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ЭтаКнига"/>
  <bookViews>
    <workbookView xWindow="-120" yWindow="-120" windowWidth="29040" windowHeight="15840" firstSheet="2" activeTab="2"/>
  </bookViews>
  <sheets>
    <sheet name="Придельники до 2021" sheetId="3" state="hidden" r:id="rId1"/>
    <sheet name="Придельники с 2022" sheetId="4" state="hidden" r:id="rId2"/>
    <sheet name="Форма 1" sheetId="1" r:id="rId3"/>
    <sheet name="Форма 2" sheetId="2" r:id="rId4"/>
  </sheets>
  <externalReferences>
    <externalReference r:id="rId5"/>
  </externalReferences>
  <definedNames>
    <definedName name="Придельники">'Придельники до 2021'!$B$2:$X$28</definedName>
    <definedName name="стены">[1]Справочники!$A$200:$A$223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79" i="2" l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673" i="2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188" i="2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673" i="1" l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N284" i="2"/>
  <c r="N588" i="2"/>
  <c r="M151" i="2"/>
  <c r="M159" i="2"/>
  <c r="M219" i="2"/>
  <c r="M223" i="2"/>
  <c r="M236" i="2"/>
  <c r="M284" i="2"/>
  <c r="M588" i="2"/>
  <c r="M609" i="2"/>
  <c r="M622" i="2"/>
  <c r="M671" i="2"/>
  <c r="M896" i="2"/>
  <c r="M895" i="2"/>
  <c r="M894" i="2"/>
  <c r="M910" i="2"/>
  <c r="H588" i="2"/>
  <c r="E1081" i="2"/>
  <c r="E1082" i="2"/>
  <c r="E1083" i="2"/>
  <c r="E1080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588" i="2"/>
  <c r="D609" i="2"/>
  <c r="N18" i="2"/>
  <c r="N1008" i="2"/>
  <c r="N303" i="2"/>
  <c r="N71" i="2"/>
  <c r="N90" i="2"/>
  <c r="N170" i="2"/>
  <c r="N183" i="2"/>
  <c r="N225" i="2"/>
  <c r="N232" i="2"/>
  <c r="N316" i="2"/>
  <c r="N389" i="2"/>
  <c r="N424" i="2"/>
  <c r="N477" i="2"/>
  <c r="N486" i="2"/>
  <c r="N525" i="2"/>
  <c r="N553" i="2"/>
  <c r="N559" i="2"/>
  <c r="N558" i="2"/>
  <c r="N592" i="2"/>
  <c r="N596" i="2"/>
  <c r="N600" i="2"/>
  <c r="N622" i="2"/>
  <c r="N634" i="2"/>
  <c r="N633" i="2"/>
  <c r="N643" i="2"/>
  <c r="N642" i="2"/>
  <c r="N812" i="2"/>
  <c r="N840" i="2"/>
  <c r="N882" i="2"/>
  <c r="N949" i="2"/>
  <c r="N995" i="2"/>
  <c r="N1015" i="2"/>
  <c r="N648" i="2"/>
  <c r="N265" i="2"/>
  <c r="N48" i="2"/>
  <c r="M1051" i="2"/>
  <c r="M1044" i="2"/>
  <c r="M1035" i="2"/>
  <c r="M1031" i="2"/>
  <c r="M1026" i="2"/>
  <c r="M1025" i="2"/>
  <c r="M1017" i="2"/>
  <c r="M1015" i="2"/>
  <c r="M1013" i="2"/>
  <c r="M1006" i="2"/>
  <c r="M984" i="2"/>
  <c r="M979" i="2"/>
  <c r="M923" i="2"/>
  <c r="M916" i="2"/>
  <c r="M915" i="2"/>
  <c r="M913" i="2"/>
  <c r="M911" i="2"/>
  <c r="M888" i="2"/>
  <c r="M882" i="2"/>
  <c r="M874" i="2"/>
  <c r="M872" i="2"/>
  <c r="M868" i="2"/>
  <c r="M866" i="2"/>
  <c r="M812" i="2"/>
  <c r="M776" i="2"/>
  <c r="M733" i="2"/>
  <c r="M665" i="2"/>
  <c r="M664" i="2"/>
  <c r="M646" i="2"/>
  <c r="M643" i="2"/>
  <c r="M639" i="2"/>
  <c r="M636" i="2"/>
  <c r="M635" i="2"/>
  <c r="M634" i="2"/>
  <c r="M626" i="2"/>
  <c r="M624" i="2"/>
  <c r="M623" i="2"/>
  <c r="M612" i="2"/>
  <c r="M611" i="2"/>
  <c r="M603" i="2"/>
  <c r="M602" i="2"/>
  <c r="M601" i="2"/>
  <c r="M600" i="2"/>
  <c r="M596" i="2"/>
  <c r="M581" i="2"/>
  <c r="M580" i="2"/>
  <c r="M575" i="2"/>
  <c r="M568" i="2"/>
  <c r="M559" i="2"/>
  <c r="M546" i="2"/>
  <c r="M543" i="2"/>
  <c r="M484" i="2"/>
  <c r="M482" i="2"/>
  <c r="M481" i="2"/>
  <c r="M478" i="2"/>
  <c r="M475" i="2"/>
  <c r="M424" i="2"/>
  <c r="M418" i="2"/>
  <c r="M407" i="2"/>
  <c r="M400" i="2"/>
  <c r="M380" i="2"/>
  <c r="M319" i="2"/>
  <c r="M318" i="2"/>
  <c r="M316" i="2"/>
  <c r="M310" i="2"/>
  <c r="M309" i="2"/>
  <c r="M308" i="2"/>
  <c r="M307" i="2"/>
  <c r="M292" i="2"/>
  <c r="M265" i="2"/>
  <c r="M250" i="2"/>
  <c r="M235" i="2"/>
  <c r="M232" i="2"/>
  <c r="M225" i="2"/>
  <c r="M217" i="2"/>
  <c r="M213" i="2"/>
  <c r="M203" i="2"/>
  <c r="M188" i="2"/>
  <c r="M183" i="2"/>
  <c r="M165" i="2"/>
  <c r="M92" i="2"/>
  <c r="M91" i="2"/>
  <c r="M84" i="2"/>
  <c r="M81" i="2"/>
  <c r="M71" i="2"/>
  <c r="M44" i="2"/>
  <c r="H49" i="2"/>
  <c r="H56" i="2"/>
  <c r="H55" i="2"/>
  <c r="H63" i="2"/>
  <c r="H62" i="2"/>
  <c r="H61" i="2"/>
  <c r="H60" i="2"/>
  <c r="H59" i="2"/>
  <c r="H58" i="2"/>
  <c r="H57" i="2"/>
  <c r="H66" i="2"/>
  <c r="H65" i="2"/>
  <c r="H69" i="2"/>
  <c r="H72" i="2"/>
  <c r="H79" i="2"/>
  <c r="H77" i="2"/>
  <c r="H91" i="2"/>
  <c r="H90" i="2"/>
  <c r="H110" i="2"/>
  <c r="H214" i="2"/>
  <c r="H220" i="2"/>
  <c r="H260" i="2"/>
  <c r="H292" i="2"/>
  <c r="H291" i="2"/>
  <c r="H464" i="2"/>
  <c r="H486" i="2"/>
  <c r="H495" i="2"/>
  <c r="H568" i="2"/>
  <c r="H591" i="2"/>
  <c r="H938" i="2"/>
  <c r="H949" i="2"/>
  <c r="E49" i="2"/>
  <c r="E91" i="2"/>
  <c r="E90" i="2"/>
  <c r="E110" i="2"/>
  <c r="E140" i="2"/>
  <c r="E219" i="2"/>
  <c r="E244" i="2"/>
  <c r="E247" i="2"/>
  <c r="E292" i="2"/>
  <c r="E464" i="2"/>
  <c r="E486" i="2"/>
  <c r="E495" i="2"/>
  <c r="E559" i="2"/>
  <c r="E568" i="2"/>
  <c r="E591" i="2"/>
  <c r="E627" i="2"/>
  <c r="E938" i="2"/>
  <c r="E949" i="2"/>
  <c r="E985" i="2"/>
  <c r="D49" i="2"/>
  <c r="D91" i="2"/>
  <c r="D90" i="2"/>
  <c r="D110" i="2"/>
  <c r="D140" i="2"/>
  <c r="D178" i="2"/>
  <c r="D177" i="2"/>
  <c r="D176" i="2"/>
  <c r="D175" i="2"/>
  <c r="D221" i="2"/>
  <c r="D292" i="2"/>
  <c r="D316" i="2"/>
  <c r="D464" i="2"/>
  <c r="D486" i="2"/>
  <c r="D495" i="2"/>
  <c r="D521" i="2"/>
  <c r="D520" i="2"/>
  <c r="D546" i="2"/>
  <c r="D553" i="2"/>
  <c r="D592" i="2"/>
  <c r="D612" i="2"/>
  <c r="D634" i="2"/>
  <c r="D633" i="2"/>
  <c r="D642" i="2"/>
  <c r="D648" i="2"/>
  <c r="D822" i="2"/>
  <c r="D835" i="2"/>
  <c r="D875" i="2"/>
  <c r="D874" i="2"/>
  <c r="D882" i="2"/>
  <c r="D938" i="2"/>
  <c r="D949" i="2"/>
  <c r="D1015" i="2"/>
  <c r="D1019" i="2"/>
  <c r="D1067" i="2"/>
  <c r="M851" i="2"/>
  <c r="D1044" i="2"/>
  <c r="N1030" i="2"/>
  <c r="D3747" i="2" l="1"/>
  <c r="E3747" i="2"/>
  <c r="F3747" i="2"/>
  <c r="G3747" i="2"/>
  <c r="H3747" i="2"/>
  <c r="I3747" i="2"/>
  <c r="J3747" i="2"/>
  <c r="M3747" i="2"/>
  <c r="N3747" i="2"/>
  <c r="O3747" i="2"/>
  <c r="Q3747" i="2"/>
  <c r="R3747" i="2"/>
  <c r="S3747" i="2"/>
  <c r="K33" i="4"/>
  <c r="P33" i="4"/>
  <c r="K34" i="4"/>
  <c r="P34" i="4"/>
  <c r="C32" i="4"/>
  <c r="C31" i="4"/>
  <c r="C30" i="4"/>
  <c r="D30" i="3"/>
  <c r="E30" i="3"/>
  <c r="F30" i="3"/>
  <c r="G30" i="3"/>
  <c r="H30" i="3"/>
  <c r="I30" i="3"/>
  <c r="L30" i="3"/>
  <c r="M30" i="3"/>
  <c r="N30" i="3"/>
  <c r="O30" i="3"/>
  <c r="P30" i="3"/>
  <c r="Q30" i="3"/>
  <c r="D31" i="3"/>
  <c r="E31" i="3"/>
  <c r="F31" i="3"/>
  <c r="G31" i="3"/>
  <c r="H31" i="3"/>
  <c r="I31" i="3"/>
  <c r="L31" i="3"/>
  <c r="M31" i="3"/>
  <c r="N31" i="3"/>
  <c r="O31" i="3"/>
  <c r="P31" i="3"/>
  <c r="Q31" i="3"/>
  <c r="D32" i="3"/>
  <c r="E32" i="3"/>
  <c r="F32" i="3"/>
  <c r="G32" i="3"/>
  <c r="H32" i="3"/>
  <c r="I32" i="3"/>
  <c r="J32" i="3"/>
  <c r="L32" i="3"/>
  <c r="M32" i="3"/>
  <c r="N32" i="3"/>
  <c r="O32" i="3"/>
  <c r="P32" i="3"/>
  <c r="Q32" i="3"/>
  <c r="J33" i="3"/>
  <c r="K33" i="3"/>
  <c r="P33" i="3"/>
  <c r="J34" i="3"/>
  <c r="K34" i="3"/>
  <c r="P34" i="3"/>
  <c r="C32" i="3"/>
  <c r="C31" i="3"/>
  <c r="C30" i="3"/>
  <c r="Q36" i="3" l="1"/>
  <c r="L36" i="3"/>
  <c r="C35" i="4"/>
  <c r="C36" i="3"/>
  <c r="K35" i="4"/>
  <c r="K37" i="3" s="1"/>
  <c r="K36" i="3"/>
  <c r="J36" i="3"/>
  <c r="O36" i="3"/>
  <c r="I36" i="3"/>
  <c r="E36" i="3"/>
  <c r="N36" i="3"/>
  <c r="H36" i="3"/>
  <c r="D36" i="3"/>
  <c r="M36" i="3"/>
  <c r="G36" i="3"/>
  <c r="P36" i="3"/>
  <c r="F36" i="3"/>
  <c r="D39" i="4"/>
  <c r="AC519" i="1"/>
  <c r="L519" i="2"/>
  <c r="L296" i="2"/>
  <c r="AC296" i="1"/>
  <c r="K38" i="3" l="1"/>
  <c r="D3461" i="2"/>
  <c r="E3461" i="2"/>
  <c r="F3461" i="2"/>
  <c r="G3461" i="2"/>
  <c r="H3461" i="2"/>
  <c r="I3461" i="2"/>
  <c r="J3461" i="2"/>
  <c r="M3461" i="2"/>
  <c r="N3461" i="2"/>
  <c r="O3461" i="2"/>
  <c r="Q3461" i="2"/>
  <c r="R3461" i="2"/>
  <c r="S3461" i="2"/>
  <c r="C3461" i="2" l="1"/>
  <c r="D1788" i="2"/>
  <c r="E1788" i="2"/>
  <c r="F1788" i="2"/>
  <c r="G1788" i="2"/>
  <c r="H1788" i="2"/>
  <c r="I1788" i="2"/>
  <c r="J1788" i="2"/>
  <c r="M1788" i="2"/>
  <c r="N1788" i="2"/>
  <c r="O1788" i="2"/>
  <c r="Q1788" i="2"/>
  <c r="R1788" i="2"/>
  <c r="S1788" i="2"/>
  <c r="P3461" i="1" l="1"/>
  <c r="L3461" i="1" s="1"/>
  <c r="Q3461" i="1" s="1"/>
  <c r="R3461" i="1" s="1"/>
  <c r="C1788" i="2"/>
  <c r="P1788" i="1" l="1"/>
  <c r="L1788" i="1" s="1"/>
  <c r="Q1788" i="1" s="1"/>
  <c r="R1788" i="1" s="1"/>
  <c r="D1140" i="2"/>
  <c r="E1140" i="2"/>
  <c r="F1140" i="2"/>
  <c r="G1140" i="2"/>
  <c r="H1140" i="2"/>
  <c r="I1140" i="2"/>
  <c r="J1140" i="2"/>
  <c r="M1140" i="2"/>
  <c r="N1140" i="2"/>
  <c r="O1140" i="2"/>
  <c r="Q1140" i="2"/>
  <c r="R1140" i="2"/>
  <c r="S1140" i="2"/>
  <c r="D134" i="2"/>
  <c r="E134" i="2"/>
  <c r="F134" i="2"/>
  <c r="G134" i="2"/>
  <c r="H134" i="2"/>
  <c r="I134" i="2"/>
  <c r="J134" i="2"/>
  <c r="M134" i="2"/>
  <c r="N134" i="2"/>
  <c r="O134" i="2"/>
  <c r="Q134" i="2"/>
  <c r="R134" i="2"/>
  <c r="S134" i="2"/>
  <c r="C1140" i="2" l="1"/>
  <c r="C134" i="2"/>
  <c r="P1140" i="1" l="1"/>
  <c r="L1140" i="1" s="1"/>
  <c r="Q1140" i="1" s="1"/>
  <c r="R1140" i="1" s="1"/>
  <c r="P134" i="1"/>
  <c r="L134" i="1" s="1"/>
  <c r="Q134" i="1" s="1"/>
  <c r="R134" i="1" s="1"/>
  <c r="L2417" i="2"/>
  <c r="AC2417" i="1"/>
  <c r="D2417" i="2"/>
  <c r="E2417" i="2"/>
  <c r="F2417" i="2"/>
  <c r="G2417" i="2"/>
  <c r="H2417" i="2"/>
  <c r="I2417" i="2"/>
  <c r="J2417" i="2"/>
  <c r="M2417" i="2"/>
  <c r="N2417" i="2"/>
  <c r="O2417" i="2"/>
  <c r="Q2417" i="2"/>
  <c r="R2417" i="2"/>
  <c r="S2417" i="2"/>
  <c r="D1818" i="2"/>
  <c r="E1818" i="2"/>
  <c r="F1818" i="2"/>
  <c r="G1818" i="2"/>
  <c r="H1818" i="2"/>
  <c r="I1818" i="2"/>
  <c r="J1818" i="2"/>
  <c r="M1818" i="2"/>
  <c r="N1818" i="2"/>
  <c r="O1818" i="2"/>
  <c r="Q1818" i="2"/>
  <c r="R1818" i="2"/>
  <c r="S1818" i="2"/>
  <c r="D1693" i="2"/>
  <c r="E1693" i="2"/>
  <c r="F1693" i="2"/>
  <c r="G1693" i="2"/>
  <c r="H1693" i="2"/>
  <c r="I1693" i="2"/>
  <c r="J1693" i="2"/>
  <c r="M1693" i="2"/>
  <c r="N1693" i="2"/>
  <c r="O1693" i="2"/>
  <c r="Q1693" i="2"/>
  <c r="R1693" i="2"/>
  <c r="S1693" i="2"/>
  <c r="L1654" i="2"/>
  <c r="AC1654" i="1"/>
  <c r="D1654" i="2"/>
  <c r="E1654" i="2"/>
  <c r="F1654" i="2"/>
  <c r="G1654" i="2"/>
  <c r="H1654" i="2"/>
  <c r="I1654" i="2"/>
  <c r="J1654" i="2"/>
  <c r="M1654" i="2"/>
  <c r="N1654" i="2"/>
  <c r="O1654" i="2"/>
  <c r="Q1654" i="2"/>
  <c r="R1654" i="2"/>
  <c r="S1654" i="2"/>
  <c r="D1928" i="2"/>
  <c r="E1928" i="2"/>
  <c r="F1928" i="2"/>
  <c r="G1928" i="2"/>
  <c r="H1928" i="2"/>
  <c r="I1928" i="2"/>
  <c r="J1928" i="2"/>
  <c r="M1928" i="2"/>
  <c r="N1928" i="2"/>
  <c r="O1928" i="2"/>
  <c r="Q1928" i="2"/>
  <c r="R1928" i="2"/>
  <c r="S1928" i="2"/>
  <c r="D1559" i="2"/>
  <c r="E1559" i="2"/>
  <c r="F1559" i="2"/>
  <c r="G1559" i="2"/>
  <c r="H1559" i="2"/>
  <c r="I1559" i="2"/>
  <c r="J1559" i="2"/>
  <c r="M1559" i="2"/>
  <c r="N1559" i="2"/>
  <c r="O1559" i="2"/>
  <c r="Q1559" i="2"/>
  <c r="R1559" i="2"/>
  <c r="S1559" i="2"/>
  <c r="D562" i="2"/>
  <c r="E562" i="2"/>
  <c r="F562" i="2"/>
  <c r="G562" i="2"/>
  <c r="H562" i="2"/>
  <c r="I562" i="2"/>
  <c r="J562" i="2"/>
  <c r="M562" i="2"/>
  <c r="N562" i="2"/>
  <c r="O562" i="2"/>
  <c r="Q562" i="2"/>
  <c r="R562" i="2"/>
  <c r="S562" i="2"/>
  <c r="D1516" i="2"/>
  <c r="E1516" i="2"/>
  <c r="F1516" i="2"/>
  <c r="G1516" i="2"/>
  <c r="H1516" i="2"/>
  <c r="I1516" i="2"/>
  <c r="J1516" i="2"/>
  <c r="M1516" i="2"/>
  <c r="N1516" i="2"/>
  <c r="O1516" i="2"/>
  <c r="Q1516" i="2"/>
  <c r="R1516" i="2"/>
  <c r="S1516" i="2"/>
  <c r="C2417" i="2" l="1"/>
  <c r="C1818" i="2"/>
  <c r="P1818" i="1" s="1"/>
  <c r="L1818" i="1" s="1"/>
  <c r="Q1818" i="1" s="1"/>
  <c r="R1818" i="1" s="1"/>
  <c r="C1693" i="2"/>
  <c r="C1654" i="2"/>
  <c r="C1928" i="2"/>
  <c r="C1559" i="2"/>
  <c r="C562" i="2"/>
  <c r="C1516" i="2"/>
  <c r="D1330" i="2"/>
  <c r="E1330" i="2"/>
  <c r="F1330" i="2"/>
  <c r="G1330" i="2"/>
  <c r="H1330" i="2"/>
  <c r="I1330" i="2"/>
  <c r="J1330" i="2"/>
  <c r="M1330" i="2"/>
  <c r="N1330" i="2"/>
  <c r="O1330" i="2"/>
  <c r="Q1330" i="2"/>
  <c r="R1330" i="2"/>
  <c r="S1330" i="2"/>
  <c r="D1108" i="2"/>
  <c r="E1108" i="2"/>
  <c r="F1108" i="2"/>
  <c r="G1108" i="2"/>
  <c r="H1108" i="2"/>
  <c r="I1108" i="2"/>
  <c r="J1108" i="2"/>
  <c r="M1108" i="2"/>
  <c r="N1108" i="2"/>
  <c r="O1108" i="2"/>
  <c r="Q1108" i="2"/>
  <c r="R1108" i="2"/>
  <c r="S1108" i="2"/>
  <c r="A1108" i="1"/>
  <c r="A1109" i="1" s="1"/>
  <c r="A1108" i="2"/>
  <c r="A1109" i="2" s="1"/>
  <c r="L3425" i="2"/>
  <c r="AC3425" i="1"/>
  <c r="D3425" i="2"/>
  <c r="E3425" i="2"/>
  <c r="F3425" i="2"/>
  <c r="G3425" i="2"/>
  <c r="H3425" i="2"/>
  <c r="I3425" i="2"/>
  <c r="J3425" i="2"/>
  <c r="M3425" i="2"/>
  <c r="N3425" i="2"/>
  <c r="O3425" i="2"/>
  <c r="Q3425" i="2"/>
  <c r="R3425" i="2"/>
  <c r="S3425" i="2"/>
  <c r="D132" i="2"/>
  <c r="E132" i="2"/>
  <c r="F132" i="2"/>
  <c r="G132" i="2"/>
  <c r="H132" i="2"/>
  <c r="I132" i="2"/>
  <c r="J132" i="2"/>
  <c r="M132" i="2"/>
  <c r="N132" i="2"/>
  <c r="O132" i="2"/>
  <c r="Q132" i="2"/>
  <c r="R132" i="2"/>
  <c r="S132" i="2"/>
  <c r="D130" i="2"/>
  <c r="E130" i="2"/>
  <c r="F130" i="2"/>
  <c r="G130" i="2"/>
  <c r="H130" i="2"/>
  <c r="I130" i="2"/>
  <c r="J130" i="2"/>
  <c r="M130" i="2"/>
  <c r="N130" i="2"/>
  <c r="O130" i="2"/>
  <c r="Q130" i="2"/>
  <c r="R130" i="2"/>
  <c r="S130" i="2"/>
  <c r="D1505" i="2"/>
  <c r="E1505" i="2"/>
  <c r="F1505" i="2"/>
  <c r="G1505" i="2"/>
  <c r="H1505" i="2"/>
  <c r="I1505" i="2"/>
  <c r="J1505" i="2"/>
  <c r="M1505" i="2"/>
  <c r="N1505" i="2"/>
  <c r="O1505" i="2"/>
  <c r="Q1505" i="2"/>
  <c r="R1505" i="2"/>
  <c r="S1505" i="2"/>
  <c r="D1171" i="2"/>
  <c r="E1171" i="2"/>
  <c r="F1171" i="2"/>
  <c r="G1171" i="2"/>
  <c r="H1171" i="2"/>
  <c r="I1171" i="2"/>
  <c r="J1171" i="2"/>
  <c r="M1171" i="2"/>
  <c r="N1171" i="2"/>
  <c r="O1171" i="2"/>
  <c r="Q1171" i="2"/>
  <c r="R1171" i="2"/>
  <c r="S1171" i="2"/>
  <c r="D476" i="2"/>
  <c r="E476" i="2"/>
  <c r="F476" i="2"/>
  <c r="G476" i="2"/>
  <c r="H476" i="2"/>
  <c r="I476" i="2"/>
  <c r="J476" i="2"/>
  <c r="M476" i="2"/>
  <c r="N476" i="2"/>
  <c r="O476" i="2"/>
  <c r="Q476" i="2"/>
  <c r="R476" i="2"/>
  <c r="S476" i="2"/>
  <c r="D1492" i="2"/>
  <c r="E1492" i="2"/>
  <c r="F1492" i="2"/>
  <c r="G1492" i="2"/>
  <c r="H1492" i="2"/>
  <c r="I1492" i="2"/>
  <c r="J1492" i="2"/>
  <c r="M1492" i="2"/>
  <c r="N1492" i="2"/>
  <c r="O1492" i="2"/>
  <c r="Q1492" i="2"/>
  <c r="R1492" i="2"/>
  <c r="S1492" i="2"/>
  <c r="D1481" i="2"/>
  <c r="E1481" i="2"/>
  <c r="F1481" i="2"/>
  <c r="G1481" i="2"/>
  <c r="H1481" i="2"/>
  <c r="I1481" i="2"/>
  <c r="J1481" i="2"/>
  <c r="M1481" i="2"/>
  <c r="N1481" i="2"/>
  <c r="O1481" i="2"/>
  <c r="Q1481" i="2"/>
  <c r="R1481" i="2"/>
  <c r="S1481" i="2"/>
  <c r="L3322" i="2"/>
  <c r="AC3322" i="1"/>
  <c r="D3322" i="2"/>
  <c r="E3322" i="2"/>
  <c r="F3322" i="2"/>
  <c r="G3322" i="2"/>
  <c r="H3322" i="2"/>
  <c r="I3322" i="2"/>
  <c r="J3322" i="2"/>
  <c r="M3322" i="2"/>
  <c r="N3322" i="2"/>
  <c r="O3322" i="2"/>
  <c r="Q3322" i="2"/>
  <c r="R3322" i="2"/>
  <c r="S3322" i="2"/>
  <c r="D2025" i="2"/>
  <c r="E2025" i="2"/>
  <c r="F2025" i="2"/>
  <c r="G2025" i="2"/>
  <c r="H2025" i="2"/>
  <c r="I2025" i="2"/>
  <c r="J2025" i="2"/>
  <c r="M2025" i="2"/>
  <c r="N2025" i="2"/>
  <c r="O2025" i="2"/>
  <c r="Q2025" i="2"/>
  <c r="R2025" i="2"/>
  <c r="S2025" i="2"/>
  <c r="D2066" i="2"/>
  <c r="E2066" i="2"/>
  <c r="F2066" i="2"/>
  <c r="G2066" i="2"/>
  <c r="H2066" i="2"/>
  <c r="I2066" i="2"/>
  <c r="J2066" i="2"/>
  <c r="M2066" i="2"/>
  <c r="N2066" i="2"/>
  <c r="O2066" i="2"/>
  <c r="Q2066" i="2"/>
  <c r="R2066" i="2"/>
  <c r="S2066" i="2"/>
  <c r="A2066" i="2"/>
  <c r="A2067" i="2" s="1"/>
  <c r="A2068" i="2" s="1"/>
  <c r="A2066" i="1"/>
  <c r="D1445" i="2"/>
  <c r="E1445" i="2"/>
  <c r="F1445" i="2"/>
  <c r="G1445" i="2"/>
  <c r="H1445" i="2"/>
  <c r="I1445" i="2"/>
  <c r="J1445" i="2"/>
  <c r="M1445" i="2"/>
  <c r="N1445" i="2"/>
  <c r="O1445" i="2"/>
  <c r="Q1445" i="2"/>
  <c r="R1445" i="2"/>
  <c r="S1445" i="2"/>
  <c r="D2022" i="2"/>
  <c r="E2022" i="2"/>
  <c r="F2022" i="2"/>
  <c r="G2022" i="2"/>
  <c r="H2022" i="2"/>
  <c r="I2022" i="2"/>
  <c r="J2022" i="2"/>
  <c r="M2022" i="2"/>
  <c r="N2022" i="2"/>
  <c r="O2022" i="2"/>
  <c r="Q2022" i="2"/>
  <c r="R2022" i="2"/>
  <c r="S2022" i="2"/>
  <c r="D1168" i="2"/>
  <c r="E1168" i="2"/>
  <c r="F1168" i="2"/>
  <c r="G1168" i="2"/>
  <c r="H1168" i="2"/>
  <c r="I1168" i="2"/>
  <c r="J1168" i="2"/>
  <c r="M1168" i="2"/>
  <c r="N1168" i="2"/>
  <c r="O1168" i="2"/>
  <c r="Q1168" i="2"/>
  <c r="R1168" i="2"/>
  <c r="S1168" i="2"/>
  <c r="D1167" i="2"/>
  <c r="E1167" i="2"/>
  <c r="F1167" i="2"/>
  <c r="G1167" i="2"/>
  <c r="H1167" i="2"/>
  <c r="I1167" i="2"/>
  <c r="J1167" i="2"/>
  <c r="M1167" i="2"/>
  <c r="N1167" i="2"/>
  <c r="O1167" i="2"/>
  <c r="Q1167" i="2"/>
  <c r="R1167" i="2"/>
  <c r="S1167" i="2"/>
  <c r="D1166" i="2"/>
  <c r="E1166" i="2"/>
  <c r="F1166" i="2"/>
  <c r="G1166" i="2"/>
  <c r="H1166" i="2"/>
  <c r="I1166" i="2"/>
  <c r="J1166" i="2"/>
  <c r="M1166" i="2"/>
  <c r="N1166" i="2"/>
  <c r="O1166" i="2"/>
  <c r="Q1166" i="2"/>
  <c r="R1166" i="2"/>
  <c r="S1166" i="2"/>
  <c r="P1654" i="1" l="1"/>
  <c r="L1654" i="1" s="1"/>
  <c r="Q1654" i="1" s="1"/>
  <c r="R1654" i="1" s="1"/>
  <c r="P562" i="1"/>
  <c r="L562" i="1" s="1"/>
  <c r="Q562" i="1" s="1"/>
  <c r="R562" i="1" s="1"/>
  <c r="P1693" i="1"/>
  <c r="L1693" i="1" s="1"/>
  <c r="Q1693" i="1" s="1"/>
  <c r="R1693" i="1" s="1"/>
  <c r="P1559" i="1"/>
  <c r="L1559" i="1" s="1"/>
  <c r="Q1559" i="1" s="1"/>
  <c r="R1559" i="1" s="1"/>
  <c r="P1516" i="1"/>
  <c r="L1516" i="1" s="1"/>
  <c r="Q1516" i="1" s="1"/>
  <c r="R1516" i="1" s="1"/>
  <c r="P1928" i="1"/>
  <c r="L1928" i="1" s="1"/>
  <c r="Q1928" i="1" s="1"/>
  <c r="R1928" i="1" s="1"/>
  <c r="P2417" i="1"/>
  <c r="L2417" i="1" s="1"/>
  <c r="Q2417" i="1" s="1"/>
  <c r="R2417" i="1" s="1"/>
  <c r="C2066" i="2"/>
  <c r="P2066" i="1" s="1"/>
  <c r="L2066" i="1" s="1"/>
  <c r="C3322" i="2"/>
  <c r="C1330" i="2"/>
  <c r="C1108" i="2"/>
  <c r="C3425" i="2"/>
  <c r="C132" i="2"/>
  <c r="C130" i="2"/>
  <c r="C1505" i="2"/>
  <c r="C1171" i="2"/>
  <c r="C476" i="2"/>
  <c r="C1492" i="2"/>
  <c r="C1481" i="2"/>
  <c r="C2025" i="2"/>
  <c r="C1445" i="2"/>
  <c r="C2022" i="2"/>
  <c r="C1168" i="2"/>
  <c r="C1167" i="2"/>
  <c r="C1166" i="2"/>
  <c r="D1164" i="2"/>
  <c r="E1164" i="2"/>
  <c r="F1164" i="2"/>
  <c r="G1164" i="2"/>
  <c r="H1164" i="2"/>
  <c r="I1164" i="2"/>
  <c r="J1164" i="2"/>
  <c r="M1164" i="2"/>
  <c r="N1164" i="2"/>
  <c r="O1164" i="2"/>
  <c r="Q1164" i="2"/>
  <c r="R1164" i="2"/>
  <c r="S1164" i="2"/>
  <c r="D1163" i="2"/>
  <c r="E1163" i="2"/>
  <c r="F1163" i="2"/>
  <c r="G1163" i="2"/>
  <c r="H1163" i="2"/>
  <c r="I1163" i="2"/>
  <c r="J1163" i="2"/>
  <c r="M1163" i="2"/>
  <c r="N1163" i="2"/>
  <c r="O1163" i="2"/>
  <c r="Q1163" i="2"/>
  <c r="R1163" i="2"/>
  <c r="S1163" i="2"/>
  <c r="D1162" i="2"/>
  <c r="E1162" i="2"/>
  <c r="F1162" i="2"/>
  <c r="G1162" i="2"/>
  <c r="H1162" i="2"/>
  <c r="I1162" i="2"/>
  <c r="J1162" i="2"/>
  <c r="M1162" i="2"/>
  <c r="N1162" i="2"/>
  <c r="O1162" i="2"/>
  <c r="Q1162" i="2"/>
  <c r="R1162" i="2"/>
  <c r="S1162" i="2"/>
  <c r="D1161" i="2"/>
  <c r="E1161" i="2"/>
  <c r="F1161" i="2"/>
  <c r="G1161" i="2"/>
  <c r="H1161" i="2"/>
  <c r="I1161" i="2"/>
  <c r="J1161" i="2"/>
  <c r="M1161" i="2"/>
  <c r="N1161" i="2"/>
  <c r="O1161" i="2"/>
  <c r="Q1161" i="2"/>
  <c r="R1161" i="2"/>
  <c r="S1161" i="2"/>
  <c r="S1158" i="2"/>
  <c r="R1158" i="2"/>
  <c r="Q1158" i="2"/>
  <c r="O1158" i="2"/>
  <c r="N1158" i="2"/>
  <c r="M1158" i="2"/>
  <c r="J1158" i="2"/>
  <c r="I1158" i="2"/>
  <c r="H1158" i="2"/>
  <c r="G1158" i="2"/>
  <c r="F1158" i="2"/>
  <c r="E1158" i="2"/>
  <c r="D1158" i="2"/>
  <c r="P1167" i="1" l="1"/>
  <c r="L1167" i="1" s="1"/>
  <c r="Q1167" i="1" s="1"/>
  <c r="R1167" i="1" s="1"/>
  <c r="P132" i="1"/>
  <c r="L132" i="1" s="1"/>
  <c r="Q132" i="1" s="1"/>
  <c r="R132" i="1" s="1"/>
  <c r="P476" i="1"/>
  <c r="L476" i="1" s="1"/>
  <c r="Q476" i="1" s="1"/>
  <c r="R476" i="1" s="1"/>
  <c r="P3322" i="1"/>
  <c r="L3322" i="1" s="1"/>
  <c r="P1168" i="1"/>
  <c r="L1168" i="1" s="1"/>
  <c r="Q1168" i="1" s="1"/>
  <c r="R1168" i="1" s="1"/>
  <c r="P2025" i="1"/>
  <c r="L2025" i="1" s="1"/>
  <c r="Q2025" i="1" s="1"/>
  <c r="R2025" i="1" s="1"/>
  <c r="P1171" i="1"/>
  <c r="L1171" i="1" s="1"/>
  <c r="Q1171" i="1" s="1"/>
  <c r="R1171" i="1" s="1"/>
  <c r="P2022" i="1"/>
  <c r="L2022" i="1" s="1"/>
  <c r="Q2022" i="1" s="1"/>
  <c r="R2022" i="1" s="1"/>
  <c r="P1481" i="1"/>
  <c r="L1481" i="1" s="1"/>
  <c r="Q1481" i="1" s="1"/>
  <c r="R1481" i="1" s="1"/>
  <c r="P1505" i="1"/>
  <c r="L1505" i="1" s="1"/>
  <c r="Q1505" i="1" s="1"/>
  <c r="R1505" i="1" s="1"/>
  <c r="P1108" i="1"/>
  <c r="L1108" i="1" s="1"/>
  <c r="Q1108" i="1" s="1"/>
  <c r="R1108" i="1" s="1"/>
  <c r="Q2066" i="1"/>
  <c r="R2066" i="1" s="1"/>
  <c r="P1166" i="1"/>
  <c r="L1166" i="1" s="1"/>
  <c r="Q1166" i="1" s="1"/>
  <c r="R1166" i="1" s="1"/>
  <c r="P1445" i="1"/>
  <c r="L1445" i="1" s="1"/>
  <c r="Q1445" i="1" s="1"/>
  <c r="R1445" i="1" s="1"/>
  <c r="P1492" i="1"/>
  <c r="L1492" i="1" s="1"/>
  <c r="Q1492" i="1" s="1"/>
  <c r="R1492" i="1" s="1"/>
  <c r="P130" i="1"/>
  <c r="L130" i="1" s="1"/>
  <c r="Q130" i="1" s="1"/>
  <c r="R130" i="1" s="1"/>
  <c r="P1330" i="1"/>
  <c r="L1330" i="1" s="1"/>
  <c r="Q1330" i="1" s="1"/>
  <c r="R1330" i="1" s="1"/>
  <c r="P3425" i="1"/>
  <c r="L3425" i="1" s="1"/>
  <c r="Q3425" i="1" s="1"/>
  <c r="R3425" i="1" s="1"/>
  <c r="C1164" i="2"/>
  <c r="C1163" i="2"/>
  <c r="C1162" i="2"/>
  <c r="C1161" i="2"/>
  <c r="C1158" i="2"/>
  <c r="Q3322" i="1" l="1"/>
  <c r="R3322" i="1" s="1"/>
  <c r="P1163" i="1"/>
  <c r="L1163" i="1" s="1"/>
  <c r="Q1163" i="1" s="1"/>
  <c r="R1163" i="1" s="1"/>
  <c r="P1164" i="1"/>
  <c r="L1164" i="1" s="1"/>
  <c r="Q1164" i="1" s="1"/>
  <c r="R1164" i="1" s="1"/>
  <c r="P1162" i="1"/>
  <c r="L1162" i="1" s="1"/>
  <c r="Q1162" i="1" s="1"/>
  <c r="R1162" i="1" s="1"/>
  <c r="P1158" i="1"/>
  <c r="L1158" i="1" s="1"/>
  <c r="Q1158" i="1" s="1"/>
  <c r="R1158" i="1" s="1"/>
  <c r="P1161" i="1"/>
  <c r="L1161" i="1" s="1"/>
  <c r="Q1161" i="1" s="1"/>
  <c r="R1161" i="1" s="1"/>
  <c r="D1641" i="2"/>
  <c r="E1641" i="2"/>
  <c r="F1641" i="2"/>
  <c r="G1641" i="2"/>
  <c r="H1641" i="2"/>
  <c r="I1641" i="2"/>
  <c r="J1641" i="2"/>
  <c r="M1641" i="2"/>
  <c r="N1641" i="2"/>
  <c r="O1641" i="2"/>
  <c r="Q1641" i="2"/>
  <c r="R1641" i="2"/>
  <c r="S1641" i="2"/>
  <c r="C1641" i="2" l="1"/>
  <c r="D739" i="2"/>
  <c r="E739" i="2"/>
  <c r="F739" i="2"/>
  <c r="G739" i="2"/>
  <c r="H739" i="2"/>
  <c r="I739" i="2"/>
  <c r="J739" i="2"/>
  <c r="M739" i="2"/>
  <c r="N739" i="2"/>
  <c r="O739" i="2"/>
  <c r="Q739" i="2"/>
  <c r="R739" i="2"/>
  <c r="S739" i="2"/>
  <c r="P1641" i="1" l="1"/>
  <c r="L1641" i="1" s="1"/>
  <c r="Q1641" i="1" s="1"/>
  <c r="R1641" i="1" s="1"/>
  <c r="C739" i="2"/>
  <c r="P739" i="1" l="1"/>
  <c r="L739" i="1" s="1"/>
  <c r="Q739" i="1" s="1"/>
  <c r="R739" i="1" s="1"/>
  <c r="D2067" i="2"/>
  <c r="E2067" i="2"/>
  <c r="F2067" i="2"/>
  <c r="G2067" i="2"/>
  <c r="H2067" i="2"/>
  <c r="I2067" i="2"/>
  <c r="J2067" i="2"/>
  <c r="M2067" i="2"/>
  <c r="N2067" i="2"/>
  <c r="O2067" i="2"/>
  <c r="Q2067" i="2"/>
  <c r="R2067" i="2"/>
  <c r="S2067" i="2"/>
  <c r="D2989" i="2"/>
  <c r="E2989" i="2"/>
  <c r="F2989" i="2"/>
  <c r="G2989" i="2"/>
  <c r="H2989" i="2"/>
  <c r="I2989" i="2"/>
  <c r="J2989" i="2"/>
  <c r="M2989" i="2"/>
  <c r="N2989" i="2"/>
  <c r="O2989" i="2"/>
  <c r="Q2989" i="2"/>
  <c r="R2989" i="2"/>
  <c r="S2989" i="2"/>
  <c r="C2067" i="2" l="1"/>
  <c r="C2989" i="2"/>
  <c r="P2989" i="1" l="1"/>
  <c r="L2989" i="1" s="1"/>
  <c r="Q2989" i="1" s="1"/>
  <c r="R2989" i="1" s="1"/>
  <c r="P2067" i="1"/>
  <c r="L2067" i="1" s="1"/>
  <c r="L2804" i="2"/>
  <c r="AC2804" i="1"/>
  <c r="D2804" i="2"/>
  <c r="E2804" i="2"/>
  <c r="F2804" i="2"/>
  <c r="G2804" i="2"/>
  <c r="H2804" i="2"/>
  <c r="I2804" i="2"/>
  <c r="J2804" i="2"/>
  <c r="M2804" i="2"/>
  <c r="N2804" i="2"/>
  <c r="O2804" i="2"/>
  <c r="Q2804" i="2"/>
  <c r="R2804" i="2"/>
  <c r="S2804" i="2"/>
  <c r="D1308" i="2"/>
  <c r="E1308" i="2"/>
  <c r="F1308" i="2"/>
  <c r="G1308" i="2"/>
  <c r="H1308" i="2"/>
  <c r="I1308" i="2"/>
  <c r="J1308" i="2"/>
  <c r="M1308" i="2"/>
  <c r="N1308" i="2"/>
  <c r="O1308" i="2"/>
  <c r="Q1308" i="2"/>
  <c r="R1308" i="2"/>
  <c r="S1308" i="2"/>
  <c r="D615" i="2"/>
  <c r="E615" i="2"/>
  <c r="F615" i="2"/>
  <c r="G615" i="2"/>
  <c r="H615" i="2"/>
  <c r="I615" i="2"/>
  <c r="J615" i="2"/>
  <c r="M615" i="2"/>
  <c r="N615" i="2"/>
  <c r="O615" i="2"/>
  <c r="Q615" i="2"/>
  <c r="R615" i="2"/>
  <c r="S615" i="2"/>
  <c r="D1765" i="2"/>
  <c r="E1765" i="2"/>
  <c r="F1765" i="2"/>
  <c r="G1765" i="2"/>
  <c r="H1765" i="2"/>
  <c r="I1765" i="2"/>
  <c r="J1765" i="2"/>
  <c r="M1765" i="2"/>
  <c r="N1765" i="2"/>
  <c r="O1765" i="2"/>
  <c r="Q1765" i="2"/>
  <c r="R1765" i="2"/>
  <c r="S1765" i="2"/>
  <c r="D2116" i="2"/>
  <c r="E2116" i="2"/>
  <c r="F2116" i="2"/>
  <c r="G2116" i="2"/>
  <c r="H2116" i="2"/>
  <c r="I2116" i="2"/>
  <c r="J2116" i="2"/>
  <c r="M2116" i="2"/>
  <c r="N2116" i="2"/>
  <c r="O2116" i="2"/>
  <c r="Q2116" i="2"/>
  <c r="R2116" i="2"/>
  <c r="S2116" i="2"/>
  <c r="M2068" i="2"/>
  <c r="D2068" i="2"/>
  <c r="E2068" i="2"/>
  <c r="F2068" i="2"/>
  <c r="G2068" i="2"/>
  <c r="H2068" i="2"/>
  <c r="I2068" i="2"/>
  <c r="J2068" i="2"/>
  <c r="N2068" i="2"/>
  <c r="O2068" i="2"/>
  <c r="Q2068" i="2"/>
  <c r="R2068" i="2"/>
  <c r="S2068" i="2"/>
  <c r="L3748" i="2"/>
  <c r="AC3748" i="1"/>
  <c r="D3748" i="2"/>
  <c r="E3748" i="2"/>
  <c r="F3748" i="2"/>
  <c r="G3748" i="2"/>
  <c r="H3748" i="2"/>
  <c r="I3748" i="2"/>
  <c r="J3748" i="2"/>
  <c r="M3748" i="2"/>
  <c r="N3748" i="2"/>
  <c r="O3748" i="2"/>
  <c r="Q3748" i="2"/>
  <c r="R3748" i="2"/>
  <c r="S3748" i="2"/>
  <c r="L4276" i="2"/>
  <c r="AC4276" i="1"/>
  <c r="L3525" i="2"/>
  <c r="AC3525" i="1"/>
  <c r="L3414" i="2"/>
  <c r="AC3414" i="1"/>
  <c r="L1784" i="2"/>
  <c r="AC1784" i="1"/>
  <c r="L1803" i="2"/>
  <c r="L1513" i="2"/>
  <c r="AC1513" i="1"/>
  <c r="L1454" i="2"/>
  <c r="AC1454" i="1"/>
  <c r="L661" i="2"/>
  <c r="L574" i="2"/>
  <c r="L573" i="2"/>
  <c r="L448" i="2"/>
  <c r="AC448" i="1"/>
  <c r="L371" i="2"/>
  <c r="AC371" i="1"/>
  <c r="L335" i="2"/>
  <c r="AC335" i="1"/>
  <c r="L306" i="2"/>
  <c r="AC306" i="1"/>
  <c r="L281" i="2"/>
  <c r="AC281" i="1"/>
  <c r="L279" i="2"/>
  <c r="AC279" i="1"/>
  <c r="L5065" i="2"/>
  <c r="L4642" i="2"/>
  <c r="L4434" i="2"/>
  <c r="AC4434" i="1"/>
  <c r="L4417" i="2"/>
  <c r="AC4417" i="1"/>
  <c r="L4414" i="2"/>
  <c r="AC4414" i="1"/>
  <c r="L4409" i="2"/>
  <c r="AC4409" i="1"/>
  <c r="L4407" i="2"/>
  <c r="AC4407" i="1"/>
  <c r="L4381" i="2"/>
  <c r="L4356" i="2"/>
  <c r="L4355" i="2"/>
  <c r="L4354" i="2"/>
  <c r="L4353" i="2"/>
  <c r="L4351" i="2"/>
  <c r="L4350" i="2"/>
  <c r="AC4350" i="1"/>
  <c r="L4349" i="2"/>
  <c r="AC4349" i="1"/>
  <c r="L4348" i="2"/>
  <c r="L4347" i="2"/>
  <c r="L4337" i="2"/>
  <c r="AC4337" i="1"/>
  <c r="L4330" i="2"/>
  <c r="AC4330" i="1"/>
  <c r="L4329" i="2"/>
  <c r="L4327" i="2"/>
  <c r="AC4327" i="1"/>
  <c r="L4307" i="2"/>
  <c r="L4289" i="2"/>
  <c r="L4300" i="2"/>
  <c r="AC4300" i="1"/>
  <c r="AC4289" i="1"/>
  <c r="L4288" i="2"/>
  <c r="L4287" i="2"/>
  <c r="L4286" i="2"/>
  <c r="L4285" i="2"/>
  <c r="L4284" i="2"/>
  <c r="L4282" i="2"/>
  <c r="AC4282" i="1"/>
  <c r="L4280" i="2"/>
  <c r="AC4280" i="1"/>
  <c r="L4235" i="2"/>
  <c r="L4164" i="2"/>
  <c r="L4232" i="2"/>
  <c r="L4231" i="2"/>
  <c r="AC4231" i="1"/>
  <c r="L4194" i="2"/>
  <c r="L4166" i="2"/>
  <c r="AC4166" i="1"/>
  <c r="L4165" i="2"/>
  <c r="L4163" i="2"/>
  <c r="L4156" i="2"/>
  <c r="L4155" i="2"/>
  <c r="L4154" i="2"/>
  <c r="L4149" i="2"/>
  <c r="L4148" i="2"/>
  <c r="L4145" i="2"/>
  <c r="L4146" i="2"/>
  <c r="L4147" i="2"/>
  <c r="AC4146" i="1"/>
  <c r="L4143" i="2"/>
  <c r="L4144" i="2"/>
  <c r="L4142" i="2"/>
  <c r="L4131" i="2"/>
  <c r="L4123" i="2"/>
  <c r="L4109" i="2"/>
  <c r="L4094" i="2"/>
  <c r="L4093" i="2"/>
  <c r="L4092" i="2"/>
  <c r="L4091" i="2"/>
  <c r="L4064" i="2"/>
  <c r="AC4064" i="1"/>
  <c r="L4042" i="2"/>
  <c r="L4039" i="2"/>
  <c r="AC4039" i="1"/>
  <c r="L4038" i="2"/>
  <c r="AC4038" i="1"/>
  <c r="L4022" i="2"/>
  <c r="AC4022" i="1"/>
  <c r="L4015" i="2"/>
  <c r="AC4015" i="1"/>
  <c r="L3998" i="2"/>
  <c r="AC3998" i="1"/>
  <c r="L3992" i="2"/>
  <c r="L3977" i="2"/>
  <c r="L3975" i="2"/>
  <c r="L3974" i="2"/>
  <c r="AC3974" i="1"/>
  <c r="L3965" i="2"/>
  <c r="L3866" i="2"/>
  <c r="AC3866" i="1"/>
  <c r="L3817" i="2"/>
  <c r="L3814" i="2"/>
  <c r="L3811" i="2"/>
  <c r="L3802" i="2"/>
  <c r="L3790" i="2"/>
  <c r="AC3790" i="1"/>
  <c r="L3710" i="2"/>
  <c r="L3650" i="2"/>
  <c r="L3638" i="2"/>
  <c r="L3631" i="2"/>
  <c r="AC3631" i="1"/>
  <c r="L3587" i="2"/>
  <c r="AC3587" i="1"/>
  <c r="L3555" i="2"/>
  <c r="AC3555" i="1"/>
  <c r="L3550" i="2"/>
  <c r="L3537" i="2"/>
  <c r="L3527" i="2"/>
  <c r="AC3527" i="1"/>
  <c r="L3495" i="2"/>
  <c r="AC3495" i="1"/>
  <c r="L3485" i="2"/>
  <c r="L3481" i="2"/>
  <c r="L3468" i="2"/>
  <c r="AC3468" i="1"/>
  <c r="L3466" i="2"/>
  <c r="AC3466" i="1"/>
  <c r="L3463" i="2"/>
  <c r="L3452" i="2"/>
  <c r="L3437" i="2"/>
  <c r="L3378" i="2"/>
  <c r="L3402" i="2"/>
  <c r="AC3402" i="1"/>
  <c r="L3344" i="2"/>
  <c r="L3343" i="2"/>
  <c r="L3326" i="2"/>
  <c r="L3317" i="2"/>
  <c r="L3262" i="2"/>
  <c r="L3238" i="2"/>
  <c r="L3209" i="2"/>
  <c r="L3196" i="2"/>
  <c r="L3194" i="2"/>
  <c r="L3168" i="2"/>
  <c r="L2790" i="2"/>
  <c r="L1936" i="2"/>
  <c r="L1935" i="2"/>
  <c r="L1934" i="2"/>
  <c r="L1933" i="2"/>
  <c r="L1918" i="2"/>
  <c r="L1917" i="2"/>
  <c r="L1916" i="2"/>
  <c r="L1915" i="2"/>
  <c r="AC1915" i="1"/>
  <c r="L1753" i="2"/>
  <c r="L1746" i="2"/>
  <c r="AC1746" i="1"/>
  <c r="L1740" i="2"/>
  <c r="L1738" i="2"/>
  <c r="L1719" i="2"/>
  <c r="L1718" i="2"/>
  <c r="L1714" i="2"/>
  <c r="L1713" i="2"/>
  <c r="L1697" i="2"/>
  <c r="L1696" i="2"/>
  <c r="L1688" i="2"/>
  <c r="AC1688" i="1"/>
  <c r="L1684" i="2"/>
  <c r="AC1684" i="1"/>
  <c r="L1677" i="2"/>
  <c r="L1662" i="2"/>
  <c r="AC1662" i="1"/>
  <c r="L1644" i="2"/>
  <c r="AC1644" i="1"/>
  <c r="L1636" i="2"/>
  <c r="L1635" i="2"/>
  <c r="L1634" i="2"/>
  <c r="L1614" i="2"/>
  <c r="AC1614" i="1"/>
  <c r="L1613" i="2"/>
  <c r="AC1613" i="1"/>
  <c r="L1605" i="2"/>
  <c r="AC1605" i="1"/>
  <c r="L1582" i="2"/>
  <c r="AC1582" i="1"/>
  <c r="L1568" i="2"/>
  <c r="AC1568" i="1"/>
  <c r="L1552" i="2"/>
  <c r="AC1552" i="1"/>
  <c r="L1547" i="2"/>
  <c r="AC1547" i="1"/>
  <c r="L1546" i="2"/>
  <c r="AC1546" i="1"/>
  <c r="L1542" i="2"/>
  <c r="L1541" i="2"/>
  <c r="AC1541" i="1"/>
  <c r="L1540" i="2"/>
  <c r="AC1540" i="1"/>
  <c r="L1538" i="2"/>
  <c r="AC1538" i="1"/>
  <c r="L1536" i="2"/>
  <c r="L1533" i="2"/>
  <c r="AC1533" i="1"/>
  <c r="L1530" i="2"/>
  <c r="AC1530" i="1"/>
  <c r="L1529" i="2"/>
  <c r="AC1529" i="1"/>
  <c r="L1528" i="2"/>
  <c r="AC1528" i="1"/>
  <c r="AC1314" i="1"/>
  <c r="L1295" i="2"/>
  <c r="AC1295" i="1"/>
  <c r="L1238" i="2"/>
  <c r="AC1238" i="1"/>
  <c r="AC419" i="1"/>
  <c r="L419" i="2"/>
  <c r="AC525" i="1"/>
  <c r="L525" i="2"/>
  <c r="AC555" i="1"/>
  <c r="L555" i="2"/>
  <c r="L1647" i="2"/>
  <c r="AC1647" i="1"/>
  <c r="L1699" i="2"/>
  <c r="AC1699" i="1"/>
  <c r="L4463" i="2"/>
  <c r="AC4463" i="1"/>
  <c r="AC4462" i="1"/>
  <c r="L4462" i="2"/>
  <c r="AC4354" i="1"/>
  <c r="AC4288" i="1"/>
  <c r="AC4131" i="1"/>
  <c r="L4037" i="2"/>
  <c r="AC4037" i="1"/>
  <c r="L3973" i="2"/>
  <c r="AC3973" i="1"/>
  <c r="L3903" i="2"/>
  <c r="AC3903" i="1"/>
  <c r="L3804" i="2"/>
  <c r="AC3804" i="1"/>
  <c r="L3749" i="2"/>
  <c r="AC3749" i="1"/>
  <c r="L3350" i="2"/>
  <c r="AC3350" i="1"/>
  <c r="L1802" i="2"/>
  <c r="AC1802" i="1"/>
  <c r="AC4348" i="1"/>
  <c r="L4283" i="2"/>
  <c r="AC4283" i="1"/>
  <c r="L3962" i="2"/>
  <c r="AC3962" i="1"/>
  <c r="AC609" i="1"/>
  <c r="L289" i="2"/>
  <c r="AC289" i="1"/>
  <c r="L1424" i="2"/>
  <c r="AC1424" i="1"/>
  <c r="L1314" i="2"/>
  <c r="AC2732" i="1"/>
  <c r="L2732" i="2"/>
  <c r="L2721" i="2"/>
  <c r="AC2721" i="1"/>
  <c r="AC3208" i="1"/>
  <c r="L3208" i="2"/>
  <c r="K3208" i="2"/>
  <c r="Q2067" i="1" l="1"/>
  <c r="R2067" i="1" s="1"/>
  <c r="A2069" i="2"/>
  <c r="C2804" i="2"/>
  <c r="C1308" i="2"/>
  <c r="C615" i="2"/>
  <c r="C1765" i="2"/>
  <c r="C2116" i="2"/>
  <c r="P2116" i="1" s="1"/>
  <c r="L2116" i="1" s="1"/>
  <c r="Q2116" i="1" s="1"/>
  <c r="R2116" i="1" s="1"/>
  <c r="C2068" i="2"/>
  <c r="C3748" i="2"/>
  <c r="D3746" i="2"/>
  <c r="E3746" i="2"/>
  <c r="F3746" i="2"/>
  <c r="G3746" i="2"/>
  <c r="H3746" i="2"/>
  <c r="I3746" i="2"/>
  <c r="J3746" i="2"/>
  <c r="M3746" i="2"/>
  <c r="N3746" i="2"/>
  <c r="O3746" i="2"/>
  <c r="Q3746" i="2"/>
  <c r="R3746" i="2"/>
  <c r="S3746" i="2"/>
  <c r="D578" i="2"/>
  <c r="E578" i="2"/>
  <c r="F578" i="2"/>
  <c r="G578" i="2"/>
  <c r="H578" i="2"/>
  <c r="I578" i="2"/>
  <c r="J578" i="2"/>
  <c r="M578" i="2"/>
  <c r="N578" i="2"/>
  <c r="O578" i="2"/>
  <c r="Q578" i="2"/>
  <c r="R578" i="2"/>
  <c r="S578" i="2"/>
  <c r="D551" i="2"/>
  <c r="E551" i="2"/>
  <c r="F551" i="2"/>
  <c r="G551" i="2"/>
  <c r="H551" i="2"/>
  <c r="I551" i="2"/>
  <c r="J551" i="2"/>
  <c r="M551" i="2"/>
  <c r="N551" i="2"/>
  <c r="O551" i="2"/>
  <c r="Q551" i="2"/>
  <c r="R551" i="2"/>
  <c r="S551" i="2"/>
  <c r="D1278" i="2"/>
  <c r="E1278" i="2"/>
  <c r="F1278" i="2"/>
  <c r="G1278" i="2"/>
  <c r="H1278" i="2"/>
  <c r="I1278" i="2"/>
  <c r="J1278" i="2"/>
  <c r="M1278" i="2"/>
  <c r="N1278" i="2"/>
  <c r="O1278" i="2"/>
  <c r="Q1278" i="2"/>
  <c r="R1278" i="2"/>
  <c r="S1278" i="2"/>
  <c r="D470" i="2"/>
  <c r="E470" i="2"/>
  <c r="F470" i="2"/>
  <c r="G470" i="2"/>
  <c r="H470" i="2"/>
  <c r="I470" i="2"/>
  <c r="J470" i="2"/>
  <c r="M470" i="2"/>
  <c r="N470" i="2"/>
  <c r="O470" i="2"/>
  <c r="Q470" i="2"/>
  <c r="R470" i="2"/>
  <c r="S470" i="2"/>
  <c r="D2020" i="2"/>
  <c r="E2020" i="2"/>
  <c r="F2020" i="2"/>
  <c r="G2020" i="2"/>
  <c r="H2020" i="2"/>
  <c r="I2020" i="2"/>
  <c r="J2020" i="2"/>
  <c r="M2020" i="2"/>
  <c r="N2020" i="2"/>
  <c r="O2020" i="2"/>
  <c r="Q2020" i="2"/>
  <c r="R2020" i="2"/>
  <c r="S2020" i="2"/>
  <c r="P3748" i="1" l="1"/>
  <c r="L3748" i="1" s="1"/>
  <c r="Q3748" i="1" s="1"/>
  <c r="R3748" i="1" s="1"/>
  <c r="P2804" i="1"/>
  <c r="L2804" i="1" s="1"/>
  <c r="Q2804" i="1" s="1"/>
  <c r="R2804" i="1" s="1"/>
  <c r="P1765" i="1"/>
  <c r="L1765" i="1" s="1"/>
  <c r="Q1765" i="1" s="1"/>
  <c r="R1765" i="1" s="1"/>
  <c r="P615" i="1"/>
  <c r="L615" i="1" s="1"/>
  <c r="Q615" i="1" s="1"/>
  <c r="R615" i="1" s="1"/>
  <c r="P1308" i="1"/>
  <c r="L1308" i="1" s="1"/>
  <c r="Q1308" i="1" s="1"/>
  <c r="R1308" i="1" s="1"/>
  <c r="P2068" i="1"/>
  <c r="L2068" i="1" s="1"/>
  <c r="C3746" i="2"/>
  <c r="C578" i="2"/>
  <c r="C551" i="2"/>
  <c r="C1278" i="2"/>
  <c r="C470" i="2"/>
  <c r="C2020" i="2"/>
  <c r="Q2068" i="1" l="1"/>
  <c r="R2068" i="1" s="1"/>
  <c r="P2020" i="1"/>
  <c r="L2020" i="1" s="1"/>
  <c r="Q2020" i="1" s="1"/>
  <c r="R2020" i="1" s="1"/>
  <c r="P578" i="1"/>
  <c r="L578" i="1" s="1"/>
  <c r="Q578" i="1" s="1"/>
  <c r="R578" i="1" s="1"/>
  <c r="P1278" i="1"/>
  <c r="L1278" i="1" s="1"/>
  <c r="Q1278" i="1" s="1"/>
  <c r="R1278" i="1" s="1"/>
  <c r="P551" i="1"/>
  <c r="L551" i="1" s="1"/>
  <c r="Q551" i="1" s="1"/>
  <c r="R551" i="1" s="1"/>
  <c r="P470" i="1"/>
  <c r="L470" i="1" s="1"/>
  <c r="Q470" i="1" s="1"/>
  <c r="R470" i="1" s="1"/>
  <c r="P3746" i="1"/>
  <c r="L3746" i="1" s="1"/>
  <c r="Q3746" i="1" s="1"/>
  <c r="R3746" i="1" s="1"/>
  <c r="D1622" i="2"/>
  <c r="E1622" i="2"/>
  <c r="F1622" i="2"/>
  <c r="G1622" i="2"/>
  <c r="H1622" i="2"/>
  <c r="I1622" i="2"/>
  <c r="J1622" i="2"/>
  <c r="M1622" i="2"/>
  <c r="N1622" i="2"/>
  <c r="O1622" i="2"/>
  <c r="Q1622" i="2"/>
  <c r="R1622" i="2"/>
  <c r="S1622" i="2"/>
  <c r="A1951" i="1"/>
  <c r="A1952" i="1" s="1"/>
  <c r="A1953" i="1" s="1"/>
  <c r="A1954" i="1" s="1"/>
  <c r="A918" i="1"/>
  <c r="A919" i="1" s="1"/>
  <c r="A920" i="1" s="1"/>
  <c r="A879" i="1"/>
  <c r="A188" i="1"/>
  <c r="AC4642" i="1"/>
  <c r="AC4381" i="1"/>
  <c r="AC4356" i="1"/>
  <c r="AC4355" i="1"/>
  <c r="AC4353" i="1"/>
  <c r="AC4351" i="1"/>
  <c r="AC4347" i="1"/>
  <c r="AC4329" i="1"/>
  <c r="AC4287" i="1"/>
  <c r="AC4286" i="1"/>
  <c r="AC4285" i="1"/>
  <c r="AC4284" i="1"/>
  <c r="AC4235" i="1"/>
  <c r="AC4165" i="1"/>
  <c r="AC4164" i="1"/>
  <c r="AC4163" i="1"/>
  <c r="AC4156" i="1"/>
  <c r="AC4155" i="1"/>
  <c r="AC4154" i="1"/>
  <c r="AC4149" i="1"/>
  <c r="AC4148" i="1"/>
  <c r="AC4147" i="1"/>
  <c r="AC4145" i="1"/>
  <c r="AC4144" i="1"/>
  <c r="AC4143" i="1"/>
  <c r="AC4142" i="1"/>
  <c r="AC4123" i="1"/>
  <c r="AC4109" i="1"/>
  <c r="AC4094" i="1"/>
  <c r="AC4093" i="1"/>
  <c r="AC4092" i="1"/>
  <c r="AC4091" i="1"/>
  <c r="AC4042" i="1"/>
  <c r="AC3992" i="1"/>
  <c r="AC3977" i="1"/>
  <c r="AC3975" i="1"/>
  <c r="AC3817" i="1"/>
  <c r="AC3814" i="1"/>
  <c r="AC3811" i="1"/>
  <c r="AC3710" i="1"/>
  <c r="AC3650" i="1"/>
  <c r="AC3638" i="1"/>
  <c r="AC3550" i="1"/>
  <c r="AC3537" i="1"/>
  <c r="AC3485" i="1"/>
  <c r="AC3481" i="1"/>
  <c r="AC3463" i="1"/>
  <c r="AC3452" i="1"/>
  <c r="AC3437" i="1"/>
  <c r="AC3377" i="1"/>
  <c r="AC3344" i="1"/>
  <c r="AC3343" i="1"/>
  <c r="AC3326" i="1"/>
  <c r="AC3317" i="1"/>
  <c r="AC3262" i="1"/>
  <c r="AC3238" i="1"/>
  <c r="AC3209" i="1"/>
  <c r="AC3196" i="1"/>
  <c r="AC3194" i="1"/>
  <c r="AC3168" i="1"/>
  <c r="AC2790" i="1"/>
  <c r="AC1936" i="1"/>
  <c r="AC1935" i="1"/>
  <c r="AC1934" i="1"/>
  <c r="AC1933" i="1"/>
  <c r="AC1918" i="1"/>
  <c r="AC1917" i="1"/>
  <c r="AC1916" i="1"/>
  <c r="AC1803" i="1"/>
  <c r="AC1740" i="1"/>
  <c r="AC1738" i="1"/>
  <c r="AC1719" i="1"/>
  <c r="AC1718" i="1"/>
  <c r="AC1714" i="1"/>
  <c r="AC1713" i="1"/>
  <c r="AC1697" i="1"/>
  <c r="AC1696" i="1"/>
  <c r="AC1677" i="1"/>
  <c r="AC1636" i="1"/>
  <c r="AC1635" i="1"/>
  <c r="AC1634" i="1"/>
  <c r="AC700" i="1"/>
  <c r="AC620" i="1"/>
  <c r="AC584" i="1"/>
  <c r="AC577" i="1"/>
  <c r="AC572" i="1"/>
  <c r="AC538" i="1"/>
  <c r="AC526" i="1"/>
  <c r="AC517" i="1"/>
  <c r="AC468" i="1"/>
  <c r="AC460" i="1"/>
  <c r="AC449" i="1"/>
  <c r="AC446" i="1"/>
  <c r="AC443" i="1"/>
  <c r="AC441" i="1"/>
  <c r="AC440" i="1"/>
  <c r="AC435" i="1"/>
  <c r="AC426" i="1"/>
  <c r="AC397" i="1"/>
  <c r="AC386" i="1"/>
  <c r="AC369" i="1"/>
  <c r="AC360" i="1"/>
  <c r="AC339" i="1"/>
  <c r="AC332" i="1"/>
  <c r="AC315" i="1"/>
  <c r="AC297" i="1"/>
  <c r="AC290" i="1"/>
  <c r="AC287" i="1"/>
  <c r="AC286" i="1"/>
  <c r="AC282" i="1"/>
  <c r="AC277" i="1"/>
  <c r="AC276" i="1"/>
  <c r="AC275" i="1"/>
  <c r="AC273" i="1"/>
  <c r="AC259" i="1"/>
  <c r="AC200" i="1"/>
  <c r="AC157" i="1"/>
  <c r="AC144" i="1"/>
  <c r="AC99" i="1"/>
  <c r="AC74" i="1"/>
  <c r="P4368" i="2"/>
  <c r="AC4307" i="1"/>
  <c r="AC4232" i="1"/>
  <c r="AC1542" i="1"/>
  <c r="AC1526" i="1"/>
  <c r="L1526" i="2"/>
  <c r="AC649" i="1"/>
  <c r="AC632" i="1"/>
  <c r="AC280" i="1"/>
  <c r="AC274" i="1"/>
  <c r="AC54" i="1"/>
  <c r="L54" i="2"/>
  <c r="AC5065" i="1"/>
  <c r="AC4194" i="1"/>
  <c r="AC3965" i="1"/>
  <c r="AC1753" i="1"/>
  <c r="AC1536" i="1"/>
  <c r="AC661" i="1"/>
  <c r="AC574" i="1"/>
  <c r="AC573" i="1"/>
  <c r="AC566" i="1"/>
  <c r="AC565" i="1"/>
  <c r="AC438" i="1"/>
  <c r="AC383" i="1"/>
  <c r="AC258" i="1"/>
  <c r="AC73" i="1"/>
  <c r="A1955" i="1" l="1"/>
  <c r="D4689" i="2"/>
  <c r="E4689" i="2"/>
  <c r="F4689" i="2"/>
  <c r="G4689" i="2"/>
  <c r="H4689" i="2"/>
  <c r="I4689" i="2"/>
  <c r="J4689" i="2"/>
  <c r="M4689" i="2"/>
  <c r="N4689" i="2"/>
  <c r="O4689" i="2"/>
  <c r="Q4689" i="2"/>
  <c r="R4689" i="2"/>
  <c r="S4689" i="2"/>
  <c r="D4690" i="2"/>
  <c r="E4690" i="2"/>
  <c r="F4690" i="2"/>
  <c r="G4690" i="2"/>
  <c r="H4690" i="2"/>
  <c r="I4690" i="2"/>
  <c r="J4690" i="2"/>
  <c r="M4690" i="2"/>
  <c r="N4690" i="2"/>
  <c r="O4690" i="2"/>
  <c r="Q4690" i="2"/>
  <c r="R4690" i="2"/>
  <c r="S4690" i="2"/>
  <c r="D5158" i="2"/>
  <c r="E5158" i="2"/>
  <c r="F5158" i="2"/>
  <c r="G5158" i="2"/>
  <c r="H5158" i="2"/>
  <c r="I5158" i="2"/>
  <c r="J5158" i="2"/>
  <c r="M5158" i="2"/>
  <c r="N5158" i="2"/>
  <c r="O5158" i="2"/>
  <c r="Q5158" i="2"/>
  <c r="R5158" i="2"/>
  <c r="S5158" i="2"/>
  <c r="A5158" i="2"/>
  <c r="A5159" i="2" s="1"/>
  <c r="A5158" i="1"/>
  <c r="D1832" i="2"/>
  <c r="E1832" i="2"/>
  <c r="F1832" i="2"/>
  <c r="G1832" i="2"/>
  <c r="H1832" i="2"/>
  <c r="I1832" i="2"/>
  <c r="J1832" i="2"/>
  <c r="M1832" i="2"/>
  <c r="N1832" i="2"/>
  <c r="O1832" i="2"/>
  <c r="Q1832" i="2"/>
  <c r="R1832" i="2"/>
  <c r="S1832" i="2"/>
  <c r="A1832" i="1"/>
  <c r="A1832" i="2"/>
  <c r="A1833" i="2" s="1"/>
  <c r="A1956" i="1" l="1"/>
  <c r="A1957" i="1" s="1"/>
  <c r="A1958" i="1" s="1"/>
  <c r="A5159" i="1"/>
  <c r="A1833" i="1"/>
  <c r="Q1796" i="2"/>
  <c r="R1796" i="2"/>
  <c r="S1796" i="2"/>
  <c r="D1796" i="2"/>
  <c r="E1796" i="2"/>
  <c r="F1796" i="2"/>
  <c r="G1796" i="2"/>
  <c r="H1796" i="2"/>
  <c r="I1796" i="2"/>
  <c r="J1796" i="2"/>
  <c r="M1796" i="2"/>
  <c r="N1796" i="2"/>
  <c r="O1796" i="2"/>
  <c r="Q1797" i="2"/>
  <c r="R1797" i="2"/>
  <c r="S1797" i="2"/>
  <c r="D1797" i="2"/>
  <c r="E1797" i="2"/>
  <c r="F1797" i="2"/>
  <c r="G1797" i="2"/>
  <c r="H1797" i="2"/>
  <c r="I1797" i="2"/>
  <c r="J1797" i="2"/>
  <c r="M1797" i="2"/>
  <c r="N1797" i="2"/>
  <c r="O1797" i="2"/>
  <c r="D1434" i="2"/>
  <c r="E1434" i="2"/>
  <c r="F1434" i="2"/>
  <c r="G1434" i="2"/>
  <c r="H1434" i="2"/>
  <c r="I1434" i="2"/>
  <c r="J1434" i="2"/>
  <c r="M1434" i="2"/>
  <c r="N1434" i="2"/>
  <c r="O1434" i="2"/>
  <c r="Q1434" i="2"/>
  <c r="R1434" i="2"/>
  <c r="S1434" i="2"/>
  <c r="L3254" i="2"/>
  <c r="AC3254" i="1"/>
  <c r="D3255" i="2"/>
  <c r="E3255" i="2"/>
  <c r="F3255" i="2"/>
  <c r="G3255" i="2"/>
  <c r="H3255" i="2"/>
  <c r="I3255" i="2"/>
  <c r="J3255" i="2"/>
  <c r="M3255" i="2"/>
  <c r="N3255" i="2"/>
  <c r="O3255" i="2"/>
  <c r="Q3255" i="2"/>
  <c r="R3255" i="2"/>
  <c r="S3255" i="2"/>
  <c r="A1959" i="1" l="1"/>
  <c r="A1960" i="1" s="1"/>
  <c r="A1961" i="1" s="1"/>
  <c r="A1962" i="1" s="1"/>
  <c r="C3255" i="2"/>
  <c r="P3255" i="1" l="1"/>
  <c r="L3255" i="1" s="1"/>
  <c r="Q3255" i="1" s="1"/>
  <c r="R3255" i="1" s="1"/>
  <c r="A1963" i="1"/>
  <c r="I3362" i="2"/>
  <c r="D3362" i="2"/>
  <c r="E3362" i="2"/>
  <c r="F3362" i="2"/>
  <c r="G3362" i="2"/>
  <c r="H3362" i="2"/>
  <c r="J3362" i="2"/>
  <c r="M3362" i="2"/>
  <c r="N3362" i="2"/>
  <c r="O3362" i="2"/>
  <c r="Q3362" i="2"/>
  <c r="R3362" i="2"/>
  <c r="S3362" i="2"/>
  <c r="D3361" i="2"/>
  <c r="E3361" i="2"/>
  <c r="F3361" i="2"/>
  <c r="G3361" i="2"/>
  <c r="H3361" i="2"/>
  <c r="I3361" i="2"/>
  <c r="J3361" i="2"/>
  <c r="M3361" i="2"/>
  <c r="N3361" i="2"/>
  <c r="O3361" i="2"/>
  <c r="Q3361" i="2"/>
  <c r="R3361" i="2"/>
  <c r="S3361" i="2"/>
  <c r="D3441" i="2"/>
  <c r="E3441" i="2"/>
  <c r="F3441" i="2"/>
  <c r="G3441" i="2"/>
  <c r="H3441" i="2"/>
  <c r="I3441" i="2"/>
  <c r="J3441" i="2"/>
  <c r="M3441" i="2"/>
  <c r="N3441" i="2"/>
  <c r="O3441" i="2"/>
  <c r="Q3441" i="2"/>
  <c r="R3441" i="2"/>
  <c r="S3441" i="2"/>
  <c r="D1456" i="2"/>
  <c r="E1456" i="2"/>
  <c r="F1456" i="2"/>
  <c r="G1456" i="2"/>
  <c r="H1456" i="2"/>
  <c r="I1456" i="2"/>
  <c r="J1456" i="2"/>
  <c r="M1456" i="2"/>
  <c r="N1456" i="2"/>
  <c r="O1456" i="2"/>
  <c r="Q1456" i="2"/>
  <c r="R1456" i="2"/>
  <c r="S1456" i="2"/>
  <c r="A1964" i="1" l="1"/>
  <c r="A1965" i="1" s="1"/>
  <c r="D1809" i="2"/>
  <c r="E1809" i="2"/>
  <c r="F1809" i="2"/>
  <c r="G1809" i="2"/>
  <c r="H1809" i="2"/>
  <c r="I1809" i="2"/>
  <c r="J1809" i="2"/>
  <c r="M1809" i="2"/>
  <c r="N1809" i="2"/>
  <c r="O1809" i="2"/>
  <c r="Q1809" i="2"/>
  <c r="R1809" i="2"/>
  <c r="S1809" i="2"/>
  <c r="D4374" i="2"/>
  <c r="E4374" i="2"/>
  <c r="F4374" i="2"/>
  <c r="G4374" i="2"/>
  <c r="H4374" i="2"/>
  <c r="I4374" i="2"/>
  <c r="J4374" i="2"/>
  <c r="M4374" i="2"/>
  <c r="N4374" i="2"/>
  <c r="O4374" i="2"/>
  <c r="Q4374" i="2"/>
  <c r="R4374" i="2"/>
  <c r="S4374" i="2"/>
  <c r="D2003" i="2"/>
  <c r="E2003" i="2"/>
  <c r="F2003" i="2"/>
  <c r="G2003" i="2"/>
  <c r="H2003" i="2"/>
  <c r="I2003" i="2"/>
  <c r="J2003" i="2"/>
  <c r="M2003" i="2"/>
  <c r="N2003" i="2"/>
  <c r="O2003" i="2"/>
  <c r="Q2003" i="2"/>
  <c r="R2003" i="2"/>
  <c r="S2003" i="2"/>
  <c r="L1716" i="2"/>
  <c r="AC1716" i="1"/>
  <c r="D1716" i="2"/>
  <c r="E1716" i="2"/>
  <c r="F1716" i="2"/>
  <c r="G1716" i="2"/>
  <c r="H1716" i="2"/>
  <c r="I1716" i="2"/>
  <c r="J1716" i="2"/>
  <c r="M1716" i="2"/>
  <c r="N1716" i="2"/>
  <c r="O1716" i="2"/>
  <c r="Q1716" i="2"/>
  <c r="R1716" i="2"/>
  <c r="S1716" i="2"/>
  <c r="D1531" i="2"/>
  <c r="E1531" i="2"/>
  <c r="F1531" i="2"/>
  <c r="G1531" i="2"/>
  <c r="H1531" i="2"/>
  <c r="I1531" i="2"/>
  <c r="J1531" i="2"/>
  <c r="M1531" i="2"/>
  <c r="N1531" i="2"/>
  <c r="O1531" i="2"/>
  <c r="Q1531" i="2"/>
  <c r="R1531" i="2"/>
  <c r="S1531" i="2"/>
  <c r="A2291" i="2"/>
  <c r="A2292" i="2" s="1"/>
  <c r="A2293" i="2" s="1"/>
  <c r="A2294" i="2" s="1"/>
  <c r="A2291" i="1"/>
  <c r="D2291" i="2"/>
  <c r="E2291" i="2"/>
  <c r="F2291" i="2"/>
  <c r="G2291" i="2"/>
  <c r="H2291" i="2"/>
  <c r="I2291" i="2"/>
  <c r="J2291" i="2"/>
  <c r="M2291" i="2"/>
  <c r="N2291" i="2"/>
  <c r="O2291" i="2"/>
  <c r="Q2291" i="2"/>
  <c r="R2291" i="2"/>
  <c r="S2291" i="2"/>
  <c r="D2292" i="2"/>
  <c r="E2292" i="2"/>
  <c r="F2292" i="2"/>
  <c r="G2292" i="2"/>
  <c r="H2292" i="2"/>
  <c r="I2292" i="2"/>
  <c r="J2292" i="2"/>
  <c r="M2292" i="2"/>
  <c r="N2292" i="2"/>
  <c r="O2292" i="2"/>
  <c r="Q2292" i="2"/>
  <c r="R2292" i="2"/>
  <c r="S2292" i="2"/>
  <c r="A2292" i="1" l="1"/>
  <c r="A2293" i="1" s="1"/>
  <c r="C1809" i="2"/>
  <c r="C4374" i="2"/>
  <c r="C2003" i="2"/>
  <c r="C1716" i="2"/>
  <c r="C1531" i="2"/>
  <c r="C2291" i="2"/>
  <c r="C2292" i="2"/>
  <c r="L2353" i="2"/>
  <c r="AC2353" i="1"/>
  <c r="D2353" i="2"/>
  <c r="E2353" i="2"/>
  <c r="F2353" i="2"/>
  <c r="G2353" i="2"/>
  <c r="H2353" i="2"/>
  <c r="I2353" i="2"/>
  <c r="J2353" i="2"/>
  <c r="M2353" i="2"/>
  <c r="N2353" i="2"/>
  <c r="O2353" i="2"/>
  <c r="Q2353" i="2"/>
  <c r="R2353" i="2"/>
  <c r="S2353" i="2"/>
  <c r="L2788" i="2"/>
  <c r="AC2788" i="1"/>
  <c r="D2788" i="2"/>
  <c r="E2788" i="2"/>
  <c r="F2788" i="2"/>
  <c r="G2788" i="2"/>
  <c r="H2788" i="2"/>
  <c r="I2788" i="2"/>
  <c r="J2788" i="2"/>
  <c r="M2788" i="2"/>
  <c r="N2788" i="2"/>
  <c r="O2788" i="2"/>
  <c r="Q2788" i="2"/>
  <c r="R2788" i="2"/>
  <c r="S2788" i="2"/>
  <c r="P2019" i="2"/>
  <c r="D2019" i="2"/>
  <c r="E2019" i="2"/>
  <c r="F2019" i="2"/>
  <c r="G2019" i="2"/>
  <c r="H2019" i="2"/>
  <c r="I2019" i="2"/>
  <c r="J2019" i="2"/>
  <c r="M2019" i="2"/>
  <c r="O2019" i="2"/>
  <c r="Q2019" i="2"/>
  <c r="R2019" i="2"/>
  <c r="S2019" i="2"/>
  <c r="D2023" i="2"/>
  <c r="E2023" i="2"/>
  <c r="F2023" i="2"/>
  <c r="G2023" i="2"/>
  <c r="H2023" i="2"/>
  <c r="I2023" i="2"/>
  <c r="J2023" i="2"/>
  <c r="M2023" i="2"/>
  <c r="N2023" i="2"/>
  <c r="O2023" i="2"/>
  <c r="Q2023" i="2"/>
  <c r="R2023" i="2"/>
  <c r="S2023" i="2"/>
  <c r="P2021" i="2"/>
  <c r="D2021" i="2"/>
  <c r="E2021" i="2"/>
  <c r="F2021" i="2"/>
  <c r="G2021" i="2"/>
  <c r="H2021" i="2"/>
  <c r="I2021" i="2"/>
  <c r="J2021" i="2"/>
  <c r="M2021" i="2"/>
  <c r="N2021" i="2"/>
  <c r="O2021" i="2"/>
  <c r="Q2021" i="2"/>
  <c r="R2021" i="2"/>
  <c r="S2021" i="2"/>
  <c r="P1716" i="1" l="1"/>
  <c r="L1716" i="1" s="1"/>
  <c r="Q1716" i="1" s="1"/>
  <c r="R1716" i="1" s="1"/>
  <c r="P1531" i="1"/>
  <c r="L1531" i="1" s="1"/>
  <c r="Q1531" i="1" s="1"/>
  <c r="R1531" i="1" s="1"/>
  <c r="P2292" i="1"/>
  <c r="L2292" i="1" s="1"/>
  <c r="Q2292" i="1" s="1"/>
  <c r="R2292" i="1" s="1"/>
  <c r="P2003" i="1"/>
  <c r="L2003" i="1" s="1"/>
  <c r="Q2003" i="1" s="1"/>
  <c r="R2003" i="1" s="1"/>
  <c r="P1809" i="1"/>
  <c r="L1809" i="1" s="1"/>
  <c r="Q1809" i="1" s="1"/>
  <c r="R1809" i="1" s="1"/>
  <c r="P4374" i="1"/>
  <c r="L4374" i="1" s="1"/>
  <c r="Q4374" i="1" s="1"/>
  <c r="R4374" i="1" s="1"/>
  <c r="C2353" i="2"/>
  <c r="C2788" i="2"/>
  <c r="C2023" i="2"/>
  <c r="C2021" i="2"/>
  <c r="P2023" i="1" l="1"/>
  <c r="L2023" i="1" s="1"/>
  <c r="Q2023" i="1" s="1"/>
  <c r="R2023" i="1" s="1"/>
  <c r="P2788" i="1"/>
  <c r="L2788" i="1" s="1"/>
  <c r="Q2788" i="1" s="1"/>
  <c r="R2788" i="1" s="1"/>
  <c r="P2021" i="1"/>
  <c r="L2021" i="1" s="1"/>
  <c r="Q2021" i="1" s="1"/>
  <c r="R2021" i="1" s="1"/>
  <c r="P2353" i="1"/>
  <c r="L2353" i="1" s="1"/>
  <c r="Q2353" i="1" s="1"/>
  <c r="R2353" i="1" s="1"/>
  <c r="D1427" i="2"/>
  <c r="E1427" i="2"/>
  <c r="F1427" i="2"/>
  <c r="G1427" i="2"/>
  <c r="H1427" i="2"/>
  <c r="I1427" i="2"/>
  <c r="J1427" i="2"/>
  <c r="M1427" i="2"/>
  <c r="N1427" i="2"/>
  <c r="O1427" i="2"/>
  <c r="Q1427" i="2"/>
  <c r="R1427" i="2"/>
  <c r="S1427" i="2"/>
  <c r="C1427" i="2" l="1"/>
  <c r="P1427" i="1" l="1"/>
  <c r="L1427" i="1" s="1"/>
  <c r="Q1427" i="1" s="1"/>
  <c r="R1427" i="1" s="1"/>
  <c r="S3122" i="2"/>
  <c r="R3122" i="2"/>
  <c r="Q3122" i="2"/>
  <c r="O3122" i="2"/>
  <c r="N3122" i="2"/>
  <c r="M3122" i="2"/>
  <c r="J3122" i="2"/>
  <c r="I3122" i="2"/>
  <c r="H3122" i="2"/>
  <c r="G3122" i="2"/>
  <c r="F3122" i="2"/>
  <c r="E3122" i="2"/>
  <c r="D3122" i="2"/>
  <c r="D3104" i="2"/>
  <c r="F3104" i="2"/>
  <c r="G3104" i="2"/>
  <c r="H3104" i="2"/>
  <c r="I3104" i="2"/>
  <c r="J3104" i="2"/>
  <c r="M3104" i="2"/>
  <c r="N3104" i="2"/>
  <c r="O3104" i="2"/>
  <c r="Q3104" i="2"/>
  <c r="R3104" i="2"/>
  <c r="S3104" i="2"/>
  <c r="C3122" i="2" l="1"/>
  <c r="D2937" i="2"/>
  <c r="E2937" i="2"/>
  <c r="F2937" i="2"/>
  <c r="G2937" i="2"/>
  <c r="H2937" i="2"/>
  <c r="I2937" i="2"/>
  <c r="J2937" i="2"/>
  <c r="M2937" i="2"/>
  <c r="N2937" i="2"/>
  <c r="O2937" i="2"/>
  <c r="Q2937" i="2"/>
  <c r="R2937" i="2"/>
  <c r="S2937" i="2"/>
  <c r="P3122" i="1" l="1"/>
  <c r="L3122" i="1" s="1"/>
  <c r="Q3122" i="1" s="1"/>
  <c r="R3122" i="1" s="1"/>
  <c r="D2350" i="2"/>
  <c r="E2350" i="2"/>
  <c r="F2350" i="2"/>
  <c r="G2350" i="2"/>
  <c r="H2350" i="2"/>
  <c r="I2350" i="2"/>
  <c r="J2350" i="2"/>
  <c r="M2350" i="2"/>
  <c r="N2350" i="2"/>
  <c r="O2350" i="2"/>
  <c r="Q2350" i="2"/>
  <c r="R2350" i="2"/>
  <c r="S2350" i="2"/>
  <c r="D52" i="2"/>
  <c r="E52" i="2"/>
  <c r="F52" i="2"/>
  <c r="G52" i="2"/>
  <c r="H52" i="2"/>
  <c r="I52" i="2"/>
  <c r="J52" i="2"/>
  <c r="M52" i="2"/>
  <c r="N52" i="2"/>
  <c r="O52" i="2"/>
  <c r="Q52" i="2"/>
  <c r="R52" i="2"/>
  <c r="S52" i="2"/>
  <c r="C2350" i="2" l="1"/>
  <c r="C52" i="2"/>
  <c r="P2350" i="1" l="1"/>
  <c r="L2350" i="1" s="1"/>
  <c r="Q2350" i="1" s="1"/>
  <c r="R2350" i="1" s="1"/>
  <c r="P52" i="1"/>
  <c r="L52" i="1" s="1"/>
  <c r="Q52" i="1" s="1"/>
  <c r="R52" i="1" s="1"/>
  <c r="L1810" i="2"/>
  <c r="AC1810" i="1"/>
  <c r="D1810" i="2"/>
  <c r="E1810" i="2"/>
  <c r="F1810" i="2"/>
  <c r="G1810" i="2"/>
  <c r="H1810" i="2"/>
  <c r="I1810" i="2"/>
  <c r="J1810" i="2"/>
  <c r="M1810" i="2"/>
  <c r="O1810" i="2"/>
  <c r="Q1810" i="2"/>
  <c r="R1810" i="2"/>
  <c r="S1810" i="2"/>
  <c r="P242" i="2"/>
  <c r="D242" i="2"/>
  <c r="E242" i="2"/>
  <c r="F242" i="2"/>
  <c r="G242" i="2"/>
  <c r="H242" i="2"/>
  <c r="I242" i="2"/>
  <c r="J242" i="2"/>
  <c r="M242" i="2"/>
  <c r="N242" i="2"/>
  <c r="O242" i="2"/>
  <c r="Q242" i="2"/>
  <c r="R242" i="2"/>
  <c r="S242" i="2"/>
  <c r="D1798" i="2"/>
  <c r="E1798" i="2"/>
  <c r="F1798" i="2"/>
  <c r="G1798" i="2"/>
  <c r="H1798" i="2"/>
  <c r="I1798" i="2"/>
  <c r="J1798" i="2"/>
  <c r="M1798" i="2"/>
  <c r="N1798" i="2"/>
  <c r="O1798" i="2"/>
  <c r="Q1798" i="2"/>
  <c r="R1798" i="2"/>
  <c r="S1798" i="2"/>
  <c r="D1795" i="2"/>
  <c r="E1795" i="2"/>
  <c r="F1795" i="2"/>
  <c r="G1795" i="2"/>
  <c r="H1795" i="2"/>
  <c r="I1795" i="2"/>
  <c r="J1795" i="2"/>
  <c r="M1795" i="2"/>
  <c r="N1795" i="2"/>
  <c r="O1795" i="2"/>
  <c r="Q1795" i="2"/>
  <c r="R1795" i="2"/>
  <c r="S1795" i="2"/>
  <c r="E1130" i="2"/>
  <c r="F1130" i="2"/>
  <c r="G1130" i="2"/>
  <c r="H1130" i="2"/>
  <c r="I1130" i="2"/>
  <c r="J1130" i="2"/>
  <c r="M1130" i="2"/>
  <c r="N1130" i="2"/>
  <c r="O1130" i="2"/>
  <c r="Q1130" i="2"/>
  <c r="R1130" i="2"/>
  <c r="S1130" i="2"/>
  <c r="P1792" i="2"/>
  <c r="D1792" i="2"/>
  <c r="E1792" i="2"/>
  <c r="F1792" i="2"/>
  <c r="G1792" i="2"/>
  <c r="H1792" i="2"/>
  <c r="I1792" i="2"/>
  <c r="J1792" i="2"/>
  <c r="M1792" i="2"/>
  <c r="N1792" i="2"/>
  <c r="O1792" i="2"/>
  <c r="Q1792" i="2"/>
  <c r="R1792" i="2"/>
  <c r="S1792" i="2"/>
  <c r="C242" i="2" l="1"/>
  <c r="C1798" i="2"/>
  <c r="C1795" i="2"/>
  <c r="C1792" i="2"/>
  <c r="L4435" i="2"/>
  <c r="AC4435" i="1"/>
  <c r="D1812" i="2"/>
  <c r="E1812" i="2"/>
  <c r="F1812" i="2"/>
  <c r="G1812" i="2"/>
  <c r="H1812" i="2"/>
  <c r="I1812" i="2"/>
  <c r="J1812" i="2"/>
  <c r="M1812" i="2"/>
  <c r="N1812" i="2"/>
  <c r="O1812" i="2"/>
  <c r="Q1812" i="2"/>
  <c r="R1812" i="2"/>
  <c r="S1812" i="2"/>
  <c r="D1813" i="2"/>
  <c r="E1813" i="2"/>
  <c r="F1813" i="2"/>
  <c r="G1813" i="2"/>
  <c r="H1813" i="2"/>
  <c r="I1813" i="2"/>
  <c r="J1813" i="2"/>
  <c r="M1813" i="2"/>
  <c r="N1813" i="2"/>
  <c r="O1813" i="2"/>
  <c r="Q1813" i="2"/>
  <c r="R1813" i="2"/>
  <c r="S1813" i="2"/>
  <c r="D1814" i="2"/>
  <c r="E1814" i="2"/>
  <c r="F1814" i="2"/>
  <c r="G1814" i="2"/>
  <c r="H1814" i="2"/>
  <c r="I1814" i="2"/>
  <c r="J1814" i="2"/>
  <c r="M1814" i="2"/>
  <c r="N1814" i="2"/>
  <c r="O1814" i="2"/>
  <c r="Q1814" i="2"/>
  <c r="R1814" i="2"/>
  <c r="S1814" i="2"/>
  <c r="D4269" i="2"/>
  <c r="E4269" i="2"/>
  <c r="F4269" i="2"/>
  <c r="G4269" i="2"/>
  <c r="H4269" i="2"/>
  <c r="I4269" i="2"/>
  <c r="J4269" i="2"/>
  <c r="M4269" i="2"/>
  <c r="N4269" i="2"/>
  <c r="O4269" i="2"/>
  <c r="Q4269" i="2"/>
  <c r="R4269" i="2"/>
  <c r="S4269" i="2"/>
  <c r="D1122" i="2"/>
  <c r="E1122" i="2"/>
  <c r="F1122" i="2"/>
  <c r="G1122" i="2"/>
  <c r="H1122" i="2"/>
  <c r="I1122" i="2"/>
  <c r="J1122" i="2"/>
  <c r="M1122" i="2"/>
  <c r="N1122" i="2"/>
  <c r="O1122" i="2"/>
  <c r="Q1122" i="2"/>
  <c r="R1122" i="2"/>
  <c r="S1122" i="2"/>
  <c r="D1423" i="2"/>
  <c r="E1423" i="2"/>
  <c r="F1423" i="2"/>
  <c r="G1423" i="2"/>
  <c r="H1423" i="2"/>
  <c r="I1423" i="2"/>
  <c r="J1423" i="2"/>
  <c r="M1423" i="2"/>
  <c r="N1423" i="2"/>
  <c r="O1423" i="2"/>
  <c r="Q1423" i="2"/>
  <c r="R1423" i="2"/>
  <c r="S1423" i="2"/>
  <c r="D1775" i="2"/>
  <c r="E1775" i="2"/>
  <c r="F1775" i="2"/>
  <c r="G1775" i="2"/>
  <c r="H1775" i="2"/>
  <c r="I1775" i="2"/>
  <c r="J1775" i="2"/>
  <c r="M1775" i="2"/>
  <c r="N1775" i="2"/>
  <c r="O1775" i="2"/>
  <c r="Q1775" i="2"/>
  <c r="R1775" i="2"/>
  <c r="S1775" i="2"/>
  <c r="P1758" i="2"/>
  <c r="D1758" i="2"/>
  <c r="E1758" i="2"/>
  <c r="F1758" i="2"/>
  <c r="G1758" i="2"/>
  <c r="H1758" i="2"/>
  <c r="I1758" i="2"/>
  <c r="J1758" i="2"/>
  <c r="M1758" i="2"/>
  <c r="N1758" i="2"/>
  <c r="O1758" i="2"/>
  <c r="Q1758" i="2"/>
  <c r="R1758" i="2"/>
  <c r="S1758" i="2"/>
  <c r="P1720" i="2"/>
  <c r="P1795" i="1" l="1"/>
  <c r="L1795" i="1" s="1"/>
  <c r="Q1795" i="1" s="1"/>
  <c r="R1795" i="1" s="1"/>
  <c r="P1798" i="1"/>
  <c r="L1798" i="1" s="1"/>
  <c r="Q1798" i="1" s="1"/>
  <c r="R1798" i="1" s="1"/>
  <c r="P1792" i="1"/>
  <c r="L1792" i="1" s="1"/>
  <c r="Q1792" i="1" s="1"/>
  <c r="R1792" i="1" s="1"/>
  <c r="P242" i="1"/>
  <c r="L242" i="1" s="1"/>
  <c r="Q242" i="1" s="1"/>
  <c r="R242" i="1" s="1"/>
  <c r="C1812" i="2"/>
  <c r="C1814" i="2"/>
  <c r="C1813" i="2"/>
  <c r="C4269" i="2"/>
  <c r="C1122" i="2"/>
  <c r="C1423" i="2"/>
  <c r="C1775" i="2"/>
  <c r="C1758" i="2"/>
  <c r="D1720" i="2"/>
  <c r="E1720" i="2"/>
  <c r="F1720" i="2"/>
  <c r="G1720" i="2"/>
  <c r="H1720" i="2"/>
  <c r="I1720" i="2"/>
  <c r="J1720" i="2"/>
  <c r="M1720" i="2"/>
  <c r="N1720" i="2"/>
  <c r="O1720" i="2"/>
  <c r="Q1720" i="2"/>
  <c r="R1720" i="2"/>
  <c r="S1720" i="2"/>
  <c r="P4269" i="1" l="1"/>
  <c r="L4269" i="1" s="1"/>
  <c r="Q4269" i="1" s="1"/>
  <c r="R4269" i="1" s="1"/>
  <c r="P1423" i="1"/>
  <c r="L1423" i="1" s="1"/>
  <c r="Q1423" i="1" s="1"/>
  <c r="R1423" i="1" s="1"/>
  <c r="P1814" i="1"/>
  <c r="L1814" i="1" s="1"/>
  <c r="Q1814" i="1" s="1"/>
  <c r="R1814" i="1" s="1"/>
  <c r="P1758" i="1"/>
  <c r="L1758" i="1" s="1"/>
  <c r="Q1758" i="1" s="1"/>
  <c r="R1758" i="1" s="1"/>
  <c r="P1775" i="1"/>
  <c r="L1775" i="1" s="1"/>
  <c r="Q1775" i="1" s="1"/>
  <c r="R1775" i="1" s="1"/>
  <c r="P1813" i="1"/>
  <c r="L1813" i="1" s="1"/>
  <c r="Q1813" i="1" s="1"/>
  <c r="R1813" i="1" s="1"/>
  <c r="P1122" i="1"/>
  <c r="L1122" i="1" s="1"/>
  <c r="Q1122" i="1" s="1"/>
  <c r="R1122" i="1" s="1"/>
  <c r="P1812" i="1"/>
  <c r="L1812" i="1" s="1"/>
  <c r="Q1812" i="1" s="1"/>
  <c r="R1812" i="1" s="1"/>
  <c r="C1720" i="2"/>
  <c r="D1657" i="2"/>
  <c r="E1657" i="2"/>
  <c r="F1657" i="2"/>
  <c r="G1657" i="2"/>
  <c r="H1657" i="2"/>
  <c r="I1657" i="2"/>
  <c r="J1657" i="2"/>
  <c r="M1657" i="2"/>
  <c r="N1657" i="2"/>
  <c r="O1657" i="2"/>
  <c r="Q1657" i="2"/>
  <c r="R1657" i="2"/>
  <c r="S1657" i="2"/>
  <c r="D1658" i="2"/>
  <c r="E1658" i="2"/>
  <c r="F1658" i="2"/>
  <c r="G1658" i="2"/>
  <c r="H1658" i="2"/>
  <c r="I1658" i="2"/>
  <c r="J1658" i="2"/>
  <c r="M1658" i="2"/>
  <c r="N1658" i="2"/>
  <c r="O1658" i="2"/>
  <c r="Q1658" i="2"/>
  <c r="R1658" i="2"/>
  <c r="S1658" i="2"/>
  <c r="D1656" i="2"/>
  <c r="E1656" i="2"/>
  <c r="F1656" i="2"/>
  <c r="G1656" i="2"/>
  <c r="H1656" i="2"/>
  <c r="I1656" i="2"/>
  <c r="J1656" i="2"/>
  <c r="M1656" i="2"/>
  <c r="O1656" i="2"/>
  <c r="Q1656" i="2"/>
  <c r="R1656" i="2"/>
  <c r="S1656" i="2"/>
  <c r="D1655" i="2"/>
  <c r="E1655" i="2"/>
  <c r="F1655" i="2"/>
  <c r="G1655" i="2"/>
  <c r="H1655" i="2"/>
  <c r="I1655" i="2"/>
  <c r="J1655" i="2"/>
  <c r="M1655" i="2"/>
  <c r="N1655" i="2"/>
  <c r="O1655" i="2"/>
  <c r="Q1655" i="2"/>
  <c r="R1655" i="2"/>
  <c r="S1655" i="2"/>
  <c r="D3728" i="2"/>
  <c r="E3728" i="2"/>
  <c r="F3728" i="2"/>
  <c r="G3728" i="2"/>
  <c r="H3728" i="2"/>
  <c r="I3728" i="2"/>
  <c r="J3728" i="2"/>
  <c r="M3728" i="2"/>
  <c r="N3728" i="2"/>
  <c r="O3728" i="2"/>
  <c r="Q3728" i="2"/>
  <c r="R3728" i="2"/>
  <c r="S3728" i="2"/>
  <c r="D4706" i="2"/>
  <c r="E4706" i="2"/>
  <c r="F4706" i="2"/>
  <c r="G4706" i="2"/>
  <c r="H4706" i="2"/>
  <c r="I4706" i="2"/>
  <c r="J4706" i="2"/>
  <c r="M4706" i="2"/>
  <c r="N4706" i="2"/>
  <c r="O4706" i="2"/>
  <c r="Q4706" i="2"/>
  <c r="R4706" i="2"/>
  <c r="S4706" i="2"/>
  <c r="S4705" i="2"/>
  <c r="R4705" i="2"/>
  <c r="Q4705" i="2"/>
  <c r="O4705" i="2"/>
  <c r="N4705" i="2"/>
  <c r="M4705" i="2"/>
  <c r="J4705" i="2"/>
  <c r="I4705" i="2"/>
  <c r="H4705" i="2"/>
  <c r="G4705" i="2"/>
  <c r="F4705" i="2"/>
  <c r="E4705" i="2"/>
  <c r="D4705" i="2"/>
  <c r="P1720" i="1" l="1"/>
  <c r="L1720" i="1" s="1"/>
  <c r="Q1720" i="1" s="1"/>
  <c r="R1720" i="1" s="1"/>
  <c r="C1657" i="2"/>
  <c r="C1658" i="2"/>
  <c r="C1655" i="2"/>
  <c r="C4706" i="2"/>
  <c r="C3728" i="2"/>
  <c r="C4705" i="2"/>
  <c r="D1921" i="2"/>
  <c r="E1921" i="2"/>
  <c r="F1921" i="2"/>
  <c r="G1921" i="2"/>
  <c r="H1921" i="2"/>
  <c r="I1921" i="2"/>
  <c r="J1921" i="2"/>
  <c r="M1921" i="2"/>
  <c r="N1921" i="2"/>
  <c r="O1921" i="2"/>
  <c r="Q1921" i="2"/>
  <c r="R1921" i="2"/>
  <c r="S1921" i="2"/>
  <c r="D1920" i="2"/>
  <c r="E1920" i="2"/>
  <c r="F1920" i="2"/>
  <c r="G1920" i="2"/>
  <c r="H1920" i="2"/>
  <c r="I1920" i="2"/>
  <c r="J1920" i="2"/>
  <c r="M1920" i="2"/>
  <c r="N1920" i="2"/>
  <c r="O1920" i="2"/>
  <c r="Q1920" i="2"/>
  <c r="R1920" i="2"/>
  <c r="S1920" i="2"/>
  <c r="D1415" i="2"/>
  <c r="E1415" i="2"/>
  <c r="F1415" i="2"/>
  <c r="G1415" i="2"/>
  <c r="H1415" i="2"/>
  <c r="I1415" i="2"/>
  <c r="J1415" i="2"/>
  <c r="M1415" i="2"/>
  <c r="N1415" i="2"/>
  <c r="O1415" i="2"/>
  <c r="Q1415" i="2"/>
  <c r="R1415" i="2"/>
  <c r="S1415" i="2"/>
  <c r="D2111" i="2"/>
  <c r="E2111" i="2"/>
  <c r="F2111" i="2"/>
  <c r="G2111" i="2"/>
  <c r="H2111" i="2"/>
  <c r="I2111" i="2"/>
  <c r="J2111" i="2"/>
  <c r="M2111" i="2"/>
  <c r="N2111" i="2"/>
  <c r="O2111" i="2"/>
  <c r="Q2111" i="2"/>
  <c r="R2111" i="2"/>
  <c r="S2111" i="2"/>
  <c r="AC1002" i="1"/>
  <c r="P3728" i="1" l="1"/>
  <c r="L3728" i="1" s="1"/>
  <c r="Q3728" i="1" s="1"/>
  <c r="R3728" i="1" s="1"/>
  <c r="P1657" i="1"/>
  <c r="L1657" i="1" s="1"/>
  <c r="Q1657" i="1" s="1"/>
  <c r="R1657" i="1" s="1"/>
  <c r="P4706" i="1"/>
  <c r="L4706" i="1" s="1"/>
  <c r="Q4706" i="1" s="1"/>
  <c r="R4706" i="1" s="1"/>
  <c r="P1655" i="1"/>
  <c r="L1655" i="1" s="1"/>
  <c r="Q1655" i="1" s="1"/>
  <c r="R1655" i="1" s="1"/>
  <c r="P4705" i="1"/>
  <c r="L4705" i="1" s="1"/>
  <c r="Q4705" i="1" s="1"/>
  <c r="R4705" i="1" s="1"/>
  <c r="P1658" i="1"/>
  <c r="L1658" i="1" s="1"/>
  <c r="Q1658" i="1" s="1"/>
  <c r="R1658" i="1" s="1"/>
  <c r="C1921" i="2"/>
  <c r="C1920" i="2"/>
  <c r="C1415" i="2"/>
  <c r="C2111" i="2"/>
  <c r="D1517" i="2"/>
  <c r="E1517" i="2"/>
  <c r="F1517" i="2"/>
  <c r="G1517" i="2"/>
  <c r="H1517" i="2"/>
  <c r="I1517" i="2"/>
  <c r="J1517" i="2"/>
  <c r="N1517" i="2"/>
  <c r="O1517" i="2"/>
  <c r="Q1517" i="2"/>
  <c r="R1517" i="2"/>
  <c r="S1517" i="2"/>
  <c r="D1332" i="2"/>
  <c r="E1332" i="2"/>
  <c r="F1332" i="2"/>
  <c r="G1332" i="2"/>
  <c r="H1332" i="2"/>
  <c r="I1332" i="2"/>
  <c r="J1332" i="2"/>
  <c r="M1332" i="2"/>
  <c r="N1332" i="2"/>
  <c r="O1332" i="2"/>
  <c r="Q1332" i="2"/>
  <c r="R1332" i="2"/>
  <c r="S1332" i="2"/>
  <c r="D1333" i="2"/>
  <c r="E1333" i="2"/>
  <c r="F1333" i="2"/>
  <c r="G1333" i="2"/>
  <c r="H1333" i="2"/>
  <c r="I1333" i="2"/>
  <c r="J1333" i="2"/>
  <c r="M1333" i="2"/>
  <c r="N1333" i="2"/>
  <c r="O1333" i="2"/>
  <c r="Q1333" i="2"/>
  <c r="R1333" i="2"/>
  <c r="S1333" i="2"/>
  <c r="D1344" i="2"/>
  <c r="E1344" i="2"/>
  <c r="F1344" i="2"/>
  <c r="G1344" i="2"/>
  <c r="H1344" i="2"/>
  <c r="I1344" i="2"/>
  <c r="J1344" i="2"/>
  <c r="M1344" i="2"/>
  <c r="N1344" i="2"/>
  <c r="O1344" i="2"/>
  <c r="Q1344" i="2"/>
  <c r="R1344" i="2"/>
  <c r="D1343" i="2"/>
  <c r="E1343" i="2"/>
  <c r="F1343" i="2"/>
  <c r="G1343" i="2"/>
  <c r="H1343" i="2"/>
  <c r="I1343" i="2"/>
  <c r="J1343" i="2"/>
  <c r="M1343" i="2"/>
  <c r="N1343" i="2"/>
  <c r="O1343" i="2"/>
  <c r="Q1343" i="2"/>
  <c r="R1343" i="2"/>
  <c r="D1342" i="2"/>
  <c r="E1342" i="2"/>
  <c r="F1342" i="2"/>
  <c r="G1342" i="2"/>
  <c r="H1342" i="2"/>
  <c r="I1342" i="2"/>
  <c r="J1342" i="2"/>
  <c r="M1342" i="2"/>
  <c r="N1342" i="2"/>
  <c r="O1342" i="2"/>
  <c r="Q1342" i="2"/>
  <c r="R1342" i="2"/>
  <c r="D168" i="2"/>
  <c r="E168" i="2"/>
  <c r="F168" i="2"/>
  <c r="G168" i="2"/>
  <c r="H168" i="2"/>
  <c r="I168" i="2"/>
  <c r="J168" i="2"/>
  <c r="M168" i="2"/>
  <c r="N168" i="2"/>
  <c r="O168" i="2"/>
  <c r="Q168" i="2"/>
  <c r="R168" i="2"/>
  <c r="S168" i="2"/>
  <c r="D1341" i="2"/>
  <c r="E1341" i="2"/>
  <c r="F1341" i="2"/>
  <c r="G1341" i="2"/>
  <c r="H1341" i="2"/>
  <c r="I1341" i="2"/>
  <c r="J1341" i="2"/>
  <c r="M1341" i="2"/>
  <c r="O1341" i="2"/>
  <c r="Q1341" i="2"/>
  <c r="R1341" i="2"/>
  <c r="D167" i="2"/>
  <c r="E167" i="2"/>
  <c r="F167" i="2"/>
  <c r="G167" i="2"/>
  <c r="H167" i="2"/>
  <c r="I167" i="2"/>
  <c r="J167" i="2"/>
  <c r="M167" i="2"/>
  <c r="N167" i="2"/>
  <c r="O167" i="2"/>
  <c r="Q167" i="2"/>
  <c r="R167" i="2"/>
  <c r="S167" i="2"/>
  <c r="D1331" i="2"/>
  <c r="E1331" i="2"/>
  <c r="F1331" i="2"/>
  <c r="G1331" i="2"/>
  <c r="H1331" i="2"/>
  <c r="I1331" i="2"/>
  <c r="J1331" i="2"/>
  <c r="M1331" i="2"/>
  <c r="N1331" i="2"/>
  <c r="O1331" i="2"/>
  <c r="Q1331" i="2"/>
  <c r="R1331" i="2"/>
  <c r="D1512" i="2"/>
  <c r="E1512" i="2"/>
  <c r="F1512" i="2"/>
  <c r="G1512" i="2"/>
  <c r="H1512" i="2"/>
  <c r="I1512" i="2"/>
  <c r="J1512" i="2"/>
  <c r="M1512" i="2"/>
  <c r="N1512" i="2"/>
  <c r="O1512" i="2"/>
  <c r="Q1512" i="2"/>
  <c r="R1512" i="2"/>
  <c r="S1512" i="2"/>
  <c r="P1415" i="1" l="1"/>
  <c r="L1415" i="1" s="1"/>
  <c r="Q1415" i="1" s="1"/>
  <c r="R1415" i="1" s="1"/>
  <c r="P1920" i="1"/>
  <c r="L1920" i="1" s="1"/>
  <c r="Q1920" i="1" s="1"/>
  <c r="R1920" i="1" s="1"/>
  <c r="P1921" i="1"/>
  <c r="L1921" i="1" s="1"/>
  <c r="Q1921" i="1" s="1"/>
  <c r="R1921" i="1" s="1"/>
  <c r="P2111" i="1"/>
  <c r="L2111" i="1" s="1"/>
  <c r="Q2111" i="1" s="1"/>
  <c r="R2111" i="1" s="1"/>
  <c r="C1332" i="2"/>
  <c r="C1333" i="2"/>
  <c r="C168" i="2"/>
  <c r="C1512" i="2"/>
  <c r="D1503" i="2"/>
  <c r="E1503" i="2"/>
  <c r="F1503" i="2"/>
  <c r="G1503" i="2"/>
  <c r="H1503" i="2"/>
  <c r="I1503" i="2"/>
  <c r="J1503" i="2"/>
  <c r="M1503" i="2"/>
  <c r="N1503" i="2"/>
  <c r="O1503" i="2"/>
  <c r="Q1503" i="2"/>
  <c r="R1503" i="2"/>
  <c r="S1503" i="2"/>
  <c r="D1497" i="2"/>
  <c r="E1497" i="2"/>
  <c r="F1497" i="2"/>
  <c r="G1497" i="2"/>
  <c r="H1497" i="2"/>
  <c r="I1497" i="2"/>
  <c r="J1497" i="2"/>
  <c r="M1497" i="2"/>
  <c r="N1497" i="2"/>
  <c r="O1497" i="2"/>
  <c r="Q1497" i="2"/>
  <c r="R1497" i="2"/>
  <c r="S1497" i="2"/>
  <c r="P1497" i="2"/>
  <c r="P1496" i="2"/>
  <c r="D1496" i="2"/>
  <c r="E1496" i="2"/>
  <c r="F1496" i="2"/>
  <c r="G1496" i="2"/>
  <c r="H1496" i="2"/>
  <c r="I1496" i="2"/>
  <c r="J1496" i="2"/>
  <c r="M1496" i="2"/>
  <c r="N1496" i="2"/>
  <c r="O1496" i="2"/>
  <c r="Q1496" i="2"/>
  <c r="R1496" i="2"/>
  <c r="S1496" i="2"/>
  <c r="P1332" i="1" l="1"/>
  <c r="L1332" i="1" s="1"/>
  <c r="Q1332" i="1" s="1"/>
  <c r="R1332" i="1" s="1"/>
  <c r="P168" i="1"/>
  <c r="L168" i="1" s="1"/>
  <c r="Q168" i="1" s="1"/>
  <c r="R168" i="1" s="1"/>
  <c r="P1512" i="1"/>
  <c r="L1512" i="1" s="1"/>
  <c r="Q1512" i="1" s="1"/>
  <c r="R1512" i="1" s="1"/>
  <c r="P1333" i="1"/>
  <c r="L1333" i="1" s="1"/>
  <c r="Q1333" i="1" s="1"/>
  <c r="R1333" i="1" s="1"/>
  <c r="C1497" i="2"/>
  <c r="C1496" i="2"/>
  <c r="P1497" i="1" l="1"/>
  <c r="L1497" i="1" s="1"/>
  <c r="Q1497" i="1" s="1"/>
  <c r="R1497" i="1" s="1"/>
  <c r="P1496" i="1"/>
  <c r="L1496" i="1" s="1"/>
  <c r="Q1496" i="1" s="1"/>
  <c r="R1496" i="1" s="1"/>
  <c r="P1493" i="2"/>
  <c r="D1493" i="2"/>
  <c r="E1493" i="2"/>
  <c r="F1493" i="2"/>
  <c r="G1493" i="2"/>
  <c r="H1493" i="2"/>
  <c r="I1493" i="2"/>
  <c r="J1493" i="2"/>
  <c r="M1493" i="2"/>
  <c r="N1493" i="2"/>
  <c r="O1493" i="2"/>
  <c r="Q1493" i="2"/>
  <c r="R1493" i="2"/>
  <c r="S1493" i="2"/>
  <c r="D1340" i="2"/>
  <c r="E1340" i="2"/>
  <c r="F1340" i="2"/>
  <c r="G1340" i="2"/>
  <c r="H1340" i="2"/>
  <c r="I1340" i="2"/>
  <c r="J1340" i="2"/>
  <c r="M1340" i="2"/>
  <c r="N1340" i="2"/>
  <c r="O1340" i="2"/>
  <c r="Q1340" i="2"/>
  <c r="R1340" i="2"/>
  <c r="D1339" i="2"/>
  <c r="E1339" i="2"/>
  <c r="F1339" i="2"/>
  <c r="G1339" i="2"/>
  <c r="H1339" i="2"/>
  <c r="I1339" i="2"/>
  <c r="J1339" i="2"/>
  <c r="M1339" i="2"/>
  <c r="N1339" i="2"/>
  <c r="O1339" i="2"/>
  <c r="Q1339" i="2"/>
  <c r="R1339" i="2"/>
  <c r="D1338" i="2"/>
  <c r="E1338" i="2"/>
  <c r="F1338" i="2"/>
  <c r="G1338" i="2"/>
  <c r="H1338" i="2"/>
  <c r="I1338" i="2"/>
  <c r="J1338" i="2"/>
  <c r="M1338" i="2"/>
  <c r="N1338" i="2"/>
  <c r="O1338" i="2"/>
  <c r="Q1338" i="2"/>
  <c r="R1338" i="2"/>
  <c r="D1337" i="2"/>
  <c r="E1337" i="2"/>
  <c r="F1337" i="2"/>
  <c r="G1337" i="2"/>
  <c r="H1337" i="2"/>
  <c r="I1337" i="2"/>
  <c r="J1337" i="2"/>
  <c r="M1337" i="2"/>
  <c r="N1337" i="2"/>
  <c r="O1337" i="2"/>
  <c r="Q1337" i="2"/>
  <c r="R1337" i="2"/>
  <c r="D1336" i="2"/>
  <c r="E1336" i="2"/>
  <c r="F1336" i="2"/>
  <c r="G1336" i="2"/>
  <c r="H1336" i="2"/>
  <c r="I1336" i="2"/>
  <c r="J1336" i="2"/>
  <c r="M1336" i="2"/>
  <c r="O1336" i="2"/>
  <c r="Q1336" i="2"/>
  <c r="R1336" i="2"/>
  <c r="D1335" i="2"/>
  <c r="E1335" i="2"/>
  <c r="F1335" i="2"/>
  <c r="G1335" i="2"/>
  <c r="H1335" i="2"/>
  <c r="I1335" i="2"/>
  <c r="J1335" i="2"/>
  <c r="M1335" i="2"/>
  <c r="N1335" i="2"/>
  <c r="O1335" i="2"/>
  <c r="Q1335" i="2"/>
  <c r="R1335" i="2"/>
  <c r="D1334" i="2"/>
  <c r="E1334" i="2"/>
  <c r="F1334" i="2"/>
  <c r="G1334" i="2"/>
  <c r="H1334" i="2"/>
  <c r="I1334" i="2"/>
  <c r="J1334" i="2"/>
  <c r="M1334" i="2"/>
  <c r="N1334" i="2"/>
  <c r="O1334" i="2"/>
  <c r="Q1334" i="2"/>
  <c r="R1334" i="2"/>
  <c r="L3270" i="2"/>
  <c r="AC3270" i="1"/>
  <c r="D1317" i="2"/>
  <c r="E1317" i="2"/>
  <c r="F1317" i="2"/>
  <c r="G1317" i="2"/>
  <c r="H1317" i="2"/>
  <c r="I1317" i="2"/>
  <c r="J1317" i="2"/>
  <c r="M1317" i="2"/>
  <c r="N1317" i="2"/>
  <c r="O1317" i="2"/>
  <c r="Q1317" i="2"/>
  <c r="R1317" i="2"/>
  <c r="D1329" i="2"/>
  <c r="E1329" i="2"/>
  <c r="F1329" i="2"/>
  <c r="G1329" i="2"/>
  <c r="H1329" i="2"/>
  <c r="I1329" i="2"/>
  <c r="J1329" i="2"/>
  <c r="M1329" i="2"/>
  <c r="N1329" i="2"/>
  <c r="O1329" i="2"/>
  <c r="Q1329" i="2"/>
  <c r="R1329" i="2"/>
  <c r="D1328" i="2"/>
  <c r="E1328" i="2"/>
  <c r="F1328" i="2"/>
  <c r="G1328" i="2"/>
  <c r="H1328" i="2"/>
  <c r="I1328" i="2"/>
  <c r="J1328" i="2"/>
  <c r="M1328" i="2"/>
  <c r="N1328" i="2"/>
  <c r="O1328" i="2"/>
  <c r="Q1328" i="2"/>
  <c r="R1328" i="2"/>
  <c r="D1327" i="2"/>
  <c r="E1327" i="2"/>
  <c r="F1327" i="2"/>
  <c r="G1327" i="2"/>
  <c r="H1327" i="2"/>
  <c r="I1327" i="2"/>
  <c r="J1327" i="2"/>
  <c r="M1327" i="2"/>
  <c r="N1327" i="2"/>
  <c r="O1327" i="2"/>
  <c r="Q1327" i="2"/>
  <c r="R1327" i="2"/>
  <c r="D1326" i="2"/>
  <c r="E1326" i="2"/>
  <c r="F1326" i="2"/>
  <c r="G1326" i="2"/>
  <c r="H1326" i="2"/>
  <c r="I1326" i="2"/>
  <c r="J1326" i="2"/>
  <c r="M1326" i="2"/>
  <c r="N1326" i="2"/>
  <c r="O1326" i="2"/>
  <c r="Q1326" i="2"/>
  <c r="R1326" i="2"/>
  <c r="D1325" i="2"/>
  <c r="E1325" i="2"/>
  <c r="F1325" i="2"/>
  <c r="G1325" i="2"/>
  <c r="H1325" i="2"/>
  <c r="I1325" i="2"/>
  <c r="J1325" i="2"/>
  <c r="M1325" i="2"/>
  <c r="N1325" i="2"/>
  <c r="O1325" i="2"/>
  <c r="Q1325" i="2"/>
  <c r="R1325" i="2"/>
  <c r="D1324" i="2"/>
  <c r="E1324" i="2"/>
  <c r="F1324" i="2"/>
  <c r="G1324" i="2"/>
  <c r="H1324" i="2"/>
  <c r="I1324" i="2"/>
  <c r="J1324" i="2"/>
  <c r="M1324" i="2"/>
  <c r="N1324" i="2"/>
  <c r="O1324" i="2"/>
  <c r="Q1324" i="2"/>
  <c r="R1324" i="2"/>
  <c r="D1323" i="2"/>
  <c r="E1323" i="2"/>
  <c r="F1323" i="2"/>
  <c r="G1323" i="2"/>
  <c r="H1323" i="2"/>
  <c r="I1323" i="2"/>
  <c r="J1323" i="2"/>
  <c r="M1323" i="2"/>
  <c r="N1323" i="2"/>
  <c r="O1323" i="2"/>
  <c r="Q1323" i="2"/>
  <c r="R1323" i="2"/>
  <c r="D1322" i="2"/>
  <c r="E1322" i="2"/>
  <c r="F1322" i="2"/>
  <c r="G1322" i="2"/>
  <c r="H1322" i="2"/>
  <c r="I1322" i="2"/>
  <c r="J1322" i="2"/>
  <c r="M1322" i="2"/>
  <c r="N1322" i="2"/>
  <c r="O1322" i="2"/>
  <c r="Q1322" i="2"/>
  <c r="R1322" i="2"/>
  <c r="D1321" i="2"/>
  <c r="E1321" i="2"/>
  <c r="F1321" i="2"/>
  <c r="G1321" i="2"/>
  <c r="H1321" i="2"/>
  <c r="I1321" i="2"/>
  <c r="J1321" i="2"/>
  <c r="M1321" i="2"/>
  <c r="N1321" i="2"/>
  <c r="O1321" i="2"/>
  <c r="Q1321" i="2"/>
  <c r="R1321" i="2"/>
  <c r="D1320" i="2"/>
  <c r="E1320" i="2"/>
  <c r="F1320" i="2"/>
  <c r="G1320" i="2"/>
  <c r="H1320" i="2"/>
  <c r="I1320" i="2"/>
  <c r="J1320" i="2"/>
  <c r="M1320" i="2"/>
  <c r="N1320" i="2"/>
  <c r="O1320" i="2"/>
  <c r="Q1320" i="2"/>
  <c r="R1320" i="2"/>
  <c r="D1319" i="2"/>
  <c r="E1319" i="2"/>
  <c r="F1319" i="2"/>
  <c r="G1319" i="2"/>
  <c r="H1319" i="2"/>
  <c r="I1319" i="2"/>
  <c r="J1319" i="2"/>
  <c r="M1319" i="2"/>
  <c r="N1319" i="2"/>
  <c r="O1319" i="2"/>
  <c r="Q1319" i="2"/>
  <c r="R1319" i="2"/>
  <c r="D1318" i="2"/>
  <c r="E1318" i="2"/>
  <c r="F1318" i="2"/>
  <c r="G1318" i="2"/>
  <c r="H1318" i="2"/>
  <c r="I1318" i="2"/>
  <c r="J1318" i="2"/>
  <c r="M1318" i="2"/>
  <c r="N1318" i="2"/>
  <c r="O1318" i="2"/>
  <c r="Q1318" i="2"/>
  <c r="R1318" i="2"/>
  <c r="D1316" i="2"/>
  <c r="E1316" i="2"/>
  <c r="F1316" i="2"/>
  <c r="G1316" i="2"/>
  <c r="H1316" i="2"/>
  <c r="I1316" i="2"/>
  <c r="J1316" i="2"/>
  <c r="M1316" i="2"/>
  <c r="N1316" i="2"/>
  <c r="O1316" i="2"/>
  <c r="Q1316" i="2"/>
  <c r="R1316" i="2"/>
  <c r="S1316" i="2"/>
  <c r="D1315" i="2"/>
  <c r="E1315" i="2"/>
  <c r="F1315" i="2"/>
  <c r="G1315" i="2"/>
  <c r="H1315" i="2"/>
  <c r="I1315" i="2"/>
  <c r="J1315" i="2"/>
  <c r="M1315" i="2"/>
  <c r="N1315" i="2"/>
  <c r="O1315" i="2"/>
  <c r="Q1315" i="2"/>
  <c r="R1315" i="2"/>
  <c r="S1315" i="2"/>
  <c r="A4823" i="2"/>
  <c r="D4823" i="2"/>
  <c r="E4823" i="2"/>
  <c r="F4823" i="2"/>
  <c r="G4823" i="2"/>
  <c r="H4823" i="2"/>
  <c r="I4823" i="2"/>
  <c r="J4823" i="2"/>
  <c r="M4823" i="2"/>
  <c r="N4823" i="2"/>
  <c r="O4823" i="2"/>
  <c r="Q4823" i="2"/>
  <c r="R4823" i="2"/>
  <c r="S4823" i="2"/>
  <c r="A4823" i="1"/>
  <c r="A4824" i="1" l="1"/>
  <c r="AJ1318" i="1"/>
  <c r="A4824" i="2"/>
  <c r="C1493" i="2"/>
  <c r="C1316" i="2"/>
  <c r="C1315" i="2"/>
  <c r="C4823" i="2"/>
  <c r="S1318" i="2" l="1"/>
  <c r="P1493" i="1"/>
  <c r="L1493" i="1" s="1"/>
  <c r="Q1493" i="1" s="1"/>
  <c r="R1493" i="1" s="1"/>
  <c r="P1315" i="1"/>
  <c r="L1315" i="1" s="1"/>
  <c r="Q1315" i="1" s="1"/>
  <c r="R1315" i="1" s="1"/>
  <c r="P1316" i="1"/>
  <c r="L1316" i="1" s="1"/>
  <c r="Q1316" i="1" s="1"/>
  <c r="R1316" i="1" s="1"/>
  <c r="P4823" i="1"/>
  <c r="L4823" i="1" s="1"/>
  <c r="Q4823" i="1" s="1"/>
  <c r="R4823" i="1" s="1"/>
  <c r="C1318" i="2" l="1"/>
  <c r="AJ1319" i="1"/>
  <c r="AJ1320" i="1"/>
  <c r="AJ1317" i="1"/>
  <c r="P1318" i="1" l="1"/>
  <c r="L1318" i="1" s="1"/>
  <c r="Q1318" i="1" s="1"/>
  <c r="R1318" i="1" s="1"/>
  <c r="S1317" i="2"/>
  <c r="S1320" i="2"/>
  <c r="S1319" i="2"/>
  <c r="C1320" i="2" l="1"/>
  <c r="AJ1321" i="1"/>
  <c r="C1319" i="2"/>
  <c r="C1317" i="2"/>
  <c r="P1317" i="1" l="1"/>
  <c r="L1317" i="1" s="1"/>
  <c r="Q1317" i="1" s="1"/>
  <c r="R1317" i="1" s="1"/>
  <c r="P1319" i="1"/>
  <c r="L1319" i="1" s="1"/>
  <c r="Q1319" i="1" s="1"/>
  <c r="R1319" i="1" s="1"/>
  <c r="S1321" i="2"/>
  <c r="P1320" i="1"/>
  <c r="L1320" i="1" s="1"/>
  <c r="Q1320" i="1" s="1"/>
  <c r="R1320" i="1" s="1"/>
  <c r="AJ1323" i="1" l="1"/>
  <c r="C1321" i="2"/>
  <c r="AJ1322" i="1"/>
  <c r="S1322" i="2" l="1"/>
  <c r="P1321" i="1"/>
  <c r="L1321" i="1" s="1"/>
  <c r="Q1321" i="1" s="1"/>
  <c r="R1321" i="1" s="1"/>
  <c r="S1323" i="2"/>
  <c r="AJ1324" i="1" l="1"/>
  <c r="C1323" i="2"/>
  <c r="C1322" i="2"/>
  <c r="P1323" i="1" l="1"/>
  <c r="L1323" i="1" s="1"/>
  <c r="Q1323" i="1" s="1"/>
  <c r="R1323" i="1" s="1"/>
  <c r="P1322" i="1"/>
  <c r="L1322" i="1" s="1"/>
  <c r="Q1322" i="1" s="1"/>
  <c r="R1322" i="1" s="1"/>
  <c r="S1324" i="2"/>
  <c r="C1324" i="2" l="1"/>
  <c r="AJ1325" i="1"/>
  <c r="P1324" i="1" l="1"/>
  <c r="L1324" i="1" s="1"/>
  <c r="Q1324" i="1" s="1"/>
  <c r="R1324" i="1" s="1"/>
  <c r="S1325" i="2"/>
  <c r="A2167" i="2"/>
  <c r="D2167" i="2"/>
  <c r="E2167" i="2"/>
  <c r="F2167" i="2"/>
  <c r="G2167" i="2"/>
  <c r="H2167" i="2"/>
  <c r="I2167" i="2"/>
  <c r="J2167" i="2"/>
  <c r="M2167" i="2"/>
  <c r="N2167" i="2"/>
  <c r="O2167" i="2"/>
  <c r="Q2167" i="2"/>
  <c r="R2167" i="2"/>
  <c r="S2167" i="2"/>
  <c r="A2167" i="1"/>
  <c r="D806" i="2"/>
  <c r="E806" i="2"/>
  <c r="F806" i="2"/>
  <c r="G806" i="2"/>
  <c r="H806" i="2"/>
  <c r="I806" i="2"/>
  <c r="J806" i="2"/>
  <c r="M806" i="2"/>
  <c r="N806" i="2"/>
  <c r="O806" i="2"/>
  <c r="Q806" i="2"/>
  <c r="R806" i="2"/>
  <c r="S806" i="2"/>
  <c r="D2156" i="2"/>
  <c r="E2156" i="2"/>
  <c r="F2156" i="2"/>
  <c r="G2156" i="2"/>
  <c r="H2156" i="2"/>
  <c r="I2156" i="2"/>
  <c r="J2156" i="2"/>
  <c r="M2156" i="2"/>
  <c r="N2156" i="2"/>
  <c r="O2156" i="2"/>
  <c r="Q2156" i="2"/>
  <c r="R2156" i="2"/>
  <c r="S2156" i="2"/>
  <c r="D2887" i="2"/>
  <c r="E2887" i="2"/>
  <c r="F2887" i="2"/>
  <c r="G2887" i="2"/>
  <c r="H2887" i="2"/>
  <c r="I2887" i="2"/>
  <c r="J2887" i="2"/>
  <c r="M2887" i="2"/>
  <c r="N2887" i="2"/>
  <c r="O2887" i="2"/>
  <c r="Q2887" i="2"/>
  <c r="R2887" i="2"/>
  <c r="S2887" i="2"/>
  <c r="D2130" i="2"/>
  <c r="E2130" i="2"/>
  <c r="F2130" i="2"/>
  <c r="G2130" i="2"/>
  <c r="H2130" i="2"/>
  <c r="I2130" i="2"/>
  <c r="J2130" i="2"/>
  <c r="M2130" i="2"/>
  <c r="N2130" i="2"/>
  <c r="O2130" i="2"/>
  <c r="Q2130" i="2"/>
  <c r="R2130" i="2"/>
  <c r="S2130" i="2"/>
  <c r="D231" i="2"/>
  <c r="E231" i="2"/>
  <c r="F231" i="2"/>
  <c r="G231" i="2"/>
  <c r="H231" i="2"/>
  <c r="I231" i="2"/>
  <c r="J231" i="2"/>
  <c r="M231" i="2"/>
  <c r="N231" i="2"/>
  <c r="O231" i="2"/>
  <c r="Q231" i="2"/>
  <c r="R231" i="2"/>
  <c r="S231" i="2"/>
  <c r="D1769" i="2"/>
  <c r="E1769" i="2"/>
  <c r="F1769" i="2"/>
  <c r="G1769" i="2"/>
  <c r="H1769" i="2"/>
  <c r="I1769" i="2"/>
  <c r="J1769" i="2"/>
  <c r="M1769" i="2"/>
  <c r="N1769" i="2"/>
  <c r="O1769" i="2"/>
  <c r="Q1769" i="2"/>
  <c r="R1769" i="2"/>
  <c r="S1769" i="2"/>
  <c r="D804" i="2"/>
  <c r="E804" i="2"/>
  <c r="F804" i="2"/>
  <c r="G804" i="2"/>
  <c r="H804" i="2"/>
  <c r="I804" i="2"/>
  <c r="J804" i="2"/>
  <c r="M804" i="2"/>
  <c r="N804" i="2"/>
  <c r="O804" i="2"/>
  <c r="Q804" i="2"/>
  <c r="R804" i="2"/>
  <c r="S804" i="2"/>
  <c r="C1325" i="2" l="1"/>
  <c r="AJ1326" i="1"/>
  <c r="A2168" i="1"/>
  <c r="A2168" i="2"/>
  <c r="C2167" i="2"/>
  <c r="C806" i="2"/>
  <c r="C2156" i="2"/>
  <c r="C2887" i="2"/>
  <c r="C2130" i="2"/>
  <c r="C231" i="2"/>
  <c r="C1769" i="2"/>
  <c r="C804" i="2"/>
  <c r="S1326" i="2" l="1"/>
  <c r="P1325" i="1"/>
  <c r="L1325" i="1" s="1"/>
  <c r="Q1325" i="1" s="1"/>
  <c r="R1325" i="1" s="1"/>
  <c r="P804" i="1"/>
  <c r="L804" i="1" s="1"/>
  <c r="Q804" i="1" s="1"/>
  <c r="R804" i="1" s="1"/>
  <c r="P2887" i="1"/>
  <c r="L2887" i="1" s="1"/>
  <c r="Q2887" i="1" s="1"/>
  <c r="R2887" i="1" s="1"/>
  <c r="P1769" i="1"/>
  <c r="L1769" i="1" s="1"/>
  <c r="Q1769" i="1" s="1"/>
  <c r="R1769" i="1" s="1"/>
  <c r="P2156" i="1"/>
  <c r="L2156" i="1" s="1"/>
  <c r="Q2156" i="1" s="1"/>
  <c r="R2156" i="1" s="1"/>
  <c r="P231" i="1"/>
  <c r="L231" i="1" s="1"/>
  <c r="Q231" i="1" s="1"/>
  <c r="R231" i="1" s="1"/>
  <c r="P806" i="1"/>
  <c r="L806" i="1" s="1"/>
  <c r="Q806" i="1" s="1"/>
  <c r="R806" i="1" s="1"/>
  <c r="P2130" i="1"/>
  <c r="L2130" i="1" s="1"/>
  <c r="Q2130" i="1" s="1"/>
  <c r="R2130" i="1" s="1"/>
  <c r="P2167" i="1"/>
  <c r="L2167" i="1" s="1"/>
  <c r="Q2167" i="1" s="1"/>
  <c r="R2167" i="1" s="1"/>
  <c r="D4758" i="2"/>
  <c r="E4758" i="2"/>
  <c r="F4758" i="2"/>
  <c r="G4758" i="2"/>
  <c r="H4758" i="2"/>
  <c r="I4758" i="2"/>
  <c r="J4758" i="2"/>
  <c r="M4758" i="2"/>
  <c r="N4758" i="2"/>
  <c r="O4758" i="2"/>
  <c r="Q4758" i="2"/>
  <c r="R4758" i="2"/>
  <c r="S4758" i="2"/>
  <c r="A4758" i="2"/>
  <c r="A4758" i="1"/>
  <c r="J34" i="4"/>
  <c r="J33" i="4"/>
  <c r="J32" i="4"/>
  <c r="M30" i="4"/>
  <c r="N30" i="4"/>
  <c r="O30" i="4"/>
  <c r="P30" i="4"/>
  <c r="Q30" i="4"/>
  <c r="M31" i="4"/>
  <c r="N31" i="4"/>
  <c r="O31" i="4"/>
  <c r="P31" i="4"/>
  <c r="Q31" i="4"/>
  <c r="M32" i="4"/>
  <c r="N32" i="4"/>
  <c r="O32" i="4"/>
  <c r="P32" i="4"/>
  <c r="Q32" i="4"/>
  <c r="L32" i="4"/>
  <c r="L31" i="4"/>
  <c r="L30" i="4"/>
  <c r="D30" i="4"/>
  <c r="E30" i="4"/>
  <c r="F30" i="4"/>
  <c r="G30" i="4"/>
  <c r="H30" i="4"/>
  <c r="I30" i="4"/>
  <c r="D31" i="4"/>
  <c r="E31" i="4"/>
  <c r="F31" i="4"/>
  <c r="G31" i="4"/>
  <c r="H31" i="4"/>
  <c r="I31" i="4"/>
  <c r="D32" i="4"/>
  <c r="E32" i="4"/>
  <c r="F32" i="4"/>
  <c r="G32" i="4"/>
  <c r="H32" i="4"/>
  <c r="I32" i="4"/>
  <c r="AC3802" i="1"/>
  <c r="D3802" i="2"/>
  <c r="E3802" i="2"/>
  <c r="F3802" i="2"/>
  <c r="G3802" i="2"/>
  <c r="H3802" i="2"/>
  <c r="I3802" i="2"/>
  <c r="J3802" i="2"/>
  <c r="M3802" i="2"/>
  <c r="N3802" i="2"/>
  <c r="O3802" i="2"/>
  <c r="Q3802" i="2"/>
  <c r="R3802" i="2"/>
  <c r="S3802" i="2"/>
  <c r="L3765" i="2"/>
  <c r="AC3765" i="1"/>
  <c r="D3765" i="2"/>
  <c r="E3765" i="2"/>
  <c r="F3765" i="2"/>
  <c r="G3765" i="2"/>
  <c r="H3765" i="2"/>
  <c r="I3765" i="2"/>
  <c r="J3765" i="2"/>
  <c r="M3765" i="2"/>
  <c r="N3765" i="2"/>
  <c r="O3765" i="2"/>
  <c r="Q3765" i="2"/>
  <c r="R3765" i="2"/>
  <c r="S3765" i="2"/>
  <c r="D604" i="2"/>
  <c r="E604" i="2"/>
  <c r="F604" i="2"/>
  <c r="G604" i="2"/>
  <c r="H604" i="2"/>
  <c r="I604" i="2"/>
  <c r="J604" i="2"/>
  <c r="M604" i="2"/>
  <c r="O604" i="2"/>
  <c r="Q604" i="2"/>
  <c r="R604" i="2"/>
  <c r="S604" i="2"/>
  <c r="P1659" i="2"/>
  <c r="D1659" i="2"/>
  <c r="E1659" i="2"/>
  <c r="F1659" i="2"/>
  <c r="G1659" i="2"/>
  <c r="H1659" i="2"/>
  <c r="I1659" i="2"/>
  <c r="J1659" i="2"/>
  <c r="M1659" i="2"/>
  <c r="N1659" i="2"/>
  <c r="O1659" i="2"/>
  <c r="Q1659" i="2"/>
  <c r="R1659" i="2"/>
  <c r="S1659" i="2"/>
  <c r="D2222" i="2"/>
  <c r="E2222" i="2"/>
  <c r="F2222" i="2"/>
  <c r="G2222" i="2"/>
  <c r="H2222" i="2"/>
  <c r="I2222" i="2"/>
  <c r="J2222" i="2"/>
  <c r="M2222" i="2"/>
  <c r="N2222" i="2"/>
  <c r="O2222" i="2"/>
  <c r="Q2222" i="2"/>
  <c r="R2222" i="2"/>
  <c r="S2222" i="2"/>
  <c r="D1828" i="2"/>
  <c r="E1828" i="2"/>
  <c r="F1828" i="2"/>
  <c r="G1828" i="2"/>
  <c r="H1828" i="2"/>
  <c r="I1828" i="2"/>
  <c r="J1828" i="2"/>
  <c r="M1828" i="2"/>
  <c r="N1828" i="2"/>
  <c r="O1828" i="2"/>
  <c r="Q1828" i="2"/>
  <c r="R1828" i="2"/>
  <c r="S1828" i="2"/>
  <c r="D1602" i="2"/>
  <c r="E1602" i="2"/>
  <c r="F1602" i="2"/>
  <c r="G1602" i="2"/>
  <c r="H1602" i="2"/>
  <c r="I1602" i="2"/>
  <c r="J1602" i="2"/>
  <c r="M1602" i="2"/>
  <c r="N1602" i="2"/>
  <c r="O1602" i="2"/>
  <c r="P1602" i="2"/>
  <c r="Q1602" i="2"/>
  <c r="R1602" i="2"/>
  <c r="S1602" i="2"/>
  <c r="P1601" i="2"/>
  <c r="D1601" i="2"/>
  <c r="E1601" i="2"/>
  <c r="F1601" i="2"/>
  <c r="G1601" i="2"/>
  <c r="H1601" i="2"/>
  <c r="I1601" i="2"/>
  <c r="J1601" i="2"/>
  <c r="M1601" i="2"/>
  <c r="N1601" i="2"/>
  <c r="O1601" i="2"/>
  <c r="Q1601" i="2"/>
  <c r="R1601" i="2"/>
  <c r="S1601" i="2"/>
  <c r="A2190" i="1"/>
  <c r="D2190" i="2"/>
  <c r="E2190" i="2"/>
  <c r="F2190" i="2"/>
  <c r="G2190" i="2"/>
  <c r="H2190" i="2"/>
  <c r="I2190" i="2"/>
  <c r="J2190" i="2"/>
  <c r="M2190" i="2"/>
  <c r="N2190" i="2"/>
  <c r="O2190" i="2"/>
  <c r="Q2190" i="2"/>
  <c r="R2190" i="2"/>
  <c r="S2190" i="2"/>
  <c r="A2190" i="2"/>
  <c r="J35" i="4" l="1"/>
  <c r="J37" i="3" s="1"/>
  <c r="J38" i="3" s="1"/>
  <c r="H35" i="4"/>
  <c r="H37" i="3" s="1"/>
  <c r="H38" i="3" s="1"/>
  <c r="D35" i="4"/>
  <c r="D37" i="3" s="1"/>
  <c r="O35" i="4"/>
  <c r="O37" i="3" s="1"/>
  <c r="O38" i="3" s="1"/>
  <c r="G35" i="4"/>
  <c r="G37" i="3" s="1"/>
  <c r="G38" i="3" s="1"/>
  <c r="L35" i="4"/>
  <c r="L37" i="3" s="1"/>
  <c r="L38" i="3" s="1"/>
  <c r="N35" i="4"/>
  <c r="N37" i="3" s="1"/>
  <c r="N38" i="3" s="1"/>
  <c r="F35" i="4"/>
  <c r="F37" i="3" s="1"/>
  <c r="F38" i="3" s="1"/>
  <c r="Q35" i="4"/>
  <c r="Q37" i="3" s="1"/>
  <c r="Q38" i="3" s="1"/>
  <c r="M35" i="4"/>
  <c r="M37" i="3" s="1"/>
  <c r="M38" i="3" s="1"/>
  <c r="I35" i="4"/>
  <c r="I37" i="3" s="1"/>
  <c r="I38" i="3" s="1"/>
  <c r="E35" i="4"/>
  <c r="E37" i="3" s="1"/>
  <c r="E38" i="3" s="1"/>
  <c r="P35" i="4"/>
  <c r="P37" i="3" s="1"/>
  <c r="P38" i="3" s="1"/>
  <c r="C37" i="4"/>
  <c r="E41" i="4" s="1"/>
  <c r="D38" i="3"/>
  <c r="C37" i="3"/>
  <c r="C38" i="3" s="1"/>
  <c r="AJ1327" i="1"/>
  <c r="C1326" i="2"/>
  <c r="A2191" i="1"/>
  <c r="A4759" i="1"/>
  <c r="A2191" i="2"/>
  <c r="A4759" i="2"/>
  <c r="C3802" i="2"/>
  <c r="C1659" i="2"/>
  <c r="C2222" i="2"/>
  <c r="C1828" i="2"/>
  <c r="C1602" i="2"/>
  <c r="C1601" i="2"/>
  <c r="C2190" i="2"/>
  <c r="S1299" i="2"/>
  <c r="R1299" i="2"/>
  <c r="Q1299" i="2"/>
  <c r="O1299" i="2"/>
  <c r="N1299" i="2"/>
  <c r="M1299" i="2"/>
  <c r="J1299" i="2"/>
  <c r="I1299" i="2"/>
  <c r="H1299" i="2"/>
  <c r="G1299" i="2"/>
  <c r="F1299" i="2"/>
  <c r="E1299" i="2"/>
  <c r="D1299" i="2"/>
  <c r="AC3530" i="1"/>
  <c r="L3530" i="2"/>
  <c r="D4618" i="2"/>
  <c r="E4618" i="2"/>
  <c r="F4618" i="2"/>
  <c r="G4618" i="2"/>
  <c r="H4618" i="2"/>
  <c r="I4618" i="2"/>
  <c r="J4618" i="2"/>
  <c r="M4618" i="2"/>
  <c r="N4618" i="2"/>
  <c r="O4618" i="2"/>
  <c r="Q4618" i="2"/>
  <c r="R4618" i="2"/>
  <c r="S4618" i="2"/>
  <c r="AC3478" i="1"/>
  <c r="L3478" i="2"/>
  <c r="D3478" i="2"/>
  <c r="E3478" i="2"/>
  <c r="F3478" i="2"/>
  <c r="G3478" i="2"/>
  <c r="H3478" i="2"/>
  <c r="I3478" i="2"/>
  <c r="J3478" i="2"/>
  <c r="M3478" i="2"/>
  <c r="N3478" i="2"/>
  <c r="O3478" i="2"/>
  <c r="Q3478" i="2"/>
  <c r="R3478" i="2"/>
  <c r="S3478" i="2"/>
  <c r="L3460" i="2"/>
  <c r="AC3460" i="1"/>
  <c r="D3460" i="2"/>
  <c r="E3460" i="2"/>
  <c r="F3460" i="2"/>
  <c r="G3460" i="2"/>
  <c r="H3460" i="2"/>
  <c r="I3460" i="2"/>
  <c r="J3460" i="2"/>
  <c r="M3460" i="2"/>
  <c r="N3460" i="2"/>
  <c r="O3460" i="2"/>
  <c r="Q3460" i="2"/>
  <c r="R3460" i="2"/>
  <c r="S3460" i="2"/>
  <c r="D1519" i="2"/>
  <c r="E1519" i="2"/>
  <c r="F1519" i="2"/>
  <c r="G1519" i="2"/>
  <c r="H1519" i="2"/>
  <c r="I1519" i="2"/>
  <c r="J1519" i="2"/>
  <c r="M1519" i="2"/>
  <c r="N1519" i="2"/>
  <c r="O1519" i="2"/>
  <c r="Q1519" i="2"/>
  <c r="R1519" i="2"/>
  <c r="S1519" i="2"/>
  <c r="AC3454" i="1"/>
  <c r="L3454" i="2"/>
  <c r="P1326" i="1" l="1"/>
  <c r="L1326" i="1" s="1"/>
  <c r="Q1326" i="1" s="1"/>
  <c r="R1326" i="1" s="1"/>
  <c r="S1327" i="2"/>
  <c r="P1828" i="1"/>
  <c r="L1828" i="1" s="1"/>
  <c r="Q1828" i="1" s="1"/>
  <c r="R1828" i="1" s="1"/>
  <c r="P2190" i="1"/>
  <c r="L2190" i="1" s="1"/>
  <c r="Q2190" i="1" s="1"/>
  <c r="R2190" i="1" s="1"/>
  <c r="P2222" i="1"/>
  <c r="L2222" i="1" s="1"/>
  <c r="Q2222" i="1" s="1"/>
  <c r="R2222" i="1" s="1"/>
  <c r="P1601" i="1"/>
  <c r="L1601" i="1" s="1"/>
  <c r="Q1601" i="1" s="1"/>
  <c r="R1601" i="1" s="1"/>
  <c r="P1659" i="1"/>
  <c r="L1659" i="1" s="1"/>
  <c r="Q1659" i="1" s="1"/>
  <c r="R1659" i="1" s="1"/>
  <c r="P1602" i="1"/>
  <c r="L1602" i="1" s="1"/>
  <c r="Q1602" i="1" s="1"/>
  <c r="R1602" i="1" s="1"/>
  <c r="P3802" i="1"/>
  <c r="L3802" i="1" s="1"/>
  <c r="Q3802" i="1" s="1"/>
  <c r="R3802" i="1" s="1"/>
  <c r="C1299" i="2"/>
  <c r="C4618" i="2"/>
  <c r="C3478" i="2"/>
  <c r="C3460" i="2"/>
  <c r="C1519" i="2"/>
  <c r="D1511" i="2"/>
  <c r="E1511" i="2"/>
  <c r="F1511" i="2"/>
  <c r="G1511" i="2"/>
  <c r="H1511" i="2"/>
  <c r="I1511" i="2"/>
  <c r="J1511" i="2"/>
  <c r="M1511" i="2"/>
  <c r="N1511" i="2"/>
  <c r="O1511" i="2"/>
  <c r="Q1511" i="2"/>
  <c r="R1511" i="2"/>
  <c r="S1511" i="2"/>
  <c r="D1510" i="2"/>
  <c r="E1510" i="2"/>
  <c r="F1510" i="2"/>
  <c r="G1510" i="2"/>
  <c r="H1510" i="2"/>
  <c r="I1510" i="2"/>
  <c r="J1510" i="2"/>
  <c r="M1510" i="2"/>
  <c r="O1510" i="2"/>
  <c r="Q1510" i="2"/>
  <c r="R1510" i="2"/>
  <c r="S1510" i="2"/>
  <c r="AJ1328" i="1" l="1"/>
  <c r="C1327" i="2"/>
  <c r="P4618" i="1"/>
  <c r="L4618" i="1" s="1"/>
  <c r="Q4618" i="1" s="1"/>
  <c r="R4618" i="1" s="1"/>
  <c r="P1299" i="1"/>
  <c r="L1299" i="1" s="1"/>
  <c r="Q1299" i="1" s="1"/>
  <c r="R1299" i="1" s="1"/>
  <c r="P3460" i="1"/>
  <c r="L3460" i="1" s="1"/>
  <c r="Q3460" i="1" s="1"/>
  <c r="R3460" i="1" s="1"/>
  <c r="P1519" i="1"/>
  <c r="L1519" i="1" s="1"/>
  <c r="Q1519" i="1" s="1"/>
  <c r="R1519" i="1" s="1"/>
  <c r="P3478" i="1"/>
  <c r="L3478" i="1" s="1"/>
  <c r="Q3478" i="1" s="1"/>
  <c r="R3478" i="1" s="1"/>
  <c r="C1511" i="2"/>
  <c r="P1327" i="1" l="1"/>
  <c r="L1327" i="1" s="1"/>
  <c r="Q1327" i="1" s="1"/>
  <c r="R1327" i="1" s="1"/>
  <c r="S1328" i="2"/>
  <c r="P1511" i="1"/>
  <c r="L1511" i="1" s="1"/>
  <c r="Q1511" i="1" s="1"/>
  <c r="R1511" i="1" s="1"/>
  <c r="D1508" i="2"/>
  <c r="E1508" i="2"/>
  <c r="F1508" i="2"/>
  <c r="G1508" i="2"/>
  <c r="H1508" i="2"/>
  <c r="I1508" i="2"/>
  <c r="J1508" i="2"/>
  <c r="M1508" i="2"/>
  <c r="N1508" i="2"/>
  <c r="O1508" i="2"/>
  <c r="Q1508" i="2"/>
  <c r="R1508" i="2"/>
  <c r="S1508" i="2"/>
  <c r="M883" i="2"/>
  <c r="D1997" i="2"/>
  <c r="E1997" i="2"/>
  <c r="F1997" i="2"/>
  <c r="G1997" i="2"/>
  <c r="H1997" i="2"/>
  <c r="I1997" i="2"/>
  <c r="J1997" i="2"/>
  <c r="M1997" i="2"/>
  <c r="N1997" i="2"/>
  <c r="O1997" i="2"/>
  <c r="Q1997" i="2"/>
  <c r="R1997" i="2"/>
  <c r="S1997" i="2"/>
  <c r="D469" i="2"/>
  <c r="E469" i="2"/>
  <c r="F469" i="2"/>
  <c r="G469" i="2"/>
  <c r="H469" i="2"/>
  <c r="I469" i="2"/>
  <c r="J469" i="2"/>
  <c r="M469" i="2"/>
  <c r="N469" i="2"/>
  <c r="O469" i="2"/>
  <c r="Q469" i="2"/>
  <c r="R469" i="2"/>
  <c r="S469" i="2"/>
  <c r="P1495" i="2"/>
  <c r="D1495" i="2"/>
  <c r="E1495" i="2"/>
  <c r="F1495" i="2"/>
  <c r="G1495" i="2"/>
  <c r="H1495" i="2"/>
  <c r="I1495" i="2"/>
  <c r="J1495" i="2"/>
  <c r="M1495" i="2"/>
  <c r="O1495" i="2"/>
  <c r="Q1495" i="2"/>
  <c r="R1495" i="2"/>
  <c r="S1495" i="2"/>
  <c r="L3377" i="2"/>
  <c r="AC3378" i="1"/>
  <c r="L3375" i="2"/>
  <c r="AC3375" i="1"/>
  <c r="D3375" i="2"/>
  <c r="E3375" i="2"/>
  <c r="F3375" i="2"/>
  <c r="G3375" i="2"/>
  <c r="H3375" i="2"/>
  <c r="I3375" i="2"/>
  <c r="J3375" i="2"/>
  <c r="M3375" i="2"/>
  <c r="O3375" i="2"/>
  <c r="Q3375" i="2"/>
  <c r="R3375" i="2"/>
  <c r="S3375" i="2"/>
  <c r="D1490" i="2"/>
  <c r="E1490" i="2"/>
  <c r="F1490" i="2"/>
  <c r="G1490" i="2"/>
  <c r="H1490" i="2"/>
  <c r="I1490" i="2"/>
  <c r="J1490" i="2"/>
  <c r="M1490" i="2"/>
  <c r="N1490" i="2"/>
  <c r="O1490" i="2"/>
  <c r="Q1490" i="2"/>
  <c r="R1490" i="2"/>
  <c r="S1490" i="2"/>
  <c r="D758" i="2"/>
  <c r="E758" i="2"/>
  <c r="F758" i="2"/>
  <c r="G758" i="2"/>
  <c r="H758" i="2"/>
  <c r="I758" i="2"/>
  <c r="J758" i="2"/>
  <c r="M758" i="2"/>
  <c r="N758" i="2"/>
  <c r="O758" i="2"/>
  <c r="Q758" i="2"/>
  <c r="R758" i="2"/>
  <c r="S758" i="2"/>
  <c r="D1835" i="2"/>
  <c r="E1835" i="2"/>
  <c r="F1835" i="2"/>
  <c r="G1835" i="2"/>
  <c r="H1835" i="2"/>
  <c r="I1835" i="2"/>
  <c r="J1835" i="2"/>
  <c r="M1835" i="2"/>
  <c r="N1835" i="2"/>
  <c r="O1835" i="2"/>
  <c r="Q1835" i="2"/>
  <c r="R1835" i="2"/>
  <c r="S1835" i="2"/>
  <c r="D1485" i="2"/>
  <c r="E1485" i="2"/>
  <c r="F1485" i="2"/>
  <c r="G1485" i="2"/>
  <c r="H1485" i="2"/>
  <c r="I1485" i="2"/>
  <c r="J1485" i="2"/>
  <c r="M1485" i="2"/>
  <c r="N1485" i="2"/>
  <c r="O1485" i="2"/>
  <c r="Q1485" i="2"/>
  <c r="R1485" i="2"/>
  <c r="S1485" i="2"/>
  <c r="AC1484" i="1"/>
  <c r="L1484" i="2"/>
  <c r="D1484" i="2"/>
  <c r="E1484" i="2"/>
  <c r="F1484" i="2"/>
  <c r="G1484" i="2"/>
  <c r="H1484" i="2"/>
  <c r="I1484" i="2"/>
  <c r="J1484" i="2"/>
  <c r="M1484" i="2"/>
  <c r="N1484" i="2"/>
  <c r="O1484" i="2"/>
  <c r="Q1484" i="2"/>
  <c r="R1484" i="2"/>
  <c r="S1484" i="2"/>
  <c r="AJ1335" i="1" l="1"/>
  <c r="C1328" i="2"/>
  <c r="AJ1329" i="1"/>
  <c r="C3378" i="2"/>
  <c r="C1508" i="2"/>
  <c r="C1997" i="2"/>
  <c r="C469" i="2"/>
  <c r="C1490" i="2"/>
  <c r="C758" i="2"/>
  <c r="C1835" i="2"/>
  <c r="C1485" i="2"/>
  <c r="C1484" i="2"/>
  <c r="S1329" i="2" l="1"/>
  <c r="P1328" i="1"/>
  <c r="L1328" i="1" s="1"/>
  <c r="Q1328" i="1" s="1"/>
  <c r="R1328" i="1" s="1"/>
  <c r="S1335" i="2"/>
  <c r="P3378" i="1"/>
  <c r="L3378" i="1" s="1"/>
  <c r="Q3378" i="1" s="1"/>
  <c r="R3378" i="1" s="1"/>
  <c r="P1485" i="1"/>
  <c r="L1485" i="1" s="1"/>
  <c r="Q1485" i="1" s="1"/>
  <c r="R1485" i="1" s="1"/>
  <c r="P758" i="1"/>
  <c r="L758" i="1" s="1"/>
  <c r="Q758" i="1" s="1"/>
  <c r="R758" i="1" s="1"/>
  <c r="P1508" i="1"/>
  <c r="L1508" i="1" s="1"/>
  <c r="Q1508" i="1" s="1"/>
  <c r="R1508" i="1" s="1"/>
  <c r="P1484" i="1"/>
  <c r="L1484" i="1" s="1"/>
  <c r="Q1484" i="1" s="1"/>
  <c r="R1484" i="1" s="1"/>
  <c r="P1490" i="1"/>
  <c r="L1490" i="1" s="1"/>
  <c r="Q1490" i="1" s="1"/>
  <c r="R1490" i="1" s="1"/>
  <c r="P469" i="1"/>
  <c r="L469" i="1" s="1"/>
  <c r="Q469" i="1" s="1"/>
  <c r="R469" i="1" s="1"/>
  <c r="P1835" i="1"/>
  <c r="L1835" i="1" s="1"/>
  <c r="Q1835" i="1" s="1"/>
  <c r="R1835" i="1" s="1"/>
  <c r="P1997" i="1"/>
  <c r="L1997" i="1" s="1"/>
  <c r="Q1997" i="1" s="1"/>
  <c r="R1997" i="1" s="1"/>
  <c r="D1472" i="2"/>
  <c r="E1472" i="2"/>
  <c r="F1472" i="2"/>
  <c r="G1472" i="2"/>
  <c r="H1472" i="2"/>
  <c r="I1472" i="2"/>
  <c r="J1472" i="2"/>
  <c r="M1472" i="2"/>
  <c r="N1472" i="2"/>
  <c r="O1472" i="2"/>
  <c r="Q1472" i="2"/>
  <c r="R1472" i="2"/>
  <c r="S1472" i="2"/>
  <c r="D3266" i="2"/>
  <c r="E3266" i="2"/>
  <c r="F3266" i="2"/>
  <c r="G3266" i="2"/>
  <c r="H3266" i="2"/>
  <c r="I3266" i="2"/>
  <c r="J3266" i="2"/>
  <c r="M3266" i="2"/>
  <c r="N3266" i="2"/>
  <c r="O3266" i="2"/>
  <c r="Q3266" i="2"/>
  <c r="R3266" i="2"/>
  <c r="S3266" i="2"/>
  <c r="D1465" i="2"/>
  <c r="E1465" i="2"/>
  <c r="F1465" i="2"/>
  <c r="G1465" i="2"/>
  <c r="H1465" i="2"/>
  <c r="I1465" i="2"/>
  <c r="J1465" i="2"/>
  <c r="M1465" i="2"/>
  <c r="O1465" i="2"/>
  <c r="Q1465" i="2"/>
  <c r="R1465" i="2"/>
  <c r="S1465" i="2"/>
  <c r="AC3267" i="1"/>
  <c r="L3267" i="2"/>
  <c r="D3267" i="2"/>
  <c r="E3267" i="2"/>
  <c r="F3267" i="2"/>
  <c r="G3267" i="2"/>
  <c r="H3267" i="2"/>
  <c r="I3267" i="2"/>
  <c r="J3267" i="2"/>
  <c r="M3267" i="2"/>
  <c r="N3267" i="2"/>
  <c r="O3267" i="2"/>
  <c r="Q3267" i="2"/>
  <c r="R3267" i="2"/>
  <c r="S3267" i="2"/>
  <c r="D4609" i="2"/>
  <c r="E4609" i="2"/>
  <c r="F4609" i="2"/>
  <c r="G4609" i="2"/>
  <c r="H4609" i="2"/>
  <c r="I4609" i="2"/>
  <c r="J4609" i="2"/>
  <c r="M4609" i="2"/>
  <c r="N4609" i="2"/>
  <c r="O4609" i="2"/>
  <c r="Q4609" i="2"/>
  <c r="R4609" i="2"/>
  <c r="S4609" i="2"/>
  <c r="D1447" i="2"/>
  <c r="E1447" i="2"/>
  <c r="F1447" i="2"/>
  <c r="G1447" i="2"/>
  <c r="H1447" i="2"/>
  <c r="I1447" i="2"/>
  <c r="J1447" i="2"/>
  <c r="M1447" i="2"/>
  <c r="N1447" i="2"/>
  <c r="O1447" i="2"/>
  <c r="Q1447" i="2"/>
  <c r="R1447" i="2"/>
  <c r="S1447" i="2"/>
  <c r="C1335" i="2" l="1"/>
  <c r="C1329" i="2"/>
  <c r="AJ1334" i="1"/>
  <c r="C1472" i="2"/>
  <c r="C3266" i="2"/>
  <c r="C3267" i="2"/>
  <c r="C4609" i="2"/>
  <c r="C1447" i="2"/>
  <c r="D4726" i="2"/>
  <c r="E4726" i="2"/>
  <c r="F4726" i="2"/>
  <c r="G4726" i="2"/>
  <c r="H4726" i="2"/>
  <c r="I4726" i="2"/>
  <c r="J4726" i="2"/>
  <c r="M4726" i="2"/>
  <c r="N4726" i="2"/>
  <c r="O4726" i="2"/>
  <c r="Q4726" i="2"/>
  <c r="R4726" i="2"/>
  <c r="S4726" i="2"/>
  <c r="D1910" i="2"/>
  <c r="E1910" i="2"/>
  <c r="F1910" i="2"/>
  <c r="G1910" i="2"/>
  <c r="H1910" i="2"/>
  <c r="I1910" i="2"/>
  <c r="J1910" i="2"/>
  <c r="M1910" i="2"/>
  <c r="O1910" i="2"/>
  <c r="Q1910" i="2"/>
  <c r="R1910" i="2"/>
  <c r="S1910" i="2"/>
  <c r="D1909" i="2"/>
  <c r="E1909" i="2"/>
  <c r="F1909" i="2"/>
  <c r="G1909" i="2"/>
  <c r="H1909" i="2"/>
  <c r="I1909" i="2"/>
  <c r="J1909" i="2"/>
  <c r="M1909" i="2"/>
  <c r="N1909" i="2"/>
  <c r="O1909" i="2"/>
  <c r="Q1909" i="2"/>
  <c r="R1909" i="2"/>
  <c r="S1909" i="2"/>
  <c r="D1908" i="2"/>
  <c r="E1908" i="2"/>
  <c r="F1908" i="2"/>
  <c r="G1908" i="2"/>
  <c r="H1908" i="2"/>
  <c r="I1908" i="2"/>
  <c r="J1908" i="2"/>
  <c r="M1908" i="2"/>
  <c r="O1908" i="2"/>
  <c r="Q1908" i="2"/>
  <c r="R1908" i="2"/>
  <c r="S1908" i="2"/>
  <c r="D1907" i="2"/>
  <c r="E1907" i="2"/>
  <c r="F1907" i="2"/>
  <c r="G1907" i="2"/>
  <c r="H1907" i="2"/>
  <c r="I1907" i="2"/>
  <c r="J1907" i="2"/>
  <c r="M1907" i="2"/>
  <c r="N1907" i="2"/>
  <c r="O1907" i="2"/>
  <c r="Q1907" i="2"/>
  <c r="R1907" i="2"/>
  <c r="S1907" i="2"/>
  <c r="D1906" i="2"/>
  <c r="E1906" i="2"/>
  <c r="F1906" i="2"/>
  <c r="G1906" i="2"/>
  <c r="H1906" i="2"/>
  <c r="I1906" i="2"/>
  <c r="J1906" i="2"/>
  <c r="M1906" i="2"/>
  <c r="N1906" i="2"/>
  <c r="O1906" i="2"/>
  <c r="Q1906" i="2"/>
  <c r="R1906" i="2"/>
  <c r="S1906" i="2"/>
  <c r="D1134" i="2"/>
  <c r="E1134" i="2"/>
  <c r="F1134" i="2"/>
  <c r="G1134" i="2"/>
  <c r="H1134" i="2"/>
  <c r="I1134" i="2"/>
  <c r="J1134" i="2"/>
  <c r="M1134" i="2"/>
  <c r="N1134" i="2"/>
  <c r="O1134" i="2"/>
  <c r="Q1134" i="2"/>
  <c r="R1134" i="2"/>
  <c r="S1134" i="2"/>
  <c r="D1133" i="2"/>
  <c r="E1133" i="2"/>
  <c r="F1133" i="2"/>
  <c r="G1133" i="2"/>
  <c r="H1133" i="2"/>
  <c r="I1133" i="2"/>
  <c r="J1133" i="2"/>
  <c r="M1133" i="2"/>
  <c r="N1133" i="2"/>
  <c r="O1133" i="2"/>
  <c r="Q1133" i="2"/>
  <c r="R1133" i="2"/>
  <c r="S1133" i="2"/>
  <c r="AC3210" i="1"/>
  <c r="L3210" i="2"/>
  <c r="AC1440" i="1"/>
  <c r="L1440" i="2"/>
  <c r="A1132" i="1"/>
  <c r="A1132" i="2"/>
  <c r="D1132" i="2"/>
  <c r="E1132" i="2"/>
  <c r="F1132" i="2"/>
  <c r="G1132" i="2"/>
  <c r="H1132" i="2"/>
  <c r="I1132" i="2"/>
  <c r="J1132" i="2"/>
  <c r="M1132" i="2"/>
  <c r="N1132" i="2"/>
  <c r="O1132" i="2"/>
  <c r="Q1132" i="2"/>
  <c r="R1132" i="2"/>
  <c r="S1132" i="2"/>
  <c r="P1329" i="1" l="1"/>
  <c r="L1329" i="1" s="1"/>
  <c r="Q1329" i="1" s="1"/>
  <c r="R1329" i="1" s="1"/>
  <c r="P1335" i="1"/>
  <c r="L1335" i="1" s="1"/>
  <c r="Q1335" i="1" s="1"/>
  <c r="R1335" i="1" s="1"/>
  <c r="S1334" i="2"/>
  <c r="A1133" i="1"/>
  <c r="A1133" i="2"/>
  <c r="P1447" i="1"/>
  <c r="L1447" i="1" s="1"/>
  <c r="Q1447" i="1" s="1"/>
  <c r="R1447" i="1" s="1"/>
  <c r="P1472" i="1"/>
  <c r="L1472" i="1" s="1"/>
  <c r="Q1472" i="1" s="1"/>
  <c r="R1472" i="1" s="1"/>
  <c r="P3266" i="1"/>
  <c r="L3266" i="1" s="1"/>
  <c r="Q3266" i="1" s="1"/>
  <c r="R3266" i="1" s="1"/>
  <c r="P4609" i="1"/>
  <c r="L4609" i="1" s="1"/>
  <c r="Q4609" i="1" s="1"/>
  <c r="R4609" i="1" s="1"/>
  <c r="P3267" i="1"/>
  <c r="L3267" i="1" s="1"/>
  <c r="Q3267" i="1" s="1"/>
  <c r="R3267" i="1" s="1"/>
  <c r="C4726" i="2"/>
  <c r="C1909" i="2"/>
  <c r="C1907" i="2"/>
  <c r="C1906" i="2"/>
  <c r="C1134" i="2"/>
  <c r="C1133" i="2"/>
  <c r="C1132" i="2"/>
  <c r="AJ1331" i="1" l="1"/>
  <c r="C1334" i="2"/>
  <c r="AJ1336" i="1"/>
  <c r="A1134" i="1"/>
  <c r="A1134" i="2"/>
  <c r="P1133" i="1"/>
  <c r="P1134" i="1"/>
  <c r="L1134" i="1" s="1"/>
  <c r="Q1134" i="1" s="1"/>
  <c r="R1134" i="1" s="1"/>
  <c r="P1909" i="1"/>
  <c r="L1909" i="1" s="1"/>
  <c r="Q1909" i="1" s="1"/>
  <c r="R1909" i="1" s="1"/>
  <c r="P1132" i="1"/>
  <c r="L1132" i="1" s="1"/>
  <c r="P4726" i="1"/>
  <c r="L4726" i="1" s="1"/>
  <c r="Q4726" i="1" s="1"/>
  <c r="R4726" i="1" s="1"/>
  <c r="P1906" i="1"/>
  <c r="P1907" i="1"/>
  <c r="L1907" i="1" s="1"/>
  <c r="S1331" i="2" l="1"/>
  <c r="S1336" i="2"/>
  <c r="P1334" i="1"/>
  <c r="L1334" i="1" s="1"/>
  <c r="Q1334" i="1" s="1"/>
  <c r="R1334" i="1" s="1"/>
  <c r="A1135" i="1"/>
  <c r="L1906" i="1"/>
  <c r="A1135" i="2"/>
  <c r="L1133" i="1"/>
  <c r="Q1907" i="1"/>
  <c r="R1907" i="1" s="1"/>
  <c r="Q1132" i="1"/>
  <c r="R1132" i="1" s="1"/>
  <c r="N204" i="2"/>
  <c r="AJ1337" i="1" l="1"/>
  <c r="C1331" i="2"/>
  <c r="Q1906" i="1"/>
  <c r="R1906" i="1" s="1"/>
  <c r="A1136" i="2"/>
  <c r="Q1133" i="1"/>
  <c r="R1133" i="1" s="1"/>
  <c r="N4103" i="1"/>
  <c r="N4103" i="2" s="1"/>
  <c r="N4102" i="2"/>
  <c r="N4084" i="2"/>
  <c r="N621" i="2"/>
  <c r="N1774" i="1"/>
  <c r="O1774" i="1"/>
  <c r="N618" i="2"/>
  <c r="N617" i="2"/>
  <c r="N1607" i="2"/>
  <c r="N1439" i="1"/>
  <c r="N1439" i="2" s="1"/>
  <c r="N3430" i="2"/>
  <c r="P1331" i="1" l="1"/>
  <c r="L1331" i="1" s="1"/>
  <c r="Q1331" i="1" s="1"/>
  <c r="R1331" i="1" s="1"/>
  <c r="S1337" i="2"/>
  <c r="N1774" i="2"/>
  <c r="N1578" i="2"/>
  <c r="N1579" i="2"/>
  <c r="N619" i="2"/>
  <c r="N3220" i="2"/>
  <c r="N5071" i="2"/>
  <c r="N5070" i="2"/>
  <c r="N5068" i="2"/>
  <c r="N5063" i="2"/>
  <c r="N5049" i="2"/>
  <c r="N5046" i="2"/>
  <c r="N5037" i="2"/>
  <c r="N5035" i="2"/>
  <c r="N5020" i="2"/>
  <c r="N5014" i="2"/>
  <c r="N5013" i="2"/>
  <c r="N5008" i="2"/>
  <c r="N4994" i="2"/>
  <c r="N4776" i="2"/>
  <c r="N4772" i="2"/>
  <c r="N4771" i="2"/>
  <c r="N4489" i="2"/>
  <c r="N4477" i="2"/>
  <c r="N4475" i="2"/>
  <c r="N4474" i="2"/>
  <c r="N4473" i="2"/>
  <c r="N4288" i="2"/>
  <c r="N4236" i="2"/>
  <c r="N4141" i="2"/>
  <c r="N4037" i="2"/>
  <c r="N3381" i="2"/>
  <c r="N3376" i="2"/>
  <c r="N3250" i="2"/>
  <c r="N3040" i="2"/>
  <c r="N2942" i="2"/>
  <c r="N2940" i="2"/>
  <c r="N2281" i="2"/>
  <c r="N2240" i="2"/>
  <c r="N2238" i="2"/>
  <c r="N2237" i="2"/>
  <c r="N2236" i="2"/>
  <c r="N2235" i="2"/>
  <c r="N2234" i="2"/>
  <c r="N2230" i="2"/>
  <c r="N2224" i="2"/>
  <c r="N2223" i="2"/>
  <c r="N2220" i="2"/>
  <c r="N2219" i="2"/>
  <c r="N2218" i="2"/>
  <c r="N2217" i="2"/>
  <c r="N2215" i="2"/>
  <c r="N2134" i="2"/>
  <c r="N1965" i="2"/>
  <c r="N1900" i="2"/>
  <c r="N1824" i="2"/>
  <c r="N1609" i="2"/>
  <c r="N1249" i="2"/>
  <c r="N5198" i="2"/>
  <c r="N5195" i="2"/>
  <c r="N5192" i="2"/>
  <c r="N5190" i="2"/>
  <c r="N5189" i="2"/>
  <c r="N5186" i="2"/>
  <c r="N5185" i="2"/>
  <c r="N5184" i="2"/>
  <c r="N5182" i="2"/>
  <c r="N5181" i="2"/>
  <c r="N5180" i="2"/>
  <c r="N5179" i="2"/>
  <c r="N5178" i="2"/>
  <c r="N5177" i="2"/>
  <c r="N5176" i="2"/>
  <c r="N5174" i="2"/>
  <c r="N5173" i="2"/>
  <c r="N5172" i="2"/>
  <c r="N5171" i="2"/>
  <c r="N5169" i="2"/>
  <c r="N5168" i="2"/>
  <c r="N5167" i="2"/>
  <c r="N5166" i="2"/>
  <c r="N5165" i="2"/>
  <c r="N5164" i="2"/>
  <c r="N5163" i="2"/>
  <c r="N5162" i="2"/>
  <c r="N5161" i="2"/>
  <c r="N5159" i="2"/>
  <c r="N5156" i="2"/>
  <c r="N5155" i="2"/>
  <c r="N5154" i="2"/>
  <c r="N5153" i="2"/>
  <c r="N5152" i="2"/>
  <c r="N5151" i="2"/>
  <c r="N5150" i="2"/>
  <c r="N5149" i="2"/>
  <c r="N5148" i="2"/>
  <c r="N5147" i="2"/>
  <c r="N5146" i="2"/>
  <c r="N5145" i="2"/>
  <c r="N5144" i="2"/>
  <c r="N5143" i="2"/>
  <c r="N5142" i="2"/>
  <c r="N5141" i="2"/>
  <c r="N5139" i="2"/>
  <c r="N5138" i="2"/>
  <c r="N5137" i="2"/>
  <c r="N5135" i="2"/>
  <c r="N5134" i="2"/>
  <c r="N5132" i="2"/>
  <c r="N5128" i="2"/>
  <c r="N5124" i="2"/>
  <c r="N5123" i="2"/>
  <c r="N5121" i="2"/>
  <c r="N5120" i="2"/>
  <c r="N5119" i="2"/>
  <c r="N5118" i="2"/>
  <c r="N5117" i="2"/>
  <c r="N5116" i="2"/>
  <c r="N5115" i="2"/>
  <c r="N5114" i="2"/>
  <c r="N5113" i="2"/>
  <c r="N5111" i="2"/>
  <c r="N5110" i="2"/>
  <c r="N5109" i="2"/>
  <c r="N5108" i="2"/>
  <c r="N5107" i="2"/>
  <c r="N5106" i="2"/>
  <c r="N5105" i="2"/>
  <c r="N5104" i="2"/>
  <c r="N5103" i="2"/>
  <c r="N5102" i="2"/>
  <c r="N5101" i="2"/>
  <c r="N5100" i="2"/>
  <c r="N5099" i="2"/>
  <c r="N5098" i="2"/>
  <c r="N5097" i="2"/>
  <c r="N5096" i="2"/>
  <c r="N5095" i="2"/>
  <c r="N5094" i="2"/>
  <c r="N5093" i="2"/>
  <c r="N5092" i="2"/>
  <c r="N5091" i="2"/>
  <c r="N5090" i="2"/>
  <c r="N5089" i="2"/>
  <c r="N5088" i="2"/>
  <c r="N5087" i="2"/>
  <c r="N5086" i="2"/>
  <c r="N5085" i="2"/>
  <c r="N5084" i="2"/>
  <c r="N5081" i="2"/>
  <c r="N5080" i="2"/>
  <c r="N5079" i="2"/>
  <c r="N5078" i="2"/>
  <c r="N5077" i="2"/>
  <c r="N5076" i="2"/>
  <c r="N5075" i="2"/>
  <c r="N5074" i="2"/>
  <c r="N5073" i="2"/>
  <c r="N5072" i="2"/>
  <c r="N5069" i="2"/>
  <c r="N5067" i="2"/>
  <c r="N5066" i="2"/>
  <c r="N5065" i="2"/>
  <c r="N5064" i="2"/>
  <c r="N5062" i="2"/>
  <c r="N5061" i="2"/>
  <c r="N5060" i="2"/>
  <c r="N5059" i="2"/>
  <c r="N5058" i="2"/>
  <c r="N5057" i="2"/>
  <c r="N5056" i="2"/>
  <c r="N5055" i="2"/>
  <c r="N5054" i="2"/>
  <c r="N5053" i="2"/>
  <c r="N5052" i="2"/>
  <c r="N5051" i="2"/>
  <c r="N5050" i="2"/>
  <c r="N5048" i="2"/>
  <c r="N5047" i="2"/>
  <c r="N5045" i="2"/>
  <c r="N5044" i="2"/>
  <c r="N5042" i="2"/>
  <c r="N5041" i="2"/>
  <c r="N5040" i="2"/>
  <c r="N5039" i="2"/>
  <c r="N5038" i="2"/>
  <c r="N5036" i="2"/>
  <c r="N5034" i="2"/>
  <c r="N5033" i="2"/>
  <c r="N5032" i="2"/>
  <c r="N5031" i="2"/>
  <c r="N5030" i="2"/>
  <c r="N5029" i="2"/>
  <c r="N5028" i="2"/>
  <c r="N5026" i="2"/>
  <c r="N5025" i="2"/>
  <c r="N5024" i="2"/>
  <c r="N5023" i="2"/>
  <c r="N5022" i="2"/>
  <c r="N5021" i="2"/>
  <c r="N5019" i="2"/>
  <c r="N5018" i="2"/>
  <c r="N5017" i="2"/>
  <c r="N5016" i="2"/>
  <c r="N5015" i="2"/>
  <c r="N5012" i="2"/>
  <c r="N5011" i="2"/>
  <c r="N5010" i="2"/>
  <c r="N5009" i="2"/>
  <c r="N5007" i="2"/>
  <c r="N5006" i="2"/>
  <c r="N5005" i="2"/>
  <c r="N5003" i="2"/>
  <c r="N5002" i="2"/>
  <c r="N5001" i="2"/>
  <c r="N5000" i="2"/>
  <c r="N4999" i="2"/>
  <c r="N4998" i="2"/>
  <c r="N4997" i="2"/>
  <c r="N4996" i="2"/>
  <c r="N4995" i="2"/>
  <c r="N4993" i="2"/>
  <c r="N4992" i="2"/>
  <c r="N4991" i="2"/>
  <c r="N4990" i="2"/>
  <c r="N4989" i="2"/>
  <c r="N4988" i="2"/>
  <c r="N4987" i="2"/>
  <c r="N4986" i="2"/>
  <c r="N4985" i="2"/>
  <c r="N4984" i="2"/>
  <c r="N4983" i="2"/>
  <c r="N4982" i="2"/>
  <c r="N4978" i="2"/>
  <c r="N4976" i="2"/>
  <c r="N4975" i="2"/>
  <c r="N4974" i="2"/>
  <c r="N4973" i="2"/>
  <c r="N4972" i="2"/>
  <c r="N4971" i="2"/>
  <c r="N4968" i="2"/>
  <c r="N4967" i="2"/>
  <c r="N4966" i="2"/>
  <c r="N4965" i="2"/>
  <c r="N4964" i="2"/>
  <c r="N4963" i="2"/>
  <c r="N4962" i="2"/>
  <c r="N4961" i="2"/>
  <c r="N4960" i="2"/>
  <c r="N4959" i="2"/>
  <c r="N4958" i="2"/>
  <c r="N4957" i="2"/>
  <c r="N4955" i="2"/>
  <c r="N4954" i="2"/>
  <c r="N4951" i="2"/>
  <c r="N4950" i="2"/>
  <c r="N4949" i="2"/>
  <c r="N4947" i="2"/>
  <c r="N4946" i="2"/>
  <c r="N4945" i="2"/>
  <c r="N4944" i="2"/>
  <c r="N4943" i="2"/>
  <c r="N4942" i="2"/>
  <c r="N4941" i="2"/>
  <c r="N4940" i="2"/>
  <c r="N4939" i="2"/>
  <c r="N4937" i="2"/>
  <c r="N4936" i="2"/>
  <c r="N4935" i="2"/>
  <c r="N4934" i="2"/>
  <c r="N4933" i="2"/>
  <c r="N4932" i="2"/>
  <c r="N4930" i="2"/>
  <c r="N4929" i="2"/>
  <c r="N4927" i="2"/>
  <c r="N4926" i="2"/>
  <c r="N4925" i="2"/>
  <c r="N4924" i="2"/>
  <c r="N4923" i="2"/>
  <c r="N4922" i="2"/>
  <c r="N4921" i="2"/>
  <c r="N4920" i="2"/>
  <c r="N4919" i="2"/>
  <c r="N4917" i="2"/>
  <c r="N4915" i="2"/>
  <c r="N4913" i="2"/>
  <c r="N4912" i="2"/>
  <c r="N4908" i="2"/>
  <c r="N4907" i="2"/>
  <c r="N4906" i="2"/>
  <c r="N4905" i="2"/>
  <c r="N4904" i="2"/>
  <c r="N4903" i="2"/>
  <c r="N4902" i="2"/>
  <c r="N4896" i="2"/>
  <c r="N4895" i="2"/>
  <c r="N4894" i="2"/>
  <c r="N4893" i="2"/>
  <c r="N4891" i="2"/>
  <c r="N4890" i="2"/>
  <c r="N4889" i="2"/>
  <c r="N4886" i="2"/>
  <c r="N4885" i="2"/>
  <c r="N4884" i="2"/>
  <c r="N4882" i="2"/>
  <c r="N4881" i="2"/>
  <c r="N4880" i="2"/>
  <c r="N4879" i="2"/>
  <c r="N4878" i="2"/>
  <c r="N4877" i="2"/>
  <c r="N4873" i="2"/>
  <c r="N4872" i="2"/>
  <c r="N4871" i="2"/>
  <c r="N4870" i="2"/>
  <c r="N4869" i="2"/>
  <c r="N4868" i="2"/>
  <c r="N4867" i="2"/>
  <c r="N4866" i="2"/>
  <c r="N4865" i="2"/>
  <c r="N4864" i="2"/>
  <c r="N4863" i="2"/>
  <c r="N4862" i="2"/>
  <c r="N4861" i="2"/>
  <c r="N4860" i="2"/>
  <c r="N4859" i="2"/>
  <c r="N4858" i="2"/>
  <c r="N4857" i="2"/>
  <c r="N4856" i="2"/>
  <c r="N4855" i="2"/>
  <c r="N4854" i="2"/>
  <c r="N4853" i="2"/>
  <c r="N4852" i="2"/>
  <c r="N4851" i="2"/>
  <c r="N4850" i="2"/>
  <c r="N4849" i="2"/>
  <c r="N4846" i="2"/>
  <c r="N4844" i="2"/>
  <c r="N4841" i="2"/>
  <c r="N4840" i="2"/>
  <c r="N4837" i="2"/>
  <c r="N4836" i="2"/>
  <c r="N4835" i="2"/>
  <c r="N4834" i="2"/>
  <c r="N4833" i="2"/>
  <c r="N4832" i="2"/>
  <c r="N4831" i="2"/>
  <c r="N4830" i="2"/>
  <c r="N4826" i="2"/>
  <c r="N4825" i="2"/>
  <c r="N4824" i="2"/>
  <c r="N4821" i="2"/>
  <c r="N4819" i="2"/>
  <c r="N4818" i="2"/>
  <c r="N4816" i="2"/>
  <c r="N4815" i="2"/>
  <c r="N4814" i="2"/>
  <c r="N4810" i="2"/>
  <c r="N4809" i="2"/>
  <c r="N4808" i="2"/>
  <c r="N4806" i="2"/>
  <c r="N4805" i="2"/>
  <c r="N4803" i="2"/>
  <c r="N4801" i="2"/>
  <c r="N4800" i="2"/>
  <c r="N4799" i="2"/>
  <c r="N4797" i="2"/>
  <c r="N4796" i="2"/>
  <c r="N4795" i="2"/>
  <c r="N4794" i="2"/>
  <c r="N4793" i="2"/>
  <c r="N4790" i="2"/>
  <c r="N4788" i="2"/>
  <c r="N4787" i="2"/>
  <c r="N4786" i="2"/>
  <c r="N4782" i="2"/>
  <c r="N4781" i="2"/>
  <c r="N4780" i="2"/>
  <c r="N4779" i="2"/>
  <c r="N4778" i="2"/>
  <c r="N4777" i="2"/>
  <c r="N4775" i="2"/>
  <c r="N4774" i="2"/>
  <c r="N4773" i="2"/>
  <c r="N4770" i="2"/>
  <c r="N4764" i="2"/>
  <c r="N4763" i="2"/>
  <c r="N4762" i="2"/>
  <c r="N4761" i="2"/>
  <c r="N4760" i="2"/>
  <c r="N4759" i="2"/>
  <c r="N4752" i="2"/>
  <c r="N4751" i="2"/>
  <c r="N4750" i="2"/>
  <c r="N4746" i="2"/>
  <c r="N4745" i="2"/>
  <c r="N4744" i="2"/>
  <c r="N4743" i="2"/>
  <c r="N4741" i="2"/>
  <c r="N4739" i="2"/>
  <c r="N4738" i="2"/>
  <c r="N4737" i="2"/>
  <c r="N4736" i="2"/>
  <c r="N4735" i="2"/>
  <c r="N4734" i="2"/>
  <c r="N4733" i="2"/>
  <c r="N4732" i="2"/>
  <c r="N4731" i="2"/>
  <c r="N4730" i="2"/>
  <c r="N4729" i="2"/>
  <c r="N4728" i="2"/>
  <c r="N4727" i="2"/>
  <c r="N4725" i="2"/>
  <c r="N4723" i="2"/>
  <c r="N4721" i="2"/>
  <c r="N4720" i="2"/>
  <c r="N4719" i="2"/>
  <c r="N4718" i="2"/>
  <c r="N4717" i="2"/>
  <c r="N4716" i="2"/>
  <c r="N4715" i="2"/>
  <c r="N4713" i="2"/>
  <c r="N4712" i="2"/>
  <c r="N4711" i="2"/>
  <c r="N4709" i="2"/>
  <c r="N4708" i="2"/>
  <c r="N4707" i="2"/>
  <c r="N4704" i="2"/>
  <c r="N4703" i="2"/>
  <c r="N4702" i="2"/>
  <c r="N4701" i="2"/>
  <c r="N4700" i="2"/>
  <c r="N4699" i="2"/>
  <c r="N4698" i="2"/>
  <c r="N4697" i="2"/>
  <c r="N4696" i="2"/>
  <c r="N4695" i="2"/>
  <c r="N4694" i="2"/>
  <c r="N4693" i="2"/>
  <c r="N4692" i="2"/>
  <c r="N4691" i="2"/>
  <c r="N4688" i="2"/>
  <c r="N4687" i="2"/>
  <c r="N4686" i="2"/>
  <c r="N4685" i="2"/>
  <c r="N4684" i="2"/>
  <c r="N4683" i="2"/>
  <c r="N4682" i="2"/>
  <c r="N4681" i="2"/>
  <c r="N4680" i="2"/>
  <c r="N4678" i="2"/>
  <c r="N4676" i="2"/>
  <c r="N4675" i="2"/>
  <c r="N4674" i="2"/>
  <c r="N4673" i="2"/>
  <c r="N4672" i="2"/>
  <c r="N4671" i="2"/>
  <c r="N4670" i="2"/>
  <c r="N4669" i="2"/>
  <c r="N4668" i="2"/>
  <c r="N4667" i="2"/>
  <c r="N4666" i="2"/>
  <c r="N4665" i="2"/>
  <c r="N4664" i="2"/>
  <c r="N4663" i="2"/>
  <c r="N4662" i="2"/>
  <c r="N4661" i="2"/>
  <c r="N4660" i="2"/>
  <c r="N4659" i="2"/>
  <c r="N4658" i="2"/>
  <c r="N4657" i="2"/>
  <c r="N4656" i="2"/>
  <c r="N4655" i="2"/>
  <c r="N4654" i="2"/>
  <c r="N4653" i="2"/>
  <c r="N4652" i="2"/>
  <c r="N4651" i="2"/>
  <c r="N4650" i="2"/>
  <c r="N4649" i="2"/>
  <c r="N4648" i="2"/>
  <c r="N4647" i="2"/>
  <c r="N4646" i="2"/>
  <c r="N4645" i="2"/>
  <c r="N4644" i="2"/>
  <c r="N4643" i="2"/>
  <c r="N4642" i="2"/>
  <c r="N4641" i="2"/>
  <c r="N4640" i="2"/>
  <c r="N4639" i="2"/>
  <c r="N4638" i="2"/>
  <c r="N4637" i="2"/>
  <c r="N4636" i="2"/>
  <c r="N4635" i="2"/>
  <c r="N4634" i="2"/>
  <c r="N4633" i="2"/>
  <c r="N4632" i="2"/>
  <c r="N4631" i="2"/>
  <c r="N4630" i="2"/>
  <c r="N4629" i="2"/>
  <c r="N4628" i="2"/>
  <c r="N4627" i="2"/>
  <c r="N4626" i="2"/>
  <c r="N4625" i="2"/>
  <c r="N4624" i="2"/>
  <c r="N4623" i="2"/>
  <c r="N4622" i="2"/>
  <c r="N4621" i="2"/>
  <c r="N4620" i="2"/>
  <c r="N4619" i="2"/>
  <c r="N4617" i="2"/>
  <c r="N4615" i="2"/>
  <c r="N4614" i="2"/>
  <c r="N4613" i="2"/>
  <c r="N4612" i="2"/>
  <c r="N4611" i="2"/>
  <c r="N4610" i="2"/>
  <c r="N4608" i="2"/>
  <c r="N4607" i="2"/>
  <c r="N4605" i="2"/>
  <c r="N4604" i="2"/>
  <c r="N4603" i="2"/>
  <c r="N4602" i="2"/>
  <c r="N4601" i="2"/>
  <c r="N4600" i="2"/>
  <c r="N4599" i="2"/>
  <c r="N4598" i="2"/>
  <c r="N4597" i="2"/>
  <c r="N4596" i="2"/>
  <c r="N4595" i="2"/>
  <c r="N4592" i="2"/>
  <c r="N4591" i="2"/>
  <c r="N4590" i="2"/>
  <c r="N4589" i="2"/>
  <c r="N4588" i="2"/>
  <c r="N4587" i="2"/>
  <c r="N4586" i="2"/>
  <c r="N4585" i="2"/>
  <c r="N4584" i="2"/>
  <c r="N4583" i="2"/>
  <c r="N4582" i="2"/>
  <c r="N4581" i="2"/>
  <c r="N4580" i="2"/>
  <c r="N4579" i="2"/>
  <c r="N4578" i="2"/>
  <c r="N4577" i="2"/>
  <c r="N4576" i="2"/>
  <c r="N4575" i="2"/>
  <c r="N4574" i="2"/>
  <c r="N4573" i="2"/>
  <c r="N4572" i="2"/>
  <c r="N4571" i="2"/>
  <c r="N4570" i="2"/>
  <c r="N4569" i="2"/>
  <c r="N4568" i="2"/>
  <c r="N4567" i="2"/>
  <c r="N4566" i="2"/>
  <c r="N4565" i="2"/>
  <c r="N4553" i="2"/>
  <c r="N4552" i="2"/>
  <c r="N4550" i="2"/>
  <c r="N4548" i="2"/>
  <c r="N4546" i="2"/>
  <c r="N4545" i="2"/>
  <c r="N4544" i="2"/>
  <c r="N4543" i="2"/>
  <c r="N4542" i="2"/>
  <c r="N4541" i="2"/>
  <c r="N4540" i="2"/>
  <c r="N4539" i="2"/>
  <c r="N4538" i="2"/>
  <c r="N4537" i="2"/>
  <c r="N4536" i="2"/>
  <c r="N4535" i="2"/>
  <c r="N4534" i="2"/>
  <c r="N4533" i="2"/>
  <c r="N4532" i="2"/>
  <c r="N4531" i="2"/>
  <c r="N4530" i="2"/>
  <c r="N4529" i="2"/>
  <c r="N4528" i="2"/>
  <c r="N4527" i="2"/>
  <c r="N4526" i="2"/>
  <c r="N4525" i="2"/>
  <c r="N4524" i="2"/>
  <c r="N4523" i="2"/>
  <c r="N4522" i="2"/>
  <c r="N4521" i="2"/>
  <c r="N4520" i="2"/>
  <c r="N4519" i="2"/>
  <c r="N4518" i="2"/>
  <c r="N4517" i="2"/>
  <c r="N4516" i="2"/>
  <c r="N4515" i="2"/>
  <c r="N4514" i="2"/>
  <c r="N4513" i="2"/>
  <c r="N4512" i="2"/>
  <c r="N4510" i="2"/>
  <c r="N4509" i="2"/>
  <c r="N4507" i="2"/>
  <c r="N4506" i="2"/>
  <c r="N4504" i="2"/>
  <c r="N4503" i="2"/>
  <c r="N4502" i="2"/>
  <c r="N4501" i="2"/>
  <c r="N4500" i="2"/>
  <c r="N4496" i="2"/>
  <c r="N4495" i="2"/>
  <c r="N4494" i="2"/>
  <c r="N4493" i="2"/>
  <c r="N4492" i="2"/>
  <c r="N4491" i="2"/>
  <c r="N4490" i="2"/>
  <c r="N4488" i="2"/>
  <c r="N4487" i="2"/>
  <c r="N4485" i="2"/>
  <c r="N4484" i="2"/>
  <c r="N4483" i="2"/>
  <c r="N4482" i="2"/>
  <c r="N4472" i="2"/>
  <c r="N4471" i="2"/>
  <c r="N4470" i="2"/>
  <c r="N4469" i="2"/>
  <c r="N4468" i="2"/>
  <c r="N4467" i="2"/>
  <c r="N4466" i="2"/>
  <c r="N4465" i="2"/>
  <c r="N4464" i="2"/>
  <c r="N4463" i="2"/>
  <c r="N4462" i="2"/>
  <c r="N4460" i="2"/>
  <c r="N4459" i="2"/>
  <c r="N4458" i="2"/>
  <c r="N4457" i="2"/>
  <c r="N4456" i="2"/>
  <c r="N4455" i="2"/>
  <c r="N4453" i="2"/>
  <c r="N4452" i="2"/>
  <c r="N4451" i="2"/>
  <c r="N4450" i="2"/>
  <c r="N4449" i="2"/>
  <c r="N4448" i="2"/>
  <c r="N4447" i="2"/>
  <c r="N4446" i="2"/>
  <c r="N4445" i="2"/>
  <c r="N4444" i="2"/>
  <c r="N4443" i="2"/>
  <c r="N4442" i="2"/>
  <c r="N4441" i="2"/>
  <c r="N4440" i="2"/>
  <c r="N4439" i="2"/>
  <c r="N4438" i="2"/>
  <c r="N4437" i="2"/>
  <c r="N4436" i="2"/>
  <c r="N4435" i="2"/>
  <c r="N4434" i="2"/>
  <c r="N4433" i="2"/>
  <c r="N4432" i="2"/>
  <c r="N4431" i="2"/>
  <c r="N4430" i="2"/>
  <c r="N4429" i="2"/>
  <c r="N4428" i="2"/>
  <c r="N4427" i="2"/>
  <c r="N4426" i="2"/>
  <c r="N4425" i="2"/>
  <c r="N4424" i="2"/>
  <c r="N4423" i="2"/>
  <c r="N4422" i="2"/>
  <c r="N4421" i="2"/>
  <c r="N4420" i="2"/>
  <c r="N4419" i="2"/>
  <c r="N4418" i="2"/>
  <c r="N4417" i="2"/>
  <c r="N4414" i="2"/>
  <c r="N4413" i="2"/>
  <c r="N4412" i="2"/>
  <c r="N4411" i="2"/>
  <c r="N4410" i="2"/>
  <c r="N4409" i="2"/>
  <c r="N4408" i="2"/>
  <c r="N4407" i="2"/>
  <c r="N4405" i="2"/>
  <c r="N4404" i="2"/>
  <c r="N4403" i="2"/>
  <c r="N4402" i="2"/>
  <c r="N4400" i="2"/>
  <c r="N4399" i="2"/>
  <c r="N4398" i="2"/>
  <c r="N4397" i="2"/>
  <c r="N4396" i="2"/>
  <c r="N4395" i="2"/>
  <c r="N4394" i="2"/>
  <c r="N4393" i="2"/>
  <c r="N4392" i="2"/>
  <c r="N4391" i="2"/>
  <c r="N4390" i="2"/>
  <c r="N4389" i="2"/>
  <c r="N4388" i="2"/>
  <c r="N4387" i="2"/>
  <c r="N4386" i="2"/>
  <c r="N4385" i="2"/>
  <c r="N4384" i="2"/>
  <c r="N4383" i="2"/>
  <c r="N4382" i="2"/>
  <c r="N4381" i="2"/>
  <c r="N4380" i="2"/>
  <c r="N4379" i="2"/>
  <c r="N4378" i="2"/>
  <c r="N4377" i="2"/>
  <c r="N4373" i="2"/>
  <c r="N4372" i="2"/>
  <c r="N4371" i="2"/>
  <c r="N4369" i="2"/>
  <c r="N4368" i="2"/>
  <c r="N4367" i="2"/>
  <c r="N4366" i="2"/>
  <c r="N4365" i="2"/>
  <c r="N4364" i="2"/>
  <c r="N4363" i="2"/>
  <c r="N4362" i="2"/>
  <c r="N4360" i="2"/>
  <c r="N4359" i="2"/>
  <c r="N4358" i="2"/>
  <c r="N4356" i="2"/>
  <c r="N4355" i="2"/>
  <c r="N4354" i="2"/>
  <c r="N4353" i="2"/>
  <c r="N4352" i="2"/>
  <c r="N4351" i="2"/>
  <c r="N4350" i="2"/>
  <c r="N4349" i="2"/>
  <c r="N4347" i="2"/>
  <c r="N4346" i="2"/>
  <c r="N4345" i="2"/>
  <c r="N4344" i="2"/>
  <c r="N4339" i="2"/>
  <c r="N4338" i="2"/>
  <c r="N4337" i="2"/>
  <c r="N4336" i="2"/>
  <c r="N4335" i="2"/>
  <c r="N4334" i="2"/>
  <c r="N4333" i="2"/>
  <c r="N4332" i="2"/>
  <c r="N4331" i="2"/>
  <c r="N4330" i="2"/>
  <c r="N4329" i="2"/>
  <c r="N4328" i="2"/>
  <c r="N4327" i="2"/>
  <c r="N4325" i="2"/>
  <c r="N4324" i="2"/>
  <c r="N4323" i="2"/>
  <c r="N4322" i="2"/>
  <c r="N4321" i="2"/>
  <c r="N4320" i="2"/>
  <c r="N4319" i="2"/>
  <c r="N4318" i="2"/>
  <c r="N4317" i="2"/>
  <c r="N4316" i="2"/>
  <c r="N4315" i="2"/>
  <c r="N4314" i="2"/>
  <c r="N4313" i="2"/>
  <c r="N4312" i="2"/>
  <c r="N4311" i="2"/>
  <c r="N4310" i="2"/>
  <c r="N4309" i="2"/>
  <c r="N4308" i="2"/>
  <c r="N4307" i="2"/>
  <c r="N4306" i="2"/>
  <c r="N4304" i="2"/>
  <c r="N4303" i="2"/>
  <c r="N4302" i="2"/>
  <c r="N4301" i="2"/>
  <c r="N4300" i="2"/>
  <c r="N4299" i="2"/>
  <c r="N4298" i="2"/>
  <c r="N4297" i="2"/>
  <c r="N4294" i="2"/>
  <c r="N4293" i="2"/>
  <c r="N4292" i="2"/>
  <c r="N4291" i="2"/>
  <c r="N4290" i="2"/>
  <c r="N4289" i="2"/>
  <c r="N4287" i="2"/>
  <c r="N4286" i="2"/>
  <c r="N4285" i="2"/>
  <c r="N4284" i="2"/>
  <c r="N4282" i="2"/>
  <c r="N4281" i="2"/>
  <c r="N4280" i="2"/>
  <c r="N4279" i="2"/>
  <c r="N4278" i="2"/>
  <c r="N4277" i="2"/>
  <c r="N4276" i="2"/>
  <c r="N4275" i="2"/>
  <c r="N4274" i="2"/>
  <c r="N4273" i="2"/>
  <c r="N4272" i="2"/>
  <c r="N4271" i="2"/>
  <c r="N4270" i="2"/>
  <c r="N4268" i="2"/>
  <c r="N4267" i="2"/>
  <c r="N4266" i="2"/>
  <c r="N4265" i="2"/>
  <c r="N4264" i="2"/>
  <c r="N4263" i="2"/>
  <c r="N4262" i="2"/>
  <c r="N4261" i="2"/>
  <c r="N4260" i="2"/>
  <c r="N4259" i="2"/>
  <c r="N4258" i="2"/>
  <c r="N4257" i="2"/>
  <c r="N4256" i="2"/>
  <c r="N4255" i="2"/>
  <c r="N4254" i="2"/>
  <c r="N4253" i="2"/>
  <c r="N4252" i="2"/>
  <c r="N4251" i="2"/>
  <c r="N4250" i="2"/>
  <c r="N4249" i="2"/>
  <c r="N4248" i="2"/>
  <c r="N4247" i="2"/>
  <c r="N4246" i="2"/>
  <c r="N4245" i="2"/>
  <c r="N4244" i="2"/>
  <c r="N4243" i="2"/>
  <c r="N4242" i="2"/>
  <c r="N4241" i="2"/>
  <c r="N4240" i="2"/>
  <c r="N4239" i="2"/>
  <c r="N4238" i="2"/>
  <c r="N4237" i="2"/>
  <c r="N4235" i="2"/>
  <c r="N4234" i="2"/>
  <c r="N4233" i="2"/>
  <c r="N4232" i="2"/>
  <c r="N4231" i="2"/>
  <c r="N4230" i="2"/>
  <c r="N4229" i="2"/>
  <c r="N4228" i="2"/>
  <c r="N4227" i="2"/>
  <c r="N4226" i="2"/>
  <c r="N4225" i="2"/>
  <c r="N4224" i="2"/>
  <c r="N4223" i="2"/>
  <c r="N4222" i="2"/>
  <c r="N4221" i="2"/>
  <c r="N4220" i="2"/>
  <c r="N4219" i="2"/>
  <c r="N4218" i="2"/>
  <c r="N4217" i="2"/>
  <c r="N4216" i="2"/>
  <c r="N4215" i="2"/>
  <c r="N4214" i="2"/>
  <c r="N4213" i="2"/>
  <c r="N4212" i="2"/>
  <c r="N4211" i="2"/>
  <c r="N4210" i="2"/>
  <c r="N4209" i="2"/>
  <c r="N4208" i="2"/>
  <c r="N4207" i="2"/>
  <c r="N4206" i="2"/>
  <c r="N4205" i="2"/>
  <c r="N4204" i="2"/>
  <c r="N4203" i="2"/>
  <c r="N4202" i="2"/>
  <c r="N4201" i="2"/>
  <c r="N4200" i="2"/>
  <c r="N4199" i="2"/>
  <c r="N4198" i="2"/>
  <c r="N4197" i="2"/>
  <c r="N4196" i="2"/>
  <c r="N4195" i="2"/>
  <c r="N4194" i="2"/>
  <c r="N4193" i="2"/>
  <c r="N4192" i="2"/>
  <c r="N4191" i="2"/>
  <c r="N4190" i="2"/>
  <c r="N4189" i="2"/>
  <c r="N4187" i="2"/>
  <c r="N4186" i="2"/>
  <c r="N4185" i="2"/>
  <c r="N4184" i="2"/>
  <c r="N4183" i="2"/>
  <c r="N4182" i="2"/>
  <c r="N4181" i="2"/>
  <c r="N4180" i="2"/>
  <c r="N4179" i="2"/>
  <c r="N4178" i="2"/>
  <c r="N4177" i="2"/>
  <c r="N4176" i="2"/>
  <c r="N4175" i="2"/>
  <c r="N4174" i="2"/>
  <c r="N4173" i="2"/>
  <c r="N4172" i="2"/>
  <c r="N4171" i="2"/>
  <c r="N4170" i="2"/>
  <c r="N4169" i="2"/>
  <c r="N4168" i="2"/>
  <c r="N4167" i="2"/>
  <c r="N4166" i="2"/>
  <c r="N4165" i="2"/>
  <c r="N4164" i="2"/>
  <c r="N4163" i="2"/>
  <c r="N4162" i="2"/>
  <c r="N4161" i="2"/>
  <c r="N4160" i="2"/>
  <c r="N4159" i="2"/>
  <c r="N4156" i="2"/>
  <c r="N4155" i="2"/>
  <c r="N4154" i="2"/>
  <c r="N4153" i="2"/>
  <c r="N4152" i="2"/>
  <c r="N4151" i="2"/>
  <c r="N4150" i="2"/>
  <c r="N4149" i="2"/>
  <c r="N4148" i="2"/>
  <c r="N4147" i="2"/>
  <c r="N4146" i="2"/>
  <c r="N4145" i="2"/>
  <c r="N4144" i="2"/>
  <c r="N4143" i="2"/>
  <c r="N4142" i="2"/>
  <c r="N4140" i="2"/>
  <c r="N4136" i="2"/>
  <c r="N4135" i="2"/>
  <c r="N4131" i="2"/>
  <c r="N4130" i="2"/>
  <c r="N4129" i="2"/>
  <c r="N4127" i="2"/>
  <c r="N4126" i="2"/>
  <c r="N4125" i="2"/>
  <c r="N4124" i="2"/>
  <c r="N4123" i="2"/>
  <c r="N4122" i="2"/>
  <c r="N4121" i="2"/>
  <c r="N4120" i="2"/>
  <c r="N4119" i="2"/>
  <c r="N4118" i="2"/>
  <c r="N4117" i="2"/>
  <c r="N4116" i="2"/>
  <c r="N4115" i="2"/>
  <c r="N4114" i="2"/>
  <c r="N4113" i="2"/>
  <c r="N4112" i="2"/>
  <c r="N4111" i="2"/>
  <c r="N4110" i="2"/>
  <c r="N4109" i="2"/>
  <c r="N4108" i="2"/>
  <c r="N4107" i="2"/>
  <c r="N4106" i="2"/>
  <c r="N4105" i="2"/>
  <c r="N4100" i="2"/>
  <c r="N4098" i="2"/>
  <c r="N4097" i="2"/>
  <c r="N4096" i="2"/>
  <c r="N4095" i="2"/>
  <c r="N4094" i="2"/>
  <c r="N4093" i="2"/>
  <c r="N4092" i="2"/>
  <c r="N4091" i="2"/>
  <c r="N4090" i="2"/>
  <c r="N4089" i="2"/>
  <c r="N4088" i="2"/>
  <c r="N4087" i="2"/>
  <c r="N4086" i="2"/>
  <c r="N4085" i="2"/>
  <c r="N4082" i="2"/>
  <c r="N4081" i="2"/>
  <c r="N4080" i="2"/>
  <c r="N4079" i="2"/>
  <c r="N4078" i="2"/>
  <c r="N4077" i="2"/>
  <c r="N4074" i="2"/>
  <c r="N4073" i="2"/>
  <c r="N4071" i="2"/>
  <c r="N4070" i="2"/>
  <c r="N4069" i="2"/>
  <c r="N4068" i="2"/>
  <c r="N4067" i="2"/>
  <c r="N4065" i="2"/>
  <c r="N4064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50" i="2"/>
  <c r="N4049" i="2"/>
  <c r="N4048" i="2"/>
  <c r="N4047" i="2"/>
  <c r="N4046" i="2"/>
  <c r="N4045" i="2"/>
  <c r="N4044" i="2"/>
  <c r="N4043" i="2"/>
  <c r="N4042" i="2"/>
  <c r="N4041" i="2"/>
  <c r="N4040" i="2"/>
  <c r="N4039" i="2"/>
  <c r="N4038" i="2"/>
  <c r="N4036" i="2"/>
  <c r="N4034" i="2"/>
  <c r="N4033" i="2"/>
  <c r="N4032" i="2"/>
  <c r="N4031" i="2"/>
  <c r="N4029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7" i="2"/>
  <c r="N3975" i="2"/>
  <c r="N3974" i="2"/>
  <c r="N3973" i="2"/>
  <c r="N3972" i="2"/>
  <c r="N3971" i="2"/>
  <c r="N3970" i="2"/>
  <c r="N3968" i="2"/>
  <c r="N3967" i="2"/>
  <c r="N3966" i="2"/>
  <c r="N3965" i="2"/>
  <c r="N3964" i="2"/>
  <c r="N3959" i="2"/>
  <c r="N3958" i="2"/>
  <c r="N3957" i="2"/>
  <c r="N3956" i="2"/>
  <c r="N3955" i="2"/>
  <c r="N3954" i="2"/>
  <c r="N3953" i="2"/>
  <c r="N3952" i="2"/>
  <c r="N3949" i="2"/>
  <c r="N3948" i="2"/>
  <c r="N3947" i="2"/>
  <c r="N3946" i="2"/>
  <c r="N3945" i="2"/>
  <c r="N3944" i="2"/>
  <c r="N3943" i="2"/>
  <c r="N3939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4" i="2"/>
  <c r="N3903" i="2"/>
  <c r="N3901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7" i="2"/>
  <c r="N3856" i="2"/>
  <c r="N3855" i="2"/>
  <c r="N3854" i="2"/>
  <c r="N3853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5" i="2"/>
  <c r="N3834" i="2"/>
  <c r="N3832" i="2"/>
  <c r="N3831" i="2"/>
  <c r="N3829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1" i="2"/>
  <c r="N3809" i="2"/>
  <c r="N3808" i="2"/>
  <c r="N3807" i="2"/>
  <c r="N3806" i="2"/>
  <c r="N3805" i="2"/>
  <c r="N3804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4" i="2"/>
  <c r="N3763" i="2"/>
  <c r="N3762" i="2"/>
  <c r="N3761" i="2"/>
  <c r="N3760" i="2"/>
  <c r="N3759" i="2"/>
  <c r="N3758" i="2"/>
  <c r="N3757" i="2"/>
  <c r="N3756" i="2"/>
  <c r="N3755" i="2"/>
  <c r="N3754" i="2"/>
  <c r="N3752" i="2"/>
  <c r="N3751" i="2"/>
  <c r="N3750" i="2"/>
  <c r="N3749" i="2"/>
  <c r="N3745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7" i="2"/>
  <c r="N3726" i="2"/>
  <c r="N3725" i="2"/>
  <c r="N3724" i="2"/>
  <c r="N3723" i="2"/>
  <c r="N3722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6" i="2"/>
  <c r="N3705" i="2"/>
  <c r="N3704" i="2"/>
  <c r="N3703" i="2"/>
  <c r="N3702" i="2"/>
  <c r="N3701" i="2"/>
  <c r="N3700" i="2"/>
  <c r="N3699" i="2"/>
  <c r="N3698" i="2"/>
  <c r="N3697" i="2"/>
  <c r="N3695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1" i="2"/>
  <c r="N3660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7" i="2"/>
  <c r="N3626" i="2"/>
  <c r="N3625" i="2"/>
  <c r="N3624" i="2"/>
  <c r="N3623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2" i="2"/>
  <c r="N3571" i="2"/>
  <c r="N3570" i="2"/>
  <c r="N3569" i="2"/>
  <c r="N3568" i="2"/>
  <c r="N3565" i="2"/>
  <c r="N3563" i="2"/>
  <c r="N3562" i="2"/>
  <c r="N3560" i="2"/>
  <c r="N3559" i="2"/>
  <c r="N3558" i="2"/>
  <c r="N3557" i="2"/>
  <c r="N3556" i="2"/>
  <c r="N3555" i="2"/>
  <c r="N3552" i="2"/>
  <c r="N3551" i="2"/>
  <c r="N3550" i="2"/>
  <c r="N3549" i="2"/>
  <c r="N3548" i="2"/>
  <c r="N3547" i="2"/>
  <c r="N3546" i="2"/>
  <c r="N3545" i="2"/>
  <c r="N3538" i="2"/>
  <c r="N3537" i="2"/>
  <c r="N3534" i="2"/>
  <c r="N3533" i="2"/>
  <c r="N3532" i="2"/>
  <c r="N3531" i="2"/>
  <c r="N3530" i="2"/>
  <c r="N3529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7" i="2"/>
  <c r="N3476" i="2"/>
  <c r="N3475" i="2"/>
  <c r="N3474" i="2"/>
  <c r="N3473" i="2"/>
  <c r="N3472" i="2"/>
  <c r="N3471" i="2"/>
  <c r="N3470" i="2"/>
  <c r="N3468" i="2"/>
  <c r="N3467" i="2"/>
  <c r="N3466" i="2"/>
  <c r="N3465" i="2"/>
  <c r="N3464" i="2"/>
  <c r="N3463" i="2"/>
  <c r="N3462" i="2"/>
  <c r="N3457" i="2"/>
  <c r="N3456" i="2"/>
  <c r="N3455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0" i="2"/>
  <c r="N3439" i="2"/>
  <c r="N3438" i="2"/>
  <c r="N3437" i="2"/>
  <c r="N3436" i="2"/>
  <c r="N3435" i="2"/>
  <c r="N3434" i="2"/>
  <c r="N3433" i="2"/>
  <c r="N3432" i="2"/>
  <c r="N3431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0" i="2"/>
  <c r="N3389" i="2"/>
  <c r="N3388" i="2"/>
  <c r="N3387" i="2"/>
  <c r="N3386" i="2"/>
  <c r="N3385" i="2"/>
  <c r="N3384" i="2"/>
  <c r="N3383" i="2"/>
  <c r="N3380" i="2"/>
  <c r="N3379" i="2"/>
  <c r="N3377" i="2"/>
  <c r="N3374" i="2"/>
  <c r="N3373" i="2"/>
  <c r="N3372" i="2"/>
  <c r="N3371" i="2"/>
  <c r="N3370" i="2"/>
  <c r="N3369" i="2"/>
  <c r="N3368" i="2"/>
  <c r="N3367" i="2"/>
  <c r="N3366" i="2"/>
  <c r="N3365" i="2"/>
  <c r="N3363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2" i="2"/>
  <c r="N3301" i="2"/>
  <c r="N3300" i="2"/>
  <c r="N3299" i="2"/>
  <c r="N3298" i="2"/>
  <c r="N3297" i="2"/>
  <c r="N3294" i="2"/>
  <c r="N3293" i="2"/>
  <c r="N3292" i="2"/>
  <c r="N3288" i="2"/>
  <c r="N3287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69" i="2"/>
  <c r="N3268" i="2"/>
  <c r="N3265" i="2"/>
  <c r="N3264" i="2"/>
  <c r="N3263" i="2"/>
  <c r="N3262" i="2"/>
  <c r="N3261" i="2"/>
  <c r="N3260" i="2"/>
  <c r="N3259" i="2"/>
  <c r="N3258" i="2"/>
  <c r="N3257" i="2"/>
  <c r="N3256" i="2"/>
  <c r="N3254" i="2"/>
  <c r="N3253" i="2"/>
  <c r="N3252" i="2"/>
  <c r="N3251" i="2"/>
  <c r="N3249" i="2"/>
  <c r="N3248" i="2"/>
  <c r="N3247" i="2"/>
  <c r="N3246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19" i="2"/>
  <c r="N3218" i="2"/>
  <c r="N3217" i="2"/>
  <c r="N3216" i="2"/>
  <c r="N3215" i="2"/>
  <c r="N3213" i="2"/>
  <c r="N3212" i="2"/>
  <c r="N3211" i="2"/>
  <c r="N3209" i="2"/>
  <c r="N3205" i="2"/>
  <c r="N3203" i="2"/>
  <c r="N3202" i="2"/>
  <c r="N3201" i="2"/>
  <c r="N3200" i="2"/>
  <c r="N3199" i="2"/>
  <c r="N3198" i="2"/>
  <c r="N3197" i="2"/>
  <c r="N3196" i="2"/>
  <c r="N3194" i="2"/>
  <c r="N3192" i="2"/>
  <c r="N3191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6" i="2"/>
  <c r="N3155" i="2"/>
  <c r="N3151" i="2"/>
  <c r="N3150" i="2"/>
  <c r="N3149" i="2"/>
  <c r="N3148" i="2"/>
  <c r="N3147" i="2"/>
  <c r="N3146" i="2"/>
  <c r="N3145" i="2"/>
  <c r="N3144" i="2"/>
  <c r="N3143" i="2"/>
  <c r="N3140" i="2"/>
  <c r="N3139" i="2"/>
  <c r="N3138" i="2"/>
  <c r="N3137" i="2"/>
  <c r="N3136" i="2"/>
  <c r="N3135" i="2"/>
  <c r="N3134" i="2"/>
  <c r="N3132" i="2"/>
  <c r="N3131" i="2"/>
  <c r="N3130" i="2"/>
  <c r="N3129" i="2"/>
  <c r="N3128" i="2"/>
  <c r="N3127" i="2"/>
  <c r="N3126" i="2"/>
  <c r="N3125" i="2"/>
  <c r="N3124" i="2"/>
  <c r="N3123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7" i="2"/>
  <c r="N3106" i="2"/>
  <c r="N3105" i="2"/>
  <c r="N3103" i="2"/>
  <c r="N3102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2" i="2"/>
  <c r="N3079" i="2"/>
  <c r="N3078" i="2"/>
  <c r="N3077" i="2"/>
  <c r="N3072" i="2"/>
  <c r="N3070" i="2"/>
  <c r="N3069" i="2"/>
  <c r="N3068" i="2"/>
  <c r="N3067" i="2"/>
  <c r="N3066" i="2"/>
  <c r="N3064" i="2"/>
  <c r="N3062" i="2"/>
  <c r="N3061" i="2"/>
  <c r="N3059" i="2"/>
  <c r="N3058" i="2"/>
  <c r="N3057" i="2"/>
  <c r="N3056" i="2"/>
  <c r="N3055" i="2"/>
  <c r="N3054" i="2"/>
  <c r="N3053" i="2"/>
  <c r="N3052" i="2"/>
  <c r="N3051" i="2"/>
  <c r="N3050" i="2"/>
  <c r="N3048" i="2"/>
  <c r="N3047" i="2"/>
  <c r="N3046" i="2"/>
  <c r="N3045" i="2"/>
  <c r="N3044" i="2"/>
  <c r="N3038" i="2"/>
  <c r="N3037" i="2"/>
  <c r="N3036" i="2"/>
  <c r="N3035" i="2"/>
  <c r="N3034" i="2"/>
  <c r="N3033" i="2"/>
  <c r="N3032" i="2"/>
  <c r="N3031" i="2"/>
  <c r="N3030" i="2"/>
  <c r="N3029" i="2"/>
  <c r="N3028" i="2"/>
  <c r="N3025" i="2"/>
  <c r="N3024" i="2"/>
  <c r="N3023" i="2"/>
  <c r="N3022" i="2"/>
  <c r="N3021" i="2"/>
  <c r="N3020" i="2"/>
  <c r="N3019" i="2"/>
  <c r="N3017" i="2"/>
  <c r="N3016" i="2"/>
  <c r="N3015" i="2"/>
  <c r="N3014" i="2"/>
  <c r="N3011" i="2"/>
  <c r="N3010" i="2"/>
  <c r="N3009" i="2"/>
  <c r="N3008" i="2"/>
  <c r="N3007" i="2"/>
  <c r="N3006" i="2"/>
  <c r="N3005" i="2"/>
  <c r="N3004" i="2"/>
  <c r="N3003" i="2"/>
  <c r="N3002" i="2"/>
  <c r="N3001" i="2"/>
  <c r="N2996" i="2"/>
  <c r="N2995" i="2"/>
  <c r="N2994" i="2"/>
  <c r="N2993" i="2"/>
  <c r="N2992" i="2"/>
  <c r="N2991" i="2"/>
  <c r="N2990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68" i="2"/>
  <c r="N2967" i="2"/>
  <c r="N2966" i="2"/>
  <c r="N2965" i="2"/>
  <c r="N2964" i="2"/>
  <c r="N2961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1" i="2"/>
  <c r="N2939" i="2"/>
  <c r="N2938" i="2"/>
  <c r="N2929" i="2"/>
  <c r="N2926" i="2"/>
  <c r="N2925" i="2"/>
  <c r="N2924" i="2"/>
  <c r="N2922" i="2"/>
  <c r="N2921" i="2"/>
  <c r="N2920" i="2"/>
  <c r="N2916" i="2"/>
  <c r="N2915" i="2"/>
  <c r="N2914" i="2"/>
  <c r="N2913" i="2"/>
  <c r="N2910" i="2"/>
  <c r="N2909" i="2"/>
  <c r="N2907" i="2"/>
  <c r="N2906" i="2"/>
  <c r="N2904" i="2"/>
  <c r="N2903" i="2"/>
  <c r="N2902" i="2"/>
  <c r="N2900" i="2"/>
  <c r="N2897" i="2"/>
  <c r="N2896" i="2"/>
  <c r="N2894" i="2"/>
  <c r="N2893" i="2"/>
  <c r="N2892" i="2"/>
  <c r="N2891" i="2"/>
  <c r="N2890" i="2"/>
  <c r="N2889" i="2"/>
  <c r="N2888" i="2"/>
  <c r="N2885" i="2"/>
  <c r="N2884" i="2"/>
  <c r="N2882" i="2"/>
  <c r="N2881" i="2"/>
  <c r="N2880" i="2"/>
  <c r="N2879" i="2"/>
  <c r="N2878" i="2"/>
  <c r="N2877" i="2"/>
  <c r="N2874" i="2"/>
  <c r="N2873" i="2"/>
  <c r="N2872" i="2"/>
  <c r="N2871" i="2"/>
  <c r="N2870" i="2"/>
  <c r="N2867" i="2"/>
  <c r="N2866" i="2"/>
  <c r="N2865" i="2"/>
  <c r="N2864" i="2"/>
  <c r="N2863" i="2"/>
  <c r="N2862" i="2"/>
  <c r="N2861" i="2"/>
  <c r="N2860" i="2"/>
  <c r="N2859" i="2"/>
  <c r="N2858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8" i="2"/>
  <c r="N2837" i="2"/>
  <c r="N2836" i="2"/>
  <c r="N2835" i="2"/>
  <c r="N2834" i="2"/>
  <c r="N2833" i="2"/>
  <c r="N2832" i="2"/>
  <c r="N2831" i="2"/>
  <c r="N2830" i="2"/>
  <c r="N2829" i="2"/>
  <c r="N2828" i="2"/>
  <c r="N2826" i="2"/>
  <c r="N2825" i="2"/>
  <c r="N2824" i="2"/>
  <c r="N2823" i="2"/>
  <c r="N2822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6" i="2"/>
  <c r="N2805" i="2"/>
  <c r="N2803" i="2"/>
  <c r="N2802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4" i="2"/>
  <c r="N2772" i="2"/>
  <c r="N2771" i="2"/>
  <c r="N2770" i="2"/>
  <c r="N2769" i="2"/>
  <c r="N2768" i="2"/>
  <c r="N2764" i="2"/>
  <c r="N2763" i="2"/>
  <c r="N2762" i="2"/>
  <c r="N2761" i="2"/>
  <c r="N2760" i="2"/>
  <c r="N2758" i="2"/>
  <c r="N2757" i="2"/>
  <c r="N2755" i="2"/>
  <c r="N2754" i="2"/>
  <c r="N2753" i="2"/>
  <c r="N2752" i="2"/>
  <c r="N2751" i="2"/>
  <c r="N2750" i="2"/>
  <c r="N2748" i="2"/>
  <c r="N2747" i="2"/>
  <c r="N2746" i="2"/>
  <c r="N2745" i="2"/>
  <c r="N2744" i="2"/>
  <c r="N2743" i="2"/>
  <c r="N2742" i="2"/>
  <c r="N2741" i="2"/>
  <c r="N2740" i="2"/>
  <c r="N2739" i="2"/>
  <c r="N2737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78" i="2"/>
  <c r="N2677" i="2"/>
  <c r="N2675" i="2"/>
  <c r="N2668" i="2"/>
  <c r="N2665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1" i="2"/>
  <c r="N2640" i="2"/>
  <c r="N2638" i="2"/>
  <c r="N2637" i="2"/>
  <c r="N2636" i="2"/>
  <c r="N2635" i="2"/>
  <c r="N2634" i="2"/>
  <c r="N2633" i="2"/>
  <c r="N2632" i="2"/>
  <c r="N2631" i="2"/>
  <c r="N2630" i="2"/>
  <c r="N2629" i="2"/>
  <c r="N2627" i="2"/>
  <c r="N2626" i="2"/>
  <c r="N2625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8" i="2"/>
  <c r="N2597" i="2"/>
  <c r="N2596" i="2"/>
  <c r="N2595" i="2"/>
  <c r="N2594" i="2"/>
  <c r="N2591" i="2"/>
  <c r="N2590" i="2"/>
  <c r="N2588" i="2"/>
  <c r="N2586" i="2"/>
  <c r="N2585" i="2"/>
  <c r="N2584" i="2"/>
  <c r="N2583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5" i="2"/>
  <c r="N2534" i="2"/>
  <c r="N2533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0" i="2"/>
  <c r="N2489" i="2"/>
  <c r="N2488" i="2"/>
  <c r="N2487" i="2"/>
  <c r="N2486" i="2"/>
  <c r="N2482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4" i="2"/>
  <c r="N2352" i="2"/>
  <c r="N2351" i="2"/>
  <c r="N2348" i="2"/>
  <c r="N2347" i="2"/>
  <c r="N2346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5" i="2"/>
  <c r="N2314" i="2"/>
  <c r="N2313" i="2"/>
  <c r="N2312" i="2"/>
  <c r="N2311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89" i="2"/>
  <c r="N2283" i="2"/>
  <c r="N2280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39" i="2"/>
  <c r="N2233" i="2"/>
  <c r="N2232" i="2"/>
  <c r="N2231" i="2"/>
  <c r="N2229" i="2"/>
  <c r="N2228" i="2"/>
  <c r="N2221" i="2"/>
  <c r="N2216" i="2"/>
  <c r="N2214" i="2"/>
  <c r="N2213" i="2"/>
  <c r="N2210" i="2"/>
  <c r="N2206" i="2"/>
  <c r="N2205" i="2"/>
  <c r="N2204" i="2"/>
  <c r="N2203" i="2"/>
  <c r="N2202" i="2"/>
  <c r="N2200" i="2"/>
  <c r="N2198" i="2"/>
  <c r="N2197" i="2"/>
  <c r="N2196" i="2"/>
  <c r="N2195" i="2"/>
  <c r="N2194" i="2"/>
  <c r="N2193" i="2"/>
  <c r="N2192" i="2"/>
  <c r="N2191" i="2"/>
  <c r="N2188" i="2"/>
  <c r="N2187" i="2"/>
  <c r="N2186" i="2"/>
  <c r="N2185" i="2"/>
  <c r="N2184" i="2"/>
  <c r="N2183" i="2"/>
  <c r="N2182" i="2"/>
  <c r="N2181" i="2"/>
  <c r="N2180" i="2"/>
  <c r="N2179" i="2"/>
  <c r="N2177" i="2"/>
  <c r="N2176" i="2"/>
  <c r="N2175" i="2"/>
  <c r="N2174" i="2"/>
  <c r="N2173" i="2"/>
  <c r="N2171" i="2"/>
  <c r="N2170" i="2"/>
  <c r="N2164" i="2"/>
  <c r="N2163" i="2"/>
  <c r="N2162" i="2"/>
  <c r="N2159" i="2"/>
  <c r="N2158" i="2"/>
  <c r="N2157" i="2"/>
  <c r="N2154" i="2"/>
  <c r="N2153" i="2"/>
  <c r="N2151" i="2"/>
  <c r="N2150" i="2"/>
  <c r="N2149" i="2"/>
  <c r="N2148" i="2"/>
  <c r="N2147" i="2"/>
  <c r="N2146" i="2"/>
  <c r="N2145" i="2"/>
  <c r="N2144" i="2"/>
  <c r="N2143" i="2"/>
  <c r="N2138" i="2"/>
  <c r="N2137" i="2"/>
  <c r="N2136" i="2"/>
  <c r="N2135" i="2"/>
  <c r="N2133" i="2"/>
  <c r="N2131" i="2"/>
  <c r="N2129" i="2"/>
  <c r="N2128" i="2"/>
  <c r="N2127" i="2"/>
  <c r="N2125" i="2"/>
  <c r="N2123" i="2"/>
  <c r="N2122" i="2"/>
  <c r="N2121" i="2"/>
  <c r="N2120" i="2"/>
  <c r="N2118" i="2"/>
  <c r="N2115" i="2"/>
  <c r="N2114" i="2"/>
  <c r="N2113" i="2"/>
  <c r="N2112" i="2"/>
  <c r="N2110" i="2"/>
  <c r="N2108" i="2"/>
  <c r="N2107" i="2"/>
  <c r="N2106" i="2"/>
  <c r="N2105" i="2"/>
  <c r="N2104" i="2"/>
  <c r="N2101" i="2"/>
  <c r="N2097" i="2"/>
  <c r="N2096" i="2"/>
  <c r="N2095" i="2"/>
  <c r="N2094" i="2"/>
  <c r="N2093" i="2"/>
  <c r="N2092" i="2"/>
  <c r="N2091" i="2"/>
  <c r="N2090" i="2"/>
  <c r="N2088" i="2"/>
  <c r="N2087" i="2"/>
  <c r="N2086" i="2"/>
  <c r="N2085" i="2"/>
  <c r="N2084" i="2"/>
  <c r="N2083" i="2"/>
  <c r="N2082" i="2"/>
  <c r="N2081" i="2"/>
  <c r="N2080" i="2"/>
  <c r="N2079" i="2"/>
  <c r="N2077" i="2"/>
  <c r="N2076" i="2"/>
  <c r="N2075" i="2"/>
  <c r="N2074" i="2"/>
  <c r="N2073" i="2"/>
  <c r="N2072" i="2"/>
  <c r="N2071" i="2"/>
  <c r="N2070" i="2"/>
  <c r="N2064" i="2"/>
  <c r="N2063" i="2"/>
  <c r="N2062" i="2"/>
  <c r="N2061" i="2"/>
  <c r="N2059" i="2"/>
  <c r="N2058" i="2"/>
  <c r="N2057" i="2"/>
  <c r="N2056" i="2"/>
  <c r="N2055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7" i="2"/>
  <c r="N2034" i="2"/>
  <c r="N2033" i="2"/>
  <c r="N2032" i="2"/>
  <c r="N2031" i="2"/>
  <c r="N2028" i="2"/>
  <c r="N2027" i="2"/>
  <c r="N2026" i="2"/>
  <c r="N2024" i="2"/>
  <c r="N2018" i="2"/>
  <c r="N2017" i="2"/>
  <c r="N2015" i="2"/>
  <c r="N2011" i="2"/>
  <c r="N2010" i="2"/>
  <c r="N2009" i="2"/>
  <c r="N2008" i="2"/>
  <c r="N2007" i="2"/>
  <c r="N2006" i="2"/>
  <c r="N2005" i="2"/>
  <c r="N2004" i="2"/>
  <c r="N2002" i="2"/>
  <c r="N2001" i="2"/>
  <c r="N1999" i="2"/>
  <c r="N1998" i="2"/>
  <c r="N1996" i="2"/>
  <c r="N1995" i="2"/>
  <c r="N1994" i="2"/>
  <c r="N1993" i="2"/>
  <c r="N1991" i="2"/>
  <c r="N1990" i="2"/>
  <c r="N1988" i="2"/>
  <c r="N1987" i="2"/>
  <c r="N1986" i="2"/>
  <c r="N1985" i="2"/>
  <c r="N1982" i="2"/>
  <c r="N1981" i="2"/>
  <c r="N1980" i="2"/>
  <c r="N1979" i="2"/>
  <c r="N1978" i="2"/>
  <c r="N1976" i="2"/>
  <c r="N1975" i="2"/>
  <c r="N1974" i="2"/>
  <c r="N1973" i="2"/>
  <c r="N1972" i="2"/>
  <c r="N1971" i="2"/>
  <c r="N1969" i="2"/>
  <c r="N1963" i="2"/>
  <c r="N1962" i="2"/>
  <c r="N1958" i="2"/>
  <c r="N1955" i="2"/>
  <c r="N1954" i="2"/>
  <c r="N1953" i="2"/>
  <c r="N1952" i="2"/>
  <c r="N1951" i="2"/>
  <c r="N1949" i="2"/>
  <c r="N1947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29" i="2"/>
  <c r="N1927" i="2"/>
  <c r="N1926" i="2"/>
  <c r="N1925" i="2"/>
  <c r="N1924" i="2"/>
  <c r="N1922" i="2"/>
  <c r="N1919" i="2"/>
  <c r="N1918" i="2"/>
  <c r="N1917" i="2"/>
  <c r="N1916" i="2"/>
  <c r="N1915" i="2"/>
  <c r="N1914" i="2"/>
  <c r="N1913" i="2"/>
  <c r="N1912" i="2"/>
  <c r="N1904" i="2"/>
  <c r="N1902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3" i="2"/>
  <c r="N1830" i="2"/>
  <c r="N1829" i="2"/>
  <c r="N1827" i="2"/>
  <c r="N1826" i="2"/>
  <c r="N1825" i="2"/>
  <c r="N1823" i="2"/>
  <c r="N1821" i="2"/>
  <c r="N1816" i="2"/>
  <c r="N1815" i="2"/>
  <c r="N1811" i="2"/>
  <c r="N1808" i="2"/>
  <c r="N1807" i="2"/>
  <c r="N1806" i="2"/>
  <c r="N1803" i="2"/>
  <c r="N1799" i="2"/>
  <c r="N1794" i="2"/>
  <c r="N1793" i="2"/>
  <c r="N1787" i="2"/>
  <c r="N1785" i="2"/>
  <c r="N1784" i="2"/>
  <c r="N1783" i="2"/>
  <c r="N1780" i="2"/>
  <c r="N1779" i="2"/>
  <c r="N1778" i="2"/>
  <c r="N1777" i="2"/>
  <c r="N1776" i="2"/>
  <c r="N1773" i="2"/>
  <c r="N1772" i="2"/>
  <c r="N1771" i="2"/>
  <c r="N1770" i="2"/>
  <c r="N1764" i="2"/>
  <c r="N1763" i="2"/>
  <c r="N1762" i="2"/>
  <c r="N1761" i="2"/>
  <c r="N1760" i="2"/>
  <c r="N1759" i="2"/>
  <c r="N1757" i="2"/>
  <c r="N1756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19" i="2"/>
  <c r="N1718" i="2"/>
  <c r="N1715" i="2"/>
  <c r="N1714" i="2"/>
  <c r="N1713" i="2"/>
  <c r="N1710" i="2"/>
  <c r="N1709" i="2"/>
  <c r="N1708" i="2"/>
  <c r="N1707" i="2"/>
  <c r="N1705" i="2"/>
  <c r="N1704" i="2"/>
  <c r="N1703" i="2"/>
  <c r="N1702" i="2"/>
  <c r="N1701" i="2"/>
  <c r="N1700" i="2"/>
  <c r="N1699" i="2"/>
  <c r="N1698" i="2"/>
  <c r="N1697" i="2"/>
  <c r="N1696" i="2"/>
  <c r="N1694" i="2"/>
  <c r="N1692" i="2"/>
  <c r="N1691" i="2"/>
  <c r="N1690" i="2"/>
  <c r="N1689" i="2"/>
  <c r="N1688" i="2"/>
  <c r="N1687" i="2"/>
  <c r="N1686" i="2"/>
  <c r="N1684" i="2"/>
  <c r="N1682" i="2"/>
  <c r="N1681" i="2"/>
  <c r="N1679" i="2"/>
  <c r="N1678" i="2"/>
  <c r="N1677" i="2"/>
  <c r="N1676" i="2"/>
  <c r="N1675" i="2"/>
  <c r="N1674" i="2"/>
  <c r="N1673" i="2"/>
  <c r="N1672" i="2"/>
  <c r="N1671" i="2"/>
  <c r="N1669" i="2"/>
  <c r="N1668" i="2"/>
  <c r="N1667" i="2"/>
  <c r="N1666" i="2"/>
  <c r="N1665" i="2"/>
  <c r="N1664" i="2"/>
  <c r="N1663" i="2"/>
  <c r="N1662" i="2"/>
  <c r="N1661" i="2"/>
  <c r="N1660" i="2"/>
  <c r="N1653" i="2"/>
  <c r="N1652" i="2"/>
  <c r="N1651" i="2"/>
  <c r="N1650" i="2"/>
  <c r="N1649" i="2"/>
  <c r="N1648" i="2"/>
  <c r="N1647" i="2"/>
  <c r="N1644" i="2"/>
  <c r="N1643" i="2"/>
  <c r="N1642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6" i="2"/>
  <c r="N1625" i="2"/>
  <c r="N1624" i="2"/>
  <c r="N1620" i="2"/>
  <c r="N1619" i="2"/>
  <c r="N1618" i="2"/>
  <c r="N1617" i="2"/>
  <c r="N1616" i="2"/>
  <c r="N1615" i="2"/>
  <c r="N1614" i="2"/>
  <c r="N1613" i="2"/>
  <c r="N1612" i="2"/>
  <c r="N1611" i="2"/>
  <c r="N1610" i="2"/>
  <c r="N1605" i="2"/>
  <c r="N1604" i="2"/>
  <c r="N1603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7" i="2"/>
  <c r="N1576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7" i="2"/>
  <c r="N1556" i="2"/>
  <c r="N1555" i="2"/>
  <c r="N1554" i="2"/>
  <c r="N1553" i="2"/>
  <c r="N1552" i="2"/>
  <c r="N1550" i="2"/>
  <c r="N1549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0" i="2"/>
  <c r="N1529" i="2"/>
  <c r="N1528" i="2"/>
  <c r="N1527" i="2"/>
  <c r="N1526" i="2"/>
  <c r="N1524" i="2"/>
  <c r="N1523" i="2"/>
  <c r="N1522" i="2"/>
  <c r="N1521" i="2"/>
  <c r="N1520" i="2"/>
  <c r="N1518" i="2"/>
  <c r="N1515" i="2"/>
  <c r="N1514" i="2"/>
  <c r="N1513" i="2"/>
  <c r="N1507" i="2"/>
  <c r="N1506" i="2"/>
  <c r="N1502" i="2"/>
  <c r="N1501" i="2"/>
  <c r="N1500" i="2"/>
  <c r="N1499" i="2"/>
  <c r="N1498" i="2"/>
  <c r="N1494" i="2"/>
  <c r="N1491" i="2"/>
  <c r="N1489" i="2"/>
  <c r="N1488" i="2"/>
  <c r="N1487" i="2"/>
  <c r="N1486" i="2"/>
  <c r="N1483" i="2"/>
  <c r="N1480" i="2"/>
  <c r="N1479" i="2"/>
  <c r="N1478" i="2"/>
  <c r="N1477" i="2"/>
  <c r="N1476" i="2"/>
  <c r="N1473" i="2"/>
  <c r="N1471" i="2"/>
  <c r="N1469" i="2"/>
  <c r="N1462" i="2"/>
  <c r="N1461" i="2"/>
  <c r="N1460" i="2"/>
  <c r="N1459" i="2"/>
  <c r="N1458" i="2"/>
  <c r="N1455" i="2"/>
  <c r="N1454" i="2"/>
  <c r="N1451" i="2"/>
  <c r="N1450" i="2"/>
  <c r="N1449" i="2"/>
  <c r="N1448" i="2"/>
  <c r="N1443" i="2"/>
  <c r="N1442" i="2"/>
  <c r="N1441" i="2"/>
  <c r="N1438" i="2"/>
  <c r="N1436" i="2"/>
  <c r="N1435" i="2"/>
  <c r="N1433" i="2"/>
  <c r="N1431" i="2"/>
  <c r="N1430" i="2"/>
  <c r="N1429" i="2"/>
  <c r="N1428" i="2"/>
  <c r="N1426" i="2"/>
  <c r="N1425" i="2"/>
  <c r="N1424" i="2"/>
  <c r="N1421" i="2"/>
  <c r="N1420" i="2"/>
  <c r="N1419" i="2"/>
  <c r="N1418" i="2"/>
  <c r="N1417" i="2"/>
  <c r="N1414" i="2"/>
  <c r="N1413" i="2"/>
  <c r="N1412" i="2"/>
  <c r="N1411" i="2"/>
  <c r="N1410" i="2"/>
  <c r="N1409" i="2"/>
  <c r="N1408" i="2"/>
  <c r="N1407" i="2"/>
  <c r="N1406" i="2"/>
  <c r="N1405" i="2"/>
  <c r="N1402" i="2"/>
  <c r="N1401" i="2"/>
  <c r="N1395" i="2"/>
  <c r="N1394" i="2"/>
  <c r="N1393" i="2"/>
  <c r="N1392" i="2"/>
  <c r="N1390" i="2"/>
  <c r="N1389" i="2"/>
  <c r="N1388" i="2"/>
  <c r="N1386" i="2"/>
  <c r="N1385" i="2"/>
  <c r="N1383" i="2"/>
  <c r="N1382" i="2"/>
  <c r="N1381" i="2"/>
  <c r="N1379" i="2"/>
  <c r="N1376" i="2"/>
  <c r="N1375" i="2"/>
  <c r="N1374" i="2"/>
  <c r="N1373" i="2"/>
  <c r="N1372" i="2"/>
  <c r="N1371" i="2"/>
  <c r="N1369" i="2"/>
  <c r="N1368" i="2"/>
  <c r="N1367" i="2"/>
  <c r="N1366" i="2"/>
  <c r="N1365" i="2"/>
  <c r="N1364" i="2"/>
  <c r="N1363" i="2"/>
  <c r="N1362" i="2"/>
  <c r="N1361" i="2"/>
  <c r="N1360" i="2"/>
  <c r="N1359" i="2"/>
  <c r="N1357" i="2"/>
  <c r="N1356" i="2"/>
  <c r="N1355" i="2"/>
  <c r="N1354" i="2"/>
  <c r="N1353" i="2"/>
  <c r="N1352" i="2"/>
  <c r="N1351" i="2"/>
  <c r="N1350" i="2"/>
  <c r="N1349" i="2"/>
  <c r="N1348" i="2"/>
  <c r="N1347" i="2"/>
  <c r="N1345" i="2"/>
  <c r="N1314" i="2"/>
  <c r="N1313" i="2"/>
  <c r="N1312" i="2"/>
  <c r="N1311" i="2"/>
  <c r="N1310" i="2"/>
  <c r="N1309" i="2"/>
  <c r="N1305" i="2"/>
  <c r="N1304" i="2"/>
  <c r="N1303" i="2"/>
  <c r="N1302" i="2"/>
  <c r="N1301" i="2"/>
  <c r="N1295" i="2"/>
  <c r="N1292" i="2"/>
  <c r="N1291" i="2"/>
  <c r="N1290" i="2"/>
  <c r="N1289" i="2"/>
  <c r="N1288" i="2"/>
  <c r="N1287" i="2"/>
  <c r="N1286" i="2"/>
  <c r="N1285" i="2"/>
  <c r="N1284" i="2"/>
  <c r="N1283" i="2"/>
  <c r="N1282" i="2"/>
  <c r="N1280" i="2"/>
  <c r="N1279" i="2"/>
  <c r="N1277" i="2"/>
  <c r="N1276" i="2"/>
  <c r="N1275" i="2"/>
  <c r="N1274" i="2"/>
  <c r="N1272" i="2"/>
  <c r="N1271" i="2"/>
  <c r="N1268" i="2"/>
  <c r="N1259" i="2"/>
  <c r="N1258" i="2"/>
  <c r="N1256" i="2"/>
  <c r="N1255" i="2"/>
  <c r="N1253" i="2"/>
  <c r="N1252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5" i="2"/>
  <c r="N1214" i="2"/>
  <c r="N1213" i="2"/>
  <c r="N1212" i="2"/>
  <c r="N1211" i="2"/>
  <c r="N1210" i="2"/>
  <c r="N1209" i="2"/>
  <c r="N1200" i="2"/>
  <c r="N1199" i="2"/>
  <c r="N1198" i="2"/>
  <c r="N1197" i="2"/>
  <c r="N1196" i="2"/>
  <c r="N1192" i="2"/>
  <c r="N1190" i="2"/>
  <c r="N1189" i="2"/>
  <c r="N1188" i="2"/>
  <c r="N1187" i="2"/>
  <c r="N1185" i="2"/>
  <c r="N1184" i="2"/>
  <c r="N1183" i="2"/>
  <c r="N1181" i="2"/>
  <c r="N1180" i="2"/>
  <c r="N1179" i="2"/>
  <c r="N1174" i="2"/>
  <c r="N1173" i="2"/>
  <c r="N1172" i="2"/>
  <c r="N1170" i="2"/>
  <c r="N1169" i="2"/>
  <c r="N1165" i="2"/>
  <c r="N1160" i="2"/>
  <c r="N1159" i="2"/>
  <c r="N1157" i="2"/>
  <c r="N1155" i="2"/>
  <c r="N1154" i="2"/>
  <c r="N1153" i="2"/>
  <c r="N1152" i="2"/>
  <c r="N1149" i="2"/>
  <c r="N1148" i="2"/>
  <c r="N1147" i="2"/>
  <c r="N1145" i="2"/>
  <c r="N1144" i="2"/>
  <c r="N1143" i="2"/>
  <c r="N1138" i="2"/>
  <c r="N1137" i="2"/>
  <c r="N1135" i="2"/>
  <c r="N1129" i="2"/>
  <c r="N1127" i="2"/>
  <c r="N1126" i="2"/>
  <c r="N1125" i="2"/>
  <c r="N1111" i="2"/>
  <c r="N1110" i="2"/>
  <c r="S5198" i="2"/>
  <c r="R5198" i="2"/>
  <c r="Q5198" i="2"/>
  <c r="S5197" i="2"/>
  <c r="R5197" i="2"/>
  <c r="Q5197" i="2"/>
  <c r="S5196" i="2"/>
  <c r="R5196" i="2"/>
  <c r="Q5196" i="2"/>
  <c r="S5195" i="2"/>
  <c r="R5195" i="2"/>
  <c r="Q5195" i="2"/>
  <c r="S5193" i="2"/>
  <c r="R5193" i="2"/>
  <c r="Q5193" i="2"/>
  <c r="S5192" i="2"/>
  <c r="R5192" i="2"/>
  <c r="Q5192" i="2"/>
  <c r="S5191" i="2"/>
  <c r="R5191" i="2"/>
  <c r="Q5191" i="2"/>
  <c r="S5190" i="2"/>
  <c r="R5190" i="2"/>
  <c r="Q5190" i="2"/>
  <c r="S5189" i="2"/>
  <c r="R5189" i="2"/>
  <c r="Q5189" i="2"/>
  <c r="S5188" i="2"/>
  <c r="R5188" i="2"/>
  <c r="Q5188" i="2"/>
  <c r="S5187" i="2"/>
  <c r="R5187" i="2"/>
  <c r="Q5187" i="2"/>
  <c r="S5186" i="2"/>
  <c r="R5186" i="2"/>
  <c r="Q5186" i="2"/>
  <c r="S5185" i="2"/>
  <c r="R5185" i="2"/>
  <c r="Q5185" i="2"/>
  <c r="S5184" i="2"/>
  <c r="R5184" i="2"/>
  <c r="Q5184" i="2"/>
  <c r="S5183" i="2"/>
  <c r="R5183" i="2"/>
  <c r="Q5183" i="2"/>
  <c r="S5182" i="2"/>
  <c r="R5182" i="2"/>
  <c r="Q5182" i="2"/>
  <c r="S5181" i="2"/>
  <c r="R5181" i="2"/>
  <c r="Q5181" i="2"/>
  <c r="S5180" i="2"/>
  <c r="R5180" i="2"/>
  <c r="Q5180" i="2"/>
  <c r="S5179" i="2"/>
  <c r="R5179" i="2"/>
  <c r="Q5179" i="2"/>
  <c r="S5178" i="2"/>
  <c r="R5178" i="2"/>
  <c r="Q5178" i="2"/>
  <c r="S5177" i="2"/>
  <c r="R5177" i="2"/>
  <c r="Q5177" i="2"/>
  <c r="S5176" i="2"/>
  <c r="R5176" i="2"/>
  <c r="Q5176" i="2"/>
  <c r="S5175" i="2"/>
  <c r="R5175" i="2"/>
  <c r="Q5175" i="2"/>
  <c r="S5174" i="2"/>
  <c r="R5174" i="2"/>
  <c r="Q5174" i="2"/>
  <c r="S5173" i="2"/>
  <c r="R5173" i="2"/>
  <c r="Q5173" i="2"/>
  <c r="S5172" i="2"/>
  <c r="R5172" i="2"/>
  <c r="Q5172" i="2"/>
  <c r="S5171" i="2"/>
  <c r="R5171" i="2"/>
  <c r="Q5171" i="2"/>
  <c r="S5170" i="2"/>
  <c r="R5170" i="2"/>
  <c r="Q5170" i="2"/>
  <c r="S5169" i="2"/>
  <c r="R5169" i="2"/>
  <c r="Q5169" i="2"/>
  <c r="S5168" i="2"/>
  <c r="R5168" i="2"/>
  <c r="Q5168" i="2"/>
  <c r="S5167" i="2"/>
  <c r="R5167" i="2"/>
  <c r="Q5167" i="2"/>
  <c r="S5166" i="2"/>
  <c r="R5166" i="2"/>
  <c r="Q5166" i="2"/>
  <c r="S5165" i="2"/>
  <c r="R5165" i="2"/>
  <c r="Q5165" i="2"/>
  <c r="S5164" i="2"/>
  <c r="R5164" i="2"/>
  <c r="Q5164" i="2"/>
  <c r="S5163" i="2"/>
  <c r="R5163" i="2"/>
  <c r="Q5163" i="2"/>
  <c r="S5162" i="2"/>
  <c r="R5162" i="2"/>
  <c r="Q5162" i="2"/>
  <c r="S5161" i="2"/>
  <c r="R5161" i="2"/>
  <c r="Q5161" i="2"/>
  <c r="S5160" i="2"/>
  <c r="R5160" i="2"/>
  <c r="Q5160" i="2"/>
  <c r="S5159" i="2"/>
  <c r="R5159" i="2"/>
  <c r="Q5159" i="2"/>
  <c r="S5156" i="2"/>
  <c r="R5156" i="2"/>
  <c r="Q5156" i="2"/>
  <c r="S5155" i="2"/>
  <c r="R5155" i="2"/>
  <c r="Q5155" i="2"/>
  <c r="S5154" i="2"/>
  <c r="R5154" i="2"/>
  <c r="Q5154" i="2"/>
  <c r="S5153" i="2"/>
  <c r="R5153" i="2"/>
  <c r="Q5153" i="2"/>
  <c r="S5152" i="2"/>
  <c r="R5152" i="2"/>
  <c r="Q5152" i="2"/>
  <c r="S5151" i="2"/>
  <c r="R5151" i="2"/>
  <c r="Q5151" i="2"/>
  <c r="S5150" i="2"/>
  <c r="R5150" i="2"/>
  <c r="Q5150" i="2"/>
  <c r="S5149" i="2"/>
  <c r="R5149" i="2"/>
  <c r="Q5149" i="2"/>
  <c r="S5148" i="2"/>
  <c r="R5148" i="2"/>
  <c r="Q5148" i="2"/>
  <c r="S5147" i="2"/>
  <c r="R5147" i="2"/>
  <c r="Q5147" i="2"/>
  <c r="S5146" i="2"/>
  <c r="R5146" i="2"/>
  <c r="Q5146" i="2"/>
  <c r="S5145" i="2"/>
  <c r="R5145" i="2"/>
  <c r="Q5145" i="2"/>
  <c r="S5144" i="2"/>
  <c r="R5144" i="2"/>
  <c r="Q5144" i="2"/>
  <c r="S5143" i="2"/>
  <c r="R5143" i="2"/>
  <c r="Q5143" i="2"/>
  <c r="S5142" i="2"/>
  <c r="R5142" i="2"/>
  <c r="Q5142" i="2"/>
  <c r="S5141" i="2"/>
  <c r="R5141" i="2"/>
  <c r="Q5141" i="2"/>
  <c r="S5139" i="2"/>
  <c r="R5139" i="2"/>
  <c r="Q5139" i="2"/>
  <c r="S5138" i="2"/>
  <c r="R5138" i="2"/>
  <c r="Q5138" i="2"/>
  <c r="S5137" i="2"/>
  <c r="R5137" i="2"/>
  <c r="Q5137" i="2"/>
  <c r="S5135" i="2"/>
  <c r="R5135" i="2"/>
  <c r="Q5135" i="2"/>
  <c r="S5134" i="2"/>
  <c r="R5134" i="2"/>
  <c r="Q5134" i="2"/>
  <c r="S5132" i="2"/>
  <c r="R5132" i="2"/>
  <c r="Q5132" i="2"/>
  <c r="S5130" i="2"/>
  <c r="R5130" i="2"/>
  <c r="Q5130" i="2"/>
  <c r="S5129" i="2"/>
  <c r="R5129" i="2"/>
  <c r="Q5129" i="2"/>
  <c r="S5128" i="2"/>
  <c r="R5128" i="2"/>
  <c r="Q5128" i="2"/>
  <c r="S5127" i="2"/>
  <c r="R5127" i="2"/>
  <c r="Q5127" i="2"/>
  <c r="S5125" i="2"/>
  <c r="R5125" i="2"/>
  <c r="Q5125" i="2"/>
  <c r="S5124" i="2"/>
  <c r="R5124" i="2"/>
  <c r="Q5124" i="2"/>
  <c r="S5123" i="2"/>
  <c r="R5123" i="2"/>
  <c r="Q5123" i="2"/>
  <c r="S5121" i="2"/>
  <c r="R5121" i="2"/>
  <c r="Q5121" i="2"/>
  <c r="S5120" i="2"/>
  <c r="R5120" i="2"/>
  <c r="Q5120" i="2"/>
  <c r="S5119" i="2"/>
  <c r="R5119" i="2"/>
  <c r="Q5119" i="2"/>
  <c r="S5118" i="2"/>
  <c r="R5118" i="2"/>
  <c r="Q5118" i="2"/>
  <c r="S5117" i="2"/>
  <c r="R5117" i="2"/>
  <c r="Q5117" i="2"/>
  <c r="S5116" i="2"/>
  <c r="R5116" i="2"/>
  <c r="Q5116" i="2"/>
  <c r="S5115" i="2"/>
  <c r="R5115" i="2"/>
  <c r="Q5115" i="2"/>
  <c r="S5114" i="2"/>
  <c r="R5114" i="2"/>
  <c r="Q5114" i="2"/>
  <c r="S5113" i="2"/>
  <c r="R5113" i="2"/>
  <c r="Q5113" i="2"/>
  <c r="S5112" i="2"/>
  <c r="R5112" i="2"/>
  <c r="Q5112" i="2"/>
  <c r="S5111" i="2"/>
  <c r="R5111" i="2"/>
  <c r="Q5111" i="2"/>
  <c r="S5110" i="2"/>
  <c r="R5110" i="2"/>
  <c r="Q5110" i="2"/>
  <c r="S5109" i="2"/>
  <c r="R5109" i="2"/>
  <c r="Q5109" i="2"/>
  <c r="S5108" i="2"/>
  <c r="R5108" i="2"/>
  <c r="Q5108" i="2"/>
  <c r="S5107" i="2"/>
  <c r="R5107" i="2"/>
  <c r="Q5107" i="2"/>
  <c r="S5106" i="2"/>
  <c r="R5106" i="2"/>
  <c r="Q5106" i="2"/>
  <c r="S5105" i="2"/>
  <c r="R5105" i="2"/>
  <c r="Q5105" i="2"/>
  <c r="S5104" i="2"/>
  <c r="R5104" i="2"/>
  <c r="Q5104" i="2"/>
  <c r="S5103" i="2"/>
  <c r="R5103" i="2"/>
  <c r="Q5103" i="2"/>
  <c r="S5102" i="2"/>
  <c r="R5102" i="2"/>
  <c r="Q5102" i="2"/>
  <c r="S5101" i="2"/>
  <c r="R5101" i="2"/>
  <c r="Q5101" i="2"/>
  <c r="S5100" i="2"/>
  <c r="R5100" i="2"/>
  <c r="Q5100" i="2"/>
  <c r="S5099" i="2"/>
  <c r="R5099" i="2"/>
  <c r="Q5099" i="2"/>
  <c r="S5098" i="2"/>
  <c r="R5098" i="2"/>
  <c r="Q5098" i="2"/>
  <c r="S5097" i="2"/>
  <c r="R5097" i="2"/>
  <c r="Q5097" i="2"/>
  <c r="S5096" i="2"/>
  <c r="R5096" i="2"/>
  <c r="Q5096" i="2"/>
  <c r="S5095" i="2"/>
  <c r="R5095" i="2"/>
  <c r="Q5095" i="2"/>
  <c r="S5094" i="2"/>
  <c r="R5094" i="2"/>
  <c r="Q5094" i="2"/>
  <c r="S5093" i="2"/>
  <c r="R5093" i="2"/>
  <c r="Q5093" i="2"/>
  <c r="S5092" i="2"/>
  <c r="R5092" i="2"/>
  <c r="Q5092" i="2"/>
  <c r="S5091" i="2"/>
  <c r="R5091" i="2"/>
  <c r="Q5091" i="2"/>
  <c r="S5090" i="2"/>
  <c r="R5090" i="2"/>
  <c r="Q5090" i="2"/>
  <c r="S5089" i="2"/>
  <c r="R5089" i="2"/>
  <c r="Q5089" i="2"/>
  <c r="S5088" i="2"/>
  <c r="R5088" i="2"/>
  <c r="Q5088" i="2"/>
  <c r="S5087" i="2"/>
  <c r="R5087" i="2"/>
  <c r="Q5087" i="2"/>
  <c r="S5086" i="2"/>
  <c r="R5086" i="2"/>
  <c r="Q5086" i="2"/>
  <c r="S5085" i="2"/>
  <c r="R5085" i="2"/>
  <c r="Q5085" i="2"/>
  <c r="S5084" i="2"/>
  <c r="R5084" i="2"/>
  <c r="Q5084" i="2"/>
  <c r="S5083" i="2"/>
  <c r="R5083" i="2"/>
  <c r="Q5083" i="2"/>
  <c r="S5082" i="2"/>
  <c r="R5082" i="2"/>
  <c r="Q5082" i="2"/>
  <c r="S5081" i="2"/>
  <c r="R5081" i="2"/>
  <c r="Q5081" i="2"/>
  <c r="S5080" i="2"/>
  <c r="R5080" i="2"/>
  <c r="Q5080" i="2"/>
  <c r="S5079" i="2"/>
  <c r="R5079" i="2"/>
  <c r="Q5079" i="2"/>
  <c r="S5078" i="2"/>
  <c r="R5078" i="2"/>
  <c r="Q5078" i="2"/>
  <c r="S5077" i="2"/>
  <c r="R5077" i="2"/>
  <c r="Q5077" i="2"/>
  <c r="S5076" i="2"/>
  <c r="R5076" i="2"/>
  <c r="Q5076" i="2"/>
  <c r="S5075" i="2"/>
  <c r="R5075" i="2"/>
  <c r="Q5075" i="2"/>
  <c r="S5074" i="2"/>
  <c r="R5074" i="2"/>
  <c r="Q5074" i="2"/>
  <c r="S5073" i="2"/>
  <c r="R5073" i="2"/>
  <c r="Q5073" i="2"/>
  <c r="S5072" i="2"/>
  <c r="R5072" i="2"/>
  <c r="Q5072" i="2"/>
  <c r="S5071" i="2"/>
  <c r="R5071" i="2"/>
  <c r="Q5071" i="2"/>
  <c r="S5070" i="2"/>
  <c r="R5070" i="2"/>
  <c r="Q5070" i="2"/>
  <c r="S5069" i="2"/>
  <c r="R5069" i="2"/>
  <c r="Q5069" i="2"/>
  <c r="S5068" i="2"/>
  <c r="R5068" i="2"/>
  <c r="Q5068" i="2"/>
  <c r="S5067" i="2"/>
  <c r="R5067" i="2"/>
  <c r="Q5067" i="2"/>
  <c r="S5066" i="2"/>
  <c r="R5066" i="2"/>
  <c r="Q5066" i="2"/>
  <c r="S5065" i="2"/>
  <c r="R5065" i="2"/>
  <c r="Q5065" i="2"/>
  <c r="S5064" i="2"/>
  <c r="R5064" i="2"/>
  <c r="Q5064" i="2"/>
  <c r="S5063" i="2"/>
  <c r="R5063" i="2"/>
  <c r="Q5063" i="2"/>
  <c r="S5062" i="2"/>
  <c r="R5062" i="2"/>
  <c r="Q5062" i="2"/>
  <c r="S5061" i="2"/>
  <c r="R5061" i="2"/>
  <c r="Q5061" i="2"/>
  <c r="S5060" i="2"/>
  <c r="R5060" i="2"/>
  <c r="Q5060" i="2"/>
  <c r="S5059" i="2"/>
  <c r="R5059" i="2"/>
  <c r="Q5059" i="2"/>
  <c r="S5058" i="2"/>
  <c r="R5058" i="2"/>
  <c r="Q5058" i="2"/>
  <c r="S5057" i="2"/>
  <c r="R5057" i="2"/>
  <c r="Q5057" i="2"/>
  <c r="S5056" i="2"/>
  <c r="R5056" i="2"/>
  <c r="Q5056" i="2"/>
  <c r="S5055" i="2"/>
  <c r="R5055" i="2"/>
  <c r="Q5055" i="2"/>
  <c r="S5054" i="2"/>
  <c r="R5054" i="2"/>
  <c r="Q5054" i="2"/>
  <c r="S5053" i="2"/>
  <c r="R5053" i="2"/>
  <c r="Q5053" i="2"/>
  <c r="S5052" i="2"/>
  <c r="R5052" i="2"/>
  <c r="Q5052" i="2"/>
  <c r="S5051" i="2"/>
  <c r="R5051" i="2"/>
  <c r="Q5051" i="2"/>
  <c r="S5050" i="2"/>
  <c r="R5050" i="2"/>
  <c r="Q5050" i="2"/>
  <c r="S5049" i="2"/>
  <c r="R5049" i="2"/>
  <c r="Q5049" i="2"/>
  <c r="S5048" i="2"/>
  <c r="R5048" i="2"/>
  <c r="Q5048" i="2"/>
  <c r="S5047" i="2"/>
  <c r="R5047" i="2"/>
  <c r="Q5047" i="2"/>
  <c r="S5046" i="2"/>
  <c r="R5046" i="2"/>
  <c r="Q5046" i="2"/>
  <c r="S5045" i="2"/>
  <c r="R5045" i="2"/>
  <c r="Q5045" i="2"/>
  <c r="S5044" i="2"/>
  <c r="R5044" i="2"/>
  <c r="Q5044" i="2"/>
  <c r="S5043" i="2"/>
  <c r="R5043" i="2"/>
  <c r="Q5043" i="2"/>
  <c r="S5042" i="2"/>
  <c r="R5042" i="2"/>
  <c r="Q5042" i="2"/>
  <c r="S5041" i="2"/>
  <c r="R5041" i="2"/>
  <c r="Q5041" i="2"/>
  <c r="S5040" i="2"/>
  <c r="R5040" i="2"/>
  <c r="Q5040" i="2"/>
  <c r="S5039" i="2"/>
  <c r="R5039" i="2"/>
  <c r="Q5039" i="2"/>
  <c r="S5038" i="2"/>
  <c r="R5038" i="2"/>
  <c r="Q5038" i="2"/>
  <c r="S5037" i="2"/>
  <c r="R5037" i="2"/>
  <c r="Q5037" i="2"/>
  <c r="S5036" i="2"/>
  <c r="R5036" i="2"/>
  <c r="Q5036" i="2"/>
  <c r="S5035" i="2"/>
  <c r="R5035" i="2"/>
  <c r="Q5035" i="2"/>
  <c r="S5034" i="2"/>
  <c r="R5034" i="2"/>
  <c r="Q5034" i="2"/>
  <c r="S5033" i="2"/>
  <c r="R5033" i="2"/>
  <c r="Q5033" i="2"/>
  <c r="S5032" i="2"/>
  <c r="R5032" i="2"/>
  <c r="Q5032" i="2"/>
  <c r="S5031" i="2"/>
  <c r="R5031" i="2"/>
  <c r="Q5031" i="2"/>
  <c r="S5030" i="2"/>
  <c r="R5030" i="2"/>
  <c r="Q5030" i="2"/>
  <c r="S5029" i="2"/>
  <c r="R5029" i="2"/>
  <c r="Q5029" i="2"/>
  <c r="S5028" i="2"/>
  <c r="R5028" i="2"/>
  <c r="Q5028" i="2"/>
  <c r="S5027" i="2"/>
  <c r="R5027" i="2"/>
  <c r="Q5027" i="2"/>
  <c r="S5026" i="2"/>
  <c r="R5026" i="2"/>
  <c r="Q5026" i="2"/>
  <c r="S5025" i="2"/>
  <c r="R5025" i="2"/>
  <c r="Q5025" i="2"/>
  <c r="S5024" i="2"/>
  <c r="R5024" i="2"/>
  <c r="Q5024" i="2"/>
  <c r="S5023" i="2"/>
  <c r="R5023" i="2"/>
  <c r="Q5023" i="2"/>
  <c r="S5022" i="2"/>
  <c r="R5022" i="2"/>
  <c r="Q5022" i="2"/>
  <c r="S5021" i="2"/>
  <c r="R5021" i="2"/>
  <c r="Q5021" i="2"/>
  <c r="S5020" i="2"/>
  <c r="R5020" i="2"/>
  <c r="Q5020" i="2"/>
  <c r="S5019" i="2"/>
  <c r="R5019" i="2"/>
  <c r="Q5019" i="2"/>
  <c r="S5018" i="2"/>
  <c r="R5018" i="2"/>
  <c r="Q5018" i="2"/>
  <c r="S5017" i="2"/>
  <c r="R5017" i="2"/>
  <c r="Q5017" i="2"/>
  <c r="S5016" i="2"/>
  <c r="R5016" i="2"/>
  <c r="Q5016" i="2"/>
  <c r="S5015" i="2"/>
  <c r="R5015" i="2"/>
  <c r="Q5015" i="2"/>
  <c r="S5014" i="2"/>
  <c r="R5014" i="2"/>
  <c r="Q5014" i="2"/>
  <c r="S5013" i="2"/>
  <c r="R5013" i="2"/>
  <c r="Q5013" i="2"/>
  <c r="S5012" i="2"/>
  <c r="R5012" i="2"/>
  <c r="Q5012" i="2"/>
  <c r="S5011" i="2"/>
  <c r="R5011" i="2"/>
  <c r="Q5011" i="2"/>
  <c r="S5010" i="2"/>
  <c r="R5010" i="2"/>
  <c r="Q5010" i="2"/>
  <c r="S5009" i="2"/>
  <c r="R5009" i="2"/>
  <c r="Q5009" i="2"/>
  <c r="S5008" i="2"/>
  <c r="R5008" i="2"/>
  <c r="Q5008" i="2"/>
  <c r="S5007" i="2"/>
  <c r="R5007" i="2"/>
  <c r="Q5007" i="2"/>
  <c r="S5006" i="2"/>
  <c r="R5006" i="2"/>
  <c r="Q5006" i="2"/>
  <c r="S5005" i="2"/>
  <c r="R5005" i="2"/>
  <c r="Q5005" i="2"/>
  <c r="S5004" i="2"/>
  <c r="R5004" i="2"/>
  <c r="Q5004" i="2"/>
  <c r="S5003" i="2"/>
  <c r="R5003" i="2"/>
  <c r="Q5003" i="2"/>
  <c r="S5002" i="2"/>
  <c r="R5002" i="2"/>
  <c r="Q5002" i="2"/>
  <c r="S5001" i="2"/>
  <c r="R5001" i="2"/>
  <c r="Q5001" i="2"/>
  <c r="S5000" i="2"/>
  <c r="R5000" i="2"/>
  <c r="Q5000" i="2"/>
  <c r="S4999" i="2"/>
  <c r="R4999" i="2"/>
  <c r="Q4999" i="2"/>
  <c r="S4998" i="2"/>
  <c r="R4998" i="2"/>
  <c r="Q4998" i="2"/>
  <c r="S4997" i="2"/>
  <c r="R4997" i="2"/>
  <c r="Q4997" i="2"/>
  <c r="S4996" i="2"/>
  <c r="R4996" i="2"/>
  <c r="Q4996" i="2"/>
  <c r="S4995" i="2"/>
  <c r="R4995" i="2"/>
  <c r="Q4995" i="2"/>
  <c r="S4994" i="2"/>
  <c r="R4994" i="2"/>
  <c r="Q4994" i="2"/>
  <c r="S4993" i="2"/>
  <c r="R4993" i="2"/>
  <c r="Q4993" i="2"/>
  <c r="S4992" i="2"/>
  <c r="R4992" i="2"/>
  <c r="Q4992" i="2"/>
  <c r="S4991" i="2"/>
  <c r="R4991" i="2"/>
  <c r="Q4991" i="2"/>
  <c r="S4990" i="2"/>
  <c r="R4990" i="2"/>
  <c r="Q4990" i="2"/>
  <c r="S4989" i="2"/>
  <c r="R4989" i="2"/>
  <c r="Q4989" i="2"/>
  <c r="S4988" i="2"/>
  <c r="R4988" i="2"/>
  <c r="Q4988" i="2"/>
  <c r="S4987" i="2"/>
  <c r="R4987" i="2"/>
  <c r="Q4987" i="2"/>
  <c r="S4986" i="2"/>
  <c r="R4986" i="2"/>
  <c r="Q4986" i="2"/>
  <c r="S4985" i="2"/>
  <c r="R4985" i="2"/>
  <c r="Q4985" i="2"/>
  <c r="S4984" i="2"/>
  <c r="R4984" i="2"/>
  <c r="Q4984" i="2"/>
  <c r="S4983" i="2"/>
  <c r="R4983" i="2"/>
  <c r="Q4983" i="2"/>
  <c r="S4982" i="2"/>
  <c r="R4982" i="2"/>
  <c r="Q4982" i="2"/>
  <c r="S4980" i="2"/>
  <c r="R4980" i="2"/>
  <c r="Q4980" i="2"/>
  <c r="S4979" i="2"/>
  <c r="R4979" i="2"/>
  <c r="Q4979" i="2"/>
  <c r="S4978" i="2"/>
  <c r="R4978" i="2"/>
  <c r="Q4978" i="2"/>
  <c r="S4977" i="2"/>
  <c r="R4977" i="2"/>
  <c r="Q4977" i="2"/>
  <c r="S4976" i="2"/>
  <c r="R4976" i="2"/>
  <c r="Q4976" i="2"/>
  <c r="S4975" i="2"/>
  <c r="R4975" i="2"/>
  <c r="Q4975" i="2"/>
  <c r="S4974" i="2"/>
  <c r="R4974" i="2"/>
  <c r="Q4974" i="2"/>
  <c r="S4973" i="2"/>
  <c r="R4973" i="2"/>
  <c r="Q4973" i="2"/>
  <c r="S4972" i="2"/>
  <c r="R4972" i="2"/>
  <c r="Q4972" i="2"/>
  <c r="S4971" i="2"/>
  <c r="R4971" i="2"/>
  <c r="Q4971" i="2"/>
  <c r="S4970" i="2"/>
  <c r="R4970" i="2"/>
  <c r="Q4970" i="2"/>
  <c r="S4968" i="2"/>
  <c r="R4968" i="2"/>
  <c r="Q4968" i="2"/>
  <c r="S4967" i="2"/>
  <c r="R4967" i="2"/>
  <c r="Q4967" i="2"/>
  <c r="S4966" i="2"/>
  <c r="R4966" i="2"/>
  <c r="Q4966" i="2"/>
  <c r="S4965" i="2"/>
  <c r="R4965" i="2"/>
  <c r="Q4965" i="2"/>
  <c r="S4964" i="2"/>
  <c r="R4964" i="2"/>
  <c r="Q4964" i="2"/>
  <c r="S4963" i="2"/>
  <c r="R4963" i="2"/>
  <c r="Q4963" i="2"/>
  <c r="S4962" i="2"/>
  <c r="R4962" i="2"/>
  <c r="Q4962" i="2"/>
  <c r="S4961" i="2"/>
  <c r="R4961" i="2"/>
  <c r="Q4961" i="2"/>
  <c r="S4960" i="2"/>
  <c r="R4960" i="2"/>
  <c r="Q4960" i="2"/>
  <c r="S4959" i="2"/>
  <c r="R4959" i="2"/>
  <c r="Q4959" i="2"/>
  <c r="S4958" i="2"/>
  <c r="R4958" i="2"/>
  <c r="Q4958" i="2"/>
  <c r="S4957" i="2"/>
  <c r="R4957" i="2"/>
  <c r="Q4957" i="2"/>
  <c r="S4956" i="2"/>
  <c r="R4956" i="2"/>
  <c r="Q4956" i="2"/>
  <c r="S4955" i="2"/>
  <c r="R4955" i="2"/>
  <c r="Q4955" i="2"/>
  <c r="S4954" i="2"/>
  <c r="R4954" i="2"/>
  <c r="Q4954" i="2"/>
  <c r="S4953" i="2"/>
  <c r="R4953" i="2"/>
  <c r="Q4953" i="2"/>
  <c r="S4952" i="2"/>
  <c r="R4952" i="2"/>
  <c r="Q4952" i="2"/>
  <c r="S4951" i="2"/>
  <c r="R4951" i="2"/>
  <c r="Q4951" i="2"/>
  <c r="S4950" i="2"/>
  <c r="R4950" i="2"/>
  <c r="Q4950" i="2"/>
  <c r="S4949" i="2"/>
  <c r="R4949" i="2"/>
  <c r="Q4949" i="2"/>
  <c r="S4948" i="2"/>
  <c r="R4948" i="2"/>
  <c r="Q4948" i="2"/>
  <c r="S4947" i="2"/>
  <c r="R4947" i="2"/>
  <c r="Q4947" i="2"/>
  <c r="S4946" i="2"/>
  <c r="R4946" i="2"/>
  <c r="Q4946" i="2"/>
  <c r="S4945" i="2"/>
  <c r="R4945" i="2"/>
  <c r="Q4945" i="2"/>
  <c r="S4944" i="2"/>
  <c r="R4944" i="2"/>
  <c r="Q4944" i="2"/>
  <c r="S4943" i="2"/>
  <c r="R4943" i="2"/>
  <c r="Q4943" i="2"/>
  <c r="S4942" i="2"/>
  <c r="R4942" i="2"/>
  <c r="Q4942" i="2"/>
  <c r="S4941" i="2"/>
  <c r="R4941" i="2"/>
  <c r="Q4941" i="2"/>
  <c r="S4940" i="2"/>
  <c r="R4940" i="2"/>
  <c r="Q4940" i="2"/>
  <c r="S4939" i="2"/>
  <c r="R4939" i="2"/>
  <c r="Q4939" i="2"/>
  <c r="S4938" i="2"/>
  <c r="R4938" i="2"/>
  <c r="Q4938" i="2"/>
  <c r="S4937" i="2"/>
  <c r="R4937" i="2"/>
  <c r="Q4937" i="2"/>
  <c r="S4936" i="2"/>
  <c r="R4936" i="2"/>
  <c r="Q4936" i="2"/>
  <c r="S4935" i="2"/>
  <c r="R4935" i="2"/>
  <c r="Q4935" i="2"/>
  <c r="S4934" i="2"/>
  <c r="R4934" i="2"/>
  <c r="Q4934" i="2"/>
  <c r="S4933" i="2"/>
  <c r="R4933" i="2"/>
  <c r="Q4933" i="2"/>
  <c r="S4932" i="2"/>
  <c r="R4932" i="2"/>
  <c r="Q4932" i="2"/>
  <c r="S4931" i="2"/>
  <c r="R4931" i="2"/>
  <c r="Q4931" i="2"/>
  <c r="S4930" i="2"/>
  <c r="R4930" i="2"/>
  <c r="Q4930" i="2"/>
  <c r="S4929" i="2"/>
  <c r="R4929" i="2"/>
  <c r="Q4929" i="2"/>
  <c r="S4927" i="2"/>
  <c r="R4927" i="2"/>
  <c r="Q4927" i="2"/>
  <c r="S4926" i="2"/>
  <c r="R4926" i="2"/>
  <c r="Q4926" i="2"/>
  <c r="S4925" i="2"/>
  <c r="R4925" i="2"/>
  <c r="Q4925" i="2"/>
  <c r="S4924" i="2"/>
  <c r="R4924" i="2"/>
  <c r="Q4924" i="2"/>
  <c r="S4923" i="2"/>
  <c r="R4923" i="2"/>
  <c r="Q4923" i="2"/>
  <c r="S4922" i="2"/>
  <c r="R4922" i="2"/>
  <c r="Q4922" i="2"/>
  <c r="S4921" i="2"/>
  <c r="R4921" i="2"/>
  <c r="Q4921" i="2"/>
  <c r="S4920" i="2"/>
  <c r="R4920" i="2"/>
  <c r="Q4920" i="2"/>
  <c r="S4919" i="2"/>
  <c r="R4919" i="2"/>
  <c r="Q4919" i="2"/>
  <c r="S4917" i="2"/>
  <c r="R4917" i="2"/>
  <c r="Q4917" i="2"/>
  <c r="S4916" i="2"/>
  <c r="R4916" i="2"/>
  <c r="Q4916" i="2"/>
  <c r="S4915" i="2"/>
  <c r="R4915" i="2"/>
  <c r="Q4915" i="2"/>
  <c r="S4914" i="2"/>
  <c r="R4914" i="2"/>
  <c r="Q4914" i="2"/>
  <c r="S4913" i="2"/>
  <c r="R4913" i="2"/>
  <c r="Q4913" i="2"/>
  <c r="S4912" i="2"/>
  <c r="R4912" i="2"/>
  <c r="Q4912" i="2"/>
  <c r="S4911" i="2"/>
  <c r="R4911" i="2"/>
  <c r="Q4911" i="2"/>
  <c r="S4910" i="2"/>
  <c r="R4910" i="2"/>
  <c r="Q4910" i="2"/>
  <c r="S4909" i="2"/>
  <c r="R4909" i="2"/>
  <c r="Q4909" i="2"/>
  <c r="S4908" i="2"/>
  <c r="R4908" i="2"/>
  <c r="Q4908" i="2"/>
  <c r="S4907" i="2"/>
  <c r="R4907" i="2"/>
  <c r="Q4907" i="2"/>
  <c r="S4906" i="2"/>
  <c r="R4906" i="2"/>
  <c r="Q4906" i="2"/>
  <c r="S4905" i="2"/>
  <c r="R4905" i="2"/>
  <c r="Q4905" i="2"/>
  <c r="S4904" i="2"/>
  <c r="R4904" i="2"/>
  <c r="Q4904" i="2"/>
  <c r="S4903" i="2"/>
  <c r="R4903" i="2"/>
  <c r="Q4903" i="2"/>
  <c r="S4902" i="2"/>
  <c r="R4902" i="2"/>
  <c r="Q4902" i="2"/>
  <c r="S4901" i="2"/>
  <c r="R4901" i="2"/>
  <c r="Q4901" i="2"/>
  <c r="S4900" i="2"/>
  <c r="R4900" i="2"/>
  <c r="Q4900" i="2"/>
  <c r="S4899" i="2"/>
  <c r="R4899" i="2"/>
  <c r="Q4899" i="2"/>
  <c r="S4898" i="2"/>
  <c r="R4898" i="2"/>
  <c r="Q4898" i="2"/>
  <c r="S4897" i="2"/>
  <c r="R4897" i="2"/>
  <c r="Q4897" i="2"/>
  <c r="S4896" i="2"/>
  <c r="R4896" i="2"/>
  <c r="Q4896" i="2"/>
  <c r="S4895" i="2"/>
  <c r="R4895" i="2"/>
  <c r="Q4895" i="2"/>
  <c r="S4894" i="2"/>
  <c r="R4894" i="2"/>
  <c r="Q4894" i="2"/>
  <c r="S4893" i="2"/>
  <c r="R4893" i="2"/>
  <c r="Q4893" i="2"/>
  <c r="S4892" i="2"/>
  <c r="R4892" i="2"/>
  <c r="Q4892" i="2"/>
  <c r="S4891" i="2"/>
  <c r="R4891" i="2"/>
  <c r="Q4891" i="2"/>
  <c r="S4890" i="2"/>
  <c r="R4890" i="2"/>
  <c r="Q4890" i="2"/>
  <c r="S4889" i="2"/>
  <c r="R4889" i="2"/>
  <c r="Q4889" i="2"/>
  <c r="S4888" i="2"/>
  <c r="R4888" i="2"/>
  <c r="Q4888" i="2"/>
  <c r="S4886" i="2"/>
  <c r="R4886" i="2"/>
  <c r="Q4886" i="2"/>
  <c r="S4885" i="2"/>
  <c r="R4885" i="2"/>
  <c r="Q4885" i="2"/>
  <c r="S4884" i="2"/>
  <c r="R4884" i="2"/>
  <c r="Q4884" i="2"/>
  <c r="S4882" i="2"/>
  <c r="R4882" i="2"/>
  <c r="Q4882" i="2"/>
  <c r="S4881" i="2"/>
  <c r="R4881" i="2"/>
  <c r="Q4881" i="2"/>
  <c r="S4880" i="2"/>
  <c r="R4880" i="2"/>
  <c r="Q4880" i="2"/>
  <c r="S4879" i="2"/>
  <c r="R4879" i="2"/>
  <c r="Q4879" i="2"/>
  <c r="S4878" i="2"/>
  <c r="R4878" i="2"/>
  <c r="Q4878" i="2"/>
  <c r="S4877" i="2"/>
  <c r="R4877" i="2"/>
  <c r="Q4877" i="2"/>
  <c r="S4875" i="2"/>
  <c r="R4875" i="2"/>
  <c r="Q4875" i="2"/>
  <c r="S4874" i="2"/>
  <c r="R4874" i="2"/>
  <c r="Q4874" i="2"/>
  <c r="S4873" i="2"/>
  <c r="R4873" i="2"/>
  <c r="Q4873" i="2"/>
  <c r="S4872" i="2"/>
  <c r="R4872" i="2"/>
  <c r="Q4872" i="2"/>
  <c r="S4871" i="2"/>
  <c r="R4871" i="2"/>
  <c r="Q4871" i="2"/>
  <c r="S4870" i="2"/>
  <c r="R4870" i="2"/>
  <c r="Q4870" i="2"/>
  <c r="S4869" i="2"/>
  <c r="R4869" i="2"/>
  <c r="Q4869" i="2"/>
  <c r="S4868" i="2"/>
  <c r="R4868" i="2"/>
  <c r="Q4868" i="2"/>
  <c r="S4867" i="2"/>
  <c r="R4867" i="2"/>
  <c r="Q4867" i="2"/>
  <c r="S4866" i="2"/>
  <c r="R4866" i="2"/>
  <c r="Q4866" i="2"/>
  <c r="S4865" i="2"/>
  <c r="R4865" i="2"/>
  <c r="Q4865" i="2"/>
  <c r="S4864" i="2"/>
  <c r="R4864" i="2"/>
  <c r="Q4864" i="2"/>
  <c r="S4863" i="2"/>
  <c r="R4863" i="2"/>
  <c r="Q4863" i="2"/>
  <c r="S4862" i="2"/>
  <c r="R4862" i="2"/>
  <c r="Q4862" i="2"/>
  <c r="S4861" i="2"/>
  <c r="R4861" i="2"/>
  <c r="Q4861" i="2"/>
  <c r="S4860" i="2"/>
  <c r="R4860" i="2"/>
  <c r="Q4860" i="2"/>
  <c r="S4859" i="2"/>
  <c r="R4859" i="2"/>
  <c r="Q4859" i="2"/>
  <c r="S4858" i="2"/>
  <c r="R4858" i="2"/>
  <c r="Q4858" i="2"/>
  <c r="S4857" i="2"/>
  <c r="R4857" i="2"/>
  <c r="Q4857" i="2"/>
  <c r="S4856" i="2"/>
  <c r="R4856" i="2"/>
  <c r="Q4856" i="2"/>
  <c r="S4855" i="2"/>
  <c r="R4855" i="2"/>
  <c r="Q4855" i="2"/>
  <c r="S4854" i="2"/>
  <c r="R4854" i="2"/>
  <c r="Q4854" i="2"/>
  <c r="S4853" i="2"/>
  <c r="R4853" i="2"/>
  <c r="Q4853" i="2"/>
  <c r="S4852" i="2"/>
  <c r="R4852" i="2"/>
  <c r="Q4852" i="2"/>
  <c r="S4851" i="2"/>
  <c r="R4851" i="2"/>
  <c r="Q4851" i="2"/>
  <c r="S4850" i="2"/>
  <c r="R4850" i="2"/>
  <c r="Q4850" i="2"/>
  <c r="S4849" i="2"/>
  <c r="R4849" i="2"/>
  <c r="Q4849" i="2"/>
  <c r="S4848" i="2"/>
  <c r="R4848" i="2"/>
  <c r="Q4848" i="2"/>
  <c r="S4847" i="2"/>
  <c r="R4847" i="2"/>
  <c r="Q4847" i="2"/>
  <c r="S4846" i="2"/>
  <c r="R4846" i="2"/>
  <c r="Q4846" i="2"/>
  <c r="S4845" i="2"/>
  <c r="R4845" i="2"/>
  <c r="Q4845" i="2"/>
  <c r="S4844" i="2"/>
  <c r="R4844" i="2"/>
  <c r="Q4844" i="2"/>
  <c r="S4843" i="2"/>
  <c r="R4843" i="2"/>
  <c r="Q4843" i="2"/>
  <c r="S4842" i="2"/>
  <c r="R4842" i="2"/>
  <c r="Q4842" i="2"/>
  <c r="S4841" i="2"/>
  <c r="R4841" i="2"/>
  <c r="Q4841" i="2"/>
  <c r="S4840" i="2"/>
  <c r="R4840" i="2"/>
  <c r="Q4840" i="2"/>
  <c r="S4839" i="2"/>
  <c r="R4839" i="2"/>
  <c r="Q4839" i="2"/>
  <c r="S4838" i="2"/>
  <c r="R4838" i="2"/>
  <c r="Q4838" i="2"/>
  <c r="S4837" i="2"/>
  <c r="R4837" i="2"/>
  <c r="Q4837" i="2"/>
  <c r="S4836" i="2"/>
  <c r="R4836" i="2"/>
  <c r="Q4836" i="2"/>
  <c r="S4835" i="2"/>
  <c r="R4835" i="2"/>
  <c r="Q4835" i="2"/>
  <c r="S4834" i="2"/>
  <c r="R4834" i="2"/>
  <c r="Q4834" i="2"/>
  <c r="S4833" i="2"/>
  <c r="R4833" i="2"/>
  <c r="Q4833" i="2"/>
  <c r="S4832" i="2"/>
  <c r="R4832" i="2"/>
  <c r="Q4832" i="2"/>
  <c r="S4831" i="2"/>
  <c r="R4831" i="2"/>
  <c r="Q4831" i="2"/>
  <c r="S4830" i="2"/>
  <c r="R4830" i="2"/>
  <c r="Q4830" i="2"/>
  <c r="S4829" i="2"/>
  <c r="R4829" i="2"/>
  <c r="Q4829" i="2"/>
  <c r="S4828" i="2"/>
  <c r="R4828" i="2"/>
  <c r="Q4828" i="2"/>
  <c r="S4826" i="2"/>
  <c r="R4826" i="2"/>
  <c r="Q4826" i="2"/>
  <c r="S4825" i="2"/>
  <c r="R4825" i="2"/>
  <c r="Q4825" i="2"/>
  <c r="S4824" i="2"/>
  <c r="R4824" i="2"/>
  <c r="Q4824" i="2"/>
  <c r="S4821" i="2"/>
  <c r="R4821" i="2"/>
  <c r="Q4821" i="2"/>
  <c r="S4820" i="2"/>
  <c r="R4820" i="2"/>
  <c r="Q4820" i="2"/>
  <c r="S4819" i="2"/>
  <c r="R4819" i="2"/>
  <c r="Q4819" i="2"/>
  <c r="S4818" i="2"/>
  <c r="R4818" i="2"/>
  <c r="Q4818" i="2"/>
  <c r="S4816" i="2"/>
  <c r="R4816" i="2"/>
  <c r="Q4816" i="2"/>
  <c r="S4815" i="2"/>
  <c r="R4815" i="2"/>
  <c r="Q4815" i="2"/>
  <c r="S4814" i="2"/>
  <c r="R4814" i="2"/>
  <c r="Q4814" i="2"/>
  <c r="S4813" i="2"/>
  <c r="R4813" i="2"/>
  <c r="Q4813" i="2"/>
  <c r="S4812" i="2"/>
  <c r="R4812" i="2"/>
  <c r="Q4812" i="2"/>
  <c r="S4811" i="2"/>
  <c r="R4811" i="2"/>
  <c r="Q4811" i="2"/>
  <c r="S4810" i="2"/>
  <c r="R4810" i="2"/>
  <c r="Q4810" i="2"/>
  <c r="S4809" i="2"/>
  <c r="R4809" i="2"/>
  <c r="Q4809" i="2"/>
  <c r="S4808" i="2"/>
  <c r="R4808" i="2"/>
  <c r="Q4808" i="2"/>
  <c r="S4806" i="2"/>
  <c r="R4806" i="2"/>
  <c r="Q4806" i="2"/>
  <c r="S4805" i="2"/>
  <c r="R4805" i="2"/>
  <c r="Q4805" i="2"/>
  <c r="S4803" i="2"/>
  <c r="R4803" i="2"/>
  <c r="Q4803" i="2"/>
  <c r="S4801" i="2"/>
  <c r="R4801" i="2"/>
  <c r="Q4801" i="2"/>
  <c r="S4800" i="2"/>
  <c r="R4800" i="2"/>
  <c r="Q4800" i="2"/>
  <c r="S4799" i="2"/>
  <c r="R4799" i="2"/>
  <c r="Q4799" i="2"/>
  <c r="S4797" i="2"/>
  <c r="R4797" i="2"/>
  <c r="Q4797" i="2"/>
  <c r="S4796" i="2"/>
  <c r="R4796" i="2"/>
  <c r="Q4796" i="2"/>
  <c r="S4795" i="2"/>
  <c r="R4795" i="2"/>
  <c r="Q4795" i="2"/>
  <c r="S4794" i="2"/>
  <c r="R4794" i="2"/>
  <c r="Q4794" i="2"/>
  <c r="S4793" i="2"/>
  <c r="R4793" i="2"/>
  <c r="Q4793" i="2"/>
  <c r="S4791" i="2"/>
  <c r="R4791" i="2"/>
  <c r="Q4791" i="2"/>
  <c r="S4790" i="2"/>
  <c r="R4790" i="2"/>
  <c r="Q4790" i="2"/>
  <c r="S4789" i="2"/>
  <c r="R4789" i="2"/>
  <c r="Q4789" i="2"/>
  <c r="S4788" i="2"/>
  <c r="R4788" i="2"/>
  <c r="Q4788" i="2"/>
  <c r="S4787" i="2"/>
  <c r="R4787" i="2"/>
  <c r="Q4787" i="2"/>
  <c r="S4786" i="2"/>
  <c r="R4786" i="2"/>
  <c r="Q4786" i="2"/>
  <c r="S4785" i="2"/>
  <c r="R4785" i="2"/>
  <c r="Q4785" i="2"/>
  <c r="S4784" i="2"/>
  <c r="R4784" i="2"/>
  <c r="Q4784" i="2"/>
  <c r="S4783" i="2"/>
  <c r="R4783" i="2"/>
  <c r="Q4783" i="2"/>
  <c r="S4782" i="2"/>
  <c r="R4782" i="2"/>
  <c r="Q4782" i="2"/>
  <c r="S4781" i="2"/>
  <c r="R4781" i="2"/>
  <c r="Q4781" i="2"/>
  <c r="S4780" i="2"/>
  <c r="R4780" i="2"/>
  <c r="Q4780" i="2"/>
  <c r="S4779" i="2"/>
  <c r="R4779" i="2"/>
  <c r="Q4779" i="2"/>
  <c r="S4778" i="2"/>
  <c r="R4778" i="2"/>
  <c r="Q4778" i="2"/>
  <c r="S4777" i="2"/>
  <c r="R4777" i="2"/>
  <c r="Q4777" i="2"/>
  <c r="S4776" i="2"/>
  <c r="R4776" i="2"/>
  <c r="Q4776" i="2"/>
  <c r="S4775" i="2"/>
  <c r="R4775" i="2"/>
  <c r="Q4775" i="2"/>
  <c r="S4774" i="2"/>
  <c r="R4774" i="2"/>
  <c r="Q4774" i="2"/>
  <c r="S4773" i="2"/>
  <c r="R4773" i="2"/>
  <c r="Q4773" i="2"/>
  <c r="S4772" i="2"/>
  <c r="R4772" i="2"/>
  <c r="Q4772" i="2"/>
  <c r="S4771" i="2"/>
  <c r="R4771" i="2"/>
  <c r="Q4771" i="2"/>
  <c r="S4770" i="2"/>
  <c r="R4770" i="2"/>
  <c r="Q4770" i="2"/>
  <c r="S4769" i="2"/>
  <c r="R4769" i="2"/>
  <c r="Q4769" i="2"/>
  <c r="S4768" i="2"/>
  <c r="R4768" i="2"/>
  <c r="Q4768" i="2"/>
  <c r="S4767" i="2"/>
  <c r="R4767" i="2"/>
  <c r="Q4767" i="2"/>
  <c r="S4766" i="2"/>
  <c r="R4766" i="2"/>
  <c r="Q4766" i="2"/>
  <c r="S4765" i="2"/>
  <c r="R4765" i="2"/>
  <c r="Q4765" i="2"/>
  <c r="S4764" i="2"/>
  <c r="R4764" i="2"/>
  <c r="Q4764" i="2"/>
  <c r="S4763" i="2"/>
  <c r="R4763" i="2"/>
  <c r="Q4763" i="2"/>
  <c r="S4762" i="2"/>
  <c r="R4762" i="2"/>
  <c r="Q4762" i="2"/>
  <c r="S4761" i="2"/>
  <c r="R4761" i="2"/>
  <c r="Q4761" i="2"/>
  <c r="S4760" i="2"/>
  <c r="R4760" i="2"/>
  <c r="Q4760" i="2"/>
  <c r="S4759" i="2"/>
  <c r="R4759" i="2"/>
  <c r="Q4759" i="2"/>
  <c r="S4756" i="2"/>
  <c r="R4756" i="2"/>
  <c r="Q4756" i="2"/>
  <c r="S4754" i="2"/>
  <c r="R4754" i="2"/>
  <c r="Q4754" i="2"/>
  <c r="S4753" i="2"/>
  <c r="R4753" i="2"/>
  <c r="Q4753" i="2"/>
  <c r="S4752" i="2"/>
  <c r="R4752" i="2"/>
  <c r="Q4752" i="2"/>
  <c r="S4751" i="2"/>
  <c r="R4751" i="2"/>
  <c r="Q4751" i="2"/>
  <c r="S4750" i="2"/>
  <c r="R4750" i="2"/>
  <c r="Q4750" i="2"/>
  <c r="S4749" i="2"/>
  <c r="R4749" i="2"/>
  <c r="Q4749" i="2"/>
  <c r="S4748" i="2"/>
  <c r="R4748" i="2"/>
  <c r="Q4748" i="2"/>
  <c r="S4747" i="2"/>
  <c r="R4747" i="2"/>
  <c r="Q4747" i="2"/>
  <c r="S4746" i="2"/>
  <c r="R4746" i="2"/>
  <c r="Q4746" i="2"/>
  <c r="S4745" i="2"/>
  <c r="R4745" i="2"/>
  <c r="Q4745" i="2"/>
  <c r="S4744" i="2"/>
  <c r="R4744" i="2"/>
  <c r="Q4744" i="2"/>
  <c r="S4743" i="2"/>
  <c r="R4743" i="2"/>
  <c r="Q4743" i="2"/>
  <c r="S4742" i="2"/>
  <c r="R4742" i="2"/>
  <c r="Q4742" i="2"/>
  <c r="S4741" i="2"/>
  <c r="R4741" i="2"/>
  <c r="Q4741" i="2"/>
  <c r="S4740" i="2"/>
  <c r="R4740" i="2"/>
  <c r="Q4740" i="2"/>
  <c r="S4739" i="2"/>
  <c r="R4739" i="2"/>
  <c r="Q4739" i="2"/>
  <c r="S4738" i="2"/>
  <c r="R4738" i="2"/>
  <c r="Q4738" i="2"/>
  <c r="S4737" i="2"/>
  <c r="R4737" i="2"/>
  <c r="Q4737" i="2"/>
  <c r="S4736" i="2"/>
  <c r="R4736" i="2"/>
  <c r="Q4736" i="2"/>
  <c r="S4735" i="2"/>
  <c r="R4735" i="2"/>
  <c r="Q4735" i="2"/>
  <c r="S4734" i="2"/>
  <c r="R4734" i="2"/>
  <c r="Q4734" i="2"/>
  <c r="S4733" i="2"/>
  <c r="R4733" i="2"/>
  <c r="Q4733" i="2"/>
  <c r="S4732" i="2"/>
  <c r="R4732" i="2"/>
  <c r="Q4732" i="2"/>
  <c r="S4731" i="2"/>
  <c r="R4731" i="2"/>
  <c r="Q4731" i="2"/>
  <c r="S4730" i="2"/>
  <c r="R4730" i="2"/>
  <c r="Q4730" i="2"/>
  <c r="S4729" i="2"/>
  <c r="R4729" i="2"/>
  <c r="Q4729" i="2"/>
  <c r="S4728" i="2"/>
  <c r="R4728" i="2"/>
  <c r="Q4728" i="2"/>
  <c r="S4727" i="2"/>
  <c r="R4727" i="2"/>
  <c r="Q4727" i="2"/>
  <c r="S4725" i="2"/>
  <c r="R4725" i="2"/>
  <c r="Q4725" i="2"/>
  <c r="S4724" i="2"/>
  <c r="R4724" i="2"/>
  <c r="Q4724" i="2"/>
  <c r="S4723" i="2"/>
  <c r="R4723" i="2"/>
  <c r="Q4723" i="2"/>
  <c r="S4722" i="2"/>
  <c r="R4722" i="2"/>
  <c r="Q4722" i="2"/>
  <c r="S4721" i="2"/>
  <c r="R4721" i="2"/>
  <c r="Q4721" i="2"/>
  <c r="S4720" i="2"/>
  <c r="R4720" i="2"/>
  <c r="Q4720" i="2"/>
  <c r="S4719" i="2"/>
  <c r="R4719" i="2"/>
  <c r="Q4719" i="2"/>
  <c r="S4718" i="2"/>
  <c r="R4718" i="2"/>
  <c r="Q4718" i="2"/>
  <c r="S4717" i="2"/>
  <c r="R4717" i="2"/>
  <c r="Q4717" i="2"/>
  <c r="S4716" i="2"/>
  <c r="R4716" i="2"/>
  <c r="Q4716" i="2"/>
  <c r="S4715" i="2"/>
  <c r="R4715" i="2"/>
  <c r="Q4715" i="2"/>
  <c r="S4714" i="2"/>
  <c r="R4714" i="2"/>
  <c r="Q4714" i="2"/>
  <c r="S4713" i="2"/>
  <c r="R4713" i="2"/>
  <c r="Q4713" i="2"/>
  <c r="S4712" i="2"/>
  <c r="R4712" i="2"/>
  <c r="Q4712" i="2"/>
  <c r="S4711" i="2"/>
  <c r="R4711" i="2"/>
  <c r="Q4711" i="2"/>
  <c r="S4710" i="2"/>
  <c r="R4710" i="2"/>
  <c r="Q4710" i="2"/>
  <c r="S4709" i="2"/>
  <c r="R4709" i="2"/>
  <c r="Q4709" i="2"/>
  <c r="S4708" i="2"/>
  <c r="R4708" i="2"/>
  <c r="Q4708" i="2"/>
  <c r="S4707" i="2"/>
  <c r="R4707" i="2"/>
  <c r="Q4707" i="2"/>
  <c r="S4704" i="2"/>
  <c r="R4704" i="2"/>
  <c r="Q4704" i="2"/>
  <c r="S4703" i="2"/>
  <c r="R4703" i="2"/>
  <c r="Q4703" i="2"/>
  <c r="S4702" i="2"/>
  <c r="R4702" i="2"/>
  <c r="Q4702" i="2"/>
  <c r="S4701" i="2"/>
  <c r="R4701" i="2"/>
  <c r="Q4701" i="2"/>
  <c r="S4700" i="2"/>
  <c r="R4700" i="2"/>
  <c r="Q4700" i="2"/>
  <c r="S4699" i="2"/>
  <c r="R4699" i="2"/>
  <c r="Q4699" i="2"/>
  <c r="S4698" i="2"/>
  <c r="R4698" i="2"/>
  <c r="Q4698" i="2"/>
  <c r="S4697" i="2"/>
  <c r="R4697" i="2"/>
  <c r="Q4697" i="2"/>
  <c r="S4696" i="2"/>
  <c r="R4696" i="2"/>
  <c r="Q4696" i="2"/>
  <c r="S4695" i="2"/>
  <c r="R4695" i="2"/>
  <c r="Q4695" i="2"/>
  <c r="S4694" i="2"/>
  <c r="R4694" i="2"/>
  <c r="Q4694" i="2"/>
  <c r="S4693" i="2"/>
  <c r="R4693" i="2"/>
  <c r="Q4693" i="2"/>
  <c r="S4692" i="2"/>
  <c r="R4692" i="2"/>
  <c r="Q4692" i="2"/>
  <c r="S4691" i="2"/>
  <c r="R4691" i="2"/>
  <c r="Q4691" i="2"/>
  <c r="S4688" i="2"/>
  <c r="R4688" i="2"/>
  <c r="Q4688" i="2"/>
  <c r="S4687" i="2"/>
  <c r="R4687" i="2"/>
  <c r="Q4687" i="2"/>
  <c r="S4686" i="2"/>
  <c r="R4686" i="2"/>
  <c r="Q4686" i="2"/>
  <c r="S4685" i="2"/>
  <c r="R4685" i="2"/>
  <c r="Q4685" i="2"/>
  <c r="S4684" i="2"/>
  <c r="R4684" i="2"/>
  <c r="Q4684" i="2"/>
  <c r="S4683" i="2"/>
  <c r="R4683" i="2"/>
  <c r="Q4683" i="2"/>
  <c r="S4682" i="2"/>
  <c r="R4682" i="2"/>
  <c r="Q4682" i="2"/>
  <c r="S4681" i="2"/>
  <c r="R4681" i="2"/>
  <c r="Q4681" i="2"/>
  <c r="S4680" i="2"/>
  <c r="R4680" i="2"/>
  <c r="Q4680" i="2"/>
  <c r="S4678" i="2"/>
  <c r="R4678" i="2"/>
  <c r="Q4678" i="2"/>
  <c r="S4677" i="2"/>
  <c r="R4677" i="2"/>
  <c r="Q4677" i="2"/>
  <c r="S4676" i="2"/>
  <c r="R4676" i="2"/>
  <c r="Q4676" i="2"/>
  <c r="S4675" i="2"/>
  <c r="R4675" i="2"/>
  <c r="Q4675" i="2"/>
  <c r="S4674" i="2"/>
  <c r="R4674" i="2"/>
  <c r="Q4674" i="2"/>
  <c r="S4673" i="2"/>
  <c r="R4673" i="2"/>
  <c r="Q4673" i="2"/>
  <c r="S4672" i="2"/>
  <c r="R4672" i="2"/>
  <c r="Q4672" i="2"/>
  <c r="S4671" i="2"/>
  <c r="R4671" i="2"/>
  <c r="Q4671" i="2"/>
  <c r="S4670" i="2"/>
  <c r="R4670" i="2"/>
  <c r="Q4670" i="2"/>
  <c r="S4669" i="2"/>
  <c r="R4669" i="2"/>
  <c r="Q4669" i="2"/>
  <c r="S4668" i="2"/>
  <c r="R4668" i="2"/>
  <c r="Q4668" i="2"/>
  <c r="S4667" i="2"/>
  <c r="R4667" i="2"/>
  <c r="Q4667" i="2"/>
  <c r="S4666" i="2"/>
  <c r="R4666" i="2"/>
  <c r="Q4666" i="2"/>
  <c r="S4665" i="2"/>
  <c r="R4665" i="2"/>
  <c r="Q4665" i="2"/>
  <c r="S4664" i="2"/>
  <c r="R4664" i="2"/>
  <c r="Q4664" i="2"/>
  <c r="S4663" i="2"/>
  <c r="R4663" i="2"/>
  <c r="Q4663" i="2"/>
  <c r="S4662" i="2"/>
  <c r="R4662" i="2"/>
  <c r="Q4662" i="2"/>
  <c r="S4661" i="2"/>
  <c r="R4661" i="2"/>
  <c r="Q4661" i="2"/>
  <c r="S4660" i="2"/>
  <c r="R4660" i="2"/>
  <c r="Q4660" i="2"/>
  <c r="S4659" i="2"/>
  <c r="R4659" i="2"/>
  <c r="Q4659" i="2"/>
  <c r="S4658" i="2"/>
  <c r="R4658" i="2"/>
  <c r="Q4658" i="2"/>
  <c r="S4657" i="2"/>
  <c r="R4657" i="2"/>
  <c r="Q4657" i="2"/>
  <c r="S4656" i="2"/>
  <c r="R4656" i="2"/>
  <c r="Q4656" i="2"/>
  <c r="S4655" i="2"/>
  <c r="R4655" i="2"/>
  <c r="Q4655" i="2"/>
  <c r="S4654" i="2"/>
  <c r="R4654" i="2"/>
  <c r="Q4654" i="2"/>
  <c r="S4653" i="2"/>
  <c r="R4653" i="2"/>
  <c r="Q4653" i="2"/>
  <c r="S4652" i="2"/>
  <c r="R4652" i="2"/>
  <c r="Q4652" i="2"/>
  <c r="S4651" i="2"/>
  <c r="R4651" i="2"/>
  <c r="Q4651" i="2"/>
  <c r="S4650" i="2"/>
  <c r="R4650" i="2"/>
  <c r="Q4650" i="2"/>
  <c r="S4649" i="2"/>
  <c r="R4649" i="2"/>
  <c r="Q4649" i="2"/>
  <c r="S4648" i="2"/>
  <c r="R4648" i="2"/>
  <c r="Q4648" i="2"/>
  <c r="S4647" i="2"/>
  <c r="R4647" i="2"/>
  <c r="Q4647" i="2"/>
  <c r="S4646" i="2"/>
  <c r="R4646" i="2"/>
  <c r="Q4646" i="2"/>
  <c r="S4645" i="2"/>
  <c r="R4645" i="2"/>
  <c r="Q4645" i="2"/>
  <c r="S4644" i="2"/>
  <c r="R4644" i="2"/>
  <c r="Q4644" i="2"/>
  <c r="S4643" i="2"/>
  <c r="R4643" i="2"/>
  <c r="Q4643" i="2"/>
  <c r="S4642" i="2"/>
  <c r="R4642" i="2"/>
  <c r="Q4642" i="2"/>
  <c r="S4641" i="2"/>
  <c r="R4641" i="2"/>
  <c r="Q4641" i="2"/>
  <c r="S4640" i="2"/>
  <c r="R4640" i="2"/>
  <c r="Q4640" i="2"/>
  <c r="S4639" i="2"/>
  <c r="R4639" i="2"/>
  <c r="Q4639" i="2"/>
  <c r="S4638" i="2"/>
  <c r="R4638" i="2"/>
  <c r="Q4638" i="2"/>
  <c r="S4637" i="2"/>
  <c r="R4637" i="2"/>
  <c r="Q4637" i="2"/>
  <c r="S4636" i="2"/>
  <c r="R4636" i="2"/>
  <c r="Q4636" i="2"/>
  <c r="S4635" i="2"/>
  <c r="R4635" i="2"/>
  <c r="Q4635" i="2"/>
  <c r="S4634" i="2"/>
  <c r="R4634" i="2"/>
  <c r="Q4634" i="2"/>
  <c r="S4633" i="2"/>
  <c r="R4633" i="2"/>
  <c r="Q4633" i="2"/>
  <c r="S4632" i="2"/>
  <c r="R4632" i="2"/>
  <c r="Q4632" i="2"/>
  <c r="S4631" i="2"/>
  <c r="R4631" i="2"/>
  <c r="Q4631" i="2"/>
  <c r="S4630" i="2"/>
  <c r="R4630" i="2"/>
  <c r="Q4630" i="2"/>
  <c r="S4629" i="2"/>
  <c r="R4629" i="2"/>
  <c r="Q4629" i="2"/>
  <c r="S4628" i="2"/>
  <c r="R4628" i="2"/>
  <c r="Q4628" i="2"/>
  <c r="S4627" i="2"/>
  <c r="R4627" i="2"/>
  <c r="Q4627" i="2"/>
  <c r="S4626" i="2"/>
  <c r="R4626" i="2"/>
  <c r="Q4626" i="2"/>
  <c r="S4625" i="2"/>
  <c r="R4625" i="2"/>
  <c r="Q4625" i="2"/>
  <c r="S4624" i="2"/>
  <c r="R4624" i="2"/>
  <c r="Q4624" i="2"/>
  <c r="S4623" i="2"/>
  <c r="R4623" i="2"/>
  <c r="Q4623" i="2"/>
  <c r="S4622" i="2"/>
  <c r="R4622" i="2"/>
  <c r="Q4622" i="2"/>
  <c r="S4621" i="2"/>
  <c r="R4621" i="2"/>
  <c r="Q4621" i="2"/>
  <c r="S4620" i="2"/>
  <c r="R4620" i="2"/>
  <c r="Q4620" i="2"/>
  <c r="S4619" i="2"/>
  <c r="R4619" i="2"/>
  <c r="Q4619" i="2"/>
  <c r="S4617" i="2"/>
  <c r="R4617" i="2"/>
  <c r="Q4617" i="2"/>
  <c r="S4615" i="2"/>
  <c r="R4615" i="2"/>
  <c r="Q4615" i="2"/>
  <c r="S4614" i="2"/>
  <c r="R4614" i="2"/>
  <c r="Q4614" i="2"/>
  <c r="S4613" i="2"/>
  <c r="R4613" i="2"/>
  <c r="Q4613" i="2"/>
  <c r="S4612" i="2"/>
  <c r="R4612" i="2"/>
  <c r="Q4612" i="2"/>
  <c r="S4611" i="2"/>
  <c r="R4611" i="2"/>
  <c r="Q4611" i="2"/>
  <c r="S4610" i="2"/>
  <c r="R4610" i="2"/>
  <c r="Q4610" i="2"/>
  <c r="S4608" i="2"/>
  <c r="R4608" i="2"/>
  <c r="Q4608" i="2"/>
  <c r="S4607" i="2"/>
  <c r="R4607" i="2"/>
  <c r="Q4607" i="2"/>
  <c r="S4605" i="2"/>
  <c r="R4605" i="2"/>
  <c r="Q4605" i="2"/>
  <c r="S4604" i="2"/>
  <c r="R4604" i="2"/>
  <c r="Q4604" i="2"/>
  <c r="S4603" i="2"/>
  <c r="R4603" i="2"/>
  <c r="Q4603" i="2"/>
  <c r="S4602" i="2"/>
  <c r="R4602" i="2"/>
  <c r="Q4602" i="2"/>
  <c r="S4601" i="2"/>
  <c r="R4601" i="2"/>
  <c r="Q4601" i="2"/>
  <c r="S4600" i="2"/>
  <c r="R4600" i="2"/>
  <c r="Q4600" i="2"/>
  <c r="S4599" i="2"/>
  <c r="R4599" i="2"/>
  <c r="Q4599" i="2"/>
  <c r="S4598" i="2"/>
  <c r="R4598" i="2"/>
  <c r="Q4598" i="2"/>
  <c r="S4597" i="2"/>
  <c r="R4597" i="2"/>
  <c r="Q4597" i="2"/>
  <c r="S4596" i="2"/>
  <c r="R4596" i="2"/>
  <c r="Q4596" i="2"/>
  <c r="S4595" i="2"/>
  <c r="R4595" i="2"/>
  <c r="Q4595" i="2"/>
  <c r="S4594" i="2"/>
  <c r="R4594" i="2"/>
  <c r="Q4594" i="2"/>
  <c r="S4593" i="2"/>
  <c r="R4593" i="2"/>
  <c r="Q4593" i="2"/>
  <c r="S4592" i="2"/>
  <c r="R4592" i="2"/>
  <c r="Q4592" i="2"/>
  <c r="S4591" i="2"/>
  <c r="R4591" i="2"/>
  <c r="Q4591" i="2"/>
  <c r="S4590" i="2"/>
  <c r="R4590" i="2"/>
  <c r="Q4590" i="2"/>
  <c r="S4589" i="2"/>
  <c r="R4589" i="2"/>
  <c r="Q4589" i="2"/>
  <c r="S4588" i="2"/>
  <c r="R4588" i="2"/>
  <c r="Q4588" i="2"/>
  <c r="S4587" i="2"/>
  <c r="R4587" i="2"/>
  <c r="Q4587" i="2"/>
  <c r="S4586" i="2"/>
  <c r="R4586" i="2"/>
  <c r="Q4586" i="2"/>
  <c r="S4585" i="2"/>
  <c r="R4585" i="2"/>
  <c r="Q4585" i="2"/>
  <c r="S4584" i="2"/>
  <c r="R4584" i="2"/>
  <c r="Q4584" i="2"/>
  <c r="S4583" i="2"/>
  <c r="R4583" i="2"/>
  <c r="Q4583" i="2"/>
  <c r="S4582" i="2"/>
  <c r="R4582" i="2"/>
  <c r="Q4582" i="2"/>
  <c r="S4581" i="2"/>
  <c r="R4581" i="2"/>
  <c r="Q4581" i="2"/>
  <c r="S4580" i="2"/>
  <c r="R4580" i="2"/>
  <c r="Q4580" i="2"/>
  <c r="S4579" i="2"/>
  <c r="R4579" i="2"/>
  <c r="Q4579" i="2"/>
  <c r="S4578" i="2"/>
  <c r="R4578" i="2"/>
  <c r="Q4578" i="2"/>
  <c r="S4577" i="2"/>
  <c r="R4577" i="2"/>
  <c r="Q4577" i="2"/>
  <c r="S4576" i="2"/>
  <c r="R4576" i="2"/>
  <c r="Q4576" i="2"/>
  <c r="S4575" i="2"/>
  <c r="R4575" i="2"/>
  <c r="Q4575" i="2"/>
  <c r="S4574" i="2"/>
  <c r="R4574" i="2"/>
  <c r="Q4574" i="2"/>
  <c r="S4573" i="2"/>
  <c r="R4573" i="2"/>
  <c r="Q4573" i="2"/>
  <c r="S4572" i="2"/>
  <c r="R4572" i="2"/>
  <c r="Q4572" i="2"/>
  <c r="S4571" i="2"/>
  <c r="R4571" i="2"/>
  <c r="Q4571" i="2"/>
  <c r="S4570" i="2"/>
  <c r="R4570" i="2"/>
  <c r="Q4570" i="2"/>
  <c r="S4569" i="2"/>
  <c r="R4569" i="2"/>
  <c r="Q4569" i="2"/>
  <c r="S4568" i="2"/>
  <c r="R4568" i="2"/>
  <c r="Q4568" i="2"/>
  <c r="S4567" i="2"/>
  <c r="R4567" i="2"/>
  <c r="Q4567" i="2"/>
  <c r="S4566" i="2"/>
  <c r="R4566" i="2"/>
  <c r="Q4566" i="2"/>
  <c r="S4565" i="2"/>
  <c r="R4565" i="2"/>
  <c r="Q4565" i="2"/>
  <c r="S4564" i="2"/>
  <c r="R4564" i="2"/>
  <c r="Q4564" i="2"/>
  <c r="S4563" i="2"/>
  <c r="R4563" i="2"/>
  <c r="Q4563" i="2"/>
  <c r="S4562" i="2"/>
  <c r="R4562" i="2"/>
  <c r="Q4562" i="2"/>
  <c r="S4561" i="2"/>
  <c r="R4561" i="2"/>
  <c r="Q4561" i="2"/>
  <c r="S4560" i="2"/>
  <c r="R4560" i="2"/>
  <c r="Q4560" i="2"/>
  <c r="S4559" i="2"/>
  <c r="R4559" i="2"/>
  <c r="Q4559" i="2"/>
  <c r="S4558" i="2"/>
  <c r="R4558" i="2"/>
  <c r="Q4558" i="2"/>
  <c r="S4557" i="2"/>
  <c r="R4557" i="2"/>
  <c r="Q4557" i="2"/>
  <c r="S4556" i="2"/>
  <c r="R4556" i="2"/>
  <c r="Q4556" i="2"/>
  <c r="S4555" i="2"/>
  <c r="R4555" i="2"/>
  <c r="Q4555" i="2"/>
  <c r="S4554" i="2"/>
  <c r="R4554" i="2"/>
  <c r="Q4554" i="2"/>
  <c r="S4553" i="2"/>
  <c r="R4553" i="2"/>
  <c r="Q4553" i="2"/>
  <c r="S4552" i="2"/>
  <c r="R4552" i="2"/>
  <c r="Q4552" i="2"/>
  <c r="S4551" i="2"/>
  <c r="R4551" i="2"/>
  <c r="Q4551" i="2"/>
  <c r="S4550" i="2"/>
  <c r="R4550" i="2"/>
  <c r="Q4550" i="2"/>
  <c r="S4549" i="2"/>
  <c r="R4549" i="2"/>
  <c r="Q4549" i="2"/>
  <c r="S4548" i="2"/>
  <c r="R4548" i="2"/>
  <c r="Q4548" i="2"/>
  <c r="S4547" i="2"/>
  <c r="R4547" i="2"/>
  <c r="Q4547" i="2"/>
  <c r="S4546" i="2"/>
  <c r="R4546" i="2"/>
  <c r="Q4546" i="2"/>
  <c r="S4545" i="2"/>
  <c r="R4545" i="2"/>
  <c r="Q4545" i="2"/>
  <c r="S4544" i="2"/>
  <c r="R4544" i="2"/>
  <c r="Q4544" i="2"/>
  <c r="S4543" i="2"/>
  <c r="R4543" i="2"/>
  <c r="Q4543" i="2"/>
  <c r="S4542" i="2"/>
  <c r="R4542" i="2"/>
  <c r="Q4542" i="2"/>
  <c r="S4541" i="2"/>
  <c r="R4541" i="2"/>
  <c r="Q4541" i="2"/>
  <c r="S4540" i="2"/>
  <c r="R4540" i="2"/>
  <c r="Q4540" i="2"/>
  <c r="S4539" i="2"/>
  <c r="R4539" i="2"/>
  <c r="Q4539" i="2"/>
  <c r="S4538" i="2"/>
  <c r="R4538" i="2"/>
  <c r="Q4538" i="2"/>
  <c r="S4537" i="2"/>
  <c r="R4537" i="2"/>
  <c r="Q4537" i="2"/>
  <c r="S4536" i="2"/>
  <c r="R4536" i="2"/>
  <c r="Q4536" i="2"/>
  <c r="S4535" i="2"/>
  <c r="R4535" i="2"/>
  <c r="Q4535" i="2"/>
  <c r="S4534" i="2"/>
  <c r="R4534" i="2"/>
  <c r="Q4534" i="2"/>
  <c r="S4533" i="2"/>
  <c r="R4533" i="2"/>
  <c r="Q4533" i="2"/>
  <c r="S4532" i="2"/>
  <c r="R4532" i="2"/>
  <c r="Q4532" i="2"/>
  <c r="S4531" i="2"/>
  <c r="R4531" i="2"/>
  <c r="Q4531" i="2"/>
  <c r="S4530" i="2"/>
  <c r="R4530" i="2"/>
  <c r="Q4530" i="2"/>
  <c r="S4529" i="2"/>
  <c r="R4529" i="2"/>
  <c r="Q4529" i="2"/>
  <c r="S4528" i="2"/>
  <c r="R4528" i="2"/>
  <c r="Q4528" i="2"/>
  <c r="S4527" i="2"/>
  <c r="R4527" i="2"/>
  <c r="Q4527" i="2"/>
  <c r="S4526" i="2"/>
  <c r="R4526" i="2"/>
  <c r="Q4526" i="2"/>
  <c r="S4525" i="2"/>
  <c r="R4525" i="2"/>
  <c r="Q4525" i="2"/>
  <c r="S4524" i="2"/>
  <c r="R4524" i="2"/>
  <c r="Q4524" i="2"/>
  <c r="S4523" i="2"/>
  <c r="R4523" i="2"/>
  <c r="Q4523" i="2"/>
  <c r="S4522" i="2"/>
  <c r="R4522" i="2"/>
  <c r="Q4522" i="2"/>
  <c r="S4521" i="2"/>
  <c r="R4521" i="2"/>
  <c r="Q4521" i="2"/>
  <c r="S4520" i="2"/>
  <c r="R4520" i="2"/>
  <c r="Q4520" i="2"/>
  <c r="S4519" i="2"/>
  <c r="R4519" i="2"/>
  <c r="Q4519" i="2"/>
  <c r="S4518" i="2"/>
  <c r="R4518" i="2"/>
  <c r="Q4518" i="2"/>
  <c r="S4517" i="2"/>
  <c r="R4517" i="2"/>
  <c r="Q4517" i="2"/>
  <c r="S4516" i="2"/>
  <c r="R4516" i="2"/>
  <c r="Q4516" i="2"/>
  <c r="S4515" i="2"/>
  <c r="R4515" i="2"/>
  <c r="Q4515" i="2"/>
  <c r="S4514" i="2"/>
  <c r="R4514" i="2"/>
  <c r="Q4514" i="2"/>
  <c r="S4513" i="2"/>
  <c r="R4513" i="2"/>
  <c r="Q4513" i="2"/>
  <c r="S4512" i="2"/>
  <c r="R4512" i="2"/>
  <c r="Q4512" i="2"/>
  <c r="S4511" i="2"/>
  <c r="R4511" i="2"/>
  <c r="Q4511" i="2"/>
  <c r="S4510" i="2"/>
  <c r="R4510" i="2"/>
  <c r="Q4510" i="2"/>
  <c r="S4509" i="2"/>
  <c r="R4509" i="2"/>
  <c r="Q4509" i="2"/>
  <c r="S4508" i="2"/>
  <c r="R4508" i="2"/>
  <c r="Q4508" i="2"/>
  <c r="S4507" i="2"/>
  <c r="R4507" i="2"/>
  <c r="Q4507" i="2"/>
  <c r="S4506" i="2"/>
  <c r="R4506" i="2"/>
  <c r="Q4506" i="2"/>
  <c r="S4505" i="2"/>
  <c r="R4505" i="2"/>
  <c r="Q4505" i="2"/>
  <c r="S4504" i="2"/>
  <c r="R4504" i="2"/>
  <c r="Q4504" i="2"/>
  <c r="S4503" i="2"/>
  <c r="R4503" i="2"/>
  <c r="Q4503" i="2"/>
  <c r="S4502" i="2"/>
  <c r="R4502" i="2"/>
  <c r="Q4502" i="2"/>
  <c r="S4501" i="2"/>
  <c r="R4501" i="2"/>
  <c r="Q4501" i="2"/>
  <c r="S4500" i="2"/>
  <c r="R4500" i="2"/>
  <c r="Q4500" i="2"/>
  <c r="S4499" i="2"/>
  <c r="R4499" i="2"/>
  <c r="Q4499" i="2"/>
  <c r="S4498" i="2"/>
  <c r="R4498" i="2"/>
  <c r="Q4498" i="2"/>
  <c r="S4497" i="2"/>
  <c r="R4497" i="2"/>
  <c r="Q4497" i="2"/>
  <c r="S4496" i="2"/>
  <c r="R4496" i="2"/>
  <c r="Q4496" i="2"/>
  <c r="S4495" i="2"/>
  <c r="R4495" i="2"/>
  <c r="Q4495" i="2"/>
  <c r="S4494" i="2"/>
  <c r="R4494" i="2"/>
  <c r="Q4494" i="2"/>
  <c r="S4493" i="2"/>
  <c r="R4493" i="2"/>
  <c r="Q4493" i="2"/>
  <c r="S4492" i="2"/>
  <c r="R4492" i="2"/>
  <c r="Q4492" i="2"/>
  <c r="S4491" i="2"/>
  <c r="R4491" i="2"/>
  <c r="Q4491" i="2"/>
  <c r="S4490" i="2"/>
  <c r="R4490" i="2"/>
  <c r="Q4490" i="2"/>
  <c r="S4489" i="2"/>
  <c r="R4489" i="2"/>
  <c r="Q4489" i="2"/>
  <c r="S4488" i="2"/>
  <c r="R4488" i="2"/>
  <c r="Q4488" i="2"/>
  <c r="S4487" i="2"/>
  <c r="R4487" i="2"/>
  <c r="Q4487" i="2"/>
  <c r="S4486" i="2"/>
  <c r="R4486" i="2"/>
  <c r="Q4486" i="2"/>
  <c r="S4485" i="2"/>
  <c r="R4485" i="2"/>
  <c r="Q4485" i="2"/>
  <c r="S4484" i="2"/>
  <c r="R4484" i="2"/>
  <c r="Q4484" i="2"/>
  <c r="S4483" i="2"/>
  <c r="R4483" i="2"/>
  <c r="Q4483" i="2"/>
  <c r="S4482" i="2"/>
  <c r="R4482" i="2"/>
  <c r="Q4482" i="2"/>
  <c r="S4481" i="2"/>
  <c r="R4481" i="2"/>
  <c r="Q4481" i="2"/>
  <c r="S4480" i="2"/>
  <c r="R4480" i="2"/>
  <c r="Q4480" i="2"/>
  <c r="S4479" i="2"/>
  <c r="R4479" i="2"/>
  <c r="Q4479" i="2"/>
  <c r="S4478" i="2"/>
  <c r="R4478" i="2"/>
  <c r="Q4478" i="2"/>
  <c r="S4477" i="2"/>
  <c r="R4477" i="2"/>
  <c r="Q4477" i="2"/>
  <c r="S4476" i="2"/>
  <c r="R4476" i="2"/>
  <c r="Q4476" i="2"/>
  <c r="S4475" i="2"/>
  <c r="R4475" i="2"/>
  <c r="Q4475" i="2"/>
  <c r="S4474" i="2"/>
  <c r="R4474" i="2"/>
  <c r="Q4474" i="2"/>
  <c r="S4473" i="2"/>
  <c r="R4473" i="2"/>
  <c r="Q4473" i="2"/>
  <c r="S4472" i="2"/>
  <c r="R4472" i="2"/>
  <c r="Q4472" i="2"/>
  <c r="S4471" i="2"/>
  <c r="R4471" i="2"/>
  <c r="Q4471" i="2"/>
  <c r="S4470" i="2"/>
  <c r="R4470" i="2"/>
  <c r="Q4470" i="2"/>
  <c r="S4469" i="2"/>
  <c r="R4469" i="2"/>
  <c r="Q4469" i="2"/>
  <c r="S4468" i="2"/>
  <c r="R4468" i="2"/>
  <c r="Q4468" i="2"/>
  <c r="S4467" i="2"/>
  <c r="R4467" i="2"/>
  <c r="Q4467" i="2"/>
  <c r="S4466" i="2"/>
  <c r="R4466" i="2"/>
  <c r="Q4466" i="2"/>
  <c r="S4465" i="2"/>
  <c r="R4465" i="2"/>
  <c r="Q4465" i="2"/>
  <c r="S4464" i="2"/>
  <c r="R4464" i="2"/>
  <c r="Q4464" i="2"/>
  <c r="S4463" i="2"/>
  <c r="R4463" i="2"/>
  <c r="Q4463" i="2"/>
  <c r="S4462" i="2"/>
  <c r="R4462" i="2"/>
  <c r="Q4462" i="2"/>
  <c r="S4461" i="2"/>
  <c r="R4461" i="2"/>
  <c r="Q4461" i="2"/>
  <c r="S4460" i="2"/>
  <c r="R4460" i="2"/>
  <c r="Q4460" i="2"/>
  <c r="S4459" i="2"/>
  <c r="R4459" i="2"/>
  <c r="Q4459" i="2"/>
  <c r="S4458" i="2"/>
  <c r="R4458" i="2"/>
  <c r="Q4458" i="2"/>
  <c r="S4457" i="2"/>
  <c r="R4457" i="2"/>
  <c r="Q4457" i="2"/>
  <c r="S4456" i="2"/>
  <c r="R4456" i="2"/>
  <c r="Q4456" i="2"/>
  <c r="S4455" i="2"/>
  <c r="R4455" i="2"/>
  <c r="Q4455" i="2"/>
  <c r="S4453" i="2"/>
  <c r="R4453" i="2"/>
  <c r="Q4453" i="2"/>
  <c r="S4452" i="2"/>
  <c r="R4452" i="2"/>
  <c r="Q4452" i="2"/>
  <c r="S4451" i="2"/>
  <c r="R4451" i="2"/>
  <c r="Q4451" i="2"/>
  <c r="S4450" i="2"/>
  <c r="R4450" i="2"/>
  <c r="Q4450" i="2"/>
  <c r="S4449" i="2"/>
  <c r="R4449" i="2"/>
  <c r="Q4449" i="2"/>
  <c r="S4448" i="2"/>
  <c r="R4448" i="2"/>
  <c r="Q4448" i="2"/>
  <c r="S4447" i="2"/>
  <c r="R4447" i="2"/>
  <c r="Q4447" i="2"/>
  <c r="S4446" i="2"/>
  <c r="R4446" i="2"/>
  <c r="Q4446" i="2"/>
  <c r="S4445" i="2"/>
  <c r="R4445" i="2"/>
  <c r="Q4445" i="2"/>
  <c r="S4444" i="2"/>
  <c r="R4444" i="2"/>
  <c r="Q4444" i="2"/>
  <c r="S4443" i="2"/>
  <c r="R4443" i="2"/>
  <c r="Q4443" i="2"/>
  <c r="S4442" i="2"/>
  <c r="R4442" i="2"/>
  <c r="Q4442" i="2"/>
  <c r="S4441" i="2"/>
  <c r="R4441" i="2"/>
  <c r="Q4441" i="2"/>
  <c r="S4440" i="2"/>
  <c r="R4440" i="2"/>
  <c r="Q4440" i="2"/>
  <c r="S4439" i="2"/>
  <c r="R4439" i="2"/>
  <c r="Q4439" i="2"/>
  <c r="S4438" i="2"/>
  <c r="R4438" i="2"/>
  <c r="Q4438" i="2"/>
  <c r="S4437" i="2"/>
  <c r="R4437" i="2"/>
  <c r="Q4437" i="2"/>
  <c r="S4436" i="2"/>
  <c r="R4436" i="2"/>
  <c r="Q4436" i="2"/>
  <c r="S4435" i="2"/>
  <c r="R4435" i="2"/>
  <c r="Q4435" i="2"/>
  <c r="S4434" i="2"/>
  <c r="R4434" i="2"/>
  <c r="Q4434" i="2"/>
  <c r="S4433" i="2"/>
  <c r="R4433" i="2"/>
  <c r="Q4433" i="2"/>
  <c r="S4432" i="2"/>
  <c r="R4432" i="2"/>
  <c r="Q4432" i="2"/>
  <c r="S4431" i="2"/>
  <c r="R4431" i="2"/>
  <c r="Q4431" i="2"/>
  <c r="S4430" i="2"/>
  <c r="R4430" i="2"/>
  <c r="Q4430" i="2"/>
  <c r="S4429" i="2"/>
  <c r="R4429" i="2"/>
  <c r="Q4429" i="2"/>
  <c r="S4428" i="2"/>
  <c r="R4428" i="2"/>
  <c r="Q4428" i="2"/>
  <c r="S4427" i="2"/>
  <c r="R4427" i="2"/>
  <c r="Q4427" i="2"/>
  <c r="S4426" i="2"/>
  <c r="R4426" i="2"/>
  <c r="Q4426" i="2"/>
  <c r="S4425" i="2"/>
  <c r="R4425" i="2"/>
  <c r="Q4425" i="2"/>
  <c r="S4424" i="2"/>
  <c r="R4424" i="2"/>
  <c r="Q4424" i="2"/>
  <c r="S4423" i="2"/>
  <c r="R4423" i="2"/>
  <c r="Q4423" i="2"/>
  <c r="S4422" i="2"/>
  <c r="R4422" i="2"/>
  <c r="Q4422" i="2"/>
  <c r="S4421" i="2"/>
  <c r="R4421" i="2"/>
  <c r="Q4421" i="2"/>
  <c r="S4420" i="2"/>
  <c r="R4420" i="2"/>
  <c r="Q4420" i="2"/>
  <c r="S4419" i="2"/>
  <c r="R4419" i="2"/>
  <c r="Q4419" i="2"/>
  <c r="S4418" i="2"/>
  <c r="R4418" i="2"/>
  <c r="Q4418" i="2"/>
  <c r="S4417" i="2"/>
  <c r="R4417" i="2"/>
  <c r="Q4417" i="2"/>
  <c r="S4416" i="2"/>
  <c r="R4416" i="2"/>
  <c r="Q4416" i="2"/>
  <c r="S4415" i="2"/>
  <c r="R4415" i="2"/>
  <c r="Q4415" i="2"/>
  <c r="S4414" i="2"/>
  <c r="R4414" i="2"/>
  <c r="Q4414" i="2"/>
  <c r="S4413" i="2"/>
  <c r="R4413" i="2"/>
  <c r="Q4413" i="2"/>
  <c r="S4412" i="2"/>
  <c r="R4412" i="2"/>
  <c r="Q4412" i="2"/>
  <c r="S4411" i="2"/>
  <c r="R4411" i="2"/>
  <c r="Q4411" i="2"/>
  <c r="S4410" i="2"/>
  <c r="R4410" i="2"/>
  <c r="Q4410" i="2"/>
  <c r="S4409" i="2"/>
  <c r="R4409" i="2"/>
  <c r="Q4409" i="2"/>
  <c r="S4408" i="2"/>
  <c r="R4408" i="2"/>
  <c r="Q4408" i="2"/>
  <c r="S4407" i="2"/>
  <c r="R4407" i="2"/>
  <c r="Q4407" i="2"/>
  <c r="S4406" i="2"/>
  <c r="R4406" i="2"/>
  <c r="Q4406" i="2"/>
  <c r="S4405" i="2"/>
  <c r="R4405" i="2"/>
  <c r="Q4405" i="2"/>
  <c r="S4404" i="2"/>
  <c r="R4404" i="2"/>
  <c r="Q4404" i="2"/>
  <c r="S4403" i="2"/>
  <c r="R4403" i="2"/>
  <c r="Q4403" i="2"/>
  <c r="S4402" i="2"/>
  <c r="R4402" i="2"/>
  <c r="Q4402" i="2"/>
  <c r="S4400" i="2"/>
  <c r="R4400" i="2"/>
  <c r="Q4400" i="2"/>
  <c r="S4399" i="2"/>
  <c r="R4399" i="2"/>
  <c r="Q4399" i="2"/>
  <c r="S4398" i="2"/>
  <c r="R4398" i="2"/>
  <c r="Q4398" i="2"/>
  <c r="S4397" i="2"/>
  <c r="R4397" i="2"/>
  <c r="Q4397" i="2"/>
  <c r="S4396" i="2"/>
  <c r="R4396" i="2"/>
  <c r="Q4396" i="2"/>
  <c r="S4395" i="2"/>
  <c r="R4395" i="2"/>
  <c r="Q4395" i="2"/>
  <c r="S4394" i="2"/>
  <c r="R4394" i="2"/>
  <c r="Q4394" i="2"/>
  <c r="S4393" i="2"/>
  <c r="R4393" i="2"/>
  <c r="Q4393" i="2"/>
  <c r="S4392" i="2"/>
  <c r="R4392" i="2"/>
  <c r="Q4392" i="2"/>
  <c r="S4391" i="2"/>
  <c r="R4391" i="2"/>
  <c r="Q4391" i="2"/>
  <c r="S4390" i="2"/>
  <c r="R4390" i="2"/>
  <c r="Q4390" i="2"/>
  <c r="S4389" i="2"/>
  <c r="R4389" i="2"/>
  <c r="Q4389" i="2"/>
  <c r="S4388" i="2"/>
  <c r="R4388" i="2"/>
  <c r="Q4388" i="2"/>
  <c r="S4387" i="2"/>
  <c r="R4387" i="2"/>
  <c r="Q4387" i="2"/>
  <c r="S4386" i="2"/>
  <c r="R4386" i="2"/>
  <c r="Q4386" i="2"/>
  <c r="S4385" i="2"/>
  <c r="R4385" i="2"/>
  <c r="Q4385" i="2"/>
  <c r="S4384" i="2"/>
  <c r="R4384" i="2"/>
  <c r="Q4384" i="2"/>
  <c r="S4383" i="2"/>
  <c r="R4383" i="2"/>
  <c r="Q4383" i="2"/>
  <c r="S4382" i="2"/>
  <c r="R4382" i="2"/>
  <c r="Q4382" i="2"/>
  <c r="S4381" i="2"/>
  <c r="R4381" i="2"/>
  <c r="Q4381" i="2"/>
  <c r="S4380" i="2"/>
  <c r="R4380" i="2"/>
  <c r="Q4380" i="2"/>
  <c r="S4379" i="2"/>
  <c r="R4379" i="2"/>
  <c r="Q4379" i="2"/>
  <c r="S4378" i="2"/>
  <c r="R4378" i="2"/>
  <c r="Q4378" i="2"/>
  <c r="S4377" i="2"/>
  <c r="R4377" i="2"/>
  <c r="Q4377" i="2"/>
  <c r="S4376" i="2"/>
  <c r="R4376" i="2"/>
  <c r="Q4376" i="2"/>
  <c r="S4375" i="2"/>
  <c r="R4375" i="2"/>
  <c r="Q4375" i="2"/>
  <c r="S4373" i="2"/>
  <c r="R4373" i="2"/>
  <c r="Q4373" i="2"/>
  <c r="S4372" i="2"/>
  <c r="R4372" i="2"/>
  <c r="Q4372" i="2"/>
  <c r="S4371" i="2"/>
  <c r="R4371" i="2"/>
  <c r="Q4371" i="2"/>
  <c r="S4370" i="2"/>
  <c r="R4370" i="2"/>
  <c r="Q4370" i="2"/>
  <c r="S4369" i="2"/>
  <c r="R4369" i="2"/>
  <c r="Q4369" i="2"/>
  <c r="S4368" i="2"/>
  <c r="R4368" i="2"/>
  <c r="Q4368" i="2"/>
  <c r="S4367" i="2"/>
  <c r="R4367" i="2"/>
  <c r="Q4367" i="2"/>
  <c r="S4366" i="2"/>
  <c r="R4366" i="2"/>
  <c r="Q4366" i="2"/>
  <c r="S4365" i="2"/>
  <c r="R4365" i="2"/>
  <c r="Q4365" i="2"/>
  <c r="S4364" i="2"/>
  <c r="R4364" i="2"/>
  <c r="Q4364" i="2"/>
  <c r="S4363" i="2"/>
  <c r="R4363" i="2"/>
  <c r="Q4363" i="2"/>
  <c r="S4362" i="2"/>
  <c r="R4362" i="2"/>
  <c r="Q4362" i="2"/>
  <c r="S4361" i="2"/>
  <c r="R4361" i="2"/>
  <c r="Q4361" i="2"/>
  <c r="S4360" i="2"/>
  <c r="R4360" i="2"/>
  <c r="Q4360" i="2"/>
  <c r="S4359" i="2"/>
  <c r="R4359" i="2"/>
  <c r="Q4359" i="2"/>
  <c r="S4358" i="2"/>
  <c r="R4358" i="2"/>
  <c r="Q4358" i="2"/>
  <c r="S4357" i="2"/>
  <c r="R4357" i="2"/>
  <c r="Q4357" i="2"/>
  <c r="S4356" i="2"/>
  <c r="R4356" i="2"/>
  <c r="Q4356" i="2"/>
  <c r="S4355" i="2"/>
  <c r="R4355" i="2"/>
  <c r="Q4355" i="2"/>
  <c r="S4354" i="2"/>
  <c r="R4354" i="2"/>
  <c r="Q4354" i="2"/>
  <c r="S4353" i="2"/>
  <c r="R4353" i="2"/>
  <c r="Q4353" i="2"/>
  <c r="S4352" i="2"/>
  <c r="R4352" i="2"/>
  <c r="Q4352" i="2"/>
  <c r="S4351" i="2"/>
  <c r="R4351" i="2"/>
  <c r="Q4351" i="2"/>
  <c r="S4350" i="2"/>
  <c r="R4350" i="2"/>
  <c r="Q4350" i="2"/>
  <c r="S4349" i="2"/>
  <c r="R4349" i="2"/>
  <c r="Q4349" i="2"/>
  <c r="S4348" i="2"/>
  <c r="R4348" i="2"/>
  <c r="Q4348" i="2"/>
  <c r="S4347" i="2"/>
  <c r="R4347" i="2"/>
  <c r="Q4347" i="2"/>
  <c r="S4346" i="2"/>
  <c r="R4346" i="2"/>
  <c r="Q4346" i="2"/>
  <c r="S4345" i="2"/>
  <c r="R4345" i="2"/>
  <c r="Q4345" i="2"/>
  <c r="S4344" i="2"/>
  <c r="R4344" i="2"/>
  <c r="Q4344" i="2"/>
  <c r="S4343" i="2"/>
  <c r="R4343" i="2"/>
  <c r="Q4343" i="2"/>
  <c r="S4341" i="2"/>
  <c r="R4341" i="2"/>
  <c r="Q4341" i="2"/>
  <c r="S4340" i="2"/>
  <c r="R4340" i="2"/>
  <c r="Q4340" i="2"/>
  <c r="S4339" i="2"/>
  <c r="R4339" i="2"/>
  <c r="Q4339" i="2"/>
  <c r="S4338" i="2"/>
  <c r="R4338" i="2"/>
  <c r="Q4338" i="2"/>
  <c r="S4337" i="2"/>
  <c r="R4337" i="2"/>
  <c r="Q4337" i="2"/>
  <c r="S4336" i="2"/>
  <c r="R4336" i="2"/>
  <c r="Q4336" i="2"/>
  <c r="S4335" i="2"/>
  <c r="R4335" i="2"/>
  <c r="Q4335" i="2"/>
  <c r="S4334" i="2"/>
  <c r="R4334" i="2"/>
  <c r="Q4334" i="2"/>
  <c r="S4333" i="2"/>
  <c r="R4333" i="2"/>
  <c r="Q4333" i="2"/>
  <c r="S4332" i="2"/>
  <c r="R4332" i="2"/>
  <c r="Q4332" i="2"/>
  <c r="S4331" i="2"/>
  <c r="R4331" i="2"/>
  <c r="Q4331" i="2"/>
  <c r="S4330" i="2"/>
  <c r="R4330" i="2"/>
  <c r="Q4330" i="2"/>
  <c r="S4329" i="2"/>
  <c r="R4329" i="2"/>
  <c r="Q4329" i="2"/>
  <c r="S4328" i="2"/>
  <c r="R4328" i="2"/>
  <c r="Q4328" i="2"/>
  <c r="S4327" i="2"/>
  <c r="R4327" i="2"/>
  <c r="Q4327" i="2"/>
  <c r="S4326" i="2"/>
  <c r="R4326" i="2"/>
  <c r="Q4326" i="2"/>
  <c r="S4325" i="2"/>
  <c r="R4325" i="2"/>
  <c r="Q4325" i="2"/>
  <c r="S4324" i="2"/>
  <c r="R4324" i="2"/>
  <c r="Q4324" i="2"/>
  <c r="S4323" i="2"/>
  <c r="R4323" i="2"/>
  <c r="Q4323" i="2"/>
  <c r="S4322" i="2"/>
  <c r="R4322" i="2"/>
  <c r="Q4322" i="2"/>
  <c r="S4321" i="2"/>
  <c r="R4321" i="2"/>
  <c r="Q4321" i="2"/>
  <c r="S4320" i="2"/>
  <c r="R4320" i="2"/>
  <c r="Q4320" i="2"/>
  <c r="S4319" i="2"/>
  <c r="R4319" i="2"/>
  <c r="Q4319" i="2"/>
  <c r="S4318" i="2"/>
  <c r="R4318" i="2"/>
  <c r="Q4318" i="2"/>
  <c r="S4317" i="2"/>
  <c r="R4317" i="2"/>
  <c r="Q4317" i="2"/>
  <c r="S4316" i="2"/>
  <c r="R4316" i="2"/>
  <c r="Q4316" i="2"/>
  <c r="S4315" i="2"/>
  <c r="R4315" i="2"/>
  <c r="Q4315" i="2"/>
  <c r="S4314" i="2"/>
  <c r="R4314" i="2"/>
  <c r="Q4314" i="2"/>
  <c r="S4313" i="2"/>
  <c r="R4313" i="2"/>
  <c r="Q4313" i="2"/>
  <c r="S4312" i="2"/>
  <c r="R4312" i="2"/>
  <c r="Q4312" i="2"/>
  <c r="S4311" i="2"/>
  <c r="R4311" i="2"/>
  <c r="Q4311" i="2"/>
  <c r="S4310" i="2"/>
  <c r="R4310" i="2"/>
  <c r="Q4310" i="2"/>
  <c r="S4309" i="2"/>
  <c r="R4309" i="2"/>
  <c r="Q4309" i="2"/>
  <c r="S4308" i="2"/>
  <c r="R4308" i="2"/>
  <c r="Q4308" i="2"/>
  <c r="S4307" i="2"/>
  <c r="R4307" i="2"/>
  <c r="Q4307" i="2"/>
  <c r="S4306" i="2"/>
  <c r="R4306" i="2"/>
  <c r="Q4306" i="2"/>
  <c r="S4305" i="2"/>
  <c r="R4305" i="2"/>
  <c r="Q4305" i="2"/>
  <c r="S4304" i="2"/>
  <c r="R4304" i="2"/>
  <c r="Q4304" i="2"/>
  <c r="S4303" i="2"/>
  <c r="R4303" i="2"/>
  <c r="Q4303" i="2"/>
  <c r="S4302" i="2"/>
  <c r="R4302" i="2"/>
  <c r="Q4302" i="2"/>
  <c r="S4301" i="2"/>
  <c r="R4301" i="2"/>
  <c r="Q4301" i="2"/>
  <c r="S4300" i="2"/>
  <c r="R4300" i="2"/>
  <c r="Q4300" i="2"/>
  <c r="S4299" i="2"/>
  <c r="R4299" i="2"/>
  <c r="Q4299" i="2"/>
  <c r="S4298" i="2"/>
  <c r="R4298" i="2"/>
  <c r="Q4298" i="2"/>
  <c r="S4297" i="2"/>
  <c r="R4297" i="2"/>
  <c r="Q4297" i="2"/>
  <c r="S4296" i="2"/>
  <c r="R4296" i="2"/>
  <c r="Q4296" i="2"/>
  <c r="S4295" i="2"/>
  <c r="R4295" i="2"/>
  <c r="Q4295" i="2"/>
  <c r="S4294" i="2"/>
  <c r="R4294" i="2"/>
  <c r="Q4294" i="2"/>
  <c r="S4293" i="2"/>
  <c r="R4293" i="2"/>
  <c r="Q4293" i="2"/>
  <c r="S4292" i="2"/>
  <c r="R4292" i="2"/>
  <c r="Q4292" i="2"/>
  <c r="S4291" i="2"/>
  <c r="R4291" i="2"/>
  <c r="Q4291" i="2"/>
  <c r="S4290" i="2"/>
  <c r="R4290" i="2"/>
  <c r="Q4290" i="2"/>
  <c r="S4289" i="2"/>
  <c r="R4289" i="2"/>
  <c r="Q4289" i="2"/>
  <c r="S4288" i="2"/>
  <c r="R4288" i="2"/>
  <c r="Q4288" i="2"/>
  <c r="S4287" i="2"/>
  <c r="R4287" i="2"/>
  <c r="Q4287" i="2"/>
  <c r="S4286" i="2"/>
  <c r="R4286" i="2"/>
  <c r="Q4286" i="2"/>
  <c r="S4285" i="2"/>
  <c r="R4285" i="2"/>
  <c r="Q4285" i="2"/>
  <c r="S4284" i="2"/>
  <c r="R4284" i="2"/>
  <c r="Q4284" i="2"/>
  <c r="S4283" i="2"/>
  <c r="R4283" i="2"/>
  <c r="Q4283" i="2"/>
  <c r="S4282" i="2"/>
  <c r="R4282" i="2"/>
  <c r="Q4282" i="2"/>
  <c r="S4281" i="2"/>
  <c r="R4281" i="2"/>
  <c r="Q4281" i="2"/>
  <c r="S4280" i="2"/>
  <c r="R4280" i="2"/>
  <c r="Q4280" i="2"/>
  <c r="S4279" i="2"/>
  <c r="R4279" i="2"/>
  <c r="Q4279" i="2"/>
  <c r="S4278" i="2"/>
  <c r="R4278" i="2"/>
  <c r="Q4278" i="2"/>
  <c r="S4277" i="2"/>
  <c r="R4277" i="2"/>
  <c r="Q4277" i="2"/>
  <c r="S4276" i="2"/>
  <c r="R4276" i="2"/>
  <c r="Q4276" i="2"/>
  <c r="S4275" i="2"/>
  <c r="R4275" i="2"/>
  <c r="Q4275" i="2"/>
  <c r="S4274" i="2"/>
  <c r="R4274" i="2"/>
  <c r="Q4274" i="2"/>
  <c r="S4273" i="2"/>
  <c r="R4273" i="2"/>
  <c r="Q4273" i="2"/>
  <c r="S4272" i="2"/>
  <c r="R4272" i="2"/>
  <c r="Q4272" i="2"/>
  <c r="S4271" i="2"/>
  <c r="R4271" i="2"/>
  <c r="Q4271" i="2"/>
  <c r="S4270" i="2"/>
  <c r="R4270" i="2"/>
  <c r="Q4270" i="2"/>
  <c r="S4268" i="2"/>
  <c r="R4268" i="2"/>
  <c r="Q4268" i="2"/>
  <c r="S4267" i="2"/>
  <c r="R4267" i="2"/>
  <c r="Q4267" i="2"/>
  <c r="S4266" i="2"/>
  <c r="R4266" i="2"/>
  <c r="Q4266" i="2"/>
  <c r="S4265" i="2"/>
  <c r="R4265" i="2"/>
  <c r="Q4265" i="2"/>
  <c r="S4264" i="2"/>
  <c r="R4264" i="2"/>
  <c r="Q4264" i="2"/>
  <c r="S4263" i="2"/>
  <c r="R4263" i="2"/>
  <c r="Q4263" i="2"/>
  <c r="S4262" i="2"/>
  <c r="R4262" i="2"/>
  <c r="Q4262" i="2"/>
  <c r="S4261" i="2"/>
  <c r="R4261" i="2"/>
  <c r="Q4261" i="2"/>
  <c r="S4260" i="2"/>
  <c r="R4260" i="2"/>
  <c r="Q4260" i="2"/>
  <c r="S4259" i="2"/>
  <c r="R4259" i="2"/>
  <c r="Q4259" i="2"/>
  <c r="S4258" i="2"/>
  <c r="R4258" i="2"/>
  <c r="Q4258" i="2"/>
  <c r="S4257" i="2"/>
  <c r="R4257" i="2"/>
  <c r="Q4257" i="2"/>
  <c r="S4256" i="2"/>
  <c r="R4256" i="2"/>
  <c r="Q4256" i="2"/>
  <c r="S4255" i="2"/>
  <c r="R4255" i="2"/>
  <c r="Q4255" i="2"/>
  <c r="S4254" i="2"/>
  <c r="R4254" i="2"/>
  <c r="Q4254" i="2"/>
  <c r="S4253" i="2"/>
  <c r="R4253" i="2"/>
  <c r="Q4253" i="2"/>
  <c r="S4252" i="2"/>
  <c r="R4252" i="2"/>
  <c r="Q4252" i="2"/>
  <c r="S4251" i="2"/>
  <c r="R4251" i="2"/>
  <c r="Q4251" i="2"/>
  <c r="S4250" i="2"/>
  <c r="R4250" i="2"/>
  <c r="Q4250" i="2"/>
  <c r="S4249" i="2"/>
  <c r="R4249" i="2"/>
  <c r="Q4249" i="2"/>
  <c r="S4248" i="2"/>
  <c r="R4248" i="2"/>
  <c r="Q4248" i="2"/>
  <c r="S4247" i="2"/>
  <c r="R4247" i="2"/>
  <c r="Q4247" i="2"/>
  <c r="S4246" i="2"/>
  <c r="R4246" i="2"/>
  <c r="Q4246" i="2"/>
  <c r="S4245" i="2"/>
  <c r="R4245" i="2"/>
  <c r="Q4245" i="2"/>
  <c r="S4244" i="2"/>
  <c r="R4244" i="2"/>
  <c r="Q4244" i="2"/>
  <c r="S4243" i="2"/>
  <c r="R4243" i="2"/>
  <c r="Q4243" i="2"/>
  <c r="S4242" i="2"/>
  <c r="R4242" i="2"/>
  <c r="Q4242" i="2"/>
  <c r="S4241" i="2"/>
  <c r="R4241" i="2"/>
  <c r="Q4241" i="2"/>
  <c r="S4240" i="2"/>
  <c r="R4240" i="2"/>
  <c r="Q4240" i="2"/>
  <c r="S4239" i="2"/>
  <c r="R4239" i="2"/>
  <c r="Q4239" i="2"/>
  <c r="S4238" i="2"/>
  <c r="R4238" i="2"/>
  <c r="Q4238" i="2"/>
  <c r="S4237" i="2"/>
  <c r="R4237" i="2"/>
  <c r="Q4237" i="2"/>
  <c r="S4236" i="2"/>
  <c r="R4236" i="2"/>
  <c r="Q4236" i="2"/>
  <c r="S4235" i="2"/>
  <c r="R4235" i="2"/>
  <c r="Q4235" i="2"/>
  <c r="S4234" i="2"/>
  <c r="R4234" i="2"/>
  <c r="Q4234" i="2"/>
  <c r="S4233" i="2"/>
  <c r="R4233" i="2"/>
  <c r="Q4233" i="2"/>
  <c r="S4232" i="2"/>
  <c r="R4232" i="2"/>
  <c r="Q4232" i="2"/>
  <c r="S4231" i="2"/>
  <c r="R4231" i="2"/>
  <c r="Q4231" i="2"/>
  <c r="S4230" i="2"/>
  <c r="R4230" i="2"/>
  <c r="Q4230" i="2"/>
  <c r="S4229" i="2"/>
  <c r="R4229" i="2"/>
  <c r="Q4229" i="2"/>
  <c r="S4228" i="2"/>
  <c r="R4228" i="2"/>
  <c r="Q4228" i="2"/>
  <c r="S4227" i="2"/>
  <c r="R4227" i="2"/>
  <c r="Q4227" i="2"/>
  <c r="S4226" i="2"/>
  <c r="R4226" i="2"/>
  <c r="Q4226" i="2"/>
  <c r="S4225" i="2"/>
  <c r="R4225" i="2"/>
  <c r="Q4225" i="2"/>
  <c r="S4224" i="2"/>
  <c r="R4224" i="2"/>
  <c r="Q4224" i="2"/>
  <c r="S4223" i="2"/>
  <c r="R4223" i="2"/>
  <c r="Q4223" i="2"/>
  <c r="S4222" i="2"/>
  <c r="R4222" i="2"/>
  <c r="Q4222" i="2"/>
  <c r="S4221" i="2"/>
  <c r="R4221" i="2"/>
  <c r="Q4221" i="2"/>
  <c r="S4220" i="2"/>
  <c r="R4220" i="2"/>
  <c r="Q4220" i="2"/>
  <c r="S4219" i="2"/>
  <c r="R4219" i="2"/>
  <c r="Q4219" i="2"/>
  <c r="S4218" i="2"/>
  <c r="R4218" i="2"/>
  <c r="Q4218" i="2"/>
  <c r="S4217" i="2"/>
  <c r="R4217" i="2"/>
  <c r="Q4217" i="2"/>
  <c r="S4216" i="2"/>
  <c r="R4216" i="2"/>
  <c r="Q4216" i="2"/>
  <c r="S4215" i="2"/>
  <c r="R4215" i="2"/>
  <c r="Q4215" i="2"/>
  <c r="S4214" i="2"/>
  <c r="R4214" i="2"/>
  <c r="Q4214" i="2"/>
  <c r="S4213" i="2"/>
  <c r="R4213" i="2"/>
  <c r="Q4213" i="2"/>
  <c r="S4212" i="2"/>
  <c r="R4212" i="2"/>
  <c r="Q4212" i="2"/>
  <c r="S4211" i="2"/>
  <c r="R4211" i="2"/>
  <c r="Q4211" i="2"/>
  <c r="S4210" i="2"/>
  <c r="R4210" i="2"/>
  <c r="Q4210" i="2"/>
  <c r="S4209" i="2"/>
  <c r="R4209" i="2"/>
  <c r="Q4209" i="2"/>
  <c r="S4208" i="2"/>
  <c r="R4208" i="2"/>
  <c r="Q4208" i="2"/>
  <c r="S4207" i="2"/>
  <c r="R4207" i="2"/>
  <c r="Q4207" i="2"/>
  <c r="S4206" i="2"/>
  <c r="R4206" i="2"/>
  <c r="Q4206" i="2"/>
  <c r="S4205" i="2"/>
  <c r="R4205" i="2"/>
  <c r="Q4205" i="2"/>
  <c r="S4204" i="2"/>
  <c r="R4204" i="2"/>
  <c r="Q4204" i="2"/>
  <c r="S4203" i="2"/>
  <c r="R4203" i="2"/>
  <c r="Q4203" i="2"/>
  <c r="S4202" i="2"/>
  <c r="R4202" i="2"/>
  <c r="Q4202" i="2"/>
  <c r="S4201" i="2"/>
  <c r="R4201" i="2"/>
  <c r="Q4201" i="2"/>
  <c r="S4200" i="2"/>
  <c r="R4200" i="2"/>
  <c r="Q4200" i="2"/>
  <c r="S4199" i="2"/>
  <c r="R4199" i="2"/>
  <c r="Q4199" i="2"/>
  <c r="S4198" i="2"/>
  <c r="R4198" i="2"/>
  <c r="Q4198" i="2"/>
  <c r="S4197" i="2"/>
  <c r="R4197" i="2"/>
  <c r="Q4197" i="2"/>
  <c r="S4196" i="2"/>
  <c r="R4196" i="2"/>
  <c r="Q4196" i="2"/>
  <c r="S4195" i="2"/>
  <c r="R4195" i="2"/>
  <c r="Q4195" i="2"/>
  <c r="S4194" i="2"/>
  <c r="R4194" i="2"/>
  <c r="Q4194" i="2"/>
  <c r="S4193" i="2"/>
  <c r="R4193" i="2"/>
  <c r="Q4193" i="2"/>
  <c r="S4192" i="2"/>
  <c r="R4192" i="2"/>
  <c r="Q4192" i="2"/>
  <c r="S4191" i="2"/>
  <c r="R4191" i="2"/>
  <c r="Q4191" i="2"/>
  <c r="S4190" i="2"/>
  <c r="R4190" i="2"/>
  <c r="Q4190" i="2"/>
  <c r="S4189" i="2"/>
  <c r="R4189" i="2"/>
  <c r="Q4189" i="2"/>
  <c r="S4188" i="2"/>
  <c r="R4188" i="2"/>
  <c r="Q4188" i="2"/>
  <c r="S4187" i="2"/>
  <c r="R4187" i="2"/>
  <c r="Q4187" i="2"/>
  <c r="S4186" i="2"/>
  <c r="R4186" i="2"/>
  <c r="Q4186" i="2"/>
  <c r="S4185" i="2"/>
  <c r="R4185" i="2"/>
  <c r="Q4185" i="2"/>
  <c r="S4184" i="2"/>
  <c r="R4184" i="2"/>
  <c r="Q4184" i="2"/>
  <c r="S4183" i="2"/>
  <c r="R4183" i="2"/>
  <c r="Q4183" i="2"/>
  <c r="S4182" i="2"/>
  <c r="R4182" i="2"/>
  <c r="Q4182" i="2"/>
  <c r="S4181" i="2"/>
  <c r="R4181" i="2"/>
  <c r="Q4181" i="2"/>
  <c r="S4180" i="2"/>
  <c r="R4180" i="2"/>
  <c r="Q4180" i="2"/>
  <c r="S4179" i="2"/>
  <c r="R4179" i="2"/>
  <c r="Q4179" i="2"/>
  <c r="S4178" i="2"/>
  <c r="R4178" i="2"/>
  <c r="Q4178" i="2"/>
  <c r="S4177" i="2"/>
  <c r="R4177" i="2"/>
  <c r="Q4177" i="2"/>
  <c r="S4176" i="2"/>
  <c r="R4176" i="2"/>
  <c r="Q4176" i="2"/>
  <c r="S4175" i="2"/>
  <c r="R4175" i="2"/>
  <c r="Q4175" i="2"/>
  <c r="S4174" i="2"/>
  <c r="R4174" i="2"/>
  <c r="Q4174" i="2"/>
  <c r="S4173" i="2"/>
  <c r="R4173" i="2"/>
  <c r="Q4173" i="2"/>
  <c r="S4172" i="2"/>
  <c r="R4172" i="2"/>
  <c r="Q4172" i="2"/>
  <c r="S4171" i="2"/>
  <c r="R4171" i="2"/>
  <c r="Q4171" i="2"/>
  <c r="S4170" i="2"/>
  <c r="R4170" i="2"/>
  <c r="Q4170" i="2"/>
  <c r="S4169" i="2"/>
  <c r="R4169" i="2"/>
  <c r="Q4169" i="2"/>
  <c r="S4168" i="2"/>
  <c r="R4168" i="2"/>
  <c r="Q4168" i="2"/>
  <c r="S4167" i="2"/>
  <c r="R4167" i="2"/>
  <c r="Q4167" i="2"/>
  <c r="S4166" i="2"/>
  <c r="R4166" i="2"/>
  <c r="Q4166" i="2"/>
  <c r="S4165" i="2"/>
  <c r="R4165" i="2"/>
  <c r="Q4165" i="2"/>
  <c r="S4164" i="2"/>
  <c r="R4164" i="2"/>
  <c r="Q4164" i="2"/>
  <c r="S4163" i="2"/>
  <c r="R4163" i="2"/>
  <c r="Q4163" i="2"/>
  <c r="S4162" i="2"/>
  <c r="R4162" i="2"/>
  <c r="Q4162" i="2"/>
  <c r="S4161" i="2"/>
  <c r="R4161" i="2"/>
  <c r="Q4161" i="2"/>
  <c r="S4160" i="2"/>
  <c r="R4160" i="2"/>
  <c r="Q4160" i="2"/>
  <c r="S4159" i="2"/>
  <c r="R4159" i="2"/>
  <c r="Q4159" i="2"/>
  <c r="S4158" i="2"/>
  <c r="R4158" i="2"/>
  <c r="Q4158" i="2"/>
  <c r="S4157" i="2"/>
  <c r="R4157" i="2"/>
  <c r="Q4157" i="2"/>
  <c r="S4156" i="2"/>
  <c r="R4156" i="2"/>
  <c r="Q4156" i="2"/>
  <c r="S4155" i="2"/>
  <c r="R4155" i="2"/>
  <c r="Q4155" i="2"/>
  <c r="S4154" i="2"/>
  <c r="R4154" i="2"/>
  <c r="Q4154" i="2"/>
  <c r="S4153" i="2"/>
  <c r="R4153" i="2"/>
  <c r="Q4153" i="2"/>
  <c r="S4152" i="2"/>
  <c r="R4152" i="2"/>
  <c r="Q4152" i="2"/>
  <c r="S4151" i="2"/>
  <c r="R4151" i="2"/>
  <c r="Q4151" i="2"/>
  <c r="S4150" i="2"/>
  <c r="R4150" i="2"/>
  <c r="Q4150" i="2"/>
  <c r="S4149" i="2"/>
  <c r="R4149" i="2"/>
  <c r="Q4149" i="2"/>
  <c r="S4148" i="2"/>
  <c r="R4148" i="2"/>
  <c r="Q4148" i="2"/>
  <c r="S4147" i="2"/>
  <c r="R4147" i="2"/>
  <c r="Q4147" i="2"/>
  <c r="S4146" i="2"/>
  <c r="R4146" i="2"/>
  <c r="Q4146" i="2"/>
  <c r="S4145" i="2"/>
  <c r="R4145" i="2"/>
  <c r="Q4145" i="2"/>
  <c r="S4144" i="2"/>
  <c r="R4144" i="2"/>
  <c r="Q4144" i="2"/>
  <c r="S4143" i="2"/>
  <c r="R4143" i="2"/>
  <c r="Q4143" i="2"/>
  <c r="S4142" i="2"/>
  <c r="R4142" i="2"/>
  <c r="Q4142" i="2"/>
  <c r="S4141" i="2"/>
  <c r="R4141" i="2"/>
  <c r="Q4141" i="2"/>
  <c r="S4140" i="2"/>
  <c r="R4140" i="2"/>
  <c r="Q4140" i="2"/>
  <c r="S4139" i="2"/>
  <c r="R4139" i="2"/>
  <c r="Q4139" i="2"/>
  <c r="S4138" i="2"/>
  <c r="R4138" i="2"/>
  <c r="Q4138" i="2"/>
  <c r="S4137" i="2"/>
  <c r="R4137" i="2"/>
  <c r="Q4137" i="2"/>
  <c r="S4136" i="2"/>
  <c r="R4136" i="2"/>
  <c r="Q4136" i="2"/>
  <c r="S4135" i="2"/>
  <c r="R4135" i="2"/>
  <c r="Q4135" i="2"/>
  <c r="S4134" i="2"/>
  <c r="R4134" i="2"/>
  <c r="Q4134" i="2"/>
  <c r="S4133" i="2"/>
  <c r="R4133" i="2"/>
  <c r="Q4133" i="2"/>
  <c r="S4132" i="2"/>
  <c r="R4132" i="2"/>
  <c r="Q4132" i="2"/>
  <c r="S4131" i="2"/>
  <c r="R4131" i="2"/>
  <c r="Q4131" i="2"/>
  <c r="S4130" i="2"/>
  <c r="R4130" i="2"/>
  <c r="Q4130" i="2"/>
  <c r="S4129" i="2"/>
  <c r="R4129" i="2"/>
  <c r="Q4129" i="2"/>
  <c r="S4128" i="2"/>
  <c r="R4128" i="2"/>
  <c r="Q4128" i="2"/>
  <c r="S4127" i="2"/>
  <c r="R4127" i="2"/>
  <c r="Q4127" i="2"/>
  <c r="S4126" i="2"/>
  <c r="R4126" i="2"/>
  <c r="Q4126" i="2"/>
  <c r="S4125" i="2"/>
  <c r="R4125" i="2"/>
  <c r="Q4125" i="2"/>
  <c r="S4124" i="2"/>
  <c r="R4124" i="2"/>
  <c r="Q4124" i="2"/>
  <c r="S4123" i="2"/>
  <c r="R4123" i="2"/>
  <c r="Q4123" i="2"/>
  <c r="S4122" i="2"/>
  <c r="R4122" i="2"/>
  <c r="Q4122" i="2"/>
  <c r="S4121" i="2"/>
  <c r="R4121" i="2"/>
  <c r="Q4121" i="2"/>
  <c r="S4120" i="2"/>
  <c r="R4120" i="2"/>
  <c r="Q4120" i="2"/>
  <c r="S4119" i="2"/>
  <c r="R4119" i="2"/>
  <c r="Q4119" i="2"/>
  <c r="S4118" i="2"/>
  <c r="R4118" i="2"/>
  <c r="Q4118" i="2"/>
  <c r="S4117" i="2"/>
  <c r="R4117" i="2"/>
  <c r="Q4117" i="2"/>
  <c r="S4116" i="2"/>
  <c r="R4116" i="2"/>
  <c r="Q4116" i="2"/>
  <c r="S4115" i="2"/>
  <c r="R4115" i="2"/>
  <c r="Q4115" i="2"/>
  <c r="S4114" i="2"/>
  <c r="R4114" i="2"/>
  <c r="Q4114" i="2"/>
  <c r="S4113" i="2"/>
  <c r="R4113" i="2"/>
  <c r="Q4113" i="2"/>
  <c r="S4112" i="2"/>
  <c r="R4112" i="2"/>
  <c r="Q4112" i="2"/>
  <c r="S4111" i="2"/>
  <c r="R4111" i="2"/>
  <c r="Q4111" i="2"/>
  <c r="S4110" i="2"/>
  <c r="R4110" i="2"/>
  <c r="Q4110" i="2"/>
  <c r="S4109" i="2"/>
  <c r="R4109" i="2"/>
  <c r="Q4109" i="2"/>
  <c r="S4108" i="2"/>
  <c r="R4108" i="2"/>
  <c r="Q4108" i="2"/>
  <c r="S4107" i="2"/>
  <c r="R4107" i="2"/>
  <c r="Q4107" i="2"/>
  <c r="S4106" i="2"/>
  <c r="R4106" i="2"/>
  <c r="Q4106" i="2"/>
  <c r="S4105" i="2"/>
  <c r="R4105" i="2"/>
  <c r="Q4105" i="2"/>
  <c r="S4104" i="2"/>
  <c r="R4104" i="2"/>
  <c r="Q4104" i="2"/>
  <c r="S4103" i="2"/>
  <c r="R4103" i="2"/>
  <c r="Q4103" i="2"/>
  <c r="S4102" i="2"/>
  <c r="R4102" i="2"/>
  <c r="Q4102" i="2"/>
  <c r="S4101" i="2"/>
  <c r="R4101" i="2"/>
  <c r="Q4101" i="2"/>
  <c r="S4100" i="2"/>
  <c r="R4100" i="2"/>
  <c r="Q4100" i="2"/>
  <c r="S4099" i="2"/>
  <c r="R4099" i="2"/>
  <c r="Q4099" i="2"/>
  <c r="S4098" i="2"/>
  <c r="R4098" i="2"/>
  <c r="Q4098" i="2"/>
  <c r="S4097" i="2"/>
  <c r="R4097" i="2"/>
  <c r="Q4097" i="2"/>
  <c r="S4096" i="2"/>
  <c r="R4096" i="2"/>
  <c r="Q4096" i="2"/>
  <c r="S4095" i="2"/>
  <c r="R4095" i="2"/>
  <c r="Q4095" i="2"/>
  <c r="S4094" i="2"/>
  <c r="R4094" i="2"/>
  <c r="Q4094" i="2"/>
  <c r="S4093" i="2"/>
  <c r="R4093" i="2"/>
  <c r="Q4093" i="2"/>
  <c r="S4092" i="2"/>
  <c r="R4092" i="2"/>
  <c r="Q4092" i="2"/>
  <c r="S4091" i="2"/>
  <c r="R4091" i="2"/>
  <c r="Q4091" i="2"/>
  <c r="S4090" i="2"/>
  <c r="R4090" i="2"/>
  <c r="Q4090" i="2"/>
  <c r="S4089" i="2"/>
  <c r="R4089" i="2"/>
  <c r="Q4089" i="2"/>
  <c r="S4088" i="2"/>
  <c r="R4088" i="2"/>
  <c r="Q4088" i="2"/>
  <c r="S4087" i="2"/>
  <c r="R4087" i="2"/>
  <c r="Q4087" i="2"/>
  <c r="S4086" i="2"/>
  <c r="R4086" i="2"/>
  <c r="Q4086" i="2"/>
  <c r="S4085" i="2"/>
  <c r="R4085" i="2"/>
  <c r="Q4085" i="2"/>
  <c r="S4084" i="2"/>
  <c r="R4084" i="2"/>
  <c r="Q4084" i="2"/>
  <c r="S4083" i="2"/>
  <c r="R4083" i="2"/>
  <c r="Q4083" i="2"/>
  <c r="S4082" i="2"/>
  <c r="R4082" i="2"/>
  <c r="Q4082" i="2"/>
  <c r="S4081" i="2"/>
  <c r="R4081" i="2"/>
  <c r="Q4081" i="2"/>
  <c r="S4080" i="2"/>
  <c r="R4080" i="2"/>
  <c r="Q4080" i="2"/>
  <c r="S4079" i="2"/>
  <c r="R4079" i="2"/>
  <c r="Q4079" i="2"/>
  <c r="S4078" i="2"/>
  <c r="R4078" i="2"/>
  <c r="Q4078" i="2"/>
  <c r="S4077" i="2"/>
  <c r="R4077" i="2"/>
  <c r="Q4077" i="2"/>
  <c r="S4076" i="2"/>
  <c r="R4076" i="2"/>
  <c r="Q4076" i="2"/>
  <c r="S4075" i="2"/>
  <c r="R4075" i="2"/>
  <c r="Q4075" i="2"/>
  <c r="S4074" i="2"/>
  <c r="R4074" i="2"/>
  <c r="Q4074" i="2"/>
  <c r="S4073" i="2"/>
  <c r="R4073" i="2"/>
  <c r="Q4073" i="2"/>
  <c r="S4072" i="2"/>
  <c r="R4072" i="2"/>
  <c r="Q4072" i="2"/>
  <c r="S4071" i="2"/>
  <c r="R4071" i="2"/>
  <c r="Q4071" i="2"/>
  <c r="S4070" i="2"/>
  <c r="R4070" i="2"/>
  <c r="Q4070" i="2"/>
  <c r="S4069" i="2"/>
  <c r="R4069" i="2"/>
  <c r="Q4069" i="2"/>
  <c r="S4068" i="2"/>
  <c r="R4068" i="2"/>
  <c r="Q4068" i="2"/>
  <c r="S4067" i="2"/>
  <c r="R4067" i="2"/>
  <c r="Q4067" i="2"/>
  <c r="S4066" i="2"/>
  <c r="R4066" i="2"/>
  <c r="Q4066" i="2"/>
  <c r="S4065" i="2"/>
  <c r="R4065" i="2"/>
  <c r="Q4065" i="2"/>
  <c r="S4064" i="2"/>
  <c r="R4064" i="2"/>
  <c r="Q4064" i="2"/>
  <c r="S4063" i="2"/>
  <c r="R4063" i="2"/>
  <c r="Q4063" i="2"/>
  <c r="S4062" i="2"/>
  <c r="R4062" i="2"/>
  <c r="Q4062" i="2"/>
  <c r="S4061" i="2"/>
  <c r="R4061" i="2"/>
  <c r="Q4061" i="2"/>
  <c r="S4060" i="2"/>
  <c r="R4060" i="2"/>
  <c r="Q4060" i="2"/>
  <c r="S4059" i="2"/>
  <c r="R4059" i="2"/>
  <c r="Q4059" i="2"/>
  <c r="S4058" i="2"/>
  <c r="R4058" i="2"/>
  <c r="Q4058" i="2"/>
  <c r="S4057" i="2"/>
  <c r="R4057" i="2"/>
  <c r="Q4057" i="2"/>
  <c r="S4056" i="2"/>
  <c r="R4056" i="2"/>
  <c r="Q4056" i="2"/>
  <c r="S4055" i="2"/>
  <c r="R4055" i="2"/>
  <c r="Q4055" i="2"/>
  <c r="S4054" i="2"/>
  <c r="R4054" i="2"/>
  <c r="Q4054" i="2"/>
  <c r="S4053" i="2"/>
  <c r="R4053" i="2"/>
  <c r="Q4053" i="2"/>
  <c r="S4052" i="2"/>
  <c r="R4052" i="2"/>
  <c r="Q4052" i="2"/>
  <c r="S4051" i="2"/>
  <c r="R4051" i="2"/>
  <c r="Q4051" i="2"/>
  <c r="S4050" i="2"/>
  <c r="R4050" i="2"/>
  <c r="Q4050" i="2"/>
  <c r="S4049" i="2"/>
  <c r="R4049" i="2"/>
  <c r="Q4049" i="2"/>
  <c r="S4048" i="2"/>
  <c r="R4048" i="2"/>
  <c r="Q4048" i="2"/>
  <c r="S4047" i="2"/>
  <c r="R4047" i="2"/>
  <c r="Q4047" i="2"/>
  <c r="S4046" i="2"/>
  <c r="R4046" i="2"/>
  <c r="Q4046" i="2"/>
  <c r="S4045" i="2"/>
  <c r="R4045" i="2"/>
  <c r="Q4045" i="2"/>
  <c r="S4044" i="2"/>
  <c r="R4044" i="2"/>
  <c r="Q4044" i="2"/>
  <c r="S4043" i="2"/>
  <c r="R4043" i="2"/>
  <c r="Q4043" i="2"/>
  <c r="S4042" i="2"/>
  <c r="R4042" i="2"/>
  <c r="Q4042" i="2"/>
  <c r="S4041" i="2"/>
  <c r="R4041" i="2"/>
  <c r="Q4041" i="2"/>
  <c r="S4040" i="2"/>
  <c r="R4040" i="2"/>
  <c r="Q4040" i="2"/>
  <c r="S4039" i="2"/>
  <c r="R4039" i="2"/>
  <c r="Q4039" i="2"/>
  <c r="S4038" i="2"/>
  <c r="R4038" i="2"/>
  <c r="Q4038" i="2"/>
  <c r="S4037" i="2"/>
  <c r="R4037" i="2"/>
  <c r="Q4037" i="2"/>
  <c r="S4036" i="2"/>
  <c r="R4036" i="2"/>
  <c r="Q4036" i="2"/>
  <c r="S4035" i="2"/>
  <c r="R4035" i="2"/>
  <c r="Q4035" i="2"/>
  <c r="S4034" i="2"/>
  <c r="R4034" i="2"/>
  <c r="Q4034" i="2"/>
  <c r="S4033" i="2"/>
  <c r="R4033" i="2"/>
  <c r="Q4033" i="2"/>
  <c r="S4032" i="2"/>
  <c r="R4032" i="2"/>
  <c r="Q4032" i="2"/>
  <c r="S4031" i="2"/>
  <c r="R4031" i="2"/>
  <c r="Q4031" i="2"/>
  <c r="S4030" i="2"/>
  <c r="R4030" i="2"/>
  <c r="Q4030" i="2"/>
  <c r="S4029" i="2"/>
  <c r="R4029" i="2"/>
  <c r="Q4029" i="2"/>
  <c r="S4028" i="2"/>
  <c r="R4028" i="2"/>
  <c r="Q4028" i="2"/>
  <c r="S4027" i="2"/>
  <c r="R4027" i="2"/>
  <c r="Q4027" i="2"/>
  <c r="S4026" i="2"/>
  <c r="R4026" i="2"/>
  <c r="Q4026" i="2"/>
  <c r="S4025" i="2"/>
  <c r="R4025" i="2"/>
  <c r="Q4025" i="2"/>
  <c r="S4024" i="2"/>
  <c r="R4024" i="2"/>
  <c r="Q4024" i="2"/>
  <c r="S4023" i="2"/>
  <c r="R4023" i="2"/>
  <c r="Q4023" i="2"/>
  <c r="S4022" i="2"/>
  <c r="R4022" i="2"/>
  <c r="Q4022" i="2"/>
  <c r="S4021" i="2"/>
  <c r="R4021" i="2"/>
  <c r="Q4021" i="2"/>
  <c r="S4020" i="2"/>
  <c r="R4020" i="2"/>
  <c r="Q4020" i="2"/>
  <c r="S4019" i="2"/>
  <c r="R4019" i="2"/>
  <c r="Q4019" i="2"/>
  <c r="S4018" i="2"/>
  <c r="R4018" i="2"/>
  <c r="Q4018" i="2"/>
  <c r="S4017" i="2"/>
  <c r="R4017" i="2"/>
  <c r="Q4017" i="2"/>
  <c r="S4016" i="2"/>
  <c r="R4016" i="2"/>
  <c r="Q4016" i="2"/>
  <c r="S4015" i="2"/>
  <c r="R4015" i="2"/>
  <c r="Q4015" i="2"/>
  <c r="S4014" i="2"/>
  <c r="R4014" i="2"/>
  <c r="Q4014" i="2"/>
  <c r="S4013" i="2"/>
  <c r="R4013" i="2"/>
  <c r="Q4013" i="2"/>
  <c r="S4012" i="2"/>
  <c r="R4012" i="2"/>
  <c r="Q4012" i="2"/>
  <c r="S4011" i="2"/>
  <c r="R4011" i="2"/>
  <c r="Q4011" i="2"/>
  <c r="S4010" i="2"/>
  <c r="R4010" i="2"/>
  <c r="Q4010" i="2"/>
  <c r="S4009" i="2"/>
  <c r="R4009" i="2"/>
  <c r="Q4009" i="2"/>
  <c r="S4008" i="2"/>
  <c r="R4008" i="2"/>
  <c r="Q4008" i="2"/>
  <c r="S4007" i="2"/>
  <c r="R4007" i="2"/>
  <c r="Q4007" i="2"/>
  <c r="S4006" i="2"/>
  <c r="R4006" i="2"/>
  <c r="Q4006" i="2"/>
  <c r="S4005" i="2"/>
  <c r="R4005" i="2"/>
  <c r="Q4005" i="2"/>
  <c r="S4004" i="2"/>
  <c r="R4004" i="2"/>
  <c r="Q4004" i="2"/>
  <c r="S4003" i="2"/>
  <c r="R4003" i="2"/>
  <c r="Q4003" i="2"/>
  <c r="S4002" i="2"/>
  <c r="R4002" i="2"/>
  <c r="Q4002" i="2"/>
  <c r="S4001" i="2"/>
  <c r="R4001" i="2"/>
  <c r="Q4001" i="2"/>
  <c r="S4000" i="2"/>
  <c r="R4000" i="2"/>
  <c r="Q4000" i="2"/>
  <c r="S3999" i="2"/>
  <c r="R3999" i="2"/>
  <c r="Q3999" i="2"/>
  <c r="S3998" i="2"/>
  <c r="R3998" i="2"/>
  <c r="Q3998" i="2"/>
  <c r="S3997" i="2"/>
  <c r="R3997" i="2"/>
  <c r="Q3997" i="2"/>
  <c r="S3996" i="2"/>
  <c r="R3996" i="2"/>
  <c r="Q3996" i="2"/>
  <c r="S3995" i="2"/>
  <c r="R3995" i="2"/>
  <c r="Q3995" i="2"/>
  <c r="S3994" i="2"/>
  <c r="R3994" i="2"/>
  <c r="Q3994" i="2"/>
  <c r="S3993" i="2"/>
  <c r="R3993" i="2"/>
  <c r="Q3993" i="2"/>
  <c r="S3992" i="2"/>
  <c r="R3992" i="2"/>
  <c r="Q3992" i="2"/>
  <c r="S3991" i="2"/>
  <c r="R3991" i="2"/>
  <c r="Q3991" i="2"/>
  <c r="S3990" i="2"/>
  <c r="R3990" i="2"/>
  <c r="Q3990" i="2"/>
  <c r="S3989" i="2"/>
  <c r="R3989" i="2"/>
  <c r="Q3989" i="2"/>
  <c r="S3988" i="2"/>
  <c r="R3988" i="2"/>
  <c r="Q3988" i="2"/>
  <c r="S3987" i="2"/>
  <c r="R3987" i="2"/>
  <c r="Q3987" i="2"/>
  <c r="S3986" i="2"/>
  <c r="R3986" i="2"/>
  <c r="Q3986" i="2"/>
  <c r="S3985" i="2"/>
  <c r="R3985" i="2"/>
  <c r="Q3985" i="2"/>
  <c r="S3984" i="2"/>
  <c r="R3984" i="2"/>
  <c r="Q3984" i="2"/>
  <c r="S3983" i="2"/>
  <c r="R3983" i="2"/>
  <c r="Q3983" i="2"/>
  <c r="S3982" i="2"/>
  <c r="R3982" i="2"/>
  <c r="Q3982" i="2"/>
  <c r="S3981" i="2"/>
  <c r="R3981" i="2"/>
  <c r="Q3981" i="2"/>
  <c r="S3980" i="2"/>
  <c r="R3980" i="2"/>
  <c r="Q3980" i="2"/>
  <c r="S3979" i="2"/>
  <c r="R3979" i="2"/>
  <c r="Q3979" i="2"/>
  <c r="S3978" i="2"/>
  <c r="R3978" i="2"/>
  <c r="Q3978" i="2"/>
  <c r="S3977" i="2"/>
  <c r="R3977" i="2"/>
  <c r="Q3977" i="2"/>
  <c r="S3976" i="2"/>
  <c r="R3976" i="2"/>
  <c r="Q3976" i="2"/>
  <c r="S3975" i="2"/>
  <c r="R3975" i="2"/>
  <c r="Q3975" i="2"/>
  <c r="S3974" i="2"/>
  <c r="R3974" i="2"/>
  <c r="Q3974" i="2"/>
  <c r="S3973" i="2"/>
  <c r="R3973" i="2"/>
  <c r="Q3973" i="2"/>
  <c r="S3972" i="2"/>
  <c r="R3972" i="2"/>
  <c r="Q3972" i="2"/>
  <c r="S3971" i="2"/>
  <c r="R3971" i="2"/>
  <c r="Q3971" i="2"/>
  <c r="S3970" i="2"/>
  <c r="R3970" i="2"/>
  <c r="Q3970" i="2"/>
  <c r="S3969" i="2"/>
  <c r="R3969" i="2"/>
  <c r="Q3969" i="2"/>
  <c r="S3968" i="2"/>
  <c r="R3968" i="2"/>
  <c r="Q3968" i="2"/>
  <c r="S3967" i="2"/>
  <c r="R3967" i="2"/>
  <c r="Q3967" i="2"/>
  <c r="S3966" i="2"/>
  <c r="R3966" i="2"/>
  <c r="Q3966" i="2"/>
  <c r="S3965" i="2"/>
  <c r="R3965" i="2"/>
  <c r="Q3965" i="2"/>
  <c r="S3964" i="2"/>
  <c r="R3964" i="2"/>
  <c r="Q3964" i="2"/>
  <c r="S3963" i="2"/>
  <c r="R3963" i="2"/>
  <c r="Q3963" i="2"/>
  <c r="S3962" i="2"/>
  <c r="R3962" i="2"/>
  <c r="Q3962" i="2"/>
  <c r="S3961" i="2"/>
  <c r="R3961" i="2"/>
  <c r="Q3961" i="2"/>
  <c r="S3960" i="2"/>
  <c r="R3960" i="2"/>
  <c r="Q3960" i="2"/>
  <c r="S3959" i="2"/>
  <c r="R3959" i="2"/>
  <c r="Q3959" i="2"/>
  <c r="S3958" i="2"/>
  <c r="R3958" i="2"/>
  <c r="Q3958" i="2"/>
  <c r="S3957" i="2"/>
  <c r="R3957" i="2"/>
  <c r="Q3957" i="2"/>
  <c r="S3956" i="2"/>
  <c r="R3956" i="2"/>
  <c r="Q3956" i="2"/>
  <c r="S3955" i="2"/>
  <c r="R3955" i="2"/>
  <c r="Q3955" i="2"/>
  <c r="S3954" i="2"/>
  <c r="R3954" i="2"/>
  <c r="Q3954" i="2"/>
  <c r="S3953" i="2"/>
  <c r="R3953" i="2"/>
  <c r="Q3953" i="2"/>
  <c r="S3952" i="2"/>
  <c r="R3952" i="2"/>
  <c r="Q3952" i="2"/>
  <c r="S3951" i="2"/>
  <c r="R3951" i="2"/>
  <c r="Q3951" i="2"/>
  <c r="S3950" i="2"/>
  <c r="R3950" i="2"/>
  <c r="Q3950" i="2"/>
  <c r="S3949" i="2"/>
  <c r="R3949" i="2"/>
  <c r="Q3949" i="2"/>
  <c r="S3948" i="2"/>
  <c r="R3948" i="2"/>
  <c r="Q3948" i="2"/>
  <c r="S3947" i="2"/>
  <c r="R3947" i="2"/>
  <c r="Q3947" i="2"/>
  <c r="S3946" i="2"/>
  <c r="R3946" i="2"/>
  <c r="Q3946" i="2"/>
  <c r="S3945" i="2"/>
  <c r="R3945" i="2"/>
  <c r="Q3945" i="2"/>
  <c r="S3944" i="2"/>
  <c r="R3944" i="2"/>
  <c r="Q3944" i="2"/>
  <c r="S3943" i="2"/>
  <c r="R3943" i="2"/>
  <c r="Q3943" i="2"/>
  <c r="S3942" i="2"/>
  <c r="R3942" i="2"/>
  <c r="Q3942" i="2"/>
  <c r="S3941" i="2"/>
  <c r="R3941" i="2"/>
  <c r="Q3941" i="2"/>
  <c r="S3940" i="2"/>
  <c r="R3940" i="2"/>
  <c r="Q3940" i="2"/>
  <c r="S3939" i="2"/>
  <c r="R3939" i="2"/>
  <c r="Q3939" i="2"/>
  <c r="S3938" i="2"/>
  <c r="R3938" i="2"/>
  <c r="Q3938" i="2"/>
  <c r="S3937" i="2"/>
  <c r="R3937" i="2"/>
  <c r="Q3937" i="2"/>
  <c r="S3936" i="2"/>
  <c r="R3936" i="2"/>
  <c r="Q3936" i="2"/>
  <c r="S3935" i="2"/>
  <c r="R3935" i="2"/>
  <c r="Q3935" i="2"/>
  <c r="S3934" i="2"/>
  <c r="R3934" i="2"/>
  <c r="Q3934" i="2"/>
  <c r="S3933" i="2"/>
  <c r="R3933" i="2"/>
  <c r="Q3933" i="2"/>
  <c r="S3932" i="2"/>
  <c r="R3932" i="2"/>
  <c r="Q3932" i="2"/>
  <c r="S3931" i="2"/>
  <c r="R3931" i="2"/>
  <c r="Q3931" i="2"/>
  <c r="S3930" i="2"/>
  <c r="R3930" i="2"/>
  <c r="Q3930" i="2"/>
  <c r="S3929" i="2"/>
  <c r="R3929" i="2"/>
  <c r="Q3929" i="2"/>
  <c r="S3928" i="2"/>
  <c r="R3928" i="2"/>
  <c r="Q3928" i="2"/>
  <c r="S3927" i="2"/>
  <c r="R3927" i="2"/>
  <c r="Q3927" i="2"/>
  <c r="S3926" i="2"/>
  <c r="R3926" i="2"/>
  <c r="Q3926" i="2"/>
  <c r="S3925" i="2"/>
  <c r="R3925" i="2"/>
  <c r="Q3925" i="2"/>
  <c r="S3924" i="2"/>
  <c r="R3924" i="2"/>
  <c r="Q3924" i="2"/>
  <c r="S3923" i="2"/>
  <c r="R3923" i="2"/>
  <c r="Q3923" i="2"/>
  <c r="S3922" i="2"/>
  <c r="R3922" i="2"/>
  <c r="Q3922" i="2"/>
  <c r="S3921" i="2"/>
  <c r="R3921" i="2"/>
  <c r="Q3921" i="2"/>
  <c r="S3920" i="2"/>
  <c r="R3920" i="2"/>
  <c r="Q3920" i="2"/>
  <c r="S3919" i="2"/>
  <c r="R3919" i="2"/>
  <c r="Q3919" i="2"/>
  <c r="S3918" i="2"/>
  <c r="R3918" i="2"/>
  <c r="Q3918" i="2"/>
  <c r="S3917" i="2"/>
  <c r="R3917" i="2"/>
  <c r="Q3917" i="2"/>
  <c r="S3916" i="2"/>
  <c r="R3916" i="2"/>
  <c r="Q3916" i="2"/>
  <c r="S3915" i="2"/>
  <c r="R3915" i="2"/>
  <c r="Q3915" i="2"/>
  <c r="S3914" i="2"/>
  <c r="R3914" i="2"/>
  <c r="Q3914" i="2"/>
  <c r="S3913" i="2"/>
  <c r="R3913" i="2"/>
  <c r="Q3913" i="2"/>
  <c r="S3912" i="2"/>
  <c r="R3912" i="2"/>
  <c r="Q3912" i="2"/>
  <c r="S3911" i="2"/>
  <c r="R3911" i="2"/>
  <c r="Q3911" i="2"/>
  <c r="S3910" i="2"/>
  <c r="R3910" i="2"/>
  <c r="Q3910" i="2"/>
  <c r="S3909" i="2"/>
  <c r="R3909" i="2"/>
  <c r="Q3909" i="2"/>
  <c r="S3908" i="2"/>
  <c r="R3908" i="2"/>
  <c r="Q3908" i="2"/>
  <c r="S3907" i="2"/>
  <c r="R3907" i="2"/>
  <c r="Q3907" i="2"/>
  <c r="S3906" i="2"/>
  <c r="R3906" i="2"/>
  <c r="Q3906" i="2"/>
  <c r="S3905" i="2"/>
  <c r="R3905" i="2"/>
  <c r="Q3905" i="2"/>
  <c r="S3904" i="2"/>
  <c r="R3904" i="2"/>
  <c r="Q3904" i="2"/>
  <c r="S3903" i="2"/>
  <c r="R3903" i="2"/>
  <c r="Q3903" i="2"/>
  <c r="S3902" i="2"/>
  <c r="R3902" i="2"/>
  <c r="Q3902" i="2"/>
  <c r="S3901" i="2"/>
  <c r="R3901" i="2"/>
  <c r="Q3901" i="2"/>
  <c r="S3900" i="2"/>
  <c r="R3900" i="2"/>
  <c r="Q3900" i="2"/>
  <c r="S3899" i="2"/>
  <c r="R3899" i="2"/>
  <c r="Q3899" i="2"/>
  <c r="S3898" i="2"/>
  <c r="R3898" i="2"/>
  <c r="Q3898" i="2"/>
  <c r="S3897" i="2"/>
  <c r="R3897" i="2"/>
  <c r="Q3897" i="2"/>
  <c r="S3896" i="2"/>
  <c r="R3896" i="2"/>
  <c r="Q3896" i="2"/>
  <c r="S3895" i="2"/>
  <c r="R3895" i="2"/>
  <c r="Q3895" i="2"/>
  <c r="S3894" i="2"/>
  <c r="R3894" i="2"/>
  <c r="Q3894" i="2"/>
  <c r="S3893" i="2"/>
  <c r="R3893" i="2"/>
  <c r="Q3893" i="2"/>
  <c r="S3892" i="2"/>
  <c r="R3892" i="2"/>
  <c r="Q3892" i="2"/>
  <c r="S3891" i="2"/>
  <c r="R3891" i="2"/>
  <c r="Q3891" i="2"/>
  <c r="S3890" i="2"/>
  <c r="R3890" i="2"/>
  <c r="Q3890" i="2"/>
  <c r="S3889" i="2"/>
  <c r="R3889" i="2"/>
  <c r="Q3889" i="2"/>
  <c r="S3888" i="2"/>
  <c r="R3888" i="2"/>
  <c r="Q3888" i="2"/>
  <c r="S3887" i="2"/>
  <c r="R3887" i="2"/>
  <c r="Q3887" i="2"/>
  <c r="S3886" i="2"/>
  <c r="R3886" i="2"/>
  <c r="Q3886" i="2"/>
  <c r="S3885" i="2"/>
  <c r="R3885" i="2"/>
  <c r="Q3885" i="2"/>
  <c r="S3884" i="2"/>
  <c r="R3884" i="2"/>
  <c r="Q3884" i="2"/>
  <c r="S3883" i="2"/>
  <c r="R3883" i="2"/>
  <c r="Q3883" i="2"/>
  <c r="S3882" i="2"/>
  <c r="R3882" i="2"/>
  <c r="Q3882" i="2"/>
  <c r="S3881" i="2"/>
  <c r="R3881" i="2"/>
  <c r="Q3881" i="2"/>
  <c r="S3880" i="2"/>
  <c r="R3880" i="2"/>
  <c r="Q3880" i="2"/>
  <c r="S3879" i="2"/>
  <c r="R3879" i="2"/>
  <c r="Q3879" i="2"/>
  <c r="S3878" i="2"/>
  <c r="R3878" i="2"/>
  <c r="Q3878" i="2"/>
  <c r="S3877" i="2"/>
  <c r="R3877" i="2"/>
  <c r="Q3877" i="2"/>
  <c r="S3876" i="2"/>
  <c r="R3876" i="2"/>
  <c r="Q3876" i="2"/>
  <c r="S3875" i="2"/>
  <c r="R3875" i="2"/>
  <c r="Q3875" i="2"/>
  <c r="S3874" i="2"/>
  <c r="R3874" i="2"/>
  <c r="Q3874" i="2"/>
  <c r="S3873" i="2"/>
  <c r="R3873" i="2"/>
  <c r="Q3873" i="2"/>
  <c r="S3872" i="2"/>
  <c r="R3872" i="2"/>
  <c r="Q3872" i="2"/>
  <c r="S3871" i="2"/>
  <c r="R3871" i="2"/>
  <c r="Q3871" i="2"/>
  <c r="S3870" i="2"/>
  <c r="R3870" i="2"/>
  <c r="Q3870" i="2"/>
  <c r="S3869" i="2"/>
  <c r="R3869" i="2"/>
  <c r="Q3869" i="2"/>
  <c r="S3868" i="2"/>
  <c r="R3868" i="2"/>
  <c r="Q3868" i="2"/>
  <c r="S3867" i="2"/>
  <c r="R3867" i="2"/>
  <c r="Q3867" i="2"/>
  <c r="S3866" i="2"/>
  <c r="R3866" i="2"/>
  <c r="Q3866" i="2"/>
  <c r="S3865" i="2"/>
  <c r="R3865" i="2"/>
  <c r="Q3865" i="2"/>
  <c r="S3864" i="2"/>
  <c r="R3864" i="2"/>
  <c r="Q3864" i="2"/>
  <c r="S3863" i="2"/>
  <c r="R3863" i="2"/>
  <c r="Q3863" i="2"/>
  <c r="S3862" i="2"/>
  <c r="R3862" i="2"/>
  <c r="Q3862" i="2"/>
  <c r="S3861" i="2"/>
  <c r="R3861" i="2"/>
  <c r="Q3861" i="2"/>
  <c r="S3860" i="2"/>
  <c r="R3860" i="2"/>
  <c r="Q3860" i="2"/>
  <c r="S3859" i="2"/>
  <c r="R3859" i="2"/>
  <c r="Q3859" i="2"/>
  <c r="S3858" i="2"/>
  <c r="R3858" i="2"/>
  <c r="Q3858" i="2"/>
  <c r="S3857" i="2"/>
  <c r="R3857" i="2"/>
  <c r="Q3857" i="2"/>
  <c r="S3856" i="2"/>
  <c r="R3856" i="2"/>
  <c r="Q3856" i="2"/>
  <c r="S3855" i="2"/>
  <c r="R3855" i="2"/>
  <c r="Q3855" i="2"/>
  <c r="S3854" i="2"/>
  <c r="R3854" i="2"/>
  <c r="Q3854" i="2"/>
  <c r="S3853" i="2"/>
  <c r="R3853" i="2"/>
  <c r="Q3853" i="2"/>
  <c r="S3852" i="2"/>
  <c r="R3852" i="2"/>
  <c r="Q3852" i="2"/>
  <c r="S3851" i="2"/>
  <c r="R3851" i="2"/>
  <c r="Q3851" i="2"/>
  <c r="S3850" i="2"/>
  <c r="R3850" i="2"/>
  <c r="Q3850" i="2"/>
  <c r="S3849" i="2"/>
  <c r="R3849" i="2"/>
  <c r="Q3849" i="2"/>
  <c r="S3848" i="2"/>
  <c r="R3848" i="2"/>
  <c r="Q3848" i="2"/>
  <c r="S3847" i="2"/>
  <c r="R3847" i="2"/>
  <c r="Q3847" i="2"/>
  <c r="S3846" i="2"/>
  <c r="R3846" i="2"/>
  <c r="Q3846" i="2"/>
  <c r="S3845" i="2"/>
  <c r="R3845" i="2"/>
  <c r="Q3845" i="2"/>
  <c r="S3844" i="2"/>
  <c r="R3844" i="2"/>
  <c r="Q3844" i="2"/>
  <c r="S3843" i="2"/>
  <c r="R3843" i="2"/>
  <c r="Q3843" i="2"/>
  <c r="S3842" i="2"/>
  <c r="R3842" i="2"/>
  <c r="Q3842" i="2"/>
  <c r="S3841" i="2"/>
  <c r="R3841" i="2"/>
  <c r="Q3841" i="2"/>
  <c r="S3840" i="2"/>
  <c r="R3840" i="2"/>
  <c r="Q3840" i="2"/>
  <c r="S3839" i="2"/>
  <c r="R3839" i="2"/>
  <c r="Q3839" i="2"/>
  <c r="S3838" i="2"/>
  <c r="R3838" i="2"/>
  <c r="Q3838" i="2"/>
  <c r="S3837" i="2"/>
  <c r="R3837" i="2"/>
  <c r="Q3837" i="2"/>
  <c r="S3836" i="2"/>
  <c r="R3836" i="2"/>
  <c r="Q3836" i="2"/>
  <c r="S3835" i="2"/>
  <c r="R3835" i="2"/>
  <c r="Q3835" i="2"/>
  <c r="S3834" i="2"/>
  <c r="R3834" i="2"/>
  <c r="Q3834" i="2"/>
  <c r="S3833" i="2"/>
  <c r="R3833" i="2"/>
  <c r="Q3833" i="2"/>
  <c r="S3832" i="2"/>
  <c r="R3832" i="2"/>
  <c r="Q3832" i="2"/>
  <c r="S3831" i="2"/>
  <c r="R3831" i="2"/>
  <c r="Q3831" i="2"/>
  <c r="S3830" i="2"/>
  <c r="R3830" i="2"/>
  <c r="Q3830" i="2"/>
  <c r="S3829" i="2"/>
  <c r="R3829" i="2"/>
  <c r="Q3829" i="2"/>
  <c r="S3828" i="2"/>
  <c r="R3828" i="2"/>
  <c r="Q3828" i="2"/>
  <c r="S3827" i="2"/>
  <c r="R3827" i="2"/>
  <c r="Q3827" i="2"/>
  <c r="S3826" i="2"/>
  <c r="R3826" i="2"/>
  <c r="Q3826" i="2"/>
  <c r="S3825" i="2"/>
  <c r="R3825" i="2"/>
  <c r="Q3825" i="2"/>
  <c r="S3824" i="2"/>
  <c r="R3824" i="2"/>
  <c r="Q3824" i="2"/>
  <c r="S3823" i="2"/>
  <c r="R3823" i="2"/>
  <c r="Q3823" i="2"/>
  <c r="S3822" i="2"/>
  <c r="R3822" i="2"/>
  <c r="Q3822" i="2"/>
  <c r="S3821" i="2"/>
  <c r="R3821" i="2"/>
  <c r="Q3821" i="2"/>
  <c r="S3820" i="2"/>
  <c r="R3820" i="2"/>
  <c r="Q3820" i="2"/>
  <c r="S3819" i="2"/>
  <c r="R3819" i="2"/>
  <c r="Q3819" i="2"/>
  <c r="S3818" i="2"/>
  <c r="R3818" i="2"/>
  <c r="Q3818" i="2"/>
  <c r="S3817" i="2"/>
  <c r="R3817" i="2"/>
  <c r="Q3817" i="2"/>
  <c r="S3816" i="2"/>
  <c r="R3816" i="2"/>
  <c r="Q3816" i="2"/>
  <c r="S3815" i="2"/>
  <c r="R3815" i="2"/>
  <c r="Q3815" i="2"/>
  <c r="S3814" i="2"/>
  <c r="R3814" i="2"/>
  <c r="Q3814" i="2"/>
  <c r="S3813" i="2"/>
  <c r="R3813" i="2"/>
  <c r="Q3813" i="2"/>
  <c r="S3812" i="2"/>
  <c r="R3812" i="2"/>
  <c r="Q3812" i="2"/>
  <c r="S3811" i="2"/>
  <c r="R3811" i="2"/>
  <c r="Q3811" i="2"/>
  <c r="S3810" i="2"/>
  <c r="R3810" i="2"/>
  <c r="Q3810" i="2"/>
  <c r="S3809" i="2"/>
  <c r="R3809" i="2"/>
  <c r="Q3809" i="2"/>
  <c r="S3808" i="2"/>
  <c r="R3808" i="2"/>
  <c r="Q3808" i="2"/>
  <c r="S3807" i="2"/>
  <c r="R3807" i="2"/>
  <c r="Q3807" i="2"/>
  <c r="S3806" i="2"/>
  <c r="R3806" i="2"/>
  <c r="Q3806" i="2"/>
  <c r="S3805" i="2"/>
  <c r="R3805" i="2"/>
  <c r="Q3805" i="2"/>
  <c r="S3804" i="2"/>
  <c r="R3804" i="2"/>
  <c r="Q3804" i="2"/>
  <c r="S3803" i="2"/>
  <c r="R3803" i="2"/>
  <c r="Q3803" i="2"/>
  <c r="S3801" i="2"/>
  <c r="R3801" i="2"/>
  <c r="Q3801" i="2"/>
  <c r="S3800" i="2"/>
  <c r="R3800" i="2"/>
  <c r="Q3800" i="2"/>
  <c r="S3799" i="2"/>
  <c r="R3799" i="2"/>
  <c r="Q3799" i="2"/>
  <c r="S3798" i="2"/>
  <c r="R3798" i="2"/>
  <c r="Q3798" i="2"/>
  <c r="S3797" i="2"/>
  <c r="R3797" i="2"/>
  <c r="Q3797" i="2"/>
  <c r="S3796" i="2"/>
  <c r="R3796" i="2"/>
  <c r="Q3796" i="2"/>
  <c r="S3795" i="2"/>
  <c r="R3795" i="2"/>
  <c r="Q3795" i="2"/>
  <c r="S3794" i="2"/>
  <c r="R3794" i="2"/>
  <c r="Q3794" i="2"/>
  <c r="S3793" i="2"/>
  <c r="R3793" i="2"/>
  <c r="Q3793" i="2"/>
  <c r="S3792" i="2"/>
  <c r="R3792" i="2"/>
  <c r="Q3792" i="2"/>
  <c r="S3791" i="2"/>
  <c r="R3791" i="2"/>
  <c r="Q3791" i="2"/>
  <c r="S3790" i="2"/>
  <c r="R3790" i="2"/>
  <c r="Q3790" i="2"/>
  <c r="S3789" i="2"/>
  <c r="R3789" i="2"/>
  <c r="Q3789" i="2"/>
  <c r="S3788" i="2"/>
  <c r="R3788" i="2"/>
  <c r="Q3788" i="2"/>
  <c r="S3787" i="2"/>
  <c r="R3787" i="2"/>
  <c r="Q3787" i="2"/>
  <c r="S3786" i="2"/>
  <c r="R3786" i="2"/>
  <c r="Q3786" i="2"/>
  <c r="S3785" i="2"/>
  <c r="R3785" i="2"/>
  <c r="Q3785" i="2"/>
  <c r="S3784" i="2"/>
  <c r="R3784" i="2"/>
  <c r="Q3784" i="2"/>
  <c r="S3783" i="2"/>
  <c r="R3783" i="2"/>
  <c r="Q3783" i="2"/>
  <c r="S3782" i="2"/>
  <c r="R3782" i="2"/>
  <c r="Q3782" i="2"/>
  <c r="S3781" i="2"/>
  <c r="R3781" i="2"/>
  <c r="Q3781" i="2"/>
  <c r="S3780" i="2"/>
  <c r="R3780" i="2"/>
  <c r="Q3780" i="2"/>
  <c r="S3779" i="2"/>
  <c r="R3779" i="2"/>
  <c r="Q3779" i="2"/>
  <c r="S3778" i="2"/>
  <c r="R3778" i="2"/>
  <c r="Q3778" i="2"/>
  <c r="S3777" i="2"/>
  <c r="R3777" i="2"/>
  <c r="Q3777" i="2"/>
  <c r="S3776" i="2"/>
  <c r="R3776" i="2"/>
  <c r="Q3776" i="2"/>
  <c r="S3775" i="2"/>
  <c r="R3775" i="2"/>
  <c r="Q3775" i="2"/>
  <c r="S3774" i="2"/>
  <c r="R3774" i="2"/>
  <c r="Q3774" i="2"/>
  <c r="S3773" i="2"/>
  <c r="R3773" i="2"/>
  <c r="Q3773" i="2"/>
  <c r="S3772" i="2"/>
  <c r="R3772" i="2"/>
  <c r="Q3772" i="2"/>
  <c r="S3771" i="2"/>
  <c r="R3771" i="2"/>
  <c r="Q3771" i="2"/>
  <c r="S3770" i="2"/>
  <c r="R3770" i="2"/>
  <c r="Q3770" i="2"/>
  <c r="S3769" i="2"/>
  <c r="R3769" i="2"/>
  <c r="Q3769" i="2"/>
  <c r="S3768" i="2"/>
  <c r="R3768" i="2"/>
  <c r="Q3768" i="2"/>
  <c r="S3767" i="2"/>
  <c r="R3767" i="2"/>
  <c r="Q3767" i="2"/>
  <c r="S3766" i="2"/>
  <c r="R3766" i="2"/>
  <c r="Q3766" i="2"/>
  <c r="S3764" i="2"/>
  <c r="R3764" i="2"/>
  <c r="Q3764" i="2"/>
  <c r="S3763" i="2"/>
  <c r="R3763" i="2"/>
  <c r="Q3763" i="2"/>
  <c r="S3762" i="2"/>
  <c r="R3762" i="2"/>
  <c r="Q3762" i="2"/>
  <c r="S3761" i="2"/>
  <c r="R3761" i="2"/>
  <c r="Q3761" i="2"/>
  <c r="S3760" i="2"/>
  <c r="R3760" i="2"/>
  <c r="Q3760" i="2"/>
  <c r="S3759" i="2"/>
  <c r="R3759" i="2"/>
  <c r="Q3759" i="2"/>
  <c r="S3758" i="2"/>
  <c r="R3758" i="2"/>
  <c r="Q3758" i="2"/>
  <c r="S3757" i="2"/>
  <c r="R3757" i="2"/>
  <c r="Q3757" i="2"/>
  <c r="S3756" i="2"/>
  <c r="R3756" i="2"/>
  <c r="Q3756" i="2"/>
  <c r="S3755" i="2"/>
  <c r="R3755" i="2"/>
  <c r="Q3755" i="2"/>
  <c r="S3754" i="2"/>
  <c r="R3754" i="2"/>
  <c r="Q3754" i="2"/>
  <c r="S3753" i="2"/>
  <c r="R3753" i="2"/>
  <c r="Q3753" i="2"/>
  <c r="S3752" i="2"/>
  <c r="R3752" i="2"/>
  <c r="Q3752" i="2"/>
  <c r="S3751" i="2"/>
  <c r="R3751" i="2"/>
  <c r="Q3751" i="2"/>
  <c r="S3750" i="2"/>
  <c r="R3750" i="2"/>
  <c r="Q3750" i="2"/>
  <c r="S3749" i="2"/>
  <c r="R3749" i="2"/>
  <c r="Q3749" i="2"/>
  <c r="S3745" i="2"/>
  <c r="R3745" i="2"/>
  <c r="Q3745" i="2"/>
  <c r="S3744" i="2"/>
  <c r="R3744" i="2"/>
  <c r="Q3744" i="2"/>
  <c r="S3743" i="2"/>
  <c r="R3743" i="2"/>
  <c r="Q3743" i="2"/>
  <c r="S3742" i="2"/>
  <c r="R3742" i="2"/>
  <c r="Q3742" i="2"/>
  <c r="S3741" i="2"/>
  <c r="R3741" i="2"/>
  <c r="Q3741" i="2"/>
  <c r="S3740" i="2"/>
  <c r="R3740" i="2"/>
  <c r="Q3740" i="2"/>
  <c r="S3739" i="2"/>
  <c r="R3739" i="2"/>
  <c r="Q3739" i="2"/>
  <c r="S3738" i="2"/>
  <c r="R3738" i="2"/>
  <c r="Q3738" i="2"/>
  <c r="S3737" i="2"/>
  <c r="R3737" i="2"/>
  <c r="Q3737" i="2"/>
  <c r="S3736" i="2"/>
  <c r="R3736" i="2"/>
  <c r="Q3736" i="2"/>
  <c r="S3735" i="2"/>
  <c r="R3735" i="2"/>
  <c r="Q3735" i="2"/>
  <c r="S3734" i="2"/>
  <c r="R3734" i="2"/>
  <c r="Q3734" i="2"/>
  <c r="S3733" i="2"/>
  <c r="R3733" i="2"/>
  <c r="Q3733" i="2"/>
  <c r="S3732" i="2"/>
  <c r="R3732" i="2"/>
  <c r="Q3732" i="2"/>
  <c r="S3731" i="2"/>
  <c r="R3731" i="2"/>
  <c r="Q3731" i="2"/>
  <c r="S3730" i="2"/>
  <c r="R3730" i="2"/>
  <c r="Q3730" i="2"/>
  <c r="S3729" i="2"/>
  <c r="R3729" i="2"/>
  <c r="Q3729" i="2"/>
  <c r="S3727" i="2"/>
  <c r="R3727" i="2"/>
  <c r="Q3727" i="2"/>
  <c r="S3726" i="2"/>
  <c r="R3726" i="2"/>
  <c r="Q3726" i="2"/>
  <c r="S3725" i="2"/>
  <c r="R3725" i="2"/>
  <c r="Q3725" i="2"/>
  <c r="S3724" i="2"/>
  <c r="R3724" i="2"/>
  <c r="Q3724" i="2"/>
  <c r="S3723" i="2"/>
  <c r="R3723" i="2"/>
  <c r="Q3723" i="2"/>
  <c r="S3722" i="2"/>
  <c r="R3722" i="2"/>
  <c r="Q3722" i="2"/>
  <c r="S3721" i="2"/>
  <c r="R3721" i="2"/>
  <c r="Q3721" i="2"/>
  <c r="S3720" i="2"/>
  <c r="R3720" i="2"/>
  <c r="Q3720" i="2"/>
  <c r="S3719" i="2"/>
  <c r="R3719" i="2"/>
  <c r="Q3719" i="2"/>
  <c r="S3718" i="2"/>
  <c r="R3718" i="2"/>
  <c r="Q3718" i="2"/>
  <c r="S3717" i="2"/>
  <c r="R3717" i="2"/>
  <c r="Q3717" i="2"/>
  <c r="S3716" i="2"/>
  <c r="R3716" i="2"/>
  <c r="Q3716" i="2"/>
  <c r="S3715" i="2"/>
  <c r="R3715" i="2"/>
  <c r="Q3715" i="2"/>
  <c r="S3714" i="2"/>
  <c r="R3714" i="2"/>
  <c r="Q3714" i="2"/>
  <c r="S3713" i="2"/>
  <c r="R3713" i="2"/>
  <c r="Q3713" i="2"/>
  <c r="S3712" i="2"/>
  <c r="R3712" i="2"/>
  <c r="Q3712" i="2"/>
  <c r="S3711" i="2"/>
  <c r="R3711" i="2"/>
  <c r="Q3711" i="2"/>
  <c r="S3710" i="2"/>
  <c r="R3710" i="2"/>
  <c r="Q3710" i="2"/>
  <c r="S3709" i="2"/>
  <c r="R3709" i="2"/>
  <c r="Q3709" i="2"/>
  <c r="S3708" i="2"/>
  <c r="R3708" i="2"/>
  <c r="Q3708" i="2"/>
  <c r="S3707" i="2"/>
  <c r="R3707" i="2"/>
  <c r="Q3707" i="2"/>
  <c r="S3706" i="2"/>
  <c r="R3706" i="2"/>
  <c r="Q3706" i="2"/>
  <c r="S3705" i="2"/>
  <c r="R3705" i="2"/>
  <c r="Q3705" i="2"/>
  <c r="S3704" i="2"/>
  <c r="R3704" i="2"/>
  <c r="Q3704" i="2"/>
  <c r="S3703" i="2"/>
  <c r="R3703" i="2"/>
  <c r="Q3703" i="2"/>
  <c r="S3702" i="2"/>
  <c r="R3702" i="2"/>
  <c r="Q3702" i="2"/>
  <c r="S3701" i="2"/>
  <c r="R3701" i="2"/>
  <c r="Q3701" i="2"/>
  <c r="S3700" i="2"/>
  <c r="R3700" i="2"/>
  <c r="Q3700" i="2"/>
  <c r="S3699" i="2"/>
  <c r="R3699" i="2"/>
  <c r="Q3699" i="2"/>
  <c r="S3698" i="2"/>
  <c r="R3698" i="2"/>
  <c r="Q3698" i="2"/>
  <c r="S3697" i="2"/>
  <c r="R3697" i="2"/>
  <c r="Q3697" i="2"/>
  <c r="S3696" i="2"/>
  <c r="R3696" i="2"/>
  <c r="Q3696" i="2"/>
  <c r="S3695" i="2"/>
  <c r="R3695" i="2"/>
  <c r="Q3695" i="2"/>
  <c r="S3694" i="2"/>
  <c r="R3694" i="2"/>
  <c r="Q3694" i="2"/>
  <c r="S3693" i="2"/>
  <c r="R3693" i="2"/>
  <c r="Q3693" i="2"/>
  <c r="S3692" i="2"/>
  <c r="R3692" i="2"/>
  <c r="Q3692" i="2"/>
  <c r="S3691" i="2"/>
  <c r="R3691" i="2"/>
  <c r="Q3691" i="2"/>
  <c r="S3690" i="2"/>
  <c r="R3690" i="2"/>
  <c r="Q3690" i="2"/>
  <c r="S3689" i="2"/>
  <c r="R3689" i="2"/>
  <c r="Q3689" i="2"/>
  <c r="S3688" i="2"/>
  <c r="R3688" i="2"/>
  <c r="Q3688" i="2"/>
  <c r="S3687" i="2"/>
  <c r="R3687" i="2"/>
  <c r="Q3687" i="2"/>
  <c r="S3686" i="2"/>
  <c r="R3686" i="2"/>
  <c r="Q3686" i="2"/>
  <c r="S3685" i="2"/>
  <c r="R3685" i="2"/>
  <c r="Q3685" i="2"/>
  <c r="S3684" i="2"/>
  <c r="R3684" i="2"/>
  <c r="Q3684" i="2"/>
  <c r="S3683" i="2"/>
  <c r="R3683" i="2"/>
  <c r="Q3683" i="2"/>
  <c r="S3682" i="2"/>
  <c r="R3682" i="2"/>
  <c r="Q3682" i="2"/>
  <c r="S3681" i="2"/>
  <c r="R3681" i="2"/>
  <c r="Q3681" i="2"/>
  <c r="S3680" i="2"/>
  <c r="R3680" i="2"/>
  <c r="Q3680" i="2"/>
  <c r="S3679" i="2"/>
  <c r="R3679" i="2"/>
  <c r="Q3679" i="2"/>
  <c r="S3678" i="2"/>
  <c r="R3678" i="2"/>
  <c r="Q3678" i="2"/>
  <c r="S3677" i="2"/>
  <c r="R3677" i="2"/>
  <c r="Q3677" i="2"/>
  <c r="S3676" i="2"/>
  <c r="R3676" i="2"/>
  <c r="Q3676" i="2"/>
  <c r="S3675" i="2"/>
  <c r="R3675" i="2"/>
  <c r="Q3675" i="2"/>
  <c r="S3674" i="2"/>
  <c r="R3674" i="2"/>
  <c r="Q3674" i="2"/>
  <c r="S3673" i="2"/>
  <c r="R3673" i="2"/>
  <c r="Q3673" i="2"/>
  <c r="S3672" i="2"/>
  <c r="R3672" i="2"/>
  <c r="Q3672" i="2"/>
  <c r="S3671" i="2"/>
  <c r="R3671" i="2"/>
  <c r="Q3671" i="2"/>
  <c r="S3670" i="2"/>
  <c r="R3670" i="2"/>
  <c r="Q3670" i="2"/>
  <c r="S3669" i="2"/>
  <c r="R3669" i="2"/>
  <c r="Q3669" i="2"/>
  <c r="S3668" i="2"/>
  <c r="R3668" i="2"/>
  <c r="Q3668" i="2"/>
  <c r="S3667" i="2"/>
  <c r="R3667" i="2"/>
  <c r="Q3667" i="2"/>
  <c r="S3666" i="2"/>
  <c r="R3666" i="2"/>
  <c r="Q3666" i="2"/>
  <c r="S3665" i="2"/>
  <c r="R3665" i="2"/>
  <c r="Q3665" i="2"/>
  <c r="S3664" i="2"/>
  <c r="R3664" i="2"/>
  <c r="Q3664" i="2"/>
  <c r="S3663" i="2"/>
  <c r="R3663" i="2"/>
  <c r="Q3663" i="2"/>
  <c r="S3662" i="2"/>
  <c r="R3662" i="2"/>
  <c r="Q3662" i="2"/>
  <c r="S3661" i="2"/>
  <c r="R3661" i="2"/>
  <c r="Q3661" i="2"/>
  <c r="S3660" i="2"/>
  <c r="R3660" i="2"/>
  <c r="Q3660" i="2"/>
  <c r="S3659" i="2"/>
  <c r="R3659" i="2"/>
  <c r="Q3659" i="2"/>
  <c r="S3658" i="2"/>
  <c r="R3658" i="2"/>
  <c r="Q3658" i="2"/>
  <c r="S3657" i="2"/>
  <c r="R3657" i="2"/>
  <c r="Q3657" i="2"/>
  <c r="S3656" i="2"/>
  <c r="R3656" i="2"/>
  <c r="Q3656" i="2"/>
  <c r="S3655" i="2"/>
  <c r="R3655" i="2"/>
  <c r="Q3655" i="2"/>
  <c r="S3654" i="2"/>
  <c r="R3654" i="2"/>
  <c r="Q3654" i="2"/>
  <c r="S3653" i="2"/>
  <c r="R3653" i="2"/>
  <c r="Q3653" i="2"/>
  <c r="S3652" i="2"/>
  <c r="R3652" i="2"/>
  <c r="Q3652" i="2"/>
  <c r="S3651" i="2"/>
  <c r="R3651" i="2"/>
  <c r="Q3651" i="2"/>
  <c r="S3650" i="2"/>
  <c r="R3650" i="2"/>
  <c r="Q3650" i="2"/>
  <c r="S3649" i="2"/>
  <c r="R3649" i="2"/>
  <c r="Q3649" i="2"/>
  <c r="S3648" i="2"/>
  <c r="R3648" i="2"/>
  <c r="Q3648" i="2"/>
  <c r="S3647" i="2"/>
  <c r="R3647" i="2"/>
  <c r="Q3647" i="2"/>
  <c r="S3646" i="2"/>
  <c r="R3646" i="2"/>
  <c r="Q3646" i="2"/>
  <c r="S3645" i="2"/>
  <c r="R3645" i="2"/>
  <c r="Q3645" i="2"/>
  <c r="S3644" i="2"/>
  <c r="R3644" i="2"/>
  <c r="Q3644" i="2"/>
  <c r="S3643" i="2"/>
  <c r="R3643" i="2"/>
  <c r="Q3643" i="2"/>
  <c r="S3642" i="2"/>
  <c r="R3642" i="2"/>
  <c r="Q3642" i="2"/>
  <c r="S3641" i="2"/>
  <c r="R3641" i="2"/>
  <c r="Q3641" i="2"/>
  <c r="S3640" i="2"/>
  <c r="R3640" i="2"/>
  <c r="Q3640" i="2"/>
  <c r="S3639" i="2"/>
  <c r="R3639" i="2"/>
  <c r="Q3639" i="2"/>
  <c r="S3638" i="2"/>
  <c r="R3638" i="2"/>
  <c r="Q3638" i="2"/>
  <c r="S3637" i="2"/>
  <c r="R3637" i="2"/>
  <c r="Q3637" i="2"/>
  <c r="S3636" i="2"/>
  <c r="R3636" i="2"/>
  <c r="Q3636" i="2"/>
  <c r="S3635" i="2"/>
  <c r="R3635" i="2"/>
  <c r="Q3635" i="2"/>
  <c r="S3634" i="2"/>
  <c r="R3634" i="2"/>
  <c r="Q3634" i="2"/>
  <c r="S3633" i="2"/>
  <c r="R3633" i="2"/>
  <c r="Q3633" i="2"/>
  <c r="S3632" i="2"/>
  <c r="R3632" i="2"/>
  <c r="Q3632" i="2"/>
  <c r="S3631" i="2"/>
  <c r="R3631" i="2"/>
  <c r="Q3631" i="2"/>
  <c r="S3630" i="2"/>
  <c r="R3630" i="2"/>
  <c r="Q3630" i="2"/>
  <c r="S3629" i="2"/>
  <c r="R3629" i="2"/>
  <c r="Q3629" i="2"/>
  <c r="S3628" i="2"/>
  <c r="R3628" i="2"/>
  <c r="Q3628" i="2"/>
  <c r="S3627" i="2"/>
  <c r="R3627" i="2"/>
  <c r="Q3627" i="2"/>
  <c r="S3626" i="2"/>
  <c r="R3626" i="2"/>
  <c r="Q3626" i="2"/>
  <c r="S3625" i="2"/>
  <c r="R3625" i="2"/>
  <c r="Q3625" i="2"/>
  <c r="S3624" i="2"/>
  <c r="R3624" i="2"/>
  <c r="Q3624" i="2"/>
  <c r="S3623" i="2"/>
  <c r="R3623" i="2"/>
  <c r="Q3623" i="2"/>
  <c r="S3622" i="2"/>
  <c r="R3622" i="2"/>
  <c r="Q3622" i="2"/>
  <c r="S3621" i="2"/>
  <c r="R3621" i="2"/>
  <c r="Q3621" i="2"/>
  <c r="S3620" i="2"/>
  <c r="R3620" i="2"/>
  <c r="Q3620" i="2"/>
  <c r="S3619" i="2"/>
  <c r="R3619" i="2"/>
  <c r="Q3619" i="2"/>
  <c r="S3618" i="2"/>
  <c r="R3618" i="2"/>
  <c r="Q3618" i="2"/>
  <c r="S3617" i="2"/>
  <c r="R3617" i="2"/>
  <c r="Q3617" i="2"/>
  <c r="S3616" i="2"/>
  <c r="R3616" i="2"/>
  <c r="Q3616" i="2"/>
  <c r="S3615" i="2"/>
  <c r="R3615" i="2"/>
  <c r="Q3615" i="2"/>
  <c r="S3614" i="2"/>
  <c r="R3614" i="2"/>
  <c r="Q3614" i="2"/>
  <c r="S3613" i="2"/>
  <c r="R3613" i="2"/>
  <c r="Q3613" i="2"/>
  <c r="S3612" i="2"/>
  <c r="R3612" i="2"/>
  <c r="Q3612" i="2"/>
  <c r="S3611" i="2"/>
  <c r="R3611" i="2"/>
  <c r="Q3611" i="2"/>
  <c r="S3610" i="2"/>
  <c r="R3610" i="2"/>
  <c r="Q3610" i="2"/>
  <c r="S3609" i="2"/>
  <c r="R3609" i="2"/>
  <c r="Q3609" i="2"/>
  <c r="S3608" i="2"/>
  <c r="R3608" i="2"/>
  <c r="Q3608" i="2"/>
  <c r="S3607" i="2"/>
  <c r="R3607" i="2"/>
  <c r="Q3607" i="2"/>
  <c r="S3606" i="2"/>
  <c r="R3606" i="2"/>
  <c r="Q3606" i="2"/>
  <c r="S3605" i="2"/>
  <c r="R3605" i="2"/>
  <c r="Q3605" i="2"/>
  <c r="S3604" i="2"/>
  <c r="R3604" i="2"/>
  <c r="Q3604" i="2"/>
  <c r="S3603" i="2"/>
  <c r="R3603" i="2"/>
  <c r="Q3603" i="2"/>
  <c r="S3602" i="2"/>
  <c r="R3602" i="2"/>
  <c r="Q3602" i="2"/>
  <c r="S3601" i="2"/>
  <c r="R3601" i="2"/>
  <c r="Q3601" i="2"/>
  <c r="S3600" i="2"/>
  <c r="R3600" i="2"/>
  <c r="Q3600" i="2"/>
  <c r="S3599" i="2"/>
  <c r="R3599" i="2"/>
  <c r="Q3599" i="2"/>
  <c r="S3598" i="2"/>
  <c r="R3598" i="2"/>
  <c r="Q3598" i="2"/>
  <c r="S3597" i="2"/>
  <c r="R3597" i="2"/>
  <c r="Q3597" i="2"/>
  <c r="S3596" i="2"/>
  <c r="R3596" i="2"/>
  <c r="Q3596" i="2"/>
  <c r="S3595" i="2"/>
  <c r="R3595" i="2"/>
  <c r="Q3595" i="2"/>
  <c r="S3594" i="2"/>
  <c r="R3594" i="2"/>
  <c r="Q3594" i="2"/>
  <c r="S3593" i="2"/>
  <c r="R3593" i="2"/>
  <c r="Q3593" i="2"/>
  <c r="S3592" i="2"/>
  <c r="R3592" i="2"/>
  <c r="Q3592" i="2"/>
  <c r="S3591" i="2"/>
  <c r="R3591" i="2"/>
  <c r="Q3591" i="2"/>
  <c r="S3590" i="2"/>
  <c r="R3590" i="2"/>
  <c r="Q3590" i="2"/>
  <c r="S3589" i="2"/>
  <c r="R3589" i="2"/>
  <c r="Q3589" i="2"/>
  <c r="S3588" i="2"/>
  <c r="R3588" i="2"/>
  <c r="Q3588" i="2"/>
  <c r="S3587" i="2"/>
  <c r="R3587" i="2"/>
  <c r="Q3587" i="2"/>
  <c r="S3586" i="2"/>
  <c r="R3586" i="2"/>
  <c r="Q3586" i="2"/>
  <c r="S3585" i="2"/>
  <c r="R3585" i="2"/>
  <c r="Q3585" i="2"/>
  <c r="S3584" i="2"/>
  <c r="R3584" i="2"/>
  <c r="Q3584" i="2"/>
  <c r="S3583" i="2"/>
  <c r="R3583" i="2"/>
  <c r="Q3583" i="2"/>
  <c r="S3582" i="2"/>
  <c r="R3582" i="2"/>
  <c r="Q3582" i="2"/>
  <c r="S3581" i="2"/>
  <c r="R3581" i="2"/>
  <c r="Q3581" i="2"/>
  <c r="S3580" i="2"/>
  <c r="R3580" i="2"/>
  <c r="Q3580" i="2"/>
  <c r="S3579" i="2"/>
  <c r="R3579" i="2"/>
  <c r="Q3579" i="2"/>
  <c r="S3578" i="2"/>
  <c r="R3578" i="2"/>
  <c r="Q3578" i="2"/>
  <c r="S3577" i="2"/>
  <c r="R3577" i="2"/>
  <c r="Q3577" i="2"/>
  <c r="S3576" i="2"/>
  <c r="R3576" i="2"/>
  <c r="Q3576" i="2"/>
  <c r="S3575" i="2"/>
  <c r="R3575" i="2"/>
  <c r="Q3575" i="2"/>
  <c r="S3574" i="2"/>
  <c r="R3574" i="2"/>
  <c r="Q3574" i="2"/>
  <c r="S3573" i="2"/>
  <c r="R3573" i="2"/>
  <c r="Q3573" i="2"/>
  <c r="S3572" i="2"/>
  <c r="R3572" i="2"/>
  <c r="Q3572" i="2"/>
  <c r="S3571" i="2"/>
  <c r="R3571" i="2"/>
  <c r="Q3571" i="2"/>
  <c r="S3570" i="2"/>
  <c r="R3570" i="2"/>
  <c r="Q3570" i="2"/>
  <c r="S3569" i="2"/>
  <c r="R3569" i="2"/>
  <c r="Q3569" i="2"/>
  <c r="S3568" i="2"/>
  <c r="R3568" i="2"/>
  <c r="Q3568" i="2"/>
  <c r="S3567" i="2"/>
  <c r="R3567" i="2"/>
  <c r="Q3567" i="2"/>
  <c r="S3566" i="2"/>
  <c r="R3566" i="2"/>
  <c r="Q3566" i="2"/>
  <c r="S3565" i="2"/>
  <c r="R3565" i="2"/>
  <c r="Q3565" i="2"/>
  <c r="S3564" i="2"/>
  <c r="R3564" i="2"/>
  <c r="Q3564" i="2"/>
  <c r="S3563" i="2"/>
  <c r="R3563" i="2"/>
  <c r="Q3563" i="2"/>
  <c r="S3562" i="2"/>
  <c r="R3562" i="2"/>
  <c r="Q3562" i="2"/>
  <c r="S3561" i="2"/>
  <c r="R3561" i="2"/>
  <c r="Q3561" i="2"/>
  <c r="S3560" i="2"/>
  <c r="R3560" i="2"/>
  <c r="Q3560" i="2"/>
  <c r="S3559" i="2"/>
  <c r="R3559" i="2"/>
  <c r="Q3559" i="2"/>
  <c r="S3558" i="2"/>
  <c r="R3558" i="2"/>
  <c r="Q3558" i="2"/>
  <c r="S3557" i="2"/>
  <c r="R3557" i="2"/>
  <c r="Q3557" i="2"/>
  <c r="S3556" i="2"/>
  <c r="R3556" i="2"/>
  <c r="Q3556" i="2"/>
  <c r="S3555" i="2"/>
  <c r="R3555" i="2"/>
  <c r="Q3555" i="2"/>
  <c r="S3554" i="2"/>
  <c r="R3554" i="2"/>
  <c r="Q3554" i="2"/>
  <c r="S3553" i="2"/>
  <c r="R3553" i="2"/>
  <c r="Q3553" i="2"/>
  <c r="S3552" i="2"/>
  <c r="R3552" i="2"/>
  <c r="Q3552" i="2"/>
  <c r="S3551" i="2"/>
  <c r="R3551" i="2"/>
  <c r="Q3551" i="2"/>
  <c r="S3550" i="2"/>
  <c r="R3550" i="2"/>
  <c r="Q3550" i="2"/>
  <c r="S3549" i="2"/>
  <c r="R3549" i="2"/>
  <c r="Q3549" i="2"/>
  <c r="S3548" i="2"/>
  <c r="R3548" i="2"/>
  <c r="Q3548" i="2"/>
  <c r="S3547" i="2"/>
  <c r="R3547" i="2"/>
  <c r="Q3547" i="2"/>
  <c r="S3546" i="2"/>
  <c r="R3546" i="2"/>
  <c r="Q3546" i="2"/>
  <c r="S3545" i="2"/>
  <c r="R3545" i="2"/>
  <c r="Q3545" i="2"/>
  <c r="S3544" i="2"/>
  <c r="R3544" i="2"/>
  <c r="Q3544" i="2"/>
  <c r="S3543" i="2"/>
  <c r="R3543" i="2"/>
  <c r="Q3543" i="2"/>
  <c r="S3542" i="2"/>
  <c r="R3542" i="2"/>
  <c r="Q3542" i="2"/>
  <c r="S3541" i="2"/>
  <c r="R3541" i="2"/>
  <c r="Q3541" i="2"/>
  <c r="S3540" i="2"/>
  <c r="R3540" i="2"/>
  <c r="Q3540" i="2"/>
  <c r="S3539" i="2"/>
  <c r="R3539" i="2"/>
  <c r="Q3539" i="2"/>
  <c r="S3538" i="2"/>
  <c r="R3538" i="2"/>
  <c r="Q3538" i="2"/>
  <c r="S3537" i="2"/>
  <c r="R3537" i="2"/>
  <c r="Q3537" i="2"/>
  <c r="S3536" i="2"/>
  <c r="R3536" i="2"/>
  <c r="Q3536" i="2"/>
  <c r="S3535" i="2"/>
  <c r="R3535" i="2"/>
  <c r="Q3535" i="2"/>
  <c r="S3534" i="2"/>
  <c r="R3534" i="2"/>
  <c r="Q3534" i="2"/>
  <c r="S3533" i="2"/>
  <c r="R3533" i="2"/>
  <c r="Q3533" i="2"/>
  <c r="S3532" i="2"/>
  <c r="R3532" i="2"/>
  <c r="Q3532" i="2"/>
  <c r="S3531" i="2"/>
  <c r="R3531" i="2"/>
  <c r="Q3531" i="2"/>
  <c r="S3530" i="2"/>
  <c r="R3530" i="2"/>
  <c r="Q3530" i="2"/>
  <c r="S3529" i="2"/>
  <c r="R3529" i="2"/>
  <c r="Q3529" i="2"/>
  <c r="S3528" i="2"/>
  <c r="R3528" i="2"/>
  <c r="Q3528" i="2"/>
  <c r="S3527" i="2"/>
  <c r="R3527" i="2"/>
  <c r="Q3527" i="2"/>
  <c r="S3526" i="2"/>
  <c r="R3526" i="2"/>
  <c r="Q3526" i="2"/>
  <c r="S3525" i="2"/>
  <c r="R3525" i="2"/>
  <c r="Q3525" i="2"/>
  <c r="S3524" i="2"/>
  <c r="R3524" i="2"/>
  <c r="Q3524" i="2"/>
  <c r="S3523" i="2"/>
  <c r="R3523" i="2"/>
  <c r="Q3523" i="2"/>
  <c r="S3522" i="2"/>
  <c r="R3522" i="2"/>
  <c r="Q3522" i="2"/>
  <c r="S3521" i="2"/>
  <c r="R3521" i="2"/>
  <c r="Q3521" i="2"/>
  <c r="S3520" i="2"/>
  <c r="R3520" i="2"/>
  <c r="Q3520" i="2"/>
  <c r="S3519" i="2"/>
  <c r="R3519" i="2"/>
  <c r="Q3519" i="2"/>
  <c r="S3518" i="2"/>
  <c r="R3518" i="2"/>
  <c r="Q3518" i="2"/>
  <c r="S3517" i="2"/>
  <c r="R3517" i="2"/>
  <c r="Q3517" i="2"/>
  <c r="S3516" i="2"/>
  <c r="R3516" i="2"/>
  <c r="Q3516" i="2"/>
  <c r="S3515" i="2"/>
  <c r="R3515" i="2"/>
  <c r="Q3515" i="2"/>
  <c r="S3514" i="2"/>
  <c r="R3514" i="2"/>
  <c r="Q3514" i="2"/>
  <c r="S3513" i="2"/>
  <c r="R3513" i="2"/>
  <c r="Q3513" i="2"/>
  <c r="S3512" i="2"/>
  <c r="R3512" i="2"/>
  <c r="Q3512" i="2"/>
  <c r="S3511" i="2"/>
  <c r="R3511" i="2"/>
  <c r="Q3511" i="2"/>
  <c r="S3510" i="2"/>
  <c r="R3510" i="2"/>
  <c r="Q3510" i="2"/>
  <c r="S3509" i="2"/>
  <c r="R3509" i="2"/>
  <c r="Q3509" i="2"/>
  <c r="S3508" i="2"/>
  <c r="R3508" i="2"/>
  <c r="Q3508" i="2"/>
  <c r="S3507" i="2"/>
  <c r="R3507" i="2"/>
  <c r="Q3507" i="2"/>
  <c r="S3506" i="2"/>
  <c r="R3506" i="2"/>
  <c r="Q3506" i="2"/>
  <c r="S3505" i="2"/>
  <c r="R3505" i="2"/>
  <c r="Q3505" i="2"/>
  <c r="S3504" i="2"/>
  <c r="R3504" i="2"/>
  <c r="Q3504" i="2"/>
  <c r="S3503" i="2"/>
  <c r="R3503" i="2"/>
  <c r="Q3503" i="2"/>
  <c r="S3502" i="2"/>
  <c r="R3502" i="2"/>
  <c r="Q3502" i="2"/>
  <c r="S3501" i="2"/>
  <c r="R3501" i="2"/>
  <c r="Q3501" i="2"/>
  <c r="S3500" i="2"/>
  <c r="R3500" i="2"/>
  <c r="Q3500" i="2"/>
  <c r="S3499" i="2"/>
  <c r="R3499" i="2"/>
  <c r="Q3499" i="2"/>
  <c r="S3498" i="2"/>
  <c r="R3498" i="2"/>
  <c r="Q3498" i="2"/>
  <c r="S3497" i="2"/>
  <c r="R3497" i="2"/>
  <c r="Q3497" i="2"/>
  <c r="S3496" i="2"/>
  <c r="R3496" i="2"/>
  <c r="Q3496" i="2"/>
  <c r="S3495" i="2"/>
  <c r="R3495" i="2"/>
  <c r="Q3495" i="2"/>
  <c r="S3494" i="2"/>
  <c r="R3494" i="2"/>
  <c r="Q3494" i="2"/>
  <c r="S3493" i="2"/>
  <c r="R3493" i="2"/>
  <c r="Q3493" i="2"/>
  <c r="S3492" i="2"/>
  <c r="R3492" i="2"/>
  <c r="Q3492" i="2"/>
  <c r="S3491" i="2"/>
  <c r="R3491" i="2"/>
  <c r="Q3491" i="2"/>
  <c r="S3490" i="2"/>
  <c r="R3490" i="2"/>
  <c r="Q3490" i="2"/>
  <c r="S3489" i="2"/>
  <c r="R3489" i="2"/>
  <c r="Q3489" i="2"/>
  <c r="S3488" i="2"/>
  <c r="R3488" i="2"/>
  <c r="Q3488" i="2"/>
  <c r="S3487" i="2"/>
  <c r="R3487" i="2"/>
  <c r="Q3487" i="2"/>
  <c r="S3486" i="2"/>
  <c r="R3486" i="2"/>
  <c r="Q3486" i="2"/>
  <c r="S3485" i="2"/>
  <c r="R3485" i="2"/>
  <c r="Q3485" i="2"/>
  <c r="S3484" i="2"/>
  <c r="R3484" i="2"/>
  <c r="Q3484" i="2"/>
  <c r="S3483" i="2"/>
  <c r="R3483" i="2"/>
  <c r="Q3483" i="2"/>
  <c r="S3482" i="2"/>
  <c r="R3482" i="2"/>
  <c r="Q3482" i="2"/>
  <c r="S3481" i="2"/>
  <c r="R3481" i="2"/>
  <c r="Q3481" i="2"/>
  <c r="S3480" i="2"/>
  <c r="R3480" i="2"/>
  <c r="Q3480" i="2"/>
  <c r="S3479" i="2"/>
  <c r="R3479" i="2"/>
  <c r="Q3479" i="2"/>
  <c r="S3477" i="2"/>
  <c r="R3477" i="2"/>
  <c r="Q3477" i="2"/>
  <c r="S3476" i="2"/>
  <c r="R3476" i="2"/>
  <c r="Q3476" i="2"/>
  <c r="S3475" i="2"/>
  <c r="R3475" i="2"/>
  <c r="Q3475" i="2"/>
  <c r="S3474" i="2"/>
  <c r="R3474" i="2"/>
  <c r="Q3474" i="2"/>
  <c r="S3473" i="2"/>
  <c r="R3473" i="2"/>
  <c r="Q3473" i="2"/>
  <c r="S3472" i="2"/>
  <c r="R3472" i="2"/>
  <c r="Q3472" i="2"/>
  <c r="S3471" i="2"/>
  <c r="R3471" i="2"/>
  <c r="Q3471" i="2"/>
  <c r="S3470" i="2"/>
  <c r="R3470" i="2"/>
  <c r="Q3470" i="2"/>
  <c r="S3469" i="2"/>
  <c r="R3469" i="2"/>
  <c r="Q3469" i="2"/>
  <c r="S3468" i="2"/>
  <c r="R3468" i="2"/>
  <c r="Q3468" i="2"/>
  <c r="S3467" i="2"/>
  <c r="R3467" i="2"/>
  <c r="Q3467" i="2"/>
  <c r="S3466" i="2"/>
  <c r="R3466" i="2"/>
  <c r="Q3466" i="2"/>
  <c r="S3465" i="2"/>
  <c r="R3465" i="2"/>
  <c r="Q3465" i="2"/>
  <c r="S3464" i="2"/>
  <c r="R3464" i="2"/>
  <c r="Q3464" i="2"/>
  <c r="S3463" i="2"/>
  <c r="R3463" i="2"/>
  <c r="Q3463" i="2"/>
  <c r="S3462" i="2"/>
  <c r="R3462" i="2"/>
  <c r="Q3462" i="2"/>
  <c r="S3459" i="2"/>
  <c r="R3459" i="2"/>
  <c r="Q3459" i="2"/>
  <c r="S3458" i="2"/>
  <c r="R3458" i="2"/>
  <c r="Q3458" i="2"/>
  <c r="S3457" i="2"/>
  <c r="R3457" i="2"/>
  <c r="Q3457" i="2"/>
  <c r="S3456" i="2"/>
  <c r="R3456" i="2"/>
  <c r="Q3456" i="2"/>
  <c r="S3455" i="2"/>
  <c r="R3455" i="2"/>
  <c r="Q3455" i="2"/>
  <c r="S3453" i="2"/>
  <c r="R3453" i="2"/>
  <c r="Q3453" i="2"/>
  <c r="S3452" i="2"/>
  <c r="R3452" i="2"/>
  <c r="Q3452" i="2"/>
  <c r="S3451" i="2"/>
  <c r="R3451" i="2"/>
  <c r="Q3451" i="2"/>
  <c r="S3450" i="2"/>
  <c r="R3450" i="2"/>
  <c r="Q3450" i="2"/>
  <c r="S3449" i="2"/>
  <c r="R3449" i="2"/>
  <c r="Q3449" i="2"/>
  <c r="S3448" i="2"/>
  <c r="R3448" i="2"/>
  <c r="Q3448" i="2"/>
  <c r="S3447" i="2"/>
  <c r="R3447" i="2"/>
  <c r="Q3447" i="2"/>
  <c r="S3446" i="2"/>
  <c r="R3446" i="2"/>
  <c r="Q3446" i="2"/>
  <c r="S3445" i="2"/>
  <c r="R3445" i="2"/>
  <c r="Q3445" i="2"/>
  <c r="S3444" i="2"/>
  <c r="R3444" i="2"/>
  <c r="Q3444" i="2"/>
  <c r="S3443" i="2"/>
  <c r="R3443" i="2"/>
  <c r="Q3443" i="2"/>
  <c r="S3442" i="2"/>
  <c r="R3442" i="2"/>
  <c r="Q3442" i="2"/>
  <c r="S3440" i="2"/>
  <c r="R3440" i="2"/>
  <c r="Q3440" i="2"/>
  <c r="S3439" i="2"/>
  <c r="R3439" i="2"/>
  <c r="Q3439" i="2"/>
  <c r="S3438" i="2"/>
  <c r="R3438" i="2"/>
  <c r="Q3438" i="2"/>
  <c r="S3437" i="2"/>
  <c r="R3437" i="2"/>
  <c r="Q3437" i="2"/>
  <c r="S3436" i="2"/>
  <c r="R3436" i="2"/>
  <c r="Q3436" i="2"/>
  <c r="S3435" i="2"/>
  <c r="R3435" i="2"/>
  <c r="Q3435" i="2"/>
  <c r="S3434" i="2"/>
  <c r="R3434" i="2"/>
  <c r="Q3434" i="2"/>
  <c r="S3433" i="2"/>
  <c r="R3433" i="2"/>
  <c r="Q3433" i="2"/>
  <c r="S3432" i="2"/>
  <c r="R3432" i="2"/>
  <c r="Q3432" i="2"/>
  <c r="S3431" i="2"/>
  <c r="R3431" i="2"/>
  <c r="Q3431" i="2"/>
  <c r="S3430" i="2"/>
  <c r="R3430" i="2"/>
  <c r="Q3430" i="2"/>
  <c r="S3429" i="2"/>
  <c r="R3429" i="2"/>
  <c r="Q3429" i="2"/>
  <c r="S3428" i="2"/>
  <c r="R3428" i="2"/>
  <c r="Q3428" i="2"/>
  <c r="S3427" i="2"/>
  <c r="R3427" i="2"/>
  <c r="Q3427" i="2"/>
  <c r="S3426" i="2"/>
  <c r="R3426" i="2"/>
  <c r="Q3426" i="2"/>
  <c r="S3424" i="2"/>
  <c r="R3424" i="2"/>
  <c r="Q3424" i="2"/>
  <c r="S3423" i="2"/>
  <c r="R3423" i="2"/>
  <c r="Q3423" i="2"/>
  <c r="S3422" i="2"/>
  <c r="R3422" i="2"/>
  <c r="Q3422" i="2"/>
  <c r="S3421" i="2"/>
  <c r="R3421" i="2"/>
  <c r="Q3421" i="2"/>
  <c r="S3420" i="2"/>
  <c r="R3420" i="2"/>
  <c r="Q3420" i="2"/>
  <c r="S3419" i="2"/>
  <c r="R3419" i="2"/>
  <c r="Q3419" i="2"/>
  <c r="S3418" i="2"/>
  <c r="R3418" i="2"/>
  <c r="Q3418" i="2"/>
  <c r="S3417" i="2"/>
  <c r="R3417" i="2"/>
  <c r="Q3417" i="2"/>
  <c r="S3416" i="2"/>
  <c r="R3416" i="2"/>
  <c r="Q3416" i="2"/>
  <c r="S3415" i="2"/>
  <c r="R3415" i="2"/>
  <c r="Q3415" i="2"/>
  <c r="S3414" i="2"/>
  <c r="R3414" i="2"/>
  <c r="Q3414" i="2"/>
  <c r="S3413" i="2"/>
  <c r="R3413" i="2"/>
  <c r="Q3413" i="2"/>
  <c r="S3412" i="2"/>
  <c r="R3412" i="2"/>
  <c r="Q3412" i="2"/>
  <c r="S3411" i="2"/>
  <c r="R3411" i="2"/>
  <c r="Q3411" i="2"/>
  <c r="S3410" i="2"/>
  <c r="R3410" i="2"/>
  <c r="Q3410" i="2"/>
  <c r="S3409" i="2"/>
  <c r="R3409" i="2"/>
  <c r="Q3409" i="2"/>
  <c r="S3408" i="2"/>
  <c r="R3408" i="2"/>
  <c r="Q3408" i="2"/>
  <c r="S3407" i="2"/>
  <c r="R3407" i="2"/>
  <c r="Q3407" i="2"/>
  <c r="S3406" i="2"/>
  <c r="R3406" i="2"/>
  <c r="Q3406" i="2"/>
  <c r="S3405" i="2"/>
  <c r="R3405" i="2"/>
  <c r="Q3405" i="2"/>
  <c r="S3404" i="2"/>
  <c r="R3404" i="2"/>
  <c r="Q3404" i="2"/>
  <c r="S3403" i="2"/>
  <c r="R3403" i="2"/>
  <c r="Q3403" i="2"/>
  <c r="S3402" i="2"/>
  <c r="R3402" i="2"/>
  <c r="Q3402" i="2"/>
  <c r="S3401" i="2"/>
  <c r="R3401" i="2"/>
  <c r="Q3401" i="2"/>
  <c r="S3400" i="2"/>
  <c r="R3400" i="2"/>
  <c r="Q3400" i="2"/>
  <c r="S3399" i="2"/>
  <c r="R3399" i="2"/>
  <c r="Q3399" i="2"/>
  <c r="S3398" i="2"/>
  <c r="R3398" i="2"/>
  <c r="Q3398" i="2"/>
  <c r="S3397" i="2"/>
  <c r="R3397" i="2"/>
  <c r="Q3397" i="2"/>
  <c r="S3396" i="2"/>
  <c r="R3396" i="2"/>
  <c r="Q3396" i="2"/>
  <c r="S3395" i="2"/>
  <c r="R3395" i="2"/>
  <c r="Q3395" i="2"/>
  <c r="S3394" i="2"/>
  <c r="R3394" i="2"/>
  <c r="Q3394" i="2"/>
  <c r="S3393" i="2"/>
  <c r="R3393" i="2"/>
  <c r="Q3393" i="2"/>
  <c r="S3392" i="2"/>
  <c r="R3392" i="2"/>
  <c r="Q3392" i="2"/>
  <c r="S3391" i="2"/>
  <c r="R3391" i="2"/>
  <c r="Q3391" i="2"/>
  <c r="S3390" i="2"/>
  <c r="R3390" i="2"/>
  <c r="Q3390" i="2"/>
  <c r="S3389" i="2"/>
  <c r="R3389" i="2"/>
  <c r="Q3389" i="2"/>
  <c r="S3388" i="2"/>
  <c r="R3388" i="2"/>
  <c r="Q3388" i="2"/>
  <c r="S3387" i="2"/>
  <c r="R3387" i="2"/>
  <c r="Q3387" i="2"/>
  <c r="S3386" i="2"/>
  <c r="R3386" i="2"/>
  <c r="Q3386" i="2"/>
  <c r="S3385" i="2"/>
  <c r="R3385" i="2"/>
  <c r="Q3385" i="2"/>
  <c r="S3384" i="2"/>
  <c r="R3384" i="2"/>
  <c r="Q3384" i="2"/>
  <c r="S3383" i="2"/>
  <c r="R3383" i="2"/>
  <c r="Q3383" i="2"/>
  <c r="S3382" i="2"/>
  <c r="R3382" i="2"/>
  <c r="Q3382" i="2"/>
  <c r="S3381" i="2"/>
  <c r="R3381" i="2"/>
  <c r="Q3381" i="2"/>
  <c r="S3380" i="2"/>
  <c r="R3380" i="2"/>
  <c r="Q3380" i="2"/>
  <c r="S3379" i="2"/>
  <c r="R3379" i="2"/>
  <c r="Q3379" i="2"/>
  <c r="S3377" i="2"/>
  <c r="R3377" i="2"/>
  <c r="Q3377" i="2"/>
  <c r="S3376" i="2"/>
  <c r="R3376" i="2"/>
  <c r="Q3376" i="2"/>
  <c r="S3374" i="2"/>
  <c r="R3374" i="2"/>
  <c r="Q3374" i="2"/>
  <c r="S3373" i="2"/>
  <c r="R3373" i="2"/>
  <c r="Q3373" i="2"/>
  <c r="S3372" i="2"/>
  <c r="R3372" i="2"/>
  <c r="Q3372" i="2"/>
  <c r="S3371" i="2"/>
  <c r="R3371" i="2"/>
  <c r="Q3371" i="2"/>
  <c r="S3370" i="2"/>
  <c r="R3370" i="2"/>
  <c r="Q3370" i="2"/>
  <c r="S3369" i="2"/>
  <c r="R3369" i="2"/>
  <c r="Q3369" i="2"/>
  <c r="S3368" i="2"/>
  <c r="R3368" i="2"/>
  <c r="Q3368" i="2"/>
  <c r="S3367" i="2"/>
  <c r="R3367" i="2"/>
  <c r="Q3367" i="2"/>
  <c r="S3366" i="2"/>
  <c r="R3366" i="2"/>
  <c r="Q3366" i="2"/>
  <c r="S3365" i="2"/>
  <c r="R3365" i="2"/>
  <c r="Q3365" i="2"/>
  <c r="S3364" i="2"/>
  <c r="R3364" i="2"/>
  <c r="Q3364" i="2"/>
  <c r="S3363" i="2"/>
  <c r="R3363" i="2"/>
  <c r="Q3363" i="2"/>
  <c r="S3360" i="2"/>
  <c r="R3360" i="2"/>
  <c r="Q3360" i="2"/>
  <c r="S3359" i="2"/>
  <c r="R3359" i="2"/>
  <c r="Q3359" i="2"/>
  <c r="S3358" i="2"/>
  <c r="R3358" i="2"/>
  <c r="Q3358" i="2"/>
  <c r="S3357" i="2"/>
  <c r="R3357" i="2"/>
  <c r="Q3357" i="2"/>
  <c r="S3356" i="2"/>
  <c r="R3356" i="2"/>
  <c r="Q3356" i="2"/>
  <c r="S3355" i="2"/>
  <c r="R3355" i="2"/>
  <c r="Q3355" i="2"/>
  <c r="S3354" i="2"/>
  <c r="R3354" i="2"/>
  <c r="Q3354" i="2"/>
  <c r="S3353" i="2"/>
  <c r="R3353" i="2"/>
  <c r="Q3353" i="2"/>
  <c r="S3352" i="2"/>
  <c r="R3352" i="2"/>
  <c r="Q3352" i="2"/>
  <c r="S3351" i="2"/>
  <c r="R3351" i="2"/>
  <c r="Q3351" i="2"/>
  <c r="S3350" i="2"/>
  <c r="R3350" i="2"/>
  <c r="Q3350" i="2"/>
  <c r="S3349" i="2"/>
  <c r="R3349" i="2"/>
  <c r="Q3349" i="2"/>
  <c r="S3348" i="2"/>
  <c r="R3348" i="2"/>
  <c r="Q3348" i="2"/>
  <c r="S3347" i="2"/>
  <c r="R3347" i="2"/>
  <c r="Q3347" i="2"/>
  <c r="S3346" i="2"/>
  <c r="R3346" i="2"/>
  <c r="Q3346" i="2"/>
  <c r="S3345" i="2"/>
  <c r="R3345" i="2"/>
  <c r="Q3345" i="2"/>
  <c r="S3344" i="2"/>
  <c r="R3344" i="2"/>
  <c r="Q3344" i="2"/>
  <c r="S3343" i="2"/>
  <c r="R3343" i="2"/>
  <c r="Q3343" i="2"/>
  <c r="S3342" i="2"/>
  <c r="R3342" i="2"/>
  <c r="Q3342" i="2"/>
  <c r="S3341" i="2"/>
  <c r="R3341" i="2"/>
  <c r="Q3341" i="2"/>
  <c r="S3340" i="2"/>
  <c r="R3340" i="2"/>
  <c r="Q3340" i="2"/>
  <c r="S3339" i="2"/>
  <c r="R3339" i="2"/>
  <c r="Q3339" i="2"/>
  <c r="S3338" i="2"/>
  <c r="R3338" i="2"/>
  <c r="Q3338" i="2"/>
  <c r="S3337" i="2"/>
  <c r="R3337" i="2"/>
  <c r="Q3337" i="2"/>
  <c r="S3336" i="2"/>
  <c r="R3336" i="2"/>
  <c r="Q3336" i="2"/>
  <c r="S3335" i="2"/>
  <c r="R3335" i="2"/>
  <c r="Q3335" i="2"/>
  <c r="S3334" i="2"/>
  <c r="R3334" i="2"/>
  <c r="Q3334" i="2"/>
  <c r="S3333" i="2"/>
  <c r="R3333" i="2"/>
  <c r="Q3333" i="2"/>
  <c r="S3332" i="2"/>
  <c r="R3332" i="2"/>
  <c r="Q3332" i="2"/>
  <c r="S3331" i="2"/>
  <c r="R3331" i="2"/>
  <c r="Q3331" i="2"/>
  <c r="S3330" i="2"/>
  <c r="R3330" i="2"/>
  <c r="Q3330" i="2"/>
  <c r="S3329" i="2"/>
  <c r="R3329" i="2"/>
  <c r="Q3329" i="2"/>
  <c r="S3328" i="2"/>
  <c r="R3328" i="2"/>
  <c r="Q3328" i="2"/>
  <c r="S3327" i="2"/>
  <c r="R3327" i="2"/>
  <c r="Q3327" i="2"/>
  <c r="S3326" i="2"/>
  <c r="R3326" i="2"/>
  <c r="Q3326" i="2"/>
  <c r="S3325" i="2"/>
  <c r="R3325" i="2"/>
  <c r="Q3325" i="2"/>
  <c r="S3324" i="2"/>
  <c r="R3324" i="2"/>
  <c r="Q3324" i="2"/>
  <c r="S3323" i="2"/>
  <c r="R3323" i="2"/>
  <c r="Q3323" i="2"/>
  <c r="S3321" i="2"/>
  <c r="R3321" i="2"/>
  <c r="Q3321" i="2"/>
  <c r="S3320" i="2"/>
  <c r="R3320" i="2"/>
  <c r="Q3320" i="2"/>
  <c r="S3319" i="2"/>
  <c r="R3319" i="2"/>
  <c r="Q3319" i="2"/>
  <c r="S3318" i="2"/>
  <c r="R3318" i="2"/>
  <c r="Q3318" i="2"/>
  <c r="S3317" i="2"/>
  <c r="R3317" i="2"/>
  <c r="Q3317" i="2"/>
  <c r="S3316" i="2"/>
  <c r="R3316" i="2"/>
  <c r="Q3316" i="2"/>
  <c r="S3315" i="2"/>
  <c r="R3315" i="2"/>
  <c r="Q3315" i="2"/>
  <c r="S3314" i="2"/>
  <c r="R3314" i="2"/>
  <c r="Q3314" i="2"/>
  <c r="S3313" i="2"/>
  <c r="R3313" i="2"/>
  <c r="Q3313" i="2"/>
  <c r="S3312" i="2"/>
  <c r="R3312" i="2"/>
  <c r="Q3312" i="2"/>
  <c r="S3311" i="2"/>
  <c r="R3311" i="2"/>
  <c r="Q3311" i="2"/>
  <c r="S3310" i="2"/>
  <c r="R3310" i="2"/>
  <c r="Q3310" i="2"/>
  <c r="S3309" i="2"/>
  <c r="R3309" i="2"/>
  <c r="Q3309" i="2"/>
  <c r="S3308" i="2"/>
  <c r="R3308" i="2"/>
  <c r="Q3308" i="2"/>
  <c r="S3307" i="2"/>
  <c r="R3307" i="2"/>
  <c r="Q3307" i="2"/>
  <c r="S3306" i="2"/>
  <c r="R3306" i="2"/>
  <c r="Q3306" i="2"/>
  <c r="S3305" i="2"/>
  <c r="R3305" i="2"/>
  <c r="Q3305" i="2"/>
  <c r="S3304" i="2"/>
  <c r="R3304" i="2"/>
  <c r="Q3304" i="2"/>
  <c r="S3302" i="2"/>
  <c r="R3302" i="2"/>
  <c r="Q3302" i="2"/>
  <c r="S3301" i="2"/>
  <c r="R3301" i="2"/>
  <c r="Q3301" i="2"/>
  <c r="S3300" i="2"/>
  <c r="R3300" i="2"/>
  <c r="Q3300" i="2"/>
  <c r="S3299" i="2"/>
  <c r="R3299" i="2"/>
  <c r="Q3299" i="2"/>
  <c r="S3298" i="2"/>
  <c r="R3298" i="2"/>
  <c r="Q3298" i="2"/>
  <c r="S3297" i="2"/>
  <c r="R3297" i="2"/>
  <c r="Q3297" i="2"/>
  <c r="S3296" i="2"/>
  <c r="R3296" i="2"/>
  <c r="Q3296" i="2"/>
  <c r="S3295" i="2"/>
  <c r="R3295" i="2"/>
  <c r="Q3295" i="2"/>
  <c r="S3294" i="2"/>
  <c r="R3294" i="2"/>
  <c r="Q3294" i="2"/>
  <c r="S3293" i="2"/>
  <c r="R3293" i="2"/>
  <c r="Q3293" i="2"/>
  <c r="S3292" i="2"/>
  <c r="R3292" i="2"/>
  <c r="Q3292" i="2"/>
  <c r="S3291" i="2"/>
  <c r="R3291" i="2"/>
  <c r="Q3291" i="2"/>
  <c r="S3290" i="2"/>
  <c r="R3290" i="2"/>
  <c r="Q3290" i="2"/>
  <c r="S3289" i="2"/>
  <c r="R3289" i="2"/>
  <c r="Q3289" i="2"/>
  <c r="S3288" i="2"/>
  <c r="R3288" i="2"/>
  <c r="Q3288" i="2"/>
  <c r="S3287" i="2"/>
  <c r="R3287" i="2"/>
  <c r="Q3287" i="2"/>
  <c r="S3286" i="2"/>
  <c r="R3286" i="2"/>
  <c r="Q3286" i="2"/>
  <c r="S3285" i="2"/>
  <c r="R3285" i="2"/>
  <c r="Q3285" i="2"/>
  <c r="S3284" i="2"/>
  <c r="R3284" i="2"/>
  <c r="Q3284" i="2"/>
  <c r="S3283" i="2"/>
  <c r="R3283" i="2"/>
  <c r="Q3283" i="2"/>
  <c r="S3282" i="2"/>
  <c r="R3282" i="2"/>
  <c r="Q3282" i="2"/>
  <c r="S3281" i="2"/>
  <c r="R3281" i="2"/>
  <c r="Q3281" i="2"/>
  <c r="S3280" i="2"/>
  <c r="R3280" i="2"/>
  <c r="Q3280" i="2"/>
  <c r="S3279" i="2"/>
  <c r="R3279" i="2"/>
  <c r="Q3279" i="2"/>
  <c r="S3278" i="2"/>
  <c r="R3278" i="2"/>
  <c r="Q3278" i="2"/>
  <c r="S3277" i="2"/>
  <c r="R3277" i="2"/>
  <c r="Q3277" i="2"/>
  <c r="S3276" i="2"/>
  <c r="R3276" i="2"/>
  <c r="Q3276" i="2"/>
  <c r="S3275" i="2"/>
  <c r="R3275" i="2"/>
  <c r="Q3275" i="2"/>
  <c r="S3274" i="2"/>
  <c r="R3274" i="2"/>
  <c r="Q3274" i="2"/>
  <c r="S3273" i="2"/>
  <c r="R3273" i="2"/>
  <c r="Q3273" i="2"/>
  <c r="S3272" i="2"/>
  <c r="R3272" i="2"/>
  <c r="Q3272" i="2"/>
  <c r="S3271" i="2"/>
  <c r="R3271" i="2"/>
  <c r="Q3271" i="2"/>
  <c r="S3269" i="2"/>
  <c r="R3269" i="2"/>
  <c r="Q3269" i="2"/>
  <c r="S3268" i="2"/>
  <c r="R3268" i="2"/>
  <c r="Q3268" i="2"/>
  <c r="S3265" i="2"/>
  <c r="R3265" i="2"/>
  <c r="Q3265" i="2"/>
  <c r="S3264" i="2"/>
  <c r="R3264" i="2"/>
  <c r="Q3264" i="2"/>
  <c r="S3263" i="2"/>
  <c r="R3263" i="2"/>
  <c r="Q3263" i="2"/>
  <c r="S3262" i="2"/>
  <c r="R3262" i="2"/>
  <c r="Q3262" i="2"/>
  <c r="S3261" i="2"/>
  <c r="R3261" i="2"/>
  <c r="Q3261" i="2"/>
  <c r="S3260" i="2"/>
  <c r="R3260" i="2"/>
  <c r="Q3260" i="2"/>
  <c r="S3259" i="2"/>
  <c r="R3259" i="2"/>
  <c r="Q3259" i="2"/>
  <c r="S3258" i="2"/>
  <c r="R3258" i="2"/>
  <c r="Q3258" i="2"/>
  <c r="S3257" i="2"/>
  <c r="R3257" i="2"/>
  <c r="Q3257" i="2"/>
  <c r="S3256" i="2"/>
  <c r="R3256" i="2"/>
  <c r="Q3256" i="2"/>
  <c r="S3254" i="2"/>
  <c r="R3254" i="2"/>
  <c r="Q3254" i="2"/>
  <c r="S3253" i="2"/>
  <c r="R3253" i="2"/>
  <c r="Q3253" i="2"/>
  <c r="S3252" i="2"/>
  <c r="R3252" i="2"/>
  <c r="Q3252" i="2"/>
  <c r="S3251" i="2"/>
  <c r="R3251" i="2"/>
  <c r="Q3251" i="2"/>
  <c r="S3250" i="2"/>
  <c r="R3250" i="2"/>
  <c r="Q3250" i="2"/>
  <c r="S3249" i="2"/>
  <c r="R3249" i="2"/>
  <c r="Q3249" i="2"/>
  <c r="S3248" i="2"/>
  <c r="R3248" i="2"/>
  <c r="Q3248" i="2"/>
  <c r="S3247" i="2"/>
  <c r="R3247" i="2"/>
  <c r="Q3247" i="2"/>
  <c r="S3246" i="2"/>
  <c r="R3246" i="2"/>
  <c r="Q3246" i="2"/>
  <c r="S3245" i="2"/>
  <c r="R3245" i="2"/>
  <c r="Q3245" i="2"/>
  <c r="S3244" i="2"/>
  <c r="R3244" i="2"/>
  <c r="Q3244" i="2"/>
  <c r="S3243" i="2"/>
  <c r="R3243" i="2"/>
  <c r="Q3243" i="2"/>
  <c r="S3242" i="2"/>
  <c r="R3242" i="2"/>
  <c r="Q3242" i="2"/>
  <c r="S3241" i="2"/>
  <c r="R3241" i="2"/>
  <c r="Q3241" i="2"/>
  <c r="S3240" i="2"/>
  <c r="R3240" i="2"/>
  <c r="Q3240" i="2"/>
  <c r="S3239" i="2"/>
  <c r="R3239" i="2"/>
  <c r="Q3239" i="2"/>
  <c r="S3238" i="2"/>
  <c r="R3238" i="2"/>
  <c r="Q3238" i="2"/>
  <c r="S3237" i="2"/>
  <c r="R3237" i="2"/>
  <c r="Q3237" i="2"/>
  <c r="S3236" i="2"/>
  <c r="R3236" i="2"/>
  <c r="Q3236" i="2"/>
  <c r="S3235" i="2"/>
  <c r="R3235" i="2"/>
  <c r="Q3235" i="2"/>
  <c r="S3234" i="2"/>
  <c r="R3234" i="2"/>
  <c r="Q3234" i="2"/>
  <c r="S3233" i="2"/>
  <c r="R3233" i="2"/>
  <c r="Q3233" i="2"/>
  <c r="S3232" i="2"/>
  <c r="R3232" i="2"/>
  <c r="Q3232" i="2"/>
  <c r="S3231" i="2"/>
  <c r="R3231" i="2"/>
  <c r="Q3231" i="2"/>
  <c r="S3230" i="2"/>
  <c r="R3230" i="2"/>
  <c r="Q3230" i="2"/>
  <c r="S3229" i="2"/>
  <c r="R3229" i="2"/>
  <c r="Q3229" i="2"/>
  <c r="S3228" i="2"/>
  <c r="R3228" i="2"/>
  <c r="Q3228" i="2"/>
  <c r="S3227" i="2"/>
  <c r="R3227" i="2"/>
  <c r="Q3227" i="2"/>
  <c r="S3226" i="2"/>
  <c r="R3226" i="2"/>
  <c r="Q3226" i="2"/>
  <c r="S3225" i="2"/>
  <c r="R3225" i="2"/>
  <c r="Q3225" i="2"/>
  <c r="S3224" i="2"/>
  <c r="R3224" i="2"/>
  <c r="Q3224" i="2"/>
  <c r="S3223" i="2"/>
  <c r="R3223" i="2"/>
  <c r="Q3223" i="2"/>
  <c r="S3222" i="2"/>
  <c r="R3222" i="2"/>
  <c r="Q3222" i="2"/>
  <c r="S3221" i="2"/>
  <c r="R3221" i="2"/>
  <c r="Q3221" i="2"/>
  <c r="S3220" i="2"/>
  <c r="R3220" i="2"/>
  <c r="Q3220" i="2"/>
  <c r="S3219" i="2"/>
  <c r="R3219" i="2"/>
  <c r="Q3219" i="2"/>
  <c r="S3218" i="2"/>
  <c r="R3218" i="2"/>
  <c r="Q3218" i="2"/>
  <c r="S3217" i="2"/>
  <c r="R3217" i="2"/>
  <c r="Q3217" i="2"/>
  <c r="S3216" i="2"/>
  <c r="R3216" i="2"/>
  <c r="Q3216" i="2"/>
  <c r="S3215" i="2"/>
  <c r="R3215" i="2"/>
  <c r="Q3215" i="2"/>
  <c r="S3214" i="2"/>
  <c r="R3214" i="2"/>
  <c r="Q3214" i="2"/>
  <c r="S3213" i="2"/>
  <c r="R3213" i="2"/>
  <c r="Q3213" i="2"/>
  <c r="S3212" i="2"/>
  <c r="R3212" i="2"/>
  <c r="Q3212" i="2"/>
  <c r="S3211" i="2"/>
  <c r="R3211" i="2"/>
  <c r="Q3211" i="2"/>
  <c r="S3209" i="2"/>
  <c r="R3209" i="2"/>
  <c r="Q3209" i="2"/>
  <c r="S3208" i="2"/>
  <c r="R3208" i="2"/>
  <c r="Q3208" i="2"/>
  <c r="S3207" i="2"/>
  <c r="R3207" i="2"/>
  <c r="Q3207" i="2"/>
  <c r="S3205" i="2"/>
  <c r="R3205" i="2"/>
  <c r="Q3205" i="2"/>
  <c r="S3204" i="2"/>
  <c r="R3204" i="2"/>
  <c r="Q3204" i="2"/>
  <c r="S3203" i="2"/>
  <c r="R3203" i="2"/>
  <c r="Q3203" i="2"/>
  <c r="S3202" i="2"/>
  <c r="R3202" i="2"/>
  <c r="Q3202" i="2"/>
  <c r="S3201" i="2"/>
  <c r="R3201" i="2"/>
  <c r="Q3201" i="2"/>
  <c r="S3200" i="2"/>
  <c r="R3200" i="2"/>
  <c r="Q3200" i="2"/>
  <c r="S3199" i="2"/>
  <c r="R3199" i="2"/>
  <c r="Q3199" i="2"/>
  <c r="S3198" i="2"/>
  <c r="R3198" i="2"/>
  <c r="Q3198" i="2"/>
  <c r="S3197" i="2"/>
  <c r="R3197" i="2"/>
  <c r="Q3197" i="2"/>
  <c r="S3196" i="2"/>
  <c r="R3196" i="2"/>
  <c r="Q3196" i="2"/>
  <c r="S3195" i="2"/>
  <c r="R3195" i="2"/>
  <c r="Q3195" i="2"/>
  <c r="S3194" i="2"/>
  <c r="R3194" i="2"/>
  <c r="Q3194" i="2"/>
  <c r="S3193" i="2"/>
  <c r="R3193" i="2"/>
  <c r="Q3193" i="2"/>
  <c r="S3192" i="2"/>
  <c r="R3192" i="2"/>
  <c r="Q3192" i="2"/>
  <c r="S3191" i="2"/>
  <c r="R3191" i="2"/>
  <c r="Q3191" i="2"/>
  <c r="S3190" i="2"/>
  <c r="R3190" i="2"/>
  <c r="Q3190" i="2"/>
  <c r="S3189" i="2"/>
  <c r="R3189" i="2"/>
  <c r="Q3189" i="2"/>
  <c r="S3188" i="2"/>
  <c r="R3188" i="2"/>
  <c r="Q3188" i="2"/>
  <c r="S3187" i="2"/>
  <c r="R3187" i="2"/>
  <c r="Q3187" i="2"/>
  <c r="S3186" i="2"/>
  <c r="R3186" i="2"/>
  <c r="Q3186" i="2"/>
  <c r="S3185" i="2"/>
  <c r="R3185" i="2"/>
  <c r="Q3185" i="2"/>
  <c r="S3184" i="2"/>
  <c r="R3184" i="2"/>
  <c r="Q3184" i="2"/>
  <c r="S3183" i="2"/>
  <c r="R3183" i="2"/>
  <c r="Q3183" i="2"/>
  <c r="S3182" i="2"/>
  <c r="R3182" i="2"/>
  <c r="Q3182" i="2"/>
  <c r="S3181" i="2"/>
  <c r="R3181" i="2"/>
  <c r="Q3181" i="2"/>
  <c r="S3180" i="2"/>
  <c r="R3180" i="2"/>
  <c r="Q3180" i="2"/>
  <c r="S3179" i="2"/>
  <c r="R3179" i="2"/>
  <c r="Q3179" i="2"/>
  <c r="S3178" i="2"/>
  <c r="R3178" i="2"/>
  <c r="Q3178" i="2"/>
  <c r="S3177" i="2"/>
  <c r="R3177" i="2"/>
  <c r="Q3177" i="2"/>
  <c r="S3176" i="2"/>
  <c r="R3176" i="2"/>
  <c r="Q3176" i="2"/>
  <c r="S3175" i="2"/>
  <c r="R3175" i="2"/>
  <c r="Q3175" i="2"/>
  <c r="S3174" i="2"/>
  <c r="R3174" i="2"/>
  <c r="Q3174" i="2"/>
  <c r="S3173" i="2"/>
  <c r="R3173" i="2"/>
  <c r="Q3173" i="2"/>
  <c r="S3172" i="2"/>
  <c r="R3172" i="2"/>
  <c r="Q3172" i="2"/>
  <c r="S3171" i="2"/>
  <c r="R3171" i="2"/>
  <c r="Q3171" i="2"/>
  <c r="S3170" i="2"/>
  <c r="R3170" i="2"/>
  <c r="Q3170" i="2"/>
  <c r="S3169" i="2"/>
  <c r="R3169" i="2"/>
  <c r="Q3169" i="2"/>
  <c r="S3168" i="2"/>
  <c r="R3168" i="2"/>
  <c r="Q3168" i="2"/>
  <c r="S3167" i="2"/>
  <c r="R3167" i="2"/>
  <c r="Q3167" i="2"/>
  <c r="S3166" i="2"/>
  <c r="R3166" i="2"/>
  <c r="Q3166" i="2"/>
  <c r="S3165" i="2"/>
  <c r="R3165" i="2"/>
  <c r="Q3165" i="2"/>
  <c r="S3164" i="2"/>
  <c r="R3164" i="2"/>
  <c r="Q3164" i="2"/>
  <c r="S3163" i="2"/>
  <c r="R3163" i="2"/>
  <c r="Q3163" i="2"/>
  <c r="S3162" i="2"/>
  <c r="R3162" i="2"/>
  <c r="Q3162" i="2"/>
  <c r="S3161" i="2"/>
  <c r="R3161" i="2"/>
  <c r="Q3161" i="2"/>
  <c r="S3160" i="2"/>
  <c r="R3160" i="2"/>
  <c r="Q3160" i="2"/>
  <c r="S3159" i="2"/>
  <c r="R3159" i="2"/>
  <c r="Q3159" i="2"/>
  <c r="S3158" i="2"/>
  <c r="R3158" i="2"/>
  <c r="Q3158" i="2"/>
  <c r="S3157" i="2"/>
  <c r="R3157" i="2"/>
  <c r="Q3157" i="2"/>
  <c r="S3156" i="2"/>
  <c r="R3156" i="2"/>
  <c r="Q3156" i="2"/>
  <c r="S3155" i="2"/>
  <c r="R3155" i="2"/>
  <c r="Q3155" i="2"/>
  <c r="S3153" i="2"/>
  <c r="R3153" i="2"/>
  <c r="Q3153" i="2"/>
  <c r="S3152" i="2"/>
  <c r="R3152" i="2"/>
  <c r="Q3152" i="2"/>
  <c r="S3151" i="2"/>
  <c r="R3151" i="2"/>
  <c r="Q3151" i="2"/>
  <c r="S3150" i="2"/>
  <c r="R3150" i="2"/>
  <c r="Q3150" i="2"/>
  <c r="S3149" i="2"/>
  <c r="R3149" i="2"/>
  <c r="Q3149" i="2"/>
  <c r="S3148" i="2"/>
  <c r="R3148" i="2"/>
  <c r="Q3148" i="2"/>
  <c r="S3147" i="2"/>
  <c r="R3147" i="2"/>
  <c r="Q3147" i="2"/>
  <c r="S3146" i="2"/>
  <c r="R3146" i="2"/>
  <c r="Q3146" i="2"/>
  <c r="S3145" i="2"/>
  <c r="R3145" i="2"/>
  <c r="Q3145" i="2"/>
  <c r="S3144" i="2"/>
  <c r="R3144" i="2"/>
  <c r="Q3144" i="2"/>
  <c r="S3143" i="2"/>
  <c r="R3143" i="2"/>
  <c r="Q3143" i="2"/>
  <c r="S3142" i="2"/>
  <c r="R3142" i="2"/>
  <c r="Q3142" i="2"/>
  <c r="S3141" i="2"/>
  <c r="R3141" i="2"/>
  <c r="Q3141" i="2"/>
  <c r="S3140" i="2"/>
  <c r="R3140" i="2"/>
  <c r="Q3140" i="2"/>
  <c r="S3139" i="2"/>
  <c r="R3139" i="2"/>
  <c r="Q3139" i="2"/>
  <c r="S3138" i="2"/>
  <c r="R3138" i="2"/>
  <c r="Q3138" i="2"/>
  <c r="S3137" i="2"/>
  <c r="R3137" i="2"/>
  <c r="Q3137" i="2"/>
  <c r="S3136" i="2"/>
  <c r="R3136" i="2"/>
  <c r="Q3136" i="2"/>
  <c r="S3135" i="2"/>
  <c r="R3135" i="2"/>
  <c r="Q3135" i="2"/>
  <c r="S3134" i="2"/>
  <c r="R3134" i="2"/>
  <c r="Q3134" i="2"/>
  <c r="S3133" i="2"/>
  <c r="R3133" i="2"/>
  <c r="Q3133" i="2"/>
  <c r="S3132" i="2"/>
  <c r="R3132" i="2"/>
  <c r="Q3132" i="2"/>
  <c r="S3131" i="2"/>
  <c r="R3131" i="2"/>
  <c r="Q3131" i="2"/>
  <c r="S3130" i="2"/>
  <c r="R3130" i="2"/>
  <c r="Q3130" i="2"/>
  <c r="S3129" i="2"/>
  <c r="R3129" i="2"/>
  <c r="Q3129" i="2"/>
  <c r="S3128" i="2"/>
  <c r="R3128" i="2"/>
  <c r="Q3128" i="2"/>
  <c r="S3127" i="2"/>
  <c r="R3127" i="2"/>
  <c r="Q3127" i="2"/>
  <c r="S3126" i="2"/>
  <c r="R3126" i="2"/>
  <c r="Q3126" i="2"/>
  <c r="S3125" i="2"/>
  <c r="R3125" i="2"/>
  <c r="Q3125" i="2"/>
  <c r="S3124" i="2"/>
  <c r="R3124" i="2"/>
  <c r="Q3124" i="2"/>
  <c r="S3123" i="2"/>
  <c r="R3123" i="2"/>
  <c r="Q3123" i="2"/>
  <c r="S3121" i="2"/>
  <c r="R3121" i="2"/>
  <c r="Q3121" i="2"/>
  <c r="S3120" i="2"/>
  <c r="R3120" i="2"/>
  <c r="Q3120" i="2"/>
  <c r="S3119" i="2"/>
  <c r="R3119" i="2"/>
  <c r="Q3119" i="2"/>
  <c r="S3118" i="2"/>
  <c r="R3118" i="2"/>
  <c r="Q3118" i="2"/>
  <c r="S3117" i="2"/>
  <c r="R3117" i="2"/>
  <c r="Q3117" i="2"/>
  <c r="S3116" i="2"/>
  <c r="R3116" i="2"/>
  <c r="Q3116" i="2"/>
  <c r="S3115" i="2"/>
  <c r="R3115" i="2"/>
  <c r="Q3115" i="2"/>
  <c r="S3114" i="2"/>
  <c r="R3114" i="2"/>
  <c r="Q3114" i="2"/>
  <c r="S3113" i="2"/>
  <c r="R3113" i="2"/>
  <c r="Q3113" i="2"/>
  <c r="S3112" i="2"/>
  <c r="R3112" i="2"/>
  <c r="Q3112" i="2"/>
  <c r="S3111" i="2"/>
  <c r="R3111" i="2"/>
  <c r="Q3111" i="2"/>
  <c r="S3110" i="2"/>
  <c r="R3110" i="2"/>
  <c r="Q3110" i="2"/>
  <c r="S3109" i="2"/>
  <c r="R3109" i="2"/>
  <c r="Q3109" i="2"/>
  <c r="S3108" i="2"/>
  <c r="R3108" i="2"/>
  <c r="Q3108" i="2"/>
  <c r="S3107" i="2"/>
  <c r="R3107" i="2"/>
  <c r="Q3107" i="2"/>
  <c r="S3106" i="2"/>
  <c r="R3106" i="2"/>
  <c r="Q3106" i="2"/>
  <c r="S3105" i="2"/>
  <c r="R3105" i="2"/>
  <c r="Q3105" i="2"/>
  <c r="S3103" i="2"/>
  <c r="R3103" i="2"/>
  <c r="Q3103" i="2"/>
  <c r="S3102" i="2"/>
  <c r="R3102" i="2"/>
  <c r="Q3102" i="2"/>
  <c r="S3101" i="2"/>
  <c r="R3101" i="2"/>
  <c r="Q3101" i="2"/>
  <c r="S3100" i="2"/>
  <c r="R3100" i="2"/>
  <c r="Q3100" i="2"/>
  <c r="S3099" i="2"/>
  <c r="R3099" i="2"/>
  <c r="Q3099" i="2"/>
  <c r="S3098" i="2"/>
  <c r="R3098" i="2"/>
  <c r="Q3098" i="2"/>
  <c r="S3097" i="2"/>
  <c r="R3097" i="2"/>
  <c r="Q3097" i="2"/>
  <c r="S3096" i="2"/>
  <c r="R3096" i="2"/>
  <c r="Q3096" i="2"/>
  <c r="S3095" i="2"/>
  <c r="R3095" i="2"/>
  <c r="Q3095" i="2"/>
  <c r="S3094" i="2"/>
  <c r="R3094" i="2"/>
  <c r="Q3094" i="2"/>
  <c r="S3093" i="2"/>
  <c r="R3093" i="2"/>
  <c r="Q3093" i="2"/>
  <c r="S3092" i="2"/>
  <c r="R3092" i="2"/>
  <c r="Q3092" i="2"/>
  <c r="S3091" i="2"/>
  <c r="R3091" i="2"/>
  <c r="Q3091" i="2"/>
  <c r="S3090" i="2"/>
  <c r="R3090" i="2"/>
  <c r="Q3090" i="2"/>
  <c r="S3089" i="2"/>
  <c r="R3089" i="2"/>
  <c r="Q3089" i="2"/>
  <c r="S3088" i="2"/>
  <c r="R3088" i="2"/>
  <c r="Q3088" i="2"/>
  <c r="S3087" i="2"/>
  <c r="R3087" i="2"/>
  <c r="Q3087" i="2"/>
  <c r="S3086" i="2"/>
  <c r="R3086" i="2"/>
  <c r="Q3086" i="2"/>
  <c r="S3085" i="2"/>
  <c r="R3085" i="2"/>
  <c r="Q3085" i="2"/>
  <c r="S3084" i="2"/>
  <c r="R3084" i="2"/>
  <c r="Q3084" i="2"/>
  <c r="S3083" i="2"/>
  <c r="R3083" i="2"/>
  <c r="Q3083" i="2"/>
  <c r="S3082" i="2"/>
  <c r="R3082" i="2"/>
  <c r="Q3082" i="2"/>
  <c r="S3081" i="2"/>
  <c r="R3081" i="2"/>
  <c r="Q3081" i="2"/>
  <c r="S3080" i="2"/>
  <c r="R3080" i="2"/>
  <c r="Q3080" i="2"/>
  <c r="S3079" i="2"/>
  <c r="R3079" i="2"/>
  <c r="Q3079" i="2"/>
  <c r="S3078" i="2"/>
  <c r="R3078" i="2"/>
  <c r="Q3078" i="2"/>
  <c r="S3077" i="2"/>
  <c r="R3077" i="2"/>
  <c r="Q3077" i="2"/>
  <c r="S3076" i="2"/>
  <c r="R3076" i="2"/>
  <c r="Q3076" i="2"/>
  <c r="S3075" i="2"/>
  <c r="R3075" i="2"/>
  <c r="Q3075" i="2"/>
  <c r="S3074" i="2"/>
  <c r="R3074" i="2"/>
  <c r="Q3074" i="2"/>
  <c r="S3073" i="2"/>
  <c r="R3073" i="2"/>
  <c r="Q3073" i="2"/>
  <c r="S3072" i="2"/>
  <c r="R3072" i="2"/>
  <c r="Q3072" i="2"/>
  <c r="S3071" i="2"/>
  <c r="R3071" i="2"/>
  <c r="Q3071" i="2"/>
  <c r="S3070" i="2"/>
  <c r="R3070" i="2"/>
  <c r="Q3070" i="2"/>
  <c r="S3069" i="2"/>
  <c r="R3069" i="2"/>
  <c r="Q3069" i="2"/>
  <c r="S3068" i="2"/>
  <c r="R3068" i="2"/>
  <c r="Q3068" i="2"/>
  <c r="S3067" i="2"/>
  <c r="R3067" i="2"/>
  <c r="Q3067" i="2"/>
  <c r="S3066" i="2"/>
  <c r="R3066" i="2"/>
  <c r="Q3066" i="2"/>
  <c r="S3065" i="2"/>
  <c r="R3065" i="2"/>
  <c r="Q3065" i="2"/>
  <c r="S3064" i="2"/>
  <c r="R3064" i="2"/>
  <c r="Q3064" i="2"/>
  <c r="S3062" i="2"/>
  <c r="R3062" i="2"/>
  <c r="Q3062" i="2"/>
  <c r="S3061" i="2"/>
  <c r="R3061" i="2"/>
  <c r="Q3061" i="2"/>
  <c r="S3060" i="2"/>
  <c r="R3060" i="2"/>
  <c r="Q3060" i="2"/>
  <c r="S3059" i="2"/>
  <c r="R3059" i="2"/>
  <c r="Q3059" i="2"/>
  <c r="S3058" i="2"/>
  <c r="R3058" i="2"/>
  <c r="Q3058" i="2"/>
  <c r="S3057" i="2"/>
  <c r="R3057" i="2"/>
  <c r="Q3057" i="2"/>
  <c r="S3056" i="2"/>
  <c r="R3056" i="2"/>
  <c r="Q3056" i="2"/>
  <c r="S3055" i="2"/>
  <c r="R3055" i="2"/>
  <c r="Q3055" i="2"/>
  <c r="S3054" i="2"/>
  <c r="R3054" i="2"/>
  <c r="Q3054" i="2"/>
  <c r="S3053" i="2"/>
  <c r="R3053" i="2"/>
  <c r="Q3053" i="2"/>
  <c r="S3052" i="2"/>
  <c r="R3052" i="2"/>
  <c r="Q3052" i="2"/>
  <c r="S3051" i="2"/>
  <c r="R3051" i="2"/>
  <c r="Q3051" i="2"/>
  <c r="S3050" i="2"/>
  <c r="R3050" i="2"/>
  <c r="Q3050" i="2"/>
  <c r="S3049" i="2"/>
  <c r="R3049" i="2"/>
  <c r="Q3049" i="2"/>
  <c r="S3048" i="2"/>
  <c r="R3048" i="2"/>
  <c r="Q3048" i="2"/>
  <c r="S3047" i="2"/>
  <c r="R3047" i="2"/>
  <c r="Q3047" i="2"/>
  <c r="S3046" i="2"/>
  <c r="R3046" i="2"/>
  <c r="Q3046" i="2"/>
  <c r="S3045" i="2"/>
  <c r="R3045" i="2"/>
  <c r="Q3045" i="2"/>
  <c r="S3044" i="2"/>
  <c r="R3044" i="2"/>
  <c r="Q3044" i="2"/>
  <c r="S3043" i="2"/>
  <c r="R3043" i="2"/>
  <c r="Q3043" i="2"/>
  <c r="S3042" i="2"/>
  <c r="R3042" i="2"/>
  <c r="Q3042" i="2"/>
  <c r="S3041" i="2"/>
  <c r="R3041" i="2"/>
  <c r="Q3041" i="2"/>
  <c r="S3040" i="2"/>
  <c r="R3040" i="2"/>
  <c r="Q3040" i="2"/>
  <c r="S3039" i="2"/>
  <c r="R3039" i="2"/>
  <c r="Q3039" i="2"/>
  <c r="S3038" i="2"/>
  <c r="R3038" i="2"/>
  <c r="Q3038" i="2"/>
  <c r="S3037" i="2"/>
  <c r="R3037" i="2"/>
  <c r="Q3037" i="2"/>
  <c r="S3036" i="2"/>
  <c r="R3036" i="2"/>
  <c r="Q3036" i="2"/>
  <c r="S3035" i="2"/>
  <c r="R3035" i="2"/>
  <c r="Q3035" i="2"/>
  <c r="S3034" i="2"/>
  <c r="R3034" i="2"/>
  <c r="Q3034" i="2"/>
  <c r="S3033" i="2"/>
  <c r="R3033" i="2"/>
  <c r="Q3033" i="2"/>
  <c r="S3032" i="2"/>
  <c r="R3032" i="2"/>
  <c r="Q3032" i="2"/>
  <c r="S204" i="2"/>
  <c r="R204" i="2"/>
  <c r="Q204" i="2"/>
  <c r="S3031" i="2"/>
  <c r="R3031" i="2"/>
  <c r="Q3031" i="2"/>
  <c r="S3030" i="2"/>
  <c r="R3030" i="2"/>
  <c r="Q3030" i="2"/>
  <c r="S3029" i="2"/>
  <c r="R3029" i="2"/>
  <c r="Q3029" i="2"/>
  <c r="S3028" i="2"/>
  <c r="R3028" i="2"/>
  <c r="Q3028" i="2"/>
  <c r="S3027" i="2"/>
  <c r="R3027" i="2"/>
  <c r="Q3027" i="2"/>
  <c r="S3026" i="2"/>
  <c r="R3026" i="2"/>
  <c r="Q3026" i="2"/>
  <c r="S3025" i="2"/>
  <c r="R3025" i="2"/>
  <c r="Q3025" i="2"/>
  <c r="S3024" i="2"/>
  <c r="R3024" i="2"/>
  <c r="Q3024" i="2"/>
  <c r="S3023" i="2"/>
  <c r="R3023" i="2"/>
  <c r="Q3023" i="2"/>
  <c r="S3022" i="2"/>
  <c r="R3022" i="2"/>
  <c r="Q3022" i="2"/>
  <c r="S3021" i="2"/>
  <c r="R3021" i="2"/>
  <c r="Q3021" i="2"/>
  <c r="S3020" i="2"/>
  <c r="R3020" i="2"/>
  <c r="Q3020" i="2"/>
  <c r="S3019" i="2"/>
  <c r="R3019" i="2"/>
  <c r="Q3019" i="2"/>
  <c r="S3018" i="2"/>
  <c r="R3018" i="2"/>
  <c r="Q3018" i="2"/>
  <c r="S3017" i="2"/>
  <c r="R3017" i="2"/>
  <c r="Q3017" i="2"/>
  <c r="S3016" i="2"/>
  <c r="R3016" i="2"/>
  <c r="Q3016" i="2"/>
  <c r="S3015" i="2"/>
  <c r="R3015" i="2"/>
  <c r="Q3015" i="2"/>
  <c r="S3014" i="2"/>
  <c r="R3014" i="2"/>
  <c r="Q3014" i="2"/>
  <c r="S3013" i="2"/>
  <c r="R3013" i="2"/>
  <c r="Q3013" i="2"/>
  <c r="S3012" i="2"/>
  <c r="R3012" i="2"/>
  <c r="Q3012" i="2"/>
  <c r="S3011" i="2"/>
  <c r="R3011" i="2"/>
  <c r="Q3011" i="2"/>
  <c r="S3010" i="2"/>
  <c r="R3010" i="2"/>
  <c r="Q3010" i="2"/>
  <c r="S3009" i="2"/>
  <c r="R3009" i="2"/>
  <c r="Q3009" i="2"/>
  <c r="S3008" i="2"/>
  <c r="R3008" i="2"/>
  <c r="Q3008" i="2"/>
  <c r="S3007" i="2"/>
  <c r="R3007" i="2"/>
  <c r="Q3007" i="2"/>
  <c r="S3006" i="2"/>
  <c r="R3006" i="2"/>
  <c r="Q3006" i="2"/>
  <c r="S3005" i="2"/>
  <c r="R3005" i="2"/>
  <c r="Q3005" i="2"/>
  <c r="S3004" i="2"/>
  <c r="R3004" i="2"/>
  <c r="Q3004" i="2"/>
  <c r="S3003" i="2"/>
  <c r="R3003" i="2"/>
  <c r="Q3003" i="2"/>
  <c r="S3002" i="2"/>
  <c r="R3002" i="2"/>
  <c r="Q3002" i="2"/>
  <c r="S3001" i="2"/>
  <c r="R3001" i="2"/>
  <c r="Q3001" i="2"/>
  <c r="S3000" i="2"/>
  <c r="R3000" i="2"/>
  <c r="Q3000" i="2"/>
  <c r="S2999" i="2"/>
  <c r="R2999" i="2"/>
  <c r="Q2999" i="2"/>
  <c r="S2998" i="2"/>
  <c r="R2998" i="2"/>
  <c r="Q2998" i="2"/>
  <c r="S2996" i="2"/>
  <c r="R2996" i="2"/>
  <c r="Q2996" i="2"/>
  <c r="S2995" i="2"/>
  <c r="R2995" i="2"/>
  <c r="Q2995" i="2"/>
  <c r="S2994" i="2"/>
  <c r="R2994" i="2"/>
  <c r="Q2994" i="2"/>
  <c r="S2993" i="2"/>
  <c r="R2993" i="2"/>
  <c r="Q2993" i="2"/>
  <c r="S2992" i="2"/>
  <c r="R2992" i="2"/>
  <c r="Q2992" i="2"/>
  <c r="S2991" i="2"/>
  <c r="R2991" i="2"/>
  <c r="Q2991" i="2"/>
  <c r="S2990" i="2"/>
  <c r="R2990" i="2"/>
  <c r="Q2990" i="2"/>
  <c r="S2988" i="2"/>
  <c r="R2988" i="2"/>
  <c r="Q2988" i="2"/>
  <c r="S2987" i="2"/>
  <c r="R2987" i="2"/>
  <c r="Q2987" i="2"/>
  <c r="S2986" i="2"/>
  <c r="R2986" i="2"/>
  <c r="Q2986" i="2"/>
  <c r="S2985" i="2"/>
  <c r="R2985" i="2"/>
  <c r="Q2985" i="2"/>
  <c r="S2984" i="2"/>
  <c r="R2984" i="2"/>
  <c r="Q2984" i="2"/>
  <c r="S2983" i="2"/>
  <c r="R2983" i="2"/>
  <c r="Q2983" i="2"/>
  <c r="S2982" i="2"/>
  <c r="R2982" i="2"/>
  <c r="Q2982" i="2"/>
  <c r="S2981" i="2"/>
  <c r="R2981" i="2"/>
  <c r="Q2981" i="2"/>
  <c r="S2980" i="2"/>
  <c r="R2980" i="2"/>
  <c r="Q2980" i="2"/>
  <c r="S2979" i="2"/>
  <c r="R2979" i="2"/>
  <c r="Q2979" i="2"/>
  <c r="S2978" i="2"/>
  <c r="R2978" i="2"/>
  <c r="Q2978" i="2"/>
  <c r="S2977" i="2"/>
  <c r="R2977" i="2"/>
  <c r="Q2977" i="2"/>
  <c r="S2976" i="2"/>
  <c r="R2976" i="2"/>
  <c r="Q2976" i="2"/>
  <c r="S2975" i="2"/>
  <c r="R2975" i="2"/>
  <c r="Q2975" i="2"/>
  <c r="S2974" i="2"/>
  <c r="R2974" i="2"/>
  <c r="Q2974" i="2"/>
  <c r="S2973" i="2"/>
  <c r="R2973" i="2"/>
  <c r="Q2973" i="2"/>
  <c r="S2972" i="2"/>
  <c r="R2972" i="2"/>
  <c r="Q2972" i="2"/>
  <c r="S2971" i="2"/>
  <c r="R2971" i="2"/>
  <c r="Q2971" i="2"/>
  <c r="S2968" i="2"/>
  <c r="R2968" i="2"/>
  <c r="Q2968" i="2"/>
  <c r="S2967" i="2"/>
  <c r="R2967" i="2"/>
  <c r="Q2967" i="2"/>
  <c r="S2966" i="2"/>
  <c r="R2966" i="2"/>
  <c r="Q2966" i="2"/>
  <c r="S2965" i="2"/>
  <c r="R2965" i="2"/>
  <c r="Q2965" i="2"/>
  <c r="S2964" i="2"/>
  <c r="R2964" i="2"/>
  <c r="Q2964" i="2"/>
  <c r="S2963" i="2"/>
  <c r="R2963" i="2"/>
  <c r="Q2963" i="2"/>
  <c r="S2962" i="2"/>
  <c r="R2962" i="2"/>
  <c r="Q2962" i="2"/>
  <c r="S2961" i="2"/>
  <c r="R2961" i="2"/>
  <c r="Q2961" i="2"/>
  <c r="S2960" i="2"/>
  <c r="R2960" i="2"/>
  <c r="Q2960" i="2"/>
  <c r="S2959" i="2"/>
  <c r="R2959" i="2"/>
  <c r="Q2959" i="2"/>
  <c r="S2958" i="2"/>
  <c r="R2958" i="2"/>
  <c r="Q2958" i="2"/>
  <c r="S2957" i="2"/>
  <c r="R2957" i="2"/>
  <c r="Q2957" i="2"/>
  <c r="S2956" i="2"/>
  <c r="R2956" i="2"/>
  <c r="Q2956" i="2"/>
  <c r="S2955" i="2"/>
  <c r="R2955" i="2"/>
  <c r="Q2955" i="2"/>
  <c r="S2954" i="2"/>
  <c r="R2954" i="2"/>
  <c r="Q2954" i="2"/>
  <c r="S2953" i="2"/>
  <c r="R2953" i="2"/>
  <c r="Q2953" i="2"/>
  <c r="S2952" i="2"/>
  <c r="R2952" i="2"/>
  <c r="Q2952" i="2"/>
  <c r="S2951" i="2"/>
  <c r="R2951" i="2"/>
  <c r="Q2951" i="2"/>
  <c r="S2950" i="2"/>
  <c r="R2950" i="2"/>
  <c r="Q2950" i="2"/>
  <c r="S2949" i="2"/>
  <c r="R2949" i="2"/>
  <c r="Q2949" i="2"/>
  <c r="S2948" i="2"/>
  <c r="R2948" i="2"/>
  <c r="Q2948" i="2"/>
  <c r="S2947" i="2"/>
  <c r="R2947" i="2"/>
  <c r="Q2947" i="2"/>
  <c r="S2946" i="2"/>
  <c r="R2946" i="2"/>
  <c r="Q2946" i="2"/>
  <c r="S2945" i="2"/>
  <c r="R2945" i="2"/>
  <c r="Q2945" i="2"/>
  <c r="S2943" i="2"/>
  <c r="R2943" i="2"/>
  <c r="Q2943" i="2"/>
  <c r="S2942" i="2"/>
  <c r="R2942" i="2"/>
  <c r="Q2942" i="2"/>
  <c r="S2941" i="2"/>
  <c r="R2941" i="2"/>
  <c r="Q2941" i="2"/>
  <c r="S2940" i="2"/>
  <c r="R2940" i="2"/>
  <c r="Q2940" i="2"/>
  <c r="S2939" i="2"/>
  <c r="R2939" i="2"/>
  <c r="Q2939" i="2"/>
  <c r="S2938" i="2"/>
  <c r="R2938" i="2"/>
  <c r="Q2938" i="2"/>
  <c r="S2936" i="2"/>
  <c r="R2936" i="2"/>
  <c r="Q2936" i="2"/>
  <c r="S2935" i="2"/>
  <c r="R2935" i="2"/>
  <c r="Q2935" i="2"/>
  <c r="S2934" i="2"/>
  <c r="R2934" i="2"/>
  <c r="Q2934" i="2"/>
  <c r="S2933" i="2"/>
  <c r="R2933" i="2"/>
  <c r="Q2933" i="2"/>
  <c r="S2932" i="2"/>
  <c r="R2932" i="2"/>
  <c r="Q2932" i="2"/>
  <c r="S2931" i="2"/>
  <c r="R2931" i="2"/>
  <c r="Q2931" i="2"/>
  <c r="S2930" i="2"/>
  <c r="R2930" i="2"/>
  <c r="Q2930" i="2"/>
  <c r="S2929" i="2"/>
  <c r="R2929" i="2"/>
  <c r="Q2929" i="2"/>
  <c r="S2928" i="2"/>
  <c r="R2928" i="2"/>
  <c r="Q2928" i="2"/>
  <c r="S2927" i="2"/>
  <c r="R2927" i="2"/>
  <c r="Q2927" i="2"/>
  <c r="S2926" i="2"/>
  <c r="R2926" i="2"/>
  <c r="Q2926" i="2"/>
  <c r="S2925" i="2"/>
  <c r="R2925" i="2"/>
  <c r="Q2925" i="2"/>
  <c r="S2924" i="2"/>
  <c r="R2924" i="2"/>
  <c r="Q2924" i="2"/>
  <c r="S2923" i="2"/>
  <c r="R2923" i="2"/>
  <c r="Q2923" i="2"/>
  <c r="S2922" i="2"/>
  <c r="R2922" i="2"/>
  <c r="Q2922" i="2"/>
  <c r="S2921" i="2"/>
  <c r="R2921" i="2"/>
  <c r="Q2921" i="2"/>
  <c r="S2920" i="2"/>
  <c r="R2920" i="2"/>
  <c r="Q2920" i="2"/>
  <c r="S2919" i="2"/>
  <c r="R2919" i="2"/>
  <c r="Q2919" i="2"/>
  <c r="S2918" i="2"/>
  <c r="R2918" i="2"/>
  <c r="Q2918" i="2"/>
  <c r="S2917" i="2"/>
  <c r="R2917" i="2"/>
  <c r="Q2917" i="2"/>
  <c r="S2916" i="2"/>
  <c r="R2916" i="2"/>
  <c r="Q2916" i="2"/>
  <c r="S2915" i="2"/>
  <c r="R2915" i="2"/>
  <c r="Q2915" i="2"/>
  <c r="S2914" i="2"/>
  <c r="R2914" i="2"/>
  <c r="Q2914" i="2"/>
  <c r="S2913" i="2"/>
  <c r="R2913" i="2"/>
  <c r="Q2913" i="2"/>
  <c r="S2912" i="2"/>
  <c r="R2912" i="2"/>
  <c r="Q2912" i="2"/>
  <c r="S2911" i="2"/>
  <c r="R2911" i="2"/>
  <c r="Q2911" i="2"/>
  <c r="S2910" i="2"/>
  <c r="R2910" i="2"/>
  <c r="Q2910" i="2"/>
  <c r="S2909" i="2"/>
  <c r="R2909" i="2"/>
  <c r="Q2909" i="2"/>
  <c r="S2908" i="2"/>
  <c r="R2908" i="2"/>
  <c r="Q2908" i="2"/>
  <c r="S2907" i="2"/>
  <c r="R2907" i="2"/>
  <c r="Q2907" i="2"/>
  <c r="S2906" i="2"/>
  <c r="R2906" i="2"/>
  <c r="Q2906" i="2"/>
  <c r="S2904" i="2"/>
  <c r="R2904" i="2"/>
  <c r="Q2904" i="2"/>
  <c r="S2903" i="2"/>
  <c r="R2903" i="2"/>
  <c r="Q2903" i="2"/>
  <c r="S2902" i="2"/>
  <c r="R2902" i="2"/>
  <c r="Q2902" i="2"/>
  <c r="S2901" i="2"/>
  <c r="R2901" i="2"/>
  <c r="Q2901" i="2"/>
  <c r="S2900" i="2"/>
  <c r="R2900" i="2"/>
  <c r="Q2900" i="2"/>
  <c r="S2899" i="2"/>
  <c r="R2899" i="2"/>
  <c r="Q2899" i="2"/>
  <c r="S2898" i="2"/>
  <c r="R2898" i="2"/>
  <c r="Q2898" i="2"/>
  <c r="S2897" i="2"/>
  <c r="R2897" i="2"/>
  <c r="Q2897" i="2"/>
  <c r="S2896" i="2"/>
  <c r="R2896" i="2"/>
  <c r="Q2896" i="2"/>
  <c r="S2895" i="2"/>
  <c r="R2895" i="2"/>
  <c r="Q2895" i="2"/>
  <c r="S2894" i="2"/>
  <c r="R2894" i="2"/>
  <c r="Q2894" i="2"/>
  <c r="S2893" i="2"/>
  <c r="R2893" i="2"/>
  <c r="Q2893" i="2"/>
  <c r="S2892" i="2"/>
  <c r="R2892" i="2"/>
  <c r="Q2892" i="2"/>
  <c r="S2891" i="2"/>
  <c r="R2891" i="2"/>
  <c r="Q2891" i="2"/>
  <c r="S2890" i="2"/>
  <c r="R2890" i="2"/>
  <c r="Q2890" i="2"/>
  <c r="S2889" i="2"/>
  <c r="R2889" i="2"/>
  <c r="Q2889" i="2"/>
  <c r="S2888" i="2"/>
  <c r="R2888" i="2"/>
  <c r="Q2888" i="2"/>
  <c r="S2885" i="2"/>
  <c r="R2885" i="2"/>
  <c r="Q2885" i="2"/>
  <c r="S2884" i="2"/>
  <c r="R2884" i="2"/>
  <c r="Q2884" i="2"/>
  <c r="S2883" i="2"/>
  <c r="R2883" i="2"/>
  <c r="Q2883" i="2"/>
  <c r="S2882" i="2"/>
  <c r="R2882" i="2"/>
  <c r="Q2882" i="2"/>
  <c r="S2881" i="2"/>
  <c r="R2881" i="2"/>
  <c r="Q2881" i="2"/>
  <c r="S2880" i="2"/>
  <c r="R2880" i="2"/>
  <c r="Q2880" i="2"/>
  <c r="S2879" i="2"/>
  <c r="R2879" i="2"/>
  <c r="Q2879" i="2"/>
  <c r="S2878" i="2"/>
  <c r="R2878" i="2"/>
  <c r="Q2878" i="2"/>
  <c r="S2877" i="2"/>
  <c r="R2877" i="2"/>
  <c r="Q2877" i="2"/>
  <c r="S2876" i="2"/>
  <c r="R2876" i="2"/>
  <c r="Q2876" i="2"/>
  <c r="S2875" i="2"/>
  <c r="R2875" i="2"/>
  <c r="Q2875" i="2"/>
  <c r="S2874" i="2"/>
  <c r="R2874" i="2"/>
  <c r="Q2874" i="2"/>
  <c r="S2873" i="2"/>
  <c r="R2873" i="2"/>
  <c r="Q2873" i="2"/>
  <c r="S2872" i="2"/>
  <c r="R2872" i="2"/>
  <c r="Q2872" i="2"/>
  <c r="S2871" i="2"/>
  <c r="R2871" i="2"/>
  <c r="Q2871" i="2"/>
  <c r="S2870" i="2"/>
  <c r="R2870" i="2"/>
  <c r="Q2870" i="2"/>
  <c r="S2869" i="2"/>
  <c r="R2869" i="2"/>
  <c r="Q2869" i="2"/>
  <c r="S2868" i="2"/>
  <c r="R2868" i="2"/>
  <c r="Q2868" i="2"/>
  <c r="S2867" i="2"/>
  <c r="R2867" i="2"/>
  <c r="Q2867" i="2"/>
  <c r="S2866" i="2"/>
  <c r="R2866" i="2"/>
  <c r="Q2866" i="2"/>
  <c r="S2865" i="2"/>
  <c r="R2865" i="2"/>
  <c r="Q2865" i="2"/>
  <c r="S2864" i="2"/>
  <c r="R2864" i="2"/>
  <c r="Q2864" i="2"/>
  <c r="S2863" i="2"/>
  <c r="R2863" i="2"/>
  <c r="Q2863" i="2"/>
  <c r="S2862" i="2"/>
  <c r="R2862" i="2"/>
  <c r="Q2862" i="2"/>
  <c r="S2861" i="2"/>
  <c r="R2861" i="2"/>
  <c r="Q2861" i="2"/>
  <c r="S2860" i="2"/>
  <c r="R2860" i="2"/>
  <c r="Q2860" i="2"/>
  <c r="S2859" i="2"/>
  <c r="R2859" i="2"/>
  <c r="Q2859" i="2"/>
  <c r="S2858" i="2"/>
  <c r="R2858" i="2"/>
  <c r="Q2858" i="2"/>
  <c r="S2857" i="2"/>
  <c r="R2857" i="2"/>
  <c r="Q2857" i="2"/>
  <c r="S2855" i="2"/>
  <c r="R2855" i="2"/>
  <c r="Q2855" i="2"/>
  <c r="S2854" i="2"/>
  <c r="R2854" i="2"/>
  <c r="Q2854" i="2"/>
  <c r="S2853" i="2"/>
  <c r="R2853" i="2"/>
  <c r="Q2853" i="2"/>
  <c r="S2852" i="2"/>
  <c r="R2852" i="2"/>
  <c r="Q2852" i="2"/>
  <c r="S2851" i="2"/>
  <c r="R2851" i="2"/>
  <c r="Q2851" i="2"/>
  <c r="S2850" i="2"/>
  <c r="R2850" i="2"/>
  <c r="Q2850" i="2"/>
  <c r="S2849" i="2"/>
  <c r="R2849" i="2"/>
  <c r="Q2849" i="2"/>
  <c r="S2848" i="2"/>
  <c r="R2848" i="2"/>
  <c r="Q2848" i="2"/>
  <c r="S2847" i="2"/>
  <c r="R2847" i="2"/>
  <c r="Q2847" i="2"/>
  <c r="S2846" i="2"/>
  <c r="R2846" i="2"/>
  <c r="Q2846" i="2"/>
  <c r="S2845" i="2"/>
  <c r="R2845" i="2"/>
  <c r="Q2845" i="2"/>
  <c r="S2844" i="2"/>
  <c r="R2844" i="2"/>
  <c r="Q2844" i="2"/>
  <c r="S2843" i="2"/>
  <c r="R2843" i="2"/>
  <c r="Q2843" i="2"/>
  <c r="S2842" i="2"/>
  <c r="R2842" i="2"/>
  <c r="Q2842" i="2"/>
  <c r="S2841" i="2"/>
  <c r="R2841" i="2"/>
  <c r="Q2841" i="2"/>
  <c r="S2840" i="2"/>
  <c r="R2840" i="2"/>
  <c r="Q2840" i="2"/>
  <c r="S2839" i="2"/>
  <c r="R2839" i="2"/>
  <c r="Q2839" i="2"/>
  <c r="S2838" i="2"/>
  <c r="R2838" i="2"/>
  <c r="Q2838" i="2"/>
  <c r="S2837" i="2"/>
  <c r="R2837" i="2"/>
  <c r="Q2837" i="2"/>
  <c r="S2836" i="2"/>
  <c r="R2836" i="2"/>
  <c r="Q2836" i="2"/>
  <c r="S2835" i="2"/>
  <c r="R2835" i="2"/>
  <c r="Q2835" i="2"/>
  <c r="S2834" i="2"/>
  <c r="R2834" i="2"/>
  <c r="Q2834" i="2"/>
  <c r="S2833" i="2"/>
  <c r="R2833" i="2"/>
  <c r="Q2833" i="2"/>
  <c r="S2832" i="2"/>
  <c r="R2832" i="2"/>
  <c r="Q2832" i="2"/>
  <c r="S2831" i="2"/>
  <c r="R2831" i="2"/>
  <c r="Q2831" i="2"/>
  <c r="S2830" i="2"/>
  <c r="R2830" i="2"/>
  <c r="Q2830" i="2"/>
  <c r="S2829" i="2"/>
  <c r="R2829" i="2"/>
  <c r="Q2829" i="2"/>
  <c r="S2828" i="2"/>
  <c r="R2828" i="2"/>
  <c r="Q2828" i="2"/>
  <c r="S2826" i="2"/>
  <c r="R2826" i="2"/>
  <c r="Q2826" i="2"/>
  <c r="S2825" i="2"/>
  <c r="R2825" i="2"/>
  <c r="Q2825" i="2"/>
  <c r="S2824" i="2"/>
  <c r="R2824" i="2"/>
  <c r="Q2824" i="2"/>
  <c r="S2823" i="2"/>
  <c r="R2823" i="2"/>
  <c r="Q2823" i="2"/>
  <c r="S2822" i="2"/>
  <c r="R2822" i="2"/>
  <c r="Q2822" i="2"/>
  <c r="S2821" i="2"/>
  <c r="R2821" i="2"/>
  <c r="Q2821" i="2"/>
  <c r="S2820" i="2"/>
  <c r="R2820" i="2"/>
  <c r="Q2820" i="2"/>
  <c r="S2819" i="2"/>
  <c r="R2819" i="2"/>
  <c r="Q2819" i="2"/>
  <c r="S2818" i="2"/>
  <c r="R2818" i="2"/>
  <c r="Q2818" i="2"/>
  <c r="S2817" i="2"/>
  <c r="R2817" i="2"/>
  <c r="Q2817" i="2"/>
  <c r="S2816" i="2"/>
  <c r="R2816" i="2"/>
  <c r="Q2816" i="2"/>
  <c r="S2815" i="2"/>
  <c r="R2815" i="2"/>
  <c r="Q2815" i="2"/>
  <c r="S2814" i="2"/>
  <c r="R2814" i="2"/>
  <c r="Q2814" i="2"/>
  <c r="S2813" i="2"/>
  <c r="R2813" i="2"/>
  <c r="Q2813" i="2"/>
  <c r="S2812" i="2"/>
  <c r="R2812" i="2"/>
  <c r="Q2812" i="2"/>
  <c r="S2811" i="2"/>
  <c r="R2811" i="2"/>
  <c r="Q2811" i="2"/>
  <c r="S2810" i="2"/>
  <c r="R2810" i="2"/>
  <c r="Q2810" i="2"/>
  <c r="S2809" i="2"/>
  <c r="R2809" i="2"/>
  <c r="Q2809" i="2"/>
  <c r="S2808" i="2"/>
  <c r="R2808" i="2"/>
  <c r="Q2808" i="2"/>
  <c r="S2807" i="2"/>
  <c r="R2807" i="2"/>
  <c r="Q2807" i="2"/>
  <c r="S2806" i="2"/>
  <c r="R2806" i="2"/>
  <c r="Q2806" i="2"/>
  <c r="S2805" i="2"/>
  <c r="R2805" i="2"/>
  <c r="Q2805" i="2"/>
  <c r="S2803" i="2"/>
  <c r="R2803" i="2"/>
  <c r="Q2803" i="2"/>
  <c r="S2802" i="2"/>
  <c r="R2802" i="2"/>
  <c r="Q2802" i="2"/>
  <c r="S2800" i="2"/>
  <c r="R2800" i="2"/>
  <c r="Q2800" i="2"/>
  <c r="S2799" i="2"/>
  <c r="R2799" i="2"/>
  <c r="Q2799" i="2"/>
  <c r="S2798" i="2"/>
  <c r="R2798" i="2"/>
  <c r="Q2798" i="2"/>
  <c r="S2797" i="2"/>
  <c r="R2797" i="2"/>
  <c r="Q2797" i="2"/>
  <c r="S2796" i="2"/>
  <c r="R2796" i="2"/>
  <c r="Q2796" i="2"/>
  <c r="S2795" i="2"/>
  <c r="R2795" i="2"/>
  <c r="Q2795" i="2"/>
  <c r="S2794" i="2"/>
  <c r="R2794" i="2"/>
  <c r="Q2794" i="2"/>
  <c r="S2793" i="2"/>
  <c r="R2793" i="2"/>
  <c r="Q2793" i="2"/>
  <c r="S2792" i="2"/>
  <c r="R2792" i="2"/>
  <c r="Q2792" i="2"/>
  <c r="S2791" i="2"/>
  <c r="R2791" i="2"/>
  <c r="Q2791" i="2"/>
  <c r="S2790" i="2"/>
  <c r="R2790" i="2"/>
  <c r="Q2790" i="2"/>
  <c r="S2789" i="2"/>
  <c r="R2789" i="2"/>
  <c r="Q2789" i="2"/>
  <c r="S2787" i="2"/>
  <c r="R2787" i="2"/>
  <c r="Q2787" i="2"/>
  <c r="S2786" i="2"/>
  <c r="R2786" i="2"/>
  <c r="Q2786" i="2"/>
  <c r="S2785" i="2"/>
  <c r="R2785" i="2"/>
  <c r="Q2785" i="2"/>
  <c r="S2784" i="2"/>
  <c r="R2784" i="2"/>
  <c r="Q2784" i="2"/>
  <c r="S2783" i="2"/>
  <c r="R2783" i="2"/>
  <c r="Q2783" i="2"/>
  <c r="S2782" i="2"/>
  <c r="R2782" i="2"/>
  <c r="Q2782" i="2"/>
  <c r="S2781" i="2"/>
  <c r="R2781" i="2"/>
  <c r="Q2781" i="2"/>
  <c r="S2780" i="2"/>
  <c r="R2780" i="2"/>
  <c r="Q2780" i="2"/>
  <c r="S2779" i="2"/>
  <c r="R2779" i="2"/>
  <c r="Q2779" i="2"/>
  <c r="S2778" i="2"/>
  <c r="R2778" i="2"/>
  <c r="Q2778" i="2"/>
  <c r="S2777" i="2"/>
  <c r="R2777" i="2"/>
  <c r="Q2777" i="2"/>
  <c r="S2776" i="2"/>
  <c r="R2776" i="2"/>
  <c r="Q2776" i="2"/>
  <c r="S2774" i="2"/>
  <c r="R2774" i="2"/>
  <c r="Q2774" i="2"/>
  <c r="S2773" i="2"/>
  <c r="R2773" i="2"/>
  <c r="Q2773" i="2"/>
  <c r="S2772" i="2"/>
  <c r="R2772" i="2"/>
  <c r="Q2772" i="2"/>
  <c r="S2771" i="2"/>
  <c r="R2771" i="2"/>
  <c r="Q2771" i="2"/>
  <c r="S2770" i="2"/>
  <c r="R2770" i="2"/>
  <c r="Q2770" i="2"/>
  <c r="S2769" i="2"/>
  <c r="R2769" i="2"/>
  <c r="Q2769" i="2"/>
  <c r="S2768" i="2"/>
  <c r="R2768" i="2"/>
  <c r="Q2768" i="2"/>
  <c r="S2767" i="2"/>
  <c r="R2767" i="2"/>
  <c r="Q2767" i="2"/>
  <c r="S2766" i="2"/>
  <c r="R2766" i="2"/>
  <c r="Q2766" i="2"/>
  <c r="S2765" i="2"/>
  <c r="R2765" i="2"/>
  <c r="Q2765" i="2"/>
  <c r="S2764" i="2"/>
  <c r="R2764" i="2"/>
  <c r="Q2764" i="2"/>
  <c r="S2763" i="2"/>
  <c r="R2763" i="2"/>
  <c r="Q2763" i="2"/>
  <c r="S2762" i="2"/>
  <c r="R2762" i="2"/>
  <c r="Q2762" i="2"/>
  <c r="S2761" i="2"/>
  <c r="R2761" i="2"/>
  <c r="Q2761" i="2"/>
  <c r="S2760" i="2"/>
  <c r="R2760" i="2"/>
  <c r="Q2760" i="2"/>
  <c r="S2759" i="2"/>
  <c r="R2759" i="2"/>
  <c r="Q2759" i="2"/>
  <c r="S2758" i="2"/>
  <c r="R2758" i="2"/>
  <c r="Q2758" i="2"/>
  <c r="S2757" i="2"/>
  <c r="R2757" i="2"/>
  <c r="Q2757" i="2"/>
  <c r="S2756" i="2"/>
  <c r="R2756" i="2"/>
  <c r="Q2756" i="2"/>
  <c r="S2755" i="2"/>
  <c r="R2755" i="2"/>
  <c r="Q2755" i="2"/>
  <c r="S2754" i="2"/>
  <c r="R2754" i="2"/>
  <c r="Q2754" i="2"/>
  <c r="S2753" i="2"/>
  <c r="R2753" i="2"/>
  <c r="Q2753" i="2"/>
  <c r="S2752" i="2"/>
  <c r="R2752" i="2"/>
  <c r="Q2752" i="2"/>
  <c r="S2751" i="2"/>
  <c r="R2751" i="2"/>
  <c r="Q2751" i="2"/>
  <c r="S2750" i="2"/>
  <c r="R2750" i="2"/>
  <c r="Q2750" i="2"/>
  <c r="S2749" i="2"/>
  <c r="R2749" i="2"/>
  <c r="Q2749" i="2"/>
  <c r="S2748" i="2"/>
  <c r="R2748" i="2"/>
  <c r="Q2748" i="2"/>
  <c r="S2747" i="2"/>
  <c r="R2747" i="2"/>
  <c r="Q2747" i="2"/>
  <c r="S2746" i="2"/>
  <c r="R2746" i="2"/>
  <c r="Q2746" i="2"/>
  <c r="S2745" i="2"/>
  <c r="R2745" i="2"/>
  <c r="Q2745" i="2"/>
  <c r="S2744" i="2"/>
  <c r="R2744" i="2"/>
  <c r="Q2744" i="2"/>
  <c r="S2743" i="2"/>
  <c r="R2743" i="2"/>
  <c r="Q2743" i="2"/>
  <c r="S2742" i="2"/>
  <c r="R2742" i="2"/>
  <c r="Q2742" i="2"/>
  <c r="S2741" i="2"/>
  <c r="R2741" i="2"/>
  <c r="Q2741" i="2"/>
  <c r="S2740" i="2"/>
  <c r="R2740" i="2"/>
  <c r="Q2740" i="2"/>
  <c r="S2739" i="2"/>
  <c r="R2739" i="2"/>
  <c r="Q2739" i="2"/>
  <c r="S2738" i="2"/>
  <c r="R2738" i="2"/>
  <c r="Q2738" i="2"/>
  <c r="S2737" i="2"/>
  <c r="R2737" i="2"/>
  <c r="Q2737" i="2"/>
  <c r="S2736" i="2"/>
  <c r="R2736" i="2"/>
  <c r="Q2736" i="2"/>
  <c r="S2735" i="2"/>
  <c r="R2735" i="2"/>
  <c r="Q2735" i="2"/>
  <c r="S2734" i="2"/>
  <c r="R2734" i="2"/>
  <c r="Q2734" i="2"/>
  <c r="S2733" i="2"/>
  <c r="R2733" i="2"/>
  <c r="Q2733" i="2"/>
  <c r="S2732" i="2"/>
  <c r="R2732" i="2"/>
  <c r="Q2732" i="2"/>
  <c r="S2731" i="2"/>
  <c r="R2731" i="2"/>
  <c r="Q2731" i="2"/>
  <c r="S2730" i="2"/>
  <c r="R2730" i="2"/>
  <c r="Q2730" i="2"/>
  <c r="S2729" i="2"/>
  <c r="R2729" i="2"/>
  <c r="Q2729" i="2"/>
  <c r="S2728" i="2"/>
  <c r="R2728" i="2"/>
  <c r="Q2728" i="2"/>
  <c r="S2727" i="2"/>
  <c r="R2727" i="2"/>
  <c r="Q2727" i="2"/>
  <c r="S2726" i="2"/>
  <c r="R2726" i="2"/>
  <c r="Q2726" i="2"/>
  <c r="S2725" i="2"/>
  <c r="R2725" i="2"/>
  <c r="Q2725" i="2"/>
  <c r="S2724" i="2"/>
  <c r="R2724" i="2"/>
  <c r="Q2724" i="2"/>
  <c r="S2723" i="2"/>
  <c r="R2723" i="2"/>
  <c r="Q2723" i="2"/>
  <c r="S2722" i="2"/>
  <c r="R2722" i="2"/>
  <c r="Q2722" i="2"/>
  <c r="S2721" i="2"/>
  <c r="R2721" i="2"/>
  <c r="Q2721" i="2"/>
  <c r="S2720" i="2"/>
  <c r="R2720" i="2"/>
  <c r="Q2720" i="2"/>
  <c r="S2719" i="2"/>
  <c r="R2719" i="2"/>
  <c r="Q2719" i="2"/>
  <c r="S2718" i="2"/>
  <c r="R2718" i="2"/>
  <c r="Q2718" i="2"/>
  <c r="S2717" i="2"/>
  <c r="R2717" i="2"/>
  <c r="Q2717" i="2"/>
  <c r="S2716" i="2"/>
  <c r="R2716" i="2"/>
  <c r="Q2716" i="2"/>
  <c r="S2715" i="2"/>
  <c r="R2715" i="2"/>
  <c r="Q2715" i="2"/>
  <c r="S2714" i="2"/>
  <c r="R2714" i="2"/>
  <c r="Q2714" i="2"/>
  <c r="S2713" i="2"/>
  <c r="R2713" i="2"/>
  <c r="Q2713" i="2"/>
  <c r="S2712" i="2"/>
  <c r="R2712" i="2"/>
  <c r="Q2712" i="2"/>
  <c r="S2711" i="2"/>
  <c r="R2711" i="2"/>
  <c r="Q2711" i="2"/>
  <c r="S2710" i="2"/>
  <c r="R2710" i="2"/>
  <c r="Q2710" i="2"/>
  <c r="S2709" i="2"/>
  <c r="R2709" i="2"/>
  <c r="Q2709" i="2"/>
  <c r="S2708" i="2"/>
  <c r="R2708" i="2"/>
  <c r="Q2708" i="2"/>
  <c r="S2707" i="2"/>
  <c r="R2707" i="2"/>
  <c r="Q2707" i="2"/>
  <c r="S2706" i="2"/>
  <c r="R2706" i="2"/>
  <c r="Q2706" i="2"/>
  <c r="S2705" i="2"/>
  <c r="R2705" i="2"/>
  <c r="Q2705" i="2"/>
  <c r="S2704" i="2"/>
  <c r="R2704" i="2"/>
  <c r="Q2704" i="2"/>
  <c r="S2703" i="2"/>
  <c r="R2703" i="2"/>
  <c r="Q2703" i="2"/>
  <c r="S2702" i="2"/>
  <c r="R2702" i="2"/>
  <c r="Q2702" i="2"/>
  <c r="S2701" i="2"/>
  <c r="R2701" i="2"/>
  <c r="Q2701" i="2"/>
  <c r="S2700" i="2"/>
  <c r="R2700" i="2"/>
  <c r="Q2700" i="2"/>
  <c r="S2699" i="2"/>
  <c r="R2699" i="2"/>
  <c r="Q2699" i="2"/>
  <c r="S2698" i="2"/>
  <c r="R2698" i="2"/>
  <c r="Q2698" i="2"/>
  <c r="S2697" i="2"/>
  <c r="R2697" i="2"/>
  <c r="Q2697" i="2"/>
  <c r="S2696" i="2"/>
  <c r="R2696" i="2"/>
  <c r="Q2696" i="2"/>
  <c r="S2695" i="2"/>
  <c r="R2695" i="2"/>
  <c r="Q2695" i="2"/>
  <c r="S2694" i="2"/>
  <c r="R2694" i="2"/>
  <c r="Q2694" i="2"/>
  <c r="S2693" i="2"/>
  <c r="R2693" i="2"/>
  <c r="Q2693" i="2"/>
  <c r="S2692" i="2"/>
  <c r="R2692" i="2"/>
  <c r="Q2692" i="2"/>
  <c r="S2691" i="2"/>
  <c r="R2691" i="2"/>
  <c r="Q2691" i="2"/>
  <c r="S2690" i="2"/>
  <c r="R2690" i="2"/>
  <c r="Q2690" i="2"/>
  <c r="S2689" i="2"/>
  <c r="R2689" i="2"/>
  <c r="Q2689" i="2"/>
  <c r="S2688" i="2"/>
  <c r="R2688" i="2"/>
  <c r="Q2688" i="2"/>
  <c r="S2687" i="2"/>
  <c r="R2687" i="2"/>
  <c r="Q2687" i="2"/>
  <c r="S2686" i="2"/>
  <c r="R2686" i="2"/>
  <c r="Q2686" i="2"/>
  <c r="S2685" i="2"/>
  <c r="R2685" i="2"/>
  <c r="Q2685" i="2"/>
  <c r="S2684" i="2"/>
  <c r="R2684" i="2"/>
  <c r="Q2684" i="2"/>
  <c r="S2683" i="2"/>
  <c r="R2683" i="2"/>
  <c r="Q2683" i="2"/>
  <c r="S2682" i="2"/>
  <c r="R2682" i="2"/>
  <c r="Q2682" i="2"/>
  <c r="S2681" i="2"/>
  <c r="R2681" i="2"/>
  <c r="Q2681" i="2"/>
  <c r="S2680" i="2"/>
  <c r="R2680" i="2"/>
  <c r="Q2680" i="2"/>
  <c r="S2679" i="2"/>
  <c r="R2679" i="2"/>
  <c r="Q2679" i="2"/>
  <c r="S2678" i="2"/>
  <c r="R2678" i="2"/>
  <c r="Q2678" i="2"/>
  <c r="S2677" i="2"/>
  <c r="R2677" i="2"/>
  <c r="Q2677" i="2"/>
  <c r="S2676" i="2"/>
  <c r="R2676" i="2"/>
  <c r="Q2676" i="2"/>
  <c r="S2675" i="2"/>
  <c r="R2675" i="2"/>
  <c r="Q2675" i="2"/>
  <c r="S2674" i="2"/>
  <c r="R2674" i="2"/>
  <c r="Q2674" i="2"/>
  <c r="S2673" i="2"/>
  <c r="R2673" i="2"/>
  <c r="Q2673" i="2"/>
  <c r="S2672" i="2"/>
  <c r="R2672" i="2"/>
  <c r="Q2672" i="2"/>
  <c r="S2671" i="2"/>
  <c r="R2671" i="2"/>
  <c r="Q2671" i="2"/>
  <c r="S2670" i="2"/>
  <c r="R2670" i="2"/>
  <c r="Q2670" i="2"/>
  <c r="S2669" i="2"/>
  <c r="R2669" i="2"/>
  <c r="Q2669" i="2"/>
  <c r="S2668" i="2"/>
  <c r="R2668" i="2"/>
  <c r="Q2668" i="2"/>
  <c r="S2667" i="2"/>
  <c r="R2667" i="2"/>
  <c r="Q2667" i="2"/>
  <c r="S2666" i="2"/>
  <c r="R2666" i="2"/>
  <c r="Q2666" i="2"/>
  <c r="S2665" i="2"/>
  <c r="R2665" i="2"/>
  <c r="Q2665" i="2"/>
  <c r="S2664" i="2"/>
  <c r="R2664" i="2"/>
  <c r="Q2664" i="2"/>
  <c r="S2663" i="2"/>
  <c r="R2663" i="2"/>
  <c r="Q2663" i="2"/>
  <c r="S2662" i="2"/>
  <c r="R2662" i="2"/>
  <c r="Q2662" i="2"/>
  <c r="S2661" i="2"/>
  <c r="R2661" i="2"/>
  <c r="Q2661" i="2"/>
  <c r="S2660" i="2"/>
  <c r="R2660" i="2"/>
  <c r="Q2660" i="2"/>
  <c r="S2659" i="2"/>
  <c r="R2659" i="2"/>
  <c r="Q2659" i="2"/>
  <c r="S2658" i="2"/>
  <c r="R2658" i="2"/>
  <c r="Q2658" i="2"/>
  <c r="S2657" i="2"/>
  <c r="R2657" i="2"/>
  <c r="Q2657" i="2"/>
  <c r="S2656" i="2"/>
  <c r="R2656" i="2"/>
  <c r="Q2656" i="2"/>
  <c r="S2655" i="2"/>
  <c r="R2655" i="2"/>
  <c r="Q2655" i="2"/>
  <c r="S2654" i="2"/>
  <c r="R2654" i="2"/>
  <c r="Q2654" i="2"/>
  <c r="S2653" i="2"/>
  <c r="R2653" i="2"/>
  <c r="Q2653" i="2"/>
  <c r="S2652" i="2"/>
  <c r="R2652" i="2"/>
  <c r="Q2652" i="2"/>
  <c r="S2651" i="2"/>
  <c r="R2651" i="2"/>
  <c r="Q2651" i="2"/>
  <c r="S2650" i="2"/>
  <c r="R2650" i="2"/>
  <c r="Q2650" i="2"/>
  <c r="S2649" i="2"/>
  <c r="R2649" i="2"/>
  <c r="Q2649" i="2"/>
  <c r="S2648" i="2"/>
  <c r="R2648" i="2"/>
  <c r="Q2648" i="2"/>
  <c r="S2647" i="2"/>
  <c r="R2647" i="2"/>
  <c r="Q2647" i="2"/>
  <c r="S2646" i="2"/>
  <c r="R2646" i="2"/>
  <c r="Q2646" i="2"/>
  <c r="S2645" i="2"/>
  <c r="R2645" i="2"/>
  <c r="Q2645" i="2"/>
  <c r="S2644" i="2"/>
  <c r="R2644" i="2"/>
  <c r="Q2644" i="2"/>
  <c r="S2643" i="2"/>
  <c r="R2643" i="2"/>
  <c r="Q2643" i="2"/>
  <c r="S2642" i="2"/>
  <c r="R2642" i="2"/>
  <c r="Q2642" i="2"/>
  <c r="S2641" i="2"/>
  <c r="R2641" i="2"/>
  <c r="Q2641" i="2"/>
  <c r="S2640" i="2"/>
  <c r="R2640" i="2"/>
  <c r="Q2640" i="2"/>
  <c r="S2638" i="2"/>
  <c r="R2638" i="2"/>
  <c r="Q2638" i="2"/>
  <c r="S2637" i="2"/>
  <c r="R2637" i="2"/>
  <c r="Q2637" i="2"/>
  <c r="S2636" i="2"/>
  <c r="R2636" i="2"/>
  <c r="Q2636" i="2"/>
  <c r="S2635" i="2"/>
  <c r="R2635" i="2"/>
  <c r="Q2635" i="2"/>
  <c r="S2634" i="2"/>
  <c r="R2634" i="2"/>
  <c r="Q2634" i="2"/>
  <c r="S2633" i="2"/>
  <c r="R2633" i="2"/>
  <c r="Q2633" i="2"/>
  <c r="S2632" i="2"/>
  <c r="R2632" i="2"/>
  <c r="Q2632" i="2"/>
  <c r="S2631" i="2"/>
  <c r="R2631" i="2"/>
  <c r="Q2631" i="2"/>
  <c r="S2630" i="2"/>
  <c r="R2630" i="2"/>
  <c r="Q2630" i="2"/>
  <c r="S2629" i="2"/>
  <c r="R2629" i="2"/>
  <c r="Q2629" i="2"/>
  <c r="S2628" i="2"/>
  <c r="R2628" i="2"/>
  <c r="Q2628" i="2"/>
  <c r="S2627" i="2"/>
  <c r="R2627" i="2"/>
  <c r="Q2627" i="2"/>
  <c r="S2626" i="2"/>
  <c r="R2626" i="2"/>
  <c r="Q2626" i="2"/>
  <c r="S2625" i="2"/>
  <c r="R2625" i="2"/>
  <c r="Q2625" i="2"/>
  <c r="S2624" i="2"/>
  <c r="R2624" i="2"/>
  <c r="Q2624" i="2"/>
  <c r="S2623" i="2"/>
  <c r="R2623" i="2"/>
  <c r="Q2623" i="2"/>
  <c r="S2622" i="2"/>
  <c r="R2622" i="2"/>
  <c r="Q2622" i="2"/>
  <c r="S2621" i="2"/>
  <c r="R2621" i="2"/>
  <c r="Q2621" i="2"/>
  <c r="S2620" i="2"/>
  <c r="R2620" i="2"/>
  <c r="Q2620" i="2"/>
  <c r="S2619" i="2"/>
  <c r="R2619" i="2"/>
  <c r="Q2619" i="2"/>
  <c r="S2618" i="2"/>
  <c r="R2618" i="2"/>
  <c r="Q2618" i="2"/>
  <c r="S2617" i="2"/>
  <c r="R2617" i="2"/>
  <c r="Q2617" i="2"/>
  <c r="S2616" i="2"/>
  <c r="R2616" i="2"/>
  <c r="Q2616" i="2"/>
  <c r="S2615" i="2"/>
  <c r="R2615" i="2"/>
  <c r="Q2615" i="2"/>
  <c r="S2614" i="2"/>
  <c r="R2614" i="2"/>
  <c r="Q2614" i="2"/>
  <c r="S2613" i="2"/>
  <c r="R2613" i="2"/>
  <c r="Q2613" i="2"/>
  <c r="S2612" i="2"/>
  <c r="R2612" i="2"/>
  <c r="Q2612" i="2"/>
  <c r="S2611" i="2"/>
  <c r="R2611" i="2"/>
  <c r="Q2611" i="2"/>
  <c r="S2610" i="2"/>
  <c r="R2610" i="2"/>
  <c r="Q2610" i="2"/>
  <c r="S2609" i="2"/>
  <c r="R2609" i="2"/>
  <c r="Q2609" i="2"/>
  <c r="S2608" i="2"/>
  <c r="R2608" i="2"/>
  <c r="Q2608" i="2"/>
  <c r="S2607" i="2"/>
  <c r="R2607" i="2"/>
  <c r="Q2607" i="2"/>
  <c r="S2606" i="2"/>
  <c r="R2606" i="2"/>
  <c r="Q2606" i="2"/>
  <c r="S2605" i="2"/>
  <c r="R2605" i="2"/>
  <c r="Q2605" i="2"/>
  <c r="S2604" i="2"/>
  <c r="R2604" i="2"/>
  <c r="Q2604" i="2"/>
  <c r="S2603" i="2"/>
  <c r="R2603" i="2"/>
  <c r="Q2603" i="2"/>
  <c r="S2602" i="2"/>
  <c r="R2602" i="2"/>
  <c r="Q2602" i="2"/>
  <c r="S2601" i="2"/>
  <c r="R2601" i="2"/>
  <c r="Q2601" i="2"/>
  <c r="S2600" i="2"/>
  <c r="R2600" i="2"/>
  <c r="Q2600" i="2"/>
  <c r="S2599" i="2"/>
  <c r="R2599" i="2"/>
  <c r="Q2599" i="2"/>
  <c r="S2598" i="2"/>
  <c r="R2598" i="2"/>
  <c r="Q2598" i="2"/>
  <c r="S2597" i="2"/>
  <c r="R2597" i="2"/>
  <c r="Q2597" i="2"/>
  <c r="S2596" i="2"/>
  <c r="R2596" i="2"/>
  <c r="Q2596" i="2"/>
  <c r="S2595" i="2"/>
  <c r="R2595" i="2"/>
  <c r="Q2595" i="2"/>
  <c r="S2594" i="2"/>
  <c r="R2594" i="2"/>
  <c r="Q2594" i="2"/>
  <c r="S2593" i="2"/>
  <c r="R2593" i="2"/>
  <c r="Q2593" i="2"/>
  <c r="S2592" i="2"/>
  <c r="R2592" i="2"/>
  <c r="Q2592" i="2"/>
  <c r="S2591" i="2"/>
  <c r="R2591" i="2"/>
  <c r="Q2591" i="2"/>
  <c r="S2590" i="2"/>
  <c r="R2590" i="2"/>
  <c r="Q2590" i="2"/>
  <c r="S2589" i="2"/>
  <c r="R2589" i="2"/>
  <c r="Q2589" i="2"/>
  <c r="S2588" i="2"/>
  <c r="R2588" i="2"/>
  <c r="Q2588" i="2"/>
  <c r="S2586" i="2"/>
  <c r="R2586" i="2"/>
  <c r="Q2586" i="2"/>
  <c r="S2585" i="2"/>
  <c r="R2585" i="2"/>
  <c r="Q2585" i="2"/>
  <c r="S2584" i="2"/>
  <c r="R2584" i="2"/>
  <c r="Q2584" i="2"/>
  <c r="S2583" i="2"/>
  <c r="R2583" i="2"/>
  <c r="Q2583" i="2"/>
  <c r="S2582" i="2"/>
  <c r="R2582" i="2"/>
  <c r="Q2582" i="2"/>
  <c r="S2581" i="2"/>
  <c r="R2581" i="2"/>
  <c r="Q2581" i="2"/>
  <c r="S2580" i="2"/>
  <c r="R2580" i="2"/>
  <c r="Q2580" i="2"/>
  <c r="S2579" i="2"/>
  <c r="R2579" i="2"/>
  <c r="Q2579" i="2"/>
  <c r="S2578" i="2"/>
  <c r="R2578" i="2"/>
  <c r="Q2578" i="2"/>
  <c r="S2577" i="2"/>
  <c r="R2577" i="2"/>
  <c r="Q2577" i="2"/>
  <c r="S2576" i="2"/>
  <c r="R2576" i="2"/>
  <c r="Q2576" i="2"/>
  <c r="S2575" i="2"/>
  <c r="R2575" i="2"/>
  <c r="Q2575" i="2"/>
  <c r="S2574" i="2"/>
  <c r="R2574" i="2"/>
  <c r="Q2574" i="2"/>
  <c r="S2573" i="2"/>
  <c r="R2573" i="2"/>
  <c r="Q2573" i="2"/>
  <c r="S2572" i="2"/>
  <c r="R2572" i="2"/>
  <c r="Q2572" i="2"/>
  <c r="S2571" i="2"/>
  <c r="R2571" i="2"/>
  <c r="Q2571" i="2"/>
  <c r="S2570" i="2"/>
  <c r="R2570" i="2"/>
  <c r="Q2570" i="2"/>
  <c r="S2569" i="2"/>
  <c r="R2569" i="2"/>
  <c r="Q2569" i="2"/>
  <c r="S2568" i="2"/>
  <c r="R2568" i="2"/>
  <c r="Q2568" i="2"/>
  <c r="S2567" i="2"/>
  <c r="R2567" i="2"/>
  <c r="Q2567" i="2"/>
  <c r="S2566" i="2"/>
  <c r="R2566" i="2"/>
  <c r="Q2566" i="2"/>
  <c r="S2565" i="2"/>
  <c r="R2565" i="2"/>
  <c r="Q2565" i="2"/>
  <c r="S2564" i="2"/>
  <c r="R2564" i="2"/>
  <c r="Q2564" i="2"/>
  <c r="S2563" i="2"/>
  <c r="R2563" i="2"/>
  <c r="Q2563" i="2"/>
  <c r="S2562" i="2"/>
  <c r="R2562" i="2"/>
  <c r="Q2562" i="2"/>
  <c r="S2561" i="2"/>
  <c r="R2561" i="2"/>
  <c r="Q2561" i="2"/>
  <c r="S2560" i="2"/>
  <c r="R2560" i="2"/>
  <c r="Q2560" i="2"/>
  <c r="S2559" i="2"/>
  <c r="R2559" i="2"/>
  <c r="Q2559" i="2"/>
  <c r="S2558" i="2"/>
  <c r="R2558" i="2"/>
  <c r="Q2558" i="2"/>
  <c r="S2557" i="2"/>
  <c r="R2557" i="2"/>
  <c r="Q2557" i="2"/>
  <c r="S2556" i="2"/>
  <c r="R2556" i="2"/>
  <c r="Q2556" i="2"/>
  <c r="S2555" i="2"/>
  <c r="R2555" i="2"/>
  <c r="Q2555" i="2"/>
  <c r="S2554" i="2"/>
  <c r="R2554" i="2"/>
  <c r="Q2554" i="2"/>
  <c r="S2553" i="2"/>
  <c r="R2553" i="2"/>
  <c r="Q2553" i="2"/>
  <c r="S2552" i="2"/>
  <c r="R2552" i="2"/>
  <c r="Q2552" i="2"/>
  <c r="S2551" i="2"/>
  <c r="R2551" i="2"/>
  <c r="Q2551" i="2"/>
  <c r="S2550" i="2"/>
  <c r="R2550" i="2"/>
  <c r="Q2550" i="2"/>
  <c r="S2549" i="2"/>
  <c r="R2549" i="2"/>
  <c r="Q2549" i="2"/>
  <c r="S2548" i="2"/>
  <c r="R2548" i="2"/>
  <c r="Q2548" i="2"/>
  <c r="S2547" i="2"/>
  <c r="R2547" i="2"/>
  <c r="Q2547" i="2"/>
  <c r="S2546" i="2"/>
  <c r="R2546" i="2"/>
  <c r="Q2546" i="2"/>
  <c r="S2545" i="2"/>
  <c r="R2545" i="2"/>
  <c r="Q2545" i="2"/>
  <c r="S2544" i="2"/>
  <c r="R2544" i="2"/>
  <c r="Q2544" i="2"/>
  <c r="S2543" i="2"/>
  <c r="R2543" i="2"/>
  <c r="Q2543" i="2"/>
  <c r="S2542" i="2"/>
  <c r="R2542" i="2"/>
  <c r="Q2542" i="2"/>
  <c r="S2541" i="2"/>
  <c r="R2541" i="2"/>
  <c r="Q2541" i="2"/>
  <c r="S2540" i="2"/>
  <c r="R2540" i="2"/>
  <c r="Q2540" i="2"/>
  <c r="S2539" i="2"/>
  <c r="R2539" i="2"/>
  <c r="Q2539" i="2"/>
  <c r="S2538" i="2"/>
  <c r="R2538" i="2"/>
  <c r="Q2538" i="2"/>
  <c r="S2537" i="2"/>
  <c r="R2537" i="2"/>
  <c r="Q2537" i="2"/>
  <c r="S2536" i="2"/>
  <c r="R2536" i="2"/>
  <c r="Q2536" i="2"/>
  <c r="S2535" i="2"/>
  <c r="R2535" i="2"/>
  <c r="Q2535" i="2"/>
  <c r="S2534" i="2"/>
  <c r="R2534" i="2"/>
  <c r="Q2534" i="2"/>
  <c r="S2533" i="2"/>
  <c r="R2533" i="2"/>
  <c r="Q2533" i="2"/>
  <c r="S2532" i="2"/>
  <c r="R2532" i="2"/>
  <c r="Q2532" i="2"/>
  <c r="S2531" i="2"/>
  <c r="R2531" i="2"/>
  <c r="Q2531" i="2"/>
  <c r="S2530" i="2"/>
  <c r="R2530" i="2"/>
  <c r="Q2530" i="2"/>
  <c r="S2529" i="2"/>
  <c r="R2529" i="2"/>
  <c r="Q2529" i="2"/>
  <c r="S2528" i="2"/>
  <c r="R2528" i="2"/>
  <c r="Q2528" i="2"/>
  <c r="S2527" i="2"/>
  <c r="R2527" i="2"/>
  <c r="Q2527" i="2"/>
  <c r="S2526" i="2"/>
  <c r="R2526" i="2"/>
  <c r="Q2526" i="2"/>
  <c r="S2525" i="2"/>
  <c r="R2525" i="2"/>
  <c r="Q2525" i="2"/>
  <c r="S2524" i="2"/>
  <c r="R2524" i="2"/>
  <c r="Q2524" i="2"/>
  <c r="S2523" i="2"/>
  <c r="R2523" i="2"/>
  <c r="Q2523" i="2"/>
  <c r="S2522" i="2"/>
  <c r="R2522" i="2"/>
  <c r="Q2522" i="2"/>
  <c r="S2521" i="2"/>
  <c r="R2521" i="2"/>
  <c r="Q2521" i="2"/>
  <c r="S2520" i="2"/>
  <c r="R2520" i="2"/>
  <c r="Q2520" i="2"/>
  <c r="S2519" i="2"/>
  <c r="R2519" i="2"/>
  <c r="Q2519" i="2"/>
  <c r="S2518" i="2"/>
  <c r="R2518" i="2"/>
  <c r="Q2518" i="2"/>
  <c r="S2517" i="2"/>
  <c r="R2517" i="2"/>
  <c r="Q2517" i="2"/>
  <c r="S2516" i="2"/>
  <c r="R2516" i="2"/>
  <c r="Q2516" i="2"/>
  <c r="S2515" i="2"/>
  <c r="R2515" i="2"/>
  <c r="Q2515" i="2"/>
  <c r="S2514" i="2"/>
  <c r="R2514" i="2"/>
  <c r="Q2514" i="2"/>
  <c r="S2513" i="2"/>
  <c r="R2513" i="2"/>
  <c r="Q2513" i="2"/>
  <c r="S2512" i="2"/>
  <c r="R2512" i="2"/>
  <c r="Q2512" i="2"/>
  <c r="S2511" i="2"/>
  <c r="R2511" i="2"/>
  <c r="Q2511" i="2"/>
  <c r="S2510" i="2"/>
  <c r="R2510" i="2"/>
  <c r="Q2510" i="2"/>
  <c r="S2509" i="2"/>
  <c r="R2509" i="2"/>
  <c r="Q2509" i="2"/>
  <c r="S2508" i="2"/>
  <c r="R2508" i="2"/>
  <c r="Q2508" i="2"/>
  <c r="S2507" i="2"/>
  <c r="R2507" i="2"/>
  <c r="Q2507" i="2"/>
  <c r="S2506" i="2"/>
  <c r="R2506" i="2"/>
  <c r="Q2506" i="2"/>
  <c r="S2505" i="2"/>
  <c r="R2505" i="2"/>
  <c r="Q2505" i="2"/>
  <c r="S2504" i="2"/>
  <c r="R2504" i="2"/>
  <c r="Q2504" i="2"/>
  <c r="S2503" i="2"/>
  <c r="R2503" i="2"/>
  <c r="Q2503" i="2"/>
  <c r="S2502" i="2"/>
  <c r="R2502" i="2"/>
  <c r="Q2502" i="2"/>
  <c r="S2501" i="2"/>
  <c r="R2501" i="2"/>
  <c r="Q2501" i="2"/>
  <c r="S2500" i="2"/>
  <c r="R2500" i="2"/>
  <c r="Q2500" i="2"/>
  <c r="S2499" i="2"/>
  <c r="R2499" i="2"/>
  <c r="Q2499" i="2"/>
  <c r="S2498" i="2"/>
  <c r="R2498" i="2"/>
  <c r="Q2498" i="2"/>
  <c r="S2497" i="2"/>
  <c r="R2497" i="2"/>
  <c r="Q2497" i="2"/>
  <c r="S2496" i="2"/>
  <c r="R2496" i="2"/>
  <c r="Q2496" i="2"/>
  <c r="S2495" i="2"/>
  <c r="R2495" i="2"/>
  <c r="Q2495" i="2"/>
  <c r="S2494" i="2"/>
  <c r="R2494" i="2"/>
  <c r="Q2494" i="2"/>
  <c r="S2493" i="2"/>
  <c r="R2493" i="2"/>
  <c r="Q2493" i="2"/>
  <c r="S2492" i="2"/>
  <c r="R2492" i="2"/>
  <c r="Q2492" i="2"/>
  <c r="S2491" i="2"/>
  <c r="R2491" i="2"/>
  <c r="Q2491" i="2"/>
  <c r="S2490" i="2"/>
  <c r="R2490" i="2"/>
  <c r="Q2490" i="2"/>
  <c r="S2489" i="2"/>
  <c r="R2489" i="2"/>
  <c r="Q2489" i="2"/>
  <c r="S2488" i="2"/>
  <c r="R2488" i="2"/>
  <c r="Q2488" i="2"/>
  <c r="S2487" i="2"/>
  <c r="R2487" i="2"/>
  <c r="Q2487" i="2"/>
  <c r="S2486" i="2"/>
  <c r="R2486" i="2"/>
  <c r="Q2486" i="2"/>
  <c r="S2485" i="2"/>
  <c r="R2485" i="2"/>
  <c r="Q2485" i="2"/>
  <c r="S2484" i="2"/>
  <c r="R2484" i="2"/>
  <c r="Q2484" i="2"/>
  <c r="S2483" i="2"/>
  <c r="R2483" i="2"/>
  <c r="Q2483" i="2"/>
  <c r="S2482" i="2"/>
  <c r="R2482" i="2"/>
  <c r="Q2482" i="2"/>
  <c r="S2481" i="2"/>
  <c r="R2481" i="2"/>
  <c r="Q2481" i="2"/>
  <c r="S2480" i="2"/>
  <c r="R2480" i="2"/>
  <c r="Q2480" i="2"/>
  <c r="S2479" i="2"/>
  <c r="R2479" i="2"/>
  <c r="Q2479" i="2"/>
  <c r="S2478" i="2"/>
  <c r="R2478" i="2"/>
  <c r="Q2478" i="2"/>
  <c r="S2477" i="2"/>
  <c r="R2477" i="2"/>
  <c r="Q2477" i="2"/>
  <c r="S2476" i="2"/>
  <c r="R2476" i="2"/>
  <c r="Q2476" i="2"/>
  <c r="S2475" i="2"/>
  <c r="R2475" i="2"/>
  <c r="Q2475" i="2"/>
  <c r="S2474" i="2"/>
  <c r="R2474" i="2"/>
  <c r="Q2474" i="2"/>
  <c r="S2473" i="2"/>
  <c r="R2473" i="2"/>
  <c r="Q2473" i="2"/>
  <c r="S2472" i="2"/>
  <c r="R2472" i="2"/>
  <c r="Q2472" i="2"/>
  <c r="S2471" i="2"/>
  <c r="R2471" i="2"/>
  <c r="Q2471" i="2"/>
  <c r="S2470" i="2"/>
  <c r="R2470" i="2"/>
  <c r="Q2470" i="2"/>
  <c r="S2469" i="2"/>
  <c r="R2469" i="2"/>
  <c r="Q2469" i="2"/>
  <c r="S2468" i="2"/>
  <c r="R2468" i="2"/>
  <c r="Q2468" i="2"/>
  <c r="S2467" i="2"/>
  <c r="R2467" i="2"/>
  <c r="Q2467" i="2"/>
  <c r="S2466" i="2"/>
  <c r="R2466" i="2"/>
  <c r="Q2466" i="2"/>
  <c r="S2465" i="2"/>
  <c r="R2465" i="2"/>
  <c r="Q2465" i="2"/>
  <c r="S2464" i="2"/>
  <c r="R2464" i="2"/>
  <c r="Q2464" i="2"/>
  <c r="S2463" i="2"/>
  <c r="R2463" i="2"/>
  <c r="Q2463" i="2"/>
  <c r="S2462" i="2"/>
  <c r="R2462" i="2"/>
  <c r="Q2462" i="2"/>
  <c r="S2461" i="2"/>
  <c r="R2461" i="2"/>
  <c r="Q2461" i="2"/>
  <c r="S2460" i="2"/>
  <c r="R2460" i="2"/>
  <c r="Q2460" i="2"/>
  <c r="S2459" i="2"/>
  <c r="R2459" i="2"/>
  <c r="Q2459" i="2"/>
  <c r="S2458" i="2"/>
  <c r="R2458" i="2"/>
  <c r="Q2458" i="2"/>
  <c r="S2457" i="2"/>
  <c r="R2457" i="2"/>
  <c r="Q2457" i="2"/>
  <c r="S2456" i="2"/>
  <c r="R2456" i="2"/>
  <c r="Q2456" i="2"/>
  <c r="S2455" i="2"/>
  <c r="R2455" i="2"/>
  <c r="Q2455" i="2"/>
  <c r="S2454" i="2"/>
  <c r="R2454" i="2"/>
  <c r="Q2454" i="2"/>
  <c r="S2453" i="2"/>
  <c r="R2453" i="2"/>
  <c r="Q2453" i="2"/>
  <c r="S2452" i="2"/>
  <c r="R2452" i="2"/>
  <c r="Q2452" i="2"/>
  <c r="S2451" i="2"/>
  <c r="R2451" i="2"/>
  <c r="Q2451" i="2"/>
  <c r="S2450" i="2"/>
  <c r="R2450" i="2"/>
  <c r="Q2450" i="2"/>
  <c r="S2449" i="2"/>
  <c r="R2449" i="2"/>
  <c r="Q2449" i="2"/>
  <c r="S2448" i="2"/>
  <c r="R2448" i="2"/>
  <c r="Q2448" i="2"/>
  <c r="S2447" i="2"/>
  <c r="R2447" i="2"/>
  <c r="Q2447" i="2"/>
  <c r="S2446" i="2"/>
  <c r="R2446" i="2"/>
  <c r="Q2446" i="2"/>
  <c r="S2445" i="2"/>
  <c r="R2445" i="2"/>
  <c r="Q2445" i="2"/>
  <c r="S2444" i="2"/>
  <c r="R2444" i="2"/>
  <c r="Q2444" i="2"/>
  <c r="S2443" i="2"/>
  <c r="R2443" i="2"/>
  <c r="Q2443" i="2"/>
  <c r="S2442" i="2"/>
  <c r="R2442" i="2"/>
  <c r="Q2442" i="2"/>
  <c r="S2441" i="2"/>
  <c r="R2441" i="2"/>
  <c r="Q2441" i="2"/>
  <c r="S2440" i="2"/>
  <c r="R2440" i="2"/>
  <c r="Q2440" i="2"/>
  <c r="S2439" i="2"/>
  <c r="R2439" i="2"/>
  <c r="Q2439" i="2"/>
  <c r="S2438" i="2"/>
  <c r="R2438" i="2"/>
  <c r="Q2438" i="2"/>
  <c r="S2437" i="2"/>
  <c r="R2437" i="2"/>
  <c r="Q2437" i="2"/>
  <c r="S2436" i="2"/>
  <c r="R2436" i="2"/>
  <c r="Q2436" i="2"/>
  <c r="S2435" i="2"/>
  <c r="R2435" i="2"/>
  <c r="Q2435" i="2"/>
  <c r="S2434" i="2"/>
  <c r="R2434" i="2"/>
  <c r="Q2434" i="2"/>
  <c r="S2433" i="2"/>
  <c r="R2433" i="2"/>
  <c r="Q2433" i="2"/>
  <c r="S2432" i="2"/>
  <c r="R2432" i="2"/>
  <c r="Q2432" i="2"/>
  <c r="S2431" i="2"/>
  <c r="R2431" i="2"/>
  <c r="Q2431" i="2"/>
  <c r="S2430" i="2"/>
  <c r="R2430" i="2"/>
  <c r="Q2430" i="2"/>
  <c r="S2429" i="2"/>
  <c r="R2429" i="2"/>
  <c r="Q2429" i="2"/>
  <c r="S2428" i="2"/>
  <c r="R2428" i="2"/>
  <c r="Q2428" i="2"/>
  <c r="S2427" i="2"/>
  <c r="R2427" i="2"/>
  <c r="Q2427" i="2"/>
  <c r="S2426" i="2"/>
  <c r="R2426" i="2"/>
  <c r="Q2426" i="2"/>
  <c r="S2425" i="2"/>
  <c r="R2425" i="2"/>
  <c r="Q2425" i="2"/>
  <c r="S2424" i="2"/>
  <c r="R2424" i="2"/>
  <c r="Q2424" i="2"/>
  <c r="S2423" i="2"/>
  <c r="R2423" i="2"/>
  <c r="Q2423" i="2"/>
  <c r="S2422" i="2"/>
  <c r="R2422" i="2"/>
  <c r="Q2422" i="2"/>
  <c r="S2421" i="2"/>
  <c r="R2421" i="2"/>
  <c r="Q2421" i="2"/>
  <c r="S2420" i="2"/>
  <c r="R2420" i="2"/>
  <c r="Q2420" i="2"/>
  <c r="S2419" i="2"/>
  <c r="R2419" i="2"/>
  <c r="Q2419" i="2"/>
  <c r="S2418" i="2"/>
  <c r="R2418" i="2"/>
  <c r="Q2418" i="2"/>
  <c r="S2416" i="2"/>
  <c r="R2416" i="2"/>
  <c r="Q2416" i="2"/>
  <c r="S2415" i="2"/>
  <c r="R2415" i="2"/>
  <c r="Q2415" i="2"/>
  <c r="S2414" i="2"/>
  <c r="R2414" i="2"/>
  <c r="Q2414" i="2"/>
  <c r="S2413" i="2"/>
  <c r="R2413" i="2"/>
  <c r="Q2413" i="2"/>
  <c r="S2412" i="2"/>
  <c r="R2412" i="2"/>
  <c r="Q2412" i="2"/>
  <c r="S2411" i="2"/>
  <c r="R2411" i="2"/>
  <c r="Q2411" i="2"/>
  <c r="S2410" i="2"/>
  <c r="R2410" i="2"/>
  <c r="Q2410" i="2"/>
  <c r="S2409" i="2"/>
  <c r="R2409" i="2"/>
  <c r="Q2409" i="2"/>
  <c r="S2408" i="2"/>
  <c r="R2408" i="2"/>
  <c r="Q2408" i="2"/>
  <c r="S2407" i="2"/>
  <c r="R2407" i="2"/>
  <c r="Q2407" i="2"/>
  <c r="S2406" i="2"/>
  <c r="R2406" i="2"/>
  <c r="Q2406" i="2"/>
  <c r="S2405" i="2"/>
  <c r="R2405" i="2"/>
  <c r="Q2405" i="2"/>
  <c r="S2404" i="2"/>
  <c r="R2404" i="2"/>
  <c r="Q2404" i="2"/>
  <c r="S2403" i="2"/>
  <c r="R2403" i="2"/>
  <c r="Q2403" i="2"/>
  <c r="S2402" i="2"/>
  <c r="R2402" i="2"/>
  <c r="Q2402" i="2"/>
  <c r="S2401" i="2"/>
  <c r="R2401" i="2"/>
  <c r="Q2401" i="2"/>
  <c r="S2400" i="2"/>
  <c r="R2400" i="2"/>
  <c r="Q2400" i="2"/>
  <c r="S2399" i="2"/>
  <c r="R2399" i="2"/>
  <c r="Q2399" i="2"/>
  <c r="S2398" i="2"/>
  <c r="R2398" i="2"/>
  <c r="Q2398" i="2"/>
  <c r="S2397" i="2"/>
  <c r="R2397" i="2"/>
  <c r="Q2397" i="2"/>
  <c r="S2396" i="2"/>
  <c r="R2396" i="2"/>
  <c r="Q2396" i="2"/>
  <c r="S2395" i="2"/>
  <c r="R2395" i="2"/>
  <c r="Q2395" i="2"/>
  <c r="S2394" i="2"/>
  <c r="R2394" i="2"/>
  <c r="Q2394" i="2"/>
  <c r="S2393" i="2"/>
  <c r="R2393" i="2"/>
  <c r="Q2393" i="2"/>
  <c r="S2392" i="2"/>
  <c r="R2392" i="2"/>
  <c r="Q2392" i="2"/>
  <c r="S2391" i="2"/>
  <c r="R2391" i="2"/>
  <c r="Q2391" i="2"/>
  <c r="S2390" i="2"/>
  <c r="R2390" i="2"/>
  <c r="Q2390" i="2"/>
  <c r="S2389" i="2"/>
  <c r="R2389" i="2"/>
  <c r="Q2389" i="2"/>
  <c r="S2388" i="2"/>
  <c r="R2388" i="2"/>
  <c r="Q2388" i="2"/>
  <c r="S2387" i="2"/>
  <c r="R2387" i="2"/>
  <c r="Q2387" i="2"/>
  <c r="S2386" i="2"/>
  <c r="R2386" i="2"/>
  <c r="Q2386" i="2"/>
  <c r="S2385" i="2"/>
  <c r="R2385" i="2"/>
  <c r="Q2385" i="2"/>
  <c r="S2384" i="2"/>
  <c r="R2384" i="2"/>
  <c r="Q2384" i="2"/>
  <c r="S2383" i="2"/>
  <c r="R2383" i="2"/>
  <c r="Q2383" i="2"/>
  <c r="S2382" i="2"/>
  <c r="R2382" i="2"/>
  <c r="Q2382" i="2"/>
  <c r="S2381" i="2"/>
  <c r="R2381" i="2"/>
  <c r="Q2381" i="2"/>
  <c r="S2380" i="2"/>
  <c r="R2380" i="2"/>
  <c r="Q2380" i="2"/>
  <c r="S2379" i="2"/>
  <c r="R2379" i="2"/>
  <c r="Q2379" i="2"/>
  <c r="S2378" i="2"/>
  <c r="R2378" i="2"/>
  <c r="Q2378" i="2"/>
  <c r="S2377" i="2"/>
  <c r="R2377" i="2"/>
  <c r="Q2377" i="2"/>
  <c r="S2376" i="2"/>
  <c r="R2376" i="2"/>
  <c r="Q2376" i="2"/>
  <c r="S2375" i="2"/>
  <c r="R2375" i="2"/>
  <c r="Q2375" i="2"/>
  <c r="S2374" i="2"/>
  <c r="R2374" i="2"/>
  <c r="Q2374" i="2"/>
  <c r="S2373" i="2"/>
  <c r="R2373" i="2"/>
  <c r="Q2373" i="2"/>
  <c r="S2372" i="2"/>
  <c r="R2372" i="2"/>
  <c r="Q2372" i="2"/>
  <c r="S2371" i="2"/>
  <c r="R2371" i="2"/>
  <c r="Q2371" i="2"/>
  <c r="S2370" i="2"/>
  <c r="R2370" i="2"/>
  <c r="Q2370" i="2"/>
  <c r="S2369" i="2"/>
  <c r="R2369" i="2"/>
  <c r="Q2369" i="2"/>
  <c r="S2368" i="2"/>
  <c r="R2368" i="2"/>
  <c r="Q2368" i="2"/>
  <c r="S2367" i="2"/>
  <c r="R2367" i="2"/>
  <c r="Q2367" i="2"/>
  <c r="S2366" i="2"/>
  <c r="R2366" i="2"/>
  <c r="Q2366" i="2"/>
  <c r="S2365" i="2"/>
  <c r="R2365" i="2"/>
  <c r="Q2365" i="2"/>
  <c r="S2364" i="2"/>
  <c r="R2364" i="2"/>
  <c r="Q2364" i="2"/>
  <c r="S2363" i="2"/>
  <c r="R2363" i="2"/>
  <c r="Q2363" i="2"/>
  <c r="S2362" i="2"/>
  <c r="R2362" i="2"/>
  <c r="Q2362" i="2"/>
  <c r="S2361" i="2"/>
  <c r="R2361" i="2"/>
  <c r="Q2361" i="2"/>
  <c r="S2360" i="2"/>
  <c r="R2360" i="2"/>
  <c r="Q2360" i="2"/>
  <c r="S2359" i="2"/>
  <c r="R2359" i="2"/>
  <c r="Q2359" i="2"/>
  <c r="S2358" i="2"/>
  <c r="R2358" i="2"/>
  <c r="Q2358" i="2"/>
  <c r="S2357" i="2"/>
  <c r="R2357" i="2"/>
  <c r="Q2357" i="2"/>
  <c r="S2356" i="2"/>
  <c r="R2356" i="2"/>
  <c r="Q2356" i="2"/>
  <c r="S2355" i="2"/>
  <c r="R2355" i="2"/>
  <c r="Q2355" i="2"/>
  <c r="S2354" i="2"/>
  <c r="R2354" i="2"/>
  <c r="Q2354" i="2"/>
  <c r="S2352" i="2"/>
  <c r="R2352" i="2"/>
  <c r="Q2352" i="2"/>
  <c r="S2351" i="2"/>
  <c r="R2351" i="2"/>
  <c r="Q2351" i="2"/>
  <c r="S2349" i="2"/>
  <c r="R2349" i="2"/>
  <c r="Q2349" i="2"/>
  <c r="S2348" i="2"/>
  <c r="R2348" i="2"/>
  <c r="Q2348" i="2"/>
  <c r="S2347" i="2"/>
  <c r="R2347" i="2"/>
  <c r="Q2347" i="2"/>
  <c r="S2346" i="2"/>
  <c r="R2346" i="2"/>
  <c r="Q2346" i="2"/>
  <c r="S2345" i="2"/>
  <c r="R2345" i="2"/>
  <c r="Q2345" i="2"/>
  <c r="S2344" i="2"/>
  <c r="R2344" i="2"/>
  <c r="Q2344" i="2"/>
  <c r="S2343" i="2"/>
  <c r="R2343" i="2"/>
  <c r="Q2343" i="2"/>
  <c r="S2342" i="2"/>
  <c r="R2342" i="2"/>
  <c r="Q2342" i="2"/>
  <c r="S2341" i="2"/>
  <c r="R2341" i="2"/>
  <c r="Q2341" i="2"/>
  <c r="S2340" i="2"/>
  <c r="R2340" i="2"/>
  <c r="Q2340" i="2"/>
  <c r="S2339" i="2"/>
  <c r="R2339" i="2"/>
  <c r="Q2339" i="2"/>
  <c r="S2338" i="2"/>
  <c r="R2338" i="2"/>
  <c r="Q2338" i="2"/>
  <c r="S2337" i="2"/>
  <c r="R2337" i="2"/>
  <c r="Q2337" i="2"/>
  <c r="S2336" i="2"/>
  <c r="R2336" i="2"/>
  <c r="Q2336" i="2"/>
  <c r="S2335" i="2"/>
  <c r="R2335" i="2"/>
  <c r="Q2335" i="2"/>
  <c r="S2334" i="2"/>
  <c r="R2334" i="2"/>
  <c r="Q2334" i="2"/>
  <c r="S2333" i="2"/>
  <c r="R2333" i="2"/>
  <c r="Q2333" i="2"/>
  <c r="S2332" i="2"/>
  <c r="R2332" i="2"/>
  <c r="Q2332" i="2"/>
  <c r="S2331" i="2"/>
  <c r="R2331" i="2"/>
  <c r="Q2331" i="2"/>
  <c r="S2330" i="2"/>
  <c r="R2330" i="2"/>
  <c r="Q2330" i="2"/>
  <c r="S2329" i="2"/>
  <c r="R2329" i="2"/>
  <c r="Q2329" i="2"/>
  <c r="S2328" i="2"/>
  <c r="R2328" i="2"/>
  <c r="Q2328" i="2"/>
  <c r="S2327" i="2"/>
  <c r="R2327" i="2"/>
  <c r="Q2327" i="2"/>
  <c r="S2326" i="2"/>
  <c r="R2326" i="2"/>
  <c r="Q2326" i="2"/>
  <c r="S2325" i="2"/>
  <c r="R2325" i="2"/>
  <c r="Q2325" i="2"/>
  <c r="S2324" i="2"/>
  <c r="R2324" i="2"/>
  <c r="Q2324" i="2"/>
  <c r="S2323" i="2"/>
  <c r="R2323" i="2"/>
  <c r="Q2323" i="2"/>
  <c r="S2322" i="2"/>
  <c r="R2322" i="2"/>
  <c r="Q2322" i="2"/>
  <c r="S2321" i="2"/>
  <c r="R2321" i="2"/>
  <c r="Q2321" i="2"/>
  <c r="S2320" i="2"/>
  <c r="R2320" i="2"/>
  <c r="Q2320" i="2"/>
  <c r="S2319" i="2"/>
  <c r="R2319" i="2"/>
  <c r="Q2319" i="2"/>
  <c r="S2318" i="2"/>
  <c r="R2318" i="2"/>
  <c r="Q2318" i="2"/>
  <c r="S2317" i="2"/>
  <c r="R2317" i="2"/>
  <c r="Q2317" i="2"/>
  <c r="S2316" i="2"/>
  <c r="R2316" i="2"/>
  <c r="Q2316" i="2"/>
  <c r="S2315" i="2"/>
  <c r="R2315" i="2"/>
  <c r="Q2315" i="2"/>
  <c r="S2314" i="2"/>
  <c r="R2314" i="2"/>
  <c r="Q2314" i="2"/>
  <c r="S2313" i="2"/>
  <c r="R2313" i="2"/>
  <c r="Q2313" i="2"/>
  <c r="S2312" i="2"/>
  <c r="R2312" i="2"/>
  <c r="Q2312" i="2"/>
  <c r="S2311" i="2"/>
  <c r="R2311" i="2"/>
  <c r="Q2311" i="2"/>
  <c r="S2309" i="2"/>
  <c r="R2309" i="2"/>
  <c r="Q2309" i="2"/>
  <c r="S2308" i="2"/>
  <c r="R2308" i="2"/>
  <c r="Q2308" i="2"/>
  <c r="S2307" i="2"/>
  <c r="R2307" i="2"/>
  <c r="Q2307" i="2"/>
  <c r="S2306" i="2"/>
  <c r="R2306" i="2"/>
  <c r="Q2306" i="2"/>
  <c r="S2305" i="2"/>
  <c r="R2305" i="2"/>
  <c r="Q2305" i="2"/>
  <c r="S2304" i="2"/>
  <c r="R2304" i="2"/>
  <c r="Q2304" i="2"/>
  <c r="S2303" i="2"/>
  <c r="R2303" i="2"/>
  <c r="Q2303" i="2"/>
  <c r="S2302" i="2"/>
  <c r="R2302" i="2"/>
  <c r="Q2302" i="2"/>
  <c r="S2301" i="2"/>
  <c r="R2301" i="2"/>
  <c r="Q2301" i="2"/>
  <c r="S2300" i="2"/>
  <c r="R2300" i="2"/>
  <c r="Q2300" i="2"/>
  <c r="S2299" i="2"/>
  <c r="R2299" i="2"/>
  <c r="Q2299" i="2"/>
  <c r="S2298" i="2"/>
  <c r="R2298" i="2"/>
  <c r="Q2298" i="2"/>
  <c r="S2297" i="2"/>
  <c r="R2297" i="2"/>
  <c r="Q2297" i="2"/>
  <c r="S2296" i="2"/>
  <c r="R2296" i="2"/>
  <c r="Q2296" i="2"/>
  <c r="S2295" i="2"/>
  <c r="R2295" i="2"/>
  <c r="Q2295" i="2"/>
  <c r="S2294" i="2"/>
  <c r="R2294" i="2"/>
  <c r="Q2294" i="2"/>
  <c r="S2293" i="2"/>
  <c r="R2293" i="2"/>
  <c r="Q2293" i="2"/>
  <c r="S2289" i="2"/>
  <c r="R2289" i="2"/>
  <c r="Q2289" i="2"/>
  <c r="S2288" i="2"/>
  <c r="R2288" i="2"/>
  <c r="Q2288" i="2"/>
  <c r="S2287" i="2"/>
  <c r="R2287" i="2"/>
  <c r="Q2287" i="2"/>
  <c r="S2286" i="2"/>
  <c r="R2286" i="2"/>
  <c r="Q2286" i="2"/>
  <c r="S2285" i="2"/>
  <c r="R2285" i="2"/>
  <c r="Q2285" i="2"/>
  <c r="S2284" i="2"/>
  <c r="R2284" i="2"/>
  <c r="Q2284" i="2"/>
  <c r="S2283" i="2"/>
  <c r="R2283" i="2"/>
  <c r="Q2283" i="2"/>
  <c r="S2281" i="2"/>
  <c r="R2281" i="2"/>
  <c r="Q2281" i="2"/>
  <c r="S2280" i="2"/>
  <c r="R2280" i="2"/>
  <c r="Q2280" i="2"/>
  <c r="S2278" i="2"/>
  <c r="R2278" i="2"/>
  <c r="Q2278" i="2"/>
  <c r="S2277" i="2"/>
  <c r="R2277" i="2"/>
  <c r="Q2277" i="2"/>
  <c r="S2276" i="2"/>
  <c r="R2276" i="2"/>
  <c r="Q2276" i="2"/>
  <c r="S2275" i="2"/>
  <c r="R2275" i="2"/>
  <c r="Q2275" i="2"/>
  <c r="S2274" i="2"/>
  <c r="R2274" i="2"/>
  <c r="Q2274" i="2"/>
  <c r="S2273" i="2"/>
  <c r="R2273" i="2"/>
  <c r="Q2273" i="2"/>
  <c r="S2272" i="2"/>
  <c r="R2272" i="2"/>
  <c r="Q2272" i="2"/>
  <c r="S2271" i="2"/>
  <c r="R2271" i="2"/>
  <c r="Q2271" i="2"/>
  <c r="S2270" i="2"/>
  <c r="R2270" i="2"/>
  <c r="Q2270" i="2"/>
  <c r="S2269" i="2"/>
  <c r="R2269" i="2"/>
  <c r="Q2269" i="2"/>
  <c r="S2268" i="2"/>
  <c r="R2268" i="2"/>
  <c r="Q2268" i="2"/>
  <c r="S2267" i="2"/>
  <c r="R2267" i="2"/>
  <c r="Q2267" i="2"/>
  <c r="S2266" i="2"/>
  <c r="R2266" i="2"/>
  <c r="Q2266" i="2"/>
  <c r="S2265" i="2"/>
  <c r="R2265" i="2"/>
  <c r="Q2265" i="2"/>
  <c r="S2264" i="2"/>
  <c r="R2264" i="2"/>
  <c r="Q2264" i="2"/>
  <c r="S2263" i="2"/>
  <c r="R2263" i="2"/>
  <c r="Q2263" i="2"/>
  <c r="S2262" i="2"/>
  <c r="R2262" i="2"/>
  <c r="Q2262" i="2"/>
  <c r="S2261" i="2"/>
  <c r="R2261" i="2"/>
  <c r="Q2261" i="2"/>
  <c r="S2260" i="2"/>
  <c r="R2260" i="2"/>
  <c r="Q2260" i="2"/>
  <c r="S2259" i="2"/>
  <c r="R2259" i="2"/>
  <c r="Q2259" i="2"/>
  <c r="S2258" i="2"/>
  <c r="R2258" i="2"/>
  <c r="Q2258" i="2"/>
  <c r="S2257" i="2"/>
  <c r="R2257" i="2"/>
  <c r="Q2257" i="2"/>
  <c r="S2256" i="2"/>
  <c r="R2256" i="2"/>
  <c r="Q2256" i="2"/>
  <c r="S2255" i="2"/>
  <c r="R2255" i="2"/>
  <c r="Q2255" i="2"/>
  <c r="S2254" i="2"/>
  <c r="R2254" i="2"/>
  <c r="Q2254" i="2"/>
  <c r="S2253" i="2"/>
  <c r="R2253" i="2"/>
  <c r="Q2253" i="2"/>
  <c r="S2252" i="2"/>
  <c r="R2252" i="2"/>
  <c r="Q2252" i="2"/>
  <c r="S2251" i="2"/>
  <c r="R2251" i="2"/>
  <c r="Q2251" i="2"/>
  <c r="S2250" i="2"/>
  <c r="R2250" i="2"/>
  <c r="Q2250" i="2"/>
  <c r="S2249" i="2"/>
  <c r="R2249" i="2"/>
  <c r="Q2249" i="2"/>
  <c r="S2248" i="2"/>
  <c r="R2248" i="2"/>
  <c r="Q2248" i="2"/>
  <c r="S2247" i="2"/>
  <c r="R2247" i="2"/>
  <c r="Q2247" i="2"/>
  <c r="S2246" i="2"/>
  <c r="R2246" i="2"/>
  <c r="Q2246" i="2"/>
  <c r="S2245" i="2"/>
  <c r="R2245" i="2"/>
  <c r="Q2245" i="2"/>
  <c r="S2244" i="2"/>
  <c r="R2244" i="2"/>
  <c r="Q2244" i="2"/>
  <c r="S2243" i="2"/>
  <c r="R2243" i="2"/>
  <c r="Q2243" i="2"/>
  <c r="S2242" i="2"/>
  <c r="R2242" i="2"/>
  <c r="Q2242" i="2"/>
  <c r="S2241" i="2"/>
  <c r="R2241" i="2"/>
  <c r="Q2241" i="2"/>
  <c r="S2240" i="2"/>
  <c r="R2240" i="2"/>
  <c r="Q2240" i="2"/>
  <c r="S2239" i="2"/>
  <c r="R2239" i="2"/>
  <c r="Q2239" i="2"/>
  <c r="S2238" i="2"/>
  <c r="R2238" i="2"/>
  <c r="Q2238" i="2"/>
  <c r="S2237" i="2"/>
  <c r="R2237" i="2"/>
  <c r="Q2237" i="2"/>
  <c r="S2236" i="2"/>
  <c r="R2236" i="2"/>
  <c r="Q2236" i="2"/>
  <c r="S2235" i="2"/>
  <c r="R2235" i="2"/>
  <c r="Q2235" i="2"/>
  <c r="S2234" i="2"/>
  <c r="R2234" i="2"/>
  <c r="Q2234" i="2"/>
  <c r="S2233" i="2"/>
  <c r="R2233" i="2"/>
  <c r="Q2233" i="2"/>
  <c r="S2232" i="2"/>
  <c r="R2232" i="2"/>
  <c r="Q2232" i="2"/>
  <c r="S2231" i="2"/>
  <c r="R2231" i="2"/>
  <c r="Q2231" i="2"/>
  <c r="S2230" i="2"/>
  <c r="R2230" i="2"/>
  <c r="Q2230" i="2"/>
  <c r="S2229" i="2"/>
  <c r="R2229" i="2"/>
  <c r="Q2229" i="2"/>
  <c r="S2228" i="2"/>
  <c r="R2228" i="2"/>
  <c r="Q2228" i="2"/>
  <c r="S2227" i="2"/>
  <c r="R2227" i="2"/>
  <c r="Q2227" i="2"/>
  <c r="S2226" i="2"/>
  <c r="R2226" i="2"/>
  <c r="Q2226" i="2"/>
  <c r="S2225" i="2"/>
  <c r="R2225" i="2"/>
  <c r="Q2225" i="2"/>
  <c r="S2224" i="2"/>
  <c r="R2224" i="2"/>
  <c r="Q2224" i="2"/>
  <c r="S2223" i="2"/>
  <c r="R2223" i="2"/>
  <c r="Q2223" i="2"/>
  <c r="S2221" i="2"/>
  <c r="R2221" i="2"/>
  <c r="Q2221" i="2"/>
  <c r="S2220" i="2"/>
  <c r="R2220" i="2"/>
  <c r="Q2220" i="2"/>
  <c r="S2219" i="2"/>
  <c r="R2219" i="2"/>
  <c r="Q2219" i="2"/>
  <c r="S2218" i="2"/>
  <c r="R2218" i="2"/>
  <c r="Q2218" i="2"/>
  <c r="S2217" i="2"/>
  <c r="R2217" i="2"/>
  <c r="Q2217" i="2"/>
  <c r="S2216" i="2"/>
  <c r="R2216" i="2"/>
  <c r="Q2216" i="2"/>
  <c r="S2215" i="2"/>
  <c r="R2215" i="2"/>
  <c r="Q2215" i="2"/>
  <c r="S2214" i="2"/>
  <c r="R2214" i="2"/>
  <c r="Q2214" i="2"/>
  <c r="S2213" i="2"/>
  <c r="R2213" i="2"/>
  <c r="Q2213" i="2"/>
  <c r="S2210" i="2"/>
  <c r="R2210" i="2"/>
  <c r="Q2210" i="2"/>
  <c r="S2209" i="2"/>
  <c r="R2209" i="2"/>
  <c r="Q2209" i="2"/>
  <c r="S2208" i="2"/>
  <c r="R2208" i="2"/>
  <c r="Q2208" i="2"/>
  <c r="S2207" i="2"/>
  <c r="R2207" i="2"/>
  <c r="Q2207" i="2"/>
  <c r="S2206" i="2"/>
  <c r="R2206" i="2"/>
  <c r="Q2206" i="2"/>
  <c r="S2205" i="2"/>
  <c r="R2205" i="2"/>
  <c r="Q2205" i="2"/>
  <c r="S2204" i="2"/>
  <c r="R2204" i="2"/>
  <c r="Q2204" i="2"/>
  <c r="S2203" i="2"/>
  <c r="R2203" i="2"/>
  <c r="Q2203" i="2"/>
  <c r="S2202" i="2"/>
  <c r="R2202" i="2"/>
  <c r="Q2202" i="2"/>
  <c r="S2200" i="2"/>
  <c r="R2200" i="2"/>
  <c r="Q2200" i="2"/>
  <c r="S2199" i="2"/>
  <c r="R2199" i="2"/>
  <c r="Q2199" i="2"/>
  <c r="S2198" i="2"/>
  <c r="R2198" i="2"/>
  <c r="Q2198" i="2"/>
  <c r="S2197" i="2"/>
  <c r="R2197" i="2"/>
  <c r="Q2197" i="2"/>
  <c r="S2196" i="2"/>
  <c r="R2196" i="2"/>
  <c r="Q2196" i="2"/>
  <c r="S2195" i="2"/>
  <c r="R2195" i="2"/>
  <c r="Q2195" i="2"/>
  <c r="S2194" i="2"/>
  <c r="R2194" i="2"/>
  <c r="Q2194" i="2"/>
  <c r="S2193" i="2"/>
  <c r="R2193" i="2"/>
  <c r="Q2193" i="2"/>
  <c r="S2192" i="2"/>
  <c r="R2192" i="2"/>
  <c r="Q2192" i="2"/>
  <c r="S2191" i="2"/>
  <c r="R2191" i="2"/>
  <c r="Q2191" i="2"/>
  <c r="S2188" i="2"/>
  <c r="R2188" i="2"/>
  <c r="Q2188" i="2"/>
  <c r="S2187" i="2"/>
  <c r="R2187" i="2"/>
  <c r="Q2187" i="2"/>
  <c r="S2186" i="2"/>
  <c r="R2186" i="2"/>
  <c r="Q2186" i="2"/>
  <c r="S2185" i="2"/>
  <c r="R2185" i="2"/>
  <c r="Q2185" i="2"/>
  <c r="S2184" i="2"/>
  <c r="R2184" i="2"/>
  <c r="Q2184" i="2"/>
  <c r="S2183" i="2"/>
  <c r="R2183" i="2"/>
  <c r="Q2183" i="2"/>
  <c r="S2182" i="2"/>
  <c r="R2182" i="2"/>
  <c r="Q2182" i="2"/>
  <c r="S2181" i="2"/>
  <c r="R2181" i="2"/>
  <c r="Q2181" i="2"/>
  <c r="S2180" i="2"/>
  <c r="R2180" i="2"/>
  <c r="Q2180" i="2"/>
  <c r="S2179" i="2"/>
  <c r="R2179" i="2"/>
  <c r="Q2179" i="2"/>
  <c r="S2177" i="2"/>
  <c r="R2177" i="2"/>
  <c r="Q2177" i="2"/>
  <c r="S2176" i="2"/>
  <c r="R2176" i="2"/>
  <c r="Q2176" i="2"/>
  <c r="S2175" i="2"/>
  <c r="R2175" i="2"/>
  <c r="Q2175" i="2"/>
  <c r="S2174" i="2"/>
  <c r="R2174" i="2"/>
  <c r="Q2174" i="2"/>
  <c r="S2173" i="2"/>
  <c r="R2173" i="2"/>
  <c r="Q2173" i="2"/>
  <c r="S2171" i="2"/>
  <c r="R2171" i="2"/>
  <c r="Q2171" i="2"/>
  <c r="S2170" i="2"/>
  <c r="R2170" i="2"/>
  <c r="Q2170" i="2"/>
  <c r="S2168" i="2"/>
  <c r="R2168" i="2"/>
  <c r="Q2168" i="2"/>
  <c r="S2165" i="2"/>
  <c r="R2165" i="2"/>
  <c r="Q2165" i="2"/>
  <c r="S2164" i="2"/>
  <c r="R2164" i="2"/>
  <c r="Q2164" i="2"/>
  <c r="S2163" i="2"/>
  <c r="R2163" i="2"/>
  <c r="Q2163" i="2"/>
  <c r="S2162" i="2"/>
  <c r="R2162" i="2"/>
  <c r="Q2162" i="2"/>
  <c r="S2160" i="2"/>
  <c r="R2160" i="2"/>
  <c r="Q2160" i="2"/>
  <c r="S2159" i="2"/>
  <c r="R2159" i="2"/>
  <c r="Q2159" i="2"/>
  <c r="S2158" i="2"/>
  <c r="R2158" i="2"/>
  <c r="Q2158" i="2"/>
  <c r="S2157" i="2"/>
  <c r="R2157" i="2"/>
  <c r="Q2157" i="2"/>
  <c r="S2155" i="2"/>
  <c r="R2155" i="2"/>
  <c r="Q2155" i="2"/>
  <c r="S2154" i="2"/>
  <c r="R2154" i="2"/>
  <c r="Q2154" i="2"/>
  <c r="S2153" i="2"/>
  <c r="R2153" i="2"/>
  <c r="Q2153" i="2"/>
  <c r="S2152" i="2"/>
  <c r="R2152" i="2"/>
  <c r="Q2152" i="2"/>
  <c r="S2151" i="2"/>
  <c r="R2151" i="2"/>
  <c r="Q2151" i="2"/>
  <c r="S2150" i="2"/>
  <c r="R2150" i="2"/>
  <c r="Q2150" i="2"/>
  <c r="S2149" i="2"/>
  <c r="R2149" i="2"/>
  <c r="Q2149" i="2"/>
  <c r="S2148" i="2"/>
  <c r="R2148" i="2"/>
  <c r="Q2148" i="2"/>
  <c r="S2147" i="2"/>
  <c r="R2147" i="2"/>
  <c r="Q2147" i="2"/>
  <c r="S2146" i="2"/>
  <c r="R2146" i="2"/>
  <c r="Q2146" i="2"/>
  <c r="S2145" i="2"/>
  <c r="R2145" i="2"/>
  <c r="Q2145" i="2"/>
  <c r="S2144" i="2"/>
  <c r="R2144" i="2"/>
  <c r="Q2144" i="2"/>
  <c r="S2143" i="2"/>
  <c r="R2143" i="2"/>
  <c r="Q2143" i="2"/>
  <c r="S2142" i="2"/>
  <c r="R2142" i="2"/>
  <c r="Q2142" i="2"/>
  <c r="S2141" i="2"/>
  <c r="R2141" i="2"/>
  <c r="Q2141" i="2"/>
  <c r="S2140" i="2"/>
  <c r="R2140" i="2"/>
  <c r="Q2140" i="2"/>
  <c r="S2139" i="2"/>
  <c r="R2139" i="2"/>
  <c r="Q2139" i="2"/>
  <c r="S2138" i="2"/>
  <c r="R2138" i="2"/>
  <c r="Q2138" i="2"/>
  <c r="S2137" i="2"/>
  <c r="R2137" i="2"/>
  <c r="Q2137" i="2"/>
  <c r="S2136" i="2"/>
  <c r="R2136" i="2"/>
  <c r="Q2136" i="2"/>
  <c r="S2135" i="2"/>
  <c r="R2135" i="2"/>
  <c r="Q2135" i="2"/>
  <c r="S2134" i="2"/>
  <c r="R2134" i="2"/>
  <c r="Q2134" i="2"/>
  <c r="S2133" i="2"/>
  <c r="R2133" i="2"/>
  <c r="Q2133" i="2"/>
  <c r="S2132" i="2"/>
  <c r="R2132" i="2"/>
  <c r="Q2132" i="2"/>
  <c r="S2131" i="2"/>
  <c r="R2131" i="2"/>
  <c r="Q2131" i="2"/>
  <c r="S2129" i="2"/>
  <c r="R2129" i="2"/>
  <c r="Q2129" i="2"/>
  <c r="S2128" i="2"/>
  <c r="R2128" i="2"/>
  <c r="Q2128" i="2"/>
  <c r="S2127" i="2"/>
  <c r="R2127" i="2"/>
  <c r="Q2127" i="2"/>
  <c r="S2125" i="2"/>
  <c r="R2125" i="2"/>
  <c r="Q2125" i="2"/>
  <c r="S2124" i="2"/>
  <c r="R2124" i="2"/>
  <c r="Q2124" i="2"/>
  <c r="S2123" i="2"/>
  <c r="R2123" i="2"/>
  <c r="Q2123" i="2"/>
  <c r="S2122" i="2"/>
  <c r="R2122" i="2"/>
  <c r="Q2122" i="2"/>
  <c r="S2121" i="2"/>
  <c r="R2121" i="2"/>
  <c r="Q2121" i="2"/>
  <c r="S2120" i="2"/>
  <c r="R2120" i="2"/>
  <c r="Q2120" i="2"/>
  <c r="S2119" i="2"/>
  <c r="R2119" i="2"/>
  <c r="Q2119" i="2"/>
  <c r="S2118" i="2"/>
  <c r="R2118" i="2"/>
  <c r="Q2118" i="2"/>
  <c r="S2115" i="2"/>
  <c r="R2115" i="2"/>
  <c r="Q2115" i="2"/>
  <c r="S2114" i="2"/>
  <c r="R2114" i="2"/>
  <c r="Q2114" i="2"/>
  <c r="S2113" i="2"/>
  <c r="R2113" i="2"/>
  <c r="Q2113" i="2"/>
  <c r="S2112" i="2"/>
  <c r="R2112" i="2"/>
  <c r="Q2112" i="2"/>
  <c r="S2110" i="2"/>
  <c r="R2110" i="2"/>
  <c r="Q2110" i="2"/>
  <c r="S2109" i="2"/>
  <c r="R2109" i="2"/>
  <c r="Q2109" i="2"/>
  <c r="S2108" i="2"/>
  <c r="R2108" i="2"/>
  <c r="Q2108" i="2"/>
  <c r="S2107" i="2"/>
  <c r="R2107" i="2"/>
  <c r="Q2107" i="2"/>
  <c r="S2106" i="2"/>
  <c r="R2106" i="2"/>
  <c r="Q2106" i="2"/>
  <c r="S2105" i="2"/>
  <c r="R2105" i="2"/>
  <c r="Q2105" i="2"/>
  <c r="S2104" i="2"/>
  <c r="R2104" i="2"/>
  <c r="Q2104" i="2"/>
  <c r="S2102" i="2"/>
  <c r="R2102" i="2"/>
  <c r="Q2102" i="2"/>
  <c r="S2101" i="2"/>
  <c r="R2101" i="2"/>
  <c r="Q2101" i="2"/>
  <c r="S2100" i="2"/>
  <c r="R2100" i="2"/>
  <c r="Q2100" i="2"/>
  <c r="S2099" i="2"/>
  <c r="R2099" i="2"/>
  <c r="Q2099" i="2"/>
  <c r="S2097" i="2"/>
  <c r="R2097" i="2"/>
  <c r="Q2097" i="2"/>
  <c r="S2096" i="2"/>
  <c r="R2096" i="2"/>
  <c r="Q2096" i="2"/>
  <c r="S2095" i="2"/>
  <c r="R2095" i="2"/>
  <c r="Q2095" i="2"/>
  <c r="S2094" i="2"/>
  <c r="R2094" i="2"/>
  <c r="Q2094" i="2"/>
  <c r="S2093" i="2"/>
  <c r="R2093" i="2"/>
  <c r="Q2093" i="2"/>
  <c r="S2092" i="2"/>
  <c r="R2092" i="2"/>
  <c r="Q2092" i="2"/>
  <c r="S2091" i="2"/>
  <c r="R2091" i="2"/>
  <c r="Q2091" i="2"/>
  <c r="S2090" i="2"/>
  <c r="R2090" i="2"/>
  <c r="Q2090" i="2"/>
  <c r="S2088" i="2"/>
  <c r="R2088" i="2"/>
  <c r="Q2088" i="2"/>
  <c r="S2087" i="2"/>
  <c r="R2087" i="2"/>
  <c r="Q2087" i="2"/>
  <c r="S2086" i="2"/>
  <c r="R2086" i="2"/>
  <c r="Q2086" i="2"/>
  <c r="S2085" i="2"/>
  <c r="R2085" i="2"/>
  <c r="Q2085" i="2"/>
  <c r="S2084" i="2"/>
  <c r="R2084" i="2"/>
  <c r="Q2084" i="2"/>
  <c r="S2083" i="2"/>
  <c r="R2083" i="2"/>
  <c r="Q2083" i="2"/>
  <c r="S2082" i="2"/>
  <c r="R2082" i="2"/>
  <c r="Q2082" i="2"/>
  <c r="S2081" i="2"/>
  <c r="R2081" i="2"/>
  <c r="Q2081" i="2"/>
  <c r="S2080" i="2"/>
  <c r="R2080" i="2"/>
  <c r="Q2080" i="2"/>
  <c r="S2079" i="2"/>
  <c r="R2079" i="2"/>
  <c r="Q2079" i="2"/>
  <c r="S2078" i="2"/>
  <c r="R2078" i="2"/>
  <c r="Q2078" i="2"/>
  <c r="S2077" i="2"/>
  <c r="R2077" i="2"/>
  <c r="Q2077" i="2"/>
  <c r="S2076" i="2"/>
  <c r="R2076" i="2"/>
  <c r="Q2076" i="2"/>
  <c r="S2075" i="2"/>
  <c r="R2075" i="2"/>
  <c r="Q2075" i="2"/>
  <c r="S2074" i="2"/>
  <c r="R2074" i="2"/>
  <c r="Q2074" i="2"/>
  <c r="S2073" i="2"/>
  <c r="R2073" i="2"/>
  <c r="Q2073" i="2"/>
  <c r="S2072" i="2"/>
  <c r="R2072" i="2"/>
  <c r="Q2072" i="2"/>
  <c r="S2071" i="2"/>
  <c r="R2071" i="2"/>
  <c r="Q2071" i="2"/>
  <c r="S2070" i="2"/>
  <c r="R2070" i="2"/>
  <c r="Q2070" i="2"/>
  <c r="S2069" i="2"/>
  <c r="R2069" i="2"/>
  <c r="Q2069" i="2"/>
  <c r="S2064" i="2"/>
  <c r="R2064" i="2"/>
  <c r="Q2064" i="2"/>
  <c r="S2063" i="2"/>
  <c r="R2063" i="2"/>
  <c r="Q2063" i="2"/>
  <c r="S2062" i="2"/>
  <c r="R2062" i="2"/>
  <c r="Q2062" i="2"/>
  <c r="S2061" i="2"/>
  <c r="R2061" i="2"/>
  <c r="Q2061" i="2"/>
  <c r="S2059" i="2"/>
  <c r="R2059" i="2"/>
  <c r="Q2059" i="2"/>
  <c r="S2058" i="2"/>
  <c r="R2058" i="2"/>
  <c r="Q2058" i="2"/>
  <c r="S2057" i="2"/>
  <c r="R2057" i="2"/>
  <c r="Q2057" i="2"/>
  <c r="S2056" i="2"/>
  <c r="R2056" i="2"/>
  <c r="Q2056" i="2"/>
  <c r="S2055" i="2"/>
  <c r="R2055" i="2"/>
  <c r="Q2055" i="2"/>
  <c r="S2053" i="2"/>
  <c r="R2053" i="2"/>
  <c r="Q2053" i="2"/>
  <c r="S2052" i="2"/>
  <c r="R2052" i="2"/>
  <c r="Q2052" i="2"/>
  <c r="S2051" i="2"/>
  <c r="R2051" i="2"/>
  <c r="Q2051" i="2"/>
  <c r="S2050" i="2"/>
  <c r="R2050" i="2"/>
  <c r="Q2050" i="2"/>
  <c r="S2049" i="2"/>
  <c r="R2049" i="2"/>
  <c r="Q2049" i="2"/>
  <c r="S2048" i="2"/>
  <c r="R2048" i="2"/>
  <c r="Q2048" i="2"/>
  <c r="S2047" i="2"/>
  <c r="R2047" i="2"/>
  <c r="Q2047" i="2"/>
  <c r="S2046" i="2"/>
  <c r="R2046" i="2"/>
  <c r="Q2046" i="2"/>
  <c r="S2045" i="2"/>
  <c r="R2045" i="2"/>
  <c r="Q2045" i="2"/>
  <c r="S2044" i="2"/>
  <c r="R2044" i="2"/>
  <c r="Q2044" i="2"/>
  <c r="S2043" i="2"/>
  <c r="R2043" i="2"/>
  <c r="Q2043" i="2"/>
  <c r="S2042" i="2"/>
  <c r="R2042" i="2"/>
  <c r="Q2042" i="2"/>
  <c r="S2041" i="2"/>
  <c r="R2041" i="2"/>
  <c r="Q2041" i="2"/>
  <c r="S2040" i="2"/>
  <c r="R2040" i="2"/>
  <c r="Q2040" i="2"/>
  <c r="S2039" i="2"/>
  <c r="R2039" i="2"/>
  <c r="Q2039" i="2"/>
  <c r="S2038" i="2"/>
  <c r="R2038" i="2"/>
  <c r="Q2038" i="2"/>
  <c r="S2037" i="2"/>
  <c r="R2037" i="2"/>
  <c r="Q2037" i="2"/>
  <c r="S2036" i="2"/>
  <c r="R2036" i="2"/>
  <c r="Q2036" i="2"/>
  <c r="S2035" i="2"/>
  <c r="R2035" i="2"/>
  <c r="Q2035" i="2"/>
  <c r="S2034" i="2"/>
  <c r="R2034" i="2"/>
  <c r="Q2034" i="2"/>
  <c r="S2033" i="2"/>
  <c r="R2033" i="2"/>
  <c r="Q2033" i="2"/>
  <c r="S2032" i="2"/>
  <c r="R2032" i="2"/>
  <c r="Q2032" i="2"/>
  <c r="S2031" i="2"/>
  <c r="R2031" i="2"/>
  <c r="Q2031" i="2"/>
  <c r="S2030" i="2"/>
  <c r="R2030" i="2"/>
  <c r="Q2030" i="2"/>
  <c r="S2029" i="2"/>
  <c r="R2029" i="2"/>
  <c r="Q2029" i="2"/>
  <c r="S2028" i="2"/>
  <c r="R2028" i="2"/>
  <c r="Q2028" i="2"/>
  <c r="S2027" i="2"/>
  <c r="R2027" i="2"/>
  <c r="Q2027" i="2"/>
  <c r="S2026" i="2"/>
  <c r="R2026" i="2"/>
  <c r="Q2026" i="2"/>
  <c r="S2024" i="2"/>
  <c r="R2024" i="2"/>
  <c r="Q2024" i="2"/>
  <c r="S2018" i="2"/>
  <c r="R2018" i="2"/>
  <c r="Q2018" i="2"/>
  <c r="S2017" i="2"/>
  <c r="R2017" i="2"/>
  <c r="Q2017" i="2"/>
  <c r="S2015" i="2"/>
  <c r="R2015" i="2"/>
  <c r="Q2015" i="2"/>
  <c r="S2013" i="2"/>
  <c r="R2013" i="2"/>
  <c r="Q2013" i="2"/>
  <c r="S2011" i="2"/>
  <c r="R2011" i="2"/>
  <c r="Q2011" i="2"/>
  <c r="S2010" i="2"/>
  <c r="R2010" i="2"/>
  <c r="Q2010" i="2"/>
  <c r="S2009" i="2"/>
  <c r="R2009" i="2"/>
  <c r="Q2009" i="2"/>
  <c r="S2008" i="2"/>
  <c r="R2008" i="2"/>
  <c r="Q2008" i="2"/>
  <c r="S2007" i="2"/>
  <c r="R2007" i="2"/>
  <c r="Q2007" i="2"/>
  <c r="S2006" i="2"/>
  <c r="R2006" i="2"/>
  <c r="Q2006" i="2"/>
  <c r="S2005" i="2"/>
  <c r="R2005" i="2"/>
  <c r="Q2005" i="2"/>
  <c r="S2004" i="2"/>
  <c r="R2004" i="2"/>
  <c r="Q2004" i="2"/>
  <c r="S2002" i="2"/>
  <c r="R2002" i="2"/>
  <c r="Q2002" i="2"/>
  <c r="S2001" i="2"/>
  <c r="R2001" i="2"/>
  <c r="Q2001" i="2"/>
  <c r="S1999" i="2"/>
  <c r="R1999" i="2"/>
  <c r="Q1999" i="2"/>
  <c r="S1998" i="2"/>
  <c r="R1998" i="2"/>
  <c r="Q1998" i="2"/>
  <c r="S1996" i="2"/>
  <c r="R1996" i="2"/>
  <c r="Q1996" i="2"/>
  <c r="S1995" i="2"/>
  <c r="R1995" i="2"/>
  <c r="Q1995" i="2"/>
  <c r="S1994" i="2"/>
  <c r="R1994" i="2"/>
  <c r="Q1994" i="2"/>
  <c r="S1993" i="2"/>
  <c r="R1993" i="2"/>
  <c r="Q1993" i="2"/>
  <c r="S1991" i="2"/>
  <c r="R1991" i="2"/>
  <c r="Q1991" i="2"/>
  <c r="S1990" i="2"/>
  <c r="R1990" i="2"/>
  <c r="Q1990" i="2"/>
  <c r="S1988" i="2"/>
  <c r="R1988" i="2"/>
  <c r="Q1988" i="2"/>
  <c r="S1987" i="2"/>
  <c r="R1987" i="2"/>
  <c r="Q1987" i="2"/>
  <c r="S1986" i="2"/>
  <c r="R1986" i="2"/>
  <c r="Q1986" i="2"/>
  <c r="S1985" i="2"/>
  <c r="R1985" i="2"/>
  <c r="Q1985" i="2"/>
  <c r="S1983" i="2"/>
  <c r="R1983" i="2"/>
  <c r="Q1983" i="2"/>
  <c r="S1982" i="2"/>
  <c r="R1982" i="2"/>
  <c r="Q1982" i="2"/>
  <c r="S1981" i="2"/>
  <c r="R1981" i="2"/>
  <c r="Q1981" i="2"/>
  <c r="S1980" i="2"/>
  <c r="R1980" i="2"/>
  <c r="Q1980" i="2"/>
  <c r="S1979" i="2"/>
  <c r="R1979" i="2"/>
  <c r="Q1979" i="2"/>
  <c r="S1978" i="2"/>
  <c r="R1978" i="2"/>
  <c r="Q1978" i="2"/>
  <c r="S1976" i="2"/>
  <c r="R1976" i="2"/>
  <c r="Q1976" i="2"/>
  <c r="S1975" i="2"/>
  <c r="R1975" i="2"/>
  <c r="Q1975" i="2"/>
  <c r="S1974" i="2"/>
  <c r="R1974" i="2"/>
  <c r="Q1974" i="2"/>
  <c r="S1973" i="2"/>
  <c r="R1973" i="2"/>
  <c r="Q1973" i="2"/>
  <c r="S1972" i="2"/>
  <c r="R1972" i="2"/>
  <c r="Q1972" i="2"/>
  <c r="S1971" i="2"/>
  <c r="R1971" i="2"/>
  <c r="Q1971" i="2"/>
  <c r="S1970" i="2"/>
  <c r="R1970" i="2"/>
  <c r="Q1970" i="2"/>
  <c r="S1969" i="2"/>
  <c r="R1969" i="2"/>
  <c r="Q1969" i="2"/>
  <c r="S1967" i="2"/>
  <c r="R1967" i="2"/>
  <c r="Q1967" i="2"/>
  <c r="S1965" i="2"/>
  <c r="R1965" i="2"/>
  <c r="Q1965" i="2"/>
  <c r="S1964" i="2"/>
  <c r="R1964" i="2"/>
  <c r="Q1964" i="2"/>
  <c r="S1963" i="2"/>
  <c r="R1963" i="2"/>
  <c r="Q1963" i="2"/>
  <c r="S1962" i="2"/>
  <c r="R1962" i="2"/>
  <c r="Q1962" i="2"/>
  <c r="S1961" i="2"/>
  <c r="R1961" i="2"/>
  <c r="Q1961" i="2"/>
  <c r="S1960" i="2"/>
  <c r="R1960" i="2"/>
  <c r="Q1960" i="2"/>
  <c r="S1959" i="2"/>
  <c r="R1959" i="2"/>
  <c r="Q1959" i="2"/>
  <c r="S1958" i="2"/>
  <c r="R1958" i="2"/>
  <c r="Q1958" i="2"/>
  <c r="S1957" i="2"/>
  <c r="R1957" i="2"/>
  <c r="Q1957" i="2"/>
  <c r="S1956" i="2"/>
  <c r="R1956" i="2"/>
  <c r="Q1956" i="2"/>
  <c r="S1955" i="2"/>
  <c r="R1955" i="2"/>
  <c r="Q1955" i="2"/>
  <c r="S1954" i="2"/>
  <c r="R1954" i="2"/>
  <c r="Q1954" i="2"/>
  <c r="S1953" i="2"/>
  <c r="R1953" i="2"/>
  <c r="Q1953" i="2"/>
  <c r="S1952" i="2"/>
  <c r="R1952" i="2"/>
  <c r="Q1952" i="2"/>
  <c r="S1951" i="2"/>
  <c r="R1951" i="2"/>
  <c r="Q1951" i="2"/>
  <c r="S1949" i="2"/>
  <c r="R1949" i="2"/>
  <c r="Q1949" i="2"/>
  <c r="S1947" i="2"/>
  <c r="R1947" i="2"/>
  <c r="Q1947" i="2"/>
  <c r="S1945" i="2"/>
  <c r="R1945" i="2"/>
  <c r="Q1945" i="2"/>
  <c r="S1944" i="2"/>
  <c r="R1944" i="2"/>
  <c r="Q1944" i="2"/>
  <c r="S1943" i="2"/>
  <c r="R1943" i="2"/>
  <c r="Q1943" i="2"/>
  <c r="S1942" i="2"/>
  <c r="R1942" i="2"/>
  <c r="Q1942" i="2"/>
  <c r="S1941" i="2"/>
  <c r="R1941" i="2"/>
  <c r="Q1941" i="2"/>
  <c r="S1940" i="2"/>
  <c r="R1940" i="2"/>
  <c r="Q1940" i="2"/>
  <c r="S1939" i="2"/>
  <c r="R1939" i="2"/>
  <c r="Q1939" i="2"/>
  <c r="S1938" i="2"/>
  <c r="R1938" i="2"/>
  <c r="Q1938" i="2"/>
  <c r="S1937" i="2"/>
  <c r="R1937" i="2"/>
  <c r="Q1937" i="2"/>
  <c r="S1936" i="2"/>
  <c r="R1936" i="2"/>
  <c r="Q1936" i="2"/>
  <c r="S1935" i="2"/>
  <c r="R1935" i="2"/>
  <c r="Q1935" i="2"/>
  <c r="S1934" i="2"/>
  <c r="R1934" i="2"/>
  <c r="Q1934" i="2"/>
  <c r="S1933" i="2"/>
  <c r="R1933" i="2"/>
  <c r="Q1933" i="2"/>
  <c r="S1932" i="2"/>
  <c r="R1932" i="2"/>
  <c r="Q1932" i="2"/>
  <c r="S1931" i="2"/>
  <c r="R1931" i="2"/>
  <c r="Q1931" i="2"/>
  <c r="S1930" i="2"/>
  <c r="R1930" i="2"/>
  <c r="Q1930" i="2"/>
  <c r="S1929" i="2"/>
  <c r="R1929" i="2"/>
  <c r="Q1929" i="2"/>
  <c r="S1927" i="2"/>
  <c r="R1927" i="2"/>
  <c r="Q1927" i="2"/>
  <c r="S1926" i="2"/>
  <c r="R1926" i="2"/>
  <c r="Q1926" i="2"/>
  <c r="S1925" i="2"/>
  <c r="R1925" i="2"/>
  <c r="Q1925" i="2"/>
  <c r="S1924" i="2"/>
  <c r="R1924" i="2"/>
  <c r="Q1924" i="2"/>
  <c r="S1923" i="2"/>
  <c r="R1923" i="2"/>
  <c r="Q1923" i="2"/>
  <c r="S1922" i="2"/>
  <c r="R1922" i="2"/>
  <c r="Q1922" i="2"/>
  <c r="S1919" i="2"/>
  <c r="R1919" i="2"/>
  <c r="Q1919" i="2"/>
  <c r="S1918" i="2"/>
  <c r="R1918" i="2"/>
  <c r="Q1918" i="2"/>
  <c r="S1917" i="2"/>
  <c r="R1917" i="2"/>
  <c r="Q1917" i="2"/>
  <c r="S1916" i="2"/>
  <c r="R1916" i="2"/>
  <c r="Q1916" i="2"/>
  <c r="S1915" i="2"/>
  <c r="R1915" i="2"/>
  <c r="Q1915" i="2"/>
  <c r="S1914" i="2"/>
  <c r="R1914" i="2"/>
  <c r="Q1914" i="2"/>
  <c r="S1913" i="2"/>
  <c r="R1913" i="2"/>
  <c r="Q1913" i="2"/>
  <c r="S1912" i="2"/>
  <c r="R1912" i="2"/>
  <c r="Q1912" i="2"/>
  <c r="S1911" i="2"/>
  <c r="R1911" i="2"/>
  <c r="Q1911" i="2"/>
  <c r="S1905" i="2"/>
  <c r="R1905" i="2"/>
  <c r="Q1905" i="2"/>
  <c r="S1904" i="2"/>
  <c r="R1904" i="2"/>
  <c r="Q1904" i="2"/>
  <c r="S1903" i="2"/>
  <c r="R1903" i="2"/>
  <c r="Q1903" i="2"/>
  <c r="S1902" i="2"/>
  <c r="R1902" i="2"/>
  <c r="Q1902" i="2"/>
  <c r="S1900" i="2"/>
  <c r="R1900" i="2"/>
  <c r="Q1900" i="2"/>
  <c r="S1899" i="2"/>
  <c r="R1899" i="2"/>
  <c r="Q1899" i="2"/>
  <c r="S1898" i="2"/>
  <c r="R1898" i="2"/>
  <c r="Q1898" i="2"/>
  <c r="S1897" i="2"/>
  <c r="R1897" i="2"/>
  <c r="Q1897" i="2"/>
  <c r="S1896" i="2"/>
  <c r="R1896" i="2"/>
  <c r="Q1896" i="2"/>
  <c r="S1895" i="2"/>
  <c r="R1895" i="2"/>
  <c r="Q1895" i="2"/>
  <c r="S1894" i="2"/>
  <c r="R1894" i="2"/>
  <c r="Q1894" i="2"/>
  <c r="S1893" i="2"/>
  <c r="R1893" i="2"/>
  <c r="Q1893" i="2"/>
  <c r="S1892" i="2"/>
  <c r="R1892" i="2"/>
  <c r="Q1892" i="2"/>
  <c r="S1891" i="2"/>
  <c r="R1891" i="2"/>
  <c r="Q1891" i="2"/>
  <c r="S1890" i="2"/>
  <c r="R1890" i="2"/>
  <c r="Q1890" i="2"/>
  <c r="S1889" i="2"/>
  <c r="R1889" i="2"/>
  <c r="Q1889" i="2"/>
  <c r="S1888" i="2"/>
  <c r="R1888" i="2"/>
  <c r="Q1888" i="2"/>
  <c r="S1887" i="2"/>
  <c r="R1887" i="2"/>
  <c r="Q1887" i="2"/>
  <c r="S1886" i="2"/>
  <c r="R1886" i="2"/>
  <c r="Q1886" i="2"/>
  <c r="S1885" i="2"/>
  <c r="R1885" i="2"/>
  <c r="Q1885" i="2"/>
  <c r="S1884" i="2"/>
  <c r="R1884" i="2"/>
  <c r="Q1884" i="2"/>
  <c r="S1883" i="2"/>
  <c r="R1883" i="2"/>
  <c r="Q1883" i="2"/>
  <c r="S1882" i="2"/>
  <c r="R1882" i="2"/>
  <c r="Q1882" i="2"/>
  <c r="S1881" i="2"/>
  <c r="R1881" i="2"/>
  <c r="Q1881" i="2"/>
  <c r="S1880" i="2"/>
  <c r="R1880" i="2"/>
  <c r="Q1880" i="2"/>
  <c r="S1879" i="2"/>
  <c r="R1879" i="2"/>
  <c r="Q1879" i="2"/>
  <c r="S1878" i="2"/>
  <c r="R1878" i="2"/>
  <c r="Q1878" i="2"/>
  <c r="S1877" i="2"/>
  <c r="R1877" i="2"/>
  <c r="Q1877" i="2"/>
  <c r="S1876" i="2"/>
  <c r="R1876" i="2"/>
  <c r="Q1876" i="2"/>
  <c r="S1875" i="2"/>
  <c r="R1875" i="2"/>
  <c r="Q1875" i="2"/>
  <c r="S1874" i="2"/>
  <c r="R1874" i="2"/>
  <c r="Q1874" i="2"/>
  <c r="S1873" i="2"/>
  <c r="R1873" i="2"/>
  <c r="Q1873" i="2"/>
  <c r="S1872" i="2"/>
  <c r="R1872" i="2"/>
  <c r="Q1872" i="2"/>
  <c r="S1871" i="2"/>
  <c r="R1871" i="2"/>
  <c r="Q1871" i="2"/>
  <c r="S1870" i="2"/>
  <c r="R1870" i="2"/>
  <c r="Q1870" i="2"/>
  <c r="S1869" i="2"/>
  <c r="R1869" i="2"/>
  <c r="Q1869" i="2"/>
  <c r="S1868" i="2"/>
  <c r="R1868" i="2"/>
  <c r="Q1868" i="2"/>
  <c r="S1867" i="2"/>
  <c r="R1867" i="2"/>
  <c r="Q1867" i="2"/>
  <c r="S1866" i="2"/>
  <c r="R1866" i="2"/>
  <c r="Q1866" i="2"/>
  <c r="S1865" i="2"/>
  <c r="R1865" i="2"/>
  <c r="Q1865" i="2"/>
  <c r="S1864" i="2"/>
  <c r="R1864" i="2"/>
  <c r="Q1864" i="2"/>
  <c r="S1863" i="2"/>
  <c r="R1863" i="2"/>
  <c r="Q1863" i="2"/>
  <c r="S1862" i="2"/>
  <c r="R1862" i="2"/>
  <c r="Q1862" i="2"/>
  <c r="S1861" i="2"/>
  <c r="R1861" i="2"/>
  <c r="Q1861" i="2"/>
  <c r="S1860" i="2"/>
  <c r="R1860" i="2"/>
  <c r="Q1860" i="2"/>
  <c r="S1859" i="2"/>
  <c r="R1859" i="2"/>
  <c r="Q1859" i="2"/>
  <c r="S1858" i="2"/>
  <c r="R1858" i="2"/>
  <c r="Q1858" i="2"/>
  <c r="S1857" i="2"/>
  <c r="R1857" i="2"/>
  <c r="Q1857" i="2"/>
  <c r="S1856" i="2"/>
  <c r="R1856" i="2"/>
  <c r="Q1856" i="2"/>
  <c r="S1855" i="2"/>
  <c r="R1855" i="2"/>
  <c r="Q1855" i="2"/>
  <c r="S1854" i="2"/>
  <c r="R1854" i="2"/>
  <c r="Q1854" i="2"/>
  <c r="S1853" i="2"/>
  <c r="R1853" i="2"/>
  <c r="Q1853" i="2"/>
  <c r="S1852" i="2"/>
  <c r="R1852" i="2"/>
  <c r="Q1852" i="2"/>
  <c r="S1851" i="2"/>
  <c r="R1851" i="2"/>
  <c r="Q1851" i="2"/>
  <c r="S1850" i="2"/>
  <c r="R1850" i="2"/>
  <c r="Q1850" i="2"/>
  <c r="S1849" i="2"/>
  <c r="R1849" i="2"/>
  <c r="Q1849" i="2"/>
  <c r="S1848" i="2"/>
  <c r="R1848" i="2"/>
  <c r="Q1848" i="2"/>
  <c r="S1847" i="2"/>
  <c r="R1847" i="2"/>
  <c r="Q1847" i="2"/>
  <c r="S1846" i="2"/>
  <c r="R1846" i="2"/>
  <c r="Q1846" i="2"/>
  <c r="S1845" i="2"/>
  <c r="R1845" i="2"/>
  <c r="Q1845" i="2"/>
  <c r="S1844" i="2"/>
  <c r="R1844" i="2"/>
  <c r="Q1844" i="2"/>
  <c r="S1843" i="2"/>
  <c r="R1843" i="2"/>
  <c r="Q1843" i="2"/>
  <c r="S1842" i="2"/>
  <c r="R1842" i="2"/>
  <c r="Q1842" i="2"/>
  <c r="S1841" i="2"/>
  <c r="R1841" i="2"/>
  <c r="Q1841" i="2"/>
  <c r="S1840" i="2"/>
  <c r="R1840" i="2"/>
  <c r="Q1840" i="2"/>
  <c r="S1839" i="2"/>
  <c r="R1839" i="2"/>
  <c r="Q1839" i="2"/>
  <c r="S1838" i="2"/>
  <c r="R1838" i="2"/>
  <c r="Q1838" i="2"/>
  <c r="S1837" i="2"/>
  <c r="R1837" i="2"/>
  <c r="Q1837" i="2"/>
  <c r="S1836" i="2"/>
  <c r="R1836" i="2"/>
  <c r="Q1836" i="2"/>
  <c r="S1833" i="2"/>
  <c r="R1833" i="2"/>
  <c r="Q1833" i="2"/>
  <c r="S1830" i="2"/>
  <c r="R1830" i="2"/>
  <c r="Q1830" i="2"/>
  <c r="S1829" i="2"/>
  <c r="R1829" i="2"/>
  <c r="Q1829" i="2"/>
  <c r="S1827" i="2"/>
  <c r="R1827" i="2"/>
  <c r="Q1827" i="2"/>
  <c r="S1826" i="2"/>
  <c r="R1826" i="2"/>
  <c r="Q1826" i="2"/>
  <c r="S1825" i="2"/>
  <c r="R1825" i="2"/>
  <c r="Q1825" i="2"/>
  <c r="S1824" i="2"/>
  <c r="R1824" i="2"/>
  <c r="Q1824" i="2"/>
  <c r="S1823" i="2"/>
  <c r="R1823" i="2"/>
  <c r="Q1823" i="2"/>
  <c r="S1822" i="2"/>
  <c r="R1822" i="2"/>
  <c r="Q1822" i="2"/>
  <c r="S1821" i="2"/>
  <c r="R1821" i="2"/>
  <c r="Q1821" i="2"/>
  <c r="S1820" i="2"/>
  <c r="R1820" i="2"/>
  <c r="Q1820" i="2"/>
  <c r="S1816" i="2"/>
  <c r="R1816" i="2"/>
  <c r="Q1816" i="2"/>
  <c r="S1815" i="2"/>
  <c r="R1815" i="2"/>
  <c r="Q1815" i="2"/>
  <c r="S1811" i="2"/>
  <c r="R1811" i="2"/>
  <c r="Q1811" i="2"/>
  <c r="S1808" i="2"/>
  <c r="R1808" i="2"/>
  <c r="Q1808" i="2"/>
  <c r="S1807" i="2"/>
  <c r="R1807" i="2"/>
  <c r="Q1807" i="2"/>
  <c r="S1806" i="2"/>
  <c r="R1806" i="2"/>
  <c r="Q1806" i="2"/>
  <c r="S1805" i="2"/>
  <c r="R1805" i="2"/>
  <c r="Q1805" i="2"/>
  <c r="S1804" i="2"/>
  <c r="R1804" i="2"/>
  <c r="Q1804" i="2"/>
  <c r="S1803" i="2"/>
  <c r="R1803" i="2"/>
  <c r="Q1803" i="2"/>
  <c r="S1802" i="2"/>
  <c r="R1802" i="2"/>
  <c r="Q1802" i="2"/>
  <c r="S1801" i="2"/>
  <c r="R1801" i="2"/>
  <c r="Q1801" i="2"/>
  <c r="S1800" i="2"/>
  <c r="R1800" i="2"/>
  <c r="Q1800" i="2"/>
  <c r="S1799" i="2"/>
  <c r="R1799" i="2"/>
  <c r="Q1799" i="2"/>
  <c r="S1794" i="2"/>
  <c r="R1794" i="2"/>
  <c r="Q1794" i="2"/>
  <c r="S1793" i="2"/>
  <c r="R1793" i="2"/>
  <c r="Q1793" i="2"/>
  <c r="S1790" i="2"/>
  <c r="R1790" i="2"/>
  <c r="Q1790" i="2"/>
  <c r="S1787" i="2"/>
  <c r="R1787" i="2"/>
  <c r="Q1787" i="2"/>
  <c r="S1785" i="2"/>
  <c r="R1785" i="2"/>
  <c r="Q1785" i="2"/>
  <c r="S1784" i="2"/>
  <c r="R1784" i="2"/>
  <c r="Q1784" i="2"/>
  <c r="S1783" i="2"/>
  <c r="R1783" i="2"/>
  <c r="Q1783" i="2"/>
  <c r="S1782" i="2"/>
  <c r="R1782" i="2"/>
  <c r="Q1782" i="2"/>
  <c r="S1780" i="2"/>
  <c r="R1780" i="2"/>
  <c r="Q1780" i="2"/>
  <c r="S1779" i="2"/>
  <c r="R1779" i="2"/>
  <c r="Q1779" i="2"/>
  <c r="S1778" i="2"/>
  <c r="R1778" i="2"/>
  <c r="Q1778" i="2"/>
  <c r="S1777" i="2"/>
  <c r="R1777" i="2"/>
  <c r="Q1777" i="2"/>
  <c r="S1776" i="2"/>
  <c r="R1776" i="2"/>
  <c r="Q1776" i="2"/>
  <c r="S1774" i="2"/>
  <c r="R1774" i="2"/>
  <c r="Q1774" i="2"/>
  <c r="S1773" i="2"/>
  <c r="R1773" i="2"/>
  <c r="Q1773" i="2"/>
  <c r="S1772" i="2"/>
  <c r="R1772" i="2"/>
  <c r="Q1772" i="2"/>
  <c r="S1771" i="2"/>
  <c r="R1771" i="2"/>
  <c r="Q1771" i="2"/>
  <c r="S1770" i="2"/>
  <c r="R1770" i="2"/>
  <c r="Q1770" i="2"/>
  <c r="S1768" i="2"/>
  <c r="R1768" i="2"/>
  <c r="Q1768" i="2"/>
  <c r="S1767" i="2"/>
  <c r="R1767" i="2"/>
  <c r="Q1767" i="2"/>
  <c r="S1766" i="2"/>
  <c r="R1766" i="2"/>
  <c r="Q1766" i="2"/>
  <c r="S1764" i="2"/>
  <c r="R1764" i="2"/>
  <c r="Q1764" i="2"/>
  <c r="S1763" i="2"/>
  <c r="R1763" i="2"/>
  <c r="Q1763" i="2"/>
  <c r="S1762" i="2"/>
  <c r="R1762" i="2"/>
  <c r="Q1762" i="2"/>
  <c r="S1761" i="2"/>
  <c r="R1761" i="2"/>
  <c r="Q1761" i="2"/>
  <c r="S1760" i="2"/>
  <c r="R1760" i="2"/>
  <c r="Q1760" i="2"/>
  <c r="S1759" i="2"/>
  <c r="R1759" i="2"/>
  <c r="Q1759" i="2"/>
  <c r="S1757" i="2"/>
  <c r="R1757" i="2"/>
  <c r="Q1757" i="2"/>
  <c r="S1756" i="2"/>
  <c r="R1756" i="2"/>
  <c r="Q1756" i="2"/>
  <c r="S1755" i="2"/>
  <c r="R1755" i="2"/>
  <c r="Q1755" i="2"/>
  <c r="S1754" i="2"/>
  <c r="R1754" i="2"/>
  <c r="Q1754" i="2"/>
  <c r="S1753" i="2"/>
  <c r="R1753" i="2"/>
  <c r="Q1753" i="2"/>
  <c r="S1752" i="2"/>
  <c r="R1752" i="2"/>
  <c r="Q1752" i="2"/>
  <c r="S1751" i="2"/>
  <c r="R1751" i="2"/>
  <c r="Q1751" i="2"/>
  <c r="S1750" i="2"/>
  <c r="R1750" i="2"/>
  <c r="Q1750" i="2"/>
  <c r="S1749" i="2"/>
  <c r="R1749" i="2"/>
  <c r="Q1749" i="2"/>
  <c r="S1748" i="2"/>
  <c r="R1748" i="2"/>
  <c r="Q1748" i="2"/>
  <c r="S1747" i="2"/>
  <c r="R1747" i="2"/>
  <c r="Q1747" i="2"/>
  <c r="S1746" i="2"/>
  <c r="R1746" i="2"/>
  <c r="Q1746" i="2"/>
  <c r="S1745" i="2"/>
  <c r="R1745" i="2"/>
  <c r="Q1745" i="2"/>
  <c r="S1744" i="2"/>
  <c r="R1744" i="2"/>
  <c r="Q1744" i="2"/>
  <c r="S1743" i="2"/>
  <c r="R1743" i="2"/>
  <c r="Q1743" i="2"/>
  <c r="S1742" i="2"/>
  <c r="R1742" i="2"/>
  <c r="Q1742" i="2"/>
  <c r="S1741" i="2"/>
  <c r="R1741" i="2"/>
  <c r="Q1741" i="2"/>
  <c r="S1740" i="2"/>
  <c r="R1740" i="2"/>
  <c r="Q1740" i="2"/>
  <c r="S1739" i="2"/>
  <c r="R1739" i="2"/>
  <c r="Q1739" i="2"/>
  <c r="S1738" i="2"/>
  <c r="R1738" i="2"/>
  <c r="Q1738" i="2"/>
  <c r="S1737" i="2"/>
  <c r="R1737" i="2"/>
  <c r="Q1737" i="2"/>
  <c r="S1736" i="2"/>
  <c r="R1736" i="2"/>
  <c r="Q1736" i="2"/>
  <c r="S1735" i="2"/>
  <c r="R1735" i="2"/>
  <c r="Q1735" i="2"/>
  <c r="S1734" i="2"/>
  <c r="R1734" i="2"/>
  <c r="Q1734" i="2"/>
  <c r="S1733" i="2"/>
  <c r="R1733" i="2"/>
  <c r="Q1733" i="2"/>
  <c r="S1732" i="2"/>
  <c r="R1732" i="2"/>
  <c r="Q1732" i="2"/>
  <c r="S1731" i="2"/>
  <c r="R1731" i="2"/>
  <c r="Q1731" i="2"/>
  <c r="S1730" i="2"/>
  <c r="R1730" i="2"/>
  <c r="Q1730" i="2"/>
  <c r="S1729" i="2"/>
  <c r="R1729" i="2"/>
  <c r="Q1729" i="2"/>
  <c r="S1728" i="2"/>
  <c r="R1728" i="2"/>
  <c r="Q1728" i="2"/>
  <c r="S1727" i="2"/>
  <c r="R1727" i="2"/>
  <c r="Q1727" i="2"/>
  <c r="S1726" i="2"/>
  <c r="R1726" i="2"/>
  <c r="Q1726" i="2"/>
  <c r="S1725" i="2"/>
  <c r="R1725" i="2"/>
  <c r="Q1725" i="2"/>
  <c r="S1724" i="2"/>
  <c r="R1724" i="2"/>
  <c r="Q1724" i="2"/>
  <c r="S1723" i="2"/>
  <c r="R1723" i="2"/>
  <c r="Q1723" i="2"/>
  <c r="S1722" i="2"/>
  <c r="R1722" i="2"/>
  <c r="Q1722" i="2"/>
  <c r="S1721" i="2"/>
  <c r="R1721" i="2"/>
  <c r="Q1721" i="2"/>
  <c r="S1719" i="2"/>
  <c r="R1719" i="2"/>
  <c r="Q1719" i="2"/>
  <c r="S1718" i="2"/>
  <c r="R1718" i="2"/>
  <c r="Q1718" i="2"/>
  <c r="S1717" i="2"/>
  <c r="R1717" i="2"/>
  <c r="Q1717" i="2"/>
  <c r="S1715" i="2"/>
  <c r="R1715" i="2"/>
  <c r="Q1715" i="2"/>
  <c r="S1714" i="2"/>
  <c r="R1714" i="2"/>
  <c r="Q1714" i="2"/>
  <c r="S1713" i="2"/>
  <c r="R1713" i="2"/>
  <c r="Q1713" i="2"/>
  <c r="S1712" i="2"/>
  <c r="R1712" i="2"/>
  <c r="Q1712" i="2"/>
  <c r="S1710" i="2"/>
  <c r="R1710" i="2"/>
  <c r="Q1710" i="2"/>
  <c r="S1709" i="2"/>
  <c r="R1709" i="2"/>
  <c r="Q1709" i="2"/>
  <c r="S1708" i="2"/>
  <c r="R1708" i="2"/>
  <c r="Q1708" i="2"/>
  <c r="S1707" i="2"/>
  <c r="R1707" i="2"/>
  <c r="Q1707" i="2"/>
  <c r="S1706" i="2"/>
  <c r="R1706" i="2"/>
  <c r="Q1706" i="2"/>
  <c r="S1705" i="2"/>
  <c r="R1705" i="2"/>
  <c r="Q1705" i="2"/>
  <c r="S1704" i="2"/>
  <c r="R1704" i="2"/>
  <c r="Q1704" i="2"/>
  <c r="S1703" i="2"/>
  <c r="R1703" i="2"/>
  <c r="Q1703" i="2"/>
  <c r="S1702" i="2"/>
  <c r="R1702" i="2"/>
  <c r="Q1702" i="2"/>
  <c r="S1701" i="2"/>
  <c r="R1701" i="2"/>
  <c r="Q1701" i="2"/>
  <c r="S1700" i="2"/>
  <c r="R1700" i="2"/>
  <c r="Q1700" i="2"/>
  <c r="S1699" i="2"/>
  <c r="R1699" i="2"/>
  <c r="Q1699" i="2"/>
  <c r="S1698" i="2"/>
  <c r="R1698" i="2"/>
  <c r="Q1698" i="2"/>
  <c r="S1697" i="2"/>
  <c r="R1697" i="2"/>
  <c r="Q1697" i="2"/>
  <c r="S1696" i="2"/>
  <c r="R1696" i="2"/>
  <c r="Q1696" i="2"/>
  <c r="S1695" i="2"/>
  <c r="R1695" i="2"/>
  <c r="Q1695" i="2"/>
  <c r="S1694" i="2"/>
  <c r="R1694" i="2"/>
  <c r="Q1694" i="2"/>
  <c r="S1692" i="2"/>
  <c r="R1692" i="2"/>
  <c r="Q1692" i="2"/>
  <c r="S1691" i="2"/>
  <c r="R1691" i="2"/>
  <c r="Q1691" i="2"/>
  <c r="S1690" i="2"/>
  <c r="R1690" i="2"/>
  <c r="Q1690" i="2"/>
  <c r="S1689" i="2"/>
  <c r="R1689" i="2"/>
  <c r="Q1689" i="2"/>
  <c r="S1688" i="2"/>
  <c r="R1688" i="2"/>
  <c r="Q1688" i="2"/>
  <c r="S1687" i="2"/>
  <c r="R1687" i="2"/>
  <c r="Q1687" i="2"/>
  <c r="S1686" i="2"/>
  <c r="R1686" i="2"/>
  <c r="Q1686" i="2"/>
  <c r="S1685" i="2"/>
  <c r="R1685" i="2"/>
  <c r="Q1685" i="2"/>
  <c r="S1684" i="2"/>
  <c r="R1684" i="2"/>
  <c r="Q1684" i="2"/>
  <c r="S1682" i="2"/>
  <c r="R1682" i="2"/>
  <c r="Q1682" i="2"/>
  <c r="S1681" i="2"/>
  <c r="R1681" i="2"/>
  <c r="Q1681" i="2"/>
  <c r="S1680" i="2"/>
  <c r="R1680" i="2"/>
  <c r="Q1680" i="2"/>
  <c r="S1679" i="2"/>
  <c r="R1679" i="2"/>
  <c r="Q1679" i="2"/>
  <c r="S1678" i="2"/>
  <c r="R1678" i="2"/>
  <c r="Q1678" i="2"/>
  <c r="S1677" i="2"/>
  <c r="R1677" i="2"/>
  <c r="Q1677" i="2"/>
  <c r="S1676" i="2"/>
  <c r="R1676" i="2"/>
  <c r="Q1676" i="2"/>
  <c r="S1675" i="2"/>
  <c r="R1675" i="2"/>
  <c r="Q1675" i="2"/>
  <c r="S1674" i="2"/>
  <c r="R1674" i="2"/>
  <c r="Q1674" i="2"/>
  <c r="S1673" i="2"/>
  <c r="R1673" i="2"/>
  <c r="Q1673" i="2"/>
  <c r="S1672" i="2"/>
  <c r="R1672" i="2"/>
  <c r="Q1672" i="2"/>
  <c r="S1671" i="2"/>
  <c r="R1671" i="2"/>
  <c r="Q1671" i="2"/>
  <c r="S1670" i="2"/>
  <c r="R1670" i="2"/>
  <c r="Q1670" i="2"/>
  <c r="S1669" i="2"/>
  <c r="R1669" i="2"/>
  <c r="Q1669" i="2"/>
  <c r="S1668" i="2"/>
  <c r="R1668" i="2"/>
  <c r="Q1668" i="2"/>
  <c r="S1667" i="2"/>
  <c r="R1667" i="2"/>
  <c r="Q1667" i="2"/>
  <c r="S1666" i="2"/>
  <c r="R1666" i="2"/>
  <c r="Q1666" i="2"/>
  <c r="S1665" i="2"/>
  <c r="R1665" i="2"/>
  <c r="Q1665" i="2"/>
  <c r="S1664" i="2"/>
  <c r="R1664" i="2"/>
  <c r="Q1664" i="2"/>
  <c r="S1663" i="2"/>
  <c r="R1663" i="2"/>
  <c r="Q1663" i="2"/>
  <c r="S1662" i="2"/>
  <c r="R1662" i="2"/>
  <c r="Q1662" i="2"/>
  <c r="S1661" i="2"/>
  <c r="R1661" i="2"/>
  <c r="Q1661" i="2"/>
  <c r="S1660" i="2"/>
  <c r="R1660" i="2"/>
  <c r="Q1660" i="2"/>
  <c r="S1653" i="2"/>
  <c r="R1653" i="2"/>
  <c r="Q1653" i="2"/>
  <c r="S1652" i="2"/>
  <c r="R1652" i="2"/>
  <c r="Q1652" i="2"/>
  <c r="S1651" i="2"/>
  <c r="R1651" i="2"/>
  <c r="Q1651" i="2"/>
  <c r="S1650" i="2"/>
  <c r="R1650" i="2"/>
  <c r="Q1650" i="2"/>
  <c r="S1649" i="2"/>
  <c r="R1649" i="2"/>
  <c r="Q1649" i="2"/>
  <c r="S1648" i="2"/>
  <c r="R1648" i="2"/>
  <c r="Q1648" i="2"/>
  <c r="S1647" i="2"/>
  <c r="R1647" i="2"/>
  <c r="Q1647" i="2"/>
  <c r="S1646" i="2"/>
  <c r="R1646" i="2"/>
  <c r="Q1646" i="2"/>
  <c r="S1645" i="2"/>
  <c r="R1645" i="2"/>
  <c r="Q1645" i="2"/>
  <c r="S1644" i="2"/>
  <c r="R1644" i="2"/>
  <c r="Q1644" i="2"/>
  <c r="S1643" i="2"/>
  <c r="R1643" i="2"/>
  <c r="Q1643" i="2"/>
  <c r="S1642" i="2"/>
  <c r="R1642" i="2"/>
  <c r="Q1642" i="2"/>
  <c r="S1640" i="2"/>
  <c r="R1640" i="2"/>
  <c r="Q1640" i="2"/>
  <c r="S1639" i="2"/>
  <c r="R1639" i="2"/>
  <c r="Q1639" i="2"/>
  <c r="S1638" i="2"/>
  <c r="R1638" i="2"/>
  <c r="Q1638" i="2"/>
  <c r="S1637" i="2"/>
  <c r="R1637" i="2"/>
  <c r="Q1637" i="2"/>
  <c r="S1636" i="2"/>
  <c r="R1636" i="2"/>
  <c r="Q1636" i="2"/>
  <c r="S1635" i="2"/>
  <c r="R1635" i="2"/>
  <c r="Q1635" i="2"/>
  <c r="S1634" i="2"/>
  <c r="R1634" i="2"/>
  <c r="Q1634" i="2"/>
  <c r="S1633" i="2"/>
  <c r="R1633" i="2"/>
  <c r="Q1633" i="2"/>
  <c r="S1632" i="2"/>
  <c r="R1632" i="2"/>
  <c r="Q1632" i="2"/>
  <c r="S1631" i="2"/>
  <c r="R1631" i="2"/>
  <c r="Q1631" i="2"/>
  <c r="S1630" i="2"/>
  <c r="R1630" i="2"/>
  <c r="Q1630" i="2"/>
  <c r="S1629" i="2"/>
  <c r="R1629" i="2"/>
  <c r="Q1629" i="2"/>
  <c r="S1628" i="2"/>
  <c r="R1628" i="2"/>
  <c r="Q1628" i="2"/>
  <c r="S1627" i="2"/>
  <c r="R1627" i="2"/>
  <c r="Q1627" i="2"/>
  <c r="S1626" i="2"/>
  <c r="R1626" i="2"/>
  <c r="Q1626" i="2"/>
  <c r="S1625" i="2"/>
  <c r="R1625" i="2"/>
  <c r="Q1625" i="2"/>
  <c r="S1624" i="2"/>
  <c r="R1624" i="2"/>
  <c r="Q1624" i="2"/>
  <c r="S1623" i="2"/>
  <c r="R1623" i="2"/>
  <c r="Q1623" i="2"/>
  <c r="S1621" i="2"/>
  <c r="R1621" i="2"/>
  <c r="Q1621" i="2"/>
  <c r="S1620" i="2"/>
  <c r="R1620" i="2"/>
  <c r="Q1620" i="2"/>
  <c r="S1619" i="2"/>
  <c r="R1619" i="2"/>
  <c r="Q1619" i="2"/>
  <c r="S1618" i="2"/>
  <c r="R1618" i="2"/>
  <c r="Q1618" i="2"/>
  <c r="S1617" i="2"/>
  <c r="R1617" i="2"/>
  <c r="Q1617" i="2"/>
  <c r="S1616" i="2"/>
  <c r="R1616" i="2"/>
  <c r="Q1616" i="2"/>
  <c r="S1615" i="2"/>
  <c r="R1615" i="2"/>
  <c r="Q1615" i="2"/>
  <c r="S1614" i="2"/>
  <c r="R1614" i="2"/>
  <c r="Q1614" i="2"/>
  <c r="S1613" i="2"/>
  <c r="R1613" i="2"/>
  <c r="Q1613" i="2"/>
  <c r="S1612" i="2"/>
  <c r="R1612" i="2"/>
  <c r="Q1612" i="2"/>
  <c r="S1611" i="2"/>
  <c r="R1611" i="2"/>
  <c r="Q1611" i="2"/>
  <c r="S1610" i="2"/>
  <c r="R1610" i="2"/>
  <c r="Q1610" i="2"/>
  <c r="S1609" i="2"/>
  <c r="R1609" i="2"/>
  <c r="Q1609" i="2"/>
  <c r="S1608" i="2"/>
  <c r="R1608" i="2"/>
  <c r="Q1608" i="2"/>
  <c r="S1607" i="2"/>
  <c r="R1607" i="2"/>
  <c r="Q1607" i="2"/>
  <c r="S1606" i="2"/>
  <c r="R1606" i="2"/>
  <c r="Q1606" i="2"/>
  <c r="S1605" i="2"/>
  <c r="R1605" i="2"/>
  <c r="Q1605" i="2"/>
  <c r="S1604" i="2"/>
  <c r="R1604" i="2"/>
  <c r="Q1604" i="2"/>
  <c r="S1603" i="2"/>
  <c r="R1603" i="2"/>
  <c r="Q1603" i="2"/>
  <c r="S1600" i="2"/>
  <c r="R1600" i="2"/>
  <c r="Q1600" i="2"/>
  <c r="S1599" i="2"/>
  <c r="R1599" i="2"/>
  <c r="Q1599" i="2"/>
  <c r="S1598" i="2"/>
  <c r="R1598" i="2"/>
  <c r="Q1598" i="2"/>
  <c r="S1597" i="2"/>
  <c r="R1597" i="2"/>
  <c r="Q1597" i="2"/>
  <c r="S1596" i="2"/>
  <c r="R1596" i="2"/>
  <c r="Q1596" i="2"/>
  <c r="S1595" i="2"/>
  <c r="R1595" i="2"/>
  <c r="Q1595" i="2"/>
  <c r="S1594" i="2"/>
  <c r="R1594" i="2"/>
  <c r="Q1594" i="2"/>
  <c r="S1593" i="2"/>
  <c r="R1593" i="2"/>
  <c r="Q1593" i="2"/>
  <c r="S1592" i="2"/>
  <c r="R1592" i="2"/>
  <c r="Q1592" i="2"/>
  <c r="S1591" i="2"/>
  <c r="R1591" i="2"/>
  <c r="Q1591" i="2"/>
  <c r="S1590" i="2"/>
  <c r="R1590" i="2"/>
  <c r="Q1590" i="2"/>
  <c r="S1589" i="2"/>
  <c r="R1589" i="2"/>
  <c r="Q1589" i="2"/>
  <c r="S1588" i="2"/>
  <c r="R1588" i="2"/>
  <c r="Q1588" i="2"/>
  <c r="S1587" i="2"/>
  <c r="R1587" i="2"/>
  <c r="Q1587" i="2"/>
  <c r="S1586" i="2"/>
  <c r="R1586" i="2"/>
  <c r="Q1586" i="2"/>
  <c r="S1585" i="2"/>
  <c r="R1585" i="2"/>
  <c r="Q1585" i="2"/>
  <c r="S1584" i="2"/>
  <c r="R1584" i="2"/>
  <c r="Q1584" i="2"/>
  <c r="S1583" i="2"/>
  <c r="R1583" i="2"/>
  <c r="Q1583" i="2"/>
  <c r="S1582" i="2"/>
  <c r="R1582" i="2"/>
  <c r="Q1582" i="2"/>
  <c r="S1581" i="2"/>
  <c r="R1581" i="2"/>
  <c r="Q1581" i="2"/>
  <c r="S1580" i="2"/>
  <c r="R1580" i="2"/>
  <c r="Q1580" i="2"/>
  <c r="S1579" i="2"/>
  <c r="R1579" i="2"/>
  <c r="Q1579" i="2"/>
  <c r="S1578" i="2"/>
  <c r="R1578" i="2"/>
  <c r="Q1578" i="2"/>
  <c r="S1577" i="2"/>
  <c r="R1577" i="2"/>
  <c r="Q1577" i="2"/>
  <c r="S1576" i="2"/>
  <c r="R1576" i="2"/>
  <c r="Q1576" i="2"/>
  <c r="S1575" i="2"/>
  <c r="R1575" i="2"/>
  <c r="Q1575" i="2"/>
  <c r="S1574" i="2"/>
  <c r="R1574" i="2"/>
  <c r="Q1574" i="2"/>
  <c r="S1573" i="2"/>
  <c r="R1573" i="2"/>
  <c r="Q1573" i="2"/>
  <c r="S1572" i="2"/>
  <c r="R1572" i="2"/>
  <c r="Q1572" i="2"/>
  <c r="S1571" i="2"/>
  <c r="R1571" i="2"/>
  <c r="Q1571" i="2"/>
  <c r="S1570" i="2"/>
  <c r="R1570" i="2"/>
  <c r="Q1570" i="2"/>
  <c r="S1569" i="2"/>
  <c r="R1569" i="2"/>
  <c r="Q1569" i="2"/>
  <c r="S1568" i="2"/>
  <c r="R1568" i="2"/>
  <c r="Q1568" i="2"/>
  <c r="S1567" i="2"/>
  <c r="R1567" i="2"/>
  <c r="Q1567" i="2"/>
  <c r="S1566" i="2"/>
  <c r="R1566" i="2"/>
  <c r="Q1566" i="2"/>
  <c r="S1565" i="2"/>
  <c r="R1565" i="2"/>
  <c r="Q1565" i="2"/>
  <c r="S1564" i="2"/>
  <c r="R1564" i="2"/>
  <c r="Q1564" i="2"/>
  <c r="S1563" i="2"/>
  <c r="R1563" i="2"/>
  <c r="Q1563" i="2"/>
  <c r="S1562" i="2"/>
  <c r="R1562" i="2"/>
  <c r="Q1562" i="2"/>
  <c r="S1561" i="2"/>
  <c r="R1561" i="2"/>
  <c r="Q1561" i="2"/>
  <c r="S1560" i="2"/>
  <c r="R1560" i="2"/>
  <c r="Q1560" i="2"/>
  <c r="S1557" i="2"/>
  <c r="R1557" i="2"/>
  <c r="Q1557" i="2"/>
  <c r="S1556" i="2"/>
  <c r="R1556" i="2"/>
  <c r="Q1556" i="2"/>
  <c r="S1555" i="2"/>
  <c r="R1555" i="2"/>
  <c r="Q1555" i="2"/>
  <c r="S1554" i="2"/>
  <c r="R1554" i="2"/>
  <c r="Q1554" i="2"/>
  <c r="S1553" i="2"/>
  <c r="R1553" i="2"/>
  <c r="Q1553" i="2"/>
  <c r="S1552" i="2"/>
  <c r="R1552" i="2"/>
  <c r="Q1552" i="2"/>
  <c r="S1551" i="2"/>
  <c r="R1551" i="2"/>
  <c r="Q1551" i="2"/>
  <c r="S1550" i="2"/>
  <c r="R1550" i="2"/>
  <c r="Q1550" i="2"/>
  <c r="S1549" i="2"/>
  <c r="R1549" i="2"/>
  <c r="Q1549" i="2"/>
  <c r="S1548" i="2"/>
  <c r="R1548" i="2"/>
  <c r="Q1548" i="2"/>
  <c r="S1547" i="2"/>
  <c r="R1547" i="2"/>
  <c r="Q1547" i="2"/>
  <c r="S1546" i="2"/>
  <c r="R1546" i="2"/>
  <c r="Q1546" i="2"/>
  <c r="S1545" i="2"/>
  <c r="R1545" i="2"/>
  <c r="Q1545" i="2"/>
  <c r="S1544" i="2"/>
  <c r="R1544" i="2"/>
  <c r="Q1544" i="2"/>
  <c r="S1543" i="2"/>
  <c r="R1543" i="2"/>
  <c r="Q1543" i="2"/>
  <c r="S1542" i="2"/>
  <c r="R1542" i="2"/>
  <c r="Q1542" i="2"/>
  <c r="S1541" i="2"/>
  <c r="R1541" i="2"/>
  <c r="Q1541" i="2"/>
  <c r="S1540" i="2"/>
  <c r="R1540" i="2"/>
  <c r="Q1540" i="2"/>
  <c r="S1539" i="2"/>
  <c r="R1539" i="2"/>
  <c r="Q1539" i="2"/>
  <c r="S1538" i="2"/>
  <c r="R1538" i="2"/>
  <c r="Q1538" i="2"/>
  <c r="S1537" i="2"/>
  <c r="R1537" i="2"/>
  <c r="Q1537" i="2"/>
  <c r="S1536" i="2"/>
  <c r="R1536" i="2"/>
  <c r="Q1536" i="2"/>
  <c r="S1535" i="2"/>
  <c r="R1535" i="2"/>
  <c r="Q1535" i="2"/>
  <c r="S1534" i="2"/>
  <c r="R1534" i="2"/>
  <c r="Q1534" i="2"/>
  <c r="S1533" i="2"/>
  <c r="R1533" i="2"/>
  <c r="Q1533" i="2"/>
  <c r="S1532" i="2"/>
  <c r="R1532" i="2"/>
  <c r="Q1532" i="2"/>
  <c r="S1530" i="2"/>
  <c r="R1530" i="2"/>
  <c r="Q1530" i="2"/>
  <c r="S1529" i="2"/>
  <c r="R1529" i="2"/>
  <c r="Q1529" i="2"/>
  <c r="S1528" i="2"/>
  <c r="R1528" i="2"/>
  <c r="Q1528" i="2"/>
  <c r="S1527" i="2"/>
  <c r="R1527" i="2"/>
  <c r="Q1527" i="2"/>
  <c r="S1526" i="2"/>
  <c r="R1526" i="2"/>
  <c r="Q1526" i="2"/>
  <c r="S1525" i="2"/>
  <c r="R1525" i="2"/>
  <c r="Q1525" i="2"/>
  <c r="S1524" i="2"/>
  <c r="R1524" i="2"/>
  <c r="Q1524" i="2"/>
  <c r="S1523" i="2"/>
  <c r="R1523" i="2"/>
  <c r="Q1523" i="2"/>
  <c r="S1522" i="2"/>
  <c r="R1522" i="2"/>
  <c r="Q1522" i="2"/>
  <c r="S1521" i="2"/>
  <c r="R1521" i="2"/>
  <c r="Q1521" i="2"/>
  <c r="S1520" i="2"/>
  <c r="R1520" i="2"/>
  <c r="Q1520" i="2"/>
  <c r="S1781" i="2"/>
  <c r="R1781" i="2"/>
  <c r="Q1781" i="2"/>
  <c r="S1518" i="2"/>
  <c r="R1518" i="2"/>
  <c r="Q1518" i="2"/>
  <c r="S1515" i="2"/>
  <c r="R1515" i="2"/>
  <c r="Q1515" i="2"/>
  <c r="S1514" i="2"/>
  <c r="R1514" i="2"/>
  <c r="Q1514" i="2"/>
  <c r="S1513" i="2"/>
  <c r="R1513" i="2"/>
  <c r="Q1513" i="2"/>
  <c r="S1507" i="2"/>
  <c r="R1507" i="2"/>
  <c r="Q1507" i="2"/>
  <c r="S1506" i="2"/>
  <c r="R1506" i="2"/>
  <c r="Q1506" i="2"/>
  <c r="S1504" i="2"/>
  <c r="R1504" i="2"/>
  <c r="Q1504" i="2"/>
  <c r="S1502" i="2"/>
  <c r="R1502" i="2"/>
  <c r="Q1502" i="2"/>
  <c r="S1501" i="2"/>
  <c r="R1501" i="2"/>
  <c r="Q1501" i="2"/>
  <c r="S1500" i="2"/>
  <c r="R1500" i="2"/>
  <c r="Q1500" i="2"/>
  <c r="S1499" i="2"/>
  <c r="R1499" i="2"/>
  <c r="Q1499" i="2"/>
  <c r="S1498" i="2"/>
  <c r="R1498" i="2"/>
  <c r="Q1498" i="2"/>
  <c r="S1494" i="2"/>
  <c r="R1494" i="2"/>
  <c r="Q1494" i="2"/>
  <c r="S1491" i="2"/>
  <c r="R1491" i="2"/>
  <c r="Q1491" i="2"/>
  <c r="S1489" i="2"/>
  <c r="R1489" i="2"/>
  <c r="Q1489" i="2"/>
  <c r="S1488" i="2"/>
  <c r="R1488" i="2"/>
  <c r="Q1488" i="2"/>
  <c r="S1487" i="2"/>
  <c r="R1487" i="2"/>
  <c r="Q1487" i="2"/>
  <c r="S1486" i="2"/>
  <c r="R1486" i="2"/>
  <c r="Q1486" i="2"/>
  <c r="S1483" i="2"/>
  <c r="R1483" i="2"/>
  <c r="Q1483" i="2"/>
  <c r="S1482" i="2"/>
  <c r="R1482" i="2"/>
  <c r="Q1482" i="2"/>
  <c r="S1480" i="2"/>
  <c r="R1480" i="2"/>
  <c r="Q1480" i="2"/>
  <c r="S1479" i="2"/>
  <c r="R1479" i="2"/>
  <c r="Q1479" i="2"/>
  <c r="S1478" i="2"/>
  <c r="R1478" i="2"/>
  <c r="Q1478" i="2"/>
  <c r="S1477" i="2"/>
  <c r="R1477" i="2"/>
  <c r="Q1477" i="2"/>
  <c r="S1476" i="2"/>
  <c r="R1476" i="2"/>
  <c r="Q1476" i="2"/>
  <c r="S1475" i="2"/>
  <c r="R1475" i="2"/>
  <c r="Q1475" i="2"/>
  <c r="S1474" i="2"/>
  <c r="R1474" i="2"/>
  <c r="Q1474" i="2"/>
  <c r="S1473" i="2"/>
  <c r="R1473" i="2"/>
  <c r="Q1473" i="2"/>
  <c r="S1471" i="2"/>
  <c r="R1471" i="2"/>
  <c r="Q1471" i="2"/>
  <c r="S1470" i="2"/>
  <c r="R1470" i="2"/>
  <c r="Q1470" i="2"/>
  <c r="S1469" i="2"/>
  <c r="R1469" i="2"/>
  <c r="Q1469" i="2"/>
  <c r="S1468" i="2"/>
  <c r="R1468" i="2"/>
  <c r="Q1468" i="2"/>
  <c r="S1467" i="2"/>
  <c r="R1467" i="2"/>
  <c r="Q1467" i="2"/>
  <c r="S1466" i="2"/>
  <c r="R1466" i="2"/>
  <c r="Q1466" i="2"/>
  <c r="S1464" i="2"/>
  <c r="R1464" i="2"/>
  <c r="Q1464" i="2"/>
  <c r="S1463" i="2"/>
  <c r="R1463" i="2"/>
  <c r="Q1463" i="2"/>
  <c r="S1462" i="2"/>
  <c r="R1462" i="2"/>
  <c r="Q1462" i="2"/>
  <c r="S1461" i="2"/>
  <c r="R1461" i="2"/>
  <c r="Q1461" i="2"/>
  <c r="S1460" i="2"/>
  <c r="R1460" i="2"/>
  <c r="Q1460" i="2"/>
  <c r="S1459" i="2"/>
  <c r="R1459" i="2"/>
  <c r="Q1459" i="2"/>
  <c r="S1458" i="2"/>
  <c r="R1458" i="2"/>
  <c r="Q1458" i="2"/>
  <c r="S1457" i="2"/>
  <c r="R1457" i="2"/>
  <c r="Q1457" i="2"/>
  <c r="S1455" i="2"/>
  <c r="R1455" i="2"/>
  <c r="Q1455" i="2"/>
  <c r="S1454" i="2"/>
  <c r="R1454" i="2"/>
  <c r="Q1454" i="2"/>
  <c r="S1452" i="2"/>
  <c r="R1452" i="2"/>
  <c r="Q1452" i="2"/>
  <c r="S1451" i="2"/>
  <c r="R1451" i="2"/>
  <c r="Q1451" i="2"/>
  <c r="S1450" i="2"/>
  <c r="R1450" i="2"/>
  <c r="Q1450" i="2"/>
  <c r="S1449" i="2"/>
  <c r="R1449" i="2"/>
  <c r="Q1449" i="2"/>
  <c r="S1448" i="2"/>
  <c r="R1448" i="2"/>
  <c r="Q1448" i="2"/>
  <c r="S1444" i="2"/>
  <c r="R1444" i="2"/>
  <c r="Q1444" i="2"/>
  <c r="S1443" i="2"/>
  <c r="R1443" i="2"/>
  <c r="Q1443" i="2"/>
  <c r="S1442" i="2"/>
  <c r="R1442" i="2"/>
  <c r="Q1442" i="2"/>
  <c r="S1441" i="2"/>
  <c r="R1441" i="2"/>
  <c r="Q1441" i="2"/>
  <c r="S1439" i="2"/>
  <c r="R1439" i="2"/>
  <c r="Q1439" i="2"/>
  <c r="S1438" i="2"/>
  <c r="R1438" i="2"/>
  <c r="Q1438" i="2"/>
  <c r="S1437" i="2"/>
  <c r="R1437" i="2"/>
  <c r="Q1437" i="2"/>
  <c r="S1436" i="2"/>
  <c r="R1436" i="2"/>
  <c r="Q1436" i="2"/>
  <c r="S1435" i="2"/>
  <c r="R1435" i="2"/>
  <c r="Q1435" i="2"/>
  <c r="S1433" i="2"/>
  <c r="R1433" i="2"/>
  <c r="Q1433" i="2"/>
  <c r="S1431" i="2"/>
  <c r="R1431" i="2"/>
  <c r="Q1431" i="2"/>
  <c r="S1430" i="2"/>
  <c r="R1430" i="2"/>
  <c r="Q1430" i="2"/>
  <c r="S1429" i="2"/>
  <c r="R1429" i="2"/>
  <c r="Q1429" i="2"/>
  <c r="S1428" i="2"/>
  <c r="R1428" i="2"/>
  <c r="Q1428" i="2"/>
  <c r="S1426" i="2"/>
  <c r="R1426" i="2"/>
  <c r="Q1426" i="2"/>
  <c r="S1425" i="2"/>
  <c r="R1425" i="2"/>
  <c r="Q1425" i="2"/>
  <c r="S1424" i="2"/>
  <c r="R1424" i="2"/>
  <c r="Q1424" i="2"/>
  <c r="S1422" i="2"/>
  <c r="R1422" i="2"/>
  <c r="Q1422" i="2"/>
  <c r="S1421" i="2"/>
  <c r="R1421" i="2"/>
  <c r="Q1421" i="2"/>
  <c r="S1420" i="2"/>
  <c r="R1420" i="2"/>
  <c r="Q1420" i="2"/>
  <c r="S1419" i="2"/>
  <c r="R1419" i="2"/>
  <c r="Q1419" i="2"/>
  <c r="S1418" i="2"/>
  <c r="R1418" i="2"/>
  <c r="Q1418" i="2"/>
  <c r="S1417" i="2"/>
  <c r="R1417" i="2"/>
  <c r="Q1417" i="2"/>
  <c r="S1416" i="2"/>
  <c r="R1416" i="2"/>
  <c r="Q1416" i="2"/>
  <c r="S1414" i="2"/>
  <c r="R1414" i="2"/>
  <c r="Q1414" i="2"/>
  <c r="S1413" i="2"/>
  <c r="R1413" i="2"/>
  <c r="Q1413" i="2"/>
  <c r="S1412" i="2"/>
  <c r="R1412" i="2"/>
  <c r="Q1412" i="2"/>
  <c r="S1411" i="2"/>
  <c r="R1411" i="2"/>
  <c r="Q1411" i="2"/>
  <c r="S1410" i="2"/>
  <c r="R1410" i="2"/>
  <c r="Q1410" i="2"/>
  <c r="S1409" i="2"/>
  <c r="R1409" i="2"/>
  <c r="Q1409" i="2"/>
  <c r="S1408" i="2"/>
  <c r="R1408" i="2"/>
  <c r="Q1408" i="2"/>
  <c r="S1407" i="2"/>
  <c r="R1407" i="2"/>
  <c r="Q1407" i="2"/>
  <c r="S1406" i="2"/>
  <c r="R1406" i="2"/>
  <c r="Q1406" i="2"/>
  <c r="S1405" i="2"/>
  <c r="R1405" i="2"/>
  <c r="Q1405" i="2"/>
  <c r="S1403" i="2"/>
  <c r="R1403" i="2"/>
  <c r="Q1403" i="2"/>
  <c r="S1402" i="2"/>
  <c r="R1402" i="2"/>
  <c r="Q1402" i="2"/>
  <c r="S1401" i="2"/>
  <c r="R1401" i="2"/>
  <c r="Q1401" i="2"/>
  <c r="S1400" i="2"/>
  <c r="R1400" i="2"/>
  <c r="Q1400" i="2"/>
  <c r="S1399" i="2"/>
  <c r="R1399" i="2"/>
  <c r="Q1399" i="2"/>
  <c r="S1398" i="2"/>
  <c r="R1398" i="2"/>
  <c r="Q1398" i="2"/>
  <c r="S1397" i="2"/>
  <c r="R1397" i="2"/>
  <c r="Q1397" i="2"/>
  <c r="S1396" i="2"/>
  <c r="R1396" i="2"/>
  <c r="Q1396" i="2"/>
  <c r="S1395" i="2"/>
  <c r="R1395" i="2"/>
  <c r="Q1395" i="2"/>
  <c r="S1394" i="2"/>
  <c r="R1394" i="2"/>
  <c r="Q1394" i="2"/>
  <c r="S1393" i="2"/>
  <c r="R1393" i="2"/>
  <c r="Q1393" i="2"/>
  <c r="S1392" i="2"/>
  <c r="R1392" i="2"/>
  <c r="Q1392" i="2"/>
  <c r="S1391" i="2"/>
  <c r="R1391" i="2"/>
  <c r="Q1391" i="2"/>
  <c r="S1390" i="2"/>
  <c r="R1390" i="2"/>
  <c r="Q1390" i="2"/>
  <c r="S1389" i="2"/>
  <c r="R1389" i="2"/>
  <c r="Q1389" i="2"/>
  <c r="S1388" i="2"/>
  <c r="R1388" i="2"/>
  <c r="Q1388" i="2"/>
  <c r="S1387" i="2"/>
  <c r="R1387" i="2"/>
  <c r="Q1387" i="2"/>
  <c r="S1386" i="2"/>
  <c r="R1386" i="2"/>
  <c r="Q1386" i="2"/>
  <c r="S1385" i="2"/>
  <c r="R1385" i="2"/>
  <c r="Q1385" i="2"/>
  <c r="S1384" i="2"/>
  <c r="R1384" i="2"/>
  <c r="Q1384" i="2"/>
  <c r="S1383" i="2"/>
  <c r="R1383" i="2"/>
  <c r="Q1383" i="2"/>
  <c r="S1382" i="2"/>
  <c r="R1382" i="2"/>
  <c r="Q1382" i="2"/>
  <c r="S1381" i="2"/>
  <c r="R1381" i="2"/>
  <c r="Q1381" i="2"/>
  <c r="S1380" i="2"/>
  <c r="R1380" i="2"/>
  <c r="Q1380" i="2"/>
  <c r="S1379" i="2"/>
  <c r="R1379" i="2"/>
  <c r="Q1379" i="2"/>
  <c r="S1378" i="2"/>
  <c r="R1378" i="2"/>
  <c r="Q1378" i="2"/>
  <c r="S1377" i="2"/>
  <c r="R1377" i="2"/>
  <c r="Q1377" i="2"/>
  <c r="S1376" i="2"/>
  <c r="R1376" i="2"/>
  <c r="Q1376" i="2"/>
  <c r="S1375" i="2"/>
  <c r="R1375" i="2"/>
  <c r="Q1375" i="2"/>
  <c r="S1374" i="2"/>
  <c r="R1374" i="2"/>
  <c r="Q1374" i="2"/>
  <c r="S1373" i="2"/>
  <c r="R1373" i="2"/>
  <c r="Q1373" i="2"/>
  <c r="S1372" i="2"/>
  <c r="R1372" i="2"/>
  <c r="Q1372" i="2"/>
  <c r="S1371" i="2"/>
  <c r="R1371" i="2"/>
  <c r="Q1371" i="2"/>
  <c r="S1369" i="2"/>
  <c r="R1369" i="2"/>
  <c r="Q1369" i="2"/>
  <c r="S1368" i="2"/>
  <c r="R1368" i="2"/>
  <c r="Q1368" i="2"/>
  <c r="S1367" i="2"/>
  <c r="R1367" i="2"/>
  <c r="Q1367" i="2"/>
  <c r="S1366" i="2"/>
  <c r="R1366" i="2"/>
  <c r="Q1366" i="2"/>
  <c r="S1365" i="2"/>
  <c r="R1365" i="2"/>
  <c r="Q1365" i="2"/>
  <c r="S1364" i="2"/>
  <c r="R1364" i="2"/>
  <c r="Q1364" i="2"/>
  <c r="S1363" i="2"/>
  <c r="R1363" i="2"/>
  <c r="Q1363" i="2"/>
  <c r="S1362" i="2"/>
  <c r="R1362" i="2"/>
  <c r="Q1362" i="2"/>
  <c r="S1361" i="2"/>
  <c r="R1361" i="2"/>
  <c r="Q1361" i="2"/>
  <c r="S1360" i="2"/>
  <c r="R1360" i="2"/>
  <c r="Q1360" i="2"/>
  <c r="S1359" i="2"/>
  <c r="R1359" i="2"/>
  <c r="Q1359" i="2"/>
  <c r="S1358" i="2"/>
  <c r="R1358" i="2"/>
  <c r="Q1358" i="2"/>
  <c r="S1357" i="2"/>
  <c r="R1357" i="2"/>
  <c r="Q1357" i="2"/>
  <c r="S1356" i="2"/>
  <c r="R1356" i="2"/>
  <c r="Q1356" i="2"/>
  <c r="S1355" i="2"/>
  <c r="R1355" i="2"/>
  <c r="Q1355" i="2"/>
  <c r="S1354" i="2"/>
  <c r="R1354" i="2"/>
  <c r="Q1354" i="2"/>
  <c r="S1353" i="2"/>
  <c r="R1353" i="2"/>
  <c r="Q1353" i="2"/>
  <c r="S1352" i="2"/>
  <c r="R1352" i="2"/>
  <c r="Q1352" i="2"/>
  <c r="S1351" i="2"/>
  <c r="R1351" i="2"/>
  <c r="Q1351" i="2"/>
  <c r="S1350" i="2"/>
  <c r="R1350" i="2"/>
  <c r="Q1350" i="2"/>
  <c r="S1349" i="2"/>
  <c r="R1349" i="2"/>
  <c r="Q1349" i="2"/>
  <c r="S1348" i="2"/>
  <c r="R1348" i="2"/>
  <c r="Q1348" i="2"/>
  <c r="S1347" i="2"/>
  <c r="R1347" i="2"/>
  <c r="Q1347" i="2"/>
  <c r="S1345" i="2"/>
  <c r="R1345" i="2"/>
  <c r="Q1345" i="2"/>
  <c r="S1314" i="2"/>
  <c r="R1314" i="2"/>
  <c r="Q1314" i="2"/>
  <c r="S1313" i="2"/>
  <c r="R1313" i="2"/>
  <c r="Q1313" i="2"/>
  <c r="S1312" i="2"/>
  <c r="R1312" i="2"/>
  <c r="Q1312" i="2"/>
  <c r="S1311" i="2"/>
  <c r="R1311" i="2"/>
  <c r="Q1311" i="2"/>
  <c r="S1310" i="2"/>
  <c r="R1310" i="2"/>
  <c r="Q1310" i="2"/>
  <c r="S1309" i="2"/>
  <c r="R1309" i="2"/>
  <c r="Q1309" i="2"/>
  <c r="S1307" i="2"/>
  <c r="R1307" i="2"/>
  <c r="Q1307" i="2"/>
  <c r="S1306" i="2"/>
  <c r="R1306" i="2"/>
  <c r="Q1306" i="2"/>
  <c r="S1305" i="2"/>
  <c r="R1305" i="2"/>
  <c r="Q1305" i="2"/>
  <c r="S1304" i="2"/>
  <c r="R1304" i="2"/>
  <c r="Q1304" i="2"/>
  <c r="S1303" i="2"/>
  <c r="R1303" i="2"/>
  <c r="Q1303" i="2"/>
  <c r="S1302" i="2"/>
  <c r="R1302" i="2"/>
  <c r="Q1302" i="2"/>
  <c r="S1301" i="2"/>
  <c r="R1301" i="2"/>
  <c r="Q1301" i="2"/>
  <c r="S1300" i="2"/>
  <c r="R1300" i="2"/>
  <c r="Q1300" i="2"/>
  <c r="S1298" i="2"/>
  <c r="R1298" i="2"/>
  <c r="Q1298" i="2"/>
  <c r="S1297" i="2"/>
  <c r="R1297" i="2"/>
  <c r="Q1297" i="2"/>
  <c r="S1295" i="2"/>
  <c r="R1295" i="2"/>
  <c r="Q1295" i="2"/>
  <c r="S1294" i="2"/>
  <c r="R1294" i="2"/>
  <c r="Q1294" i="2"/>
  <c r="S1293" i="2"/>
  <c r="R1293" i="2"/>
  <c r="Q1293" i="2"/>
  <c r="S1292" i="2"/>
  <c r="R1292" i="2"/>
  <c r="Q1292" i="2"/>
  <c r="S1291" i="2"/>
  <c r="R1291" i="2"/>
  <c r="Q1291" i="2"/>
  <c r="S1290" i="2"/>
  <c r="R1290" i="2"/>
  <c r="Q1290" i="2"/>
  <c r="S1289" i="2"/>
  <c r="R1289" i="2"/>
  <c r="Q1289" i="2"/>
  <c r="S1288" i="2"/>
  <c r="R1288" i="2"/>
  <c r="Q1288" i="2"/>
  <c r="S1287" i="2"/>
  <c r="R1287" i="2"/>
  <c r="Q1287" i="2"/>
  <c r="S1286" i="2"/>
  <c r="R1286" i="2"/>
  <c r="Q1286" i="2"/>
  <c r="S1285" i="2"/>
  <c r="R1285" i="2"/>
  <c r="Q1285" i="2"/>
  <c r="S1284" i="2"/>
  <c r="R1284" i="2"/>
  <c r="Q1284" i="2"/>
  <c r="S1283" i="2"/>
  <c r="R1283" i="2"/>
  <c r="Q1283" i="2"/>
  <c r="S1282" i="2"/>
  <c r="R1282" i="2"/>
  <c r="Q1282" i="2"/>
  <c r="S1281" i="2"/>
  <c r="R1281" i="2"/>
  <c r="Q1281" i="2"/>
  <c r="S1280" i="2"/>
  <c r="R1280" i="2"/>
  <c r="Q1280" i="2"/>
  <c r="S1279" i="2"/>
  <c r="R1279" i="2"/>
  <c r="Q1279" i="2"/>
  <c r="S1277" i="2"/>
  <c r="R1277" i="2"/>
  <c r="Q1277" i="2"/>
  <c r="S1276" i="2"/>
  <c r="R1276" i="2"/>
  <c r="Q1276" i="2"/>
  <c r="S1275" i="2"/>
  <c r="R1275" i="2"/>
  <c r="Q1275" i="2"/>
  <c r="S1274" i="2"/>
  <c r="R1274" i="2"/>
  <c r="Q1274" i="2"/>
  <c r="S1273" i="2"/>
  <c r="R1273" i="2"/>
  <c r="Q1273" i="2"/>
  <c r="S1272" i="2"/>
  <c r="R1272" i="2"/>
  <c r="Q1272" i="2"/>
  <c r="S1271" i="2"/>
  <c r="R1271" i="2"/>
  <c r="Q1271" i="2"/>
  <c r="S1270" i="2"/>
  <c r="R1270" i="2"/>
  <c r="Q1270" i="2"/>
  <c r="S1269" i="2"/>
  <c r="R1269" i="2"/>
  <c r="Q1269" i="2"/>
  <c r="S1268" i="2"/>
  <c r="R1268" i="2"/>
  <c r="Q1268" i="2"/>
  <c r="S1267" i="2"/>
  <c r="R1267" i="2"/>
  <c r="Q1267" i="2"/>
  <c r="S1266" i="2"/>
  <c r="R1266" i="2"/>
  <c r="Q1266" i="2"/>
  <c r="S1265" i="2"/>
  <c r="R1265" i="2"/>
  <c r="Q1265" i="2"/>
  <c r="S1264" i="2"/>
  <c r="R1264" i="2"/>
  <c r="Q1264" i="2"/>
  <c r="S1263" i="2"/>
  <c r="R1263" i="2"/>
  <c r="Q1263" i="2"/>
  <c r="S1262" i="2"/>
  <c r="R1262" i="2"/>
  <c r="Q1262" i="2"/>
  <c r="S1261" i="2"/>
  <c r="R1261" i="2"/>
  <c r="Q1261" i="2"/>
  <c r="S1260" i="2"/>
  <c r="R1260" i="2"/>
  <c r="Q1260" i="2"/>
  <c r="S1259" i="2"/>
  <c r="R1259" i="2"/>
  <c r="Q1259" i="2"/>
  <c r="S1258" i="2"/>
  <c r="R1258" i="2"/>
  <c r="Q1258" i="2"/>
  <c r="S1257" i="2"/>
  <c r="R1257" i="2"/>
  <c r="Q1257" i="2"/>
  <c r="S1256" i="2"/>
  <c r="R1256" i="2"/>
  <c r="Q1256" i="2"/>
  <c r="S1255" i="2"/>
  <c r="R1255" i="2"/>
  <c r="Q1255" i="2"/>
  <c r="S1254" i="2"/>
  <c r="R1254" i="2"/>
  <c r="Q1254" i="2"/>
  <c r="S1253" i="2"/>
  <c r="R1253" i="2"/>
  <c r="Q1253" i="2"/>
  <c r="S1252" i="2"/>
  <c r="R1252" i="2"/>
  <c r="Q1252" i="2"/>
  <c r="S1251" i="2"/>
  <c r="R1251" i="2"/>
  <c r="Q1251" i="2"/>
  <c r="S1250" i="2"/>
  <c r="R1250" i="2"/>
  <c r="Q1250" i="2"/>
  <c r="S1249" i="2"/>
  <c r="R1249" i="2"/>
  <c r="Q1249" i="2"/>
  <c r="S1248" i="2"/>
  <c r="R1248" i="2"/>
  <c r="Q1248" i="2"/>
  <c r="S1247" i="2"/>
  <c r="R1247" i="2"/>
  <c r="Q1247" i="2"/>
  <c r="S1246" i="2"/>
  <c r="R1246" i="2"/>
  <c r="Q1246" i="2"/>
  <c r="S1245" i="2"/>
  <c r="R1245" i="2"/>
  <c r="Q1245" i="2"/>
  <c r="S1244" i="2"/>
  <c r="R1244" i="2"/>
  <c r="Q1244" i="2"/>
  <c r="S1243" i="2"/>
  <c r="R1243" i="2"/>
  <c r="Q1243" i="2"/>
  <c r="S1242" i="2"/>
  <c r="R1242" i="2"/>
  <c r="Q1242" i="2"/>
  <c r="S1241" i="2"/>
  <c r="R1241" i="2"/>
  <c r="Q1241" i="2"/>
  <c r="S1240" i="2"/>
  <c r="R1240" i="2"/>
  <c r="Q1240" i="2"/>
  <c r="S1239" i="2"/>
  <c r="R1239" i="2"/>
  <c r="Q1239" i="2"/>
  <c r="S1238" i="2"/>
  <c r="R1238" i="2"/>
  <c r="Q1238" i="2"/>
  <c r="S1237" i="2"/>
  <c r="R1237" i="2"/>
  <c r="Q1237" i="2"/>
  <c r="S1236" i="2"/>
  <c r="R1236" i="2"/>
  <c r="Q1236" i="2"/>
  <c r="S1235" i="2"/>
  <c r="R1235" i="2"/>
  <c r="Q1235" i="2"/>
  <c r="S1233" i="2"/>
  <c r="R1233" i="2"/>
  <c r="Q1233" i="2"/>
  <c r="S1232" i="2"/>
  <c r="R1232" i="2"/>
  <c r="Q1232" i="2"/>
  <c r="S1231" i="2"/>
  <c r="R1231" i="2"/>
  <c r="Q1231" i="2"/>
  <c r="S1230" i="2"/>
  <c r="R1230" i="2"/>
  <c r="Q1230" i="2"/>
  <c r="S1229" i="2"/>
  <c r="R1229" i="2"/>
  <c r="Q1229" i="2"/>
  <c r="S1228" i="2"/>
  <c r="R1228" i="2"/>
  <c r="Q1228" i="2"/>
  <c r="S1227" i="2"/>
  <c r="R1227" i="2"/>
  <c r="Q1227" i="2"/>
  <c r="S1226" i="2"/>
  <c r="R1226" i="2"/>
  <c r="Q1226" i="2"/>
  <c r="S1225" i="2"/>
  <c r="R1225" i="2"/>
  <c r="Q1225" i="2"/>
  <c r="S1224" i="2"/>
  <c r="R1224" i="2"/>
  <c r="Q1224" i="2"/>
  <c r="S1223" i="2"/>
  <c r="R1223" i="2"/>
  <c r="Q1223" i="2"/>
  <c r="S1222" i="2"/>
  <c r="R1222" i="2"/>
  <c r="Q1222" i="2"/>
  <c r="S1221" i="2"/>
  <c r="R1221" i="2"/>
  <c r="Q1221" i="2"/>
  <c r="S1220" i="2"/>
  <c r="R1220" i="2"/>
  <c r="Q1220" i="2"/>
  <c r="S1219" i="2"/>
  <c r="R1219" i="2"/>
  <c r="Q1219" i="2"/>
  <c r="S1218" i="2"/>
  <c r="R1218" i="2"/>
  <c r="Q1218" i="2"/>
  <c r="S1217" i="2"/>
  <c r="R1217" i="2"/>
  <c r="Q1217" i="2"/>
  <c r="S1216" i="2"/>
  <c r="R1216" i="2"/>
  <c r="Q1216" i="2"/>
  <c r="S1215" i="2"/>
  <c r="R1215" i="2"/>
  <c r="Q1215" i="2"/>
  <c r="S1214" i="2"/>
  <c r="R1214" i="2"/>
  <c r="Q1214" i="2"/>
  <c r="S1213" i="2"/>
  <c r="R1213" i="2"/>
  <c r="Q1213" i="2"/>
  <c r="S1212" i="2"/>
  <c r="R1212" i="2"/>
  <c r="Q1212" i="2"/>
  <c r="S1211" i="2"/>
  <c r="R1211" i="2"/>
  <c r="Q1211" i="2"/>
  <c r="S1210" i="2"/>
  <c r="R1210" i="2"/>
  <c r="Q1210" i="2"/>
  <c r="S1209" i="2"/>
  <c r="R1209" i="2"/>
  <c r="Q1209" i="2"/>
  <c r="S1207" i="2"/>
  <c r="R1207" i="2"/>
  <c r="Q1207" i="2"/>
  <c r="S1206" i="2"/>
  <c r="R1206" i="2"/>
  <c r="Q1206" i="2"/>
  <c r="S1205" i="2"/>
  <c r="R1205" i="2"/>
  <c r="Q1205" i="2"/>
  <c r="S1204" i="2"/>
  <c r="R1204" i="2"/>
  <c r="Q1204" i="2"/>
  <c r="S1203" i="2"/>
  <c r="R1203" i="2"/>
  <c r="Q1203" i="2"/>
  <c r="S1202" i="2"/>
  <c r="R1202" i="2"/>
  <c r="Q1202" i="2"/>
  <c r="S1201" i="2"/>
  <c r="R1201" i="2"/>
  <c r="Q1201" i="2"/>
  <c r="S1200" i="2"/>
  <c r="R1200" i="2"/>
  <c r="Q1200" i="2"/>
  <c r="S1199" i="2"/>
  <c r="R1199" i="2"/>
  <c r="Q1199" i="2"/>
  <c r="S1198" i="2"/>
  <c r="R1198" i="2"/>
  <c r="Q1198" i="2"/>
  <c r="S1197" i="2"/>
  <c r="R1197" i="2"/>
  <c r="Q1197" i="2"/>
  <c r="S1196" i="2"/>
  <c r="R1196" i="2"/>
  <c r="Q1196" i="2"/>
  <c r="S1195" i="2"/>
  <c r="R1195" i="2"/>
  <c r="Q1195" i="2"/>
  <c r="S1194" i="2"/>
  <c r="R1194" i="2"/>
  <c r="Q1194" i="2"/>
  <c r="S1193" i="2"/>
  <c r="R1193" i="2"/>
  <c r="Q1193" i="2"/>
  <c r="S1192" i="2"/>
  <c r="R1192" i="2"/>
  <c r="Q1192" i="2"/>
  <c r="S1191" i="2"/>
  <c r="R1191" i="2"/>
  <c r="Q1191" i="2"/>
  <c r="S1190" i="2"/>
  <c r="R1190" i="2"/>
  <c r="Q1190" i="2"/>
  <c r="S1189" i="2"/>
  <c r="R1189" i="2"/>
  <c r="Q1189" i="2"/>
  <c r="S1188" i="2"/>
  <c r="R1188" i="2"/>
  <c r="Q1188" i="2"/>
  <c r="S1187" i="2"/>
  <c r="R1187" i="2"/>
  <c r="Q1187" i="2"/>
  <c r="S1186" i="2"/>
  <c r="R1186" i="2"/>
  <c r="Q1186" i="2"/>
  <c r="S1185" i="2"/>
  <c r="R1185" i="2"/>
  <c r="Q1185" i="2"/>
  <c r="S1184" i="2"/>
  <c r="R1184" i="2"/>
  <c r="Q1184" i="2"/>
  <c r="S1183" i="2"/>
  <c r="R1183" i="2"/>
  <c r="Q1183" i="2"/>
  <c r="S1182" i="2"/>
  <c r="R1182" i="2"/>
  <c r="Q1182" i="2"/>
  <c r="S1181" i="2"/>
  <c r="R1181" i="2"/>
  <c r="Q1181" i="2"/>
  <c r="S1180" i="2"/>
  <c r="R1180" i="2"/>
  <c r="Q1180" i="2"/>
  <c r="S1179" i="2"/>
  <c r="R1179" i="2"/>
  <c r="Q1179" i="2"/>
  <c r="S1178" i="2"/>
  <c r="R1178" i="2"/>
  <c r="Q1178" i="2"/>
  <c r="S1177" i="2"/>
  <c r="R1177" i="2"/>
  <c r="Q1177" i="2"/>
  <c r="S1176" i="2"/>
  <c r="R1176" i="2"/>
  <c r="Q1176" i="2"/>
  <c r="S1174" i="2"/>
  <c r="R1174" i="2"/>
  <c r="Q1174" i="2"/>
  <c r="S1173" i="2"/>
  <c r="R1173" i="2"/>
  <c r="Q1173" i="2"/>
  <c r="S1172" i="2"/>
  <c r="R1172" i="2"/>
  <c r="Q1172" i="2"/>
  <c r="S1170" i="2"/>
  <c r="R1170" i="2"/>
  <c r="Q1170" i="2"/>
  <c r="S1169" i="2"/>
  <c r="R1169" i="2"/>
  <c r="Q1169" i="2"/>
  <c r="S1165" i="2"/>
  <c r="R1165" i="2"/>
  <c r="Q1165" i="2"/>
  <c r="S1160" i="2"/>
  <c r="R1160" i="2"/>
  <c r="Q1160" i="2"/>
  <c r="S1159" i="2"/>
  <c r="R1159" i="2"/>
  <c r="Q1159" i="2"/>
  <c r="S1157" i="2"/>
  <c r="R1157" i="2"/>
  <c r="Q1157" i="2"/>
  <c r="S1155" i="2"/>
  <c r="R1155" i="2"/>
  <c r="Q1155" i="2"/>
  <c r="S1154" i="2"/>
  <c r="R1154" i="2"/>
  <c r="Q1154" i="2"/>
  <c r="S1153" i="2"/>
  <c r="R1153" i="2"/>
  <c r="Q1153" i="2"/>
  <c r="S1152" i="2"/>
  <c r="R1152" i="2"/>
  <c r="Q1152" i="2"/>
  <c r="S1150" i="2"/>
  <c r="R1150" i="2"/>
  <c r="Q1150" i="2"/>
  <c r="S1149" i="2"/>
  <c r="R1149" i="2"/>
  <c r="Q1149" i="2"/>
  <c r="S1148" i="2"/>
  <c r="R1148" i="2"/>
  <c r="Q1148" i="2"/>
  <c r="S1147" i="2"/>
  <c r="R1147" i="2"/>
  <c r="Q1147" i="2"/>
  <c r="S1146" i="2"/>
  <c r="R1146" i="2"/>
  <c r="Q1146" i="2"/>
  <c r="S1145" i="2"/>
  <c r="R1145" i="2"/>
  <c r="Q1145" i="2"/>
  <c r="S1144" i="2"/>
  <c r="R1144" i="2"/>
  <c r="Q1144" i="2"/>
  <c r="S1143" i="2"/>
  <c r="R1143" i="2"/>
  <c r="Q1143" i="2"/>
  <c r="S1142" i="2"/>
  <c r="R1142" i="2"/>
  <c r="Q1142" i="2"/>
  <c r="S1141" i="2"/>
  <c r="R1141" i="2"/>
  <c r="Q1141" i="2"/>
  <c r="S1139" i="2"/>
  <c r="R1139" i="2"/>
  <c r="Q1139" i="2"/>
  <c r="S1138" i="2"/>
  <c r="R1138" i="2"/>
  <c r="Q1138" i="2"/>
  <c r="S1137" i="2"/>
  <c r="R1137" i="2"/>
  <c r="Q1137" i="2"/>
  <c r="S1135" i="2"/>
  <c r="R1135" i="2"/>
  <c r="Q1135" i="2"/>
  <c r="S1129" i="2"/>
  <c r="R1129" i="2"/>
  <c r="Q1129" i="2"/>
  <c r="S1128" i="2"/>
  <c r="R1128" i="2"/>
  <c r="Q1128" i="2"/>
  <c r="S1127" i="2"/>
  <c r="R1127" i="2"/>
  <c r="Q1127" i="2"/>
  <c r="S1126" i="2"/>
  <c r="R1126" i="2"/>
  <c r="Q1126" i="2"/>
  <c r="S1125" i="2"/>
  <c r="R1125" i="2"/>
  <c r="Q1125" i="2"/>
  <c r="S1123" i="2"/>
  <c r="R1123" i="2"/>
  <c r="Q1123" i="2"/>
  <c r="S1121" i="2"/>
  <c r="R1121" i="2"/>
  <c r="Q1121" i="2"/>
  <c r="S1120" i="2"/>
  <c r="R1120" i="2"/>
  <c r="Q1120" i="2"/>
  <c r="S1119" i="2"/>
  <c r="R1119" i="2"/>
  <c r="Q1119" i="2"/>
  <c r="S1118" i="2"/>
  <c r="R1118" i="2"/>
  <c r="Q1118" i="2"/>
  <c r="S1117" i="2"/>
  <c r="R1117" i="2"/>
  <c r="Q1117" i="2"/>
  <c r="S1116" i="2"/>
  <c r="R1116" i="2"/>
  <c r="Q1116" i="2"/>
  <c r="S1113" i="2"/>
  <c r="R1113" i="2"/>
  <c r="Q1113" i="2"/>
  <c r="S1111" i="2"/>
  <c r="R1111" i="2"/>
  <c r="Q1111" i="2"/>
  <c r="S1110" i="2"/>
  <c r="R1110" i="2"/>
  <c r="Q1110" i="2"/>
  <c r="O5198" i="2"/>
  <c r="O5197" i="2"/>
  <c r="O5196" i="2"/>
  <c r="O5195" i="2"/>
  <c r="O5193" i="2"/>
  <c r="O5192" i="2"/>
  <c r="O5191" i="2"/>
  <c r="O5190" i="2"/>
  <c r="O5189" i="2"/>
  <c r="O5188" i="2"/>
  <c r="O5187" i="2"/>
  <c r="O5186" i="2"/>
  <c r="O5185" i="2"/>
  <c r="O5184" i="2"/>
  <c r="O5183" i="2"/>
  <c r="O5182" i="2"/>
  <c r="O5181" i="2"/>
  <c r="O5180" i="2"/>
  <c r="O5179" i="2"/>
  <c r="O5178" i="2"/>
  <c r="O5177" i="2"/>
  <c r="O5176" i="2"/>
  <c r="O5175" i="2"/>
  <c r="O5174" i="2"/>
  <c r="O5173" i="2"/>
  <c r="O5172" i="2"/>
  <c r="O5171" i="2"/>
  <c r="O5170" i="2"/>
  <c r="O5169" i="2"/>
  <c r="O5168" i="2"/>
  <c r="O5167" i="2"/>
  <c r="O5166" i="2"/>
  <c r="O5165" i="2"/>
  <c r="O5164" i="2"/>
  <c r="O5163" i="2"/>
  <c r="O5162" i="2"/>
  <c r="O5161" i="2"/>
  <c r="O5160" i="2"/>
  <c r="O5159" i="2"/>
  <c r="O5156" i="2"/>
  <c r="O5155" i="2"/>
  <c r="O5154" i="2"/>
  <c r="O5153" i="2"/>
  <c r="O5152" i="2"/>
  <c r="O5151" i="2"/>
  <c r="O5150" i="2"/>
  <c r="O5149" i="2"/>
  <c r="O5148" i="2"/>
  <c r="O5147" i="2"/>
  <c r="O5146" i="2"/>
  <c r="O5145" i="2"/>
  <c r="O5144" i="2"/>
  <c r="O5143" i="2"/>
  <c r="O5142" i="2"/>
  <c r="O5141" i="2"/>
  <c r="O5139" i="2"/>
  <c r="O5138" i="2"/>
  <c r="O5137" i="2"/>
  <c r="O5135" i="2"/>
  <c r="O5134" i="2"/>
  <c r="O5132" i="2"/>
  <c r="O5130" i="2"/>
  <c r="O5129" i="2"/>
  <c r="O5128" i="2"/>
  <c r="O5127" i="2"/>
  <c r="O5125" i="2"/>
  <c r="O5124" i="2"/>
  <c r="O5123" i="2"/>
  <c r="O5121" i="2"/>
  <c r="O5120" i="2"/>
  <c r="O5119" i="2"/>
  <c r="O5118" i="2"/>
  <c r="O5117" i="2"/>
  <c r="O5116" i="2"/>
  <c r="O5115" i="2"/>
  <c r="O5114" i="2"/>
  <c r="O5113" i="2"/>
  <c r="O5112" i="2"/>
  <c r="O5111" i="2"/>
  <c r="O5110" i="2"/>
  <c r="O5109" i="2"/>
  <c r="O5108" i="2"/>
  <c r="O5107" i="2"/>
  <c r="O5106" i="2"/>
  <c r="O5105" i="2"/>
  <c r="O5104" i="2"/>
  <c r="O5103" i="2"/>
  <c r="O5102" i="2"/>
  <c r="O5101" i="2"/>
  <c r="O5100" i="2"/>
  <c r="O5099" i="2"/>
  <c r="O5098" i="2"/>
  <c r="O5097" i="2"/>
  <c r="O5096" i="2"/>
  <c r="O5095" i="2"/>
  <c r="O5094" i="2"/>
  <c r="O5093" i="2"/>
  <c r="O5092" i="2"/>
  <c r="O5091" i="2"/>
  <c r="O5090" i="2"/>
  <c r="O5089" i="2"/>
  <c r="O5088" i="2"/>
  <c r="O5087" i="2"/>
  <c r="O5086" i="2"/>
  <c r="O5085" i="2"/>
  <c r="O5084" i="2"/>
  <c r="O5083" i="2"/>
  <c r="O5082" i="2"/>
  <c r="O5081" i="2"/>
  <c r="O5080" i="2"/>
  <c r="O5079" i="2"/>
  <c r="O5078" i="2"/>
  <c r="O5077" i="2"/>
  <c r="O5076" i="2"/>
  <c r="O5075" i="2"/>
  <c r="O5074" i="2"/>
  <c r="O5073" i="2"/>
  <c r="O5072" i="2"/>
  <c r="O5071" i="2"/>
  <c r="O5070" i="2"/>
  <c r="O5069" i="2"/>
  <c r="O5068" i="2"/>
  <c r="O5067" i="2"/>
  <c r="O5066" i="2"/>
  <c r="O5065" i="2"/>
  <c r="O5064" i="2"/>
  <c r="O5063" i="2"/>
  <c r="O5062" i="2"/>
  <c r="O5061" i="2"/>
  <c r="O5060" i="2"/>
  <c r="O5059" i="2"/>
  <c r="O5058" i="2"/>
  <c r="O5057" i="2"/>
  <c r="O5056" i="2"/>
  <c r="O5055" i="2"/>
  <c r="O5054" i="2"/>
  <c r="O5053" i="2"/>
  <c r="O5052" i="2"/>
  <c r="O5051" i="2"/>
  <c r="O5050" i="2"/>
  <c r="O5049" i="2"/>
  <c r="O5048" i="2"/>
  <c r="O5047" i="2"/>
  <c r="O5046" i="2"/>
  <c r="O5045" i="2"/>
  <c r="O5044" i="2"/>
  <c r="O5043" i="2"/>
  <c r="O5042" i="2"/>
  <c r="O5041" i="2"/>
  <c r="O5040" i="2"/>
  <c r="O5039" i="2"/>
  <c r="O5038" i="2"/>
  <c r="O5037" i="2"/>
  <c r="O5036" i="2"/>
  <c r="O5035" i="2"/>
  <c r="O5034" i="2"/>
  <c r="O5033" i="2"/>
  <c r="O5032" i="2"/>
  <c r="O5031" i="2"/>
  <c r="O5030" i="2"/>
  <c r="O5029" i="2"/>
  <c r="O5028" i="2"/>
  <c r="O5027" i="2"/>
  <c r="O5026" i="2"/>
  <c r="O5025" i="2"/>
  <c r="O5024" i="2"/>
  <c r="O5023" i="2"/>
  <c r="O5022" i="2"/>
  <c r="O5021" i="2"/>
  <c r="O5020" i="2"/>
  <c r="O5019" i="2"/>
  <c r="O5018" i="2"/>
  <c r="O5017" i="2"/>
  <c r="O5016" i="2"/>
  <c r="O5015" i="2"/>
  <c r="O5014" i="2"/>
  <c r="O5013" i="2"/>
  <c r="O5012" i="2"/>
  <c r="O5011" i="2"/>
  <c r="O5010" i="2"/>
  <c r="O5009" i="2"/>
  <c r="O5008" i="2"/>
  <c r="O5007" i="2"/>
  <c r="O5006" i="2"/>
  <c r="O5005" i="2"/>
  <c r="O5004" i="2"/>
  <c r="O5003" i="2"/>
  <c r="O5002" i="2"/>
  <c r="O5001" i="2"/>
  <c r="O5000" i="2"/>
  <c r="O4999" i="2"/>
  <c r="O4998" i="2"/>
  <c r="O4997" i="2"/>
  <c r="O4996" i="2"/>
  <c r="O4995" i="2"/>
  <c r="O4994" i="2"/>
  <c r="O4993" i="2"/>
  <c r="O4992" i="2"/>
  <c r="O4991" i="2"/>
  <c r="O4990" i="2"/>
  <c r="O4989" i="2"/>
  <c r="O4988" i="2"/>
  <c r="O4987" i="2"/>
  <c r="O4986" i="2"/>
  <c r="O4985" i="2"/>
  <c r="O4984" i="2"/>
  <c r="O4983" i="2"/>
  <c r="O4982" i="2"/>
  <c r="O4980" i="2"/>
  <c r="O4979" i="2"/>
  <c r="O4978" i="2"/>
  <c r="O4977" i="2"/>
  <c r="O4976" i="2"/>
  <c r="O4975" i="2"/>
  <c r="O4974" i="2"/>
  <c r="O4973" i="2"/>
  <c r="O4972" i="2"/>
  <c r="O4971" i="2"/>
  <c r="O4970" i="2"/>
  <c r="O4968" i="2"/>
  <c r="O4967" i="2"/>
  <c r="O4966" i="2"/>
  <c r="O4965" i="2"/>
  <c r="O4964" i="2"/>
  <c r="O4963" i="2"/>
  <c r="O4962" i="2"/>
  <c r="O4961" i="2"/>
  <c r="O4960" i="2"/>
  <c r="O4959" i="2"/>
  <c r="O4958" i="2"/>
  <c r="O4957" i="2"/>
  <c r="O4956" i="2"/>
  <c r="O4955" i="2"/>
  <c r="O4954" i="2"/>
  <c r="O4953" i="2"/>
  <c r="O4952" i="2"/>
  <c r="O4951" i="2"/>
  <c r="O4950" i="2"/>
  <c r="O4949" i="2"/>
  <c r="O4948" i="2"/>
  <c r="O4947" i="2"/>
  <c r="O4946" i="2"/>
  <c r="O4945" i="2"/>
  <c r="O4944" i="2"/>
  <c r="O4943" i="2"/>
  <c r="O4942" i="2"/>
  <c r="O4941" i="2"/>
  <c r="O4940" i="2"/>
  <c r="O4939" i="2"/>
  <c r="O4938" i="2"/>
  <c r="O4937" i="2"/>
  <c r="O4936" i="2"/>
  <c r="O4935" i="2"/>
  <c r="O4934" i="2"/>
  <c r="O4933" i="2"/>
  <c r="O4932" i="2"/>
  <c r="O4931" i="2"/>
  <c r="O4930" i="2"/>
  <c r="O4929" i="2"/>
  <c r="O4927" i="2"/>
  <c r="O4926" i="2"/>
  <c r="O4925" i="2"/>
  <c r="O4924" i="2"/>
  <c r="O4923" i="2"/>
  <c r="O4922" i="2"/>
  <c r="O4921" i="2"/>
  <c r="O4920" i="2"/>
  <c r="O4919" i="2"/>
  <c r="O4917" i="2"/>
  <c r="O4916" i="2"/>
  <c r="O4915" i="2"/>
  <c r="O4914" i="2"/>
  <c r="O4913" i="2"/>
  <c r="O4912" i="2"/>
  <c r="O4911" i="2"/>
  <c r="O4910" i="2"/>
  <c r="O4909" i="2"/>
  <c r="O4908" i="2"/>
  <c r="O4907" i="2"/>
  <c r="O4906" i="2"/>
  <c r="O4905" i="2"/>
  <c r="O4904" i="2"/>
  <c r="O4903" i="2"/>
  <c r="O4902" i="2"/>
  <c r="O4901" i="2"/>
  <c r="O4900" i="2"/>
  <c r="O4899" i="2"/>
  <c r="O4898" i="2"/>
  <c r="O4897" i="2"/>
  <c r="O4896" i="2"/>
  <c r="O4895" i="2"/>
  <c r="O4894" i="2"/>
  <c r="O4893" i="2"/>
  <c r="O4892" i="2"/>
  <c r="O4891" i="2"/>
  <c r="O4890" i="2"/>
  <c r="O4889" i="2"/>
  <c r="O4888" i="2"/>
  <c r="O4886" i="2"/>
  <c r="O4885" i="2"/>
  <c r="O4884" i="2"/>
  <c r="O4882" i="2"/>
  <c r="O4881" i="2"/>
  <c r="O4880" i="2"/>
  <c r="O4879" i="2"/>
  <c r="O4878" i="2"/>
  <c r="O4877" i="2"/>
  <c r="O4875" i="2"/>
  <c r="O4874" i="2"/>
  <c r="O4873" i="2"/>
  <c r="O4872" i="2"/>
  <c r="O4871" i="2"/>
  <c r="O4870" i="2"/>
  <c r="O4869" i="2"/>
  <c r="O4868" i="2"/>
  <c r="O4867" i="2"/>
  <c r="O4866" i="2"/>
  <c r="O4865" i="2"/>
  <c r="O4864" i="2"/>
  <c r="O4863" i="2"/>
  <c r="O4862" i="2"/>
  <c r="O4861" i="2"/>
  <c r="O4860" i="2"/>
  <c r="O4859" i="2"/>
  <c r="O4858" i="2"/>
  <c r="O4857" i="2"/>
  <c r="O4856" i="2"/>
  <c r="O4855" i="2"/>
  <c r="O4854" i="2"/>
  <c r="O4853" i="2"/>
  <c r="O4852" i="2"/>
  <c r="O4851" i="2"/>
  <c r="O4850" i="2"/>
  <c r="O4849" i="2"/>
  <c r="O4848" i="2"/>
  <c r="O4847" i="2"/>
  <c r="O4846" i="2"/>
  <c r="O4845" i="2"/>
  <c r="O4844" i="2"/>
  <c r="O4843" i="2"/>
  <c r="O4842" i="2"/>
  <c r="O4841" i="2"/>
  <c r="O4840" i="2"/>
  <c r="O4839" i="2"/>
  <c r="O4838" i="2"/>
  <c r="O4837" i="2"/>
  <c r="O4836" i="2"/>
  <c r="O4835" i="2"/>
  <c r="O4834" i="2"/>
  <c r="O4833" i="2"/>
  <c r="O4832" i="2"/>
  <c r="O4831" i="2"/>
  <c r="O4830" i="2"/>
  <c r="O4829" i="2"/>
  <c r="O4828" i="2"/>
  <c r="O4826" i="2"/>
  <c r="O4825" i="2"/>
  <c r="O4824" i="2"/>
  <c r="O4821" i="2"/>
  <c r="O4820" i="2"/>
  <c r="O4819" i="2"/>
  <c r="O4818" i="2"/>
  <c r="O4816" i="2"/>
  <c r="O4815" i="2"/>
  <c r="O4814" i="2"/>
  <c r="O4813" i="2"/>
  <c r="O4812" i="2"/>
  <c r="O4811" i="2"/>
  <c r="O4810" i="2"/>
  <c r="O4809" i="2"/>
  <c r="O4808" i="2"/>
  <c r="O4806" i="2"/>
  <c r="O4805" i="2"/>
  <c r="O4803" i="2"/>
  <c r="O4801" i="2"/>
  <c r="O4800" i="2"/>
  <c r="O4799" i="2"/>
  <c r="O4797" i="2"/>
  <c r="O4796" i="2"/>
  <c r="O4795" i="2"/>
  <c r="O4794" i="2"/>
  <c r="O4793" i="2"/>
  <c r="O4791" i="2"/>
  <c r="O4790" i="2"/>
  <c r="O4789" i="2"/>
  <c r="O4788" i="2"/>
  <c r="O4787" i="2"/>
  <c r="O4786" i="2"/>
  <c r="O4785" i="2"/>
  <c r="O4784" i="2"/>
  <c r="O4783" i="2"/>
  <c r="O4782" i="2"/>
  <c r="O4781" i="2"/>
  <c r="O4780" i="2"/>
  <c r="O4779" i="2"/>
  <c r="O4778" i="2"/>
  <c r="O4777" i="2"/>
  <c r="O4776" i="2"/>
  <c r="O4775" i="2"/>
  <c r="O4774" i="2"/>
  <c r="O4773" i="2"/>
  <c r="O4772" i="2"/>
  <c r="O4771" i="2"/>
  <c r="O4770" i="2"/>
  <c r="O4769" i="2"/>
  <c r="O4768" i="2"/>
  <c r="O4767" i="2"/>
  <c r="O4766" i="2"/>
  <c r="O4765" i="2"/>
  <c r="O4764" i="2"/>
  <c r="O4763" i="2"/>
  <c r="O4762" i="2"/>
  <c r="O4761" i="2"/>
  <c r="O4760" i="2"/>
  <c r="O4759" i="2"/>
  <c r="O4756" i="2"/>
  <c r="O4754" i="2"/>
  <c r="O4753" i="2"/>
  <c r="O4752" i="2"/>
  <c r="O4751" i="2"/>
  <c r="O4750" i="2"/>
  <c r="O4749" i="2"/>
  <c r="O4748" i="2"/>
  <c r="O4747" i="2"/>
  <c r="O4746" i="2"/>
  <c r="O4745" i="2"/>
  <c r="O4744" i="2"/>
  <c r="O4743" i="2"/>
  <c r="O4742" i="2"/>
  <c r="O4741" i="2"/>
  <c r="O4740" i="2"/>
  <c r="O4739" i="2"/>
  <c r="O4738" i="2"/>
  <c r="O4737" i="2"/>
  <c r="O4736" i="2"/>
  <c r="O4735" i="2"/>
  <c r="O4734" i="2"/>
  <c r="O4733" i="2"/>
  <c r="O4732" i="2"/>
  <c r="O4731" i="2"/>
  <c r="O4730" i="2"/>
  <c r="O4729" i="2"/>
  <c r="O4728" i="2"/>
  <c r="O4727" i="2"/>
  <c r="O4725" i="2"/>
  <c r="O4724" i="2"/>
  <c r="O4723" i="2"/>
  <c r="O4722" i="2"/>
  <c r="O4721" i="2"/>
  <c r="O4720" i="2"/>
  <c r="O4719" i="2"/>
  <c r="O4718" i="2"/>
  <c r="O4717" i="2"/>
  <c r="O4716" i="2"/>
  <c r="O4715" i="2"/>
  <c r="O4714" i="2"/>
  <c r="O4713" i="2"/>
  <c r="O4712" i="2"/>
  <c r="O4711" i="2"/>
  <c r="O4710" i="2"/>
  <c r="O4709" i="2"/>
  <c r="O4708" i="2"/>
  <c r="O4707" i="2"/>
  <c r="O4704" i="2"/>
  <c r="O4703" i="2"/>
  <c r="O4702" i="2"/>
  <c r="O4701" i="2"/>
  <c r="O4700" i="2"/>
  <c r="O4699" i="2"/>
  <c r="O4698" i="2"/>
  <c r="O4697" i="2"/>
  <c r="O4696" i="2"/>
  <c r="O4695" i="2"/>
  <c r="O4694" i="2"/>
  <c r="O4693" i="2"/>
  <c r="O4692" i="2"/>
  <c r="O4691" i="2"/>
  <c r="O4688" i="2"/>
  <c r="O4687" i="2"/>
  <c r="O4686" i="2"/>
  <c r="O4685" i="2"/>
  <c r="O4684" i="2"/>
  <c r="O4683" i="2"/>
  <c r="O4682" i="2"/>
  <c r="O4681" i="2"/>
  <c r="O4680" i="2"/>
  <c r="O4678" i="2"/>
  <c r="O4677" i="2"/>
  <c r="O4676" i="2"/>
  <c r="O4675" i="2"/>
  <c r="O4674" i="2"/>
  <c r="O4673" i="2"/>
  <c r="O4672" i="2"/>
  <c r="O4671" i="2"/>
  <c r="O4670" i="2"/>
  <c r="O4669" i="2"/>
  <c r="O4668" i="2"/>
  <c r="O4667" i="2"/>
  <c r="O4666" i="2"/>
  <c r="O4665" i="2"/>
  <c r="O4664" i="2"/>
  <c r="O4663" i="2"/>
  <c r="O4662" i="2"/>
  <c r="O4661" i="2"/>
  <c r="O4660" i="2"/>
  <c r="O4659" i="2"/>
  <c r="O4658" i="2"/>
  <c r="O4657" i="2"/>
  <c r="O4656" i="2"/>
  <c r="O4655" i="2"/>
  <c r="O4654" i="2"/>
  <c r="O4653" i="2"/>
  <c r="O4652" i="2"/>
  <c r="O4651" i="2"/>
  <c r="O4650" i="2"/>
  <c r="O4649" i="2"/>
  <c r="O4648" i="2"/>
  <c r="O4647" i="2"/>
  <c r="O4646" i="2"/>
  <c r="O4645" i="2"/>
  <c r="O4644" i="2"/>
  <c r="O4643" i="2"/>
  <c r="O4642" i="2"/>
  <c r="O4641" i="2"/>
  <c r="O4640" i="2"/>
  <c r="O4639" i="2"/>
  <c r="O4638" i="2"/>
  <c r="O4637" i="2"/>
  <c r="O4636" i="2"/>
  <c r="O4635" i="2"/>
  <c r="O4634" i="2"/>
  <c r="O4633" i="2"/>
  <c r="O4632" i="2"/>
  <c r="O4631" i="2"/>
  <c r="O4630" i="2"/>
  <c r="O4629" i="2"/>
  <c r="O4628" i="2"/>
  <c r="O4627" i="2"/>
  <c r="O4626" i="2"/>
  <c r="O4625" i="2"/>
  <c r="O4624" i="2"/>
  <c r="O4623" i="2"/>
  <c r="O4622" i="2"/>
  <c r="O4621" i="2"/>
  <c r="O4620" i="2"/>
  <c r="O4619" i="2"/>
  <c r="O4617" i="2"/>
  <c r="O4615" i="2"/>
  <c r="O4614" i="2"/>
  <c r="O4613" i="2"/>
  <c r="O4612" i="2"/>
  <c r="O4611" i="2"/>
  <c r="O4610" i="2"/>
  <c r="O4608" i="2"/>
  <c r="O4607" i="2"/>
  <c r="O4605" i="2"/>
  <c r="O4604" i="2"/>
  <c r="O4603" i="2"/>
  <c r="O4602" i="2"/>
  <c r="O4601" i="2"/>
  <c r="O4600" i="2"/>
  <c r="O4599" i="2"/>
  <c r="O4598" i="2"/>
  <c r="O4597" i="2"/>
  <c r="O4596" i="2"/>
  <c r="O4595" i="2"/>
  <c r="O4594" i="2"/>
  <c r="O4593" i="2"/>
  <c r="O4592" i="2"/>
  <c r="O4591" i="2"/>
  <c r="O4590" i="2"/>
  <c r="O4589" i="2"/>
  <c r="O4588" i="2"/>
  <c r="O4587" i="2"/>
  <c r="O4586" i="2"/>
  <c r="O4585" i="2"/>
  <c r="O4584" i="2"/>
  <c r="O4583" i="2"/>
  <c r="O4582" i="2"/>
  <c r="O4581" i="2"/>
  <c r="O4580" i="2"/>
  <c r="O4579" i="2"/>
  <c r="O4578" i="2"/>
  <c r="O4577" i="2"/>
  <c r="O4576" i="2"/>
  <c r="O4575" i="2"/>
  <c r="O4574" i="2"/>
  <c r="O4573" i="2"/>
  <c r="O4572" i="2"/>
  <c r="O4571" i="2"/>
  <c r="O4570" i="2"/>
  <c r="O4569" i="2"/>
  <c r="O4568" i="2"/>
  <c r="O4567" i="2"/>
  <c r="O4566" i="2"/>
  <c r="O4565" i="2"/>
  <c r="O4564" i="2"/>
  <c r="O4563" i="2"/>
  <c r="O4562" i="2"/>
  <c r="O4561" i="2"/>
  <c r="O4560" i="2"/>
  <c r="O4559" i="2"/>
  <c r="O4558" i="2"/>
  <c r="O4557" i="2"/>
  <c r="O4556" i="2"/>
  <c r="O4555" i="2"/>
  <c r="O4554" i="2"/>
  <c r="O4553" i="2"/>
  <c r="O4552" i="2"/>
  <c r="O4551" i="2"/>
  <c r="O4550" i="2"/>
  <c r="O4549" i="2"/>
  <c r="O4548" i="2"/>
  <c r="O4547" i="2"/>
  <c r="O4546" i="2"/>
  <c r="O4545" i="2"/>
  <c r="O4544" i="2"/>
  <c r="O4543" i="2"/>
  <c r="O4542" i="2"/>
  <c r="O4541" i="2"/>
  <c r="O4540" i="2"/>
  <c r="O4539" i="2"/>
  <c r="O4538" i="2"/>
  <c r="O4537" i="2"/>
  <c r="O4536" i="2"/>
  <c r="O4535" i="2"/>
  <c r="O4534" i="2"/>
  <c r="O4533" i="2"/>
  <c r="O4532" i="2"/>
  <c r="O4531" i="2"/>
  <c r="O4530" i="2"/>
  <c r="O4529" i="2"/>
  <c r="O4528" i="2"/>
  <c r="O4527" i="2"/>
  <c r="O4526" i="2"/>
  <c r="O4525" i="2"/>
  <c r="O4524" i="2"/>
  <c r="O4523" i="2"/>
  <c r="O4522" i="2"/>
  <c r="O4521" i="2"/>
  <c r="O4520" i="2"/>
  <c r="O4519" i="2"/>
  <c r="O4518" i="2"/>
  <c r="O4517" i="2"/>
  <c r="O4516" i="2"/>
  <c r="O4515" i="2"/>
  <c r="O4514" i="2"/>
  <c r="O4513" i="2"/>
  <c r="O4512" i="2"/>
  <c r="O4511" i="2"/>
  <c r="O4510" i="2"/>
  <c r="O4509" i="2"/>
  <c r="O4508" i="2"/>
  <c r="O4507" i="2"/>
  <c r="O4506" i="2"/>
  <c r="O4505" i="2"/>
  <c r="O4504" i="2"/>
  <c r="O4503" i="2"/>
  <c r="O4502" i="2"/>
  <c r="O4501" i="2"/>
  <c r="O4500" i="2"/>
  <c r="O4499" i="2"/>
  <c r="O4498" i="2"/>
  <c r="O4497" i="2"/>
  <c r="O4496" i="2"/>
  <c r="O4495" i="2"/>
  <c r="O4494" i="2"/>
  <c r="O4493" i="2"/>
  <c r="O4492" i="2"/>
  <c r="O4491" i="2"/>
  <c r="O4490" i="2"/>
  <c r="O4489" i="2"/>
  <c r="O4488" i="2"/>
  <c r="O4487" i="2"/>
  <c r="O4486" i="2"/>
  <c r="O4485" i="2"/>
  <c r="O4484" i="2"/>
  <c r="O4483" i="2"/>
  <c r="O4482" i="2"/>
  <c r="O4481" i="2"/>
  <c r="O4480" i="2"/>
  <c r="O4479" i="2"/>
  <c r="O4478" i="2"/>
  <c r="O4477" i="2"/>
  <c r="O4476" i="2"/>
  <c r="O4475" i="2"/>
  <c r="O4474" i="2"/>
  <c r="O4473" i="2"/>
  <c r="O4472" i="2"/>
  <c r="O4471" i="2"/>
  <c r="O4470" i="2"/>
  <c r="O4469" i="2"/>
  <c r="O4468" i="2"/>
  <c r="O4467" i="2"/>
  <c r="O4466" i="2"/>
  <c r="O4465" i="2"/>
  <c r="O4464" i="2"/>
  <c r="O4463" i="2"/>
  <c r="O4462" i="2"/>
  <c r="O4461" i="2"/>
  <c r="O4460" i="2"/>
  <c r="O4459" i="2"/>
  <c r="O4458" i="2"/>
  <c r="O4457" i="2"/>
  <c r="O4456" i="2"/>
  <c r="O4455" i="2"/>
  <c r="O4453" i="2"/>
  <c r="O4452" i="2"/>
  <c r="O4451" i="2"/>
  <c r="O4450" i="2"/>
  <c r="O4449" i="2"/>
  <c r="O4448" i="2"/>
  <c r="O4447" i="2"/>
  <c r="O4446" i="2"/>
  <c r="O4445" i="2"/>
  <c r="O4444" i="2"/>
  <c r="O4443" i="2"/>
  <c r="O4442" i="2"/>
  <c r="O4441" i="2"/>
  <c r="O4440" i="2"/>
  <c r="O4439" i="2"/>
  <c r="O4438" i="2"/>
  <c r="O4437" i="2"/>
  <c r="O4436" i="2"/>
  <c r="O4435" i="2"/>
  <c r="O4434" i="2"/>
  <c r="O4433" i="2"/>
  <c r="O4432" i="2"/>
  <c r="O4431" i="2"/>
  <c r="O4430" i="2"/>
  <c r="O4429" i="2"/>
  <c r="O4428" i="2"/>
  <c r="O4427" i="2"/>
  <c r="O4426" i="2"/>
  <c r="O4425" i="2"/>
  <c r="O4424" i="2"/>
  <c r="O4423" i="2"/>
  <c r="O4422" i="2"/>
  <c r="O4421" i="2"/>
  <c r="O4420" i="2"/>
  <c r="O4419" i="2"/>
  <c r="O4418" i="2"/>
  <c r="O4417" i="2"/>
  <c r="O4416" i="2"/>
  <c r="O4415" i="2"/>
  <c r="O4414" i="2"/>
  <c r="O4413" i="2"/>
  <c r="O4412" i="2"/>
  <c r="O4411" i="2"/>
  <c r="O4410" i="2"/>
  <c r="O4409" i="2"/>
  <c r="O4408" i="2"/>
  <c r="O4407" i="2"/>
  <c r="O4406" i="2"/>
  <c r="O4405" i="2"/>
  <c r="O4404" i="2"/>
  <c r="O4403" i="2"/>
  <c r="O4402" i="2"/>
  <c r="O4400" i="2"/>
  <c r="O4399" i="2"/>
  <c r="O4398" i="2"/>
  <c r="O4397" i="2"/>
  <c r="O4396" i="2"/>
  <c r="O4395" i="2"/>
  <c r="O4394" i="2"/>
  <c r="O4393" i="2"/>
  <c r="O4392" i="2"/>
  <c r="O4391" i="2"/>
  <c r="O4390" i="2"/>
  <c r="O4389" i="2"/>
  <c r="O4388" i="2"/>
  <c r="O4387" i="2"/>
  <c r="O4386" i="2"/>
  <c r="O4385" i="2"/>
  <c r="O4384" i="2"/>
  <c r="O4383" i="2"/>
  <c r="O4382" i="2"/>
  <c r="O4381" i="2"/>
  <c r="O4380" i="2"/>
  <c r="O4379" i="2"/>
  <c r="O4378" i="2"/>
  <c r="O4377" i="2"/>
  <c r="O4376" i="2"/>
  <c r="O4375" i="2"/>
  <c r="O4373" i="2"/>
  <c r="O4372" i="2"/>
  <c r="O4371" i="2"/>
  <c r="O4370" i="2"/>
  <c r="O4369" i="2"/>
  <c r="O4368" i="2"/>
  <c r="O4367" i="2"/>
  <c r="O4366" i="2"/>
  <c r="O4365" i="2"/>
  <c r="O4364" i="2"/>
  <c r="O4363" i="2"/>
  <c r="O4362" i="2"/>
  <c r="O4361" i="2"/>
  <c r="O4360" i="2"/>
  <c r="O4359" i="2"/>
  <c r="O4358" i="2"/>
  <c r="O4357" i="2"/>
  <c r="O4356" i="2"/>
  <c r="O4355" i="2"/>
  <c r="O4354" i="2"/>
  <c r="O4353" i="2"/>
  <c r="O4352" i="2"/>
  <c r="O4351" i="2"/>
  <c r="O4350" i="2"/>
  <c r="O4349" i="2"/>
  <c r="O4348" i="2"/>
  <c r="O4347" i="2"/>
  <c r="O4346" i="2"/>
  <c r="O4345" i="2"/>
  <c r="O4344" i="2"/>
  <c r="O4343" i="2"/>
  <c r="O4341" i="2"/>
  <c r="O4340" i="2"/>
  <c r="O4339" i="2"/>
  <c r="O4338" i="2"/>
  <c r="O4337" i="2"/>
  <c r="O4336" i="2"/>
  <c r="O4335" i="2"/>
  <c r="O4334" i="2"/>
  <c r="O4333" i="2"/>
  <c r="O4332" i="2"/>
  <c r="O4331" i="2"/>
  <c r="O4330" i="2"/>
  <c r="O4329" i="2"/>
  <c r="O4328" i="2"/>
  <c r="O4327" i="2"/>
  <c r="O4326" i="2"/>
  <c r="O4325" i="2"/>
  <c r="O4324" i="2"/>
  <c r="O4323" i="2"/>
  <c r="O4322" i="2"/>
  <c r="O4321" i="2"/>
  <c r="O4320" i="2"/>
  <c r="O4319" i="2"/>
  <c r="O4318" i="2"/>
  <c r="O4317" i="2"/>
  <c r="O4316" i="2"/>
  <c r="O4315" i="2"/>
  <c r="O4314" i="2"/>
  <c r="O4313" i="2"/>
  <c r="O4312" i="2"/>
  <c r="O4311" i="2"/>
  <c r="O4310" i="2"/>
  <c r="O4309" i="2"/>
  <c r="O4308" i="2"/>
  <c r="O4307" i="2"/>
  <c r="O4306" i="2"/>
  <c r="O4305" i="2"/>
  <c r="O4304" i="2"/>
  <c r="O4303" i="2"/>
  <c r="O4302" i="2"/>
  <c r="O4301" i="2"/>
  <c r="O4300" i="2"/>
  <c r="O4299" i="2"/>
  <c r="O4298" i="2"/>
  <c r="O4297" i="2"/>
  <c r="O4296" i="2"/>
  <c r="O4295" i="2"/>
  <c r="O4294" i="2"/>
  <c r="O4293" i="2"/>
  <c r="O4292" i="2"/>
  <c r="O4291" i="2"/>
  <c r="O4290" i="2"/>
  <c r="O4289" i="2"/>
  <c r="O4288" i="2"/>
  <c r="O4287" i="2"/>
  <c r="O4286" i="2"/>
  <c r="O4285" i="2"/>
  <c r="O4284" i="2"/>
  <c r="O4283" i="2"/>
  <c r="O4282" i="2"/>
  <c r="O4281" i="2"/>
  <c r="O4280" i="2"/>
  <c r="O4279" i="2"/>
  <c r="O4278" i="2"/>
  <c r="O4277" i="2"/>
  <c r="O4276" i="2"/>
  <c r="O4275" i="2"/>
  <c r="O4274" i="2"/>
  <c r="O4273" i="2"/>
  <c r="O4272" i="2"/>
  <c r="O4271" i="2"/>
  <c r="O4270" i="2"/>
  <c r="O4268" i="2"/>
  <c r="O4267" i="2"/>
  <c r="O4266" i="2"/>
  <c r="O4265" i="2"/>
  <c r="O4264" i="2"/>
  <c r="O4263" i="2"/>
  <c r="O4262" i="2"/>
  <c r="O4261" i="2"/>
  <c r="O4260" i="2"/>
  <c r="O4259" i="2"/>
  <c r="O4258" i="2"/>
  <c r="O4257" i="2"/>
  <c r="O4256" i="2"/>
  <c r="O4255" i="2"/>
  <c r="O4254" i="2"/>
  <c r="O4253" i="2"/>
  <c r="O4252" i="2"/>
  <c r="O4251" i="2"/>
  <c r="O4250" i="2"/>
  <c r="O4249" i="2"/>
  <c r="O4248" i="2"/>
  <c r="O4247" i="2"/>
  <c r="O4246" i="2"/>
  <c r="O4245" i="2"/>
  <c r="O4244" i="2"/>
  <c r="O4243" i="2"/>
  <c r="O4242" i="2"/>
  <c r="O4241" i="2"/>
  <c r="O4240" i="2"/>
  <c r="O4239" i="2"/>
  <c r="O4238" i="2"/>
  <c r="O4237" i="2"/>
  <c r="O4236" i="2"/>
  <c r="O4235" i="2"/>
  <c r="O4234" i="2"/>
  <c r="O4233" i="2"/>
  <c r="O4232" i="2"/>
  <c r="O4231" i="2"/>
  <c r="O4230" i="2"/>
  <c r="O4229" i="2"/>
  <c r="O4228" i="2"/>
  <c r="O4227" i="2"/>
  <c r="O4226" i="2"/>
  <c r="O4225" i="2"/>
  <c r="O4224" i="2"/>
  <c r="O4223" i="2"/>
  <c r="O4222" i="2"/>
  <c r="O4221" i="2"/>
  <c r="O4220" i="2"/>
  <c r="O4219" i="2"/>
  <c r="O4218" i="2"/>
  <c r="O4217" i="2"/>
  <c r="O4216" i="2"/>
  <c r="O4215" i="2"/>
  <c r="O4214" i="2"/>
  <c r="O4213" i="2"/>
  <c r="O4212" i="2"/>
  <c r="O4211" i="2"/>
  <c r="O4210" i="2"/>
  <c r="O4209" i="2"/>
  <c r="O4208" i="2"/>
  <c r="O4207" i="2"/>
  <c r="O4206" i="2"/>
  <c r="O4205" i="2"/>
  <c r="O4204" i="2"/>
  <c r="O4203" i="2"/>
  <c r="O4202" i="2"/>
  <c r="O4201" i="2"/>
  <c r="O4200" i="2"/>
  <c r="O4199" i="2"/>
  <c r="O4198" i="2"/>
  <c r="O4197" i="2"/>
  <c r="O4196" i="2"/>
  <c r="O4195" i="2"/>
  <c r="O4194" i="2"/>
  <c r="O4193" i="2"/>
  <c r="O4192" i="2"/>
  <c r="O4191" i="2"/>
  <c r="O4190" i="2"/>
  <c r="O4189" i="2"/>
  <c r="O4188" i="2"/>
  <c r="O4187" i="2"/>
  <c r="O4186" i="2"/>
  <c r="O4185" i="2"/>
  <c r="O4184" i="2"/>
  <c r="O4183" i="2"/>
  <c r="O4182" i="2"/>
  <c r="O4181" i="2"/>
  <c r="O4180" i="2"/>
  <c r="O4179" i="2"/>
  <c r="O4178" i="2"/>
  <c r="O4177" i="2"/>
  <c r="O4176" i="2"/>
  <c r="O4175" i="2"/>
  <c r="O4174" i="2"/>
  <c r="O4173" i="2"/>
  <c r="O4172" i="2"/>
  <c r="O4171" i="2"/>
  <c r="O4170" i="2"/>
  <c r="O4169" i="2"/>
  <c r="O4168" i="2"/>
  <c r="O4167" i="2"/>
  <c r="O4166" i="2"/>
  <c r="O4165" i="2"/>
  <c r="O4164" i="2"/>
  <c r="O4163" i="2"/>
  <c r="O4162" i="2"/>
  <c r="O4161" i="2"/>
  <c r="O4160" i="2"/>
  <c r="O4159" i="2"/>
  <c r="O4158" i="2"/>
  <c r="O4157" i="2"/>
  <c r="O4156" i="2"/>
  <c r="O4155" i="2"/>
  <c r="O4154" i="2"/>
  <c r="O4153" i="2"/>
  <c r="O4152" i="2"/>
  <c r="O4151" i="2"/>
  <c r="O4150" i="2"/>
  <c r="O4149" i="2"/>
  <c r="O4148" i="2"/>
  <c r="O4147" i="2"/>
  <c r="O4146" i="2"/>
  <c r="O4145" i="2"/>
  <c r="O4144" i="2"/>
  <c r="O4143" i="2"/>
  <c r="O4142" i="2"/>
  <c r="O4141" i="2"/>
  <c r="O4140" i="2"/>
  <c r="O4139" i="2"/>
  <c r="O4138" i="2"/>
  <c r="O4137" i="2"/>
  <c r="O4136" i="2"/>
  <c r="O4135" i="2"/>
  <c r="O4134" i="2"/>
  <c r="O4133" i="2"/>
  <c r="O4132" i="2"/>
  <c r="O4131" i="2"/>
  <c r="O4130" i="2"/>
  <c r="O4129" i="2"/>
  <c r="O4128" i="2"/>
  <c r="O4127" i="2"/>
  <c r="O4126" i="2"/>
  <c r="O4125" i="2"/>
  <c r="O4124" i="2"/>
  <c r="O4123" i="2"/>
  <c r="O4122" i="2"/>
  <c r="O4121" i="2"/>
  <c r="O4120" i="2"/>
  <c r="O4119" i="2"/>
  <c r="O4118" i="2"/>
  <c r="O4117" i="2"/>
  <c r="O4116" i="2"/>
  <c r="O4115" i="2"/>
  <c r="O4114" i="2"/>
  <c r="O4113" i="2"/>
  <c r="O4112" i="2"/>
  <c r="O4111" i="2"/>
  <c r="O4110" i="2"/>
  <c r="O4109" i="2"/>
  <c r="O4108" i="2"/>
  <c r="O4107" i="2"/>
  <c r="O4106" i="2"/>
  <c r="O4105" i="2"/>
  <c r="O4104" i="2"/>
  <c r="O4103" i="2"/>
  <c r="O4102" i="2"/>
  <c r="O4101" i="2"/>
  <c r="O4100" i="2"/>
  <c r="O4099" i="2"/>
  <c r="O4098" i="2"/>
  <c r="O4097" i="2"/>
  <c r="O4096" i="2"/>
  <c r="O4095" i="2"/>
  <c r="O4094" i="2"/>
  <c r="O4093" i="2"/>
  <c r="O4092" i="2"/>
  <c r="O4091" i="2"/>
  <c r="O4090" i="2"/>
  <c r="O4089" i="2"/>
  <c r="O4088" i="2"/>
  <c r="O4087" i="2"/>
  <c r="O4086" i="2"/>
  <c r="O4085" i="2"/>
  <c r="O4084" i="2"/>
  <c r="O4083" i="2"/>
  <c r="O4082" i="2"/>
  <c r="O4081" i="2"/>
  <c r="O4080" i="2"/>
  <c r="O4079" i="2"/>
  <c r="O4078" i="2"/>
  <c r="O4077" i="2"/>
  <c r="O4076" i="2"/>
  <c r="O4075" i="2"/>
  <c r="O4074" i="2"/>
  <c r="O4073" i="2"/>
  <c r="O4072" i="2"/>
  <c r="O4071" i="2"/>
  <c r="O4070" i="2"/>
  <c r="O4069" i="2"/>
  <c r="O4068" i="2"/>
  <c r="O4067" i="2"/>
  <c r="O4066" i="2"/>
  <c r="O4065" i="2"/>
  <c r="O4064" i="2"/>
  <c r="O4063" i="2"/>
  <c r="O4062" i="2"/>
  <c r="O4061" i="2"/>
  <c r="O4060" i="2"/>
  <c r="O4059" i="2"/>
  <c r="O4058" i="2"/>
  <c r="O4057" i="2"/>
  <c r="O4056" i="2"/>
  <c r="O4055" i="2"/>
  <c r="O4054" i="2"/>
  <c r="O4053" i="2"/>
  <c r="O4052" i="2"/>
  <c r="O4051" i="2"/>
  <c r="O4050" i="2"/>
  <c r="O4049" i="2"/>
  <c r="O4048" i="2"/>
  <c r="O4047" i="2"/>
  <c r="O4046" i="2"/>
  <c r="O4045" i="2"/>
  <c r="O4044" i="2"/>
  <c r="O4043" i="2"/>
  <c r="O4042" i="2"/>
  <c r="O4041" i="2"/>
  <c r="O4040" i="2"/>
  <c r="O4039" i="2"/>
  <c r="O4038" i="2"/>
  <c r="O4037" i="2"/>
  <c r="O4036" i="2"/>
  <c r="O4035" i="2"/>
  <c r="O4034" i="2"/>
  <c r="O4033" i="2"/>
  <c r="O4032" i="2"/>
  <c r="O4031" i="2"/>
  <c r="O4030" i="2"/>
  <c r="O4029" i="2"/>
  <c r="O4028" i="2"/>
  <c r="O4027" i="2"/>
  <c r="O4026" i="2"/>
  <c r="O4025" i="2"/>
  <c r="O4024" i="2"/>
  <c r="O4023" i="2"/>
  <c r="O4022" i="2"/>
  <c r="O4021" i="2"/>
  <c r="O4020" i="2"/>
  <c r="O4019" i="2"/>
  <c r="O4018" i="2"/>
  <c r="O4017" i="2"/>
  <c r="O4016" i="2"/>
  <c r="O4015" i="2"/>
  <c r="O4014" i="2"/>
  <c r="O4013" i="2"/>
  <c r="O4012" i="2"/>
  <c r="O4011" i="2"/>
  <c r="O4010" i="2"/>
  <c r="O4009" i="2"/>
  <c r="O4008" i="2"/>
  <c r="O4007" i="2"/>
  <c r="O4006" i="2"/>
  <c r="O4005" i="2"/>
  <c r="O4004" i="2"/>
  <c r="O4003" i="2"/>
  <c r="O4002" i="2"/>
  <c r="O4001" i="2"/>
  <c r="O4000" i="2"/>
  <c r="O3999" i="2"/>
  <c r="O3998" i="2"/>
  <c r="O3997" i="2"/>
  <c r="O3996" i="2"/>
  <c r="O3995" i="2"/>
  <c r="O3994" i="2"/>
  <c r="O3993" i="2"/>
  <c r="O3992" i="2"/>
  <c r="O3991" i="2"/>
  <c r="O3990" i="2"/>
  <c r="O3989" i="2"/>
  <c r="O3988" i="2"/>
  <c r="O3987" i="2"/>
  <c r="O3986" i="2"/>
  <c r="O3985" i="2"/>
  <c r="O3984" i="2"/>
  <c r="O3983" i="2"/>
  <c r="O3982" i="2"/>
  <c r="O3981" i="2"/>
  <c r="O3980" i="2"/>
  <c r="O3979" i="2"/>
  <c r="O3978" i="2"/>
  <c r="O3977" i="2"/>
  <c r="O3976" i="2"/>
  <c r="O3975" i="2"/>
  <c r="O3974" i="2"/>
  <c r="O3973" i="2"/>
  <c r="O3972" i="2"/>
  <c r="O3971" i="2"/>
  <c r="O3970" i="2"/>
  <c r="O3969" i="2"/>
  <c r="O3968" i="2"/>
  <c r="O3967" i="2"/>
  <c r="O3966" i="2"/>
  <c r="O3965" i="2"/>
  <c r="O3964" i="2"/>
  <c r="O3963" i="2"/>
  <c r="O3962" i="2"/>
  <c r="O3961" i="2"/>
  <c r="O3960" i="2"/>
  <c r="O3959" i="2"/>
  <c r="O3958" i="2"/>
  <c r="O3957" i="2"/>
  <c r="O3956" i="2"/>
  <c r="O3955" i="2"/>
  <c r="O3954" i="2"/>
  <c r="O3953" i="2"/>
  <c r="O3952" i="2"/>
  <c r="O3951" i="2"/>
  <c r="O3950" i="2"/>
  <c r="O3949" i="2"/>
  <c r="O3948" i="2"/>
  <c r="O3947" i="2"/>
  <c r="O3946" i="2"/>
  <c r="O3945" i="2"/>
  <c r="O3944" i="2"/>
  <c r="O3943" i="2"/>
  <c r="O3942" i="2"/>
  <c r="O3941" i="2"/>
  <c r="O3940" i="2"/>
  <c r="O3939" i="2"/>
  <c r="O3938" i="2"/>
  <c r="O3937" i="2"/>
  <c r="O3936" i="2"/>
  <c r="O3935" i="2"/>
  <c r="O3934" i="2"/>
  <c r="O3933" i="2"/>
  <c r="O3932" i="2"/>
  <c r="O3931" i="2"/>
  <c r="O3930" i="2"/>
  <c r="O3929" i="2"/>
  <c r="O3928" i="2"/>
  <c r="O3927" i="2"/>
  <c r="O3926" i="2"/>
  <c r="O3925" i="2"/>
  <c r="O3924" i="2"/>
  <c r="O3923" i="2"/>
  <c r="O3922" i="2"/>
  <c r="O3921" i="2"/>
  <c r="O3920" i="2"/>
  <c r="O3919" i="2"/>
  <c r="O3918" i="2"/>
  <c r="O3917" i="2"/>
  <c r="O3916" i="2"/>
  <c r="O3915" i="2"/>
  <c r="O3914" i="2"/>
  <c r="O3913" i="2"/>
  <c r="O3912" i="2"/>
  <c r="O3911" i="2"/>
  <c r="O3910" i="2"/>
  <c r="O3909" i="2"/>
  <c r="O3908" i="2"/>
  <c r="O3907" i="2"/>
  <c r="O3906" i="2"/>
  <c r="O3905" i="2"/>
  <c r="O3904" i="2"/>
  <c r="O3903" i="2"/>
  <c r="O3902" i="2"/>
  <c r="O3901" i="2"/>
  <c r="O3900" i="2"/>
  <c r="O3899" i="2"/>
  <c r="O3898" i="2"/>
  <c r="O3897" i="2"/>
  <c r="O3896" i="2"/>
  <c r="O3895" i="2"/>
  <c r="O3894" i="2"/>
  <c r="O3893" i="2"/>
  <c r="O3892" i="2"/>
  <c r="O3891" i="2"/>
  <c r="O3890" i="2"/>
  <c r="O3889" i="2"/>
  <c r="O3888" i="2"/>
  <c r="O3887" i="2"/>
  <c r="O3886" i="2"/>
  <c r="O3885" i="2"/>
  <c r="O3884" i="2"/>
  <c r="O3883" i="2"/>
  <c r="O3882" i="2"/>
  <c r="O3881" i="2"/>
  <c r="O3880" i="2"/>
  <c r="O3879" i="2"/>
  <c r="O3878" i="2"/>
  <c r="O3877" i="2"/>
  <c r="O3876" i="2"/>
  <c r="O3875" i="2"/>
  <c r="O3874" i="2"/>
  <c r="O3873" i="2"/>
  <c r="O3872" i="2"/>
  <c r="O3871" i="2"/>
  <c r="O3870" i="2"/>
  <c r="O3869" i="2"/>
  <c r="O3868" i="2"/>
  <c r="O3867" i="2"/>
  <c r="O3866" i="2"/>
  <c r="O3865" i="2"/>
  <c r="O3864" i="2"/>
  <c r="O3863" i="2"/>
  <c r="O3862" i="2"/>
  <c r="O3861" i="2"/>
  <c r="O3860" i="2"/>
  <c r="O3859" i="2"/>
  <c r="O3858" i="2"/>
  <c r="O3857" i="2"/>
  <c r="O3856" i="2"/>
  <c r="O3855" i="2"/>
  <c r="O3854" i="2"/>
  <c r="O3853" i="2"/>
  <c r="O3852" i="2"/>
  <c r="O3851" i="2"/>
  <c r="O3850" i="2"/>
  <c r="O3849" i="2"/>
  <c r="O3848" i="2"/>
  <c r="O3847" i="2"/>
  <c r="O3846" i="2"/>
  <c r="O3845" i="2"/>
  <c r="O3844" i="2"/>
  <c r="O3843" i="2"/>
  <c r="O3842" i="2"/>
  <c r="O3841" i="2"/>
  <c r="O3840" i="2"/>
  <c r="O3839" i="2"/>
  <c r="O3838" i="2"/>
  <c r="O3837" i="2"/>
  <c r="O3836" i="2"/>
  <c r="O3835" i="2"/>
  <c r="O3834" i="2"/>
  <c r="O3833" i="2"/>
  <c r="O3832" i="2"/>
  <c r="O3831" i="2"/>
  <c r="O3830" i="2"/>
  <c r="O3829" i="2"/>
  <c r="O3828" i="2"/>
  <c r="O3827" i="2"/>
  <c r="O3826" i="2"/>
  <c r="O3825" i="2"/>
  <c r="O3824" i="2"/>
  <c r="O3823" i="2"/>
  <c r="O3822" i="2"/>
  <c r="O3821" i="2"/>
  <c r="O3820" i="2"/>
  <c r="O3819" i="2"/>
  <c r="O3818" i="2"/>
  <c r="O3817" i="2"/>
  <c r="O3816" i="2"/>
  <c r="O3815" i="2"/>
  <c r="O3814" i="2"/>
  <c r="O3813" i="2"/>
  <c r="O3812" i="2"/>
  <c r="O3811" i="2"/>
  <c r="O3810" i="2"/>
  <c r="O3809" i="2"/>
  <c r="O3808" i="2"/>
  <c r="O3807" i="2"/>
  <c r="O3806" i="2"/>
  <c r="O3805" i="2"/>
  <c r="O3804" i="2"/>
  <c r="O3803" i="2"/>
  <c r="O3801" i="2"/>
  <c r="O3800" i="2"/>
  <c r="O3799" i="2"/>
  <c r="O3798" i="2"/>
  <c r="O3797" i="2"/>
  <c r="O3796" i="2"/>
  <c r="O3795" i="2"/>
  <c r="O3794" i="2"/>
  <c r="O3793" i="2"/>
  <c r="O3792" i="2"/>
  <c r="O3791" i="2"/>
  <c r="O3790" i="2"/>
  <c r="O3789" i="2"/>
  <c r="O3788" i="2"/>
  <c r="O3787" i="2"/>
  <c r="O3786" i="2"/>
  <c r="O3785" i="2"/>
  <c r="O3784" i="2"/>
  <c r="O3783" i="2"/>
  <c r="O3782" i="2"/>
  <c r="O3781" i="2"/>
  <c r="O3780" i="2"/>
  <c r="O3779" i="2"/>
  <c r="O3778" i="2"/>
  <c r="O3777" i="2"/>
  <c r="O3776" i="2"/>
  <c r="O3775" i="2"/>
  <c r="O3774" i="2"/>
  <c r="O3773" i="2"/>
  <c r="O3772" i="2"/>
  <c r="O3771" i="2"/>
  <c r="O3770" i="2"/>
  <c r="O3769" i="2"/>
  <c r="O3768" i="2"/>
  <c r="O3767" i="2"/>
  <c r="O3766" i="2"/>
  <c r="O3764" i="2"/>
  <c r="O3763" i="2"/>
  <c r="O3762" i="2"/>
  <c r="O3761" i="2"/>
  <c r="O3760" i="2"/>
  <c r="O3759" i="2"/>
  <c r="O3758" i="2"/>
  <c r="O3757" i="2"/>
  <c r="O3756" i="2"/>
  <c r="O3755" i="2"/>
  <c r="O3754" i="2"/>
  <c r="O3753" i="2"/>
  <c r="O3752" i="2"/>
  <c r="O3751" i="2"/>
  <c r="O3750" i="2"/>
  <c r="O3749" i="2"/>
  <c r="O3745" i="2"/>
  <c r="O3744" i="2"/>
  <c r="O3743" i="2"/>
  <c r="O3742" i="2"/>
  <c r="O3741" i="2"/>
  <c r="O3740" i="2"/>
  <c r="O3739" i="2"/>
  <c r="O3738" i="2"/>
  <c r="O3737" i="2"/>
  <c r="O3736" i="2"/>
  <c r="O3735" i="2"/>
  <c r="O3734" i="2"/>
  <c r="O3733" i="2"/>
  <c r="O3732" i="2"/>
  <c r="O3731" i="2"/>
  <c r="O3730" i="2"/>
  <c r="O3729" i="2"/>
  <c r="O3727" i="2"/>
  <c r="O3726" i="2"/>
  <c r="O3725" i="2"/>
  <c r="O3724" i="2"/>
  <c r="O3723" i="2"/>
  <c r="O3722" i="2"/>
  <c r="O3721" i="2"/>
  <c r="O3720" i="2"/>
  <c r="O3719" i="2"/>
  <c r="O3718" i="2"/>
  <c r="O3717" i="2"/>
  <c r="O3716" i="2"/>
  <c r="O3715" i="2"/>
  <c r="O3714" i="2"/>
  <c r="O3713" i="2"/>
  <c r="O3712" i="2"/>
  <c r="O3711" i="2"/>
  <c r="O3710" i="2"/>
  <c r="O3709" i="2"/>
  <c r="O3708" i="2"/>
  <c r="O3707" i="2"/>
  <c r="O3706" i="2"/>
  <c r="O3705" i="2"/>
  <c r="O3704" i="2"/>
  <c r="O3703" i="2"/>
  <c r="O3702" i="2"/>
  <c r="O3701" i="2"/>
  <c r="O3700" i="2"/>
  <c r="O3699" i="2"/>
  <c r="O3698" i="2"/>
  <c r="O3697" i="2"/>
  <c r="O3696" i="2"/>
  <c r="O3695" i="2"/>
  <c r="O3694" i="2"/>
  <c r="O3693" i="2"/>
  <c r="O3692" i="2"/>
  <c r="O3691" i="2"/>
  <c r="O3690" i="2"/>
  <c r="O3689" i="2"/>
  <c r="O3688" i="2"/>
  <c r="O3687" i="2"/>
  <c r="O3686" i="2"/>
  <c r="O3685" i="2"/>
  <c r="O3684" i="2"/>
  <c r="O3683" i="2"/>
  <c r="O3682" i="2"/>
  <c r="O3681" i="2"/>
  <c r="O3680" i="2"/>
  <c r="O3679" i="2"/>
  <c r="O3678" i="2"/>
  <c r="O3677" i="2"/>
  <c r="O3676" i="2"/>
  <c r="O3675" i="2"/>
  <c r="O3674" i="2"/>
  <c r="O3673" i="2"/>
  <c r="O3672" i="2"/>
  <c r="O3671" i="2"/>
  <c r="O3670" i="2"/>
  <c r="O3669" i="2"/>
  <c r="O3668" i="2"/>
  <c r="O3667" i="2"/>
  <c r="O3666" i="2"/>
  <c r="O3665" i="2"/>
  <c r="O3664" i="2"/>
  <c r="O3663" i="2"/>
  <c r="O3662" i="2"/>
  <c r="O3661" i="2"/>
  <c r="O3660" i="2"/>
  <c r="O3659" i="2"/>
  <c r="O3658" i="2"/>
  <c r="O3657" i="2"/>
  <c r="O3656" i="2"/>
  <c r="O3655" i="2"/>
  <c r="O3654" i="2"/>
  <c r="O3653" i="2"/>
  <c r="O3652" i="2"/>
  <c r="O3651" i="2"/>
  <c r="O3650" i="2"/>
  <c r="O3649" i="2"/>
  <c r="O3648" i="2"/>
  <c r="O3647" i="2"/>
  <c r="O3646" i="2"/>
  <c r="O3645" i="2"/>
  <c r="O3644" i="2"/>
  <c r="O3643" i="2"/>
  <c r="O3642" i="2"/>
  <c r="O3641" i="2"/>
  <c r="O3640" i="2"/>
  <c r="O3639" i="2"/>
  <c r="O3638" i="2"/>
  <c r="O3637" i="2"/>
  <c r="O3636" i="2"/>
  <c r="O3635" i="2"/>
  <c r="O3634" i="2"/>
  <c r="O3633" i="2"/>
  <c r="O3632" i="2"/>
  <c r="O3631" i="2"/>
  <c r="O3630" i="2"/>
  <c r="O3629" i="2"/>
  <c r="O3628" i="2"/>
  <c r="O3627" i="2"/>
  <c r="O3626" i="2"/>
  <c r="O3625" i="2"/>
  <c r="O3624" i="2"/>
  <c r="O3623" i="2"/>
  <c r="O3622" i="2"/>
  <c r="O3621" i="2"/>
  <c r="O3620" i="2"/>
  <c r="O3619" i="2"/>
  <c r="O3618" i="2"/>
  <c r="O3617" i="2"/>
  <c r="O3616" i="2"/>
  <c r="O3615" i="2"/>
  <c r="O3614" i="2"/>
  <c r="O3613" i="2"/>
  <c r="O3612" i="2"/>
  <c r="O3611" i="2"/>
  <c r="O3610" i="2"/>
  <c r="O3609" i="2"/>
  <c r="O3608" i="2"/>
  <c r="O3607" i="2"/>
  <c r="O3606" i="2"/>
  <c r="O3605" i="2"/>
  <c r="O3604" i="2"/>
  <c r="O3603" i="2"/>
  <c r="O3602" i="2"/>
  <c r="O3601" i="2"/>
  <c r="O3600" i="2"/>
  <c r="O3599" i="2"/>
  <c r="O3598" i="2"/>
  <c r="O3597" i="2"/>
  <c r="O3596" i="2"/>
  <c r="O3595" i="2"/>
  <c r="O3594" i="2"/>
  <c r="O3593" i="2"/>
  <c r="O3592" i="2"/>
  <c r="O3591" i="2"/>
  <c r="O3590" i="2"/>
  <c r="O3589" i="2"/>
  <c r="O3588" i="2"/>
  <c r="O3587" i="2"/>
  <c r="O3586" i="2"/>
  <c r="O3585" i="2"/>
  <c r="O3584" i="2"/>
  <c r="O3583" i="2"/>
  <c r="O3582" i="2"/>
  <c r="O3581" i="2"/>
  <c r="O3580" i="2"/>
  <c r="O3579" i="2"/>
  <c r="O3578" i="2"/>
  <c r="O3577" i="2"/>
  <c r="O3576" i="2"/>
  <c r="O3575" i="2"/>
  <c r="O3574" i="2"/>
  <c r="O3573" i="2"/>
  <c r="O3572" i="2"/>
  <c r="O3571" i="2"/>
  <c r="O3570" i="2"/>
  <c r="O3569" i="2"/>
  <c r="O3568" i="2"/>
  <c r="O3567" i="2"/>
  <c r="O3566" i="2"/>
  <c r="O3565" i="2"/>
  <c r="O3564" i="2"/>
  <c r="O3563" i="2"/>
  <c r="O3562" i="2"/>
  <c r="O3561" i="2"/>
  <c r="O3560" i="2"/>
  <c r="O3559" i="2"/>
  <c r="O3558" i="2"/>
  <c r="O3557" i="2"/>
  <c r="O3556" i="2"/>
  <c r="O3555" i="2"/>
  <c r="O3554" i="2"/>
  <c r="O3553" i="2"/>
  <c r="O3552" i="2"/>
  <c r="O3551" i="2"/>
  <c r="O3550" i="2"/>
  <c r="O3549" i="2"/>
  <c r="O3548" i="2"/>
  <c r="O3547" i="2"/>
  <c r="O3546" i="2"/>
  <c r="O3545" i="2"/>
  <c r="O3544" i="2"/>
  <c r="O3543" i="2"/>
  <c r="O3542" i="2"/>
  <c r="O3541" i="2"/>
  <c r="O3540" i="2"/>
  <c r="O3539" i="2"/>
  <c r="O3538" i="2"/>
  <c r="O3537" i="2"/>
  <c r="O3536" i="2"/>
  <c r="O3535" i="2"/>
  <c r="O3534" i="2"/>
  <c r="O3533" i="2"/>
  <c r="O3532" i="2"/>
  <c r="O3531" i="2"/>
  <c r="O3530" i="2"/>
  <c r="O3529" i="2"/>
  <c r="O3528" i="2"/>
  <c r="O3527" i="2"/>
  <c r="O3526" i="2"/>
  <c r="O3525" i="2"/>
  <c r="O3524" i="2"/>
  <c r="O3523" i="2"/>
  <c r="O3522" i="2"/>
  <c r="O3521" i="2"/>
  <c r="O3520" i="2"/>
  <c r="O3519" i="2"/>
  <c r="O3518" i="2"/>
  <c r="O3517" i="2"/>
  <c r="O3516" i="2"/>
  <c r="O3515" i="2"/>
  <c r="O3514" i="2"/>
  <c r="O3513" i="2"/>
  <c r="O3512" i="2"/>
  <c r="O3511" i="2"/>
  <c r="O3510" i="2"/>
  <c r="O3509" i="2"/>
  <c r="O3508" i="2"/>
  <c r="O3507" i="2"/>
  <c r="O3506" i="2"/>
  <c r="O3505" i="2"/>
  <c r="O3504" i="2"/>
  <c r="O3503" i="2"/>
  <c r="O3502" i="2"/>
  <c r="O3501" i="2"/>
  <c r="O3500" i="2"/>
  <c r="O3499" i="2"/>
  <c r="O3498" i="2"/>
  <c r="O3497" i="2"/>
  <c r="O3496" i="2"/>
  <c r="O3495" i="2"/>
  <c r="O3494" i="2"/>
  <c r="O3493" i="2"/>
  <c r="O3492" i="2"/>
  <c r="O3491" i="2"/>
  <c r="O3490" i="2"/>
  <c r="O3489" i="2"/>
  <c r="O3488" i="2"/>
  <c r="O3487" i="2"/>
  <c r="O3486" i="2"/>
  <c r="O3485" i="2"/>
  <c r="O3484" i="2"/>
  <c r="O3483" i="2"/>
  <c r="O3482" i="2"/>
  <c r="O3481" i="2"/>
  <c r="O3480" i="2"/>
  <c r="O3479" i="2"/>
  <c r="O3477" i="2"/>
  <c r="O3476" i="2"/>
  <c r="O3475" i="2"/>
  <c r="O3474" i="2"/>
  <c r="O3473" i="2"/>
  <c r="O3472" i="2"/>
  <c r="O3471" i="2"/>
  <c r="O3470" i="2"/>
  <c r="O3469" i="2"/>
  <c r="O3468" i="2"/>
  <c r="O3467" i="2"/>
  <c r="O3466" i="2"/>
  <c r="O3465" i="2"/>
  <c r="O3464" i="2"/>
  <c r="O3463" i="2"/>
  <c r="O3462" i="2"/>
  <c r="O3459" i="2"/>
  <c r="O3458" i="2"/>
  <c r="O3457" i="2"/>
  <c r="O3456" i="2"/>
  <c r="O3455" i="2"/>
  <c r="O3453" i="2"/>
  <c r="O3452" i="2"/>
  <c r="O3451" i="2"/>
  <c r="O3450" i="2"/>
  <c r="O3449" i="2"/>
  <c r="O3448" i="2"/>
  <c r="O3447" i="2"/>
  <c r="O3446" i="2"/>
  <c r="O3445" i="2"/>
  <c r="O3444" i="2"/>
  <c r="O3443" i="2"/>
  <c r="O3442" i="2"/>
  <c r="O3440" i="2"/>
  <c r="O3439" i="2"/>
  <c r="O3438" i="2"/>
  <c r="O3437" i="2"/>
  <c r="O3436" i="2"/>
  <c r="O3435" i="2"/>
  <c r="O3434" i="2"/>
  <c r="O3433" i="2"/>
  <c r="O3432" i="2"/>
  <c r="O3431" i="2"/>
  <c r="O3430" i="2"/>
  <c r="O3429" i="2"/>
  <c r="O3428" i="2"/>
  <c r="O3427" i="2"/>
  <c r="O3426" i="2"/>
  <c r="O3424" i="2"/>
  <c r="O3423" i="2"/>
  <c r="O3422" i="2"/>
  <c r="O3421" i="2"/>
  <c r="O3420" i="2"/>
  <c r="O3419" i="2"/>
  <c r="O3418" i="2"/>
  <c r="O3417" i="2"/>
  <c r="O3416" i="2"/>
  <c r="O3415" i="2"/>
  <c r="O3414" i="2"/>
  <c r="O3413" i="2"/>
  <c r="O3412" i="2"/>
  <c r="O3411" i="2"/>
  <c r="O3410" i="2"/>
  <c r="O3409" i="2"/>
  <c r="O3408" i="2"/>
  <c r="O3407" i="2"/>
  <c r="O3406" i="2"/>
  <c r="O3405" i="2"/>
  <c r="O3404" i="2"/>
  <c r="O3403" i="2"/>
  <c r="O3402" i="2"/>
  <c r="O3401" i="2"/>
  <c r="O3400" i="2"/>
  <c r="O3399" i="2"/>
  <c r="O3398" i="2"/>
  <c r="O3397" i="2"/>
  <c r="O3396" i="2"/>
  <c r="O3395" i="2"/>
  <c r="O3394" i="2"/>
  <c r="O3393" i="2"/>
  <c r="O3392" i="2"/>
  <c r="O3391" i="2"/>
  <c r="O3390" i="2"/>
  <c r="O3389" i="2"/>
  <c r="O3388" i="2"/>
  <c r="O3387" i="2"/>
  <c r="O3386" i="2"/>
  <c r="O3385" i="2"/>
  <c r="O3384" i="2"/>
  <c r="O3383" i="2"/>
  <c r="O3382" i="2"/>
  <c r="O3381" i="2"/>
  <c r="O3380" i="2"/>
  <c r="O3379" i="2"/>
  <c r="O3377" i="2"/>
  <c r="O3376" i="2"/>
  <c r="O3374" i="2"/>
  <c r="O3373" i="2"/>
  <c r="O3372" i="2"/>
  <c r="O3371" i="2"/>
  <c r="O3370" i="2"/>
  <c r="O3369" i="2"/>
  <c r="O3368" i="2"/>
  <c r="O3367" i="2"/>
  <c r="O3366" i="2"/>
  <c r="O3365" i="2"/>
  <c r="O3364" i="2"/>
  <c r="O3363" i="2"/>
  <c r="O3360" i="2"/>
  <c r="O3359" i="2"/>
  <c r="O3358" i="2"/>
  <c r="O3357" i="2"/>
  <c r="O3356" i="2"/>
  <c r="O3355" i="2"/>
  <c r="O3354" i="2"/>
  <c r="O3353" i="2"/>
  <c r="O3352" i="2"/>
  <c r="O3351" i="2"/>
  <c r="O3350" i="2"/>
  <c r="O3349" i="2"/>
  <c r="O3348" i="2"/>
  <c r="O3347" i="2"/>
  <c r="O3346" i="2"/>
  <c r="O3345" i="2"/>
  <c r="O3344" i="2"/>
  <c r="O3343" i="2"/>
  <c r="O3342" i="2"/>
  <c r="O3341" i="2"/>
  <c r="O3340" i="2"/>
  <c r="O3339" i="2"/>
  <c r="O3338" i="2"/>
  <c r="O3337" i="2"/>
  <c r="O3336" i="2"/>
  <c r="O3335" i="2"/>
  <c r="O3334" i="2"/>
  <c r="O3333" i="2"/>
  <c r="O3332" i="2"/>
  <c r="O3331" i="2"/>
  <c r="O3330" i="2"/>
  <c r="O3329" i="2"/>
  <c r="O3328" i="2"/>
  <c r="O3327" i="2"/>
  <c r="O3326" i="2"/>
  <c r="O3325" i="2"/>
  <c r="O3324" i="2"/>
  <c r="O3323" i="2"/>
  <c r="O3321" i="2"/>
  <c r="O3320" i="2"/>
  <c r="O3319" i="2"/>
  <c r="O3318" i="2"/>
  <c r="O3317" i="2"/>
  <c r="O3316" i="2"/>
  <c r="O3315" i="2"/>
  <c r="O3314" i="2"/>
  <c r="O3313" i="2"/>
  <c r="O3312" i="2"/>
  <c r="O3311" i="2"/>
  <c r="O3310" i="2"/>
  <c r="O3309" i="2"/>
  <c r="O3308" i="2"/>
  <c r="O3307" i="2"/>
  <c r="O3306" i="2"/>
  <c r="O3305" i="2"/>
  <c r="O3304" i="2"/>
  <c r="O3302" i="2"/>
  <c r="O3301" i="2"/>
  <c r="O3300" i="2"/>
  <c r="O3299" i="2"/>
  <c r="O3298" i="2"/>
  <c r="O3297" i="2"/>
  <c r="O3296" i="2"/>
  <c r="O3295" i="2"/>
  <c r="O3294" i="2"/>
  <c r="O3293" i="2"/>
  <c r="O3292" i="2"/>
  <c r="O3291" i="2"/>
  <c r="O3290" i="2"/>
  <c r="O3289" i="2"/>
  <c r="O3288" i="2"/>
  <c r="O3287" i="2"/>
  <c r="O3286" i="2"/>
  <c r="O3285" i="2"/>
  <c r="O3284" i="2"/>
  <c r="O3283" i="2"/>
  <c r="O3282" i="2"/>
  <c r="O3281" i="2"/>
  <c r="O3280" i="2"/>
  <c r="O3279" i="2"/>
  <c r="O3278" i="2"/>
  <c r="O3277" i="2"/>
  <c r="O3276" i="2"/>
  <c r="O3275" i="2"/>
  <c r="O3274" i="2"/>
  <c r="O3273" i="2"/>
  <c r="O3272" i="2"/>
  <c r="O3271" i="2"/>
  <c r="O3269" i="2"/>
  <c r="O3268" i="2"/>
  <c r="O3265" i="2"/>
  <c r="O3264" i="2"/>
  <c r="O3263" i="2"/>
  <c r="O3262" i="2"/>
  <c r="O3261" i="2"/>
  <c r="O3260" i="2"/>
  <c r="O3259" i="2"/>
  <c r="O3258" i="2"/>
  <c r="O3257" i="2"/>
  <c r="O3256" i="2"/>
  <c r="O3254" i="2"/>
  <c r="O3253" i="2"/>
  <c r="O3252" i="2"/>
  <c r="O3251" i="2"/>
  <c r="O3250" i="2"/>
  <c r="O3249" i="2"/>
  <c r="O3248" i="2"/>
  <c r="O3247" i="2"/>
  <c r="O3246" i="2"/>
  <c r="O3245" i="2"/>
  <c r="O3244" i="2"/>
  <c r="O3243" i="2"/>
  <c r="O3242" i="2"/>
  <c r="O3241" i="2"/>
  <c r="O3240" i="2"/>
  <c r="O3239" i="2"/>
  <c r="O3238" i="2"/>
  <c r="O3237" i="2"/>
  <c r="O3236" i="2"/>
  <c r="O3235" i="2"/>
  <c r="O3234" i="2"/>
  <c r="O3233" i="2"/>
  <c r="O3232" i="2"/>
  <c r="O3231" i="2"/>
  <c r="O3230" i="2"/>
  <c r="O3229" i="2"/>
  <c r="O3228" i="2"/>
  <c r="O3227" i="2"/>
  <c r="O3226" i="2"/>
  <c r="O3225" i="2"/>
  <c r="O3224" i="2"/>
  <c r="O3223" i="2"/>
  <c r="O3222" i="2"/>
  <c r="O3221" i="2"/>
  <c r="O3220" i="2"/>
  <c r="O3219" i="2"/>
  <c r="O3218" i="2"/>
  <c r="O3217" i="2"/>
  <c r="O3216" i="2"/>
  <c r="O3215" i="2"/>
  <c r="O3214" i="2"/>
  <c r="O3213" i="2"/>
  <c r="O3212" i="2"/>
  <c r="O3211" i="2"/>
  <c r="O3209" i="2"/>
  <c r="O3208" i="2"/>
  <c r="O3207" i="2"/>
  <c r="O3205" i="2"/>
  <c r="O3204" i="2"/>
  <c r="O3203" i="2"/>
  <c r="O3202" i="2"/>
  <c r="O3201" i="2"/>
  <c r="O3200" i="2"/>
  <c r="O3199" i="2"/>
  <c r="O3198" i="2"/>
  <c r="O3197" i="2"/>
  <c r="O3196" i="2"/>
  <c r="O3195" i="2"/>
  <c r="O3194" i="2"/>
  <c r="O3193" i="2"/>
  <c r="O3192" i="2"/>
  <c r="O3191" i="2"/>
  <c r="O3190" i="2"/>
  <c r="O3189" i="2"/>
  <c r="O3188" i="2"/>
  <c r="O3187" i="2"/>
  <c r="O3186" i="2"/>
  <c r="O3185" i="2"/>
  <c r="O3184" i="2"/>
  <c r="O3183" i="2"/>
  <c r="O3182" i="2"/>
  <c r="O3181" i="2"/>
  <c r="O3180" i="2"/>
  <c r="O3179" i="2"/>
  <c r="O3178" i="2"/>
  <c r="O3177" i="2"/>
  <c r="O3176" i="2"/>
  <c r="O3175" i="2"/>
  <c r="O3174" i="2"/>
  <c r="O3173" i="2"/>
  <c r="O3172" i="2"/>
  <c r="O3171" i="2"/>
  <c r="O3170" i="2"/>
  <c r="O3169" i="2"/>
  <c r="O3168" i="2"/>
  <c r="O3167" i="2"/>
  <c r="O3166" i="2"/>
  <c r="O3165" i="2"/>
  <c r="O3164" i="2"/>
  <c r="O3163" i="2"/>
  <c r="O3162" i="2"/>
  <c r="O3161" i="2"/>
  <c r="O3160" i="2"/>
  <c r="O3159" i="2"/>
  <c r="O3158" i="2"/>
  <c r="O3157" i="2"/>
  <c r="O3156" i="2"/>
  <c r="O3155" i="2"/>
  <c r="O3153" i="2"/>
  <c r="O3152" i="2"/>
  <c r="O3151" i="2"/>
  <c r="O3150" i="2"/>
  <c r="O3149" i="2"/>
  <c r="O3148" i="2"/>
  <c r="O3147" i="2"/>
  <c r="O3146" i="2"/>
  <c r="O3145" i="2"/>
  <c r="O3144" i="2"/>
  <c r="O3143" i="2"/>
  <c r="O3142" i="2"/>
  <c r="O3141" i="2"/>
  <c r="O3140" i="2"/>
  <c r="O3139" i="2"/>
  <c r="O3138" i="2"/>
  <c r="O3137" i="2"/>
  <c r="O3136" i="2"/>
  <c r="O3135" i="2"/>
  <c r="O3134" i="2"/>
  <c r="O3133" i="2"/>
  <c r="O3132" i="2"/>
  <c r="O3131" i="2"/>
  <c r="O3130" i="2"/>
  <c r="O3129" i="2"/>
  <c r="O3128" i="2"/>
  <c r="O3127" i="2"/>
  <c r="O3126" i="2"/>
  <c r="O3125" i="2"/>
  <c r="O3124" i="2"/>
  <c r="O3123" i="2"/>
  <c r="O3121" i="2"/>
  <c r="O3120" i="2"/>
  <c r="O3119" i="2"/>
  <c r="O3118" i="2"/>
  <c r="O3117" i="2"/>
  <c r="O3116" i="2"/>
  <c r="O3115" i="2"/>
  <c r="O3114" i="2"/>
  <c r="O3113" i="2"/>
  <c r="O3112" i="2"/>
  <c r="O3111" i="2"/>
  <c r="O3110" i="2"/>
  <c r="O3109" i="2"/>
  <c r="O3108" i="2"/>
  <c r="O3107" i="2"/>
  <c r="O3106" i="2"/>
  <c r="O3105" i="2"/>
  <c r="O3103" i="2"/>
  <c r="O3102" i="2"/>
  <c r="O3101" i="2"/>
  <c r="O3100" i="2"/>
  <c r="O3099" i="2"/>
  <c r="O3098" i="2"/>
  <c r="O3097" i="2"/>
  <c r="O3096" i="2"/>
  <c r="O3095" i="2"/>
  <c r="O3094" i="2"/>
  <c r="O3093" i="2"/>
  <c r="O3092" i="2"/>
  <c r="O3091" i="2"/>
  <c r="O3090" i="2"/>
  <c r="O3089" i="2"/>
  <c r="O3088" i="2"/>
  <c r="O3087" i="2"/>
  <c r="O3086" i="2"/>
  <c r="O3085" i="2"/>
  <c r="O3084" i="2"/>
  <c r="O3083" i="2"/>
  <c r="O3082" i="2"/>
  <c r="O3081" i="2"/>
  <c r="O3080" i="2"/>
  <c r="O3079" i="2"/>
  <c r="O3078" i="2"/>
  <c r="O3077" i="2"/>
  <c r="O3076" i="2"/>
  <c r="O3075" i="2"/>
  <c r="O3074" i="2"/>
  <c r="O3073" i="2"/>
  <c r="O3072" i="2"/>
  <c r="O3071" i="2"/>
  <c r="O3070" i="2"/>
  <c r="O3069" i="2"/>
  <c r="O3068" i="2"/>
  <c r="O3067" i="2"/>
  <c r="O3066" i="2"/>
  <c r="O3065" i="2"/>
  <c r="O3064" i="2"/>
  <c r="O3062" i="2"/>
  <c r="O3061" i="2"/>
  <c r="O3060" i="2"/>
  <c r="O3059" i="2"/>
  <c r="O3058" i="2"/>
  <c r="O3057" i="2"/>
  <c r="O3056" i="2"/>
  <c r="O3055" i="2"/>
  <c r="O3054" i="2"/>
  <c r="O3053" i="2"/>
  <c r="O3052" i="2"/>
  <c r="O3051" i="2"/>
  <c r="O3050" i="2"/>
  <c r="O3049" i="2"/>
  <c r="O3048" i="2"/>
  <c r="O3047" i="2"/>
  <c r="O3046" i="2"/>
  <c r="O3045" i="2"/>
  <c r="O3044" i="2"/>
  <c r="O3043" i="2"/>
  <c r="O3042" i="2"/>
  <c r="O3041" i="2"/>
  <c r="O3040" i="2"/>
  <c r="O3039" i="2"/>
  <c r="O3038" i="2"/>
  <c r="O3037" i="2"/>
  <c r="O3036" i="2"/>
  <c r="O3035" i="2"/>
  <c r="O3034" i="2"/>
  <c r="O3033" i="2"/>
  <c r="O3032" i="2"/>
  <c r="O204" i="2"/>
  <c r="O3031" i="2"/>
  <c r="O3030" i="2"/>
  <c r="O3029" i="2"/>
  <c r="O3028" i="2"/>
  <c r="O3027" i="2"/>
  <c r="O3026" i="2"/>
  <c r="O3025" i="2"/>
  <c r="O3024" i="2"/>
  <c r="O3023" i="2"/>
  <c r="O3022" i="2"/>
  <c r="O3021" i="2"/>
  <c r="O3020" i="2"/>
  <c r="O3019" i="2"/>
  <c r="O3018" i="2"/>
  <c r="O3017" i="2"/>
  <c r="O3016" i="2"/>
  <c r="O3015" i="2"/>
  <c r="O3014" i="2"/>
  <c r="O3013" i="2"/>
  <c r="O3012" i="2"/>
  <c r="O3011" i="2"/>
  <c r="O3010" i="2"/>
  <c r="O3009" i="2"/>
  <c r="O3008" i="2"/>
  <c r="O3007" i="2"/>
  <c r="O3006" i="2"/>
  <c r="O3005" i="2"/>
  <c r="O3004" i="2"/>
  <c r="O3003" i="2"/>
  <c r="O3002" i="2"/>
  <c r="O3001" i="2"/>
  <c r="O3000" i="2"/>
  <c r="O2999" i="2"/>
  <c r="O2998" i="2"/>
  <c r="O2996" i="2"/>
  <c r="O2995" i="2"/>
  <c r="O2994" i="2"/>
  <c r="O2993" i="2"/>
  <c r="O2992" i="2"/>
  <c r="O2991" i="2"/>
  <c r="O2990" i="2"/>
  <c r="O2988" i="2"/>
  <c r="O2987" i="2"/>
  <c r="O2986" i="2"/>
  <c r="O2985" i="2"/>
  <c r="O2984" i="2"/>
  <c r="O2983" i="2"/>
  <c r="O2982" i="2"/>
  <c r="O2981" i="2"/>
  <c r="O2980" i="2"/>
  <c r="O2979" i="2"/>
  <c r="O2978" i="2"/>
  <c r="O2977" i="2"/>
  <c r="O2976" i="2"/>
  <c r="O2975" i="2"/>
  <c r="O2974" i="2"/>
  <c r="O2973" i="2"/>
  <c r="O2972" i="2"/>
  <c r="O2971" i="2"/>
  <c r="O2968" i="2"/>
  <c r="O2967" i="2"/>
  <c r="O2966" i="2"/>
  <c r="O2965" i="2"/>
  <c r="O2964" i="2"/>
  <c r="O2963" i="2"/>
  <c r="O2962" i="2"/>
  <c r="O2961" i="2"/>
  <c r="O2960" i="2"/>
  <c r="O2959" i="2"/>
  <c r="O2958" i="2"/>
  <c r="O2957" i="2"/>
  <c r="O2956" i="2"/>
  <c r="O2955" i="2"/>
  <c r="O2954" i="2"/>
  <c r="O2953" i="2"/>
  <c r="O2952" i="2"/>
  <c r="O2951" i="2"/>
  <c r="O2950" i="2"/>
  <c r="O2949" i="2"/>
  <c r="O2948" i="2"/>
  <c r="O2947" i="2"/>
  <c r="O2946" i="2"/>
  <c r="O2945" i="2"/>
  <c r="O2943" i="2"/>
  <c r="O2942" i="2"/>
  <c r="O2941" i="2"/>
  <c r="O2940" i="2"/>
  <c r="O2939" i="2"/>
  <c r="O2938" i="2"/>
  <c r="O2936" i="2"/>
  <c r="O2935" i="2"/>
  <c r="O2934" i="2"/>
  <c r="O2933" i="2"/>
  <c r="O2932" i="2"/>
  <c r="O2931" i="2"/>
  <c r="O2930" i="2"/>
  <c r="O2929" i="2"/>
  <c r="O2928" i="2"/>
  <c r="O2927" i="2"/>
  <c r="O2926" i="2"/>
  <c r="O2925" i="2"/>
  <c r="O2924" i="2"/>
  <c r="O2923" i="2"/>
  <c r="O2922" i="2"/>
  <c r="O2921" i="2"/>
  <c r="O2920" i="2"/>
  <c r="O2919" i="2"/>
  <c r="O2918" i="2"/>
  <c r="O2917" i="2"/>
  <c r="O2916" i="2"/>
  <c r="O2915" i="2"/>
  <c r="O2914" i="2"/>
  <c r="O2913" i="2"/>
  <c r="O2912" i="2"/>
  <c r="O2911" i="2"/>
  <c r="O2910" i="2"/>
  <c r="O2909" i="2"/>
  <c r="O2908" i="2"/>
  <c r="O2907" i="2"/>
  <c r="O2906" i="2"/>
  <c r="O2904" i="2"/>
  <c r="O2903" i="2"/>
  <c r="O2902" i="2"/>
  <c r="O2901" i="2"/>
  <c r="O2900" i="2"/>
  <c r="O2899" i="2"/>
  <c r="O2898" i="2"/>
  <c r="O2897" i="2"/>
  <c r="O2896" i="2"/>
  <c r="O2895" i="2"/>
  <c r="O2894" i="2"/>
  <c r="O2893" i="2"/>
  <c r="O2892" i="2"/>
  <c r="O2891" i="2"/>
  <c r="O2890" i="2"/>
  <c r="O2889" i="2"/>
  <c r="O2888" i="2"/>
  <c r="O2885" i="2"/>
  <c r="O2884" i="2"/>
  <c r="O2883" i="2"/>
  <c r="O2882" i="2"/>
  <c r="O2881" i="2"/>
  <c r="O2880" i="2"/>
  <c r="O2879" i="2"/>
  <c r="O2878" i="2"/>
  <c r="O2877" i="2"/>
  <c r="O2876" i="2"/>
  <c r="O2875" i="2"/>
  <c r="O2874" i="2"/>
  <c r="O2873" i="2"/>
  <c r="O2872" i="2"/>
  <c r="O2871" i="2"/>
  <c r="O2870" i="2"/>
  <c r="O2869" i="2"/>
  <c r="O2868" i="2"/>
  <c r="O2867" i="2"/>
  <c r="O2866" i="2"/>
  <c r="O2865" i="2"/>
  <c r="O2864" i="2"/>
  <c r="O2863" i="2"/>
  <c r="O2862" i="2"/>
  <c r="O2861" i="2"/>
  <c r="O2860" i="2"/>
  <c r="O2859" i="2"/>
  <c r="O2858" i="2"/>
  <c r="O2857" i="2"/>
  <c r="O2855" i="2"/>
  <c r="O2854" i="2"/>
  <c r="O2853" i="2"/>
  <c r="O2852" i="2"/>
  <c r="O2851" i="2"/>
  <c r="O2850" i="2"/>
  <c r="O2849" i="2"/>
  <c r="O2848" i="2"/>
  <c r="O2847" i="2"/>
  <c r="O2846" i="2"/>
  <c r="O2845" i="2"/>
  <c r="O2844" i="2"/>
  <c r="O2843" i="2"/>
  <c r="O2842" i="2"/>
  <c r="O2841" i="2"/>
  <c r="O2840" i="2"/>
  <c r="O2839" i="2"/>
  <c r="O2838" i="2"/>
  <c r="O2837" i="2"/>
  <c r="O2836" i="2"/>
  <c r="O2835" i="2"/>
  <c r="O2834" i="2"/>
  <c r="O2833" i="2"/>
  <c r="O2832" i="2"/>
  <c r="O2831" i="2"/>
  <c r="O2830" i="2"/>
  <c r="O2829" i="2"/>
  <c r="O2828" i="2"/>
  <c r="O2826" i="2"/>
  <c r="O2825" i="2"/>
  <c r="O2824" i="2"/>
  <c r="O2823" i="2"/>
  <c r="O2822" i="2"/>
  <c r="O2821" i="2"/>
  <c r="O2820" i="2"/>
  <c r="O2819" i="2"/>
  <c r="O2818" i="2"/>
  <c r="O2817" i="2"/>
  <c r="O2816" i="2"/>
  <c r="O2815" i="2"/>
  <c r="O2814" i="2"/>
  <c r="O2813" i="2"/>
  <c r="O2812" i="2"/>
  <c r="O2811" i="2"/>
  <c r="O2810" i="2"/>
  <c r="O2809" i="2"/>
  <c r="O2808" i="2"/>
  <c r="O2807" i="2"/>
  <c r="O2806" i="2"/>
  <c r="O2805" i="2"/>
  <c r="O2803" i="2"/>
  <c r="O2802" i="2"/>
  <c r="O2800" i="2"/>
  <c r="O2799" i="2"/>
  <c r="O2798" i="2"/>
  <c r="O2797" i="2"/>
  <c r="O2796" i="2"/>
  <c r="O2795" i="2"/>
  <c r="O2794" i="2"/>
  <c r="O2793" i="2"/>
  <c r="O2792" i="2"/>
  <c r="O2791" i="2"/>
  <c r="O2790" i="2"/>
  <c r="O2789" i="2"/>
  <c r="O2787" i="2"/>
  <c r="O2786" i="2"/>
  <c r="O2785" i="2"/>
  <c r="O2784" i="2"/>
  <c r="O2783" i="2"/>
  <c r="O2782" i="2"/>
  <c r="O2781" i="2"/>
  <c r="O2780" i="2"/>
  <c r="O2779" i="2"/>
  <c r="O2778" i="2"/>
  <c r="O2777" i="2"/>
  <c r="O2776" i="2"/>
  <c r="O2774" i="2"/>
  <c r="O2773" i="2"/>
  <c r="O2772" i="2"/>
  <c r="O2771" i="2"/>
  <c r="O2770" i="2"/>
  <c r="O2769" i="2"/>
  <c r="O2768" i="2"/>
  <c r="O2767" i="2"/>
  <c r="O2766" i="2"/>
  <c r="O2765" i="2"/>
  <c r="O2764" i="2"/>
  <c r="O2763" i="2"/>
  <c r="O2762" i="2"/>
  <c r="O2761" i="2"/>
  <c r="O2760" i="2"/>
  <c r="O2759" i="2"/>
  <c r="O2758" i="2"/>
  <c r="O2757" i="2"/>
  <c r="O2756" i="2"/>
  <c r="O2755" i="2"/>
  <c r="O2754" i="2"/>
  <c r="O2753" i="2"/>
  <c r="O2752" i="2"/>
  <c r="O2751" i="2"/>
  <c r="O2750" i="2"/>
  <c r="O2749" i="2"/>
  <c r="O2748" i="2"/>
  <c r="O2747" i="2"/>
  <c r="O2746" i="2"/>
  <c r="O2745" i="2"/>
  <c r="O2744" i="2"/>
  <c r="O2743" i="2"/>
  <c r="O2742" i="2"/>
  <c r="O2741" i="2"/>
  <c r="O2740" i="2"/>
  <c r="O2739" i="2"/>
  <c r="O2738" i="2"/>
  <c r="O2737" i="2"/>
  <c r="O2736" i="2"/>
  <c r="O2735" i="2"/>
  <c r="O2734" i="2"/>
  <c r="O2733" i="2"/>
  <c r="O2732" i="2"/>
  <c r="O2731" i="2"/>
  <c r="O2730" i="2"/>
  <c r="O2729" i="2"/>
  <c r="O2728" i="2"/>
  <c r="O2727" i="2"/>
  <c r="O2726" i="2"/>
  <c r="O2725" i="2"/>
  <c r="O2724" i="2"/>
  <c r="O2723" i="2"/>
  <c r="O2722" i="2"/>
  <c r="O2721" i="2"/>
  <c r="O2720" i="2"/>
  <c r="O2719" i="2"/>
  <c r="O2718" i="2"/>
  <c r="O2717" i="2"/>
  <c r="O2716" i="2"/>
  <c r="O2715" i="2"/>
  <c r="O2714" i="2"/>
  <c r="O2713" i="2"/>
  <c r="O2712" i="2"/>
  <c r="O2711" i="2"/>
  <c r="O2710" i="2"/>
  <c r="O2709" i="2"/>
  <c r="O2708" i="2"/>
  <c r="O2707" i="2"/>
  <c r="O2706" i="2"/>
  <c r="O2705" i="2"/>
  <c r="O2704" i="2"/>
  <c r="O2703" i="2"/>
  <c r="O2702" i="2"/>
  <c r="O2701" i="2"/>
  <c r="O2700" i="2"/>
  <c r="O2699" i="2"/>
  <c r="O2698" i="2"/>
  <c r="O2697" i="2"/>
  <c r="O2696" i="2"/>
  <c r="O2695" i="2"/>
  <c r="O2694" i="2"/>
  <c r="O2693" i="2"/>
  <c r="O2692" i="2"/>
  <c r="O2691" i="2"/>
  <c r="O2690" i="2"/>
  <c r="O2689" i="2"/>
  <c r="O2688" i="2"/>
  <c r="O2687" i="2"/>
  <c r="O2686" i="2"/>
  <c r="O2685" i="2"/>
  <c r="O2684" i="2"/>
  <c r="O2683" i="2"/>
  <c r="O2682" i="2"/>
  <c r="O2681" i="2"/>
  <c r="O2680" i="2"/>
  <c r="O2679" i="2"/>
  <c r="O2678" i="2"/>
  <c r="O2677" i="2"/>
  <c r="O2676" i="2"/>
  <c r="O2675" i="2"/>
  <c r="O2674" i="2"/>
  <c r="O2673" i="2"/>
  <c r="O2672" i="2"/>
  <c r="O2671" i="2"/>
  <c r="O2670" i="2"/>
  <c r="O2669" i="2"/>
  <c r="O2668" i="2"/>
  <c r="O2667" i="2"/>
  <c r="O2666" i="2"/>
  <c r="O2665" i="2"/>
  <c r="O2664" i="2"/>
  <c r="O2663" i="2"/>
  <c r="O2662" i="2"/>
  <c r="O2661" i="2"/>
  <c r="O2660" i="2"/>
  <c r="O2659" i="2"/>
  <c r="O2658" i="2"/>
  <c r="O2657" i="2"/>
  <c r="O2656" i="2"/>
  <c r="O2655" i="2"/>
  <c r="O2654" i="2"/>
  <c r="O2653" i="2"/>
  <c r="O2652" i="2"/>
  <c r="O2651" i="2"/>
  <c r="O2650" i="2"/>
  <c r="O2649" i="2"/>
  <c r="O2648" i="2"/>
  <c r="O2647" i="2"/>
  <c r="O2646" i="2"/>
  <c r="O2645" i="2"/>
  <c r="O2644" i="2"/>
  <c r="O2643" i="2"/>
  <c r="O2642" i="2"/>
  <c r="O2641" i="2"/>
  <c r="O2640" i="2"/>
  <c r="O2638" i="2"/>
  <c r="O2637" i="2"/>
  <c r="O2636" i="2"/>
  <c r="O2635" i="2"/>
  <c r="O2634" i="2"/>
  <c r="O2633" i="2"/>
  <c r="O2632" i="2"/>
  <c r="O2631" i="2"/>
  <c r="O2630" i="2"/>
  <c r="O2629" i="2"/>
  <c r="O2628" i="2"/>
  <c r="O2627" i="2"/>
  <c r="O2626" i="2"/>
  <c r="O2625" i="2"/>
  <c r="O2624" i="2"/>
  <c r="O2623" i="2"/>
  <c r="O2622" i="2"/>
  <c r="O2621" i="2"/>
  <c r="O2620" i="2"/>
  <c r="O2619" i="2"/>
  <c r="O2618" i="2"/>
  <c r="O2617" i="2"/>
  <c r="O2616" i="2"/>
  <c r="O2615" i="2"/>
  <c r="O2614" i="2"/>
  <c r="O2613" i="2"/>
  <c r="O2612" i="2"/>
  <c r="O2611" i="2"/>
  <c r="O2610" i="2"/>
  <c r="O2609" i="2"/>
  <c r="O2608" i="2"/>
  <c r="O2607" i="2"/>
  <c r="O2606" i="2"/>
  <c r="O2605" i="2"/>
  <c r="O2604" i="2"/>
  <c r="O2603" i="2"/>
  <c r="O2602" i="2"/>
  <c r="O2601" i="2"/>
  <c r="O2600" i="2"/>
  <c r="O2599" i="2"/>
  <c r="O2598" i="2"/>
  <c r="O2597" i="2"/>
  <c r="O2596" i="2"/>
  <c r="O2595" i="2"/>
  <c r="O2594" i="2"/>
  <c r="O2593" i="2"/>
  <c r="O2592" i="2"/>
  <c r="O2591" i="2"/>
  <c r="O2590" i="2"/>
  <c r="O2589" i="2"/>
  <c r="O2588" i="2"/>
  <c r="O2586" i="2"/>
  <c r="O2585" i="2"/>
  <c r="O2584" i="2"/>
  <c r="O2583" i="2"/>
  <c r="O2582" i="2"/>
  <c r="O2581" i="2"/>
  <c r="O2580" i="2"/>
  <c r="O2579" i="2"/>
  <c r="O2578" i="2"/>
  <c r="O2577" i="2"/>
  <c r="O2576" i="2"/>
  <c r="O2575" i="2"/>
  <c r="O2574" i="2"/>
  <c r="O2573" i="2"/>
  <c r="O2572" i="2"/>
  <c r="O2571" i="2"/>
  <c r="O2570" i="2"/>
  <c r="O2569" i="2"/>
  <c r="O2568" i="2"/>
  <c r="O2567" i="2"/>
  <c r="O2566" i="2"/>
  <c r="O2565" i="2"/>
  <c r="O2564" i="2"/>
  <c r="O2563" i="2"/>
  <c r="O2562" i="2"/>
  <c r="O2561" i="2"/>
  <c r="O2560" i="2"/>
  <c r="O2559" i="2"/>
  <c r="O2558" i="2"/>
  <c r="O2557" i="2"/>
  <c r="O2556" i="2"/>
  <c r="O2555" i="2"/>
  <c r="O2554" i="2"/>
  <c r="O2553" i="2"/>
  <c r="O2552" i="2"/>
  <c r="O2551" i="2"/>
  <c r="O2550" i="2"/>
  <c r="O2549" i="2"/>
  <c r="O2548" i="2"/>
  <c r="O2547" i="2"/>
  <c r="O2546" i="2"/>
  <c r="O2545" i="2"/>
  <c r="O2544" i="2"/>
  <c r="O2543" i="2"/>
  <c r="O2542" i="2"/>
  <c r="O2541" i="2"/>
  <c r="O2540" i="2"/>
  <c r="O2539" i="2"/>
  <c r="O2538" i="2"/>
  <c r="O2537" i="2"/>
  <c r="O2536" i="2"/>
  <c r="O2535" i="2"/>
  <c r="O2534" i="2"/>
  <c r="O2533" i="2"/>
  <c r="O2532" i="2"/>
  <c r="O2531" i="2"/>
  <c r="O2530" i="2"/>
  <c r="O2529" i="2"/>
  <c r="O2528" i="2"/>
  <c r="O2527" i="2"/>
  <c r="O2526" i="2"/>
  <c r="O2525" i="2"/>
  <c r="O2524" i="2"/>
  <c r="O2523" i="2"/>
  <c r="O2522" i="2"/>
  <c r="O2521" i="2"/>
  <c r="O2520" i="2"/>
  <c r="O2519" i="2"/>
  <c r="O2518" i="2"/>
  <c r="O2517" i="2"/>
  <c r="O2516" i="2"/>
  <c r="O2515" i="2"/>
  <c r="O2514" i="2"/>
  <c r="O2513" i="2"/>
  <c r="O2512" i="2"/>
  <c r="O2511" i="2"/>
  <c r="O2510" i="2"/>
  <c r="O2509" i="2"/>
  <c r="O2508" i="2"/>
  <c r="O2507" i="2"/>
  <c r="O2506" i="2"/>
  <c r="O2505" i="2"/>
  <c r="O2504" i="2"/>
  <c r="O2503" i="2"/>
  <c r="O2502" i="2"/>
  <c r="O2501" i="2"/>
  <c r="O2500" i="2"/>
  <c r="O2499" i="2"/>
  <c r="O2498" i="2"/>
  <c r="O2497" i="2"/>
  <c r="O2496" i="2"/>
  <c r="O2495" i="2"/>
  <c r="O2494" i="2"/>
  <c r="O2493" i="2"/>
  <c r="O2492" i="2"/>
  <c r="O2491" i="2"/>
  <c r="O2490" i="2"/>
  <c r="O2489" i="2"/>
  <c r="O2488" i="2"/>
  <c r="O2487" i="2"/>
  <c r="O2486" i="2"/>
  <c r="O2485" i="2"/>
  <c r="O2484" i="2"/>
  <c r="O2483" i="2"/>
  <c r="O2482" i="2"/>
  <c r="O2481" i="2"/>
  <c r="O2480" i="2"/>
  <c r="O2479" i="2"/>
  <c r="O2478" i="2"/>
  <c r="O2477" i="2"/>
  <c r="O2476" i="2"/>
  <c r="O2475" i="2"/>
  <c r="O2474" i="2"/>
  <c r="O2473" i="2"/>
  <c r="O2472" i="2"/>
  <c r="O2471" i="2"/>
  <c r="O2470" i="2"/>
  <c r="O2469" i="2"/>
  <c r="O2468" i="2"/>
  <c r="O2467" i="2"/>
  <c r="O2466" i="2"/>
  <c r="O2465" i="2"/>
  <c r="O2464" i="2"/>
  <c r="O2463" i="2"/>
  <c r="O2462" i="2"/>
  <c r="O2461" i="2"/>
  <c r="O2460" i="2"/>
  <c r="O2459" i="2"/>
  <c r="O2458" i="2"/>
  <c r="O2457" i="2"/>
  <c r="O2456" i="2"/>
  <c r="O2455" i="2"/>
  <c r="O2454" i="2"/>
  <c r="O2453" i="2"/>
  <c r="O2452" i="2"/>
  <c r="O2451" i="2"/>
  <c r="O2450" i="2"/>
  <c r="O2449" i="2"/>
  <c r="O2448" i="2"/>
  <c r="O2447" i="2"/>
  <c r="O2446" i="2"/>
  <c r="O2445" i="2"/>
  <c r="O2444" i="2"/>
  <c r="O2443" i="2"/>
  <c r="O2442" i="2"/>
  <c r="O2441" i="2"/>
  <c r="O2440" i="2"/>
  <c r="O2439" i="2"/>
  <c r="O2438" i="2"/>
  <c r="O2437" i="2"/>
  <c r="O2436" i="2"/>
  <c r="O2435" i="2"/>
  <c r="O2434" i="2"/>
  <c r="O2433" i="2"/>
  <c r="O2432" i="2"/>
  <c r="O2431" i="2"/>
  <c r="O2430" i="2"/>
  <c r="O2429" i="2"/>
  <c r="O2428" i="2"/>
  <c r="O2427" i="2"/>
  <c r="O2426" i="2"/>
  <c r="O2425" i="2"/>
  <c r="O2424" i="2"/>
  <c r="O2423" i="2"/>
  <c r="O2422" i="2"/>
  <c r="O2421" i="2"/>
  <c r="O2420" i="2"/>
  <c r="O2419" i="2"/>
  <c r="O2418" i="2"/>
  <c r="O2416" i="2"/>
  <c r="O2415" i="2"/>
  <c r="O2414" i="2"/>
  <c r="O2413" i="2"/>
  <c r="O2412" i="2"/>
  <c r="O2411" i="2"/>
  <c r="O2410" i="2"/>
  <c r="O2409" i="2"/>
  <c r="O2408" i="2"/>
  <c r="O2407" i="2"/>
  <c r="O2406" i="2"/>
  <c r="O2405" i="2"/>
  <c r="O2404" i="2"/>
  <c r="O2403" i="2"/>
  <c r="O2402" i="2"/>
  <c r="O2401" i="2"/>
  <c r="O2400" i="2"/>
  <c r="O2399" i="2"/>
  <c r="O2398" i="2"/>
  <c r="O2397" i="2"/>
  <c r="O2396" i="2"/>
  <c r="O2395" i="2"/>
  <c r="O2394" i="2"/>
  <c r="O2393" i="2"/>
  <c r="O2392" i="2"/>
  <c r="O2391" i="2"/>
  <c r="O2390" i="2"/>
  <c r="O2389" i="2"/>
  <c r="O2388" i="2"/>
  <c r="O2387" i="2"/>
  <c r="O2386" i="2"/>
  <c r="O2385" i="2"/>
  <c r="O2384" i="2"/>
  <c r="O2383" i="2"/>
  <c r="O2382" i="2"/>
  <c r="O2381" i="2"/>
  <c r="O2380" i="2"/>
  <c r="O2379" i="2"/>
  <c r="O2378" i="2"/>
  <c r="O2377" i="2"/>
  <c r="O2376" i="2"/>
  <c r="O2375" i="2"/>
  <c r="O2374" i="2"/>
  <c r="O2373" i="2"/>
  <c r="O2372" i="2"/>
  <c r="O2371" i="2"/>
  <c r="O2370" i="2"/>
  <c r="O2369" i="2"/>
  <c r="O2368" i="2"/>
  <c r="O2367" i="2"/>
  <c r="O2366" i="2"/>
  <c r="O2365" i="2"/>
  <c r="O2364" i="2"/>
  <c r="O2363" i="2"/>
  <c r="O2362" i="2"/>
  <c r="O2361" i="2"/>
  <c r="O2360" i="2"/>
  <c r="O2359" i="2"/>
  <c r="O2358" i="2"/>
  <c r="O2357" i="2"/>
  <c r="O2356" i="2"/>
  <c r="O2355" i="2"/>
  <c r="O2354" i="2"/>
  <c r="O2352" i="2"/>
  <c r="O2351" i="2"/>
  <c r="O2349" i="2"/>
  <c r="O2348" i="2"/>
  <c r="O2347" i="2"/>
  <c r="O2346" i="2"/>
  <c r="O2345" i="2"/>
  <c r="O2344" i="2"/>
  <c r="O2343" i="2"/>
  <c r="O2342" i="2"/>
  <c r="O2341" i="2"/>
  <c r="O2340" i="2"/>
  <c r="O2339" i="2"/>
  <c r="O2338" i="2"/>
  <c r="O2337" i="2"/>
  <c r="O2336" i="2"/>
  <c r="O2335" i="2"/>
  <c r="O2334" i="2"/>
  <c r="O2333" i="2"/>
  <c r="O2332" i="2"/>
  <c r="O2331" i="2"/>
  <c r="O2330" i="2"/>
  <c r="O2329" i="2"/>
  <c r="O2328" i="2"/>
  <c r="O2327" i="2"/>
  <c r="O2326" i="2"/>
  <c r="O2325" i="2"/>
  <c r="O2324" i="2"/>
  <c r="O2323" i="2"/>
  <c r="O2322" i="2"/>
  <c r="O2321" i="2"/>
  <c r="O2320" i="2"/>
  <c r="O2319" i="2"/>
  <c r="O2318" i="2"/>
  <c r="O2317" i="2"/>
  <c r="O2316" i="2"/>
  <c r="O2315" i="2"/>
  <c r="O2314" i="2"/>
  <c r="O2313" i="2"/>
  <c r="O2312" i="2"/>
  <c r="O2311" i="2"/>
  <c r="O2309" i="2"/>
  <c r="O2308" i="2"/>
  <c r="O2307" i="2"/>
  <c r="O2306" i="2"/>
  <c r="O2305" i="2"/>
  <c r="O2304" i="2"/>
  <c r="O2303" i="2"/>
  <c r="O2302" i="2"/>
  <c r="O2301" i="2"/>
  <c r="O2300" i="2"/>
  <c r="O2299" i="2"/>
  <c r="O2298" i="2"/>
  <c r="O2297" i="2"/>
  <c r="O2296" i="2"/>
  <c r="O2295" i="2"/>
  <c r="O2294" i="2"/>
  <c r="O2293" i="2"/>
  <c r="O2289" i="2"/>
  <c r="O2288" i="2"/>
  <c r="O2287" i="2"/>
  <c r="O2286" i="2"/>
  <c r="O2285" i="2"/>
  <c r="O2284" i="2"/>
  <c r="O2283" i="2"/>
  <c r="O2281" i="2"/>
  <c r="O2280" i="2"/>
  <c r="O2278" i="2"/>
  <c r="O2277" i="2"/>
  <c r="O2276" i="2"/>
  <c r="O2275" i="2"/>
  <c r="O2274" i="2"/>
  <c r="O2273" i="2"/>
  <c r="O2272" i="2"/>
  <c r="O2271" i="2"/>
  <c r="O2270" i="2"/>
  <c r="O2269" i="2"/>
  <c r="O2268" i="2"/>
  <c r="O2267" i="2"/>
  <c r="O2266" i="2"/>
  <c r="O2265" i="2"/>
  <c r="O2264" i="2"/>
  <c r="O2263" i="2"/>
  <c r="O2262" i="2"/>
  <c r="O2261" i="2"/>
  <c r="O2260" i="2"/>
  <c r="O2259" i="2"/>
  <c r="O2258" i="2"/>
  <c r="O2257" i="2"/>
  <c r="O2256" i="2"/>
  <c r="O2255" i="2"/>
  <c r="O2254" i="2"/>
  <c r="O2253" i="2"/>
  <c r="O2252" i="2"/>
  <c r="O2251" i="2"/>
  <c r="O2250" i="2"/>
  <c r="O2249" i="2"/>
  <c r="O2248" i="2"/>
  <c r="O2247" i="2"/>
  <c r="O2246" i="2"/>
  <c r="O2245" i="2"/>
  <c r="O2244" i="2"/>
  <c r="O2243" i="2"/>
  <c r="O2242" i="2"/>
  <c r="O2241" i="2"/>
  <c r="O2240" i="2"/>
  <c r="O2239" i="2"/>
  <c r="O2238" i="2"/>
  <c r="O2237" i="2"/>
  <c r="O2236" i="2"/>
  <c r="O2235" i="2"/>
  <c r="O2234" i="2"/>
  <c r="O2233" i="2"/>
  <c r="O2232" i="2"/>
  <c r="O2231" i="2"/>
  <c r="O2230" i="2"/>
  <c r="O2229" i="2"/>
  <c r="O2228" i="2"/>
  <c r="O2227" i="2"/>
  <c r="O2226" i="2"/>
  <c r="O2225" i="2"/>
  <c r="O2224" i="2"/>
  <c r="O2223" i="2"/>
  <c r="O2221" i="2"/>
  <c r="O2220" i="2"/>
  <c r="O2219" i="2"/>
  <c r="O2218" i="2"/>
  <c r="O2217" i="2"/>
  <c r="O2216" i="2"/>
  <c r="O2215" i="2"/>
  <c r="O2214" i="2"/>
  <c r="O2213" i="2"/>
  <c r="O2210" i="2"/>
  <c r="O2209" i="2"/>
  <c r="O2208" i="2"/>
  <c r="O2207" i="2"/>
  <c r="O2206" i="2"/>
  <c r="O2205" i="2"/>
  <c r="O2204" i="2"/>
  <c r="O2203" i="2"/>
  <c r="O2202" i="2"/>
  <c r="O2200" i="2"/>
  <c r="O2199" i="2"/>
  <c r="O2198" i="2"/>
  <c r="O2197" i="2"/>
  <c r="O2196" i="2"/>
  <c r="O2195" i="2"/>
  <c r="O2194" i="2"/>
  <c r="O2193" i="2"/>
  <c r="O2192" i="2"/>
  <c r="O2191" i="2"/>
  <c r="O2188" i="2"/>
  <c r="O2187" i="2"/>
  <c r="O2186" i="2"/>
  <c r="O2185" i="2"/>
  <c r="O2184" i="2"/>
  <c r="O2183" i="2"/>
  <c r="O2182" i="2"/>
  <c r="O2181" i="2"/>
  <c r="O2180" i="2"/>
  <c r="O2179" i="2"/>
  <c r="O2177" i="2"/>
  <c r="O2176" i="2"/>
  <c r="O2175" i="2"/>
  <c r="O2174" i="2"/>
  <c r="O2173" i="2"/>
  <c r="O2171" i="2"/>
  <c r="O2170" i="2"/>
  <c r="O2168" i="2"/>
  <c r="O2165" i="2"/>
  <c r="O2164" i="2"/>
  <c r="O2163" i="2"/>
  <c r="O2162" i="2"/>
  <c r="O2160" i="2"/>
  <c r="O2159" i="2"/>
  <c r="O2158" i="2"/>
  <c r="O2157" i="2"/>
  <c r="O2155" i="2"/>
  <c r="O2154" i="2"/>
  <c r="O2153" i="2"/>
  <c r="O2152" i="2"/>
  <c r="O2151" i="2"/>
  <c r="O2150" i="2"/>
  <c r="O2149" i="2"/>
  <c r="O2148" i="2"/>
  <c r="O2147" i="2"/>
  <c r="O2146" i="2"/>
  <c r="O2145" i="2"/>
  <c r="O2144" i="2"/>
  <c r="O2143" i="2"/>
  <c r="O2142" i="2"/>
  <c r="O2141" i="2"/>
  <c r="O2140" i="2"/>
  <c r="O2139" i="2"/>
  <c r="O2138" i="2"/>
  <c r="O2137" i="2"/>
  <c r="O2136" i="2"/>
  <c r="O2135" i="2"/>
  <c r="O2134" i="2"/>
  <c r="O2133" i="2"/>
  <c r="O2132" i="2"/>
  <c r="O2131" i="2"/>
  <c r="O2129" i="2"/>
  <c r="O2128" i="2"/>
  <c r="O2127" i="2"/>
  <c r="O2125" i="2"/>
  <c r="O2124" i="2"/>
  <c r="O2123" i="2"/>
  <c r="O2122" i="2"/>
  <c r="O2121" i="2"/>
  <c r="O2120" i="2"/>
  <c r="O2119" i="2"/>
  <c r="O2118" i="2"/>
  <c r="O2115" i="2"/>
  <c r="O2114" i="2"/>
  <c r="O2113" i="2"/>
  <c r="O2112" i="2"/>
  <c r="O2110" i="2"/>
  <c r="O2109" i="2"/>
  <c r="O2108" i="2"/>
  <c r="O2107" i="2"/>
  <c r="O2106" i="2"/>
  <c r="O2105" i="2"/>
  <c r="O2104" i="2"/>
  <c r="O2102" i="2"/>
  <c r="O2101" i="2"/>
  <c r="O2100" i="2"/>
  <c r="O2099" i="2"/>
  <c r="O2097" i="2"/>
  <c r="O2096" i="2"/>
  <c r="O2095" i="2"/>
  <c r="O2094" i="2"/>
  <c r="O2093" i="2"/>
  <c r="O2092" i="2"/>
  <c r="O2091" i="2"/>
  <c r="O2090" i="2"/>
  <c r="O2088" i="2"/>
  <c r="O2087" i="2"/>
  <c r="O2086" i="2"/>
  <c r="O2085" i="2"/>
  <c r="O2084" i="2"/>
  <c r="O2083" i="2"/>
  <c r="O2082" i="2"/>
  <c r="O2081" i="2"/>
  <c r="O2080" i="2"/>
  <c r="O2079" i="2"/>
  <c r="O2078" i="2"/>
  <c r="O2077" i="2"/>
  <c r="O2076" i="2"/>
  <c r="O2075" i="2"/>
  <c r="O2074" i="2"/>
  <c r="O2073" i="2"/>
  <c r="O2072" i="2"/>
  <c r="O2071" i="2"/>
  <c r="O2070" i="2"/>
  <c r="O2069" i="2"/>
  <c r="O2064" i="2"/>
  <c r="O2063" i="2"/>
  <c r="O2062" i="2"/>
  <c r="O2061" i="2"/>
  <c r="O2059" i="2"/>
  <c r="O2058" i="2"/>
  <c r="O2057" i="2"/>
  <c r="O2056" i="2"/>
  <c r="O2055" i="2"/>
  <c r="O2053" i="2"/>
  <c r="O2052" i="2"/>
  <c r="O2051" i="2"/>
  <c r="O2050" i="2"/>
  <c r="O2049" i="2"/>
  <c r="O2048" i="2"/>
  <c r="O2047" i="2"/>
  <c r="O2046" i="2"/>
  <c r="O2045" i="2"/>
  <c r="O2044" i="2"/>
  <c r="O2043" i="2"/>
  <c r="O2042" i="2"/>
  <c r="O2041" i="2"/>
  <c r="O2040" i="2"/>
  <c r="O2039" i="2"/>
  <c r="O2038" i="2"/>
  <c r="O2037" i="2"/>
  <c r="O2036" i="2"/>
  <c r="O2035" i="2"/>
  <c r="O2034" i="2"/>
  <c r="O2033" i="2"/>
  <c r="O2032" i="2"/>
  <c r="O2031" i="2"/>
  <c r="O2030" i="2"/>
  <c r="O2029" i="2"/>
  <c r="O2028" i="2"/>
  <c r="O2027" i="2"/>
  <c r="O2026" i="2"/>
  <c r="O2024" i="2"/>
  <c r="O2018" i="2"/>
  <c r="O2017" i="2"/>
  <c r="O2015" i="2"/>
  <c r="O2013" i="2"/>
  <c r="O2011" i="2"/>
  <c r="O2010" i="2"/>
  <c r="O2009" i="2"/>
  <c r="O2008" i="2"/>
  <c r="O2007" i="2"/>
  <c r="O2006" i="2"/>
  <c r="O2005" i="2"/>
  <c r="O2004" i="2"/>
  <c r="O2002" i="2"/>
  <c r="O2001" i="2"/>
  <c r="O1999" i="2"/>
  <c r="O1998" i="2"/>
  <c r="O1996" i="2"/>
  <c r="O1995" i="2"/>
  <c r="O1994" i="2"/>
  <c r="O1993" i="2"/>
  <c r="O1991" i="2"/>
  <c r="O1990" i="2"/>
  <c r="O1988" i="2"/>
  <c r="O1987" i="2"/>
  <c r="O1986" i="2"/>
  <c r="O1985" i="2"/>
  <c r="O1983" i="2"/>
  <c r="O1982" i="2"/>
  <c r="O1981" i="2"/>
  <c r="O1980" i="2"/>
  <c r="O1979" i="2"/>
  <c r="O1978" i="2"/>
  <c r="O1976" i="2"/>
  <c r="O1975" i="2"/>
  <c r="O1974" i="2"/>
  <c r="O1973" i="2"/>
  <c r="O1972" i="2"/>
  <c r="O1971" i="2"/>
  <c r="O1970" i="2"/>
  <c r="O1969" i="2"/>
  <c r="O1967" i="2"/>
  <c r="O1965" i="2"/>
  <c r="O1964" i="2"/>
  <c r="O1963" i="2"/>
  <c r="O1962" i="2"/>
  <c r="O1961" i="2"/>
  <c r="O1960" i="2"/>
  <c r="O1959" i="2"/>
  <c r="O1958" i="2"/>
  <c r="O1957" i="2"/>
  <c r="O1956" i="2"/>
  <c r="O1955" i="2"/>
  <c r="O1954" i="2"/>
  <c r="O1953" i="2"/>
  <c r="O1952" i="2"/>
  <c r="O1951" i="2"/>
  <c r="O1949" i="2"/>
  <c r="O1947" i="2"/>
  <c r="O1945" i="2"/>
  <c r="O1944" i="2"/>
  <c r="O1943" i="2"/>
  <c r="O1942" i="2"/>
  <c r="O1941" i="2"/>
  <c r="O1940" i="2"/>
  <c r="O1939" i="2"/>
  <c r="O1938" i="2"/>
  <c r="O1937" i="2"/>
  <c r="O1936" i="2"/>
  <c r="O1935" i="2"/>
  <c r="O1934" i="2"/>
  <c r="O1933" i="2"/>
  <c r="O1932" i="2"/>
  <c r="O1931" i="2"/>
  <c r="O1930" i="2"/>
  <c r="O1929" i="2"/>
  <c r="O1927" i="2"/>
  <c r="O1926" i="2"/>
  <c r="O1925" i="2"/>
  <c r="O1924" i="2"/>
  <c r="O1923" i="2"/>
  <c r="O1922" i="2"/>
  <c r="O1919" i="2"/>
  <c r="O1918" i="2"/>
  <c r="O1917" i="2"/>
  <c r="O1916" i="2"/>
  <c r="O1915" i="2"/>
  <c r="O1914" i="2"/>
  <c r="O1913" i="2"/>
  <c r="O1912" i="2"/>
  <c r="O1911" i="2"/>
  <c r="O1905" i="2"/>
  <c r="O1904" i="2"/>
  <c r="O1903" i="2"/>
  <c r="O1902" i="2"/>
  <c r="O1900" i="2"/>
  <c r="O1899" i="2"/>
  <c r="O1898" i="2"/>
  <c r="O1897" i="2"/>
  <c r="O1896" i="2"/>
  <c r="O1895" i="2"/>
  <c r="O1894" i="2"/>
  <c r="O1893" i="2"/>
  <c r="O1892" i="2"/>
  <c r="O1891" i="2"/>
  <c r="O1890" i="2"/>
  <c r="O1889" i="2"/>
  <c r="O1888" i="2"/>
  <c r="O1887" i="2"/>
  <c r="O1886" i="2"/>
  <c r="O1885" i="2"/>
  <c r="O1884" i="2"/>
  <c r="O1883" i="2"/>
  <c r="O1882" i="2"/>
  <c r="O1881" i="2"/>
  <c r="O1880" i="2"/>
  <c r="O1879" i="2"/>
  <c r="O1878" i="2"/>
  <c r="O1877" i="2"/>
  <c r="O1876" i="2"/>
  <c r="O1875" i="2"/>
  <c r="O1874" i="2"/>
  <c r="O1873" i="2"/>
  <c r="O1872" i="2"/>
  <c r="O1871" i="2"/>
  <c r="O1870" i="2"/>
  <c r="O1869" i="2"/>
  <c r="O1868" i="2"/>
  <c r="O1867" i="2"/>
  <c r="O1866" i="2"/>
  <c r="O1865" i="2"/>
  <c r="O1864" i="2"/>
  <c r="O1863" i="2"/>
  <c r="O1862" i="2"/>
  <c r="O1861" i="2"/>
  <c r="O1860" i="2"/>
  <c r="O1859" i="2"/>
  <c r="O1858" i="2"/>
  <c r="O1857" i="2"/>
  <c r="O1856" i="2"/>
  <c r="O1855" i="2"/>
  <c r="O1854" i="2"/>
  <c r="O1853" i="2"/>
  <c r="O1852" i="2"/>
  <c r="O1851" i="2"/>
  <c r="O1850" i="2"/>
  <c r="O1849" i="2"/>
  <c r="O1848" i="2"/>
  <c r="O1847" i="2"/>
  <c r="O1846" i="2"/>
  <c r="O1845" i="2"/>
  <c r="O1844" i="2"/>
  <c r="O1843" i="2"/>
  <c r="O1842" i="2"/>
  <c r="O1841" i="2"/>
  <c r="O1840" i="2"/>
  <c r="O1839" i="2"/>
  <c r="O1838" i="2"/>
  <c r="O1837" i="2"/>
  <c r="O1836" i="2"/>
  <c r="O1833" i="2"/>
  <c r="O1830" i="2"/>
  <c r="O1829" i="2"/>
  <c r="O1827" i="2"/>
  <c r="O1826" i="2"/>
  <c r="O1825" i="2"/>
  <c r="O1824" i="2"/>
  <c r="O1823" i="2"/>
  <c r="O1822" i="2"/>
  <c r="O1821" i="2"/>
  <c r="O1820" i="2"/>
  <c r="O1816" i="2"/>
  <c r="O1815" i="2"/>
  <c r="O1811" i="2"/>
  <c r="O1808" i="2"/>
  <c r="O1807" i="2"/>
  <c r="O1806" i="2"/>
  <c r="O1805" i="2"/>
  <c r="O1804" i="2"/>
  <c r="O1803" i="2"/>
  <c r="O1802" i="2"/>
  <c r="O1801" i="2"/>
  <c r="O1800" i="2"/>
  <c r="O1799" i="2"/>
  <c r="O1794" i="2"/>
  <c r="O1793" i="2"/>
  <c r="O1790" i="2"/>
  <c r="O1787" i="2"/>
  <c r="O1785" i="2"/>
  <c r="O1784" i="2"/>
  <c r="O1783" i="2"/>
  <c r="O1782" i="2"/>
  <c r="O1780" i="2"/>
  <c r="O1779" i="2"/>
  <c r="O1778" i="2"/>
  <c r="O1777" i="2"/>
  <c r="O1776" i="2"/>
  <c r="O1774" i="2"/>
  <c r="O1773" i="2"/>
  <c r="O1772" i="2"/>
  <c r="O1771" i="2"/>
  <c r="O1770" i="2"/>
  <c r="O1768" i="2"/>
  <c r="O1767" i="2"/>
  <c r="O1766" i="2"/>
  <c r="O1764" i="2"/>
  <c r="O1763" i="2"/>
  <c r="O1762" i="2"/>
  <c r="O1761" i="2"/>
  <c r="O1760" i="2"/>
  <c r="O1759" i="2"/>
  <c r="O1757" i="2"/>
  <c r="O1756" i="2"/>
  <c r="O1755" i="2"/>
  <c r="O1754" i="2"/>
  <c r="O1753" i="2"/>
  <c r="O1752" i="2"/>
  <c r="O1751" i="2"/>
  <c r="O1750" i="2"/>
  <c r="O1749" i="2"/>
  <c r="O1748" i="2"/>
  <c r="O1747" i="2"/>
  <c r="O1746" i="2"/>
  <c r="O1745" i="2"/>
  <c r="O1744" i="2"/>
  <c r="O1743" i="2"/>
  <c r="O1742" i="2"/>
  <c r="O1741" i="2"/>
  <c r="O1740" i="2"/>
  <c r="O1739" i="2"/>
  <c r="O1738" i="2"/>
  <c r="O1737" i="2"/>
  <c r="O1736" i="2"/>
  <c r="O1735" i="2"/>
  <c r="O1734" i="2"/>
  <c r="O1733" i="2"/>
  <c r="O1732" i="2"/>
  <c r="O1731" i="2"/>
  <c r="O1730" i="2"/>
  <c r="O1729" i="2"/>
  <c r="O1728" i="2"/>
  <c r="O1727" i="2"/>
  <c r="O1726" i="2"/>
  <c r="O1725" i="2"/>
  <c r="O1724" i="2"/>
  <c r="O1723" i="2"/>
  <c r="O1722" i="2"/>
  <c r="O1721" i="2"/>
  <c r="O1719" i="2"/>
  <c r="O1718" i="2"/>
  <c r="O1717" i="2"/>
  <c r="O1715" i="2"/>
  <c r="O1714" i="2"/>
  <c r="O1713" i="2"/>
  <c r="O1712" i="2"/>
  <c r="O1710" i="2"/>
  <c r="O1709" i="2"/>
  <c r="O1708" i="2"/>
  <c r="O1707" i="2"/>
  <c r="O1706" i="2"/>
  <c r="O1705" i="2"/>
  <c r="O1704" i="2"/>
  <c r="O1703" i="2"/>
  <c r="O1702" i="2"/>
  <c r="O1701" i="2"/>
  <c r="O1700" i="2"/>
  <c r="O1699" i="2"/>
  <c r="O1698" i="2"/>
  <c r="O1697" i="2"/>
  <c r="O1696" i="2"/>
  <c r="O1695" i="2"/>
  <c r="O1694" i="2"/>
  <c r="O1692" i="2"/>
  <c r="O1691" i="2"/>
  <c r="O1690" i="2"/>
  <c r="O1689" i="2"/>
  <c r="O1688" i="2"/>
  <c r="O1687" i="2"/>
  <c r="O1686" i="2"/>
  <c r="O1685" i="2"/>
  <c r="O1684" i="2"/>
  <c r="O1682" i="2"/>
  <c r="O1681" i="2"/>
  <c r="O1680" i="2"/>
  <c r="O1679" i="2"/>
  <c r="O1678" i="2"/>
  <c r="O1677" i="2"/>
  <c r="O1676" i="2"/>
  <c r="O1675" i="2"/>
  <c r="O1674" i="2"/>
  <c r="O1673" i="2"/>
  <c r="O1672" i="2"/>
  <c r="O1671" i="2"/>
  <c r="O1670" i="2"/>
  <c r="O1669" i="2"/>
  <c r="O1668" i="2"/>
  <c r="O1667" i="2"/>
  <c r="O1666" i="2"/>
  <c r="O1665" i="2"/>
  <c r="O1664" i="2"/>
  <c r="O1663" i="2"/>
  <c r="O1662" i="2"/>
  <c r="O1661" i="2"/>
  <c r="O1660" i="2"/>
  <c r="O1653" i="2"/>
  <c r="O1652" i="2"/>
  <c r="O1651" i="2"/>
  <c r="O1650" i="2"/>
  <c r="O1649" i="2"/>
  <c r="O1648" i="2"/>
  <c r="O1647" i="2"/>
  <c r="O1646" i="2"/>
  <c r="O1645" i="2"/>
  <c r="O1644" i="2"/>
  <c r="O1643" i="2"/>
  <c r="O1642" i="2"/>
  <c r="O1640" i="2"/>
  <c r="O1639" i="2"/>
  <c r="O1638" i="2"/>
  <c r="O1637" i="2"/>
  <c r="O1636" i="2"/>
  <c r="O1635" i="2"/>
  <c r="O1634" i="2"/>
  <c r="O1633" i="2"/>
  <c r="O1632" i="2"/>
  <c r="O1631" i="2"/>
  <c r="O1630" i="2"/>
  <c r="O1629" i="2"/>
  <c r="O1628" i="2"/>
  <c r="O1627" i="2"/>
  <c r="O1626" i="2"/>
  <c r="O1625" i="2"/>
  <c r="O1624" i="2"/>
  <c r="O1623" i="2"/>
  <c r="O1621" i="2"/>
  <c r="O1620" i="2"/>
  <c r="O1619" i="2"/>
  <c r="O1618" i="2"/>
  <c r="O1617" i="2"/>
  <c r="O1616" i="2"/>
  <c r="O1615" i="2"/>
  <c r="O1614" i="2"/>
  <c r="O1613" i="2"/>
  <c r="O1612" i="2"/>
  <c r="O1611" i="2"/>
  <c r="O1610" i="2"/>
  <c r="O1609" i="2"/>
  <c r="O1608" i="2"/>
  <c r="O1607" i="2"/>
  <c r="O1606" i="2"/>
  <c r="O1605" i="2"/>
  <c r="O1604" i="2"/>
  <c r="O1603" i="2"/>
  <c r="O1600" i="2"/>
  <c r="O1599" i="2"/>
  <c r="O1598" i="2"/>
  <c r="O1597" i="2"/>
  <c r="O1596" i="2"/>
  <c r="O1595" i="2"/>
  <c r="O1594" i="2"/>
  <c r="O1593" i="2"/>
  <c r="O1592" i="2"/>
  <c r="O1591" i="2"/>
  <c r="O1590" i="2"/>
  <c r="O1589" i="2"/>
  <c r="O1588" i="2"/>
  <c r="O1587" i="2"/>
  <c r="O1586" i="2"/>
  <c r="O1585" i="2"/>
  <c r="O1584" i="2"/>
  <c r="O1583" i="2"/>
  <c r="O1582" i="2"/>
  <c r="O1581" i="2"/>
  <c r="O1580" i="2"/>
  <c r="O1579" i="2"/>
  <c r="O1578" i="2"/>
  <c r="O1577" i="2"/>
  <c r="O1576" i="2"/>
  <c r="O1575" i="2"/>
  <c r="O1574" i="2"/>
  <c r="O1573" i="2"/>
  <c r="O1572" i="2"/>
  <c r="O1571" i="2"/>
  <c r="O1570" i="2"/>
  <c r="O1569" i="2"/>
  <c r="O1568" i="2"/>
  <c r="O1567" i="2"/>
  <c r="O1566" i="2"/>
  <c r="O1565" i="2"/>
  <c r="O1564" i="2"/>
  <c r="O1563" i="2"/>
  <c r="O1562" i="2"/>
  <c r="O1561" i="2"/>
  <c r="O1560" i="2"/>
  <c r="O1557" i="2"/>
  <c r="O1556" i="2"/>
  <c r="O1555" i="2"/>
  <c r="O1554" i="2"/>
  <c r="O1553" i="2"/>
  <c r="O1552" i="2"/>
  <c r="O1551" i="2"/>
  <c r="O1550" i="2"/>
  <c r="O1549" i="2"/>
  <c r="O1548" i="2"/>
  <c r="O1547" i="2"/>
  <c r="O1546" i="2"/>
  <c r="O1545" i="2"/>
  <c r="O1544" i="2"/>
  <c r="O1543" i="2"/>
  <c r="O1542" i="2"/>
  <c r="O1541" i="2"/>
  <c r="O1540" i="2"/>
  <c r="O1539" i="2"/>
  <c r="O1538" i="2"/>
  <c r="O1537" i="2"/>
  <c r="O1536" i="2"/>
  <c r="O1535" i="2"/>
  <c r="O1534" i="2"/>
  <c r="O1533" i="2"/>
  <c r="O1532" i="2"/>
  <c r="O1530" i="2"/>
  <c r="O1529" i="2"/>
  <c r="O1528" i="2"/>
  <c r="O1527" i="2"/>
  <c r="O1526" i="2"/>
  <c r="O1525" i="2"/>
  <c r="O1524" i="2"/>
  <c r="O1523" i="2"/>
  <c r="O1522" i="2"/>
  <c r="O1521" i="2"/>
  <c r="O1520" i="2"/>
  <c r="O1781" i="2"/>
  <c r="O1518" i="2"/>
  <c r="O1515" i="2"/>
  <c r="O1514" i="2"/>
  <c r="O1513" i="2"/>
  <c r="O1507" i="2"/>
  <c r="O1506" i="2"/>
  <c r="O1504" i="2"/>
  <c r="O1502" i="2"/>
  <c r="O1501" i="2"/>
  <c r="O1500" i="2"/>
  <c r="O1499" i="2"/>
  <c r="O1498" i="2"/>
  <c r="O1494" i="2"/>
  <c r="O1491" i="2"/>
  <c r="O1489" i="2"/>
  <c r="O1488" i="2"/>
  <c r="O1487" i="2"/>
  <c r="O1486" i="2"/>
  <c r="O1483" i="2"/>
  <c r="O1482" i="2"/>
  <c r="O1480" i="2"/>
  <c r="O1479" i="2"/>
  <c r="O1478" i="2"/>
  <c r="O1477" i="2"/>
  <c r="O1476" i="2"/>
  <c r="O1475" i="2"/>
  <c r="O1474" i="2"/>
  <c r="O1473" i="2"/>
  <c r="O1471" i="2"/>
  <c r="O1470" i="2"/>
  <c r="O1469" i="2"/>
  <c r="O1468" i="2"/>
  <c r="O1467" i="2"/>
  <c r="O1466" i="2"/>
  <c r="O1464" i="2"/>
  <c r="O1463" i="2"/>
  <c r="O1462" i="2"/>
  <c r="O1461" i="2"/>
  <c r="O1460" i="2"/>
  <c r="O1459" i="2"/>
  <c r="O1458" i="2"/>
  <c r="O1457" i="2"/>
  <c r="O1455" i="2"/>
  <c r="O1454" i="2"/>
  <c r="O1452" i="2"/>
  <c r="O1451" i="2"/>
  <c r="O1450" i="2"/>
  <c r="O1449" i="2"/>
  <c r="O1448" i="2"/>
  <c r="O1444" i="2"/>
  <c r="O1443" i="2"/>
  <c r="O1442" i="2"/>
  <c r="O1441" i="2"/>
  <c r="O1439" i="2"/>
  <c r="O1438" i="2"/>
  <c r="O1437" i="2"/>
  <c r="O1436" i="2"/>
  <c r="O1435" i="2"/>
  <c r="O1433" i="2"/>
  <c r="O1431" i="2"/>
  <c r="O1430" i="2"/>
  <c r="O1429" i="2"/>
  <c r="O1428" i="2"/>
  <c r="O1426" i="2"/>
  <c r="O1425" i="2"/>
  <c r="O1424" i="2"/>
  <c r="O1422" i="2"/>
  <c r="O1421" i="2"/>
  <c r="O1420" i="2"/>
  <c r="O1419" i="2"/>
  <c r="O1418" i="2"/>
  <c r="O1417" i="2"/>
  <c r="O1416" i="2"/>
  <c r="O1414" i="2"/>
  <c r="O1413" i="2"/>
  <c r="O1412" i="2"/>
  <c r="O1411" i="2"/>
  <c r="O1410" i="2"/>
  <c r="O1409" i="2"/>
  <c r="O1408" i="2"/>
  <c r="O1407" i="2"/>
  <c r="O1406" i="2"/>
  <c r="O1405" i="2"/>
  <c r="O1403" i="2"/>
  <c r="O1402" i="2"/>
  <c r="O1401" i="2"/>
  <c r="O1400" i="2"/>
  <c r="O1399" i="2"/>
  <c r="O1398" i="2"/>
  <c r="O1397" i="2"/>
  <c r="O1396" i="2"/>
  <c r="O1395" i="2"/>
  <c r="O1394" i="2"/>
  <c r="O1393" i="2"/>
  <c r="O1392" i="2"/>
  <c r="O1391" i="2"/>
  <c r="O1390" i="2"/>
  <c r="O1389" i="2"/>
  <c r="O1388" i="2"/>
  <c r="O1387" i="2"/>
  <c r="O1386" i="2"/>
  <c r="O1385" i="2"/>
  <c r="O1384" i="2"/>
  <c r="O1383" i="2"/>
  <c r="O1382" i="2"/>
  <c r="O1381" i="2"/>
  <c r="O1380" i="2"/>
  <c r="O1379" i="2"/>
  <c r="O1378" i="2"/>
  <c r="O1377" i="2"/>
  <c r="O1376" i="2"/>
  <c r="O1375" i="2"/>
  <c r="O1374" i="2"/>
  <c r="O1373" i="2"/>
  <c r="O1372" i="2"/>
  <c r="O1371" i="2"/>
  <c r="O1369" i="2"/>
  <c r="O1368" i="2"/>
  <c r="O1367" i="2"/>
  <c r="O1366" i="2"/>
  <c r="O1365" i="2"/>
  <c r="O1364" i="2"/>
  <c r="O1363" i="2"/>
  <c r="O1362" i="2"/>
  <c r="O1361" i="2"/>
  <c r="O1360" i="2"/>
  <c r="O1359" i="2"/>
  <c r="O1358" i="2"/>
  <c r="O1357" i="2"/>
  <c r="O1356" i="2"/>
  <c r="O1355" i="2"/>
  <c r="O1354" i="2"/>
  <c r="O1353" i="2"/>
  <c r="O1352" i="2"/>
  <c r="O1351" i="2"/>
  <c r="O1350" i="2"/>
  <c r="O1349" i="2"/>
  <c r="O1348" i="2"/>
  <c r="O1347" i="2"/>
  <c r="O1345" i="2"/>
  <c r="O1314" i="2"/>
  <c r="O1313" i="2"/>
  <c r="O1312" i="2"/>
  <c r="O1311" i="2"/>
  <c r="O1310" i="2"/>
  <c r="O1309" i="2"/>
  <c r="O1307" i="2"/>
  <c r="O1306" i="2"/>
  <c r="O1305" i="2"/>
  <c r="O1304" i="2"/>
  <c r="O1303" i="2"/>
  <c r="O1302" i="2"/>
  <c r="O1301" i="2"/>
  <c r="O1300" i="2"/>
  <c r="O1298" i="2"/>
  <c r="O1297" i="2"/>
  <c r="O1295" i="2"/>
  <c r="O1294" i="2"/>
  <c r="O1293" i="2"/>
  <c r="O1292" i="2"/>
  <c r="O1291" i="2"/>
  <c r="O1290" i="2"/>
  <c r="O1289" i="2"/>
  <c r="O1288" i="2"/>
  <c r="O1287" i="2"/>
  <c r="O1286" i="2"/>
  <c r="O1285" i="2"/>
  <c r="O1284" i="2"/>
  <c r="O1283" i="2"/>
  <c r="O1282" i="2"/>
  <c r="O1281" i="2"/>
  <c r="O1280" i="2"/>
  <c r="O1279" i="2"/>
  <c r="O1277" i="2"/>
  <c r="O1276" i="2"/>
  <c r="O1275" i="2"/>
  <c r="O1274" i="2"/>
  <c r="O1273" i="2"/>
  <c r="O1272" i="2"/>
  <c r="O1271" i="2"/>
  <c r="O1270" i="2"/>
  <c r="O1269" i="2"/>
  <c r="O1268" i="2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4" i="2"/>
  <c r="O1173" i="2"/>
  <c r="O1172" i="2"/>
  <c r="O1170" i="2"/>
  <c r="O1169" i="2"/>
  <c r="O1165" i="2"/>
  <c r="O1160" i="2"/>
  <c r="O1159" i="2"/>
  <c r="O1157" i="2"/>
  <c r="O1155" i="2"/>
  <c r="O1154" i="2"/>
  <c r="O1153" i="2"/>
  <c r="O1152" i="2"/>
  <c r="O1150" i="2"/>
  <c r="O1149" i="2"/>
  <c r="O1148" i="2"/>
  <c r="O1147" i="2"/>
  <c r="O1146" i="2"/>
  <c r="O1145" i="2"/>
  <c r="O1144" i="2"/>
  <c r="O1143" i="2"/>
  <c r="O1142" i="2"/>
  <c r="O1141" i="2"/>
  <c r="O1139" i="2"/>
  <c r="O1138" i="2"/>
  <c r="O1137" i="2"/>
  <c r="O1135" i="2"/>
  <c r="O1129" i="2"/>
  <c r="O1128" i="2"/>
  <c r="O1127" i="2"/>
  <c r="O1126" i="2"/>
  <c r="O1125" i="2"/>
  <c r="O1123" i="2"/>
  <c r="O1121" i="2"/>
  <c r="O1120" i="2"/>
  <c r="O1119" i="2"/>
  <c r="O1118" i="2"/>
  <c r="O1117" i="2"/>
  <c r="O1116" i="2"/>
  <c r="O1113" i="2"/>
  <c r="O1111" i="2"/>
  <c r="O1110" i="2"/>
  <c r="O1109" i="2"/>
  <c r="M5198" i="2"/>
  <c r="M5197" i="2"/>
  <c r="M5196" i="2"/>
  <c r="M5195" i="2"/>
  <c r="M5193" i="2"/>
  <c r="M5192" i="2"/>
  <c r="M5191" i="2"/>
  <c r="M5190" i="2"/>
  <c r="M5189" i="2"/>
  <c r="M5188" i="2"/>
  <c r="M5187" i="2"/>
  <c r="M5186" i="2"/>
  <c r="M5185" i="2"/>
  <c r="M5184" i="2"/>
  <c r="M5183" i="2"/>
  <c r="M5182" i="2"/>
  <c r="M5181" i="2"/>
  <c r="M5180" i="2"/>
  <c r="M5179" i="2"/>
  <c r="M5178" i="2"/>
  <c r="M5177" i="2"/>
  <c r="M5176" i="2"/>
  <c r="M5175" i="2"/>
  <c r="M5174" i="2"/>
  <c r="M5173" i="2"/>
  <c r="M5172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6" i="2"/>
  <c r="M5155" i="2"/>
  <c r="M5154" i="2"/>
  <c r="M5153" i="2"/>
  <c r="M5152" i="2"/>
  <c r="M5151" i="2"/>
  <c r="M5150" i="2"/>
  <c r="M5149" i="2"/>
  <c r="M5148" i="2"/>
  <c r="M5147" i="2"/>
  <c r="M5146" i="2"/>
  <c r="M5145" i="2"/>
  <c r="M5144" i="2"/>
  <c r="M5143" i="2"/>
  <c r="M5142" i="2"/>
  <c r="M5141" i="2"/>
  <c r="M5139" i="2"/>
  <c r="M5138" i="2"/>
  <c r="M5137" i="2"/>
  <c r="M5135" i="2"/>
  <c r="M5134" i="2"/>
  <c r="M5132" i="2"/>
  <c r="M5130" i="2"/>
  <c r="M5129" i="2"/>
  <c r="M5128" i="2"/>
  <c r="M5127" i="2"/>
  <c r="M5125" i="2"/>
  <c r="M5124" i="2"/>
  <c r="M5123" i="2"/>
  <c r="M5121" i="2"/>
  <c r="M5120" i="2"/>
  <c r="M5119" i="2"/>
  <c r="M5118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5" i="2"/>
  <c r="M5104" i="2"/>
  <c r="M5103" i="2"/>
  <c r="M5102" i="2"/>
  <c r="M5101" i="2"/>
  <c r="M5100" i="2"/>
  <c r="M5099" i="2"/>
  <c r="M5098" i="2"/>
  <c r="M5097" i="2"/>
  <c r="M5096" i="2"/>
  <c r="M5095" i="2"/>
  <c r="M5094" i="2"/>
  <c r="M5093" i="2"/>
  <c r="M5092" i="2"/>
  <c r="M5091" i="2"/>
  <c r="M5090" i="2"/>
  <c r="M5089" i="2"/>
  <c r="M5088" i="2"/>
  <c r="M5087" i="2"/>
  <c r="M5086" i="2"/>
  <c r="M5085" i="2"/>
  <c r="M5084" i="2"/>
  <c r="M5083" i="2"/>
  <c r="M5082" i="2"/>
  <c r="M5081" i="2"/>
  <c r="M5080" i="2"/>
  <c r="M5079" i="2"/>
  <c r="M5078" i="2"/>
  <c r="M5077" i="2"/>
  <c r="M5076" i="2"/>
  <c r="M5075" i="2"/>
  <c r="M5074" i="2"/>
  <c r="M5073" i="2"/>
  <c r="M5072" i="2"/>
  <c r="M5071" i="2"/>
  <c r="M5070" i="2"/>
  <c r="M5069" i="2"/>
  <c r="M5068" i="2"/>
  <c r="M5067" i="2"/>
  <c r="M5066" i="2"/>
  <c r="M5065" i="2"/>
  <c r="M5064" i="2"/>
  <c r="M5063" i="2"/>
  <c r="M5062" i="2"/>
  <c r="M5061" i="2"/>
  <c r="M5060" i="2"/>
  <c r="M5059" i="2"/>
  <c r="M5058" i="2"/>
  <c r="M5057" i="2"/>
  <c r="M5056" i="2"/>
  <c r="M5055" i="2"/>
  <c r="M5054" i="2"/>
  <c r="M5053" i="2"/>
  <c r="M5052" i="2"/>
  <c r="M5051" i="2"/>
  <c r="M5050" i="2"/>
  <c r="M5049" i="2"/>
  <c r="M5048" i="2"/>
  <c r="M5047" i="2"/>
  <c r="M5046" i="2"/>
  <c r="M5045" i="2"/>
  <c r="M5044" i="2"/>
  <c r="M5043" i="2"/>
  <c r="M5042" i="2"/>
  <c r="M5041" i="2"/>
  <c r="M5040" i="2"/>
  <c r="M5039" i="2"/>
  <c r="M5038" i="2"/>
  <c r="M5037" i="2"/>
  <c r="M5036" i="2"/>
  <c r="M5035" i="2"/>
  <c r="M5034" i="2"/>
  <c r="M5033" i="2"/>
  <c r="M5032" i="2"/>
  <c r="M5031" i="2"/>
  <c r="M5030" i="2"/>
  <c r="M5029" i="2"/>
  <c r="M5028" i="2"/>
  <c r="M5027" i="2"/>
  <c r="M5026" i="2"/>
  <c r="M5025" i="2"/>
  <c r="M5024" i="2"/>
  <c r="M5023" i="2"/>
  <c r="M5022" i="2"/>
  <c r="M5021" i="2"/>
  <c r="M5020" i="2"/>
  <c r="M5019" i="2"/>
  <c r="M5018" i="2"/>
  <c r="M5017" i="2"/>
  <c r="M5016" i="2"/>
  <c r="M5015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2" i="2"/>
  <c r="M5001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0" i="2"/>
  <c r="M4979" i="2"/>
  <c r="M4978" i="2"/>
  <c r="M4977" i="2"/>
  <c r="M4976" i="2"/>
  <c r="M4975" i="2"/>
  <c r="M4974" i="2"/>
  <c r="M4973" i="2"/>
  <c r="M4972" i="2"/>
  <c r="M4971" i="2"/>
  <c r="M4970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2" i="2"/>
  <c r="M4921" i="2"/>
  <c r="M4920" i="2"/>
  <c r="M4919" i="2"/>
  <c r="M4917" i="2"/>
  <c r="M4916" i="2"/>
  <c r="M4915" i="2"/>
  <c r="M4914" i="2"/>
  <c r="M4913" i="2"/>
  <c r="M4912" i="2"/>
  <c r="M4911" i="2"/>
  <c r="M4910" i="2"/>
  <c r="M4909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895" i="2"/>
  <c r="M4894" i="2"/>
  <c r="M4893" i="2"/>
  <c r="M4892" i="2"/>
  <c r="M4891" i="2"/>
  <c r="M4890" i="2"/>
  <c r="M4889" i="2"/>
  <c r="M4888" i="2"/>
  <c r="M4886" i="2"/>
  <c r="M4885" i="2"/>
  <c r="M4884" i="2"/>
  <c r="M4882" i="2"/>
  <c r="M4881" i="2"/>
  <c r="M4880" i="2"/>
  <c r="M4879" i="2"/>
  <c r="M4878" i="2"/>
  <c r="M4877" i="2"/>
  <c r="M4875" i="2"/>
  <c r="M4874" i="2"/>
  <c r="M4873" i="2"/>
  <c r="M4872" i="2"/>
  <c r="M4871" i="2"/>
  <c r="M4870" i="2"/>
  <c r="M4869" i="2"/>
  <c r="M4868" i="2"/>
  <c r="M4867" i="2"/>
  <c r="M4866" i="2"/>
  <c r="M4865" i="2"/>
  <c r="M4864" i="2"/>
  <c r="M4863" i="2"/>
  <c r="M4862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6" i="2"/>
  <c r="M4825" i="2"/>
  <c r="M4824" i="2"/>
  <c r="M4821" i="2"/>
  <c r="M4820" i="2"/>
  <c r="M4819" i="2"/>
  <c r="M4818" i="2"/>
  <c r="M4816" i="2"/>
  <c r="M4815" i="2"/>
  <c r="M4814" i="2"/>
  <c r="M4813" i="2"/>
  <c r="M4812" i="2"/>
  <c r="M4811" i="2"/>
  <c r="M4810" i="2"/>
  <c r="M4809" i="2"/>
  <c r="M4808" i="2"/>
  <c r="M4806" i="2"/>
  <c r="M4805" i="2"/>
  <c r="M4803" i="2"/>
  <c r="M4801" i="2"/>
  <c r="M4800" i="2"/>
  <c r="M4799" i="2"/>
  <c r="M4797" i="2"/>
  <c r="M4796" i="2"/>
  <c r="M4795" i="2"/>
  <c r="M4794" i="2"/>
  <c r="M4793" i="2"/>
  <c r="M4791" i="2"/>
  <c r="M4790" i="2"/>
  <c r="M4789" i="2"/>
  <c r="M4788" i="2"/>
  <c r="M4787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6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9" i="2"/>
  <c r="M4728" i="2"/>
  <c r="M4727" i="2"/>
  <c r="M4725" i="2"/>
  <c r="M4724" i="2"/>
  <c r="M4723" i="2"/>
  <c r="M4722" i="2"/>
  <c r="M4721" i="2"/>
  <c r="M4720" i="2"/>
  <c r="M4719" i="2"/>
  <c r="M4718" i="2"/>
  <c r="M4717" i="2"/>
  <c r="M4716" i="2"/>
  <c r="M4715" i="2"/>
  <c r="M4714" i="2"/>
  <c r="M4713" i="2"/>
  <c r="M4712" i="2"/>
  <c r="M4711" i="2"/>
  <c r="M4710" i="2"/>
  <c r="M4709" i="2"/>
  <c r="M4708" i="2"/>
  <c r="M4707" i="2"/>
  <c r="M4704" i="2"/>
  <c r="M4703" i="2"/>
  <c r="M4702" i="2"/>
  <c r="M4701" i="2"/>
  <c r="M4700" i="2"/>
  <c r="M4699" i="2"/>
  <c r="M4698" i="2"/>
  <c r="M4697" i="2"/>
  <c r="M4696" i="2"/>
  <c r="M4695" i="2"/>
  <c r="M4694" i="2"/>
  <c r="M4693" i="2"/>
  <c r="M4692" i="2"/>
  <c r="M4691" i="2"/>
  <c r="M4688" i="2"/>
  <c r="M4687" i="2"/>
  <c r="M4686" i="2"/>
  <c r="M4685" i="2"/>
  <c r="M4684" i="2"/>
  <c r="M4683" i="2"/>
  <c r="M4682" i="2"/>
  <c r="M4681" i="2"/>
  <c r="M4680" i="2"/>
  <c r="M4678" i="2"/>
  <c r="M4677" i="2"/>
  <c r="M4676" i="2"/>
  <c r="M4675" i="2"/>
  <c r="M4674" i="2"/>
  <c r="M4673" i="2"/>
  <c r="M4672" i="2"/>
  <c r="M4671" i="2"/>
  <c r="M4670" i="2"/>
  <c r="M4669" i="2"/>
  <c r="M4668" i="2"/>
  <c r="M4667" i="2"/>
  <c r="M4666" i="2"/>
  <c r="M4665" i="2"/>
  <c r="M4664" i="2"/>
  <c r="M4663" i="2"/>
  <c r="M4662" i="2"/>
  <c r="M4661" i="2"/>
  <c r="M4660" i="2"/>
  <c r="M4659" i="2"/>
  <c r="M4658" i="2"/>
  <c r="M4657" i="2"/>
  <c r="M4656" i="2"/>
  <c r="M4655" i="2"/>
  <c r="M4654" i="2"/>
  <c r="M4653" i="2"/>
  <c r="M4652" i="2"/>
  <c r="M4651" i="2"/>
  <c r="M4650" i="2"/>
  <c r="M4649" i="2"/>
  <c r="M4648" i="2"/>
  <c r="M4647" i="2"/>
  <c r="M4646" i="2"/>
  <c r="M4645" i="2"/>
  <c r="M4644" i="2"/>
  <c r="M4643" i="2"/>
  <c r="M4642" i="2"/>
  <c r="M4641" i="2"/>
  <c r="M4640" i="2"/>
  <c r="M4639" i="2"/>
  <c r="M4638" i="2"/>
  <c r="M4637" i="2"/>
  <c r="M4636" i="2"/>
  <c r="M4635" i="2"/>
  <c r="M4634" i="2"/>
  <c r="M4633" i="2"/>
  <c r="M4632" i="2"/>
  <c r="M4631" i="2"/>
  <c r="M4630" i="2"/>
  <c r="M4629" i="2"/>
  <c r="M4628" i="2"/>
  <c r="M4627" i="2"/>
  <c r="M4626" i="2"/>
  <c r="M4625" i="2"/>
  <c r="M4624" i="2"/>
  <c r="M4623" i="2"/>
  <c r="M4622" i="2"/>
  <c r="M4621" i="2"/>
  <c r="M4620" i="2"/>
  <c r="M4619" i="2"/>
  <c r="M4617" i="2"/>
  <c r="M4615" i="2"/>
  <c r="M4614" i="2"/>
  <c r="M4613" i="2"/>
  <c r="M4612" i="2"/>
  <c r="M4611" i="2"/>
  <c r="M4610" i="2"/>
  <c r="M4608" i="2"/>
  <c r="M4607" i="2"/>
  <c r="M4605" i="2"/>
  <c r="M4604" i="2"/>
  <c r="M4603" i="2"/>
  <c r="M4602" i="2"/>
  <c r="M4601" i="2"/>
  <c r="M4600" i="2"/>
  <c r="M4599" i="2"/>
  <c r="M4598" i="2"/>
  <c r="M4597" i="2"/>
  <c r="M4596" i="2"/>
  <c r="M4595" i="2"/>
  <c r="M4594" i="2"/>
  <c r="M4593" i="2"/>
  <c r="M4592" i="2"/>
  <c r="M4591" i="2"/>
  <c r="M4590" i="2"/>
  <c r="M4589" i="2"/>
  <c r="M4588" i="2"/>
  <c r="M4587" i="2"/>
  <c r="M4586" i="2"/>
  <c r="M4585" i="2"/>
  <c r="M4584" i="2"/>
  <c r="M4583" i="2"/>
  <c r="M4582" i="2"/>
  <c r="M4581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59" i="2"/>
  <c r="M3458" i="2"/>
  <c r="M3457" i="2"/>
  <c r="M3456" i="2"/>
  <c r="M3455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7" i="2"/>
  <c r="M3376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69" i="2"/>
  <c r="M3268" i="2"/>
  <c r="M3265" i="2"/>
  <c r="M3264" i="2"/>
  <c r="M3263" i="2"/>
  <c r="M3262" i="2"/>
  <c r="M3261" i="2"/>
  <c r="M3260" i="2"/>
  <c r="M3259" i="2"/>
  <c r="M3258" i="2"/>
  <c r="M3257" i="2"/>
  <c r="M3256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09" i="2"/>
  <c r="M3208" i="2"/>
  <c r="M3207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204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6" i="2"/>
  <c r="M2995" i="2"/>
  <c r="M2994" i="2"/>
  <c r="M2993" i="2"/>
  <c r="M2992" i="2"/>
  <c r="M2991" i="2"/>
  <c r="M2990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3" i="2"/>
  <c r="M2942" i="2"/>
  <c r="M2941" i="2"/>
  <c r="M2940" i="2"/>
  <c r="M2939" i="2"/>
  <c r="M2938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3" i="2"/>
  <c r="M2802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2" i="2"/>
  <c r="M2351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89" i="2"/>
  <c r="M2288" i="2"/>
  <c r="M2287" i="2"/>
  <c r="M2286" i="2"/>
  <c r="M2285" i="2"/>
  <c r="M2284" i="2"/>
  <c r="M2283" i="2"/>
  <c r="M2281" i="2"/>
  <c r="M2280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1" i="2"/>
  <c r="M2220" i="2"/>
  <c r="M2219" i="2"/>
  <c r="M2218" i="2"/>
  <c r="M2217" i="2"/>
  <c r="M2216" i="2"/>
  <c r="M2215" i="2"/>
  <c r="M2214" i="2"/>
  <c r="M2213" i="2"/>
  <c r="M2210" i="2"/>
  <c r="M2209" i="2"/>
  <c r="M2208" i="2"/>
  <c r="M2207" i="2"/>
  <c r="M2206" i="2"/>
  <c r="M2205" i="2"/>
  <c r="M2204" i="2"/>
  <c r="M2203" i="2"/>
  <c r="M2202" i="2"/>
  <c r="M2200" i="2"/>
  <c r="M2199" i="2"/>
  <c r="M2198" i="2"/>
  <c r="M2197" i="2"/>
  <c r="M2196" i="2"/>
  <c r="M2195" i="2"/>
  <c r="M2194" i="2"/>
  <c r="M2193" i="2"/>
  <c r="M2192" i="2"/>
  <c r="M2191" i="2"/>
  <c r="M2188" i="2"/>
  <c r="M2187" i="2"/>
  <c r="M2186" i="2"/>
  <c r="M2185" i="2"/>
  <c r="M2184" i="2"/>
  <c r="M2183" i="2"/>
  <c r="M2182" i="2"/>
  <c r="M2181" i="2"/>
  <c r="M2180" i="2"/>
  <c r="M2179" i="2"/>
  <c r="M2177" i="2"/>
  <c r="M2176" i="2"/>
  <c r="M2175" i="2"/>
  <c r="M2174" i="2"/>
  <c r="M2173" i="2"/>
  <c r="M2171" i="2"/>
  <c r="M2170" i="2"/>
  <c r="M2168" i="2"/>
  <c r="M2165" i="2"/>
  <c r="M2164" i="2"/>
  <c r="M2163" i="2"/>
  <c r="M2162" i="2"/>
  <c r="M2160" i="2"/>
  <c r="M2159" i="2"/>
  <c r="M2158" i="2"/>
  <c r="M2157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29" i="2"/>
  <c r="M2128" i="2"/>
  <c r="M2127" i="2"/>
  <c r="M2125" i="2"/>
  <c r="M2124" i="2"/>
  <c r="M2123" i="2"/>
  <c r="M2122" i="2"/>
  <c r="M2121" i="2"/>
  <c r="M2120" i="2"/>
  <c r="M2119" i="2"/>
  <c r="M2118" i="2"/>
  <c r="M2115" i="2"/>
  <c r="M2114" i="2"/>
  <c r="M2113" i="2"/>
  <c r="M2112" i="2"/>
  <c r="M2110" i="2"/>
  <c r="M2109" i="2"/>
  <c r="M2108" i="2"/>
  <c r="M2107" i="2"/>
  <c r="M2106" i="2"/>
  <c r="M2105" i="2"/>
  <c r="M2104" i="2"/>
  <c r="M2102" i="2"/>
  <c r="M2101" i="2"/>
  <c r="M2100" i="2"/>
  <c r="M2099" i="2"/>
  <c r="M2097" i="2"/>
  <c r="M2096" i="2"/>
  <c r="M2095" i="2"/>
  <c r="M2094" i="2"/>
  <c r="M2093" i="2"/>
  <c r="M2092" i="2"/>
  <c r="M2091" i="2"/>
  <c r="M2090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4" i="2"/>
  <c r="M2063" i="2"/>
  <c r="M2062" i="2"/>
  <c r="M2061" i="2"/>
  <c r="M2059" i="2"/>
  <c r="M2058" i="2"/>
  <c r="M2057" i="2"/>
  <c r="M2056" i="2"/>
  <c r="M2055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4" i="2"/>
  <c r="M2018" i="2"/>
  <c r="M2017" i="2"/>
  <c r="M2015" i="2"/>
  <c r="M2013" i="2"/>
  <c r="M2011" i="2"/>
  <c r="M2010" i="2"/>
  <c r="M2009" i="2"/>
  <c r="M2008" i="2"/>
  <c r="M2007" i="2"/>
  <c r="M2006" i="2"/>
  <c r="M2005" i="2"/>
  <c r="M2004" i="2"/>
  <c r="M2002" i="2"/>
  <c r="M2001" i="2"/>
  <c r="M1999" i="2"/>
  <c r="M1998" i="2"/>
  <c r="M1996" i="2"/>
  <c r="M1995" i="2"/>
  <c r="M1994" i="2"/>
  <c r="M1993" i="2"/>
  <c r="M1991" i="2"/>
  <c r="M1990" i="2"/>
  <c r="M1988" i="2"/>
  <c r="M1987" i="2"/>
  <c r="M1986" i="2"/>
  <c r="M1985" i="2"/>
  <c r="M1983" i="2"/>
  <c r="M1982" i="2"/>
  <c r="M1981" i="2"/>
  <c r="M1980" i="2"/>
  <c r="M1979" i="2"/>
  <c r="M1978" i="2"/>
  <c r="M1976" i="2"/>
  <c r="M1975" i="2"/>
  <c r="M1974" i="2"/>
  <c r="M1973" i="2"/>
  <c r="M1972" i="2"/>
  <c r="M1971" i="2"/>
  <c r="M1970" i="2"/>
  <c r="M1969" i="2"/>
  <c r="M1967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49" i="2"/>
  <c r="M1947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7" i="2"/>
  <c r="M1926" i="2"/>
  <c r="M1925" i="2"/>
  <c r="M1924" i="2"/>
  <c r="M1923" i="2"/>
  <c r="M1922" i="2"/>
  <c r="M1919" i="2"/>
  <c r="M1918" i="2"/>
  <c r="M1917" i="2"/>
  <c r="M1916" i="2"/>
  <c r="M1915" i="2"/>
  <c r="M1914" i="2"/>
  <c r="M1913" i="2"/>
  <c r="M1912" i="2"/>
  <c r="M1911" i="2"/>
  <c r="M1905" i="2"/>
  <c r="M1904" i="2"/>
  <c r="M1903" i="2"/>
  <c r="M1902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3" i="2"/>
  <c r="M1830" i="2"/>
  <c r="M1829" i="2"/>
  <c r="M1827" i="2"/>
  <c r="M1826" i="2"/>
  <c r="M1825" i="2"/>
  <c r="M1824" i="2"/>
  <c r="M1823" i="2"/>
  <c r="M1822" i="2"/>
  <c r="M1821" i="2"/>
  <c r="M1820" i="2"/>
  <c r="M1816" i="2"/>
  <c r="M1815" i="2"/>
  <c r="M1811" i="2"/>
  <c r="M1808" i="2"/>
  <c r="M1807" i="2"/>
  <c r="M1806" i="2"/>
  <c r="M1805" i="2"/>
  <c r="M1804" i="2"/>
  <c r="M1803" i="2"/>
  <c r="M1802" i="2"/>
  <c r="M1801" i="2"/>
  <c r="M1800" i="2"/>
  <c r="M1799" i="2"/>
  <c r="M1794" i="2"/>
  <c r="M1793" i="2"/>
  <c r="M1790" i="2"/>
  <c r="M1787" i="2"/>
  <c r="M1785" i="2"/>
  <c r="M1784" i="2"/>
  <c r="M1783" i="2"/>
  <c r="M1782" i="2"/>
  <c r="M1780" i="2"/>
  <c r="M1779" i="2"/>
  <c r="M1778" i="2"/>
  <c r="M1777" i="2"/>
  <c r="M1776" i="2"/>
  <c r="M1774" i="2"/>
  <c r="M1773" i="2"/>
  <c r="M1772" i="2"/>
  <c r="M1771" i="2"/>
  <c r="M1770" i="2"/>
  <c r="M1768" i="2"/>
  <c r="M1767" i="2"/>
  <c r="M1766" i="2"/>
  <c r="M1764" i="2"/>
  <c r="M1763" i="2"/>
  <c r="M1762" i="2"/>
  <c r="M1761" i="2"/>
  <c r="M1760" i="2"/>
  <c r="M1759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19" i="2"/>
  <c r="M1718" i="2"/>
  <c r="M1717" i="2"/>
  <c r="M1715" i="2"/>
  <c r="M1714" i="2"/>
  <c r="M1713" i="2"/>
  <c r="M1712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2" i="2"/>
  <c r="M1691" i="2"/>
  <c r="M1690" i="2"/>
  <c r="M1689" i="2"/>
  <c r="M1688" i="2"/>
  <c r="M1687" i="2"/>
  <c r="M1686" i="2"/>
  <c r="M1685" i="2"/>
  <c r="M1684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0" i="2"/>
  <c r="M1529" i="2"/>
  <c r="M1528" i="2"/>
  <c r="M1527" i="2"/>
  <c r="M1526" i="2"/>
  <c r="M1525" i="2"/>
  <c r="M1524" i="2"/>
  <c r="M1523" i="2"/>
  <c r="M1522" i="2"/>
  <c r="M1521" i="2"/>
  <c r="M1520" i="2"/>
  <c r="M1781" i="2"/>
  <c r="M1518" i="2"/>
  <c r="M1515" i="2"/>
  <c r="M1514" i="2"/>
  <c r="M1513" i="2"/>
  <c r="M1507" i="2"/>
  <c r="M1506" i="2"/>
  <c r="M1504" i="2"/>
  <c r="M1502" i="2"/>
  <c r="M1501" i="2"/>
  <c r="M1500" i="2"/>
  <c r="M1499" i="2"/>
  <c r="M1498" i="2"/>
  <c r="M1494" i="2"/>
  <c r="M1491" i="2"/>
  <c r="M1489" i="2"/>
  <c r="M1488" i="2"/>
  <c r="M1487" i="2"/>
  <c r="M1486" i="2"/>
  <c r="M1483" i="2"/>
  <c r="M1482" i="2"/>
  <c r="M1480" i="2"/>
  <c r="M1479" i="2"/>
  <c r="M1478" i="2"/>
  <c r="M1477" i="2"/>
  <c r="M1476" i="2"/>
  <c r="M1475" i="2"/>
  <c r="M1474" i="2"/>
  <c r="M1473" i="2"/>
  <c r="M1471" i="2"/>
  <c r="M1470" i="2"/>
  <c r="M1469" i="2"/>
  <c r="M1468" i="2"/>
  <c r="M1467" i="2"/>
  <c r="M1466" i="2"/>
  <c r="M1464" i="2"/>
  <c r="M1463" i="2"/>
  <c r="M1462" i="2"/>
  <c r="M1461" i="2"/>
  <c r="M1460" i="2"/>
  <c r="M1459" i="2"/>
  <c r="M1458" i="2"/>
  <c r="M1457" i="2"/>
  <c r="M1455" i="2"/>
  <c r="M1454" i="2"/>
  <c r="M1452" i="2"/>
  <c r="M1451" i="2"/>
  <c r="M1450" i="2"/>
  <c r="M1449" i="2"/>
  <c r="M1448" i="2"/>
  <c r="M1444" i="2"/>
  <c r="M1443" i="2"/>
  <c r="M1442" i="2"/>
  <c r="M1441" i="2"/>
  <c r="M1439" i="2"/>
  <c r="M1438" i="2"/>
  <c r="M1437" i="2"/>
  <c r="M1436" i="2"/>
  <c r="M1435" i="2"/>
  <c r="M1433" i="2"/>
  <c r="M1431" i="2"/>
  <c r="M1430" i="2"/>
  <c r="M1429" i="2"/>
  <c r="M1428" i="2"/>
  <c r="M1426" i="2"/>
  <c r="M1425" i="2"/>
  <c r="M1424" i="2"/>
  <c r="M1422" i="2"/>
  <c r="M1421" i="2"/>
  <c r="M1420" i="2"/>
  <c r="M1419" i="2"/>
  <c r="M1418" i="2"/>
  <c r="M1417" i="2"/>
  <c r="M1416" i="2"/>
  <c r="M1414" i="2"/>
  <c r="M1413" i="2"/>
  <c r="M1412" i="2"/>
  <c r="M1411" i="2"/>
  <c r="M1410" i="2"/>
  <c r="M1409" i="2"/>
  <c r="M1408" i="2"/>
  <c r="M1407" i="2"/>
  <c r="M1406" i="2"/>
  <c r="M1405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5" i="2"/>
  <c r="M1314" i="2"/>
  <c r="M1313" i="2"/>
  <c r="M1312" i="2"/>
  <c r="M1311" i="2"/>
  <c r="M1310" i="2"/>
  <c r="M1309" i="2"/>
  <c r="M1307" i="2"/>
  <c r="M1306" i="2"/>
  <c r="M1305" i="2"/>
  <c r="M1304" i="2"/>
  <c r="M1303" i="2"/>
  <c r="M1302" i="2"/>
  <c r="M1301" i="2"/>
  <c r="M1300" i="2"/>
  <c r="M1298" i="2"/>
  <c r="M1297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4" i="2"/>
  <c r="M1173" i="2"/>
  <c r="M1172" i="2"/>
  <c r="M1170" i="2"/>
  <c r="M1169" i="2"/>
  <c r="M1165" i="2"/>
  <c r="M1160" i="2"/>
  <c r="M1159" i="2"/>
  <c r="M1157" i="2"/>
  <c r="M1155" i="2"/>
  <c r="M1154" i="2"/>
  <c r="M1153" i="2"/>
  <c r="M1152" i="2"/>
  <c r="M1150" i="2"/>
  <c r="M1149" i="2"/>
  <c r="M1148" i="2"/>
  <c r="M1147" i="2"/>
  <c r="M1146" i="2"/>
  <c r="M1145" i="2"/>
  <c r="M1144" i="2"/>
  <c r="M1143" i="2"/>
  <c r="M1142" i="2"/>
  <c r="M1141" i="2"/>
  <c r="M1139" i="2"/>
  <c r="M1138" i="2"/>
  <c r="M1137" i="2"/>
  <c r="M1135" i="2"/>
  <c r="M1129" i="2"/>
  <c r="M1128" i="2"/>
  <c r="M1127" i="2"/>
  <c r="M1126" i="2"/>
  <c r="M1125" i="2"/>
  <c r="M1123" i="2"/>
  <c r="M1121" i="2"/>
  <c r="M1120" i="2"/>
  <c r="M1119" i="2"/>
  <c r="M1118" i="2"/>
  <c r="M1117" i="2"/>
  <c r="M1116" i="2"/>
  <c r="M1113" i="2"/>
  <c r="M1111" i="2"/>
  <c r="M1110" i="2"/>
  <c r="J5198" i="2"/>
  <c r="I5198" i="2"/>
  <c r="H5198" i="2"/>
  <c r="G5198" i="2"/>
  <c r="F5198" i="2"/>
  <c r="E5198" i="2"/>
  <c r="D5198" i="2"/>
  <c r="J5197" i="2"/>
  <c r="I5197" i="2"/>
  <c r="H5197" i="2"/>
  <c r="G5197" i="2"/>
  <c r="F5197" i="2"/>
  <c r="E5197" i="2"/>
  <c r="D5197" i="2"/>
  <c r="J5196" i="2"/>
  <c r="I5196" i="2"/>
  <c r="H5196" i="2"/>
  <c r="G5196" i="2"/>
  <c r="F5196" i="2"/>
  <c r="E5196" i="2"/>
  <c r="D5196" i="2"/>
  <c r="J5195" i="2"/>
  <c r="I5195" i="2"/>
  <c r="H5195" i="2"/>
  <c r="G5195" i="2"/>
  <c r="F5195" i="2"/>
  <c r="E5195" i="2"/>
  <c r="D5195" i="2"/>
  <c r="J5193" i="2"/>
  <c r="I5193" i="2"/>
  <c r="H5193" i="2"/>
  <c r="G5193" i="2"/>
  <c r="F5193" i="2"/>
  <c r="E5193" i="2"/>
  <c r="D5193" i="2"/>
  <c r="J5192" i="2"/>
  <c r="I5192" i="2"/>
  <c r="H5192" i="2"/>
  <c r="G5192" i="2"/>
  <c r="F5192" i="2"/>
  <c r="E5192" i="2"/>
  <c r="D5192" i="2"/>
  <c r="J5191" i="2"/>
  <c r="I5191" i="2"/>
  <c r="H5191" i="2"/>
  <c r="G5191" i="2"/>
  <c r="F5191" i="2"/>
  <c r="E5191" i="2"/>
  <c r="D5191" i="2"/>
  <c r="J5190" i="2"/>
  <c r="I5190" i="2"/>
  <c r="H5190" i="2"/>
  <c r="G5190" i="2"/>
  <c r="F5190" i="2"/>
  <c r="E5190" i="2"/>
  <c r="D5190" i="2"/>
  <c r="J5189" i="2"/>
  <c r="I5189" i="2"/>
  <c r="H5189" i="2"/>
  <c r="G5189" i="2"/>
  <c r="F5189" i="2"/>
  <c r="E5189" i="2"/>
  <c r="D5189" i="2"/>
  <c r="J5188" i="2"/>
  <c r="I5188" i="2"/>
  <c r="H5188" i="2"/>
  <c r="G5188" i="2"/>
  <c r="F5188" i="2"/>
  <c r="E5188" i="2"/>
  <c r="D5188" i="2"/>
  <c r="J5187" i="2"/>
  <c r="I5187" i="2"/>
  <c r="H5187" i="2"/>
  <c r="G5187" i="2"/>
  <c r="F5187" i="2"/>
  <c r="E5187" i="2"/>
  <c r="D5187" i="2"/>
  <c r="J5186" i="2"/>
  <c r="I5186" i="2"/>
  <c r="H5186" i="2"/>
  <c r="G5186" i="2"/>
  <c r="F5186" i="2"/>
  <c r="E5186" i="2"/>
  <c r="D5186" i="2"/>
  <c r="J5185" i="2"/>
  <c r="I5185" i="2"/>
  <c r="H5185" i="2"/>
  <c r="G5185" i="2"/>
  <c r="F5185" i="2"/>
  <c r="E5185" i="2"/>
  <c r="D5185" i="2"/>
  <c r="J5184" i="2"/>
  <c r="I5184" i="2"/>
  <c r="H5184" i="2"/>
  <c r="G5184" i="2"/>
  <c r="F5184" i="2"/>
  <c r="E5184" i="2"/>
  <c r="D5184" i="2"/>
  <c r="J5183" i="2"/>
  <c r="I5183" i="2"/>
  <c r="H5183" i="2"/>
  <c r="G5183" i="2"/>
  <c r="F5183" i="2"/>
  <c r="E5183" i="2"/>
  <c r="D5183" i="2"/>
  <c r="J5182" i="2"/>
  <c r="I5182" i="2"/>
  <c r="H5182" i="2"/>
  <c r="G5182" i="2"/>
  <c r="F5182" i="2"/>
  <c r="E5182" i="2"/>
  <c r="D5182" i="2"/>
  <c r="J5181" i="2"/>
  <c r="I5181" i="2"/>
  <c r="H5181" i="2"/>
  <c r="G5181" i="2"/>
  <c r="F5181" i="2"/>
  <c r="E5181" i="2"/>
  <c r="D5181" i="2"/>
  <c r="J5180" i="2"/>
  <c r="I5180" i="2"/>
  <c r="H5180" i="2"/>
  <c r="G5180" i="2"/>
  <c r="F5180" i="2"/>
  <c r="E5180" i="2"/>
  <c r="D5180" i="2"/>
  <c r="J5179" i="2"/>
  <c r="I5179" i="2"/>
  <c r="H5179" i="2"/>
  <c r="G5179" i="2"/>
  <c r="F5179" i="2"/>
  <c r="E5179" i="2"/>
  <c r="D5179" i="2"/>
  <c r="J5178" i="2"/>
  <c r="I5178" i="2"/>
  <c r="H5178" i="2"/>
  <c r="G5178" i="2"/>
  <c r="F5178" i="2"/>
  <c r="E5178" i="2"/>
  <c r="D5178" i="2"/>
  <c r="J5177" i="2"/>
  <c r="I5177" i="2"/>
  <c r="H5177" i="2"/>
  <c r="G5177" i="2"/>
  <c r="F5177" i="2"/>
  <c r="E5177" i="2"/>
  <c r="D5177" i="2"/>
  <c r="J5176" i="2"/>
  <c r="I5176" i="2"/>
  <c r="H5176" i="2"/>
  <c r="G5176" i="2"/>
  <c r="F5176" i="2"/>
  <c r="E5176" i="2"/>
  <c r="D5176" i="2"/>
  <c r="J5175" i="2"/>
  <c r="I5175" i="2"/>
  <c r="H5175" i="2"/>
  <c r="G5175" i="2"/>
  <c r="F5175" i="2"/>
  <c r="E5175" i="2"/>
  <c r="D5175" i="2"/>
  <c r="J5174" i="2"/>
  <c r="I5174" i="2"/>
  <c r="H5174" i="2"/>
  <c r="G5174" i="2"/>
  <c r="F5174" i="2"/>
  <c r="E5174" i="2"/>
  <c r="D5174" i="2"/>
  <c r="J5173" i="2"/>
  <c r="I5173" i="2"/>
  <c r="H5173" i="2"/>
  <c r="G5173" i="2"/>
  <c r="F5173" i="2"/>
  <c r="E5173" i="2"/>
  <c r="D5173" i="2"/>
  <c r="J5172" i="2"/>
  <c r="I5172" i="2"/>
  <c r="H5172" i="2"/>
  <c r="G5172" i="2"/>
  <c r="F5172" i="2"/>
  <c r="E5172" i="2"/>
  <c r="D5172" i="2"/>
  <c r="J5171" i="2"/>
  <c r="I5171" i="2"/>
  <c r="H5171" i="2"/>
  <c r="G5171" i="2"/>
  <c r="F5171" i="2"/>
  <c r="E5171" i="2"/>
  <c r="D5171" i="2"/>
  <c r="J5170" i="2"/>
  <c r="I5170" i="2"/>
  <c r="H5170" i="2"/>
  <c r="G5170" i="2"/>
  <c r="F5170" i="2"/>
  <c r="E5170" i="2"/>
  <c r="D5170" i="2"/>
  <c r="J5169" i="2"/>
  <c r="I5169" i="2"/>
  <c r="H5169" i="2"/>
  <c r="G5169" i="2"/>
  <c r="F5169" i="2"/>
  <c r="E5169" i="2"/>
  <c r="D5169" i="2"/>
  <c r="J5168" i="2"/>
  <c r="I5168" i="2"/>
  <c r="H5168" i="2"/>
  <c r="G5168" i="2"/>
  <c r="F5168" i="2"/>
  <c r="E5168" i="2"/>
  <c r="D5168" i="2"/>
  <c r="J5167" i="2"/>
  <c r="I5167" i="2"/>
  <c r="H5167" i="2"/>
  <c r="G5167" i="2"/>
  <c r="F5167" i="2"/>
  <c r="E5167" i="2"/>
  <c r="D5167" i="2"/>
  <c r="J5166" i="2"/>
  <c r="I5166" i="2"/>
  <c r="H5166" i="2"/>
  <c r="G5166" i="2"/>
  <c r="F5166" i="2"/>
  <c r="E5166" i="2"/>
  <c r="D5166" i="2"/>
  <c r="J5165" i="2"/>
  <c r="I5165" i="2"/>
  <c r="H5165" i="2"/>
  <c r="G5165" i="2"/>
  <c r="F5165" i="2"/>
  <c r="E5165" i="2"/>
  <c r="D5165" i="2"/>
  <c r="J5164" i="2"/>
  <c r="I5164" i="2"/>
  <c r="H5164" i="2"/>
  <c r="G5164" i="2"/>
  <c r="F5164" i="2"/>
  <c r="E5164" i="2"/>
  <c r="D5164" i="2"/>
  <c r="J5163" i="2"/>
  <c r="I5163" i="2"/>
  <c r="H5163" i="2"/>
  <c r="G5163" i="2"/>
  <c r="F5163" i="2"/>
  <c r="E5163" i="2"/>
  <c r="D5163" i="2"/>
  <c r="J5162" i="2"/>
  <c r="I5162" i="2"/>
  <c r="H5162" i="2"/>
  <c r="G5162" i="2"/>
  <c r="F5162" i="2"/>
  <c r="E5162" i="2"/>
  <c r="D5162" i="2"/>
  <c r="J5161" i="2"/>
  <c r="I5161" i="2"/>
  <c r="H5161" i="2"/>
  <c r="G5161" i="2"/>
  <c r="F5161" i="2"/>
  <c r="E5161" i="2"/>
  <c r="D5161" i="2"/>
  <c r="J5160" i="2"/>
  <c r="I5160" i="2"/>
  <c r="H5160" i="2"/>
  <c r="G5160" i="2"/>
  <c r="F5160" i="2"/>
  <c r="E5160" i="2"/>
  <c r="D5160" i="2"/>
  <c r="J5159" i="2"/>
  <c r="I5159" i="2"/>
  <c r="H5159" i="2"/>
  <c r="G5159" i="2"/>
  <c r="F5159" i="2"/>
  <c r="E5159" i="2"/>
  <c r="D5159" i="2"/>
  <c r="J5156" i="2"/>
  <c r="I5156" i="2"/>
  <c r="H5156" i="2"/>
  <c r="G5156" i="2"/>
  <c r="F5156" i="2"/>
  <c r="E5156" i="2"/>
  <c r="D5156" i="2"/>
  <c r="J5155" i="2"/>
  <c r="I5155" i="2"/>
  <c r="H5155" i="2"/>
  <c r="G5155" i="2"/>
  <c r="F5155" i="2"/>
  <c r="E5155" i="2"/>
  <c r="D5155" i="2"/>
  <c r="J5154" i="2"/>
  <c r="I5154" i="2"/>
  <c r="H5154" i="2"/>
  <c r="G5154" i="2"/>
  <c r="F5154" i="2"/>
  <c r="E5154" i="2"/>
  <c r="D5154" i="2"/>
  <c r="J5153" i="2"/>
  <c r="I5153" i="2"/>
  <c r="H5153" i="2"/>
  <c r="G5153" i="2"/>
  <c r="F5153" i="2"/>
  <c r="E5153" i="2"/>
  <c r="D5153" i="2"/>
  <c r="J5152" i="2"/>
  <c r="I5152" i="2"/>
  <c r="H5152" i="2"/>
  <c r="G5152" i="2"/>
  <c r="F5152" i="2"/>
  <c r="E5152" i="2"/>
  <c r="D5152" i="2"/>
  <c r="J5151" i="2"/>
  <c r="I5151" i="2"/>
  <c r="H5151" i="2"/>
  <c r="G5151" i="2"/>
  <c r="F5151" i="2"/>
  <c r="E5151" i="2"/>
  <c r="D5151" i="2"/>
  <c r="J5150" i="2"/>
  <c r="I5150" i="2"/>
  <c r="H5150" i="2"/>
  <c r="G5150" i="2"/>
  <c r="F5150" i="2"/>
  <c r="E5150" i="2"/>
  <c r="D5150" i="2"/>
  <c r="J5149" i="2"/>
  <c r="I5149" i="2"/>
  <c r="H5149" i="2"/>
  <c r="G5149" i="2"/>
  <c r="F5149" i="2"/>
  <c r="E5149" i="2"/>
  <c r="D5149" i="2"/>
  <c r="J5148" i="2"/>
  <c r="I5148" i="2"/>
  <c r="H5148" i="2"/>
  <c r="G5148" i="2"/>
  <c r="F5148" i="2"/>
  <c r="E5148" i="2"/>
  <c r="D5148" i="2"/>
  <c r="J5147" i="2"/>
  <c r="I5147" i="2"/>
  <c r="H5147" i="2"/>
  <c r="G5147" i="2"/>
  <c r="F5147" i="2"/>
  <c r="E5147" i="2"/>
  <c r="D5147" i="2"/>
  <c r="J5146" i="2"/>
  <c r="I5146" i="2"/>
  <c r="H5146" i="2"/>
  <c r="G5146" i="2"/>
  <c r="F5146" i="2"/>
  <c r="E5146" i="2"/>
  <c r="D5146" i="2"/>
  <c r="J5145" i="2"/>
  <c r="I5145" i="2"/>
  <c r="H5145" i="2"/>
  <c r="G5145" i="2"/>
  <c r="F5145" i="2"/>
  <c r="E5145" i="2"/>
  <c r="D5145" i="2"/>
  <c r="J5144" i="2"/>
  <c r="I5144" i="2"/>
  <c r="H5144" i="2"/>
  <c r="G5144" i="2"/>
  <c r="F5144" i="2"/>
  <c r="E5144" i="2"/>
  <c r="D5144" i="2"/>
  <c r="J5143" i="2"/>
  <c r="I5143" i="2"/>
  <c r="H5143" i="2"/>
  <c r="G5143" i="2"/>
  <c r="F5143" i="2"/>
  <c r="E5143" i="2"/>
  <c r="D5143" i="2"/>
  <c r="J5142" i="2"/>
  <c r="I5142" i="2"/>
  <c r="H5142" i="2"/>
  <c r="G5142" i="2"/>
  <c r="F5142" i="2"/>
  <c r="E5142" i="2"/>
  <c r="D5142" i="2"/>
  <c r="J5141" i="2"/>
  <c r="I5141" i="2"/>
  <c r="H5141" i="2"/>
  <c r="G5141" i="2"/>
  <c r="F5141" i="2"/>
  <c r="E5141" i="2"/>
  <c r="D5141" i="2"/>
  <c r="J5139" i="2"/>
  <c r="I5139" i="2"/>
  <c r="H5139" i="2"/>
  <c r="G5139" i="2"/>
  <c r="F5139" i="2"/>
  <c r="E5139" i="2"/>
  <c r="D5139" i="2"/>
  <c r="J5138" i="2"/>
  <c r="I5138" i="2"/>
  <c r="H5138" i="2"/>
  <c r="G5138" i="2"/>
  <c r="F5138" i="2"/>
  <c r="E5138" i="2"/>
  <c r="D5138" i="2"/>
  <c r="J5137" i="2"/>
  <c r="I5137" i="2"/>
  <c r="H5137" i="2"/>
  <c r="G5137" i="2"/>
  <c r="F5137" i="2"/>
  <c r="E5137" i="2"/>
  <c r="D5137" i="2"/>
  <c r="J5135" i="2"/>
  <c r="I5135" i="2"/>
  <c r="H5135" i="2"/>
  <c r="G5135" i="2"/>
  <c r="F5135" i="2"/>
  <c r="E5135" i="2"/>
  <c r="D5135" i="2"/>
  <c r="J5134" i="2"/>
  <c r="I5134" i="2"/>
  <c r="H5134" i="2"/>
  <c r="G5134" i="2"/>
  <c r="F5134" i="2"/>
  <c r="E5134" i="2"/>
  <c r="D5134" i="2"/>
  <c r="J5132" i="2"/>
  <c r="I5132" i="2"/>
  <c r="H5132" i="2"/>
  <c r="G5132" i="2"/>
  <c r="F5132" i="2"/>
  <c r="E5132" i="2"/>
  <c r="D5132" i="2"/>
  <c r="J5130" i="2"/>
  <c r="I5130" i="2"/>
  <c r="H5130" i="2"/>
  <c r="G5130" i="2"/>
  <c r="F5130" i="2"/>
  <c r="E5130" i="2"/>
  <c r="D5130" i="2"/>
  <c r="J5129" i="2"/>
  <c r="I5129" i="2"/>
  <c r="H5129" i="2"/>
  <c r="G5129" i="2"/>
  <c r="F5129" i="2"/>
  <c r="E5129" i="2"/>
  <c r="D5129" i="2"/>
  <c r="J5128" i="2"/>
  <c r="I5128" i="2"/>
  <c r="H5128" i="2"/>
  <c r="G5128" i="2"/>
  <c r="F5128" i="2"/>
  <c r="E5128" i="2"/>
  <c r="D5128" i="2"/>
  <c r="J5127" i="2"/>
  <c r="I5127" i="2"/>
  <c r="H5127" i="2"/>
  <c r="G5127" i="2"/>
  <c r="F5127" i="2"/>
  <c r="E5127" i="2"/>
  <c r="D5127" i="2"/>
  <c r="J5125" i="2"/>
  <c r="I5125" i="2"/>
  <c r="H5125" i="2"/>
  <c r="G5125" i="2"/>
  <c r="F5125" i="2"/>
  <c r="E5125" i="2"/>
  <c r="D5125" i="2"/>
  <c r="J5124" i="2"/>
  <c r="I5124" i="2"/>
  <c r="H5124" i="2"/>
  <c r="G5124" i="2"/>
  <c r="F5124" i="2"/>
  <c r="E5124" i="2"/>
  <c r="D5124" i="2"/>
  <c r="J5123" i="2"/>
  <c r="I5123" i="2"/>
  <c r="H5123" i="2"/>
  <c r="G5123" i="2"/>
  <c r="F5123" i="2"/>
  <c r="E5123" i="2"/>
  <c r="D5123" i="2"/>
  <c r="J5121" i="2"/>
  <c r="I5121" i="2"/>
  <c r="H5121" i="2"/>
  <c r="G5121" i="2"/>
  <c r="F5121" i="2"/>
  <c r="E5121" i="2"/>
  <c r="D5121" i="2"/>
  <c r="J5120" i="2"/>
  <c r="I5120" i="2"/>
  <c r="H5120" i="2"/>
  <c r="G5120" i="2"/>
  <c r="F5120" i="2"/>
  <c r="E5120" i="2"/>
  <c r="D5120" i="2"/>
  <c r="J5119" i="2"/>
  <c r="I5119" i="2"/>
  <c r="H5119" i="2"/>
  <c r="G5119" i="2"/>
  <c r="F5119" i="2"/>
  <c r="E5119" i="2"/>
  <c r="D5119" i="2"/>
  <c r="J5118" i="2"/>
  <c r="I5118" i="2"/>
  <c r="H5118" i="2"/>
  <c r="G5118" i="2"/>
  <c r="F5118" i="2"/>
  <c r="E5118" i="2"/>
  <c r="D5118" i="2"/>
  <c r="J5117" i="2"/>
  <c r="I5117" i="2"/>
  <c r="H5117" i="2"/>
  <c r="G5117" i="2"/>
  <c r="F5117" i="2"/>
  <c r="E5117" i="2"/>
  <c r="D5117" i="2"/>
  <c r="J5116" i="2"/>
  <c r="I5116" i="2"/>
  <c r="H5116" i="2"/>
  <c r="G5116" i="2"/>
  <c r="F5116" i="2"/>
  <c r="E5116" i="2"/>
  <c r="D5116" i="2"/>
  <c r="J5115" i="2"/>
  <c r="I5115" i="2"/>
  <c r="H5115" i="2"/>
  <c r="G5115" i="2"/>
  <c r="F5115" i="2"/>
  <c r="E5115" i="2"/>
  <c r="D5115" i="2"/>
  <c r="J5114" i="2"/>
  <c r="I5114" i="2"/>
  <c r="H5114" i="2"/>
  <c r="G5114" i="2"/>
  <c r="F5114" i="2"/>
  <c r="E5114" i="2"/>
  <c r="D5114" i="2"/>
  <c r="J5113" i="2"/>
  <c r="I5113" i="2"/>
  <c r="H5113" i="2"/>
  <c r="G5113" i="2"/>
  <c r="F5113" i="2"/>
  <c r="E5113" i="2"/>
  <c r="D5113" i="2"/>
  <c r="J5112" i="2"/>
  <c r="I5112" i="2"/>
  <c r="H5112" i="2"/>
  <c r="G5112" i="2"/>
  <c r="F5112" i="2"/>
  <c r="E5112" i="2"/>
  <c r="D5112" i="2"/>
  <c r="J5111" i="2"/>
  <c r="I5111" i="2"/>
  <c r="H5111" i="2"/>
  <c r="G5111" i="2"/>
  <c r="F5111" i="2"/>
  <c r="E5111" i="2"/>
  <c r="D5111" i="2"/>
  <c r="J5110" i="2"/>
  <c r="I5110" i="2"/>
  <c r="H5110" i="2"/>
  <c r="G5110" i="2"/>
  <c r="F5110" i="2"/>
  <c r="E5110" i="2"/>
  <c r="D5110" i="2"/>
  <c r="J5109" i="2"/>
  <c r="I5109" i="2"/>
  <c r="H5109" i="2"/>
  <c r="G5109" i="2"/>
  <c r="F5109" i="2"/>
  <c r="E5109" i="2"/>
  <c r="D5109" i="2"/>
  <c r="J5108" i="2"/>
  <c r="I5108" i="2"/>
  <c r="H5108" i="2"/>
  <c r="G5108" i="2"/>
  <c r="F5108" i="2"/>
  <c r="E5108" i="2"/>
  <c r="D5108" i="2"/>
  <c r="J5107" i="2"/>
  <c r="I5107" i="2"/>
  <c r="H5107" i="2"/>
  <c r="G5107" i="2"/>
  <c r="F5107" i="2"/>
  <c r="E5107" i="2"/>
  <c r="D5107" i="2"/>
  <c r="J5106" i="2"/>
  <c r="I5106" i="2"/>
  <c r="H5106" i="2"/>
  <c r="G5106" i="2"/>
  <c r="F5106" i="2"/>
  <c r="E5106" i="2"/>
  <c r="D5106" i="2"/>
  <c r="J5105" i="2"/>
  <c r="I5105" i="2"/>
  <c r="H5105" i="2"/>
  <c r="G5105" i="2"/>
  <c r="F5105" i="2"/>
  <c r="E5105" i="2"/>
  <c r="D5105" i="2"/>
  <c r="J5104" i="2"/>
  <c r="I5104" i="2"/>
  <c r="H5104" i="2"/>
  <c r="G5104" i="2"/>
  <c r="F5104" i="2"/>
  <c r="E5104" i="2"/>
  <c r="D5104" i="2"/>
  <c r="J5103" i="2"/>
  <c r="I5103" i="2"/>
  <c r="H5103" i="2"/>
  <c r="G5103" i="2"/>
  <c r="F5103" i="2"/>
  <c r="E5103" i="2"/>
  <c r="D5103" i="2"/>
  <c r="J5102" i="2"/>
  <c r="I5102" i="2"/>
  <c r="H5102" i="2"/>
  <c r="G5102" i="2"/>
  <c r="F5102" i="2"/>
  <c r="E5102" i="2"/>
  <c r="D5102" i="2"/>
  <c r="J5101" i="2"/>
  <c r="I5101" i="2"/>
  <c r="H5101" i="2"/>
  <c r="G5101" i="2"/>
  <c r="F5101" i="2"/>
  <c r="E5101" i="2"/>
  <c r="D5101" i="2"/>
  <c r="J5100" i="2"/>
  <c r="I5100" i="2"/>
  <c r="H5100" i="2"/>
  <c r="G5100" i="2"/>
  <c r="F5100" i="2"/>
  <c r="E5100" i="2"/>
  <c r="D5100" i="2"/>
  <c r="J5099" i="2"/>
  <c r="I5099" i="2"/>
  <c r="H5099" i="2"/>
  <c r="G5099" i="2"/>
  <c r="F5099" i="2"/>
  <c r="E5099" i="2"/>
  <c r="D5099" i="2"/>
  <c r="J5098" i="2"/>
  <c r="I5098" i="2"/>
  <c r="H5098" i="2"/>
  <c r="G5098" i="2"/>
  <c r="F5098" i="2"/>
  <c r="E5098" i="2"/>
  <c r="D5098" i="2"/>
  <c r="J5097" i="2"/>
  <c r="I5097" i="2"/>
  <c r="H5097" i="2"/>
  <c r="G5097" i="2"/>
  <c r="F5097" i="2"/>
  <c r="E5097" i="2"/>
  <c r="D5097" i="2"/>
  <c r="J5096" i="2"/>
  <c r="I5096" i="2"/>
  <c r="H5096" i="2"/>
  <c r="G5096" i="2"/>
  <c r="F5096" i="2"/>
  <c r="E5096" i="2"/>
  <c r="D5096" i="2"/>
  <c r="J5095" i="2"/>
  <c r="I5095" i="2"/>
  <c r="H5095" i="2"/>
  <c r="G5095" i="2"/>
  <c r="F5095" i="2"/>
  <c r="E5095" i="2"/>
  <c r="D5095" i="2"/>
  <c r="J5094" i="2"/>
  <c r="I5094" i="2"/>
  <c r="H5094" i="2"/>
  <c r="G5094" i="2"/>
  <c r="F5094" i="2"/>
  <c r="E5094" i="2"/>
  <c r="D5094" i="2"/>
  <c r="J5093" i="2"/>
  <c r="I5093" i="2"/>
  <c r="H5093" i="2"/>
  <c r="G5093" i="2"/>
  <c r="F5093" i="2"/>
  <c r="E5093" i="2"/>
  <c r="D5093" i="2"/>
  <c r="J5092" i="2"/>
  <c r="I5092" i="2"/>
  <c r="H5092" i="2"/>
  <c r="G5092" i="2"/>
  <c r="F5092" i="2"/>
  <c r="E5092" i="2"/>
  <c r="D5092" i="2"/>
  <c r="J5091" i="2"/>
  <c r="I5091" i="2"/>
  <c r="H5091" i="2"/>
  <c r="G5091" i="2"/>
  <c r="F5091" i="2"/>
  <c r="E5091" i="2"/>
  <c r="D5091" i="2"/>
  <c r="J5090" i="2"/>
  <c r="I5090" i="2"/>
  <c r="H5090" i="2"/>
  <c r="G5090" i="2"/>
  <c r="F5090" i="2"/>
  <c r="E5090" i="2"/>
  <c r="D5090" i="2"/>
  <c r="J5089" i="2"/>
  <c r="I5089" i="2"/>
  <c r="H5089" i="2"/>
  <c r="G5089" i="2"/>
  <c r="F5089" i="2"/>
  <c r="E5089" i="2"/>
  <c r="D5089" i="2"/>
  <c r="J5088" i="2"/>
  <c r="I5088" i="2"/>
  <c r="H5088" i="2"/>
  <c r="G5088" i="2"/>
  <c r="F5088" i="2"/>
  <c r="E5088" i="2"/>
  <c r="D5088" i="2"/>
  <c r="J5087" i="2"/>
  <c r="I5087" i="2"/>
  <c r="H5087" i="2"/>
  <c r="G5087" i="2"/>
  <c r="F5087" i="2"/>
  <c r="E5087" i="2"/>
  <c r="D5087" i="2"/>
  <c r="J5086" i="2"/>
  <c r="I5086" i="2"/>
  <c r="H5086" i="2"/>
  <c r="G5086" i="2"/>
  <c r="F5086" i="2"/>
  <c r="E5086" i="2"/>
  <c r="D5086" i="2"/>
  <c r="J5085" i="2"/>
  <c r="I5085" i="2"/>
  <c r="H5085" i="2"/>
  <c r="G5085" i="2"/>
  <c r="F5085" i="2"/>
  <c r="E5085" i="2"/>
  <c r="D5085" i="2"/>
  <c r="J5084" i="2"/>
  <c r="I5084" i="2"/>
  <c r="H5084" i="2"/>
  <c r="G5084" i="2"/>
  <c r="F5084" i="2"/>
  <c r="E5084" i="2"/>
  <c r="D5084" i="2"/>
  <c r="J5083" i="2"/>
  <c r="I5083" i="2"/>
  <c r="H5083" i="2"/>
  <c r="G5083" i="2"/>
  <c r="F5083" i="2"/>
  <c r="E5083" i="2"/>
  <c r="D5083" i="2"/>
  <c r="J5082" i="2"/>
  <c r="I5082" i="2"/>
  <c r="H5082" i="2"/>
  <c r="G5082" i="2"/>
  <c r="F5082" i="2"/>
  <c r="E5082" i="2"/>
  <c r="D5082" i="2"/>
  <c r="J5081" i="2"/>
  <c r="I5081" i="2"/>
  <c r="H5081" i="2"/>
  <c r="G5081" i="2"/>
  <c r="F5081" i="2"/>
  <c r="E5081" i="2"/>
  <c r="D5081" i="2"/>
  <c r="J5080" i="2"/>
  <c r="I5080" i="2"/>
  <c r="H5080" i="2"/>
  <c r="G5080" i="2"/>
  <c r="F5080" i="2"/>
  <c r="E5080" i="2"/>
  <c r="D5080" i="2"/>
  <c r="J5079" i="2"/>
  <c r="I5079" i="2"/>
  <c r="H5079" i="2"/>
  <c r="G5079" i="2"/>
  <c r="F5079" i="2"/>
  <c r="E5079" i="2"/>
  <c r="D5079" i="2"/>
  <c r="J5078" i="2"/>
  <c r="I5078" i="2"/>
  <c r="H5078" i="2"/>
  <c r="G5078" i="2"/>
  <c r="F5078" i="2"/>
  <c r="E5078" i="2"/>
  <c r="D5078" i="2"/>
  <c r="J5077" i="2"/>
  <c r="I5077" i="2"/>
  <c r="H5077" i="2"/>
  <c r="G5077" i="2"/>
  <c r="F5077" i="2"/>
  <c r="E5077" i="2"/>
  <c r="D5077" i="2"/>
  <c r="J5076" i="2"/>
  <c r="I5076" i="2"/>
  <c r="H5076" i="2"/>
  <c r="G5076" i="2"/>
  <c r="F5076" i="2"/>
  <c r="E5076" i="2"/>
  <c r="D5076" i="2"/>
  <c r="J5075" i="2"/>
  <c r="I5075" i="2"/>
  <c r="H5075" i="2"/>
  <c r="G5075" i="2"/>
  <c r="F5075" i="2"/>
  <c r="E5075" i="2"/>
  <c r="D5075" i="2"/>
  <c r="J5074" i="2"/>
  <c r="I5074" i="2"/>
  <c r="H5074" i="2"/>
  <c r="G5074" i="2"/>
  <c r="F5074" i="2"/>
  <c r="E5074" i="2"/>
  <c r="D5074" i="2"/>
  <c r="J5073" i="2"/>
  <c r="I5073" i="2"/>
  <c r="H5073" i="2"/>
  <c r="G5073" i="2"/>
  <c r="F5073" i="2"/>
  <c r="E5073" i="2"/>
  <c r="D5073" i="2"/>
  <c r="J5072" i="2"/>
  <c r="I5072" i="2"/>
  <c r="H5072" i="2"/>
  <c r="G5072" i="2"/>
  <c r="F5072" i="2"/>
  <c r="E5072" i="2"/>
  <c r="D5072" i="2"/>
  <c r="J5071" i="2"/>
  <c r="I5071" i="2"/>
  <c r="H5071" i="2"/>
  <c r="G5071" i="2"/>
  <c r="F5071" i="2"/>
  <c r="E5071" i="2"/>
  <c r="D5071" i="2"/>
  <c r="J5070" i="2"/>
  <c r="I5070" i="2"/>
  <c r="H5070" i="2"/>
  <c r="G5070" i="2"/>
  <c r="F5070" i="2"/>
  <c r="E5070" i="2"/>
  <c r="D5070" i="2"/>
  <c r="J5069" i="2"/>
  <c r="I5069" i="2"/>
  <c r="H5069" i="2"/>
  <c r="G5069" i="2"/>
  <c r="F5069" i="2"/>
  <c r="E5069" i="2"/>
  <c r="D5069" i="2"/>
  <c r="J5068" i="2"/>
  <c r="I5068" i="2"/>
  <c r="H5068" i="2"/>
  <c r="G5068" i="2"/>
  <c r="F5068" i="2"/>
  <c r="E5068" i="2"/>
  <c r="D5068" i="2"/>
  <c r="J5067" i="2"/>
  <c r="I5067" i="2"/>
  <c r="H5067" i="2"/>
  <c r="G5067" i="2"/>
  <c r="F5067" i="2"/>
  <c r="E5067" i="2"/>
  <c r="D5067" i="2"/>
  <c r="J5066" i="2"/>
  <c r="I5066" i="2"/>
  <c r="H5066" i="2"/>
  <c r="G5066" i="2"/>
  <c r="F5066" i="2"/>
  <c r="E5066" i="2"/>
  <c r="D5066" i="2"/>
  <c r="J5065" i="2"/>
  <c r="I5065" i="2"/>
  <c r="H5065" i="2"/>
  <c r="G5065" i="2"/>
  <c r="F5065" i="2"/>
  <c r="E5065" i="2"/>
  <c r="D5065" i="2"/>
  <c r="J5064" i="2"/>
  <c r="I5064" i="2"/>
  <c r="H5064" i="2"/>
  <c r="G5064" i="2"/>
  <c r="F5064" i="2"/>
  <c r="E5064" i="2"/>
  <c r="D5064" i="2"/>
  <c r="J5063" i="2"/>
  <c r="I5063" i="2"/>
  <c r="H5063" i="2"/>
  <c r="G5063" i="2"/>
  <c r="F5063" i="2"/>
  <c r="E5063" i="2"/>
  <c r="D5063" i="2"/>
  <c r="J5062" i="2"/>
  <c r="I5062" i="2"/>
  <c r="H5062" i="2"/>
  <c r="G5062" i="2"/>
  <c r="F5062" i="2"/>
  <c r="E5062" i="2"/>
  <c r="D5062" i="2"/>
  <c r="J5061" i="2"/>
  <c r="I5061" i="2"/>
  <c r="H5061" i="2"/>
  <c r="G5061" i="2"/>
  <c r="F5061" i="2"/>
  <c r="E5061" i="2"/>
  <c r="D5061" i="2"/>
  <c r="J5060" i="2"/>
  <c r="I5060" i="2"/>
  <c r="H5060" i="2"/>
  <c r="G5060" i="2"/>
  <c r="F5060" i="2"/>
  <c r="E5060" i="2"/>
  <c r="D5060" i="2"/>
  <c r="J5059" i="2"/>
  <c r="I5059" i="2"/>
  <c r="H5059" i="2"/>
  <c r="G5059" i="2"/>
  <c r="F5059" i="2"/>
  <c r="E5059" i="2"/>
  <c r="D5059" i="2"/>
  <c r="J5058" i="2"/>
  <c r="I5058" i="2"/>
  <c r="H5058" i="2"/>
  <c r="G5058" i="2"/>
  <c r="F5058" i="2"/>
  <c r="E5058" i="2"/>
  <c r="D5058" i="2"/>
  <c r="J5057" i="2"/>
  <c r="I5057" i="2"/>
  <c r="H5057" i="2"/>
  <c r="G5057" i="2"/>
  <c r="F5057" i="2"/>
  <c r="E5057" i="2"/>
  <c r="D5057" i="2"/>
  <c r="J5056" i="2"/>
  <c r="I5056" i="2"/>
  <c r="H5056" i="2"/>
  <c r="G5056" i="2"/>
  <c r="F5056" i="2"/>
  <c r="E5056" i="2"/>
  <c r="D5056" i="2"/>
  <c r="J5055" i="2"/>
  <c r="I5055" i="2"/>
  <c r="H5055" i="2"/>
  <c r="G5055" i="2"/>
  <c r="F5055" i="2"/>
  <c r="E5055" i="2"/>
  <c r="D5055" i="2"/>
  <c r="J5054" i="2"/>
  <c r="I5054" i="2"/>
  <c r="H5054" i="2"/>
  <c r="G5054" i="2"/>
  <c r="F5054" i="2"/>
  <c r="E5054" i="2"/>
  <c r="D5054" i="2"/>
  <c r="J5053" i="2"/>
  <c r="I5053" i="2"/>
  <c r="H5053" i="2"/>
  <c r="G5053" i="2"/>
  <c r="F5053" i="2"/>
  <c r="E5053" i="2"/>
  <c r="D5053" i="2"/>
  <c r="J5052" i="2"/>
  <c r="I5052" i="2"/>
  <c r="H5052" i="2"/>
  <c r="G5052" i="2"/>
  <c r="F5052" i="2"/>
  <c r="E5052" i="2"/>
  <c r="D5052" i="2"/>
  <c r="J5051" i="2"/>
  <c r="I5051" i="2"/>
  <c r="H5051" i="2"/>
  <c r="G5051" i="2"/>
  <c r="F5051" i="2"/>
  <c r="E5051" i="2"/>
  <c r="D5051" i="2"/>
  <c r="J5050" i="2"/>
  <c r="I5050" i="2"/>
  <c r="H5050" i="2"/>
  <c r="G5050" i="2"/>
  <c r="F5050" i="2"/>
  <c r="E5050" i="2"/>
  <c r="D5050" i="2"/>
  <c r="J5049" i="2"/>
  <c r="I5049" i="2"/>
  <c r="H5049" i="2"/>
  <c r="G5049" i="2"/>
  <c r="F5049" i="2"/>
  <c r="E5049" i="2"/>
  <c r="D5049" i="2"/>
  <c r="J5048" i="2"/>
  <c r="I5048" i="2"/>
  <c r="H5048" i="2"/>
  <c r="G5048" i="2"/>
  <c r="F5048" i="2"/>
  <c r="E5048" i="2"/>
  <c r="D5048" i="2"/>
  <c r="J5047" i="2"/>
  <c r="I5047" i="2"/>
  <c r="H5047" i="2"/>
  <c r="G5047" i="2"/>
  <c r="F5047" i="2"/>
  <c r="E5047" i="2"/>
  <c r="D5047" i="2"/>
  <c r="J5046" i="2"/>
  <c r="I5046" i="2"/>
  <c r="H5046" i="2"/>
  <c r="G5046" i="2"/>
  <c r="F5046" i="2"/>
  <c r="E5046" i="2"/>
  <c r="D5046" i="2"/>
  <c r="J5045" i="2"/>
  <c r="I5045" i="2"/>
  <c r="H5045" i="2"/>
  <c r="G5045" i="2"/>
  <c r="F5045" i="2"/>
  <c r="E5045" i="2"/>
  <c r="D5045" i="2"/>
  <c r="J5044" i="2"/>
  <c r="I5044" i="2"/>
  <c r="H5044" i="2"/>
  <c r="G5044" i="2"/>
  <c r="F5044" i="2"/>
  <c r="E5044" i="2"/>
  <c r="D5044" i="2"/>
  <c r="J5043" i="2"/>
  <c r="I5043" i="2"/>
  <c r="H5043" i="2"/>
  <c r="G5043" i="2"/>
  <c r="F5043" i="2"/>
  <c r="E5043" i="2"/>
  <c r="D5043" i="2"/>
  <c r="J5042" i="2"/>
  <c r="I5042" i="2"/>
  <c r="H5042" i="2"/>
  <c r="G5042" i="2"/>
  <c r="F5042" i="2"/>
  <c r="E5042" i="2"/>
  <c r="D5042" i="2"/>
  <c r="J5041" i="2"/>
  <c r="I5041" i="2"/>
  <c r="H5041" i="2"/>
  <c r="G5041" i="2"/>
  <c r="F5041" i="2"/>
  <c r="E5041" i="2"/>
  <c r="D5041" i="2"/>
  <c r="J5040" i="2"/>
  <c r="I5040" i="2"/>
  <c r="H5040" i="2"/>
  <c r="G5040" i="2"/>
  <c r="F5040" i="2"/>
  <c r="E5040" i="2"/>
  <c r="D5040" i="2"/>
  <c r="J5039" i="2"/>
  <c r="I5039" i="2"/>
  <c r="H5039" i="2"/>
  <c r="G5039" i="2"/>
  <c r="F5039" i="2"/>
  <c r="E5039" i="2"/>
  <c r="D5039" i="2"/>
  <c r="J5038" i="2"/>
  <c r="I5038" i="2"/>
  <c r="H5038" i="2"/>
  <c r="G5038" i="2"/>
  <c r="F5038" i="2"/>
  <c r="E5038" i="2"/>
  <c r="D5038" i="2"/>
  <c r="J5037" i="2"/>
  <c r="I5037" i="2"/>
  <c r="H5037" i="2"/>
  <c r="G5037" i="2"/>
  <c r="F5037" i="2"/>
  <c r="E5037" i="2"/>
  <c r="D5037" i="2"/>
  <c r="J5036" i="2"/>
  <c r="I5036" i="2"/>
  <c r="H5036" i="2"/>
  <c r="G5036" i="2"/>
  <c r="F5036" i="2"/>
  <c r="E5036" i="2"/>
  <c r="D5036" i="2"/>
  <c r="J5035" i="2"/>
  <c r="I5035" i="2"/>
  <c r="H5035" i="2"/>
  <c r="G5035" i="2"/>
  <c r="F5035" i="2"/>
  <c r="E5035" i="2"/>
  <c r="D5035" i="2"/>
  <c r="J5034" i="2"/>
  <c r="I5034" i="2"/>
  <c r="H5034" i="2"/>
  <c r="G5034" i="2"/>
  <c r="F5034" i="2"/>
  <c r="E5034" i="2"/>
  <c r="D5034" i="2"/>
  <c r="J5033" i="2"/>
  <c r="I5033" i="2"/>
  <c r="H5033" i="2"/>
  <c r="G5033" i="2"/>
  <c r="F5033" i="2"/>
  <c r="E5033" i="2"/>
  <c r="D5033" i="2"/>
  <c r="J5032" i="2"/>
  <c r="I5032" i="2"/>
  <c r="H5032" i="2"/>
  <c r="G5032" i="2"/>
  <c r="F5032" i="2"/>
  <c r="E5032" i="2"/>
  <c r="D5032" i="2"/>
  <c r="J5031" i="2"/>
  <c r="I5031" i="2"/>
  <c r="H5031" i="2"/>
  <c r="G5031" i="2"/>
  <c r="F5031" i="2"/>
  <c r="E5031" i="2"/>
  <c r="D5031" i="2"/>
  <c r="J5030" i="2"/>
  <c r="I5030" i="2"/>
  <c r="H5030" i="2"/>
  <c r="G5030" i="2"/>
  <c r="F5030" i="2"/>
  <c r="E5030" i="2"/>
  <c r="D5030" i="2"/>
  <c r="J5029" i="2"/>
  <c r="I5029" i="2"/>
  <c r="H5029" i="2"/>
  <c r="G5029" i="2"/>
  <c r="F5029" i="2"/>
  <c r="E5029" i="2"/>
  <c r="D5029" i="2"/>
  <c r="J5028" i="2"/>
  <c r="I5028" i="2"/>
  <c r="H5028" i="2"/>
  <c r="G5028" i="2"/>
  <c r="F5028" i="2"/>
  <c r="E5028" i="2"/>
  <c r="D5028" i="2"/>
  <c r="J5027" i="2"/>
  <c r="I5027" i="2"/>
  <c r="H5027" i="2"/>
  <c r="G5027" i="2"/>
  <c r="F5027" i="2"/>
  <c r="E5027" i="2"/>
  <c r="D5027" i="2"/>
  <c r="J5026" i="2"/>
  <c r="I5026" i="2"/>
  <c r="H5026" i="2"/>
  <c r="G5026" i="2"/>
  <c r="F5026" i="2"/>
  <c r="E5026" i="2"/>
  <c r="D5026" i="2"/>
  <c r="J5025" i="2"/>
  <c r="I5025" i="2"/>
  <c r="H5025" i="2"/>
  <c r="G5025" i="2"/>
  <c r="F5025" i="2"/>
  <c r="E5025" i="2"/>
  <c r="D5025" i="2"/>
  <c r="J5024" i="2"/>
  <c r="I5024" i="2"/>
  <c r="H5024" i="2"/>
  <c r="G5024" i="2"/>
  <c r="F5024" i="2"/>
  <c r="E5024" i="2"/>
  <c r="D5024" i="2"/>
  <c r="J5023" i="2"/>
  <c r="I5023" i="2"/>
  <c r="H5023" i="2"/>
  <c r="G5023" i="2"/>
  <c r="F5023" i="2"/>
  <c r="E5023" i="2"/>
  <c r="D5023" i="2"/>
  <c r="J5022" i="2"/>
  <c r="I5022" i="2"/>
  <c r="H5022" i="2"/>
  <c r="G5022" i="2"/>
  <c r="F5022" i="2"/>
  <c r="E5022" i="2"/>
  <c r="D5022" i="2"/>
  <c r="J5021" i="2"/>
  <c r="I5021" i="2"/>
  <c r="H5021" i="2"/>
  <c r="G5021" i="2"/>
  <c r="F5021" i="2"/>
  <c r="E5021" i="2"/>
  <c r="D5021" i="2"/>
  <c r="J5020" i="2"/>
  <c r="I5020" i="2"/>
  <c r="H5020" i="2"/>
  <c r="G5020" i="2"/>
  <c r="F5020" i="2"/>
  <c r="E5020" i="2"/>
  <c r="D5020" i="2"/>
  <c r="J5019" i="2"/>
  <c r="I5019" i="2"/>
  <c r="H5019" i="2"/>
  <c r="G5019" i="2"/>
  <c r="F5019" i="2"/>
  <c r="E5019" i="2"/>
  <c r="D5019" i="2"/>
  <c r="J5018" i="2"/>
  <c r="I5018" i="2"/>
  <c r="H5018" i="2"/>
  <c r="G5018" i="2"/>
  <c r="F5018" i="2"/>
  <c r="E5018" i="2"/>
  <c r="D5018" i="2"/>
  <c r="J5017" i="2"/>
  <c r="I5017" i="2"/>
  <c r="H5017" i="2"/>
  <c r="G5017" i="2"/>
  <c r="F5017" i="2"/>
  <c r="E5017" i="2"/>
  <c r="D5017" i="2"/>
  <c r="J5016" i="2"/>
  <c r="I5016" i="2"/>
  <c r="H5016" i="2"/>
  <c r="G5016" i="2"/>
  <c r="F5016" i="2"/>
  <c r="E5016" i="2"/>
  <c r="D5016" i="2"/>
  <c r="J5015" i="2"/>
  <c r="I5015" i="2"/>
  <c r="H5015" i="2"/>
  <c r="G5015" i="2"/>
  <c r="F5015" i="2"/>
  <c r="E5015" i="2"/>
  <c r="D5015" i="2"/>
  <c r="J5014" i="2"/>
  <c r="I5014" i="2"/>
  <c r="H5014" i="2"/>
  <c r="G5014" i="2"/>
  <c r="F5014" i="2"/>
  <c r="E5014" i="2"/>
  <c r="D5014" i="2"/>
  <c r="J5013" i="2"/>
  <c r="I5013" i="2"/>
  <c r="H5013" i="2"/>
  <c r="G5013" i="2"/>
  <c r="F5013" i="2"/>
  <c r="E5013" i="2"/>
  <c r="D5013" i="2"/>
  <c r="J5012" i="2"/>
  <c r="I5012" i="2"/>
  <c r="H5012" i="2"/>
  <c r="G5012" i="2"/>
  <c r="F5012" i="2"/>
  <c r="E5012" i="2"/>
  <c r="D5012" i="2"/>
  <c r="J5011" i="2"/>
  <c r="I5011" i="2"/>
  <c r="H5011" i="2"/>
  <c r="G5011" i="2"/>
  <c r="F5011" i="2"/>
  <c r="E5011" i="2"/>
  <c r="D5011" i="2"/>
  <c r="J5010" i="2"/>
  <c r="I5010" i="2"/>
  <c r="H5010" i="2"/>
  <c r="G5010" i="2"/>
  <c r="F5010" i="2"/>
  <c r="E5010" i="2"/>
  <c r="D5010" i="2"/>
  <c r="J5009" i="2"/>
  <c r="I5009" i="2"/>
  <c r="H5009" i="2"/>
  <c r="G5009" i="2"/>
  <c r="F5009" i="2"/>
  <c r="E5009" i="2"/>
  <c r="D5009" i="2"/>
  <c r="J5008" i="2"/>
  <c r="I5008" i="2"/>
  <c r="H5008" i="2"/>
  <c r="G5008" i="2"/>
  <c r="F5008" i="2"/>
  <c r="E5008" i="2"/>
  <c r="D5008" i="2"/>
  <c r="J5007" i="2"/>
  <c r="I5007" i="2"/>
  <c r="H5007" i="2"/>
  <c r="G5007" i="2"/>
  <c r="F5007" i="2"/>
  <c r="E5007" i="2"/>
  <c r="D5007" i="2"/>
  <c r="J5006" i="2"/>
  <c r="I5006" i="2"/>
  <c r="H5006" i="2"/>
  <c r="G5006" i="2"/>
  <c r="F5006" i="2"/>
  <c r="E5006" i="2"/>
  <c r="D5006" i="2"/>
  <c r="J5005" i="2"/>
  <c r="I5005" i="2"/>
  <c r="H5005" i="2"/>
  <c r="G5005" i="2"/>
  <c r="F5005" i="2"/>
  <c r="E5005" i="2"/>
  <c r="D5005" i="2"/>
  <c r="J5004" i="2"/>
  <c r="I5004" i="2"/>
  <c r="H5004" i="2"/>
  <c r="G5004" i="2"/>
  <c r="F5004" i="2"/>
  <c r="E5004" i="2"/>
  <c r="D5004" i="2"/>
  <c r="J5003" i="2"/>
  <c r="I5003" i="2"/>
  <c r="H5003" i="2"/>
  <c r="G5003" i="2"/>
  <c r="F5003" i="2"/>
  <c r="E5003" i="2"/>
  <c r="D5003" i="2"/>
  <c r="J5002" i="2"/>
  <c r="I5002" i="2"/>
  <c r="H5002" i="2"/>
  <c r="G5002" i="2"/>
  <c r="F5002" i="2"/>
  <c r="E5002" i="2"/>
  <c r="D5002" i="2"/>
  <c r="J5001" i="2"/>
  <c r="I5001" i="2"/>
  <c r="H5001" i="2"/>
  <c r="G5001" i="2"/>
  <c r="F5001" i="2"/>
  <c r="E5001" i="2"/>
  <c r="D5001" i="2"/>
  <c r="J5000" i="2"/>
  <c r="I5000" i="2"/>
  <c r="H5000" i="2"/>
  <c r="G5000" i="2"/>
  <c r="F5000" i="2"/>
  <c r="E5000" i="2"/>
  <c r="D5000" i="2"/>
  <c r="J4999" i="2"/>
  <c r="I4999" i="2"/>
  <c r="H4999" i="2"/>
  <c r="G4999" i="2"/>
  <c r="F4999" i="2"/>
  <c r="E4999" i="2"/>
  <c r="D4999" i="2"/>
  <c r="J4998" i="2"/>
  <c r="I4998" i="2"/>
  <c r="H4998" i="2"/>
  <c r="G4998" i="2"/>
  <c r="F4998" i="2"/>
  <c r="E4998" i="2"/>
  <c r="D4998" i="2"/>
  <c r="J4997" i="2"/>
  <c r="I4997" i="2"/>
  <c r="H4997" i="2"/>
  <c r="G4997" i="2"/>
  <c r="F4997" i="2"/>
  <c r="E4997" i="2"/>
  <c r="D4997" i="2"/>
  <c r="J4996" i="2"/>
  <c r="I4996" i="2"/>
  <c r="H4996" i="2"/>
  <c r="G4996" i="2"/>
  <c r="F4996" i="2"/>
  <c r="E4996" i="2"/>
  <c r="D4996" i="2"/>
  <c r="J4995" i="2"/>
  <c r="I4995" i="2"/>
  <c r="H4995" i="2"/>
  <c r="G4995" i="2"/>
  <c r="F4995" i="2"/>
  <c r="E4995" i="2"/>
  <c r="D4995" i="2"/>
  <c r="J4994" i="2"/>
  <c r="I4994" i="2"/>
  <c r="H4994" i="2"/>
  <c r="G4994" i="2"/>
  <c r="F4994" i="2"/>
  <c r="E4994" i="2"/>
  <c r="D4994" i="2"/>
  <c r="J4993" i="2"/>
  <c r="I4993" i="2"/>
  <c r="H4993" i="2"/>
  <c r="G4993" i="2"/>
  <c r="F4993" i="2"/>
  <c r="E4993" i="2"/>
  <c r="D4993" i="2"/>
  <c r="J4992" i="2"/>
  <c r="I4992" i="2"/>
  <c r="H4992" i="2"/>
  <c r="G4992" i="2"/>
  <c r="F4992" i="2"/>
  <c r="E4992" i="2"/>
  <c r="D4992" i="2"/>
  <c r="J4991" i="2"/>
  <c r="I4991" i="2"/>
  <c r="H4991" i="2"/>
  <c r="G4991" i="2"/>
  <c r="F4991" i="2"/>
  <c r="E4991" i="2"/>
  <c r="D4991" i="2"/>
  <c r="J4990" i="2"/>
  <c r="I4990" i="2"/>
  <c r="H4990" i="2"/>
  <c r="G4990" i="2"/>
  <c r="F4990" i="2"/>
  <c r="E4990" i="2"/>
  <c r="D4990" i="2"/>
  <c r="J4989" i="2"/>
  <c r="I4989" i="2"/>
  <c r="H4989" i="2"/>
  <c r="G4989" i="2"/>
  <c r="F4989" i="2"/>
  <c r="E4989" i="2"/>
  <c r="D4989" i="2"/>
  <c r="J4988" i="2"/>
  <c r="I4988" i="2"/>
  <c r="H4988" i="2"/>
  <c r="G4988" i="2"/>
  <c r="F4988" i="2"/>
  <c r="E4988" i="2"/>
  <c r="D4988" i="2"/>
  <c r="J4987" i="2"/>
  <c r="I4987" i="2"/>
  <c r="H4987" i="2"/>
  <c r="G4987" i="2"/>
  <c r="F4987" i="2"/>
  <c r="E4987" i="2"/>
  <c r="D4987" i="2"/>
  <c r="J4986" i="2"/>
  <c r="I4986" i="2"/>
  <c r="H4986" i="2"/>
  <c r="G4986" i="2"/>
  <c r="F4986" i="2"/>
  <c r="E4986" i="2"/>
  <c r="D4986" i="2"/>
  <c r="J4985" i="2"/>
  <c r="I4985" i="2"/>
  <c r="H4985" i="2"/>
  <c r="G4985" i="2"/>
  <c r="F4985" i="2"/>
  <c r="E4985" i="2"/>
  <c r="D4985" i="2"/>
  <c r="J4984" i="2"/>
  <c r="I4984" i="2"/>
  <c r="H4984" i="2"/>
  <c r="G4984" i="2"/>
  <c r="F4984" i="2"/>
  <c r="E4984" i="2"/>
  <c r="D4984" i="2"/>
  <c r="J4983" i="2"/>
  <c r="I4983" i="2"/>
  <c r="H4983" i="2"/>
  <c r="G4983" i="2"/>
  <c r="F4983" i="2"/>
  <c r="E4983" i="2"/>
  <c r="D4983" i="2"/>
  <c r="J4982" i="2"/>
  <c r="I4982" i="2"/>
  <c r="H4982" i="2"/>
  <c r="G4982" i="2"/>
  <c r="F4982" i="2"/>
  <c r="E4982" i="2"/>
  <c r="D4982" i="2"/>
  <c r="J4980" i="2"/>
  <c r="I4980" i="2"/>
  <c r="H4980" i="2"/>
  <c r="G4980" i="2"/>
  <c r="F4980" i="2"/>
  <c r="E4980" i="2"/>
  <c r="D4980" i="2"/>
  <c r="J4979" i="2"/>
  <c r="I4979" i="2"/>
  <c r="H4979" i="2"/>
  <c r="G4979" i="2"/>
  <c r="F4979" i="2"/>
  <c r="E4979" i="2"/>
  <c r="D4979" i="2"/>
  <c r="J4978" i="2"/>
  <c r="I4978" i="2"/>
  <c r="H4978" i="2"/>
  <c r="G4978" i="2"/>
  <c r="F4978" i="2"/>
  <c r="E4978" i="2"/>
  <c r="D4978" i="2"/>
  <c r="J4977" i="2"/>
  <c r="I4977" i="2"/>
  <c r="H4977" i="2"/>
  <c r="G4977" i="2"/>
  <c r="F4977" i="2"/>
  <c r="E4977" i="2"/>
  <c r="D4977" i="2"/>
  <c r="J4976" i="2"/>
  <c r="I4976" i="2"/>
  <c r="H4976" i="2"/>
  <c r="G4976" i="2"/>
  <c r="F4976" i="2"/>
  <c r="E4976" i="2"/>
  <c r="D4976" i="2"/>
  <c r="J4975" i="2"/>
  <c r="I4975" i="2"/>
  <c r="H4975" i="2"/>
  <c r="G4975" i="2"/>
  <c r="F4975" i="2"/>
  <c r="E4975" i="2"/>
  <c r="D4975" i="2"/>
  <c r="J4974" i="2"/>
  <c r="I4974" i="2"/>
  <c r="H4974" i="2"/>
  <c r="G4974" i="2"/>
  <c r="F4974" i="2"/>
  <c r="E4974" i="2"/>
  <c r="D4974" i="2"/>
  <c r="J4973" i="2"/>
  <c r="I4973" i="2"/>
  <c r="H4973" i="2"/>
  <c r="G4973" i="2"/>
  <c r="F4973" i="2"/>
  <c r="E4973" i="2"/>
  <c r="D4973" i="2"/>
  <c r="J4972" i="2"/>
  <c r="I4972" i="2"/>
  <c r="H4972" i="2"/>
  <c r="G4972" i="2"/>
  <c r="F4972" i="2"/>
  <c r="E4972" i="2"/>
  <c r="D4972" i="2"/>
  <c r="J4971" i="2"/>
  <c r="I4971" i="2"/>
  <c r="H4971" i="2"/>
  <c r="G4971" i="2"/>
  <c r="F4971" i="2"/>
  <c r="E4971" i="2"/>
  <c r="D4971" i="2"/>
  <c r="J4970" i="2"/>
  <c r="I4970" i="2"/>
  <c r="H4970" i="2"/>
  <c r="G4970" i="2"/>
  <c r="F4970" i="2"/>
  <c r="E4970" i="2"/>
  <c r="D4970" i="2"/>
  <c r="J4968" i="2"/>
  <c r="I4968" i="2"/>
  <c r="H4968" i="2"/>
  <c r="G4968" i="2"/>
  <c r="F4968" i="2"/>
  <c r="E4968" i="2"/>
  <c r="D4968" i="2"/>
  <c r="J4967" i="2"/>
  <c r="I4967" i="2"/>
  <c r="H4967" i="2"/>
  <c r="G4967" i="2"/>
  <c r="F4967" i="2"/>
  <c r="E4967" i="2"/>
  <c r="D4967" i="2"/>
  <c r="J4966" i="2"/>
  <c r="I4966" i="2"/>
  <c r="H4966" i="2"/>
  <c r="G4966" i="2"/>
  <c r="F4966" i="2"/>
  <c r="E4966" i="2"/>
  <c r="D4966" i="2"/>
  <c r="J4965" i="2"/>
  <c r="I4965" i="2"/>
  <c r="H4965" i="2"/>
  <c r="G4965" i="2"/>
  <c r="F4965" i="2"/>
  <c r="E4965" i="2"/>
  <c r="D4965" i="2"/>
  <c r="J4964" i="2"/>
  <c r="I4964" i="2"/>
  <c r="H4964" i="2"/>
  <c r="G4964" i="2"/>
  <c r="F4964" i="2"/>
  <c r="E4964" i="2"/>
  <c r="D4964" i="2"/>
  <c r="J4963" i="2"/>
  <c r="I4963" i="2"/>
  <c r="H4963" i="2"/>
  <c r="G4963" i="2"/>
  <c r="F4963" i="2"/>
  <c r="E4963" i="2"/>
  <c r="D4963" i="2"/>
  <c r="J4962" i="2"/>
  <c r="I4962" i="2"/>
  <c r="H4962" i="2"/>
  <c r="G4962" i="2"/>
  <c r="F4962" i="2"/>
  <c r="E4962" i="2"/>
  <c r="D4962" i="2"/>
  <c r="J4961" i="2"/>
  <c r="I4961" i="2"/>
  <c r="H4961" i="2"/>
  <c r="G4961" i="2"/>
  <c r="F4961" i="2"/>
  <c r="E4961" i="2"/>
  <c r="D4961" i="2"/>
  <c r="J4960" i="2"/>
  <c r="I4960" i="2"/>
  <c r="H4960" i="2"/>
  <c r="G4960" i="2"/>
  <c r="F4960" i="2"/>
  <c r="E4960" i="2"/>
  <c r="D4960" i="2"/>
  <c r="J4959" i="2"/>
  <c r="I4959" i="2"/>
  <c r="H4959" i="2"/>
  <c r="G4959" i="2"/>
  <c r="F4959" i="2"/>
  <c r="E4959" i="2"/>
  <c r="D4959" i="2"/>
  <c r="J4958" i="2"/>
  <c r="I4958" i="2"/>
  <c r="H4958" i="2"/>
  <c r="G4958" i="2"/>
  <c r="F4958" i="2"/>
  <c r="E4958" i="2"/>
  <c r="D4958" i="2"/>
  <c r="J4957" i="2"/>
  <c r="I4957" i="2"/>
  <c r="H4957" i="2"/>
  <c r="G4957" i="2"/>
  <c r="F4957" i="2"/>
  <c r="E4957" i="2"/>
  <c r="D4957" i="2"/>
  <c r="J4956" i="2"/>
  <c r="I4956" i="2"/>
  <c r="H4956" i="2"/>
  <c r="G4956" i="2"/>
  <c r="F4956" i="2"/>
  <c r="E4956" i="2"/>
  <c r="D4956" i="2"/>
  <c r="J4955" i="2"/>
  <c r="I4955" i="2"/>
  <c r="H4955" i="2"/>
  <c r="G4955" i="2"/>
  <c r="F4955" i="2"/>
  <c r="E4955" i="2"/>
  <c r="D4955" i="2"/>
  <c r="J4954" i="2"/>
  <c r="I4954" i="2"/>
  <c r="H4954" i="2"/>
  <c r="G4954" i="2"/>
  <c r="F4954" i="2"/>
  <c r="E4954" i="2"/>
  <c r="D4954" i="2"/>
  <c r="J4953" i="2"/>
  <c r="I4953" i="2"/>
  <c r="H4953" i="2"/>
  <c r="G4953" i="2"/>
  <c r="F4953" i="2"/>
  <c r="E4953" i="2"/>
  <c r="D4953" i="2"/>
  <c r="J4952" i="2"/>
  <c r="I4952" i="2"/>
  <c r="H4952" i="2"/>
  <c r="G4952" i="2"/>
  <c r="F4952" i="2"/>
  <c r="E4952" i="2"/>
  <c r="D4952" i="2"/>
  <c r="J4951" i="2"/>
  <c r="I4951" i="2"/>
  <c r="H4951" i="2"/>
  <c r="G4951" i="2"/>
  <c r="F4951" i="2"/>
  <c r="E4951" i="2"/>
  <c r="D4951" i="2"/>
  <c r="J4950" i="2"/>
  <c r="I4950" i="2"/>
  <c r="H4950" i="2"/>
  <c r="G4950" i="2"/>
  <c r="F4950" i="2"/>
  <c r="E4950" i="2"/>
  <c r="D4950" i="2"/>
  <c r="J4949" i="2"/>
  <c r="I4949" i="2"/>
  <c r="H4949" i="2"/>
  <c r="G4949" i="2"/>
  <c r="F4949" i="2"/>
  <c r="E4949" i="2"/>
  <c r="D4949" i="2"/>
  <c r="J4948" i="2"/>
  <c r="I4948" i="2"/>
  <c r="H4948" i="2"/>
  <c r="G4948" i="2"/>
  <c r="F4948" i="2"/>
  <c r="E4948" i="2"/>
  <c r="D4948" i="2"/>
  <c r="J4947" i="2"/>
  <c r="I4947" i="2"/>
  <c r="H4947" i="2"/>
  <c r="G4947" i="2"/>
  <c r="F4947" i="2"/>
  <c r="E4947" i="2"/>
  <c r="D4947" i="2"/>
  <c r="J4946" i="2"/>
  <c r="I4946" i="2"/>
  <c r="H4946" i="2"/>
  <c r="G4946" i="2"/>
  <c r="F4946" i="2"/>
  <c r="E4946" i="2"/>
  <c r="D4946" i="2"/>
  <c r="J4945" i="2"/>
  <c r="I4945" i="2"/>
  <c r="H4945" i="2"/>
  <c r="G4945" i="2"/>
  <c r="F4945" i="2"/>
  <c r="E4945" i="2"/>
  <c r="D4945" i="2"/>
  <c r="J4944" i="2"/>
  <c r="I4944" i="2"/>
  <c r="H4944" i="2"/>
  <c r="G4944" i="2"/>
  <c r="F4944" i="2"/>
  <c r="E4944" i="2"/>
  <c r="D4944" i="2"/>
  <c r="J4943" i="2"/>
  <c r="I4943" i="2"/>
  <c r="H4943" i="2"/>
  <c r="G4943" i="2"/>
  <c r="F4943" i="2"/>
  <c r="E4943" i="2"/>
  <c r="D4943" i="2"/>
  <c r="J4942" i="2"/>
  <c r="I4942" i="2"/>
  <c r="H4942" i="2"/>
  <c r="G4942" i="2"/>
  <c r="F4942" i="2"/>
  <c r="E4942" i="2"/>
  <c r="D4942" i="2"/>
  <c r="J4941" i="2"/>
  <c r="I4941" i="2"/>
  <c r="H4941" i="2"/>
  <c r="G4941" i="2"/>
  <c r="F4941" i="2"/>
  <c r="E4941" i="2"/>
  <c r="D4941" i="2"/>
  <c r="J4940" i="2"/>
  <c r="I4940" i="2"/>
  <c r="H4940" i="2"/>
  <c r="G4940" i="2"/>
  <c r="F4940" i="2"/>
  <c r="E4940" i="2"/>
  <c r="D4940" i="2"/>
  <c r="J4939" i="2"/>
  <c r="I4939" i="2"/>
  <c r="H4939" i="2"/>
  <c r="G4939" i="2"/>
  <c r="F4939" i="2"/>
  <c r="E4939" i="2"/>
  <c r="D4939" i="2"/>
  <c r="J4938" i="2"/>
  <c r="I4938" i="2"/>
  <c r="H4938" i="2"/>
  <c r="G4938" i="2"/>
  <c r="F4938" i="2"/>
  <c r="E4938" i="2"/>
  <c r="D4938" i="2"/>
  <c r="J4937" i="2"/>
  <c r="I4937" i="2"/>
  <c r="H4937" i="2"/>
  <c r="G4937" i="2"/>
  <c r="F4937" i="2"/>
  <c r="E4937" i="2"/>
  <c r="D4937" i="2"/>
  <c r="J4936" i="2"/>
  <c r="I4936" i="2"/>
  <c r="H4936" i="2"/>
  <c r="G4936" i="2"/>
  <c r="F4936" i="2"/>
  <c r="E4936" i="2"/>
  <c r="D4936" i="2"/>
  <c r="J4935" i="2"/>
  <c r="I4935" i="2"/>
  <c r="H4935" i="2"/>
  <c r="G4935" i="2"/>
  <c r="F4935" i="2"/>
  <c r="E4935" i="2"/>
  <c r="D4935" i="2"/>
  <c r="J4934" i="2"/>
  <c r="I4934" i="2"/>
  <c r="H4934" i="2"/>
  <c r="G4934" i="2"/>
  <c r="F4934" i="2"/>
  <c r="E4934" i="2"/>
  <c r="D4934" i="2"/>
  <c r="J4933" i="2"/>
  <c r="I4933" i="2"/>
  <c r="H4933" i="2"/>
  <c r="G4933" i="2"/>
  <c r="F4933" i="2"/>
  <c r="E4933" i="2"/>
  <c r="D4933" i="2"/>
  <c r="J4932" i="2"/>
  <c r="I4932" i="2"/>
  <c r="H4932" i="2"/>
  <c r="G4932" i="2"/>
  <c r="F4932" i="2"/>
  <c r="E4932" i="2"/>
  <c r="D4932" i="2"/>
  <c r="J4931" i="2"/>
  <c r="I4931" i="2"/>
  <c r="H4931" i="2"/>
  <c r="G4931" i="2"/>
  <c r="F4931" i="2"/>
  <c r="E4931" i="2"/>
  <c r="D4931" i="2"/>
  <c r="J4930" i="2"/>
  <c r="I4930" i="2"/>
  <c r="H4930" i="2"/>
  <c r="G4930" i="2"/>
  <c r="F4930" i="2"/>
  <c r="E4930" i="2"/>
  <c r="D4930" i="2"/>
  <c r="J4929" i="2"/>
  <c r="I4929" i="2"/>
  <c r="H4929" i="2"/>
  <c r="G4929" i="2"/>
  <c r="F4929" i="2"/>
  <c r="E4929" i="2"/>
  <c r="D4929" i="2"/>
  <c r="J4927" i="2"/>
  <c r="I4927" i="2"/>
  <c r="H4927" i="2"/>
  <c r="G4927" i="2"/>
  <c r="F4927" i="2"/>
  <c r="E4927" i="2"/>
  <c r="D4927" i="2"/>
  <c r="J4926" i="2"/>
  <c r="I4926" i="2"/>
  <c r="H4926" i="2"/>
  <c r="G4926" i="2"/>
  <c r="F4926" i="2"/>
  <c r="E4926" i="2"/>
  <c r="D4926" i="2"/>
  <c r="J4925" i="2"/>
  <c r="I4925" i="2"/>
  <c r="H4925" i="2"/>
  <c r="G4925" i="2"/>
  <c r="F4925" i="2"/>
  <c r="E4925" i="2"/>
  <c r="D4925" i="2"/>
  <c r="J4924" i="2"/>
  <c r="I4924" i="2"/>
  <c r="H4924" i="2"/>
  <c r="G4924" i="2"/>
  <c r="F4924" i="2"/>
  <c r="E4924" i="2"/>
  <c r="D4924" i="2"/>
  <c r="J4923" i="2"/>
  <c r="I4923" i="2"/>
  <c r="H4923" i="2"/>
  <c r="G4923" i="2"/>
  <c r="F4923" i="2"/>
  <c r="E4923" i="2"/>
  <c r="D4923" i="2"/>
  <c r="J4922" i="2"/>
  <c r="I4922" i="2"/>
  <c r="H4922" i="2"/>
  <c r="G4922" i="2"/>
  <c r="F4922" i="2"/>
  <c r="E4922" i="2"/>
  <c r="D4922" i="2"/>
  <c r="J4921" i="2"/>
  <c r="I4921" i="2"/>
  <c r="H4921" i="2"/>
  <c r="G4921" i="2"/>
  <c r="F4921" i="2"/>
  <c r="E4921" i="2"/>
  <c r="D4921" i="2"/>
  <c r="J4920" i="2"/>
  <c r="I4920" i="2"/>
  <c r="H4920" i="2"/>
  <c r="G4920" i="2"/>
  <c r="F4920" i="2"/>
  <c r="E4920" i="2"/>
  <c r="D4920" i="2"/>
  <c r="J4919" i="2"/>
  <c r="I4919" i="2"/>
  <c r="H4919" i="2"/>
  <c r="G4919" i="2"/>
  <c r="F4919" i="2"/>
  <c r="E4919" i="2"/>
  <c r="D4919" i="2"/>
  <c r="J4917" i="2"/>
  <c r="I4917" i="2"/>
  <c r="H4917" i="2"/>
  <c r="G4917" i="2"/>
  <c r="F4917" i="2"/>
  <c r="E4917" i="2"/>
  <c r="D4917" i="2"/>
  <c r="J4916" i="2"/>
  <c r="I4916" i="2"/>
  <c r="H4916" i="2"/>
  <c r="G4916" i="2"/>
  <c r="F4916" i="2"/>
  <c r="E4916" i="2"/>
  <c r="D4916" i="2"/>
  <c r="J4915" i="2"/>
  <c r="I4915" i="2"/>
  <c r="H4915" i="2"/>
  <c r="G4915" i="2"/>
  <c r="F4915" i="2"/>
  <c r="E4915" i="2"/>
  <c r="D4915" i="2"/>
  <c r="J4914" i="2"/>
  <c r="I4914" i="2"/>
  <c r="H4914" i="2"/>
  <c r="G4914" i="2"/>
  <c r="F4914" i="2"/>
  <c r="E4914" i="2"/>
  <c r="D4914" i="2"/>
  <c r="J4913" i="2"/>
  <c r="I4913" i="2"/>
  <c r="H4913" i="2"/>
  <c r="G4913" i="2"/>
  <c r="F4913" i="2"/>
  <c r="E4913" i="2"/>
  <c r="D4913" i="2"/>
  <c r="J4912" i="2"/>
  <c r="I4912" i="2"/>
  <c r="H4912" i="2"/>
  <c r="G4912" i="2"/>
  <c r="F4912" i="2"/>
  <c r="E4912" i="2"/>
  <c r="D4912" i="2"/>
  <c r="J4911" i="2"/>
  <c r="I4911" i="2"/>
  <c r="H4911" i="2"/>
  <c r="G4911" i="2"/>
  <c r="F4911" i="2"/>
  <c r="E4911" i="2"/>
  <c r="D4911" i="2"/>
  <c r="J4910" i="2"/>
  <c r="I4910" i="2"/>
  <c r="H4910" i="2"/>
  <c r="G4910" i="2"/>
  <c r="F4910" i="2"/>
  <c r="E4910" i="2"/>
  <c r="D4910" i="2"/>
  <c r="J4909" i="2"/>
  <c r="I4909" i="2"/>
  <c r="H4909" i="2"/>
  <c r="G4909" i="2"/>
  <c r="F4909" i="2"/>
  <c r="E4909" i="2"/>
  <c r="D4909" i="2"/>
  <c r="J4908" i="2"/>
  <c r="I4908" i="2"/>
  <c r="H4908" i="2"/>
  <c r="G4908" i="2"/>
  <c r="F4908" i="2"/>
  <c r="E4908" i="2"/>
  <c r="D4908" i="2"/>
  <c r="J4907" i="2"/>
  <c r="I4907" i="2"/>
  <c r="H4907" i="2"/>
  <c r="G4907" i="2"/>
  <c r="F4907" i="2"/>
  <c r="E4907" i="2"/>
  <c r="D4907" i="2"/>
  <c r="J4906" i="2"/>
  <c r="I4906" i="2"/>
  <c r="H4906" i="2"/>
  <c r="G4906" i="2"/>
  <c r="F4906" i="2"/>
  <c r="E4906" i="2"/>
  <c r="D4906" i="2"/>
  <c r="J4905" i="2"/>
  <c r="I4905" i="2"/>
  <c r="H4905" i="2"/>
  <c r="G4905" i="2"/>
  <c r="F4905" i="2"/>
  <c r="E4905" i="2"/>
  <c r="D4905" i="2"/>
  <c r="J4904" i="2"/>
  <c r="I4904" i="2"/>
  <c r="H4904" i="2"/>
  <c r="G4904" i="2"/>
  <c r="F4904" i="2"/>
  <c r="E4904" i="2"/>
  <c r="D4904" i="2"/>
  <c r="J4903" i="2"/>
  <c r="I4903" i="2"/>
  <c r="H4903" i="2"/>
  <c r="G4903" i="2"/>
  <c r="F4903" i="2"/>
  <c r="E4903" i="2"/>
  <c r="D4903" i="2"/>
  <c r="J4902" i="2"/>
  <c r="I4902" i="2"/>
  <c r="H4902" i="2"/>
  <c r="G4902" i="2"/>
  <c r="F4902" i="2"/>
  <c r="E4902" i="2"/>
  <c r="D4902" i="2"/>
  <c r="J4901" i="2"/>
  <c r="I4901" i="2"/>
  <c r="H4901" i="2"/>
  <c r="G4901" i="2"/>
  <c r="F4901" i="2"/>
  <c r="E4901" i="2"/>
  <c r="D4901" i="2"/>
  <c r="J4900" i="2"/>
  <c r="I4900" i="2"/>
  <c r="H4900" i="2"/>
  <c r="G4900" i="2"/>
  <c r="F4900" i="2"/>
  <c r="E4900" i="2"/>
  <c r="D4900" i="2"/>
  <c r="J4899" i="2"/>
  <c r="I4899" i="2"/>
  <c r="H4899" i="2"/>
  <c r="G4899" i="2"/>
  <c r="F4899" i="2"/>
  <c r="E4899" i="2"/>
  <c r="D4899" i="2"/>
  <c r="J4898" i="2"/>
  <c r="I4898" i="2"/>
  <c r="H4898" i="2"/>
  <c r="G4898" i="2"/>
  <c r="F4898" i="2"/>
  <c r="E4898" i="2"/>
  <c r="D4898" i="2"/>
  <c r="J4897" i="2"/>
  <c r="I4897" i="2"/>
  <c r="H4897" i="2"/>
  <c r="G4897" i="2"/>
  <c r="F4897" i="2"/>
  <c r="E4897" i="2"/>
  <c r="D4897" i="2"/>
  <c r="J4896" i="2"/>
  <c r="I4896" i="2"/>
  <c r="H4896" i="2"/>
  <c r="G4896" i="2"/>
  <c r="F4896" i="2"/>
  <c r="E4896" i="2"/>
  <c r="D4896" i="2"/>
  <c r="J4895" i="2"/>
  <c r="I4895" i="2"/>
  <c r="H4895" i="2"/>
  <c r="G4895" i="2"/>
  <c r="F4895" i="2"/>
  <c r="E4895" i="2"/>
  <c r="D4895" i="2"/>
  <c r="J4894" i="2"/>
  <c r="I4894" i="2"/>
  <c r="H4894" i="2"/>
  <c r="G4894" i="2"/>
  <c r="F4894" i="2"/>
  <c r="E4894" i="2"/>
  <c r="D4894" i="2"/>
  <c r="J4893" i="2"/>
  <c r="I4893" i="2"/>
  <c r="H4893" i="2"/>
  <c r="G4893" i="2"/>
  <c r="F4893" i="2"/>
  <c r="E4893" i="2"/>
  <c r="D4893" i="2"/>
  <c r="J4892" i="2"/>
  <c r="I4892" i="2"/>
  <c r="H4892" i="2"/>
  <c r="G4892" i="2"/>
  <c r="F4892" i="2"/>
  <c r="E4892" i="2"/>
  <c r="D4892" i="2"/>
  <c r="J4891" i="2"/>
  <c r="I4891" i="2"/>
  <c r="H4891" i="2"/>
  <c r="G4891" i="2"/>
  <c r="F4891" i="2"/>
  <c r="E4891" i="2"/>
  <c r="D4891" i="2"/>
  <c r="J4890" i="2"/>
  <c r="I4890" i="2"/>
  <c r="H4890" i="2"/>
  <c r="G4890" i="2"/>
  <c r="F4890" i="2"/>
  <c r="E4890" i="2"/>
  <c r="D4890" i="2"/>
  <c r="J4889" i="2"/>
  <c r="I4889" i="2"/>
  <c r="H4889" i="2"/>
  <c r="G4889" i="2"/>
  <c r="F4889" i="2"/>
  <c r="E4889" i="2"/>
  <c r="D4889" i="2"/>
  <c r="J4888" i="2"/>
  <c r="I4888" i="2"/>
  <c r="H4888" i="2"/>
  <c r="G4888" i="2"/>
  <c r="F4888" i="2"/>
  <c r="E4888" i="2"/>
  <c r="D4888" i="2"/>
  <c r="J4886" i="2"/>
  <c r="I4886" i="2"/>
  <c r="H4886" i="2"/>
  <c r="G4886" i="2"/>
  <c r="F4886" i="2"/>
  <c r="E4886" i="2"/>
  <c r="D4886" i="2"/>
  <c r="J4885" i="2"/>
  <c r="I4885" i="2"/>
  <c r="H4885" i="2"/>
  <c r="G4885" i="2"/>
  <c r="F4885" i="2"/>
  <c r="E4885" i="2"/>
  <c r="D4885" i="2"/>
  <c r="J4884" i="2"/>
  <c r="I4884" i="2"/>
  <c r="H4884" i="2"/>
  <c r="G4884" i="2"/>
  <c r="F4884" i="2"/>
  <c r="E4884" i="2"/>
  <c r="D4884" i="2"/>
  <c r="J4882" i="2"/>
  <c r="I4882" i="2"/>
  <c r="H4882" i="2"/>
  <c r="G4882" i="2"/>
  <c r="F4882" i="2"/>
  <c r="E4882" i="2"/>
  <c r="D4882" i="2"/>
  <c r="J4881" i="2"/>
  <c r="I4881" i="2"/>
  <c r="H4881" i="2"/>
  <c r="G4881" i="2"/>
  <c r="F4881" i="2"/>
  <c r="E4881" i="2"/>
  <c r="D4881" i="2"/>
  <c r="J4880" i="2"/>
  <c r="I4880" i="2"/>
  <c r="H4880" i="2"/>
  <c r="G4880" i="2"/>
  <c r="F4880" i="2"/>
  <c r="E4880" i="2"/>
  <c r="D4880" i="2"/>
  <c r="J4879" i="2"/>
  <c r="I4879" i="2"/>
  <c r="H4879" i="2"/>
  <c r="G4879" i="2"/>
  <c r="F4879" i="2"/>
  <c r="E4879" i="2"/>
  <c r="D4879" i="2"/>
  <c r="J4878" i="2"/>
  <c r="I4878" i="2"/>
  <c r="H4878" i="2"/>
  <c r="G4878" i="2"/>
  <c r="F4878" i="2"/>
  <c r="E4878" i="2"/>
  <c r="D4878" i="2"/>
  <c r="J4877" i="2"/>
  <c r="I4877" i="2"/>
  <c r="H4877" i="2"/>
  <c r="G4877" i="2"/>
  <c r="F4877" i="2"/>
  <c r="E4877" i="2"/>
  <c r="D4877" i="2"/>
  <c r="J4875" i="2"/>
  <c r="I4875" i="2"/>
  <c r="H4875" i="2"/>
  <c r="G4875" i="2"/>
  <c r="F4875" i="2"/>
  <c r="E4875" i="2"/>
  <c r="D4875" i="2"/>
  <c r="J4874" i="2"/>
  <c r="I4874" i="2"/>
  <c r="H4874" i="2"/>
  <c r="G4874" i="2"/>
  <c r="F4874" i="2"/>
  <c r="E4874" i="2"/>
  <c r="D4874" i="2"/>
  <c r="J4873" i="2"/>
  <c r="I4873" i="2"/>
  <c r="H4873" i="2"/>
  <c r="G4873" i="2"/>
  <c r="F4873" i="2"/>
  <c r="E4873" i="2"/>
  <c r="D4873" i="2"/>
  <c r="J4872" i="2"/>
  <c r="I4872" i="2"/>
  <c r="H4872" i="2"/>
  <c r="G4872" i="2"/>
  <c r="F4872" i="2"/>
  <c r="E4872" i="2"/>
  <c r="D4872" i="2"/>
  <c r="J4871" i="2"/>
  <c r="I4871" i="2"/>
  <c r="H4871" i="2"/>
  <c r="G4871" i="2"/>
  <c r="F4871" i="2"/>
  <c r="E4871" i="2"/>
  <c r="D4871" i="2"/>
  <c r="J4870" i="2"/>
  <c r="I4870" i="2"/>
  <c r="H4870" i="2"/>
  <c r="G4870" i="2"/>
  <c r="F4870" i="2"/>
  <c r="E4870" i="2"/>
  <c r="D4870" i="2"/>
  <c r="J4869" i="2"/>
  <c r="I4869" i="2"/>
  <c r="H4869" i="2"/>
  <c r="G4869" i="2"/>
  <c r="F4869" i="2"/>
  <c r="E4869" i="2"/>
  <c r="D4869" i="2"/>
  <c r="J4868" i="2"/>
  <c r="I4868" i="2"/>
  <c r="H4868" i="2"/>
  <c r="G4868" i="2"/>
  <c r="F4868" i="2"/>
  <c r="E4868" i="2"/>
  <c r="D4868" i="2"/>
  <c r="J4867" i="2"/>
  <c r="I4867" i="2"/>
  <c r="H4867" i="2"/>
  <c r="G4867" i="2"/>
  <c r="F4867" i="2"/>
  <c r="E4867" i="2"/>
  <c r="D4867" i="2"/>
  <c r="J4866" i="2"/>
  <c r="I4866" i="2"/>
  <c r="H4866" i="2"/>
  <c r="G4866" i="2"/>
  <c r="F4866" i="2"/>
  <c r="E4866" i="2"/>
  <c r="D4866" i="2"/>
  <c r="J4865" i="2"/>
  <c r="I4865" i="2"/>
  <c r="H4865" i="2"/>
  <c r="G4865" i="2"/>
  <c r="F4865" i="2"/>
  <c r="E4865" i="2"/>
  <c r="D4865" i="2"/>
  <c r="J4864" i="2"/>
  <c r="I4864" i="2"/>
  <c r="H4864" i="2"/>
  <c r="G4864" i="2"/>
  <c r="F4864" i="2"/>
  <c r="E4864" i="2"/>
  <c r="D4864" i="2"/>
  <c r="J4863" i="2"/>
  <c r="I4863" i="2"/>
  <c r="H4863" i="2"/>
  <c r="G4863" i="2"/>
  <c r="F4863" i="2"/>
  <c r="E4863" i="2"/>
  <c r="D4863" i="2"/>
  <c r="J4862" i="2"/>
  <c r="I4862" i="2"/>
  <c r="H4862" i="2"/>
  <c r="G4862" i="2"/>
  <c r="F4862" i="2"/>
  <c r="E4862" i="2"/>
  <c r="D4862" i="2"/>
  <c r="J4861" i="2"/>
  <c r="I4861" i="2"/>
  <c r="H4861" i="2"/>
  <c r="G4861" i="2"/>
  <c r="F4861" i="2"/>
  <c r="E4861" i="2"/>
  <c r="D4861" i="2"/>
  <c r="J4860" i="2"/>
  <c r="I4860" i="2"/>
  <c r="H4860" i="2"/>
  <c r="G4860" i="2"/>
  <c r="F4860" i="2"/>
  <c r="E4860" i="2"/>
  <c r="D4860" i="2"/>
  <c r="J4859" i="2"/>
  <c r="I4859" i="2"/>
  <c r="H4859" i="2"/>
  <c r="G4859" i="2"/>
  <c r="F4859" i="2"/>
  <c r="E4859" i="2"/>
  <c r="D4859" i="2"/>
  <c r="J4858" i="2"/>
  <c r="I4858" i="2"/>
  <c r="H4858" i="2"/>
  <c r="G4858" i="2"/>
  <c r="F4858" i="2"/>
  <c r="E4858" i="2"/>
  <c r="D4858" i="2"/>
  <c r="J4857" i="2"/>
  <c r="I4857" i="2"/>
  <c r="H4857" i="2"/>
  <c r="G4857" i="2"/>
  <c r="F4857" i="2"/>
  <c r="E4857" i="2"/>
  <c r="D4857" i="2"/>
  <c r="J4856" i="2"/>
  <c r="I4856" i="2"/>
  <c r="H4856" i="2"/>
  <c r="G4856" i="2"/>
  <c r="F4856" i="2"/>
  <c r="E4856" i="2"/>
  <c r="D4856" i="2"/>
  <c r="J4855" i="2"/>
  <c r="I4855" i="2"/>
  <c r="H4855" i="2"/>
  <c r="G4855" i="2"/>
  <c r="F4855" i="2"/>
  <c r="E4855" i="2"/>
  <c r="D4855" i="2"/>
  <c r="J4854" i="2"/>
  <c r="I4854" i="2"/>
  <c r="H4854" i="2"/>
  <c r="G4854" i="2"/>
  <c r="F4854" i="2"/>
  <c r="E4854" i="2"/>
  <c r="D4854" i="2"/>
  <c r="J4853" i="2"/>
  <c r="I4853" i="2"/>
  <c r="H4853" i="2"/>
  <c r="G4853" i="2"/>
  <c r="F4853" i="2"/>
  <c r="E4853" i="2"/>
  <c r="D4853" i="2"/>
  <c r="J4852" i="2"/>
  <c r="I4852" i="2"/>
  <c r="H4852" i="2"/>
  <c r="G4852" i="2"/>
  <c r="F4852" i="2"/>
  <c r="E4852" i="2"/>
  <c r="D4852" i="2"/>
  <c r="J4851" i="2"/>
  <c r="I4851" i="2"/>
  <c r="H4851" i="2"/>
  <c r="G4851" i="2"/>
  <c r="F4851" i="2"/>
  <c r="E4851" i="2"/>
  <c r="D4851" i="2"/>
  <c r="J4850" i="2"/>
  <c r="I4850" i="2"/>
  <c r="H4850" i="2"/>
  <c r="G4850" i="2"/>
  <c r="F4850" i="2"/>
  <c r="E4850" i="2"/>
  <c r="D4850" i="2"/>
  <c r="J4849" i="2"/>
  <c r="I4849" i="2"/>
  <c r="H4849" i="2"/>
  <c r="G4849" i="2"/>
  <c r="F4849" i="2"/>
  <c r="E4849" i="2"/>
  <c r="D4849" i="2"/>
  <c r="J4848" i="2"/>
  <c r="I4848" i="2"/>
  <c r="H4848" i="2"/>
  <c r="G4848" i="2"/>
  <c r="F4848" i="2"/>
  <c r="E4848" i="2"/>
  <c r="D4848" i="2"/>
  <c r="J4847" i="2"/>
  <c r="I4847" i="2"/>
  <c r="H4847" i="2"/>
  <c r="G4847" i="2"/>
  <c r="F4847" i="2"/>
  <c r="E4847" i="2"/>
  <c r="D4847" i="2"/>
  <c r="J4846" i="2"/>
  <c r="I4846" i="2"/>
  <c r="H4846" i="2"/>
  <c r="G4846" i="2"/>
  <c r="F4846" i="2"/>
  <c r="E4846" i="2"/>
  <c r="D4846" i="2"/>
  <c r="J4845" i="2"/>
  <c r="I4845" i="2"/>
  <c r="H4845" i="2"/>
  <c r="G4845" i="2"/>
  <c r="F4845" i="2"/>
  <c r="E4845" i="2"/>
  <c r="D4845" i="2"/>
  <c r="J4844" i="2"/>
  <c r="I4844" i="2"/>
  <c r="H4844" i="2"/>
  <c r="G4844" i="2"/>
  <c r="F4844" i="2"/>
  <c r="E4844" i="2"/>
  <c r="D4844" i="2"/>
  <c r="J4843" i="2"/>
  <c r="I4843" i="2"/>
  <c r="H4843" i="2"/>
  <c r="G4843" i="2"/>
  <c r="F4843" i="2"/>
  <c r="E4843" i="2"/>
  <c r="D4843" i="2"/>
  <c r="J4842" i="2"/>
  <c r="I4842" i="2"/>
  <c r="H4842" i="2"/>
  <c r="G4842" i="2"/>
  <c r="F4842" i="2"/>
  <c r="E4842" i="2"/>
  <c r="D4842" i="2"/>
  <c r="J4841" i="2"/>
  <c r="I4841" i="2"/>
  <c r="H4841" i="2"/>
  <c r="G4841" i="2"/>
  <c r="F4841" i="2"/>
  <c r="E4841" i="2"/>
  <c r="D4841" i="2"/>
  <c r="J4840" i="2"/>
  <c r="I4840" i="2"/>
  <c r="H4840" i="2"/>
  <c r="G4840" i="2"/>
  <c r="F4840" i="2"/>
  <c r="E4840" i="2"/>
  <c r="D4840" i="2"/>
  <c r="J4839" i="2"/>
  <c r="I4839" i="2"/>
  <c r="H4839" i="2"/>
  <c r="G4839" i="2"/>
  <c r="F4839" i="2"/>
  <c r="E4839" i="2"/>
  <c r="D4839" i="2"/>
  <c r="J4838" i="2"/>
  <c r="I4838" i="2"/>
  <c r="H4838" i="2"/>
  <c r="G4838" i="2"/>
  <c r="F4838" i="2"/>
  <c r="E4838" i="2"/>
  <c r="D4838" i="2"/>
  <c r="J4837" i="2"/>
  <c r="I4837" i="2"/>
  <c r="H4837" i="2"/>
  <c r="G4837" i="2"/>
  <c r="F4837" i="2"/>
  <c r="E4837" i="2"/>
  <c r="D4837" i="2"/>
  <c r="J4836" i="2"/>
  <c r="I4836" i="2"/>
  <c r="H4836" i="2"/>
  <c r="G4836" i="2"/>
  <c r="F4836" i="2"/>
  <c r="E4836" i="2"/>
  <c r="D4836" i="2"/>
  <c r="J4835" i="2"/>
  <c r="I4835" i="2"/>
  <c r="H4835" i="2"/>
  <c r="G4835" i="2"/>
  <c r="F4835" i="2"/>
  <c r="E4835" i="2"/>
  <c r="D4835" i="2"/>
  <c r="J4834" i="2"/>
  <c r="I4834" i="2"/>
  <c r="H4834" i="2"/>
  <c r="G4834" i="2"/>
  <c r="F4834" i="2"/>
  <c r="E4834" i="2"/>
  <c r="D4834" i="2"/>
  <c r="J4833" i="2"/>
  <c r="I4833" i="2"/>
  <c r="H4833" i="2"/>
  <c r="G4833" i="2"/>
  <c r="F4833" i="2"/>
  <c r="E4833" i="2"/>
  <c r="D4833" i="2"/>
  <c r="J4832" i="2"/>
  <c r="I4832" i="2"/>
  <c r="H4832" i="2"/>
  <c r="G4832" i="2"/>
  <c r="F4832" i="2"/>
  <c r="E4832" i="2"/>
  <c r="D4832" i="2"/>
  <c r="J4831" i="2"/>
  <c r="I4831" i="2"/>
  <c r="H4831" i="2"/>
  <c r="G4831" i="2"/>
  <c r="F4831" i="2"/>
  <c r="E4831" i="2"/>
  <c r="D4831" i="2"/>
  <c r="J4830" i="2"/>
  <c r="I4830" i="2"/>
  <c r="H4830" i="2"/>
  <c r="G4830" i="2"/>
  <c r="F4830" i="2"/>
  <c r="E4830" i="2"/>
  <c r="D4830" i="2"/>
  <c r="J4829" i="2"/>
  <c r="I4829" i="2"/>
  <c r="H4829" i="2"/>
  <c r="G4829" i="2"/>
  <c r="F4829" i="2"/>
  <c r="E4829" i="2"/>
  <c r="D4829" i="2"/>
  <c r="J4828" i="2"/>
  <c r="I4828" i="2"/>
  <c r="H4828" i="2"/>
  <c r="G4828" i="2"/>
  <c r="F4828" i="2"/>
  <c r="E4828" i="2"/>
  <c r="D4828" i="2"/>
  <c r="J4826" i="2"/>
  <c r="I4826" i="2"/>
  <c r="H4826" i="2"/>
  <c r="G4826" i="2"/>
  <c r="F4826" i="2"/>
  <c r="E4826" i="2"/>
  <c r="D4826" i="2"/>
  <c r="J4825" i="2"/>
  <c r="I4825" i="2"/>
  <c r="H4825" i="2"/>
  <c r="G4825" i="2"/>
  <c r="F4825" i="2"/>
  <c r="E4825" i="2"/>
  <c r="D4825" i="2"/>
  <c r="J4824" i="2"/>
  <c r="I4824" i="2"/>
  <c r="H4824" i="2"/>
  <c r="G4824" i="2"/>
  <c r="F4824" i="2"/>
  <c r="E4824" i="2"/>
  <c r="D4824" i="2"/>
  <c r="J4821" i="2"/>
  <c r="I4821" i="2"/>
  <c r="H4821" i="2"/>
  <c r="G4821" i="2"/>
  <c r="F4821" i="2"/>
  <c r="E4821" i="2"/>
  <c r="D4821" i="2"/>
  <c r="J4820" i="2"/>
  <c r="I4820" i="2"/>
  <c r="H4820" i="2"/>
  <c r="G4820" i="2"/>
  <c r="F4820" i="2"/>
  <c r="E4820" i="2"/>
  <c r="D4820" i="2"/>
  <c r="J4819" i="2"/>
  <c r="I4819" i="2"/>
  <c r="H4819" i="2"/>
  <c r="G4819" i="2"/>
  <c r="F4819" i="2"/>
  <c r="E4819" i="2"/>
  <c r="D4819" i="2"/>
  <c r="J4818" i="2"/>
  <c r="I4818" i="2"/>
  <c r="H4818" i="2"/>
  <c r="G4818" i="2"/>
  <c r="F4818" i="2"/>
  <c r="E4818" i="2"/>
  <c r="D4818" i="2"/>
  <c r="J4816" i="2"/>
  <c r="I4816" i="2"/>
  <c r="H4816" i="2"/>
  <c r="G4816" i="2"/>
  <c r="F4816" i="2"/>
  <c r="E4816" i="2"/>
  <c r="D4816" i="2"/>
  <c r="J4815" i="2"/>
  <c r="I4815" i="2"/>
  <c r="H4815" i="2"/>
  <c r="G4815" i="2"/>
  <c r="F4815" i="2"/>
  <c r="E4815" i="2"/>
  <c r="D4815" i="2"/>
  <c r="J4814" i="2"/>
  <c r="I4814" i="2"/>
  <c r="H4814" i="2"/>
  <c r="G4814" i="2"/>
  <c r="F4814" i="2"/>
  <c r="E4814" i="2"/>
  <c r="D4814" i="2"/>
  <c r="J4813" i="2"/>
  <c r="I4813" i="2"/>
  <c r="H4813" i="2"/>
  <c r="G4813" i="2"/>
  <c r="F4813" i="2"/>
  <c r="E4813" i="2"/>
  <c r="D4813" i="2"/>
  <c r="J4812" i="2"/>
  <c r="I4812" i="2"/>
  <c r="H4812" i="2"/>
  <c r="G4812" i="2"/>
  <c r="F4812" i="2"/>
  <c r="E4812" i="2"/>
  <c r="D4812" i="2"/>
  <c r="J4811" i="2"/>
  <c r="I4811" i="2"/>
  <c r="H4811" i="2"/>
  <c r="G4811" i="2"/>
  <c r="F4811" i="2"/>
  <c r="E4811" i="2"/>
  <c r="D4811" i="2"/>
  <c r="J4810" i="2"/>
  <c r="I4810" i="2"/>
  <c r="H4810" i="2"/>
  <c r="G4810" i="2"/>
  <c r="F4810" i="2"/>
  <c r="E4810" i="2"/>
  <c r="D4810" i="2"/>
  <c r="J4809" i="2"/>
  <c r="I4809" i="2"/>
  <c r="H4809" i="2"/>
  <c r="G4809" i="2"/>
  <c r="F4809" i="2"/>
  <c r="E4809" i="2"/>
  <c r="D4809" i="2"/>
  <c r="J4808" i="2"/>
  <c r="I4808" i="2"/>
  <c r="H4808" i="2"/>
  <c r="G4808" i="2"/>
  <c r="F4808" i="2"/>
  <c r="E4808" i="2"/>
  <c r="D4808" i="2"/>
  <c r="J4806" i="2"/>
  <c r="I4806" i="2"/>
  <c r="H4806" i="2"/>
  <c r="G4806" i="2"/>
  <c r="F4806" i="2"/>
  <c r="E4806" i="2"/>
  <c r="D4806" i="2"/>
  <c r="J4805" i="2"/>
  <c r="I4805" i="2"/>
  <c r="H4805" i="2"/>
  <c r="G4805" i="2"/>
  <c r="F4805" i="2"/>
  <c r="E4805" i="2"/>
  <c r="D4805" i="2"/>
  <c r="J4803" i="2"/>
  <c r="I4803" i="2"/>
  <c r="H4803" i="2"/>
  <c r="G4803" i="2"/>
  <c r="F4803" i="2"/>
  <c r="E4803" i="2"/>
  <c r="D4803" i="2"/>
  <c r="J4801" i="2"/>
  <c r="I4801" i="2"/>
  <c r="H4801" i="2"/>
  <c r="G4801" i="2"/>
  <c r="F4801" i="2"/>
  <c r="E4801" i="2"/>
  <c r="D4801" i="2"/>
  <c r="J4800" i="2"/>
  <c r="I4800" i="2"/>
  <c r="H4800" i="2"/>
  <c r="G4800" i="2"/>
  <c r="F4800" i="2"/>
  <c r="E4800" i="2"/>
  <c r="D4800" i="2"/>
  <c r="J4799" i="2"/>
  <c r="I4799" i="2"/>
  <c r="H4799" i="2"/>
  <c r="G4799" i="2"/>
  <c r="F4799" i="2"/>
  <c r="E4799" i="2"/>
  <c r="D4799" i="2"/>
  <c r="J4797" i="2"/>
  <c r="I4797" i="2"/>
  <c r="H4797" i="2"/>
  <c r="G4797" i="2"/>
  <c r="F4797" i="2"/>
  <c r="E4797" i="2"/>
  <c r="D4797" i="2"/>
  <c r="J4796" i="2"/>
  <c r="I4796" i="2"/>
  <c r="H4796" i="2"/>
  <c r="G4796" i="2"/>
  <c r="F4796" i="2"/>
  <c r="E4796" i="2"/>
  <c r="D4796" i="2"/>
  <c r="J4795" i="2"/>
  <c r="I4795" i="2"/>
  <c r="H4795" i="2"/>
  <c r="G4795" i="2"/>
  <c r="F4795" i="2"/>
  <c r="E4795" i="2"/>
  <c r="D4795" i="2"/>
  <c r="J4794" i="2"/>
  <c r="I4794" i="2"/>
  <c r="H4794" i="2"/>
  <c r="G4794" i="2"/>
  <c r="F4794" i="2"/>
  <c r="E4794" i="2"/>
  <c r="D4794" i="2"/>
  <c r="J4793" i="2"/>
  <c r="I4793" i="2"/>
  <c r="H4793" i="2"/>
  <c r="G4793" i="2"/>
  <c r="F4793" i="2"/>
  <c r="E4793" i="2"/>
  <c r="D4793" i="2"/>
  <c r="J4791" i="2"/>
  <c r="I4791" i="2"/>
  <c r="H4791" i="2"/>
  <c r="G4791" i="2"/>
  <c r="F4791" i="2"/>
  <c r="E4791" i="2"/>
  <c r="D4791" i="2"/>
  <c r="J4790" i="2"/>
  <c r="I4790" i="2"/>
  <c r="H4790" i="2"/>
  <c r="G4790" i="2"/>
  <c r="F4790" i="2"/>
  <c r="E4790" i="2"/>
  <c r="D4790" i="2"/>
  <c r="J4789" i="2"/>
  <c r="I4789" i="2"/>
  <c r="H4789" i="2"/>
  <c r="G4789" i="2"/>
  <c r="F4789" i="2"/>
  <c r="E4789" i="2"/>
  <c r="D4789" i="2"/>
  <c r="J4788" i="2"/>
  <c r="I4788" i="2"/>
  <c r="H4788" i="2"/>
  <c r="G4788" i="2"/>
  <c r="F4788" i="2"/>
  <c r="E4788" i="2"/>
  <c r="D4788" i="2"/>
  <c r="J4787" i="2"/>
  <c r="I4787" i="2"/>
  <c r="H4787" i="2"/>
  <c r="G4787" i="2"/>
  <c r="F4787" i="2"/>
  <c r="E4787" i="2"/>
  <c r="D4787" i="2"/>
  <c r="J4786" i="2"/>
  <c r="I4786" i="2"/>
  <c r="H4786" i="2"/>
  <c r="G4786" i="2"/>
  <c r="F4786" i="2"/>
  <c r="E4786" i="2"/>
  <c r="D4786" i="2"/>
  <c r="J4785" i="2"/>
  <c r="I4785" i="2"/>
  <c r="H4785" i="2"/>
  <c r="G4785" i="2"/>
  <c r="F4785" i="2"/>
  <c r="E4785" i="2"/>
  <c r="D4785" i="2"/>
  <c r="J4784" i="2"/>
  <c r="I4784" i="2"/>
  <c r="H4784" i="2"/>
  <c r="G4784" i="2"/>
  <c r="F4784" i="2"/>
  <c r="E4784" i="2"/>
  <c r="D4784" i="2"/>
  <c r="J4783" i="2"/>
  <c r="I4783" i="2"/>
  <c r="H4783" i="2"/>
  <c r="G4783" i="2"/>
  <c r="F4783" i="2"/>
  <c r="E4783" i="2"/>
  <c r="D4783" i="2"/>
  <c r="J4782" i="2"/>
  <c r="I4782" i="2"/>
  <c r="H4782" i="2"/>
  <c r="G4782" i="2"/>
  <c r="F4782" i="2"/>
  <c r="E4782" i="2"/>
  <c r="D4782" i="2"/>
  <c r="J4781" i="2"/>
  <c r="I4781" i="2"/>
  <c r="H4781" i="2"/>
  <c r="G4781" i="2"/>
  <c r="F4781" i="2"/>
  <c r="E4781" i="2"/>
  <c r="D4781" i="2"/>
  <c r="J4780" i="2"/>
  <c r="I4780" i="2"/>
  <c r="H4780" i="2"/>
  <c r="G4780" i="2"/>
  <c r="F4780" i="2"/>
  <c r="E4780" i="2"/>
  <c r="D4780" i="2"/>
  <c r="J4779" i="2"/>
  <c r="I4779" i="2"/>
  <c r="H4779" i="2"/>
  <c r="G4779" i="2"/>
  <c r="F4779" i="2"/>
  <c r="E4779" i="2"/>
  <c r="D4779" i="2"/>
  <c r="J4778" i="2"/>
  <c r="I4778" i="2"/>
  <c r="H4778" i="2"/>
  <c r="G4778" i="2"/>
  <c r="F4778" i="2"/>
  <c r="E4778" i="2"/>
  <c r="D4778" i="2"/>
  <c r="J4777" i="2"/>
  <c r="I4777" i="2"/>
  <c r="H4777" i="2"/>
  <c r="G4777" i="2"/>
  <c r="F4777" i="2"/>
  <c r="E4777" i="2"/>
  <c r="D4777" i="2"/>
  <c r="J4776" i="2"/>
  <c r="I4776" i="2"/>
  <c r="H4776" i="2"/>
  <c r="G4776" i="2"/>
  <c r="F4776" i="2"/>
  <c r="E4776" i="2"/>
  <c r="D4776" i="2"/>
  <c r="J4775" i="2"/>
  <c r="I4775" i="2"/>
  <c r="H4775" i="2"/>
  <c r="G4775" i="2"/>
  <c r="F4775" i="2"/>
  <c r="E4775" i="2"/>
  <c r="D4775" i="2"/>
  <c r="J4774" i="2"/>
  <c r="I4774" i="2"/>
  <c r="H4774" i="2"/>
  <c r="G4774" i="2"/>
  <c r="F4774" i="2"/>
  <c r="E4774" i="2"/>
  <c r="D4774" i="2"/>
  <c r="J4773" i="2"/>
  <c r="I4773" i="2"/>
  <c r="H4773" i="2"/>
  <c r="G4773" i="2"/>
  <c r="F4773" i="2"/>
  <c r="E4773" i="2"/>
  <c r="D4773" i="2"/>
  <c r="J4772" i="2"/>
  <c r="I4772" i="2"/>
  <c r="H4772" i="2"/>
  <c r="G4772" i="2"/>
  <c r="F4772" i="2"/>
  <c r="E4772" i="2"/>
  <c r="D4772" i="2"/>
  <c r="J4771" i="2"/>
  <c r="I4771" i="2"/>
  <c r="H4771" i="2"/>
  <c r="G4771" i="2"/>
  <c r="F4771" i="2"/>
  <c r="E4771" i="2"/>
  <c r="D4771" i="2"/>
  <c r="J4770" i="2"/>
  <c r="I4770" i="2"/>
  <c r="H4770" i="2"/>
  <c r="G4770" i="2"/>
  <c r="F4770" i="2"/>
  <c r="E4770" i="2"/>
  <c r="D4770" i="2"/>
  <c r="J4769" i="2"/>
  <c r="I4769" i="2"/>
  <c r="H4769" i="2"/>
  <c r="G4769" i="2"/>
  <c r="F4769" i="2"/>
  <c r="E4769" i="2"/>
  <c r="D4769" i="2"/>
  <c r="J4768" i="2"/>
  <c r="I4768" i="2"/>
  <c r="H4768" i="2"/>
  <c r="G4768" i="2"/>
  <c r="F4768" i="2"/>
  <c r="E4768" i="2"/>
  <c r="D4768" i="2"/>
  <c r="J4767" i="2"/>
  <c r="I4767" i="2"/>
  <c r="H4767" i="2"/>
  <c r="G4767" i="2"/>
  <c r="F4767" i="2"/>
  <c r="E4767" i="2"/>
  <c r="D4767" i="2"/>
  <c r="J4766" i="2"/>
  <c r="I4766" i="2"/>
  <c r="H4766" i="2"/>
  <c r="G4766" i="2"/>
  <c r="F4766" i="2"/>
  <c r="E4766" i="2"/>
  <c r="D4766" i="2"/>
  <c r="J4765" i="2"/>
  <c r="I4765" i="2"/>
  <c r="H4765" i="2"/>
  <c r="G4765" i="2"/>
  <c r="F4765" i="2"/>
  <c r="E4765" i="2"/>
  <c r="D4765" i="2"/>
  <c r="J4764" i="2"/>
  <c r="I4764" i="2"/>
  <c r="H4764" i="2"/>
  <c r="G4764" i="2"/>
  <c r="F4764" i="2"/>
  <c r="E4764" i="2"/>
  <c r="D4764" i="2"/>
  <c r="J4763" i="2"/>
  <c r="I4763" i="2"/>
  <c r="H4763" i="2"/>
  <c r="G4763" i="2"/>
  <c r="F4763" i="2"/>
  <c r="E4763" i="2"/>
  <c r="D4763" i="2"/>
  <c r="J4762" i="2"/>
  <c r="I4762" i="2"/>
  <c r="H4762" i="2"/>
  <c r="G4762" i="2"/>
  <c r="F4762" i="2"/>
  <c r="E4762" i="2"/>
  <c r="D4762" i="2"/>
  <c r="J4761" i="2"/>
  <c r="I4761" i="2"/>
  <c r="H4761" i="2"/>
  <c r="G4761" i="2"/>
  <c r="F4761" i="2"/>
  <c r="E4761" i="2"/>
  <c r="D4761" i="2"/>
  <c r="J4760" i="2"/>
  <c r="I4760" i="2"/>
  <c r="H4760" i="2"/>
  <c r="G4760" i="2"/>
  <c r="F4760" i="2"/>
  <c r="E4760" i="2"/>
  <c r="D4760" i="2"/>
  <c r="J4759" i="2"/>
  <c r="I4759" i="2"/>
  <c r="H4759" i="2"/>
  <c r="G4759" i="2"/>
  <c r="F4759" i="2"/>
  <c r="E4759" i="2"/>
  <c r="D4759" i="2"/>
  <c r="J4756" i="2"/>
  <c r="I4756" i="2"/>
  <c r="H4756" i="2"/>
  <c r="G4756" i="2"/>
  <c r="F4756" i="2"/>
  <c r="E4756" i="2"/>
  <c r="D4756" i="2"/>
  <c r="J4754" i="2"/>
  <c r="I4754" i="2"/>
  <c r="H4754" i="2"/>
  <c r="G4754" i="2"/>
  <c r="F4754" i="2"/>
  <c r="E4754" i="2"/>
  <c r="D4754" i="2"/>
  <c r="J4753" i="2"/>
  <c r="I4753" i="2"/>
  <c r="H4753" i="2"/>
  <c r="G4753" i="2"/>
  <c r="F4753" i="2"/>
  <c r="E4753" i="2"/>
  <c r="D4753" i="2"/>
  <c r="J4752" i="2"/>
  <c r="I4752" i="2"/>
  <c r="H4752" i="2"/>
  <c r="G4752" i="2"/>
  <c r="F4752" i="2"/>
  <c r="E4752" i="2"/>
  <c r="D4752" i="2"/>
  <c r="J4751" i="2"/>
  <c r="I4751" i="2"/>
  <c r="H4751" i="2"/>
  <c r="G4751" i="2"/>
  <c r="F4751" i="2"/>
  <c r="E4751" i="2"/>
  <c r="D4751" i="2"/>
  <c r="J4750" i="2"/>
  <c r="I4750" i="2"/>
  <c r="H4750" i="2"/>
  <c r="G4750" i="2"/>
  <c r="F4750" i="2"/>
  <c r="E4750" i="2"/>
  <c r="D4750" i="2"/>
  <c r="J4749" i="2"/>
  <c r="I4749" i="2"/>
  <c r="H4749" i="2"/>
  <c r="G4749" i="2"/>
  <c r="F4749" i="2"/>
  <c r="E4749" i="2"/>
  <c r="D4749" i="2"/>
  <c r="J4748" i="2"/>
  <c r="I4748" i="2"/>
  <c r="H4748" i="2"/>
  <c r="G4748" i="2"/>
  <c r="F4748" i="2"/>
  <c r="E4748" i="2"/>
  <c r="D4748" i="2"/>
  <c r="J4747" i="2"/>
  <c r="I4747" i="2"/>
  <c r="H4747" i="2"/>
  <c r="G4747" i="2"/>
  <c r="F4747" i="2"/>
  <c r="E4747" i="2"/>
  <c r="D4747" i="2"/>
  <c r="J4746" i="2"/>
  <c r="I4746" i="2"/>
  <c r="H4746" i="2"/>
  <c r="G4746" i="2"/>
  <c r="F4746" i="2"/>
  <c r="E4746" i="2"/>
  <c r="D4746" i="2"/>
  <c r="J4745" i="2"/>
  <c r="I4745" i="2"/>
  <c r="H4745" i="2"/>
  <c r="G4745" i="2"/>
  <c r="F4745" i="2"/>
  <c r="E4745" i="2"/>
  <c r="D4745" i="2"/>
  <c r="J4744" i="2"/>
  <c r="I4744" i="2"/>
  <c r="H4744" i="2"/>
  <c r="G4744" i="2"/>
  <c r="F4744" i="2"/>
  <c r="E4744" i="2"/>
  <c r="D4744" i="2"/>
  <c r="J4743" i="2"/>
  <c r="I4743" i="2"/>
  <c r="H4743" i="2"/>
  <c r="G4743" i="2"/>
  <c r="F4743" i="2"/>
  <c r="E4743" i="2"/>
  <c r="D4743" i="2"/>
  <c r="J4742" i="2"/>
  <c r="I4742" i="2"/>
  <c r="H4742" i="2"/>
  <c r="G4742" i="2"/>
  <c r="F4742" i="2"/>
  <c r="E4742" i="2"/>
  <c r="D4742" i="2"/>
  <c r="J4741" i="2"/>
  <c r="I4741" i="2"/>
  <c r="H4741" i="2"/>
  <c r="G4741" i="2"/>
  <c r="F4741" i="2"/>
  <c r="E4741" i="2"/>
  <c r="D4741" i="2"/>
  <c r="J4740" i="2"/>
  <c r="I4740" i="2"/>
  <c r="H4740" i="2"/>
  <c r="G4740" i="2"/>
  <c r="F4740" i="2"/>
  <c r="E4740" i="2"/>
  <c r="D4740" i="2"/>
  <c r="J4739" i="2"/>
  <c r="I4739" i="2"/>
  <c r="H4739" i="2"/>
  <c r="G4739" i="2"/>
  <c r="F4739" i="2"/>
  <c r="E4739" i="2"/>
  <c r="D4739" i="2"/>
  <c r="J4738" i="2"/>
  <c r="I4738" i="2"/>
  <c r="H4738" i="2"/>
  <c r="G4738" i="2"/>
  <c r="F4738" i="2"/>
  <c r="E4738" i="2"/>
  <c r="D4738" i="2"/>
  <c r="J4737" i="2"/>
  <c r="I4737" i="2"/>
  <c r="H4737" i="2"/>
  <c r="G4737" i="2"/>
  <c r="F4737" i="2"/>
  <c r="E4737" i="2"/>
  <c r="D4737" i="2"/>
  <c r="J4736" i="2"/>
  <c r="I4736" i="2"/>
  <c r="H4736" i="2"/>
  <c r="G4736" i="2"/>
  <c r="F4736" i="2"/>
  <c r="E4736" i="2"/>
  <c r="D4736" i="2"/>
  <c r="J4735" i="2"/>
  <c r="I4735" i="2"/>
  <c r="H4735" i="2"/>
  <c r="G4735" i="2"/>
  <c r="F4735" i="2"/>
  <c r="E4735" i="2"/>
  <c r="D4735" i="2"/>
  <c r="J4734" i="2"/>
  <c r="I4734" i="2"/>
  <c r="H4734" i="2"/>
  <c r="G4734" i="2"/>
  <c r="F4734" i="2"/>
  <c r="E4734" i="2"/>
  <c r="D4734" i="2"/>
  <c r="J4733" i="2"/>
  <c r="I4733" i="2"/>
  <c r="H4733" i="2"/>
  <c r="G4733" i="2"/>
  <c r="F4733" i="2"/>
  <c r="E4733" i="2"/>
  <c r="D4733" i="2"/>
  <c r="J4732" i="2"/>
  <c r="I4732" i="2"/>
  <c r="H4732" i="2"/>
  <c r="G4732" i="2"/>
  <c r="F4732" i="2"/>
  <c r="E4732" i="2"/>
  <c r="D4732" i="2"/>
  <c r="J4731" i="2"/>
  <c r="I4731" i="2"/>
  <c r="H4731" i="2"/>
  <c r="G4731" i="2"/>
  <c r="F4731" i="2"/>
  <c r="E4731" i="2"/>
  <c r="D4731" i="2"/>
  <c r="J4730" i="2"/>
  <c r="I4730" i="2"/>
  <c r="H4730" i="2"/>
  <c r="G4730" i="2"/>
  <c r="F4730" i="2"/>
  <c r="E4730" i="2"/>
  <c r="D4730" i="2"/>
  <c r="J4729" i="2"/>
  <c r="I4729" i="2"/>
  <c r="H4729" i="2"/>
  <c r="G4729" i="2"/>
  <c r="F4729" i="2"/>
  <c r="E4729" i="2"/>
  <c r="D4729" i="2"/>
  <c r="J4728" i="2"/>
  <c r="I4728" i="2"/>
  <c r="H4728" i="2"/>
  <c r="G4728" i="2"/>
  <c r="F4728" i="2"/>
  <c r="E4728" i="2"/>
  <c r="D4728" i="2"/>
  <c r="J4727" i="2"/>
  <c r="I4727" i="2"/>
  <c r="H4727" i="2"/>
  <c r="G4727" i="2"/>
  <c r="F4727" i="2"/>
  <c r="E4727" i="2"/>
  <c r="D4727" i="2"/>
  <c r="J4725" i="2"/>
  <c r="I4725" i="2"/>
  <c r="H4725" i="2"/>
  <c r="G4725" i="2"/>
  <c r="F4725" i="2"/>
  <c r="E4725" i="2"/>
  <c r="D4725" i="2"/>
  <c r="J4724" i="2"/>
  <c r="I4724" i="2"/>
  <c r="H4724" i="2"/>
  <c r="G4724" i="2"/>
  <c r="F4724" i="2"/>
  <c r="E4724" i="2"/>
  <c r="D4724" i="2"/>
  <c r="J4723" i="2"/>
  <c r="I4723" i="2"/>
  <c r="H4723" i="2"/>
  <c r="G4723" i="2"/>
  <c r="F4723" i="2"/>
  <c r="E4723" i="2"/>
  <c r="D4723" i="2"/>
  <c r="J4722" i="2"/>
  <c r="I4722" i="2"/>
  <c r="H4722" i="2"/>
  <c r="G4722" i="2"/>
  <c r="F4722" i="2"/>
  <c r="E4722" i="2"/>
  <c r="D4722" i="2"/>
  <c r="J4721" i="2"/>
  <c r="I4721" i="2"/>
  <c r="H4721" i="2"/>
  <c r="G4721" i="2"/>
  <c r="F4721" i="2"/>
  <c r="E4721" i="2"/>
  <c r="D4721" i="2"/>
  <c r="J4720" i="2"/>
  <c r="I4720" i="2"/>
  <c r="H4720" i="2"/>
  <c r="G4720" i="2"/>
  <c r="F4720" i="2"/>
  <c r="E4720" i="2"/>
  <c r="D4720" i="2"/>
  <c r="J4719" i="2"/>
  <c r="I4719" i="2"/>
  <c r="H4719" i="2"/>
  <c r="G4719" i="2"/>
  <c r="F4719" i="2"/>
  <c r="E4719" i="2"/>
  <c r="D4719" i="2"/>
  <c r="J4718" i="2"/>
  <c r="I4718" i="2"/>
  <c r="H4718" i="2"/>
  <c r="G4718" i="2"/>
  <c r="F4718" i="2"/>
  <c r="E4718" i="2"/>
  <c r="D4718" i="2"/>
  <c r="J4717" i="2"/>
  <c r="I4717" i="2"/>
  <c r="H4717" i="2"/>
  <c r="G4717" i="2"/>
  <c r="F4717" i="2"/>
  <c r="E4717" i="2"/>
  <c r="D4717" i="2"/>
  <c r="J4716" i="2"/>
  <c r="I4716" i="2"/>
  <c r="H4716" i="2"/>
  <c r="G4716" i="2"/>
  <c r="F4716" i="2"/>
  <c r="E4716" i="2"/>
  <c r="D4716" i="2"/>
  <c r="J4715" i="2"/>
  <c r="I4715" i="2"/>
  <c r="H4715" i="2"/>
  <c r="G4715" i="2"/>
  <c r="F4715" i="2"/>
  <c r="E4715" i="2"/>
  <c r="D4715" i="2"/>
  <c r="J4714" i="2"/>
  <c r="I4714" i="2"/>
  <c r="H4714" i="2"/>
  <c r="G4714" i="2"/>
  <c r="F4714" i="2"/>
  <c r="E4714" i="2"/>
  <c r="D4714" i="2"/>
  <c r="J4713" i="2"/>
  <c r="I4713" i="2"/>
  <c r="H4713" i="2"/>
  <c r="G4713" i="2"/>
  <c r="F4713" i="2"/>
  <c r="E4713" i="2"/>
  <c r="D4713" i="2"/>
  <c r="J4712" i="2"/>
  <c r="I4712" i="2"/>
  <c r="H4712" i="2"/>
  <c r="G4712" i="2"/>
  <c r="F4712" i="2"/>
  <c r="E4712" i="2"/>
  <c r="D4712" i="2"/>
  <c r="J4711" i="2"/>
  <c r="I4711" i="2"/>
  <c r="H4711" i="2"/>
  <c r="G4711" i="2"/>
  <c r="F4711" i="2"/>
  <c r="E4711" i="2"/>
  <c r="D4711" i="2"/>
  <c r="J4710" i="2"/>
  <c r="I4710" i="2"/>
  <c r="H4710" i="2"/>
  <c r="G4710" i="2"/>
  <c r="F4710" i="2"/>
  <c r="E4710" i="2"/>
  <c r="D4710" i="2"/>
  <c r="J4709" i="2"/>
  <c r="I4709" i="2"/>
  <c r="H4709" i="2"/>
  <c r="G4709" i="2"/>
  <c r="F4709" i="2"/>
  <c r="E4709" i="2"/>
  <c r="D4709" i="2"/>
  <c r="J4708" i="2"/>
  <c r="I4708" i="2"/>
  <c r="H4708" i="2"/>
  <c r="G4708" i="2"/>
  <c r="F4708" i="2"/>
  <c r="E4708" i="2"/>
  <c r="D4708" i="2"/>
  <c r="J4707" i="2"/>
  <c r="I4707" i="2"/>
  <c r="H4707" i="2"/>
  <c r="G4707" i="2"/>
  <c r="F4707" i="2"/>
  <c r="E4707" i="2"/>
  <c r="D4707" i="2"/>
  <c r="J4704" i="2"/>
  <c r="I4704" i="2"/>
  <c r="H4704" i="2"/>
  <c r="G4704" i="2"/>
  <c r="F4704" i="2"/>
  <c r="E4704" i="2"/>
  <c r="D4704" i="2"/>
  <c r="J4703" i="2"/>
  <c r="I4703" i="2"/>
  <c r="H4703" i="2"/>
  <c r="G4703" i="2"/>
  <c r="F4703" i="2"/>
  <c r="E4703" i="2"/>
  <c r="D4703" i="2"/>
  <c r="J4702" i="2"/>
  <c r="I4702" i="2"/>
  <c r="H4702" i="2"/>
  <c r="G4702" i="2"/>
  <c r="F4702" i="2"/>
  <c r="E4702" i="2"/>
  <c r="D4702" i="2"/>
  <c r="J4701" i="2"/>
  <c r="I4701" i="2"/>
  <c r="H4701" i="2"/>
  <c r="G4701" i="2"/>
  <c r="F4701" i="2"/>
  <c r="E4701" i="2"/>
  <c r="D4701" i="2"/>
  <c r="J4700" i="2"/>
  <c r="I4700" i="2"/>
  <c r="H4700" i="2"/>
  <c r="G4700" i="2"/>
  <c r="F4700" i="2"/>
  <c r="E4700" i="2"/>
  <c r="D4700" i="2"/>
  <c r="J4699" i="2"/>
  <c r="I4699" i="2"/>
  <c r="H4699" i="2"/>
  <c r="G4699" i="2"/>
  <c r="F4699" i="2"/>
  <c r="E4699" i="2"/>
  <c r="D4699" i="2"/>
  <c r="J4698" i="2"/>
  <c r="I4698" i="2"/>
  <c r="H4698" i="2"/>
  <c r="G4698" i="2"/>
  <c r="F4698" i="2"/>
  <c r="E4698" i="2"/>
  <c r="D4698" i="2"/>
  <c r="J4697" i="2"/>
  <c r="I4697" i="2"/>
  <c r="H4697" i="2"/>
  <c r="G4697" i="2"/>
  <c r="F4697" i="2"/>
  <c r="E4697" i="2"/>
  <c r="D4697" i="2"/>
  <c r="J4696" i="2"/>
  <c r="I4696" i="2"/>
  <c r="H4696" i="2"/>
  <c r="G4696" i="2"/>
  <c r="F4696" i="2"/>
  <c r="E4696" i="2"/>
  <c r="D4696" i="2"/>
  <c r="J4695" i="2"/>
  <c r="I4695" i="2"/>
  <c r="H4695" i="2"/>
  <c r="G4695" i="2"/>
  <c r="F4695" i="2"/>
  <c r="E4695" i="2"/>
  <c r="D4695" i="2"/>
  <c r="J4694" i="2"/>
  <c r="I4694" i="2"/>
  <c r="H4694" i="2"/>
  <c r="G4694" i="2"/>
  <c r="F4694" i="2"/>
  <c r="E4694" i="2"/>
  <c r="D4694" i="2"/>
  <c r="J4693" i="2"/>
  <c r="I4693" i="2"/>
  <c r="H4693" i="2"/>
  <c r="G4693" i="2"/>
  <c r="F4693" i="2"/>
  <c r="E4693" i="2"/>
  <c r="D4693" i="2"/>
  <c r="J4692" i="2"/>
  <c r="I4692" i="2"/>
  <c r="H4692" i="2"/>
  <c r="G4692" i="2"/>
  <c r="F4692" i="2"/>
  <c r="E4692" i="2"/>
  <c r="D4692" i="2"/>
  <c r="J4691" i="2"/>
  <c r="I4691" i="2"/>
  <c r="H4691" i="2"/>
  <c r="G4691" i="2"/>
  <c r="F4691" i="2"/>
  <c r="E4691" i="2"/>
  <c r="D4691" i="2"/>
  <c r="J4688" i="2"/>
  <c r="I4688" i="2"/>
  <c r="H4688" i="2"/>
  <c r="G4688" i="2"/>
  <c r="F4688" i="2"/>
  <c r="E4688" i="2"/>
  <c r="D4688" i="2"/>
  <c r="J4687" i="2"/>
  <c r="I4687" i="2"/>
  <c r="H4687" i="2"/>
  <c r="G4687" i="2"/>
  <c r="F4687" i="2"/>
  <c r="E4687" i="2"/>
  <c r="D4687" i="2"/>
  <c r="J4686" i="2"/>
  <c r="I4686" i="2"/>
  <c r="H4686" i="2"/>
  <c r="G4686" i="2"/>
  <c r="F4686" i="2"/>
  <c r="E4686" i="2"/>
  <c r="D4686" i="2"/>
  <c r="J4685" i="2"/>
  <c r="I4685" i="2"/>
  <c r="H4685" i="2"/>
  <c r="G4685" i="2"/>
  <c r="F4685" i="2"/>
  <c r="E4685" i="2"/>
  <c r="D4685" i="2"/>
  <c r="J4684" i="2"/>
  <c r="I4684" i="2"/>
  <c r="H4684" i="2"/>
  <c r="G4684" i="2"/>
  <c r="F4684" i="2"/>
  <c r="E4684" i="2"/>
  <c r="D4684" i="2"/>
  <c r="J4683" i="2"/>
  <c r="I4683" i="2"/>
  <c r="H4683" i="2"/>
  <c r="G4683" i="2"/>
  <c r="F4683" i="2"/>
  <c r="E4683" i="2"/>
  <c r="D4683" i="2"/>
  <c r="J4682" i="2"/>
  <c r="I4682" i="2"/>
  <c r="H4682" i="2"/>
  <c r="G4682" i="2"/>
  <c r="F4682" i="2"/>
  <c r="E4682" i="2"/>
  <c r="D4682" i="2"/>
  <c r="J4681" i="2"/>
  <c r="I4681" i="2"/>
  <c r="H4681" i="2"/>
  <c r="G4681" i="2"/>
  <c r="F4681" i="2"/>
  <c r="E4681" i="2"/>
  <c r="D4681" i="2"/>
  <c r="J4680" i="2"/>
  <c r="I4680" i="2"/>
  <c r="H4680" i="2"/>
  <c r="G4680" i="2"/>
  <c r="F4680" i="2"/>
  <c r="E4680" i="2"/>
  <c r="D4680" i="2"/>
  <c r="J4678" i="2"/>
  <c r="I4678" i="2"/>
  <c r="H4678" i="2"/>
  <c r="G4678" i="2"/>
  <c r="F4678" i="2"/>
  <c r="E4678" i="2"/>
  <c r="D4678" i="2"/>
  <c r="J4677" i="2"/>
  <c r="I4677" i="2"/>
  <c r="H4677" i="2"/>
  <c r="G4677" i="2"/>
  <c r="F4677" i="2"/>
  <c r="E4677" i="2"/>
  <c r="D4677" i="2"/>
  <c r="J4676" i="2"/>
  <c r="I4676" i="2"/>
  <c r="H4676" i="2"/>
  <c r="G4676" i="2"/>
  <c r="F4676" i="2"/>
  <c r="E4676" i="2"/>
  <c r="D4676" i="2"/>
  <c r="J4675" i="2"/>
  <c r="I4675" i="2"/>
  <c r="H4675" i="2"/>
  <c r="G4675" i="2"/>
  <c r="F4675" i="2"/>
  <c r="E4675" i="2"/>
  <c r="D4675" i="2"/>
  <c r="J4674" i="2"/>
  <c r="I4674" i="2"/>
  <c r="H4674" i="2"/>
  <c r="G4674" i="2"/>
  <c r="F4674" i="2"/>
  <c r="E4674" i="2"/>
  <c r="D4674" i="2"/>
  <c r="J4673" i="2"/>
  <c r="I4673" i="2"/>
  <c r="H4673" i="2"/>
  <c r="G4673" i="2"/>
  <c r="F4673" i="2"/>
  <c r="E4673" i="2"/>
  <c r="D4673" i="2"/>
  <c r="J4672" i="2"/>
  <c r="I4672" i="2"/>
  <c r="H4672" i="2"/>
  <c r="G4672" i="2"/>
  <c r="F4672" i="2"/>
  <c r="E4672" i="2"/>
  <c r="D4672" i="2"/>
  <c r="J4671" i="2"/>
  <c r="I4671" i="2"/>
  <c r="H4671" i="2"/>
  <c r="G4671" i="2"/>
  <c r="F4671" i="2"/>
  <c r="E4671" i="2"/>
  <c r="D4671" i="2"/>
  <c r="J4670" i="2"/>
  <c r="I4670" i="2"/>
  <c r="H4670" i="2"/>
  <c r="G4670" i="2"/>
  <c r="F4670" i="2"/>
  <c r="E4670" i="2"/>
  <c r="D4670" i="2"/>
  <c r="J4669" i="2"/>
  <c r="I4669" i="2"/>
  <c r="H4669" i="2"/>
  <c r="G4669" i="2"/>
  <c r="F4669" i="2"/>
  <c r="E4669" i="2"/>
  <c r="D4669" i="2"/>
  <c r="J4668" i="2"/>
  <c r="I4668" i="2"/>
  <c r="H4668" i="2"/>
  <c r="G4668" i="2"/>
  <c r="F4668" i="2"/>
  <c r="E4668" i="2"/>
  <c r="D4668" i="2"/>
  <c r="J4667" i="2"/>
  <c r="I4667" i="2"/>
  <c r="H4667" i="2"/>
  <c r="G4667" i="2"/>
  <c r="F4667" i="2"/>
  <c r="E4667" i="2"/>
  <c r="D4667" i="2"/>
  <c r="J4666" i="2"/>
  <c r="I4666" i="2"/>
  <c r="H4666" i="2"/>
  <c r="G4666" i="2"/>
  <c r="F4666" i="2"/>
  <c r="E4666" i="2"/>
  <c r="D4666" i="2"/>
  <c r="J4665" i="2"/>
  <c r="I4665" i="2"/>
  <c r="H4665" i="2"/>
  <c r="G4665" i="2"/>
  <c r="F4665" i="2"/>
  <c r="E4665" i="2"/>
  <c r="D4665" i="2"/>
  <c r="J4664" i="2"/>
  <c r="I4664" i="2"/>
  <c r="H4664" i="2"/>
  <c r="G4664" i="2"/>
  <c r="F4664" i="2"/>
  <c r="E4664" i="2"/>
  <c r="D4664" i="2"/>
  <c r="J4663" i="2"/>
  <c r="I4663" i="2"/>
  <c r="H4663" i="2"/>
  <c r="G4663" i="2"/>
  <c r="F4663" i="2"/>
  <c r="E4663" i="2"/>
  <c r="D4663" i="2"/>
  <c r="J4662" i="2"/>
  <c r="I4662" i="2"/>
  <c r="H4662" i="2"/>
  <c r="G4662" i="2"/>
  <c r="F4662" i="2"/>
  <c r="E4662" i="2"/>
  <c r="D4662" i="2"/>
  <c r="J4661" i="2"/>
  <c r="I4661" i="2"/>
  <c r="H4661" i="2"/>
  <c r="G4661" i="2"/>
  <c r="F4661" i="2"/>
  <c r="E4661" i="2"/>
  <c r="D4661" i="2"/>
  <c r="J4660" i="2"/>
  <c r="I4660" i="2"/>
  <c r="H4660" i="2"/>
  <c r="G4660" i="2"/>
  <c r="F4660" i="2"/>
  <c r="E4660" i="2"/>
  <c r="D4660" i="2"/>
  <c r="J4659" i="2"/>
  <c r="I4659" i="2"/>
  <c r="H4659" i="2"/>
  <c r="G4659" i="2"/>
  <c r="F4659" i="2"/>
  <c r="E4659" i="2"/>
  <c r="D4659" i="2"/>
  <c r="J4658" i="2"/>
  <c r="I4658" i="2"/>
  <c r="H4658" i="2"/>
  <c r="G4658" i="2"/>
  <c r="F4658" i="2"/>
  <c r="E4658" i="2"/>
  <c r="D4658" i="2"/>
  <c r="J4657" i="2"/>
  <c r="I4657" i="2"/>
  <c r="H4657" i="2"/>
  <c r="G4657" i="2"/>
  <c r="F4657" i="2"/>
  <c r="E4657" i="2"/>
  <c r="D4657" i="2"/>
  <c r="J4656" i="2"/>
  <c r="I4656" i="2"/>
  <c r="H4656" i="2"/>
  <c r="G4656" i="2"/>
  <c r="F4656" i="2"/>
  <c r="E4656" i="2"/>
  <c r="D4656" i="2"/>
  <c r="J4655" i="2"/>
  <c r="I4655" i="2"/>
  <c r="H4655" i="2"/>
  <c r="G4655" i="2"/>
  <c r="F4655" i="2"/>
  <c r="E4655" i="2"/>
  <c r="D4655" i="2"/>
  <c r="J4654" i="2"/>
  <c r="I4654" i="2"/>
  <c r="H4654" i="2"/>
  <c r="G4654" i="2"/>
  <c r="F4654" i="2"/>
  <c r="E4654" i="2"/>
  <c r="D4654" i="2"/>
  <c r="J4653" i="2"/>
  <c r="I4653" i="2"/>
  <c r="H4653" i="2"/>
  <c r="G4653" i="2"/>
  <c r="F4653" i="2"/>
  <c r="E4653" i="2"/>
  <c r="D4653" i="2"/>
  <c r="J4652" i="2"/>
  <c r="I4652" i="2"/>
  <c r="H4652" i="2"/>
  <c r="G4652" i="2"/>
  <c r="F4652" i="2"/>
  <c r="E4652" i="2"/>
  <c r="D4652" i="2"/>
  <c r="J4651" i="2"/>
  <c r="I4651" i="2"/>
  <c r="H4651" i="2"/>
  <c r="G4651" i="2"/>
  <c r="F4651" i="2"/>
  <c r="E4651" i="2"/>
  <c r="D4651" i="2"/>
  <c r="J4650" i="2"/>
  <c r="I4650" i="2"/>
  <c r="H4650" i="2"/>
  <c r="G4650" i="2"/>
  <c r="F4650" i="2"/>
  <c r="E4650" i="2"/>
  <c r="D4650" i="2"/>
  <c r="J4649" i="2"/>
  <c r="I4649" i="2"/>
  <c r="H4649" i="2"/>
  <c r="G4649" i="2"/>
  <c r="F4649" i="2"/>
  <c r="E4649" i="2"/>
  <c r="D4649" i="2"/>
  <c r="J4648" i="2"/>
  <c r="I4648" i="2"/>
  <c r="H4648" i="2"/>
  <c r="G4648" i="2"/>
  <c r="F4648" i="2"/>
  <c r="E4648" i="2"/>
  <c r="D4648" i="2"/>
  <c r="J4647" i="2"/>
  <c r="I4647" i="2"/>
  <c r="H4647" i="2"/>
  <c r="G4647" i="2"/>
  <c r="F4647" i="2"/>
  <c r="E4647" i="2"/>
  <c r="D4647" i="2"/>
  <c r="J4646" i="2"/>
  <c r="I4646" i="2"/>
  <c r="H4646" i="2"/>
  <c r="G4646" i="2"/>
  <c r="F4646" i="2"/>
  <c r="E4646" i="2"/>
  <c r="D4646" i="2"/>
  <c r="J4645" i="2"/>
  <c r="I4645" i="2"/>
  <c r="H4645" i="2"/>
  <c r="G4645" i="2"/>
  <c r="F4645" i="2"/>
  <c r="E4645" i="2"/>
  <c r="D4645" i="2"/>
  <c r="J4644" i="2"/>
  <c r="I4644" i="2"/>
  <c r="H4644" i="2"/>
  <c r="G4644" i="2"/>
  <c r="F4644" i="2"/>
  <c r="E4644" i="2"/>
  <c r="D4644" i="2"/>
  <c r="J4643" i="2"/>
  <c r="I4643" i="2"/>
  <c r="H4643" i="2"/>
  <c r="G4643" i="2"/>
  <c r="F4643" i="2"/>
  <c r="E4643" i="2"/>
  <c r="D4643" i="2"/>
  <c r="J4642" i="2"/>
  <c r="I4642" i="2"/>
  <c r="H4642" i="2"/>
  <c r="G4642" i="2"/>
  <c r="F4642" i="2"/>
  <c r="E4642" i="2"/>
  <c r="D4642" i="2"/>
  <c r="J4641" i="2"/>
  <c r="I4641" i="2"/>
  <c r="H4641" i="2"/>
  <c r="G4641" i="2"/>
  <c r="F4641" i="2"/>
  <c r="E4641" i="2"/>
  <c r="D4641" i="2"/>
  <c r="J4640" i="2"/>
  <c r="I4640" i="2"/>
  <c r="H4640" i="2"/>
  <c r="G4640" i="2"/>
  <c r="F4640" i="2"/>
  <c r="E4640" i="2"/>
  <c r="D4640" i="2"/>
  <c r="J4639" i="2"/>
  <c r="I4639" i="2"/>
  <c r="H4639" i="2"/>
  <c r="G4639" i="2"/>
  <c r="F4639" i="2"/>
  <c r="E4639" i="2"/>
  <c r="D4639" i="2"/>
  <c r="J4638" i="2"/>
  <c r="I4638" i="2"/>
  <c r="H4638" i="2"/>
  <c r="G4638" i="2"/>
  <c r="F4638" i="2"/>
  <c r="E4638" i="2"/>
  <c r="D4638" i="2"/>
  <c r="J4637" i="2"/>
  <c r="I4637" i="2"/>
  <c r="H4637" i="2"/>
  <c r="G4637" i="2"/>
  <c r="F4637" i="2"/>
  <c r="E4637" i="2"/>
  <c r="D4637" i="2"/>
  <c r="J4636" i="2"/>
  <c r="I4636" i="2"/>
  <c r="H4636" i="2"/>
  <c r="G4636" i="2"/>
  <c r="F4636" i="2"/>
  <c r="E4636" i="2"/>
  <c r="D4636" i="2"/>
  <c r="J4635" i="2"/>
  <c r="I4635" i="2"/>
  <c r="H4635" i="2"/>
  <c r="G4635" i="2"/>
  <c r="F4635" i="2"/>
  <c r="E4635" i="2"/>
  <c r="D4635" i="2"/>
  <c r="J4634" i="2"/>
  <c r="I4634" i="2"/>
  <c r="H4634" i="2"/>
  <c r="G4634" i="2"/>
  <c r="F4634" i="2"/>
  <c r="E4634" i="2"/>
  <c r="D4634" i="2"/>
  <c r="J4633" i="2"/>
  <c r="I4633" i="2"/>
  <c r="H4633" i="2"/>
  <c r="G4633" i="2"/>
  <c r="F4633" i="2"/>
  <c r="E4633" i="2"/>
  <c r="D4633" i="2"/>
  <c r="J4632" i="2"/>
  <c r="I4632" i="2"/>
  <c r="H4632" i="2"/>
  <c r="G4632" i="2"/>
  <c r="F4632" i="2"/>
  <c r="E4632" i="2"/>
  <c r="D4632" i="2"/>
  <c r="J4631" i="2"/>
  <c r="I4631" i="2"/>
  <c r="H4631" i="2"/>
  <c r="G4631" i="2"/>
  <c r="F4631" i="2"/>
  <c r="E4631" i="2"/>
  <c r="D4631" i="2"/>
  <c r="J4630" i="2"/>
  <c r="I4630" i="2"/>
  <c r="H4630" i="2"/>
  <c r="G4630" i="2"/>
  <c r="F4630" i="2"/>
  <c r="E4630" i="2"/>
  <c r="D4630" i="2"/>
  <c r="J4629" i="2"/>
  <c r="I4629" i="2"/>
  <c r="H4629" i="2"/>
  <c r="G4629" i="2"/>
  <c r="F4629" i="2"/>
  <c r="E4629" i="2"/>
  <c r="D4629" i="2"/>
  <c r="J4628" i="2"/>
  <c r="I4628" i="2"/>
  <c r="H4628" i="2"/>
  <c r="G4628" i="2"/>
  <c r="F4628" i="2"/>
  <c r="E4628" i="2"/>
  <c r="D4628" i="2"/>
  <c r="J4627" i="2"/>
  <c r="I4627" i="2"/>
  <c r="H4627" i="2"/>
  <c r="G4627" i="2"/>
  <c r="F4627" i="2"/>
  <c r="E4627" i="2"/>
  <c r="D4627" i="2"/>
  <c r="J4626" i="2"/>
  <c r="I4626" i="2"/>
  <c r="H4626" i="2"/>
  <c r="G4626" i="2"/>
  <c r="F4626" i="2"/>
  <c r="E4626" i="2"/>
  <c r="D4626" i="2"/>
  <c r="J4625" i="2"/>
  <c r="I4625" i="2"/>
  <c r="H4625" i="2"/>
  <c r="G4625" i="2"/>
  <c r="F4625" i="2"/>
  <c r="E4625" i="2"/>
  <c r="D4625" i="2"/>
  <c r="J4624" i="2"/>
  <c r="I4624" i="2"/>
  <c r="H4624" i="2"/>
  <c r="G4624" i="2"/>
  <c r="F4624" i="2"/>
  <c r="E4624" i="2"/>
  <c r="D4624" i="2"/>
  <c r="J4623" i="2"/>
  <c r="I4623" i="2"/>
  <c r="H4623" i="2"/>
  <c r="G4623" i="2"/>
  <c r="F4623" i="2"/>
  <c r="E4623" i="2"/>
  <c r="D4623" i="2"/>
  <c r="J4622" i="2"/>
  <c r="I4622" i="2"/>
  <c r="H4622" i="2"/>
  <c r="G4622" i="2"/>
  <c r="F4622" i="2"/>
  <c r="E4622" i="2"/>
  <c r="D4622" i="2"/>
  <c r="J4621" i="2"/>
  <c r="I4621" i="2"/>
  <c r="H4621" i="2"/>
  <c r="G4621" i="2"/>
  <c r="F4621" i="2"/>
  <c r="E4621" i="2"/>
  <c r="D4621" i="2"/>
  <c r="J4620" i="2"/>
  <c r="I4620" i="2"/>
  <c r="H4620" i="2"/>
  <c r="G4620" i="2"/>
  <c r="F4620" i="2"/>
  <c r="E4620" i="2"/>
  <c r="D4620" i="2"/>
  <c r="J4619" i="2"/>
  <c r="I4619" i="2"/>
  <c r="H4619" i="2"/>
  <c r="G4619" i="2"/>
  <c r="F4619" i="2"/>
  <c r="E4619" i="2"/>
  <c r="D4619" i="2"/>
  <c r="J4617" i="2"/>
  <c r="I4617" i="2"/>
  <c r="H4617" i="2"/>
  <c r="G4617" i="2"/>
  <c r="F4617" i="2"/>
  <c r="E4617" i="2"/>
  <c r="D4617" i="2"/>
  <c r="J4615" i="2"/>
  <c r="I4615" i="2"/>
  <c r="H4615" i="2"/>
  <c r="G4615" i="2"/>
  <c r="F4615" i="2"/>
  <c r="E4615" i="2"/>
  <c r="D4615" i="2"/>
  <c r="J4614" i="2"/>
  <c r="I4614" i="2"/>
  <c r="H4614" i="2"/>
  <c r="G4614" i="2"/>
  <c r="F4614" i="2"/>
  <c r="E4614" i="2"/>
  <c r="D4614" i="2"/>
  <c r="J4613" i="2"/>
  <c r="I4613" i="2"/>
  <c r="H4613" i="2"/>
  <c r="G4613" i="2"/>
  <c r="F4613" i="2"/>
  <c r="E4613" i="2"/>
  <c r="D4613" i="2"/>
  <c r="J4612" i="2"/>
  <c r="I4612" i="2"/>
  <c r="H4612" i="2"/>
  <c r="G4612" i="2"/>
  <c r="F4612" i="2"/>
  <c r="E4612" i="2"/>
  <c r="D4612" i="2"/>
  <c r="J4611" i="2"/>
  <c r="I4611" i="2"/>
  <c r="H4611" i="2"/>
  <c r="G4611" i="2"/>
  <c r="F4611" i="2"/>
  <c r="E4611" i="2"/>
  <c r="D4611" i="2"/>
  <c r="J4610" i="2"/>
  <c r="I4610" i="2"/>
  <c r="H4610" i="2"/>
  <c r="G4610" i="2"/>
  <c r="F4610" i="2"/>
  <c r="E4610" i="2"/>
  <c r="D4610" i="2"/>
  <c r="J4608" i="2"/>
  <c r="I4608" i="2"/>
  <c r="H4608" i="2"/>
  <c r="G4608" i="2"/>
  <c r="F4608" i="2"/>
  <c r="E4608" i="2"/>
  <c r="D4608" i="2"/>
  <c r="J4607" i="2"/>
  <c r="I4607" i="2"/>
  <c r="H4607" i="2"/>
  <c r="G4607" i="2"/>
  <c r="F4607" i="2"/>
  <c r="E4607" i="2"/>
  <c r="D4607" i="2"/>
  <c r="J4605" i="2"/>
  <c r="I4605" i="2"/>
  <c r="H4605" i="2"/>
  <c r="G4605" i="2"/>
  <c r="F4605" i="2"/>
  <c r="E4605" i="2"/>
  <c r="D4605" i="2"/>
  <c r="J4604" i="2"/>
  <c r="I4604" i="2"/>
  <c r="H4604" i="2"/>
  <c r="G4604" i="2"/>
  <c r="F4604" i="2"/>
  <c r="E4604" i="2"/>
  <c r="D4604" i="2"/>
  <c r="J4603" i="2"/>
  <c r="I4603" i="2"/>
  <c r="H4603" i="2"/>
  <c r="G4603" i="2"/>
  <c r="F4603" i="2"/>
  <c r="E4603" i="2"/>
  <c r="D4603" i="2"/>
  <c r="J4602" i="2"/>
  <c r="I4602" i="2"/>
  <c r="H4602" i="2"/>
  <c r="G4602" i="2"/>
  <c r="F4602" i="2"/>
  <c r="E4602" i="2"/>
  <c r="D4602" i="2"/>
  <c r="J4601" i="2"/>
  <c r="I4601" i="2"/>
  <c r="H4601" i="2"/>
  <c r="G4601" i="2"/>
  <c r="F4601" i="2"/>
  <c r="E4601" i="2"/>
  <c r="D4601" i="2"/>
  <c r="J4600" i="2"/>
  <c r="I4600" i="2"/>
  <c r="H4600" i="2"/>
  <c r="G4600" i="2"/>
  <c r="F4600" i="2"/>
  <c r="E4600" i="2"/>
  <c r="D4600" i="2"/>
  <c r="J4599" i="2"/>
  <c r="I4599" i="2"/>
  <c r="H4599" i="2"/>
  <c r="G4599" i="2"/>
  <c r="F4599" i="2"/>
  <c r="E4599" i="2"/>
  <c r="D4599" i="2"/>
  <c r="J4598" i="2"/>
  <c r="I4598" i="2"/>
  <c r="H4598" i="2"/>
  <c r="G4598" i="2"/>
  <c r="F4598" i="2"/>
  <c r="E4598" i="2"/>
  <c r="D4598" i="2"/>
  <c r="J4597" i="2"/>
  <c r="I4597" i="2"/>
  <c r="H4597" i="2"/>
  <c r="G4597" i="2"/>
  <c r="F4597" i="2"/>
  <c r="E4597" i="2"/>
  <c r="D4597" i="2"/>
  <c r="J4596" i="2"/>
  <c r="I4596" i="2"/>
  <c r="H4596" i="2"/>
  <c r="G4596" i="2"/>
  <c r="F4596" i="2"/>
  <c r="E4596" i="2"/>
  <c r="D4596" i="2"/>
  <c r="J4595" i="2"/>
  <c r="I4595" i="2"/>
  <c r="H4595" i="2"/>
  <c r="G4595" i="2"/>
  <c r="F4595" i="2"/>
  <c r="E4595" i="2"/>
  <c r="D4595" i="2"/>
  <c r="J4594" i="2"/>
  <c r="I4594" i="2"/>
  <c r="H4594" i="2"/>
  <c r="G4594" i="2"/>
  <c r="F4594" i="2"/>
  <c r="E4594" i="2"/>
  <c r="D4594" i="2"/>
  <c r="J4593" i="2"/>
  <c r="I4593" i="2"/>
  <c r="H4593" i="2"/>
  <c r="G4593" i="2"/>
  <c r="F4593" i="2"/>
  <c r="E4593" i="2"/>
  <c r="D4593" i="2"/>
  <c r="J4592" i="2"/>
  <c r="I4592" i="2"/>
  <c r="H4592" i="2"/>
  <c r="G4592" i="2"/>
  <c r="F4592" i="2"/>
  <c r="E4592" i="2"/>
  <c r="D4592" i="2"/>
  <c r="J4591" i="2"/>
  <c r="I4591" i="2"/>
  <c r="H4591" i="2"/>
  <c r="G4591" i="2"/>
  <c r="F4591" i="2"/>
  <c r="E4591" i="2"/>
  <c r="D4591" i="2"/>
  <c r="J4590" i="2"/>
  <c r="I4590" i="2"/>
  <c r="H4590" i="2"/>
  <c r="G4590" i="2"/>
  <c r="F4590" i="2"/>
  <c r="E4590" i="2"/>
  <c r="D4590" i="2"/>
  <c r="J4589" i="2"/>
  <c r="I4589" i="2"/>
  <c r="H4589" i="2"/>
  <c r="G4589" i="2"/>
  <c r="F4589" i="2"/>
  <c r="E4589" i="2"/>
  <c r="D4589" i="2"/>
  <c r="J4588" i="2"/>
  <c r="I4588" i="2"/>
  <c r="H4588" i="2"/>
  <c r="G4588" i="2"/>
  <c r="F4588" i="2"/>
  <c r="E4588" i="2"/>
  <c r="D4588" i="2"/>
  <c r="J4587" i="2"/>
  <c r="I4587" i="2"/>
  <c r="H4587" i="2"/>
  <c r="G4587" i="2"/>
  <c r="F4587" i="2"/>
  <c r="E4587" i="2"/>
  <c r="D4587" i="2"/>
  <c r="J4586" i="2"/>
  <c r="I4586" i="2"/>
  <c r="H4586" i="2"/>
  <c r="G4586" i="2"/>
  <c r="F4586" i="2"/>
  <c r="E4586" i="2"/>
  <c r="D4586" i="2"/>
  <c r="J4585" i="2"/>
  <c r="I4585" i="2"/>
  <c r="H4585" i="2"/>
  <c r="G4585" i="2"/>
  <c r="F4585" i="2"/>
  <c r="E4585" i="2"/>
  <c r="D4585" i="2"/>
  <c r="J4584" i="2"/>
  <c r="I4584" i="2"/>
  <c r="H4584" i="2"/>
  <c r="G4584" i="2"/>
  <c r="F4584" i="2"/>
  <c r="E4584" i="2"/>
  <c r="D4584" i="2"/>
  <c r="J4583" i="2"/>
  <c r="I4583" i="2"/>
  <c r="H4583" i="2"/>
  <c r="G4583" i="2"/>
  <c r="F4583" i="2"/>
  <c r="E4583" i="2"/>
  <c r="D4583" i="2"/>
  <c r="J4582" i="2"/>
  <c r="I4582" i="2"/>
  <c r="H4582" i="2"/>
  <c r="G4582" i="2"/>
  <c r="F4582" i="2"/>
  <c r="E4582" i="2"/>
  <c r="D4582" i="2"/>
  <c r="J4581" i="2"/>
  <c r="I4581" i="2"/>
  <c r="H4581" i="2"/>
  <c r="G4581" i="2"/>
  <c r="F4581" i="2"/>
  <c r="E4581" i="2"/>
  <c r="D4581" i="2"/>
  <c r="J4580" i="2"/>
  <c r="I4580" i="2"/>
  <c r="H4580" i="2"/>
  <c r="G4580" i="2"/>
  <c r="F4580" i="2"/>
  <c r="E4580" i="2"/>
  <c r="D4580" i="2"/>
  <c r="J4579" i="2"/>
  <c r="I4579" i="2"/>
  <c r="H4579" i="2"/>
  <c r="G4579" i="2"/>
  <c r="F4579" i="2"/>
  <c r="E4579" i="2"/>
  <c r="D4579" i="2"/>
  <c r="J4578" i="2"/>
  <c r="I4578" i="2"/>
  <c r="H4578" i="2"/>
  <c r="G4578" i="2"/>
  <c r="F4578" i="2"/>
  <c r="E4578" i="2"/>
  <c r="D4578" i="2"/>
  <c r="J4577" i="2"/>
  <c r="I4577" i="2"/>
  <c r="H4577" i="2"/>
  <c r="G4577" i="2"/>
  <c r="F4577" i="2"/>
  <c r="E4577" i="2"/>
  <c r="D4577" i="2"/>
  <c r="J4576" i="2"/>
  <c r="I4576" i="2"/>
  <c r="H4576" i="2"/>
  <c r="G4576" i="2"/>
  <c r="F4576" i="2"/>
  <c r="E4576" i="2"/>
  <c r="D4576" i="2"/>
  <c r="J4575" i="2"/>
  <c r="I4575" i="2"/>
  <c r="H4575" i="2"/>
  <c r="G4575" i="2"/>
  <c r="F4575" i="2"/>
  <c r="E4575" i="2"/>
  <c r="D4575" i="2"/>
  <c r="J4574" i="2"/>
  <c r="I4574" i="2"/>
  <c r="H4574" i="2"/>
  <c r="G4574" i="2"/>
  <c r="F4574" i="2"/>
  <c r="E4574" i="2"/>
  <c r="D4574" i="2"/>
  <c r="J4573" i="2"/>
  <c r="I4573" i="2"/>
  <c r="H4573" i="2"/>
  <c r="G4573" i="2"/>
  <c r="F4573" i="2"/>
  <c r="E4573" i="2"/>
  <c r="D4573" i="2"/>
  <c r="J4572" i="2"/>
  <c r="I4572" i="2"/>
  <c r="H4572" i="2"/>
  <c r="G4572" i="2"/>
  <c r="F4572" i="2"/>
  <c r="E4572" i="2"/>
  <c r="D4572" i="2"/>
  <c r="J4571" i="2"/>
  <c r="I4571" i="2"/>
  <c r="H4571" i="2"/>
  <c r="G4571" i="2"/>
  <c r="F4571" i="2"/>
  <c r="E4571" i="2"/>
  <c r="D4571" i="2"/>
  <c r="J4570" i="2"/>
  <c r="I4570" i="2"/>
  <c r="H4570" i="2"/>
  <c r="G4570" i="2"/>
  <c r="F4570" i="2"/>
  <c r="E4570" i="2"/>
  <c r="D4570" i="2"/>
  <c r="J4569" i="2"/>
  <c r="I4569" i="2"/>
  <c r="H4569" i="2"/>
  <c r="G4569" i="2"/>
  <c r="F4569" i="2"/>
  <c r="E4569" i="2"/>
  <c r="D4569" i="2"/>
  <c r="J4568" i="2"/>
  <c r="I4568" i="2"/>
  <c r="H4568" i="2"/>
  <c r="G4568" i="2"/>
  <c r="F4568" i="2"/>
  <c r="E4568" i="2"/>
  <c r="D4568" i="2"/>
  <c r="J4567" i="2"/>
  <c r="I4567" i="2"/>
  <c r="H4567" i="2"/>
  <c r="G4567" i="2"/>
  <c r="F4567" i="2"/>
  <c r="E4567" i="2"/>
  <c r="D4567" i="2"/>
  <c r="J4566" i="2"/>
  <c r="I4566" i="2"/>
  <c r="H4566" i="2"/>
  <c r="G4566" i="2"/>
  <c r="F4566" i="2"/>
  <c r="E4566" i="2"/>
  <c r="D4566" i="2"/>
  <c r="J4565" i="2"/>
  <c r="I4565" i="2"/>
  <c r="H4565" i="2"/>
  <c r="G4565" i="2"/>
  <c r="F4565" i="2"/>
  <c r="E4565" i="2"/>
  <c r="D4565" i="2"/>
  <c r="J4564" i="2"/>
  <c r="I4564" i="2"/>
  <c r="H4564" i="2"/>
  <c r="G4564" i="2"/>
  <c r="F4564" i="2"/>
  <c r="E4564" i="2"/>
  <c r="D4564" i="2"/>
  <c r="J4563" i="2"/>
  <c r="I4563" i="2"/>
  <c r="H4563" i="2"/>
  <c r="G4563" i="2"/>
  <c r="F4563" i="2"/>
  <c r="E4563" i="2"/>
  <c r="D4563" i="2"/>
  <c r="J4562" i="2"/>
  <c r="I4562" i="2"/>
  <c r="H4562" i="2"/>
  <c r="G4562" i="2"/>
  <c r="F4562" i="2"/>
  <c r="E4562" i="2"/>
  <c r="D4562" i="2"/>
  <c r="J4561" i="2"/>
  <c r="I4561" i="2"/>
  <c r="H4561" i="2"/>
  <c r="G4561" i="2"/>
  <c r="F4561" i="2"/>
  <c r="E4561" i="2"/>
  <c r="D4561" i="2"/>
  <c r="J4560" i="2"/>
  <c r="I4560" i="2"/>
  <c r="H4560" i="2"/>
  <c r="G4560" i="2"/>
  <c r="F4560" i="2"/>
  <c r="E4560" i="2"/>
  <c r="D4560" i="2"/>
  <c r="J4559" i="2"/>
  <c r="I4559" i="2"/>
  <c r="H4559" i="2"/>
  <c r="G4559" i="2"/>
  <c r="F4559" i="2"/>
  <c r="E4559" i="2"/>
  <c r="D4559" i="2"/>
  <c r="J4558" i="2"/>
  <c r="I4558" i="2"/>
  <c r="H4558" i="2"/>
  <c r="G4558" i="2"/>
  <c r="F4558" i="2"/>
  <c r="E4558" i="2"/>
  <c r="D4558" i="2"/>
  <c r="J4557" i="2"/>
  <c r="I4557" i="2"/>
  <c r="H4557" i="2"/>
  <c r="G4557" i="2"/>
  <c r="F4557" i="2"/>
  <c r="E4557" i="2"/>
  <c r="D4557" i="2"/>
  <c r="J4556" i="2"/>
  <c r="I4556" i="2"/>
  <c r="H4556" i="2"/>
  <c r="G4556" i="2"/>
  <c r="F4556" i="2"/>
  <c r="E4556" i="2"/>
  <c r="D4556" i="2"/>
  <c r="J4555" i="2"/>
  <c r="I4555" i="2"/>
  <c r="H4555" i="2"/>
  <c r="G4555" i="2"/>
  <c r="F4555" i="2"/>
  <c r="E4555" i="2"/>
  <c r="D4555" i="2"/>
  <c r="J4554" i="2"/>
  <c r="I4554" i="2"/>
  <c r="H4554" i="2"/>
  <c r="G4554" i="2"/>
  <c r="F4554" i="2"/>
  <c r="E4554" i="2"/>
  <c r="D4554" i="2"/>
  <c r="J4553" i="2"/>
  <c r="I4553" i="2"/>
  <c r="H4553" i="2"/>
  <c r="G4553" i="2"/>
  <c r="F4553" i="2"/>
  <c r="E4553" i="2"/>
  <c r="D4553" i="2"/>
  <c r="J4552" i="2"/>
  <c r="I4552" i="2"/>
  <c r="H4552" i="2"/>
  <c r="G4552" i="2"/>
  <c r="F4552" i="2"/>
  <c r="E4552" i="2"/>
  <c r="D4552" i="2"/>
  <c r="J4551" i="2"/>
  <c r="I4551" i="2"/>
  <c r="H4551" i="2"/>
  <c r="G4551" i="2"/>
  <c r="F4551" i="2"/>
  <c r="E4551" i="2"/>
  <c r="D4551" i="2"/>
  <c r="J4550" i="2"/>
  <c r="I4550" i="2"/>
  <c r="H4550" i="2"/>
  <c r="G4550" i="2"/>
  <c r="F4550" i="2"/>
  <c r="E4550" i="2"/>
  <c r="D4550" i="2"/>
  <c r="J4549" i="2"/>
  <c r="I4549" i="2"/>
  <c r="H4549" i="2"/>
  <c r="G4549" i="2"/>
  <c r="F4549" i="2"/>
  <c r="E4549" i="2"/>
  <c r="D4549" i="2"/>
  <c r="J4548" i="2"/>
  <c r="I4548" i="2"/>
  <c r="H4548" i="2"/>
  <c r="G4548" i="2"/>
  <c r="F4548" i="2"/>
  <c r="E4548" i="2"/>
  <c r="D4548" i="2"/>
  <c r="J4547" i="2"/>
  <c r="I4547" i="2"/>
  <c r="H4547" i="2"/>
  <c r="G4547" i="2"/>
  <c r="F4547" i="2"/>
  <c r="E4547" i="2"/>
  <c r="D4547" i="2"/>
  <c r="J4546" i="2"/>
  <c r="I4546" i="2"/>
  <c r="H4546" i="2"/>
  <c r="G4546" i="2"/>
  <c r="F4546" i="2"/>
  <c r="E4546" i="2"/>
  <c r="D4546" i="2"/>
  <c r="J4545" i="2"/>
  <c r="I4545" i="2"/>
  <c r="H4545" i="2"/>
  <c r="G4545" i="2"/>
  <c r="F4545" i="2"/>
  <c r="E4545" i="2"/>
  <c r="D4545" i="2"/>
  <c r="J4544" i="2"/>
  <c r="I4544" i="2"/>
  <c r="H4544" i="2"/>
  <c r="G4544" i="2"/>
  <c r="F4544" i="2"/>
  <c r="E4544" i="2"/>
  <c r="D4544" i="2"/>
  <c r="J4543" i="2"/>
  <c r="I4543" i="2"/>
  <c r="H4543" i="2"/>
  <c r="G4543" i="2"/>
  <c r="F4543" i="2"/>
  <c r="E4543" i="2"/>
  <c r="D4543" i="2"/>
  <c r="J4542" i="2"/>
  <c r="I4542" i="2"/>
  <c r="H4542" i="2"/>
  <c r="G4542" i="2"/>
  <c r="F4542" i="2"/>
  <c r="E4542" i="2"/>
  <c r="D4542" i="2"/>
  <c r="J4541" i="2"/>
  <c r="I4541" i="2"/>
  <c r="H4541" i="2"/>
  <c r="G4541" i="2"/>
  <c r="F4541" i="2"/>
  <c r="E4541" i="2"/>
  <c r="D4541" i="2"/>
  <c r="J4540" i="2"/>
  <c r="I4540" i="2"/>
  <c r="H4540" i="2"/>
  <c r="G4540" i="2"/>
  <c r="F4540" i="2"/>
  <c r="E4540" i="2"/>
  <c r="D4540" i="2"/>
  <c r="J4539" i="2"/>
  <c r="I4539" i="2"/>
  <c r="H4539" i="2"/>
  <c r="G4539" i="2"/>
  <c r="F4539" i="2"/>
  <c r="E4539" i="2"/>
  <c r="D4539" i="2"/>
  <c r="J4538" i="2"/>
  <c r="I4538" i="2"/>
  <c r="H4538" i="2"/>
  <c r="G4538" i="2"/>
  <c r="F4538" i="2"/>
  <c r="E4538" i="2"/>
  <c r="D4538" i="2"/>
  <c r="J4537" i="2"/>
  <c r="I4537" i="2"/>
  <c r="H4537" i="2"/>
  <c r="G4537" i="2"/>
  <c r="F4537" i="2"/>
  <c r="E4537" i="2"/>
  <c r="D4537" i="2"/>
  <c r="J4536" i="2"/>
  <c r="I4536" i="2"/>
  <c r="H4536" i="2"/>
  <c r="G4536" i="2"/>
  <c r="F4536" i="2"/>
  <c r="E4536" i="2"/>
  <c r="D4536" i="2"/>
  <c r="J4535" i="2"/>
  <c r="I4535" i="2"/>
  <c r="H4535" i="2"/>
  <c r="G4535" i="2"/>
  <c r="F4535" i="2"/>
  <c r="E4535" i="2"/>
  <c r="D4535" i="2"/>
  <c r="J4534" i="2"/>
  <c r="I4534" i="2"/>
  <c r="H4534" i="2"/>
  <c r="G4534" i="2"/>
  <c r="F4534" i="2"/>
  <c r="E4534" i="2"/>
  <c r="D4534" i="2"/>
  <c r="J4533" i="2"/>
  <c r="I4533" i="2"/>
  <c r="H4533" i="2"/>
  <c r="G4533" i="2"/>
  <c r="F4533" i="2"/>
  <c r="E4533" i="2"/>
  <c r="D4533" i="2"/>
  <c r="J4532" i="2"/>
  <c r="I4532" i="2"/>
  <c r="H4532" i="2"/>
  <c r="G4532" i="2"/>
  <c r="F4532" i="2"/>
  <c r="E4532" i="2"/>
  <c r="D4532" i="2"/>
  <c r="J4531" i="2"/>
  <c r="I4531" i="2"/>
  <c r="H4531" i="2"/>
  <c r="G4531" i="2"/>
  <c r="F4531" i="2"/>
  <c r="E4531" i="2"/>
  <c r="D4531" i="2"/>
  <c r="J4530" i="2"/>
  <c r="I4530" i="2"/>
  <c r="H4530" i="2"/>
  <c r="G4530" i="2"/>
  <c r="F4530" i="2"/>
  <c r="E4530" i="2"/>
  <c r="D4530" i="2"/>
  <c r="J4529" i="2"/>
  <c r="I4529" i="2"/>
  <c r="H4529" i="2"/>
  <c r="G4529" i="2"/>
  <c r="F4529" i="2"/>
  <c r="E4529" i="2"/>
  <c r="D4529" i="2"/>
  <c r="J4528" i="2"/>
  <c r="I4528" i="2"/>
  <c r="H4528" i="2"/>
  <c r="G4528" i="2"/>
  <c r="F4528" i="2"/>
  <c r="E4528" i="2"/>
  <c r="D4528" i="2"/>
  <c r="J4527" i="2"/>
  <c r="I4527" i="2"/>
  <c r="H4527" i="2"/>
  <c r="G4527" i="2"/>
  <c r="F4527" i="2"/>
  <c r="E4527" i="2"/>
  <c r="D4527" i="2"/>
  <c r="J4526" i="2"/>
  <c r="I4526" i="2"/>
  <c r="H4526" i="2"/>
  <c r="G4526" i="2"/>
  <c r="F4526" i="2"/>
  <c r="E4526" i="2"/>
  <c r="D4526" i="2"/>
  <c r="J4525" i="2"/>
  <c r="I4525" i="2"/>
  <c r="H4525" i="2"/>
  <c r="G4525" i="2"/>
  <c r="F4525" i="2"/>
  <c r="E4525" i="2"/>
  <c r="D4525" i="2"/>
  <c r="J4524" i="2"/>
  <c r="I4524" i="2"/>
  <c r="H4524" i="2"/>
  <c r="G4524" i="2"/>
  <c r="F4524" i="2"/>
  <c r="E4524" i="2"/>
  <c r="D4524" i="2"/>
  <c r="J4523" i="2"/>
  <c r="I4523" i="2"/>
  <c r="H4523" i="2"/>
  <c r="G4523" i="2"/>
  <c r="F4523" i="2"/>
  <c r="E4523" i="2"/>
  <c r="D4523" i="2"/>
  <c r="J4522" i="2"/>
  <c r="I4522" i="2"/>
  <c r="H4522" i="2"/>
  <c r="G4522" i="2"/>
  <c r="F4522" i="2"/>
  <c r="E4522" i="2"/>
  <c r="D4522" i="2"/>
  <c r="J4521" i="2"/>
  <c r="I4521" i="2"/>
  <c r="H4521" i="2"/>
  <c r="G4521" i="2"/>
  <c r="F4521" i="2"/>
  <c r="E4521" i="2"/>
  <c r="D4521" i="2"/>
  <c r="J4520" i="2"/>
  <c r="I4520" i="2"/>
  <c r="H4520" i="2"/>
  <c r="G4520" i="2"/>
  <c r="F4520" i="2"/>
  <c r="E4520" i="2"/>
  <c r="D4520" i="2"/>
  <c r="J4519" i="2"/>
  <c r="I4519" i="2"/>
  <c r="H4519" i="2"/>
  <c r="G4519" i="2"/>
  <c r="F4519" i="2"/>
  <c r="E4519" i="2"/>
  <c r="D4519" i="2"/>
  <c r="J4518" i="2"/>
  <c r="I4518" i="2"/>
  <c r="H4518" i="2"/>
  <c r="G4518" i="2"/>
  <c r="F4518" i="2"/>
  <c r="E4518" i="2"/>
  <c r="D4518" i="2"/>
  <c r="J4517" i="2"/>
  <c r="I4517" i="2"/>
  <c r="H4517" i="2"/>
  <c r="G4517" i="2"/>
  <c r="F4517" i="2"/>
  <c r="E4517" i="2"/>
  <c r="D4517" i="2"/>
  <c r="J4516" i="2"/>
  <c r="I4516" i="2"/>
  <c r="H4516" i="2"/>
  <c r="G4516" i="2"/>
  <c r="F4516" i="2"/>
  <c r="E4516" i="2"/>
  <c r="D4516" i="2"/>
  <c r="J4515" i="2"/>
  <c r="I4515" i="2"/>
  <c r="H4515" i="2"/>
  <c r="G4515" i="2"/>
  <c r="F4515" i="2"/>
  <c r="E4515" i="2"/>
  <c r="D4515" i="2"/>
  <c r="J4514" i="2"/>
  <c r="I4514" i="2"/>
  <c r="H4514" i="2"/>
  <c r="G4514" i="2"/>
  <c r="F4514" i="2"/>
  <c r="E4514" i="2"/>
  <c r="D4514" i="2"/>
  <c r="J4513" i="2"/>
  <c r="I4513" i="2"/>
  <c r="H4513" i="2"/>
  <c r="G4513" i="2"/>
  <c r="F4513" i="2"/>
  <c r="E4513" i="2"/>
  <c r="D4513" i="2"/>
  <c r="J4512" i="2"/>
  <c r="I4512" i="2"/>
  <c r="H4512" i="2"/>
  <c r="G4512" i="2"/>
  <c r="F4512" i="2"/>
  <c r="E4512" i="2"/>
  <c r="D4512" i="2"/>
  <c r="J4511" i="2"/>
  <c r="I4511" i="2"/>
  <c r="H4511" i="2"/>
  <c r="G4511" i="2"/>
  <c r="F4511" i="2"/>
  <c r="E4511" i="2"/>
  <c r="D4511" i="2"/>
  <c r="J4510" i="2"/>
  <c r="I4510" i="2"/>
  <c r="H4510" i="2"/>
  <c r="G4510" i="2"/>
  <c r="F4510" i="2"/>
  <c r="E4510" i="2"/>
  <c r="D4510" i="2"/>
  <c r="J4509" i="2"/>
  <c r="I4509" i="2"/>
  <c r="H4509" i="2"/>
  <c r="G4509" i="2"/>
  <c r="F4509" i="2"/>
  <c r="E4509" i="2"/>
  <c r="D4509" i="2"/>
  <c r="J4508" i="2"/>
  <c r="I4508" i="2"/>
  <c r="H4508" i="2"/>
  <c r="G4508" i="2"/>
  <c r="F4508" i="2"/>
  <c r="E4508" i="2"/>
  <c r="D4508" i="2"/>
  <c r="J4507" i="2"/>
  <c r="I4507" i="2"/>
  <c r="H4507" i="2"/>
  <c r="G4507" i="2"/>
  <c r="F4507" i="2"/>
  <c r="E4507" i="2"/>
  <c r="D4507" i="2"/>
  <c r="J4506" i="2"/>
  <c r="I4506" i="2"/>
  <c r="H4506" i="2"/>
  <c r="G4506" i="2"/>
  <c r="F4506" i="2"/>
  <c r="E4506" i="2"/>
  <c r="D4506" i="2"/>
  <c r="J4505" i="2"/>
  <c r="I4505" i="2"/>
  <c r="H4505" i="2"/>
  <c r="G4505" i="2"/>
  <c r="F4505" i="2"/>
  <c r="E4505" i="2"/>
  <c r="D4505" i="2"/>
  <c r="J4504" i="2"/>
  <c r="I4504" i="2"/>
  <c r="H4504" i="2"/>
  <c r="G4504" i="2"/>
  <c r="F4504" i="2"/>
  <c r="E4504" i="2"/>
  <c r="D4504" i="2"/>
  <c r="J4503" i="2"/>
  <c r="I4503" i="2"/>
  <c r="H4503" i="2"/>
  <c r="G4503" i="2"/>
  <c r="F4503" i="2"/>
  <c r="E4503" i="2"/>
  <c r="D4503" i="2"/>
  <c r="J4502" i="2"/>
  <c r="I4502" i="2"/>
  <c r="H4502" i="2"/>
  <c r="G4502" i="2"/>
  <c r="F4502" i="2"/>
  <c r="E4502" i="2"/>
  <c r="D4502" i="2"/>
  <c r="J4501" i="2"/>
  <c r="I4501" i="2"/>
  <c r="H4501" i="2"/>
  <c r="G4501" i="2"/>
  <c r="F4501" i="2"/>
  <c r="E4501" i="2"/>
  <c r="D4501" i="2"/>
  <c r="J4500" i="2"/>
  <c r="I4500" i="2"/>
  <c r="H4500" i="2"/>
  <c r="G4500" i="2"/>
  <c r="F4500" i="2"/>
  <c r="E4500" i="2"/>
  <c r="D4500" i="2"/>
  <c r="J4499" i="2"/>
  <c r="I4499" i="2"/>
  <c r="H4499" i="2"/>
  <c r="G4499" i="2"/>
  <c r="F4499" i="2"/>
  <c r="E4499" i="2"/>
  <c r="D4499" i="2"/>
  <c r="J4498" i="2"/>
  <c r="I4498" i="2"/>
  <c r="H4498" i="2"/>
  <c r="G4498" i="2"/>
  <c r="F4498" i="2"/>
  <c r="E4498" i="2"/>
  <c r="D4498" i="2"/>
  <c r="J4497" i="2"/>
  <c r="I4497" i="2"/>
  <c r="H4497" i="2"/>
  <c r="G4497" i="2"/>
  <c r="F4497" i="2"/>
  <c r="E4497" i="2"/>
  <c r="D4497" i="2"/>
  <c r="J4496" i="2"/>
  <c r="I4496" i="2"/>
  <c r="H4496" i="2"/>
  <c r="G4496" i="2"/>
  <c r="F4496" i="2"/>
  <c r="E4496" i="2"/>
  <c r="D4496" i="2"/>
  <c r="J4495" i="2"/>
  <c r="I4495" i="2"/>
  <c r="H4495" i="2"/>
  <c r="G4495" i="2"/>
  <c r="F4495" i="2"/>
  <c r="E4495" i="2"/>
  <c r="D4495" i="2"/>
  <c r="J4494" i="2"/>
  <c r="I4494" i="2"/>
  <c r="H4494" i="2"/>
  <c r="G4494" i="2"/>
  <c r="F4494" i="2"/>
  <c r="E4494" i="2"/>
  <c r="D4494" i="2"/>
  <c r="J4493" i="2"/>
  <c r="I4493" i="2"/>
  <c r="H4493" i="2"/>
  <c r="G4493" i="2"/>
  <c r="F4493" i="2"/>
  <c r="E4493" i="2"/>
  <c r="D4493" i="2"/>
  <c r="J4492" i="2"/>
  <c r="I4492" i="2"/>
  <c r="H4492" i="2"/>
  <c r="G4492" i="2"/>
  <c r="F4492" i="2"/>
  <c r="E4492" i="2"/>
  <c r="D4492" i="2"/>
  <c r="J4491" i="2"/>
  <c r="I4491" i="2"/>
  <c r="H4491" i="2"/>
  <c r="G4491" i="2"/>
  <c r="F4491" i="2"/>
  <c r="E4491" i="2"/>
  <c r="D4491" i="2"/>
  <c r="J4490" i="2"/>
  <c r="I4490" i="2"/>
  <c r="H4490" i="2"/>
  <c r="G4490" i="2"/>
  <c r="F4490" i="2"/>
  <c r="E4490" i="2"/>
  <c r="D4490" i="2"/>
  <c r="J4489" i="2"/>
  <c r="I4489" i="2"/>
  <c r="H4489" i="2"/>
  <c r="G4489" i="2"/>
  <c r="F4489" i="2"/>
  <c r="E4489" i="2"/>
  <c r="D4489" i="2"/>
  <c r="J4488" i="2"/>
  <c r="I4488" i="2"/>
  <c r="H4488" i="2"/>
  <c r="G4488" i="2"/>
  <c r="F4488" i="2"/>
  <c r="E4488" i="2"/>
  <c r="D4488" i="2"/>
  <c r="J4487" i="2"/>
  <c r="I4487" i="2"/>
  <c r="H4487" i="2"/>
  <c r="G4487" i="2"/>
  <c r="F4487" i="2"/>
  <c r="E4487" i="2"/>
  <c r="D4487" i="2"/>
  <c r="J4486" i="2"/>
  <c r="I4486" i="2"/>
  <c r="H4486" i="2"/>
  <c r="G4486" i="2"/>
  <c r="F4486" i="2"/>
  <c r="E4486" i="2"/>
  <c r="D4486" i="2"/>
  <c r="J4485" i="2"/>
  <c r="I4485" i="2"/>
  <c r="H4485" i="2"/>
  <c r="G4485" i="2"/>
  <c r="F4485" i="2"/>
  <c r="E4485" i="2"/>
  <c r="D4485" i="2"/>
  <c r="J4484" i="2"/>
  <c r="I4484" i="2"/>
  <c r="H4484" i="2"/>
  <c r="G4484" i="2"/>
  <c r="F4484" i="2"/>
  <c r="E4484" i="2"/>
  <c r="D4484" i="2"/>
  <c r="J4483" i="2"/>
  <c r="I4483" i="2"/>
  <c r="H4483" i="2"/>
  <c r="G4483" i="2"/>
  <c r="F4483" i="2"/>
  <c r="E4483" i="2"/>
  <c r="D4483" i="2"/>
  <c r="J4482" i="2"/>
  <c r="I4482" i="2"/>
  <c r="H4482" i="2"/>
  <c r="G4482" i="2"/>
  <c r="F4482" i="2"/>
  <c r="E4482" i="2"/>
  <c r="D4482" i="2"/>
  <c r="J4481" i="2"/>
  <c r="I4481" i="2"/>
  <c r="H4481" i="2"/>
  <c r="G4481" i="2"/>
  <c r="F4481" i="2"/>
  <c r="E4481" i="2"/>
  <c r="D4481" i="2"/>
  <c r="J4480" i="2"/>
  <c r="I4480" i="2"/>
  <c r="H4480" i="2"/>
  <c r="G4480" i="2"/>
  <c r="F4480" i="2"/>
  <c r="E4480" i="2"/>
  <c r="D4480" i="2"/>
  <c r="J4479" i="2"/>
  <c r="I4479" i="2"/>
  <c r="H4479" i="2"/>
  <c r="G4479" i="2"/>
  <c r="F4479" i="2"/>
  <c r="E4479" i="2"/>
  <c r="D4479" i="2"/>
  <c r="J4478" i="2"/>
  <c r="I4478" i="2"/>
  <c r="H4478" i="2"/>
  <c r="G4478" i="2"/>
  <c r="F4478" i="2"/>
  <c r="E4478" i="2"/>
  <c r="D4478" i="2"/>
  <c r="J4477" i="2"/>
  <c r="I4477" i="2"/>
  <c r="H4477" i="2"/>
  <c r="G4477" i="2"/>
  <c r="F4477" i="2"/>
  <c r="E4477" i="2"/>
  <c r="D4477" i="2"/>
  <c r="J4476" i="2"/>
  <c r="I4476" i="2"/>
  <c r="H4476" i="2"/>
  <c r="G4476" i="2"/>
  <c r="F4476" i="2"/>
  <c r="E4476" i="2"/>
  <c r="D4476" i="2"/>
  <c r="J4475" i="2"/>
  <c r="I4475" i="2"/>
  <c r="H4475" i="2"/>
  <c r="G4475" i="2"/>
  <c r="F4475" i="2"/>
  <c r="E4475" i="2"/>
  <c r="D4475" i="2"/>
  <c r="J4474" i="2"/>
  <c r="I4474" i="2"/>
  <c r="H4474" i="2"/>
  <c r="G4474" i="2"/>
  <c r="F4474" i="2"/>
  <c r="E4474" i="2"/>
  <c r="D4474" i="2"/>
  <c r="J4473" i="2"/>
  <c r="I4473" i="2"/>
  <c r="H4473" i="2"/>
  <c r="G4473" i="2"/>
  <c r="F4473" i="2"/>
  <c r="E4473" i="2"/>
  <c r="D4473" i="2"/>
  <c r="J4472" i="2"/>
  <c r="I4472" i="2"/>
  <c r="H4472" i="2"/>
  <c r="G4472" i="2"/>
  <c r="F4472" i="2"/>
  <c r="E4472" i="2"/>
  <c r="D4472" i="2"/>
  <c r="J4471" i="2"/>
  <c r="I4471" i="2"/>
  <c r="H4471" i="2"/>
  <c r="G4471" i="2"/>
  <c r="F4471" i="2"/>
  <c r="E4471" i="2"/>
  <c r="D4471" i="2"/>
  <c r="J4470" i="2"/>
  <c r="I4470" i="2"/>
  <c r="H4470" i="2"/>
  <c r="G4470" i="2"/>
  <c r="F4470" i="2"/>
  <c r="E4470" i="2"/>
  <c r="D4470" i="2"/>
  <c r="J4469" i="2"/>
  <c r="I4469" i="2"/>
  <c r="H4469" i="2"/>
  <c r="G4469" i="2"/>
  <c r="F4469" i="2"/>
  <c r="E4469" i="2"/>
  <c r="D4469" i="2"/>
  <c r="J4468" i="2"/>
  <c r="I4468" i="2"/>
  <c r="H4468" i="2"/>
  <c r="G4468" i="2"/>
  <c r="F4468" i="2"/>
  <c r="E4468" i="2"/>
  <c r="D4468" i="2"/>
  <c r="J4467" i="2"/>
  <c r="I4467" i="2"/>
  <c r="H4467" i="2"/>
  <c r="G4467" i="2"/>
  <c r="F4467" i="2"/>
  <c r="E4467" i="2"/>
  <c r="D4467" i="2"/>
  <c r="J4466" i="2"/>
  <c r="I4466" i="2"/>
  <c r="H4466" i="2"/>
  <c r="G4466" i="2"/>
  <c r="F4466" i="2"/>
  <c r="E4466" i="2"/>
  <c r="D4466" i="2"/>
  <c r="J4465" i="2"/>
  <c r="I4465" i="2"/>
  <c r="H4465" i="2"/>
  <c r="G4465" i="2"/>
  <c r="F4465" i="2"/>
  <c r="E4465" i="2"/>
  <c r="D4465" i="2"/>
  <c r="J4464" i="2"/>
  <c r="I4464" i="2"/>
  <c r="H4464" i="2"/>
  <c r="G4464" i="2"/>
  <c r="F4464" i="2"/>
  <c r="E4464" i="2"/>
  <c r="D4464" i="2"/>
  <c r="J4463" i="2"/>
  <c r="I4463" i="2"/>
  <c r="H4463" i="2"/>
  <c r="G4463" i="2"/>
  <c r="F4463" i="2"/>
  <c r="E4463" i="2"/>
  <c r="D4463" i="2"/>
  <c r="J4462" i="2"/>
  <c r="I4462" i="2"/>
  <c r="H4462" i="2"/>
  <c r="G4462" i="2"/>
  <c r="F4462" i="2"/>
  <c r="E4462" i="2"/>
  <c r="D4462" i="2"/>
  <c r="J4461" i="2"/>
  <c r="I4461" i="2"/>
  <c r="H4461" i="2"/>
  <c r="G4461" i="2"/>
  <c r="F4461" i="2"/>
  <c r="E4461" i="2"/>
  <c r="D4461" i="2"/>
  <c r="J4460" i="2"/>
  <c r="I4460" i="2"/>
  <c r="H4460" i="2"/>
  <c r="G4460" i="2"/>
  <c r="F4460" i="2"/>
  <c r="E4460" i="2"/>
  <c r="D4460" i="2"/>
  <c r="J4459" i="2"/>
  <c r="I4459" i="2"/>
  <c r="H4459" i="2"/>
  <c r="G4459" i="2"/>
  <c r="F4459" i="2"/>
  <c r="E4459" i="2"/>
  <c r="D4459" i="2"/>
  <c r="J4458" i="2"/>
  <c r="I4458" i="2"/>
  <c r="H4458" i="2"/>
  <c r="G4458" i="2"/>
  <c r="F4458" i="2"/>
  <c r="E4458" i="2"/>
  <c r="D4458" i="2"/>
  <c r="J4457" i="2"/>
  <c r="I4457" i="2"/>
  <c r="H4457" i="2"/>
  <c r="G4457" i="2"/>
  <c r="F4457" i="2"/>
  <c r="E4457" i="2"/>
  <c r="D4457" i="2"/>
  <c r="J4456" i="2"/>
  <c r="I4456" i="2"/>
  <c r="H4456" i="2"/>
  <c r="G4456" i="2"/>
  <c r="F4456" i="2"/>
  <c r="E4456" i="2"/>
  <c r="D4456" i="2"/>
  <c r="J4455" i="2"/>
  <c r="I4455" i="2"/>
  <c r="H4455" i="2"/>
  <c r="G4455" i="2"/>
  <c r="F4455" i="2"/>
  <c r="E4455" i="2"/>
  <c r="D4455" i="2"/>
  <c r="J4453" i="2"/>
  <c r="I4453" i="2"/>
  <c r="H4453" i="2"/>
  <c r="G4453" i="2"/>
  <c r="F4453" i="2"/>
  <c r="E4453" i="2"/>
  <c r="D4453" i="2"/>
  <c r="J4452" i="2"/>
  <c r="I4452" i="2"/>
  <c r="H4452" i="2"/>
  <c r="G4452" i="2"/>
  <c r="F4452" i="2"/>
  <c r="E4452" i="2"/>
  <c r="D4452" i="2"/>
  <c r="J4451" i="2"/>
  <c r="I4451" i="2"/>
  <c r="H4451" i="2"/>
  <c r="G4451" i="2"/>
  <c r="F4451" i="2"/>
  <c r="E4451" i="2"/>
  <c r="D4451" i="2"/>
  <c r="J4450" i="2"/>
  <c r="I4450" i="2"/>
  <c r="H4450" i="2"/>
  <c r="G4450" i="2"/>
  <c r="F4450" i="2"/>
  <c r="E4450" i="2"/>
  <c r="D4450" i="2"/>
  <c r="J4449" i="2"/>
  <c r="I4449" i="2"/>
  <c r="H4449" i="2"/>
  <c r="G4449" i="2"/>
  <c r="F4449" i="2"/>
  <c r="E4449" i="2"/>
  <c r="D4449" i="2"/>
  <c r="J4448" i="2"/>
  <c r="I4448" i="2"/>
  <c r="H4448" i="2"/>
  <c r="G4448" i="2"/>
  <c r="F4448" i="2"/>
  <c r="E4448" i="2"/>
  <c r="D4448" i="2"/>
  <c r="J4447" i="2"/>
  <c r="I4447" i="2"/>
  <c r="H4447" i="2"/>
  <c r="G4447" i="2"/>
  <c r="F4447" i="2"/>
  <c r="E4447" i="2"/>
  <c r="D4447" i="2"/>
  <c r="J4446" i="2"/>
  <c r="I4446" i="2"/>
  <c r="H4446" i="2"/>
  <c r="G4446" i="2"/>
  <c r="F4446" i="2"/>
  <c r="E4446" i="2"/>
  <c r="D4446" i="2"/>
  <c r="J4445" i="2"/>
  <c r="I4445" i="2"/>
  <c r="H4445" i="2"/>
  <c r="G4445" i="2"/>
  <c r="F4445" i="2"/>
  <c r="E4445" i="2"/>
  <c r="D4445" i="2"/>
  <c r="J4444" i="2"/>
  <c r="I4444" i="2"/>
  <c r="H4444" i="2"/>
  <c r="G4444" i="2"/>
  <c r="F4444" i="2"/>
  <c r="E4444" i="2"/>
  <c r="D4444" i="2"/>
  <c r="J4443" i="2"/>
  <c r="I4443" i="2"/>
  <c r="H4443" i="2"/>
  <c r="G4443" i="2"/>
  <c r="F4443" i="2"/>
  <c r="E4443" i="2"/>
  <c r="D4443" i="2"/>
  <c r="J4442" i="2"/>
  <c r="I4442" i="2"/>
  <c r="H4442" i="2"/>
  <c r="G4442" i="2"/>
  <c r="F4442" i="2"/>
  <c r="E4442" i="2"/>
  <c r="D4442" i="2"/>
  <c r="J4441" i="2"/>
  <c r="I4441" i="2"/>
  <c r="H4441" i="2"/>
  <c r="G4441" i="2"/>
  <c r="F4441" i="2"/>
  <c r="E4441" i="2"/>
  <c r="D4441" i="2"/>
  <c r="J4440" i="2"/>
  <c r="I4440" i="2"/>
  <c r="H4440" i="2"/>
  <c r="G4440" i="2"/>
  <c r="F4440" i="2"/>
  <c r="E4440" i="2"/>
  <c r="D4440" i="2"/>
  <c r="J4439" i="2"/>
  <c r="I4439" i="2"/>
  <c r="H4439" i="2"/>
  <c r="G4439" i="2"/>
  <c r="F4439" i="2"/>
  <c r="E4439" i="2"/>
  <c r="D4439" i="2"/>
  <c r="J4438" i="2"/>
  <c r="I4438" i="2"/>
  <c r="H4438" i="2"/>
  <c r="G4438" i="2"/>
  <c r="F4438" i="2"/>
  <c r="E4438" i="2"/>
  <c r="D4438" i="2"/>
  <c r="J4437" i="2"/>
  <c r="I4437" i="2"/>
  <c r="H4437" i="2"/>
  <c r="G4437" i="2"/>
  <c r="F4437" i="2"/>
  <c r="E4437" i="2"/>
  <c r="D4437" i="2"/>
  <c r="J4436" i="2"/>
  <c r="I4436" i="2"/>
  <c r="H4436" i="2"/>
  <c r="G4436" i="2"/>
  <c r="F4436" i="2"/>
  <c r="E4436" i="2"/>
  <c r="D4436" i="2"/>
  <c r="J4435" i="2"/>
  <c r="I4435" i="2"/>
  <c r="H4435" i="2"/>
  <c r="G4435" i="2"/>
  <c r="F4435" i="2"/>
  <c r="E4435" i="2"/>
  <c r="D4435" i="2"/>
  <c r="J4434" i="2"/>
  <c r="I4434" i="2"/>
  <c r="H4434" i="2"/>
  <c r="G4434" i="2"/>
  <c r="F4434" i="2"/>
  <c r="E4434" i="2"/>
  <c r="D4434" i="2"/>
  <c r="J4433" i="2"/>
  <c r="I4433" i="2"/>
  <c r="H4433" i="2"/>
  <c r="G4433" i="2"/>
  <c r="F4433" i="2"/>
  <c r="E4433" i="2"/>
  <c r="D4433" i="2"/>
  <c r="J4432" i="2"/>
  <c r="I4432" i="2"/>
  <c r="H4432" i="2"/>
  <c r="G4432" i="2"/>
  <c r="F4432" i="2"/>
  <c r="E4432" i="2"/>
  <c r="D4432" i="2"/>
  <c r="J4431" i="2"/>
  <c r="I4431" i="2"/>
  <c r="H4431" i="2"/>
  <c r="G4431" i="2"/>
  <c r="F4431" i="2"/>
  <c r="E4431" i="2"/>
  <c r="D4431" i="2"/>
  <c r="J4430" i="2"/>
  <c r="I4430" i="2"/>
  <c r="H4430" i="2"/>
  <c r="G4430" i="2"/>
  <c r="F4430" i="2"/>
  <c r="E4430" i="2"/>
  <c r="D4430" i="2"/>
  <c r="J4429" i="2"/>
  <c r="I4429" i="2"/>
  <c r="H4429" i="2"/>
  <c r="G4429" i="2"/>
  <c r="F4429" i="2"/>
  <c r="E4429" i="2"/>
  <c r="D4429" i="2"/>
  <c r="J4428" i="2"/>
  <c r="I4428" i="2"/>
  <c r="H4428" i="2"/>
  <c r="G4428" i="2"/>
  <c r="F4428" i="2"/>
  <c r="E4428" i="2"/>
  <c r="D4428" i="2"/>
  <c r="J4427" i="2"/>
  <c r="I4427" i="2"/>
  <c r="H4427" i="2"/>
  <c r="G4427" i="2"/>
  <c r="F4427" i="2"/>
  <c r="E4427" i="2"/>
  <c r="D4427" i="2"/>
  <c r="J4426" i="2"/>
  <c r="I4426" i="2"/>
  <c r="H4426" i="2"/>
  <c r="G4426" i="2"/>
  <c r="F4426" i="2"/>
  <c r="E4426" i="2"/>
  <c r="D4426" i="2"/>
  <c r="J4425" i="2"/>
  <c r="I4425" i="2"/>
  <c r="H4425" i="2"/>
  <c r="G4425" i="2"/>
  <c r="F4425" i="2"/>
  <c r="E4425" i="2"/>
  <c r="D4425" i="2"/>
  <c r="J4424" i="2"/>
  <c r="I4424" i="2"/>
  <c r="H4424" i="2"/>
  <c r="G4424" i="2"/>
  <c r="F4424" i="2"/>
  <c r="E4424" i="2"/>
  <c r="D4424" i="2"/>
  <c r="J4423" i="2"/>
  <c r="I4423" i="2"/>
  <c r="H4423" i="2"/>
  <c r="G4423" i="2"/>
  <c r="F4423" i="2"/>
  <c r="E4423" i="2"/>
  <c r="D4423" i="2"/>
  <c r="J4422" i="2"/>
  <c r="I4422" i="2"/>
  <c r="H4422" i="2"/>
  <c r="G4422" i="2"/>
  <c r="F4422" i="2"/>
  <c r="E4422" i="2"/>
  <c r="D4422" i="2"/>
  <c r="J4421" i="2"/>
  <c r="I4421" i="2"/>
  <c r="H4421" i="2"/>
  <c r="G4421" i="2"/>
  <c r="F4421" i="2"/>
  <c r="E4421" i="2"/>
  <c r="D4421" i="2"/>
  <c r="J4420" i="2"/>
  <c r="I4420" i="2"/>
  <c r="H4420" i="2"/>
  <c r="G4420" i="2"/>
  <c r="F4420" i="2"/>
  <c r="E4420" i="2"/>
  <c r="D4420" i="2"/>
  <c r="J4419" i="2"/>
  <c r="I4419" i="2"/>
  <c r="H4419" i="2"/>
  <c r="G4419" i="2"/>
  <c r="F4419" i="2"/>
  <c r="E4419" i="2"/>
  <c r="D4419" i="2"/>
  <c r="J4418" i="2"/>
  <c r="I4418" i="2"/>
  <c r="H4418" i="2"/>
  <c r="G4418" i="2"/>
  <c r="F4418" i="2"/>
  <c r="E4418" i="2"/>
  <c r="D4418" i="2"/>
  <c r="J4417" i="2"/>
  <c r="I4417" i="2"/>
  <c r="H4417" i="2"/>
  <c r="G4417" i="2"/>
  <c r="F4417" i="2"/>
  <c r="E4417" i="2"/>
  <c r="D4417" i="2"/>
  <c r="J4416" i="2"/>
  <c r="I4416" i="2"/>
  <c r="H4416" i="2"/>
  <c r="G4416" i="2"/>
  <c r="F4416" i="2"/>
  <c r="E4416" i="2"/>
  <c r="D4416" i="2"/>
  <c r="J4415" i="2"/>
  <c r="I4415" i="2"/>
  <c r="H4415" i="2"/>
  <c r="G4415" i="2"/>
  <c r="F4415" i="2"/>
  <c r="E4415" i="2"/>
  <c r="D4415" i="2"/>
  <c r="J4414" i="2"/>
  <c r="I4414" i="2"/>
  <c r="H4414" i="2"/>
  <c r="G4414" i="2"/>
  <c r="F4414" i="2"/>
  <c r="E4414" i="2"/>
  <c r="D4414" i="2"/>
  <c r="J4413" i="2"/>
  <c r="I4413" i="2"/>
  <c r="H4413" i="2"/>
  <c r="G4413" i="2"/>
  <c r="F4413" i="2"/>
  <c r="E4413" i="2"/>
  <c r="D4413" i="2"/>
  <c r="J4412" i="2"/>
  <c r="I4412" i="2"/>
  <c r="H4412" i="2"/>
  <c r="G4412" i="2"/>
  <c r="F4412" i="2"/>
  <c r="E4412" i="2"/>
  <c r="D4412" i="2"/>
  <c r="J4411" i="2"/>
  <c r="I4411" i="2"/>
  <c r="H4411" i="2"/>
  <c r="G4411" i="2"/>
  <c r="F4411" i="2"/>
  <c r="E4411" i="2"/>
  <c r="D4411" i="2"/>
  <c r="J4410" i="2"/>
  <c r="I4410" i="2"/>
  <c r="H4410" i="2"/>
  <c r="G4410" i="2"/>
  <c r="F4410" i="2"/>
  <c r="E4410" i="2"/>
  <c r="D4410" i="2"/>
  <c r="J4409" i="2"/>
  <c r="I4409" i="2"/>
  <c r="H4409" i="2"/>
  <c r="G4409" i="2"/>
  <c r="F4409" i="2"/>
  <c r="E4409" i="2"/>
  <c r="D4409" i="2"/>
  <c r="J4408" i="2"/>
  <c r="I4408" i="2"/>
  <c r="H4408" i="2"/>
  <c r="G4408" i="2"/>
  <c r="F4408" i="2"/>
  <c r="E4408" i="2"/>
  <c r="D4408" i="2"/>
  <c r="J4407" i="2"/>
  <c r="I4407" i="2"/>
  <c r="H4407" i="2"/>
  <c r="G4407" i="2"/>
  <c r="F4407" i="2"/>
  <c r="E4407" i="2"/>
  <c r="D4407" i="2"/>
  <c r="J4406" i="2"/>
  <c r="I4406" i="2"/>
  <c r="H4406" i="2"/>
  <c r="G4406" i="2"/>
  <c r="F4406" i="2"/>
  <c r="E4406" i="2"/>
  <c r="D4406" i="2"/>
  <c r="J4405" i="2"/>
  <c r="I4405" i="2"/>
  <c r="H4405" i="2"/>
  <c r="G4405" i="2"/>
  <c r="F4405" i="2"/>
  <c r="E4405" i="2"/>
  <c r="D4405" i="2"/>
  <c r="J4404" i="2"/>
  <c r="I4404" i="2"/>
  <c r="H4404" i="2"/>
  <c r="G4404" i="2"/>
  <c r="F4404" i="2"/>
  <c r="E4404" i="2"/>
  <c r="D4404" i="2"/>
  <c r="J4403" i="2"/>
  <c r="I4403" i="2"/>
  <c r="H4403" i="2"/>
  <c r="G4403" i="2"/>
  <c r="F4403" i="2"/>
  <c r="E4403" i="2"/>
  <c r="D4403" i="2"/>
  <c r="J4402" i="2"/>
  <c r="I4402" i="2"/>
  <c r="H4402" i="2"/>
  <c r="G4402" i="2"/>
  <c r="F4402" i="2"/>
  <c r="E4402" i="2"/>
  <c r="D4402" i="2"/>
  <c r="J4400" i="2"/>
  <c r="I4400" i="2"/>
  <c r="H4400" i="2"/>
  <c r="G4400" i="2"/>
  <c r="F4400" i="2"/>
  <c r="E4400" i="2"/>
  <c r="D4400" i="2"/>
  <c r="J4399" i="2"/>
  <c r="I4399" i="2"/>
  <c r="H4399" i="2"/>
  <c r="G4399" i="2"/>
  <c r="F4399" i="2"/>
  <c r="E4399" i="2"/>
  <c r="D4399" i="2"/>
  <c r="J4398" i="2"/>
  <c r="I4398" i="2"/>
  <c r="H4398" i="2"/>
  <c r="G4398" i="2"/>
  <c r="F4398" i="2"/>
  <c r="E4398" i="2"/>
  <c r="D4398" i="2"/>
  <c r="J4397" i="2"/>
  <c r="I4397" i="2"/>
  <c r="H4397" i="2"/>
  <c r="G4397" i="2"/>
  <c r="F4397" i="2"/>
  <c r="E4397" i="2"/>
  <c r="D4397" i="2"/>
  <c r="J4396" i="2"/>
  <c r="I4396" i="2"/>
  <c r="H4396" i="2"/>
  <c r="G4396" i="2"/>
  <c r="F4396" i="2"/>
  <c r="E4396" i="2"/>
  <c r="D4396" i="2"/>
  <c r="J4395" i="2"/>
  <c r="I4395" i="2"/>
  <c r="H4395" i="2"/>
  <c r="G4395" i="2"/>
  <c r="F4395" i="2"/>
  <c r="E4395" i="2"/>
  <c r="D4395" i="2"/>
  <c r="J4394" i="2"/>
  <c r="I4394" i="2"/>
  <c r="H4394" i="2"/>
  <c r="G4394" i="2"/>
  <c r="F4394" i="2"/>
  <c r="E4394" i="2"/>
  <c r="D4394" i="2"/>
  <c r="J4393" i="2"/>
  <c r="I4393" i="2"/>
  <c r="H4393" i="2"/>
  <c r="G4393" i="2"/>
  <c r="F4393" i="2"/>
  <c r="E4393" i="2"/>
  <c r="D4393" i="2"/>
  <c r="J4392" i="2"/>
  <c r="I4392" i="2"/>
  <c r="H4392" i="2"/>
  <c r="G4392" i="2"/>
  <c r="F4392" i="2"/>
  <c r="E4392" i="2"/>
  <c r="D4392" i="2"/>
  <c r="J4391" i="2"/>
  <c r="I4391" i="2"/>
  <c r="H4391" i="2"/>
  <c r="G4391" i="2"/>
  <c r="F4391" i="2"/>
  <c r="E4391" i="2"/>
  <c r="D4391" i="2"/>
  <c r="J4390" i="2"/>
  <c r="I4390" i="2"/>
  <c r="H4390" i="2"/>
  <c r="G4390" i="2"/>
  <c r="F4390" i="2"/>
  <c r="E4390" i="2"/>
  <c r="D4390" i="2"/>
  <c r="J4389" i="2"/>
  <c r="I4389" i="2"/>
  <c r="H4389" i="2"/>
  <c r="G4389" i="2"/>
  <c r="F4389" i="2"/>
  <c r="E4389" i="2"/>
  <c r="D4389" i="2"/>
  <c r="J4388" i="2"/>
  <c r="I4388" i="2"/>
  <c r="H4388" i="2"/>
  <c r="G4388" i="2"/>
  <c r="F4388" i="2"/>
  <c r="E4388" i="2"/>
  <c r="D4388" i="2"/>
  <c r="J4387" i="2"/>
  <c r="I4387" i="2"/>
  <c r="H4387" i="2"/>
  <c r="G4387" i="2"/>
  <c r="F4387" i="2"/>
  <c r="E4387" i="2"/>
  <c r="D4387" i="2"/>
  <c r="J4386" i="2"/>
  <c r="I4386" i="2"/>
  <c r="H4386" i="2"/>
  <c r="G4386" i="2"/>
  <c r="F4386" i="2"/>
  <c r="E4386" i="2"/>
  <c r="D4386" i="2"/>
  <c r="J4385" i="2"/>
  <c r="I4385" i="2"/>
  <c r="H4385" i="2"/>
  <c r="G4385" i="2"/>
  <c r="F4385" i="2"/>
  <c r="E4385" i="2"/>
  <c r="D4385" i="2"/>
  <c r="J4384" i="2"/>
  <c r="I4384" i="2"/>
  <c r="H4384" i="2"/>
  <c r="G4384" i="2"/>
  <c r="F4384" i="2"/>
  <c r="E4384" i="2"/>
  <c r="D4384" i="2"/>
  <c r="J4383" i="2"/>
  <c r="I4383" i="2"/>
  <c r="H4383" i="2"/>
  <c r="G4383" i="2"/>
  <c r="F4383" i="2"/>
  <c r="E4383" i="2"/>
  <c r="D4383" i="2"/>
  <c r="J4382" i="2"/>
  <c r="I4382" i="2"/>
  <c r="H4382" i="2"/>
  <c r="G4382" i="2"/>
  <c r="F4382" i="2"/>
  <c r="E4382" i="2"/>
  <c r="D4382" i="2"/>
  <c r="J4381" i="2"/>
  <c r="I4381" i="2"/>
  <c r="H4381" i="2"/>
  <c r="G4381" i="2"/>
  <c r="F4381" i="2"/>
  <c r="E4381" i="2"/>
  <c r="D4381" i="2"/>
  <c r="J4380" i="2"/>
  <c r="I4380" i="2"/>
  <c r="H4380" i="2"/>
  <c r="G4380" i="2"/>
  <c r="F4380" i="2"/>
  <c r="E4380" i="2"/>
  <c r="D4380" i="2"/>
  <c r="J4379" i="2"/>
  <c r="I4379" i="2"/>
  <c r="H4379" i="2"/>
  <c r="G4379" i="2"/>
  <c r="F4379" i="2"/>
  <c r="E4379" i="2"/>
  <c r="D4379" i="2"/>
  <c r="J4378" i="2"/>
  <c r="I4378" i="2"/>
  <c r="H4378" i="2"/>
  <c r="G4378" i="2"/>
  <c r="F4378" i="2"/>
  <c r="E4378" i="2"/>
  <c r="D4378" i="2"/>
  <c r="J4377" i="2"/>
  <c r="I4377" i="2"/>
  <c r="H4377" i="2"/>
  <c r="G4377" i="2"/>
  <c r="F4377" i="2"/>
  <c r="E4377" i="2"/>
  <c r="D4377" i="2"/>
  <c r="J4376" i="2"/>
  <c r="I4376" i="2"/>
  <c r="H4376" i="2"/>
  <c r="G4376" i="2"/>
  <c r="F4376" i="2"/>
  <c r="E4376" i="2"/>
  <c r="D4376" i="2"/>
  <c r="J4375" i="2"/>
  <c r="I4375" i="2"/>
  <c r="H4375" i="2"/>
  <c r="G4375" i="2"/>
  <c r="F4375" i="2"/>
  <c r="E4375" i="2"/>
  <c r="D4375" i="2"/>
  <c r="J4373" i="2"/>
  <c r="I4373" i="2"/>
  <c r="H4373" i="2"/>
  <c r="G4373" i="2"/>
  <c r="F4373" i="2"/>
  <c r="E4373" i="2"/>
  <c r="D4373" i="2"/>
  <c r="J4372" i="2"/>
  <c r="I4372" i="2"/>
  <c r="H4372" i="2"/>
  <c r="G4372" i="2"/>
  <c r="F4372" i="2"/>
  <c r="E4372" i="2"/>
  <c r="D4372" i="2"/>
  <c r="J4371" i="2"/>
  <c r="I4371" i="2"/>
  <c r="H4371" i="2"/>
  <c r="G4371" i="2"/>
  <c r="F4371" i="2"/>
  <c r="E4371" i="2"/>
  <c r="D4371" i="2"/>
  <c r="J4370" i="2"/>
  <c r="I4370" i="2"/>
  <c r="H4370" i="2"/>
  <c r="G4370" i="2"/>
  <c r="F4370" i="2"/>
  <c r="E4370" i="2"/>
  <c r="D4370" i="2"/>
  <c r="J4369" i="2"/>
  <c r="I4369" i="2"/>
  <c r="H4369" i="2"/>
  <c r="G4369" i="2"/>
  <c r="F4369" i="2"/>
  <c r="E4369" i="2"/>
  <c r="D4369" i="2"/>
  <c r="J4368" i="2"/>
  <c r="I4368" i="2"/>
  <c r="H4368" i="2"/>
  <c r="G4368" i="2"/>
  <c r="F4368" i="2"/>
  <c r="E4368" i="2"/>
  <c r="D4368" i="2"/>
  <c r="J4367" i="2"/>
  <c r="I4367" i="2"/>
  <c r="H4367" i="2"/>
  <c r="G4367" i="2"/>
  <c r="F4367" i="2"/>
  <c r="E4367" i="2"/>
  <c r="D4367" i="2"/>
  <c r="J4366" i="2"/>
  <c r="I4366" i="2"/>
  <c r="H4366" i="2"/>
  <c r="G4366" i="2"/>
  <c r="F4366" i="2"/>
  <c r="E4366" i="2"/>
  <c r="D4366" i="2"/>
  <c r="J4365" i="2"/>
  <c r="I4365" i="2"/>
  <c r="H4365" i="2"/>
  <c r="G4365" i="2"/>
  <c r="F4365" i="2"/>
  <c r="E4365" i="2"/>
  <c r="D4365" i="2"/>
  <c r="J4364" i="2"/>
  <c r="I4364" i="2"/>
  <c r="H4364" i="2"/>
  <c r="G4364" i="2"/>
  <c r="F4364" i="2"/>
  <c r="E4364" i="2"/>
  <c r="D4364" i="2"/>
  <c r="J4363" i="2"/>
  <c r="I4363" i="2"/>
  <c r="H4363" i="2"/>
  <c r="G4363" i="2"/>
  <c r="F4363" i="2"/>
  <c r="E4363" i="2"/>
  <c r="D4363" i="2"/>
  <c r="J4362" i="2"/>
  <c r="I4362" i="2"/>
  <c r="H4362" i="2"/>
  <c r="G4362" i="2"/>
  <c r="F4362" i="2"/>
  <c r="E4362" i="2"/>
  <c r="D4362" i="2"/>
  <c r="J4361" i="2"/>
  <c r="I4361" i="2"/>
  <c r="H4361" i="2"/>
  <c r="G4361" i="2"/>
  <c r="F4361" i="2"/>
  <c r="E4361" i="2"/>
  <c r="D4361" i="2"/>
  <c r="J4360" i="2"/>
  <c r="I4360" i="2"/>
  <c r="H4360" i="2"/>
  <c r="G4360" i="2"/>
  <c r="F4360" i="2"/>
  <c r="E4360" i="2"/>
  <c r="D4360" i="2"/>
  <c r="J4359" i="2"/>
  <c r="I4359" i="2"/>
  <c r="H4359" i="2"/>
  <c r="G4359" i="2"/>
  <c r="F4359" i="2"/>
  <c r="E4359" i="2"/>
  <c r="D4359" i="2"/>
  <c r="J4358" i="2"/>
  <c r="I4358" i="2"/>
  <c r="H4358" i="2"/>
  <c r="G4358" i="2"/>
  <c r="F4358" i="2"/>
  <c r="E4358" i="2"/>
  <c r="D4358" i="2"/>
  <c r="J4357" i="2"/>
  <c r="I4357" i="2"/>
  <c r="H4357" i="2"/>
  <c r="G4357" i="2"/>
  <c r="F4357" i="2"/>
  <c r="E4357" i="2"/>
  <c r="D4357" i="2"/>
  <c r="J4356" i="2"/>
  <c r="I4356" i="2"/>
  <c r="H4356" i="2"/>
  <c r="G4356" i="2"/>
  <c r="F4356" i="2"/>
  <c r="E4356" i="2"/>
  <c r="D4356" i="2"/>
  <c r="J4355" i="2"/>
  <c r="I4355" i="2"/>
  <c r="H4355" i="2"/>
  <c r="G4355" i="2"/>
  <c r="F4355" i="2"/>
  <c r="E4355" i="2"/>
  <c r="D4355" i="2"/>
  <c r="J4354" i="2"/>
  <c r="I4354" i="2"/>
  <c r="H4354" i="2"/>
  <c r="G4354" i="2"/>
  <c r="F4354" i="2"/>
  <c r="E4354" i="2"/>
  <c r="D4354" i="2"/>
  <c r="J4353" i="2"/>
  <c r="I4353" i="2"/>
  <c r="H4353" i="2"/>
  <c r="G4353" i="2"/>
  <c r="F4353" i="2"/>
  <c r="E4353" i="2"/>
  <c r="D4353" i="2"/>
  <c r="J4352" i="2"/>
  <c r="I4352" i="2"/>
  <c r="H4352" i="2"/>
  <c r="G4352" i="2"/>
  <c r="F4352" i="2"/>
  <c r="E4352" i="2"/>
  <c r="D4352" i="2"/>
  <c r="J4351" i="2"/>
  <c r="I4351" i="2"/>
  <c r="H4351" i="2"/>
  <c r="G4351" i="2"/>
  <c r="F4351" i="2"/>
  <c r="E4351" i="2"/>
  <c r="D4351" i="2"/>
  <c r="J4350" i="2"/>
  <c r="I4350" i="2"/>
  <c r="H4350" i="2"/>
  <c r="G4350" i="2"/>
  <c r="F4350" i="2"/>
  <c r="E4350" i="2"/>
  <c r="D4350" i="2"/>
  <c r="J4349" i="2"/>
  <c r="I4349" i="2"/>
  <c r="H4349" i="2"/>
  <c r="G4349" i="2"/>
  <c r="F4349" i="2"/>
  <c r="E4349" i="2"/>
  <c r="D4349" i="2"/>
  <c r="J4348" i="2"/>
  <c r="I4348" i="2"/>
  <c r="H4348" i="2"/>
  <c r="G4348" i="2"/>
  <c r="F4348" i="2"/>
  <c r="E4348" i="2"/>
  <c r="D4348" i="2"/>
  <c r="J4347" i="2"/>
  <c r="I4347" i="2"/>
  <c r="H4347" i="2"/>
  <c r="G4347" i="2"/>
  <c r="F4347" i="2"/>
  <c r="E4347" i="2"/>
  <c r="D4347" i="2"/>
  <c r="J4346" i="2"/>
  <c r="I4346" i="2"/>
  <c r="H4346" i="2"/>
  <c r="G4346" i="2"/>
  <c r="F4346" i="2"/>
  <c r="E4346" i="2"/>
  <c r="D4346" i="2"/>
  <c r="J4345" i="2"/>
  <c r="I4345" i="2"/>
  <c r="H4345" i="2"/>
  <c r="G4345" i="2"/>
  <c r="F4345" i="2"/>
  <c r="E4345" i="2"/>
  <c r="D4345" i="2"/>
  <c r="J4344" i="2"/>
  <c r="I4344" i="2"/>
  <c r="H4344" i="2"/>
  <c r="G4344" i="2"/>
  <c r="F4344" i="2"/>
  <c r="E4344" i="2"/>
  <c r="D4344" i="2"/>
  <c r="J4343" i="2"/>
  <c r="I4343" i="2"/>
  <c r="H4343" i="2"/>
  <c r="G4343" i="2"/>
  <c r="F4343" i="2"/>
  <c r="E4343" i="2"/>
  <c r="D4343" i="2"/>
  <c r="J4341" i="2"/>
  <c r="I4341" i="2"/>
  <c r="H4341" i="2"/>
  <c r="G4341" i="2"/>
  <c r="F4341" i="2"/>
  <c r="E4341" i="2"/>
  <c r="D4341" i="2"/>
  <c r="J4340" i="2"/>
  <c r="I4340" i="2"/>
  <c r="H4340" i="2"/>
  <c r="G4340" i="2"/>
  <c r="F4340" i="2"/>
  <c r="E4340" i="2"/>
  <c r="D4340" i="2"/>
  <c r="J4339" i="2"/>
  <c r="I4339" i="2"/>
  <c r="H4339" i="2"/>
  <c r="G4339" i="2"/>
  <c r="F4339" i="2"/>
  <c r="E4339" i="2"/>
  <c r="D4339" i="2"/>
  <c r="J4338" i="2"/>
  <c r="I4338" i="2"/>
  <c r="H4338" i="2"/>
  <c r="G4338" i="2"/>
  <c r="F4338" i="2"/>
  <c r="E4338" i="2"/>
  <c r="D4338" i="2"/>
  <c r="J4337" i="2"/>
  <c r="I4337" i="2"/>
  <c r="H4337" i="2"/>
  <c r="G4337" i="2"/>
  <c r="F4337" i="2"/>
  <c r="E4337" i="2"/>
  <c r="D4337" i="2"/>
  <c r="J4336" i="2"/>
  <c r="I4336" i="2"/>
  <c r="H4336" i="2"/>
  <c r="G4336" i="2"/>
  <c r="F4336" i="2"/>
  <c r="E4336" i="2"/>
  <c r="D4336" i="2"/>
  <c r="J4335" i="2"/>
  <c r="I4335" i="2"/>
  <c r="H4335" i="2"/>
  <c r="G4335" i="2"/>
  <c r="F4335" i="2"/>
  <c r="E4335" i="2"/>
  <c r="D4335" i="2"/>
  <c r="J4334" i="2"/>
  <c r="I4334" i="2"/>
  <c r="H4334" i="2"/>
  <c r="G4334" i="2"/>
  <c r="F4334" i="2"/>
  <c r="E4334" i="2"/>
  <c r="D4334" i="2"/>
  <c r="J4333" i="2"/>
  <c r="I4333" i="2"/>
  <c r="H4333" i="2"/>
  <c r="G4333" i="2"/>
  <c r="F4333" i="2"/>
  <c r="E4333" i="2"/>
  <c r="D4333" i="2"/>
  <c r="J4332" i="2"/>
  <c r="I4332" i="2"/>
  <c r="H4332" i="2"/>
  <c r="G4332" i="2"/>
  <c r="F4332" i="2"/>
  <c r="E4332" i="2"/>
  <c r="D4332" i="2"/>
  <c r="J4331" i="2"/>
  <c r="I4331" i="2"/>
  <c r="H4331" i="2"/>
  <c r="G4331" i="2"/>
  <c r="F4331" i="2"/>
  <c r="E4331" i="2"/>
  <c r="D4331" i="2"/>
  <c r="J4330" i="2"/>
  <c r="I4330" i="2"/>
  <c r="H4330" i="2"/>
  <c r="G4330" i="2"/>
  <c r="F4330" i="2"/>
  <c r="E4330" i="2"/>
  <c r="D4330" i="2"/>
  <c r="J4329" i="2"/>
  <c r="I4329" i="2"/>
  <c r="H4329" i="2"/>
  <c r="G4329" i="2"/>
  <c r="F4329" i="2"/>
  <c r="E4329" i="2"/>
  <c r="D4329" i="2"/>
  <c r="J4328" i="2"/>
  <c r="I4328" i="2"/>
  <c r="H4328" i="2"/>
  <c r="G4328" i="2"/>
  <c r="F4328" i="2"/>
  <c r="E4328" i="2"/>
  <c r="D4328" i="2"/>
  <c r="J4327" i="2"/>
  <c r="I4327" i="2"/>
  <c r="H4327" i="2"/>
  <c r="G4327" i="2"/>
  <c r="F4327" i="2"/>
  <c r="E4327" i="2"/>
  <c r="D4327" i="2"/>
  <c r="J4326" i="2"/>
  <c r="I4326" i="2"/>
  <c r="H4326" i="2"/>
  <c r="G4326" i="2"/>
  <c r="F4326" i="2"/>
  <c r="E4326" i="2"/>
  <c r="D4326" i="2"/>
  <c r="J4325" i="2"/>
  <c r="I4325" i="2"/>
  <c r="H4325" i="2"/>
  <c r="G4325" i="2"/>
  <c r="F4325" i="2"/>
  <c r="E4325" i="2"/>
  <c r="D4325" i="2"/>
  <c r="J4324" i="2"/>
  <c r="I4324" i="2"/>
  <c r="H4324" i="2"/>
  <c r="G4324" i="2"/>
  <c r="F4324" i="2"/>
  <c r="E4324" i="2"/>
  <c r="D4324" i="2"/>
  <c r="J4323" i="2"/>
  <c r="I4323" i="2"/>
  <c r="H4323" i="2"/>
  <c r="G4323" i="2"/>
  <c r="F4323" i="2"/>
  <c r="E4323" i="2"/>
  <c r="D4323" i="2"/>
  <c r="J4322" i="2"/>
  <c r="I4322" i="2"/>
  <c r="H4322" i="2"/>
  <c r="G4322" i="2"/>
  <c r="F4322" i="2"/>
  <c r="E4322" i="2"/>
  <c r="D4322" i="2"/>
  <c r="J4321" i="2"/>
  <c r="I4321" i="2"/>
  <c r="H4321" i="2"/>
  <c r="G4321" i="2"/>
  <c r="F4321" i="2"/>
  <c r="E4321" i="2"/>
  <c r="D4321" i="2"/>
  <c r="J4320" i="2"/>
  <c r="I4320" i="2"/>
  <c r="H4320" i="2"/>
  <c r="G4320" i="2"/>
  <c r="F4320" i="2"/>
  <c r="E4320" i="2"/>
  <c r="D4320" i="2"/>
  <c r="J4319" i="2"/>
  <c r="I4319" i="2"/>
  <c r="H4319" i="2"/>
  <c r="G4319" i="2"/>
  <c r="F4319" i="2"/>
  <c r="E4319" i="2"/>
  <c r="D4319" i="2"/>
  <c r="J4318" i="2"/>
  <c r="I4318" i="2"/>
  <c r="H4318" i="2"/>
  <c r="G4318" i="2"/>
  <c r="F4318" i="2"/>
  <c r="E4318" i="2"/>
  <c r="D4318" i="2"/>
  <c r="J4317" i="2"/>
  <c r="I4317" i="2"/>
  <c r="H4317" i="2"/>
  <c r="G4317" i="2"/>
  <c r="F4317" i="2"/>
  <c r="E4317" i="2"/>
  <c r="D4317" i="2"/>
  <c r="J4316" i="2"/>
  <c r="I4316" i="2"/>
  <c r="H4316" i="2"/>
  <c r="G4316" i="2"/>
  <c r="F4316" i="2"/>
  <c r="E4316" i="2"/>
  <c r="D4316" i="2"/>
  <c r="J4315" i="2"/>
  <c r="I4315" i="2"/>
  <c r="H4315" i="2"/>
  <c r="G4315" i="2"/>
  <c r="F4315" i="2"/>
  <c r="E4315" i="2"/>
  <c r="D4315" i="2"/>
  <c r="J4314" i="2"/>
  <c r="I4314" i="2"/>
  <c r="H4314" i="2"/>
  <c r="G4314" i="2"/>
  <c r="F4314" i="2"/>
  <c r="E4314" i="2"/>
  <c r="D4314" i="2"/>
  <c r="J4313" i="2"/>
  <c r="I4313" i="2"/>
  <c r="H4313" i="2"/>
  <c r="G4313" i="2"/>
  <c r="F4313" i="2"/>
  <c r="E4313" i="2"/>
  <c r="D4313" i="2"/>
  <c r="J4312" i="2"/>
  <c r="I4312" i="2"/>
  <c r="H4312" i="2"/>
  <c r="G4312" i="2"/>
  <c r="F4312" i="2"/>
  <c r="E4312" i="2"/>
  <c r="D4312" i="2"/>
  <c r="J4311" i="2"/>
  <c r="I4311" i="2"/>
  <c r="H4311" i="2"/>
  <c r="G4311" i="2"/>
  <c r="F4311" i="2"/>
  <c r="E4311" i="2"/>
  <c r="D4311" i="2"/>
  <c r="J4310" i="2"/>
  <c r="I4310" i="2"/>
  <c r="H4310" i="2"/>
  <c r="G4310" i="2"/>
  <c r="F4310" i="2"/>
  <c r="E4310" i="2"/>
  <c r="D4310" i="2"/>
  <c r="J4309" i="2"/>
  <c r="I4309" i="2"/>
  <c r="H4309" i="2"/>
  <c r="G4309" i="2"/>
  <c r="F4309" i="2"/>
  <c r="E4309" i="2"/>
  <c r="D4309" i="2"/>
  <c r="J4308" i="2"/>
  <c r="I4308" i="2"/>
  <c r="H4308" i="2"/>
  <c r="G4308" i="2"/>
  <c r="F4308" i="2"/>
  <c r="E4308" i="2"/>
  <c r="D4308" i="2"/>
  <c r="J4307" i="2"/>
  <c r="I4307" i="2"/>
  <c r="H4307" i="2"/>
  <c r="G4307" i="2"/>
  <c r="F4307" i="2"/>
  <c r="E4307" i="2"/>
  <c r="D4307" i="2"/>
  <c r="J4306" i="2"/>
  <c r="I4306" i="2"/>
  <c r="H4306" i="2"/>
  <c r="G4306" i="2"/>
  <c r="F4306" i="2"/>
  <c r="E4306" i="2"/>
  <c r="D4306" i="2"/>
  <c r="J4305" i="2"/>
  <c r="I4305" i="2"/>
  <c r="H4305" i="2"/>
  <c r="G4305" i="2"/>
  <c r="F4305" i="2"/>
  <c r="E4305" i="2"/>
  <c r="D4305" i="2"/>
  <c r="J4304" i="2"/>
  <c r="I4304" i="2"/>
  <c r="H4304" i="2"/>
  <c r="G4304" i="2"/>
  <c r="F4304" i="2"/>
  <c r="E4304" i="2"/>
  <c r="D4304" i="2"/>
  <c r="J4303" i="2"/>
  <c r="I4303" i="2"/>
  <c r="H4303" i="2"/>
  <c r="G4303" i="2"/>
  <c r="F4303" i="2"/>
  <c r="E4303" i="2"/>
  <c r="D4303" i="2"/>
  <c r="J4302" i="2"/>
  <c r="I4302" i="2"/>
  <c r="H4302" i="2"/>
  <c r="G4302" i="2"/>
  <c r="F4302" i="2"/>
  <c r="E4302" i="2"/>
  <c r="D4302" i="2"/>
  <c r="J4301" i="2"/>
  <c r="I4301" i="2"/>
  <c r="H4301" i="2"/>
  <c r="G4301" i="2"/>
  <c r="F4301" i="2"/>
  <c r="E4301" i="2"/>
  <c r="D4301" i="2"/>
  <c r="J4300" i="2"/>
  <c r="I4300" i="2"/>
  <c r="H4300" i="2"/>
  <c r="G4300" i="2"/>
  <c r="F4300" i="2"/>
  <c r="E4300" i="2"/>
  <c r="D4300" i="2"/>
  <c r="J4299" i="2"/>
  <c r="I4299" i="2"/>
  <c r="H4299" i="2"/>
  <c r="G4299" i="2"/>
  <c r="F4299" i="2"/>
  <c r="E4299" i="2"/>
  <c r="D4299" i="2"/>
  <c r="J4298" i="2"/>
  <c r="I4298" i="2"/>
  <c r="H4298" i="2"/>
  <c r="G4298" i="2"/>
  <c r="F4298" i="2"/>
  <c r="E4298" i="2"/>
  <c r="D4298" i="2"/>
  <c r="J4297" i="2"/>
  <c r="I4297" i="2"/>
  <c r="H4297" i="2"/>
  <c r="G4297" i="2"/>
  <c r="F4297" i="2"/>
  <c r="E4297" i="2"/>
  <c r="D4297" i="2"/>
  <c r="J4296" i="2"/>
  <c r="I4296" i="2"/>
  <c r="H4296" i="2"/>
  <c r="G4296" i="2"/>
  <c r="F4296" i="2"/>
  <c r="E4296" i="2"/>
  <c r="D4296" i="2"/>
  <c r="J4295" i="2"/>
  <c r="I4295" i="2"/>
  <c r="H4295" i="2"/>
  <c r="G4295" i="2"/>
  <c r="F4295" i="2"/>
  <c r="E4295" i="2"/>
  <c r="D4295" i="2"/>
  <c r="J4294" i="2"/>
  <c r="I4294" i="2"/>
  <c r="H4294" i="2"/>
  <c r="G4294" i="2"/>
  <c r="F4294" i="2"/>
  <c r="E4294" i="2"/>
  <c r="D4294" i="2"/>
  <c r="J4293" i="2"/>
  <c r="I4293" i="2"/>
  <c r="H4293" i="2"/>
  <c r="G4293" i="2"/>
  <c r="F4293" i="2"/>
  <c r="E4293" i="2"/>
  <c r="D4293" i="2"/>
  <c r="J4292" i="2"/>
  <c r="I4292" i="2"/>
  <c r="H4292" i="2"/>
  <c r="G4292" i="2"/>
  <c r="F4292" i="2"/>
  <c r="E4292" i="2"/>
  <c r="D4292" i="2"/>
  <c r="J4291" i="2"/>
  <c r="I4291" i="2"/>
  <c r="H4291" i="2"/>
  <c r="G4291" i="2"/>
  <c r="F4291" i="2"/>
  <c r="E4291" i="2"/>
  <c r="D4291" i="2"/>
  <c r="J4290" i="2"/>
  <c r="I4290" i="2"/>
  <c r="H4290" i="2"/>
  <c r="G4290" i="2"/>
  <c r="F4290" i="2"/>
  <c r="E4290" i="2"/>
  <c r="D4290" i="2"/>
  <c r="J4289" i="2"/>
  <c r="I4289" i="2"/>
  <c r="H4289" i="2"/>
  <c r="G4289" i="2"/>
  <c r="F4289" i="2"/>
  <c r="E4289" i="2"/>
  <c r="D4289" i="2"/>
  <c r="J4288" i="2"/>
  <c r="I4288" i="2"/>
  <c r="H4288" i="2"/>
  <c r="G4288" i="2"/>
  <c r="F4288" i="2"/>
  <c r="E4288" i="2"/>
  <c r="D4288" i="2"/>
  <c r="J4287" i="2"/>
  <c r="I4287" i="2"/>
  <c r="H4287" i="2"/>
  <c r="G4287" i="2"/>
  <c r="F4287" i="2"/>
  <c r="E4287" i="2"/>
  <c r="D4287" i="2"/>
  <c r="J4286" i="2"/>
  <c r="I4286" i="2"/>
  <c r="H4286" i="2"/>
  <c r="G4286" i="2"/>
  <c r="F4286" i="2"/>
  <c r="E4286" i="2"/>
  <c r="D4286" i="2"/>
  <c r="J4285" i="2"/>
  <c r="I4285" i="2"/>
  <c r="H4285" i="2"/>
  <c r="G4285" i="2"/>
  <c r="F4285" i="2"/>
  <c r="E4285" i="2"/>
  <c r="D4285" i="2"/>
  <c r="J4284" i="2"/>
  <c r="I4284" i="2"/>
  <c r="H4284" i="2"/>
  <c r="G4284" i="2"/>
  <c r="F4284" i="2"/>
  <c r="E4284" i="2"/>
  <c r="D4284" i="2"/>
  <c r="J4283" i="2"/>
  <c r="I4283" i="2"/>
  <c r="H4283" i="2"/>
  <c r="G4283" i="2"/>
  <c r="F4283" i="2"/>
  <c r="E4283" i="2"/>
  <c r="D4283" i="2"/>
  <c r="J4282" i="2"/>
  <c r="I4282" i="2"/>
  <c r="H4282" i="2"/>
  <c r="G4282" i="2"/>
  <c r="F4282" i="2"/>
  <c r="E4282" i="2"/>
  <c r="D4282" i="2"/>
  <c r="J4281" i="2"/>
  <c r="I4281" i="2"/>
  <c r="H4281" i="2"/>
  <c r="G4281" i="2"/>
  <c r="F4281" i="2"/>
  <c r="E4281" i="2"/>
  <c r="D4281" i="2"/>
  <c r="J4280" i="2"/>
  <c r="I4280" i="2"/>
  <c r="H4280" i="2"/>
  <c r="G4280" i="2"/>
  <c r="F4280" i="2"/>
  <c r="E4280" i="2"/>
  <c r="D4280" i="2"/>
  <c r="J4279" i="2"/>
  <c r="I4279" i="2"/>
  <c r="H4279" i="2"/>
  <c r="G4279" i="2"/>
  <c r="F4279" i="2"/>
  <c r="E4279" i="2"/>
  <c r="D4279" i="2"/>
  <c r="J4278" i="2"/>
  <c r="I4278" i="2"/>
  <c r="H4278" i="2"/>
  <c r="G4278" i="2"/>
  <c r="F4278" i="2"/>
  <c r="E4278" i="2"/>
  <c r="D4278" i="2"/>
  <c r="J4277" i="2"/>
  <c r="I4277" i="2"/>
  <c r="H4277" i="2"/>
  <c r="G4277" i="2"/>
  <c r="F4277" i="2"/>
  <c r="E4277" i="2"/>
  <c r="D4277" i="2"/>
  <c r="J4276" i="2"/>
  <c r="I4276" i="2"/>
  <c r="H4276" i="2"/>
  <c r="G4276" i="2"/>
  <c r="F4276" i="2"/>
  <c r="E4276" i="2"/>
  <c r="D4276" i="2"/>
  <c r="J4275" i="2"/>
  <c r="I4275" i="2"/>
  <c r="H4275" i="2"/>
  <c r="G4275" i="2"/>
  <c r="F4275" i="2"/>
  <c r="E4275" i="2"/>
  <c r="D4275" i="2"/>
  <c r="J4274" i="2"/>
  <c r="I4274" i="2"/>
  <c r="H4274" i="2"/>
  <c r="G4274" i="2"/>
  <c r="F4274" i="2"/>
  <c r="E4274" i="2"/>
  <c r="D4274" i="2"/>
  <c r="J4273" i="2"/>
  <c r="I4273" i="2"/>
  <c r="H4273" i="2"/>
  <c r="G4273" i="2"/>
  <c r="F4273" i="2"/>
  <c r="E4273" i="2"/>
  <c r="D4273" i="2"/>
  <c r="J4272" i="2"/>
  <c r="I4272" i="2"/>
  <c r="H4272" i="2"/>
  <c r="G4272" i="2"/>
  <c r="F4272" i="2"/>
  <c r="E4272" i="2"/>
  <c r="D4272" i="2"/>
  <c r="J4271" i="2"/>
  <c r="I4271" i="2"/>
  <c r="H4271" i="2"/>
  <c r="G4271" i="2"/>
  <c r="F4271" i="2"/>
  <c r="E4271" i="2"/>
  <c r="D4271" i="2"/>
  <c r="J4270" i="2"/>
  <c r="I4270" i="2"/>
  <c r="H4270" i="2"/>
  <c r="G4270" i="2"/>
  <c r="F4270" i="2"/>
  <c r="E4270" i="2"/>
  <c r="D4270" i="2"/>
  <c r="J4268" i="2"/>
  <c r="I4268" i="2"/>
  <c r="H4268" i="2"/>
  <c r="G4268" i="2"/>
  <c r="F4268" i="2"/>
  <c r="E4268" i="2"/>
  <c r="D4268" i="2"/>
  <c r="J4267" i="2"/>
  <c r="I4267" i="2"/>
  <c r="H4267" i="2"/>
  <c r="G4267" i="2"/>
  <c r="F4267" i="2"/>
  <c r="E4267" i="2"/>
  <c r="D4267" i="2"/>
  <c r="J4266" i="2"/>
  <c r="I4266" i="2"/>
  <c r="H4266" i="2"/>
  <c r="G4266" i="2"/>
  <c r="F4266" i="2"/>
  <c r="E4266" i="2"/>
  <c r="D4266" i="2"/>
  <c r="J4265" i="2"/>
  <c r="I4265" i="2"/>
  <c r="H4265" i="2"/>
  <c r="G4265" i="2"/>
  <c r="F4265" i="2"/>
  <c r="E4265" i="2"/>
  <c r="D4265" i="2"/>
  <c r="J4264" i="2"/>
  <c r="I4264" i="2"/>
  <c r="H4264" i="2"/>
  <c r="G4264" i="2"/>
  <c r="F4264" i="2"/>
  <c r="E4264" i="2"/>
  <c r="D4264" i="2"/>
  <c r="J4263" i="2"/>
  <c r="I4263" i="2"/>
  <c r="H4263" i="2"/>
  <c r="G4263" i="2"/>
  <c r="F4263" i="2"/>
  <c r="E4263" i="2"/>
  <c r="D4263" i="2"/>
  <c r="J4262" i="2"/>
  <c r="I4262" i="2"/>
  <c r="H4262" i="2"/>
  <c r="G4262" i="2"/>
  <c r="F4262" i="2"/>
  <c r="E4262" i="2"/>
  <c r="D4262" i="2"/>
  <c r="J4261" i="2"/>
  <c r="I4261" i="2"/>
  <c r="H4261" i="2"/>
  <c r="G4261" i="2"/>
  <c r="F4261" i="2"/>
  <c r="E4261" i="2"/>
  <c r="D4261" i="2"/>
  <c r="J4260" i="2"/>
  <c r="I4260" i="2"/>
  <c r="H4260" i="2"/>
  <c r="G4260" i="2"/>
  <c r="F4260" i="2"/>
  <c r="E4260" i="2"/>
  <c r="D4260" i="2"/>
  <c r="J4259" i="2"/>
  <c r="I4259" i="2"/>
  <c r="H4259" i="2"/>
  <c r="G4259" i="2"/>
  <c r="F4259" i="2"/>
  <c r="E4259" i="2"/>
  <c r="D4259" i="2"/>
  <c r="J4258" i="2"/>
  <c r="I4258" i="2"/>
  <c r="H4258" i="2"/>
  <c r="G4258" i="2"/>
  <c r="F4258" i="2"/>
  <c r="E4258" i="2"/>
  <c r="D4258" i="2"/>
  <c r="J4257" i="2"/>
  <c r="I4257" i="2"/>
  <c r="H4257" i="2"/>
  <c r="G4257" i="2"/>
  <c r="F4257" i="2"/>
  <c r="E4257" i="2"/>
  <c r="D4257" i="2"/>
  <c r="J4256" i="2"/>
  <c r="I4256" i="2"/>
  <c r="H4256" i="2"/>
  <c r="G4256" i="2"/>
  <c r="F4256" i="2"/>
  <c r="E4256" i="2"/>
  <c r="D4256" i="2"/>
  <c r="J4255" i="2"/>
  <c r="I4255" i="2"/>
  <c r="H4255" i="2"/>
  <c r="G4255" i="2"/>
  <c r="F4255" i="2"/>
  <c r="E4255" i="2"/>
  <c r="D4255" i="2"/>
  <c r="J4254" i="2"/>
  <c r="I4254" i="2"/>
  <c r="H4254" i="2"/>
  <c r="G4254" i="2"/>
  <c r="F4254" i="2"/>
  <c r="E4254" i="2"/>
  <c r="D4254" i="2"/>
  <c r="J4253" i="2"/>
  <c r="I4253" i="2"/>
  <c r="H4253" i="2"/>
  <c r="G4253" i="2"/>
  <c r="F4253" i="2"/>
  <c r="E4253" i="2"/>
  <c r="D4253" i="2"/>
  <c r="J4252" i="2"/>
  <c r="I4252" i="2"/>
  <c r="H4252" i="2"/>
  <c r="G4252" i="2"/>
  <c r="F4252" i="2"/>
  <c r="E4252" i="2"/>
  <c r="D4252" i="2"/>
  <c r="J4251" i="2"/>
  <c r="I4251" i="2"/>
  <c r="H4251" i="2"/>
  <c r="G4251" i="2"/>
  <c r="F4251" i="2"/>
  <c r="E4251" i="2"/>
  <c r="D4251" i="2"/>
  <c r="J4250" i="2"/>
  <c r="I4250" i="2"/>
  <c r="H4250" i="2"/>
  <c r="G4250" i="2"/>
  <c r="F4250" i="2"/>
  <c r="E4250" i="2"/>
  <c r="D4250" i="2"/>
  <c r="J4249" i="2"/>
  <c r="I4249" i="2"/>
  <c r="H4249" i="2"/>
  <c r="G4249" i="2"/>
  <c r="F4249" i="2"/>
  <c r="E4249" i="2"/>
  <c r="D4249" i="2"/>
  <c r="J4248" i="2"/>
  <c r="I4248" i="2"/>
  <c r="H4248" i="2"/>
  <c r="G4248" i="2"/>
  <c r="F4248" i="2"/>
  <c r="E4248" i="2"/>
  <c r="D4248" i="2"/>
  <c r="J4247" i="2"/>
  <c r="I4247" i="2"/>
  <c r="H4247" i="2"/>
  <c r="G4247" i="2"/>
  <c r="F4247" i="2"/>
  <c r="E4247" i="2"/>
  <c r="D4247" i="2"/>
  <c r="J4246" i="2"/>
  <c r="I4246" i="2"/>
  <c r="H4246" i="2"/>
  <c r="G4246" i="2"/>
  <c r="F4246" i="2"/>
  <c r="E4246" i="2"/>
  <c r="D4246" i="2"/>
  <c r="J4245" i="2"/>
  <c r="I4245" i="2"/>
  <c r="H4245" i="2"/>
  <c r="G4245" i="2"/>
  <c r="F4245" i="2"/>
  <c r="E4245" i="2"/>
  <c r="D4245" i="2"/>
  <c r="J4244" i="2"/>
  <c r="I4244" i="2"/>
  <c r="H4244" i="2"/>
  <c r="G4244" i="2"/>
  <c r="F4244" i="2"/>
  <c r="E4244" i="2"/>
  <c r="D4244" i="2"/>
  <c r="J4243" i="2"/>
  <c r="I4243" i="2"/>
  <c r="H4243" i="2"/>
  <c r="G4243" i="2"/>
  <c r="F4243" i="2"/>
  <c r="E4243" i="2"/>
  <c r="D4243" i="2"/>
  <c r="J4242" i="2"/>
  <c r="I4242" i="2"/>
  <c r="H4242" i="2"/>
  <c r="G4242" i="2"/>
  <c r="F4242" i="2"/>
  <c r="E4242" i="2"/>
  <c r="D4242" i="2"/>
  <c r="J4241" i="2"/>
  <c r="I4241" i="2"/>
  <c r="H4241" i="2"/>
  <c r="G4241" i="2"/>
  <c r="F4241" i="2"/>
  <c r="E4241" i="2"/>
  <c r="D4241" i="2"/>
  <c r="J4240" i="2"/>
  <c r="I4240" i="2"/>
  <c r="H4240" i="2"/>
  <c r="G4240" i="2"/>
  <c r="F4240" i="2"/>
  <c r="E4240" i="2"/>
  <c r="D4240" i="2"/>
  <c r="J4239" i="2"/>
  <c r="I4239" i="2"/>
  <c r="H4239" i="2"/>
  <c r="G4239" i="2"/>
  <c r="F4239" i="2"/>
  <c r="E4239" i="2"/>
  <c r="D4239" i="2"/>
  <c r="J4238" i="2"/>
  <c r="I4238" i="2"/>
  <c r="H4238" i="2"/>
  <c r="G4238" i="2"/>
  <c r="F4238" i="2"/>
  <c r="E4238" i="2"/>
  <c r="D4238" i="2"/>
  <c r="J4237" i="2"/>
  <c r="I4237" i="2"/>
  <c r="H4237" i="2"/>
  <c r="G4237" i="2"/>
  <c r="F4237" i="2"/>
  <c r="E4237" i="2"/>
  <c r="D4237" i="2"/>
  <c r="J4236" i="2"/>
  <c r="I4236" i="2"/>
  <c r="H4236" i="2"/>
  <c r="G4236" i="2"/>
  <c r="F4236" i="2"/>
  <c r="E4236" i="2"/>
  <c r="D4236" i="2"/>
  <c r="J4235" i="2"/>
  <c r="I4235" i="2"/>
  <c r="H4235" i="2"/>
  <c r="G4235" i="2"/>
  <c r="F4235" i="2"/>
  <c r="E4235" i="2"/>
  <c r="D4235" i="2"/>
  <c r="J4234" i="2"/>
  <c r="I4234" i="2"/>
  <c r="H4234" i="2"/>
  <c r="G4234" i="2"/>
  <c r="F4234" i="2"/>
  <c r="E4234" i="2"/>
  <c r="D4234" i="2"/>
  <c r="J4233" i="2"/>
  <c r="I4233" i="2"/>
  <c r="H4233" i="2"/>
  <c r="G4233" i="2"/>
  <c r="F4233" i="2"/>
  <c r="E4233" i="2"/>
  <c r="D4233" i="2"/>
  <c r="J4232" i="2"/>
  <c r="I4232" i="2"/>
  <c r="H4232" i="2"/>
  <c r="G4232" i="2"/>
  <c r="F4232" i="2"/>
  <c r="E4232" i="2"/>
  <c r="D4232" i="2"/>
  <c r="J4231" i="2"/>
  <c r="I4231" i="2"/>
  <c r="H4231" i="2"/>
  <c r="G4231" i="2"/>
  <c r="F4231" i="2"/>
  <c r="E4231" i="2"/>
  <c r="D4231" i="2"/>
  <c r="J4230" i="2"/>
  <c r="I4230" i="2"/>
  <c r="H4230" i="2"/>
  <c r="G4230" i="2"/>
  <c r="F4230" i="2"/>
  <c r="E4230" i="2"/>
  <c r="D4230" i="2"/>
  <c r="J4229" i="2"/>
  <c r="I4229" i="2"/>
  <c r="H4229" i="2"/>
  <c r="G4229" i="2"/>
  <c r="F4229" i="2"/>
  <c r="E4229" i="2"/>
  <c r="D4229" i="2"/>
  <c r="J4228" i="2"/>
  <c r="I4228" i="2"/>
  <c r="H4228" i="2"/>
  <c r="G4228" i="2"/>
  <c r="F4228" i="2"/>
  <c r="E4228" i="2"/>
  <c r="D4228" i="2"/>
  <c r="J4227" i="2"/>
  <c r="I4227" i="2"/>
  <c r="H4227" i="2"/>
  <c r="G4227" i="2"/>
  <c r="F4227" i="2"/>
  <c r="E4227" i="2"/>
  <c r="D4227" i="2"/>
  <c r="J4226" i="2"/>
  <c r="I4226" i="2"/>
  <c r="H4226" i="2"/>
  <c r="G4226" i="2"/>
  <c r="F4226" i="2"/>
  <c r="E4226" i="2"/>
  <c r="D4226" i="2"/>
  <c r="J4225" i="2"/>
  <c r="I4225" i="2"/>
  <c r="H4225" i="2"/>
  <c r="G4225" i="2"/>
  <c r="F4225" i="2"/>
  <c r="E4225" i="2"/>
  <c r="D4225" i="2"/>
  <c r="J4224" i="2"/>
  <c r="I4224" i="2"/>
  <c r="H4224" i="2"/>
  <c r="G4224" i="2"/>
  <c r="F4224" i="2"/>
  <c r="E4224" i="2"/>
  <c r="D4224" i="2"/>
  <c r="J4223" i="2"/>
  <c r="I4223" i="2"/>
  <c r="H4223" i="2"/>
  <c r="G4223" i="2"/>
  <c r="F4223" i="2"/>
  <c r="E4223" i="2"/>
  <c r="D4223" i="2"/>
  <c r="J4222" i="2"/>
  <c r="I4222" i="2"/>
  <c r="H4222" i="2"/>
  <c r="G4222" i="2"/>
  <c r="F4222" i="2"/>
  <c r="E4222" i="2"/>
  <c r="D4222" i="2"/>
  <c r="J4221" i="2"/>
  <c r="I4221" i="2"/>
  <c r="H4221" i="2"/>
  <c r="G4221" i="2"/>
  <c r="F4221" i="2"/>
  <c r="E4221" i="2"/>
  <c r="D4221" i="2"/>
  <c r="J4220" i="2"/>
  <c r="I4220" i="2"/>
  <c r="H4220" i="2"/>
  <c r="G4220" i="2"/>
  <c r="F4220" i="2"/>
  <c r="E4220" i="2"/>
  <c r="D4220" i="2"/>
  <c r="J4219" i="2"/>
  <c r="I4219" i="2"/>
  <c r="H4219" i="2"/>
  <c r="G4219" i="2"/>
  <c r="F4219" i="2"/>
  <c r="E4219" i="2"/>
  <c r="D4219" i="2"/>
  <c r="J4218" i="2"/>
  <c r="I4218" i="2"/>
  <c r="H4218" i="2"/>
  <c r="G4218" i="2"/>
  <c r="F4218" i="2"/>
  <c r="E4218" i="2"/>
  <c r="D4218" i="2"/>
  <c r="J4217" i="2"/>
  <c r="I4217" i="2"/>
  <c r="H4217" i="2"/>
  <c r="G4217" i="2"/>
  <c r="F4217" i="2"/>
  <c r="E4217" i="2"/>
  <c r="D4217" i="2"/>
  <c r="J4216" i="2"/>
  <c r="I4216" i="2"/>
  <c r="H4216" i="2"/>
  <c r="G4216" i="2"/>
  <c r="F4216" i="2"/>
  <c r="E4216" i="2"/>
  <c r="D4216" i="2"/>
  <c r="J4215" i="2"/>
  <c r="I4215" i="2"/>
  <c r="H4215" i="2"/>
  <c r="G4215" i="2"/>
  <c r="F4215" i="2"/>
  <c r="E4215" i="2"/>
  <c r="D4215" i="2"/>
  <c r="J4214" i="2"/>
  <c r="I4214" i="2"/>
  <c r="H4214" i="2"/>
  <c r="G4214" i="2"/>
  <c r="F4214" i="2"/>
  <c r="E4214" i="2"/>
  <c r="D4214" i="2"/>
  <c r="J4213" i="2"/>
  <c r="I4213" i="2"/>
  <c r="H4213" i="2"/>
  <c r="G4213" i="2"/>
  <c r="F4213" i="2"/>
  <c r="E4213" i="2"/>
  <c r="D4213" i="2"/>
  <c r="J4212" i="2"/>
  <c r="I4212" i="2"/>
  <c r="H4212" i="2"/>
  <c r="G4212" i="2"/>
  <c r="F4212" i="2"/>
  <c r="E4212" i="2"/>
  <c r="D4212" i="2"/>
  <c r="J4211" i="2"/>
  <c r="I4211" i="2"/>
  <c r="H4211" i="2"/>
  <c r="G4211" i="2"/>
  <c r="F4211" i="2"/>
  <c r="E4211" i="2"/>
  <c r="D4211" i="2"/>
  <c r="J4210" i="2"/>
  <c r="I4210" i="2"/>
  <c r="H4210" i="2"/>
  <c r="G4210" i="2"/>
  <c r="F4210" i="2"/>
  <c r="E4210" i="2"/>
  <c r="D4210" i="2"/>
  <c r="J4209" i="2"/>
  <c r="I4209" i="2"/>
  <c r="H4209" i="2"/>
  <c r="G4209" i="2"/>
  <c r="F4209" i="2"/>
  <c r="E4209" i="2"/>
  <c r="D4209" i="2"/>
  <c r="J4208" i="2"/>
  <c r="I4208" i="2"/>
  <c r="H4208" i="2"/>
  <c r="G4208" i="2"/>
  <c r="F4208" i="2"/>
  <c r="E4208" i="2"/>
  <c r="D4208" i="2"/>
  <c r="J4207" i="2"/>
  <c r="I4207" i="2"/>
  <c r="H4207" i="2"/>
  <c r="G4207" i="2"/>
  <c r="F4207" i="2"/>
  <c r="E4207" i="2"/>
  <c r="D4207" i="2"/>
  <c r="J4206" i="2"/>
  <c r="I4206" i="2"/>
  <c r="H4206" i="2"/>
  <c r="G4206" i="2"/>
  <c r="F4206" i="2"/>
  <c r="E4206" i="2"/>
  <c r="D4206" i="2"/>
  <c r="J4205" i="2"/>
  <c r="I4205" i="2"/>
  <c r="H4205" i="2"/>
  <c r="G4205" i="2"/>
  <c r="F4205" i="2"/>
  <c r="E4205" i="2"/>
  <c r="D4205" i="2"/>
  <c r="J4204" i="2"/>
  <c r="I4204" i="2"/>
  <c r="H4204" i="2"/>
  <c r="G4204" i="2"/>
  <c r="F4204" i="2"/>
  <c r="E4204" i="2"/>
  <c r="D4204" i="2"/>
  <c r="J4203" i="2"/>
  <c r="I4203" i="2"/>
  <c r="H4203" i="2"/>
  <c r="G4203" i="2"/>
  <c r="F4203" i="2"/>
  <c r="E4203" i="2"/>
  <c r="D4203" i="2"/>
  <c r="J4202" i="2"/>
  <c r="I4202" i="2"/>
  <c r="H4202" i="2"/>
  <c r="G4202" i="2"/>
  <c r="F4202" i="2"/>
  <c r="E4202" i="2"/>
  <c r="D4202" i="2"/>
  <c r="J4201" i="2"/>
  <c r="I4201" i="2"/>
  <c r="H4201" i="2"/>
  <c r="G4201" i="2"/>
  <c r="F4201" i="2"/>
  <c r="E4201" i="2"/>
  <c r="D4201" i="2"/>
  <c r="J4200" i="2"/>
  <c r="I4200" i="2"/>
  <c r="H4200" i="2"/>
  <c r="G4200" i="2"/>
  <c r="F4200" i="2"/>
  <c r="E4200" i="2"/>
  <c r="D4200" i="2"/>
  <c r="J4199" i="2"/>
  <c r="I4199" i="2"/>
  <c r="H4199" i="2"/>
  <c r="G4199" i="2"/>
  <c r="F4199" i="2"/>
  <c r="E4199" i="2"/>
  <c r="D4199" i="2"/>
  <c r="J4198" i="2"/>
  <c r="I4198" i="2"/>
  <c r="H4198" i="2"/>
  <c r="G4198" i="2"/>
  <c r="F4198" i="2"/>
  <c r="E4198" i="2"/>
  <c r="D4198" i="2"/>
  <c r="J4197" i="2"/>
  <c r="I4197" i="2"/>
  <c r="H4197" i="2"/>
  <c r="G4197" i="2"/>
  <c r="F4197" i="2"/>
  <c r="E4197" i="2"/>
  <c r="D4197" i="2"/>
  <c r="J4196" i="2"/>
  <c r="I4196" i="2"/>
  <c r="H4196" i="2"/>
  <c r="G4196" i="2"/>
  <c r="F4196" i="2"/>
  <c r="E4196" i="2"/>
  <c r="D4196" i="2"/>
  <c r="J4195" i="2"/>
  <c r="I4195" i="2"/>
  <c r="H4195" i="2"/>
  <c r="G4195" i="2"/>
  <c r="F4195" i="2"/>
  <c r="E4195" i="2"/>
  <c r="D4195" i="2"/>
  <c r="J4194" i="2"/>
  <c r="I4194" i="2"/>
  <c r="H4194" i="2"/>
  <c r="G4194" i="2"/>
  <c r="F4194" i="2"/>
  <c r="E4194" i="2"/>
  <c r="D4194" i="2"/>
  <c r="J4193" i="2"/>
  <c r="I4193" i="2"/>
  <c r="H4193" i="2"/>
  <c r="G4193" i="2"/>
  <c r="F4193" i="2"/>
  <c r="E4193" i="2"/>
  <c r="D4193" i="2"/>
  <c r="J4192" i="2"/>
  <c r="I4192" i="2"/>
  <c r="H4192" i="2"/>
  <c r="G4192" i="2"/>
  <c r="F4192" i="2"/>
  <c r="E4192" i="2"/>
  <c r="D4192" i="2"/>
  <c r="J4191" i="2"/>
  <c r="I4191" i="2"/>
  <c r="H4191" i="2"/>
  <c r="G4191" i="2"/>
  <c r="F4191" i="2"/>
  <c r="E4191" i="2"/>
  <c r="D4191" i="2"/>
  <c r="J4190" i="2"/>
  <c r="I4190" i="2"/>
  <c r="H4190" i="2"/>
  <c r="G4190" i="2"/>
  <c r="F4190" i="2"/>
  <c r="E4190" i="2"/>
  <c r="D4190" i="2"/>
  <c r="J4189" i="2"/>
  <c r="I4189" i="2"/>
  <c r="H4189" i="2"/>
  <c r="G4189" i="2"/>
  <c r="F4189" i="2"/>
  <c r="E4189" i="2"/>
  <c r="D4189" i="2"/>
  <c r="J4188" i="2"/>
  <c r="I4188" i="2"/>
  <c r="H4188" i="2"/>
  <c r="G4188" i="2"/>
  <c r="F4188" i="2"/>
  <c r="E4188" i="2"/>
  <c r="D4188" i="2"/>
  <c r="J4187" i="2"/>
  <c r="I4187" i="2"/>
  <c r="H4187" i="2"/>
  <c r="G4187" i="2"/>
  <c r="F4187" i="2"/>
  <c r="E4187" i="2"/>
  <c r="D4187" i="2"/>
  <c r="J4186" i="2"/>
  <c r="I4186" i="2"/>
  <c r="H4186" i="2"/>
  <c r="G4186" i="2"/>
  <c r="F4186" i="2"/>
  <c r="E4186" i="2"/>
  <c r="D4186" i="2"/>
  <c r="J4185" i="2"/>
  <c r="I4185" i="2"/>
  <c r="H4185" i="2"/>
  <c r="G4185" i="2"/>
  <c r="F4185" i="2"/>
  <c r="E4185" i="2"/>
  <c r="D4185" i="2"/>
  <c r="J4184" i="2"/>
  <c r="I4184" i="2"/>
  <c r="H4184" i="2"/>
  <c r="G4184" i="2"/>
  <c r="F4184" i="2"/>
  <c r="E4184" i="2"/>
  <c r="D4184" i="2"/>
  <c r="J4183" i="2"/>
  <c r="I4183" i="2"/>
  <c r="H4183" i="2"/>
  <c r="G4183" i="2"/>
  <c r="F4183" i="2"/>
  <c r="E4183" i="2"/>
  <c r="D4183" i="2"/>
  <c r="J4182" i="2"/>
  <c r="I4182" i="2"/>
  <c r="H4182" i="2"/>
  <c r="G4182" i="2"/>
  <c r="F4182" i="2"/>
  <c r="E4182" i="2"/>
  <c r="D4182" i="2"/>
  <c r="J4181" i="2"/>
  <c r="I4181" i="2"/>
  <c r="H4181" i="2"/>
  <c r="G4181" i="2"/>
  <c r="F4181" i="2"/>
  <c r="E4181" i="2"/>
  <c r="D4181" i="2"/>
  <c r="J4180" i="2"/>
  <c r="I4180" i="2"/>
  <c r="H4180" i="2"/>
  <c r="G4180" i="2"/>
  <c r="F4180" i="2"/>
  <c r="E4180" i="2"/>
  <c r="D4180" i="2"/>
  <c r="J4179" i="2"/>
  <c r="I4179" i="2"/>
  <c r="H4179" i="2"/>
  <c r="G4179" i="2"/>
  <c r="F4179" i="2"/>
  <c r="E4179" i="2"/>
  <c r="D4179" i="2"/>
  <c r="J4178" i="2"/>
  <c r="I4178" i="2"/>
  <c r="H4178" i="2"/>
  <c r="G4178" i="2"/>
  <c r="F4178" i="2"/>
  <c r="E4178" i="2"/>
  <c r="D4178" i="2"/>
  <c r="J4177" i="2"/>
  <c r="I4177" i="2"/>
  <c r="H4177" i="2"/>
  <c r="G4177" i="2"/>
  <c r="F4177" i="2"/>
  <c r="E4177" i="2"/>
  <c r="D4177" i="2"/>
  <c r="J4176" i="2"/>
  <c r="I4176" i="2"/>
  <c r="H4176" i="2"/>
  <c r="G4176" i="2"/>
  <c r="F4176" i="2"/>
  <c r="E4176" i="2"/>
  <c r="D4176" i="2"/>
  <c r="J4175" i="2"/>
  <c r="I4175" i="2"/>
  <c r="H4175" i="2"/>
  <c r="G4175" i="2"/>
  <c r="F4175" i="2"/>
  <c r="E4175" i="2"/>
  <c r="D4175" i="2"/>
  <c r="J4174" i="2"/>
  <c r="I4174" i="2"/>
  <c r="H4174" i="2"/>
  <c r="G4174" i="2"/>
  <c r="F4174" i="2"/>
  <c r="E4174" i="2"/>
  <c r="D4174" i="2"/>
  <c r="J4173" i="2"/>
  <c r="I4173" i="2"/>
  <c r="H4173" i="2"/>
  <c r="G4173" i="2"/>
  <c r="F4173" i="2"/>
  <c r="E4173" i="2"/>
  <c r="D4173" i="2"/>
  <c r="J4172" i="2"/>
  <c r="I4172" i="2"/>
  <c r="H4172" i="2"/>
  <c r="G4172" i="2"/>
  <c r="F4172" i="2"/>
  <c r="E4172" i="2"/>
  <c r="D4172" i="2"/>
  <c r="J4171" i="2"/>
  <c r="I4171" i="2"/>
  <c r="H4171" i="2"/>
  <c r="G4171" i="2"/>
  <c r="F4171" i="2"/>
  <c r="E4171" i="2"/>
  <c r="D4171" i="2"/>
  <c r="J4170" i="2"/>
  <c r="I4170" i="2"/>
  <c r="H4170" i="2"/>
  <c r="G4170" i="2"/>
  <c r="F4170" i="2"/>
  <c r="E4170" i="2"/>
  <c r="D4170" i="2"/>
  <c r="J4169" i="2"/>
  <c r="I4169" i="2"/>
  <c r="H4169" i="2"/>
  <c r="G4169" i="2"/>
  <c r="F4169" i="2"/>
  <c r="E4169" i="2"/>
  <c r="D4169" i="2"/>
  <c r="J4168" i="2"/>
  <c r="I4168" i="2"/>
  <c r="H4168" i="2"/>
  <c r="G4168" i="2"/>
  <c r="F4168" i="2"/>
  <c r="E4168" i="2"/>
  <c r="D4168" i="2"/>
  <c r="J4167" i="2"/>
  <c r="I4167" i="2"/>
  <c r="H4167" i="2"/>
  <c r="G4167" i="2"/>
  <c r="F4167" i="2"/>
  <c r="E4167" i="2"/>
  <c r="D4167" i="2"/>
  <c r="J4166" i="2"/>
  <c r="I4166" i="2"/>
  <c r="H4166" i="2"/>
  <c r="G4166" i="2"/>
  <c r="F4166" i="2"/>
  <c r="E4166" i="2"/>
  <c r="D4166" i="2"/>
  <c r="J4165" i="2"/>
  <c r="I4165" i="2"/>
  <c r="H4165" i="2"/>
  <c r="G4165" i="2"/>
  <c r="F4165" i="2"/>
  <c r="E4165" i="2"/>
  <c r="D4165" i="2"/>
  <c r="J4164" i="2"/>
  <c r="I4164" i="2"/>
  <c r="H4164" i="2"/>
  <c r="G4164" i="2"/>
  <c r="F4164" i="2"/>
  <c r="E4164" i="2"/>
  <c r="D4164" i="2"/>
  <c r="J4163" i="2"/>
  <c r="I4163" i="2"/>
  <c r="H4163" i="2"/>
  <c r="G4163" i="2"/>
  <c r="F4163" i="2"/>
  <c r="E4163" i="2"/>
  <c r="D4163" i="2"/>
  <c r="J4162" i="2"/>
  <c r="I4162" i="2"/>
  <c r="H4162" i="2"/>
  <c r="G4162" i="2"/>
  <c r="F4162" i="2"/>
  <c r="E4162" i="2"/>
  <c r="D4162" i="2"/>
  <c r="J4161" i="2"/>
  <c r="I4161" i="2"/>
  <c r="H4161" i="2"/>
  <c r="G4161" i="2"/>
  <c r="F4161" i="2"/>
  <c r="E4161" i="2"/>
  <c r="D4161" i="2"/>
  <c r="J4160" i="2"/>
  <c r="I4160" i="2"/>
  <c r="H4160" i="2"/>
  <c r="G4160" i="2"/>
  <c r="F4160" i="2"/>
  <c r="E4160" i="2"/>
  <c r="D4160" i="2"/>
  <c r="J4159" i="2"/>
  <c r="I4159" i="2"/>
  <c r="H4159" i="2"/>
  <c r="G4159" i="2"/>
  <c r="F4159" i="2"/>
  <c r="E4159" i="2"/>
  <c r="D4159" i="2"/>
  <c r="J4158" i="2"/>
  <c r="I4158" i="2"/>
  <c r="H4158" i="2"/>
  <c r="G4158" i="2"/>
  <c r="F4158" i="2"/>
  <c r="E4158" i="2"/>
  <c r="D4158" i="2"/>
  <c r="J4157" i="2"/>
  <c r="I4157" i="2"/>
  <c r="H4157" i="2"/>
  <c r="G4157" i="2"/>
  <c r="F4157" i="2"/>
  <c r="E4157" i="2"/>
  <c r="D4157" i="2"/>
  <c r="J4156" i="2"/>
  <c r="I4156" i="2"/>
  <c r="H4156" i="2"/>
  <c r="G4156" i="2"/>
  <c r="F4156" i="2"/>
  <c r="E4156" i="2"/>
  <c r="D4156" i="2"/>
  <c r="J4155" i="2"/>
  <c r="I4155" i="2"/>
  <c r="H4155" i="2"/>
  <c r="G4155" i="2"/>
  <c r="F4155" i="2"/>
  <c r="E4155" i="2"/>
  <c r="D4155" i="2"/>
  <c r="J4154" i="2"/>
  <c r="I4154" i="2"/>
  <c r="H4154" i="2"/>
  <c r="G4154" i="2"/>
  <c r="F4154" i="2"/>
  <c r="E4154" i="2"/>
  <c r="D4154" i="2"/>
  <c r="J4153" i="2"/>
  <c r="I4153" i="2"/>
  <c r="H4153" i="2"/>
  <c r="G4153" i="2"/>
  <c r="F4153" i="2"/>
  <c r="E4153" i="2"/>
  <c r="D4153" i="2"/>
  <c r="J4152" i="2"/>
  <c r="I4152" i="2"/>
  <c r="H4152" i="2"/>
  <c r="G4152" i="2"/>
  <c r="F4152" i="2"/>
  <c r="E4152" i="2"/>
  <c r="D4152" i="2"/>
  <c r="J4151" i="2"/>
  <c r="I4151" i="2"/>
  <c r="H4151" i="2"/>
  <c r="G4151" i="2"/>
  <c r="F4151" i="2"/>
  <c r="E4151" i="2"/>
  <c r="D4151" i="2"/>
  <c r="J4150" i="2"/>
  <c r="I4150" i="2"/>
  <c r="H4150" i="2"/>
  <c r="G4150" i="2"/>
  <c r="F4150" i="2"/>
  <c r="E4150" i="2"/>
  <c r="D4150" i="2"/>
  <c r="J4149" i="2"/>
  <c r="I4149" i="2"/>
  <c r="H4149" i="2"/>
  <c r="G4149" i="2"/>
  <c r="F4149" i="2"/>
  <c r="E4149" i="2"/>
  <c r="D4149" i="2"/>
  <c r="J4148" i="2"/>
  <c r="I4148" i="2"/>
  <c r="H4148" i="2"/>
  <c r="G4148" i="2"/>
  <c r="F4148" i="2"/>
  <c r="E4148" i="2"/>
  <c r="D4148" i="2"/>
  <c r="J4147" i="2"/>
  <c r="I4147" i="2"/>
  <c r="H4147" i="2"/>
  <c r="G4147" i="2"/>
  <c r="F4147" i="2"/>
  <c r="E4147" i="2"/>
  <c r="D4147" i="2"/>
  <c r="J4146" i="2"/>
  <c r="I4146" i="2"/>
  <c r="H4146" i="2"/>
  <c r="G4146" i="2"/>
  <c r="F4146" i="2"/>
  <c r="E4146" i="2"/>
  <c r="D4146" i="2"/>
  <c r="J4145" i="2"/>
  <c r="I4145" i="2"/>
  <c r="H4145" i="2"/>
  <c r="G4145" i="2"/>
  <c r="F4145" i="2"/>
  <c r="E4145" i="2"/>
  <c r="D4145" i="2"/>
  <c r="J4144" i="2"/>
  <c r="I4144" i="2"/>
  <c r="H4144" i="2"/>
  <c r="G4144" i="2"/>
  <c r="F4144" i="2"/>
  <c r="E4144" i="2"/>
  <c r="D4144" i="2"/>
  <c r="J4143" i="2"/>
  <c r="I4143" i="2"/>
  <c r="H4143" i="2"/>
  <c r="G4143" i="2"/>
  <c r="F4143" i="2"/>
  <c r="E4143" i="2"/>
  <c r="D4143" i="2"/>
  <c r="J4142" i="2"/>
  <c r="I4142" i="2"/>
  <c r="H4142" i="2"/>
  <c r="G4142" i="2"/>
  <c r="F4142" i="2"/>
  <c r="E4142" i="2"/>
  <c r="D4142" i="2"/>
  <c r="J4141" i="2"/>
  <c r="I4141" i="2"/>
  <c r="H4141" i="2"/>
  <c r="G4141" i="2"/>
  <c r="F4141" i="2"/>
  <c r="E4141" i="2"/>
  <c r="D4141" i="2"/>
  <c r="J4140" i="2"/>
  <c r="I4140" i="2"/>
  <c r="H4140" i="2"/>
  <c r="G4140" i="2"/>
  <c r="F4140" i="2"/>
  <c r="E4140" i="2"/>
  <c r="D4140" i="2"/>
  <c r="J4139" i="2"/>
  <c r="I4139" i="2"/>
  <c r="H4139" i="2"/>
  <c r="G4139" i="2"/>
  <c r="F4139" i="2"/>
  <c r="E4139" i="2"/>
  <c r="D4139" i="2"/>
  <c r="J4138" i="2"/>
  <c r="I4138" i="2"/>
  <c r="H4138" i="2"/>
  <c r="G4138" i="2"/>
  <c r="F4138" i="2"/>
  <c r="E4138" i="2"/>
  <c r="D4138" i="2"/>
  <c r="J4137" i="2"/>
  <c r="I4137" i="2"/>
  <c r="H4137" i="2"/>
  <c r="G4137" i="2"/>
  <c r="F4137" i="2"/>
  <c r="E4137" i="2"/>
  <c r="D4137" i="2"/>
  <c r="J4136" i="2"/>
  <c r="I4136" i="2"/>
  <c r="H4136" i="2"/>
  <c r="G4136" i="2"/>
  <c r="F4136" i="2"/>
  <c r="E4136" i="2"/>
  <c r="D4136" i="2"/>
  <c r="J4135" i="2"/>
  <c r="I4135" i="2"/>
  <c r="H4135" i="2"/>
  <c r="G4135" i="2"/>
  <c r="F4135" i="2"/>
  <c r="E4135" i="2"/>
  <c r="D4135" i="2"/>
  <c r="J4134" i="2"/>
  <c r="I4134" i="2"/>
  <c r="H4134" i="2"/>
  <c r="G4134" i="2"/>
  <c r="F4134" i="2"/>
  <c r="E4134" i="2"/>
  <c r="D4134" i="2"/>
  <c r="J4133" i="2"/>
  <c r="I4133" i="2"/>
  <c r="H4133" i="2"/>
  <c r="G4133" i="2"/>
  <c r="F4133" i="2"/>
  <c r="E4133" i="2"/>
  <c r="D4133" i="2"/>
  <c r="J4132" i="2"/>
  <c r="I4132" i="2"/>
  <c r="H4132" i="2"/>
  <c r="G4132" i="2"/>
  <c r="F4132" i="2"/>
  <c r="E4132" i="2"/>
  <c r="D4132" i="2"/>
  <c r="J4131" i="2"/>
  <c r="I4131" i="2"/>
  <c r="H4131" i="2"/>
  <c r="G4131" i="2"/>
  <c r="F4131" i="2"/>
  <c r="E4131" i="2"/>
  <c r="D4131" i="2"/>
  <c r="J4130" i="2"/>
  <c r="I4130" i="2"/>
  <c r="H4130" i="2"/>
  <c r="G4130" i="2"/>
  <c r="F4130" i="2"/>
  <c r="E4130" i="2"/>
  <c r="D4130" i="2"/>
  <c r="J4129" i="2"/>
  <c r="I4129" i="2"/>
  <c r="H4129" i="2"/>
  <c r="G4129" i="2"/>
  <c r="F4129" i="2"/>
  <c r="E4129" i="2"/>
  <c r="D4129" i="2"/>
  <c r="J4128" i="2"/>
  <c r="I4128" i="2"/>
  <c r="H4128" i="2"/>
  <c r="G4128" i="2"/>
  <c r="F4128" i="2"/>
  <c r="E4128" i="2"/>
  <c r="D4128" i="2"/>
  <c r="J4127" i="2"/>
  <c r="I4127" i="2"/>
  <c r="H4127" i="2"/>
  <c r="G4127" i="2"/>
  <c r="F4127" i="2"/>
  <c r="E4127" i="2"/>
  <c r="D4127" i="2"/>
  <c r="J4126" i="2"/>
  <c r="I4126" i="2"/>
  <c r="H4126" i="2"/>
  <c r="G4126" i="2"/>
  <c r="F4126" i="2"/>
  <c r="E4126" i="2"/>
  <c r="D4126" i="2"/>
  <c r="J4125" i="2"/>
  <c r="I4125" i="2"/>
  <c r="H4125" i="2"/>
  <c r="G4125" i="2"/>
  <c r="F4125" i="2"/>
  <c r="E4125" i="2"/>
  <c r="D4125" i="2"/>
  <c r="J4124" i="2"/>
  <c r="I4124" i="2"/>
  <c r="H4124" i="2"/>
  <c r="G4124" i="2"/>
  <c r="F4124" i="2"/>
  <c r="E4124" i="2"/>
  <c r="D4124" i="2"/>
  <c r="J4123" i="2"/>
  <c r="I4123" i="2"/>
  <c r="H4123" i="2"/>
  <c r="G4123" i="2"/>
  <c r="F4123" i="2"/>
  <c r="E4123" i="2"/>
  <c r="D4123" i="2"/>
  <c r="J4122" i="2"/>
  <c r="I4122" i="2"/>
  <c r="H4122" i="2"/>
  <c r="G4122" i="2"/>
  <c r="F4122" i="2"/>
  <c r="E4122" i="2"/>
  <c r="D4122" i="2"/>
  <c r="J4121" i="2"/>
  <c r="I4121" i="2"/>
  <c r="H4121" i="2"/>
  <c r="G4121" i="2"/>
  <c r="F4121" i="2"/>
  <c r="E4121" i="2"/>
  <c r="D4121" i="2"/>
  <c r="J4120" i="2"/>
  <c r="I4120" i="2"/>
  <c r="H4120" i="2"/>
  <c r="G4120" i="2"/>
  <c r="F4120" i="2"/>
  <c r="E4120" i="2"/>
  <c r="D4120" i="2"/>
  <c r="J4119" i="2"/>
  <c r="I4119" i="2"/>
  <c r="H4119" i="2"/>
  <c r="G4119" i="2"/>
  <c r="F4119" i="2"/>
  <c r="E4119" i="2"/>
  <c r="D4119" i="2"/>
  <c r="J4118" i="2"/>
  <c r="I4118" i="2"/>
  <c r="H4118" i="2"/>
  <c r="G4118" i="2"/>
  <c r="F4118" i="2"/>
  <c r="E4118" i="2"/>
  <c r="D4118" i="2"/>
  <c r="J4117" i="2"/>
  <c r="I4117" i="2"/>
  <c r="H4117" i="2"/>
  <c r="G4117" i="2"/>
  <c r="F4117" i="2"/>
  <c r="E4117" i="2"/>
  <c r="D4117" i="2"/>
  <c r="J4116" i="2"/>
  <c r="I4116" i="2"/>
  <c r="H4116" i="2"/>
  <c r="G4116" i="2"/>
  <c r="F4116" i="2"/>
  <c r="E4116" i="2"/>
  <c r="D4116" i="2"/>
  <c r="J4115" i="2"/>
  <c r="I4115" i="2"/>
  <c r="H4115" i="2"/>
  <c r="G4115" i="2"/>
  <c r="F4115" i="2"/>
  <c r="E4115" i="2"/>
  <c r="D4115" i="2"/>
  <c r="J4114" i="2"/>
  <c r="I4114" i="2"/>
  <c r="H4114" i="2"/>
  <c r="G4114" i="2"/>
  <c r="F4114" i="2"/>
  <c r="E4114" i="2"/>
  <c r="D4114" i="2"/>
  <c r="J4113" i="2"/>
  <c r="I4113" i="2"/>
  <c r="H4113" i="2"/>
  <c r="G4113" i="2"/>
  <c r="F4113" i="2"/>
  <c r="E4113" i="2"/>
  <c r="D4113" i="2"/>
  <c r="J4112" i="2"/>
  <c r="I4112" i="2"/>
  <c r="H4112" i="2"/>
  <c r="G4112" i="2"/>
  <c r="F4112" i="2"/>
  <c r="E4112" i="2"/>
  <c r="D4112" i="2"/>
  <c r="J4111" i="2"/>
  <c r="I4111" i="2"/>
  <c r="H4111" i="2"/>
  <c r="G4111" i="2"/>
  <c r="F4111" i="2"/>
  <c r="E4111" i="2"/>
  <c r="D4111" i="2"/>
  <c r="J4110" i="2"/>
  <c r="I4110" i="2"/>
  <c r="H4110" i="2"/>
  <c r="G4110" i="2"/>
  <c r="F4110" i="2"/>
  <c r="E4110" i="2"/>
  <c r="D4110" i="2"/>
  <c r="J4109" i="2"/>
  <c r="I4109" i="2"/>
  <c r="H4109" i="2"/>
  <c r="G4109" i="2"/>
  <c r="F4109" i="2"/>
  <c r="E4109" i="2"/>
  <c r="D4109" i="2"/>
  <c r="J4108" i="2"/>
  <c r="I4108" i="2"/>
  <c r="H4108" i="2"/>
  <c r="G4108" i="2"/>
  <c r="F4108" i="2"/>
  <c r="E4108" i="2"/>
  <c r="D4108" i="2"/>
  <c r="J4107" i="2"/>
  <c r="I4107" i="2"/>
  <c r="H4107" i="2"/>
  <c r="G4107" i="2"/>
  <c r="F4107" i="2"/>
  <c r="E4107" i="2"/>
  <c r="D4107" i="2"/>
  <c r="J4106" i="2"/>
  <c r="I4106" i="2"/>
  <c r="H4106" i="2"/>
  <c r="G4106" i="2"/>
  <c r="F4106" i="2"/>
  <c r="E4106" i="2"/>
  <c r="D4106" i="2"/>
  <c r="J4105" i="2"/>
  <c r="I4105" i="2"/>
  <c r="H4105" i="2"/>
  <c r="G4105" i="2"/>
  <c r="F4105" i="2"/>
  <c r="E4105" i="2"/>
  <c r="D4105" i="2"/>
  <c r="J4104" i="2"/>
  <c r="I4104" i="2"/>
  <c r="H4104" i="2"/>
  <c r="G4104" i="2"/>
  <c r="F4104" i="2"/>
  <c r="E4104" i="2"/>
  <c r="D4104" i="2"/>
  <c r="J4103" i="2"/>
  <c r="I4103" i="2"/>
  <c r="H4103" i="2"/>
  <c r="G4103" i="2"/>
  <c r="F4103" i="2"/>
  <c r="E4103" i="2"/>
  <c r="D4103" i="2"/>
  <c r="J4102" i="2"/>
  <c r="I4102" i="2"/>
  <c r="H4102" i="2"/>
  <c r="G4102" i="2"/>
  <c r="F4102" i="2"/>
  <c r="E4102" i="2"/>
  <c r="D4102" i="2"/>
  <c r="J4101" i="2"/>
  <c r="I4101" i="2"/>
  <c r="H4101" i="2"/>
  <c r="G4101" i="2"/>
  <c r="F4101" i="2"/>
  <c r="E4101" i="2"/>
  <c r="D4101" i="2"/>
  <c r="J4100" i="2"/>
  <c r="I4100" i="2"/>
  <c r="H4100" i="2"/>
  <c r="G4100" i="2"/>
  <c r="F4100" i="2"/>
  <c r="E4100" i="2"/>
  <c r="D4100" i="2"/>
  <c r="J4099" i="2"/>
  <c r="I4099" i="2"/>
  <c r="H4099" i="2"/>
  <c r="G4099" i="2"/>
  <c r="F4099" i="2"/>
  <c r="E4099" i="2"/>
  <c r="D4099" i="2"/>
  <c r="J4098" i="2"/>
  <c r="I4098" i="2"/>
  <c r="H4098" i="2"/>
  <c r="G4098" i="2"/>
  <c r="F4098" i="2"/>
  <c r="E4098" i="2"/>
  <c r="D4098" i="2"/>
  <c r="J4097" i="2"/>
  <c r="I4097" i="2"/>
  <c r="H4097" i="2"/>
  <c r="G4097" i="2"/>
  <c r="F4097" i="2"/>
  <c r="E4097" i="2"/>
  <c r="D4097" i="2"/>
  <c r="J4096" i="2"/>
  <c r="I4096" i="2"/>
  <c r="H4096" i="2"/>
  <c r="G4096" i="2"/>
  <c r="F4096" i="2"/>
  <c r="E4096" i="2"/>
  <c r="D4096" i="2"/>
  <c r="J4095" i="2"/>
  <c r="I4095" i="2"/>
  <c r="H4095" i="2"/>
  <c r="G4095" i="2"/>
  <c r="F4095" i="2"/>
  <c r="E4095" i="2"/>
  <c r="D4095" i="2"/>
  <c r="J4094" i="2"/>
  <c r="I4094" i="2"/>
  <c r="H4094" i="2"/>
  <c r="G4094" i="2"/>
  <c r="F4094" i="2"/>
  <c r="E4094" i="2"/>
  <c r="D4094" i="2"/>
  <c r="J4093" i="2"/>
  <c r="I4093" i="2"/>
  <c r="H4093" i="2"/>
  <c r="G4093" i="2"/>
  <c r="F4093" i="2"/>
  <c r="E4093" i="2"/>
  <c r="D4093" i="2"/>
  <c r="J4092" i="2"/>
  <c r="I4092" i="2"/>
  <c r="H4092" i="2"/>
  <c r="G4092" i="2"/>
  <c r="F4092" i="2"/>
  <c r="E4092" i="2"/>
  <c r="D4092" i="2"/>
  <c r="J4091" i="2"/>
  <c r="I4091" i="2"/>
  <c r="H4091" i="2"/>
  <c r="G4091" i="2"/>
  <c r="F4091" i="2"/>
  <c r="E4091" i="2"/>
  <c r="D4091" i="2"/>
  <c r="J4090" i="2"/>
  <c r="I4090" i="2"/>
  <c r="H4090" i="2"/>
  <c r="G4090" i="2"/>
  <c r="F4090" i="2"/>
  <c r="E4090" i="2"/>
  <c r="D4090" i="2"/>
  <c r="J4089" i="2"/>
  <c r="I4089" i="2"/>
  <c r="H4089" i="2"/>
  <c r="G4089" i="2"/>
  <c r="F4089" i="2"/>
  <c r="E4089" i="2"/>
  <c r="D4089" i="2"/>
  <c r="J4088" i="2"/>
  <c r="I4088" i="2"/>
  <c r="H4088" i="2"/>
  <c r="G4088" i="2"/>
  <c r="F4088" i="2"/>
  <c r="E4088" i="2"/>
  <c r="D4088" i="2"/>
  <c r="J4087" i="2"/>
  <c r="I4087" i="2"/>
  <c r="H4087" i="2"/>
  <c r="G4087" i="2"/>
  <c r="F4087" i="2"/>
  <c r="E4087" i="2"/>
  <c r="D4087" i="2"/>
  <c r="J4086" i="2"/>
  <c r="I4086" i="2"/>
  <c r="H4086" i="2"/>
  <c r="G4086" i="2"/>
  <c r="F4086" i="2"/>
  <c r="E4086" i="2"/>
  <c r="D4086" i="2"/>
  <c r="J4085" i="2"/>
  <c r="I4085" i="2"/>
  <c r="H4085" i="2"/>
  <c r="G4085" i="2"/>
  <c r="F4085" i="2"/>
  <c r="E4085" i="2"/>
  <c r="D4085" i="2"/>
  <c r="J4084" i="2"/>
  <c r="I4084" i="2"/>
  <c r="H4084" i="2"/>
  <c r="G4084" i="2"/>
  <c r="F4084" i="2"/>
  <c r="E4084" i="2"/>
  <c r="D4084" i="2"/>
  <c r="J4083" i="2"/>
  <c r="I4083" i="2"/>
  <c r="H4083" i="2"/>
  <c r="G4083" i="2"/>
  <c r="F4083" i="2"/>
  <c r="E4083" i="2"/>
  <c r="D4083" i="2"/>
  <c r="J4082" i="2"/>
  <c r="I4082" i="2"/>
  <c r="H4082" i="2"/>
  <c r="G4082" i="2"/>
  <c r="F4082" i="2"/>
  <c r="E4082" i="2"/>
  <c r="D4082" i="2"/>
  <c r="J4081" i="2"/>
  <c r="I4081" i="2"/>
  <c r="H4081" i="2"/>
  <c r="G4081" i="2"/>
  <c r="F4081" i="2"/>
  <c r="E4081" i="2"/>
  <c r="D4081" i="2"/>
  <c r="J4080" i="2"/>
  <c r="I4080" i="2"/>
  <c r="H4080" i="2"/>
  <c r="G4080" i="2"/>
  <c r="F4080" i="2"/>
  <c r="E4080" i="2"/>
  <c r="D4080" i="2"/>
  <c r="J4079" i="2"/>
  <c r="I4079" i="2"/>
  <c r="H4079" i="2"/>
  <c r="G4079" i="2"/>
  <c r="F4079" i="2"/>
  <c r="E4079" i="2"/>
  <c r="D4079" i="2"/>
  <c r="J4078" i="2"/>
  <c r="I4078" i="2"/>
  <c r="H4078" i="2"/>
  <c r="G4078" i="2"/>
  <c r="F4078" i="2"/>
  <c r="E4078" i="2"/>
  <c r="D4078" i="2"/>
  <c r="J4077" i="2"/>
  <c r="I4077" i="2"/>
  <c r="H4077" i="2"/>
  <c r="G4077" i="2"/>
  <c r="F4077" i="2"/>
  <c r="E4077" i="2"/>
  <c r="D4077" i="2"/>
  <c r="J4076" i="2"/>
  <c r="I4076" i="2"/>
  <c r="H4076" i="2"/>
  <c r="G4076" i="2"/>
  <c r="F4076" i="2"/>
  <c r="E4076" i="2"/>
  <c r="D4076" i="2"/>
  <c r="J4075" i="2"/>
  <c r="I4075" i="2"/>
  <c r="H4075" i="2"/>
  <c r="G4075" i="2"/>
  <c r="F4075" i="2"/>
  <c r="E4075" i="2"/>
  <c r="D4075" i="2"/>
  <c r="J4074" i="2"/>
  <c r="I4074" i="2"/>
  <c r="H4074" i="2"/>
  <c r="G4074" i="2"/>
  <c r="F4074" i="2"/>
  <c r="E4074" i="2"/>
  <c r="D4074" i="2"/>
  <c r="J4073" i="2"/>
  <c r="I4073" i="2"/>
  <c r="H4073" i="2"/>
  <c r="G4073" i="2"/>
  <c r="F4073" i="2"/>
  <c r="E4073" i="2"/>
  <c r="D4073" i="2"/>
  <c r="J4072" i="2"/>
  <c r="I4072" i="2"/>
  <c r="H4072" i="2"/>
  <c r="G4072" i="2"/>
  <c r="F4072" i="2"/>
  <c r="E4072" i="2"/>
  <c r="D4072" i="2"/>
  <c r="J4071" i="2"/>
  <c r="I4071" i="2"/>
  <c r="H4071" i="2"/>
  <c r="G4071" i="2"/>
  <c r="F4071" i="2"/>
  <c r="E4071" i="2"/>
  <c r="D4071" i="2"/>
  <c r="J4070" i="2"/>
  <c r="I4070" i="2"/>
  <c r="H4070" i="2"/>
  <c r="G4070" i="2"/>
  <c r="F4070" i="2"/>
  <c r="E4070" i="2"/>
  <c r="D4070" i="2"/>
  <c r="J4069" i="2"/>
  <c r="I4069" i="2"/>
  <c r="H4069" i="2"/>
  <c r="G4069" i="2"/>
  <c r="F4069" i="2"/>
  <c r="E4069" i="2"/>
  <c r="D4069" i="2"/>
  <c r="J4068" i="2"/>
  <c r="I4068" i="2"/>
  <c r="H4068" i="2"/>
  <c r="G4068" i="2"/>
  <c r="F4068" i="2"/>
  <c r="E4068" i="2"/>
  <c r="D4068" i="2"/>
  <c r="J4067" i="2"/>
  <c r="I4067" i="2"/>
  <c r="H4067" i="2"/>
  <c r="G4067" i="2"/>
  <c r="F4067" i="2"/>
  <c r="E4067" i="2"/>
  <c r="D4067" i="2"/>
  <c r="J4066" i="2"/>
  <c r="I4066" i="2"/>
  <c r="H4066" i="2"/>
  <c r="G4066" i="2"/>
  <c r="F4066" i="2"/>
  <c r="E4066" i="2"/>
  <c r="D4066" i="2"/>
  <c r="J4065" i="2"/>
  <c r="I4065" i="2"/>
  <c r="H4065" i="2"/>
  <c r="G4065" i="2"/>
  <c r="F4065" i="2"/>
  <c r="E4065" i="2"/>
  <c r="D4065" i="2"/>
  <c r="J4064" i="2"/>
  <c r="I4064" i="2"/>
  <c r="H4064" i="2"/>
  <c r="G4064" i="2"/>
  <c r="F4064" i="2"/>
  <c r="E4064" i="2"/>
  <c r="D4064" i="2"/>
  <c r="J4063" i="2"/>
  <c r="I4063" i="2"/>
  <c r="H4063" i="2"/>
  <c r="G4063" i="2"/>
  <c r="F4063" i="2"/>
  <c r="E4063" i="2"/>
  <c r="D4063" i="2"/>
  <c r="J4062" i="2"/>
  <c r="I4062" i="2"/>
  <c r="H4062" i="2"/>
  <c r="G4062" i="2"/>
  <c r="F4062" i="2"/>
  <c r="E4062" i="2"/>
  <c r="D4062" i="2"/>
  <c r="J4061" i="2"/>
  <c r="I4061" i="2"/>
  <c r="H4061" i="2"/>
  <c r="G4061" i="2"/>
  <c r="F4061" i="2"/>
  <c r="E4061" i="2"/>
  <c r="D4061" i="2"/>
  <c r="J4060" i="2"/>
  <c r="I4060" i="2"/>
  <c r="H4060" i="2"/>
  <c r="G4060" i="2"/>
  <c r="F4060" i="2"/>
  <c r="E4060" i="2"/>
  <c r="D4060" i="2"/>
  <c r="J4059" i="2"/>
  <c r="I4059" i="2"/>
  <c r="H4059" i="2"/>
  <c r="G4059" i="2"/>
  <c r="F4059" i="2"/>
  <c r="E4059" i="2"/>
  <c r="D4059" i="2"/>
  <c r="J4058" i="2"/>
  <c r="I4058" i="2"/>
  <c r="H4058" i="2"/>
  <c r="G4058" i="2"/>
  <c r="F4058" i="2"/>
  <c r="E4058" i="2"/>
  <c r="D4058" i="2"/>
  <c r="J4057" i="2"/>
  <c r="I4057" i="2"/>
  <c r="H4057" i="2"/>
  <c r="G4057" i="2"/>
  <c r="F4057" i="2"/>
  <c r="E4057" i="2"/>
  <c r="D4057" i="2"/>
  <c r="J4056" i="2"/>
  <c r="I4056" i="2"/>
  <c r="H4056" i="2"/>
  <c r="G4056" i="2"/>
  <c r="F4056" i="2"/>
  <c r="E4056" i="2"/>
  <c r="D4056" i="2"/>
  <c r="J4055" i="2"/>
  <c r="I4055" i="2"/>
  <c r="H4055" i="2"/>
  <c r="G4055" i="2"/>
  <c r="F4055" i="2"/>
  <c r="E4055" i="2"/>
  <c r="D4055" i="2"/>
  <c r="J4054" i="2"/>
  <c r="I4054" i="2"/>
  <c r="H4054" i="2"/>
  <c r="G4054" i="2"/>
  <c r="F4054" i="2"/>
  <c r="E4054" i="2"/>
  <c r="D4054" i="2"/>
  <c r="J4053" i="2"/>
  <c r="I4053" i="2"/>
  <c r="H4053" i="2"/>
  <c r="G4053" i="2"/>
  <c r="F4053" i="2"/>
  <c r="E4053" i="2"/>
  <c r="D4053" i="2"/>
  <c r="J4052" i="2"/>
  <c r="I4052" i="2"/>
  <c r="H4052" i="2"/>
  <c r="G4052" i="2"/>
  <c r="F4052" i="2"/>
  <c r="E4052" i="2"/>
  <c r="D4052" i="2"/>
  <c r="J4051" i="2"/>
  <c r="I4051" i="2"/>
  <c r="H4051" i="2"/>
  <c r="G4051" i="2"/>
  <c r="F4051" i="2"/>
  <c r="E4051" i="2"/>
  <c r="D4051" i="2"/>
  <c r="J4050" i="2"/>
  <c r="I4050" i="2"/>
  <c r="H4050" i="2"/>
  <c r="G4050" i="2"/>
  <c r="F4050" i="2"/>
  <c r="E4050" i="2"/>
  <c r="D4050" i="2"/>
  <c r="J4049" i="2"/>
  <c r="I4049" i="2"/>
  <c r="H4049" i="2"/>
  <c r="G4049" i="2"/>
  <c r="F4049" i="2"/>
  <c r="E4049" i="2"/>
  <c r="D4049" i="2"/>
  <c r="J4048" i="2"/>
  <c r="I4048" i="2"/>
  <c r="H4048" i="2"/>
  <c r="G4048" i="2"/>
  <c r="F4048" i="2"/>
  <c r="E4048" i="2"/>
  <c r="D4048" i="2"/>
  <c r="J4047" i="2"/>
  <c r="I4047" i="2"/>
  <c r="H4047" i="2"/>
  <c r="G4047" i="2"/>
  <c r="F4047" i="2"/>
  <c r="E4047" i="2"/>
  <c r="D4047" i="2"/>
  <c r="J4046" i="2"/>
  <c r="I4046" i="2"/>
  <c r="H4046" i="2"/>
  <c r="G4046" i="2"/>
  <c r="F4046" i="2"/>
  <c r="E4046" i="2"/>
  <c r="D4046" i="2"/>
  <c r="J4045" i="2"/>
  <c r="I4045" i="2"/>
  <c r="H4045" i="2"/>
  <c r="G4045" i="2"/>
  <c r="F4045" i="2"/>
  <c r="E4045" i="2"/>
  <c r="D4045" i="2"/>
  <c r="J4044" i="2"/>
  <c r="I4044" i="2"/>
  <c r="H4044" i="2"/>
  <c r="G4044" i="2"/>
  <c r="F4044" i="2"/>
  <c r="E4044" i="2"/>
  <c r="D4044" i="2"/>
  <c r="J4043" i="2"/>
  <c r="I4043" i="2"/>
  <c r="H4043" i="2"/>
  <c r="G4043" i="2"/>
  <c r="F4043" i="2"/>
  <c r="E4043" i="2"/>
  <c r="D4043" i="2"/>
  <c r="J4042" i="2"/>
  <c r="I4042" i="2"/>
  <c r="H4042" i="2"/>
  <c r="G4042" i="2"/>
  <c r="F4042" i="2"/>
  <c r="E4042" i="2"/>
  <c r="D4042" i="2"/>
  <c r="J4041" i="2"/>
  <c r="I4041" i="2"/>
  <c r="H4041" i="2"/>
  <c r="G4041" i="2"/>
  <c r="F4041" i="2"/>
  <c r="E4041" i="2"/>
  <c r="D4041" i="2"/>
  <c r="J4040" i="2"/>
  <c r="I4040" i="2"/>
  <c r="H4040" i="2"/>
  <c r="G4040" i="2"/>
  <c r="F4040" i="2"/>
  <c r="E4040" i="2"/>
  <c r="D4040" i="2"/>
  <c r="J4039" i="2"/>
  <c r="I4039" i="2"/>
  <c r="H4039" i="2"/>
  <c r="G4039" i="2"/>
  <c r="F4039" i="2"/>
  <c r="E4039" i="2"/>
  <c r="D4039" i="2"/>
  <c r="J4038" i="2"/>
  <c r="I4038" i="2"/>
  <c r="H4038" i="2"/>
  <c r="G4038" i="2"/>
  <c r="F4038" i="2"/>
  <c r="E4038" i="2"/>
  <c r="D4038" i="2"/>
  <c r="J4037" i="2"/>
  <c r="I4037" i="2"/>
  <c r="H4037" i="2"/>
  <c r="G4037" i="2"/>
  <c r="F4037" i="2"/>
  <c r="E4037" i="2"/>
  <c r="D4037" i="2"/>
  <c r="J4036" i="2"/>
  <c r="I4036" i="2"/>
  <c r="H4036" i="2"/>
  <c r="G4036" i="2"/>
  <c r="F4036" i="2"/>
  <c r="E4036" i="2"/>
  <c r="D4036" i="2"/>
  <c r="J4035" i="2"/>
  <c r="I4035" i="2"/>
  <c r="H4035" i="2"/>
  <c r="G4035" i="2"/>
  <c r="F4035" i="2"/>
  <c r="E4035" i="2"/>
  <c r="D4035" i="2"/>
  <c r="J4034" i="2"/>
  <c r="I4034" i="2"/>
  <c r="H4034" i="2"/>
  <c r="G4034" i="2"/>
  <c r="F4034" i="2"/>
  <c r="E4034" i="2"/>
  <c r="D4034" i="2"/>
  <c r="J4033" i="2"/>
  <c r="I4033" i="2"/>
  <c r="H4033" i="2"/>
  <c r="G4033" i="2"/>
  <c r="F4033" i="2"/>
  <c r="E4033" i="2"/>
  <c r="D4033" i="2"/>
  <c r="J4032" i="2"/>
  <c r="I4032" i="2"/>
  <c r="H4032" i="2"/>
  <c r="G4032" i="2"/>
  <c r="F4032" i="2"/>
  <c r="E4032" i="2"/>
  <c r="D4032" i="2"/>
  <c r="J4031" i="2"/>
  <c r="I4031" i="2"/>
  <c r="H4031" i="2"/>
  <c r="G4031" i="2"/>
  <c r="F4031" i="2"/>
  <c r="E4031" i="2"/>
  <c r="D4031" i="2"/>
  <c r="J4030" i="2"/>
  <c r="I4030" i="2"/>
  <c r="H4030" i="2"/>
  <c r="G4030" i="2"/>
  <c r="F4030" i="2"/>
  <c r="E4030" i="2"/>
  <c r="D4030" i="2"/>
  <c r="J4029" i="2"/>
  <c r="I4029" i="2"/>
  <c r="H4029" i="2"/>
  <c r="G4029" i="2"/>
  <c r="F4029" i="2"/>
  <c r="E4029" i="2"/>
  <c r="D4029" i="2"/>
  <c r="J4028" i="2"/>
  <c r="I4028" i="2"/>
  <c r="H4028" i="2"/>
  <c r="G4028" i="2"/>
  <c r="F4028" i="2"/>
  <c r="E4028" i="2"/>
  <c r="D4028" i="2"/>
  <c r="J4027" i="2"/>
  <c r="I4027" i="2"/>
  <c r="H4027" i="2"/>
  <c r="G4027" i="2"/>
  <c r="F4027" i="2"/>
  <c r="E4027" i="2"/>
  <c r="D4027" i="2"/>
  <c r="J4026" i="2"/>
  <c r="I4026" i="2"/>
  <c r="H4026" i="2"/>
  <c r="G4026" i="2"/>
  <c r="F4026" i="2"/>
  <c r="E4026" i="2"/>
  <c r="D4026" i="2"/>
  <c r="J4025" i="2"/>
  <c r="I4025" i="2"/>
  <c r="H4025" i="2"/>
  <c r="G4025" i="2"/>
  <c r="F4025" i="2"/>
  <c r="E4025" i="2"/>
  <c r="D4025" i="2"/>
  <c r="J4024" i="2"/>
  <c r="I4024" i="2"/>
  <c r="H4024" i="2"/>
  <c r="G4024" i="2"/>
  <c r="F4024" i="2"/>
  <c r="E4024" i="2"/>
  <c r="D4024" i="2"/>
  <c r="J4023" i="2"/>
  <c r="I4023" i="2"/>
  <c r="H4023" i="2"/>
  <c r="G4023" i="2"/>
  <c r="F4023" i="2"/>
  <c r="E4023" i="2"/>
  <c r="D4023" i="2"/>
  <c r="J4022" i="2"/>
  <c r="I4022" i="2"/>
  <c r="H4022" i="2"/>
  <c r="G4022" i="2"/>
  <c r="F4022" i="2"/>
  <c r="E4022" i="2"/>
  <c r="D4022" i="2"/>
  <c r="J4021" i="2"/>
  <c r="I4021" i="2"/>
  <c r="H4021" i="2"/>
  <c r="G4021" i="2"/>
  <c r="F4021" i="2"/>
  <c r="E4021" i="2"/>
  <c r="D4021" i="2"/>
  <c r="J4020" i="2"/>
  <c r="I4020" i="2"/>
  <c r="H4020" i="2"/>
  <c r="G4020" i="2"/>
  <c r="F4020" i="2"/>
  <c r="E4020" i="2"/>
  <c r="D4020" i="2"/>
  <c r="J4019" i="2"/>
  <c r="I4019" i="2"/>
  <c r="H4019" i="2"/>
  <c r="G4019" i="2"/>
  <c r="F4019" i="2"/>
  <c r="E4019" i="2"/>
  <c r="D4019" i="2"/>
  <c r="J4018" i="2"/>
  <c r="I4018" i="2"/>
  <c r="H4018" i="2"/>
  <c r="G4018" i="2"/>
  <c r="F4018" i="2"/>
  <c r="E4018" i="2"/>
  <c r="D4018" i="2"/>
  <c r="J4017" i="2"/>
  <c r="I4017" i="2"/>
  <c r="H4017" i="2"/>
  <c r="G4017" i="2"/>
  <c r="F4017" i="2"/>
  <c r="E4017" i="2"/>
  <c r="D4017" i="2"/>
  <c r="J4016" i="2"/>
  <c r="I4016" i="2"/>
  <c r="H4016" i="2"/>
  <c r="G4016" i="2"/>
  <c r="F4016" i="2"/>
  <c r="E4016" i="2"/>
  <c r="D4016" i="2"/>
  <c r="J4015" i="2"/>
  <c r="I4015" i="2"/>
  <c r="H4015" i="2"/>
  <c r="G4015" i="2"/>
  <c r="F4015" i="2"/>
  <c r="E4015" i="2"/>
  <c r="D4015" i="2"/>
  <c r="J4014" i="2"/>
  <c r="I4014" i="2"/>
  <c r="H4014" i="2"/>
  <c r="G4014" i="2"/>
  <c r="F4014" i="2"/>
  <c r="E4014" i="2"/>
  <c r="D4014" i="2"/>
  <c r="J4013" i="2"/>
  <c r="I4013" i="2"/>
  <c r="H4013" i="2"/>
  <c r="G4013" i="2"/>
  <c r="F4013" i="2"/>
  <c r="E4013" i="2"/>
  <c r="D4013" i="2"/>
  <c r="J4012" i="2"/>
  <c r="I4012" i="2"/>
  <c r="H4012" i="2"/>
  <c r="G4012" i="2"/>
  <c r="F4012" i="2"/>
  <c r="E4012" i="2"/>
  <c r="D4012" i="2"/>
  <c r="J4011" i="2"/>
  <c r="I4011" i="2"/>
  <c r="H4011" i="2"/>
  <c r="G4011" i="2"/>
  <c r="F4011" i="2"/>
  <c r="E4011" i="2"/>
  <c r="D4011" i="2"/>
  <c r="J4010" i="2"/>
  <c r="I4010" i="2"/>
  <c r="H4010" i="2"/>
  <c r="G4010" i="2"/>
  <c r="F4010" i="2"/>
  <c r="E4010" i="2"/>
  <c r="D4010" i="2"/>
  <c r="J4009" i="2"/>
  <c r="I4009" i="2"/>
  <c r="H4009" i="2"/>
  <c r="G4009" i="2"/>
  <c r="F4009" i="2"/>
  <c r="E4009" i="2"/>
  <c r="D4009" i="2"/>
  <c r="J4008" i="2"/>
  <c r="I4008" i="2"/>
  <c r="H4008" i="2"/>
  <c r="G4008" i="2"/>
  <c r="F4008" i="2"/>
  <c r="E4008" i="2"/>
  <c r="D4008" i="2"/>
  <c r="J4007" i="2"/>
  <c r="I4007" i="2"/>
  <c r="H4007" i="2"/>
  <c r="G4007" i="2"/>
  <c r="F4007" i="2"/>
  <c r="E4007" i="2"/>
  <c r="D4007" i="2"/>
  <c r="J4006" i="2"/>
  <c r="I4006" i="2"/>
  <c r="H4006" i="2"/>
  <c r="G4006" i="2"/>
  <c r="F4006" i="2"/>
  <c r="E4006" i="2"/>
  <c r="D4006" i="2"/>
  <c r="J4005" i="2"/>
  <c r="I4005" i="2"/>
  <c r="H4005" i="2"/>
  <c r="G4005" i="2"/>
  <c r="F4005" i="2"/>
  <c r="E4005" i="2"/>
  <c r="D4005" i="2"/>
  <c r="J4004" i="2"/>
  <c r="I4004" i="2"/>
  <c r="H4004" i="2"/>
  <c r="G4004" i="2"/>
  <c r="F4004" i="2"/>
  <c r="E4004" i="2"/>
  <c r="D4004" i="2"/>
  <c r="J4003" i="2"/>
  <c r="I4003" i="2"/>
  <c r="H4003" i="2"/>
  <c r="G4003" i="2"/>
  <c r="F4003" i="2"/>
  <c r="E4003" i="2"/>
  <c r="D4003" i="2"/>
  <c r="J4002" i="2"/>
  <c r="I4002" i="2"/>
  <c r="H4002" i="2"/>
  <c r="G4002" i="2"/>
  <c r="F4002" i="2"/>
  <c r="E4002" i="2"/>
  <c r="D4002" i="2"/>
  <c r="J4001" i="2"/>
  <c r="I4001" i="2"/>
  <c r="H4001" i="2"/>
  <c r="G4001" i="2"/>
  <c r="F4001" i="2"/>
  <c r="E4001" i="2"/>
  <c r="D4001" i="2"/>
  <c r="J4000" i="2"/>
  <c r="I4000" i="2"/>
  <c r="H4000" i="2"/>
  <c r="G4000" i="2"/>
  <c r="F4000" i="2"/>
  <c r="E4000" i="2"/>
  <c r="D4000" i="2"/>
  <c r="J3999" i="2"/>
  <c r="I3999" i="2"/>
  <c r="H3999" i="2"/>
  <c r="G3999" i="2"/>
  <c r="F3999" i="2"/>
  <c r="E3999" i="2"/>
  <c r="D3999" i="2"/>
  <c r="J3998" i="2"/>
  <c r="I3998" i="2"/>
  <c r="H3998" i="2"/>
  <c r="G3998" i="2"/>
  <c r="F3998" i="2"/>
  <c r="E3998" i="2"/>
  <c r="D3998" i="2"/>
  <c r="J3997" i="2"/>
  <c r="I3997" i="2"/>
  <c r="H3997" i="2"/>
  <c r="G3997" i="2"/>
  <c r="F3997" i="2"/>
  <c r="E3997" i="2"/>
  <c r="D3997" i="2"/>
  <c r="J3996" i="2"/>
  <c r="I3996" i="2"/>
  <c r="H3996" i="2"/>
  <c r="G3996" i="2"/>
  <c r="F3996" i="2"/>
  <c r="E3996" i="2"/>
  <c r="D3996" i="2"/>
  <c r="J3995" i="2"/>
  <c r="I3995" i="2"/>
  <c r="H3995" i="2"/>
  <c r="G3995" i="2"/>
  <c r="F3995" i="2"/>
  <c r="E3995" i="2"/>
  <c r="D3995" i="2"/>
  <c r="J3994" i="2"/>
  <c r="I3994" i="2"/>
  <c r="H3994" i="2"/>
  <c r="G3994" i="2"/>
  <c r="F3994" i="2"/>
  <c r="E3994" i="2"/>
  <c r="D3994" i="2"/>
  <c r="J3993" i="2"/>
  <c r="I3993" i="2"/>
  <c r="H3993" i="2"/>
  <c r="G3993" i="2"/>
  <c r="F3993" i="2"/>
  <c r="E3993" i="2"/>
  <c r="D3993" i="2"/>
  <c r="J3992" i="2"/>
  <c r="I3992" i="2"/>
  <c r="H3992" i="2"/>
  <c r="G3992" i="2"/>
  <c r="F3992" i="2"/>
  <c r="E3992" i="2"/>
  <c r="D3992" i="2"/>
  <c r="J3991" i="2"/>
  <c r="I3991" i="2"/>
  <c r="H3991" i="2"/>
  <c r="G3991" i="2"/>
  <c r="F3991" i="2"/>
  <c r="E3991" i="2"/>
  <c r="D3991" i="2"/>
  <c r="J3990" i="2"/>
  <c r="I3990" i="2"/>
  <c r="H3990" i="2"/>
  <c r="G3990" i="2"/>
  <c r="F3990" i="2"/>
  <c r="E3990" i="2"/>
  <c r="D3990" i="2"/>
  <c r="J3989" i="2"/>
  <c r="I3989" i="2"/>
  <c r="H3989" i="2"/>
  <c r="G3989" i="2"/>
  <c r="F3989" i="2"/>
  <c r="E3989" i="2"/>
  <c r="D3989" i="2"/>
  <c r="J3988" i="2"/>
  <c r="I3988" i="2"/>
  <c r="H3988" i="2"/>
  <c r="G3988" i="2"/>
  <c r="F3988" i="2"/>
  <c r="E3988" i="2"/>
  <c r="D3988" i="2"/>
  <c r="J3987" i="2"/>
  <c r="I3987" i="2"/>
  <c r="H3987" i="2"/>
  <c r="G3987" i="2"/>
  <c r="F3987" i="2"/>
  <c r="E3987" i="2"/>
  <c r="D3987" i="2"/>
  <c r="J3986" i="2"/>
  <c r="I3986" i="2"/>
  <c r="H3986" i="2"/>
  <c r="G3986" i="2"/>
  <c r="F3986" i="2"/>
  <c r="E3986" i="2"/>
  <c r="D3986" i="2"/>
  <c r="J3985" i="2"/>
  <c r="I3985" i="2"/>
  <c r="H3985" i="2"/>
  <c r="G3985" i="2"/>
  <c r="F3985" i="2"/>
  <c r="E3985" i="2"/>
  <c r="D3985" i="2"/>
  <c r="J3984" i="2"/>
  <c r="I3984" i="2"/>
  <c r="H3984" i="2"/>
  <c r="G3984" i="2"/>
  <c r="F3984" i="2"/>
  <c r="E3984" i="2"/>
  <c r="D3984" i="2"/>
  <c r="J3983" i="2"/>
  <c r="I3983" i="2"/>
  <c r="H3983" i="2"/>
  <c r="G3983" i="2"/>
  <c r="F3983" i="2"/>
  <c r="E3983" i="2"/>
  <c r="D3983" i="2"/>
  <c r="J3982" i="2"/>
  <c r="I3982" i="2"/>
  <c r="H3982" i="2"/>
  <c r="G3982" i="2"/>
  <c r="F3982" i="2"/>
  <c r="E3982" i="2"/>
  <c r="D3982" i="2"/>
  <c r="J3981" i="2"/>
  <c r="I3981" i="2"/>
  <c r="H3981" i="2"/>
  <c r="G3981" i="2"/>
  <c r="F3981" i="2"/>
  <c r="E3981" i="2"/>
  <c r="D3981" i="2"/>
  <c r="J3980" i="2"/>
  <c r="I3980" i="2"/>
  <c r="H3980" i="2"/>
  <c r="G3980" i="2"/>
  <c r="F3980" i="2"/>
  <c r="E3980" i="2"/>
  <c r="D3980" i="2"/>
  <c r="J3979" i="2"/>
  <c r="I3979" i="2"/>
  <c r="H3979" i="2"/>
  <c r="G3979" i="2"/>
  <c r="F3979" i="2"/>
  <c r="E3979" i="2"/>
  <c r="D3979" i="2"/>
  <c r="J3978" i="2"/>
  <c r="I3978" i="2"/>
  <c r="H3978" i="2"/>
  <c r="G3978" i="2"/>
  <c r="F3978" i="2"/>
  <c r="E3978" i="2"/>
  <c r="D3978" i="2"/>
  <c r="J3977" i="2"/>
  <c r="I3977" i="2"/>
  <c r="H3977" i="2"/>
  <c r="G3977" i="2"/>
  <c r="F3977" i="2"/>
  <c r="E3977" i="2"/>
  <c r="D3977" i="2"/>
  <c r="J3976" i="2"/>
  <c r="I3976" i="2"/>
  <c r="H3976" i="2"/>
  <c r="G3976" i="2"/>
  <c r="F3976" i="2"/>
  <c r="E3976" i="2"/>
  <c r="D3976" i="2"/>
  <c r="J3975" i="2"/>
  <c r="I3975" i="2"/>
  <c r="H3975" i="2"/>
  <c r="G3975" i="2"/>
  <c r="F3975" i="2"/>
  <c r="E3975" i="2"/>
  <c r="D3975" i="2"/>
  <c r="J3974" i="2"/>
  <c r="I3974" i="2"/>
  <c r="H3974" i="2"/>
  <c r="G3974" i="2"/>
  <c r="F3974" i="2"/>
  <c r="E3974" i="2"/>
  <c r="D3974" i="2"/>
  <c r="J3973" i="2"/>
  <c r="I3973" i="2"/>
  <c r="H3973" i="2"/>
  <c r="G3973" i="2"/>
  <c r="F3973" i="2"/>
  <c r="E3973" i="2"/>
  <c r="D3973" i="2"/>
  <c r="J3972" i="2"/>
  <c r="I3972" i="2"/>
  <c r="H3972" i="2"/>
  <c r="G3972" i="2"/>
  <c r="F3972" i="2"/>
  <c r="E3972" i="2"/>
  <c r="D3972" i="2"/>
  <c r="J3971" i="2"/>
  <c r="I3971" i="2"/>
  <c r="H3971" i="2"/>
  <c r="G3971" i="2"/>
  <c r="F3971" i="2"/>
  <c r="E3971" i="2"/>
  <c r="D3971" i="2"/>
  <c r="J3970" i="2"/>
  <c r="I3970" i="2"/>
  <c r="H3970" i="2"/>
  <c r="G3970" i="2"/>
  <c r="F3970" i="2"/>
  <c r="E3970" i="2"/>
  <c r="D3970" i="2"/>
  <c r="J3969" i="2"/>
  <c r="I3969" i="2"/>
  <c r="H3969" i="2"/>
  <c r="G3969" i="2"/>
  <c r="F3969" i="2"/>
  <c r="E3969" i="2"/>
  <c r="D3969" i="2"/>
  <c r="J3968" i="2"/>
  <c r="I3968" i="2"/>
  <c r="H3968" i="2"/>
  <c r="G3968" i="2"/>
  <c r="F3968" i="2"/>
  <c r="E3968" i="2"/>
  <c r="D3968" i="2"/>
  <c r="J3967" i="2"/>
  <c r="I3967" i="2"/>
  <c r="H3967" i="2"/>
  <c r="G3967" i="2"/>
  <c r="F3967" i="2"/>
  <c r="E3967" i="2"/>
  <c r="D3967" i="2"/>
  <c r="J3966" i="2"/>
  <c r="I3966" i="2"/>
  <c r="H3966" i="2"/>
  <c r="G3966" i="2"/>
  <c r="F3966" i="2"/>
  <c r="E3966" i="2"/>
  <c r="D3966" i="2"/>
  <c r="J3965" i="2"/>
  <c r="I3965" i="2"/>
  <c r="H3965" i="2"/>
  <c r="G3965" i="2"/>
  <c r="F3965" i="2"/>
  <c r="E3965" i="2"/>
  <c r="D3965" i="2"/>
  <c r="J3964" i="2"/>
  <c r="I3964" i="2"/>
  <c r="H3964" i="2"/>
  <c r="G3964" i="2"/>
  <c r="F3964" i="2"/>
  <c r="E3964" i="2"/>
  <c r="D3964" i="2"/>
  <c r="J3963" i="2"/>
  <c r="I3963" i="2"/>
  <c r="H3963" i="2"/>
  <c r="G3963" i="2"/>
  <c r="F3963" i="2"/>
  <c r="E3963" i="2"/>
  <c r="D3963" i="2"/>
  <c r="J3962" i="2"/>
  <c r="I3962" i="2"/>
  <c r="H3962" i="2"/>
  <c r="G3962" i="2"/>
  <c r="F3962" i="2"/>
  <c r="E3962" i="2"/>
  <c r="D3962" i="2"/>
  <c r="J3961" i="2"/>
  <c r="I3961" i="2"/>
  <c r="H3961" i="2"/>
  <c r="G3961" i="2"/>
  <c r="F3961" i="2"/>
  <c r="E3961" i="2"/>
  <c r="D3961" i="2"/>
  <c r="J3960" i="2"/>
  <c r="I3960" i="2"/>
  <c r="H3960" i="2"/>
  <c r="G3960" i="2"/>
  <c r="F3960" i="2"/>
  <c r="E3960" i="2"/>
  <c r="D3960" i="2"/>
  <c r="J3959" i="2"/>
  <c r="I3959" i="2"/>
  <c r="H3959" i="2"/>
  <c r="G3959" i="2"/>
  <c r="F3959" i="2"/>
  <c r="E3959" i="2"/>
  <c r="D3959" i="2"/>
  <c r="J3958" i="2"/>
  <c r="I3958" i="2"/>
  <c r="H3958" i="2"/>
  <c r="G3958" i="2"/>
  <c r="F3958" i="2"/>
  <c r="E3958" i="2"/>
  <c r="D3958" i="2"/>
  <c r="J3957" i="2"/>
  <c r="I3957" i="2"/>
  <c r="H3957" i="2"/>
  <c r="G3957" i="2"/>
  <c r="F3957" i="2"/>
  <c r="E3957" i="2"/>
  <c r="D3957" i="2"/>
  <c r="J3956" i="2"/>
  <c r="I3956" i="2"/>
  <c r="H3956" i="2"/>
  <c r="G3956" i="2"/>
  <c r="F3956" i="2"/>
  <c r="E3956" i="2"/>
  <c r="D3956" i="2"/>
  <c r="J3955" i="2"/>
  <c r="I3955" i="2"/>
  <c r="H3955" i="2"/>
  <c r="G3955" i="2"/>
  <c r="F3955" i="2"/>
  <c r="E3955" i="2"/>
  <c r="D3955" i="2"/>
  <c r="J3954" i="2"/>
  <c r="I3954" i="2"/>
  <c r="H3954" i="2"/>
  <c r="G3954" i="2"/>
  <c r="F3954" i="2"/>
  <c r="E3954" i="2"/>
  <c r="D3954" i="2"/>
  <c r="J3953" i="2"/>
  <c r="I3953" i="2"/>
  <c r="H3953" i="2"/>
  <c r="G3953" i="2"/>
  <c r="F3953" i="2"/>
  <c r="E3953" i="2"/>
  <c r="D3953" i="2"/>
  <c r="J3952" i="2"/>
  <c r="I3952" i="2"/>
  <c r="H3952" i="2"/>
  <c r="G3952" i="2"/>
  <c r="F3952" i="2"/>
  <c r="E3952" i="2"/>
  <c r="D3952" i="2"/>
  <c r="J3951" i="2"/>
  <c r="I3951" i="2"/>
  <c r="H3951" i="2"/>
  <c r="G3951" i="2"/>
  <c r="F3951" i="2"/>
  <c r="E3951" i="2"/>
  <c r="D3951" i="2"/>
  <c r="J3950" i="2"/>
  <c r="I3950" i="2"/>
  <c r="H3950" i="2"/>
  <c r="G3950" i="2"/>
  <c r="F3950" i="2"/>
  <c r="E3950" i="2"/>
  <c r="D3950" i="2"/>
  <c r="J3949" i="2"/>
  <c r="I3949" i="2"/>
  <c r="H3949" i="2"/>
  <c r="G3949" i="2"/>
  <c r="F3949" i="2"/>
  <c r="E3949" i="2"/>
  <c r="D3949" i="2"/>
  <c r="J3948" i="2"/>
  <c r="I3948" i="2"/>
  <c r="H3948" i="2"/>
  <c r="G3948" i="2"/>
  <c r="F3948" i="2"/>
  <c r="E3948" i="2"/>
  <c r="D3948" i="2"/>
  <c r="J3947" i="2"/>
  <c r="I3947" i="2"/>
  <c r="H3947" i="2"/>
  <c r="G3947" i="2"/>
  <c r="F3947" i="2"/>
  <c r="E3947" i="2"/>
  <c r="D3947" i="2"/>
  <c r="J3946" i="2"/>
  <c r="I3946" i="2"/>
  <c r="H3946" i="2"/>
  <c r="G3946" i="2"/>
  <c r="F3946" i="2"/>
  <c r="E3946" i="2"/>
  <c r="D3946" i="2"/>
  <c r="J3945" i="2"/>
  <c r="I3945" i="2"/>
  <c r="H3945" i="2"/>
  <c r="G3945" i="2"/>
  <c r="F3945" i="2"/>
  <c r="E3945" i="2"/>
  <c r="D3945" i="2"/>
  <c r="J3944" i="2"/>
  <c r="I3944" i="2"/>
  <c r="H3944" i="2"/>
  <c r="G3944" i="2"/>
  <c r="F3944" i="2"/>
  <c r="E3944" i="2"/>
  <c r="D3944" i="2"/>
  <c r="J3943" i="2"/>
  <c r="I3943" i="2"/>
  <c r="H3943" i="2"/>
  <c r="G3943" i="2"/>
  <c r="F3943" i="2"/>
  <c r="E3943" i="2"/>
  <c r="D3943" i="2"/>
  <c r="J3942" i="2"/>
  <c r="I3942" i="2"/>
  <c r="H3942" i="2"/>
  <c r="G3942" i="2"/>
  <c r="F3942" i="2"/>
  <c r="E3942" i="2"/>
  <c r="D3942" i="2"/>
  <c r="J3941" i="2"/>
  <c r="I3941" i="2"/>
  <c r="H3941" i="2"/>
  <c r="G3941" i="2"/>
  <c r="F3941" i="2"/>
  <c r="E3941" i="2"/>
  <c r="D3941" i="2"/>
  <c r="J3940" i="2"/>
  <c r="I3940" i="2"/>
  <c r="H3940" i="2"/>
  <c r="G3940" i="2"/>
  <c r="F3940" i="2"/>
  <c r="E3940" i="2"/>
  <c r="D3940" i="2"/>
  <c r="J3939" i="2"/>
  <c r="I3939" i="2"/>
  <c r="H3939" i="2"/>
  <c r="G3939" i="2"/>
  <c r="F3939" i="2"/>
  <c r="E3939" i="2"/>
  <c r="D3939" i="2"/>
  <c r="J3938" i="2"/>
  <c r="I3938" i="2"/>
  <c r="H3938" i="2"/>
  <c r="G3938" i="2"/>
  <c r="F3938" i="2"/>
  <c r="E3938" i="2"/>
  <c r="D3938" i="2"/>
  <c r="J3937" i="2"/>
  <c r="I3937" i="2"/>
  <c r="H3937" i="2"/>
  <c r="G3937" i="2"/>
  <c r="F3937" i="2"/>
  <c r="E3937" i="2"/>
  <c r="D3937" i="2"/>
  <c r="J3936" i="2"/>
  <c r="I3936" i="2"/>
  <c r="H3936" i="2"/>
  <c r="G3936" i="2"/>
  <c r="F3936" i="2"/>
  <c r="E3936" i="2"/>
  <c r="D3936" i="2"/>
  <c r="J3935" i="2"/>
  <c r="I3935" i="2"/>
  <c r="H3935" i="2"/>
  <c r="G3935" i="2"/>
  <c r="F3935" i="2"/>
  <c r="E3935" i="2"/>
  <c r="D3935" i="2"/>
  <c r="J3934" i="2"/>
  <c r="I3934" i="2"/>
  <c r="H3934" i="2"/>
  <c r="G3934" i="2"/>
  <c r="F3934" i="2"/>
  <c r="E3934" i="2"/>
  <c r="D3934" i="2"/>
  <c r="J3933" i="2"/>
  <c r="I3933" i="2"/>
  <c r="H3933" i="2"/>
  <c r="G3933" i="2"/>
  <c r="F3933" i="2"/>
  <c r="E3933" i="2"/>
  <c r="D3933" i="2"/>
  <c r="J3932" i="2"/>
  <c r="I3932" i="2"/>
  <c r="H3932" i="2"/>
  <c r="G3932" i="2"/>
  <c r="F3932" i="2"/>
  <c r="E3932" i="2"/>
  <c r="D3932" i="2"/>
  <c r="J3931" i="2"/>
  <c r="I3931" i="2"/>
  <c r="H3931" i="2"/>
  <c r="G3931" i="2"/>
  <c r="F3931" i="2"/>
  <c r="E3931" i="2"/>
  <c r="D3931" i="2"/>
  <c r="J3930" i="2"/>
  <c r="I3930" i="2"/>
  <c r="H3930" i="2"/>
  <c r="G3930" i="2"/>
  <c r="F3930" i="2"/>
  <c r="E3930" i="2"/>
  <c r="D3930" i="2"/>
  <c r="J3929" i="2"/>
  <c r="I3929" i="2"/>
  <c r="H3929" i="2"/>
  <c r="G3929" i="2"/>
  <c r="F3929" i="2"/>
  <c r="E3929" i="2"/>
  <c r="D3929" i="2"/>
  <c r="J3928" i="2"/>
  <c r="I3928" i="2"/>
  <c r="H3928" i="2"/>
  <c r="G3928" i="2"/>
  <c r="F3928" i="2"/>
  <c r="E3928" i="2"/>
  <c r="D3928" i="2"/>
  <c r="J3927" i="2"/>
  <c r="I3927" i="2"/>
  <c r="H3927" i="2"/>
  <c r="G3927" i="2"/>
  <c r="F3927" i="2"/>
  <c r="E3927" i="2"/>
  <c r="D3927" i="2"/>
  <c r="J3926" i="2"/>
  <c r="I3926" i="2"/>
  <c r="H3926" i="2"/>
  <c r="G3926" i="2"/>
  <c r="F3926" i="2"/>
  <c r="E3926" i="2"/>
  <c r="D3926" i="2"/>
  <c r="J3925" i="2"/>
  <c r="I3925" i="2"/>
  <c r="H3925" i="2"/>
  <c r="G3925" i="2"/>
  <c r="F3925" i="2"/>
  <c r="E3925" i="2"/>
  <c r="D3925" i="2"/>
  <c r="J3924" i="2"/>
  <c r="I3924" i="2"/>
  <c r="H3924" i="2"/>
  <c r="G3924" i="2"/>
  <c r="F3924" i="2"/>
  <c r="E3924" i="2"/>
  <c r="D3924" i="2"/>
  <c r="J3923" i="2"/>
  <c r="I3923" i="2"/>
  <c r="H3923" i="2"/>
  <c r="G3923" i="2"/>
  <c r="F3923" i="2"/>
  <c r="E3923" i="2"/>
  <c r="D3923" i="2"/>
  <c r="J3922" i="2"/>
  <c r="I3922" i="2"/>
  <c r="H3922" i="2"/>
  <c r="G3922" i="2"/>
  <c r="F3922" i="2"/>
  <c r="E3922" i="2"/>
  <c r="D3922" i="2"/>
  <c r="J3921" i="2"/>
  <c r="I3921" i="2"/>
  <c r="H3921" i="2"/>
  <c r="G3921" i="2"/>
  <c r="F3921" i="2"/>
  <c r="E3921" i="2"/>
  <c r="D3921" i="2"/>
  <c r="J3920" i="2"/>
  <c r="I3920" i="2"/>
  <c r="H3920" i="2"/>
  <c r="G3920" i="2"/>
  <c r="F3920" i="2"/>
  <c r="E3920" i="2"/>
  <c r="D3920" i="2"/>
  <c r="J3919" i="2"/>
  <c r="I3919" i="2"/>
  <c r="H3919" i="2"/>
  <c r="G3919" i="2"/>
  <c r="F3919" i="2"/>
  <c r="E3919" i="2"/>
  <c r="D3919" i="2"/>
  <c r="J3918" i="2"/>
  <c r="I3918" i="2"/>
  <c r="H3918" i="2"/>
  <c r="G3918" i="2"/>
  <c r="F3918" i="2"/>
  <c r="E3918" i="2"/>
  <c r="D3918" i="2"/>
  <c r="J3917" i="2"/>
  <c r="I3917" i="2"/>
  <c r="H3917" i="2"/>
  <c r="G3917" i="2"/>
  <c r="F3917" i="2"/>
  <c r="E3917" i="2"/>
  <c r="D3917" i="2"/>
  <c r="J3916" i="2"/>
  <c r="I3916" i="2"/>
  <c r="H3916" i="2"/>
  <c r="G3916" i="2"/>
  <c r="F3916" i="2"/>
  <c r="E3916" i="2"/>
  <c r="D3916" i="2"/>
  <c r="J3915" i="2"/>
  <c r="I3915" i="2"/>
  <c r="H3915" i="2"/>
  <c r="G3915" i="2"/>
  <c r="F3915" i="2"/>
  <c r="E3915" i="2"/>
  <c r="D3915" i="2"/>
  <c r="J3914" i="2"/>
  <c r="I3914" i="2"/>
  <c r="H3914" i="2"/>
  <c r="G3914" i="2"/>
  <c r="F3914" i="2"/>
  <c r="E3914" i="2"/>
  <c r="D3914" i="2"/>
  <c r="J3913" i="2"/>
  <c r="I3913" i="2"/>
  <c r="H3913" i="2"/>
  <c r="G3913" i="2"/>
  <c r="F3913" i="2"/>
  <c r="E3913" i="2"/>
  <c r="D3913" i="2"/>
  <c r="J3912" i="2"/>
  <c r="I3912" i="2"/>
  <c r="H3912" i="2"/>
  <c r="G3912" i="2"/>
  <c r="F3912" i="2"/>
  <c r="E3912" i="2"/>
  <c r="D3912" i="2"/>
  <c r="J3911" i="2"/>
  <c r="I3911" i="2"/>
  <c r="H3911" i="2"/>
  <c r="G3911" i="2"/>
  <c r="F3911" i="2"/>
  <c r="E3911" i="2"/>
  <c r="D3911" i="2"/>
  <c r="J3910" i="2"/>
  <c r="I3910" i="2"/>
  <c r="H3910" i="2"/>
  <c r="G3910" i="2"/>
  <c r="F3910" i="2"/>
  <c r="E3910" i="2"/>
  <c r="D3910" i="2"/>
  <c r="J3909" i="2"/>
  <c r="I3909" i="2"/>
  <c r="H3909" i="2"/>
  <c r="G3909" i="2"/>
  <c r="F3909" i="2"/>
  <c r="E3909" i="2"/>
  <c r="D3909" i="2"/>
  <c r="J3908" i="2"/>
  <c r="I3908" i="2"/>
  <c r="H3908" i="2"/>
  <c r="G3908" i="2"/>
  <c r="F3908" i="2"/>
  <c r="E3908" i="2"/>
  <c r="D3908" i="2"/>
  <c r="J3907" i="2"/>
  <c r="I3907" i="2"/>
  <c r="H3907" i="2"/>
  <c r="G3907" i="2"/>
  <c r="F3907" i="2"/>
  <c r="E3907" i="2"/>
  <c r="D3907" i="2"/>
  <c r="J3906" i="2"/>
  <c r="I3906" i="2"/>
  <c r="H3906" i="2"/>
  <c r="G3906" i="2"/>
  <c r="F3906" i="2"/>
  <c r="E3906" i="2"/>
  <c r="D3906" i="2"/>
  <c r="J3905" i="2"/>
  <c r="I3905" i="2"/>
  <c r="H3905" i="2"/>
  <c r="G3905" i="2"/>
  <c r="F3905" i="2"/>
  <c r="E3905" i="2"/>
  <c r="D3905" i="2"/>
  <c r="J3904" i="2"/>
  <c r="I3904" i="2"/>
  <c r="H3904" i="2"/>
  <c r="G3904" i="2"/>
  <c r="F3904" i="2"/>
  <c r="E3904" i="2"/>
  <c r="D3904" i="2"/>
  <c r="J3903" i="2"/>
  <c r="I3903" i="2"/>
  <c r="H3903" i="2"/>
  <c r="G3903" i="2"/>
  <c r="F3903" i="2"/>
  <c r="E3903" i="2"/>
  <c r="D3903" i="2"/>
  <c r="J3902" i="2"/>
  <c r="I3902" i="2"/>
  <c r="H3902" i="2"/>
  <c r="G3902" i="2"/>
  <c r="F3902" i="2"/>
  <c r="E3902" i="2"/>
  <c r="D3902" i="2"/>
  <c r="J3901" i="2"/>
  <c r="I3901" i="2"/>
  <c r="H3901" i="2"/>
  <c r="G3901" i="2"/>
  <c r="F3901" i="2"/>
  <c r="E3901" i="2"/>
  <c r="D3901" i="2"/>
  <c r="J3900" i="2"/>
  <c r="I3900" i="2"/>
  <c r="H3900" i="2"/>
  <c r="G3900" i="2"/>
  <c r="F3900" i="2"/>
  <c r="E3900" i="2"/>
  <c r="D3900" i="2"/>
  <c r="J3899" i="2"/>
  <c r="I3899" i="2"/>
  <c r="H3899" i="2"/>
  <c r="G3899" i="2"/>
  <c r="F3899" i="2"/>
  <c r="E3899" i="2"/>
  <c r="D3899" i="2"/>
  <c r="J3898" i="2"/>
  <c r="I3898" i="2"/>
  <c r="H3898" i="2"/>
  <c r="G3898" i="2"/>
  <c r="F3898" i="2"/>
  <c r="E3898" i="2"/>
  <c r="D3898" i="2"/>
  <c r="J3897" i="2"/>
  <c r="I3897" i="2"/>
  <c r="H3897" i="2"/>
  <c r="G3897" i="2"/>
  <c r="F3897" i="2"/>
  <c r="E3897" i="2"/>
  <c r="D3897" i="2"/>
  <c r="J3896" i="2"/>
  <c r="I3896" i="2"/>
  <c r="H3896" i="2"/>
  <c r="G3896" i="2"/>
  <c r="F3896" i="2"/>
  <c r="E3896" i="2"/>
  <c r="D3896" i="2"/>
  <c r="J3895" i="2"/>
  <c r="I3895" i="2"/>
  <c r="H3895" i="2"/>
  <c r="G3895" i="2"/>
  <c r="F3895" i="2"/>
  <c r="E3895" i="2"/>
  <c r="D3895" i="2"/>
  <c r="J3894" i="2"/>
  <c r="I3894" i="2"/>
  <c r="H3894" i="2"/>
  <c r="G3894" i="2"/>
  <c r="F3894" i="2"/>
  <c r="E3894" i="2"/>
  <c r="D3894" i="2"/>
  <c r="J3893" i="2"/>
  <c r="I3893" i="2"/>
  <c r="H3893" i="2"/>
  <c r="G3893" i="2"/>
  <c r="F3893" i="2"/>
  <c r="E3893" i="2"/>
  <c r="D3893" i="2"/>
  <c r="J3892" i="2"/>
  <c r="I3892" i="2"/>
  <c r="H3892" i="2"/>
  <c r="G3892" i="2"/>
  <c r="F3892" i="2"/>
  <c r="E3892" i="2"/>
  <c r="D3892" i="2"/>
  <c r="J3891" i="2"/>
  <c r="I3891" i="2"/>
  <c r="H3891" i="2"/>
  <c r="G3891" i="2"/>
  <c r="F3891" i="2"/>
  <c r="E3891" i="2"/>
  <c r="D3891" i="2"/>
  <c r="J3890" i="2"/>
  <c r="I3890" i="2"/>
  <c r="H3890" i="2"/>
  <c r="G3890" i="2"/>
  <c r="F3890" i="2"/>
  <c r="E3890" i="2"/>
  <c r="D3890" i="2"/>
  <c r="J3889" i="2"/>
  <c r="I3889" i="2"/>
  <c r="H3889" i="2"/>
  <c r="G3889" i="2"/>
  <c r="F3889" i="2"/>
  <c r="E3889" i="2"/>
  <c r="D3889" i="2"/>
  <c r="J3888" i="2"/>
  <c r="I3888" i="2"/>
  <c r="H3888" i="2"/>
  <c r="G3888" i="2"/>
  <c r="F3888" i="2"/>
  <c r="E3888" i="2"/>
  <c r="D3888" i="2"/>
  <c r="J3887" i="2"/>
  <c r="I3887" i="2"/>
  <c r="H3887" i="2"/>
  <c r="G3887" i="2"/>
  <c r="F3887" i="2"/>
  <c r="E3887" i="2"/>
  <c r="D3887" i="2"/>
  <c r="J3886" i="2"/>
  <c r="I3886" i="2"/>
  <c r="H3886" i="2"/>
  <c r="G3886" i="2"/>
  <c r="F3886" i="2"/>
  <c r="E3886" i="2"/>
  <c r="D3886" i="2"/>
  <c r="J3885" i="2"/>
  <c r="I3885" i="2"/>
  <c r="H3885" i="2"/>
  <c r="G3885" i="2"/>
  <c r="F3885" i="2"/>
  <c r="E3885" i="2"/>
  <c r="D3885" i="2"/>
  <c r="J3884" i="2"/>
  <c r="I3884" i="2"/>
  <c r="H3884" i="2"/>
  <c r="G3884" i="2"/>
  <c r="F3884" i="2"/>
  <c r="E3884" i="2"/>
  <c r="D3884" i="2"/>
  <c r="J3883" i="2"/>
  <c r="I3883" i="2"/>
  <c r="H3883" i="2"/>
  <c r="G3883" i="2"/>
  <c r="F3883" i="2"/>
  <c r="E3883" i="2"/>
  <c r="D3883" i="2"/>
  <c r="J3882" i="2"/>
  <c r="I3882" i="2"/>
  <c r="H3882" i="2"/>
  <c r="G3882" i="2"/>
  <c r="F3882" i="2"/>
  <c r="E3882" i="2"/>
  <c r="D3882" i="2"/>
  <c r="J3881" i="2"/>
  <c r="I3881" i="2"/>
  <c r="H3881" i="2"/>
  <c r="G3881" i="2"/>
  <c r="F3881" i="2"/>
  <c r="E3881" i="2"/>
  <c r="D3881" i="2"/>
  <c r="J3880" i="2"/>
  <c r="I3880" i="2"/>
  <c r="H3880" i="2"/>
  <c r="G3880" i="2"/>
  <c r="F3880" i="2"/>
  <c r="E3880" i="2"/>
  <c r="D3880" i="2"/>
  <c r="J3879" i="2"/>
  <c r="I3879" i="2"/>
  <c r="H3879" i="2"/>
  <c r="G3879" i="2"/>
  <c r="F3879" i="2"/>
  <c r="E3879" i="2"/>
  <c r="D3879" i="2"/>
  <c r="J3878" i="2"/>
  <c r="I3878" i="2"/>
  <c r="H3878" i="2"/>
  <c r="G3878" i="2"/>
  <c r="F3878" i="2"/>
  <c r="E3878" i="2"/>
  <c r="D3878" i="2"/>
  <c r="J3877" i="2"/>
  <c r="I3877" i="2"/>
  <c r="H3877" i="2"/>
  <c r="G3877" i="2"/>
  <c r="F3877" i="2"/>
  <c r="E3877" i="2"/>
  <c r="D3877" i="2"/>
  <c r="J3876" i="2"/>
  <c r="I3876" i="2"/>
  <c r="H3876" i="2"/>
  <c r="G3876" i="2"/>
  <c r="F3876" i="2"/>
  <c r="E3876" i="2"/>
  <c r="D3876" i="2"/>
  <c r="J3875" i="2"/>
  <c r="I3875" i="2"/>
  <c r="H3875" i="2"/>
  <c r="G3875" i="2"/>
  <c r="F3875" i="2"/>
  <c r="E3875" i="2"/>
  <c r="D3875" i="2"/>
  <c r="J3874" i="2"/>
  <c r="I3874" i="2"/>
  <c r="H3874" i="2"/>
  <c r="G3874" i="2"/>
  <c r="F3874" i="2"/>
  <c r="E3874" i="2"/>
  <c r="D3874" i="2"/>
  <c r="J3873" i="2"/>
  <c r="I3873" i="2"/>
  <c r="H3873" i="2"/>
  <c r="G3873" i="2"/>
  <c r="F3873" i="2"/>
  <c r="E3873" i="2"/>
  <c r="D3873" i="2"/>
  <c r="J3872" i="2"/>
  <c r="I3872" i="2"/>
  <c r="H3872" i="2"/>
  <c r="G3872" i="2"/>
  <c r="F3872" i="2"/>
  <c r="E3872" i="2"/>
  <c r="D3872" i="2"/>
  <c r="J3871" i="2"/>
  <c r="I3871" i="2"/>
  <c r="H3871" i="2"/>
  <c r="G3871" i="2"/>
  <c r="F3871" i="2"/>
  <c r="E3871" i="2"/>
  <c r="D3871" i="2"/>
  <c r="J3870" i="2"/>
  <c r="I3870" i="2"/>
  <c r="H3870" i="2"/>
  <c r="G3870" i="2"/>
  <c r="F3870" i="2"/>
  <c r="E3870" i="2"/>
  <c r="D3870" i="2"/>
  <c r="J3869" i="2"/>
  <c r="I3869" i="2"/>
  <c r="H3869" i="2"/>
  <c r="G3869" i="2"/>
  <c r="F3869" i="2"/>
  <c r="E3869" i="2"/>
  <c r="D3869" i="2"/>
  <c r="J3868" i="2"/>
  <c r="I3868" i="2"/>
  <c r="H3868" i="2"/>
  <c r="G3868" i="2"/>
  <c r="F3868" i="2"/>
  <c r="E3868" i="2"/>
  <c r="D3868" i="2"/>
  <c r="J3867" i="2"/>
  <c r="I3867" i="2"/>
  <c r="H3867" i="2"/>
  <c r="G3867" i="2"/>
  <c r="F3867" i="2"/>
  <c r="E3867" i="2"/>
  <c r="D3867" i="2"/>
  <c r="J3866" i="2"/>
  <c r="I3866" i="2"/>
  <c r="H3866" i="2"/>
  <c r="G3866" i="2"/>
  <c r="F3866" i="2"/>
  <c r="E3866" i="2"/>
  <c r="D3866" i="2"/>
  <c r="J3865" i="2"/>
  <c r="I3865" i="2"/>
  <c r="H3865" i="2"/>
  <c r="G3865" i="2"/>
  <c r="F3865" i="2"/>
  <c r="E3865" i="2"/>
  <c r="D3865" i="2"/>
  <c r="J3864" i="2"/>
  <c r="I3864" i="2"/>
  <c r="H3864" i="2"/>
  <c r="G3864" i="2"/>
  <c r="F3864" i="2"/>
  <c r="E3864" i="2"/>
  <c r="D3864" i="2"/>
  <c r="J3863" i="2"/>
  <c r="I3863" i="2"/>
  <c r="H3863" i="2"/>
  <c r="G3863" i="2"/>
  <c r="F3863" i="2"/>
  <c r="E3863" i="2"/>
  <c r="D3863" i="2"/>
  <c r="J3862" i="2"/>
  <c r="I3862" i="2"/>
  <c r="H3862" i="2"/>
  <c r="G3862" i="2"/>
  <c r="F3862" i="2"/>
  <c r="E3862" i="2"/>
  <c r="D3862" i="2"/>
  <c r="J3861" i="2"/>
  <c r="I3861" i="2"/>
  <c r="H3861" i="2"/>
  <c r="G3861" i="2"/>
  <c r="F3861" i="2"/>
  <c r="E3861" i="2"/>
  <c r="D3861" i="2"/>
  <c r="J3860" i="2"/>
  <c r="I3860" i="2"/>
  <c r="H3860" i="2"/>
  <c r="G3860" i="2"/>
  <c r="F3860" i="2"/>
  <c r="E3860" i="2"/>
  <c r="D3860" i="2"/>
  <c r="J3859" i="2"/>
  <c r="I3859" i="2"/>
  <c r="H3859" i="2"/>
  <c r="G3859" i="2"/>
  <c r="F3859" i="2"/>
  <c r="E3859" i="2"/>
  <c r="D3859" i="2"/>
  <c r="J3858" i="2"/>
  <c r="I3858" i="2"/>
  <c r="H3858" i="2"/>
  <c r="G3858" i="2"/>
  <c r="F3858" i="2"/>
  <c r="E3858" i="2"/>
  <c r="D3858" i="2"/>
  <c r="J3857" i="2"/>
  <c r="I3857" i="2"/>
  <c r="H3857" i="2"/>
  <c r="G3857" i="2"/>
  <c r="F3857" i="2"/>
  <c r="E3857" i="2"/>
  <c r="D3857" i="2"/>
  <c r="J3856" i="2"/>
  <c r="I3856" i="2"/>
  <c r="H3856" i="2"/>
  <c r="G3856" i="2"/>
  <c r="F3856" i="2"/>
  <c r="E3856" i="2"/>
  <c r="D3856" i="2"/>
  <c r="J3855" i="2"/>
  <c r="I3855" i="2"/>
  <c r="H3855" i="2"/>
  <c r="G3855" i="2"/>
  <c r="F3855" i="2"/>
  <c r="E3855" i="2"/>
  <c r="D3855" i="2"/>
  <c r="J3854" i="2"/>
  <c r="I3854" i="2"/>
  <c r="H3854" i="2"/>
  <c r="G3854" i="2"/>
  <c r="F3854" i="2"/>
  <c r="E3854" i="2"/>
  <c r="D3854" i="2"/>
  <c r="J3853" i="2"/>
  <c r="I3853" i="2"/>
  <c r="H3853" i="2"/>
  <c r="G3853" i="2"/>
  <c r="F3853" i="2"/>
  <c r="E3853" i="2"/>
  <c r="D3853" i="2"/>
  <c r="J3852" i="2"/>
  <c r="I3852" i="2"/>
  <c r="H3852" i="2"/>
  <c r="G3852" i="2"/>
  <c r="F3852" i="2"/>
  <c r="E3852" i="2"/>
  <c r="D3852" i="2"/>
  <c r="J3851" i="2"/>
  <c r="I3851" i="2"/>
  <c r="H3851" i="2"/>
  <c r="G3851" i="2"/>
  <c r="F3851" i="2"/>
  <c r="E3851" i="2"/>
  <c r="D3851" i="2"/>
  <c r="J3850" i="2"/>
  <c r="I3850" i="2"/>
  <c r="H3850" i="2"/>
  <c r="G3850" i="2"/>
  <c r="F3850" i="2"/>
  <c r="E3850" i="2"/>
  <c r="D3850" i="2"/>
  <c r="J3849" i="2"/>
  <c r="I3849" i="2"/>
  <c r="H3849" i="2"/>
  <c r="G3849" i="2"/>
  <c r="F3849" i="2"/>
  <c r="E3849" i="2"/>
  <c r="D3849" i="2"/>
  <c r="J3848" i="2"/>
  <c r="I3848" i="2"/>
  <c r="H3848" i="2"/>
  <c r="G3848" i="2"/>
  <c r="F3848" i="2"/>
  <c r="E3848" i="2"/>
  <c r="D3848" i="2"/>
  <c r="J3847" i="2"/>
  <c r="I3847" i="2"/>
  <c r="H3847" i="2"/>
  <c r="G3847" i="2"/>
  <c r="F3847" i="2"/>
  <c r="E3847" i="2"/>
  <c r="D3847" i="2"/>
  <c r="J3846" i="2"/>
  <c r="I3846" i="2"/>
  <c r="H3846" i="2"/>
  <c r="G3846" i="2"/>
  <c r="F3846" i="2"/>
  <c r="E3846" i="2"/>
  <c r="D3846" i="2"/>
  <c r="J3845" i="2"/>
  <c r="I3845" i="2"/>
  <c r="H3845" i="2"/>
  <c r="G3845" i="2"/>
  <c r="F3845" i="2"/>
  <c r="E3845" i="2"/>
  <c r="D3845" i="2"/>
  <c r="J3844" i="2"/>
  <c r="I3844" i="2"/>
  <c r="H3844" i="2"/>
  <c r="G3844" i="2"/>
  <c r="F3844" i="2"/>
  <c r="E3844" i="2"/>
  <c r="D3844" i="2"/>
  <c r="J3843" i="2"/>
  <c r="I3843" i="2"/>
  <c r="H3843" i="2"/>
  <c r="G3843" i="2"/>
  <c r="F3843" i="2"/>
  <c r="E3843" i="2"/>
  <c r="D3843" i="2"/>
  <c r="J3842" i="2"/>
  <c r="I3842" i="2"/>
  <c r="H3842" i="2"/>
  <c r="G3842" i="2"/>
  <c r="F3842" i="2"/>
  <c r="E3842" i="2"/>
  <c r="D3842" i="2"/>
  <c r="J3841" i="2"/>
  <c r="I3841" i="2"/>
  <c r="H3841" i="2"/>
  <c r="G3841" i="2"/>
  <c r="F3841" i="2"/>
  <c r="E3841" i="2"/>
  <c r="D3841" i="2"/>
  <c r="J3840" i="2"/>
  <c r="I3840" i="2"/>
  <c r="H3840" i="2"/>
  <c r="G3840" i="2"/>
  <c r="F3840" i="2"/>
  <c r="E3840" i="2"/>
  <c r="D3840" i="2"/>
  <c r="J3839" i="2"/>
  <c r="I3839" i="2"/>
  <c r="H3839" i="2"/>
  <c r="G3839" i="2"/>
  <c r="F3839" i="2"/>
  <c r="E3839" i="2"/>
  <c r="D3839" i="2"/>
  <c r="J3838" i="2"/>
  <c r="I3838" i="2"/>
  <c r="H3838" i="2"/>
  <c r="G3838" i="2"/>
  <c r="F3838" i="2"/>
  <c r="E3838" i="2"/>
  <c r="D3838" i="2"/>
  <c r="J3837" i="2"/>
  <c r="I3837" i="2"/>
  <c r="H3837" i="2"/>
  <c r="G3837" i="2"/>
  <c r="F3837" i="2"/>
  <c r="E3837" i="2"/>
  <c r="D3837" i="2"/>
  <c r="J3836" i="2"/>
  <c r="I3836" i="2"/>
  <c r="H3836" i="2"/>
  <c r="G3836" i="2"/>
  <c r="F3836" i="2"/>
  <c r="E3836" i="2"/>
  <c r="D3836" i="2"/>
  <c r="J3835" i="2"/>
  <c r="I3835" i="2"/>
  <c r="H3835" i="2"/>
  <c r="G3835" i="2"/>
  <c r="F3835" i="2"/>
  <c r="E3835" i="2"/>
  <c r="D3835" i="2"/>
  <c r="J3834" i="2"/>
  <c r="I3834" i="2"/>
  <c r="H3834" i="2"/>
  <c r="G3834" i="2"/>
  <c r="F3834" i="2"/>
  <c r="E3834" i="2"/>
  <c r="D3834" i="2"/>
  <c r="J3833" i="2"/>
  <c r="I3833" i="2"/>
  <c r="H3833" i="2"/>
  <c r="G3833" i="2"/>
  <c r="F3833" i="2"/>
  <c r="E3833" i="2"/>
  <c r="D3833" i="2"/>
  <c r="J3832" i="2"/>
  <c r="I3832" i="2"/>
  <c r="H3832" i="2"/>
  <c r="G3832" i="2"/>
  <c r="F3832" i="2"/>
  <c r="E3832" i="2"/>
  <c r="D3832" i="2"/>
  <c r="J3831" i="2"/>
  <c r="I3831" i="2"/>
  <c r="H3831" i="2"/>
  <c r="G3831" i="2"/>
  <c r="F3831" i="2"/>
  <c r="E3831" i="2"/>
  <c r="D3831" i="2"/>
  <c r="J3830" i="2"/>
  <c r="I3830" i="2"/>
  <c r="H3830" i="2"/>
  <c r="G3830" i="2"/>
  <c r="F3830" i="2"/>
  <c r="E3830" i="2"/>
  <c r="D3830" i="2"/>
  <c r="J3829" i="2"/>
  <c r="I3829" i="2"/>
  <c r="H3829" i="2"/>
  <c r="G3829" i="2"/>
  <c r="F3829" i="2"/>
  <c r="E3829" i="2"/>
  <c r="D3829" i="2"/>
  <c r="J3828" i="2"/>
  <c r="I3828" i="2"/>
  <c r="H3828" i="2"/>
  <c r="G3828" i="2"/>
  <c r="F3828" i="2"/>
  <c r="E3828" i="2"/>
  <c r="D3828" i="2"/>
  <c r="J3827" i="2"/>
  <c r="I3827" i="2"/>
  <c r="H3827" i="2"/>
  <c r="G3827" i="2"/>
  <c r="F3827" i="2"/>
  <c r="E3827" i="2"/>
  <c r="D3827" i="2"/>
  <c r="J3826" i="2"/>
  <c r="I3826" i="2"/>
  <c r="H3826" i="2"/>
  <c r="G3826" i="2"/>
  <c r="F3826" i="2"/>
  <c r="E3826" i="2"/>
  <c r="D3826" i="2"/>
  <c r="J3825" i="2"/>
  <c r="I3825" i="2"/>
  <c r="H3825" i="2"/>
  <c r="G3825" i="2"/>
  <c r="F3825" i="2"/>
  <c r="E3825" i="2"/>
  <c r="D3825" i="2"/>
  <c r="J3824" i="2"/>
  <c r="I3824" i="2"/>
  <c r="H3824" i="2"/>
  <c r="G3824" i="2"/>
  <c r="F3824" i="2"/>
  <c r="E3824" i="2"/>
  <c r="D3824" i="2"/>
  <c r="J3823" i="2"/>
  <c r="I3823" i="2"/>
  <c r="H3823" i="2"/>
  <c r="G3823" i="2"/>
  <c r="F3823" i="2"/>
  <c r="E3823" i="2"/>
  <c r="D3823" i="2"/>
  <c r="J3822" i="2"/>
  <c r="I3822" i="2"/>
  <c r="H3822" i="2"/>
  <c r="G3822" i="2"/>
  <c r="F3822" i="2"/>
  <c r="E3822" i="2"/>
  <c r="D3822" i="2"/>
  <c r="J3821" i="2"/>
  <c r="I3821" i="2"/>
  <c r="H3821" i="2"/>
  <c r="G3821" i="2"/>
  <c r="F3821" i="2"/>
  <c r="E3821" i="2"/>
  <c r="D3821" i="2"/>
  <c r="J3820" i="2"/>
  <c r="I3820" i="2"/>
  <c r="H3820" i="2"/>
  <c r="G3820" i="2"/>
  <c r="F3820" i="2"/>
  <c r="E3820" i="2"/>
  <c r="D3820" i="2"/>
  <c r="J3819" i="2"/>
  <c r="I3819" i="2"/>
  <c r="H3819" i="2"/>
  <c r="G3819" i="2"/>
  <c r="F3819" i="2"/>
  <c r="E3819" i="2"/>
  <c r="D3819" i="2"/>
  <c r="J3818" i="2"/>
  <c r="I3818" i="2"/>
  <c r="H3818" i="2"/>
  <c r="G3818" i="2"/>
  <c r="F3818" i="2"/>
  <c r="E3818" i="2"/>
  <c r="D3818" i="2"/>
  <c r="J3817" i="2"/>
  <c r="I3817" i="2"/>
  <c r="H3817" i="2"/>
  <c r="G3817" i="2"/>
  <c r="F3817" i="2"/>
  <c r="E3817" i="2"/>
  <c r="D3817" i="2"/>
  <c r="J3816" i="2"/>
  <c r="I3816" i="2"/>
  <c r="H3816" i="2"/>
  <c r="G3816" i="2"/>
  <c r="F3816" i="2"/>
  <c r="E3816" i="2"/>
  <c r="D3816" i="2"/>
  <c r="J3815" i="2"/>
  <c r="I3815" i="2"/>
  <c r="H3815" i="2"/>
  <c r="G3815" i="2"/>
  <c r="F3815" i="2"/>
  <c r="E3815" i="2"/>
  <c r="D3815" i="2"/>
  <c r="J3814" i="2"/>
  <c r="I3814" i="2"/>
  <c r="H3814" i="2"/>
  <c r="G3814" i="2"/>
  <c r="F3814" i="2"/>
  <c r="E3814" i="2"/>
  <c r="D3814" i="2"/>
  <c r="J3813" i="2"/>
  <c r="I3813" i="2"/>
  <c r="H3813" i="2"/>
  <c r="G3813" i="2"/>
  <c r="F3813" i="2"/>
  <c r="E3813" i="2"/>
  <c r="D3813" i="2"/>
  <c r="J3812" i="2"/>
  <c r="I3812" i="2"/>
  <c r="H3812" i="2"/>
  <c r="G3812" i="2"/>
  <c r="F3812" i="2"/>
  <c r="E3812" i="2"/>
  <c r="D3812" i="2"/>
  <c r="J3811" i="2"/>
  <c r="I3811" i="2"/>
  <c r="H3811" i="2"/>
  <c r="G3811" i="2"/>
  <c r="F3811" i="2"/>
  <c r="E3811" i="2"/>
  <c r="D3811" i="2"/>
  <c r="J3810" i="2"/>
  <c r="I3810" i="2"/>
  <c r="H3810" i="2"/>
  <c r="G3810" i="2"/>
  <c r="F3810" i="2"/>
  <c r="E3810" i="2"/>
  <c r="D3810" i="2"/>
  <c r="J3809" i="2"/>
  <c r="I3809" i="2"/>
  <c r="H3809" i="2"/>
  <c r="G3809" i="2"/>
  <c r="F3809" i="2"/>
  <c r="E3809" i="2"/>
  <c r="D3809" i="2"/>
  <c r="J3808" i="2"/>
  <c r="I3808" i="2"/>
  <c r="H3808" i="2"/>
  <c r="G3808" i="2"/>
  <c r="F3808" i="2"/>
  <c r="E3808" i="2"/>
  <c r="D3808" i="2"/>
  <c r="J3807" i="2"/>
  <c r="I3807" i="2"/>
  <c r="H3807" i="2"/>
  <c r="G3807" i="2"/>
  <c r="F3807" i="2"/>
  <c r="E3807" i="2"/>
  <c r="D3807" i="2"/>
  <c r="J3806" i="2"/>
  <c r="I3806" i="2"/>
  <c r="H3806" i="2"/>
  <c r="G3806" i="2"/>
  <c r="F3806" i="2"/>
  <c r="E3806" i="2"/>
  <c r="D3806" i="2"/>
  <c r="J3805" i="2"/>
  <c r="I3805" i="2"/>
  <c r="H3805" i="2"/>
  <c r="G3805" i="2"/>
  <c r="F3805" i="2"/>
  <c r="E3805" i="2"/>
  <c r="D3805" i="2"/>
  <c r="J3804" i="2"/>
  <c r="I3804" i="2"/>
  <c r="H3804" i="2"/>
  <c r="G3804" i="2"/>
  <c r="F3804" i="2"/>
  <c r="E3804" i="2"/>
  <c r="D3804" i="2"/>
  <c r="J3803" i="2"/>
  <c r="I3803" i="2"/>
  <c r="H3803" i="2"/>
  <c r="G3803" i="2"/>
  <c r="F3803" i="2"/>
  <c r="E3803" i="2"/>
  <c r="D3803" i="2"/>
  <c r="J3801" i="2"/>
  <c r="I3801" i="2"/>
  <c r="H3801" i="2"/>
  <c r="G3801" i="2"/>
  <c r="F3801" i="2"/>
  <c r="E3801" i="2"/>
  <c r="D3801" i="2"/>
  <c r="J3800" i="2"/>
  <c r="I3800" i="2"/>
  <c r="H3800" i="2"/>
  <c r="G3800" i="2"/>
  <c r="F3800" i="2"/>
  <c r="E3800" i="2"/>
  <c r="D3800" i="2"/>
  <c r="J3799" i="2"/>
  <c r="I3799" i="2"/>
  <c r="H3799" i="2"/>
  <c r="G3799" i="2"/>
  <c r="F3799" i="2"/>
  <c r="E3799" i="2"/>
  <c r="D3799" i="2"/>
  <c r="J3798" i="2"/>
  <c r="I3798" i="2"/>
  <c r="H3798" i="2"/>
  <c r="G3798" i="2"/>
  <c r="F3798" i="2"/>
  <c r="E3798" i="2"/>
  <c r="D3798" i="2"/>
  <c r="J3797" i="2"/>
  <c r="I3797" i="2"/>
  <c r="H3797" i="2"/>
  <c r="G3797" i="2"/>
  <c r="F3797" i="2"/>
  <c r="E3797" i="2"/>
  <c r="D3797" i="2"/>
  <c r="J3796" i="2"/>
  <c r="I3796" i="2"/>
  <c r="H3796" i="2"/>
  <c r="G3796" i="2"/>
  <c r="F3796" i="2"/>
  <c r="E3796" i="2"/>
  <c r="D3796" i="2"/>
  <c r="J3795" i="2"/>
  <c r="I3795" i="2"/>
  <c r="H3795" i="2"/>
  <c r="G3795" i="2"/>
  <c r="F3795" i="2"/>
  <c r="E3795" i="2"/>
  <c r="D3795" i="2"/>
  <c r="J3794" i="2"/>
  <c r="I3794" i="2"/>
  <c r="H3794" i="2"/>
  <c r="G3794" i="2"/>
  <c r="F3794" i="2"/>
  <c r="E3794" i="2"/>
  <c r="D3794" i="2"/>
  <c r="J3793" i="2"/>
  <c r="I3793" i="2"/>
  <c r="H3793" i="2"/>
  <c r="G3793" i="2"/>
  <c r="F3793" i="2"/>
  <c r="E3793" i="2"/>
  <c r="D3793" i="2"/>
  <c r="J3792" i="2"/>
  <c r="I3792" i="2"/>
  <c r="H3792" i="2"/>
  <c r="G3792" i="2"/>
  <c r="F3792" i="2"/>
  <c r="E3792" i="2"/>
  <c r="D3792" i="2"/>
  <c r="J3791" i="2"/>
  <c r="I3791" i="2"/>
  <c r="H3791" i="2"/>
  <c r="G3791" i="2"/>
  <c r="F3791" i="2"/>
  <c r="E3791" i="2"/>
  <c r="D3791" i="2"/>
  <c r="J3790" i="2"/>
  <c r="I3790" i="2"/>
  <c r="H3790" i="2"/>
  <c r="G3790" i="2"/>
  <c r="F3790" i="2"/>
  <c r="E3790" i="2"/>
  <c r="D3790" i="2"/>
  <c r="J3789" i="2"/>
  <c r="I3789" i="2"/>
  <c r="H3789" i="2"/>
  <c r="G3789" i="2"/>
  <c r="F3789" i="2"/>
  <c r="E3789" i="2"/>
  <c r="D3789" i="2"/>
  <c r="J3788" i="2"/>
  <c r="I3788" i="2"/>
  <c r="H3788" i="2"/>
  <c r="G3788" i="2"/>
  <c r="F3788" i="2"/>
  <c r="E3788" i="2"/>
  <c r="D3788" i="2"/>
  <c r="J3787" i="2"/>
  <c r="I3787" i="2"/>
  <c r="H3787" i="2"/>
  <c r="G3787" i="2"/>
  <c r="F3787" i="2"/>
  <c r="E3787" i="2"/>
  <c r="D3787" i="2"/>
  <c r="J3786" i="2"/>
  <c r="I3786" i="2"/>
  <c r="H3786" i="2"/>
  <c r="G3786" i="2"/>
  <c r="F3786" i="2"/>
  <c r="E3786" i="2"/>
  <c r="D3786" i="2"/>
  <c r="J3785" i="2"/>
  <c r="I3785" i="2"/>
  <c r="H3785" i="2"/>
  <c r="G3785" i="2"/>
  <c r="F3785" i="2"/>
  <c r="E3785" i="2"/>
  <c r="D3785" i="2"/>
  <c r="J3784" i="2"/>
  <c r="I3784" i="2"/>
  <c r="H3784" i="2"/>
  <c r="G3784" i="2"/>
  <c r="F3784" i="2"/>
  <c r="E3784" i="2"/>
  <c r="D3784" i="2"/>
  <c r="J3783" i="2"/>
  <c r="I3783" i="2"/>
  <c r="H3783" i="2"/>
  <c r="G3783" i="2"/>
  <c r="F3783" i="2"/>
  <c r="E3783" i="2"/>
  <c r="D3783" i="2"/>
  <c r="J3782" i="2"/>
  <c r="I3782" i="2"/>
  <c r="H3782" i="2"/>
  <c r="G3782" i="2"/>
  <c r="F3782" i="2"/>
  <c r="E3782" i="2"/>
  <c r="D3782" i="2"/>
  <c r="J3781" i="2"/>
  <c r="I3781" i="2"/>
  <c r="H3781" i="2"/>
  <c r="G3781" i="2"/>
  <c r="F3781" i="2"/>
  <c r="E3781" i="2"/>
  <c r="D3781" i="2"/>
  <c r="J3780" i="2"/>
  <c r="I3780" i="2"/>
  <c r="H3780" i="2"/>
  <c r="G3780" i="2"/>
  <c r="F3780" i="2"/>
  <c r="E3780" i="2"/>
  <c r="D3780" i="2"/>
  <c r="J3779" i="2"/>
  <c r="I3779" i="2"/>
  <c r="H3779" i="2"/>
  <c r="G3779" i="2"/>
  <c r="F3779" i="2"/>
  <c r="E3779" i="2"/>
  <c r="D3779" i="2"/>
  <c r="J3778" i="2"/>
  <c r="I3778" i="2"/>
  <c r="H3778" i="2"/>
  <c r="G3778" i="2"/>
  <c r="F3778" i="2"/>
  <c r="E3778" i="2"/>
  <c r="D3778" i="2"/>
  <c r="J3777" i="2"/>
  <c r="I3777" i="2"/>
  <c r="H3777" i="2"/>
  <c r="G3777" i="2"/>
  <c r="F3777" i="2"/>
  <c r="E3777" i="2"/>
  <c r="D3777" i="2"/>
  <c r="J3776" i="2"/>
  <c r="I3776" i="2"/>
  <c r="H3776" i="2"/>
  <c r="G3776" i="2"/>
  <c r="F3776" i="2"/>
  <c r="E3776" i="2"/>
  <c r="D3776" i="2"/>
  <c r="J3775" i="2"/>
  <c r="I3775" i="2"/>
  <c r="H3775" i="2"/>
  <c r="G3775" i="2"/>
  <c r="F3775" i="2"/>
  <c r="E3775" i="2"/>
  <c r="D3775" i="2"/>
  <c r="J3774" i="2"/>
  <c r="I3774" i="2"/>
  <c r="H3774" i="2"/>
  <c r="G3774" i="2"/>
  <c r="F3774" i="2"/>
  <c r="E3774" i="2"/>
  <c r="D3774" i="2"/>
  <c r="J3773" i="2"/>
  <c r="I3773" i="2"/>
  <c r="H3773" i="2"/>
  <c r="G3773" i="2"/>
  <c r="F3773" i="2"/>
  <c r="E3773" i="2"/>
  <c r="D3773" i="2"/>
  <c r="J3772" i="2"/>
  <c r="I3772" i="2"/>
  <c r="H3772" i="2"/>
  <c r="G3772" i="2"/>
  <c r="F3772" i="2"/>
  <c r="E3772" i="2"/>
  <c r="D3772" i="2"/>
  <c r="J3771" i="2"/>
  <c r="I3771" i="2"/>
  <c r="H3771" i="2"/>
  <c r="G3771" i="2"/>
  <c r="F3771" i="2"/>
  <c r="E3771" i="2"/>
  <c r="D3771" i="2"/>
  <c r="J3770" i="2"/>
  <c r="I3770" i="2"/>
  <c r="H3770" i="2"/>
  <c r="G3770" i="2"/>
  <c r="F3770" i="2"/>
  <c r="E3770" i="2"/>
  <c r="D3770" i="2"/>
  <c r="J3769" i="2"/>
  <c r="I3769" i="2"/>
  <c r="H3769" i="2"/>
  <c r="G3769" i="2"/>
  <c r="F3769" i="2"/>
  <c r="E3769" i="2"/>
  <c r="D3769" i="2"/>
  <c r="J3768" i="2"/>
  <c r="I3768" i="2"/>
  <c r="H3768" i="2"/>
  <c r="G3768" i="2"/>
  <c r="F3768" i="2"/>
  <c r="E3768" i="2"/>
  <c r="D3768" i="2"/>
  <c r="J3767" i="2"/>
  <c r="I3767" i="2"/>
  <c r="H3767" i="2"/>
  <c r="G3767" i="2"/>
  <c r="F3767" i="2"/>
  <c r="E3767" i="2"/>
  <c r="D3767" i="2"/>
  <c r="J3766" i="2"/>
  <c r="I3766" i="2"/>
  <c r="H3766" i="2"/>
  <c r="G3766" i="2"/>
  <c r="F3766" i="2"/>
  <c r="E3766" i="2"/>
  <c r="D3766" i="2"/>
  <c r="J3764" i="2"/>
  <c r="I3764" i="2"/>
  <c r="H3764" i="2"/>
  <c r="G3764" i="2"/>
  <c r="F3764" i="2"/>
  <c r="E3764" i="2"/>
  <c r="D3764" i="2"/>
  <c r="J3763" i="2"/>
  <c r="I3763" i="2"/>
  <c r="H3763" i="2"/>
  <c r="G3763" i="2"/>
  <c r="F3763" i="2"/>
  <c r="E3763" i="2"/>
  <c r="D3763" i="2"/>
  <c r="J3762" i="2"/>
  <c r="I3762" i="2"/>
  <c r="H3762" i="2"/>
  <c r="G3762" i="2"/>
  <c r="F3762" i="2"/>
  <c r="E3762" i="2"/>
  <c r="D3762" i="2"/>
  <c r="J3761" i="2"/>
  <c r="I3761" i="2"/>
  <c r="H3761" i="2"/>
  <c r="G3761" i="2"/>
  <c r="F3761" i="2"/>
  <c r="E3761" i="2"/>
  <c r="D3761" i="2"/>
  <c r="J3760" i="2"/>
  <c r="I3760" i="2"/>
  <c r="H3760" i="2"/>
  <c r="G3760" i="2"/>
  <c r="F3760" i="2"/>
  <c r="E3760" i="2"/>
  <c r="D3760" i="2"/>
  <c r="J3759" i="2"/>
  <c r="I3759" i="2"/>
  <c r="H3759" i="2"/>
  <c r="G3759" i="2"/>
  <c r="F3759" i="2"/>
  <c r="E3759" i="2"/>
  <c r="D3759" i="2"/>
  <c r="J3758" i="2"/>
  <c r="I3758" i="2"/>
  <c r="H3758" i="2"/>
  <c r="G3758" i="2"/>
  <c r="F3758" i="2"/>
  <c r="E3758" i="2"/>
  <c r="D3758" i="2"/>
  <c r="J3757" i="2"/>
  <c r="I3757" i="2"/>
  <c r="H3757" i="2"/>
  <c r="G3757" i="2"/>
  <c r="F3757" i="2"/>
  <c r="E3757" i="2"/>
  <c r="D3757" i="2"/>
  <c r="J3756" i="2"/>
  <c r="I3756" i="2"/>
  <c r="H3756" i="2"/>
  <c r="G3756" i="2"/>
  <c r="F3756" i="2"/>
  <c r="E3756" i="2"/>
  <c r="D3756" i="2"/>
  <c r="J3755" i="2"/>
  <c r="I3755" i="2"/>
  <c r="H3755" i="2"/>
  <c r="G3755" i="2"/>
  <c r="F3755" i="2"/>
  <c r="E3755" i="2"/>
  <c r="D3755" i="2"/>
  <c r="J3754" i="2"/>
  <c r="I3754" i="2"/>
  <c r="H3754" i="2"/>
  <c r="G3754" i="2"/>
  <c r="F3754" i="2"/>
  <c r="E3754" i="2"/>
  <c r="D3754" i="2"/>
  <c r="J3753" i="2"/>
  <c r="I3753" i="2"/>
  <c r="H3753" i="2"/>
  <c r="G3753" i="2"/>
  <c r="F3753" i="2"/>
  <c r="E3753" i="2"/>
  <c r="D3753" i="2"/>
  <c r="J3752" i="2"/>
  <c r="I3752" i="2"/>
  <c r="H3752" i="2"/>
  <c r="G3752" i="2"/>
  <c r="F3752" i="2"/>
  <c r="E3752" i="2"/>
  <c r="D3752" i="2"/>
  <c r="J3751" i="2"/>
  <c r="I3751" i="2"/>
  <c r="H3751" i="2"/>
  <c r="G3751" i="2"/>
  <c r="F3751" i="2"/>
  <c r="E3751" i="2"/>
  <c r="D3751" i="2"/>
  <c r="J3750" i="2"/>
  <c r="I3750" i="2"/>
  <c r="H3750" i="2"/>
  <c r="G3750" i="2"/>
  <c r="F3750" i="2"/>
  <c r="E3750" i="2"/>
  <c r="D3750" i="2"/>
  <c r="J3749" i="2"/>
  <c r="I3749" i="2"/>
  <c r="H3749" i="2"/>
  <c r="G3749" i="2"/>
  <c r="F3749" i="2"/>
  <c r="E3749" i="2"/>
  <c r="D3749" i="2"/>
  <c r="J3745" i="2"/>
  <c r="I3745" i="2"/>
  <c r="H3745" i="2"/>
  <c r="G3745" i="2"/>
  <c r="F3745" i="2"/>
  <c r="E3745" i="2"/>
  <c r="D3745" i="2"/>
  <c r="J3744" i="2"/>
  <c r="I3744" i="2"/>
  <c r="H3744" i="2"/>
  <c r="G3744" i="2"/>
  <c r="F3744" i="2"/>
  <c r="E3744" i="2"/>
  <c r="D3744" i="2"/>
  <c r="J3743" i="2"/>
  <c r="I3743" i="2"/>
  <c r="H3743" i="2"/>
  <c r="G3743" i="2"/>
  <c r="F3743" i="2"/>
  <c r="E3743" i="2"/>
  <c r="D3743" i="2"/>
  <c r="J3742" i="2"/>
  <c r="I3742" i="2"/>
  <c r="H3742" i="2"/>
  <c r="G3742" i="2"/>
  <c r="F3742" i="2"/>
  <c r="E3742" i="2"/>
  <c r="D3742" i="2"/>
  <c r="J3741" i="2"/>
  <c r="I3741" i="2"/>
  <c r="H3741" i="2"/>
  <c r="G3741" i="2"/>
  <c r="F3741" i="2"/>
  <c r="E3741" i="2"/>
  <c r="D3741" i="2"/>
  <c r="J3740" i="2"/>
  <c r="I3740" i="2"/>
  <c r="H3740" i="2"/>
  <c r="G3740" i="2"/>
  <c r="F3740" i="2"/>
  <c r="E3740" i="2"/>
  <c r="D3740" i="2"/>
  <c r="J3739" i="2"/>
  <c r="I3739" i="2"/>
  <c r="H3739" i="2"/>
  <c r="G3739" i="2"/>
  <c r="F3739" i="2"/>
  <c r="E3739" i="2"/>
  <c r="D3739" i="2"/>
  <c r="J3738" i="2"/>
  <c r="I3738" i="2"/>
  <c r="H3738" i="2"/>
  <c r="G3738" i="2"/>
  <c r="F3738" i="2"/>
  <c r="E3738" i="2"/>
  <c r="D3738" i="2"/>
  <c r="J3737" i="2"/>
  <c r="I3737" i="2"/>
  <c r="H3737" i="2"/>
  <c r="G3737" i="2"/>
  <c r="F3737" i="2"/>
  <c r="E3737" i="2"/>
  <c r="D3737" i="2"/>
  <c r="J3736" i="2"/>
  <c r="I3736" i="2"/>
  <c r="H3736" i="2"/>
  <c r="G3736" i="2"/>
  <c r="F3736" i="2"/>
  <c r="E3736" i="2"/>
  <c r="D3736" i="2"/>
  <c r="J3735" i="2"/>
  <c r="I3735" i="2"/>
  <c r="H3735" i="2"/>
  <c r="G3735" i="2"/>
  <c r="F3735" i="2"/>
  <c r="E3735" i="2"/>
  <c r="D3735" i="2"/>
  <c r="J3734" i="2"/>
  <c r="I3734" i="2"/>
  <c r="H3734" i="2"/>
  <c r="G3734" i="2"/>
  <c r="F3734" i="2"/>
  <c r="E3734" i="2"/>
  <c r="D3734" i="2"/>
  <c r="J3733" i="2"/>
  <c r="I3733" i="2"/>
  <c r="H3733" i="2"/>
  <c r="G3733" i="2"/>
  <c r="F3733" i="2"/>
  <c r="E3733" i="2"/>
  <c r="D3733" i="2"/>
  <c r="J3732" i="2"/>
  <c r="I3732" i="2"/>
  <c r="H3732" i="2"/>
  <c r="G3732" i="2"/>
  <c r="F3732" i="2"/>
  <c r="E3732" i="2"/>
  <c r="D3732" i="2"/>
  <c r="J3731" i="2"/>
  <c r="I3731" i="2"/>
  <c r="H3731" i="2"/>
  <c r="G3731" i="2"/>
  <c r="F3731" i="2"/>
  <c r="E3731" i="2"/>
  <c r="D3731" i="2"/>
  <c r="J3730" i="2"/>
  <c r="I3730" i="2"/>
  <c r="H3730" i="2"/>
  <c r="G3730" i="2"/>
  <c r="F3730" i="2"/>
  <c r="E3730" i="2"/>
  <c r="D3730" i="2"/>
  <c r="J3729" i="2"/>
  <c r="I3729" i="2"/>
  <c r="H3729" i="2"/>
  <c r="G3729" i="2"/>
  <c r="F3729" i="2"/>
  <c r="E3729" i="2"/>
  <c r="D3729" i="2"/>
  <c r="J3727" i="2"/>
  <c r="I3727" i="2"/>
  <c r="H3727" i="2"/>
  <c r="G3727" i="2"/>
  <c r="F3727" i="2"/>
  <c r="E3727" i="2"/>
  <c r="D3727" i="2"/>
  <c r="J3726" i="2"/>
  <c r="I3726" i="2"/>
  <c r="H3726" i="2"/>
  <c r="G3726" i="2"/>
  <c r="F3726" i="2"/>
  <c r="E3726" i="2"/>
  <c r="D3726" i="2"/>
  <c r="J3725" i="2"/>
  <c r="I3725" i="2"/>
  <c r="H3725" i="2"/>
  <c r="G3725" i="2"/>
  <c r="F3725" i="2"/>
  <c r="E3725" i="2"/>
  <c r="D3725" i="2"/>
  <c r="J3724" i="2"/>
  <c r="I3724" i="2"/>
  <c r="H3724" i="2"/>
  <c r="G3724" i="2"/>
  <c r="F3724" i="2"/>
  <c r="E3724" i="2"/>
  <c r="D3724" i="2"/>
  <c r="J3723" i="2"/>
  <c r="I3723" i="2"/>
  <c r="H3723" i="2"/>
  <c r="G3723" i="2"/>
  <c r="F3723" i="2"/>
  <c r="E3723" i="2"/>
  <c r="D3723" i="2"/>
  <c r="J3722" i="2"/>
  <c r="I3722" i="2"/>
  <c r="H3722" i="2"/>
  <c r="G3722" i="2"/>
  <c r="F3722" i="2"/>
  <c r="E3722" i="2"/>
  <c r="D3722" i="2"/>
  <c r="J3721" i="2"/>
  <c r="I3721" i="2"/>
  <c r="H3721" i="2"/>
  <c r="G3721" i="2"/>
  <c r="F3721" i="2"/>
  <c r="E3721" i="2"/>
  <c r="D3721" i="2"/>
  <c r="J3720" i="2"/>
  <c r="I3720" i="2"/>
  <c r="H3720" i="2"/>
  <c r="G3720" i="2"/>
  <c r="F3720" i="2"/>
  <c r="E3720" i="2"/>
  <c r="D3720" i="2"/>
  <c r="J3719" i="2"/>
  <c r="I3719" i="2"/>
  <c r="H3719" i="2"/>
  <c r="G3719" i="2"/>
  <c r="F3719" i="2"/>
  <c r="E3719" i="2"/>
  <c r="D3719" i="2"/>
  <c r="J3718" i="2"/>
  <c r="I3718" i="2"/>
  <c r="H3718" i="2"/>
  <c r="G3718" i="2"/>
  <c r="F3718" i="2"/>
  <c r="E3718" i="2"/>
  <c r="D3718" i="2"/>
  <c r="J3717" i="2"/>
  <c r="I3717" i="2"/>
  <c r="H3717" i="2"/>
  <c r="G3717" i="2"/>
  <c r="F3717" i="2"/>
  <c r="E3717" i="2"/>
  <c r="D3717" i="2"/>
  <c r="J3716" i="2"/>
  <c r="I3716" i="2"/>
  <c r="H3716" i="2"/>
  <c r="G3716" i="2"/>
  <c r="F3716" i="2"/>
  <c r="E3716" i="2"/>
  <c r="D3716" i="2"/>
  <c r="J3715" i="2"/>
  <c r="I3715" i="2"/>
  <c r="H3715" i="2"/>
  <c r="G3715" i="2"/>
  <c r="F3715" i="2"/>
  <c r="E3715" i="2"/>
  <c r="D3715" i="2"/>
  <c r="J3714" i="2"/>
  <c r="I3714" i="2"/>
  <c r="H3714" i="2"/>
  <c r="G3714" i="2"/>
  <c r="F3714" i="2"/>
  <c r="E3714" i="2"/>
  <c r="D3714" i="2"/>
  <c r="J3713" i="2"/>
  <c r="I3713" i="2"/>
  <c r="H3713" i="2"/>
  <c r="G3713" i="2"/>
  <c r="F3713" i="2"/>
  <c r="E3713" i="2"/>
  <c r="D3713" i="2"/>
  <c r="J3712" i="2"/>
  <c r="I3712" i="2"/>
  <c r="H3712" i="2"/>
  <c r="G3712" i="2"/>
  <c r="F3712" i="2"/>
  <c r="E3712" i="2"/>
  <c r="D3712" i="2"/>
  <c r="J3711" i="2"/>
  <c r="I3711" i="2"/>
  <c r="H3711" i="2"/>
  <c r="G3711" i="2"/>
  <c r="F3711" i="2"/>
  <c r="E3711" i="2"/>
  <c r="D3711" i="2"/>
  <c r="J3710" i="2"/>
  <c r="I3710" i="2"/>
  <c r="H3710" i="2"/>
  <c r="G3710" i="2"/>
  <c r="F3710" i="2"/>
  <c r="E3710" i="2"/>
  <c r="D3710" i="2"/>
  <c r="J3709" i="2"/>
  <c r="I3709" i="2"/>
  <c r="H3709" i="2"/>
  <c r="G3709" i="2"/>
  <c r="F3709" i="2"/>
  <c r="E3709" i="2"/>
  <c r="D3709" i="2"/>
  <c r="J3708" i="2"/>
  <c r="I3708" i="2"/>
  <c r="H3708" i="2"/>
  <c r="G3708" i="2"/>
  <c r="F3708" i="2"/>
  <c r="E3708" i="2"/>
  <c r="D3708" i="2"/>
  <c r="J3707" i="2"/>
  <c r="I3707" i="2"/>
  <c r="H3707" i="2"/>
  <c r="G3707" i="2"/>
  <c r="F3707" i="2"/>
  <c r="E3707" i="2"/>
  <c r="D3707" i="2"/>
  <c r="J3706" i="2"/>
  <c r="I3706" i="2"/>
  <c r="H3706" i="2"/>
  <c r="G3706" i="2"/>
  <c r="F3706" i="2"/>
  <c r="E3706" i="2"/>
  <c r="D3706" i="2"/>
  <c r="J3705" i="2"/>
  <c r="I3705" i="2"/>
  <c r="H3705" i="2"/>
  <c r="G3705" i="2"/>
  <c r="F3705" i="2"/>
  <c r="E3705" i="2"/>
  <c r="D3705" i="2"/>
  <c r="J3704" i="2"/>
  <c r="I3704" i="2"/>
  <c r="H3704" i="2"/>
  <c r="G3704" i="2"/>
  <c r="F3704" i="2"/>
  <c r="E3704" i="2"/>
  <c r="D3704" i="2"/>
  <c r="J3703" i="2"/>
  <c r="I3703" i="2"/>
  <c r="H3703" i="2"/>
  <c r="G3703" i="2"/>
  <c r="F3703" i="2"/>
  <c r="E3703" i="2"/>
  <c r="D3703" i="2"/>
  <c r="J3702" i="2"/>
  <c r="I3702" i="2"/>
  <c r="H3702" i="2"/>
  <c r="G3702" i="2"/>
  <c r="F3702" i="2"/>
  <c r="E3702" i="2"/>
  <c r="D3702" i="2"/>
  <c r="J3701" i="2"/>
  <c r="I3701" i="2"/>
  <c r="H3701" i="2"/>
  <c r="G3701" i="2"/>
  <c r="F3701" i="2"/>
  <c r="E3701" i="2"/>
  <c r="D3701" i="2"/>
  <c r="J3700" i="2"/>
  <c r="I3700" i="2"/>
  <c r="H3700" i="2"/>
  <c r="G3700" i="2"/>
  <c r="F3700" i="2"/>
  <c r="E3700" i="2"/>
  <c r="D3700" i="2"/>
  <c r="J3699" i="2"/>
  <c r="I3699" i="2"/>
  <c r="H3699" i="2"/>
  <c r="G3699" i="2"/>
  <c r="F3699" i="2"/>
  <c r="E3699" i="2"/>
  <c r="D3699" i="2"/>
  <c r="J3698" i="2"/>
  <c r="I3698" i="2"/>
  <c r="H3698" i="2"/>
  <c r="G3698" i="2"/>
  <c r="F3698" i="2"/>
  <c r="E3698" i="2"/>
  <c r="D3698" i="2"/>
  <c r="J3697" i="2"/>
  <c r="I3697" i="2"/>
  <c r="H3697" i="2"/>
  <c r="G3697" i="2"/>
  <c r="F3697" i="2"/>
  <c r="E3697" i="2"/>
  <c r="D3697" i="2"/>
  <c r="J3696" i="2"/>
  <c r="I3696" i="2"/>
  <c r="H3696" i="2"/>
  <c r="G3696" i="2"/>
  <c r="F3696" i="2"/>
  <c r="E3696" i="2"/>
  <c r="D3696" i="2"/>
  <c r="J3695" i="2"/>
  <c r="I3695" i="2"/>
  <c r="H3695" i="2"/>
  <c r="G3695" i="2"/>
  <c r="F3695" i="2"/>
  <c r="E3695" i="2"/>
  <c r="D3695" i="2"/>
  <c r="J3694" i="2"/>
  <c r="I3694" i="2"/>
  <c r="H3694" i="2"/>
  <c r="G3694" i="2"/>
  <c r="F3694" i="2"/>
  <c r="E3694" i="2"/>
  <c r="D3694" i="2"/>
  <c r="J3693" i="2"/>
  <c r="I3693" i="2"/>
  <c r="H3693" i="2"/>
  <c r="G3693" i="2"/>
  <c r="F3693" i="2"/>
  <c r="E3693" i="2"/>
  <c r="D3693" i="2"/>
  <c r="J3692" i="2"/>
  <c r="I3692" i="2"/>
  <c r="H3692" i="2"/>
  <c r="G3692" i="2"/>
  <c r="F3692" i="2"/>
  <c r="E3692" i="2"/>
  <c r="D3692" i="2"/>
  <c r="J3691" i="2"/>
  <c r="I3691" i="2"/>
  <c r="H3691" i="2"/>
  <c r="G3691" i="2"/>
  <c r="F3691" i="2"/>
  <c r="E3691" i="2"/>
  <c r="D3691" i="2"/>
  <c r="J3690" i="2"/>
  <c r="I3690" i="2"/>
  <c r="H3690" i="2"/>
  <c r="G3690" i="2"/>
  <c r="F3690" i="2"/>
  <c r="E3690" i="2"/>
  <c r="D3690" i="2"/>
  <c r="J3689" i="2"/>
  <c r="I3689" i="2"/>
  <c r="H3689" i="2"/>
  <c r="G3689" i="2"/>
  <c r="F3689" i="2"/>
  <c r="E3689" i="2"/>
  <c r="D3689" i="2"/>
  <c r="J3688" i="2"/>
  <c r="I3688" i="2"/>
  <c r="H3688" i="2"/>
  <c r="G3688" i="2"/>
  <c r="F3688" i="2"/>
  <c r="E3688" i="2"/>
  <c r="D3688" i="2"/>
  <c r="J3687" i="2"/>
  <c r="I3687" i="2"/>
  <c r="H3687" i="2"/>
  <c r="G3687" i="2"/>
  <c r="F3687" i="2"/>
  <c r="E3687" i="2"/>
  <c r="D3687" i="2"/>
  <c r="J3686" i="2"/>
  <c r="I3686" i="2"/>
  <c r="H3686" i="2"/>
  <c r="G3686" i="2"/>
  <c r="F3686" i="2"/>
  <c r="E3686" i="2"/>
  <c r="D3686" i="2"/>
  <c r="J3685" i="2"/>
  <c r="I3685" i="2"/>
  <c r="H3685" i="2"/>
  <c r="G3685" i="2"/>
  <c r="F3685" i="2"/>
  <c r="E3685" i="2"/>
  <c r="D3685" i="2"/>
  <c r="J3684" i="2"/>
  <c r="I3684" i="2"/>
  <c r="H3684" i="2"/>
  <c r="G3684" i="2"/>
  <c r="F3684" i="2"/>
  <c r="E3684" i="2"/>
  <c r="D3684" i="2"/>
  <c r="J3683" i="2"/>
  <c r="I3683" i="2"/>
  <c r="H3683" i="2"/>
  <c r="G3683" i="2"/>
  <c r="F3683" i="2"/>
  <c r="E3683" i="2"/>
  <c r="D3683" i="2"/>
  <c r="J3682" i="2"/>
  <c r="I3682" i="2"/>
  <c r="H3682" i="2"/>
  <c r="G3682" i="2"/>
  <c r="F3682" i="2"/>
  <c r="E3682" i="2"/>
  <c r="D3682" i="2"/>
  <c r="J3681" i="2"/>
  <c r="I3681" i="2"/>
  <c r="H3681" i="2"/>
  <c r="G3681" i="2"/>
  <c r="F3681" i="2"/>
  <c r="E3681" i="2"/>
  <c r="D3681" i="2"/>
  <c r="J3680" i="2"/>
  <c r="I3680" i="2"/>
  <c r="H3680" i="2"/>
  <c r="G3680" i="2"/>
  <c r="F3680" i="2"/>
  <c r="E3680" i="2"/>
  <c r="D3680" i="2"/>
  <c r="J3679" i="2"/>
  <c r="I3679" i="2"/>
  <c r="H3679" i="2"/>
  <c r="G3679" i="2"/>
  <c r="F3679" i="2"/>
  <c r="E3679" i="2"/>
  <c r="D3679" i="2"/>
  <c r="J3678" i="2"/>
  <c r="I3678" i="2"/>
  <c r="H3678" i="2"/>
  <c r="G3678" i="2"/>
  <c r="F3678" i="2"/>
  <c r="E3678" i="2"/>
  <c r="D3678" i="2"/>
  <c r="J3677" i="2"/>
  <c r="I3677" i="2"/>
  <c r="H3677" i="2"/>
  <c r="G3677" i="2"/>
  <c r="F3677" i="2"/>
  <c r="E3677" i="2"/>
  <c r="D3677" i="2"/>
  <c r="J3676" i="2"/>
  <c r="I3676" i="2"/>
  <c r="H3676" i="2"/>
  <c r="G3676" i="2"/>
  <c r="F3676" i="2"/>
  <c r="E3676" i="2"/>
  <c r="D3676" i="2"/>
  <c r="J3675" i="2"/>
  <c r="I3675" i="2"/>
  <c r="H3675" i="2"/>
  <c r="G3675" i="2"/>
  <c r="F3675" i="2"/>
  <c r="E3675" i="2"/>
  <c r="D3675" i="2"/>
  <c r="J3674" i="2"/>
  <c r="I3674" i="2"/>
  <c r="H3674" i="2"/>
  <c r="G3674" i="2"/>
  <c r="F3674" i="2"/>
  <c r="E3674" i="2"/>
  <c r="D3674" i="2"/>
  <c r="J3673" i="2"/>
  <c r="I3673" i="2"/>
  <c r="H3673" i="2"/>
  <c r="G3673" i="2"/>
  <c r="F3673" i="2"/>
  <c r="E3673" i="2"/>
  <c r="D3673" i="2"/>
  <c r="J3672" i="2"/>
  <c r="I3672" i="2"/>
  <c r="H3672" i="2"/>
  <c r="G3672" i="2"/>
  <c r="F3672" i="2"/>
  <c r="E3672" i="2"/>
  <c r="D3672" i="2"/>
  <c r="J3671" i="2"/>
  <c r="I3671" i="2"/>
  <c r="H3671" i="2"/>
  <c r="G3671" i="2"/>
  <c r="F3671" i="2"/>
  <c r="E3671" i="2"/>
  <c r="D3671" i="2"/>
  <c r="J3670" i="2"/>
  <c r="I3670" i="2"/>
  <c r="H3670" i="2"/>
  <c r="G3670" i="2"/>
  <c r="F3670" i="2"/>
  <c r="E3670" i="2"/>
  <c r="D3670" i="2"/>
  <c r="J3669" i="2"/>
  <c r="I3669" i="2"/>
  <c r="H3669" i="2"/>
  <c r="G3669" i="2"/>
  <c r="F3669" i="2"/>
  <c r="E3669" i="2"/>
  <c r="D3669" i="2"/>
  <c r="J3668" i="2"/>
  <c r="I3668" i="2"/>
  <c r="H3668" i="2"/>
  <c r="G3668" i="2"/>
  <c r="F3668" i="2"/>
  <c r="E3668" i="2"/>
  <c r="D3668" i="2"/>
  <c r="J3667" i="2"/>
  <c r="I3667" i="2"/>
  <c r="H3667" i="2"/>
  <c r="G3667" i="2"/>
  <c r="F3667" i="2"/>
  <c r="E3667" i="2"/>
  <c r="D3667" i="2"/>
  <c r="J3666" i="2"/>
  <c r="I3666" i="2"/>
  <c r="H3666" i="2"/>
  <c r="G3666" i="2"/>
  <c r="F3666" i="2"/>
  <c r="E3666" i="2"/>
  <c r="D3666" i="2"/>
  <c r="J3665" i="2"/>
  <c r="I3665" i="2"/>
  <c r="H3665" i="2"/>
  <c r="G3665" i="2"/>
  <c r="F3665" i="2"/>
  <c r="E3665" i="2"/>
  <c r="D3665" i="2"/>
  <c r="J3664" i="2"/>
  <c r="I3664" i="2"/>
  <c r="H3664" i="2"/>
  <c r="G3664" i="2"/>
  <c r="F3664" i="2"/>
  <c r="E3664" i="2"/>
  <c r="D3664" i="2"/>
  <c r="J3663" i="2"/>
  <c r="I3663" i="2"/>
  <c r="H3663" i="2"/>
  <c r="G3663" i="2"/>
  <c r="F3663" i="2"/>
  <c r="E3663" i="2"/>
  <c r="D3663" i="2"/>
  <c r="J3662" i="2"/>
  <c r="I3662" i="2"/>
  <c r="H3662" i="2"/>
  <c r="G3662" i="2"/>
  <c r="F3662" i="2"/>
  <c r="E3662" i="2"/>
  <c r="D3662" i="2"/>
  <c r="J3661" i="2"/>
  <c r="I3661" i="2"/>
  <c r="H3661" i="2"/>
  <c r="G3661" i="2"/>
  <c r="F3661" i="2"/>
  <c r="E3661" i="2"/>
  <c r="D3661" i="2"/>
  <c r="J3660" i="2"/>
  <c r="I3660" i="2"/>
  <c r="H3660" i="2"/>
  <c r="G3660" i="2"/>
  <c r="F3660" i="2"/>
  <c r="E3660" i="2"/>
  <c r="D3660" i="2"/>
  <c r="J3659" i="2"/>
  <c r="I3659" i="2"/>
  <c r="H3659" i="2"/>
  <c r="G3659" i="2"/>
  <c r="F3659" i="2"/>
  <c r="E3659" i="2"/>
  <c r="D3659" i="2"/>
  <c r="J3658" i="2"/>
  <c r="I3658" i="2"/>
  <c r="H3658" i="2"/>
  <c r="G3658" i="2"/>
  <c r="F3658" i="2"/>
  <c r="E3658" i="2"/>
  <c r="D3658" i="2"/>
  <c r="J3657" i="2"/>
  <c r="I3657" i="2"/>
  <c r="H3657" i="2"/>
  <c r="G3657" i="2"/>
  <c r="F3657" i="2"/>
  <c r="E3657" i="2"/>
  <c r="D3657" i="2"/>
  <c r="J3656" i="2"/>
  <c r="I3656" i="2"/>
  <c r="H3656" i="2"/>
  <c r="G3656" i="2"/>
  <c r="F3656" i="2"/>
  <c r="E3656" i="2"/>
  <c r="D3656" i="2"/>
  <c r="J3655" i="2"/>
  <c r="I3655" i="2"/>
  <c r="H3655" i="2"/>
  <c r="G3655" i="2"/>
  <c r="F3655" i="2"/>
  <c r="E3655" i="2"/>
  <c r="D3655" i="2"/>
  <c r="J3654" i="2"/>
  <c r="I3654" i="2"/>
  <c r="H3654" i="2"/>
  <c r="G3654" i="2"/>
  <c r="F3654" i="2"/>
  <c r="E3654" i="2"/>
  <c r="D3654" i="2"/>
  <c r="J3653" i="2"/>
  <c r="I3653" i="2"/>
  <c r="H3653" i="2"/>
  <c r="G3653" i="2"/>
  <c r="F3653" i="2"/>
  <c r="E3653" i="2"/>
  <c r="D3653" i="2"/>
  <c r="J3652" i="2"/>
  <c r="I3652" i="2"/>
  <c r="H3652" i="2"/>
  <c r="G3652" i="2"/>
  <c r="F3652" i="2"/>
  <c r="E3652" i="2"/>
  <c r="D3652" i="2"/>
  <c r="J3651" i="2"/>
  <c r="I3651" i="2"/>
  <c r="H3651" i="2"/>
  <c r="G3651" i="2"/>
  <c r="F3651" i="2"/>
  <c r="E3651" i="2"/>
  <c r="D3651" i="2"/>
  <c r="J3650" i="2"/>
  <c r="I3650" i="2"/>
  <c r="H3650" i="2"/>
  <c r="G3650" i="2"/>
  <c r="F3650" i="2"/>
  <c r="E3650" i="2"/>
  <c r="D3650" i="2"/>
  <c r="J3649" i="2"/>
  <c r="I3649" i="2"/>
  <c r="H3649" i="2"/>
  <c r="G3649" i="2"/>
  <c r="F3649" i="2"/>
  <c r="E3649" i="2"/>
  <c r="D3649" i="2"/>
  <c r="J3648" i="2"/>
  <c r="I3648" i="2"/>
  <c r="H3648" i="2"/>
  <c r="G3648" i="2"/>
  <c r="F3648" i="2"/>
  <c r="E3648" i="2"/>
  <c r="D3648" i="2"/>
  <c r="J3647" i="2"/>
  <c r="I3647" i="2"/>
  <c r="H3647" i="2"/>
  <c r="G3647" i="2"/>
  <c r="F3647" i="2"/>
  <c r="E3647" i="2"/>
  <c r="D3647" i="2"/>
  <c r="J3646" i="2"/>
  <c r="I3646" i="2"/>
  <c r="H3646" i="2"/>
  <c r="G3646" i="2"/>
  <c r="F3646" i="2"/>
  <c r="E3646" i="2"/>
  <c r="D3646" i="2"/>
  <c r="J3645" i="2"/>
  <c r="I3645" i="2"/>
  <c r="H3645" i="2"/>
  <c r="G3645" i="2"/>
  <c r="F3645" i="2"/>
  <c r="E3645" i="2"/>
  <c r="D3645" i="2"/>
  <c r="J3644" i="2"/>
  <c r="I3644" i="2"/>
  <c r="H3644" i="2"/>
  <c r="G3644" i="2"/>
  <c r="F3644" i="2"/>
  <c r="E3644" i="2"/>
  <c r="D3644" i="2"/>
  <c r="J3643" i="2"/>
  <c r="I3643" i="2"/>
  <c r="H3643" i="2"/>
  <c r="G3643" i="2"/>
  <c r="F3643" i="2"/>
  <c r="E3643" i="2"/>
  <c r="D3643" i="2"/>
  <c r="J3642" i="2"/>
  <c r="I3642" i="2"/>
  <c r="H3642" i="2"/>
  <c r="G3642" i="2"/>
  <c r="F3642" i="2"/>
  <c r="E3642" i="2"/>
  <c r="D3642" i="2"/>
  <c r="J3641" i="2"/>
  <c r="I3641" i="2"/>
  <c r="H3641" i="2"/>
  <c r="G3641" i="2"/>
  <c r="F3641" i="2"/>
  <c r="E3641" i="2"/>
  <c r="D3641" i="2"/>
  <c r="J3640" i="2"/>
  <c r="I3640" i="2"/>
  <c r="H3640" i="2"/>
  <c r="G3640" i="2"/>
  <c r="F3640" i="2"/>
  <c r="E3640" i="2"/>
  <c r="D3640" i="2"/>
  <c r="J3639" i="2"/>
  <c r="I3639" i="2"/>
  <c r="H3639" i="2"/>
  <c r="G3639" i="2"/>
  <c r="F3639" i="2"/>
  <c r="E3639" i="2"/>
  <c r="D3639" i="2"/>
  <c r="J3638" i="2"/>
  <c r="I3638" i="2"/>
  <c r="H3638" i="2"/>
  <c r="G3638" i="2"/>
  <c r="F3638" i="2"/>
  <c r="E3638" i="2"/>
  <c r="D3638" i="2"/>
  <c r="J3637" i="2"/>
  <c r="I3637" i="2"/>
  <c r="H3637" i="2"/>
  <c r="G3637" i="2"/>
  <c r="F3637" i="2"/>
  <c r="E3637" i="2"/>
  <c r="D3637" i="2"/>
  <c r="J3636" i="2"/>
  <c r="I3636" i="2"/>
  <c r="H3636" i="2"/>
  <c r="G3636" i="2"/>
  <c r="F3636" i="2"/>
  <c r="E3636" i="2"/>
  <c r="D3636" i="2"/>
  <c r="J3635" i="2"/>
  <c r="I3635" i="2"/>
  <c r="H3635" i="2"/>
  <c r="G3635" i="2"/>
  <c r="F3635" i="2"/>
  <c r="E3635" i="2"/>
  <c r="D3635" i="2"/>
  <c r="J3634" i="2"/>
  <c r="I3634" i="2"/>
  <c r="H3634" i="2"/>
  <c r="G3634" i="2"/>
  <c r="F3634" i="2"/>
  <c r="E3634" i="2"/>
  <c r="D3634" i="2"/>
  <c r="J3633" i="2"/>
  <c r="I3633" i="2"/>
  <c r="H3633" i="2"/>
  <c r="G3633" i="2"/>
  <c r="F3633" i="2"/>
  <c r="E3633" i="2"/>
  <c r="D3633" i="2"/>
  <c r="J3632" i="2"/>
  <c r="I3632" i="2"/>
  <c r="H3632" i="2"/>
  <c r="G3632" i="2"/>
  <c r="F3632" i="2"/>
  <c r="E3632" i="2"/>
  <c r="D3632" i="2"/>
  <c r="J3631" i="2"/>
  <c r="I3631" i="2"/>
  <c r="H3631" i="2"/>
  <c r="G3631" i="2"/>
  <c r="F3631" i="2"/>
  <c r="E3631" i="2"/>
  <c r="D3631" i="2"/>
  <c r="J3630" i="2"/>
  <c r="I3630" i="2"/>
  <c r="H3630" i="2"/>
  <c r="G3630" i="2"/>
  <c r="F3630" i="2"/>
  <c r="E3630" i="2"/>
  <c r="D3630" i="2"/>
  <c r="J3629" i="2"/>
  <c r="I3629" i="2"/>
  <c r="H3629" i="2"/>
  <c r="G3629" i="2"/>
  <c r="F3629" i="2"/>
  <c r="E3629" i="2"/>
  <c r="D3629" i="2"/>
  <c r="J3628" i="2"/>
  <c r="I3628" i="2"/>
  <c r="H3628" i="2"/>
  <c r="G3628" i="2"/>
  <c r="F3628" i="2"/>
  <c r="E3628" i="2"/>
  <c r="D3628" i="2"/>
  <c r="J3627" i="2"/>
  <c r="I3627" i="2"/>
  <c r="H3627" i="2"/>
  <c r="G3627" i="2"/>
  <c r="F3627" i="2"/>
  <c r="E3627" i="2"/>
  <c r="D3627" i="2"/>
  <c r="J3626" i="2"/>
  <c r="I3626" i="2"/>
  <c r="H3626" i="2"/>
  <c r="G3626" i="2"/>
  <c r="F3626" i="2"/>
  <c r="E3626" i="2"/>
  <c r="D3626" i="2"/>
  <c r="J3625" i="2"/>
  <c r="I3625" i="2"/>
  <c r="H3625" i="2"/>
  <c r="G3625" i="2"/>
  <c r="F3625" i="2"/>
  <c r="E3625" i="2"/>
  <c r="D3625" i="2"/>
  <c r="J3624" i="2"/>
  <c r="I3624" i="2"/>
  <c r="H3624" i="2"/>
  <c r="G3624" i="2"/>
  <c r="F3624" i="2"/>
  <c r="E3624" i="2"/>
  <c r="D3624" i="2"/>
  <c r="J3623" i="2"/>
  <c r="I3623" i="2"/>
  <c r="H3623" i="2"/>
  <c r="G3623" i="2"/>
  <c r="F3623" i="2"/>
  <c r="E3623" i="2"/>
  <c r="D3623" i="2"/>
  <c r="J3622" i="2"/>
  <c r="I3622" i="2"/>
  <c r="H3622" i="2"/>
  <c r="G3622" i="2"/>
  <c r="F3622" i="2"/>
  <c r="E3622" i="2"/>
  <c r="D3622" i="2"/>
  <c r="J3621" i="2"/>
  <c r="I3621" i="2"/>
  <c r="H3621" i="2"/>
  <c r="G3621" i="2"/>
  <c r="F3621" i="2"/>
  <c r="E3621" i="2"/>
  <c r="D3621" i="2"/>
  <c r="J3620" i="2"/>
  <c r="I3620" i="2"/>
  <c r="H3620" i="2"/>
  <c r="G3620" i="2"/>
  <c r="F3620" i="2"/>
  <c r="E3620" i="2"/>
  <c r="D3620" i="2"/>
  <c r="J3619" i="2"/>
  <c r="I3619" i="2"/>
  <c r="H3619" i="2"/>
  <c r="G3619" i="2"/>
  <c r="F3619" i="2"/>
  <c r="E3619" i="2"/>
  <c r="D3619" i="2"/>
  <c r="J3618" i="2"/>
  <c r="I3618" i="2"/>
  <c r="H3618" i="2"/>
  <c r="G3618" i="2"/>
  <c r="F3618" i="2"/>
  <c r="E3618" i="2"/>
  <c r="D3618" i="2"/>
  <c r="J3617" i="2"/>
  <c r="I3617" i="2"/>
  <c r="H3617" i="2"/>
  <c r="G3617" i="2"/>
  <c r="F3617" i="2"/>
  <c r="E3617" i="2"/>
  <c r="D3617" i="2"/>
  <c r="J3616" i="2"/>
  <c r="I3616" i="2"/>
  <c r="H3616" i="2"/>
  <c r="G3616" i="2"/>
  <c r="F3616" i="2"/>
  <c r="E3616" i="2"/>
  <c r="D3616" i="2"/>
  <c r="J3615" i="2"/>
  <c r="I3615" i="2"/>
  <c r="H3615" i="2"/>
  <c r="G3615" i="2"/>
  <c r="F3615" i="2"/>
  <c r="E3615" i="2"/>
  <c r="D3615" i="2"/>
  <c r="J3614" i="2"/>
  <c r="I3614" i="2"/>
  <c r="H3614" i="2"/>
  <c r="G3614" i="2"/>
  <c r="F3614" i="2"/>
  <c r="E3614" i="2"/>
  <c r="D3614" i="2"/>
  <c r="J3613" i="2"/>
  <c r="I3613" i="2"/>
  <c r="H3613" i="2"/>
  <c r="G3613" i="2"/>
  <c r="F3613" i="2"/>
  <c r="E3613" i="2"/>
  <c r="D3613" i="2"/>
  <c r="J3612" i="2"/>
  <c r="I3612" i="2"/>
  <c r="H3612" i="2"/>
  <c r="G3612" i="2"/>
  <c r="F3612" i="2"/>
  <c r="E3612" i="2"/>
  <c r="D3612" i="2"/>
  <c r="J3611" i="2"/>
  <c r="I3611" i="2"/>
  <c r="H3611" i="2"/>
  <c r="G3611" i="2"/>
  <c r="F3611" i="2"/>
  <c r="E3611" i="2"/>
  <c r="D3611" i="2"/>
  <c r="J3610" i="2"/>
  <c r="I3610" i="2"/>
  <c r="H3610" i="2"/>
  <c r="G3610" i="2"/>
  <c r="F3610" i="2"/>
  <c r="E3610" i="2"/>
  <c r="D3610" i="2"/>
  <c r="J3609" i="2"/>
  <c r="I3609" i="2"/>
  <c r="H3609" i="2"/>
  <c r="G3609" i="2"/>
  <c r="F3609" i="2"/>
  <c r="E3609" i="2"/>
  <c r="D3609" i="2"/>
  <c r="J3608" i="2"/>
  <c r="I3608" i="2"/>
  <c r="H3608" i="2"/>
  <c r="G3608" i="2"/>
  <c r="F3608" i="2"/>
  <c r="E3608" i="2"/>
  <c r="D3608" i="2"/>
  <c r="J3607" i="2"/>
  <c r="I3607" i="2"/>
  <c r="H3607" i="2"/>
  <c r="G3607" i="2"/>
  <c r="F3607" i="2"/>
  <c r="E3607" i="2"/>
  <c r="D3607" i="2"/>
  <c r="J3606" i="2"/>
  <c r="I3606" i="2"/>
  <c r="H3606" i="2"/>
  <c r="G3606" i="2"/>
  <c r="F3606" i="2"/>
  <c r="E3606" i="2"/>
  <c r="D3606" i="2"/>
  <c r="J3605" i="2"/>
  <c r="I3605" i="2"/>
  <c r="H3605" i="2"/>
  <c r="G3605" i="2"/>
  <c r="F3605" i="2"/>
  <c r="E3605" i="2"/>
  <c r="D3605" i="2"/>
  <c r="J3604" i="2"/>
  <c r="I3604" i="2"/>
  <c r="H3604" i="2"/>
  <c r="G3604" i="2"/>
  <c r="F3604" i="2"/>
  <c r="E3604" i="2"/>
  <c r="D3604" i="2"/>
  <c r="J3603" i="2"/>
  <c r="I3603" i="2"/>
  <c r="H3603" i="2"/>
  <c r="G3603" i="2"/>
  <c r="F3603" i="2"/>
  <c r="E3603" i="2"/>
  <c r="D3603" i="2"/>
  <c r="J3602" i="2"/>
  <c r="I3602" i="2"/>
  <c r="H3602" i="2"/>
  <c r="G3602" i="2"/>
  <c r="F3602" i="2"/>
  <c r="E3602" i="2"/>
  <c r="D3602" i="2"/>
  <c r="J3601" i="2"/>
  <c r="I3601" i="2"/>
  <c r="H3601" i="2"/>
  <c r="G3601" i="2"/>
  <c r="F3601" i="2"/>
  <c r="E3601" i="2"/>
  <c r="D3601" i="2"/>
  <c r="J3600" i="2"/>
  <c r="I3600" i="2"/>
  <c r="H3600" i="2"/>
  <c r="G3600" i="2"/>
  <c r="F3600" i="2"/>
  <c r="E3600" i="2"/>
  <c r="D3600" i="2"/>
  <c r="J3599" i="2"/>
  <c r="I3599" i="2"/>
  <c r="H3599" i="2"/>
  <c r="G3599" i="2"/>
  <c r="F3599" i="2"/>
  <c r="E3599" i="2"/>
  <c r="D3599" i="2"/>
  <c r="J3598" i="2"/>
  <c r="I3598" i="2"/>
  <c r="H3598" i="2"/>
  <c r="G3598" i="2"/>
  <c r="F3598" i="2"/>
  <c r="E3598" i="2"/>
  <c r="D3598" i="2"/>
  <c r="J3597" i="2"/>
  <c r="I3597" i="2"/>
  <c r="H3597" i="2"/>
  <c r="G3597" i="2"/>
  <c r="F3597" i="2"/>
  <c r="E3597" i="2"/>
  <c r="D3597" i="2"/>
  <c r="J3596" i="2"/>
  <c r="I3596" i="2"/>
  <c r="H3596" i="2"/>
  <c r="G3596" i="2"/>
  <c r="F3596" i="2"/>
  <c r="E3596" i="2"/>
  <c r="D3596" i="2"/>
  <c r="J3595" i="2"/>
  <c r="I3595" i="2"/>
  <c r="H3595" i="2"/>
  <c r="G3595" i="2"/>
  <c r="F3595" i="2"/>
  <c r="E3595" i="2"/>
  <c r="D3595" i="2"/>
  <c r="J3594" i="2"/>
  <c r="I3594" i="2"/>
  <c r="H3594" i="2"/>
  <c r="G3594" i="2"/>
  <c r="F3594" i="2"/>
  <c r="E3594" i="2"/>
  <c r="D3594" i="2"/>
  <c r="J3593" i="2"/>
  <c r="I3593" i="2"/>
  <c r="H3593" i="2"/>
  <c r="G3593" i="2"/>
  <c r="F3593" i="2"/>
  <c r="E3593" i="2"/>
  <c r="D3593" i="2"/>
  <c r="J3592" i="2"/>
  <c r="I3592" i="2"/>
  <c r="H3592" i="2"/>
  <c r="G3592" i="2"/>
  <c r="F3592" i="2"/>
  <c r="E3592" i="2"/>
  <c r="D3592" i="2"/>
  <c r="J3591" i="2"/>
  <c r="I3591" i="2"/>
  <c r="H3591" i="2"/>
  <c r="G3591" i="2"/>
  <c r="F3591" i="2"/>
  <c r="E3591" i="2"/>
  <c r="D3591" i="2"/>
  <c r="J3590" i="2"/>
  <c r="I3590" i="2"/>
  <c r="H3590" i="2"/>
  <c r="G3590" i="2"/>
  <c r="F3590" i="2"/>
  <c r="E3590" i="2"/>
  <c r="D3590" i="2"/>
  <c r="J3589" i="2"/>
  <c r="I3589" i="2"/>
  <c r="H3589" i="2"/>
  <c r="G3589" i="2"/>
  <c r="F3589" i="2"/>
  <c r="E3589" i="2"/>
  <c r="D3589" i="2"/>
  <c r="J3588" i="2"/>
  <c r="I3588" i="2"/>
  <c r="H3588" i="2"/>
  <c r="G3588" i="2"/>
  <c r="F3588" i="2"/>
  <c r="E3588" i="2"/>
  <c r="D3588" i="2"/>
  <c r="J3587" i="2"/>
  <c r="I3587" i="2"/>
  <c r="H3587" i="2"/>
  <c r="G3587" i="2"/>
  <c r="F3587" i="2"/>
  <c r="E3587" i="2"/>
  <c r="D3587" i="2"/>
  <c r="J3586" i="2"/>
  <c r="I3586" i="2"/>
  <c r="H3586" i="2"/>
  <c r="G3586" i="2"/>
  <c r="F3586" i="2"/>
  <c r="E3586" i="2"/>
  <c r="D3586" i="2"/>
  <c r="J3585" i="2"/>
  <c r="I3585" i="2"/>
  <c r="H3585" i="2"/>
  <c r="G3585" i="2"/>
  <c r="F3585" i="2"/>
  <c r="E3585" i="2"/>
  <c r="D3585" i="2"/>
  <c r="J3584" i="2"/>
  <c r="I3584" i="2"/>
  <c r="H3584" i="2"/>
  <c r="G3584" i="2"/>
  <c r="F3584" i="2"/>
  <c r="E3584" i="2"/>
  <c r="D3584" i="2"/>
  <c r="J3583" i="2"/>
  <c r="I3583" i="2"/>
  <c r="H3583" i="2"/>
  <c r="G3583" i="2"/>
  <c r="F3583" i="2"/>
  <c r="E3583" i="2"/>
  <c r="D3583" i="2"/>
  <c r="J3582" i="2"/>
  <c r="I3582" i="2"/>
  <c r="H3582" i="2"/>
  <c r="G3582" i="2"/>
  <c r="F3582" i="2"/>
  <c r="E3582" i="2"/>
  <c r="D3582" i="2"/>
  <c r="J3581" i="2"/>
  <c r="I3581" i="2"/>
  <c r="H3581" i="2"/>
  <c r="G3581" i="2"/>
  <c r="F3581" i="2"/>
  <c r="E3581" i="2"/>
  <c r="D3581" i="2"/>
  <c r="J3580" i="2"/>
  <c r="I3580" i="2"/>
  <c r="H3580" i="2"/>
  <c r="G3580" i="2"/>
  <c r="F3580" i="2"/>
  <c r="E3580" i="2"/>
  <c r="D3580" i="2"/>
  <c r="J3579" i="2"/>
  <c r="I3579" i="2"/>
  <c r="H3579" i="2"/>
  <c r="G3579" i="2"/>
  <c r="F3579" i="2"/>
  <c r="E3579" i="2"/>
  <c r="D3579" i="2"/>
  <c r="J3578" i="2"/>
  <c r="I3578" i="2"/>
  <c r="H3578" i="2"/>
  <c r="G3578" i="2"/>
  <c r="F3578" i="2"/>
  <c r="E3578" i="2"/>
  <c r="D3578" i="2"/>
  <c r="J3577" i="2"/>
  <c r="I3577" i="2"/>
  <c r="H3577" i="2"/>
  <c r="G3577" i="2"/>
  <c r="F3577" i="2"/>
  <c r="E3577" i="2"/>
  <c r="D3577" i="2"/>
  <c r="J3576" i="2"/>
  <c r="I3576" i="2"/>
  <c r="H3576" i="2"/>
  <c r="G3576" i="2"/>
  <c r="F3576" i="2"/>
  <c r="E3576" i="2"/>
  <c r="D3576" i="2"/>
  <c r="J3575" i="2"/>
  <c r="I3575" i="2"/>
  <c r="H3575" i="2"/>
  <c r="G3575" i="2"/>
  <c r="F3575" i="2"/>
  <c r="E3575" i="2"/>
  <c r="D3575" i="2"/>
  <c r="J3574" i="2"/>
  <c r="I3574" i="2"/>
  <c r="H3574" i="2"/>
  <c r="G3574" i="2"/>
  <c r="F3574" i="2"/>
  <c r="E3574" i="2"/>
  <c r="D3574" i="2"/>
  <c r="J3573" i="2"/>
  <c r="I3573" i="2"/>
  <c r="H3573" i="2"/>
  <c r="G3573" i="2"/>
  <c r="F3573" i="2"/>
  <c r="E3573" i="2"/>
  <c r="D3573" i="2"/>
  <c r="J3572" i="2"/>
  <c r="I3572" i="2"/>
  <c r="H3572" i="2"/>
  <c r="G3572" i="2"/>
  <c r="F3572" i="2"/>
  <c r="E3572" i="2"/>
  <c r="D3572" i="2"/>
  <c r="J3571" i="2"/>
  <c r="I3571" i="2"/>
  <c r="H3571" i="2"/>
  <c r="G3571" i="2"/>
  <c r="F3571" i="2"/>
  <c r="E3571" i="2"/>
  <c r="D3571" i="2"/>
  <c r="J3570" i="2"/>
  <c r="I3570" i="2"/>
  <c r="H3570" i="2"/>
  <c r="G3570" i="2"/>
  <c r="F3570" i="2"/>
  <c r="E3570" i="2"/>
  <c r="D3570" i="2"/>
  <c r="J3569" i="2"/>
  <c r="I3569" i="2"/>
  <c r="H3569" i="2"/>
  <c r="G3569" i="2"/>
  <c r="F3569" i="2"/>
  <c r="E3569" i="2"/>
  <c r="D3569" i="2"/>
  <c r="J3568" i="2"/>
  <c r="I3568" i="2"/>
  <c r="H3568" i="2"/>
  <c r="G3568" i="2"/>
  <c r="F3568" i="2"/>
  <c r="E3568" i="2"/>
  <c r="D3568" i="2"/>
  <c r="J3567" i="2"/>
  <c r="I3567" i="2"/>
  <c r="H3567" i="2"/>
  <c r="G3567" i="2"/>
  <c r="F3567" i="2"/>
  <c r="E3567" i="2"/>
  <c r="D3567" i="2"/>
  <c r="J3566" i="2"/>
  <c r="I3566" i="2"/>
  <c r="H3566" i="2"/>
  <c r="G3566" i="2"/>
  <c r="F3566" i="2"/>
  <c r="E3566" i="2"/>
  <c r="D3566" i="2"/>
  <c r="J3565" i="2"/>
  <c r="I3565" i="2"/>
  <c r="H3565" i="2"/>
  <c r="G3565" i="2"/>
  <c r="F3565" i="2"/>
  <c r="E3565" i="2"/>
  <c r="D3565" i="2"/>
  <c r="J3564" i="2"/>
  <c r="I3564" i="2"/>
  <c r="H3564" i="2"/>
  <c r="G3564" i="2"/>
  <c r="F3564" i="2"/>
  <c r="E3564" i="2"/>
  <c r="D3564" i="2"/>
  <c r="J3563" i="2"/>
  <c r="I3563" i="2"/>
  <c r="H3563" i="2"/>
  <c r="G3563" i="2"/>
  <c r="F3563" i="2"/>
  <c r="E3563" i="2"/>
  <c r="D3563" i="2"/>
  <c r="J3562" i="2"/>
  <c r="I3562" i="2"/>
  <c r="H3562" i="2"/>
  <c r="G3562" i="2"/>
  <c r="F3562" i="2"/>
  <c r="E3562" i="2"/>
  <c r="D3562" i="2"/>
  <c r="J3561" i="2"/>
  <c r="I3561" i="2"/>
  <c r="H3561" i="2"/>
  <c r="G3561" i="2"/>
  <c r="F3561" i="2"/>
  <c r="E3561" i="2"/>
  <c r="D3561" i="2"/>
  <c r="J3560" i="2"/>
  <c r="I3560" i="2"/>
  <c r="H3560" i="2"/>
  <c r="G3560" i="2"/>
  <c r="F3560" i="2"/>
  <c r="E3560" i="2"/>
  <c r="D3560" i="2"/>
  <c r="J3559" i="2"/>
  <c r="I3559" i="2"/>
  <c r="H3559" i="2"/>
  <c r="G3559" i="2"/>
  <c r="F3559" i="2"/>
  <c r="E3559" i="2"/>
  <c r="D3559" i="2"/>
  <c r="J3558" i="2"/>
  <c r="I3558" i="2"/>
  <c r="H3558" i="2"/>
  <c r="G3558" i="2"/>
  <c r="F3558" i="2"/>
  <c r="E3558" i="2"/>
  <c r="D3558" i="2"/>
  <c r="J3557" i="2"/>
  <c r="I3557" i="2"/>
  <c r="H3557" i="2"/>
  <c r="G3557" i="2"/>
  <c r="F3557" i="2"/>
  <c r="E3557" i="2"/>
  <c r="D3557" i="2"/>
  <c r="J3556" i="2"/>
  <c r="I3556" i="2"/>
  <c r="H3556" i="2"/>
  <c r="G3556" i="2"/>
  <c r="F3556" i="2"/>
  <c r="E3556" i="2"/>
  <c r="D3556" i="2"/>
  <c r="J3555" i="2"/>
  <c r="I3555" i="2"/>
  <c r="H3555" i="2"/>
  <c r="G3555" i="2"/>
  <c r="F3555" i="2"/>
  <c r="E3555" i="2"/>
  <c r="D3555" i="2"/>
  <c r="J3554" i="2"/>
  <c r="I3554" i="2"/>
  <c r="H3554" i="2"/>
  <c r="G3554" i="2"/>
  <c r="F3554" i="2"/>
  <c r="E3554" i="2"/>
  <c r="D3554" i="2"/>
  <c r="J3553" i="2"/>
  <c r="I3553" i="2"/>
  <c r="H3553" i="2"/>
  <c r="G3553" i="2"/>
  <c r="F3553" i="2"/>
  <c r="E3553" i="2"/>
  <c r="D3553" i="2"/>
  <c r="J3552" i="2"/>
  <c r="I3552" i="2"/>
  <c r="H3552" i="2"/>
  <c r="G3552" i="2"/>
  <c r="F3552" i="2"/>
  <c r="E3552" i="2"/>
  <c r="D3552" i="2"/>
  <c r="J3551" i="2"/>
  <c r="I3551" i="2"/>
  <c r="H3551" i="2"/>
  <c r="G3551" i="2"/>
  <c r="F3551" i="2"/>
  <c r="E3551" i="2"/>
  <c r="D3551" i="2"/>
  <c r="J3550" i="2"/>
  <c r="I3550" i="2"/>
  <c r="H3550" i="2"/>
  <c r="G3550" i="2"/>
  <c r="F3550" i="2"/>
  <c r="E3550" i="2"/>
  <c r="D3550" i="2"/>
  <c r="J3549" i="2"/>
  <c r="I3549" i="2"/>
  <c r="H3549" i="2"/>
  <c r="G3549" i="2"/>
  <c r="F3549" i="2"/>
  <c r="E3549" i="2"/>
  <c r="D3549" i="2"/>
  <c r="J3548" i="2"/>
  <c r="I3548" i="2"/>
  <c r="H3548" i="2"/>
  <c r="G3548" i="2"/>
  <c r="F3548" i="2"/>
  <c r="E3548" i="2"/>
  <c r="D3548" i="2"/>
  <c r="J3547" i="2"/>
  <c r="I3547" i="2"/>
  <c r="H3547" i="2"/>
  <c r="G3547" i="2"/>
  <c r="F3547" i="2"/>
  <c r="E3547" i="2"/>
  <c r="D3547" i="2"/>
  <c r="J3546" i="2"/>
  <c r="I3546" i="2"/>
  <c r="H3546" i="2"/>
  <c r="G3546" i="2"/>
  <c r="F3546" i="2"/>
  <c r="E3546" i="2"/>
  <c r="D3546" i="2"/>
  <c r="J3545" i="2"/>
  <c r="I3545" i="2"/>
  <c r="H3545" i="2"/>
  <c r="G3545" i="2"/>
  <c r="F3545" i="2"/>
  <c r="E3545" i="2"/>
  <c r="D3545" i="2"/>
  <c r="J3544" i="2"/>
  <c r="I3544" i="2"/>
  <c r="H3544" i="2"/>
  <c r="G3544" i="2"/>
  <c r="F3544" i="2"/>
  <c r="E3544" i="2"/>
  <c r="D3544" i="2"/>
  <c r="J3543" i="2"/>
  <c r="I3543" i="2"/>
  <c r="H3543" i="2"/>
  <c r="G3543" i="2"/>
  <c r="F3543" i="2"/>
  <c r="E3543" i="2"/>
  <c r="D3543" i="2"/>
  <c r="J3542" i="2"/>
  <c r="I3542" i="2"/>
  <c r="H3542" i="2"/>
  <c r="G3542" i="2"/>
  <c r="F3542" i="2"/>
  <c r="E3542" i="2"/>
  <c r="D3542" i="2"/>
  <c r="J3541" i="2"/>
  <c r="I3541" i="2"/>
  <c r="H3541" i="2"/>
  <c r="G3541" i="2"/>
  <c r="F3541" i="2"/>
  <c r="E3541" i="2"/>
  <c r="D3541" i="2"/>
  <c r="J3540" i="2"/>
  <c r="I3540" i="2"/>
  <c r="H3540" i="2"/>
  <c r="G3540" i="2"/>
  <c r="F3540" i="2"/>
  <c r="E3540" i="2"/>
  <c r="D3540" i="2"/>
  <c r="J3539" i="2"/>
  <c r="I3539" i="2"/>
  <c r="H3539" i="2"/>
  <c r="G3539" i="2"/>
  <c r="F3539" i="2"/>
  <c r="E3539" i="2"/>
  <c r="D3539" i="2"/>
  <c r="J3538" i="2"/>
  <c r="I3538" i="2"/>
  <c r="H3538" i="2"/>
  <c r="G3538" i="2"/>
  <c r="F3538" i="2"/>
  <c r="E3538" i="2"/>
  <c r="D3538" i="2"/>
  <c r="J3537" i="2"/>
  <c r="I3537" i="2"/>
  <c r="H3537" i="2"/>
  <c r="G3537" i="2"/>
  <c r="F3537" i="2"/>
  <c r="E3537" i="2"/>
  <c r="D3537" i="2"/>
  <c r="J3536" i="2"/>
  <c r="I3536" i="2"/>
  <c r="H3536" i="2"/>
  <c r="G3536" i="2"/>
  <c r="F3536" i="2"/>
  <c r="E3536" i="2"/>
  <c r="D3536" i="2"/>
  <c r="J3535" i="2"/>
  <c r="I3535" i="2"/>
  <c r="H3535" i="2"/>
  <c r="G3535" i="2"/>
  <c r="F3535" i="2"/>
  <c r="E3535" i="2"/>
  <c r="D3535" i="2"/>
  <c r="J3534" i="2"/>
  <c r="I3534" i="2"/>
  <c r="H3534" i="2"/>
  <c r="G3534" i="2"/>
  <c r="F3534" i="2"/>
  <c r="E3534" i="2"/>
  <c r="D3534" i="2"/>
  <c r="J3533" i="2"/>
  <c r="I3533" i="2"/>
  <c r="H3533" i="2"/>
  <c r="G3533" i="2"/>
  <c r="F3533" i="2"/>
  <c r="E3533" i="2"/>
  <c r="D3533" i="2"/>
  <c r="J3532" i="2"/>
  <c r="I3532" i="2"/>
  <c r="H3532" i="2"/>
  <c r="G3532" i="2"/>
  <c r="F3532" i="2"/>
  <c r="E3532" i="2"/>
  <c r="D3532" i="2"/>
  <c r="J3531" i="2"/>
  <c r="I3531" i="2"/>
  <c r="H3531" i="2"/>
  <c r="G3531" i="2"/>
  <c r="F3531" i="2"/>
  <c r="E3531" i="2"/>
  <c r="D3531" i="2"/>
  <c r="J3530" i="2"/>
  <c r="I3530" i="2"/>
  <c r="H3530" i="2"/>
  <c r="G3530" i="2"/>
  <c r="F3530" i="2"/>
  <c r="E3530" i="2"/>
  <c r="D3530" i="2"/>
  <c r="J3529" i="2"/>
  <c r="I3529" i="2"/>
  <c r="H3529" i="2"/>
  <c r="G3529" i="2"/>
  <c r="F3529" i="2"/>
  <c r="E3529" i="2"/>
  <c r="D3529" i="2"/>
  <c r="J3528" i="2"/>
  <c r="I3528" i="2"/>
  <c r="H3528" i="2"/>
  <c r="G3528" i="2"/>
  <c r="F3528" i="2"/>
  <c r="E3528" i="2"/>
  <c r="D3528" i="2"/>
  <c r="J3527" i="2"/>
  <c r="I3527" i="2"/>
  <c r="H3527" i="2"/>
  <c r="G3527" i="2"/>
  <c r="F3527" i="2"/>
  <c r="E3527" i="2"/>
  <c r="D3527" i="2"/>
  <c r="J3526" i="2"/>
  <c r="I3526" i="2"/>
  <c r="H3526" i="2"/>
  <c r="G3526" i="2"/>
  <c r="F3526" i="2"/>
  <c r="E3526" i="2"/>
  <c r="D3526" i="2"/>
  <c r="J3525" i="2"/>
  <c r="I3525" i="2"/>
  <c r="H3525" i="2"/>
  <c r="G3525" i="2"/>
  <c r="F3525" i="2"/>
  <c r="E3525" i="2"/>
  <c r="D3525" i="2"/>
  <c r="J3524" i="2"/>
  <c r="I3524" i="2"/>
  <c r="H3524" i="2"/>
  <c r="G3524" i="2"/>
  <c r="F3524" i="2"/>
  <c r="E3524" i="2"/>
  <c r="D3524" i="2"/>
  <c r="J3523" i="2"/>
  <c r="I3523" i="2"/>
  <c r="H3523" i="2"/>
  <c r="G3523" i="2"/>
  <c r="F3523" i="2"/>
  <c r="E3523" i="2"/>
  <c r="D3523" i="2"/>
  <c r="J3522" i="2"/>
  <c r="I3522" i="2"/>
  <c r="H3522" i="2"/>
  <c r="G3522" i="2"/>
  <c r="F3522" i="2"/>
  <c r="E3522" i="2"/>
  <c r="D3522" i="2"/>
  <c r="J3521" i="2"/>
  <c r="I3521" i="2"/>
  <c r="H3521" i="2"/>
  <c r="G3521" i="2"/>
  <c r="F3521" i="2"/>
  <c r="E3521" i="2"/>
  <c r="D3521" i="2"/>
  <c r="J3520" i="2"/>
  <c r="I3520" i="2"/>
  <c r="H3520" i="2"/>
  <c r="G3520" i="2"/>
  <c r="F3520" i="2"/>
  <c r="E3520" i="2"/>
  <c r="D3520" i="2"/>
  <c r="J3519" i="2"/>
  <c r="I3519" i="2"/>
  <c r="H3519" i="2"/>
  <c r="G3519" i="2"/>
  <c r="F3519" i="2"/>
  <c r="E3519" i="2"/>
  <c r="D3519" i="2"/>
  <c r="J3518" i="2"/>
  <c r="I3518" i="2"/>
  <c r="H3518" i="2"/>
  <c r="G3518" i="2"/>
  <c r="F3518" i="2"/>
  <c r="E3518" i="2"/>
  <c r="D3518" i="2"/>
  <c r="J3517" i="2"/>
  <c r="I3517" i="2"/>
  <c r="H3517" i="2"/>
  <c r="G3517" i="2"/>
  <c r="F3517" i="2"/>
  <c r="E3517" i="2"/>
  <c r="D3517" i="2"/>
  <c r="J3516" i="2"/>
  <c r="I3516" i="2"/>
  <c r="H3516" i="2"/>
  <c r="G3516" i="2"/>
  <c r="F3516" i="2"/>
  <c r="E3516" i="2"/>
  <c r="D3516" i="2"/>
  <c r="J3515" i="2"/>
  <c r="I3515" i="2"/>
  <c r="H3515" i="2"/>
  <c r="G3515" i="2"/>
  <c r="F3515" i="2"/>
  <c r="E3515" i="2"/>
  <c r="D3515" i="2"/>
  <c r="J3514" i="2"/>
  <c r="I3514" i="2"/>
  <c r="H3514" i="2"/>
  <c r="G3514" i="2"/>
  <c r="F3514" i="2"/>
  <c r="E3514" i="2"/>
  <c r="D3514" i="2"/>
  <c r="J3513" i="2"/>
  <c r="I3513" i="2"/>
  <c r="H3513" i="2"/>
  <c r="G3513" i="2"/>
  <c r="F3513" i="2"/>
  <c r="E3513" i="2"/>
  <c r="D3513" i="2"/>
  <c r="J3512" i="2"/>
  <c r="I3512" i="2"/>
  <c r="H3512" i="2"/>
  <c r="G3512" i="2"/>
  <c r="F3512" i="2"/>
  <c r="E3512" i="2"/>
  <c r="D3512" i="2"/>
  <c r="J3511" i="2"/>
  <c r="I3511" i="2"/>
  <c r="H3511" i="2"/>
  <c r="G3511" i="2"/>
  <c r="F3511" i="2"/>
  <c r="E3511" i="2"/>
  <c r="D3511" i="2"/>
  <c r="J3510" i="2"/>
  <c r="I3510" i="2"/>
  <c r="H3510" i="2"/>
  <c r="G3510" i="2"/>
  <c r="F3510" i="2"/>
  <c r="E3510" i="2"/>
  <c r="D3510" i="2"/>
  <c r="J3509" i="2"/>
  <c r="I3509" i="2"/>
  <c r="H3509" i="2"/>
  <c r="G3509" i="2"/>
  <c r="F3509" i="2"/>
  <c r="E3509" i="2"/>
  <c r="D3509" i="2"/>
  <c r="J3508" i="2"/>
  <c r="I3508" i="2"/>
  <c r="H3508" i="2"/>
  <c r="G3508" i="2"/>
  <c r="F3508" i="2"/>
  <c r="E3508" i="2"/>
  <c r="D3508" i="2"/>
  <c r="J3507" i="2"/>
  <c r="I3507" i="2"/>
  <c r="H3507" i="2"/>
  <c r="G3507" i="2"/>
  <c r="F3507" i="2"/>
  <c r="E3507" i="2"/>
  <c r="D3507" i="2"/>
  <c r="J3506" i="2"/>
  <c r="I3506" i="2"/>
  <c r="H3506" i="2"/>
  <c r="G3506" i="2"/>
  <c r="F3506" i="2"/>
  <c r="E3506" i="2"/>
  <c r="D3506" i="2"/>
  <c r="J3505" i="2"/>
  <c r="I3505" i="2"/>
  <c r="H3505" i="2"/>
  <c r="G3505" i="2"/>
  <c r="F3505" i="2"/>
  <c r="E3505" i="2"/>
  <c r="D3505" i="2"/>
  <c r="J3504" i="2"/>
  <c r="I3504" i="2"/>
  <c r="H3504" i="2"/>
  <c r="G3504" i="2"/>
  <c r="F3504" i="2"/>
  <c r="E3504" i="2"/>
  <c r="D3504" i="2"/>
  <c r="J3503" i="2"/>
  <c r="I3503" i="2"/>
  <c r="H3503" i="2"/>
  <c r="G3503" i="2"/>
  <c r="F3503" i="2"/>
  <c r="E3503" i="2"/>
  <c r="D3503" i="2"/>
  <c r="J3502" i="2"/>
  <c r="I3502" i="2"/>
  <c r="H3502" i="2"/>
  <c r="G3502" i="2"/>
  <c r="F3502" i="2"/>
  <c r="E3502" i="2"/>
  <c r="D3502" i="2"/>
  <c r="J3501" i="2"/>
  <c r="I3501" i="2"/>
  <c r="H3501" i="2"/>
  <c r="G3501" i="2"/>
  <c r="F3501" i="2"/>
  <c r="E3501" i="2"/>
  <c r="D3501" i="2"/>
  <c r="J3500" i="2"/>
  <c r="I3500" i="2"/>
  <c r="H3500" i="2"/>
  <c r="G3500" i="2"/>
  <c r="F3500" i="2"/>
  <c r="E3500" i="2"/>
  <c r="D3500" i="2"/>
  <c r="J3499" i="2"/>
  <c r="I3499" i="2"/>
  <c r="H3499" i="2"/>
  <c r="G3499" i="2"/>
  <c r="F3499" i="2"/>
  <c r="E3499" i="2"/>
  <c r="D3499" i="2"/>
  <c r="J3498" i="2"/>
  <c r="I3498" i="2"/>
  <c r="H3498" i="2"/>
  <c r="G3498" i="2"/>
  <c r="F3498" i="2"/>
  <c r="E3498" i="2"/>
  <c r="D3498" i="2"/>
  <c r="J3497" i="2"/>
  <c r="I3497" i="2"/>
  <c r="H3497" i="2"/>
  <c r="G3497" i="2"/>
  <c r="F3497" i="2"/>
  <c r="E3497" i="2"/>
  <c r="D3497" i="2"/>
  <c r="J3496" i="2"/>
  <c r="I3496" i="2"/>
  <c r="H3496" i="2"/>
  <c r="G3496" i="2"/>
  <c r="F3496" i="2"/>
  <c r="E3496" i="2"/>
  <c r="D3496" i="2"/>
  <c r="J3495" i="2"/>
  <c r="I3495" i="2"/>
  <c r="H3495" i="2"/>
  <c r="G3495" i="2"/>
  <c r="F3495" i="2"/>
  <c r="E3495" i="2"/>
  <c r="D3495" i="2"/>
  <c r="J3494" i="2"/>
  <c r="I3494" i="2"/>
  <c r="H3494" i="2"/>
  <c r="G3494" i="2"/>
  <c r="F3494" i="2"/>
  <c r="E3494" i="2"/>
  <c r="D3494" i="2"/>
  <c r="J3493" i="2"/>
  <c r="I3493" i="2"/>
  <c r="H3493" i="2"/>
  <c r="G3493" i="2"/>
  <c r="F3493" i="2"/>
  <c r="E3493" i="2"/>
  <c r="D3493" i="2"/>
  <c r="J3492" i="2"/>
  <c r="I3492" i="2"/>
  <c r="H3492" i="2"/>
  <c r="G3492" i="2"/>
  <c r="F3492" i="2"/>
  <c r="E3492" i="2"/>
  <c r="D3492" i="2"/>
  <c r="J3491" i="2"/>
  <c r="I3491" i="2"/>
  <c r="H3491" i="2"/>
  <c r="G3491" i="2"/>
  <c r="F3491" i="2"/>
  <c r="E3491" i="2"/>
  <c r="D3491" i="2"/>
  <c r="J3490" i="2"/>
  <c r="I3490" i="2"/>
  <c r="H3490" i="2"/>
  <c r="G3490" i="2"/>
  <c r="F3490" i="2"/>
  <c r="E3490" i="2"/>
  <c r="D3490" i="2"/>
  <c r="J3489" i="2"/>
  <c r="I3489" i="2"/>
  <c r="H3489" i="2"/>
  <c r="G3489" i="2"/>
  <c r="F3489" i="2"/>
  <c r="E3489" i="2"/>
  <c r="D3489" i="2"/>
  <c r="J3488" i="2"/>
  <c r="I3488" i="2"/>
  <c r="H3488" i="2"/>
  <c r="G3488" i="2"/>
  <c r="F3488" i="2"/>
  <c r="E3488" i="2"/>
  <c r="D3488" i="2"/>
  <c r="J3487" i="2"/>
  <c r="I3487" i="2"/>
  <c r="H3487" i="2"/>
  <c r="G3487" i="2"/>
  <c r="F3487" i="2"/>
  <c r="E3487" i="2"/>
  <c r="D3487" i="2"/>
  <c r="J3486" i="2"/>
  <c r="I3486" i="2"/>
  <c r="H3486" i="2"/>
  <c r="G3486" i="2"/>
  <c r="F3486" i="2"/>
  <c r="E3486" i="2"/>
  <c r="D3486" i="2"/>
  <c r="J3485" i="2"/>
  <c r="I3485" i="2"/>
  <c r="H3485" i="2"/>
  <c r="G3485" i="2"/>
  <c r="F3485" i="2"/>
  <c r="E3485" i="2"/>
  <c r="D3485" i="2"/>
  <c r="J3484" i="2"/>
  <c r="I3484" i="2"/>
  <c r="H3484" i="2"/>
  <c r="G3484" i="2"/>
  <c r="F3484" i="2"/>
  <c r="E3484" i="2"/>
  <c r="D3484" i="2"/>
  <c r="J3483" i="2"/>
  <c r="I3483" i="2"/>
  <c r="H3483" i="2"/>
  <c r="G3483" i="2"/>
  <c r="F3483" i="2"/>
  <c r="E3483" i="2"/>
  <c r="D3483" i="2"/>
  <c r="J3482" i="2"/>
  <c r="I3482" i="2"/>
  <c r="H3482" i="2"/>
  <c r="G3482" i="2"/>
  <c r="F3482" i="2"/>
  <c r="E3482" i="2"/>
  <c r="D3482" i="2"/>
  <c r="J3481" i="2"/>
  <c r="I3481" i="2"/>
  <c r="H3481" i="2"/>
  <c r="G3481" i="2"/>
  <c r="F3481" i="2"/>
  <c r="E3481" i="2"/>
  <c r="D3481" i="2"/>
  <c r="J3480" i="2"/>
  <c r="I3480" i="2"/>
  <c r="H3480" i="2"/>
  <c r="G3480" i="2"/>
  <c r="F3480" i="2"/>
  <c r="E3480" i="2"/>
  <c r="D3480" i="2"/>
  <c r="J3479" i="2"/>
  <c r="I3479" i="2"/>
  <c r="H3479" i="2"/>
  <c r="G3479" i="2"/>
  <c r="F3479" i="2"/>
  <c r="E3479" i="2"/>
  <c r="D3479" i="2"/>
  <c r="J3477" i="2"/>
  <c r="I3477" i="2"/>
  <c r="H3477" i="2"/>
  <c r="G3477" i="2"/>
  <c r="F3477" i="2"/>
  <c r="E3477" i="2"/>
  <c r="D3477" i="2"/>
  <c r="J3476" i="2"/>
  <c r="I3476" i="2"/>
  <c r="H3476" i="2"/>
  <c r="G3476" i="2"/>
  <c r="F3476" i="2"/>
  <c r="E3476" i="2"/>
  <c r="D3476" i="2"/>
  <c r="J3475" i="2"/>
  <c r="I3475" i="2"/>
  <c r="H3475" i="2"/>
  <c r="G3475" i="2"/>
  <c r="F3475" i="2"/>
  <c r="E3475" i="2"/>
  <c r="D3475" i="2"/>
  <c r="J3474" i="2"/>
  <c r="I3474" i="2"/>
  <c r="H3474" i="2"/>
  <c r="G3474" i="2"/>
  <c r="F3474" i="2"/>
  <c r="E3474" i="2"/>
  <c r="D3474" i="2"/>
  <c r="J3473" i="2"/>
  <c r="I3473" i="2"/>
  <c r="H3473" i="2"/>
  <c r="G3473" i="2"/>
  <c r="F3473" i="2"/>
  <c r="E3473" i="2"/>
  <c r="D3473" i="2"/>
  <c r="J3472" i="2"/>
  <c r="I3472" i="2"/>
  <c r="H3472" i="2"/>
  <c r="G3472" i="2"/>
  <c r="F3472" i="2"/>
  <c r="E3472" i="2"/>
  <c r="D3472" i="2"/>
  <c r="J3471" i="2"/>
  <c r="I3471" i="2"/>
  <c r="H3471" i="2"/>
  <c r="G3471" i="2"/>
  <c r="F3471" i="2"/>
  <c r="E3471" i="2"/>
  <c r="D3471" i="2"/>
  <c r="J3470" i="2"/>
  <c r="I3470" i="2"/>
  <c r="H3470" i="2"/>
  <c r="G3470" i="2"/>
  <c r="F3470" i="2"/>
  <c r="E3470" i="2"/>
  <c r="D3470" i="2"/>
  <c r="J3469" i="2"/>
  <c r="I3469" i="2"/>
  <c r="H3469" i="2"/>
  <c r="G3469" i="2"/>
  <c r="F3469" i="2"/>
  <c r="E3469" i="2"/>
  <c r="D3469" i="2"/>
  <c r="J3468" i="2"/>
  <c r="I3468" i="2"/>
  <c r="H3468" i="2"/>
  <c r="G3468" i="2"/>
  <c r="F3468" i="2"/>
  <c r="E3468" i="2"/>
  <c r="D3468" i="2"/>
  <c r="J3467" i="2"/>
  <c r="I3467" i="2"/>
  <c r="H3467" i="2"/>
  <c r="G3467" i="2"/>
  <c r="F3467" i="2"/>
  <c r="E3467" i="2"/>
  <c r="D3467" i="2"/>
  <c r="J3466" i="2"/>
  <c r="I3466" i="2"/>
  <c r="H3466" i="2"/>
  <c r="G3466" i="2"/>
  <c r="F3466" i="2"/>
  <c r="E3466" i="2"/>
  <c r="D3466" i="2"/>
  <c r="J3465" i="2"/>
  <c r="I3465" i="2"/>
  <c r="H3465" i="2"/>
  <c r="G3465" i="2"/>
  <c r="F3465" i="2"/>
  <c r="E3465" i="2"/>
  <c r="D3465" i="2"/>
  <c r="J3464" i="2"/>
  <c r="I3464" i="2"/>
  <c r="H3464" i="2"/>
  <c r="G3464" i="2"/>
  <c r="F3464" i="2"/>
  <c r="E3464" i="2"/>
  <c r="D3464" i="2"/>
  <c r="J3463" i="2"/>
  <c r="I3463" i="2"/>
  <c r="H3463" i="2"/>
  <c r="G3463" i="2"/>
  <c r="F3463" i="2"/>
  <c r="E3463" i="2"/>
  <c r="D3463" i="2"/>
  <c r="J3462" i="2"/>
  <c r="I3462" i="2"/>
  <c r="H3462" i="2"/>
  <c r="G3462" i="2"/>
  <c r="F3462" i="2"/>
  <c r="E3462" i="2"/>
  <c r="D3462" i="2"/>
  <c r="J3459" i="2"/>
  <c r="I3459" i="2"/>
  <c r="H3459" i="2"/>
  <c r="G3459" i="2"/>
  <c r="F3459" i="2"/>
  <c r="E3459" i="2"/>
  <c r="D3459" i="2"/>
  <c r="J3458" i="2"/>
  <c r="I3458" i="2"/>
  <c r="H3458" i="2"/>
  <c r="G3458" i="2"/>
  <c r="F3458" i="2"/>
  <c r="E3458" i="2"/>
  <c r="D3458" i="2"/>
  <c r="J3457" i="2"/>
  <c r="I3457" i="2"/>
  <c r="H3457" i="2"/>
  <c r="G3457" i="2"/>
  <c r="F3457" i="2"/>
  <c r="E3457" i="2"/>
  <c r="D3457" i="2"/>
  <c r="J3456" i="2"/>
  <c r="I3456" i="2"/>
  <c r="H3456" i="2"/>
  <c r="G3456" i="2"/>
  <c r="F3456" i="2"/>
  <c r="E3456" i="2"/>
  <c r="D3456" i="2"/>
  <c r="J3455" i="2"/>
  <c r="I3455" i="2"/>
  <c r="H3455" i="2"/>
  <c r="G3455" i="2"/>
  <c r="F3455" i="2"/>
  <c r="E3455" i="2"/>
  <c r="D3455" i="2"/>
  <c r="J3453" i="2"/>
  <c r="I3453" i="2"/>
  <c r="H3453" i="2"/>
  <c r="G3453" i="2"/>
  <c r="F3453" i="2"/>
  <c r="E3453" i="2"/>
  <c r="D3453" i="2"/>
  <c r="J3452" i="2"/>
  <c r="I3452" i="2"/>
  <c r="H3452" i="2"/>
  <c r="G3452" i="2"/>
  <c r="F3452" i="2"/>
  <c r="E3452" i="2"/>
  <c r="D3452" i="2"/>
  <c r="J3451" i="2"/>
  <c r="I3451" i="2"/>
  <c r="H3451" i="2"/>
  <c r="G3451" i="2"/>
  <c r="F3451" i="2"/>
  <c r="E3451" i="2"/>
  <c r="D3451" i="2"/>
  <c r="J3450" i="2"/>
  <c r="I3450" i="2"/>
  <c r="H3450" i="2"/>
  <c r="G3450" i="2"/>
  <c r="F3450" i="2"/>
  <c r="E3450" i="2"/>
  <c r="D3450" i="2"/>
  <c r="J3449" i="2"/>
  <c r="I3449" i="2"/>
  <c r="H3449" i="2"/>
  <c r="G3449" i="2"/>
  <c r="F3449" i="2"/>
  <c r="E3449" i="2"/>
  <c r="D3449" i="2"/>
  <c r="J3448" i="2"/>
  <c r="I3448" i="2"/>
  <c r="H3448" i="2"/>
  <c r="G3448" i="2"/>
  <c r="F3448" i="2"/>
  <c r="E3448" i="2"/>
  <c r="D3448" i="2"/>
  <c r="J3447" i="2"/>
  <c r="I3447" i="2"/>
  <c r="H3447" i="2"/>
  <c r="G3447" i="2"/>
  <c r="F3447" i="2"/>
  <c r="E3447" i="2"/>
  <c r="D3447" i="2"/>
  <c r="J3446" i="2"/>
  <c r="I3446" i="2"/>
  <c r="H3446" i="2"/>
  <c r="G3446" i="2"/>
  <c r="F3446" i="2"/>
  <c r="E3446" i="2"/>
  <c r="D3446" i="2"/>
  <c r="J3445" i="2"/>
  <c r="I3445" i="2"/>
  <c r="H3445" i="2"/>
  <c r="G3445" i="2"/>
  <c r="F3445" i="2"/>
  <c r="E3445" i="2"/>
  <c r="D3445" i="2"/>
  <c r="J3444" i="2"/>
  <c r="I3444" i="2"/>
  <c r="H3444" i="2"/>
  <c r="G3444" i="2"/>
  <c r="F3444" i="2"/>
  <c r="E3444" i="2"/>
  <c r="D3444" i="2"/>
  <c r="J3443" i="2"/>
  <c r="I3443" i="2"/>
  <c r="H3443" i="2"/>
  <c r="G3443" i="2"/>
  <c r="F3443" i="2"/>
  <c r="E3443" i="2"/>
  <c r="D3443" i="2"/>
  <c r="J3442" i="2"/>
  <c r="I3442" i="2"/>
  <c r="H3442" i="2"/>
  <c r="G3442" i="2"/>
  <c r="F3442" i="2"/>
  <c r="E3442" i="2"/>
  <c r="D3442" i="2"/>
  <c r="J3440" i="2"/>
  <c r="I3440" i="2"/>
  <c r="H3440" i="2"/>
  <c r="G3440" i="2"/>
  <c r="F3440" i="2"/>
  <c r="E3440" i="2"/>
  <c r="D3440" i="2"/>
  <c r="J3439" i="2"/>
  <c r="I3439" i="2"/>
  <c r="H3439" i="2"/>
  <c r="G3439" i="2"/>
  <c r="F3439" i="2"/>
  <c r="E3439" i="2"/>
  <c r="D3439" i="2"/>
  <c r="J3438" i="2"/>
  <c r="I3438" i="2"/>
  <c r="H3438" i="2"/>
  <c r="G3438" i="2"/>
  <c r="F3438" i="2"/>
  <c r="E3438" i="2"/>
  <c r="D3438" i="2"/>
  <c r="J3437" i="2"/>
  <c r="I3437" i="2"/>
  <c r="H3437" i="2"/>
  <c r="G3437" i="2"/>
  <c r="F3437" i="2"/>
  <c r="E3437" i="2"/>
  <c r="D3437" i="2"/>
  <c r="J3436" i="2"/>
  <c r="I3436" i="2"/>
  <c r="H3436" i="2"/>
  <c r="G3436" i="2"/>
  <c r="F3436" i="2"/>
  <c r="E3436" i="2"/>
  <c r="D3436" i="2"/>
  <c r="J3435" i="2"/>
  <c r="I3435" i="2"/>
  <c r="H3435" i="2"/>
  <c r="G3435" i="2"/>
  <c r="F3435" i="2"/>
  <c r="E3435" i="2"/>
  <c r="D3435" i="2"/>
  <c r="J3434" i="2"/>
  <c r="I3434" i="2"/>
  <c r="H3434" i="2"/>
  <c r="G3434" i="2"/>
  <c r="F3434" i="2"/>
  <c r="E3434" i="2"/>
  <c r="D3434" i="2"/>
  <c r="J3433" i="2"/>
  <c r="I3433" i="2"/>
  <c r="H3433" i="2"/>
  <c r="G3433" i="2"/>
  <c r="F3433" i="2"/>
  <c r="E3433" i="2"/>
  <c r="D3433" i="2"/>
  <c r="J3432" i="2"/>
  <c r="I3432" i="2"/>
  <c r="H3432" i="2"/>
  <c r="G3432" i="2"/>
  <c r="F3432" i="2"/>
  <c r="E3432" i="2"/>
  <c r="D3432" i="2"/>
  <c r="J3431" i="2"/>
  <c r="I3431" i="2"/>
  <c r="H3431" i="2"/>
  <c r="G3431" i="2"/>
  <c r="F3431" i="2"/>
  <c r="E3431" i="2"/>
  <c r="D3431" i="2"/>
  <c r="J3430" i="2"/>
  <c r="I3430" i="2"/>
  <c r="H3430" i="2"/>
  <c r="G3430" i="2"/>
  <c r="F3430" i="2"/>
  <c r="E3430" i="2"/>
  <c r="D3430" i="2"/>
  <c r="J3429" i="2"/>
  <c r="I3429" i="2"/>
  <c r="H3429" i="2"/>
  <c r="G3429" i="2"/>
  <c r="F3429" i="2"/>
  <c r="E3429" i="2"/>
  <c r="D3429" i="2"/>
  <c r="J3428" i="2"/>
  <c r="I3428" i="2"/>
  <c r="H3428" i="2"/>
  <c r="G3428" i="2"/>
  <c r="F3428" i="2"/>
  <c r="E3428" i="2"/>
  <c r="D3428" i="2"/>
  <c r="J3427" i="2"/>
  <c r="I3427" i="2"/>
  <c r="H3427" i="2"/>
  <c r="G3427" i="2"/>
  <c r="F3427" i="2"/>
  <c r="E3427" i="2"/>
  <c r="D3427" i="2"/>
  <c r="J3426" i="2"/>
  <c r="I3426" i="2"/>
  <c r="H3426" i="2"/>
  <c r="G3426" i="2"/>
  <c r="F3426" i="2"/>
  <c r="E3426" i="2"/>
  <c r="D3426" i="2"/>
  <c r="J3424" i="2"/>
  <c r="I3424" i="2"/>
  <c r="H3424" i="2"/>
  <c r="G3424" i="2"/>
  <c r="F3424" i="2"/>
  <c r="E3424" i="2"/>
  <c r="D3424" i="2"/>
  <c r="J3423" i="2"/>
  <c r="I3423" i="2"/>
  <c r="H3423" i="2"/>
  <c r="G3423" i="2"/>
  <c r="F3423" i="2"/>
  <c r="E3423" i="2"/>
  <c r="D3423" i="2"/>
  <c r="J3422" i="2"/>
  <c r="I3422" i="2"/>
  <c r="H3422" i="2"/>
  <c r="G3422" i="2"/>
  <c r="F3422" i="2"/>
  <c r="E3422" i="2"/>
  <c r="D3422" i="2"/>
  <c r="J3421" i="2"/>
  <c r="I3421" i="2"/>
  <c r="H3421" i="2"/>
  <c r="G3421" i="2"/>
  <c r="F3421" i="2"/>
  <c r="E3421" i="2"/>
  <c r="D3421" i="2"/>
  <c r="J3420" i="2"/>
  <c r="I3420" i="2"/>
  <c r="H3420" i="2"/>
  <c r="G3420" i="2"/>
  <c r="F3420" i="2"/>
  <c r="E3420" i="2"/>
  <c r="D3420" i="2"/>
  <c r="J3419" i="2"/>
  <c r="I3419" i="2"/>
  <c r="H3419" i="2"/>
  <c r="G3419" i="2"/>
  <c r="F3419" i="2"/>
  <c r="E3419" i="2"/>
  <c r="D3419" i="2"/>
  <c r="J3418" i="2"/>
  <c r="I3418" i="2"/>
  <c r="H3418" i="2"/>
  <c r="G3418" i="2"/>
  <c r="F3418" i="2"/>
  <c r="E3418" i="2"/>
  <c r="D3418" i="2"/>
  <c r="J3417" i="2"/>
  <c r="I3417" i="2"/>
  <c r="H3417" i="2"/>
  <c r="G3417" i="2"/>
  <c r="F3417" i="2"/>
  <c r="E3417" i="2"/>
  <c r="D3417" i="2"/>
  <c r="J3416" i="2"/>
  <c r="I3416" i="2"/>
  <c r="H3416" i="2"/>
  <c r="G3416" i="2"/>
  <c r="F3416" i="2"/>
  <c r="E3416" i="2"/>
  <c r="D3416" i="2"/>
  <c r="J3415" i="2"/>
  <c r="I3415" i="2"/>
  <c r="H3415" i="2"/>
  <c r="G3415" i="2"/>
  <c r="F3415" i="2"/>
  <c r="E3415" i="2"/>
  <c r="D3415" i="2"/>
  <c r="J3414" i="2"/>
  <c r="I3414" i="2"/>
  <c r="H3414" i="2"/>
  <c r="G3414" i="2"/>
  <c r="F3414" i="2"/>
  <c r="E3414" i="2"/>
  <c r="D3414" i="2"/>
  <c r="J3413" i="2"/>
  <c r="I3413" i="2"/>
  <c r="H3413" i="2"/>
  <c r="G3413" i="2"/>
  <c r="F3413" i="2"/>
  <c r="E3413" i="2"/>
  <c r="D3413" i="2"/>
  <c r="J3412" i="2"/>
  <c r="I3412" i="2"/>
  <c r="H3412" i="2"/>
  <c r="G3412" i="2"/>
  <c r="F3412" i="2"/>
  <c r="E3412" i="2"/>
  <c r="D3412" i="2"/>
  <c r="J3411" i="2"/>
  <c r="I3411" i="2"/>
  <c r="H3411" i="2"/>
  <c r="G3411" i="2"/>
  <c r="F3411" i="2"/>
  <c r="E3411" i="2"/>
  <c r="D3411" i="2"/>
  <c r="J3410" i="2"/>
  <c r="I3410" i="2"/>
  <c r="H3410" i="2"/>
  <c r="G3410" i="2"/>
  <c r="F3410" i="2"/>
  <c r="E3410" i="2"/>
  <c r="D3410" i="2"/>
  <c r="J3409" i="2"/>
  <c r="I3409" i="2"/>
  <c r="H3409" i="2"/>
  <c r="G3409" i="2"/>
  <c r="F3409" i="2"/>
  <c r="E3409" i="2"/>
  <c r="D3409" i="2"/>
  <c r="J3408" i="2"/>
  <c r="I3408" i="2"/>
  <c r="H3408" i="2"/>
  <c r="G3408" i="2"/>
  <c r="F3408" i="2"/>
  <c r="E3408" i="2"/>
  <c r="D3408" i="2"/>
  <c r="J3407" i="2"/>
  <c r="I3407" i="2"/>
  <c r="H3407" i="2"/>
  <c r="G3407" i="2"/>
  <c r="F3407" i="2"/>
  <c r="E3407" i="2"/>
  <c r="D3407" i="2"/>
  <c r="J3406" i="2"/>
  <c r="I3406" i="2"/>
  <c r="H3406" i="2"/>
  <c r="G3406" i="2"/>
  <c r="F3406" i="2"/>
  <c r="E3406" i="2"/>
  <c r="D3406" i="2"/>
  <c r="J3405" i="2"/>
  <c r="I3405" i="2"/>
  <c r="H3405" i="2"/>
  <c r="G3405" i="2"/>
  <c r="F3405" i="2"/>
  <c r="E3405" i="2"/>
  <c r="D3405" i="2"/>
  <c r="J3404" i="2"/>
  <c r="I3404" i="2"/>
  <c r="H3404" i="2"/>
  <c r="G3404" i="2"/>
  <c r="F3404" i="2"/>
  <c r="E3404" i="2"/>
  <c r="D3404" i="2"/>
  <c r="J3403" i="2"/>
  <c r="I3403" i="2"/>
  <c r="H3403" i="2"/>
  <c r="G3403" i="2"/>
  <c r="F3403" i="2"/>
  <c r="E3403" i="2"/>
  <c r="D3403" i="2"/>
  <c r="J3402" i="2"/>
  <c r="I3402" i="2"/>
  <c r="H3402" i="2"/>
  <c r="G3402" i="2"/>
  <c r="F3402" i="2"/>
  <c r="E3402" i="2"/>
  <c r="D3402" i="2"/>
  <c r="J3401" i="2"/>
  <c r="I3401" i="2"/>
  <c r="H3401" i="2"/>
  <c r="G3401" i="2"/>
  <c r="F3401" i="2"/>
  <c r="E3401" i="2"/>
  <c r="D3401" i="2"/>
  <c r="J3400" i="2"/>
  <c r="I3400" i="2"/>
  <c r="H3400" i="2"/>
  <c r="G3400" i="2"/>
  <c r="F3400" i="2"/>
  <c r="E3400" i="2"/>
  <c r="D3400" i="2"/>
  <c r="J3399" i="2"/>
  <c r="I3399" i="2"/>
  <c r="H3399" i="2"/>
  <c r="G3399" i="2"/>
  <c r="F3399" i="2"/>
  <c r="E3399" i="2"/>
  <c r="D3399" i="2"/>
  <c r="J3398" i="2"/>
  <c r="I3398" i="2"/>
  <c r="H3398" i="2"/>
  <c r="G3398" i="2"/>
  <c r="F3398" i="2"/>
  <c r="E3398" i="2"/>
  <c r="D3398" i="2"/>
  <c r="J3397" i="2"/>
  <c r="I3397" i="2"/>
  <c r="H3397" i="2"/>
  <c r="G3397" i="2"/>
  <c r="F3397" i="2"/>
  <c r="E3397" i="2"/>
  <c r="D3397" i="2"/>
  <c r="J3396" i="2"/>
  <c r="I3396" i="2"/>
  <c r="H3396" i="2"/>
  <c r="G3396" i="2"/>
  <c r="F3396" i="2"/>
  <c r="E3396" i="2"/>
  <c r="D3396" i="2"/>
  <c r="J3395" i="2"/>
  <c r="I3395" i="2"/>
  <c r="H3395" i="2"/>
  <c r="G3395" i="2"/>
  <c r="F3395" i="2"/>
  <c r="E3395" i="2"/>
  <c r="D3395" i="2"/>
  <c r="J3394" i="2"/>
  <c r="I3394" i="2"/>
  <c r="H3394" i="2"/>
  <c r="G3394" i="2"/>
  <c r="F3394" i="2"/>
  <c r="E3394" i="2"/>
  <c r="D3394" i="2"/>
  <c r="J3393" i="2"/>
  <c r="I3393" i="2"/>
  <c r="H3393" i="2"/>
  <c r="G3393" i="2"/>
  <c r="F3393" i="2"/>
  <c r="E3393" i="2"/>
  <c r="D3393" i="2"/>
  <c r="J3392" i="2"/>
  <c r="I3392" i="2"/>
  <c r="H3392" i="2"/>
  <c r="G3392" i="2"/>
  <c r="F3392" i="2"/>
  <c r="E3392" i="2"/>
  <c r="D3392" i="2"/>
  <c r="J3391" i="2"/>
  <c r="I3391" i="2"/>
  <c r="H3391" i="2"/>
  <c r="G3391" i="2"/>
  <c r="F3391" i="2"/>
  <c r="E3391" i="2"/>
  <c r="D3391" i="2"/>
  <c r="J3390" i="2"/>
  <c r="I3390" i="2"/>
  <c r="H3390" i="2"/>
  <c r="G3390" i="2"/>
  <c r="F3390" i="2"/>
  <c r="E3390" i="2"/>
  <c r="D3390" i="2"/>
  <c r="J3389" i="2"/>
  <c r="I3389" i="2"/>
  <c r="H3389" i="2"/>
  <c r="G3389" i="2"/>
  <c r="F3389" i="2"/>
  <c r="E3389" i="2"/>
  <c r="D3389" i="2"/>
  <c r="J3388" i="2"/>
  <c r="I3388" i="2"/>
  <c r="H3388" i="2"/>
  <c r="G3388" i="2"/>
  <c r="F3388" i="2"/>
  <c r="E3388" i="2"/>
  <c r="D3388" i="2"/>
  <c r="J3387" i="2"/>
  <c r="I3387" i="2"/>
  <c r="H3387" i="2"/>
  <c r="G3387" i="2"/>
  <c r="F3387" i="2"/>
  <c r="E3387" i="2"/>
  <c r="D3387" i="2"/>
  <c r="J3386" i="2"/>
  <c r="I3386" i="2"/>
  <c r="H3386" i="2"/>
  <c r="G3386" i="2"/>
  <c r="F3386" i="2"/>
  <c r="E3386" i="2"/>
  <c r="D3386" i="2"/>
  <c r="J3385" i="2"/>
  <c r="I3385" i="2"/>
  <c r="H3385" i="2"/>
  <c r="G3385" i="2"/>
  <c r="F3385" i="2"/>
  <c r="E3385" i="2"/>
  <c r="D3385" i="2"/>
  <c r="J3384" i="2"/>
  <c r="I3384" i="2"/>
  <c r="H3384" i="2"/>
  <c r="G3384" i="2"/>
  <c r="F3384" i="2"/>
  <c r="E3384" i="2"/>
  <c r="D3384" i="2"/>
  <c r="J3383" i="2"/>
  <c r="I3383" i="2"/>
  <c r="H3383" i="2"/>
  <c r="G3383" i="2"/>
  <c r="F3383" i="2"/>
  <c r="E3383" i="2"/>
  <c r="D3383" i="2"/>
  <c r="J3382" i="2"/>
  <c r="I3382" i="2"/>
  <c r="H3382" i="2"/>
  <c r="G3382" i="2"/>
  <c r="F3382" i="2"/>
  <c r="E3382" i="2"/>
  <c r="D3382" i="2"/>
  <c r="J3381" i="2"/>
  <c r="I3381" i="2"/>
  <c r="H3381" i="2"/>
  <c r="G3381" i="2"/>
  <c r="F3381" i="2"/>
  <c r="E3381" i="2"/>
  <c r="D3381" i="2"/>
  <c r="J3380" i="2"/>
  <c r="I3380" i="2"/>
  <c r="H3380" i="2"/>
  <c r="G3380" i="2"/>
  <c r="F3380" i="2"/>
  <c r="E3380" i="2"/>
  <c r="D3380" i="2"/>
  <c r="J3379" i="2"/>
  <c r="I3379" i="2"/>
  <c r="H3379" i="2"/>
  <c r="G3379" i="2"/>
  <c r="F3379" i="2"/>
  <c r="E3379" i="2"/>
  <c r="D3379" i="2"/>
  <c r="J3377" i="2"/>
  <c r="I3377" i="2"/>
  <c r="H3377" i="2"/>
  <c r="G3377" i="2"/>
  <c r="F3377" i="2"/>
  <c r="E3377" i="2"/>
  <c r="D3377" i="2"/>
  <c r="J3376" i="2"/>
  <c r="I3376" i="2"/>
  <c r="H3376" i="2"/>
  <c r="G3376" i="2"/>
  <c r="F3376" i="2"/>
  <c r="E3376" i="2"/>
  <c r="D3376" i="2"/>
  <c r="J3374" i="2"/>
  <c r="I3374" i="2"/>
  <c r="H3374" i="2"/>
  <c r="G3374" i="2"/>
  <c r="F3374" i="2"/>
  <c r="E3374" i="2"/>
  <c r="D3374" i="2"/>
  <c r="J3373" i="2"/>
  <c r="I3373" i="2"/>
  <c r="H3373" i="2"/>
  <c r="G3373" i="2"/>
  <c r="F3373" i="2"/>
  <c r="E3373" i="2"/>
  <c r="D3373" i="2"/>
  <c r="J3372" i="2"/>
  <c r="I3372" i="2"/>
  <c r="H3372" i="2"/>
  <c r="G3372" i="2"/>
  <c r="F3372" i="2"/>
  <c r="E3372" i="2"/>
  <c r="D3372" i="2"/>
  <c r="J3371" i="2"/>
  <c r="I3371" i="2"/>
  <c r="H3371" i="2"/>
  <c r="G3371" i="2"/>
  <c r="F3371" i="2"/>
  <c r="E3371" i="2"/>
  <c r="D3371" i="2"/>
  <c r="J3370" i="2"/>
  <c r="I3370" i="2"/>
  <c r="H3370" i="2"/>
  <c r="G3370" i="2"/>
  <c r="F3370" i="2"/>
  <c r="E3370" i="2"/>
  <c r="D3370" i="2"/>
  <c r="J3369" i="2"/>
  <c r="I3369" i="2"/>
  <c r="H3369" i="2"/>
  <c r="G3369" i="2"/>
  <c r="F3369" i="2"/>
  <c r="E3369" i="2"/>
  <c r="D3369" i="2"/>
  <c r="J3368" i="2"/>
  <c r="I3368" i="2"/>
  <c r="H3368" i="2"/>
  <c r="G3368" i="2"/>
  <c r="F3368" i="2"/>
  <c r="E3368" i="2"/>
  <c r="D3368" i="2"/>
  <c r="J3367" i="2"/>
  <c r="I3367" i="2"/>
  <c r="H3367" i="2"/>
  <c r="G3367" i="2"/>
  <c r="F3367" i="2"/>
  <c r="E3367" i="2"/>
  <c r="D3367" i="2"/>
  <c r="J3366" i="2"/>
  <c r="I3366" i="2"/>
  <c r="H3366" i="2"/>
  <c r="G3366" i="2"/>
  <c r="F3366" i="2"/>
  <c r="E3366" i="2"/>
  <c r="D3366" i="2"/>
  <c r="J3365" i="2"/>
  <c r="I3365" i="2"/>
  <c r="H3365" i="2"/>
  <c r="G3365" i="2"/>
  <c r="F3365" i="2"/>
  <c r="E3365" i="2"/>
  <c r="D3365" i="2"/>
  <c r="J3364" i="2"/>
  <c r="I3364" i="2"/>
  <c r="H3364" i="2"/>
  <c r="G3364" i="2"/>
  <c r="F3364" i="2"/>
  <c r="E3364" i="2"/>
  <c r="D3364" i="2"/>
  <c r="J3363" i="2"/>
  <c r="I3363" i="2"/>
  <c r="H3363" i="2"/>
  <c r="G3363" i="2"/>
  <c r="F3363" i="2"/>
  <c r="E3363" i="2"/>
  <c r="D3363" i="2"/>
  <c r="J3360" i="2"/>
  <c r="I3360" i="2"/>
  <c r="H3360" i="2"/>
  <c r="G3360" i="2"/>
  <c r="F3360" i="2"/>
  <c r="E3360" i="2"/>
  <c r="D3360" i="2"/>
  <c r="J3359" i="2"/>
  <c r="I3359" i="2"/>
  <c r="H3359" i="2"/>
  <c r="G3359" i="2"/>
  <c r="F3359" i="2"/>
  <c r="E3359" i="2"/>
  <c r="D3359" i="2"/>
  <c r="J3358" i="2"/>
  <c r="I3358" i="2"/>
  <c r="H3358" i="2"/>
  <c r="G3358" i="2"/>
  <c r="F3358" i="2"/>
  <c r="E3358" i="2"/>
  <c r="D3358" i="2"/>
  <c r="J3357" i="2"/>
  <c r="I3357" i="2"/>
  <c r="H3357" i="2"/>
  <c r="G3357" i="2"/>
  <c r="F3357" i="2"/>
  <c r="E3357" i="2"/>
  <c r="D3357" i="2"/>
  <c r="J3356" i="2"/>
  <c r="I3356" i="2"/>
  <c r="H3356" i="2"/>
  <c r="G3356" i="2"/>
  <c r="F3356" i="2"/>
  <c r="E3356" i="2"/>
  <c r="D3356" i="2"/>
  <c r="J3355" i="2"/>
  <c r="I3355" i="2"/>
  <c r="H3355" i="2"/>
  <c r="G3355" i="2"/>
  <c r="F3355" i="2"/>
  <c r="E3355" i="2"/>
  <c r="D3355" i="2"/>
  <c r="J3354" i="2"/>
  <c r="I3354" i="2"/>
  <c r="H3354" i="2"/>
  <c r="G3354" i="2"/>
  <c r="F3354" i="2"/>
  <c r="E3354" i="2"/>
  <c r="D3354" i="2"/>
  <c r="J3353" i="2"/>
  <c r="I3353" i="2"/>
  <c r="H3353" i="2"/>
  <c r="G3353" i="2"/>
  <c r="F3353" i="2"/>
  <c r="E3353" i="2"/>
  <c r="D3353" i="2"/>
  <c r="J3352" i="2"/>
  <c r="I3352" i="2"/>
  <c r="H3352" i="2"/>
  <c r="G3352" i="2"/>
  <c r="F3352" i="2"/>
  <c r="E3352" i="2"/>
  <c r="D3352" i="2"/>
  <c r="J3351" i="2"/>
  <c r="I3351" i="2"/>
  <c r="H3351" i="2"/>
  <c r="G3351" i="2"/>
  <c r="F3351" i="2"/>
  <c r="E3351" i="2"/>
  <c r="D3351" i="2"/>
  <c r="J3350" i="2"/>
  <c r="I3350" i="2"/>
  <c r="H3350" i="2"/>
  <c r="G3350" i="2"/>
  <c r="F3350" i="2"/>
  <c r="E3350" i="2"/>
  <c r="D3350" i="2"/>
  <c r="J3349" i="2"/>
  <c r="I3349" i="2"/>
  <c r="H3349" i="2"/>
  <c r="G3349" i="2"/>
  <c r="F3349" i="2"/>
  <c r="E3349" i="2"/>
  <c r="D3349" i="2"/>
  <c r="J3348" i="2"/>
  <c r="I3348" i="2"/>
  <c r="H3348" i="2"/>
  <c r="G3348" i="2"/>
  <c r="F3348" i="2"/>
  <c r="E3348" i="2"/>
  <c r="D3348" i="2"/>
  <c r="J3347" i="2"/>
  <c r="I3347" i="2"/>
  <c r="H3347" i="2"/>
  <c r="G3347" i="2"/>
  <c r="F3347" i="2"/>
  <c r="E3347" i="2"/>
  <c r="D3347" i="2"/>
  <c r="J3346" i="2"/>
  <c r="I3346" i="2"/>
  <c r="H3346" i="2"/>
  <c r="G3346" i="2"/>
  <c r="F3346" i="2"/>
  <c r="E3346" i="2"/>
  <c r="D3346" i="2"/>
  <c r="J3345" i="2"/>
  <c r="I3345" i="2"/>
  <c r="H3345" i="2"/>
  <c r="G3345" i="2"/>
  <c r="F3345" i="2"/>
  <c r="E3345" i="2"/>
  <c r="D3345" i="2"/>
  <c r="J3344" i="2"/>
  <c r="I3344" i="2"/>
  <c r="H3344" i="2"/>
  <c r="G3344" i="2"/>
  <c r="F3344" i="2"/>
  <c r="E3344" i="2"/>
  <c r="D3344" i="2"/>
  <c r="J3343" i="2"/>
  <c r="I3343" i="2"/>
  <c r="H3343" i="2"/>
  <c r="G3343" i="2"/>
  <c r="F3343" i="2"/>
  <c r="E3343" i="2"/>
  <c r="D3343" i="2"/>
  <c r="J3342" i="2"/>
  <c r="I3342" i="2"/>
  <c r="H3342" i="2"/>
  <c r="G3342" i="2"/>
  <c r="F3342" i="2"/>
  <c r="E3342" i="2"/>
  <c r="D3342" i="2"/>
  <c r="J3341" i="2"/>
  <c r="I3341" i="2"/>
  <c r="H3341" i="2"/>
  <c r="G3341" i="2"/>
  <c r="F3341" i="2"/>
  <c r="E3341" i="2"/>
  <c r="D3341" i="2"/>
  <c r="J3340" i="2"/>
  <c r="I3340" i="2"/>
  <c r="H3340" i="2"/>
  <c r="G3340" i="2"/>
  <c r="F3340" i="2"/>
  <c r="E3340" i="2"/>
  <c r="D3340" i="2"/>
  <c r="J3339" i="2"/>
  <c r="I3339" i="2"/>
  <c r="H3339" i="2"/>
  <c r="G3339" i="2"/>
  <c r="F3339" i="2"/>
  <c r="E3339" i="2"/>
  <c r="D3339" i="2"/>
  <c r="J3338" i="2"/>
  <c r="I3338" i="2"/>
  <c r="H3338" i="2"/>
  <c r="G3338" i="2"/>
  <c r="F3338" i="2"/>
  <c r="E3338" i="2"/>
  <c r="D3338" i="2"/>
  <c r="J3337" i="2"/>
  <c r="I3337" i="2"/>
  <c r="H3337" i="2"/>
  <c r="G3337" i="2"/>
  <c r="F3337" i="2"/>
  <c r="E3337" i="2"/>
  <c r="D3337" i="2"/>
  <c r="J3336" i="2"/>
  <c r="I3336" i="2"/>
  <c r="H3336" i="2"/>
  <c r="G3336" i="2"/>
  <c r="F3336" i="2"/>
  <c r="E3336" i="2"/>
  <c r="D3336" i="2"/>
  <c r="J3335" i="2"/>
  <c r="I3335" i="2"/>
  <c r="H3335" i="2"/>
  <c r="G3335" i="2"/>
  <c r="F3335" i="2"/>
  <c r="E3335" i="2"/>
  <c r="D3335" i="2"/>
  <c r="J3334" i="2"/>
  <c r="I3334" i="2"/>
  <c r="H3334" i="2"/>
  <c r="G3334" i="2"/>
  <c r="F3334" i="2"/>
  <c r="E3334" i="2"/>
  <c r="D3334" i="2"/>
  <c r="J3333" i="2"/>
  <c r="I3333" i="2"/>
  <c r="H3333" i="2"/>
  <c r="G3333" i="2"/>
  <c r="F3333" i="2"/>
  <c r="E3333" i="2"/>
  <c r="D3333" i="2"/>
  <c r="J3332" i="2"/>
  <c r="I3332" i="2"/>
  <c r="H3332" i="2"/>
  <c r="G3332" i="2"/>
  <c r="F3332" i="2"/>
  <c r="E3332" i="2"/>
  <c r="D3332" i="2"/>
  <c r="J3331" i="2"/>
  <c r="I3331" i="2"/>
  <c r="H3331" i="2"/>
  <c r="G3331" i="2"/>
  <c r="F3331" i="2"/>
  <c r="E3331" i="2"/>
  <c r="D3331" i="2"/>
  <c r="J3330" i="2"/>
  <c r="I3330" i="2"/>
  <c r="H3330" i="2"/>
  <c r="G3330" i="2"/>
  <c r="F3330" i="2"/>
  <c r="E3330" i="2"/>
  <c r="D3330" i="2"/>
  <c r="J3329" i="2"/>
  <c r="I3329" i="2"/>
  <c r="H3329" i="2"/>
  <c r="G3329" i="2"/>
  <c r="F3329" i="2"/>
  <c r="E3329" i="2"/>
  <c r="D3329" i="2"/>
  <c r="J3328" i="2"/>
  <c r="I3328" i="2"/>
  <c r="H3328" i="2"/>
  <c r="G3328" i="2"/>
  <c r="F3328" i="2"/>
  <c r="E3328" i="2"/>
  <c r="D3328" i="2"/>
  <c r="J3327" i="2"/>
  <c r="I3327" i="2"/>
  <c r="H3327" i="2"/>
  <c r="G3327" i="2"/>
  <c r="F3327" i="2"/>
  <c r="E3327" i="2"/>
  <c r="D3327" i="2"/>
  <c r="J3326" i="2"/>
  <c r="I3326" i="2"/>
  <c r="H3326" i="2"/>
  <c r="G3326" i="2"/>
  <c r="F3326" i="2"/>
  <c r="E3326" i="2"/>
  <c r="D3326" i="2"/>
  <c r="J3325" i="2"/>
  <c r="I3325" i="2"/>
  <c r="H3325" i="2"/>
  <c r="G3325" i="2"/>
  <c r="F3325" i="2"/>
  <c r="E3325" i="2"/>
  <c r="D3325" i="2"/>
  <c r="J3324" i="2"/>
  <c r="I3324" i="2"/>
  <c r="H3324" i="2"/>
  <c r="G3324" i="2"/>
  <c r="F3324" i="2"/>
  <c r="E3324" i="2"/>
  <c r="D3324" i="2"/>
  <c r="J3323" i="2"/>
  <c r="I3323" i="2"/>
  <c r="H3323" i="2"/>
  <c r="G3323" i="2"/>
  <c r="F3323" i="2"/>
  <c r="E3323" i="2"/>
  <c r="D3323" i="2"/>
  <c r="J3321" i="2"/>
  <c r="I3321" i="2"/>
  <c r="H3321" i="2"/>
  <c r="G3321" i="2"/>
  <c r="F3321" i="2"/>
  <c r="E3321" i="2"/>
  <c r="D3321" i="2"/>
  <c r="J3320" i="2"/>
  <c r="I3320" i="2"/>
  <c r="H3320" i="2"/>
  <c r="G3320" i="2"/>
  <c r="F3320" i="2"/>
  <c r="E3320" i="2"/>
  <c r="D3320" i="2"/>
  <c r="J3319" i="2"/>
  <c r="I3319" i="2"/>
  <c r="H3319" i="2"/>
  <c r="G3319" i="2"/>
  <c r="F3319" i="2"/>
  <c r="E3319" i="2"/>
  <c r="D3319" i="2"/>
  <c r="J3318" i="2"/>
  <c r="I3318" i="2"/>
  <c r="H3318" i="2"/>
  <c r="G3318" i="2"/>
  <c r="F3318" i="2"/>
  <c r="E3318" i="2"/>
  <c r="D3318" i="2"/>
  <c r="J3317" i="2"/>
  <c r="I3317" i="2"/>
  <c r="H3317" i="2"/>
  <c r="G3317" i="2"/>
  <c r="F3317" i="2"/>
  <c r="E3317" i="2"/>
  <c r="D3317" i="2"/>
  <c r="J3316" i="2"/>
  <c r="I3316" i="2"/>
  <c r="H3316" i="2"/>
  <c r="G3316" i="2"/>
  <c r="F3316" i="2"/>
  <c r="E3316" i="2"/>
  <c r="D3316" i="2"/>
  <c r="J3315" i="2"/>
  <c r="I3315" i="2"/>
  <c r="H3315" i="2"/>
  <c r="G3315" i="2"/>
  <c r="F3315" i="2"/>
  <c r="E3315" i="2"/>
  <c r="D3315" i="2"/>
  <c r="J3314" i="2"/>
  <c r="I3314" i="2"/>
  <c r="H3314" i="2"/>
  <c r="G3314" i="2"/>
  <c r="F3314" i="2"/>
  <c r="E3314" i="2"/>
  <c r="D3314" i="2"/>
  <c r="J3313" i="2"/>
  <c r="I3313" i="2"/>
  <c r="H3313" i="2"/>
  <c r="G3313" i="2"/>
  <c r="F3313" i="2"/>
  <c r="E3313" i="2"/>
  <c r="D3313" i="2"/>
  <c r="J3312" i="2"/>
  <c r="I3312" i="2"/>
  <c r="H3312" i="2"/>
  <c r="G3312" i="2"/>
  <c r="F3312" i="2"/>
  <c r="E3312" i="2"/>
  <c r="D3312" i="2"/>
  <c r="J3311" i="2"/>
  <c r="I3311" i="2"/>
  <c r="H3311" i="2"/>
  <c r="G3311" i="2"/>
  <c r="F3311" i="2"/>
  <c r="E3311" i="2"/>
  <c r="D3311" i="2"/>
  <c r="J3310" i="2"/>
  <c r="I3310" i="2"/>
  <c r="H3310" i="2"/>
  <c r="G3310" i="2"/>
  <c r="F3310" i="2"/>
  <c r="E3310" i="2"/>
  <c r="D3310" i="2"/>
  <c r="J3309" i="2"/>
  <c r="I3309" i="2"/>
  <c r="H3309" i="2"/>
  <c r="G3309" i="2"/>
  <c r="F3309" i="2"/>
  <c r="E3309" i="2"/>
  <c r="D3309" i="2"/>
  <c r="J3308" i="2"/>
  <c r="I3308" i="2"/>
  <c r="H3308" i="2"/>
  <c r="G3308" i="2"/>
  <c r="F3308" i="2"/>
  <c r="E3308" i="2"/>
  <c r="D3308" i="2"/>
  <c r="J3307" i="2"/>
  <c r="I3307" i="2"/>
  <c r="H3307" i="2"/>
  <c r="G3307" i="2"/>
  <c r="F3307" i="2"/>
  <c r="E3307" i="2"/>
  <c r="D3307" i="2"/>
  <c r="J3306" i="2"/>
  <c r="I3306" i="2"/>
  <c r="H3306" i="2"/>
  <c r="G3306" i="2"/>
  <c r="F3306" i="2"/>
  <c r="E3306" i="2"/>
  <c r="D3306" i="2"/>
  <c r="J3305" i="2"/>
  <c r="I3305" i="2"/>
  <c r="H3305" i="2"/>
  <c r="G3305" i="2"/>
  <c r="F3305" i="2"/>
  <c r="E3305" i="2"/>
  <c r="D3305" i="2"/>
  <c r="J3304" i="2"/>
  <c r="I3304" i="2"/>
  <c r="H3304" i="2"/>
  <c r="G3304" i="2"/>
  <c r="F3304" i="2"/>
  <c r="E3304" i="2"/>
  <c r="D3304" i="2"/>
  <c r="J3302" i="2"/>
  <c r="I3302" i="2"/>
  <c r="H3302" i="2"/>
  <c r="G3302" i="2"/>
  <c r="F3302" i="2"/>
  <c r="E3302" i="2"/>
  <c r="D3302" i="2"/>
  <c r="J3301" i="2"/>
  <c r="I3301" i="2"/>
  <c r="H3301" i="2"/>
  <c r="G3301" i="2"/>
  <c r="F3301" i="2"/>
  <c r="E3301" i="2"/>
  <c r="D3301" i="2"/>
  <c r="J3300" i="2"/>
  <c r="I3300" i="2"/>
  <c r="H3300" i="2"/>
  <c r="G3300" i="2"/>
  <c r="F3300" i="2"/>
  <c r="E3300" i="2"/>
  <c r="D3300" i="2"/>
  <c r="J3299" i="2"/>
  <c r="I3299" i="2"/>
  <c r="H3299" i="2"/>
  <c r="G3299" i="2"/>
  <c r="F3299" i="2"/>
  <c r="E3299" i="2"/>
  <c r="D3299" i="2"/>
  <c r="J3298" i="2"/>
  <c r="I3298" i="2"/>
  <c r="H3298" i="2"/>
  <c r="G3298" i="2"/>
  <c r="F3298" i="2"/>
  <c r="E3298" i="2"/>
  <c r="D3298" i="2"/>
  <c r="J3297" i="2"/>
  <c r="I3297" i="2"/>
  <c r="H3297" i="2"/>
  <c r="G3297" i="2"/>
  <c r="F3297" i="2"/>
  <c r="E3297" i="2"/>
  <c r="D3297" i="2"/>
  <c r="J3296" i="2"/>
  <c r="I3296" i="2"/>
  <c r="H3296" i="2"/>
  <c r="G3296" i="2"/>
  <c r="F3296" i="2"/>
  <c r="E3296" i="2"/>
  <c r="D3296" i="2"/>
  <c r="J3295" i="2"/>
  <c r="I3295" i="2"/>
  <c r="H3295" i="2"/>
  <c r="G3295" i="2"/>
  <c r="F3295" i="2"/>
  <c r="E3295" i="2"/>
  <c r="D3295" i="2"/>
  <c r="J3294" i="2"/>
  <c r="I3294" i="2"/>
  <c r="H3294" i="2"/>
  <c r="G3294" i="2"/>
  <c r="F3294" i="2"/>
  <c r="E3294" i="2"/>
  <c r="D3294" i="2"/>
  <c r="J3293" i="2"/>
  <c r="I3293" i="2"/>
  <c r="H3293" i="2"/>
  <c r="G3293" i="2"/>
  <c r="F3293" i="2"/>
  <c r="E3293" i="2"/>
  <c r="D3293" i="2"/>
  <c r="J3292" i="2"/>
  <c r="I3292" i="2"/>
  <c r="H3292" i="2"/>
  <c r="G3292" i="2"/>
  <c r="F3292" i="2"/>
  <c r="E3292" i="2"/>
  <c r="D3292" i="2"/>
  <c r="J3291" i="2"/>
  <c r="I3291" i="2"/>
  <c r="H3291" i="2"/>
  <c r="G3291" i="2"/>
  <c r="F3291" i="2"/>
  <c r="E3291" i="2"/>
  <c r="D3291" i="2"/>
  <c r="J3290" i="2"/>
  <c r="I3290" i="2"/>
  <c r="H3290" i="2"/>
  <c r="G3290" i="2"/>
  <c r="F3290" i="2"/>
  <c r="E3290" i="2"/>
  <c r="D3290" i="2"/>
  <c r="J3289" i="2"/>
  <c r="I3289" i="2"/>
  <c r="H3289" i="2"/>
  <c r="G3289" i="2"/>
  <c r="F3289" i="2"/>
  <c r="E3289" i="2"/>
  <c r="D3289" i="2"/>
  <c r="J3288" i="2"/>
  <c r="I3288" i="2"/>
  <c r="H3288" i="2"/>
  <c r="G3288" i="2"/>
  <c r="F3288" i="2"/>
  <c r="E3288" i="2"/>
  <c r="D3288" i="2"/>
  <c r="J3287" i="2"/>
  <c r="I3287" i="2"/>
  <c r="H3287" i="2"/>
  <c r="G3287" i="2"/>
  <c r="F3287" i="2"/>
  <c r="E3287" i="2"/>
  <c r="D3287" i="2"/>
  <c r="J3286" i="2"/>
  <c r="I3286" i="2"/>
  <c r="H3286" i="2"/>
  <c r="G3286" i="2"/>
  <c r="F3286" i="2"/>
  <c r="E3286" i="2"/>
  <c r="D3286" i="2"/>
  <c r="J3285" i="2"/>
  <c r="I3285" i="2"/>
  <c r="H3285" i="2"/>
  <c r="G3285" i="2"/>
  <c r="F3285" i="2"/>
  <c r="E3285" i="2"/>
  <c r="D3285" i="2"/>
  <c r="J3284" i="2"/>
  <c r="I3284" i="2"/>
  <c r="H3284" i="2"/>
  <c r="G3284" i="2"/>
  <c r="F3284" i="2"/>
  <c r="E3284" i="2"/>
  <c r="D3284" i="2"/>
  <c r="J3283" i="2"/>
  <c r="I3283" i="2"/>
  <c r="H3283" i="2"/>
  <c r="G3283" i="2"/>
  <c r="F3283" i="2"/>
  <c r="E3283" i="2"/>
  <c r="D3283" i="2"/>
  <c r="J3282" i="2"/>
  <c r="I3282" i="2"/>
  <c r="H3282" i="2"/>
  <c r="G3282" i="2"/>
  <c r="F3282" i="2"/>
  <c r="E3282" i="2"/>
  <c r="D3282" i="2"/>
  <c r="J3281" i="2"/>
  <c r="I3281" i="2"/>
  <c r="H3281" i="2"/>
  <c r="G3281" i="2"/>
  <c r="F3281" i="2"/>
  <c r="E3281" i="2"/>
  <c r="D3281" i="2"/>
  <c r="J3280" i="2"/>
  <c r="I3280" i="2"/>
  <c r="H3280" i="2"/>
  <c r="G3280" i="2"/>
  <c r="F3280" i="2"/>
  <c r="E3280" i="2"/>
  <c r="D3280" i="2"/>
  <c r="J3279" i="2"/>
  <c r="I3279" i="2"/>
  <c r="H3279" i="2"/>
  <c r="G3279" i="2"/>
  <c r="F3279" i="2"/>
  <c r="E3279" i="2"/>
  <c r="D3279" i="2"/>
  <c r="J3278" i="2"/>
  <c r="I3278" i="2"/>
  <c r="H3278" i="2"/>
  <c r="G3278" i="2"/>
  <c r="F3278" i="2"/>
  <c r="E3278" i="2"/>
  <c r="D3278" i="2"/>
  <c r="J3277" i="2"/>
  <c r="I3277" i="2"/>
  <c r="H3277" i="2"/>
  <c r="G3277" i="2"/>
  <c r="F3277" i="2"/>
  <c r="E3277" i="2"/>
  <c r="D3277" i="2"/>
  <c r="J3276" i="2"/>
  <c r="I3276" i="2"/>
  <c r="H3276" i="2"/>
  <c r="G3276" i="2"/>
  <c r="F3276" i="2"/>
  <c r="E3276" i="2"/>
  <c r="D3276" i="2"/>
  <c r="J3275" i="2"/>
  <c r="I3275" i="2"/>
  <c r="H3275" i="2"/>
  <c r="G3275" i="2"/>
  <c r="F3275" i="2"/>
  <c r="E3275" i="2"/>
  <c r="D3275" i="2"/>
  <c r="J3274" i="2"/>
  <c r="I3274" i="2"/>
  <c r="H3274" i="2"/>
  <c r="G3274" i="2"/>
  <c r="F3274" i="2"/>
  <c r="E3274" i="2"/>
  <c r="D3274" i="2"/>
  <c r="J3273" i="2"/>
  <c r="I3273" i="2"/>
  <c r="H3273" i="2"/>
  <c r="G3273" i="2"/>
  <c r="F3273" i="2"/>
  <c r="E3273" i="2"/>
  <c r="D3273" i="2"/>
  <c r="J3272" i="2"/>
  <c r="I3272" i="2"/>
  <c r="H3272" i="2"/>
  <c r="G3272" i="2"/>
  <c r="F3272" i="2"/>
  <c r="E3272" i="2"/>
  <c r="D3272" i="2"/>
  <c r="J3271" i="2"/>
  <c r="I3271" i="2"/>
  <c r="H3271" i="2"/>
  <c r="G3271" i="2"/>
  <c r="F3271" i="2"/>
  <c r="E3271" i="2"/>
  <c r="D3271" i="2"/>
  <c r="J3269" i="2"/>
  <c r="I3269" i="2"/>
  <c r="H3269" i="2"/>
  <c r="G3269" i="2"/>
  <c r="F3269" i="2"/>
  <c r="E3269" i="2"/>
  <c r="D3269" i="2"/>
  <c r="J3268" i="2"/>
  <c r="I3268" i="2"/>
  <c r="H3268" i="2"/>
  <c r="G3268" i="2"/>
  <c r="F3268" i="2"/>
  <c r="E3268" i="2"/>
  <c r="D3268" i="2"/>
  <c r="J3265" i="2"/>
  <c r="I3265" i="2"/>
  <c r="H3265" i="2"/>
  <c r="G3265" i="2"/>
  <c r="F3265" i="2"/>
  <c r="E3265" i="2"/>
  <c r="D3265" i="2"/>
  <c r="J3264" i="2"/>
  <c r="I3264" i="2"/>
  <c r="H3264" i="2"/>
  <c r="G3264" i="2"/>
  <c r="F3264" i="2"/>
  <c r="E3264" i="2"/>
  <c r="D3264" i="2"/>
  <c r="J3263" i="2"/>
  <c r="I3263" i="2"/>
  <c r="H3263" i="2"/>
  <c r="G3263" i="2"/>
  <c r="F3263" i="2"/>
  <c r="E3263" i="2"/>
  <c r="D3263" i="2"/>
  <c r="J3262" i="2"/>
  <c r="I3262" i="2"/>
  <c r="H3262" i="2"/>
  <c r="G3262" i="2"/>
  <c r="F3262" i="2"/>
  <c r="E3262" i="2"/>
  <c r="D3262" i="2"/>
  <c r="J3261" i="2"/>
  <c r="I3261" i="2"/>
  <c r="H3261" i="2"/>
  <c r="G3261" i="2"/>
  <c r="F3261" i="2"/>
  <c r="E3261" i="2"/>
  <c r="D3261" i="2"/>
  <c r="J3260" i="2"/>
  <c r="I3260" i="2"/>
  <c r="H3260" i="2"/>
  <c r="G3260" i="2"/>
  <c r="F3260" i="2"/>
  <c r="E3260" i="2"/>
  <c r="D3260" i="2"/>
  <c r="J3259" i="2"/>
  <c r="I3259" i="2"/>
  <c r="H3259" i="2"/>
  <c r="G3259" i="2"/>
  <c r="F3259" i="2"/>
  <c r="E3259" i="2"/>
  <c r="D3259" i="2"/>
  <c r="J3258" i="2"/>
  <c r="I3258" i="2"/>
  <c r="H3258" i="2"/>
  <c r="G3258" i="2"/>
  <c r="F3258" i="2"/>
  <c r="E3258" i="2"/>
  <c r="D3258" i="2"/>
  <c r="J3257" i="2"/>
  <c r="I3257" i="2"/>
  <c r="H3257" i="2"/>
  <c r="G3257" i="2"/>
  <c r="F3257" i="2"/>
  <c r="E3257" i="2"/>
  <c r="D3257" i="2"/>
  <c r="J3256" i="2"/>
  <c r="I3256" i="2"/>
  <c r="H3256" i="2"/>
  <c r="G3256" i="2"/>
  <c r="F3256" i="2"/>
  <c r="E3256" i="2"/>
  <c r="D3256" i="2"/>
  <c r="J3254" i="2"/>
  <c r="I3254" i="2"/>
  <c r="H3254" i="2"/>
  <c r="G3254" i="2"/>
  <c r="F3254" i="2"/>
  <c r="E3254" i="2"/>
  <c r="D3254" i="2"/>
  <c r="J3253" i="2"/>
  <c r="I3253" i="2"/>
  <c r="H3253" i="2"/>
  <c r="G3253" i="2"/>
  <c r="F3253" i="2"/>
  <c r="E3253" i="2"/>
  <c r="D3253" i="2"/>
  <c r="J3252" i="2"/>
  <c r="I3252" i="2"/>
  <c r="H3252" i="2"/>
  <c r="G3252" i="2"/>
  <c r="F3252" i="2"/>
  <c r="E3252" i="2"/>
  <c r="D3252" i="2"/>
  <c r="J3251" i="2"/>
  <c r="I3251" i="2"/>
  <c r="H3251" i="2"/>
  <c r="G3251" i="2"/>
  <c r="F3251" i="2"/>
  <c r="E3251" i="2"/>
  <c r="D3251" i="2"/>
  <c r="J3250" i="2"/>
  <c r="I3250" i="2"/>
  <c r="H3250" i="2"/>
  <c r="G3250" i="2"/>
  <c r="F3250" i="2"/>
  <c r="E3250" i="2"/>
  <c r="D3250" i="2"/>
  <c r="J3249" i="2"/>
  <c r="I3249" i="2"/>
  <c r="H3249" i="2"/>
  <c r="G3249" i="2"/>
  <c r="F3249" i="2"/>
  <c r="E3249" i="2"/>
  <c r="D3249" i="2"/>
  <c r="J3248" i="2"/>
  <c r="I3248" i="2"/>
  <c r="H3248" i="2"/>
  <c r="G3248" i="2"/>
  <c r="F3248" i="2"/>
  <c r="E3248" i="2"/>
  <c r="D3248" i="2"/>
  <c r="J3247" i="2"/>
  <c r="I3247" i="2"/>
  <c r="H3247" i="2"/>
  <c r="G3247" i="2"/>
  <c r="F3247" i="2"/>
  <c r="E3247" i="2"/>
  <c r="D3247" i="2"/>
  <c r="J3246" i="2"/>
  <c r="I3246" i="2"/>
  <c r="H3246" i="2"/>
  <c r="G3246" i="2"/>
  <c r="F3246" i="2"/>
  <c r="E3246" i="2"/>
  <c r="D3246" i="2"/>
  <c r="J3245" i="2"/>
  <c r="I3245" i="2"/>
  <c r="H3245" i="2"/>
  <c r="G3245" i="2"/>
  <c r="F3245" i="2"/>
  <c r="E3245" i="2"/>
  <c r="D3245" i="2"/>
  <c r="J3244" i="2"/>
  <c r="I3244" i="2"/>
  <c r="H3244" i="2"/>
  <c r="G3244" i="2"/>
  <c r="F3244" i="2"/>
  <c r="E3244" i="2"/>
  <c r="D3244" i="2"/>
  <c r="J3243" i="2"/>
  <c r="I3243" i="2"/>
  <c r="H3243" i="2"/>
  <c r="G3243" i="2"/>
  <c r="F3243" i="2"/>
  <c r="E3243" i="2"/>
  <c r="D3243" i="2"/>
  <c r="J3242" i="2"/>
  <c r="I3242" i="2"/>
  <c r="H3242" i="2"/>
  <c r="G3242" i="2"/>
  <c r="F3242" i="2"/>
  <c r="E3242" i="2"/>
  <c r="D3242" i="2"/>
  <c r="J3241" i="2"/>
  <c r="I3241" i="2"/>
  <c r="H3241" i="2"/>
  <c r="G3241" i="2"/>
  <c r="F3241" i="2"/>
  <c r="E3241" i="2"/>
  <c r="D3241" i="2"/>
  <c r="J3240" i="2"/>
  <c r="I3240" i="2"/>
  <c r="H3240" i="2"/>
  <c r="G3240" i="2"/>
  <c r="F3240" i="2"/>
  <c r="E3240" i="2"/>
  <c r="D3240" i="2"/>
  <c r="J3239" i="2"/>
  <c r="I3239" i="2"/>
  <c r="H3239" i="2"/>
  <c r="G3239" i="2"/>
  <c r="F3239" i="2"/>
  <c r="E3239" i="2"/>
  <c r="D3239" i="2"/>
  <c r="J3238" i="2"/>
  <c r="I3238" i="2"/>
  <c r="H3238" i="2"/>
  <c r="G3238" i="2"/>
  <c r="F3238" i="2"/>
  <c r="E3238" i="2"/>
  <c r="D3238" i="2"/>
  <c r="J3237" i="2"/>
  <c r="I3237" i="2"/>
  <c r="H3237" i="2"/>
  <c r="G3237" i="2"/>
  <c r="F3237" i="2"/>
  <c r="E3237" i="2"/>
  <c r="D3237" i="2"/>
  <c r="J3236" i="2"/>
  <c r="I3236" i="2"/>
  <c r="H3236" i="2"/>
  <c r="G3236" i="2"/>
  <c r="F3236" i="2"/>
  <c r="E3236" i="2"/>
  <c r="D3236" i="2"/>
  <c r="J3235" i="2"/>
  <c r="I3235" i="2"/>
  <c r="H3235" i="2"/>
  <c r="G3235" i="2"/>
  <c r="F3235" i="2"/>
  <c r="E3235" i="2"/>
  <c r="D3235" i="2"/>
  <c r="J3234" i="2"/>
  <c r="I3234" i="2"/>
  <c r="H3234" i="2"/>
  <c r="G3234" i="2"/>
  <c r="F3234" i="2"/>
  <c r="E3234" i="2"/>
  <c r="D3234" i="2"/>
  <c r="J3233" i="2"/>
  <c r="I3233" i="2"/>
  <c r="H3233" i="2"/>
  <c r="G3233" i="2"/>
  <c r="F3233" i="2"/>
  <c r="E3233" i="2"/>
  <c r="D3233" i="2"/>
  <c r="J3232" i="2"/>
  <c r="I3232" i="2"/>
  <c r="H3232" i="2"/>
  <c r="G3232" i="2"/>
  <c r="F3232" i="2"/>
  <c r="E3232" i="2"/>
  <c r="D3232" i="2"/>
  <c r="J3231" i="2"/>
  <c r="I3231" i="2"/>
  <c r="H3231" i="2"/>
  <c r="G3231" i="2"/>
  <c r="F3231" i="2"/>
  <c r="E3231" i="2"/>
  <c r="D3231" i="2"/>
  <c r="J3230" i="2"/>
  <c r="I3230" i="2"/>
  <c r="H3230" i="2"/>
  <c r="G3230" i="2"/>
  <c r="F3230" i="2"/>
  <c r="E3230" i="2"/>
  <c r="D3230" i="2"/>
  <c r="J3229" i="2"/>
  <c r="I3229" i="2"/>
  <c r="H3229" i="2"/>
  <c r="G3229" i="2"/>
  <c r="F3229" i="2"/>
  <c r="E3229" i="2"/>
  <c r="D3229" i="2"/>
  <c r="J3228" i="2"/>
  <c r="I3228" i="2"/>
  <c r="H3228" i="2"/>
  <c r="G3228" i="2"/>
  <c r="F3228" i="2"/>
  <c r="E3228" i="2"/>
  <c r="D3228" i="2"/>
  <c r="J3227" i="2"/>
  <c r="I3227" i="2"/>
  <c r="H3227" i="2"/>
  <c r="G3227" i="2"/>
  <c r="F3227" i="2"/>
  <c r="E3227" i="2"/>
  <c r="D3227" i="2"/>
  <c r="J3226" i="2"/>
  <c r="I3226" i="2"/>
  <c r="H3226" i="2"/>
  <c r="G3226" i="2"/>
  <c r="F3226" i="2"/>
  <c r="E3226" i="2"/>
  <c r="D3226" i="2"/>
  <c r="J3225" i="2"/>
  <c r="I3225" i="2"/>
  <c r="H3225" i="2"/>
  <c r="G3225" i="2"/>
  <c r="F3225" i="2"/>
  <c r="E3225" i="2"/>
  <c r="D3225" i="2"/>
  <c r="J3224" i="2"/>
  <c r="I3224" i="2"/>
  <c r="H3224" i="2"/>
  <c r="G3224" i="2"/>
  <c r="F3224" i="2"/>
  <c r="E3224" i="2"/>
  <c r="D3224" i="2"/>
  <c r="J3223" i="2"/>
  <c r="I3223" i="2"/>
  <c r="H3223" i="2"/>
  <c r="G3223" i="2"/>
  <c r="F3223" i="2"/>
  <c r="E3223" i="2"/>
  <c r="D3223" i="2"/>
  <c r="J3222" i="2"/>
  <c r="I3222" i="2"/>
  <c r="H3222" i="2"/>
  <c r="G3222" i="2"/>
  <c r="F3222" i="2"/>
  <c r="E3222" i="2"/>
  <c r="D3222" i="2"/>
  <c r="J3221" i="2"/>
  <c r="I3221" i="2"/>
  <c r="H3221" i="2"/>
  <c r="G3221" i="2"/>
  <c r="F3221" i="2"/>
  <c r="E3221" i="2"/>
  <c r="D3221" i="2"/>
  <c r="J3220" i="2"/>
  <c r="I3220" i="2"/>
  <c r="H3220" i="2"/>
  <c r="G3220" i="2"/>
  <c r="F3220" i="2"/>
  <c r="E3220" i="2"/>
  <c r="D3220" i="2"/>
  <c r="J3219" i="2"/>
  <c r="I3219" i="2"/>
  <c r="H3219" i="2"/>
  <c r="G3219" i="2"/>
  <c r="F3219" i="2"/>
  <c r="E3219" i="2"/>
  <c r="D3219" i="2"/>
  <c r="J3218" i="2"/>
  <c r="I3218" i="2"/>
  <c r="H3218" i="2"/>
  <c r="G3218" i="2"/>
  <c r="F3218" i="2"/>
  <c r="E3218" i="2"/>
  <c r="D3218" i="2"/>
  <c r="J3217" i="2"/>
  <c r="I3217" i="2"/>
  <c r="H3217" i="2"/>
  <c r="G3217" i="2"/>
  <c r="F3217" i="2"/>
  <c r="E3217" i="2"/>
  <c r="D3217" i="2"/>
  <c r="J3216" i="2"/>
  <c r="I3216" i="2"/>
  <c r="H3216" i="2"/>
  <c r="G3216" i="2"/>
  <c r="F3216" i="2"/>
  <c r="E3216" i="2"/>
  <c r="D3216" i="2"/>
  <c r="J3215" i="2"/>
  <c r="I3215" i="2"/>
  <c r="H3215" i="2"/>
  <c r="G3215" i="2"/>
  <c r="F3215" i="2"/>
  <c r="E3215" i="2"/>
  <c r="D3215" i="2"/>
  <c r="J3214" i="2"/>
  <c r="I3214" i="2"/>
  <c r="H3214" i="2"/>
  <c r="G3214" i="2"/>
  <c r="F3214" i="2"/>
  <c r="E3214" i="2"/>
  <c r="D3214" i="2"/>
  <c r="J3213" i="2"/>
  <c r="I3213" i="2"/>
  <c r="H3213" i="2"/>
  <c r="G3213" i="2"/>
  <c r="F3213" i="2"/>
  <c r="E3213" i="2"/>
  <c r="D3213" i="2"/>
  <c r="J3212" i="2"/>
  <c r="I3212" i="2"/>
  <c r="H3212" i="2"/>
  <c r="G3212" i="2"/>
  <c r="F3212" i="2"/>
  <c r="E3212" i="2"/>
  <c r="D3212" i="2"/>
  <c r="J3211" i="2"/>
  <c r="I3211" i="2"/>
  <c r="H3211" i="2"/>
  <c r="G3211" i="2"/>
  <c r="F3211" i="2"/>
  <c r="E3211" i="2"/>
  <c r="D3211" i="2"/>
  <c r="J3209" i="2"/>
  <c r="I3209" i="2"/>
  <c r="H3209" i="2"/>
  <c r="G3209" i="2"/>
  <c r="F3209" i="2"/>
  <c r="E3209" i="2"/>
  <c r="D3209" i="2"/>
  <c r="J3208" i="2"/>
  <c r="I3208" i="2"/>
  <c r="H3208" i="2"/>
  <c r="G3208" i="2"/>
  <c r="F3208" i="2"/>
  <c r="E3208" i="2"/>
  <c r="D3208" i="2"/>
  <c r="J3207" i="2"/>
  <c r="I3207" i="2"/>
  <c r="H3207" i="2"/>
  <c r="G3207" i="2"/>
  <c r="F3207" i="2"/>
  <c r="E3207" i="2"/>
  <c r="D3207" i="2"/>
  <c r="J3205" i="2"/>
  <c r="I3205" i="2"/>
  <c r="H3205" i="2"/>
  <c r="G3205" i="2"/>
  <c r="F3205" i="2"/>
  <c r="E3205" i="2"/>
  <c r="D3205" i="2"/>
  <c r="J3204" i="2"/>
  <c r="I3204" i="2"/>
  <c r="H3204" i="2"/>
  <c r="G3204" i="2"/>
  <c r="F3204" i="2"/>
  <c r="E3204" i="2"/>
  <c r="D3204" i="2"/>
  <c r="J3203" i="2"/>
  <c r="I3203" i="2"/>
  <c r="H3203" i="2"/>
  <c r="G3203" i="2"/>
  <c r="F3203" i="2"/>
  <c r="E3203" i="2"/>
  <c r="D3203" i="2"/>
  <c r="J3202" i="2"/>
  <c r="I3202" i="2"/>
  <c r="H3202" i="2"/>
  <c r="G3202" i="2"/>
  <c r="F3202" i="2"/>
  <c r="E3202" i="2"/>
  <c r="D3202" i="2"/>
  <c r="J3201" i="2"/>
  <c r="I3201" i="2"/>
  <c r="H3201" i="2"/>
  <c r="G3201" i="2"/>
  <c r="F3201" i="2"/>
  <c r="E3201" i="2"/>
  <c r="D3201" i="2"/>
  <c r="J3200" i="2"/>
  <c r="I3200" i="2"/>
  <c r="H3200" i="2"/>
  <c r="G3200" i="2"/>
  <c r="F3200" i="2"/>
  <c r="E3200" i="2"/>
  <c r="D3200" i="2"/>
  <c r="J3199" i="2"/>
  <c r="I3199" i="2"/>
  <c r="H3199" i="2"/>
  <c r="G3199" i="2"/>
  <c r="F3199" i="2"/>
  <c r="E3199" i="2"/>
  <c r="D3199" i="2"/>
  <c r="J3198" i="2"/>
  <c r="I3198" i="2"/>
  <c r="H3198" i="2"/>
  <c r="G3198" i="2"/>
  <c r="F3198" i="2"/>
  <c r="E3198" i="2"/>
  <c r="D3198" i="2"/>
  <c r="J3197" i="2"/>
  <c r="I3197" i="2"/>
  <c r="H3197" i="2"/>
  <c r="G3197" i="2"/>
  <c r="F3197" i="2"/>
  <c r="E3197" i="2"/>
  <c r="D3197" i="2"/>
  <c r="J3196" i="2"/>
  <c r="I3196" i="2"/>
  <c r="H3196" i="2"/>
  <c r="G3196" i="2"/>
  <c r="F3196" i="2"/>
  <c r="E3196" i="2"/>
  <c r="D3196" i="2"/>
  <c r="J3195" i="2"/>
  <c r="I3195" i="2"/>
  <c r="H3195" i="2"/>
  <c r="G3195" i="2"/>
  <c r="F3195" i="2"/>
  <c r="E3195" i="2"/>
  <c r="D3195" i="2"/>
  <c r="J3194" i="2"/>
  <c r="I3194" i="2"/>
  <c r="H3194" i="2"/>
  <c r="G3194" i="2"/>
  <c r="F3194" i="2"/>
  <c r="E3194" i="2"/>
  <c r="D3194" i="2"/>
  <c r="J3193" i="2"/>
  <c r="I3193" i="2"/>
  <c r="H3193" i="2"/>
  <c r="G3193" i="2"/>
  <c r="F3193" i="2"/>
  <c r="E3193" i="2"/>
  <c r="D3193" i="2"/>
  <c r="J3192" i="2"/>
  <c r="I3192" i="2"/>
  <c r="H3192" i="2"/>
  <c r="G3192" i="2"/>
  <c r="F3192" i="2"/>
  <c r="E3192" i="2"/>
  <c r="D3192" i="2"/>
  <c r="J3191" i="2"/>
  <c r="I3191" i="2"/>
  <c r="H3191" i="2"/>
  <c r="G3191" i="2"/>
  <c r="F3191" i="2"/>
  <c r="E3191" i="2"/>
  <c r="D3191" i="2"/>
  <c r="J3190" i="2"/>
  <c r="I3190" i="2"/>
  <c r="H3190" i="2"/>
  <c r="G3190" i="2"/>
  <c r="F3190" i="2"/>
  <c r="E3190" i="2"/>
  <c r="D3190" i="2"/>
  <c r="J3189" i="2"/>
  <c r="I3189" i="2"/>
  <c r="H3189" i="2"/>
  <c r="G3189" i="2"/>
  <c r="F3189" i="2"/>
  <c r="E3189" i="2"/>
  <c r="D3189" i="2"/>
  <c r="J3188" i="2"/>
  <c r="I3188" i="2"/>
  <c r="H3188" i="2"/>
  <c r="G3188" i="2"/>
  <c r="F3188" i="2"/>
  <c r="E3188" i="2"/>
  <c r="D3188" i="2"/>
  <c r="J3187" i="2"/>
  <c r="I3187" i="2"/>
  <c r="H3187" i="2"/>
  <c r="G3187" i="2"/>
  <c r="F3187" i="2"/>
  <c r="E3187" i="2"/>
  <c r="D3187" i="2"/>
  <c r="J3186" i="2"/>
  <c r="I3186" i="2"/>
  <c r="H3186" i="2"/>
  <c r="G3186" i="2"/>
  <c r="F3186" i="2"/>
  <c r="E3186" i="2"/>
  <c r="D3186" i="2"/>
  <c r="J3185" i="2"/>
  <c r="I3185" i="2"/>
  <c r="H3185" i="2"/>
  <c r="G3185" i="2"/>
  <c r="F3185" i="2"/>
  <c r="E3185" i="2"/>
  <c r="D3185" i="2"/>
  <c r="J3184" i="2"/>
  <c r="I3184" i="2"/>
  <c r="H3184" i="2"/>
  <c r="G3184" i="2"/>
  <c r="F3184" i="2"/>
  <c r="E3184" i="2"/>
  <c r="D3184" i="2"/>
  <c r="J3183" i="2"/>
  <c r="I3183" i="2"/>
  <c r="H3183" i="2"/>
  <c r="G3183" i="2"/>
  <c r="F3183" i="2"/>
  <c r="E3183" i="2"/>
  <c r="D3183" i="2"/>
  <c r="J3182" i="2"/>
  <c r="I3182" i="2"/>
  <c r="H3182" i="2"/>
  <c r="G3182" i="2"/>
  <c r="F3182" i="2"/>
  <c r="E3182" i="2"/>
  <c r="D3182" i="2"/>
  <c r="J3181" i="2"/>
  <c r="I3181" i="2"/>
  <c r="H3181" i="2"/>
  <c r="G3181" i="2"/>
  <c r="F3181" i="2"/>
  <c r="E3181" i="2"/>
  <c r="D3181" i="2"/>
  <c r="J3180" i="2"/>
  <c r="I3180" i="2"/>
  <c r="H3180" i="2"/>
  <c r="G3180" i="2"/>
  <c r="F3180" i="2"/>
  <c r="E3180" i="2"/>
  <c r="D3180" i="2"/>
  <c r="J3179" i="2"/>
  <c r="I3179" i="2"/>
  <c r="H3179" i="2"/>
  <c r="G3179" i="2"/>
  <c r="F3179" i="2"/>
  <c r="E3179" i="2"/>
  <c r="D3179" i="2"/>
  <c r="J3178" i="2"/>
  <c r="I3178" i="2"/>
  <c r="H3178" i="2"/>
  <c r="G3178" i="2"/>
  <c r="F3178" i="2"/>
  <c r="E3178" i="2"/>
  <c r="D3178" i="2"/>
  <c r="J3177" i="2"/>
  <c r="I3177" i="2"/>
  <c r="H3177" i="2"/>
  <c r="G3177" i="2"/>
  <c r="F3177" i="2"/>
  <c r="E3177" i="2"/>
  <c r="D3177" i="2"/>
  <c r="J3176" i="2"/>
  <c r="I3176" i="2"/>
  <c r="H3176" i="2"/>
  <c r="G3176" i="2"/>
  <c r="F3176" i="2"/>
  <c r="E3176" i="2"/>
  <c r="D3176" i="2"/>
  <c r="J3175" i="2"/>
  <c r="I3175" i="2"/>
  <c r="H3175" i="2"/>
  <c r="G3175" i="2"/>
  <c r="F3175" i="2"/>
  <c r="E3175" i="2"/>
  <c r="D3175" i="2"/>
  <c r="J3174" i="2"/>
  <c r="I3174" i="2"/>
  <c r="H3174" i="2"/>
  <c r="G3174" i="2"/>
  <c r="F3174" i="2"/>
  <c r="E3174" i="2"/>
  <c r="D3174" i="2"/>
  <c r="J3173" i="2"/>
  <c r="I3173" i="2"/>
  <c r="H3173" i="2"/>
  <c r="G3173" i="2"/>
  <c r="F3173" i="2"/>
  <c r="E3173" i="2"/>
  <c r="D3173" i="2"/>
  <c r="J3172" i="2"/>
  <c r="I3172" i="2"/>
  <c r="H3172" i="2"/>
  <c r="G3172" i="2"/>
  <c r="F3172" i="2"/>
  <c r="E3172" i="2"/>
  <c r="D3172" i="2"/>
  <c r="J3171" i="2"/>
  <c r="I3171" i="2"/>
  <c r="H3171" i="2"/>
  <c r="G3171" i="2"/>
  <c r="F3171" i="2"/>
  <c r="E3171" i="2"/>
  <c r="D3171" i="2"/>
  <c r="J3170" i="2"/>
  <c r="I3170" i="2"/>
  <c r="H3170" i="2"/>
  <c r="G3170" i="2"/>
  <c r="F3170" i="2"/>
  <c r="E3170" i="2"/>
  <c r="D3170" i="2"/>
  <c r="J3169" i="2"/>
  <c r="I3169" i="2"/>
  <c r="H3169" i="2"/>
  <c r="G3169" i="2"/>
  <c r="F3169" i="2"/>
  <c r="E3169" i="2"/>
  <c r="D3169" i="2"/>
  <c r="J3168" i="2"/>
  <c r="I3168" i="2"/>
  <c r="H3168" i="2"/>
  <c r="G3168" i="2"/>
  <c r="F3168" i="2"/>
  <c r="E3168" i="2"/>
  <c r="D3168" i="2"/>
  <c r="J3167" i="2"/>
  <c r="I3167" i="2"/>
  <c r="H3167" i="2"/>
  <c r="G3167" i="2"/>
  <c r="F3167" i="2"/>
  <c r="E3167" i="2"/>
  <c r="D3167" i="2"/>
  <c r="J3166" i="2"/>
  <c r="I3166" i="2"/>
  <c r="H3166" i="2"/>
  <c r="G3166" i="2"/>
  <c r="F3166" i="2"/>
  <c r="E3166" i="2"/>
  <c r="D3166" i="2"/>
  <c r="J3165" i="2"/>
  <c r="I3165" i="2"/>
  <c r="H3165" i="2"/>
  <c r="G3165" i="2"/>
  <c r="F3165" i="2"/>
  <c r="E3165" i="2"/>
  <c r="D3165" i="2"/>
  <c r="J3164" i="2"/>
  <c r="I3164" i="2"/>
  <c r="H3164" i="2"/>
  <c r="G3164" i="2"/>
  <c r="F3164" i="2"/>
  <c r="E3164" i="2"/>
  <c r="D3164" i="2"/>
  <c r="J3163" i="2"/>
  <c r="I3163" i="2"/>
  <c r="H3163" i="2"/>
  <c r="G3163" i="2"/>
  <c r="F3163" i="2"/>
  <c r="E3163" i="2"/>
  <c r="D3163" i="2"/>
  <c r="J3162" i="2"/>
  <c r="I3162" i="2"/>
  <c r="H3162" i="2"/>
  <c r="G3162" i="2"/>
  <c r="F3162" i="2"/>
  <c r="E3162" i="2"/>
  <c r="D3162" i="2"/>
  <c r="J3161" i="2"/>
  <c r="I3161" i="2"/>
  <c r="H3161" i="2"/>
  <c r="G3161" i="2"/>
  <c r="F3161" i="2"/>
  <c r="E3161" i="2"/>
  <c r="D3161" i="2"/>
  <c r="J3160" i="2"/>
  <c r="I3160" i="2"/>
  <c r="H3160" i="2"/>
  <c r="G3160" i="2"/>
  <c r="F3160" i="2"/>
  <c r="E3160" i="2"/>
  <c r="D3160" i="2"/>
  <c r="J3159" i="2"/>
  <c r="I3159" i="2"/>
  <c r="H3159" i="2"/>
  <c r="G3159" i="2"/>
  <c r="F3159" i="2"/>
  <c r="E3159" i="2"/>
  <c r="D3159" i="2"/>
  <c r="J3158" i="2"/>
  <c r="I3158" i="2"/>
  <c r="H3158" i="2"/>
  <c r="G3158" i="2"/>
  <c r="F3158" i="2"/>
  <c r="E3158" i="2"/>
  <c r="D3158" i="2"/>
  <c r="J3157" i="2"/>
  <c r="I3157" i="2"/>
  <c r="H3157" i="2"/>
  <c r="G3157" i="2"/>
  <c r="F3157" i="2"/>
  <c r="E3157" i="2"/>
  <c r="D3157" i="2"/>
  <c r="J3156" i="2"/>
  <c r="I3156" i="2"/>
  <c r="H3156" i="2"/>
  <c r="G3156" i="2"/>
  <c r="F3156" i="2"/>
  <c r="E3156" i="2"/>
  <c r="D3156" i="2"/>
  <c r="J3155" i="2"/>
  <c r="I3155" i="2"/>
  <c r="H3155" i="2"/>
  <c r="G3155" i="2"/>
  <c r="F3155" i="2"/>
  <c r="E3155" i="2"/>
  <c r="D3155" i="2"/>
  <c r="J3153" i="2"/>
  <c r="I3153" i="2"/>
  <c r="H3153" i="2"/>
  <c r="G3153" i="2"/>
  <c r="F3153" i="2"/>
  <c r="E3153" i="2"/>
  <c r="D3153" i="2"/>
  <c r="J3152" i="2"/>
  <c r="I3152" i="2"/>
  <c r="H3152" i="2"/>
  <c r="G3152" i="2"/>
  <c r="F3152" i="2"/>
  <c r="E3152" i="2"/>
  <c r="D3152" i="2"/>
  <c r="J3151" i="2"/>
  <c r="I3151" i="2"/>
  <c r="H3151" i="2"/>
  <c r="G3151" i="2"/>
  <c r="F3151" i="2"/>
  <c r="E3151" i="2"/>
  <c r="D3151" i="2"/>
  <c r="J3150" i="2"/>
  <c r="I3150" i="2"/>
  <c r="H3150" i="2"/>
  <c r="G3150" i="2"/>
  <c r="F3150" i="2"/>
  <c r="E3150" i="2"/>
  <c r="D3150" i="2"/>
  <c r="J3149" i="2"/>
  <c r="I3149" i="2"/>
  <c r="H3149" i="2"/>
  <c r="G3149" i="2"/>
  <c r="F3149" i="2"/>
  <c r="E3149" i="2"/>
  <c r="D3149" i="2"/>
  <c r="J3148" i="2"/>
  <c r="I3148" i="2"/>
  <c r="H3148" i="2"/>
  <c r="G3148" i="2"/>
  <c r="F3148" i="2"/>
  <c r="E3148" i="2"/>
  <c r="D3148" i="2"/>
  <c r="J3147" i="2"/>
  <c r="I3147" i="2"/>
  <c r="H3147" i="2"/>
  <c r="G3147" i="2"/>
  <c r="F3147" i="2"/>
  <c r="E3147" i="2"/>
  <c r="D3147" i="2"/>
  <c r="J3146" i="2"/>
  <c r="I3146" i="2"/>
  <c r="H3146" i="2"/>
  <c r="G3146" i="2"/>
  <c r="F3146" i="2"/>
  <c r="E3146" i="2"/>
  <c r="D3146" i="2"/>
  <c r="J3145" i="2"/>
  <c r="I3145" i="2"/>
  <c r="H3145" i="2"/>
  <c r="G3145" i="2"/>
  <c r="F3145" i="2"/>
  <c r="E3145" i="2"/>
  <c r="D3145" i="2"/>
  <c r="J3144" i="2"/>
  <c r="I3144" i="2"/>
  <c r="H3144" i="2"/>
  <c r="G3144" i="2"/>
  <c r="F3144" i="2"/>
  <c r="E3144" i="2"/>
  <c r="D3144" i="2"/>
  <c r="J3143" i="2"/>
  <c r="I3143" i="2"/>
  <c r="H3143" i="2"/>
  <c r="G3143" i="2"/>
  <c r="F3143" i="2"/>
  <c r="E3143" i="2"/>
  <c r="D3143" i="2"/>
  <c r="J3142" i="2"/>
  <c r="I3142" i="2"/>
  <c r="H3142" i="2"/>
  <c r="G3142" i="2"/>
  <c r="F3142" i="2"/>
  <c r="E3142" i="2"/>
  <c r="D3142" i="2"/>
  <c r="J3141" i="2"/>
  <c r="I3141" i="2"/>
  <c r="H3141" i="2"/>
  <c r="G3141" i="2"/>
  <c r="F3141" i="2"/>
  <c r="E3141" i="2"/>
  <c r="D3141" i="2"/>
  <c r="J3140" i="2"/>
  <c r="I3140" i="2"/>
  <c r="H3140" i="2"/>
  <c r="G3140" i="2"/>
  <c r="F3140" i="2"/>
  <c r="E3140" i="2"/>
  <c r="D3140" i="2"/>
  <c r="J3139" i="2"/>
  <c r="I3139" i="2"/>
  <c r="H3139" i="2"/>
  <c r="G3139" i="2"/>
  <c r="F3139" i="2"/>
  <c r="E3139" i="2"/>
  <c r="D3139" i="2"/>
  <c r="J3138" i="2"/>
  <c r="I3138" i="2"/>
  <c r="H3138" i="2"/>
  <c r="G3138" i="2"/>
  <c r="F3138" i="2"/>
  <c r="E3138" i="2"/>
  <c r="D3138" i="2"/>
  <c r="J3137" i="2"/>
  <c r="I3137" i="2"/>
  <c r="H3137" i="2"/>
  <c r="G3137" i="2"/>
  <c r="F3137" i="2"/>
  <c r="E3137" i="2"/>
  <c r="D3137" i="2"/>
  <c r="J3136" i="2"/>
  <c r="I3136" i="2"/>
  <c r="H3136" i="2"/>
  <c r="G3136" i="2"/>
  <c r="F3136" i="2"/>
  <c r="E3136" i="2"/>
  <c r="D3136" i="2"/>
  <c r="J3135" i="2"/>
  <c r="I3135" i="2"/>
  <c r="H3135" i="2"/>
  <c r="G3135" i="2"/>
  <c r="F3135" i="2"/>
  <c r="E3135" i="2"/>
  <c r="D3135" i="2"/>
  <c r="J3134" i="2"/>
  <c r="I3134" i="2"/>
  <c r="H3134" i="2"/>
  <c r="G3134" i="2"/>
  <c r="F3134" i="2"/>
  <c r="E3134" i="2"/>
  <c r="D3134" i="2"/>
  <c r="J3133" i="2"/>
  <c r="I3133" i="2"/>
  <c r="H3133" i="2"/>
  <c r="G3133" i="2"/>
  <c r="F3133" i="2"/>
  <c r="E3133" i="2"/>
  <c r="D3133" i="2"/>
  <c r="J3132" i="2"/>
  <c r="I3132" i="2"/>
  <c r="H3132" i="2"/>
  <c r="G3132" i="2"/>
  <c r="F3132" i="2"/>
  <c r="E3132" i="2"/>
  <c r="D3132" i="2"/>
  <c r="J3131" i="2"/>
  <c r="I3131" i="2"/>
  <c r="H3131" i="2"/>
  <c r="G3131" i="2"/>
  <c r="F3131" i="2"/>
  <c r="E3131" i="2"/>
  <c r="D3131" i="2"/>
  <c r="J3130" i="2"/>
  <c r="I3130" i="2"/>
  <c r="H3130" i="2"/>
  <c r="G3130" i="2"/>
  <c r="F3130" i="2"/>
  <c r="E3130" i="2"/>
  <c r="D3130" i="2"/>
  <c r="J3129" i="2"/>
  <c r="I3129" i="2"/>
  <c r="H3129" i="2"/>
  <c r="G3129" i="2"/>
  <c r="F3129" i="2"/>
  <c r="E3129" i="2"/>
  <c r="D3129" i="2"/>
  <c r="J3128" i="2"/>
  <c r="I3128" i="2"/>
  <c r="H3128" i="2"/>
  <c r="G3128" i="2"/>
  <c r="F3128" i="2"/>
  <c r="E3128" i="2"/>
  <c r="D3128" i="2"/>
  <c r="J3127" i="2"/>
  <c r="I3127" i="2"/>
  <c r="H3127" i="2"/>
  <c r="G3127" i="2"/>
  <c r="F3127" i="2"/>
  <c r="E3127" i="2"/>
  <c r="D3127" i="2"/>
  <c r="J3126" i="2"/>
  <c r="I3126" i="2"/>
  <c r="H3126" i="2"/>
  <c r="G3126" i="2"/>
  <c r="F3126" i="2"/>
  <c r="E3126" i="2"/>
  <c r="D3126" i="2"/>
  <c r="J3125" i="2"/>
  <c r="I3125" i="2"/>
  <c r="H3125" i="2"/>
  <c r="G3125" i="2"/>
  <c r="F3125" i="2"/>
  <c r="E3125" i="2"/>
  <c r="D3125" i="2"/>
  <c r="J3124" i="2"/>
  <c r="I3124" i="2"/>
  <c r="H3124" i="2"/>
  <c r="G3124" i="2"/>
  <c r="F3124" i="2"/>
  <c r="E3124" i="2"/>
  <c r="D3124" i="2"/>
  <c r="J3123" i="2"/>
  <c r="I3123" i="2"/>
  <c r="H3123" i="2"/>
  <c r="G3123" i="2"/>
  <c r="F3123" i="2"/>
  <c r="E3123" i="2"/>
  <c r="D3123" i="2"/>
  <c r="J3121" i="2"/>
  <c r="I3121" i="2"/>
  <c r="H3121" i="2"/>
  <c r="G3121" i="2"/>
  <c r="F3121" i="2"/>
  <c r="E3121" i="2"/>
  <c r="D3121" i="2"/>
  <c r="J3120" i="2"/>
  <c r="I3120" i="2"/>
  <c r="H3120" i="2"/>
  <c r="G3120" i="2"/>
  <c r="F3120" i="2"/>
  <c r="E3120" i="2"/>
  <c r="D3120" i="2"/>
  <c r="J3119" i="2"/>
  <c r="I3119" i="2"/>
  <c r="H3119" i="2"/>
  <c r="G3119" i="2"/>
  <c r="F3119" i="2"/>
  <c r="E3119" i="2"/>
  <c r="D3119" i="2"/>
  <c r="J3118" i="2"/>
  <c r="I3118" i="2"/>
  <c r="H3118" i="2"/>
  <c r="G3118" i="2"/>
  <c r="F3118" i="2"/>
  <c r="E3118" i="2"/>
  <c r="D3118" i="2"/>
  <c r="J3117" i="2"/>
  <c r="I3117" i="2"/>
  <c r="H3117" i="2"/>
  <c r="G3117" i="2"/>
  <c r="F3117" i="2"/>
  <c r="E3117" i="2"/>
  <c r="D3117" i="2"/>
  <c r="J3116" i="2"/>
  <c r="I3116" i="2"/>
  <c r="H3116" i="2"/>
  <c r="G3116" i="2"/>
  <c r="F3116" i="2"/>
  <c r="E3116" i="2"/>
  <c r="D3116" i="2"/>
  <c r="J3115" i="2"/>
  <c r="I3115" i="2"/>
  <c r="H3115" i="2"/>
  <c r="G3115" i="2"/>
  <c r="F3115" i="2"/>
  <c r="E3115" i="2"/>
  <c r="D3115" i="2"/>
  <c r="J3114" i="2"/>
  <c r="I3114" i="2"/>
  <c r="H3114" i="2"/>
  <c r="G3114" i="2"/>
  <c r="F3114" i="2"/>
  <c r="E3114" i="2"/>
  <c r="D3114" i="2"/>
  <c r="J3113" i="2"/>
  <c r="I3113" i="2"/>
  <c r="H3113" i="2"/>
  <c r="G3113" i="2"/>
  <c r="F3113" i="2"/>
  <c r="E3113" i="2"/>
  <c r="D3113" i="2"/>
  <c r="J3112" i="2"/>
  <c r="I3112" i="2"/>
  <c r="H3112" i="2"/>
  <c r="G3112" i="2"/>
  <c r="F3112" i="2"/>
  <c r="E3112" i="2"/>
  <c r="D3112" i="2"/>
  <c r="J3111" i="2"/>
  <c r="I3111" i="2"/>
  <c r="H3111" i="2"/>
  <c r="G3111" i="2"/>
  <c r="F3111" i="2"/>
  <c r="E3111" i="2"/>
  <c r="D3111" i="2"/>
  <c r="J3110" i="2"/>
  <c r="I3110" i="2"/>
  <c r="H3110" i="2"/>
  <c r="G3110" i="2"/>
  <c r="F3110" i="2"/>
  <c r="E3110" i="2"/>
  <c r="D3110" i="2"/>
  <c r="J3109" i="2"/>
  <c r="I3109" i="2"/>
  <c r="H3109" i="2"/>
  <c r="G3109" i="2"/>
  <c r="F3109" i="2"/>
  <c r="E3109" i="2"/>
  <c r="D3109" i="2"/>
  <c r="J3108" i="2"/>
  <c r="I3108" i="2"/>
  <c r="H3108" i="2"/>
  <c r="G3108" i="2"/>
  <c r="F3108" i="2"/>
  <c r="E3108" i="2"/>
  <c r="D3108" i="2"/>
  <c r="J3107" i="2"/>
  <c r="I3107" i="2"/>
  <c r="H3107" i="2"/>
  <c r="G3107" i="2"/>
  <c r="F3107" i="2"/>
  <c r="E3107" i="2"/>
  <c r="D3107" i="2"/>
  <c r="J3106" i="2"/>
  <c r="I3106" i="2"/>
  <c r="H3106" i="2"/>
  <c r="G3106" i="2"/>
  <c r="F3106" i="2"/>
  <c r="E3106" i="2"/>
  <c r="D3106" i="2"/>
  <c r="J3105" i="2"/>
  <c r="I3105" i="2"/>
  <c r="H3105" i="2"/>
  <c r="G3105" i="2"/>
  <c r="F3105" i="2"/>
  <c r="E3105" i="2"/>
  <c r="D3105" i="2"/>
  <c r="J3103" i="2"/>
  <c r="I3103" i="2"/>
  <c r="H3103" i="2"/>
  <c r="G3103" i="2"/>
  <c r="F3103" i="2"/>
  <c r="E3103" i="2"/>
  <c r="D3103" i="2"/>
  <c r="J3102" i="2"/>
  <c r="I3102" i="2"/>
  <c r="H3102" i="2"/>
  <c r="G3102" i="2"/>
  <c r="F3102" i="2"/>
  <c r="E3102" i="2"/>
  <c r="D3102" i="2"/>
  <c r="J3101" i="2"/>
  <c r="I3101" i="2"/>
  <c r="H3101" i="2"/>
  <c r="G3101" i="2"/>
  <c r="F3101" i="2"/>
  <c r="E3101" i="2"/>
  <c r="D3101" i="2"/>
  <c r="J3100" i="2"/>
  <c r="I3100" i="2"/>
  <c r="H3100" i="2"/>
  <c r="G3100" i="2"/>
  <c r="F3100" i="2"/>
  <c r="E3100" i="2"/>
  <c r="D3100" i="2"/>
  <c r="J3099" i="2"/>
  <c r="I3099" i="2"/>
  <c r="H3099" i="2"/>
  <c r="G3099" i="2"/>
  <c r="F3099" i="2"/>
  <c r="E3099" i="2"/>
  <c r="D3099" i="2"/>
  <c r="J3098" i="2"/>
  <c r="I3098" i="2"/>
  <c r="H3098" i="2"/>
  <c r="G3098" i="2"/>
  <c r="F3098" i="2"/>
  <c r="E3098" i="2"/>
  <c r="D3098" i="2"/>
  <c r="J3097" i="2"/>
  <c r="I3097" i="2"/>
  <c r="H3097" i="2"/>
  <c r="G3097" i="2"/>
  <c r="F3097" i="2"/>
  <c r="E3097" i="2"/>
  <c r="D3097" i="2"/>
  <c r="J3096" i="2"/>
  <c r="I3096" i="2"/>
  <c r="H3096" i="2"/>
  <c r="G3096" i="2"/>
  <c r="F3096" i="2"/>
  <c r="E3096" i="2"/>
  <c r="D3096" i="2"/>
  <c r="J3095" i="2"/>
  <c r="I3095" i="2"/>
  <c r="H3095" i="2"/>
  <c r="G3095" i="2"/>
  <c r="F3095" i="2"/>
  <c r="E3095" i="2"/>
  <c r="D3095" i="2"/>
  <c r="J3094" i="2"/>
  <c r="I3094" i="2"/>
  <c r="H3094" i="2"/>
  <c r="G3094" i="2"/>
  <c r="F3094" i="2"/>
  <c r="E3094" i="2"/>
  <c r="D3094" i="2"/>
  <c r="J3093" i="2"/>
  <c r="I3093" i="2"/>
  <c r="H3093" i="2"/>
  <c r="G3093" i="2"/>
  <c r="F3093" i="2"/>
  <c r="E3093" i="2"/>
  <c r="D3093" i="2"/>
  <c r="J3092" i="2"/>
  <c r="I3092" i="2"/>
  <c r="H3092" i="2"/>
  <c r="G3092" i="2"/>
  <c r="F3092" i="2"/>
  <c r="E3092" i="2"/>
  <c r="D3092" i="2"/>
  <c r="J3091" i="2"/>
  <c r="I3091" i="2"/>
  <c r="H3091" i="2"/>
  <c r="G3091" i="2"/>
  <c r="F3091" i="2"/>
  <c r="E3091" i="2"/>
  <c r="D3091" i="2"/>
  <c r="J3090" i="2"/>
  <c r="I3090" i="2"/>
  <c r="H3090" i="2"/>
  <c r="G3090" i="2"/>
  <c r="F3090" i="2"/>
  <c r="E3090" i="2"/>
  <c r="D3090" i="2"/>
  <c r="J3089" i="2"/>
  <c r="I3089" i="2"/>
  <c r="H3089" i="2"/>
  <c r="G3089" i="2"/>
  <c r="F3089" i="2"/>
  <c r="E3089" i="2"/>
  <c r="D3089" i="2"/>
  <c r="J3088" i="2"/>
  <c r="I3088" i="2"/>
  <c r="H3088" i="2"/>
  <c r="G3088" i="2"/>
  <c r="F3088" i="2"/>
  <c r="E3088" i="2"/>
  <c r="D3088" i="2"/>
  <c r="J3087" i="2"/>
  <c r="I3087" i="2"/>
  <c r="H3087" i="2"/>
  <c r="G3087" i="2"/>
  <c r="F3087" i="2"/>
  <c r="E3087" i="2"/>
  <c r="D3087" i="2"/>
  <c r="J3086" i="2"/>
  <c r="I3086" i="2"/>
  <c r="H3086" i="2"/>
  <c r="G3086" i="2"/>
  <c r="F3086" i="2"/>
  <c r="E3086" i="2"/>
  <c r="D3086" i="2"/>
  <c r="J3085" i="2"/>
  <c r="I3085" i="2"/>
  <c r="H3085" i="2"/>
  <c r="G3085" i="2"/>
  <c r="F3085" i="2"/>
  <c r="E3085" i="2"/>
  <c r="D3085" i="2"/>
  <c r="J3084" i="2"/>
  <c r="I3084" i="2"/>
  <c r="H3084" i="2"/>
  <c r="G3084" i="2"/>
  <c r="F3084" i="2"/>
  <c r="E3084" i="2"/>
  <c r="D3084" i="2"/>
  <c r="J3083" i="2"/>
  <c r="I3083" i="2"/>
  <c r="H3083" i="2"/>
  <c r="G3083" i="2"/>
  <c r="F3083" i="2"/>
  <c r="E3083" i="2"/>
  <c r="D3083" i="2"/>
  <c r="J3082" i="2"/>
  <c r="I3082" i="2"/>
  <c r="H3082" i="2"/>
  <c r="G3082" i="2"/>
  <c r="F3082" i="2"/>
  <c r="E3082" i="2"/>
  <c r="D3082" i="2"/>
  <c r="J3081" i="2"/>
  <c r="I3081" i="2"/>
  <c r="H3081" i="2"/>
  <c r="G3081" i="2"/>
  <c r="F3081" i="2"/>
  <c r="E3081" i="2"/>
  <c r="D3081" i="2"/>
  <c r="J3080" i="2"/>
  <c r="I3080" i="2"/>
  <c r="H3080" i="2"/>
  <c r="G3080" i="2"/>
  <c r="F3080" i="2"/>
  <c r="E3080" i="2"/>
  <c r="D3080" i="2"/>
  <c r="J3079" i="2"/>
  <c r="I3079" i="2"/>
  <c r="H3079" i="2"/>
  <c r="G3079" i="2"/>
  <c r="F3079" i="2"/>
  <c r="E3079" i="2"/>
  <c r="D3079" i="2"/>
  <c r="J3078" i="2"/>
  <c r="I3078" i="2"/>
  <c r="H3078" i="2"/>
  <c r="G3078" i="2"/>
  <c r="F3078" i="2"/>
  <c r="E3078" i="2"/>
  <c r="D3078" i="2"/>
  <c r="J3077" i="2"/>
  <c r="I3077" i="2"/>
  <c r="H3077" i="2"/>
  <c r="G3077" i="2"/>
  <c r="F3077" i="2"/>
  <c r="E3077" i="2"/>
  <c r="D3077" i="2"/>
  <c r="J3076" i="2"/>
  <c r="I3076" i="2"/>
  <c r="H3076" i="2"/>
  <c r="G3076" i="2"/>
  <c r="F3076" i="2"/>
  <c r="E3076" i="2"/>
  <c r="D3076" i="2"/>
  <c r="J3075" i="2"/>
  <c r="I3075" i="2"/>
  <c r="H3075" i="2"/>
  <c r="G3075" i="2"/>
  <c r="F3075" i="2"/>
  <c r="E3075" i="2"/>
  <c r="D3075" i="2"/>
  <c r="J3074" i="2"/>
  <c r="I3074" i="2"/>
  <c r="H3074" i="2"/>
  <c r="G3074" i="2"/>
  <c r="F3074" i="2"/>
  <c r="E3074" i="2"/>
  <c r="D3074" i="2"/>
  <c r="J3073" i="2"/>
  <c r="I3073" i="2"/>
  <c r="H3073" i="2"/>
  <c r="G3073" i="2"/>
  <c r="F3073" i="2"/>
  <c r="E3073" i="2"/>
  <c r="D3073" i="2"/>
  <c r="J3072" i="2"/>
  <c r="I3072" i="2"/>
  <c r="H3072" i="2"/>
  <c r="G3072" i="2"/>
  <c r="F3072" i="2"/>
  <c r="E3072" i="2"/>
  <c r="D3072" i="2"/>
  <c r="J3071" i="2"/>
  <c r="I3071" i="2"/>
  <c r="H3071" i="2"/>
  <c r="G3071" i="2"/>
  <c r="F3071" i="2"/>
  <c r="E3071" i="2"/>
  <c r="D3071" i="2"/>
  <c r="J3070" i="2"/>
  <c r="I3070" i="2"/>
  <c r="H3070" i="2"/>
  <c r="G3070" i="2"/>
  <c r="F3070" i="2"/>
  <c r="E3070" i="2"/>
  <c r="D3070" i="2"/>
  <c r="J3069" i="2"/>
  <c r="I3069" i="2"/>
  <c r="H3069" i="2"/>
  <c r="G3069" i="2"/>
  <c r="F3069" i="2"/>
  <c r="E3069" i="2"/>
  <c r="D3069" i="2"/>
  <c r="J3068" i="2"/>
  <c r="I3068" i="2"/>
  <c r="H3068" i="2"/>
  <c r="G3068" i="2"/>
  <c r="F3068" i="2"/>
  <c r="E3068" i="2"/>
  <c r="D3068" i="2"/>
  <c r="J3067" i="2"/>
  <c r="I3067" i="2"/>
  <c r="H3067" i="2"/>
  <c r="G3067" i="2"/>
  <c r="F3067" i="2"/>
  <c r="E3067" i="2"/>
  <c r="D3067" i="2"/>
  <c r="J3066" i="2"/>
  <c r="I3066" i="2"/>
  <c r="H3066" i="2"/>
  <c r="G3066" i="2"/>
  <c r="F3066" i="2"/>
  <c r="E3066" i="2"/>
  <c r="D3066" i="2"/>
  <c r="J3065" i="2"/>
  <c r="I3065" i="2"/>
  <c r="H3065" i="2"/>
  <c r="G3065" i="2"/>
  <c r="F3065" i="2"/>
  <c r="E3065" i="2"/>
  <c r="D3065" i="2"/>
  <c r="J3064" i="2"/>
  <c r="I3064" i="2"/>
  <c r="H3064" i="2"/>
  <c r="G3064" i="2"/>
  <c r="F3064" i="2"/>
  <c r="E3064" i="2"/>
  <c r="D3064" i="2"/>
  <c r="J3062" i="2"/>
  <c r="I3062" i="2"/>
  <c r="H3062" i="2"/>
  <c r="G3062" i="2"/>
  <c r="F3062" i="2"/>
  <c r="E3062" i="2"/>
  <c r="D3062" i="2"/>
  <c r="J3061" i="2"/>
  <c r="I3061" i="2"/>
  <c r="H3061" i="2"/>
  <c r="G3061" i="2"/>
  <c r="F3061" i="2"/>
  <c r="E3061" i="2"/>
  <c r="D3061" i="2"/>
  <c r="J3060" i="2"/>
  <c r="I3060" i="2"/>
  <c r="H3060" i="2"/>
  <c r="G3060" i="2"/>
  <c r="F3060" i="2"/>
  <c r="E3060" i="2"/>
  <c r="D3060" i="2"/>
  <c r="J3059" i="2"/>
  <c r="I3059" i="2"/>
  <c r="H3059" i="2"/>
  <c r="G3059" i="2"/>
  <c r="F3059" i="2"/>
  <c r="E3059" i="2"/>
  <c r="D3059" i="2"/>
  <c r="J3058" i="2"/>
  <c r="I3058" i="2"/>
  <c r="H3058" i="2"/>
  <c r="G3058" i="2"/>
  <c r="F3058" i="2"/>
  <c r="E3058" i="2"/>
  <c r="D3058" i="2"/>
  <c r="J3057" i="2"/>
  <c r="I3057" i="2"/>
  <c r="H3057" i="2"/>
  <c r="G3057" i="2"/>
  <c r="F3057" i="2"/>
  <c r="E3057" i="2"/>
  <c r="D3057" i="2"/>
  <c r="J3056" i="2"/>
  <c r="I3056" i="2"/>
  <c r="H3056" i="2"/>
  <c r="G3056" i="2"/>
  <c r="F3056" i="2"/>
  <c r="E3056" i="2"/>
  <c r="D3056" i="2"/>
  <c r="J3055" i="2"/>
  <c r="I3055" i="2"/>
  <c r="H3055" i="2"/>
  <c r="G3055" i="2"/>
  <c r="F3055" i="2"/>
  <c r="E3055" i="2"/>
  <c r="D3055" i="2"/>
  <c r="J3054" i="2"/>
  <c r="I3054" i="2"/>
  <c r="H3054" i="2"/>
  <c r="G3054" i="2"/>
  <c r="F3054" i="2"/>
  <c r="E3054" i="2"/>
  <c r="D3054" i="2"/>
  <c r="J3053" i="2"/>
  <c r="I3053" i="2"/>
  <c r="H3053" i="2"/>
  <c r="G3053" i="2"/>
  <c r="F3053" i="2"/>
  <c r="E3053" i="2"/>
  <c r="D3053" i="2"/>
  <c r="J3052" i="2"/>
  <c r="I3052" i="2"/>
  <c r="H3052" i="2"/>
  <c r="G3052" i="2"/>
  <c r="F3052" i="2"/>
  <c r="E3052" i="2"/>
  <c r="D3052" i="2"/>
  <c r="J3051" i="2"/>
  <c r="I3051" i="2"/>
  <c r="H3051" i="2"/>
  <c r="G3051" i="2"/>
  <c r="F3051" i="2"/>
  <c r="E3051" i="2"/>
  <c r="D3051" i="2"/>
  <c r="J3050" i="2"/>
  <c r="I3050" i="2"/>
  <c r="H3050" i="2"/>
  <c r="G3050" i="2"/>
  <c r="F3050" i="2"/>
  <c r="E3050" i="2"/>
  <c r="D3050" i="2"/>
  <c r="J3049" i="2"/>
  <c r="I3049" i="2"/>
  <c r="H3049" i="2"/>
  <c r="G3049" i="2"/>
  <c r="F3049" i="2"/>
  <c r="E3049" i="2"/>
  <c r="D3049" i="2"/>
  <c r="J3048" i="2"/>
  <c r="I3048" i="2"/>
  <c r="H3048" i="2"/>
  <c r="G3048" i="2"/>
  <c r="F3048" i="2"/>
  <c r="E3048" i="2"/>
  <c r="D3048" i="2"/>
  <c r="J3047" i="2"/>
  <c r="I3047" i="2"/>
  <c r="H3047" i="2"/>
  <c r="G3047" i="2"/>
  <c r="F3047" i="2"/>
  <c r="E3047" i="2"/>
  <c r="D3047" i="2"/>
  <c r="J3046" i="2"/>
  <c r="I3046" i="2"/>
  <c r="H3046" i="2"/>
  <c r="G3046" i="2"/>
  <c r="F3046" i="2"/>
  <c r="E3046" i="2"/>
  <c r="D3046" i="2"/>
  <c r="J3045" i="2"/>
  <c r="I3045" i="2"/>
  <c r="H3045" i="2"/>
  <c r="G3045" i="2"/>
  <c r="F3045" i="2"/>
  <c r="E3045" i="2"/>
  <c r="D3045" i="2"/>
  <c r="J3044" i="2"/>
  <c r="I3044" i="2"/>
  <c r="H3044" i="2"/>
  <c r="G3044" i="2"/>
  <c r="F3044" i="2"/>
  <c r="E3044" i="2"/>
  <c r="D3044" i="2"/>
  <c r="J3043" i="2"/>
  <c r="I3043" i="2"/>
  <c r="H3043" i="2"/>
  <c r="G3043" i="2"/>
  <c r="F3043" i="2"/>
  <c r="E3043" i="2"/>
  <c r="D3043" i="2"/>
  <c r="J3042" i="2"/>
  <c r="I3042" i="2"/>
  <c r="H3042" i="2"/>
  <c r="G3042" i="2"/>
  <c r="F3042" i="2"/>
  <c r="E3042" i="2"/>
  <c r="D3042" i="2"/>
  <c r="J3041" i="2"/>
  <c r="I3041" i="2"/>
  <c r="H3041" i="2"/>
  <c r="G3041" i="2"/>
  <c r="F3041" i="2"/>
  <c r="E3041" i="2"/>
  <c r="D3041" i="2"/>
  <c r="J3040" i="2"/>
  <c r="I3040" i="2"/>
  <c r="H3040" i="2"/>
  <c r="G3040" i="2"/>
  <c r="F3040" i="2"/>
  <c r="E3040" i="2"/>
  <c r="D3040" i="2"/>
  <c r="J3039" i="2"/>
  <c r="I3039" i="2"/>
  <c r="H3039" i="2"/>
  <c r="G3039" i="2"/>
  <c r="F3039" i="2"/>
  <c r="E3039" i="2"/>
  <c r="D3039" i="2"/>
  <c r="J3038" i="2"/>
  <c r="I3038" i="2"/>
  <c r="H3038" i="2"/>
  <c r="G3038" i="2"/>
  <c r="F3038" i="2"/>
  <c r="E3038" i="2"/>
  <c r="D3038" i="2"/>
  <c r="J3037" i="2"/>
  <c r="I3037" i="2"/>
  <c r="H3037" i="2"/>
  <c r="G3037" i="2"/>
  <c r="F3037" i="2"/>
  <c r="E3037" i="2"/>
  <c r="D3037" i="2"/>
  <c r="J3036" i="2"/>
  <c r="I3036" i="2"/>
  <c r="H3036" i="2"/>
  <c r="G3036" i="2"/>
  <c r="F3036" i="2"/>
  <c r="E3036" i="2"/>
  <c r="D3036" i="2"/>
  <c r="J3035" i="2"/>
  <c r="I3035" i="2"/>
  <c r="H3035" i="2"/>
  <c r="G3035" i="2"/>
  <c r="F3035" i="2"/>
  <c r="E3035" i="2"/>
  <c r="D3035" i="2"/>
  <c r="J3034" i="2"/>
  <c r="I3034" i="2"/>
  <c r="H3034" i="2"/>
  <c r="G3034" i="2"/>
  <c r="F3034" i="2"/>
  <c r="E3034" i="2"/>
  <c r="D3034" i="2"/>
  <c r="J3033" i="2"/>
  <c r="I3033" i="2"/>
  <c r="H3033" i="2"/>
  <c r="G3033" i="2"/>
  <c r="F3033" i="2"/>
  <c r="E3033" i="2"/>
  <c r="D3033" i="2"/>
  <c r="J3032" i="2"/>
  <c r="I3032" i="2"/>
  <c r="H3032" i="2"/>
  <c r="G3032" i="2"/>
  <c r="F3032" i="2"/>
  <c r="E3032" i="2"/>
  <c r="D3032" i="2"/>
  <c r="J204" i="2"/>
  <c r="I204" i="2"/>
  <c r="H204" i="2"/>
  <c r="G204" i="2"/>
  <c r="F204" i="2"/>
  <c r="E204" i="2"/>
  <c r="D204" i="2"/>
  <c r="J3031" i="2"/>
  <c r="I3031" i="2"/>
  <c r="H3031" i="2"/>
  <c r="G3031" i="2"/>
  <c r="F3031" i="2"/>
  <c r="E3031" i="2"/>
  <c r="D3031" i="2"/>
  <c r="J3030" i="2"/>
  <c r="I3030" i="2"/>
  <c r="H3030" i="2"/>
  <c r="G3030" i="2"/>
  <c r="F3030" i="2"/>
  <c r="E3030" i="2"/>
  <c r="D3030" i="2"/>
  <c r="J3029" i="2"/>
  <c r="I3029" i="2"/>
  <c r="H3029" i="2"/>
  <c r="G3029" i="2"/>
  <c r="F3029" i="2"/>
  <c r="E3029" i="2"/>
  <c r="D3029" i="2"/>
  <c r="J3028" i="2"/>
  <c r="I3028" i="2"/>
  <c r="H3028" i="2"/>
  <c r="G3028" i="2"/>
  <c r="F3028" i="2"/>
  <c r="E3028" i="2"/>
  <c r="D3028" i="2"/>
  <c r="J3027" i="2"/>
  <c r="I3027" i="2"/>
  <c r="H3027" i="2"/>
  <c r="G3027" i="2"/>
  <c r="F3027" i="2"/>
  <c r="E3027" i="2"/>
  <c r="D3027" i="2"/>
  <c r="J3026" i="2"/>
  <c r="I3026" i="2"/>
  <c r="H3026" i="2"/>
  <c r="G3026" i="2"/>
  <c r="F3026" i="2"/>
  <c r="E3026" i="2"/>
  <c r="D3026" i="2"/>
  <c r="J3025" i="2"/>
  <c r="I3025" i="2"/>
  <c r="H3025" i="2"/>
  <c r="G3025" i="2"/>
  <c r="F3025" i="2"/>
  <c r="E3025" i="2"/>
  <c r="D3025" i="2"/>
  <c r="J3024" i="2"/>
  <c r="I3024" i="2"/>
  <c r="H3024" i="2"/>
  <c r="G3024" i="2"/>
  <c r="F3024" i="2"/>
  <c r="E3024" i="2"/>
  <c r="D3024" i="2"/>
  <c r="J3023" i="2"/>
  <c r="I3023" i="2"/>
  <c r="H3023" i="2"/>
  <c r="G3023" i="2"/>
  <c r="F3023" i="2"/>
  <c r="E3023" i="2"/>
  <c r="D3023" i="2"/>
  <c r="J3022" i="2"/>
  <c r="I3022" i="2"/>
  <c r="H3022" i="2"/>
  <c r="G3022" i="2"/>
  <c r="F3022" i="2"/>
  <c r="E3022" i="2"/>
  <c r="D3022" i="2"/>
  <c r="J3021" i="2"/>
  <c r="I3021" i="2"/>
  <c r="H3021" i="2"/>
  <c r="G3021" i="2"/>
  <c r="F3021" i="2"/>
  <c r="E3021" i="2"/>
  <c r="D3021" i="2"/>
  <c r="J3020" i="2"/>
  <c r="I3020" i="2"/>
  <c r="H3020" i="2"/>
  <c r="G3020" i="2"/>
  <c r="F3020" i="2"/>
  <c r="E3020" i="2"/>
  <c r="D3020" i="2"/>
  <c r="J3019" i="2"/>
  <c r="I3019" i="2"/>
  <c r="H3019" i="2"/>
  <c r="G3019" i="2"/>
  <c r="F3019" i="2"/>
  <c r="E3019" i="2"/>
  <c r="D3019" i="2"/>
  <c r="J3018" i="2"/>
  <c r="I3018" i="2"/>
  <c r="H3018" i="2"/>
  <c r="G3018" i="2"/>
  <c r="F3018" i="2"/>
  <c r="E3018" i="2"/>
  <c r="D3018" i="2"/>
  <c r="J3017" i="2"/>
  <c r="I3017" i="2"/>
  <c r="H3017" i="2"/>
  <c r="G3017" i="2"/>
  <c r="F3017" i="2"/>
  <c r="E3017" i="2"/>
  <c r="D3017" i="2"/>
  <c r="J3016" i="2"/>
  <c r="I3016" i="2"/>
  <c r="H3016" i="2"/>
  <c r="G3016" i="2"/>
  <c r="F3016" i="2"/>
  <c r="E3016" i="2"/>
  <c r="D3016" i="2"/>
  <c r="J3015" i="2"/>
  <c r="I3015" i="2"/>
  <c r="H3015" i="2"/>
  <c r="G3015" i="2"/>
  <c r="F3015" i="2"/>
  <c r="E3015" i="2"/>
  <c r="D3015" i="2"/>
  <c r="J3014" i="2"/>
  <c r="I3014" i="2"/>
  <c r="H3014" i="2"/>
  <c r="G3014" i="2"/>
  <c r="F3014" i="2"/>
  <c r="E3014" i="2"/>
  <c r="D3014" i="2"/>
  <c r="J3013" i="2"/>
  <c r="I3013" i="2"/>
  <c r="H3013" i="2"/>
  <c r="G3013" i="2"/>
  <c r="F3013" i="2"/>
  <c r="E3013" i="2"/>
  <c r="D3013" i="2"/>
  <c r="J3012" i="2"/>
  <c r="I3012" i="2"/>
  <c r="H3012" i="2"/>
  <c r="G3012" i="2"/>
  <c r="F3012" i="2"/>
  <c r="E3012" i="2"/>
  <c r="D3012" i="2"/>
  <c r="J3011" i="2"/>
  <c r="I3011" i="2"/>
  <c r="H3011" i="2"/>
  <c r="G3011" i="2"/>
  <c r="F3011" i="2"/>
  <c r="E3011" i="2"/>
  <c r="D3011" i="2"/>
  <c r="J3010" i="2"/>
  <c r="I3010" i="2"/>
  <c r="H3010" i="2"/>
  <c r="G3010" i="2"/>
  <c r="F3010" i="2"/>
  <c r="E3010" i="2"/>
  <c r="D3010" i="2"/>
  <c r="J3009" i="2"/>
  <c r="I3009" i="2"/>
  <c r="H3009" i="2"/>
  <c r="G3009" i="2"/>
  <c r="F3009" i="2"/>
  <c r="E3009" i="2"/>
  <c r="D3009" i="2"/>
  <c r="J3008" i="2"/>
  <c r="I3008" i="2"/>
  <c r="H3008" i="2"/>
  <c r="G3008" i="2"/>
  <c r="F3008" i="2"/>
  <c r="E3008" i="2"/>
  <c r="D3008" i="2"/>
  <c r="J3007" i="2"/>
  <c r="I3007" i="2"/>
  <c r="H3007" i="2"/>
  <c r="G3007" i="2"/>
  <c r="F3007" i="2"/>
  <c r="E3007" i="2"/>
  <c r="D3007" i="2"/>
  <c r="J3006" i="2"/>
  <c r="I3006" i="2"/>
  <c r="H3006" i="2"/>
  <c r="G3006" i="2"/>
  <c r="F3006" i="2"/>
  <c r="E3006" i="2"/>
  <c r="D3006" i="2"/>
  <c r="J3005" i="2"/>
  <c r="I3005" i="2"/>
  <c r="H3005" i="2"/>
  <c r="G3005" i="2"/>
  <c r="F3005" i="2"/>
  <c r="E3005" i="2"/>
  <c r="D3005" i="2"/>
  <c r="J3004" i="2"/>
  <c r="I3004" i="2"/>
  <c r="H3004" i="2"/>
  <c r="G3004" i="2"/>
  <c r="F3004" i="2"/>
  <c r="E3004" i="2"/>
  <c r="D3004" i="2"/>
  <c r="J3003" i="2"/>
  <c r="I3003" i="2"/>
  <c r="H3003" i="2"/>
  <c r="G3003" i="2"/>
  <c r="F3003" i="2"/>
  <c r="E3003" i="2"/>
  <c r="D3003" i="2"/>
  <c r="J3002" i="2"/>
  <c r="I3002" i="2"/>
  <c r="H3002" i="2"/>
  <c r="G3002" i="2"/>
  <c r="F3002" i="2"/>
  <c r="E3002" i="2"/>
  <c r="D3002" i="2"/>
  <c r="J3001" i="2"/>
  <c r="I3001" i="2"/>
  <c r="H3001" i="2"/>
  <c r="G3001" i="2"/>
  <c r="F3001" i="2"/>
  <c r="E3001" i="2"/>
  <c r="D3001" i="2"/>
  <c r="J3000" i="2"/>
  <c r="I3000" i="2"/>
  <c r="H3000" i="2"/>
  <c r="G3000" i="2"/>
  <c r="F3000" i="2"/>
  <c r="E3000" i="2"/>
  <c r="D3000" i="2"/>
  <c r="J2999" i="2"/>
  <c r="I2999" i="2"/>
  <c r="H2999" i="2"/>
  <c r="G2999" i="2"/>
  <c r="F2999" i="2"/>
  <c r="E2999" i="2"/>
  <c r="D2999" i="2"/>
  <c r="J2998" i="2"/>
  <c r="I2998" i="2"/>
  <c r="H2998" i="2"/>
  <c r="G2998" i="2"/>
  <c r="F2998" i="2"/>
  <c r="E2998" i="2"/>
  <c r="D2998" i="2"/>
  <c r="J2996" i="2"/>
  <c r="I2996" i="2"/>
  <c r="H2996" i="2"/>
  <c r="G2996" i="2"/>
  <c r="F2996" i="2"/>
  <c r="E2996" i="2"/>
  <c r="D2996" i="2"/>
  <c r="J2995" i="2"/>
  <c r="I2995" i="2"/>
  <c r="H2995" i="2"/>
  <c r="G2995" i="2"/>
  <c r="F2995" i="2"/>
  <c r="E2995" i="2"/>
  <c r="D2995" i="2"/>
  <c r="J2994" i="2"/>
  <c r="I2994" i="2"/>
  <c r="H2994" i="2"/>
  <c r="G2994" i="2"/>
  <c r="F2994" i="2"/>
  <c r="E2994" i="2"/>
  <c r="D2994" i="2"/>
  <c r="J2993" i="2"/>
  <c r="I2993" i="2"/>
  <c r="H2993" i="2"/>
  <c r="G2993" i="2"/>
  <c r="F2993" i="2"/>
  <c r="E2993" i="2"/>
  <c r="D2993" i="2"/>
  <c r="J2992" i="2"/>
  <c r="I2992" i="2"/>
  <c r="H2992" i="2"/>
  <c r="G2992" i="2"/>
  <c r="F2992" i="2"/>
  <c r="E2992" i="2"/>
  <c r="D2992" i="2"/>
  <c r="J2991" i="2"/>
  <c r="I2991" i="2"/>
  <c r="H2991" i="2"/>
  <c r="G2991" i="2"/>
  <c r="F2991" i="2"/>
  <c r="E2991" i="2"/>
  <c r="D2991" i="2"/>
  <c r="J2990" i="2"/>
  <c r="I2990" i="2"/>
  <c r="H2990" i="2"/>
  <c r="G2990" i="2"/>
  <c r="F2990" i="2"/>
  <c r="E2990" i="2"/>
  <c r="D2990" i="2"/>
  <c r="J2988" i="2"/>
  <c r="I2988" i="2"/>
  <c r="H2988" i="2"/>
  <c r="G2988" i="2"/>
  <c r="F2988" i="2"/>
  <c r="E2988" i="2"/>
  <c r="D2988" i="2"/>
  <c r="J2987" i="2"/>
  <c r="I2987" i="2"/>
  <c r="H2987" i="2"/>
  <c r="G2987" i="2"/>
  <c r="F2987" i="2"/>
  <c r="E2987" i="2"/>
  <c r="D2987" i="2"/>
  <c r="J2986" i="2"/>
  <c r="I2986" i="2"/>
  <c r="H2986" i="2"/>
  <c r="G2986" i="2"/>
  <c r="F2986" i="2"/>
  <c r="E2986" i="2"/>
  <c r="D2986" i="2"/>
  <c r="J2985" i="2"/>
  <c r="I2985" i="2"/>
  <c r="H2985" i="2"/>
  <c r="G2985" i="2"/>
  <c r="F2985" i="2"/>
  <c r="E2985" i="2"/>
  <c r="D2985" i="2"/>
  <c r="J2984" i="2"/>
  <c r="I2984" i="2"/>
  <c r="H2984" i="2"/>
  <c r="G2984" i="2"/>
  <c r="F2984" i="2"/>
  <c r="E2984" i="2"/>
  <c r="D2984" i="2"/>
  <c r="J2983" i="2"/>
  <c r="I2983" i="2"/>
  <c r="H2983" i="2"/>
  <c r="G2983" i="2"/>
  <c r="F2983" i="2"/>
  <c r="E2983" i="2"/>
  <c r="D2983" i="2"/>
  <c r="J2982" i="2"/>
  <c r="I2982" i="2"/>
  <c r="H2982" i="2"/>
  <c r="G2982" i="2"/>
  <c r="F2982" i="2"/>
  <c r="E2982" i="2"/>
  <c r="D2982" i="2"/>
  <c r="J2981" i="2"/>
  <c r="I2981" i="2"/>
  <c r="H2981" i="2"/>
  <c r="G2981" i="2"/>
  <c r="F2981" i="2"/>
  <c r="E2981" i="2"/>
  <c r="D2981" i="2"/>
  <c r="J2980" i="2"/>
  <c r="I2980" i="2"/>
  <c r="H2980" i="2"/>
  <c r="G2980" i="2"/>
  <c r="F2980" i="2"/>
  <c r="E2980" i="2"/>
  <c r="D2980" i="2"/>
  <c r="J2979" i="2"/>
  <c r="I2979" i="2"/>
  <c r="H2979" i="2"/>
  <c r="G2979" i="2"/>
  <c r="F2979" i="2"/>
  <c r="E2979" i="2"/>
  <c r="D2979" i="2"/>
  <c r="J2978" i="2"/>
  <c r="I2978" i="2"/>
  <c r="H2978" i="2"/>
  <c r="G2978" i="2"/>
  <c r="F2978" i="2"/>
  <c r="E2978" i="2"/>
  <c r="D2978" i="2"/>
  <c r="J2977" i="2"/>
  <c r="I2977" i="2"/>
  <c r="H2977" i="2"/>
  <c r="G2977" i="2"/>
  <c r="F2977" i="2"/>
  <c r="E2977" i="2"/>
  <c r="D2977" i="2"/>
  <c r="J2976" i="2"/>
  <c r="I2976" i="2"/>
  <c r="H2976" i="2"/>
  <c r="G2976" i="2"/>
  <c r="F2976" i="2"/>
  <c r="E2976" i="2"/>
  <c r="D2976" i="2"/>
  <c r="J2975" i="2"/>
  <c r="I2975" i="2"/>
  <c r="H2975" i="2"/>
  <c r="G2975" i="2"/>
  <c r="F2975" i="2"/>
  <c r="E2975" i="2"/>
  <c r="D2975" i="2"/>
  <c r="J2974" i="2"/>
  <c r="I2974" i="2"/>
  <c r="H2974" i="2"/>
  <c r="G2974" i="2"/>
  <c r="F2974" i="2"/>
  <c r="E2974" i="2"/>
  <c r="D2974" i="2"/>
  <c r="J2973" i="2"/>
  <c r="I2973" i="2"/>
  <c r="H2973" i="2"/>
  <c r="G2973" i="2"/>
  <c r="F2973" i="2"/>
  <c r="E2973" i="2"/>
  <c r="D2973" i="2"/>
  <c r="J2972" i="2"/>
  <c r="I2972" i="2"/>
  <c r="H2972" i="2"/>
  <c r="G2972" i="2"/>
  <c r="F2972" i="2"/>
  <c r="E2972" i="2"/>
  <c r="D2972" i="2"/>
  <c r="J2971" i="2"/>
  <c r="I2971" i="2"/>
  <c r="H2971" i="2"/>
  <c r="G2971" i="2"/>
  <c r="F2971" i="2"/>
  <c r="E2971" i="2"/>
  <c r="D2971" i="2"/>
  <c r="J2968" i="2"/>
  <c r="I2968" i="2"/>
  <c r="H2968" i="2"/>
  <c r="G2968" i="2"/>
  <c r="F2968" i="2"/>
  <c r="E2968" i="2"/>
  <c r="D2968" i="2"/>
  <c r="J2967" i="2"/>
  <c r="I2967" i="2"/>
  <c r="H2967" i="2"/>
  <c r="G2967" i="2"/>
  <c r="F2967" i="2"/>
  <c r="E2967" i="2"/>
  <c r="D2967" i="2"/>
  <c r="J2966" i="2"/>
  <c r="I2966" i="2"/>
  <c r="H2966" i="2"/>
  <c r="G2966" i="2"/>
  <c r="F2966" i="2"/>
  <c r="E2966" i="2"/>
  <c r="D2966" i="2"/>
  <c r="J2965" i="2"/>
  <c r="I2965" i="2"/>
  <c r="H2965" i="2"/>
  <c r="G2965" i="2"/>
  <c r="F2965" i="2"/>
  <c r="E2965" i="2"/>
  <c r="D2965" i="2"/>
  <c r="J2964" i="2"/>
  <c r="I2964" i="2"/>
  <c r="H2964" i="2"/>
  <c r="G2964" i="2"/>
  <c r="F2964" i="2"/>
  <c r="E2964" i="2"/>
  <c r="D2964" i="2"/>
  <c r="J2963" i="2"/>
  <c r="I2963" i="2"/>
  <c r="H2963" i="2"/>
  <c r="G2963" i="2"/>
  <c r="F2963" i="2"/>
  <c r="E2963" i="2"/>
  <c r="D2963" i="2"/>
  <c r="J2962" i="2"/>
  <c r="I2962" i="2"/>
  <c r="H2962" i="2"/>
  <c r="G2962" i="2"/>
  <c r="F2962" i="2"/>
  <c r="E2962" i="2"/>
  <c r="D2962" i="2"/>
  <c r="J2961" i="2"/>
  <c r="I2961" i="2"/>
  <c r="H2961" i="2"/>
  <c r="G2961" i="2"/>
  <c r="F2961" i="2"/>
  <c r="E2961" i="2"/>
  <c r="D2961" i="2"/>
  <c r="J2960" i="2"/>
  <c r="I2960" i="2"/>
  <c r="H2960" i="2"/>
  <c r="G2960" i="2"/>
  <c r="F2960" i="2"/>
  <c r="E2960" i="2"/>
  <c r="D2960" i="2"/>
  <c r="J2959" i="2"/>
  <c r="I2959" i="2"/>
  <c r="H2959" i="2"/>
  <c r="G2959" i="2"/>
  <c r="F2959" i="2"/>
  <c r="E2959" i="2"/>
  <c r="D2959" i="2"/>
  <c r="J2958" i="2"/>
  <c r="I2958" i="2"/>
  <c r="H2958" i="2"/>
  <c r="G2958" i="2"/>
  <c r="F2958" i="2"/>
  <c r="E2958" i="2"/>
  <c r="D2958" i="2"/>
  <c r="J2957" i="2"/>
  <c r="I2957" i="2"/>
  <c r="H2957" i="2"/>
  <c r="G2957" i="2"/>
  <c r="F2957" i="2"/>
  <c r="E2957" i="2"/>
  <c r="D2957" i="2"/>
  <c r="J2956" i="2"/>
  <c r="I2956" i="2"/>
  <c r="H2956" i="2"/>
  <c r="G2956" i="2"/>
  <c r="F2956" i="2"/>
  <c r="E2956" i="2"/>
  <c r="D2956" i="2"/>
  <c r="J2955" i="2"/>
  <c r="I2955" i="2"/>
  <c r="H2955" i="2"/>
  <c r="G2955" i="2"/>
  <c r="F2955" i="2"/>
  <c r="E2955" i="2"/>
  <c r="D2955" i="2"/>
  <c r="J2954" i="2"/>
  <c r="I2954" i="2"/>
  <c r="H2954" i="2"/>
  <c r="G2954" i="2"/>
  <c r="F2954" i="2"/>
  <c r="E2954" i="2"/>
  <c r="D2954" i="2"/>
  <c r="J2953" i="2"/>
  <c r="I2953" i="2"/>
  <c r="H2953" i="2"/>
  <c r="G2953" i="2"/>
  <c r="F2953" i="2"/>
  <c r="E2953" i="2"/>
  <c r="D2953" i="2"/>
  <c r="J2952" i="2"/>
  <c r="I2952" i="2"/>
  <c r="H2952" i="2"/>
  <c r="G2952" i="2"/>
  <c r="F2952" i="2"/>
  <c r="E2952" i="2"/>
  <c r="D2952" i="2"/>
  <c r="J2951" i="2"/>
  <c r="I2951" i="2"/>
  <c r="H2951" i="2"/>
  <c r="G2951" i="2"/>
  <c r="F2951" i="2"/>
  <c r="E2951" i="2"/>
  <c r="D2951" i="2"/>
  <c r="J2950" i="2"/>
  <c r="I2950" i="2"/>
  <c r="H2950" i="2"/>
  <c r="G2950" i="2"/>
  <c r="F2950" i="2"/>
  <c r="E2950" i="2"/>
  <c r="D2950" i="2"/>
  <c r="J2949" i="2"/>
  <c r="I2949" i="2"/>
  <c r="H2949" i="2"/>
  <c r="G2949" i="2"/>
  <c r="F2949" i="2"/>
  <c r="E2949" i="2"/>
  <c r="D2949" i="2"/>
  <c r="J2948" i="2"/>
  <c r="I2948" i="2"/>
  <c r="H2948" i="2"/>
  <c r="G2948" i="2"/>
  <c r="F2948" i="2"/>
  <c r="E2948" i="2"/>
  <c r="D2948" i="2"/>
  <c r="J2947" i="2"/>
  <c r="I2947" i="2"/>
  <c r="H2947" i="2"/>
  <c r="G2947" i="2"/>
  <c r="F2947" i="2"/>
  <c r="E2947" i="2"/>
  <c r="D2947" i="2"/>
  <c r="J2946" i="2"/>
  <c r="I2946" i="2"/>
  <c r="H2946" i="2"/>
  <c r="G2946" i="2"/>
  <c r="F2946" i="2"/>
  <c r="E2946" i="2"/>
  <c r="D2946" i="2"/>
  <c r="J2945" i="2"/>
  <c r="I2945" i="2"/>
  <c r="H2945" i="2"/>
  <c r="G2945" i="2"/>
  <c r="F2945" i="2"/>
  <c r="E2945" i="2"/>
  <c r="D2945" i="2"/>
  <c r="J2943" i="2"/>
  <c r="I2943" i="2"/>
  <c r="H2943" i="2"/>
  <c r="G2943" i="2"/>
  <c r="F2943" i="2"/>
  <c r="E2943" i="2"/>
  <c r="D2943" i="2"/>
  <c r="J2942" i="2"/>
  <c r="I2942" i="2"/>
  <c r="H2942" i="2"/>
  <c r="G2942" i="2"/>
  <c r="F2942" i="2"/>
  <c r="E2942" i="2"/>
  <c r="D2942" i="2"/>
  <c r="J2941" i="2"/>
  <c r="I2941" i="2"/>
  <c r="H2941" i="2"/>
  <c r="G2941" i="2"/>
  <c r="F2941" i="2"/>
  <c r="E2941" i="2"/>
  <c r="D2941" i="2"/>
  <c r="J2940" i="2"/>
  <c r="I2940" i="2"/>
  <c r="H2940" i="2"/>
  <c r="G2940" i="2"/>
  <c r="F2940" i="2"/>
  <c r="E2940" i="2"/>
  <c r="D2940" i="2"/>
  <c r="J2939" i="2"/>
  <c r="I2939" i="2"/>
  <c r="H2939" i="2"/>
  <c r="G2939" i="2"/>
  <c r="F2939" i="2"/>
  <c r="E2939" i="2"/>
  <c r="D2939" i="2"/>
  <c r="J2938" i="2"/>
  <c r="I2938" i="2"/>
  <c r="H2938" i="2"/>
  <c r="G2938" i="2"/>
  <c r="F2938" i="2"/>
  <c r="E2938" i="2"/>
  <c r="D2938" i="2"/>
  <c r="J2936" i="2"/>
  <c r="I2936" i="2"/>
  <c r="H2936" i="2"/>
  <c r="G2936" i="2"/>
  <c r="F2936" i="2"/>
  <c r="E2936" i="2"/>
  <c r="D2936" i="2"/>
  <c r="J2935" i="2"/>
  <c r="I2935" i="2"/>
  <c r="H2935" i="2"/>
  <c r="G2935" i="2"/>
  <c r="F2935" i="2"/>
  <c r="E2935" i="2"/>
  <c r="D2935" i="2"/>
  <c r="J2934" i="2"/>
  <c r="I2934" i="2"/>
  <c r="H2934" i="2"/>
  <c r="G2934" i="2"/>
  <c r="F2934" i="2"/>
  <c r="E2934" i="2"/>
  <c r="D2934" i="2"/>
  <c r="J2933" i="2"/>
  <c r="I2933" i="2"/>
  <c r="H2933" i="2"/>
  <c r="G2933" i="2"/>
  <c r="F2933" i="2"/>
  <c r="E2933" i="2"/>
  <c r="D2933" i="2"/>
  <c r="J2932" i="2"/>
  <c r="I2932" i="2"/>
  <c r="H2932" i="2"/>
  <c r="G2932" i="2"/>
  <c r="F2932" i="2"/>
  <c r="E2932" i="2"/>
  <c r="D2932" i="2"/>
  <c r="J2931" i="2"/>
  <c r="I2931" i="2"/>
  <c r="H2931" i="2"/>
  <c r="G2931" i="2"/>
  <c r="F2931" i="2"/>
  <c r="E2931" i="2"/>
  <c r="D2931" i="2"/>
  <c r="J2930" i="2"/>
  <c r="I2930" i="2"/>
  <c r="H2930" i="2"/>
  <c r="G2930" i="2"/>
  <c r="F2930" i="2"/>
  <c r="E2930" i="2"/>
  <c r="D2930" i="2"/>
  <c r="J2929" i="2"/>
  <c r="I2929" i="2"/>
  <c r="H2929" i="2"/>
  <c r="G2929" i="2"/>
  <c r="F2929" i="2"/>
  <c r="E2929" i="2"/>
  <c r="D2929" i="2"/>
  <c r="J2928" i="2"/>
  <c r="I2928" i="2"/>
  <c r="H2928" i="2"/>
  <c r="G2928" i="2"/>
  <c r="F2928" i="2"/>
  <c r="E2928" i="2"/>
  <c r="D2928" i="2"/>
  <c r="J2927" i="2"/>
  <c r="I2927" i="2"/>
  <c r="H2927" i="2"/>
  <c r="G2927" i="2"/>
  <c r="F2927" i="2"/>
  <c r="E2927" i="2"/>
  <c r="D2927" i="2"/>
  <c r="J2926" i="2"/>
  <c r="I2926" i="2"/>
  <c r="H2926" i="2"/>
  <c r="G2926" i="2"/>
  <c r="F2926" i="2"/>
  <c r="E2926" i="2"/>
  <c r="D2926" i="2"/>
  <c r="J2925" i="2"/>
  <c r="I2925" i="2"/>
  <c r="H2925" i="2"/>
  <c r="G2925" i="2"/>
  <c r="F2925" i="2"/>
  <c r="E2925" i="2"/>
  <c r="D2925" i="2"/>
  <c r="J2924" i="2"/>
  <c r="I2924" i="2"/>
  <c r="H2924" i="2"/>
  <c r="G2924" i="2"/>
  <c r="F2924" i="2"/>
  <c r="E2924" i="2"/>
  <c r="D2924" i="2"/>
  <c r="J2923" i="2"/>
  <c r="I2923" i="2"/>
  <c r="H2923" i="2"/>
  <c r="G2923" i="2"/>
  <c r="F2923" i="2"/>
  <c r="E2923" i="2"/>
  <c r="D2923" i="2"/>
  <c r="J2922" i="2"/>
  <c r="I2922" i="2"/>
  <c r="H2922" i="2"/>
  <c r="G2922" i="2"/>
  <c r="F2922" i="2"/>
  <c r="E2922" i="2"/>
  <c r="D2922" i="2"/>
  <c r="J2921" i="2"/>
  <c r="I2921" i="2"/>
  <c r="H2921" i="2"/>
  <c r="G2921" i="2"/>
  <c r="F2921" i="2"/>
  <c r="E2921" i="2"/>
  <c r="D2921" i="2"/>
  <c r="J2920" i="2"/>
  <c r="I2920" i="2"/>
  <c r="H2920" i="2"/>
  <c r="G2920" i="2"/>
  <c r="F2920" i="2"/>
  <c r="E2920" i="2"/>
  <c r="D2920" i="2"/>
  <c r="J2919" i="2"/>
  <c r="I2919" i="2"/>
  <c r="H2919" i="2"/>
  <c r="G2919" i="2"/>
  <c r="F2919" i="2"/>
  <c r="E2919" i="2"/>
  <c r="D2919" i="2"/>
  <c r="J2918" i="2"/>
  <c r="I2918" i="2"/>
  <c r="H2918" i="2"/>
  <c r="G2918" i="2"/>
  <c r="F2918" i="2"/>
  <c r="E2918" i="2"/>
  <c r="D2918" i="2"/>
  <c r="J2917" i="2"/>
  <c r="I2917" i="2"/>
  <c r="H2917" i="2"/>
  <c r="G2917" i="2"/>
  <c r="F2917" i="2"/>
  <c r="E2917" i="2"/>
  <c r="D2917" i="2"/>
  <c r="J2916" i="2"/>
  <c r="I2916" i="2"/>
  <c r="H2916" i="2"/>
  <c r="G2916" i="2"/>
  <c r="F2916" i="2"/>
  <c r="E2916" i="2"/>
  <c r="D2916" i="2"/>
  <c r="J2915" i="2"/>
  <c r="I2915" i="2"/>
  <c r="H2915" i="2"/>
  <c r="G2915" i="2"/>
  <c r="F2915" i="2"/>
  <c r="E2915" i="2"/>
  <c r="D2915" i="2"/>
  <c r="J2914" i="2"/>
  <c r="I2914" i="2"/>
  <c r="H2914" i="2"/>
  <c r="G2914" i="2"/>
  <c r="F2914" i="2"/>
  <c r="E2914" i="2"/>
  <c r="D2914" i="2"/>
  <c r="J2913" i="2"/>
  <c r="I2913" i="2"/>
  <c r="H2913" i="2"/>
  <c r="G2913" i="2"/>
  <c r="F2913" i="2"/>
  <c r="E2913" i="2"/>
  <c r="D2913" i="2"/>
  <c r="J2912" i="2"/>
  <c r="I2912" i="2"/>
  <c r="H2912" i="2"/>
  <c r="G2912" i="2"/>
  <c r="F2912" i="2"/>
  <c r="E2912" i="2"/>
  <c r="D2912" i="2"/>
  <c r="J2911" i="2"/>
  <c r="I2911" i="2"/>
  <c r="H2911" i="2"/>
  <c r="G2911" i="2"/>
  <c r="F2911" i="2"/>
  <c r="E2911" i="2"/>
  <c r="D2911" i="2"/>
  <c r="J2910" i="2"/>
  <c r="I2910" i="2"/>
  <c r="H2910" i="2"/>
  <c r="G2910" i="2"/>
  <c r="F2910" i="2"/>
  <c r="E2910" i="2"/>
  <c r="D2910" i="2"/>
  <c r="J2909" i="2"/>
  <c r="I2909" i="2"/>
  <c r="H2909" i="2"/>
  <c r="G2909" i="2"/>
  <c r="F2909" i="2"/>
  <c r="E2909" i="2"/>
  <c r="D2909" i="2"/>
  <c r="J2908" i="2"/>
  <c r="I2908" i="2"/>
  <c r="H2908" i="2"/>
  <c r="G2908" i="2"/>
  <c r="F2908" i="2"/>
  <c r="E2908" i="2"/>
  <c r="D2908" i="2"/>
  <c r="J2907" i="2"/>
  <c r="I2907" i="2"/>
  <c r="H2907" i="2"/>
  <c r="G2907" i="2"/>
  <c r="F2907" i="2"/>
  <c r="E2907" i="2"/>
  <c r="D2907" i="2"/>
  <c r="J2906" i="2"/>
  <c r="I2906" i="2"/>
  <c r="H2906" i="2"/>
  <c r="G2906" i="2"/>
  <c r="F2906" i="2"/>
  <c r="E2906" i="2"/>
  <c r="D2906" i="2"/>
  <c r="J2904" i="2"/>
  <c r="I2904" i="2"/>
  <c r="H2904" i="2"/>
  <c r="G2904" i="2"/>
  <c r="F2904" i="2"/>
  <c r="E2904" i="2"/>
  <c r="D2904" i="2"/>
  <c r="J2903" i="2"/>
  <c r="I2903" i="2"/>
  <c r="H2903" i="2"/>
  <c r="G2903" i="2"/>
  <c r="F2903" i="2"/>
  <c r="E2903" i="2"/>
  <c r="D2903" i="2"/>
  <c r="J2902" i="2"/>
  <c r="I2902" i="2"/>
  <c r="H2902" i="2"/>
  <c r="G2902" i="2"/>
  <c r="F2902" i="2"/>
  <c r="E2902" i="2"/>
  <c r="D2902" i="2"/>
  <c r="J2901" i="2"/>
  <c r="I2901" i="2"/>
  <c r="H2901" i="2"/>
  <c r="G2901" i="2"/>
  <c r="F2901" i="2"/>
  <c r="E2901" i="2"/>
  <c r="D2901" i="2"/>
  <c r="J2900" i="2"/>
  <c r="I2900" i="2"/>
  <c r="H2900" i="2"/>
  <c r="G2900" i="2"/>
  <c r="F2900" i="2"/>
  <c r="E2900" i="2"/>
  <c r="D2900" i="2"/>
  <c r="J2899" i="2"/>
  <c r="I2899" i="2"/>
  <c r="H2899" i="2"/>
  <c r="G2899" i="2"/>
  <c r="F2899" i="2"/>
  <c r="E2899" i="2"/>
  <c r="D2899" i="2"/>
  <c r="J2898" i="2"/>
  <c r="I2898" i="2"/>
  <c r="H2898" i="2"/>
  <c r="G2898" i="2"/>
  <c r="F2898" i="2"/>
  <c r="E2898" i="2"/>
  <c r="D2898" i="2"/>
  <c r="J2897" i="2"/>
  <c r="I2897" i="2"/>
  <c r="H2897" i="2"/>
  <c r="G2897" i="2"/>
  <c r="F2897" i="2"/>
  <c r="E2897" i="2"/>
  <c r="D2897" i="2"/>
  <c r="J2896" i="2"/>
  <c r="I2896" i="2"/>
  <c r="H2896" i="2"/>
  <c r="G2896" i="2"/>
  <c r="F2896" i="2"/>
  <c r="E2896" i="2"/>
  <c r="D2896" i="2"/>
  <c r="J2895" i="2"/>
  <c r="I2895" i="2"/>
  <c r="H2895" i="2"/>
  <c r="G2895" i="2"/>
  <c r="F2895" i="2"/>
  <c r="E2895" i="2"/>
  <c r="D2895" i="2"/>
  <c r="J2894" i="2"/>
  <c r="I2894" i="2"/>
  <c r="H2894" i="2"/>
  <c r="G2894" i="2"/>
  <c r="F2894" i="2"/>
  <c r="E2894" i="2"/>
  <c r="D2894" i="2"/>
  <c r="J2893" i="2"/>
  <c r="I2893" i="2"/>
  <c r="H2893" i="2"/>
  <c r="G2893" i="2"/>
  <c r="F2893" i="2"/>
  <c r="E2893" i="2"/>
  <c r="D2893" i="2"/>
  <c r="J2892" i="2"/>
  <c r="I2892" i="2"/>
  <c r="H2892" i="2"/>
  <c r="G2892" i="2"/>
  <c r="F2892" i="2"/>
  <c r="E2892" i="2"/>
  <c r="D2892" i="2"/>
  <c r="J2891" i="2"/>
  <c r="I2891" i="2"/>
  <c r="H2891" i="2"/>
  <c r="G2891" i="2"/>
  <c r="F2891" i="2"/>
  <c r="E2891" i="2"/>
  <c r="D2891" i="2"/>
  <c r="J2890" i="2"/>
  <c r="I2890" i="2"/>
  <c r="H2890" i="2"/>
  <c r="G2890" i="2"/>
  <c r="F2890" i="2"/>
  <c r="E2890" i="2"/>
  <c r="D2890" i="2"/>
  <c r="J2889" i="2"/>
  <c r="I2889" i="2"/>
  <c r="H2889" i="2"/>
  <c r="G2889" i="2"/>
  <c r="F2889" i="2"/>
  <c r="E2889" i="2"/>
  <c r="D2889" i="2"/>
  <c r="J2888" i="2"/>
  <c r="I2888" i="2"/>
  <c r="H2888" i="2"/>
  <c r="G2888" i="2"/>
  <c r="F2888" i="2"/>
  <c r="E2888" i="2"/>
  <c r="D2888" i="2"/>
  <c r="J2885" i="2"/>
  <c r="I2885" i="2"/>
  <c r="H2885" i="2"/>
  <c r="G2885" i="2"/>
  <c r="F2885" i="2"/>
  <c r="E2885" i="2"/>
  <c r="D2885" i="2"/>
  <c r="J2884" i="2"/>
  <c r="I2884" i="2"/>
  <c r="H2884" i="2"/>
  <c r="G2884" i="2"/>
  <c r="F2884" i="2"/>
  <c r="E2884" i="2"/>
  <c r="D2884" i="2"/>
  <c r="J2883" i="2"/>
  <c r="I2883" i="2"/>
  <c r="H2883" i="2"/>
  <c r="G2883" i="2"/>
  <c r="F2883" i="2"/>
  <c r="E2883" i="2"/>
  <c r="D2883" i="2"/>
  <c r="J2882" i="2"/>
  <c r="I2882" i="2"/>
  <c r="H2882" i="2"/>
  <c r="G2882" i="2"/>
  <c r="F2882" i="2"/>
  <c r="E2882" i="2"/>
  <c r="D2882" i="2"/>
  <c r="J2881" i="2"/>
  <c r="I2881" i="2"/>
  <c r="H2881" i="2"/>
  <c r="G2881" i="2"/>
  <c r="F2881" i="2"/>
  <c r="E2881" i="2"/>
  <c r="D2881" i="2"/>
  <c r="J2880" i="2"/>
  <c r="I2880" i="2"/>
  <c r="H2880" i="2"/>
  <c r="G2880" i="2"/>
  <c r="F2880" i="2"/>
  <c r="E2880" i="2"/>
  <c r="D2880" i="2"/>
  <c r="J2879" i="2"/>
  <c r="I2879" i="2"/>
  <c r="H2879" i="2"/>
  <c r="G2879" i="2"/>
  <c r="F2879" i="2"/>
  <c r="E2879" i="2"/>
  <c r="D2879" i="2"/>
  <c r="J2878" i="2"/>
  <c r="I2878" i="2"/>
  <c r="H2878" i="2"/>
  <c r="G2878" i="2"/>
  <c r="F2878" i="2"/>
  <c r="E2878" i="2"/>
  <c r="D2878" i="2"/>
  <c r="J2877" i="2"/>
  <c r="I2877" i="2"/>
  <c r="H2877" i="2"/>
  <c r="G2877" i="2"/>
  <c r="F2877" i="2"/>
  <c r="E2877" i="2"/>
  <c r="D2877" i="2"/>
  <c r="J2876" i="2"/>
  <c r="I2876" i="2"/>
  <c r="H2876" i="2"/>
  <c r="G2876" i="2"/>
  <c r="F2876" i="2"/>
  <c r="E2876" i="2"/>
  <c r="D2876" i="2"/>
  <c r="J2875" i="2"/>
  <c r="I2875" i="2"/>
  <c r="H2875" i="2"/>
  <c r="G2875" i="2"/>
  <c r="F2875" i="2"/>
  <c r="E2875" i="2"/>
  <c r="D2875" i="2"/>
  <c r="J2874" i="2"/>
  <c r="I2874" i="2"/>
  <c r="H2874" i="2"/>
  <c r="G2874" i="2"/>
  <c r="F2874" i="2"/>
  <c r="E2874" i="2"/>
  <c r="D2874" i="2"/>
  <c r="J2873" i="2"/>
  <c r="I2873" i="2"/>
  <c r="H2873" i="2"/>
  <c r="G2873" i="2"/>
  <c r="F2873" i="2"/>
  <c r="E2873" i="2"/>
  <c r="D2873" i="2"/>
  <c r="J2872" i="2"/>
  <c r="I2872" i="2"/>
  <c r="H2872" i="2"/>
  <c r="G2872" i="2"/>
  <c r="F2872" i="2"/>
  <c r="E2872" i="2"/>
  <c r="D2872" i="2"/>
  <c r="J2871" i="2"/>
  <c r="I2871" i="2"/>
  <c r="H2871" i="2"/>
  <c r="G2871" i="2"/>
  <c r="F2871" i="2"/>
  <c r="E2871" i="2"/>
  <c r="D2871" i="2"/>
  <c r="J2870" i="2"/>
  <c r="I2870" i="2"/>
  <c r="H2870" i="2"/>
  <c r="G2870" i="2"/>
  <c r="F2870" i="2"/>
  <c r="E2870" i="2"/>
  <c r="D2870" i="2"/>
  <c r="J2869" i="2"/>
  <c r="I2869" i="2"/>
  <c r="H2869" i="2"/>
  <c r="G2869" i="2"/>
  <c r="F2869" i="2"/>
  <c r="E2869" i="2"/>
  <c r="D2869" i="2"/>
  <c r="J2868" i="2"/>
  <c r="I2868" i="2"/>
  <c r="H2868" i="2"/>
  <c r="G2868" i="2"/>
  <c r="F2868" i="2"/>
  <c r="E2868" i="2"/>
  <c r="D2868" i="2"/>
  <c r="J2867" i="2"/>
  <c r="I2867" i="2"/>
  <c r="H2867" i="2"/>
  <c r="G2867" i="2"/>
  <c r="F2867" i="2"/>
  <c r="E2867" i="2"/>
  <c r="D2867" i="2"/>
  <c r="J2866" i="2"/>
  <c r="I2866" i="2"/>
  <c r="H2866" i="2"/>
  <c r="G2866" i="2"/>
  <c r="F2866" i="2"/>
  <c r="E2866" i="2"/>
  <c r="D2866" i="2"/>
  <c r="J2865" i="2"/>
  <c r="I2865" i="2"/>
  <c r="H2865" i="2"/>
  <c r="G2865" i="2"/>
  <c r="F2865" i="2"/>
  <c r="E2865" i="2"/>
  <c r="D2865" i="2"/>
  <c r="J2864" i="2"/>
  <c r="I2864" i="2"/>
  <c r="H2864" i="2"/>
  <c r="G2864" i="2"/>
  <c r="F2864" i="2"/>
  <c r="E2864" i="2"/>
  <c r="D2864" i="2"/>
  <c r="J2863" i="2"/>
  <c r="I2863" i="2"/>
  <c r="H2863" i="2"/>
  <c r="G2863" i="2"/>
  <c r="F2863" i="2"/>
  <c r="E2863" i="2"/>
  <c r="D2863" i="2"/>
  <c r="J2862" i="2"/>
  <c r="I2862" i="2"/>
  <c r="H2862" i="2"/>
  <c r="G2862" i="2"/>
  <c r="F2862" i="2"/>
  <c r="E2862" i="2"/>
  <c r="D2862" i="2"/>
  <c r="J2861" i="2"/>
  <c r="I2861" i="2"/>
  <c r="H2861" i="2"/>
  <c r="G2861" i="2"/>
  <c r="F2861" i="2"/>
  <c r="E2861" i="2"/>
  <c r="D2861" i="2"/>
  <c r="J2860" i="2"/>
  <c r="I2860" i="2"/>
  <c r="H2860" i="2"/>
  <c r="G2860" i="2"/>
  <c r="F2860" i="2"/>
  <c r="E2860" i="2"/>
  <c r="D2860" i="2"/>
  <c r="J2859" i="2"/>
  <c r="I2859" i="2"/>
  <c r="H2859" i="2"/>
  <c r="G2859" i="2"/>
  <c r="F2859" i="2"/>
  <c r="E2859" i="2"/>
  <c r="D2859" i="2"/>
  <c r="J2858" i="2"/>
  <c r="I2858" i="2"/>
  <c r="H2858" i="2"/>
  <c r="G2858" i="2"/>
  <c r="F2858" i="2"/>
  <c r="E2858" i="2"/>
  <c r="D2858" i="2"/>
  <c r="J2857" i="2"/>
  <c r="I2857" i="2"/>
  <c r="H2857" i="2"/>
  <c r="G2857" i="2"/>
  <c r="F2857" i="2"/>
  <c r="E2857" i="2"/>
  <c r="D2857" i="2"/>
  <c r="J2855" i="2"/>
  <c r="I2855" i="2"/>
  <c r="H2855" i="2"/>
  <c r="G2855" i="2"/>
  <c r="F2855" i="2"/>
  <c r="E2855" i="2"/>
  <c r="D2855" i="2"/>
  <c r="J2854" i="2"/>
  <c r="I2854" i="2"/>
  <c r="H2854" i="2"/>
  <c r="G2854" i="2"/>
  <c r="F2854" i="2"/>
  <c r="E2854" i="2"/>
  <c r="D2854" i="2"/>
  <c r="J2853" i="2"/>
  <c r="I2853" i="2"/>
  <c r="H2853" i="2"/>
  <c r="G2853" i="2"/>
  <c r="F2853" i="2"/>
  <c r="E2853" i="2"/>
  <c r="D2853" i="2"/>
  <c r="J2852" i="2"/>
  <c r="I2852" i="2"/>
  <c r="H2852" i="2"/>
  <c r="G2852" i="2"/>
  <c r="F2852" i="2"/>
  <c r="E2852" i="2"/>
  <c r="D2852" i="2"/>
  <c r="J2851" i="2"/>
  <c r="I2851" i="2"/>
  <c r="H2851" i="2"/>
  <c r="G2851" i="2"/>
  <c r="F2851" i="2"/>
  <c r="E2851" i="2"/>
  <c r="D2851" i="2"/>
  <c r="J2850" i="2"/>
  <c r="I2850" i="2"/>
  <c r="H2850" i="2"/>
  <c r="G2850" i="2"/>
  <c r="F2850" i="2"/>
  <c r="E2850" i="2"/>
  <c r="D2850" i="2"/>
  <c r="J2849" i="2"/>
  <c r="I2849" i="2"/>
  <c r="H2849" i="2"/>
  <c r="G2849" i="2"/>
  <c r="F2849" i="2"/>
  <c r="E2849" i="2"/>
  <c r="D2849" i="2"/>
  <c r="J2848" i="2"/>
  <c r="I2848" i="2"/>
  <c r="H2848" i="2"/>
  <c r="G2848" i="2"/>
  <c r="F2848" i="2"/>
  <c r="E2848" i="2"/>
  <c r="D2848" i="2"/>
  <c r="J2847" i="2"/>
  <c r="I2847" i="2"/>
  <c r="H2847" i="2"/>
  <c r="G2847" i="2"/>
  <c r="F2847" i="2"/>
  <c r="E2847" i="2"/>
  <c r="D2847" i="2"/>
  <c r="J2846" i="2"/>
  <c r="I2846" i="2"/>
  <c r="H2846" i="2"/>
  <c r="G2846" i="2"/>
  <c r="F2846" i="2"/>
  <c r="E2846" i="2"/>
  <c r="D2846" i="2"/>
  <c r="J2845" i="2"/>
  <c r="I2845" i="2"/>
  <c r="H2845" i="2"/>
  <c r="G2845" i="2"/>
  <c r="F2845" i="2"/>
  <c r="E2845" i="2"/>
  <c r="D2845" i="2"/>
  <c r="J2844" i="2"/>
  <c r="I2844" i="2"/>
  <c r="H2844" i="2"/>
  <c r="G2844" i="2"/>
  <c r="F2844" i="2"/>
  <c r="E2844" i="2"/>
  <c r="D2844" i="2"/>
  <c r="J2843" i="2"/>
  <c r="I2843" i="2"/>
  <c r="H2843" i="2"/>
  <c r="G2843" i="2"/>
  <c r="F2843" i="2"/>
  <c r="E2843" i="2"/>
  <c r="D2843" i="2"/>
  <c r="J2842" i="2"/>
  <c r="I2842" i="2"/>
  <c r="H2842" i="2"/>
  <c r="G2842" i="2"/>
  <c r="F2842" i="2"/>
  <c r="E2842" i="2"/>
  <c r="D2842" i="2"/>
  <c r="J2841" i="2"/>
  <c r="I2841" i="2"/>
  <c r="H2841" i="2"/>
  <c r="G2841" i="2"/>
  <c r="F2841" i="2"/>
  <c r="E2841" i="2"/>
  <c r="D2841" i="2"/>
  <c r="J2840" i="2"/>
  <c r="I2840" i="2"/>
  <c r="H2840" i="2"/>
  <c r="G2840" i="2"/>
  <c r="F2840" i="2"/>
  <c r="E2840" i="2"/>
  <c r="D2840" i="2"/>
  <c r="J2839" i="2"/>
  <c r="I2839" i="2"/>
  <c r="H2839" i="2"/>
  <c r="G2839" i="2"/>
  <c r="F2839" i="2"/>
  <c r="E2839" i="2"/>
  <c r="D2839" i="2"/>
  <c r="J2838" i="2"/>
  <c r="I2838" i="2"/>
  <c r="H2838" i="2"/>
  <c r="G2838" i="2"/>
  <c r="F2838" i="2"/>
  <c r="E2838" i="2"/>
  <c r="D2838" i="2"/>
  <c r="J2837" i="2"/>
  <c r="I2837" i="2"/>
  <c r="H2837" i="2"/>
  <c r="G2837" i="2"/>
  <c r="F2837" i="2"/>
  <c r="E2837" i="2"/>
  <c r="D2837" i="2"/>
  <c r="J2836" i="2"/>
  <c r="I2836" i="2"/>
  <c r="H2836" i="2"/>
  <c r="G2836" i="2"/>
  <c r="F2836" i="2"/>
  <c r="E2836" i="2"/>
  <c r="D2836" i="2"/>
  <c r="J2835" i="2"/>
  <c r="I2835" i="2"/>
  <c r="H2835" i="2"/>
  <c r="G2835" i="2"/>
  <c r="F2835" i="2"/>
  <c r="E2835" i="2"/>
  <c r="D2835" i="2"/>
  <c r="J2834" i="2"/>
  <c r="I2834" i="2"/>
  <c r="H2834" i="2"/>
  <c r="G2834" i="2"/>
  <c r="F2834" i="2"/>
  <c r="E2834" i="2"/>
  <c r="D2834" i="2"/>
  <c r="J2833" i="2"/>
  <c r="I2833" i="2"/>
  <c r="H2833" i="2"/>
  <c r="G2833" i="2"/>
  <c r="F2833" i="2"/>
  <c r="E2833" i="2"/>
  <c r="D2833" i="2"/>
  <c r="J2832" i="2"/>
  <c r="I2832" i="2"/>
  <c r="H2832" i="2"/>
  <c r="G2832" i="2"/>
  <c r="F2832" i="2"/>
  <c r="E2832" i="2"/>
  <c r="D2832" i="2"/>
  <c r="J2831" i="2"/>
  <c r="I2831" i="2"/>
  <c r="H2831" i="2"/>
  <c r="G2831" i="2"/>
  <c r="F2831" i="2"/>
  <c r="E2831" i="2"/>
  <c r="D2831" i="2"/>
  <c r="J2830" i="2"/>
  <c r="I2830" i="2"/>
  <c r="H2830" i="2"/>
  <c r="G2830" i="2"/>
  <c r="F2830" i="2"/>
  <c r="E2830" i="2"/>
  <c r="D2830" i="2"/>
  <c r="J2829" i="2"/>
  <c r="I2829" i="2"/>
  <c r="H2829" i="2"/>
  <c r="G2829" i="2"/>
  <c r="F2829" i="2"/>
  <c r="E2829" i="2"/>
  <c r="D2829" i="2"/>
  <c r="J2828" i="2"/>
  <c r="I2828" i="2"/>
  <c r="H2828" i="2"/>
  <c r="G2828" i="2"/>
  <c r="F2828" i="2"/>
  <c r="E2828" i="2"/>
  <c r="D2828" i="2"/>
  <c r="J2826" i="2"/>
  <c r="I2826" i="2"/>
  <c r="H2826" i="2"/>
  <c r="G2826" i="2"/>
  <c r="F2826" i="2"/>
  <c r="E2826" i="2"/>
  <c r="D2826" i="2"/>
  <c r="J2825" i="2"/>
  <c r="I2825" i="2"/>
  <c r="H2825" i="2"/>
  <c r="G2825" i="2"/>
  <c r="F2825" i="2"/>
  <c r="E2825" i="2"/>
  <c r="D2825" i="2"/>
  <c r="J2824" i="2"/>
  <c r="I2824" i="2"/>
  <c r="H2824" i="2"/>
  <c r="G2824" i="2"/>
  <c r="F2824" i="2"/>
  <c r="E2824" i="2"/>
  <c r="D2824" i="2"/>
  <c r="J2823" i="2"/>
  <c r="I2823" i="2"/>
  <c r="H2823" i="2"/>
  <c r="G2823" i="2"/>
  <c r="F2823" i="2"/>
  <c r="E2823" i="2"/>
  <c r="D2823" i="2"/>
  <c r="J2822" i="2"/>
  <c r="I2822" i="2"/>
  <c r="H2822" i="2"/>
  <c r="G2822" i="2"/>
  <c r="F2822" i="2"/>
  <c r="E2822" i="2"/>
  <c r="D2822" i="2"/>
  <c r="J2821" i="2"/>
  <c r="I2821" i="2"/>
  <c r="H2821" i="2"/>
  <c r="G2821" i="2"/>
  <c r="F2821" i="2"/>
  <c r="E2821" i="2"/>
  <c r="D2821" i="2"/>
  <c r="J2820" i="2"/>
  <c r="I2820" i="2"/>
  <c r="H2820" i="2"/>
  <c r="G2820" i="2"/>
  <c r="F2820" i="2"/>
  <c r="E2820" i="2"/>
  <c r="D2820" i="2"/>
  <c r="J2819" i="2"/>
  <c r="I2819" i="2"/>
  <c r="H2819" i="2"/>
  <c r="G2819" i="2"/>
  <c r="F2819" i="2"/>
  <c r="E2819" i="2"/>
  <c r="D2819" i="2"/>
  <c r="J2818" i="2"/>
  <c r="I2818" i="2"/>
  <c r="H2818" i="2"/>
  <c r="G2818" i="2"/>
  <c r="F2818" i="2"/>
  <c r="E2818" i="2"/>
  <c r="D2818" i="2"/>
  <c r="J2817" i="2"/>
  <c r="I2817" i="2"/>
  <c r="H2817" i="2"/>
  <c r="G2817" i="2"/>
  <c r="F2817" i="2"/>
  <c r="E2817" i="2"/>
  <c r="D2817" i="2"/>
  <c r="J2816" i="2"/>
  <c r="I2816" i="2"/>
  <c r="H2816" i="2"/>
  <c r="G2816" i="2"/>
  <c r="F2816" i="2"/>
  <c r="E2816" i="2"/>
  <c r="D2816" i="2"/>
  <c r="J2815" i="2"/>
  <c r="I2815" i="2"/>
  <c r="H2815" i="2"/>
  <c r="G2815" i="2"/>
  <c r="F2815" i="2"/>
  <c r="E2815" i="2"/>
  <c r="D2815" i="2"/>
  <c r="J2814" i="2"/>
  <c r="I2814" i="2"/>
  <c r="H2814" i="2"/>
  <c r="G2814" i="2"/>
  <c r="F2814" i="2"/>
  <c r="E2814" i="2"/>
  <c r="D2814" i="2"/>
  <c r="J2813" i="2"/>
  <c r="I2813" i="2"/>
  <c r="H2813" i="2"/>
  <c r="G2813" i="2"/>
  <c r="F2813" i="2"/>
  <c r="E2813" i="2"/>
  <c r="D2813" i="2"/>
  <c r="J2812" i="2"/>
  <c r="I2812" i="2"/>
  <c r="H2812" i="2"/>
  <c r="G2812" i="2"/>
  <c r="F2812" i="2"/>
  <c r="E2812" i="2"/>
  <c r="D2812" i="2"/>
  <c r="J2811" i="2"/>
  <c r="I2811" i="2"/>
  <c r="H2811" i="2"/>
  <c r="G2811" i="2"/>
  <c r="F2811" i="2"/>
  <c r="E2811" i="2"/>
  <c r="D2811" i="2"/>
  <c r="J2810" i="2"/>
  <c r="I2810" i="2"/>
  <c r="H2810" i="2"/>
  <c r="G2810" i="2"/>
  <c r="F2810" i="2"/>
  <c r="E2810" i="2"/>
  <c r="D2810" i="2"/>
  <c r="J2809" i="2"/>
  <c r="I2809" i="2"/>
  <c r="H2809" i="2"/>
  <c r="G2809" i="2"/>
  <c r="F2809" i="2"/>
  <c r="E2809" i="2"/>
  <c r="D2809" i="2"/>
  <c r="J2808" i="2"/>
  <c r="I2808" i="2"/>
  <c r="H2808" i="2"/>
  <c r="G2808" i="2"/>
  <c r="F2808" i="2"/>
  <c r="E2808" i="2"/>
  <c r="D2808" i="2"/>
  <c r="J2807" i="2"/>
  <c r="I2807" i="2"/>
  <c r="H2807" i="2"/>
  <c r="G2807" i="2"/>
  <c r="F2807" i="2"/>
  <c r="E2807" i="2"/>
  <c r="D2807" i="2"/>
  <c r="J2806" i="2"/>
  <c r="I2806" i="2"/>
  <c r="H2806" i="2"/>
  <c r="G2806" i="2"/>
  <c r="F2806" i="2"/>
  <c r="E2806" i="2"/>
  <c r="D2806" i="2"/>
  <c r="J2805" i="2"/>
  <c r="I2805" i="2"/>
  <c r="H2805" i="2"/>
  <c r="G2805" i="2"/>
  <c r="F2805" i="2"/>
  <c r="E2805" i="2"/>
  <c r="D2805" i="2"/>
  <c r="J2803" i="2"/>
  <c r="I2803" i="2"/>
  <c r="H2803" i="2"/>
  <c r="G2803" i="2"/>
  <c r="F2803" i="2"/>
  <c r="E2803" i="2"/>
  <c r="D2803" i="2"/>
  <c r="J2802" i="2"/>
  <c r="I2802" i="2"/>
  <c r="H2802" i="2"/>
  <c r="G2802" i="2"/>
  <c r="F2802" i="2"/>
  <c r="E2802" i="2"/>
  <c r="D2802" i="2"/>
  <c r="J2800" i="2"/>
  <c r="I2800" i="2"/>
  <c r="H2800" i="2"/>
  <c r="G2800" i="2"/>
  <c r="F2800" i="2"/>
  <c r="E2800" i="2"/>
  <c r="D2800" i="2"/>
  <c r="J2799" i="2"/>
  <c r="I2799" i="2"/>
  <c r="H2799" i="2"/>
  <c r="G2799" i="2"/>
  <c r="F2799" i="2"/>
  <c r="E2799" i="2"/>
  <c r="D2799" i="2"/>
  <c r="J2798" i="2"/>
  <c r="I2798" i="2"/>
  <c r="H2798" i="2"/>
  <c r="G2798" i="2"/>
  <c r="F2798" i="2"/>
  <c r="E2798" i="2"/>
  <c r="D2798" i="2"/>
  <c r="J2797" i="2"/>
  <c r="I2797" i="2"/>
  <c r="H2797" i="2"/>
  <c r="G2797" i="2"/>
  <c r="F2797" i="2"/>
  <c r="E2797" i="2"/>
  <c r="D2797" i="2"/>
  <c r="J2796" i="2"/>
  <c r="I2796" i="2"/>
  <c r="H2796" i="2"/>
  <c r="G2796" i="2"/>
  <c r="F2796" i="2"/>
  <c r="E2796" i="2"/>
  <c r="D2796" i="2"/>
  <c r="J2795" i="2"/>
  <c r="I2795" i="2"/>
  <c r="H2795" i="2"/>
  <c r="G2795" i="2"/>
  <c r="F2795" i="2"/>
  <c r="E2795" i="2"/>
  <c r="D2795" i="2"/>
  <c r="J2794" i="2"/>
  <c r="I2794" i="2"/>
  <c r="H2794" i="2"/>
  <c r="G2794" i="2"/>
  <c r="F2794" i="2"/>
  <c r="E2794" i="2"/>
  <c r="D2794" i="2"/>
  <c r="J2793" i="2"/>
  <c r="I2793" i="2"/>
  <c r="H2793" i="2"/>
  <c r="G2793" i="2"/>
  <c r="F2793" i="2"/>
  <c r="E2793" i="2"/>
  <c r="D2793" i="2"/>
  <c r="J2792" i="2"/>
  <c r="I2792" i="2"/>
  <c r="H2792" i="2"/>
  <c r="G2792" i="2"/>
  <c r="F2792" i="2"/>
  <c r="E2792" i="2"/>
  <c r="D2792" i="2"/>
  <c r="J2791" i="2"/>
  <c r="I2791" i="2"/>
  <c r="H2791" i="2"/>
  <c r="G2791" i="2"/>
  <c r="F2791" i="2"/>
  <c r="E2791" i="2"/>
  <c r="D2791" i="2"/>
  <c r="J2790" i="2"/>
  <c r="I2790" i="2"/>
  <c r="H2790" i="2"/>
  <c r="G2790" i="2"/>
  <c r="F2790" i="2"/>
  <c r="E2790" i="2"/>
  <c r="D2790" i="2"/>
  <c r="J2789" i="2"/>
  <c r="I2789" i="2"/>
  <c r="H2789" i="2"/>
  <c r="G2789" i="2"/>
  <c r="F2789" i="2"/>
  <c r="E2789" i="2"/>
  <c r="D2789" i="2"/>
  <c r="J2787" i="2"/>
  <c r="I2787" i="2"/>
  <c r="H2787" i="2"/>
  <c r="G2787" i="2"/>
  <c r="F2787" i="2"/>
  <c r="E2787" i="2"/>
  <c r="D2787" i="2"/>
  <c r="J2786" i="2"/>
  <c r="I2786" i="2"/>
  <c r="H2786" i="2"/>
  <c r="G2786" i="2"/>
  <c r="F2786" i="2"/>
  <c r="E2786" i="2"/>
  <c r="D2786" i="2"/>
  <c r="J2785" i="2"/>
  <c r="I2785" i="2"/>
  <c r="H2785" i="2"/>
  <c r="G2785" i="2"/>
  <c r="F2785" i="2"/>
  <c r="E2785" i="2"/>
  <c r="D2785" i="2"/>
  <c r="J2784" i="2"/>
  <c r="I2784" i="2"/>
  <c r="H2784" i="2"/>
  <c r="G2784" i="2"/>
  <c r="F2784" i="2"/>
  <c r="E2784" i="2"/>
  <c r="D2784" i="2"/>
  <c r="J2783" i="2"/>
  <c r="I2783" i="2"/>
  <c r="H2783" i="2"/>
  <c r="G2783" i="2"/>
  <c r="F2783" i="2"/>
  <c r="E2783" i="2"/>
  <c r="D2783" i="2"/>
  <c r="J2782" i="2"/>
  <c r="I2782" i="2"/>
  <c r="H2782" i="2"/>
  <c r="G2782" i="2"/>
  <c r="F2782" i="2"/>
  <c r="E2782" i="2"/>
  <c r="D2782" i="2"/>
  <c r="J2781" i="2"/>
  <c r="I2781" i="2"/>
  <c r="H2781" i="2"/>
  <c r="G2781" i="2"/>
  <c r="F2781" i="2"/>
  <c r="E2781" i="2"/>
  <c r="D2781" i="2"/>
  <c r="J2780" i="2"/>
  <c r="I2780" i="2"/>
  <c r="H2780" i="2"/>
  <c r="G2780" i="2"/>
  <c r="F2780" i="2"/>
  <c r="E2780" i="2"/>
  <c r="D2780" i="2"/>
  <c r="J2779" i="2"/>
  <c r="I2779" i="2"/>
  <c r="H2779" i="2"/>
  <c r="G2779" i="2"/>
  <c r="F2779" i="2"/>
  <c r="E2779" i="2"/>
  <c r="D2779" i="2"/>
  <c r="J2778" i="2"/>
  <c r="I2778" i="2"/>
  <c r="H2778" i="2"/>
  <c r="G2778" i="2"/>
  <c r="F2778" i="2"/>
  <c r="E2778" i="2"/>
  <c r="D2778" i="2"/>
  <c r="J2777" i="2"/>
  <c r="I2777" i="2"/>
  <c r="H2777" i="2"/>
  <c r="G2777" i="2"/>
  <c r="F2777" i="2"/>
  <c r="E2777" i="2"/>
  <c r="D2777" i="2"/>
  <c r="J2776" i="2"/>
  <c r="I2776" i="2"/>
  <c r="H2776" i="2"/>
  <c r="G2776" i="2"/>
  <c r="F2776" i="2"/>
  <c r="E2776" i="2"/>
  <c r="D2776" i="2"/>
  <c r="J2774" i="2"/>
  <c r="I2774" i="2"/>
  <c r="H2774" i="2"/>
  <c r="G2774" i="2"/>
  <c r="F2774" i="2"/>
  <c r="E2774" i="2"/>
  <c r="D2774" i="2"/>
  <c r="J2773" i="2"/>
  <c r="I2773" i="2"/>
  <c r="H2773" i="2"/>
  <c r="G2773" i="2"/>
  <c r="F2773" i="2"/>
  <c r="E2773" i="2"/>
  <c r="D2773" i="2"/>
  <c r="J2772" i="2"/>
  <c r="I2772" i="2"/>
  <c r="H2772" i="2"/>
  <c r="G2772" i="2"/>
  <c r="F2772" i="2"/>
  <c r="E2772" i="2"/>
  <c r="D2772" i="2"/>
  <c r="J2771" i="2"/>
  <c r="I2771" i="2"/>
  <c r="H2771" i="2"/>
  <c r="G2771" i="2"/>
  <c r="F2771" i="2"/>
  <c r="E2771" i="2"/>
  <c r="D2771" i="2"/>
  <c r="J2770" i="2"/>
  <c r="I2770" i="2"/>
  <c r="H2770" i="2"/>
  <c r="G2770" i="2"/>
  <c r="F2770" i="2"/>
  <c r="E2770" i="2"/>
  <c r="D2770" i="2"/>
  <c r="J2769" i="2"/>
  <c r="I2769" i="2"/>
  <c r="H2769" i="2"/>
  <c r="G2769" i="2"/>
  <c r="F2769" i="2"/>
  <c r="E2769" i="2"/>
  <c r="D2769" i="2"/>
  <c r="J2768" i="2"/>
  <c r="I2768" i="2"/>
  <c r="H2768" i="2"/>
  <c r="G2768" i="2"/>
  <c r="F2768" i="2"/>
  <c r="E2768" i="2"/>
  <c r="D2768" i="2"/>
  <c r="J2767" i="2"/>
  <c r="I2767" i="2"/>
  <c r="H2767" i="2"/>
  <c r="G2767" i="2"/>
  <c r="F2767" i="2"/>
  <c r="E2767" i="2"/>
  <c r="D2767" i="2"/>
  <c r="J2766" i="2"/>
  <c r="I2766" i="2"/>
  <c r="H2766" i="2"/>
  <c r="G2766" i="2"/>
  <c r="F2766" i="2"/>
  <c r="E2766" i="2"/>
  <c r="D2766" i="2"/>
  <c r="J2765" i="2"/>
  <c r="I2765" i="2"/>
  <c r="H2765" i="2"/>
  <c r="G2765" i="2"/>
  <c r="F2765" i="2"/>
  <c r="E2765" i="2"/>
  <c r="D2765" i="2"/>
  <c r="J2764" i="2"/>
  <c r="I2764" i="2"/>
  <c r="H2764" i="2"/>
  <c r="G2764" i="2"/>
  <c r="F2764" i="2"/>
  <c r="E2764" i="2"/>
  <c r="D2764" i="2"/>
  <c r="J2763" i="2"/>
  <c r="I2763" i="2"/>
  <c r="H2763" i="2"/>
  <c r="G2763" i="2"/>
  <c r="F2763" i="2"/>
  <c r="E2763" i="2"/>
  <c r="D2763" i="2"/>
  <c r="J2762" i="2"/>
  <c r="I2762" i="2"/>
  <c r="H2762" i="2"/>
  <c r="G2762" i="2"/>
  <c r="F2762" i="2"/>
  <c r="E2762" i="2"/>
  <c r="D2762" i="2"/>
  <c r="J2761" i="2"/>
  <c r="I2761" i="2"/>
  <c r="H2761" i="2"/>
  <c r="G2761" i="2"/>
  <c r="F2761" i="2"/>
  <c r="E2761" i="2"/>
  <c r="D2761" i="2"/>
  <c r="J2760" i="2"/>
  <c r="I2760" i="2"/>
  <c r="H2760" i="2"/>
  <c r="G2760" i="2"/>
  <c r="F2760" i="2"/>
  <c r="E2760" i="2"/>
  <c r="D2760" i="2"/>
  <c r="J2759" i="2"/>
  <c r="I2759" i="2"/>
  <c r="H2759" i="2"/>
  <c r="G2759" i="2"/>
  <c r="F2759" i="2"/>
  <c r="E2759" i="2"/>
  <c r="D2759" i="2"/>
  <c r="J2758" i="2"/>
  <c r="I2758" i="2"/>
  <c r="H2758" i="2"/>
  <c r="G2758" i="2"/>
  <c r="F2758" i="2"/>
  <c r="E2758" i="2"/>
  <c r="D2758" i="2"/>
  <c r="J2757" i="2"/>
  <c r="I2757" i="2"/>
  <c r="H2757" i="2"/>
  <c r="G2757" i="2"/>
  <c r="F2757" i="2"/>
  <c r="E2757" i="2"/>
  <c r="D2757" i="2"/>
  <c r="J2756" i="2"/>
  <c r="I2756" i="2"/>
  <c r="H2756" i="2"/>
  <c r="G2756" i="2"/>
  <c r="F2756" i="2"/>
  <c r="E2756" i="2"/>
  <c r="D2756" i="2"/>
  <c r="J2755" i="2"/>
  <c r="I2755" i="2"/>
  <c r="H2755" i="2"/>
  <c r="G2755" i="2"/>
  <c r="F2755" i="2"/>
  <c r="E2755" i="2"/>
  <c r="D2755" i="2"/>
  <c r="J2754" i="2"/>
  <c r="I2754" i="2"/>
  <c r="H2754" i="2"/>
  <c r="G2754" i="2"/>
  <c r="F2754" i="2"/>
  <c r="E2754" i="2"/>
  <c r="D2754" i="2"/>
  <c r="J2753" i="2"/>
  <c r="I2753" i="2"/>
  <c r="H2753" i="2"/>
  <c r="G2753" i="2"/>
  <c r="F2753" i="2"/>
  <c r="E2753" i="2"/>
  <c r="D2753" i="2"/>
  <c r="J2752" i="2"/>
  <c r="I2752" i="2"/>
  <c r="H2752" i="2"/>
  <c r="G2752" i="2"/>
  <c r="F2752" i="2"/>
  <c r="E2752" i="2"/>
  <c r="D2752" i="2"/>
  <c r="J2751" i="2"/>
  <c r="I2751" i="2"/>
  <c r="H2751" i="2"/>
  <c r="G2751" i="2"/>
  <c r="F2751" i="2"/>
  <c r="E2751" i="2"/>
  <c r="D2751" i="2"/>
  <c r="J2750" i="2"/>
  <c r="I2750" i="2"/>
  <c r="H2750" i="2"/>
  <c r="G2750" i="2"/>
  <c r="F2750" i="2"/>
  <c r="E2750" i="2"/>
  <c r="D2750" i="2"/>
  <c r="J2749" i="2"/>
  <c r="I2749" i="2"/>
  <c r="H2749" i="2"/>
  <c r="G2749" i="2"/>
  <c r="F2749" i="2"/>
  <c r="E2749" i="2"/>
  <c r="D2749" i="2"/>
  <c r="J2748" i="2"/>
  <c r="I2748" i="2"/>
  <c r="H2748" i="2"/>
  <c r="G2748" i="2"/>
  <c r="F2748" i="2"/>
  <c r="E2748" i="2"/>
  <c r="D2748" i="2"/>
  <c r="J2747" i="2"/>
  <c r="I2747" i="2"/>
  <c r="H2747" i="2"/>
  <c r="G2747" i="2"/>
  <c r="F2747" i="2"/>
  <c r="E2747" i="2"/>
  <c r="D2747" i="2"/>
  <c r="J2746" i="2"/>
  <c r="I2746" i="2"/>
  <c r="H2746" i="2"/>
  <c r="G2746" i="2"/>
  <c r="F2746" i="2"/>
  <c r="E2746" i="2"/>
  <c r="D2746" i="2"/>
  <c r="J2745" i="2"/>
  <c r="I2745" i="2"/>
  <c r="H2745" i="2"/>
  <c r="G2745" i="2"/>
  <c r="F2745" i="2"/>
  <c r="E2745" i="2"/>
  <c r="D2745" i="2"/>
  <c r="J2744" i="2"/>
  <c r="I2744" i="2"/>
  <c r="H2744" i="2"/>
  <c r="G2744" i="2"/>
  <c r="F2744" i="2"/>
  <c r="E2744" i="2"/>
  <c r="D2744" i="2"/>
  <c r="J2743" i="2"/>
  <c r="I2743" i="2"/>
  <c r="H2743" i="2"/>
  <c r="G2743" i="2"/>
  <c r="F2743" i="2"/>
  <c r="E2743" i="2"/>
  <c r="D2743" i="2"/>
  <c r="J2742" i="2"/>
  <c r="I2742" i="2"/>
  <c r="H2742" i="2"/>
  <c r="G2742" i="2"/>
  <c r="F2742" i="2"/>
  <c r="E2742" i="2"/>
  <c r="D2742" i="2"/>
  <c r="J2741" i="2"/>
  <c r="I2741" i="2"/>
  <c r="H2741" i="2"/>
  <c r="G2741" i="2"/>
  <c r="F2741" i="2"/>
  <c r="E2741" i="2"/>
  <c r="D2741" i="2"/>
  <c r="J2740" i="2"/>
  <c r="I2740" i="2"/>
  <c r="H2740" i="2"/>
  <c r="G2740" i="2"/>
  <c r="F2740" i="2"/>
  <c r="E2740" i="2"/>
  <c r="D2740" i="2"/>
  <c r="J2739" i="2"/>
  <c r="I2739" i="2"/>
  <c r="H2739" i="2"/>
  <c r="G2739" i="2"/>
  <c r="F2739" i="2"/>
  <c r="E2739" i="2"/>
  <c r="D2739" i="2"/>
  <c r="J2738" i="2"/>
  <c r="I2738" i="2"/>
  <c r="H2738" i="2"/>
  <c r="G2738" i="2"/>
  <c r="F2738" i="2"/>
  <c r="E2738" i="2"/>
  <c r="D2738" i="2"/>
  <c r="J2737" i="2"/>
  <c r="I2737" i="2"/>
  <c r="H2737" i="2"/>
  <c r="G2737" i="2"/>
  <c r="F2737" i="2"/>
  <c r="E2737" i="2"/>
  <c r="D2737" i="2"/>
  <c r="J2736" i="2"/>
  <c r="I2736" i="2"/>
  <c r="H2736" i="2"/>
  <c r="G2736" i="2"/>
  <c r="F2736" i="2"/>
  <c r="E2736" i="2"/>
  <c r="D2736" i="2"/>
  <c r="J2735" i="2"/>
  <c r="I2735" i="2"/>
  <c r="H2735" i="2"/>
  <c r="G2735" i="2"/>
  <c r="F2735" i="2"/>
  <c r="E2735" i="2"/>
  <c r="D2735" i="2"/>
  <c r="J2734" i="2"/>
  <c r="I2734" i="2"/>
  <c r="H2734" i="2"/>
  <c r="G2734" i="2"/>
  <c r="F2734" i="2"/>
  <c r="E2734" i="2"/>
  <c r="D2734" i="2"/>
  <c r="J2733" i="2"/>
  <c r="I2733" i="2"/>
  <c r="H2733" i="2"/>
  <c r="G2733" i="2"/>
  <c r="F2733" i="2"/>
  <c r="E2733" i="2"/>
  <c r="D2733" i="2"/>
  <c r="J2732" i="2"/>
  <c r="I2732" i="2"/>
  <c r="H2732" i="2"/>
  <c r="G2732" i="2"/>
  <c r="F2732" i="2"/>
  <c r="E2732" i="2"/>
  <c r="D2732" i="2"/>
  <c r="J2731" i="2"/>
  <c r="I2731" i="2"/>
  <c r="H2731" i="2"/>
  <c r="G2731" i="2"/>
  <c r="F2731" i="2"/>
  <c r="E2731" i="2"/>
  <c r="D2731" i="2"/>
  <c r="J2730" i="2"/>
  <c r="I2730" i="2"/>
  <c r="H2730" i="2"/>
  <c r="G2730" i="2"/>
  <c r="F2730" i="2"/>
  <c r="E2730" i="2"/>
  <c r="D2730" i="2"/>
  <c r="J2729" i="2"/>
  <c r="I2729" i="2"/>
  <c r="H2729" i="2"/>
  <c r="G2729" i="2"/>
  <c r="F2729" i="2"/>
  <c r="E2729" i="2"/>
  <c r="D2729" i="2"/>
  <c r="J2728" i="2"/>
  <c r="I2728" i="2"/>
  <c r="H2728" i="2"/>
  <c r="G2728" i="2"/>
  <c r="F2728" i="2"/>
  <c r="E2728" i="2"/>
  <c r="D2728" i="2"/>
  <c r="J2727" i="2"/>
  <c r="I2727" i="2"/>
  <c r="H2727" i="2"/>
  <c r="G2727" i="2"/>
  <c r="F2727" i="2"/>
  <c r="E2727" i="2"/>
  <c r="D2727" i="2"/>
  <c r="J2726" i="2"/>
  <c r="I2726" i="2"/>
  <c r="H2726" i="2"/>
  <c r="G2726" i="2"/>
  <c r="F2726" i="2"/>
  <c r="E2726" i="2"/>
  <c r="D2726" i="2"/>
  <c r="J2725" i="2"/>
  <c r="I2725" i="2"/>
  <c r="H2725" i="2"/>
  <c r="G2725" i="2"/>
  <c r="F2725" i="2"/>
  <c r="E2725" i="2"/>
  <c r="D2725" i="2"/>
  <c r="J2724" i="2"/>
  <c r="I2724" i="2"/>
  <c r="H2724" i="2"/>
  <c r="G2724" i="2"/>
  <c r="F2724" i="2"/>
  <c r="E2724" i="2"/>
  <c r="D2724" i="2"/>
  <c r="J2723" i="2"/>
  <c r="I2723" i="2"/>
  <c r="H2723" i="2"/>
  <c r="G2723" i="2"/>
  <c r="F2723" i="2"/>
  <c r="E2723" i="2"/>
  <c r="D2723" i="2"/>
  <c r="J2722" i="2"/>
  <c r="I2722" i="2"/>
  <c r="H2722" i="2"/>
  <c r="G2722" i="2"/>
  <c r="F2722" i="2"/>
  <c r="E2722" i="2"/>
  <c r="D2722" i="2"/>
  <c r="J2721" i="2"/>
  <c r="I2721" i="2"/>
  <c r="H2721" i="2"/>
  <c r="G2721" i="2"/>
  <c r="F2721" i="2"/>
  <c r="E2721" i="2"/>
  <c r="D2721" i="2"/>
  <c r="J2720" i="2"/>
  <c r="I2720" i="2"/>
  <c r="H2720" i="2"/>
  <c r="G2720" i="2"/>
  <c r="F2720" i="2"/>
  <c r="E2720" i="2"/>
  <c r="D2720" i="2"/>
  <c r="J2719" i="2"/>
  <c r="I2719" i="2"/>
  <c r="H2719" i="2"/>
  <c r="G2719" i="2"/>
  <c r="F2719" i="2"/>
  <c r="E2719" i="2"/>
  <c r="D2719" i="2"/>
  <c r="J2718" i="2"/>
  <c r="I2718" i="2"/>
  <c r="H2718" i="2"/>
  <c r="G2718" i="2"/>
  <c r="F2718" i="2"/>
  <c r="E2718" i="2"/>
  <c r="D2718" i="2"/>
  <c r="J2717" i="2"/>
  <c r="I2717" i="2"/>
  <c r="H2717" i="2"/>
  <c r="G2717" i="2"/>
  <c r="F2717" i="2"/>
  <c r="E2717" i="2"/>
  <c r="D2717" i="2"/>
  <c r="J2716" i="2"/>
  <c r="I2716" i="2"/>
  <c r="H2716" i="2"/>
  <c r="G2716" i="2"/>
  <c r="F2716" i="2"/>
  <c r="E2716" i="2"/>
  <c r="D2716" i="2"/>
  <c r="J2715" i="2"/>
  <c r="I2715" i="2"/>
  <c r="H2715" i="2"/>
  <c r="G2715" i="2"/>
  <c r="F2715" i="2"/>
  <c r="E2715" i="2"/>
  <c r="D2715" i="2"/>
  <c r="J2714" i="2"/>
  <c r="I2714" i="2"/>
  <c r="H2714" i="2"/>
  <c r="G2714" i="2"/>
  <c r="F2714" i="2"/>
  <c r="E2714" i="2"/>
  <c r="D2714" i="2"/>
  <c r="J2713" i="2"/>
  <c r="I2713" i="2"/>
  <c r="H2713" i="2"/>
  <c r="G2713" i="2"/>
  <c r="F2713" i="2"/>
  <c r="E2713" i="2"/>
  <c r="D2713" i="2"/>
  <c r="J2712" i="2"/>
  <c r="I2712" i="2"/>
  <c r="H2712" i="2"/>
  <c r="G2712" i="2"/>
  <c r="F2712" i="2"/>
  <c r="E2712" i="2"/>
  <c r="D2712" i="2"/>
  <c r="J2711" i="2"/>
  <c r="I2711" i="2"/>
  <c r="H2711" i="2"/>
  <c r="G2711" i="2"/>
  <c r="F2711" i="2"/>
  <c r="E2711" i="2"/>
  <c r="D2711" i="2"/>
  <c r="J2710" i="2"/>
  <c r="I2710" i="2"/>
  <c r="H2710" i="2"/>
  <c r="G2710" i="2"/>
  <c r="F2710" i="2"/>
  <c r="E2710" i="2"/>
  <c r="D2710" i="2"/>
  <c r="J2709" i="2"/>
  <c r="I2709" i="2"/>
  <c r="H2709" i="2"/>
  <c r="G2709" i="2"/>
  <c r="F2709" i="2"/>
  <c r="E2709" i="2"/>
  <c r="D2709" i="2"/>
  <c r="J2708" i="2"/>
  <c r="I2708" i="2"/>
  <c r="H2708" i="2"/>
  <c r="G2708" i="2"/>
  <c r="F2708" i="2"/>
  <c r="E2708" i="2"/>
  <c r="D2708" i="2"/>
  <c r="J2707" i="2"/>
  <c r="I2707" i="2"/>
  <c r="H2707" i="2"/>
  <c r="G2707" i="2"/>
  <c r="F2707" i="2"/>
  <c r="E2707" i="2"/>
  <c r="D2707" i="2"/>
  <c r="J2706" i="2"/>
  <c r="I2706" i="2"/>
  <c r="H2706" i="2"/>
  <c r="G2706" i="2"/>
  <c r="F2706" i="2"/>
  <c r="E2706" i="2"/>
  <c r="D2706" i="2"/>
  <c r="J2705" i="2"/>
  <c r="I2705" i="2"/>
  <c r="H2705" i="2"/>
  <c r="G2705" i="2"/>
  <c r="F2705" i="2"/>
  <c r="E2705" i="2"/>
  <c r="D2705" i="2"/>
  <c r="J2704" i="2"/>
  <c r="I2704" i="2"/>
  <c r="H2704" i="2"/>
  <c r="G2704" i="2"/>
  <c r="F2704" i="2"/>
  <c r="E2704" i="2"/>
  <c r="D2704" i="2"/>
  <c r="J2703" i="2"/>
  <c r="I2703" i="2"/>
  <c r="H2703" i="2"/>
  <c r="G2703" i="2"/>
  <c r="F2703" i="2"/>
  <c r="E2703" i="2"/>
  <c r="D2703" i="2"/>
  <c r="J2702" i="2"/>
  <c r="I2702" i="2"/>
  <c r="H2702" i="2"/>
  <c r="G2702" i="2"/>
  <c r="F2702" i="2"/>
  <c r="E2702" i="2"/>
  <c r="D2702" i="2"/>
  <c r="J2701" i="2"/>
  <c r="I2701" i="2"/>
  <c r="H2701" i="2"/>
  <c r="G2701" i="2"/>
  <c r="F2701" i="2"/>
  <c r="E2701" i="2"/>
  <c r="D2701" i="2"/>
  <c r="J2700" i="2"/>
  <c r="I2700" i="2"/>
  <c r="H2700" i="2"/>
  <c r="G2700" i="2"/>
  <c r="F2700" i="2"/>
  <c r="E2700" i="2"/>
  <c r="D2700" i="2"/>
  <c r="J2699" i="2"/>
  <c r="I2699" i="2"/>
  <c r="H2699" i="2"/>
  <c r="G2699" i="2"/>
  <c r="F2699" i="2"/>
  <c r="E2699" i="2"/>
  <c r="D2699" i="2"/>
  <c r="J2698" i="2"/>
  <c r="I2698" i="2"/>
  <c r="H2698" i="2"/>
  <c r="G2698" i="2"/>
  <c r="F2698" i="2"/>
  <c r="E2698" i="2"/>
  <c r="D2698" i="2"/>
  <c r="J2697" i="2"/>
  <c r="I2697" i="2"/>
  <c r="H2697" i="2"/>
  <c r="G2697" i="2"/>
  <c r="F2697" i="2"/>
  <c r="E2697" i="2"/>
  <c r="D2697" i="2"/>
  <c r="J2696" i="2"/>
  <c r="I2696" i="2"/>
  <c r="H2696" i="2"/>
  <c r="G2696" i="2"/>
  <c r="F2696" i="2"/>
  <c r="E2696" i="2"/>
  <c r="D2696" i="2"/>
  <c r="J2695" i="2"/>
  <c r="I2695" i="2"/>
  <c r="H2695" i="2"/>
  <c r="G2695" i="2"/>
  <c r="F2695" i="2"/>
  <c r="E2695" i="2"/>
  <c r="D2695" i="2"/>
  <c r="J2694" i="2"/>
  <c r="I2694" i="2"/>
  <c r="H2694" i="2"/>
  <c r="G2694" i="2"/>
  <c r="F2694" i="2"/>
  <c r="E2694" i="2"/>
  <c r="D2694" i="2"/>
  <c r="J2693" i="2"/>
  <c r="I2693" i="2"/>
  <c r="H2693" i="2"/>
  <c r="G2693" i="2"/>
  <c r="F2693" i="2"/>
  <c r="E2693" i="2"/>
  <c r="D2693" i="2"/>
  <c r="J2692" i="2"/>
  <c r="I2692" i="2"/>
  <c r="H2692" i="2"/>
  <c r="G2692" i="2"/>
  <c r="F2692" i="2"/>
  <c r="E2692" i="2"/>
  <c r="D2692" i="2"/>
  <c r="J2691" i="2"/>
  <c r="I2691" i="2"/>
  <c r="H2691" i="2"/>
  <c r="G2691" i="2"/>
  <c r="F2691" i="2"/>
  <c r="E2691" i="2"/>
  <c r="D2691" i="2"/>
  <c r="J2690" i="2"/>
  <c r="I2690" i="2"/>
  <c r="H2690" i="2"/>
  <c r="G2690" i="2"/>
  <c r="F2690" i="2"/>
  <c r="E2690" i="2"/>
  <c r="D2690" i="2"/>
  <c r="J2689" i="2"/>
  <c r="I2689" i="2"/>
  <c r="H2689" i="2"/>
  <c r="G2689" i="2"/>
  <c r="F2689" i="2"/>
  <c r="E2689" i="2"/>
  <c r="D2689" i="2"/>
  <c r="J2688" i="2"/>
  <c r="I2688" i="2"/>
  <c r="H2688" i="2"/>
  <c r="G2688" i="2"/>
  <c r="F2688" i="2"/>
  <c r="E2688" i="2"/>
  <c r="D2688" i="2"/>
  <c r="J2687" i="2"/>
  <c r="I2687" i="2"/>
  <c r="H2687" i="2"/>
  <c r="G2687" i="2"/>
  <c r="F2687" i="2"/>
  <c r="E2687" i="2"/>
  <c r="D2687" i="2"/>
  <c r="J2686" i="2"/>
  <c r="I2686" i="2"/>
  <c r="H2686" i="2"/>
  <c r="G2686" i="2"/>
  <c r="F2686" i="2"/>
  <c r="E2686" i="2"/>
  <c r="D2686" i="2"/>
  <c r="J2685" i="2"/>
  <c r="I2685" i="2"/>
  <c r="H2685" i="2"/>
  <c r="G2685" i="2"/>
  <c r="F2685" i="2"/>
  <c r="E2685" i="2"/>
  <c r="D2685" i="2"/>
  <c r="J2684" i="2"/>
  <c r="I2684" i="2"/>
  <c r="H2684" i="2"/>
  <c r="G2684" i="2"/>
  <c r="F2684" i="2"/>
  <c r="E2684" i="2"/>
  <c r="D2684" i="2"/>
  <c r="J2683" i="2"/>
  <c r="I2683" i="2"/>
  <c r="H2683" i="2"/>
  <c r="G2683" i="2"/>
  <c r="F2683" i="2"/>
  <c r="E2683" i="2"/>
  <c r="D2683" i="2"/>
  <c r="J2682" i="2"/>
  <c r="I2682" i="2"/>
  <c r="H2682" i="2"/>
  <c r="G2682" i="2"/>
  <c r="F2682" i="2"/>
  <c r="E2682" i="2"/>
  <c r="D2682" i="2"/>
  <c r="J2681" i="2"/>
  <c r="I2681" i="2"/>
  <c r="H2681" i="2"/>
  <c r="G2681" i="2"/>
  <c r="F2681" i="2"/>
  <c r="E2681" i="2"/>
  <c r="D2681" i="2"/>
  <c r="J2680" i="2"/>
  <c r="I2680" i="2"/>
  <c r="H2680" i="2"/>
  <c r="G2680" i="2"/>
  <c r="F2680" i="2"/>
  <c r="E2680" i="2"/>
  <c r="D2680" i="2"/>
  <c r="J2679" i="2"/>
  <c r="I2679" i="2"/>
  <c r="H2679" i="2"/>
  <c r="G2679" i="2"/>
  <c r="F2679" i="2"/>
  <c r="E2679" i="2"/>
  <c r="D2679" i="2"/>
  <c r="J2678" i="2"/>
  <c r="I2678" i="2"/>
  <c r="H2678" i="2"/>
  <c r="G2678" i="2"/>
  <c r="F2678" i="2"/>
  <c r="E2678" i="2"/>
  <c r="D2678" i="2"/>
  <c r="J2677" i="2"/>
  <c r="I2677" i="2"/>
  <c r="H2677" i="2"/>
  <c r="G2677" i="2"/>
  <c r="F2677" i="2"/>
  <c r="E2677" i="2"/>
  <c r="D2677" i="2"/>
  <c r="J2676" i="2"/>
  <c r="I2676" i="2"/>
  <c r="H2676" i="2"/>
  <c r="G2676" i="2"/>
  <c r="F2676" i="2"/>
  <c r="E2676" i="2"/>
  <c r="D2676" i="2"/>
  <c r="J2675" i="2"/>
  <c r="I2675" i="2"/>
  <c r="H2675" i="2"/>
  <c r="G2675" i="2"/>
  <c r="F2675" i="2"/>
  <c r="E2675" i="2"/>
  <c r="D2675" i="2"/>
  <c r="J2674" i="2"/>
  <c r="I2674" i="2"/>
  <c r="H2674" i="2"/>
  <c r="G2674" i="2"/>
  <c r="F2674" i="2"/>
  <c r="E2674" i="2"/>
  <c r="D2674" i="2"/>
  <c r="J2673" i="2"/>
  <c r="I2673" i="2"/>
  <c r="H2673" i="2"/>
  <c r="G2673" i="2"/>
  <c r="F2673" i="2"/>
  <c r="E2673" i="2"/>
  <c r="D2673" i="2"/>
  <c r="J2672" i="2"/>
  <c r="I2672" i="2"/>
  <c r="H2672" i="2"/>
  <c r="G2672" i="2"/>
  <c r="F2672" i="2"/>
  <c r="E2672" i="2"/>
  <c r="D2672" i="2"/>
  <c r="J2671" i="2"/>
  <c r="I2671" i="2"/>
  <c r="H2671" i="2"/>
  <c r="G2671" i="2"/>
  <c r="F2671" i="2"/>
  <c r="E2671" i="2"/>
  <c r="D2671" i="2"/>
  <c r="J2670" i="2"/>
  <c r="I2670" i="2"/>
  <c r="H2670" i="2"/>
  <c r="G2670" i="2"/>
  <c r="F2670" i="2"/>
  <c r="E2670" i="2"/>
  <c r="D2670" i="2"/>
  <c r="J2669" i="2"/>
  <c r="I2669" i="2"/>
  <c r="H2669" i="2"/>
  <c r="G2669" i="2"/>
  <c r="F2669" i="2"/>
  <c r="E2669" i="2"/>
  <c r="D2669" i="2"/>
  <c r="J2668" i="2"/>
  <c r="I2668" i="2"/>
  <c r="H2668" i="2"/>
  <c r="G2668" i="2"/>
  <c r="F2668" i="2"/>
  <c r="E2668" i="2"/>
  <c r="D2668" i="2"/>
  <c r="J2667" i="2"/>
  <c r="I2667" i="2"/>
  <c r="H2667" i="2"/>
  <c r="G2667" i="2"/>
  <c r="F2667" i="2"/>
  <c r="E2667" i="2"/>
  <c r="D2667" i="2"/>
  <c r="J2666" i="2"/>
  <c r="I2666" i="2"/>
  <c r="H2666" i="2"/>
  <c r="G2666" i="2"/>
  <c r="F2666" i="2"/>
  <c r="E2666" i="2"/>
  <c r="D2666" i="2"/>
  <c r="J2665" i="2"/>
  <c r="I2665" i="2"/>
  <c r="H2665" i="2"/>
  <c r="G2665" i="2"/>
  <c r="F2665" i="2"/>
  <c r="E2665" i="2"/>
  <c r="D2665" i="2"/>
  <c r="J2664" i="2"/>
  <c r="I2664" i="2"/>
  <c r="H2664" i="2"/>
  <c r="G2664" i="2"/>
  <c r="F2664" i="2"/>
  <c r="E2664" i="2"/>
  <c r="D2664" i="2"/>
  <c r="J2663" i="2"/>
  <c r="I2663" i="2"/>
  <c r="H2663" i="2"/>
  <c r="G2663" i="2"/>
  <c r="F2663" i="2"/>
  <c r="E2663" i="2"/>
  <c r="D2663" i="2"/>
  <c r="J2662" i="2"/>
  <c r="I2662" i="2"/>
  <c r="H2662" i="2"/>
  <c r="G2662" i="2"/>
  <c r="F2662" i="2"/>
  <c r="E2662" i="2"/>
  <c r="D2662" i="2"/>
  <c r="J2661" i="2"/>
  <c r="I2661" i="2"/>
  <c r="H2661" i="2"/>
  <c r="G2661" i="2"/>
  <c r="F2661" i="2"/>
  <c r="E2661" i="2"/>
  <c r="D2661" i="2"/>
  <c r="J2660" i="2"/>
  <c r="I2660" i="2"/>
  <c r="H2660" i="2"/>
  <c r="G2660" i="2"/>
  <c r="F2660" i="2"/>
  <c r="E2660" i="2"/>
  <c r="D2660" i="2"/>
  <c r="J2659" i="2"/>
  <c r="I2659" i="2"/>
  <c r="H2659" i="2"/>
  <c r="G2659" i="2"/>
  <c r="F2659" i="2"/>
  <c r="E2659" i="2"/>
  <c r="D2659" i="2"/>
  <c r="J2658" i="2"/>
  <c r="I2658" i="2"/>
  <c r="H2658" i="2"/>
  <c r="G2658" i="2"/>
  <c r="F2658" i="2"/>
  <c r="E2658" i="2"/>
  <c r="D2658" i="2"/>
  <c r="J2657" i="2"/>
  <c r="I2657" i="2"/>
  <c r="H2657" i="2"/>
  <c r="G2657" i="2"/>
  <c r="F2657" i="2"/>
  <c r="E2657" i="2"/>
  <c r="D2657" i="2"/>
  <c r="J2656" i="2"/>
  <c r="I2656" i="2"/>
  <c r="H2656" i="2"/>
  <c r="G2656" i="2"/>
  <c r="F2656" i="2"/>
  <c r="E2656" i="2"/>
  <c r="D2656" i="2"/>
  <c r="J2655" i="2"/>
  <c r="I2655" i="2"/>
  <c r="H2655" i="2"/>
  <c r="G2655" i="2"/>
  <c r="F2655" i="2"/>
  <c r="E2655" i="2"/>
  <c r="D2655" i="2"/>
  <c r="J2654" i="2"/>
  <c r="I2654" i="2"/>
  <c r="H2654" i="2"/>
  <c r="G2654" i="2"/>
  <c r="F2654" i="2"/>
  <c r="E2654" i="2"/>
  <c r="D2654" i="2"/>
  <c r="J2653" i="2"/>
  <c r="I2653" i="2"/>
  <c r="H2653" i="2"/>
  <c r="G2653" i="2"/>
  <c r="F2653" i="2"/>
  <c r="E2653" i="2"/>
  <c r="D2653" i="2"/>
  <c r="J2652" i="2"/>
  <c r="I2652" i="2"/>
  <c r="H2652" i="2"/>
  <c r="G2652" i="2"/>
  <c r="F2652" i="2"/>
  <c r="E2652" i="2"/>
  <c r="D2652" i="2"/>
  <c r="J2651" i="2"/>
  <c r="I2651" i="2"/>
  <c r="H2651" i="2"/>
  <c r="G2651" i="2"/>
  <c r="F2651" i="2"/>
  <c r="E2651" i="2"/>
  <c r="D2651" i="2"/>
  <c r="J2650" i="2"/>
  <c r="I2650" i="2"/>
  <c r="H2650" i="2"/>
  <c r="G2650" i="2"/>
  <c r="F2650" i="2"/>
  <c r="E2650" i="2"/>
  <c r="D2650" i="2"/>
  <c r="J2649" i="2"/>
  <c r="I2649" i="2"/>
  <c r="H2649" i="2"/>
  <c r="G2649" i="2"/>
  <c r="F2649" i="2"/>
  <c r="E2649" i="2"/>
  <c r="D2649" i="2"/>
  <c r="J2648" i="2"/>
  <c r="I2648" i="2"/>
  <c r="H2648" i="2"/>
  <c r="G2648" i="2"/>
  <c r="F2648" i="2"/>
  <c r="E2648" i="2"/>
  <c r="D2648" i="2"/>
  <c r="J2647" i="2"/>
  <c r="I2647" i="2"/>
  <c r="H2647" i="2"/>
  <c r="G2647" i="2"/>
  <c r="F2647" i="2"/>
  <c r="E2647" i="2"/>
  <c r="D2647" i="2"/>
  <c r="J2646" i="2"/>
  <c r="I2646" i="2"/>
  <c r="H2646" i="2"/>
  <c r="G2646" i="2"/>
  <c r="F2646" i="2"/>
  <c r="E2646" i="2"/>
  <c r="D2646" i="2"/>
  <c r="J2645" i="2"/>
  <c r="I2645" i="2"/>
  <c r="H2645" i="2"/>
  <c r="G2645" i="2"/>
  <c r="F2645" i="2"/>
  <c r="E2645" i="2"/>
  <c r="D2645" i="2"/>
  <c r="J2644" i="2"/>
  <c r="I2644" i="2"/>
  <c r="H2644" i="2"/>
  <c r="G2644" i="2"/>
  <c r="F2644" i="2"/>
  <c r="E2644" i="2"/>
  <c r="D2644" i="2"/>
  <c r="J2643" i="2"/>
  <c r="I2643" i="2"/>
  <c r="H2643" i="2"/>
  <c r="G2643" i="2"/>
  <c r="F2643" i="2"/>
  <c r="E2643" i="2"/>
  <c r="D2643" i="2"/>
  <c r="J2642" i="2"/>
  <c r="I2642" i="2"/>
  <c r="H2642" i="2"/>
  <c r="G2642" i="2"/>
  <c r="F2642" i="2"/>
  <c r="E2642" i="2"/>
  <c r="D2642" i="2"/>
  <c r="J2641" i="2"/>
  <c r="I2641" i="2"/>
  <c r="H2641" i="2"/>
  <c r="G2641" i="2"/>
  <c r="F2641" i="2"/>
  <c r="E2641" i="2"/>
  <c r="D2641" i="2"/>
  <c r="J2640" i="2"/>
  <c r="I2640" i="2"/>
  <c r="H2640" i="2"/>
  <c r="G2640" i="2"/>
  <c r="F2640" i="2"/>
  <c r="E2640" i="2"/>
  <c r="D2640" i="2"/>
  <c r="J2638" i="2"/>
  <c r="I2638" i="2"/>
  <c r="H2638" i="2"/>
  <c r="G2638" i="2"/>
  <c r="F2638" i="2"/>
  <c r="E2638" i="2"/>
  <c r="D2638" i="2"/>
  <c r="J2637" i="2"/>
  <c r="I2637" i="2"/>
  <c r="H2637" i="2"/>
  <c r="G2637" i="2"/>
  <c r="F2637" i="2"/>
  <c r="E2637" i="2"/>
  <c r="D2637" i="2"/>
  <c r="J2636" i="2"/>
  <c r="I2636" i="2"/>
  <c r="H2636" i="2"/>
  <c r="G2636" i="2"/>
  <c r="F2636" i="2"/>
  <c r="E2636" i="2"/>
  <c r="D2636" i="2"/>
  <c r="J2635" i="2"/>
  <c r="I2635" i="2"/>
  <c r="H2635" i="2"/>
  <c r="G2635" i="2"/>
  <c r="F2635" i="2"/>
  <c r="E2635" i="2"/>
  <c r="D2635" i="2"/>
  <c r="J2634" i="2"/>
  <c r="I2634" i="2"/>
  <c r="H2634" i="2"/>
  <c r="G2634" i="2"/>
  <c r="F2634" i="2"/>
  <c r="E2634" i="2"/>
  <c r="D2634" i="2"/>
  <c r="J2633" i="2"/>
  <c r="I2633" i="2"/>
  <c r="H2633" i="2"/>
  <c r="G2633" i="2"/>
  <c r="F2633" i="2"/>
  <c r="E2633" i="2"/>
  <c r="D2633" i="2"/>
  <c r="J2632" i="2"/>
  <c r="I2632" i="2"/>
  <c r="H2632" i="2"/>
  <c r="G2632" i="2"/>
  <c r="F2632" i="2"/>
  <c r="E2632" i="2"/>
  <c r="D2632" i="2"/>
  <c r="J2631" i="2"/>
  <c r="I2631" i="2"/>
  <c r="H2631" i="2"/>
  <c r="G2631" i="2"/>
  <c r="F2631" i="2"/>
  <c r="E2631" i="2"/>
  <c r="D2631" i="2"/>
  <c r="J2630" i="2"/>
  <c r="I2630" i="2"/>
  <c r="H2630" i="2"/>
  <c r="G2630" i="2"/>
  <c r="F2630" i="2"/>
  <c r="E2630" i="2"/>
  <c r="D2630" i="2"/>
  <c r="J2629" i="2"/>
  <c r="I2629" i="2"/>
  <c r="H2629" i="2"/>
  <c r="G2629" i="2"/>
  <c r="F2629" i="2"/>
  <c r="E2629" i="2"/>
  <c r="D2629" i="2"/>
  <c r="J2628" i="2"/>
  <c r="I2628" i="2"/>
  <c r="H2628" i="2"/>
  <c r="G2628" i="2"/>
  <c r="F2628" i="2"/>
  <c r="E2628" i="2"/>
  <c r="D2628" i="2"/>
  <c r="J2627" i="2"/>
  <c r="I2627" i="2"/>
  <c r="H2627" i="2"/>
  <c r="G2627" i="2"/>
  <c r="F2627" i="2"/>
  <c r="E2627" i="2"/>
  <c r="D2627" i="2"/>
  <c r="J2626" i="2"/>
  <c r="I2626" i="2"/>
  <c r="H2626" i="2"/>
  <c r="G2626" i="2"/>
  <c r="F2626" i="2"/>
  <c r="E2626" i="2"/>
  <c r="D2626" i="2"/>
  <c r="J2625" i="2"/>
  <c r="I2625" i="2"/>
  <c r="H2625" i="2"/>
  <c r="G2625" i="2"/>
  <c r="F2625" i="2"/>
  <c r="E2625" i="2"/>
  <c r="D2625" i="2"/>
  <c r="J2624" i="2"/>
  <c r="I2624" i="2"/>
  <c r="H2624" i="2"/>
  <c r="G2624" i="2"/>
  <c r="F2624" i="2"/>
  <c r="E2624" i="2"/>
  <c r="D2624" i="2"/>
  <c r="J2623" i="2"/>
  <c r="I2623" i="2"/>
  <c r="H2623" i="2"/>
  <c r="G2623" i="2"/>
  <c r="F2623" i="2"/>
  <c r="E2623" i="2"/>
  <c r="D2623" i="2"/>
  <c r="J2622" i="2"/>
  <c r="I2622" i="2"/>
  <c r="H2622" i="2"/>
  <c r="G2622" i="2"/>
  <c r="F2622" i="2"/>
  <c r="E2622" i="2"/>
  <c r="D2622" i="2"/>
  <c r="J2621" i="2"/>
  <c r="I2621" i="2"/>
  <c r="H2621" i="2"/>
  <c r="G2621" i="2"/>
  <c r="F2621" i="2"/>
  <c r="E2621" i="2"/>
  <c r="D2621" i="2"/>
  <c r="J2620" i="2"/>
  <c r="I2620" i="2"/>
  <c r="H2620" i="2"/>
  <c r="G2620" i="2"/>
  <c r="F2620" i="2"/>
  <c r="E2620" i="2"/>
  <c r="D2620" i="2"/>
  <c r="J2619" i="2"/>
  <c r="I2619" i="2"/>
  <c r="H2619" i="2"/>
  <c r="G2619" i="2"/>
  <c r="F2619" i="2"/>
  <c r="E2619" i="2"/>
  <c r="D2619" i="2"/>
  <c r="J2618" i="2"/>
  <c r="I2618" i="2"/>
  <c r="H2618" i="2"/>
  <c r="G2618" i="2"/>
  <c r="F2618" i="2"/>
  <c r="E2618" i="2"/>
  <c r="D2618" i="2"/>
  <c r="J2617" i="2"/>
  <c r="I2617" i="2"/>
  <c r="H2617" i="2"/>
  <c r="G2617" i="2"/>
  <c r="F2617" i="2"/>
  <c r="E2617" i="2"/>
  <c r="D2617" i="2"/>
  <c r="J2616" i="2"/>
  <c r="I2616" i="2"/>
  <c r="H2616" i="2"/>
  <c r="G2616" i="2"/>
  <c r="F2616" i="2"/>
  <c r="E2616" i="2"/>
  <c r="D2616" i="2"/>
  <c r="J2615" i="2"/>
  <c r="I2615" i="2"/>
  <c r="H2615" i="2"/>
  <c r="G2615" i="2"/>
  <c r="F2615" i="2"/>
  <c r="E2615" i="2"/>
  <c r="D2615" i="2"/>
  <c r="J2614" i="2"/>
  <c r="I2614" i="2"/>
  <c r="H2614" i="2"/>
  <c r="G2614" i="2"/>
  <c r="F2614" i="2"/>
  <c r="E2614" i="2"/>
  <c r="D2614" i="2"/>
  <c r="J2613" i="2"/>
  <c r="I2613" i="2"/>
  <c r="H2613" i="2"/>
  <c r="G2613" i="2"/>
  <c r="F2613" i="2"/>
  <c r="E2613" i="2"/>
  <c r="D2613" i="2"/>
  <c r="J2612" i="2"/>
  <c r="I2612" i="2"/>
  <c r="H2612" i="2"/>
  <c r="G2612" i="2"/>
  <c r="F2612" i="2"/>
  <c r="E2612" i="2"/>
  <c r="D2612" i="2"/>
  <c r="J2611" i="2"/>
  <c r="I2611" i="2"/>
  <c r="H2611" i="2"/>
  <c r="G2611" i="2"/>
  <c r="F2611" i="2"/>
  <c r="E2611" i="2"/>
  <c r="D2611" i="2"/>
  <c r="J2610" i="2"/>
  <c r="I2610" i="2"/>
  <c r="H2610" i="2"/>
  <c r="G2610" i="2"/>
  <c r="F2610" i="2"/>
  <c r="E2610" i="2"/>
  <c r="D2610" i="2"/>
  <c r="J2609" i="2"/>
  <c r="I2609" i="2"/>
  <c r="H2609" i="2"/>
  <c r="G2609" i="2"/>
  <c r="F2609" i="2"/>
  <c r="E2609" i="2"/>
  <c r="D2609" i="2"/>
  <c r="J2608" i="2"/>
  <c r="I2608" i="2"/>
  <c r="H2608" i="2"/>
  <c r="G2608" i="2"/>
  <c r="F2608" i="2"/>
  <c r="E2608" i="2"/>
  <c r="D2608" i="2"/>
  <c r="J2607" i="2"/>
  <c r="I2607" i="2"/>
  <c r="H2607" i="2"/>
  <c r="G2607" i="2"/>
  <c r="F2607" i="2"/>
  <c r="E2607" i="2"/>
  <c r="D2607" i="2"/>
  <c r="J2606" i="2"/>
  <c r="I2606" i="2"/>
  <c r="H2606" i="2"/>
  <c r="G2606" i="2"/>
  <c r="F2606" i="2"/>
  <c r="E2606" i="2"/>
  <c r="D2606" i="2"/>
  <c r="J2605" i="2"/>
  <c r="I2605" i="2"/>
  <c r="H2605" i="2"/>
  <c r="G2605" i="2"/>
  <c r="F2605" i="2"/>
  <c r="E2605" i="2"/>
  <c r="D2605" i="2"/>
  <c r="J2604" i="2"/>
  <c r="I2604" i="2"/>
  <c r="H2604" i="2"/>
  <c r="G2604" i="2"/>
  <c r="F2604" i="2"/>
  <c r="E2604" i="2"/>
  <c r="D2604" i="2"/>
  <c r="J2603" i="2"/>
  <c r="I2603" i="2"/>
  <c r="H2603" i="2"/>
  <c r="G2603" i="2"/>
  <c r="F2603" i="2"/>
  <c r="E2603" i="2"/>
  <c r="D2603" i="2"/>
  <c r="J2602" i="2"/>
  <c r="I2602" i="2"/>
  <c r="H2602" i="2"/>
  <c r="G2602" i="2"/>
  <c r="F2602" i="2"/>
  <c r="E2602" i="2"/>
  <c r="D2602" i="2"/>
  <c r="J2601" i="2"/>
  <c r="I2601" i="2"/>
  <c r="H2601" i="2"/>
  <c r="G2601" i="2"/>
  <c r="F2601" i="2"/>
  <c r="E2601" i="2"/>
  <c r="D2601" i="2"/>
  <c r="J2600" i="2"/>
  <c r="I2600" i="2"/>
  <c r="H2600" i="2"/>
  <c r="G2600" i="2"/>
  <c r="F2600" i="2"/>
  <c r="E2600" i="2"/>
  <c r="D2600" i="2"/>
  <c r="J2599" i="2"/>
  <c r="I2599" i="2"/>
  <c r="H2599" i="2"/>
  <c r="G2599" i="2"/>
  <c r="F2599" i="2"/>
  <c r="E2599" i="2"/>
  <c r="D2599" i="2"/>
  <c r="J2598" i="2"/>
  <c r="I2598" i="2"/>
  <c r="H2598" i="2"/>
  <c r="G2598" i="2"/>
  <c r="F2598" i="2"/>
  <c r="E2598" i="2"/>
  <c r="D2598" i="2"/>
  <c r="J2597" i="2"/>
  <c r="I2597" i="2"/>
  <c r="H2597" i="2"/>
  <c r="G2597" i="2"/>
  <c r="F2597" i="2"/>
  <c r="E2597" i="2"/>
  <c r="D2597" i="2"/>
  <c r="J2596" i="2"/>
  <c r="I2596" i="2"/>
  <c r="H2596" i="2"/>
  <c r="G2596" i="2"/>
  <c r="F2596" i="2"/>
  <c r="E2596" i="2"/>
  <c r="D2596" i="2"/>
  <c r="J2595" i="2"/>
  <c r="I2595" i="2"/>
  <c r="H2595" i="2"/>
  <c r="G2595" i="2"/>
  <c r="F2595" i="2"/>
  <c r="E2595" i="2"/>
  <c r="D2595" i="2"/>
  <c r="J2594" i="2"/>
  <c r="I2594" i="2"/>
  <c r="H2594" i="2"/>
  <c r="G2594" i="2"/>
  <c r="F2594" i="2"/>
  <c r="E2594" i="2"/>
  <c r="D2594" i="2"/>
  <c r="J2593" i="2"/>
  <c r="I2593" i="2"/>
  <c r="H2593" i="2"/>
  <c r="G2593" i="2"/>
  <c r="F2593" i="2"/>
  <c r="E2593" i="2"/>
  <c r="D2593" i="2"/>
  <c r="J2592" i="2"/>
  <c r="I2592" i="2"/>
  <c r="H2592" i="2"/>
  <c r="G2592" i="2"/>
  <c r="F2592" i="2"/>
  <c r="E2592" i="2"/>
  <c r="D2592" i="2"/>
  <c r="J2591" i="2"/>
  <c r="I2591" i="2"/>
  <c r="H2591" i="2"/>
  <c r="G2591" i="2"/>
  <c r="F2591" i="2"/>
  <c r="E2591" i="2"/>
  <c r="D2591" i="2"/>
  <c r="J2590" i="2"/>
  <c r="I2590" i="2"/>
  <c r="H2590" i="2"/>
  <c r="G2590" i="2"/>
  <c r="F2590" i="2"/>
  <c r="E2590" i="2"/>
  <c r="D2590" i="2"/>
  <c r="J2589" i="2"/>
  <c r="I2589" i="2"/>
  <c r="H2589" i="2"/>
  <c r="G2589" i="2"/>
  <c r="F2589" i="2"/>
  <c r="E2589" i="2"/>
  <c r="D2589" i="2"/>
  <c r="J2588" i="2"/>
  <c r="I2588" i="2"/>
  <c r="H2588" i="2"/>
  <c r="G2588" i="2"/>
  <c r="F2588" i="2"/>
  <c r="E2588" i="2"/>
  <c r="D2588" i="2"/>
  <c r="J2586" i="2"/>
  <c r="I2586" i="2"/>
  <c r="H2586" i="2"/>
  <c r="G2586" i="2"/>
  <c r="F2586" i="2"/>
  <c r="E2586" i="2"/>
  <c r="D2586" i="2"/>
  <c r="J2585" i="2"/>
  <c r="I2585" i="2"/>
  <c r="H2585" i="2"/>
  <c r="G2585" i="2"/>
  <c r="F2585" i="2"/>
  <c r="E2585" i="2"/>
  <c r="D2585" i="2"/>
  <c r="J2584" i="2"/>
  <c r="I2584" i="2"/>
  <c r="H2584" i="2"/>
  <c r="G2584" i="2"/>
  <c r="F2584" i="2"/>
  <c r="E2584" i="2"/>
  <c r="D2584" i="2"/>
  <c r="J2583" i="2"/>
  <c r="I2583" i="2"/>
  <c r="H2583" i="2"/>
  <c r="G2583" i="2"/>
  <c r="F2583" i="2"/>
  <c r="E2583" i="2"/>
  <c r="D2583" i="2"/>
  <c r="J2582" i="2"/>
  <c r="I2582" i="2"/>
  <c r="H2582" i="2"/>
  <c r="G2582" i="2"/>
  <c r="F2582" i="2"/>
  <c r="E2582" i="2"/>
  <c r="D2582" i="2"/>
  <c r="J2581" i="2"/>
  <c r="I2581" i="2"/>
  <c r="H2581" i="2"/>
  <c r="G2581" i="2"/>
  <c r="F2581" i="2"/>
  <c r="E2581" i="2"/>
  <c r="D2581" i="2"/>
  <c r="J2580" i="2"/>
  <c r="I2580" i="2"/>
  <c r="H2580" i="2"/>
  <c r="G2580" i="2"/>
  <c r="F2580" i="2"/>
  <c r="E2580" i="2"/>
  <c r="D2580" i="2"/>
  <c r="J2579" i="2"/>
  <c r="I2579" i="2"/>
  <c r="H2579" i="2"/>
  <c r="G2579" i="2"/>
  <c r="F2579" i="2"/>
  <c r="E2579" i="2"/>
  <c r="D2579" i="2"/>
  <c r="J2578" i="2"/>
  <c r="I2578" i="2"/>
  <c r="H2578" i="2"/>
  <c r="G2578" i="2"/>
  <c r="F2578" i="2"/>
  <c r="E2578" i="2"/>
  <c r="D2578" i="2"/>
  <c r="J2577" i="2"/>
  <c r="I2577" i="2"/>
  <c r="H2577" i="2"/>
  <c r="G2577" i="2"/>
  <c r="F2577" i="2"/>
  <c r="E2577" i="2"/>
  <c r="D2577" i="2"/>
  <c r="J2576" i="2"/>
  <c r="I2576" i="2"/>
  <c r="H2576" i="2"/>
  <c r="G2576" i="2"/>
  <c r="F2576" i="2"/>
  <c r="E2576" i="2"/>
  <c r="D2576" i="2"/>
  <c r="J2575" i="2"/>
  <c r="I2575" i="2"/>
  <c r="E2575" i="2"/>
  <c r="D2575" i="2"/>
  <c r="J2574" i="2"/>
  <c r="I2574" i="2"/>
  <c r="H2574" i="2"/>
  <c r="G2574" i="2"/>
  <c r="F2574" i="2"/>
  <c r="E2574" i="2"/>
  <c r="D2574" i="2"/>
  <c r="J2573" i="2"/>
  <c r="I2573" i="2"/>
  <c r="H2573" i="2"/>
  <c r="G2573" i="2"/>
  <c r="F2573" i="2"/>
  <c r="E2573" i="2"/>
  <c r="D2573" i="2"/>
  <c r="J2572" i="2"/>
  <c r="I2572" i="2"/>
  <c r="H2572" i="2"/>
  <c r="G2572" i="2"/>
  <c r="F2572" i="2"/>
  <c r="E2572" i="2"/>
  <c r="D2572" i="2"/>
  <c r="J2571" i="2"/>
  <c r="I2571" i="2"/>
  <c r="H2571" i="2"/>
  <c r="G2571" i="2"/>
  <c r="F2571" i="2"/>
  <c r="E2571" i="2"/>
  <c r="D2571" i="2"/>
  <c r="J2570" i="2"/>
  <c r="I2570" i="2"/>
  <c r="H2570" i="2"/>
  <c r="G2570" i="2"/>
  <c r="F2570" i="2"/>
  <c r="E2570" i="2"/>
  <c r="D2570" i="2"/>
  <c r="J2569" i="2"/>
  <c r="I2569" i="2"/>
  <c r="H2569" i="2"/>
  <c r="G2569" i="2"/>
  <c r="F2569" i="2"/>
  <c r="E2569" i="2"/>
  <c r="D2569" i="2"/>
  <c r="J2568" i="2"/>
  <c r="I2568" i="2"/>
  <c r="H2568" i="2"/>
  <c r="G2568" i="2"/>
  <c r="F2568" i="2"/>
  <c r="E2568" i="2"/>
  <c r="D2568" i="2"/>
  <c r="J2567" i="2"/>
  <c r="I2567" i="2"/>
  <c r="H2567" i="2"/>
  <c r="G2567" i="2"/>
  <c r="F2567" i="2"/>
  <c r="E2567" i="2"/>
  <c r="D2567" i="2"/>
  <c r="J2566" i="2"/>
  <c r="I2566" i="2"/>
  <c r="H2566" i="2"/>
  <c r="G2566" i="2"/>
  <c r="F2566" i="2"/>
  <c r="E2566" i="2"/>
  <c r="D2566" i="2"/>
  <c r="J2565" i="2"/>
  <c r="I2565" i="2"/>
  <c r="H2565" i="2"/>
  <c r="G2565" i="2"/>
  <c r="F2565" i="2"/>
  <c r="E2565" i="2"/>
  <c r="D2565" i="2"/>
  <c r="J2564" i="2"/>
  <c r="I2564" i="2"/>
  <c r="H2564" i="2"/>
  <c r="G2564" i="2"/>
  <c r="F2564" i="2"/>
  <c r="E2564" i="2"/>
  <c r="D2564" i="2"/>
  <c r="J2563" i="2"/>
  <c r="I2563" i="2"/>
  <c r="H2563" i="2"/>
  <c r="G2563" i="2"/>
  <c r="F2563" i="2"/>
  <c r="E2563" i="2"/>
  <c r="D2563" i="2"/>
  <c r="J2562" i="2"/>
  <c r="I2562" i="2"/>
  <c r="H2562" i="2"/>
  <c r="G2562" i="2"/>
  <c r="F2562" i="2"/>
  <c r="E2562" i="2"/>
  <c r="D2562" i="2"/>
  <c r="J2561" i="2"/>
  <c r="I2561" i="2"/>
  <c r="H2561" i="2"/>
  <c r="G2561" i="2"/>
  <c r="F2561" i="2"/>
  <c r="E2561" i="2"/>
  <c r="D2561" i="2"/>
  <c r="J2560" i="2"/>
  <c r="I2560" i="2"/>
  <c r="H2560" i="2"/>
  <c r="G2560" i="2"/>
  <c r="F2560" i="2"/>
  <c r="E2560" i="2"/>
  <c r="D2560" i="2"/>
  <c r="J2559" i="2"/>
  <c r="I2559" i="2"/>
  <c r="H2559" i="2"/>
  <c r="G2559" i="2"/>
  <c r="F2559" i="2"/>
  <c r="E2559" i="2"/>
  <c r="D2559" i="2"/>
  <c r="J2558" i="2"/>
  <c r="I2558" i="2"/>
  <c r="H2558" i="2"/>
  <c r="G2558" i="2"/>
  <c r="F2558" i="2"/>
  <c r="E2558" i="2"/>
  <c r="D2558" i="2"/>
  <c r="J2557" i="2"/>
  <c r="I2557" i="2"/>
  <c r="H2557" i="2"/>
  <c r="G2557" i="2"/>
  <c r="F2557" i="2"/>
  <c r="E2557" i="2"/>
  <c r="D2557" i="2"/>
  <c r="J2556" i="2"/>
  <c r="I2556" i="2"/>
  <c r="H2556" i="2"/>
  <c r="G2556" i="2"/>
  <c r="F2556" i="2"/>
  <c r="E2556" i="2"/>
  <c r="D2556" i="2"/>
  <c r="J2555" i="2"/>
  <c r="I2555" i="2"/>
  <c r="H2555" i="2"/>
  <c r="G2555" i="2"/>
  <c r="F2555" i="2"/>
  <c r="E2555" i="2"/>
  <c r="D2555" i="2"/>
  <c r="J2554" i="2"/>
  <c r="I2554" i="2"/>
  <c r="H2554" i="2"/>
  <c r="G2554" i="2"/>
  <c r="F2554" i="2"/>
  <c r="E2554" i="2"/>
  <c r="D2554" i="2"/>
  <c r="J2553" i="2"/>
  <c r="I2553" i="2"/>
  <c r="H2553" i="2"/>
  <c r="G2553" i="2"/>
  <c r="F2553" i="2"/>
  <c r="E2553" i="2"/>
  <c r="D2553" i="2"/>
  <c r="J2552" i="2"/>
  <c r="I2552" i="2"/>
  <c r="H2552" i="2"/>
  <c r="G2552" i="2"/>
  <c r="F2552" i="2"/>
  <c r="E2552" i="2"/>
  <c r="D2552" i="2"/>
  <c r="J2551" i="2"/>
  <c r="I2551" i="2"/>
  <c r="H2551" i="2"/>
  <c r="G2551" i="2"/>
  <c r="F2551" i="2"/>
  <c r="E2551" i="2"/>
  <c r="D2551" i="2"/>
  <c r="J2550" i="2"/>
  <c r="I2550" i="2"/>
  <c r="H2550" i="2"/>
  <c r="G2550" i="2"/>
  <c r="F2550" i="2"/>
  <c r="E2550" i="2"/>
  <c r="D2550" i="2"/>
  <c r="J2549" i="2"/>
  <c r="I2549" i="2"/>
  <c r="H2549" i="2"/>
  <c r="G2549" i="2"/>
  <c r="F2549" i="2"/>
  <c r="E2549" i="2"/>
  <c r="D2549" i="2"/>
  <c r="J2548" i="2"/>
  <c r="I2548" i="2"/>
  <c r="H2548" i="2"/>
  <c r="G2548" i="2"/>
  <c r="F2548" i="2"/>
  <c r="E2548" i="2"/>
  <c r="D2548" i="2"/>
  <c r="J2547" i="2"/>
  <c r="I2547" i="2"/>
  <c r="H2547" i="2"/>
  <c r="G2547" i="2"/>
  <c r="F2547" i="2"/>
  <c r="E2547" i="2"/>
  <c r="D2547" i="2"/>
  <c r="J2546" i="2"/>
  <c r="I2546" i="2"/>
  <c r="H2546" i="2"/>
  <c r="G2546" i="2"/>
  <c r="F2546" i="2"/>
  <c r="E2546" i="2"/>
  <c r="D2546" i="2"/>
  <c r="J2545" i="2"/>
  <c r="I2545" i="2"/>
  <c r="H2545" i="2"/>
  <c r="G2545" i="2"/>
  <c r="F2545" i="2"/>
  <c r="E2545" i="2"/>
  <c r="D2545" i="2"/>
  <c r="J2544" i="2"/>
  <c r="I2544" i="2"/>
  <c r="H2544" i="2"/>
  <c r="G2544" i="2"/>
  <c r="F2544" i="2"/>
  <c r="E2544" i="2"/>
  <c r="D2544" i="2"/>
  <c r="J2543" i="2"/>
  <c r="I2543" i="2"/>
  <c r="H2543" i="2"/>
  <c r="G2543" i="2"/>
  <c r="F2543" i="2"/>
  <c r="E2543" i="2"/>
  <c r="D2543" i="2"/>
  <c r="J2542" i="2"/>
  <c r="I2542" i="2"/>
  <c r="H2542" i="2"/>
  <c r="G2542" i="2"/>
  <c r="F2542" i="2"/>
  <c r="E2542" i="2"/>
  <c r="D2542" i="2"/>
  <c r="J2541" i="2"/>
  <c r="I2541" i="2"/>
  <c r="H2541" i="2"/>
  <c r="G2541" i="2"/>
  <c r="F2541" i="2"/>
  <c r="E2541" i="2"/>
  <c r="D2541" i="2"/>
  <c r="J2540" i="2"/>
  <c r="I2540" i="2"/>
  <c r="H2540" i="2"/>
  <c r="G2540" i="2"/>
  <c r="F2540" i="2"/>
  <c r="E2540" i="2"/>
  <c r="D2540" i="2"/>
  <c r="J2539" i="2"/>
  <c r="I2539" i="2"/>
  <c r="H2539" i="2"/>
  <c r="G2539" i="2"/>
  <c r="F2539" i="2"/>
  <c r="E2539" i="2"/>
  <c r="D2539" i="2"/>
  <c r="J2538" i="2"/>
  <c r="I2538" i="2"/>
  <c r="H2538" i="2"/>
  <c r="G2538" i="2"/>
  <c r="F2538" i="2"/>
  <c r="E2538" i="2"/>
  <c r="D2538" i="2"/>
  <c r="J2537" i="2"/>
  <c r="I2537" i="2"/>
  <c r="H2537" i="2"/>
  <c r="G2537" i="2"/>
  <c r="F2537" i="2"/>
  <c r="E2537" i="2"/>
  <c r="D2537" i="2"/>
  <c r="J2536" i="2"/>
  <c r="I2536" i="2"/>
  <c r="H2536" i="2"/>
  <c r="G2536" i="2"/>
  <c r="F2536" i="2"/>
  <c r="E2536" i="2"/>
  <c r="D2536" i="2"/>
  <c r="J2535" i="2"/>
  <c r="I2535" i="2"/>
  <c r="H2535" i="2"/>
  <c r="G2535" i="2"/>
  <c r="F2535" i="2"/>
  <c r="E2535" i="2"/>
  <c r="D2535" i="2"/>
  <c r="J2534" i="2"/>
  <c r="I2534" i="2"/>
  <c r="H2534" i="2"/>
  <c r="G2534" i="2"/>
  <c r="F2534" i="2"/>
  <c r="E2534" i="2"/>
  <c r="D2534" i="2"/>
  <c r="J2533" i="2"/>
  <c r="I2533" i="2"/>
  <c r="H2533" i="2"/>
  <c r="G2533" i="2"/>
  <c r="F2533" i="2"/>
  <c r="E2533" i="2"/>
  <c r="D2533" i="2"/>
  <c r="J2532" i="2"/>
  <c r="I2532" i="2"/>
  <c r="H2532" i="2"/>
  <c r="G2532" i="2"/>
  <c r="F2532" i="2"/>
  <c r="E2532" i="2"/>
  <c r="D2532" i="2"/>
  <c r="J2531" i="2"/>
  <c r="I2531" i="2"/>
  <c r="H2531" i="2"/>
  <c r="G2531" i="2"/>
  <c r="F2531" i="2"/>
  <c r="E2531" i="2"/>
  <c r="D2531" i="2"/>
  <c r="J2530" i="2"/>
  <c r="I2530" i="2"/>
  <c r="H2530" i="2"/>
  <c r="G2530" i="2"/>
  <c r="F2530" i="2"/>
  <c r="E2530" i="2"/>
  <c r="D2530" i="2"/>
  <c r="J2529" i="2"/>
  <c r="I2529" i="2"/>
  <c r="H2529" i="2"/>
  <c r="G2529" i="2"/>
  <c r="F2529" i="2"/>
  <c r="E2529" i="2"/>
  <c r="D2529" i="2"/>
  <c r="J2528" i="2"/>
  <c r="I2528" i="2"/>
  <c r="H2528" i="2"/>
  <c r="G2528" i="2"/>
  <c r="F2528" i="2"/>
  <c r="E2528" i="2"/>
  <c r="D2528" i="2"/>
  <c r="J2527" i="2"/>
  <c r="I2527" i="2"/>
  <c r="H2527" i="2"/>
  <c r="G2527" i="2"/>
  <c r="F2527" i="2"/>
  <c r="E2527" i="2"/>
  <c r="D2527" i="2"/>
  <c r="J2526" i="2"/>
  <c r="I2526" i="2"/>
  <c r="H2526" i="2"/>
  <c r="G2526" i="2"/>
  <c r="F2526" i="2"/>
  <c r="E2526" i="2"/>
  <c r="D2526" i="2"/>
  <c r="J2525" i="2"/>
  <c r="I2525" i="2"/>
  <c r="H2525" i="2"/>
  <c r="G2525" i="2"/>
  <c r="F2525" i="2"/>
  <c r="E2525" i="2"/>
  <c r="D2525" i="2"/>
  <c r="J2524" i="2"/>
  <c r="I2524" i="2"/>
  <c r="H2524" i="2"/>
  <c r="G2524" i="2"/>
  <c r="F2524" i="2"/>
  <c r="E2524" i="2"/>
  <c r="D2524" i="2"/>
  <c r="J2523" i="2"/>
  <c r="I2523" i="2"/>
  <c r="H2523" i="2"/>
  <c r="G2523" i="2"/>
  <c r="F2523" i="2"/>
  <c r="E2523" i="2"/>
  <c r="D2523" i="2"/>
  <c r="J2522" i="2"/>
  <c r="I2522" i="2"/>
  <c r="H2522" i="2"/>
  <c r="G2522" i="2"/>
  <c r="F2522" i="2"/>
  <c r="E2522" i="2"/>
  <c r="D2522" i="2"/>
  <c r="J2521" i="2"/>
  <c r="I2521" i="2"/>
  <c r="H2521" i="2"/>
  <c r="G2521" i="2"/>
  <c r="F2521" i="2"/>
  <c r="E2521" i="2"/>
  <c r="D2521" i="2"/>
  <c r="J2520" i="2"/>
  <c r="I2520" i="2"/>
  <c r="H2520" i="2"/>
  <c r="G2520" i="2"/>
  <c r="F2520" i="2"/>
  <c r="E2520" i="2"/>
  <c r="D2520" i="2"/>
  <c r="J2519" i="2"/>
  <c r="I2519" i="2"/>
  <c r="H2519" i="2"/>
  <c r="G2519" i="2"/>
  <c r="F2519" i="2"/>
  <c r="E2519" i="2"/>
  <c r="D2519" i="2"/>
  <c r="J2518" i="2"/>
  <c r="I2518" i="2"/>
  <c r="H2518" i="2"/>
  <c r="G2518" i="2"/>
  <c r="F2518" i="2"/>
  <c r="E2518" i="2"/>
  <c r="D2518" i="2"/>
  <c r="J2517" i="2"/>
  <c r="I2517" i="2"/>
  <c r="H2517" i="2"/>
  <c r="G2517" i="2"/>
  <c r="F2517" i="2"/>
  <c r="E2517" i="2"/>
  <c r="D2517" i="2"/>
  <c r="J2516" i="2"/>
  <c r="I2516" i="2"/>
  <c r="H2516" i="2"/>
  <c r="G2516" i="2"/>
  <c r="F2516" i="2"/>
  <c r="E2516" i="2"/>
  <c r="D2516" i="2"/>
  <c r="J2515" i="2"/>
  <c r="I2515" i="2"/>
  <c r="H2515" i="2"/>
  <c r="G2515" i="2"/>
  <c r="F2515" i="2"/>
  <c r="E2515" i="2"/>
  <c r="D2515" i="2"/>
  <c r="J2514" i="2"/>
  <c r="I2514" i="2"/>
  <c r="H2514" i="2"/>
  <c r="G2514" i="2"/>
  <c r="F2514" i="2"/>
  <c r="E2514" i="2"/>
  <c r="D2514" i="2"/>
  <c r="J2513" i="2"/>
  <c r="I2513" i="2"/>
  <c r="H2513" i="2"/>
  <c r="G2513" i="2"/>
  <c r="F2513" i="2"/>
  <c r="E2513" i="2"/>
  <c r="D2513" i="2"/>
  <c r="J2512" i="2"/>
  <c r="I2512" i="2"/>
  <c r="H2512" i="2"/>
  <c r="G2512" i="2"/>
  <c r="F2512" i="2"/>
  <c r="E2512" i="2"/>
  <c r="D2512" i="2"/>
  <c r="J2511" i="2"/>
  <c r="I2511" i="2"/>
  <c r="H2511" i="2"/>
  <c r="G2511" i="2"/>
  <c r="F2511" i="2"/>
  <c r="E2511" i="2"/>
  <c r="D2511" i="2"/>
  <c r="J2510" i="2"/>
  <c r="I2510" i="2"/>
  <c r="H2510" i="2"/>
  <c r="G2510" i="2"/>
  <c r="F2510" i="2"/>
  <c r="E2510" i="2"/>
  <c r="D2510" i="2"/>
  <c r="J2509" i="2"/>
  <c r="I2509" i="2"/>
  <c r="H2509" i="2"/>
  <c r="G2509" i="2"/>
  <c r="F2509" i="2"/>
  <c r="E2509" i="2"/>
  <c r="D2509" i="2"/>
  <c r="J2508" i="2"/>
  <c r="I2508" i="2"/>
  <c r="H2508" i="2"/>
  <c r="G2508" i="2"/>
  <c r="F2508" i="2"/>
  <c r="E2508" i="2"/>
  <c r="D2508" i="2"/>
  <c r="J2507" i="2"/>
  <c r="I2507" i="2"/>
  <c r="H2507" i="2"/>
  <c r="G2507" i="2"/>
  <c r="F2507" i="2"/>
  <c r="E2507" i="2"/>
  <c r="D2507" i="2"/>
  <c r="J2506" i="2"/>
  <c r="I2506" i="2"/>
  <c r="H2506" i="2"/>
  <c r="G2506" i="2"/>
  <c r="F2506" i="2"/>
  <c r="E2506" i="2"/>
  <c r="D2506" i="2"/>
  <c r="J2505" i="2"/>
  <c r="I2505" i="2"/>
  <c r="H2505" i="2"/>
  <c r="G2505" i="2"/>
  <c r="F2505" i="2"/>
  <c r="E2505" i="2"/>
  <c r="D2505" i="2"/>
  <c r="J2504" i="2"/>
  <c r="I2504" i="2"/>
  <c r="H2504" i="2"/>
  <c r="G2504" i="2"/>
  <c r="F2504" i="2"/>
  <c r="E2504" i="2"/>
  <c r="D2504" i="2"/>
  <c r="J2503" i="2"/>
  <c r="I2503" i="2"/>
  <c r="H2503" i="2"/>
  <c r="G2503" i="2"/>
  <c r="F2503" i="2"/>
  <c r="E2503" i="2"/>
  <c r="D2503" i="2"/>
  <c r="J2502" i="2"/>
  <c r="I2502" i="2"/>
  <c r="H2502" i="2"/>
  <c r="G2502" i="2"/>
  <c r="F2502" i="2"/>
  <c r="E2502" i="2"/>
  <c r="D2502" i="2"/>
  <c r="J2501" i="2"/>
  <c r="I2501" i="2"/>
  <c r="H2501" i="2"/>
  <c r="G2501" i="2"/>
  <c r="F2501" i="2"/>
  <c r="E2501" i="2"/>
  <c r="D2501" i="2"/>
  <c r="J2500" i="2"/>
  <c r="I2500" i="2"/>
  <c r="H2500" i="2"/>
  <c r="G2500" i="2"/>
  <c r="F2500" i="2"/>
  <c r="E2500" i="2"/>
  <c r="D2500" i="2"/>
  <c r="J2499" i="2"/>
  <c r="I2499" i="2"/>
  <c r="H2499" i="2"/>
  <c r="G2499" i="2"/>
  <c r="F2499" i="2"/>
  <c r="E2499" i="2"/>
  <c r="D2499" i="2"/>
  <c r="J2498" i="2"/>
  <c r="I2498" i="2"/>
  <c r="H2498" i="2"/>
  <c r="G2498" i="2"/>
  <c r="F2498" i="2"/>
  <c r="E2498" i="2"/>
  <c r="D2498" i="2"/>
  <c r="J2497" i="2"/>
  <c r="I2497" i="2"/>
  <c r="H2497" i="2"/>
  <c r="G2497" i="2"/>
  <c r="F2497" i="2"/>
  <c r="E2497" i="2"/>
  <c r="D2497" i="2"/>
  <c r="J2496" i="2"/>
  <c r="I2496" i="2"/>
  <c r="H2496" i="2"/>
  <c r="G2496" i="2"/>
  <c r="F2496" i="2"/>
  <c r="E2496" i="2"/>
  <c r="D2496" i="2"/>
  <c r="J2495" i="2"/>
  <c r="I2495" i="2"/>
  <c r="H2495" i="2"/>
  <c r="G2495" i="2"/>
  <c r="F2495" i="2"/>
  <c r="E2495" i="2"/>
  <c r="D2495" i="2"/>
  <c r="J2494" i="2"/>
  <c r="I2494" i="2"/>
  <c r="H2494" i="2"/>
  <c r="G2494" i="2"/>
  <c r="F2494" i="2"/>
  <c r="E2494" i="2"/>
  <c r="D2494" i="2"/>
  <c r="J2493" i="2"/>
  <c r="I2493" i="2"/>
  <c r="H2493" i="2"/>
  <c r="G2493" i="2"/>
  <c r="F2493" i="2"/>
  <c r="E2493" i="2"/>
  <c r="D2493" i="2"/>
  <c r="J2492" i="2"/>
  <c r="I2492" i="2"/>
  <c r="H2492" i="2"/>
  <c r="G2492" i="2"/>
  <c r="F2492" i="2"/>
  <c r="E2492" i="2"/>
  <c r="D2492" i="2"/>
  <c r="J2491" i="2"/>
  <c r="I2491" i="2"/>
  <c r="H2491" i="2"/>
  <c r="G2491" i="2"/>
  <c r="F2491" i="2"/>
  <c r="E2491" i="2"/>
  <c r="D2491" i="2"/>
  <c r="J2490" i="2"/>
  <c r="I2490" i="2"/>
  <c r="H2490" i="2"/>
  <c r="G2490" i="2"/>
  <c r="F2490" i="2"/>
  <c r="E2490" i="2"/>
  <c r="D2490" i="2"/>
  <c r="J2489" i="2"/>
  <c r="I2489" i="2"/>
  <c r="H2489" i="2"/>
  <c r="G2489" i="2"/>
  <c r="F2489" i="2"/>
  <c r="E2489" i="2"/>
  <c r="D2489" i="2"/>
  <c r="J2488" i="2"/>
  <c r="I2488" i="2"/>
  <c r="H2488" i="2"/>
  <c r="G2488" i="2"/>
  <c r="F2488" i="2"/>
  <c r="E2488" i="2"/>
  <c r="D2488" i="2"/>
  <c r="J2487" i="2"/>
  <c r="I2487" i="2"/>
  <c r="H2487" i="2"/>
  <c r="G2487" i="2"/>
  <c r="F2487" i="2"/>
  <c r="E2487" i="2"/>
  <c r="D2487" i="2"/>
  <c r="J2486" i="2"/>
  <c r="I2486" i="2"/>
  <c r="H2486" i="2"/>
  <c r="G2486" i="2"/>
  <c r="F2486" i="2"/>
  <c r="E2486" i="2"/>
  <c r="D2486" i="2"/>
  <c r="J2485" i="2"/>
  <c r="I2485" i="2"/>
  <c r="H2485" i="2"/>
  <c r="G2485" i="2"/>
  <c r="F2485" i="2"/>
  <c r="E2485" i="2"/>
  <c r="D2485" i="2"/>
  <c r="J2484" i="2"/>
  <c r="I2484" i="2"/>
  <c r="H2484" i="2"/>
  <c r="G2484" i="2"/>
  <c r="F2484" i="2"/>
  <c r="E2484" i="2"/>
  <c r="D2484" i="2"/>
  <c r="J2483" i="2"/>
  <c r="I2483" i="2"/>
  <c r="H2483" i="2"/>
  <c r="G2483" i="2"/>
  <c r="F2483" i="2"/>
  <c r="E2483" i="2"/>
  <c r="D2483" i="2"/>
  <c r="J2482" i="2"/>
  <c r="I2482" i="2"/>
  <c r="H2482" i="2"/>
  <c r="G2482" i="2"/>
  <c r="F2482" i="2"/>
  <c r="E2482" i="2"/>
  <c r="D2482" i="2"/>
  <c r="J2481" i="2"/>
  <c r="I2481" i="2"/>
  <c r="H2481" i="2"/>
  <c r="G2481" i="2"/>
  <c r="F2481" i="2"/>
  <c r="E2481" i="2"/>
  <c r="D2481" i="2"/>
  <c r="J2480" i="2"/>
  <c r="I2480" i="2"/>
  <c r="H2480" i="2"/>
  <c r="G2480" i="2"/>
  <c r="F2480" i="2"/>
  <c r="E2480" i="2"/>
  <c r="D2480" i="2"/>
  <c r="J2479" i="2"/>
  <c r="I2479" i="2"/>
  <c r="H2479" i="2"/>
  <c r="G2479" i="2"/>
  <c r="F2479" i="2"/>
  <c r="E2479" i="2"/>
  <c r="D2479" i="2"/>
  <c r="J2478" i="2"/>
  <c r="I2478" i="2"/>
  <c r="H2478" i="2"/>
  <c r="G2478" i="2"/>
  <c r="F2478" i="2"/>
  <c r="E2478" i="2"/>
  <c r="D2478" i="2"/>
  <c r="J2477" i="2"/>
  <c r="I2477" i="2"/>
  <c r="H2477" i="2"/>
  <c r="G2477" i="2"/>
  <c r="F2477" i="2"/>
  <c r="E2477" i="2"/>
  <c r="D2477" i="2"/>
  <c r="J2476" i="2"/>
  <c r="I2476" i="2"/>
  <c r="H2476" i="2"/>
  <c r="G2476" i="2"/>
  <c r="F2476" i="2"/>
  <c r="E2476" i="2"/>
  <c r="D2476" i="2"/>
  <c r="J2475" i="2"/>
  <c r="I2475" i="2"/>
  <c r="H2475" i="2"/>
  <c r="G2475" i="2"/>
  <c r="F2475" i="2"/>
  <c r="E2475" i="2"/>
  <c r="D2475" i="2"/>
  <c r="J2474" i="2"/>
  <c r="I2474" i="2"/>
  <c r="H2474" i="2"/>
  <c r="G2474" i="2"/>
  <c r="F2474" i="2"/>
  <c r="E2474" i="2"/>
  <c r="D2474" i="2"/>
  <c r="J2473" i="2"/>
  <c r="I2473" i="2"/>
  <c r="H2473" i="2"/>
  <c r="G2473" i="2"/>
  <c r="F2473" i="2"/>
  <c r="E2473" i="2"/>
  <c r="D2473" i="2"/>
  <c r="J2472" i="2"/>
  <c r="I2472" i="2"/>
  <c r="H2472" i="2"/>
  <c r="G2472" i="2"/>
  <c r="F2472" i="2"/>
  <c r="E2472" i="2"/>
  <c r="D2472" i="2"/>
  <c r="J2471" i="2"/>
  <c r="I2471" i="2"/>
  <c r="H2471" i="2"/>
  <c r="G2471" i="2"/>
  <c r="F2471" i="2"/>
  <c r="E2471" i="2"/>
  <c r="D2471" i="2"/>
  <c r="J2470" i="2"/>
  <c r="I2470" i="2"/>
  <c r="H2470" i="2"/>
  <c r="G2470" i="2"/>
  <c r="F2470" i="2"/>
  <c r="E2470" i="2"/>
  <c r="D2470" i="2"/>
  <c r="J2469" i="2"/>
  <c r="I2469" i="2"/>
  <c r="H2469" i="2"/>
  <c r="G2469" i="2"/>
  <c r="F2469" i="2"/>
  <c r="E2469" i="2"/>
  <c r="D2469" i="2"/>
  <c r="J2468" i="2"/>
  <c r="I2468" i="2"/>
  <c r="H2468" i="2"/>
  <c r="G2468" i="2"/>
  <c r="F2468" i="2"/>
  <c r="E2468" i="2"/>
  <c r="D2468" i="2"/>
  <c r="J2467" i="2"/>
  <c r="I2467" i="2"/>
  <c r="H2467" i="2"/>
  <c r="G2467" i="2"/>
  <c r="F2467" i="2"/>
  <c r="E2467" i="2"/>
  <c r="D2467" i="2"/>
  <c r="J2466" i="2"/>
  <c r="I2466" i="2"/>
  <c r="H2466" i="2"/>
  <c r="G2466" i="2"/>
  <c r="F2466" i="2"/>
  <c r="E2466" i="2"/>
  <c r="D2466" i="2"/>
  <c r="J2465" i="2"/>
  <c r="I2465" i="2"/>
  <c r="H2465" i="2"/>
  <c r="G2465" i="2"/>
  <c r="F2465" i="2"/>
  <c r="E2465" i="2"/>
  <c r="D2465" i="2"/>
  <c r="J2464" i="2"/>
  <c r="I2464" i="2"/>
  <c r="H2464" i="2"/>
  <c r="G2464" i="2"/>
  <c r="F2464" i="2"/>
  <c r="E2464" i="2"/>
  <c r="D2464" i="2"/>
  <c r="J2463" i="2"/>
  <c r="I2463" i="2"/>
  <c r="H2463" i="2"/>
  <c r="G2463" i="2"/>
  <c r="F2463" i="2"/>
  <c r="E2463" i="2"/>
  <c r="D2463" i="2"/>
  <c r="J2462" i="2"/>
  <c r="I2462" i="2"/>
  <c r="H2462" i="2"/>
  <c r="G2462" i="2"/>
  <c r="F2462" i="2"/>
  <c r="E2462" i="2"/>
  <c r="D2462" i="2"/>
  <c r="J2461" i="2"/>
  <c r="I2461" i="2"/>
  <c r="H2461" i="2"/>
  <c r="G2461" i="2"/>
  <c r="F2461" i="2"/>
  <c r="E2461" i="2"/>
  <c r="D2461" i="2"/>
  <c r="J2460" i="2"/>
  <c r="I2460" i="2"/>
  <c r="H2460" i="2"/>
  <c r="G2460" i="2"/>
  <c r="F2460" i="2"/>
  <c r="E2460" i="2"/>
  <c r="D2460" i="2"/>
  <c r="J2459" i="2"/>
  <c r="I2459" i="2"/>
  <c r="H2459" i="2"/>
  <c r="G2459" i="2"/>
  <c r="F2459" i="2"/>
  <c r="E2459" i="2"/>
  <c r="D2459" i="2"/>
  <c r="J2458" i="2"/>
  <c r="I2458" i="2"/>
  <c r="H2458" i="2"/>
  <c r="G2458" i="2"/>
  <c r="F2458" i="2"/>
  <c r="E2458" i="2"/>
  <c r="D2458" i="2"/>
  <c r="J2457" i="2"/>
  <c r="I2457" i="2"/>
  <c r="H2457" i="2"/>
  <c r="G2457" i="2"/>
  <c r="F2457" i="2"/>
  <c r="E2457" i="2"/>
  <c r="D2457" i="2"/>
  <c r="J2456" i="2"/>
  <c r="I2456" i="2"/>
  <c r="H2456" i="2"/>
  <c r="G2456" i="2"/>
  <c r="F2456" i="2"/>
  <c r="E2456" i="2"/>
  <c r="D2456" i="2"/>
  <c r="J2455" i="2"/>
  <c r="I2455" i="2"/>
  <c r="H2455" i="2"/>
  <c r="G2455" i="2"/>
  <c r="F2455" i="2"/>
  <c r="E2455" i="2"/>
  <c r="D2455" i="2"/>
  <c r="J2454" i="2"/>
  <c r="I2454" i="2"/>
  <c r="H2454" i="2"/>
  <c r="G2454" i="2"/>
  <c r="F2454" i="2"/>
  <c r="E2454" i="2"/>
  <c r="D2454" i="2"/>
  <c r="J2453" i="2"/>
  <c r="I2453" i="2"/>
  <c r="H2453" i="2"/>
  <c r="G2453" i="2"/>
  <c r="F2453" i="2"/>
  <c r="E2453" i="2"/>
  <c r="D2453" i="2"/>
  <c r="J2452" i="2"/>
  <c r="I2452" i="2"/>
  <c r="H2452" i="2"/>
  <c r="G2452" i="2"/>
  <c r="F2452" i="2"/>
  <c r="E2452" i="2"/>
  <c r="D2452" i="2"/>
  <c r="J2451" i="2"/>
  <c r="I2451" i="2"/>
  <c r="H2451" i="2"/>
  <c r="G2451" i="2"/>
  <c r="F2451" i="2"/>
  <c r="E2451" i="2"/>
  <c r="D2451" i="2"/>
  <c r="J2450" i="2"/>
  <c r="I2450" i="2"/>
  <c r="H2450" i="2"/>
  <c r="G2450" i="2"/>
  <c r="F2450" i="2"/>
  <c r="E2450" i="2"/>
  <c r="D2450" i="2"/>
  <c r="J2449" i="2"/>
  <c r="I2449" i="2"/>
  <c r="H2449" i="2"/>
  <c r="G2449" i="2"/>
  <c r="F2449" i="2"/>
  <c r="E2449" i="2"/>
  <c r="D2449" i="2"/>
  <c r="J2448" i="2"/>
  <c r="I2448" i="2"/>
  <c r="H2448" i="2"/>
  <c r="G2448" i="2"/>
  <c r="F2448" i="2"/>
  <c r="E2448" i="2"/>
  <c r="D2448" i="2"/>
  <c r="J2447" i="2"/>
  <c r="I2447" i="2"/>
  <c r="H2447" i="2"/>
  <c r="G2447" i="2"/>
  <c r="F2447" i="2"/>
  <c r="E2447" i="2"/>
  <c r="D2447" i="2"/>
  <c r="J2446" i="2"/>
  <c r="I2446" i="2"/>
  <c r="H2446" i="2"/>
  <c r="G2446" i="2"/>
  <c r="F2446" i="2"/>
  <c r="E2446" i="2"/>
  <c r="D2446" i="2"/>
  <c r="J2445" i="2"/>
  <c r="I2445" i="2"/>
  <c r="H2445" i="2"/>
  <c r="G2445" i="2"/>
  <c r="F2445" i="2"/>
  <c r="E2445" i="2"/>
  <c r="D2445" i="2"/>
  <c r="J2444" i="2"/>
  <c r="I2444" i="2"/>
  <c r="H2444" i="2"/>
  <c r="G2444" i="2"/>
  <c r="F2444" i="2"/>
  <c r="E2444" i="2"/>
  <c r="D2444" i="2"/>
  <c r="J2443" i="2"/>
  <c r="I2443" i="2"/>
  <c r="H2443" i="2"/>
  <c r="G2443" i="2"/>
  <c r="F2443" i="2"/>
  <c r="E2443" i="2"/>
  <c r="D2443" i="2"/>
  <c r="J2442" i="2"/>
  <c r="I2442" i="2"/>
  <c r="H2442" i="2"/>
  <c r="G2442" i="2"/>
  <c r="F2442" i="2"/>
  <c r="E2442" i="2"/>
  <c r="D2442" i="2"/>
  <c r="J2441" i="2"/>
  <c r="I2441" i="2"/>
  <c r="H2441" i="2"/>
  <c r="G2441" i="2"/>
  <c r="F2441" i="2"/>
  <c r="E2441" i="2"/>
  <c r="D2441" i="2"/>
  <c r="J2440" i="2"/>
  <c r="I2440" i="2"/>
  <c r="H2440" i="2"/>
  <c r="G2440" i="2"/>
  <c r="F2440" i="2"/>
  <c r="E2440" i="2"/>
  <c r="D2440" i="2"/>
  <c r="J2439" i="2"/>
  <c r="I2439" i="2"/>
  <c r="H2439" i="2"/>
  <c r="G2439" i="2"/>
  <c r="F2439" i="2"/>
  <c r="E2439" i="2"/>
  <c r="D2439" i="2"/>
  <c r="J2438" i="2"/>
  <c r="I2438" i="2"/>
  <c r="H2438" i="2"/>
  <c r="G2438" i="2"/>
  <c r="F2438" i="2"/>
  <c r="E2438" i="2"/>
  <c r="D2438" i="2"/>
  <c r="J2437" i="2"/>
  <c r="I2437" i="2"/>
  <c r="H2437" i="2"/>
  <c r="G2437" i="2"/>
  <c r="F2437" i="2"/>
  <c r="E2437" i="2"/>
  <c r="D2437" i="2"/>
  <c r="J2436" i="2"/>
  <c r="I2436" i="2"/>
  <c r="H2436" i="2"/>
  <c r="G2436" i="2"/>
  <c r="F2436" i="2"/>
  <c r="E2436" i="2"/>
  <c r="D2436" i="2"/>
  <c r="J2435" i="2"/>
  <c r="I2435" i="2"/>
  <c r="H2435" i="2"/>
  <c r="G2435" i="2"/>
  <c r="F2435" i="2"/>
  <c r="E2435" i="2"/>
  <c r="D2435" i="2"/>
  <c r="J2434" i="2"/>
  <c r="I2434" i="2"/>
  <c r="H2434" i="2"/>
  <c r="G2434" i="2"/>
  <c r="F2434" i="2"/>
  <c r="E2434" i="2"/>
  <c r="D2434" i="2"/>
  <c r="J2433" i="2"/>
  <c r="I2433" i="2"/>
  <c r="H2433" i="2"/>
  <c r="G2433" i="2"/>
  <c r="F2433" i="2"/>
  <c r="E2433" i="2"/>
  <c r="D2433" i="2"/>
  <c r="J2432" i="2"/>
  <c r="I2432" i="2"/>
  <c r="H2432" i="2"/>
  <c r="G2432" i="2"/>
  <c r="F2432" i="2"/>
  <c r="E2432" i="2"/>
  <c r="D2432" i="2"/>
  <c r="J2431" i="2"/>
  <c r="I2431" i="2"/>
  <c r="H2431" i="2"/>
  <c r="G2431" i="2"/>
  <c r="F2431" i="2"/>
  <c r="E2431" i="2"/>
  <c r="D2431" i="2"/>
  <c r="J2430" i="2"/>
  <c r="I2430" i="2"/>
  <c r="H2430" i="2"/>
  <c r="G2430" i="2"/>
  <c r="F2430" i="2"/>
  <c r="E2430" i="2"/>
  <c r="D2430" i="2"/>
  <c r="J2429" i="2"/>
  <c r="I2429" i="2"/>
  <c r="H2429" i="2"/>
  <c r="G2429" i="2"/>
  <c r="F2429" i="2"/>
  <c r="E2429" i="2"/>
  <c r="D2429" i="2"/>
  <c r="J2428" i="2"/>
  <c r="I2428" i="2"/>
  <c r="H2428" i="2"/>
  <c r="G2428" i="2"/>
  <c r="F2428" i="2"/>
  <c r="E2428" i="2"/>
  <c r="D2428" i="2"/>
  <c r="J2427" i="2"/>
  <c r="I2427" i="2"/>
  <c r="H2427" i="2"/>
  <c r="G2427" i="2"/>
  <c r="F2427" i="2"/>
  <c r="E2427" i="2"/>
  <c r="D2427" i="2"/>
  <c r="J2426" i="2"/>
  <c r="I2426" i="2"/>
  <c r="H2426" i="2"/>
  <c r="G2426" i="2"/>
  <c r="F2426" i="2"/>
  <c r="E2426" i="2"/>
  <c r="D2426" i="2"/>
  <c r="J2425" i="2"/>
  <c r="I2425" i="2"/>
  <c r="H2425" i="2"/>
  <c r="G2425" i="2"/>
  <c r="F2425" i="2"/>
  <c r="E2425" i="2"/>
  <c r="D2425" i="2"/>
  <c r="J2424" i="2"/>
  <c r="I2424" i="2"/>
  <c r="H2424" i="2"/>
  <c r="G2424" i="2"/>
  <c r="F2424" i="2"/>
  <c r="E2424" i="2"/>
  <c r="D2424" i="2"/>
  <c r="J2423" i="2"/>
  <c r="I2423" i="2"/>
  <c r="H2423" i="2"/>
  <c r="G2423" i="2"/>
  <c r="F2423" i="2"/>
  <c r="E2423" i="2"/>
  <c r="D2423" i="2"/>
  <c r="J2422" i="2"/>
  <c r="I2422" i="2"/>
  <c r="H2422" i="2"/>
  <c r="G2422" i="2"/>
  <c r="F2422" i="2"/>
  <c r="E2422" i="2"/>
  <c r="D2422" i="2"/>
  <c r="J2421" i="2"/>
  <c r="I2421" i="2"/>
  <c r="H2421" i="2"/>
  <c r="G2421" i="2"/>
  <c r="F2421" i="2"/>
  <c r="E2421" i="2"/>
  <c r="D2421" i="2"/>
  <c r="J2420" i="2"/>
  <c r="I2420" i="2"/>
  <c r="H2420" i="2"/>
  <c r="G2420" i="2"/>
  <c r="F2420" i="2"/>
  <c r="E2420" i="2"/>
  <c r="D2420" i="2"/>
  <c r="J2419" i="2"/>
  <c r="I2419" i="2"/>
  <c r="H2419" i="2"/>
  <c r="G2419" i="2"/>
  <c r="F2419" i="2"/>
  <c r="E2419" i="2"/>
  <c r="D2419" i="2"/>
  <c r="J2418" i="2"/>
  <c r="I2418" i="2"/>
  <c r="H2418" i="2"/>
  <c r="G2418" i="2"/>
  <c r="F2418" i="2"/>
  <c r="E2418" i="2"/>
  <c r="D2418" i="2"/>
  <c r="J2416" i="2"/>
  <c r="I2416" i="2"/>
  <c r="H2416" i="2"/>
  <c r="G2416" i="2"/>
  <c r="F2416" i="2"/>
  <c r="E2416" i="2"/>
  <c r="D2416" i="2"/>
  <c r="J2415" i="2"/>
  <c r="I2415" i="2"/>
  <c r="H2415" i="2"/>
  <c r="G2415" i="2"/>
  <c r="F2415" i="2"/>
  <c r="E2415" i="2"/>
  <c r="D2415" i="2"/>
  <c r="J2414" i="2"/>
  <c r="I2414" i="2"/>
  <c r="H2414" i="2"/>
  <c r="G2414" i="2"/>
  <c r="F2414" i="2"/>
  <c r="E2414" i="2"/>
  <c r="D2414" i="2"/>
  <c r="J2413" i="2"/>
  <c r="I2413" i="2"/>
  <c r="H2413" i="2"/>
  <c r="G2413" i="2"/>
  <c r="F2413" i="2"/>
  <c r="E2413" i="2"/>
  <c r="D2413" i="2"/>
  <c r="J2412" i="2"/>
  <c r="I2412" i="2"/>
  <c r="H2412" i="2"/>
  <c r="G2412" i="2"/>
  <c r="F2412" i="2"/>
  <c r="E2412" i="2"/>
  <c r="D2412" i="2"/>
  <c r="J2411" i="2"/>
  <c r="I2411" i="2"/>
  <c r="H2411" i="2"/>
  <c r="G2411" i="2"/>
  <c r="F2411" i="2"/>
  <c r="E2411" i="2"/>
  <c r="D2411" i="2"/>
  <c r="J2410" i="2"/>
  <c r="I2410" i="2"/>
  <c r="H2410" i="2"/>
  <c r="G2410" i="2"/>
  <c r="F2410" i="2"/>
  <c r="E2410" i="2"/>
  <c r="D2410" i="2"/>
  <c r="J2409" i="2"/>
  <c r="I2409" i="2"/>
  <c r="H2409" i="2"/>
  <c r="G2409" i="2"/>
  <c r="F2409" i="2"/>
  <c r="E2409" i="2"/>
  <c r="D2409" i="2"/>
  <c r="J2408" i="2"/>
  <c r="I2408" i="2"/>
  <c r="H2408" i="2"/>
  <c r="G2408" i="2"/>
  <c r="F2408" i="2"/>
  <c r="E2408" i="2"/>
  <c r="D2408" i="2"/>
  <c r="J2407" i="2"/>
  <c r="I2407" i="2"/>
  <c r="H2407" i="2"/>
  <c r="G2407" i="2"/>
  <c r="F2407" i="2"/>
  <c r="E2407" i="2"/>
  <c r="D2407" i="2"/>
  <c r="J2406" i="2"/>
  <c r="I2406" i="2"/>
  <c r="H2406" i="2"/>
  <c r="G2406" i="2"/>
  <c r="F2406" i="2"/>
  <c r="E2406" i="2"/>
  <c r="D2406" i="2"/>
  <c r="J2405" i="2"/>
  <c r="I2405" i="2"/>
  <c r="H2405" i="2"/>
  <c r="G2405" i="2"/>
  <c r="F2405" i="2"/>
  <c r="E2405" i="2"/>
  <c r="D2405" i="2"/>
  <c r="J2404" i="2"/>
  <c r="I2404" i="2"/>
  <c r="H2404" i="2"/>
  <c r="G2404" i="2"/>
  <c r="F2404" i="2"/>
  <c r="E2404" i="2"/>
  <c r="D2404" i="2"/>
  <c r="J2403" i="2"/>
  <c r="I2403" i="2"/>
  <c r="H2403" i="2"/>
  <c r="G2403" i="2"/>
  <c r="F2403" i="2"/>
  <c r="E2403" i="2"/>
  <c r="D2403" i="2"/>
  <c r="J2402" i="2"/>
  <c r="I2402" i="2"/>
  <c r="H2402" i="2"/>
  <c r="G2402" i="2"/>
  <c r="F2402" i="2"/>
  <c r="E2402" i="2"/>
  <c r="D2402" i="2"/>
  <c r="J2401" i="2"/>
  <c r="I2401" i="2"/>
  <c r="H2401" i="2"/>
  <c r="G2401" i="2"/>
  <c r="F2401" i="2"/>
  <c r="E2401" i="2"/>
  <c r="D2401" i="2"/>
  <c r="J2400" i="2"/>
  <c r="I2400" i="2"/>
  <c r="H2400" i="2"/>
  <c r="G2400" i="2"/>
  <c r="F2400" i="2"/>
  <c r="E2400" i="2"/>
  <c r="D2400" i="2"/>
  <c r="J2399" i="2"/>
  <c r="I2399" i="2"/>
  <c r="H2399" i="2"/>
  <c r="G2399" i="2"/>
  <c r="F2399" i="2"/>
  <c r="E2399" i="2"/>
  <c r="D2399" i="2"/>
  <c r="J2398" i="2"/>
  <c r="I2398" i="2"/>
  <c r="H2398" i="2"/>
  <c r="G2398" i="2"/>
  <c r="F2398" i="2"/>
  <c r="E2398" i="2"/>
  <c r="D2398" i="2"/>
  <c r="J2397" i="2"/>
  <c r="I2397" i="2"/>
  <c r="H2397" i="2"/>
  <c r="G2397" i="2"/>
  <c r="F2397" i="2"/>
  <c r="E2397" i="2"/>
  <c r="D2397" i="2"/>
  <c r="J2396" i="2"/>
  <c r="I2396" i="2"/>
  <c r="H2396" i="2"/>
  <c r="G2396" i="2"/>
  <c r="F2396" i="2"/>
  <c r="E2396" i="2"/>
  <c r="D2396" i="2"/>
  <c r="J2395" i="2"/>
  <c r="I2395" i="2"/>
  <c r="H2395" i="2"/>
  <c r="G2395" i="2"/>
  <c r="F2395" i="2"/>
  <c r="E2395" i="2"/>
  <c r="D2395" i="2"/>
  <c r="J2394" i="2"/>
  <c r="I2394" i="2"/>
  <c r="H2394" i="2"/>
  <c r="G2394" i="2"/>
  <c r="F2394" i="2"/>
  <c r="E2394" i="2"/>
  <c r="D2394" i="2"/>
  <c r="J2393" i="2"/>
  <c r="I2393" i="2"/>
  <c r="H2393" i="2"/>
  <c r="G2393" i="2"/>
  <c r="F2393" i="2"/>
  <c r="E2393" i="2"/>
  <c r="D2393" i="2"/>
  <c r="J2392" i="2"/>
  <c r="I2392" i="2"/>
  <c r="H2392" i="2"/>
  <c r="G2392" i="2"/>
  <c r="F2392" i="2"/>
  <c r="E2392" i="2"/>
  <c r="D2392" i="2"/>
  <c r="J2391" i="2"/>
  <c r="I2391" i="2"/>
  <c r="H2391" i="2"/>
  <c r="G2391" i="2"/>
  <c r="F2391" i="2"/>
  <c r="E2391" i="2"/>
  <c r="D2391" i="2"/>
  <c r="J2390" i="2"/>
  <c r="I2390" i="2"/>
  <c r="H2390" i="2"/>
  <c r="G2390" i="2"/>
  <c r="F2390" i="2"/>
  <c r="E2390" i="2"/>
  <c r="D2390" i="2"/>
  <c r="J2389" i="2"/>
  <c r="I2389" i="2"/>
  <c r="H2389" i="2"/>
  <c r="G2389" i="2"/>
  <c r="F2389" i="2"/>
  <c r="E2389" i="2"/>
  <c r="D2389" i="2"/>
  <c r="J2388" i="2"/>
  <c r="I2388" i="2"/>
  <c r="H2388" i="2"/>
  <c r="G2388" i="2"/>
  <c r="F2388" i="2"/>
  <c r="E2388" i="2"/>
  <c r="D2388" i="2"/>
  <c r="J2387" i="2"/>
  <c r="I2387" i="2"/>
  <c r="H2387" i="2"/>
  <c r="G2387" i="2"/>
  <c r="F2387" i="2"/>
  <c r="E2387" i="2"/>
  <c r="D2387" i="2"/>
  <c r="J2386" i="2"/>
  <c r="I2386" i="2"/>
  <c r="H2386" i="2"/>
  <c r="G2386" i="2"/>
  <c r="F2386" i="2"/>
  <c r="E2386" i="2"/>
  <c r="D2386" i="2"/>
  <c r="J2385" i="2"/>
  <c r="I2385" i="2"/>
  <c r="H2385" i="2"/>
  <c r="G2385" i="2"/>
  <c r="F2385" i="2"/>
  <c r="E2385" i="2"/>
  <c r="D2385" i="2"/>
  <c r="J2384" i="2"/>
  <c r="I2384" i="2"/>
  <c r="H2384" i="2"/>
  <c r="G2384" i="2"/>
  <c r="F2384" i="2"/>
  <c r="E2384" i="2"/>
  <c r="D2384" i="2"/>
  <c r="J2383" i="2"/>
  <c r="I2383" i="2"/>
  <c r="H2383" i="2"/>
  <c r="G2383" i="2"/>
  <c r="F2383" i="2"/>
  <c r="E2383" i="2"/>
  <c r="D2383" i="2"/>
  <c r="J2382" i="2"/>
  <c r="I2382" i="2"/>
  <c r="H2382" i="2"/>
  <c r="G2382" i="2"/>
  <c r="F2382" i="2"/>
  <c r="E2382" i="2"/>
  <c r="D2382" i="2"/>
  <c r="J2381" i="2"/>
  <c r="I2381" i="2"/>
  <c r="H2381" i="2"/>
  <c r="G2381" i="2"/>
  <c r="F2381" i="2"/>
  <c r="E2381" i="2"/>
  <c r="D2381" i="2"/>
  <c r="J2380" i="2"/>
  <c r="I2380" i="2"/>
  <c r="H2380" i="2"/>
  <c r="G2380" i="2"/>
  <c r="F2380" i="2"/>
  <c r="E2380" i="2"/>
  <c r="D2380" i="2"/>
  <c r="J2379" i="2"/>
  <c r="I2379" i="2"/>
  <c r="H2379" i="2"/>
  <c r="G2379" i="2"/>
  <c r="F2379" i="2"/>
  <c r="E2379" i="2"/>
  <c r="D2379" i="2"/>
  <c r="J2378" i="2"/>
  <c r="I2378" i="2"/>
  <c r="H2378" i="2"/>
  <c r="G2378" i="2"/>
  <c r="F2378" i="2"/>
  <c r="E2378" i="2"/>
  <c r="D2378" i="2"/>
  <c r="J2377" i="2"/>
  <c r="I2377" i="2"/>
  <c r="H2377" i="2"/>
  <c r="G2377" i="2"/>
  <c r="F2377" i="2"/>
  <c r="E2377" i="2"/>
  <c r="D2377" i="2"/>
  <c r="J2376" i="2"/>
  <c r="I2376" i="2"/>
  <c r="H2376" i="2"/>
  <c r="G2376" i="2"/>
  <c r="F2376" i="2"/>
  <c r="E2376" i="2"/>
  <c r="D2376" i="2"/>
  <c r="J2375" i="2"/>
  <c r="I2375" i="2"/>
  <c r="H2375" i="2"/>
  <c r="G2375" i="2"/>
  <c r="F2375" i="2"/>
  <c r="E2375" i="2"/>
  <c r="D2375" i="2"/>
  <c r="J2374" i="2"/>
  <c r="I2374" i="2"/>
  <c r="H2374" i="2"/>
  <c r="G2374" i="2"/>
  <c r="F2374" i="2"/>
  <c r="E2374" i="2"/>
  <c r="D2374" i="2"/>
  <c r="J2373" i="2"/>
  <c r="I2373" i="2"/>
  <c r="H2373" i="2"/>
  <c r="G2373" i="2"/>
  <c r="F2373" i="2"/>
  <c r="E2373" i="2"/>
  <c r="D2373" i="2"/>
  <c r="J2372" i="2"/>
  <c r="I2372" i="2"/>
  <c r="H2372" i="2"/>
  <c r="G2372" i="2"/>
  <c r="F2372" i="2"/>
  <c r="E2372" i="2"/>
  <c r="D2372" i="2"/>
  <c r="J2371" i="2"/>
  <c r="I2371" i="2"/>
  <c r="H2371" i="2"/>
  <c r="G2371" i="2"/>
  <c r="F2371" i="2"/>
  <c r="E2371" i="2"/>
  <c r="D2371" i="2"/>
  <c r="J2370" i="2"/>
  <c r="I2370" i="2"/>
  <c r="H2370" i="2"/>
  <c r="G2370" i="2"/>
  <c r="F2370" i="2"/>
  <c r="E2370" i="2"/>
  <c r="D2370" i="2"/>
  <c r="J2369" i="2"/>
  <c r="I2369" i="2"/>
  <c r="H2369" i="2"/>
  <c r="G2369" i="2"/>
  <c r="F2369" i="2"/>
  <c r="E2369" i="2"/>
  <c r="D2369" i="2"/>
  <c r="J2368" i="2"/>
  <c r="I2368" i="2"/>
  <c r="H2368" i="2"/>
  <c r="G2368" i="2"/>
  <c r="F2368" i="2"/>
  <c r="E2368" i="2"/>
  <c r="D2368" i="2"/>
  <c r="J2367" i="2"/>
  <c r="I2367" i="2"/>
  <c r="H2367" i="2"/>
  <c r="G2367" i="2"/>
  <c r="F2367" i="2"/>
  <c r="E2367" i="2"/>
  <c r="D2367" i="2"/>
  <c r="J2366" i="2"/>
  <c r="I2366" i="2"/>
  <c r="H2366" i="2"/>
  <c r="G2366" i="2"/>
  <c r="F2366" i="2"/>
  <c r="E2366" i="2"/>
  <c r="D2366" i="2"/>
  <c r="J2365" i="2"/>
  <c r="I2365" i="2"/>
  <c r="H2365" i="2"/>
  <c r="G2365" i="2"/>
  <c r="F2365" i="2"/>
  <c r="E2365" i="2"/>
  <c r="D2365" i="2"/>
  <c r="J2364" i="2"/>
  <c r="I2364" i="2"/>
  <c r="H2364" i="2"/>
  <c r="G2364" i="2"/>
  <c r="F2364" i="2"/>
  <c r="E2364" i="2"/>
  <c r="D2364" i="2"/>
  <c r="J2363" i="2"/>
  <c r="I2363" i="2"/>
  <c r="H2363" i="2"/>
  <c r="G2363" i="2"/>
  <c r="F2363" i="2"/>
  <c r="E2363" i="2"/>
  <c r="D2363" i="2"/>
  <c r="J2362" i="2"/>
  <c r="I2362" i="2"/>
  <c r="H2362" i="2"/>
  <c r="G2362" i="2"/>
  <c r="F2362" i="2"/>
  <c r="E2362" i="2"/>
  <c r="D2362" i="2"/>
  <c r="J2361" i="2"/>
  <c r="I2361" i="2"/>
  <c r="H2361" i="2"/>
  <c r="G2361" i="2"/>
  <c r="F2361" i="2"/>
  <c r="E2361" i="2"/>
  <c r="D2361" i="2"/>
  <c r="J2360" i="2"/>
  <c r="I2360" i="2"/>
  <c r="H2360" i="2"/>
  <c r="G2360" i="2"/>
  <c r="F2360" i="2"/>
  <c r="E2360" i="2"/>
  <c r="D2360" i="2"/>
  <c r="J2359" i="2"/>
  <c r="I2359" i="2"/>
  <c r="H2359" i="2"/>
  <c r="G2359" i="2"/>
  <c r="F2359" i="2"/>
  <c r="E2359" i="2"/>
  <c r="D2359" i="2"/>
  <c r="J2358" i="2"/>
  <c r="I2358" i="2"/>
  <c r="H2358" i="2"/>
  <c r="G2358" i="2"/>
  <c r="F2358" i="2"/>
  <c r="E2358" i="2"/>
  <c r="D2358" i="2"/>
  <c r="J2357" i="2"/>
  <c r="I2357" i="2"/>
  <c r="H2357" i="2"/>
  <c r="G2357" i="2"/>
  <c r="F2357" i="2"/>
  <c r="E2357" i="2"/>
  <c r="D2357" i="2"/>
  <c r="J2356" i="2"/>
  <c r="I2356" i="2"/>
  <c r="H2356" i="2"/>
  <c r="G2356" i="2"/>
  <c r="F2356" i="2"/>
  <c r="E2356" i="2"/>
  <c r="D2356" i="2"/>
  <c r="J2355" i="2"/>
  <c r="I2355" i="2"/>
  <c r="H2355" i="2"/>
  <c r="G2355" i="2"/>
  <c r="F2355" i="2"/>
  <c r="E2355" i="2"/>
  <c r="D2355" i="2"/>
  <c r="J2354" i="2"/>
  <c r="I2354" i="2"/>
  <c r="H2354" i="2"/>
  <c r="G2354" i="2"/>
  <c r="F2354" i="2"/>
  <c r="E2354" i="2"/>
  <c r="D2354" i="2"/>
  <c r="J2352" i="2"/>
  <c r="I2352" i="2"/>
  <c r="H2352" i="2"/>
  <c r="G2352" i="2"/>
  <c r="F2352" i="2"/>
  <c r="E2352" i="2"/>
  <c r="D2352" i="2"/>
  <c r="J2351" i="2"/>
  <c r="I2351" i="2"/>
  <c r="H2351" i="2"/>
  <c r="G2351" i="2"/>
  <c r="F2351" i="2"/>
  <c r="E2351" i="2"/>
  <c r="D2351" i="2"/>
  <c r="J2349" i="2"/>
  <c r="I2349" i="2"/>
  <c r="H2349" i="2"/>
  <c r="G2349" i="2"/>
  <c r="F2349" i="2"/>
  <c r="E2349" i="2"/>
  <c r="D2349" i="2"/>
  <c r="J2348" i="2"/>
  <c r="I2348" i="2"/>
  <c r="H2348" i="2"/>
  <c r="G2348" i="2"/>
  <c r="F2348" i="2"/>
  <c r="E2348" i="2"/>
  <c r="D2348" i="2"/>
  <c r="J2347" i="2"/>
  <c r="I2347" i="2"/>
  <c r="H2347" i="2"/>
  <c r="G2347" i="2"/>
  <c r="F2347" i="2"/>
  <c r="E2347" i="2"/>
  <c r="D2347" i="2"/>
  <c r="J2346" i="2"/>
  <c r="I2346" i="2"/>
  <c r="H2346" i="2"/>
  <c r="G2346" i="2"/>
  <c r="F2346" i="2"/>
  <c r="E2346" i="2"/>
  <c r="D2346" i="2"/>
  <c r="J2345" i="2"/>
  <c r="I2345" i="2"/>
  <c r="H2345" i="2"/>
  <c r="G2345" i="2"/>
  <c r="F2345" i="2"/>
  <c r="E2345" i="2"/>
  <c r="D2345" i="2"/>
  <c r="J2344" i="2"/>
  <c r="I2344" i="2"/>
  <c r="H2344" i="2"/>
  <c r="G2344" i="2"/>
  <c r="F2344" i="2"/>
  <c r="E2344" i="2"/>
  <c r="D2344" i="2"/>
  <c r="J2343" i="2"/>
  <c r="I2343" i="2"/>
  <c r="H2343" i="2"/>
  <c r="G2343" i="2"/>
  <c r="F2343" i="2"/>
  <c r="E2343" i="2"/>
  <c r="D2343" i="2"/>
  <c r="J2342" i="2"/>
  <c r="I2342" i="2"/>
  <c r="H2342" i="2"/>
  <c r="G2342" i="2"/>
  <c r="F2342" i="2"/>
  <c r="E2342" i="2"/>
  <c r="D2342" i="2"/>
  <c r="J2341" i="2"/>
  <c r="I2341" i="2"/>
  <c r="H2341" i="2"/>
  <c r="G2341" i="2"/>
  <c r="F2341" i="2"/>
  <c r="E2341" i="2"/>
  <c r="D2341" i="2"/>
  <c r="J2340" i="2"/>
  <c r="I2340" i="2"/>
  <c r="H2340" i="2"/>
  <c r="G2340" i="2"/>
  <c r="F2340" i="2"/>
  <c r="E2340" i="2"/>
  <c r="D2340" i="2"/>
  <c r="J2339" i="2"/>
  <c r="I2339" i="2"/>
  <c r="H2339" i="2"/>
  <c r="G2339" i="2"/>
  <c r="F2339" i="2"/>
  <c r="E2339" i="2"/>
  <c r="D2339" i="2"/>
  <c r="J2338" i="2"/>
  <c r="I2338" i="2"/>
  <c r="H2338" i="2"/>
  <c r="G2338" i="2"/>
  <c r="F2338" i="2"/>
  <c r="E2338" i="2"/>
  <c r="D2338" i="2"/>
  <c r="J2337" i="2"/>
  <c r="I2337" i="2"/>
  <c r="H2337" i="2"/>
  <c r="G2337" i="2"/>
  <c r="F2337" i="2"/>
  <c r="E2337" i="2"/>
  <c r="D2337" i="2"/>
  <c r="J2336" i="2"/>
  <c r="I2336" i="2"/>
  <c r="H2336" i="2"/>
  <c r="G2336" i="2"/>
  <c r="F2336" i="2"/>
  <c r="E2336" i="2"/>
  <c r="D2336" i="2"/>
  <c r="J2335" i="2"/>
  <c r="I2335" i="2"/>
  <c r="H2335" i="2"/>
  <c r="G2335" i="2"/>
  <c r="F2335" i="2"/>
  <c r="E2335" i="2"/>
  <c r="D2335" i="2"/>
  <c r="J2334" i="2"/>
  <c r="I2334" i="2"/>
  <c r="H2334" i="2"/>
  <c r="G2334" i="2"/>
  <c r="F2334" i="2"/>
  <c r="E2334" i="2"/>
  <c r="D2334" i="2"/>
  <c r="J2333" i="2"/>
  <c r="I2333" i="2"/>
  <c r="H2333" i="2"/>
  <c r="G2333" i="2"/>
  <c r="F2333" i="2"/>
  <c r="E2333" i="2"/>
  <c r="D2333" i="2"/>
  <c r="J2332" i="2"/>
  <c r="I2332" i="2"/>
  <c r="H2332" i="2"/>
  <c r="G2332" i="2"/>
  <c r="F2332" i="2"/>
  <c r="E2332" i="2"/>
  <c r="D2332" i="2"/>
  <c r="J2331" i="2"/>
  <c r="I2331" i="2"/>
  <c r="H2331" i="2"/>
  <c r="G2331" i="2"/>
  <c r="F2331" i="2"/>
  <c r="E2331" i="2"/>
  <c r="D2331" i="2"/>
  <c r="J2330" i="2"/>
  <c r="I2330" i="2"/>
  <c r="H2330" i="2"/>
  <c r="G2330" i="2"/>
  <c r="F2330" i="2"/>
  <c r="E2330" i="2"/>
  <c r="D2330" i="2"/>
  <c r="J2329" i="2"/>
  <c r="I2329" i="2"/>
  <c r="H2329" i="2"/>
  <c r="G2329" i="2"/>
  <c r="F2329" i="2"/>
  <c r="E2329" i="2"/>
  <c r="D2329" i="2"/>
  <c r="J2328" i="2"/>
  <c r="I2328" i="2"/>
  <c r="H2328" i="2"/>
  <c r="G2328" i="2"/>
  <c r="F2328" i="2"/>
  <c r="E2328" i="2"/>
  <c r="D2328" i="2"/>
  <c r="J2327" i="2"/>
  <c r="I2327" i="2"/>
  <c r="H2327" i="2"/>
  <c r="G2327" i="2"/>
  <c r="F2327" i="2"/>
  <c r="E2327" i="2"/>
  <c r="D2327" i="2"/>
  <c r="J2326" i="2"/>
  <c r="I2326" i="2"/>
  <c r="H2326" i="2"/>
  <c r="G2326" i="2"/>
  <c r="F2326" i="2"/>
  <c r="E2326" i="2"/>
  <c r="D2326" i="2"/>
  <c r="J2325" i="2"/>
  <c r="I2325" i="2"/>
  <c r="H2325" i="2"/>
  <c r="G2325" i="2"/>
  <c r="F2325" i="2"/>
  <c r="E2325" i="2"/>
  <c r="D2325" i="2"/>
  <c r="J2324" i="2"/>
  <c r="I2324" i="2"/>
  <c r="H2324" i="2"/>
  <c r="G2324" i="2"/>
  <c r="F2324" i="2"/>
  <c r="E2324" i="2"/>
  <c r="D2324" i="2"/>
  <c r="J2323" i="2"/>
  <c r="I2323" i="2"/>
  <c r="H2323" i="2"/>
  <c r="G2323" i="2"/>
  <c r="F2323" i="2"/>
  <c r="E2323" i="2"/>
  <c r="D2323" i="2"/>
  <c r="J2322" i="2"/>
  <c r="I2322" i="2"/>
  <c r="H2322" i="2"/>
  <c r="G2322" i="2"/>
  <c r="F2322" i="2"/>
  <c r="E2322" i="2"/>
  <c r="D2322" i="2"/>
  <c r="J2321" i="2"/>
  <c r="I2321" i="2"/>
  <c r="H2321" i="2"/>
  <c r="G2321" i="2"/>
  <c r="F2321" i="2"/>
  <c r="E2321" i="2"/>
  <c r="D2321" i="2"/>
  <c r="J2320" i="2"/>
  <c r="I2320" i="2"/>
  <c r="H2320" i="2"/>
  <c r="G2320" i="2"/>
  <c r="F2320" i="2"/>
  <c r="E2320" i="2"/>
  <c r="D2320" i="2"/>
  <c r="J2319" i="2"/>
  <c r="I2319" i="2"/>
  <c r="H2319" i="2"/>
  <c r="G2319" i="2"/>
  <c r="F2319" i="2"/>
  <c r="E2319" i="2"/>
  <c r="D2319" i="2"/>
  <c r="J2318" i="2"/>
  <c r="I2318" i="2"/>
  <c r="H2318" i="2"/>
  <c r="G2318" i="2"/>
  <c r="F2318" i="2"/>
  <c r="E2318" i="2"/>
  <c r="D2318" i="2"/>
  <c r="J2317" i="2"/>
  <c r="I2317" i="2"/>
  <c r="H2317" i="2"/>
  <c r="G2317" i="2"/>
  <c r="F2317" i="2"/>
  <c r="E2317" i="2"/>
  <c r="D2317" i="2"/>
  <c r="J2316" i="2"/>
  <c r="I2316" i="2"/>
  <c r="H2316" i="2"/>
  <c r="G2316" i="2"/>
  <c r="F2316" i="2"/>
  <c r="E2316" i="2"/>
  <c r="D2316" i="2"/>
  <c r="J2315" i="2"/>
  <c r="I2315" i="2"/>
  <c r="H2315" i="2"/>
  <c r="G2315" i="2"/>
  <c r="F2315" i="2"/>
  <c r="E2315" i="2"/>
  <c r="D2315" i="2"/>
  <c r="J2314" i="2"/>
  <c r="I2314" i="2"/>
  <c r="H2314" i="2"/>
  <c r="G2314" i="2"/>
  <c r="F2314" i="2"/>
  <c r="E2314" i="2"/>
  <c r="D2314" i="2"/>
  <c r="J2313" i="2"/>
  <c r="I2313" i="2"/>
  <c r="H2313" i="2"/>
  <c r="G2313" i="2"/>
  <c r="F2313" i="2"/>
  <c r="E2313" i="2"/>
  <c r="D2313" i="2"/>
  <c r="J2312" i="2"/>
  <c r="I2312" i="2"/>
  <c r="H2312" i="2"/>
  <c r="G2312" i="2"/>
  <c r="F2312" i="2"/>
  <c r="E2312" i="2"/>
  <c r="D2312" i="2"/>
  <c r="J2311" i="2"/>
  <c r="I2311" i="2"/>
  <c r="H2311" i="2"/>
  <c r="G2311" i="2"/>
  <c r="F2311" i="2"/>
  <c r="E2311" i="2"/>
  <c r="D2311" i="2"/>
  <c r="J2309" i="2"/>
  <c r="I2309" i="2"/>
  <c r="H2309" i="2"/>
  <c r="G2309" i="2"/>
  <c r="F2309" i="2"/>
  <c r="E2309" i="2"/>
  <c r="D2309" i="2"/>
  <c r="J2308" i="2"/>
  <c r="I2308" i="2"/>
  <c r="H2308" i="2"/>
  <c r="G2308" i="2"/>
  <c r="F2308" i="2"/>
  <c r="E2308" i="2"/>
  <c r="D2308" i="2"/>
  <c r="J2307" i="2"/>
  <c r="I2307" i="2"/>
  <c r="H2307" i="2"/>
  <c r="G2307" i="2"/>
  <c r="F2307" i="2"/>
  <c r="E2307" i="2"/>
  <c r="D2307" i="2"/>
  <c r="J2306" i="2"/>
  <c r="I2306" i="2"/>
  <c r="H2306" i="2"/>
  <c r="G2306" i="2"/>
  <c r="F2306" i="2"/>
  <c r="E2306" i="2"/>
  <c r="D2306" i="2"/>
  <c r="J2305" i="2"/>
  <c r="I2305" i="2"/>
  <c r="H2305" i="2"/>
  <c r="G2305" i="2"/>
  <c r="F2305" i="2"/>
  <c r="E2305" i="2"/>
  <c r="D2305" i="2"/>
  <c r="J2304" i="2"/>
  <c r="I2304" i="2"/>
  <c r="H2304" i="2"/>
  <c r="G2304" i="2"/>
  <c r="F2304" i="2"/>
  <c r="E2304" i="2"/>
  <c r="D2304" i="2"/>
  <c r="J2303" i="2"/>
  <c r="I2303" i="2"/>
  <c r="H2303" i="2"/>
  <c r="G2303" i="2"/>
  <c r="F2303" i="2"/>
  <c r="E2303" i="2"/>
  <c r="D2303" i="2"/>
  <c r="J2302" i="2"/>
  <c r="I2302" i="2"/>
  <c r="H2302" i="2"/>
  <c r="G2302" i="2"/>
  <c r="F2302" i="2"/>
  <c r="E2302" i="2"/>
  <c r="D2302" i="2"/>
  <c r="J2301" i="2"/>
  <c r="I2301" i="2"/>
  <c r="H2301" i="2"/>
  <c r="G2301" i="2"/>
  <c r="F2301" i="2"/>
  <c r="E2301" i="2"/>
  <c r="D2301" i="2"/>
  <c r="J2300" i="2"/>
  <c r="I2300" i="2"/>
  <c r="H2300" i="2"/>
  <c r="G2300" i="2"/>
  <c r="F2300" i="2"/>
  <c r="E2300" i="2"/>
  <c r="D2300" i="2"/>
  <c r="J2299" i="2"/>
  <c r="I2299" i="2"/>
  <c r="H2299" i="2"/>
  <c r="G2299" i="2"/>
  <c r="F2299" i="2"/>
  <c r="E2299" i="2"/>
  <c r="D2299" i="2"/>
  <c r="J2298" i="2"/>
  <c r="I2298" i="2"/>
  <c r="H2298" i="2"/>
  <c r="G2298" i="2"/>
  <c r="F2298" i="2"/>
  <c r="E2298" i="2"/>
  <c r="D2298" i="2"/>
  <c r="J2297" i="2"/>
  <c r="I2297" i="2"/>
  <c r="H2297" i="2"/>
  <c r="G2297" i="2"/>
  <c r="F2297" i="2"/>
  <c r="E2297" i="2"/>
  <c r="D2297" i="2"/>
  <c r="J2296" i="2"/>
  <c r="I2296" i="2"/>
  <c r="H2296" i="2"/>
  <c r="G2296" i="2"/>
  <c r="F2296" i="2"/>
  <c r="E2296" i="2"/>
  <c r="D2296" i="2"/>
  <c r="J2295" i="2"/>
  <c r="I2295" i="2"/>
  <c r="H2295" i="2"/>
  <c r="G2295" i="2"/>
  <c r="F2295" i="2"/>
  <c r="E2295" i="2"/>
  <c r="D2295" i="2"/>
  <c r="J2294" i="2"/>
  <c r="I2294" i="2"/>
  <c r="H2294" i="2"/>
  <c r="G2294" i="2"/>
  <c r="F2294" i="2"/>
  <c r="E2294" i="2"/>
  <c r="D2294" i="2"/>
  <c r="J2293" i="2"/>
  <c r="I2293" i="2"/>
  <c r="H2293" i="2"/>
  <c r="G2293" i="2"/>
  <c r="F2293" i="2"/>
  <c r="E2293" i="2"/>
  <c r="D2293" i="2"/>
  <c r="J2289" i="2"/>
  <c r="I2289" i="2"/>
  <c r="H2289" i="2"/>
  <c r="G2289" i="2"/>
  <c r="F2289" i="2"/>
  <c r="E2289" i="2"/>
  <c r="D2289" i="2"/>
  <c r="J2288" i="2"/>
  <c r="I2288" i="2"/>
  <c r="H2288" i="2"/>
  <c r="G2288" i="2"/>
  <c r="F2288" i="2"/>
  <c r="E2288" i="2"/>
  <c r="D2288" i="2"/>
  <c r="J2287" i="2"/>
  <c r="I2287" i="2"/>
  <c r="H2287" i="2"/>
  <c r="G2287" i="2"/>
  <c r="F2287" i="2"/>
  <c r="E2287" i="2"/>
  <c r="D2287" i="2"/>
  <c r="J2286" i="2"/>
  <c r="I2286" i="2"/>
  <c r="H2286" i="2"/>
  <c r="G2286" i="2"/>
  <c r="F2286" i="2"/>
  <c r="E2286" i="2"/>
  <c r="D2286" i="2"/>
  <c r="J2285" i="2"/>
  <c r="I2285" i="2"/>
  <c r="H2285" i="2"/>
  <c r="G2285" i="2"/>
  <c r="F2285" i="2"/>
  <c r="E2285" i="2"/>
  <c r="D2285" i="2"/>
  <c r="J2284" i="2"/>
  <c r="I2284" i="2"/>
  <c r="H2284" i="2"/>
  <c r="G2284" i="2"/>
  <c r="F2284" i="2"/>
  <c r="E2284" i="2"/>
  <c r="D2284" i="2"/>
  <c r="J2283" i="2"/>
  <c r="I2283" i="2"/>
  <c r="H2283" i="2"/>
  <c r="G2283" i="2"/>
  <c r="F2283" i="2"/>
  <c r="E2283" i="2"/>
  <c r="D2283" i="2"/>
  <c r="J2281" i="2"/>
  <c r="I2281" i="2"/>
  <c r="H2281" i="2"/>
  <c r="G2281" i="2"/>
  <c r="F2281" i="2"/>
  <c r="E2281" i="2"/>
  <c r="D2281" i="2"/>
  <c r="J2280" i="2"/>
  <c r="I2280" i="2"/>
  <c r="H2280" i="2"/>
  <c r="G2280" i="2"/>
  <c r="F2280" i="2"/>
  <c r="E2280" i="2"/>
  <c r="D2280" i="2"/>
  <c r="J2278" i="2"/>
  <c r="I2278" i="2"/>
  <c r="H2278" i="2"/>
  <c r="G2278" i="2"/>
  <c r="F2278" i="2"/>
  <c r="E2278" i="2"/>
  <c r="D2278" i="2"/>
  <c r="J2277" i="2"/>
  <c r="I2277" i="2"/>
  <c r="H2277" i="2"/>
  <c r="G2277" i="2"/>
  <c r="F2277" i="2"/>
  <c r="E2277" i="2"/>
  <c r="D2277" i="2"/>
  <c r="J2276" i="2"/>
  <c r="I2276" i="2"/>
  <c r="H2276" i="2"/>
  <c r="G2276" i="2"/>
  <c r="F2276" i="2"/>
  <c r="E2276" i="2"/>
  <c r="D2276" i="2"/>
  <c r="J2275" i="2"/>
  <c r="I2275" i="2"/>
  <c r="H2275" i="2"/>
  <c r="G2275" i="2"/>
  <c r="F2275" i="2"/>
  <c r="E2275" i="2"/>
  <c r="D2275" i="2"/>
  <c r="J2274" i="2"/>
  <c r="I2274" i="2"/>
  <c r="H2274" i="2"/>
  <c r="G2274" i="2"/>
  <c r="F2274" i="2"/>
  <c r="E2274" i="2"/>
  <c r="D2274" i="2"/>
  <c r="J2273" i="2"/>
  <c r="I2273" i="2"/>
  <c r="H2273" i="2"/>
  <c r="G2273" i="2"/>
  <c r="F2273" i="2"/>
  <c r="E2273" i="2"/>
  <c r="D2273" i="2"/>
  <c r="J2272" i="2"/>
  <c r="I2272" i="2"/>
  <c r="H2272" i="2"/>
  <c r="G2272" i="2"/>
  <c r="F2272" i="2"/>
  <c r="E2272" i="2"/>
  <c r="D2272" i="2"/>
  <c r="J2271" i="2"/>
  <c r="I2271" i="2"/>
  <c r="H2271" i="2"/>
  <c r="G2271" i="2"/>
  <c r="F2271" i="2"/>
  <c r="E2271" i="2"/>
  <c r="D2271" i="2"/>
  <c r="J2270" i="2"/>
  <c r="I2270" i="2"/>
  <c r="H2270" i="2"/>
  <c r="G2270" i="2"/>
  <c r="F2270" i="2"/>
  <c r="E2270" i="2"/>
  <c r="D2270" i="2"/>
  <c r="J2269" i="2"/>
  <c r="I2269" i="2"/>
  <c r="H2269" i="2"/>
  <c r="G2269" i="2"/>
  <c r="F2269" i="2"/>
  <c r="E2269" i="2"/>
  <c r="D2269" i="2"/>
  <c r="J2268" i="2"/>
  <c r="I2268" i="2"/>
  <c r="H2268" i="2"/>
  <c r="G2268" i="2"/>
  <c r="F2268" i="2"/>
  <c r="E2268" i="2"/>
  <c r="D2268" i="2"/>
  <c r="J2267" i="2"/>
  <c r="I2267" i="2"/>
  <c r="H2267" i="2"/>
  <c r="G2267" i="2"/>
  <c r="F2267" i="2"/>
  <c r="E2267" i="2"/>
  <c r="D2267" i="2"/>
  <c r="J2266" i="2"/>
  <c r="I2266" i="2"/>
  <c r="H2266" i="2"/>
  <c r="G2266" i="2"/>
  <c r="F2266" i="2"/>
  <c r="E2266" i="2"/>
  <c r="D2266" i="2"/>
  <c r="J2265" i="2"/>
  <c r="I2265" i="2"/>
  <c r="H2265" i="2"/>
  <c r="G2265" i="2"/>
  <c r="F2265" i="2"/>
  <c r="E2265" i="2"/>
  <c r="D2265" i="2"/>
  <c r="J2264" i="2"/>
  <c r="I2264" i="2"/>
  <c r="H2264" i="2"/>
  <c r="G2264" i="2"/>
  <c r="F2264" i="2"/>
  <c r="E2264" i="2"/>
  <c r="D2264" i="2"/>
  <c r="J2263" i="2"/>
  <c r="I2263" i="2"/>
  <c r="H2263" i="2"/>
  <c r="G2263" i="2"/>
  <c r="F2263" i="2"/>
  <c r="E2263" i="2"/>
  <c r="D2263" i="2"/>
  <c r="J2262" i="2"/>
  <c r="I2262" i="2"/>
  <c r="H2262" i="2"/>
  <c r="G2262" i="2"/>
  <c r="F2262" i="2"/>
  <c r="E2262" i="2"/>
  <c r="D2262" i="2"/>
  <c r="J2261" i="2"/>
  <c r="I2261" i="2"/>
  <c r="H2261" i="2"/>
  <c r="G2261" i="2"/>
  <c r="F2261" i="2"/>
  <c r="E2261" i="2"/>
  <c r="D2261" i="2"/>
  <c r="J2260" i="2"/>
  <c r="I2260" i="2"/>
  <c r="H2260" i="2"/>
  <c r="G2260" i="2"/>
  <c r="F2260" i="2"/>
  <c r="E2260" i="2"/>
  <c r="D2260" i="2"/>
  <c r="J2259" i="2"/>
  <c r="I2259" i="2"/>
  <c r="H2259" i="2"/>
  <c r="G2259" i="2"/>
  <c r="F2259" i="2"/>
  <c r="E2259" i="2"/>
  <c r="D2259" i="2"/>
  <c r="J2258" i="2"/>
  <c r="I2258" i="2"/>
  <c r="H2258" i="2"/>
  <c r="G2258" i="2"/>
  <c r="F2258" i="2"/>
  <c r="E2258" i="2"/>
  <c r="D2258" i="2"/>
  <c r="J2257" i="2"/>
  <c r="I2257" i="2"/>
  <c r="H2257" i="2"/>
  <c r="G2257" i="2"/>
  <c r="F2257" i="2"/>
  <c r="E2257" i="2"/>
  <c r="D2257" i="2"/>
  <c r="J2256" i="2"/>
  <c r="I2256" i="2"/>
  <c r="H2256" i="2"/>
  <c r="G2256" i="2"/>
  <c r="F2256" i="2"/>
  <c r="E2256" i="2"/>
  <c r="D2256" i="2"/>
  <c r="J2255" i="2"/>
  <c r="I2255" i="2"/>
  <c r="H2255" i="2"/>
  <c r="G2255" i="2"/>
  <c r="F2255" i="2"/>
  <c r="E2255" i="2"/>
  <c r="D2255" i="2"/>
  <c r="J2254" i="2"/>
  <c r="I2254" i="2"/>
  <c r="H2254" i="2"/>
  <c r="G2254" i="2"/>
  <c r="F2254" i="2"/>
  <c r="E2254" i="2"/>
  <c r="D2254" i="2"/>
  <c r="J2253" i="2"/>
  <c r="I2253" i="2"/>
  <c r="H2253" i="2"/>
  <c r="G2253" i="2"/>
  <c r="F2253" i="2"/>
  <c r="E2253" i="2"/>
  <c r="D2253" i="2"/>
  <c r="J2252" i="2"/>
  <c r="I2252" i="2"/>
  <c r="H2252" i="2"/>
  <c r="G2252" i="2"/>
  <c r="F2252" i="2"/>
  <c r="E2252" i="2"/>
  <c r="D2252" i="2"/>
  <c r="J2251" i="2"/>
  <c r="I2251" i="2"/>
  <c r="H2251" i="2"/>
  <c r="G2251" i="2"/>
  <c r="F2251" i="2"/>
  <c r="E2251" i="2"/>
  <c r="D2251" i="2"/>
  <c r="J2250" i="2"/>
  <c r="I2250" i="2"/>
  <c r="H2250" i="2"/>
  <c r="G2250" i="2"/>
  <c r="F2250" i="2"/>
  <c r="E2250" i="2"/>
  <c r="D2250" i="2"/>
  <c r="J2249" i="2"/>
  <c r="I2249" i="2"/>
  <c r="H2249" i="2"/>
  <c r="G2249" i="2"/>
  <c r="F2249" i="2"/>
  <c r="E2249" i="2"/>
  <c r="D2249" i="2"/>
  <c r="J2248" i="2"/>
  <c r="I2248" i="2"/>
  <c r="H2248" i="2"/>
  <c r="G2248" i="2"/>
  <c r="F2248" i="2"/>
  <c r="E2248" i="2"/>
  <c r="D2248" i="2"/>
  <c r="J2247" i="2"/>
  <c r="I2247" i="2"/>
  <c r="H2247" i="2"/>
  <c r="G2247" i="2"/>
  <c r="F2247" i="2"/>
  <c r="E2247" i="2"/>
  <c r="D2247" i="2"/>
  <c r="J2246" i="2"/>
  <c r="I2246" i="2"/>
  <c r="H2246" i="2"/>
  <c r="G2246" i="2"/>
  <c r="F2246" i="2"/>
  <c r="E2246" i="2"/>
  <c r="D2246" i="2"/>
  <c r="J2245" i="2"/>
  <c r="I2245" i="2"/>
  <c r="H2245" i="2"/>
  <c r="G2245" i="2"/>
  <c r="F2245" i="2"/>
  <c r="E2245" i="2"/>
  <c r="D2245" i="2"/>
  <c r="J2244" i="2"/>
  <c r="I2244" i="2"/>
  <c r="H2244" i="2"/>
  <c r="G2244" i="2"/>
  <c r="F2244" i="2"/>
  <c r="E2244" i="2"/>
  <c r="D2244" i="2"/>
  <c r="J2243" i="2"/>
  <c r="I2243" i="2"/>
  <c r="H2243" i="2"/>
  <c r="G2243" i="2"/>
  <c r="F2243" i="2"/>
  <c r="E2243" i="2"/>
  <c r="D2243" i="2"/>
  <c r="J2242" i="2"/>
  <c r="I2242" i="2"/>
  <c r="H2242" i="2"/>
  <c r="G2242" i="2"/>
  <c r="F2242" i="2"/>
  <c r="E2242" i="2"/>
  <c r="D2242" i="2"/>
  <c r="J2241" i="2"/>
  <c r="I2241" i="2"/>
  <c r="H2241" i="2"/>
  <c r="G2241" i="2"/>
  <c r="F2241" i="2"/>
  <c r="E2241" i="2"/>
  <c r="D2241" i="2"/>
  <c r="J2240" i="2"/>
  <c r="I2240" i="2"/>
  <c r="H2240" i="2"/>
  <c r="G2240" i="2"/>
  <c r="F2240" i="2"/>
  <c r="E2240" i="2"/>
  <c r="D2240" i="2"/>
  <c r="J2239" i="2"/>
  <c r="I2239" i="2"/>
  <c r="H2239" i="2"/>
  <c r="G2239" i="2"/>
  <c r="F2239" i="2"/>
  <c r="E2239" i="2"/>
  <c r="D2239" i="2"/>
  <c r="J2238" i="2"/>
  <c r="I2238" i="2"/>
  <c r="H2238" i="2"/>
  <c r="G2238" i="2"/>
  <c r="F2238" i="2"/>
  <c r="E2238" i="2"/>
  <c r="D2238" i="2"/>
  <c r="J2237" i="2"/>
  <c r="I2237" i="2"/>
  <c r="H2237" i="2"/>
  <c r="G2237" i="2"/>
  <c r="F2237" i="2"/>
  <c r="E2237" i="2"/>
  <c r="D2237" i="2"/>
  <c r="J2236" i="2"/>
  <c r="I2236" i="2"/>
  <c r="H2236" i="2"/>
  <c r="G2236" i="2"/>
  <c r="F2236" i="2"/>
  <c r="E2236" i="2"/>
  <c r="D2236" i="2"/>
  <c r="J2235" i="2"/>
  <c r="I2235" i="2"/>
  <c r="H2235" i="2"/>
  <c r="G2235" i="2"/>
  <c r="F2235" i="2"/>
  <c r="E2235" i="2"/>
  <c r="D2235" i="2"/>
  <c r="J2234" i="2"/>
  <c r="I2234" i="2"/>
  <c r="H2234" i="2"/>
  <c r="G2234" i="2"/>
  <c r="F2234" i="2"/>
  <c r="E2234" i="2"/>
  <c r="D2234" i="2"/>
  <c r="J2233" i="2"/>
  <c r="I2233" i="2"/>
  <c r="H2233" i="2"/>
  <c r="G2233" i="2"/>
  <c r="F2233" i="2"/>
  <c r="E2233" i="2"/>
  <c r="D2233" i="2"/>
  <c r="J2232" i="2"/>
  <c r="I2232" i="2"/>
  <c r="H2232" i="2"/>
  <c r="G2232" i="2"/>
  <c r="F2232" i="2"/>
  <c r="E2232" i="2"/>
  <c r="D2232" i="2"/>
  <c r="J2231" i="2"/>
  <c r="I2231" i="2"/>
  <c r="H2231" i="2"/>
  <c r="G2231" i="2"/>
  <c r="F2231" i="2"/>
  <c r="E2231" i="2"/>
  <c r="D2231" i="2"/>
  <c r="J2230" i="2"/>
  <c r="I2230" i="2"/>
  <c r="H2230" i="2"/>
  <c r="G2230" i="2"/>
  <c r="F2230" i="2"/>
  <c r="E2230" i="2"/>
  <c r="D2230" i="2"/>
  <c r="J2229" i="2"/>
  <c r="I2229" i="2"/>
  <c r="H2229" i="2"/>
  <c r="G2229" i="2"/>
  <c r="F2229" i="2"/>
  <c r="E2229" i="2"/>
  <c r="D2229" i="2"/>
  <c r="J2228" i="2"/>
  <c r="I2228" i="2"/>
  <c r="H2228" i="2"/>
  <c r="G2228" i="2"/>
  <c r="F2228" i="2"/>
  <c r="E2228" i="2"/>
  <c r="D2228" i="2"/>
  <c r="J2227" i="2"/>
  <c r="I2227" i="2"/>
  <c r="H2227" i="2"/>
  <c r="G2227" i="2"/>
  <c r="F2227" i="2"/>
  <c r="E2227" i="2"/>
  <c r="D2227" i="2"/>
  <c r="J2226" i="2"/>
  <c r="I2226" i="2"/>
  <c r="H2226" i="2"/>
  <c r="G2226" i="2"/>
  <c r="F2226" i="2"/>
  <c r="E2226" i="2"/>
  <c r="D2226" i="2"/>
  <c r="J2225" i="2"/>
  <c r="I2225" i="2"/>
  <c r="H2225" i="2"/>
  <c r="G2225" i="2"/>
  <c r="F2225" i="2"/>
  <c r="E2225" i="2"/>
  <c r="D2225" i="2"/>
  <c r="J2224" i="2"/>
  <c r="I2224" i="2"/>
  <c r="H2224" i="2"/>
  <c r="G2224" i="2"/>
  <c r="F2224" i="2"/>
  <c r="E2224" i="2"/>
  <c r="D2224" i="2"/>
  <c r="J2223" i="2"/>
  <c r="I2223" i="2"/>
  <c r="H2223" i="2"/>
  <c r="G2223" i="2"/>
  <c r="F2223" i="2"/>
  <c r="E2223" i="2"/>
  <c r="D2223" i="2"/>
  <c r="J2221" i="2"/>
  <c r="I2221" i="2"/>
  <c r="H2221" i="2"/>
  <c r="G2221" i="2"/>
  <c r="F2221" i="2"/>
  <c r="E2221" i="2"/>
  <c r="D2221" i="2"/>
  <c r="J2220" i="2"/>
  <c r="I2220" i="2"/>
  <c r="H2220" i="2"/>
  <c r="G2220" i="2"/>
  <c r="F2220" i="2"/>
  <c r="E2220" i="2"/>
  <c r="D2220" i="2"/>
  <c r="J2219" i="2"/>
  <c r="I2219" i="2"/>
  <c r="H2219" i="2"/>
  <c r="G2219" i="2"/>
  <c r="F2219" i="2"/>
  <c r="E2219" i="2"/>
  <c r="D2219" i="2"/>
  <c r="J2218" i="2"/>
  <c r="I2218" i="2"/>
  <c r="H2218" i="2"/>
  <c r="G2218" i="2"/>
  <c r="F2218" i="2"/>
  <c r="E2218" i="2"/>
  <c r="D2218" i="2"/>
  <c r="J2217" i="2"/>
  <c r="I2217" i="2"/>
  <c r="H2217" i="2"/>
  <c r="G2217" i="2"/>
  <c r="F2217" i="2"/>
  <c r="E2217" i="2"/>
  <c r="D2217" i="2"/>
  <c r="J2216" i="2"/>
  <c r="I2216" i="2"/>
  <c r="H2216" i="2"/>
  <c r="G2216" i="2"/>
  <c r="F2216" i="2"/>
  <c r="E2216" i="2"/>
  <c r="D2216" i="2"/>
  <c r="J2215" i="2"/>
  <c r="I2215" i="2"/>
  <c r="H2215" i="2"/>
  <c r="G2215" i="2"/>
  <c r="F2215" i="2"/>
  <c r="E2215" i="2"/>
  <c r="D2215" i="2"/>
  <c r="J2214" i="2"/>
  <c r="I2214" i="2"/>
  <c r="H2214" i="2"/>
  <c r="G2214" i="2"/>
  <c r="F2214" i="2"/>
  <c r="E2214" i="2"/>
  <c r="D2214" i="2"/>
  <c r="J2213" i="2"/>
  <c r="I2213" i="2"/>
  <c r="H2213" i="2"/>
  <c r="G2213" i="2"/>
  <c r="F2213" i="2"/>
  <c r="E2213" i="2"/>
  <c r="D2213" i="2"/>
  <c r="J2210" i="2"/>
  <c r="I2210" i="2"/>
  <c r="H2210" i="2"/>
  <c r="G2210" i="2"/>
  <c r="F2210" i="2"/>
  <c r="E2210" i="2"/>
  <c r="D2210" i="2"/>
  <c r="J2209" i="2"/>
  <c r="I2209" i="2"/>
  <c r="H2209" i="2"/>
  <c r="G2209" i="2"/>
  <c r="F2209" i="2"/>
  <c r="E2209" i="2"/>
  <c r="D2209" i="2"/>
  <c r="J2208" i="2"/>
  <c r="I2208" i="2"/>
  <c r="H2208" i="2"/>
  <c r="G2208" i="2"/>
  <c r="F2208" i="2"/>
  <c r="E2208" i="2"/>
  <c r="D2208" i="2"/>
  <c r="J2207" i="2"/>
  <c r="I2207" i="2"/>
  <c r="H2207" i="2"/>
  <c r="G2207" i="2"/>
  <c r="F2207" i="2"/>
  <c r="E2207" i="2"/>
  <c r="D2207" i="2"/>
  <c r="J2206" i="2"/>
  <c r="I2206" i="2"/>
  <c r="H2206" i="2"/>
  <c r="G2206" i="2"/>
  <c r="F2206" i="2"/>
  <c r="E2206" i="2"/>
  <c r="D2206" i="2"/>
  <c r="J2205" i="2"/>
  <c r="I2205" i="2"/>
  <c r="H2205" i="2"/>
  <c r="G2205" i="2"/>
  <c r="F2205" i="2"/>
  <c r="E2205" i="2"/>
  <c r="D2205" i="2"/>
  <c r="J2204" i="2"/>
  <c r="I2204" i="2"/>
  <c r="H2204" i="2"/>
  <c r="G2204" i="2"/>
  <c r="F2204" i="2"/>
  <c r="E2204" i="2"/>
  <c r="D2204" i="2"/>
  <c r="J2203" i="2"/>
  <c r="I2203" i="2"/>
  <c r="H2203" i="2"/>
  <c r="G2203" i="2"/>
  <c r="F2203" i="2"/>
  <c r="E2203" i="2"/>
  <c r="D2203" i="2"/>
  <c r="J2202" i="2"/>
  <c r="I2202" i="2"/>
  <c r="H2202" i="2"/>
  <c r="G2202" i="2"/>
  <c r="F2202" i="2"/>
  <c r="E2202" i="2"/>
  <c r="D2202" i="2"/>
  <c r="J2200" i="2"/>
  <c r="I2200" i="2"/>
  <c r="H2200" i="2"/>
  <c r="G2200" i="2"/>
  <c r="F2200" i="2"/>
  <c r="E2200" i="2"/>
  <c r="D2200" i="2"/>
  <c r="J2199" i="2"/>
  <c r="I2199" i="2"/>
  <c r="H2199" i="2"/>
  <c r="G2199" i="2"/>
  <c r="F2199" i="2"/>
  <c r="E2199" i="2"/>
  <c r="D2199" i="2"/>
  <c r="J2198" i="2"/>
  <c r="I2198" i="2"/>
  <c r="H2198" i="2"/>
  <c r="G2198" i="2"/>
  <c r="F2198" i="2"/>
  <c r="E2198" i="2"/>
  <c r="D2198" i="2"/>
  <c r="J2197" i="2"/>
  <c r="I2197" i="2"/>
  <c r="H2197" i="2"/>
  <c r="G2197" i="2"/>
  <c r="F2197" i="2"/>
  <c r="E2197" i="2"/>
  <c r="D2197" i="2"/>
  <c r="J2196" i="2"/>
  <c r="I2196" i="2"/>
  <c r="H2196" i="2"/>
  <c r="G2196" i="2"/>
  <c r="F2196" i="2"/>
  <c r="E2196" i="2"/>
  <c r="D2196" i="2"/>
  <c r="J2195" i="2"/>
  <c r="I2195" i="2"/>
  <c r="H2195" i="2"/>
  <c r="G2195" i="2"/>
  <c r="F2195" i="2"/>
  <c r="E2195" i="2"/>
  <c r="D2195" i="2"/>
  <c r="J2194" i="2"/>
  <c r="I2194" i="2"/>
  <c r="H2194" i="2"/>
  <c r="G2194" i="2"/>
  <c r="F2194" i="2"/>
  <c r="E2194" i="2"/>
  <c r="D2194" i="2"/>
  <c r="J2193" i="2"/>
  <c r="I2193" i="2"/>
  <c r="H2193" i="2"/>
  <c r="G2193" i="2"/>
  <c r="F2193" i="2"/>
  <c r="E2193" i="2"/>
  <c r="D2193" i="2"/>
  <c r="J2192" i="2"/>
  <c r="I2192" i="2"/>
  <c r="H2192" i="2"/>
  <c r="G2192" i="2"/>
  <c r="F2192" i="2"/>
  <c r="E2192" i="2"/>
  <c r="D2192" i="2"/>
  <c r="J2191" i="2"/>
  <c r="I2191" i="2"/>
  <c r="H2191" i="2"/>
  <c r="G2191" i="2"/>
  <c r="F2191" i="2"/>
  <c r="E2191" i="2"/>
  <c r="D2191" i="2"/>
  <c r="J2188" i="2"/>
  <c r="I2188" i="2"/>
  <c r="H2188" i="2"/>
  <c r="G2188" i="2"/>
  <c r="F2188" i="2"/>
  <c r="E2188" i="2"/>
  <c r="D2188" i="2"/>
  <c r="J2187" i="2"/>
  <c r="I2187" i="2"/>
  <c r="H2187" i="2"/>
  <c r="G2187" i="2"/>
  <c r="F2187" i="2"/>
  <c r="E2187" i="2"/>
  <c r="D2187" i="2"/>
  <c r="J2186" i="2"/>
  <c r="I2186" i="2"/>
  <c r="H2186" i="2"/>
  <c r="G2186" i="2"/>
  <c r="F2186" i="2"/>
  <c r="E2186" i="2"/>
  <c r="D2186" i="2"/>
  <c r="J2185" i="2"/>
  <c r="I2185" i="2"/>
  <c r="H2185" i="2"/>
  <c r="G2185" i="2"/>
  <c r="F2185" i="2"/>
  <c r="E2185" i="2"/>
  <c r="D2185" i="2"/>
  <c r="J2184" i="2"/>
  <c r="I2184" i="2"/>
  <c r="H2184" i="2"/>
  <c r="G2184" i="2"/>
  <c r="F2184" i="2"/>
  <c r="E2184" i="2"/>
  <c r="D2184" i="2"/>
  <c r="J2183" i="2"/>
  <c r="I2183" i="2"/>
  <c r="H2183" i="2"/>
  <c r="G2183" i="2"/>
  <c r="F2183" i="2"/>
  <c r="E2183" i="2"/>
  <c r="D2183" i="2"/>
  <c r="J2182" i="2"/>
  <c r="I2182" i="2"/>
  <c r="H2182" i="2"/>
  <c r="G2182" i="2"/>
  <c r="F2182" i="2"/>
  <c r="E2182" i="2"/>
  <c r="D2182" i="2"/>
  <c r="J2181" i="2"/>
  <c r="I2181" i="2"/>
  <c r="H2181" i="2"/>
  <c r="G2181" i="2"/>
  <c r="F2181" i="2"/>
  <c r="E2181" i="2"/>
  <c r="D2181" i="2"/>
  <c r="J2180" i="2"/>
  <c r="I2180" i="2"/>
  <c r="H2180" i="2"/>
  <c r="G2180" i="2"/>
  <c r="F2180" i="2"/>
  <c r="E2180" i="2"/>
  <c r="D2180" i="2"/>
  <c r="J2179" i="2"/>
  <c r="I2179" i="2"/>
  <c r="H2179" i="2"/>
  <c r="G2179" i="2"/>
  <c r="F2179" i="2"/>
  <c r="E2179" i="2"/>
  <c r="D2179" i="2"/>
  <c r="J2177" i="2"/>
  <c r="I2177" i="2"/>
  <c r="H2177" i="2"/>
  <c r="G2177" i="2"/>
  <c r="F2177" i="2"/>
  <c r="E2177" i="2"/>
  <c r="D2177" i="2"/>
  <c r="J2176" i="2"/>
  <c r="I2176" i="2"/>
  <c r="H2176" i="2"/>
  <c r="G2176" i="2"/>
  <c r="F2176" i="2"/>
  <c r="E2176" i="2"/>
  <c r="D2176" i="2"/>
  <c r="J2175" i="2"/>
  <c r="I2175" i="2"/>
  <c r="H2175" i="2"/>
  <c r="G2175" i="2"/>
  <c r="F2175" i="2"/>
  <c r="E2175" i="2"/>
  <c r="D2175" i="2"/>
  <c r="J2174" i="2"/>
  <c r="I2174" i="2"/>
  <c r="H2174" i="2"/>
  <c r="G2174" i="2"/>
  <c r="F2174" i="2"/>
  <c r="E2174" i="2"/>
  <c r="D2174" i="2"/>
  <c r="J2173" i="2"/>
  <c r="I2173" i="2"/>
  <c r="H2173" i="2"/>
  <c r="G2173" i="2"/>
  <c r="F2173" i="2"/>
  <c r="E2173" i="2"/>
  <c r="D2173" i="2"/>
  <c r="J2171" i="2"/>
  <c r="I2171" i="2"/>
  <c r="H2171" i="2"/>
  <c r="G2171" i="2"/>
  <c r="F2171" i="2"/>
  <c r="E2171" i="2"/>
  <c r="D2171" i="2"/>
  <c r="J2170" i="2"/>
  <c r="I2170" i="2"/>
  <c r="H2170" i="2"/>
  <c r="G2170" i="2"/>
  <c r="F2170" i="2"/>
  <c r="E2170" i="2"/>
  <c r="D2170" i="2"/>
  <c r="J2168" i="2"/>
  <c r="I2168" i="2"/>
  <c r="H2168" i="2"/>
  <c r="G2168" i="2"/>
  <c r="F2168" i="2"/>
  <c r="E2168" i="2"/>
  <c r="D2168" i="2"/>
  <c r="J2165" i="2"/>
  <c r="I2165" i="2"/>
  <c r="H2165" i="2"/>
  <c r="G2165" i="2"/>
  <c r="F2165" i="2"/>
  <c r="E2165" i="2"/>
  <c r="D2165" i="2"/>
  <c r="J2164" i="2"/>
  <c r="I2164" i="2"/>
  <c r="H2164" i="2"/>
  <c r="G2164" i="2"/>
  <c r="F2164" i="2"/>
  <c r="E2164" i="2"/>
  <c r="D2164" i="2"/>
  <c r="J2163" i="2"/>
  <c r="I2163" i="2"/>
  <c r="H2163" i="2"/>
  <c r="G2163" i="2"/>
  <c r="F2163" i="2"/>
  <c r="E2163" i="2"/>
  <c r="D2163" i="2"/>
  <c r="J2162" i="2"/>
  <c r="I2162" i="2"/>
  <c r="H2162" i="2"/>
  <c r="G2162" i="2"/>
  <c r="F2162" i="2"/>
  <c r="E2162" i="2"/>
  <c r="D2162" i="2"/>
  <c r="J2160" i="2"/>
  <c r="I2160" i="2"/>
  <c r="H2160" i="2"/>
  <c r="G2160" i="2"/>
  <c r="F2160" i="2"/>
  <c r="E2160" i="2"/>
  <c r="D2160" i="2"/>
  <c r="J2159" i="2"/>
  <c r="I2159" i="2"/>
  <c r="H2159" i="2"/>
  <c r="G2159" i="2"/>
  <c r="F2159" i="2"/>
  <c r="E2159" i="2"/>
  <c r="D2159" i="2"/>
  <c r="J2158" i="2"/>
  <c r="I2158" i="2"/>
  <c r="H2158" i="2"/>
  <c r="G2158" i="2"/>
  <c r="F2158" i="2"/>
  <c r="E2158" i="2"/>
  <c r="D2158" i="2"/>
  <c r="J2157" i="2"/>
  <c r="I2157" i="2"/>
  <c r="H2157" i="2"/>
  <c r="G2157" i="2"/>
  <c r="F2157" i="2"/>
  <c r="E2157" i="2"/>
  <c r="D2157" i="2"/>
  <c r="J2155" i="2"/>
  <c r="I2155" i="2"/>
  <c r="H2155" i="2"/>
  <c r="G2155" i="2"/>
  <c r="F2155" i="2"/>
  <c r="E2155" i="2"/>
  <c r="D2155" i="2"/>
  <c r="J2154" i="2"/>
  <c r="I2154" i="2"/>
  <c r="H2154" i="2"/>
  <c r="G2154" i="2"/>
  <c r="F2154" i="2"/>
  <c r="E2154" i="2"/>
  <c r="D2154" i="2"/>
  <c r="J2153" i="2"/>
  <c r="I2153" i="2"/>
  <c r="H2153" i="2"/>
  <c r="G2153" i="2"/>
  <c r="F2153" i="2"/>
  <c r="E2153" i="2"/>
  <c r="D2153" i="2"/>
  <c r="J2152" i="2"/>
  <c r="I2152" i="2"/>
  <c r="H2152" i="2"/>
  <c r="G2152" i="2"/>
  <c r="F2152" i="2"/>
  <c r="E2152" i="2"/>
  <c r="D2152" i="2"/>
  <c r="J2151" i="2"/>
  <c r="I2151" i="2"/>
  <c r="H2151" i="2"/>
  <c r="G2151" i="2"/>
  <c r="F2151" i="2"/>
  <c r="E2151" i="2"/>
  <c r="D2151" i="2"/>
  <c r="J2150" i="2"/>
  <c r="I2150" i="2"/>
  <c r="H2150" i="2"/>
  <c r="G2150" i="2"/>
  <c r="F2150" i="2"/>
  <c r="E2150" i="2"/>
  <c r="D2150" i="2"/>
  <c r="J2149" i="2"/>
  <c r="I2149" i="2"/>
  <c r="H2149" i="2"/>
  <c r="G2149" i="2"/>
  <c r="F2149" i="2"/>
  <c r="E2149" i="2"/>
  <c r="D2149" i="2"/>
  <c r="J2148" i="2"/>
  <c r="I2148" i="2"/>
  <c r="H2148" i="2"/>
  <c r="G2148" i="2"/>
  <c r="F2148" i="2"/>
  <c r="E2148" i="2"/>
  <c r="D2148" i="2"/>
  <c r="J2147" i="2"/>
  <c r="I2147" i="2"/>
  <c r="H2147" i="2"/>
  <c r="G2147" i="2"/>
  <c r="F2147" i="2"/>
  <c r="E2147" i="2"/>
  <c r="D2147" i="2"/>
  <c r="J2146" i="2"/>
  <c r="I2146" i="2"/>
  <c r="H2146" i="2"/>
  <c r="G2146" i="2"/>
  <c r="F2146" i="2"/>
  <c r="E2146" i="2"/>
  <c r="D2146" i="2"/>
  <c r="J2145" i="2"/>
  <c r="I2145" i="2"/>
  <c r="H2145" i="2"/>
  <c r="G2145" i="2"/>
  <c r="F2145" i="2"/>
  <c r="E2145" i="2"/>
  <c r="D2145" i="2"/>
  <c r="J2144" i="2"/>
  <c r="I2144" i="2"/>
  <c r="H2144" i="2"/>
  <c r="G2144" i="2"/>
  <c r="F2144" i="2"/>
  <c r="E2144" i="2"/>
  <c r="D2144" i="2"/>
  <c r="J2143" i="2"/>
  <c r="I2143" i="2"/>
  <c r="H2143" i="2"/>
  <c r="G2143" i="2"/>
  <c r="F2143" i="2"/>
  <c r="E2143" i="2"/>
  <c r="D2143" i="2"/>
  <c r="J2142" i="2"/>
  <c r="I2142" i="2"/>
  <c r="H2142" i="2"/>
  <c r="G2142" i="2"/>
  <c r="F2142" i="2"/>
  <c r="E2142" i="2"/>
  <c r="D2142" i="2"/>
  <c r="J2141" i="2"/>
  <c r="I2141" i="2"/>
  <c r="H2141" i="2"/>
  <c r="G2141" i="2"/>
  <c r="F2141" i="2"/>
  <c r="E2141" i="2"/>
  <c r="D2141" i="2"/>
  <c r="J2140" i="2"/>
  <c r="I2140" i="2"/>
  <c r="H2140" i="2"/>
  <c r="G2140" i="2"/>
  <c r="F2140" i="2"/>
  <c r="E2140" i="2"/>
  <c r="D2140" i="2"/>
  <c r="J2139" i="2"/>
  <c r="I2139" i="2"/>
  <c r="H2139" i="2"/>
  <c r="G2139" i="2"/>
  <c r="F2139" i="2"/>
  <c r="E2139" i="2"/>
  <c r="D2139" i="2"/>
  <c r="J2138" i="2"/>
  <c r="I2138" i="2"/>
  <c r="H2138" i="2"/>
  <c r="G2138" i="2"/>
  <c r="F2138" i="2"/>
  <c r="E2138" i="2"/>
  <c r="D2138" i="2"/>
  <c r="J2137" i="2"/>
  <c r="I2137" i="2"/>
  <c r="H2137" i="2"/>
  <c r="G2137" i="2"/>
  <c r="F2137" i="2"/>
  <c r="E2137" i="2"/>
  <c r="D2137" i="2"/>
  <c r="J2136" i="2"/>
  <c r="I2136" i="2"/>
  <c r="H2136" i="2"/>
  <c r="G2136" i="2"/>
  <c r="F2136" i="2"/>
  <c r="E2136" i="2"/>
  <c r="D2136" i="2"/>
  <c r="J2135" i="2"/>
  <c r="I2135" i="2"/>
  <c r="H2135" i="2"/>
  <c r="G2135" i="2"/>
  <c r="F2135" i="2"/>
  <c r="E2135" i="2"/>
  <c r="D2135" i="2"/>
  <c r="J2134" i="2"/>
  <c r="I2134" i="2"/>
  <c r="H2134" i="2"/>
  <c r="G2134" i="2"/>
  <c r="F2134" i="2"/>
  <c r="E2134" i="2"/>
  <c r="D2134" i="2"/>
  <c r="J2133" i="2"/>
  <c r="I2133" i="2"/>
  <c r="H2133" i="2"/>
  <c r="G2133" i="2"/>
  <c r="F2133" i="2"/>
  <c r="E2133" i="2"/>
  <c r="D2133" i="2"/>
  <c r="J2132" i="2"/>
  <c r="I2132" i="2"/>
  <c r="H2132" i="2"/>
  <c r="G2132" i="2"/>
  <c r="F2132" i="2"/>
  <c r="E2132" i="2"/>
  <c r="D2132" i="2"/>
  <c r="J2131" i="2"/>
  <c r="I2131" i="2"/>
  <c r="H2131" i="2"/>
  <c r="G2131" i="2"/>
  <c r="F2131" i="2"/>
  <c r="E2131" i="2"/>
  <c r="D2131" i="2"/>
  <c r="J2129" i="2"/>
  <c r="I2129" i="2"/>
  <c r="H2129" i="2"/>
  <c r="G2129" i="2"/>
  <c r="F2129" i="2"/>
  <c r="E2129" i="2"/>
  <c r="D2129" i="2"/>
  <c r="J2128" i="2"/>
  <c r="I2128" i="2"/>
  <c r="H2128" i="2"/>
  <c r="G2128" i="2"/>
  <c r="F2128" i="2"/>
  <c r="E2128" i="2"/>
  <c r="D2128" i="2"/>
  <c r="J2127" i="2"/>
  <c r="I2127" i="2"/>
  <c r="H2127" i="2"/>
  <c r="G2127" i="2"/>
  <c r="F2127" i="2"/>
  <c r="E2127" i="2"/>
  <c r="D2127" i="2"/>
  <c r="J2125" i="2"/>
  <c r="I2125" i="2"/>
  <c r="H2125" i="2"/>
  <c r="G2125" i="2"/>
  <c r="F2125" i="2"/>
  <c r="E2125" i="2"/>
  <c r="D2125" i="2"/>
  <c r="J2124" i="2"/>
  <c r="I2124" i="2"/>
  <c r="H2124" i="2"/>
  <c r="G2124" i="2"/>
  <c r="F2124" i="2"/>
  <c r="E2124" i="2"/>
  <c r="D2124" i="2"/>
  <c r="J2123" i="2"/>
  <c r="I2123" i="2"/>
  <c r="H2123" i="2"/>
  <c r="G2123" i="2"/>
  <c r="F2123" i="2"/>
  <c r="E2123" i="2"/>
  <c r="D2123" i="2"/>
  <c r="J2122" i="2"/>
  <c r="I2122" i="2"/>
  <c r="H2122" i="2"/>
  <c r="G2122" i="2"/>
  <c r="F2122" i="2"/>
  <c r="E2122" i="2"/>
  <c r="D2122" i="2"/>
  <c r="J2121" i="2"/>
  <c r="I2121" i="2"/>
  <c r="H2121" i="2"/>
  <c r="G2121" i="2"/>
  <c r="F2121" i="2"/>
  <c r="E2121" i="2"/>
  <c r="D2121" i="2"/>
  <c r="J2120" i="2"/>
  <c r="I2120" i="2"/>
  <c r="H2120" i="2"/>
  <c r="G2120" i="2"/>
  <c r="F2120" i="2"/>
  <c r="E2120" i="2"/>
  <c r="D2120" i="2"/>
  <c r="J2119" i="2"/>
  <c r="I2119" i="2"/>
  <c r="H2119" i="2"/>
  <c r="G2119" i="2"/>
  <c r="F2119" i="2"/>
  <c r="E2119" i="2"/>
  <c r="D2119" i="2"/>
  <c r="J2118" i="2"/>
  <c r="I2118" i="2"/>
  <c r="H2118" i="2"/>
  <c r="G2118" i="2"/>
  <c r="F2118" i="2"/>
  <c r="E2118" i="2"/>
  <c r="D2118" i="2"/>
  <c r="J2115" i="2"/>
  <c r="I2115" i="2"/>
  <c r="H2115" i="2"/>
  <c r="G2115" i="2"/>
  <c r="F2115" i="2"/>
  <c r="E2115" i="2"/>
  <c r="D2115" i="2"/>
  <c r="J2114" i="2"/>
  <c r="I2114" i="2"/>
  <c r="H2114" i="2"/>
  <c r="G2114" i="2"/>
  <c r="F2114" i="2"/>
  <c r="E2114" i="2"/>
  <c r="D2114" i="2"/>
  <c r="J2113" i="2"/>
  <c r="I2113" i="2"/>
  <c r="H2113" i="2"/>
  <c r="G2113" i="2"/>
  <c r="F2113" i="2"/>
  <c r="E2113" i="2"/>
  <c r="D2113" i="2"/>
  <c r="J2112" i="2"/>
  <c r="I2112" i="2"/>
  <c r="H2112" i="2"/>
  <c r="G2112" i="2"/>
  <c r="F2112" i="2"/>
  <c r="E2112" i="2"/>
  <c r="D2112" i="2"/>
  <c r="J2110" i="2"/>
  <c r="I2110" i="2"/>
  <c r="H2110" i="2"/>
  <c r="G2110" i="2"/>
  <c r="F2110" i="2"/>
  <c r="E2110" i="2"/>
  <c r="D2110" i="2"/>
  <c r="J2109" i="2"/>
  <c r="I2109" i="2"/>
  <c r="H2109" i="2"/>
  <c r="G2109" i="2"/>
  <c r="F2109" i="2"/>
  <c r="E2109" i="2"/>
  <c r="D2109" i="2"/>
  <c r="J2108" i="2"/>
  <c r="I2108" i="2"/>
  <c r="H2108" i="2"/>
  <c r="G2108" i="2"/>
  <c r="F2108" i="2"/>
  <c r="E2108" i="2"/>
  <c r="D2108" i="2"/>
  <c r="J2107" i="2"/>
  <c r="I2107" i="2"/>
  <c r="H2107" i="2"/>
  <c r="G2107" i="2"/>
  <c r="F2107" i="2"/>
  <c r="E2107" i="2"/>
  <c r="D2107" i="2"/>
  <c r="J2106" i="2"/>
  <c r="I2106" i="2"/>
  <c r="H2106" i="2"/>
  <c r="G2106" i="2"/>
  <c r="F2106" i="2"/>
  <c r="E2106" i="2"/>
  <c r="D2106" i="2"/>
  <c r="J2105" i="2"/>
  <c r="I2105" i="2"/>
  <c r="H2105" i="2"/>
  <c r="G2105" i="2"/>
  <c r="F2105" i="2"/>
  <c r="E2105" i="2"/>
  <c r="D2105" i="2"/>
  <c r="J2104" i="2"/>
  <c r="I2104" i="2"/>
  <c r="H2104" i="2"/>
  <c r="G2104" i="2"/>
  <c r="F2104" i="2"/>
  <c r="E2104" i="2"/>
  <c r="D2104" i="2"/>
  <c r="J2102" i="2"/>
  <c r="I2102" i="2"/>
  <c r="H2102" i="2"/>
  <c r="G2102" i="2"/>
  <c r="F2102" i="2"/>
  <c r="E2102" i="2"/>
  <c r="D2102" i="2"/>
  <c r="J2101" i="2"/>
  <c r="I2101" i="2"/>
  <c r="H2101" i="2"/>
  <c r="G2101" i="2"/>
  <c r="F2101" i="2"/>
  <c r="E2101" i="2"/>
  <c r="D2101" i="2"/>
  <c r="J2100" i="2"/>
  <c r="I2100" i="2"/>
  <c r="H2100" i="2"/>
  <c r="G2100" i="2"/>
  <c r="F2100" i="2"/>
  <c r="E2100" i="2"/>
  <c r="D2100" i="2"/>
  <c r="J2099" i="2"/>
  <c r="I2099" i="2"/>
  <c r="H2099" i="2"/>
  <c r="G2099" i="2"/>
  <c r="F2099" i="2"/>
  <c r="E2099" i="2"/>
  <c r="D2099" i="2"/>
  <c r="J2097" i="2"/>
  <c r="I2097" i="2"/>
  <c r="H2097" i="2"/>
  <c r="G2097" i="2"/>
  <c r="F2097" i="2"/>
  <c r="E2097" i="2"/>
  <c r="D2097" i="2"/>
  <c r="J2096" i="2"/>
  <c r="I2096" i="2"/>
  <c r="H2096" i="2"/>
  <c r="G2096" i="2"/>
  <c r="F2096" i="2"/>
  <c r="E2096" i="2"/>
  <c r="D2096" i="2"/>
  <c r="J2095" i="2"/>
  <c r="I2095" i="2"/>
  <c r="H2095" i="2"/>
  <c r="G2095" i="2"/>
  <c r="F2095" i="2"/>
  <c r="E2095" i="2"/>
  <c r="D2095" i="2"/>
  <c r="J2094" i="2"/>
  <c r="I2094" i="2"/>
  <c r="H2094" i="2"/>
  <c r="G2094" i="2"/>
  <c r="F2094" i="2"/>
  <c r="E2094" i="2"/>
  <c r="D2094" i="2"/>
  <c r="J2093" i="2"/>
  <c r="I2093" i="2"/>
  <c r="H2093" i="2"/>
  <c r="G2093" i="2"/>
  <c r="F2093" i="2"/>
  <c r="E2093" i="2"/>
  <c r="D2093" i="2"/>
  <c r="J2092" i="2"/>
  <c r="I2092" i="2"/>
  <c r="H2092" i="2"/>
  <c r="G2092" i="2"/>
  <c r="F2092" i="2"/>
  <c r="E2092" i="2"/>
  <c r="D2092" i="2"/>
  <c r="J2091" i="2"/>
  <c r="I2091" i="2"/>
  <c r="H2091" i="2"/>
  <c r="G2091" i="2"/>
  <c r="F2091" i="2"/>
  <c r="E2091" i="2"/>
  <c r="D2091" i="2"/>
  <c r="J2090" i="2"/>
  <c r="I2090" i="2"/>
  <c r="H2090" i="2"/>
  <c r="G2090" i="2"/>
  <c r="F2090" i="2"/>
  <c r="E2090" i="2"/>
  <c r="D2090" i="2"/>
  <c r="J2088" i="2"/>
  <c r="I2088" i="2"/>
  <c r="H2088" i="2"/>
  <c r="G2088" i="2"/>
  <c r="F2088" i="2"/>
  <c r="E2088" i="2"/>
  <c r="D2088" i="2"/>
  <c r="J2087" i="2"/>
  <c r="I2087" i="2"/>
  <c r="H2087" i="2"/>
  <c r="G2087" i="2"/>
  <c r="F2087" i="2"/>
  <c r="E2087" i="2"/>
  <c r="D2087" i="2"/>
  <c r="J2086" i="2"/>
  <c r="I2086" i="2"/>
  <c r="H2086" i="2"/>
  <c r="G2086" i="2"/>
  <c r="F2086" i="2"/>
  <c r="E2086" i="2"/>
  <c r="D2086" i="2"/>
  <c r="J2085" i="2"/>
  <c r="I2085" i="2"/>
  <c r="H2085" i="2"/>
  <c r="G2085" i="2"/>
  <c r="F2085" i="2"/>
  <c r="E2085" i="2"/>
  <c r="D2085" i="2"/>
  <c r="J2084" i="2"/>
  <c r="I2084" i="2"/>
  <c r="H2084" i="2"/>
  <c r="G2084" i="2"/>
  <c r="F2084" i="2"/>
  <c r="E2084" i="2"/>
  <c r="D2084" i="2"/>
  <c r="J2083" i="2"/>
  <c r="I2083" i="2"/>
  <c r="H2083" i="2"/>
  <c r="G2083" i="2"/>
  <c r="F2083" i="2"/>
  <c r="E2083" i="2"/>
  <c r="D2083" i="2"/>
  <c r="J2082" i="2"/>
  <c r="I2082" i="2"/>
  <c r="H2082" i="2"/>
  <c r="G2082" i="2"/>
  <c r="F2082" i="2"/>
  <c r="E2082" i="2"/>
  <c r="D2082" i="2"/>
  <c r="J2081" i="2"/>
  <c r="I2081" i="2"/>
  <c r="H2081" i="2"/>
  <c r="G2081" i="2"/>
  <c r="F2081" i="2"/>
  <c r="E2081" i="2"/>
  <c r="D2081" i="2"/>
  <c r="J2080" i="2"/>
  <c r="I2080" i="2"/>
  <c r="H2080" i="2"/>
  <c r="G2080" i="2"/>
  <c r="F2080" i="2"/>
  <c r="E2080" i="2"/>
  <c r="D2080" i="2"/>
  <c r="J2079" i="2"/>
  <c r="I2079" i="2"/>
  <c r="H2079" i="2"/>
  <c r="G2079" i="2"/>
  <c r="F2079" i="2"/>
  <c r="E2079" i="2"/>
  <c r="D2079" i="2"/>
  <c r="J2078" i="2"/>
  <c r="I2078" i="2"/>
  <c r="H2078" i="2"/>
  <c r="G2078" i="2"/>
  <c r="F2078" i="2"/>
  <c r="E2078" i="2"/>
  <c r="D2078" i="2"/>
  <c r="J2077" i="2"/>
  <c r="I2077" i="2"/>
  <c r="H2077" i="2"/>
  <c r="G2077" i="2"/>
  <c r="F2077" i="2"/>
  <c r="E2077" i="2"/>
  <c r="D2077" i="2"/>
  <c r="J2076" i="2"/>
  <c r="I2076" i="2"/>
  <c r="H2076" i="2"/>
  <c r="G2076" i="2"/>
  <c r="F2076" i="2"/>
  <c r="E2076" i="2"/>
  <c r="D2076" i="2"/>
  <c r="J2075" i="2"/>
  <c r="I2075" i="2"/>
  <c r="H2075" i="2"/>
  <c r="G2075" i="2"/>
  <c r="F2075" i="2"/>
  <c r="E2075" i="2"/>
  <c r="D2075" i="2"/>
  <c r="J2074" i="2"/>
  <c r="I2074" i="2"/>
  <c r="H2074" i="2"/>
  <c r="G2074" i="2"/>
  <c r="F2074" i="2"/>
  <c r="E2074" i="2"/>
  <c r="D2074" i="2"/>
  <c r="J2073" i="2"/>
  <c r="I2073" i="2"/>
  <c r="H2073" i="2"/>
  <c r="G2073" i="2"/>
  <c r="F2073" i="2"/>
  <c r="E2073" i="2"/>
  <c r="D2073" i="2"/>
  <c r="J2072" i="2"/>
  <c r="I2072" i="2"/>
  <c r="H2072" i="2"/>
  <c r="G2072" i="2"/>
  <c r="F2072" i="2"/>
  <c r="E2072" i="2"/>
  <c r="D2072" i="2"/>
  <c r="J2071" i="2"/>
  <c r="I2071" i="2"/>
  <c r="H2071" i="2"/>
  <c r="G2071" i="2"/>
  <c r="F2071" i="2"/>
  <c r="E2071" i="2"/>
  <c r="D2071" i="2"/>
  <c r="J2070" i="2"/>
  <c r="I2070" i="2"/>
  <c r="H2070" i="2"/>
  <c r="G2070" i="2"/>
  <c r="F2070" i="2"/>
  <c r="E2070" i="2"/>
  <c r="D2070" i="2"/>
  <c r="J2069" i="2"/>
  <c r="I2069" i="2"/>
  <c r="H2069" i="2"/>
  <c r="G2069" i="2"/>
  <c r="F2069" i="2"/>
  <c r="E2069" i="2"/>
  <c r="D2069" i="2"/>
  <c r="J2064" i="2"/>
  <c r="I2064" i="2"/>
  <c r="H2064" i="2"/>
  <c r="G2064" i="2"/>
  <c r="F2064" i="2"/>
  <c r="E2064" i="2"/>
  <c r="D2064" i="2"/>
  <c r="J2063" i="2"/>
  <c r="I2063" i="2"/>
  <c r="H2063" i="2"/>
  <c r="G2063" i="2"/>
  <c r="F2063" i="2"/>
  <c r="E2063" i="2"/>
  <c r="D2063" i="2"/>
  <c r="J2062" i="2"/>
  <c r="I2062" i="2"/>
  <c r="H2062" i="2"/>
  <c r="G2062" i="2"/>
  <c r="F2062" i="2"/>
  <c r="E2062" i="2"/>
  <c r="D2062" i="2"/>
  <c r="J2061" i="2"/>
  <c r="I2061" i="2"/>
  <c r="H2061" i="2"/>
  <c r="G2061" i="2"/>
  <c r="F2061" i="2"/>
  <c r="E2061" i="2"/>
  <c r="D2061" i="2"/>
  <c r="J2059" i="2"/>
  <c r="I2059" i="2"/>
  <c r="H2059" i="2"/>
  <c r="G2059" i="2"/>
  <c r="F2059" i="2"/>
  <c r="E2059" i="2"/>
  <c r="D2059" i="2"/>
  <c r="J2058" i="2"/>
  <c r="I2058" i="2"/>
  <c r="H2058" i="2"/>
  <c r="G2058" i="2"/>
  <c r="F2058" i="2"/>
  <c r="E2058" i="2"/>
  <c r="D2058" i="2"/>
  <c r="J2057" i="2"/>
  <c r="I2057" i="2"/>
  <c r="H2057" i="2"/>
  <c r="G2057" i="2"/>
  <c r="F2057" i="2"/>
  <c r="E2057" i="2"/>
  <c r="D2057" i="2"/>
  <c r="J2056" i="2"/>
  <c r="I2056" i="2"/>
  <c r="H2056" i="2"/>
  <c r="G2056" i="2"/>
  <c r="F2056" i="2"/>
  <c r="E2056" i="2"/>
  <c r="D2056" i="2"/>
  <c r="J2055" i="2"/>
  <c r="I2055" i="2"/>
  <c r="H2055" i="2"/>
  <c r="G2055" i="2"/>
  <c r="F2055" i="2"/>
  <c r="E2055" i="2"/>
  <c r="D2055" i="2"/>
  <c r="J2053" i="2"/>
  <c r="I2053" i="2"/>
  <c r="H2053" i="2"/>
  <c r="G2053" i="2"/>
  <c r="F2053" i="2"/>
  <c r="E2053" i="2"/>
  <c r="D2053" i="2"/>
  <c r="J2052" i="2"/>
  <c r="I2052" i="2"/>
  <c r="H2052" i="2"/>
  <c r="G2052" i="2"/>
  <c r="F2052" i="2"/>
  <c r="E2052" i="2"/>
  <c r="D2052" i="2"/>
  <c r="J2051" i="2"/>
  <c r="I2051" i="2"/>
  <c r="H2051" i="2"/>
  <c r="G2051" i="2"/>
  <c r="F2051" i="2"/>
  <c r="E2051" i="2"/>
  <c r="D2051" i="2"/>
  <c r="J2050" i="2"/>
  <c r="I2050" i="2"/>
  <c r="H2050" i="2"/>
  <c r="G2050" i="2"/>
  <c r="F2050" i="2"/>
  <c r="E2050" i="2"/>
  <c r="D2050" i="2"/>
  <c r="J2049" i="2"/>
  <c r="I2049" i="2"/>
  <c r="H2049" i="2"/>
  <c r="G2049" i="2"/>
  <c r="F2049" i="2"/>
  <c r="E2049" i="2"/>
  <c r="D2049" i="2"/>
  <c r="J2048" i="2"/>
  <c r="I2048" i="2"/>
  <c r="H2048" i="2"/>
  <c r="G2048" i="2"/>
  <c r="F2048" i="2"/>
  <c r="E2048" i="2"/>
  <c r="D2048" i="2"/>
  <c r="J2047" i="2"/>
  <c r="I2047" i="2"/>
  <c r="H2047" i="2"/>
  <c r="G2047" i="2"/>
  <c r="F2047" i="2"/>
  <c r="E2047" i="2"/>
  <c r="D2047" i="2"/>
  <c r="J2046" i="2"/>
  <c r="I2046" i="2"/>
  <c r="H2046" i="2"/>
  <c r="G2046" i="2"/>
  <c r="F2046" i="2"/>
  <c r="E2046" i="2"/>
  <c r="D2046" i="2"/>
  <c r="J2045" i="2"/>
  <c r="I2045" i="2"/>
  <c r="H2045" i="2"/>
  <c r="G2045" i="2"/>
  <c r="F2045" i="2"/>
  <c r="E2045" i="2"/>
  <c r="D2045" i="2"/>
  <c r="J2044" i="2"/>
  <c r="I2044" i="2"/>
  <c r="H2044" i="2"/>
  <c r="G2044" i="2"/>
  <c r="F2044" i="2"/>
  <c r="E2044" i="2"/>
  <c r="D2044" i="2"/>
  <c r="J2043" i="2"/>
  <c r="I2043" i="2"/>
  <c r="H2043" i="2"/>
  <c r="G2043" i="2"/>
  <c r="F2043" i="2"/>
  <c r="E2043" i="2"/>
  <c r="D2043" i="2"/>
  <c r="J2042" i="2"/>
  <c r="I2042" i="2"/>
  <c r="H2042" i="2"/>
  <c r="G2042" i="2"/>
  <c r="F2042" i="2"/>
  <c r="E2042" i="2"/>
  <c r="D2042" i="2"/>
  <c r="J2041" i="2"/>
  <c r="I2041" i="2"/>
  <c r="H2041" i="2"/>
  <c r="G2041" i="2"/>
  <c r="F2041" i="2"/>
  <c r="E2041" i="2"/>
  <c r="D2041" i="2"/>
  <c r="J2040" i="2"/>
  <c r="I2040" i="2"/>
  <c r="H2040" i="2"/>
  <c r="G2040" i="2"/>
  <c r="F2040" i="2"/>
  <c r="E2040" i="2"/>
  <c r="D2040" i="2"/>
  <c r="J2039" i="2"/>
  <c r="I2039" i="2"/>
  <c r="H2039" i="2"/>
  <c r="G2039" i="2"/>
  <c r="F2039" i="2"/>
  <c r="E2039" i="2"/>
  <c r="D2039" i="2"/>
  <c r="J2038" i="2"/>
  <c r="I2038" i="2"/>
  <c r="H2038" i="2"/>
  <c r="G2038" i="2"/>
  <c r="F2038" i="2"/>
  <c r="E2038" i="2"/>
  <c r="D2038" i="2"/>
  <c r="J2037" i="2"/>
  <c r="I2037" i="2"/>
  <c r="H2037" i="2"/>
  <c r="G2037" i="2"/>
  <c r="F2037" i="2"/>
  <c r="E2037" i="2"/>
  <c r="D2037" i="2"/>
  <c r="J2036" i="2"/>
  <c r="I2036" i="2"/>
  <c r="H2036" i="2"/>
  <c r="G2036" i="2"/>
  <c r="F2036" i="2"/>
  <c r="E2036" i="2"/>
  <c r="D2036" i="2"/>
  <c r="J2035" i="2"/>
  <c r="I2035" i="2"/>
  <c r="H2035" i="2"/>
  <c r="G2035" i="2"/>
  <c r="F2035" i="2"/>
  <c r="E2035" i="2"/>
  <c r="D2035" i="2"/>
  <c r="J2034" i="2"/>
  <c r="I2034" i="2"/>
  <c r="H2034" i="2"/>
  <c r="G2034" i="2"/>
  <c r="F2034" i="2"/>
  <c r="E2034" i="2"/>
  <c r="D2034" i="2"/>
  <c r="J2033" i="2"/>
  <c r="I2033" i="2"/>
  <c r="H2033" i="2"/>
  <c r="G2033" i="2"/>
  <c r="F2033" i="2"/>
  <c r="E2033" i="2"/>
  <c r="D2033" i="2"/>
  <c r="J2032" i="2"/>
  <c r="I2032" i="2"/>
  <c r="H2032" i="2"/>
  <c r="G2032" i="2"/>
  <c r="F2032" i="2"/>
  <c r="E2032" i="2"/>
  <c r="D2032" i="2"/>
  <c r="J2031" i="2"/>
  <c r="I2031" i="2"/>
  <c r="H2031" i="2"/>
  <c r="G2031" i="2"/>
  <c r="F2031" i="2"/>
  <c r="E2031" i="2"/>
  <c r="D2031" i="2"/>
  <c r="J2030" i="2"/>
  <c r="I2030" i="2"/>
  <c r="H2030" i="2"/>
  <c r="G2030" i="2"/>
  <c r="F2030" i="2"/>
  <c r="E2030" i="2"/>
  <c r="D2030" i="2"/>
  <c r="J2029" i="2"/>
  <c r="I2029" i="2"/>
  <c r="H2029" i="2"/>
  <c r="G2029" i="2"/>
  <c r="F2029" i="2"/>
  <c r="E2029" i="2"/>
  <c r="D2029" i="2"/>
  <c r="J2028" i="2"/>
  <c r="I2028" i="2"/>
  <c r="H2028" i="2"/>
  <c r="G2028" i="2"/>
  <c r="F2028" i="2"/>
  <c r="E2028" i="2"/>
  <c r="D2028" i="2"/>
  <c r="J2027" i="2"/>
  <c r="I2027" i="2"/>
  <c r="H2027" i="2"/>
  <c r="G2027" i="2"/>
  <c r="F2027" i="2"/>
  <c r="E2027" i="2"/>
  <c r="D2027" i="2"/>
  <c r="J2026" i="2"/>
  <c r="I2026" i="2"/>
  <c r="H2026" i="2"/>
  <c r="G2026" i="2"/>
  <c r="F2026" i="2"/>
  <c r="E2026" i="2"/>
  <c r="D2026" i="2"/>
  <c r="J2024" i="2"/>
  <c r="I2024" i="2"/>
  <c r="H2024" i="2"/>
  <c r="G2024" i="2"/>
  <c r="F2024" i="2"/>
  <c r="E2024" i="2"/>
  <c r="D2024" i="2"/>
  <c r="J2018" i="2"/>
  <c r="I2018" i="2"/>
  <c r="H2018" i="2"/>
  <c r="G2018" i="2"/>
  <c r="F2018" i="2"/>
  <c r="E2018" i="2"/>
  <c r="D2018" i="2"/>
  <c r="J2017" i="2"/>
  <c r="I2017" i="2"/>
  <c r="H2017" i="2"/>
  <c r="G2017" i="2"/>
  <c r="F2017" i="2"/>
  <c r="E2017" i="2"/>
  <c r="D2017" i="2"/>
  <c r="J2015" i="2"/>
  <c r="I2015" i="2"/>
  <c r="H2015" i="2"/>
  <c r="G2015" i="2"/>
  <c r="F2015" i="2"/>
  <c r="E2015" i="2"/>
  <c r="D2015" i="2"/>
  <c r="J2013" i="2"/>
  <c r="I2013" i="2"/>
  <c r="H2013" i="2"/>
  <c r="G2013" i="2"/>
  <c r="F2013" i="2"/>
  <c r="E2013" i="2"/>
  <c r="D2013" i="2"/>
  <c r="J2011" i="2"/>
  <c r="I2011" i="2"/>
  <c r="H2011" i="2"/>
  <c r="G2011" i="2"/>
  <c r="F2011" i="2"/>
  <c r="E2011" i="2"/>
  <c r="D2011" i="2"/>
  <c r="J2010" i="2"/>
  <c r="I2010" i="2"/>
  <c r="H2010" i="2"/>
  <c r="G2010" i="2"/>
  <c r="F2010" i="2"/>
  <c r="E2010" i="2"/>
  <c r="D2010" i="2"/>
  <c r="J2009" i="2"/>
  <c r="I2009" i="2"/>
  <c r="H2009" i="2"/>
  <c r="G2009" i="2"/>
  <c r="F2009" i="2"/>
  <c r="E2009" i="2"/>
  <c r="D2009" i="2"/>
  <c r="J2008" i="2"/>
  <c r="I2008" i="2"/>
  <c r="H2008" i="2"/>
  <c r="G2008" i="2"/>
  <c r="F2008" i="2"/>
  <c r="E2008" i="2"/>
  <c r="D2008" i="2"/>
  <c r="J2007" i="2"/>
  <c r="I2007" i="2"/>
  <c r="H2007" i="2"/>
  <c r="G2007" i="2"/>
  <c r="F2007" i="2"/>
  <c r="E2007" i="2"/>
  <c r="D2007" i="2"/>
  <c r="J2006" i="2"/>
  <c r="I2006" i="2"/>
  <c r="H2006" i="2"/>
  <c r="G2006" i="2"/>
  <c r="F2006" i="2"/>
  <c r="E2006" i="2"/>
  <c r="D2006" i="2"/>
  <c r="J2005" i="2"/>
  <c r="I2005" i="2"/>
  <c r="H2005" i="2"/>
  <c r="G2005" i="2"/>
  <c r="F2005" i="2"/>
  <c r="E2005" i="2"/>
  <c r="D2005" i="2"/>
  <c r="J2004" i="2"/>
  <c r="I2004" i="2"/>
  <c r="H2004" i="2"/>
  <c r="G2004" i="2"/>
  <c r="F2004" i="2"/>
  <c r="E2004" i="2"/>
  <c r="D2004" i="2"/>
  <c r="J2002" i="2"/>
  <c r="I2002" i="2"/>
  <c r="H2002" i="2"/>
  <c r="G2002" i="2"/>
  <c r="F2002" i="2"/>
  <c r="E2002" i="2"/>
  <c r="D2002" i="2"/>
  <c r="J2001" i="2"/>
  <c r="I2001" i="2"/>
  <c r="H2001" i="2"/>
  <c r="G2001" i="2"/>
  <c r="F2001" i="2"/>
  <c r="E2001" i="2"/>
  <c r="D2001" i="2"/>
  <c r="J1999" i="2"/>
  <c r="I1999" i="2"/>
  <c r="H1999" i="2"/>
  <c r="G1999" i="2"/>
  <c r="F1999" i="2"/>
  <c r="E1999" i="2"/>
  <c r="D1999" i="2"/>
  <c r="J1998" i="2"/>
  <c r="I1998" i="2"/>
  <c r="H1998" i="2"/>
  <c r="G1998" i="2"/>
  <c r="F1998" i="2"/>
  <c r="E1998" i="2"/>
  <c r="D1998" i="2"/>
  <c r="J1996" i="2"/>
  <c r="I1996" i="2"/>
  <c r="H1996" i="2"/>
  <c r="G1996" i="2"/>
  <c r="F1996" i="2"/>
  <c r="E1996" i="2"/>
  <c r="D1996" i="2"/>
  <c r="J1995" i="2"/>
  <c r="I1995" i="2"/>
  <c r="H1995" i="2"/>
  <c r="G1995" i="2"/>
  <c r="F1995" i="2"/>
  <c r="E1995" i="2"/>
  <c r="D1995" i="2"/>
  <c r="J1994" i="2"/>
  <c r="I1994" i="2"/>
  <c r="H1994" i="2"/>
  <c r="G1994" i="2"/>
  <c r="F1994" i="2"/>
  <c r="E1994" i="2"/>
  <c r="D1994" i="2"/>
  <c r="J1993" i="2"/>
  <c r="I1993" i="2"/>
  <c r="H1993" i="2"/>
  <c r="G1993" i="2"/>
  <c r="F1993" i="2"/>
  <c r="E1993" i="2"/>
  <c r="D1993" i="2"/>
  <c r="J1991" i="2"/>
  <c r="I1991" i="2"/>
  <c r="H1991" i="2"/>
  <c r="G1991" i="2"/>
  <c r="F1991" i="2"/>
  <c r="E1991" i="2"/>
  <c r="D1991" i="2"/>
  <c r="J1990" i="2"/>
  <c r="I1990" i="2"/>
  <c r="H1990" i="2"/>
  <c r="G1990" i="2"/>
  <c r="F1990" i="2"/>
  <c r="E1990" i="2"/>
  <c r="D1990" i="2"/>
  <c r="J1988" i="2"/>
  <c r="I1988" i="2"/>
  <c r="H1988" i="2"/>
  <c r="G1988" i="2"/>
  <c r="F1988" i="2"/>
  <c r="E1988" i="2"/>
  <c r="D1988" i="2"/>
  <c r="J1987" i="2"/>
  <c r="I1987" i="2"/>
  <c r="H1987" i="2"/>
  <c r="G1987" i="2"/>
  <c r="F1987" i="2"/>
  <c r="E1987" i="2"/>
  <c r="D1987" i="2"/>
  <c r="J1986" i="2"/>
  <c r="I1986" i="2"/>
  <c r="H1986" i="2"/>
  <c r="G1986" i="2"/>
  <c r="F1986" i="2"/>
  <c r="E1986" i="2"/>
  <c r="D1986" i="2"/>
  <c r="J1985" i="2"/>
  <c r="I1985" i="2"/>
  <c r="H1985" i="2"/>
  <c r="G1985" i="2"/>
  <c r="F1985" i="2"/>
  <c r="E1985" i="2"/>
  <c r="D1985" i="2"/>
  <c r="J1983" i="2"/>
  <c r="I1983" i="2"/>
  <c r="H1983" i="2"/>
  <c r="G1983" i="2"/>
  <c r="F1983" i="2"/>
  <c r="E1983" i="2"/>
  <c r="D1983" i="2"/>
  <c r="J1982" i="2"/>
  <c r="I1982" i="2"/>
  <c r="H1982" i="2"/>
  <c r="G1982" i="2"/>
  <c r="F1982" i="2"/>
  <c r="E1982" i="2"/>
  <c r="D1982" i="2"/>
  <c r="J1981" i="2"/>
  <c r="I1981" i="2"/>
  <c r="H1981" i="2"/>
  <c r="G1981" i="2"/>
  <c r="F1981" i="2"/>
  <c r="E1981" i="2"/>
  <c r="D1981" i="2"/>
  <c r="J1980" i="2"/>
  <c r="I1980" i="2"/>
  <c r="H1980" i="2"/>
  <c r="G1980" i="2"/>
  <c r="F1980" i="2"/>
  <c r="E1980" i="2"/>
  <c r="D1980" i="2"/>
  <c r="J1979" i="2"/>
  <c r="I1979" i="2"/>
  <c r="H1979" i="2"/>
  <c r="G1979" i="2"/>
  <c r="F1979" i="2"/>
  <c r="E1979" i="2"/>
  <c r="D1979" i="2"/>
  <c r="J1978" i="2"/>
  <c r="I1978" i="2"/>
  <c r="H1978" i="2"/>
  <c r="G1978" i="2"/>
  <c r="F1978" i="2"/>
  <c r="E1978" i="2"/>
  <c r="D1978" i="2"/>
  <c r="J1976" i="2"/>
  <c r="I1976" i="2"/>
  <c r="H1976" i="2"/>
  <c r="G1976" i="2"/>
  <c r="F1976" i="2"/>
  <c r="E1976" i="2"/>
  <c r="D1976" i="2"/>
  <c r="J1975" i="2"/>
  <c r="I1975" i="2"/>
  <c r="H1975" i="2"/>
  <c r="G1975" i="2"/>
  <c r="F1975" i="2"/>
  <c r="E1975" i="2"/>
  <c r="D1975" i="2"/>
  <c r="J1974" i="2"/>
  <c r="I1974" i="2"/>
  <c r="H1974" i="2"/>
  <c r="G1974" i="2"/>
  <c r="F1974" i="2"/>
  <c r="E1974" i="2"/>
  <c r="D1974" i="2"/>
  <c r="J1973" i="2"/>
  <c r="I1973" i="2"/>
  <c r="H1973" i="2"/>
  <c r="G1973" i="2"/>
  <c r="F1973" i="2"/>
  <c r="E1973" i="2"/>
  <c r="D1973" i="2"/>
  <c r="J1972" i="2"/>
  <c r="I1972" i="2"/>
  <c r="H1972" i="2"/>
  <c r="G1972" i="2"/>
  <c r="F1972" i="2"/>
  <c r="E1972" i="2"/>
  <c r="D1972" i="2"/>
  <c r="J1971" i="2"/>
  <c r="I1971" i="2"/>
  <c r="H1971" i="2"/>
  <c r="G1971" i="2"/>
  <c r="F1971" i="2"/>
  <c r="E1971" i="2"/>
  <c r="D1971" i="2"/>
  <c r="J1970" i="2"/>
  <c r="I1970" i="2"/>
  <c r="H1970" i="2"/>
  <c r="G1970" i="2"/>
  <c r="F1970" i="2"/>
  <c r="E1970" i="2"/>
  <c r="D1970" i="2"/>
  <c r="J1969" i="2"/>
  <c r="I1969" i="2"/>
  <c r="H1969" i="2"/>
  <c r="G1969" i="2"/>
  <c r="F1969" i="2"/>
  <c r="E1969" i="2"/>
  <c r="D1969" i="2"/>
  <c r="J1967" i="2"/>
  <c r="I1967" i="2"/>
  <c r="H1967" i="2"/>
  <c r="G1967" i="2"/>
  <c r="F1967" i="2"/>
  <c r="E1967" i="2"/>
  <c r="D1967" i="2"/>
  <c r="J1965" i="2"/>
  <c r="I1965" i="2"/>
  <c r="H1965" i="2"/>
  <c r="G1965" i="2"/>
  <c r="F1965" i="2"/>
  <c r="E1965" i="2"/>
  <c r="D1965" i="2"/>
  <c r="J1964" i="2"/>
  <c r="I1964" i="2"/>
  <c r="H1964" i="2"/>
  <c r="G1964" i="2"/>
  <c r="F1964" i="2"/>
  <c r="E1964" i="2"/>
  <c r="D1964" i="2"/>
  <c r="J1963" i="2"/>
  <c r="I1963" i="2"/>
  <c r="H1963" i="2"/>
  <c r="G1963" i="2"/>
  <c r="F1963" i="2"/>
  <c r="E1963" i="2"/>
  <c r="D1963" i="2"/>
  <c r="J1962" i="2"/>
  <c r="I1962" i="2"/>
  <c r="H1962" i="2"/>
  <c r="G1962" i="2"/>
  <c r="F1962" i="2"/>
  <c r="E1962" i="2"/>
  <c r="D1962" i="2"/>
  <c r="J1961" i="2"/>
  <c r="I1961" i="2"/>
  <c r="H1961" i="2"/>
  <c r="G1961" i="2"/>
  <c r="F1961" i="2"/>
  <c r="E1961" i="2"/>
  <c r="D1961" i="2"/>
  <c r="J1960" i="2"/>
  <c r="I1960" i="2"/>
  <c r="H1960" i="2"/>
  <c r="G1960" i="2"/>
  <c r="F1960" i="2"/>
  <c r="E1960" i="2"/>
  <c r="D1960" i="2"/>
  <c r="J1959" i="2"/>
  <c r="I1959" i="2"/>
  <c r="H1959" i="2"/>
  <c r="G1959" i="2"/>
  <c r="F1959" i="2"/>
  <c r="E1959" i="2"/>
  <c r="D1959" i="2"/>
  <c r="J1958" i="2"/>
  <c r="I1958" i="2"/>
  <c r="H1958" i="2"/>
  <c r="G1958" i="2"/>
  <c r="F1958" i="2"/>
  <c r="E1958" i="2"/>
  <c r="D1958" i="2"/>
  <c r="J1957" i="2"/>
  <c r="I1957" i="2"/>
  <c r="H1957" i="2"/>
  <c r="G1957" i="2"/>
  <c r="F1957" i="2"/>
  <c r="E1957" i="2"/>
  <c r="D1957" i="2"/>
  <c r="J1956" i="2"/>
  <c r="I1956" i="2"/>
  <c r="H1956" i="2"/>
  <c r="G1956" i="2"/>
  <c r="F1956" i="2"/>
  <c r="E1956" i="2"/>
  <c r="D1956" i="2"/>
  <c r="J1955" i="2"/>
  <c r="I1955" i="2"/>
  <c r="H1955" i="2"/>
  <c r="G1955" i="2"/>
  <c r="F1955" i="2"/>
  <c r="E1955" i="2"/>
  <c r="D1955" i="2"/>
  <c r="J1954" i="2"/>
  <c r="I1954" i="2"/>
  <c r="H1954" i="2"/>
  <c r="G1954" i="2"/>
  <c r="F1954" i="2"/>
  <c r="E1954" i="2"/>
  <c r="D1954" i="2"/>
  <c r="J1953" i="2"/>
  <c r="I1953" i="2"/>
  <c r="H1953" i="2"/>
  <c r="G1953" i="2"/>
  <c r="F1953" i="2"/>
  <c r="E1953" i="2"/>
  <c r="D1953" i="2"/>
  <c r="J1952" i="2"/>
  <c r="I1952" i="2"/>
  <c r="H1952" i="2"/>
  <c r="G1952" i="2"/>
  <c r="F1952" i="2"/>
  <c r="E1952" i="2"/>
  <c r="D1952" i="2"/>
  <c r="J1951" i="2"/>
  <c r="I1951" i="2"/>
  <c r="H1951" i="2"/>
  <c r="G1951" i="2"/>
  <c r="F1951" i="2"/>
  <c r="E1951" i="2"/>
  <c r="D1951" i="2"/>
  <c r="J1949" i="2"/>
  <c r="I1949" i="2"/>
  <c r="H1949" i="2"/>
  <c r="G1949" i="2"/>
  <c r="F1949" i="2"/>
  <c r="E1949" i="2"/>
  <c r="D1949" i="2"/>
  <c r="J1947" i="2"/>
  <c r="I1947" i="2"/>
  <c r="H1947" i="2"/>
  <c r="G1947" i="2"/>
  <c r="F1947" i="2"/>
  <c r="E1947" i="2"/>
  <c r="D1947" i="2"/>
  <c r="J1945" i="2"/>
  <c r="I1945" i="2"/>
  <c r="H1945" i="2"/>
  <c r="G1945" i="2"/>
  <c r="F1945" i="2"/>
  <c r="E1945" i="2"/>
  <c r="D1945" i="2"/>
  <c r="J1944" i="2"/>
  <c r="I1944" i="2"/>
  <c r="H1944" i="2"/>
  <c r="G1944" i="2"/>
  <c r="F1944" i="2"/>
  <c r="E1944" i="2"/>
  <c r="D1944" i="2"/>
  <c r="J1943" i="2"/>
  <c r="I1943" i="2"/>
  <c r="H1943" i="2"/>
  <c r="G1943" i="2"/>
  <c r="F1943" i="2"/>
  <c r="E1943" i="2"/>
  <c r="D1943" i="2"/>
  <c r="J1942" i="2"/>
  <c r="I1942" i="2"/>
  <c r="H1942" i="2"/>
  <c r="G1942" i="2"/>
  <c r="F1942" i="2"/>
  <c r="E1942" i="2"/>
  <c r="D1942" i="2"/>
  <c r="J1941" i="2"/>
  <c r="I1941" i="2"/>
  <c r="H1941" i="2"/>
  <c r="G1941" i="2"/>
  <c r="F1941" i="2"/>
  <c r="E1941" i="2"/>
  <c r="D1941" i="2"/>
  <c r="J1940" i="2"/>
  <c r="I1940" i="2"/>
  <c r="H1940" i="2"/>
  <c r="G1940" i="2"/>
  <c r="F1940" i="2"/>
  <c r="E1940" i="2"/>
  <c r="D1940" i="2"/>
  <c r="J1939" i="2"/>
  <c r="I1939" i="2"/>
  <c r="H1939" i="2"/>
  <c r="G1939" i="2"/>
  <c r="F1939" i="2"/>
  <c r="E1939" i="2"/>
  <c r="D1939" i="2"/>
  <c r="J1938" i="2"/>
  <c r="I1938" i="2"/>
  <c r="H1938" i="2"/>
  <c r="G1938" i="2"/>
  <c r="F1938" i="2"/>
  <c r="E1938" i="2"/>
  <c r="D1938" i="2"/>
  <c r="J1937" i="2"/>
  <c r="I1937" i="2"/>
  <c r="H1937" i="2"/>
  <c r="G1937" i="2"/>
  <c r="F1937" i="2"/>
  <c r="E1937" i="2"/>
  <c r="D1937" i="2"/>
  <c r="J1936" i="2"/>
  <c r="I1936" i="2"/>
  <c r="H1936" i="2"/>
  <c r="G1936" i="2"/>
  <c r="F1936" i="2"/>
  <c r="E1936" i="2"/>
  <c r="D1936" i="2"/>
  <c r="J1935" i="2"/>
  <c r="I1935" i="2"/>
  <c r="H1935" i="2"/>
  <c r="G1935" i="2"/>
  <c r="F1935" i="2"/>
  <c r="E1935" i="2"/>
  <c r="D1935" i="2"/>
  <c r="J1934" i="2"/>
  <c r="I1934" i="2"/>
  <c r="H1934" i="2"/>
  <c r="G1934" i="2"/>
  <c r="F1934" i="2"/>
  <c r="E1934" i="2"/>
  <c r="D1934" i="2"/>
  <c r="J1933" i="2"/>
  <c r="I1933" i="2"/>
  <c r="H1933" i="2"/>
  <c r="G1933" i="2"/>
  <c r="F1933" i="2"/>
  <c r="E1933" i="2"/>
  <c r="D1933" i="2"/>
  <c r="J1932" i="2"/>
  <c r="I1932" i="2"/>
  <c r="H1932" i="2"/>
  <c r="G1932" i="2"/>
  <c r="F1932" i="2"/>
  <c r="E1932" i="2"/>
  <c r="D1932" i="2"/>
  <c r="J1931" i="2"/>
  <c r="I1931" i="2"/>
  <c r="H1931" i="2"/>
  <c r="G1931" i="2"/>
  <c r="F1931" i="2"/>
  <c r="E1931" i="2"/>
  <c r="D1931" i="2"/>
  <c r="J1930" i="2"/>
  <c r="I1930" i="2"/>
  <c r="H1930" i="2"/>
  <c r="G1930" i="2"/>
  <c r="F1930" i="2"/>
  <c r="E1930" i="2"/>
  <c r="D1930" i="2"/>
  <c r="J1929" i="2"/>
  <c r="I1929" i="2"/>
  <c r="H1929" i="2"/>
  <c r="G1929" i="2"/>
  <c r="F1929" i="2"/>
  <c r="E1929" i="2"/>
  <c r="D1929" i="2"/>
  <c r="J1927" i="2"/>
  <c r="I1927" i="2"/>
  <c r="H1927" i="2"/>
  <c r="G1927" i="2"/>
  <c r="F1927" i="2"/>
  <c r="E1927" i="2"/>
  <c r="D1927" i="2"/>
  <c r="J1926" i="2"/>
  <c r="I1926" i="2"/>
  <c r="H1926" i="2"/>
  <c r="G1926" i="2"/>
  <c r="F1926" i="2"/>
  <c r="E1926" i="2"/>
  <c r="D1926" i="2"/>
  <c r="J1925" i="2"/>
  <c r="I1925" i="2"/>
  <c r="H1925" i="2"/>
  <c r="G1925" i="2"/>
  <c r="F1925" i="2"/>
  <c r="E1925" i="2"/>
  <c r="D1925" i="2"/>
  <c r="J1924" i="2"/>
  <c r="I1924" i="2"/>
  <c r="H1924" i="2"/>
  <c r="G1924" i="2"/>
  <c r="F1924" i="2"/>
  <c r="E1924" i="2"/>
  <c r="D1924" i="2"/>
  <c r="J1923" i="2"/>
  <c r="I1923" i="2"/>
  <c r="H1923" i="2"/>
  <c r="G1923" i="2"/>
  <c r="F1923" i="2"/>
  <c r="E1923" i="2"/>
  <c r="D1923" i="2"/>
  <c r="J1922" i="2"/>
  <c r="I1922" i="2"/>
  <c r="H1922" i="2"/>
  <c r="G1922" i="2"/>
  <c r="F1922" i="2"/>
  <c r="E1922" i="2"/>
  <c r="D1922" i="2"/>
  <c r="J1919" i="2"/>
  <c r="I1919" i="2"/>
  <c r="H1919" i="2"/>
  <c r="G1919" i="2"/>
  <c r="F1919" i="2"/>
  <c r="E1919" i="2"/>
  <c r="D1919" i="2"/>
  <c r="J1918" i="2"/>
  <c r="I1918" i="2"/>
  <c r="H1918" i="2"/>
  <c r="G1918" i="2"/>
  <c r="F1918" i="2"/>
  <c r="E1918" i="2"/>
  <c r="D1918" i="2"/>
  <c r="J1917" i="2"/>
  <c r="I1917" i="2"/>
  <c r="H1917" i="2"/>
  <c r="G1917" i="2"/>
  <c r="F1917" i="2"/>
  <c r="E1917" i="2"/>
  <c r="D1917" i="2"/>
  <c r="J1916" i="2"/>
  <c r="I1916" i="2"/>
  <c r="H1916" i="2"/>
  <c r="G1916" i="2"/>
  <c r="F1916" i="2"/>
  <c r="E1916" i="2"/>
  <c r="D1916" i="2"/>
  <c r="J1915" i="2"/>
  <c r="I1915" i="2"/>
  <c r="H1915" i="2"/>
  <c r="G1915" i="2"/>
  <c r="F1915" i="2"/>
  <c r="E1915" i="2"/>
  <c r="D1915" i="2"/>
  <c r="J1914" i="2"/>
  <c r="I1914" i="2"/>
  <c r="H1914" i="2"/>
  <c r="G1914" i="2"/>
  <c r="F1914" i="2"/>
  <c r="E1914" i="2"/>
  <c r="D1914" i="2"/>
  <c r="J1913" i="2"/>
  <c r="I1913" i="2"/>
  <c r="H1913" i="2"/>
  <c r="G1913" i="2"/>
  <c r="F1913" i="2"/>
  <c r="E1913" i="2"/>
  <c r="D1913" i="2"/>
  <c r="J1912" i="2"/>
  <c r="I1912" i="2"/>
  <c r="H1912" i="2"/>
  <c r="G1912" i="2"/>
  <c r="F1912" i="2"/>
  <c r="E1912" i="2"/>
  <c r="D1912" i="2"/>
  <c r="J1911" i="2"/>
  <c r="I1911" i="2"/>
  <c r="H1911" i="2"/>
  <c r="G1911" i="2"/>
  <c r="F1911" i="2"/>
  <c r="E1911" i="2"/>
  <c r="D1911" i="2"/>
  <c r="J1905" i="2"/>
  <c r="I1905" i="2"/>
  <c r="H1905" i="2"/>
  <c r="G1905" i="2"/>
  <c r="F1905" i="2"/>
  <c r="E1905" i="2"/>
  <c r="D1905" i="2"/>
  <c r="J1904" i="2"/>
  <c r="I1904" i="2"/>
  <c r="H1904" i="2"/>
  <c r="G1904" i="2"/>
  <c r="F1904" i="2"/>
  <c r="E1904" i="2"/>
  <c r="D1904" i="2"/>
  <c r="J1903" i="2"/>
  <c r="I1903" i="2"/>
  <c r="H1903" i="2"/>
  <c r="G1903" i="2"/>
  <c r="F1903" i="2"/>
  <c r="E1903" i="2"/>
  <c r="D1903" i="2"/>
  <c r="J1902" i="2"/>
  <c r="I1902" i="2"/>
  <c r="H1902" i="2"/>
  <c r="G1902" i="2"/>
  <c r="F1902" i="2"/>
  <c r="E1902" i="2"/>
  <c r="D1902" i="2"/>
  <c r="J1900" i="2"/>
  <c r="I1900" i="2"/>
  <c r="H1900" i="2"/>
  <c r="G1900" i="2"/>
  <c r="F1900" i="2"/>
  <c r="E1900" i="2"/>
  <c r="D1900" i="2"/>
  <c r="J1899" i="2"/>
  <c r="I1899" i="2"/>
  <c r="H1899" i="2"/>
  <c r="G1899" i="2"/>
  <c r="F1899" i="2"/>
  <c r="E1899" i="2"/>
  <c r="D1899" i="2"/>
  <c r="J1898" i="2"/>
  <c r="I1898" i="2"/>
  <c r="H1898" i="2"/>
  <c r="G1898" i="2"/>
  <c r="F1898" i="2"/>
  <c r="E1898" i="2"/>
  <c r="D1898" i="2"/>
  <c r="J1897" i="2"/>
  <c r="I1897" i="2"/>
  <c r="H1897" i="2"/>
  <c r="G1897" i="2"/>
  <c r="F1897" i="2"/>
  <c r="E1897" i="2"/>
  <c r="D1897" i="2"/>
  <c r="J1896" i="2"/>
  <c r="I1896" i="2"/>
  <c r="H1896" i="2"/>
  <c r="G1896" i="2"/>
  <c r="F1896" i="2"/>
  <c r="E1896" i="2"/>
  <c r="D1896" i="2"/>
  <c r="J1895" i="2"/>
  <c r="I1895" i="2"/>
  <c r="H1895" i="2"/>
  <c r="G1895" i="2"/>
  <c r="F1895" i="2"/>
  <c r="E1895" i="2"/>
  <c r="D1895" i="2"/>
  <c r="J1894" i="2"/>
  <c r="I1894" i="2"/>
  <c r="H1894" i="2"/>
  <c r="G1894" i="2"/>
  <c r="F1894" i="2"/>
  <c r="E1894" i="2"/>
  <c r="D1894" i="2"/>
  <c r="J1893" i="2"/>
  <c r="I1893" i="2"/>
  <c r="H1893" i="2"/>
  <c r="G1893" i="2"/>
  <c r="F1893" i="2"/>
  <c r="E1893" i="2"/>
  <c r="D1893" i="2"/>
  <c r="J1892" i="2"/>
  <c r="I1892" i="2"/>
  <c r="H1892" i="2"/>
  <c r="G1892" i="2"/>
  <c r="F1892" i="2"/>
  <c r="E1892" i="2"/>
  <c r="D1892" i="2"/>
  <c r="J1891" i="2"/>
  <c r="I1891" i="2"/>
  <c r="H1891" i="2"/>
  <c r="G1891" i="2"/>
  <c r="F1891" i="2"/>
  <c r="E1891" i="2"/>
  <c r="D1891" i="2"/>
  <c r="J1890" i="2"/>
  <c r="I1890" i="2"/>
  <c r="H1890" i="2"/>
  <c r="G1890" i="2"/>
  <c r="F1890" i="2"/>
  <c r="E1890" i="2"/>
  <c r="D1890" i="2"/>
  <c r="J1889" i="2"/>
  <c r="I1889" i="2"/>
  <c r="H1889" i="2"/>
  <c r="G1889" i="2"/>
  <c r="F1889" i="2"/>
  <c r="E1889" i="2"/>
  <c r="D1889" i="2"/>
  <c r="J1888" i="2"/>
  <c r="I1888" i="2"/>
  <c r="H1888" i="2"/>
  <c r="G1888" i="2"/>
  <c r="F1888" i="2"/>
  <c r="E1888" i="2"/>
  <c r="D1888" i="2"/>
  <c r="J1887" i="2"/>
  <c r="I1887" i="2"/>
  <c r="H1887" i="2"/>
  <c r="G1887" i="2"/>
  <c r="F1887" i="2"/>
  <c r="E1887" i="2"/>
  <c r="D1887" i="2"/>
  <c r="J1886" i="2"/>
  <c r="I1886" i="2"/>
  <c r="H1886" i="2"/>
  <c r="G1886" i="2"/>
  <c r="F1886" i="2"/>
  <c r="E1886" i="2"/>
  <c r="D1886" i="2"/>
  <c r="J1885" i="2"/>
  <c r="I1885" i="2"/>
  <c r="H1885" i="2"/>
  <c r="G1885" i="2"/>
  <c r="F1885" i="2"/>
  <c r="E1885" i="2"/>
  <c r="D1885" i="2"/>
  <c r="J1884" i="2"/>
  <c r="I1884" i="2"/>
  <c r="H1884" i="2"/>
  <c r="G1884" i="2"/>
  <c r="F1884" i="2"/>
  <c r="E1884" i="2"/>
  <c r="D1884" i="2"/>
  <c r="J1883" i="2"/>
  <c r="I1883" i="2"/>
  <c r="H1883" i="2"/>
  <c r="G1883" i="2"/>
  <c r="F1883" i="2"/>
  <c r="E1883" i="2"/>
  <c r="D1883" i="2"/>
  <c r="J1882" i="2"/>
  <c r="I1882" i="2"/>
  <c r="H1882" i="2"/>
  <c r="G1882" i="2"/>
  <c r="F1882" i="2"/>
  <c r="E1882" i="2"/>
  <c r="D1882" i="2"/>
  <c r="J1881" i="2"/>
  <c r="I1881" i="2"/>
  <c r="H1881" i="2"/>
  <c r="G1881" i="2"/>
  <c r="F1881" i="2"/>
  <c r="E1881" i="2"/>
  <c r="D1881" i="2"/>
  <c r="J1880" i="2"/>
  <c r="I1880" i="2"/>
  <c r="H1880" i="2"/>
  <c r="G1880" i="2"/>
  <c r="F1880" i="2"/>
  <c r="E1880" i="2"/>
  <c r="D1880" i="2"/>
  <c r="J1879" i="2"/>
  <c r="I1879" i="2"/>
  <c r="H1879" i="2"/>
  <c r="G1879" i="2"/>
  <c r="F1879" i="2"/>
  <c r="E1879" i="2"/>
  <c r="D1879" i="2"/>
  <c r="J1878" i="2"/>
  <c r="I1878" i="2"/>
  <c r="H1878" i="2"/>
  <c r="G1878" i="2"/>
  <c r="F1878" i="2"/>
  <c r="E1878" i="2"/>
  <c r="D1878" i="2"/>
  <c r="J1877" i="2"/>
  <c r="I1877" i="2"/>
  <c r="H1877" i="2"/>
  <c r="G1877" i="2"/>
  <c r="F1877" i="2"/>
  <c r="E1877" i="2"/>
  <c r="D1877" i="2"/>
  <c r="J1876" i="2"/>
  <c r="I1876" i="2"/>
  <c r="H1876" i="2"/>
  <c r="G1876" i="2"/>
  <c r="F1876" i="2"/>
  <c r="E1876" i="2"/>
  <c r="D1876" i="2"/>
  <c r="J1875" i="2"/>
  <c r="I1875" i="2"/>
  <c r="H1875" i="2"/>
  <c r="G1875" i="2"/>
  <c r="F1875" i="2"/>
  <c r="E1875" i="2"/>
  <c r="D1875" i="2"/>
  <c r="J1874" i="2"/>
  <c r="I1874" i="2"/>
  <c r="H1874" i="2"/>
  <c r="G1874" i="2"/>
  <c r="F1874" i="2"/>
  <c r="E1874" i="2"/>
  <c r="D1874" i="2"/>
  <c r="J1873" i="2"/>
  <c r="I1873" i="2"/>
  <c r="H1873" i="2"/>
  <c r="G1873" i="2"/>
  <c r="F1873" i="2"/>
  <c r="E1873" i="2"/>
  <c r="D1873" i="2"/>
  <c r="J1872" i="2"/>
  <c r="I1872" i="2"/>
  <c r="H1872" i="2"/>
  <c r="G1872" i="2"/>
  <c r="F1872" i="2"/>
  <c r="E1872" i="2"/>
  <c r="D1872" i="2"/>
  <c r="J1871" i="2"/>
  <c r="I1871" i="2"/>
  <c r="H1871" i="2"/>
  <c r="G1871" i="2"/>
  <c r="F1871" i="2"/>
  <c r="E1871" i="2"/>
  <c r="D1871" i="2"/>
  <c r="J1870" i="2"/>
  <c r="I1870" i="2"/>
  <c r="H1870" i="2"/>
  <c r="G1870" i="2"/>
  <c r="F1870" i="2"/>
  <c r="E1870" i="2"/>
  <c r="D1870" i="2"/>
  <c r="J1869" i="2"/>
  <c r="I1869" i="2"/>
  <c r="H1869" i="2"/>
  <c r="G1869" i="2"/>
  <c r="F1869" i="2"/>
  <c r="E1869" i="2"/>
  <c r="D1869" i="2"/>
  <c r="J1868" i="2"/>
  <c r="I1868" i="2"/>
  <c r="H1868" i="2"/>
  <c r="G1868" i="2"/>
  <c r="F1868" i="2"/>
  <c r="E1868" i="2"/>
  <c r="D1868" i="2"/>
  <c r="J1867" i="2"/>
  <c r="I1867" i="2"/>
  <c r="H1867" i="2"/>
  <c r="G1867" i="2"/>
  <c r="F1867" i="2"/>
  <c r="E1867" i="2"/>
  <c r="D1867" i="2"/>
  <c r="J1866" i="2"/>
  <c r="I1866" i="2"/>
  <c r="H1866" i="2"/>
  <c r="G1866" i="2"/>
  <c r="F1866" i="2"/>
  <c r="E1866" i="2"/>
  <c r="D1866" i="2"/>
  <c r="J1865" i="2"/>
  <c r="I1865" i="2"/>
  <c r="H1865" i="2"/>
  <c r="G1865" i="2"/>
  <c r="F1865" i="2"/>
  <c r="E1865" i="2"/>
  <c r="D1865" i="2"/>
  <c r="J1864" i="2"/>
  <c r="I1864" i="2"/>
  <c r="H1864" i="2"/>
  <c r="G1864" i="2"/>
  <c r="F1864" i="2"/>
  <c r="E1864" i="2"/>
  <c r="D1864" i="2"/>
  <c r="J1863" i="2"/>
  <c r="I1863" i="2"/>
  <c r="H1863" i="2"/>
  <c r="G1863" i="2"/>
  <c r="F1863" i="2"/>
  <c r="E1863" i="2"/>
  <c r="D1863" i="2"/>
  <c r="J1862" i="2"/>
  <c r="I1862" i="2"/>
  <c r="H1862" i="2"/>
  <c r="G1862" i="2"/>
  <c r="F1862" i="2"/>
  <c r="E1862" i="2"/>
  <c r="D1862" i="2"/>
  <c r="J1861" i="2"/>
  <c r="I1861" i="2"/>
  <c r="H1861" i="2"/>
  <c r="G1861" i="2"/>
  <c r="F1861" i="2"/>
  <c r="E1861" i="2"/>
  <c r="D1861" i="2"/>
  <c r="J1860" i="2"/>
  <c r="I1860" i="2"/>
  <c r="H1860" i="2"/>
  <c r="G1860" i="2"/>
  <c r="F1860" i="2"/>
  <c r="E1860" i="2"/>
  <c r="D1860" i="2"/>
  <c r="J1859" i="2"/>
  <c r="I1859" i="2"/>
  <c r="H1859" i="2"/>
  <c r="G1859" i="2"/>
  <c r="F1859" i="2"/>
  <c r="E1859" i="2"/>
  <c r="D1859" i="2"/>
  <c r="J1858" i="2"/>
  <c r="I1858" i="2"/>
  <c r="H1858" i="2"/>
  <c r="G1858" i="2"/>
  <c r="F1858" i="2"/>
  <c r="E1858" i="2"/>
  <c r="D1858" i="2"/>
  <c r="J1857" i="2"/>
  <c r="I1857" i="2"/>
  <c r="H1857" i="2"/>
  <c r="G1857" i="2"/>
  <c r="F1857" i="2"/>
  <c r="E1857" i="2"/>
  <c r="D1857" i="2"/>
  <c r="J1856" i="2"/>
  <c r="I1856" i="2"/>
  <c r="H1856" i="2"/>
  <c r="G1856" i="2"/>
  <c r="F1856" i="2"/>
  <c r="E1856" i="2"/>
  <c r="D1856" i="2"/>
  <c r="J1855" i="2"/>
  <c r="I1855" i="2"/>
  <c r="H1855" i="2"/>
  <c r="G1855" i="2"/>
  <c r="F1855" i="2"/>
  <c r="E1855" i="2"/>
  <c r="D1855" i="2"/>
  <c r="J1854" i="2"/>
  <c r="I1854" i="2"/>
  <c r="H1854" i="2"/>
  <c r="G1854" i="2"/>
  <c r="F1854" i="2"/>
  <c r="E1854" i="2"/>
  <c r="D1854" i="2"/>
  <c r="J1853" i="2"/>
  <c r="I1853" i="2"/>
  <c r="H1853" i="2"/>
  <c r="G1853" i="2"/>
  <c r="F1853" i="2"/>
  <c r="E1853" i="2"/>
  <c r="D1853" i="2"/>
  <c r="J1852" i="2"/>
  <c r="I1852" i="2"/>
  <c r="H1852" i="2"/>
  <c r="G1852" i="2"/>
  <c r="F1852" i="2"/>
  <c r="E1852" i="2"/>
  <c r="D1852" i="2"/>
  <c r="J1851" i="2"/>
  <c r="I1851" i="2"/>
  <c r="H1851" i="2"/>
  <c r="G1851" i="2"/>
  <c r="F1851" i="2"/>
  <c r="E1851" i="2"/>
  <c r="D1851" i="2"/>
  <c r="J1850" i="2"/>
  <c r="I1850" i="2"/>
  <c r="H1850" i="2"/>
  <c r="G1850" i="2"/>
  <c r="F1850" i="2"/>
  <c r="E1850" i="2"/>
  <c r="D1850" i="2"/>
  <c r="J1849" i="2"/>
  <c r="I1849" i="2"/>
  <c r="H1849" i="2"/>
  <c r="G1849" i="2"/>
  <c r="F1849" i="2"/>
  <c r="E1849" i="2"/>
  <c r="D1849" i="2"/>
  <c r="J1848" i="2"/>
  <c r="I1848" i="2"/>
  <c r="H1848" i="2"/>
  <c r="G1848" i="2"/>
  <c r="F1848" i="2"/>
  <c r="E1848" i="2"/>
  <c r="D1848" i="2"/>
  <c r="J1847" i="2"/>
  <c r="I1847" i="2"/>
  <c r="H1847" i="2"/>
  <c r="G1847" i="2"/>
  <c r="F1847" i="2"/>
  <c r="E1847" i="2"/>
  <c r="D1847" i="2"/>
  <c r="J1846" i="2"/>
  <c r="I1846" i="2"/>
  <c r="H1846" i="2"/>
  <c r="G1846" i="2"/>
  <c r="F1846" i="2"/>
  <c r="E1846" i="2"/>
  <c r="D1846" i="2"/>
  <c r="J1845" i="2"/>
  <c r="I1845" i="2"/>
  <c r="H1845" i="2"/>
  <c r="G1845" i="2"/>
  <c r="F1845" i="2"/>
  <c r="E1845" i="2"/>
  <c r="D1845" i="2"/>
  <c r="J1844" i="2"/>
  <c r="I1844" i="2"/>
  <c r="H1844" i="2"/>
  <c r="G1844" i="2"/>
  <c r="F1844" i="2"/>
  <c r="E1844" i="2"/>
  <c r="D1844" i="2"/>
  <c r="J1843" i="2"/>
  <c r="I1843" i="2"/>
  <c r="H1843" i="2"/>
  <c r="G1843" i="2"/>
  <c r="F1843" i="2"/>
  <c r="E1843" i="2"/>
  <c r="D1843" i="2"/>
  <c r="J1842" i="2"/>
  <c r="I1842" i="2"/>
  <c r="H1842" i="2"/>
  <c r="G1842" i="2"/>
  <c r="F1842" i="2"/>
  <c r="E1842" i="2"/>
  <c r="D1842" i="2"/>
  <c r="J1841" i="2"/>
  <c r="I1841" i="2"/>
  <c r="H1841" i="2"/>
  <c r="G1841" i="2"/>
  <c r="F1841" i="2"/>
  <c r="E1841" i="2"/>
  <c r="D1841" i="2"/>
  <c r="J1840" i="2"/>
  <c r="I1840" i="2"/>
  <c r="H1840" i="2"/>
  <c r="G1840" i="2"/>
  <c r="F1840" i="2"/>
  <c r="E1840" i="2"/>
  <c r="D1840" i="2"/>
  <c r="J1839" i="2"/>
  <c r="I1839" i="2"/>
  <c r="H1839" i="2"/>
  <c r="G1839" i="2"/>
  <c r="F1839" i="2"/>
  <c r="E1839" i="2"/>
  <c r="D1839" i="2"/>
  <c r="J1838" i="2"/>
  <c r="I1838" i="2"/>
  <c r="H1838" i="2"/>
  <c r="G1838" i="2"/>
  <c r="F1838" i="2"/>
  <c r="E1838" i="2"/>
  <c r="D1838" i="2"/>
  <c r="J1837" i="2"/>
  <c r="I1837" i="2"/>
  <c r="H1837" i="2"/>
  <c r="G1837" i="2"/>
  <c r="F1837" i="2"/>
  <c r="E1837" i="2"/>
  <c r="D1837" i="2"/>
  <c r="J1836" i="2"/>
  <c r="I1836" i="2"/>
  <c r="H1836" i="2"/>
  <c r="G1836" i="2"/>
  <c r="F1836" i="2"/>
  <c r="E1836" i="2"/>
  <c r="D1836" i="2"/>
  <c r="J1833" i="2"/>
  <c r="I1833" i="2"/>
  <c r="H1833" i="2"/>
  <c r="G1833" i="2"/>
  <c r="F1833" i="2"/>
  <c r="E1833" i="2"/>
  <c r="D1833" i="2"/>
  <c r="J1830" i="2"/>
  <c r="I1830" i="2"/>
  <c r="H1830" i="2"/>
  <c r="G1830" i="2"/>
  <c r="F1830" i="2"/>
  <c r="E1830" i="2"/>
  <c r="D1830" i="2"/>
  <c r="J1829" i="2"/>
  <c r="I1829" i="2"/>
  <c r="H1829" i="2"/>
  <c r="G1829" i="2"/>
  <c r="F1829" i="2"/>
  <c r="E1829" i="2"/>
  <c r="D1829" i="2"/>
  <c r="J1827" i="2"/>
  <c r="I1827" i="2"/>
  <c r="H1827" i="2"/>
  <c r="G1827" i="2"/>
  <c r="F1827" i="2"/>
  <c r="E1827" i="2"/>
  <c r="D1827" i="2"/>
  <c r="J1826" i="2"/>
  <c r="I1826" i="2"/>
  <c r="H1826" i="2"/>
  <c r="G1826" i="2"/>
  <c r="F1826" i="2"/>
  <c r="E1826" i="2"/>
  <c r="D1826" i="2"/>
  <c r="J1825" i="2"/>
  <c r="I1825" i="2"/>
  <c r="H1825" i="2"/>
  <c r="G1825" i="2"/>
  <c r="F1825" i="2"/>
  <c r="E1825" i="2"/>
  <c r="D1825" i="2"/>
  <c r="J1824" i="2"/>
  <c r="I1824" i="2"/>
  <c r="H1824" i="2"/>
  <c r="G1824" i="2"/>
  <c r="F1824" i="2"/>
  <c r="E1824" i="2"/>
  <c r="D1824" i="2"/>
  <c r="J1823" i="2"/>
  <c r="I1823" i="2"/>
  <c r="H1823" i="2"/>
  <c r="G1823" i="2"/>
  <c r="F1823" i="2"/>
  <c r="E1823" i="2"/>
  <c r="D1823" i="2"/>
  <c r="J1822" i="2"/>
  <c r="I1822" i="2"/>
  <c r="H1822" i="2"/>
  <c r="G1822" i="2"/>
  <c r="F1822" i="2"/>
  <c r="E1822" i="2"/>
  <c r="D1822" i="2"/>
  <c r="J1821" i="2"/>
  <c r="I1821" i="2"/>
  <c r="H1821" i="2"/>
  <c r="G1821" i="2"/>
  <c r="F1821" i="2"/>
  <c r="E1821" i="2"/>
  <c r="D1821" i="2"/>
  <c r="J1820" i="2"/>
  <c r="I1820" i="2"/>
  <c r="H1820" i="2"/>
  <c r="G1820" i="2"/>
  <c r="F1820" i="2"/>
  <c r="E1820" i="2"/>
  <c r="D1820" i="2"/>
  <c r="J1816" i="2"/>
  <c r="I1816" i="2"/>
  <c r="H1816" i="2"/>
  <c r="G1816" i="2"/>
  <c r="F1816" i="2"/>
  <c r="E1816" i="2"/>
  <c r="D1816" i="2"/>
  <c r="J1815" i="2"/>
  <c r="I1815" i="2"/>
  <c r="H1815" i="2"/>
  <c r="G1815" i="2"/>
  <c r="F1815" i="2"/>
  <c r="E1815" i="2"/>
  <c r="D1815" i="2"/>
  <c r="J1811" i="2"/>
  <c r="I1811" i="2"/>
  <c r="H1811" i="2"/>
  <c r="G1811" i="2"/>
  <c r="F1811" i="2"/>
  <c r="E1811" i="2"/>
  <c r="D1811" i="2"/>
  <c r="J1808" i="2"/>
  <c r="I1808" i="2"/>
  <c r="H1808" i="2"/>
  <c r="G1808" i="2"/>
  <c r="F1808" i="2"/>
  <c r="E1808" i="2"/>
  <c r="D1808" i="2"/>
  <c r="J1807" i="2"/>
  <c r="I1807" i="2"/>
  <c r="H1807" i="2"/>
  <c r="G1807" i="2"/>
  <c r="F1807" i="2"/>
  <c r="E1807" i="2"/>
  <c r="D1807" i="2"/>
  <c r="J1806" i="2"/>
  <c r="I1806" i="2"/>
  <c r="H1806" i="2"/>
  <c r="G1806" i="2"/>
  <c r="F1806" i="2"/>
  <c r="E1806" i="2"/>
  <c r="D1806" i="2"/>
  <c r="J1805" i="2"/>
  <c r="I1805" i="2"/>
  <c r="H1805" i="2"/>
  <c r="G1805" i="2"/>
  <c r="F1805" i="2"/>
  <c r="E1805" i="2"/>
  <c r="D1805" i="2"/>
  <c r="J1804" i="2"/>
  <c r="I1804" i="2"/>
  <c r="H1804" i="2"/>
  <c r="G1804" i="2"/>
  <c r="F1804" i="2"/>
  <c r="E1804" i="2"/>
  <c r="D1804" i="2"/>
  <c r="J1803" i="2"/>
  <c r="I1803" i="2"/>
  <c r="H1803" i="2"/>
  <c r="G1803" i="2"/>
  <c r="F1803" i="2"/>
  <c r="E1803" i="2"/>
  <c r="D1803" i="2"/>
  <c r="J1802" i="2"/>
  <c r="I1802" i="2"/>
  <c r="H1802" i="2"/>
  <c r="G1802" i="2"/>
  <c r="F1802" i="2"/>
  <c r="E1802" i="2"/>
  <c r="D1802" i="2"/>
  <c r="J1801" i="2"/>
  <c r="I1801" i="2"/>
  <c r="H1801" i="2"/>
  <c r="G1801" i="2"/>
  <c r="F1801" i="2"/>
  <c r="E1801" i="2"/>
  <c r="D1801" i="2"/>
  <c r="J1800" i="2"/>
  <c r="I1800" i="2"/>
  <c r="H1800" i="2"/>
  <c r="G1800" i="2"/>
  <c r="F1800" i="2"/>
  <c r="E1800" i="2"/>
  <c r="D1800" i="2"/>
  <c r="J1799" i="2"/>
  <c r="I1799" i="2"/>
  <c r="H1799" i="2"/>
  <c r="G1799" i="2"/>
  <c r="F1799" i="2"/>
  <c r="E1799" i="2"/>
  <c r="D1799" i="2"/>
  <c r="J1794" i="2"/>
  <c r="I1794" i="2"/>
  <c r="H1794" i="2"/>
  <c r="G1794" i="2"/>
  <c r="F1794" i="2"/>
  <c r="E1794" i="2"/>
  <c r="D1794" i="2"/>
  <c r="J1793" i="2"/>
  <c r="I1793" i="2"/>
  <c r="H1793" i="2"/>
  <c r="G1793" i="2"/>
  <c r="F1793" i="2"/>
  <c r="E1793" i="2"/>
  <c r="D1793" i="2"/>
  <c r="J1790" i="2"/>
  <c r="I1790" i="2"/>
  <c r="H1790" i="2"/>
  <c r="G1790" i="2"/>
  <c r="F1790" i="2"/>
  <c r="E1790" i="2"/>
  <c r="D1790" i="2"/>
  <c r="J1787" i="2"/>
  <c r="I1787" i="2"/>
  <c r="H1787" i="2"/>
  <c r="G1787" i="2"/>
  <c r="F1787" i="2"/>
  <c r="E1787" i="2"/>
  <c r="D1787" i="2"/>
  <c r="J1785" i="2"/>
  <c r="I1785" i="2"/>
  <c r="H1785" i="2"/>
  <c r="G1785" i="2"/>
  <c r="F1785" i="2"/>
  <c r="E1785" i="2"/>
  <c r="D1785" i="2"/>
  <c r="J1784" i="2"/>
  <c r="I1784" i="2"/>
  <c r="H1784" i="2"/>
  <c r="G1784" i="2"/>
  <c r="F1784" i="2"/>
  <c r="E1784" i="2"/>
  <c r="D1784" i="2"/>
  <c r="J1783" i="2"/>
  <c r="I1783" i="2"/>
  <c r="H1783" i="2"/>
  <c r="G1783" i="2"/>
  <c r="F1783" i="2"/>
  <c r="E1783" i="2"/>
  <c r="D1783" i="2"/>
  <c r="J1782" i="2"/>
  <c r="I1782" i="2"/>
  <c r="H1782" i="2"/>
  <c r="G1782" i="2"/>
  <c r="F1782" i="2"/>
  <c r="E1782" i="2"/>
  <c r="D1782" i="2"/>
  <c r="J1780" i="2"/>
  <c r="I1780" i="2"/>
  <c r="H1780" i="2"/>
  <c r="G1780" i="2"/>
  <c r="F1780" i="2"/>
  <c r="E1780" i="2"/>
  <c r="D1780" i="2"/>
  <c r="J1779" i="2"/>
  <c r="I1779" i="2"/>
  <c r="H1779" i="2"/>
  <c r="G1779" i="2"/>
  <c r="F1779" i="2"/>
  <c r="E1779" i="2"/>
  <c r="D1779" i="2"/>
  <c r="J1778" i="2"/>
  <c r="I1778" i="2"/>
  <c r="H1778" i="2"/>
  <c r="G1778" i="2"/>
  <c r="F1778" i="2"/>
  <c r="E1778" i="2"/>
  <c r="D1778" i="2"/>
  <c r="J1777" i="2"/>
  <c r="I1777" i="2"/>
  <c r="H1777" i="2"/>
  <c r="G1777" i="2"/>
  <c r="F1777" i="2"/>
  <c r="E1777" i="2"/>
  <c r="D1777" i="2"/>
  <c r="J1776" i="2"/>
  <c r="I1776" i="2"/>
  <c r="H1776" i="2"/>
  <c r="G1776" i="2"/>
  <c r="F1776" i="2"/>
  <c r="E1776" i="2"/>
  <c r="D1776" i="2"/>
  <c r="J1774" i="2"/>
  <c r="I1774" i="2"/>
  <c r="H1774" i="2"/>
  <c r="G1774" i="2"/>
  <c r="F1774" i="2"/>
  <c r="E1774" i="2"/>
  <c r="D1774" i="2"/>
  <c r="J1773" i="2"/>
  <c r="I1773" i="2"/>
  <c r="H1773" i="2"/>
  <c r="G1773" i="2"/>
  <c r="F1773" i="2"/>
  <c r="E1773" i="2"/>
  <c r="D1773" i="2"/>
  <c r="J1772" i="2"/>
  <c r="I1772" i="2"/>
  <c r="H1772" i="2"/>
  <c r="G1772" i="2"/>
  <c r="F1772" i="2"/>
  <c r="E1772" i="2"/>
  <c r="D1772" i="2"/>
  <c r="J1771" i="2"/>
  <c r="I1771" i="2"/>
  <c r="H1771" i="2"/>
  <c r="G1771" i="2"/>
  <c r="F1771" i="2"/>
  <c r="E1771" i="2"/>
  <c r="D1771" i="2"/>
  <c r="J1770" i="2"/>
  <c r="I1770" i="2"/>
  <c r="H1770" i="2"/>
  <c r="G1770" i="2"/>
  <c r="F1770" i="2"/>
  <c r="E1770" i="2"/>
  <c r="D1770" i="2"/>
  <c r="J1768" i="2"/>
  <c r="I1768" i="2"/>
  <c r="H1768" i="2"/>
  <c r="G1768" i="2"/>
  <c r="F1768" i="2"/>
  <c r="E1768" i="2"/>
  <c r="D1768" i="2"/>
  <c r="J1767" i="2"/>
  <c r="I1767" i="2"/>
  <c r="H1767" i="2"/>
  <c r="G1767" i="2"/>
  <c r="F1767" i="2"/>
  <c r="E1767" i="2"/>
  <c r="D1767" i="2"/>
  <c r="J1766" i="2"/>
  <c r="I1766" i="2"/>
  <c r="H1766" i="2"/>
  <c r="G1766" i="2"/>
  <c r="F1766" i="2"/>
  <c r="E1766" i="2"/>
  <c r="D1766" i="2"/>
  <c r="J1764" i="2"/>
  <c r="I1764" i="2"/>
  <c r="H1764" i="2"/>
  <c r="G1764" i="2"/>
  <c r="F1764" i="2"/>
  <c r="E1764" i="2"/>
  <c r="D1764" i="2"/>
  <c r="J1763" i="2"/>
  <c r="I1763" i="2"/>
  <c r="H1763" i="2"/>
  <c r="G1763" i="2"/>
  <c r="F1763" i="2"/>
  <c r="E1763" i="2"/>
  <c r="D1763" i="2"/>
  <c r="J1762" i="2"/>
  <c r="I1762" i="2"/>
  <c r="H1762" i="2"/>
  <c r="G1762" i="2"/>
  <c r="F1762" i="2"/>
  <c r="E1762" i="2"/>
  <c r="D1762" i="2"/>
  <c r="J1761" i="2"/>
  <c r="I1761" i="2"/>
  <c r="H1761" i="2"/>
  <c r="G1761" i="2"/>
  <c r="F1761" i="2"/>
  <c r="E1761" i="2"/>
  <c r="D1761" i="2"/>
  <c r="J1760" i="2"/>
  <c r="I1760" i="2"/>
  <c r="H1760" i="2"/>
  <c r="G1760" i="2"/>
  <c r="F1760" i="2"/>
  <c r="E1760" i="2"/>
  <c r="D1760" i="2"/>
  <c r="J1759" i="2"/>
  <c r="I1759" i="2"/>
  <c r="H1759" i="2"/>
  <c r="G1759" i="2"/>
  <c r="F1759" i="2"/>
  <c r="E1759" i="2"/>
  <c r="D1759" i="2"/>
  <c r="J1757" i="2"/>
  <c r="I1757" i="2"/>
  <c r="H1757" i="2"/>
  <c r="G1757" i="2"/>
  <c r="F1757" i="2"/>
  <c r="E1757" i="2"/>
  <c r="D1757" i="2"/>
  <c r="J1756" i="2"/>
  <c r="I1756" i="2"/>
  <c r="H1756" i="2"/>
  <c r="G1756" i="2"/>
  <c r="F1756" i="2"/>
  <c r="E1756" i="2"/>
  <c r="D1756" i="2"/>
  <c r="J1755" i="2"/>
  <c r="I1755" i="2"/>
  <c r="H1755" i="2"/>
  <c r="G1755" i="2"/>
  <c r="F1755" i="2"/>
  <c r="E1755" i="2"/>
  <c r="D1755" i="2"/>
  <c r="J1754" i="2"/>
  <c r="I1754" i="2"/>
  <c r="H1754" i="2"/>
  <c r="G1754" i="2"/>
  <c r="F1754" i="2"/>
  <c r="E1754" i="2"/>
  <c r="D1754" i="2"/>
  <c r="J1753" i="2"/>
  <c r="I1753" i="2"/>
  <c r="H1753" i="2"/>
  <c r="G1753" i="2"/>
  <c r="F1753" i="2"/>
  <c r="E1753" i="2"/>
  <c r="D1753" i="2"/>
  <c r="J1752" i="2"/>
  <c r="I1752" i="2"/>
  <c r="H1752" i="2"/>
  <c r="G1752" i="2"/>
  <c r="F1752" i="2"/>
  <c r="E1752" i="2"/>
  <c r="D1752" i="2"/>
  <c r="J1751" i="2"/>
  <c r="I1751" i="2"/>
  <c r="H1751" i="2"/>
  <c r="G1751" i="2"/>
  <c r="F1751" i="2"/>
  <c r="E1751" i="2"/>
  <c r="D1751" i="2"/>
  <c r="J1750" i="2"/>
  <c r="I1750" i="2"/>
  <c r="H1750" i="2"/>
  <c r="G1750" i="2"/>
  <c r="F1750" i="2"/>
  <c r="E1750" i="2"/>
  <c r="D1750" i="2"/>
  <c r="J1749" i="2"/>
  <c r="I1749" i="2"/>
  <c r="H1749" i="2"/>
  <c r="G1749" i="2"/>
  <c r="F1749" i="2"/>
  <c r="E1749" i="2"/>
  <c r="D1749" i="2"/>
  <c r="J1748" i="2"/>
  <c r="I1748" i="2"/>
  <c r="H1748" i="2"/>
  <c r="G1748" i="2"/>
  <c r="F1748" i="2"/>
  <c r="E1748" i="2"/>
  <c r="D1748" i="2"/>
  <c r="J1747" i="2"/>
  <c r="I1747" i="2"/>
  <c r="H1747" i="2"/>
  <c r="G1747" i="2"/>
  <c r="F1747" i="2"/>
  <c r="E1747" i="2"/>
  <c r="D1747" i="2"/>
  <c r="J1746" i="2"/>
  <c r="I1746" i="2"/>
  <c r="H1746" i="2"/>
  <c r="G1746" i="2"/>
  <c r="F1746" i="2"/>
  <c r="E1746" i="2"/>
  <c r="D1746" i="2"/>
  <c r="J1745" i="2"/>
  <c r="I1745" i="2"/>
  <c r="H1745" i="2"/>
  <c r="G1745" i="2"/>
  <c r="F1745" i="2"/>
  <c r="E1745" i="2"/>
  <c r="D1745" i="2"/>
  <c r="J1744" i="2"/>
  <c r="I1744" i="2"/>
  <c r="H1744" i="2"/>
  <c r="G1744" i="2"/>
  <c r="F1744" i="2"/>
  <c r="E1744" i="2"/>
  <c r="D1744" i="2"/>
  <c r="J1743" i="2"/>
  <c r="I1743" i="2"/>
  <c r="H1743" i="2"/>
  <c r="G1743" i="2"/>
  <c r="F1743" i="2"/>
  <c r="E1743" i="2"/>
  <c r="D1743" i="2"/>
  <c r="J1742" i="2"/>
  <c r="I1742" i="2"/>
  <c r="H1742" i="2"/>
  <c r="G1742" i="2"/>
  <c r="F1742" i="2"/>
  <c r="E1742" i="2"/>
  <c r="D1742" i="2"/>
  <c r="J1741" i="2"/>
  <c r="I1741" i="2"/>
  <c r="H1741" i="2"/>
  <c r="G1741" i="2"/>
  <c r="F1741" i="2"/>
  <c r="E1741" i="2"/>
  <c r="D1741" i="2"/>
  <c r="J1740" i="2"/>
  <c r="I1740" i="2"/>
  <c r="H1740" i="2"/>
  <c r="G1740" i="2"/>
  <c r="F1740" i="2"/>
  <c r="E1740" i="2"/>
  <c r="D1740" i="2"/>
  <c r="J1739" i="2"/>
  <c r="I1739" i="2"/>
  <c r="H1739" i="2"/>
  <c r="G1739" i="2"/>
  <c r="F1739" i="2"/>
  <c r="E1739" i="2"/>
  <c r="D1739" i="2"/>
  <c r="J1738" i="2"/>
  <c r="I1738" i="2"/>
  <c r="H1738" i="2"/>
  <c r="G1738" i="2"/>
  <c r="F1738" i="2"/>
  <c r="E1738" i="2"/>
  <c r="D1738" i="2"/>
  <c r="J1737" i="2"/>
  <c r="I1737" i="2"/>
  <c r="H1737" i="2"/>
  <c r="G1737" i="2"/>
  <c r="F1737" i="2"/>
  <c r="E1737" i="2"/>
  <c r="D1737" i="2"/>
  <c r="J1736" i="2"/>
  <c r="I1736" i="2"/>
  <c r="H1736" i="2"/>
  <c r="G1736" i="2"/>
  <c r="F1736" i="2"/>
  <c r="E1736" i="2"/>
  <c r="D1736" i="2"/>
  <c r="J1735" i="2"/>
  <c r="I1735" i="2"/>
  <c r="H1735" i="2"/>
  <c r="G1735" i="2"/>
  <c r="F1735" i="2"/>
  <c r="E1735" i="2"/>
  <c r="D1735" i="2"/>
  <c r="J1734" i="2"/>
  <c r="I1734" i="2"/>
  <c r="H1734" i="2"/>
  <c r="G1734" i="2"/>
  <c r="F1734" i="2"/>
  <c r="E1734" i="2"/>
  <c r="D1734" i="2"/>
  <c r="J1733" i="2"/>
  <c r="I1733" i="2"/>
  <c r="H1733" i="2"/>
  <c r="G1733" i="2"/>
  <c r="F1733" i="2"/>
  <c r="E1733" i="2"/>
  <c r="D1733" i="2"/>
  <c r="J1732" i="2"/>
  <c r="I1732" i="2"/>
  <c r="H1732" i="2"/>
  <c r="G1732" i="2"/>
  <c r="F1732" i="2"/>
  <c r="E1732" i="2"/>
  <c r="D1732" i="2"/>
  <c r="J1731" i="2"/>
  <c r="I1731" i="2"/>
  <c r="H1731" i="2"/>
  <c r="G1731" i="2"/>
  <c r="F1731" i="2"/>
  <c r="E1731" i="2"/>
  <c r="D1731" i="2"/>
  <c r="J1730" i="2"/>
  <c r="I1730" i="2"/>
  <c r="H1730" i="2"/>
  <c r="G1730" i="2"/>
  <c r="F1730" i="2"/>
  <c r="E1730" i="2"/>
  <c r="D1730" i="2"/>
  <c r="J1729" i="2"/>
  <c r="I1729" i="2"/>
  <c r="H1729" i="2"/>
  <c r="G1729" i="2"/>
  <c r="F1729" i="2"/>
  <c r="E1729" i="2"/>
  <c r="D1729" i="2"/>
  <c r="J1728" i="2"/>
  <c r="I1728" i="2"/>
  <c r="H1728" i="2"/>
  <c r="G1728" i="2"/>
  <c r="F1728" i="2"/>
  <c r="E1728" i="2"/>
  <c r="D1728" i="2"/>
  <c r="J1727" i="2"/>
  <c r="I1727" i="2"/>
  <c r="H1727" i="2"/>
  <c r="G1727" i="2"/>
  <c r="F1727" i="2"/>
  <c r="E1727" i="2"/>
  <c r="D1727" i="2"/>
  <c r="J1726" i="2"/>
  <c r="I1726" i="2"/>
  <c r="H1726" i="2"/>
  <c r="G1726" i="2"/>
  <c r="F1726" i="2"/>
  <c r="E1726" i="2"/>
  <c r="D1726" i="2"/>
  <c r="J1725" i="2"/>
  <c r="I1725" i="2"/>
  <c r="H1725" i="2"/>
  <c r="G1725" i="2"/>
  <c r="F1725" i="2"/>
  <c r="E1725" i="2"/>
  <c r="D1725" i="2"/>
  <c r="J1724" i="2"/>
  <c r="I1724" i="2"/>
  <c r="H1724" i="2"/>
  <c r="G1724" i="2"/>
  <c r="F1724" i="2"/>
  <c r="E1724" i="2"/>
  <c r="D1724" i="2"/>
  <c r="J1723" i="2"/>
  <c r="I1723" i="2"/>
  <c r="H1723" i="2"/>
  <c r="G1723" i="2"/>
  <c r="F1723" i="2"/>
  <c r="E1723" i="2"/>
  <c r="D1723" i="2"/>
  <c r="J1722" i="2"/>
  <c r="I1722" i="2"/>
  <c r="H1722" i="2"/>
  <c r="G1722" i="2"/>
  <c r="F1722" i="2"/>
  <c r="E1722" i="2"/>
  <c r="D1722" i="2"/>
  <c r="J1721" i="2"/>
  <c r="I1721" i="2"/>
  <c r="H1721" i="2"/>
  <c r="G1721" i="2"/>
  <c r="F1721" i="2"/>
  <c r="E1721" i="2"/>
  <c r="D1721" i="2"/>
  <c r="J1719" i="2"/>
  <c r="I1719" i="2"/>
  <c r="H1719" i="2"/>
  <c r="G1719" i="2"/>
  <c r="F1719" i="2"/>
  <c r="E1719" i="2"/>
  <c r="D1719" i="2"/>
  <c r="J1718" i="2"/>
  <c r="I1718" i="2"/>
  <c r="H1718" i="2"/>
  <c r="G1718" i="2"/>
  <c r="F1718" i="2"/>
  <c r="E1718" i="2"/>
  <c r="D1718" i="2"/>
  <c r="J1717" i="2"/>
  <c r="I1717" i="2"/>
  <c r="H1717" i="2"/>
  <c r="G1717" i="2"/>
  <c r="F1717" i="2"/>
  <c r="E1717" i="2"/>
  <c r="D1717" i="2"/>
  <c r="J1715" i="2"/>
  <c r="I1715" i="2"/>
  <c r="H1715" i="2"/>
  <c r="G1715" i="2"/>
  <c r="F1715" i="2"/>
  <c r="E1715" i="2"/>
  <c r="D1715" i="2"/>
  <c r="J1714" i="2"/>
  <c r="I1714" i="2"/>
  <c r="H1714" i="2"/>
  <c r="G1714" i="2"/>
  <c r="F1714" i="2"/>
  <c r="E1714" i="2"/>
  <c r="D1714" i="2"/>
  <c r="J1713" i="2"/>
  <c r="I1713" i="2"/>
  <c r="H1713" i="2"/>
  <c r="G1713" i="2"/>
  <c r="F1713" i="2"/>
  <c r="E1713" i="2"/>
  <c r="D1713" i="2"/>
  <c r="J1712" i="2"/>
  <c r="I1712" i="2"/>
  <c r="H1712" i="2"/>
  <c r="G1712" i="2"/>
  <c r="F1712" i="2"/>
  <c r="E1712" i="2"/>
  <c r="D1712" i="2"/>
  <c r="J1710" i="2"/>
  <c r="I1710" i="2"/>
  <c r="H1710" i="2"/>
  <c r="G1710" i="2"/>
  <c r="F1710" i="2"/>
  <c r="E1710" i="2"/>
  <c r="D1710" i="2"/>
  <c r="J1709" i="2"/>
  <c r="I1709" i="2"/>
  <c r="H1709" i="2"/>
  <c r="G1709" i="2"/>
  <c r="F1709" i="2"/>
  <c r="E1709" i="2"/>
  <c r="D1709" i="2"/>
  <c r="J1708" i="2"/>
  <c r="I1708" i="2"/>
  <c r="H1708" i="2"/>
  <c r="G1708" i="2"/>
  <c r="F1708" i="2"/>
  <c r="E1708" i="2"/>
  <c r="D1708" i="2"/>
  <c r="J1707" i="2"/>
  <c r="I1707" i="2"/>
  <c r="H1707" i="2"/>
  <c r="G1707" i="2"/>
  <c r="F1707" i="2"/>
  <c r="E1707" i="2"/>
  <c r="D1707" i="2"/>
  <c r="J1706" i="2"/>
  <c r="I1706" i="2"/>
  <c r="H1706" i="2"/>
  <c r="G1706" i="2"/>
  <c r="F1706" i="2"/>
  <c r="E1706" i="2"/>
  <c r="D1706" i="2"/>
  <c r="J1705" i="2"/>
  <c r="I1705" i="2"/>
  <c r="H1705" i="2"/>
  <c r="G1705" i="2"/>
  <c r="F1705" i="2"/>
  <c r="E1705" i="2"/>
  <c r="D1705" i="2"/>
  <c r="J1704" i="2"/>
  <c r="I1704" i="2"/>
  <c r="H1704" i="2"/>
  <c r="G1704" i="2"/>
  <c r="F1704" i="2"/>
  <c r="E1704" i="2"/>
  <c r="D1704" i="2"/>
  <c r="J1703" i="2"/>
  <c r="I1703" i="2"/>
  <c r="H1703" i="2"/>
  <c r="G1703" i="2"/>
  <c r="F1703" i="2"/>
  <c r="E1703" i="2"/>
  <c r="D1703" i="2"/>
  <c r="J1702" i="2"/>
  <c r="I1702" i="2"/>
  <c r="H1702" i="2"/>
  <c r="G1702" i="2"/>
  <c r="F1702" i="2"/>
  <c r="E1702" i="2"/>
  <c r="D1702" i="2"/>
  <c r="J1701" i="2"/>
  <c r="I1701" i="2"/>
  <c r="H1701" i="2"/>
  <c r="G1701" i="2"/>
  <c r="F1701" i="2"/>
  <c r="E1701" i="2"/>
  <c r="D1701" i="2"/>
  <c r="J1700" i="2"/>
  <c r="I1700" i="2"/>
  <c r="H1700" i="2"/>
  <c r="G1700" i="2"/>
  <c r="F1700" i="2"/>
  <c r="E1700" i="2"/>
  <c r="D1700" i="2"/>
  <c r="J1699" i="2"/>
  <c r="I1699" i="2"/>
  <c r="H1699" i="2"/>
  <c r="G1699" i="2"/>
  <c r="F1699" i="2"/>
  <c r="E1699" i="2"/>
  <c r="D1699" i="2"/>
  <c r="J1698" i="2"/>
  <c r="I1698" i="2"/>
  <c r="H1698" i="2"/>
  <c r="G1698" i="2"/>
  <c r="F1698" i="2"/>
  <c r="E1698" i="2"/>
  <c r="D1698" i="2"/>
  <c r="J1697" i="2"/>
  <c r="I1697" i="2"/>
  <c r="H1697" i="2"/>
  <c r="G1697" i="2"/>
  <c r="F1697" i="2"/>
  <c r="E1697" i="2"/>
  <c r="D1697" i="2"/>
  <c r="J1696" i="2"/>
  <c r="I1696" i="2"/>
  <c r="H1696" i="2"/>
  <c r="G1696" i="2"/>
  <c r="F1696" i="2"/>
  <c r="E1696" i="2"/>
  <c r="D1696" i="2"/>
  <c r="J1695" i="2"/>
  <c r="I1695" i="2"/>
  <c r="H1695" i="2"/>
  <c r="G1695" i="2"/>
  <c r="F1695" i="2"/>
  <c r="E1695" i="2"/>
  <c r="D1695" i="2"/>
  <c r="J1694" i="2"/>
  <c r="I1694" i="2"/>
  <c r="H1694" i="2"/>
  <c r="G1694" i="2"/>
  <c r="F1694" i="2"/>
  <c r="E1694" i="2"/>
  <c r="D1694" i="2"/>
  <c r="J1692" i="2"/>
  <c r="I1692" i="2"/>
  <c r="H1692" i="2"/>
  <c r="G1692" i="2"/>
  <c r="F1692" i="2"/>
  <c r="E1692" i="2"/>
  <c r="D1692" i="2"/>
  <c r="J1691" i="2"/>
  <c r="I1691" i="2"/>
  <c r="H1691" i="2"/>
  <c r="G1691" i="2"/>
  <c r="F1691" i="2"/>
  <c r="E1691" i="2"/>
  <c r="D1691" i="2"/>
  <c r="J1690" i="2"/>
  <c r="I1690" i="2"/>
  <c r="H1690" i="2"/>
  <c r="G1690" i="2"/>
  <c r="F1690" i="2"/>
  <c r="E1690" i="2"/>
  <c r="D1690" i="2"/>
  <c r="J1689" i="2"/>
  <c r="I1689" i="2"/>
  <c r="H1689" i="2"/>
  <c r="G1689" i="2"/>
  <c r="F1689" i="2"/>
  <c r="E1689" i="2"/>
  <c r="D1689" i="2"/>
  <c r="J1688" i="2"/>
  <c r="I1688" i="2"/>
  <c r="H1688" i="2"/>
  <c r="G1688" i="2"/>
  <c r="F1688" i="2"/>
  <c r="E1688" i="2"/>
  <c r="D1688" i="2"/>
  <c r="J1687" i="2"/>
  <c r="I1687" i="2"/>
  <c r="H1687" i="2"/>
  <c r="G1687" i="2"/>
  <c r="F1687" i="2"/>
  <c r="E1687" i="2"/>
  <c r="D1687" i="2"/>
  <c r="J1686" i="2"/>
  <c r="I1686" i="2"/>
  <c r="H1686" i="2"/>
  <c r="G1686" i="2"/>
  <c r="F1686" i="2"/>
  <c r="E1686" i="2"/>
  <c r="D1686" i="2"/>
  <c r="J1685" i="2"/>
  <c r="I1685" i="2"/>
  <c r="H1685" i="2"/>
  <c r="G1685" i="2"/>
  <c r="F1685" i="2"/>
  <c r="E1685" i="2"/>
  <c r="D1685" i="2"/>
  <c r="J1684" i="2"/>
  <c r="I1684" i="2"/>
  <c r="H1684" i="2"/>
  <c r="G1684" i="2"/>
  <c r="F1684" i="2"/>
  <c r="E1684" i="2"/>
  <c r="D1684" i="2"/>
  <c r="J1682" i="2"/>
  <c r="I1682" i="2"/>
  <c r="H1682" i="2"/>
  <c r="G1682" i="2"/>
  <c r="F1682" i="2"/>
  <c r="E1682" i="2"/>
  <c r="D1682" i="2"/>
  <c r="J1681" i="2"/>
  <c r="I1681" i="2"/>
  <c r="H1681" i="2"/>
  <c r="G1681" i="2"/>
  <c r="F1681" i="2"/>
  <c r="E1681" i="2"/>
  <c r="D1681" i="2"/>
  <c r="J1680" i="2"/>
  <c r="I1680" i="2"/>
  <c r="H1680" i="2"/>
  <c r="G1680" i="2"/>
  <c r="F1680" i="2"/>
  <c r="E1680" i="2"/>
  <c r="D1680" i="2"/>
  <c r="J1679" i="2"/>
  <c r="I1679" i="2"/>
  <c r="H1679" i="2"/>
  <c r="G1679" i="2"/>
  <c r="F1679" i="2"/>
  <c r="E1679" i="2"/>
  <c r="D1679" i="2"/>
  <c r="J1678" i="2"/>
  <c r="I1678" i="2"/>
  <c r="H1678" i="2"/>
  <c r="G1678" i="2"/>
  <c r="F1678" i="2"/>
  <c r="E1678" i="2"/>
  <c r="D1678" i="2"/>
  <c r="J1677" i="2"/>
  <c r="I1677" i="2"/>
  <c r="H1677" i="2"/>
  <c r="G1677" i="2"/>
  <c r="F1677" i="2"/>
  <c r="E1677" i="2"/>
  <c r="D1677" i="2"/>
  <c r="J1676" i="2"/>
  <c r="I1676" i="2"/>
  <c r="H1676" i="2"/>
  <c r="G1676" i="2"/>
  <c r="F1676" i="2"/>
  <c r="E1676" i="2"/>
  <c r="D1676" i="2"/>
  <c r="J1675" i="2"/>
  <c r="I1675" i="2"/>
  <c r="H1675" i="2"/>
  <c r="G1675" i="2"/>
  <c r="F1675" i="2"/>
  <c r="E1675" i="2"/>
  <c r="D1675" i="2"/>
  <c r="J1674" i="2"/>
  <c r="I1674" i="2"/>
  <c r="H1674" i="2"/>
  <c r="G1674" i="2"/>
  <c r="F1674" i="2"/>
  <c r="E1674" i="2"/>
  <c r="D1674" i="2"/>
  <c r="J1673" i="2"/>
  <c r="I1673" i="2"/>
  <c r="H1673" i="2"/>
  <c r="G1673" i="2"/>
  <c r="F1673" i="2"/>
  <c r="E1673" i="2"/>
  <c r="D1673" i="2"/>
  <c r="J1672" i="2"/>
  <c r="I1672" i="2"/>
  <c r="H1672" i="2"/>
  <c r="G1672" i="2"/>
  <c r="F1672" i="2"/>
  <c r="E1672" i="2"/>
  <c r="D1672" i="2"/>
  <c r="J1671" i="2"/>
  <c r="I1671" i="2"/>
  <c r="H1671" i="2"/>
  <c r="G1671" i="2"/>
  <c r="F1671" i="2"/>
  <c r="E1671" i="2"/>
  <c r="D1671" i="2"/>
  <c r="J1670" i="2"/>
  <c r="I1670" i="2"/>
  <c r="H1670" i="2"/>
  <c r="G1670" i="2"/>
  <c r="F1670" i="2"/>
  <c r="E1670" i="2"/>
  <c r="D1670" i="2"/>
  <c r="J1669" i="2"/>
  <c r="I1669" i="2"/>
  <c r="H1669" i="2"/>
  <c r="G1669" i="2"/>
  <c r="F1669" i="2"/>
  <c r="E1669" i="2"/>
  <c r="D1669" i="2"/>
  <c r="J1668" i="2"/>
  <c r="I1668" i="2"/>
  <c r="H1668" i="2"/>
  <c r="G1668" i="2"/>
  <c r="F1668" i="2"/>
  <c r="E1668" i="2"/>
  <c r="D1668" i="2"/>
  <c r="J1667" i="2"/>
  <c r="I1667" i="2"/>
  <c r="H1667" i="2"/>
  <c r="G1667" i="2"/>
  <c r="F1667" i="2"/>
  <c r="E1667" i="2"/>
  <c r="D1667" i="2"/>
  <c r="J1666" i="2"/>
  <c r="I1666" i="2"/>
  <c r="H1666" i="2"/>
  <c r="G1666" i="2"/>
  <c r="F1666" i="2"/>
  <c r="E1666" i="2"/>
  <c r="D1666" i="2"/>
  <c r="J1665" i="2"/>
  <c r="I1665" i="2"/>
  <c r="H1665" i="2"/>
  <c r="G1665" i="2"/>
  <c r="F1665" i="2"/>
  <c r="E1665" i="2"/>
  <c r="D1665" i="2"/>
  <c r="J1664" i="2"/>
  <c r="I1664" i="2"/>
  <c r="H1664" i="2"/>
  <c r="G1664" i="2"/>
  <c r="F1664" i="2"/>
  <c r="E1664" i="2"/>
  <c r="D1664" i="2"/>
  <c r="J1663" i="2"/>
  <c r="I1663" i="2"/>
  <c r="H1663" i="2"/>
  <c r="G1663" i="2"/>
  <c r="F1663" i="2"/>
  <c r="E1663" i="2"/>
  <c r="D1663" i="2"/>
  <c r="J1662" i="2"/>
  <c r="I1662" i="2"/>
  <c r="H1662" i="2"/>
  <c r="G1662" i="2"/>
  <c r="F1662" i="2"/>
  <c r="E1662" i="2"/>
  <c r="D1662" i="2"/>
  <c r="J1661" i="2"/>
  <c r="I1661" i="2"/>
  <c r="H1661" i="2"/>
  <c r="G1661" i="2"/>
  <c r="F1661" i="2"/>
  <c r="E1661" i="2"/>
  <c r="D1661" i="2"/>
  <c r="J1660" i="2"/>
  <c r="I1660" i="2"/>
  <c r="H1660" i="2"/>
  <c r="G1660" i="2"/>
  <c r="F1660" i="2"/>
  <c r="E1660" i="2"/>
  <c r="D1660" i="2"/>
  <c r="J1653" i="2"/>
  <c r="I1653" i="2"/>
  <c r="H1653" i="2"/>
  <c r="G1653" i="2"/>
  <c r="F1653" i="2"/>
  <c r="E1653" i="2"/>
  <c r="D1653" i="2"/>
  <c r="J1652" i="2"/>
  <c r="I1652" i="2"/>
  <c r="H1652" i="2"/>
  <c r="G1652" i="2"/>
  <c r="F1652" i="2"/>
  <c r="E1652" i="2"/>
  <c r="D1652" i="2"/>
  <c r="J1651" i="2"/>
  <c r="I1651" i="2"/>
  <c r="H1651" i="2"/>
  <c r="G1651" i="2"/>
  <c r="F1651" i="2"/>
  <c r="E1651" i="2"/>
  <c r="D1651" i="2"/>
  <c r="J1650" i="2"/>
  <c r="I1650" i="2"/>
  <c r="H1650" i="2"/>
  <c r="G1650" i="2"/>
  <c r="F1650" i="2"/>
  <c r="E1650" i="2"/>
  <c r="D1650" i="2"/>
  <c r="J1649" i="2"/>
  <c r="I1649" i="2"/>
  <c r="H1649" i="2"/>
  <c r="G1649" i="2"/>
  <c r="F1649" i="2"/>
  <c r="E1649" i="2"/>
  <c r="D1649" i="2"/>
  <c r="J1648" i="2"/>
  <c r="I1648" i="2"/>
  <c r="H1648" i="2"/>
  <c r="G1648" i="2"/>
  <c r="F1648" i="2"/>
  <c r="E1648" i="2"/>
  <c r="D1648" i="2"/>
  <c r="J1647" i="2"/>
  <c r="I1647" i="2"/>
  <c r="H1647" i="2"/>
  <c r="G1647" i="2"/>
  <c r="F1647" i="2"/>
  <c r="E1647" i="2"/>
  <c r="D1647" i="2"/>
  <c r="J1646" i="2"/>
  <c r="I1646" i="2"/>
  <c r="H1646" i="2"/>
  <c r="G1646" i="2"/>
  <c r="F1646" i="2"/>
  <c r="E1646" i="2"/>
  <c r="D1646" i="2"/>
  <c r="J1645" i="2"/>
  <c r="I1645" i="2"/>
  <c r="H1645" i="2"/>
  <c r="G1645" i="2"/>
  <c r="F1645" i="2"/>
  <c r="E1645" i="2"/>
  <c r="D1645" i="2"/>
  <c r="J1644" i="2"/>
  <c r="I1644" i="2"/>
  <c r="H1644" i="2"/>
  <c r="G1644" i="2"/>
  <c r="F1644" i="2"/>
  <c r="E1644" i="2"/>
  <c r="D1644" i="2"/>
  <c r="J1643" i="2"/>
  <c r="I1643" i="2"/>
  <c r="H1643" i="2"/>
  <c r="G1643" i="2"/>
  <c r="F1643" i="2"/>
  <c r="E1643" i="2"/>
  <c r="D1643" i="2"/>
  <c r="J1642" i="2"/>
  <c r="I1642" i="2"/>
  <c r="H1642" i="2"/>
  <c r="G1642" i="2"/>
  <c r="F1642" i="2"/>
  <c r="E1642" i="2"/>
  <c r="D1642" i="2"/>
  <c r="J1640" i="2"/>
  <c r="I1640" i="2"/>
  <c r="H1640" i="2"/>
  <c r="G1640" i="2"/>
  <c r="F1640" i="2"/>
  <c r="E1640" i="2"/>
  <c r="D1640" i="2"/>
  <c r="J1639" i="2"/>
  <c r="I1639" i="2"/>
  <c r="H1639" i="2"/>
  <c r="G1639" i="2"/>
  <c r="F1639" i="2"/>
  <c r="E1639" i="2"/>
  <c r="D1639" i="2"/>
  <c r="J1638" i="2"/>
  <c r="I1638" i="2"/>
  <c r="H1638" i="2"/>
  <c r="G1638" i="2"/>
  <c r="F1638" i="2"/>
  <c r="E1638" i="2"/>
  <c r="D1638" i="2"/>
  <c r="J1637" i="2"/>
  <c r="I1637" i="2"/>
  <c r="H1637" i="2"/>
  <c r="G1637" i="2"/>
  <c r="F1637" i="2"/>
  <c r="E1637" i="2"/>
  <c r="D1637" i="2"/>
  <c r="J1636" i="2"/>
  <c r="I1636" i="2"/>
  <c r="H1636" i="2"/>
  <c r="G1636" i="2"/>
  <c r="F1636" i="2"/>
  <c r="E1636" i="2"/>
  <c r="D1636" i="2"/>
  <c r="J1635" i="2"/>
  <c r="I1635" i="2"/>
  <c r="H1635" i="2"/>
  <c r="G1635" i="2"/>
  <c r="F1635" i="2"/>
  <c r="E1635" i="2"/>
  <c r="D1635" i="2"/>
  <c r="J1634" i="2"/>
  <c r="I1634" i="2"/>
  <c r="H1634" i="2"/>
  <c r="G1634" i="2"/>
  <c r="F1634" i="2"/>
  <c r="E1634" i="2"/>
  <c r="D1634" i="2"/>
  <c r="J1633" i="2"/>
  <c r="I1633" i="2"/>
  <c r="H1633" i="2"/>
  <c r="G1633" i="2"/>
  <c r="F1633" i="2"/>
  <c r="E1633" i="2"/>
  <c r="D1633" i="2"/>
  <c r="J1632" i="2"/>
  <c r="I1632" i="2"/>
  <c r="H1632" i="2"/>
  <c r="G1632" i="2"/>
  <c r="F1632" i="2"/>
  <c r="E1632" i="2"/>
  <c r="D1632" i="2"/>
  <c r="J1631" i="2"/>
  <c r="I1631" i="2"/>
  <c r="H1631" i="2"/>
  <c r="G1631" i="2"/>
  <c r="F1631" i="2"/>
  <c r="E1631" i="2"/>
  <c r="D1631" i="2"/>
  <c r="J1630" i="2"/>
  <c r="I1630" i="2"/>
  <c r="H1630" i="2"/>
  <c r="G1630" i="2"/>
  <c r="F1630" i="2"/>
  <c r="E1630" i="2"/>
  <c r="D1630" i="2"/>
  <c r="J1629" i="2"/>
  <c r="I1629" i="2"/>
  <c r="H1629" i="2"/>
  <c r="G1629" i="2"/>
  <c r="F1629" i="2"/>
  <c r="E1629" i="2"/>
  <c r="D1629" i="2"/>
  <c r="J1628" i="2"/>
  <c r="I1628" i="2"/>
  <c r="H1628" i="2"/>
  <c r="G1628" i="2"/>
  <c r="F1628" i="2"/>
  <c r="E1628" i="2"/>
  <c r="D1628" i="2"/>
  <c r="J1627" i="2"/>
  <c r="I1627" i="2"/>
  <c r="H1627" i="2"/>
  <c r="G1627" i="2"/>
  <c r="F1627" i="2"/>
  <c r="E1627" i="2"/>
  <c r="D1627" i="2"/>
  <c r="J1626" i="2"/>
  <c r="I1626" i="2"/>
  <c r="H1626" i="2"/>
  <c r="G1626" i="2"/>
  <c r="F1626" i="2"/>
  <c r="E1626" i="2"/>
  <c r="D1626" i="2"/>
  <c r="J1625" i="2"/>
  <c r="I1625" i="2"/>
  <c r="H1625" i="2"/>
  <c r="G1625" i="2"/>
  <c r="F1625" i="2"/>
  <c r="E1625" i="2"/>
  <c r="D1625" i="2"/>
  <c r="J1624" i="2"/>
  <c r="I1624" i="2"/>
  <c r="H1624" i="2"/>
  <c r="G1624" i="2"/>
  <c r="F1624" i="2"/>
  <c r="E1624" i="2"/>
  <c r="D1624" i="2"/>
  <c r="J1623" i="2"/>
  <c r="I1623" i="2"/>
  <c r="H1623" i="2"/>
  <c r="G1623" i="2"/>
  <c r="F1623" i="2"/>
  <c r="E1623" i="2"/>
  <c r="D1623" i="2"/>
  <c r="J1621" i="2"/>
  <c r="I1621" i="2"/>
  <c r="H1621" i="2"/>
  <c r="G1621" i="2"/>
  <c r="F1621" i="2"/>
  <c r="E1621" i="2"/>
  <c r="D1621" i="2"/>
  <c r="J1620" i="2"/>
  <c r="I1620" i="2"/>
  <c r="H1620" i="2"/>
  <c r="G1620" i="2"/>
  <c r="F1620" i="2"/>
  <c r="E1620" i="2"/>
  <c r="D1620" i="2"/>
  <c r="J1619" i="2"/>
  <c r="I1619" i="2"/>
  <c r="H1619" i="2"/>
  <c r="G1619" i="2"/>
  <c r="F1619" i="2"/>
  <c r="E1619" i="2"/>
  <c r="D1619" i="2"/>
  <c r="J1618" i="2"/>
  <c r="I1618" i="2"/>
  <c r="H1618" i="2"/>
  <c r="G1618" i="2"/>
  <c r="F1618" i="2"/>
  <c r="E1618" i="2"/>
  <c r="D1618" i="2"/>
  <c r="J1617" i="2"/>
  <c r="I1617" i="2"/>
  <c r="H1617" i="2"/>
  <c r="G1617" i="2"/>
  <c r="F1617" i="2"/>
  <c r="E1617" i="2"/>
  <c r="D1617" i="2"/>
  <c r="J1616" i="2"/>
  <c r="I1616" i="2"/>
  <c r="H1616" i="2"/>
  <c r="G1616" i="2"/>
  <c r="F1616" i="2"/>
  <c r="E1616" i="2"/>
  <c r="D1616" i="2"/>
  <c r="J1615" i="2"/>
  <c r="I1615" i="2"/>
  <c r="H1615" i="2"/>
  <c r="G1615" i="2"/>
  <c r="F1615" i="2"/>
  <c r="E1615" i="2"/>
  <c r="D1615" i="2"/>
  <c r="J1614" i="2"/>
  <c r="I1614" i="2"/>
  <c r="H1614" i="2"/>
  <c r="G1614" i="2"/>
  <c r="F1614" i="2"/>
  <c r="E1614" i="2"/>
  <c r="D1614" i="2"/>
  <c r="J1613" i="2"/>
  <c r="I1613" i="2"/>
  <c r="H1613" i="2"/>
  <c r="G1613" i="2"/>
  <c r="F1613" i="2"/>
  <c r="E1613" i="2"/>
  <c r="D1613" i="2"/>
  <c r="J1612" i="2"/>
  <c r="I1612" i="2"/>
  <c r="H1612" i="2"/>
  <c r="G1612" i="2"/>
  <c r="F1612" i="2"/>
  <c r="E1612" i="2"/>
  <c r="D1612" i="2"/>
  <c r="J1611" i="2"/>
  <c r="I1611" i="2"/>
  <c r="H1611" i="2"/>
  <c r="G1611" i="2"/>
  <c r="F1611" i="2"/>
  <c r="E1611" i="2"/>
  <c r="D1611" i="2"/>
  <c r="J1610" i="2"/>
  <c r="I1610" i="2"/>
  <c r="H1610" i="2"/>
  <c r="G1610" i="2"/>
  <c r="F1610" i="2"/>
  <c r="E1610" i="2"/>
  <c r="D1610" i="2"/>
  <c r="J1609" i="2"/>
  <c r="I1609" i="2"/>
  <c r="H1609" i="2"/>
  <c r="G1609" i="2"/>
  <c r="F1609" i="2"/>
  <c r="E1609" i="2"/>
  <c r="D1609" i="2"/>
  <c r="J1608" i="2"/>
  <c r="I1608" i="2"/>
  <c r="H1608" i="2"/>
  <c r="G1608" i="2"/>
  <c r="F1608" i="2"/>
  <c r="E1608" i="2"/>
  <c r="D1608" i="2"/>
  <c r="J1607" i="2"/>
  <c r="I1607" i="2"/>
  <c r="H1607" i="2"/>
  <c r="G1607" i="2"/>
  <c r="F1607" i="2"/>
  <c r="E1607" i="2"/>
  <c r="D1607" i="2"/>
  <c r="J1606" i="2"/>
  <c r="I1606" i="2"/>
  <c r="H1606" i="2"/>
  <c r="G1606" i="2"/>
  <c r="F1606" i="2"/>
  <c r="E1606" i="2"/>
  <c r="D1606" i="2"/>
  <c r="J1605" i="2"/>
  <c r="I1605" i="2"/>
  <c r="H1605" i="2"/>
  <c r="G1605" i="2"/>
  <c r="F1605" i="2"/>
  <c r="E1605" i="2"/>
  <c r="D1605" i="2"/>
  <c r="J1604" i="2"/>
  <c r="I1604" i="2"/>
  <c r="H1604" i="2"/>
  <c r="G1604" i="2"/>
  <c r="F1604" i="2"/>
  <c r="E1604" i="2"/>
  <c r="D1604" i="2"/>
  <c r="J1603" i="2"/>
  <c r="I1603" i="2"/>
  <c r="H1603" i="2"/>
  <c r="G1603" i="2"/>
  <c r="F1603" i="2"/>
  <c r="E1603" i="2"/>
  <c r="D1603" i="2"/>
  <c r="J1600" i="2"/>
  <c r="I1600" i="2"/>
  <c r="H1600" i="2"/>
  <c r="G1600" i="2"/>
  <c r="F1600" i="2"/>
  <c r="E1600" i="2"/>
  <c r="D1600" i="2"/>
  <c r="J1599" i="2"/>
  <c r="I1599" i="2"/>
  <c r="H1599" i="2"/>
  <c r="G1599" i="2"/>
  <c r="F1599" i="2"/>
  <c r="E1599" i="2"/>
  <c r="D1599" i="2"/>
  <c r="J1598" i="2"/>
  <c r="I1598" i="2"/>
  <c r="H1598" i="2"/>
  <c r="G1598" i="2"/>
  <c r="F1598" i="2"/>
  <c r="E1598" i="2"/>
  <c r="D1598" i="2"/>
  <c r="J1597" i="2"/>
  <c r="I1597" i="2"/>
  <c r="H1597" i="2"/>
  <c r="G1597" i="2"/>
  <c r="F1597" i="2"/>
  <c r="E1597" i="2"/>
  <c r="D1597" i="2"/>
  <c r="J1596" i="2"/>
  <c r="I1596" i="2"/>
  <c r="H1596" i="2"/>
  <c r="G1596" i="2"/>
  <c r="F1596" i="2"/>
  <c r="E1596" i="2"/>
  <c r="D1596" i="2"/>
  <c r="J1595" i="2"/>
  <c r="I1595" i="2"/>
  <c r="H1595" i="2"/>
  <c r="G1595" i="2"/>
  <c r="F1595" i="2"/>
  <c r="E1595" i="2"/>
  <c r="D1595" i="2"/>
  <c r="J1594" i="2"/>
  <c r="I1594" i="2"/>
  <c r="H1594" i="2"/>
  <c r="G1594" i="2"/>
  <c r="F1594" i="2"/>
  <c r="E1594" i="2"/>
  <c r="D1594" i="2"/>
  <c r="J1593" i="2"/>
  <c r="I1593" i="2"/>
  <c r="H1593" i="2"/>
  <c r="G1593" i="2"/>
  <c r="F1593" i="2"/>
  <c r="E1593" i="2"/>
  <c r="D1593" i="2"/>
  <c r="J1592" i="2"/>
  <c r="I1592" i="2"/>
  <c r="H1592" i="2"/>
  <c r="G1592" i="2"/>
  <c r="F1592" i="2"/>
  <c r="E1592" i="2"/>
  <c r="D1592" i="2"/>
  <c r="J1591" i="2"/>
  <c r="I1591" i="2"/>
  <c r="H1591" i="2"/>
  <c r="G1591" i="2"/>
  <c r="F1591" i="2"/>
  <c r="E1591" i="2"/>
  <c r="D1591" i="2"/>
  <c r="J1590" i="2"/>
  <c r="I1590" i="2"/>
  <c r="H1590" i="2"/>
  <c r="G1590" i="2"/>
  <c r="F1590" i="2"/>
  <c r="E1590" i="2"/>
  <c r="D1590" i="2"/>
  <c r="J1589" i="2"/>
  <c r="I1589" i="2"/>
  <c r="H1589" i="2"/>
  <c r="G1589" i="2"/>
  <c r="F1589" i="2"/>
  <c r="E1589" i="2"/>
  <c r="D1589" i="2"/>
  <c r="J1588" i="2"/>
  <c r="I1588" i="2"/>
  <c r="H1588" i="2"/>
  <c r="G1588" i="2"/>
  <c r="F1588" i="2"/>
  <c r="E1588" i="2"/>
  <c r="D1588" i="2"/>
  <c r="J1587" i="2"/>
  <c r="I1587" i="2"/>
  <c r="H1587" i="2"/>
  <c r="G1587" i="2"/>
  <c r="F1587" i="2"/>
  <c r="E1587" i="2"/>
  <c r="D1587" i="2"/>
  <c r="J1586" i="2"/>
  <c r="I1586" i="2"/>
  <c r="H1586" i="2"/>
  <c r="G1586" i="2"/>
  <c r="F1586" i="2"/>
  <c r="E1586" i="2"/>
  <c r="D1586" i="2"/>
  <c r="J1585" i="2"/>
  <c r="I1585" i="2"/>
  <c r="H1585" i="2"/>
  <c r="G1585" i="2"/>
  <c r="F1585" i="2"/>
  <c r="E1585" i="2"/>
  <c r="D1585" i="2"/>
  <c r="J1584" i="2"/>
  <c r="I1584" i="2"/>
  <c r="H1584" i="2"/>
  <c r="G1584" i="2"/>
  <c r="F1584" i="2"/>
  <c r="E1584" i="2"/>
  <c r="D1584" i="2"/>
  <c r="J1583" i="2"/>
  <c r="I1583" i="2"/>
  <c r="H1583" i="2"/>
  <c r="G1583" i="2"/>
  <c r="F1583" i="2"/>
  <c r="E1583" i="2"/>
  <c r="D1583" i="2"/>
  <c r="J1582" i="2"/>
  <c r="I1582" i="2"/>
  <c r="H1582" i="2"/>
  <c r="G1582" i="2"/>
  <c r="F1582" i="2"/>
  <c r="E1582" i="2"/>
  <c r="D1582" i="2"/>
  <c r="J1581" i="2"/>
  <c r="I1581" i="2"/>
  <c r="H1581" i="2"/>
  <c r="G1581" i="2"/>
  <c r="F1581" i="2"/>
  <c r="E1581" i="2"/>
  <c r="D1581" i="2"/>
  <c r="J1580" i="2"/>
  <c r="I1580" i="2"/>
  <c r="H1580" i="2"/>
  <c r="G1580" i="2"/>
  <c r="F1580" i="2"/>
  <c r="E1580" i="2"/>
  <c r="D1580" i="2"/>
  <c r="J1579" i="2"/>
  <c r="I1579" i="2"/>
  <c r="H1579" i="2"/>
  <c r="G1579" i="2"/>
  <c r="F1579" i="2"/>
  <c r="E1579" i="2"/>
  <c r="D1579" i="2"/>
  <c r="J1578" i="2"/>
  <c r="I1578" i="2"/>
  <c r="H1578" i="2"/>
  <c r="G1578" i="2"/>
  <c r="F1578" i="2"/>
  <c r="E1578" i="2"/>
  <c r="D1578" i="2"/>
  <c r="J1577" i="2"/>
  <c r="I1577" i="2"/>
  <c r="H1577" i="2"/>
  <c r="G1577" i="2"/>
  <c r="F1577" i="2"/>
  <c r="E1577" i="2"/>
  <c r="D1577" i="2"/>
  <c r="J1576" i="2"/>
  <c r="I1576" i="2"/>
  <c r="H1576" i="2"/>
  <c r="G1576" i="2"/>
  <c r="F1576" i="2"/>
  <c r="E1576" i="2"/>
  <c r="D1576" i="2"/>
  <c r="J1575" i="2"/>
  <c r="I1575" i="2"/>
  <c r="H1575" i="2"/>
  <c r="G1575" i="2"/>
  <c r="F1575" i="2"/>
  <c r="E1575" i="2"/>
  <c r="D1575" i="2"/>
  <c r="J1574" i="2"/>
  <c r="I1574" i="2"/>
  <c r="H1574" i="2"/>
  <c r="G1574" i="2"/>
  <c r="F1574" i="2"/>
  <c r="E1574" i="2"/>
  <c r="D1574" i="2"/>
  <c r="J1573" i="2"/>
  <c r="I1573" i="2"/>
  <c r="H1573" i="2"/>
  <c r="G1573" i="2"/>
  <c r="F1573" i="2"/>
  <c r="E1573" i="2"/>
  <c r="D1573" i="2"/>
  <c r="J1572" i="2"/>
  <c r="I1572" i="2"/>
  <c r="H1572" i="2"/>
  <c r="G1572" i="2"/>
  <c r="F1572" i="2"/>
  <c r="E1572" i="2"/>
  <c r="D1572" i="2"/>
  <c r="J1571" i="2"/>
  <c r="I1571" i="2"/>
  <c r="H1571" i="2"/>
  <c r="G1571" i="2"/>
  <c r="F1571" i="2"/>
  <c r="E1571" i="2"/>
  <c r="D1571" i="2"/>
  <c r="J1570" i="2"/>
  <c r="I1570" i="2"/>
  <c r="H1570" i="2"/>
  <c r="G1570" i="2"/>
  <c r="F1570" i="2"/>
  <c r="E1570" i="2"/>
  <c r="D1570" i="2"/>
  <c r="J1569" i="2"/>
  <c r="I1569" i="2"/>
  <c r="H1569" i="2"/>
  <c r="G1569" i="2"/>
  <c r="F1569" i="2"/>
  <c r="E1569" i="2"/>
  <c r="D1569" i="2"/>
  <c r="J1568" i="2"/>
  <c r="I1568" i="2"/>
  <c r="H1568" i="2"/>
  <c r="G1568" i="2"/>
  <c r="F1568" i="2"/>
  <c r="E1568" i="2"/>
  <c r="D1568" i="2"/>
  <c r="J1567" i="2"/>
  <c r="I1567" i="2"/>
  <c r="H1567" i="2"/>
  <c r="G1567" i="2"/>
  <c r="F1567" i="2"/>
  <c r="E1567" i="2"/>
  <c r="D1567" i="2"/>
  <c r="J1566" i="2"/>
  <c r="I1566" i="2"/>
  <c r="H1566" i="2"/>
  <c r="G1566" i="2"/>
  <c r="F1566" i="2"/>
  <c r="E1566" i="2"/>
  <c r="D1566" i="2"/>
  <c r="J1565" i="2"/>
  <c r="I1565" i="2"/>
  <c r="H1565" i="2"/>
  <c r="G1565" i="2"/>
  <c r="F1565" i="2"/>
  <c r="E1565" i="2"/>
  <c r="D1565" i="2"/>
  <c r="J1564" i="2"/>
  <c r="I1564" i="2"/>
  <c r="H1564" i="2"/>
  <c r="G1564" i="2"/>
  <c r="F1564" i="2"/>
  <c r="E1564" i="2"/>
  <c r="D1564" i="2"/>
  <c r="J1563" i="2"/>
  <c r="I1563" i="2"/>
  <c r="H1563" i="2"/>
  <c r="G1563" i="2"/>
  <c r="F1563" i="2"/>
  <c r="E1563" i="2"/>
  <c r="D1563" i="2"/>
  <c r="J1562" i="2"/>
  <c r="I1562" i="2"/>
  <c r="H1562" i="2"/>
  <c r="G1562" i="2"/>
  <c r="F1562" i="2"/>
  <c r="E1562" i="2"/>
  <c r="D1562" i="2"/>
  <c r="J1561" i="2"/>
  <c r="I1561" i="2"/>
  <c r="H1561" i="2"/>
  <c r="G1561" i="2"/>
  <c r="F1561" i="2"/>
  <c r="E1561" i="2"/>
  <c r="D1561" i="2"/>
  <c r="J1560" i="2"/>
  <c r="I1560" i="2"/>
  <c r="H1560" i="2"/>
  <c r="G1560" i="2"/>
  <c r="F1560" i="2"/>
  <c r="E1560" i="2"/>
  <c r="D1560" i="2"/>
  <c r="J1557" i="2"/>
  <c r="I1557" i="2"/>
  <c r="H1557" i="2"/>
  <c r="G1557" i="2"/>
  <c r="F1557" i="2"/>
  <c r="E1557" i="2"/>
  <c r="D1557" i="2"/>
  <c r="J1556" i="2"/>
  <c r="I1556" i="2"/>
  <c r="H1556" i="2"/>
  <c r="G1556" i="2"/>
  <c r="F1556" i="2"/>
  <c r="E1556" i="2"/>
  <c r="D1556" i="2"/>
  <c r="J1555" i="2"/>
  <c r="I1555" i="2"/>
  <c r="H1555" i="2"/>
  <c r="G1555" i="2"/>
  <c r="F1555" i="2"/>
  <c r="E1555" i="2"/>
  <c r="D1555" i="2"/>
  <c r="J1554" i="2"/>
  <c r="I1554" i="2"/>
  <c r="H1554" i="2"/>
  <c r="G1554" i="2"/>
  <c r="F1554" i="2"/>
  <c r="E1554" i="2"/>
  <c r="D1554" i="2"/>
  <c r="J1553" i="2"/>
  <c r="I1553" i="2"/>
  <c r="H1553" i="2"/>
  <c r="G1553" i="2"/>
  <c r="F1553" i="2"/>
  <c r="E1553" i="2"/>
  <c r="D1553" i="2"/>
  <c r="J1552" i="2"/>
  <c r="I1552" i="2"/>
  <c r="H1552" i="2"/>
  <c r="G1552" i="2"/>
  <c r="F1552" i="2"/>
  <c r="E1552" i="2"/>
  <c r="D1552" i="2"/>
  <c r="J1551" i="2"/>
  <c r="I1551" i="2"/>
  <c r="H1551" i="2"/>
  <c r="G1551" i="2"/>
  <c r="F1551" i="2"/>
  <c r="E1551" i="2"/>
  <c r="D1551" i="2"/>
  <c r="J1550" i="2"/>
  <c r="I1550" i="2"/>
  <c r="H1550" i="2"/>
  <c r="G1550" i="2"/>
  <c r="F1550" i="2"/>
  <c r="E1550" i="2"/>
  <c r="D1550" i="2"/>
  <c r="J1549" i="2"/>
  <c r="I1549" i="2"/>
  <c r="H1549" i="2"/>
  <c r="G1549" i="2"/>
  <c r="F1549" i="2"/>
  <c r="E1549" i="2"/>
  <c r="D1549" i="2"/>
  <c r="J1548" i="2"/>
  <c r="I1548" i="2"/>
  <c r="H1548" i="2"/>
  <c r="G1548" i="2"/>
  <c r="F1548" i="2"/>
  <c r="E1548" i="2"/>
  <c r="D1548" i="2"/>
  <c r="J1547" i="2"/>
  <c r="I1547" i="2"/>
  <c r="H1547" i="2"/>
  <c r="G1547" i="2"/>
  <c r="F1547" i="2"/>
  <c r="E1547" i="2"/>
  <c r="D1547" i="2"/>
  <c r="J1546" i="2"/>
  <c r="I1546" i="2"/>
  <c r="H1546" i="2"/>
  <c r="G1546" i="2"/>
  <c r="F1546" i="2"/>
  <c r="E1546" i="2"/>
  <c r="D1546" i="2"/>
  <c r="J1545" i="2"/>
  <c r="I1545" i="2"/>
  <c r="H1545" i="2"/>
  <c r="G1545" i="2"/>
  <c r="F1545" i="2"/>
  <c r="E1545" i="2"/>
  <c r="D1545" i="2"/>
  <c r="J1544" i="2"/>
  <c r="I1544" i="2"/>
  <c r="H1544" i="2"/>
  <c r="G1544" i="2"/>
  <c r="F1544" i="2"/>
  <c r="E1544" i="2"/>
  <c r="D1544" i="2"/>
  <c r="J1543" i="2"/>
  <c r="I1543" i="2"/>
  <c r="H1543" i="2"/>
  <c r="G1543" i="2"/>
  <c r="F1543" i="2"/>
  <c r="E1543" i="2"/>
  <c r="D1543" i="2"/>
  <c r="J1542" i="2"/>
  <c r="I1542" i="2"/>
  <c r="H1542" i="2"/>
  <c r="G1542" i="2"/>
  <c r="F1542" i="2"/>
  <c r="E1542" i="2"/>
  <c r="D1542" i="2"/>
  <c r="J1541" i="2"/>
  <c r="I1541" i="2"/>
  <c r="H1541" i="2"/>
  <c r="G1541" i="2"/>
  <c r="F1541" i="2"/>
  <c r="E1541" i="2"/>
  <c r="D1541" i="2"/>
  <c r="J1540" i="2"/>
  <c r="I1540" i="2"/>
  <c r="H1540" i="2"/>
  <c r="G1540" i="2"/>
  <c r="F1540" i="2"/>
  <c r="E1540" i="2"/>
  <c r="D1540" i="2"/>
  <c r="J1539" i="2"/>
  <c r="I1539" i="2"/>
  <c r="H1539" i="2"/>
  <c r="G1539" i="2"/>
  <c r="F1539" i="2"/>
  <c r="E1539" i="2"/>
  <c r="D1539" i="2"/>
  <c r="J1538" i="2"/>
  <c r="I1538" i="2"/>
  <c r="H1538" i="2"/>
  <c r="G1538" i="2"/>
  <c r="F1538" i="2"/>
  <c r="E1538" i="2"/>
  <c r="D1538" i="2"/>
  <c r="J1537" i="2"/>
  <c r="I1537" i="2"/>
  <c r="H1537" i="2"/>
  <c r="G1537" i="2"/>
  <c r="F1537" i="2"/>
  <c r="E1537" i="2"/>
  <c r="D1537" i="2"/>
  <c r="J1536" i="2"/>
  <c r="I1536" i="2"/>
  <c r="H1536" i="2"/>
  <c r="G1536" i="2"/>
  <c r="F1536" i="2"/>
  <c r="E1536" i="2"/>
  <c r="D1536" i="2"/>
  <c r="J1535" i="2"/>
  <c r="I1535" i="2"/>
  <c r="H1535" i="2"/>
  <c r="G1535" i="2"/>
  <c r="F1535" i="2"/>
  <c r="E1535" i="2"/>
  <c r="D1535" i="2"/>
  <c r="J1534" i="2"/>
  <c r="I1534" i="2"/>
  <c r="H1534" i="2"/>
  <c r="G1534" i="2"/>
  <c r="F1534" i="2"/>
  <c r="E1534" i="2"/>
  <c r="D1534" i="2"/>
  <c r="J1533" i="2"/>
  <c r="I1533" i="2"/>
  <c r="H1533" i="2"/>
  <c r="G1533" i="2"/>
  <c r="F1533" i="2"/>
  <c r="E1533" i="2"/>
  <c r="D1533" i="2"/>
  <c r="J1532" i="2"/>
  <c r="I1532" i="2"/>
  <c r="H1532" i="2"/>
  <c r="G1532" i="2"/>
  <c r="F1532" i="2"/>
  <c r="E1532" i="2"/>
  <c r="D1532" i="2"/>
  <c r="J1530" i="2"/>
  <c r="I1530" i="2"/>
  <c r="H1530" i="2"/>
  <c r="G1530" i="2"/>
  <c r="F1530" i="2"/>
  <c r="E1530" i="2"/>
  <c r="D1530" i="2"/>
  <c r="J1529" i="2"/>
  <c r="I1529" i="2"/>
  <c r="H1529" i="2"/>
  <c r="G1529" i="2"/>
  <c r="F1529" i="2"/>
  <c r="E1529" i="2"/>
  <c r="D1529" i="2"/>
  <c r="J1528" i="2"/>
  <c r="I1528" i="2"/>
  <c r="H1528" i="2"/>
  <c r="G1528" i="2"/>
  <c r="F1528" i="2"/>
  <c r="E1528" i="2"/>
  <c r="D1528" i="2"/>
  <c r="J1527" i="2"/>
  <c r="I1527" i="2"/>
  <c r="H1527" i="2"/>
  <c r="G1527" i="2"/>
  <c r="F1527" i="2"/>
  <c r="E1527" i="2"/>
  <c r="D1527" i="2"/>
  <c r="J1526" i="2"/>
  <c r="I1526" i="2"/>
  <c r="H1526" i="2"/>
  <c r="G1526" i="2"/>
  <c r="F1526" i="2"/>
  <c r="E1526" i="2"/>
  <c r="D1526" i="2"/>
  <c r="J1525" i="2"/>
  <c r="I1525" i="2"/>
  <c r="H1525" i="2"/>
  <c r="G1525" i="2"/>
  <c r="F1525" i="2"/>
  <c r="E1525" i="2"/>
  <c r="D1525" i="2"/>
  <c r="J1524" i="2"/>
  <c r="I1524" i="2"/>
  <c r="H1524" i="2"/>
  <c r="G1524" i="2"/>
  <c r="F1524" i="2"/>
  <c r="E1524" i="2"/>
  <c r="D1524" i="2"/>
  <c r="J1523" i="2"/>
  <c r="I1523" i="2"/>
  <c r="H1523" i="2"/>
  <c r="G1523" i="2"/>
  <c r="F1523" i="2"/>
  <c r="E1523" i="2"/>
  <c r="D1523" i="2"/>
  <c r="J1522" i="2"/>
  <c r="I1522" i="2"/>
  <c r="H1522" i="2"/>
  <c r="G1522" i="2"/>
  <c r="F1522" i="2"/>
  <c r="E1522" i="2"/>
  <c r="D1522" i="2"/>
  <c r="J1521" i="2"/>
  <c r="I1521" i="2"/>
  <c r="H1521" i="2"/>
  <c r="G1521" i="2"/>
  <c r="F1521" i="2"/>
  <c r="E1521" i="2"/>
  <c r="D1521" i="2"/>
  <c r="J1520" i="2"/>
  <c r="I1520" i="2"/>
  <c r="H1520" i="2"/>
  <c r="G1520" i="2"/>
  <c r="F1520" i="2"/>
  <c r="E1520" i="2"/>
  <c r="D1520" i="2"/>
  <c r="J1781" i="2"/>
  <c r="I1781" i="2"/>
  <c r="H1781" i="2"/>
  <c r="G1781" i="2"/>
  <c r="F1781" i="2"/>
  <c r="E1781" i="2"/>
  <c r="D1781" i="2"/>
  <c r="J1518" i="2"/>
  <c r="I1518" i="2"/>
  <c r="H1518" i="2"/>
  <c r="G1518" i="2"/>
  <c r="F1518" i="2"/>
  <c r="E1518" i="2"/>
  <c r="D1518" i="2"/>
  <c r="J1515" i="2"/>
  <c r="I1515" i="2"/>
  <c r="H1515" i="2"/>
  <c r="G1515" i="2"/>
  <c r="F1515" i="2"/>
  <c r="E1515" i="2"/>
  <c r="D1515" i="2"/>
  <c r="J1514" i="2"/>
  <c r="I1514" i="2"/>
  <c r="H1514" i="2"/>
  <c r="G1514" i="2"/>
  <c r="F1514" i="2"/>
  <c r="E1514" i="2"/>
  <c r="D1514" i="2"/>
  <c r="J1513" i="2"/>
  <c r="I1513" i="2"/>
  <c r="H1513" i="2"/>
  <c r="G1513" i="2"/>
  <c r="F1513" i="2"/>
  <c r="E1513" i="2"/>
  <c r="D1513" i="2"/>
  <c r="J1507" i="2"/>
  <c r="I1507" i="2"/>
  <c r="H1507" i="2"/>
  <c r="G1507" i="2"/>
  <c r="F1507" i="2"/>
  <c r="E1507" i="2"/>
  <c r="D1507" i="2"/>
  <c r="J1506" i="2"/>
  <c r="I1506" i="2"/>
  <c r="H1506" i="2"/>
  <c r="G1506" i="2"/>
  <c r="F1506" i="2"/>
  <c r="E1506" i="2"/>
  <c r="D1506" i="2"/>
  <c r="J1504" i="2"/>
  <c r="I1504" i="2"/>
  <c r="H1504" i="2"/>
  <c r="G1504" i="2"/>
  <c r="F1504" i="2"/>
  <c r="E1504" i="2"/>
  <c r="D1504" i="2"/>
  <c r="J1502" i="2"/>
  <c r="I1502" i="2"/>
  <c r="H1502" i="2"/>
  <c r="G1502" i="2"/>
  <c r="F1502" i="2"/>
  <c r="E1502" i="2"/>
  <c r="D1502" i="2"/>
  <c r="J1501" i="2"/>
  <c r="I1501" i="2"/>
  <c r="H1501" i="2"/>
  <c r="G1501" i="2"/>
  <c r="F1501" i="2"/>
  <c r="E1501" i="2"/>
  <c r="D1501" i="2"/>
  <c r="J1500" i="2"/>
  <c r="I1500" i="2"/>
  <c r="H1500" i="2"/>
  <c r="G1500" i="2"/>
  <c r="F1500" i="2"/>
  <c r="E1500" i="2"/>
  <c r="D1500" i="2"/>
  <c r="J1499" i="2"/>
  <c r="I1499" i="2"/>
  <c r="H1499" i="2"/>
  <c r="G1499" i="2"/>
  <c r="F1499" i="2"/>
  <c r="E1499" i="2"/>
  <c r="D1499" i="2"/>
  <c r="J1498" i="2"/>
  <c r="I1498" i="2"/>
  <c r="H1498" i="2"/>
  <c r="G1498" i="2"/>
  <c r="F1498" i="2"/>
  <c r="E1498" i="2"/>
  <c r="D1498" i="2"/>
  <c r="J1494" i="2"/>
  <c r="I1494" i="2"/>
  <c r="H1494" i="2"/>
  <c r="G1494" i="2"/>
  <c r="F1494" i="2"/>
  <c r="E1494" i="2"/>
  <c r="D1494" i="2"/>
  <c r="J1491" i="2"/>
  <c r="I1491" i="2"/>
  <c r="H1491" i="2"/>
  <c r="G1491" i="2"/>
  <c r="F1491" i="2"/>
  <c r="E1491" i="2"/>
  <c r="D1491" i="2"/>
  <c r="J1489" i="2"/>
  <c r="I1489" i="2"/>
  <c r="H1489" i="2"/>
  <c r="G1489" i="2"/>
  <c r="F1489" i="2"/>
  <c r="E1489" i="2"/>
  <c r="D1489" i="2"/>
  <c r="J1488" i="2"/>
  <c r="I1488" i="2"/>
  <c r="H1488" i="2"/>
  <c r="G1488" i="2"/>
  <c r="F1488" i="2"/>
  <c r="E1488" i="2"/>
  <c r="D1488" i="2"/>
  <c r="J1487" i="2"/>
  <c r="I1487" i="2"/>
  <c r="H1487" i="2"/>
  <c r="G1487" i="2"/>
  <c r="F1487" i="2"/>
  <c r="E1487" i="2"/>
  <c r="D1487" i="2"/>
  <c r="J1486" i="2"/>
  <c r="I1486" i="2"/>
  <c r="H1486" i="2"/>
  <c r="G1486" i="2"/>
  <c r="F1486" i="2"/>
  <c r="E1486" i="2"/>
  <c r="D1486" i="2"/>
  <c r="J1483" i="2"/>
  <c r="I1483" i="2"/>
  <c r="H1483" i="2"/>
  <c r="G1483" i="2"/>
  <c r="F1483" i="2"/>
  <c r="E1483" i="2"/>
  <c r="D1483" i="2"/>
  <c r="J1482" i="2"/>
  <c r="I1482" i="2"/>
  <c r="H1482" i="2"/>
  <c r="G1482" i="2"/>
  <c r="F1482" i="2"/>
  <c r="E1482" i="2"/>
  <c r="D1482" i="2"/>
  <c r="J1480" i="2"/>
  <c r="I1480" i="2"/>
  <c r="H1480" i="2"/>
  <c r="G1480" i="2"/>
  <c r="F1480" i="2"/>
  <c r="E1480" i="2"/>
  <c r="D1480" i="2"/>
  <c r="J1479" i="2"/>
  <c r="I1479" i="2"/>
  <c r="H1479" i="2"/>
  <c r="G1479" i="2"/>
  <c r="F1479" i="2"/>
  <c r="E1479" i="2"/>
  <c r="D1479" i="2"/>
  <c r="J1478" i="2"/>
  <c r="I1478" i="2"/>
  <c r="H1478" i="2"/>
  <c r="G1478" i="2"/>
  <c r="F1478" i="2"/>
  <c r="E1478" i="2"/>
  <c r="D1478" i="2"/>
  <c r="J1477" i="2"/>
  <c r="I1477" i="2"/>
  <c r="H1477" i="2"/>
  <c r="G1477" i="2"/>
  <c r="F1477" i="2"/>
  <c r="E1477" i="2"/>
  <c r="D1477" i="2"/>
  <c r="J1476" i="2"/>
  <c r="I1476" i="2"/>
  <c r="H1476" i="2"/>
  <c r="G1476" i="2"/>
  <c r="F1476" i="2"/>
  <c r="E1476" i="2"/>
  <c r="D1476" i="2"/>
  <c r="J1475" i="2"/>
  <c r="I1475" i="2"/>
  <c r="H1475" i="2"/>
  <c r="G1475" i="2"/>
  <c r="F1475" i="2"/>
  <c r="E1475" i="2"/>
  <c r="D1475" i="2"/>
  <c r="J1474" i="2"/>
  <c r="I1474" i="2"/>
  <c r="H1474" i="2"/>
  <c r="G1474" i="2"/>
  <c r="F1474" i="2"/>
  <c r="E1474" i="2"/>
  <c r="D1474" i="2"/>
  <c r="J1473" i="2"/>
  <c r="I1473" i="2"/>
  <c r="H1473" i="2"/>
  <c r="G1473" i="2"/>
  <c r="F1473" i="2"/>
  <c r="E1473" i="2"/>
  <c r="D1473" i="2"/>
  <c r="J1471" i="2"/>
  <c r="I1471" i="2"/>
  <c r="H1471" i="2"/>
  <c r="G1471" i="2"/>
  <c r="F1471" i="2"/>
  <c r="E1471" i="2"/>
  <c r="D1471" i="2"/>
  <c r="J1470" i="2"/>
  <c r="I1470" i="2"/>
  <c r="H1470" i="2"/>
  <c r="G1470" i="2"/>
  <c r="F1470" i="2"/>
  <c r="E1470" i="2"/>
  <c r="D1470" i="2"/>
  <c r="J1469" i="2"/>
  <c r="I1469" i="2"/>
  <c r="H1469" i="2"/>
  <c r="G1469" i="2"/>
  <c r="F1469" i="2"/>
  <c r="E1469" i="2"/>
  <c r="D1469" i="2"/>
  <c r="J1468" i="2"/>
  <c r="I1468" i="2"/>
  <c r="H1468" i="2"/>
  <c r="G1468" i="2"/>
  <c r="F1468" i="2"/>
  <c r="E1468" i="2"/>
  <c r="D1468" i="2"/>
  <c r="J1467" i="2"/>
  <c r="I1467" i="2"/>
  <c r="H1467" i="2"/>
  <c r="G1467" i="2"/>
  <c r="F1467" i="2"/>
  <c r="E1467" i="2"/>
  <c r="D1467" i="2"/>
  <c r="J1466" i="2"/>
  <c r="I1466" i="2"/>
  <c r="H1466" i="2"/>
  <c r="G1466" i="2"/>
  <c r="F1466" i="2"/>
  <c r="E1466" i="2"/>
  <c r="D1466" i="2"/>
  <c r="J1464" i="2"/>
  <c r="I1464" i="2"/>
  <c r="H1464" i="2"/>
  <c r="G1464" i="2"/>
  <c r="F1464" i="2"/>
  <c r="E1464" i="2"/>
  <c r="D1464" i="2"/>
  <c r="J1463" i="2"/>
  <c r="I1463" i="2"/>
  <c r="H1463" i="2"/>
  <c r="G1463" i="2"/>
  <c r="F1463" i="2"/>
  <c r="E1463" i="2"/>
  <c r="D1463" i="2"/>
  <c r="J1462" i="2"/>
  <c r="I1462" i="2"/>
  <c r="H1462" i="2"/>
  <c r="G1462" i="2"/>
  <c r="F1462" i="2"/>
  <c r="E1462" i="2"/>
  <c r="D1462" i="2"/>
  <c r="J1461" i="2"/>
  <c r="I1461" i="2"/>
  <c r="H1461" i="2"/>
  <c r="G1461" i="2"/>
  <c r="F1461" i="2"/>
  <c r="E1461" i="2"/>
  <c r="D1461" i="2"/>
  <c r="J1460" i="2"/>
  <c r="I1460" i="2"/>
  <c r="H1460" i="2"/>
  <c r="G1460" i="2"/>
  <c r="F1460" i="2"/>
  <c r="E1460" i="2"/>
  <c r="D1460" i="2"/>
  <c r="J1459" i="2"/>
  <c r="I1459" i="2"/>
  <c r="H1459" i="2"/>
  <c r="G1459" i="2"/>
  <c r="F1459" i="2"/>
  <c r="E1459" i="2"/>
  <c r="D1459" i="2"/>
  <c r="J1458" i="2"/>
  <c r="I1458" i="2"/>
  <c r="H1458" i="2"/>
  <c r="G1458" i="2"/>
  <c r="F1458" i="2"/>
  <c r="E1458" i="2"/>
  <c r="D1458" i="2"/>
  <c r="J1457" i="2"/>
  <c r="I1457" i="2"/>
  <c r="H1457" i="2"/>
  <c r="G1457" i="2"/>
  <c r="F1457" i="2"/>
  <c r="E1457" i="2"/>
  <c r="D1457" i="2"/>
  <c r="J1455" i="2"/>
  <c r="I1455" i="2"/>
  <c r="H1455" i="2"/>
  <c r="G1455" i="2"/>
  <c r="F1455" i="2"/>
  <c r="E1455" i="2"/>
  <c r="D1455" i="2"/>
  <c r="J1454" i="2"/>
  <c r="I1454" i="2"/>
  <c r="H1454" i="2"/>
  <c r="G1454" i="2"/>
  <c r="F1454" i="2"/>
  <c r="E1454" i="2"/>
  <c r="D1454" i="2"/>
  <c r="J1452" i="2"/>
  <c r="I1452" i="2"/>
  <c r="H1452" i="2"/>
  <c r="G1452" i="2"/>
  <c r="F1452" i="2"/>
  <c r="E1452" i="2"/>
  <c r="D1452" i="2"/>
  <c r="J1451" i="2"/>
  <c r="I1451" i="2"/>
  <c r="H1451" i="2"/>
  <c r="G1451" i="2"/>
  <c r="F1451" i="2"/>
  <c r="E1451" i="2"/>
  <c r="D1451" i="2"/>
  <c r="J1450" i="2"/>
  <c r="I1450" i="2"/>
  <c r="H1450" i="2"/>
  <c r="G1450" i="2"/>
  <c r="F1450" i="2"/>
  <c r="E1450" i="2"/>
  <c r="D1450" i="2"/>
  <c r="J1449" i="2"/>
  <c r="I1449" i="2"/>
  <c r="H1449" i="2"/>
  <c r="G1449" i="2"/>
  <c r="F1449" i="2"/>
  <c r="E1449" i="2"/>
  <c r="D1449" i="2"/>
  <c r="J1448" i="2"/>
  <c r="I1448" i="2"/>
  <c r="H1448" i="2"/>
  <c r="G1448" i="2"/>
  <c r="F1448" i="2"/>
  <c r="E1448" i="2"/>
  <c r="D1448" i="2"/>
  <c r="J1444" i="2"/>
  <c r="I1444" i="2"/>
  <c r="H1444" i="2"/>
  <c r="G1444" i="2"/>
  <c r="F1444" i="2"/>
  <c r="E1444" i="2"/>
  <c r="D1444" i="2"/>
  <c r="J1443" i="2"/>
  <c r="I1443" i="2"/>
  <c r="H1443" i="2"/>
  <c r="G1443" i="2"/>
  <c r="F1443" i="2"/>
  <c r="E1443" i="2"/>
  <c r="D1443" i="2"/>
  <c r="J1442" i="2"/>
  <c r="I1442" i="2"/>
  <c r="H1442" i="2"/>
  <c r="G1442" i="2"/>
  <c r="F1442" i="2"/>
  <c r="E1442" i="2"/>
  <c r="D1442" i="2"/>
  <c r="J1441" i="2"/>
  <c r="I1441" i="2"/>
  <c r="H1441" i="2"/>
  <c r="G1441" i="2"/>
  <c r="F1441" i="2"/>
  <c r="E1441" i="2"/>
  <c r="D1441" i="2"/>
  <c r="J1439" i="2"/>
  <c r="I1439" i="2"/>
  <c r="H1439" i="2"/>
  <c r="G1439" i="2"/>
  <c r="F1439" i="2"/>
  <c r="E1439" i="2"/>
  <c r="D1439" i="2"/>
  <c r="J1438" i="2"/>
  <c r="I1438" i="2"/>
  <c r="H1438" i="2"/>
  <c r="G1438" i="2"/>
  <c r="F1438" i="2"/>
  <c r="E1438" i="2"/>
  <c r="D1438" i="2"/>
  <c r="J1437" i="2"/>
  <c r="I1437" i="2"/>
  <c r="H1437" i="2"/>
  <c r="G1437" i="2"/>
  <c r="F1437" i="2"/>
  <c r="E1437" i="2"/>
  <c r="D1437" i="2"/>
  <c r="J1436" i="2"/>
  <c r="I1436" i="2"/>
  <c r="H1436" i="2"/>
  <c r="G1436" i="2"/>
  <c r="F1436" i="2"/>
  <c r="E1436" i="2"/>
  <c r="D1436" i="2"/>
  <c r="J1435" i="2"/>
  <c r="I1435" i="2"/>
  <c r="H1435" i="2"/>
  <c r="G1435" i="2"/>
  <c r="F1435" i="2"/>
  <c r="E1435" i="2"/>
  <c r="D1435" i="2"/>
  <c r="J1433" i="2"/>
  <c r="I1433" i="2"/>
  <c r="H1433" i="2"/>
  <c r="G1433" i="2"/>
  <c r="F1433" i="2"/>
  <c r="E1433" i="2"/>
  <c r="D1433" i="2"/>
  <c r="J1431" i="2"/>
  <c r="I1431" i="2"/>
  <c r="H1431" i="2"/>
  <c r="G1431" i="2"/>
  <c r="F1431" i="2"/>
  <c r="E1431" i="2"/>
  <c r="D1431" i="2"/>
  <c r="J1430" i="2"/>
  <c r="I1430" i="2"/>
  <c r="H1430" i="2"/>
  <c r="G1430" i="2"/>
  <c r="F1430" i="2"/>
  <c r="E1430" i="2"/>
  <c r="D1430" i="2"/>
  <c r="J1429" i="2"/>
  <c r="I1429" i="2"/>
  <c r="H1429" i="2"/>
  <c r="G1429" i="2"/>
  <c r="F1429" i="2"/>
  <c r="E1429" i="2"/>
  <c r="D1429" i="2"/>
  <c r="J1428" i="2"/>
  <c r="I1428" i="2"/>
  <c r="H1428" i="2"/>
  <c r="G1428" i="2"/>
  <c r="F1428" i="2"/>
  <c r="E1428" i="2"/>
  <c r="D1428" i="2"/>
  <c r="J1426" i="2"/>
  <c r="I1426" i="2"/>
  <c r="H1426" i="2"/>
  <c r="G1426" i="2"/>
  <c r="F1426" i="2"/>
  <c r="E1426" i="2"/>
  <c r="D1426" i="2"/>
  <c r="J1425" i="2"/>
  <c r="I1425" i="2"/>
  <c r="H1425" i="2"/>
  <c r="G1425" i="2"/>
  <c r="F1425" i="2"/>
  <c r="E1425" i="2"/>
  <c r="D1425" i="2"/>
  <c r="J1424" i="2"/>
  <c r="I1424" i="2"/>
  <c r="H1424" i="2"/>
  <c r="G1424" i="2"/>
  <c r="F1424" i="2"/>
  <c r="E1424" i="2"/>
  <c r="D1424" i="2"/>
  <c r="J1422" i="2"/>
  <c r="I1422" i="2"/>
  <c r="H1422" i="2"/>
  <c r="G1422" i="2"/>
  <c r="F1422" i="2"/>
  <c r="E1422" i="2"/>
  <c r="D1422" i="2"/>
  <c r="J1421" i="2"/>
  <c r="I1421" i="2"/>
  <c r="H1421" i="2"/>
  <c r="G1421" i="2"/>
  <c r="F1421" i="2"/>
  <c r="E1421" i="2"/>
  <c r="D1421" i="2"/>
  <c r="J1420" i="2"/>
  <c r="I1420" i="2"/>
  <c r="H1420" i="2"/>
  <c r="G1420" i="2"/>
  <c r="F1420" i="2"/>
  <c r="E1420" i="2"/>
  <c r="D1420" i="2"/>
  <c r="J1419" i="2"/>
  <c r="I1419" i="2"/>
  <c r="H1419" i="2"/>
  <c r="G1419" i="2"/>
  <c r="F1419" i="2"/>
  <c r="E1419" i="2"/>
  <c r="D1419" i="2"/>
  <c r="J1418" i="2"/>
  <c r="I1418" i="2"/>
  <c r="H1418" i="2"/>
  <c r="G1418" i="2"/>
  <c r="F1418" i="2"/>
  <c r="E1418" i="2"/>
  <c r="D1418" i="2"/>
  <c r="J1417" i="2"/>
  <c r="I1417" i="2"/>
  <c r="H1417" i="2"/>
  <c r="G1417" i="2"/>
  <c r="F1417" i="2"/>
  <c r="E1417" i="2"/>
  <c r="D1417" i="2"/>
  <c r="J1416" i="2"/>
  <c r="I1416" i="2"/>
  <c r="H1416" i="2"/>
  <c r="G1416" i="2"/>
  <c r="F1416" i="2"/>
  <c r="E1416" i="2"/>
  <c r="D1416" i="2"/>
  <c r="J1414" i="2"/>
  <c r="I1414" i="2"/>
  <c r="H1414" i="2"/>
  <c r="G1414" i="2"/>
  <c r="F1414" i="2"/>
  <c r="E1414" i="2"/>
  <c r="D1414" i="2"/>
  <c r="J1413" i="2"/>
  <c r="I1413" i="2"/>
  <c r="H1413" i="2"/>
  <c r="G1413" i="2"/>
  <c r="F1413" i="2"/>
  <c r="E1413" i="2"/>
  <c r="D1413" i="2"/>
  <c r="J1412" i="2"/>
  <c r="I1412" i="2"/>
  <c r="H1412" i="2"/>
  <c r="G1412" i="2"/>
  <c r="F1412" i="2"/>
  <c r="E1412" i="2"/>
  <c r="D1412" i="2"/>
  <c r="J1411" i="2"/>
  <c r="I1411" i="2"/>
  <c r="H1411" i="2"/>
  <c r="G1411" i="2"/>
  <c r="F1411" i="2"/>
  <c r="E1411" i="2"/>
  <c r="D1411" i="2"/>
  <c r="J1410" i="2"/>
  <c r="I1410" i="2"/>
  <c r="H1410" i="2"/>
  <c r="G1410" i="2"/>
  <c r="F1410" i="2"/>
  <c r="E1410" i="2"/>
  <c r="D1410" i="2"/>
  <c r="J1409" i="2"/>
  <c r="I1409" i="2"/>
  <c r="H1409" i="2"/>
  <c r="G1409" i="2"/>
  <c r="F1409" i="2"/>
  <c r="E1409" i="2"/>
  <c r="D1409" i="2"/>
  <c r="J1408" i="2"/>
  <c r="I1408" i="2"/>
  <c r="H1408" i="2"/>
  <c r="G1408" i="2"/>
  <c r="F1408" i="2"/>
  <c r="E1408" i="2"/>
  <c r="D1408" i="2"/>
  <c r="J1407" i="2"/>
  <c r="I1407" i="2"/>
  <c r="H1407" i="2"/>
  <c r="G1407" i="2"/>
  <c r="F1407" i="2"/>
  <c r="E1407" i="2"/>
  <c r="D1407" i="2"/>
  <c r="J1406" i="2"/>
  <c r="I1406" i="2"/>
  <c r="H1406" i="2"/>
  <c r="G1406" i="2"/>
  <c r="F1406" i="2"/>
  <c r="E1406" i="2"/>
  <c r="D1406" i="2"/>
  <c r="J1405" i="2"/>
  <c r="I1405" i="2"/>
  <c r="H1405" i="2"/>
  <c r="G1405" i="2"/>
  <c r="F1405" i="2"/>
  <c r="E1405" i="2"/>
  <c r="D1405" i="2"/>
  <c r="J1403" i="2"/>
  <c r="I1403" i="2"/>
  <c r="H1403" i="2"/>
  <c r="G1403" i="2"/>
  <c r="F1403" i="2"/>
  <c r="E1403" i="2"/>
  <c r="D1403" i="2"/>
  <c r="J1402" i="2"/>
  <c r="I1402" i="2"/>
  <c r="H1402" i="2"/>
  <c r="G1402" i="2"/>
  <c r="F1402" i="2"/>
  <c r="E1402" i="2"/>
  <c r="D1402" i="2"/>
  <c r="J1401" i="2"/>
  <c r="I1401" i="2"/>
  <c r="H1401" i="2"/>
  <c r="G1401" i="2"/>
  <c r="F1401" i="2"/>
  <c r="E1401" i="2"/>
  <c r="D1401" i="2"/>
  <c r="J1400" i="2"/>
  <c r="I1400" i="2"/>
  <c r="H1400" i="2"/>
  <c r="G1400" i="2"/>
  <c r="F1400" i="2"/>
  <c r="E1400" i="2"/>
  <c r="D1400" i="2"/>
  <c r="J1399" i="2"/>
  <c r="I1399" i="2"/>
  <c r="H1399" i="2"/>
  <c r="G1399" i="2"/>
  <c r="F1399" i="2"/>
  <c r="E1399" i="2"/>
  <c r="D1399" i="2"/>
  <c r="J1398" i="2"/>
  <c r="I1398" i="2"/>
  <c r="H1398" i="2"/>
  <c r="G1398" i="2"/>
  <c r="F1398" i="2"/>
  <c r="E1398" i="2"/>
  <c r="D1398" i="2"/>
  <c r="J1397" i="2"/>
  <c r="I1397" i="2"/>
  <c r="H1397" i="2"/>
  <c r="G1397" i="2"/>
  <c r="F1397" i="2"/>
  <c r="E1397" i="2"/>
  <c r="D1397" i="2"/>
  <c r="J1396" i="2"/>
  <c r="I1396" i="2"/>
  <c r="H1396" i="2"/>
  <c r="G1396" i="2"/>
  <c r="F1396" i="2"/>
  <c r="E1396" i="2"/>
  <c r="D1396" i="2"/>
  <c r="J1395" i="2"/>
  <c r="I1395" i="2"/>
  <c r="H1395" i="2"/>
  <c r="G1395" i="2"/>
  <c r="F1395" i="2"/>
  <c r="E1395" i="2"/>
  <c r="D1395" i="2"/>
  <c r="J1394" i="2"/>
  <c r="I1394" i="2"/>
  <c r="H1394" i="2"/>
  <c r="G1394" i="2"/>
  <c r="F1394" i="2"/>
  <c r="E1394" i="2"/>
  <c r="D1394" i="2"/>
  <c r="J1393" i="2"/>
  <c r="I1393" i="2"/>
  <c r="H1393" i="2"/>
  <c r="G1393" i="2"/>
  <c r="F1393" i="2"/>
  <c r="E1393" i="2"/>
  <c r="D1393" i="2"/>
  <c r="J1392" i="2"/>
  <c r="I1392" i="2"/>
  <c r="H1392" i="2"/>
  <c r="G1392" i="2"/>
  <c r="F1392" i="2"/>
  <c r="E1392" i="2"/>
  <c r="D1392" i="2"/>
  <c r="J1391" i="2"/>
  <c r="I1391" i="2"/>
  <c r="H1391" i="2"/>
  <c r="G1391" i="2"/>
  <c r="F1391" i="2"/>
  <c r="E1391" i="2"/>
  <c r="D1391" i="2"/>
  <c r="J1390" i="2"/>
  <c r="I1390" i="2"/>
  <c r="H1390" i="2"/>
  <c r="G1390" i="2"/>
  <c r="F1390" i="2"/>
  <c r="E1390" i="2"/>
  <c r="D1390" i="2"/>
  <c r="J1389" i="2"/>
  <c r="I1389" i="2"/>
  <c r="H1389" i="2"/>
  <c r="G1389" i="2"/>
  <c r="F1389" i="2"/>
  <c r="E1389" i="2"/>
  <c r="D1389" i="2"/>
  <c r="J1388" i="2"/>
  <c r="I1388" i="2"/>
  <c r="H1388" i="2"/>
  <c r="G1388" i="2"/>
  <c r="F1388" i="2"/>
  <c r="E1388" i="2"/>
  <c r="D1388" i="2"/>
  <c r="J1387" i="2"/>
  <c r="I1387" i="2"/>
  <c r="H1387" i="2"/>
  <c r="G1387" i="2"/>
  <c r="F1387" i="2"/>
  <c r="E1387" i="2"/>
  <c r="D1387" i="2"/>
  <c r="J1386" i="2"/>
  <c r="I1386" i="2"/>
  <c r="H1386" i="2"/>
  <c r="G1386" i="2"/>
  <c r="F1386" i="2"/>
  <c r="E1386" i="2"/>
  <c r="D1386" i="2"/>
  <c r="J1385" i="2"/>
  <c r="I1385" i="2"/>
  <c r="H1385" i="2"/>
  <c r="G1385" i="2"/>
  <c r="F1385" i="2"/>
  <c r="E1385" i="2"/>
  <c r="D1385" i="2"/>
  <c r="J1384" i="2"/>
  <c r="I1384" i="2"/>
  <c r="H1384" i="2"/>
  <c r="G1384" i="2"/>
  <c r="F1384" i="2"/>
  <c r="E1384" i="2"/>
  <c r="D1384" i="2"/>
  <c r="J1383" i="2"/>
  <c r="I1383" i="2"/>
  <c r="H1383" i="2"/>
  <c r="G1383" i="2"/>
  <c r="F1383" i="2"/>
  <c r="E1383" i="2"/>
  <c r="D1383" i="2"/>
  <c r="J1382" i="2"/>
  <c r="I1382" i="2"/>
  <c r="H1382" i="2"/>
  <c r="G1382" i="2"/>
  <c r="F1382" i="2"/>
  <c r="E1382" i="2"/>
  <c r="D1382" i="2"/>
  <c r="J1381" i="2"/>
  <c r="I1381" i="2"/>
  <c r="H1381" i="2"/>
  <c r="G1381" i="2"/>
  <c r="F1381" i="2"/>
  <c r="E1381" i="2"/>
  <c r="D1381" i="2"/>
  <c r="J1380" i="2"/>
  <c r="I1380" i="2"/>
  <c r="H1380" i="2"/>
  <c r="G1380" i="2"/>
  <c r="F1380" i="2"/>
  <c r="E1380" i="2"/>
  <c r="D1380" i="2"/>
  <c r="J1379" i="2"/>
  <c r="I1379" i="2"/>
  <c r="H1379" i="2"/>
  <c r="G1379" i="2"/>
  <c r="F1379" i="2"/>
  <c r="E1379" i="2"/>
  <c r="D1379" i="2"/>
  <c r="J1378" i="2"/>
  <c r="I1378" i="2"/>
  <c r="H1378" i="2"/>
  <c r="G1378" i="2"/>
  <c r="F1378" i="2"/>
  <c r="E1378" i="2"/>
  <c r="D1378" i="2"/>
  <c r="J1377" i="2"/>
  <c r="I1377" i="2"/>
  <c r="H1377" i="2"/>
  <c r="G1377" i="2"/>
  <c r="F1377" i="2"/>
  <c r="E1377" i="2"/>
  <c r="D1377" i="2"/>
  <c r="J1376" i="2"/>
  <c r="I1376" i="2"/>
  <c r="H1376" i="2"/>
  <c r="G1376" i="2"/>
  <c r="F1376" i="2"/>
  <c r="E1376" i="2"/>
  <c r="D1376" i="2"/>
  <c r="J1375" i="2"/>
  <c r="I1375" i="2"/>
  <c r="H1375" i="2"/>
  <c r="G1375" i="2"/>
  <c r="F1375" i="2"/>
  <c r="E1375" i="2"/>
  <c r="D1375" i="2"/>
  <c r="J1374" i="2"/>
  <c r="I1374" i="2"/>
  <c r="H1374" i="2"/>
  <c r="G1374" i="2"/>
  <c r="F1374" i="2"/>
  <c r="E1374" i="2"/>
  <c r="D1374" i="2"/>
  <c r="J1373" i="2"/>
  <c r="I1373" i="2"/>
  <c r="H1373" i="2"/>
  <c r="G1373" i="2"/>
  <c r="F1373" i="2"/>
  <c r="E1373" i="2"/>
  <c r="D1373" i="2"/>
  <c r="J1372" i="2"/>
  <c r="I1372" i="2"/>
  <c r="H1372" i="2"/>
  <c r="G1372" i="2"/>
  <c r="F1372" i="2"/>
  <c r="E1372" i="2"/>
  <c r="D1372" i="2"/>
  <c r="J1371" i="2"/>
  <c r="I1371" i="2"/>
  <c r="H1371" i="2"/>
  <c r="G1371" i="2"/>
  <c r="F1371" i="2"/>
  <c r="E1371" i="2"/>
  <c r="D1371" i="2"/>
  <c r="J1369" i="2"/>
  <c r="I1369" i="2"/>
  <c r="H1369" i="2"/>
  <c r="G1369" i="2"/>
  <c r="F1369" i="2"/>
  <c r="E1369" i="2"/>
  <c r="D1369" i="2"/>
  <c r="J1368" i="2"/>
  <c r="I1368" i="2"/>
  <c r="H1368" i="2"/>
  <c r="G1368" i="2"/>
  <c r="F1368" i="2"/>
  <c r="E1368" i="2"/>
  <c r="D1368" i="2"/>
  <c r="J1367" i="2"/>
  <c r="I1367" i="2"/>
  <c r="H1367" i="2"/>
  <c r="G1367" i="2"/>
  <c r="F1367" i="2"/>
  <c r="E1367" i="2"/>
  <c r="D1367" i="2"/>
  <c r="J1366" i="2"/>
  <c r="I1366" i="2"/>
  <c r="H1366" i="2"/>
  <c r="G1366" i="2"/>
  <c r="F1366" i="2"/>
  <c r="E1366" i="2"/>
  <c r="D1366" i="2"/>
  <c r="J1365" i="2"/>
  <c r="I1365" i="2"/>
  <c r="H1365" i="2"/>
  <c r="G1365" i="2"/>
  <c r="F1365" i="2"/>
  <c r="E1365" i="2"/>
  <c r="D1365" i="2"/>
  <c r="J1364" i="2"/>
  <c r="I1364" i="2"/>
  <c r="H1364" i="2"/>
  <c r="G1364" i="2"/>
  <c r="F1364" i="2"/>
  <c r="E1364" i="2"/>
  <c r="D1364" i="2"/>
  <c r="J1363" i="2"/>
  <c r="I1363" i="2"/>
  <c r="H1363" i="2"/>
  <c r="G1363" i="2"/>
  <c r="F1363" i="2"/>
  <c r="E1363" i="2"/>
  <c r="D1363" i="2"/>
  <c r="J1362" i="2"/>
  <c r="I1362" i="2"/>
  <c r="H1362" i="2"/>
  <c r="G1362" i="2"/>
  <c r="F1362" i="2"/>
  <c r="E1362" i="2"/>
  <c r="D1362" i="2"/>
  <c r="J1361" i="2"/>
  <c r="I1361" i="2"/>
  <c r="H1361" i="2"/>
  <c r="G1361" i="2"/>
  <c r="F1361" i="2"/>
  <c r="E1361" i="2"/>
  <c r="D1361" i="2"/>
  <c r="J1360" i="2"/>
  <c r="I1360" i="2"/>
  <c r="H1360" i="2"/>
  <c r="G1360" i="2"/>
  <c r="F1360" i="2"/>
  <c r="E1360" i="2"/>
  <c r="D1360" i="2"/>
  <c r="J1359" i="2"/>
  <c r="I1359" i="2"/>
  <c r="H1359" i="2"/>
  <c r="G1359" i="2"/>
  <c r="F1359" i="2"/>
  <c r="E1359" i="2"/>
  <c r="D1359" i="2"/>
  <c r="J1358" i="2"/>
  <c r="I1358" i="2"/>
  <c r="H1358" i="2"/>
  <c r="G1358" i="2"/>
  <c r="F1358" i="2"/>
  <c r="E1358" i="2"/>
  <c r="D1358" i="2"/>
  <c r="J1357" i="2"/>
  <c r="I1357" i="2"/>
  <c r="H1357" i="2"/>
  <c r="G1357" i="2"/>
  <c r="F1357" i="2"/>
  <c r="E1357" i="2"/>
  <c r="D1357" i="2"/>
  <c r="J1356" i="2"/>
  <c r="I1356" i="2"/>
  <c r="H1356" i="2"/>
  <c r="G1356" i="2"/>
  <c r="F1356" i="2"/>
  <c r="E1356" i="2"/>
  <c r="D1356" i="2"/>
  <c r="J1355" i="2"/>
  <c r="I1355" i="2"/>
  <c r="H1355" i="2"/>
  <c r="G1355" i="2"/>
  <c r="F1355" i="2"/>
  <c r="E1355" i="2"/>
  <c r="D1355" i="2"/>
  <c r="J1354" i="2"/>
  <c r="I1354" i="2"/>
  <c r="H1354" i="2"/>
  <c r="G1354" i="2"/>
  <c r="F1354" i="2"/>
  <c r="E1354" i="2"/>
  <c r="D1354" i="2"/>
  <c r="J1353" i="2"/>
  <c r="I1353" i="2"/>
  <c r="H1353" i="2"/>
  <c r="G1353" i="2"/>
  <c r="F1353" i="2"/>
  <c r="E1353" i="2"/>
  <c r="D1353" i="2"/>
  <c r="J1352" i="2"/>
  <c r="I1352" i="2"/>
  <c r="H1352" i="2"/>
  <c r="G1352" i="2"/>
  <c r="F1352" i="2"/>
  <c r="E1352" i="2"/>
  <c r="D1352" i="2"/>
  <c r="J1351" i="2"/>
  <c r="I1351" i="2"/>
  <c r="H1351" i="2"/>
  <c r="G1351" i="2"/>
  <c r="F1351" i="2"/>
  <c r="E1351" i="2"/>
  <c r="D1351" i="2"/>
  <c r="J1350" i="2"/>
  <c r="I1350" i="2"/>
  <c r="H1350" i="2"/>
  <c r="G1350" i="2"/>
  <c r="F1350" i="2"/>
  <c r="E1350" i="2"/>
  <c r="D1350" i="2"/>
  <c r="J1349" i="2"/>
  <c r="I1349" i="2"/>
  <c r="H1349" i="2"/>
  <c r="G1349" i="2"/>
  <c r="F1349" i="2"/>
  <c r="E1349" i="2"/>
  <c r="D1349" i="2"/>
  <c r="J1348" i="2"/>
  <c r="I1348" i="2"/>
  <c r="H1348" i="2"/>
  <c r="G1348" i="2"/>
  <c r="F1348" i="2"/>
  <c r="E1348" i="2"/>
  <c r="D1348" i="2"/>
  <c r="J1347" i="2"/>
  <c r="I1347" i="2"/>
  <c r="H1347" i="2"/>
  <c r="G1347" i="2"/>
  <c r="F1347" i="2"/>
  <c r="E1347" i="2"/>
  <c r="D1347" i="2"/>
  <c r="J1345" i="2"/>
  <c r="I1345" i="2"/>
  <c r="H1345" i="2"/>
  <c r="G1345" i="2"/>
  <c r="F1345" i="2"/>
  <c r="E1345" i="2"/>
  <c r="D1345" i="2"/>
  <c r="J1314" i="2"/>
  <c r="I1314" i="2"/>
  <c r="H1314" i="2"/>
  <c r="G1314" i="2"/>
  <c r="F1314" i="2"/>
  <c r="E1314" i="2"/>
  <c r="D1314" i="2"/>
  <c r="J1313" i="2"/>
  <c r="I1313" i="2"/>
  <c r="H1313" i="2"/>
  <c r="G1313" i="2"/>
  <c r="F1313" i="2"/>
  <c r="E1313" i="2"/>
  <c r="D1313" i="2"/>
  <c r="J1312" i="2"/>
  <c r="I1312" i="2"/>
  <c r="H1312" i="2"/>
  <c r="G1312" i="2"/>
  <c r="F1312" i="2"/>
  <c r="E1312" i="2"/>
  <c r="D1312" i="2"/>
  <c r="J1311" i="2"/>
  <c r="I1311" i="2"/>
  <c r="H1311" i="2"/>
  <c r="G1311" i="2"/>
  <c r="F1311" i="2"/>
  <c r="E1311" i="2"/>
  <c r="D1311" i="2"/>
  <c r="J1310" i="2"/>
  <c r="I1310" i="2"/>
  <c r="H1310" i="2"/>
  <c r="G1310" i="2"/>
  <c r="F1310" i="2"/>
  <c r="E1310" i="2"/>
  <c r="D1310" i="2"/>
  <c r="J1309" i="2"/>
  <c r="I1309" i="2"/>
  <c r="H1309" i="2"/>
  <c r="G1309" i="2"/>
  <c r="F1309" i="2"/>
  <c r="E1309" i="2"/>
  <c r="D1309" i="2"/>
  <c r="J1307" i="2"/>
  <c r="I1307" i="2"/>
  <c r="H1307" i="2"/>
  <c r="G1307" i="2"/>
  <c r="F1307" i="2"/>
  <c r="E1307" i="2"/>
  <c r="D1307" i="2"/>
  <c r="J1306" i="2"/>
  <c r="I1306" i="2"/>
  <c r="H1306" i="2"/>
  <c r="G1306" i="2"/>
  <c r="F1306" i="2"/>
  <c r="E1306" i="2"/>
  <c r="D1306" i="2"/>
  <c r="J1305" i="2"/>
  <c r="I1305" i="2"/>
  <c r="H1305" i="2"/>
  <c r="G1305" i="2"/>
  <c r="F1305" i="2"/>
  <c r="E1305" i="2"/>
  <c r="D1305" i="2"/>
  <c r="J1304" i="2"/>
  <c r="I1304" i="2"/>
  <c r="H1304" i="2"/>
  <c r="G1304" i="2"/>
  <c r="F1304" i="2"/>
  <c r="E1304" i="2"/>
  <c r="D1304" i="2"/>
  <c r="J1303" i="2"/>
  <c r="I1303" i="2"/>
  <c r="H1303" i="2"/>
  <c r="G1303" i="2"/>
  <c r="F1303" i="2"/>
  <c r="E1303" i="2"/>
  <c r="D1303" i="2"/>
  <c r="J1302" i="2"/>
  <c r="I1302" i="2"/>
  <c r="H1302" i="2"/>
  <c r="G1302" i="2"/>
  <c r="F1302" i="2"/>
  <c r="E1302" i="2"/>
  <c r="D1302" i="2"/>
  <c r="J1301" i="2"/>
  <c r="I1301" i="2"/>
  <c r="H1301" i="2"/>
  <c r="G1301" i="2"/>
  <c r="F1301" i="2"/>
  <c r="E1301" i="2"/>
  <c r="D1301" i="2"/>
  <c r="J1300" i="2"/>
  <c r="I1300" i="2"/>
  <c r="H1300" i="2"/>
  <c r="G1300" i="2"/>
  <c r="F1300" i="2"/>
  <c r="E1300" i="2"/>
  <c r="D1300" i="2"/>
  <c r="J1298" i="2"/>
  <c r="I1298" i="2"/>
  <c r="H1298" i="2"/>
  <c r="G1298" i="2"/>
  <c r="F1298" i="2"/>
  <c r="E1298" i="2"/>
  <c r="D1298" i="2"/>
  <c r="J1297" i="2"/>
  <c r="I1297" i="2"/>
  <c r="H1297" i="2"/>
  <c r="G1297" i="2"/>
  <c r="F1297" i="2"/>
  <c r="E1297" i="2"/>
  <c r="D1297" i="2"/>
  <c r="J1295" i="2"/>
  <c r="I1295" i="2"/>
  <c r="H1295" i="2"/>
  <c r="G1295" i="2"/>
  <c r="F1295" i="2"/>
  <c r="E1295" i="2"/>
  <c r="D1295" i="2"/>
  <c r="J1294" i="2"/>
  <c r="I1294" i="2"/>
  <c r="H1294" i="2"/>
  <c r="G1294" i="2"/>
  <c r="F1294" i="2"/>
  <c r="E1294" i="2"/>
  <c r="D1294" i="2"/>
  <c r="J1293" i="2"/>
  <c r="I1293" i="2"/>
  <c r="H1293" i="2"/>
  <c r="G1293" i="2"/>
  <c r="F1293" i="2"/>
  <c r="E1293" i="2"/>
  <c r="D1293" i="2"/>
  <c r="J1292" i="2"/>
  <c r="I1292" i="2"/>
  <c r="H1292" i="2"/>
  <c r="G1292" i="2"/>
  <c r="F1292" i="2"/>
  <c r="E1292" i="2"/>
  <c r="D1292" i="2"/>
  <c r="J1291" i="2"/>
  <c r="I1291" i="2"/>
  <c r="H1291" i="2"/>
  <c r="G1291" i="2"/>
  <c r="F1291" i="2"/>
  <c r="E1291" i="2"/>
  <c r="D1291" i="2"/>
  <c r="J1290" i="2"/>
  <c r="I1290" i="2"/>
  <c r="H1290" i="2"/>
  <c r="G1290" i="2"/>
  <c r="F1290" i="2"/>
  <c r="E1290" i="2"/>
  <c r="D1290" i="2"/>
  <c r="J1289" i="2"/>
  <c r="I1289" i="2"/>
  <c r="H1289" i="2"/>
  <c r="G1289" i="2"/>
  <c r="F1289" i="2"/>
  <c r="E1289" i="2"/>
  <c r="D1289" i="2"/>
  <c r="J1288" i="2"/>
  <c r="I1288" i="2"/>
  <c r="H1288" i="2"/>
  <c r="G1288" i="2"/>
  <c r="F1288" i="2"/>
  <c r="E1288" i="2"/>
  <c r="D1288" i="2"/>
  <c r="J1287" i="2"/>
  <c r="I1287" i="2"/>
  <c r="H1287" i="2"/>
  <c r="G1287" i="2"/>
  <c r="F1287" i="2"/>
  <c r="E1287" i="2"/>
  <c r="D1287" i="2"/>
  <c r="J1286" i="2"/>
  <c r="I1286" i="2"/>
  <c r="H1286" i="2"/>
  <c r="G1286" i="2"/>
  <c r="F1286" i="2"/>
  <c r="E1286" i="2"/>
  <c r="D1286" i="2"/>
  <c r="J1285" i="2"/>
  <c r="I1285" i="2"/>
  <c r="H1285" i="2"/>
  <c r="G1285" i="2"/>
  <c r="F1285" i="2"/>
  <c r="E1285" i="2"/>
  <c r="D1285" i="2"/>
  <c r="J1284" i="2"/>
  <c r="I1284" i="2"/>
  <c r="H1284" i="2"/>
  <c r="G1284" i="2"/>
  <c r="F1284" i="2"/>
  <c r="E1284" i="2"/>
  <c r="D1284" i="2"/>
  <c r="J1283" i="2"/>
  <c r="I1283" i="2"/>
  <c r="H1283" i="2"/>
  <c r="G1283" i="2"/>
  <c r="F1283" i="2"/>
  <c r="E1283" i="2"/>
  <c r="D1283" i="2"/>
  <c r="J1282" i="2"/>
  <c r="I1282" i="2"/>
  <c r="H1282" i="2"/>
  <c r="G1282" i="2"/>
  <c r="F1282" i="2"/>
  <c r="E1282" i="2"/>
  <c r="D1282" i="2"/>
  <c r="J1281" i="2"/>
  <c r="I1281" i="2"/>
  <c r="H1281" i="2"/>
  <c r="G1281" i="2"/>
  <c r="F1281" i="2"/>
  <c r="E1281" i="2"/>
  <c r="D1281" i="2"/>
  <c r="J1280" i="2"/>
  <c r="I1280" i="2"/>
  <c r="H1280" i="2"/>
  <c r="G1280" i="2"/>
  <c r="F1280" i="2"/>
  <c r="E1280" i="2"/>
  <c r="D1280" i="2"/>
  <c r="J1279" i="2"/>
  <c r="I1279" i="2"/>
  <c r="H1279" i="2"/>
  <c r="G1279" i="2"/>
  <c r="F1279" i="2"/>
  <c r="E1279" i="2"/>
  <c r="D1279" i="2"/>
  <c r="J1277" i="2"/>
  <c r="I1277" i="2"/>
  <c r="H1277" i="2"/>
  <c r="G1277" i="2"/>
  <c r="F1277" i="2"/>
  <c r="E1277" i="2"/>
  <c r="D1277" i="2"/>
  <c r="J1276" i="2"/>
  <c r="I1276" i="2"/>
  <c r="H1276" i="2"/>
  <c r="G1276" i="2"/>
  <c r="F1276" i="2"/>
  <c r="E1276" i="2"/>
  <c r="D1276" i="2"/>
  <c r="J1275" i="2"/>
  <c r="I1275" i="2"/>
  <c r="H1275" i="2"/>
  <c r="G1275" i="2"/>
  <c r="F1275" i="2"/>
  <c r="E1275" i="2"/>
  <c r="D1275" i="2"/>
  <c r="J1274" i="2"/>
  <c r="I1274" i="2"/>
  <c r="H1274" i="2"/>
  <c r="G1274" i="2"/>
  <c r="F1274" i="2"/>
  <c r="E1274" i="2"/>
  <c r="D1274" i="2"/>
  <c r="J1273" i="2"/>
  <c r="I1273" i="2"/>
  <c r="H1273" i="2"/>
  <c r="G1273" i="2"/>
  <c r="F1273" i="2"/>
  <c r="E1273" i="2"/>
  <c r="D1273" i="2"/>
  <c r="J1272" i="2"/>
  <c r="I1272" i="2"/>
  <c r="H1272" i="2"/>
  <c r="G1272" i="2"/>
  <c r="F1272" i="2"/>
  <c r="E1272" i="2"/>
  <c r="D1272" i="2"/>
  <c r="J1271" i="2"/>
  <c r="I1271" i="2"/>
  <c r="H1271" i="2"/>
  <c r="G1271" i="2"/>
  <c r="F1271" i="2"/>
  <c r="E1271" i="2"/>
  <c r="D1271" i="2"/>
  <c r="J1270" i="2"/>
  <c r="I1270" i="2"/>
  <c r="H1270" i="2"/>
  <c r="G1270" i="2"/>
  <c r="F1270" i="2"/>
  <c r="E1270" i="2"/>
  <c r="D1270" i="2"/>
  <c r="J1269" i="2"/>
  <c r="I1269" i="2"/>
  <c r="H1269" i="2"/>
  <c r="G1269" i="2"/>
  <c r="F1269" i="2"/>
  <c r="E1269" i="2"/>
  <c r="D1269" i="2"/>
  <c r="J1268" i="2"/>
  <c r="I1268" i="2"/>
  <c r="H1268" i="2"/>
  <c r="G1268" i="2"/>
  <c r="F1268" i="2"/>
  <c r="E1268" i="2"/>
  <c r="D1268" i="2"/>
  <c r="J1267" i="2"/>
  <c r="I1267" i="2"/>
  <c r="H1267" i="2"/>
  <c r="G1267" i="2"/>
  <c r="F1267" i="2"/>
  <c r="E1267" i="2"/>
  <c r="D1267" i="2"/>
  <c r="J1266" i="2"/>
  <c r="I1266" i="2"/>
  <c r="H1266" i="2"/>
  <c r="G1266" i="2"/>
  <c r="F1266" i="2"/>
  <c r="E1266" i="2"/>
  <c r="D1266" i="2"/>
  <c r="J1265" i="2"/>
  <c r="I1265" i="2"/>
  <c r="H1265" i="2"/>
  <c r="G1265" i="2"/>
  <c r="F1265" i="2"/>
  <c r="E1265" i="2"/>
  <c r="D1265" i="2"/>
  <c r="J1264" i="2"/>
  <c r="I1264" i="2"/>
  <c r="H1264" i="2"/>
  <c r="G1264" i="2"/>
  <c r="F1264" i="2"/>
  <c r="E1264" i="2"/>
  <c r="D1264" i="2"/>
  <c r="J1263" i="2"/>
  <c r="I1263" i="2"/>
  <c r="H1263" i="2"/>
  <c r="G1263" i="2"/>
  <c r="F1263" i="2"/>
  <c r="E1263" i="2"/>
  <c r="D1263" i="2"/>
  <c r="J1262" i="2"/>
  <c r="I1262" i="2"/>
  <c r="H1262" i="2"/>
  <c r="G1262" i="2"/>
  <c r="F1262" i="2"/>
  <c r="E1262" i="2"/>
  <c r="D1262" i="2"/>
  <c r="J1261" i="2"/>
  <c r="I1261" i="2"/>
  <c r="H1261" i="2"/>
  <c r="G1261" i="2"/>
  <c r="F1261" i="2"/>
  <c r="E1261" i="2"/>
  <c r="D1261" i="2"/>
  <c r="J1260" i="2"/>
  <c r="I1260" i="2"/>
  <c r="H1260" i="2"/>
  <c r="G1260" i="2"/>
  <c r="F1260" i="2"/>
  <c r="E1260" i="2"/>
  <c r="D1260" i="2"/>
  <c r="J1259" i="2"/>
  <c r="I1259" i="2"/>
  <c r="H1259" i="2"/>
  <c r="G1259" i="2"/>
  <c r="F1259" i="2"/>
  <c r="E1259" i="2"/>
  <c r="D1259" i="2"/>
  <c r="J1258" i="2"/>
  <c r="I1258" i="2"/>
  <c r="H1258" i="2"/>
  <c r="G1258" i="2"/>
  <c r="F1258" i="2"/>
  <c r="E1258" i="2"/>
  <c r="D1258" i="2"/>
  <c r="J1257" i="2"/>
  <c r="I1257" i="2"/>
  <c r="H1257" i="2"/>
  <c r="G1257" i="2"/>
  <c r="F1257" i="2"/>
  <c r="E1257" i="2"/>
  <c r="D1257" i="2"/>
  <c r="J1256" i="2"/>
  <c r="I1256" i="2"/>
  <c r="H1256" i="2"/>
  <c r="G1256" i="2"/>
  <c r="F1256" i="2"/>
  <c r="E1256" i="2"/>
  <c r="D1256" i="2"/>
  <c r="J1255" i="2"/>
  <c r="I1255" i="2"/>
  <c r="H1255" i="2"/>
  <c r="G1255" i="2"/>
  <c r="F1255" i="2"/>
  <c r="E1255" i="2"/>
  <c r="D1255" i="2"/>
  <c r="J1254" i="2"/>
  <c r="I1254" i="2"/>
  <c r="H1254" i="2"/>
  <c r="G1254" i="2"/>
  <c r="F1254" i="2"/>
  <c r="E1254" i="2"/>
  <c r="D1254" i="2"/>
  <c r="J1253" i="2"/>
  <c r="I1253" i="2"/>
  <c r="H1253" i="2"/>
  <c r="G1253" i="2"/>
  <c r="F1253" i="2"/>
  <c r="E1253" i="2"/>
  <c r="D1253" i="2"/>
  <c r="J1252" i="2"/>
  <c r="I1252" i="2"/>
  <c r="H1252" i="2"/>
  <c r="G1252" i="2"/>
  <c r="F1252" i="2"/>
  <c r="E1252" i="2"/>
  <c r="D1252" i="2"/>
  <c r="J1251" i="2"/>
  <c r="I1251" i="2"/>
  <c r="H1251" i="2"/>
  <c r="G1251" i="2"/>
  <c r="F1251" i="2"/>
  <c r="E1251" i="2"/>
  <c r="D1251" i="2"/>
  <c r="J1250" i="2"/>
  <c r="I1250" i="2"/>
  <c r="H1250" i="2"/>
  <c r="G1250" i="2"/>
  <c r="F1250" i="2"/>
  <c r="E1250" i="2"/>
  <c r="D1250" i="2"/>
  <c r="J1249" i="2"/>
  <c r="I1249" i="2"/>
  <c r="H1249" i="2"/>
  <c r="G1249" i="2"/>
  <c r="F1249" i="2"/>
  <c r="E1249" i="2"/>
  <c r="D1249" i="2"/>
  <c r="J1248" i="2"/>
  <c r="I1248" i="2"/>
  <c r="H1248" i="2"/>
  <c r="G1248" i="2"/>
  <c r="F1248" i="2"/>
  <c r="E1248" i="2"/>
  <c r="D1248" i="2"/>
  <c r="J1247" i="2"/>
  <c r="I1247" i="2"/>
  <c r="H1247" i="2"/>
  <c r="G1247" i="2"/>
  <c r="F1247" i="2"/>
  <c r="E1247" i="2"/>
  <c r="D1247" i="2"/>
  <c r="J1246" i="2"/>
  <c r="I1246" i="2"/>
  <c r="H1246" i="2"/>
  <c r="G1246" i="2"/>
  <c r="F1246" i="2"/>
  <c r="E1246" i="2"/>
  <c r="D1246" i="2"/>
  <c r="J1245" i="2"/>
  <c r="I1245" i="2"/>
  <c r="H1245" i="2"/>
  <c r="G1245" i="2"/>
  <c r="F1245" i="2"/>
  <c r="E1245" i="2"/>
  <c r="D1245" i="2"/>
  <c r="J1244" i="2"/>
  <c r="I1244" i="2"/>
  <c r="H1244" i="2"/>
  <c r="G1244" i="2"/>
  <c r="F1244" i="2"/>
  <c r="E1244" i="2"/>
  <c r="D1244" i="2"/>
  <c r="J1243" i="2"/>
  <c r="I1243" i="2"/>
  <c r="H1243" i="2"/>
  <c r="G1243" i="2"/>
  <c r="F1243" i="2"/>
  <c r="E1243" i="2"/>
  <c r="D1243" i="2"/>
  <c r="J1242" i="2"/>
  <c r="I1242" i="2"/>
  <c r="H1242" i="2"/>
  <c r="G1242" i="2"/>
  <c r="F1242" i="2"/>
  <c r="E1242" i="2"/>
  <c r="D1242" i="2"/>
  <c r="J1241" i="2"/>
  <c r="I1241" i="2"/>
  <c r="H1241" i="2"/>
  <c r="G1241" i="2"/>
  <c r="F1241" i="2"/>
  <c r="E1241" i="2"/>
  <c r="D1241" i="2"/>
  <c r="J1240" i="2"/>
  <c r="I1240" i="2"/>
  <c r="H1240" i="2"/>
  <c r="G1240" i="2"/>
  <c r="F1240" i="2"/>
  <c r="E1240" i="2"/>
  <c r="D1240" i="2"/>
  <c r="J1239" i="2"/>
  <c r="I1239" i="2"/>
  <c r="H1239" i="2"/>
  <c r="G1239" i="2"/>
  <c r="F1239" i="2"/>
  <c r="E1239" i="2"/>
  <c r="D1239" i="2"/>
  <c r="J1238" i="2"/>
  <c r="I1238" i="2"/>
  <c r="H1238" i="2"/>
  <c r="G1238" i="2"/>
  <c r="F1238" i="2"/>
  <c r="E1238" i="2"/>
  <c r="D1238" i="2"/>
  <c r="J1237" i="2"/>
  <c r="I1237" i="2"/>
  <c r="H1237" i="2"/>
  <c r="G1237" i="2"/>
  <c r="F1237" i="2"/>
  <c r="E1237" i="2"/>
  <c r="D1237" i="2"/>
  <c r="J1236" i="2"/>
  <c r="I1236" i="2"/>
  <c r="H1236" i="2"/>
  <c r="G1236" i="2"/>
  <c r="F1236" i="2"/>
  <c r="E1236" i="2"/>
  <c r="D1236" i="2"/>
  <c r="J1235" i="2"/>
  <c r="I1235" i="2"/>
  <c r="H1235" i="2"/>
  <c r="G1235" i="2"/>
  <c r="F1235" i="2"/>
  <c r="E1235" i="2"/>
  <c r="D1235" i="2"/>
  <c r="J1233" i="2"/>
  <c r="I1233" i="2"/>
  <c r="H1233" i="2"/>
  <c r="G1233" i="2"/>
  <c r="F1233" i="2"/>
  <c r="E1233" i="2"/>
  <c r="D1233" i="2"/>
  <c r="J1232" i="2"/>
  <c r="I1232" i="2"/>
  <c r="H1232" i="2"/>
  <c r="G1232" i="2"/>
  <c r="F1232" i="2"/>
  <c r="E1232" i="2"/>
  <c r="D1232" i="2"/>
  <c r="J1231" i="2"/>
  <c r="I1231" i="2"/>
  <c r="H1231" i="2"/>
  <c r="G1231" i="2"/>
  <c r="F1231" i="2"/>
  <c r="E1231" i="2"/>
  <c r="D1231" i="2"/>
  <c r="J1230" i="2"/>
  <c r="I1230" i="2"/>
  <c r="H1230" i="2"/>
  <c r="G1230" i="2"/>
  <c r="F1230" i="2"/>
  <c r="E1230" i="2"/>
  <c r="D1230" i="2"/>
  <c r="J1229" i="2"/>
  <c r="I1229" i="2"/>
  <c r="H1229" i="2"/>
  <c r="G1229" i="2"/>
  <c r="F1229" i="2"/>
  <c r="E1229" i="2"/>
  <c r="D1229" i="2"/>
  <c r="J1228" i="2"/>
  <c r="I1228" i="2"/>
  <c r="H1228" i="2"/>
  <c r="G1228" i="2"/>
  <c r="F1228" i="2"/>
  <c r="E1228" i="2"/>
  <c r="D1228" i="2"/>
  <c r="J1227" i="2"/>
  <c r="I1227" i="2"/>
  <c r="H1227" i="2"/>
  <c r="G1227" i="2"/>
  <c r="F1227" i="2"/>
  <c r="E1227" i="2"/>
  <c r="D1227" i="2"/>
  <c r="J1226" i="2"/>
  <c r="I1226" i="2"/>
  <c r="H1226" i="2"/>
  <c r="G1226" i="2"/>
  <c r="F1226" i="2"/>
  <c r="E1226" i="2"/>
  <c r="D1226" i="2"/>
  <c r="J1225" i="2"/>
  <c r="I1225" i="2"/>
  <c r="H1225" i="2"/>
  <c r="G1225" i="2"/>
  <c r="F1225" i="2"/>
  <c r="E1225" i="2"/>
  <c r="D1225" i="2"/>
  <c r="J1224" i="2"/>
  <c r="I1224" i="2"/>
  <c r="H1224" i="2"/>
  <c r="G1224" i="2"/>
  <c r="F1224" i="2"/>
  <c r="E1224" i="2"/>
  <c r="D1224" i="2"/>
  <c r="J1223" i="2"/>
  <c r="I1223" i="2"/>
  <c r="H1223" i="2"/>
  <c r="G1223" i="2"/>
  <c r="F1223" i="2"/>
  <c r="E1223" i="2"/>
  <c r="D1223" i="2"/>
  <c r="J1222" i="2"/>
  <c r="I1222" i="2"/>
  <c r="H1222" i="2"/>
  <c r="G1222" i="2"/>
  <c r="F1222" i="2"/>
  <c r="E1222" i="2"/>
  <c r="D1222" i="2"/>
  <c r="J1221" i="2"/>
  <c r="I1221" i="2"/>
  <c r="H1221" i="2"/>
  <c r="G1221" i="2"/>
  <c r="F1221" i="2"/>
  <c r="E1221" i="2"/>
  <c r="D1221" i="2"/>
  <c r="J1220" i="2"/>
  <c r="I1220" i="2"/>
  <c r="H1220" i="2"/>
  <c r="G1220" i="2"/>
  <c r="F1220" i="2"/>
  <c r="E1220" i="2"/>
  <c r="D1220" i="2"/>
  <c r="J1219" i="2"/>
  <c r="I1219" i="2"/>
  <c r="H1219" i="2"/>
  <c r="G1219" i="2"/>
  <c r="F1219" i="2"/>
  <c r="E1219" i="2"/>
  <c r="D1219" i="2"/>
  <c r="J1218" i="2"/>
  <c r="I1218" i="2"/>
  <c r="H1218" i="2"/>
  <c r="G1218" i="2"/>
  <c r="F1218" i="2"/>
  <c r="E1218" i="2"/>
  <c r="D1218" i="2"/>
  <c r="J1217" i="2"/>
  <c r="I1217" i="2"/>
  <c r="H1217" i="2"/>
  <c r="G1217" i="2"/>
  <c r="F1217" i="2"/>
  <c r="E1217" i="2"/>
  <c r="D1217" i="2"/>
  <c r="J1216" i="2"/>
  <c r="I1216" i="2"/>
  <c r="H1216" i="2"/>
  <c r="G1216" i="2"/>
  <c r="F1216" i="2"/>
  <c r="E1216" i="2"/>
  <c r="D1216" i="2"/>
  <c r="J1215" i="2"/>
  <c r="I1215" i="2"/>
  <c r="H1215" i="2"/>
  <c r="G1215" i="2"/>
  <c r="F1215" i="2"/>
  <c r="E1215" i="2"/>
  <c r="D1215" i="2"/>
  <c r="J1214" i="2"/>
  <c r="I1214" i="2"/>
  <c r="H1214" i="2"/>
  <c r="G1214" i="2"/>
  <c r="F1214" i="2"/>
  <c r="E1214" i="2"/>
  <c r="D1214" i="2"/>
  <c r="J1213" i="2"/>
  <c r="I1213" i="2"/>
  <c r="H1213" i="2"/>
  <c r="G1213" i="2"/>
  <c r="F1213" i="2"/>
  <c r="E1213" i="2"/>
  <c r="D1213" i="2"/>
  <c r="J1212" i="2"/>
  <c r="I1212" i="2"/>
  <c r="H1212" i="2"/>
  <c r="G1212" i="2"/>
  <c r="F1212" i="2"/>
  <c r="E1212" i="2"/>
  <c r="D1212" i="2"/>
  <c r="J1211" i="2"/>
  <c r="I1211" i="2"/>
  <c r="H1211" i="2"/>
  <c r="G1211" i="2"/>
  <c r="F1211" i="2"/>
  <c r="E1211" i="2"/>
  <c r="D1211" i="2"/>
  <c r="J1210" i="2"/>
  <c r="I1210" i="2"/>
  <c r="H1210" i="2"/>
  <c r="G1210" i="2"/>
  <c r="F1210" i="2"/>
  <c r="E1210" i="2"/>
  <c r="D1210" i="2"/>
  <c r="J1209" i="2"/>
  <c r="I1209" i="2"/>
  <c r="H1209" i="2"/>
  <c r="G1209" i="2"/>
  <c r="F1209" i="2"/>
  <c r="E1209" i="2"/>
  <c r="D1209" i="2"/>
  <c r="J1207" i="2"/>
  <c r="I1207" i="2"/>
  <c r="H1207" i="2"/>
  <c r="G1207" i="2"/>
  <c r="F1207" i="2"/>
  <c r="E1207" i="2"/>
  <c r="D1207" i="2"/>
  <c r="J1206" i="2"/>
  <c r="I1206" i="2"/>
  <c r="H1206" i="2"/>
  <c r="G1206" i="2"/>
  <c r="F1206" i="2"/>
  <c r="E1206" i="2"/>
  <c r="D1206" i="2"/>
  <c r="J1205" i="2"/>
  <c r="I1205" i="2"/>
  <c r="H1205" i="2"/>
  <c r="G1205" i="2"/>
  <c r="F1205" i="2"/>
  <c r="E1205" i="2"/>
  <c r="D1205" i="2"/>
  <c r="J1204" i="2"/>
  <c r="I1204" i="2"/>
  <c r="H1204" i="2"/>
  <c r="G1204" i="2"/>
  <c r="F1204" i="2"/>
  <c r="E1204" i="2"/>
  <c r="D1204" i="2"/>
  <c r="J1203" i="2"/>
  <c r="I1203" i="2"/>
  <c r="H1203" i="2"/>
  <c r="G1203" i="2"/>
  <c r="F1203" i="2"/>
  <c r="E1203" i="2"/>
  <c r="D1203" i="2"/>
  <c r="J1202" i="2"/>
  <c r="I1202" i="2"/>
  <c r="H1202" i="2"/>
  <c r="G1202" i="2"/>
  <c r="F1202" i="2"/>
  <c r="E1202" i="2"/>
  <c r="D1202" i="2"/>
  <c r="J1201" i="2"/>
  <c r="I1201" i="2"/>
  <c r="H1201" i="2"/>
  <c r="G1201" i="2"/>
  <c r="F1201" i="2"/>
  <c r="E1201" i="2"/>
  <c r="D1201" i="2"/>
  <c r="J1200" i="2"/>
  <c r="I1200" i="2"/>
  <c r="H1200" i="2"/>
  <c r="G1200" i="2"/>
  <c r="F1200" i="2"/>
  <c r="E1200" i="2"/>
  <c r="D1200" i="2"/>
  <c r="J1199" i="2"/>
  <c r="I1199" i="2"/>
  <c r="H1199" i="2"/>
  <c r="G1199" i="2"/>
  <c r="F1199" i="2"/>
  <c r="E1199" i="2"/>
  <c r="D1199" i="2"/>
  <c r="J1198" i="2"/>
  <c r="I1198" i="2"/>
  <c r="H1198" i="2"/>
  <c r="G1198" i="2"/>
  <c r="F1198" i="2"/>
  <c r="E1198" i="2"/>
  <c r="D1198" i="2"/>
  <c r="J1197" i="2"/>
  <c r="I1197" i="2"/>
  <c r="H1197" i="2"/>
  <c r="G1197" i="2"/>
  <c r="F1197" i="2"/>
  <c r="E1197" i="2"/>
  <c r="D1197" i="2"/>
  <c r="J1196" i="2"/>
  <c r="I1196" i="2"/>
  <c r="H1196" i="2"/>
  <c r="G1196" i="2"/>
  <c r="F1196" i="2"/>
  <c r="E1196" i="2"/>
  <c r="D1196" i="2"/>
  <c r="J1195" i="2"/>
  <c r="I1195" i="2"/>
  <c r="H1195" i="2"/>
  <c r="G1195" i="2"/>
  <c r="F1195" i="2"/>
  <c r="E1195" i="2"/>
  <c r="D1195" i="2"/>
  <c r="J1194" i="2"/>
  <c r="I1194" i="2"/>
  <c r="H1194" i="2"/>
  <c r="G1194" i="2"/>
  <c r="F1194" i="2"/>
  <c r="E1194" i="2"/>
  <c r="D1194" i="2"/>
  <c r="J1193" i="2"/>
  <c r="I1193" i="2"/>
  <c r="H1193" i="2"/>
  <c r="G1193" i="2"/>
  <c r="F1193" i="2"/>
  <c r="E1193" i="2"/>
  <c r="D1193" i="2"/>
  <c r="J1192" i="2"/>
  <c r="I1192" i="2"/>
  <c r="H1192" i="2"/>
  <c r="G1192" i="2"/>
  <c r="F1192" i="2"/>
  <c r="E1192" i="2"/>
  <c r="D1192" i="2"/>
  <c r="J1191" i="2"/>
  <c r="I1191" i="2"/>
  <c r="H1191" i="2"/>
  <c r="G1191" i="2"/>
  <c r="F1191" i="2"/>
  <c r="E1191" i="2"/>
  <c r="D1191" i="2"/>
  <c r="J1190" i="2"/>
  <c r="I1190" i="2"/>
  <c r="H1190" i="2"/>
  <c r="G1190" i="2"/>
  <c r="F1190" i="2"/>
  <c r="E1190" i="2"/>
  <c r="D1190" i="2"/>
  <c r="J1189" i="2"/>
  <c r="I1189" i="2"/>
  <c r="H1189" i="2"/>
  <c r="G1189" i="2"/>
  <c r="F1189" i="2"/>
  <c r="E1189" i="2"/>
  <c r="D1189" i="2"/>
  <c r="J1188" i="2"/>
  <c r="I1188" i="2"/>
  <c r="H1188" i="2"/>
  <c r="G1188" i="2"/>
  <c r="F1188" i="2"/>
  <c r="E1188" i="2"/>
  <c r="D1188" i="2"/>
  <c r="J1187" i="2"/>
  <c r="I1187" i="2"/>
  <c r="H1187" i="2"/>
  <c r="G1187" i="2"/>
  <c r="F1187" i="2"/>
  <c r="E1187" i="2"/>
  <c r="D1187" i="2"/>
  <c r="J1186" i="2"/>
  <c r="I1186" i="2"/>
  <c r="H1186" i="2"/>
  <c r="G1186" i="2"/>
  <c r="F1186" i="2"/>
  <c r="E1186" i="2"/>
  <c r="D1186" i="2"/>
  <c r="J1185" i="2"/>
  <c r="I1185" i="2"/>
  <c r="H1185" i="2"/>
  <c r="G1185" i="2"/>
  <c r="F1185" i="2"/>
  <c r="E1185" i="2"/>
  <c r="D1185" i="2"/>
  <c r="J1184" i="2"/>
  <c r="I1184" i="2"/>
  <c r="H1184" i="2"/>
  <c r="G1184" i="2"/>
  <c r="F1184" i="2"/>
  <c r="E1184" i="2"/>
  <c r="D1184" i="2"/>
  <c r="J1183" i="2"/>
  <c r="I1183" i="2"/>
  <c r="H1183" i="2"/>
  <c r="G1183" i="2"/>
  <c r="F1183" i="2"/>
  <c r="E1183" i="2"/>
  <c r="D1183" i="2"/>
  <c r="J1182" i="2"/>
  <c r="I1182" i="2"/>
  <c r="H1182" i="2"/>
  <c r="G1182" i="2"/>
  <c r="F1182" i="2"/>
  <c r="E1182" i="2"/>
  <c r="D1182" i="2"/>
  <c r="J1181" i="2"/>
  <c r="I1181" i="2"/>
  <c r="H1181" i="2"/>
  <c r="G1181" i="2"/>
  <c r="F1181" i="2"/>
  <c r="E1181" i="2"/>
  <c r="D1181" i="2"/>
  <c r="J1180" i="2"/>
  <c r="I1180" i="2"/>
  <c r="H1180" i="2"/>
  <c r="G1180" i="2"/>
  <c r="F1180" i="2"/>
  <c r="E1180" i="2"/>
  <c r="D1180" i="2"/>
  <c r="J1179" i="2"/>
  <c r="I1179" i="2"/>
  <c r="H1179" i="2"/>
  <c r="G1179" i="2"/>
  <c r="F1179" i="2"/>
  <c r="E1179" i="2"/>
  <c r="D1179" i="2"/>
  <c r="J1178" i="2"/>
  <c r="I1178" i="2"/>
  <c r="H1178" i="2"/>
  <c r="G1178" i="2"/>
  <c r="F1178" i="2"/>
  <c r="E1178" i="2"/>
  <c r="D1178" i="2"/>
  <c r="J1177" i="2"/>
  <c r="I1177" i="2"/>
  <c r="H1177" i="2"/>
  <c r="G1177" i="2"/>
  <c r="F1177" i="2"/>
  <c r="E1177" i="2"/>
  <c r="D1177" i="2"/>
  <c r="J1176" i="2"/>
  <c r="I1176" i="2"/>
  <c r="H1176" i="2"/>
  <c r="G1176" i="2"/>
  <c r="F1176" i="2"/>
  <c r="E1176" i="2"/>
  <c r="D1176" i="2"/>
  <c r="J1174" i="2"/>
  <c r="I1174" i="2"/>
  <c r="H1174" i="2"/>
  <c r="G1174" i="2"/>
  <c r="F1174" i="2"/>
  <c r="E1174" i="2"/>
  <c r="D1174" i="2"/>
  <c r="J1173" i="2"/>
  <c r="I1173" i="2"/>
  <c r="H1173" i="2"/>
  <c r="G1173" i="2"/>
  <c r="F1173" i="2"/>
  <c r="E1173" i="2"/>
  <c r="D1173" i="2"/>
  <c r="J1172" i="2"/>
  <c r="I1172" i="2"/>
  <c r="H1172" i="2"/>
  <c r="G1172" i="2"/>
  <c r="F1172" i="2"/>
  <c r="E1172" i="2"/>
  <c r="D1172" i="2"/>
  <c r="J1170" i="2"/>
  <c r="I1170" i="2"/>
  <c r="H1170" i="2"/>
  <c r="G1170" i="2"/>
  <c r="F1170" i="2"/>
  <c r="E1170" i="2"/>
  <c r="D1170" i="2"/>
  <c r="J1169" i="2"/>
  <c r="I1169" i="2"/>
  <c r="H1169" i="2"/>
  <c r="G1169" i="2"/>
  <c r="F1169" i="2"/>
  <c r="E1169" i="2"/>
  <c r="D1169" i="2"/>
  <c r="J1165" i="2"/>
  <c r="I1165" i="2"/>
  <c r="H1165" i="2"/>
  <c r="G1165" i="2"/>
  <c r="F1165" i="2"/>
  <c r="E1165" i="2"/>
  <c r="D1165" i="2"/>
  <c r="J1160" i="2"/>
  <c r="I1160" i="2"/>
  <c r="H1160" i="2"/>
  <c r="G1160" i="2"/>
  <c r="F1160" i="2"/>
  <c r="E1160" i="2"/>
  <c r="D1160" i="2"/>
  <c r="J1159" i="2"/>
  <c r="I1159" i="2"/>
  <c r="H1159" i="2"/>
  <c r="G1159" i="2"/>
  <c r="F1159" i="2"/>
  <c r="E1159" i="2"/>
  <c r="D1159" i="2"/>
  <c r="J1157" i="2"/>
  <c r="I1157" i="2"/>
  <c r="H1157" i="2"/>
  <c r="G1157" i="2"/>
  <c r="F1157" i="2"/>
  <c r="E1157" i="2"/>
  <c r="D1157" i="2"/>
  <c r="J1155" i="2"/>
  <c r="I1155" i="2"/>
  <c r="H1155" i="2"/>
  <c r="G1155" i="2"/>
  <c r="F1155" i="2"/>
  <c r="E1155" i="2"/>
  <c r="D1155" i="2"/>
  <c r="J1154" i="2"/>
  <c r="I1154" i="2"/>
  <c r="H1154" i="2"/>
  <c r="G1154" i="2"/>
  <c r="F1154" i="2"/>
  <c r="E1154" i="2"/>
  <c r="D1154" i="2"/>
  <c r="J1153" i="2"/>
  <c r="I1153" i="2"/>
  <c r="H1153" i="2"/>
  <c r="G1153" i="2"/>
  <c r="F1153" i="2"/>
  <c r="E1153" i="2"/>
  <c r="D1153" i="2"/>
  <c r="J1152" i="2"/>
  <c r="I1152" i="2"/>
  <c r="H1152" i="2"/>
  <c r="G1152" i="2"/>
  <c r="F1152" i="2"/>
  <c r="E1152" i="2"/>
  <c r="D1152" i="2"/>
  <c r="J1150" i="2"/>
  <c r="I1150" i="2"/>
  <c r="H1150" i="2"/>
  <c r="G1150" i="2"/>
  <c r="F1150" i="2"/>
  <c r="E1150" i="2"/>
  <c r="D1150" i="2"/>
  <c r="J1149" i="2"/>
  <c r="I1149" i="2"/>
  <c r="H1149" i="2"/>
  <c r="G1149" i="2"/>
  <c r="F1149" i="2"/>
  <c r="E1149" i="2"/>
  <c r="D1149" i="2"/>
  <c r="J1148" i="2"/>
  <c r="I1148" i="2"/>
  <c r="H1148" i="2"/>
  <c r="G1148" i="2"/>
  <c r="F1148" i="2"/>
  <c r="E1148" i="2"/>
  <c r="D1148" i="2"/>
  <c r="J1147" i="2"/>
  <c r="I1147" i="2"/>
  <c r="H1147" i="2"/>
  <c r="G1147" i="2"/>
  <c r="F1147" i="2"/>
  <c r="E1147" i="2"/>
  <c r="D1147" i="2"/>
  <c r="J1146" i="2"/>
  <c r="I1146" i="2"/>
  <c r="H1146" i="2"/>
  <c r="G1146" i="2"/>
  <c r="F1146" i="2"/>
  <c r="E1146" i="2"/>
  <c r="D1146" i="2"/>
  <c r="J1145" i="2"/>
  <c r="I1145" i="2"/>
  <c r="H1145" i="2"/>
  <c r="G1145" i="2"/>
  <c r="F1145" i="2"/>
  <c r="E1145" i="2"/>
  <c r="D1145" i="2"/>
  <c r="J1144" i="2"/>
  <c r="I1144" i="2"/>
  <c r="H1144" i="2"/>
  <c r="G1144" i="2"/>
  <c r="F1144" i="2"/>
  <c r="E1144" i="2"/>
  <c r="D1144" i="2"/>
  <c r="J1143" i="2"/>
  <c r="I1143" i="2"/>
  <c r="H1143" i="2"/>
  <c r="G1143" i="2"/>
  <c r="F1143" i="2"/>
  <c r="E1143" i="2"/>
  <c r="D1143" i="2"/>
  <c r="J1142" i="2"/>
  <c r="I1142" i="2"/>
  <c r="H1142" i="2"/>
  <c r="G1142" i="2"/>
  <c r="F1142" i="2"/>
  <c r="E1142" i="2"/>
  <c r="D1142" i="2"/>
  <c r="J1141" i="2"/>
  <c r="I1141" i="2"/>
  <c r="H1141" i="2"/>
  <c r="G1141" i="2"/>
  <c r="F1141" i="2"/>
  <c r="E1141" i="2"/>
  <c r="D1141" i="2"/>
  <c r="J1139" i="2"/>
  <c r="I1139" i="2"/>
  <c r="H1139" i="2"/>
  <c r="G1139" i="2"/>
  <c r="F1139" i="2"/>
  <c r="E1139" i="2"/>
  <c r="D1139" i="2"/>
  <c r="J1138" i="2"/>
  <c r="I1138" i="2"/>
  <c r="H1138" i="2"/>
  <c r="G1138" i="2"/>
  <c r="F1138" i="2"/>
  <c r="E1138" i="2"/>
  <c r="D1138" i="2"/>
  <c r="J1137" i="2"/>
  <c r="I1137" i="2"/>
  <c r="H1137" i="2"/>
  <c r="G1137" i="2"/>
  <c r="F1137" i="2"/>
  <c r="E1137" i="2"/>
  <c r="D1137" i="2"/>
  <c r="J1135" i="2"/>
  <c r="I1135" i="2"/>
  <c r="H1135" i="2"/>
  <c r="G1135" i="2"/>
  <c r="F1135" i="2"/>
  <c r="E1135" i="2"/>
  <c r="D1135" i="2"/>
  <c r="J1129" i="2"/>
  <c r="I1129" i="2"/>
  <c r="H1129" i="2"/>
  <c r="G1129" i="2"/>
  <c r="F1129" i="2"/>
  <c r="E1129" i="2"/>
  <c r="D1129" i="2"/>
  <c r="J1128" i="2"/>
  <c r="I1128" i="2"/>
  <c r="H1128" i="2"/>
  <c r="G1128" i="2"/>
  <c r="F1128" i="2"/>
  <c r="E1128" i="2"/>
  <c r="D1128" i="2"/>
  <c r="J1127" i="2"/>
  <c r="I1127" i="2"/>
  <c r="H1127" i="2"/>
  <c r="G1127" i="2"/>
  <c r="F1127" i="2"/>
  <c r="E1127" i="2"/>
  <c r="D1127" i="2"/>
  <c r="J1126" i="2"/>
  <c r="I1126" i="2"/>
  <c r="H1126" i="2"/>
  <c r="G1126" i="2"/>
  <c r="F1126" i="2"/>
  <c r="E1126" i="2"/>
  <c r="D1126" i="2"/>
  <c r="J1125" i="2"/>
  <c r="I1125" i="2"/>
  <c r="H1125" i="2"/>
  <c r="G1125" i="2"/>
  <c r="F1125" i="2"/>
  <c r="E1125" i="2"/>
  <c r="D1125" i="2"/>
  <c r="J1123" i="2"/>
  <c r="I1123" i="2"/>
  <c r="H1123" i="2"/>
  <c r="G1123" i="2"/>
  <c r="F1123" i="2"/>
  <c r="E1123" i="2"/>
  <c r="D1123" i="2"/>
  <c r="J1121" i="2"/>
  <c r="I1121" i="2"/>
  <c r="H1121" i="2"/>
  <c r="G1121" i="2"/>
  <c r="F1121" i="2"/>
  <c r="E1121" i="2"/>
  <c r="D1121" i="2"/>
  <c r="J1120" i="2"/>
  <c r="I1120" i="2"/>
  <c r="H1120" i="2"/>
  <c r="G1120" i="2"/>
  <c r="F1120" i="2"/>
  <c r="E1120" i="2"/>
  <c r="D1120" i="2"/>
  <c r="J1119" i="2"/>
  <c r="I1119" i="2"/>
  <c r="H1119" i="2"/>
  <c r="G1119" i="2"/>
  <c r="F1119" i="2"/>
  <c r="E1119" i="2"/>
  <c r="D1119" i="2"/>
  <c r="J1118" i="2"/>
  <c r="I1118" i="2"/>
  <c r="H1118" i="2"/>
  <c r="G1118" i="2"/>
  <c r="F1118" i="2"/>
  <c r="E1118" i="2"/>
  <c r="D1118" i="2"/>
  <c r="J1117" i="2"/>
  <c r="I1117" i="2"/>
  <c r="H1117" i="2"/>
  <c r="G1117" i="2"/>
  <c r="F1117" i="2"/>
  <c r="E1117" i="2"/>
  <c r="D1117" i="2"/>
  <c r="J1116" i="2"/>
  <c r="I1116" i="2"/>
  <c r="H1116" i="2"/>
  <c r="G1116" i="2"/>
  <c r="F1116" i="2"/>
  <c r="E1116" i="2"/>
  <c r="D1116" i="2"/>
  <c r="J1113" i="2"/>
  <c r="I1113" i="2"/>
  <c r="H1113" i="2"/>
  <c r="G1113" i="2"/>
  <c r="F1113" i="2"/>
  <c r="E1113" i="2"/>
  <c r="D1113" i="2"/>
  <c r="J1111" i="2"/>
  <c r="I1111" i="2"/>
  <c r="H1111" i="2"/>
  <c r="G1111" i="2"/>
  <c r="F1111" i="2"/>
  <c r="E1111" i="2"/>
  <c r="D1111" i="2"/>
  <c r="J1110" i="2"/>
  <c r="I1110" i="2"/>
  <c r="H1110" i="2"/>
  <c r="G1110" i="2"/>
  <c r="F1110" i="2"/>
  <c r="E1110" i="2"/>
  <c r="D1110" i="2"/>
  <c r="N5131" i="2"/>
  <c r="N5126" i="2"/>
  <c r="N4827" i="2"/>
  <c r="N4401" i="2"/>
  <c r="N4342" i="2"/>
  <c r="N3303" i="2"/>
  <c r="N3206" i="2"/>
  <c r="N2970" i="2"/>
  <c r="N2944" i="2"/>
  <c r="N2905" i="2"/>
  <c r="N2886" i="2"/>
  <c r="N2801" i="2"/>
  <c r="S5131" i="2"/>
  <c r="R5131" i="2"/>
  <c r="Q5131" i="2"/>
  <c r="S5126" i="2"/>
  <c r="R5126" i="2"/>
  <c r="Q5126" i="2"/>
  <c r="S4827" i="2"/>
  <c r="R4827" i="2"/>
  <c r="Q4827" i="2"/>
  <c r="S4401" i="2"/>
  <c r="R4401" i="2"/>
  <c r="Q4401" i="2"/>
  <c r="S4342" i="2"/>
  <c r="R4342" i="2"/>
  <c r="Q4342" i="2"/>
  <c r="S3303" i="2"/>
  <c r="R3303" i="2"/>
  <c r="Q3303" i="2"/>
  <c r="S3206" i="2"/>
  <c r="R3206" i="2"/>
  <c r="Q3206" i="2"/>
  <c r="S2970" i="2"/>
  <c r="R2970" i="2"/>
  <c r="Q2970" i="2"/>
  <c r="S2944" i="2"/>
  <c r="R2944" i="2"/>
  <c r="Q2944" i="2"/>
  <c r="S2905" i="2"/>
  <c r="R2905" i="2"/>
  <c r="Q2905" i="2"/>
  <c r="S2886" i="2"/>
  <c r="R2886" i="2"/>
  <c r="Q2886" i="2"/>
  <c r="R2801" i="2"/>
  <c r="S2801" i="2"/>
  <c r="Q2801" i="2"/>
  <c r="O5131" i="2"/>
  <c r="O5126" i="2"/>
  <c r="O4827" i="2"/>
  <c r="O4401" i="2"/>
  <c r="O4342" i="2"/>
  <c r="O3303" i="2"/>
  <c r="O3206" i="2"/>
  <c r="O2970" i="2"/>
  <c r="O2944" i="2"/>
  <c r="O2905" i="2"/>
  <c r="O2886" i="2"/>
  <c r="O2801" i="2"/>
  <c r="M5131" i="2"/>
  <c r="M5126" i="2"/>
  <c r="M4827" i="2"/>
  <c r="M4401" i="2"/>
  <c r="M4342" i="2"/>
  <c r="M3303" i="2"/>
  <c r="M3206" i="2"/>
  <c r="M2970" i="2"/>
  <c r="M2944" i="2"/>
  <c r="M2905" i="2"/>
  <c r="M2886" i="2"/>
  <c r="M2801" i="2"/>
  <c r="J5131" i="2"/>
  <c r="I5131" i="2"/>
  <c r="H5131" i="2"/>
  <c r="G5131" i="2"/>
  <c r="F5131" i="2"/>
  <c r="E5131" i="2"/>
  <c r="D5131" i="2"/>
  <c r="J5126" i="2"/>
  <c r="I5126" i="2"/>
  <c r="H5126" i="2"/>
  <c r="G5126" i="2"/>
  <c r="F5126" i="2"/>
  <c r="E5126" i="2"/>
  <c r="D5126" i="2"/>
  <c r="J4827" i="2"/>
  <c r="I4827" i="2"/>
  <c r="H4827" i="2"/>
  <c r="G4827" i="2"/>
  <c r="F4827" i="2"/>
  <c r="E4827" i="2"/>
  <c r="D4827" i="2"/>
  <c r="J4401" i="2"/>
  <c r="I4401" i="2"/>
  <c r="H4401" i="2"/>
  <c r="G4401" i="2"/>
  <c r="F4401" i="2"/>
  <c r="E4401" i="2"/>
  <c r="D4401" i="2"/>
  <c r="J4342" i="2"/>
  <c r="I4342" i="2"/>
  <c r="H4342" i="2"/>
  <c r="G4342" i="2"/>
  <c r="F4342" i="2"/>
  <c r="E4342" i="2"/>
  <c r="D4342" i="2"/>
  <c r="J3303" i="2"/>
  <c r="I3303" i="2"/>
  <c r="H3303" i="2"/>
  <c r="G3303" i="2"/>
  <c r="F3303" i="2"/>
  <c r="E3303" i="2"/>
  <c r="D3303" i="2"/>
  <c r="J3206" i="2"/>
  <c r="I3206" i="2"/>
  <c r="H3206" i="2"/>
  <c r="G3206" i="2"/>
  <c r="F3206" i="2"/>
  <c r="E3206" i="2"/>
  <c r="D3206" i="2"/>
  <c r="J2970" i="2"/>
  <c r="I2970" i="2"/>
  <c r="H2970" i="2"/>
  <c r="G2970" i="2"/>
  <c r="F2970" i="2"/>
  <c r="E2970" i="2"/>
  <c r="D2970" i="2"/>
  <c r="J2944" i="2"/>
  <c r="I2944" i="2"/>
  <c r="H2944" i="2"/>
  <c r="G2944" i="2"/>
  <c r="F2944" i="2"/>
  <c r="E2944" i="2"/>
  <c r="D2944" i="2"/>
  <c r="J2905" i="2"/>
  <c r="I2905" i="2"/>
  <c r="H2905" i="2"/>
  <c r="G2905" i="2"/>
  <c r="F2905" i="2"/>
  <c r="E2905" i="2"/>
  <c r="D2905" i="2"/>
  <c r="J2886" i="2"/>
  <c r="I2886" i="2"/>
  <c r="H2886" i="2"/>
  <c r="G2886" i="2"/>
  <c r="F2886" i="2"/>
  <c r="E2886" i="2"/>
  <c r="D2886" i="2"/>
  <c r="D2801" i="2"/>
  <c r="E2801" i="2"/>
  <c r="F2801" i="2"/>
  <c r="H2801" i="2"/>
  <c r="I2801" i="2"/>
  <c r="J2801" i="2"/>
  <c r="G2801" i="2"/>
  <c r="N5197" i="2"/>
  <c r="N5196" i="2"/>
  <c r="N5193" i="2"/>
  <c r="N5191" i="2"/>
  <c r="N5188" i="2"/>
  <c r="N5187" i="2"/>
  <c r="N5183" i="2"/>
  <c r="N5175" i="2"/>
  <c r="N5170" i="2"/>
  <c r="N5160" i="2"/>
  <c r="N5130" i="2"/>
  <c r="N5129" i="2"/>
  <c r="N5127" i="2"/>
  <c r="N5125" i="2"/>
  <c r="N5112" i="2"/>
  <c r="N5083" i="2"/>
  <c r="N5082" i="2"/>
  <c r="N5043" i="2"/>
  <c r="N5027" i="2"/>
  <c r="N5004" i="2"/>
  <c r="N4980" i="2"/>
  <c r="N4979" i="2"/>
  <c r="N4977" i="2"/>
  <c r="N4970" i="2"/>
  <c r="N4956" i="2"/>
  <c r="N4953" i="2"/>
  <c r="N4952" i="2"/>
  <c r="N4948" i="2"/>
  <c r="N4938" i="2"/>
  <c r="N4931" i="2"/>
  <c r="N4916" i="2"/>
  <c r="N4914" i="2"/>
  <c r="N4911" i="2"/>
  <c r="N4910" i="2"/>
  <c r="N4909" i="2"/>
  <c r="N4901" i="2"/>
  <c r="N4900" i="2"/>
  <c r="N4899" i="2"/>
  <c r="N4898" i="2"/>
  <c r="N4897" i="2"/>
  <c r="N4892" i="2"/>
  <c r="N4888" i="2"/>
  <c r="N4875" i="2"/>
  <c r="N4874" i="2"/>
  <c r="N4848" i="2"/>
  <c r="N4847" i="2"/>
  <c r="N4845" i="2"/>
  <c r="N4843" i="2"/>
  <c r="N4842" i="2"/>
  <c r="N4839" i="2"/>
  <c r="N4838" i="2"/>
  <c r="N4829" i="2"/>
  <c r="N4828" i="2"/>
  <c r="N4820" i="2"/>
  <c r="N4813" i="2"/>
  <c r="N4812" i="2"/>
  <c r="N4811" i="2"/>
  <c r="N4791" i="2"/>
  <c r="N4789" i="2"/>
  <c r="N4785" i="2"/>
  <c r="N4784" i="2"/>
  <c r="N4783" i="2"/>
  <c r="N4769" i="2"/>
  <c r="N4768" i="2"/>
  <c r="N4767" i="2"/>
  <c r="N4766" i="2"/>
  <c r="N4765" i="2"/>
  <c r="N4756" i="2"/>
  <c r="N4754" i="2"/>
  <c r="N4753" i="2"/>
  <c r="N4749" i="2"/>
  <c r="N4748" i="2"/>
  <c r="N4747" i="2"/>
  <c r="N4742" i="2"/>
  <c r="N4740" i="2"/>
  <c r="N4724" i="2"/>
  <c r="N4722" i="2"/>
  <c r="N4714" i="2"/>
  <c r="N4710" i="2"/>
  <c r="N4677" i="2"/>
  <c r="N4594" i="2"/>
  <c r="N4593" i="2"/>
  <c r="N4564" i="2"/>
  <c r="N4563" i="2"/>
  <c r="N4562" i="2"/>
  <c r="N4561" i="2"/>
  <c r="N4560" i="2"/>
  <c r="N4559" i="2"/>
  <c r="N4558" i="2"/>
  <c r="N4557" i="2"/>
  <c r="N4556" i="2"/>
  <c r="N4555" i="2"/>
  <c r="N4554" i="2"/>
  <c r="N4551" i="2"/>
  <c r="N4549" i="2"/>
  <c r="N4547" i="2"/>
  <c r="N4511" i="2"/>
  <c r="N4508" i="2"/>
  <c r="N4505" i="2"/>
  <c r="N4499" i="2"/>
  <c r="N4498" i="2"/>
  <c r="N4497" i="2"/>
  <c r="N4486" i="2"/>
  <c r="N4481" i="2"/>
  <c r="N4480" i="2"/>
  <c r="N4479" i="2"/>
  <c r="N4478" i="2"/>
  <c r="N4476" i="2"/>
  <c r="N4461" i="2"/>
  <c r="N4416" i="2"/>
  <c r="N4415" i="2"/>
  <c r="N4406" i="2"/>
  <c r="N4376" i="2"/>
  <c r="N4375" i="2"/>
  <c r="N4370" i="2"/>
  <c r="N4361" i="2"/>
  <c r="N4357" i="2"/>
  <c r="N4348" i="2"/>
  <c r="N4343" i="2"/>
  <c r="N4341" i="2"/>
  <c r="N4340" i="2"/>
  <c r="N4326" i="2"/>
  <c r="N4305" i="2"/>
  <c r="N4296" i="2"/>
  <c r="N4295" i="2"/>
  <c r="N4283" i="2"/>
  <c r="N4188" i="2"/>
  <c r="N4158" i="2"/>
  <c r="N4157" i="2"/>
  <c r="N4139" i="2"/>
  <c r="N4138" i="2"/>
  <c r="N4137" i="2"/>
  <c r="N4134" i="2"/>
  <c r="N4133" i="2"/>
  <c r="N4132" i="2"/>
  <c r="N4128" i="2"/>
  <c r="N4104" i="2"/>
  <c r="N4101" i="2"/>
  <c r="N4099" i="2"/>
  <c r="N4083" i="2"/>
  <c r="N4076" i="2"/>
  <c r="N4075" i="2"/>
  <c r="N4072" i="2"/>
  <c r="N4066" i="2"/>
  <c r="N4035" i="2"/>
  <c r="N4030" i="2"/>
  <c r="N4028" i="2"/>
  <c r="N3979" i="2"/>
  <c r="N3978" i="2"/>
  <c r="N3976" i="2"/>
  <c r="N3969" i="2"/>
  <c r="N3963" i="2"/>
  <c r="N3962" i="2"/>
  <c r="N3961" i="2"/>
  <c r="N3960" i="2"/>
  <c r="N3951" i="2"/>
  <c r="N3950" i="2"/>
  <c r="N3942" i="2"/>
  <c r="N3941" i="2"/>
  <c r="N3940" i="2"/>
  <c r="N3938" i="2"/>
  <c r="N3905" i="2"/>
  <c r="N3902" i="2"/>
  <c r="N3900" i="2"/>
  <c r="N3899" i="2"/>
  <c r="N3883" i="2"/>
  <c r="N3882" i="2"/>
  <c r="N3858" i="2"/>
  <c r="N3852" i="2"/>
  <c r="N3836" i="2"/>
  <c r="N3833" i="2"/>
  <c r="N3830" i="2"/>
  <c r="N3828" i="2"/>
  <c r="N3812" i="2"/>
  <c r="N3810" i="2"/>
  <c r="N3803" i="2"/>
  <c r="N3801" i="2"/>
  <c r="N3766" i="2"/>
  <c r="N3753" i="2"/>
  <c r="N3744" i="2"/>
  <c r="N3721" i="2"/>
  <c r="N3708" i="2"/>
  <c r="N3707" i="2"/>
  <c r="N3696" i="2"/>
  <c r="N3694" i="2"/>
  <c r="N3663" i="2"/>
  <c r="N3662" i="2"/>
  <c r="N3659" i="2"/>
  <c r="N3643" i="2"/>
  <c r="N3629" i="2"/>
  <c r="N3628" i="2"/>
  <c r="N3622" i="2"/>
  <c r="N3607" i="2"/>
  <c r="N3589" i="2"/>
  <c r="N3573" i="2"/>
  <c r="N3567" i="2"/>
  <c r="N3566" i="2"/>
  <c r="N3564" i="2"/>
  <c r="N3561" i="2"/>
  <c r="N3554" i="2"/>
  <c r="N3553" i="2"/>
  <c r="N3544" i="2"/>
  <c r="N3543" i="2"/>
  <c r="N3542" i="2"/>
  <c r="N3541" i="2"/>
  <c r="N3540" i="2"/>
  <c r="N3539" i="2"/>
  <c r="N3536" i="2"/>
  <c r="N3535" i="2"/>
  <c r="N3528" i="2"/>
  <c r="N3494" i="2"/>
  <c r="N3469" i="2"/>
  <c r="N3459" i="2"/>
  <c r="N3458" i="2"/>
  <c r="N3429" i="2"/>
  <c r="N3428" i="2"/>
  <c r="N3427" i="2"/>
  <c r="N3426" i="2"/>
  <c r="N3391" i="2"/>
  <c r="N3382" i="2"/>
  <c r="N3364" i="2"/>
  <c r="N3336" i="2"/>
  <c r="N3296" i="2"/>
  <c r="N3295" i="2"/>
  <c r="N3291" i="2"/>
  <c r="N3289" i="2"/>
  <c r="N3286" i="2"/>
  <c r="N3245" i="2"/>
  <c r="N3223" i="2"/>
  <c r="N3222" i="2"/>
  <c r="N3221" i="2"/>
  <c r="N3214" i="2"/>
  <c r="N3208" i="2"/>
  <c r="N3207" i="2"/>
  <c r="N3204" i="2"/>
  <c r="N3195" i="2"/>
  <c r="N3193" i="2"/>
  <c r="N3190" i="2"/>
  <c r="N3172" i="2"/>
  <c r="N3158" i="2"/>
  <c r="N3157" i="2"/>
  <c r="N3153" i="2"/>
  <c r="N3152" i="2"/>
  <c r="N3142" i="2"/>
  <c r="N3141" i="2"/>
  <c r="N3133" i="2"/>
  <c r="N3108" i="2"/>
  <c r="N3101" i="2"/>
  <c r="N3083" i="2"/>
  <c r="N3081" i="2"/>
  <c r="N3080" i="2"/>
  <c r="N3076" i="2"/>
  <c r="N3075" i="2"/>
  <c r="N3074" i="2"/>
  <c r="N3073" i="2"/>
  <c r="N3071" i="2"/>
  <c r="N3065" i="2"/>
  <c r="N3060" i="2"/>
  <c r="N3049" i="2"/>
  <c r="N3043" i="2"/>
  <c r="N3042" i="2"/>
  <c r="N3041" i="2"/>
  <c r="N3039" i="2"/>
  <c r="N3027" i="2"/>
  <c r="N3026" i="2"/>
  <c r="N3018" i="2"/>
  <c r="N3013" i="2"/>
  <c r="N3012" i="2"/>
  <c r="N3000" i="2"/>
  <c r="N2999" i="2"/>
  <c r="N2998" i="2"/>
  <c r="N2963" i="2"/>
  <c r="N2962" i="2"/>
  <c r="N2960" i="2"/>
  <c r="N2959" i="2"/>
  <c r="N2943" i="2"/>
  <c r="N2936" i="2"/>
  <c r="N2935" i="2"/>
  <c r="N2934" i="2"/>
  <c r="N2933" i="2"/>
  <c r="N2932" i="2"/>
  <c r="N2931" i="2"/>
  <c r="N2930" i="2"/>
  <c r="N2928" i="2"/>
  <c r="N2927" i="2"/>
  <c r="N2923" i="2"/>
  <c r="N2919" i="2"/>
  <c r="N2918" i="2"/>
  <c r="N2917" i="2"/>
  <c r="N2912" i="2"/>
  <c r="N2911" i="2"/>
  <c r="N2908" i="2"/>
  <c r="N2901" i="2"/>
  <c r="N2899" i="2"/>
  <c r="N2898" i="2"/>
  <c r="N2895" i="2"/>
  <c r="N2883" i="2"/>
  <c r="N2876" i="2"/>
  <c r="N2875" i="2"/>
  <c r="N2869" i="2"/>
  <c r="N2868" i="2"/>
  <c r="N2857" i="2"/>
  <c r="N2839" i="2"/>
  <c r="N2821" i="2"/>
  <c r="N2807" i="2"/>
  <c r="N2773" i="2"/>
  <c r="N2767" i="2"/>
  <c r="N2766" i="2"/>
  <c r="N2765" i="2"/>
  <c r="N2759" i="2"/>
  <c r="N2756" i="2"/>
  <c r="N2749" i="2"/>
  <c r="N2738" i="2"/>
  <c r="N2736" i="2"/>
  <c r="N2735" i="2"/>
  <c r="N2734" i="2"/>
  <c r="N2715" i="2"/>
  <c r="N2714" i="2"/>
  <c r="N2713" i="2"/>
  <c r="N2712" i="2"/>
  <c r="N2680" i="2"/>
  <c r="N2679" i="2"/>
  <c r="N2676" i="2"/>
  <c r="N2674" i="2"/>
  <c r="N2673" i="2"/>
  <c r="N2672" i="2"/>
  <c r="N2671" i="2"/>
  <c r="N2670" i="2"/>
  <c r="N2669" i="2"/>
  <c r="N2667" i="2"/>
  <c r="N2666" i="2"/>
  <c r="N2664" i="2"/>
  <c r="N2642" i="2"/>
  <c r="N2628" i="2"/>
  <c r="N2624" i="2"/>
  <c r="N2599" i="2"/>
  <c r="N2593" i="2"/>
  <c r="N2592" i="2"/>
  <c r="N2589" i="2"/>
  <c r="N2582" i="2"/>
  <c r="N2536" i="2"/>
  <c r="N2532" i="2"/>
  <c r="N2531" i="2"/>
  <c r="N2491" i="2"/>
  <c r="N2485" i="2"/>
  <c r="N2484" i="2"/>
  <c r="N2483" i="2"/>
  <c r="N2481" i="2"/>
  <c r="N2480" i="2"/>
  <c r="N2479" i="2"/>
  <c r="N2402" i="2"/>
  <c r="N2378" i="2"/>
  <c r="N2356" i="2"/>
  <c r="N2355" i="2"/>
  <c r="N2349" i="2"/>
  <c r="N2345" i="2"/>
  <c r="N2344" i="2"/>
  <c r="N2319" i="2"/>
  <c r="N2318" i="2"/>
  <c r="N2317" i="2"/>
  <c r="N2316" i="2"/>
  <c r="N2288" i="2"/>
  <c r="N2287" i="2"/>
  <c r="N2286" i="2"/>
  <c r="N2285" i="2"/>
  <c r="N2284" i="2"/>
  <c r="N2227" i="2"/>
  <c r="N2226" i="2"/>
  <c r="N2225" i="2"/>
  <c r="N2209" i="2"/>
  <c r="N2208" i="2"/>
  <c r="N2207" i="2"/>
  <c r="N2199" i="2"/>
  <c r="N2168" i="2"/>
  <c r="N2165" i="2"/>
  <c r="N2160" i="2"/>
  <c r="N2155" i="2"/>
  <c r="N2152" i="2"/>
  <c r="N2142" i="2"/>
  <c r="N2141" i="2"/>
  <c r="N2140" i="2"/>
  <c r="N2139" i="2"/>
  <c r="N2132" i="2"/>
  <c r="N2124" i="2"/>
  <c r="N2119" i="2"/>
  <c r="N2109" i="2"/>
  <c r="N2102" i="2"/>
  <c r="N2100" i="2"/>
  <c r="N2099" i="2"/>
  <c r="N2078" i="2"/>
  <c r="N2069" i="2"/>
  <c r="N2038" i="2"/>
  <c r="N2036" i="2"/>
  <c r="N2035" i="2"/>
  <c r="N2030" i="2"/>
  <c r="N2029" i="2"/>
  <c r="N2013" i="2"/>
  <c r="N1983" i="2"/>
  <c r="N1970" i="2"/>
  <c r="N1967" i="2"/>
  <c r="N1964" i="2"/>
  <c r="N1961" i="2"/>
  <c r="N1960" i="2"/>
  <c r="N1959" i="2"/>
  <c r="N1957" i="2"/>
  <c r="N1956" i="2"/>
  <c r="N1930" i="2"/>
  <c r="N1923" i="2"/>
  <c r="N1911" i="2"/>
  <c r="N1905" i="2"/>
  <c r="N1903" i="2"/>
  <c r="N1882" i="2"/>
  <c r="N1881" i="2"/>
  <c r="N1822" i="2"/>
  <c r="N1820" i="2"/>
  <c r="N1805" i="2"/>
  <c r="N1804" i="2"/>
  <c r="N1802" i="2"/>
  <c r="N1801" i="2"/>
  <c r="N1800" i="2"/>
  <c r="N1790" i="2"/>
  <c r="N1782" i="2"/>
  <c r="N1768" i="2"/>
  <c r="N1767" i="2"/>
  <c r="N1766" i="2"/>
  <c r="N1755" i="2"/>
  <c r="N1754" i="2"/>
  <c r="N1717" i="2"/>
  <c r="N1712" i="2"/>
  <c r="N1706" i="2"/>
  <c r="N1695" i="2"/>
  <c r="N1685" i="2"/>
  <c r="N1680" i="2"/>
  <c r="N1670" i="2"/>
  <c r="N1646" i="2"/>
  <c r="N1645" i="2"/>
  <c r="N1627" i="2"/>
  <c r="N1623" i="2"/>
  <c r="N1621" i="2"/>
  <c r="N1608" i="2"/>
  <c r="N1606" i="2"/>
  <c r="N1575" i="2"/>
  <c r="N1551" i="2"/>
  <c r="N1548" i="2"/>
  <c r="N1532" i="2"/>
  <c r="N1525" i="2"/>
  <c r="N1781" i="2"/>
  <c r="N1504" i="2"/>
  <c r="N1482" i="2"/>
  <c r="N1475" i="2"/>
  <c r="N1474" i="2"/>
  <c r="N1470" i="2"/>
  <c r="N1468" i="2"/>
  <c r="N1467" i="2"/>
  <c r="N1466" i="2"/>
  <c r="N1464" i="2"/>
  <c r="N1463" i="2"/>
  <c r="N1457" i="2"/>
  <c r="N1452" i="2"/>
  <c r="N1444" i="2"/>
  <c r="N1437" i="2"/>
  <c r="N1422" i="2"/>
  <c r="N1416" i="2"/>
  <c r="N1403" i="2"/>
  <c r="N1400" i="2"/>
  <c r="N1399" i="2"/>
  <c r="N1398" i="2"/>
  <c r="N1397" i="2"/>
  <c r="N1396" i="2"/>
  <c r="N1391" i="2"/>
  <c r="N1387" i="2"/>
  <c r="N1384" i="2"/>
  <c r="N1380" i="2"/>
  <c r="N1378" i="2"/>
  <c r="N1377" i="2"/>
  <c r="N1358" i="2"/>
  <c r="N1307" i="2"/>
  <c r="N1306" i="2"/>
  <c r="N1300" i="2"/>
  <c r="N1298" i="2"/>
  <c r="N1297" i="2"/>
  <c r="N1294" i="2"/>
  <c r="N1293" i="2"/>
  <c r="N1281" i="2"/>
  <c r="N1273" i="2"/>
  <c r="N1270" i="2"/>
  <c r="N1269" i="2"/>
  <c r="N1267" i="2"/>
  <c r="N1266" i="2"/>
  <c r="N1265" i="2"/>
  <c r="N1264" i="2"/>
  <c r="N1263" i="2"/>
  <c r="N1262" i="2"/>
  <c r="N1261" i="2"/>
  <c r="N1260" i="2"/>
  <c r="N1257" i="2"/>
  <c r="N1254" i="2"/>
  <c r="N1251" i="2"/>
  <c r="N1250" i="2"/>
  <c r="N1216" i="2"/>
  <c r="N1207" i="2"/>
  <c r="N1206" i="2"/>
  <c r="N1205" i="2"/>
  <c r="N1204" i="2"/>
  <c r="N1203" i="2"/>
  <c r="N1202" i="2"/>
  <c r="N1201" i="2"/>
  <c r="N1195" i="2"/>
  <c r="N1194" i="2"/>
  <c r="N1193" i="2"/>
  <c r="N1191" i="2"/>
  <c r="N1186" i="2"/>
  <c r="N1182" i="2"/>
  <c r="N1178" i="2"/>
  <c r="N1177" i="2"/>
  <c r="N1176" i="2"/>
  <c r="N1150" i="2"/>
  <c r="N1146" i="2"/>
  <c r="N1142" i="2"/>
  <c r="N1141" i="2"/>
  <c r="N1139" i="2"/>
  <c r="N1128" i="2"/>
  <c r="N1123" i="2"/>
  <c r="N1121" i="2"/>
  <c r="N1120" i="2"/>
  <c r="N1119" i="2"/>
  <c r="N1118" i="2"/>
  <c r="N1117" i="2"/>
  <c r="N1116" i="2"/>
  <c r="N1113" i="2"/>
  <c r="S2103" i="2"/>
  <c r="R2103" i="2"/>
  <c r="Q2103" i="2"/>
  <c r="O2103" i="2"/>
  <c r="N2103" i="2"/>
  <c r="M2103" i="2"/>
  <c r="J2103" i="2"/>
  <c r="I2103" i="2"/>
  <c r="H2103" i="2"/>
  <c r="G2103" i="2"/>
  <c r="S2000" i="2"/>
  <c r="R2000" i="2"/>
  <c r="Q2000" i="2"/>
  <c r="O2000" i="2"/>
  <c r="N2000" i="2"/>
  <c r="M2000" i="2"/>
  <c r="J2000" i="2"/>
  <c r="I2000" i="2"/>
  <c r="H2000" i="2"/>
  <c r="G2000" i="2"/>
  <c r="S1946" i="2"/>
  <c r="R1946" i="2"/>
  <c r="Q1946" i="2"/>
  <c r="O1946" i="2"/>
  <c r="N1946" i="2"/>
  <c r="M1946" i="2"/>
  <c r="J1946" i="2"/>
  <c r="I1946" i="2"/>
  <c r="H1946" i="2"/>
  <c r="G1946" i="2"/>
  <c r="S1834" i="2"/>
  <c r="R1834" i="2"/>
  <c r="Q1834" i="2"/>
  <c r="O1834" i="2"/>
  <c r="N1834" i="2"/>
  <c r="M1834" i="2"/>
  <c r="J1834" i="2"/>
  <c r="I1834" i="2"/>
  <c r="H1834" i="2"/>
  <c r="G1834" i="2"/>
  <c r="S1817" i="2"/>
  <c r="R1817" i="2"/>
  <c r="Q1817" i="2"/>
  <c r="O1817" i="2"/>
  <c r="N1817" i="2"/>
  <c r="M1817" i="2"/>
  <c r="J1817" i="2"/>
  <c r="I1817" i="2"/>
  <c r="H1817" i="2"/>
  <c r="G1817" i="2"/>
  <c r="S1791" i="2"/>
  <c r="R1791" i="2"/>
  <c r="Q1791" i="2"/>
  <c r="O1791" i="2"/>
  <c r="N1791" i="2"/>
  <c r="M1791" i="2"/>
  <c r="J1791" i="2"/>
  <c r="I1791" i="2"/>
  <c r="H1791" i="2"/>
  <c r="G1791" i="2"/>
  <c r="S1789" i="2"/>
  <c r="R1789" i="2"/>
  <c r="Q1789" i="2"/>
  <c r="O1789" i="2"/>
  <c r="N1789" i="2"/>
  <c r="M1789" i="2"/>
  <c r="J1789" i="2"/>
  <c r="I1789" i="2"/>
  <c r="H1789" i="2"/>
  <c r="G1789" i="2"/>
  <c r="S1786" i="2"/>
  <c r="R1786" i="2"/>
  <c r="Q1786" i="2"/>
  <c r="O1786" i="2"/>
  <c r="N1786" i="2"/>
  <c r="M1786" i="2"/>
  <c r="J1786" i="2"/>
  <c r="I1786" i="2"/>
  <c r="H1786" i="2"/>
  <c r="G1786" i="2"/>
  <c r="S1711" i="2"/>
  <c r="R1711" i="2"/>
  <c r="Q1711" i="2"/>
  <c r="O1711" i="2"/>
  <c r="N1711" i="2"/>
  <c r="M1711" i="2"/>
  <c r="J1711" i="2"/>
  <c r="I1711" i="2"/>
  <c r="H1711" i="2"/>
  <c r="G1711" i="2"/>
  <c r="S1683" i="2"/>
  <c r="R1683" i="2"/>
  <c r="Q1683" i="2"/>
  <c r="O1683" i="2"/>
  <c r="N1683" i="2"/>
  <c r="M1683" i="2"/>
  <c r="J1683" i="2"/>
  <c r="I1683" i="2"/>
  <c r="H1683" i="2"/>
  <c r="G1683" i="2"/>
  <c r="S1558" i="2"/>
  <c r="R1558" i="2"/>
  <c r="Q1558" i="2"/>
  <c r="O1558" i="2"/>
  <c r="N1558" i="2"/>
  <c r="M1558" i="2"/>
  <c r="J1558" i="2"/>
  <c r="I1558" i="2"/>
  <c r="H1558" i="2"/>
  <c r="G1558" i="2"/>
  <c r="S1453" i="2"/>
  <c r="R1453" i="2"/>
  <c r="Q1453" i="2"/>
  <c r="O1453" i="2"/>
  <c r="N1453" i="2"/>
  <c r="M1453" i="2"/>
  <c r="J1453" i="2"/>
  <c r="I1453" i="2"/>
  <c r="H1453" i="2"/>
  <c r="G1453" i="2"/>
  <c r="S1440" i="2"/>
  <c r="R1440" i="2"/>
  <c r="Q1440" i="2"/>
  <c r="O1440" i="2"/>
  <c r="N1440" i="2"/>
  <c r="M1440" i="2"/>
  <c r="J1440" i="2"/>
  <c r="I1440" i="2"/>
  <c r="H1440" i="2"/>
  <c r="G1440" i="2"/>
  <c r="S1296" i="2"/>
  <c r="R1296" i="2"/>
  <c r="Q1296" i="2"/>
  <c r="O1296" i="2"/>
  <c r="N1296" i="2"/>
  <c r="M1296" i="2"/>
  <c r="J1296" i="2"/>
  <c r="I1296" i="2"/>
  <c r="H1296" i="2"/>
  <c r="G1296" i="2"/>
  <c r="S1136" i="2"/>
  <c r="R1136" i="2"/>
  <c r="Q1136" i="2"/>
  <c r="O1136" i="2"/>
  <c r="N1136" i="2"/>
  <c r="M1136" i="2"/>
  <c r="J1136" i="2"/>
  <c r="I1136" i="2"/>
  <c r="H1136" i="2"/>
  <c r="G1136" i="2"/>
  <c r="S1114" i="2"/>
  <c r="R1114" i="2"/>
  <c r="Q1114" i="2"/>
  <c r="O1114" i="2"/>
  <c r="N1114" i="2"/>
  <c r="M1114" i="2"/>
  <c r="J1114" i="2"/>
  <c r="I1114" i="2"/>
  <c r="H1114" i="2"/>
  <c r="G1114" i="2"/>
  <c r="S1109" i="2"/>
  <c r="R1109" i="2"/>
  <c r="Q1109" i="2"/>
  <c r="N1109" i="2"/>
  <c r="M1109" i="2"/>
  <c r="E1109" i="2"/>
  <c r="F1109" i="2"/>
  <c r="G1109" i="2"/>
  <c r="H1109" i="2"/>
  <c r="I1109" i="2"/>
  <c r="J1109" i="2"/>
  <c r="D1109" i="2"/>
  <c r="D2000" i="2"/>
  <c r="E2000" i="2"/>
  <c r="F2000" i="2"/>
  <c r="L577" i="2"/>
  <c r="AC497" i="1"/>
  <c r="L497" i="2"/>
  <c r="AJ1338" i="1" l="1"/>
  <c r="C1337" i="2"/>
  <c r="AD1517" i="1"/>
  <c r="V3104" i="1"/>
  <c r="E3104" i="2" s="1"/>
  <c r="U1130" i="1"/>
  <c r="C2000" i="2"/>
  <c r="D1136" i="2"/>
  <c r="E1136" i="2"/>
  <c r="F1136" i="2"/>
  <c r="D1834" i="2"/>
  <c r="E1834" i="2"/>
  <c r="F1834" i="2"/>
  <c r="F1453" i="2"/>
  <c r="C1440" i="2"/>
  <c r="D1130" i="2" l="1"/>
  <c r="C1130" i="2" s="1"/>
  <c r="P1337" i="1"/>
  <c r="L1337" i="1" s="1"/>
  <c r="Q1337" i="1" s="1"/>
  <c r="R1337" i="1" s="1"/>
  <c r="M1517" i="2"/>
  <c r="S1338" i="2"/>
  <c r="C3104" i="2"/>
  <c r="P2000" i="1"/>
  <c r="L2000" i="1" s="1"/>
  <c r="P1440" i="1"/>
  <c r="C1136" i="2"/>
  <c r="C1834" i="2"/>
  <c r="C3206" i="2"/>
  <c r="C1517" i="2" l="1"/>
  <c r="AJ1339" i="1"/>
  <c r="C1338" i="2"/>
  <c r="P1130" i="1"/>
  <c r="L1130" i="1" s="1"/>
  <c r="Q1130" i="1" s="1"/>
  <c r="R1130" i="1" s="1"/>
  <c r="P3104" i="1"/>
  <c r="L3104" i="1" s="1"/>
  <c r="Q3104" i="1" s="1"/>
  <c r="R3104" i="1" s="1"/>
  <c r="L1440" i="1"/>
  <c r="P3206" i="1"/>
  <c r="P1834" i="1"/>
  <c r="L1834" i="1" s="1"/>
  <c r="Q1834" i="1" s="1"/>
  <c r="R1834" i="1" s="1"/>
  <c r="Q2000" i="1"/>
  <c r="R2000" i="1" s="1"/>
  <c r="P1136" i="1"/>
  <c r="P1517" i="1" l="1"/>
  <c r="L1517" i="1" s="1"/>
  <c r="Q1517" i="1" s="1"/>
  <c r="R1517" i="1" s="1"/>
  <c r="P1338" i="1"/>
  <c r="L1338" i="1" s="1"/>
  <c r="Q1338" i="1" s="1"/>
  <c r="R1338" i="1" s="1"/>
  <c r="S1339" i="2"/>
  <c r="Q1440" i="1"/>
  <c r="R1440" i="1" s="1"/>
  <c r="L3206" i="1"/>
  <c r="L1136" i="1"/>
  <c r="C1339" i="2" l="1"/>
  <c r="AJ1340" i="1"/>
  <c r="Q3206" i="1"/>
  <c r="R3206" i="1" s="1"/>
  <c r="Q1136" i="1"/>
  <c r="R1136" i="1" s="1"/>
  <c r="S1340" i="2" l="1"/>
  <c r="P1339" i="1"/>
  <c r="L1339" i="1" s="1"/>
  <c r="Q1339" i="1" s="1"/>
  <c r="R1339" i="1" s="1"/>
  <c r="D2103" i="2"/>
  <c r="E2103" i="2"/>
  <c r="F2103" i="2"/>
  <c r="AJ1341" i="1" l="1"/>
  <c r="C1340" i="2"/>
  <c r="C2103" i="2"/>
  <c r="P1340" i="1" l="1"/>
  <c r="L1340" i="1" s="1"/>
  <c r="Q1340" i="1" s="1"/>
  <c r="R1340" i="1" s="1"/>
  <c r="S1341" i="2"/>
  <c r="C2801" i="2"/>
  <c r="AJ1342" i="1" l="1"/>
  <c r="P2801" i="1"/>
  <c r="S1342" i="2" l="1"/>
  <c r="L2801" i="1"/>
  <c r="L655" i="2"/>
  <c r="M655" i="2"/>
  <c r="N655" i="2"/>
  <c r="O655" i="2"/>
  <c r="Q655" i="2"/>
  <c r="R655" i="2"/>
  <c r="S655" i="2"/>
  <c r="L654" i="2"/>
  <c r="D654" i="2"/>
  <c r="E654" i="2"/>
  <c r="F654" i="2"/>
  <c r="G654" i="2"/>
  <c r="H654" i="2"/>
  <c r="I654" i="2"/>
  <c r="J654" i="2"/>
  <c r="M654" i="2"/>
  <c r="N654" i="2"/>
  <c r="O654" i="2"/>
  <c r="Q654" i="2"/>
  <c r="R654" i="2"/>
  <c r="S654" i="2"/>
  <c r="D1789" i="2"/>
  <c r="E1789" i="2"/>
  <c r="F1789" i="2"/>
  <c r="F1791" i="2"/>
  <c r="E1791" i="2"/>
  <c r="D1791" i="2"/>
  <c r="F1786" i="2"/>
  <c r="E1786" i="2"/>
  <c r="D1786" i="2"/>
  <c r="Q628" i="2"/>
  <c r="R628" i="2"/>
  <c r="S628" i="2"/>
  <c r="D628" i="2"/>
  <c r="E628" i="2"/>
  <c r="F628" i="2"/>
  <c r="G628" i="2"/>
  <c r="H628" i="2"/>
  <c r="I628" i="2"/>
  <c r="J628" i="2"/>
  <c r="M628" i="2"/>
  <c r="N628" i="2"/>
  <c r="O628" i="2"/>
  <c r="D1711" i="2"/>
  <c r="E1711" i="2"/>
  <c r="F1711" i="2"/>
  <c r="D1817" i="2"/>
  <c r="E1817" i="2"/>
  <c r="F1817" i="2"/>
  <c r="P669" i="2"/>
  <c r="D669" i="2"/>
  <c r="E669" i="2"/>
  <c r="F669" i="2"/>
  <c r="G669" i="2"/>
  <c r="H669" i="2"/>
  <c r="I669" i="2"/>
  <c r="J669" i="2"/>
  <c r="M669" i="2"/>
  <c r="N669" i="2"/>
  <c r="O669" i="2"/>
  <c r="Q669" i="2"/>
  <c r="R669" i="2"/>
  <c r="S669" i="2"/>
  <c r="D1683" i="2"/>
  <c r="E1683" i="2"/>
  <c r="F1683" i="2"/>
  <c r="D1558" i="2"/>
  <c r="E1558" i="2"/>
  <c r="F1558" i="2"/>
  <c r="D1296" i="2"/>
  <c r="E1296" i="2"/>
  <c r="F1296" i="2"/>
  <c r="S129" i="2"/>
  <c r="R129" i="2"/>
  <c r="Q129" i="2"/>
  <c r="O129" i="2"/>
  <c r="N129" i="2"/>
  <c r="M129" i="2"/>
  <c r="J129" i="2"/>
  <c r="I129" i="2"/>
  <c r="H129" i="2"/>
  <c r="G129" i="2"/>
  <c r="F129" i="2"/>
  <c r="E129" i="2"/>
  <c r="D129" i="2"/>
  <c r="L421" i="2"/>
  <c r="AC421" i="1"/>
  <c r="D421" i="2"/>
  <c r="E421" i="2"/>
  <c r="F421" i="2"/>
  <c r="G421" i="2"/>
  <c r="H421" i="2"/>
  <c r="I421" i="2"/>
  <c r="J421" i="2"/>
  <c r="M421" i="2"/>
  <c r="N421" i="2"/>
  <c r="O421" i="2"/>
  <c r="Q421" i="2"/>
  <c r="R421" i="2"/>
  <c r="S421" i="2"/>
  <c r="AJ1343" i="1" l="1"/>
  <c r="C1342" i="2"/>
  <c r="Q2801" i="1"/>
  <c r="R2801" i="1" s="1"/>
  <c r="C4401" i="2"/>
  <c r="C654" i="2"/>
  <c r="C4342" i="2"/>
  <c r="C1789" i="2"/>
  <c r="C1791" i="2"/>
  <c r="C1786" i="2"/>
  <c r="C628" i="2"/>
  <c r="C1711" i="2"/>
  <c r="C1817" i="2"/>
  <c r="C669" i="2"/>
  <c r="C1683" i="2"/>
  <c r="C129" i="2"/>
  <c r="C421" i="2"/>
  <c r="N4802" i="2"/>
  <c r="N2014" i="2"/>
  <c r="N1948" i="2"/>
  <c r="N1105" i="2"/>
  <c r="N1102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1" i="2"/>
  <c r="N1050" i="2"/>
  <c r="N1049" i="2"/>
  <c r="N1048" i="2"/>
  <c r="N1047" i="2"/>
  <c r="N1046" i="2"/>
  <c r="N1044" i="2"/>
  <c r="N1043" i="2"/>
  <c r="N1042" i="2"/>
  <c r="N1041" i="2"/>
  <c r="N1039" i="2"/>
  <c r="N1038" i="2"/>
  <c r="N1037" i="2"/>
  <c r="N1035" i="2"/>
  <c r="N1032" i="2"/>
  <c r="N1031" i="2"/>
  <c r="N1029" i="2"/>
  <c r="N1028" i="2"/>
  <c r="N1027" i="2"/>
  <c r="N1026" i="2"/>
  <c r="N1025" i="2"/>
  <c r="N1024" i="2"/>
  <c r="N1023" i="2"/>
  <c r="N1022" i="2"/>
  <c r="N1021" i="2"/>
  <c r="N1019" i="2"/>
  <c r="N1018" i="2"/>
  <c r="N1017" i="2"/>
  <c r="N1016" i="2"/>
  <c r="N1013" i="2"/>
  <c r="N1012" i="2"/>
  <c r="N1011" i="2"/>
  <c r="N1010" i="2"/>
  <c r="N1009" i="2"/>
  <c r="N1007" i="2"/>
  <c r="N1006" i="2"/>
  <c r="N1005" i="2"/>
  <c r="N1004" i="2"/>
  <c r="N1003" i="2"/>
  <c r="N1002" i="2"/>
  <c r="N1001" i="2"/>
  <c r="N1000" i="2"/>
  <c r="N996" i="2"/>
  <c r="N992" i="2"/>
  <c r="N991" i="2"/>
  <c r="N988" i="2"/>
  <c r="N986" i="2"/>
  <c r="N985" i="2"/>
  <c r="N984" i="2"/>
  <c r="N983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7" i="2"/>
  <c r="N966" i="2"/>
  <c r="N965" i="2"/>
  <c r="N964" i="2"/>
  <c r="N963" i="2"/>
  <c r="N962" i="2"/>
  <c r="N960" i="2"/>
  <c r="N959" i="2"/>
  <c r="N957" i="2"/>
  <c r="N955" i="2"/>
  <c r="N954" i="2"/>
  <c r="N953" i="2"/>
  <c r="N951" i="2"/>
  <c r="N950" i="2"/>
  <c r="N948" i="2"/>
  <c r="N947" i="2"/>
  <c r="N946" i="2"/>
  <c r="N945" i="2"/>
  <c r="N944" i="2"/>
  <c r="N943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5" i="2"/>
  <c r="N924" i="2"/>
  <c r="N923" i="2"/>
  <c r="N922" i="2"/>
  <c r="N921" i="2"/>
  <c r="N920" i="2"/>
  <c r="N919" i="2"/>
  <c r="N918" i="2"/>
  <c r="N916" i="2"/>
  <c r="N915" i="2"/>
  <c r="N913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0" i="2"/>
  <c r="N889" i="2"/>
  <c r="N888" i="2"/>
  <c r="N887" i="2"/>
  <c r="N886" i="2"/>
  <c r="N884" i="2"/>
  <c r="N881" i="2"/>
  <c r="N877" i="2"/>
  <c r="N876" i="2"/>
  <c r="N875" i="2"/>
  <c r="N874" i="2"/>
  <c r="N872" i="2"/>
  <c r="N871" i="2"/>
  <c r="N870" i="2"/>
  <c r="N869" i="2"/>
  <c r="N868" i="2"/>
  <c r="N866" i="2"/>
  <c r="N865" i="2"/>
  <c r="N864" i="2"/>
  <c r="N863" i="2"/>
  <c r="N862" i="2"/>
  <c r="N861" i="2"/>
  <c r="N860" i="2"/>
  <c r="N859" i="2"/>
  <c r="N858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3" i="2"/>
  <c r="N842" i="2"/>
  <c r="N841" i="2"/>
  <c r="N838" i="2"/>
  <c r="N837" i="2"/>
  <c r="N836" i="2"/>
  <c r="N835" i="2"/>
  <c r="N834" i="2"/>
  <c r="N832" i="2"/>
  <c r="N828" i="2"/>
  <c r="N825" i="2"/>
  <c r="N824" i="2"/>
  <c r="N823" i="2"/>
  <c r="N822" i="2"/>
  <c r="N821" i="2"/>
  <c r="N819" i="2"/>
  <c r="N818" i="2"/>
  <c r="N816" i="2"/>
  <c r="N815" i="2"/>
  <c r="N814" i="2"/>
  <c r="N813" i="2"/>
  <c r="N811" i="2"/>
  <c r="N809" i="2"/>
  <c r="N808" i="2"/>
  <c r="N807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7" i="2"/>
  <c r="N756" i="2"/>
  <c r="N755" i="2"/>
  <c r="N754" i="2"/>
  <c r="N753" i="2"/>
  <c r="N752" i="2"/>
  <c r="N750" i="2"/>
  <c r="N749" i="2"/>
  <c r="N748" i="2"/>
  <c r="N747" i="2"/>
  <c r="N745" i="2"/>
  <c r="N744" i="2"/>
  <c r="N743" i="2"/>
  <c r="N742" i="2"/>
  <c r="N741" i="2"/>
  <c r="N740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09" i="2"/>
  <c r="N708" i="2"/>
  <c r="N707" i="2"/>
  <c r="N706" i="2"/>
  <c r="N705" i="2"/>
  <c r="N704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2" i="2"/>
  <c r="N680" i="2"/>
  <c r="N679" i="2"/>
  <c r="N678" i="2"/>
  <c r="N677" i="2"/>
  <c r="N676" i="2"/>
  <c r="N675" i="2"/>
  <c r="N674" i="2"/>
  <c r="N673" i="2"/>
  <c r="N671" i="2"/>
  <c r="N670" i="2"/>
  <c r="N668" i="2"/>
  <c r="N667" i="2"/>
  <c r="N666" i="2"/>
  <c r="N665" i="2"/>
  <c r="N664" i="2"/>
  <c r="N663" i="2"/>
  <c r="N662" i="2"/>
  <c r="N661" i="2"/>
  <c r="N660" i="2"/>
  <c r="N659" i="2"/>
  <c r="N656" i="2"/>
  <c r="N653" i="2"/>
  <c r="N652" i="2"/>
  <c r="N651" i="2"/>
  <c r="N650" i="2"/>
  <c r="N649" i="2"/>
  <c r="N647" i="2"/>
  <c r="N646" i="2"/>
  <c r="N645" i="2"/>
  <c r="N644" i="2"/>
  <c r="N641" i="2"/>
  <c r="N639" i="2"/>
  <c r="N636" i="2"/>
  <c r="N635" i="2"/>
  <c r="N632" i="2"/>
  <c r="N630" i="2"/>
  <c r="N629" i="2"/>
  <c r="N627" i="2"/>
  <c r="N626" i="2"/>
  <c r="N624" i="2"/>
  <c r="N623" i="2"/>
  <c r="N620" i="2"/>
  <c r="N614" i="2"/>
  <c r="N613" i="2"/>
  <c r="N612" i="2"/>
  <c r="N611" i="2"/>
  <c r="N610" i="2"/>
  <c r="N609" i="2"/>
  <c r="N608" i="2"/>
  <c r="N606" i="2"/>
  <c r="N603" i="2"/>
  <c r="N602" i="2"/>
  <c r="N601" i="2"/>
  <c r="N597" i="2"/>
  <c r="N595" i="2"/>
  <c r="N591" i="2"/>
  <c r="N590" i="2"/>
  <c r="N589" i="2"/>
  <c r="N586" i="2"/>
  <c r="N585" i="2"/>
  <c r="N584" i="2"/>
  <c r="N583" i="2"/>
  <c r="N582" i="2"/>
  <c r="N581" i="2"/>
  <c r="N580" i="2"/>
  <c r="N577" i="2"/>
  <c r="N576" i="2"/>
  <c r="N575" i="2"/>
  <c r="N574" i="2"/>
  <c r="N573" i="2"/>
  <c r="N572" i="2"/>
  <c r="N570" i="2"/>
  <c r="N569" i="2"/>
  <c r="N568" i="2"/>
  <c r="N566" i="2"/>
  <c r="N565" i="2"/>
  <c r="N564" i="2"/>
  <c r="N563" i="2"/>
  <c r="N561" i="2"/>
  <c r="N560" i="2"/>
  <c r="N557" i="2"/>
  <c r="N555" i="2"/>
  <c r="N554" i="2"/>
  <c r="N552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0" i="2"/>
  <c r="N529" i="2"/>
  <c r="N528" i="2"/>
  <c r="N526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3454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5" i="2"/>
  <c r="N484" i="2"/>
  <c r="N483" i="2"/>
  <c r="N482" i="2"/>
  <c r="N481" i="2"/>
  <c r="N480" i="2"/>
  <c r="N1509" i="2"/>
  <c r="N479" i="2"/>
  <c r="N478" i="2"/>
  <c r="N475" i="2"/>
  <c r="N474" i="2"/>
  <c r="N473" i="2"/>
  <c r="N472" i="2"/>
  <c r="N471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2" i="2"/>
  <c r="N431" i="2"/>
  <c r="N430" i="2"/>
  <c r="N429" i="2"/>
  <c r="N428" i="2"/>
  <c r="N427" i="2"/>
  <c r="N426" i="2"/>
  <c r="N425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8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270" i="2"/>
  <c r="N336" i="2"/>
  <c r="N335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2" i="2"/>
  <c r="N301" i="2"/>
  <c r="N300" i="2"/>
  <c r="N299" i="2"/>
  <c r="N297" i="2"/>
  <c r="N296" i="2"/>
  <c r="N295" i="2"/>
  <c r="N294" i="2"/>
  <c r="N293" i="2"/>
  <c r="N292" i="2"/>
  <c r="N291" i="2"/>
  <c r="N290" i="2"/>
  <c r="N289" i="2"/>
  <c r="N287" i="2"/>
  <c r="N286" i="2"/>
  <c r="N3210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5" i="2"/>
  <c r="N244" i="2"/>
  <c r="N240" i="2"/>
  <c r="N239" i="2"/>
  <c r="N238" i="2"/>
  <c r="N237" i="2"/>
  <c r="N236" i="2"/>
  <c r="N235" i="2"/>
  <c r="N234" i="2"/>
  <c r="N233" i="2"/>
  <c r="N230" i="2"/>
  <c r="N229" i="2"/>
  <c r="N228" i="2"/>
  <c r="N227" i="2"/>
  <c r="N226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1" i="2"/>
  <c r="N210" i="2"/>
  <c r="N208" i="2"/>
  <c r="N207" i="2"/>
  <c r="N206" i="2"/>
  <c r="N205" i="2"/>
  <c r="N203" i="2"/>
  <c r="N202" i="2"/>
  <c r="N201" i="2"/>
  <c r="N200" i="2"/>
  <c r="N199" i="2"/>
  <c r="N198" i="2"/>
  <c r="N197" i="2"/>
  <c r="N195" i="2"/>
  <c r="N194" i="2"/>
  <c r="N193" i="2"/>
  <c r="N192" i="2"/>
  <c r="N191" i="2"/>
  <c r="N190" i="2"/>
  <c r="N189" i="2"/>
  <c r="N188" i="2"/>
  <c r="N186" i="2"/>
  <c r="N185" i="2"/>
  <c r="N184" i="2"/>
  <c r="N182" i="2"/>
  <c r="N180" i="2"/>
  <c r="N179" i="2"/>
  <c r="N178" i="2"/>
  <c r="N177" i="2"/>
  <c r="N176" i="2"/>
  <c r="N175" i="2"/>
  <c r="N174" i="2"/>
  <c r="N173" i="2"/>
  <c r="N172" i="2"/>
  <c r="N169" i="2"/>
  <c r="N165" i="2"/>
  <c r="N164" i="2"/>
  <c r="N163" i="2"/>
  <c r="N162" i="2"/>
  <c r="N161" i="2"/>
  <c r="N160" i="2"/>
  <c r="N159" i="2"/>
  <c r="N158" i="2"/>
  <c r="N157" i="2"/>
  <c r="N156" i="2"/>
  <c r="N154" i="2"/>
  <c r="N153" i="2"/>
  <c r="N152" i="2"/>
  <c r="N151" i="2"/>
  <c r="N147" i="2"/>
  <c r="N146" i="2"/>
  <c r="N145" i="2"/>
  <c r="N144" i="2"/>
  <c r="N143" i="2"/>
  <c r="N141" i="2"/>
  <c r="N140" i="2"/>
  <c r="N133" i="2"/>
  <c r="N127" i="2"/>
  <c r="N123" i="2"/>
  <c r="N122" i="2"/>
  <c r="N121" i="2"/>
  <c r="N120" i="2"/>
  <c r="N119" i="2"/>
  <c r="N118" i="2"/>
  <c r="N117" i="2"/>
  <c r="N116" i="2"/>
  <c r="N113" i="2"/>
  <c r="N112" i="2"/>
  <c r="N111" i="2"/>
  <c r="N110" i="2"/>
  <c r="N107" i="2"/>
  <c r="N106" i="2"/>
  <c r="N105" i="2"/>
  <c r="N104" i="2"/>
  <c r="N103" i="2"/>
  <c r="N102" i="2"/>
  <c r="N101" i="2"/>
  <c r="N100" i="2"/>
  <c r="N99" i="2"/>
  <c r="N97" i="2"/>
  <c r="N96" i="2"/>
  <c r="N95" i="2"/>
  <c r="N94" i="2"/>
  <c r="N92" i="2"/>
  <c r="N91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1" i="2"/>
  <c r="N50" i="2"/>
  <c r="N49" i="2"/>
  <c r="N47" i="2"/>
  <c r="N45" i="2"/>
  <c r="N44" i="2"/>
  <c r="N43" i="2"/>
  <c r="N42" i="2"/>
  <c r="N41" i="2"/>
  <c r="N40" i="2"/>
  <c r="N39" i="2"/>
  <c r="N38" i="2"/>
  <c r="N35" i="2"/>
  <c r="N32" i="2"/>
  <c r="N31" i="2"/>
  <c r="N30" i="2"/>
  <c r="N29" i="2"/>
  <c r="N27" i="2"/>
  <c r="N26" i="2"/>
  <c r="N25" i="2"/>
  <c r="N22" i="2"/>
  <c r="N21" i="2"/>
  <c r="N19" i="2"/>
  <c r="N17" i="2"/>
  <c r="N16" i="2"/>
  <c r="N14" i="2"/>
  <c r="N12" i="2"/>
  <c r="H570" i="2"/>
  <c r="S4802" i="2"/>
  <c r="R4802" i="2"/>
  <c r="Q4802" i="2"/>
  <c r="S4755" i="2"/>
  <c r="R4755" i="2"/>
  <c r="Q4755" i="2"/>
  <c r="S2166" i="2"/>
  <c r="R2166" i="2"/>
  <c r="Q2166" i="2"/>
  <c r="S2014" i="2"/>
  <c r="R2014" i="2"/>
  <c r="Q2014" i="2"/>
  <c r="S2012" i="2"/>
  <c r="R2012" i="2"/>
  <c r="Q2012" i="2"/>
  <c r="S1966" i="2"/>
  <c r="R1966" i="2"/>
  <c r="Q1966" i="2"/>
  <c r="S1948" i="2"/>
  <c r="R1948" i="2"/>
  <c r="Q1948" i="2"/>
  <c r="S1112" i="2"/>
  <c r="R1112" i="2"/>
  <c r="Q1112" i="2"/>
  <c r="S1105" i="2"/>
  <c r="R1105" i="2"/>
  <c r="Q1105" i="2"/>
  <c r="S1104" i="2"/>
  <c r="R1104" i="2"/>
  <c r="Q1104" i="2"/>
  <c r="S1103" i="2"/>
  <c r="R1103" i="2"/>
  <c r="Q1103" i="2"/>
  <c r="S1102" i="2"/>
  <c r="R1102" i="2"/>
  <c r="Q1102" i="2"/>
  <c r="S1100" i="2"/>
  <c r="R1100" i="2"/>
  <c r="Q1100" i="2"/>
  <c r="S1099" i="2"/>
  <c r="R1099" i="2"/>
  <c r="Q1099" i="2"/>
  <c r="S1098" i="2"/>
  <c r="R1098" i="2"/>
  <c r="Q1098" i="2"/>
  <c r="S1097" i="2"/>
  <c r="R1097" i="2"/>
  <c r="Q1097" i="2"/>
  <c r="S1096" i="2"/>
  <c r="R1096" i="2"/>
  <c r="Q1096" i="2"/>
  <c r="S1095" i="2"/>
  <c r="R1095" i="2"/>
  <c r="Q1095" i="2"/>
  <c r="S1094" i="2"/>
  <c r="R1094" i="2"/>
  <c r="Q1094" i="2"/>
  <c r="S1093" i="2"/>
  <c r="R1093" i="2"/>
  <c r="Q1093" i="2"/>
  <c r="S1092" i="2"/>
  <c r="R1092" i="2"/>
  <c r="Q1092" i="2"/>
  <c r="S1091" i="2"/>
  <c r="R1091" i="2"/>
  <c r="Q1091" i="2"/>
  <c r="S1090" i="2"/>
  <c r="R1090" i="2"/>
  <c r="Q1090" i="2"/>
  <c r="S1089" i="2"/>
  <c r="R1089" i="2"/>
  <c r="Q1089" i="2"/>
  <c r="S1088" i="2"/>
  <c r="R1088" i="2"/>
  <c r="Q1088" i="2"/>
  <c r="S1087" i="2"/>
  <c r="R1087" i="2"/>
  <c r="Q1087" i="2"/>
  <c r="S1086" i="2"/>
  <c r="R1086" i="2"/>
  <c r="Q1086" i="2"/>
  <c r="S1085" i="2"/>
  <c r="R1085" i="2"/>
  <c r="Q1085" i="2"/>
  <c r="S1083" i="2"/>
  <c r="R1083" i="2"/>
  <c r="Q1083" i="2"/>
  <c r="S1082" i="2"/>
  <c r="R1082" i="2"/>
  <c r="Q1082" i="2"/>
  <c r="S1081" i="2"/>
  <c r="R1081" i="2"/>
  <c r="Q1081" i="2"/>
  <c r="S1080" i="2"/>
  <c r="R1080" i="2"/>
  <c r="Q1080" i="2"/>
  <c r="S1079" i="2"/>
  <c r="R1079" i="2"/>
  <c r="Q1079" i="2"/>
  <c r="S1078" i="2"/>
  <c r="R1078" i="2"/>
  <c r="Q1078" i="2"/>
  <c r="S1077" i="2"/>
  <c r="R1077" i="2"/>
  <c r="Q1077" i="2"/>
  <c r="S1076" i="2"/>
  <c r="R1076" i="2"/>
  <c r="Q1076" i="2"/>
  <c r="S1075" i="2"/>
  <c r="R1075" i="2"/>
  <c r="Q1075" i="2"/>
  <c r="S1074" i="2"/>
  <c r="R1074" i="2"/>
  <c r="Q1074" i="2"/>
  <c r="S1073" i="2"/>
  <c r="R1073" i="2"/>
  <c r="Q1073" i="2"/>
  <c r="S1072" i="2"/>
  <c r="R1072" i="2"/>
  <c r="Q1072" i="2"/>
  <c r="S1071" i="2"/>
  <c r="R1071" i="2"/>
  <c r="Q1071" i="2"/>
  <c r="S1070" i="2"/>
  <c r="R1070" i="2"/>
  <c r="Q1070" i="2"/>
  <c r="S1069" i="2"/>
  <c r="R1069" i="2"/>
  <c r="Q1069" i="2"/>
  <c r="S1068" i="2"/>
  <c r="R1068" i="2"/>
  <c r="Q1068" i="2"/>
  <c r="S1067" i="2"/>
  <c r="R1067" i="2"/>
  <c r="Q1067" i="2"/>
  <c r="S1066" i="2"/>
  <c r="R1066" i="2"/>
  <c r="Q1066" i="2"/>
  <c r="S1065" i="2"/>
  <c r="R1065" i="2"/>
  <c r="Q1065" i="2"/>
  <c r="S1064" i="2"/>
  <c r="R1064" i="2"/>
  <c r="Q1064" i="2"/>
  <c r="S1063" i="2"/>
  <c r="R1063" i="2"/>
  <c r="Q1063" i="2"/>
  <c r="S1062" i="2"/>
  <c r="R1062" i="2"/>
  <c r="Q1062" i="2"/>
  <c r="S1061" i="2"/>
  <c r="R1061" i="2"/>
  <c r="Q1061" i="2"/>
  <c r="S1060" i="2"/>
  <c r="R1060" i="2"/>
  <c r="Q1060" i="2"/>
  <c r="S1059" i="2"/>
  <c r="R1059" i="2"/>
  <c r="Q1059" i="2"/>
  <c r="S1058" i="2"/>
  <c r="R1058" i="2"/>
  <c r="Q1058" i="2"/>
  <c r="S1057" i="2"/>
  <c r="R1057" i="2"/>
  <c r="Q1057" i="2"/>
  <c r="S1056" i="2"/>
  <c r="R1056" i="2"/>
  <c r="Q1056" i="2"/>
  <c r="S1055" i="2"/>
  <c r="R1055" i="2"/>
  <c r="Q1055" i="2"/>
  <c r="S1054" i="2"/>
  <c r="R1054" i="2"/>
  <c r="Q1054" i="2"/>
  <c r="S1053" i="2"/>
  <c r="R1053" i="2"/>
  <c r="Q1053" i="2"/>
  <c r="S1051" i="2"/>
  <c r="R1051" i="2"/>
  <c r="Q1051" i="2"/>
  <c r="S1050" i="2"/>
  <c r="R1050" i="2"/>
  <c r="Q1050" i="2"/>
  <c r="S1049" i="2"/>
  <c r="R1049" i="2"/>
  <c r="Q1049" i="2"/>
  <c r="S1048" i="2"/>
  <c r="R1048" i="2"/>
  <c r="Q1048" i="2"/>
  <c r="S1047" i="2"/>
  <c r="R1047" i="2"/>
  <c r="Q1047" i="2"/>
  <c r="S1046" i="2"/>
  <c r="R1046" i="2"/>
  <c r="Q1046" i="2"/>
  <c r="S1044" i="2"/>
  <c r="R1044" i="2"/>
  <c r="Q1044" i="2"/>
  <c r="S1043" i="2"/>
  <c r="R1043" i="2"/>
  <c r="Q1043" i="2"/>
  <c r="S1042" i="2"/>
  <c r="R1042" i="2"/>
  <c r="Q1042" i="2"/>
  <c r="S1041" i="2"/>
  <c r="R1041" i="2"/>
  <c r="Q1041" i="2"/>
  <c r="S1039" i="2"/>
  <c r="R1039" i="2"/>
  <c r="Q1039" i="2"/>
  <c r="S1038" i="2"/>
  <c r="R1038" i="2"/>
  <c r="Q1038" i="2"/>
  <c r="S1037" i="2"/>
  <c r="R1037" i="2"/>
  <c r="Q1037" i="2"/>
  <c r="S1036" i="2"/>
  <c r="R1036" i="2"/>
  <c r="Q1036" i="2"/>
  <c r="S1035" i="2"/>
  <c r="R1035" i="2"/>
  <c r="Q1035" i="2"/>
  <c r="S1034" i="2"/>
  <c r="R1034" i="2"/>
  <c r="Q1034" i="2"/>
  <c r="S1033" i="2"/>
  <c r="R1033" i="2"/>
  <c r="Q1033" i="2"/>
  <c r="S1032" i="2"/>
  <c r="R1032" i="2"/>
  <c r="Q1032" i="2"/>
  <c r="S1031" i="2"/>
  <c r="R1031" i="2"/>
  <c r="Q1031" i="2"/>
  <c r="S1030" i="2"/>
  <c r="R1030" i="2"/>
  <c r="Q1030" i="2"/>
  <c r="S1029" i="2"/>
  <c r="R1029" i="2"/>
  <c r="Q1029" i="2"/>
  <c r="S1028" i="2"/>
  <c r="R1028" i="2"/>
  <c r="Q1028" i="2"/>
  <c r="S1027" i="2"/>
  <c r="R1027" i="2"/>
  <c r="Q1027" i="2"/>
  <c r="S1026" i="2"/>
  <c r="R1026" i="2"/>
  <c r="Q1026" i="2"/>
  <c r="S1025" i="2"/>
  <c r="R1025" i="2"/>
  <c r="Q1025" i="2"/>
  <c r="S1024" i="2"/>
  <c r="R1024" i="2"/>
  <c r="Q1024" i="2"/>
  <c r="S1023" i="2"/>
  <c r="R1023" i="2"/>
  <c r="Q1023" i="2"/>
  <c r="S1022" i="2"/>
  <c r="R1022" i="2"/>
  <c r="Q1022" i="2"/>
  <c r="S1021" i="2"/>
  <c r="R1021" i="2"/>
  <c r="Q1021" i="2"/>
  <c r="S1019" i="2"/>
  <c r="R1019" i="2"/>
  <c r="Q1019" i="2"/>
  <c r="S1018" i="2"/>
  <c r="R1018" i="2"/>
  <c r="Q1018" i="2"/>
  <c r="S1017" i="2"/>
  <c r="R1017" i="2"/>
  <c r="Q1017" i="2"/>
  <c r="S1016" i="2"/>
  <c r="R1016" i="2"/>
  <c r="Q1016" i="2"/>
  <c r="S1015" i="2"/>
  <c r="R1015" i="2"/>
  <c r="Q1015" i="2"/>
  <c r="S1014" i="2"/>
  <c r="R1014" i="2"/>
  <c r="Q1014" i="2"/>
  <c r="S1013" i="2"/>
  <c r="R1013" i="2"/>
  <c r="Q1013" i="2"/>
  <c r="S1012" i="2"/>
  <c r="R1012" i="2"/>
  <c r="Q1012" i="2"/>
  <c r="S1011" i="2"/>
  <c r="R1011" i="2"/>
  <c r="Q1011" i="2"/>
  <c r="S1010" i="2"/>
  <c r="R1010" i="2"/>
  <c r="Q1010" i="2"/>
  <c r="S1009" i="2"/>
  <c r="R1009" i="2"/>
  <c r="Q1009" i="2"/>
  <c r="S1008" i="2"/>
  <c r="R1008" i="2"/>
  <c r="Q1008" i="2"/>
  <c r="S1007" i="2"/>
  <c r="R1007" i="2"/>
  <c r="Q1007" i="2"/>
  <c r="S1006" i="2"/>
  <c r="R1006" i="2"/>
  <c r="Q1006" i="2"/>
  <c r="S1005" i="2"/>
  <c r="R1005" i="2"/>
  <c r="Q1005" i="2"/>
  <c r="S1004" i="2"/>
  <c r="R1004" i="2"/>
  <c r="Q1004" i="2"/>
  <c r="S1003" i="2"/>
  <c r="R1003" i="2"/>
  <c r="Q1003" i="2"/>
  <c r="S1002" i="2"/>
  <c r="R1002" i="2"/>
  <c r="Q1002" i="2"/>
  <c r="S1001" i="2"/>
  <c r="R1001" i="2"/>
  <c r="Q1001" i="2"/>
  <c r="S1000" i="2"/>
  <c r="R1000" i="2"/>
  <c r="Q1000" i="2"/>
  <c r="S998" i="2"/>
  <c r="R998" i="2"/>
  <c r="Q998" i="2"/>
  <c r="S997" i="2"/>
  <c r="R997" i="2"/>
  <c r="Q997" i="2"/>
  <c r="S996" i="2"/>
  <c r="R996" i="2"/>
  <c r="Q996" i="2"/>
  <c r="S995" i="2"/>
  <c r="R995" i="2"/>
  <c r="Q995" i="2"/>
  <c r="S994" i="2"/>
  <c r="R994" i="2"/>
  <c r="Q994" i="2"/>
  <c r="S992" i="2"/>
  <c r="R992" i="2"/>
  <c r="Q992" i="2"/>
  <c r="S991" i="2"/>
  <c r="R991" i="2"/>
  <c r="Q991" i="2"/>
  <c r="S990" i="2"/>
  <c r="R990" i="2"/>
  <c r="Q990" i="2"/>
  <c r="S989" i="2"/>
  <c r="R989" i="2"/>
  <c r="Q989" i="2"/>
  <c r="S988" i="2"/>
  <c r="R988" i="2"/>
  <c r="Q988" i="2"/>
  <c r="S986" i="2"/>
  <c r="R986" i="2"/>
  <c r="Q986" i="2"/>
  <c r="S985" i="2"/>
  <c r="R985" i="2"/>
  <c r="Q985" i="2"/>
  <c r="S984" i="2"/>
  <c r="R984" i="2"/>
  <c r="Q984" i="2"/>
  <c r="S983" i="2"/>
  <c r="R983" i="2"/>
  <c r="Q983" i="2"/>
  <c r="S981" i="2"/>
  <c r="R981" i="2"/>
  <c r="Q981" i="2"/>
  <c r="S980" i="2"/>
  <c r="R980" i="2"/>
  <c r="Q980" i="2"/>
  <c r="S979" i="2"/>
  <c r="R979" i="2"/>
  <c r="Q979" i="2"/>
  <c r="S978" i="2"/>
  <c r="R978" i="2"/>
  <c r="Q978" i="2"/>
  <c r="S977" i="2"/>
  <c r="R977" i="2"/>
  <c r="Q977" i="2"/>
  <c r="S976" i="2"/>
  <c r="R976" i="2"/>
  <c r="Q976" i="2"/>
  <c r="S975" i="2"/>
  <c r="R975" i="2"/>
  <c r="Q975" i="2"/>
  <c r="S974" i="2"/>
  <c r="R974" i="2"/>
  <c r="Q974" i="2"/>
  <c r="S973" i="2"/>
  <c r="R973" i="2"/>
  <c r="Q973" i="2"/>
  <c r="S972" i="2"/>
  <c r="R972" i="2"/>
  <c r="Q972" i="2"/>
  <c r="S971" i="2"/>
  <c r="R971" i="2"/>
  <c r="Q971" i="2"/>
  <c r="S970" i="2"/>
  <c r="R970" i="2"/>
  <c r="Q970" i="2"/>
  <c r="S969" i="2"/>
  <c r="R969" i="2"/>
  <c r="Q969" i="2"/>
  <c r="S968" i="2"/>
  <c r="R968" i="2"/>
  <c r="Q968" i="2"/>
  <c r="S967" i="2"/>
  <c r="R967" i="2"/>
  <c r="Q967" i="2"/>
  <c r="S966" i="2"/>
  <c r="R966" i="2"/>
  <c r="Q966" i="2"/>
  <c r="S965" i="2"/>
  <c r="R965" i="2"/>
  <c r="Q965" i="2"/>
  <c r="S964" i="2"/>
  <c r="R964" i="2"/>
  <c r="Q964" i="2"/>
  <c r="S963" i="2"/>
  <c r="R963" i="2"/>
  <c r="Q963" i="2"/>
  <c r="S962" i="2"/>
  <c r="R962" i="2"/>
  <c r="Q962" i="2"/>
  <c r="S961" i="2"/>
  <c r="R961" i="2"/>
  <c r="Q961" i="2"/>
  <c r="S960" i="2"/>
  <c r="R960" i="2"/>
  <c r="Q960" i="2"/>
  <c r="S959" i="2"/>
  <c r="R959" i="2"/>
  <c r="Q959" i="2"/>
  <c r="S958" i="2"/>
  <c r="R958" i="2"/>
  <c r="Q958" i="2"/>
  <c r="S957" i="2"/>
  <c r="R957" i="2"/>
  <c r="Q957" i="2"/>
  <c r="S955" i="2"/>
  <c r="R955" i="2"/>
  <c r="Q955" i="2"/>
  <c r="S954" i="2"/>
  <c r="R954" i="2"/>
  <c r="Q954" i="2"/>
  <c r="S953" i="2"/>
  <c r="R953" i="2"/>
  <c r="Q953" i="2"/>
  <c r="S951" i="2"/>
  <c r="R951" i="2"/>
  <c r="Q951" i="2"/>
  <c r="S950" i="2"/>
  <c r="R950" i="2"/>
  <c r="Q950" i="2"/>
  <c r="S949" i="2"/>
  <c r="R949" i="2"/>
  <c r="Q949" i="2"/>
  <c r="S948" i="2"/>
  <c r="R948" i="2"/>
  <c r="Q948" i="2"/>
  <c r="S947" i="2"/>
  <c r="R947" i="2"/>
  <c r="Q947" i="2"/>
  <c r="S946" i="2"/>
  <c r="R946" i="2"/>
  <c r="Q946" i="2"/>
  <c r="S945" i="2"/>
  <c r="R945" i="2"/>
  <c r="Q945" i="2"/>
  <c r="S944" i="2"/>
  <c r="R944" i="2"/>
  <c r="Q944" i="2"/>
  <c r="S943" i="2"/>
  <c r="R943" i="2"/>
  <c r="Q943" i="2"/>
  <c r="S941" i="2"/>
  <c r="R941" i="2"/>
  <c r="Q941" i="2"/>
  <c r="S940" i="2"/>
  <c r="R940" i="2"/>
  <c r="Q940" i="2"/>
  <c r="S939" i="2"/>
  <c r="R939" i="2"/>
  <c r="Q939" i="2"/>
  <c r="S938" i="2"/>
  <c r="R938" i="2"/>
  <c r="Q938" i="2"/>
  <c r="S937" i="2"/>
  <c r="R937" i="2"/>
  <c r="Q937" i="2"/>
  <c r="S936" i="2"/>
  <c r="R936" i="2"/>
  <c r="Q936" i="2"/>
  <c r="S935" i="2"/>
  <c r="R935" i="2"/>
  <c r="Q935" i="2"/>
  <c r="S934" i="2"/>
  <c r="R934" i="2"/>
  <c r="Q934" i="2"/>
  <c r="S933" i="2"/>
  <c r="R933" i="2"/>
  <c r="Q933" i="2"/>
  <c r="S932" i="2"/>
  <c r="R932" i="2"/>
  <c r="Q932" i="2"/>
  <c r="S931" i="2"/>
  <c r="R931" i="2"/>
  <c r="Q931" i="2"/>
  <c r="S930" i="2"/>
  <c r="R930" i="2"/>
  <c r="Q930" i="2"/>
  <c r="S929" i="2"/>
  <c r="R929" i="2"/>
  <c r="Q929" i="2"/>
  <c r="S928" i="2"/>
  <c r="R928" i="2"/>
  <c r="Q928" i="2"/>
  <c r="S927" i="2"/>
  <c r="R927" i="2"/>
  <c r="Q927" i="2"/>
  <c r="S926" i="2"/>
  <c r="R926" i="2"/>
  <c r="Q926" i="2"/>
  <c r="S925" i="2"/>
  <c r="R925" i="2"/>
  <c r="Q925" i="2"/>
  <c r="S924" i="2"/>
  <c r="R924" i="2"/>
  <c r="Q924" i="2"/>
  <c r="S923" i="2"/>
  <c r="R923" i="2"/>
  <c r="Q923" i="2"/>
  <c r="S922" i="2"/>
  <c r="R922" i="2"/>
  <c r="Q922" i="2"/>
  <c r="S921" i="2"/>
  <c r="R921" i="2"/>
  <c r="Q921" i="2"/>
  <c r="S920" i="2"/>
  <c r="R920" i="2"/>
  <c r="Q920" i="2"/>
  <c r="S919" i="2"/>
  <c r="R919" i="2"/>
  <c r="Q919" i="2"/>
  <c r="S918" i="2"/>
  <c r="R918" i="2"/>
  <c r="Q918" i="2"/>
  <c r="S916" i="2"/>
  <c r="R916" i="2"/>
  <c r="Q916" i="2"/>
  <c r="S915" i="2"/>
  <c r="R915" i="2"/>
  <c r="Q915" i="2"/>
  <c r="S913" i="2"/>
  <c r="R913" i="2"/>
  <c r="R912" i="2" s="1"/>
  <c r="Q913" i="2"/>
  <c r="S911" i="2"/>
  <c r="R911" i="2"/>
  <c r="Q911" i="2"/>
  <c r="S910" i="2"/>
  <c r="R910" i="2"/>
  <c r="Q910" i="2"/>
  <c r="S909" i="2"/>
  <c r="R909" i="2"/>
  <c r="Q909" i="2"/>
  <c r="S908" i="2"/>
  <c r="R908" i="2"/>
  <c r="Q908" i="2"/>
  <c r="S907" i="2"/>
  <c r="R907" i="2"/>
  <c r="Q907" i="2"/>
  <c r="S906" i="2"/>
  <c r="R906" i="2"/>
  <c r="Q906" i="2"/>
  <c r="S905" i="2"/>
  <c r="R905" i="2"/>
  <c r="Q905" i="2"/>
  <c r="S904" i="2"/>
  <c r="R904" i="2"/>
  <c r="Q904" i="2"/>
  <c r="S903" i="2"/>
  <c r="R903" i="2"/>
  <c r="Q903" i="2"/>
  <c r="S902" i="2"/>
  <c r="R902" i="2"/>
  <c r="Q902" i="2"/>
  <c r="S901" i="2"/>
  <c r="R901" i="2"/>
  <c r="Q901" i="2"/>
  <c r="S900" i="2"/>
  <c r="R900" i="2"/>
  <c r="Q900" i="2"/>
  <c r="S899" i="2"/>
  <c r="R899" i="2"/>
  <c r="Q899" i="2"/>
  <c r="S898" i="2"/>
  <c r="R898" i="2"/>
  <c r="Q898" i="2"/>
  <c r="S897" i="2"/>
  <c r="R897" i="2"/>
  <c r="Q897" i="2"/>
  <c r="S896" i="2"/>
  <c r="R896" i="2"/>
  <c r="Q896" i="2"/>
  <c r="S895" i="2"/>
  <c r="R895" i="2"/>
  <c r="Q895" i="2"/>
  <c r="S894" i="2"/>
  <c r="R894" i="2"/>
  <c r="Q894" i="2"/>
  <c r="S893" i="2"/>
  <c r="R893" i="2"/>
  <c r="Q893" i="2"/>
  <c r="S892" i="2"/>
  <c r="R892" i="2"/>
  <c r="Q892" i="2"/>
  <c r="S891" i="2"/>
  <c r="R891" i="2"/>
  <c r="Q891" i="2"/>
  <c r="S890" i="2"/>
  <c r="R890" i="2"/>
  <c r="Q890" i="2"/>
  <c r="S889" i="2"/>
  <c r="R889" i="2"/>
  <c r="Q889" i="2"/>
  <c r="S888" i="2"/>
  <c r="R888" i="2"/>
  <c r="Q888" i="2"/>
  <c r="S887" i="2"/>
  <c r="R887" i="2"/>
  <c r="Q887" i="2"/>
  <c r="S886" i="2"/>
  <c r="R886" i="2"/>
  <c r="Q886" i="2"/>
  <c r="S885" i="2"/>
  <c r="R885" i="2"/>
  <c r="Q885" i="2"/>
  <c r="S884" i="2"/>
  <c r="R884" i="2"/>
  <c r="Q884" i="2"/>
  <c r="S883" i="2"/>
  <c r="R883" i="2"/>
  <c r="Q883" i="2"/>
  <c r="S882" i="2"/>
  <c r="R882" i="2"/>
  <c r="Q882" i="2"/>
  <c r="S881" i="2"/>
  <c r="R881" i="2"/>
  <c r="Q881" i="2"/>
  <c r="S880" i="2"/>
  <c r="R880" i="2"/>
  <c r="Q880" i="2"/>
  <c r="S879" i="2"/>
  <c r="R879" i="2"/>
  <c r="Q879" i="2"/>
  <c r="S877" i="2"/>
  <c r="R877" i="2"/>
  <c r="Q877" i="2"/>
  <c r="S876" i="2"/>
  <c r="R876" i="2"/>
  <c r="Q876" i="2"/>
  <c r="S875" i="2"/>
  <c r="R875" i="2"/>
  <c r="Q875" i="2"/>
  <c r="S874" i="2"/>
  <c r="R874" i="2"/>
  <c r="Q874" i="2"/>
  <c r="S872" i="2"/>
  <c r="R872" i="2"/>
  <c r="Q872" i="2"/>
  <c r="S871" i="2"/>
  <c r="R871" i="2"/>
  <c r="Q871" i="2"/>
  <c r="S870" i="2"/>
  <c r="R870" i="2"/>
  <c r="Q870" i="2"/>
  <c r="S869" i="2"/>
  <c r="R869" i="2"/>
  <c r="Q869" i="2"/>
  <c r="S868" i="2"/>
  <c r="R868" i="2"/>
  <c r="Q868" i="2"/>
  <c r="S866" i="2"/>
  <c r="R866" i="2"/>
  <c r="Q866" i="2"/>
  <c r="S865" i="2"/>
  <c r="R865" i="2"/>
  <c r="Q865" i="2"/>
  <c r="S864" i="2"/>
  <c r="R864" i="2"/>
  <c r="Q864" i="2"/>
  <c r="S863" i="2"/>
  <c r="R863" i="2"/>
  <c r="Q863" i="2"/>
  <c r="S862" i="2"/>
  <c r="R862" i="2"/>
  <c r="Q862" i="2"/>
  <c r="S861" i="2"/>
  <c r="R861" i="2"/>
  <c r="Q861" i="2"/>
  <c r="S860" i="2"/>
  <c r="R860" i="2"/>
  <c r="Q860" i="2"/>
  <c r="S859" i="2"/>
  <c r="R859" i="2"/>
  <c r="Q859" i="2"/>
  <c r="S858" i="2"/>
  <c r="R858" i="2"/>
  <c r="Q858" i="2"/>
  <c r="S856" i="2"/>
  <c r="R856" i="2"/>
  <c r="Q856" i="2"/>
  <c r="S855" i="2"/>
  <c r="R855" i="2"/>
  <c r="Q855" i="2"/>
  <c r="S854" i="2"/>
  <c r="R854" i="2"/>
  <c r="Q854" i="2"/>
  <c r="S853" i="2"/>
  <c r="R853" i="2"/>
  <c r="Q853" i="2"/>
  <c r="S852" i="2"/>
  <c r="R852" i="2"/>
  <c r="Q852" i="2"/>
  <c r="S851" i="2"/>
  <c r="R851" i="2"/>
  <c r="Q851" i="2"/>
  <c r="S850" i="2"/>
  <c r="R850" i="2"/>
  <c r="Q850" i="2"/>
  <c r="S849" i="2"/>
  <c r="R849" i="2"/>
  <c r="Q849" i="2"/>
  <c r="S848" i="2"/>
  <c r="R848" i="2"/>
  <c r="Q848" i="2"/>
  <c r="S847" i="2"/>
  <c r="R847" i="2"/>
  <c r="Q847" i="2"/>
  <c r="S846" i="2"/>
  <c r="R846" i="2"/>
  <c r="Q846" i="2"/>
  <c r="S845" i="2"/>
  <c r="R845" i="2"/>
  <c r="Q845" i="2"/>
  <c r="S843" i="2"/>
  <c r="R843" i="2"/>
  <c r="Q843" i="2"/>
  <c r="S842" i="2"/>
  <c r="R842" i="2"/>
  <c r="Q842" i="2"/>
  <c r="S841" i="2"/>
  <c r="R841" i="2"/>
  <c r="Q841" i="2"/>
  <c r="S840" i="2"/>
  <c r="R840" i="2"/>
  <c r="Q840" i="2"/>
  <c r="S838" i="2"/>
  <c r="R838" i="2"/>
  <c r="Q838" i="2"/>
  <c r="S837" i="2"/>
  <c r="R837" i="2"/>
  <c r="Q837" i="2"/>
  <c r="S836" i="2"/>
  <c r="R836" i="2"/>
  <c r="Q836" i="2"/>
  <c r="S835" i="2"/>
  <c r="R835" i="2"/>
  <c r="Q835" i="2"/>
  <c r="S834" i="2"/>
  <c r="R834" i="2"/>
  <c r="Q834" i="2"/>
  <c r="S833" i="2"/>
  <c r="R833" i="2"/>
  <c r="Q833" i="2"/>
  <c r="S832" i="2"/>
  <c r="R832" i="2"/>
  <c r="Q832" i="2"/>
  <c r="S831" i="2"/>
  <c r="R831" i="2"/>
  <c r="Q831" i="2"/>
  <c r="S830" i="2"/>
  <c r="R830" i="2"/>
  <c r="Q830" i="2"/>
  <c r="S829" i="2"/>
  <c r="R829" i="2"/>
  <c r="Q829" i="2"/>
  <c r="S828" i="2"/>
  <c r="R828" i="2"/>
  <c r="Q828" i="2"/>
  <c r="S827" i="2"/>
  <c r="R827" i="2"/>
  <c r="Q827" i="2"/>
  <c r="S826" i="2"/>
  <c r="R826" i="2"/>
  <c r="Q826" i="2"/>
  <c r="S825" i="2"/>
  <c r="R825" i="2"/>
  <c r="Q825" i="2"/>
  <c r="S824" i="2"/>
  <c r="R824" i="2"/>
  <c r="Q824" i="2"/>
  <c r="S823" i="2"/>
  <c r="R823" i="2"/>
  <c r="Q823" i="2"/>
  <c r="S822" i="2"/>
  <c r="R822" i="2"/>
  <c r="Q822" i="2"/>
  <c r="S821" i="2"/>
  <c r="R821" i="2"/>
  <c r="Q821" i="2"/>
  <c r="S819" i="2"/>
  <c r="R819" i="2"/>
  <c r="Q819" i="2"/>
  <c r="S818" i="2"/>
  <c r="R818" i="2"/>
  <c r="Q818" i="2"/>
  <c r="S816" i="2"/>
  <c r="R816" i="2"/>
  <c r="Q816" i="2"/>
  <c r="S815" i="2"/>
  <c r="R815" i="2"/>
  <c r="Q815" i="2"/>
  <c r="S814" i="2"/>
  <c r="R814" i="2"/>
  <c r="Q814" i="2"/>
  <c r="S813" i="2"/>
  <c r="R813" i="2"/>
  <c r="Q813" i="2"/>
  <c r="S812" i="2"/>
  <c r="R812" i="2"/>
  <c r="Q812" i="2"/>
  <c r="S811" i="2"/>
  <c r="R811" i="2"/>
  <c r="Q811" i="2"/>
  <c r="S810" i="2"/>
  <c r="R810" i="2"/>
  <c r="Q810" i="2"/>
  <c r="S809" i="2"/>
  <c r="R809" i="2"/>
  <c r="Q809" i="2"/>
  <c r="S808" i="2"/>
  <c r="R808" i="2"/>
  <c r="Q808" i="2"/>
  <c r="S807" i="2"/>
  <c r="R807" i="2"/>
  <c r="Q807" i="2"/>
  <c r="S805" i="2"/>
  <c r="R805" i="2"/>
  <c r="Q805" i="2"/>
  <c r="S803" i="2"/>
  <c r="R803" i="2"/>
  <c r="Q803" i="2"/>
  <c r="S802" i="2"/>
  <c r="R802" i="2"/>
  <c r="Q802" i="2"/>
  <c r="S801" i="2"/>
  <c r="R801" i="2"/>
  <c r="Q801" i="2"/>
  <c r="S800" i="2"/>
  <c r="R800" i="2"/>
  <c r="Q800" i="2"/>
  <c r="S799" i="2"/>
  <c r="R799" i="2"/>
  <c r="Q799" i="2"/>
  <c r="S798" i="2"/>
  <c r="R798" i="2"/>
  <c r="Q798" i="2"/>
  <c r="S797" i="2"/>
  <c r="R797" i="2"/>
  <c r="Q797" i="2"/>
  <c r="S796" i="2"/>
  <c r="R796" i="2"/>
  <c r="Q796" i="2"/>
  <c r="S795" i="2"/>
  <c r="R795" i="2"/>
  <c r="Q795" i="2"/>
  <c r="S794" i="2"/>
  <c r="R794" i="2"/>
  <c r="Q794" i="2"/>
  <c r="S793" i="2"/>
  <c r="R793" i="2"/>
  <c r="Q793" i="2"/>
  <c r="S792" i="2"/>
  <c r="R792" i="2"/>
  <c r="Q792" i="2"/>
  <c r="S791" i="2"/>
  <c r="R791" i="2"/>
  <c r="Q791" i="2"/>
  <c r="S790" i="2"/>
  <c r="R790" i="2"/>
  <c r="Q790" i="2"/>
  <c r="S789" i="2"/>
  <c r="R789" i="2"/>
  <c r="Q789" i="2"/>
  <c r="S788" i="2"/>
  <c r="R788" i="2"/>
  <c r="Q788" i="2"/>
  <c r="S787" i="2"/>
  <c r="R787" i="2"/>
  <c r="Q787" i="2"/>
  <c r="S786" i="2"/>
  <c r="R786" i="2"/>
  <c r="Q786" i="2"/>
  <c r="S785" i="2"/>
  <c r="R785" i="2"/>
  <c r="Q785" i="2"/>
  <c r="S784" i="2"/>
  <c r="R784" i="2"/>
  <c r="Q784" i="2"/>
  <c r="S783" i="2"/>
  <c r="R783" i="2"/>
  <c r="Q783" i="2"/>
  <c r="S782" i="2"/>
  <c r="R782" i="2"/>
  <c r="Q782" i="2"/>
  <c r="S781" i="2"/>
  <c r="R781" i="2"/>
  <c r="Q781" i="2"/>
  <c r="S780" i="2"/>
  <c r="R780" i="2"/>
  <c r="Q780" i="2"/>
  <c r="S779" i="2"/>
  <c r="R779" i="2"/>
  <c r="Q779" i="2"/>
  <c r="S778" i="2"/>
  <c r="R778" i="2"/>
  <c r="Q778" i="2"/>
  <c r="S777" i="2"/>
  <c r="R777" i="2"/>
  <c r="Q777" i="2"/>
  <c r="S776" i="2"/>
  <c r="R776" i="2"/>
  <c r="Q776" i="2"/>
  <c r="S775" i="2"/>
  <c r="R775" i="2"/>
  <c r="Q775" i="2"/>
  <c r="S774" i="2"/>
  <c r="R774" i="2"/>
  <c r="Q774" i="2"/>
  <c r="S773" i="2"/>
  <c r="R773" i="2"/>
  <c r="Q773" i="2"/>
  <c r="S772" i="2"/>
  <c r="R772" i="2"/>
  <c r="Q772" i="2"/>
  <c r="S771" i="2"/>
  <c r="R771" i="2"/>
  <c r="Q771" i="2"/>
  <c r="S770" i="2"/>
  <c r="R770" i="2"/>
  <c r="Q770" i="2"/>
  <c r="S769" i="2"/>
  <c r="R769" i="2"/>
  <c r="Q769" i="2"/>
  <c r="S768" i="2"/>
  <c r="R768" i="2"/>
  <c r="Q768" i="2"/>
  <c r="S767" i="2"/>
  <c r="R767" i="2"/>
  <c r="Q767" i="2"/>
  <c r="S766" i="2"/>
  <c r="R766" i="2"/>
  <c r="Q766" i="2"/>
  <c r="S765" i="2"/>
  <c r="R765" i="2"/>
  <c r="Q765" i="2"/>
  <c r="S764" i="2"/>
  <c r="R764" i="2"/>
  <c r="Q764" i="2"/>
  <c r="S763" i="2"/>
  <c r="R763" i="2"/>
  <c r="Q763" i="2"/>
  <c r="S762" i="2"/>
  <c r="R762" i="2"/>
  <c r="Q762" i="2"/>
  <c r="S761" i="2"/>
  <c r="R761" i="2"/>
  <c r="Q761" i="2"/>
  <c r="S760" i="2"/>
  <c r="R760" i="2"/>
  <c r="Q760" i="2"/>
  <c r="S759" i="2"/>
  <c r="R759" i="2"/>
  <c r="Q759" i="2"/>
  <c r="S757" i="2"/>
  <c r="R757" i="2"/>
  <c r="Q757" i="2"/>
  <c r="S756" i="2"/>
  <c r="R756" i="2"/>
  <c r="Q756" i="2"/>
  <c r="S755" i="2"/>
  <c r="R755" i="2"/>
  <c r="Q755" i="2"/>
  <c r="S754" i="2"/>
  <c r="R754" i="2"/>
  <c r="Q754" i="2"/>
  <c r="S753" i="2"/>
  <c r="R753" i="2"/>
  <c r="Q753" i="2"/>
  <c r="S752" i="2"/>
  <c r="R752" i="2"/>
  <c r="Q752" i="2"/>
  <c r="S751" i="2"/>
  <c r="R751" i="2"/>
  <c r="Q751" i="2"/>
  <c r="S750" i="2"/>
  <c r="R750" i="2"/>
  <c r="Q750" i="2"/>
  <c r="S749" i="2"/>
  <c r="R749" i="2"/>
  <c r="Q749" i="2"/>
  <c r="S748" i="2"/>
  <c r="R748" i="2"/>
  <c r="Q748" i="2"/>
  <c r="S747" i="2"/>
  <c r="R747" i="2"/>
  <c r="Q747" i="2"/>
  <c r="S745" i="2"/>
  <c r="R745" i="2"/>
  <c r="Q745" i="2"/>
  <c r="S744" i="2"/>
  <c r="R744" i="2"/>
  <c r="Q744" i="2"/>
  <c r="S743" i="2"/>
  <c r="R743" i="2"/>
  <c r="Q743" i="2"/>
  <c r="S742" i="2"/>
  <c r="R742" i="2"/>
  <c r="Q742" i="2"/>
  <c r="S741" i="2"/>
  <c r="R741" i="2"/>
  <c r="Q741" i="2"/>
  <c r="S740" i="2"/>
  <c r="R740" i="2"/>
  <c r="Q740" i="2"/>
  <c r="S738" i="2"/>
  <c r="R738" i="2"/>
  <c r="Q738" i="2"/>
  <c r="S737" i="2"/>
  <c r="R737" i="2"/>
  <c r="Q737" i="2"/>
  <c r="S736" i="2"/>
  <c r="R736" i="2"/>
  <c r="Q736" i="2"/>
  <c r="S735" i="2"/>
  <c r="R735" i="2"/>
  <c r="Q735" i="2"/>
  <c r="S734" i="2"/>
  <c r="R734" i="2"/>
  <c r="Q734" i="2"/>
  <c r="S733" i="2"/>
  <c r="R733" i="2"/>
  <c r="Q733" i="2"/>
  <c r="S732" i="2"/>
  <c r="R732" i="2"/>
  <c r="Q732" i="2"/>
  <c r="S731" i="2"/>
  <c r="R731" i="2"/>
  <c r="Q731" i="2"/>
  <c r="S730" i="2"/>
  <c r="R730" i="2"/>
  <c r="Q730" i="2"/>
  <c r="S729" i="2"/>
  <c r="R729" i="2"/>
  <c r="Q729" i="2"/>
  <c r="S728" i="2"/>
  <c r="R728" i="2"/>
  <c r="Q728" i="2"/>
  <c r="S727" i="2"/>
  <c r="R727" i="2"/>
  <c r="Q727" i="2"/>
  <c r="S726" i="2"/>
  <c r="R726" i="2"/>
  <c r="Q726" i="2"/>
  <c r="S725" i="2"/>
  <c r="R725" i="2"/>
  <c r="Q725" i="2"/>
  <c r="S724" i="2"/>
  <c r="R724" i="2"/>
  <c r="Q724" i="2"/>
  <c r="S723" i="2"/>
  <c r="R723" i="2"/>
  <c r="Q723" i="2"/>
  <c r="S722" i="2"/>
  <c r="R722" i="2"/>
  <c r="Q722" i="2"/>
  <c r="S721" i="2"/>
  <c r="R721" i="2"/>
  <c r="Q721" i="2"/>
  <c r="S720" i="2"/>
  <c r="R720" i="2"/>
  <c r="Q720" i="2"/>
  <c r="S719" i="2"/>
  <c r="R719" i="2"/>
  <c r="Q719" i="2"/>
  <c r="S718" i="2"/>
  <c r="R718" i="2"/>
  <c r="Q718" i="2"/>
  <c r="S717" i="2"/>
  <c r="R717" i="2"/>
  <c r="Q717" i="2"/>
  <c r="S716" i="2"/>
  <c r="R716" i="2"/>
  <c r="Q716" i="2"/>
  <c r="S715" i="2"/>
  <c r="R715" i="2"/>
  <c r="Q715" i="2"/>
  <c r="S714" i="2"/>
  <c r="R714" i="2"/>
  <c r="Q714" i="2"/>
  <c r="S713" i="2"/>
  <c r="R713" i="2"/>
  <c r="Q713" i="2"/>
  <c r="S712" i="2"/>
  <c r="R712" i="2"/>
  <c r="Q712" i="2"/>
  <c r="S711" i="2"/>
  <c r="R711" i="2"/>
  <c r="Q711" i="2"/>
  <c r="S710" i="2"/>
  <c r="R710" i="2"/>
  <c r="Q710" i="2"/>
  <c r="S709" i="2"/>
  <c r="R709" i="2"/>
  <c r="Q709" i="2"/>
  <c r="S708" i="2"/>
  <c r="R708" i="2"/>
  <c r="Q708" i="2"/>
  <c r="S707" i="2"/>
  <c r="R707" i="2"/>
  <c r="Q707" i="2"/>
  <c r="S706" i="2"/>
  <c r="R706" i="2"/>
  <c r="Q706" i="2"/>
  <c r="S705" i="2"/>
  <c r="R705" i="2"/>
  <c r="Q705" i="2"/>
  <c r="S704" i="2"/>
  <c r="R704" i="2"/>
  <c r="Q704" i="2"/>
  <c r="S703" i="2"/>
  <c r="R703" i="2"/>
  <c r="Q703" i="2"/>
  <c r="S702" i="2"/>
  <c r="R702" i="2"/>
  <c r="Q702" i="2"/>
  <c r="S701" i="2"/>
  <c r="R701" i="2"/>
  <c r="Q701" i="2"/>
  <c r="S700" i="2"/>
  <c r="R700" i="2"/>
  <c r="Q700" i="2"/>
  <c r="S699" i="2"/>
  <c r="R699" i="2"/>
  <c r="Q699" i="2"/>
  <c r="S698" i="2"/>
  <c r="R698" i="2"/>
  <c r="Q698" i="2"/>
  <c r="S697" i="2"/>
  <c r="R697" i="2"/>
  <c r="Q697" i="2"/>
  <c r="S696" i="2"/>
  <c r="R696" i="2"/>
  <c r="Q696" i="2"/>
  <c r="S695" i="2"/>
  <c r="R695" i="2"/>
  <c r="Q695" i="2"/>
  <c r="S694" i="2"/>
  <c r="R694" i="2"/>
  <c r="Q694" i="2"/>
  <c r="S693" i="2"/>
  <c r="R693" i="2"/>
  <c r="Q693" i="2"/>
  <c r="S692" i="2"/>
  <c r="R692" i="2"/>
  <c r="Q692" i="2"/>
  <c r="S691" i="2"/>
  <c r="R691" i="2"/>
  <c r="Q691" i="2"/>
  <c r="S690" i="2"/>
  <c r="R690" i="2"/>
  <c r="Q690" i="2"/>
  <c r="S689" i="2"/>
  <c r="R689" i="2"/>
  <c r="Q689" i="2"/>
  <c r="S688" i="2"/>
  <c r="R688" i="2"/>
  <c r="Q688" i="2"/>
  <c r="S687" i="2"/>
  <c r="R687" i="2"/>
  <c r="Q687" i="2"/>
  <c r="S686" i="2"/>
  <c r="R686" i="2"/>
  <c r="Q686" i="2"/>
  <c r="S685" i="2"/>
  <c r="R685" i="2"/>
  <c r="Q685" i="2"/>
  <c r="S683" i="2"/>
  <c r="R683" i="2"/>
  <c r="Q683" i="2"/>
  <c r="S682" i="2"/>
  <c r="R682" i="2"/>
  <c r="Q682" i="2"/>
  <c r="S681" i="2"/>
  <c r="R681" i="2"/>
  <c r="Q681" i="2"/>
  <c r="S680" i="2"/>
  <c r="R680" i="2"/>
  <c r="Q680" i="2"/>
  <c r="S679" i="2"/>
  <c r="R679" i="2"/>
  <c r="Q679" i="2"/>
  <c r="S678" i="2"/>
  <c r="R678" i="2"/>
  <c r="Q678" i="2"/>
  <c r="S677" i="2"/>
  <c r="R677" i="2"/>
  <c r="Q677" i="2"/>
  <c r="S676" i="2"/>
  <c r="R676" i="2"/>
  <c r="Q676" i="2"/>
  <c r="S675" i="2"/>
  <c r="R675" i="2"/>
  <c r="Q675" i="2"/>
  <c r="S674" i="2"/>
  <c r="R674" i="2"/>
  <c r="Q674" i="2"/>
  <c r="S673" i="2"/>
  <c r="R673" i="2"/>
  <c r="Q673" i="2"/>
  <c r="S671" i="2"/>
  <c r="R671" i="2"/>
  <c r="Q671" i="2"/>
  <c r="S670" i="2"/>
  <c r="R670" i="2"/>
  <c r="Q670" i="2"/>
  <c r="S668" i="2"/>
  <c r="R668" i="2"/>
  <c r="Q668" i="2"/>
  <c r="S667" i="2"/>
  <c r="R667" i="2"/>
  <c r="Q667" i="2"/>
  <c r="S666" i="2"/>
  <c r="R666" i="2"/>
  <c r="Q666" i="2"/>
  <c r="S665" i="2"/>
  <c r="R665" i="2"/>
  <c r="Q665" i="2"/>
  <c r="S664" i="2"/>
  <c r="R664" i="2"/>
  <c r="Q664" i="2"/>
  <c r="S663" i="2"/>
  <c r="R663" i="2"/>
  <c r="Q663" i="2"/>
  <c r="S662" i="2"/>
  <c r="R662" i="2"/>
  <c r="Q662" i="2"/>
  <c r="S661" i="2"/>
  <c r="R661" i="2"/>
  <c r="Q661" i="2"/>
  <c r="S660" i="2"/>
  <c r="R660" i="2"/>
  <c r="Q660" i="2"/>
  <c r="S659" i="2"/>
  <c r="R659" i="2"/>
  <c r="Q659" i="2"/>
  <c r="S658" i="2"/>
  <c r="R658" i="2"/>
  <c r="Q658" i="2"/>
  <c r="S657" i="2"/>
  <c r="R657" i="2"/>
  <c r="Q657" i="2"/>
  <c r="S656" i="2"/>
  <c r="R656" i="2"/>
  <c r="Q656" i="2"/>
  <c r="S653" i="2"/>
  <c r="R653" i="2"/>
  <c r="Q653" i="2"/>
  <c r="S652" i="2"/>
  <c r="R652" i="2"/>
  <c r="Q652" i="2"/>
  <c r="S651" i="2"/>
  <c r="R651" i="2"/>
  <c r="Q651" i="2"/>
  <c r="S650" i="2"/>
  <c r="R650" i="2"/>
  <c r="Q650" i="2"/>
  <c r="S649" i="2"/>
  <c r="R649" i="2"/>
  <c r="Q649" i="2"/>
  <c r="S648" i="2"/>
  <c r="R648" i="2"/>
  <c r="Q648" i="2"/>
  <c r="S647" i="2"/>
  <c r="R647" i="2"/>
  <c r="Q647" i="2"/>
  <c r="S646" i="2"/>
  <c r="R646" i="2"/>
  <c r="Q646" i="2"/>
  <c r="S645" i="2"/>
  <c r="R645" i="2"/>
  <c r="Q645" i="2"/>
  <c r="S644" i="2"/>
  <c r="R644" i="2"/>
  <c r="Q644" i="2"/>
  <c r="S643" i="2"/>
  <c r="R643" i="2"/>
  <c r="Q643" i="2"/>
  <c r="S642" i="2"/>
  <c r="R642" i="2"/>
  <c r="Q642" i="2"/>
  <c r="S641" i="2"/>
  <c r="R641" i="2"/>
  <c r="Q641" i="2"/>
  <c r="S640" i="2"/>
  <c r="R640" i="2"/>
  <c r="Q640" i="2"/>
  <c r="S639" i="2"/>
  <c r="R639" i="2"/>
  <c r="Q639" i="2"/>
  <c r="S638" i="2"/>
  <c r="R638" i="2"/>
  <c r="Q638" i="2"/>
  <c r="S637" i="2"/>
  <c r="R637" i="2"/>
  <c r="Q637" i="2"/>
  <c r="S636" i="2"/>
  <c r="R636" i="2"/>
  <c r="Q636" i="2"/>
  <c r="S635" i="2"/>
  <c r="R635" i="2"/>
  <c r="Q635" i="2"/>
  <c r="S634" i="2"/>
  <c r="R634" i="2"/>
  <c r="Q634" i="2"/>
  <c r="S633" i="2"/>
  <c r="R633" i="2"/>
  <c r="Q633" i="2"/>
  <c r="S632" i="2"/>
  <c r="R632" i="2"/>
  <c r="Q632" i="2"/>
  <c r="S631" i="2"/>
  <c r="R631" i="2"/>
  <c r="Q631" i="2"/>
  <c r="S630" i="2"/>
  <c r="R630" i="2"/>
  <c r="Q630" i="2"/>
  <c r="S629" i="2"/>
  <c r="R629" i="2"/>
  <c r="Q629" i="2"/>
  <c r="S627" i="2"/>
  <c r="R627" i="2"/>
  <c r="Q627" i="2"/>
  <c r="S626" i="2"/>
  <c r="R626" i="2"/>
  <c r="Q626" i="2"/>
  <c r="S625" i="2"/>
  <c r="R625" i="2"/>
  <c r="Q625" i="2"/>
  <c r="S624" i="2"/>
  <c r="R624" i="2"/>
  <c r="Q624" i="2"/>
  <c r="S623" i="2"/>
  <c r="R623" i="2"/>
  <c r="Q623" i="2"/>
  <c r="S622" i="2"/>
  <c r="R622" i="2"/>
  <c r="Q622" i="2"/>
  <c r="S621" i="2"/>
  <c r="R621" i="2"/>
  <c r="Q621" i="2"/>
  <c r="S620" i="2"/>
  <c r="R620" i="2"/>
  <c r="Q620" i="2"/>
  <c r="S619" i="2"/>
  <c r="R619" i="2"/>
  <c r="Q619" i="2"/>
  <c r="S618" i="2"/>
  <c r="R618" i="2"/>
  <c r="Q618" i="2"/>
  <c r="S617" i="2"/>
  <c r="R617" i="2"/>
  <c r="Q617" i="2"/>
  <c r="S616" i="2"/>
  <c r="R616" i="2"/>
  <c r="Q616" i="2"/>
  <c r="S614" i="2"/>
  <c r="R614" i="2"/>
  <c r="Q614" i="2"/>
  <c r="S613" i="2"/>
  <c r="R613" i="2"/>
  <c r="Q613" i="2"/>
  <c r="S612" i="2"/>
  <c r="R612" i="2"/>
  <c r="Q612" i="2"/>
  <c r="S611" i="2"/>
  <c r="R611" i="2"/>
  <c r="Q611" i="2"/>
  <c r="S610" i="2"/>
  <c r="R610" i="2"/>
  <c r="Q610" i="2"/>
  <c r="S609" i="2"/>
  <c r="R609" i="2"/>
  <c r="Q609" i="2"/>
  <c r="S608" i="2"/>
  <c r="R608" i="2"/>
  <c r="Q608" i="2"/>
  <c r="S607" i="2"/>
  <c r="R607" i="2"/>
  <c r="Q607" i="2"/>
  <c r="S606" i="2"/>
  <c r="R606" i="2"/>
  <c r="Q606" i="2"/>
  <c r="S605" i="2"/>
  <c r="R605" i="2"/>
  <c r="Q605" i="2"/>
  <c r="S603" i="2"/>
  <c r="R603" i="2"/>
  <c r="Q603" i="2"/>
  <c r="S602" i="2"/>
  <c r="R602" i="2"/>
  <c r="Q602" i="2"/>
  <c r="S601" i="2"/>
  <c r="R601" i="2"/>
  <c r="Q601" i="2"/>
  <c r="S600" i="2"/>
  <c r="R600" i="2"/>
  <c r="Q600" i="2"/>
  <c r="S599" i="2"/>
  <c r="R599" i="2"/>
  <c r="Q599" i="2"/>
  <c r="S598" i="2"/>
  <c r="R598" i="2"/>
  <c r="Q598" i="2"/>
  <c r="S597" i="2"/>
  <c r="R597" i="2"/>
  <c r="Q597" i="2"/>
  <c r="S596" i="2"/>
  <c r="R596" i="2"/>
  <c r="Q596" i="2"/>
  <c r="S595" i="2"/>
  <c r="R595" i="2"/>
  <c r="Q595" i="2"/>
  <c r="S594" i="2"/>
  <c r="R594" i="2"/>
  <c r="Q594" i="2"/>
  <c r="S593" i="2"/>
  <c r="R593" i="2"/>
  <c r="Q593" i="2"/>
  <c r="S592" i="2"/>
  <c r="R592" i="2"/>
  <c r="Q592" i="2"/>
  <c r="S591" i="2"/>
  <c r="R591" i="2"/>
  <c r="Q591" i="2"/>
  <c r="S590" i="2"/>
  <c r="R590" i="2"/>
  <c r="Q590" i="2"/>
  <c r="S589" i="2"/>
  <c r="R589" i="2"/>
  <c r="Q589" i="2"/>
  <c r="S588" i="2"/>
  <c r="R588" i="2"/>
  <c r="Q588" i="2"/>
  <c r="S587" i="2"/>
  <c r="R587" i="2"/>
  <c r="Q587" i="2"/>
  <c r="S586" i="2"/>
  <c r="R586" i="2"/>
  <c r="Q586" i="2"/>
  <c r="S585" i="2"/>
  <c r="R585" i="2"/>
  <c r="Q585" i="2"/>
  <c r="S584" i="2"/>
  <c r="R584" i="2"/>
  <c r="Q584" i="2"/>
  <c r="S583" i="2"/>
  <c r="R583" i="2"/>
  <c r="Q583" i="2"/>
  <c r="S582" i="2"/>
  <c r="R582" i="2"/>
  <c r="Q582" i="2"/>
  <c r="S581" i="2"/>
  <c r="R581" i="2"/>
  <c r="Q581" i="2"/>
  <c r="S580" i="2"/>
  <c r="R580" i="2"/>
  <c r="Q580" i="2"/>
  <c r="S579" i="2"/>
  <c r="R579" i="2"/>
  <c r="Q579" i="2"/>
  <c r="S577" i="2"/>
  <c r="R577" i="2"/>
  <c r="Q577" i="2"/>
  <c r="S576" i="2"/>
  <c r="R576" i="2"/>
  <c r="Q576" i="2"/>
  <c r="S575" i="2"/>
  <c r="R575" i="2"/>
  <c r="Q575" i="2"/>
  <c r="S574" i="2"/>
  <c r="R574" i="2"/>
  <c r="Q574" i="2"/>
  <c r="S573" i="2"/>
  <c r="R573" i="2"/>
  <c r="Q573" i="2"/>
  <c r="S572" i="2"/>
  <c r="R572" i="2"/>
  <c r="Q572" i="2"/>
  <c r="S571" i="2"/>
  <c r="R571" i="2"/>
  <c r="Q571" i="2"/>
  <c r="S570" i="2"/>
  <c r="R570" i="2"/>
  <c r="Q570" i="2"/>
  <c r="S569" i="2"/>
  <c r="R569" i="2"/>
  <c r="Q569" i="2"/>
  <c r="S568" i="2"/>
  <c r="R568" i="2"/>
  <c r="Q568" i="2"/>
  <c r="S567" i="2"/>
  <c r="R567" i="2"/>
  <c r="Q567" i="2"/>
  <c r="S566" i="2"/>
  <c r="R566" i="2"/>
  <c r="Q566" i="2"/>
  <c r="S565" i="2"/>
  <c r="R565" i="2"/>
  <c r="Q565" i="2"/>
  <c r="S564" i="2"/>
  <c r="R564" i="2"/>
  <c r="Q564" i="2"/>
  <c r="S563" i="2"/>
  <c r="R563" i="2"/>
  <c r="Q563" i="2"/>
  <c r="S561" i="2"/>
  <c r="R561" i="2"/>
  <c r="Q561" i="2"/>
  <c r="S560" i="2"/>
  <c r="R560" i="2"/>
  <c r="Q560" i="2"/>
  <c r="S559" i="2"/>
  <c r="R559" i="2"/>
  <c r="Q559" i="2"/>
  <c r="S558" i="2"/>
  <c r="R558" i="2"/>
  <c r="Q558" i="2"/>
  <c r="S557" i="2"/>
  <c r="R557" i="2"/>
  <c r="Q557" i="2"/>
  <c r="S556" i="2"/>
  <c r="R556" i="2"/>
  <c r="Q556" i="2"/>
  <c r="S555" i="2"/>
  <c r="R555" i="2"/>
  <c r="Q555" i="2"/>
  <c r="S554" i="2"/>
  <c r="R554" i="2"/>
  <c r="Q554" i="2"/>
  <c r="S553" i="2"/>
  <c r="R553" i="2"/>
  <c r="Q553" i="2"/>
  <c r="S552" i="2"/>
  <c r="R552" i="2"/>
  <c r="Q552" i="2"/>
  <c r="S550" i="2"/>
  <c r="R550" i="2"/>
  <c r="Q550" i="2"/>
  <c r="S549" i="2"/>
  <c r="R549" i="2"/>
  <c r="Q549" i="2"/>
  <c r="S548" i="2"/>
  <c r="R548" i="2"/>
  <c r="Q548" i="2"/>
  <c r="S547" i="2"/>
  <c r="R547" i="2"/>
  <c r="Q547" i="2"/>
  <c r="S546" i="2"/>
  <c r="R546" i="2"/>
  <c r="Q546" i="2"/>
  <c r="S545" i="2"/>
  <c r="R545" i="2"/>
  <c r="Q545" i="2"/>
  <c r="S544" i="2"/>
  <c r="R544" i="2"/>
  <c r="Q544" i="2"/>
  <c r="S543" i="2"/>
  <c r="R543" i="2"/>
  <c r="Q543" i="2"/>
  <c r="S542" i="2"/>
  <c r="R542" i="2"/>
  <c r="Q542" i="2"/>
  <c r="S541" i="2"/>
  <c r="R541" i="2"/>
  <c r="Q541" i="2"/>
  <c r="S540" i="2"/>
  <c r="R540" i="2"/>
  <c r="Q540" i="2"/>
  <c r="S539" i="2"/>
  <c r="R539" i="2"/>
  <c r="Q539" i="2"/>
  <c r="S538" i="2"/>
  <c r="R538" i="2"/>
  <c r="Q538" i="2"/>
  <c r="S537" i="2"/>
  <c r="R537" i="2"/>
  <c r="Q537" i="2"/>
  <c r="S536" i="2"/>
  <c r="R536" i="2"/>
  <c r="Q536" i="2"/>
  <c r="S535" i="2"/>
  <c r="R535" i="2"/>
  <c r="Q535" i="2"/>
  <c r="S534" i="2"/>
  <c r="R534" i="2"/>
  <c r="Q534" i="2"/>
  <c r="S533" i="2"/>
  <c r="R533" i="2"/>
  <c r="Q533" i="2"/>
  <c r="S532" i="2"/>
  <c r="R532" i="2"/>
  <c r="Q532" i="2"/>
  <c r="S531" i="2"/>
  <c r="R531" i="2"/>
  <c r="Q531" i="2"/>
  <c r="S530" i="2"/>
  <c r="R530" i="2"/>
  <c r="Q530" i="2"/>
  <c r="S529" i="2"/>
  <c r="R529" i="2"/>
  <c r="Q529" i="2"/>
  <c r="S528" i="2"/>
  <c r="R528" i="2"/>
  <c r="Q528" i="2"/>
  <c r="S527" i="2"/>
  <c r="R527" i="2"/>
  <c r="Q527" i="2"/>
  <c r="S526" i="2"/>
  <c r="R526" i="2"/>
  <c r="Q526" i="2"/>
  <c r="S525" i="2"/>
  <c r="R525" i="2"/>
  <c r="Q525" i="2"/>
  <c r="S524" i="2"/>
  <c r="R524" i="2"/>
  <c r="Q524" i="2"/>
  <c r="S523" i="2"/>
  <c r="R523" i="2"/>
  <c r="Q523" i="2"/>
  <c r="S522" i="2"/>
  <c r="R522" i="2"/>
  <c r="Q522" i="2"/>
  <c r="S521" i="2"/>
  <c r="R521" i="2"/>
  <c r="Q521" i="2"/>
  <c r="S520" i="2"/>
  <c r="R520" i="2"/>
  <c r="Q520" i="2"/>
  <c r="S519" i="2"/>
  <c r="R519" i="2"/>
  <c r="Q519" i="2"/>
  <c r="S518" i="2"/>
  <c r="R518" i="2"/>
  <c r="Q518" i="2"/>
  <c r="S517" i="2"/>
  <c r="R517" i="2"/>
  <c r="Q517" i="2"/>
  <c r="S516" i="2"/>
  <c r="R516" i="2"/>
  <c r="Q516" i="2"/>
  <c r="S515" i="2"/>
  <c r="R515" i="2"/>
  <c r="Q515" i="2"/>
  <c r="S514" i="2"/>
  <c r="R514" i="2"/>
  <c r="Q514" i="2"/>
  <c r="S513" i="2"/>
  <c r="R513" i="2"/>
  <c r="Q513" i="2"/>
  <c r="S512" i="2"/>
  <c r="R512" i="2"/>
  <c r="Q512" i="2"/>
  <c r="S511" i="2"/>
  <c r="R511" i="2"/>
  <c r="Q511" i="2"/>
  <c r="S510" i="2"/>
  <c r="R510" i="2"/>
  <c r="Q510" i="2"/>
  <c r="S509" i="2"/>
  <c r="R509" i="2"/>
  <c r="Q509" i="2"/>
  <c r="S3454" i="2"/>
  <c r="R3454" i="2"/>
  <c r="Q3454" i="2"/>
  <c r="S508" i="2"/>
  <c r="R508" i="2"/>
  <c r="Q508" i="2"/>
  <c r="S507" i="2"/>
  <c r="R507" i="2"/>
  <c r="Q507" i="2"/>
  <c r="S506" i="2"/>
  <c r="R506" i="2"/>
  <c r="Q506" i="2"/>
  <c r="S505" i="2"/>
  <c r="R505" i="2"/>
  <c r="Q505" i="2"/>
  <c r="S504" i="2"/>
  <c r="R504" i="2"/>
  <c r="Q504" i="2"/>
  <c r="S503" i="2"/>
  <c r="R503" i="2"/>
  <c r="Q503" i="2"/>
  <c r="S502" i="2"/>
  <c r="R502" i="2"/>
  <c r="Q502" i="2"/>
  <c r="S501" i="2"/>
  <c r="R501" i="2"/>
  <c r="Q501" i="2"/>
  <c r="S500" i="2"/>
  <c r="R500" i="2"/>
  <c r="Q500" i="2"/>
  <c r="S499" i="2"/>
  <c r="R499" i="2"/>
  <c r="Q499" i="2"/>
  <c r="S498" i="2"/>
  <c r="R498" i="2"/>
  <c r="Q498" i="2"/>
  <c r="S497" i="2"/>
  <c r="R497" i="2"/>
  <c r="Q497" i="2"/>
  <c r="S496" i="2"/>
  <c r="R496" i="2"/>
  <c r="Q496" i="2"/>
  <c r="S495" i="2"/>
  <c r="R495" i="2"/>
  <c r="Q495" i="2"/>
  <c r="S494" i="2"/>
  <c r="R494" i="2"/>
  <c r="Q494" i="2"/>
  <c r="S493" i="2"/>
  <c r="R493" i="2"/>
  <c r="Q493" i="2"/>
  <c r="S492" i="2"/>
  <c r="R492" i="2"/>
  <c r="Q492" i="2"/>
  <c r="S491" i="2"/>
  <c r="R491" i="2"/>
  <c r="Q491" i="2"/>
  <c r="S490" i="2"/>
  <c r="R490" i="2"/>
  <c r="Q490" i="2"/>
  <c r="S489" i="2"/>
  <c r="R489" i="2"/>
  <c r="Q489" i="2"/>
  <c r="S488" i="2"/>
  <c r="R488" i="2"/>
  <c r="Q488" i="2"/>
  <c r="S487" i="2"/>
  <c r="R487" i="2"/>
  <c r="Q487" i="2"/>
  <c r="S486" i="2"/>
  <c r="R486" i="2"/>
  <c r="Q486" i="2"/>
  <c r="S485" i="2"/>
  <c r="R485" i="2"/>
  <c r="Q485" i="2"/>
  <c r="S484" i="2"/>
  <c r="R484" i="2"/>
  <c r="Q484" i="2"/>
  <c r="S483" i="2"/>
  <c r="R483" i="2"/>
  <c r="Q483" i="2"/>
  <c r="S482" i="2"/>
  <c r="R482" i="2"/>
  <c r="Q482" i="2"/>
  <c r="S481" i="2"/>
  <c r="R481" i="2"/>
  <c r="Q481" i="2"/>
  <c r="S480" i="2"/>
  <c r="R480" i="2"/>
  <c r="Q480" i="2"/>
  <c r="S1509" i="2"/>
  <c r="R1509" i="2"/>
  <c r="Q1509" i="2"/>
  <c r="S479" i="2"/>
  <c r="R479" i="2"/>
  <c r="Q479" i="2"/>
  <c r="S478" i="2"/>
  <c r="R478" i="2"/>
  <c r="Q478" i="2"/>
  <c r="S477" i="2"/>
  <c r="R477" i="2"/>
  <c r="Q477" i="2"/>
  <c r="S475" i="2"/>
  <c r="R475" i="2"/>
  <c r="Q475" i="2"/>
  <c r="S474" i="2"/>
  <c r="R474" i="2"/>
  <c r="Q474" i="2"/>
  <c r="S473" i="2"/>
  <c r="R473" i="2"/>
  <c r="Q473" i="2"/>
  <c r="S472" i="2"/>
  <c r="R472" i="2"/>
  <c r="Q472" i="2"/>
  <c r="S471" i="2"/>
  <c r="R471" i="2"/>
  <c r="Q471" i="2"/>
  <c r="S468" i="2"/>
  <c r="R468" i="2"/>
  <c r="Q468" i="2"/>
  <c r="S467" i="2"/>
  <c r="R467" i="2"/>
  <c r="Q467" i="2"/>
  <c r="S466" i="2"/>
  <c r="R466" i="2"/>
  <c r="Q466" i="2"/>
  <c r="S465" i="2"/>
  <c r="R465" i="2"/>
  <c r="Q465" i="2"/>
  <c r="S464" i="2"/>
  <c r="R464" i="2"/>
  <c r="Q464" i="2"/>
  <c r="S463" i="2"/>
  <c r="R463" i="2"/>
  <c r="Q463" i="2"/>
  <c r="S462" i="2"/>
  <c r="R462" i="2"/>
  <c r="Q462" i="2"/>
  <c r="S461" i="2"/>
  <c r="R461" i="2"/>
  <c r="Q461" i="2"/>
  <c r="S460" i="2"/>
  <c r="R460" i="2"/>
  <c r="Q460" i="2"/>
  <c r="S459" i="2"/>
  <c r="R459" i="2"/>
  <c r="Q459" i="2"/>
  <c r="S458" i="2"/>
  <c r="R458" i="2"/>
  <c r="Q458" i="2"/>
  <c r="S457" i="2"/>
  <c r="R457" i="2"/>
  <c r="Q457" i="2"/>
  <c r="S456" i="2"/>
  <c r="R456" i="2"/>
  <c r="Q456" i="2"/>
  <c r="S455" i="2"/>
  <c r="R455" i="2"/>
  <c r="Q455" i="2"/>
  <c r="S454" i="2"/>
  <c r="R454" i="2"/>
  <c r="Q454" i="2"/>
  <c r="S453" i="2"/>
  <c r="R453" i="2"/>
  <c r="Q453" i="2"/>
  <c r="S452" i="2"/>
  <c r="R452" i="2"/>
  <c r="Q452" i="2"/>
  <c r="S451" i="2"/>
  <c r="R451" i="2"/>
  <c r="Q451" i="2"/>
  <c r="S450" i="2"/>
  <c r="R450" i="2"/>
  <c r="Q450" i="2"/>
  <c r="S449" i="2"/>
  <c r="R449" i="2"/>
  <c r="Q449" i="2"/>
  <c r="S448" i="2"/>
  <c r="R448" i="2"/>
  <c r="Q448" i="2"/>
  <c r="S447" i="2"/>
  <c r="R447" i="2"/>
  <c r="Q447" i="2"/>
  <c r="S446" i="2"/>
  <c r="R446" i="2"/>
  <c r="Q446" i="2"/>
  <c r="S445" i="2"/>
  <c r="R445" i="2"/>
  <c r="Q445" i="2"/>
  <c r="S444" i="2"/>
  <c r="R444" i="2"/>
  <c r="Q444" i="2"/>
  <c r="S443" i="2"/>
  <c r="R443" i="2"/>
  <c r="Q443" i="2"/>
  <c r="S442" i="2"/>
  <c r="R442" i="2"/>
  <c r="Q442" i="2"/>
  <c r="S441" i="2"/>
  <c r="R441" i="2"/>
  <c r="Q441" i="2"/>
  <c r="S440" i="2"/>
  <c r="R440" i="2"/>
  <c r="Q440" i="2"/>
  <c r="S439" i="2"/>
  <c r="R439" i="2"/>
  <c r="Q439" i="2"/>
  <c r="S438" i="2"/>
  <c r="R438" i="2"/>
  <c r="Q438" i="2"/>
  <c r="S437" i="2"/>
  <c r="R437" i="2"/>
  <c r="Q437" i="2"/>
  <c r="S436" i="2"/>
  <c r="R436" i="2"/>
  <c r="Q436" i="2"/>
  <c r="S435" i="2"/>
  <c r="R435" i="2"/>
  <c r="Q435" i="2"/>
  <c r="S434" i="2"/>
  <c r="R434" i="2"/>
  <c r="Q434" i="2"/>
  <c r="S433" i="2"/>
  <c r="R433" i="2"/>
  <c r="Q433" i="2"/>
  <c r="S432" i="2"/>
  <c r="R432" i="2"/>
  <c r="Q432" i="2"/>
  <c r="S431" i="2"/>
  <c r="R431" i="2"/>
  <c r="Q431" i="2"/>
  <c r="S430" i="2"/>
  <c r="R430" i="2"/>
  <c r="Q430" i="2"/>
  <c r="S429" i="2"/>
  <c r="R429" i="2"/>
  <c r="Q429" i="2"/>
  <c r="S428" i="2"/>
  <c r="R428" i="2"/>
  <c r="Q428" i="2"/>
  <c r="S427" i="2"/>
  <c r="R427" i="2"/>
  <c r="Q427" i="2"/>
  <c r="S426" i="2"/>
  <c r="R426" i="2"/>
  <c r="Q426" i="2"/>
  <c r="S425" i="2"/>
  <c r="R425" i="2"/>
  <c r="Q425" i="2"/>
  <c r="S424" i="2"/>
  <c r="R424" i="2"/>
  <c r="Q424" i="2"/>
  <c r="S423" i="2"/>
  <c r="R423" i="2"/>
  <c r="Q423" i="2"/>
  <c r="S422" i="2"/>
  <c r="R422" i="2"/>
  <c r="Q422" i="2"/>
  <c r="S420" i="2"/>
  <c r="R420" i="2"/>
  <c r="Q420" i="2"/>
  <c r="S419" i="2"/>
  <c r="R419" i="2"/>
  <c r="Q419" i="2"/>
  <c r="S418" i="2"/>
  <c r="R418" i="2"/>
  <c r="Q418" i="2"/>
  <c r="S417" i="2"/>
  <c r="R417" i="2"/>
  <c r="Q417" i="2"/>
  <c r="S416" i="2"/>
  <c r="R416" i="2"/>
  <c r="Q416" i="2"/>
  <c r="S415" i="2"/>
  <c r="R415" i="2"/>
  <c r="Q415" i="2"/>
  <c r="S414" i="2"/>
  <c r="R414" i="2"/>
  <c r="Q414" i="2"/>
  <c r="S413" i="2"/>
  <c r="R413" i="2"/>
  <c r="Q413" i="2"/>
  <c r="S412" i="2"/>
  <c r="R412" i="2"/>
  <c r="Q412" i="2"/>
  <c r="S411" i="2"/>
  <c r="R411" i="2"/>
  <c r="Q411" i="2"/>
  <c r="S410" i="2"/>
  <c r="R410" i="2"/>
  <c r="Q410" i="2"/>
  <c r="S409" i="2"/>
  <c r="R409" i="2"/>
  <c r="Q409" i="2"/>
  <c r="S408" i="2"/>
  <c r="R408" i="2"/>
  <c r="Q408" i="2"/>
  <c r="S407" i="2"/>
  <c r="R407" i="2"/>
  <c r="Q407" i="2"/>
  <c r="S406" i="2"/>
  <c r="R406" i="2"/>
  <c r="Q406" i="2"/>
  <c r="S405" i="2"/>
  <c r="R405" i="2"/>
  <c r="Q405" i="2"/>
  <c r="S404" i="2"/>
  <c r="R404" i="2"/>
  <c r="Q404" i="2"/>
  <c r="S403" i="2"/>
  <c r="R403" i="2"/>
  <c r="Q403" i="2"/>
  <c r="S402" i="2"/>
  <c r="R402" i="2"/>
  <c r="Q402" i="2"/>
  <c r="S401" i="2"/>
  <c r="R401" i="2"/>
  <c r="Q401" i="2"/>
  <c r="S400" i="2"/>
  <c r="R400" i="2"/>
  <c r="Q400" i="2"/>
  <c r="S399" i="2"/>
  <c r="R399" i="2"/>
  <c r="Q399" i="2"/>
  <c r="S398" i="2"/>
  <c r="R398" i="2"/>
  <c r="Q398" i="2"/>
  <c r="S397" i="2"/>
  <c r="R397" i="2"/>
  <c r="Q397" i="2"/>
  <c r="S396" i="2"/>
  <c r="R396" i="2"/>
  <c r="Q396" i="2"/>
  <c r="S395" i="2"/>
  <c r="R395" i="2"/>
  <c r="Q395" i="2"/>
  <c r="S394" i="2"/>
  <c r="R394" i="2"/>
  <c r="Q394" i="2"/>
  <c r="S393" i="2"/>
  <c r="R393" i="2"/>
  <c r="Q393" i="2"/>
  <c r="S392" i="2"/>
  <c r="R392" i="2"/>
  <c r="Q392" i="2"/>
  <c r="S391" i="2"/>
  <c r="R391" i="2"/>
  <c r="Q391" i="2"/>
  <c r="S390" i="2"/>
  <c r="R390" i="2"/>
  <c r="Q390" i="2"/>
  <c r="S389" i="2"/>
  <c r="R389" i="2"/>
  <c r="Q389" i="2"/>
  <c r="S388" i="2"/>
  <c r="R388" i="2"/>
  <c r="Q388" i="2"/>
  <c r="S387" i="2"/>
  <c r="R387" i="2"/>
  <c r="Q387" i="2"/>
  <c r="S386" i="2"/>
  <c r="R386" i="2"/>
  <c r="Q386" i="2"/>
  <c r="S385" i="2"/>
  <c r="R385" i="2"/>
  <c r="Q385" i="2"/>
  <c r="S384" i="2"/>
  <c r="R384" i="2"/>
  <c r="Q384" i="2"/>
  <c r="S383" i="2"/>
  <c r="R383" i="2"/>
  <c r="Q383" i="2"/>
  <c r="S382" i="2"/>
  <c r="R382" i="2"/>
  <c r="Q382" i="2"/>
  <c r="S381" i="2"/>
  <c r="R381" i="2"/>
  <c r="Q381" i="2"/>
  <c r="S380" i="2"/>
  <c r="R380" i="2"/>
  <c r="Q380" i="2"/>
  <c r="S379" i="2"/>
  <c r="R379" i="2"/>
  <c r="Q379" i="2"/>
  <c r="S378" i="2"/>
  <c r="R378" i="2"/>
  <c r="Q378" i="2"/>
  <c r="S377" i="2"/>
  <c r="R377" i="2"/>
  <c r="Q377" i="2"/>
  <c r="S376" i="2"/>
  <c r="R376" i="2"/>
  <c r="Q376" i="2"/>
  <c r="S375" i="2"/>
  <c r="R375" i="2"/>
  <c r="Q375" i="2"/>
  <c r="S374" i="2"/>
  <c r="R374" i="2"/>
  <c r="Q374" i="2"/>
  <c r="S373" i="2"/>
  <c r="R373" i="2"/>
  <c r="Q373" i="2"/>
  <c r="S372" i="2"/>
  <c r="R372" i="2"/>
  <c r="Q372" i="2"/>
  <c r="S371" i="2"/>
  <c r="R371" i="2"/>
  <c r="Q371" i="2"/>
  <c r="S370" i="2"/>
  <c r="R370" i="2"/>
  <c r="Q370" i="2"/>
  <c r="S369" i="2"/>
  <c r="R369" i="2"/>
  <c r="Q369" i="2"/>
  <c r="S368" i="2"/>
  <c r="R368" i="2"/>
  <c r="Q368" i="2"/>
  <c r="S367" i="2"/>
  <c r="R367" i="2"/>
  <c r="Q367" i="2"/>
  <c r="S366" i="2"/>
  <c r="R366" i="2"/>
  <c r="Q366" i="2"/>
  <c r="S365" i="2"/>
  <c r="R365" i="2"/>
  <c r="Q365" i="2"/>
  <c r="S364" i="2"/>
  <c r="R364" i="2"/>
  <c r="Q364" i="2"/>
  <c r="S363" i="2"/>
  <c r="R363" i="2"/>
  <c r="Q363" i="2"/>
  <c r="S362" i="2"/>
  <c r="R362" i="2"/>
  <c r="Q362" i="2"/>
  <c r="S361" i="2"/>
  <c r="R361" i="2"/>
  <c r="Q361" i="2"/>
  <c r="S360" i="2"/>
  <c r="R360" i="2"/>
  <c r="Q360" i="2"/>
  <c r="S359" i="2"/>
  <c r="R359" i="2"/>
  <c r="Q359" i="2"/>
  <c r="S358" i="2"/>
  <c r="R358" i="2"/>
  <c r="Q358" i="2"/>
  <c r="S357" i="2"/>
  <c r="R357" i="2"/>
  <c r="Q357" i="2"/>
  <c r="S356" i="2"/>
  <c r="R356" i="2"/>
  <c r="Q356" i="2"/>
  <c r="S355" i="2"/>
  <c r="R355" i="2"/>
  <c r="Q355" i="2"/>
  <c r="S354" i="2"/>
  <c r="R354" i="2"/>
  <c r="Q354" i="2"/>
  <c r="S353" i="2"/>
  <c r="R353" i="2"/>
  <c r="Q353" i="2"/>
  <c r="S352" i="2"/>
  <c r="R352" i="2"/>
  <c r="Q352" i="2"/>
  <c r="S351" i="2"/>
  <c r="R351" i="2"/>
  <c r="Q351" i="2"/>
  <c r="S350" i="2"/>
  <c r="R350" i="2"/>
  <c r="Q350" i="2"/>
  <c r="S349" i="2"/>
  <c r="R349" i="2"/>
  <c r="Q349" i="2"/>
  <c r="S348" i="2"/>
  <c r="R348" i="2"/>
  <c r="Q348" i="2"/>
  <c r="S347" i="2"/>
  <c r="R347" i="2"/>
  <c r="Q347" i="2"/>
  <c r="S346" i="2"/>
  <c r="R346" i="2"/>
  <c r="Q346" i="2"/>
  <c r="S345" i="2"/>
  <c r="R345" i="2"/>
  <c r="Q345" i="2"/>
  <c r="S344" i="2"/>
  <c r="R344" i="2"/>
  <c r="Q344" i="2"/>
  <c r="S343" i="2"/>
  <c r="R343" i="2"/>
  <c r="Q343" i="2"/>
  <c r="S342" i="2"/>
  <c r="R342" i="2"/>
  <c r="Q342" i="2"/>
  <c r="S341" i="2"/>
  <c r="R341" i="2"/>
  <c r="Q341" i="2"/>
  <c r="S340" i="2"/>
  <c r="R340" i="2"/>
  <c r="Q340" i="2"/>
  <c r="S339" i="2"/>
  <c r="R339" i="2"/>
  <c r="Q339" i="2"/>
  <c r="S338" i="2"/>
  <c r="R338" i="2"/>
  <c r="Q338" i="2"/>
  <c r="S337" i="2"/>
  <c r="R337" i="2"/>
  <c r="Q337" i="2"/>
  <c r="S3270" i="2"/>
  <c r="R3270" i="2"/>
  <c r="Q3270" i="2"/>
  <c r="S336" i="2"/>
  <c r="R336" i="2"/>
  <c r="Q336" i="2"/>
  <c r="S335" i="2"/>
  <c r="R335" i="2"/>
  <c r="Q335" i="2"/>
  <c r="S334" i="2"/>
  <c r="R334" i="2"/>
  <c r="Q334" i="2"/>
  <c r="S333" i="2"/>
  <c r="R333" i="2"/>
  <c r="Q333" i="2"/>
  <c r="S332" i="2"/>
  <c r="R332" i="2"/>
  <c r="Q332" i="2"/>
  <c r="S331" i="2"/>
  <c r="R331" i="2"/>
  <c r="Q331" i="2"/>
  <c r="S330" i="2"/>
  <c r="R330" i="2"/>
  <c r="Q330" i="2"/>
  <c r="S329" i="2"/>
  <c r="R329" i="2"/>
  <c r="Q329" i="2"/>
  <c r="S328" i="2"/>
  <c r="R328" i="2"/>
  <c r="Q328" i="2"/>
  <c r="S327" i="2"/>
  <c r="R327" i="2"/>
  <c r="Q327" i="2"/>
  <c r="S326" i="2"/>
  <c r="R326" i="2"/>
  <c r="Q326" i="2"/>
  <c r="S325" i="2"/>
  <c r="R325" i="2"/>
  <c r="Q325" i="2"/>
  <c r="S324" i="2"/>
  <c r="R324" i="2"/>
  <c r="Q324" i="2"/>
  <c r="S323" i="2"/>
  <c r="R323" i="2"/>
  <c r="Q323" i="2"/>
  <c r="S322" i="2"/>
  <c r="R322" i="2"/>
  <c r="Q322" i="2"/>
  <c r="S321" i="2"/>
  <c r="R321" i="2"/>
  <c r="Q321" i="2"/>
  <c r="S320" i="2"/>
  <c r="R320" i="2"/>
  <c r="Q320" i="2"/>
  <c r="S319" i="2"/>
  <c r="R319" i="2"/>
  <c r="Q319" i="2"/>
  <c r="S318" i="2"/>
  <c r="R318" i="2"/>
  <c r="Q318" i="2"/>
  <c r="S317" i="2"/>
  <c r="R317" i="2"/>
  <c r="Q317" i="2"/>
  <c r="S316" i="2"/>
  <c r="R316" i="2"/>
  <c r="Q316" i="2"/>
  <c r="S315" i="2"/>
  <c r="R315" i="2"/>
  <c r="Q315" i="2"/>
  <c r="S314" i="2"/>
  <c r="R314" i="2"/>
  <c r="Q314" i="2"/>
  <c r="S313" i="2"/>
  <c r="R313" i="2"/>
  <c r="Q313" i="2"/>
  <c r="S312" i="2"/>
  <c r="R312" i="2"/>
  <c r="Q312" i="2"/>
  <c r="S311" i="2"/>
  <c r="R311" i="2"/>
  <c r="Q311" i="2"/>
  <c r="S310" i="2"/>
  <c r="R310" i="2"/>
  <c r="Q310" i="2"/>
  <c r="S309" i="2"/>
  <c r="R309" i="2"/>
  <c r="Q309" i="2"/>
  <c r="S308" i="2"/>
  <c r="R308" i="2"/>
  <c r="Q308" i="2"/>
  <c r="S307" i="2"/>
  <c r="R307" i="2"/>
  <c r="Q307" i="2"/>
  <c r="S306" i="2"/>
  <c r="R306" i="2"/>
  <c r="Q306" i="2"/>
  <c r="S305" i="2"/>
  <c r="R305" i="2"/>
  <c r="Q305" i="2"/>
  <c r="S304" i="2"/>
  <c r="R304" i="2"/>
  <c r="Q304" i="2"/>
  <c r="S303" i="2"/>
  <c r="R303" i="2"/>
  <c r="Q303" i="2"/>
  <c r="S302" i="2"/>
  <c r="R302" i="2"/>
  <c r="Q302" i="2"/>
  <c r="S301" i="2"/>
  <c r="R301" i="2"/>
  <c r="Q301" i="2"/>
  <c r="S300" i="2"/>
  <c r="R300" i="2"/>
  <c r="Q300" i="2"/>
  <c r="S299" i="2"/>
  <c r="R299" i="2"/>
  <c r="Q299" i="2"/>
  <c r="S298" i="2"/>
  <c r="R298" i="2"/>
  <c r="Q298" i="2"/>
  <c r="S297" i="2"/>
  <c r="R297" i="2"/>
  <c r="Q297" i="2"/>
  <c r="S296" i="2"/>
  <c r="R296" i="2"/>
  <c r="Q296" i="2"/>
  <c r="S295" i="2"/>
  <c r="R295" i="2"/>
  <c r="Q295" i="2"/>
  <c r="S294" i="2"/>
  <c r="R294" i="2"/>
  <c r="Q294" i="2"/>
  <c r="S293" i="2"/>
  <c r="R293" i="2"/>
  <c r="Q293" i="2"/>
  <c r="S292" i="2"/>
  <c r="R292" i="2"/>
  <c r="Q292" i="2"/>
  <c r="S291" i="2"/>
  <c r="R291" i="2"/>
  <c r="Q291" i="2"/>
  <c r="S290" i="2"/>
  <c r="R290" i="2"/>
  <c r="Q290" i="2"/>
  <c r="S289" i="2"/>
  <c r="R289" i="2"/>
  <c r="Q289" i="2"/>
  <c r="S288" i="2"/>
  <c r="R288" i="2"/>
  <c r="Q288" i="2"/>
  <c r="S287" i="2"/>
  <c r="R287" i="2"/>
  <c r="Q287" i="2"/>
  <c r="S286" i="2"/>
  <c r="R286" i="2"/>
  <c r="Q286" i="2"/>
  <c r="S3210" i="2"/>
  <c r="R3210" i="2"/>
  <c r="Q3210" i="2"/>
  <c r="S285" i="2"/>
  <c r="R285" i="2"/>
  <c r="Q285" i="2"/>
  <c r="S284" i="2"/>
  <c r="R284" i="2"/>
  <c r="Q284" i="2"/>
  <c r="S283" i="2"/>
  <c r="R283" i="2"/>
  <c r="Q283" i="2"/>
  <c r="S282" i="2"/>
  <c r="R282" i="2"/>
  <c r="Q282" i="2"/>
  <c r="S281" i="2"/>
  <c r="R281" i="2"/>
  <c r="Q281" i="2"/>
  <c r="S280" i="2"/>
  <c r="R280" i="2"/>
  <c r="Q280" i="2"/>
  <c r="S279" i="2"/>
  <c r="R279" i="2"/>
  <c r="Q279" i="2"/>
  <c r="S278" i="2"/>
  <c r="R278" i="2"/>
  <c r="Q278" i="2"/>
  <c r="S277" i="2"/>
  <c r="R277" i="2"/>
  <c r="Q277" i="2"/>
  <c r="S276" i="2"/>
  <c r="R276" i="2"/>
  <c r="Q276" i="2"/>
  <c r="S275" i="2"/>
  <c r="R275" i="2"/>
  <c r="Q275" i="2"/>
  <c r="S274" i="2"/>
  <c r="R274" i="2"/>
  <c r="Q274" i="2"/>
  <c r="S273" i="2"/>
  <c r="R273" i="2"/>
  <c r="Q273" i="2"/>
  <c r="S272" i="2"/>
  <c r="R272" i="2"/>
  <c r="Q272" i="2"/>
  <c r="S271" i="2"/>
  <c r="R271" i="2"/>
  <c r="Q271" i="2"/>
  <c r="S270" i="2"/>
  <c r="R270" i="2"/>
  <c r="Q270" i="2"/>
  <c r="S269" i="2"/>
  <c r="R269" i="2"/>
  <c r="Q269" i="2"/>
  <c r="S268" i="2"/>
  <c r="R268" i="2"/>
  <c r="Q268" i="2"/>
  <c r="S267" i="2"/>
  <c r="R267" i="2"/>
  <c r="Q267" i="2"/>
  <c r="S266" i="2"/>
  <c r="R266" i="2"/>
  <c r="Q266" i="2"/>
  <c r="S265" i="2"/>
  <c r="R265" i="2"/>
  <c r="Q265" i="2"/>
  <c r="S264" i="2"/>
  <c r="R264" i="2"/>
  <c r="Q264" i="2"/>
  <c r="S263" i="2"/>
  <c r="R263" i="2"/>
  <c r="Q263" i="2"/>
  <c r="S262" i="2"/>
  <c r="R262" i="2"/>
  <c r="Q262" i="2"/>
  <c r="S261" i="2"/>
  <c r="R261" i="2"/>
  <c r="Q261" i="2"/>
  <c r="S260" i="2"/>
  <c r="R260" i="2"/>
  <c r="Q260" i="2"/>
  <c r="S259" i="2"/>
  <c r="R259" i="2"/>
  <c r="Q259" i="2"/>
  <c r="S258" i="2"/>
  <c r="R258" i="2"/>
  <c r="Q258" i="2"/>
  <c r="S257" i="2"/>
  <c r="R257" i="2"/>
  <c r="Q257" i="2"/>
  <c r="S256" i="2"/>
  <c r="R256" i="2"/>
  <c r="Q256" i="2"/>
  <c r="S255" i="2"/>
  <c r="R255" i="2"/>
  <c r="Q255" i="2"/>
  <c r="S254" i="2"/>
  <c r="R254" i="2"/>
  <c r="Q254" i="2"/>
  <c r="S253" i="2"/>
  <c r="R253" i="2"/>
  <c r="Q253" i="2"/>
  <c r="S252" i="2"/>
  <c r="R252" i="2"/>
  <c r="Q252" i="2"/>
  <c r="S251" i="2"/>
  <c r="R251" i="2"/>
  <c r="Q251" i="2"/>
  <c r="S250" i="2"/>
  <c r="R250" i="2"/>
  <c r="Q250" i="2"/>
  <c r="S249" i="2"/>
  <c r="R249" i="2"/>
  <c r="Q249" i="2"/>
  <c r="S248" i="2"/>
  <c r="R248" i="2"/>
  <c r="Q248" i="2"/>
  <c r="S247" i="2"/>
  <c r="R247" i="2"/>
  <c r="Q247" i="2"/>
  <c r="S245" i="2"/>
  <c r="R245" i="2"/>
  <c r="Q245" i="2"/>
  <c r="S244" i="2"/>
  <c r="R244" i="2"/>
  <c r="Q244" i="2"/>
  <c r="S243" i="2"/>
  <c r="R243" i="2"/>
  <c r="Q243" i="2"/>
  <c r="S241" i="2"/>
  <c r="R241" i="2"/>
  <c r="Q241" i="2"/>
  <c r="S240" i="2"/>
  <c r="R240" i="2"/>
  <c r="Q240" i="2"/>
  <c r="S239" i="2"/>
  <c r="R239" i="2"/>
  <c r="Q239" i="2"/>
  <c r="S238" i="2"/>
  <c r="R238" i="2"/>
  <c r="Q238" i="2"/>
  <c r="S237" i="2"/>
  <c r="R237" i="2"/>
  <c r="Q237" i="2"/>
  <c r="S236" i="2"/>
  <c r="R236" i="2"/>
  <c r="Q236" i="2"/>
  <c r="S235" i="2"/>
  <c r="R235" i="2"/>
  <c r="Q235" i="2"/>
  <c r="S234" i="2"/>
  <c r="R234" i="2"/>
  <c r="Q234" i="2"/>
  <c r="S233" i="2"/>
  <c r="R233" i="2"/>
  <c r="Q233" i="2"/>
  <c r="S232" i="2"/>
  <c r="R232" i="2"/>
  <c r="Q232" i="2"/>
  <c r="S230" i="2"/>
  <c r="R230" i="2"/>
  <c r="Q230" i="2"/>
  <c r="S229" i="2"/>
  <c r="R229" i="2"/>
  <c r="Q229" i="2"/>
  <c r="S228" i="2"/>
  <c r="R228" i="2"/>
  <c r="Q228" i="2"/>
  <c r="S227" i="2"/>
  <c r="R227" i="2"/>
  <c r="Q227" i="2"/>
  <c r="S226" i="2"/>
  <c r="R226" i="2"/>
  <c r="Q226" i="2"/>
  <c r="S225" i="2"/>
  <c r="R225" i="2"/>
  <c r="Q225" i="2"/>
  <c r="S224" i="2"/>
  <c r="R224" i="2"/>
  <c r="Q224" i="2"/>
  <c r="S223" i="2"/>
  <c r="R223" i="2"/>
  <c r="Q223" i="2"/>
  <c r="S222" i="2"/>
  <c r="R222" i="2"/>
  <c r="Q222" i="2"/>
  <c r="S221" i="2"/>
  <c r="R221" i="2"/>
  <c r="Q221" i="2"/>
  <c r="S220" i="2"/>
  <c r="R220" i="2"/>
  <c r="Q220" i="2"/>
  <c r="S219" i="2"/>
  <c r="R219" i="2"/>
  <c r="Q219" i="2"/>
  <c r="S218" i="2"/>
  <c r="R218" i="2"/>
  <c r="Q218" i="2"/>
  <c r="S217" i="2"/>
  <c r="R217" i="2"/>
  <c r="Q217" i="2"/>
  <c r="S216" i="2"/>
  <c r="R216" i="2"/>
  <c r="Q216" i="2"/>
  <c r="S215" i="2"/>
  <c r="R215" i="2"/>
  <c r="Q215" i="2"/>
  <c r="S214" i="2"/>
  <c r="R214" i="2"/>
  <c r="Q214" i="2"/>
  <c r="S213" i="2"/>
  <c r="R213" i="2"/>
  <c r="Q213" i="2"/>
  <c r="S212" i="2"/>
  <c r="R212" i="2"/>
  <c r="Q212" i="2"/>
  <c r="S211" i="2"/>
  <c r="R211" i="2"/>
  <c r="Q211" i="2"/>
  <c r="S210" i="2"/>
  <c r="R210" i="2"/>
  <c r="Q210" i="2"/>
  <c r="S208" i="2"/>
  <c r="R208" i="2"/>
  <c r="Q208" i="2"/>
  <c r="S207" i="2"/>
  <c r="R207" i="2"/>
  <c r="Q207" i="2"/>
  <c r="S206" i="2"/>
  <c r="R206" i="2"/>
  <c r="Q206" i="2"/>
  <c r="S205" i="2"/>
  <c r="R205" i="2"/>
  <c r="Q205" i="2"/>
  <c r="S203" i="2"/>
  <c r="R203" i="2"/>
  <c r="Q203" i="2"/>
  <c r="S202" i="2"/>
  <c r="R202" i="2"/>
  <c r="Q202" i="2"/>
  <c r="S201" i="2"/>
  <c r="R201" i="2"/>
  <c r="Q201" i="2"/>
  <c r="S200" i="2"/>
  <c r="R200" i="2"/>
  <c r="Q200" i="2"/>
  <c r="S199" i="2"/>
  <c r="R199" i="2"/>
  <c r="Q199" i="2"/>
  <c r="S198" i="2"/>
  <c r="R198" i="2"/>
  <c r="Q198" i="2"/>
  <c r="S197" i="2"/>
  <c r="R197" i="2"/>
  <c r="Q197" i="2"/>
  <c r="S196" i="2"/>
  <c r="R196" i="2"/>
  <c r="Q196" i="2"/>
  <c r="S195" i="2"/>
  <c r="R195" i="2"/>
  <c r="Q195" i="2"/>
  <c r="S194" i="2"/>
  <c r="R194" i="2"/>
  <c r="Q194" i="2"/>
  <c r="S193" i="2"/>
  <c r="R193" i="2"/>
  <c r="Q193" i="2"/>
  <c r="S192" i="2"/>
  <c r="R192" i="2"/>
  <c r="Q192" i="2"/>
  <c r="S191" i="2"/>
  <c r="R191" i="2"/>
  <c r="Q191" i="2"/>
  <c r="S190" i="2"/>
  <c r="R190" i="2"/>
  <c r="Q190" i="2"/>
  <c r="S189" i="2"/>
  <c r="R189" i="2"/>
  <c r="Q189" i="2"/>
  <c r="S188" i="2"/>
  <c r="R188" i="2"/>
  <c r="Q188" i="2"/>
  <c r="S186" i="2"/>
  <c r="R186" i="2"/>
  <c r="Q186" i="2"/>
  <c r="S185" i="2"/>
  <c r="R185" i="2"/>
  <c r="Q185" i="2"/>
  <c r="S184" i="2"/>
  <c r="R184" i="2"/>
  <c r="Q184" i="2"/>
  <c r="S183" i="2"/>
  <c r="R183" i="2"/>
  <c r="Q183" i="2"/>
  <c r="S182" i="2"/>
  <c r="R182" i="2"/>
  <c r="Q182" i="2"/>
  <c r="S181" i="2"/>
  <c r="R181" i="2"/>
  <c r="Q181" i="2"/>
  <c r="S180" i="2"/>
  <c r="R180" i="2"/>
  <c r="Q180" i="2"/>
  <c r="S179" i="2"/>
  <c r="R179" i="2"/>
  <c r="Q179" i="2"/>
  <c r="S178" i="2"/>
  <c r="R178" i="2"/>
  <c r="Q178" i="2"/>
  <c r="S177" i="2"/>
  <c r="R177" i="2"/>
  <c r="Q177" i="2"/>
  <c r="S176" i="2"/>
  <c r="R176" i="2"/>
  <c r="Q176" i="2"/>
  <c r="S175" i="2"/>
  <c r="R175" i="2"/>
  <c r="Q175" i="2"/>
  <c r="S174" i="2"/>
  <c r="R174" i="2"/>
  <c r="Q174" i="2"/>
  <c r="S173" i="2"/>
  <c r="R173" i="2"/>
  <c r="Q173" i="2"/>
  <c r="S172" i="2"/>
  <c r="R172" i="2"/>
  <c r="Q172" i="2"/>
  <c r="S170" i="2"/>
  <c r="R170" i="2"/>
  <c r="Q170" i="2"/>
  <c r="S169" i="2"/>
  <c r="R169" i="2"/>
  <c r="Q169" i="2"/>
  <c r="S166" i="2"/>
  <c r="R166" i="2"/>
  <c r="Q166" i="2"/>
  <c r="S165" i="2"/>
  <c r="R165" i="2"/>
  <c r="Q165" i="2"/>
  <c r="S164" i="2"/>
  <c r="R164" i="2"/>
  <c r="Q164" i="2"/>
  <c r="S163" i="2"/>
  <c r="R163" i="2"/>
  <c r="Q163" i="2"/>
  <c r="S162" i="2"/>
  <c r="R162" i="2"/>
  <c r="Q162" i="2"/>
  <c r="S161" i="2"/>
  <c r="R161" i="2"/>
  <c r="Q161" i="2"/>
  <c r="S160" i="2"/>
  <c r="R160" i="2"/>
  <c r="Q160" i="2"/>
  <c r="S159" i="2"/>
  <c r="R159" i="2"/>
  <c r="Q159" i="2"/>
  <c r="S158" i="2"/>
  <c r="R158" i="2"/>
  <c r="Q158" i="2"/>
  <c r="S157" i="2"/>
  <c r="R157" i="2"/>
  <c r="Q157" i="2"/>
  <c r="S156" i="2"/>
  <c r="R156" i="2"/>
  <c r="Q156" i="2"/>
  <c r="S155" i="2"/>
  <c r="R155" i="2"/>
  <c r="Q155" i="2"/>
  <c r="S154" i="2"/>
  <c r="R154" i="2"/>
  <c r="Q154" i="2"/>
  <c r="S153" i="2"/>
  <c r="R153" i="2"/>
  <c r="Q153" i="2"/>
  <c r="S152" i="2"/>
  <c r="R152" i="2"/>
  <c r="Q152" i="2"/>
  <c r="S151" i="2"/>
  <c r="R151" i="2"/>
  <c r="Q151" i="2"/>
  <c r="S150" i="2"/>
  <c r="R150" i="2"/>
  <c r="Q150" i="2"/>
  <c r="S149" i="2"/>
  <c r="R149" i="2"/>
  <c r="Q149" i="2"/>
  <c r="S148" i="2"/>
  <c r="R148" i="2"/>
  <c r="Q148" i="2"/>
  <c r="S147" i="2"/>
  <c r="R147" i="2"/>
  <c r="Q147" i="2"/>
  <c r="S146" i="2"/>
  <c r="R146" i="2"/>
  <c r="Q146" i="2"/>
  <c r="S145" i="2"/>
  <c r="R145" i="2"/>
  <c r="Q145" i="2"/>
  <c r="S144" i="2"/>
  <c r="R144" i="2"/>
  <c r="Q144" i="2"/>
  <c r="S143" i="2"/>
  <c r="R143" i="2"/>
  <c r="Q143" i="2"/>
  <c r="S141" i="2"/>
  <c r="R141" i="2"/>
  <c r="Q141" i="2"/>
  <c r="S140" i="2"/>
  <c r="R140" i="2"/>
  <c r="Q140" i="2"/>
  <c r="S138" i="2"/>
  <c r="R138" i="2"/>
  <c r="Q138" i="2"/>
  <c r="S137" i="2"/>
  <c r="R137" i="2"/>
  <c r="Q137" i="2"/>
  <c r="S136" i="2"/>
  <c r="R136" i="2"/>
  <c r="Q136" i="2"/>
  <c r="S135" i="2"/>
  <c r="R135" i="2"/>
  <c r="Q135" i="2"/>
  <c r="S133" i="2"/>
  <c r="R133" i="2"/>
  <c r="Q133" i="2"/>
  <c r="S131" i="2"/>
  <c r="R131" i="2"/>
  <c r="Q131" i="2"/>
  <c r="S128" i="2"/>
  <c r="R128" i="2"/>
  <c r="Q128" i="2"/>
  <c r="S127" i="2"/>
  <c r="R127" i="2"/>
  <c r="Q127" i="2"/>
  <c r="S126" i="2"/>
  <c r="R126" i="2"/>
  <c r="Q126" i="2"/>
  <c r="S125" i="2"/>
  <c r="R125" i="2"/>
  <c r="Q125" i="2"/>
  <c r="S124" i="2"/>
  <c r="R124" i="2"/>
  <c r="Q124" i="2"/>
  <c r="S123" i="2"/>
  <c r="R123" i="2"/>
  <c r="Q123" i="2"/>
  <c r="S122" i="2"/>
  <c r="R122" i="2"/>
  <c r="Q122" i="2"/>
  <c r="S121" i="2"/>
  <c r="R121" i="2"/>
  <c r="Q121" i="2"/>
  <c r="S120" i="2"/>
  <c r="R120" i="2"/>
  <c r="Q120" i="2"/>
  <c r="S119" i="2"/>
  <c r="R119" i="2"/>
  <c r="Q119" i="2"/>
  <c r="S118" i="2"/>
  <c r="R118" i="2"/>
  <c r="Q118" i="2"/>
  <c r="S117" i="2"/>
  <c r="R117" i="2"/>
  <c r="Q117" i="2"/>
  <c r="S116" i="2"/>
  <c r="R116" i="2"/>
  <c r="Q116" i="2"/>
  <c r="S115" i="2"/>
  <c r="R115" i="2"/>
  <c r="Q115" i="2"/>
  <c r="S114" i="2"/>
  <c r="R114" i="2"/>
  <c r="Q114" i="2"/>
  <c r="S113" i="2"/>
  <c r="R113" i="2"/>
  <c r="Q113" i="2"/>
  <c r="S112" i="2"/>
  <c r="R112" i="2"/>
  <c r="Q112" i="2"/>
  <c r="S111" i="2"/>
  <c r="R111" i="2"/>
  <c r="Q111" i="2"/>
  <c r="S110" i="2"/>
  <c r="R110" i="2"/>
  <c r="Q110" i="2"/>
  <c r="S109" i="2"/>
  <c r="R109" i="2"/>
  <c r="Q109" i="2"/>
  <c r="S107" i="2"/>
  <c r="R107" i="2"/>
  <c r="Q107" i="2"/>
  <c r="S106" i="2"/>
  <c r="R106" i="2"/>
  <c r="Q106" i="2"/>
  <c r="S105" i="2"/>
  <c r="R105" i="2"/>
  <c r="Q105" i="2"/>
  <c r="S104" i="2"/>
  <c r="R104" i="2"/>
  <c r="Q104" i="2"/>
  <c r="S103" i="2"/>
  <c r="R103" i="2"/>
  <c r="Q103" i="2"/>
  <c r="S102" i="2"/>
  <c r="R102" i="2"/>
  <c r="Q102" i="2"/>
  <c r="S101" i="2"/>
  <c r="R101" i="2"/>
  <c r="Q101" i="2"/>
  <c r="S100" i="2"/>
  <c r="R100" i="2"/>
  <c r="Q100" i="2"/>
  <c r="S99" i="2"/>
  <c r="R99" i="2"/>
  <c r="Q99" i="2"/>
  <c r="S98" i="2"/>
  <c r="R98" i="2"/>
  <c r="Q98" i="2"/>
  <c r="S97" i="2"/>
  <c r="R97" i="2"/>
  <c r="Q97" i="2"/>
  <c r="S96" i="2"/>
  <c r="R96" i="2"/>
  <c r="Q96" i="2"/>
  <c r="S95" i="2"/>
  <c r="R95" i="2"/>
  <c r="Q95" i="2"/>
  <c r="S94" i="2"/>
  <c r="R94" i="2"/>
  <c r="Q94" i="2"/>
  <c r="S92" i="2"/>
  <c r="R92" i="2"/>
  <c r="Q92" i="2"/>
  <c r="S91" i="2"/>
  <c r="R91" i="2"/>
  <c r="Q91" i="2"/>
  <c r="S90" i="2"/>
  <c r="R90" i="2"/>
  <c r="Q90" i="2"/>
  <c r="S89" i="2"/>
  <c r="R89" i="2"/>
  <c r="Q89" i="2"/>
  <c r="S88" i="2"/>
  <c r="R88" i="2"/>
  <c r="Q88" i="2"/>
  <c r="S87" i="2"/>
  <c r="R87" i="2"/>
  <c r="Q87" i="2"/>
  <c r="S86" i="2"/>
  <c r="R86" i="2"/>
  <c r="Q86" i="2"/>
  <c r="S85" i="2"/>
  <c r="R85" i="2"/>
  <c r="Q85" i="2"/>
  <c r="S84" i="2"/>
  <c r="R84" i="2"/>
  <c r="Q84" i="2"/>
  <c r="S82" i="2"/>
  <c r="R82" i="2"/>
  <c r="Q82" i="2"/>
  <c r="S81" i="2"/>
  <c r="R81" i="2"/>
  <c r="Q81" i="2"/>
  <c r="S80" i="2"/>
  <c r="R80" i="2"/>
  <c r="Q80" i="2"/>
  <c r="S79" i="2"/>
  <c r="R79" i="2"/>
  <c r="Q79" i="2"/>
  <c r="S78" i="2"/>
  <c r="R78" i="2"/>
  <c r="Q78" i="2"/>
  <c r="S77" i="2"/>
  <c r="R77" i="2"/>
  <c r="Q77" i="2"/>
  <c r="S76" i="2"/>
  <c r="R76" i="2"/>
  <c r="Q76" i="2"/>
  <c r="S75" i="2"/>
  <c r="R75" i="2"/>
  <c r="Q75" i="2"/>
  <c r="S74" i="2"/>
  <c r="R74" i="2"/>
  <c r="Q74" i="2"/>
  <c r="S73" i="2"/>
  <c r="R73" i="2"/>
  <c r="Q73" i="2"/>
  <c r="S72" i="2"/>
  <c r="R72" i="2"/>
  <c r="Q72" i="2"/>
  <c r="S71" i="2"/>
  <c r="R71" i="2"/>
  <c r="Q71" i="2"/>
  <c r="S70" i="2"/>
  <c r="R70" i="2"/>
  <c r="Q70" i="2"/>
  <c r="S69" i="2"/>
  <c r="R69" i="2"/>
  <c r="Q69" i="2"/>
  <c r="S68" i="2"/>
  <c r="R68" i="2"/>
  <c r="Q68" i="2"/>
  <c r="S67" i="2"/>
  <c r="R67" i="2"/>
  <c r="Q67" i="2"/>
  <c r="S66" i="2"/>
  <c r="R66" i="2"/>
  <c r="Q66" i="2"/>
  <c r="S65" i="2"/>
  <c r="R65" i="2"/>
  <c r="Q65" i="2"/>
  <c r="S64" i="2"/>
  <c r="R64" i="2"/>
  <c r="Q64" i="2"/>
  <c r="S63" i="2"/>
  <c r="R63" i="2"/>
  <c r="Q63" i="2"/>
  <c r="S62" i="2"/>
  <c r="R62" i="2"/>
  <c r="Q62" i="2"/>
  <c r="S61" i="2"/>
  <c r="R61" i="2"/>
  <c r="Q61" i="2"/>
  <c r="S60" i="2"/>
  <c r="R60" i="2"/>
  <c r="Q60" i="2"/>
  <c r="S59" i="2"/>
  <c r="R59" i="2"/>
  <c r="Q59" i="2"/>
  <c r="S58" i="2"/>
  <c r="R58" i="2"/>
  <c r="Q58" i="2"/>
  <c r="S57" i="2"/>
  <c r="R57" i="2"/>
  <c r="Q57" i="2"/>
  <c r="S56" i="2"/>
  <c r="R56" i="2"/>
  <c r="Q56" i="2"/>
  <c r="S55" i="2"/>
  <c r="R55" i="2"/>
  <c r="Q55" i="2"/>
  <c r="S54" i="2"/>
  <c r="R54" i="2"/>
  <c r="Q54" i="2"/>
  <c r="S53" i="2"/>
  <c r="R53" i="2"/>
  <c r="Q53" i="2"/>
  <c r="S51" i="2"/>
  <c r="R51" i="2"/>
  <c r="Q51" i="2"/>
  <c r="S50" i="2"/>
  <c r="R50" i="2"/>
  <c r="Q50" i="2"/>
  <c r="S49" i="2"/>
  <c r="R49" i="2"/>
  <c r="Q49" i="2"/>
  <c r="S48" i="2"/>
  <c r="R48" i="2"/>
  <c r="Q48" i="2"/>
  <c r="S47" i="2"/>
  <c r="R47" i="2"/>
  <c r="Q47" i="2"/>
  <c r="S45" i="2"/>
  <c r="R45" i="2"/>
  <c r="Q45" i="2"/>
  <c r="S44" i="2"/>
  <c r="R44" i="2"/>
  <c r="Q44" i="2"/>
  <c r="S43" i="2"/>
  <c r="R43" i="2"/>
  <c r="Q43" i="2"/>
  <c r="S42" i="2"/>
  <c r="R42" i="2"/>
  <c r="Q42" i="2"/>
  <c r="S41" i="2"/>
  <c r="R41" i="2"/>
  <c r="Q41" i="2"/>
  <c r="S40" i="2"/>
  <c r="R40" i="2"/>
  <c r="Q40" i="2"/>
  <c r="S39" i="2"/>
  <c r="R39" i="2"/>
  <c r="Q39" i="2"/>
  <c r="S38" i="2"/>
  <c r="R38" i="2"/>
  <c r="Q38" i="2"/>
  <c r="S36" i="2"/>
  <c r="R36" i="2"/>
  <c r="Q36" i="2"/>
  <c r="S35" i="2"/>
  <c r="R35" i="2"/>
  <c r="Q35" i="2"/>
  <c r="S33" i="2"/>
  <c r="R33" i="2"/>
  <c r="Q33" i="2"/>
  <c r="S32" i="2"/>
  <c r="R32" i="2"/>
  <c r="Q32" i="2"/>
  <c r="S31" i="2"/>
  <c r="R31" i="2"/>
  <c r="Q31" i="2"/>
  <c r="S30" i="2"/>
  <c r="R30" i="2"/>
  <c r="Q30" i="2"/>
  <c r="S29" i="2"/>
  <c r="R29" i="2"/>
  <c r="Q29" i="2"/>
  <c r="S27" i="2"/>
  <c r="R27" i="2"/>
  <c r="Q27" i="2"/>
  <c r="S26" i="2"/>
  <c r="R26" i="2"/>
  <c r="Q26" i="2"/>
  <c r="S25" i="2"/>
  <c r="R25" i="2"/>
  <c r="Q25" i="2"/>
  <c r="S24" i="2"/>
  <c r="R24" i="2"/>
  <c r="Q24" i="2"/>
  <c r="S23" i="2"/>
  <c r="R23" i="2"/>
  <c r="Q23" i="2"/>
  <c r="S22" i="2"/>
  <c r="R22" i="2"/>
  <c r="Q22" i="2"/>
  <c r="S21" i="2"/>
  <c r="R21" i="2"/>
  <c r="Q21" i="2"/>
  <c r="S20" i="2"/>
  <c r="R20" i="2"/>
  <c r="Q20" i="2"/>
  <c r="S19" i="2"/>
  <c r="R19" i="2"/>
  <c r="Q19" i="2"/>
  <c r="S18" i="2"/>
  <c r="R18" i="2"/>
  <c r="Q18" i="2"/>
  <c r="S17" i="2"/>
  <c r="R17" i="2"/>
  <c r="Q17" i="2"/>
  <c r="S16" i="2"/>
  <c r="R16" i="2"/>
  <c r="Q16" i="2"/>
  <c r="S14" i="2"/>
  <c r="R14" i="2"/>
  <c r="Q14" i="2"/>
  <c r="S13" i="2"/>
  <c r="R13" i="2"/>
  <c r="Q13" i="2"/>
  <c r="R12" i="2"/>
  <c r="S12" i="2"/>
  <c r="Q12" i="2"/>
  <c r="O4802" i="2"/>
  <c r="O4755" i="2"/>
  <c r="O2166" i="2"/>
  <c r="O2014" i="2"/>
  <c r="O2012" i="2"/>
  <c r="O1966" i="2"/>
  <c r="O1948" i="2"/>
  <c r="O1112" i="2"/>
  <c r="O1105" i="2"/>
  <c r="O1104" i="2"/>
  <c r="O1103" i="2"/>
  <c r="O1102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1" i="2"/>
  <c r="O1050" i="2"/>
  <c r="O1049" i="2"/>
  <c r="O1048" i="2"/>
  <c r="O1047" i="2"/>
  <c r="O1046" i="2"/>
  <c r="O1044" i="2"/>
  <c r="O1043" i="2"/>
  <c r="O1042" i="2"/>
  <c r="O1041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8" i="2"/>
  <c r="O997" i="2"/>
  <c r="O996" i="2"/>
  <c r="O995" i="2"/>
  <c r="O994" i="2"/>
  <c r="O992" i="2"/>
  <c r="O991" i="2"/>
  <c r="O990" i="2"/>
  <c r="O989" i="2"/>
  <c r="O988" i="2"/>
  <c r="O986" i="2"/>
  <c r="O985" i="2"/>
  <c r="O984" i="2"/>
  <c r="O983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5" i="2"/>
  <c r="O954" i="2"/>
  <c r="O953" i="2"/>
  <c r="O951" i="2"/>
  <c r="O950" i="2"/>
  <c r="O949" i="2"/>
  <c r="O948" i="2"/>
  <c r="O947" i="2"/>
  <c r="O946" i="2"/>
  <c r="O945" i="2"/>
  <c r="O944" i="2"/>
  <c r="O943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6" i="2"/>
  <c r="O915" i="2"/>
  <c r="O913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7" i="2"/>
  <c r="O876" i="2"/>
  <c r="O875" i="2"/>
  <c r="O874" i="2"/>
  <c r="O872" i="2"/>
  <c r="O871" i="2"/>
  <c r="O870" i="2"/>
  <c r="O869" i="2"/>
  <c r="O868" i="2"/>
  <c r="O866" i="2"/>
  <c r="O865" i="2"/>
  <c r="O864" i="2"/>
  <c r="O863" i="2"/>
  <c r="O862" i="2"/>
  <c r="O861" i="2"/>
  <c r="O860" i="2"/>
  <c r="O859" i="2"/>
  <c r="O858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3" i="2"/>
  <c r="O842" i="2"/>
  <c r="O841" i="2"/>
  <c r="O840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19" i="2"/>
  <c r="O818" i="2"/>
  <c r="O816" i="2"/>
  <c r="O815" i="2"/>
  <c r="O814" i="2"/>
  <c r="O813" i="2"/>
  <c r="O812" i="2"/>
  <c r="O811" i="2"/>
  <c r="O810" i="2"/>
  <c r="O809" i="2"/>
  <c r="O808" i="2"/>
  <c r="O807" i="2"/>
  <c r="O805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1" i="2"/>
  <c r="O780" i="2"/>
  <c r="O779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7" i="2"/>
  <c r="O756" i="2"/>
  <c r="O755" i="2"/>
  <c r="O754" i="2"/>
  <c r="O753" i="2"/>
  <c r="O752" i="2"/>
  <c r="O751" i="2"/>
  <c r="O750" i="2"/>
  <c r="O749" i="2"/>
  <c r="O748" i="2"/>
  <c r="O747" i="2"/>
  <c r="O745" i="2"/>
  <c r="O744" i="2"/>
  <c r="O743" i="2"/>
  <c r="O742" i="2"/>
  <c r="O741" i="2"/>
  <c r="O740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706" i="2"/>
  <c r="O705" i="2"/>
  <c r="O704" i="2"/>
  <c r="O703" i="2"/>
  <c r="O702" i="2"/>
  <c r="O701" i="2"/>
  <c r="O700" i="2"/>
  <c r="O699" i="2"/>
  <c r="O698" i="2"/>
  <c r="O697" i="2"/>
  <c r="O696" i="2"/>
  <c r="O695" i="2"/>
  <c r="O694" i="2"/>
  <c r="O693" i="2"/>
  <c r="O692" i="2"/>
  <c r="O691" i="2"/>
  <c r="O690" i="2"/>
  <c r="O689" i="2"/>
  <c r="O688" i="2"/>
  <c r="O687" i="2"/>
  <c r="O686" i="2"/>
  <c r="O685" i="2"/>
  <c r="O683" i="2"/>
  <c r="O682" i="2"/>
  <c r="O681" i="2"/>
  <c r="O680" i="2"/>
  <c r="O679" i="2"/>
  <c r="O678" i="2"/>
  <c r="O677" i="2"/>
  <c r="O676" i="2"/>
  <c r="O675" i="2"/>
  <c r="O674" i="2"/>
  <c r="O673" i="2"/>
  <c r="O671" i="2"/>
  <c r="O670" i="2"/>
  <c r="O668" i="2"/>
  <c r="O667" i="2"/>
  <c r="O666" i="2"/>
  <c r="O665" i="2"/>
  <c r="O664" i="2"/>
  <c r="O663" i="2"/>
  <c r="O662" i="2"/>
  <c r="O661" i="2"/>
  <c r="O660" i="2"/>
  <c r="O659" i="2"/>
  <c r="O658" i="2"/>
  <c r="O657" i="2"/>
  <c r="O656" i="2"/>
  <c r="O653" i="2"/>
  <c r="O652" i="2"/>
  <c r="O651" i="2"/>
  <c r="O650" i="2"/>
  <c r="O649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4" i="2"/>
  <c r="O613" i="2"/>
  <c r="O612" i="2"/>
  <c r="O611" i="2"/>
  <c r="O610" i="2"/>
  <c r="O609" i="2"/>
  <c r="O608" i="2"/>
  <c r="O607" i="2"/>
  <c r="O606" i="2"/>
  <c r="O605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4" i="2"/>
  <c r="O583" i="2"/>
  <c r="O582" i="2"/>
  <c r="O581" i="2"/>
  <c r="O580" i="2"/>
  <c r="O579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1" i="2"/>
  <c r="O560" i="2"/>
  <c r="O559" i="2"/>
  <c r="O558" i="2"/>
  <c r="O557" i="2"/>
  <c r="O556" i="2"/>
  <c r="O555" i="2"/>
  <c r="O554" i="2"/>
  <c r="O553" i="2"/>
  <c r="O552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3454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1509" i="2"/>
  <c r="O479" i="2"/>
  <c r="O478" i="2"/>
  <c r="O477" i="2"/>
  <c r="O475" i="2"/>
  <c r="O474" i="2"/>
  <c r="O473" i="2"/>
  <c r="O472" i="2"/>
  <c r="O471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4" i="2"/>
  <c r="O423" i="2"/>
  <c r="O422" i="2"/>
  <c r="O420" i="2"/>
  <c r="O419" i="2"/>
  <c r="O418" i="2"/>
  <c r="O417" i="2"/>
  <c r="O416" i="2"/>
  <c r="O415" i="2"/>
  <c r="O414" i="2"/>
  <c r="O413" i="2"/>
  <c r="O412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60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4" i="2"/>
  <c r="O343" i="2"/>
  <c r="O342" i="2"/>
  <c r="O341" i="2"/>
  <c r="O340" i="2"/>
  <c r="O339" i="2"/>
  <c r="O338" i="2"/>
  <c r="O337" i="2"/>
  <c r="O3270" i="2"/>
  <c r="O336" i="2"/>
  <c r="O335" i="2"/>
  <c r="O334" i="2"/>
  <c r="O333" i="2"/>
  <c r="O332" i="2"/>
  <c r="O331" i="2"/>
  <c r="O330" i="2"/>
  <c r="O329" i="2"/>
  <c r="O328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2" i="2"/>
  <c r="O311" i="2"/>
  <c r="O310" i="2"/>
  <c r="O309" i="2"/>
  <c r="O308" i="2"/>
  <c r="O307" i="2"/>
  <c r="O306" i="2"/>
  <c r="O305" i="2"/>
  <c r="O304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3210" i="2"/>
  <c r="O285" i="2"/>
  <c r="O284" i="2"/>
  <c r="O283" i="2"/>
  <c r="O282" i="2"/>
  <c r="O281" i="2"/>
  <c r="O280" i="2"/>
  <c r="O279" i="2"/>
  <c r="O278" i="2"/>
  <c r="O277" i="2"/>
  <c r="O276" i="2"/>
  <c r="O275" i="2"/>
  <c r="O274" i="2"/>
  <c r="O273" i="2"/>
  <c r="O272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8" i="2"/>
  <c r="O247" i="2"/>
  <c r="O245" i="2"/>
  <c r="O244" i="2"/>
  <c r="O243" i="2"/>
  <c r="O241" i="2"/>
  <c r="O240" i="2"/>
  <c r="O239" i="2"/>
  <c r="O238" i="2"/>
  <c r="O237" i="2"/>
  <c r="O236" i="2"/>
  <c r="O235" i="2"/>
  <c r="O234" i="2"/>
  <c r="O233" i="2"/>
  <c r="O232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6" i="2"/>
  <c r="O215" i="2"/>
  <c r="O214" i="2"/>
  <c r="O213" i="2"/>
  <c r="O212" i="2"/>
  <c r="O211" i="2"/>
  <c r="O210" i="2"/>
  <c r="O208" i="2"/>
  <c r="O207" i="2"/>
  <c r="O206" i="2"/>
  <c r="O205" i="2"/>
  <c r="O203" i="2"/>
  <c r="O202" i="2"/>
  <c r="O201" i="2"/>
  <c r="O200" i="2"/>
  <c r="O199" i="2"/>
  <c r="O198" i="2"/>
  <c r="O197" i="2"/>
  <c r="O196" i="2"/>
  <c r="O195" i="2"/>
  <c r="O194" i="2"/>
  <c r="O193" i="2"/>
  <c r="O192" i="2"/>
  <c r="O191" i="2"/>
  <c r="O190" i="2"/>
  <c r="O189" i="2"/>
  <c r="O188" i="2"/>
  <c r="O186" i="2"/>
  <c r="O185" i="2"/>
  <c r="O184" i="2"/>
  <c r="O183" i="2"/>
  <c r="O182" i="2"/>
  <c r="O181" i="2"/>
  <c r="O180" i="2"/>
  <c r="O179" i="2"/>
  <c r="O178" i="2"/>
  <c r="O177" i="2"/>
  <c r="O176" i="2"/>
  <c r="O175" i="2"/>
  <c r="O174" i="2"/>
  <c r="O173" i="2"/>
  <c r="O172" i="2"/>
  <c r="O170" i="2"/>
  <c r="O169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1" i="2"/>
  <c r="O140" i="2"/>
  <c r="O138" i="2"/>
  <c r="O137" i="2"/>
  <c r="O136" i="2"/>
  <c r="O135" i="2"/>
  <c r="O133" i="2"/>
  <c r="O131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2" i="2"/>
  <c r="O91" i="2"/>
  <c r="O90" i="2"/>
  <c r="O89" i="2"/>
  <c r="O88" i="2"/>
  <c r="O87" i="2"/>
  <c r="O86" i="2"/>
  <c r="O85" i="2"/>
  <c r="O84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6" i="2"/>
  <c r="O35" i="2"/>
  <c r="O33" i="2"/>
  <c r="O32" i="2"/>
  <c r="O31" i="2"/>
  <c r="O30" i="2"/>
  <c r="O29" i="2"/>
  <c r="O27" i="2"/>
  <c r="O26" i="2"/>
  <c r="O25" i="2"/>
  <c r="O24" i="2"/>
  <c r="O23" i="2"/>
  <c r="O22" i="2"/>
  <c r="O21" i="2"/>
  <c r="O20" i="2"/>
  <c r="O19" i="2"/>
  <c r="O18" i="2"/>
  <c r="O17" i="2"/>
  <c r="O16" i="2"/>
  <c r="O14" i="2"/>
  <c r="O13" i="2"/>
  <c r="O12" i="2"/>
  <c r="N1014" i="2"/>
  <c r="N637" i="2"/>
  <c r="N607" i="2"/>
  <c r="N598" i="2"/>
  <c r="N587" i="2"/>
  <c r="N527" i="2"/>
  <c r="N433" i="2"/>
  <c r="N243" i="2"/>
  <c r="N23" i="2"/>
  <c r="N4755" i="2"/>
  <c r="N3290" i="2"/>
  <c r="N2166" i="2"/>
  <c r="N1966" i="2"/>
  <c r="N1104" i="2"/>
  <c r="N1103" i="2"/>
  <c r="N1036" i="2"/>
  <c r="N1034" i="2"/>
  <c r="N1033" i="2"/>
  <c r="N998" i="2"/>
  <c r="N997" i="2"/>
  <c r="N994" i="2"/>
  <c r="N990" i="2"/>
  <c r="N989" i="2"/>
  <c r="N968" i="2"/>
  <c r="N961" i="2"/>
  <c r="N958" i="2"/>
  <c r="N927" i="2"/>
  <c r="N926" i="2"/>
  <c r="N891" i="2"/>
  <c r="N885" i="2"/>
  <c r="N883" i="2"/>
  <c r="N880" i="2"/>
  <c r="N879" i="2"/>
  <c r="N833" i="2"/>
  <c r="N831" i="2"/>
  <c r="N830" i="2"/>
  <c r="N829" i="2"/>
  <c r="N827" i="2"/>
  <c r="N826" i="2"/>
  <c r="N810" i="2"/>
  <c r="N805" i="2"/>
  <c r="N780" i="2"/>
  <c r="N779" i="2"/>
  <c r="N751" i="2"/>
  <c r="N710" i="2"/>
  <c r="N703" i="2"/>
  <c r="N683" i="2"/>
  <c r="N681" i="2"/>
  <c r="N658" i="2"/>
  <c r="N657" i="2"/>
  <c r="N640" i="2"/>
  <c r="N638" i="2"/>
  <c r="N631" i="2"/>
  <c r="N625" i="2"/>
  <c r="N616" i="2"/>
  <c r="N605" i="2"/>
  <c r="N599" i="2"/>
  <c r="N594" i="2"/>
  <c r="N593" i="2"/>
  <c r="N579" i="2"/>
  <c r="N571" i="2"/>
  <c r="N567" i="2"/>
  <c r="N556" i="2"/>
  <c r="N531" i="2"/>
  <c r="N451" i="2"/>
  <c r="N450" i="2"/>
  <c r="N422" i="2"/>
  <c r="N420" i="2"/>
  <c r="N419" i="2"/>
  <c r="N387" i="2"/>
  <c r="N334" i="2"/>
  <c r="N298" i="2"/>
  <c r="N288" i="2"/>
  <c r="N285" i="2"/>
  <c r="N241" i="2"/>
  <c r="N212" i="2"/>
  <c r="N196" i="2"/>
  <c r="N181" i="2"/>
  <c r="N166" i="2"/>
  <c r="N155" i="2"/>
  <c r="N150" i="2"/>
  <c r="N149" i="2"/>
  <c r="N148" i="2"/>
  <c r="N138" i="2"/>
  <c r="N137" i="2"/>
  <c r="N136" i="2"/>
  <c r="N135" i="2"/>
  <c r="N131" i="2"/>
  <c r="N128" i="2"/>
  <c r="N126" i="2"/>
  <c r="N125" i="2"/>
  <c r="N124" i="2"/>
  <c r="N115" i="2"/>
  <c r="N114" i="2"/>
  <c r="N109" i="2"/>
  <c r="N98" i="2"/>
  <c r="N36" i="2"/>
  <c r="N33" i="2"/>
  <c r="N24" i="2"/>
  <c r="N20" i="2"/>
  <c r="N13" i="2"/>
  <c r="M4802" i="2"/>
  <c r="M4755" i="2"/>
  <c r="M2014" i="2"/>
  <c r="M2012" i="2"/>
  <c r="M1966" i="2"/>
  <c r="M1112" i="2"/>
  <c r="M1105" i="2"/>
  <c r="M1104" i="2"/>
  <c r="M1103" i="2"/>
  <c r="M1102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0" i="2"/>
  <c r="M1049" i="2"/>
  <c r="M1048" i="2"/>
  <c r="M1047" i="2"/>
  <c r="M1046" i="2"/>
  <c r="M1043" i="2"/>
  <c r="M1042" i="2"/>
  <c r="M1041" i="2"/>
  <c r="M1039" i="2"/>
  <c r="M1038" i="2"/>
  <c r="M1037" i="2"/>
  <c r="M1036" i="2"/>
  <c r="M1034" i="2"/>
  <c r="M1033" i="2"/>
  <c r="M1032" i="2"/>
  <c r="M1030" i="2"/>
  <c r="M1029" i="2"/>
  <c r="M1028" i="2"/>
  <c r="M1027" i="2"/>
  <c r="M1024" i="2"/>
  <c r="M1023" i="2"/>
  <c r="M1022" i="2"/>
  <c r="M1021" i="2"/>
  <c r="M1019" i="2"/>
  <c r="M1018" i="2"/>
  <c r="M1016" i="2"/>
  <c r="M1014" i="2"/>
  <c r="M1012" i="2"/>
  <c r="M1011" i="2"/>
  <c r="M1010" i="2"/>
  <c r="M1009" i="2"/>
  <c r="M1008" i="2"/>
  <c r="M1007" i="2"/>
  <c r="M1005" i="2"/>
  <c r="M1004" i="2"/>
  <c r="M1003" i="2"/>
  <c r="M1002" i="2"/>
  <c r="M1001" i="2"/>
  <c r="M1000" i="2"/>
  <c r="M998" i="2"/>
  <c r="M997" i="2"/>
  <c r="M996" i="2"/>
  <c r="M995" i="2"/>
  <c r="M994" i="2"/>
  <c r="M992" i="2"/>
  <c r="M991" i="2"/>
  <c r="M990" i="2"/>
  <c r="M989" i="2"/>
  <c r="M988" i="2"/>
  <c r="M986" i="2"/>
  <c r="M985" i="2"/>
  <c r="M983" i="2"/>
  <c r="M981" i="2"/>
  <c r="M980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5" i="2"/>
  <c r="M954" i="2"/>
  <c r="M953" i="2"/>
  <c r="M951" i="2"/>
  <c r="M950" i="2"/>
  <c r="M949" i="2"/>
  <c r="M948" i="2"/>
  <c r="M947" i="2"/>
  <c r="M946" i="2"/>
  <c r="M945" i="2"/>
  <c r="M944" i="2"/>
  <c r="M943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2" i="2"/>
  <c r="M921" i="2"/>
  <c r="M920" i="2"/>
  <c r="M919" i="2"/>
  <c r="M918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3" i="2"/>
  <c r="M892" i="2"/>
  <c r="M891" i="2"/>
  <c r="M890" i="2"/>
  <c r="M889" i="2"/>
  <c r="M887" i="2"/>
  <c r="M886" i="2"/>
  <c r="M885" i="2"/>
  <c r="M884" i="2"/>
  <c r="M881" i="2"/>
  <c r="M880" i="2"/>
  <c r="M879" i="2"/>
  <c r="M877" i="2"/>
  <c r="M876" i="2"/>
  <c r="M875" i="2"/>
  <c r="M871" i="2"/>
  <c r="M870" i="2"/>
  <c r="M869" i="2"/>
  <c r="M865" i="2"/>
  <c r="M864" i="2"/>
  <c r="M863" i="2"/>
  <c r="M862" i="2"/>
  <c r="M861" i="2"/>
  <c r="M860" i="2"/>
  <c r="M859" i="2"/>
  <c r="M858" i="2"/>
  <c r="M856" i="2"/>
  <c r="M855" i="2"/>
  <c r="M854" i="2"/>
  <c r="M853" i="2"/>
  <c r="M852" i="2"/>
  <c r="M850" i="2"/>
  <c r="M849" i="2"/>
  <c r="M848" i="2"/>
  <c r="M847" i="2"/>
  <c r="M846" i="2"/>
  <c r="M845" i="2"/>
  <c r="M843" i="2"/>
  <c r="M842" i="2"/>
  <c r="M841" i="2"/>
  <c r="M840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19" i="2"/>
  <c r="M818" i="2"/>
  <c r="M816" i="2"/>
  <c r="M815" i="2"/>
  <c r="M814" i="2"/>
  <c r="M813" i="2"/>
  <c r="M811" i="2"/>
  <c r="M810" i="2"/>
  <c r="M809" i="2"/>
  <c r="M808" i="2"/>
  <c r="M807" i="2"/>
  <c r="M805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7" i="2"/>
  <c r="M756" i="2"/>
  <c r="M755" i="2"/>
  <c r="M754" i="2"/>
  <c r="M753" i="2"/>
  <c r="M752" i="2"/>
  <c r="M751" i="2"/>
  <c r="M750" i="2"/>
  <c r="M749" i="2"/>
  <c r="M748" i="2"/>
  <c r="M747" i="2"/>
  <c r="M745" i="2"/>
  <c r="M744" i="2"/>
  <c r="M743" i="2"/>
  <c r="M742" i="2"/>
  <c r="M741" i="2"/>
  <c r="M740" i="2"/>
  <c r="M738" i="2"/>
  <c r="M737" i="2"/>
  <c r="M736" i="2"/>
  <c r="M735" i="2"/>
  <c r="M734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3" i="2"/>
  <c r="M682" i="2"/>
  <c r="M681" i="2"/>
  <c r="M680" i="2"/>
  <c r="M679" i="2"/>
  <c r="M678" i="2"/>
  <c r="M677" i="2"/>
  <c r="M676" i="2"/>
  <c r="M675" i="2"/>
  <c r="M674" i="2"/>
  <c r="M673" i="2"/>
  <c r="M670" i="2"/>
  <c r="M668" i="2"/>
  <c r="M667" i="2"/>
  <c r="M666" i="2"/>
  <c r="M663" i="2"/>
  <c r="M662" i="2"/>
  <c r="M661" i="2"/>
  <c r="M660" i="2"/>
  <c r="M659" i="2"/>
  <c r="M658" i="2"/>
  <c r="M657" i="2"/>
  <c r="M656" i="2"/>
  <c r="M653" i="2"/>
  <c r="M652" i="2"/>
  <c r="M651" i="2"/>
  <c r="M650" i="2"/>
  <c r="M649" i="2"/>
  <c r="M648" i="2"/>
  <c r="M647" i="2"/>
  <c r="M645" i="2"/>
  <c r="M644" i="2"/>
  <c r="M642" i="2"/>
  <c r="M641" i="2"/>
  <c r="M640" i="2"/>
  <c r="M638" i="2"/>
  <c r="M637" i="2"/>
  <c r="M633" i="2"/>
  <c r="M632" i="2"/>
  <c r="M631" i="2"/>
  <c r="M630" i="2"/>
  <c r="M629" i="2"/>
  <c r="M627" i="2"/>
  <c r="M625" i="2"/>
  <c r="M621" i="2"/>
  <c r="M620" i="2"/>
  <c r="M619" i="2"/>
  <c r="M618" i="2"/>
  <c r="M617" i="2"/>
  <c r="M616" i="2"/>
  <c r="M614" i="2"/>
  <c r="M613" i="2"/>
  <c r="M610" i="2"/>
  <c r="M608" i="2"/>
  <c r="M607" i="2"/>
  <c r="M606" i="2"/>
  <c r="M605" i="2"/>
  <c r="M599" i="2"/>
  <c r="M598" i="2"/>
  <c r="M597" i="2"/>
  <c r="M595" i="2"/>
  <c r="M594" i="2"/>
  <c r="M593" i="2"/>
  <c r="M592" i="2"/>
  <c r="M591" i="2"/>
  <c r="M590" i="2"/>
  <c r="M589" i="2"/>
  <c r="M587" i="2"/>
  <c r="M586" i="2"/>
  <c r="M585" i="2"/>
  <c r="M584" i="2"/>
  <c r="M583" i="2"/>
  <c r="M582" i="2"/>
  <c r="M579" i="2"/>
  <c r="M577" i="2"/>
  <c r="M576" i="2"/>
  <c r="M574" i="2"/>
  <c r="M573" i="2"/>
  <c r="M572" i="2"/>
  <c r="M571" i="2"/>
  <c r="M570" i="2"/>
  <c r="M569" i="2"/>
  <c r="M567" i="2"/>
  <c r="M566" i="2"/>
  <c r="M565" i="2"/>
  <c r="M564" i="2"/>
  <c r="M563" i="2"/>
  <c r="M561" i="2"/>
  <c r="M560" i="2"/>
  <c r="M558" i="2"/>
  <c r="M557" i="2"/>
  <c r="M556" i="2"/>
  <c r="M555" i="2"/>
  <c r="M554" i="2"/>
  <c r="M553" i="2"/>
  <c r="M552" i="2"/>
  <c r="M550" i="2"/>
  <c r="M549" i="2"/>
  <c r="M548" i="2"/>
  <c r="M547" i="2"/>
  <c r="M545" i="2"/>
  <c r="M544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3454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3" i="2"/>
  <c r="M480" i="2"/>
  <c r="M1509" i="2"/>
  <c r="M479" i="2"/>
  <c r="M477" i="2"/>
  <c r="M474" i="2"/>
  <c r="M473" i="2"/>
  <c r="M472" i="2"/>
  <c r="M471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3" i="2"/>
  <c r="M422" i="2"/>
  <c r="M420" i="2"/>
  <c r="M419" i="2"/>
  <c r="M417" i="2"/>
  <c r="M416" i="2"/>
  <c r="M415" i="2"/>
  <c r="M414" i="2"/>
  <c r="M413" i="2"/>
  <c r="M412" i="2"/>
  <c r="M411" i="2"/>
  <c r="M410" i="2"/>
  <c r="M409" i="2"/>
  <c r="M408" i="2"/>
  <c r="M406" i="2"/>
  <c r="M405" i="2"/>
  <c r="M404" i="2"/>
  <c r="M403" i="2"/>
  <c r="M402" i="2"/>
  <c r="M401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270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7" i="2"/>
  <c r="M315" i="2"/>
  <c r="M314" i="2"/>
  <c r="M313" i="2"/>
  <c r="M312" i="2"/>
  <c r="M311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1" i="2"/>
  <c r="M290" i="2"/>
  <c r="M289" i="2"/>
  <c r="M288" i="2"/>
  <c r="M287" i="2"/>
  <c r="M286" i="2"/>
  <c r="M3210" i="2"/>
  <c r="M285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49" i="2"/>
  <c r="M248" i="2"/>
  <c r="M247" i="2"/>
  <c r="M245" i="2"/>
  <c r="M244" i="2"/>
  <c r="M243" i="2"/>
  <c r="M241" i="2"/>
  <c r="M240" i="2"/>
  <c r="M239" i="2"/>
  <c r="M238" i="2"/>
  <c r="M237" i="2"/>
  <c r="M234" i="2"/>
  <c r="M233" i="2"/>
  <c r="M230" i="2"/>
  <c r="M229" i="2"/>
  <c r="M228" i="2"/>
  <c r="M227" i="2"/>
  <c r="M226" i="2"/>
  <c r="M224" i="2"/>
  <c r="M222" i="2"/>
  <c r="M221" i="2"/>
  <c r="M220" i="2"/>
  <c r="M218" i="2"/>
  <c r="M216" i="2"/>
  <c r="M215" i="2"/>
  <c r="M214" i="2"/>
  <c r="M212" i="2"/>
  <c r="M211" i="2"/>
  <c r="M210" i="2"/>
  <c r="M208" i="2"/>
  <c r="M207" i="2"/>
  <c r="M206" i="2"/>
  <c r="M205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6" i="2"/>
  <c r="M185" i="2"/>
  <c r="M184" i="2"/>
  <c r="M182" i="2"/>
  <c r="M181" i="2"/>
  <c r="M180" i="2"/>
  <c r="M179" i="2"/>
  <c r="M178" i="2"/>
  <c r="M177" i="2"/>
  <c r="M176" i="2"/>
  <c r="M175" i="2"/>
  <c r="M174" i="2"/>
  <c r="M173" i="2"/>
  <c r="M172" i="2"/>
  <c r="M170" i="2"/>
  <c r="M169" i="2"/>
  <c r="M166" i="2"/>
  <c r="M164" i="2"/>
  <c r="M163" i="2"/>
  <c r="M162" i="2"/>
  <c r="M161" i="2"/>
  <c r="M160" i="2"/>
  <c r="M158" i="2"/>
  <c r="M157" i="2"/>
  <c r="M156" i="2"/>
  <c r="M155" i="2"/>
  <c r="M154" i="2"/>
  <c r="M153" i="2"/>
  <c r="M152" i="2"/>
  <c r="M150" i="2"/>
  <c r="M149" i="2"/>
  <c r="M148" i="2"/>
  <c r="M147" i="2"/>
  <c r="M146" i="2"/>
  <c r="M145" i="2"/>
  <c r="M144" i="2"/>
  <c r="M143" i="2"/>
  <c r="M141" i="2"/>
  <c r="M140" i="2"/>
  <c r="M138" i="2"/>
  <c r="M137" i="2"/>
  <c r="M136" i="2"/>
  <c r="M135" i="2"/>
  <c r="M133" i="2"/>
  <c r="M131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0" i="2"/>
  <c r="M89" i="2"/>
  <c r="M88" i="2"/>
  <c r="M87" i="2"/>
  <c r="M86" i="2"/>
  <c r="M85" i="2"/>
  <c r="M82" i="2"/>
  <c r="M80" i="2"/>
  <c r="M79" i="2"/>
  <c r="M78" i="2"/>
  <c r="M77" i="2"/>
  <c r="M76" i="2"/>
  <c r="M75" i="2"/>
  <c r="M74" i="2"/>
  <c r="M73" i="2"/>
  <c r="M72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1" i="2"/>
  <c r="M50" i="2"/>
  <c r="M49" i="2"/>
  <c r="M48" i="2"/>
  <c r="M47" i="2"/>
  <c r="M45" i="2"/>
  <c r="M43" i="2"/>
  <c r="M42" i="2"/>
  <c r="M41" i="2"/>
  <c r="M40" i="2"/>
  <c r="M39" i="2"/>
  <c r="M38" i="2"/>
  <c r="M36" i="2"/>
  <c r="M35" i="2"/>
  <c r="M33" i="2"/>
  <c r="M32" i="2"/>
  <c r="M31" i="2"/>
  <c r="M30" i="2"/>
  <c r="M29" i="2"/>
  <c r="M27" i="2"/>
  <c r="M26" i="2"/>
  <c r="M25" i="2"/>
  <c r="M24" i="2"/>
  <c r="M23" i="2"/>
  <c r="M22" i="2"/>
  <c r="M21" i="2"/>
  <c r="M20" i="2"/>
  <c r="M19" i="2"/>
  <c r="M18" i="2"/>
  <c r="M17" i="2"/>
  <c r="M16" i="2"/>
  <c r="M14" i="2"/>
  <c r="M13" i="2"/>
  <c r="M12" i="2"/>
  <c r="J4802" i="2"/>
  <c r="I4802" i="2"/>
  <c r="H4802" i="2"/>
  <c r="G4802" i="2"/>
  <c r="F4802" i="2"/>
  <c r="E4802" i="2"/>
  <c r="D4802" i="2"/>
  <c r="J4755" i="2"/>
  <c r="I4755" i="2"/>
  <c r="H4755" i="2"/>
  <c r="G4755" i="2"/>
  <c r="F4755" i="2"/>
  <c r="D4755" i="2"/>
  <c r="J2166" i="2"/>
  <c r="I2166" i="2"/>
  <c r="H2166" i="2"/>
  <c r="G2166" i="2"/>
  <c r="F2166" i="2"/>
  <c r="E2166" i="2"/>
  <c r="D2166" i="2"/>
  <c r="J2014" i="2"/>
  <c r="I2014" i="2"/>
  <c r="H2014" i="2"/>
  <c r="G2014" i="2"/>
  <c r="F2014" i="2"/>
  <c r="E2014" i="2"/>
  <c r="D2014" i="2"/>
  <c r="J2012" i="2"/>
  <c r="I2012" i="2"/>
  <c r="H2012" i="2"/>
  <c r="G2012" i="2"/>
  <c r="F2012" i="2"/>
  <c r="E2012" i="2"/>
  <c r="D2012" i="2"/>
  <c r="J1966" i="2"/>
  <c r="H1966" i="2"/>
  <c r="G1966" i="2"/>
  <c r="F1966" i="2"/>
  <c r="E1966" i="2"/>
  <c r="D1966" i="2"/>
  <c r="J1948" i="2"/>
  <c r="I1948" i="2"/>
  <c r="H1948" i="2"/>
  <c r="G1948" i="2"/>
  <c r="F1948" i="2"/>
  <c r="E1948" i="2"/>
  <c r="D1948" i="2"/>
  <c r="J1112" i="2"/>
  <c r="I1112" i="2"/>
  <c r="H1112" i="2"/>
  <c r="G1112" i="2"/>
  <c r="F1112" i="2"/>
  <c r="E1112" i="2"/>
  <c r="D1112" i="2"/>
  <c r="J1105" i="2"/>
  <c r="I1105" i="2"/>
  <c r="H1105" i="2"/>
  <c r="G1105" i="2"/>
  <c r="F1105" i="2"/>
  <c r="E1105" i="2"/>
  <c r="D1105" i="2"/>
  <c r="J1104" i="2"/>
  <c r="I1104" i="2"/>
  <c r="H1104" i="2"/>
  <c r="G1104" i="2"/>
  <c r="F1104" i="2"/>
  <c r="E1104" i="2"/>
  <c r="D1104" i="2"/>
  <c r="J1103" i="2"/>
  <c r="I1103" i="2"/>
  <c r="H1103" i="2"/>
  <c r="G1103" i="2"/>
  <c r="F1103" i="2"/>
  <c r="E1103" i="2"/>
  <c r="D1103" i="2"/>
  <c r="J1102" i="2"/>
  <c r="I1102" i="2"/>
  <c r="H1102" i="2"/>
  <c r="G1102" i="2"/>
  <c r="F1102" i="2"/>
  <c r="E1102" i="2"/>
  <c r="D1102" i="2"/>
  <c r="J1100" i="2"/>
  <c r="I1100" i="2"/>
  <c r="H1100" i="2"/>
  <c r="G1100" i="2"/>
  <c r="F1100" i="2"/>
  <c r="E1100" i="2"/>
  <c r="D1100" i="2"/>
  <c r="J1099" i="2"/>
  <c r="I1099" i="2"/>
  <c r="H1099" i="2"/>
  <c r="G1099" i="2"/>
  <c r="F1099" i="2"/>
  <c r="E1099" i="2"/>
  <c r="D1099" i="2"/>
  <c r="J1098" i="2"/>
  <c r="I1098" i="2"/>
  <c r="H1098" i="2"/>
  <c r="G1098" i="2"/>
  <c r="F1098" i="2"/>
  <c r="E1098" i="2"/>
  <c r="D1098" i="2"/>
  <c r="J1097" i="2"/>
  <c r="I1097" i="2"/>
  <c r="H1097" i="2"/>
  <c r="G1097" i="2"/>
  <c r="F1097" i="2"/>
  <c r="E1097" i="2"/>
  <c r="D1097" i="2"/>
  <c r="J1096" i="2"/>
  <c r="I1096" i="2"/>
  <c r="H1096" i="2"/>
  <c r="G1096" i="2"/>
  <c r="F1096" i="2"/>
  <c r="E1096" i="2"/>
  <c r="D1096" i="2"/>
  <c r="J1095" i="2"/>
  <c r="I1095" i="2"/>
  <c r="H1095" i="2"/>
  <c r="G1095" i="2"/>
  <c r="F1095" i="2"/>
  <c r="E1095" i="2"/>
  <c r="D1095" i="2"/>
  <c r="J1094" i="2"/>
  <c r="I1094" i="2"/>
  <c r="H1094" i="2"/>
  <c r="G1094" i="2"/>
  <c r="F1094" i="2"/>
  <c r="E1094" i="2"/>
  <c r="D1094" i="2"/>
  <c r="J1093" i="2"/>
  <c r="I1093" i="2"/>
  <c r="H1093" i="2"/>
  <c r="G1093" i="2"/>
  <c r="F1093" i="2"/>
  <c r="E1093" i="2"/>
  <c r="D1093" i="2"/>
  <c r="J1092" i="2"/>
  <c r="I1092" i="2"/>
  <c r="H1092" i="2"/>
  <c r="G1092" i="2"/>
  <c r="F1092" i="2"/>
  <c r="E1092" i="2"/>
  <c r="D1092" i="2"/>
  <c r="J1091" i="2"/>
  <c r="I1091" i="2"/>
  <c r="H1091" i="2"/>
  <c r="G1091" i="2"/>
  <c r="F1091" i="2"/>
  <c r="E1091" i="2"/>
  <c r="D1091" i="2"/>
  <c r="J1090" i="2"/>
  <c r="I1090" i="2"/>
  <c r="H1090" i="2"/>
  <c r="G1090" i="2"/>
  <c r="F1090" i="2"/>
  <c r="E1090" i="2"/>
  <c r="D1090" i="2"/>
  <c r="J1089" i="2"/>
  <c r="I1089" i="2"/>
  <c r="H1089" i="2"/>
  <c r="G1089" i="2"/>
  <c r="F1089" i="2"/>
  <c r="E1089" i="2"/>
  <c r="D1089" i="2"/>
  <c r="J1088" i="2"/>
  <c r="I1088" i="2"/>
  <c r="H1088" i="2"/>
  <c r="G1088" i="2"/>
  <c r="F1088" i="2"/>
  <c r="E1088" i="2"/>
  <c r="D1088" i="2"/>
  <c r="J1087" i="2"/>
  <c r="I1087" i="2"/>
  <c r="H1087" i="2"/>
  <c r="G1087" i="2"/>
  <c r="F1087" i="2"/>
  <c r="E1087" i="2"/>
  <c r="D1087" i="2"/>
  <c r="J1086" i="2"/>
  <c r="I1086" i="2"/>
  <c r="H1086" i="2"/>
  <c r="G1086" i="2"/>
  <c r="F1086" i="2"/>
  <c r="E1086" i="2"/>
  <c r="D1086" i="2"/>
  <c r="J1085" i="2"/>
  <c r="I1085" i="2"/>
  <c r="H1085" i="2"/>
  <c r="G1085" i="2"/>
  <c r="F1085" i="2"/>
  <c r="E1085" i="2"/>
  <c r="D1085" i="2"/>
  <c r="J1083" i="2"/>
  <c r="I1083" i="2"/>
  <c r="H1083" i="2"/>
  <c r="G1083" i="2"/>
  <c r="F1083" i="2"/>
  <c r="D1083" i="2"/>
  <c r="J1082" i="2"/>
  <c r="I1082" i="2"/>
  <c r="H1082" i="2"/>
  <c r="G1082" i="2"/>
  <c r="F1082" i="2"/>
  <c r="D1082" i="2"/>
  <c r="J1081" i="2"/>
  <c r="I1081" i="2"/>
  <c r="H1081" i="2"/>
  <c r="G1081" i="2"/>
  <c r="F1081" i="2"/>
  <c r="D1081" i="2"/>
  <c r="J1080" i="2"/>
  <c r="I1080" i="2"/>
  <c r="H1080" i="2"/>
  <c r="G1080" i="2"/>
  <c r="F1080" i="2"/>
  <c r="D1080" i="2"/>
  <c r="J1079" i="2"/>
  <c r="I1079" i="2"/>
  <c r="H1079" i="2"/>
  <c r="G1079" i="2"/>
  <c r="F1079" i="2"/>
  <c r="E1079" i="2"/>
  <c r="J1078" i="2"/>
  <c r="I1078" i="2"/>
  <c r="H1078" i="2"/>
  <c r="G1078" i="2"/>
  <c r="F1078" i="2"/>
  <c r="E1078" i="2"/>
  <c r="J1077" i="2"/>
  <c r="I1077" i="2"/>
  <c r="H1077" i="2"/>
  <c r="G1077" i="2"/>
  <c r="F1077" i="2"/>
  <c r="E1077" i="2"/>
  <c r="J1076" i="2"/>
  <c r="I1076" i="2"/>
  <c r="H1076" i="2"/>
  <c r="G1076" i="2"/>
  <c r="F1076" i="2"/>
  <c r="E1076" i="2"/>
  <c r="J1075" i="2"/>
  <c r="I1075" i="2"/>
  <c r="H1075" i="2"/>
  <c r="G1075" i="2"/>
  <c r="F1075" i="2"/>
  <c r="E1075" i="2"/>
  <c r="J1074" i="2"/>
  <c r="I1074" i="2"/>
  <c r="H1074" i="2"/>
  <c r="G1074" i="2"/>
  <c r="F1074" i="2"/>
  <c r="E1074" i="2"/>
  <c r="J1073" i="2"/>
  <c r="I1073" i="2"/>
  <c r="H1073" i="2"/>
  <c r="G1073" i="2"/>
  <c r="F1073" i="2"/>
  <c r="E1073" i="2"/>
  <c r="J1072" i="2"/>
  <c r="I1072" i="2"/>
  <c r="H1072" i="2"/>
  <c r="G1072" i="2"/>
  <c r="F1072" i="2"/>
  <c r="E1072" i="2"/>
  <c r="J1071" i="2"/>
  <c r="I1071" i="2"/>
  <c r="H1071" i="2"/>
  <c r="G1071" i="2"/>
  <c r="F1071" i="2"/>
  <c r="E1071" i="2"/>
  <c r="J1070" i="2"/>
  <c r="I1070" i="2"/>
  <c r="H1070" i="2"/>
  <c r="G1070" i="2"/>
  <c r="F1070" i="2"/>
  <c r="E1070" i="2"/>
  <c r="J1069" i="2"/>
  <c r="I1069" i="2"/>
  <c r="H1069" i="2"/>
  <c r="G1069" i="2"/>
  <c r="F1069" i="2"/>
  <c r="E1069" i="2"/>
  <c r="J1068" i="2"/>
  <c r="I1068" i="2"/>
  <c r="H1068" i="2"/>
  <c r="G1068" i="2"/>
  <c r="F1068" i="2"/>
  <c r="E1068" i="2"/>
  <c r="J1067" i="2"/>
  <c r="I1067" i="2"/>
  <c r="H1067" i="2"/>
  <c r="G1067" i="2"/>
  <c r="F1067" i="2"/>
  <c r="E1067" i="2"/>
  <c r="J1066" i="2"/>
  <c r="I1066" i="2"/>
  <c r="H1066" i="2"/>
  <c r="G1066" i="2"/>
  <c r="F1066" i="2"/>
  <c r="E1066" i="2"/>
  <c r="D1066" i="2"/>
  <c r="J1065" i="2"/>
  <c r="I1065" i="2"/>
  <c r="H1065" i="2"/>
  <c r="G1065" i="2"/>
  <c r="F1065" i="2"/>
  <c r="E1065" i="2"/>
  <c r="D1065" i="2"/>
  <c r="J1064" i="2"/>
  <c r="I1064" i="2"/>
  <c r="H1064" i="2"/>
  <c r="G1064" i="2"/>
  <c r="F1064" i="2"/>
  <c r="E1064" i="2"/>
  <c r="D1064" i="2"/>
  <c r="J1063" i="2"/>
  <c r="I1063" i="2"/>
  <c r="H1063" i="2"/>
  <c r="G1063" i="2"/>
  <c r="F1063" i="2"/>
  <c r="E1063" i="2"/>
  <c r="D1063" i="2"/>
  <c r="J1062" i="2"/>
  <c r="I1062" i="2"/>
  <c r="H1062" i="2"/>
  <c r="G1062" i="2"/>
  <c r="F1062" i="2"/>
  <c r="E1062" i="2"/>
  <c r="D1062" i="2"/>
  <c r="J1061" i="2"/>
  <c r="I1061" i="2"/>
  <c r="H1061" i="2"/>
  <c r="G1061" i="2"/>
  <c r="F1061" i="2"/>
  <c r="E1061" i="2"/>
  <c r="D1061" i="2"/>
  <c r="J1060" i="2"/>
  <c r="I1060" i="2"/>
  <c r="H1060" i="2"/>
  <c r="G1060" i="2"/>
  <c r="F1060" i="2"/>
  <c r="E1060" i="2"/>
  <c r="D1060" i="2"/>
  <c r="J1059" i="2"/>
  <c r="I1059" i="2"/>
  <c r="H1059" i="2"/>
  <c r="G1059" i="2"/>
  <c r="F1059" i="2"/>
  <c r="E1059" i="2"/>
  <c r="D1059" i="2"/>
  <c r="J1058" i="2"/>
  <c r="I1058" i="2"/>
  <c r="H1058" i="2"/>
  <c r="G1058" i="2"/>
  <c r="F1058" i="2"/>
  <c r="E1058" i="2"/>
  <c r="D1058" i="2"/>
  <c r="J1057" i="2"/>
  <c r="I1057" i="2"/>
  <c r="H1057" i="2"/>
  <c r="G1057" i="2"/>
  <c r="F1057" i="2"/>
  <c r="E1057" i="2"/>
  <c r="D1057" i="2"/>
  <c r="J1056" i="2"/>
  <c r="I1056" i="2"/>
  <c r="H1056" i="2"/>
  <c r="G1056" i="2"/>
  <c r="F1056" i="2"/>
  <c r="E1056" i="2"/>
  <c r="D1056" i="2"/>
  <c r="J1055" i="2"/>
  <c r="I1055" i="2"/>
  <c r="H1055" i="2"/>
  <c r="G1055" i="2"/>
  <c r="F1055" i="2"/>
  <c r="E1055" i="2"/>
  <c r="D1055" i="2"/>
  <c r="J1054" i="2"/>
  <c r="I1054" i="2"/>
  <c r="H1054" i="2"/>
  <c r="G1054" i="2"/>
  <c r="F1054" i="2"/>
  <c r="E1054" i="2"/>
  <c r="D1054" i="2"/>
  <c r="J1053" i="2"/>
  <c r="I1053" i="2"/>
  <c r="H1053" i="2"/>
  <c r="G1053" i="2"/>
  <c r="F1053" i="2"/>
  <c r="E1053" i="2"/>
  <c r="D1053" i="2"/>
  <c r="J1051" i="2"/>
  <c r="I1051" i="2"/>
  <c r="H1051" i="2"/>
  <c r="G1051" i="2"/>
  <c r="F1051" i="2"/>
  <c r="E1051" i="2"/>
  <c r="D1051" i="2"/>
  <c r="J1050" i="2"/>
  <c r="I1050" i="2"/>
  <c r="H1050" i="2"/>
  <c r="G1050" i="2"/>
  <c r="F1050" i="2"/>
  <c r="E1050" i="2"/>
  <c r="D1050" i="2"/>
  <c r="J1049" i="2"/>
  <c r="I1049" i="2"/>
  <c r="H1049" i="2"/>
  <c r="G1049" i="2"/>
  <c r="F1049" i="2"/>
  <c r="E1049" i="2"/>
  <c r="D1049" i="2"/>
  <c r="J1048" i="2"/>
  <c r="I1048" i="2"/>
  <c r="H1048" i="2"/>
  <c r="G1048" i="2"/>
  <c r="F1048" i="2"/>
  <c r="E1048" i="2"/>
  <c r="D1048" i="2"/>
  <c r="J1047" i="2"/>
  <c r="I1047" i="2"/>
  <c r="H1047" i="2"/>
  <c r="G1047" i="2"/>
  <c r="F1047" i="2"/>
  <c r="E1047" i="2"/>
  <c r="D1047" i="2"/>
  <c r="J1046" i="2"/>
  <c r="I1046" i="2"/>
  <c r="H1046" i="2"/>
  <c r="G1046" i="2"/>
  <c r="F1046" i="2"/>
  <c r="E1046" i="2"/>
  <c r="D1046" i="2"/>
  <c r="J1044" i="2"/>
  <c r="I1044" i="2"/>
  <c r="H1044" i="2"/>
  <c r="G1044" i="2"/>
  <c r="F1044" i="2"/>
  <c r="E1044" i="2"/>
  <c r="J1043" i="2"/>
  <c r="I1043" i="2"/>
  <c r="H1043" i="2"/>
  <c r="G1043" i="2"/>
  <c r="F1043" i="2"/>
  <c r="E1043" i="2"/>
  <c r="D1043" i="2"/>
  <c r="J1042" i="2"/>
  <c r="I1042" i="2"/>
  <c r="H1042" i="2"/>
  <c r="G1042" i="2"/>
  <c r="F1042" i="2"/>
  <c r="E1042" i="2"/>
  <c r="D1042" i="2"/>
  <c r="J1041" i="2"/>
  <c r="I1041" i="2"/>
  <c r="H1041" i="2"/>
  <c r="G1041" i="2"/>
  <c r="F1041" i="2"/>
  <c r="E1041" i="2"/>
  <c r="D1041" i="2"/>
  <c r="J1039" i="2"/>
  <c r="I1039" i="2"/>
  <c r="H1039" i="2"/>
  <c r="G1039" i="2"/>
  <c r="F1039" i="2"/>
  <c r="E1039" i="2"/>
  <c r="D1039" i="2"/>
  <c r="J1038" i="2"/>
  <c r="I1038" i="2"/>
  <c r="H1038" i="2"/>
  <c r="G1038" i="2"/>
  <c r="F1038" i="2"/>
  <c r="E1038" i="2"/>
  <c r="D1038" i="2"/>
  <c r="J1037" i="2"/>
  <c r="I1037" i="2"/>
  <c r="H1037" i="2"/>
  <c r="G1037" i="2"/>
  <c r="F1037" i="2"/>
  <c r="E1037" i="2"/>
  <c r="D1037" i="2"/>
  <c r="J1036" i="2"/>
  <c r="I1036" i="2"/>
  <c r="H1036" i="2"/>
  <c r="G1036" i="2"/>
  <c r="F1036" i="2"/>
  <c r="E1036" i="2"/>
  <c r="D1036" i="2"/>
  <c r="J1035" i="2"/>
  <c r="I1035" i="2"/>
  <c r="H1035" i="2"/>
  <c r="G1035" i="2"/>
  <c r="F1035" i="2"/>
  <c r="E1035" i="2"/>
  <c r="D1035" i="2"/>
  <c r="J1034" i="2"/>
  <c r="I1034" i="2"/>
  <c r="H1034" i="2"/>
  <c r="G1034" i="2"/>
  <c r="F1034" i="2"/>
  <c r="E1034" i="2"/>
  <c r="D1034" i="2"/>
  <c r="J1033" i="2"/>
  <c r="I1033" i="2"/>
  <c r="H1033" i="2"/>
  <c r="G1033" i="2"/>
  <c r="F1033" i="2"/>
  <c r="E1033" i="2"/>
  <c r="D1033" i="2"/>
  <c r="J1032" i="2"/>
  <c r="I1032" i="2"/>
  <c r="H1032" i="2"/>
  <c r="G1032" i="2"/>
  <c r="F1032" i="2"/>
  <c r="E1032" i="2"/>
  <c r="D1032" i="2"/>
  <c r="J1031" i="2"/>
  <c r="I1031" i="2"/>
  <c r="H1031" i="2"/>
  <c r="G1031" i="2"/>
  <c r="F1031" i="2"/>
  <c r="E1031" i="2"/>
  <c r="D1031" i="2"/>
  <c r="J1030" i="2"/>
  <c r="I1030" i="2"/>
  <c r="H1030" i="2"/>
  <c r="G1030" i="2"/>
  <c r="F1030" i="2"/>
  <c r="E1030" i="2"/>
  <c r="D1030" i="2"/>
  <c r="J1029" i="2"/>
  <c r="I1029" i="2"/>
  <c r="H1029" i="2"/>
  <c r="G1029" i="2"/>
  <c r="F1029" i="2"/>
  <c r="E1029" i="2"/>
  <c r="D1029" i="2"/>
  <c r="J1028" i="2"/>
  <c r="I1028" i="2"/>
  <c r="H1028" i="2"/>
  <c r="G1028" i="2"/>
  <c r="F1028" i="2"/>
  <c r="E1028" i="2"/>
  <c r="D1028" i="2"/>
  <c r="J1027" i="2"/>
  <c r="I1027" i="2"/>
  <c r="H1027" i="2"/>
  <c r="G1027" i="2"/>
  <c r="F1027" i="2"/>
  <c r="E1027" i="2"/>
  <c r="D1027" i="2"/>
  <c r="J1026" i="2"/>
  <c r="I1026" i="2"/>
  <c r="H1026" i="2"/>
  <c r="G1026" i="2"/>
  <c r="F1026" i="2"/>
  <c r="E1026" i="2"/>
  <c r="D1026" i="2"/>
  <c r="J1025" i="2"/>
  <c r="I1025" i="2"/>
  <c r="H1025" i="2"/>
  <c r="G1025" i="2"/>
  <c r="F1025" i="2"/>
  <c r="E1025" i="2"/>
  <c r="D1025" i="2"/>
  <c r="J1024" i="2"/>
  <c r="I1024" i="2"/>
  <c r="H1024" i="2"/>
  <c r="G1024" i="2"/>
  <c r="F1024" i="2"/>
  <c r="E1024" i="2"/>
  <c r="D1024" i="2"/>
  <c r="J1023" i="2"/>
  <c r="I1023" i="2"/>
  <c r="H1023" i="2"/>
  <c r="G1023" i="2"/>
  <c r="F1023" i="2"/>
  <c r="E1023" i="2"/>
  <c r="D1023" i="2"/>
  <c r="J1022" i="2"/>
  <c r="I1022" i="2"/>
  <c r="H1022" i="2"/>
  <c r="G1022" i="2"/>
  <c r="F1022" i="2"/>
  <c r="E1022" i="2"/>
  <c r="D1022" i="2"/>
  <c r="J1021" i="2"/>
  <c r="I1021" i="2"/>
  <c r="H1021" i="2"/>
  <c r="G1021" i="2"/>
  <c r="F1021" i="2"/>
  <c r="E1021" i="2"/>
  <c r="D1021" i="2"/>
  <c r="J1019" i="2"/>
  <c r="I1019" i="2"/>
  <c r="H1019" i="2"/>
  <c r="G1019" i="2"/>
  <c r="F1019" i="2"/>
  <c r="E1019" i="2"/>
  <c r="J1018" i="2"/>
  <c r="I1018" i="2"/>
  <c r="H1018" i="2"/>
  <c r="G1018" i="2"/>
  <c r="F1018" i="2"/>
  <c r="E1018" i="2"/>
  <c r="D1018" i="2"/>
  <c r="J1017" i="2"/>
  <c r="I1017" i="2"/>
  <c r="H1017" i="2"/>
  <c r="G1017" i="2"/>
  <c r="F1017" i="2"/>
  <c r="E1017" i="2"/>
  <c r="D1017" i="2"/>
  <c r="J1016" i="2"/>
  <c r="I1016" i="2"/>
  <c r="H1016" i="2"/>
  <c r="G1016" i="2"/>
  <c r="F1016" i="2"/>
  <c r="E1016" i="2"/>
  <c r="D1016" i="2"/>
  <c r="J1015" i="2"/>
  <c r="I1015" i="2"/>
  <c r="H1015" i="2"/>
  <c r="G1015" i="2"/>
  <c r="F1015" i="2"/>
  <c r="E1015" i="2"/>
  <c r="J1014" i="2"/>
  <c r="I1014" i="2"/>
  <c r="H1014" i="2"/>
  <c r="G1014" i="2"/>
  <c r="F1014" i="2"/>
  <c r="E1014" i="2"/>
  <c r="D1014" i="2"/>
  <c r="J1013" i="2"/>
  <c r="I1013" i="2"/>
  <c r="H1013" i="2"/>
  <c r="G1013" i="2"/>
  <c r="F1013" i="2"/>
  <c r="E1013" i="2"/>
  <c r="D1013" i="2"/>
  <c r="J1012" i="2"/>
  <c r="I1012" i="2"/>
  <c r="H1012" i="2"/>
  <c r="G1012" i="2"/>
  <c r="F1012" i="2"/>
  <c r="E1012" i="2"/>
  <c r="D1012" i="2"/>
  <c r="J1011" i="2"/>
  <c r="I1011" i="2"/>
  <c r="H1011" i="2"/>
  <c r="G1011" i="2"/>
  <c r="F1011" i="2"/>
  <c r="E1011" i="2"/>
  <c r="D1011" i="2"/>
  <c r="J1010" i="2"/>
  <c r="I1010" i="2"/>
  <c r="H1010" i="2"/>
  <c r="G1010" i="2"/>
  <c r="F1010" i="2"/>
  <c r="E1010" i="2"/>
  <c r="D1010" i="2"/>
  <c r="J1009" i="2"/>
  <c r="I1009" i="2"/>
  <c r="H1009" i="2"/>
  <c r="G1009" i="2"/>
  <c r="F1009" i="2"/>
  <c r="E1009" i="2"/>
  <c r="D1009" i="2"/>
  <c r="J1008" i="2"/>
  <c r="I1008" i="2"/>
  <c r="H1008" i="2"/>
  <c r="G1008" i="2"/>
  <c r="F1008" i="2"/>
  <c r="E1008" i="2"/>
  <c r="D1008" i="2"/>
  <c r="J1007" i="2"/>
  <c r="I1007" i="2"/>
  <c r="H1007" i="2"/>
  <c r="G1007" i="2"/>
  <c r="F1007" i="2"/>
  <c r="E1007" i="2"/>
  <c r="D1007" i="2"/>
  <c r="J1006" i="2"/>
  <c r="I1006" i="2"/>
  <c r="H1006" i="2"/>
  <c r="G1006" i="2"/>
  <c r="F1006" i="2"/>
  <c r="E1006" i="2"/>
  <c r="D1006" i="2"/>
  <c r="J1005" i="2"/>
  <c r="I1005" i="2"/>
  <c r="H1005" i="2"/>
  <c r="G1005" i="2"/>
  <c r="F1005" i="2"/>
  <c r="E1005" i="2"/>
  <c r="D1005" i="2"/>
  <c r="J1004" i="2"/>
  <c r="I1004" i="2"/>
  <c r="H1004" i="2"/>
  <c r="G1004" i="2"/>
  <c r="F1004" i="2"/>
  <c r="E1004" i="2"/>
  <c r="D1004" i="2"/>
  <c r="J1003" i="2"/>
  <c r="I1003" i="2"/>
  <c r="H1003" i="2"/>
  <c r="G1003" i="2"/>
  <c r="F1003" i="2"/>
  <c r="E1003" i="2"/>
  <c r="D1003" i="2"/>
  <c r="J1002" i="2"/>
  <c r="I1002" i="2"/>
  <c r="H1002" i="2"/>
  <c r="G1002" i="2"/>
  <c r="F1002" i="2"/>
  <c r="E1002" i="2"/>
  <c r="D1002" i="2"/>
  <c r="J1001" i="2"/>
  <c r="I1001" i="2"/>
  <c r="H1001" i="2"/>
  <c r="G1001" i="2"/>
  <c r="F1001" i="2"/>
  <c r="E1001" i="2"/>
  <c r="D1001" i="2"/>
  <c r="J1000" i="2"/>
  <c r="I1000" i="2"/>
  <c r="H1000" i="2"/>
  <c r="G1000" i="2"/>
  <c r="F1000" i="2"/>
  <c r="E1000" i="2"/>
  <c r="D1000" i="2"/>
  <c r="J998" i="2"/>
  <c r="I998" i="2"/>
  <c r="H998" i="2"/>
  <c r="G998" i="2"/>
  <c r="F998" i="2"/>
  <c r="E998" i="2"/>
  <c r="D998" i="2"/>
  <c r="J997" i="2"/>
  <c r="I997" i="2"/>
  <c r="H997" i="2"/>
  <c r="G997" i="2"/>
  <c r="F997" i="2"/>
  <c r="E997" i="2"/>
  <c r="D997" i="2"/>
  <c r="J996" i="2"/>
  <c r="I996" i="2"/>
  <c r="H996" i="2"/>
  <c r="G996" i="2"/>
  <c r="F996" i="2"/>
  <c r="E996" i="2"/>
  <c r="D996" i="2"/>
  <c r="J995" i="2"/>
  <c r="I995" i="2"/>
  <c r="H995" i="2"/>
  <c r="G995" i="2"/>
  <c r="F995" i="2"/>
  <c r="E995" i="2"/>
  <c r="D995" i="2"/>
  <c r="J994" i="2"/>
  <c r="I994" i="2"/>
  <c r="H994" i="2"/>
  <c r="G994" i="2"/>
  <c r="F994" i="2"/>
  <c r="E994" i="2"/>
  <c r="D994" i="2"/>
  <c r="J992" i="2"/>
  <c r="I992" i="2"/>
  <c r="H992" i="2"/>
  <c r="G992" i="2"/>
  <c r="F992" i="2"/>
  <c r="E992" i="2"/>
  <c r="D992" i="2"/>
  <c r="J991" i="2"/>
  <c r="I991" i="2"/>
  <c r="H991" i="2"/>
  <c r="G991" i="2"/>
  <c r="F991" i="2"/>
  <c r="E991" i="2"/>
  <c r="D991" i="2"/>
  <c r="J990" i="2"/>
  <c r="I990" i="2"/>
  <c r="H990" i="2"/>
  <c r="G990" i="2"/>
  <c r="F990" i="2"/>
  <c r="E990" i="2"/>
  <c r="D990" i="2"/>
  <c r="J989" i="2"/>
  <c r="I989" i="2"/>
  <c r="H989" i="2"/>
  <c r="G989" i="2"/>
  <c r="F989" i="2"/>
  <c r="E989" i="2"/>
  <c r="D989" i="2"/>
  <c r="J988" i="2"/>
  <c r="I988" i="2"/>
  <c r="H988" i="2"/>
  <c r="G988" i="2"/>
  <c r="F988" i="2"/>
  <c r="E988" i="2"/>
  <c r="D988" i="2"/>
  <c r="J986" i="2"/>
  <c r="I986" i="2"/>
  <c r="H986" i="2"/>
  <c r="G986" i="2"/>
  <c r="F986" i="2"/>
  <c r="E986" i="2"/>
  <c r="D986" i="2"/>
  <c r="J985" i="2"/>
  <c r="I985" i="2"/>
  <c r="H985" i="2"/>
  <c r="G985" i="2"/>
  <c r="F985" i="2"/>
  <c r="D985" i="2"/>
  <c r="J984" i="2"/>
  <c r="I984" i="2"/>
  <c r="H984" i="2"/>
  <c r="G984" i="2"/>
  <c r="F984" i="2"/>
  <c r="E984" i="2"/>
  <c r="D984" i="2"/>
  <c r="J983" i="2"/>
  <c r="I983" i="2"/>
  <c r="H983" i="2"/>
  <c r="G983" i="2"/>
  <c r="F983" i="2"/>
  <c r="E983" i="2"/>
  <c r="D983" i="2"/>
  <c r="J981" i="2"/>
  <c r="I981" i="2"/>
  <c r="H981" i="2"/>
  <c r="G981" i="2"/>
  <c r="F981" i="2"/>
  <c r="E981" i="2"/>
  <c r="D981" i="2"/>
  <c r="J980" i="2"/>
  <c r="I980" i="2"/>
  <c r="H980" i="2"/>
  <c r="G980" i="2"/>
  <c r="F980" i="2"/>
  <c r="E980" i="2"/>
  <c r="D980" i="2"/>
  <c r="J979" i="2"/>
  <c r="I979" i="2"/>
  <c r="H979" i="2"/>
  <c r="G979" i="2"/>
  <c r="F979" i="2"/>
  <c r="E979" i="2"/>
  <c r="D979" i="2"/>
  <c r="J978" i="2"/>
  <c r="I978" i="2"/>
  <c r="H978" i="2"/>
  <c r="G978" i="2"/>
  <c r="F978" i="2"/>
  <c r="E978" i="2"/>
  <c r="D978" i="2"/>
  <c r="J977" i="2"/>
  <c r="I977" i="2"/>
  <c r="H977" i="2"/>
  <c r="G977" i="2"/>
  <c r="F977" i="2"/>
  <c r="E977" i="2"/>
  <c r="D977" i="2"/>
  <c r="J976" i="2"/>
  <c r="I976" i="2"/>
  <c r="H976" i="2"/>
  <c r="G976" i="2"/>
  <c r="F976" i="2"/>
  <c r="E976" i="2"/>
  <c r="D976" i="2"/>
  <c r="J975" i="2"/>
  <c r="I975" i="2"/>
  <c r="H975" i="2"/>
  <c r="G975" i="2"/>
  <c r="F975" i="2"/>
  <c r="E975" i="2"/>
  <c r="D975" i="2"/>
  <c r="J974" i="2"/>
  <c r="I974" i="2"/>
  <c r="H974" i="2"/>
  <c r="G974" i="2"/>
  <c r="F974" i="2"/>
  <c r="E974" i="2"/>
  <c r="D974" i="2"/>
  <c r="J973" i="2"/>
  <c r="I973" i="2"/>
  <c r="H973" i="2"/>
  <c r="G973" i="2"/>
  <c r="F973" i="2"/>
  <c r="E973" i="2"/>
  <c r="D973" i="2"/>
  <c r="J972" i="2"/>
  <c r="I972" i="2"/>
  <c r="H972" i="2"/>
  <c r="G972" i="2"/>
  <c r="F972" i="2"/>
  <c r="E972" i="2"/>
  <c r="D972" i="2"/>
  <c r="J971" i="2"/>
  <c r="I971" i="2"/>
  <c r="H971" i="2"/>
  <c r="G971" i="2"/>
  <c r="F971" i="2"/>
  <c r="E971" i="2"/>
  <c r="D971" i="2"/>
  <c r="J970" i="2"/>
  <c r="I970" i="2"/>
  <c r="H970" i="2"/>
  <c r="G970" i="2"/>
  <c r="F970" i="2"/>
  <c r="E970" i="2"/>
  <c r="D970" i="2"/>
  <c r="J969" i="2"/>
  <c r="I969" i="2"/>
  <c r="H969" i="2"/>
  <c r="G969" i="2"/>
  <c r="F969" i="2"/>
  <c r="E969" i="2"/>
  <c r="D969" i="2"/>
  <c r="J968" i="2"/>
  <c r="I968" i="2"/>
  <c r="H968" i="2"/>
  <c r="G968" i="2"/>
  <c r="F968" i="2"/>
  <c r="E968" i="2"/>
  <c r="D968" i="2"/>
  <c r="J967" i="2"/>
  <c r="I967" i="2"/>
  <c r="H967" i="2"/>
  <c r="G967" i="2"/>
  <c r="F967" i="2"/>
  <c r="E967" i="2"/>
  <c r="D967" i="2"/>
  <c r="J966" i="2"/>
  <c r="I966" i="2"/>
  <c r="H966" i="2"/>
  <c r="G966" i="2"/>
  <c r="F966" i="2"/>
  <c r="E966" i="2"/>
  <c r="D966" i="2"/>
  <c r="J965" i="2"/>
  <c r="I965" i="2"/>
  <c r="H965" i="2"/>
  <c r="G965" i="2"/>
  <c r="F965" i="2"/>
  <c r="E965" i="2"/>
  <c r="D965" i="2"/>
  <c r="J964" i="2"/>
  <c r="I964" i="2"/>
  <c r="H964" i="2"/>
  <c r="G964" i="2"/>
  <c r="F964" i="2"/>
  <c r="E964" i="2"/>
  <c r="D964" i="2"/>
  <c r="J963" i="2"/>
  <c r="I963" i="2"/>
  <c r="H963" i="2"/>
  <c r="G963" i="2"/>
  <c r="F963" i="2"/>
  <c r="E963" i="2"/>
  <c r="D963" i="2"/>
  <c r="J962" i="2"/>
  <c r="I962" i="2"/>
  <c r="H962" i="2"/>
  <c r="G962" i="2"/>
  <c r="F962" i="2"/>
  <c r="E962" i="2"/>
  <c r="D962" i="2"/>
  <c r="J961" i="2"/>
  <c r="I961" i="2"/>
  <c r="H961" i="2"/>
  <c r="G961" i="2"/>
  <c r="F961" i="2"/>
  <c r="E961" i="2"/>
  <c r="D961" i="2"/>
  <c r="J960" i="2"/>
  <c r="I960" i="2"/>
  <c r="H960" i="2"/>
  <c r="G960" i="2"/>
  <c r="F960" i="2"/>
  <c r="E960" i="2"/>
  <c r="D960" i="2"/>
  <c r="J959" i="2"/>
  <c r="I959" i="2"/>
  <c r="H959" i="2"/>
  <c r="G959" i="2"/>
  <c r="F959" i="2"/>
  <c r="E959" i="2"/>
  <c r="D959" i="2"/>
  <c r="J958" i="2"/>
  <c r="I958" i="2"/>
  <c r="H958" i="2"/>
  <c r="G958" i="2"/>
  <c r="F958" i="2"/>
  <c r="E958" i="2"/>
  <c r="D958" i="2"/>
  <c r="J957" i="2"/>
  <c r="I957" i="2"/>
  <c r="H957" i="2"/>
  <c r="G957" i="2"/>
  <c r="F957" i="2"/>
  <c r="E957" i="2"/>
  <c r="D957" i="2"/>
  <c r="J955" i="2"/>
  <c r="I955" i="2"/>
  <c r="H955" i="2"/>
  <c r="G955" i="2"/>
  <c r="F955" i="2"/>
  <c r="E955" i="2"/>
  <c r="D955" i="2"/>
  <c r="J954" i="2"/>
  <c r="I954" i="2"/>
  <c r="H954" i="2"/>
  <c r="G954" i="2"/>
  <c r="F954" i="2"/>
  <c r="E954" i="2"/>
  <c r="D954" i="2"/>
  <c r="J953" i="2"/>
  <c r="I953" i="2"/>
  <c r="H953" i="2"/>
  <c r="G953" i="2"/>
  <c r="F953" i="2"/>
  <c r="E953" i="2"/>
  <c r="D953" i="2"/>
  <c r="J951" i="2"/>
  <c r="I951" i="2"/>
  <c r="H951" i="2"/>
  <c r="G951" i="2"/>
  <c r="F951" i="2"/>
  <c r="E951" i="2"/>
  <c r="D951" i="2"/>
  <c r="J950" i="2"/>
  <c r="I950" i="2"/>
  <c r="H950" i="2"/>
  <c r="G950" i="2"/>
  <c r="F950" i="2"/>
  <c r="E950" i="2"/>
  <c r="D950" i="2"/>
  <c r="J949" i="2"/>
  <c r="I949" i="2"/>
  <c r="G949" i="2"/>
  <c r="F949" i="2"/>
  <c r="J948" i="2"/>
  <c r="I948" i="2"/>
  <c r="H948" i="2"/>
  <c r="G948" i="2"/>
  <c r="F948" i="2"/>
  <c r="E948" i="2"/>
  <c r="D948" i="2"/>
  <c r="J947" i="2"/>
  <c r="I947" i="2"/>
  <c r="H947" i="2"/>
  <c r="G947" i="2"/>
  <c r="F947" i="2"/>
  <c r="E947" i="2"/>
  <c r="D947" i="2"/>
  <c r="J946" i="2"/>
  <c r="I946" i="2"/>
  <c r="H946" i="2"/>
  <c r="G946" i="2"/>
  <c r="F946" i="2"/>
  <c r="E946" i="2"/>
  <c r="D946" i="2"/>
  <c r="J945" i="2"/>
  <c r="I945" i="2"/>
  <c r="H945" i="2"/>
  <c r="G945" i="2"/>
  <c r="F945" i="2"/>
  <c r="E945" i="2"/>
  <c r="D945" i="2"/>
  <c r="J944" i="2"/>
  <c r="I944" i="2"/>
  <c r="H944" i="2"/>
  <c r="G944" i="2"/>
  <c r="F944" i="2"/>
  <c r="E944" i="2"/>
  <c r="D944" i="2"/>
  <c r="J943" i="2"/>
  <c r="I943" i="2"/>
  <c r="H943" i="2"/>
  <c r="G943" i="2"/>
  <c r="F943" i="2"/>
  <c r="E943" i="2"/>
  <c r="D943" i="2"/>
  <c r="J941" i="2"/>
  <c r="I941" i="2"/>
  <c r="H941" i="2"/>
  <c r="G941" i="2"/>
  <c r="F941" i="2"/>
  <c r="E941" i="2"/>
  <c r="D941" i="2"/>
  <c r="J940" i="2"/>
  <c r="I940" i="2"/>
  <c r="H940" i="2"/>
  <c r="G940" i="2"/>
  <c r="F940" i="2"/>
  <c r="E940" i="2"/>
  <c r="D940" i="2"/>
  <c r="J939" i="2"/>
  <c r="I939" i="2"/>
  <c r="H939" i="2"/>
  <c r="G939" i="2"/>
  <c r="F939" i="2"/>
  <c r="E939" i="2"/>
  <c r="D939" i="2"/>
  <c r="J938" i="2"/>
  <c r="I938" i="2"/>
  <c r="G938" i="2"/>
  <c r="F938" i="2"/>
  <c r="J937" i="2"/>
  <c r="I937" i="2"/>
  <c r="H937" i="2"/>
  <c r="G937" i="2"/>
  <c r="F937" i="2"/>
  <c r="E937" i="2"/>
  <c r="D937" i="2"/>
  <c r="J936" i="2"/>
  <c r="I936" i="2"/>
  <c r="H936" i="2"/>
  <c r="G936" i="2"/>
  <c r="F936" i="2"/>
  <c r="E936" i="2"/>
  <c r="D936" i="2"/>
  <c r="J935" i="2"/>
  <c r="I935" i="2"/>
  <c r="H935" i="2"/>
  <c r="G935" i="2"/>
  <c r="F935" i="2"/>
  <c r="E935" i="2"/>
  <c r="D935" i="2"/>
  <c r="J934" i="2"/>
  <c r="I934" i="2"/>
  <c r="H934" i="2"/>
  <c r="G934" i="2"/>
  <c r="F934" i="2"/>
  <c r="E934" i="2"/>
  <c r="D934" i="2"/>
  <c r="J933" i="2"/>
  <c r="I933" i="2"/>
  <c r="H933" i="2"/>
  <c r="G933" i="2"/>
  <c r="F933" i="2"/>
  <c r="E933" i="2"/>
  <c r="D933" i="2"/>
  <c r="J932" i="2"/>
  <c r="I932" i="2"/>
  <c r="H932" i="2"/>
  <c r="G932" i="2"/>
  <c r="F932" i="2"/>
  <c r="E932" i="2"/>
  <c r="D932" i="2"/>
  <c r="J931" i="2"/>
  <c r="I931" i="2"/>
  <c r="H931" i="2"/>
  <c r="G931" i="2"/>
  <c r="F931" i="2"/>
  <c r="E931" i="2"/>
  <c r="D931" i="2"/>
  <c r="J930" i="2"/>
  <c r="I930" i="2"/>
  <c r="H930" i="2"/>
  <c r="G930" i="2"/>
  <c r="F930" i="2"/>
  <c r="E930" i="2"/>
  <c r="D930" i="2"/>
  <c r="J929" i="2"/>
  <c r="I929" i="2"/>
  <c r="H929" i="2"/>
  <c r="G929" i="2"/>
  <c r="F929" i="2"/>
  <c r="E929" i="2"/>
  <c r="D929" i="2"/>
  <c r="J928" i="2"/>
  <c r="I928" i="2"/>
  <c r="H928" i="2"/>
  <c r="G928" i="2"/>
  <c r="F928" i="2"/>
  <c r="E928" i="2"/>
  <c r="D928" i="2"/>
  <c r="J927" i="2"/>
  <c r="I927" i="2"/>
  <c r="H927" i="2"/>
  <c r="G927" i="2"/>
  <c r="F927" i="2"/>
  <c r="E927" i="2"/>
  <c r="D927" i="2"/>
  <c r="J926" i="2"/>
  <c r="I926" i="2"/>
  <c r="H926" i="2"/>
  <c r="G926" i="2"/>
  <c r="F926" i="2"/>
  <c r="E926" i="2"/>
  <c r="D926" i="2"/>
  <c r="J925" i="2"/>
  <c r="I925" i="2"/>
  <c r="H925" i="2"/>
  <c r="G925" i="2"/>
  <c r="F925" i="2"/>
  <c r="E925" i="2"/>
  <c r="D925" i="2"/>
  <c r="J924" i="2"/>
  <c r="I924" i="2"/>
  <c r="H924" i="2"/>
  <c r="G924" i="2"/>
  <c r="F924" i="2"/>
  <c r="E924" i="2"/>
  <c r="D924" i="2"/>
  <c r="J923" i="2"/>
  <c r="I923" i="2"/>
  <c r="H923" i="2"/>
  <c r="G923" i="2"/>
  <c r="F923" i="2"/>
  <c r="E923" i="2"/>
  <c r="D923" i="2"/>
  <c r="J922" i="2"/>
  <c r="I922" i="2"/>
  <c r="H922" i="2"/>
  <c r="G922" i="2"/>
  <c r="F922" i="2"/>
  <c r="E922" i="2"/>
  <c r="D922" i="2"/>
  <c r="J921" i="2"/>
  <c r="I921" i="2"/>
  <c r="H921" i="2"/>
  <c r="G921" i="2"/>
  <c r="F921" i="2"/>
  <c r="E921" i="2"/>
  <c r="D921" i="2"/>
  <c r="J920" i="2"/>
  <c r="I920" i="2"/>
  <c r="H920" i="2"/>
  <c r="G920" i="2"/>
  <c r="F920" i="2"/>
  <c r="E920" i="2"/>
  <c r="D920" i="2"/>
  <c r="J919" i="2"/>
  <c r="I919" i="2"/>
  <c r="H919" i="2"/>
  <c r="G919" i="2"/>
  <c r="F919" i="2"/>
  <c r="E919" i="2"/>
  <c r="D919" i="2"/>
  <c r="J918" i="2"/>
  <c r="I918" i="2"/>
  <c r="H918" i="2"/>
  <c r="G918" i="2"/>
  <c r="F918" i="2"/>
  <c r="E918" i="2"/>
  <c r="D918" i="2"/>
  <c r="J916" i="2"/>
  <c r="I916" i="2"/>
  <c r="H916" i="2"/>
  <c r="G916" i="2"/>
  <c r="F916" i="2"/>
  <c r="E916" i="2"/>
  <c r="D916" i="2"/>
  <c r="J915" i="2"/>
  <c r="I915" i="2"/>
  <c r="H915" i="2"/>
  <c r="G915" i="2"/>
  <c r="F915" i="2"/>
  <c r="E915" i="2"/>
  <c r="D915" i="2"/>
  <c r="J913" i="2"/>
  <c r="I913" i="2"/>
  <c r="H913" i="2"/>
  <c r="G913" i="2"/>
  <c r="F913" i="2"/>
  <c r="E913" i="2"/>
  <c r="D913" i="2"/>
  <c r="J911" i="2"/>
  <c r="I911" i="2"/>
  <c r="H911" i="2"/>
  <c r="G911" i="2"/>
  <c r="F911" i="2"/>
  <c r="E911" i="2"/>
  <c r="D911" i="2"/>
  <c r="J910" i="2"/>
  <c r="I910" i="2"/>
  <c r="H910" i="2"/>
  <c r="G910" i="2"/>
  <c r="F910" i="2"/>
  <c r="E910" i="2"/>
  <c r="D910" i="2"/>
  <c r="J909" i="2"/>
  <c r="I909" i="2"/>
  <c r="H909" i="2"/>
  <c r="G909" i="2"/>
  <c r="F909" i="2"/>
  <c r="E909" i="2"/>
  <c r="D909" i="2"/>
  <c r="J908" i="2"/>
  <c r="I908" i="2"/>
  <c r="H908" i="2"/>
  <c r="G908" i="2"/>
  <c r="F908" i="2"/>
  <c r="E908" i="2"/>
  <c r="D908" i="2"/>
  <c r="J907" i="2"/>
  <c r="I907" i="2"/>
  <c r="H907" i="2"/>
  <c r="G907" i="2"/>
  <c r="F907" i="2"/>
  <c r="E907" i="2"/>
  <c r="D907" i="2"/>
  <c r="J906" i="2"/>
  <c r="I906" i="2"/>
  <c r="H906" i="2"/>
  <c r="G906" i="2"/>
  <c r="F906" i="2"/>
  <c r="E906" i="2"/>
  <c r="D906" i="2"/>
  <c r="J905" i="2"/>
  <c r="I905" i="2"/>
  <c r="H905" i="2"/>
  <c r="G905" i="2"/>
  <c r="F905" i="2"/>
  <c r="E905" i="2"/>
  <c r="D905" i="2"/>
  <c r="J904" i="2"/>
  <c r="I904" i="2"/>
  <c r="H904" i="2"/>
  <c r="G904" i="2"/>
  <c r="F904" i="2"/>
  <c r="E904" i="2"/>
  <c r="D904" i="2"/>
  <c r="J903" i="2"/>
  <c r="I903" i="2"/>
  <c r="H903" i="2"/>
  <c r="G903" i="2"/>
  <c r="F903" i="2"/>
  <c r="E903" i="2"/>
  <c r="D903" i="2"/>
  <c r="J902" i="2"/>
  <c r="I902" i="2"/>
  <c r="H902" i="2"/>
  <c r="G902" i="2"/>
  <c r="F902" i="2"/>
  <c r="E902" i="2"/>
  <c r="D902" i="2"/>
  <c r="J901" i="2"/>
  <c r="I901" i="2"/>
  <c r="H901" i="2"/>
  <c r="G901" i="2"/>
  <c r="F901" i="2"/>
  <c r="E901" i="2"/>
  <c r="D901" i="2"/>
  <c r="J900" i="2"/>
  <c r="I900" i="2"/>
  <c r="H900" i="2"/>
  <c r="G900" i="2"/>
  <c r="F900" i="2"/>
  <c r="E900" i="2"/>
  <c r="D900" i="2"/>
  <c r="J899" i="2"/>
  <c r="I899" i="2"/>
  <c r="H899" i="2"/>
  <c r="G899" i="2"/>
  <c r="F899" i="2"/>
  <c r="E899" i="2"/>
  <c r="D899" i="2"/>
  <c r="J898" i="2"/>
  <c r="I898" i="2"/>
  <c r="H898" i="2"/>
  <c r="G898" i="2"/>
  <c r="F898" i="2"/>
  <c r="E898" i="2"/>
  <c r="D898" i="2"/>
  <c r="J897" i="2"/>
  <c r="I897" i="2"/>
  <c r="H897" i="2"/>
  <c r="G897" i="2"/>
  <c r="F897" i="2"/>
  <c r="E897" i="2"/>
  <c r="D897" i="2"/>
  <c r="J896" i="2"/>
  <c r="I896" i="2"/>
  <c r="H896" i="2"/>
  <c r="G896" i="2"/>
  <c r="F896" i="2"/>
  <c r="E896" i="2"/>
  <c r="D896" i="2"/>
  <c r="J895" i="2"/>
  <c r="I895" i="2"/>
  <c r="H895" i="2"/>
  <c r="G895" i="2"/>
  <c r="F895" i="2"/>
  <c r="E895" i="2"/>
  <c r="D895" i="2"/>
  <c r="J894" i="2"/>
  <c r="I894" i="2"/>
  <c r="H894" i="2"/>
  <c r="G894" i="2"/>
  <c r="F894" i="2"/>
  <c r="E894" i="2"/>
  <c r="D894" i="2"/>
  <c r="J893" i="2"/>
  <c r="I893" i="2"/>
  <c r="H893" i="2"/>
  <c r="G893" i="2"/>
  <c r="F893" i="2"/>
  <c r="E893" i="2"/>
  <c r="D893" i="2"/>
  <c r="J892" i="2"/>
  <c r="I892" i="2"/>
  <c r="H892" i="2"/>
  <c r="G892" i="2"/>
  <c r="F892" i="2"/>
  <c r="E892" i="2"/>
  <c r="D892" i="2"/>
  <c r="J891" i="2"/>
  <c r="I891" i="2"/>
  <c r="H891" i="2"/>
  <c r="G891" i="2"/>
  <c r="F891" i="2"/>
  <c r="E891" i="2"/>
  <c r="D891" i="2"/>
  <c r="J890" i="2"/>
  <c r="I890" i="2"/>
  <c r="H890" i="2"/>
  <c r="G890" i="2"/>
  <c r="F890" i="2"/>
  <c r="E890" i="2"/>
  <c r="D890" i="2"/>
  <c r="J889" i="2"/>
  <c r="I889" i="2"/>
  <c r="H889" i="2"/>
  <c r="G889" i="2"/>
  <c r="F889" i="2"/>
  <c r="E889" i="2"/>
  <c r="D889" i="2"/>
  <c r="J888" i="2"/>
  <c r="I888" i="2"/>
  <c r="H888" i="2"/>
  <c r="G888" i="2"/>
  <c r="F888" i="2"/>
  <c r="E888" i="2"/>
  <c r="D888" i="2"/>
  <c r="J887" i="2"/>
  <c r="I887" i="2"/>
  <c r="H887" i="2"/>
  <c r="G887" i="2"/>
  <c r="F887" i="2"/>
  <c r="E887" i="2"/>
  <c r="D887" i="2"/>
  <c r="J886" i="2"/>
  <c r="I886" i="2"/>
  <c r="H886" i="2"/>
  <c r="G886" i="2"/>
  <c r="F886" i="2"/>
  <c r="E886" i="2"/>
  <c r="D886" i="2"/>
  <c r="J885" i="2"/>
  <c r="I885" i="2"/>
  <c r="H885" i="2"/>
  <c r="G885" i="2"/>
  <c r="F885" i="2"/>
  <c r="E885" i="2"/>
  <c r="D885" i="2"/>
  <c r="J884" i="2"/>
  <c r="I884" i="2"/>
  <c r="H884" i="2"/>
  <c r="G884" i="2"/>
  <c r="F884" i="2"/>
  <c r="E884" i="2"/>
  <c r="D884" i="2"/>
  <c r="J883" i="2"/>
  <c r="I883" i="2"/>
  <c r="H883" i="2"/>
  <c r="G883" i="2"/>
  <c r="F883" i="2"/>
  <c r="E883" i="2"/>
  <c r="D883" i="2"/>
  <c r="J882" i="2"/>
  <c r="I882" i="2"/>
  <c r="H882" i="2"/>
  <c r="G882" i="2"/>
  <c r="F882" i="2"/>
  <c r="E882" i="2"/>
  <c r="J881" i="2"/>
  <c r="I881" i="2"/>
  <c r="H881" i="2"/>
  <c r="G881" i="2"/>
  <c r="F881" i="2"/>
  <c r="E881" i="2"/>
  <c r="D881" i="2"/>
  <c r="J880" i="2"/>
  <c r="I880" i="2"/>
  <c r="H880" i="2"/>
  <c r="G880" i="2"/>
  <c r="F880" i="2"/>
  <c r="E880" i="2"/>
  <c r="D880" i="2"/>
  <c r="J879" i="2"/>
  <c r="I879" i="2"/>
  <c r="H879" i="2"/>
  <c r="G879" i="2"/>
  <c r="F879" i="2"/>
  <c r="E879" i="2"/>
  <c r="D879" i="2"/>
  <c r="J877" i="2"/>
  <c r="I877" i="2"/>
  <c r="H877" i="2"/>
  <c r="G877" i="2"/>
  <c r="F877" i="2"/>
  <c r="E877" i="2"/>
  <c r="D877" i="2"/>
  <c r="J876" i="2"/>
  <c r="I876" i="2"/>
  <c r="H876" i="2"/>
  <c r="G876" i="2"/>
  <c r="F876" i="2"/>
  <c r="E876" i="2"/>
  <c r="D876" i="2"/>
  <c r="J875" i="2"/>
  <c r="I875" i="2"/>
  <c r="H875" i="2"/>
  <c r="G875" i="2"/>
  <c r="F875" i="2"/>
  <c r="E875" i="2"/>
  <c r="J874" i="2"/>
  <c r="I874" i="2"/>
  <c r="H874" i="2"/>
  <c r="G874" i="2"/>
  <c r="F874" i="2"/>
  <c r="E874" i="2"/>
  <c r="J872" i="2"/>
  <c r="I872" i="2"/>
  <c r="H872" i="2"/>
  <c r="G872" i="2"/>
  <c r="F872" i="2"/>
  <c r="E872" i="2"/>
  <c r="D872" i="2"/>
  <c r="J871" i="2"/>
  <c r="I871" i="2"/>
  <c r="H871" i="2"/>
  <c r="G871" i="2"/>
  <c r="F871" i="2"/>
  <c r="E871" i="2"/>
  <c r="D871" i="2"/>
  <c r="J870" i="2"/>
  <c r="I870" i="2"/>
  <c r="H870" i="2"/>
  <c r="G870" i="2"/>
  <c r="F870" i="2"/>
  <c r="E870" i="2"/>
  <c r="D870" i="2"/>
  <c r="J869" i="2"/>
  <c r="I869" i="2"/>
  <c r="H869" i="2"/>
  <c r="G869" i="2"/>
  <c r="F869" i="2"/>
  <c r="E869" i="2"/>
  <c r="D869" i="2"/>
  <c r="J868" i="2"/>
  <c r="I868" i="2"/>
  <c r="H868" i="2"/>
  <c r="G868" i="2"/>
  <c r="F868" i="2"/>
  <c r="E868" i="2"/>
  <c r="D868" i="2"/>
  <c r="J866" i="2"/>
  <c r="I866" i="2"/>
  <c r="H866" i="2"/>
  <c r="G866" i="2"/>
  <c r="F866" i="2"/>
  <c r="E866" i="2"/>
  <c r="D866" i="2"/>
  <c r="J865" i="2"/>
  <c r="I865" i="2"/>
  <c r="H865" i="2"/>
  <c r="G865" i="2"/>
  <c r="F865" i="2"/>
  <c r="E865" i="2"/>
  <c r="D865" i="2"/>
  <c r="J864" i="2"/>
  <c r="I864" i="2"/>
  <c r="H864" i="2"/>
  <c r="G864" i="2"/>
  <c r="F864" i="2"/>
  <c r="E864" i="2"/>
  <c r="D864" i="2"/>
  <c r="J863" i="2"/>
  <c r="I863" i="2"/>
  <c r="H863" i="2"/>
  <c r="G863" i="2"/>
  <c r="F863" i="2"/>
  <c r="E863" i="2"/>
  <c r="D863" i="2"/>
  <c r="J862" i="2"/>
  <c r="I862" i="2"/>
  <c r="H862" i="2"/>
  <c r="G862" i="2"/>
  <c r="F862" i="2"/>
  <c r="E862" i="2"/>
  <c r="D862" i="2"/>
  <c r="J861" i="2"/>
  <c r="I861" i="2"/>
  <c r="H861" i="2"/>
  <c r="G861" i="2"/>
  <c r="F861" i="2"/>
  <c r="E861" i="2"/>
  <c r="D861" i="2"/>
  <c r="J860" i="2"/>
  <c r="I860" i="2"/>
  <c r="H860" i="2"/>
  <c r="G860" i="2"/>
  <c r="F860" i="2"/>
  <c r="E860" i="2"/>
  <c r="D860" i="2"/>
  <c r="J859" i="2"/>
  <c r="I859" i="2"/>
  <c r="H859" i="2"/>
  <c r="G859" i="2"/>
  <c r="F859" i="2"/>
  <c r="E859" i="2"/>
  <c r="D859" i="2"/>
  <c r="J858" i="2"/>
  <c r="I858" i="2"/>
  <c r="H858" i="2"/>
  <c r="G858" i="2"/>
  <c r="F858" i="2"/>
  <c r="E858" i="2"/>
  <c r="D858" i="2"/>
  <c r="J856" i="2"/>
  <c r="I856" i="2"/>
  <c r="H856" i="2"/>
  <c r="G856" i="2"/>
  <c r="F856" i="2"/>
  <c r="E856" i="2"/>
  <c r="D856" i="2"/>
  <c r="J855" i="2"/>
  <c r="I855" i="2"/>
  <c r="H855" i="2"/>
  <c r="G855" i="2"/>
  <c r="F855" i="2"/>
  <c r="E855" i="2"/>
  <c r="D855" i="2"/>
  <c r="J854" i="2"/>
  <c r="I854" i="2"/>
  <c r="H854" i="2"/>
  <c r="G854" i="2"/>
  <c r="F854" i="2"/>
  <c r="E854" i="2"/>
  <c r="D854" i="2"/>
  <c r="J853" i="2"/>
  <c r="I853" i="2"/>
  <c r="H853" i="2"/>
  <c r="G853" i="2"/>
  <c r="F853" i="2"/>
  <c r="E853" i="2"/>
  <c r="D853" i="2"/>
  <c r="J852" i="2"/>
  <c r="I852" i="2"/>
  <c r="H852" i="2"/>
  <c r="G852" i="2"/>
  <c r="F852" i="2"/>
  <c r="E852" i="2"/>
  <c r="D852" i="2"/>
  <c r="J851" i="2"/>
  <c r="I851" i="2"/>
  <c r="H851" i="2"/>
  <c r="G851" i="2"/>
  <c r="F851" i="2"/>
  <c r="E851" i="2"/>
  <c r="D851" i="2"/>
  <c r="J850" i="2"/>
  <c r="I850" i="2"/>
  <c r="H850" i="2"/>
  <c r="G850" i="2"/>
  <c r="F850" i="2"/>
  <c r="E850" i="2"/>
  <c r="D850" i="2"/>
  <c r="J849" i="2"/>
  <c r="I849" i="2"/>
  <c r="H849" i="2"/>
  <c r="G849" i="2"/>
  <c r="F849" i="2"/>
  <c r="E849" i="2"/>
  <c r="D849" i="2"/>
  <c r="J848" i="2"/>
  <c r="I848" i="2"/>
  <c r="H848" i="2"/>
  <c r="G848" i="2"/>
  <c r="F848" i="2"/>
  <c r="E848" i="2"/>
  <c r="D848" i="2"/>
  <c r="J847" i="2"/>
  <c r="I847" i="2"/>
  <c r="H847" i="2"/>
  <c r="G847" i="2"/>
  <c r="F847" i="2"/>
  <c r="E847" i="2"/>
  <c r="D847" i="2"/>
  <c r="J846" i="2"/>
  <c r="I846" i="2"/>
  <c r="H846" i="2"/>
  <c r="G846" i="2"/>
  <c r="F846" i="2"/>
  <c r="E846" i="2"/>
  <c r="D846" i="2"/>
  <c r="J845" i="2"/>
  <c r="I845" i="2"/>
  <c r="H845" i="2"/>
  <c r="G845" i="2"/>
  <c r="F845" i="2"/>
  <c r="E845" i="2"/>
  <c r="D845" i="2"/>
  <c r="J843" i="2"/>
  <c r="I843" i="2"/>
  <c r="H843" i="2"/>
  <c r="G843" i="2"/>
  <c r="F843" i="2"/>
  <c r="E843" i="2"/>
  <c r="D843" i="2"/>
  <c r="J842" i="2"/>
  <c r="I842" i="2"/>
  <c r="H842" i="2"/>
  <c r="G842" i="2"/>
  <c r="F842" i="2"/>
  <c r="E842" i="2"/>
  <c r="D842" i="2"/>
  <c r="J841" i="2"/>
  <c r="I841" i="2"/>
  <c r="H841" i="2"/>
  <c r="G841" i="2"/>
  <c r="F841" i="2"/>
  <c r="E841" i="2"/>
  <c r="D841" i="2"/>
  <c r="J840" i="2"/>
  <c r="I840" i="2"/>
  <c r="H840" i="2"/>
  <c r="G840" i="2"/>
  <c r="F840" i="2"/>
  <c r="E840" i="2"/>
  <c r="D840" i="2"/>
  <c r="J838" i="2"/>
  <c r="I838" i="2"/>
  <c r="H838" i="2"/>
  <c r="G838" i="2"/>
  <c r="F838" i="2"/>
  <c r="E838" i="2"/>
  <c r="D838" i="2"/>
  <c r="J837" i="2"/>
  <c r="I837" i="2"/>
  <c r="H837" i="2"/>
  <c r="G837" i="2"/>
  <c r="F837" i="2"/>
  <c r="E837" i="2"/>
  <c r="D837" i="2"/>
  <c r="J836" i="2"/>
  <c r="I836" i="2"/>
  <c r="H836" i="2"/>
  <c r="G836" i="2"/>
  <c r="F836" i="2"/>
  <c r="E836" i="2"/>
  <c r="D836" i="2"/>
  <c r="J835" i="2"/>
  <c r="I835" i="2"/>
  <c r="H835" i="2"/>
  <c r="G835" i="2"/>
  <c r="F835" i="2"/>
  <c r="E835" i="2"/>
  <c r="J834" i="2"/>
  <c r="I834" i="2"/>
  <c r="H834" i="2"/>
  <c r="G834" i="2"/>
  <c r="F834" i="2"/>
  <c r="E834" i="2"/>
  <c r="D834" i="2"/>
  <c r="J833" i="2"/>
  <c r="I833" i="2"/>
  <c r="H833" i="2"/>
  <c r="G833" i="2"/>
  <c r="F833" i="2"/>
  <c r="E833" i="2"/>
  <c r="D833" i="2"/>
  <c r="J832" i="2"/>
  <c r="I832" i="2"/>
  <c r="H832" i="2"/>
  <c r="G832" i="2"/>
  <c r="F832" i="2"/>
  <c r="E832" i="2"/>
  <c r="D832" i="2"/>
  <c r="J831" i="2"/>
  <c r="I831" i="2"/>
  <c r="H831" i="2"/>
  <c r="G831" i="2"/>
  <c r="F831" i="2"/>
  <c r="E831" i="2"/>
  <c r="D831" i="2"/>
  <c r="J830" i="2"/>
  <c r="I830" i="2"/>
  <c r="H830" i="2"/>
  <c r="G830" i="2"/>
  <c r="F830" i="2"/>
  <c r="E830" i="2"/>
  <c r="D830" i="2"/>
  <c r="J829" i="2"/>
  <c r="I829" i="2"/>
  <c r="H829" i="2"/>
  <c r="G829" i="2"/>
  <c r="F829" i="2"/>
  <c r="E829" i="2"/>
  <c r="D829" i="2"/>
  <c r="J828" i="2"/>
  <c r="I828" i="2"/>
  <c r="H828" i="2"/>
  <c r="G828" i="2"/>
  <c r="F828" i="2"/>
  <c r="E828" i="2"/>
  <c r="D828" i="2"/>
  <c r="J827" i="2"/>
  <c r="I827" i="2"/>
  <c r="H827" i="2"/>
  <c r="G827" i="2"/>
  <c r="F827" i="2"/>
  <c r="E827" i="2"/>
  <c r="D827" i="2"/>
  <c r="J826" i="2"/>
  <c r="I826" i="2"/>
  <c r="H826" i="2"/>
  <c r="G826" i="2"/>
  <c r="F826" i="2"/>
  <c r="E826" i="2"/>
  <c r="D826" i="2"/>
  <c r="J825" i="2"/>
  <c r="I825" i="2"/>
  <c r="H825" i="2"/>
  <c r="G825" i="2"/>
  <c r="F825" i="2"/>
  <c r="E825" i="2"/>
  <c r="D825" i="2"/>
  <c r="J824" i="2"/>
  <c r="I824" i="2"/>
  <c r="H824" i="2"/>
  <c r="G824" i="2"/>
  <c r="F824" i="2"/>
  <c r="E824" i="2"/>
  <c r="D824" i="2"/>
  <c r="J823" i="2"/>
  <c r="I823" i="2"/>
  <c r="H823" i="2"/>
  <c r="G823" i="2"/>
  <c r="F823" i="2"/>
  <c r="E823" i="2"/>
  <c r="D823" i="2"/>
  <c r="J822" i="2"/>
  <c r="I822" i="2"/>
  <c r="H822" i="2"/>
  <c r="G822" i="2"/>
  <c r="F822" i="2"/>
  <c r="E822" i="2"/>
  <c r="J821" i="2"/>
  <c r="I821" i="2"/>
  <c r="H821" i="2"/>
  <c r="G821" i="2"/>
  <c r="F821" i="2"/>
  <c r="E821" i="2"/>
  <c r="D821" i="2"/>
  <c r="J819" i="2"/>
  <c r="I819" i="2"/>
  <c r="H819" i="2"/>
  <c r="G819" i="2"/>
  <c r="F819" i="2"/>
  <c r="E819" i="2"/>
  <c r="D819" i="2"/>
  <c r="J818" i="2"/>
  <c r="I818" i="2"/>
  <c r="H818" i="2"/>
  <c r="G818" i="2"/>
  <c r="F818" i="2"/>
  <c r="E818" i="2"/>
  <c r="D818" i="2"/>
  <c r="J816" i="2"/>
  <c r="I816" i="2"/>
  <c r="H816" i="2"/>
  <c r="G816" i="2"/>
  <c r="F816" i="2"/>
  <c r="E816" i="2"/>
  <c r="D816" i="2"/>
  <c r="J815" i="2"/>
  <c r="I815" i="2"/>
  <c r="H815" i="2"/>
  <c r="G815" i="2"/>
  <c r="F815" i="2"/>
  <c r="E815" i="2"/>
  <c r="D815" i="2"/>
  <c r="J814" i="2"/>
  <c r="I814" i="2"/>
  <c r="H814" i="2"/>
  <c r="G814" i="2"/>
  <c r="F814" i="2"/>
  <c r="E814" i="2"/>
  <c r="D814" i="2"/>
  <c r="J813" i="2"/>
  <c r="I813" i="2"/>
  <c r="H813" i="2"/>
  <c r="G813" i="2"/>
  <c r="F813" i="2"/>
  <c r="E813" i="2"/>
  <c r="D813" i="2"/>
  <c r="J812" i="2"/>
  <c r="I812" i="2"/>
  <c r="H812" i="2"/>
  <c r="G812" i="2"/>
  <c r="F812" i="2"/>
  <c r="E812" i="2"/>
  <c r="D812" i="2"/>
  <c r="J811" i="2"/>
  <c r="I811" i="2"/>
  <c r="H811" i="2"/>
  <c r="G811" i="2"/>
  <c r="F811" i="2"/>
  <c r="E811" i="2"/>
  <c r="D811" i="2"/>
  <c r="J810" i="2"/>
  <c r="I810" i="2"/>
  <c r="H810" i="2"/>
  <c r="G810" i="2"/>
  <c r="F810" i="2"/>
  <c r="E810" i="2"/>
  <c r="D810" i="2"/>
  <c r="J809" i="2"/>
  <c r="I809" i="2"/>
  <c r="H809" i="2"/>
  <c r="G809" i="2"/>
  <c r="F809" i="2"/>
  <c r="E809" i="2"/>
  <c r="D809" i="2"/>
  <c r="J808" i="2"/>
  <c r="I808" i="2"/>
  <c r="H808" i="2"/>
  <c r="G808" i="2"/>
  <c r="F808" i="2"/>
  <c r="E808" i="2"/>
  <c r="D808" i="2"/>
  <c r="J807" i="2"/>
  <c r="I807" i="2"/>
  <c r="H807" i="2"/>
  <c r="G807" i="2"/>
  <c r="F807" i="2"/>
  <c r="E807" i="2"/>
  <c r="D807" i="2"/>
  <c r="J805" i="2"/>
  <c r="I805" i="2"/>
  <c r="H805" i="2"/>
  <c r="G805" i="2"/>
  <c r="F805" i="2"/>
  <c r="E805" i="2"/>
  <c r="D805" i="2"/>
  <c r="J803" i="2"/>
  <c r="I803" i="2"/>
  <c r="H803" i="2"/>
  <c r="G803" i="2"/>
  <c r="F803" i="2"/>
  <c r="E803" i="2"/>
  <c r="D803" i="2"/>
  <c r="J802" i="2"/>
  <c r="I802" i="2"/>
  <c r="H802" i="2"/>
  <c r="G802" i="2"/>
  <c r="F802" i="2"/>
  <c r="E802" i="2"/>
  <c r="D802" i="2"/>
  <c r="J801" i="2"/>
  <c r="I801" i="2"/>
  <c r="H801" i="2"/>
  <c r="G801" i="2"/>
  <c r="F801" i="2"/>
  <c r="E801" i="2"/>
  <c r="D801" i="2"/>
  <c r="J800" i="2"/>
  <c r="I800" i="2"/>
  <c r="H800" i="2"/>
  <c r="G800" i="2"/>
  <c r="F800" i="2"/>
  <c r="E800" i="2"/>
  <c r="D800" i="2"/>
  <c r="J799" i="2"/>
  <c r="I799" i="2"/>
  <c r="H799" i="2"/>
  <c r="G799" i="2"/>
  <c r="F799" i="2"/>
  <c r="E799" i="2"/>
  <c r="D799" i="2"/>
  <c r="J798" i="2"/>
  <c r="I798" i="2"/>
  <c r="H798" i="2"/>
  <c r="G798" i="2"/>
  <c r="F798" i="2"/>
  <c r="E798" i="2"/>
  <c r="D798" i="2"/>
  <c r="J797" i="2"/>
  <c r="I797" i="2"/>
  <c r="H797" i="2"/>
  <c r="G797" i="2"/>
  <c r="F797" i="2"/>
  <c r="E797" i="2"/>
  <c r="D797" i="2"/>
  <c r="J796" i="2"/>
  <c r="I796" i="2"/>
  <c r="H796" i="2"/>
  <c r="G796" i="2"/>
  <c r="F796" i="2"/>
  <c r="E796" i="2"/>
  <c r="D796" i="2"/>
  <c r="J795" i="2"/>
  <c r="I795" i="2"/>
  <c r="H795" i="2"/>
  <c r="G795" i="2"/>
  <c r="F795" i="2"/>
  <c r="E795" i="2"/>
  <c r="D795" i="2"/>
  <c r="J794" i="2"/>
  <c r="I794" i="2"/>
  <c r="H794" i="2"/>
  <c r="G794" i="2"/>
  <c r="F794" i="2"/>
  <c r="E794" i="2"/>
  <c r="D794" i="2"/>
  <c r="J793" i="2"/>
  <c r="I793" i="2"/>
  <c r="H793" i="2"/>
  <c r="G793" i="2"/>
  <c r="F793" i="2"/>
  <c r="E793" i="2"/>
  <c r="D793" i="2"/>
  <c r="J792" i="2"/>
  <c r="I792" i="2"/>
  <c r="H792" i="2"/>
  <c r="G792" i="2"/>
  <c r="F792" i="2"/>
  <c r="E792" i="2"/>
  <c r="D792" i="2"/>
  <c r="J791" i="2"/>
  <c r="I791" i="2"/>
  <c r="H791" i="2"/>
  <c r="G791" i="2"/>
  <c r="F791" i="2"/>
  <c r="E791" i="2"/>
  <c r="D791" i="2"/>
  <c r="J790" i="2"/>
  <c r="I790" i="2"/>
  <c r="H790" i="2"/>
  <c r="G790" i="2"/>
  <c r="F790" i="2"/>
  <c r="E790" i="2"/>
  <c r="D790" i="2"/>
  <c r="J789" i="2"/>
  <c r="I789" i="2"/>
  <c r="H789" i="2"/>
  <c r="G789" i="2"/>
  <c r="F789" i="2"/>
  <c r="E789" i="2"/>
  <c r="D789" i="2"/>
  <c r="J788" i="2"/>
  <c r="I788" i="2"/>
  <c r="H788" i="2"/>
  <c r="G788" i="2"/>
  <c r="F788" i="2"/>
  <c r="E788" i="2"/>
  <c r="D788" i="2"/>
  <c r="J787" i="2"/>
  <c r="I787" i="2"/>
  <c r="H787" i="2"/>
  <c r="G787" i="2"/>
  <c r="F787" i="2"/>
  <c r="E787" i="2"/>
  <c r="D787" i="2"/>
  <c r="J786" i="2"/>
  <c r="I786" i="2"/>
  <c r="H786" i="2"/>
  <c r="G786" i="2"/>
  <c r="F786" i="2"/>
  <c r="E786" i="2"/>
  <c r="D786" i="2"/>
  <c r="J785" i="2"/>
  <c r="I785" i="2"/>
  <c r="H785" i="2"/>
  <c r="G785" i="2"/>
  <c r="F785" i="2"/>
  <c r="E785" i="2"/>
  <c r="D785" i="2"/>
  <c r="J784" i="2"/>
  <c r="I784" i="2"/>
  <c r="H784" i="2"/>
  <c r="G784" i="2"/>
  <c r="F784" i="2"/>
  <c r="E784" i="2"/>
  <c r="D784" i="2"/>
  <c r="J783" i="2"/>
  <c r="I783" i="2"/>
  <c r="H783" i="2"/>
  <c r="G783" i="2"/>
  <c r="F783" i="2"/>
  <c r="E783" i="2"/>
  <c r="D783" i="2"/>
  <c r="J782" i="2"/>
  <c r="I782" i="2"/>
  <c r="H782" i="2"/>
  <c r="G782" i="2"/>
  <c r="F782" i="2"/>
  <c r="E782" i="2"/>
  <c r="D782" i="2"/>
  <c r="J781" i="2"/>
  <c r="I781" i="2"/>
  <c r="H781" i="2"/>
  <c r="G781" i="2"/>
  <c r="F781" i="2"/>
  <c r="E781" i="2"/>
  <c r="D781" i="2"/>
  <c r="J780" i="2"/>
  <c r="I780" i="2"/>
  <c r="H780" i="2"/>
  <c r="G780" i="2"/>
  <c r="F780" i="2"/>
  <c r="E780" i="2"/>
  <c r="D780" i="2"/>
  <c r="J779" i="2"/>
  <c r="I779" i="2"/>
  <c r="H779" i="2"/>
  <c r="G779" i="2"/>
  <c r="F779" i="2"/>
  <c r="E779" i="2"/>
  <c r="D779" i="2"/>
  <c r="J778" i="2"/>
  <c r="I778" i="2"/>
  <c r="H778" i="2"/>
  <c r="G778" i="2"/>
  <c r="F778" i="2"/>
  <c r="E778" i="2"/>
  <c r="D778" i="2"/>
  <c r="J777" i="2"/>
  <c r="I777" i="2"/>
  <c r="H777" i="2"/>
  <c r="G777" i="2"/>
  <c r="F777" i="2"/>
  <c r="E777" i="2"/>
  <c r="D777" i="2"/>
  <c r="J776" i="2"/>
  <c r="I776" i="2"/>
  <c r="H776" i="2"/>
  <c r="G776" i="2"/>
  <c r="F776" i="2"/>
  <c r="E776" i="2"/>
  <c r="D776" i="2"/>
  <c r="J775" i="2"/>
  <c r="I775" i="2"/>
  <c r="H775" i="2"/>
  <c r="G775" i="2"/>
  <c r="F775" i="2"/>
  <c r="E775" i="2"/>
  <c r="D775" i="2"/>
  <c r="J774" i="2"/>
  <c r="I774" i="2"/>
  <c r="H774" i="2"/>
  <c r="G774" i="2"/>
  <c r="F774" i="2"/>
  <c r="E774" i="2"/>
  <c r="D774" i="2"/>
  <c r="J773" i="2"/>
  <c r="I773" i="2"/>
  <c r="H773" i="2"/>
  <c r="G773" i="2"/>
  <c r="F773" i="2"/>
  <c r="E773" i="2"/>
  <c r="D773" i="2"/>
  <c r="J772" i="2"/>
  <c r="I772" i="2"/>
  <c r="H772" i="2"/>
  <c r="G772" i="2"/>
  <c r="F772" i="2"/>
  <c r="E772" i="2"/>
  <c r="D772" i="2"/>
  <c r="J771" i="2"/>
  <c r="I771" i="2"/>
  <c r="H771" i="2"/>
  <c r="G771" i="2"/>
  <c r="F771" i="2"/>
  <c r="E771" i="2"/>
  <c r="D771" i="2"/>
  <c r="J770" i="2"/>
  <c r="I770" i="2"/>
  <c r="H770" i="2"/>
  <c r="G770" i="2"/>
  <c r="F770" i="2"/>
  <c r="E770" i="2"/>
  <c r="D770" i="2"/>
  <c r="J769" i="2"/>
  <c r="I769" i="2"/>
  <c r="H769" i="2"/>
  <c r="G769" i="2"/>
  <c r="F769" i="2"/>
  <c r="E769" i="2"/>
  <c r="D769" i="2"/>
  <c r="J768" i="2"/>
  <c r="I768" i="2"/>
  <c r="H768" i="2"/>
  <c r="G768" i="2"/>
  <c r="F768" i="2"/>
  <c r="E768" i="2"/>
  <c r="D768" i="2"/>
  <c r="J767" i="2"/>
  <c r="I767" i="2"/>
  <c r="H767" i="2"/>
  <c r="G767" i="2"/>
  <c r="F767" i="2"/>
  <c r="E767" i="2"/>
  <c r="D767" i="2"/>
  <c r="J766" i="2"/>
  <c r="I766" i="2"/>
  <c r="H766" i="2"/>
  <c r="G766" i="2"/>
  <c r="F766" i="2"/>
  <c r="E766" i="2"/>
  <c r="D766" i="2"/>
  <c r="J765" i="2"/>
  <c r="I765" i="2"/>
  <c r="H765" i="2"/>
  <c r="G765" i="2"/>
  <c r="F765" i="2"/>
  <c r="E765" i="2"/>
  <c r="D765" i="2"/>
  <c r="J764" i="2"/>
  <c r="I764" i="2"/>
  <c r="H764" i="2"/>
  <c r="G764" i="2"/>
  <c r="F764" i="2"/>
  <c r="E764" i="2"/>
  <c r="D764" i="2"/>
  <c r="J763" i="2"/>
  <c r="I763" i="2"/>
  <c r="H763" i="2"/>
  <c r="G763" i="2"/>
  <c r="F763" i="2"/>
  <c r="E763" i="2"/>
  <c r="D763" i="2"/>
  <c r="J762" i="2"/>
  <c r="I762" i="2"/>
  <c r="H762" i="2"/>
  <c r="G762" i="2"/>
  <c r="F762" i="2"/>
  <c r="E762" i="2"/>
  <c r="D762" i="2"/>
  <c r="J761" i="2"/>
  <c r="I761" i="2"/>
  <c r="H761" i="2"/>
  <c r="G761" i="2"/>
  <c r="F761" i="2"/>
  <c r="E761" i="2"/>
  <c r="D761" i="2"/>
  <c r="J760" i="2"/>
  <c r="I760" i="2"/>
  <c r="H760" i="2"/>
  <c r="G760" i="2"/>
  <c r="F760" i="2"/>
  <c r="E760" i="2"/>
  <c r="D760" i="2"/>
  <c r="J759" i="2"/>
  <c r="I759" i="2"/>
  <c r="H759" i="2"/>
  <c r="G759" i="2"/>
  <c r="F759" i="2"/>
  <c r="E759" i="2"/>
  <c r="D759" i="2"/>
  <c r="J757" i="2"/>
  <c r="I757" i="2"/>
  <c r="H757" i="2"/>
  <c r="G757" i="2"/>
  <c r="F757" i="2"/>
  <c r="E757" i="2"/>
  <c r="D757" i="2"/>
  <c r="J756" i="2"/>
  <c r="I756" i="2"/>
  <c r="H756" i="2"/>
  <c r="G756" i="2"/>
  <c r="F756" i="2"/>
  <c r="E756" i="2"/>
  <c r="D756" i="2"/>
  <c r="J755" i="2"/>
  <c r="I755" i="2"/>
  <c r="H755" i="2"/>
  <c r="G755" i="2"/>
  <c r="F755" i="2"/>
  <c r="E755" i="2"/>
  <c r="D755" i="2"/>
  <c r="J754" i="2"/>
  <c r="I754" i="2"/>
  <c r="H754" i="2"/>
  <c r="G754" i="2"/>
  <c r="F754" i="2"/>
  <c r="E754" i="2"/>
  <c r="D754" i="2"/>
  <c r="J753" i="2"/>
  <c r="I753" i="2"/>
  <c r="H753" i="2"/>
  <c r="G753" i="2"/>
  <c r="F753" i="2"/>
  <c r="E753" i="2"/>
  <c r="D753" i="2"/>
  <c r="J752" i="2"/>
  <c r="I752" i="2"/>
  <c r="H752" i="2"/>
  <c r="G752" i="2"/>
  <c r="F752" i="2"/>
  <c r="E752" i="2"/>
  <c r="D752" i="2"/>
  <c r="J751" i="2"/>
  <c r="I751" i="2"/>
  <c r="H751" i="2"/>
  <c r="G751" i="2"/>
  <c r="F751" i="2"/>
  <c r="E751" i="2"/>
  <c r="D751" i="2"/>
  <c r="J750" i="2"/>
  <c r="I750" i="2"/>
  <c r="H750" i="2"/>
  <c r="G750" i="2"/>
  <c r="F750" i="2"/>
  <c r="E750" i="2"/>
  <c r="D750" i="2"/>
  <c r="J749" i="2"/>
  <c r="I749" i="2"/>
  <c r="H749" i="2"/>
  <c r="G749" i="2"/>
  <c r="F749" i="2"/>
  <c r="E749" i="2"/>
  <c r="D749" i="2"/>
  <c r="J748" i="2"/>
  <c r="I748" i="2"/>
  <c r="H748" i="2"/>
  <c r="G748" i="2"/>
  <c r="F748" i="2"/>
  <c r="E748" i="2"/>
  <c r="D748" i="2"/>
  <c r="J747" i="2"/>
  <c r="I747" i="2"/>
  <c r="H747" i="2"/>
  <c r="G747" i="2"/>
  <c r="F747" i="2"/>
  <c r="E747" i="2"/>
  <c r="D747" i="2"/>
  <c r="J745" i="2"/>
  <c r="I745" i="2"/>
  <c r="H745" i="2"/>
  <c r="G745" i="2"/>
  <c r="F745" i="2"/>
  <c r="E745" i="2"/>
  <c r="D745" i="2"/>
  <c r="J744" i="2"/>
  <c r="I744" i="2"/>
  <c r="H744" i="2"/>
  <c r="G744" i="2"/>
  <c r="F744" i="2"/>
  <c r="E744" i="2"/>
  <c r="D744" i="2"/>
  <c r="J743" i="2"/>
  <c r="I743" i="2"/>
  <c r="H743" i="2"/>
  <c r="G743" i="2"/>
  <c r="F743" i="2"/>
  <c r="E743" i="2"/>
  <c r="D743" i="2"/>
  <c r="J742" i="2"/>
  <c r="I742" i="2"/>
  <c r="H742" i="2"/>
  <c r="G742" i="2"/>
  <c r="F742" i="2"/>
  <c r="E742" i="2"/>
  <c r="D742" i="2"/>
  <c r="J741" i="2"/>
  <c r="I741" i="2"/>
  <c r="H741" i="2"/>
  <c r="G741" i="2"/>
  <c r="F741" i="2"/>
  <c r="E741" i="2"/>
  <c r="D741" i="2"/>
  <c r="J740" i="2"/>
  <c r="I740" i="2"/>
  <c r="H740" i="2"/>
  <c r="G740" i="2"/>
  <c r="F740" i="2"/>
  <c r="E740" i="2"/>
  <c r="D740" i="2"/>
  <c r="J738" i="2"/>
  <c r="I738" i="2"/>
  <c r="H738" i="2"/>
  <c r="G738" i="2"/>
  <c r="F738" i="2"/>
  <c r="E738" i="2"/>
  <c r="D738" i="2"/>
  <c r="J737" i="2"/>
  <c r="I737" i="2"/>
  <c r="H737" i="2"/>
  <c r="G737" i="2"/>
  <c r="F737" i="2"/>
  <c r="E737" i="2"/>
  <c r="D737" i="2"/>
  <c r="J736" i="2"/>
  <c r="I736" i="2"/>
  <c r="H736" i="2"/>
  <c r="G736" i="2"/>
  <c r="F736" i="2"/>
  <c r="E736" i="2"/>
  <c r="D736" i="2"/>
  <c r="J735" i="2"/>
  <c r="I735" i="2"/>
  <c r="H735" i="2"/>
  <c r="G735" i="2"/>
  <c r="F735" i="2"/>
  <c r="E735" i="2"/>
  <c r="D735" i="2"/>
  <c r="J734" i="2"/>
  <c r="I734" i="2"/>
  <c r="H734" i="2"/>
  <c r="G734" i="2"/>
  <c r="F734" i="2"/>
  <c r="E734" i="2"/>
  <c r="D734" i="2"/>
  <c r="J733" i="2"/>
  <c r="I733" i="2"/>
  <c r="H733" i="2"/>
  <c r="G733" i="2"/>
  <c r="F733" i="2"/>
  <c r="E733" i="2"/>
  <c r="D733" i="2"/>
  <c r="J732" i="2"/>
  <c r="I732" i="2"/>
  <c r="H732" i="2"/>
  <c r="G732" i="2"/>
  <c r="F732" i="2"/>
  <c r="E732" i="2"/>
  <c r="D732" i="2"/>
  <c r="J731" i="2"/>
  <c r="I731" i="2"/>
  <c r="H731" i="2"/>
  <c r="G731" i="2"/>
  <c r="F731" i="2"/>
  <c r="E731" i="2"/>
  <c r="D731" i="2"/>
  <c r="J730" i="2"/>
  <c r="I730" i="2"/>
  <c r="H730" i="2"/>
  <c r="G730" i="2"/>
  <c r="F730" i="2"/>
  <c r="E730" i="2"/>
  <c r="D730" i="2"/>
  <c r="J729" i="2"/>
  <c r="I729" i="2"/>
  <c r="H729" i="2"/>
  <c r="G729" i="2"/>
  <c r="F729" i="2"/>
  <c r="E729" i="2"/>
  <c r="D729" i="2"/>
  <c r="J728" i="2"/>
  <c r="I728" i="2"/>
  <c r="H728" i="2"/>
  <c r="G728" i="2"/>
  <c r="F728" i="2"/>
  <c r="E728" i="2"/>
  <c r="D728" i="2"/>
  <c r="J727" i="2"/>
  <c r="I727" i="2"/>
  <c r="H727" i="2"/>
  <c r="G727" i="2"/>
  <c r="F727" i="2"/>
  <c r="E727" i="2"/>
  <c r="D727" i="2"/>
  <c r="J726" i="2"/>
  <c r="I726" i="2"/>
  <c r="H726" i="2"/>
  <c r="G726" i="2"/>
  <c r="F726" i="2"/>
  <c r="E726" i="2"/>
  <c r="D726" i="2"/>
  <c r="J725" i="2"/>
  <c r="I725" i="2"/>
  <c r="H725" i="2"/>
  <c r="G725" i="2"/>
  <c r="F725" i="2"/>
  <c r="E725" i="2"/>
  <c r="D725" i="2"/>
  <c r="J724" i="2"/>
  <c r="I724" i="2"/>
  <c r="H724" i="2"/>
  <c r="G724" i="2"/>
  <c r="F724" i="2"/>
  <c r="E724" i="2"/>
  <c r="D724" i="2"/>
  <c r="J723" i="2"/>
  <c r="I723" i="2"/>
  <c r="H723" i="2"/>
  <c r="G723" i="2"/>
  <c r="F723" i="2"/>
  <c r="E723" i="2"/>
  <c r="D723" i="2"/>
  <c r="J722" i="2"/>
  <c r="I722" i="2"/>
  <c r="H722" i="2"/>
  <c r="G722" i="2"/>
  <c r="F722" i="2"/>
  <c r="E722" i="2"/>
  <c r="D722" i="2"/>
  <c r="J721" i="2"/>
  <c r="I721" i="2"/>
  <c r="H721" i="2"/>
  <c r="G721" i="2"/>
  <c r="F721" i="2"/>
  <c r="E721" i="2"/>
  <c r="D721" i="2"/>
  <c r="J720" i="2"/>
  <c r="I720" i="2"/>
  <c r="H720" i="2"/>
  <c r="G720" i="2"/>
  <c r="F720" i="2"/>
  <c r="E720" i="2"/>
  <c r="D720" i="2"/>
  <c r="J719" i="2"/>
  <c r="I719" i="2"/>
  <c r="H719" i="2"/>
  <c r="G719" i="2"/>
  <c r="F719" i="2"/>
  <c r="E719" i="2"/>
  <c r="D719" i="2"/>
  <c r="J718" i="2"/>
  <c r="I718" i="2"/>
  <c r="H718" i="2"/>
  <c r="G718" i="2"/>
  <c r="F718" i="2"/>
  <c r="E718" i="2"/>
  <c r="D718" i="2"/>
  <c r="J717" i="2"/>
  <c r="I717" i="2"/>
  <c r="H717" i="2"/>
  <c r="G717" i="2"/>
  <c r="F717" i="2"/>
  <c r="E717" i="2"/>
  <c r="D717" i="2"/>
  <c r="J716" i="2"/>
  <c r="I716" i="2"/>
  <c r="H716" i="2"/>
  <c r="G716" i="2"/>
  <c r="F716" i="2"/>
  <c r="E716" i="2"/>
  <c r="D716" i="2"/>
  <c r="J715" i="2"/>
  <c r="I715" i="2"/>
  <c r="H715" i="2"/>
  <c r="G715" i="2"/>
  <c r="F715" i="2"/>
  <c r="E715" i="2"/>
  <c r="D715" i="2"/>
  <c r="J714" i="2"/>
  <c r="I714" i="2"/>
  <c r="H714" i="2"/>
  <c r="G714" i="2"/>
  <c r="F714" i="2"/>
  <c r="E714" i="2"/>
  <c r="D714" i="2"/>
  <c r="J713" i="2"/>
  <c r="I713" i="2"/>
  <c r="H713" i="2"/>
  <c r="G713" i="2"/>
  <c r="F713" i="2"/>
  <c r="E713" i="2"/>
  <c r="D713" i="2"/>
  <c r="J712" i="2"/>
  <c r="I712" i="2"/>
  <c r="H712" i="2"/>
  <c r="G712" i="2"/>
  <c r="F712" i="2"/>
  <c r="E712" i="2"/>
  <c r="D712" i="2"/>
  <c r="J711" i="2"/>
  <c r="I711" i="2"/>
  <c r="H711" i="2"/>
  <c r="G711" i="2"/>
  <c r="F711" i="2"/>
  <c r="E711" i="2"/>
  <c r="D711" i="2"/>
  <c r="J710" i="2"/>
  <c r="I710" i="2"/>
  <c r="H710" i="2"/>
  <c r="G710" i="2"/>
  <c r="F710" i="2"/>
  <c r="E710" i="2"/>
  <c r="D710" i="2"/>
  <c r="J709" i="2"/>
  <c r="I709" i="2"/>
  <c r="H709" i="2"/>
  <c r="G709" i="2"/>
  <c r="F709" i="2"/>
  <c r="E709" i="2"/>
  <c r="D709" i="2"/>
  <c r="J708" i="2"/>
  <c r="I708" i="2"/>
  <c r="H708" i="2"/>
  <c r="G708" i="2"/>
  <c r="F708" i="2"/>
  <c r="E708" i="2"/>
  <c r="D708" i="2"/>
  <c r="J707" i="2"/>
  <c r="I707" i="2"/>
  <c r="H707" i="2"/>
  <c r="G707" i="2"/>
  <c r="F707" i="2"/>
  <c r="E707" i="2"/>
  <c r="D707" i="2"/>
  <c r="J706" i="2"/>
  <c r="I706" i="2"/>
  <c r="H706" i="2"/>
  <c r="G706" i="2"/>
  <c r="F706" i="2"/>
  <c r="E706" i="2"/>
  <c r="D706" i="2"/>
  <c r="J705" i="2"/>
  <c r="I705" i="2"/>
  <c r="H705" i="2"/>
  <c r="G705" i="2"/>
  <c r="F705" i="2"/>
  <c r="E705" i="2"/>
  <c r="D705" i="2"/>
  <c r="J704" i="2"/>
  <c r="I704" i="2"/>
  <c r="H704" i="2"/>
  <c r="G704" i="2"/>
  <c r="F704" i="2"/>
  <c r="E704" i="2"/>
  <c r="D704" i="2"/>
  <c r="J703" i="2"/>
  <c r="I703" i="2"/>
  <c r="H703" i="2"/>
  <c r="G703" i="2"/>
  <c r="F703" i="2"/>
  <c r="E703" i="2"/>
  <c r="D703" i="2"/>
  <c r="J702" i="2"/>
  <c r="I702" i="2"/>
  <c r="H702" i="2"/>
  <c r="G702" i="2"/>
  <c r="F702" i="2"/>
  <c r="E702" i="2"/>
  <c r="D702" i="2"/>
  <c r="J701" i="2"/>
  <c r="I701" i="2"/>
  <c r="H701" i="2"/>
  <c r="G701" i="2"/>
  <c r="F701" i="2"/>
  <c r="E701" i="2"/>
  <c r="D701" i="2"/>
  <c r="J700" i="2"/>
  <c r="I700" i="2"/>
  <c r="H700" i="2"/>
  <c r="G700" i="2"/>
  <c r="F700" i="2"/>
  <c r="E700" i="2"/>
  <c r="D700" i="2"/>
  <c r="J699" i="2"/>
  <c r="I699" i="2"/>
  <c r="H699" i="2"/>
  <c r="G699" i="2"/>
  <c r="F699" i="2"/>
  <c r="E699" i="2"/>
  <c r="D699" i="2"/>
  <c r="J698" i="2"/>
  <c r="I698" i="2"/>
  <c r="H698" i="2"/>
  <c r="G698" i="2"/>
  <c r="F698" i="2"/>
  <c r="E698" i="2"/>
  <c r="D698" i="2"/>
  <c r="J697" i="2"/>
  <c r="I697" i="2"/>
  <c r="H697" i="2"/>
  <c r="G697" i="2"/>
  <c r="F697" i="2"/>
  <c r="E697" i="2"/>
  <c r="D697" i="2"/>
  <c r="J696" i="2"/>
  <c r="I696" i="2"/>
  <c r="H696" i="2"/>
  <c r="G696" i="2"/>
  <c r="F696" i="2"/>
  <c r="E696" i="2"/>
  <c r="D696" i="2"/>
  <c r="J695" i="2"/>
  <c r="I695" i="2"/>
  <c r="H695" i="2"/>
  <c r="G695" i="2"/>
  <c r="F695" i="2"/>
  <c r="E695" i="2"/>
  <c r="D695" i="2"/>
  <c r="J694" i="2"/>
  <c r="I694" i="2"/>
  <c r="H694" i="2"/>
  <c r="G694" i="2"/>
  <c r="F694" i="2"/>
  <c r="E694" i="2"/>
  <c r="D694" i="2"/>
  <c r="J693" i="2"/>
  <c r="I693" i="2"/>
  <c r="H693" i="2"/>
  <c r="G693" i="2"/>
  <c r="F693" i="2"/>
  <c r="E693" i="2"/>
  <c r="D693" i="2"/>
  <c r="J692" i="2"/>
  <c r="I692" i="2"/>
  <c r="H692" i="2"/>
  <c r="G692" i="2"/>
  <c r="F692" i="2"/>
  <c r="E692" i="2"/>
  <c r="D692" i="2"/>
  <c r="J691" i="2"/>
  <c r="I691" i="2"/>
  <c r="H691" i="2"/>
  <c r="G691" i="2"/>
  <c r="F691" i="2"/>
  <c r="E691" i="2"/>
  <c r="D691" i="2"/>
  <c r="J690" i="2"/>
  <c r="I690" i="2"/>
  <c r="H690" i="2"/>
  <c r="G690" i="2"/>
  <c r="F690" i="2"/>
  <c r="E690" i="2"/>
  <c r="D690" i="2"/>
  <c r="J689" i="2"/>
  <c r="I689" i="2"/>
  <c r="H689" i="2"/>
  <c r="G689" i="2"/>
  <c r="F689" i="2"/>
  <c r="E689" i="2"/>
  <c r="D689" i="2"/>
  <c r="J688" i="2"/>
  <c r="I688" i="2"/>
  <c r="H688" i="2"/>
  <c r="G688" i="2"/>
  <c r="F688" i="2"/>
  <c r="E688" i="2"/>
  <c r="D688" i="2"/>
  <c r="J687" i="2"/>
  <c r="I687" i="2"/>
  <c r="H687" i="2"/>
  <c r="G687" i="2"/>
  <c r="F687" i="2"/>
  <c r="E687" i="2"/>
  <c r="D687" i="2"/>
  <c r="J686" i="2"/>
  <c r="I686" i="2"/>
  <c r="H686" i="2"/>
  <c r="G686" i="2"/>
  <c r="F686" i="2"/>
  <c r="E686" i="2"/>
  <c r="D686" i="2"/>
  <c r="J685" i="2"/>
  <c r="I685" i="2"/>
  <c r="H685" i="2"/>
  <c r="G685" i="2"/>
  <c r="F685" i="2"/>
  <c r="E685" i="2"/>
  <c r="D685" i="2"/>
  <c r="J683" i="2"/>
  <c r="I683" i="2"/>
  <c r="H683" i="2"/>
  <c r="G683" i="2"/>
  <c r="F683" i="2"/>
  <c r="E683" i="2"/>
  <c r="D683" i="2"/>
  <c r="J682" i="2"/>
  <c r="I682" i="2"/>
  <c r="H682" i="2"/>
  <c r="G682" i="2"/>
  <c r="F682" i="2"/>
  <c r="E682" i="2"/>
  <c r="D682" i="2"/>
  <c r="J681" i="2"/>
  <c r="I681" i="2"/>
  <c r="H681" i="2"/>
  <c r="G681" i="2"/>
  <c r="F681" i="2"/>
  <c r="E681" i="2"/>
  <c r="D681" i="2"/>
  <c r="J680" i="2"/>
  <c r="I680" i="2"/>
  <c r="H680" i="2"/>
  <c r="G680" i="2"/>
  <c r="F680" i="2"/>
  <c r="E680" i="2"/>
  <c r="D680" i="2"/>
  <c r="J679" i="2"/>
  <c r="I679" i="2"/>
  <c r="H679" i="2"/>
  <c r="G679" i="2"/>
  <c r="F679" i="2"/>
  <c r="E679" i="2"/>
  <c r="D679" i="2"/>
  <c r="J678" i="2"/>
  <c r="I678" i="2"/>
  <c r="H678" i="2"/>
  <c r="G678" i="2"/>
  <c r="F678" i="2"/>
  <c r="E678" i="2"/>
  <c r="D678" i="2"/>
  <c r="J677" i="2"/>
  <c r="I677" i="2"/>
  <c r="H677" i="2"/>
  <c r="G677" i="2"/>
  <c r="F677" i="2"/>
  <c r="E677" i="2"/>
  <c r="D677" i="2"/>
  <c r="J676" i="2"/>
  <c r="I676" i="2"/>
  <c r="H676" i="2"/>
  <c r="G676" i="2"/>
  <c r="F676" i="2"/>
  <c r="E676" i="2"/>
  <c r="D676" i="2"/>
  <c r="J675" i="2"/>
  <c r="I675" i="2"/>
  <c r="H675" i="2"/>
  <c r="G675" i="2"/>
  <c r="F675" i="2"/>
  <c r="E675" i="2"/>
  <c r="D675" i="2"/>
  <c r="J674" i="2"/>
  <c r="I674" i="2"/>
  <c r="H674" i="2"/>
  <c r="G674" i="2"/>
  <c r="F674" i="2"/>
  <c r="E674" i="2"/>
  <c r="D674" i="2"/>
  <c r="J673" i="2"/>
  <c r="I673" i="2"/>
  <c r="H673" i="2"/>
  <c r="G673" i="2"/>
  <c r="F673" i="2"/>
  <c r="E673" i="2"/>
  <c r="D673" i="2"/>
  <c r="J671" i="2"/>
  <c r="I671" i="2"/>
  <c r="H671" i="2"/>
  <c r="G671" i="2"/>
  <c r="F671" i="2"/>
  <c r="E671" i="2"/>
  <c r="D671" i="2"/>
  <c r="J670" i="2"/>
  <c r="I670" i="2"/>
  <c r="H670" i="2"/>
  <c r="G670" i="2"/>
  <c r="F670" i="2"/>
  <c r="E670" i="2"/>
  <c r="D670" i="2"/>
  <c r="J668" i="2"/>
  <c r="I668" i="2"/>
  <c r="H668" i="2"/>
  <c r="G668" i="2"/>
  <c r="F668" i="2"/>
  <c r="E668" i="2"/>
  <c r="D668" i="2"/>
  <c r="J667" i="2"/>
  <c r="I667" i="2"/>
  <c r="H667" i="2"/>
  <c r="G667" i="2"/>
  <c r="F667" i="2"/>
  <c r="E667" i="2"/>
  <c r="D667" i="2"/>
  <c r="J666" i="2"/>
  <c r="I666" i="2"/>
  <c r="H666" i="2"/>
  <c r="G666" i="2"/>
  <c r="F666" i="2"/>
  <c r="E666" i="2"/>
  <c r="D666" i="2"/>
  <c r="J665" i="2"/>
  <c r="I665" i="2"/>
  <c r="H665" i="2"/>
  <c r="G665" i="2"/>
  <c r="F665" i="2"/>
  <c r="E665" i="2"/>
  <c r="D665" i="2"/>
  <c r="J664" i="2"/>
  <c r="I664" i="2"/>
  <c r="H664" i="2"/>
  <c r="G664" i="2"/>
  <c r="F664" i="2"/>
  <c r="E664" i="2"/>
  <c r="D664" i="2"/>
  <c r="J663" i="2"/>
  <c r="I663" i="2"/>
  <c r="H663" i="2"/>
  <c r="G663" i="2"/>
  <c r="F663" i="2"/>
  <c r="E663" i="2"/>
  <c r="D663" i="2"/>
  <c r="J662" i="2"/>
  <c r="I662" i="2"/>
  <c r="H662" i="2"/>
  <c r="G662" i="2"/>
  <c r="F662" i="2"/>
  <c r="E662" i="2"/>
  <c r="D662" i="2"/>
  <c r="J661" i="2"/>
  <c r="I661" i="2"/>
  <c r="H661" i="2"/>
  <c r="G661" i="2"/>
  <c r="F661" i="2"/>
  <c r="E661" i="2"/>
  <c r="D661" i="2"/>
  <c r="J660" i="2"/>
  <c r="I660" i="2"/>
  <c r="H660" i="2"/>
  <c r="G660" i="2"/>
  <c r="F660" i="2"/>
  <c r="E660" i="2"/>
  <c r="D660" i="2"/>
  <c r="J659" i="2"/>
  <c r="I659" i="2"/>
  <c r="H659" i="2"/>
  <c r="G659" i="2"/>
  <c r="F659" i="2"/>
  <c r="E659" i="2"/>
  <c r="D659" i="2"/>
  <c r="J658" i="2"/>
  <c r="I658" i="2"/>
  <c r="H658" i="2"/>
  <c r="G658" i="2"/>
  <c r="F658" i="2"/>
  <c r="E658" i="2"/>
  <c r="D658" i="2"/>
  <c r="J657" i="2"/>
  <c r="I657" i="2"/>
  <c r="H657" i="2"/>
  <c r="G657" i="2"/>
  <c r="F657" i="2"/>
  <c r="E657" i="2"/>
  <c r="D657" i="2"/>
  <c r="J656" i="2"/>
  <c r="I656" i="2"/>
  <c r="H656" i="2"/>
  <c r="G656" i="2"/>
  <c r="F656" i="2"/>
  <c r="E656" i="2"/>
  <c r="D656" i="2"/>
  <c r="J653" i="2"/>
  <c r="I653" i="2"/>
  <c r="H653" i="2"/>
  <c r="G653" i="2"/>
  <c r="F653" i="2"/>
  <c r="E653" i="2"/>
  <c r="D653" i="2"/>
  <c r="J652" i="2"/>
  <c r="I652" i="2"/>
  <c r="H652" i="2"/>
  <c r="G652" i="2"/>
  <c r="F652" i="2"/>
  <c r="E652" i="2"/>
  <c r="D652" i="2"/>
  <c r="J651" i="2"/>
  <c r="I651" i="2"/>
  <c r="H651" i="2"/>
  <c r="G651" i="2"/>
  <c r="F651" i="2"/>
  <c r="E651" i="2"/>
  <c r="D651" i="2"/>
  <c r="J650" i="2"/>
  <c r="I650" i="2"/>
  <c r="H650" i="2"/>
  <c r="G650" i="2"/>
  <c r="F650" i="2"/>
  <c r="E650" i="2"/>
  <c r="D650" i="2"/>
  <c r="J649" i="2"/>
  <c r="I649" i="2"/>
  <c r="H649" i="2"/>
  <c r="G649" i="2"/>
  <c r="F649" i="2"/>
  <c r="E649" i="2"/>
  <c r="D649" i="2"/>
  <c r="J648" i="2"/>
  <c r="I648" i="2"/>
  <c r="H648" i="2"/>
  <c r="G648" i="2"/>
  <c r="F648" i="2"/>
  <c r="E648" i="2"/>
  <c r="J647" i="2"/>
  <c r="I647" i="2"/>
  <c r="H647" i="2"/>
  <c r="G647" i="2"/>
  <c r="F647" i="2"/>
  <c r="E647" i="2"/>
  <c r="D647" i="2"/>
  <c r="J646" i="2"/>
  <c r="I646" i="2"/>
  <c r="H646" i="2"/>
  <c r="G646" i="2"/>
  <c r="F646" i="2"/>
  <c r="E646" i="2"/>
  <c r="D646" i="2"/>
  <c r="J645" i="2"/>
  <c r="I645" i="2"/>
  <c r="H645" i="2"/>
  <c r="G645" i="2"/>
  <c r="F645" i="2"/>
  <c r="E645" i="2"/>
  <c r="D645" i="2"/>
  <c r="J644" i="2"/>
  <c r="I644" i="2"/>
  <c r="H644" i="2"/>
  <c r="G644" i="2"/>
  <c r="F644" i="2"/>
  <c r="E644" i="2"/>
  <c r="D644" i="2"/>
  <c r="J643" i="2"/>
  <c r="I643" i="2"/>
  <c r="H643" i="2"/>
  <c r="G643" i="2"/>
  <c r="F643" i="2"/>
  <c r="E643" i="2"/>
  <c r="D643" i="2"/>
  <c r="J642" i="2"/>
  <c r="I642" i="2"/>
  <c r="H642" i="2"/>
  <c r="G642" i="2"/>
  <c r="F642" i="2"/>
  <c r="E642" i="2"/>
  <c r="J641" i="2"/>
  <c r="I641" i="2"/>
  <c r="H641" i="2"/>
  <c r="G641" i="2"/>
  <c r="F641" i="2"/>
  <c r="E641" i="2"/>
  <c r="D641" i="2"/>
  <c r="J640" i="2"/>
  <c r="I640" i="2"/>
  <c r="H640" i="2"/>
  <c r="G640" i="2"/>
  <c r="F640" i="2"/>
  <c r="E640" i="2"/>
  <c r="D640" i="2"/>
  <c r="J639" i="2"/>
  <c r="I639" i="2"/>
  <c r="H639" i="2"/>
  <c r="G639" i="2"/>
  <c r="F639" i="2"/>
  <c r="E639" i="2"/>
  <c r="D639" i="2"/>
  <c r="J638" i="2"/>
  <c r="I638" i="2"/>
  <c r="H638" i="2"/>
  <c r="G638" i="2"/>
  <c r="F638" i="2"/>
  <c r="E638" i="2"/>
  <c r="D638" i="2"/>
  <c r="J637" i="2"/>
  <c r="I637" i="2"/>
  <c r="H637" i="2"/>
  <c r="G637" i="2"/>
  <c r="F637" i="2"/>
  <c r="E637" i="2"/>
  <c r="D637" i="2"/>
  <c r="J636" i="2"/>
  <c r="I636" i="2"/>
  <c r="H636" i="2"/>
  <c r="G636" i="2"/>
  <c r="F636" i="2"/>
  <c r="E636" i="2"/>
  <c r="D636" i="2"/>
  <c r="J635" i="2"/>
  <c r="I635" i="2"/>
  <c r="H635" i="2"/>
  <c r="G635" i="2"/>
  <c r="F635" i="2"/>
  <c r="E635" i="2"/>
  <c r="D635" i="2"/>
  <c r="J634" i="2"/>
  <c r="I634" i="2"/>
  <c r="H634" i="2"/>
  <c r="G634" i="2"/>
  <c r="F634" i="2"/>
  <c r="E634" i="2"/>
  <c r="J633" i="2"/>
  <c r="I633" i="2"/>
  <c r="H633" i="2"/>
  <c r="G633" i="2"/>
  <c r="F633" i="2"/>
  <c r="E633" i="2"/>
  <c r="J632" i="2"/>
  <c r="I632" i="2"/>
  <c r="H632" i="2"/>
  <c r="G632" i="2"/>
  <c r="F632" i="2"/>
  <c r="E632" i="2"/>
  <c r="D632" i="2"/>
  <c r="J631" i="2"/>
  <c r="I631" i="2"/>
  <c r="H631" i="2"/>
  <c r="G631" i="2"/>
  <c r="F631" i="2"/>
  <c r="E631" i="2"/>
  <c r="D631" i="2"/>
  <c r="J630" i="2"/>
  <c r="I630" i="2"/>
  <c r="H630" i="2"/>
  <c r="G630" i="2"/>
  <c r="F630" i="2"/>
  <c r="E630" i="2"/>
  <c r="D630" i="2"/>
  <c r="J629" i="2"/>
  <c r="I629" i="2"/>
  <c r="H629" i="2"/>
  <c r="G629" i="2"/>
  <c r="F629" i="2"/>
  <c r="E629" i="2"/>
  <c r="D629" i="2"/>
  <c r="J627" i="2"/>
  <c r="I627" i="2"/>
  <c r="H627" i="2"/>
  <c r="G627" i="2"/>
  <c r="F627" i="2"/>
  <c r="D627" i="2"/>
  <c r="J626" i="2"/>
  <c r="I626" i="2"/>
  <c r="H626" i="2"/>
  <c r="G626" i="2"/>
  <c r="F626" i="2"/>
  <c r="E626" i="2"/>
  <c r="D626" i="2"/>
  <c r="J625" i="2"/>
  <c r="I625" i="2"/>
  <c r="H625" i="2"/>
  <c r="G625" i="2"/>
  <c r="F625" i="2"/>
  <c r="E625" i="2"/>
  <c r="D625" i="2"/>
  <c r="J624" i="2"/>
  <c r="I624" i="2"/>
  <c r="H624" i="2"/>
  <c r="G624" i="2"/>
  <c r="F624" i="2"/>
  <c r="E624" i="2"/>
  <c r="D624" i="2"/>
  <c r="J623" i="2"/>
  <c r="I623" i="2"/>
  <c r="H623" i="2"/>
  <c r="G623" i="2"/>
  <c r="F623" i="2"/>
  <c r="E623" i="2"/>
  <c r="D623" i="2"/>
  <c r="J622" i="2"/>
  <c r="I622" i="2"/>
  <c r="H622" i="2"/>
  <c r="G622" i="2"/>
  <c r="F622" i="2"/>
  <c r="E622" i="2"/>
  <c r="D622" i="2"/>
  <c r="J621" i="2"/>
  <c r="I621" i="2"/>
  <c r="H621" i="2"/>
  <c r="G621" i="2"/>
  <c r="F621" i="2"/>
  <c r="E621" i="2"/>
  <c r="D621" i="2"/>
  <c r="J620" i="2"/>
  <c r="I620" i="2"/>
  <c r="H620" i="2"/>
  <c r="G620" i="2"/>
  <c r="F620" i="2"/>
  <c r="E620" i="2"/>
  <c r="D620" i="2"/>
  <c r="J619" i="2"/>
  <c r="I619" i="2"/>
  <c r="H619" i="2"/>
  <c r="G619" i="2"/>
  <c r="F619" i="2"/>
  <c r="E619" i="2"/>
  <c r="D619" i="2"/>
  <c r="J618" i="2"/>
  <c r="I618" i="2"/>
  <c r="H618" i="2"/>
  <c r="G618" i="2"/>
  <c r="F618" i="2"/>
  <c r="E618" i="2"/>
  <c r="D618" i="2"/>
  <c r="J617" i="2"/>
  <c r="I617" i="2"/>
  <c r="H617" i="2"/>
  <c r="G617" i="2"/>
  <c r="F617" i="2"/>
  <c r="E617" i="2"/>
  <c r="D617" i="2"/>
  <c r="J616" i="2"/>
  <c r="I616" i="2"/>
  <c r="H616" i="2"/>
  <c r="G616" i="2"/>
  <c r="F616" i="2"/>
  <c r="E616" i="2"/>
  <c r="D616" i="2"/>
  <c r="J614" i="2"/>
  <c r="I614" i="2"/>
  <c r="H614" i="2"/>
  <c r="G614" i="2"/>
  <c r="F614" i="2"/>
  <c r="E614" i="2"/>
  <c r="D614" i="2"/>
  <c r="J613" i="2"/>
  <c r="I613" i="2"/>
  <c r="H613" i="2"/>
  <c r="G613" i="2"/>
  <c r="F613" i="2"/>
  <c r="E613" i="2"/>
  <c r="D613" i="2"/>
  <c r="J612" i="2"/>
  <c r="I612" i="2"/>
  <c r="H612" i="2"/>
  <c r="G612" i="2"/>
  <c r="F612" i="2"/>
  <c r="E612" i="2"/>
  <c r="J611" i="2"/>
  <c r="I611" i="2"/>
  <c r="H611" i="2"/>
  <c r="G611" i="2"/>
  <c r="F611" i="2"/>
  <c r="E611" i="2"/>
  <c r="D611" i="2"/>
  <c r="J610" i="2"/>
  <c r="I610" i="2"/>
  <c r="H610" i="2"/>
  <c r="G610" i="2"/>
  <c r="F610" i="2"/>
  <c r="E610" i="2"/>
  <c r="D610" i="2"/>
  <c r="J609" i="2"/>
  <c r="I609" i="2"/>
  <c r="H609" i="2"/>
  <c r="G609" i="2"/>
  <c r="F609" i="2"/>
  <c r="E609" i="2"/>
  <c r="J608" i="2"/>
  <c r="I608" i="2"/>
  <c r="H608" i="2"/>
  <c r="G608" i="2"/>
  <c r="F608" i="2"/>
  <c r="E608" i="2"/>
  <c r="D608" i="2"/>
  <c r="J607" i="2"/>
  <c r="I607" i="2"/>
  <c r="H607" i="2"/>
  <c r="G607" i="2"/>
  <c r="F607" i="2"/>
  <c r="E607" i="2"/>
  <c r="D607" i="2"/>
  <c r="J606" i="2"/>
  <c r="I606" i="2"/>
  <c r="H606" i="2"/>
  <c r="G606" i="2"/>
  <c r="F606" i="2"/>
  <c r="E606" i="2"/>
  <c r="D606" i="2"/>
  <c r="J605" i="2"/>
  <c r="I605" i="2"/>
  <c r="H605" i="2"/>
  <c r="G605" i="2"/>
  <c r="F605" i="2"/>
  <c r="E605" i="2"/>
  <c r="D605" i="2"/>
  <c r="J603" i="2"/>
  <c r="I603" i="2"/>
  <c r="H603" i="2"/>
  <c r="G603" i="2"/>
  <c r="F603" i="2"/>
  <c r="E603" i="2"/>
  <c r="D603" i="2"/>
  <c r="J602" i="2"/>
  <c r="I602" i="2"/>
  <c r="H602" i="2"/>
  <c r="G602" i="2"/>
  <c r="F602" i="2"/>
  <c r="E602" i="2"/>
  <c r="D602" i="2"/>
  <c r="J601" i="2"/>
  <c r="I601" i="2"/>
  <c r="H601" i="2"/>
  <c r="G601" i="2"/>
  <c r="F601" i="2"/>
  <c r="E601" i="2"/>
  <c r="D601" i="2"/>
  <c r="J600" i="2"/>
  <c r="I600" i="2"/>
  <c r="H600" i="2"/>
  <c r="G600" i="2"/>
  <c r="F600" i="2"/>
  <c r="E600" i="2"/>
  <c r="D600" i="2"/>
  <c r="J599" i="2"/>
  <c r="I599" i="2"/>
  <c r="H599" i="2"/>
  <c r="G599" i="2"/>
  <c r="F599" i="2"/>
  <c r="E599" i="2"/>
  <c r="D599" i="2"/>
  <c r="J598" i="2"/>
  <c r="I598" i="2"/>
  <c r="H598" i="2"/>
  <c r="G598" i="2"/>
  <c r="F598" i="2"/>
  <c r="E598" i="2"/>
  <c r="D598" i="2"/>
  <c r="J597" i="2"/>
  <c r="I597" i="2"/>
  <c r="H597" i="2"/>
  <c r="G597" i="2"/>
  <c r="F597" i="2"/>
  <c r="E597" i="2"/>
  <c r="D597" i="2"/>
  <c r="J596" i="2"/>
  <c r="I596" i="2"/>
  <c r="H596" i="2"/>
  <c r="G596" i="2"/>
  <c r="F596" i="2"/>
  <c r="E596" i="2"/>
  <c r="D596" i="2"/>
  <c r="J595" i="2"/>
  <c r="I595" i="2"/>
  <c r="H595" i="2"/>
  <c r="G595" i="2"/>
  <c r="F595" i="2"/>
  <c r="E595" i="2"/>
  <c r="D595" i="2"/>
  <c r="J594" i="2"/>
  <c r="I594" i="2"/>
  <c r="H594" i="2"/>
  <c r="G594" i="2"/>
  <c r="F594" i="2"/>
  <c r="E594" i="2"/>
  <c r="D594" i="2"/>
  <c r="J593" i="2"/>
  <c r="I593" i="2"/>
  <c r="H593" i="2"/>
  <c r="G593" i="2"/>
  <c r="F593" i="2"/>
  <c r="E593" i="2"/>
  <c r="D593" i="2"/>
  <c r="J592" i="2"/>
  <c r="I592" i="2"/>
  <c r="H592" i="2"/>
  <c r="G592" i="2"/>
  <c r="F592" i="2"/>
  <c r="E592" i="2"/>
  <c r="J591" i="2"/>
  <c r="I591" i="2"/>
  <c r="G591" i="2"/>
  <c r="F591" i="2"/>
  <c r="D591" i="2"/>
  <c r="J590" i="2"/>
  <c r="I590" i="2"/>
  <c r="H590" i="2"/>
  <c r="G590" i="2"/>
  <c r="F590" i="2"/>
  <c r="E590" i="2"/>
  <c r="D590" i="2"/>
  <c r="J589" i="2"/>
  <c r="I589" i="2"/>
  <c r="H589" i="2"/>
  <c r="G589" i="2"/>
  <c r="F589" i="2"/>
  <c r="E589" i="2"/>
  <c r="D589" i="2"/>
  <c r="J588" i="2"/>
  <c r="I588" i="2"/>
  <c r="G588" i="2"/>
  <c r="F588" i="2"/>
  <c r="E588" i="2"/>
  <c r="J587" i="2"/>
  <c r="I587" i="2"/>
  <c r="H587" i="2"/>
  <c r="G587" i="2"/>
  <c r="F587" i="2"/>
  <c r="E587" i="2"/>
  <c r="D587" i="2"/>
  <c r="J586" i="2"/>
  <c r="I586" i="2"/>
  <c r="H586" i="2"/>
  <c r="G586" i="2"/>
  <c r="F586" i="2"/>
  <c r="E586" i="2"/>
  <c r="D586" i="2"/>
  <c r="J585" i="2"/>
  <c r="I585" i="2"/>
  <c r="H585" i="2"/>
  <c r="G585" i="2"/>
  <c r="F585" i="2"/>
  <c r="E585" i="2"/>
  <c r="D585" i="2"/>
  <c r="J584" i="2"/>
  <c r="I584" i="2"/>
  <c r="H584" i="2"/>
  <c r="G584" i="2"/>
  <c r="F584" i="2"/>
  <c r="E584" i="2"/>
  <c r="D584" i="2"/>
  <c r="J583" i="2"/>
  <c r="I583" i="2"/>
  <c r="H583" i="2"/>
  <c r="G583" i="2"/>
  <c r="F583" i="2"/>
  <c r="E583" i="2"/>
  <c r="D583" i="2"/>
  <c r="J582" i="2"/>
  <c r="I582" i="2"/>
  <c r="H582" i="2"/>
  <c r="G582" i="2"/>
  <c r="F582" i="2"/>
  <c r="E582" i="2"/>
  <c r="D582" i="2"/>
  <c r="J581" i="2"/>
  <c r="I581" i="2"/>
  <c r="H581" i="2"/>
  <c r="G581" i="2"/>
  <c r="F581" i="2"/>
  <c r="E581" i="2"/>
  <c r="D581" i="2"/>
  <c r="J580" i="2"/>
  <c r="I580" i="2"/>
  <c r="H580" i="2"/>
  <c r="G580" i="2"/>
  <c r="F580" i="2"/>
  <c r="E580" i="2"/>
  <c r="D580" i="2"/>
  <c r="J579" i="2"/>
  <c r="I579" i="2"/>
  <c r="H579" i="2"/>
  <c r="G579" i="2"/>
  <c r="F579" i="2"/>
  <c r="E579" i="2"/>
  <c r="D579" i="2"/>
  <c r="J577" i="2"/>
  <c r="I577" i="2"/>
  <c r="H577" i="2"/>
  <c r="G577" i="2"/>
  <c r="F577" i="2"/>
  <c r="E577" i="2"/>
  <c r="D577" i="2"/>
  <c r="J576" i="2"/>
  <c r="I576" i="2"/>
  <c r="H576" i="2"/>
  <c r="G576" i="2"/>
  <c r="F576" i="2"/>
  <c r="E576" i="2"/>
  <c r="D576" i="2"/>
  <c r="J575" i="2"/>
  <c r="I575" i="2"/>
  <c r="H575" i="2"/>
  <c r="G575" i="2"/>
  <c r="F575" i="2"/>
  <c r="E575" i="2"/>
  <c r="D575" i="2"/>
  <c r="J574" i="2"/>
  <c r="I574" i="2"/>
  <c r="H574" i="2"/>
  <c r="G574" i="2"/>
  <c r="F574" i="2"/>
  <c r="E574" i="2"/>
  <c r="D574" i="2"/>
  <c r="J573" i="2"/>
  <c r="I573" i="2"/>
  <c r="H573" i="2"/>
  <c r="G573" i="2"/>
  <c r="F573" i="2"/>
  <c r="E573" i="2"/>
  <c r="D573" i="2"/>
  <c r="J572" i="2"/>
  <c r="I572" i="2"/>
  <c r="H572" i="2"/>
  <c r="G572" i="2"/>
  <c r="F572" i="2"/>
  <c r="E572" i="2"/>
  <c r="D572" i="2"/>
  <c r="J571" i="2"/>
  <c r="I571" i="2"/>
  <c r="H571" i="2"/>
  <c r="G571" i="2"/>
  <c r="F571" i="2"/>
  <c r="E571" i="2"/>
  <c r="D571" i="2"/>
  <c r="J570" i="2"/>
  <c r="I570" i="2"/>
  <c r="G570" i="2"/>
  <c r="F570" i="2"/>
  <c r="E570" i="2"/>
  <c r="D570" i="2"/>
  <c r="J569" i="2"/>
  <c r="I569" i="2"/>
  <c r="H569" i="2"/>
  <c r="G569" i="2"/>
  <c r="F569" i="2"/>
  <c r="E569" i="2"/>
  <c r="D569" i="2"/>
  <c r="J568" i="2"/>
  <c r="I568" i="2"/>
  <c r="G568" i="2"/>
  <c r="F568" i="2"/>
  <c r="D568" i="2"/>
  <c r="J567" i="2"/>
  <c r="I567" i="2"/>
  <c r="H567" i="2"/>
  <c r="G567" i="2"/>
  <c r="F567" i="2"/>
  <c r="E567" i="2"/>
  <c r="D567" i="2"/>
  <c r="J566" i="2"/>
  <c r="I566" i="2"/>
  <c r="H566" i="2"/>
  <c r="G566" i="2"/>
  <c r="F566" i="2"/>
  <c r="E566" i="2"/>
  <c r="D566" i="2"/>
  <c r="J565" i="2"/>
  <c r="I565" i="2"/>
  <c r="H565" i="2"/>
  <c r="G565" i="2"/>
  <c r="F565" i="2"/>
  <c r="E565" i="2"/>
  <c r="D565" i="2"/>
  <c r="J564" i="2"/>
  <c r="I564" i="2"/>
  <c r="H564" i="2"/>
  <c r="G564" i="2"/>
  <c r="F564" i="2"/>
  <c r="E564" i="2"/>
  <c r="D564" i="2"/>
  <c r="J563" i="2"/>
  <c r="I563" i="2"/>
  <c r="H563" i="2"/>
  <c r="G563" i="2"/>
  <c r="F563" i="2"/>
  <c r="E563" i="2"/>
  <c r="D563" i="2"/>
  <c r="J561" i="2"/>
  <c r="I561" i="2"/>
  <c r="H561" i="2"/>
  <c r="G561" i="2"/>
  <c r="F561" i="2"/>
  <c r="E561" i="2"/>
  <c r="D561" i="2"/>
  <c r="J560" i="2"/>
  <c r="I560" i="2"/>
  <c r="H560" i="2"/>
  <c r="G560" i="2"/>
  <c r="F560" i="2"/>
  <c r="E560" i="2"/>
  <c r="D560" i="2"/>
  <c r="J559" i="2"/>
  <c r="I559" i="2"/>
  <c r="H559" i="2"/>
  <c r="G559" i="2"/>
  <c r="F559" i="2"/>
  <c r="D559" i="2"/>
  <c r="J558" i="2"/>
  <c r="I558" i="2"/>
  <c r="H558" i="2"/>
  <c r="G558" i="2"/>
  <c r="F558" i="2"/>
  <c r="E558" i="2"/>
  <c r="D558" i="2"/>
  <c r="J557" i="2"/>
  <c r="I557" i="2"/>
  <c r="H557" i="2"/>
  <c r="G557" i="2"/>
  <c r="F557" i="2"/>
  <c r="E557" i="2"/>
  <c r="D557" i="2"/>
  <c r="J556" i="2"/>
  <c r="I556" i="2"/>
  <c r="H556" i="2"/>
  <c r="G556" i="2"/>
  <c r="F556" i="2"/>
  <c r="E556" i="2"/>
  <c r="D556" i="2"/>
  <c r="J555" i="2"/>
  <c r="I555" i="2"/>
  <c r="H555" i="2"/>
  <c r="G555" i="2"/>
  <c r="F555" i="2"/>
  <c r="E555" i="2"/>
  <c r="D555" i="2"/>
  <c r="J554" i="2"/>
  <c r="I554" i="2"/>
  <c r="H554" i="2"/>
  <c r="G554" i="2"/>
  <c r="F554" i="2"/>
  <c r="E554" i="2"/>
  <c r="D554" i="2"/>
  <c r="J553" i="2"/>
  <c r="I553" i="2"/>
  <c r="H553" i="2"/>
  <c r="G553" i="2"/>
  <c r="F553" i="2"/>
  <c r="E553" i="2"/>
  <c r="J552" i="2"/>
  <c r="I552" i="2"/>
  <c r="H552" i="2"/>
  <c r="G552" i="2"/>
  <c r="F552" i="2"/>
  <c r="E552" i="2"/>
  <c r="D552" i="2"/>
  <c r="J550" i="2"/>
  <c r="I550" i="2"/>
  <c r="H550" i="2"/>
  <c r="G550" i="2"/>
  <c r="F550" i="2"/>
  <c r="E550" i="2"/>
  <c r="D550" i="2"/>
  <c r="J549" i="2"/>
  <c r="I549" i="2"/>
  <c r="H549" i="2"/>
  <c r="G549" i="2"/>
  <c r="F549" i="2"/>
  <c r="E549" i="2"/>
  <c r="D549" i="2"/>
  <c r="J548" i="2"/>
  <c r="I548" i="2"/>
  <c r="H548" i="2"/>
  <c r="G548" i="2"/>
  <c r="F548" i="2"/>
  <c r="E548" i="2"/>
  <c r="D548" i="2"/>
  <c r="J547" i="2"/>
  <c r="I547" i="2"/>
  <c r="H547" i="2"/>
  <c r="G547" i="2"/>
  <c r="F547" i="2"/>
  <c r="E547" i="2"/>
  <c r="D547" i="2"/>
  <c r="J546" i="2"/>
  <c r="I546" i="2"/>
  <c r="H546" i="2"/>
  <c r="G546" i="2"/>
  <c r="F546" i="2"/>
  <c r="E546" i="2"/>
  <c r="J545" i="2"/>
  <c r="I545" i="2"/>
  <c r="H545" i="2"/>
  <c r="G545" i="2"/>
  <c r="F545" i="2"/>
  <c r="E545" i="2"/>
  <c r="D545" i="2"/>
  <c r="J544" i="2"/>
  <c r="I544" i="2"/>
  <c r="H544" i="2"/>
  <c r="G544" i="2"/>
  <c r="F544" i="2"/>
  <c r="E544" i="2"/>
  <c r="D544" i="2"/>
  <c r="J543" i="2"/>
  <c r="I543" i="2"/>
  <c r="H543" i="2"/>
  <c r="G543" i="2"/>
  <c r="F543" i="2"/>
  <c r="E543" i="2"/>
  <c r="D543" i="2"/>
  <c r="J542" i="2"/>
  <c r="I542" i="2"/>
  <c r="H542" i="2"/>
  <c r="G542" i="2"/>
  <c r="F542" i="2"/>
  <c r="E542" i="2"/>
  <c r="D542" i="2"/>
  <c r="J541" i="2"/>
  <c r="I541" i="2"/>
  <c r="H541" i="2"/>
  <c r="G541" i="2"/>
  <c r="F541" i="2"/>
  <c r="E541" i="2"/>
  <c r="D541" i="2"/>
  <c r="J540" i="2"/>
  <c r="I540" i="2"/>
  <c r="H540" i="2"/>
  <c r="G540" i="2"/>
  <c r="F540" i="2"/>
  <c r="E540" i="2"/>
  <c r="D540" i="2"/>
  <c r="J539" i="2"/>
  <c r="I539" i="2"/>
  <c r="H539" i="2"/>
  <c r="G539" i="2"/>
  <c r="F539" i="2"/>
  <c r="E539" i="2"/>
  <c r="D539" i="2"/>
  <c r="J538" i="2"/>
  <c r="I538" i="2"/>
  <c r="H538" i="2"/>
  <c r="G538" i="2"/>
  <c r="F538" i="2"/>
  <c r="E538" i="2"/>
  <c r="D538" i="2"/>
  <c r="J537" i="2"/>
  <c r="I537" i="2"/>
  <c r="H537" i="2"/>
  <c r="G537" i="2"/>
  <c r="F537" i="2"/>
  <c r="E537" i="2"/>
  <c r="D537" i="2"/>
  <c r="J536" i="2"/>
  <c r="I536" i="2"/>
  <c r="H536" i="2"/>
  <c r="G536" i="2"/>
  <c r="F536" i="2"/>
  <c r="E536" i="2"/>
  <c r="D536" i="2"/>
  <c r="J535" i="2"/>
  <c r="I535" i="2"/>
  <c r="H535" i="2"/>
  <c r="G535" i="2"/>
  <c r="F535" i="2"/>
  <c r="E535" i="2"/>
  <c r="D535" i="2"/>
  <c r="J534" i="2"/>
  <c r="I534" i="2"/>
  <c r="H534" i="2"/>
  <c r="G534" i="2"/>
  <c r="F534" i="2"/>
  <c r="E534" i="2"/>
  <c r="D534" i="2"/>
  <c r="J533" i="2"/>
  <c r="I533" i="2"/>
  <c r="H533" i="2"/>
  <c r="G533" i="2"/>
  <c r="F533" i="2"/>
  <c r="E533" i="2"/>
  <c r="D533" i="2"/>
  <c r="J532" i="2"/>
  <c r="I532" i="2"/>
  <c r="H532" i="2"/>
  <c r="G532" i="2"/>
  <c r="F532" i="2"/>
  <c r="E532" i="2"/>
  <c r="D532" i="2"/>
  <c r="J531" i="2"/>
  <c r="I531" i="2"/>
  <c r="H531" i="2"/>
  <c r="G531" i="2"/>
  <c r="F531" i="2"/>
  <c r="E531" i="2"/>
  <c r="D531" i="2"/>
  <c r="J530" i="2"/>
  <c r="I530" i="2"/>
  <c r="H530" i="2"/>
  <c r="G530" i="2"/>
  <c r="F530" i="2"/>
  <c r="E530" i="2"/>
  <c r="D530" i="2"/>
  <c r="J529" i="2"/>
  <c r="I529" i="2"/>
  <c r="H529" i="2"/>
  <c r="G529" i="2"/>
  <c r="F529" i="2"/>
  <c r="E529" i="2"/>
  <c r="D529" i="2"/>
  <c r="J528" i="2"/>
  <c r="I528" i="2"/>
  <c r="H528" i="2"/>
  <c r="G528" i="2"/>
  <c r="F528" i="2"/>
  <c r="E528" i="2"/>
  <c r="D528" i="2"/>
  <c r="J527" i="2"/>
  <c r="I527" i="2"/>
  <c r="H527" i="2"/>
  <c r="G527" i="2"/>
  <c r="F527" i="2"/>
  <c r="E527" i="2"/>
  <c r="D527" i="2"/>
  <c r="J526" i="2"/>
  <c r="I526" i="2"/>
  <c r="H526" i="2"/>
  <c r="G526" i="2"/>
  <c r="F526" i="2"/>
  <c r="E526" i="2"/>
  <c r="D526" i="2"/>
  <c r="J525" i="2"/>
  <c r="I525" i="2"/>
  <c r="H525" i="2"/>
  <c r="G525" i="2"/>
  <c r="F525" i="2"/>
  <c r="E525" i="2"/>
  <c r="D525" i="2"/>
  <c r="J524" i="2"/>
  <c r="I524" i="2"/>
  <c r="H524" i="2"/>
  <c r="G524" i="2"/>
  <c r="F524" i="2"/>
  <c r="E524" i="2"/>
  <c r="D524" i="2"/>
  <c r="J523" i="2"/>
  <c r="I523" i="2"/>
  <c r="H523" i="2"/>
  <c r="G523" i="2"/>
  <c r="F523" i="2"/>
  <c r="E523" i="2"/>
  <c r="D523" i="2"/>
  <c r="J522" i="2"/>
  <c r="I522" i="2"/>
  <c r="H522" i="2"/>
  <c r="G522" i="2"/>
  <c r="F522" i="2"/>
  <c r="E522" i="2"/>
  <c r="D522" i="2"/>
  <c r="J521" i="2"/>
  <c r="I521" i="2"/>
  <c r="H521" i="2"/>
  <c r="G521" i="2"/>
  <c r="F521" i="2"/>
  <c r="E521" i="2"/>
  <c r="J520" i="2"/>
  <c r="I520" i="2"/>
  <c r="H520" i="2"/>
  <c r="G520" i="2"/>
  <c r="F520" i="2"/>
  <c r="E520" i="2"/>
  <c r="J519" i="2"/>
  <c r="I519" i="2"/>
  <c r="H519" i="2"/>
  <c r="G519" i="2"/>
  <c r="F519" i="2"/>
  <c r="E519" i="2"/>
  <c r="D519" i="2"/>
  <c r="J518" i="2"/>
  <c r="I518" i="2"/>
  <c r="H518" i="2"/>
  <c r="G518" i="2"/>
  <c r="F518" i="2"/>
  <c r="E518" i="2"/>
  <c r="D518" i="2"/>
  <c r="J517" i="2"/>
  <c r="I517" i="2"/>
  <c r="H517" i="2"/>
  <c r="G517" i="2"/>
  <c r="F517" i="2"/>
  <c r="E517" i="2"/>
  <c r="D517" i="2"/>
  <c r="J516" i="2"/>
  <c r="I516" i="2"/>
  <c r="H516" i="2"/>
  <c r="G516" i="2"/>
  <c r="F516" i="2"/>
  <c r="E516" i="2"/>
  <c r="D516" i="2"/>
  <c r="J515" i="2"/>
  <c r="I515" i="2"/>
  <c r="H515" i="2"/>
  <c r="G515" i="2"/>
  <c r="F515" i="2"/>
  <c r="E515" i="2"/>
  <c r="D515" i="2"/>
  <c r="J514" i="2"/>
  <c r="I514" i="2"/>
  <c r="H514" i="2"/>
  <c r="G514" i="2"/>
  <c r="F514" i="2"/>
  <c r="E514" i="2"/>
  <c r="D514" i="2"/>
  <c r="J513" i="2"/>
  <c r="I513" i="2"/>
  <c r="H513" i="2"/>
  <c r="G513" i="2"/>
  <c r="F513" i="2"/>
  <c r="E513" i="2"/>
  <c r="D513" i="2"/>
  <c r="J512" i="2"/>
  <c r="I512" i="2"/>
  <c r="H512" i="2"/>
  <c r="G512" i="2"/>
  <c r="F512" i="2"/>
  <c r="E512" i="2"/>
  <c r="D512" i="2"/>
  <c r="J511" i="2"/>
  <c r="I511" i="2"/>
  <c r="H511" i="2"/>
  <c r="G511" i="2"/>
  <c r="F511" i="2"/>
  <c r="E511" i="2"/>
  <c r="D511" i="2"/>
  <c r="J510" i="2"/>
  <c r="I510" i="2"/>
  <c r="H510" i="2"/>
  <c r="G510" i="2"/>
  <c r="F510" i="2"/>
  <c r="E510" i="2"/>
  <c r="D510" i="2"/>
  <c r="J509" i="2"/>
  <c r="I509" i="2"/>
  <c r="H509" i="2"/>
  <c r="G509" i="2"/>
  <c r="F509" i="2"/>
  <c r="E509" i="2"/>
  <c r="D509" i="2"/>
  <c r="J3454" i="2"/>
  <c r="I3454" i="2"/>
  <c r="H3454" i="2"/>
  <c r="G3454" i="2"/>
  <c r="F3454" i="2"/>
  <c r="E3454" i="2"/>
  <c r="D3454" i="2"/>
  <c r="J508" i="2"/>
  <c r="I508" i="2"/>
  <c r="H508" i="2"/>
  <c r="G508" i="2"/>
  <c r="F508" i="2"/>
  <c r="E508" i="2"/>
  <c r="D508" i="2"/>
  <c r="J507" i="2"/>
  <c r="I507" i="2"/>
  <c r="H507" i="2"/>
  <c r="G507" i="2"/>
  <c r="F507" i="2"/>
  <c r="E507" i="2"/>
  <c r="D507" i="2"/>
  <c r="J506" i="2"/>
  <c r="I506" i="2"/>
  <c r="H506" i="2"/>
  <c r="G506" i="2"/>
  <c r="F506" i="2"/>
  <c r="E506" i="2"/>
  <c r="D506" i="2"/>
  <c r="J505" i="2"/>
  <c r="I505" i="2"/>
  <c r="H505" i="2"/>
  <c r="G505" i="2"/>
  <c r="F505" i="2"/>
  <c r="E505" i="2"/>
  <c r="D505" i="2"/>
  <c r="J504" i="2"/>
  <c r="I504" i="2"/>
  <c r="H504" i="2"/>
  <c r="G504" i="2"/>
  <c r="F504" i="2"/>
  <c r="E504" i="2"/>
  <c r="D504" i="2"/>
  <c r="J503" i="2"/>
  <c r="I503" i="2"/>
  <c r="H503" i="2"/>
  <c r="G503" i="2"/>
  <c r="F503" i="2"/>
  <c r="E503" i="2"/>
  <c r="D503" i="2"/>
  <c r="J502" i="2"/>
  <c r="I502" i="2"/>
  <c r="H502" i="2"/>
  <c r="G502" i="2"/>
  <c r="F502" i="2"/>
  <c r="E502" i="2"/>
  <c r="D502" i="2"/>
  <c r="J501" i="2"/>
  <c r="I501" i="2"/>
  <c r="H501" i="2"/>
  <c r="G501" i="2"/>
  <c r="F501" i="2"/>
  <c r="E501" i="2"/>
  <c r="D501" i="2"/>
  <c r="J500" i="2"/>
  <c r="I500" i="2"/>
  <c r="H500" i="2"/>
  <c r="G500" i="2"/>
  <c r="F500" i="2"/>
  <c r="E500" i="2"/>
  <c r="D500" i="2"/>
  <c r="J499" i="2"/>
  <c r="I499" i="2"/>
  <c r="H499" i="2"/>
  <c r="G499" i="2"/>
  <c r="F499" i="2"/>
  <c r="E499" i="2"/>
  <c r="D499" i="2"/>
  <c r="J498" i="2"/>
  <c r="I498" i="2"/>
  <c r="H498" i="2"/>
  <c r="G498" i="2"/>
  <c r="F498" i="2"/>
  <c r="E498" i="2"/>
  <c r="D498" i="2"/>
  <c r="J497" i="2"/>
  <c r="I497" i="2"/>
  <c r="H497" i="2"/>
  <c r="G497" i="2"/>
  <c r="F497" i="2"/>
  <c r="E497" i="2"/>
  <c r="D497" i="2"/>
  <c r="J496" i="2"/>
  <c r="I496" i="2"/>
  <c r="H496" i="2"/>
  <c r="G496" i="2"/>
  <c r="F496" i="2"/>
  <c r="E496" i="2"/>
  <c r="D496" i="2"/>
  <c r="J495" i="2"/>
  <c r="I495" i="2"/>
  <c r="G495" i="2"/>
  <c r="F495" i="2"/>
  <c r="J494" i="2"/>
  <c r="I494" i="2"/>
  <c r="H494" i="2"/>
  <c r="G494" i="2"/>
  <c r="F494" i="2"/>
  <c r="E494" i="2"/>
  <c r="D494" i="2"/>
  <c r="J493" i="2"/>
  <c r="I493" i="2"/>
  <c r="H493" i="2"/>
  <c r="G493" i="2"/>
  <c r="F493" i="2"/>
  <c r="E493" i="2"/>
  <c r="D493" i="2"/>
  <c r="J492" i="2"/>
  <c r="I492" i="2"/>
  <c r="H492" i="2"/>
  <c r="G492" i="2"/>
  <c r="F492" i="2"/>
  <c r="E492" i="2"/>
  <c r="D492" i="2"/>
  <c r="J491" i="2"/>
  <c r="I491" i="2"/>
  <c r="H491" i="2"/>
  <c r="G491" i="2"/>
  <c r="F491" i="2"/>
  <c r="E491" i="2"/>
  <c r="D491" i="2"/>
  <c r="J490" i="2"/>
  <c r="I490" i="2"/>
  <c r="H490" i="2"/>
  <c r="G490" i="2"/>
  <c r="F490" i="2"/>
  <c r="E490" i="2"/>
  <c r="D490" i="2"/>
  <c r="J489" i="2"/>
  <c r="I489" i="2"/>
  <c r="H489" i="2"/>
  <c r="G489" i="2"/>
  <c r="F489" i="2"/>
  <c r="E489" i="2"/>
  <c r="D489" i="2"/>
  <c r="J488" i="2"/>
  <c r="I488" i="2"/>
  <c r="H488" i="2"/>
  <c r="G488" i="2"/>
  <c r="F488" i="2"/>
  <c r="E488" i="2"/>
  <c r="D488" i="2"/>
  <c r="J487" i="2"/>
  <c r="I487" i="2"/>
  <c r="H487" i="2"/>
  <c r="G487" i="2"/>
  <c r="F487" i="2"/>
  <c r="E487" i="2"/>
  <c r="D487" i="2"/>
  <c r="J486" i="2"/>
  <c r="I486" i="2"/>
  <c r="G486" i="2"/>
  <c r="F486" i="2"/>
  <c r="J485" i="2"/>
  <c r="I485" i="2"/>
  <c r="H485" i="2"/>
  <c r="G485" i="2"/>
  <c r="F485" i="2"/>
  <c r="E485" i="2"/>
  <c r="D485" i="2"/>
  <c r="J484" i="2"/>
  <c r="I484" i="2"/>
  <c r="H484" i="2"/>
  <c r="G484" i="2"/>
  <c r="F484" i="2"/>
  <c r="E484" i="2"/>
  <c r="D484" i="2"/>
  <c r="J483" i="2"/>
  <c r="I483" i="2"/>
  <c r="H483" i="2"/>
  <c r="G483" i="2"/>
  <c r="F483" i="2"/>
  <c r="E483" i="2"/>
  <c r="D483" i="2"/>
  <c r="J482" i="2"/>
  <c r="I482" i="2"/>
  <c r="H482" i="2"/>
  <c r="G482" i="2"/>
  <c r="F482" i="2"/>
  <c r="E482" i="2"/>
  <c r="D482" i="2"/>
  <c r="J481" i="2"/>
  <c r="I481" i="2"/>
  <c r="H481" i="2"/>
  <c r="G481" i="2"/>
  <c r="F481" i="2"/>
  <c r="E481" i="2"/>
  <c r="D481" i="2"/>
  <c r="J480" i="2"/>
  <c r="I480" i="2"/>
  <c r="H480" i="2"/>
  <c r="G480" i="2"/>
  <c r="F480" i="2"/>
  <c r="E480" i="2"/>
  <c r="D480" i="2"/>
  <c r="J1509" i="2"/>
  <c r="I1509" i="2"/>
  <c r="H1509" i="2"/>
  <c r="G1509" i="2"/>
  <c r="F1509" i="2"/>
  <c r="E1509" i="2"/>
  <c r="D1509" i="2"/>
  <c r="J479" i="2"/>
  <c r="I479" i="2"/>
  <c r="H479" i="2"/>
  <c r="G479" i="2"/>
  <c r="F479" i="2"/>
  <c r="E479" i="2"/>
  <c r="D479" i="2"/>
  <c r="J478" i="2"/>
  <c r="I478" i="2"/>
  <c r="H478" i="2"/>
  <c r="G478" i="2"/>
  <c r="F478" i="2"/>
  <c r="E478" i="2"/>
  <c r="D478" i="2"/>
  <c r="J477" i="2"/>
  <c r="I477" i="2"/>
  <c r="H477" i="2"/>
  <c r="G477" i="2"/>
  <c r="F477" i="2"/>
  <c r="E477" i="2"/>
  <c r="D477" i="2"/>
  <c r="J475" i="2"/>
  <c r="I475" i="2"/>
  <c r="H475" i="2"/>
  <c r="G475" i="2"/>
  <c r="F475" i="2"/>
  <c r="E475" i="2"/>
  <c r="D475" i="2"/>
  <c r="J474" i="2"/>
  <c r="I474" i="2"/>
  <c r="H474" i="2"/>
  <c r="G474" i="2"/>
  <c r="F474" i="2"/>
  <c r="E474" i="2"/>
  <c r="D474" i="2"/>
  <c r="J473" i="2"/>
  <c r="I473" i="2"/>
  <c r="H473" i="2"/>
  <c r="G473" i="2"/>
  <c r="F473" i="2"/>
  <c r="E473" i="2"/>
  <c r="D473" i="2"/>
  <c r="J472" i="2"/>
  <c r="I472" i="2"/>
  <c r="H472" i="2"/>
  <c r="G472" i="2"/>
  <c r="F472" i="2"/>
  <c r="E472" i="2"/>
  <c r="D472" i="2"/>
  <c r="J471" i="2"/>
  <c r="I471" i="2"/>
  <c r="H471" i="2"/>
  <c r="G471" i="2"/>
  <c r="F471" i="2"/>
  <c r="E471" i="2"/>
  <c r="D471" i="2"/>
  <c r="J468" i="2"/>
  <c r="I468" i="2"/>
  <c r="H468" i="2"/>
  <c r="G468" i="2"/>
  <c r="F468" i="2"/>
  <c r="E468" i="2"/>
  <c r="D468" i="2"/>
  <c r="J467" i="2"/>
  <c r="I467" i="2"/>
  <c r="H467" i="2"/>
  <c r="G467" i="2"/>
  <c r="F467" i="2"/>
  <c r="E467" i="2"/>
  <c r="D467" i="2"/>
  <c r="J466" i="2"/>
  <c r="I466" i="2"/>
  <c r="H466" i="2"/>
  <c r="G466" i="2"/>
  <c r="F466" i="2"/>
  <c r="E466" i="2"/>
  <c r="D466" i="2"/>
  <c r="J465" i="2"/>
  <c r="I465" i="2"/>
  <c r="H465" i="2"/>
  <c r="G465" i="2"/>
  <c r="F465" i="2"/>
  <c r="E465" i="2"/>
  <c r="D465" i="2"/>
  <c r="J464" i="2"/>
  <c r="I464" i="2"/>
  <c r="G464" i="2"/>
  <c r="F464" i="2"/>
  <c r="J463" i="2"/>
  <c r="I463" i="2"/>
  <c r="H463" i="2"/>
  <c r="G463" i="2"/>
  <c r="F463" i="2"/>
  <c r="E463" i="2"/>
  <c r="D463" i="2"/>
  <c r="J462" i="2"/>
  <c r="I462" i="2"/>
  <c r="H462" i="2"/>
  <c r="G462" i="2"/>
  <c r="F462" i="2"/>
  <c r="E462" i="2"/>
  <c r="D462" i="2"/>
  <c r="J461" i="2"/>
  <c r="I461" i="2"/>
  <c r="H461" i="2"/>
  <c r="G461" i="2"/>
  <c r="F461" i="2"/>
  <c r="E461" i="2"/>
  <c r="D461" i="2"/>
  <c r="J460" i="2"/>
  <c r="I460" i="2"/>
  <c r="H460" i="2"/>
  <c r="G460" i="2"/>
  <c r="F460" i="2"/>
  <c r="E460" i="2"/>
  <c r="D460" i="2"/>
  <c r="J459" i="2"/>
  <c r="I459" i="2"/>
  <c r="H459" i="2"/>
  <c r="G459" i="2"/>
  <c r="F459" i="2"/>
  <c r="E459" i="2"/>
  <c r="D459" i="2"/>
  <c r="J458" i="2"/>
  <c r="I458" i="2"/>
  <c r="H458" i="2"/>
  <c r="G458" i="2"/>
  <c r="F458" i="2"/>
  <c r="E458" i="2"/>
  <c r="D458" i="2"/>
  <c r="J457" i="2"/>
  <c r="I457" i="2"/>
  <c r="H457" i="2"/>
  <c r="G457" i="2"/>
  <c r="F457" i="2"/>
  <c r="E457" i="2"/>
  <c r="D457" i="2"/>
  <c r="J456" i="2"/>
  <c r="I456" i="2"/>
  <c r="H456" i="2"/>
  <c r="G456" i="2"/>
  <c r="F456" i="2"/>
  <c r="E456" i="2"/>
  <c r="D456" i="2"/>
  <c r="J455" i="2"/>
  <c r="I455" i="2"/>
  <c r="H455" i="2"/>
  <c r="G455" i="2"/>
  <c r="F455" i="2"/>
  <c r="E455" i="2"/>
  <c r="D455" i="2"/>
  <c r="J454" i="2"/>
  <c r="I454" i="2"/>
  <c r="H454" i="2"/>
  <c r="G454" i="2"/>
  <c r="F454" i="2"/>
  <c r="E454" i="2"/>
  <c r="D454" i="2"/>
  <c r="J453" i="2"/>
  <c r="I453" i="2"/>
  <c r="H453" i="2"/>
  <c r="G453" i="2"/>
  <c r="F453" i="2"/>
  <c r="E453" i="2"/>
  <c r="D453" i="2"/>
  <c r="J452" i="2"/>
  <c r="I452" i="2"/>
  <c r="H452" i="2"/>
  <c r="G452" i="2"/>
  <c r="F452" i="2"/>
  <c r="E452" i="2"/>
  <c r="D452" i="2"/>
  <c r="J451" i="2"/>
  <c r="I451" i="2"/>
  <c r="H451" i="2"/>
  <c r="G451" i="2"/>
  <c r="F451" i="2"/>
  <c r="E451" i="2"/>
  <c r="D451" i="2"/>
  <c r="J450" i="2"/>
  <c r="I450" i="2"/>
  <c r="H450" i="2"/>
  <c r="G450" i="2"/>
  <c r="F450" i="2"/>
  <c r="E450" i="2"/>
  <c r="D450" i="2"/>
  <c r="J449" i="2"/>
  <c r="I449" i="2"/>
  <c r="H449" i="2"/>
  <c r="G449" i="2"/>
  <c r="F449" i="2"/>
  <c r="E449" i="2"/>
  <c r="D449" i="2"/>
  <c r="J448" i="2"/>
  <c r="I448" i="2"/>
  <c r="H448" i="2"/>
  <c r="G448" i="2"/>
  <c r="F448" i="2"/>
  <c r="E448" i="2"/>
  <c r="D448" i="2"/>
  <c r="J447" i="2"/>
  <c r="I447" i="2"/>
  <c r="H447" i="2"/>
  <c r="G447" i="2"/>
  <c r="F447" i="2"/>
  <c r="E447" i="2"/>
  <c r="D447" i="2"/>
  <c r="J446" i="2"/>
  <c r="I446" i="2"/>
  <c r="H446" i="2"/>
  <c r="G446" i="2"/>
  <c r="F446" i="2"/>
  <c r="E446" i="2"/>
  <c r="D446" i="2"/>
  <c r="J445" i="2"/>
  <c r="I445" i="2"/>
  <c r="H445" i="2"/>
  <c r="G445" i="2"/>
  <c r="F445" i="2"/>
  <c r="E445" i="2"/>
  <c r="D445" i="2"/>
  <c r="J444" i="2"/>
  <c r="I444" i="2"/>
  <c r="H444" i="2"/>
  <c r="G444" i="2"/>
  <c r="F444" i="2"/>
  <c r="E444" i="2"/>
  <c r="D444" i="2"/>
  <c r="J443" i="2"/>
  <c r="I443" i="2"/>
  <c r="H443" i="2"/>
  <c r="G443" i="2"/>
  <c r="F443" i="2"/>
  <c r="E443" i="2"/>
  <c r="D443" i="2"/>
  <c r="J442" i="2"/>
  <c r="I442" i="2"/>
  <c r="H442" i="2"/>
  <c r="G442" i="2"/>
  <c r="F442" i="2"/>
  <c r="E442" i="2"/>
  <c r="D442" i="2"/>
  <c r="J441" i="2"/>
  <c r="I441" i="2"/>
  <c r="H441" i="2"/>
  <c r="G441" i="2"/>
  <c r="F441" i="2"/>
  <c r="E441" i="2"/>
  <c r="D441" i="2"/>
  <c r="J440" i="2"/>
  <c r="I440" i="2"/>
  <c r="H440" i="2"/>
  <c r="G440" i="2"/>
  <c r="F440" i="2"/>
  <c r="E440" i="2"/>
  <c r="D440" i="2"/>
  <c r="J439" i="2"/>
  <c r="I439" i="2"/>
  <c r="H439" i="2"/>
  <c r="G439" i="2"/>
  <c r="F439" i="2"/>
  <c r="E439" i="2"/>
  <c r="D439" i="2"/>
  <c r="J438" i="2"/>
  <c r="I438" i="2"/>
  <c r="H438" i="2"/>
  <c r="G438" i="2"/>
  <c r="F438" i="2"/>
  <c r="E438" i="2"/>
  <c r="D438" i="2"/>
  <c r="J437" i="2"/>
  <c r="I437" i="2"/>
  <c r="H437" i="2"/>
  <c r="G437" i="2"/>
  <c r="F437" i="2"/>
  <c r="E437" i="2"/>
  <c r="D437" i="2"/>
  <c r="J436" i="2"/>
  <c r="I436" i="2"/>
  <c r="H436" i="2"/>
  <c r="G436" i="2"/>
  <c r="F436" i="2"/>
  <c r="E436" i="2"/>
  <c r="D436" i="2"/>
  <c r="J435" i="2"/>
  <c r="I435" i="2"/>
  <c r="H435" i="2"/>
  <c r="G435" i="2"/>
  <c r="F435" i="2"/>
  <c r="E435" i="2"/>
  <c r="D435" i="2"/>
  <c r="J434" i="2"/>
  <c r="I434" i="2"/>
  <c r="H434" i="2"/>
  <c r="G434" i="2"/>
  <c r="F434" i="2"/>
  <c r="E434" i="2"/>
  <c r="D434" i="2"/>
  <c r="J433" i="2"/>
  <c r="I433" i="2"/>
  <c r="H433" i="2"/>
  <c r="G433" i="2"/>
  <c r="F433" i="2"/>
  <c r="E433" i="2"/>
  <c r="D433" i="2"/>
  <c r="J432" i="2"/>
  <c r="I432" i="2"/>
  <c r="H432" i="2"/>
  <c r="G432" i="2"/>
  <c r="F432" i="2"/>
  <c r="E432" i="2"/>
  <c r="D432" i="2"/>
  <c r="J431" i="2"/>
  <c r="I431" i="2"/>
  <c r="H431" i="2"/>
  <c r="G431" i="2"/>
  <c r="F431" i="2"/>
  <c r="E431" i="2"/>
  <c r="D431" i="2"/>
  <c r="J430" i="2"/>
  <c r="I430" i="2"/>
  <c r="H430" i="2"/>
  <c r="G430" i="2"/>
  <c r="F430" i="2"/>
  <c r="E430" i="2"/>
  <c r="D430" i="2"/>
  <c r="J429" i="2"/>
  <c r="I429" i="2"/>
  <c r="H429" i="2"/>
  <c r="G429" i="2"/>
  <c r="F429" i="2"/>
  <c r="E429" i="2"/>
  <c r="D429" i="2"/>
  <c r="J428" i="2"/>
  <c r="I428" i="2"/>
  <c r="H428" i="2"/>
  <c r="G428" i="2"/>
  <c r="F428" i="2"/>
  <c r="E428" i="2"/>
  <c r="D428" i="2"/>
  <c r="J427" i="2"/>
  <c r="I427" i="2"/>
  <c r="H427" i="2"/>
  <c r="G427" i="2"/>
  <c r="F427" i="2"/>
  <c r="E427" i="2"/>
  <c r="D427" i="2"/>
  <c r="J426" i="2"/>
  <c r="I426" i="2"/>
  <c r="H426" i="2"/>
  <c r="G426" i="2"/>
  <c r="F426" i="2"/>
  <c r="E426" i="2"/>
  <c r="D426" i="2"/>
  <c r="J425" i="2"/>
  <c r="I425" i="2"/>
  <c r="H425" i="2"/>
  <c r="G425" i="2"/>
  <c r="F425" i="2"/>
  <c r="E425" i="2"/>
  <c r="D425" i="2"/>
  <c r="J424" i="2"/>
  <c r="I424" i="2"/>
  <c r="H424" i="2"/>
  <c r="G424" i="2"/>
  <c r="F424" i="2"/>
  <c r="E424" i="2"/>
  <c r="D424" i="2"/>
  <c r="J423" i="2"/>
  <c r="I423" i="2"/>
  <c r="H423" i="2"/>
  <c r="G423" i="2"/>
  <c r="F423" i="2"/>
  <c r="E423" i="2"/>
  <c r="D423" i="2"/>
  <c r="J422" i="2"/>
  <c r="I422" i="2"/>
  <c r="H422" i="2"/>
  <c r="G422" i="2"/>
  <c r="F422" i="2"/>
  <c r="E422" i="2"/>
  <c r="D422" i="2"/>
  <c r="J420" i="2"/>
  <c r="I420" i="2"/>
  <c r="H420" i="2"/>
  <c r="G420" i="2"/>
  <c r="F420" i="2"/>
  <c r="E420" i="2"/>
  <c r="D420" i="2"/>
  <c r="J419" i="2"/>
  <c r="I419" i="2"/>
  <c r="H419" i="2"/>
  <c r="G419" i="2"/>
  <c r="F419" i="2"/>
  <c r="E419" i="2"/>
  <c r="D419" i="2"/>
  <c r="J418" i="2"/>
  <c r="I418" i="2"/>
  <c r="H418" i="2"/>
  <c r="G418" i="2"/>
  <c r="F418" i="2"/>
  <c r="E418" i="2"/>
  <c r="D418" i="2"/>
  <c r="J417" i="2"/>
  <c r="I417" i="2"/>
  <c r="H417" i="2"/>
  <c r="G417" i="2"/>
  <c r="F417" i="2"/>
  <c r="E417" i="2"/>
  <c r="D417" i="2"/>
  <c r="J416" i="2"/>
  <c r="I416" i="2"/>
  <c r="H416" i="2"/>
  <c r="G416" i="2"/>
  <c r="F416" i="2"/>
  <c r="E416" i="2"/>
  <c r="D416" i="2"/>
  <c r="J415" i="2"/>
  <c r="I415" i="2"/>
  <c r="H415" i="2"/>
  <c r="G415" i="2"/>
  <c r="F415" i="2"/>
  <c r="E415" i="2"/>
  <c r="D415" i="2"/>
  <c r="J414" i="2"/>
  <c r="I414" i="2"/>
  <c r="H414" i="2"/>
  <c r="G414" i="2"/>
  <c r="F414" i="2"/>
  <c r="E414" i="2"/>
  <c r="D414" i="2"/>
  <c r="J413" i="2"/>
  <c r="I413" i="2"/>
  <c r="H413" i="2"/>
  <c r="G413" i="2"/>
  <c r="F413" i="2"/>
  <c r="E413" i="2"/>
  <c r="D413" i="2"/>
  <c r="J412" i="2"/>
  <c r="I412" i="2"/>
  <c r="H412" i="2"/>
  <c r="G412" i="2"/>
  <c r="F412" i="2"/>
  <c r="E412" i="2"/>
  <c r="D412" i="2"/>
  <c r="J411" i="2"/>
  <c r="I411" i="2"/>
  <c r="H411" i="2"/>
  <c r="G411" i="2"/>
  <c r="F411" i="2"/>
  <c r="E411" i="2"/>
  <c r="D411" i="2"/>
  <c r="J410" i="2"/>
  <c r="I410" i="2"/>
  <c r="H410" i="2"/>
  <c r="G410" i="2"/>
  <c r="F410" i="2"/>
  <c r="E410" i="2"/>
  <c r="D410" i="2"/>
  <c r="J409" i="2"/>
  <c r="I409" i="2"/>
  <c r="H409" i="2"/>
  <c r="G409" i="2"/>
  <c r="F409" i="2"/>
  <c r="E409" i="2"/>
  <c r="D409" i="2"/>
  <c r="J408" i="2"/>
  <c r="I408" i="2"/>
  <c r="H408" i="2"/>
  <c r="G408" i="2"/>
  <c r="F408" i="2"/>
  <c r="E408" i="2"/>
  <c r="D408" i="2"/>
  <c r="J407" i="2"/>
  <c r="I407" i="2"/>
  <c r="H407" i="2"/>
  <c r="G407" i="2"/>
  <c r="F407" i="2"/>
  <c r="E407" i="2"/>
  <c r="D407" i="2"/>
  <c r="J406" i="2"/>
  <c r="I406" i="2"/>
  <c r="H406" i="2"/>
  <c r="G406" i="2"/>
  <c r="F406" i="2"/>
  <c r="E406" i="2"/>
  <c r="D406" i="2"/>
  <c r="J405" i="2"/>
  <c r="I405" i="2"/>
  <c r="H405" i="2"/>
  <c r="G405" i="2"/>
  <c r="F405" i="2"/>
  <c r="E405" i="2"/>
  <c r="D405" i="2"/>
  <c r="J404" i="2"/>
  <c r="I404" i="2"/>
  <c r="H404" i="2"/>
  <c r="G404" i="2"/>
  <c r="F404" i="2"/>
  <c r="E404" i="2"/>
  <c r="D404" i="2"/>
  <c r="J403" i="2"/>
  <c r="I403" i="2"/>
  <c r="H403" i="2"/>
  <c r="G403" i="2"/>
  <c r="F403" i="2"/>
  <c r="E403" i="2"/>
  <c r="D403" i="2"/>
  <c r="J402" i="2"/>
  <c r="I402" i="2"/>
  <c r="H402" i="2"/>
  <c r="G402" i="2"/>
  <c r="F402" i="2"/>
  <c r="E402" i="2"/>
  <c r="D402" i="2"/>
  <c r="J401" i="2"/>
  <c r="I401" i="2"/>
  <c r="H401" i="2"/>
  <c r="G401" i="2"/>
  <c r="F401" i="2"/>
  <c r="E401" i="2"/>
  <c r="D401" i="2"/>
  <c r="J400" i="2"/>
  <c r="I400" i="2"/>
  <c r="H400" i="2"/>
  <c r="G400" i="2"/>
  <c r="F400" i="2"/>
  <c r="E400" i="2"/>
  <c r="D400" i="2"/>
  <c r="J399" i="2"/>
  <c r="I399" i="2"/>
  <c r="H399" i="2"/>
  <c r="G399" i="2"/>
  <c r="F399" i="2"/>
  <c r="E399" i="2"/>
  <c r="D399" i="2"/>
  <c r="J398" i="2"/>
  <c r="I398" i="2"/>
  <c r="H398" i="2"/>
  <c r="G398" i="2"/>
  <c r="F398" i="2"/>
  <c r="E398" i="2"/>
  <c r="D398" i="2"/>
  <c r="J397" i="2"/>
  <c r="I397" i="2"/>
  <c r="H397" i="2"/>
  <c r="G397" i="2"/>
  <c r="F397" i="2"/>
  <c r="E397" i="2"/>
  <c r="D397" i="2"/>
  <c r="J396" i="2"/>
  <c r="I396" i="2"/>
  <c r="H396" i="2"/>
  <c r="G396" i="2"/>
  <c r="F396" i="2"/>
  <c r="E396" i="2"/>
  <c r="D396" i="2"/>
  <c r="J395" i="2"/>
  <c r="I395" i="2"/>
  <c r="H395" i="2"/>
  <c r="G395" i="2"/>
  <c r="F395" i="2"/>
  <c r="E395" i="2"/>
  <c r="D395" i="2"/>
  <c r="J394" i="2"/>
  <c r="I394" i="2"/>
  <c r="H394" i="2"/>
  <c r="G394" i="2"/>
  <c r="F394" i="2"/>
  <c r="E394" i="2"/>
  <c r="D394" i="2"/>
  <c r="J393" i="2"/>
  <c r="I393" i="2"/>
  <c r="H393" i="2"/>
  <c r="G393" i="2"/>
  <c r="F393" i="2"/>
  <c r="E393" i="2"/>
  <c r="D393" i="2"/>
  <c r="J392" i="2"/>
  <c r="I392" i="2"/>
  <c r="H392" i="2"/>
  <c r="G392" i="2"/>
  <c r="F392" i="2"/>
  <c r="E392" i="2"/>
  <c r="D392" i="2"/>
  <c r="J391" i="2"/>
  <c r="I391" i="2"/>
  <c r="H391" i="2"/>
  <c r="G391" i="2"/>
  <c r="F391" i="2"/>
  <c r="E391" i="2"/>
  <c r="D391" i="2"/>
  <c r="J390" i="2"/>
  <c r="I390" i="2"/>
  <c r="H390" i="2"/>
  <c r="G390" i="2"/>
  <c r="F390" i="2"/>
  <c r="E390" i="2"/>
  <c r="D390" i="2"/>
  <c r="J389" i="2"/>
  <c r="I389" i="2"/>
  <c r="H389" i="2"/>
  <c r="G389" i="2"/>
  <c r="F389" i="2"/>
  <c r="E389" i="2"/>
  <c r="D389" i="2"/>
  <c r="J388" i="2"/>
  <c r="I388" i="2"/>
  <c r="H388" i="2"/>
  <c r="G388" i="2"/>
  <c r="F388" i="2"/>
  <c r="E388" i="2"/>
  <c r="D388" i="2"/>
  <c r="J387" i="2"/>
  <c r="I387" i="2"/>
  <c r="H387" i="2"/>
  <c r="G387" i="2"/>
  <c r="F387" i="2"/>
  <c r="E387" i="2"/>
  <c r="D387" i="2"/>
  <c r="J386" i="2"/>
  <c r="I386" i="2"/>
  <c r="H386" i="2"/>
  <c r="G386" i="2"/>
  <c r="F386" i="2"/>
  <c r="E386" i="2"/>
  <c r="D386" i="2"/>
  <c r="J385" i="2"/>
  <c r="I385" i="2"/>
  <c r="H385" i="2"/>
  <c r="G385" i="2"/>
  <c r="F385" i="2"/>
  <c r="E385" i="2"/>
  <c r="D385" i="2"/>
  <c r="J384" i="2"/>
  <c r="I384" i="2"/>
  <c r="H384" i="2"/>
  <c r="G384" i="2"/>
  <c r="F384" i="2"/>
  <c r="E384" i="2"/>
  <c r="D384" i="2"/>
  <c r="J383" i="2"/>
  <c r="I383" i="2"/>
  <c r="H383" i="2"/>
  <c r="G383" i="2"/>
  <c r="F383" i="2"/>
  <c r="E383" i="2"/>
  <c r="D383" i="2"/>
  <c r="J382" i="2"/>
  <c r="I382" i="2"/>
  <c r="H382" i="2"/>
  <c r="G382" i="2"/>
  <c r="F382" i="2"/>
  <c r="E382" i="2"/>
  <c r="D382" i="2"/>
  <c r="J381" i="2"/>
  <c r="I381" i="2"/>
  <c r="H381" i="2"/>
  <c r="G381" i="2"/>
  <c r="F381" i="2"/>
  <c r="E381" i="2"/>
  <c r="D381" i="2"/>
  <c r="J380" i="2"/>
  <c r="I380" i="2"/>
  <c r="H380" i="2"/>
  <c r="G380" i="2"/>
  <c r="F380" i="2"/>
  <c r="E380" i="2"/>
  <c r="D380" i="2"/>
  <c r="J379" i="2"/>
  <c r="I379" i="2"/>
  <c r="H379" i="2"/>
  <c r="G379" i="2"/>
  <c r="F379" i="2"/>
  <c r="E379" i="2"/>
  <c r="D379" i="2"/>
  <c r="J378" i="2"/>
  <c r="I378" i="2"/>
  <c r="H378" i="2"/>
  <c r="G378" i="2"/>
  <c r="F378" i="2"/>
  <c r="E378" i="2"/>
  <c r="D378" i="2"/>
  <c r="J377" i="2"/>
  <c r="I377" i="2"/>
  <c r="H377" i="2"/>
  <c r="G377" i="2"/>
  <c r="F377" i="2"/>
  <c r="E377" i="2"/>
  <c r="D377" i="2"/>
  <c r="J376" i="2"/>
  <c r="I376" i="2"/>
  <c r="H376" i="2"/>
  <c r="G376" i="2"/>
  <c r="F376" i="2"/>
  <c r="E376" i="2"/>
  <c r="D376" i="2"/>
  <c r="J375" i="2"/>
  <c r="I375" i="2"/>
  <c r="H375" i="2"/>
  <c r="G375" i="2"/>
  <c r="F375" i="2"/>
  <c r="E375" i="2"/>
  <c r="D375" i="2"/>
  <c r="J374" i="2"/>
  <c r="I374" i="2"/>
  <c r="H374" i="2"/>
  <c r="G374" i="2"/>
  <c r="F374" i="2"/>
  <c r="E374" i="2"/>
  <c r="D374" i="2"/>
  <c r="J373" i="2"/>
  <c r="I373" i="2"/>
  <c r="H373" i="2"/>
  <c r="G373" i="2"/>
  <c r="F373" i="2"/>
  <c r="E373" i="2"/>
  <c r="D373" i="2"/>
  <c r="J372" i="2"/>
  <c r="I372" i="2"/>
  <c r="H372" i="2"/>
  <c r="G372" i="2"/>
  <c r="F372" i="2"/>
  <c r="E372" i="2"/>
  <c r="D372" i="2"/>
  <c r="J371" i="2"/>
  <c r="I371" i="2"/>
  <c r="H371" i="2"/>
  <c r="G371" i="2"/>
  <c r="F371" i="2"/>
  <c r="E371" i="2"/>
  <c r="D371" i="2"/>
  <c r="J370" i="2"/>
  <c r="I370" i="2"/>
  <c r="H370" i="2"/>
  <c r="G370" i="2"/>
  <c r="F370" i="2"/>
  <c r="E370" i="2"/>
  <c r="D370" i="2"/>
  <c r="J369" i="2"/>
  <c r="I369" i="2"/>
  <c r="H369" i="2"/>
  <c r="G369" i="2"/>
  <c r="F369" i="2"/>
  <c r="E369" i="2"/>
  <c r="D369" i="2"/>
  <c r="J368" i="2"/>
  <c r="I368" i="2"/>
  <c r="H368" i="2"/>
  <c r="G368" i="2"/>
  <c r="F368" i="2"/>
  <c r="E368" i="2"/>
  <c r="D368" i="2"/>
  <c r="J367" i="2"/>
  <c r="I367" i="2"/>
  <c r="H367" i="2"/>
  <c r="G367" i="2"/>
  <c r="F367" i="2"/>
  <c r="E367" i="2"/>
  <c r="D367" i="2"/>
  <c r="J366" i="2"/>
  <c r="I366" i="2"/>
  <c r="H366" i="2"/>
  <c r="G366" i="2"/>
  <c r="F366" i="2"/>
  <c r="E366" i="2"/>
  <c r="D366" i="2"/>
  <c r="J365" i="2"/>
  <c r="I365" i="2"/>
  <c r="H365" i="2"/>
  <c r="G365" i="2"/>
  <c r="F365" i="2"/>
  <c r="E365" i="2"/>
  <c r="D365" i="2"/>
  <c r="J364" i="2"/>
  <c r="I364" i="2"/>
  <c r="H364" i="2"/>
  <c r="G364" i="2"/>
  <c r="F364" i="2"/>
  <c r="E364" i="2"/>
  <c r="D364" i="2"/>
  <c r="J363" i="2"/>
  <c r="I363" i="2"/>
  <c r="H363" i="2"/>
  <c r="G363" i="2"/>
  <c r="F363" i="2"/>
  <c r="E363" i="2"/>
  <c r="D363" i="2"/>
  <c r="J362" i="2"/>
  <c r="I362" i="2"/>
  <c r="H362" i="2"/>
  <c r="G362" i="2"/>
  <c r="F362" i="2"/>
  <c r="E362" i="2"/>
  <c r="D362" i="2"/>
  <c r="J361" i="2"/>
  <c r="I361" i="2"/>
  <c r="H361" i="2"/>
  <c r="G361" i="2"/>
  <c r="F361" i="2"/>
  <c r="E361" i="2"/>
  <c r="D361" i="2"/>
  <c r="J360" i="2"/>
  <c r="I360" i="2"/>
  <c r="H360" i="2"/>
  <c r="G360" i="2"/>
  <c r="F360" i="2"/>
  <c r="E360" i="2"/>
  <c r="D360" i="2"/>
  <c r="J359" i="2"/>
  <c r="I359" i="2"/>
  <c r="H359" i="2"/>
  <c r="G359" i="2"/>
  <c r="F359" i="2"/>
  <c r="E359" i="2"/>
  <c r="D359" i="2"/>
  <c r="J358" i="2"/>
  <c r="I358" i="2"/>
  <c r="H358" i="2"/>
  <c r="G358" i="2"/>
  <c r="F358" i="2"/>
  <c r="E358" i="2"/>
  <c r="D358" i="2"/>
  <c r="J357" i="2"/>
  <c r="I357" i="2"/>
  <c r="H357" i="2"/>
  <c r="G357" i="2"/>
  <c r="F357" i="2"/>
  <c r="E357" i="2"/>
  <c r="D357" i="2"/>
  <c r="J356" i="2"/>
  <c r="I356" i="2"/>
  <c r="H356" i="2"/>
  <c r="G356" i="2"/>
  <c r="F356" i="2"/>
  <c r="E356" i="2"/>
  <c r="D356" i="2"/>
  <c r="J355" i="2"/>
  <c r="I355" i="2"/>
  <c r="H355" i="2"/>
  <c r="G355" i="2"/>
  <c r="F355" i="2"/>
  <c r="E355" i="2"/>
  <c r="D355" i="2"/>
  <c r="J354" i="2"/>
  <c r="I354" i="2"/>
  <c r="H354" i="2"/>
  <c r="G354" i="2"/>
  <c r="F354" i="2"/>
  <c r="E354" i="2"/>
  <c r="D354" i="2"/>
  <c r="J353" i="2"/>
  <c r="I353" i="2"/>
  <c r="H353" i="2"/>
  <c r="G353" i="2"/>
  <c r="F353" i="2"/>
  <c r="E353" i="2"/>
  <c r="D353" i="2"/>
  <c r="J352" i="2"/>
  <c r="I352" i="2"/>
  <c r="H352" i="2"/>
  <c r="G352" i="2"/>
  <c r="F352" i="2"/>
  <c r="E352" i="2"/>
  <c r="D352" i="2"/>
  <c r="J351" i="2"/>
  <c r="I351" i="2"/>
  <c r="H351" i="2"/>
  <c r="G351" i="2"/>
  <c r="F351" i="2"/>
  <c r="E351" i="2"/>
  <c r="D351" i="2"/>
  <c r="J350" i="2"/>
  <c r="I350" i="2"/>
  <c r="H350" i="2"/>
  <c r="G350" i="2"/>
  <c r="F350" i="2"/>
  <c r="E350" i="2"/>
  <c r="D350" i="2"/>
  <c r="J349" i="2"/>
  <c r="I349" i="2"/>
  <c r="H349" i="2"/>
  <c r="G349" i="2"/>
  <c r="F349" i="2"/>
  <c r="E349" i="2"/>
  <c r="D349" i="2"/>
  <c r="J348" i="2"/>
  <c r="I348" i="2"/>
  <c r="H348" i="2"/>
  <c r="G348" i="2"/>
  <c r="F348" i="2"/>
  <c r="E348" i="2"/>
  <c r="D348" i="2"/>
  <c r="J347" i="2"/>
  <c r="I347" i="2"/>
  <c r="H347" i="2"/>
  <c r="G347" i="2"/>
  <c r="F347" i="2"/>
  <c r="E347" i="2"/>
  <c r="D347" i="2"/>
  <c r="J346" i="2"/>
  <c r="I346" i="2"/>
  <c r="H346" i="2"/>
  <c r="G346" i="2"/>
  <c r="F346" i="2"/>
  <c r="E346" i="2"/>
  <c r="D346" i="2"/>
  <c r="J345" i="2"/>
  <c r="I345" i="2"/>
  <c r="H345" i="2"/>
  <c r="G345" i="2"/>
  <c r="F345" i="2"/>
  <c r="E345" i="2"/>
  <c r="D345" i="2"/>
  <c r="J344" i="2"/>
  <c r="I344" i="2"/>
  <c r="H344" i="2"/>
  <c r="G344" i="2"/>
  <c r="F344" i="2"/>
  <c r="E344" i="2"/>
  <c r="D344" i="2"/>
  <c r="J343" i="2"/>
  <c r="I343" i="2"/>
  <c r="H343" i="2"/>
  <c r="G343" i="2"/>
  <c r="F343" i="2"/>
  <c r="E343" i="2"/>
  <c r="D343" i="2"/>
  <c r="J342" i="2"/>
  <c r="I342" i="2"/>
  <c r="H342" i="2"/>
  <c r="G342" i="2"/>
  <c r="F342" i="2"/>
  <c r="E342" i="2"/>
  <c r="D342" i="2"/>
  <c r="J341" i="2"/>
  <c r="I341" i="2"/>
  <c r="H341" i="2"/>
  <c r="G341" i="2"/>
  <c r="F341" i="2"/>
  <c r="E341" i="2"/>
  <c r="D341" i="2"/>
  <c r="J340" i="2"/>
  <c r="I340" i="2"/>
  <c r="H340" i="2"/>
  <c r="G340" i="2"/>
  <c r="F340" i="2"/>
  <c r="E340" i="2"/>
  <c r="D340" i="2"/>
  <c r="J339" i="2"/>
  <c r="I339" i="2"/>
  <c r="H339" i="2"/>
  <c r="G339" i="2"/>
  <c r="F339" i="2"/>
  <c r="E339" i="2"/>
  <c r="D339" i="2"/>
  <c r="J338" i="2"/>
  <c r="I338" i="2"/>
  <c r="H338" i="2"/>
  <c r="G338" i="2"/>
  <c r="F338" i="2"/>
  <c r="E338" i="2"/>
  <c r="D338" i="2"/>
  <c r="J337" i="2"/>
  <c r="I337" i="2"/>
  <c r="H337" i="2"/>
  <c r="G337" i="2"/>
  <c r="F337" i="2"/>
  <c r="E337" i="2"/>
  <c r="D337" i="2"/>
  <c r="J3270" i="2"/>
  <c r="I3270" i="2"/>
  <c r="H3270" i="2"/>
  <c r="G3270" i="2"/>
  <c r="F3270" i="2"/>
  <c r="E3270" i="2"/>
  <c r="D3270" i="2"/>
  <c r="J336" i="2"/>
  <c r="I336" i="2"/>
  <c r="H336" i="2"/>
  <c r="G336" i="2"/>
  <c r="F336" i="2"/>
  <c r="E336" i="2"/>
  <c r="D336" i="2"/>
  <c r="J335" i="2"/>
  <c r="I335" i="2"/>
  <c r="H335" i="2"/>
  <c r="G335" i="2"/>
  <c r="F335" i="2"/>
  <c r="E335" i="2"/>
  <c r="D335" i="2"/>
  <c r="J334" i="2"/>
  <c r="I334" i="2"/>
  <c r="H334" i="2"/>
  <c r="G334" i="2"/>
  <c r="F334" i="2"/>
  <c r="E334" i="2"/>
  <c r="D334" i="2"/>
  <c r="J333" i="2"/>
  <c r="I333" i="2"/>
  <c r="H333" i="2"/>
  <c r="G333" i="2"/>
  <c r="F333" i="2"/>
  <c r="E333" i="2"/>
  <c r="D333" i="2"/>
  <c r="J332" i="2"/>
  <c r="I332" i="2"/>
  <c r="H332" i="2"/>
  <c r="G332" i="2"/>
  <c r="F332" i="2"/>
  <c r="E332" i="2"/>
  <c r="D332" i="2"/>
  <c r="J331" i="2"/>
  <c r="I331" i="2"/>
  <c r="H331" i="2"/>
  <c r="G331" i="2"/>
  <c r="F331" i="2"/>
  <c r="E331" i="2"/>
  <c r="D331" i="2"/>
  <c r="J330" i="2"/>
  <c r="I330" i="2"/>
  <c r="H330" i="2"/>
  <c r="G330" i="2"/>
  <c r="F330" i="2"/>
  <c r="E330" i="2"/>
  <c r="D330" i="2"/>
  <c r="J329" i="2"/>
  <c r="I329" i="2"/>
  <c r="H329" i="2"/>
  <c r="G329" i="2"/>
  <c r="F329" i="2"/>
  <c r="E329" i="2"/>
  <c r="D329" i="2"/>
  <c r="J328" i="2"/>
  <c r="I328" i="2"/>
  <c r="H328" i="2"/>
  <c r="G328" i="2"/>
  <c r="F328" i="2"/>
  <c r="E328" i="2"/>
  <c r="D328" i="2"/>
  <c r="J327" i="2"/>
  <c r="I327" i="2"/>
  <c r="H327" i="2"/>
  <c r="G327" i="2"/>
  <c r="F327" i="2"/>
  <c r="E327" i="2"/>
  <c r="D327" i="2"/>
  <c r="J326" i="2"/>
  <c r="I326" i="2"/>
  <c r="H326" i="2"/>
  <c r="G326" i="2"/>
  <c r="F326" i="2"/>
  <c r="E326" i="2"/>
  <c r="D326" i="2"/>
  <c r="J325" i="2"/>
  <c r="I325" i="2"/>
  <c r="H325" i="2"/>
  <c r="G325" i="2"/>
  <c r="F325" i="2"/>
  <c r="E325" i="2"/>
  <c r="D325" i="2"/>
  <c r="J324" i="2"/>
  <c r="I324" i="2"/>
  <c r="H324" i="2"/>
  <c r="G324" i="2"/>
  <c r="F324" i="2"/>
  <c r="E324" i="2"/>
  <c r="D324" i="2"/>
  <c r="J323" i="2"/>
  <c r="I323" i="2"/>
  <c r="H323" i="2"/>
  <c r="G323" i="2"/>
  <c r="F323" i="2"/>
  <c r="E323" i="2"/>
  <c r="D323" i="2"/>
  <c r="J322" i="2"/>
  <c r="I322" i="2"/>
  <c r="H322" i="2"/>
  <c r="G322" i="2"/>
  <c r="F322" i="2"/>
  <c r="E322" i="2"/>
  <c r="D322" i="2"/>
  <c r="J321" i="2"/>
  <c r="I321" i="2"/>
  <c r="H321" i="2"/>
  <c r="G321" i="2"/>
  <c r="F321" i="2"/>
  <c r="E321" i="2"/>
  <c r="D321" i="2"/>
  <c r="J320" i="2"/>
  <c r="I320" i="2"/>
  <c r="H320" i="2"/>
  <c r="G320" i="2"/>
  <c r="F320" i="2"/>
  <c r="E320" i="2"/>
  <c r="D320" i="2"/>
  <c r="J319" i="2"/>
  <c r="I319" i="2"/>
  <c r="H319" i="2"/>
  <c r="G319" i="2"/>
  <c r="F319" i="2"/>
  <c r="E319" i="2"/>
  <c r="D319" i="2"/>
  <c r="J318" i="2"/>
  <c r="I318" i="2"/>
  <c r="H318" i="2"/>
  <c r="G318" i="2"/>
  <c r="F318" i="2"/>
  <c r="E318" i="2"/>
  <c r="D318" i="2"/>
  <c r="J317" i="2"/>
  <c r="I317" i="2"/>
  <c r="H317" i="2"/>
  <c r="G317" i="2"/>
  <c r="F317" i="2"/>
  <c r="E317" i="2"/>
  <c r="D317" i="2"/>
  <c r="J316" i="2"/>
  <c r="I316" i="2"/>
  <c r="H316" i="2"/>
  <c r="G316" i="2"/>
  <c r="F316" i="2"/>
  <c r="E316" i="2"/>
  <c r="J315" i="2"/>
  <c r="I315" i="2"/>
  <c r="H315" i="2"/>
  <c r="G315" i="2"/>
  <c r="F315" i="2"/>
  <c r="E315" i="2"/>
  <c r="D315" i="2"/>
  <c r="J314" i="2"/>
  <c r="I314" i="2"/>
  <c r="H314" i="2"/>
  <c r="G314" i="2"/>
  <c r="F314" i="2"/>
  <c r="E314" i="2"/>
  <c r="D314" i="2"/>
  <c r="J313" i="2"/>
  <c r="I313" i="2"/>
  <c r="H313" i="2"/>
  <c r="G313" i="2"/>
  <c r="F313" i="2"/>
  <c r="E313" i="2"/>
  <c r="D313" i="2"/>
  <c r="J312" i="2"/>
  <c r="I312" i="2"/>
  <c r="H312" i="2"/>
  <c r="G312" i="2"/>
  <c r="F312" i="2"/>
  <c r="E312" i="2"/>
  <c r="D312" i="2"/>
  <c r="J311" i="2"/>
  <c r="I311" i="2"/>
  <c r="H311" i="2"/>
  <c r="G311" i="2"/>
  <c r="F311" i="2"/>
  <c r="E311" i="2"/>
  <c r="D311" i="2"/>
  <c r="J310" i="2"/>
  <c r="I310" i="2"/>
  <c r="H310" i="2"/>
  <c r="G310" i="2"/>
  <c r="F310" i="2"/>
  <c r="E310" i="2"/>
  <c r="D310" i="2"/>
  <c r="J309" i="2"/>
  <c r="I309" i="2"/>
  <c r="H309" i="2"/>
  <c r="G309" i="2"/>
  <c r="F309" i="2"/>
  <c r="E309" i="2"/>
  <c r="D309" i="2"/>
  <c r="J308" i="2"/>
  <c r="I308" i="2"/>
  <c r="H308" i="2"/>
  <c r="G308" i="2"/>
  <c r="F308" i="2"/>
  <c r="E308" i="2"/>
  <c r="D308" i="2"/>
  <c r="E1453" i="2"/>
  <c r="D1453" i="2"/>
  <c r="J307" i="2"/>
  <c r="I307" i="2"/>
  <c r="H307" i="2"/>
  <c r="G307" i="2"/>
  <c r="F307" i="2"/>
  <c r="E307" i="2"/>
  <c r="D307" i="2"/>
  <c r="J306" i="2"/>
  <c r="I306" i="2"/>
  <c r="H306" i="2"/>
  <c r="G306" i="2"/>
  <c r="F306" i="2"/>
  <c r="E306" i="2"/>
  <c r="D306" i="2"/>
  <c r="J305" i="2"/>
  <c r="I305" i="2"/>
  <c r="H305" i="2"/>
  <c r="G305" i="2"/>
  <c r="F305" i="2"/>
  <c r="E305" i="2"/>
  <c r="D305" i="2"/>
  <c r="J304" i="2"/>
  <c r="I304" i="2"/>
  <c r="H304" i="2"/>
  <c r="G304" i="2"/>
  <c r="F304" i="2"/>
  <c r="E304" i="2"/>
  <c r="D304" i="2"/>
  <c r="J303" i="2"/>
  <c r="I303" i="2"/>
  <c r="H303" i="2"/>
  <c r="G303" i="2"/>
  <c r="F303" i="2"/>
  <c r="E303" i="2"/>
  <c r="D303" i="2"/>
  <c r="J302" i="2"/>
  <c r="I302" i="2"/>
  <c r="H302" i="2"/>
  <c r="G302" i="2"/>
  <c r="F302" i="2"/>
  <c r="E302" i="2"/>
  <c r="D302" i="2"/>
  <c r="J301" i="2"/>
  <c r="I301" i="2"/>
  <c r="H301" i="2"/>
  <c r="G301" i="2"/>
  <c r="F301" i="2"/>
  <c r="E301" i="2"/>
  <c r="D301" i="2"/>
  <c r="J300" i="2"/>
  <c r="I300" i="2"/>
  <c r="H300" i="2"/>
  <c r="G300" i="2"/>
  <c r="F300" i="2"/>
  <c r="E300" i="2"/>
  <c r="D300" i="2"/>
  <c r="J299" i="2"/>
  <c r="I299" i="2"/>
  <c r="H299" i="2"/>
  <c r="G299" i="2"/>
  <c r="F299" i="2"/>
  <c r="E299" i="2"/>
  <c r="D299" i="2"/>
  <c r="J298" i="2"/>
  <c r="I298" i="2"/>
  <c r="H298" i="2"/>
  <c r="G298" i="2"/>
  <c r="F298" i="2"/>
  <c r="E298" i="2"/>
  <c r="D298" i="2"/>
  <c r="J297" i="2"/>
  <c r="I297" i="2"/>
  <c r="H297" i="2"/>
  <c r="G297" i="2"/>
  <c r="F297" i="2"/>
  <c r="E297" i="2"/>
  <c r="D297" i="2"/>
  <c r="J296" i="2"/>
  <c r="I296" i="2"/>
  <c r="H296" i="2"/>
  <c r="G296" i="2"/>
  <c r="F296" i="2"/>
  <c r="E296" i="2"/>
  <c r="D296" i="2"/>
  <c r="J295" i="2"/>
  <c r="I295" i="2"/>
  <c r="H295" i="2"/>
  <c r="G295" i="2"/>
  <c r="F295" i="2"/>
  <c r="E295" i="2"/>
  <c r="D295" i="2"/>
  <c r="J294" i="2"/>
  <c r="I294" i="2"/>
  <c r="H294" i="2"/>
  <c r="G294" i="2"/>
  <c r="F294" i="2"/>
  <c r="E294" i="2"/>
  <c r="D294" i="2"/>
  <c r="J293" i="2"/>
  <c r="I293" i="2"/>
  <c r="H293" i="2"/>
  <c r="G293" i="2"/>
  <c r="F293" i="2"/>
  <c r="E293" i="2"/>
  <c r="D293" i="2"/>
  <c r="J292" i="2"/>
  <c r="I292" i="2"/>
  <c r="G292" i="2"/>
  <c r="F292" i="2"/>
  <c r="J291" i="2"/>
  <c r="I291" i="2"/>
  <c r="G291" i="2"/>
  <c r="F291" i="2"/>
  <c r="E291" i="2"/>
  <c r="D291" i="2"/>
  <c r="J290" i="2"/>
  <c r="I290" i="2"/>
  <c r="H290" i="2"/>
  <c r="G290" i="2"/>
  <c r="F290" i="2"/>
  <c r="E290" i="2"/>
  <c r="D290" i="2"/>
  <c r="J289" i="2"/>
  <c r="I289" i="2"/>
  <c r="H289" i="2"/>
  <c r="G289" i="2"/>
  <c r="F289" i="2"/>
  <c r="E289" i="2"/>
  <c r="D289" i="2"/>
  <c r="J288" i="2"/>
  <c r="I288" i="2"/>
  <c r="H288" i="2"/>
  <c r="G288" i="2"/>
  <c r="F288" i="2"/>
  <c r="E288" i="2"/>
  <c r="D288" i="2"/>
  <c r="J287" i="2"/>
  <c r="I287" i="2"/>
  <c r="H287" i="2"/>
  <c r="G287" i="2"/>
  <c r="F287" i="2"/>
  <c r="E287" i="2"/>
  <c r="D287" i="2"/>
  <c r="J286" i="2"/>
  <c r="I286" i="2"/>
  <c r="H286" i="2"/>
  <c r="G286" i="2"/>
  <c r="F286" i="2"/>
  <c r="E286" i="2"/>
  <c r="D286" i="2"/>
  <c r="J3210" i="2"/>
  <c r="I3210" i="2"/>
  <c r="H3210" i="2"/>
  <c r="G3210" i="2"/>
  <c r="F3210" i="2"/>
  <c r="E3210" i="2"/>
  <c r="D3210" i="2"/>
  <c r="J285" i="2"/>
  <c r="I285" i="2"/>
  <c r="H285" i="2"/>
  <c r="G285" i="2"/>
  <c r="F285" i="2"/>
  <c r="E285" i="2"/>
  <c r="D285" i="2"/>
  <c r="J284" i="2"/>
  <c r="I284" i="2"/>
  <c r="H284" i="2"/>
  <c r="G284" i="2"/>
  <c r="F284" i="2"/>
  <c r="E284" i="2"/>
  <c r="D284" i="2"/>
  <c r="J283" i="2"/>
  <c r="I283" i="2"/>
  <c r="H283" i="2"/>
  <c r="G283" i="2"/>
  <c r="F283" i="2"/>
  <c r="E283" i="2"/>
  <c r="D283" i="2"/>
  <c r="J282" i="2"/>
  <c r="I282" i="2"/>
  <c r="H282" i="2"/>
  <c r="G282" i="2"/>
  <c r="F282" i="2"/>
  <c r="E282" i="2"/>
  <c r="D282" i="2"/>
  <c r="J281" i="2"/>
  <c r="I281" i="2"/>
  <c r="H281" i="2"/>
  <c r="G281" i="2"/>
  <c r="F281" i="2"/>
  <c r="E281" i="2"/>
  <c r="D281" i="2"/>
  <c r="J280" i="2"/>
  <c r="I280" i="2"/>
  <c r="H280" i="2"/>
  <c r="G280" i="2"/>
  <c r="F280" i="2"/>
  <c r="E280" i="2"/>
  <c r="D280" i="2"/>
  <c r="J279" i="2"/>
  <c r="I279" i="2"/>
  <c r="H279" i="2"/>
  <c r="G279" i="2"/>
  <c r="F279" i="2"/>
  <c r="E279" i="2"/>
  <c r="D279" i="2"/>
  <c r="J278" i="2"/>
  <c r="I278" i="2"/>
  <c r="H278" i="2"/>
  <c r="G278" i="2"/>
  <c r="F278" i="2"/>
  <c r="E278" i="2"/>
  <c r="D278" i="2"/>
  <c r="J277" i="2"/>
  <c r="I277" i="2"/>
  <c r="H277" i="2"/>
  <c r="G277" i="2"/>
  <c r="F277" i="2"/>
  <c r="E277" i="2"/>
  <c r="D277" i="2"/>
  <c r="J276" i="2"/>
  <c r="I276" i="2"/>
  <c r="H276" i="2"/>
  <c r="G276" i="2"/>
  <c r="F276" i="2"/>
  <c r="E276" i="2"/>
  <c r="D276" i="2"/>
  <c r="J275" i="2"/>
  <c r="I275" i="2"/>
  <c r="H275" i="2"/>
  <c r="G275" i="2"/>
  <c r="F275" i="2"/>
  <c r="E275" i="2"/>
  <c r="D275" i="2"/>
  <c r="J274" i="2"/>
  <c r="I274" i="2"/>
  <c r="H274" i="2"/>
  <c r="G274" i="2"/>
  <c r="F274" i="2"/>
  <c r="E274" i="2"/>
  <c r="D274" i="2"/>
  <c r="J273" i="2"/>
  <c r="I273" i="2"/>
  <c r="H273" i="2"/>
  <c r="G273" i="2"/>
  <c r="F273" i="2"/>
  <c r="E273" i="2"/>
  <c r="D273" i="2"/>
  <c r="J272" i="2"/>
  <c r="I272" i="2"/>
  <c r="H272" i="2"/>
  <c r="G272" i="2"/>
  <c r="F272" i="2"/>
  <c r="E272" i="2"/>
  <c r="D272" i="2"/>
  <c r="J271" i="2"/>
  <c r="I271" i="2"/>
  <c r="H271" i="2"/>
  <c r="G271" i="2"/>
  <c r="F271" i="2"/>
  <c r="E271" i="2"/>
  <c r="D271" i="2"/>
  <c r="J270" i="2"/>
  <c r="I270" i="2"/>
  <c r="H270" i="2"/>
  <c r="G270" i="2"/>
  <c r="F270" i="2"/>
  <c r="E270" i="2"/>
  <c r="D270" i="2"/>
  <c r="J269" i="2"/>
  <c r="I269" i="2"/>
  <c r="H269" i="2"/>
  <c r="G269" i="2"/>
  <c r="F269" i="2"/>
  <c r="E269" i="2"/>
  <c r="D269" i="2"/>
  <c r="J268" i="2"/>
  <c r="I268" i="2"/>
  <c r="H268" i="2"/>
  <c r="G268" i="2"/>
  <c r="F268" i="2"/>
  <c r="E268" i="2"/>
  <c r="D268" i="2"/>
  <c r="J267" i="2"/>
  <c r="I267" i="2"/>
  <c r="H267" i="2"/>
  <c r="G267" i="2"/>
  <c r="F267" i="2"/>
  <c r="E267" i="2"/>
  <c r="D267" i="2"/>
  <c r="J266" i="2"/>
  <c r="I266" i="2"/>
  <c r="H266" i="2"/>
  <c r="G266" i="2"/>
  <c r="F266" i="2"/>
  <c r="E266" i="2"/>
  <c r="D266" i="2"/>
  <c r="J265" i="2"/>
  <c r="I265" i="2"/>
  <c r="H265" i="2"/>
  <c r="G265" i="2"/>
  <c r="F265" i="2"/>
  <c r="E265" i="2"/>
  <c r="D265" i="2"/>
  <c r="J264" i="2"/>
  <c r="I264" i="2"/>
  <c r="H264" i="2"/>
  <c r="G264" i="2"/>
  <c r="F264" i="2"/>
  <c r="E264" i="2"/>
  <c r="D264" i="2"/>
  <c r="J263" i="2"/>
  <c r="I263" i="2"/>
  <c r="H263" i="2"/>
  <c r="G263" i="2"/>
  <c r="F263" i="2"/>
  <c r="E263" i="2"/>
  <c r="D263" i="2"/>
  <c r="J262" i="2"/>
  <c r="I262" i="2"/>
  <c r="H262" i="2"/>
  <c r="G262" i="2"/>
  <c r="F262" i="2"/>
  <c r="E262" i="2"/>
  <c r="D262" i="2"/>
  <c r="J261" i="2"/>
  <c r="I261" i="2"/>
  <c r="H261" i="2"/>
  <c r="G261" i="2"/>
  <c r="F261" i="2"/>
  <c r="E261" i="2"/>
  <c r="D261" i="2"/>
  <c r="J260" i="2"/>
  <c r="I260" i="2"/>
  <c r="G260" i="2"/>
  <c r="F260" i="2"/>
  <c r="E260" i="2"/>
  <c r="D260" i="2"/>
  <c r="J259" i="2"/>
  <c r="I259" i="2"/>
  <c r="H259" i="2"/>
  <c r="G259" i="2"/>
  <c r="F259" i="2"/>
  <c r="E259" i="2"/>
  <c r="D259" i="2"/>
  <c r="J258" i="2"/>
  <c r="I258" i="2"/>
  <c r="H258" i="2"/>
  <c r="G258" i="2"/>
  <c r="F258" i="2"/>
  <c r="E258" i="2"/>
  <c r="D258" i="2"/>
  <c r="J257" i="2"/>
  <c r="I257" i="2"/>
  <c r="H257" i="2"/>
  <c r="G257" i="2"/>
  <c r="F257" i="2"/>
  <c r="E257" i="2"/>
  <c r="D257" i="2"/>
  <c r="J256" i="2"/>
  <c r="I256" i="2"/>
  <c r="H256" i="2"/>
  <c r="G256" i="2"/>
  <c r="F256" i="2"/>
  <c r="E256" i="2"/>
  <c r="D256" i="2"/>
  <c r="J255" i="2"/>
  <c r="I255" i="2"/>
  <c r="H255" i="2"/>
  <c r="G255" i="2"/>
  <c r="F255" i="2"/>
  <c r="E255" i="2"/>
  <c r="D255" i="2"/>
  <c r="J254" i="2"/>
  <c r="I254" i="2"/>
  <c r="H254" i="2"/>
  <c r="G254" i="2"/>
  <c r="F254" i="2"/>
  <c r="E254" i="2"/>
  <c r="D254" i="2"/>
  <c r="J253" i="2"/>
  <c r="I253" i="2"/>
  <c r="H253" i="2"/>
  <c r="G253" i="2"/>
  <c r="F253" i="2"/>
  <c r="E253" i="2"/>
  <c r="D253" i="2"/>
  <c r="J252" i="2"/>
  <c r="I252" i="2"/>
  <c r="H252" i="2"/>
  <c r="G252" i="2"/>
  <c r="F252" i="2"/>
  <c r="E252" i="2"/>
  <c r="D252" i="2"/>
  <c r="J251" i="2"/>
  <c r="I251" i="2"/>
  <c r="H251" i="2"/>
  <c r="G251" i="2"/>
  <c r="F251" i="2"/>
  <c r="E251" i="2"/>
  <c r="D251" i="2"/>
  <c r="J250" i="2"/>
  <c r="I250" i="2"/>
  <c r="H250" i="2"/>
  <c r="G250" i="2"/>
  <c r="F250" i="2"/>
  <c r="E250" i="2"/>
  <c r="D250" i="2"/>
  <c r="J249" i="2"/>
  <c r="I249" i="2"/>
  <c r="H249" i="2"/>
  <c r="G249" i="2"/>
  <c r="F249" i="2"/>
  <c r="E249" i="2"/>
  <c r="D249" i="2"/>
  <c r="J248" i="2"/>
  <c r="I248" i="2"/>
  <c r="H248" i="2"/>
  <c r="G248" i="2"/>
  <c r="F248" i="2"/>
  <c r="E248" i="2"/>
  <c r="D248" i="2"/>
  <c r="J247" i="2"/>
  <c r="I247" i="2"/>
  <c r="H247" i="2"/>
  <c r="G247" i="2"/>
  <c r="F247" i="2"/>
  <c r="D247" i="2"/>
  <c r="J245" i="2"/>
  <c r="I245" i="2"/>
  <c r="H245" i="2"/>
  <c r="G245" i="2"/>
  <c r="F245" i="2"/>
  <c r="E245" i="2"/>
  <c r="D245" i="2"/>
  <c r="J244" i="2"/>
  <c r="I244" i="2"/>
  <c r="H244" i="2"/>
  <c r="G244" i="2"/>
  <c r="F244" i="2"/>
  <c r="D244" i="2"/>
  <c r="J243" i="2"/>
  <c r="I243" i="2"/>
  <c r="H243" i="2"/>
  <c r="G243" i="2"/>
  <c r="F243" i="2"/>
  <c r="E243" i="2"/>
  <c r="D243" i="2"/>
  <c r="J241" i="2"/>
  <c r="I241" i="2"/>
  <c r="H241" i="2"/>
  <c r="G241" i="2"/>
  <c r="F241" i="2"/>
  <c r="E241" i="2"/>
  <c r="D241" i="2"/>
  <c r="J240" i="2"/>
  <c r="I240" i="2"/>
  <c r="H240" i="2"/>
  <c r="G240" i="2"/>
  <c r="F240" i="2"/>
  <c r="E240" i="2"/>
  <c r="D240" i="2"/>
  <c r="J239" i="2"/>
  <c r="I239" i="2"/>
  <c r="H239" i="2"/>
  <c r="G239" i="2"/>
  <c r="F239" i="2"/>
  <c r="E239" i="2"/>
  <c r="D239" i="2"/>
  <c r="J238" i="2"/>
  <c r="I238" i="2"/>
  <c r="H238" i="2"/>
  <c r="G238" i="2"/>
  <c r="F238" i="2"/>
  <c r="E238" i="2"/>
  <c r="D238" i="2"/>
  <c r="J237" i="2"/>
  <c r="I237" i="2"/>
  <c r="H237" i="2"/>
  <c r="G237" i="2"/>
  <c r="F237" i="2"/>
  <c r="E237" i="2"/>
  <c r="D237" i="2"/>
  <c r="J236" i="2"/>
  <c r="I236" i="2"/>
  <c r="H236" i="2"/>
  <c r="G236" i="2"/>
  <c r="F236" i="2"/>
  <c r="E236" i="2"/>
  <c r="D236" i="2"/>
  <c r="J235" i="2"/>
  <c r="I235" i="2"/>
  <c r="H235" i="2"/>
  <c r="G235" i="2"/>
  <c r="F235" i="2"/>
  <c r="E235" i="2"/>
  <c r="D235" i="2"/>
  <c r="J234" i="2"/>
  <c r="I234" i="2"/>
  <c r="H234" i="2"/>
  <c r="G234" i="2"/>
  <c r="F234" i="2"/>
  <c r="E234" i="2"/>
  <c r="D234" i="2"/>
  <c r="J233" i="2"/>
  <c r="I233" i="2"/>
  <c r="H233" i="2"/>
  <c r="G233" i="2"/>
  <c r="F233" i="2"/>
  <c r="E233" i="2"/>
  <c r="D233" i="2"/>
  <c r="J232" i="2"/>
  <c r="I232" i="2"/>
  <c r="H232" i="2"/>
  <c r="G232" i="2"/>
  <c r="F232" i="2"/>
  <c r="E232" i="2"/>
  <c r="D232" i="2"/>
  <c r="J230" i="2"/>
  <c r="I230" i="2"/>
  <c r="H230" i="2"/>
  <c r="G230" i="2"/>
  <c r="F230" i="2"/>
  <c r="E230" i="2"/>
  <c r="D230" i="2"/>
  <c r="J229" i="2"/>
  <c r="I229" i="2"/>
  <c r="H229" i="2"/>
  <c r="G229" i="2"/>
  <c r="F229" i="2"/>
  <c r="E229" i="2"/>
  <c r="D229" i="2"/>
  <c r="J228" i="2"/>
  <c r="I228" i="2"/>
  <c r="H228" i="2"/>
  <c r="G228" i="2"/>
  <c r="F228" i="2"/>
  <c r="E228" i="2"/>
  <c r="D228" i="2"/>
  <c r="J227" i="2"/>
  <c r="I227" i="2"/>
  <c r="H227" i="2"/>
  <c r="G227" i="2"/>
  <c r="F227" i="2"/>
  <c r="E227" i="2"/>
  <c r="D227" i="2"/>
  <c r="J226" i="2"/>
  <c r="I226" i="2"/>
  <c r="H226" i="2"/>
  <c r="G226" i="2"/>
  <c r="F226" i="2"/>
  <c r="E226" i="2"/>
  <c r="D226" i="2"/>
  <c r="J225" i="2"/>
  <c r="I225" i="2"/>
  <c r="H225" i="2"/>
  <c r="G225" i="2"/>
  <c r="F225" i="2"/>
  <c r="E225" i="2"/>
  <c r="D225" i="2"/>
  <c r="J224" i="2"/>
  <c r="I224" i="2"/>
  <c r="H224" i="2"/>
  <c r="G224" i="2"/>
  <c r="F224" i="2"/>
  <c r="E224" i="2"/>
  <c r="D224" i="2"/>
  <c r="J223" i="2"/>
  <c r="I223" i="2"/>
  <c r="H223" i="2"/>
  <c r="G223" i="2"/>
  <c r="F223" i="2"/>
  <c r="E223" i="2"/>
  <c r="D223" i="2"/>
  <c r="J222" i="2"/>
  <c r="I222" i="2"/>
  <c r="H222" i="2"/>
  <c r="G222" i="2"/>
  <c r="F222" i="2"/>
  <c r="E222" i="2"/>
  <c r="D222" i="2"/>
  <c r="J221" i="2"/>
  <c r="I221" i="2"/>
  <c r="H221" i="2"/>
  <c r="G221" i="2"/>
  <c r="F221" i="2"/>
  <c r="E221" i="2"/>
  <c r="J220" i="2"/>
  <c r="I220" i="2"/>
  <c r="G220" i="2"/>
  <c r="F220" i="2"/>
  <c r="E220" i="2"/>
  <c r="D220" i="2"/>
  <c r="J219" i="2"/>
  <c r="I219" i="2"/>
  <c r="H219" i="2"/>
  <c r="G219" i="2"/>
  <c r="F219" i="2"/>
  <c r="D219" i="2"/>
  <c r="J218" i="2"/>
  <c r="I218" i="2"/>
  <c r="H218" i="2"/>
  <c r="G218" i="2"/>
  <c r="F218" i="2"/>
  <c r="E218" i="2"/>
  <c r="D218" i="2"/>
  <c r="J217" i="2"/>
  <c r="I217" i="2"/>
  <c r="H217" i="2"/>
  <c r="G217" i="2"/>
  <c r="F217" i="2"/>
  <c r="E217" i="2"/>
  <c r="D217" i="2"/>
  <c r="J216" i="2"/>
  <c r="I216" i="2"/>
  <c r="H216" i="2"/>
  <c r="G216" i="2"/>
  <c r="F216" i="2"/>
  <c r="E216" i="2"/>
  <c r="D216" i="2"/>
  <c r="J215" i="2"/>
  <c r="I215" i="2"/>
  <c r="H215" i="2"/>
  <c r="G215" i="2"/>
  <c r="F215" i="2"/>
  <c r="E215" i="2"/>
  <c r="D215" i="2"/>
  <c r="J214" i="2"/>
  <c r="I214" i="2"/>
  <c r="G214" i="2"/>
  <c r="F214" i="2"/>
  <c r="E214" i="2"/>
  <c r="D214" i="2"/>
  <c r="J213" i="2"/>
  <c r="I213" i="2"/>
  <c r="H213" i="2"/>
  <c r="G213" i="2"/>
  <c r="F213" i="2"/>
  <c r="E213" i="2"/>
  <c r="D213" i="2"/>
  <c r="J212" i="2"/>
  <c r="I212" i="2"/>
  <c r="H212" i="2"/>
  <c r="G212" i="2"/>
  <c r="F212" i="2"/>
  <c r="E212" i="2"/>
  <c r="D212" i="2"/>
  <c r="J211" i="2"/>
  <c r="I211" i="2"/>
  <c r="H211" i="2"/>
  <c r="G211" i="2"/>
  <c r="F211" i="2"/>
  <c r="E211" i="2"/>
  <c r="D211" i="2"/>
  <c r="J210" i="2"/>
  <c r="I210" i="2"/>
  <c r="H210" i="2"/>
  <c r="G210" i="2"/>
  <c r="F210" i="2"/>
  <c r="E210" i="2"/>
  <c r="D210" i="2"/>
  <c r="J208" i="2"/>
  <c r="I208" i="2"/>
  <c r="H208" i="2"/>
  <c r="G208" i="2"/>
  <c r="F208" i="2"/>
  <c r="E208" i="2"/>
  <c r="D208" i="2"/>
  <c r="J207" i="2"/>
  <c r="I207" i="2"/>
  <c r="H207" i="2"/>
  <c r="G207" i="2"/>
  <c r="F207" i="2"/>
  <c r="E207" i="2"/>
  <c r="D207" i="2"/>
  <c r="J206" i="2"/>
  <c r="I206" i="2"/>
  <c r="H206" i="2"/>
  <c r="G206" i="2"/>
  <c r="F206" i="2"/>
  <c r="E206" i="2"/>
  <c r="D206" i="2"/>
  <c r="J205" i="2"/>
  <c r="I205" i="2"/>
  <c r="H205" i="2"/>
  <c r="G205" i="2"/>
  <c r="F205" i="2"/>
  <c r="E205" i="2"/>
  <c r="D205" i="2"/>
  <c r="J203" i="2"/>
  <c r="I203" i="2"/>
  <c r="H203" i="2"/>
  <c r="G203" i="2"/>
  <c r="F203" i="2"/>
  <c r="E203" i="2"/>
  <c r="D203" i="2"/>
  <c r="J202" i="2"/>
  <c r="I202" i="2"/>
  <c r="H202" i="2"/>
  <c r="G202" i="2"/>
  <c r="F202" i="2"/>
  <c r="E202" i="2"/>
  <c r="D202" i="2"/>
  <c r="J201" i="2"/>
  <c r="I201" i="2"/>
  <c r="H201" i="2"/>
  <c r="G201" i="2"/>
  <c r="F201" i="2"/>
  <c r="E201" i="2"/>
  <c r="D201" i="2"/>
  <c r="J200" i="2"/>
  <c r="I200" i="2"/>
  <c r="H200" i="2"/>
  <c r="G200" i="2"/>
  <c r="F200" i="2"/>
  <c r="E200" i="2"/>
  <c r="D200" i="2"/>
  <c r="J199" i="2"/>
  <c r="I199" i="2"/>
  <c r="H199" i="2"/>
  <c r="G199" i="2"/>
  <c r="F199" i="2"/>
  <c r="E199" i="2"/>
  <c r="D199" i="2"/>
  <c r="J198" i="2"/>
  <c r="I198" i="2"/>
  <c r="H198" i="2"/>
  <c r="G198" i="2"/>
  <c r="F198" i="2"/>
  <c r="E198" i="2"/>
  <c r="D198" i="2"/>
  <c r="J197" i="2"/>
  <c r="I197" i="2"/>
  <c r="H197" i="2"/>
  <c r="G197" i="2"/>
  <c r="F197" i="2"/>
  <c r="E197" i="2"/>
  <c r="D197" i="2"/>
  <c r="J196" i="2"/>
  <c r="I196" i="2"/>
  <c r="H196" i="2"/>
  <c r="G196" i="2"/>
  <c r="F196" i="2"/>
  <c r="E196" i="2"/>
  <c r="D196" i="2"/>
  <c r="J195" i="2"/>
  <c r="I195" i="2"/>
  <c r="H195" i="2"/>
  <c r="G195" i="2"/>
  <c r="F195" i="2"/>
  <c r="E195" i="2"/>
  <c r="D195" i="2"/>
  <c r="J194" i="2"/>
  <c r="I194" i="2"/>
  <c r="H194" i="2"/>
  <c r="G194" i="2"/>
  <c r="F194" i="2"/>
  <c r="E194" i="2"/>
  <c r="D194" i="2"/>
  <c r="J193" i="2"/>
  <c r="I193" i="2"/>
  <c r="H193" i="2"/>
  <c r="G193" i="2"/>
  <c r="F193" i="2"/>
  <c r="E193" i="2"/>
  <c r="D193" i="2"/>
  <c r="J192" i="2"/>
  <c r="I192" i="2"/>
  <c r="H192" i="2"/>
  <c r="G192" i="2"/>
  <c r="F192" i="2"/>
  <c r="E192" i="2"/>
  <c r="D192" i="2"/>
  <c r="J191" i="2"/>
  <c r="I191" i="2"/>
  <c r="H191" i="2"/>
  <c r="G191" i="2"/>
  <c r="F191" i="2"/>
  <c r="E191" i="2"/>
  <c r="D191" i="2"/>
  <c r="J190" i="2"/>
  <c r="I190" i="2"/>
  <c r="H190" i="2"/>
  <c r="G190" i="2"/>
  <c r="F190" i="2"/>
  <c r="E190" i="2"/>
  <c r="D190" i="2"/>
  <c r="J189" i="2"/>
  <c r="I189" i="2"/>
  <c r="H189" i="2"/>
  <c r="G189" i="2"/>
  <c r="F189" i="2"/>
  <c r="E189" i="2"/>
  <c r="D189" i="2"/>
  <c r="J188" i="2"/>
  <c r="I188" i="2"/>
  <c r="H188" i="2"/>
  <c r="G188" i="2"/>
  <c r="F188" i="2"/>
  <c r="E188" i="2"/>
  <c r="D188" i="2"/>
  <c r="J186" i="2"/>
  <c r="I186" i="2"/>
  <c r="H186" i="2"/>
  <c r="G186" i="2"/>
  <c r="F186" i="2"/>
  <c r="E186" i="2"/>
  <c r="D186" i="2"/>
  <c r="J185" i="2"/>
  <c r="I185" i="2"/>
  <c r="H185" i="2"/>
  <c r="G185" i="2"/>
  <c r="F185" i="2"/>
  <c r="E185" i="2"/>
  <c r="D185" i="2"/>
  <c r="J184" i="2"/>
  <c r="I184" i="2"/>
  <c r="H184" i="2"/>
  <c r="G184" i="2"/>
  <c r="F184" i="2"/>
  <c r="E184" i="2"/>
  <c r="D184" i="2"/>
  <c r="J183" i="2"/>
  <c r="I183" i="2"/>
  <c r="H183" i="2"/>
  <c r="G183" i="2"/>
  <c r="F183" i="2"/>
  <c r="E183" i="2"/>
  <c r="D183" i="2"/>
  <c r="J182" i="2"/>
  <c r="I182" i="2"/>
  <c r="H182" i="2"/>
  <c r="G182" i="2"/>
  <c r="F182" i="2"/>
  <c r="E182" i="2"/>
  <c r="D182" i="2"/>
  <c r="J181" i="2"/>
  <c r="I181" i="2"/>
  <c r="H181" i="2"/>
  <c r="G181" i="2"/>
  <c r="F181" i="2"/>
  <c r="E181" i="2"/>
  <c r="D181" i="2"/>
  <c r="J180" i="2"/>
  <c r="I180" i="2"/>
  <c r="H180" i="2"/>
  <c r="G180" i="2"/>
  <c r="F180" i="2"/>
  <c r="E180" i="2"/>
  <c r="D180" i="2"/>
  <c r="J179" i="2"/>
  <c r="I179" i="2"/>
  <c r="H179" i="2"/>
  <c r="G179" i="2"/>
  <c r="F179" i="2"/>
  <c r="E179" i="2"/>
  <c r="D179" i="2"/>
  <c r="J178" i="2"/>
  <c r="I178" i="2"/>
  <c r="H178" i="2"/>
  <c r="G178" i="2"/>
  <c r="F178" i="2"/>
  <c r="E178" i="2"/>
  <c r="J177" i="2"/>
  <c r="I177" i="2"/>
  <c r="H177" i="2"/>
  <c r="G177" i="2"/>
  <c r="F177" i="2"/>
  <c r="E177" i="2"/>
  <c r="J176" i="2"/>
  <c r="I176" i="2"/>
  <c r="H176" i="2"/>
  <c r="G176" i="2"/>
  <c r="F176" i="2"/>
  <c r="E176" i="2"/>
  <c r="J175" i="2"/>
  <c r="I175" i="2"/>
  <c r="H175" i="2"/>
  <c r="G175" i="2"/>
  <c r="F175" i="2"/>
  <c r="E175" i="2"/>
  <c r="J174" i="2"/>
  <c r="I174" i="2"/>
  <c r="H174" i="2"/>
  <c r="G174" i="2"/>
  <c r="F174" i="2"/>
  <c r="E174" i="2"/>
  <c r="D174" i="2"/>
  <c r="J173" i="2"/>
  <c r="I173" i="2"/>
  <c r="H173" i="2"/>
  <c r="G173" i="2"/>
  <c r="F173" i="2"/>
  <c r="E173" i="2"/>
  <c r="D173" i="2"/>
  <c r="J172" i="2"/>
  <c r="I172" i="2"/>
  <c r="H172" i="2"/>
  <c r="G172" i="2"/>
  <c r="F172" i="2"/>
  <c r="E172" i="2"/>
  <c r="D172" i="2"/>
  <c r="J170" i="2"/>
  <c r="I170" i="2"/>
  <c r="H170" i="2"/>
  <c r="G170" i="2"/>
  <c r="F170" i="2"/>
  <c r="E170" i="2"/>
  <c r="D170" i="2"/>
  <c r="J169" i="2"/>
  <c r="I169" i="2"/>
  <c r="H169" i="2"/>
  <c r="G169" i="2"/>
  <c r="F169" i="2"/>
  <c r="E169" i="2"/>
  <c r="D169" i="2"/>
  <c r="J166" i="2"/>
  <c r="I166" i="2"/>
  <c r="H166" i="2"/>
  <c r="G166" i="2"/>
  <c r="F166" i="2"/>
  <c r="E166" i="2"/>
  <c r="D166" i="2"/>
  <c r="J165" i="2"/>
  <c r="I165" i="2"/>
  <c r="H165" i="2"/>
  <c r="G165" i="2"/>
  <c r="F165" i="2"/>
  <c r="E165" i="2"/>
  <c r="D165" i="2"/>
  <c r="J164" i="2"/>
  <c r="I164" i="2"/>
  <c r="H164" i="2"/>
  <c r="G164" i="2"/>
  <c r="F164" i="2"/>
  <c r="E164" i="2"/>
  <c r="D164" i="2"/>
  <c r="J163" i="2"/>
  <c r="I163" i="2"/>
  <c r="H163" i="2"/>
  <c r="G163" i="2"/>
  <c r="F163" i="2"/>
  <c r="E163" i="2"/>
  <c r="D163" i="2"/>
  <c r="J162" i="2"/>
  <c r="I162" i="2"/>
  <c r="H162" i="2"/>
  <c r="G162" i="2"/>
  <c r="F162" i="2"/>
  <c r="E162" i="2"/>
  <c r="D162" i="2"/>
  <c r="J161" i="2"/>
  <c r="I161" i="2"/>
  <c r="H161" i="2"/>
  <c r="G161" i="2"/>
  <c r="F161" i="2"/>
  <c r="E161" i="2"/>
  <c r="D161" i="2"/>
  <c r="J160" i="2"/>
  <c r="I160" i="2"/>
  <c r="H160" i="2"/>
  <c r="G160" i="2"/>
  <c r="F160" i="2"/>
  <c r="E160" i="2"/>
  <c r="D160" i="2"/>
  <c r="J159" i="2"/>
  <c r="I159" i="2"/>
  <c r="H159" i="2"/>
  <c r="G159" i="2"/>
  <c r="F159" i="2"/>
  <c r="E159" i="2"/>
  <c r="D159" i="2"/>
  <c r="J158" i="2"/>
  <c r="I158" i="2"/>
  <c r="H158" i="2"/>
  <c r="G158" i="2"/>
  <c r="F158" i="2"/>
  <c r="E158" i="2"/>
  <c r="D158" i="2"/>
  <c r="J157" i="2"/>
  <c r="I157" i="2"/>
  <c r="H157" i="2"/>
  <c r="G157" i="2"/>
  <c r="F157" i="2"/>
  <c r="E157" i="2"/>
  <c r="D157" i="2"/>
  <c r="J156" i="2"/>
  <c r="I156" i="2"/>
  <c r="H156" i="2"/>
  <c r="G156" i="2"/>
  <c r="F156" i="2"/>
  <c r="E156" i="2"/>
  <c r="D156" i="2"/>
  <c r="J155" i="2"/>
  <c r="I155" i="2"/>
  <c r="H155" i="2"/>
  <c r="G155" i="2"/>
  <c r="F155" i="2"/>
  <c r="E155" i="2"/>
  <c r="D155" i="2"/>
  <c r="J154" i="2"/>
  <c r="I154" i="2"/>
  <c r="H154" i="2"/>
  <c r="G154" i="2"/>
  <c r="F154" i="2"/>
  <c r="E154" i="2"/>
  <c r="D154" i="2"/>
  <c r="J153" i="2"/>
  <c r="I153" i="2"/>
  <c r="H153" i="2"/>
  <c r="G153" i="2"/>
  <c r="F153" i="2"/>
  <c r="E153" i="2"/>
  <c r="D153" i="2"/>
  <c r="J152" i="2"/>
  <c r="I152" i="2"/>
  <c r="H152" i="2"/>
  <c r="G152" i="2"/>
  <c r="F152" i="2"/>
  <c r="E152" i="2"/>
  <c r="D152" i="2"/>
  <c r="J151" i="2"/>
  <c r="I151" i="2"/>
  <c r="H151" i="2"/>
  <c r="G151" i="2"/>
  <c r="F151" i="2"/>
  <c r="E151" i="2"/>
  <c r="D151" i="2"/>
  <c r="J150" i="2"/>
  <c r="I150" i="2"/>
  <c r="H150" i="2"/>
  <c r="G150" i="2"/>
  <c r="F150" i="2"/>
  <c r="E150" i="2"/>
  <c r="D150" i="2"/>
  <c r="J149" i="2"/>
  <c r="I149" i="2"/>
  <c r="H149" i="2"/>
  <c r="G149" i="2"/>
  <c r="F149" i="2"/>
  <c r="E149" i="2"/>
  <c r="D149" i="2"/>
  <c r="J148" i="2"/>
  <c r="I148" i="2"/>
  <c r="H148" i="2"/>
  <c r="G148" i="2"/>
  <c r="F148" i="2"/>
  <c r="E148" i="2"/>
  <c r="D148" i="2"/>
  <c r="J147" i="2"/>
  <c r="I147" i="2"/>
  <c r="H147" i="2"/>
  <c r="G147" i="2"/>
  <c r="F147" i="2"/>
  <c r="E147" i="2"/>
  <c r="D147" i="2"/>
  <c r="J146" i="2"/>
  <c r="I146" i="2"/>
  <c r="H146" i="2"/>
  <c r="G146" i="2"/>
  <c r="F146" i="2"/>
  <c r="E146" i="2"/>
  <c r="D146" i="2"/>
  <c r="J145" i="2"/>
  <c r="I145" i="2"/>
  <c r="H145" i="2"/>
  <c r="G145" i="2"/>
  <c r="F145" i="2"/>
  <c r="E145" i="2"/>
  <c r="D145" i="2"/>
  <c r="J144" i="2"/>
  <c r="I144" i="2"/>
  <c r="H144" i="2"/>
  <c r="G144" i="2"/>
  <c r="F144" i="2"/>
  <c r="E144" i="2"/>
  <c r="D144" i="2"/>
  <c r="J143" i="2"/>
  <c r="I143" i="2"/>
  <c r="H143" i="2"/>
  <c r="G143" i="2"/>
  <c r="F143" i="2"/>
  <c r="E143" i="2"/>
  <c r="D143" i="2"/>
  <c r="J141" i="2"/>
  <c r="I141" i="2"/>
  <c r="H141" i="2"/>
  <c r="G141" i="2"/>
  <c r="F141" i="2"/>
  <c r="E141" i="2"/>
  <c r="D141" i="2"/>
  <c r="J140" i="2"/>
  <c r="I140" i="2"/>
  <c r="H140" i="2"/>
  <c r="G140" i="2"/>
  <c r="F140" i="2"/>
  <c r="J138" i="2"/>
  <c r="I138" i="2"/>
  <c r="H138" i="2"/>
  <c r="G138" i="2"/>
  <c r="F138" i="2"/>
  <c r="E138" i="2"/>
  <c r="D138" i="2"/>
  <c r="J137" i="2"/>
  <c r="I137" i="2"/>
  <c r="H137" i="2"/>
  <c r="G137" i="2"/>
  <c r="F137" i="2"/>
  <c r="E137" i="2"/>
  <c r="D137" i="2"/>
  <c r="J136" i="2"/>
  <c r="I136" i="2"/>
  <c r="H136" i="2"/>
  <c r="G136" i="2"/>
  <c r="F136" i="2"/>
  <c r="E136" i="2"/>
  <c r="D136" i="2"/>
  <c r="J135" i="2"/>
  <c r="I135" i="2"/>
  <c r="H135" i="2"/>
  <c r="G135" i="2"/>
  <c r="F135" i="2"/>
  <c r="E135" i="2"/>
  <c r="D135" i="2"/>
  <c r="J133" i="2"/>
  <c r="I133" i="2"/>
  <c r="H133" i="2"/>
  <c r="G133" i="2"/>
  <c r="F133" i="2"/>
  <c r="E133" i="2"/>
  <c r="D133" i="2"/>
  <c r="J131" i="2"/>
  <c r="I131" i="2"/>
  <c r="H131" i="2"/>
  <c r="G131" i="2"/>
  <c r="F131" i="2"/>
  <c r="E131" i="2"/>
  <c r="D131" i="2"/>
  <c r="J128" i="2"/>
  <c r="I128" i="2"/>
  <c r="H128" i="2"/>
  <c r="G128" i="2"/>
  <c r="F128" i="2"/>
  <c r="E128" i="2"/>
  <c r="D128" i="2"/>
  <c r="J127" i="2"/>
  <c r="I127" i="2"/>
  <c r="H127" i="2"/>
  <c r="G127" i="2"/>
  <c r="F127" i="2"/>
  <c r="E127" i="2"/>
  <c r="D127" i="2"/>
  <c r="J126" i="2"/>
  <c r="I126" i="2"/>
  <c r="H126" i="2"/>
  <c r="G126" i="2"/>
  <c r="F126" i="2"/>
  <c r="E126" i="2"/>
  <c r="D126" i="2"/>
  <c r="J125" i="2"/>
  <c r="I125" i="2"/>
  <c r="H125" i="2"/>
  <c r="G125" i="2"/>
  <c r="F125" i="2"/>
  <c r="E125" i="2"/>
  <c r="D125" i="2"/>
  <c r="J124" i="2"/>
  <c r="I124" i="2"/>
  <c r="H124" i="2"/>
  <c r="G124" i="2"/>
  <c r="F124" i="2"/>
  <c r="E124" i="2"/>
  <c r="D124" i="2"/>
  <c r="J123" i="2"/>
  <c r="I123" i="2"/>
  <c r="H123" i="2"/>
  <c r="G123" i="2"/>
  <c r="F123" i="2"/>
  <c r="E123" i="2"/>
  <c r="D123" i="2"/>
  <c r="J122" i="2"/>
  <c r="I122" i="2"/>
  <c r="H122" i="2"/>
  <c r="G122" i="2"/>
  <c r="F122" i="2"/>
  <c r="E122" i="2"/>
  <c r="D122" i="2"/>
  <c r="J121" i="2"/>
  <c r="I121" i="2"/>
  <c r="H121" i="2"/>
  <c r="G121" i="2"/>
  <c r="F121" i="2"/>
  <c r="E121" i="2"/>
  <c r="D121" i="2"/>
  <c r="J120" i="2"/>
  <c r="I120" i="2"/>
  <c r="H120" i="2"/>
  <c r="G120" i="2"/>
  <c r="F120" i="2"/>
  <c r="E120" i="2"/>
  <c r="D120" i="2"/>
  <c r="J119" i="2"/>
  <c r="I119" i="2"/>
  <c r="H119" i="2"/>
  <c r="G119" i="2"/>
  <c r="F119" i="2"/>
  <c r="E119" i="2"/>
  <c r="D119" i="2"/>
  <c r="J118" i="2"/>
  <c r="I118" i="2"/>
  <c r="H118" i="2"/>
  <c r="G118" i="2"/>
  <c r="F118" i="2"/>
  <c r="E118" i="2"/>
  <c r="D118" i="2"/>
  <c r="J117" i="2"/>
  <c r="I117" i="2"/>
  <c r="H117" i="2"/>
  <c r="G117" i="2"/>
  <c r="F117" i="2"/>
  <c r="E117" i="2"/>
  <c r="D117" i="2"/>
  <c r="J116" i="2"/>
  <c r="I116" i="2"/>
  <c r="H116" i="2"/>
  <c r="G116" i="2"/>
  <c r="F116" i="2"/>
  <c r="E116" i="2"/>
  <c r="D116" i="2"/>
  <c r="J115" i="2"/>
  <c r="I115" i="2"/>
  <c r="H115" i="2"/>
  <c r="G115" i="2"/>
  <c r="F115" i="2"/>
  <c r="E115" i="2"/>
  <c r="D115" i="2"/>
  <c r="J114" i="2"/>
  <c r="I114" i="2"/>
  <c r="H114" i="2"/>
  <c r="G114" i="2"/>
  <c r="F114" i="2"/>
  <c r="E114" i="2"/>
  <c r="D114" i="2"/>
  <c r="J113" i="2"/>
  <c r="I113" i="2"/>
  <c r="H113" i="2"/>
  <c r="G113" i="2"/>
  <c r="F113" i="2"/>
  <c r="E113" i="2"/>
  <c r="D113" i="2"/>
  <c r="J112" i="2"/>
  <c r="I112" i="2"/>
  <c r="H112" i="2"/>
  <c r="G112" i="2"/>
  <c r="F112" i="2"/>
  <c r="E112" i="2"/>
  <c r="D112" i="2"/>
  <c r="J111" i="2"/>
  <c r="I111" i="2"/>
  <c r="H111" i="2"/>
  <c r="G111" i="2"/>
  <c r="F111" i="2"/>
  <c r="E111" i="2"/>
  <c r="D111" i="2"/>
  <c r="J110" i="2"/>
  <c r="I110" i="2"/>
  <c r="G110" i="2"/>
  <c r="F110" i="2"/>
  <c r="J109" i="2"/>
  <c r="I109" i="2"/>
  <c r="H109" i="2"/>
  <c r="G109" i="2"/>
  <c r="F109" i="2"/>
  <c r="E109" i="2"/>
  <c r="D109" i="2"/>
  <c r="J107" i="2"/>
  <c r="I107" i="2"/>
  <c r="H107" i="2"/>
  <c r="G107" i="2"/>
  <c r="F107" i="2"/>
  <c r="E107" i="2"/>
  <c r="D107" i="2"/>
  <c r="J106" i="2"/>
  <c r="I106" i="2"/>
  <c r="H106" i="2"/>
  <c r="G106" i="2"/>
  <c r="F106" i="2"/>
  <c r="E106" i="2"/>
  <c r="D106" i="2"/>
  <c r="J105" i="2"/>
  <c r="I105" i="2"/>
  <c r="H105" i="2"/>
  <c r="G105" i="2"/>
  <c r="F105" i="2"/>
  <c r="E105" i="2"/>
  <c r="D105" i="2"/>
  <c r="J104" i="2"/>
  <c r="I104" i="2"/>
  <c r="H104" i="2"/>
  <c r="G104" i="2"/>
  <c r="F104" i="2"/>
  <c r="E104" i="2"/>
  <c r="D104" i="2"/>
  <c r="J103" i="2"/>
  <c r="I103" i="2"/>
  <c r="H103" i="2"/>
  <c r="G103" i="2"/>
  <c r="F103" i="2"/>
  <c r="E103" i="2"/>
  <c r="D103" i="2"/>
  <c r="J102" i="2"/>
  <c r="I102" i="2"/>
  <c r="H102" i="2"/>
  <c r="G102" i="2"/>
  <c r="F102" i="2"/>
  <c r="E102" i="2"/>
  <c r="D102" i="2"/>
  <c r="J101" i="2"/>
  <c r="I101" i="2"/>
  <c r="H101" i="2"/>
  <c r="G101" i="2"/>
  <c r="F101" i="2"/>
  <c r="E101" i="2"/>
  <c r="D101" i="2"/>
  <c r="J100" i="2"/>
  <c r="I100" i="2"/>
  <c r="H100" i="2"/>
  <c r="G100" i="2"/>
  <c r="F100" i="2"/>
  <c r="E100" i="2"/>
  <c r="D100" i="2"/>
  <c r="J99" i="2"/>
  <c r="I99" i="2"/>
  <c r="H99" i="2"/>
  <c r="G99" i="2"/>
  <c r="F99" i="2"/>
  <c r="E99" i="2"/>
  <c r="D99" i="2"/>
  <c r="J98" i="2"/>
  <c r="I98" i="2"/>
  <c r="H98" i="2"/>
  <c r="G98" i="2"/>
  <c r="F98" i="2"/>
  <c r="E98" i="2"/>
  <c r="D98" i="2"/>
  <c r="J97" i="2"/>
  <c r="I97" i="2"/>
  <c r="H97" i="2"/>
  <c r="G97" i="2"/>
  <c r="F97" i="2"/>
  <c r="E97" i="2"/>
  <c r="D97" i="2"/>
  <c r="J96" i="2"/>
  <c r="I96" i="2"/>
  <c r="H96" i="2"/>
  <c r="G96" i="2"/>
  <c r="F96" i="2"/>
  <c r="E96" i="2"/>
  <c r="D96" i="2"/>
  <c r="J95" i="2"/>
  <c r="I95" i="2"/>
  <c r="H95" i="2"/>
  <c r="G95" i="2"/>
  <c r="F95" i="2"/>
  <c r="E95" i="2"/>
  <c r="D95" i="2"/>
  <c r="J94" i="2"/>
  <c r="I94" i="2"/>
  <c r="H94" i="2"/>
  <c r="G94" i="2"/>
  <c r="F94" i="2"/>
  <c r="E94" i="2"/>
  <c r="D94" i="2"/>
  <c r="J92" i="2"/>
  <c r="I92" i="2"/>
  <c r="H92" i="2"/>
  <c r="G92" i="2"/>
  <c r="F92" i="2"/>
  <c r="E92" i="2"/>
  <c r="D92" i="2"/>
  <c r="J91" i="2"/>
  <c r="I91" i="2"/>
  <c r="G91" i="2"/>
  <c r="F91" i="2"/>
  <c r="J90" i="2"/>
  <c r="I90" i="2"/>
  <c r="G90" i="2"/>
  <c r="F90" i="2"/>
  <c r="J89" i="2"/>
  <c r="I89" i="2"/>
  <c r="H89" i="2"/>
  <c r="G89" i="2"/>
  <c r="F89" i="2"/>
  <c r="E89" i="2"/>
  <c r="D89" i="2"/>
  <c r="J88" i="2"/>
  <c r="I88" i="2"/>
  <c r="H88" i="2"/>
  <c r="G88" i="2"/>
  <c r="F88" i="2"/>
  <c r="E88" i="2"/>
  <c r="D88" i="2"/>
  <c r="J87" i="2"/>
  <c r="I87" i="2"/>
  <c r="H87" i="2"/>
  <c r="G87" i="2"/>
  <c r="F87" i="2"/>
  <c r="E87" i="2"/>
  <c r="D87" i="2"/>
  <c r="J86" i="2"/>
  <c r="I86" i="2"/>
  <c r="H86" i="2"/>
  <c r="G86" i="2"/>
  <c r="F86" i="2"/>
  <c r="E86" i="2"/>
  <c r="D86" i="2"/>
  <c r="J85" i="2"/>
  <c r="I85" i="2"/>
  <c r="H85" i="2"/>
  <c r="G85" i="2"/>
  <c r="F85" i="2"/>
  <c r="E85" i="2"/>
  <c r="D85" i="2"/>
  <c r="J84" i="2"/>
  <c r="I84" i="2"/>
  <c r="H84" i="2"/>
  <c r="G84" i="2"/>
  <c r="F84" i="2"/>
  <c r="E84" i="2"/>
  <c r="D84" i="2"/>
  <c r="J82" i="2"/>
  <c r="I82" i="2"/>
  <c r="H82" i="2"/>
  <c r="G82" i="2"/>
  <c r="F82" i="2"/>
  <c r="E82" i="2"/>
  <c r="D82" i="2"/>
  <c r="J81" i="2"/>
  <c r="I81" i="2"/>
  <c r="H81" i="2"/>
  <c r="G81" i="2"/>
  <c r="F81" i="2"/>
  <c r="E81" i="2"/>
  <c r="D81" i="2"/>
  <c r="J80" i="2"/>
  <c r="I80" i="2"/>
  <c r="H80" i="2"/>
  <c r="G80" i="2"/>
  <c r="F80" i="2"/>
  <c r="E80" i="2"/>
  <c r="D80" i="2"/>
  <c r="J79" i="2"/>
  <c r="I79" i="2"/>
  <c r="G79" i="2"/>
  <c r="F79" i="2"/>
  <c r="E79" i="2"/>
  <c r="D79" i="2"/>
  <c r="J78" i="2"/>
  <c r="I78" i="2"/>
  <c r="F78" i="2"/>
  <c r="E78" i="2"/>
  <c r="D78" i="2"/>
  <c r="J77" i="2"/>
  <c r="I77" i="2"/>
  <c r="G77" i="2"/>
  <c r="F77" i="2"/>
  <c r="E77" i="2"/>
  <c r="D77" i="2"/>
  <c r="J76" i="2"/>
  <c r="I76" i="2"/>
  <c r="F76" i="2"/>
  <c r="E76" i="2"/>
  <c r="D76" i="2"/>
  <c r="J75" i="2"/>
  <c r="I75" i="2"/>
  <c r="H75" i="2"/>
  <c r="G75" i="2"/>
  <c r="F75" i="2"/>
  <c r="E75" i="2"/>
  <c r="D75" i="2"/>
  <c r="J74" i="2"/>
  <c r="I74" i="2"/>
  <c r="H74" i="2"/>
  <c r="G74" i="2"/>
  <c r="F74" i="2"/>
  <c r="E74" i="2"/>
  <c r="D74" i="2"/>
  <c r="J73" i="2"/>
  <c r="I73" i="2"/>
  <c r="H73" i="2"/>
  <c r="G73" i="2"/>
  <c r="F73" i="2"/>
  <c r="E73" i="2"/>
  <c r="D73" i="2"/>
  <c r="J72" i="2"/>
  <c r="I72" i="2"/>
  <c r="G72" i="2"/>
  <c r="F72" i="2"/>
  <c r="E72" i="2"/>
  <c r="D72" i="2"/>
  <c r="J71" i="2"/>
  <c r="I71" i="2"/>
  <c r="H71" i="2"/>
  <c r="G71" i="2"/>
  <c r="F71" i="2"/>
  <c r="E71" i="2"/>
  <c r="D71" i="2"/>
  <c r="J70" i="2"/>
  <c r="I70" i="2"/>
  <c r="H70" i="2"/>
  <c r="G70" i="2"/>
  <c r="F70" i="2"/>
  <c r="E70" i="2"/>
  <c r="D70" i="2"/>
  <c r="J69" i="2"/>
  <c r="I69" i="2"/>
  <c r="G69" i="2"/>
  <c r="F69" i="2"/>
  <c r="E69" i="2"/>
  <c r="D69" i="2"/>
  <c r="J68" i="2"/>
  <c r="I68" i="2"/>
  <c r="H68" i="2"/>
  <c r="G68" i="2"/>
  <c r="F68" i="2"/>
  <c r="E68" i="2"/>
  <c r="D68" i="2"/>
  <c r="J67" i="2"/>
  <c r="I67" i="2"/>
  <c r="H67" i="2"/>
  <c r="G67" i="2"/>
  <c r="F67" i="2"/>
  <c r="E67" i="2"/>
  <c r="D67" i="2"/>
  <c r="J66" i="2"/>
  <c r="I66" i="2"/>
  <c r="G66" i="2"/>
  <c r="F66" i="2"/>
  <c r="E66" i="2"/>
  <c r="D66" i="2"/>
  <c r="J65" i="2"/>
  <c r="I65" i="2"/>
  <c r="G65" i="2"/>
  <c r="F65" i="2"/>
  <c r="E65" i="2"/>
  <c r="D65" i="2"/>
  <c r="J64" i="2"/>
  <c r="I64" i="2"/>
  <c r="H64" i="2"/>
  <c r="G64" i="2"/>
  <c r="F64" i="2"/>
  <c r="E64" i="2"/>
  <c r="D64" i="2"/>
  <c r="J63" i="2"/>
  <c r="I63" i="2"/>
  <c r="G63" i="2"/>
  <c r="F63" i="2"/>
  <c r="E63" i="2"/>
  <c r="D63" i="2"/>
  <c r="J62" i="2"/>
  <c r="I62" i="2"/>
  <c r="G62" i="2"/>
  <c r="F62" i="2"/>
  <c r="E62" i="2"/>
  <c r="D62" i="2"/>
  <c r="J61" i="2"/>
  <c r="I61" i="2"/>
  <c r="G61" i="2"/>
  <c r="F61" i="2"/>
  <c r="E61" i="2"/>
  <c r="D61" i="2"/>
  <c r="J60" i="2"/>
  <c r="I60" i="2"/>
  <c r="G60" i="2"/>
  <c r="F60" i="2"/>
  <c r="E60" i="2"/>
  <c r="D60" i="2"/>
  <c r="J59" i="2"/>
  <c r="I59" i="2"/>
  <c r="G59" i="2"/>
  <c r="F59" i="2"/>
  <c r="E59" i="2"/>
  <c r="D59" i="2"/>
  <c r="J58" i="2"/>
  <c r="I58" i="2"/>
  <c r="G58" i="2"/>
  <c r="F58" i="2"/>
  <c r="E58" i="2"/>
  <c r="D58" i="2"/>
  <c r="J57" i="2"/>
  <c r="I57" i="2"/>
  <c r="G57" i="2"/>
  <c r="F57" i="2"/>
  <c r="E57" i="2"/>
  <c r="D57" i="2"/>
  <c r="J56" i="2"/>
  <c r="I56" i="2"/>
  <c r="G56" i="2"/>
  <c r="F56" i="2"/>
  <c r="E56" i="2"/>
  <c r="D56" i="2"/>
  <c r="J55" i="2"/>
  <c r="I55" i="2"/>
  <c r="G55" i="2"/>
  <c r="F55" i="2"/>
  <c r="E55" i="2"/>
  <c r="D55" i="2"/>
  <c r="J54" i="2"/>
  <c r="I54" i="2"/>
  <c r="H54" i="2"/>
  <c r="G54" i="2"/>
  <c r="F54" i="2"/>
  <c r="E54" i="2"/>
  <c r="D54" i="2"/>
  <c r="J53" i="2"/>
  <c r="I53" i="2"/>
  <c r="H53" i="2"/>
  <c r="G53" i="2"/>
  <c r="F53" i="2"/>
  <c r="E53" i="2"/>
  <c r="D53" i="2"/>
  <c r="J51" i="2"/>
  <c r="I51" i="2"/>
  <c r="H51" i="2"/>
  <c r="G51" i="2"/>
  <c r="F51" i="2"/>
  <c r="E51" i="2"/>
  <c r="D51" i="2"/>
  <c r="J50" i="2"/>
  <c r="I50" i="2"/>
  <c r="H50" i="2"/>
  <c r="G50" i="2"/>
  <c r="F50" i="2"/>
  <c r="E50" i="2"/>
  <c r="D50" i="2"/>
  <c r="J49" i="2"/>
  <c r="I49" i="2"/>
  <c r="G49" i="2"/>
  <c r="F49" i="2"/>
  <c r="J48" i="2"/>
  <c r="I48" i="2"/>
  <c r="H48" i="2"/>
  <c r="G48" i="2"/>
  <c r="F48" i="2"/>
  <c r="E48" i="2"/>
  <c r="D48" i="2"/>
  <c r="J47" i="2"/>
  <c r="I47" i="2"/>
  <c r="H47" i="2"/>
  <c r="G47" i="2"/>
  <c r="F47" i="2"/>
  <c r="E47" i="2"/>
  <c r="D47" i="2"/>
  <c r="J45" i="2"/>
  <c r="I45" i="2"/>
  <c r="H45" i="2"/>
  <c r="G45" i="2"/>
  <c r="F45" i="2"/>
  <c r="E45" i="2"/>
  <c r="D45" i="2"/>
  <c r="J44" i="2"/>
  <c r="I44" i="2"/>
  <c r="H44" i="2"/>
  <c r="G44" i="2"/>
  <c r="F44" i="2"/>
  <c r="E44" i="2"/>
  <c r="D44" i="2"/>
  <c r="J43" i="2"/>
  <c r="I43" i="2"/>
  <c r="H43" i="2"/>
  <c r="G43" i="2"/>
  <c r="F43" i="2"/>
  <c r="E43" i="2"/>
  <c r="D43" i="2"/>
  <c r="J42" i="2"/>
  <c r="I42" i="2"/>
  <c r="H42" i="2"/>
  <c r="G42" i="2"/>
  <c r="F42" i="2"/>
  <c r="E42" i="2"/>
  <c r="D42" i="2"/>
  <c r="J41" i="2"/>
  <c r="I41" i="2"/>
  <c r="H41" i="2"/>
  <c r="G41" i="2"/>
  <c r="F41" i="2"/>
  <c r="E41" i="2"/>
  <c r="D41" i="2"/>
  <c r="J40" i="2"/>
  <c r="I40" i="2"/>
  <c r="H40" i="2"/>
  <c r="G40" i="2"/>
  <c r="F40" i="2"/>
  <c r="E40" i="2"/>
  <c r="D40" i="2"/>
  <c r="J39" i="2"/>
  <c r="I39" i="2"/>
  <c r="H39" i="2"/>
  <c r="G39" i="2"/>
  <c r="F39" i="2"/>
  <c r="E39" i="2"/>
  <c r="D39" i="2"/>
  <c r="J38" i="2"/>
  <c r="I38" i="2"/>
  <c r="H38" i="2"/>
  <c r="G38" i="2"/>
  <c r="F38" i="2"/>
  <c r="E38" i="2"/>
  <c r="D38" i="2"/>
  <c r="J36" i="2"/>
  <c r="I36" i="2"/>
  <c r="H36" i="2"/>
  <c r="G36" i="2"/>
  <c r="F36" i="2"/>
  <c r="E36" i="2"/>
  <c r="D36" i="2"/>
  <c r="J35" i="2"/>
  <c r="I35" i="2"/>
  <c r="H35" i="2"/>
  <c r="G35" i="2"/>
  <c r="F35" i="2"/>
  <c r="E35" i="2"/>
  <c r="D35" i="2"/>
  <c r="J33" i="2"/>
  <c r="I33" i="2"/>
  <c r="H33" i="2"/>
  <c r="G33" i="2"/>
  <c r="F33" i="2"/>
  <c r="E33" i="2"/>
  <c r="D33" i="2"/>
  <c r="J32" i="2"/>
  <c r="I32" i="2"/>
  <c r="H32" i="2"/>
  <c r="G32" i="2"/>
  <c r="F32" i="2"/>
  <c r="E32" i="2"/>
  <c r="D32" i="2"/>
  <c r="J31" i="2"/>
  <c r="I31" i="2"/>
  <c r="H31" i="2"/>
  <c r="G31" i="2"/>
  <c r="F31" i="2"/>
  <c r="E31" i="2"/>
  <c r="D31" i="2"/>
  <c r="J30" i="2"/>
  <c r="I30" i="2"/>
  <c r="H30" i="2"/>
  <c r="G30" i="2"/>
  <c r="F30" i="2"/>
  <c r="E30" i="2"/>
  <c r="D30" i="2"/>
  <c r="J29" i="2"/>
  <c r="I29" i="2"/>
  <c r="H29" i="2"/>
  <c r="G29" i="2"/>
  <c r="F29" i="2"/>
  <c r="E29" i="2"/>
  <c r="D29" i="2"/>
  <c r="J27" i="2"/>
  <c r="I27" i="2"/>
  <c r="H27" i="2"/>
  <c r="G27" i="2"/>
  <c r="F27" i="2"/>
  <c r="E27" i="2"/>
  <c r="D27" i="2"/>
  <c r="J26" i="2"/>
  <c r="I26" i="2"/>
  <c r="H26" i="2"/>
  <c r="G26" i="2"/>
  <c r="F26" i="2"/>
  <c r="E26" i="2"/>
  <c r="D26" i="2"/>
  <c r="J25" i="2"/>
  <c r="I25" i="2"/>
  <c r="H25" i="2"/>
  <c r="G25" i="2"/>
  <c r="F25" i="2"/>
  <c r="E25" i="2"/>
  <c r="D25" i="2"/>
  <c r="J24" i="2"/>
  <c r="I24" i="2"/>
  <c r="H24" i="2"/>
  <c r="G24" i="2"/>
  <c r="F24" i="2"/>
  <c r="E24" i="2"/>
  <c r="D24" i="2"/>
  <c r="F1114" i="2"/>
  <c r="E1114" i="2"/>
  <c r="D1114" i="2"/>
  <c r="J23" i="2"/>
  <c r="I23" i="2"/>
  <c r="H23" i="2"/>
  <c r="G23" i="2"/>
  <c r="F23" i="2"/>
  <c r="E23" i="2"/>
  <c r="D23" i="2"/>
  <c r="J22" i="2"/>
  <c r="I22" i="2"/>
  <c r="H22" i="2"/>
  <c r="G22" i="2"/>
  <c r="F22" i="2"/>
  <c r="E22" i="2"/>
  <c r="D22" i="2"/>
  <c r="J21" i="2"/>
  <c r="I21" i="2"/>
  <c r="H21" i="2"/>
  <c r="G21" i="2"/>
  <c r="F21" i="2"/>
  <c r="E21" i="2"/>
  <c r="D21" i="2"/>
  <c r="J20" i="2"/>
  <c r="I20" i="2"/>
  <c r="H20" i="2"/>
  <c r="G20" i="2"/>
  <c r="F20" i="2"/>
  <c r="E20" i="2"/>
  <c r="D20" i="2"/>
  <c r="J19" i="2"/>
  <c r="I19" i="2"/>
  <c r="H19" i="2"/>
  <c r="G19" i="2"/>
  <c r="F19" i="2"/>
  <c r="E19" i="2"/>
  <c r="D19" i="2"/>
  <c r="J18" i="2"/>
  <c r="I18" i="2"/>
  <c r="H18" i="2"/>
  <c r="G18" i="2"/>
  <c r="F18" i="2"/>
  <c r="E18" i="2"/>
  <c r="D18" i="2"/>
  <c r="J17" i="2"/>
  <c r="I17" i="2"/>
  <c r="H17" i="2"/>
  <c r="G17" i="2"/>
  <c r="F17" i="2"/>
  <c r="E17" i="2"/>
  <c r="D17" i="2"/>
  <c r="J16" i="2"/>
  <c r="I16" i="2"/>
  <c r="H16" i="2"/>
  <c r="G16" i="2"/>
  <c r="F16" i="2"/>
  <c r="E16" i="2"/>
  <c r="D16" i="2"/>
  <c r="J14" i="2"/>
  <c r="I14" i="2"/>
  <c r="H14" i="2"/>
  <c r="G14" i="2"/>
  <c r="F14" i="2"/>
  <c r="E14" i="2"/>
  <c r="D14" i="2"/>
  <c r="J13" i="2"/>
  <c r="I13" i="2"/>
  <c r="H13" i="2"/>
  <c r="G13" i="2"/>
  <c r="F13" i="2"/>
  <c r="E13" i="2"/>
  <c r="D13" i="2"/>
  <c r="E12" i="2"/>
  <c r="F12" i="2"/>
  <c r="G12" i="2"/>
  <c r="H12" i="2"/>
  <c r="I12" i="2"/>
  <c r="J12" i="2"/>
  <c r="D12" i="2"/>
  <c r="T5194" i="2"/>
  <c r="P5194" i="2"/>
  <c r="L5194" i="2"/>
  <c r="K5194" i="2"/>
  <c r="T5157" i="2"/>
  <c r="P5157" i="2"/>
  <c r="L5157" i="2"/>
  <c r="K5157" i="2"/>
  <c r="T5140" i="2"/>
  <c r="P5140" i="2"/>
  <c r="L5140" i="2"/>
  <c r="K5140" i="2"/>
  <c r="T5136" i="2"/>
  <c r="P5136" i="2"/>
  <c r="L5136" i="2"/>
  <c r="K5136" i="2"/>
  <c r="T5133" i="2"/>
  <c r="P5133" i="2"/>
  <c r="L5133" i="2"/>
  <c r="K5133" i="2"/>
  <c r="T5122" i="2"/>
  <c r="P5122" i="2"/>
  <c r="L5122" i="2"/>
  <c r="K5122" i="2"/>
  <c r="T4981" i="2"/>
  <c r="P4981" i="2"/>
  <c r="L4981" i="2"/>
  <c r="K4981" i="2"/>
  <c r="T4969" i="2"/>
  <c r="P4969" i="2"/>
  <c r="L4969" i="2"/>
  <c r="K4969" i="2"/>
  <c r="T4928" i="2"/>
  <c r="P4928" i="2"/>
  <c r="L4928" i="2"/>
  <c r="K4928" i="2"/>
  <c r="P4922" i="2"/>
  <c r="T4918" i="2"/>
  <c r="L4918" i="2"/>
  <c r="K4918" i="2"/>
  <c r="T4887" i="2"/>
  <c r="P4887" i="2"/>
  <c r="L4887" i="2"/>
  <c r="K4887" i="2"/>
  <c r="T4883" i="2"/>
  <c r="P4883" i="2"/>
  <c r="L4883" i="2"/>
  <c r="K4883" i="2"/>
  <c r="T4876" i="2"/>
  <c r="P4876" i="2"/>
  <c r="L4876" i="2"/>
  <c r="K4876" i="2"/>
  <c r="T4822" i="2"/>
  <c r="P4822" i="2"/>
  <c r="L4822" i="2"/>
  <c r="K4822" i="2"/>
  <c r="T4817" i="2"/>
  <c r="P4817" i="2"/>
  <c r="L4817" i="2"/>
  <c r="K4817" i="2"/>
  <c r="T4807" i="2"/>
  <c r="P4807" i="2"/>
  <c r="L4807" i="2"/>
  <c r="K4807" i="2"/>
  <c r="T4804" i="2"/>
  <c r="P4804" i="2"/>
  <c r="L4804" i="2"/>
  <c r="K4804" i="2"/>
  <c r="T4802" i="2"/>
  <c r="P4802" i="2"/>
  <c r="L4802" i="2"/>
  <c r="K4802" i="2"/>
  <c r="T4798" i="2"/>
  <c r="P4798" i="2"/>
  <c r="L4798" i="2"/>
  <c r="K4798" i="2"/>
  <c r="T4792" i="2"/>
  <c r="P4792" i="2"/>
  <c r="L4792" i="2"/>
  <c r="K4792" i="2"/>
  <c r="T4757" i="2"/>
  <c r="P4757" i="2"/>
  <c r="L4757" i="2"/>
  <c r="K4757" i="2"/>
  <c r="T4755" i="2"/>
  <c r="P4755" i="2"/>
  <c r="L4755" i="2"/>
  <c r="K4755" i="2"/>
  <c r="T4679" i="2"/>
  <c r="P4679" i="2"/>
  <c r="L4679" i="2"/>
  <c r="K4679" i="2"/>
  <c r="T4606" i="2"/>
  <c r="P4606" i="2"/>
  <c r="L4606" i="2"/>
  <c r="K4606" i="2"/>
  <c r="T4454" i="2"/>
  <c r="P4454" i="2"/>
  <c r="L4454" i="2"/>
  <c r="K4454" i="2"/>
  <c r="P4274" i="2"/>
  <c r="T3154" i="2"/>
  <c r="K3154" i="2"/>
  <c r="T3063" i="2"/>
  <c r="P3063" i="2"/>
  <c r="L3063" i="2"/>
  <c r="K3063" i="2"/>
  <c r="P3053" i="2"/>
  <c r="T2997" i="2"/>
  <c r="L2997" i="2"/>
  <c r="K2997" i="2"/>
  <c r="T2969" i="2"/>
  <c r="P2969" i="2"/>
  <c r="L2969" i="2"/>
  <c r="K2969" i="2"/>
  <c r="T2856" i="2"/>
  <c r="P2856" i="2"/>
  <c r="L2856" i="2"/>
  <c r="K2856" i="2"/>
  <c r="T2827" i="2"/>
  <c r="P2827" i="2"/>
  <c r="L2827" i="2"/>
  <c r="K2827" i="2"/>
  <c r="T2775" i="2"/>
  <c r="P2775" i="2"/>
  <c r="L2775" i="2"/>
  <c r="K2775" i="2"/>
  <c r="T2639" i="2"/>
  <c r="P2639" i="2"/>
  <c r="L2639" i="2"/>
  <c r="K2639" i="2"/>
  <c r="T2587" i="2"/>
  <c r="P2587" i="2"/>
  <c r="L2587" i="2"/>
  <c r="K2587" i="2"/>
  <c r="T2310" i="2"/>
  <c r="P2310" i="2"/>
  <c r="L2310" i="2"/>
  <c r="K2310" i="2"/>
  <c r="T2290" i="2"/>
  <c r="P2290" i="2"/>
  <c r="L2290" i="2"/>
  <c r="K2290" i="2"/>
  <c r="T2282" i="2"/>
  <c r="P2282" i="2"/>
  <c r="L2282" i="2"/>
  <c r="K2282" i="2"/>
  <c r="T2279" i="2"/>
  <c r="P2279" i="2"/>
  <c r="L2279" i="2"/>
  <c r="K2279" i="2"/>
  <c r="A2213" i="2"/>
  <c r="T2212" i="2"/>
  <c r="P2212" i="2"/>
  <c r="L2212" i="2"/>
  <c r="K2212" i="2"/>
  <c r="T2201" i="2"/>
  <c r="P2201" i="2"/>
  <c r="L2201" i="2"/>
  <c r="K2201" i="2"/>
  <c r="T2189" i="2"/>
  <c r="P2189" i="2"/>
  <c r="L2189" i="2"/>
  <c r="K2189" i="2"/>
  <c r="T2178" i="2"/>
  <c r="P2178" i="2"/>
  <c r="L2178" i="2"/>
  <c r="K2178" i="2"/>
  <c r="T2172" i="2"/>
  <c r="P2172" i="2"/>
  <c r="L2172" i="2"/>
  <c r="K2172" i="2"/>
  <c r="T2169" i="2"/>
  <c r="P2169" i="2"/>
  <c r="L2169" i="2"/>
  <c r="K2169" i="2"/>
  <c r="T2166" i="2"/>
  <c r="P2166" i="2"/>
  <c r="L2166" i="2"/>
  <c r="K2166" i="2"/>
  <c r="T2161" i="2"/>
  <c r="P2161" i="2"/>
  <c r="L2161" i="2"/>
  <c r="K2161" i="2"/>
  <c r="T2126" i="2"/>
  <c r="P2126" i="2"/>
  <c r="L2126" i="2"/>
  <c r="K2126" i="2"/>
  <c r="T2117" i="2"/>
  <c r="P2117" i="2"/>
  <c r="L2117" i="2"/>
  <c r="K2117" i="2"/>
  <c r="T2098" i="2"/>
  <c r="P2098" i="2"/>
  <c r="L2098" i="2"/>
  <c r="K2098" i="2"/>
  <c r="T2089" i="2"/>
  <c r="P2089" i="2"/>
  <c r="L2089" i="2"/>
  <c r="K2089" i="2"/>
  <c r="T2065" i="2"/>
  <c r="P2065" i="2"/>
  <c r="L2065" i="2"/>
  <c r="K2065" i="2"/>
  <c r="T2060" i="2"/>
  <c r="P2060" i="2"/>
  <c r="L2060" i="2"/>
  <c r="K2060" i="2"/>
  <c r="T2054" i="2"/>
  <c r="P2054" i="2"/>
  <c r="L2054" i="2"/>
  <c r="K2054" i="2"/>
  <c r="T2016" i="2"/>
  <c r="P2016" i="2"/>
  <c r="L2016" i="2"/>
  <c r="K2016" i="2"/>
  <c r="T2014" i="2"/>
  <c r="P2014" i="2"/>
  <c r="L2014" i="2"/>
  <c r="K2014" i="2"/>
  <c r="T2012" i="2"/>
  <c r="P2012" i="2"/>
  <c r="L2012" i="2"/>
  <c r="K2012" i="2"/>
  <c r="T1992" i="2"/>
  <c r="P1992" i="2"/>
  <c r="L1992" i="2"/>
  <c r="K1992" i="2"/>
  <c r="T1989" i="2"/>
  <c r="P1989" i="2"/>
  <c r="L1989" i="2"/>
  <c r="K1989" i="2"/>
  <c r="T1984" i="2"/>
  <c r="P1984" i="2"/>
  <c r="L1984" i="2"/>
  <c r="K1984" i="2"/>
  <c r="T1977" i="2"/>
  <c r="P1977" i="2"/>
  <c r="L1977" i="2"/>
  <c r="K1977" i="2"/>
  <c r="T1968" i="2"/>
  <c r="P1968" i="2"/>
  <c r="L1968" i="2"/>
  <c r="K1968" i="2"/>
  <c r="T1966" i="2"/>
  <c r="P1966" i="2"/>
  <c r="L1966" i="2"/>
  <c r="K1966" i="2"/>
  <c r="T1950" i="2"/>
  <c r="P1950" i="2"/>
  <c r="L1950" i="2"/>
  <c r="K1950" i="2"/>
  <c r="T1948" i="2"/>
  <c r="P1948" i="2"/>
  <c r="L1948" i="2"/>
  <c r="K1948" i="2"/>
  <c r="T1901" i="2"/>
  <c r="P1901" i="2"/>
  <c r="L1901" i="2"/>
  <c r="K1901" i="2"/>
  <c r="T1831" i="2"/>
  <c r="P1831" i="2"/>
  <c r="L1831" i="2"/>
  <c r="K1831" i="2"/>
  <c r="T1819" i="2"/>
  <c r="P1819" i="2"/>
  <c r="L1819" i="2"/>
  <c r="K1819" i="2"/>
  <c r="P1807" i="2"/>
  <c r="P1799" i="2"/>
  <c r="P1787" i="2"/>
  <c r="P1593" i="2"/>
  <c r="T1432" i="2"/>
  <c r="K1432" i="2"/>
  <c r="T1404" i="2"/>
  <c r="P1404" i="2"/>
  <c r="L1404" i="2"/>
  <c r="K1404" i="2"/>
  <c r="T1370" i="2"/>
  <c r="P1370" i="2"/>
  <c r="L1370" i="2"/>
  <c r="K1370" i="2"/>
  <c r="T1346" i="2"/>
  <c r="P1346" i="2"/>
  <c r="L1346" i="2"/>
  <c r="K1346" i="2"/>
  <c r="T1234" i="2"/>
  <c r="P1234" i="2"/>
  <c r="L1234" i="2"/>
  <c r="K1234" i="2"/>
  <c r="T1208" i="2"/>
  <c r="P1208" i="2"/>
  <c r="L1208" i="2"/>
  <c r="K1208" i="2"/>
  <c r="T1175" i="2"/>
  <c r="P1175" i="2"/>
  <c r="L1175" i="2"/>
  <c r="K1175" i="2"/>
  <c r="T1156" i="2"/>
  <c r="P1156" i="2"/>
  <c r="L1156" i="2"/>
  <c r="K1156" i="2"/>
  <c r="T1151" i="2"/>
  <c r="P1151" i="2"/>
  <c r="L1151" i="2"/>
  <c r="K1151" i="2"/>
  <c r="T1131" i="2"/>
  <c r="P1131" i="2"/>
  <c r="L1131" i="2"/>
  <c r="K1131" i="2"/>
  <c r="T1124" i="2"/>
  <c r="P1124" i="2"/>
  <c r="L1124" i="2"/>
  <c r="K1124" i="2"/>
  <c r="T1115" i="2"/>
  <c r="P1115" i="2"/>
  <c r="L1115" i="2"/>
  <c r="K1115" i="2"/>
  <c r="T1112" i="2"/>
  <c r="P1112" i="2"/>
  <c r="L1112" i="2"/>
  <c r="K1112" i="2"/>
  <c r="T1107" i="2"/>
  <c r="P1107" i="2"/>
  <c r="L1107" i="2"/>
  <c r="K1107" i="2"/>
  <c r="T1101" i="2"/>
  <c r="P1101" i="2"/>
  <c r="L1101" i="2"/>
  <c r="K1101" i="2"/>
  <c r="T1084" i="2"/>
  <c r="P1084" i="2"/>
  <c r="L1084" i="2"/>
  <c r="K1084" i="2"/>
  <c r="T1052" i="2"/>
  <c r="P1052" i="2"/>
  <c r="L1052" i="2"/>
  <c r="K1052" i="2"/>
  <c r="T1045" i="2"/>
  <c r="P1045" i="2"/>
  <c r="L1045" i="2"/>
  <c r="K1045" i="2"/>
  <c r="T1040" i="2"/>
  <c r="P1040" i="2"/>
  <c r="L1040" i="2"/>
  <c r="K1040" i="2"/>
  <c r="T1020" i="2"/>
  <c r="P1020" i="2"/>
  <c r="L1020" i="2"/>
  <c r="K1020" i="2"/>
  <c r="T999" i="2"/>
  <c r="P999" i="2"/>
  <c r="L999" i="2"/>
  <c r="K999" i="2"/>
  <c r="T993" i="2"/>
  <c r="P993" i="2"/>
  <c r="L993" i="2"/>
  <c r="K993" i="2"/>
  <c r="T987" i="2"/>
  <c r="P987" i="2"/>
  <c r="L987" i="2"/>
  <c r="K987" i="2"/>
  <c r="T982" i="2"/>
  <c r="P982" i="2"/>
  <c r="L982" i="2"/>
  <c r="K982" i="2"/>
  <c r="T956" i="2"/>
  <c r="P956" i="2"/>
  <c r="L956" i="2"/>
  <c r="K956" i="2"/>
  <c r="T952" i="2"/>
  <c r="P952" i="2"/>
  <c r="L952" i="2"/>
  <c r="K952" i="2"/>
  <c r="T942" i="2"/>
  <c r="P942" i="2"/>
  <c r="L942" i="2"/>
  <c r="K942" i="2"/>
  <c r="P919" i="2"/>
  <c r="P918" i="2"/>
  <c r="T917" i="2"/>
  <c r="L917" i="2"/>
  <c r="K917" i="2"/>
  <c r="T914" i="2"/>
  <c r="P914" i="2"/>
  <c r="L914" i="2"/>
  <c r="K914" i="2"/>
  <c r="T912" i="2"/>
  <c r="P912" i="2"/>
  <c r="L912" i="2"/>
  <c r="K912" i="2"/>
  <c r="T878" i="2"/>
  <c r="P878" i="2"/>
  <c r="L878" i="2"/>
  <c r="K878" i="2"/>
  <c r="T873" i="2"/>
  <c r="P873" i="2"/>
  <c r="L873" i="2"/>
  <c r="K873" i="2"/>
  <c r="T867" i="2"/>
  <c r="P867" i="2"/>
  <c r="L867" i="2"/>
  <c r="K867" i="2"/>
  <c r="T857" i="2"/>
  <c r="P857" i="2"/>
  <c r="L857" i="2"/>
  <c r="K857" i="2"/>
  <c r="T844" i="2"/>
  <c r="P844" i="2"/>
  <c r="L844" i="2"/>
  <c r="K844" i="2"/>
  <c r="T839" i="2"/>
  <c r="P839" i="2"/>
  <c r="L839" i="2"/>
  <c r="K839" i="2"/>
  <c r="P834" i="2"/>
  <c r="T820" i="2"/>
  <c r="L820" i="2"/>
  <c r="K820" i="2"/>
  <c r="T817" i="2"/>
  <c r="P817" i="2"/>
  <c r="L817" i="2"/>
  <c r="K817" i="2"/>
  <c r="P792" i="2"/>
  <c r="P791" i="2"/>
  <c r="P789" i="2"/>
  <c r="P788" i="2"/>
  <c r="P787" i="2"/>
  <c r="P750" i="2"/>
  <c r="T746" i="2"/>
  <c r="L746" i="2"/>
  <c r="K746" i="2"/>
  <c r="T684" i="2"/>
  <c r="P684" i="2"/>
  <c r="L684" i="2"/>
  <c r="K684" i="2"/>
  <c r="T672" i="2"/>
  <c r="P672" i="2"/>
  <c r="L672" i="2"/>
  <c r="K672" i="2"/>
  <c r="P668" i="2"/>
  <c r="P1796" i="2"/>
  <c r="L649" i="2"/>
  <c r="P637" i="2"/>
  <c r="P629" i="2"/>
  <c r="L620" i="2"/>
  <c r="P613" i="2"/>
  <c r="L566" i="2"/>
  <c r="L565" i="2"/>
  <c r="P563" i="2"/>
  <c r="P510" i="2"/>
  <c r="P486" i="2"/>
  <c r="P442" i="2"/>
  <c r="P441" i="2"/>
  <c r="L383" i="2"/>
  <c r="P354" i="2"/>
  <c r="P317" i="2"/>
  <c r="P252" i="2"/>
  <c r="T246" i="2"/>
  <c r="K246" i="2"/>
  <c r="P226" i="2"/>
  <c r="T209" i="2"/>
  <c r="L209" i="2"/>
  <c r="K209" i="2"/>
  <c r="T187" i="2"/>
  <c r="P187" i="2"/>
  <c r="L187" i="2"/>
  <c r="K187" i="2"/>
  <c r="T171" i="2"/>
  <c r="P171" i="2"/>
  <c r="L171" i="2"/>
  <c r="K171" i="2"/>
  <c r="P161" i="2"/>
  <c r="P160" i="2"/>
  <c r="T142" i="2"/>
  <c r="L142" i="2"/>
  <c r="K142" i="2"/>
  <c r="T139" i="2"/>
  <c r="P139" i="2"/>
  <c r="L139" i="2"/>
  <c r="K139" i="2"/>
  <c r="T108" i="2"/>
  <c r="P108" i="2"/>
  <c r="L108" i="2"/>
  <c r="K108" i="2"/>
  <c r="T93" i="2"/>
  <c r="P93" i="2"/>
  <c r="L93" i="2"/>
  <c r="K93" i="2"/>
  <c r="T83" i="2"/>
  <c r="P83" i="2"/>
  <c r="L83" i="2"/>
  <c r="K83" i="2"/>
  <c r="T46" i="2"/>
  <c r="P46" i="2"/>
  <c r="L46" i="2"/>
  <c r="K46" i="2"/>
  <c r="T37" i="2"/>
  <c r="P37" i="2"/>
  <c r="L37" i="2"/>
  <c r="K37" i="2"/>
  <c r="T34" i="2"/>
  <c r="P34" i="2"/>
  <c r="L34" i="2"/>
  <c r="K34" i="2"/>
  <c r="T28" i="2"/>
  <c r="P28" i="2"/>
  <c r="L28" i="2"/>
  <c r="K28" i="2"/>
  <c r="T15" i="2"/>
  <c r="P15" i="2"/>
  <c r="L15" i="2"/>
  <c r="K15" i="2"/>
  <c r="A12" i="2"/>
  <c r="T11" i="2"/>
  <c r="P11" i="2"/>
  <c r="L11" i="2"/>
  <c r="K11" i="2"/>
  <c r="H11" i="1"/>
  <c r="O5194" i="1"/>
  <c r="N5194" i="1"/>
  <c r="M5194" i="1"/>
  <c r="K5194" i="1"/>
  <c r="J5194" i="1"/>
  <c r="I5194" i="1"/>
  <c r="H5194" i="1"/>
  <c r="O5157" i="1"/>
  <c r="N5157" i="1"/>
  <c r="M5157" i="1"/>
  <c r="K5157" i="1"/>
  <c r="J5157" i="1"/>
  <c r="I5157" i="1"/>
  <c r="H5157" i="1"/>
  <c r="O5140" i="1"/>
  <c r="N5140" i="1"/>
  <c r="M5140" i="1"/>
  <c r="K5140" i="1"/>
  <c r="J5140" i="1"/>
  <c r="I5140" i="1"/>
  <c r="H5140" i="1"/>
  <c r="O5136" i="1"/>
  <c r="N5136" i="1"/>
  <c r="M5136" i="1"/>
  <c r="K5136" i="1"/>
  <c r="J5136" i="1"/>
  <c r="I5136" i="1"/>
  <c r="H5136" i="1"/>
  <c r="O5133" i="1"/>
  <c r="N5133" i="1"/>
  <c r="M5133" i="1"/>
  <c r="K5133" i="1"/>
  <c r="J5133" i="1"/>
  <c r="I5133" i="1"/>
  <c r="H5133" i="1"/>
  <c r="O5122" i="1"/>
  <c r="N5122" i="1"/>
  <c r="M5122" i="1"/>
  <c r="K5122" i="1"/>
  <c r="J5122" i="1"/>
  <c r="I5122" i="1"/>
  <c r="H5122" i="1"/>
  <c r="O4981" i="1"/>
  <c r="N4981" i="1"/>
  <c r="M4981" i="1"/>
  <c r="K4981" i="1"/>
  <c r="J4981" i="1"/>
  <c r="I4981" i="1"/>
  <c r="H4981" i="1"/>
  <c r="O4969" i="1"/>
  <c r="N4969" i="1"/>
  <c r="M4969" i="1"/>
  <c r="K4969" i="1"/>
  <c r="J4969" i="1"/>
  <c r="I4969" i="1"/>
  <c r="H4969" i="1"/>
  <c r="O4928" i="1"/>
  <c r="N4928" i="1"/>
  <c r="M4928" i="1"/>
  <c r="K4928" i="1"/>
  <c r="J4928" i="1"/>
  <c r="I4928" i="1"/>
  <c r="H4928" i="1"/>
  <c r="O4918" i="1"/>
  <c r="N4918" i="1"/>
  <c r="M4918" i="1"/>
  <c r="K4918" i="1"/>
  <c r="J4918" i="1"/>
  <c r="I4918" i="1"/>
  <c r="H4918" i="1"/>
  <c r="O4887" i="1"/>
  <c r="N4887" i="1"/>
  <c r="M4887" i="1"/>
  <c r="K4887" i="1"/>
  <c r="J4887" i="1"/>
  <c r="I4887" i="1"/>
  <c r="H4887" i="1"/>
  <c r="O4883" i="1"/>
  <c r="N4883" i="1"/>
  <c r="M4883" i="1"/>
  <c r="K4883" i="1"/>
  <c r="J4883" i="1"/>
  <c r="I4883" i="1"/>
  <c r="H4883" i="1"/>
  <c r="O4876" i="1"/>
  <c r="N4876" i="1"/>
  <c r="M4876" i="1"/>
  <c r="K4876" i="1"/>
  <c r="J4876" i="1"/>
  <c r="I4876" i="1"/>
  <c r="H4876" i="1"/>
  <c r="O4822" i="1"/>
  <c r="N4822" i="1"/>
  <c r="M4822" i="1"/>
  <c r="K4822" i="1"/>
  <c r="J4822" i="1"/>
  <c r="I4822" i="1"/>
  <c r="H4822" i="1"/>
  <c r="O4817" i="1"/>
  <c r="N4817" i="1"/>
  <c r="M4817" i="1"/>
  <c r="K4817" i="1"/>
  <c r="J4817" i="1"/>
  <c r="I4817" i="1"/>
  <c r="H4817" i="1"/>
  <c r="O4807" i="1"/>
  <c r="N4807" i="1"/>
  <c r="M4807" i="1"/>
  <c r="K4807" i="1"/>
  <c r="J4807" i="1"/>
  <c r="I4807" i="1"/>
  <c r="H4807" i="1"/>
  <c r="O4804" i="1"/>
  <c r="N4804" i="1"/>
  <c r="M4804" i="1"/>
  <c r="K4804" i="1"/>
  <c r="J4804" i="1"/>
  <c r="I4804" i="1"/>
  <c r="H4804" i="1"/>
  <c r="O4802" i="1"/>
  <c r="N4802" i="1"/>
  <c r="M4802" i="1"/>
  <c r="K4802" i="1"/>
  <c r="J4802" i="1"/>
  <c r="I4802" i="1"/>
  <c r="H4802" i="1"/>
  <c r="O4798" i="1"/>
  <c r="N4798" i="1"/>
  <c r="M4798" i="1"/>
  <c r="K4798" i="1"/>
  <c r="J4798" i="1"/>
  <c r="I4798" i="1"/>
  <c r="H4798" i="1"/>
  <c r="O4792" i="1"/>
  <c r="N4792" i="1"/>
  <c r="M4792" i="1"/>
  <c r="K4792" i="1"/>
  <c r="J4792" i="1"/>
  <c r="I4792" i="1"/>
  <c r="H4792" i="1"/>
  <c r="O4757" i="1"/>
  <c r="N4757" i="1"/>
  <c r="M4757" i="1"/>
  <c r="K4757" i="1"/>
  <c r="J4757" i="1"/>
  <c r="I4757" i="1"/>
  <c r="H4757" i="1"/>
  <c r="O4755" i="1"/>
  <c r="N4755" i="1"/>
  <c r="M4755" i="1"/>
  <c r="K4755" i="1"/>
  <c r="J4755" i="1"/>
  <c r="I4755" i="1"/>
  <c r="H4755" i="1"/>
  <c r="O4679" i="1"/>
  <c r="N4679" i="1"/>
  <c r="M4679" i="1"/>
  <c r="K4679" i="1"/>
  <c r="J4679" i="1"/>
  <c r="I4679" i="1"/>
  <c r="H4679" i="1"/>
  <c r="O4606" i="1"/>
  <c r="N4606" i="1"/>
  <c r="M4606" i="1"/>
  <c r="K4606" i="1"/>
  <c r="J4606" i="1"/>
  <c r="I4606" i="1"/>
  <c r="H4606" i="1"/>
  <c r="O4454" i="1"/>
  <c r="N4454" i="1"/>
  <c r="M4454" i="1"/>
  <c r="K4454" i="1"/>
  <c r="J4454" i="1"/>
  <c r="I4454" i="1"/>
  <c r="H4454" i="1"/>
  <c r="O3154" i="1"/>
  <c r="N3154" i="1"/>
  <c r="M3154" i="1"/>
  <c r="K3154" i="1"/>
  <c r="J3154" i="1"/>
  <c r="I3154" i="1"/>
  <c r="H3154" i="1"/>
  <c r="O3063" i="1"/>
  <c r="N3063" i="1"/>
  <c r="M3063" i="1"/>
  <c r="K3063" i="1"/>
  <c r="J3063" i="1"/>
  <c r="I3063" i="1"/>
  <c r="H3063" i="1"/>
  <c r="O2997" i="1"/>
  <c r="N2997" i="1"/>
  <c r="M2997" i="1"/>
  <c r="K2997" i="1"/>
  <c r="J2997" i="1"/>
  <c r="I2997" i="1"/>
  <c r="H2997" i="1"/>
  <c r="O2969" i="1"/>
  <c r="N2969" i="1"/>
  <c r="M2969" i="1"/>
  <c r="K2969" i="1"/>
  <c r="J2969" i="1"/>
  <c r="I2969" i="1"/>
  <c r="H2969" i="1"/>
  <c r="O2856" i="1"/>
  <c r="N2856" i="1"/>
  <c r="M2856" i="1"/>
  <c r="K2856" i="1"/>
  <c r="J2856" i="1"/>
  <c r="I2856" i="1"/>
  <c r="H2856" i="1"/>
  <c r="O2827" i="1"/>
  <c r="N2827" i="1"/>
  <c r="M2827" i="1"/>
  <c r="K2827" i="1"/>
  <c r="J2827" i="1"/>
  <c r="I2827" i="1"/>
  <c r="H2827" i="1"/>
  <c r="O2775" i="1"/>
  <c r="N2775" i="1"/>
  <c r="M2775" i="1"/>
  <c r="K2775" i="1"/>
  <c r="J2775" i="1"/>
  <c r="I2775" i="1"/>
  <c r="H2775" i="1"/>
  <c r="O2639" i="1"/>
  <c r="N2639" i="1"/>
  <c r="M2639" i="1"/>
  <c r="K2639" i="1"/>
  <c r="J2639" i="1"/>
  <c r="I2639" i="1"/>
  <c r="H2639" i="1"/>
  <c r="O2587" i="1"/>
  <c r="N2587" i="1"/>
  <c r="M2587" i="1"/>
  <c r="K2587" i="1"/>
  <c r="J2587" i="1"/>
  <c r="I2587" i="1"/>
  <c r="H2587" i="1"/>
  <c r="H2575" i="1"/>
  <c r="J2427" i="1"/>
  <c r="J2381" i="1"/>
  <c r="J2336" i="1"/>
  <c r="J2332" i="1"/>
  <c r="J2329" i="1"/>
  <c r="O2310" i="1"/>
  <c r="N2310" i="1"/>
  <c r="M2310" i="1"/>
  <c r="K2310" i="1"/>
  <c r="I2310" i="1"/>
  <c r="O2290" i="1"/>
  <c r="N2290" i="1"/>
  <c r="M2290" i="1"/>
  <c r="K2290" i="1"/>
  <c r="J2290" i="1"/>
  <c r="I2290" i="1"/>
  <c r="H2290" i="1"/>
  <c r="O2282" i="1"/>
  <c r="N2282" i="1"/>
  <c r="M2282" i="1"/>
  <c r="K2282" i="1"/>
  <c r="J2282" i="1"/>
  <c r="I2282" i="1"/>
  <c r="H2282" i="1"/>
  <c r="O2279" i="1"/>
  <c r="N2279" i="1"/>
  <c r="M2279" i="1"/>
  <c r="K2279" i="1"/>
  <c r="J2279" i="1"/>
  <c r="I2279" i="1"/>
  <c r="H2279" i="1"/>
  <c r="O2212" i="1"/>
  <c r="N2212" i="1"/>
  <c r="M2212" i="1"/>
  <c r="K2212" i="1"/>
  <c r="J2212" i="1"/>
  <c r="I2212" i="1"/>
  <c r="H2212" i="1"/>
  <c r="O2201" i="1"/>
  <c r="N2201" i="1"/>
  <c r="M2201" i="1"/>
  <c r="K2201" i="1"/>
  <c r="J2201" i="1"/>
  <c r="I2201" i="1"/>
  <c r="H2201" i="1"/>
  <c r="O2189" i="1"/>
  <c r="N2189" i="1"/>
  <c r="M2189" i="1"/>
  <c r="K2189" i="1"/>
  <c r="J2189" i="1"/>
  <c r="I2189" i="1"/>
  <c r="H2189" i="1"/>
  <c r="O2178" i="1"/>
  <c r="N2178" i="1"/>
  <c r="M2178" i="1"/>
  <c r="K2178" i="1"/>
  <c r="J2178" i="1"/>
  <c r="I2178" i="1"/>
  <c r="H2178" i="1"/>
  <c r="O2172" i="1"/>
  <c r="N2172" i="1"/>
  <c r="M2172" i="1"/>
  <c r="K2172" i="1"/>
  <c r="J2172" i="1"/>
  <c r="I2172" i="1"/>
  <c r="H2172" i="1"/>
  <c r="O2169" i="1"/>
  <c r="N2169" i="1"/>
  <c r="M2169" i="1"/>
  <c r="K2169" i="1"/>
  <c r="J2169" i="1"/>
  <c r="I2169" i="1"/>
  <c r="H2169" i="1"/>
  <c r="O2166" i="1"/>
  <c r="N2166" i="1"/>
  <c r="M2166" i="1"/>
  <c r="K2166" i="1"/>
  <c r="J2166" i="1"/>
  <c r="I2166" i="1"/>
  <c r="H2166" i="1"/>
  <c r="O2161" i="1"/>
  <c r="N2161" i="1"/>
  <c r="M2161" i="1"/>
  <c r="K2161" i="1"/>
  <c r="J2161" i="1"/>
  <c r="I2161" i="1"/>
  <c r="H2161" i="1"/>
  <c r="O2126" i="1"/>
  <c r="N2126" i="1"/>
  <c r="M2126" i="1"/>
  <c r="K2126" i="1"/>
  <c r="J2126" i="1"/>
  <c r="I2126" i="1"/>
  <c r="H2126" i="1"/>
  <c r="O2117" i="1"/>
  <c r="N2117" i="1"/>
  <c r="M2117" i="1"/>
  <c r="K2117" i="1"/>
  <c r="J2117" i="1"/>
  <c r="I2117" i="1"/>
  <c r="H2117" i="1"/>
  <c r="O2098" i="1"/>
  <c r="N2098" i="1"/>
  <c r="M2098" i="1"/>
  <c r="K2098" i="1"/>
  <c r="J2098" i="1"/>
  <c r="I2098" i="1"/>
  <c r="H2098" i="1"/>
  <c r="O2089" i="1"/>
  <c r="N2089" i="1"/>
  <c r="M2089" i="1"/>
  <c r="K2089" i="1"/>
  <c r="J2089" i="1"/>
  <c r="I2089" i="1"/>
  <c r="H2089" i="1"/>
  <c r="O2065" i="1"/>
  <c r="N2065" i="1"/>
  <c r="M2065" i="1"/>
  <c r="K2065" i="1"/>
  <c r="J2065" i="1"/>
  <c r="I2065" i="1"/>
  <c r="H2065" i="1"/>
  <c r="O2060" i="1"/>
  <c r="N2060" i="1"/>
  <c r="M2060" i="1"/>
  <c r="K2060" i="1"/>
  <c r="J2060" i="1"/>
  <c r="I2060" i="1"/>
  <c r="H2060" i="1"/>
  <c r="O2054" i="1"/>
  <c r="N2054" i="1"/>
  <c r="M2054" i="1"/>
  <c r="K2054" i="1"/>
  <c r="J2054" i="1"/>
  <c r="I2054" i="1"/>
  <c r="H2054" i="1"/>
  <c r="O2016" i="1"/>
  <c r="N2016" i="1"/>
  <c r="M2016" i="1"/>
  <c r="K2016" i="1"/>
  <c r="J2016" i="1"/>
  <c r="I2016" i="1"/>
  <c r="H2016" i="1"/>
  <c r="O2014" i="1"/>
  <c r="N2014" i="1"/>
  <c r="M2014" i="1"/>
  <c r="K2014" i="1"/>
  <c r="J2014" i="1"/>
  <c r="I2014" i="1"/>
  <c r="H2014" i="1"/>
  <c r="O2012" i="1"/>
  <c r="N2012" i="1"/>
  <c r="M2012" i="1"/>
  <c r="K2012" i="1"/>
  <c r="J2012" i="1"/>
  <c r="I2012" i="1"/>
  <c r="H2012" i="1"/>
  <c r="O1992" i="1"/>
  <c r="N1992" i="1"/>
  <c r="M1992" i="1"/>
  <c r="K1992" i="1"/>
  <c r="J1992" i="1"/>
  <c r="I1992" i="1"/>
  <c r="H1992" i="1"/>
  <c r="O1989" i="1"/>
  <c r="N1989" i="1"/>
  <c r="M1989" i="1"/>
  <c r="K1989" i="1"/>
  <c r="J1989" i="1"/>
  <c r="I1989" i="1"/>
  <c r="H1989" i="1"/>
  <c r="O1984" i="1"/>
  <c r="N1984" i="1"/>
  <c r="M1984" i="1"/>
  <c r="K1984" i="1"/>
  <c r="J1984" i="1"/>
  <c r="I1984" i="1"/>
  <c r="H1984" i="1"/>
  <c r="O1977" i="1"/>
  <c r="N1977" i="1"/>
  <c r="M1977" i="1"/>
  <c r="K1977" i="1"/>
  <c r="J1977" i="1"/>
  <c r="I1977" i="1"/>
  <c r="H1977" i="1"/>
  <c r="O1968" i="1"/>
  <c r="N1968" i="1"/>
  <c r="M1968" i="1"/>
  <c r="K1968" i="1"/>
  <c r="J1968" i="1"/>
  <c r="I1968" i="1"/>
  <c r="H1968" i="1"/>
  <c r="O1966" i="1"/>
  <c r="N1966" i="1"/>
  <c r="M1966" i="1"/>
  <c r="K1966" i="1"/>
  <c r="J1966" i="1"/>
  <c r="I1966" i="1"/>
  <c r="H1966" i="1"/>
  <c r="O1950" i="1"/>
  <c r="N1950" i="1"/>
  <c r="M1950" i="1"/>
  <c r="K1950" i="1"/>
  <c r="J1950" i="1"/>
  <c r="I1950" i="1"/>
  <c r="H1950" i="1"/>
  <c r="O1948" i="1"/>
  <c r="N1948" i="1"/>
  <c r="M1948" i="1"/>
  <c r="K1948" i="1"/>
  <c r="J1948" i="1"/>
  <c r="I1948" i="1"/>
  <c r="H1948" i="1"/>
  <c r="O1901" i="1"/>
  <c r="N1901" i="1"/>
  <c r="M1901" i="1"/>
  <c r="K1901" i="1"/>
  <c r="J1901" i="1"/>
  <c r="I1901" i="1"/>
  <c r="H1901" i="1"/>
  <c r="O1831" i="1"/>
  <c r="N1831" i="1"/>
  <c r="M1831" i="1"/>
  <c r="K1831" i="1"/>
  <c r="J1831" i="1"/>
  <c r="I1831" i="1"/>
  <c r="H1831" i="1"/>
  <c r="O1819" i="1"/>
  <c r="N1819" i="1"/>
  <c r="M1819" i="1"/>
  <c r="K1819" i="1"/>
  <c r="J1819" i="1"/>
  <c r="I1819" i="1"/>
  <c r="H1819" i="1"/>
  <c r="M1432" i="1"/>
  <c r="K1432" i="1"/>
  <c r="J1432" i="1"/>
  <c r="I1432" i="1"/>
  <c r="H1432" i="1"/>
  <c r="O1404" i="1"/>
  <c r="N1404" i="1"/>
  <c r="M1404" i="1"/>
  <c r="K1404" i="1"/>
  <c r="J1404" i="1"/>
  <c r="I1404" i="1"/>
  <c r="H1404" i="1"/>
  <c r="O1370" i="1"/>
  <c r="N1370" i="1"/>
  <c r="M1370" i="1"/>
  <c r="K1370" i="1"/>
  <c r="J1370" i="1"/>
  <c r="I1370" i="1"/>
  <c r="H1370" i="1"/>
  <c r="O1346" i="1"/>
  <c r="N1346" i="1"/>
  <c r="M1346" i="1"/>
  <c r="K1346" i="1"/>
  <c r="J1346" i="1"/>
  <c r="I1346" i="1"/>
  <c r="H1346" i="1"/>
  <c r="O1234" i="1"/>
  <c r="N1234" i="1"/>
  <c r="K1234" i="1"/>
  <c r="J1234" i="1"/>
  <c r="I1234" i="1"/>
  <c r="H1234" i="1"/>
  <c r="O1208" i="1"/>
  <c r="N1208" i="1"/>
  <c r="M1208" i="1"/>
  <c r="K1208" i="1"/>
  <c r="J1208" i="1"/>
  <c r="I1208" i="1"/>
  <c r="H1208" i="1"/>
  <c r="O1175" i="1"/>
  <c r="N1175" i="1"/>
  <c r="M1175" i="1"/>
  <c r="K1175" i="1"/>
  <c r="J1175" i="1"/>
  <c r="I1175" i="1"/>
  <c r="H1175" i="1"/>
  <c r="O1156" i="1"/>
  <c r="N1156" i="1"/>
  <c r="M1156" i="1"/>
  <c r="K1156" i="1"/>
  <c r="J1156" i="1"/>
  <c r="I1156" i="1"/>
  <c r="H1156" i="1"/>
  <c r="O1151" i="1"/>
  <c r="N1151" i="1"/>
  <c r="M1151" i="1"/>
  <c r="K1151" i="1"/>
  <c r="J1151" i="1"/>
  <c r="I1151" i="1"/>
  <c r="H1151" i="1"/>
  <c r="O1131" i="1"/>
  <c r="N1131" i="1"/>
  <c r="M1131" i="1"/>
  <c r="K1131" i="1"/>
  <c r="J1131" i="1"/>
  <c r="I1131" i="1"/>
  <c r="H1131" i="1"/>
  <c r="O1124" i="1"/>
  <c r="N1124" i="1"/>
  <c r="M1124" i="1"/>
  <c r="K1124" i="1"/>
  <c r="J1124" i="1"/>
  <c r="I1124" i="1"/>
  <c r="H1124" i="1"/>
  <c r="O1115" i="1"/>
  <c r="N1115" i="1"/>
  <c r="M1115" i="1"/>
  <c r="K1115" i="1"/>
  <c r="J1115" i="1"/>
  <c r="I1115" i="1"/>
  <c r="H1115" i="1"/>
  <c r="O1112" i="1"/>
  <c r="N1112" i="1"/>
  <c r="M1112" i="1"/>
  <c r="K1112" i="1"/>
  <c r="J1112" i="1"/>
  <c r="I1112" i="1"/>
  <c r="H1112" i="1"/>
  <c r="O1107" i="1"/>
  <c r="N1107" i="1"/>
  <c r="M1107" i="1"/>
  <c r="K1107" i="1"/>
  <c r="J1107" i="1"/>
  <c r="I1107" i="1"/>
  <c r="H1107" i="1"/>
  <c r="O1101" i="1"/>
  <c r="N1101" i="1"/>
  <c r="M1101" i="1"/>
  <c r="K1101" i="1"/>
  <c r="J1101" i="1"/>
  <c r="I1101" i="1"/>
  <c r="H1101" i="1"/>
  <c r="O1084" i="1"/>
  <c r="N1084" i="1"/>
  <c r="M1084" i="1"/>
  <c r="K1084" i="1"/>
  <c r="J1084" i="1"/>
  <c r="I1084" i="1"/>
  <c r="H1084" i="1"/>
  <c r="O1052" i="1"/>
  <c r="N1052" i="1"/>
  <c r="M1052" i="1"/>
  <c r="K1052" i="1"/>
  <c r="J1052" i="1"/>
  <c r="I1052" i="1"/>
  <c r="H1052" i="1"/>
  <c r="O1045" i="1"/>
  <c r="N1045" i="1"/>
  <c r="M1045" i="1"/>
  <c r="K1045" i="1"/>
  <c r="J1045" i="1"/>
  <c r="I1045" i="1"/>
  <c r="H1045" i="1"/>
  <c r="O1040" i="1"/>
  <c r="N1040" i="1"/>
  <c r="M1040" i="1"/>
  <c r="K1040" i="1"/>
  <c r="J1040" i="1"/>
  <c r="I1040" i="1"/>
  <c r="H1040" i="1"/>
  <c r="O1020" i="1"/>
  <c r="N1020" i="1"/>
  <c r="M1020" i="1"/>
  <c r="K1020" i="1"/>
  <c r="J1020" i="1"/>
  <c r="I1020" i="1"/>
  <c r="H1020" i="1"/>
  <c r="J1003" i="1"/>
  <c r="J1002" i="1"/>
  <c r="O999" i="1"/>
  <c r="N999" i="1"/>
  <c r="M999" i="1"/>
  <c r="K999" i="1"/>
  <c r="I999" i="1"/>
  <c r="H999" i="1"/>
  <c r="O993" i="1"/>
  <c r="N993" i="1"/>
  <c r="M993" i="1"/>
  <c r="K993" i="1"/>
  <c r="J993" i="1"/>
  <c r="I993" i="1"/>
  <c r="H993" i="1"/>
  <c r="O987" i="1"/>
  <c r="N987" i="1"/>
  <c r="M987" i="1"/>
  <c r="K987" i="1"/>
  <c r="J987" i="1"/>
  <c r="I987" i="1"/>
  <c r="H987" i="1"/>
  <c r="O982" i="1"/>
  <c r="N982" i="1"/>
  <c r="M982" i="1"/>
  <c r="K982" i="1"/>
  <c r="J982" i="1"/>
  <c r="I982" i="1"/>
  <c r="H982" i="1"/>
  <c r="O956" i="1"/>
  <c r="N956" i="1"/>
  <c r="M956" i="1"/>
  <c r="K956" i="1"/>
  <c r="J956" i="1"/>
  <c r="I956" i="1"/>
  <c r="H956" i="1"/>
  <c r="O952" i="1"/>
  <c r="N952" i="1"/>
  <c r="M952" i="1"/>
  <c r="K952" i="1"/>
  <c r="J952" i="1"/>
  <c r="I952" i="1"/>
  <c r="H952" i="1"/>
  <c r="O942" i="1"/>
  <c r="N942" i="1"/>
  <c r="M942" i="1"/>
  <c r="K942" i="1"/>
  <c r="J942" i="1"/>
  <c r="I942" i="1"/>
  <c r="H942" i="1"/>
  <c r="O917" i="1"/>
  <c r="N917" i="1"/>
  <c r="M917" i="1"/>
  <c r="K917" i="1"/>
  <c r="J917" i="1"/>
  <c r="I917" i="1"/>
  <c r="H917" i="1"/>
  <c r="O914" i="1"/>
  <c r="N914" i="1"/>
  <c r="M914" i="1"/>
  <c r="K914" i="1"/>
  <c r="J914" i="1"/>
  <c r="I914" i="1"/>
  <c r="H914" i="1"/>
  <c r="O912" i="1"/>
  <c r="N912" i="1"/>
  <c r="M912" i="1"/>
  <c r="K912" i="1"/>
  <c r="J912" i="1"/>
  <c r="I912" i="1"/>
  <c r="H912" i="1"/>
  <c r="O878" i="1"/>
  <c r="N878" i="1"/>
  <c r="M878" i="1"/>
  <c r="K878" i="1"/>
  <c r="J878" i="1"/>
  <c r="I878" i="1"/>
  <c r="H878" i="1"/>
  <c r="O873" i="1"/>
  <c r="N873" i="1"/>
  <c r="M873" i="1"/>
  <c r="K873" i="1"/>
  <c r="J873" i="1"/>
  <c r="I873" i="1"/>
  <c r="H873" i="1"/>
  <c r="O867" i="1"/>
  <c r="N867" i="1"/>
  <c r="M867" i="1"/>
  <c r="K867" i="1"/>
  <c r="J867" i="1"/>
  <c r="I867" i="1"/>
  <c r="H867" i="1"/>
  <c r="O857" i="1"/>
  <c r="N857" i="1"/>
  <c r="M857" i="1"/>
  <c r="K857" i="1"/>
  <c r="J857" i="1"/>
  <c r="I857" i="1"/>
  <c r="H857" i="1"/>
  <c r="O844" i="1"/>
  <c r="N844" i="1"/>
  <c r="M844" i="1"/>
  <c r="K844" i="1"/>
  <c r="J844" i="1"/>
  <c r="I844" i="1"/>
  <c r="H844" i="1"/>
  <c r="O839" i="1"/>
  <c r="N839" i="1"/>
  <c r="M839" i="1"/>
  <c r="K839" i="1"/>
  <c r="J839" i="1"/>
  <c r="I839" i="1"/>
  <c r="H839" i="1"/>
  <c r="O820" i="1"/>
  <c r="N820" i="1"/>
  <c r="M820" i="1"/>
  <c r="K820" i="1"/>
  <c r="J820" i="1"/>
  <c r="I820" i="1"/>
  <c r="H820" i="1"/>
  <c r="O817" i="1"/>
  <c r="N817" i="1"/>
  <c r="M817" i="1"/>
  <c r="K817" i="1"/>
  <c r="J817" i="1"/>
  <c r="I817" i="1"/>
  <c r="H817" i="1"/>
  <c r="O746" i="1"/>
  <c r="N746" i="1"/>
  <c r="M746" i="1"/>
  <c r="K746" i="1"/>
  <c r="J746" i="1"/>
  <c r="I746" i="1"/>
  <c r="H746" i="1"/>
  <c r="O684" i="1"/>
  <c r="N684" i="1"/>
  <c r="M684" i="1"/>
  <c r="K684" i="1"/>
  <c r="J684" i="1"/>
  <c r="I684" i="1"/>
  <c r="H684" i="1"/>
  <c r="O672" i="1"/>
  <c r="N672" i="1"/>
  <c r="M672" i="1"/>
  <c r="K672" i="1"/>
  <c r="J672" i="1"/>
  <c r="I672" i="1"/>
  <c r="H672" i="1"/>
  <c r="O246" i="1"/>
  <c r="M246" i="1"/>
  <c r="K246" i="1"/>
  <c r="J246" i="1"/>
  <c r="I246" i="1"/>
  <c r="H246" i="1"/>
  <c r="O209" i="1"/>
  <c r="N209" i="1"/>
  <c r="M209" i="1"/>
  <c r="K209" i="1"/>
  <c r="J209" i="1"/>
  <c r="I209" i="1"/>
  <c r="H209" i="1"/>
  <c r="O187" i="1"/>
  <c r="N187" i="1"/>
  <c r="M187" i="1"/>
  <c r="K187" i="1"/>
  <c r="J187" i="1"/>
  <c r="I187" i="1"/>
  <c r="H187" i="1"/>
  <c r="O171" i="1"/>
  <c r="N171" i="1"/>
  <c r="M171" i="1"/>
  <c r="K171" i="1"/>
  <c r="J171" i="1"/>
  <c r="I171" i="1"/>
  <c r="H171" i="1"/>
  <c r="O142" i="1"/>
  <c r="N142" i="1"/>
  <c r="M142" i="1"/>
  <c r="K142" i="1"/>
  <c r="J142" i="1"/>
  <c r="I142" i="1"/>
  <c r="H142" i="1"/>
  <c r="O139" i="1"/>
  <c r="N139" i="1"/>
  <c r="M139" i="1"/>
  <c r="K139" i="1"/>
  <c r="J139" i="1"/>
  <c r="I139" i="1"/>
  <c r="H139" i="1"/>
  <c r="O108" i="1"/>
  <c r="N108" i="1"/>
  <c r="M108" i="1"/>
  <c r="K108" i="1"/>
  <c r="J108" i="1"/>
  <c r="I108" i="1"/>
  <c r="H108" i="1"/>
  <c r="J100" i="1"/>
  <c r="J93" i="1" s="1"/>
  <c r="O93" i="1"/>
  <c r="N93" i="1"/>
  <c r="M93" i="1"/>
  <c r="K93" i="1"/>
  <c r="I93" i="1"/>
  <c r="H93" i="1"/>
  <c r="O83" i="1"/>
  <c r="N83" i="1"/>
  <c r="M83" i="1"/>
  <c r="K83" i="1"/>
  <c r="J83" i="1"/>
  <c r="I83" i="1"/>
  <c r="H83" i="1"/>
  <c r="H78" i="1"/>
  <c r="H78" i="2" s="1"/>
  <c r="H76" i="1"/>
  <c r="H76" i="2" s="1"/>
  <c r="O46" i="1"/>
  <c r="N46" i="1"/>
  <c r="M46" i="1"/>
  <c r="K46" i="1"/>
  <c r="J46" i="1"/>
  <c r="I46" i="1"/>
  <c r="O37" i="1"/>
  <c r="N37" i="1"/>
  <c r="M37" i="1"/>
  <c r="K37" i="1"/>
  <c r="J37" i="1"/>
  <c r="I37" i="1"/>
  <c r="H37" i="1"/>
  <c r="O34" i="1"/>
  <c r="N34" i="1"/>
  <c r="M34" i="1"/>
  <c r="K34" i="1"/>
  <c r="J34" i="1"/>
  <c r="I34" i="1"/>
  <c r="H34" i="1"/>
  <c r="O28" i="1"/>
  <c r="N28" i="1"/>
  <c r="M28" i="1"/>
  <c r="K28" i="1"/>
  <c r="J28" i="1"/>
  <c r="I28" i="1"/>
  <c r="H28" i="1"/>
  <c r="O15" i="1"/>
  <c r="N15" i="1"/>
  <c r="M15" i="1"/>
  <c r="K15" i="1"/>
  <c r="J15" i="1"/>
  <c r="I15" i="1"/>
  <c r="H15" i="1"/>
  <c r="A12" i="1"/>
  <c r="O11" i="1"/>
  <c r="N11" i="1"/>
  <c r="M11" i="1"/>
  <c r="K11" i="1"/>
  <c r="J11" i="1"/>
  <c r="I11" i="1"/>
  <c r="C47" i="2" l="1"/>
  <c r="C48" i="2"/>
  <c r="P1342" i="1"/>
  <c r="L1342" i="1" s="1"/>
  <c r="Q1342" i="1" s="1"/>
  <c r="R1342" i="1" s="1"/>
  <c r="S1343" i="2"/>
  <c r="A13" i="1"/>
  <c r="A2214" i="2"/>
  <c r="A1110" i="2"/>
  <c r="A13" i="2"/>
  <c r="P129" i="1"/>
  <c r="P1789" i="1"/>
  <c r="P1683" i="1"/>
  <c r="P1786" i="1"/>
  <c r="P654" i="1"/>
  <c r="P421" i="1"/>
  <c r="P1791" i="1"/>
  <c r="A1136" i="1"/>
  <c r="A1137" i="2"/>
  <c r="P2997" i="2"/>
  <c r="P4918" i="2"/>
  <c r="P820" i="2"/>
  <c r="P209" i="2"/>
  <c r="P3154" i="2"/>
  <c r="F912" i="2"/>
  <c r="J912" i="2"/>
  <c r="M912" i="2"/>
  <c r="S912" i="2"/>
  <c r="G912" i="2"/>
  <c r="D912" i="2"/>
  <c r="H912" i="2"/>
  <c r="O912" i="2"/>
  <c r="Q912" i="2"/>
  <c r="N912" i="2"/>
  <c r="E912" i="2"/>
  <c r="I912" i="2"/>
  <c r="F2575" i="2"/>
  <c r="H2575" i="2"/>
  <c r="G2575" i="2"/>
  <c r="C497" i="2"/>
  <c r="N1989" i="2"/>
  <c r="N2169" i="2"/>
  <c r="P4401" i="1"/>
  <c r="N2969" i="2"/>
  <c r="P4342" i="1"/>
  <c r="Q5133" i="2"/>
  <c r="N139" i="2"/>
  <c r="R1989" i="2"/>
  <c r="S5157" i="2"/>
  <c r="N914" i="2"/>
  <c r="P628" i="1"/>
  <c r="P1711" i="1"/>
  <c r="P669" i="1"/>
  <c r="P1817" i="1"/>
  <c r="N83" i="2"/>
  <c r="Q817" i="2"/>
  <c r="R2169" i="2"/>
  <c r="O4798" i="2"/>
  <c r="O4804" i="2"/>
  <c r="O5133" i="2"/>
  <c r="Q11" i="2"/>
  <c r="R11" i="2"/>
  <c r="R139" i="2"/>
  <c r="S139" i="2"/>
  <c r="Q839" i="2"/>
  <c r="S857" i="2"/>
  <c r="Q952" i="2"/>
  <c r="Q1989" i="2"/>
  <c r="Q2169" i="2"/>
  <c r="Q2279" i="2"/>
  <c r="Q4817" i="2"/>
  <c r="S5136" i="2"/>
  <c r="N857" i="2"/>
  <c r="N1151" i="2"/>
  <c r="N4798" i="2"/>
  <c r="N4804" i="2"/>
  <c r="R2279" i="2"/>
  <c r="N34" i="2"/>
  <c r="R28" i="2"/>
  <c r="Q246" i="2"/>
  <c r="Q1107" i="2"/>
  <c r="R1992" i="2"/>
  <c r="R4757" i="2"/>
  <c r="S4876" i="2"/>
  <c r="S817" i="2"/>
  <c r="R914" i="2"/>
  <c r="O1115" i="2"/>
  <c r="O34" i="2"/>
  <c r="P246" i="2"/>
  <c r="N4817" i="2"/>
  <c r="N5136" i="2"/>
  <c r="M5133" i="2"/>
  <c r="Q34" i="2"/>
  <c r="R817" i="2"/>
  <c r="Q914" i="2"/>
  <c r="S1989" i="2"/>
  <c r="S2279" i="2"/>
  <c r="O139" i="2"/>
  <c r="C299" i="2"/>
  <c r="S2169" i="2"/>
  <c r="S952" i="2"/>
  <c r="C12" i="2"/>
  <c r="R4679" i="2"/>
  <c r="S4757" i="2"/>
  <c r="Q4757" i="2"/>
  <c r="Q4792" i="2"/>
  <c r="R4792" i="2"/>
  <c r="Q4798" i="2"/>
  <c r="R4798" i="2"/>
  <c r="S4798" i="2"/>
  <c r="Q4804" i="2"/>
  <c r="R4804" i="2"/>
  <c r="S4804" i="2"/>
  <c r="Q4807" i="2"/>
  <c r="R4807" i="2"/>
  <c r="S4807" i="2"/>
  <c r="R4817" i="2"/>
  <c r="S4817" i="2"/>
  <c r="R4822" i="2"/>
  <c r="S4822" i="2"/>
  <c r="Q4876" i="2"/>
  <c r="R4876" i="2"/>
  <c r="Q4883" i="2"/>
  <c r="R4887" i="2"/>
  <c r="S4887" i="2"/>
  <c r="Q4918" i="2"/>
  <c r="R4918" i="2"/>
  <c r="S4918" i="2"/>
  <c r="Q4928" i="2"/>
  <c r="R4928" i="2"/>
  <c r="S4928" i="2"/>
  <c r="Q4969" i="2"/>
  <c r="R4969" i="2"/>
  <c r="S4969" i="2"/>
  <c r="Q4981" i="2"/>
  <c r="R4981" i="2"/>
  <c r="R5136" i="2"/>
  <c r="N37" i="2"/>
  <c r="N817" i="2"/>
  <c r="N844" i="2"/>
  <c r="N867" i="2"/>
  <c r="N873" i="2"/>
  <c r="N952" i="2"/>
  <c r="N982" i="2"/>
  <c r="N1040" i="2"/>
  <c r="N1045" i="2"/>
  <c r="N1084" i="2"/>
  <c r="N1107" i="2"/>
  <c r="N1156" i="2"/>
  <c r="N1992" i="2"/>
  <c r="N2054" i="2"/>
  <c r="N2060" i="2"/>
  <c r="N2089" i="2"/>
  <c r="N2172" i="2"/>
  <c r="N2178" i="2"/>
  <c r="N2290" i="2"/>
  <c r="N4792" i="2"/>
  <c r="N4876" i="2"/>
  <c r="N4883" i="2"/>
  <c r="N5133" i="2"/>
  <c r="O1989" i="2"/>
  <c r="O2169" i="2"/>
  <c r="O2279" i="2"/>
  <c r="S1107" i="2"/>
  <c r="S2587" i="2"/>
  <c r="R2587" i="2"/>
  <c r="R2639" i="2"/>
  <c r="S2639" i="2"/>
  <c r="S2775" i="2"/>
  <c r="S2827" i="2"/>
  <c r="Q2827" i="2"/>
  <c r="R2827" i="2"/>
  <c r="S2969" i="2"/>
  <c r="Q2969" i="2"/>
  <c r="R2969" i="2"/>
  <c r="Q2997" i="2"/>
  <c r="R2997" i="2"/>
  <c r="S2997" i="2"/>
  <c r="S3063" i="2"/>
  <c r="Q3063" i="2"/>
  <c r="R3063" i="2"/>
  <c r="S3154" i="2"/>
  <c r="R3154" i="2"/>
  <c r="S4679" i="2"/>
  <c r="Q4822" i="2"/>
  <c r="Q4887" i="2"/>
  <c r="Q5122" i="2"/>
  <c r="R5122" i="2"/>
  <c r="S5122" i="2"/>
  <c r="R5133" i="2"/>
  <c r="Q5136" i="2"/>
  <c r="S5140" i="2"/>
  <c r="Q5140" i="2"/>
  <c r="R5140" i="2"/>
  <c r="R5157" i="2"/>
  <c r="R5194" i="2"/>
  <c r="S5194" i="2"/>
  <c r="Q5194" i="2"/>
  <c r="N1052" i="2"/>
  <c r="N4918" i="2"/>
  <c r="O817" i="2"/>
  <c r="O914" i="2"/>
  <c r="O11" i="2"/>
  <c r="O15" i="2"/>
  <c r="O28" i="2"/>
  <c r="O46" i="2"/>
  <c r="O83" i="2"/>
  <c r="O93" i="2"/>
  <c r="O142" i="2"/>
  <c r="O171" i="2"/>
  <c r="O209" i="2"/>
  <c r="O684" i="2"/>
  <c r="O746" i="2"/>
  <c r="O820" i="2"/>
  <c r="O839" i="2"/>
  <c r="O844" i="2"/>
  <c r="O867" i="2"/>
  <c r="O873" i="2"/>
  <c r="O952" i="2"/>
  <c r="O982" i="2"/>
  <c r="O987" i="2"/>
  <c r="O993" i="2"/>
  <c r="O1040" i="2"/>
  <c r="O1045" i="2"/>
  <c r="O1101" i="2"/>
  <c r="O1107" i="2"/>
  <c r="O1124" i="2"/>
  <c r="O1131" i="2"/>
  <c r="O1151" i="2"/>
  <c r="O1175" i="2"/>
  <c r="O1208" i="2"/>
  <c r="O1234" i="2"/>
  <c r="O1370" i="2"/>
  <c r="O1404" i="2"/>
  <c r="O1819" i="2"/>
  <c r="O1831" i="2"/>
  <c r="O1968" i="2"/>
  <c r="O1977" i="2"/>
  <c r="O1992" i="2"/>
  <c r="O2054" i="2"/>
  <c r="O2060" i="2"/>
  <c r="O2089" i="2"/>
  <c r="O2117" i="2"/>
  <c r="O2126" i="2"/>
  <c r="O2161" i="2"/>
  <c r="O2189" i="2"/>
  <c r="O2201" i="2"/>
  <c r="O2212" i="2"/>
  <c r="O2282" i="2"/>
  <c r="O2290" i="2"/>
  <c r="O2587" i="2"/>
  <c r="O2639" i="2"/>
  <c r="O2827" i="2"/>
  <c r="O2969" i="2"/>
  <c r="O2997" i="2"/>
  <c r="S684" i="2"/>
  <c r="Q684" i="2"/>
  <c r="R684" i="2"/>
  <c r="R746" i="2"/>
  <c r="S746" i="2"/>
  <c r="R820" i="2"/>
  <c r="S839" i="2"/>
  <c r="R839" i="2"/>
  <c r="Q844" i="2"/>
  <c r="R844" i="2"/>
  <c r="Q857" i="2"/>
  <c r="R857" i="2"/>
  <c r="R873" i="2"/>
  <c r="S873" i="2"/>
  <c r="Q873" i="2"/>
  <c r="S878" i="2"/>
  <c r="Q878" i="2"/>
  <c r="S917" i="2"/>
  <c r="R917" i="2"/>
  <c r="Q942" i="2"/>
  <c r="R942" i="2"/>
  <c r="S942" i="2"/>
  <c r="R952" i="2"/>
  <c r="Q956" i="2"/>
  <c r="R956" i="2"/>
  <c r="S956" i="2"/>
  <c r="Q982" i="2"/>
  <c r="R982" i="2"/>
  <c r="S982" i="2"/>
  <c r="Q987" i="2"/>
  <c r="R987" i="2"/>
  <c r="S987" i="2"/>
  <c r="S993" i="2"/>
  <c r="R999" i="2"/>
  <c r="S999" i="2"/>
  <c r="Q1020" i="2"/>
  <c r="R1020" i="2"/>
  <c r="S1020" i="2"/>
  <c r="Q1040" i="2"/>
  <c r="R1040" i="2"/>
  <c r="S1040" i="2"/>
  <c r="R1052" i="2"/>
  <c r="S1052" i="2"/>
  <c r="Q1052" i="2"/>
  <c r="S1084" i="2"/>
  <c r="Q1084" i="2"/>
  <c r="R1084" i="2"/>
  <c r="Q1101" i="2"/>
  <c r="R1101" i="2"/>
  <c r="S1101" i="2"/>
  <c r="R1107" i="2"/>
  <c r="R1115" i="2"/>
  <c r="S1115" i="2"/>
  <c r="Q1115" i="2"/>
  <c r="S1131" i="2"/>
  <c r="Q1131" i="2"/>
  <c r="R1131" i="2"/>
  <c r="R1151" i="2"/>
  <c r="S1151" i="2"/>
  <c r="Q1151" i="2"/>
  <c r="R1156" i="2"/>
  <c r="S1156" i="2"/>
  <c r="Q1156" i="2"/>
  <c r="S1208" i="2"/>
  <c r="Q1208" i="2"/>
  <c r="R1208" i="2"/>
  <c r="Q1234" i="2"/>
  <c r="R1234" i="2"/>
  <c r="Q1346" i="2"/>
  <c r="R1346" i="2"/>
  <c r="S1346" i="2"/>
  <c r="S1370" i="2"/>
  <c r="Q1404" i="2"/>
  <c r="R1404" i="2"/>
  <c r="S1404" i="2"/>
  <c r="Q1819" i="2"/>
  <c r="R1819" i="2"/>
  <c r="S1819" i="2"/>
  <c r="Q1950" i="2"/>
  <c r="R1950" i="2"/>
  <c r="S1950" i="2"/>
  <c r="Q1968" i="2"/>
  <c r="R1968" i="2"/>
  <c r="S1968" i="2"/>
  <c r="Q1977" i="2"/>
  <c r="R1977" i="2"/>
  <c r="S1984" i="2"/>
  <c r="Q1984" i="2"/>
  <c r="R1984" i="2"/>
  <c r="Q1992" i="2"/>
  <c r="S1992" i="2"/>
  <c r="Q2016" i="2"/>
  <c r="R2016" i="2"/>
  <c r="S2016" i="2"/>
  <c r="R2054" i="2"/>
  <c r="S2054" i="2"/>
  <c r="Q2054" i="2"/>
  <c r="S2060" i="2"/>
  <c r="Q2060" i="2"/>
  <c r="R2060" i="2"/>
  <c r="S2065" i="2"/>
  <c r="Q2065" i="2"/>
  <c r="R2065" i="2"/>
  <c r="S2089" i="2"/>
  <c r="Q2089" i="2"/>
  <c r="R2089" i="2"/>
  <c r="S2098" i="2"/>
  <c r="Q2098" i="2"/>
  <c r="R2098" i="2"/>
  <c r="R2126" i="2"/>
  <c r="S2126" i="2"/>
  <c r="R2161" i="2"/>
  <c r="S2161" i="2"/>
  <c r="Q2161" i="2"/>
  <c r="Q2172" i="2"/>
  <c r="R2172" i="2"/>
  <c r="S2172" i="2"/>
  <c r="R2178" i="2"/>
  <c r="S2178" i="2"/>
  <c r="Q2178" i="2"/>
  <c r="Q2189" i="2"/>
  <c r="R2189" i="2"/>
  <c r="S2189" i="2"/>
  <c r="S2201" i="2"/>
  <c r="R2212" i="2"/>
  <c r="S2212" i="2"/>
  <c r="Q2282" i="2"/>
  <c r="R2282" i="2"/>
  <c r="S2282" i="2"/>
  <c r="R2310" i="2"/>
  <c r="S2310" i="2"/>
  <c r="Q2310" i="2"/>
  <c r="O4757" i="2"/>
  <c r="O4792" i="2"/>
  <c r="O4807" i="2"/>
  <c r="O4822" i="2"/>
  <c r="O4883" i="2"/>
  <c r="O4918" i="2"/>
  <c r="O4928" i="2"/>
  <c r="O4969" i="2"/>
  <c r="O5122" i="2"/>
  <c r="O5136" i="2"/>
  <c r="O5157" i="2"/>
  <c r="Q15" i="2"/>
  <c r="R15" i="2"/>
  <c r="S15" i="2"/>
  <c r="S28" i="2"/>
  <c r="Q28" i="2"/>
  <c r="R34" i="2"/>
  <c r="S37" i="2"/>
  <c r="Q37" i="2"/>
  <c r="R37" i="2"/>
  <c r="Q46" i="2"/>
  <c r="R46" i="2"/>
  <c r="S46" i="2"/>
  <c r="Q83" i="2"/>
  <c r="R83" i="2"/>
  <c r="S83" i="2"/>
  <c r="Q108" i="2"/>
  <c r="R108" i="2"/>
  <c r="S108" i="2"/>
  <c r="Q139" i="2"/>
  <c r="R142" i="2"/>
  <c r="S142" i="2"/>
  <c r="Q142" i="2"/>
  <c r="S171" i="2"/>
  <c r="S187" i="2"/>
  <c r="Q187" i="2"/>
  <c r="R187" i="2"/>
  <c r="S209" i="2"/>
  <c r="Q209" i="2"/>
  <c r="R209" i="2"/>
  <c r="S246" i="2"/>
  <c r="N187" i="2"/>
  <c r="N2827" i="2"/>
  <c r="N5194" i="2"/>
  <c r="O956" i="2"/>
  <c r="O2098" i="2"/>
  <c r="R4454" i="2"/>
  <c r="S4454" i="2"/>
  <c r="N15" i="2"/>
  <c r="N1950" i="2"/>
  <c r="O857" i="2"/>
  <c r="O878" i="2"/>
  <c r="O1020" i="2"/>
  <c r="O2775" i="2"/>
  <c r="M1989" i="2"/>
  <c r="M2169" i="2"/>
  <c r="N942" i="2"/>
  <c r="N1977" i="2"/>
  <c r="G5133" i="2"/>
  <c r="M34" i="2"/>
  <c r="N46" i="2"/>
  <c r="N171" i="2"/>
  <c r="M5136" i="2"/>
  <c r="M5157" i="2"/>
  <c r="N820" i="2"/>
  <c r="M1968" i="2"/>
  <c r="M2117" i="2"/>
  <c r="M15" i="2"/>
  <c r="N11" i="2"/>
  <c r="N2279" i="2"/>
  <c r="H2310" i="1"/>
  <c r="C4276" i="2"/>
  <c r="N2161" i="2"/>
  <c r="N28" i="2"/>
  <c r="N5140" i="2"/>
  <c r="N839" i="2"/>
  <c r="N1124" i="2"/>
  <c r="N684" i="2"/>
  <c r="N1346" i="2"/>
  <c r="N1984" i="2"/>
  <c r="N2775" i="2"/>
  <c r="G914" i="2"/>
  <c r="I2169" i="2"/>
  <c r="S34" i="2"/>
  <c r="S914" i="2"/>
  <c r="E2169" i="2"/>
  <c r="I2279" i="2"/>
  <c r="C570" i="2"/>
  <c r="F999" i="2"/>
  <c r="O2172" i="2"/>
  <c r="O4817" i="2"/>
  <c r="Q171" i="2"/>
  <c r="R171" i="2"/>
  <c r="Q672" i="2"/>
  <c r="R672" i="2"/>
  <c r="S672" i="2"/>
  <c r="S820" i="2"/>
  <c r="Q820" i="2"/>
  <c r="S1124" i="2"/>
  <c r="Q1124" i="2"/>
  <c r="R1124" i="2"/>
  <c r="Q1175" i="2"/>
  <c r="R1175" i="2"/>
  <c r="S1175" i="2"/>
  <c r="Q2775" i="2"/>
  <c r="R2775" i="2"/>
  <c r="O1156" i="2"/>
  <c r="O1984" i="2"/>
  <c r="O2065" i="2"/>
  <c r="O2310" i="2"/>
  <c r="O3063" i="2"/>
  <c r="Q867" i="2"/>
  <c r="R867" i="2"/>
  <c r="S867" i="2"/>
  <c r="S1045" i="2"/>
  <c r="Q1045" i="2"/>
  <c r="R1045" i="2"/>
  <c r="Q2117" i="2"/>
  <c r="R2117" i="2"/>
  <c r="S2117" i="2"/>
  <c r="S2290" i="2"/>
  <c r="Q2290" i="2"/>
  <c r="R2290" i="2"/>
  <c r="R4883" i="2"/>
  <c r="S4883" i="2"/>
  <c r="O108" i="2"/>
  <c r="O1346" i="2"/>
  <c r="O1950" i="2"/>
  <c r="S11" i="2"/>
  <c r="Q1370" i="2"/>
  <c r="S1831" i="2"/>
  <c r="Q1831" i="2"/>
  <c r="R1831" i="2"/>
  <c r="F914" i="2"/>
  <c r="J914" i="2"/>
  <c r="I999" i="2"/>
  <c r="O37" i="2"/>
  <c r="O1084" i="2"/>
  <c r="S93" i="2"/>
  <c r="Q93" i="2"/>
  <c r="R93" i="2"/>
  <c r="Q993" i="2"/>
  <c r="R993" i="2"/>
  <c r="Q2201" i="2"/>
  <c r="R2201" i="2"/>
  <c r="S5133" i="2"/>
  <c r="I11" i="2"/>
  <c r="E11" i="2"/>
  <c r="H11" i="2"/>
  <c r="F34" i="2"/>
  <c r="E139" i="2"/>
  <c r="I139" i="2"/>
  <c r="G817" i="2"/>
  <c r="D952" i="2"/>
  <c r="H952" i="2"/>
  <c r="D1107" i="2"/>
  <c r="H1107" i="2"/>
  <c r="D1989" i="2"/>
  <c r="H1989" i="2"/>
  <c r="D2169" i="2"/>
  <c r="H2169" i="2"/>
  <c r="H2279" i="2"/>
  <c r="F4804" i="2"/>
  <c r="J4804" i="2"/>
  <c r="H4883" i="2"/>
  <c r="G4804" i="2"/>
  <c r="E4883" i="2"/>
  <c r="I4883" i="2"/>
  <c r="D5133" i="2"/>
  <c r="H5133" i="2"/>
  <c r="F5136" i="2"/>
  <c r="J5136" i="2"/>
  <c r="M817" i="2"/>
  <c r="M987" i="2"/>
  <c r="M1040" i="2"/>
  <c r="M1977" i="2"/>
  <c r="M1984" i="2"/>
  <c r="M1992" i="2"/>
  <c r="M2054" i="2"/>
  <c r="M2060" i="2"/>
  <c r="M2089" i="2"/>
  <c r="M2161" i="2"/>
  <c r="M2172" i="2"/>
  <c r="M2279" i="2"/>
  <c r="M2282" i="2"/>
  <c r="M2290" i="2"/>
  <c r="M2587" i="2"/>
  <c r="M2775" i="2"/>
  <c r="M4757" i="2"/>
  <c r="M4792" i="2"/>
  <c r="M4804" i="2"/>
  <c r="M4807" i="2"/>
  <c r="M4876" i="2"/>
  <c r="M4883" i="2"/>
  <c r="M4969" i="2"/>
  <c r="M5194" i="2"/>
  <c r="N108" i="2"/>
  <c r="N1819" i="2"/>
  <c r="N1968" i="2"/>
  <c r="N2065" i="2"/>
  <c r="N2098" i="2"/>
  <c r="N2587" i="2"/>
  <c r="N4679" i="2"/>
  <c r="N4969" i="2"/>
  <c r="N5122" i="2"/>
  <c r="N5157" i="2"/>
  <c r="C1533" i="2"/>
  <c r="C2798" i="2"/>
  <c r="C3347" i="2"/>
  <c r="C3396" i="2"/>
  <c r="C3399" i="2"/>
  <c r="C3400" i="2"/>
  <c r="C3401" i="2"/>
  <c r="C3402" i="2"/>
  <c r="C3403" i="2"/>
  <c r="C3404" i="2"/>
  <c r="C3406" i="2"/>
  <c r="C3407" i="2"/>
  <c r="C3409" i="2"/>
  <c r="C3411" i="2"/>
  <c r="C3412" i="2"/>
  <c r="C3415" i="2"/>
  <c r="C3416" i="2"/>
  <c r="C3419" i="2"/>
  <c r="C3420" i="2"/>
  <c r="C3421" i="2"/>
  <c r="C3422" i="2"/>
  <c r="C3423" i="2"/>
  <c r="C3426" i="2"/>
  <c r="C3427" i="2"/>
  <c r="C3428" i="2"/>
  <c r="C3429" i="2"/>
  <c r="C3431" i="2"/>
  <c r="C3432" i="2"/>
  <c r="C3434" i="2"/>
  <c r="C3436" i="2"/>
  <c r="C3439" i="2"/>
  <c r="C3440" i="2"/>
  <c r="C3442" i="2"/>
  <c r="C3443" i="2"/>
  <c r="C3444" i="2"/>
  <c r="C3445" i="2"/>
  <c r="C3447" i="2"/>
  <c r="C3448" i="2"/>
  <c r="C3449" i="2"/>
  <c r="C3450" i="2"/>
  <c r="C3451" i="2"/>
  <c r="C3453" i="2"/>
  <c r="C3455" i="2"/>
  <c r="C3457" i="2"/>
  <c r="C3458" i="2"/>
  <c r="C3459" i="2"/>
  <c r="C3462" i="2"/>
  <c r="C3464" i="2"/>
  <c r="C3467" i="2"/>
  <c r="C3468" i="2"/>
  <c r="C3469" i="2"/>
  <c r="C3470" i="2"/>
  <c r="C3471" i="2"/>
  <c r="C3472" i="2"/>
  <c r="C3476" i="2"/>
  <c r="C3477" i="2"/>
  <c r="C3480" i="2"/>
  <c r="C3481" i="2"/>
  <c r="C3482" i="2"/>
  <c r="C3484" i="2"/>
  <c r="C3486" i="2"/>
  <c r="C3489" i="2"/>
  <c r="C3490" i="2"/>
  <c r="C3491" i="2"/>
  <c r="C3492" i="2"/>
  <c r="C3493" i="2"/>
  <c r="C3496" i="2"/>
  <c r="C3497" i="2"/>
  <c r="C3500" i="2"/>
  <c r="C3501" i="2"/>
  <c r="C3502" i="2"/>
  <c r="C3504" i="2"/>
  <c r="C3505" i="2"/>
  <c r="C3506" i="2"/>
  <c r="C3509" i="2"/>
  <c r="C3510" i="2"/>
  <c r="C3511" i="2"/>
  <c r="C3512" i="2"/>
  <c r="C3513" i="2"/>
  <c r="C3516" i="2"/>
  <c r="C3517" i="2"/>
  <c r="C3521" i="2"/>
  <c r="C3522" i="2"/>
  <c r="C3523" i="2"/>
  <c r="C3524" i="2"/>
  <c r="C3525" i="2"/>
  <c r="C3526" i="2"/>
  <c r="C3527" i="2"/>
  <c r="C3528" i="2"/>
  <c r="C3530" i="2"/>
  <c r="C3532" i="2"/>
  <c r="C3533" i="2"/>
  <c r="C3534" i="2"/>
  <c r="C3535" i="2"/>
  <c r="C3536" i="2"/>
  <c r="C3537" i="2"/>
  <c r="C3538" i="2"/>
  <c r="C3540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8" i="2"/>
  <c r="C3569" i="2"/>
  <c r="C3571" i="2"/>
  <c r="C3572" i="2"/>
  <c r="C3573" i="2"/>
  <c r="C3575" i="2"/>
  <c r="C3576" i="2"/>
  <c r="C3577" i="2"/>
  <c r="C3580" i="2"/>
  <c r="C3581" i="2"/>
  <c r="C3583" i="2"/>
  <c r="C3584" i="2"/>
  <c r="C3585" i="2"/>
  <c r="C3586" i="2"/>
  <c r="C3588" i="2"/>
  <c r="C3591" i="2"/>
  <c r="C3592" i="2"/>
  <c r="C3593" i="2"/>
  <c r="C3594" i="2"/>
  <c r="C3595" i="2"/>
  <c r="C3596" i="2"/>
  <c r="C3597" i="2"/>
  <c r="C3598" i="2"/>
  <c r="C3599" i="2"/>
  <c r="C3600" i="2"/>
  <c r="C3601" i="2"/>
  <c r="C3603" i="2"/>
  <c r="C3604" i="2"/>
  <c r="C3605" i="2"/>
  <c r="C3606" i="2"/>
  <c r="C3607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2" i="2"/>
  <c r="C3633" i="2"/>
  <c r="C3634" i="2"/>
  <c r="C3635" i="2"/>
  <c r="C3636" i="2"/>
  <c r="C3637" i="2"/>
  <c r="C3638" i="2"/>
  <c r="C3640" i="2"/>
  <c r="C3641" i="2"/>
  <c r="C3642" i="2"/>
  <c r="C3643" i="2"/>
  <c r="C3644" i="2"/>
  <c r="C3645" i="2"/>
  <c r="C3647" i="2"/>
  <c r="C3648" i="2"/>
  <c r="C3649" i="2"/>
  <c r="C3650" i="2"/>
  <c r="C3651" i="2"/>
  <c r="C3654" i="2"/>
  <c r="C3657" i="2"/>
  <c r="C3658" i="2"/>
  <c r="C3659" i="2"/>
  <c r="C3660" i="2"/>
  <c r="C3661" i="2"/>
  <c r="C3664" i="2"/>
  <c r="C3665" i="2"/>
  <c r="C3666" i="2"/>
  <c r="C3667" i="2"/>
  <c r="C3668" i="2"/>
  <c r="C3671" i="2"/>
  <c r="C3673" i="2"/>
  <c r="C3674" i="2"/>
  <c r="C3676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2" i="2"/>
  <c r="C3693" i="2"/>
  <c r="C3694" i="2"/>
  <c r="C3695" i="2"/>
  <c r="C3696" i="2"/>
  <c r="C3697" i="2"/>
  <c r="C3698" i="2"/>
  <c r="C3699" i="2"/>
  <c r="C3700" i="2"/>
  <c r="C3701" i="2"/>
  <c r="C3702" i="2"/>
  <c r="C3706" i="2"/>
  <c r="C3707" i="2"/>
  <c r="C3708" i="2"/>
  <c r="C3710" i="2"/>
  <c r="C3711" i="2"/>
  <c r="C3712" i="2"/>
  <c r="C3713" i="2"/>
  <c r="C3714" i="2"/>
  <c r="C3715" i="2"/>
  <c r="C3716" i="2"/>
  <c r="C3717" i="2"/>
  <c r="C3719" i="2"/>
  <c r="C3720" i="2"/>
  <c r="C3722" i="2"/>
  <c r="C3723" i="2"/>
  <c r="C3724" i="2"/>
  <c r="C3725" i="2"/>
  <c r="C3726" i="2"/>
  <c r="C3727" i="2"/>
  <c r="C3729" i="2"/>
  <c r="C3730" i="2"/>
  <c r="C3733" i="2"/>
  <c r="C3734" i="2"/>
  <c r="C3736" i="2"/>
  <c r="C3737" i="2"/>
  <c r="C3739" i="2"/>
  <c r="C3741" i="2"/>
  <c r="C3742" i="2"/>
  <c r="C3743" i="2"/>
  <c r="C3744" i="2"/>
  <c r="C3745" i="2"/>
  <c r="C3749" i="2"/>
  <c r="C3750" i="2"/>
  <c r="C3751" i="2"/>
  <c r="C3752" i="2"/>
  <c r="C3754" i="2"/>
  <c r="C3755" i="2"/>
  <c r="C3756" i="2"/>
  <c r="C3760" i="2"/>
  <c r="C3761" i="2"/>
  <c r="C3763" i="2"/>
  <c r="C3764" i="2"/>
  <c r="C3767" i="2"/>
  <c r="C3768" i="2"/>
  <c r="C3769" i="2"/>
  <c r="C3770" i="2"/>
  <c r="C3771" i="2"/>
  <c r="C3773" i="2"/>
  <c r="C3774" i="2"/>
  <c r="C3775" i="2"/>
  <c r="C3776" i="2"/>
  <c r="C3777" i="2"/>
  <c r="C3778" i="2"/>
  <c r="C3779" i="2"/>
  <c r="C3780" i="2"/>
  <c r="C3781" i="2"/>
  <c r="C3782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800" i="2"/>
  <c r="C3801" i="2"/>
  <c r="C3803" i="2"/>
  <c r="C3804" i="2"/>
  <c r="C3805" i="2"/>
  <c r="C3806" i="2"/>
  <c r="C3807" i="2"/>
  <c r="C3808" i="2"/>
  <c r="C1402" i="2"/>
  <c r="C1488" i="2"/>
  <c r="C157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2" i="2"/>
  <c r="C3823" i="2"/>
  <c r="C3824" i="2"/>
  <c r="C3825" i="2"/>
  <c r="C3826" i="2"/>
  <c r="C3827" i="2"/>
  <c r="C3829" i="2"/>
  <c r="C3830" i="2"/>
  <c r="C3832" i="2"/>
  <c r="C3833" i="2"/>
  <c r="C3834" i="2"/>
  <c r="C3837" i="2"/>
  <c r="C3838" i="2"/>
  <c r="C3839" i="2"/>
  <c r="C3840" i="2"/>
  <c r="C3841" i="2"/>
  <c r="C3842" i="2"/>
  <c r="C3843" i="2"/>
  <c r="C3844" i="2"/>
  <c r="C3846" i="2"/>
  <c r="C3847" i="2"/>
  <c r="C3849" i="2"/>
  <c r="C3850" i="2"/>
  <c r="C3851" i="2"/>
  <c r="C3853" i="2"/>
  <c r="C3855" i="2"/>
  <c r="C3857" i="2"/>
  <c r="C3858" i="2"/>
  <c r="C3859" i="2"/>
  <c r="C3860" i="2"/>
  <c r="C3861" i="2"/>
  <c r="C3862" i="2"/>
  <c r="C3863" i="2"/>
  <c r="C3864" i="2"/>
  <c r="C3865" i="2"/>
  <c r="C3866" i="2"/>
  <c r="C3868" i="2"/>
  <c r="C3869" i="2"/>
  <c r="C3870" i="2"/>
  <c r="C3872" i="2"/>
  <c r="C3873" i="2"/>
  <c r="C3874" i="2"/>
  <c r="C3875" i="2"/>
  <c r="C4079" i="2"/>
  <c r="C4080" i="2"/>
  <c r="C4084" i="2"/>
  <c r="C4086" i="2"/>
  <c r="C4087" i="2"/>
  <c r="C4088" i="2"/>
  <c r="C4090" i="2"/>
  <c r="C4091" i="2"/>
  <c r="C4092" i="2"/>
  <c r="C4093" i="2"/>
  <c r="C4094" i="2"/>
  <c r="C4095" i="2"/>
  <c r="C4096" i="2"/>
  <c r="C4098" i="2"/>
  <c r="C4099" i="2"/>
  <c r="C4100" i="2"/>
  <c r="C4101" i="2"/>
  <c r="C4102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8" i="2"/>
  <c r="C4119" i="2"/>
  <c r="C4120" i="2"/>
  <c r="C4121" i="2"/>
  <c r="C4122" i="2"/>
  <c r="C4124" i="2"/>
  <c r="C4125" i="2"/>
  <c r="C4126" i="2"/>
  <c r="C4128" i="2"/>
  <c r="C4129" i="2"/>
  <c r="C4130" i="2"/>
  <c r="C4132" i="2"/>
  <c r="C4133" i="2"/>
  <c r="C4135" i="2"/>
  <c r="C4136" i="2"/>
  <c r="C4137" i="2"/>
  <c r="C4138" i="2"/>
  <c r="C4140" i="2"/>
  <c r="C4143" i="2"/>
  <c r="C4144" i="2"/>
  <c r="C4145" i="2"/>
  <c r="C4146" i="2"/>
  <c r="C4148" i="2"/>
  <c r="C4150" i="2"/>
  <c r="C4151" i="2"/>
  <c r="C4152" i="2"/>
  <c r="C4153" i="2"/>
  <c r="C4155" i="2"/>
  <c r="C4156" i="2"/>
  <c r="C4157" i="2"/>
  <c r="C4159" i="2"/>
  <c r="C4160" i="2"/>
  <c r="C4162" i="2"/>
  <c r="C4163" i="2"/>
  <c r="C4164" i="2"/>
  <c r="C4165" i="2"/>
  <c r="C4166" i="2"/>
  <c r="C4167" i="2"/>
  <c r="C4168" i="2"/>
  <c r="C4169" i="2"/>
  <c r="C4170" i="2"/>
  <c r="C4171" i="2"/>
  <c r="C4172" i="2"/>
  <c r="C4174" i="2"/>
  <c r="C4175" i="2"/>
  <c r="C4176" i="2"/>
  <c r="C4177" i="2"/>
  <c r="C4178" i="2"/>
  <c r="C4179" i="2"/>
  <c r="C4180" i="2"/>
  <c r="C4181" i="2"/>
  <c r="C4182" i="2"/>
  <c r="C4183" i="2"/>
  <c r="C4184" i="2"/>
  <c r="C4186" i="2"/>
  <c r="C4187" i="2"/>
  <c r="C4188" i="2"/>
  <c r="C4190" i="2"/>
  <c r="C4191" i="2"/>
  <c r="C4192" i="2"/>
  <c r="C4193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4" i="2"/>
  <c r="C4265" i="2"/>
  <c r="C4266" i="2"/>
  <c r="C4267" i="2"/>
  <c r="C4268" i="2"/>
  <c r="C4271" i="2"/>
  <c r="C4272" i="2"/>
  <c r="C4274" i="2"/>
  <c r="C4275" i="2"/>
  <c r="C4277" i="2"/>
  <c r="C4278" i="2"/>
  <c r="C4280" i="2"/>
  <c r="C4281" i="2"/>
  <c r="C4282" i="2"/>
  <c r="C4283" i="2"/>
  <c r="C4284" i="2"/>
  <c r="C4285" i="2"/>
  <c r="C4286" i="2"/>
  <c r="C4287" i="2"/>
  <c r="C4288" i="2"/>
  <c r="C4289" i="2"/>
  <c r="C4291" i="2"/>
  <c r="C4292" i="2"/>
  <c r="C4293" i="2"/>
  <c r="C4294" i="2"/>
  <c r="C4295" i="2"/>
  <c r="C4296" i="2"/>
  <c r="C4297" i="2"/>
  <c r="C4300" i="2"/>
  <c r="C4301" i="2"/>
  <c r="C4302" i="2"/>
  <c r="C4303" i="2"/>
  <c r="C4304" i="2"/>
  <c r="C4307" i="2"/>
  <c r="C4308" i="2"/>
  <c r="C4309" i="2"/>
  <c r="C4310" i="2"/>
  <c r="C4312" i="2"/>
  <c r="C4313" i="2"/>
  <c r="C4315" i="2"/>
  <c r="C4318" i="2"/>
  <c r="C4320" i="2"/>
  <c r="C4321" i="2"/>
  <c r="C4322" i="2"/>
  <c r="C4323" i="2"/>
  <c r="C4324" i="2"/>
  <c r="C4326" i="2"/>
  <c r="C4327" i="2"/>
  <c r="C4329" i="2"/>
  <c r="C4331" i="2"/>
  <c r="C4332" i="2"/>
  <c r="C4333" i="2"/>
  <c r="C4334" i="2"/>
  <c r="C4336" i="2"/>
  <c r="C4337" i="2"/>
  <c r="C4338" i="2"/>
  <c r="C4339" i="2"/>
  <c r="C4340" i="2"/>
  <c r="C4341" i="2"/>
  <c r="C4343" i="2"/>
  <c r="C4344" i="2"/>
  <c r="C4345" i="2"/>
  <c r="C4346" i="2"/>
  <c r="C4347" i="2"/>
  <c r="C4349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4" i="2"/>
  <c r="C4365" i="2"/>
  <c r="C4366" i="2"/>
  <c r="C4367" i="2"/>
  <c r="C4368" i="2"/>
  <c r="C4369" i="2"/>
  <c r="C4370" i="2"/>
  <c r="C4372" i="2"/>
  <c r="C4373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2" i="2"/>
  <c r="C4403" i="2"/>
  <c r="C4404" i="2"/>
  <c r="C4405" i="2"/>
  <c r="C4406" i="2"/>
  <c r="C4409" i="2"/>
  <c r="C4410" i="2"/>
  <c r="C4411" i="2"/>
  <c r="C4413" i="2"/>
  <c r="C4414" i="2"/>
  <c r="C4415" i="2"/>
  <c r="C4416" i="2"/>
  <c r="C4417" i="2"/>
  <c r="C4418" i="2"/>
  <c r="C4421" i="2"/>
  <c r="C4422" i="2"/>
  <c r="C4423" i="2"/>
  <c r="C4424" i="2"/>
  <c r="C4425" i="2"/>
  <c r="C4427" i="2"/>
  <c r="C4428" i="2"/>
  <c r="C4429" i="2"/>
  <c r="C4430" i="2"/>
  <c r="C4431" i="2"/>
  <c r="C4434" i="2"/>
  <c r="C4435" i="2"/>
  <c r="C4437" i="2"/>
  <c r="C4438" i="2"/>
  <c r="C4439" i="2"/>
  <c r="C4440" i="2"/>
  <c r="C4441" i="2"/>
  <c r="C4442" i="2"/>
  <c r="C4445" i="2"/>
  <c r="C4446" i="2"/>
  <c r="C4447" i="2"/>
  <c r="C4448" i="2"/>
  <c r="C4449" i="2"/>
  <c r="C4450" i="2"/>
  <c r="C4451" i="2"/>
  <c r="C4452" i="2"/>
  <c r="C4453" i="2"/>
  <c r="C4455" i="2"/>
  <c r="C4456" i="2"/>
  <c r="H4454" i="2"/>
  <c r="C4459" i="2"/>
  <c r="C4460" i="2"/>
  <c r="C4461" i="2"/>
  <c r="C4463" i="2"/>
  <c r="C4464" i="2"/>
  <c r="C4465" i="2"/>
  <c r="C4467" i="2"/>
  <c r="C4468" i="2"/>
  <c r="C4471" i="2"/>
  <c r="C4472" i="2"/>
  <c r="C4474" i="2"/>
  <c r="C4475" i="2"/>
  <c r="C4476" i="2"/>
  <c r="C4477" i="2"/>
  <c r="C4478" i="2"/>
  <c r="C4479" i="2"/>
  <c r="C4480" i="2"/>
  <c r="C4481" i="2"/>
  <c r="C4482" i="2"/>
  <c r="C4483" i="2"/>
  <c r="C4484" i="2"/>
  <c r="C4486" i="2"/>
  <c r="C4487" i="2"/>
  <c r="C4488" i="2"/>
  <c r="C4490" i="2"/>
  <c r="C4491" i="2"/>
  <c r="C4493" i="2"/>
  <c r="C4494" i="2"/>
  <c r="C4495" i="2"/>
  <c r="C4496" i="2"/>
  <c r="C4497" i="2"/>
  <c r="C4498" i="2"/>
  <c r="C4499" i="2"/>
  <c r="C4500" i="2"/>
  <c r="C4502" i="2"/>
  <c r="C4503" i="2"/>
  <c r="C4504" i="2"/>
  <c r="C4505" i="2"/>
  <c r="C4506" i="2"/>
  <c r="C4507" i="2"/>
  <c r="C4508" i="2"/>
  <c r="C4509" i="2"/>
  <c r="C4510" i="2"/>
  <c r="C4512" i="2"/>
  <c r="C4514" i="2"/>
  <c r="C4515" i="2"/>
  <c r="C4516" i="2"/>
  <c r="C4519" i="2"/>
  <c r="C4520" i="2"/>
  <c r="C4521" i="2"/>
  <c r="C4523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7" i="2"/>
  <c r="C4548" i="2"/>
  <c r="C4549" i="2"/>
  <c r="C4550" i="2"/>
  <c r="C4551" i="2"/>
  <c r="C4552" i="2"/>
  <c r="C4553" i="2"/>
  <c r="C4554" i="2"/>
  <c r="C4555" i="2"/>
  <c r="C4556" i="2"/>
  <c r="C4558" i="2"/>
  <c r="C4559" i="2"/>
  <c r="C4560" i="2"/>
  <c r="C4562" i="2"/>
  <c r="C4563" i="2"/>
  <c r="C4564" i="2"/>
  <c r="C4565" i="2"/>
  <c r="C4566" i="2"/>
  <c r="C4567" i="2"/>
  <c r="C4569" i="2"/>
  <c r="C4570" i="2"/>
  <c r="C4571" i="2"/>
  <c r="C4572" i="2"/>
  <c r="C4575" i="2"/>
  <c r="C4576" i="2"/>
  <c r="C4577" i="2"/>
  <c r="C4578" i="2"/>
  <c r="C4579" i="2"/>
  <c r="C4581" i="2"/>
  <c r="C4582" i="2"/>
  <c r="C4584" i="2"/>
  <c r="C4585" i="2"/>
  <c r="C4587" i="2"/>
  <c r="C4588" i="2"/>
  <c r="C4589" i="2"/>
  <c r="C4591" i="2"/>
  <c r="C4593" i="2"/>
  <c r="C4594" i="2"/>
  <c r="C4595" i="2"/>
  <c r="C4596" i="2"/>
  <c r="C4599" i="2"/>
  <c r="C4600" i="2"/>
  <c r="C4601" i="2"/>
  <c r="C4602" i="2"/>
  <c r="C4603" i="2"/>
  <c r="C4604" i="2"/>
  <c r="C4605" i="2"/>
  <c r="C4607" i="2"/>
  <c r="C4611" i="2"/>
  <c r="C4612" i="2"/>
  <c r="C4613" i="2"/>
  <c r="C4614" i="2"/>
  <c r="C4617" i="2"/>
  <c r="C4619" i="2"/>
  <c r="C4620" i="2"/>
  <c r="C4621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901" i="2"/>
  <c r="C4903" i="2"/>
  <c r="C4904" i="2"/>
  <c r="C4907" i="2"/>
  <c r="C4909" i="2"/>
  <c r="C4911" i="2"/>
  <c r="C4912" i="2"/>
  <c r="C4913" i="2"/>
  <c r="C4915" i="2"/>
  <c r="C4916" i="2"/>
  <c r="C4917" i="2"/>
  <c r="C4920" i="2"/>
  <c r="H4918" i="2"/>
  <c r="I4918" i="2"/>
  <c r="F4918" i="2"/>
  <c r="J4918" i="2"/>
  <c r="C4923" i="2"/>
  <c r="C4924" i="2"/>
  <c r="C4925" i="2"/>
  <c r="C4926" i="2"/>
  <c r="C4927" i="2"/>
  <c r="C4929" i="2"/>
  <c r="H4928" i="2"/>
  <c r="J4928" i="2"/>
  <c r="C4932" i="2"/>
  <c r="C4933" i="2"/>
  <c r="C4934" i="2"/>
  <c r="C4936" i="2"/>
  <c r="C4937" i="2"/>
  <c r="C4938" i="2"/>
  <c r="C4939" i="2"/>
  <c r="C4940" i="2"/>
  <c r="C4941" i="2"/>
  <c r="C4942" i="2"/>
  <c r="C4943" i="2"/>
  <c r="C4945" i="2"/>
  <c r="C4946" i="2"/>
  <c r="C4947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H4969" i="2"/>
  <c r="C4971" i="2"/>
  <c r="I4969" i="2"/>
  <c r="G4969" i="2"/>
  <c r="C4974" i="2"/>
  <c r="C4975" i="2"/>
  <c r="C4976" i="2"/>
  <c r="C4977" i="2"/>
  <c r="C4978" i="2"/>
  <c r="C4979" i="2"/>
  <c r="C4983" i="2"/>
  <c r="I4981" i="2"/>
  <c r="C4985" i="2"/>
  <c r="C4987" i="2"/>
  <c r="C4988" i="2"/>
  <c r="C4989" i="2"/>
  <c r="C4991" i="2"/>
  <c r="C4992" i="2"/>
  <c r="C4993" i="2"/>
  <c r="C4995" i="2"/>
  <c r="C4996" i="2"/>
  <c r="C5000" i="2"/>
  <c r="I5133" i="2"/>
  <c r="G5136" i="2"/>
  <c r="M11" i="2"/>
  <c r="M952" i="2"/>
  <c r="M1107" i="2"/>
  <c r="C3867" i="2"/>
  <c r="C3821" i="2"/>
  <c r="C4097" i="2"/>
  <c r="C4210" i="2"/>
  <c r="C4999" i="2"/>
  <c r="C5001" i="2"/>
  <c r="C5003" i="2"/>
  <c r="C5004" i="2"/>
  <c r="C5005" i="2"/>
  <c r="C5007" i="2"/>
  <c r="C5008" i="2"/>
  <c r="C5010" i="2"/>
  <c r="C5012" i="2"/>
  <c r="C5013" i="2"/>
  <c r="C5015" i="2"/>
  <c r="C5016" i="2"/>
  <c r="C5017" i="2"/>
  <c r="C5019" i="2"/>
  <c r="C5020" i="2"/>
  <c r="C5021" i="2"/>
  <c r="C5023" i="2"/>
  <c r="C5025" i="2"/>
  <c r="C5027" i="2"/>
  <c r="C5028" i="2"/>
  <c r="C5029" i="2"/>
  <c r="C5031" i="2"/>
  <c r="C5032" i="2"/>
  <c r="C5033" i="2"/>
  <c r="C5035" i="2"/>
  <c r="C5036" i="2"/>
  <c r="C5038" i="2"/>
  <c r="C5039" i="2"/>
  <c r="C5040" i="2"/>
  <c r="C5041" i="2"/>
  <c r="C5042" i="2"/>
  <c r="C5043" i="2"/>
  <c r="C5044" i="2"/>
  <c r="C5045" i="2"/>
  <c r="C5047" i="2"/>
  <c r="C5048" i="2"/>
  <c r="C5049" i="2"/>
  <c r="C5051" i="2"/>
  <c r="C5052" i="2"/>
  <c r="C5053" i="2"/>
  <c r="C5055" i="2"/>
  <c r="C5056" i="2"/>
  <c r="C5057" i="2"/>
  <c r="C5058" i="2"/>
  <c r="C5059" i="2"/>
  <c r="C5061" i="2"/>
  <c r="C5063" i="2"/>
  <c r="C5064" i="2"/>
  <c r="C5065" i="2"/>
  <c r="C5068" i="2"/>
  <c r="C5069" i="2"/>
  <c r="C5071" i="2"/>
  <c r="C5072" i="2"/>
  <c r="C5073" i="2"/>
  <c r="C5075" i="2"/>
  <c r="C5076" i="2"/>
  <c r="C5077" i="2"/>
  <c r="C5079" i="2"/>
  <c r="C5081" i="2"/>
  <c r="C5083" i="2"/>
  <c r="C5084" i="2"/>
  <c r="C5085" i="2"/>
  <c r="C5087" i="2"/>
  <c r="C5088" i="2"/>
  <c r="C5089" i="2"/>
  <c r="C5092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8" i="2"/>
  <c r="C5109" i="2"/>
  <c r="C5111" i="2"/>
  <c r="C5113" i="2"/>
  <c r="C5115" i="2"/>
  <c r="C5116" i="2"/>
  <c r="C5117" i="2"/>
  <c r="C3831" i="2"/>
  <c r="C3473" i="2"/>
  <c r="C4408" i="2"/>
  <c r="C3418" i="2"/>
  <c r="C4154" i="2"/>
  <c r="C4432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4" i="2"/>
  <c r="C4675" i="2"/>
  <c r="C4677" i="2"/>
  <c r="C4678" i="2"/>
  <c r="H4679" i="2"/>
  <c r="C4686" i="2"/>
  <c r="C4697" i="2"/>
  <c r="C4701" i="2"/>
  <c r="C4707" i="2"/>
  <c r="C4711" i="2"/>
  <c r="C4715" i="2"/>
  <c r="C4719" i="2"/>
  <c r="C4724" i="2"/>
  <c r="C4729" i="2"/>
  <c r="C4733" i="2"/>
  <c r="C4737" i="2"/>
  <c r="C4742" i="2"/>
  <c r="C4746" i="2"/>
  <c r="C4750" i="2"/>
  <c r="C4759" i="2"/>
  <c r="C4760" i="2"/>
  <c r="H4757" i="2"/>
  <c r="I4757" i="2"/>
  <c r="C4763" i="2"/>
  <c r="C4764" i="2"/>
  <c r="C4765" i="2"/>
  <c r="C4768" i="2"/>
  <c r="C4769" i="2"/>
  <c r="C4771" i="2"/>
  <c r="C4772" i="2"/>
  <c r="C4773" i="2"/>
  <c r="C4774" i="2"/>
  <c r="C4775" i="2"/>
  <c r="C4776" i="2"/>
  <c r="C4777" i="2"/>
  <c r="C4778" i="2"/>
  <c r="C4780" i="2"/>
  <c r="C4781" i="2"/>
  <c r="C4782" i="2"/>
  <c r="C4783" i="2"/>
  <c r="C4785" i="2"/>
  <c r="C4786" i="2"/>
  <c r="C4787" i="2"/>
  <c r="C4788" i="2"/>
  <c r="C4789" i="2"/>
  <c r="C4790" i="2"/>
  <c r="C4793" i="2"/>
  <c r="H4792" i="2"/>
  <c r="E4792" i="2"/>
  <c r="I4792" i="2"/>
  <c r="C3405" i="2"/>
  <c r="C3430" i="2"/>
  <c r="C3487" i="2"/>
  <c r="C3835" i="2"/>
  <c r="C3410" i="2"/>
  <c r="C3397" i="2"/>
  <c r="C4319" i="2"/>
  <c r="C4489" i="2"/>
  <c r="C3758" i="2"/>
  <c r="C3799" i="2"/>
  <c r="C3435" i="2"/>
  <c r="C3871" i="2"/>
  <c r="C4127" i="2"/>
  <c r="C4147" i="2"/>
  <c r="C3691" i="2"/>
  <c r="C3531" i="2"/>
  <c r="C4412" i="2"/>
  <c r="C4615" i="2"/>
  <c r="C3639" i="2"/>
  <c r="C4117" i="2"/>
  <c r="C4173" i="2"/>
  <c r="C4311" i="2"/>
  <c r="C4473" i="2"/>
  <c r="C41" i="2"/>
  <c r="C74" i="2"/>
  <c r="C91" i="2"/>
  <c r="C147" i="2"/>
  <c r="C161" i="2"/>
  <c r="J209" i="2"/>
  <c r="C222" i="2"/>
  <c r="C259" i="2"/>
  <c r="C276" i="2"/>
  <c r="C1456" i="2"/>
  <c r="C327" i="2"/>
  <c r="C347" i="2"/>
  <c r="C363" i="2"/>
  <c r="C3362" i="2"/>
  <c r="C591" i="2"/>
  <c r="F672" i="2"/>
  <c r="F746" i="2"/>
  <c r="C755" i="2"/>
  <c r="C760" i="2"/>
  <c r="C764" i="2"/>
  <c r="C771" i="2"/>
  <c r="C775" i="2"/>
  <c r="C894" i="2"/>
  <c r="C911" i="2"/>
  <c r="C941" i="2"/>
  <c r="F1040" i="2"/>
  <c r="C1068" i="2"/>
  <c r="H83" i="2"/>
  <c r="C98" i="2"/>
  <c r="C235" i="2"/>
  <c r="C506" i="2"/>
  <c r="C1796" i="2"/>
  <c r="C768" i="2"/>
  <c r="C810" i="2"/>
  <c r="C836" i="2"/>
  <c r="C880" i="2"/>
  <c r="C3876" i="2"/>
  <c r="C3877" i="2"/>
  <c r="C3879" i="2"/>
  <c r="C3880" i="2"/>
  <c r="C3881" i="2"/>
  <c r="C3885" i="2"/>
  <c r="C3887" i="2"/>
  <c r="C3888" i="2"/>
  <c r="C3889" i="2"/>
  <c r="C3891" i="2"/>
  <c r="C3893" i="2"/>
  <c r="C3894" i="2"/>
  <c r="C3895" i="2"/>
  <c r="C3896" i="2"/>
  <c r="C3897" i="2"/>
  <c r="C3898" i="2"/>
  <c r="C3900" i="2"/>
  <c r="C3901" i="2"/>
  <c r="C3902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9" i="2"/>
  <c r="C3920" i="2"/>
  <c r="C3921" i="2"/>
  <c r="C3922" i="2"/>
  <c r="C3923" i="2"/>
  <c r="C3924" i="2"/>
  <c r="C3926" i="2"/>
  <c r="C3928" i="2"/>
  <c r="C3929" i="2"/>
  <c r="C3930" i="2"/>
  <c r="C3931" i="2"/>
  <c r="C3932" i="2"/>
  <c r="C3933" i="2"/>
  <c r="C3934" i="2"/>
  <c r="C3935" i="2"/>
  <c r="C3936" i="2"/>
  <c r="C3939" i="2"/>
  <c r="C3940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6" i="2"/>
  <c r="C3957" i="2"/>
  <c r="C3958" i="2"/>
  <c r="C3959" i="2"/>
  <c r="C3960" i="2"/>
  <c r="C3961" i="2"/>
  <c r="C3962" i="2"/>
  <c r="C3963" i="2"/>
  <c r="C3964" i="2"/>
  <c r="C3966" i="2"/>
  <c r="C3967" i="2"/>
  <c r="C3968" i="2"/>
  <c r="C3970" i="2"/>
  <c r="C3971" i="2"/>
  <c r="C3972" i="2"/>
  <c r="C3973" i="2"/>
  <c r="C3974" i="2"/>
  <c r="C3975" i="2"/>
  <c r="C3976" i="2"/>
  <c r="C3977" i="2"/>
  <c r="H15" i="2"/>
  <c r="C27" i="2"/>
  <c r="J28" i="2"/>
  <c r="D15" i="2"/>
  <c r="C3941" i="2"/>
  <c r="I15" i="2"/>
  <c r="C18" i="2"/>
  <c r="C29" i="2"/>
  <c r="C3408" i="2"/>
  <c r="C3413" i="2"/>
  <c r="C4262" i="2"/>
  <c r="C3542" i="2"/>
  <c r="C3507" i="2"/>
  <c r="C4363" i="2"/>
  <c r="C3508" i="2"/>
  <c r="C4134" i="2"/>
  <c r="J4792" i="2"/>
  <c r="D4798" i="2"/>
  <c r="H4798" i="2"/>
  <c r="I4798" i="2"/>
  <c r="D4804" i="2"/>
  <c r="H4804" i="2"/>
  <c r="I4804" i="2"/>
  <c r="H4807" i="2"/>
  <c r="E4807" i="2"/>
  <c r="I4807" i="2"/>
  <c r="F4807" i="2"/>
  <c r="J4807" i="2"/>
  <c r="C4811" i="2"/>
  <c r="C4812" i="2"/>
  <c r="C4813" i="2"/>
  <c r="C4814" i="2"/>
  <c r="C4815" i="2"/>
  <c r="C4816" i="2"/>
  <c r="E4817" i="2"/>
  <c r="I4817" i="2"/>
  <c r="F4817" i="2"/>
  <c r="J4817" i="2"/>
  <c r="G4817" i="2"/>
  <c r="H4817" i="2"/>
  <c r="I4822" i="2"/>
  <c r="J4822" i="2"/>
  <c r="G4822" i="2"/>
  <c r="C4828" i="2"/>
  <c r="H4822" i="2"/>
  <c r="C4829" i="2"/>
  <c r="C4831" i="2"/>
  <c r="C4832" i="2"/>
  <c r="C4833" i="2"/>
  <c r="C4834" i="2"/>
  <c r="C4835" i="2"/>
  <c r="C4836" i="2"/>
  <c r="C4837" i="2"/>
  <c r="C4839" i="2"/>
  <c r="C4842" i="2"/>
  <c r="C4843" i="2"/>
  <c r="C4844" i="2"/>
  <c r="C4845" i="2"/>
  <c r="C4847" i="2"/>
  <c r="C4848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3" i="2"/>
  <c r="C4864" i="2"/>
  <c r="C4866" i="2"/>
  <c r="C4867" i="2"/>
  <c r="C4868" i="2"/>
  <c r="C4869" i="2"/>
  <c r="C4870" i="2"/>
  <c r="C4871" i="2"/>
  <c r="C4872" i="2"/>
  <c r="C4873" i="2"/>
  <c r="C4874" i="2"/>
  <c r="C4875" i="2"/>
  <c r="C4877" i="2"/>
  <c r="H4876" i="2"/>
  <c r="E4876" i="2"/>
  <c r="I4876" i="2"/>
  <c r="J4876" i="2"/>
  <c r="C4881" i="2"/>
  <c r="C4882" i="2"/>
  <c r="J4883" i="2"/>
  <c r="C4888" i="2"/>
  <c r="C4890" i="2"/>
  <c r="D4887" i="2"/>
  <c r="H4887" i="2"/>
  <c r="C4892" i="2"/>
  <c r="C4895" i="2"/>
  <c r="C4896" i="2"/>
  <c r="C4897" i="2"/>
  <c r="C4899" i="2"/>
  <c r="C3602" i="2"/>
  <c r="C3890" i="2"/>
  <c r="C3955" i="2"/>
  <c r="D817" i="2"/>
  <c r="H817" i="2"/>
  <c r="E1989" i="2"/>
  <c r="I1989" i="2"/>
  <c r="E2279" i="2"/>
  <c r="C4081" i="2"/>
  <c r="C4335" i="2"/>
  <c r="C4290" i="2"/>
  <c r="C4517" i="2"/>
  <c r="C4518" i="2"/>
  <c r="E4928" i="2"/>
  <c r="F4928" i="2"/>
  <c r="C3582" i="2"/>
  <c r="C3652" i="2"/>
  <c r="C3424" i="2"/>
  <c r="C4211" i="2"/>
  <c r="C4485" i="2"/>
  <c r="C3208" i="2"/>
  <c r="C3886" i="2"/>
  <c r="C5119" i="2"/>
  <c r="C5120" i="2"/>
  <c r="C5121" i="2"/>
  <c r="G5122" i="2"/>
  <c r="H5122" i="2"/>
  <c r="E5122" i="2"/>
  <c r="I5122" i="2"/>
  <c r="C5126" i="2"/>
  <c r="J5122" i="2"/>
  <c r="C5127" i="2"/>
  <c r="C5128" i="2"/>
  <c r="C5129" i="2"/>
  <c r="C5130" i="2"/>
  <c r="C5131" i="2"/>
  <c r="C5132" i="2"/>
  <c r="J5133" i="2"/>
  <c r="H5136" i="2"/>
  <c r="I5136" i="2"/>
  <c r="F5140" i="2"/>
  <c r="J5140" i="2"/>
  <c r="D5140" i="2"/>
  <c r="H5140" i="2"/>
  <c r="E5140" i="2"/>
  <c r="I5140" i="2"/>
  <c r="C5146" i="2"/>
  <c r="C5147" i="2"/>
  <c r="C5148" i="2"/>
  <c r="C5150" i="2"/>
  <c r="C5151" i="2"/>
  <c r="C5152" i="2"/>
  <c r="C5154" i="2"/>
  <c r="C5155" i="2"/>
  <c r="J5157" i="2"/>
  <c r="C5160" i="2"/>
  <c r="C5161" i="2"/>
  <c r="H5157" i="2"/>
  <c r="I5157" i="2"/>
  <c r="C5164" i="2"/>
  <c r="C5166" i="2"/>
  <c r="C5167" i="2"/>
  <c r="C5168" i="2"/>
  <c r="C5169" i="2"/>
  <c r="C5170" i="2"/>
  <c r="C5171" i="2"/>
  <c r="C5172" i="2"/>
  <c r="C5173" i="2"/>
  <c r="C5174" i="2"/>
  <c r="C5175" i="2"/>
  <c r="C5176" i="2"/>
  <c r="C5178" i="2"/>
  <c r="C5179" i="2"/>
  <c r="C5180" i="2"/>
  <c r="C5182" i="2"/>
  <c r="C5183" i="2"/>
  <c r="C5184" i="2"/>
  <c r="C5185" i="2"/>
  <c r="C5186" i="2"/>
  <c r="C5187" i="2"/>
  <c r="C5189" i="2"/>
  <c r="C5191" i="2"/>
  <c r="C5192" i="2"/>
  <c r="C5193" i="2"/>
  <c r="I5194" i="2"/>
  <c r="J5194" i="2"/>
  <c r="D5194" i="2"/>
  <c r="H5194" i="2"/>
  <c r="C5198" i="2"/>
  <c r="M28" i="2"/>
  <c r="M46" i="2"/>
  <c r="M93" i="2"/>
  <c r="M108" i="2"/>
  <c r="M139" i="2"/>
  <c r="M142" i="2"/>
  <c r="M171" i="2"/>
  <c r="M187" i="2"/>
  <c r="M209" i="2"/>
  <c r="M246" i="2"/>
  <c r="M878" i="2"/>
  <c r="M942" i="2"/>
  <c r="M993" i="2"/>
  <c r="M1115" i="2"/>
  <c r="M1151" i="2"/>
  <c r="M1175" i="2"/>
  <c r="M1208" i="2"/>
  <c r="C3772" i="2"/>
  <c r="C3937" i="2"/>
  <c r="C3514" i="2"/>
  <c r="C3735" i="2"/>
  <c r="C4083" i="2"/>
  <c r="C3578" i="2"/>
  <c r="C3631" i="2"/>
  <c r="C3882" i="2"/>
  <c r="C1622" i="2"/>
  <c r="C3677" i="2"/>
  <c r="C3783" i="2"/>
  <c r="C4466" i="2"/>
  <c r="C3732" i="2"/>
  <c r="C4299" i="2"/>
  <c r="C3731" i="2"/>
  <c r="C3757" i="2"/>
  <c r="C3925" i="2"/>
  <c r="C533" i="2"/>
  <c r="C3503" i="2"/>
  <c r="C4185" i="2"/>
  <c r="C4443" i="2"/>
  <c r="C3662" i="2"/>
  <c r="C4263" i="2"/>
  <c r="C59" i="2"/>
  <c r="C70" i="2"/>
  <c r="C3762" i="2"/>
  <c r="C4580" i="2"/>
  <c r="C3848" i="2"/>
  <c r="C3474" i="2"/>
  <c r="C3475" i="2"/>
  <c r="C4141" i="2"/>
  <c r="C4826" i="2"/>
  <c r="C3669" i="2"/>
  <c r="C4350" i="2"/>
  <c r="C4420" i="2"/>
  <c r="C4846" i="2"/>
  <c r="C4865" i="2"/>
  <c r="I4887" i="2"/>
  <c r="J4887" i="2"/>
  <c r="C4900" i="2"/>
  <c r="C4905" i="2"/>
  <c r="E4887" i="2"/>
  <c r="C3718" i="2"/>
  <c r="C3878" i="2"/>
  <c r="G4792" i="2"/>
  <c r="C4298" i="2"/>
  <c r="C4524" i="2"/>
  <c r="C4610" i="2"/>
  <c r="C4622" i="2"/>
  <c r="C4756" i="2"/>
  <c r="E4755" i="2"/>
  <c r="E4757" i="2"/>
  <c r="C4762" i="2"/>
  <c r="C4796" i="2"/>
  <c r="F4792" i="2"/>
  <c r="C4800" i="2"/>
  <c r="E4798" i="2"/>
  <c r="E4804" i="2"/>
  <c r="C4806" i="2"/>
  <c r="D4817" i="2"/>
  <c r="C4821" i="2"/>
  <c r="C4825" i="2"/>
  <c r="F4822" i="2"/>
  <c r="C4840" i="2"/>
  <c r="C4849" i="2"/>
  <c r="C4879" i="2"/>
  <c r="F4876" i="2"/>
  <c r="C4880" i="2"/>
  <c r="G4876" i="2"/>
  <c r="F4883" i="2"/>
  <c r="C4884" i="2"/>
  <c r="G4883" i="2"/>
  <c r="C4885" i="2"/>
  <c r="C4889" i="2"/>
  <c r="F4887" i="2"/>
  <c r="C4919" i="2"/>
  <c r="G4918" i="2"/>
  <c r="E4918" i="2"/>
  <c r="C4921" i="2"/>
  <c r="C4970" i="2"/>
  <c r="D4969" i="2"/>
  <c r="C4972" i="2"/>
  <c r="F4969" i="2"/>
  <c r="C4984" i="2"/>
  <c r="E4981" i="2"/>
  <c r="E5133" i="2"/>
  <c r="C5134" i="2"/>
  <c r="C5135" i="2"/>
  <c r="F5133" i="2"/>
  <c r="D5136" i="2"/>
  <c r="C5138" i="2"/>
  <c r="E5136" i="2"/>
  <c r="C5139" i="2"/>
  <c r="C5142" i="2"/>
  <c r="G5140" i="2"/>
  <c r="F5157" i="2"/>
  <c r="C5159" i="2"/>
  <c r="C5162" i="2"/>
  <c r="E5157" i="2"/>
  <c r="C5195" i="2"/>
  <c r="E5194" i="2"/>
  <c r="C5196" i="2"/>
  <c r="F5194" i="2"/>
  <c r="G5194" i="2"/>
  <c r="C5197" i="2"/>
  <c r="C4123" i="2"/>
  <c r="C4314" i="2"/>
  <c r="C4501" i="2"/>
  <c r="C4597" i="2"/>
  <c r="C4676" i="2"/>
  <c r="C4779" i="2"/>
  <c r="F4757" i="2"/>
  <c r="C4820" i="2"/>
  <c r="E4969" i="2"/>
  <c r="C5137" i="2"/>
  <c r="C4586" i="2"/>
  <c r="C4608" i="2"/>
  <c r="C4767" i="2"/>
  <c r="C4794" i="2"/>
  <c r="D4792" i="2"/>
  <c r="C4808" i="2"/>
  <c r="G4807" i="2"/>
  <c r="C4862" i="2"/>
  <c r="C4805" i="2"/>
  <c r="F5122" i="2"/>
  <c r="C4810" i="2"/>
  <c r="C5144" i="2"/>
  <c r="C3978" i="2"/>
  <c r="J139" i="2"/>
  <c r="C3980" i="2"/>
  <c r="C3981" i="2"/>
  <c r="C3982" i="2"/>
  <c r="C3983" i="2"/>
  <c r="C3984" i="2"/>
  <c r="C3985" i="2"/>
  <c r="C3987" i="2"/>
  <c r="C3988" i="2"/>
  <c r="C3989" i="2"/>
  <c r="C3990" i="2"/>
  <c r="C3991" i="2"/>
  <c r="C3992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6" i="2"/>
  <c r="C4017" i="2"/>
  <c r="C4018" i="2"/>
  <c r="C4019" i="2"/>
  <c r="C4020" i="2"/>
  <c r="C4021" i="2"/>
  <c r="C4023" i="2"/>
  <c r="C4024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1" i="2"/>
  <c r="C4052" i="2"/>
  <c r="C4053" i="2"/>
  <c r="C4055" i="2"/>
  <c r="C4056" i="2"/>
  <c r="C4057" i="2"/>
  <c r="C4059" i="2"/>
  <c r="C4060" i="2"/>
  <c r="C4062" i="2"/>
  <c r="C4063" i="2"/>
  <c r="C4064" i="2"/>
  <c r="C4067" i="2"/>
  <c r="C4068" i="2"/>
  <c r="C4070" i="2"/>
  <c r="C4071" i="2"/>
  <c r="C4072" i="2"/>
  <c r="C4073" i="2"/>
  <c r="C4074" i="2"/>
  <c r="C4075" i="2"/>
  <c r="C4076" i="2"/>
  <c r="C4077" i="2"/>
  <c r="C3446" i="2"/>
  <c r="C3452" i="2"/>
  <c r="J11" i="2"/>
  <c r="D34" i="2"/>
  <c r="H34" i="2"/>
  <c r="E817" i="2"/>
  <c r="I817" i="2"/>
  <c r="D914" i="2"/>
  <c r="H914" i="2"/>
  <c r="G34" i="2"/>
  <c r="C468" i="2"/>
  <c r="C3740" i="2"/>
  <c r="C3499" i="2"/>
  <c r="C3590" i="2"/>
  <c r="C3918" i="2"/>
  <c r="C3986" i="2"/>
  <c r="C4426" i="2"/>
  <c r="C4433" i="2"/>
  <c r="C55" i="2"/>
  <c r="C4014" i="2"/>
  <c r="C4069" i="2"/>
  <c r="C4387" i="2"/>
  <c r="C4436" i="2"/>
  <c r="C4444" i="2"/>
  <c r="C4194" i="2"/>
  <c r="C3498" i="2"/>
  <c r="C3646" i="2"/>
  <c r="C3759" i="2"/>
  <c r="C3845" i="2"/>
  <c r="C50" i="2"/>
  <c r="C3417" i="2"/>
  <c r="C3738" i="2"/>
  <c r="C3852" i="2"/>
  <c r="C3199" i="2"/>
  <c r="C3705" i="2"/>
  <c r="C3892" i="2"/>
  <c r="C3938" i="2"/>
  <c r="C3927" i="2"/>
  <c r="C3969" i="2"/>
  <c r="C4050" i="2"/>
  <c r="F139" i="2"/>
  <c r="C4082" i="2"/>
  <c r="C3483" i="2"/>
  <c r="C4161" i="2"/>
  <c r="C4371" i="2"/>
  <c r="C3398" i="2"/>
  <c r="C167" i="2"/>
  <c r="C3479" i="2"/>
  <c r="C3465" i="2"/>
  <c r="C3675" i="2"/>
  <c r="C3438" i="2"/>
  <c r="C3456" i="2"/>
  <c r="C3515" i="2"/>
  <c r="C3519" i="2"/>
  <c r="C4061" i="2"/>
  <c r="C4065" i="2"/>
  <c r="C4149" i="2"/>
  <c r="C3574" i="2"/>
  <c r="C3579" i="2"/>
  <c r="C4078" i="2"/>
  <c r="G999" i="2"/>
  <c r="C62" i="2"/>
  <c r="C66" i="2"/>
  <c r="C174" i="2"/>
  <c r="C825" i="2"/>
  <c r="C3655" i="2"/>
  <c r="C3703" i="2"/>
  <c r="C4054" i="2"/>
  <c r="C4058" i="2"/>
  <c r="C4325" i="2"/>
  <c r="E4454" i="2"/>
  <c r="C4457" i="2"/>
  <c r="C4546" i="2"/>
  <c r="C3690" i="2"/>
  <c r="C3709" i="2"/>
  <c r="C4085" i="2"/>
  <c r="C4317" i="2"/>
  <c r="F4454" i="2"/>
  <c r="C4458" i="2"/>
  <c r="C4573" i="2"/>
  <c r="C3543" i="2"/>
  <c r="C3721" i="2"/>
  <c r="C3884" i="2"/>
  <c r="C3993" i="2"/>
  <c r="C4089" i="2"/>
  <c r="C4306" i="2"/>
  <c r="C4513" i="2"/>
  <c r="C4525" i="2"/>
  <c r="C383" i="2"/>
  <c r="C819" i="2"/>
  <c r="C4022" i="2"/>
  <c r="C3495" i="2"/>
  <c r="C3965" i="2"/>
  <c r="C30" i="2"/>
  <c r="J34" i="2"/>
  <c r="C3414" i="2"/>
  <c r="C3437" i="2"/>
  <c r="C3463" i="2"/>
  <c r="C3485" i="2"/>
  <c r="C4142" i="2"/>
  <c r="C4235" i="2"/>
  <c r="C4407" i="2"/>
  <c r="C24" i="2"/>
  <c r="C296" i="2"/>
  <c r="C3466" i="2"/>
  <c r="C3587" i="2"/>
  <c r="C4015" i="2"/>
  <c r="C4330" i="2"/>
  <c r="C4348" i="2"/>
  <c r="G11" i="2"/>
  <c r="C16" i="2"/>
  <c r="E15" i="2"/>
  <c r="F15" i="2"/>
  <c r="C19" i="2"/>
  <c r="C20" i="2"/>
  <c r="C22" i="2"/>
  <c r="C23" i="2"/>
  <c r="C1114" i="2"/>
  <c r="C25" i="2"/>
  <c r="C26" i="2"/>
  <c r="E28" i="2"/>
  <c r="I28" i="2"/>
  <c r="F28" i="2"/>
  <c r="G28" i="2"/>
  <c r="H28" i="2"/>
  <c r="C32" i="2"/>
  <c r="C33" i="2"/>
  <c r="C36" i="2"/>
  <c r="I34" i="2"/>
  <c r="C38" i="2"/>
  <c r="J37" i="2"/>
  <c r="G37" i="2"/>
  <c r="C45" i="2"/>
  <c r="C49" i="2"/>
  <c r="C51" i="2"/>
  <c r="C53" i="2"/>
  <c r="C54" i="2"/>
  <c r="C56" i="2"/>
  <c r="C57" i="2"/>
  <c r="C58" i="2"/>
  <c r="C60" i="2"/>
  <c r="C61" i="2"/>
  <c r="C63" i="2"/>
  <c r="C64" i="2"/>
  <c r="C65" i="2"/>
  <c r="C67" i="2"/>
  <c r="C68" i="2"/>
  <c r="C69" i="2"/>
  <c r="C71" i="2"/>
  <c r="C72" i="2"/>
  <c r="C73" i="2"/>
  <c r="C75" i="2"/>
  <c r="C77" i="2"/>
  <c r="C80" i="2"/>
  <c r="C81" i="2"/>
  <c r="C82" i="2"/>
  <c r="C84" i="2"/>
  <c r="C85" i="2"/>
  <c r="I83" i="2"/>
  <c r="C86" i="2"/>
  <c r="J83" i="2"/>
  <c r="G83" i="2"/>
  <c r="C89" i="2"/>
  <c r="C90" i="2"/>
  <c r="C92" i="2"/>
  <c r="E93" i="2"/>
  <c r="I93" i="2"/>
  <c r="C95" i="2"/>
  <c r="J93" i="2"/>
  <c r="C96" i="2"/>
  <c r="C99" i="2"/>
  <c r="C100" i="2"/>
  <c r="C102" i="2"/>
  <c r="C103" i="2"/>
  <c r="C104" i="2"/>
  <c r="C105" i="2"/>
  <c r="C106" i="2"/>
  <c r="C107" i="2"/>
  <c r="C111" i="2"/>
  <c r="I108" i="2"/>
  <c r="C114" i="2"/>
  <c r="C121" i="2"/>
  <c r="C125" i="2"/>
  <c r="C127" i="2"/>
  <c r="C133" i="2"/>
  <c r="C137" i="2"/>
  <c r="C140" i="2"/>
  <c r="C141" i="2"/>
  <c r="H139" i="2"/>
  <c r="C143" i="2"/>
  <c r="F142" i="2"/>
  <c r="C151" i="2"/>
  <c r="C154" i="2"/>
  <c r="C155" i="2"/>
  <c r="C158" i="2"/>
  <c r="C159" i="2"/>
  <c r="C162" i="2"/>
  <c r="C164" i="2"/>
  <c r="C165" i="2"/>
  <c r="C166" i="2"/>
  <c r="C2937" i="2"/>
  <c r="C169" i="2"/>
  <c r="C2944" i="2"/>
  <c r="C170" i="2"/>
  <c r="C172" i="2"/>
  <c r="J171" i="2"/>
  <c r="C173" i="2"/>
  <c r="D171" i="2"/>
  <c r="H171" i="2"/>
  <c r="C175" i="2"/>
  <c r="I171" i="2"/>
  <c r="C176" i="2"/>
  <c r="C177" i="2"/>
  <c r="C178" i="2"/>
  <c r="C179" i="2"/>
  <c r="C180" i="2"/>
  <c r="C181" i="2"/>
  <c r="C182" i="2"/>
  <c r="C183" i="2"/>
  <c r="C184" i="2"/>
  <c r="C185" i="2"/>
  <c r="C186" i="2"/>
  <c r="C189" i="2"/>
  <c r="I187" i="2"/>
  <c r="C193" i="2"/>
  <c r="C197" i="2"/>
  <c r="C200" i="2"/>
  <c r="C205" i="2"/>
  <c r="F209" i="2"/>
  <c r="C211" i="2"/>
  <c r="D209" i="2"/>
  <c r="H209" i="2"/>
  <c r="E209" i="2"/>
  <c r="I209" i="2"/>
  <c r="C214" i="2"/>
  <c r="C215" i="2"/>
  <c r="C216" i="2"/>
  <c r="C217" i="2"/>
  <c r="C218" i="2"/>
  <c r="C219" i="2"/>
  <c r="C221" i="2"/>
  <c r="C223" i="2"/>
  <c r="C224" i="2"/>
  <c r="C225" i="2"/>
  <c r="C226" i="2"/>
  <c r="C227" i="2"/>
  <c r="C228" i="2"/>
  <c r="C229" i="2"/>
  <c r="C230" i="2"/>
  <c r="C232" i="2"/>
  <c r="C234" i="2"/>
  <c r="C236" i="2"/>
  <c r="C237" i="2"/>
  <c r="C238" i="2"/>
  <c r="C239" i="2"/>
  <c r="C240" i="2"/>
  <c r="C241" i="2"/>
  <c r="C243" i="2"/>
  <c r="C244" i="2"/>
  <c r="C245" i="2"/>
  <c r="C247" i="2"/>
  <c r="C248" i="2"/>
  <c r="C249" i="2"/>
  <c r="C251" i="2"/>
  <c r="C252" i="2"/>
  <c r="C253" i="2"/>
  <c r="C1434" i="2"/>
  <c r="C254" i="2"/>
  <c r="C255" i="2"/>
  <c r="C256" i="2"/>
  <c r="C257" i="2"/>
  <c r="C258" i="2"/>
  <c r="C260" i="2"/>
  <c r="C261" i="2"/>
  <c r="C262" i="2"/>
  <c r="C264" i="2"/>
  <c r="C265" i="2"/>
  <c r="C266" i="2"/>
  <c r="C267" i="2"/>
  <c r="C268" i="2"/>
  <c r="C270" i="2"/>
  <c r="C271" i="2"/>
  <c r="C272" i="2"/>
  <c r="C273" i="2"/>
  <c r="C274" i="2"/>
  <c r="C275" i="2"/>
  <c r="C277" i="2"/>
  <c r="C278" i="2"/>
  <c r="C279" i="2"/>
  <c r="C280" i="2"/>
  <c r="C281" i="2"/>
  <c r="C282" i="2"/>
  <c r="C283" i="2"/>
  <c r="C284" i="2"/>
  <c r="C285" i="2"/>
  <c r="C3210" i="2"/>
  <c r="C286" i="2"/>
  <c r="C287" i="2"/>
  <c r="C288" i="2"/>
  <c r="C289" i="2"/>
  <c r="C290" i="2"/>
  <c r="C291" i="2"/>
  <c r="C292" i="2"/>
  <c r="C293" i="2"/>
  <c r="C294" i="2"/>
  <c r="C295" i="2"/>
  <c r="C297" i="2"/>
  <c r="C298" i="2"/>
  <c r="C300" i="2"/>
  <c r="C301" i="2"/>
  <c r="C302" i="2"/>
  <c r="C303" i="2"/>
  <c r="C304" i="2"/>
  <c r="C305" i="2"/>
  <c r="C306" i="2"/>
  <c r="C307" i="2"/>
  <c r="C1453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1" i="2"/>
  <c r="C322" i="2"/>
  <c r="C323" i="2"/>
  <c r="C324" i="2"/>
  <c r="C325" i="2"/>
  <c r="C326" i="2"/>
  <c r="C328" i="2"/>
  <c r="C329" i="2"/>
  <c r="C330" i="2"/>
  <c r="C331" i="2"/>
  <c r="C332" i="2"/>
  <c r="C333" i="2"/>
  <c r="C334" i="2"/>
  <c r="C335" i="2"/>
  <c r="C336" i="2"/>
  <c r="C3270" i="2"/>
  <c r="C337" i="2"/>
  <c r="C338" i="2"/>
  <c r="C339" i="2"/>
  <c r="C340" i="2"/>
  <c r="C341" i="2"/>
  <c r="C342" i="2"/>
  <c r="C343" i="2"/>
  <c r="C344" i="2"/>
  <c r="C345" i="2"/>
  <c r="C346" i="2"/>
  <c r="C348" i="2"/>
  <c r="C349" i="2"/>
  <c r="C3303" i="2"/>
  <c r="C350" i="2"/>
  <c r="C351" i="2"/>
  <c r="C352" i="2"/>
  <c r="C353" i="2"/>
  <c r="C354" i="2"/>
  <c r="C355" i="2"/>
  <c r="C356" i="2"/>
  <c r="C358" i="2"/>
  <c r="C359" i="2"/>
  <c r="C360" i="2"/>
  <c r="C361" i="2"/>
  <c r="C362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3" i="2"/>
  <c r="C444" i="2"/>
  <c r="C445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71" i="2"/>
  <c r="C472" i="2"/>
  <c r="C473" i="2"/>
  <c r="C474" i="2"/>
  <c r="C475" i="2"/>
  <c r="C1503" i="2"/>
  <c r="C477" i="2"/>
  <c r="C478" i="2"/>
  <c r="C479" i="2"/>
  <c r="C150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8" i="2"/>
  <c r="C499" i="2"/>
  <c r="C501" i="2"/>
  <c r="C3441" i="2"/>
  <c r="C502" i="2"/>
  <c r="C503" i="2"/>
  <c r="C504" i="2"/>
  <c r="C505" i="2"/>
  <c r="C508" i="2"/>
  <c r="C3454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2" i="2"/>
  <c r="C553" i="2"/>
  <c r="C554" i="2"/>
  <c r="C555" i="2"/>
  <c r="C556" i="2"/>
  <c r="C557" i="2"/>
  <c r="C558" i="2"/>
  <c r="C559" i="2"/>
  <c r="C560" i="2"/>
  <c r="C561" i="2"/>
  <c r="C563" i="2"/>
  <c r="C564" i="2"/>
  <c r="C567" i="2"/>
  <c r="C568" i="2"/>
  <c r="C569" i="2"/>
  <c r="C571" i="2"/>
  <c r="C572" i="2"/>
  <c r="C573" i="2"/>
  <c r="C574" i="2"/>
  <c r="C575" i="2"/>
  <c r="C576" i="2"/>
  <c r="C577" i="2"/>
  <c r="C579" i="2"/>
  <c r="C580" i="2"/>
  <c r="C581" i="2"/>
  <c r="C582" i="2"/>
  <c r="C583" i="2"/>
  <c r="C584" i="2"/>
  <c r="C585" i="2"/>
  <c r="C586" i="2"/>
  <c r="C587" i="2"/>
  <c r="C589" i="2"/>
  <c r="C590" i="2"/>
  <c r="C592" i="2"/>
  <c r="C593" i="2"/>
  <c r="C594" i="2"/>
  <c r="C595" i="2"/>
  <c r="C597" i="2"/>
  <c r="C598" i="2"/>
  <c r="C599" i="2"/>
  <c r="C601" i="2"/>
  <c r="C602" i="2"/>
  <c r="C603" i="2"/>
  <c r="C605" i="2"/>
  <c r="C606" i="2"/>
  <c r="C607" i="2"/>
  <c r="C3765" i="2"/>
  <c r="C608" i="2"/>
  <c r="C610" i="2"/>
  <c r="C611" i="2"/>
  <c r="C612" i="2"/>
  <c r="C613" i="2"/>
  <c r="C614" i="2"/>
  <c r="C616" i="2"/>
  <c r="C617" i="2"/>
  <c r="C618" i="2"/>
  <c r="C619" i="2"/>
  <c r="C621" i="2"/>
  <c r="C622" i="2"/>
  <c r="C623" i="2"/>
  <c r="C624" i="2"/>
  <c r="C625" i="2"/>
  <c r="C626" i="2"/>
  <c r="C627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6" i="2"/>
  <c r="C647" i="2"/>
  <c r="C648" i="2"/>
  <c r="C650" i="2"/>
  <c r="C651" i="2"/>
  <c r="C652" i="2"/>
  <c r="C653" i="2"/>
  <c r="C656" i="2"/>
  <c r="C657" i="2"/>
  <c r="C658" i="2"/>
  <c r="C1797" i="2"/>
  <c r="C659" i="2"/>
  <c r="C660" i="2"/>
  <c r="C661" i="2"/>
  <c r="C662" i="2"/>
  <c r="C663" i="2"/>
  <c r="C664" i="2"/>
  <c r="C665" i="2"/>
  <c r="C666" i="2"/>
  <c r="C667" i="2"/>
  <c r="C668" i="2"/>
  <c r="C670" i="2"/>
  <c r="C671" i="2"/>
  <c r="G672" i="2"/>
  <c r="H672" i="2"/>
  <c r="C675" i="2"/>
  <c r="C676" i="2"/>
  <c r="C678" i="2"/>
  <c r="C680" i="2"/>
  <c r="C681" i="2"/>
  <c r="J684" i="2"/>
  <c r="C686" i="2"/>
  <c r="H684" i="2"/>
  <c r="E684" i="2"/>
  <c r="I684" i="2"/>
  <c r="C688" i="2"/>
  <c r="C689" i="2"/>
  <c r="C690" i="2"/>
  <c r="C691" i="2"/>
  <c r="C692" i="2"/>
  <c r="C694" i="2"/>
  <c r="C695" i="2"/>
  <c r="C697" i="2"/>
  <c r="C698" i="2"/>
  <c r="C699" i="2"/>
  <c r="C701" i="2"/>
  <c r="C702" i="2"/>
  <c r="C705" i="2"/>
  <c r="C706" i="2"/>
  <c r="C708" i="2"/>
  <c r="C709" i="2"/>
  <c r="C711" i="2"/>
  <c r="C713" i="2"/>
  <c r="C714" i="2"/>
  <c r="C716" i="2"/>
  <c r="C741" i="2"/>
  <c r="C745" i="2"/>
  <c r="D746" i="2"/>
  <c r="H746" i="2"/>
  <c r="C748" i="2"/>
  <c r="I746" i="2"/>
  <c r="C4689" i="2"/>
  <c r="G746" i="2"/>
  <c r="C750" i="2"/>
  <c r="C752" i="2"/>
  <c r="C753" i="2"/>
  <c r="C754" i="2"/>
  <c r="C756" i="2"/>
  <c r="C757" i="2"/>
  <c r="C759" i="2"/>
  <c r="C761" i="2"/>
  <c r="C762" i="2"/>
  <c r="C763" i="2"/>
  <c r="C765" i="2"/>
  <c r="C766" i="2"/>
  <c r="C767" i="2"/>
  <c r="C769" i="2"/>
  <c r="C770" i="2"/>
  <c r="C4690" i="2"/>
  <c r="C772" i="2"/>
  <c r="C773" i="2"/>
  <c r="C774" i="2"/>
  <c r="C776" i="2"/>
  <c r="C777" i="2"/>
  <c r="C778" i="2"/>
  <c r="C779" i="2"/>
  <c r="C780" i="2"/>
  <c r="C781" i="2"/>
  <c r="C782" i="2"/>
  <c r="C783" i="2"/>
  <c r="C784" i="2"/>
  <c r="C785" i="2"/>
  <c r="C790" i="2"/>
  <c r="C791" i="2"/>
  <c r="C794" i="2"/>
  <c r="C795" i="2"/>
  <c r="C796" i="2"/>
  <c r="C797" i="2"/>
  <c r="C798" i="2"/>
  <c r="C799" i="2"/>
  <c r="C800" i="2"/>
  <c r="C801" i="2"/>
  <c r="C803" i="2"/>
  <c r="C805" i="2"/>
  <c r="C808" i="2"/>
  <c r="C809" i="2"/>
  <c r="C811" i="2"/>
  <c r="C813" i="2"/>
  <c r="C814" i="2"/>
  <c r="C815" i="2"/>
  <c r="C816" i="2"/>
  <c r="F817" i="2"/>
  <c r="J817" i="2"/>
  <c r="C4758" i="2"/>
  <c r="H820" i="2"/>
  <c r="E820" i="2"/>
  <c r="J820" i="2"/>
  <c r="C824" i="2"/>
  <c r="C826" i="2"/>
  <c r="C827" i="2"/>
  <c r="C828" i="2"/>
  <c r="C829" i="2"/>
  <c r="C830" i="2"/>
  <c r="C831" i="2"/>
  <c r="C832" i="2"/>
  <c r="C833" i="2"/>
  <c r="C834" i="2"/>
  <c r="C835" i="2"/>
  <c r="C837" i="2"/>
  <c r="C840" i="2"/>
  <c r="E839" i="2"/>
  <c r="I839" i="2"/>
  <c r="H844" i="2"/>
  <c r="C851" i="2"/>
  <c r="C855" i="2"/>
  <c r="F857" i="2"/>
  <c r="J857" i="2"/>
  <c r="H857" i="2"/>
  <c r="I857" i="2"/>
  <c r="C861" i="2"/>
  <c r="C862" i="2"/>
  <c r="C863" i="2"/>
  <c r="C864" i="2"/>
  <c r="C865" i="2"/>
  <c r="C866" i="2"/>
  <c r="D867" i="2"/>
  <c r="H867" i="2"/>
  <c r="C869" i="2"/>
  <c r="I867" i="2"/>
  <c r="J867" i="2"/>
  <c r="C872" i="2"/>
  <c r="E873" i="2"/>
  <c r="I873" i="2"/>
  <c r="C877" i="2"/>
  <c r="E878" i="2"/>
  <c r="I878" i="2"/>
  <c r="F878" i="2"/>
  <c r="J878" i="2"/>
  <c r="H878" i="2"/>
  <c r="C883" i="2"/>
  <c r="C884" i="2"/>
  <c r="C885" i="2"/>
  <c r="C886" i="2"/>
  <c r="C889" i="2"/>
  <c r="C890" i="2"/>
  <c r="C891" i="2"/>
  <c r="C892" i="2"/>
  <c r="C893" i="2"/>
  <c r="C895" i="2"/>
  <c r="C896" i="2"/>
  <c r="C897" i="2"/>
  <c r="C898" i="2"/>
  <c r="C899" i="2"/>
  <c r="C900" i="2"/>
  <c r="C902" i="2"/>
  <c r="C903" i="2"/>
  <c r="C904" i="2"/>
  <c r="C905" i="2"/>
  <c r="C906" i="2"/>
  <c r="C907" i="2"/>
  <c r="C908" i="2"/>
  <c r="C910" i="2"/>
  <c r="C913" i="2"/>
  <c r="I914" i="2"/>
  <c r="F917" i="2"/>
  <c r="D917" i="2"/>
  <c r="C931" i="2"/>
  <c r="C4827" i="2"/>
  <c r="C943" i="2"/>
  <c r="H942" i="2"/>
  <c r="I942" i="2"/>
  <c r="J942" i="2"/>
  <c r="C949" i="2"/>
  <c r="C950" i="2"/>
  <c r="C951" i="2"/>
  <c r="E952" i="2"/>
  <c r="I952" i="2"/>
  <c r="J952" i="2"/>
  <c r="H956" i="2"/>
  <c r="C958" i="2"/>
  <c r="I956" i="2"/>
  <c r="J956" i="2"/>
  <c r="C961" i="2"/>
  <c r="C962" i="2"/>
  <c r="C963" i="2"/>
  <c r="C964" i="2"/>
  <c r="C965" i="2"/>
  <c r="C966" i="2"/>
  <c r="C967" i="2"/>
  <c r="C969" i="2"/>
  <c r="C970" i="2"/>
  <c r="C971" i="2"/>
  <c r="C972" i="2"/>
  <c r="C973" i="2"/>
  <c r="C974" i="2"/>
  <c r="C975" i="2"/>
  <c r="C976" i="2"/>
  <c r="C977" i="2"/>
  <c r="C978" i="2"/>
  <c r="C979" i="2"/>
  <c r="D982" i="2"/>
  <c r="I982" i="2"/>
  <c r="C985" i="2"/>
  <c r="C988" i="2"/>
  <c r="H987" i="2"/>
  <c r="I987" i="2"/>
  <c r="J987" i="2"/>
  <c r="G987" i="2"/>
  <c r="C991" i="2"/>
  <c r="J993" i="2"/>
  <c r="H993" i="2"/>
  <c r="I993" i="2"/>
  <c r="C998" i="2"/>
  <c r="C1001" i="2"/>
  <c r="H999" i="2"/>
  <c r="C1003" i="2"/>
  <c r="J999" i="2"/>
  <c r="C1004" i="2"/>
  <c r="C1005" i="2"/>
  <c r="C1007" i="2"/>
  <c r="C1008" i="2"/>
  <c r="C1009" i="2"/>
  <c r="C1010" i="2"/>
  <c r="C1011" i="2"/>
  <c r="C1012" i="2"/>
  <c r="C1013" i="2"/>
  <c r="C1014" i="2"/>
  <c r="C1016" i="2"/>
  <c r="C1017" i="2"/>
  <c r="C1018" i="2"/>
  <c r="C1019" i="2"/>
  <c r="E1020" i="2"/>
  <c r="J1020" i="2"/>
  <c r="C1027" i="2"/>
  <c r="D1040" i="2"/>
  <c r="H1040" i="2"/>
  <c r="I1040" i="2"/>
  <c r="C1044" i="2"/>
  <c r="J1040" i="2"/>
  <c r="G1045" i="2"/>
  <c r="H1045" i="2"/>
  <c r="E1045" i="2"/>
  <c r="I1045" i="2"/>
  <c r="J1045" i="2"/>
  <c r="C1051" i="2"/>
  <c r="C1053" i="2"/>
  <c r="I1052" i="2"/>
  <c r="F1052" i="2"/>
  <c r="J1052" i="2"/>
  <c r="C1056" i="2"/>
  <c r="H1052" i="2"/>
  <c r="C1057" i="2"/>
  <c r="C1058" i="2"/>
  <c r="C1059" i="2"/>
  <c r="C1060" i="2"/>
  <c r="C1061" i="2"/>
  <c r="C1064" i="2"/>
  <c r="C1065" i="2"/>
  <c r="C1066" i="2"/>
  <c r="C1067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3" i="2"/>
  <c r="C1085" i="2"/>
  <c r="H1084" i="2"/>
  <c r="C1098" i="2"/>
  <c r="H1101" i="2"/>
  <c r="I1101" i="2"/>
  <c r="J1101" i="2"/>
  <c r="G1101" i="2"/>
  <c r="C1105" i="2"/>
  <c r="I1107" i="2"/>
  <c r="C1110" i="2"/>
  <c r="J1107" i="2"/>
  <c r="C1123" i="2"/>
  <c r="H1124" i="2"/>
  <c r="I1124" i="2"/>
  <c r="J1124" i="2"/>
  <c r="C1135" i="2"/>
  <c r="J1131" i="2"/>
  <c r="H1131" i="2"/>
  <c r="I1131" i="2"/>
  <c r="C1141" i="2"/>
  <c r="C1142" i="2"/>
  <c r="C1143" i="2"/>
  <c r="C1144" i="2"/>
  <c r="C1145" i="2"/>
  <c r="C1146" i="2"/>
  <c r="C1147" i="2"/>
  <c r="C1148" i="2"/>
  <c r="C1149" i="2"/>
  <c r="C1150" i="2"/>
  <c r="I1151" i="2"/>
  <c r="J1151" i="2"/>
  <c r="H1151" i="2"/>
  <c r="E1156" i="2"/>
  <c r="J1156" i="2"/>
  <c r="C1160" i="2"/>
  <c r="C1170" i="2"/>
  <c r="C1176" i="2"/>
  <c r="J1175" i="2"/>
  <c r="C1177" i="2"/>
  <c r="H1175" i="2"/>
  <c r="I1175" i="2"/>
  <c r="C1180" i="2"/>
  <c r="C1181" i="2"/>
  <c r="C1184" i="2"/>
  <c r="C1186" i="2"/>
  <c r="C1187" i="2"/>
  <c r="C1188" i="2"/>
  <c r="C1189" i="2"/>
  <c r="C1190" i="2"/>
  <c r="C1193" i="2"/>
  <c r="C1195" i="2"/>
  <c r="C1196" i="2"/>
  <c r="C1197" i="2"/>
  <c r="C1199" i="2"/>
  <c r="C1200" i="2"/>
  <c r="C1201" i="2"/>
  <c r="C1204" i="2"/>
  <c r="C1205" i="2"/>
  <c r="C1206" i="2"/>
  <c r="C1209" i="2"/>
  <c r="J1208" i="2"/>
  <c r="D1208" i="2"/>
  <c r="H1208" i="2"/>
  <c r="I1208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5" i="2"/>
  <c r="C1237" i="2"/>
  <c r="I1234" i="2"/>
  <c r="J1234" i="2"/>
  <c r="C1239" i="2"/>
  <c r="C1241" i="2"/>
  <c r="C1242" i="2"/>
  <c r="C1243" i="2"/>
  <c r="C1244" i="2"/>
  <c r="C1245" i="2"/>
  <c r="C1246" i="2"/>
  <c r="C1249" i="2"/>
  <c r="C1250" i="2"/>
  <c r="C1251" i="2"/>
  <c r="C1252" i="2"/>
  <c r="C1253" i="2"/>
  <c r="C1254" i="2"/>
  <c r="C1255" i="2"/>
  <c r="C1258" i="2"/>
  <c r="C1259" i="2"/>
  <c r="C1260" i="2"/>
  <c r="C1262" i="2"/>
  <c r="C1263" i="2"/>
  <c r="C1264" i="2"/>
  <c r="C1265" i="2"/>
  <c r="C1266" i="2"/>
  <c r="C1267" i="2"/>
  <c r="C1269" i="2"/>
  <c r="C1270" i="2"/>
  <c r="C1271" i="2"/>
  <c r="C1272" i="2"/>
  <c r="C1273" i="2"/>
  <c r="C1274" i="2"/>
  <c r="C1275" i="2"/>
  <c r="C1276" i="2"/>
  <c r="C1277" i="2"/>
  <c r="C1280" i="2"/>
  <c r="C1281" i="2"/>
  <c r="C1282" i="2"/>
  <c r="C1283" i="2"/>
  <c r="C1284" i="2"/>
  <c r="C1285" i="2"/>
  <c r="C1286" i="2"/>
  <c r="C1288" i="2"/>
  <c r="C1289" i="2"/>
  <c r="C1290" i="2"/>
  <c r="C1291" i="2"/>
  <c r="C1292" i="2"/>
  <c r="C1293" i="2"/>
  <c r="C1294" i="2"/>
  <c r="C1295" i="2"/>
  <c r="C1297" i="2"/>
  <c r="C1300" i="2"/>
  <c r="C1301" i="2"/>
  <c r="C1302" i="2"/>
  <c r="C1303" i="2"/>
  <c r="C1304" i="2"/>
  <c r="C1306" i="2"/>
  <c r="C1307" i="2"/>
  <c r="C1309" i="2"/>
  <c r="C1310" i="2"/>
  <c r="C1311" i="2"/>
  <c r="C1312" i="2"/>
  <c r="C1313" i="2"/>
  <c r="C1314" i="2"/>
  <c r="C1345" i="2"/>
  <c r="C1351" i="2"/>
  <c r="C1357" i="2"/>
  <c r="C1361" i="2"/>
  <c r="C1365" i="2"/>
  <c r="C1369" i="2"/>
  <c r="C1371" i="2"/>
  <c r="E1370" i="2"/>
  <c r="I1370" i="2"/>
  <c r="J1370" i="2"/>
  <c r="C1374" i="2"/>
  <c r="C1375" i="2"/>
  <c r="C1376" i="2"/>
  <c r="C1377" i="2"/>
  <c r="C1379" i="2"/>
  <c r="C1380" i="2"/>
  <c r="C1381" i="2"/>
  <c r="C1383" i="2"/>
  <c r="C1384" i="2"/>
  <c r="C1385" i="2"/>
  <c r="C1386" i="2"/>
  <c r="C1387" i="2"/>
  <c r="C1388" i="2"/>
  <c r="C1389" i="2"/>
  <c r="C1391" i="2"/>
  <c r="C1392" i="2"/>
  <c r="C1393" i="2"/>
  <c r="C1394" i="2"/>
  <c r="C1395" i="2"/>
  <c r="C1396" i="2"/>
  <c r="C1397" i="2"/>
  <c r="C1398" i="2"/>
  <c r="C1399" i="2"/>
  <c r="C1400" i="2"/>
  <c r="C1401" i="2"/>
  <c r="C1403" i="2"/>
  <c r="H1404" i="2"/>
  <c r="I1404" i="2"/>
  <c r="J1404" i="2"/>
  <c r="C1408" i="2"/>
  <c r="C1409" i="2"/>
  <c r="C1410" i="2"/>
  <c r="C1411" i="2"/>
  <c r="C1412" i="2"/>
  <c r="C1413" i="2"/>
  <c r="C1414" i="2"/>
  <c r="C1416" i="2"/>
  <c r="C1417" i="2"/>
  <c r="C1418" i="2"/>
  <c r="C1419" i="2"/>
  <c r="C1421" i="2"/>
  <c r="C1424" i="2"/>
  <c r="C1426" i="2"/>
  <c r="C1428" i="2"/>
  <c r="C1429" i="2"/>
  <c r="C1430" i="2"/>
  <c r="C1431" i="2"/>
  <c r="C1433" i="2"/>
  <c r="C1438" i="2"/>
  <c r="C1439" i="2"/>
  <c r="C1441" i="2"/>
  <c r="C1442" i="2"/>
  <c r="C1444" i="2"/>
  <c r="C1448" i="2"/>
  <c r="C1449" i="2"/>
  <c r="C1450" i="2"/>
  <c r="C1452" i="2"/>
  <c r="C1455" i="2"/>
  <c r="C1457" i="2"/>
  <c r="C1458" i="2"/>
  <c r="C1459" i="2"/>
  <c r="C1460" i="2"/>
  <c r="C1461" i="2"/>
  <c r="C1462" i="2"/>
  <c r="C1464" i="2"/>
  <c r="C1467" i="2"/>
  <c r="C1468" i="2"/>
  <c r="C1469" i="2"/>
  <c r="C1470" i="2"/>
  <c r="C1471" i="2"/>
  <c r="C1473" i="2"/>
  <c r="C1474" i="2"/>
  <c r="C1476" i="2"/>
  <c r="C1477" i="2"/>
  <c r="C1478" i="2"/>
  <c r="C1479" i="2"/>
  <c r="C1480" i="2"/>
  <c r="C1482" i="2"/>
  <c r="C1483" i="2"/>
  <c r="C1486" i="2"/>
  <c r="C1487" i="2"/>
  <c r="C1489" i="2"/>
  <c r="C1494" i="2"/>
  <c r="C1499" i="2"/>
  <c r="C1500" i="2"/>
  <c r="C1501" i="2"/>
  <c r="C1502" i="2"/>
  <c r="C1504" i="2"/>
  <c r="C1506" i="2"/>
  <c r="C1507" i="2"/>
  <c r="C1518" i="2"/>
  <c r="C1781" i="2"/>
  <c r="C1520" i="2"/>
  <c r="C1521" i="2"/>
  <c r="C1522" i="2"/>
  <c r="C1523" i="2"/>
  <c r="C1524" i="2"/>
  <c r="C1525" i="2"/>
  <c r="C1527" i="2"/>
  <c r="C1528" i="2"/>
  <c r="C1529" i="2"/>
  <c r="C1530" i="2"/>
  <c r="C1532" i="2"/>
  <c r="C1534" i="2"/>
  <c r="C1535" i="2"/>
  <c r="C1536" i="2"/>
  <c r="C1537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3" i="2"/>
  <c r="C1624" i="2"/>
  <c r="C1625" i="2"/>
  <c r="C1626" i="2"/>
  <c r="C1627" i="2"/>
  <c r="C1628" i="2"/>
  <c r="C1629" i="2"/>
  <c r="C1630" i="2"/>
  <c r="C1631" i="2"/>
  <c r="C1632" i="2"/>
  <c r="C1633" i="2"/>
  <c r="C1635" i="2"/>
  <c r="C1636" i="2"/>
  <c r="C1637" i="2"/>
  <c r="C1638" i="2"/>
  <c r="C1639" i="2"/>
  <c r="C1640" i="2"/>
  <c r="C1642" i="2"/>
  <c r="C1643" i="2"/>
  <c r="C1644" i="2"/>
  <c r="C1645" i="2"/>
  <c r="C1646" i="2"/>
  <c r="C1647" i="2"/>
  <c r="C1648" i="2"/>
  <c r="C1649" i="2"/>
  <c r="C1650" i="2"/>
  <c r="C1651" i="2"/>
  <c r="C3747" i="2"/>
  <c r="P3747" i="1" s="1"/>
  <c r="L3747" i="1" s="1"/>
  <c r="Q3747" i="1" s="1"/>
  <c r="R3747" i="1" s="1"/>
  <c r="C1652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1" i="2"/>
  <c r="C1682" i="2"/>
  <c r="C1684" i="2"/>
  <c r="C1685" i="2"/>
  <c r="C1686" i="2"/>
  <c r="C1687" i="2"/>
  <c r="C1688" i="2"/>
  <c r="C1689" i="2"/>
  <c r="C1690" i="2"/>
  <c r="C1691" i="2"/>
  <c r="C1692" i="2"/>
  <c r="C1694" i="2"/>
  <c r="C1695" i="2"/>
  <c r="C1696" i="2"/>
  <c r="C1697" i="2"/>
  <c r="C1698" i="2"/>
  <c r="C1700" i="2"/>
  <c r="C1701" i="2"/>
  <c r="C1702" i="2"/>
  <c r="C1703" i="2"/>
  <c r="C1704" i="2"/>
  <c r="C1705" i="2"/>
  <c r="C1706" i="2"/>
  <c r="C1707" i="2"/>
  <c r="C1708" i="2"/>
  <c r="C1709" i="2"/>
  <c r="C1710" i="2"/>
  <c r="C1712" i="2"/>
  <c r="C1713" i="2"/>
  <c r="C1714" i="2"/>
  <c r="C1715" i="2"/>
  <c r="C1717" i="2"/>
  <c r="C1718" i="2"/>
  <c r="C1719" i="2"/>
  <c r="C1722" i="2"/>
  <c r="C1724" i="2"/>
  <c r="C1725" i="2"/>
  <c r="C1726" i="2"/>
  <c r="C1727" i="2"/>
  <c r="C1728" i="2"/>
  <c r="C1729" i="2"/>
  <c r="C1730" i="2"/>
  <c r="C1731" i="2"/>
  <c r="C1732" i="2"/>
  <c r="C1733" i="2"/>
  <c r="C1734" i="2"/>
  <c r="C1736" i="2"/>
  <c r="C1737" i="2"/>
  <c r="C1738" i="2"/>
  <c r="C1739" i="2"/>
  <c r="C1740" i="2"/>
  <c r="C1741" i="2"/>
  <c r="C1742" i="2"/>
  <c r="C1743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9" i="2"/>
  <c r="C1760" i="2"/>
  <c r="C1761" i="2"/>
  <c r="C1762" i="2"/>
  <c r="C1763" i="2"/>
  <c r="C1766" i="2"/>
  <c r="C1768" i="2"/>
  <c r="C1770" i="2"/>
  <c r="C1771" i="2"/>
  <c r="C1772" i="2"/>
  <c r="C1773" i="2"/>
  <c r="C1774" i="2"/>
  <c r="C1776" i="2"/>
  <c r="C1777" i="2"/>
  <c r="C1778" i="2"/>
  <c r="C1779" i="2"/>
  <c r="C1780" i="2"/>
  <c r="C1783" i="2"/>
  <c r="C1785" i="2"/>
  <c r="C1790" i="2"/>
  <c r="C1793" i="2"/>
  <c r="C1801" i="2"/>
  <c r="C1802" i="2"/>
  <c r="C1804" i="2"/>
  <c r="C1806" i="2"/>
  <c r="C1808" i="2"/>
  <c r="C1811" i="2"/>
  <c r="C1815" i="2"/>
  <c r="C1816" i="2"/>
  <c r="C1822" i="2"/>
  <c r="J1819" i="2"/>
  <c r="C1827" i="2"/>
  <c r="C1830" i="2"/>
  <c r="F1831" i="2"/>
  <c r="C1837" i="2"/>
  <c r="H1831" i="2"/>
  <c r="I1831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5" i="2"/>
  <c r="C1912" i="2"/>
  <c r="C1913" i="2"/>
  <c r="C1914" i="2"/>
  <c r="C1915" i="2"/>
  <c r="C1916" i="2"/>
  <c r="C1917" i="2"/>
  <c r="C1918" i="2"/>
  <c r="C1919" i="2"/>
  <c r="C1922" i="2"/>
  <c r="C1923" i="2"/>
  <c r="C1924" i="2"/>
  <c r="C1925" i="2"/>
  <c r="C1926" i="2"/>
  <c r="C1927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7" i="2"/>
  <c r="G1950" i="2"/>
  <c r="C1954" i="2"/>
  <c r="C1964" i="2"/>
  <c r="C1969" i="2"/>
  <c r="H1968" i="2"/>
  <c r="I1968" i="2"/>
  <c r="J1968" i="2"/>
  <c r="G1968" i="2"/>
  <c r="C1972" i="2"/>
  <c r="C1973" i="2"/>
  <c r="C1974" i="2"/>
  <c r="C1975" i="2"/>
  <c r="C1976" i="2"/>
  <c r="J1977" i="2"/>
  <c r="D1977" i="2"/>
  <c r="H1977" i="2"/>
  <c r="I1977" i="2"/>
  <c r="C1982" i="2"/>
  <c r="C1983" i="2"/>
  <c r="J1984" i="2"/>
  <c r="F1989" i="2"/>
  <c r="J1989" i="2"/>
  <c r="C1993" i="2"/>
  <c r="H1992" i="2"/>
  <c r="J1992" i="2"/>
  <c r="G1992" i="2"/>
  <c r="C1998" i="2"/>
  <c r="C2001" i="2"/>
  <c r="C2002" i="2"/>
  <c r="C2004" i="2"/>
  <c r="C2005" i="2"/>
  <c r="C2006" i="2"/>
  <c r="C2007" i="2"/>
  <c r="C2008" i="2"/>
  <c r="C2010" i="2"/>
  <c r="C2011" i="2"/>
  <c r="C2017" i="2"/>
  <c r="C2018" i="2"/>
  <c r="H2016" i="2"/>
  <c r="E2016" i="2"/>
  <c r="I2016" i="2"/>
  <c r="J2016" i="2"/>
  <c r="C2031" i="2"/>
  <c r="C2032" i="2"/>
  <c r="C2033" i="2"/>
  <c r="C2035" i="2"/>
  <c r="C2036" i="2"/>
  <c r="C2037" i="2"/>
  <c r="C2039" i="2"/>
  <c r="C2041" i="2"/>
  <c r="C2043" i="2"/>
  <c r="C2044" i="2"/>
  <c r="C2045" i="2"/>
  <c r="C2049" i="2"/>
  <c r="C2051" i="2"/>
  <c r="C2052" i="2"/>
  <c r="C2053" i="2"/>
  <c r="I2054" i="2"/>
  <c r="J2054" i="2"/>
  <c r="C2058" i="2"/>
  <c r="H2054" i="2"/>
  <c r="C2059" i="2"/>
  <c r="J2060" i="2"/>
  <c r="C2063" i="2"/>
  <c r="H2060" i="2"/>
  <c r="E2060" i="2"/>
  <c r="F2065" i="2"/>
  <c r="G2065" i="2"/>
  <c r="C2072" i="2"/>
  <c r="C2080" i="2"/>
  <c r="C2085" i="2"/>
  <c r="J2089" i="2"/>
  <c r="H2089" i="2"/>
  <c r="E2089" i="2"/>
  <c r="I2089" i="2"/>
  <c r="C2094" i="2"/>
  <c r="C2095" i="2"/>
  <c r="C2096" i="2"/>
  <c r="J2098" i="2"/>
  <c r="D2098" i="2"/>
  <c r="H2098" i="2"/>
  <c r="I2098" i="2"/>
  <c r="C2104" i="2"/>
  <c r="C2105" i="2"/>
  <c r="C2106" i="2"/>
  <c r="C2108" i="2"/>
  <c r="C2110" i="2"/>
  <c r="C2113" i="2"/>
  <c r="C2114" i="2"/>
  <c r="C2115" i="2"/>
  <c r="E2117" i="2"/>
  <c r="I2117" i="2"/>
  <c r="H2117" i="2"/>
  <c r="C2122" i="2"/>
  <c r="C2123" i="2"/>
  <c r="C2124" i="2"/>
  <c r="C2125" i="2"/>
  <c r="E2126" i="2"/>
  <c r="J2126" i="2"/>
  <c r="C2133" i="2"/>
  <c r="C2135" i="2"/>
  <c r="C2137" i="2"/>
  <c r="C2138" i="2"/>
  <c r="C2139" i="2"/>
  <c r="C2141" i="2"/>
  <c r="C2142" i="2"/>
  <c r="C2143" i="2"/>
  <c r="C2145" i="2"/>
  <c r="C2146" i="2"/>
  <c r="C2147" i="2"/>
  <c r="C2149" i="2"/>
  <c r="C2150" i="2"/>
  <c r="C2151" i="2"/>
  <c r="C2153" i="2"/>
  <c r="C2154" i="2"/>
  <c r="C2155" i="2"/>
  <c r="C2158" i="2"/>
  <c r="C2159" i="2"/>
  <c r="C2160" i="2"/>
  <c r="I2161" i="2"/>
  <c r="J2161" i="2"/>
  <c r="H2161" i="2"/>
  <c r="J2169" i="2"/>
  <c r="E2172" i="2"/>
  <c r="I2172" i="2"/>
  <c r="C2176" i="2"/>
  <c r="I2178" i="2"/>
  <c r="J2178" i="2"/>
  <c r="C2182" i="2"/>
  <c r="H2178" i="2"/>
  <c r="C2184" i="2"/>
  <c r="C2185" i="2"/>
  <c r="C2187" i="2"/>
  <c r="C2188" i="2"/>
  <c r="H2189" i="2"/>
  <c r="I2189" i="2"/>
  <c r="J2189" i="2"/>
  <c r="C2195" i="2"/>
  <c r="C2196" i="2"/>
  <c r="C2576" i="2"/>
  <c r="C2577" i="2"/>
  <c r="C2578" i="2"/>
  <c r="C2580" i="2"/>
  <c r="C2582" i="2"/>
  <c r="C2586" i="2"/>
  <c r="C2589" i="2"/>
  <c r="C2592" i="2"/>
  <c r="C2593" i="2"/>
  <c r="C2594" i="2"/>
  <c r="C2595" i="2"/>
  <c r="C2596" i="2"/>
  <c r="C2599" i="2"/>
  <c r="C2600" i="2"/>
  <c r="C2603" i="2"/>
  <c r="C2605" i="2"/>
  <c r="C2606" i="2"/>
  <c r="C2608" i="2"/>
  <c r="C2609" i="2"/>
  <c r="C2610" i="2"/>
  <c r="C2612" i="2"/>
  <c r="C2613" i="2"/>
  <c r="C2614" i="2"/>
  <c r="C2615" i="2"/>
  <c r="C2616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8" i="2"/>
  <c r="G2639" i="2"/>
  <c r="C2641" i="2"/>
  <c r="C2197" i="2"/>
  <c r="C2198" i="2"/>
  <c r="C2199" i="2"/>
  <c r="C2200" i="2"/>
  <c r="J2201" i="2"/>
  <c r="H2201" i="2"/>
  <c r="E2201" i="2"/>
  <c r="I2201" i="2"/>
  <c r="C2206" i="2"/>
  <c r="C2209" i="2"/>
  <c r="C2210" i="2"/>
  <c r="C2214" i="2"/>
  <c r="C2218" i="2"/>
  <c r="C2226" i="2"/>
  <c r="C2229" i="2"/>
  <c r="C2233" i="2"/>
  <c r="C2239" i="2"/>
  <c r="C2246" i="2"/>
  <c r="C2252" i="2"/>
  <c r="C2256" i="2"/>
  <c r="C2260" i="2"/>
  <c r="C2264" i="2"/>
  <c r="C2268" i="2"/>
  <c r="C2274" i="2"/>
  <c r="C2278" i="2"/>
  <c r="F2279" i="2"/>
  <c r="J2279" i="2"/>
  <c r="G2279" i="2"/>
  <c r="C2283" i="2"/>
  <c r="H2282" i="2"/>
  <c r="E2282" i="2"/>
  <c r="I2282" i="2"/>
  <c r="J2282" i="2"/>
  <c r="C2287" i="2"/>
  <c r="C2288" i="2"/>
  <c r="C2289" i="2"/>
  <c r="C2293" i="2"/>
  <c r="H2290" i="2"/>
  <c r="E2290" i="2"/>
  <c r="J2290" i="2"/>
  <c r="C2298" i="2"/>
  <c r="C2299" i="2"/>
  <c r="C2300" i="2"/>
  <c r="C2301" i="2"/>
  <c r="C2302" i="2"/>
  <c r="C2304" i="2"/>
  <c r="C2306" i="2"/>
  <c r="C2307" i="2"/>
  <c r="C2308" i="2"/>
  <c r="C2309" i="2"/>
  <c r="C2317" i="2"/>
  <c r="C2323" i="2"/>
  <c r="C2329" i="2"/>
  <c r="C2334" i="2"/>
  <c r="C2339" i="2"/>
  <c r="C2345" i="2"/>
  <c r="C2351" i="2"/>
  <c r="C2359" i="2"/>
  <c r="C2367" i="2"/>
  <c r="C2373" i="2"/>
  <c r="C2379" i="2"/>
  <c r="C2384" i="2"/>
  <c r="C2389" i="2"/>
  <c r="C2395" i="2"/>
  <c r="C2403" i="2"/>
  <c r="C2408" i="2"/>
  <c r="C2413" i="2"/>
  <c r="C2420" i="2"/>
  <c r="C2428" i="2"/>
  <c r="C2436" i="2"/>
  <c r="C2442" i="2"/>
  <c r="C2450" i="2"/>
  <c r="C2458" i="2"/>
  <c r="C2465" i="2"/>
  <c r="C2471" i="2"/>
  <c r="C2476" i="2"/>
  <c r="C2481" i="2"/>
  <c r="C2489" i="2"/>
  <c r="C2493" i="2"/>
  <c r="C2499" i="2"/>
  <c r="C2504" i="2"/>
  <c r="C2509" i="2"/>
  <c r="C2515" i="2"/>
  <c r="C2642" i="2"/>
  <c r="C2643" i="2"/>
  <c r="J2639" i="2"/>
  <c r="C2644" i="2"/>
  <c r="C2646" i="2"/>
  <c r="C2648" i="2"/>
  <c r="C2649" i="2"/>
  <c r="C2650" i="2"/>
  <c r="C2651" i="2"/>
  <c r="C2652" i="2"/>
  <c r="C2654" i="2"/>
  <c r="C2655" i="2"/>
  <c r="C2656" i="2"/>
  <c r="C2658" i="2"/>
  <c r="C2659" i="2"/>
  <c r="C2660" i="2"/>
  <c r="C2662" i="2"/>
  <c r="C2663" i="2"/>
  <c r="C2664" i="2"/>
  <c r="C2665" i="2"/>
  <c r="C2667" i="2"/>
  <c r="C2668" i="2"/>
  <c r="C2669" i="2"/>
  <c r="C2670" i="2"/>
  <c r="C2671" i="2"/>
  <c r="C2672" i="2"/>
  <c r="C2673" i="2"/>
  <c r="C2674" i="2"/>
  <c r="C2675" i="2"/>
  <c r="C2676" i="2"/>
  <c r="C2677" i="2"/>
  <c r="C2679" i="2"/>
  <c r="C2680" i="2"/>
  <c r="C2681" i="2"/>
  <c r="C2683" i="2"/>
  <c r="C2684" i="2"/>
  <c r="C2685" i="2"/>
  <c r="C2686" i="2"/>
  <c r="C2687" i="2"/>
  <c r="C2688" i="2"/>
  <c r="C2690" i="2"/>
  <c r="C2693" i="2"/>
  <c r="C2694" i="2"/>
  <c r="C2695" i="2"/>
  <c r="C2696" i="2"/>
  <c r="C2699" i="2"/>
  <c r="C2700" i="2"/>
  <c r="C2701" i="2"/>
  <c r="C2702" i="2"/>
  <c r="C2703" i="2"/>
  <c r="C2704" i="2"/>
  <c r="C2706" i="2"/>
  <c r="C2707" i="2"/>
  <c r="C2709" i="2"/>
  <c r="C2710" i="2"/>
  <c r="C2711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1" i="2"/>
  <c r="C2733" i="2"/>
  <c r="C2734" i="2"/>
  <c r="C2735" i="2"/>
  <c r="C2736" i="2"/>
  <c r="C2737" i="2"/>
  <c r="C2738" i="2"/>
  <c r="C2739" i="2"/>
  <c r="C2740" i="2"/>
  <c r="C2741" i="2"/>
  <c r="C2742" i="2"/>
  <c r="C2746" i="2"/>
  <c r="C2747" i="2"/>
  <c r="C2748" i="2"/>
  <c r="C2749" i="2"/>
  <c r="C2750" i="2"/>
  <c r="C2751" i="2"/>
  <c r="C2752" i="2"/>
  <c r="C2753" i="2"/>
  <c r="C2754" i="2"/>
  <c r="C2756" i="2"/>
  <c r="C2757" i="2"/>
  <c r="C2758" i="2"/>
  <c r="C2760" i="2"/>
  <c r="C2761" i="2"/>
  <c r="C2763" i="2"/>
  <c r="C2764" i="2"/>
  <c r="C2765" i="2"/>
  <c r="C2766" i="2"/>
  <c r="C2767" i="2"/>
  <c r="C2768" i="2"/>
  <c r="C2769" i="2"/>
  <c r="C2771" i="2"/>
  <c r="C2772" i="2"/>
  <c r="C2773" i="2"/>
  <c r="C2774" i="2"/>
  <c r="C2778" i="2"/>
  <c r="J2775" i="2"/>
  <c r="C2779" i="2"/>
  <c r="C2780" i="2"/>
  <c r="C2781" i="2"/>
  <c r="C2782" i="2"/>
  <c r="C2783" i="2"/>
  <c r="C2786" i="2"/>
  <c r="C2787" i="2"/>
  <c r="C2789" i="2"/>
  <c r="C2790" i="2"/>
  <c r="C2792" i="2"/>
  <c r="C2795" i="2"/>
  <c r="C2796" i="2"/>
  <c r="C2797" i="2"/>
  <c r="C2799" i="2"/>
  <c r="C2800" i="2"/>
  <c r="C2802" i="2"/>
  <c r="C2805" i="2"/>
  <c r="C2806" i="2"/>
  <c r="C2807" i="2"/>
  <c r="C2808" i="2"/>
  <c r="C2809" i="2"/>
  <c r="C2811" i="2"/>
  <c r="C2813" i="2"/>
  <c r="C2814" i="2"/>
  <c r="C2815" i="2"/>
  <c r="C2816" i="2"/>
  <c r="C2817" i="2"/>
  <c r="C2818" i="2"/>
  <c r="C2819" i="2"/>
  <c r="C2820" i="2"/>
  <c r="C2822" i="2"/>
  <c r="C2823" i="2"/>
  <c r="C2824" i="2"/>
  <c r="C2825" i="2"/>
  <c r="C2826" i="2"/>
  <c r="C2829" i="2"/>
  <c r="J2827" i="2"/>
  <c r="C2831" i="2"/>
  <c r="C2833" i="2"/>
  <c r="C2834" i="2"/>
  <c r="C2835" i="2"/>
  <c r="C2837" i="2"/>
  <c r="C2838" i="2"/>
  <c r="C2841" i="2"/>
  <c r="C2843" i="2"/>
  <c r="C2845" i="2"/>
  <c r="C2846" i="2"/>
  <c r="C2850" i="2"/>
  <c r="C2851" i="2"/>
  <c r="C2853" i="2"/>
  <c r="C2855" i="2"/>
  <c r="C2857" i="2"/>
  <c r="C2860" i="2"/>
  <c r="C2862" i="2"/>
  <c r="C2863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9" i="2"/>
  <c r="C2880" i="2"/>
  <c r="C2881" i="2"/>
  <c r="C2882" i="2"/>
  <c r="C2883" i="2"/>
  <c r="C2884" i="2"/>
  <c r="C2885" i="2"/>
  <c r="C2888" i="2"/>
  <c r="C2890" i="2"/>
  <c r="C2891" i="2"/>
  <c r="C2892" i="2"/>
  <c r="C2893" i="2"/>
  <c r="C2894" i="2"/>
  <c r="C2895" i="2"/>
  <c r="C2897" i="2"/>
  <c r="C2898" i="2"/>
  <c r="C2900" i="2"/>
  <c r="C2901" i="2"/>
  <c r="C2902" i="2"/>
  <c r="C2903" i="2"/>
  <c r="C2904" i="2"/>
  <c r="C2906" i="2"/>
  <c r="C2908" i="2"/>
  <c r="C2909" i="2"/>
  <c r="C2910" i="2"/>
  <c r="C2911" i="2"/>
  <c r="C2912" i="2"/>
  <c r="C2913" i="2"/>
  <c r="C2914" i="2"/>
  <c r="C2915" i="2"/>
  <c r="C2916" i="2"/>
  <c r="C2917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8" i="2"/>
  <c r="C2939" i="2"/>
  <c r="C2940" i="2"/>
  <c r="C2941" i="2"/>
  <c r="C2942" i="2"/>
  <c r="C2945" i="2"/>
  <c r="C2946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71" i="2"/>
  <c r="H2969" i="2"/>
  <c r="C2972" i="2"/>
  <c r="I2969" i="2"/>
  <c r="J2969" i="2"/>
  <c r="C2974" i="2"/>
  <c r="C2976" i="2"/>
  <c r="C2978" i="2"/>
  <c r="C2979" i="2"/>
  <c r="C2981" i="2"/>
  <c r="C2982" i="2"/>
  <c r="C2983" i="2"/>
  <c r="C2984" i="2"/>
  <c r="C2985" i="2"/>
  <c r="C2986" i="2"/>
  <c r="C2987" i="2"/>
  <c r="C2988" i="2"/>
  <c r="C2990" i="2"/>
  <c r="C2991" i="2"/>
  <c r="C2992" i="2"/>
  <c r="C2994" i="2"/>
  <c r="C2995" i="2"/>
  <c r="C2996" i="2"/>
  <c r="I2997" i="2"/>
  <c r="C3001" i="2"/>
  <c r="H2997" i="2"/>
  <c r="C3002" i="2"/>
  <c r="C3003" i="2"/>
  <c r="C3004" i="2"/>
  <c r="C3007" i="2"/>
  <c r="C3009" i="2"/>
  <c r="C3010" i="2"/>
  <c r="C3013" i="2"/>
  <c r="C3017" i="2"/>
  <c r="C3018" i="2"/>
  <c r="C3020" i="2"/>
  <c r="C3022" i="2"/>
  <c r="C3023" i="2"/>
  <c r="C3024" i="2"/>
  <c r="C3025" i="2"/>
  <c r="C3027" i="2"/>
  <c r="C3028" i="2"/>
  <c r="C3029" i="2"/>
  <c r="C3031" i="2"/>
  <c r="C204" i="2"/>
  <c r="C3033" i="2"/>
  <c r="C3034" i="2"/>
  <c r="C3036" i="2"/>
  <c r="C3037" i="2"/>
  <c r="C3038" i="2"/>
  <c r="C3039" i="2"/>
  <c r="C3040" i="2"/>
  <c r="C3041" i="2"/>
  <c r="C3042" i="2"/>
  <c r="C3044" i="2"/>
  <c r="C3046" i="2"/>
  <c r="C3047" i="2"/>
  <c r="C3048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H3063" i="2"/>
  <c r="C3065" i="2"/>
  <c r="C3066" i="2"/>
  <c r="J3063" i="2"/>
  <c r="C3070" i="2"/>
  <c r="C3071" i="2"/>
  <c r="C3074" i="2"/>
  <c r="C3075" i="2"/>
  <c r="C3077" i="2"/>
  <c r="C3078" i="2"/>
  <c r="C2519" i="2"/>
  <c r="C2525" i="2"/>
  <c r="C2530" i="2"/>
  <c r="C2535" i="2"/>
  <c r="C2540" i="2"/>
  <c r="C2546" i="2"/>
  <c r="C2551" i="2"/>
  <c r="C2556" i="2"/>
  <c r="C2561" i="2"/>
  <c r="C2567" i="2"/>
  <c r="C2572" i="2"/>
  <c r="C3079" i="2"/>
  <c r="C3081" i="2"/>
  <c r="C3082" i="2"/>
  <c r="C3083" i="2"/>
  <c r="C3085" i="2"/>
  <c r="C3086" i="2"/>
  <c r="C3087" i="2"/>
  <c r="C3089" i="2"/>
  <c r="C3090" i="2"/>
  <c r="C3091" i="2"/>
  <c r="C3094" i="2"/>
  <c r="C3095" i="2"/>
  <c r="C3097" i="2"/>
  <c r="C3098" i="2"/>
  <c r="C3099" i="2"/>
  <c r="C3101" i="2"/>
  <c r="C3102" i="2"/>
  <c r="C3103" i="2"/>
  <c r="C3106" i="2"/>
  <c r="C3107" i="2"/>
  <c r="C3110" i="2"/>
  <c r="C3111" i="2"/>
  <c r="C3112" i="2"/>
  <c r="C3114" i="2"/>
  <c r="C3115" i="2"/>
  <c r="C3123" i="2"/>
  <c r="C3124" i="2"/>
  <c r="C3125" i="2"/>
  <c r="C3127" i="2"/>
  <c r="C3128" i="2"/>
  <c r="C3129" i="2"/>
  <c r="C3131" i="2"/>
  <c r="C3132" i="2"/>
  <c r="C3133" i="2"/>
  <c r="C3136" i="2"/>
  <c r="C3137" i="2"/>
  <c r="C3139" i="2"/>
  <c r="C3140" i="2"/>
  <c r="C3141" i="2"/>
  <c r="C3143" i="2"/>
  <c r="C3145" i="2"/>
  <c r="C3147" i="2"/>
  <c r="C3149" i="2"/>
  <c r="C3151" i="2"/>
  <c r="C3152" i="2"/>
  <c r="C3153" i="2"/>
  <c r="H3154" i="2"/>
  <c r="C3156" i="2"/>
  <c r="C3159" i="2"/>
  <c r="C3160" i="2"/>
  <c r="C3161" i="2"/>
  <c r="C3162" i="2"/>
  <c r="C3163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90" i="2"/>
  <c r="C3191" i="2"/>
  <c r="C3192" i="2"/>
  <c r="C3193" i="2"/>
  <c r="C3194" i="2"/>
  <c r="C3196" i="2"/>
  <c r="C3197" i="2"/>
  <c r="C3201" i="2"/>
  <c r="C3202" i="2"/>
  <c r="C3203" i="2"/>
  <c r="C3204" i="2"/>
  <c r="C3207" i="2"/>
  <c r="C3209" i="2"/>
  <c r="C3211" i="2"/>
  <c r="C3212" i="2"/>
  <c r="C3213" i="2"/>
  <c r="C3214" i="2"/>
  <c r="C3215" i="2"/>
  <c r="C3216" i="2"/>
  <c r="C3217" i="2"/>
  <c r="C3218" i="2"/>
  <c r="C3220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6" i="2"/>
  <c r="C3257" i="2"/>
  <c r="C3258" i="2"/>
  <c r="C3259" i="2"/>
  <c r="C3260" i="2"/>
  <c r="C3261" i="2"/>
  <c r="C3262" i="2"/>
  <c r="C3263" i="2"/>
  <c r="C3264" i="2"/>
  <c r="C3265" i="2"/>
  <c r="C3268" i="2"/>
  <c r="C3269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3" i="2"/>
  <c r="C3294" i="2"/>
  <c r="C3295" i="2"/>
  <c r="C3296" i="2"/>
  <c r="C3297" i="2"/>
  <c r="C3298" i="2"/>
  <c r="C3299" i="2"/>
  <c r="C4894" i="2"/>
  <c r="C4898" i="2"/>
  <c r="C4902" i="2"/>
  <c r="C4906" i="2"/>
  <c r="C4910" i="2"/>
  <c r="C4914" i="2"/>
  <c r="C4982" i="2"/>
  <c r="C4986" i="2"/>
  <c r="C4994" i="2"/>
  <c r="C4998" i="2"/>
  <c r="C5002" i="2"/>
  <c r="C5014" i="2"/>
  <c r="C5018" i="2"/>
  <c r="C5022" i="2"/>
  <c r="C5030" i="2"/>
  <c r="C5034" i="2"/>
  <c r="C5046" i="2"/>
  <c r="C5050" i="2"/>
  <c r="C5062" i="2"/>
  <c r="C5070" i="2"/>
  <c r="C5074" i="2"/>
  <c r="C5078" i="2"/>
  <c r="C5090" i="2"/>
  <c r="C5110" i="2"/>
  <c r="C5114" i="2"/>
  <c r="C5118" i="2"/>
  <c r="C3541" i="2"/>
  <c r="C4557" i="2"/>
  <c r="C4561" i="2"/>
  <c r="M37" i="2"/>
  <c r="C738" i="2"/>
  <c r="M982" i="2"/>
  <c r="C3300" i="2"/>
  <c r="C3301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3" i="2"/>
  <c r="C3324" i="2"/>
  <c r="C3325" i="2"/>
  <c r="C3326" i="2"/>
  <c r="C3327" i="2"/>
  <c r="C3329" i="2"/>
  <c r="C3330" i="2"/>
  <c r="C3331" i="2"/>
  <c r="C3332" i="2"/>
  <c r="C3333" i="2"/>
  <c r="C3335" i="2"/>
  <c r="C3336" i="2"/>
  <c r="C3337" i="2"/>
  <c r="C3338" i="2"/>
  <c r="C3339" i="2"/>
  <c r="C3340" i="2"/>
  <c r="C3342" i="2"/>
  <c r="C3343" i="2"/>
  <c r="C3345" i="2"/>
  <c r="C3346" i="2"/>
  <c r="C3348" i="2"/>
  <c r="C3349" i="2"/>
  <c r="C3351" i="2"/>
  <c r="C3352" i="2"/>
  <c r="C3353" i="2"/>
  <c r="C3354" i="2"/>
  <c r="C3355" i="2"/>
  <c r="C3356" i="2"/>
  <c r="C3357" i="2"/>
  <c r="C3358" i="2"/>
  <c r="C3359" i="2"/>
  <c r="C3360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6" i="2"/>
  <c r="C3379" i="2"/>
  <c r="C3380" i="2"/>
  <c r="C3381" i="2"/>
  <c r="C3382" i="2"/>
  <c r="C3383" i="2"/>
  <c r="C3384" i="2"/>
  <c r="C3385" i="2"/>
  <c r="C3386" i="2"/>
  <c r="C3388" i="2"/>
  <c r="C3389" i="2"/>
  <c r="C3390" i="2"/>
  <c r="C3391" i="2"/>
  <c r="C3392" i="2"/>
  <c r="C3393" i="2"/>
  <c r="C3394" i="2"/>
  <c r="C3395" i="2"/>
  <c r="M873" i="2"/>
  <c r="C4682" i="2"/>
  <c r="C4818" i="2"/>
  <c r="M2827" i="2"/>
  <c r="C5141" i="2"/>
  <c r="C5145" i="2"/>
  <c r="C5149" i="2"/>
  <c r="C5153" i="2"/>
  <c r="N4807" i="2"/>
  <c r="M5140" i="2"/>
  <c r="M4679" i="2"/>
  <c r="C3068" i="2"/>
  <c r="C3072" i="2"/>
  <c r="C3080" i="2"/>
  <c r="C3084" i="2"/>
  <c r="C3088" i="2"/>
  <c r="C3092" i="2"/>
  <c r="C3096" i="2"/>
  <c r="C3100" i="2"/>
  <c r="C3105" i="2"/>
  <c r="C3109" i="2"/>
  <c r="C3113" i="2"/>
  <c r="C3117" i="2"/>
  <c r="C3121" i="2"/>
  <c r="C3126" i="2"/>
  <c r="C3130" i="2"/>
  <c r="C3138" i="2"/>
  <c r="C3150" i="2"/>
  <c r="C2832" i="2"/>
  <c r="C2836" i="2"/>
  <c r="C2844" i="2"/>
  <c r="C2848" i="2"/>
  <c r="C2852" i="2"/>
  <c r="C2579" i="2"/>
  <c r="C2583" i="2"/>
  <c r="C2132" i="2"/>
  <c r="C2136" i="2"/>
  <c r="C2140" i="2"/>
  <c r="C2148" i="2"/>
  <c r="C2152" i="2"/>
  <c r="C2157" i="2"/>
  <c r="C2030" i="2"/>
  <c r="C2038" i="2"/>
  <c r="C2042" i="2"/>
  <c r="C2050" i="2"/>
  <c r="C5158" i="2"/>
  <c r="C1093" i="2"/>
  <c r="C1032" i="2"/>
  <c r="C1036" i="2"/>
  <c r="C927" i="2"/>
  <c r="C687" i="2"/>
  <c r="C1832" i="2"/>
  <c r="C693" i="2"/>
  <c r="C696" i="2"/>
  <c r="C700" i="2"/>
  <c r="C704" i="2"/>
  <c r="C707" i="2"/>
  <c r="C712" i="2"/>
  <c r="C715" i="2"/>
  <c r="C718" i="2"/>
  <c r="C722" i="2"/>
  <c r="C729" i="2"/>
  <c r="C734" i="2"/>
  <c r="I46" i="2"/>
  <c r="C101" i="2"/>
  <c r="G15" i="2"/>
  <c r="C17" i="2"/>
  <c r="E34" i="2"/>
  <c r="C35" i="2"/>
  <c r="C87" i="2"/>
  <c r="C94" i="2"/>
  <c r="C749" i="2"/>
  <c r="C822" i="2"/>
  <c r="D987" i="2"/>
  <c r="C1042" i="2"/>
  <c r="D46" i="2"/>
  <c r="C118" i="2"/>
  <c r="C263" i="2"/>
  <c r="C3361" i="2"/>
  <c r="C446" i="2"/>
  <c r="C500" i="2"/>
  <c r="C682" i="2"/>
  <c r="C823" i="2"/>
  <c r="F820" i="2"/>
  <c r="C847" i="2"/>
  <c r="D844" i="2"/>
  <c r="C859" i="2"/>
  <c r="D857" i="2"/>
  <c r="E857" i="2"/>
  <c r="C860" i="2"/>
  <c r="D878" i="2"/>
  <c r="C881" i="2"/>
  <c r="C916" i="2"/>
  <c r="E914" i="2"/>
  <c r="C945" i="2"/>
  <c r="F942" i="2"/>
  <c r="C954" i="2"/>
  <c r="F952" i="2"/>
  <c r="E987" i="2"/>
  <c r="C989" i="2"/>
  <c r="F987" i="2"/>
  <c r="G993" i="2"/>
  <c r="C995" i="2"/>
  <c r="E999" i="2"/>
  <c r="C1002" i="2"/>
  <c r="C1023" i="2"/>
  <c r="E1040" i="2"/>
  <c r="C1043" i="2"/>
  <c r="C1047" i="2"/>
  <c r="D1045" i="2"/>
  <c r="C1055" i="2"/>
  <c r="G1052" i="2"/>
  <c r="C1102" i="2"/>
  <c r="D1101" i="2"/>
  <c r="D1131" i="2"/>
  <c r="C1138" i="2"/>
  <c r="C1153" i="2"/>
  <c r="F1151" i="2"/>
  <c r="C1179" i="2"/>
  <c r="E1175" i="2"/>
  <c r="C1194" i="2"/>
  <c r="C1210" i="2"/>
  <c r="G1208" i="2"/>
  <c r="C1236" i="2"/>
  <c r="D1234" i="2"/>
  <c r="C1451" i="2"/>
  <c r="C1794" i="2"/>
  <c r="D1819" i="2"/>
  <c r="C1820" i="2"/>
  <c r="C1836" i="2"/>
  <c r="G1831" i="2"/>
  <c r="C1838" i="2"/>
  <c r="E1831" i="2"/>
  <c r="C1902" i="2"/>
  <c r="C1903" i="2"/>
  <c r="C1904" i="2"/>
  <c r="E1968" i="2"/>
  <c r="C1970" i="2"/>
  <c r="F1968" i="2"/>
  <c r="F1977" i="2"/>
  <c r="C1978" i="2"/>
  <c r="C1979" i="2"/>
  <c r="G1977" i="2"/>
  <c r="E1977" i="2"/>
  <c r="C1981" i="2"/>
  <c r="F1984" i="2"/>
  <c r="C1985" i="2"/>
  <c r="C1991" i="2"/>
  <c r="G1989" i="2"/>
  <c r="C1994" i="2"/>
  <c r="E1992" i="2"/>
  <c r="C1995" i="2"/>
  <c r="F1992" i="2"/>
  <c r="D2016" i="2"/>
  <c r="C2024" i="2"/>
  <c r="C2027" i="2"/>
  <c r="F2016" i="2"/>
  <c r="G2016" i="2"/>
  <c r="C2028" i="2"/>
  <c r="C2055" i="2"/>
  <c r="E2054" i="2"/>
  <c r="C2056" i="2"/>
  <c r="F2054" i="2"/>
  <c r="C2057" i="2"/>
  <c r="G2054" i="2"/>
  <c r="C2061" i="2"/>
  <c r="F2060" i="2"/>
  <c r="C2062" i="2"/>
  <c r="G2060" i="2"/>
  <c r="C2090" i="2"/>
  <c r="F2089" i="2"/>
  <c r="C2091" i="2"/>
  <c r="G2089" i="2"/>
  <c r="C2092" i="2"/>
  <c r="D2089" i="2"/>
  <c r="F2098" i="2"/>
  <c r="C2099" i="2"/>
  <c r="G2098" i="2"/>
  <c r="C2100" i="2"/>
  <c r="C2102" i="2"/>
  <c r="E2098" i="2"/>
  <c r="C2119" i="2"/>
  <c r="F2117" i="2"/>
  <c r="C2120" i="2"/>
  <c r="G2117" i="2"/>
  <c r="D2117" i="2"/>
  <c r="C2121" i="2"/>
  <c r="F2126" i="2"/>
  <c r="C2128" i="2"/>
  <c r="C2129" i="2"/>
  <c r="G2126" i="2"/>
  <c r="D2126" i="2"/>
  <c r="C2131" i="2"/>
  <c r="E2161" i="2"/>
  <c r="C2162" i="2"/>
  <c r="C2163" i="2"/>
  <c r="F2161" i="2"/>
  <c r="C2170" i="2"/>
  <c r="F2169" i="2"/>
  <c r="G2169" i="2"/>
  <c r="C2171" i="2"/>
  <c r="C269" i="2"/>
  <c r="C357" i="2"/>
  <c r="D820" i="2"/>
  <c r="C821" i="2"/>
  <c r="C901" i="2"/>
  <c r="E942" i="2"/>
  <c r="C944" i="2"/>
  <c r="C946" i="2"/>
  <c r="G942" i="2"/>
  <c r="D956" i="2"/>
  <c r="C957" i="2"/>
  <c r="G956" i="2"/>
  <c r="C960" i="2"/>
  <c r="C994" i="2"/>
  <c r="F993" i="2"/>
  <c r="C1041" i="2"/>
  <c r="G1040" i="2"/>
  <c r="E1107" i="2"/>
  <c r="C1109" i="2"/>
  <c r="C1111" i="2"/>
  <c r="G1107" i="2"/>
  <c r="E1124" i="2"/>
  <c r="C1126" i="2"/>
  <c r="F1124" i="2"/>
  <c r="C1127" i="2"/>
  <c r="G1124" i="2"/>
  <c r="C1128" i="2"/>
  <c r="E1131" i="2"/>
  <c r="C1139" i="2"/>
  <c r="C1152" i="2"/>
  <c r="E1151" i="2"/>
  <c r="C1154" i="2"/>
  <c r="G1151" i="2"/>
  <c r="D1151" i="2"/>
  <c r="C1155" i="2"/>
  <c r="C1182" i="2"/>
  <c r="C1191" i="2"/>
  <c r="C1212" i="2"/>
  <c r="E1208" i="2"/>
  <c r="C1215" i="2"/>
  <c r="C1248" i="2"/>
  <c r="C1256" i="2"/>
  <c r="C1257" i="2"/>
  <c r="C1373" i="2"/>
  <c r="F1370" i="2"/>
  <c r="C1405" i="2"/>
  <c r="D1404" i="2"/>
  <c r="C1436" i="2"/>
  <c r="C1514" i="2"/>
  <c r="C1538" i="2"/>
  <c r="C1634" i="2"/>
  <c r="D28" i="2"/>
  <c r="C31" i="2"/>
  <c r="G93" i="2"/>
  <c r="G139" i="2"/>
  <c r="C250" i="2"/>
  <c r="C620" i="2"/>
  <c r="E956" i="2"/>
  <c r="C88" i="2"/>
  <c r="C97" i="2"/>
  <c r="C233" i="2"/>
  <c r="C596" i="2"/>
  <c r="F684" i="2"/>
  <c r="C870" i="2"/>
  <c r="F867" i="2"/>
  <c r="C871" i="2"/>
  <c r="G867" i="2"/>
  <c r="C947" i="2"/>
  <c r="C955" i="2"/>
  <c r="G952" i="2"/>
  <c r="C959" i="2"/>
  <c r="F956" i="2"/>
  <c r="C992" i="2"/>
  <c r="D993" i="2"/>
  <c r="C996" i="2"/>
  <c r="C997" i="2"/>
  <c r="E993" i="2"/>
  <c r="C1049" i="2"/>
  <c r="F1045" i="2"/>
  <c r="E1101" i="2"/>
  <c r="C1103" i="2"/>
  <c r="F1101" i="2"/>
  <c r="C1118" i="2"/>
  <c r="G1115" i="2"/>
  <c r="C1137" i="2"/>
  <c r="G1131" i="2"/>
  <c r="D1175" i="2"/>
  <c r="C1178" i="2"/>
  <c r="C1238" i="2"/>
  <c r="F1234" i="2"/>
  <c r="C1279" i="2"/>
  <c r="H1370" i="2"/>
  <c r="C1390" i="2"/>
  <c r="C1406" i="2"/>
  <c r="F1404" i="2"/>
  <c r="C1407" i="2"/>
  <c r="G171" i="2"/>
  <c r="C212" i="2"/>
  <c r="G857" i="2"/>
  <c r="E867" i="2"/>
  <c r="C990" i="2"/>
  <c r="F1107" i="2"/>
  <c r="C787" i="2"/>
  <c r="C1513" i="2"/>
  <c r="C2179" i="2"/>
  <c r="E2178" i="2"/>
  <c r="F2178" i="2"/>
  <c r="C2180" i="2"/>
  <c r="G2178" i="2"/>
  <c r="C2181" i="2"/>
  <c r="C2191" i="2"/>
  <c r="D2189" i="2"/>
  <c r="E2189" i="2"/>
  <c r="C2192" i="2"/>
  <c r="F2189" i="2"/>
  <c r="C2193" i="2"/>
  <c r="F2201" i="2"/>
  <c r="C2202" i="2"/>
  <c r="G2201" i="2"/>
  <c r="C2203" i="2"/>
  <c r="C2204" i="2"/>
  <c r="D2201" i="2"/>
  <c r="C2285" i="2"/>
  <c r="F2282" i="2"/>
  <c r="G2282" i="2"/>
  <c r="C2286" i="2"/>
  <c r="F2290" i="2"/>
  <c r="C2296" i="2"/>
  <c r="C789" i="2"/>
  <c r="C792" i="2"/>
  <c r="C1787" i="2"/>
  <c r="C1799" i="2"/>
  <c r="C1526" i="2"/>
  <c r="C1784" i="2"/>
  <c r="C1807" i="2"/>
  <c r="C1803" i="2"/>
  <c r="D839" i="2"/>
  <c r="H839" i="2"/>
  <c r="C841" i="2"/>
  <c r="C842" i="2"/>
  <c r="J839" i="2"/>
  <c r="C843" i="2"/>
  <c r="C846" i="2"/>
  <c r="I844" i="2"/>
  <c r="F844" i="2"/>
  <c r="J844" i="2"/>
  <c r="G844" i="2"/>
  <c r="C849" i="2"/>
  <c r="C850" i="2"/>
  <c r="C852" i="2"/>
  <c r="C853" i="2"/>
  <c r="C856" i="2"/>
  <c r="G1156" i="2"/>
  <c r="C1159" i="2"/>
  <c r="H1156" i="2"/>
  <c r="I1156" i="2"/>
  <c r="C1165" i="2"/>
  <c r="C1169" i="2"/>
  <c r="C1172" i="2"/>
  <c r="C1173" i="2"/>
  <c r="C1174" i="2"/>
  <c r="F1819" i="2"/>
  <c r="C1821" i="2"/>
  <c r="H1819" i="2"/>
  <c r="C1823" i="2"/>
  <c r="C1824" i="2"/>
  <c r="D1984" i="2"/>
  <c r="H1984" i="2"/>
  <c r="C1986" i="2"/>
  <c r="C1987" i="2"/>
  <c r="G1984" i="2"/>
  <c r="D2065" i="2"/>
  <c r="H2065" i="2"/>
  <c r="C2070" i="2"/>
  <c r="C2071" i="2"/>
  <c r="J2065" i="2"/>
  <c r="C2073" i="2"/>
  <c r="C2074" i="2"/>
  <c r="C2075" i="2"/>
  <c r="C2077" i="2"/>
  <c r="C2078" i="2"/>
  <c r="C2079" i="2"/>
  <c r="C2082" i="2"/>
  <c r="C2083" i="2"/>
  <c r="C2084" i="2"/>
  <c r="C2086" i="2"/>
  <c r="C2087" i="2"/>
  <c r="C2088" i="2"/>
  <c r="C2213" i="2"/>
  <c r="I2212" i="2"/>
  <c r="C2215" i="2"/>
  <c r="C2216" i="2"/>
  <c r="H2212" i="2"/>
  <c r="C2217" i="2"/>
  <c r="C2220" i="2"/>
  <c r="C2223" i="2"/>
  <c r="C2224" i="2"/>
  <c r="C2227" i="2"/>
  <c r="C2228" i="2"/>
  <c r="C2230" i="2"/>
  <c r="C2231" i="2"/>
  <c r="C2232" i="2"/>
  <c r="C2234" i="2"/>
  <c r="C2237" i="2"/>
  <c r="C2238" i="2"/>
  <c r="C2240" i="2"/>
  <c r="C2241" i="2"/>
  <c r="C2242" i="2"/>
  <c r="C2244" i="2"/>
  <c r="C2245" i="2"/>
  <c r="C2247" i="2"/>
  <c r="C2249" i="2"/>
  <c r="C2250" i="2"/>
  <c r="C2253" i="2"/>
  <c r="C2254" i="2"/>
  <c r="C2255" i="2"/>
  <c r="C2257" i="2"/>
  <c r="C2258" i="2"/>
  <c r="C2259" i="2"/>
  <c r="C2261" i="2"/>
  <c r="C2262" i="2"/>
  <c r="C2263" i="2"/>
  <c r="C2265" i="2"/>
  <c r="C2266" i="2"/>
  <c r="C2267" i="2"/>
  <c r="C2269" i="2"/>
  <c r="C2270" i="2"/>
  <c r="C2271" i="2"/>
  <c r="C2275" i="2"/>
  <c r="C2276" i="2"/>
  <c r="C2277" i="2"/>
  <c r="C2311" i="2"/>
  <c r="C2312" i="2"/>
  <c r="C2313" i="2"/>
  <c r="C2314" i="2"/>
  <c r="C2315" i="2"/>
  <c r="C2318" i="2"/>
  <c r="C2320" i="2"/>
  <c r="C2322" i="2"/>
  <c r="C2325" i="2"/>
  <c r="C2326" i="2"/>
  <c r="C2328" i="2"/>
  <c r="C2330" i="2"/>
  <c r="C2331" i="2"/>
  <c r="C2333" i="2"/>
  <c r="C2336" i="2"/>
  <c r="C2337" i="2"/>
  <c r="C2338" i="2"/>
  <c r="C2341" i="2"/>
  <c r="C2342" i="2"/>
  <c r="C2344" i="2"/>
  <c r="C2346" i="2"/>
  <c r="C2347" i="2"/>
  <c r="C2349" i="2"/>
  <c r="C2354" i="2"/>
  <c r="C2355" i="2"/>
  <c r="C2358" i="2"/>
  <c r="C2362" i="2"/>
  <c r="C2363" i="2"/>
  <c r="C2366" i="2"/>
  <c r="C2370" i="2"/>
  <c r="C2371" i="2"/>
  <c r="C2372" i="2"/>
  <c r="C2375" i="2"/>
  <c r="C2376" i="2"/>
  <c r="C2378" i="2"/>
  <c r="C2380" i="2"/>
  <c r="C2381" i="2"/>
  <c r="C2383" i="2"/>
  <c r="C2386" i="2"/>
  <c r="C2387" i="2"/>
  <c r="C2388" i="2"/>
  <c r="C2390" i="2"/>
  <c r="C2391" i="2"/>
  <c r="C2392" i="2"/>
  <c r="C2396" i="2"/>
  <c r="C2399" i="2"/>
  <c r="C2400" i="2"/>
  <c r="C2404" i="2"/>
  <c r="C2406" i="2"/>
  <c r="C2407" i="2"/>
  <c r="C2409" i="2"/>
  <c r="C2411" i="2"/>
  <c r="C2412" i="2"/>
  <c r="C2414" i="2"/>
  <c r="C2415" i="2"/>
  <c r="C2416" i="2"/>
  <c r="C2421" i="2"/>
  <c r="C2424" i="2"/>
  <c r="C2425" i="2"/>
  <c r="C2429" i="2"/>
  <c r="C2432" i="2"/>
  <c r="C2433" i="2"/>
  <c r="C2437" i="2"/>
  <c r="C2440" i="2"/>
  <c r="C2441" i="2"/>
  <c r="C2445" i="2"/>
  <c r="C2446" i="2"/>
  <c r="C2449" i="2"/>
  <c r="C2453" i="2"/>
  <c r="C2454" i="2"/>
  <c r="C2457" i="2"/>
  <c r="C2459" i="2"/>
  <c r="C2462" i="2"/>
  <c r="C2463" i="2"/>
  <c r="C2467" i="2"/>
  <c r="C2468" i="2"/>
  <c r="C2470" i="2"/>
  <c r="C2472" i="2"/>
  <c r="C2473" i="2"/>
  <c r="C2475" i="2"/>
  <c r="C2478" i="2"/>
  <c r="C2479" i="2"/>
  <c r="C2480" i="2"/>
  <c r="C2482" i="2"/>
  <c r="C2485" i="2"/>
  <c r="C2486" i="2"/>
  <c r="C2490" i="2"/>
  <c r="C2491" i="2"/>
  <c r="C2492" i="2"/>
  <c r="C2495" i="2"/>
  <c r="C2496" i="2"/>
  <c r="C2498" i="2"/>
  <c r="C2500" i="2"/>
  <c r="C2501" i="2"/>
  <c r="C2503" i="2"/>
  <c r="C2506" i="2"/>
  <c r="C2507" i="2"/>
  <c r="C2508" i="2"/>
  <c r="C2511" i="2"/>
  <c r="C2512" i="2"/>
  <c r="C2514" i="2"/>
  <c r="C2516" i="2"/>
  <c r="C2517" i="2"/>
  <c r="C2518" i="2"/>
  <c r="C2521" i="2"/>
  <c r="C2522" i="2"/>
  <c r="C2524" i="2"/>
  <c r="C2526" i="2"/>
  <c r="C2527" i="2"/>
  <c r="C2528" i="2"/>
  <c r="C2531" i="2"/>
  <c r="C2532" i="2"/>
  <c r="C2534" i="2"/>
  <c r="C2536" i="2"/>
  <c r="C2538" i="2"/>
  <c r="C2539" i="2"/>
  <c r="C2542" i="2"/>
  <c r="C2543" i="2"/>
  <c r="C2544" i="2"/>
  <c r="C2547" i="2"/>
  <c r="C2548" i="2"/>
  <c r="C2549" i="2"/>
  <c r="C2552" i="2"/>
  <c r="C2553" i="2"/>
  <c r="C2555" i="2"/>
  <c r="C2557" i="2"/>
  <c r="C2559" i="2"/>
  <c r="C2560" i="2"/>
  <c r="C2563" i="2"/>
  <c r="C2564" i="2"/>
  <c r="C2565" i="2"/>
  <c r="C2568" i="2"/>
  <c r="C2569" i="2"/>
  <c r="C2571" i="2"/>
  <c r="C2573" i="2"/>
  <c r="C588" i="2"/>
  <c r="C645" i="2"/>
  <c r="C2585" i="2"/>
  <c r="C2591" i="2"/>
  <c r="G2587" i="2"/>
  <c r="C2636" i="2"/>
  <c r="C2657" i="2"/>
  <c r="C2661" i="2"/>
  <c r="C2708" i="2"/>
  <c r="I2775" i="2"/>
  <c r="C2784" i="2"/>
  <c r="C2785" i="2"/>
  <c r="C2858" i="2"/>
  <c r="C2896" i="2"/>
  <c r="C2980" i="2"/>
  <c r="E2997" i="2"/>
  <c r="C2998" i="2"/>
  <c r="C3119" i="2"/>
  <c r="E46" i="2"/>
  <c r="C79" i="2"/>
  <c r="D83" i="2"/>
  <c r="C210" i="2"/>
  <c r="C213" i="2"/>
  <c r="C441" i="2"/>
  <c r="G76" i="2"/>
  <c r="C2840" i="2"/>
  <c r="C2999" i="2"/>
  <c r="F2997" i="2"/>
  <c r="C3011" i="2"/>
  <c r="C3045" i="2"/>
  <c r="G3063" i="2"/>
  <c r="C3067" i="2"/>
  <c r="C3157" i="2"/>
  <c r="F3154" i="2"/>
  <c r="C3205" i="2"/>
  <c r="C3219" i="2"/>
  <c r="G78" i="2"/>
  <c r="E83" i="2"/>
  <c r="D93" i="2"/>
  <c r="F171" i="2"/>
  <c r="C673" i="2"/>
  <c r="C420" i="2"/>
  <c r="D672" i="2"/>
  <c r="C674" i="2"/>
  <c r="C2584" i="2"/>
  <c r="C2682" i="2"/>
  <c r="C2692" i="2"/>
  <c r="C2732" i="2"/>
  <c r="C2744" i="2"/>
  <c r="E2775" i="2"/>
  <c r="C2777" i="2"/>
  <c r="C2947" i="2"/>
  <c r="F2969" i="2"/>
  <c r="C2973" i="2"/>
  <c r="C3015" i="2"/>
  <c r="C3032" i="2"/>
  <c r="C566" i="2"/>
  <c r="C629" i="2"/>
  <c r="E672" i="2"/>
  <c r="G142" i="2"/>
  <c r="C144" i="2"/>
  <c r="H142" i="2"/>
  <c r="C145" i="2"/>
  <c r="I142" i="2"/>
  <c r="C146" i="2"/>
  <c r="J142" i="2"/>
  <c r="C148" i="2"/>
  <c r="C149" i="2"/>
  <c r="C150" i="2"/>
  <c r="C152" i="2"/>
  <c r="C153" i="2"/>
  <c r="C156" i="2"/>
  <c r="C157" i="2"/>
  <c r="C163" i="2"/>
  <c r="D187" i="2"/>
  <c r="H187" i="2"/>
  <c r="C188" i="2"/>
  <c r="F187" i="2"/>
  <c r="J187" i="2"/>
  <c r="C190" i="2"/>
  <c r="C191" i="2"/>
  <c r="C192" i="2"/>
  <c r="C194" i="2"/>
  <c r="C195" i="2"/>
  <c r="C196" i="2"/>
  <c r="C198" i="2"/>
  <c r="C199" i="2"/>
  <c r="C201" i="2"/>
  <c r="C202" i="2"/>
  <c r="C203" i="2"/>
  <c r="C206" i="2"/>
  <c r="C207" i="2"/>
  <c r="C208" i="2"/>
  <c r="C442" i="2"/>
  <c r="C565" i="2"/>
  <c r="C3344" i="2"/>
  <c r="C649" i="2"/>
  <c r="F11" i="2"/>
  <c r="C14" i="2"/>
  <c r="F37" i="2"/>
  <c r="C39" i="2"/>
  <c r="H37" i="2"/>
  <c r="C40" i="2"/>
  <c r="I37" i="2"/>
  <c r="C42" i="2"/>
  <c r="C43" i="2"/>
  <c r="C44" i="2"/>
  <c r="C3238" i="2"/>
  <c r="C3254" i="2"/>
  <c r="C109" i="2"/>
  <c r="H108" i="2"/>
  <c r="F108" i="2"/>
  <c r="J108" i="2"/>
  <c r="G108" i="2"/>
  <c r="C113" i="2"/>
  <c r="C115" i="2"/>
  <c r="C116" i="2"/>
  <c r="C117" i="2"/>
  <c r="C119" i="2"/>
  <c r="C120" i="2"/>
  <c r="C122" i="2"/>
  <c r="C123" i="2"/>
  <c r="C124" i="2"/>
  <c r="C126" i="2"/>
  <c r="C128" i="2"/>
  <c r="C131" i="2"/>
  <c r="C135" i="2"/>
  <c r="C136" i="2"/>
  <c r="C138" i="2"/>
  <c r="C3377" i="2"/>
  <c r="D873" i="2"/>
  <c r="H873" i="2"/>
  <c r="C875" i="2"/>
  <c r="C876" i="2"/>
  <c r="J873" i="2"/>
  <c r="G873" i="2"/>
  <c r="E1984" i="2"/>
  <c r="I1984" i="2"/>
  <c r="C1988" i="2"/>
  <c r="G2172" i="2"/>
  <c r="D2172" i="2"/>
  <c r="H2172" i="2"/>
  <c r="C2175" i="2"/>
  <c r="F2172" i="2"/>
  <c r="J2172" i="2"/>
  <c r="C2177" i="2"/>
  <c r="C4680" i="2"/>
  <c r="C4681" i="2"/>
  <c r="C4683" i="2"/>
  <c r="I4679" i="2"/>
  <c r="C4684" i="2"/>
  <c r="C4685" i="2"/>
  <c r="C4687" i="2"/>
  <c r="C4688" i="2"/>
  <c r="C4691" i="2"/>
  <c r="C4693" i="2"/>
  <c r="C4695" i="2"/>
  <c r="C4696" i="2"/>
  <c r="C4698" i="2"/>
  <c r="C4700" i="2"/>
  <c r="C4702" i="2"/>
  <c r="C4703" i="2"/>
  <c r="C4704" i="2"/>
  <c r="C4708" i="2"/>
  <c r="C4709" i="2"/>
  <c r="C4710" i="2"/>
  <c r="C4714" i="2"/>
  <c r="C4716" i="2"/>
  <c r="C4717" i="2"/>
  <c r="C4718" i="2"/>
  <c r="C4720" i="2"/>
  <c r="C4722" i="2"/>
  <c r="C4723" i="2"/>
  <c r="C4725" i="2"/>
  <c r="C4727" i="2"/>
  <c r="C4728" i="2"/>
  <c r="C4730" i="2"/>
  <c r="C4731" i="2"/>
  <c r="C4732" i="2"/>
  <c r="C4734" i="2"/>
  <c r="C4735" i="2"/>
  <c r="C4736" i="2"/>
  <c r="C4739" i="2"/>
  <c r="C4740" i="2"/>
  <c r="C4741" i="2"/>
  <c r="C4743" i="2"/>
  <c r="C4744" i="2"/>
  <c r="C4745" i="2"/>
  <c r="C4747" i="2"/>
  <c r="C4748" i="2"/>
  <c r="C4749" i="2"/>
  <c r="C4751" i="2"/>
  <c r="C4752" i="2"/>
  <c r="C4754" i="2"/>
  <c r="C717" i="2"/>
  <c r="C719" i="2"/>
  <c r="C720" i="2"/>
  <c r="C721" i="2"/>
  <c r="C723" i="2"/>
  <c r="C724" i="2"/>
  <c r="C725" i="2"/>
  <c r="C726" i="2"/>
  <c r="C727" i="2"/>
  <c r="C728" i="2"/>
  <c r="C730" i="2"/>
  <c r="C731" i="2"/>
  <c r="C732" i="2"/>
  <c r="C733" i="2"/>
  <c r="C735" i="2"/>
  <c r="C736" i="2"/>
  <c r="C737" i="2"/>
  <c r="C740" i="2"/>
  <c r="C742" i="2"/>
  <c r="C744" i="2"/>
  <c r="J917" i="2"/>
  <c r="G917" i="2"/>
  <c r="H917" i="2"/>
  <c r="E917" i="2"/>
  <c r="C920" i="2"/>
  <c r="C921" i="2"/>
  <c r="C922" i="2"/>
  <c r="C923" i="2"/>
  <c r="C924" i="2"/>
  <c r="C928" i="2"/>
  <c r="C929" i="2"/>
  <c r="C930" i="2"/>
  <c r="C932" i="2"/>
  <c r="C933" i="2"/>
  <c r="C934" i="2"/>
  <c r="C935" i="2"/>
  <c r="C936" i="2"/>
  <c r="C937" i="2"/>
  <c r="C938" i="2"/>
  <c r="C939" i="2"/>
  <c r="C940" i="2"/>
  <c r="G982" i="2"/>
  <c r="H982" i="2"/>
  <c r="C984" i="2"/>
  <c r="F982" i="2"/>
  <c r="J982" i="2"/>
  <c r="F1084" i="2"/>
  <c r="J1084" i="2"/>
  <c r="C1086" i="2"/>
  <c r="C1087" i="2"/>
  <c r="I1084" i="2"/>
  <c r="C1089" i="2"/>
  <c r="C1090" i="2"/>
  <c r="C1091" i="2"/>
  <c r="C1095" i="2"/>
  <c r="C1096" i="2"/>
  <c r="C1097" i="2"/>
  <c r="C1099" i="2"/>
  <c r="C1100" i="2"/>
  <c r="C1116" i="2"/>
  <c r="I1115" i="2"/>
  <c r="C1117" i="2"/>
  <c r="J1115" i="2"/>
  <c r="C1119" i="2"/>
  <c r="H1115" i="2"/>
  <c r="C1120" i="2"/>
  <c r="C1121" i="2"/>
  <c r="C1021" i="2"/>
  <c r="I1020" i="2"/>
  <c r="C1022" i="2"/>
  <c r="C1024" i="2"/>
  <c r="H1020" i="2"/>
  <c r="C1025" i="2"/>
  <c r="C1026" i="2"/>
  <c r="C1028" i="2"/>
  <c r="C1029" i="2"/>
  <c r="C1031" i="2"/>
  <c r="C1033" i="2"/>
  <c r="C1034" i="2"/>
  <c r="C1035" i="2"/>
  <c r="C1037" i="2"/>
  <c r="C1038" i="2"/>
  <c r="C1039" i="2"/>
  <c r="E1346" i="2"/>
  <c r="C1348" i="2"/>
  <c r="G1346" i="2"/>
  <c r="C1350" i="2"/>
  <c r="H1346" i="2"/>
  <c r="C1354" i="2"/>
  <c r="C1355" i="2"/>
  <c r="C1356" i="2"/>
  <c r="C1358" i="2"/>
  <c r="C1360" i="2"/>
  <c r="C1362" i="2"/>
  <c r="C1363" i="2"/>
  <c r="C1364" i="2"/>
  <c r="C1366" i="2"/>
  <c r="C1367" i="2"/>
  <c r="C1368" i="2"/>
  <c r="C1951" i="2"/>
  <c r="H1950" i="2"/>
  <c r="C1952" i="2"/>
  <c r="I1950" i="2"/>
  <c r="C1953" i="2"/>
  <c r="J1950" i="2"/>
  <c r="C1955" i="2"/>
  <c r="C1956" i="2"/>
  <c r="C1958" i="2"/>
  <c r="C1961" i="2"/>
  <c r="C1962" i="2"/>
  <c r="F4798" i="2"/>
  <c r="J4798" i="2"/>
  <c r="G4798" i="2"/>
  <c r="C4801" i="2"/>
  <c r="E4679" i="2"/>
  <c r="F4679" i="2"/>
  <c r="F3063" i="2"/>
  <c r="D2212" i="2"/>
  <c r="C2173" i="2"/>
  <c r="C2174" i="2"/>
  <c r="C2069" i="2"/>
  <c r="F1950" i="2"/>
  <c r="F1156" i="2"/>
  <c r="D1156" i="2"/>
  <c r="D1115" i="2"/>
  <c r="E1115" i="2"/>
  <c r="F1115" i="2"/>
  <c r="E1084" i="2"/>
  <c r="F1020" i="2"/>
  <c r="E982" i="2"/>
  <c r="C983" i="2"/>
  <c r="C918" i="2"/>
  <c r="C919" i="2"/>
  <c r="F873" i="2"/>
  <c r="E844" i="2"/>
  <c r="C848" i="2"/>
  <c r="F839" i="2"/>
  <c r="G839" i="2"/>
  <c r="C685" i="2"/>
  <c r="G684" i="2"/>
  <c r="C160" i="2"/>
  <c r="D108" i="2"/>
  <c r="C112" i="2"/>
  <c r="E37" i="2"/>
  <c r="D37" i="2"/>
  <c r="D11" i="2"/>
  <c r="N2211" i="1"/>
  <c r="K1106" i="1"/>
  <c r="H46" i="1"/>
  <c r="J1106" i="1"/>
  <c r="J999" i="1"/>
  <c r="J10" i="1" s="1"/>
  <c r="M10" i="1"/>
  <c r="H1106" i="1"/>
  <c r="O2211" i="1"/>
  <c r="I10" i="1"/>
  <c r="T1106" i="2"/>
  <c r="K10" i="2"/>
  <c r="C1699" i="2"/>
  <c r="T2211" i="2"/>
  <c r="C3903" i="2"/>
  <c r="T10" i="2"/>
  <c r="K1106" i="2"/>
  <c r="C3350" i="2"/>
  <c r="C4131" i="2"/>
  <c r="N209" i="2"/>
  <c r="C677" i="2"/>
  <c r="J672" i="2"/>
  <c r="C683" i="2"/>
  <c r="N672" i="2"/>
  <c r="J46" i="2"/>
  <c r="D139" i="2"/>
  <c r="D142" i="2"/>
  <c r="P142" i="2"/>
  <c r="G187" i="2"/>
  <c r="O187" i="2"/>
  <c r="G209" i="2"/>
  <c r="C220" i="2"/>
  <c r="R246" i="2"/>
  <c r="I672" i="2"/>
  <c r="C679" i="2"/>
  <c r="C703" i="2"/>
  <c r="D684" i="2"/>
  <c r="C793" i="2"/>
  <c r="Q746" i="2"/>
  <c r="C845" i="2"/>
  <c r="S844" i="2"/>
  <c r="C13" i="2"/>
  <c r="P13" i="1" s="1"/>
  <c r="C21" i="2"/>
  <c r="H93" i="2"/>
  <c r="E108" i="2"/>
  <c r="C110" i="2"/>
  <c r="M83" i="2"/>
  <c r="E142" i="2"/>
  <c r="O246" i="2"/>
  <c r="O672" i="2"/>
  <c r="M684" i="2"/>
  <c r="F46" i="2"/>
  <c r="J15" i="2"/>
  <c r="F83" i="2"/>
  <c r="F93" i="2"/>
  <c r="N93" i="2"/>
  <c r="N142" i="2"/>
  <c r="E171" i="2"/>
  <c r="E187" i="2"/>
  <c r="L246" i="2"/>
  <c r="C320" i="2"/>
  <c r="C507" i="2"/>
  <c r="C600" i="2"/>
  <c r="C609" i="2"/>
  <c r="C710" i="2"/>
  <c r="C747" i="2"/>
  <c r="M746" i="2"/>
  <c r="N999" i="2"/>
  <c r="C1113" i="2"/>
  <c r="N1112" i="2"/>
  <c r="C1216" i="2"/>
  <c r="N1208" i="2"/>
  <c r="C1240" i="2"/>
  <c r="G1234" i="2"/>
  <c r="C1247" i="2"/>
  <c r="M1234" i="2"/>
  <c r="C1349" i="2"/>
  <c r="J1346" i="2"/>
  <c r="C1372" i="2"/>
  <c r="G1370" i="2"/>
  <c r="C1422" i="2"/>
  <c r="N1404" i="2"/>
  <c r="C1443" i="2"/>
  <c r="C1833" i="2"/>
  <c r="J1831" i="2"/>
  <c r="C1911" i="2"/>
  <c r="C2029" i="2"/>
  <c r="N2016" i="2"/>
  <c r="C2280" i="2"/>
  <c r="D2279" i="2"/>
  <c r="J746" i="2"/>
  <c r="M820" i="2"/>
  <c r="G878" i="2"/>
  <c r="C887" i="2"/>
  <c r="O917" i="2"/>
  <c r="O942" i="2"/>
  <c r="O999" i="2"/>
  <c r="C1006" i="2"/>
  <c r="M999" i="2"/>
  <c r="C1062" i="2"/>
  <c r="M1052" i="2"/>
  <c r="C1082" i="2"/>
  <c r="E1052" i="2"/>
  <c r="D1084" i="2"/>
  <c r="C1125" i="2"/>
  <c r="M1124" i="2"/>
  <c r="F1208" i="2"/>
  <c r="C1305" i="2"/>
  <c r="I1346" i="2"/>
  <c r="C1353" i="2"/>
  <c r="F1346" i="2"/>
  <c r="C1437" i="2"/>
  <c r="C1515" i="2"/>
  <c r="C1805" i="2"/>
  <c r="C1825" i="2"/>
  <c r="E1819" i="2"/>
  <c r="E1950" i="2"/>
  <c r="C1957" i="2"/>
  <c r="C1967" i="2"/>
  <c r="I1966" i="2"/>
  <c r="C2009" i="2"/>
  <c r="I1992" i="2"/>
  <c r="C2047" i="2"/>
  <c r="M2016" i="2"/>
  <c r="C2101" i="2"/>
  <c r="M2098" i="2"/>
  <c r="C2186" i="2"/>
  <c r="O2178" i="2"/>
  <c r="C2666" i="2"/>
  <c r="N2639" i="2"/>
  <c r="M672" i="2"/>
  <c r="C743" i="2"/>
  <c r="C751" i="2"/>
  <c r="N746" i="2"/>
  <c r="C802" i="2"/>
  <c r="C812" i="2"/>
  <c r="G820" i="2"/>
  <c r="M839" i="2"/>
  <c r="C858" i="2"/>
  <c r="M857" i="2"/>
  <c r="C874" i="2"/>
  <c r="C879" i="2"/>
  <c r="C888" i="2"/>
  <c r="C909" i="2"/>
  <c r="C915" i="2"/>
  <c r="M914" i="2"/>
  <c r="P917" i="2"/>
  <c r="I917" i="2"/>
  <c r="C926" i="2"/>
  <c r="N917" i="2"/>
  <c r="D942" i="2"/>
  <c r="M956" i="2"/>
  <c r="C981" i="2"/>
  <c r="C986" i="2"/>
  <c r="N987" i="2"/>
  <c r="G1020" i="2"/>
  <c r="C1030" i="2"/>
  <c r="N1020" i="2"/>
  <c r="C1046" i="2"/>
  <c r="C1048" i="2"/>
  <c r="C1050" i="2"/>
  <c r="O1052" i="2"/>
  <c r="C1054" i="2"/>
  <c r="C1063" i="2"/>
  <c r="G1084" i="2"/>
  <c r="C1092" i="2"/>
  <c r="C1094" i="2"/>
  <c r="C1104" i="2"/>
  <c r="N1101" i="2"/>
  <c r="N1131" i="2"/>
  <c r="C1157" i="2"/>
  <c r="M1156" i="2"/>
  <c r="G1175" i="2"/>
  <c r="C1203" i="2"/>
  <c r="C1207" i="2"/>
  <c r="C1211" i="2"/>
  <c r="C1214" i="2"/>
  <c r="H1234" i="2"/>
  <c r="C1268" i="2"/>
  <c r="E1234" i="2"/>
  <c r="C1287" i="2"/>
  <c r="C1347" i="2"/>
  <c r="D1346" i="2"/>
  <c r="C1352" i="2"/>
  <c r="N1370" i="2"/>
  <c r="C1382" i="2"/>
  <c r="D1370" i="2"/>
  <c r="C1435" i="2"/>
  <c r="C1466" i="2"/>
  <c r="C1475" i="2"/>
  <c r="C1491" i="2"/>
  <c r="C1498" i="2"/>
  <c r="C1680" i="2"/>
  <c r="C1721" i="2"/>
  <c r="C1723" i="2"/>
  <c r="C1744" i="2"/>
  <c r="C1764" i="2"/>
  <c r="C1767" i="2"/>
  <c r="C1782" i="2"/>
  <c r="C1800" i="2"/>
  <c r="C1999" i="2"/>
  <c r="D1992" i="2"/>
  <c r="I2065" i="2"/>
  <c r="G2290" i="2"/>
  <c r="P746" i="2"/>
  <c r="C786" i="2"/>
  <c r="C788" i="2"/>
  <c r="C807" i="2"/>
  <c r="E746" i="2"/>
  <c r="C818" i="2"/>
  <c r="C838" i="2"/>
  <c r="I820" i="2"/>
  <c r="C854" i="2"/>
  <c r="C868" i="2"/>
  <c r="M867" i="2"/>
  <c r="C882" i="2"/>
  <c r="Q917" i="2"/>
  <c r="C925" i="2"/>
  <c r="C948" i="2"/>
  <c r="C953" i="2"/>
  <c r="C968" i="2"/>
  <c r="C980" i="2"/>
  <c r="D999" i="2"/>
  <c r="C1000" i="2"/>
  <c r="Q999" i="2"/>
  <c r="C1015" i="2"/>
  <c r="M1045" i="2"/>
  <c r="C1088" i="2"/>
  <c r="M1084" i="2"/>
  <c r="N1115" i="2"/>
  <c r="C1129" i="2"/>
  <c r="D1124" i="2"/>
  <c r="C1183" i="2"/>
  <c r="C1185" i="2"/>
  <c r="C1192" i="2"/>
  <c r="C1198" i="2"/>
  <c r="C1202" i="2"/>
  <c r="C1213" i="2"/>
  <c r="C1261" i="2"/>
  <c r="C1298" i="2"/>
  <c r="C1359" i="2"/>
  <c r="M1370" i="2"/>
  <c r="C1378" i="2"/>
  <c r="C1420" i="2"/>
  <c r="G1404" i="2"/>
  <c r="C1425" i="2"/>
  <c r="C1454" i="2"/>
  <c r="L1432" i="2"/>
  <c r="C1463" i="2"/>
  <c r="C1653" i="2"/>
  <c r="C1735" i="2"/>
  <c r="C1826" i="2"/>
  <c r="G1819" i="2"/>
  <c r="C1829" i="2"/>
  <c r="I1819" i="2"/>
  <c r="C1900" i="2"/>
  <c r="N1831" i="2"/>
  <c r="C2081" i="2"/>
  <c r="E2065" i="2"/>
  <c r="C2205" i="2"/>
  <c r="M2201" i="2"/>
  <c r="C2207" i="2"/>
  <c r="N2201" i="2"/>
  <c r="C2284" i="2"/>
  <c r="N2282" i="2"/>
  <c r="M2639" i="2"/>
  <c r="C2640" i="2"/>
  <c r="M844" i="2"/>
  <c r="N878" i="2"/>
  <c r="R878" i="2"/>
  <c r="M917" i="2"/>
  <c r="N956" i="2"/>
  <c r="N993" i="2"/>
  <c r="D1020" i="2"/>
  <c r="D1052" i="2"/>
  <c r="M1101" i="2"/>
  <c r="M1131" i="2"/>
  <c r="F1175" i="2"/>
  <c r="N1175" i="2"/>
  <c r="R1370" i="2"/>
  <c r="E1404" i="2"/>
  <c r="M1404" i="2"/>
  <c r="M1819" i="2"/>
  <c r="D1831" i="2"/>
  <c r="C1881" i="2"/>
  <c r="C1949" i="2"/>
  <c r="M1948" i="2"/>
  <c r="M1950" i="2"/>
  <c r="C1959" i="2"/>
  <c r="C1990" i="2"/>
  <c r="C1996" i="2"/>
  <c r="C2015" i="2"/>
  <c r="C2026" i="2"/>
  <c r="O2016" i="2"/>
  <c r="D2060" i="2"/>
  <c r="M2065" i="2"/>
  <c r="C2076" i="2"/>
  <c r="C2112" i="2"/>
  <c r="C2127" i="2"/>
  <c r="Q2126" i="2"/>
  <c r="M2126" i="2"/>
  <c r="C2164" i="2"/>
  <c r="G2161" i="2"/>
  <c r="C2168" i="2"/>
  <c r="M2166" i="2"/>
  <c r="C2183" i="2"/>
  <c r="M2178" i="2"/>
  <c r="C2208" i="2"/>
  <c r="K2211" i="2"/>
  <c r="C2219" i="2"/>
  <c r="C2225" i="2"/>
  <c r="C2235" i="2"/>
  <c r="C2273" i="2"/>
  <c r="C2294" i="2"/>
  <c r="D2290" i="2"/>
  <c r="I2290" i="2"/>
  <c r="C2303" i="2"/>
  <c r="E2310" i="2"/>
  <c r="I2310" i="2"/>
  <c r="J2310" i="2"/>
  <c r="C2356" i="2"/>
  <c r="C2361" i="2"/>
  <c r="C2364" i="2"/>
  <c r="C2369" i="2"/>
  <c r="C2393" i="2"/>
  <c r="C2398" i="2"/>
  <c r="C2401" i="2"/>
  <c r="C2419" i="2"/>
  <c r="C2422" i="2"/>
  <c r="C2427" i="2"/>
  <c r="C2430" i="2"/>
  <c r="C2435" i="2"/>
  <c r="C2438" i="2"/>
  <c r="C2443" i="2"/>
  <c r="C2448" i="2"/>
  <c r="C2451" i="2"/>
  <c r="C2456" i="2"/>
  <c r="C2461" i="2"/>
  <c r="C2464" i="2"/>
  <c r="C2483" i="2"/>
  <c r="C2488" i="2"/>
  <c r="C2529" i="2"/>
  <c r="C2830" i="2"/>
  <c r="D2827" i="2"/>
  <c r="H2827" i="2"/>
  <c r="G2827" i="2"/>
  <c r="C3006" i="2"/>
  <c r="M2997" i="2"/>
  <c r="N3063" i="2"/>
  <c r="O3154" i="2"/>
  <c r="M1020" i="2"/>
  <c r="F1131" i="2"/>
  <c r="M1346" i="2"/>
  <c r="P1432" i="2"/>
  <c r="M1831" i="2"/>
  <c r="C1963" i="2"/>
  <c r="D1950" i="2"/>
  <c r="C1971" i="2"/>
  <c r="D1968" i="2"/>
  <c r="C2013" i="2"/>
  <c r="N2012" i="2"/>
  <c r="C2034" i="2"/>
  <c r="C2040" i="2"/>
  <c r="C2046" i="2"/>
  <c r="D2054" i="2"/>
  <c r="C2093" i="2"/>
  <c r="C2097" i="2"/>
  <c r="C2107" i="2"/>
  <c r="C2144" i="2"/>
  <c r="I2126" i="2"/>
  <c r="C2194" i="2"/>
  <c r="G2189" i="2"/>
  <c r="G2212" i="2"/>
  <c r="C2243" i="2"/>
  <c r="C2272" i="2"/>
  <c r="C2281" i="2"/>
  <c r="C2295" i="2"/>
  <c r="C2316" i="2"/>
  <c r="C2319" i="2"/>
  <c r="C2324" i="2"/>
  <c r="C2327" i="2"/>
  <c r="C2332" i="2"/>
  <c r="C2335" i="2"/>
  <c r="C2340" i="2"/>
  <c r="C2343" i="2"/>
  <c r="C2348" i="2"/>
  <c r="C2352" i="2"/>
  <c r="C2374" i="2"/>
  <c r="C2377" i="2"/>
  <c r="C2382" i="2"/>
  <c r="C2385" i="2"/>
  <c r="C2405" i="2"/>
  <c r="C2410" i="2"/>
  <c r="C2466" i="2"/>
  <c r="C2469" i="2"/>
  <c r="C2474" i="2"/>
  <c r="C2477" i="2"/>
  <c r="C2494" i="2"/>
  <c r="C2497" i="2"/>
  <c r="C2502" i="2"/>
  <c r="C2505" i="2"/>
  <c r="C2510" i="2"/>
  <c r="C2513" i="2"/>
  <c r="C2520" i="2"/>
  <c r="C2523" i="2"/>
  <c r="H2587" i="2"/>
  <c r="C2691" i="2"/>
  <c r="F2639" i="2"/>
  <c r="H2775" i="2"/>
  <c r="C3155" i="2"/>
  <c r="M3154" i="2"/>
  <c r="C1960" i="2"/>
  <c r="C1965" i="2"/>
  <c r="C1980" i="2"/>
  <c r="S1977" i="2"/>
  <c r="C2048" i="2"/>
  <c r="C2064" i="2"/>
  <c r="I2060" i="2"/>
  <c r="C2109" i="2"/>
  <c r="C2118" i="2"/>
  <c r="C2134" i="2"/>
  <c r="N2126" i="2"/>
  <c r="C2165" i="2"/>
  <c r="D2161" i="2"/>
  <c r="N2212" i="2"/>
  <c r="C2221" i="2"/>
  <c r="Q2212" i="2"/>
  <c r="C2236" i="2"/>
  <c r="C2248" i="2"/>
  <c r="C2251" i="2"/>
  <c r="C2297" i="2"/>
  <c r="C2305" i="2"/>
  <c r="N2310" i="2"/>
  <c r="C2321" i="2"/>
  <c r="C2357" i="2"/>
  <c r="C2360" i="2"/>
  <c r="C2365" i="2"/>
  <c r="C2368" i="2"/>
  <c r="C2394" i="2"/>
  <c r="C2397" i="2"/>
  <c r="C2402" i="2"/>
  <c r="C2418" i="2"/>
  <c r="C2423" i="2"/>
  <c r="C2426" i="2"/>
  <c r="C2431" i="2"/>
  <c r="C2434" i="2"/>
  <c r="C2439" i="2"/>
  <c r="C2444" i="2"/>
  <c r="C2447" i="2"/>
  <c r="C2452" i="2"/>
  <c r="C2455" i="2"/>
  <c r="C2460" i="2"/>
  <c r="C2484" i="2"/>
  <c r="C2487" i="2"/>
  <c r="C2598" i="2"/>
  <c r="Q2587" i="2"/>
  <c r="C2604" i="2"/>
  <c r="D2587" i="2"/>
  <c r="C2975" i="2"/>
  <c r="G2969" i="2"/>
  <c r="C3000" i="2"/>
  <c r="N2997" i="2"/>
  <c r="G3154" i="2"/>
  <c r="J2117" i="2"/>
  <c r="N2117" i="2"/>
  <c r="H2126" i="2"/>
  <c r="D2178" i="2"/>
  <c r="M2189" i="2"/>
  <c r="E2212" i="2"/>
  <c r="M2212" i="2"/>
  <c r="D2310" i="2"/>
  <c r="C2550" i="2"/>
  <c r="C2562" i="2"/>
  <c r="C2566" i="2"/>
  <c r="C2698" i="2"/>
  <c r="E2827" i="2"/>
  <c r="I2827" i="2"/>
  <c r="C2864" i="2"/>
  <c r="C2993" i="2"/>
  <c r="E2969" i="2"/>
  <c r="M3063" i="2"/>
  <c r="I3063" i="2"/>
  <c r="I3154" i="2"/>
  <c r="L3154" i="2"/>
  <c r="N2189" i="2"/>
  <c r="F2212" i="2"/>
  <c r="J2212" i="2"/>
  <c r="D2282" i="2"/>
  <c r="M2310" i="2"/>
  <c r="C2541" i="2"/>
  <c r="C2545" i="2"/>
  <c r="C2554" i="2"/>
  <c r="C2558" i="2"/>
  <c r="C2570" i="2"/>
  <c r="C2574" i="2"/>
  <c r="C2588" i="2"/>
  <c r="F2587" i="2"/>
  <c r="J2587" i="2"/>
  <c r="C2597" i="2"/>
  <c r="C2602" i="2"/>
  <c r="C2617" i="2"/>
  <c r="H2639" i="2"/>
  <c r="E2639" i="2"/>
  <c r="I2639" i="2"/>
  <c r="C2647" i="2"/>
  <c r="Q2639" i="2"/>
  <c r="C2697" i="2"/>
  <c r="C2712" i="2"/>
  <c r="C2755" i="2"/>
  <c r="C2762" i="2"/>
  <c r="C2770" i="2"/>
  <c r="C2794" i="2"/>
  <c r="C2810" i="2"/>
  <c r="C2828" i="2"/>
  <c r="F2827" i="2"/>
  <c r="C2839" i="2"/>
  <c r="C2842" i="2"/>
  <c r="C2865" i="2"/>
  <c r="C2878" i="2"/>
  <c r="C2889" i="2"/>
  <c r="C2943" i="2"/>
  <c r="M2969" i="2"/>
  <c r="C3005" i="2"/>
  <c r="G2997" i="2"/>
  <c r="C3012" i="2"/>
  <c r="C3016" i="2"/>
  <c r="C3019" i="2"/>
  <c r="C3021" i="2"/>
  <c r="C3030" i="2"/>
  <c r="C3035" i="2"/>
  <c r="C3043" i="2"/>
  <c r="C3064" i="2"/>
  <c r="D3063" i="2"/>
  <c r="E3063" i="2"/>
  <c r="C3093" i="2"/>
  <c r="C3108" i="2"/>
  <c r="C3116" i="2"/>
  <c r="C3118" i="2"/>
  <c r="C3135" i="2"/>
  <c r="C3164" i="2"/>
  <c r="Q3154" i="2"/>
  <c r="C3198" i="2"/>
  <c r="C3200" i="2"/>
  <c r="C2533" i="2"/>
  <c r="C2537" i="2"/>
  <c r="C2581" i="2"/>
  <c r="E2587" i="2"/>
  <c r="I2587" i="2"/>
  <c r="C2590" i="2"/>
  <c r="C2601" i="2"/>
  <c r="C2607" i="2"/>
  <c r="C2611" i="2"/>
  <c r="C2637" i="2"/>
  <c r="C2645" i="2"/>
  <c r="D2639" i="2"/>
  <c r="C2653" i="2"/>
  <c r="C2678" i="2"/>
  <c r="C2689" i="2"/>
  <c r="C2705" i="2"/>
  <c r="C2730" i="2"/>
  <c r="C2743" i="2"/>
  <c r="C2745" i="2"/>
  <c r="C2759" i="2"/>
  <c r="G2775" i="2"/>
  <c r="C2791" i="2"/>
  <c r="C2793" i="2"/>
  <c r="C2803" i="2"/>
  <c r="D2775" i="2"/>
  <c r="C2812" i="2"/>
  <c r="C2821" i="2"/>
  <c r="C2847" i="2"/>
  <c r="C2849" i="2"/>
  <c r="C2854" i="2"/>
  <c r="C2859" i="2"/>
  <c r="C2861" i="2"/>
  <c r="C2899" i="2"/>
  <c r="C2907" i="2"/>
  <c r="C2918" i="2"/>
  <c r="D2969" i="2"/>
  <c r="C2977" i="2"/>
  <c r="C3008" i="2"/>
  <c r="C3014" i="2"/>
  <c r="D2997" i="2"/>
  <c r="C3026" i="2"/>
  <c r="C3049" i="2"/>
  <c r="C3069" i="2"/>
  <c r="C3073" i="2"/>
  <c r="C3076" i="2"/>
  <c r="C3120" i="2"/>
  <c r="C3134" i="2"/>
  <c r="C3142" i="2"/>
  <c r="C3144" i="2"/>
  <c r="C3146" i="2"/>
  <c r="C3148" i="2"/>
  <c r="C3158" i="2"/>
  <c r="C3189" i="2"/>
  <c r="E3154" i="2"/>
  <c r="C3195" i="2"/>
  <c r="J3154" i="2"/>
  <c r="F2775" i="2"/>
  <c r="C2776" i="2"/>
  <c r="J2997" i="2"/>
  <c r="D3154" i="2"/>
  <c r="C4462" i="2"/>
  <c r="D4454" i="2"/>
  <c r="C3302" i="2"/>
  <c r="C3328" i="2"/>
  <c r="C3387" i="2"/>
  <c r="C3433" i="2"/>
  <c r="C3518" i="2"/>
  <c r="C3520" i="2"/>
  <c r="C3529" i="2"/>
  <c r="C3570" i="2"/>
  <c r="C3608" i="2"/>
  <c r="C3670" i="2"/>
  <c r="C3672" i="2"/>
  <c r="C3704" i="2"/>
  <c r="C3753" i="2"/>
  <c r="C3221" i="2"/>
  <c r="C3292" i="2"/>
  <c r="C3334" i="2"/>
  <c r="C3341" i="2"/>
  <c r="C3488" i="2"/>
  <c r="C3494" i="2"/>
  <c r="C3539" i="2"/>
  <c r="C3544" i="2"/>
  <c r="C3567" i="2"/>
  <c r="C3589" i="2"/>
  <c r="C3653" i="2"/>
  <c r="C3656" i="2"/>
  <c r="C3663" i="2"/>
  <c r="J4454" i="2"/>
  <c r="C4657" i="2"/>
  <c r="C3766" i="2"/>
  <c r="C3854" i="2"/>
  <c r="C3883" i="2"/>
  <c r="C3899" i="2"/>
  <c r="C4066" i="2"/>
  <c r="C4139" i="2"/>
  <c r="C4158" i="2"/>
  <c r="C4522" i="2"/>
  <c r="G4454" i="2"/>
  <c r="C3828" i="2"/>
  <c r="C3836" i="2"/>
  <c r="C3856" i="2"/>
  <c r="C3979" i="2"/>
  <c r="C4025" i="2"/>
  <c r="C4103" i="2"/>
  <c r="C4189" i="2"/>
  <c r="C4568" i="2"/>
  <c r="O4454" i="2"/>
  <c r="C4699" i="2"/>
  <c r="Q4679" i="2"/>
  <c r="S4792" i="2"/>
  <c r="C4795" i="2"/>
  <c r="C4838" i="2"/>
  <c r="D4822" i="2"/>
  <c r="C4878" i="2"/>
  <c r="O4876" i="2"/>
  <c r="C4891" i="2"/>
  <c r="G4887" i="2"/>
  <c r="C4279" i="2"/>
  <c r="C4305" i="2"/>
  <c r="C4316" i="2"/>
  <c r="C4328" i="2"/>
  <c r="C4469" i="2"/>
  <c r="Q4454" i="2"/>
  <c r="I4454" i="2"/>
  <c r="C4673" i="2"/>
  <c r="C4270" i="2"/>
  <c r="C4273" i="2"/>
  <c r="C4419" i="2"/>
  <c r="N4454" i="2"/>
  <c r="C4470" i="2"/>
  <c r="C4492" i="2"/>
  <c r="M4454" i="2"/>
  <c r="C4692" i="2"/>
  <c r="C4738" i="2"/>
  <c r="O4679" i="2"/>
  <c r="N4757" i="2"/>
  <c r="M4798" i="2"/>
  <c r="C4799" i="2"/>
  <c r="C4511" i="2"/>
  <c r="C4583" i="2"/>
  <c r="C4590" i="2"/>
  <c r="C4598" i="2"/>
  <c r="G4679" i="2"/>
  <c r="C4694" i="2"/>
  <c r="C4713" i="2"/>
  <c r="D4679" i="2"/>
  <c r="C4753" i="2"/>
  <c r="C4761" i="2"/>
  <c r="D4757" i="2"/>
  <c r="C4766" i="2"/>
  <c r="C4770" i="2"/>
  <c r="C4948" i="2"/>
  <c r="N4928" i="2"/>
  <c r="C4574" i="2"/>
  <c r="C4592" i="2"/>
  <c r="C4712" i="2"/>
  <c r="C4721" i="2"/>
  <c r="J4679" i="2"/>
  <c r="C4819" i="2"/>
  <c r="M4817" i="2"/>
  <c r="J4757" i="2"/>
  <c r="C4830" i="2"/>
  <c r="M4822" i="2"/>
  <c r="C4886" i="2"/>
  <c r="D4883" i="2"/>
  <c r="C4908" i="2"/>
  <c r="O4887" i="2"/>
  <c r="G4757" i="2"/>
  <c r="C4784" i="2"/>
  <c r="C4791" i="2"/>
  <c r="C4809" i="2"/>
  <c r="D4807" i="2"/>
  <c r="C4824" i="2"/>
  <c r="C4841" i="2"/>
  <c r="C4922" i="2"/>
  <c r="D4918" i="2"/>
  <c r="C4935" i="2"/>
  <c r="G4928" i="2"/>
  <c r="C4973" i="2"/>
  <c r="J4969" i="2"/>
  <c r="C5143" i="2"/>
  <c r="O5140" i="2"/>
  <c r="C4797" i="2"/>
  <c r="C4803" i="2"/>
  <c r="C4893" i="2"/>
  <c r="C4997" i="2"/>
  <c r="J4981" i="2"/>
  <c r="C5011" i="2"/>
  <c r="F4981" i="2"/>
  <c r="C5037" i="2"/>
  <c r="N4981" i="2"/>
  <c r="E4822" i="2"/>
  <c r="M4887" i="2"/>
  <c r="D4928" i="2"/>
  <c r="I4928" i="2"/>
  <c r="C5006" i="2"/>
  <c r="O4981" i="2"/>
  <c r="N4822" i="2"/>
  <c r="D4876" i="2"/>
  <c r="N4887" i="2"/>
  <c r="M4918" i="2"/>
  <c r="C4931" i="2"/>
  <c r="C4980" i="2"/>
  <c r="M4981" i="2"/>
  <c r="C4990" i="2"/>
  <c r="D4981" i="2"/>
  <c r="C5024" i="2"/>
  <c r="C5026" i="2"/>
  <c r="C4930" i="2"/>
  <c r="M4928" i="2"/>
  <c r="C4944" i="2"/>
  <c r="C5009" i="2"/>
  <c r="G4981" i="2"/>
  <c r="S4981" i="2"/>
  <c r="C5086" i="2"/>
  <c r="C5124" i="2"/>
  <c r="M5122" i="2"/>
  <c r="C5163" i="2"/>
  <c r="D5157" i="2"/>
  <c r="H4981" i="2"/>
  <c r="C5054" i="2"/>
  <c r="C5060" i="2"/>
  <c r="C5067" i="2"/>
  <c r="C5080" i="2"/>
  <c r="C5082" i="2"/>
  <c r="C5091" i="2"/>
  <c r="C5093" i="2"/>
  <c r="C5107" i="2"/>
  <c r="C5112" i="2"/>
  <c r="C5125" i="2"/>
  <c r="C5165" i="2"/>
  <c r="Q5157" i="2"/>
  <c r="C5181" i="2"/>
  <c r="G5157" i="2"/>
  <c r="C5188" i="2"/>
  <c r="C5190" i="2"/>
  <c r="O5194" i="2"/>
  <c r="C5066" i="2"/>
  <c r="C5123" i="2"/>
  <c r="D5122" i="2"/>
  <c r="C5156" i="2"/>
  <c r="C5177" i="2"/>
  <c r="N1432" i="1"/>
  <c r="O10" i="1"/>
  <c r="K10" i="1"/>
  <c r="I1106" i="1"/>
  <c r="O1432" i="1"/>
  <c r="O1106" i="1" s="1"/>
  <c r="K2211" i="1"/>
  <c r="I2211" i="1"/>
  <c r="M2211" i="1"/>
  <c r="J2310" i="1"/>
  <c r="J2211" i="1" s="1"/>
  <c r="P3701" i="1" l="1"/>
  <c r="P4690" i="1"/>
  <c r="L4690" i="1" s="1"/>
  <c r="Q4690" i="1" s="1"/>
  <c r="R4690" i="1" s="1"/>
  <c r="C2065" i="2"/>
  <c r="C1343" i="2"/>
  <c r="AJ1344" i="1"/>
  <c r="P3361" i="1"/>
  <c r="L3361" i="1" s="1"/>
  <c r="Q3361" i="1" s="1"/>
  <c r="R3361" i="1" s="1"/>
  <c r="P5158" i="1"/>
  <c r="L5158" i="1" s="1"/>
  <c r="Q5158" i="1" s="1"/>
  <c r="R5158" i="1" s="1"/>
  <c r="P1832" i="1"/>
  <c r="L1832" i="1" s="1"/>
  <c r="Q1832" i="1" s="1"/>
  <c r="R1832" i="1" s="1"/>
  <c r="P1622" i="1"/>
  <c r="L1622" i="1" s="1"/>
  <c r="Q1622" i="1" s="1"/>
  <c r="R1622" i="1" s="1"/>
  <c r="P4689" i="1"/>
  <c r="L4689" i="1" s="1"/>
  <c r="Q4689" i="1" s="1"/>
  <c r="R4689" i="1" s="1"/>
  <c r="P1797" i="1"/>
  <c r="L1797" i="1" s="1"/>
  <c r="Q1797" i="1" s="1"/>
  <c r="R1797" i="1" s="1"/>
  <c r="P1796" i="1"/>
  <c r="L1796" i="1" s="1"/>
  <c r="Q1796" i="1" s="1"/>
  <c r="R1796" i="1" s="1"/>
  <c r="P3441" i="1"/>
  <c r="L3441" i="1" s="1"/>
  <c r="Q3441" i="1" s="1"/>
  <c r="R3441" i="1" s="1"/>
  <c r="P2937" i="1"/>
  <c r="L2937" i="1" s="1"/>
  <c r="Q2937" i="1" s="1"/>
  <c r="R2937" i="1" s="1"/>
  <c r="P1434" i="1"/>
  <c r="L1434" i="1" s="1"/>
  <c r="Q1434" i="1" s="1"/>
  <c r="R1434" i="1" s="1"/>
  <c r="P3362" i="1"/>
  <c r="L3362" i="1" s="1"/>
  <c r="Q3362" i="1" s="1"/>
  <c r="R3362" i="1" s="1"/>
  <c r="P1456" i="1"/>
  <c r="L1456" i="1" s="1"/>
  <c r="Q1456" i="1" s="1"/>
  <c r="R1456" i="1" s="1"/>
  <c r="A14" i="1"/>
  <c r="L1791" i="1"/>
  <c r="L1683" i="1"/>
  <c r="G2310" i="2"/>
  <c r="L421" i="1"/>
  <c r="L654" i="1"/>
  <c r="L129" i="1"/>
  <c r="L1789" i="1"/>
  <c r="A1137" i="1"/>
  <c r="A1111" i="2"/>
  <c r="A1138" i="2"/>
  <c r="A14" i="2"/>
  <c r="A2215" i="2"/>
  <c r="L1786" i="1"/>
  <c r="P3567" i="1"/>
  <c r="P3200" i="1"/>
  <c r="P3220" i="1"/>
  <c r="L3220" i="1" s="1"/>
  <c r="P3222" i="1"/>
  <c r="L3222" i="1" s="1"/>
  <c r="P4758" i="1"/>
  <c r="L4758" i="1" s="1"/>
  <c r="Q4758" i="1" s="1"/>
  <c r="R4758" i="1" s="1"/>
  <c r="P3454" i="1"/>
  <c r="L3454" i="1" s="1"/>
  <c r="Q3454" i="1" s="1"/>
  <c r="R3454" i="1" s="1"/>
  <c r="P1503" i="1"/>
  <c r="L1503" i="1" s="1"/>
  <c r="Q1503" i="1" s="1"/>
  <c r="R1503" i="1" s="1"/>
  <c r="P3270" i="1"/>
  <c r="L3270" i="1" s="1"/>
  <c r="P3765" i="1"/>
  <c r="L3765" i="1" s="1"/>
  <c r="Q3765" i="1" s="1"/>
  <c r="R3765" i="1" s="1"/>
  <c r="P1453" i="1"/>
  <c r="L1453" i="1" s="1"/>
  <c r="Q1453" i="1" s="1"/>
  <c r="R1453" i="1" s="1"/>
  <c r="P167" i="1"/>
  <c r="L167" i="1" s="1"/>
  <c r="Q167" i="1" s="1"/>
  <c r="R167" i="1" s="1"/>
  <c r="P12" i="1"/>
  <c r="L12" i="1" s="1"/>
  <c r="P3426" i="1"/>
  <c r="L3426" i="1" s="1"/>
  <c r="P3429" i="1"/>
  <c r="L3429" i="1" s="1"/>
  <c r="P2211" i="2"/>
  <c r="F2310" i="2"/>
  <c r="H2310" i="2"/>
  <c r="P1106" i="2"/>
  <c r="L2211" i="2"/>
  <c r="L1106" i="2"/>
  <c r="L10" i="2"/>
  <c r="N1106" i="1"/>
  <c r="L4401" i="1"/>
  <c r="L628" i="1"/>
  <c r="L4342" i="1"/>
  <c r="L1817" i="1"/>
  <c r="L669" i="1"/>
  <c r="L1711" i="1"/>
  <c r="M1234" i="1"/>
  <c r="M1106" i="1" s="1"/>
  <c r="C11" i="2"/>
  <c r="P616" i="1"/>
  <c r="P5156" i="1"/>
  <c r="L5156" i="1" s="1"/>
  <c r="P4931" i="1"/>
  <c r="L4931" i="1" s="1"/>
  <c r="P4908" i="1"/>
  <c r="L4908" i="1" s="1"/>
  <c r="P2460" i="1"/>
  <c r="P2410" i="1"/>
  <c r="P2235" i="1"/>
  <c r="P2168" i="1"/>
  <c r="P2015" i="1"/>
  <c r="P1463" i="1"/>
  <c r="P1213" i="1"/>
  <c r="P980" i="1"/>
  <c r="P948" i="1"/>
  <c r="P882" i="1"/>
  <c r="P854" i="1"/>
  <c r="P1999" i="1"/>
  <c r="P1764" i="1"/>
  <c r="P1680" i="1"/>
  <c r="P1466" i="1"/>
  <c r="P1382" i="1"/>
  <c r="P1347" i="1"/>
  <c r="P1203" i="1"/>
  <c r="P986" i="1"/>
  <c r="P909" i="1"/>
  <c r="P812" i="1"/>
  <c r="P2029" i="1"/>
  <c r="P1349" i="1"/>
  <c r="P747" i="1"/>
  <c r="P793" i="1"/>
  <c r="P685" i="1"/>
  <c r="P918" i="1"/>
  <c r="P1354" i="1"/>
  <c r="P1097" i="1"/>
  <c r="P933" i="1"/>
  <c r="P742" i="1"/>
  <c r="P728" i="1"/>
  <c r="P717" i="1"/>
  <c r="P4740" i="1"/>
  <c r="L4740" i="1" s="1"/>
  <c r="P4722" i="1"/>
  <c r="L4722" i="1" s="1"/>
  <c r="P4693" i="1"/>
  <c r="L4693" i="1" s="1"/>
  <c r="P136" i="1"/>
  <c r="P123" i="1"/>
  <c r="P43" i="1"/>
  <c r="L43" i="1" s="1"/>
  <c r="P201" i="1"/>
  <c r="P2744" i="1"/>
  <c r="P2584" i="1"/>
  <c r="P673" i="1"/>
  <c r="P3157" i="1"/>
  <c r="P3011" i="1"/>
  <c r="P210" i="1"/>
  <c r="P3119" i="1"/>
  <c r="P2896" i="1"/>
  <c r="P2784" i="1"/>
  <c r="P2657" i="1"/>
  <c r="P2585" i="1"/>
  <c r="P2571" i="1"/>
  <c r="P2564" i="1"/>
  <c r="P2557" i="1"/>
  <c r="P2549" i="1"/>
  <c r="P2536" i="1"/>
  <c r="P2528" i="1"/>
  <c r="P2522" i="1"/>
  <c r="P2516" i="1"/>
  <c r="P2508" i="1"/>
  <c r="P2501" i="1"/>
  <c r="P2495" i="1"/>
  <c r="P2486" i="1"/>
  <c r="P2479" i="1"/>
  <c r="P2472" i="1"/>
  <c r="P2463" i="1"/>
  <c r="P2454" i="1"/>
  <c r="P2445" i="1"/>
  <c r="P2424" i="1"/>
  <c r="P2414" i="1"/>
  <c r="P2407" i="1"/>
  <c r="P2399" i="1"/>
  <c r="P2390" i="1"/>
  <c r="P2383" i="1"/>
  <c r="P2376" i="1"/>
  <c r="P2370" i="1"/>
  <c r="P2358" i="1"/>
  <c r="P2347" i="1"/>
  <c r="P2341" i="1"/>
  <c r="P2333" i="1"/>
  <c r="P2326" i="1"/>
  <c r="P2318" i="1"/>
  <c r="P5125" i="1"/>
  <c r="L5125" i="1" s="1"/>
  <c r="P5091" i="1"/>
  <c r="L5091" i="1" s="1"/>
  <c r="P5060" i="1"/>
  <c r="L5060" i="1" s="1"/>
  <c r="P5163" i="1"/>
  <c r="L5163" i="1" s="1"/>
  <c r="P4598" i="1"/>
  <c r="L4598" i="1" s="1"/>
  <c r="P4799" i="1"/>
  <c r="L4799" i="1" s="1"/>
  <c r="P4738" i="1"/>
  <c r="L4738" i="1" s="1"/>
  <c r="P4470" i="1"/>
  <c r="L4470" i="1" s="1"/>
  <c r="P4270" i="1"/>
  <c r="L4270" i="1" s="1"/>
  <c r="P4025" i="1"/>
  <c r="L4025" i="1" s="1"/>
  <c r="P4139" i="1"/>
  <c r="L4139" i="1" s="1"/>
  <c r="P3854" i="1"/>
  <c r="L3854" i="1" s="1"/>
  <c r="P3589" i="1"/>
  <c r="L3589" i="1" s="1"/>
  <c r="P3494" i="1"/>
  <c r="L3494" i="1" s="1"/>
  <c r="P3292" i="1"/>
  <c r="L3292" i="1" s="1"/>
  <c r="P3672" i="1"/>
  <c r="L3672" i="1" s="1"/>
  <c r="P3529" i="1"/>
  <c r="L3529" i="1" s="1"/>
  <c r="P3387" i="1"/>
  <c r="L3387" i="1" s="1"/>
  <c r="P4462" i="1"/>
  <c r="L4462" i="1" s="1"/>
  <c r="P2776" i="1"/>
  <c r="P2607" i="1"/>
  <c r="P3093" i="1"/>
  <c r="P3019" i="1"/>
  <c r="P2770" i="1"/>
  <c r="P2993" i="1"/>
  <c r="P2444" i="1"/>
  <c r="P2397" i="1"/>
  <c r="P2305" i="1"/>
  <c r="P1965" i="1"/>
  <c r="P2144" i="1"/>
  <c r="P2483" i="1"/>
  <c r="P2435" i="1"/>
  <c r="P2208" i="1"/>
  <c r="P1881" i="1"/>
  <c r="P2640" i="1"/>
  <c r="P1185" i="1"/>
  <c r="P1092" i="1"/>
  <c r="P743" i="1"/>
  <c r="P1353" i="1"/>
  <c r="P1833" i="1"/>
  <c r="P1240" i="1"/>
  <c r="L13" i="1"/>
  <c r="P3350" i="1"/>
  <c r="L3350" i="1" s="1"/>
  <c r="P3903" i="1"/>
  <c r="L3903" i="1" s="1"/>
  <c r="P1961" i="1"/>
  <c r="P1366" i="1"/>
  <c r="P1348" i="1"/>
  <c r="P1031" i="1"/>
  <c r="P1090" i="1"/>
  <c r="P921" i="1"/>
  <c r="P736" i="1"/>
  <c r="P725" i="1"/>
  <c r="P4751" i="1"/>
  <c r="L4751" i="1" s="1"/>
  <c r="P4728" i="1"/>
  <c r="L4728" i="1" s="1"/>
  <c r="P4716" i="1"/>
  <c r="L4716" i="1" s="1"/>
  <c r="P4685" i="1"/>
  <c r="L4685" i="1" s="1"/>
  <c r="P207" i="1"/>
  <c r="P194" i="1"/>
  <c r="P2433" i="1"/>
  <c r="P5037" i="1"/>
  <c r="L5037" i="1" s="1"/>
  <c r="P4997" i="1"/>
  <c r="L4997" i="1" s="1"/>
  <c r="P4841" i="1"/>
  <c r="L4841" i="1" s="1"/>
  <c r="P4791" i="1"/>
  <c r="L4791" i="1" s="1"/>
  <c r="P4830" i="1"/>
  <c r="L4830" i="1" s="1"/>
  <c r="P4574" i="1"/>
  <c r="L4574" i="1" s="1"/>
  <c r="P4766" i="1"/>
  <c r="L4766" i="1" s="1"/>
  <c r="P4305" i="1"/>
  <c r="L4305" i="1" s="1"/>
  <c r="P4795" i="1"/>
  <c r="L4795" i="1" s="1"/>
  <c r="P3828" i="1"/>
  <c r="L3828" i="1" s="1"/>
  <c r="P5123" i="1"/>
  <c r="L5123" i="1" s="1"/>
  <c r="P5190" i="1"/>
  <c r="L5190" i="1" s="1"/>
  <c r="P5080" i="1"/>
  <c r="L5080" i="1" s="1"/>
  <c r="P3146" i="1"/>
  <c r="P3120" i="1"/>
  <c r="P3049" i="1"/>
  <c r="P3008" i="1"/>
  <c r="P2907" i="1"/>
  <c r="P2847" i="1"/>
  <c r="P2803" i="1"/>
  <c r="P2759" i="1"/>
  <c r="P2705" i="1"/>
  <c r="P3135" i="1"/>
  <c r="P3043" i="1"/>
  <c r="P3005" i="1"/>
  <c r="P2878" i="1"/>
  <c r="P2697" i="1"/>
  <c r="P2597" i="1"/>
  <c r="P2574" i="1"/>
  <c r="P2545" i="1"/>
  <c r="P2566" i="1"/>
  <c r="P2426" i="1"/>
  <c r="P2360" i="1"/>
  <c r="P2236" i="1"/>
  <c r="P2118" i="1"/>
  <c r="P2048" i="1"/>
  <c r="P2523" i="1"/>
  <c r="P2505" i="1"/>
  <c r="P2477" i="1"/>
  <c r="P2377" i="1"/>
  <c r="P2343" i="1"/>
  <c r="P2327" i="1"/>
  <c r="P2295" i="1"/>
  <c r="P2451" i="1"/>
  <c r="P2419" i="1"/>
  <c r="P2369" i="1"/>
  <c r="P1735" i="1"/>
  <c r="P1425" i="1"/>
  <c r="P1015" i="1"/>
  <c r="P1422" i="1"/>
  <c r="P1113" i="1"/>
  <c r="P507" i="1"/>
  <c r="P110" i="1"/>
  <c r="P220" i="1"/>
  <c r="P112" i="1"/>
  <c r="P848" i="1"/>
  <c r="P2174" i="1"/>
  <c r="P1360" i="1"/>
  <c r="P1037" i="1"/>
  <c r="P1025" i="1"/>
  <c r="P1086" i="1"/>
  <c r="P937" i="1"/>
  <c r="P732" i="1"/>
  <c r="P4745" i="1"/>
  <c r="L4745" i="1" s="1"/>
  <c r="P4734" i="1"/>
  <c r="L4734" i="1" s="1"/>
  <c r="P4708" i="1"/>
  <c r="L4708" i="1" s="1"/>
  <c r="P4700" i="1"/>
  <c r="L4700" i="1" s="1"/>
  <c r="P4681" i="1"/>
  <c r="L4681" i="1" s="1"/>
  <c r="P128" i="1"/>
  <c r="P117" i="1"/>
  <c r="P109" i="1"/>
  <c r="P40" i="1"/>
  <c r="L40" i="1" s="1"/>
  <c r="P3344" i="1"/>
  <c r="L3344" i="1" s="1"/>
  <c r="P196" i="1"/>
  <c r="P156" i="1"/>
  <c r="P149" i="1"/>
  <c r="P2543" i="1"/>
  <c r="P5107" i="1"/>
  <c r="L5107" i="1" s="1"/>
  <c r="P5124" i="1"/>
  <c r="L5124" i="1" s="1"/>
  <c r="P5009" i="1"/>
  <c r="L5009" i="1" s="1"/>
  <c r="P5026" i="1"/>
  <c r="L5026" i="1" s="1"/>
  <c r="P2312" i="1"/>
  <c r="P2275" i="1"/>
  <c r="P2267" i="1"/>
  <c r="P2262" i="1"/>
  <c r="P2257" i="1"/>
  <c r="P2250" i="1"/>
  <c r="P2244" i="1"/>
  <c r="P2240" i="1"/>
  <c r="P2232" i="1"/>
  <c r="P2227" i="1"/>
  <c r="P2217" i="1"/>
  <c r="P2086" i="1"/>
  <c r="P2079" i="1"/>
  <c r="P2074" i="1"/>
  <c r="P2070" i="1"/>
  <c r="P1987" i="1"/>
  <c r="P1824" i="1"/>
  <c r="P1169" i="1"/>
  <c r="P1159" i="1"/>
  <c r="P852" i="1"/>
  <c r="P843" i="1"/>
  <c r="P1784" i="1"/>
  <c r="P792" i="1"/>
  <c r="P2286" i="1"/>
  <c r="P2202" i="1"/>
  <c r="P2192" i="1"/>
  <c r="P2181" i="1"/>
  <c r="P212" i="1"/>
  <c r="P1406" i="1"/>
  <c r="P996" i="1"/>
  <c r="P959" i="1"/>
  <c r="P88" i="1"/>
  <c r="P250" i="1"/>
  <c r="P1436" i="1"/>
  <c r="P1248" i="1"/>
  <c r="P1191" i="1"/>
  <c r="P1139" i="1"/>
  <c r="P1127" i="1"/>
  <c r="P960" i="1"/>
  <c r="P901" i="1"/>
  <c r="P269" i="1"/>
  <c r="P2170" i="1"/>
  <c r="P2129" i="1"/>
  <c r="P2119" i="1"/>
  <c r="P2092" i="1"/>
  <c r="P2090" i="1"/>
  <c r="P2061" i="1"/>
  <c r="P2056" i="1"/>
  <c r="P1994" i="1"/>
  <c r="P1979" i="1"/>
  <c r="P1902" i="1"/>
  <c r="P1836" i="1"/>
  <c r="P1451" i="1"/>
  <c r="P1210" i="1"/>
  <c r="P1023" i="1"/>
  <c r="P2103" i="1"/>
  <c r="P945" i="1"/>
  <c r="P859" i="1"/>
  <c r="P823" i="1"/>
  <c r="P1042" i="1"/>
  <c r="P94" i="1"/>
  <c r="P17" i="1"/>
  <c r="L17" i="1" s="1"/>
  <c r="P734" i="1"/>
  <c r="P722" i="1"/>
  <c r="P696" i="1"/>
  <c r="P927" i="1"/>
  <c r="P2030" i="1"/>
  <c r="P2140" i="1"/>
  <c r="P2579" i="1"/>
  <c r="P2836" i="1"/>
  <c r="P3130" i="1"/>
  <c r="P3113" i="1"/>
  <c r="P3096" i="1"/>
  <c r="P3080" i="1"/>
  <c r="P5145" i="1"/>
  <c r="L5145" i="1" s="1"/>
  <c r="P4682" i="1"/>
  <c r="L4682" i="1" s="1"/>
  <c r="P3393" i="1"/>
  <c r="L3393" i="1" s="1"/>
  <c r="P3389" i="1"/>
  <c r="L3389" i="1" s="1"/>
  <c r="P3384" i="1"/>
  <c r="L3384" i="1" s="1"/>
  <c r="P3380" i="1"/>
  <c r="L3380" i="1" s="1"/>
  <c r="P3373" i="1"/>
  <c r="L3373" i="1" s="1"/>
  <c r="P3369" i="1"/>
  <c r="L3369" i="1" s="1"/>
  <c r="P3365" i="1"/>
  <c r="L3365" i="1" s="1"/>
  <c r="P3359" i="1"/>
  <c r="L3359" i="1" s="1"/>
  <c r="P3355" i="1"/>
  <c r="L3355" i="1" s="1"/>
  <c r="P3351" i="1"/>
  <c r="L3351" i="1" s="1"/>
  <c r="P3346" i="1"/>
  <c r="L3346" i="1" s="1"/>
  <c r="P3340" i="1"/>
  <c r="L3340" i="1" s="1"/>
  <c r="P3336" i="1"/>
  <c r="L3336" i="1" s="1"/>
  <c r="P3331" i="1"/>
  <c r="L3331" i="1" s="1"/>
  <c r="P3326" i="1"/>
  <c r="L3326" i="1" s="1"/>
  <c r="P3321" i="1"/>
  <c r="L3321" i="1" s="1"/>
  <c r="P3317" i="1"/>
  <c r="L3317" i="1" s="1"/>
  <c r="P3313" i="1"/>
  <c r="L3313" i="1" s="1"/>
  <c r="P3309" i="1"/>
  <c r="L3309" i="1" s="1"/>
  <c r="P3305" i="1"/>
  <c r="L3305" i="1" s="1"/>
  <c r="P5118" i="1"/>
  <c r="L5118" i="1" s="1"/>
  <c r="P5078" i="1"/>
  <c r="L5078" i="1" s="1"/>
  <c r="P5050" i="1"/>
  <c r="L5050" i="1" s="1"/>
  <c r="P5022" i="1"/>
  <c r="L5022" i="1" s="1"/>
  <c r="P4998" i="1"/>
  <c r="L4998" i="1" s="1"/>
  <c r="P4914" i="1"/>
  <c r="L4914" i="1" s="1"/>
  <c r="P4898" i="1"/>
  <c r="L4898" i="1" s="1"/>
  <c r="P3297" i="1"/>
  <c r="L3297" i="1" s="1"/>
  <c r="P3293" i="1"/>
  <c r="L3293" i="1" s="1"/>
  <c r="P3288" i="1"/>
  <c r="L3288" i="1" s="1"/>
  <c r="P3284" i="1"/>
  <c r="L3284" i="1" s="1"/>
  <c r="P3280" i="1"/>
  <c r="L3280" i="1" s="1"/>
  <c r="P3276" i="1"/>
  <c r="L3276" i="1" s="1"/>
  <c r="P3272" i="1"/>
  <c r="L3272" i="1" s="1"/>
  <c r="P3265" i="1"/>
  <c r="L3265" i="1" s="1"/>
  <c r="P3261" i="1"/>
  <c r="L3261" i="1" s="1"/>
  <c r="P3257" i="1"/>
  <c r="L3257" i="1" s="1"/>
  <c r="P3251" i="1"/>
  <c r="L3251" i="1" s="1"/>
  <c r="P3247" i="1"/>
  <c r="L3247" i="1" s="1"/>
  <c r="P3243" i="1"/>
  <c r="L3243" i="1" s="1"/>
  <c r="P3239" i="1"/>
  <c r="L3239" i="1" s="1"/>
  <c r="P3234" i="1"/>
  <c r="L3234" i="1" s="1"/>
  <c r="P3230" i="1"/>
  <c r="L3230" i="1" s="1"/>
  <c r="P3226" i="1"/>
  <c r="L3226" i="1" s="1"/>
  <c r="P3216" i="1"/>
  <c r="L3216" i="1" s="1"/>
  <c r="P3212" i="1"/>
  <c r="L3212" i="1" s="1"/>
  <c r="P3204" i="1"/>
  <c r="P3197" i="1"/>
  <c r="P3192" i="1"/>
  <c r="P3187" i="1"/>
  <c r="P3183" i="1"/>
  <c r="P3179" i="1"/>
  <c r="P3175" i="1"/>
  <c r="P3171" i="1"/>
  <c r="P3167" i="1"/>
  <c r="P3162" i="1"/>
  <c r="P3156" i="1"/>
  <c r="P3151" i="1"/>
  <c r="P3143" i="1"/>
  <c r="P3137" i="1"/>
  <c r="P3131" i="1"/>
  <c r="P3125" i="1"/>
  <c r="P3114" i="1"/>
  <c r="P3107" i="1"/>
  <c r="P3101" i="1"/>
  <c r="P3095" i="1"/>
  <c r="P3089" i="1"/>
  <c r="P3083" i="1"/>
  <c r="P2572" i="1"/>
  <c r="P2551" i="1"/>
  <c r="P2530" i="1"/>
  <c r="P3077" i="1"/>
  <c r="P3070" i="1"/>
  <c r="P3059" i="1"/>
  <c r="P3055" i="1"/>
  <c r="P3051" i="1"/>
  <c r="P3046" i="1"/>
  <c r="P3040" i="1"/>
  <c r="P3036" i="1"/>
  <c r="P3031" i="1"/>
  <c r="P3027" i="1"/>
  <c r="P3022" i="1"/>
  <c r="P3013" i="1"/>
  <c r="P3004" i="1"/>
  <c r="P3001" i="1"/>
  <c r="P2994" i="1"/>
  <c r="P2988" i="1"/>
  <c r="P2984" i="1"/>
  <c r="P2979" i="1"/>
  <c r="P2971" i="1"/>
  <c r="P2965" i="1"/>
  <c r="P2961" i="1"/>
  <c r="P2957" i="1"/>
  <c r="P2953" i="1"/>
  <c r="P2949" i="1"/>
  <c r="P2942" i="1"/>
  <c r="P2938" i="1"/>
  <c r="P2933" i="1"/>
  <c r="P2929" i="1"/>
  <c r="P2925" i="1"/>
  <c r="P2921" i="1"/>
  <c r="P2916" i="1"/>
  <c r="P2912" i="1"/>
  <c r="P2908" i="1"/>
  <c r="P2902" i="1"/>
  <c r="P2897" i="1"/>
  <c r="P2892" i="1"/>
  <c r="P2885" i="1"/>
  <c r="P2881" i="1"/>
  <c r="P2876" i="1"/>
  <c r="P2872" i="1"/>
  <c r="P2868" i="1"/>
  <c r="P2862" i="1"/>
  <c r="P2855" i="1"/>
  <c r="P2846" i="1"/>
  <c r="P2838" i="1"/>
  <c r="P2833" i="1"/>
  <c r="P2826" i="1"/>
  <c r="P2822" i="1"/>
  <c r="P2817" i="1"/>
  <c r="P2813" i="1"/>
  <c r="P2807" i="1"/>
  <c r="P2800" i="1"/>
  <c r="P2795" i="1"/>
  <c r="P2787" i="1"/>
  <c r="P2781" i="1"/>
  <c r="P2778" i="1"/>
  <c r="P2771" i="1"/>
  <c r="P2766" i="1"/>
  <c r="P2761" i="1"/>
  <c r="P2757" i="1"/>
  <c r="P2752" i="1"/>
  <c r="P2748" i="1"/>
  <c r="P2741" i="1"/>
  <c r="P2737" i="1"/>
  <c r="P2733" i="1"/>
  <c r="P2727" i="1"/>
  <c r="P2723" i="1"/>
  <c r="P2719" i="1"/>
  <c r="P2715" i="1"/>
  <c r="P2710" i="1"/>
  <c r="P2704" i="1"/>
  <c r="P2700" i="1"/>
  <c r="P2694" i="1"/>
  <c r="P2687" i="1"/>
  <c r="P2683" i="1"/>
  <c r="P2677" i="1"/>
  <c r="P2673" i="1"/>
  <c r="P2669" i="1"/>
  <c r="P2664" i="1"/>
  <c r="P2660" i="1"/>
  <c r="P2655" i="1"/>
  <c r="P2650" i="1"/>
  <c r="P2644" i="1"/>
  <c r="P2515" i="1"/>
  <c r="P2493" i="1"/>
  <c r="P2471" i="1"/>
  <c r="P2442" i="1"/>
  <c r="P2413" i="1"/>
  <c r="P2389" i="1"/>
  <c r="P2367" i="1"/>
  <c r="P2339" i="1"/>
  <c r="P2317" i="1"/>
  <c r="P2306" i="1"/>
  <c r="P2300" i="1"/>
  <c r="P2289" i="1"/>
  <c r="P2274" i="1"/>
  <c r="P2256" i="1"/>
  <c r="P2239" i="1"/>
  <c r="P2218" i="1"/>
  <c r="P2206" i="1"/>
  <c r="P2197" i="1"/>
  <c r="P2635" i="1"/>
  <c r="P2631" i="1"/>
  <c r="P2627" i="1"/>
  <c r="P2623" i="1"/>
  <c r="P2619" i="1"/>
  <c r="P2614" i="1"/>
  <c r="P2609" i="1"/>
  <c r="P2603" i="1"/>
  <c r="P2595" i="1"/>
  <c r="P2589" i="1"/>
  <c r="P2578" i="1"/>
  <c r="P2195" i="1"/>
  <c r="P2188" i="1"/>
  <c r="P2184" i="1"/>
  <c r="P2160" i="1"/>
  <c r="P2154" i="1"/>
  <c r="P2149" i="1"/>
  <c r="P2143" i="1"/>
  <c r="P2138" i="1"/>
  <c r="P2123" i="1"/>
  <c r="P2110" i="1"/>
  <c r="P2104" i="1"/>
  <c r="P2085" i="1"/>
  <c r="P2051" i="1"/>
  <c r="P2043" i="1"/>
  <c r="P2036" i="1"/>
  <c r="P2031" i="1"/>
  <c r="P2010" i="1"/>
  <c r="P2005" i="1"/>
  <c r="P1998" i="1"/>
  <c r="P1993" i="1"/>
  <c r="P1983" i="1"/>
  <c r="P1975" i="1"/>
  <c r="P1943" i="1"/>
  <c r="P1939" i="1"/>
  <c r="P1935" i="1"/>
  <c r="P1931" i="1"/>
  <c r="P1926" i="1"/>
  <c r="P1922" i="1"/>
  <c r="P1916" i="1"/>
  <c r="P1912" i="1"/>
  <c r="P1896" i="1"/>
  <c r="P1892" i="1"/>
  <c r="P1888" i="1"/>
  <c r="P1884" i="1"/>
  <c r="P1879" i="1"/>
  <c r="P1875" i="1"/>
  <c r="P1871" i="1"/>
  <c r="P1867" i="1"/>
  <c r="P1863" i="1"/>
  <c r="P1859" i="1"/>
  <c r="P1855" i="1"/>
  <c r="P1851" i="1"/>
  <c r="P1847" i="1"/>
  <c r="P1843" i="1"/>
  <c r="P1839" i="1"/>
  <c r="P1822" i="1"/>
  <c r="P1808" i="1"/>
  <c r="P1801" i="1"/>
  <c r="P1783" i="1"/>
  <c r="P1777" i="1"/>
  <c r="P1772" i="1"/>
  <c r="P1766" i="1"/>
  <c r="P1760" i="1"/>
  <c r="P1755" i="1"/>
  <c r="P1751" i="1"/>
  <c r="P1747" i="1"/>
  <c r="P1742" i="1"/>
  <c r="P1738" i="1"/>
  <c r="P1733" i="1"/>
  <c r="P1729" i="1"/>
  <c r="P1725" i="1"/>
  <c r="P1718" i="1"/>
  <c r="P1713" i="1"/>
  <c r="P1708" i="1"/>
  <c r="P1704" i="1"/>
  <c r="P1700" i="1"/>
  <c r="P1696" i="1"/>
  <c r="P1691" i="1"/>
  <c r="P1687" i="1"/>
  <c r="P1682" i="1"/>
  <c r="P1677" i="1"/>
  <c r="P1674" i="1"/>
  <c r="P1670" i="1"/>
  <c r="P1666" i="1"/>
  <c r="P1662" i="1"/>
  <c r="P1649" i="1"/>
  <c r="P1645" i="1"/>
  <c r="P1640" i="1"/>
  <c r="P1636" i="1"/>
  <c r="P1631" i="1"/>
  <c r="P1627" i="1"/>
  <c r="P1623" i="1"/>
  <c r="P1618" i="1"/>
  <c r="P1614" i="1"/>
  <c r="P1610" i="1"/>
  <c r="P1606" i="1"/>
  <c r="P1600" i="1"/>
  <c r="P1596" i="1"/>
  <c r="P1592" i="1"/>
  <c r="P1588" i="1"/>
  <c r="P1584" i="1"/>
  <c r="P1580" i="1"/>
  <c r="P1575" i="1"/>
  <c r="P1571" i="1"/>
  <c r="P1567" i="1"/>
  <c r="P1563" i="1"/>
  <c r="P1557" i="1"/>
  <c r="P1553" i="1"/>
  <c r="P1549" i="1"/>
  <c r="P1545" i="1"/>
  <c r="P1541" i="1"/>
  <c r="P1536" i="1"/>
  <c r="P1530" i="1"/>
  <c r="P1525" i="1"/>
  <c r="P1521" i="1"/>
  <c r="P1507" i="1"/>
  <c r="P1501" i="1"/>
  <c r="P1489" i="1"/>
  <c r="P1482" i="1"/>
  <c r="P1477" i="1"/>
  <c r="P1471" i="1"/>
  <c r="P1467" i="1"/>
  <c r="P1460" i="1"/>
  <c r="P1455" i="1"/>
  <c r="P1448" i="1"/>
  <c r="P1439" i="1"/>
  <c r="P1433" i="1"/>
  <c r="P1428" i="1"/>
  <c r="P1419" i="1"/>
  <c r="P1414" i="1"/>
  <c r="P1410" i="1"/>
  <c r="P1400" i="1"/>
  <c r="P1398" i="1"/>
  <c r="P1394" i="1"/>
  <c r="P1389" i="1"/>
  <c r="P1385" i="1"/>
  <c r="P1380" i="1"/>
  <c r="P1375" i="1"/>
  <c r="P1369" i="1"/>
  <c r="P1351" i="1"/>
  <c r="P1312" i="1"/>
  <c r="P1307" i="1"/>
  <c r="P1302" i="1"/>
  <c r="P1295" i="1"/>
  <c r="P1291" i="1"/>
  <c r="P1286" i="1"/>
  <c r="P1282" i="1"/>
  <c r="P1276" i="1"/>
  <c r="P1272" i="1"/>
  <c r="P1267" i="1"/>
  <c r="P1263" i="1"/>
  <c r="P1258" i="1"/>
  <c r="P1252" i="1"/>
  <c r="P1246" i="1"/>
  <c r="P1242" i="1"/>
  <c r="P1232" i="1"/>
  <c r="P1228" i="1"/>
  <c r="P1224" i="1"/>
  <c r="P1220" i="1"/>
  <c r="P1209" i="1"/>
  <c r="P1201" i="1"/>
  <c r="P1196" i="1"/>
  <c r="P1189" i="1"/>
  <c r="P1184" i="1"/>
  <c r="P1170" i="1"/>
  <c r="P1149" i="1"/>
  <c r="P1145" i="1"/>
  <c r="P1142" i="1"/>
  <c r="P1110" i="1"/>
  <c r="P1080" i="1"/>
  <c r="P1076" i="1"/>
  <c r="P1072" i="1"/>
  <c r="P1067" i="1"/>
  <c r="P1064" i="1"/>
  <c r="P1059" i="1"/>
  <c r="P1056" i="1"/>
  <c r="P1053" i="1"/>
  <c r="P1044" i="1"/>
  <c r="P1027" i="1"/>
  <c r="P1018" i="1"/>
  <c r="P1013" i="1"/>
  <c r="P1009" i="1"/>
  <c r="P1004" i="1"/>
  <c r="P1001" i="1"/>
  <c r="P977" i="1"/>
  <c r="P974" i="1"/>
  <c r="P970" i="1"/>
  <c r="P965" i="1"/>
  <c r="P961" i="1"/>
  <c r="P951" i="1"/>
  <c r="P4827" i="1"/>
  <c r="P907" i="1"/>
  <c r="P903" i="1"/>
  <c r="P898" i="1"/>
  <c r="P893" i="1"/>
  <c r="P889" i="1"/>
  <c r="P883" i="1"/>
  <c r="P869" i="1"/>
  <c r="P865" i="1"/>
  <c r="P861" i="1"/>
  <c r="P837" i="1"/>
  <c r="P832" i="1"/>
  <c r="P828" i="1"/>
  <c r="P814" i="1"/>
  <c r="P808" i="1"/>
  <c r="P801" i="1"/>
  <c r="P797" i="1"/>
  <c r="P791" i="1"/>
  <c r="P783" i="1"/>
  <c r="P779" i="1"/>
  <c r="P774" i="1"/>
  <c r="P770" i="1"/>
  <c r="P765" i="1"/>
  <c r="P759" i="1"/>
  <c r="P753" i="1"/>
  <c r="P716" i="1"/>
  <c r="P708" i="1"/>
  <c r="P702" i="1"/>
  <c r="P697" i="1"/>
  <c r="P692" i="1"/>
  <c r="P688" i="1"/>
  <c r="P686" i="1"/>
  <c r="P678" i="1"/>
  <c r="P668" i="1"/>
  <c r="P664" i="1"/>
  <c r="P660" i="1"/>
  <c r="P657" i="1"/>
  <c r="P651" i="1"/>
  <c r="P646" i="1"/>
  <c r="P641" i="1"/>
  <c r="P637" i="1"/>
  <c r="P633" i="1"/>
  <c r="P627" i="1"/>
  <c r="P623" i="1"/>
  <c r="P618" i="1"/>
  <c r="P613" i="1"/>
  <c r="P608" i="1"/>
  <c r="P605" i="1"/>
  <c r="P599" i="1"/>
  <c r="P594" i="1"/>
  <c r="P589" i="1"/>
  <c r="P584" i="1"/>
  <c r="P580" i="1"/>
  <c r="P575" i="1"/>
  <c r="P571" i="1"/>
  <c r="P564" i="1"/>
  <c r="P559" i="1"/>
  <c r="P555" i="1"/>
  <c r="P550" i="1"/>
  <c r="P546" i="1"/>
  <c r="P543" i="1"/>
  <c r="P539" i="1"/>
  <c r="P536" i="1"/>
  <c r="P531" i="1"/>
  <c r="P527" i="1"/>
  <c r="P523" i="1"/>
  <c r="P519" i="1"/>
  <c r="P515" i="1"/>
  <c r="P511" i="1"/>
  <c r="P505" i="1"/>
  <c r="P497" i="1"/>
  <c r="P493" i="1"/>
  <c r="P489" i="1"/>
  <c r="P483" i="1"/>
  <c r="P1509" i="1"/>
  <c r="P472" i="1"/>
  <c r="P465" i="1"/>
  <c r="P461" i="1"/>
  <c r="P457" i="1"/>
  <c r="P454" i="1"/>
  <c r="P450" i="1"/>
  <c r="P445" i="1"/>
  <c r="P439" i="1"/>
  <c r="P435" i="1"/>
  <c r="P431" i="1"/>
  <c r="P427" i="1"/>
  <c r="P423" i="1"/>
  <c r="P417" i="1"/>
  <c r="P414" i="1"/>
  <c r="P408" i="1"/>
  <c r="P405" i="1"/>
  <c r="P401" i="1"/>
  <c r="P397" i="1"/>
  <c r="P394" i="1"/>
  <c r="P391" i="1"/>
  <c r="P387" i="1"/>
  <c r="P382" i="1"/>
  <c r="P378" i="1"/>
  <c r="P374" i="1"/>
  <c r="P371" i="1"/>
  <c r="P367" i="1"/>
  <c r="P362" i="1"/>
  <c r="P358" i="1"/>
  <c r="P354" i="1"/>
  <c r="P351" i="1"/>
  <c r="P348" i="1"/>
  <c r="P343" i="1"/>
  <c r="P339" i="1"/>
  <c r="P336" i="1"/>
  <c r="P332" i="1"/>
  <c r="P328" i="1"/>
  <c r="P323" i="1"/>
  <c r="P319" i="1"/>
  <c r="P315" i="1"/>
  <c r="P313" i="1"/>
  <c r="P309" i="1"/>
  <c r="P303" i="1"/>
  <c r="P300" i="1"/>
  <c r="P295" i="1"/>
  <c r="P291" i="1"/>
  <c r="P287" i="1"/>
  <c r="P284" i="1"/>
  <c r="P280" i="1"/>
  <c r="P275" i="1"/>
  <c r="P271" i="1"/>
  <c r="P266" i="1"/>
  <c r="P257" i="1"/>
  <c r="P243" i="1"/>
  <c r="P239" i="1"/>
  <c r="P230" i="1"/>
  <c r="P227" i="1"/>
  <c r="P223" i="1"/>
  <c r="P217" i="1"/>
  <c r="P211" i="1"/>
  <c r="P197" i="1"/>
  <c r="P184" i="1"/>
  <c r="P180" i="1"/>
  <c r="P176" i="1"/>
  <c r="P170" i="1"/>
  <c r="P166" i="1"/>
  <c r="P159" i="1"/>
  <c r="P151" i="1"/>
  <c r="P141" i="1"/>
  <c r="P127" i="1"/>
  <c r="P105" i="1"/>
  <c r="P100" i="1"/>
  <c r="P95" i="1"/>
  <c r="P90" i="1"/>
  <c r="P86" i="1"/>
  <c r="P82" i="1"/>
  <c r="P75" i="1"/>
  <c r="P69" i="1"/>
  <c r="P64" i="1"/>
  <c r="P54" i="1"/>
  <c r="P47" i="1"/>
  <c r="P38" i="1"/>
  <c r="P32" i="1"/>
  <c r="P25" i="1"/>
  <c r="P20" i="1"/>
  <c r="P16" i="1"/>
  <c r="P4015" i="1"/>
  <c r="P4235" i="1"/>
  <c r="P3437" i="1"/>
  <c r="P3965" i="1"/>
  <c r="P383" i="1"/>
  <c r="P4089" i="1"/>
  <c r="P3543" i="1"/>
  <c r="P4317" i="1"/>
  <c r="P4546" i="1"/>
  <c r="P4058" i="1"/>
  <c r="P825" i="1"/>
  <c r="P4149" i="1"/>
  <c r="P3515" i="1"/>
  <c r="P3465" i="1"/>
  <c r="P4371" i="1"/>
  <c r="P3938" i="1"/>
  <c r="P3852" i="1"/>
  <c r="P3845" i="1"/>
  <c r="P4194" i="1"/>
  <c r="P4069" i="1"/>
  <c r="P4433" i="1"/>
  <c r="P3590" i="1"/>
  <c r="P3452" i="1"/>
  <c r="P4075" i="1"/>
  <c r="P4071" i="1"/>
  <c r="P4064" i="1"/>
  <c r="P4059" i="1"/>
  <c r="P4053" i="1"/>
  <c r="P4048" i="1"/>
  <c r="P4044" i="1"/>
  <c r="P4040" i="1"/>
  <c r="P4036" i="1"/>
  <c r="P4032" i="1"/>
  <c r="P4028" i="1"/>
  <c r="P4023" i="1"/>
  <c r="P4018" i="1"/>
  <c r="P4012" i="1"/>
  <c r="P4008" i="1"/>
  <c r="P4004" i="1"/>
  <c r="P4000" i="1"/>
  <c r="P3996" i="1"/>
  <c r="P3991" i="1"/>
  <c r="P3987" i="1"/>
  <c r="P3982" i="1"/>
  <c r="P3978" i="1"/>
  <c r="P4805" i="1"/>
  <c r="P4808" i="1"/>
  <c r="P4676" i="1"/>
  <c r="P4123" i="1"/>
  <c r="P5196" i="1"/>
  <c r="P5162" i="1"/>
  <c r="P5142" i="1"/>
  <c r="P4972" i="1"/>
  <c r="P4889" i="1"/>
  <c r="P4879" i="1"/>
  <c r="P4825" i="1"/>
  <c r="P4610" i="1"/>
  <c r="P3878" i="1"/>
  <c r="P4900" i="1"/>
  <c r="P4846" i="1"/>
  <c r="P4826" i="1"/>
  <c r="P3848" i="1"/>
  <c r="P59" i="1"/>
  <c r="P4185" i="1"/>
  <c r="P3925" i="1"/>
  <c r="P3732" i="1"/>
  <c r="P4083" i="1"/>
  <c r="P3772" i="1"/>
  <c r="P5192" i="1"/>
  <c r="P5186" i="1"/>
  <c r="P5182" i="1"/>
  <c r="P5176" i="1"/>
  <c r="P5172" i="1"/>
  <c r="P5168" i="1"/>
  <c r="P5151" i="1"/>
  <c r="P5146" i="1"/>
  <c r="P5130" i="1"/>
  <c r="P5119" i="1"/>
  <c r="P4211" i="1"/>
  <c r="P4290" i="1"/>
  <c r="P3955" i="1"/>
  <c r="P4897" i="1"/>
  <c r="P4875" i="1"/>
  <c r="P4871" i="1"/>
  <c r="P4867" i="1"/>
  <c r="P4861" i="1"/>
  <c r="P4857" i="1"/>
  <c r="P4853" i="1"/>
  <c r="P4848" i="1"/>
  <c r="P4843" i="1"/>
  <c r="P4836" i="1"/>
  <c r="P4832" i="1"/>
  <c r="P4828" i="1"/>
  <c r="P4814" i="1"/>
  <c r="P4134" i="1"/>
  <c r="P3542" i="1"/>
  <c r="P29" i="1"/>
  <c r="P3977" i="1"/>
  <c r="P3973" i="1"/>
  <c r="P3968" i="1"/>
  <c r="P3963" i="1"/>
  <c r="P3959" i="1"/>
  <c r="P3954" i="1"/>
  <c r="P3950" i="1"/>
  <c r="P3946" i="1"/>
  <c r="P3942" i="1"/>
  <c r="P3935" i="1"/>
  <c r="P3931" i="1"/>
  <c r="P3926" i="1"/>
  <c r="P3921" i="1"/>
  <c r="P3916" i="1"/>
  <c r="P3912" i="1"/>
  <c r="P3908" i="1"/>
  <c r="P3900" i="1"/>
  <c r="P3895" i="1"/>
  <c r="P3889" i="1"/>
  <c r="P3881" i="1"/>
  <c r="P3876" i="1"/>
  <c r="P768" i="1"/>
  <c r="P235" i="1"/>
  <c r="P1068" i="1"/>
  <c r="P894" i="1"/>
  <c r="P760" i="1"/>
  <c r="P347" i="1"/>
  <c r="P259" i="1"/>
  <c r="P147" i="1"/>
  <c r="P4473" i="1"/>
  <c r="P3639" i="1"/>
  <c r="P3531" i="1"/>
  <c r="P3871" i="1"/>
  <c r="P4489" i="1"/>
  <c r="P3835" i="1"/>
  <c r="P4790" i="1"/>
  <c r="P4786" i="1"/>
  <c r="P4781" i="1"/>
  <c r="P4776" i="1"/>
  <c r="P4772" i="1"/>
  <c r="P4765" i="1"/>
  <c r="P4746" i="1"/>
  <c r="P4729" i="1"/>
  <c r="P4711" i="1"/>
  <c r="P4686" i="1"/>
  <c r="P4675" i="1"/>
  <c r="P4670" i="1"/>
  <c r="P4666" i="1"/>
  <c r="P4662" i="1"/>
  <c r="P4658" i="1"/>
  <c r="P4653" i="1"/>
  <c r="P4649" i="1"/>
  <c r="P4645" i="1"/>
  <c r="P4641" i="1"/>
  <c r="P4637" i="1"/>
  <c r="P4408" i="1"/>
  <c r="P5116" i="1"/>
  <c r="P5109" i="1"/>
  <c r="P5104" i="1"/>
  <c r="P5100" i="1"/>
  <c r="P5096" i="1"/>
  <c r="P5089" i="1"/>
  <c r="P5084" i="1"/>
  <c r="P5077" i="1"/>
  <c r="P5072" i="1"/>
  <c r="P5065" i="1"/>
  <c r="P5059" i="1"/>
  <c r="P5055" i="1"/>
  <c r="P5049" i="1"/>
  <c r="P5044" i="1"/>
  <c r="P5040" i="1"/>
  <c r="P5035" i="1"/>
  <c r="P5029" i="1"/>
  <c r="P5023" i="1"/>
  <c r="P5017" i="1"/>
  <c r="P5012" i="1"/>
  <c r="P5005" i="1"/>
  <c r="P4999" i="1"/>
  <c r="P3867" i="1"/>
  <c r="P4995" i="1"/>
  <c r="P4989" i="1"/>
  <c r="P4977" i="1"/>
  <c r="P4968" i="1"/>
  <c r="P4964" i="1"/>
  <c r="P4960" i="1"/>
  <c r="P4956" i="1"/>
  <c r="P4952" i="1"/>
  <c r="P4947" i="1"/>
  <c r="P4942" i="1"/>
  <c r="P4938" i="1"/>
  <c r="P4933" i="1"/>
  <c r="P4929" i="1"/>
  <c r="P4924" i="1"/>
  <c r="P4916" i="1"/>
  <c r="P4911" i="1"/>
  <c r="P4903" i="1"/>
  <c r="P4634" i="1"/>
  <c r="P4630" i="1"/>
  <c r="P4626" i="1"/>
  <c r="P4621" i="1"/>
  <c r="P4614" i="1"/>
  <c r="P4604" i="1"/>
  <c r="P4600" i="1"/>
  <c r="P4594" i="1"/>
  <c r="P4588" i="1"/>
  <c r="P4582" i="1"/>
  <c r="P4577" i="1"/>
  <c r="P4571" i="1"/>
  <c r="P4566" i="1"/>
  <c r="P4562" i="1"/>
  <c r="P4556" i="1"/>
  <c r="P4552" i="1"/>
  <c r="P4548" i="1"/>
  <c r="P4543" i="1"/>
  <c r="P4539" i="1"/>
  <c r="P4535" i="1"/>
  <c r="P4531" i="1"/>
  <c r="P4527" i="1"/>
  <c r="P4520" i="1"/>
  <c r="P4514" i="1"/>
  <c r="P4508" i="1"/>
  <c r="P4504" i="1"/>
  <c r="P4499" i="1"/>
  <c r="P4495" i="1"/>
  <c r="P4490" i="1"/>
  <c r="P4484" i="1"/>
  <c r="P4480" i="1"/>
  <c r="P4476" i="1"/>
  <c r="P4471" i="1"/>
  <c r="P4464" i="1"/>
  <c r="P4459" i="1"/>
  <c r="P4453" i="1"/>
  <c r="P4449" i="1"/>
  <c r="P4445" i="1"/>
  <c r="P4439" i="1"/>
  <c r="P4434" i="1"/>
  <c r="P4429" i="1"/>
  <c r="P4424" i="1"/>
  <c r="P4418" i="1"/>
  <c r="P4414" i="1"/>
  <c r="P4409" i="1"/>
  <c r="P4403" i="1"/>
  <c r="P4398" i="1"/>
  <c r="P4394" i="1"/>
  <c r="P4390" i="1"/>
  <c r="P4385" i="1"/>
  <c r="P4381" i="1"/>
  <c r="P4377" i="1"/>
  <c r="P4372" i="1"/>
  <c r="P4367" i="1"/>
  <c r="P4362" i="1"/>
  <c r="P4358" i="1"/>
  <c r="P4354" i="1"/>
  <c r="P4349" i="1"/>
  <c r="P4344" i="1"/>
  <c r="P4339" i="1"/>
  <c r="P4334" i="1"/>
  <c r="P4329" i="1"/>
  <c r="P4323" i="1"/>
  <c r="P4318" i="1"/>
  <c r="P4310" i="1"/>
  <c r="P4304" i="1"/>
  <c r="P4300" i="1"/>
  <c r="P4294" i="1"/>
  <c r="P4289" i="1"/>
  <c r="P4285" i="1"/>
  <c r="P4281" i="1"/>
  <c r="P4275" i="1"/>
  <c r="P4268" i="1"/>
  <c r="P4264" i="1"/>
  <c r="P4258" i="1"/>
  <c r="P4254" i="1"/>
  <c r="P4250" i="1"/>
  <c r="P4246" i="1"/>
  <c r="P4242" i="1"/>
  <c r="P4238" i="1"/>
  <c r="P4233" i="1"/>
  <c r="P4229" i="1"/>
  <c r="P4225" i="1"/>
  <c r="P4221" i="1"/>
  <c r="P4217" i="1"/>
  <c r="P4213" i="1"/>
  <c r="P4207" i="1"/>
  <c r="P4203" i="1"/>
  <c r="P4199" i="1"/>
  <c r="P4195" i="1"/>
  <c r="P4190" i="1"/>
  <c r="P4184" i="1"/>
  <c r="P4180" i="1"/>
  <c r="P4176" i="1"/>
  <c r="P4171" i="1"/>
  <c r="P4167" i="1"/>
  <c r="P4163" i="1"/>
  <c r="P4157" i="1"/>
  <c r="P4152" i="1"/>
  <c r="P4146" i="1"/>
  <c r="P4140" i="1"/>
  <c r="P4135" i="1"/>
  <c r="P4129" i="1"/>
  <c r="P4124" i="1"/>
  <c r="P4119" i="1"/>
  <c r="P4114" i="1"/>
  <c r="P4110" i="1"/>
  <c r="P4106" i="1"/>
  <c r="P4101" i="1"/>
  <c r="P4096" i="1"/>
  <c r="P4092" i="1"/>
  <c r="P4087" i="1"/>
  <c r="P4079" i="1"/>
  <c r="P3872" i="1"/>
  <c r="P3866" i="1"/>
  <c r="P3863" i="1"/>
  <c r="P3859" i="1"/>
  <c r="P3853" i="1"/>
  <c r="P3847" i="1"/>
  <c r="P3842" i="1"/>
  <c r="P3838" i="1"/>
  <c r="P3832" i="1"/>
  <c r="P3826" i="1"/>
  <c r="P3822" i="1"/>
  <c r="P3817" i="1"/>
  <c r="P3813" i="1"/>
  <c r="P3809" i="1"/>
  <c r="P3808" i="1"/>
  <c r="P3804" i="1"/>
  <c r="P3798" i="1"/>
  <c r="P3794" i="1"/>
  <c r="P3790" i="1"/>
  <c r="P3786" i="1"/>
  <c r="P3781" i="1"/>
  <c r="P3777" i="1"/>
  <c r="P3773" i="1"/>
  <c r="P3768" i="1"/>
  <c r="P3761" i="1"/>
  <c r="P3754" i="1"/>
  <c r="P3749" i="1"/>
  <c r="P3742" i="1"/>
  <c r="P3736" i="1"/>
  <c r="P3729" i="1"/>
  <c r="P3724" i="1"/>
  <c r="P3719" i="1"/>
  <c r="P3714" i="1"/>
  <c r="P3710" i="1"/>
  <c r="P3702" i="1"/>
  <c r="P3698" i="1"/>
  <c r="P3694" i="1"/>
  <c r="P3688" i="1"/>
  <c r="P3684" i="1"/>
  <c r="P3680" i="1"/>
  <c r="P3674" i="1"/>
  <c r="P3667" i="1"/>
  <c r="P3661" i="1"/>
  <c r="P3657" i="1"/>
  <c r="P3649" i="1"/>
  <c r="P3644" i="1"/>
  <c r="P3640" i="1"/>
  <c r="P3635" i="1"/>
  <c r="P3630" i="1"/>
  <c r="P3626" i="1"/>
  <c r="P3622" i="1"/>
  <c r="P3618" i="1"/>
  <c r="P3614" i="1"/>
  <c r="P3610" i="1"/>
  <c r="P3605" i="1"/>
  <c r="P3600" i="1"/>
  <c r="P3596" i="1"/>
  <c r="P3592" i="1"/>
  <c r="P3585" i="1"/>
  <c r="P3580" i="1"/>
  <c r="P3573" i="1"/>
  <c r="P3568" i="1"/>
  <c r="P3563" i="1"/>
  <c r="P3559" i="1"/>
  <c r="P3555" i="1"/>
  <c r="P3551" i="1"/>
  <c r="P3547" i="1"/>
  <c r="P3538" i="1"/>
  <c r="P3534" i="1"/>
  <c r="P3528" i="1"/>
  <c r="P3524" i="1"/>
  <c r="P3517" i="1"/>
  <c r="P3511" i="1"/>
  <c r="P3505" i="1"/>
  <c r="P3500" i="1"/>
  <c r="P3492" i="1"/>
  <c r="P3486" i="1"/>
  <c r="P3480" i="1"/>
  <c r="P3471" i="1"/>
  <c r="P3467" i="1"/>
  <c r="P3458" i="1"/>
  <c r="P3451" i="1"/>
  <c r="P3447" i="1"/>
  <c r="P3442" i="1"/>
  <c r="P3434" i="1"/>
  <c r="P3428" i="1"/>
  <c r="P3422" i="1"/>
  <c r="P3416" i="1"/>
  <c r="P3409" i="1"/>
  <c r="P3403" i="1"/>
  <c r="P3399" i="1"/>
  <c r="P1533" i="1"/>
  <c r="P4276" i="1"/>
  <c r="P5181" i="1"/>
  <c r="P5112" i="1"/>
  <c r="P5082" i="1"/>
  <c r="P5054" i="1"/>
  <c r="P4930" i="1"/>
  <c r="P4990" i="1"/>
  <c r="P4893" i="1"/>
  <c r="P5143" i="1"/>
  <c r="P4935" i="1"/>
  <c r="P4824" i="1"/>
  <c r="P4784" i="1"/>
  <c r="P4721" i="1"/>
  <c r="P4713" i="1"/>
  <c r="P4590" i="1"/>
  <c r="P4692" i="1"/>
  <c r="P4469" i="1"/>
  <c r="P4279" i="1"/>
  <c r="P4878" i="1"/>
  <c r="P4568" i="1"/>
  <c r="P3979" i="1"/>
  <c r="P4066" i="1"/>
  <c r="P3766" i="1"/>
  <c r="P3663" i="1"/>
  <c r="P3488" i="1"/>
  <c r="P3221" i="1"/>
  <c r="P3670" i="1"/>
  <c r="P3520" i="1"/>
  <c r="P3328" i="1"/>
  <c r="P3189" i="1"/>
  <c r="P3144" i="1"/>
  <c r="P3076" i="1"/>
  <c r="P3026" i="1"/>
  <c r="P2977" i="1"/>
  <c r="P2899" i="1"/>
  <c r="P2859" i="1"/>
  <c r="P2821" i="1"/>
  <c r="P2793" i="1"/>
  <c r="P2745" i="1"/>
  <c r="P2689" i="1"/>
  <c r="P2645" i="1"/>
  <c r="P2601" i="1"/>
  <c r="P2581" i="1"/>
  <c r="P3198" i="1"/>
  <c r="P3118" i="1"/>
  <c r="P3035" i="1"/>
  <c r="P3016" i="1"/>
  <c r="P2865" i="1"/>
  <c r="P2828" i="1"/>
  <c r="P2762" i="1"/>
  <c r="P2570" i="1"/>
  <c r="P2541" i="1"/>
  <c r="P2562" i="1"/>
  <c r="P2975" i="1"/>
  <c r="P2598" i="1"/>
  <c r="P2455" i="1"/>
  <c r="P2439" i="1"/>
  <c r="P2423" i="1"/>
  <c r="P2394" i="1"/>
  <c r="P2357" i="1"/>
  <c r="P2297" i="1"/>
  <c r="P2165" i="1"/>
  <c r="P2109" i="1"/>
  <c r="P1960" i="1"/>
  <c r="P2520" i="1"/>
  <c r="P2502" i="1"/>
  <c r="P2474" i="1"/>
  <c r="P2405" i="1"/>
  <c r="P2374" i="1"/>
  <c r="P2340" i="1"/>
  <c r="P2324" i="1"/>
  <c r="P2281" i="1"/>
  <c r="P2107" i="1"/>
  <c r="P2046" i="1"/>
  <c r="P2013" i="1"/>
  <c r="P1963" i="1"/>
  <c r="P3006" i="1"/>
  <c r="P2830" i="1"/>
  <c r="P2464" i="1"/>
  <c r="P2448" i="1"/>
  <c r="P2430" i="1"/>
  <c r="P2401" i="1"/>
  <c r="P2364" i="1"/>
  <c r="P2225" i="1"/>
  <c r="P2127" i="1"/>
  <c r="P1996" i="1"/>
  <c r="P2207" i="1"/>
  <c r="P2081" i="1"/>
  <c r="P1829" i="1"/>
  <c r="P1653" i="1"/>
  <c r="P1359" i="1"/>
  <c r="P1202" i="1"/>
  <c r="P1183" i="1"/>
  <c r="P925" i="1"/>
  <c r="P807" i="1"/>
  <c r="P1800" i="1"/>
  <c r="P1744" i="1"/>
  <c r="P1498" i="1"/>
  <c r="P1287" i="1"/>
  <c r="P1214" i="1"/>
  <c r="P1050" i="1"/>
  <c r="P1030" i="1"/>
  <c r="P981" i="1"/>
  <c r="P888" i="1"/>
  <c r="P858" i="1"/>
  <c r="P802" i="1"/>
  <c r="P2186" i="1"/>
  <c r="P2047" i="1"/>
  <c r="P1967" i="1"/>
  <c r="P1825" i="1"/>
  <c r="P1125" i="1"/>
  <c r="P1082" i="1"/>
  <c r="P1006" i="1"/>
  <c r="P887" i="1"/>
  <c r="P710" i="1"/>
  <c r="P320" i="1"/>
  <c r="P683" i="1"/>
  <c r="P983" i="1"/>
  <c r="P2173" i="1"/>
  <c r="P1958" i="1"/>
  <c r="P1953" i="1"/>
  <c r="P1951" i="1"/>
  <c r="P1364" i="1"/>
  <c r="P1358" i="1"/>
  <c r="P1035" i="1"/>
  <c r="P1029" i="1"/>
  <c r="P1021" i="1"/>
  <c r="P1119" i="1"/>
  <c r="P1116" i="1"/>
  <c r="P1096" i="1"/>
  <c r="P1089" i="1"/>
  <c r="P984" i="1"/>
  <c r="P940" i="1"/>
  <c r="P936" i="1"/>
  <c r="P932" i="1"/>
  <c r="P928" i="1"/>
  <c r="P920" i="1"/>
  <c r="P740" i="1"/>
  <c r="P735" i="1"/>
  <c r="P731" i="1"/>
  <c r="P724" i="1"/>
  <c r="P721" i="1"/>
  <c r="P4749" i="1"/>
  <c r="L4749" i="1" s="1"/>
  <c r="P4744" i="1"/>
  <c r="L4744" i="1" s="1"/>
  <c r="P4739" i="1"/>
  <c r="L4739" i="1" s="1"/>
  <c r="P4732" i="1"/>
  <c r="L4732" i="1" s="1"/>
  <c r="P4727" i="1"/>
  <c r="L4727" i="1" s="1"/>
  <c r="P4720" i="1"/>
  <c r="L4720" i="1" s="1"/>
  <c r="P4714" i="1"/>
  <c r="L4714" i="1" s="1"/>
  <c r="P4704" i="1"/>
  <c r="L4704" i="1" s="1"/>
  <c r="P4698" i="1"/>
  <c r="L4698" i="1" s="1"/>
  <c r="P4691" i="1"/>
  <c r="L4691" i="1" s="1"/>
  <c r="P4684" i="1"/>
  <c r="L4684" i="1" s="1"/>
  <c r="P4680" i="1"/>
  <c r="L4680" i="1" s="1"/>
  <c r="P2175" i="1"/>
  <c r="P1988" i="1"/>
  <c r="P135" i="1"/>
  <c r="P126" i="1"/>
  <c r="P122" i="1"/>
  <c r="P116" i="1"/>
  <c r="P3254" i="1"/>
  <c r="L3254" i="1" s="1"/>
  <c r="P42" i="1"/>
  <c r="L42" i="1" s="1"/>
  <c r="P14" i="1"/>
  <c r="L14" i="1" s="1"/>
  <c r="P565" i="1"/>
  <c r="P206" i="1"/>
  <c r="P199" i="1"/>
  <c r="P192" i="1"/>
  <c r="P163" i="1"/>
  <c r="P153" i="1"/>
  <c r="P148" i="1"/>
  <c r="P145" i="1"/>
  <c r="P3032" i="1"/>
  <c r="P2947" i="1"/>
  <c r="P2732" i="1"/>
  <c r="P674" i="1"/>
  <c r="P3219" i="1"/>
  <c r="L3219" i="1" s="1"/>
  <c r="P3067" i="1"/>
  <c r="P2998" i="1"/>
  <c r="P2636" i="1"/>
  <c r="P645" i="1"/>
  <c r="P2569" i="1"/>
  <c r="P2563" i="1"/>
  <c r="P2555" i="1"/>
  <c r="P2548" i="1"/>
  <c r="P2542" i="1"/>
  <c r="P2534" i="1"/>
  <c r="P2527" i="1"/>
  <c r="P2521" i="1"/>
  <c r="P2514" i="1"/>
  <c r="P2507" i="1"/>
  <c r="P2500" i="1"/>
  <c r="P2492" i="1"/>
  <c r="P2485" i="1"/>
  <c r="P2478" i="1"/>
  <c r="P2470" i="1"/>
  <c r="P2462" i="1"/>
  <c r="P2453" i="1"/>
  <c r="P2441" i="1"/>
  <c r="P2432" i="1"/>
  <c r="P2421" i="1"/>
  <c r="P2412" i="1"/>
  <c r="P2406" i="1"/>
  <c r="P2396" i="1"/>
  <c r="P2388" i="1"/>
  <c r="P2381" i="1"/>
  <c r="P2375" i="1"/>
  <c r="P2366" i="1"/>
  <c r="P2355" i="1"/>
  <c r="P2346" i="1"/>
  <c r="P2338" i="1"/>
  <c r="P2331" i="1"/>
  <c r="P2325" i="1"/>
  <c r="P2315" i="1"/>
  <c r="P2311" i="1"/>
  <c r="P2271" i="1"/>
  <c r="P2266" i="1"/>
  <c r="P2261" i="1"/>
  <c r="P2255" i="1"/>
  <c r="P2249" i="1"/>
  <c r="P2242" i="1"/>
  <c r="P2238" i="1"/>
  <c r="P2231" i="1"/>
  <c r="P2224" i="1"/>
  <c r="P2213" i="1"/>
  <c r="P2084" i="1"/>
  <c r="P2078" i="1"/>
  <c r="P2073" i="1"/>
  <c r="P1986" i="1"/>
  <c r="P1823" i="1"/>
  <c r="P1174" i="1"/>
  <c r="P1165" i="1"/>
  <c r="P850" i="1"/>
  <c r="P1526" i="1"/>
  <c r="P789" i="1"/>
  <c r="P2204" i="1"/>
  <c r="P2179" i="1"/>
  <c r="P990" i="1"/>
  <c r="P1390" i="1"/>
  <c r="P1238" i="1"/>
  <c r="P1137" i="1"/>
  <c r="P1103" i="1"/>
  <c r="P1049" i="1"/>
  <c r="P871" i="1"/>
  <c r="P596" i="1"/>
  <c r="P1634" i="1"/>
  <c r="P1373" i="1"/>
  <c r="P1215" i="1"/>
  <c r="P1182" i="1"/>
  <c r="P1154" i="1"/>
  <c r="P1111" i="1"/>
  <c r="P1041" i="1"/>
  <c r="P946" i="1"/>
  <c r="P821" i="1"/>
  <c r="P2171" i="1"/>
  <c r="P2131" i="1"/>
  <c r="P2128" i="1"/>
  <c r="P2099" i="1"/>
  <c r="P1981" i="1"/>
  <c r="P1978" i="1"/>
  <c r="P1970" i="1"/>
  <c r="P1903" i="1"/>
  <c r="P1820" i="1"/>
  <c r="P1194" i="1"/>
  <c r="P1153" i="1"/>
  <c r="P1102" i="1"/>
  <c r="P1047" i="1"/>
  <c r="P1002" i="1"/>
  <c r="P860" i="1"/>
  <c r="P682" i="1"/>
  <c r="P263" i="1"/>
  <c r="P87" i="1"/>
  <c r="P718" i="1"/>
  <c r="P707" i="1"/>
  <c r="P693" i="1"/>
  <c r="P1036" i="1"/>
  <c r="P2050" i="1"/>
  <c r="P2157" i="1"/>
  <c r="P2136" i="1"/>
  <c r="P2852" i="1"/>
  <c r="P2832" i="1"/>
  <c r="P3126" i="1"/>
  <c r="P3109" i="1"/>
  <c r="P3092" i="1"/>
  <c r="P3072" i="1"/>
  <c r="P5141" i="1"/>
  <c r="L5141" i="1" s="1"/>
  <c r="P3392" i="1"/>
  <c r="L3392" i="1" s="1"/>
  <c r="P3388" i="1"/>
  <c r="L3388" i="1" s="1"/>
  <c r="P3383" i="1"/>
  <c r="L3383" i="1" s="1"/>
  <c r="P3379" i="1"/>
  <c r="L3379" i="1" s="1"/>
  <c r="P3372" i="1"/>
  <c r="L3372" i="1" s="1"/>
  <c r="P3368" i="1"/>
  <c r="L3368" i="1" s="1"/>
  <c r="P3364" i="1"/>
  <c r="L3364" i="1" s="1"/>
  <c r="P3358" i="1"/>
  <c r="L3358" i="1" s="1"/>
  <c r="P3354" i="1"/>
  <c r="L3354" i="1" s="1"/>
  <c r="P3349" i="1"/>
  <c r="L3349" i="1" s="1"/>
  <c r="P3345" i="1"/>
  <c r="L3345" i="1" s="1"/>
  <c r="P3339" i="1"/>
  <c r="L3339" i="1" s="1"/>
  <c r="P3335" i="1"/>
  <c r="L3335" i="1" s="1"/>
  <c r="P3330" i="1"/>
  <c r="L3330" i="1" s="1"/>
  <c r="P3325" i="1"/>
  <c r="L3325" i="1" s="1"/>
  <c r="P3320" i="1"/>
  <c r="L3320" i="1" s="1"/>
  <c r="P3316" i="1"/>
  <c r="L3316" i="1" s="1"/>
  <c r="P3312" i="1"/>
  <c r="L3312" i="1" s="1"/>
  <c r="P3308" i="1"/>
  <c r="L3308" i="1" s="1"/>
  <c r="P3304" i="1"/>
  <c r="L3304" i="1" s="1"/>
  <c r="P4561" i="1"/>
  <c r="L4561" i="1" s="1"/>
  <c r="P5114" i="1"/>
  <c r="L5114" i="1" s="1"/>
  <c r="P5074" i="1"/>
  <c r="L5074" i="1" s="1"/>
  <c r="P5046" i="1"/>
  <c r="L5046" i="1" s="1"/>
  <c r="P5018" i="1"/>
  <c r="L5018" i="1" s="1"/>
  <c r="P4994" i="1"/>
  <c r="L4994" i="1" s="1"/>
  <c r="P4910" i="1"/>
  <c r="L4910" i="1" s="1"/>
  <c r="P4894" i="1"/>
  <c r="L4894" i="1" s="1"/>
  <c r="P3296" i="1"/>
  <c r="L3296" i="1" s="1"/>
  <c r="P3291" i="1"/>
  <c r="L3291" i="1" s="1"/>
  <c r="P3287" i="1"/>
  <c r="L3287" i="1" s="1"/>
  <c r="P3283" i="1"/>
  <c r="L3283" i="1" s="1"/>
  <c r="P3279" i="1"/>
  <c r="L3279" i="1" s="1"/>
  <c r="P3275" i="1"/>
  <c r="L3275" i="1" s="1"/>
  <c r="P3271" i="1"/>
  <c r="L3271" i="1" s="1"/>
  <c r="P3264" i="1"/>
  <c r="L3264" i="1" s="1"/>
  <c r="P3260" i="1"/>
  <c r="L3260" i="1" s="1"/>
  <c r="P3256" i="1"/>
  <c r="L3256" i="1" s="1"/>
  <c r="P3250" i="1"/>
  <c r="L3250" i="1" s="1"/>
  <c r="P3246" i="1"/>
  <c r="L3246" i="1" s="1"/>
  <c r="P3242" i="1"/>
  <c r="L3242" i="1" s="1"/>
  <c r="P3237" i="1"/>
  <c r="L3237" i="1" s="1"/>
  <c r="P3233" i="1"/>
  <c r="L3233" i="1" s="1"/>
  <c r="P3229" i="1"/>
  <c r="L3229" i="1" s="1"/>
  <c r="P3225" i="1"/>
  <c r="L3225" i="1" s="1"/>
  <c r="P3215" i="1"/>
  <c r="L3215" i="1" s="1"/>
  <c r="P3211" i="1"/>
  <c r="L3211" i="1" s="1"/>
  <c r="P3203" i="1"/>
  <c r="P3196" i="1"/>
  <c r="P3191" i="1"/>
  <c r="P3186" i="1"/>
  <c r="P3182" i="1"/>
  <c r="P3178" i="1"/>
  <c r="P3174" i="1"/>
  <c r="P3170" i="1"/>
  <c r="P3166" i="1"/>
  <c r="P3161" i="1"/>
  <c r="P3149" i="1"/>
  <c r="P3141" i="1"/>
  <c r="P3136" i="1"/>
  <c r="P3129" i="1"/>
  <c r="P3124" i="1"/>
  <c r="P3112" i="1"/>
  <c r="P3106" i="1"/>
  <c r="P3099" i="1"/>
  <c r="P3094" i="1"/>
  <c r="P3087" i="1"/>
  <c r="P3082" i="1"/>
  <c r="P2567" i="1"/>
  <c r="P2546" i="1"/>
  <c r="P2525" i="1"/>
  <c r="P3075" i="1"/>
  <c r="P3062" i="1"/>
  <c r="P3058" i="1"/>
  <c r="P3054" i="1"/>
  <c r="P3050" i="1"/>
  <c r="P3044" i="1"/>
  <c r="P3039" i="1"/>
  <c r="P3034" i="1"/>
  <c r="P3025" i="1"/>
  <c r="P3020" i="1"/>
  <c r="P3010" i="1"/>
  <c r="P3003" i="1"/>
  <c r="P2992" i="1"/>
  <c r="P2987" i="1"/>
  <c r="P2983" i="1"/>
  <c r="P2978" i="1"/>
  <c r="P2968" i="1"/>
  <c r="P2964" i="1"/>
  <c r="P2960" i="1"/>
  <c r="P2956" i="1"/>
  <c r="P2952" i="1"/>
  <c r="P2948" i="1"/>
  <c r="P2941" i="1"/>
  <c r="P2936" i="1"/>
  <c r="P2932" i="1"/>
  <c r="P2928" i="1"/>
  <c r="P2924" i="1"/>
  <c r="P2920" i="1"/>
  <c r="P2915" i="1"/>
  <c r="P2911" i="1"/>
  <c r="P2906" i="1"/>
  <c r="P2901" i="1"/>
  <c r="P2895" i="1"/>
  <c r="P2891" i="1"/>
  <c r="P2884" i="1"/>
  <c r="P2880" i="1"/>
  <c r="P2875" i="1"/>
  <c r="P2871" i="1"/>
  <c r="P2867" i="1"/>
  <c r="P2860" i="1"/>
  <c r="P2853" i="1"/>
  <c r="P2845" i="1"/>
  <c r="P2837" i="1"/>
  <c r="P2831" i="1"/>
  <c r="P2825" i="1"/>
  <c r="P2820" i="1"/>
  <c r="P2816" i="1"/>
  <c r="P2811" i="1"/>
  <c r="P2806" i="1"/>
  <c r="P2799" i="1"/>
  <c r="P2792" i="1"/>
  <c r="P2786" i="1"/>
  <c r="P2780" i="1"/>
  <c r="P2774" i="1"/>
  <c r="P2769" i="1"/>
  <c r="P2765" i="1"/>
  <c r="P2760" i="1"/>
  <c r="P2756" i="1"/>
  <c r="P2751" i="1"/>
  <c r="P2747" i="1"/>
  <c r="P2740" i="1"/>
  <c r="P2736" i="1"/>
  <c r="P2731" i="1"/>
  <c r="P2726" i="1"/>
  <c r="P2722" i="1"/>
  <c r="P2718" i="1"/>
  <c r="P2714" i="1"/>
  <c r="P2709" i="1"/>
  <c r="P2703" i="1"/>
  <c r="P2699" i="1"/>
  <c r="P2693" i="1"/>
  <c r="P2686" i="1"/>
  <c r="P2681" i="1"/>
  <c r="P2676" i="1"/>
  <c r="P2672" i="1"/>
  <c r="P2668" i="1"/>
  <c r="P2659" i="1"/>
  <c r="P2654" i="1"/>
  <c r="P2649" i="1"/>
  <c r="P2509" i="1"/>
  <c r="P2489" i="1"/>
  <c r="P2465" i="1"/>
  <c r="P2436" i="1"/>
  <c r="P2408" i="1"/>
  <c r="P2384" i="1"/>
  <c r="P2359" i="1"/>
  <c r="P2334" i="1"/>
  <c r="P2309" i="1"/>
  <c r="P2304" i="1"/>
  <c r="P2291" i="1"/>
  <c r="P2288" i="1"/>
  <c r="P2268" i="1"/>
  <c r="P2252" i="1"/>
  <c r="P2233" i="1"/>
  <c r="P2214" i="1"/>
  <c r="P2200" i="1"/>
  <c r="P2641" i="1"/>
  <c r="P2634" i="1"/>
  <c r="P2630" i="1"/>
  <c r="P2626" i="1"/>
  <c r="P2622" i="1"/>
  <c r="P2618" i="1"/>
  <c r="P2613" i="1"/>
  <c r="P2608" i="1"/>
  <c r="P2600" i="1"/>
  <c r="P2594" i="1"/>
  <c r="P2586" i="1"/>
  <c r="P2577" i="1"/>
  <c r="P2187" i="1"/>
  <c r="P2176" i="1"/>
  <c r="P2159" i="1"/>
  <c r="P2153" i="1"/>
  <c r="P2147" i="1"/>
  <c r="P2142" i="1"/>
  <c r="P2137" i="1"/>
  <c r="P2122" i="1"/>
  <c r="P2115" i="1"/>
  <c r="P2108" i="1"/>
  <c r="P2096" i="1"/>
  <c r="P2080" i="1"/>
  <c r="P2059" i="1"/>
  <c r="P2049" i="1"/>
  <c r="P2041" i="1"/>
  <c r="P2035" i="1"/>
  <c r="P2018" i="1"/>
  <c r="P2008" i="1"/>
  <c r="P2004" i="1"/>
  <c r="P1974" i="1"/>
  <c r="P1969" i="1"/>
  <c r="P1947" i="1"/>
  <c r="P1942" i="1"/>
  <c r="P1938" i="1"/>
  <c r="P1934" i="1"/>
  <c r="P1930" i="1"/>
  <c r="P1925" i="1"/>
  <c r="P1919" i="1"/>
  <c r="P1915" i="1"/>
  <c r="P1905" i="1"/>
  <c r="P1899" i="1"/>
  <c r="P1895" i="1"/>
  <c r="P1891" i="1"/>
  <c r="P1887" i="1"/>
  <c r="P1883" i="1"/>
  <c r="P1878" i="1"/>
  <c r="P1874" i="1"/>
  <c r="P1870" i="1"/>
  <c r="P1866" i="1"/>
  <c r="P1862" i="1"/>
  <c r="P1858" i="1"/>
  <c r="P1854" i="1"/>
  <c r="P1850" i="1"/>
  <c r="P1846" i="1"/>
  <c r="P1842" i="1"/>
  <c r="P1830" i="1"/>
  <c r="P1816" i="1"/>
  <c r="P1806" i="1"/>
  <c r="P1793" i="1"/>
  <c r="P1780" i="1"/>
  <c r="P1776" i="1"/>
  <c r="P1771" i="1"/>
  <c r="P1763" i="1"/>
  <c r="P1759" i="1"/>
  <c r="P1754" i="1"/>
  <c r="P1750" i="1"/>
  <c r="P1746" i="1"/>
  <c r="P1741" i="1"/>
  <c r="P1737" i="1"/>
  <c r="P1732" i="1"/>
  <c r="P1728" i="1"/>
  <c r="P1724" i="1"/>
  <c r="P1717" i="1"/>
  <c r="P1712" i="1"/>
  <c r="P1707" i="1"/>
  <c r="P1703" i="1"/>
  <c r="P1695" i="1"/>
  <c r="P1690" i="1"/>
  <c r="P1686" i="1"/>
  <c r="P1681" i="1"/>
  <c r="P1673" i="1"/>
  <c r="P1669" i="1"/>
  <c r="P1665" i="1"/>
  <c r="P1661" i="1"/>
  <c r="P1651" i="1"/>
  <c r="P1648" i="1"/>
  <c r="P1644" i="1"/>
  <c r="P1639" i="1"/>
  <c r="P1635" i="1"/>
  <c r="P1630" i="1"/>
  <c r="P1626" i="1"/>
  <c r="P1621" i="1"/>
  <c r="P1617" i="1"/>
  <c r="P1613" i="1"/>
  <c r="P1609" i="1"/>
  <c r="P1605" i="1"/>
  <c r="P1599" i="1"/>
  <c r="P1595" i="1"/>
  <c r="P1591" i="1"/>
  <c r="P1587" i="1"/>
  <c r="P1583" i="1"/>
  <c r="P1579" i="1"/>
  <c r="P1574" i="1"/>
  <c r="P1570" i="1"/>
  <c r="P1566" i="1"/>
  <c r="P1562" i="1"/>
  <c r="P1556" i="1"/>
  <c r="P1552" i="1"/>
  <c r="P1548" i="1"/>
  <c r="P1544" i="1"/>
  <c r="P1540" i="1"/>
  <c r="P1535" i="1"/>
  <c r="P1529" i="1"/>
  <c r="P1524" i="1"/>
  <c r="P1520" i="1"/>
  <c r="P1506" i="1"/>
  <c r="P1500" i="1"/>
  <c r="P1487" i="1"/>
  <c r="P1480" i="1"/>
  <c r="P1476" i="1"/>
  <c r="P1470" i="1"/>
  <c r="P1464" i="1"/>
  <c r="P1459" i="1"/>
  <c r="P1452" i="1"/>
  <c r="P1444" i="1"/>
  <c r="P1438" i="1"/>
  <c r="P1431" i="1"/>
  <c r="P1426" i="1"/>
  <c r="P1418" i="1"/>
  <c r="P1413" i="1"/>
  <c r="P1409" i="1"/>
  <c r="P1397" i="1"/>
  <c r="P1393" i="1"/>
  <c r="P1388" i="1"/>
  <c r="P1384" i="1"/>
  <c r="P1379" i="1"/>
  <c r="P1365" i="1"/>
  <c r="P1345" i="1"/>
  <c r="P1311" i="1"/>
  <c r="P1306" i="1"/>
  <c r="P1301" i="1"/>
  <c r="P1294" i="1"/>
  <c r="P1290" i="1"/>
  <c r="P1285" i="1"/>
  <c r="P1281" i="1"/>
  <c r="P1275" i="1"/>
  <c r="P1271" i="1"/>
  <c r="P1266" i="1"/>
  <c r="P1262" i="1"/>
  <c r="P1255" i="1"/>
  <c r="P1251" i="1"/>
  <c r="P1245" i="1"/>
  <c r="P1241" i="1"/>
  <c r="P1237" i="1"/>
  <c r="P1231" i="1"/>
  <c r="P1227" i="1"/>
  <c r="P1223" i="1"/>
  <c r="P1219" i="1"/>
  <c r="P1206" i="1"/>
  <c r="P1200" i="1"/>
  <c r="P1195" i="1"/>
  <c r="P1188" i="1"/>
  <c r="P1181" i="1"/>
  <c r="P1177" i="1"/>
  <c r="P1160" i="1"/>
  <c r="P1148" i="1"/>
  <c r="P1144" i="1"/>
  <c r="P1141" i="1"/>
  <c r="P1135" i="1"/>
  <c r="P1085" i="1"/>
  <c r="P1079" i="1"/>
  <c r="P1075" i="1"/>
  <c r="P1071" i="1"/>
  <c r="P1066" i="1"/>
  <c r="P1061" i="1"/>
  <c r="P1058" i="1"/>
  <c r="P1051" i="1"/>
  <c r="P1017" i="1"/>
  <c r="P1012" i="1"/>
  <c r="P1008" i="1"/>
  <c r="P998" i="1"/>
  <c r="P991" i="1"/>
  <c r="P973" i="1"/>
  <c r="P969" i="1"/>
  <c r="P964" i="1"/>
  <c r="P950" i="1"/>
  <c r="P931" i="1"/>
  <c r="P913" i="1"/>
  <c r="P906" i="1"/>
  <c r="P902" i="1"/>
  <c r="P897" i="1"/>
  <c r="P892" i="1"/>
  <c r="P886" i="1"/>
  <c r="P872" i="1"/>
  <c r="P864" i="1"/>
  <c r="P835" i="1"/>
  <c r="P831" i="1"/>
  <c r="P827" i="1"/>
  <c r="P813" i="1"/>
  <c r="P805" i="1"/>
  <c r="P800" i="1"/>
  <c r="P796" i="1"/>
  <c r="P790" i="1"/>
  <c r="P782" i="1"/>
  <c r="P778" i="1"/>
  <c r="P773" i="1"/>
  <c r="P769" i="1"/>
  <c r="P763" i="1"/>
  <c r="P757" i="1"/>
  <c r="P752" i="1"/>
  <c r="P714" i="1"/>
  <c r="P711" i="1"/>
  <c r="P706" i="1"/>
  <c r="P701" i="1"/>
  <c r="P695" i="1"/>
  <c r="P691" i="1"/>
  <c r="P676" i="1"/>
  <c r="P667" i="1"/>
  <c r="P663" i="1"/>
  <c r="P659" i="1"/>
  <c r="P656" i="1"/>
  <c r="P650" i="1"/>
  <c r="P644" i="1"/>
  <c r="P640" i="1"/>
  <c r="P636" i="1"/>
  <c r="P632" i="1"/>
  <c r="P626" i="1"/>
  <c r="P622" i="1"/>
  <c r="P617" i="1"/>
  <c r="P612" i="1"/>
  <c r="P603" i="1"/>
  <c r="P598" i="1"/>
  <c r="P593" i="1"/>
  <c r="P587" i="1"/>
  <c r="P583" i="1"/>
  <c r="P579" i="1"/>
  <c r="P574" i="1"/>
  <c r="P569" i="1"/>
  <c r="P563" i="1"/>
  <c r="P558" i="1"/>
  <c r="P554" i="1"/>
  <c r="P549" i="1"/>
  <c r="P545" i="1"/>
  <c r="P542" i="1"/>
  <c r="P538" i="1"/>
  <c r="P535" i="1"/>
  <c r="P530" i="1"/>
  <c r="P526" i="1"/>
  <c r="P522" i="1"/>
  <c r="P518" i="1"/>
  <c r="P514" i="1"/>
  <c r="P510" i="1"/>
  <c r="P504" i="1"/>
  <c r="P501" i="1"/>
  <c r="P496" i="1"/>
  <c r="P492" i="1"/>
  <c r="P488" i="1"/>
  <c r="P482" i="1"/>
  <c r="P479" i="1"/>
  <c r="P475" i="1"/>
  <c r="P471" i="1"/>
  <c r="P464" i="1"/>
  <c r="P460" i="1"/>
  <c r="P456" i="1"/>
  <c r="P453" i="1"/>
  <c r="P449" i="1"/>
  <c r="P444" i="1"/>
  <c r="P438" i="1"/>
  <c r="P434" i="1"/>
  <c r="P430" i="1"/>
  <c r="P426" i="1"/>
  <c r="P422" i="1"/>
  <c r="P416" i="1"/>
  <c r="P413" i="1"/>
  <c r="P411" i="1"/>
  <c r="P407" i="1"/>
  <c r="P404" i="1"/>
  <c r="P400" i="1"/>
  <c r="P390" i="1"/>
  <c r="P386" i="1"/>
  <c r="P381" i="1"/>
  <c r="P377" i="1"/>
  <c r="P373" i="1"/>
  <c r="P370" i="1"/>
  <c r="P366" i="1"/>
  <c r="P361" i="1"/>
  <c r="P350" i="1"/>
  <c r="P346" i="1"/>
  <c r="P342" i="1"/>
  <c r="P338" i="1"/>
  <c r="P335" i="1"/>
  <c r="P331" i="1"/>
  <c r="P326" i="1"/>
  <c r="P322" i="1"/>
  <c r="P318" i="1"/>
  <c r="P314" i="1"/>
  <c r="P312" i="1"/>
  <c r="P308" i="1"/>
  <c r="P306" i="1"/>
  <c r="P299" i="1"/>
  <c r="P294" i="1"/>
  <c r="P290" i="1"/>
  <c r="P286" i="1"/>
  <c r="P283" i="1"/>
  <c r="P279" i="1"/>
  <c r="P274" i="1"/>
  <c r="P270" i="1"/>
  <c r="P265" i="1"/>
  <c r="P261" i="1"/>
  <c r="P256" i="1"/>
  <c r="P253" i="1"/>
  <c r="P249" i="1"/>
  <c r="P247" i="1"/>
  <c r="P241" i="1"/>
  <c r="P238" i="1"/>
  <c r="P229" i="1"/>
  <c r="P226" i="1"/>
  <c r="P221" i="1"/>
  <c r="P216" i="1"/>
  <c r="P193" i="1"/>
  <c r="P186" i="1"/>
  <c r="P183" i="1"/>
  <c r="P179" i="1"/>
  <c r="P173" i="1"/>
  <c r="P2944" i="1"/>
  <c r="P165" i="1"/>
  <c r="P158" i="1"/>
  <c r="P140" i="1"/>
  <c r="P125" i="1"/>
  <c r="P111" i="1"/>
  <c r="P104" i="1"/>
  <c r="P99" i="1"/>
  <c r="P89" i="1"/>
  <c r="P81" i="1"/>
  <c r="P73" i="1"/>
  <c r="P68" i="1"/>
  <c r="P63" i="1"/>
  <c r="L63" i="1" s="1"/>
  <c r="P58" i="1"/>
  <c r="L58" i="1" s="1"/>
  <c r="P53" i="1"/>
  <c r="L53" i="1" s="1"/>
  <c r="P45" i="1"/>
  <c r="L45" i="1" s="1"/>
  <c r="P1114" i="1"/>
  <c r="P19" i="1"/>
  <c r="L19" i="1" s="1"/>
  <c r="P3587" i="1"/>
  <c r="L3587" i="1" s="1"/>
  <c r="P48" i="1"/>
  <c r="L48" i="1" s="1"/>
  <c r="P4142" i="1"/>
  <c r="L4142" i="1" s="1"/>
  <c r="P3414" i="1"/>
  <c r="L3414" i="1" s="1"/>
  <c r="P3495" i="1"/>
  <c r="L3495" i="1" s="1"/>
  <c r="P4525" i="1"/>
  <c r="L4525" i="1" s="1"/>
  <c r="P3993" i="1"/>
  <c r="L3993" i="1" s="1"/>
  <c r="P4573" i="1"/>
  <c r="L4573" i="1" s="1"/>
  <c r="P4085" i="1"/>
  <c r="L4085" i="1" s="1"/>
  <c r="P4457" i="1"/>
  <c r="L4457" i="1" s="1"/>
  <c r="P4054" i="1"/>
  <c r="L4054" i="1" s="1"/>
  <c r="P174" i="1"/>
  <c r="P4078" i="1"/>
  <c r="L4078" i="1" s="1"/>
  <c r="P4065" i="1"/>
  <c r="L4065" i="1" s="1"/>
  <c r="P3456" i="1"/>
  <c r="L3456" i="1" s="1"/>
  <c r="P3479" i="1"/>
  <c r="L3479" i="1" s="1"/>
  <c r="P4161" i="1"/>
  <c r="L4161" i="1" s="1"/>
  <c r="P4050" i="1"/>
  <c r="L4050" i="1" s="1"/>
  <c r="P3892" i="1"/>
  <c r="L3892" i="1" s="1"/>
  <c r="P3738" i="1"/>
  <c r="L3738" i="1" s="1"/>
  <c r="P3759" i="1"/>
  <c r="L3759" i="1" s="1"/>
  <c r="P4444" i="1"/>
  <c r="L4444" i="1" s="1"/>
  <c r="P4014" i="1"/>
  <c r="L4014" i="1" s="1"/>
  <c r="P4426" i="1"/>
  <c r="L4426" i="1" s="1"/>
  <c r="P3499" i="1"/>
  <c r="L3499" i="1" s="1"/>
  <c r="P3446" i="1"/>
  <c r="L3446" i="1" s="1"/>
  <c r="P4074" i="1"/>
  <c r="L4074" i="1" s="1"/>
  <c r="P4070" i="1"/>
  <c r="L4070" i="1" s="1"/>
  <c r="P4063" i="1"/>
  <c r="L4063" i="1" s="1"/>
  <c r="P4057" i="1"/>
  <c r="L4057" i="1" s="1"/>
  <c r="P4052" i="1"/>
  <c r="L4052" i="1" s="1"/>
  <c r="P4047" i="1"/>
  <c r="L4047" i="1" s="1"/>
  <c r="P4043" i="1"/>
  <c r="L4043" i="1" s="1"/>
  <c r="P4039" i="1"/>
  <c r="L4039" i="1" s="1"/>
  <c r="P4035" i="1"/>
  <c r="L4035" i="1" s="1"/>
  <c r="P4031" i="1"/>
  <c r="L4031" i="1" s="1"/>
  <c r="P4027" i="1"/>
  <c r="L4027" i="1" s="1"/>
  <c r="P4021" i="1"/>
  <c r="L4021" i="1" s="1"/>
  <c r="P4017" i="1"/>
  <c r="L4017" i="1" s="1"/>
  <c r="P4011" i="1"/>
  <c r="L4011" i="1" s="1"/>
  <c r="P4007" i="1"/>
  <c r="L4007" i="1" s="1"/>
  <c r="P4003" i="1"/>
  <c r="L4003" i="1" s="1"/>
  <c r="P3999" i="1"/>
  <c r="L3999" i="1" s="1"/>
  <c r="P3995" i="1"/>
  <c r="L3995" i="1" s="1"/>
  <c r="P3990" i="1"/>
  <c r="L3990" i="1" s="1"/>
  <c r="P3985" i="1"/>
  <c r="L3985" i="1" s="1"/>
  <c r="P3981" i="1"/>
  <c r="L3981" i="1" s="1"/>
  <c r="P5144" i="1"/>
  <c r="L5144" i="1" s="1"/>
  <c r="P4608" i="1"/>
  <c r="L4608" i="1" s="1"/>
  <c r="P4820" i="1"/>
  <c r="L4820" i="1" s="1"/>
  <c r="P4597" i="1"/>
  <c r="L4597" i="1" s="1"/>
  <c r="P5197" i="1"/>
  <c r="L5197" i="1" s="1"/>
  <c r="P5159" i="1"/>
  <c r="L5159" i="1" s="1"/>
  <c r="P5139" i="1"/>
  <c r="L5139" i="1" s="1"/>
  <c r="P4885" i="1"/>
  <c r="L4885" i="1" s="1"/>
  <c r="P4849" i="1"/>
  <c r="L4849" i="1" s="1"/>
  <c r="P4821" i="1"/>
  <c r="L4821" i="1" s="1"/>
  <c r="P4796" i="1"/>
  <c r="L4796" i="1" s="1"/>
  <c r="P4756" i="1"/>
  <c r="L4756" i="1" s="1"/>
  <c r="P4524" i="1"/>
  <c r="L4524" i="1" s="1"/>
  <c r="P3718" i="1"/>
  <c r="L3718" i="1" s="1"/>
  <c r="P4420" i="1"/>
  <c r="L4420" i="1" s="1"/>
  <c r="P4141" i="1"/>
  <c r="L4141" i="1" s="1"/>
  <c r="P4580" i="1"/>
  <c r="L4580" i="1" s="1"/>
  <c r="P4263" i="1"/>
  <c r="L4263" i="1" s="1"/>
  <c r="P3503" i="1"/>
  <c r="L3503" i="1" s="1"/>
  <c r="P3757" i="1"/>
  <c r="L3757" i="1" s="1"/>
  <c r="P4466" i="1"/>
  <c r="L4466" i="1" s="1"/>
  <c r="P3882" i="1"/>
  <c r="L3882" i="1" s="1"/>
  <c r="P3735" i="1"/>
  <c r="L3735" i="1" s="1"/>
  <c r="P5191" i="1"/>
  <c r="L5191" i="1" s="1"/>
  <c r="P5185" i="1"/>
  <c r="L5185" i="1" s="1"/>
  <c r="P5180" i="1"/>
  <c r="L5180" i="1" s="1"/>
  <c r="P5175" i="1"/>
  <c r="L5175" i="1" s="1"/>
  <c r="P5171" i="1"/>
  <c r="L5171" i="1" s="1"/>
  <c r="P5167" i="1"/>
  <c r="L5167" i="1" s="1"/>
  <c r="P5155" i="1"/>
  <c r="L5155" i="1" s="1"/>
  <c r="P5150" i="1"/>
  <c r="L5150" i="1" s="1"/>
  <c r="P5129" i="1"/>
  <c r="L5129" i="1" s="1"/>
  <c r="P5126" i="1"/>
  <c r="L5126" i="1" s="1"/>
  <c r="P3886" i="1"/>
  <c r="L3886" i="1" s="1"/>
  <c r="P3424" i="1"/>
  <c r="L3424" i="1" s="1"/>
  <c r="P4335" i="1"/>
  <c r="L4335" i="1" s="1"/>
  <c r="P3890" i="1"/>
  <c r="L3890" i="1" s="1"/>
  <c r="P4896" i="1"/>
  <c r="L4896" i="1" s="1"/>
  <c r="P4882" i="1"/>
  <c r="L4882" i="1" s="1"/>
  <c r="P4874" i="1"/>
  <c r="L4874" i="1" s="1"/>
  <c r="P4870" i="1"/>
  <c r="L4870" i="1" s="1"/>
  <c r="P4866" i="1"/>
  <c r="L4866" i="1" s="1"/>
  <c r="P4860" i="1"/>
  <c r="L4860" i="1" s="1"/>
  <c r="P4856" i="1"/>
  <c r="L4856" i="1" s="1"/>
  <c r="P4852" i="1"/>
  <c r="L4852" i="1" s="1"/>
  <c r="P4847" i="1"/>
  <c r="L4847" i="1" s="1"/>
  <c r="P4842" i="1"/>
  <c r="L4842" i="1" s="1"/>
  <c r="P4835" i="1"/>
  <c r="L4835" i="1" s="1"/>
  <c r="P4831" i="1"/>
  <c r="L4831" i="1" s="1"/>
  <c r="P4813" i="1"/>
  <c r="L4813" i="1" s="1"/>
  <c r="P3508" i="1"/>
  <c r="L3508" i="1" s="1"/>
  <c r="P4262" i="1"/>
  <c r="L4262" i="1" s="1"/>
  <c r="P18" i="1"/>
  <c r="L18" i="1" s="1"/>
  <c r="P3976" i="1"/>
  <c r="L3976" i="1" s="1"/>
  <c r="P3972" i="1"/>
  <c r="L3972" i="1" s="1"/>
  <c r="P3967" i="1"/>
  <c r="L3967" i="1" s="1"/>
  <c r="P3962" i="1"/>
  <c r="L3962" i="1" s="1"/>
  <c r="P3958" i="1"/>
  <c r="L3958" i="1" s="1"/>
  <c r="P3953" i="1"/>
  <c r="L3953" i="1" s="1"/>
  <c r="P3949" i="1"/>
  <c r="L3949" i="1" s="1"/>
  <c r="P3945" i="1"/>
  <c r="L3945" i="1" s="1"/>
  <c r="P3940" i="1"/>
  <c r="L3940" i="1" s="1"/>
  <c r="P3934" i="1"/>
  <c r="L3934" i="1" s="1"/>
  <c r="P3930" i="1"/>
  <c r="L3930" i="1" s="1"/>
  <c r="P3924" i="1"/>
  <c r="L3924" i="1" s="1"/>
  <c r="P3920" i="1"/>
  <c r="L3920" i="1" s="1"/>
  <c r="P3915" i="1"/>
  <c r="L3915" i="1" s="1"/>
  <c r="P3911" i="1"/>
  <c r="L3911" i="1" s="1"/>
  <c r="P3907" i="1"/>
  <c r="L3907" i="1" s="1"/>
  <c r="P3904" i="1"/>
  <c r="L3904" i="1" s="1"/>
  <c r="P3898" i="1"/>
  <c r="L3898" i="1" s="1"/>
  <c r="P3894" i="1"/>
  <c r="L3894" i="1" s="1"/>
  <c r="P3888" i="1"/>
  <c r="L3888" i="1" s="1"/>
  <c r="P3880" i="1"/>
  <c r="L3880" i="1" s="1"/>
  <c r="P880" i="1"/>
  <c r="P98" i="1"/>
  <c r="P775" i="1"/>
  <c r="P755" i="1"/>
  <c r="P591" i="1"/>
  <c r="P327" i="1"/>
  <c r="P222" i="1"/>
  <c r="P91" i="1"/>
  <c r="P4311" i="1"/>
  <c r="L4311" i="1" s="1"/>
  <c r="P4615" i="1"/>
  <c r="L4615" i="1" s="1"/>
  <c r="P3691" i="1"/>
  <c r="L3691" i="1" s="1"/>
  <c r="P3435" i="1"/>
  <c r="L3435" i="1" s="1"/>
  <c r="P4319" i="1"/>
  <c r="L4319" i="1" s="1"/>
  <c r="P3487" i="1"/>
  <c r="L3487" i="1" s="1"/>
  <c r="P4789" i="1"/>
  <c r="L4789" i="1" s="1"/>
  <c r="P4785" i="1"/>
  <c r="L4785" i="1" s="1"/>
  <c r="P4780" i="1"/>
  <c r="L4780" i="1" s="1"/>
  <c r="P4775" i="1"/>
  <c r="L4775" i="1" s="1"/>
  <c r="P4771" i="1"/>
  <c r="L4771" i="1" s="1"/>
  <c r="P4764" i="1"/>
  <c r="L4764" i="1" s="1"/>
  <c r="P4760" i="1"/>
  <c r="L4760" i="1" s="1"/>
  <c r="P4742" i="1"/>
  <c r="L4742" i="1" s="1"/>
  <c r="P4724" i="1"/>
  <c r="L4724" i="1" s="1"/>
  <c r="P4707" i="1"/>
  <c r="L4707" i="1" s="1"/>
  <c r="P4674" i="1"/>
  <c r="L4674" i="1" s="1"/>
  <c r="P4669" i="1"/>
  <c r="L4669" i="1" s="1"/>
  <c r="P4665" i="1"/>
  <c r="L4665" i="1" s="1"/>
  <c r="P4661" i="1"/>
  <c r="L4661" i="1" s="1"/>
  <c r="P4656" i="1"/>
  <c r="L4656" i="1" s="1"/>
  <c r="P4652" i="1"/>
  <c r="L4652" i="1" s="1"/>
  <c r="P4648" i="1"/>
  <c r="L4648" i="1" s="1"/>
  <c r="P4644" i="1"/>
  <c r="L4644" i="1" s="1"/>
  <c r="P4640" i="1"/>
  <c r="L4640" i="1" s="1"/>
  <c r="P4432" i="1"/>
  <c r="L4432" i="1" s="1"/>
  <c r="P3473" i="1"/>
  <c r="L3473" i="1" s="1"/>
  <c r="P5115" i="1"/>
  <c r="L5115" i="1" s="1"/>
  <c r="P5108" i="1"/>
  <c r="L5108" i="1" s="1"/>
  <c r="P5103" i="1"/>
  <c r="L5103" i="1" s="1"/>
  <c r="P5099" i="1"/>
  <c r="L5099" i="1" s="1"/>
  <c r="P5095" i="1"/>
  <c r="L5095" i="1" s="1"/>
  <c r="P5088" i="1"/>
  <c r="L5088" i="1" s="1"/>
  <c r="P5083" i="1"/>
  <c r="L5083" i="1" s="1"/>
  <c r="P5076" i="1"/>
  <c r="L5076" i="1" s="1"/>
  <c r="P5071" i="1"/>
  <c r="L5071" i="1" s="1"/>
  <c r="P5064" i="1"/>
  <c r="L5064" i="1" s="1"/>
  <c r="P5058" i="1"/>
  <c r="L5058" i="1" s="1"/>
  <c r="P5053" i="1"/>
  <c r="L5053" i="1" s="1"/>
  <c r="P5048" i="1"/>
  <c r="L5048" i="1" s="1"/>
  <c r="P5043" i="1"/>
  <c r="L5043" i="1" s="1"/>
  <c r="P5039" i="1"/>
  <c r="L5039" i="1" s="1"/>
  <c r="P5033" i="1"/>
  <c r="L5033" i="1" s="1"/>
  <c r="P5028" i="1"/>
  <c r="L5028" i="1" s="1"/>
  <c r="P5021" i="1"/>
  <c r="L5021" i="1" s="1"/>
  <c r="P5016" i="1"/>
  <c r="L5016" i="1" s="1"/>
  <c r="P5010" i="1"/>
  <c r="L5010" i="1" s="1"/>
  <c r="P5004" i="1"/>
  <c r="L5004" i="1" s="1"/>
  <c r="P4210" i="1"/>
  <c r="L4210" i="1" s="1"/>
  <c r="P4993" i="1"/>
  <c r="L4993" i="1" s="1"/>
  <c r="P4988" i="1"/>
  <c r="L4988" i="1" s="1"/>
  <c r="P4983" i="1"/>
  <c r="L4983" i="1" s="1"/>
  <c r="P4976" i="1"/>
  <c r="L4976" i="1" s="1"/>
  <c r="P4967" i="1"/>
  <c r="L4967" i="1" s="1"/>
  <c r="P4963" i="1"/>
  <c r="L4963" i="1" s="1"/>
  <c r="P4959" i="1"/>
  <c r="L4959" i="1" s="1"/>
  <c r="P4955" i="1"/>
  <c r="L4955" i="1" s="1"/>
  <c r="P4951" i="1"/>
  <c r="L4951" i="1" s="1"/>
  <c r="P4946" i="1"/>
  <c r="L4946" i="1" s="1"/>
  <c r="P4941" i="1"/>
  <c r="L4941" i="1" s="1"/>
  <c r="P4937" i="1"/>
  <c r="L4937" i="1" s="1"/>
  <c r="P4932" i="1"/>
  <c r="L4932" i="1" s="1"/>
  <c r="P4927" i="1"/>
  <c r="L4927" i="1" s="1"/>
  <c r="P4923" i="1"/>
  <c r="L4923" i="1" s="1"/>
  <c r="P4915" i="1"/>
  <c r="L4915" i="1" s="1"/>
  <c r="P4909" i="1"/>
  <c r="L4909" i="1" s="1"/>
  <c r="P4901" i="1"/>
  <c r="L4901" i="1" s="1"/>
  <c r="P4633" i="1"/>
  <c r="L4633" i="1" s="1"/>
  <c r="P4629" i="1"/>
  <c r="L4629" i="1" s="1"/>
  <c r="P4625" i="1"/>
  <c r="L4625" i="1" s="1"/>
  <c r="P4620" i="1"/>
  <c r="L4620" i="1" s="1"/>
  <c r="P4613" i="1"/>
  <c r="L4613" i="1" s="1"/>
  <c r="P4603" i="1"/>
  <c r="L4603" i="1" s="1"/>
  <c r="P4599" i="1"/>
  <c r="L4599" i="1" s="1"/>
  <c r="P4593" i="1"/>
  <c r="L4593" i="1" s="1"/>
  <c r="P4587" i="1"/>
  <c r="L4587" i="1" s="1"/>
  <c r="P4581" i="1"/>
  <c r="L4581" i="1" s="1"/>
  <c r="P4576" i="1"/>
  <c r="L4576" i="1" s="1"/>
  <c r="P4570" i="1"/>
  <c r="L4570" i="1" s="1"/>
  <c r="P4565" i="1"/>
  <c r="L4565" i="1" s="1"/>
  <c r="P4560" i="1"/>
  <c r="L4560" i="1" s="1"/>
  <c r="P4555" i="1"/>
  <c r="L4555" i="1" s="1"/>
  <c r="P4551" i="1"/>
  <c r="L4551" i="1" s="1"/>
  <c r="P4547" i="1"/>
  <c r="L4547" i="1" s="1"/>
  <c r="P4542" i="1"/>
  <c r="L4542" i="1" s="1"/>
  <c r="P4538" i="1"/>
  <c r="L4538" i="1" s="1"/>
  <c r="P4534" i="1"/>
  <c r="L4534" i="1" s="1"/>
  <c r="P4530" i="1"/>
  <c r="L4530" i="1" s="1"/>
  <c r="P4526" i="1"/>
  <c r="L4526" i="1" s="1"/>
  <c r="P4519" i="1"/>
  <c r="L4519" i="1" s="1"/>
  <c r="P4512" i="1"/>
  <c r="L4512" i="1" s="1"/>
  <c r="P4507" i="1"/>
  <c r="L4507" i="1" s="1"/>
  <c r="P4503" i="1"/>
  <c r="L4503" i="1" s="1"/>
  <c r="P4498" i="1"/>
  <c r="L4498" i="1" s="1"/>
  <c r="P4494" i="1"/>
  <c r="L4494" i="1" s="1"/>
  <c r="P4488" i="1"/>
  <c r="L4488" i="1" s="1"/>
  <c r="P4483" i="1"/>
  <c r="L4483" i="1" s="1"/>
  <c r="P4479" i="1"/>
  <c r="L4479" i="1" s="1"/>
  <c r="P4475" i="1"/>
  <c r="L4475" i="1" s="1"/>
  <c r="P4468" i="1"/>
  <c r="L4468" i="1" s="1"/>
  <c r="P4463" i="1"/>
  <c r="L4463" i="1" s="1"/>
  <c r="P4452" i="1"/>
  <c r="L4452" i="1" s="1"/>
  <c r="P4448" i="1"/>
  <c r="L4448" i="1" s="1"/>
  <c r="P4442" i="1"/>
  <c r="L4442" i="1" s="1"/>
  <c r="P4438" i="1"/>
  <c r="L4438" i="1" s="1"/>
  <c r="P4428" i="1"/>
  <c r="L4428" i="1" s="1"/>
  <c r="P4423" i="1"/>
  <c r="L4423" i="1" s="1"/>
  <c r="P4417" i="1"/>
  <c r="L4417" i="1" s="1"/>
  <c r="P4413" i="1"/>
  <c r="L4413" i="1" s="1"/>
  <c r="P4406" i="1"/>
  <c r="L4406" i="1" s="1"/>
  <c r="P4402" i="1"/>
  <c r="L4402" i="1" s="1"/>
  <c r="P4397" i="1"/>
  <c r="L4397" i="1" s="1"/>
  <c r="P4393" i="1"/>
  <c r="L4393" i="1" s="1"/>
  <c r="P4389" i="1"/>
  <c r="L4389" i="1" s="1"/>
  <c r="P4384" i="1"/>
  <c r="L4384" i="1" s="1"/>
  <c r="P4380" i="1"/>
  <c r="L4380" i="1" s="1"/>
  <c r="P4376" i="1"/>
  <c r="L4376" i="1" s="1"/>
  <c r="P4370" i="1"/>
  <c r="L4370" i="1" s="1"/>
  <c r="P4366" i="1"/>
  <c r="L4366" i="1" s="1"/>
  <c r="P4361" i="1"/>
  <c r="L4361" i="1" s="1"/>
  <c r="P4357" i="1"/>
  <c r="L4357" i="1" s="1"/>
  <c r="P4353" i="1"/>
  <c r="L4353" i="1" s="1"/>
  <c r="P4347" i="1"/>
  <c r="L4347" i="1" s="1"/>
  <c r="P4343" i="1"/>
  <c r="L4343" i="1" s="1"/>
  <c r="P4338" i="1"/>
  <c r="L4338" i="1" s="1"/>
  <c r="P4333" i="1"/>
  <c r="L4333" i="1" s="1"/>
  <c r="P4327" i="1"/>
  <c r="L4327" i="1" s="1"/>
  <c r="P4322" i="1"/>
  <c r="L4322" i="1" s="1"/>
  <c r="P4315" i="1"/>
  <c r="L4315" i="1" s="1"/>
  <c r="P4309" i="1"/>
  <c r="L4309" i="1" s="1"/>
  <c r="P4303" i="1"/>
  <c r="L4303" i="1" s="1"/>
  <c r="P4297" i="1"/>
  <c r="L4297" i="1" s="1"/>
  <c r="P4293" i="1"/>
  <c r="L4293" i="1" s="1"/>
  <c r="P4288" i="1"/>
  <c r="L4288" i="1" s="1"/>
  <c r="P4284" i="1"/>
  <c r="L4284" i="1" s="1"/>
  <c r="P4280" i="1"/>
  <c r="L4280" i="1" s="1"/>
  <c r="P4274" i="1"/>
  <c r="L4274" i="1" s="1"/>
  <c r="P4267" i="1"/>
  <c r="L4267" i="1" s="1"/>
  <c r="P4261" i="1"/>
  <c r="L4261" i="1" s="1"/>
  <c r="P4257" i="1"/>
  <c r="L4257" i="1" s="1"/>
  <c r="P4253" i="1"/>
  <c r="L4253" i="1" s="1"/>
  <c r="P4249" i="1"/>
  <c r="L4249" i="1" s="1"/>
  <c r="P4245" i="1"/>
  <c r="L4245" i="1" s="1"/>
  <c r="P4241" i="1"/>
  <c r="L4241" i="1" s="1"/>
  <c r="P4237" i="1"/>
  <c r="L4237" i="1" s="1"/>
  <c r="P4232" i="1"/>
  <c r="L4232" i="1" s="1"/>
  <c r="P4228" i="1"/>
  <c r="L4228" i="1" s="1"/>
  <c r="P4224" i="1"/>
  <c r="L4224" i="1" s="1"/>
  <c r="P4220" i="1"/>
  <c r="L4220" i="1" s="1"/>
  <c r="P4216" i="1"/>
  <c r="L4216" i="1" s="1"/>
  <c r="P4212" i="1"/>
  <c r="L4212" i="1" s="1"/>
  <c r="P4206" i="1"/>
  <c r="L4206" i="1" s="1"/>
  <c r="P4202" i="1"/>
  <c r="L4202" i="1" s="1"/>
  <c r="P4198" i="1"/>
  <c r="L4198" i="1" s="1"/>
  <c r="P4193" i="1"/>
  <c r="L4193" i="1" s="1"/>
  <c r="P4188" i="1"/>
  <c r="L4188" i="1" s="1"/>
  <c r="P4183" i="1"/>
  <c r="L4183" i="1" s="1"/>
  <c r="P4179" i="1"/>
  <c r="L4179" i="1" s="1"/>
  <c r="P4175" i="1"/>
  <c r="L4175" i="1" s="1"/>
  <c r="P4170" i="1"/>
  <c r="L4170" i="1" s="1"/>
  <c r="P4166" i="1"/>
  <c r="L4166" i="1" s="1"/>
  <c r="P4162" i="1"/>
  <c r="L4162" i="1" s="1"/>
  <c r="P4156" i="1"/>
  <c r="L4156" i="1" s="1"/>
  <c r="P4151" i="1"/>
  <c r="L4151" i="1" s="1"/>
  <c r="P4145" i="1"/>
  <c r="L4145" i="1" s="1"/>
  <c r="P4138" i="1"/>
  <c r="L4138" i="1" s="1"/>
  <c r="P4133" i="1"/>
  <c r="L4133" i="1" s="1"/>
  <c r="P4128" i="1"/>
  <c r="L4128" i="1" s="1"/>
  <c r="P4122" i="1"/>
  <c r="L4122" i="1" s="1"/>
  <c r="P4118" i="1"/>
  <c r="L4118" i="1" s="1"/>
  <c r="P4113" i="1"/>
  <c r="L4113" i="1" s="1"/>
  <c r="P4109" i="1"/>
  <c r="L4109" i="1" s="1"/>
  <c r="P4105" i="1"/>
  <c r="L4105" i="1" s="1"/>
  <c r="P4100" i="1"/>
  <c r="L4100" i="1" s="1"/>
  <c r="P4095" i="1"/>
  <c r="L4095" i="1" s="1"/>
  <c r="P4091" i="1"/>
  <c r="L4091" i="1" s="1"/>
  <c r="P4086" i="1"/>
  <c r="L4086" i="1" s="1"/>
  <c r="P3875" i="1"/>
  <c r="L3875" i="1" s="1"/>
  <c r="P3870" i="1"/>
  <c r="L3870" i="1" s="1"/>
  <c r="P3862" i="1"/>
  <c r="L3862" i="1" s="1"/>
  <c r="P3858" i="1"/>
  <c r="L3858" i="1" s="1"/>
  <c r="P3851" i="1"/>
  <c r="L3851" i="1" s="1"/>
  <c r="P3846" i="1"/>
  <c r="L3846" i="1" s="1"/>
  <c r="P3841" i="1"/>
  <c r="L3841" i="1" s="1"/>
  <c r="P3837" i="1"/>
  <c r="L3837" i="1" s="1"/>
  <c r="P3830" i="1"/>
  <c r="L3830" i="1" s="1"/>
  <c r="P3825" i="1"/>
  <c r="L3825" i="1" s="1"/>
  <c r="P3820" i="1"/>
  <c r="L3820" i="1" s="1"/>
  <c r="P3816" i="1"/>
  <c r="L3816" i="1" s="1"/>
  <c r="P3812" i="1"/>
  <c r="L3812" i="1" s="1"/>
  <c r="P1578" i="1"/>
  <c r="P3807" i="1"/>
  <c r="L3807" i="1" s="1"/>
  <c r="P3803" i="1"/>
  <c r="L3803" i="1" s="1"/>
  <c r="P3797" i="1"/>
  <c r="L3797" i="1" s="1"/>
  <c r="P3793" i="1"/>
  <c r="L3793" i="1" s="1"/>
  <c r="P3789" i="1"/>
  <c r="L3789" i="1" s="1"/>
  <c r="P3785" i="1"/>
  <c r="L3785" i="1" s="1"/>
  <c r="P3780" i="1"/>
  <c r="L3780" i="1" s="1"/>
  <c r="P3776" i="1"/>
  <c r="L3776" i="1" s="1"/>
  <c r="P3771" i="1"/>
  <c r="L3771" i="1" s="1"/>
  <c r="P3767" i="1"/>
  <c r="L3767" i="1" s="1"/>
  <c r="P3760" i="1"/>
  <c r="L3760" i="1" s="1"/>
  <c r="P3752" i="1"/>
  <c r="L3752" i="1" s="1"/>
  <c r="P3745" i="1"/>
  <c r="L3745" i="1" s="1"/>
  <c r="P3741" i="1"/>
  <c r="L3741" i="1" s="1"/>
  <c r="P3734" i="1"/>
  <c r="L3734" i="1" s="1"/>
  <c r="P3727" i="1"/>
  <c r="L3727" i="1" s="1"/>
  <c r="P3723" i="1"/>
  <c r="L3723" i="1" s="1"/>
  <c r="P3717" i="1"/>
  <c r="L3717" i="1" s="1"/>
  <c r="P3713" i="1"/>
  <c r="L3713" i="1" s="1"/>
  <c r="P3708" i="1"/>
  <c r="L3708" i="1" s="1"/>
  <c r="L3701" i="1"/>
  <c r="P3697" i="1"/>
  <c r="L3697" i="1" s="1"/>
  <c r="P3693" i="1"/>
  <c r="L3693" i="1" s="1"/>
  <c r="P3687" i="1"/>
  <c r="L3687" i="1" s="1"/>
  <c r="P3683" i="1"/>
  <c r="L3683" i="1" s="1"/>
  <c r="P3679" i="1"/>
  <c r="L3679" i="1" s="1"/>
  <c r="P3673" i="1"/>
  <c r="L3673" i="1" s="1"/>
  <c r="P3666" i="1"/>
  <c r="L3666" i="1" s="1"/>
  <c r="P3660" i="1"/>
  <c r="L3660" i="1" s="1"/>
  <c r="P3654" i="1"/>
  <c r="L3654" i="1" s="1"/>
  <c r="P3648" i="1"/>
  <c r="L3648" i="1" s="1"/>
  <c r="P3643" i="1"/>
  <c r="L3643" i="1" s="1"/>
  <c r="P3638" i="1"/>
  <c r="L3638" i="1" s="1"/>
  <c r="P3634" i="1"/>
  <c r="L3634" i="1" s="1"/>
  <c r="P3629" i="1"/>
  <c r="L3629" i="1" s="1"/>
  <c r="P3625" i="1"/>
  <c r="L3625" i="1" s="1"/>
  <c r="P3621" i="1"/>
  <c r="L3621" i="1" s="1"/>
  <c r="P3617" i="1"/>
  <c r="L3617" i="1" s="1"/>
  <c r="P3613" i="1"/>
  <c r="L3613" i="1" s="1"/>
  <c r="P3609" i="1"/>
  <c r="L3609" i="1" s="1"/>
  <c r="P3604" i="1"/>
  <c r="L3604" i="1" s="1"/>
  <c r="P3599" i="1"/>
  <c r="L3599" i="1" s="1"/>
  <c r="P3595" i="1"/>
  <c r="L3595" i="1" s="1"/>
  <c r="P3591" i="1"/>
  <c r="L3591" i="1" s="1"/>
  <c r="P3584" i="1"/>
  <c r="L3584" i="1" s="1"/>
  <c r="P3577" i="1"/>
  <c r="L3577" i="1" s="1"/>
  <c r="P3572" i="1"/>
  <c r="L3572" i="1" s="1"/>
  <c r="P3566" i="1"/>
  <c r="L3566" i="1" s="1"/>
  <c r="P3562" i="1"/>
  <c r="L3562" i="1" s="1"/>
  <c r="P3558" i="1"/>
  <c r="L3558" i="1" s="1"/>
  <c r="P3554" i="1"/>
  <c r="L3554" i="1" s="1"/>
  <c r="P3550" i="1"/>
  <c r="L3550" i="1" s="1"/>
  <c r="P3546" i="1"/>
  <c r="L3546" i="1" s="1"/>
  <c r="P3537" i="1"/>
  <c r="L3537" i="1" s="1"/>
  <c r="P3533" i="1"/>
  <c r="L3533" i="1" s="1"/>
  <c r="P3527" i="1"/>
  <c r="L3527" i="1" s="1"/>
  <c r="P3523" i="1"/>
  <c r="L3523" i="1" s="1"/>
  <c r="P3516" i="1"/>
  <c r="L3516" i="1" s="1"/>
  <c r="P3510" i="1"/>
  <c r="L3510" i="1" s="1"/>
  <c r="P3504" i="1"/>
  <c r="L3504" i="1" s="1"/>
  <c r="P3497" i="1"/>
  <c r="L3497" i="1" s="1"/>
  <c r="P3491" i="1"/>
  <c r="L3491" i="1" s="1"/>
  <c r="P3484" i="1"/>
  <c r="L3484" i="1" s="1"/>
  <c r="P3477" i="1"/>
  <c r="L3477" i="1" s="1"/>
  <c r="P3470" i="1"/>
  <c r="L3470" i="1" s="1"/>
  <c r="P3464" i="1"/>
  <c r="L3464" i="1" s="1"/>
  <c r="P3457" i="1"/>
  <c r="L3457" i="1" s="1"/>
  <c r="P3450" i="1"/>
  <c r="L3450" i="1" s="1"/>
  <c r="P3445" i="1"/>
  <c r="L3445" i="1" s="1"/>
  <c r="P3440" i="1"/>
  <c r="L3440" i="1" s="1"/>
  <c r="P3432" i="1"/>
  <c r="L3432" i="1" s="1"/>
  <c r="P3427" i="1"/>
  <c r="L3427" i="1" s="1"/>
  <c r="P3421" i="1"/>
  <c r="L3421" i="1" s="1"/>
  <c r="P3415" i="1"/>
  <c r="L3415" i="1" s="1"/>
  <c r="P3407" i="1"/>
  <c r="L3407" i="1" s="1"/>
  <c r="P3402" i="1"/>
  <c r="L3402" i="1" s="1"/>
  <c r="P3396" i="1"/>
  <c r="L3396" i="1" s="1"/>
  <c r="P4948" i="1"/>
  <c r="L4948" i="1" s="1"/>
  <c r="P4694" i="1"/>
  <c r="L4694" i="1" s="1"/>
  <c r="P4583" i="1"/>
  <c r="L4583" i="1" s="1"/>
  <c r="P3158" i="1"/>
  <c r="P3142" i="1"/>
  <c r="P3073" i="1"/>
  <c r="P2854" i="1"/>
  <c r="P2812" i="1"/>
  <c r="P2791" i="1"/>
  <c r="P2743" i="1"/>
  <c r="P2678" i="1"/>
  <c r="P2637" i="1"/>
  <c r="P2590" i="1"/>
  <c r="P2537" i="1"/>
  <c r="P3116" i="1"/>
  <c r="P3030" i="1"/>
  <c r="P3012" i="1"/>
  <c r="P2943" i="1"/>
  <c r="P2842" i="1"/>
  <c r="P2810" i="1"/>
  <c r="P2755" i="1"/>
  <c r="P2647" i="1"/>
  <c r="P2617" i="1"/>
  <c r="P2558" i="1"/>
  <c r="P2550" i="1"/>
  <c r="P2487" i="1"/>
  <c r="P2452" i="1"/>
  <c r="P2434" i="1"/>
  <c r="P2418" i="1"/>
  <c r="P2368" i="1"/>
  <c r="P2321" i="1"/>
  <c r="P2251" i="1"/>
  <c r="P2221" i="1"/>
  <c r="P2691" i="1"/>
  <c r="P2513" i="1"/>
  <c r="P2497" i="1"/>
  <c r="P2469" i="1"/>
  <c r="P2385" i="1"/>
  <c r="P2352" i="1"/>
  <c r="P2335" i="1"/>
  <c r="P2319" i="1"/>
  <c r="P2272" i="1"/>
  <c r="P2194" i="1"/>
  <c r="P2097" i="1"/>
  <c r="P2040" i="1"/>
  <c r="P2529" i="1"/>
  <c r="P2461" i="1"/>
  <c r="P2443" i="1"/>
  <c r="P2427" i="1"/>
  <c r="P2398" i="1"/>
  <c r="P2361" i="1"/>
  <c r="P2294" i="1"/>
  <c r="P2219" i="1"/>
  <c r="P2183" i="1"/>
  <c r="P2164" i="1"/>
  <c r="P2112" i="1"/>
  <c r="P1990" i="1"/>
  <c r="P1949" i="1"/>
  <c r="P1454" i="1"/>
  <c r="P1420" i="1"/>
  <c r="P1298" i="1"/>
  <c r="P1198" i="1"/>
  <c r="P1088" i="1"/>
  <c r="P1000" i="1"/>
  <c r="P968" i="1"/>
  <c r="P838" i="1"/>
  <c r="P788" i="1"/>
  <c r="P1782" i="1"/>
  <c r="P1723" i="1"/>
  <c r="P1491" i="1"/>
  <c r="P1435" i="1"/>
  <c r="P1352" i="1"/>
  <c r="P1211" i="1"/>
  <c r="P1104" i="1"/>
  <c r="P1063" i="1"/>
  <c r="P1048" i="1"/>
  <c r="P926" i="1"/>
  <c r="P879" i="1"/>
  <c r="P1957" i="1"/>
  <c r="P1805" i="1"/>
  <c r="P1437" i="1"/>
  <c r="P1305" i="1"/>
  <c r="P2280" i="1"/>
  <c r="P1911" i="1"/>
  <c r="P1443" i="1"/>
  <c r="P1372" i="1"/>
  <c r="P1247" i="1"/>
  <c r="P1216" i="1"/>
  <c r="P609" i="1"/>
  <c r="P845" i="1"/>
  <c r="P703" i="1"/>
  <c r="P1699" i="1"/>
  <c r="P160" i="1"/>
  <c r="P4801" i="1"/>
  <c r="L4801" i="1" s="1"/>
  <c r="P1956" i="1"/>
  <c r="P1368" i="1"/>
  <c r="P1363" i="1"/>
  <c r="P1356" i="1"/>
  <c r="P1350" i="1"/>
  <c r="P1039" i="1"/>
  <c r="P1034" i="1"/>
  <c r="P1028" i="1"/>
  <c r="P1024" i="1"/>
  <c r="P1121" i="1"/>
  <c r="P1100" i="1"/>
  <c r="P1095" i="1"/>
  <c r="P939" i="1"/>
  <c r="P935" i="1"/>
  <c r="P930" i="1"/>
  <c r="P923" i="1"/>
  <c r="P727" i="1"/>
  <c r="P723" i="1"/>
  <c r="P720" i="1"/>
  <c r="P4754" i="1"/>
  <c r="L4754" i="1" s="1"/>
  <c r="P4748" i="1"/>
  <c r="P4743" i="1"/>
  <c r="L4743" i="1" s="1"/>
  <c r="P4736" i="1"/>
  <c r="P4731" i="1"/>
  <c r="L4731" i="1" s="1"/>
  <c r="P4725" i="1"/>
  <c r="P4718" i="1"/>
  <c r="L4718" i="1" s="1"/>
  <c r="P4710" i="1"/>
  <c r="P4703" i="1"/>
  <c r="L4703" i="1" s="1"/>
  <c r="P4696" i="1"/>
  <c r="P4688" i="1"/>
  <c r="L4688" i="1" s="1"/>
  <c r="P2177" i="1"/>
  <c r="P876" i="1"/>
  <c r="P3377" i="1"/>
  <c r="P120" i="1"/>
  <c r="P115" i="1"/>
  <c r="P3238" i="1"/>
  <c r="L3238" i="1" s="1"/>
  <c r="P39" i="1"/>
  <c r="L39" i="1" s="1"/>
  <c r="P442" i="1"/>
  <c r="P203" i="1"/>
  <c r="P195" i="1"/>
  <c r="P191" i="1"/>
  <c r="P188" i="1"/>
  <c r="P152" i="1"/>
  <c r="P629" i="1"/>
  <c r="P3015" i="1"/>
  <c r="P2777" i="1"/>
  <c r="P2692" i="1"/>
  <c r="P3205" i="1"/>
  <c r="P2999" i="1"/>
  <c r="P441" i="1"/>
  <c r="P79" i="1"/>
  <c r="P2858" i="1"/>
  <c r="P2708" i="1"/>
  <c r="P588" i="1"/>
  <c r="P2568" i="1"/>
  <c r="P2560" i="1"/>
  <c r="P2553" i="1"/>
  <c r="P2547" i="1"/>
  <c r="P2539" i="1"/>
  <c r="P2532" i="1"/>
  <c r="P2526" i="1"/>
  <c r="P2518" i="1"/>
  <c r="P2512" i="1"/>
  <c r="P2506" i="1"/>
  <c r="P2498" i="1"/>
  <c r="P2491" i="1"/>
  <c r="P2482" i="1"/>
  <c r="P2475" i="1"/>
  <c r="P2468" i="1"/>
  <c r="P2459" i="1"/>
  <c r="P2449" i="1"/>
  <c r="P2440" i="1"/>
  <c r="P2429" i="1"/>
  <c r="P2416" i="1"/>
  <c r="P2411" i="1"/>
  <c r="P2404" i="1"/>
  <c r="P2392" i="1"/>
  <c r="P2387" i="1"/>
  <c r="P2380" i="1"/>
  <c r="P2372" i="1"/>
  <c r="P2363" i="1"/>
  <c r="P2354" i="1"/>
  <c r="P2344" i="1"/>
  <c r="P2337" i="1"/>
  <c r="P2330" i="1"/>
  <c r="P2322" i="1"/>
  <c r="P2314" i="1"/>
  <c r="P2277" i="1"/>
  <c r="P2270" i="1"/>
  <c r="P2265" i="1"/>
  <c r="P2259" i="1"/>
  <c r="P2254" i="1"/>
  <c r="P2247" i="1"/>
  <c r="P2241" i="1"/>
  <c r="P2237" i="1"/>
  <c r="P2230" i="1"/>
  <c r="P2223" i="1"/>
  <c r="P2216" i="1"/>
  <c r="P2088" i="1"/>
  <c r="P2083" i="1"/>
  <c r="P2077" i="1"/>
  <c r="P1173" i="1"/>
  <c r="P856" i="1"/>
  <c r="P849" i="1"/>
  <c r="P842" i="1"/>
  <c r="P1803" i="1"/>
  <c r="P1799" i="1"/>
  <c r="P2296" i="1"/>
  <c r="P2203" i="1"/>
  <c r="P2193" i="1"/>
  <c r="P2180" i="1"/>
  <c r="P1513" i="1"/>
  <c r="P1407" i="1"/>
  <c r="P1178" i="1"/>
  <c r="P992" i="1"/>
  <c r="P955" i="1"/>
  <c r="P233" i="1"/>
  <c r="P620" i="1"/>
  <c r="P1538" i="1"/>
  <c r="P1257" i="1"/>
  <c r="P1155" i="1"/>
  <c r="P1128" i="1"/>
  <c r="P1126" i="1"/>
  <c r="P1109" i="1"/>
  <c r="P957" i="1"/>
  <c r="P944" i="1"/>
  <c r="P2163" i="1"/>
  <c r="P2120" i="1"/>
  <c r="P2102" i="1"/>
  <c r="P2091" i="1"/>
  <c r="P2062" i="1"/>
  <c r="P2057" i="1"/>
  <c r="P2055" i="1"/>
  <c r="P2027" i="1"/>
  <c r="P1995" i="1"/>
  <c r="P1991" i="1"/>
  <c r="P1838" i="1"/>
  <c r="P1236" i="1"/>
  <c r="P1138" i="1"/>
  <c r="P1043" i="1"/>
  <c r="P989" i="1"/>
  <c r="P954" i="1"/>
  <c r="P916" i="1"/>
  <c r="P847" i="1"/>
  <c r="P500" i="1"/>
  <c r="P118" i="1"/>
  <c r="P822" i="1"/>
  <c r="P35" i="1"/>
  <c r="P101" i="1"/>
  <c r="P729" i="1"/>
  <c r="P715" i="1"/>
  <c r="P704" i="1"/>
  <c r="P1032" i="1"/>
  <c r="P2042" i="1"/>
  <c r="P2152" i="1"/>
  <c r="P2132" i="1"/>
  <c r="P2848" i="1"/>
  <c r="P3150" i="1"/>
  <c r="P3121" i="1"/>
  <c r="P3105" i="1"/>
  <c r="P3088" i="1"/>
  <c r="P3068" i="1"/>
  <c r="P5153" i="1"/>
  <c r="P3395" i="1"/>
  <c r="L3395" i="1" s="1"/>
  <c r="P3391" i="1"/>
  <c r="P3386" i="1"/>
  <c r="L3386" i="1" s="1"/>
  <c r="P3382" i="1"/>
  <c r="P3376" i="1"/>
  <c r="L3376" i="1" s="1"/>
  <c r="P3371" i="1"/>
  <c r="P3367" i="1"/>
  <c r="L3367" i="1" s="1"/>
  <c r="P3363" i="1"/>
  <c r="P3357" i="1"/>
  <c r="L3357" i="1" s="1"/>
  <c r="P3353" i="1"/>
  <c r="P3348" i="1"/>
  <c r="L3348" i="1" s="1"/>
  <c r="P3343" i="1"/>
  <c r="P3338" i="1"/>
  <c r="L3338" i="1" s="1"/>
  <c r="P3333" i="1"/>
  <c r="P3329" i="1"/>
  <c r="L3329" i="1" s="1"/>
  <c r="P3324" i="1"/>
  <c r="P3319" i="1"/>
  <c r="L3319" i="1" s="1"/>
  <c r="P3315" i="1"/>
  <c r="P3311" i="1"/>
  <c r="L3311" i="1" s="1"/>
  <c r="P3307" i="1"/>
  <c r="P3301" i="1"/>
  <c r="L3301" i="1" s="1"/>
  <c r="P738" i="1"/>
  <c r="P4557" i="1"/>
  <c r="L4557" i="1" s="1"/>
  <c r="P5110" i="1"/>
  <c r="P5070" i="1"/>
  <c r="L5070" i="1" s="1"/>
  <c r="P5034" i="1"/>
  <c r="P5014" i="1"/>
  <c r="L5014" i="1" s="1"/>
  <c r="P4986" i="1"/>
  <c r="P4906" i="1"/>
  <c r="L4906" i="1" s="1"/>
  <c r="P3299" i="1"/>
  <c r="P3295" i="1"/>
  <c r="L3295" i="1" s="1"/>
  <c r="P3290" i="1"/>
  <c r="P3286" i="1"/>
  <c r="L3286" i="1" s="1"/>
  <c r="P3282" i="1"/>
  <c r="P3278" i="1"/>
  <c r="L3278" i="1" s="1"/>
  <c r="P3274" i="1"/>
  <c r="P3269" i="1"/>
  <c r="L3269" i="1" s="1"/>
  <c r="P3263" i="1"/>
  <c r="P3259" i="1"/>
  <c r="L3259" i="1" s="1"/>
  <c r="P3253" i="1"/>
  <c r="P3249" i="1"/>
  <c r="L3249" i="1" s="1"/>
  <c r="P3245" i="1"/>
  <c r="P3241" i="1"/>
  <c r="L3241" i="1" s="1"/>
  <c r="P3236" i="1"/>
  <c r="P3232" i="1"/>
  <c r="L3232" i="1" s="1"/>
  <c r="P3228" i="1"/>
  <c r="P3224" i="1"/>
  <c r="L3224" i="1" s="1"/>
  <c r="P3218" i="1"/>
  <c r="P3214" i="1"/>
  <c r="L3214" i="1" s="1"/>
  <c r="P3209" i="1"/>
  <c r="P3202" i="1"/>
  <c r="P3194" i="1"/>
  <c r="P3190" i="1"/>
  <c r="P3185" i="1"/>
  <c r="P3181" i="1"/>
  <c r="P3177" i="1"/>
  <c r="P3173" i="1"/>
  <c r="P3169" i="1"/>
  <c r="P3165" i="1"/>
  <c r="P3160" i="1"/>
  <c r="P3153" i="1"/>
  <c r="P3147" i="1"/>
  <c r="P3140" i="1"/>
  <c r="P3133" i="1"/>
  <c r="P3128" i="1"/>
  <c r="P3123" i="1"/>
  <c r="P3111" i="1"/>
  <c r="P3103" i="1"/>
  <c r="P3098" i="1"/>
  <c r="P3091" i="1"/>
  <c r="P3086" i="1"/>
  <c r="P3081" i="1"/>
  <c r="P2561" i="1"/>
  <c r="P2540" i="1"/>
  <c r="P2519" i="1"/>
  <c r="P3074" i="1"/>
  <c r="P3066" i="1"/>
  <c r="P3061" i="1"/>
  <c r="P3057" i="1"/>
  <c r="P3053" i="1"/>
  <c r="P3048" i="1"/>
  <c r="P3042" i="1"/>
  <c r="P3038" i="1"/>
  <c r="P3033" i="1"/>
  <c r="P3029" i="1"/>
  <c r="P3024" i="1"/>
  <c r="P3018" i="1"/>
  <c r="P3009" i="1"/>
  <c r="P3002" i="1"/>
  <c r="P2996" i="1"/>
  <c r="P2991" i="1"/>
  <c r="P2986" i="1"/>
  <c r="P2982" i="1"/>
  <c r="P2976" i="1"/>
  <c r="P2972" i="1"/>
  <c r="P2967" i="1"/>
  <c r="P2963" i="1"/>
  <c r="P2959" i="1"/>
  <c r="P2955" i="1"/>
  <c r="P2951" i="1"/>
  <c r="P2946" i="1"/>
  <c r="P2940" i="1"/>
  <c r="P2935" i="1"/>
  <c r="P2931" i="1"/>
  <c r="P2927" i="1"/>
  <c r="P2923" i="1"/>
  <c r="P2919" i="1"/>
  <c r="P2914" i="1"/>
  <c r="P2910" i="1"/>
  <c r="P2904" i="1"/>
  <c r="P2900" i="1"/>
  <c r="P2894" i="1"/>
  <c r="P2890" i="1"/>
  <c r="P2883" i="1"/>
  <c r="P2879" i="1"/>
  <c r="P2874" i="1"/>
  <c r="P2870" i="1"/>
  <c r="P2866" i="1"/>
  <c r="P2851" i="1"/>
  <c r="P2843" i="1"/>
  <c r="P2835" i="1"/>
  <c r="P2824" i="1"/>
  <c r="P2819" i="1"/>
  <c r="P2815" i="1"/>
  <c r="P2809" i="1"/>
  <c r="P2805" i="1"/>
  <c r="P2797" i="1"/>
  <c r="P2790" i="1"/>
  <c r="P2783" i="1"/>
  <c r="P2779" i="1"/>
  <c r="P2773" i="1"/>
  <c r="P2768" i="1"/>
  <c r="P2764" i="1"/>
  <c r="P2754" i="1"/>
  <c r="P2750" i="1"/>
  <c r="P2746" i="1"/>
  <c r="P2739" i="1"/>
  <c r="P2735" i="1"/>
  <c r="P2729" i="1"/>
  <c r="P2725" i="1"/>
  <c r="P2721" i="1"/>
  <c r="P2717" i="1"/>
  <c r="P2713" i="1"/>
  <c r="P2707" i="1"/>
  <c r="P2702" i="1"/>
  <c r="P2696" i="1"/>
  <c r="P2690" i="1"/>
  <c r="P2685" i="1"/>
  <c r="P2680" i="1"/>
  <c r="P2675" i="1"/>
  <c r="P2671" i="1"/>
  <c r="P2667" i="1"/>
  <c r="P2663" i="1"/>
  <c r="P2658" i="1"/>
  <c r="P2652" i="1"/>
  <c r="P2648" i="1"/>
  <c r="P2643" i="1"/>
  <c r="P2504" i="1"/>
  <c r="P2481" i="1"/>
  <c r="P2458" i="1"/>
  <c r="P2428" i="1"/>
  <c r="P2403" i="1"/>
  <c r="P2379" i="1"/>
  <c r="P2351" i="1"/>
  <c r="P2329" i="1"/>
  <c r="P2308" i="1"/>
  <c r="P2302" i="1"/>
  <c r="P2299" i="1"/>
  <c r="P2287" i="1"/>
  <c r="P2264" i="1"/>
  <c r="P2246" i="1"/>
  <c r="P2229" i="1"/>
  <c r="P2210" i="1"/>
  <c r="P2199" i="1"/>
  <c r="P2633" i="1"/>
  <c r="P2629" i="1"/>
  <c r="P2625" i="1"/>
  <c r="P2621" i="1"/>
  <c r="P2616" i="1"/>
  <c r="P2612" i="1"/>
  <c r="P2606" i="1"/>
  <c r="P2599" i="1"/>
  <c r="P2593" i="1"/>
  <c r="P2582" i="1"/>
  <c r="P2576" i="1"/>
  <c r="P2182" i="1"/>
  <c r="P2158" i="1"/>
  <c r="P2151" i="1"/>
  <c r="P2146" i="1"/>
  <c r="P2141" i="1"/>
  <c r="P2135" i="1"/>
  <c r="P2125" i="1"/>
  <c r="P2114" i="1"/>
  <c r="P2106" i="1"/>
  <c r="P2095" i="1"/>
  <c r="P2072" i="1"/>
  <c r="P2053" i="1"/>
  <c r="P2045" i="1"/>
  <c r="P2039" i="1"/>
  <c r="P2033" i="1"/>
  <c r="P2017" i="1"/>
  <c r="P2007" i="1"/>
  <c r="P2002" i="1"/>
  <c r="P1982" i="1"/>
  <c r="P1973" i="1"/>
  <c r="P1964" i="1"/>
  <c r="P1945" i="1"/>
  <c r="P1941" i="1"/>
  <c r="P1937" i="1"/>
  <c r="P1933" i="1"/>
  <c r="P1929" i="1"/>
  <c r="P1924" i="1"/>
  <c r="P1918" i="1"/>
  <c r="P1914" i="1"/>
  <c r="P1898" i="1"/>
  <c r="P1894" i="1"/>
  <c r="P1890" i="1"/>
  <c r="P1886" i="1"/>
  <c r="P1882" i="1"/>
  <c r="P1877" i="1"/>
  <c r="P1873" i="1"/>
  <c r="P1869" i="1"/>
  <c r="P1865" i="1"/>
  <c r="P1861" i="1"/>
  <c r="P1857" i="1"/>
  <c r="P1853" i="1"/>
  <c r="P1849" i="1"/>
  <c r="P1845" i="1"/>
  <c r="P1841" i="1"/>
  <c r="P1827" i="1"/>
  <c r="P1815" i="1"/>
  <c r="P1804" i="1"/>
  <c r="P1790" i="1"/>
  <c r="P1779" i="1"/>
  <c r="P1774" i="1"/>
  <c r="P1770" i="1"/>
  <c r="P1762" i="1"/>
  <c r="P1757" i="1"/>
  <c r="P1753" i="1"/>
  <c r="P1749" i="1"/>
  <c r="P1745" i="1"/>
  <c r="P1740" i="1"/>
  <c r="P1736" i="1"/>
  <c r="P1731" i="1"/>
  <c r="P1727" i="1"/>
  <c r="P1722" i="1"/>
  <c r="P1715" i="1"/>
  <c r="P1710" i="1"/>
  <c r="P1706" i="1"/>
  <c r="P1702" i="1"/>
  <c r="P1698" i="1"/>
  <c r="P1694" i="1"/>
  <c r="P1689" i="1"/>
  <c r="P1685" i="1"/>
  <c r="P1679" i="1"/>
  <c r="P1676" i="1"/>
  <c r="P1672" i="1"/>
  <c r="P1668" i="1"/>
  <c r="P1664" i="1"/>
  <c r="P1660" i="1"/>
  <c r="P1650" i="1"/>
  <c r="P1647" i="1"/>
  <c r="P1643" i="1"/>
  <c r="P1638" i="1"/>
  <c r="P1633" i="1"/>
  <c r="P1629" i="1"/>
  <c r="P1625" i="1"/>
  <c r="P1620" i="1"/>
  <c r="P1616" i="1"/>
  <c r="P1612" i="1"/>
  <c r="P1608" i="1"/>
  <c r="P1604" i="1"/>
  <c r="P1598" i="1"/>
  <c r="P1594" i="1"/>
  <c r="P1590" i="1"/>
  <c r="P1586" i="1"/>
  <c r="P1582" i="1"/>
  <c r="P1577" i="1"/>
  <c r="P1573" i="1"/>
  <c r="P1569" i="1"/>
  <c r="P1565" i="1"/>
  <c r="P1561" i="1"/>
  <c r="P1555" i="1"/>
  <c r="P1551" i="1"/>
  <c r="P1547" i="1"/>
  <c r="P1543" i="1"/>
  <c r="P1539" i="1"/>
  <c r="P1534" i="1"/>
  <c r="P1528" i="1"/>
  <c r="P1523" i="1"/>
  <c r="P1781" i="1"/>
  <c r="P1504" i="1"/>
  <c r="P1499" i="1"/>
  <c r="P1486" i="1"/>
  <c r="P1479" i="1"/>
  <c r="P1474" i="1"/>
  <c r="P1469" i="1"/>
  <c r="P1462" i="1"/>
  <c r="P1458" i="1"/>
  <c r="P1450" i="1"/>
  <c r="P1442" i="1"/>
  <c r="P1430" i="1"/>
  <c r="P1424" i="1"/>
  <c r="P1417" i="1"/>
  <c r="P1412" i="1"/>
  <c r="P1408" i="1"/>
  <c r="P1403" i="1"/>
  <c r="P1396" i="1"/>
  <c r="P1392" i="1"/>
  <c r="P1387" i="1"/>
  <c r="P1383" i="1"/>
  <c r="P1377" i="1"/>
  <c r="P1374" i="1"/>
  <c r="P1361" i="1"/>
  <c r="P1314" i="1"/>
  <c r="P1310" i="1"/>
  <c r="P1304" i="1"/>
  <c r="P1300" i="1"/>
  <c r="P1293" i="1"/>
  <c r="P1289" i="1"/>
  <c r="P1284" i="1"/>
  <c r="P1280" i="1"/>
  <c r="P1274" i="1"/>
  <c r="P1270" i="1"/>
  <c r="P1265" i="1"/>
  <c r="P1260" i="1"/>
  <c r="P1254" i="1"/>
  <c r="P1250" i="1"/>
  <c r="P1244" i="1"/>
  <c r="P1239" i="1"/>
  <c r="P1235" i="1"/>
  <c r="P1230" i="1"/>
  <c r="P1226" i="1"/>
  <c r="P1222" i="1"/>
  <c r="P1218" i="1"/>
  <c r="P1205" i="1"/>
  <c r="P1199" i="1"/>
  <c r="P1193" i="1"/>
  <c r="P1187" i="1"/>
  <c r="P1180" i="1"/>
  <c r="P1147" i="1"/>
  <c r="P1143" i="1"/>
  <c r="P1123" i="1"/>
  <c r="P1105" i="1"/>
  <c r="P1083" i="1"/>
  <c r="P1078" i="1"/>
  <c r="P1074" i="1"/>
  <c r="P1070" i="1"/>
  <c r="P1065" i="1"/>
  <c r="P1060" i="1"/>
  <c r="P1057" i="1"/>
  <c r="P1016" i="1"/>
  <c r="P1011" i="1"/>
  <c r="P1007" i="1"/>
  <c r="P1003" i="1"/>
  <c r="P988" i="1"/>
  <c r="P979" i="1"/>
  <c r="P976" i="1"/>
  <c r="P972" i="1"/>
  <c r="P967" i="1"/>
  <c r="P963" i="1"/>
  <c r="P949" i="1"/>
  <c r="P943" i="1"/>
  <c r="P910" i="1"/>
  <c r="P905" i="1"/>
  <c r="P900" i="1"/>
  <c r="P896" i="1"/>
  <c r="P891" i="1"/>
  <c r="P885" i="1"/>
  <c r="P877" i="1"/>
  <c r="P863" i="1"/>
  <c r="P855" i="1"/>
  <c r="P834" i="1"/>
  <c r="P830" i="1"/>
  <c r="P826" i="1"/>
  <c r="P816" i="1"/>
  <c r="P811" i="1"/>
  <c r="P799" i="1"/>
  <c r="P795" i="1"/>
  <c r="P785" i="1"/>
  <c r="P781" i="1"/>
  <c r="P777" i="1"/>
  <c r="P772" i="1"/>
  <c r="P767" i="1"/>
  <c r="P762" i="1"/>
  <c r="P756" i="1"/>
  <c r="P745" i="1"/>
  <c r="P699" i="1"/>
  <c r="P694" i="1"/>
  <c r="P690" i="1"/>
  <c r="P681" i="1"/>
  <c r="P675" i="1"/>
  <c r="P671" i="1"/>
  <c r="P666" i="1"/>
  <c r="P662" i="1"/>
  <c r="P653" i="1"/>
  <c r="P648" i="1"/>
  <c r="P643" i="1"/>
  <c r="P639" i="1"/>
  <c r="P635" i="1"/>
  <c r="P631" i="1"/>
  <c r="P625" i="1"/>
  <c r="P621" i="1"/>
  <c r="P611" i="1"/>
  <c r="P607" i="1"/>
  <c r="P602" i="1"/>
  <c r="P597" i="1"/>
  <c r="P592" i="1"/>
  <c r="P586" i="1"/>
  <c r="P582" i="1"/>
  <c r="P577" i="1"/>
  <c r="P573" i="1"/>
  <c r="P568" i="1"/>
  <c r="P561" i="1"/>
  <c r="P557" i="1"/>
  <c r="P553" i="1"/>
  <c r="P548" i="1"/>
  <c r="P541" i="1"/>
  <c r="P534" i="1"/>
  <c r="P529" i="1"/>
  <c r="P525" i="1"/>
  <c r="P521" i="1"/>
  <c r="P517" i="1"/>
  <c r="P513" i="1"/>
  <c r="P509" i="1"/>
  <c r="P508" i="1"/>
  <c r="P503" i="1"/>
  <c r="P499" i="1"/>
  <c r="P495" i="1"/>
  <c r="P491" i="1"/>
  <c r="P487" i="1"/>
  <c r="P485" i="1"/>
  <c r="P481" i="1"/>
  <c r="P478" i="1"/>
  <c r="P474" i="1"/>
  <c r="P467" i="1"/>
  <c r="P463" i="1"/>
  <c r="P459" i="1"/>
  <c r="P452" i="1"/>
  <c r="P448" i="1"/>
  <c r="P443" i="1"/>
  <c r="P437" i="1"/>
  <c r="P433" i="1"/>
  <c r="P429" i="1"/>
  <c r="P425" i="1"/>
  <c r="P419" i="1"/>
  <c r="P415" i="1"/>
  <c r="P412" i="1"/>
  <c r="P410" i="1"/>
  <c r="P406" i="1"/>
  <c r="P403" i="1"/>
  <c r="P399" i="1"/>
  <c r="P396" i="1"/>
  <c r="P393" i="1"/>
  <c r="P389" i="1"/>
  <c r="P385" i="1"/>
  <c r="P380" i="1"/>
  <c r="P376" i="1"/>
  <c r="P372" i="1"/>
  <c r="P369" i="1"/>
  <c r="P365" i="1"/>
  <c r="P360" i="1"/>
  <c r="P356" i="1"/>
  <c r="P353" i="1"/>
  <c r="P3303" i="1"/>
  <c r="P345" i="1"/>
  <c r="P341" i="1"/>
  <c r="P337" i="1"/>
  <c r="P334" i="1"/>
  <c r="P330" i="1"/>
  <c r="P325" i="1"/>
  <c r="P317" i="1"/>
  <c r="P311" i="1"/>
  <c r="P305" i="1"/>
  <c r="P302" i="1"/>
  <c r="P298" i="1"/>
  <c r="P293" i="1"/>
  <c r="P289" i="1"/>
  <c r="P3210" i="1"/>
  <c r="P282" i="1"/>
  <c r="P278" i="1"/>
  <c r="P273" i="1"/>
  <c r="P268" i="1"/>
  <c r="P264" i="1"/>
  <c r="P260" i="1"/>
  <c r="P255" i="1"/>
  <c r="P252" i="1"/>
  <c r="P245" i="1"/>
  <c r="P240" i="1"/>
  <c r="P237" i="1"/>
  <c r="P234" i="1"/>
  <c r="P228" i="1"/>
  <c r="P225" i="1"/>
  <c r="P219" i="1"/>
  <c r="P215" i="1"/>
  <c r="P205" i="1"/>
  <c r="P182" i="1"/>
  <c r="P178" i="1"/>
  <c r="P175" i="1"/>
  <c r="P169" i="1"/>
  <c r="P164" i="1"/>
  <c r="P155" i="1"/>
  <c r="P143" i="1"/>
  <c r="P137" i="1"/>
  <c r="P121" i="1"/>
  <c r="P107" i="1"/>
  <c r="P103" i="1"/>
  <c r="P96" i="1"/>
  <c r="P85" i="1"/>
  <c r="P80" i="1"/>
  <c r="P72" i="1"/>
  <c r="P67" i="1"/>
  <c r="P61" i="1"/>
  <c r="P57" i="1"/>
  <c r="L57" i="1" s="1"/>
  <c r="P51" i="1"/>
  <c r="P36" i="1"/>
  <c r="L36" i="1" s="1"/>
  <c r="P23" i="1"/>
  <c r="L23" i="1" s="1"/>
  <c r="P4348" i="1"/>
  <c r="P3466" i="1"/>
  <c r="L3466" i="1" s="1"/>
  <c r="P24" i="1"/>
  <c r="P3485" i="1"/>
  <c r="L3485" i="1" s="1"/>
  <c r="P4022" i="1"/>
  <c r="P4513" i="1"/>
  <c r="L4513" i="1" s="1"/>
  <c r="P3884" i="1"/>
  <c r="P4458" i="1"/>
  <c r="L4458" i="1" s="1"/>
  <c r="P3709" i="1"/>
  <c r="P3703" i="1"/>
  <c r="L3703" i="1" s="1"/>
  <c r="P66" i="1"/>
  <c r="P3579" i="1"/>
  <c r="L3579" i="1" s="1"/>
  <c r="P4061" i="1"/>
  <c r="P3438" i="1"/>
  <c r="L3438" i="1" s="1"/>
  <c r="P3483" i="1"/>
  <c r="L3483" i="1" s="1"/>
  <c r="P3969" i="1"/>
  <c r="P3705" i="1"/>
  <c r="L3705" i="1" s="1"/>
  <c r="P3417" i="1"/>
  <c r="P3646" i="1"/>
  <c r="L3646" i="1" s="1"/>
  <c r="P4436" i="1"/>
  <c r="P55" i="1"/>
  <c r="L55" i="1" s="1"/>
  <c r="P3986" i="1"/>
  <c r="P3740" i="1"/>
  <c r="L3740" i="1" s="1"/>
  <c r="P4077" i="1"/>
  <c r="P4073" i="1"/>
  <c r="L4073" i="1" s="1"/>
  <c r="P4068" i="1"/>
  <c r="P4062" i="1"/>
  <c r="L4062" i="1" s="1"/>
  <c r="P4056" i="1"/>
  <c r="P4051" i="1"/>
  <c r="L4051" i="1" s="1"/>
  <c r="P4046" i="1"/>
  <c r="P4042" i="1"/>
  <c r="L4042" i="1" s="1"/>
  <c r="P4038" i="1"/>
  <c r="P4034" i="1"/>
  <c r="L4034" i="1" s="1"/>
  <c r="P4030" i="1"/>
  <c r="P4026" i="1"/>
  <c r="L4026" i="1" s="1"/>
  <c r="P4020" i="1"/>
  <c r="P4016" i="1"/>
  <c r="L4016" i="1" s="1"/>
  <c r="P4010" i="1"/>
  <c r="P4006" i="1"/>
  <c r="L4006" i="1" s="1"/>
  <c r="P4002" i="1"/>
  <c r="P3998" i="1"/>
  <c r="L3998" i="1" s="1"/>
  <c r="P3994" i="1"/>
  <c r="P3989" i="1"/>
  <c r="L3989" i="1" s="1"/>
  <c r="P3984" i="1"/>
  <c r="P3980" i="1"/>
  <c r="L3980" i="1" s="1"/>
  <c r="P4810" i="1"/>
  <c r="P4862" i="1"/>
  <c r="L4862" i="1" s="1"/>
  <c r="P4794" i="1"/>
  <c r="P4586" i="1"/>
  <c r="L4586" i="1" s="1"/>
  <c r="P4501" i="1"/>
  <c r="P5195" i="1"/>
  <c r="L5195" i="1" s="1"/>
  <c r="P5135" i="1"/>
  <c r="P4984" i="1"/>
  <c r="L4984" i="1" s="1"/>
  <c r="P4970" i="1"/>
  <c r="P4919" i="1"/>
  <c r="L4919" i="1" s="1"/>
  <c r="P4880" i="1"/>
  <c r="P4840" i="1"/>
  <c r="L4840" i="1" s="1"/>
  <c r="P4762" i="1"/>
  <c r="P4622" i="1"/>
  <c r="L4622" i="1" s="1"/>
  <c r="P4298" i="1"/>
  <c r="P4350" i="1"/>
  <c r="L4350" i="1" s="1"/>
  <c r="P3475" i="1"/>
  <c r="P3762" i="1"/>
  <c r="L3762" i="1" s="1"/>
  <c r="P3662" i="1"/>
  <c r="P533" i="1"/>
  <c r="P3731" i="1"/>
  <c r="P3783" i="1"/>
  <c r="L3783" i="1" s="1"/>
  <c r="P3631" i="1"/>
  <c r="P3514" i="1"/>
  <c r="L3514" i="1" s="1"/>
  <c r="P5198" i="1"/>
  <c r="P5189" i="1"/>
  <c r="L5189" i="1" s="1"/>
  <c r="P5184" i="1"/>
  <c r="P5179" i="1"/>
  <c r="L5179" i="1" s="1"/>
  <c r="P5174" i="1"/>
  <c r="P5170" i="1"/>
  <c r="L5170" i="1" s="1"/>
  <c r="P5166" i="1"/>
  <c r="P5161" i="1"/>
  <c r="L5161" i="1" s="1"/>
  <c r="P5154" i="1"/>
  <c r="P5148" i="1"/>
  <c r="L5148" i="1" s="1"/>
  <c r="P5132" i="1"/>
  <c r="P5128" i="1"/>
  <c r="L5128" i="1" s="1"/>
  <c r="P5121" i="1"/>
  <c r="P3208" i="1"/>
  <c r="L3208" i="1" s="1"/>
  <c r="P3652" i="1"/>
  <c r="P4518" i="1"/>
  <c r="L4518" i="1" s="1"/>
  <c r="P4081" i="1"/>
  <c r="P3602" i="1"/>
  <c r="L3602" i="1" s="1"/>
  <c r="P4895" i="1"/>
  <c r="P4890" i="1"/>
  <c r="L4890" i="1" s="1"/>
  <c r="P4881" i="1"/>
  <c r="P4873" i="1"/>
  <c r="L4873" i="1" s="1"/>
  <c r="P4869" i="1"/>
  <c r="P4864" i="1"/>
  <c r="L4864" i="1" s="1"/>
  <c r="P4859" i="1"/>
  <c r="P4855" i="1"/>
  <c r="L4855" i="1" s="1"/>
  <c r="P4851" i="1"/>
  <c r="P4845" i="1"/>
  <c r="L4845" i="1" s="1"/>
  <c r="P4839" i="1"/>
  <c r="P4834" i="1"/>
  <c r="L4834" i="1" s="1"/>
  <c r="P4829" i="1"/>
  <c r="P4816" i="1"/>
  <c r="L4816" i="1" s="1"/>
  <c r="P4812" i="1"/>
  <c r="P4363" i="1"/>
  <c r="L4363" i="1" s="1"/>
  <c r="P3413" i="1"/>
  <c r="P27" i="1"/>
  <c r="L27" i="1" s="1"/>
  <c r="P3975" i="1"/>
  <c r="P3971" i="1"/>
  <c r="L3971" i="1" s="1"/>
  <c r="P3966" i="1"/>
  <c r="P3961" i="1"/>
  <c r="L3961" i="1" s="1"/>
  <c r="P3957" i="1"/>
  <c r="P3952" i="1"/>
  <c r="L3952" i="1" s="1"/>
  <c r="P3948" i="1"/>
  <c r="P3944" i="1"/>
  <c r="L3944" i="1" s="1"/>
  <c r="P3939" i="1"/>
  <c r="P3933" i="1"/>
  <c r="L3933" i="1" s="1"/>
  <c r="P3929" i="1"/>
  <c r="P3923" i="1"/>
  <c r="L3923" i="1" s="1"/>
  <c r="P3919" i="1"/>
  <c r="P3914" i="1"/>
  <c r="L3914" i="1" s="1"/>
  <c r="P3910" i="1"/>
  <c r="P3906" i="1"/>
  <c r="L3906" i="1" s="1"/>
  <c r="P3902" i="1"/>
  <c r="P3897" i="1"/>
  <c r="L3897" i="1" s="1"/>
  <c r="P3893" i="1"/>
  <c r="P3887" i="1"/>
  <c r="L3887" i="1" s="1"/>
  <c r="P3879" i="1"/>
  <c r="P836" i="1"/>
  <c r="P941" i="1"/>
  <c r="P771" i="1"/>
  <c r="P74" i="1"/>
  <c r="P4173" i="1"/>
  <c r="L4173" i="1" s="1"/>
  <c r="P4412" i="1"/>
  <c r="P4147" i="1"/>
  <c r="L4147" i="1" s="1"/>
  <c r="P3799" i="1"/>
  <c r="P3397" i="1"/>
  <c r="L3397" i="1" s="1"/>
  <c r="P3430" i="1"/>
  <c r="P4788" i="1"/>
  <c r="L4788" i="1" s="1"/>
  <c r="P4783" i="1"/>
  <c r="P4778" i="1"/>
  <c r="L4778" i="1" s="1"/>
  <c r="P4774" i="1"/>
  <c r="P4769" i="1"/>
  <c r="L4769" i="1" s="1"/>
  <c r="P4763" i="1"/>
  <c r="P4759" i="1"/>
  <c r="L4759" i="1" s="1"/>
  <c r="P4737" i="1"/>
  <c r="P4719" i="1"/>
  <c r="L4719" i="1" s="1"/>
  <c r="P4701" i="1"/>
  <c r="P4678" i="1"/>
  <c r="L4678" i="1" s="1"/>
  <c r="P4672" i="1"/>
  <c r="P4668" i="1"/>
  <c r="L4668" i="1" s="1"/>
  <c r="P4664" i="1"/>
  <c r="P4660" i="1"/>
  <c r="L4660" i="1" s="1"/>
  <c r="P4655" i="1"/>
  <c r="P4651" i="1"/>
  <c r="L4651" i="1" s="1"/>
  <c r="P4647" i="1"/>
  <c r="P4643" i="1"/>
  <c r="L4643" i="1" s="1"/>
  <c r="P4639" i="1"/>
  <c r="P4154" i="1"/>
  <c r="L4154" i="1" s="1"/>
  <c r="P3831" i="1"/>
  <c r="P5113" i="1"/>
  <c r="L5113" i="1" s="1"/>
  <c r="P5106" i="1"/>
  <c r="P5102" i="1"/>
  <c r="L5102" i="1" s="1"/>
  <c r="P5098" i="1"/>
  <c r="P5094" i="1"/>
  <c r="L5094" i="1" s="1"/>
  <c r="P5087" i="1"/>
  <c r="P5081" i="1"/>
  <c r="L5081" i="1" s="1"/>
  <c r="P5075" i="1"/>
  <c r="P5069" i="1"/>
  <c r="L5069" i="1" s="1"/>
  <c r="P5063" i="1"/>
  <c r="P5057" i="1"/>
  <c r="L5057" i="1" s="1"/>
  <c r="P5052" i="1"/>
  <c r="P5047" i="1"/>
  <c r="L5047" i="1" s="1"/>
  <c r="P5042" i="1"/>
  <c r="P5038" i="1"/>
  <c r="L5038" i="1" s="1"/>
  <c r="P5032" i="1"/>
  <c r="P5027" i="1"/>
  <c r="L5027" i="1" s="1"/>
  <c r="P5020" i="1"/>
  <c r="P5015" i="1"/>
  <c r="L5015" i="1" s="1"/>
  <c r="P5008" i="1"/>
  <c r="P5003" i="1"/>
  <c r="L5003" i="1" s="1"/>
  <c r="P4097" i="1"/>
  <c r="P5000" i="1"/>
  <c r="L5000" i="1" s="1"/>
  <c r="P4992" i="1"/>
  <c r="P4987" i="1"/>
  <c r="L4987" i="1" s="1"/>
  <c r="P4979" i="1"/>
  <c r="P4975" i="1"/>
  <c r="L4975" i="1" s="1"/>
  <c r="P4971" i="1"/>
  <c r="P4966" i="1"/>
  <c r="L4966" i="1" s="1"/>
  <c r="P4962" i="1"/>
  <c r="P4958" i="1"/>
  <c r="L4958" i="1" s="1"/>
  <c r="P4954" i="1"/>
  <c r="P4950" i="1"/>
  <c r="L4950" i="1" s="1"/>
  <c r="P4945" i="1"/>
  <c r="P4940" i="1"/>
  <c r="L4940" i="1" s="1"/>
  <c r="P4936" i="1"/>
  <c r="P4926" i="1"/>
  <c r="L4926" i="1" s="1"/>
  <c r="P4920" i="1"/>
  <c r="P4913" i="1"/>
  <c r="L4913" i="1" s="1"/>
  <c r="P4907" i="1"/>
  <c r="P4636" i="1"/>
  <c r="L4636" i="1" s="1"/>
  <c r="P4632" i="1"/>
  <c r="P4628" i="1"/>
  <c r="L4628" i="1" s="1"/>
  <c r="P4624" i="1"/>
  <c r="P4619" i="1"/>
  <c r="L4619" i="1" s="1"/>
  <c r="P4612" i="1"/>
  <c r="P4607" i="1"/>
  <c r="L4607" i="1" s="1"/>
  <c r="P4602" i="1"/>
  <c r="P4596" i="1"/>
  <c r="L4596" i="1" s="1"/>
  <c r="P4591" i="1"/>
  <c r="P4585" i="1"/>
  <c r="L4585" i="1" s="1"/>
  <c r="P4579" i="1"/>
  <c r="P4575" i="1"/>
  <c r="L4575" i="1" s="1"/>
  <c r="P4569" i="1"/>
  <c r="P4564" i="1"/>
  <c r="L4564" i="1" s="1"/>
  <c r="P4559" i="1"/>
  <c r="P4554" i="1"/>
  <c r="L4554" i="1" s="1"/>
  <c r="P4550" i="1"/>
  <c r="P4545" i="1"/>
  <c r="L4545" i="1" s="1"/>
  <c r="P4541" i="1"/>
  <c r="P4537" i="1"/>
  <c r="L4537" i="1" s="1"/>
  <c r="P4533" i="1"/>
  <c r="P4529" i="1"/>
  <c r="L4529" i="1" s="1"/>
  <c r="P4523" i="1"/>
  <c r="P4516" i="1"/>
  <c r="L4516" i="1" s="1"/>
  <c r="P4510" i="1"/>
  <c r="P4506" i="1"/>
  <c r="L4506" i="1" s="1"/>
  <c r="P4502" i="1"/>
  <c r="P4497" i="1"/>
  <c r="L4497" i="1" s="1"/>
  <c r="P4493" i="1"/>
  <c r="P4487" i="1"/>
  <c r="L4487" i="1" s="1"/>
  <c r="P4482" i="1"/>
  <c r="P4478" i="1"/>
  <c r="L4478" i="1" s="1"/>
  <c r="P4474" i="1"/>
  <c r="P4467" i="1"/>
  <c r="L4467" i="1" s="1"/>
  <c r="P4461" i="1"/>
  <c r="P4456" i="1"/>
  <c r="L4456" i="1" s="1"/>
  <c r="P4451" i="1"/>
  <c r="P4447" i="1"/>
  <c r="L4447" i="1" s="1"/>
  <c r="P4441" i="1"/>
  <c r="P4437" i="1"/>
  <c r="L4437" i="1" s="1"/>
  <c r="P4431" i="1"/>
  <c r="P4427" i="1"/>
  <c r="L4427" i="1" s="1"/>
  <c r="P4422" i="1"/>
  <c r="P4416" i="1"/>
  <c r="L4416" i="1" s="1"/>
  <c r="P4411" i="1"/>
  <c r="P4405" i="1"/>
  <c r="L4405" i="1" s="1"/>
  <c r="P4400" i="1"/>
  <c r="P4396" i="1"/>
  <c r="L4396" i="1" s="1"/>
  <c r="P4392" i="1"/>
  <c r="P4388" i="1"/>
  <c r="L4388" i="1" s="1"/>
  <c r="P4383" i="1"/>
  <c r="P4379" i="1"/>
  <c r="L4379" i="1" s="1"/>
  <c r="P4375" i="1"/>
  <c r="P4369" i="1"/>
  <c r="L4369" i="1" s="1"/>
  <c r="P4365" i="1"/>
  <c r="P4360" i="1"/>
  <c r="L4360" i="1" s="1"/>
  <c r="P4356" i="1"/>
  <c r="P4352" i="1"/>
  <c r="L4352" i="1" s="1"/>
  <c r="P4346" i="1"/>
  <c r="P4341" i="1"/>
  <c r="L4341" i="1" s="1"/>
  <c r="P4337" i="1"/>
  <c r="P4332" i="1"/>
  <c r="L4332" i="1" s="1"/>
  <c r="P4326" i="1"/>
  <c r="P4321" i="1"/>
  <c r="L4321" i="1" s="1"/>
  <c r="P4313" i="1"/>
  <c r="P4308" i="1"/>
  <c r="L4308" i="1" s="1"/>
  <c r="P4302" i="1"/>
  <c r="P4296" i="1"/>
  <c r="L4296" i="1" s="1"/>
  <c r="P4292" i="1"/>
  <c r="P4287" i="1"/>
  <c r="L4287" i="1" s="1"/>
  <c r="P4283" i="1"/>
  <c r="P4278" i="1"/>
  <c r="L4278" i="1" s="1"/>
  <c r="P4272" i="1"/>
  <c r="P4266" i="1"/>
  <c r="L4266" i="1" s="1"/>
  <c r="P4260" i="1"/>
  <c r="P4256" i="1"/>
  <c r="L4256" i="1" s="1"/>
  <c r="P4252" i="1"/>
  <c r="P4248" i="1"/>
  <c r="L4248" i="1" s="1"/>
  <c r="P4244" i="1"/>
  <c r="P4240" i="1"/>
  <c r="L4240" i="1" s="1"/>
  <c r="P4236" i="1"/>
  <c r="P4231" i="1"/>
  <c r="L4231" i="1" s="1"/>
  <c r="P4227" i="1"/>
  <c r="P4223" i="1"/>
  <c r="L4223" i="1" s="1"/>
  <c r="P4219" i="1"/>
  <c r="P4215" i="1"/>
  <c r="L4215" i="1" s="1"/>
  <c r="P4209" i="1"/>
  <c r="P4205" i="1"/>
  <c r="L4205" i="1" s="1"/>
  <c r="P4201" i="1"/>
  <c r="P4197" i="1"/>
  <c r="L4197" i="1" s="1"/>
  <c r="P4192" i="1"/>
  <c r="P4187" i="1"/>
  <c r="L4187" i="1" s="1"/>
  <c r="P4182" i="1"/>
  <c r="P4178" i="1"/>
  <c r="L4178" i="1" s="1"/>
  <c r="P4174" i="1"/>
  <c r="P4169" i="1"/>
  <c r="L4169" i="1" s="1"/>
  <c r="P4165" i="1"/>
  <c r="P4160" i="1"/>
  <c r="L4160" i="1" s="1"/>
  <c r="P4155" i="1"/>
  <c r="P4150" i="1"/>
  <c r="L4150" i="1" s="1"/>
  <c r="P4144" i="1"/>
  <c r="P4137" i="1"/>
  <c r="L4137" i="1" s="1"/>
  <c r="P4132" i="1"/>
  <c r="P4126" i="1"/>
  <c r="L4126" i="1" s="1"/>
  <c r="P4121" i="1"/>
  <c r="P4116" i="1"/>
  <c r="L4116" i="1" s="1"/>
  <c r="P4112" i="1"/>
  <c r="P4108" i="1"/>
  <c r="L4108" i="1" s="1"/>
  <c r="P4104" i="1"/>
  <c r="P4099" i="1"/>
  <c r="L4099" i="1" s="1"/>
  <c r="P4094" i="1"/>
  <c r="P4090" i="1"/>
  <c r="L4090" i="1" s="1"/>
  <c r="P4084" i="1"/>
  <c r="P3874" i="1"/>
  <c r="L3874" i="1" s="1"/>
  <c r="P3869" i="1"/>
  <c r="P3865" i="1"/>
  <c r="L3865" i="1" s="1"/>
  <c r="P3861" i="1"/>
  <c r="P3857" i="1"/>
  <c r="L3857" i="1" s="1"/>
  <c r="P3850" i="1"/>
  <c r="P3844" i="1"/>
  <c r="L3844" i="1" s="1"/>
  <c r="P3840" i="1"/>
  <c r="P3834" i="1"/>
  <c r="L3834" i="1" s="1"/>
  <c r="P3829" i="1"/>
  <c r="P3824" i="1"/>
  <c r="L3824" i="1" s="1"/>
  <c r="P3819" i="1"/>
  <c r="P3815" i="1"/>
  <c r="L3815" i="1" s="1"/>
  <c r="P3811" i="1"/>
  <c r="P1488" i="1"/>
  <c r="P3806" i="1"/>
  <c r="P3801" i="1"/>
  <c r="L3801" i="1" s="1"/>
  <c r="P3796" i="1"/>
  <c r="P3792" i="1"/>
  <c r="L3792" i="1" s="1"/>
  <c r="P3788" i="1"/>
  <c r="P3784" i="1"/>
  <c r="L3784" i="1" s="1"/>
  <c r="P3779" i="1"/>
  <c r="P3775" i="1"/>
  <c r="L3775" i="1" s="1"/>
  <c r="P3770" i="1"/>
  <c r="P3764" i="1"/>
  <c r="L3764" i="1" s="1"/>
  <c r="P3756" i="1"/>
  <c r="P3751" i="1"/>
  <c r="L3751" i="1" s="1"/>
  <c r="P3744" i="1"/>
  <c r="P3739" i="1"/>
  <c r="L3739" i="1" s="1"/>
  <c r="P3733" i="1"/>
  <c r="P3726" i="1"/>
  <c r="L3726" i="1" s="1"/>
  <c r="P3722" i="1"/>
  <c r="P3716" i="1"/>
  <c r="L3716" i="1" s="1"/>
  <c r="P3712" i="1"/>
  <c r="P3707" i="1"/>
  <c r="L3707" i="1" s="1"/>
  <c r="P3700" i="1"/>
  <c r="P3696" i="1"/>
  <c r="L3696" i="1" s="1"/>
  <c r="P3692" i="1"/>
  <c r="P3686" i="1"/>
  <c r="L3686" i="1" s="1"/>
  <c r="P3682" i="1"/>
  <c r="P3678" i="1"/>
  <c r="L3678" i="1" s="1"/>
  <c r="P3671" i="1"/>
  <c r="P3665" i="1"/>
  <c r="L3665" i="1" s="1"/>
  <c r="P3659" i="1"/>
  <c r="P3651" i="1"/>
  <c r="L3651" i="1" s="1"/>
  <c r="P3647" i="1"/>
  <c r="P3642" i="1"/>
  <c r="L3642" i="1" s="1"/>
  <c r="P3637" i="1"/>
  <c r="P3633" i="1"/>
  <c r="L3633" i="1" s="1"/>
  <c r="P3628" i="1"/>
  <c r="P3624" i="1"/>
  <c r="L3624" i="1" s="1"/>
  <c r="P3620" i="1"/>
  <c r="P3616" i="1"/>
  <c r="L3616" i="1" s="1"/>
  <c r="P3612" i="1"/>
  <c r="P3607" i="1"/>
  <c r="L3607" i="1" s="1"/>
  <c r="P3603" i="1"/>
  <c r="P3598" i="1"/>
  <c r="L3598" i="1" s="1"/>
  <c r="P3594" i="1"/>
  <c r="P3588" i="1"/>
  <c r="L3588" i="1" s="1"/>
  <c r="P3583" i="1"/>
  <c r="P3576" i="1"/>
  <c r="L3576" i="1" s="1"/>
  <c r="P3571" i="1"/>
  <c r="P3565" i="1"/>
  <c r="L3565" i="1" s="1"/>
  <c r="P3561" i="1"/>
  <c r="P3557" i="1"/>
  <c r="L3557" i="1" s="1"/>
  <c r="P3553" i="1"/>
  <c r="P3549" i="1"/>
  <c r="L3549" i="1" s="1"/>
  <c r="P3545" i="1"/>
  <c r="P3536" i="1"/>
  <c r="L3536" i="1" s="1"/>
  <c r="P3532" i="1"/>
  <c r="P3526" i="1"/>
  <c r="L3526" i="1" s="1"/>
  <c r="P3522" i="1"/>
  <c r="P3513" i="1"/>
  <c r="L3513" i="1" s="1"/>
  <c r="P3509" i="1"/>
  <c r="P3502" i="1"/>
  <c r="L3502" i="1" s="1"/>
  <c r="P3496" i="1"/>
  <c r="P3490" i="1"/>
  <c r="L3490" i="1" s="1"/>
  <c r="P3482" i="1"/>
  <c r="P3476" i="1"/>
  <c r="L3476" i="1" s="1"/>
  <c r="P3469" i="1"/>
  <c r="P3462" i="1"/>
  <c r="L3462" i="1" s="1"/>
  <c r="P3455" i="1"/>
  <c r="P3449" i="1"/>
  <c r="L3449" i="1" s="1"/>
  <c r="P3444" i="1"/>
  <c r="P3439" i="1"/>
  <c r="L3439" i="1" s="1"/>
  <c r="P3431" i="1"/>
  <c r="P3420" i="1"/>
  <c r="P3412" i="1"/>
  <c r="L3412" i="1" s="1"/>
  <c r="P3406" i="1"/>
  <c r="P3401" i="1"/>
  <c r="L3401" i="1" s="1"/>
  <c r="P3347" i="1"/>
  <c r="P5006" i="1"/>
  <c r="L5006" i="1" s="1"/>
  <c r="P5011" i="1"/>
  <c r="P4803" i="1"/>
  <c r="L4803" i="1" s="1"/>
  <c r="P4886" i="1"/>
  <c r="P4712" i="1"/>
  <c r="L4712" i="1" s="1"/>
  <c r="P4761" i="1"/>
  <c r="P4419" i="1"/>
  <c r="L4419" i="1" s="1"/>
  <c r="P4673" i="1"/>
  <c r="P4328" i="1"/>
  <c r="L4328" i="1" s="1"/>
  <c r="P4189" i="1"/>
  <c r="P3856" i="1"/>
  <c r="L3856" i="1" s="1"/>
  <c r="P4522" i="1"/>
  <c r="P3899" i="1"/>
  <c r="L3899" i="1" s="1"/>
  <c r="P3656" i="1"/>
  <c r="P3544" i="1"/>
  <c r="L3544" i="1" s="1"/>
  <c r="P3341" i="1"/>
  <c r="P3753" i="1"/>
  <c r="L3753" i="1" s="1"/>
  <c r="P3608" i="1"/>
  <c r="P3518" i="1"/>
  <c r="L3518" i="1" s="1"/>
  <c r="P3302" i="1"/>
  <c r="P5177" i="1"/>
  <c r="L5177" i="1" s="1"/>
  <c r="P5066" i="1"/>
  <c r="P5188" i="1"/>
  <c r="L5188" i="1" s="1"/>
  <c r="P5165" i="1"/>
  <c r="P5093" i="1"/>
  <c r="L5093" i="1" s="1"/>
  <c r="P5067" i="1"/>
  <c r="P5086" i="1"/>
  <c r="L5086" i="1" s="1"/>
  <c r="P4944" i="1"/>
  <c r="P5024" i="1"/>
  <c r="L5024" i="1" s="1"/>
  <c r="P4980" i="1"/>
  <c r="P4797" i="1"/>
  <c r="L4797" i="1" s="1"/>
  <c r="P4973" i="1"/>
  <c r="P4922" i="1"/>
  <c r="L4922" i="1" s="1"/>
  <c r="P4809" i="1"/>
  <c r="P4819" i="1"/>
  <c r="L4819" i="1" s="1"/>
  <c r="P4592" i="1"/>
  <c r="P4770" i="1"/>
  <c r="L4770" i="1" s="1"/>
  <c r="P4753" i="1"/>
  <c r="P4511" i="1"/>
  <c r="L4511" i="1" s="1"/>
  <c r="P4492" i="1"/>
  <c r="P4273" i="1"/>
  <c r="L4273" i="1" s="1"/>
  <c r="P4316" i="1"/>
  <c r="P4891" i="1"/>
  <c r="L4891" i="1" s="1"/>
  <c r="P4838" i="1"/>
  <c r="P4699" i="1"/>
  <c r="L4699" i="1" s="1"/>
  <c r="P4103" i="1"/>
  <c r="P3836" i="1"/>
  <c r="L3836" i="1" s="1"/>
  <c r="P4158" i="1"/>
  <c r="P3883" i="1"/>
  <c r="L3883" i="1" s="1"/>
  <c r="P4657" i="1"/>
  <c r="P3653" i="1"/>
  <c r="L3653" i="1" s="1"/>
  <c r="P3539" i="1"/>
  <c r="P3334" i="1"/>
  <c r="L3334" i="1" s="1"/>
  <c r="P3704" i="1"/>
  <c r="P3570" i="1"/>
  <c r="L3570" i="1" s="1"/>
  <c r="P3433" i="1"/>
  <c r="P3195" i="1"/>
  <c r="P3148" i="1"/>
  <c r="P3134" i="1"/>
  <c r="P3069" i="1"/>
  <c r="P3014" i="1"/>
  <c r="P2918" i="1"/>
  <c r="P2861" i="1"/>
  <c r="P2849" i="1"/>
  <c r="P2730" i="1"/>
  <c r="P2653" i="1"/>
  <c r="P2611" i="1"/>
  <c r="P2533" i="1"/>
  <c r="P3164" i="1"/>
  <c r="P3108" i="1"/>
  <c r="P3064" i="1"/>
  <c r="P3021" i="1"/>
  <c r="P2889" i="1"/>
  <c r="P2839" i="1"/>
  <c r="P2794" i="1"/>
  <c r="P2712" i="1"/>
  <c r="P2602" i="1"/>
  <c r="P2588" i="1"/>
  <c r="P2554" i="1"/>
  <c r="P2864" i="1"/>
  <c r="P2698" i="1"/>
  <c r="P3000" i="1"/>
  <c r="P2604" i="1"/>
  <c r="P2484" i="1"/>
  <c r="P2447" i="1"/>
  <c r="P2431" i="1"/>
  <c r="P2402" i="1"/>
  <c r="P2365" i="1"/>
  <c r="P2248" i="1"/>
  <c r="P2134" i="1"/>
  <c r="P2064" i="1"/>
  <c r="P1980" i="1"/>
  <c r="P3155" i="1"/>
  <c r="P2510" i="1"/>
  <c r="P2494" i="1"/>
  <c r="P2466" i="1"/>
  <c r="P2382" i="1"/>
  <c r="P2348" i="1"/>
  <c r="P2332" i="1"/>
  <c r="P2316" i="1"/>
  <c r="P2243" i="1"/>
  <c r="P2093" i="1"/>
  <c r="P2034" i="1"/>
  <c r="P1971" i="1"/>
  <c r="P2488" i="1"/>
  <c r="P2456" i="1"/>
  <c r="P2438" i="1"/>
  <c r="P2422" i="1"/>
  <c r="P2393" i="1"/>
  <c r="P2356" i="1"/>
  <c r="P2303" i="1"/>
  <c r="P2273" i="1"/>
  <c r="P2076" i="1"/>
  <c r="P2026" i="1"/>
  <c r="P1959" i="1"/>
  <c r="P2284" i="1"/>
  <c r="P2205" i="1"/>
  <c r="P1900" i="1"/>
  <c r="P1826" i="1"/>
  <c r="P1378" i="1"/>
  <c r="P1261" i="1"/>
  <c r="P1192" i="1"/>
  <c r="P1129" i="1"/>
  <c r="P953" i="1"/>
  <c r="P868" i="1"/>
  <c r="P818" i="1"/>
  <c r="P786" i="1"/>
  <c r="P1767" i="1"/>
  <c r="P1721" i="1"/>
  <c r="P1475" i="1"/>
  <c r="P1268" i="1"/>
  <c r="P1207" i="1"/>
  <c r="P1157" i="1"/>
  <c r="P1094" i="1"/>
  <c r="P1054" i="1"/>
  <c r="P1046" i="1"/>
  <c r="P915" i="1"/>
  <c r="P874" i="1"/>
  <c r="P751" i="1"/>
  <c r="P2666" i="1"/>
  <c r="P2101" i="1"/>
  <c r="P2009" i="1"/>
  <c r="P1515" i="1"/>
  <c r="P1062" i="1"/>
  <c r="P600" i="1"/>
  <c r="P21" i="1"/>
  <c r="P679" i="1"/>
  <c r="P677" i="1"/>
  <c r="P4131" i="1"/>
  <c r="L4131" i="1" s="1"/>
  <c r="P919" i="1"/>
  <c r="P2069" i="1"/>
  <c r="P1962" i="1"/>
  <c r="P1955" i="1"/>
  <c r="P1952" i="1"/>
  <c r="P1367" i="1"/>
  <c r="P1362" i="1"/>
  <c r="P1355" i="1"/>
  <c r="P1038" i="1"/>
  <c r="P1033" i="1"/>
  <c r="P1026" i="1"/>
  <c r="P1022" i="1"/>
  <c r="P1120" i="1"/>
  <c r="P1117" i="1"/>
  <c r="P1099" i="1"/>
  <c r="P1091" i="1"/>
  <c r="P1087" i="1"/>
  <c r="P938" i="1"/>
  <c r="P934" i="1"/>
  <c r="P929" i="1"/>
  <c r="P924" i="1"/>
  <c r="P922" i="1"/>
  <c r="P744" i="1"/>
  <c r="P737" i="1"/>
  <c r="P733" i="1"/>
  <c r="P730" i="1"/>
  <c r="P726" i="1"/>
  <c r="P719" i="1"/>
  <c r="P4752" i="1"/>
  <c r="L4752" i="1" s="1"/>
  <c r="P4747" i="1"/>
  <c r="P4741" i="1"/>
  <c r="L4741" i="1" s="1"/>
  <c r="P4735" i="1"/>
  <c r="P4730" i="1"/>
  <c r="L4730" i="1" s="1"/>
  <c r="P4723" i="1"/>
  <c r="P4717" i="1"/>
  <c r="L4717" i="1" s="1"/>
  <c r="P4709" i="1"/>
  <c r="P4702" i="1"/>
  <c r="L4702" i="1" s="1"/>
  <c r="P4695" i="1"/>
  <c r="P4687" i="1"/>
  <c r="L4687" i="1" s="1"/>
  <c r="P4683" i="1"/>
  <c r="P875" i="1"/>
  <c r="P138" i="1"/>
  <c r="P131" i="1"/>
  <c r="P124" i="1"/>
  <c r="P119" i="1"/>
  <c r="P113" i="1"/>
  <c r="P44" i="1"/>
  <c r="L44" i="1" s="1"/>
  <c r="P649" i="1"/>
  <c r="P208" i="1"/>
  <c r="P202" i="1"/>
  <c r="P198" i="1"/>
  <c r="P190" i="1"/>
  <c r="P157" i="1"/>
  <c r="P150" i="1"/>
  <c r="P146" i="1"/>
  <c r="P144" i="1"/>
  <c r="P566" i="1"/>
  <c r="P2973" i="1"/>
  <c r="P2682" i="1"/>
  <c r="P420" i="1"/>
  <c r="P3045" i="1"/>
  <c r="P2840" i="1"/>
  <c r="P213" i="1"/>
  <c r="P2980" i="1"/>
  <c r="P2785" i="1"/>
  <c r="P2661" i="1"/>
  <c r="P2591" i="1"/>
  <c r="P2573" i="1"/>
  <c r="P2565" i="1"/>
  <c r="P2559" i="1"/>
  <c r="P2552" i="1"/>
  <c r="P2544" i="1"/>
  <c r="P2538" i="1"/>
  <c r="P2531" i="1"/>
  <c r="P2524" i="1"/>
  <c r="P2517" i="1"/>
  <c r="P2511" i="1"/>
  <c r="P2503" i="1"/>
  <c r="P2496" i="1"/>
  <c r="P2490" i="1"/>
  <c r="P2480" i="1"/>
  <c r="P2473" i="1"/>
  <c r="P2467" i="1"/>
  <c r="P2457" i="1"/>
  <c r="P2446" i="1"/>
  <c r="P2437" i="1"/>
  <c r="P2425" i="1"/>
  <c r="P2415" i="1"/>
  <c r="P2409" i="1"/>
  <c r="P2400" i="1"/>
  <c r="P2391" i="1"/>
  <c r="P2386" i="1"/>
  <c r="P2378" i="1"/>
  <c r="P2371" i="1"/>
  <c r="P2362" i="1"/>
  <c r="P2349" i="1"/>
  <c r="P2342" i="1"/>
  <c r="P2336" i="1"/>
  <c r="P2328" i="1"/>
  <c r="P2320" i="1"/>
  <c r="P2313" i="1"/>
  <c r="P2276" i="1"/>
  <c r="P2269" i="1"/>
  <c r="P2263" i="1"/>
  <c r="P2258" i="1"/>
  <c r="P2253" i="1"/>
  <c r="P2245" i="1"/>
  <c r="P2234" i="1"/>
  <c r="P2228" i="1"/>
  <c r="P2220" i="1"/>
  <c r="P2215" i="1"/>
  <c r="P2087" i="1"/>
  <c r="P2082" i="1"/>
  <c r="P2075" i="1"/>
  <c r="P2071" i="1"/>
  <c r="P1821" i="1"/>
  <c r="P1172" i="1"/>
  <c r="P853" i="1"/>
  <c r="P846" i="1"/>
  <c r="P841" i="1"/>
  <c r="P1807" i="1"/>
  <c r="P1787" i="1"/>
  <c r="P2285" i="1"/>
  <c r="P2191" i="1"/>
  <c r="P787" i="1"/>
  <c r="P1279" i="1"/>
  <c r="P1118" i="1"/>
  <c r="P997" i="1"/>
  <c r="P947" i="1"/>
  <c r="P870" i="1"/>
  <c r="P97" i="1"/>
  <c r="P31" i="1"/>
  <c r="P1514" i="1"/>
  <c r="P1405" i="1"/>
  <c r="P1256" i="1"/>
  <c r="P1212" i="1"/>
  <c r="P1152" i="1"/>
  <c r="P994" i="1"/>
  <c r="P357" i="1"/>
  <c r="P2162" i="1"/>
  <c r="P2121" i="1"/>
  <c r="P2100" i="1"/>
  <c r="P2028" i="1"/>
  <c r="P2024" i="1"/>
  <c r="P1985" i="1"/>
  <c r="P1904" i="1"/>
  <c r="P1794" i="1"/>
  <c r="P1179" i="1"/>
  <c r="P1055" i="1"/>
  <c r="P995" i="1"/>
  <c r="P881" i="1"/>
  <c r="P446" i="1"/>
  <c r="P749" i="1"/>
  <c r="P712" i="1"/>
  <c r="P700" i="1"/>
  <c r="P687" i="1"/>
  <c r="P1093" i="1"/>
  <c r="P2038" i="1"/>
  <c r="P2148" i="1"/>
  <c r="P2583" i="1"/>
  <c r="P2844" i="1"/>
  <c r="P3138" i="1"/>
  <c r="P3117" i="1"/>
  <c r="P3100" i="1"/>
  <c r="P3084" i="1"/>
  <c r="P5149" i="1"/>
  <c r="L5149" i="1" s="1"/>
  <c r="P4818" i="1"/>
  <c r="P3394" i="1"/>
  <c r="L3394" i="1" s="1"/>
  <c r="P3390" i="1"/>
  <c r="P3385" i="1"/>
  <c r="L3385" i="1" s="1"/>
  <c r="P3381" i="1"/>
  <c r="P3374" i="1"/>
  <c r="L3374" i="1" s="1"/>
  <c r="P3370" i="1"/>
  <c r="L3370" i="1" s="1"/>
  <c r="P3366" i="1"/>
  <c r="L3366" i="1" s="1"/>
  <c r="P3360" i="1"/>
  <c r="L3360" i="1" s="1"/>
  <c r="P3356" i="1"/>
  <c r="L3356" i="1" s="1"/>
  <c r="P3352" i="1"/>
  <c r="L3352" i="1" s="1"/>
  <c r="P3342" i="1"/>
  <c r="L3342" i="1" s="1"/>
  <c r="P3337" i="1"/>
  <c r="L3337" i="1" s="1"/>
  <c r="P3332" i="1"/>
  <c r="L3332" i="1" s="1"/>
  <c r="P3327" i="1"/>
  <c r="L3327" i="1" s="1"/>
  <c r="P3323" i="1"/>
  <c r="L3323" i="1" s="1"/>
  <c r="P3318" i="1"/>
  <c r="L3318" i="1" s="1"/>
  <c r="P3314" i="1"/>
  <c r="L3314" i="1" s="1"/>
  <c r="P3310" i="1"/>
  <c r="L3310" i="1" s="1"/>
  <c r="P3306" i="1"/>
  <c r="L3306" i="1" s="1"/>
  <c r="P3300" i="1"/>
  <c r="L3300" i="1" s="1"/>
  <c r="P3541" i="1"/>
  <c r="L3541" i="1" s="1"/>
  <c r="P5090" i="1"/>
  <c r="L5090" i="1" s="1"/>
  <c r="P5062" i="1"/>
  <c r="L5062" i="1" s="1"/>
  <c r="P5030" i="1"/>
  <c r="L5030" i="1" s="1"/>
  <c r="P5002" i="1"/>
  <c r="L5002" i="1" s="1"/>
  <c r="P4982" i="1"/>
  <c r="L4982" i="1" s="1"/>
  <c r="P4902" i="1"/>
  <c r="L4902" i="1" s="1"/>
  <c r="P3298" i="1"/>
  <c r="L3298" i="1" s="1"/>
  <c r="P3294" i="1"/>
  <c r="L3294" i="1" s="1"/>
  <c r="P3289" i="1"/>
  <c r="L3289" i="1" s="1"/>
  <c r="P3285" i="1"/>
  <c r="L3285" i="1" s="1"/>
  <c r="P3281" i="1"/>
  <c r="L3281" i="1" s="1"/>
  <c r="P3277" i="1"/>
  <c r="L3277" i="1" s="1"/>
  <c r="P3273" i="1"/>
  <c r="L3273" i="1" s="1"/>
  <c r="P3268" i="1"/>
  <c r="L3268" i="1" s="1"/>
  <c r="P3262" i="1"/>
  <c r="L3262" i="1" s="1"/>
  <c r="P3258" i="1"/>
  <c r="L3258" i="1" s="1"/>
  <c r="P3252" i="1"/>
  <c r="L3252" i="1" s="1"/>
  <c r="P3248" i="1"/>
  <c r="L3248" i="1" s="1"/>
  <c r="P3244" i="1"/>
  <c r="L3244" i="1" s="1"/>
  <c r="P3240" i="1"/>
  <c r="L3240" i="1" s="1"/>
  <c r="P3235" i="1"/>
  <c r="L3235" i="1" s="1"/>
  <c r="P3231" i="1"/>
  <c r="L3231" i="1" s="1"/>
  <c r="P3227" i="1"/>
  <c r="L3227" i="1" s="1"/>
  <c r="P3223" i="1"/>
  <c r="L3223" i="1" s="1"/>
  <c r="P3217" i="1"/>
  <c r="L3217" i="1" s="1"/>
  <c r="P3213" i="1"/>
  <c r="L3213" i="1" s="1"/>
  <c r="P3207" i="1"/>
  <c r="L3207" i="1" s="1"/>
  <c r="P3201" i="1"/>
  <c r="P3193" i="1"/>
  <c r="P3188" i="1"/>
  <c r="P3184" i="1"/>
  <c r="P3180" i="1"/>
  <c r="P3176" i="1"/>
  <c r="P3172" i="1"/>
  <c r="P3168" i="1"/>
  <c r="P3163" i="1"/>
  <c r="P3159" i="1"/>
  <c r="P3152" i="1"/>
  <c r="P3145" i="1"/>
  <c r="P3139" i="1"/>
  <c r="P3132" i="1"/>
  <c r="P3127" i="1"/>
  <c r="P3115" i="1"/>
  <c r="P3110" i="1"/>
  <c r="P3102" i="1"/>
  <c r="P3097" i="1"/>
  <c r="P3090" i="1"/>
  <c r="P3085" i="1"/>
  <c r="P3079" i="1"/>
  <c r="P2556" i="1"/>
  <c r="P2535" i="1"/>
  <c r="P3078" i="1"/>
  <c r="P3071" i="1"/>
  <c r="P3065" i="1"/>
  <c r="P3060" i="1"/>
  <c r="P3056" i="1"/>
  <c r="P3052" i="1"/>
  <c r="P3047" i="1"/>
  <c r="P3041" i="1"/>
  <c r="P3037" i="1"/>
  <c r="P204" i="1"/>
  <c r="P3028" i="1"/>
  <c r="P3023" i="1"/>
  <c r="P3017" i="1"/>
  <c r="P3007" i="1"/>
  <c r="P2995" i="1"/>
  <c r="P2990" i="1"/>
  <c r="P2985" i="1"/>
  <c r="P2981" i="1"/>
  <c r="P2974" i="1"/>
  <c r="P2966" i="1"/>
  <c r="P2962" i="1"/>
  <c r="P2958" i="1"/>
  <c r="P2954" i="1"/>
  <c r="P2950" i="1"/>
  <c r="P2945" i="1"/>
  <c r="P2939" i="1"/>
  <c r="P2934" i="1"/>
  <c r="P2930" i="1"/>
  <c r="P2926" i="1"/>
  <c r="P2922" i="1"/>
  <c r="P2917" i="1"/>
  <c r="P2913" i="1"/>
  <c r="P2909" i="1"/>
  <c r="P2903" i="1"/>
  <c r="P2898" i="1"/>
  <c r="P2893" i="1"/>
  <c r="P2888" i="1"/>
  <c r="P2882" i="1"/>
  <c r="P2877" i="1"/>
  <c r="P2873" i="1"/>
  <c r="P2869" i="1"/>
  <c r="P2863" i="1"/>
  <c r="P2857" i="1"/>
  <c r="P2850" i="1"/>
  <c r="P2841" i="1"/>
  <c r="P2834" i="1"/>
  <c r="P2829" i="1"/>
  <c r="P2823" i="1"/>
  <c r="P2818" i="1"/>
  <c r="P2814" i="1"/>
  <c r="P2808" i="1"/>
  <c r="P2802" i="1"/>
  <c r="P2796" i="1"/>
  <c r="P2789" i="1"/>
  <c r="P2782" i="1"/>
  <c r="P2772" i="1"/>
  <c r="P2767" i="1"/>
  <c r="P2763" i="1"/>
  <c r="P2758" i="1"/>
  <c r="P2753" i="1"/>
  <c r="P2749" i="1"/>
  <c r="P2742" i="1"/>
  <c r="P2738" i="1"/>
  <c r="P2734" i="1"/>
  <c r="P2728" i="1"/>
  <c r="P2724" i="1"/>
  <c r="P2720" i="1"/>
  <c r="P2716" i="1"/>
  <c r="P2711" i="1"/>
  <c r="P2706" i="1"/>
  <c r="P2701" i="1"/>
  <c r="P2695" i="1"/>
  <c r="P2688" i="1"/>
  <c r="P2684" i="1"/>
  <c r="P2679" i="1"/>
  <c r="P2674" i="1"/>
  <c r="P2670" i="1"/>
  <c r="P2665" i="1"/>
  <c r="P2662" i="1"/>
  <c r="P2656" i="1"/>
  <c r="P2651" i="1"/>
  <c r="P2646" i="1"/>
  <c r="P2642" i="1"/>
  <c r="P2499" i="1"/>
  <c r="P2476" i="1"/>
  <c r="P2450" i="1"/>
  <c r="P2420" i="1"/>
  <c r="P2395" i="1"/>
  <c r="P2373" i="1"/>
  <c r="P2345" i="1"/>
  <c r="P2323" i="1"/>
  <c r="P2307" i="1"/>
  <c r="P2301" i="1"/>
  <c r="P2298" i="1"/>
  <c r="P2293" i="1"/>
  <c r="P2283" i="1"/>
  <c r="P2278" i="1"/>
  <c r="P2260" i="1"/>
  <c r="P2226" i="1"/>
  <c r="P2209" i="1"/>
  <c r="P2198" i="1"/>
  <c r="P2638" i="1"/>
  <c r="P2632" i="1"/>
  <c r="P2628" i="1"/>
  <c r="P2624" i="1"/>
  <c r="P2620" i="1"/>
  <c r="P2615" i="1"/>
  <c r="P2610" i="1"/>
  <c r="P2605" i="1"/>
  <c r="P2596" i="1"/>
  <c r="P2592" i="1"/>
  <c r="P2580" i="1"/>
  <c r="P2196" i="1"/>
  <c r="P2185" i="1"/>
  <c r="P2155" i="1"/>
  <c r="P2150" i="1"/>
  <c r="P2145" i="1"/>
  <c r="P2139" i="1"/>
  <c r="P2133" i="1"/>
  <c r="P2124" i="1"/>
  <c r="P2113" i="1"/>
  <c r="P2105" i="1"/>
  <c r="P2094" i="1"/>
  <c r="P2063" i="1"/>
  <c r="P2058" i="1"/>
  <c r="P2052" i="1"/>
  <c r="P2044" i="1"/>
  <c r="P2037" i="1"/>
  <c r="P2032" i="1"/>
  <c r="P2011" i="1"/>
  <c r="P2006" i="1"/>
  <c r="P2001" i="1"/>
  <c r="P1976" i="1"/>
  <c r="P1972" i="1"/>
  <c r="P1954" i="1"/>
  <c r="P1944" i="1"/>
  <c r="P1940" i="1"/>
  <c r="P1936" i="1"/>
  <c r="P1932" i="1"/>
  <c r="P1927" i="1"/>
  <c r="P1923" i="1"/>
  <c r="P1917" i="1"/>
  <c r="P1913" i="1"/>
  <c r="P1897" i="1"/>
  <c r="P1893" i="1"/>
  <c r="P1889" i="1"/>
  <c r="P1885" i="1"/>
  <c r="P1880" i="1"/>
  <c r="P1876" i="1"/>
  <c r="P1872" i="1"/>
  <c r="P1868" i="1"/>
  <c r="P1864" i="1"/>
  <c r="P1860" i="1"/>
  <c r="P1856" i="1"/>
  <c r="P1852" i="1"/>
  <c r="P1848" i="1"/>
  <c r="P1844" i="1"/>
  <c r="P1840" i="1"/>
  <c r="P1837" i="1"/>
  <c r="P1811" i="1"/>
  <c r="P1802" i="1"/>
  <c r="P1785" i="1"/>
  <c r="P1778" i="1"/>
  <c r="P1773" i="1"/>
  <c r="P1768" i="1"/>
  <c r="P1761" i="1"/>
  <c r="P1756" i="1"/>
  <c r="P1752" i="1"/>
  <c r="P1748" i="1"/>
  <c r="P1743" i="1"/>
  <c r="P1739" i="1"/>
  <c r="P1734" i="1"/>
  <c r="P1730" i="1"/>
  <c r="P1726" i="1"/>
  <c r="P1719" i="1"/>
  <c r="P1714" i="1"/>
  <c r="P1709" i="1"/>
  <c r="P1705" i="1"/>
  <c r="P1701" i="1"/>
  <c r="P1697" i="1"/>
  <c r="P1692" i="1"/>
  <c r="P1688" i="1"/>
  <c r="P1684" i="1"/>
  <c r="P1678" i="1"/>
  <c r="P1675" i="1"/>
  <c r="P1671" i="1"/>
  <c r="P1667" i="1"/>
  <c r="P1663" i="1"/>
  <c r="P1652" i="1"/>
  <c r="P1646" i="1"/>
  <c r="P1642" i="1"/>
  <c r="P1637" i="1"/>
  <c r="P1632" i="1"/>
  <c r="P1628" i="1"/>
  <c r="P1624" i="1"/>
  <c r="P1619" i="1"/>
  <c r="P1615" i="1"/>
  <c r="P1611" i="1"/>
  <c r="P1607" i="1"/>
  <c r="P1603" i="1"/>
  <c r="P1597" i="1"/>
  <c r="P1593" i="1"/>
  <c r="P1589" i="1"/>
  <c r="P1585" i="1"/>
  <c r="P1581" i="1"/>
  <c r="P1576" i="1"/>
  <c r="P1572" i="1"/>
  <c r="P1568" i="1"/>
  <c r="P1564" i="1"/>
  <c r="P1560" i="1"/>
  <c r="P1554" i="1"/>
  <c r="P1550" i="1"/>
  <c r="P1546" i="1"/>
  <c r="P1542" i="1"/>
  <c r="P1537" i="1"/>
  <c r="P1532" i="1"/>
  <c r="P1527" i="1"/>
  <c r="P1522" i="1"/>
  <c r="P1518" i="1"/>
  <c r="P1502" i="1"/>
  <c r="P1494" i="1"/>
  <c r="P1483" i="1"/>
  <c r="P1478" i="1"/>
  <c r="P1473" i="1"/>
  <c r="P1468" i="1"/>
  <c r="P1461" i="1"/>
  <c r="P1457" i="1"/>
  <c r="P1449" i="1"/>
  <c r="P1441" i="1"/>
  <c r="P1429" i="1"/>
  <c r="P1421" i="1"/>
  <c r="P1416" i="1"/>
  <c r="P1411" i="1"/>
  <c r="P1401" i="1"/>
  <c r="P1399" i="1"/>
  <c r="P1395" i="1"/>
  <c r="P1391" i="1"/>
  <c r="P1386" i="1"/>
  <c r="P1381" i="1"/>
  <c r="P1376" i="1"/>
  <c r="P1371" i="1"/>
  <c r="P1357" i="1"/>
  <c r="P1313" i="1"/>
  <c r="P1309" i="1"/>
  <c r="P1303" i="1"/>
  <c r="P1297" i="1"/>
  <c r="P1292" i="1"/>
  <c r="P1288" i="1"/>
  <c r="P1283" i="1"/>
  <c r="P1277" i="1"/>
  <c r="P1273" i="1"/>
  <c r="P1269" i="1"/>
  <c r="P1264" i="1"/>
  <c r="P1259" i="1"/>
  <c r="P1253" i="1"/>
  <c r="P1249" i="1"/>
  <c r="P1243" i="1"/>
  <c r="P1233" i="1"/>
  <c r="P1229" i="1"/>
  <c r="P1225" i="1"/>
  <c r="P1221" i="1"/>
  <c r="P1217" i="1"/>
  <c r="P1204" i="1"/>
  <c r="P1197" i="1"/>
  <c r="P1190" i="1"/>
  <c r="P1186" i="1"/>
  <c r="P1176" i="1"/>
  <c r="P1150" i="1"/>
  <c r="P1146" i="1"/>
  <c r="P1098" i="1"/>
  <c r="P1081" i="1"/>
  <c r="P1077" i="1"/>
  <c r="P1073" i="1"/>
  <c r="P1069" i="1"/>
  <c r="P1019" i="1"/>
  <c r="P1014" i="1"/>
  <c r="P1010" i="1"/>
  <c r="P1005" i="1"/>
  <c r="P985" i="1"/>
  <c r="P978" i="1"/>
  <c r="P975" i="1"/>
  <c r="P971" i="1"/>
  <c r="P966" i="1"/>
  <c r="P962" i="1"/>
  <c r="P958" i="1"/>
  <c r="P908" i="1"/>
  <c r="P904" i="1"/>
  <c r="P899" i="1"/>
  <c r="P895" i="1"/>
  <c r="P890" i="1"/>
  <c r="P884" i="1"/>
  <c r="P866" i="1"/>
  <c r="P862" i="1"/>
  <c r="P851" i="1"/>
  <c r="P840" i="1"/>
  <c r="P833" i="1"/>
  <c r="P829" i="1"/>
  <c r="P824" i="1"/>
  <c r="P815" i="1"/>
  <c r="P809" i="1"/>
  <c r="P803" i="1"/>
  <c r="P798" i="1"/>
  <c r="P794" i="1"/>
  <c r="P784" i="1"/>
  <c r="P780" i="1"/>
  <c r="P776" i="1"/>
  <c r="P766" i="1"/>
  <c r="P761" i="1"/>
  <c r="P754" i="1"/>
  <c r="P750" i="1"/>
  <c r="P748" i="1"/>
  <c r="P741" i="1"/>
  <c r="P713" i="1"/>
  <c r="P709" i="1"/>
  <c r="P705" i="1"/>
  <c r="P698" i="1"/>
  <c r="P689" i="1"/>
  <c r="P680" i="1"/>
  <c r="P670" i="1"/>
  <c r="P665" i="1"/>
  <c r="P661" i="1"/>
  <c r="P658" i="1"/>
  <c r="P652" i="1"/>
  <c r="P647" i="1"/>
  <c r="P642" i="1"/>
  <c r="P638" i="1"/>
  <c r="P634" i="1"/>
  <c r="P630" i="1"/>
  <c r="P624" i="1"/>
  <c r="P619" i="1"/>
  <c r="P614" i="1"/>
  <c r="P610" i="1"/>
  <c r="P606" i="1"/>
  <c r="P601" i="1"/>
  <c r="P595" i="1"/>
  <c r="P590" i="1"/>
  <c r="P585" i="1"/>
  <c r="P581" i="1"/>
  <c r="P576" i="1"/>
  <c r="P572" i="1"/>
  <c r="P567" i="1"/>
  <c r="P560" i="1"/>
  <c r="P556" i="1"/>
  <c r="P552" i="1"/>
  <c r="P547" i="1"/>
  <c r="P544" i="1"/>
  <c r="P540" i="1"/>
  <c r="P537" i="1"/>
  <c r="P532" i="1"/>
  <c r="P528" i="1"/>
  <c r="P524" i="1"/>
  <c r="P520" i="1"/>
  <c r="P516" i="1"/>
  <c r="P512" i="1"/>
  <c r="P502" i="1"/>
  <c r="P498" i="1"/>
  <c r="P494" i="1"/>
  <c r="P490" i="1"/>
  <c r="P486" i="1"/>
  <c r="P484" i="1"/>
  <c r="P480" i="1"/>
  <c r="P477" i="1"/>
  <c r="P473" i="1"/>
  <c r="P466" i="1"/>
  <c r="P462" i="1"/>
  <c r="P458" i="1"/>
  <c r="P455" i="1"/>
  <c r="P451" i="1"/>
  <c r="P447" i="1"/>
  <c r="P440" i="1"/>
  <c r="P436" i="1"/>
  <c r="P432" i="1"/>
  <c r="P428" i="1"/>
  <c r="P424" i="1"/>
  <c r="P418" i="1"/>
  <c r="P409" i="1"/>
  <c r="P402" i="1"/>
  <c r="P398" i="1"/>
  <c r="P395" i="1"/>
  <c r="P392" i="1"/>
  <c r="P388" i="1"/>
  <c r="P384" i="1"/>
  <c r="P379" i="1"/>
  <c r="P375" i="1"/>
  <c r="P368" i="1"/>
  <c r="P364" i="1"/>
  <c r="P359" i="1"/>
  <c r="P355" i="1"/>
  <c r="P352" i="1"/>
  <c r="P349" i="1"/>
  <c r="P344" i="1"/>
  <c r="P340" i="1"/>
  <c r="P333" i="1"/>
  <c r="P329" i="1"/>
  <c r="P324" i="1"/>
  <c r="P321" i="1"/>
  <c r="P316" i="1"/>
  <c r="P310" i="1"/>
  <c r="P307" i="1"/>
  <c r="P304" i="1"/>
  <c r="P301" i="1"/>
  <c r="P297" i="1"/>
  <c r="P292" i="1"/>
  <c r="P288" i="1"/>
  <c r="P285" i="1"/>
  <c r="P281" i="1"/>
  <c r="P277" i="1"/>
  <c r="P272" i="1"/>
  <c r="P267" i="1"/>
  <c r="P262" i="1"/>
  <c r="P258" i="1"/>
  <c r="P254" i="1"/>
  <c r="P251" i="1"/>
  <c r="P248" i="1"/>
  <c r="P244" i="1"/>
  <c r="P236" i="1"/>
  <c r="P232" i="1"/>
  <c r="P224" i="1"/>
  <c r="P218" i="1"/>
  <c r="P214" i="1"/>
  <c r="P200" i="1"/>
  <c r="P189" i="1"/>
  <c r="P185" i="1"/>
  <c r="P181" i="1"/>
  <c r="P177" i="1"/>
  <c r="P172" i="1"/>
  <c r="P162" i="1"/>
  <c r="P154" i="1"/>
  <c r="P133" i="1"/>
  <c r="P114" i="1"/>
  <c r="P106" i="1"/>
  <c r="P102" i="1"/>
  <c r="P92" i="1"/>
  <c r="P84" i="1"/>
  <c r="P77" i="1"/>
  <c r="P71" i="1"/>
  <c r="P65" i="1"/>
  <c r="P60" i="1"/>
  <c r="L60" i="1" s="1"/>
  <c r="P56" i="1"/>
  <c r="L56" i="1" s="1"/>
  <c r="P49" i="1"/>
  <c r="L49" i="1" s="1"/>
  <c r="P33" i="1"/>
  <c r="L33" i="1" s="1"/>
  <c r="P26" i="1"/>
  <c r="L26" i="1" s="1"/>
  <c r="P22" i="1"/>
  <c r="L22" i="1" s="1"/>
  <c r="P4330" i="1"/>
  <c r="L4330" i="1" s="1"/>
  <c r="P296" i="1"/>
  <c r="P4407" i="1"/>
  <c r="L4407" i="1" s="1"/>
  <c r="P3463" i="1"/>
  <c r="L3463" i="1" s="1"/>
  <c r="P30" i="1"/>
  <c r="L30" i="1" s="1"/>
  <c r="P819" i="1"/>
  <c r="P4306" i="1"/>
  <c r="L4306" i="1" s="1"/>
  <c r="P3721" i="1"/>
  <c r="L3721" i="1" s="1"/>
  <c r="P3690" i="1"/>
  <c r="L3690" i="1" s="1"/>
  <c r="P4325" i="1"/>
  <c r="L4325" i="1" s="1"/>
  <c r="P3655" i="1"/>
  <c r="L3655" i="1" s="1"/>
  <c r="P62" i="1"/>
  <c r="L62" i="1" s="1"/>
  <c r="P3574" i="1"/>
  <c r="L3574" i="1" s="1"/>
  <c r="P3519" i="1"/>
  <c r="L3519" i="1" s="1"/>
  <c r="P3675" i="1"/>
  <c r="L3675" i="1" s="1"/>
  <c r="P3398" i="1"/>
  <c r="L3398" i="1" s="1"/>
  <c r="P4082" i="1"/>
  <c r="L4082" i="1" s="1"/>
  <c r="P3927" i="1"/>
  <c r="L3927" i="1" s="1"/>
  <c r="P3199" i="1"/>
  <c r="P50" i="1"/>
  <c r="L50" i="1" s="1"/>
  <c r="P3498" i="1"/>
  <c r="L3498" i="1" s="1"/>
  <c r="P4387" i="1"/>
  <c r="L4387" i="1" s="1"/>
  <c r="P3918" i="1"/>
  <c r="L3918" i="1" s="1"/>
  <c r="P468" i="1"/>
  <c r="P4076" i="1"/>
  <c r="L4076" i="1" s="1"/>
  <c r="P4072" i="1"/>
  <c r="L4072" i="1" s="1"/>
  <c r="P4067" i="1"/>
  <c r="L4067" i="1" s="1"/>
  <c r="P4060" i="1"/>
  <c r="L4060" i="1" s="1"/>
  <c r="P4055" i="1"/>
  <c r="L4055" i="1" s="1"/>
  <c r="P4049" i="1"/>
  <c r="L4049" i="1" s="1"/>
  <c r="P4045" i="1"/>
  <c r="L4045" i="1" s="1"/>
  <c r="P4041" i="1"/>
  <c r="L4041" i="1" s="1"/>
  <c r="P4037" i="1"/>
  <c r="L4037" i="1" s="1"/>
  <c r="P4033" i="1"/>
  <c r="L4033" i="1" s="1"/>
  <c r="P4029" i="1"/>
  <c r="L4029" i="1" s="1"/>
  <c r="P4024" i="1"/>
  <c r="L4024" i="1" s="1"/>
  <c r="P4019" i="1"/>
  <c r="L4019" i="1" s="1"/>
  <c r="P4013" i="1"/>
  <c r="L4013" i="1" s="1"/>
  <c r="P4009" i="1"/>
  <c r="L4009" i="1" s="1"/>
  <c r="P4005" i="1"/>
  <c r="L4005" i="1" s="1"/>
  <c r="P4001" i="1"/>
  <c r="L4001" i="1" s="1"/>
  <c r="P3997" i="1"/>
  <c r="L3997" i="1" s="1"/>
  <c r="P3992" i="1"/>
  <c r="L3992" i="1" s="1"/>
  <c r="P3988" i="1"/>
  <c r="L3988" i="1" s="1"/>
  <c r="P3983" i="1"/>
  <c r="L3983" i="1" s="1"/>
  <c r="P4767" i="1"/>
  <c r="L4767" i="1" s="1"/>
  <c r="P5137" i="1"/>
  <c r="L5137" i="1" s="1"/>
  <c r="P4779" i="1"/>
  <c r="L4779" i="1" s="1"/>
  <c r="P4314" i="1"/>
  <c r="L4314" i="1" s="1"/>
  <c r="P5138" i="1"/>
  <c r="L5138" i="1" s="1"/>
  <c r="P5134" i="1"/>
  <c r="L5134" i="1" s="1"/>
  <c r="P4921" i="1"/>
  <c r="L4921" i="1" s="1"/>
  <c r="P4884" i="1"/>
  <c r="L4884" i="1" s="1"/>
  <c r="P4806" i="1"/>
  <c r="L4806" i="1" s="1"/>
  <c r="P4800" i="1"/>
  <c r="L4800" i="1" s="1"/>
  <c r="P4905" i="1"/>
  <c r="L4905" i="1" s="1"/>
  <c r="P4865" i="1"/>
  <c r="L4865" i="1" s="1"/>
  <c r="P3669" i="1"/>
  <c r="L3669" i="1" s="1"/>
  <c r="P3474" i="1"/>
  <c r="L3474" i="1" s="1"/>
  <c r="P70" i="1"/>
  <c r="P4443" i="1"/>
  <c r="L4443" i="1" s="1"/>
  <c r="P4299" i="1"/>
  <c r="L4299" i="1" s="1"/>
  <c r="P3677" i="1"/>
  <c r="L3677" i="1" s="1"/>
  <c r="P3578" i="1"/>
  <c r="L3578" i="1" s="1"/>
  <c r="P3937" i="1"/>
  <c r="L3937" i="1" s="1"/>
  <c r="P5193" i="1"/>
  <c r="L5193" i="1" s="1"/>
  <c r="P5187" i="1"/>
  <c r="L5187" i="1" s="1"/>
  <c r="P5183" i="1"/>
  <c r="L5183" i="1" s="1"/>
  <c r="P5178" i="1"/>
  <c r="L5178" i="1" s="1"/>
  <c r="P5173" i="1"/>
  <c r="L5173" i="1" s="1"/>
  <c r="P5169" i="1"/>
  <c r="L5169" i="1" s="1"/>
  <c r="P5164" i="1"/>
  <c r="L5164" i="1" s="1"/>
  <c r="P5160" i="1"/>
  <c r="L5160" i="1" s="1"/>
  <c r="P5152" i="1"/>
  <c r="L5152" i="1" s="1"/>
  <c r="P5147" i="1"/>
  <c r="L5147" i="1" s="1"/>
  <c r="P5131" i="1"/>
  <c r="L5131" i="1" s="1"/>
  <c r="P5127" i="1"/>
  <c r="L5127" i="1" s="1"/>
  <c r="P5120" i="1"/>
  <c r="L5120" i="1" s="1"/>
  <c r="P4485" i="1"/>
  <c r="L4485" i="1" s="1"/>
  <c r="P3582" i="1"/>
  <c r="L3582" i="1" s="1"/>
  <c r="P4517" i="1"/>
  <c r="L4517" i="1" s="1"/>
  <c r="P4899" i="1"/>
  <c r="L4899" i="1" s="1"/>
  <c r="P4892" i="1"/>
  <c r="L4892" i="1" s="1"/>
  <c r="P4888" i="1"/>
  <c r="L4888" i="1" s="1"/>
  <c r="P4877" i="1"/>
  <c r="L4877" i="1" s="1"/>
  <c r="P4872" i="1"/>
  <c r="L4872" i="1" s="1"/>
  <c r="P4868" i="1"/>
  <c r="L4868" i="1" s="1"/>
  <c r="P4863" i="1"/>
  <c r="L4863" i="1" s="1"/>
  <c r="P4858" i="1"/>
  <c r="L4858" i="1" s="1"/>
  <c r="P4854" i="1"/>
  <c r="L4854" i="1" s="1"/>
  <c r="P4850" i="1"/>
  <c r="L4850" i="1" s="1"/>
  <c r="P4844" i="1"/>
  <c r="L4844" i="1" s="1"/>
  <c r="P4837" i="1"/>
  <c r="L4837" i="1" s="1"/>
  <c r="P4833" i="1"/>
  <c r="L4833" i="1" s="1"/>
  <c r="P4815" i="1"/>
  <c r="L4815" i="1" s="1"/>
  <c r="P4811" i="1"/>
  <c r="L4811" i="1" s="1"/>
  <c r="P3507" i="1"/>
  <c r="L3507" i="1" s="1"/>
  <c r="P3408" i="1"/>
  <c r="L3408" i="1" s="1"/>
  <c r="P3941" i="1"/>
  <c r="L3941" i="1" s="1"/>
  <c r="P3974" i="1"/>
  <c r="L3974" i="1" s="1"/>
  <c r="P3970" i="1"/>
  <c r="L3970" i="1" s="1"/>
  <c r="P3964" i="1"/>
  <c r="L3964" i="1" s="1"/>
  <c r="P3960" i="1"/>
  <c r="L3960" i="1" s="1"/>
  <c r="P3956" i="1"/>
  <c r="L3956" i="1" s="1"/>
  <c r="P3951" i="1"/>
  <c r="L3951" i="1" s="1"/>
  <c r="P3947" i="1"/>
  <c r="L3947" i="1" s="1"/>
  <c r="P3943" i="1"/>
  <c r="L3943" i="1" s="1"/>
  <c r="P3936" i="1"/>
  <c r="L3936" i="1" s="1"/>
  <c r="P3932" i="1"/>
  <c r="L3932" i="1" s="1"/>
  <c r="P3928" i="1"/>
  <c r="L3928" i="1" s="1"/>
  <c r="P3922" i="1"/>
  <c r="L3922" i="1" s="1"/>
  <c r="P3917" i="1"/>
  <c r="L3917" i="1" s="1"/>
  <c r="P3913" i="1"/>
  <c r="L3913" i="1" s="1"/>
  <c r="P3909" i="1"/>
  <c r="L3909" i="1" s="1"/>
  <c r="P3905" i="1"/>
  <c r="L3905" i="1" s="1"/>
  <c r="P3901" i="1"/>
  <c r="L3901" i="1" s="1"/>
  <c r="P3896" i="1"/>
  <c r="L3896" i="1" s="1"/>
  <c r="P3891" i="1"/>
  <c r="L3891" i="1" s="1"/>
  <c r="P3885" i="1"/>
  <c r="L3885" i="1" s="1"/>
  <c r="P3877" i="1"/>
  <c r="L3877" i="1" s="1"/>
  <c r="P810" i="1"/>
  <c r="P506" i="1"/>
  <c r="P911" i="1"/>
  <c r="P764" i="1"/>
  <c r="P363" i="1"/>
  <c r="P276" i="1"/>
  <c r="P161" i="1"/>
  <c r="P41" i="1"/>
  <c r="L41" i="1" s="1"/>
  <c r="P4117" i="1"/>
  <c r="L4117" i="1" s="1"/>
  <c r="P4127" i="1"/>
  <c r="L4127" i="1" s="1"/>
  <c r="P3758" i="1"/>
  <c r="L3758" i="1" s="1"/>
  <c r="P3410" i="1"/>
  <c r="L3410" i="1" s="1"/>
  <c r="P3405" i="1"/>
  <c r="L3405" i="1" s="1"/>
  <c r="P4793" i="1"/>
  <c r="L4793" i="1" s="1"/>
  <c r="P4787" i="1"/>
  <c r="L4787" i="1" s="1"/>
  <c r="P4782" i="1"/>
  <c r="L4782" i="1" s="1"/>
  <c r="P4777" i="1"/>
  <c r="L4777" i="1" s="1"/>
  <c r="P4773" i="1"/>
  <c r="L4773" i="1" s="1"/>
  <c r="P4768" i="1"/>
  <c r="L4768" i="1" s="1"/>
  <c r="P4750" i="1"/>
  <c r="L4750" i="1" s="1"/>
  <c r="P4733" i="1"/>
  <c r="L4733" i="1" s="1"/>
  <c r="P4715" i="1"/>
  <c r="L4715" i="1" s="1"/>
  <c r="P4697" i="1"/>
  <c r="L4697" i="1" s="1"/>
  <c r="P4677" i="1"/>
  <c r="L4677" i="1" s="1"/>
  <c r="P4671" i="1"/>
  <c r="L4671" i="1" s="1"/>
  <c r="P4667" i="1"/>
  <c r="L4667" i="1" s="1"/>
  <c r="P4663" i="1"/>
  <c r="L4663" i="1" s="1"/>
  <c r="P4659" i="1"/>
  <c r="L4659" i="1" s="1"/>
  <c r="P4654" i="1"/>
  <c r="L4654" i="1" s="1"/>
  <c r="P4650" i="1"/>
  <c r="L4650" i="1" s="1"/>
  <c r="P4646" i="1"/>
  <c r="L4646" i="1" s="1"/>
  <c r="P4642" i="1"/>
  <c r="L4642" i="1" s="1"/>
  <c r="P4638" i="1"/>
  <c r="L4638" i="1" s="1"/>
  <c r="P3418" i="1"/>
  <c r="L3418" i="1" s="1"/>
  <c r="P5117" i="1"/>
  <c r="L5117" i="1" s="1"/>
  <c r="P5111" i="1"/>
  <c r="L5111" i="1" s="1"/>
  <c r="P5105" i="1"/>
  <c r="L5105" i="1" s="1"/>
  <c r="P5101" i="1"/>
  <c r="L5101" i="1" s="1"/>
  <c r="P5097" i="1"/>
  <c r="L5097" i="1" s="1"/>
  <c r="P5092" i="1"/>
  <c r="L5092" i="1" s="1"/>
  <c r="P5085" i="1"/>
  <c r="L5085" i="1" s="1"/>
  <c r="P5079" i="1"/>
  <c r="L5079" i="1" s="1"/>
  <c r="P5073" i="1"/>
  <c r="L5073" i="1" s="1"/>
  <c r="P5068" i="1"/>
  <c r="L5068" i="1" s="1"/>
  <c r="P5061" i="1"/>
  <c r="L5061" i="1" s="1"/>
  <c r="P5056" i="1"/>
  <c r="L5056" i="1" s="1"/>
  <c r="P5051" i="1"/>
  <c r="L5051" i="1" s="1"/>
  <c r="P5045" i="1"/>
  <c r="L5045" i="1" s="1"/>
  <c r="P5041" i="1"/>
  <c r="L5041" i="1" s="1"/>
  <c r="P5036" i="1"/>
  <c r="L5036" i="1" s="1"/>
  <c r="P5031" i="1"/>
  <c r="L5031" i="1" s="1"/>
  <c r="P5025" i="1"/>
  <c r="L5025" i="1" s="1"/>
  <c r="P5019" i="1"/>
  <c r="L5019" i="1" s="1"/>
  <c r="P5013" i="1"/>
  <c r="L5013" i="1" s="1"/>
  <c r="P5007" i="1"/>
  <c r="L5007" i="1" s="1"/>
  <c r="P5001" i="1"/>
  <c r="L5001" i="1" s="1"/>
  <c r="P3821" i="1"/>
  <c r="L3821" i="1" s="1"/>
  <c r="P4996" i="1"/>
  <c r="L4996" i="1" s="1"/>
  <c r="P4991" i="1"/>
  <c r="L4991" i="1" s="1"/>
  <c r="P4985" i="1"/>
  <c r="L4985" i="1" s="1"/>
  <c r="P4978" i="1"/>
  <c r="L4978" i="1" s="1"/>
  <c r="P4974" i="1"/>
  <c r="L4974" i="1" s="1"/>
  <c r="P4965" i="1"/>
  <c r="L4965" i="1" s="1"/>
  <c r="P4961" i="1"/>
  <c r="L4961" i="1" s="1"/>
  <c r="P4957" i="1"/>
  <c r="L4957" i="1" s="1"/>
  <c r="P4953" i="1"/>
  <c r="L4953" i="1" s="1"/>
  <c r="P4949" i="1"/>
  <c r="L4949" i="1" s="1"/>
  <c r="P4943" i="1"/>
  <c r="L4943" i="1" s="1"/>
  <c r="P4939" i="1"/>
  <c r="L4939" i="1" s="1"/>
  <c r="P4934" i="1"/>
  <c r="L4934" i="1" s="1"/>
  <c r="P4925" i="1"/>
  <c r="L4925" i="1" s="1"/>
  <c r="P4917" i="1"/>
  <c r="L4917" i="1" s="1"/>
  <c r="P4912" i="1"/>
  <c r="L4912" i="1" s="1"/>
  <c r="P4904" i="1"/>
  <c r="L4904" i="1" s="1"/>
  <c r="P4635" i="1"/>
  <c r="L4635" i="1" s="1"/>
  <c r="P4631" i="1"/>
  <c r="L4631" i="1" s="1"/>
  <c r="P4627" i="1"/>
  <c r="L4627" i="1" s="1"/>
  <c r="P4623" i="1"/>
  <c r="L4623" i="1" s="1"/>
  <c r="P4617" i="1"/>
  <c r="L4617" i="1" s="1"/>
  <c r="P4611" i="1"/>
  <c r="L4611" i="1" s="1"/>
  <c r="P4605" i="1"/>
  <c r="L4605" i="1" s="1"/>
  <c r="P4601" i="1"/>
  <c r="L4601" i="1" s="1"/>
  <c r="P4595" i="1"/>
  <c r="L4595" i="1" s="1"/>
  <c r="P4589" i="1"/>
  <c r="L4589" i="1" s="1"/>
  <c r="P4584" i="1"/>
  <c r="L4584" i="1" s="1"/>
  <c r="P4578" i="1"/>
  <c r="L4578" i="1" s="1"/>
  <c r="P4572" i="1"/>
  <c r="L4572" i="1" s="1"/>
  <c r="P4567" i="1"/>
  <c r="L4567" i="1" s="1"/>
  <c r="P4563" i="1"/>
  <c r="L4563" i="1" s="1"/>
  <c r="P4558" i="1"/>
  <c r="L4558" i="1" s="1"/>
  <c r="P4553" i="1"/>
  <c r="L4553" i="1" s="1"/>
  <c r="P4549" i="1"/>
  <c r="L4549" i="1" s="1"/>
  <c r="P4544" i="1"/>
  <c r="L4544" i="1" s="1"/>
  <c r="P4540" i="1"/>
  <c r="L4540" i="1" s="1"/>
  <c r="P4536" i="1"/>
  <c r="L4536" i="1" s="1"/>
  <c r="P4532" i="1"/>
  <c r="L4532" i="1" s="1"/>
  <c r="P4528" i="1"/>
  <c r="L4528" i="1" s="1"/>
  <c r="P4521" i="1"/>
  <c r="L4521" i="1" s="1"/>
  <c r="P4515" i="1"/>
  <c r="L4515" i="1" s="1"/>
  <c r="P4509" i="1"/>
  <c r="L4509" i="1" s="1"/>
  <c r="P4505" i="1"/>
  <c r="L4505" i="1" s="1"/>
  <c r="P4500" i="1"/>
  <c r="L4500" i="1" s="1"/>
  <c r="P4496" i="1"/>
  <c r="L4496" i="1" s="1"/>
  <c r="P4491" i="1"/>
  <c r="L4491" i="1" s="1"/>
  <c r="P4486" i="1"/>
  <c r="L4486" i="1" s="1"/>
  <c r="P4481" i="1"/>
  <c r="L4481" i="1" s="1"/>
  <c r="P4477" i="1"/>
  <c r="L4477" i="1" s="1"/>
  <c r="P4472" i="1"/>
  <c r="L4472" i="1" s="1"/>
  <c r="P4465" i="1"/>
  <c r="L4465" i="1" s="1"/>
  <c r="P4460" i="1"/>
  <c r="L4460" i="1" s="1"/>
  <c r="P4455" i="1"/>
  <c r="L4455" i="1" s="1"/>
  <c r="P4450" i="1"/>
  <c r="L4450" i="1" s="1"/>
  <c r="P4446" i="1"/>
  <c r="L4446" i="1" s="1"/>
  <c r="P4440" i="1"/>
  <c r="L4440" i="1" s="1"/>
  <c r="P4435" i="1"/>
  <c r="L4435" i="1" s="1"/>
  <c r="P4430" i="1"/>
  <c r="L4430" i="1" s="1"/>
  <c r="P4425" i="1"/>
  <c r="L4425" i="1" s="1"/>
  <c r="P4421" i="1"/>
  <c r="L4421" i="1" s="1"/>
  <c r="P4415" i="1"/>
  <c r="L4415" i="1" s="1"/>
  <c r="P4410" i="1"/>
  <c r="L4410" i="1" s="1"/>
  <c r="P4404" i="1"/>
  <c r="L4404" i="1" s="1"/>
  <c r="P4399" i="1"/>
  <c r="L4399" i="1" s="1"/>
  <c r="P4395" i="1"/>
  <c r="L4395" i="1" s="1"/>
  <c r="P4391" i="1"/>
  <c r="L4391" i="1" s="1"/>
  <c r="P4386" i="1"/>
  <c r="L4386" i="1" s="1"/>
  <c r="P4382" i="1"/>
  <c r="L4382" i="1" s="1"/>
  <c r="P4378" i="1"/>
  <c r="L4378" i="1" s="1"/>
  <c r="P4373" i="1"/>
  <c r="L4373" i="1" s="1"/>
  <c r="P4368" i="1"/>
  <c r="L4368" i="1" s="1"/>
  <c r="P4364" i="1"/>
  <c r="L4364" i="1" s="1"/>
  <c r="P4359" i="1"/>
  <c r="L4359" i="1" s="1"/>
  <c r="P4355" i="1"/>
  <c r="L4355" i="1" s="1"/>
  <c r="P4351" i="1"/>
  <c r="L4351" i="1" s="1"/>
  <c r="P4345" i="1"/>
  <c r="L4345" i="1" s="1"/>
  <c r="P4340" i="1"/>
  <c r="L4340" i="1" s="1"/>
  <c r="P4336" i="1"/>
  <c r="L4336" i="1" s="1"/>
  <c r="P4331" i="1"/>
  <c r="L4331" i="1" s="1"/>
  <c r="P4324" i="1"/>
  <c r="L4324" i="1" s="1"/>
  <c r="P4320" i="1"/>
  <c r="L4320" i="1" s="1"/>
  <c r="P4312" i="1"/>
  <c r="L4312" i="1" s="1"/>
  <c r="P4307" i="1"/>
  <c r="L4307" i="1" s="1"/>
  <c r="P4301" i="1"/>
  <c r="L4301" i="1" s="1"/>
  <c r="P4295" i="1"/>
  <c r="L4295" i="1" s="1"/>
  <c r="P4291" i="1"/>
  <c r="L4291" i="1" s="1"/>
  <c r="P4286" i="1"/>
  <c r="L4286" i="1" s="1"/>
  <c r="P4282" i="1"/>
  <c r="L4282" i="1" s="1"/>
  <c r="P4277" i="1"/>
  <c r="L4277" i="1" s="1"/>
  <c r="P4271" i="1"/>
  <c r="L4271" i="1" s="1"/>
  <c r="P4265" i="1"/>
  <c r="L4265" i="1" s="1"/>
  <c r="P4259" i="1"/>
  <c r="L4259" i="1" s="1"/>
  <c r="P4255" i="1"/>
  <c r="L4255" i="1" s="1"/>
  <c r="P4251" i="1"/>
  <c r="L4251" i="1" s="1"/>
  <c r="P4247" i="1"/>
  <c r="L4247" i="1" s="1"/>
  <c r="P4243" i="1"/>
  <c r="L4243" i="1" s="1"/>
  <c r="P4239" i="1"/>
  <c r="L4239" i="1" s="1"/>
  <c r="P4234" i="1"/>
  <c r="L4234" i="1" s="1"/>
  <c r="P4230" i="1"/>
  <c r="L4230" i="1" s="1"/>
  <c r="P4226" i="1"/>
  <c r="L4226" i="1" s="1"/>
  <c r="P4222" i="1"/>
  <c r="L4222" i="1" s="1"/>
  <c r="P4218" i="1"/>
  <c r="L4218" i="1" s="1"/>
  <c r="P4214" i="1"/>
  <c r="L4214" i="1" s="1"/>
  <c r="P4208" i="1"/>
  <c r="L4208" i="1" s="1"/>
  <c r="P4204" i="1"/>
  <c r="L4204" i="1" s="1"/>
  <c r="P4200" i="1"/>
  <c r="L4200" i="1" s="1"/>
  <c r="P4196" i="1"/>
  <c r="L4196" i="1" s="1"/>
  <c r="P4191" i="1"/>
  <c r="L4191" i="1" s="1"/>
  <c r="P4186" i="1"/>
  <c r="L4186" i="1" s="1"/>
  <c r="P4181" i="1"/>
  <c r="L4181" i="1" s="1"/>
  <c r="P4177" i="1"/>
  <c r="L4177" i="1" s="1"/>
  <c r="P4172" i="1"/>
  <c r="L4172" i="1" s="1"/>
  <c r="P4168" i="1"/>
  <c r="L4168" i="1" s="1"/>
  <c r="P4164" i="1"/>
  <c r="L4164" i="1" s="1"/>
  <c r="P4159" i="1"/>
  <c r="L4159" i="1" s="1"/>
  <c r="P4153" i="1"/>
  <c r="L4153" i="1" s="1"/>
  <c r="P4148" i="1"/>
  <c r="L4148" i="1" s="1"/>
  <c r="P4143" i="1"/>
  <c r="L4143" i="1" s="1"/>
  <c r="P4136" i="1"/>
  <c r="L4136" i="1" s="1"/>
  <c r="P4130" i="1"/>
  <c r="L4130" i="1" s="1"/>
  <c r="P4125" i="1"/>
  <c r="L4125" i="1" s="1"/>
  <c r="P4120" i="1"/>
  <c r="L4120" i="1" s="1"/>
  <c r="P4115" i="1"/>
  <c r="L4115" i="1" s="1"/>
  <c r="P4111" i="1"/>
  <c r="L4111" i="1" s="1"/>
  <c r="P4107" i="1"/>
  <c r="L4107" i="1" s="1"/>
  <c r="P4102" i="1"/>
  <c r="L4102" i="1" s="1"/>
  <c r="P4098" i="1"/>
  <c r="L4098" i="1" s="1"/>
  <c r="P4093" i="1"/>
  <c r="L4093" i="1" s="1"/>
  <c r="P4088" i="1"/>
  <c r="L4088" i="1" s="1"/>
  <c r="P4080" i="1"/>
  <c r="L4080" i="1" s="1"/>
  <c r="P3873" i="1"/>
  <c r="L3873" i="1" s="1"/>
  <c r="P3868" i="1"/>
  <c r="L3868" i="1" s="1"/>
  <c r="P3864" i="1"/>
  <c r="L3864" i="1" s="1"/>
  <c r="P3860" i="1"/>
  <c r="L3860" i="1" s="1"/>
  <c r="P3855" i="1"/>
  <c r="L3855" i="1" s="1"/>
  <c r="P3849" i="1"/>
  <c r="L3849" i="1" s="1"/>
  <c r="P3843" i="1"/>
  <c r="L3843" i="1" s="1"/>
  <c r="P3839" i="1"/>
  <c r="L3839" i="1" s="1"/>
  <c r="P3833" i="1"/>
  <c r="L3833" i="1" s="1"/>
  <c r="P3827" i="1"/>
  <c r="L3827" i="1" s="1"/>
  <c r="P3823" i="1"/>
  <c r="L3823" i="1" s="1"/>
  <c r="P3818" i="1"/>
  <c r="L3818" i="1" s="1"/>
  <c r="P3814" i="1"/>
  <c r="L3814" i="1" s="1"/>
  <c r="P3810" i="1"/>
  <c r="L3810" i="1" s="1"/>
  <c r="P1402" i="1"/>
  <c r="P3805" i="1"/>
  <c r="L3805" i="1" s="1"/>
  <c r="P3800" i="1"/>
  <c r="L3800" i="1" s="1"/>
  <c r="P3795" i="1"/>
  <c r="L3795" i="1" s="1"/>
  <c r="P3791" i="1"/>
  <c r="L3791" i="1" s="1"/>
  <c r="P3787" i="1"/>
  <c r="L3787" i="1" s="1"/>
  <c r="P3782" i="1"/>
  <c r="L3782" i="1" s="1"/>
  <c r="P3778" i="1"/>
  <c r="L3778" i="1" s="1"/>
  <c r="P3774" i="1"/>
  <c r="L3774" i="1" s="1"/>
  <c r="P3769" i="1"/>
  <c r="L3769" i="1" s="1"/>
  <c r="P3763" i="1"/>
  <c r="L3763" i="1" s="1"/>
  <c r="P3755" i="1"/>
  <c r="L3755" i="1" s="1"/>
  <c r="P3750" i="1"/>
  <c r="L3750" i="1" s="1"/>
  <c r="P3743" i="1"/>
  <c r="L3743" i="1" s="1"/>
  <c r="P3737" i="1"/>
  <c r="L3737" i="1" s="1"/>
  <c r="P3730" i="1"/>
  <c r="L3730" i="1" s="1"/>
  <c r="P3725" i="1"/>
  <c r="L3725" i="1" s="1"/>
  <c r="P3720" i="1"/>
  <c r="L3720" i="1" s="1"/>
  <c r="P3715" i="1"/>
  <c r="L3715" i="1" s="1"/>
  <c r="P3711" i="1"/>
  <c r="L3711" i="1" s="1"/>
  <c r="P3706" i="1"/>
  <c r="L3706" i="1" s="1"/>
  <c r="P3699" i="1"/>
  <c r="L3699" i="1" s="1"/>
  <c r="P3695" i="1"/>
  <c r="L3695" i="1" s="1"/>
  <c r="P3689" i="1"/>
  <c r="L3689" i="1" s="1"/>
  <c r="P3685" i="1"/>
  <c r="L3685" i="1" s="1"/>
  <c r="P3681" i="1"/>
  <c r="L3681" i="1" s="1"/>
  <c r="P3676" i="1"/>
  <c r="L3676" i="1" s="1"/>
  <c r="P3668" i="1"/>
  <c r="L3668" i="1" s="1"/>
  <c r="P3664" i="1"/>
  <c r="L3664" i="1" s="1"/>
  <c r="P3658" i="1"/>
  <c r="L3658" i="1" s="1"/>
  <c r="P3650" i="1"/>
  <c r="L3650" i="1" s="1"/>
  <c r="P3645" i="1"/>
  <c r="L3645" i="1" s="1"/>
  <c r="P3641" i="1"/>
  <c r="L3641" i="1" s="1"/>
  <c r="P3636" i="1"/>
  <c r="L3636" i="1" s="1"/>
  <c r="P3632" i="1"/>
  <c r="L3632" i="1" s="1"/>
  <c r="P3627" i="1"/>
  <c r="L3627" i="1" s="1"/>
  <c r="P3623" i="1"/>
  <c r="L3623" i="1" s="1"/>
  <c r="P3619" i="1"/>
  <c r="L3619" i="1" s="1"/>
  <c r="P3615" i="1"/>
  <c r="L3615" i="1" s="1"/>
  <c r="P3611" i="1"/>
  <c r="L3611" i="1" s="1"/>
  <c r="P3606" i="1"/>
  <c r="L3606" i="1" s="1"/>
  <c r="P3601" i="1"/>
  <c r="L3601" i="1" s="1"/>
  <c r="P3597" i="1"/>
  <c r="L3597" i="1" s="1"/>
  <c r="P3593" i="1"/>
  <c r="L3593" i="1" s="1"/>
  <c r="P3586" i="1"/>
  <c r="L3586" i="1" s="1"/>
  <c r="P3581" i="1"/>
  <c r="L3581" i="1" s="1"/>
  <c r="P3575" i="1"/>
  <c r="L3575" i="1" s="1"/>
  <c r="P3569" i="1"/>
  <c r="L3569" i="1" s="1"/>
  <c r="P3564" i="1"/>
  <c r="L3564" i="1" s="1"/>
  <c r="P3560" i="1"/>
  <c r="L3560" i="1" s="1"/>
  <c r="P3556" i="1"/>
  <c r="L3556" i="1" s="1"/>
  <c r="P3552" i="1"/>
  <c r="L3552" i="1" s="1"/>
  <c r="P3548" i="1"/>
  <c r="L3548" i="1" s="1"/>
  <c r="P3540" i="1"/>
  <c r="L3540" i="1" s="1"/>
  <c r="P3535" i="1"/>
  <c r="L3535" i="1" s="1"/>
  <c r="P3530" i="1"/>
  <c r="L3530" i="1" s="1"/>
  <c r="P3525" i="1"/>
  <c r="L3525" i="1" s="1"/>
  <c r="P3521" i="1"/>
  <c r="L3521" i="1" s="1"/>
  <c r="P3512" i="1"/>
  <c r="L3512" i="1" s="1"/>
  <c r="P3506" i="1"/>
  <c r="L3506" i="1" s="1"/>
  <c r="P3501" i="1"/>
  <c r="L3501" i="1" s="1"/>
  <c r="P3493" i="1"/>
  <c r="L3493" i="1" s="1"/>
  <c r="P3489" i="1"/>
  <c r="L3489" i="1" s="1"/>
  <c r="P3481" i="1"/>
  <c r="L3481" i="1" s="1"/>
  <c r="P3472" i="1"/>
  <c r="L3472" i="1" s="1"/>
  <c r="P3468" i="1"/>
  <c r="L3468" i="1" s="1"/>
  <c r="P3459" i="1"/>
  <c r="L3459" i="1" s="1"/>
  <c r="P3453" i="1"/>
  <c r="L3453" i="1" s="1"/>
  <c r="P3448" i="1"/>
  <c r="L3448" i="1" s="1"/>
  <c r="P3443" i="1"/>
  <c r="L3443" i="1" s="1"/>
  <c r="P3436" i="1"/>
  <c r="L3436" i="1" s="1"/>
  <c r="P3423" i="1"/>
  <c r="L3423" i="1" s="1"/>
  <c r="P3419" i="1"/>
  <c r="L3419" i="1" s="1"/>
  <c r="P3411" i="1"/>
  <c r="L3411" i="1" s="1"/>
  <c r="P3404" i="1"/>
  <c r="L3404" i="1" s="1"/>
  <c r="P3400" i="1"/>
  <c r="L3400" i="1" s="1"/>
  <c r="P2798" i="1"/>
  <c r="P570" i="1"/>
  <c r="H10" i="1"/>
  <c r="H2211" i="1"/>
  <c r="C2166" i="2"/>
  <c r="C2014" i="2"/>
  <c r="C1112" i="2"/>
  <c r="C1966" i="2"/>
  <c r="C912" i="2"/>
  <c r="C2012" i="2"/>
  <c r="C4802" i="2"/>
  <c r="C1948" i="2"/>
  <c r="C34" i="2"/>
  <c r="C4755" i="2"/>
  <c r="C817" i="2"/>
  <c r="C5136" i="2"/>
  <c r="C4883" i="2"/>
  <c r="C4804" i="2"/>
  <c r="C5133" i="2"/>
  <c r="C4876" i="2"/>
  <c r="C5194" i="2"/>
  <c r="C4918" i="2"/>
  <c r="C2169" i="2"/>
  <c r="C4817" i="2"/>
  <c r="C171" i="2"/>
  <c r="C1151" i="2"/>
  <c r="C4807" i="2"/>
  <c r="C857" i="2"/>
  <c r="C142" i="2"/>
  <c r="C1107" i="2"/>
  <c r="C1040" i="2"/>
  <c r="C83" i="2"/>
  <c r="C139" i="2"/>
  <c r="C28" i="2"/>
  <c r="C1989" i="2"/>
  <c r="C2060" i="2"/>
  <c r="C15" i="2"/>
  <c r="C2054" i="2"/>
  <c r="C993" i="2"/>
  <c r="C2117" i="2"/>
  <c r="C1968" i="2"/>
  <c r="C78" i="2"/>
  <c r="C839" i="2"/>
  <c r="C93" i="2"/>
  <c r="C1984" i="2"/>
  <c r="C1131" i="2"/>
  <c r="C987" i="2"/>
  <c r="C914" i="2"/>
  <c r="C2189" i="2"/>
  <c r="C982" i="2"/>
  <c r="C2575" i="2"/>
  <c r="C187" i="2"/>
  <c r="C942" i="2"/>
  <c r="C1156" i="2"/>
  <c r="C873" i="2"/>
  <c r="C1115" i="2"/>
  <c r="C2282" i="2"/>
  <c r="C1020" i="2"/>
  <c r="C209" i="2"/>
  <c r="C2172" i="2"/>
  <c r="C4798" i="2"/>
  <c r="C952" i="2"/>
  <c r="C867" i="2"/>
  <c r="C820" i="2"/>
  <c r="C1101" i="2"/>
  <c r="C37" i="2"/>
  <c r="J9" i="1"/>
  <c r="C108" i="2"/>
  <c r="G46" i="2"/>
  <c r="C76" i="2"/>
  <c r="M9" i="1"/>
  <c r="H46" i="2"/>
  <c r="C2161" i="2"/>
  <c r="C1992" i="2"/>
  <c r="C2969" i="2"/>
  <c r="C2089" i="2"/>
  <c r="T9" i="2"/>
  <c r="K9" i="1"/>
  <c r="I9" i="1"/>
  <c r="C5140" i="2"/>
  <c r="P10" i="2"/>
  <c r="C4887" i="2"/>
  <c r="C1977" i="2"/>
  <c r="C956" i="2"/>
  <c r="C917" i="2"/>
  <c r="C684" i="2"/>
  <c r="C2016" i="2"/>
  <c r="C4969" i="2"/>
  <c r="C4928" i="2"/>
  <c r="C1208" i="2"/>
  <c r="C672" i="2"/>
  <c r="M10" i="2"/>
  <c r="O10" i="2"/>
  <c r="Q10" i="2"/>
  <c r="C2775" i="2"/>
  <c r="C2290" i="2"/>
  <c r="C2212" i="2"/>
  <c r="C1404" i="2"/>
  <c r="C1819" i="2"/>
  <c r="C4981" i="2"/>
  <c r="C4757" i="2"/>
  <c r="C4454" i="2"/>
  <c r="C2098" i="2"/>
  <c r="C4679" i="2"/>
  <c r="C4792" i="2"/>
  <c r="C2126" i="2"/>
  <c r="C1175" i="2"/>
  <c r="C5122" i="2"/>
  <c r="C5157" i="2"/>
  <c r="C2997" i="2"/>
  <c r="K9" i="2"/>
  <c r="C1950" i="2"/>
  <c r="C2201" i="2"/>
  <c r="C1370" i="2"/>
  <c r="C878" i="2"/>
  <c r="C1124" i="2"/>
  <c r="S10" i="2"/>
  <c r="R10" i="2"/>
  <c r="C3063" i="2"/>
  <c r="C2639" i="2"/>
  <c r="C2587" i="2"/>
  <c r="C2178" i="2"/>
  <c r="C999" i="2"/>
  <c r="C1084" i="2"/>
  <c r="C844" i="2"/>
  <c r="C4822" i="2"/>
  <c r="C2279" i="2"/>
  <c r="C1831" i="2"/>
  <c r="C746" i="2"/>
  <c r="C2827" i="2"/>
  <c r="C1346" i="2"/>
  <c r="C1052" i="2"/>
  <c r="C1045" i="2"/>
  <c r="O9" i="1"/>
  <c r="S1344" i="2" l="1"/>
  <c r="P1343" i="1"/>
  <c r="L1343" i="1" s="1"/>
  <c r="Q1343" i="1" s="1"/>
  <c r="R1343" i="1" s="1"/>
  <c r="Q1789" i="1"/>
  <c r="R1789" i="1" s="1"/>
  <c r="Q129" i="1"/>
  <c r="R129" i="1" s="1"/>
  <c r="Q1683" i="1"/>
  <c r="R1683" i="1" s="1"/>
  <c r="Q1786" i="1"/>
  <c r="R1786" i="1" s="1"/>
  <c r="Q654" i="1"/>
  <c r="R654" i="1" s="1"/>
  <c r="Q1791" i="1"/>
  <c r="R1791" i="1" s="1"/>
  <c r="Q421" i="1"/>
  <c r="R421" i="1" s="1"/>
  <c r="A1138" i="1"/>
  <c r="A16" i="1"/>
  <c r="A47" i="1"/>
  <c r="A2216" i="2"/>
  <c r="A1139" i="2"/>
  <c r="A1140" i="2" s="1"/>
  <c r="A16" i="2"/>
  <c r="A1113" i="2"/>
  <c r="Q3270" i="1"/>
  <c r="R3270" i="1" s="1"/>
  <c r="Q4342" i="1"/>
  <c r="R4342" i="1" s="1"/>
  <c r="Q669" i="1"/>
  <c r="R669" i="1" s="1"/>
  <c r="Q628" i="1"/>
  <c r="R628" i="1" s="1"/>
  <c r="Q1817" i="1"/>
  <c r="R1817" i="1" s="1"/>
  <c r="A1347" i="2"/>
  <c r="L9" i="2"/>
  <c r="P9" i="2"/>
  <c r="L84" i="1"/>
  <c r="L98" i="1"/>
  <c r="L81" i="1"/>
  <c r="L165" i="1"/>
  <c r="L87" i="1"/>
  <c r="L145" i="1"/>
  <c r="L65" i="1"/>
  <c r="L92" i="1"/>
  <c r="L133" i="1"/>
  <c r="L146" i="1"/>
  <c r="L67" i="1"/>
  <c r="L96" i="1"/>
  <c r="L137" i="1"/>
  <c r="L79" i="1"/>
  <c r="L152" i="1"/>
  <c r="L89" i="1"/>
  <c r="L148" i="1"/>
  <c r="L88" i="1"/>
  <c r="L161" i="1"/>
  <c r="L70" i="1"/>
  <c r="L71" i="1"/>
  <c r="L102" i="1"/>
  <c r="L154" i="1"/>
  <c r="L131" i="1"/>
  <c r="L91" i="1"/>
  <c r="L68" i="1"/>
  <c r="L99" i="1"/>
  <c r="L140" i="1"/>
  <c r="L153" i="1"/>
  <c r="L94" i="1"/>
  <c r="L149" i="1"/>
  <c r="L77" i="1"/>
  <c r="L162" i="1"/>
  <c r="L97" i="1"/>
  <c r="L157" i="1"/>
  <c r="L80" i="1"/>
  <c r="L155" i="1"/>
  <c r="L101" i="1"/>
  <c r="L73" i="1"/>
  <c r="L158" i="1"/>
  <c r="L163" i="1"/>
  <c r="L135" i="1"/>
  <c r="L156" i="1"/>
  <c r="L136" i="1"/>
  <c r="L2917" i="1"/>
  <c r="L2934" i="1"/>
  <c r="L2954" i="1"/>
  <c r="L2974" i="1"/>
  <c r="L2995" i="1"/>
  <c r="L3028" i="1"/>
  <c r="L3047" i="1"/>
  <c r="L3065" i="1"/>
  <c r="L3097" i="1"/>
  <c r="L3127" i="1"/>
  <c r="L3152" i="1"/>
  <c r="L3172" i="1"/>
  <c r="L3188" i="1"/>
  <c r="L3100" i="1"/>
  <c r="L3155" i="1"/>
  <c r="L3164" i="1"/>
  <c r="L3014" i="1"/>
  <c r="L3195" i="1"/>
  <c r="L3116" i="1"/>
  <c r="L2915" i="1"/>
  <c r="L2932" i="1"/>
  <c r="L2952" i="1"/>
  <c r="L2968" i="1"/>
  <c r="L2992" i="1"/>
  <c r="L3025" i="1"/>
  <c r="L3050" i="1"/>
  <c r="L3075" i="1"/>
  <c r="L3082" i="1"/>
  <c r="L3106" i="1"/>
  <c r="L3136" i="1"/>
  <c r="L3166" i="1"/>
  <c r="L3182" i="1"/>
  <c r="L3203" i="1"/>
  <c r="L3109" i="1"/>
  <c r="L3046" i="1"/>
  <c r="L3070" i="1"/>
  <c r="L3101" i="1"/>
  <c r="L3131" i="1"/>
  <c r="L3156" i="1"/>
  <c r="L3175" i="1"/>
  <c r="L3192" i="1"/>
  <c r="L3130" i="1"/>
  <c r="L3135" i="1"/>
  <c r="L3120" i="1"/>
  <c r="L3019" i="1"/>
  <c r="L2922" i="1"/>
  <c r="L2939" i="1"/>
  <c r="L2958" i="1"/>
  <c r="L2981" i="1"/>
  <c r="L3007" i="1"/>
  <c r="L204" i="1"/>
  <c r="L3052" i="1"/>
  <c r="L3071" i="1"/>
  <c r="L3079" i="1"/>
  <c r="L3102" i="1"/>
  <c r="L3132" i="1"/>
  <c r="L3159" i="1"/>
  <c r="L3176" i="1"/>
  <c r="L3193" i="1"/>
  <c r="L2919" i="1"/>
  <c r="L2935" i="1"/>
  <c r="L2955" i="1"/>
  <c r="L2972" i="1"/>
  <c r="L2991" i="1"/>
  <c r="L3018" i="1"/>
  <c r="L3038" i="1"/>
  <c r="L3057" i="1"/>
  <c r="L3086" i="1"/>
  <c r="L3111" i="1"/>
  <c r="L3140" i="1"/>
  <c r="L3165" i="1"/>
  <c r="L3181" i="1"/>
  <c r="L3202" i="1"/>
  <c r="L3068" i="1"/>
  <c r="L3150" i="1"/>
  <c r="L2943" i="1"/>
  <c r="L3073" i="1"/>
  <c r="L2920" i="1"/>
  <c r="L2936" i="1"/>
  <c r="L2956" i="1"/>
  <c r="L2978" i="1"/>
  <c r="L3003" i="1"/>
  <c r="L3034" i="1"/>
  <c r="L3054" i="1"/>
  <c r="L3087" i="1"/>
  <c r="L3112" i="1"/>
  <c r="L3141" i="1"/>
  <c r="L3170" i="1"/>
  <c r="L3186" i="1"/>
  <c r="L3126" i="1"/>
  <c r="L2998" i="1"/>
  <c r="L2908" i="1"/>
  <c r="L2925" i="1"/>
  <c r="L2942" i="1"/>
  <c r="L2961" i="1"/>
  <c r="L2984" i="1"/>
  <c r="L3004" i="1"/>
  <c r="L3031" i="1"/>
  <c r="L3051" i="1"/>
  <c r="L3077" i="1"/>
  <c r="L3083" i="1"/>
  <c r="L3107" i="1"/>
  <c r="L3137" i="1"/>
  <c r="L3162" i="1"/>
  <c r="L3179" i="1"/>
  <c r="L3197" i="1"/>
  <c r="L3080" i="1"/>
  <c r="L2907" i="1"/>
  <c r="L3146" i="1"/>
  <c r="L3093" i="1"/>
  <c r="L3011" i="1"/>
  <c r="L3199" i="1"/>
  <c r="L2909" i="1"/>
  <c r="L2926" i="1"/>
  <c r="L2945" i="1"/>
  <c r="L2962" i="1"/>
  <c r="L2985" i="1"/>
  <c r="L3017" i="1"/>
  <c r="L3037" i="1"/>
  <c r="L3056" i="1"/>
  <c r="L3078" i="1"/>
  <c r="L3085" i="1"/>
  <c r="L3110" i="1"/>
  <c r="L3139" i="1"/>
  <c r="L3163" i="1"/>
  <c r="L3180" i="1"/>
  <c r="L3201" i="1"/>
  <c r="L3138" i="1"/>
  <c r="L3045" i="1"/>
  <c r="L3064" i="1"/>
  <c r="L3134" i="1"/>
  <c r="L3012" i="1"/>
  <c r="L3142" i="1"/>
  <c r="L2906" i="1"/>
  <c r="L2924" i="1"/>
  <c r="L2941" i="1"/>
  <c r="L2960" i="1"/>
  <c r="L2983" i="1"/>
  <c r="L3010" i="1"/>
  <c r="L3039" i="1"/>
  <c r="L3058" i="1"/>
  <c r="L3094" i="1"/>
  <c r="L3124" i="1"/>
  <c r="L3149" i="1"/>
  <c r="L3174" i="1"/>
  <c r="L3191" i="1"/>
  <c r="L3072" i="1"/>
  <c r="L3067" i="1"/>
  <c r="L2947" i="1"/>
  <c r="L3055" i="1"/>
  <c r="L3089" i="1"/>
  <c r="L3114" i="1"/>
  <c r="L3143" i="1"/>
  <c r="L3167" i="1"/>
  <c r="L3183" i="1"/>
  <c r="L3204" i="1"/>
  <c r="L3096" i="1"/>
  <c r="L3005" i="1"/>
  <c r="L3008" i="1"/>
  <c r="L2993" i="1"/>
  <c r="L3200" i="1"/>
  <c r="L3157" i="1"/>
  <c r="L2913" i="1"/>
  <c r="L2930" i="1"/>
  <c r="L2950" i="1"/>
  <c r="L2966" i="1"/>
  <c r="L2990" i="1"/>
  <c r="L3023" i="1"/>
  <c r="L3041" i="1"/>
  <c r="L3060" i="1"/>
  <c r="L3090" i="1"/>
  <c r="L3115" i="1"/>
  <c r="L3145" i="1"/>
  <c r="L3168" i="1"/>
  <c r="L3184" i="1"/>
  <c r="L2910" i="1"/>
  <c r="L2927" i="1"/>
  <c r="L2946" i="1"/>
  <c r="L2963" i="1"/>
  <c r="L2982" i="1"/>
  <c r="L3002" i="1"/>
  <c r="L3029" i="1"/>
  <c r="L3048" i="1"/>
  <c r="L3066" i="1"/>
  <c r="L3098" i="1"/>
  <c r="L3128" i="1"/>
  <c r="L3153" i="1"/>
  <c r="L3173" i="1"/>
  <c r="L3190" i="1"/>
  <c r="L3105" i="1"/>
  <c r="L2999" i="1"/>
  <c r="L3015" i="1"/>
  <c r="L3030" i="1"/>
  <c r="L3158" i="1"/>
  <c r="L2911" i="1"/>
  <c r="L2928" i="1"/>
  <c r="L2948" i="1"/>
  <c r="L2964" i="1"/>
  <c r="L2987" i="1"/>
  <c r="L3020" i="1"/>
  <c r="L3044" i="1"/>
  <c r="L3062" i="1"/>
  <c r="L3099" i="1"/>
  <c r="L3129" i="1"/>
  <c r="L3161" i="1"/>
  <c r="L3178" i="1"/>
  <c r="L3196" i="1"/>
  <c r="L3092" i="1"/>
  <c r="L3032" i="1"/>
  <c r="L2916" i="1"/>
  <c r="L2933" i="1"/>
  <c r="L2953" i="1"/>
  <c r="L2971" i="1"/>
  <c r="L2994" i="1"/>
  <c r="L3022" i="1"/>
  <c r="L3040" i="1"/>
  <c r="L3059" i="1"/>
  <c r="L3095" i="1"/>
  <c r="L3125" i="1"/>
  <c r="L3151" i="1"/>
  <c r="L3171" i="1"/>
  <c r="L3187" i="1"/>
  <c r="L3113" i="1"/>
  <c r="L3043" i="1"/>
  <c r="L3049" i="1"/>
  <c r="L3119" i="1"/>
  <c r="Q4401" i="1"/>
  <c r="R4401" i="1" s="1"/>
  <c r="L570" i="1"/>
  <c r="L363" i="1"/>
  <c r="L506" i="1"/>
  <c r="L185" i="1"/>
  <c r="L218" i="1"/>
  <c r="L236" i="1"/>
  <c r="L251" i="1"/>
  <c r="L267" i="1"/>
  <c r="L285" i="1"/>
  <c r="L301" i="1"/>
  <c r="L329" i="1"/>
  <c r="L344" i="1"/>
  <c r="L359" i="1"/>
  <c r="L375" i="1"/>
  <c r="L392" i="1"/>
  <c r="L418" i="1"/>
  <c r="L436" i="1"/>
  <c r="L455" i="1"/>
  <c r="L473" i="1"/>
  <c r="L486" i="1"/>
  <c r="L502" i="1"/>
  <c r="L516" i="1"/>
  <c r="L532" i="1"/>
  <c r="L547" i="1"/>
  <c r="L567" i="1"/>
  <c r="L585" i="1"/>
  <c r="L606" i="1"/>
  <c r="L2893" i="1"/>
  <c r="L600" i="1"/>
  <c r="L2889" i="1"/>
  <c r="L533" i="1"/>
  <c r="L169" i="1"/>
  <c r="L225" i="1"/>
  <c r="L240" i="1"/>
  <c r="L260" i="1"/>
  <c r="L278" i="1"/>
  <c r="L293" i="1"/>
  <c r="L337" i="1"/>
  <c r="L353" i="1"/>
  <c r="L369" i="1"/>
  <c r="L385" i="1"/>
  <c r="L399" i="1"/>
  <c r="L412" i="1"/>
  <c r="L429" i="1"/>
  <c r="L448" i="1"/>
  <c r="L463" i="1"/>
  <c r="L481" i="1"/>
  <c r="L495" i="1"/>
  <c r="L509" i="1"/>
  <c r="L525" i="1"/>
  <c r="L541" i="1"/>
  <c r="L557" i="1"/>
  <c r="L577" i="1"/>
  <c r="L597" i="1"/>
  <c r="L2900" i="1"/>
  <c r="L195" i="1"/>
  <c r="L173" i="1"/>
  <c r="L193" i="1"/>
  <c r="L229" i="1"/>
  <c r="L247" i="1"/>
  <c r="L261" i="1"/>
  <c r="L279" i="1"/>
  <c r="L294" i="1"/>
  <c r="L308" i="1"/>
  <c r="L322" i="1"/>
  <c r="L338" i="1"/>
  <c r="L370" i="1"/>
  <c r="L386" i="1"/>
  <c r="L404" i="1"/>
  <c r="L416" i="1"/>
  <c r="L434" i="1"/>
  <c r="L453" i="1"/>
  <c r="L471" i="1"/>
  <c r="L501" i="1"/>
  <c r="L514" i="1"/>
  <c r="L530" i="1"/>
  <c r="L545" i="1"/>
  <c r="L563" i="1"/>
  <c r="L583" i="1"/>
  <c r="L603" i="1"/>
  <c r="L2901" i="1"/>
  <c r="L192" i="1"/>
  <c r="L565" i="1"/>
  <c r="L220" i="1"/>
  <c r="L207" i="1"/>
  <c r="L296" i="1"/>
  <c r="L172" i="1"/>
  <c r="L189" i="1"/>
  <c r="L224" i="1"/>
  <c r="L254" i="1"/>
  <c r="L272" i="1"/>
  <c r="L288" i="1"/>
  <c r="L304" i="1"/>
  <c r="L316" i="1"/>
  <c r="L333" i="1"/>
  <c r="L349" i="1"/>
  <c r="L364" i="1"/>
  <c r="L379" i="1"/>
  <c r="L395" i="1"/>
  <c r="L409" i="1"/>
  <c r="L424" i="1"/>
  <c r="L440" i="1"/>
  <c r="L458" i="1"/>
  <c r="L477" i="1"/>
  <c r="L490" i="1"/>
  <c r="L520" i="1"/>
  <c r="L537" i="1"/>
  <c r="L552" i="1"/>
  <c r="L572" i="1"/>
  <c r="L590" i="1"/>
  <c r="L2898" i="1"/>
  <c r="L213" i="1"/>
  <c r="L222" i="1"/>
  <c r="L179" i="1"/>
  <c r="L216" i="1"/>
  <c r="L249" i="1"/>
  <c r="L265" i="1"/>
  <c r="L283" i="1"/>
  <c r="L299" i="1"/>
  <c r="L312" i="1"/>
  <c r="L326" i="1"/>
  <c r="L342" i="1"/>
  <c r="L373" i="1"/>
  <c r="L390" i="1"/>
  <c r="L407" i="1"/>
  <c r="L422" i="1"/>
  <c r="L438" i="1"/>
  <c r="L456" i="1"/>
  <c r="L475" i="1"/>
  <c r="L488" i="1"/>
  <c r="L504" i="1"/>
  <c r="L518" i="1"/>
  <c r="L535" i="1"/>
  <c r="L549" i="1"/>
  <c r="L569" i="1"/>
  <c r="L587" i="1"/>
  <c r="L263" i="1"/>
  <c r="L320" i="1"/>
  <c r="L269" i="1"/>
  <c r="L250" i="1"/>
  <c r="L196" i="1"/>
  <c r="L2896" i="1"/>
  <c r="L201" i="1"/>
  <c r="L468" i="1"/>
  <c r="L177" i="1"/>
  <c r="L200" i="1"/>
  <c r="L244" i="1"/>
  <c r="L258" i="1"/>
  <c r="L277" i="1"/>
  <c r="L292" i="1"/>
  <c r="L307" i="1"/>
  <c r="L321" i="1"/>
  <c r="L352" i="1"/>
  <c r="L368" i="1"/>
  <c r="L384" i="1"/>
  <c r="L398" i="1"/>
  <c r="L428" i="1"/>
  <c r="L447" i="1"/>
  <c r="L462" i="1"/>
  <c r="L480" i="1"/>
  <c r="L494" i="1"/>
  <c r="L524" i="1"/>
  <c r="L540" i="1"/>
  <c r="L556" i="1"/>
  <c r="L576" i="1"/>
  <c r="L595" i="1"/>
  <c r="L2903" i="1"/>
  <c r="L202" i="1"/>
  <c r="L178" i="1"/>
  <c r="L215" i="1"/>
  <c r="L234" i="1"/>
  <c r="L252" i="1"/>
  <c r="L268" i="1"/>
  <c r="L3210" i="1"/>
  <c r="L302" i="1"/>
  <c r="L330" i="1"/>
  <c r="L345" i="1"/>
  <c r="L360" i="1"/>
  <c r="L376" i="1"/>
  <c r="L393" i="1"/>
  <c r="L406" i="1"/>
  <c r="L419" i="1"/>
  <c r="L437" i="1"/>
  <c r="L474" i="1"/>
  <c r="L487" i="1"/>
  <c r="L503" i="1"/>
  <c r="L517" i="1"/>
  <c r="L534" i="1"/>
  <c r="L548" i="1"/>
  <c r="L568" i="1"/>
  <c r="L586" i="1"/>
  <c r="L607" i="1"/>
  <c r="L2890" i="1"/>
  <c r="L500" i="1"/>
  <c r="L233" i="1"/>
  <c r="L188" i="1"/>
  <c r="L203" i="1"/>
  <c r="L327" i="1"/>
  <c r="L174" i="1"/>
  <c r="L183" i="1"/>
  <c r="L221" i="1"/>
  <c r="L238" i="1"/>
  <c r="L253" i="1"/>
  <c r="L270" i="1"/>
  <c r="L286" i="1"/>
  <c r="L314" i="1"/>
  <c r="L331" i="1"/>
  <c r="L346" i="1"/>
  <c r="L361" i="1"/>
  <c r="L377" i="1"/>
  <c r="L411" i="1"/>
  <c r="L426" i="1"/>
  <c r="L444" i="1"/>
  <c r="L460" i="1"/>
  <c r="L479" i="1"/>
  <c r="L492" i="1"/>
  <c r="L522" i="1"/>
  <c r="L538" i="1"/>
  <c r="L554" i="1"/>
  <c r="L574" i="1"/>
  <c r="L593" i="1"/>
  <c r="L2891" i="1"/>
  <c r="L199" i="1"/>
  <c r="L2897" i="1"/>
  <c r="L212" i="1"/>
  <c r="L507" i="1"/>
  <c r="L276" i="1"/>
  <c r="L181" i="1"/>
  <c r="L214" i="1"/>
  <c r="L232" i="1"/>
  <c r="L248" i="1"/>
  <c r="L262" i="1"/>
  <c r="L281" i="1"/>
  <c r="L297" i="1"/>
  <c r="L310" i="1"/>
  <c r="L324" i="1"/>
  <c r="L340" i="1"/>
  <c r="L355" i="1"/>
  <c r="L388" i="1"/>
  <c r="L402" i="1"/>
  <c r="L432" i="1"/>
  <c r="L451" i="1"/>
  <c r="L466" i="1"/>
  <c r="L484" i="1"/>
  <c r="L498" i="1"/>
  <c r="L512" i="1"/>
  <c r="L528" i="1"/>
  <c r="L544" i="1"/>
  <c r="L560" i="1"/>
  <c r="L581" i="1"/>
  <c r="L601" i="1"/>
  <c r="L2888" i="1"/>
  <c r="L357" i="1"/>
  <c r="L566" i="1"/>
  <c r="L591" i="1"/>
  <c r="L2944" i="1"/>
  <c r="L186" i="1"/>
  <c r="L226" i="1"/>
  <c r="L241" i="1"/>
  <c r="L256" i="1"/>
  <c r="L274" i="1"/>
  <c r="L290" i="1"/>
  <c r="L306" i="1"/>
  <c r="L318" i="1"/>
  <c r="L335" i="1"/>
  <c r="L350" i="1"/>
  <c r="L366" i="1"/>
  <c r="L381" i="1"/>
  <c r="L400" i="1"/>
  <c r="L413" i="1"/>
  <c r="L430" i="1"/>
  <c r="L449" i="1"/>
  <c r="L464" i="1"/>
  <c r="L482" i="1"/>
  <c r="L496" i="1"/>
  <c r="L510" i="1"/>
  <c r="L526" i="1"/>
  <c r="L542" i="1"/>
  <c r="L558" i="1"/>
  <c r="L579" i="1"/>
  <c r="L598" i="1"/>
  <c r="L2895" i="1"/>
  <c r="L596" i="1"/>
  <c r="L206" i="1"/>
  <c r="L194" i="1"/>
  <c r="L210" i="1"/>
  <c r="L1114" i="1"/>
  <c r="L1714" i="1"/>
  <c r="L1734" i="1"/>
  <c r="L1752" i="1"/>
  <c r="L1773" i="1"/>
  <c r="L1811" i="1"/>
  <c r="L1848" i="1"/>
  <c r="L1864" i="1"/>
  <c r="L1880" i="1"/>
  <c r="L1897" i="1"/>
  <c r="L1927" i="1"/>
  <c r="L1944" i="1"/>
  <c r="L2001" i="1"/>
  <c r="L2037" i="1"/>
  <c r="L2063" i="1"/>
  <c r="L2124" i="1"/>
  <c r="L2150" i="1"/>
  <c r="L2580" i="1"/>
  <c r="L2610" i="1"/>
  <c r="L2628" i="1"/>
  <c r="L2209" i="1"/>
  <c r="L2278" i="1"/>
  <c r="L2301" i="1"/>
  <c r="L2373" i="1"/>
  <c r="L2476" i="1"/>
  <c r="L2651" i="1"/>
  <c r="L2670" i="1"/>
  <c r="L2688" i="1"/>
  <c r="L2711" i="1"/>
  <c r="L2728" i="1"/>
  <c r="L2749" i="1"/>
  <c r="L2767" i="1"/>
  <c r="L2796" i="1"/>
  <c r="L2818" i="1"/>
  <c r="L2841" i="1"/>
  <c r="L2869" i="1"/>
  <c r="L2038" i="1"/>
  <c r="L1794" i="1"/>
  <c r="L2028" i="1"/>
  <c r="L2191" i="1"/>
  <c r="L1821" i="1"/>
  <c r="L2087" i="1"/>
  <c r="L2234" i="1"/>
  <c r="L2258" i="1"/>
  <c r="L2313" i="1"/>
  <c r="L2342" i="1"/>
  <c r="L2378" i="1"/>
  <c r="L2409" i="1"/>
  <c r="L2446" i="1"/>
  <c r="L2480" i="1"/>
  <c r="L2511" i="1"/>
  <c r="L2538" i="1"/>
  <c r="L2565" i="1"/>
  <c r="L2785" i="1"/>
  <c r="L2691" i="1"/>
  <c r="L2321" i="1"/>
  <c r="L2452" i="1"/>
  <c r="L2617" i="1"/>
  <c r="L2842" i="1"/>
  <c r="L2678" i="1"/>
  <c r="L2854" i="1"/>
  <c r="L1717" i="1"/>
  <c r="L1737" i="1"/>
  <c r="L1754" i="1"/>
  <c r="L1776" i="1"/>
  <c r="L1816" i="1"/>
  <c r="L1850" i="1"/>
  <c r="L1866" i="1"/>
  <c r="L1883" i="1"/>
  <c r="L1899" i="1"/>
  <c r="L1925" i="1"/>
  <c r="L1942" i="1"/>
  <c r="L2035" i="1"/>
  <c r="L2080" i="1"/>
  <c r="L2122" i="1"/>
  <c r="L2153" i="1"/>
  <c r="L2577" i="1"/>
  <c r="L2608" i="1"/>
  <c r="L2626" i="1"/>
  <c r="L2200" i="1"/>
  <c r="L2268" i="1"/>
  <c r="L2309" i="1"/>
  <c r="L2408" i="1"/>
  <c r="L2509" i="1"/>
  <c r="L2681" i="1"/>
  <c r="L2703" i="1"/>
  <c r="L2722" i="1"/>
  <c r="L2740" i="1"/>
  <c r="L2760" i="1"/>
  <c r="L2780" i="1"/>
  <c r="L2806" i="1"/>
  <c r="L2825" i="1"/>
  <c r="L2853" i="1"/>
  <c r="L2875" i="1"/>
  <c r="L2567" i="1"/>
  <c r="L2852" i="1"/>
  <c r="L1970" i="1"/>
  <c r="L2128" i="1"/>
  <c r="L2179" i="1"/>
  <c r="L1986" i="1"/>
  <c r="L2213" i="1"/>
  <c r="L2242" i="1"/>
  <c r="L2266" i="1"/>
  <c r="L2325" i="1"/>
  <c r="L2355" i="1"/>
  <c r="L2388" i="1"/>
  <c r="L2421" i="1"/>
  <c r="L2462" i="1"/>
  <c r="L2492" i="1"/>
  <c r="L2521" i="1"/>
  <c r="L2548" i="1"/>
  <c r="L1953" i="1"/>
  <c r="L1825" i="1"/>
  <c r="L2572" i="1"/>
  <c r="L2030" i="1"/>
  <c r="L2061" i="1"/>
  <c r="L2129" i="1"/>
  <c r="L2181" i="1"/>
  <c r="L2070" i="1"/>
  <c r="L2217" i="1"/>
  <c r="L2244" i="1"/>
  <c r="L2267" i="1"/>
  <c r="L1735" i="1"/>
  <c r="L2295" i="1"/>
  <c r="L2477" i="1"/>
  <c r="L2118" i="1"/>
  <c r="L2566" i="1"/>
  <c r="L2697" i="1"/>
  <c r="L2847" i="1"/>
  <c r="L2640" i="1"/>
  <c r="L2483" i="1"/>
  <c r="L2397" i="1"/>
  <c r="L2776" i="1"/>
  <c r="L2318" i="1"/>
  <c r="L2347" i="1"/>
  <c r="L2383" i="1"/>
  <c r="L2414" i="1"/>
  <c r="L2463" i="1"/>
  <c r="L2495" i="1"/>
  <c r="L2522" i="1"/>
  <c r="L2557" i="1"/>
  <c r="L2657" i="1"/>
  <c r="L2584" i="1"/>
  <c r="L1999" i="1"/>
  <c r="L2168" i="1"/>
  <c r="L1719" i="1"/>
  <c r="L1739" i="1"/>
  <c r="L1756" i="1"/>
  <c r="L1778" i="1"/>
  <c r="L1837" i="1"/>
  <c r="L1852" i="1"/>
  <c r="L1868" i="1"/>
  <c r="L1885" i="1"/>
  <c r="L1913" i="1"/>
  <c r="L1932" i="1"/>
  <c r="L1954" i="1"/>
  <c r="L2006" i="1"/>
  <c r="L2044" i="1"/>
  <c r="L2094" i="1"/>
  <c r="L2133" i="1"/>
  <c r="L2155" i="1"/>
  <c r="L2592" i="1"/>
  <c r="L2615" i="1"/>
  <c r="L2632" i="1"/>
  <c r="L2226" i="1"/>
  <c r="L2283" i="1"/>
  <c r="L2307" i="1"/>
  <c r="L2395" i="1"/>
  <c r="L2499" i="1"/>
  <c r="L2656" i="1"/>
  <c r="L2674" i="1"/>
  <c r="L2695" i="1"/>
  <c r="L2716" i="1"/>
  <c r="L2734" i="1"/>
  <c r="L2753" i="1"/>
  <c r="L2772" i="1"/>
  <c r="L2802" i="1"/>
  <c r="L2823" i="1"/>
  <c r="L2850" i="1"/>
  <c r="L2873" i="1"/>
  <c r="L2535" i="1"/>
  <c r="L1955" i="1"/>
  <c r="L2009" i="1"/>
  <c r="L2284" i="1"/>
  <c r="L2273" i="1"/>
  <c r="L2422" i="1"/>
  <c r="L2243" i="1"/>
  <c r="L2382" i="1"/>
  <c r="L2248" i="1"/>
  <c r="L2447" i="1"/>
  <c r="L2698" i="1"/>
  <c r="L2602" i="1"/>
  <c r="L2730" i="1"/>
  <c r="L1727" i="1"/>
  <c r="L1745" i="1"/>
  <c r="L1762" i="1"/>
  <c r="L1790" i="1"/>
  <c r="L1841" i="1"/>
  <c r="L1857" i="1"/>
  <c r="L1873" i="1"/>
  <c r="L1890" i="1"/>
  <c r="L1918" i="1"/>
  <c r="L1937" i="1"/>
  <c r="L1973" i="1"/>
  <c r="L2017" i="1"/>
  <c r="L2053" i="1"/>
  <c r="L2114" i="1"/>
  <c r="L2146" i="1"/>
  <c r="L2599" i="1"/>
  <c r="L2621" i="1"/>
  <c r="L2199" i="1"/>
  <c r="L2264" i="1"/>
  <c r="L2308" i="1"/>
  <c r="L2403" i="1"/>
  <c r="L2504" i="1"/>
  <c r="L2658" i="1"/>
  <c r="L2675" i="1"/>
  <c r="L2696" i="1"/>
  <c r="L2717" i="1"/>
  <c r="L2735" i="1"/>
  <c r="L2754" i="1"/>
  <c r="L2773" i="1"/>
  <c r="L2797" i="1"/>
  <c r="L2819" i="1"/>
  <c r="L2851" i="1"/>
  <c r="L2879" i="1"/>
  <c r="L2519" i="1"/>
  <c r="L2042" i="1"/>
  <c r="L1995" i="1"/>
  <c r="L2062" i="1"/>
  <c r="L2163" i="1"/>
  <c r="L2180" i="1"/>
  <c r="L1799" i="1"/>
  <c r="L2088" i="1"/>
  <c r="L2237" i="1"/>
  <c r="L2259" i="1"/>
  <c r="L2314" i="1"/>
  <c r="L2344" i="1"/>
  <c r="L2380" i="1"/>
  <c r="L2411" i="1"/>
  <c r="L2449" i="1"/>
  <c r="L2482" i="1"/>
  <c r="L2512" i="1"/>
  <c r="L2539" i="1"/>
  <c r="L2568" i="1"/>
  <c r="L2692" i="1"/>
  <c r="L1956" i="1"/>
  <c r="L1723" i="1"/>
  <c r="L1990" i="1"/>
  <c r="L2219" i="1"/>
  <c r="L2427" i="1"/>
  <c r="L2040" i="1"/>
  <c r="L2319" i="1"/>
  <c r="L2469" i="1"/>
  <c r="L2368" i="1"/>
  <c r="L2487" i="1"/>
  <c r="L2647" i="1"/>
  <c r="L2537" i="1"/>
  <c r="L2743" i="1"/>
  <c r="L1724" i="1"/>
  <c r="L1741" i="1"/>
  <c r="L1759" i="1"/>
  <c r="L1780" i="1"/>
  <c r="L1830" i="1"/>
  <c r="L1854" i="1"/>
  <c r="L1870" i="1"/>
  <c r="L1887" i="1"/>
  <c r="L1905" i="1"/>
  <c r="L1930" i="1"/>
  <c r="L1947" i="1"/>
  <c r="L2004" i="1"/>
  <c r="L2041" i="1"/>
  <c r="L2096" i="1"/>
  <c r="L2137" i="1"/>
  <c r="L2159" i="1"/>
  <c r="L2586" i="1"/>
  <c r="L2613" i="1"/>
  <c r="L2630" i="1"/>
  <c r="L2214" i="1"/>
  <c r="L2288" i="1"/>
  <c r="L2334" i="1"/>
  <c r="L2436" i="1"/>
  <c r="L2649" i="1"/>
  <c r="L2668" i="1"/>
  <c r="L2686" i="1"/>
  <c r="L2709" i="1"/>
  <c r="L2726" i="1"/>
  <c r="L2747" i="1"/>
  <c r="L2765" i="1"/>
  <c r="L2786" i="1"/>
  <c r="L2811" i="1"/>
  <c r="L2831" i="1"/>
  <c r="L2860" i="1"/>
  <c r="L2880" i="1"/>
  <c r="L2136" i="1"/>
  <c r="L1978" i="1"/>
  <c r="L2131" i="1"/>
  <c r="L2204" i="1"/>
  <c r="L2073" i="1"/>
  <c r="L2224" i="1"/>
  <c r="L2249" i="1"/>
  <c r="L2271" i="1"/>
  <c r="L2331" i="1"/>
  <c r="L2366" i="1"/>
  <c r="L2396" i="1"/>
  <c r="L2432" i="1"/>
  <c r="L2470" i="1"/>
  <c r="L2500" i="1"/>
  <c r="L2527" i="1"/>
  <c r="L2555" i="1"/>
  <c r="L2636" i="1"/>
  <c r="L1988" i="1"/>
  <c r="L1958" i="1"/>
  <c r="L1967" i="1"/>
  <c r="L1729" i="1"/>
  <c r="L1747" i="1"/>
  <c r="L1766" i="1"/>
  <c r="L1801" i="1"/>
  <c r="L1843" i="1"/>
  <c r="L1859" i="1"/>
  <c r="L1875" i="1"/>
  <c r="L1892" i="1"/>
  <c r="L1922" i="1"/>
  <c r="L1939" i="1"/>
  <c r="L1983" i="1"/>
  <c r="L2010" i="1"/>
  <c r="L2051" i="1"/>
  <c r="L2123" i="1"/>
  <c r="L2154" i="1"/>
  <c r="L2195" i="1"/>
  <c r="L2603" i="1"/>
  <c r="L2623" i="1"/>
  <c r="L2197" i="1"/>
  <c r="L2256" i="1"/>
  <c r="L2306" i="1"/>
  <c r="L2389" i="1"/>
  <c r="L2493" i="1"/>
  <c r="L2655" i="1"/>
  <c r="L2673" i="1"/>
  <c r="L2694" i="1"/>
  <c r="L2715" i="1"/>
  <c r="L2733" i="1"/>
  <c r="L2752" i="1"/>
  <c r="L2771" i="1"/>
  <c r="L2795" i="1"/>
  <c r="L2817" i="1"/>
  <c r="L2838" i="1"/>
  <c r="L2868" i="1"/>
  <c r="L2885" i="1"/>
  <c r="L2836" i="1"/>
  <c r="L1979" i="1"/>
  <c r="L2090" i="1"/>
  <c r="L2170" i="1"/>
  <c r="L2192" i="1"/>
  <c r="L1784" i="1"/>
  <c r="L2074" i="1"/>
  <c r="L2227" i="1"/>
  <c r="L2250" i="1"/>
  <c r="L2275" i="1"/>
  <c r="L2369" i="1"/>
  <c r="L2327" i="1"/>
  <c r="L2505" i="1"/>
  <c r="L2236" i="1"/>
  <c r="L2545" i="1"/>
  <c r="L2878" i="1"/>
  <c r="L2705" i="1"/>
  <c r="L1881" i="1"/>
  <c r="L2144" i="1"/>
  <c r="L2444" i="1"/>
  <c r="L2326" i="1"/>
  <c r="L2358" i="1"/>
  <c r="L2390" i="1"/>
  <c r="L2424" i="1"/>
  <c r="L2472" i="1"/>
  <c r="L2501" i="1"/>
  <c r="L2528" i="1"/>
  <c r="L2564" i="1"/>
  <c r="L2784" i="1"/>
  <c r="L2744" i="1"/>
  <c r="L2029" i="1"/>
  <c r="L2235" i="1"/>
  <c r="L2798" i="1"/>
  <c r="L1726" i="1"/>
  <c r="L1743" i="1"/>
  <c r="L1761" i="1"/>
  <c r="L1785" i="1"/>
  <c r="L1840" i="1"/>
  <c r="L1856" i="1"/>
  <c r="L1872" i="1"/>
  <c r="L1889" i="1"/>
  <c r="L1917" i="1"/>
  <c r="L1936" i="1"/>
  <c r="L1972" i="1"/>
  <c r="L2011" i="1"/>
  <c r="L2052" i="1"/>
  <c r="L2105" i="1"/>
  <c r="L2139" i="1"/>
  <c r="L2185" i="1"/>
  <c r="L2596" i="1"/>
  <c r="L2620" i="1"/>
  <c r="L2638" i="1"/>
  <c r="L2293" i="1"/>
  <c r="L2323" i="1"/>
  <c r="L2420" i="1"/>
  <c r="L2642" i="1"/>
  <c r="L2662" i="1"/>
  <c r="L2679" i="1"/>
  <c r="L2701" i="1"/>
  <c r="L2720" i="1"/>
  <c r="L2738" i="1"/>
  <c r="L2758" i="1"/>
  <c r="L2782" i="1"/>
  <c r="L2808" i="1"/>
  <c r="L2829" i="1"/>
  <c r="L2857" i="1"/>
  <c r="L2877" i="1"/>
  <c r="L2556" i="1"/>
  <c r="L2583" i="1"/>
  <c r="L1985" i="1"/>
  <c r="L2121" i="1"/>
  <c r="L1787" i="1"/>
  <c r="L2075" i="1"/>
  <c r="L2220" i="1"/>
  <c r="L2245" i="1"/>
  <c r="L2269" i="1"/>
  <c r="L2328" i="1"/>
  <c r="L2362" i="1"/>
  <c r="L2391" i="1"/>
  <c r="L2425" i="1"/>
  <c r="L2467" i="1"/>
  <c r="L2496" i="1"/>
  <c r="L2524" i="1"/>
  <c r="L2552" i="1"/>
  <c r="L2591" i="1"/>
  <c r="L2682" i="1"/>
  <c r="L2497" i="1"/>
  <c r="L2221" i="1"/>
  <c r="L2418" i="1"/>
  <c r="L2550" i="1"/>
  <c r="L2755" i="1"/>
  <c r="L2590" i="1"/>
  <c r="L2791" i="1"/>
  <c r="L1728" i="1"/>
  <c r="L1746" i="1"/>
  <c r="L1763" i="1"/>
  <c r="L1793" i="1"/>
  <c r="L1842" i="1"/>
  <c r="L1858" i="1"/>
  <c r="L1874" i="1"/>
  <c r="L1891" i="1"/>
  <c r="L1915" i="1"/>
  <c r="L1934" i="1"/>
  <c r="L1969" i="1"/>
  <c r="L2008" i="1"/>
  <c r="L2049" i="1"/>
  <c r="L2108" i="1"/>
  <c r="L2142" i="1"/>
  <c r="L2176" i="1"/>
  <c r="L2594" i="1"/>
  <c r="L2618" i="1"/>
  <c r="L2634" i="1"/>
  <c r="L2233" i="1"/>
  <c r="L2291" i="1"/>
  <c r="L2359" i="1"/>
  <c r="L2465" i="1"/>
  <c r="L2654" i="1"/>
  <c r="L2672" i="1"/>
  <c r="L2693" i="1"/>
  <c r="L2714" i="1"/>
  <c r="L2731" i="1"/>
  <c r="L2751" i="1"/>
  <c r="L2769" i="1"/>
  <c r="L2792" i="1"/>
  <c r="L2816" i="1"/>
  <c r="L2837" i="1"/>
  <c r="L2867" i="1"/>
  <c r="L2884" i="1"/>
  <c r="L2525" i="1"/>
  <c r="L2157" i="1"/>
  <c r="L1820" i="1"/>
  <c r="L1981" i="1"/>
  <c r="L2171" i="1"/>
  <c r="L2078" i="1"/>
  <c r="L2231" i="1"/>
  <c r="L2255" i="1"/>
  <c r="L2311" i="1"/>
  <c r="L2338" i="1"/>
  <c r="L2375" i="1"/>
  <c r="L2406" i="1"/>
  <c r="L2441" i="1"/>
  <c r="L2478" i="1"/>
  <c r="L2507" i="1"/>
  <c r="L2534" i="1"/>
  <c r="L2563" i="1"/>
  <c r="L2732" i="1"/>
  <c r="L2175" i="1"/>
  <c r="L2173" i="1"/>
  <c r="L2530" i="1"/>
  <c r="L2579" i="1"/>
  <c r="L1836" i="1"/>
  <c r="L1994" i="1"/>
  <c r="L2092" i="1"/>
  <c r="L2202" i="1"/>
  <c r="L1824" i="1"/>
  <c r="L2079" i="1"/>
  <c r="L2232" i="1"/>
  <c r="L2257" i="1"/>
  <c r="L2312" i="1"/>
  <c r="L2174" i="1"/>
  <c r="L2419" i="1"/>
  <c r="L2343" i="1"/>
  <c r="L2523" i="1"/>
  <c r="L2360" i="1"/>
  <c r="L2574" i="1"/>
  <c r="L2759" i="1"/>
  <c r="L1961" i="1"/>
  <c r="L2208" i="1"/>
  <c r="L1965" i="1"/>
  <c r="L2333" i="1"/>
  <c r="L2370" i="1"/>
  <c r="L2399" i="1"/>
  <c r="L2445" i="1"/>
  <c r="L2479" i="1"/>
  <c r="L2508" i="1"/>
  <c r="L2536" i="1"/>
  <c r="L2571" i="1"/>
  <c r="L2410" i="1"/>
  <c r="L1730" i="1"/>
  <c r="L1748" i="1"/>
  <c r="L1768" i="1"/>
  <c r="L1802" i="1"/>
  <c r="L1844" i="1"/>
  <c r="L1860" i="1"/>
  <c r="L1876" i="1"/>
  <c r="L1893" i="1"/>
  <c r="L1923" i="1"/>
  <c r="L1940" i="1"/>
  <c r="L1976" i="1"/>
  <c r="L2032" i="1"/>
  <c r="L2058" i="1"/>
  <c r="L2113" i="1"/>
  <c r="L2145" i="1"/>
  <c r="L2196" i="1"/>
  <c r="L2605" i="1"/>
  <c r="L2624" i="1"/>
  <c r="L2198" i="1"/>
  <c r="L2260" i="1"/>
  <c r="L2298" i="1"/>
  <c r="L2345" i="1"/>
  <c r="L2450" i="1"/>
  <c r="L2646" i="1"/>
  <c r="L2665" i="1"/>
  <c r="L2684" i="1"/>
  <c r="L2706" i="1"/>
  <c r="L2724" i="1"/>
  <c r="L2742" i="1"/>
  <c r="L2763" i="1"/>
  <c r="L2789" i="1"/>
  <c r="L2814" i="1"/>
  <c r="L2834" i="1"/>
  <c r="L2863" i="1"/>
  <c r="L2882" i="1"/>
  <c r="L2069" i="1"/>
  <c r="L2666" i="1"/>
  <c r="L1721" i="1"/>
  <c r="L1900" i="1"/>
  <c r="L2026" i="1"/>
  <c r="L2356" i="1"/>
  <c r="L2456" i="1"/>
  <c r="L2034" i="1"/>
  <c r="L2332" i="1"/>
  <c r="L2494" i="1"/>
  <c r="L2064" i="1"/>
  <c r="L2402" i="1"/>
  <c r="L2604" i="1"/>
  <c r="L2554" i="1"/>
  <c r="L2794" i="1"/>
  <c r="L2611" i="1"/>
  <c r="L2861" i="1"/>
  <c r="L1715" i="1"/>
  <c r="L1736" i="1"/>
  <c r="L1753" i="1"/>
  <c r="L1774" i="1"/>
  <c r="L1815" i="1"/>
  <c r="L1849" i="1"/>
  <c r="L1865" i="1"/>
  <c r="L1882" i="1"/>
  <c r="L1898" i="1"/>
  <c r="L1929" i="1"/>
  <c r="L1945" i="1"/>
  <c r="L2002" i="1"/>
  <c r="L2039" i="1"/>
  <c r="L2095" i="1"/>
  <c r="L2135" i="1"/>
  <c r="L2158" i="1"/>
  <c r="L2582" i="1"/>
  <c r="L2612" i="1"/>
  <c r="L2629" i="1"/>
  <c r="L2229" i="1"/>
  <c r="L2299" i="1"/>
  <c r="L2351" i="1"/>
  <c r="L2458" i="1"/>
  <c r="L2648" i="1"/>
  <c r="L2667" i="1"/>
  <c r="L2685" i="1"/>
  <c r="L2707" i="1"/>
  <c r="L2725" i="1"/>
  <c r="L2746" i="1"/>
  <c r="L2764" i="1"/>
  <c r="L2783" i="1"/>
  <c r="L2809" i="1"/>
  <c r="L2835" i="1"/>
  <c r="L2870" i="1"/>
  <c r="L2561" i="1"/>
  <c r="L2132" i="1"/>
  <c r="L1838" i="1"/>
  <c r="L2055" i="1"/>
  <c r="L2102" i="1"/>
  <c r="L2203" i="1"/>
  <c r="L2077" i="1"/>
  <c r="L2223" i="1"/>
  <c r="L2247" i="1"/>
  <c r="L2270" i="1"/>
  <c r="L2330" i="1"/>
  <c r="L2363" i="1"/>
  <c r="L2392" i="1"/>
  <c r="L2429" i="1"/>
  <c r="L2468" i="1"/>
  <c r="L2498" i="1"/>
  <c r="L2526" i="1"/>
  <c r="L2553" i="1"/>
  <c r="L2708" i="1"/>
  <c r="L2280" i="1"/>
  <c r="L1957" i="1"/>
  <c r="L2164" i="1"/>
  <c r="L2361" i="1"/>
  <c r="L2461" i="1"/>
  <c r="L2194" i="1"/>
  <c r="L2352" i="1"/>
  <c r="L2513" i="1"/>
  <c r="L2251" i="1"/>
  <c r="L2434" i="1"/>
  <c r="L2558" i="1"/>
  <c r="L2810" i="1"/>
  <c r="L2637" i="1"/>
  <c r="L2812" i="1"/>
  <c r="L1712" i="1"/>
  <c r="L1732" i="1"/>
  <c r="L1750" i="1"/>
  <c r="L1771" i="1"/>
  <c r="L1806" i="1"/>
  <c r="L1846" i="1"/>
  <c r="L1862" i="1"/>
  <c r="L1878" i="1"/>
  <c r="L1895" i="1"/>
  <c r="L1919" i="1"/>
  <c r="L1938" i="1"/>
  <c r="L1974" i="1"/>
  <c r="L2018" i="1"/>
  <c r="L2059" i="1"/>
  <c r="L2115" i="1"/>
  <c r="L2147" i="1"/>
  <c r="L2187" i="1"/>
  <c r="L2600" i="1"/>
  <c r="L2622" i="1"/>
  <c r="L2641" i="1"/>
  <c r="L2252" i="1"/>
  <c r="L2304" i="1"/>
  <c r="L2384" i="1"/>
  <c r="L2489" i="1"/>
  <c r="L2659" i="1"/>
  <c r="L2676" i="1"/>
  <c r="L2699" i="1"/>
  <c r="L2718" i="1"/>
  <c r="L2736" i="1"/>
  <c r="L2756" i="1"/>
  <c r="L2774" i="1"/>
  <c r="L2799" i="1"/>
  <c r="L2820" i="1"/>
  <c r="L2845" i="1"/>
  <c r="L2871" i="1"/>
  <c r="L2546" i="1"/>
  <c r="L2832" i="1"/>
  <c r="L2050" i="1"/>
  <c r="L1903" i="1"/>
  <c r="L2099" i="1"/>
  <c r="L1823" i="1"/>
  <c r="L2084" i="1"/>
  <c r="L2238" i="1"/>
  <c r="L2261" i="1"/>
  <c r="L2315" i="1"/>
  <c r="L2346" i="1"/>
  <c r="L2381" i="1"/>
  <c r="L2412" i="1"/>
  <c r="L2453" i="1"/>
  <c r="L2485" i="1"/>
  <c r="L2514" i="1"/>
  <c r="L2542" i="1"/>
  <c r="L2569" i="1"/>
  <c r="L1951" i="1"/>
  <c r="L1718" i="1"/>
  <c r="L1738" i="1"/>
  <c r="L1755" i="1"/>
  <c r="L1777" i="1"/>
  <c r="L1822" i="1"/>
  <c r="L1851" i="1"/>
  <c r="L1867" i="1"/>
  <c r="L1884" i="1"/>
  <c r="L1912" i="1"/>
  <c r="L1931" i="1"/>
  <c r="L1998" i="1"/>
  <c r="L2036" i="1"/>
  <c r="L2104" i="1"/>
  <c r="L2143" i="1"/>
  <c r="L2184" i="1"/>
  <c r="L2589" i="1"/>
  <c r="L2614" i="1"/>
  <c r="L2631" i="1"/>
  <c r="L2218" i="1"/>
  <c r="L2289" i="1"/>
  <c r="L2339" i="1"/>
  <c r="L2442" i="1"/>
  <c r="L2644" i="1"/>
  <c r="L2664" i="1"/>
  <c r="L2683" i="1"/>
  <c r="L2704" i="1"/>
  <c r="L2723" i="1"/>
  <c r="L2741" i="1"/>
  <c r="L2761" i="1"/>
  <c r="L2781" i="1"/>
  <c r="L2807" i="1"/>
  <c r="L2826" i="1"/>
  <c r="L2855" i="1"/>
  <c r="L2876" i="1"/>
  <c r="L2551" i="1"/>
  <c r="L2140" i="1"/>
  <c r="L1902" i="1"/>
  <c r="L2056" i="1"/>
  <c r="L2119" i="1"/>
  <c r="L2286" i="1"/>
  <c r="L1987" i="1"/>
  <c r="L2086" i="1"/>
  <c r="L2240" i="1"/>
  <c r="L2262" i="1"/>
  <c r="L2543" i="1"/>
  <c r="L2451" i="1"/>
  <c r="L2377" i="1"/>
  <c r="L2048" i="1"/>
  <c r="L2426" i="1"/>
  <c r="L2597" i="1"/>
  <c r="L2803" i="1"/>
  <c r="L2433" i="1"/>
  <c r="L1833" i="1"/>
  <c r="L2435" i="1"/>
  <c r="L2305" i="1"/>
  <c r="L2770" i="1"/>
  <c r="L2607" i="1"/>
  <c r="L2341" i="1"/>
  <c r="L2376" i="1"/>
  <c r="L2407" i="1"/>
  <c r="L2454" i="1"/>
  <c r="L2486" i="1"/>
  <c r="L2516" i="1"/>
  <c r="L2549" i="1"/>
  <c r="L2585" i="1"/>
  <c r="L1764" i="1"/>
  <c r="L2015" i="1"/>
  <c r="L2460" i="1"/>
  <c r="L638" i="1"/>
  <c r="L658" i="1"/>
  <c r="L680" i="1"/>
  <c r="L705" i="1"/>
  <c r="L748" i="1"/>
  <c r="L766" i="1"/>
  <c r="L784" i="1"/>
  <c r="L809" i="1"/>
  <c r="L829" i="1"/>
  <c r="L890" i="1"/>
  <c r="L908" i="1"/>
  <c r="L962" i="1"/>
  <c r="L978" i="1"/>
  <c r="L1014" i="1"/>
  <c r="L1069" i="1"/>
  <c r="L1098" i="1"/>
  <c r="L1176" i="1"/>
  <c r="L1204" i="1"/>
  <c r="L1229" i="1"/>
  <c r="L1253" i="1"/>
  <c r="L1273" i="1"/>
  <c r="L1292" i="1"/>
  <c r="L1313" i="1"/>
  <c r="L1381" i="1"/>
  <c r="L1399" i="1"/>
  <c r="L1421" i="1"/>
  <c r="L1457" i="1"/>
  <c r="L1478" i="1"/>
  <c r="L1518" i="1"/>
  <c r="L1537" i="1"/>
  <c r="L1554" i="1"/>
  <c r="L1572" i="1"/>
  <c r="L1589" i="1"/>
  <c r="L1607" i="1"/>
  <c r="L1624" i="1"/>
  <c r="L1642" i="1"/>
  <c r="L1663" i="1"/>
  <c r="L1678" i="1"/>
  <c r="L1697" i="1"/>
  <c r="L712" i="1"/>
  <c r="L881" i="1"/>
  <c r="L1256" i="1"/>
  <c r="L841" i="1"/>
  <c r="L636" i="1"/>
  <c r="L656" i="1"/>
  <c r="L701" i="1"/>
  <c r="L769" i="1"/>
  <c r="L790" i="1"/>
  <c r="L813" i="1"/>
  <c r="L864" i="1"/>
  <c r="L897" i="1"/>
  <c r="L969" i="1"/>
  <c r="L998" i="1"/>
  <c r="L1051" i="1"/>
  <c r="L1071" i="1"/>
  <c r="L1135" i="1"/>
  <c r="L1160" i="1"/>
  <c r="L1195" i="1"/>
  <c r="L1223" i="1"/>
  <c r="L1241" i="1"/>
  <c r="L1262" i="1"/>
  <c r="L1281" i="1"/>
  <c r="L1301" i="1"/>
  <c r="L1365" i="1"/>
  <c r="L1388" i="1"/>
  <c r="L1409" i="1"/>
  <c r="L1431" i="1"/>
  <c r="L1459" i="1"/>
  <c r="L1480" i="1"/>
  <c r="L1520" i="1"/>
  <c r="L1540" i="1"/>
  <c r="L1556" i="1"/>
  <c r="L1574" i="1"/>
  <c r="L1591" i="1"/>
  <c r="L1609" i="1"/>
  <c r="L1626" i="1"/>
  <c r="L1644" i="1"/>
  <c r="L1665" i="1"/>
  <c r="L1681" i="1"/>
  <c r="L1036" i="1"/>
  <c r="L860" i="1"/>
  <c r="L1153" i="1"/>
  <c r="L946" i="1"/>
  <c r="L1182" i="1"/>
  <c r="L1137" i="1"/>
  <c r="L850" i="1"/>
  <c r="L645" i="1"/>
  <c r="L721" i="1"/>
  <c r="L735" i="1"/>
  <c r="L928" i="1"/>
  <c r="L940" i="1"/>
  <c r="L1116" i="1"/>
  <c r="L1035" i="1"/>
  <c r="L887" i="1"/>
  <c r="L859" i="1"/>
  <c r="L1210" i="1"/>
  <c r="L960" i="1"/>
  <c r="L1248" i="1"/>
  <c r="L959" i="1"/>
  <c r="L792" i="1"/>
  <c r="L1159" i="1"/>
  <c r="L1037" i="1"/>
  <c r="L1113" i="1"/>
  <c r="L921" i="1"/>
  <c r="L1348" i="1"/>
  <c r="L1353" i="1"/>
  <c r="L918" i="1"/>
  <c r="L1349" i="1"/>
  <c r="L1382" i="1"/>
  <c r="L980" i="1"/>
  <c r="L624" i="1"/>
  <c r="L642" i="1"/>
  <c r="L661" i="1"/>
  <c r="L689" i="1"/>
  <c r="L709" i="1"/>
  <c r="L750" i="1"/>
  <c r="L794" i="1"/>
  <c r="L815" i="1"/>
  <c r="L833" i="1"/>
  <c r="L862" i="1"/>
  <c r="L895" i="1"/>
  <c r="L966" i="1"/>
  <c r="L985" i="1"/>
  <c r="L1019" i="1"/>
  <c r="L1073" i="1"/>
  <c r="L1186" i="1"/>
  <c r="L1217" i="1"/>
  <c r="L1233" i="1"/>
  <c r="L1259" i="1"/>
  <c r="L1277" i="1"/>
  <c r="L1297" i="1"/>
  <c r="L1357" i="1"/>
  <c r="L1386" i="1"/>
  <c r="L1401" i="1"/>
  <c r="L1429" i="1"/>
  <c r="L1461" i="1"/>
  <c r="L1483" i="1"/>
  <c r="L1522" i="1"/>
  <c r="L1542" i="1"/>
  <c r="L1560" i="1"/>
  <c r="L1576" i="1"/>
  <c r="L1593" i="1"/>
  <c r="L1611" i="1"/>
  <c r="L1628" i="1"/>
  <c r="L1646" i="1"/>
  <c r="L1667" i="1"/>
  <c r="L1684" i="1"/>
  <c r="L1701" i="1"/>
  <c r="L649" i="1"/>
  <c r="L875" i="1"/>
  <c r="L730" i="1"/>
  <c r="L922" i="1"/>
  <c r="L934" i="1"/>
  <c r="L1091" i="1"/>
  <c r="L1022" i="1"/>
  <c r="L1355" i="1"/>
  <c r="L874" i="1"/>
  <c r="L1054" i="1"/>
  <c r="L1268" i="1"/>
  <c r="L786" i="1"/>
  <c r="L953" i="1"/>
  <c r="L1378" i="1"/>
  <c r="L941" i="1"/>
  <c r="L639" i="1"/>
  <c r="L675" i="1"/>
  <c r="L699" i="1"/>
  <c r="L745" i="1"/>
  <c r="L767" i="1"/>
  <c r="L785" i="1"/>
  <c r="L811" i="1"/>
  <c r="L834" i="1"/>
  <c r="L885" i="1"/>
  <c r="L905" i="1"/>
  <c r="L949" i="1"/>
  <c r="L976" i="1"/>
  <c r="L1007" i="1"/>
  <c r="L1060" i="1"/>
  <c r="L1078" i="1"/>
  <c r="L1187" i="1"/>
  <c r="L1218" i="1"/>
  <c r="L1235" i="1"/>
  <c r="L1254" i="1"/>
  <c r="L1274" i="1"/>
  <c r="L1293" i="1"/>
  <c r="L1314" i="1"/>
  <c r="L1377" i="1"/>
  <c r="L1396" i="1"/>
  <c r="L1412" i="1"/>
  <c r="L1442" i="1"/>
  <c r="L1469" i="1"/>
  <c r="L1499" i="1"/>
  <c r="L1528" i="1"/>
  <c r="L1547" i="1"/>
  <c r="L1565" i="1"/>
  <c r="L1582" i="1"/>
  <c r="L1598" i="1"/>
  <c r="L1616" i="1"/>
  <c r="L1633" i="1"/>
  <c r="L1650" i="1"/>
  <c r="L1672" i="1"/>
  <c r="L1689" i="1"/>
  <c r="L1706" i="1"/>
  <c r="L715" i="1"/>
  <c r="L822" i="1"/>
  <c r="L916" i="1"/>
  <c r="L1138" i="1"/>
  <c r="L1126" i="1"/>
  <c r="L1538" i="1"/>
  <c r="L992" i="1"/>
  <c r="L856" i="1"/>
  <c r="L876" i="1"/>
  <c r="L939" i="1"/>
  <c r="L1024" i="1"/>
  <c r="L1350" i="1"/>
  <c r="L1699" i="1"/>
  <c r="L1443" i="1"/>
  <c r="L1437" i="1"/>
  <c r="L926" i="1"/>
  <c r="L1211" i="1"/>
  <c r="L968" i="1"/>
  <c r="L1298" i="1"/>
  <c r="L755" i="1"/>
  <c r="L880" i="1"/>
  <c r="L622" i="1"/>
  <c r="L640" i="1"/>
  <c r="L659" i="1"/>
  <c r="L676" i="1"/>
  <c r="L706" i="1"/>
  <c r="L752" i="1"/>
  <c r="L773" i="1"/>
  <c r="L796" i="1"/>
  <c r="L827" i="1"/>
  <c r="L872" i="1"/>
  <c r="L902" i="1"/>
  <c r="L931" i="1"/>
  <c r="L973" i="1"/>
  <c r="L1008" i="1"/>
  <c r="L1058" i="1"/>
  <c r="L1075" i="1"/>
  <c r="L1141" i="1"/>
  <c r="L1177" i="1"/>
  <c r="L1200" i="1"/>
  <c r="L1227" i="1"/>
  <c r="L1245" i="1"/>
  <c r="L1266" i="1"/>
  <c r="L1285" i="1"/>
  <c r="L1306" i="1"/>
  <c r="L1393" i="1"/>
  <c r="L1413" i="1"/>
  <c r="L1438" i="1"/>
  <c r="L1464" i="1"/>
  <c r="L1487" i="1"/>
  <c r="L1524" i="1"/>
  <c r="L1544" i="1"/>
  <c r="L1562" i="1"/>
  <c r="L1595" i="1"/>
  <c r="L1613" i="1"/>
  <c r="L1630" i="1"/>
  <c r="L1648" i="1"/>
  <c r="L1669" i="1"/>
  <c r="L1686" i="1"/>
  <c r="L1703" i="1"/>
  <c r="L693" i="1"/>
  <c r="L1002" i="1"/>
  <c r="L1194" i="1"/>
  <c r="L1041" i="1"/>
  <c r="L1215" i="1"/>
  <c r="L871" i="1"/>
  <c r="L1238" i="1"/>
  <c r="L1165" i="1"/>
  <c r="L674" i="1"/>
  <c r="L724" i="1"/>
  <c r="L740" i="1"/>
  <c r="L984" i="1"/>
  <c r="L1119" i="1"/>
  <c r="L1358" i="1"/>
  <c r="L683" i="1"/>
  <c r="L1006" i="1"/>
  <c r="L1691" i="1"/>
  <c r="L1708" i="1"/>
  <c r="L722" i="1"/>
  <c r="L1042" i="1"/>
  <c r="L945" i="1"/>
  <c r="L1451" i="1"/>
  <c r="L1127" i="1"/>
  <c r="L1436" i="1"/>
  <c r="L996" i="1"/>
  <c r="L1169" i="1"/>
  <c r="L937" i="1"/>
  <c r="L1360" i="1"/>
  <c r="L1422" i="1"/>
  <c r="L1366" i="1"/>
  <c r="L743" i="1"/>
  <c r="L717" i="1"/>
  <c r="L933" i="1"/>
  <c r="L685" i="1"/>
  <c r="L986" i="1"/>
  <c r="L1466" i="1"/>
  <c r="L854" i="1"/>
  <c r="L1213" i="1"/>
  <c r="L764" i="1"/>
  <c r="L810" i="1"/>
  <c r="L819" i="1"/>
  <c r="L610" i="1"/>
  <c r="L630" i="1"/>
  <c r="L647" i="1"/>
  <c r="L665" i="1"/>
  <c r="L713" i="1"/>
  <c r="L754" i="1"/>
  <c r="L776" i="1"/>
  <c r="L798" i="1"/>
  <c r="L840" i="1"/>
  <c r="L866" i="1"/>
  <c r="L899" i="1"/>
  <c r="L971" i="1"/>
  <c r="L1005" i="1"/>
  <c r="L1077" i="1"/>
  <c r="L1146" i="1"/>
  <c r="L1190" i="1"/>
  <c r="L1221" i="1"/>
  <c r="L1243" i="1"/>
  <c r="L1264" i="1"/>
  <c r="L1283" i="1"/>
  <c r="L1303" i="1"/>
  <c r="L1371" i="1"/>
  <c r="L1391" i="1"/>
  <c r="L1411" i="1"/>
  <c r="L1441" i="1"/>
  <c r="L1468" i="1"/>
  <c r="L1494" i="1"/>
  <c r="L1527" i="1"/>
  <c r="L1546" i="1"/>
  <c r="L1564" i="1"/>
  <c r="L1581" i="1"/>
  <c r="L1597" i="1"/>
  <c r="L1615" i="1"/>
  <c r="L1632" i="1"/>
  <c r="L1671" i="1"/>
  <c r="L1688" i="1"/>
  <c r="L1705" i="1"/>
  <c r="L687" i="1"/>
  <c r="L749" i="1"/>
  <c r="L1055" i="1"/>
  <c r="L1152" i="1"/>
  <c r="L1514" i="1"/>
  <c r="L947" i="1"/>
  <c r="L1279" i="1"/>
  <c r="L853" i="1"/>
  <c r="L775" i="1"/>
  <c r="L626" i="1"/>
  <c r="L644" i="1"/>
  <c r="L663" i="1"/>
  <c r="L691" i="1"/>
  <c r="L711" i="1"/>
  <c r="L757" i="1"/>
  <c r="L778" i="1"/>
  <c r="L800" i="1"/>
  <c r="L831" i="1"/>
  <c r="L886" i="1"/>
  <c r="L906" i="1"/>
  <c r="L950" i="1"/>
  <c r="L1012" i="1"/>
  <c r="L1061" i="1"/>
  <c r="L1079" i="1"/>
  <c r="L1144" i="1"/>
  <c r="L1181" i="1"/>
  <c r="L1206" i="1"/>
  <c r="L1231" i="1"/>
  <c r="L1251" i="1"/>
  <c r="L1271" i="1"/>
  <c r="L1290" i="1"/>
  <c r="L1311" i="1"/>
  <c r="L1379" i="1"/>
  <c r="L1397" i="1"/>
  <c r="L1418" i="1"/>
  <c r="L1444" i="1"/>
  <c r="L1470" i="1"/>
  <c r="L1500" i="1"/>
  <c r="L1529" i="1"/>
  <c r="L1548" i="1"/>
  <c r="L1566" i="1"/>
  <c r="L1583" i="1"/>
  <c r="L1599" i="1"/>
  <c r="L1617" i="1"/>
  <c r="L1635" i="1"/>
  <c r="L1651" i="1"/>
  <c r="L1673" i="1"/>
  <c r="L1690" i="1"/>
  <c r="L1707" i="1"/>
  <c r="L707" i="1"/>
  <c r="L1047" i="1"/>
  <c r="L1111" i="1"/>
  <c r="L1373" i="1"/>
  <c r="L1049" i="1"/>
  <c r="L1390" i="1"/>
  <c r="L789" i="1"/>
  <c r="L1174" i="1"/>
  <c r="L920" i="1"/>
  <c r="L932" i="1"/>
  <c r="L1089" i="1"/>
  <c r="L1021" i="1"/>
  <c r="L1364" i="1"/>
  <c r="L1082" i="1"/>
  <c r="L927" i="1"/>
  <c r="L734" i="1"/>
  <c r="L2103" i="1"/>
  <c r="L1139" i="1"/>
  <c r="L1406" i="1"/>
  <c r="L843" i="1"/>
  <c r="L732" i="1"/>
  <c r="L1086" i="1"/>
  <c r="L1015" i="1"/>
  <c r="L725" i="1"/>
  <c r="L1090" i="1"/>
  <c r="L1240" i="1"/>
  <c r="L1092" i="1"/>
  <c r="L728" i="1"/>
  <c r="L1097" i="1"/>
  <c r="L793" i="1"/>
  <c r="L812" i="1"/>
  <c r="L1203" i="1"/>
  <c r="L1680" i="1"/>
  <c r="L882" i="1"/>
  <c r="L1463" i="1"/>
  <c r="L1402" i="1"/>
  <c r="L911" i="1"/>
  <c r="L614" i="1"/>
  <c r="L634" i="1"/>
  <c r="L652" i="1"/>
  <c r="L670" i="1"/>
  <c r="L698" i="1"/>
  <c r="L741" i="1"/>
  <c r="L761" i="1"/>
  <c r="L780" i="1"/>
  <c r="L803" i="1"/>
  <c r="L824" i="1"/>
  <c r="L851" i="1"/>
  <c r="L884" i="1"/>
  <c r="L904" i="1"/>
  <c r="L958" i="1"/>
  <c r="L975" i="1"/>
  <c r="L1010" i="1"/>
  <c r="L1081" i="1"/>
  <c r="L1150" i="1"/>
  <c r="L1197" i="1"/>
  <c r="L1225" i="1"/>
  <c r="L1249" i="1"/>
  <c r="L1269" i="1"/>
  <c r="L1288" i="1"/>
  <c r="L1309" i="1"/>
  <c r="L1376" i="1"/>
  <c r="L1395" i="1"/>
  <c r="L1416" i="1"/>
  <c r="L1449" i="1"/>
  <c r="L1473" i="1"/>
  <c r="L1502" i="1"/>
  <c r="L1532" i="1"/>
  <c r="L1550" i="1"/>
  <c r="L1568" i="1"/>
  <c r="L1585" i="1"/>
  <c r="L1603" i="1"/>
  <c r="L1619" i="1"/>
  <c r="L1637" i="1"/>
  <c r="L1652" i="1"/>
  <c r="L1675" i="1"/>
  <c r="L1692" i="1"/>
  <c r="L1709" i="1"/>
  <c r="L737" i="1"/>
  <c r="L1117" i="1"/>
  <c r="L1033" i="1"/>
  <c r="L1367" i="1"/>
  <c r="L679" i="1"/>
  <c r="L1157" i="1"/>
  <c r="L868" i="1"/>
  <c r="L1192" i="1"/>
  <c r="L1488" i="1"/>
  <c r="L836" i="1"/>
  <c r="L631" i="1"/>
  <c r="L648" i="1"/>
  <c r="L666" i="1"/>
  <c r="L690" i="1"/>
  <c r="L756" i="1"/>
  <c r="L777" i="1"/>
  <c r="L799" i="1"/>
  <c r="L826" i="1"/>
  <c r="L863" i="1"/>
  <c r="L896" i="1"/>
  <c r="L967" i="1"/>
  <c r="L988" i="1"/>
  <c r="L1016" i="1"/>
  <c r="L1070" i="1"/>
  <c r="L1105" i="1"/>
  <c r="L1147" i="1"/>
  <c r="L1199" i="1"/>
  <c r="L1226" i="1"/>
  <c r="L1244" i="1"/>
  <c r="L1265" i="1"/>
  <c r="L1284" i="1"/>
  <c r="L1304" i="1"/>
  <c r="L1387" i="1"/>
  <c r="L1403" i="1"/>
  <c r="L1424" i="1"/>
  <c r="L1458" i="1"/>
  <c r="L1479" i="1"/>
  <c r="L1781" i="1"/>
  <c r="L1539" i="1"/>
  <c r="L1555" i="1"/>
  <c r="L1573" i="1"/>
  <c r="L1590" i="1"/>
  <c r="L1608" i="1"/>
  <c r="L1625" i="1"/>
  <c r="L1643" i="1"/>
  <c r="L1664" i="1"/>
  <c r="L1679" i="1"/>
  <c r="L1698" i="1"/>
  <c r="L989" i="1"/>
  <c r="L957" i="1"/>
  <c r="L1155" i="1"/>
  <c r="L1407" i="1"/>
  <c r="L842" i="1"/>
  <c r="L723" i="1"/>
  <c r="L930" i="1"/>
  <c r="L1100" i="1"/>
  <c r="L1034" i="1"/>
  <c r="L1363" i="1"/>
  <c r="L845" i="1"/>
  <c r="L1247" i="1"/>
  <c r="L1063" i="1"/>
  <c r="L1435" i="1"/>
  <c r="L788" i="1"/>
  <c r="L1088" i="1"/>
  <c r="L1454" i="1"/>
  <c r="L612" i="1"/>
  <c r="L632" i="1"/>
  <c r="L650" i="1"/>
  <c r="L667" i="1"/>
  <c r="L695" i="1"/>
  <c r="L714" i="1"/>
  <c r="L763" i="1"/>
  <c r="L782" i="1"/>
  <c r="L805" i="1"/>
  <c r="L835" i="1"/>
  <c r="L892" i="1"/>
  <c r="L913" i="1"/>
  <c r="L964" i="1"/>
  <c r="L991" i="1"/>
  <c r="L1017" i="1"/>
  <c r="L1066" i="1"/>
  <c r="L1085" i="1"/>
  <c r="L1148" i="1"/>
  <c r="L1188" i="1"/>
  <c r="L1219" i="1"/>
  <c r="L1237" i="1"/>
  <c r="L1255" i="1"/>
  <c r="L1275" i="1"/>
  <c r="L1294" i="1"/>
  <c r="L1345" i="1"/>
  <c r="L1384" i="1"/>
  <c r="L1426" i="1"/>
  <c r="L1452" i="1"/>
  <c r="L1476" i="1"/>
  <c r="L1506" i="1"/>
  <c r="L1535" i="1"/>
  <c r="L1552" i="1"/>
  <c r="L1570" i="1"/>
  <c r="L1587" i="1"/>
  <c r="L1605" i="1"/>
  <c r="L1621" i="1"/>
  <c r="L1639" i="1"/>
  <c r="L1661" i="1"/>
  <c r="L1695" i="1"/>
  <c r="L718" i="1"/>
  <c r="L682" i="1"/>
  <c r="L1102" i="1"/>
  <c r="L821" i="1"/>
  <c r="L1154" i="1"/>
  <c r="L1634" i="1"/>
  <c r="L1103" i="1"/>
  <c r="L990" i="1"/>
  <c r="L1526" i="1"/>
  <c r="L731" i="1"/>
  <c r="L936" i="1"/>
  <c r="L1096" i="1"/>
  <c r="L1029" i="1"/>
  <c r="L983" i="1"/>
  <c r="L710" i="1"/>
  <c r="L1125" i="1"/>
  <c r="L1682" i="1"/>
  <c r="L1700" i="1"/>
  <c r="L696" i="1"/>
  <c r="L823" i="1"/>
  <c r="L1023" i="1"/>
  <c r="L901" i="1"/>
  <c r="L1191" i="1"/>
  <c r="L852" i="1"/>
  <c r="L1025" i="1"/>
  <c r="L848" i="1"/>
  <c r="L1425" i="1"/>
  <c r="L736" i="1"/>
  <c r="L1031" i="1"/>
  <c r="L1185" i="1"/>
  <c r="L673" i="1"/>
  <c r="L742" i="1"/>
  <c r="L1354" i="1"/>
  <c r="L747" i="1"/>
  <c r="L909" i="1"/>
  <c r="L1347" i="1"/>
  <c r="L948" i="1"/>
  <c r="L616" i="1"/>
  <c r="L619" i="1"/>
  <c r="L1578" i="1"/>
  <c r="L617" i="1"/>
  <c r="L621" i="1"/>
  <c r="L1579" i="1"/>
  <c r="Q1711" i="1"/>
  <c r="R1711" i="1" s="1"/>
  <c r="L106" i="1"/>
  <c r="L125" i="1"/>
  <c r="L112" i="1"/>
  <c r="L123" i="1"/>
  <c r="L114" i="1"/>
  <c r="L119" i="1"/>
  <c r="L120" i="1"/>
  <c r="L116" i="1"/>
  <c r="L109" i="1"/>
  <c r="L104" i="1"/>
  <c r="L122" i="1"/>
  <c r="L117" i="1"/>
  <c r="L110" i="1"/>
  <c r="L107" i="1"/>
  <c r="L111" i="1"/>
  <c r="L126" i="1"/>
  <c r="L128" i="1"/>
  <c r="P76" i="1"/>
  <c r="P78" i="1"/>
  <c r="L3381" i="1"/>
  <c r="L3117" i="1"/>
  <c r="L700" i="1"/>
  <c r="L1179" i="1"/>
  <c r="L2162" i="1"/>
  <c r="L31" i="1"/>
  <c r="L787" i="1"/>
  <c r="L1172" i="1"/>
  <c r="L2228" i="1"/>
  <c r="L2276" i="1"/>
  <c r="L2371" i="1"/>
  <c r="L2437" i="1"/>
  <c r="L2503" i="1"/>
  <c r="L2559" i="1"/>
  <c r="L2840" i="1"/>
  <c r="L150" i="1"/>
  <c r="L4683" i="1"/>
  <c r="L4735" i="1"/>
  <c r="L733" i="1"/>
  <c r="L938" i="1"/>
  <c r="L1026" i="1"/>
  <c r="L1962" i="1"/>
  <c r="L1062" i="1"/>
  <c r="L915" i="1"/>
  <c r="L1475" i="1"/>
  <c r="L1129" i="1"/>
  <c r="L1959" i="1"/>
  <c r="L2438" i="1"/>
  <c r="L2316" i="1"/>
  <c r="L1980" i="1"/>
  <c r="L2484" i="1"/>
  <c r="L2712" i="1"/>
  <c r="L2533" i="1"/>
  <c r="L3069" i="1"/>
  <c r="L3539" i="1"/>
  <c r="L4838" i="1"/>
  <c r="L4592" i="1"/>
  <c r="L4944" i="1"/>
  <c r="L3302" i="1"/>
  <c r="L4522" i="1"/>
  <c r="L4886" i="1"/>
  <c r="L3420" i="1"/>
  <c r="L3469" i="1"/>
  <c r="L3522" i="1"/>
  <c r="L3561" i="1"/>
  <c r="L3603" i="1"/>
  <c r="L3637" i="1"/>
  <c r="L3682" i="1"/>
  <c r="L3722" i="1"/>
  <c r="L3770" i="1"/>
  <c r="L3806" i="1"/>
  <c r="L3840" i="1"/>
  <c r="L4084" i="1"/>
  <c r="L4121" i="1"/>
  <c r="L4165" i="1"/>
  <c r="L4201" i="1"/>
  <c r="L4236" i="1"/>
  <c r="L4272" i="1"/>
  <c r="L4313" i="1"/>
  <c r="L4356" i="1"/>
  <c r="L4392" i="1"/>
  <c r="L4431" i="1"/>
  <c r="L4474" i="1"/>
  <c r="L4510" i="1"/>
  <c r="L4550" i="1"/>
  <c r="L4591" i="1"/>
  <c r="L4632" i="1"/>
  <c r="L4945" i="1"/>
  <c r="L4979" i="1"/>
  <c r="L5020" i="1"/>
  <c r="L5063" i="1"/>
  <c r="L5106" i="1"/>
  <c r="L4655" i="1"/>
  <c r="L4737" i="1"/>
  <c r="L3430" i="1"/>
  <c r="L3893" i="1"/>
  <c r="L3929" i="1"/>
  <c r="L3966" i="1"/>
  <c r="L4829" i="1"/>
  <c r="L4869" i="1"/>
  <c r="L3652" i="1"/>
  <c r="L5166" i="1"/>
  <c r="L3631" i="1"/>
  <c r="L4298" i="1"/>
  <c r="L5135" i="1"/>
  <c r="L3984" i="1"/>
  <c r="L4020" i="1"/>
  <c r="L4056" i="1"/>
  <c r="L4436" i="1"/>
  <c r="L4061" i="1"/>
  <c r="L4022" i="1"/>
  <c r="L51" i="1"/>
  <c r="L103" i="1"/>
  <c r="L175" i="1"/>
  <c r="L228" i="1"/>
  <c r="L264" i="1"/>
  <c r="L298" i="1"/>
  <c r="L325" i="1"/>
  <c r="L356" i="1"/>
  <c r="L389" i="1"/>
  <c r="L415" i="1"/>
  <c r="L452" i="1"/>
  <c r="L485" i="1"/>
  <c r="L513" i="1"/>
  <c r="L582" i="1"/>
  <c r="L625" i="1"/>
  <c r="L662" i="1"/>
  <c r="L772" i="1"/>
  <c r="L816" i="1"/>
  <c r="L891" i="1"/>
  <c r="L963" i="1"/>
  <c r="L1011" i="1"/>
  <c r="L1083" i="1"/>
  <c r="L1193" i="1"/>
  <c r="L1239" i="1"/>
  <c r="L1280" i="1"/>
  <c r="L1361" i="1"/>
  <c r="L1450" i="1"/>
  <c r="L1504" i="1"/>
  <c r="L1551" i="1"/>
  <c r="L1586" i="1"/>
  <c r="L1620" i="1"/>
  <c r="L1660" i="1"/>
  <c r="L1694" i="1"/>
  <c r="L1731" i="1"/>
  <c r="L1770" i="1"/>
  <c r="L1845" i="1"/>
  <c r="L1877" i="1"/>
  <c r="L1924" i="1"/>
  <c r="L1982" i="1"/>
  <c r="L2072" i="1"/>
  <c r="L2151" i="1"/>
  <c r="L2606" i="1"/>
  <c r="L2210" i="1"/>
  <c r="L2329" i="1"/>
  <c r="L2643" i="1"/>
  <c r="L2680" i="1"/>
  <c r="L2721" i="1"/>
  <c r="L2805" i="1"/>
  <c r="L2866" i="1"/>
  <c r="L2904" i="1"/>
  <c r="L2940" i="1"/>
  <c r="L2976" i="1"/>
  <c r="L3024" i="1"/>
  <c r="L3061" i="1"/>
  <c r="L3091" i="1"/>
  <c r="L3147" i="1"/>
  <c r="L3185" i="1"/>
  <c r="L3228" i="1"/>
  <c r="L3263" i="1"/>
  <c r="L3299" i="1"/>
  <c r="L738" i="1"/>
  <c r="L3333" i="1"/>
  <c r="L3371" i="1"/>
  <c r="L3088" i="1"/>
  <c r="L1032" i="1"/>
  <c r="L118" i="1"/>
  <c r="L1236" i="1"/>
  <c r="L2091" i="1"/>
  <c r="L1128" i="1"/>
  <c r="L1178" i="1"/>
  <c r="L1803" i="1"/>
  <c r="L2216" i="1"/>
  <c r="L2265" i="1"/>
  <c r="L2354" i="1"/>
  <c r="L2416" i="1"/>
  <c r="L2491" i="1"/>
  <c r="L2547" i="1"/>
  <c r="L441" i="1"/>
  <c r="L2177" i="1"/>
  <c r="L4736" i="1"/>
  <c r="L1095" i="1"/>
  <c r="L1356" i="1"/>
  <c r="L703" i="1"/>
  <c r="L1911" i="1"/>
  <c r="L1048" i="1"/>
  <c r="L1782" i="1"/>
  <c r="L1420" i="1"/>
  <c r="L2294" i="1"/>
  <c r="L2097" i="1"/>
  <c r="H9" i="1"/>
  <c r="L3084" i="1"/>
  <c r="L1093" i="1"/>
  <c r="L995" i="1"/>
  <c r="L2100" i="1"/>
  <c r="L1405" i="1"/>
  <c r="L1118" i="1"/>
  <c r="L846" i="1"/>
  <c r="L2215" i="1"/>
  <c r="L2263" i="1"/>
  <c r="L2349" i="1"/>
  <c r="L2415" i="1"/>
  <c r="L2490" i="1"/>
  <c r="L2544" i="1"/>
  <c r="L2980" i="1"/>
  <c r="L144" i="1"/>
  <c r="L208" i="1"/>
  <c r="L138" i="1"/>
  <c r="L4723" i="1"/>
  <c r="L726" i="1"/>
  <c r="L929" i="1"/>
  <c r="L1120" i="1"/>
  <c r="L1952" i="1"/>
  <c r="L21" i="1"/>
  <c r="L751" i="1"/>
  <c r="L1207" i="1"/>
  <c r="L2205" i="1"/>
  <c r="L2393" i="1"/>
  <c r="L2093" i="1"/>
  <c r="L2510" i="1"/>
  <c r="L2431" i="1"/>
  <c r="L2588" i="1"/>
  <c r="L3108" i="1"/>
  <c r="L2918" i="1"/>
  <c r="L3704" i="1"/>
  <c r="L4103" i="1"/>
  <c r="L4753" i="1"/>
  <c r="L4980" i="1"/>
  <c r="L5066" i="1"/>
  <c r="L3656" i="1"/>
  <c r="L4761" i="1"/>
  <c r="L3406" i="1"/>
  <c r="L3455" i="1"/>
  <c r="L3509" i="1"/>
  <c r="L3553" i="1"/>
  <c r="L3594" i="1"/>
  <c r="L3628" i="1"/>
  <c r="L3671" i="1"/>
  <c r="L3712" i="1"/>
  <c r="L3756" i="1"/>
  <c r="L3796" i="1"/>
  <c r="L3829" i="1"/>
  <c r="L3869" i="1"/>
  <c r="L4112" i="1"/>
  <c r="L4155" i="1"/>
  <c r="L4192" i="1"/>
  <c r="L4227" i="1"/>
  <c r="L4260" i="1"/>
  <c r="L4302" i="1"/>
  <c r="L4346" i="1"/>
  <c r="L4383" i="1"/>
  <c r="L4422" i="1"/>
  <c r="L4461" i="1"/>
  <c r="L4502" i="1"/>
  <c r="L4541" i="1"/>
  <c r="L4579" i="1"/>
  <c r="L4624" i="1"/>
  <c r="L4936" i="1"/>
  <c r="L4971" i="1"/>
  <c r="L5008" i="1"/>
  <c r="L5052" i="1"/>
  <c r="L5098" i="1"/>
  <c r="L4647" i="1"/>
  <c r="L4701" i="1"/>
  <c r="L4783" i="1"/>
  <c r="L74" i="1"/>
  <c r="L3879" i="1"/>
  <c r="L3919" i="1"/>
  <c r="L3957" i="1"/>
  <c r="L4812" i="1"/>
  <c r="L4859" i="1"/>
  <c r="L4081" i="1"/>
  <c r="L5154" i="1"/>
  <c r="L5198" i="1"/>
  <c r="L3475" i="1"/>
  <c r="L4970" i="1"/>
  <c r="L4810" i="1"/>
  <c r="L4010" i="1"/>
  <c r="L4046" i="1"/>
  <c r="L3986" i="1"/>
  <c r="L3884" i="1"/>
  <c r="L85" i="1"/>
  <c r="L164" i="1"/>
  <c r="L219" i="1"/>
  <c r="L255" i="1"/>
  <c r="L289" i="1"/>
  <c r="L317" i="1"/>
  <c r="L3303" i="1"/>
  <c r="L380" i="1"/>
  <c r="L410" i="1"/>
  <c r="L443" i="1"/>
  <c r="L478" i="1"/>
  <c r="L508" i="1"/>
  <c r="L573" i="1"/>
  <c r="L611" i="1"/>
  <c r="L653" i="1"/>
  <c r="L694" i="1"/>
  <c r="L762" i="1"/>
  <c r="L877" i="1"/>
  <c r="L943" i="1"/>
  <c r="L1003" i="1"/>
  <c r="L1074" i="1"/>
  <c r="L1180" i="1"/>
  <c r="L1230" i="1"/>
  <c r="L1270" i="1"/>
  <c r="L1310" i="1"/>
  <c r="L1392" i="1"/>
  <c r="L1430" i="1"/>
  <c r="L1486" i="1"/>
  <c r="L1543" i="1"/>
  <c r="L1577" i="1"/>
  <c r="L1612" i="1"/>
  <c r="L1647" i="1"/>
  <c r="L1685" i="1"/>
  <c r="L1722" i="1"/>
  <c r="L1757" i="1"/>
  <c r="L1827" i="1"/>
  <c r="L1869" i="1"/>
  <c r="L1914" i="1"/>
  <c r="L1964" i="1"/>
  <c r="L2045" i="1"/>
  <c r="L2141" i="1"/>
  <c r="L2593" i="1"/>
  <c r="L2633" i="1"/>
  <c r="L2302" i="1"/>
  <c r="L2481" i="1"/>
  <c r="L2671" i="1"/>
  <c r="L2713" i="1"/>
  <c r="L2750" i="1"/>
  <c r="L2790" i="1"/>
  <c r="L2843" i="1"/>
  <c r="L2894" i="1"/>
  <c r="L2931" i="1"/>
  <c r="L2967" i="1"/>
  <c r="L3009" i="1"/>
  <c r="L3053" i="1"/>
  <c r="L3081" i="1"/>
  <c r="L3133" i="1"/>
  <c r="L3177" i="1"/>
  <c r="L3218" i="1"/>
  <c r="L3253" i="1"/>
  <c r="L3290" i="1"/>
  <c r="L5110" i="1"/>
  <c r="L3324" i="1"/>
  <c r="L3363" i="1"/>
  <c r="L5153" i="1"/>
  <c r="L2152" i="1"/>
  <c r="L35" i="1"/>
  <c r="L1043" i="1"/>
  <c r="L2057" i="1"/>
  <c r="L1109" i="1"/>
  <c r="L955" i="1"/>
  <c r="L2296" i="1"/>
  <c r="L2083" i="1"/>
  <c r="L2254" i="1"/>
  <c r="L2337" i="1"/>
  <c r="L2404" i="1"/>
  <c r="L2475" i="1"/>
  <c r="L2532" i="1"/>
  <c r="L2858" i="1"/>
  <c r="L629" i="1"/>
  <c r="L442" i="1"/>
  <c r="L3377" i="1"/>
  <c r="L4725" i="1"/>
  <c r="L727" i="1"/>
  <c r="L935" i="1"/>
  <c r="L1039" i="1"/>
  <c r="L160" i="1"/>
  <c r="L1372" i="1"/>
  <c r="L879" i="1"/>
  <c r="L1491" i="1"/>
  <c r="L1198" i="1"/>
  <c r="L2183" i="1"/>
  <c r="L2529" i="1"/>
  <c r="L2385" i="1"/>
  <c r="L4818" i="1"/>
  <c r="L2148" i="1"/>
  <c r="L446" i="1"/>
  <c r="L2024" i="1"/>
  <c r="L1212" i="1"/>
  <c r="L997" i="1"/>
  <c r="L1807" i="1"/>
  <c r="L2082" i="1"/>
  <c r="L2253" i="1"/>
  <c r="L2336" i="1"/>
  <c r="L2400" i="1"/>
  <c r="L2473" i="1"/>
  <c r="L2531" i="1"/>
  <c r="L2661" i="1"/>
  <c r="L2973" i="1"/>
  <c r="L198" i="1"/>
  <c r="L124" i="1"/>
  <c r="L4709" i="1"/>
  <c r="L719" i="1"/>
  <c r="L924" i="1"/>
  <c r="L1099" i="1"/>
  <c r="L1362" i="1"/>
  <c r="L677" i="1"/>
  <c r="L2101" i="1"/>
  <c r="L1094" i="1"/>
  <c r="L818" i="1"/>
  <c r="L1826" i="1"/>
  <c r="L2303" i="1"/>
  <c r="L1971" i="1"/>
  <c r="L2466" i="1"/>
  <c r="L2365" i="1"/>
  <c r="L2864" i="1"/>
  <c r="L3021" i="1"/>
  <c r="L2849" i="1"/>
  <c r="L3433" i="1"/>
  <c r="L4158" i="1"/>
  <c r="L4492" i="1"/>
  <c r="L4973" i="1"/>
  <c r="L5165" i="1"/>
  <c r="L3341" i="1"/>
  <c r="L4673" i="1"/>
  <c r="L3347" i="1"/>
  <c r="L3444" i="1"/>
  <c r="L3496" i="1"/>
  <c r="L3545" i="1"/>
  <c r="L3583" i="1"/>
  <c r="L3620" i="1"/>
  <c r="L3659" i="1"/>
  <c r="L3700" i="1"/>
  <c r="L3744" i="1"/>
  <c r="L3788" i="1"/>
  <c r="L3819" i="1"/>
  <c r="L3861" i="1"/>
  <c r="L4104" i="1"/>
  <c r="L4144" i="1"/>
  <c r="L4182" i="1"/>
  <c r="L4219" i="1"/>
  <c r="L4252" i="1"/>
  <c r="L4292" i="1"/>
  <c r="L4337" i="1"/>
  <c r="L4375" i="1"/>
  <c r="L4411" i="1"/>
  <c r="L4451" i="1"/>
  <c r="L4493" i="1"/>
  <c r="L4533" i="1"/>
  <c r="L4569" i="1"/>
  <c r="L4612" i="1"/>
  <c r="L4920" i="1"/>
  <c r="L4962" i="1"/>
  <c r="L4097" i="1"/>
  <c r="L5042" i="1"/>
  <c r="L5087" i="1"/>
  <c r="L4639" i="1"/>
  <c r="L4672" i="1"/>
  <c r="L4774" i="1"/>
  <c r="L4412" i="1"/>
  <c r="L3910" i="1"/>
  <c r="L3948" i="1"/>
  <c r="L3413" i="1"/>
  <c r="L4851" i="1"/>
  <c r="L4895" i="1"/>
  <c r="L5132" i="1"/>
  <c r="L5184" i="1"/>
  <c r="L3662" i="1"/>
  <c r="L4880" i="1"/>
  <c r="L4794" i="1"/>
  <c r="L4002" i="1"/>
  <c r="L4038" i="1"/>
  <c r="L4077" i="1"/>
  <c r="L3969" i="1"/>
  <c r="L3709" i="1"/>
  <c r="L4348" i="1"/>
  <c r="L72" i="1"/>
  <c r="L143" i="1"/>
  <c r="L205" i="1"/>
  <c r="L245" i="1"/>
  <c r="L282" i="1"/>
  <c r="L311" i="1"/>
  <c r="L341" i="1"/>
  <c r="L372" i="1"/>
  <c r="L403" i="1"/>
  <c r="L433" i="1"/>
  <c r="L467" i="1"/>
  <c r="L499" i="1"/>
  <c r="L529" i="1"/>
  <c r="L561" i="1"/>
  <c r="L602" i="1"/>
  <c r="L643" i="1"/>
  <c r="L681" i="1"/>
  <c r="L795" i="1"/>
  <c r="L855" i="1"/>
  <c r="L910" i="1"/>
  <c r="L979" i="1"/>
  <c r="L1065" i="1"/>
  <c r="L1143" i="1"/>
  <c r="L1222" i="1"/>
  <c r="L1260" i="1"/>
  <c r="L1300" i="1"/>
  <c r="L1383" i="1"/>
  <c r="L1417" i="1"/>
  <c r="L1474" i="1"/>
  <c r="L1534" i="1"/>
  <c r="L1569" i="1"/>
  <c r="L1604" i="1"/>
  <c r="L1638" i="1"/>
  <c r="L1676" i="1"/>
  <c r="L1710" i="1"/>
  <c r="L1749" i="1"/>
  <c r="L1804" i="1"/>
  <c r="L1861" i="1"/>
  <c r="L1894" i="1"/>
  <c r="L1941" i="1"/>
  <c r="L2033" i="1"/>
  <c r="L2125" i="1"/>
  <c r="L2576" i="1"/>
  <c r="L2625" i="1"/>
  <c r="L2287" i="1"/>
  <c r="L2428" i="1"/>
  <c r="L2663" i="1"/>
  <c r="L2702" i="1"/>
  <c r="L2739" i="1"/>
  <c r="L2779" i="1"/>
  <c r="L2824" i="1"/>
  <c r="L2883" i="1"/>
  <c r="L2923" i="1"/>
  <c r="L2959" i="1"/>
  <c r="L2996" i="1"/>
  <c r="L3042" i="1"/>
  <c r="L2540" i="1"/>
  <c r="L3123" i="1"/>
  <c r="L3169" i="1"/>
  <c r="L3209" i="1"/>
  <c r="L3245" i="1"/>
  <c r="L3282" i="1"/>
  <c r="L5034" i="1"/>
  <c r="L3315" i="1"/>
  <c r="L3353" i="1"/>
  <c r="L3391" i="1"/>
  <c r="L2848" i="1"/>
  <c r="L729" i="1"/>
  <c r="L954" i="1"/>
  <c r="L2027" i="1"/>
  <c r="L944" i="1"/>
  <c r="L620" i="1"/>
  <c r="L2193" i="1"/>
  <c r="L1173" i="1"/>
  <c r="L2241" i="1"/>
  <c r="L2322" i="1"/>
  <c r="L2387" i="1"/>
  <c r="L2459" i="1"/>
  <c r="L2518" i="1"/>
  <c r="L588" i="1"/>
  <c r="L2777" i="1"/>
  <c r="L4710" i="1"/>
  <c r="L720" i="1"/>
  <c r="L1028" i="1"/>
  <c r="L1216" i="1"/>
  <c r="L1805" i="1"/>
  <c r="L1352" i="1"/>
  <c r="L1000" i="1"/>
  <c r="L2112" i="1"/>
  <c r="L2443" i="1"/>
  <c r="L2335" i="1"/>
  <c r="P2575" i="1"/>
  <c r="L3390" i="1"/>
  <c r="L2844" i="1"/>
  <c r="L1904" i="1"/>
  <c r="L994" i="1"/>
  <c r="L870" i="1"/>
  <c r="L2285" i="1"/>
  <c r="L2071" i="1"/>
  <c r="L2320" i="1"/>
  <c r="L2386" i="1"/>
  <c r="L2457" i="1"/>
  <c r="L2517" i="1"/>
  <c r="L2573" i="1"/>
  <c r="L420" i="1"/>
  <c r="L190" i="1"/>
  <c r="L113" i="1"/>
  <c r="L4695" i="1"/>
  <c r="L4747" i="1"/>
  <c r="L744" i="1"/>
  <c r="L1087" i="1"/>
  <c r="L1038" i="1"/>
  <c r="L919" i="1"/>
  <c r="L1515" i="1"/>
  <c r="L1046" i="1"/>
  <c r="L1767" i="1"/>
  <c r="L1261" i="1"/>
  <c r="L2076" i="1"/>
  <c r="L2488" i="1"/>
  <c r="L2348" i="1"/>
  <c r="L2134" i="1"/>
  <c r="L3000" i="1"/>
  <c r="L2839" i="1"/>
  <c r="L2653" i="1"/>
  <c r="L3148" i="1"/>
  <c r="L4657" i="1"/>
  <c r="L4316" i="1"/>
  <c r="L4809" i="1"/>
  <c r="L5067" i="1"/>
  <c r="L3608" i="1"/>
  <c r="L4189" i="1"/>
  <c r="L5011" i="1"/>
  <c r="L3431" i="1"/>
  <c r="L3482" i="1"/>
  <c r="L3532" i="1"/>
  <c r="L3571" i="1"/>
  <c r="L3612" i="1"/>
  <c r="L3647" i="1"/>
  <c r="L3692" i="1"/>
  <c r="L3733" i="1"/>
  <c r="L3779" i="1"/>
  <c r="L3811" i="1"/>
  <c r="L3850" i="1"/>
  <c r="L4094" i="1"/>
  <c r="L4132" i="1"/>
  <c r="L4174" i="1"/>
  <c r="L4209" i="1"/>
  <c r="L4244" i="1"/>
  <c r="L4283" i="1"/>
  <c r="L4326" i="1"/>
  <c r="L4365" i="1"/>
  <c r="L4400" i="1"/>
  <c r="L4441" i="1"/>
  <c r="L4482" i="1"/>
  <c r="L4523" i="1"/>
  <c r="L4559" i="1"/>
  <c r="L4602" i="1"/>
  <c r="L4907" i="1"/>
  <c r="L4954" i="1"/>
  <c r="L4992" i="1"/>
  <c r="L5032" i="1"/>
  <c r="L5075" i="1"/>
  <c r="L3831" i="1"/>
  <c r="L4664" i="1"/>
  <c r="L4763" i="1"/>
  <c r="L3799" i="1"/>
  <c r="L771" i="1"/>
  <c r="L3902" i="1"/>
  <c r="L3939" i="1"/>
  <c r="L3975" i="1"/>
  <c r="L4839" i="1"/>
  <c r="L4881" i="1"/>
  <c r="L5121" i="1"/>
  <c r="L5174" i="1"/>
  <c r="L3731" i="1"/>
  <c r="L4762" i="1"/>
  <c r="L4501" i="1"/>
  <c r="L3994" i="1"/>
  <c r="L4030" i="1"/>
  <c r="L4068" i="1"/>
  <c r="L3417" i="1"/>
  <c r="L66" i="1"/>
  <c r="L24" i="1"/>
  <c r="L61" i="1"/>
  <c r="L121" i="1"/>
  <c r="L182" i="1"/>
  <c r="L237" i="1"/>
  <c r="L273" i="1"/>
  <c r="L305" i="1"/>
  <c r="L334" i="1"/>
  <c r="L365" i="1"/>
  <c r="L396" i="1"/>
  <c r="L425" i="1"/>
  <c r="L459" i="1"/>
  <c r="L491" i="1"/>
  <c r="L521" i="1"/>
  <c r="L553" i="1"/>
  <c r="L592" i="1"/>
  <c r="L635" i="1"/>
  <c r="L671" i="1"/>
  <c r="L781" i="1"/>
  <c r="L830" i="1"/>
  <c r="L900" i="1"/>
  <c r="L972" i="1"/>
  <c r="L1057" i="1"/>
  <c r="L1123" i="1"/>
  <c r="L1205" i="1"/>
  <c r="L1250" i="1"/>
  <c r="L1289" i="1"/>
  <c r="L1374" i="1"/>
  <c r="L1408" i="1"/>
  <c r="L1462" i="1"/>
  <c r="L1523" i="1"/>
  <c r="L1561" i="1"/>
  <c r="L1594" i="1"/>
  <c r="L1629" i="1"/>
  <c r="L1668" i="1"/>
  <c r="L1702" i="1"/>
  <c r="L1740" i="1"/>
  <c r="L1779" i="1"/>
  <c r="L1853" i="1"/>
  <c r="L1886" i="1"/>
  <c r="L1933" i="1"/>
  <c r="L2007" i="1"/>
  <c r="L2106" i="1"/>
  <c r="L2182" i="1"/>
  <c r="L2616" i="1"/>
  <c r="L2246" i="1"/>
  <c r="L2379" i="1"/>
  <c r="L2652" i="1"/>
  <c r="L2690" i="1"/>
  <c r="L2729" i="1"/>
  <c r="L2768" i="1"/>
  <c r="L2815" i="1"/>
  <c r="L2874" i="1"/>
  <c r="L2914" i="1"/>
  <c r="L2951" i="1"/>
  <c r="L2986" i="1"/>
  <c r="L3033" i="1"/>
  <c r="L3074" i="1"/>
  <c r="L3103" i="1"/>
  <c r="L3160" i="1"/>
  <c r="L3194" i="1"/>
  <c r="L3236" i="1"/>
  <c r="L3274" i="1"/>
  <c r="L4986" i="1"/>
  <c r="L3307" i="1"/>
  <c r="L3343" i="1"/>
  <c r="L3382" i="1"/>
  <c r="L3121" i="1"/>
  <c r="L704" i="1"/>
  <c r="L847" i="1"/>
  <c r="L1991" i="1"/>
  <c r="L2120" i="1"/>
  <c r="L1257" i="1"/>
  <c r="L1513" i="1"/>
  <c r="L849" i="1"/>
  <c r="L2230" i="1"/>
  <c r="L2277" i="1"/>
  <c r="L2372" i="1"/>
  <c r="L2440" i="1"/>
  <c r="L2506" i="1"/>
  <c r="L2560" i="1"/>
  <c r="L3205" i="1"/>
  <c r="L191" i="1"/>
  <c r="L115" i="1"/>
  <c r="L4696" i="1"/>
  <c r="L4748" i="1"/>
  <c r="L923" i="1"/>
  <c r="L1121" i="1"/>
  <c r="L1368" i="1"/>
  <c r="L609" i="1"/>
  <c r="L1305" i="1"/>
  <c r="L1104" i="1"/>
  <c r="L838" i="1"/>
  <c r="L1949" i="1"/>
  <c r="L2398" i="1"/>
  <c r="L2272" i="1"/>
  <c r="L2186" i="1"/>
  <c r="L981" i="1"/>
  <c r="L1287" i="1"/>
  <c r="L807" i="1"/>
  <c r="L1183" i="1"/>
  <c r="L1829" i="1"/>
  <c r="L2127" i="1"/>
  <c r="L2430" i="1"/>
  <c r="L3006" i="1"/>
  <c r="L2107" i="1"/>
  <c r="L2374" i="1"/>
  <c r="L2520" i="1"/>
  <c r="L2297" i="1"/>
  <c r="L2439" i="1"/>
  <c r="L2562" i="1"/>
  <c r="L2828" i="1"/>
  <c r="L3118" i="1"/>
  <c r="L2645" i="1"/>
  <c r="L2821" i="1"/>
  <c r="L3026" i="1"/>
  <c r="L3328" i="1"/>
  <c r="L3488" i="1"/>
  <c r="L4066" i="1"/>
  <c r="L4279" i="1"/>
  <c r="L4713" i="1"/>
  <c r="L4935" i="1"/>
  <c r="L4930" i="1"/>
  <c r="L5181" i="1"/>
  <c r="L3399" i="1"/>
  <c r="L3422" i="1"/>
  <c r="L3447" i="1"/>
  <c r="L3471" i="1"/>
  <c r="L3500" i="1"/>
  <c r="L3524" i="1"/>
  <c r="L3547" i="1"/>
  <c r="L3563" i="1"/>
  <c r="L3585" i="1"/>
  <c r="L3605" i="1"/>
  <c r="L3622" i="1"/>
  <c r="L3640" i="1"/>
  <c r="L3661" i="1"/>
  <c r="L3684" i="1"/>
  <c r="L3702" i="1"/>
  <c r="L3724" i="1"/>
  <c r="L3749" i="1"/>
  <c r="L3773" i="1"/>
  <c r="L3790" i="1"/>
  <c r="L3808" i="1"/>
  <c r="L3822" i="1"/>
  <c r="L3842" i="1"/>
  <c r="L3863" i="1"/>
  <c r="L4087" i="1"/>
  <c r="L4106" i="1"/>
  <c r="L4124" i="1"/>
  <c r="L4146" i="1"/>
  <c r="L4167" i="1"/>
  <c r="L4184" i="1"/>
  <c r="L4203" i="1"/>
  <c r="L4221" i="1"/>
  <c r="L4238" i="1"/>
  <c r="L4254" i="1"/>
  <c r="L4275" i="1"/>
  <c r="L4294" i="1"/>
  <c r="L4318" i="1"/>
  <c r="L4339" i="1"/>
  <c r="L4358" i="1"/>
  <c r="L4377" i="1"/>
  <c r="L4394" i="1"/>
  <c r="L4414" i="1"/>
  <c r="L4434" i="1"/>
  <c r="L4453" i="1"/>
  <c r="L4476" i="1"/>
  <c r="L4495" i="1"/>
  <c r="L4514" i="1"/>
  <c r="L4535" i="1"/>
  <c r="L4552" i="1"/>
  <c r="L4571" i="1"/>
  <c r="L4594" i="1"/>
  <c r="L4621" i="1"/>
  <c r="L4903" i="1"/>
  <c r="L4929" i="1"/>
  <c r="L4947" i="1"/>
  <c r="L4964" i="1"/>
  <c r="L4995" i="1"/>
  <c r="L5012" i="1"/>
  <c r="L5035" i="1"/>
  <c r="L5055" i="1"/>
  <c r="L5077" i="1"/>
  <c r="L5100" i="1"/>
  <c r="L4408" i="1"/>
  <c r="L4649" i="1"/>
  <c r="L4666" i="1"/>
  <c r="L4711" i="1"/>
  <c r="L4772" i="1"/>
  <c r="L4790" i="1"/>
  <c r="L3531" i="1"/>
  <c r="L259" i="1"/>
  <c r="L1068" i="1"/>
  <c r="L3881" i="1"/>
  <c r="L3921" i="1"/>
  <c r="L3942" i="1"/>
  <c r="L3959" i="1"/>
  <c r="L3977" i="1"/>
  <c r="L4814" i="1"/>
  <c r="L4843" i="1"/>
  <c r="L4861" i="1"/>
  <c r="L4897" i="1"/>
  <c r="L5119" i="1"/>
  <c r="L5168" i="1"/>
  <c r="L5186" i="1"/>
  <c r="L59" i="1"/>
  <c r="L4900" i="1"/>
  <c r="L4825" i="1"/>
  <c r="L5142" i="1"/>
  <c r="L4676" i="1"/>
  <c r="L3982" i="1"/>
  <c r="L4000" i="1"/>
  <c r="L4018" i="1"/>
  <c r="L4036" i="1"/>
  <c r="L4053" i="1"/>
  <c r="L4075" i="1"/>
  <c r="L4069" i="1"/>
  <c r="L3938" i="1"/>
  <c r="L4149" i="1"/>
  <c r="L4317" i="1"/>
  <c r="L3965" i="1"/>
  <c r="L16" i="1"/>
  <c r="L38" i="1"/>
  <c r="L64" i="1"/>
  <c r="L86" i="1"/>
  <c r="L105" i="1"/>
  <c r="L159" i="1"/>
  <c r="L180" i="1"/>
  <c r="L211" i="1"/>
  <c r="L230" i="1"/>
  <c r="L271" i="1"/>
  <c r="L287" i="1"/>
  <c r="L303" i="1"/>
  <c r="L315" i="1"/>
  <c r="L332" i="1"/>
  <c r="L348" i="1"/>
  <c r="L362" i="1"/>
  <c r="L378" i="1"/>
  <c r="L394" i="1"/>
  <c r="L408" i="1"/>
  <c r="L423" i="1"/>
  <c r="L439" i="1"/>
  <c r="L457" i="1"/>
  <c r="L489" i="1"/>
  <c r="L505" i="1"/>
  <c r="L519" i="1"/>
  <c r="L536" i="1"/>
  <c r="L550" i="1"/>
  <c r="L571" i="1"/>
  <c r="L589" i="1"/>
  <c r="L608" i="1"/>
  <c r="L627" i="1"/>
  <c r="L646" i="1"/>
  <c r="L664" i="1"/>
  <c r="L688" i="1"/>
  <c r="L708" i="1"/>
  <c r="L759" i="1"/>
  <c r="L779" i="1"/>
  <c r="L801" i="1"/>
  <c r="L832" i="1"/>
  <c r="L869" i="1"/>
  <c r="L898" i="1"/>
  <c r="L4827" i="1"/>
  <c r="L970" i="1"/>
  <c r="L1004" i="1"/>
  <c r="L1027" i="1"/>
  <c r="L1059" i="1"/>
  <c r="L1076" i="1"/>
  <c r="L1145" i="1"/>
  <c r="L1189" i="1"/>
  <c r="L1220" i="1"/>
  <c r="L1242" i="1"/>
  <c r="L1263" i="1"/>
  <c r="L1282" i="1"/>
  <c r="L1302" i="1"/>
  <c r="L1369" i="1"/>
  <c r="L1389" i="1"/>
  <c r="L1410" i="1"/>
  <c r="L1433" i="1"/>
  <c r="L1460" i="1"/>
  <c r="L1482" i="1"/>
  <c r="L1521" i="1"/>
  <c r="L1541" i="1"/>
  <c r="L1557" i="1"/>
  <c r="L1575" i="1"/>
  <c r="L1592" i="1"/>
  <c r="L1610" i="1"/>
  <c r="L1627" i="1"/>
  <c r="L1645" i="1"/>
  <c r="L1666" i="1"/>
  <c r="L802" i="1"/>
  <c r="L1030" i="1"/>
  <c r="L1498" i="1"/>
  <c r="L1202" i="1"/>
  <c r="L2081" i="1"/>
  <c r="L2225" i="1"/>
  <c r="L2448" i="1"/>
  <c r="L1963" i="1"/>
  <c r="L2281" i="1"/>
  <c r="L2405" i="1"/>
  <c r="L1960" i="1"/>
  <c r="L2357" i="1"/>
  <c r="L2455" i="1"/>
  <c r="L2541" i="1"/>
  <c r="L2865" i="1"/>
  <c r="L3198" i="1"/>
  <c r="L2689" i="1"/>
  <c r="L2859" i="1"/>
  <c r="L3076" i="1"/>
  <c r="L3520" i="1"/>
  <c r="L3567" i="1"/>
  <c r="L3979" i="1"/>
  <c r="L4469" i="1"/>
  <c r="L4721" i="1"/>
  <c r="L5143" i="1"/>
  <c r="L5054" i="1"/>
  <c r="L3403" i="1"/>
  <c r="L3428" i="1"/>
  <c r="L3451" i="1"/>
  <c r="L3480" i="1"/>
  <c r="L3505" i="1"/>
  <c r="L3528" i="1"/>
  <c r="L3551" i="1"/>
  <c r="L3568" i="1"/>
  <c r="L3592" i="1"/>
  <c r="L3610" i="1"/>
  <c r="L3626" i="1"/>
  <c r="L3644" i="1"/>
  <c r="L3667" i="1"/>
  <c r="L3688" i="1"/>
  <c r="L3710" i="1"/>
  <c r="L3729" i="1"/>
  <c r="L3754" i="1"/>
  <c r="L3777" i="1"/>
  <c r="L3794" i="1"/>
  <c r="L3809" i="1"/>
  <c r="L3826" i="1"/>
  <c r="L3847" i="1"/>
  <c r="L3866" i="1"/>
  <c r="L4092" i="1"/>
  <c r="L4110" i="1"/>
  <c r="L4129" i="1"/>
  <c r="L4152" i="1"/>
  <c r="L4171" i="1"/>
  <c r="L4190" i="1"/>
  <c r="L4207" i="1"/>
  <c r="L4225" i="1"/>
  <c r="L4242" i="1"/>
  <c r="L4258" i="1"/>
  <c r="L4281" i="1"/>
  <c r="L4300" i="1"/>
  <c r="L4323" i="1"/>
  <c r="L4344" i="1"/>
  <c r="L4362" i="1"/>
  <c r="L4381" i="1"/>
  <c r="L4398" i="1"/>
  <c r="L4418" i="1"/>
  <c r="L4439" i="1"/>
  <c r="L4459" i="1"/>
  <c r="L4480" i="1"/>
  <c r="L4499" i="1"/>
  <c r="L4520" i="1"/>
  <c r="L4539" i="1"/>
  <c r="L4556" i="1"/>
  <c r="L4577" i="1"/>
  <c r="L4600" i="1"/>
  <c r="L4626" i="1"/>
  <c r="L4911" i="1"/>
  <c r="L4933" i="1"/>
  <c r="L4952" i="1"/>
  <c r="L4968" i="1"/>
  <c r="L3867" i="1"/>
  <c r="L5017" i="1"/>
  <c r="L5040" i="1"/>
  <c r="L5059" i="1"/>
  <c r="L5084" i="1"/>
  <c r="L5104" i="1"/>
  <c r="L4637" i="1"/>
  <c r="L4653" i="1"/>
  <c r="L4670" i="1"/>
  <c r="L4729" i="1"/>
  <c r="L4776" i="1"/>
  <c r="L3835" i="1"/>
  <c r="L3639" i="1"/>
  <c r="L347" i="1"/>
  <c r="L235" i="1"/>
  <c r="L3889" i="1"/>
  <c r="L3908" i="1"/>
  <c r="L3926" i="1"/>
  <c r="L3946" i="1"/>
  <c r="L3963" i="1"/>
  <c r="L29" i="1"/>
  <c r="L4828" i="1"/>
  <c r="L4848" i="1"/>
  <c r="L4867" i="1"/>
  <c r="L3955" i="1"/>
  <c r="L5130" i="1"/>
  <c r="L5172" i="1"/>
  <c r="L5192" i="1"/>
  <c r="L3732" i="1"/>
  <c r="L3848" i="1"/>
  <c r="L3878" i="1"/>
  <c r="L4879" i="1"/>
  <c r="L5162" i="1"/>
  <c r="L4808" i="1"/>
  <c r="L3987" i="1"/>
  <c r="L4004" i="1"/>
  <c r="L4023" i="1"/>
  <c r="L4040" i="1"/>
  <c r="L4059" i="1"/>
  <c r="L3452" i="1"/>
  <c r="L4194" i="1"/>
  <c r="L4371" i="1"/>
  <c r="L825" i="1"/>
  <c r="L3543" i="1"/>
  <c r="L3437" i="1"/>
  <c r="L20" i="1"/>
  <c r="L47" i="1"/>
  <c r="L69" i="1"/>
  <c r="L90" i="1"/>
  <c r="L127" i="1"/>
  <c r="L166" i="1"/>
  <c r="L184" i="1"/>
  <c r="L217" i="1"/>
  <c r="L257" i="1"/>
  <c r="L275" i="1"/>
  <c r="L291" i="1"/>
  <c r="L319" i="1"/>
  <c r="L336" i="1"/>
  <c r="L351" i="1"/>
  <c r="L367" i="1"/>
  <c r="L382" i="1"/>
  <c r="L397" i="1"/>
  <c r="L427" i="1"/>
  <c r="L445" i="1"/>
  <c r="L461" i="1"/>
  <c r="L1509" i="1"/>
  <c r="L493" i="1"/>
  <c r="L523" i="1"/>
  <c r="L539" i="1"/>
  <c r="L555" i="1"/>
  <c r="L575" i="1"/>
  <c r="L594" i="1"/>
  <c r="L613" i="1"/>
  <c r="L633" i="1"/>
  <c r="L651" i="1"/>
  <c r="L668" i="1"/>
  <c r="L692" i="1"/>
  <c r="L765" i="1"/>
  <c r="L783" i="1"/>
  <c r="L808" i="1"/>
  <c r="L837" i="1"/>
  <c r="L883" i="1"/>
  <c r="L903" i="1"/>
  <c r="L951" i="1"/>
  <c r="L974" i="1"/>
  <c r="L1009" i="1"/>
  <c r="L1044" i="1"/>
  <c r="L1064" i="1"/>
  <c r="L1080" i="1"/>
  <c r="L1149" i="1"/>
  <c r="L1196" i="1"/>
  <c r="L1224" i="1"/>
  <c r="L1246" i="1"/>
  <c r="L1267" i="1"/>
  <c r="L1286" i="1"/>
  <c r="L1307" i="1"/>
  <c r="L1375" i="1"/>
  <c r="L1394" i="1"/>
  <c r="L1414" i="1"/>
  <c r="L1439" i="1"/>
  <c r="L1467" i="1"/>
  <c r="L1489" i="1"/>
  <c r="L1525" i="1"/>
  <c r="L1545" i="1"/>
  <c r="L1563" i="1"/>
  <c r="L1580" i="1"/>
  <c r="L1596" i="1"/>
  <c r="L1614" i="1"/>
  <c r="L1631" i="1"/>
  <c r="L1649" i="1"/>
  <c r="L1670" i="1"/>
  <c r="L1687" i="1"/>
  <c r="L1704" i="1"/>
  <c r="L1725" i="1"/>
  <c r="L1742" i="1"/>
  <c r="L1760" i="1"/>
  <c r="L1783" i="1"/>
  <c r="L1839" i="1"/>
  <c r="L1855" i="1"/>
  <c r="L1871" i="1"/>
  <c r="L1888" i="1"/>
  <c r="L1916" i="1"/>
  <c r="L1935" i="1"/>
  <c r="L1975" i="1"/>
  <c r="L2005" i="1"/>
  <c r="L2043" i="1"/>
  <c r="L2110" i="1"/>
  <c r="L2149" i="1"/>
  <c r="L2188" i="1"/>
  <c r="L2595" i="1"/>
  <c r="L2619" i="1"/>
  <c r="L2635" i="1"/>
  <c r="L2239" i="1"/>
  <c r="L2300" i="1"/>
  <c r="L2367" i="1"/>
  <c r="L2471" i="1"/>
  <c r="L2650" i="1"/>
  <c r="L2669" i="1"/>
  <c r="L2687" i="1"/>
  <c r="L2710" i="1"/>
  <c r="L2727" i="1"/>
  <c r="L2748" i="1"/>
  <c r="L2766" i="1"/>
  <c r="L2787" i="1"/>
  <c r="L2813" i="1"/>
  <c r="L2833" i="1"/>
  <c r="L2862" i="1"/>
  <c r="L2881" i="1"/>
  <c r="L2902" i="1"/>
  <c r="L2921" i="1"/>
  <c r="L2938" i="1"/>
  <c r="L2957" i="1"/>
  <c r="L2979" i="1"/>
  <c r="L3001" i="1"/>
  <c r="L3027" i="1"/>
  <c r="L858" i="1"/>
  <c r="L1050" i="1"/>
  <c r="L1744" i="1"/>
  <c r="L925" i="1"/>
  <c r="L1359" i="1"/>
  <c r="L2207" i="1"/>
  <c r="L2364" i="1"/>
  <c r="L2464" i="1"/>
  <c r="L2013" i="1"/>
  <c r="L2324" i="1"/>
  <c r="L2474" i="1"/>
  <c r="L2109" i="1"/>
  <c r="L2394" i="1"/>
  <c r="L2598" i="1"/>
  <c r="L2570" i="1"/>
  <c r="L3016" i="1"/>
  <c r="L2581" i="1"/>
  <c r="L2745" i="1"/>
  <c r="L2899" i="1"/>
  <c r="L3144" i="1"/>
  <c r="L3670" i="1"/>
  <c r="L3663" i="1"/>
  <c r="L4568" i="1"/>
  <c r="L4692" i="1"/>
  <c r="L4784" i="1"/>
  <c r="L4893" i="1"/>
  <c r="L5082" i="1"/>
  <c r="L4276" i="1"/>
  <c r="L3409" i="1"/>
  <c r="L3434" i="1"/>
  <c r="L3458" i="1"/>
  <c r="L3486" i="1"/>
  <c r="L3511" i="1"/>
  <c r="L3534" i="1"/>
  <c r="L3555" i="1"/>
  <c r="L3573" i="1"/>
  <c r="L3596" i="1"/>
  <c r="L3614" i="1"/>
  <c r="L3630" i="1"/>
  <c r="L3649" i="1"/>
  <c r="L3674" i="1"/>
  <c r="L3694" i="1"/>
  <c r="L3714" i="1"/>
  <c r="L3736" i="1"/>
  <c r="L3761" i="1"/>
  <c r="L3781" i="1"/>
  <c r="L3798" i="1"/>
  <c r="L3813" i="1"/>
  <c r="L3832" i="1"/>
  <c r="L3853" i="1"/>
  <c r="L3872" i="1"/>
  <c r="L4096" i="1"/>
  <c r="L4114" i="1"/>
  <c r="L4135" i="1"/>
  <c r="L4157" i="1"/>
  <c r="L4176" i="1"/>
  <c r="L4195" i="1"/>
  <c r="L4213" i="1"/>
  <c r="L4229" i="1"/>
  <c r="L4246" i="1"/>
  <c r="L4264" i="1"/>
  <c r="L4285" i="1"/>
  <c r="L4304" i="1"/>
  <c r="L4329" i="1"/>
  <c r="L4349" i="1"/>
  <c r="L4367" i="1"/>
  <c r="L4385" i="1"/>
  <c r="L4403" i="1"/>
  <c r="L4424" i="1"/>
  <c r="L4445" i="1"/>
  <c r="L4464" i="1"/>
  <c r="L4484" i="1"/>
  <c r="L4504" i="1"/>
  <c r="L4527" i="1"/>
  <c r="L4543" i="1"/>
  <c r="L4562" i="1"/>
  <c r="L4582" i="1"/>
  <c r="L4604" i="1"/>
  <c r="L4630" i="1"/>
  <c r="L4916" i="1"/>
  <c r="L4938" i="1"/>
  <c r="L4956" i="1"/>
  <c r="L4977" i="1"/>
  <c r="L4999" i="1"/>
  <c r="L5023" i="1"/>
  <c r="L5044" i="1"/>
  <c r="L5065" i="1"/>
  <c r="L5089" i="1"/>
  <c r="L5109" i="1"/>
  <c r="L4641" i="1"/>
  <c r="L4658" i="1"/>
  <c r="L4675" i="1"/>
  <c r="L4746" i="1"/>
  <c r="L4781" i="1"/>
  <c r="L4489" i="1"/>
  <c r="L4473" i="1"/>
  <c r="L760" i="1"/>
  <c r="L768" i="1"/>
  <c r="L3895" i="1"/>
  <c r="L3912" i="1"/>
  <c r="L3931" i="1"/>
  <c r="L3950" i="1"/>
  <c r="L3968" i="1"/>
  <c r="L3542" i="1"/>
  <c r="L4832" i="1"/>
  <c r="L4853" i="1"/>
  <c r="L4871" i="1"/>
  <c r="L4290" i="1"/>
  <c r="L5146" i="1"/>
  <c r="L5176" i="1"/>
  <c r="L3772" i="1"/>
  <c r="L3925" i="1"/>
  <c r="L4826" i="1"/>
  <c r="L4610" i="1"/>
  <c r="L4889" i="1"/>
  <c r="L5196" i="1"/>
  <c r="L4805" i="1"/>
  <c r="L3991" i="1"/>
  <c r="L4008" i="1"/>
  <c r="L4028" i="1"/>
  <c r="L4044" i="1"/>
  <c r="L4064" i="1"/>
  <c r="L3590" i="1"/>
  <c r="L3845" i="1"/>
  <c r="L3465" i="1"/>
  <c r="L4058" i="1"/>
  <c r="L4089" i="1"/>
  <c r="L4235" i="1"/>
  <c r="L25" i="1"/>
  <c r="L54" i="1"/>
  <c r="L75" i="1"/>
  <c r="L95" i="1"/>
  <c r="L141" i="1"/>
  <c r="L170" i="1"/>
  <c r="L223" i="1"/>
  <c r="L239" i="1"/>
  <c r="L280" i="1"/>
  <c r="L295" i="1"/>
  <c r="L309" i="1"/>
  <c r="L323" i="1"/>
  <c r="L339" i="1"/>
  <c r="L354" i="1"/>
  <c r="L371" i="1"/>
  <c r="L387" i="1"/>
  <c r="L401" i="1"/>
  <c r="L414" i="1"/>
  <c r="L431" i="1"/>
  <c r="L450" i="1"/>
  <c r="L465" i="1"/>
  <c r="L483" i="1"/>
  <c r="L497" i="1"/>
  <c r="L511" i="1"/>
  <c r="L527" i="1"/>
  <c r="L543" i="1"/>
  <c r="L559" i="1"/>
  <c r="L580" i="1"/>
  <c r="L599" i="1"/>
  <c r="L618" i="1"/>
  <c r="L637" i="1"/>
  <c r="L657" i="1"/>
  <c r="L678" i="1"/>
  <c r="L697" i="1"/>
  <c r="L716" i="1"/>
  <c r="L770" i="1"/>
  <c r="L791" i="1"/>
  <c r="L814" i="1"/>
  <c r="L861" i="1"/>
  <c r="L889" i="1"/>
  <c r="L907" i="1"/>
  <c r="L961" i="1"/>
  <c r="L977" i="1"/>
  <c r="L1013" i="1"/>
  <c r="L1053" i="1"/>
  <c r="L1067" i="1"/>
  <c r="L1110" i="1"/>
  <c r="L1170" i="1"/>
  <c r="L1201" i="1"/>
  <c r="L1228" i="1"/>
  <c r="L1252" i="1"/>
  <c r="L1272" i="1"/>
  <c r="L1291" i="1"/>
  <c r="L1312" i="1"/>
  <c r="L1380" i="1"/>
  <c r="L1398" i="1"/>
  <c r="L1419" i="1"/>
  <c r="L1448" i="1"/>
  <c r="L1471" i="1"/>
  <c r="L1501" i="1"/>
  <c r="L1530" i="1"/>
  <c r="L1549" i="1"/>
  <c r="L1567" i="1"/>
  <c r="L1584" i="1"/>
  <c r="L1600" i="1"/>
  <c r="L1618" i="1"/>
  <c r="L1636" i="1"/>
  <c r="L1674" i="1"/>
  <c r="L2047" i="1"/>
  <c r="L888" i="1"/>
  <c r="L1214" i="1"/>
  <c r="L1800" i="1"/>
  <c r="L1653" i="1"/>
  <c r="L1996" i="1"/>
  <c r="L2401" i="1"/>
  <c r="L2830" i="1"/>
  <c r="L2046" i="1"/>
  <c r="L2340" i="1"/>
  <c r="L2502" i="1"/>
  <c r="L2165" i="1"/>
  <c r="L2423" i="1"/>
  <c r="L2975" i="1"/>
  <c r="L2762" i="1"/>
  <c r="L3035" i="1"/>
  <c r="L2601" i="1"/>
  <c r="L2793" i="1"/>
  <c r="L2977" i="1"/>
  <c r="L3189" i="1"/>
  <c r="L3221" i="1"/>
  <c r="L3766" i="1"/>
  <c r="L4878" i="1"/>
  <c r="L4590" i="1"/>
  <c r="L4824" i="1"/>
  <c r="L4990" i="1"/>
  <c r="L5112" i="1"/>
  <c r="L1533" i="1"/>
  <c r="L3416" i="1"/>
  <c r="L3442" i="1"/>
  <c r="L3467" i="1"/>
  <c r="L3492" i="1"/>
  <c r="L3517" i="1"/>
  <c r="L3538" i="1"/>
  <c r="L3559" i="1"/>
  <c r="L3580" i="1"/>
  <c r="L3600" i="1"/>
  <c r="L3618" i="1"/>
  <c r="L3635" i="1"/>
  <c r="L3657" i="1"/>
  <c r="L3680" i="1"/>
  <c r="L3698" i="1"/>
  <c r="L3719" i="1"/>
  <c r="L3742" i="1"/>
  <c r="L3768" i="1"/>
  <c r="L3786" i="1"/>
  <c r="L3804" i="1"/>
  <c r="L3817" i="1"/>
  <c r="L3838" i="1"/>
  <c r="L3859" i="1"/>
  <c r="L4079" i="1"/>
  <c r="L4101" i="1"/>
  <c r="L4119" i="1"/>
  <c r="L4140" i="1"/>
  <c r="L4163" i="1"/>
  <c r="L4180" i="1"/>
  <c r="L4199" i="1"/>
  <c r="L4217" i="1"/>
  <c r="L4233" i="1"/>
  <c r="L4250" i="1"/>
  <c r="L4268" i="1"/>
  <c r="L4289" i="1"/>
  <c r="L4310" i="1"/>
  <c r="L4334" i="1"/>
  <c r="L4354" i="1"/>
  <c r="L4372" i="1"/>
  <c r="L4390" i="1"/>
  <c r="L4409" i="1"/>
  <c r="L4429" i="1"/>
  <c r="L4449" i="1"/>
  <c r="L4471" i="1"/>
  <c r="L4490" i="1"/>
  <c r="L4508" i="1"/>
  <c r="L4531" i="1"/>
  <c r="L4548" i="1"/>
  <c r="L4566" i="1"/>
  <c r="L4588" i="1"/>
  <c r="L4614" i="1"/>
  <c r="L4634" i="1"/>
  <c r="L4924" i="1"/>
  <c r="L4942" i="1"/>
  <c r="L4960" i="1"/>
  <c r="L4989" i="1"/>
  <c r="L5005" i="1"/>
  <c r="L5029" i="1"/>
  <c r="L5049" i="1"/>
  <c r="L5072" i="1"/>
  <c r="L5096" i="1"/>
  <c r="L5116" i="1"/>
  <c r="L4645" i="1"/>
  <c r="L4662" i="1"/>
  <c r="L4686" i="1"/>
  <c r="L4765" i="1"/>
  <c r="L4786" i="1"/>
  <c r="L3871" i="1"/>
  <c r="L147" i="1"/>
  <c r="L894" i="1"/>
  <c r="L3876" i="1"/>
  <c r="L3900" i="1"/>
  <c r="L3916" i="1"/>
  <c r="L3935" i="1"/>
  <c r="L3954" i="1"/>
  <c r="L3973" i="1"/>
  <c r="L4134" i="1"/>
  <c r="L4836" i="1"/>
  <c r="L4857" i="1"/>
  <c r="L4875" i="1"/>
  <c r="L4211" i="1"/>
  <c r="L5151" i="1"/>
  <c r="L5182" i="1"/>
  <c r="L4083" i="1"/>
  <c r="L4185" i="1"/>
  <c r="L4846" i="1"/>
  <c r="L4972" i="1"/>
  <c r="L4123" i="1"/>
  <c r="L3978" i="1"/>
  <c r="L3996" i="1"/>
  <c r="L4012" i="1"/>
  <c r="L4032" i="1"/>
  <c r="L4048" i="1"/>
  <c r="L4071" i="1"/>
  <c r="L4433" i="1"/>
  <c r="L3852" i="1"/>
  <c r="L3515" i="1"/>
  <c r="L4546" i="1"/>
  <c r="L383" i="1"/>
  <c r="L4015" i="1"/>
  <c r="L32" i="1"/>
  <c r="L82" i="1"/>
  <c r="L100" i="1"/>
  <c r="L151" i="1"/>
  <c r="L176" i="1"/>
  <c r="L197" i="1"/>
  <c r="L227" i="1"/>
  <c r="L243" i="1"/>
  <c r="L266" i="1"/>
  <c r="L284" i="1"/>
  <c r="L300" i="1"/>
  <c r="L313" i="1"/>
  <c r="L328" i="1"/>
  <c r="L343" i="1"/>
  <c r="L358" i="1"/>
  <c r="L374" i="1"/>
  <c r="L391" i="1"/>
  <c r="L405" i="1"/>
  <c r="L417" i="1"/>
  <c r="L435" i="1"/>
  <c r="L454" i="1"/>
  <c r="L472" i="1"/>
  <c r="L515" i="1"/>
  <c r="L531" i="1"/>
  <c r="L546" i="1"/>
  <c r="L564" i="1"/>
  <c r="L584" i="1"/>
  <c r="L605" i="1"/>
  <c r="L623" i="1"/>
  <c r="L641" i="1"/>
  <c r="L660" i="1"/>
  <c r="L686" i="1"/>
  <c r="L702" i="1"/>
  <c r="L753" i="1"/>
  <c r="L774" i="1"/>
  <c r="L797" i="1"/>
  <c r="L828" i="1"/>
  <c r="L865" i="1"/>
  <c r="L893" i="1"/>
  <c r="L965" i="1"/>
  <c r="L1001" i="1"/>
  <c r="L1018" i="1"/>
  <c r="L1056" i="1"/>
  <c r="L1072" i="1"/>
  <c r="L1142" i="1"/>
  <c r="L1184" i="1"/>
  <c r="L1209" i="1"/>
  <c r="L1232" i="1"/>
  <c r="L1258" i="1"/>
  <c r="L1276" i="1"/>
  <c r="L1295" i="1"/>
  <c r="L1351" i="1"/>
  <c r="L1385" i="1"/>
  <c r="L1400" i="1"/>
  <c r="L1428" i="1"/>
  <c r="L1455" i="1"/>
  <c r="L1477" i="1"/>
  <c r="L1507" i="1"/>
  <c r="L1536" i="1"/>
  <c r="L1553" i="1"/>
  <c r="L1571" i="1"/>
  <c r="L1588" i="1"/>
  <c r="L1606" i="1"/>
  <c r="L1623" i="1"/>
  <c r="L1640" i="1"/>
  <c r="L1662" i="1"/>
  <c r="L1677" i="1"/>
  <c r="L1696" i="1"/>
  <c r="L1713" i="1"/>
  <c r="L1733" i="1"/>
  <c r="L1751" i="1"/>
  <c r="L1772" i="1"/>
  <c r="L1808" i="1"/>
  <c r="L1847" i="1"/>
  <c r="L1863" i="1"/>
  <c r="L1879" i="1"/>
  <c r="L1896" i="1"/>
  <c r="L1926" i="1"/>
  <c r="L1943" i="1"/>
  <c r="L1993" i="1"/>
  <c r="L2031" i="1"/>
  <c r="L2085" i="1"/>
  <c r="L2138" i="1"/>
  <c r="L2160" i="1"/>
  <c r="L2578" i="1"/>
  <c r="L2609" i="1"/>
  <c r="L2627" i="1"/>
  <c r="L2206" i="1"/>
  <c r="L2274" i="1"/>
  <c r="L2317" i="1"/>
  <c r="L2413" i="1"/>
  <c r="L2515" i="1"/>
  <c r="L2660" i="1"/>
  <c r="L2677" i="1"/>
  <c r="L2700" i="1"/>
  <c r="L2719" i="1"/>
  <c r="L2737" i="1"/>
  <c r="L2757" i="1"/>
  <c r="L2778" i="1"/>
  <c r="L2800" i="1"/>
  <c r="L2822" i="1"/>
  <c r="L2846" i="1"/>
  <c r="L2872" i="1"/>
  <c r="L2892" i="1"/>
  <c r="L2912" i="1"/>
  <c r="L2929" i="1"/>
  <c r="L2949" i="1"/>
  <c r="L2965" i="1"/>
  <c r="L2988" i="1"/>
  <c r="L3013" i="1"/>
  <c r="L3036" i="1"/>
  <c r="C2310" i="2"/>
  <c r="C46" i="2"/>
  <c r="L2065" i="1" l="1"/>
  <c r="C1344" i="2"/>
  <c r="S1234" i="2"/>
  <c r="A48" i="1"/>
  <c r="A17" i="1"/>
  <c r="A1139" i="1"/>
  <c r="A1140" i="1" s="1"/>
  <c r="A1114" i="2"/>
  <c r="A1141" i="2"/>
  <c r="A1348" i="2"/>
  <c r="A17" i="2"/>
  <c r="A2217" i="2"/>
  <c r="A1347" i="1"/>
  <c r="L78" i="1"/>
  <c r="L76" i="1"/>
  <c r="L2575" i="1"/>
  <c r="Q374" i="1"/>
  <c r="R374" i="1" s="1"/>
  <c r="Q3290" i="1"/>
  <c r="R3290" i="1" s="1"/>
  <c r="P1344" i="1" l="1"/>
  <c r="L1344" i="1" s="1"/>
  <c r="Q1344" i="1" s="1"/>
  <c r="R1344" i="1" s="1"/>
  <c r="A1348" i="1"/>
  <c r="A1141" i="1"/>
  <c r="A18" i="1"/>
  <c r="A49" i="1"/>
  <c r="A18" i="2"/>
  <c r="A1142" i="2"/>
  <c r="A1143" i="2" s="1"/>
  <c r="A1144" i="2" s="1"/>
  <c r="A1145" i="2" s="1"/>
  <c r="A1146" i="2" s="1"/>
  <c r="A1147" i="2" s="1"/>
  <c r="A1148" i="2" s="1"/>
  <c r="A1149" i="2" s="1"/>
  <c r="A1150" i="2" s="1"/>
  <c r="A2218" i="2"/>
  <c r="A1349" i="2"/>
  <c r="A1116" i="2"/>
  <c r="Q5028" i="1"/>
  <c r="R5028" i="1" s="1"/>
  <c r="Q5052" i="1"/>
  <c r="R5052" i="1" s="1"/>
  <c r="A1142" i="1" l="1"/>
  <c r="A1143" i="1" s="1"/>
  <c r="A50" i="1"/>
  <c r="A19" i="1"/>
  <c r="A1349" i="1"/>
  <c r="A1350" i="2"/>
  <c r="A1117" i="2"/>
  <c r="A2219" i="2"/>
  <c r="A19" i="2"/>
  <c r="Q2018" i="1"/>
  <c r="R2018" i="1" s="1"/>
  <c r="Q3207" i="1"/>
  <c r="R3207" i="1" s="1"/>
  <c r="Q1904" i="1"/>
  <c r="R1904" i="1" s="1"/>
  <c r="Q2017" i="1"/>
  <c r="R2017" i="1" s="1"/>
  <c r="A1144" i="1" l="1"/>
  <c r="A20" i="1"/>
  <c r="A1350" i="1"/>
  <c r="A51" i="1"/>
  <c r="A2220" i="2"/>
  <c r="A20" i="2"/>
  <c r="A1118" i="2"/>
  <c r="A1351" i="2"/>
  <c r="Q749" i="1"/>
  <c r="R749" i="1" s="1"/>
  <c r="A1145" i="1" l="1"/>
  <c r="A52" i="1"/>
  <c r="A1351" i="1"/>
  <c r="A21" i="1"/>
  <c r="A1119" i="2"/>
  <c r="A1352" i="2"/>
  <c r="A21" i="2"/>
  <c r="A2221" i="2"/>
  <c r="Q4435" i="1"/>
  <c r="R4435" i="1" s="1"/>
  <c r="Q4327" i="1"/>
  <c r="R4327" i="1" s="1"/>
  <c r="Q4163" i="1"/>
  <c r="R4163" i="1" s="1"/>
  <c r="Q4144" i="1"/>
  <c r="R4144" i="1" s="1"/>
  <c r="Q4094" i="1"/>
  <c r="R4094" i="1" s="1"/>
  <c r="Q4064" i="1"/>
  <c r="R4064" i="1" s="1"/>
  <c r="Q4039" i="1"/>
  <c r="R4039" i="1" s="1"/>
  <c r="Q3986" i="1"/>
  <c r="R3986" i="1" s="1"/>
  <c r="Q3974" i="1"/>
  <c r="R3974" i="1" s="1"/>
  <c r="Q3913" i="1"/>
  <c r="R3913" i="1" s="1"/>
  <c r="Q3790" i="1"/>
  <c r="R3790" i="1" s="1"/>
  <c r="Q3750" i="1"/>
  <c r="R3750" i="1" s="1"/>
  <c r="Q3631" i="1"/>
  <c r="R3631" i="1" s="1"/>
  <c r="Q3575" i="1"/>
  <c r="R3575" i="1" s="1"/>
  <c r="Q3527" i="1"/>
  <c r="R3527" i="1" s="1"/>
  <c r="Q3402" i="1"/>
  <c r="R3402" i="1" s="1"/>
  <c r="Q3317" i="1"/>
  <c r="R3317" i="1" s="1"/>
  <c r="Q3251" i="1"/>
  <c r="R3251" i="1" s="1"/>
  <c r="Q3168" i="1"/>
  <c r="R3168" i="1" s="1"/>
  <c r="Q54" i="1"/>
  <c r="R54" i="1" s="1"/>
  <c r="Q2120" i="1"/>
  <c r="R2120" i="1" s="1"/>
  <c r="Q1955" i="1"/>
  <c r="R1955" i="1" s="1"/>
  <c r="Q1935" i="1"/>
  <c r="R1935" i="1" s="1"/>
  <c r="Q1917" i="1"/>
  <c r="R1917" i="1" s="1"/>
  <c r="Q1753" i="1"/>
  <c r="R1753" i="1" s="1"/>
  <c r="Q1719" i="1"/>
  <c r="R1719" i="1" s="1"/>
  <c r="Q1684" i="1"/>
  <c r="R1684" i="1" s="1"/>
  <c r="Q1636" i="1"/>
  <c r="R1636" i="1" s="1"/>
  <c r="Q1613" i="1"/>
  <c r="R1613" i="1" s="1"/>
  <c r="Q1552" i="1"/>
  <c r="R1552" i="1" s="1"/>
  <c r="Q1541" i="1"/>
  <c r="R1541" i="1" s="1"/>
  <c r="Q1533" i="1"/>
  <c r="R1533" i="1" s="1"/>
  <c r="Q1295" i="1"/>
  <c r="R1295" i="1" s="1"/>
  <c r="Q1002" i="1"/>
  <c r="R1002" i="1" s="1"/>
  <c r="Q836" i="1"/>
  <c r="R836" i="1" s="1"/>
  <c r="Q652" i="1"/>
  <c r="R652" i="1" s="1"/>
  <c r="Q577" i="1"/>
  <c r="R577" i="1" s="1"/>
  <c r="Q560" i="1"/>
  <c r="R560" i="1" s="1"/>
  <c r="Q526" i="1"/>
  <c r="R526" i="1" s="1"/>
  <c r="Q1509" i="1"/>
  <c r="R1509" i="1" s="1"/>
  <c r="Q448" i="1"/>
  <c r="R448" i="1" s="1"/>
  <c r="Q438" i="1"/>
  <c r="R438" i="1" s="1"/>
  <c r="Q367" i="1"/>
  <c r="R367" i="1" s="1"/>
  <c r="Q306" i="1"/>
  <c r="R306" i="1" s="1"/>
  <c r="Q286" i="1"/>
  <c r="R286" i="1" s="1"/>
  <c r="Q280" i="1"/>
  <c r="R280" i="1" s="1"/>
  <c r="Q275" i="1"/>
  <c r="R275" i="1" s="1"/>
  <c r="Q258" i="1"/>
  <c r="R258" i="1" s="1"/>
  <c r="Q99" i="1"/>
  <c r="R99" i="1" s="1"/>
  <c r="Q5065" i="1"/>
  <c r="R5065" i="1" s="1"/>
  <c r="Q4409" i="1"/>
  <c r="R4409" i="1" s="1"/>
  <c r="Q4642" i="1"/>
  <c r="R4642" i="1" s="1"/>
  <c r="Q4353" i="1"/>
  <c r="R4353" i="1" s="1"/>
  <c r="Q4284" i="1"/>
  <c r="R4284" i="1" s="1"/>
  <c r="Q4147" i="1"/>
  <c r="R4147" i="1" s="1"/>
  <c r="Q4042" i="1"/>
  <c r="R4042" i="1" s="1"/>
  <c r="Q4038" i="1"/>
  <c r="R4038" i="1" s="1"/>
  <c r="Q3983" i="1"/>
  <c r="R3983" i="1" s="1"/>
  <c r="Q3930" i="1"/>
  <c r="R3930" i="1" s="1"/>
  <c r="Q3910" i="1"/>
  <c r="R3910" i="1" s="1"/>
  <c r="Q3817" i="1"/>
  <c r="R3817" i="1" s="1"/>
  <c r="Q3756" i="1"/>
  <c r="R3756" i="1" s="1"/>
  <c r="Q3710" i="1"/>
  <c r="R3710" i="1" s="1"/>
  <c r="Q3584" i="1"/>
  <c r="R3584" i="1" s="1"/>
  <c r="Q3550" i="1"/>
  <c r="R3550" i="1" s="1"/>
  <c r="Q3481" i="1"/>
  <c r="R3481" i="1" s="1"/>
  <c r="Q3398" i="1"/>
  <c r="R3398" i="1" s="1"/>
  <c r="Q3262" i="1"/>
  <c r="R3262" i="1" s="1"/>
  <c r="Q3209" i="1"/>
  <c r="R3209" i="1" s="1"/>
  <c r="Q2790" i="1"/>
  <c r="R2790" i="1" s="1"/>
  <c r="Q2274" i="1"/>
  <c r="R2274" i="1" s="1"/>
  <c r="Q1973" i="1"/>
  <c r="R1973" i="1" s="1"/>
  <c r="Q1954" i="1"/>
  <c r="R1954" i="1" s="1"/>
  <c r="Q1934" i="1"/>
  <c r="R1934" i="1" s="1"/>
  <c r="Q1916" i="1"/>
  <c r="R1916" i="1" s="1"/>
  <c r="Q1746" i="1"/>
  <c r="R1746" i="1" s="1"/>
  <c r="Q1718" i="1"/>
  <c r="R1718" i="1" s="1"/>
  <c r="Q1697" i="1"/>
  <c r="R1697" i="1" s="1"/>
  <c r="Q1677" i="1"/>
  <c r="R1677" i="1" s="1"/>
  <c r="Q1635" i="1"/>
  <c r="R1635" i="1" s="1"/>
  <c r="Q1605" i="1"/>
  <c r="R1605" i="1" s="1"/>
  <c r="Q1547" i="1"/>
  <c r="R1547" i="1" s="1"/>
  <c r="Q1540" i="1"/>
  <c r="R1540" i="1" s="1"/>
  <c r="Q1530" i="1"/>
  <c r="R1530" i="1" s="1"/>
  <c r="Q1238" i="1"/>
  <c r="R1238" i="1" s="1"/>
  <c r="Q937" i="1"/>
  <c r="R937" i="1" s="1"/>
  <c r="Q704" i="1"/>
  <c r="R704" i="1" s="1"/>
  <c r="Q632" i="1"/>
  <c r="R632" i="1" s="1"/>
  <c r="Q574" i="1"/>
  <c r="R574" i="1" s="1"/>
  <c r="Q538" i="1"/>
  <c r="R538" i="1" s="1"/>
  <c r="Q519" i="1"/>
  <c r="R519" i="1" s="1"/>
  <c r="Q468" i="1"/>
  <c r="R468" i="1" s="1"/>
  <c r="Q446" i="1"/>
  <c r="R446" i="1" s="1"/>
  <c r="Q435" i="1"/>
  <c r="R435" i="1" s="1"/>
  <c r="Q386" i="1"/>
  <c r="R386" i="1" s="1"/>
  <c r="Q360" i="1"/>
  <c r="R360" i="1" s="1"/>
  <c r="Q335" i="1"/>
  <c r="R335" i="1" s="1"/>
  <c r="Q297" i="1"/>
  <c r="R297" i="1" s="1"/>
  <c r="Q3210" i="1"/>
  <c r="R3210" i="1" s="1"/>
  <c r="Q279" i="1"/>
  <c r="R279" i="1" s="1"/>
  <c r="Q274" i="1"/>
  <c r="R274" i="1" s="1"/>
  <c r="Q200" i="1"/>
  <c r="R200" i="1" s="1"/>
  <c r="Q4921" i="1"/>
  <c r="R4921" i="1" s="1"/>
  <c r="Q4349" i="1"/>
  <c r="R4349" i="1" s="1"/>
  <c r="Q4231" i="1"/>
  <c r="R4231" i="1" s="1"/>
  <c r="Q4148" i="1"/>
  <c r="R4148" i="1" s="1"/>
  <c r="Q4434" i="1"/>
  <c r="R4434" i="1" s="1"/>
  <c r="Q4347" i="1"/>
  <c r="R4347" i="1" s="1"/>
  <c r="Q4156" i="1"/>
  <c r="R4156" i="1" s="1"/>
  <c r="Q4093" i="1"/>
  <c r="R4093" i="1" s="1"/>
  <c r="Q4924" i="1"/>
  <c r="R4924" i="1" s="1"/>
  <c r="Q4452" i="1"/>
  <c r="R4452" i="1" s="1"/>
  <c r="Q4417" i="1"/>
  <c r="R4417" i="1" s="1"/>
  <c r="Q4368" i="1"/>
  <c r="R4368" i="1" s="1"/>
  <c r="Q4351" i="1"/>
  <c r="R4351" i="1" s="1"/>
  <c r="Q4337" i="1"/>
  <c r="R4337" i="1" s="1"/>
  <c r="Q4287" i="1"/>
  <c r="R4287" i="1" s="1"/>
  <c r="Q4282" i="1"/>
  <c r="R4282" i="1" s="1"/>
  <c r="Q4165" i="1"/>
  <c r="R4165" i="1" s="1"/>
  <c r="Q4155" i="1"/>
  <c r="R4155" i="1" s="1"/>
  <c r="Q4146" i="1"/>
  <c r="R4146" i="1" s="1"/>
  <c r="Q4123" i="1"/>
  <c r="R4123" i="1" s="1"/>
  <c r="Q4092" i="1"/>
  <c r="R4092" i="1" s="1"/>
  <c r="Q4041" i="1"/>
  <c r="R4041" i="1" s="1"/>
  <c r="Q3998" i="1"/>
  <c r="R3998" i="1" s="1"/>
  <c r="Q3977" i="1"/>
  <c r="R3977" i="1" s="1"/>
  <c r="Q3928" i="1"/>
  <c r="R3928" i="1" s="1"/>
  <c r="Q3906" i="1"/>
  <c r="R3906" i="1" s="1"/>
  <c r="Q3814" i="1"/>
  <c r="R3814" i="1" s="1"/>
  <c r="Q3755" i="1"/>
  <c r="R3755" i="1" s="1"/>
  <c r="Q3650" i="1"/>
  <c r="R3650" i="1" s="1"/>
  <c r="Q3582" i="1"/>
  <c r="R3582" i="1" s="1"/>
  <c r="Q3537" i="1"/>
  <c r="R3537" i="1" s="1"/>
  <c r="Q3468" i="1"/>
  <c r="R3468" i="1" s="1"/>
  <c r="Q3343" i="1"/>
  <c r="R3343" i="1" s="1"/>
  <c r="Q3253" i="1"/>
  <c r="R3253" i="1" s="1"/>
  <c r="Q3196" i="1"/>
  <c r="R3196" i="1" s="1"/>
  <c r="Q74" i="1"/>
  <c r="R74" i="1" s="1"/>
  <c r="Q2249" i="1"/>
  <c r="R2249" i="1" s="1"/>
  <c r="Q1962" i="1"/>
  <c r="R1962" i="1" s="1"/>
  <c r="Q1933" i="1"/>
  <c r="R1933" i="1" s="1"/>
  <c r="Q1915" i="1"/>
  <c r="R1915" i="1" s="1"/>
  <c r="Q1740" i="1"/>
  <c r="R1740" i="1" s="1"/>
  <c r="Q1714" i="1"/>
  <c r="R1714" i="1" s="1"/>
  <c r="Q1696" i="1"/>
  <c r="R1696" i="1" s="1"/>
  <c r="Q1662" i="1"/>
  <c r="R1662" i="1" s="1"/>
  <c r="Q1634" i="1"/>
  <c r="R1634" i="1" s="1"/>
  <c r="Q1582" i="1"/>
  <c r="R1582" i="1" s="1"/>
  <c r="Q1546" i="1"/>
  <c r="R1546" i="1" s="1"/>
  <c r="Q1538" i="1"/>
  <c r="R1538" i="1" s="1"/>
  <c r="Q1529" i="1"/>
  <c r="R1529" i="1" s="1"/>
  <c r="Q1110" i="1"/>
  <c r="R1110" i="1" s="1"/>
  <c r="Q877" i="1"/>
  <c r="R877" i="1" s="1"/>
  <c r="Q700" i="1"/>
  <c r="R700" i="1" s="1"/>
  <c r="Q608" i="1"/>
  <c r="R608" i="1" s="1"/>
  <c r="Q573" i="1"/>
  <c r="R573" i="1" s="1"/>
  <c r="Q537" i="1"/>
  <c r="R537" i="1" s="1"/>
  <c r="Q517" i="1"/>
  <c r="R517" i="1" s="1"/>
  <c r="Q460" i="1"/>
  <c r="R460" i="1" s="1"/>
  <c r="Q443" i="1"/>
  <c r="R443" i="1" s="1"/>
  <c r="Q426" i="1"/>
  <c r="R426" i="1" s="1"/>
  <c r="Q371" i="1"/>
  <c r="R371" i="1" s="1"/>
  <c r="Q332" i="1"/>
  <c r="R332" i="1" s="1"/>
  <c r="Q290" i="1"/>
  <c r="R290" i="1" s="1"/>
  <c r="Q282" i="1"/>
  <c r="R282" i="1" s="1"/>
  <c r="Q277" i="1"/>
  <c r="R277" i="1" s="1"/>
  <c r="Q273" i="1"/>
  <c r="R273" i="1" s="1"/>
  <c r="Q157" i="1"/>
  <c r="R157" i="1" s="1"/>
  <c r="Q4355" i="1"/>
  <c r="R4355" i="1" s="1"/>
  <c r="Q4285" i="1"/>
  <c r="R4285" i="1" s="1"/>
  <c r="Q4926" i="1"/>
  <c r="R4926" i="1" s="1"/>
  <c r="Q4381" i="1"/>
  <c r="R4381" i="1" s="1"/>
  <c r="Q4300" i="1"/>
  <c r="R4300" i="1" s="1"/>
  <c r="Q4166" i="1"/>
  <c r="R4166" i="1" s="1"/>
  <c r="Q4143" i="1"/>
  <c r="R4143" i="1" s="1"/>
  <c r="Q4923" i="1"/>
  <c r="R4923" i="1" s="1"/>
  <c r="Q4451" i="1"/>
  <c r="R4451" i="1" s="1"/>
  <c r="Q4414" i="1"/>
  <c r="R4414" i="1" s="1"/>
  <c r="Q4356" i="1"/>
  <c r="R4356" i="1" s="1"/>
  <c r="Q4350" i="1"/>
  <c r="R4350" i="1" s="1"/>
  <c r="Q4329" i="1"/>
  <c r="R4329" i="1" s="1"/>
  <c r="Q4286" i="1"/>
  <c r="R4286" i="1" s="1"/>
  <c r="Q4232" i="1"/>
  <c r="R4232" i="1" s="1"/>
  <c r="Q4164" i="1"/>
  <c r="R4164" i="1" s="1"/>
  <c r="Q4154" i="1"/>
  <c r="R4154" i="1" s="1"/>
  <c r="Q4145" i="1"/>
  <c r="R4145" i="1" s="1"/>
  <c r="Q4109" i="1"/>
  <c r="R4109" i="1" s="1"/>
  <c r="Q4091" i="1"/>
  <c r="R4091" i="1" s="1"/>
  <c r="Q4040" i="1"/>
  <c r="R4040" i="1" s="1"/>
  <c r="Q3992" i="1"/>
  <c r="R3992" i="1" s="1"/>
  <c r="Q3975" i="1"/>
  <c r="R3975" i="1" s="1"/>
  <c r="Q3914" i="1"/>
  <c r="R3914" i="1" s="1"/>
  <c r="Q3866" i="1"/>
  <c r="R3866" i="1" s="1"/>
  <c r="Q3811" i="1"/>
  <c r="R3811" i="1" s="1"/>
  <c r="Q3754" i="1"/>
  <c r="R3754" i="1" s="1"/>
  <c r="Q3638" i="1"/>
  <c r="R3638" i="1" s="1"/>
  <c r="Q3580" i="1"/>
  <c r="R3580" i="1" s="1"/>
  <c r="Q3530" i="1"/>
  <c r="R3530" i="1" s="1"/>
  <c r="Q3452" i="1"/>
  <c r="R3452" i="1" s="1"/>
  <c r="Q3326" i="1"/>
  <c r="R3326" i="1" s="1"/>
  <c r="Q3252" i="1"/>
  <c r="R3252" i="1" s="1"/>
  <c r="Q3194" i="1"/>
  <c r="R3194" i="1" s="1"/>
  <c r="Q73" i="1"/>
  <c r="R73" i="1" s="1"/>
  <c r="Q2247" i="1"/>
  <c r="R2247" i="1" s="1"/>
  <c r="Q1958" i="1"/>
  <c r="R1958" i="1" s="1"/>
  <c r="Q1936" i="1"/>
  <c r="R1936" i="1" s="1"/>
  <c r="Q1918" i="1"/>
  <c r="R1918" i="1" s="1"/>
  <c r="Q1738" i="1"/>
  <c r="R1738" i="1" s="1"/>
  <c r="Q1713" i="1"/>
  <c r="R1713" i="1" s="1"/>
  <c r="Q1688" i="1"/>
  <c r="R1688" i="1" s="1"/>
  <c r="Q1644" i="1"/>
  <c r="R1644" i="1" s="1"/>
  <c r="Q1614" i="1"/>
  <c r="R1614" i="1" s="1"/>
  <c r="Q1568" i="1"/>
  <c r="R1568" i="1" s="1"/>
  <c r="Q1542" i="1"/>
  <c r="R1542" i="1" s="1"/>
  <c r="Q1536" i="1"/>
  <c r="R1536" i="1" s="1"/>
  <c r="Q1528" i="1"/>
  <c r="R1528" i="1" s="1"/>
  <c r="Q1004" i="1"/>
  <c r="R1004" i="1" s="1"/>
  <c r="Q876" i="1"/>
  <c r="R876" i="1" s="1"/>
  <c r="Q661" i="1"/>
  <c r="R661" i="1" s="1"/>
  <c r="Q584" i="1"/>
  <c r="R584" i="1" s="1"/>
  <c r="Q572" i="1"/>
  <c r="R572" i="1" s="1"/>
  <c r="Q530" i="1"/>
  <c r="R530" i="1" s="1"/>
  <c r="Q449" i="1"/>
  <c r="R449" i="1" s="1"/>
  <c r="Q440" i="1"/>
  <c r="R440" i="1" s="1"/>
  <c r="Q397" i="1"/>
  <c r="R397" i="1" s="1"/>
  <c r="Q369" i="1"/>
  <c r="R369" i="1" s="1"/>
  <c r="Q339" i="1"/>
  <c r="R339" i="1" s="1"/>
  <c r="Q315" i="1"/>
  <c r="R315" i="1" s="1"/>
  <c r="Q287" i="1"/>
  <c r="R287" i="1" s="1"/>
  <c r="Q281" i="1"/>
  <c r="R281" i="1" s="1"/>
  <c r="Q276" i="1"/>
  <c r="R276" i="1" s="1"/>
  <c r="Q259" i="1"/>
  <c r="R259" i="1" s="1"/>
  <c r="Q144" i="1"/>
  <c r="R144" i="1" s="1"/>
  <c r="A1352" i="1" l="1"/>
  <c r="A53" i="1"/>
  <c r="A22" i="1"/>
  <c r="A1146" i="1"/>
  <c r="A22" i="2"/>
  <c r="A2222" i="2"/>
  <c r="A2223" i="2" s="1"/>
  <c r="A1353" i="2"/>
  <c r="A1120" i="2"/>
  <c r="Q1774" i="1"/>
  <c r="R1774" i="1" s="1"/>
  <c r="Q4083" i="1"/>
  <c r="R4083" i="1" s="1"/>
  <c r="Q1951" i="1"/>
  <c r="R1951" i="1" s="1"/>
  <c r="A54" i="1" l="1"/>
  <c r="A1147" i="1"/>
  <c r="A23" i="1"/>
  <c r="A1353" i="1"/>
  <c r="A1354" i="2"/>
  <c r="A1121" i="2"/>
  <c r="A2224" i="2"/>
  <c r="A23" i="2"/>
  <c r="Q1079" i="1"/>
  <c r="R1079" i="1" s="1"/>
  <c r="Q1807" i="1"/>
  <c r="R1807" i="1" s="1"/>
  <c r="A55" i="1" l="1"/>
  <c r="A1354" i="1"/>
  <c r="A1148" i="1"/>
  <c r="A24" i="1"/>
  <c r="A2225" i="2"/>
  <c r="A1123" i="2"/>
  <c r="A1122" i="2"/>
  <c r="A24" i="2"/>
  <c r="A1355" i="2"/>
  <c r="Q4764" i="1"/>
  <c r="R4764" i="1" s="1"/>
  <c r="Q1078" i="1"/>
  <c r="R1078" i="1" s="1"/>
  <c r="A56" i="1" l="1"/>
  <c r="A1149" i="1"/>
  <c r="A25" i="1"/>
  <c r="A1355" i="1"/>
  <c r="A25" i="2"/>
  <c r="A1356" i="2"/>
  <c r="A1125" i="2"/>
  <c r="A2226" i="2"/>
  <c r="Q3852" i="1"/>
  <c r="R3852" i="1" s="1"/>
  <c r="Q1513" i="1"/>
  <c r="R1513" i="1" s="1"/>
  <c r="Q4695" i="1"/>
  <c r="R4695" i="1" s="1"/>
  <c r="Q2128" i="1"/>
  <c r="R2128" i="1" s="1"/>
  <c r="A57" i="1" l="1"/>
  <c r="A1356" i="1"/>
  <c r="A26" i="1"/>
  <c r="A1150" i="1"/>
  <c r="A1126" i="2"/>
  <c r="A2227" i="2"/>
  <c r="A1357" i="2"/>
  <c r="A26" i="2"/>
  <c r="Q3795" i="1"/>
  <c r="R3795" i="1" s="1"/>
  <c r="Q3686" i="1"/>
  <c r="R3686" i="1" s="1"/>
  <c r="Q1075" i="1"/>
  <c r="R1075" i="1" s="1"/>
  <c r="Q3751" i="1"/>
  <c r="R3751" i="1" s="1"/>
  <c r="Q1074" i="1"/>
  <c r="R1074" i="1" s="1"/>
  <c r="Q1076" i="1"/>
  <c r="R1076" i="1" s="1"/>
  <c r="Q1609" i="1"/>
  <c r="R1609" i="1" s="1"/>
  <c r="Q1077" i="1"/>
  <c r="R1077" i="1" s="1"/>
  <c r="A58" i="1" l="1"/>
  <c r="A1152" i="1"/>
  <c r="A27" i="1"/>
  <c r="A1357" i="1"/>
  <c r="A1358" i="2"/>
  <c r="A27" i="2"/>
  <c r="A2228" i="2"/>
  <c r="A1127" i="2"/>
  <c r="Q1070" i="1"/>
  <c r="R1070" i="1" s="1"/>
  <c r="Q1067" i="1"/>
  <c r="R1067" i="1" s="1"/>
  <c r="Q1300" i="1"/>
  <c r="R1300" i="1" s="1"/>
  <c r="Q1068" i="1"/>
  <c r="R1068" i="1" s="1"/>
  <c r="A59" i="1" l="1"/>
  <c r="A29" i="1"/>
  <c r="A1358" i="1"/>
  <c r="A1153" i="1"/>
  <c r="A1152" i="2"/>
  <c r="A2229" i="2"/>
  <c r="A1128" i="2"/>
  <c r="A29" i="2"/>
  <c r="A1359" i="2"/>
  <c r="A2192" i="1"/>
  <c r="Q1474" i="1"/>
  <c r="R1474" i="1" s="1"/>
  <c r="Q2978" i="1"/>
  <c r="R2978" i="1" s="1"/>
  <c r="Q3458" i="1"/>
  <c r="R3458" i="1" s="1"/>
  <c r="Q2213" i="1"/>
  <c r="R2213" i="1" s="1"/>
  <c r="A60" i="1" l="1"/>
  <c r="A2193" i="1"/>
  <c r="A1154" i="1"/>
  <c r="A1359" i="1"/>
  <c r="A30" i="1"/>
  <c r="A30" i="2"/>
  <c r="A2230" i="2"/>
  <c r="A1360" i="2"/>
  <c r="A1129" i="2"/>
  <c r="A1153" i="2"/>
  <c r="Q1454" i="1"/>
  <c r="R1454" i="1" s="1"/>
  <c r="Q210" i="1"/>
  <c r="R210" i="1" s="1"/>
  <c r="A61" i="1" l="1"/>
  <c r="A1155" i="1"/>
  <c r="A31" i="1"/>
  <c r="A1360" i="1"/>
  <c r="A2194" i="1"/>
  <c r="A1130" i="2"/>
  <c r="A2231" i="2"/>
  <c r="A1154" i="2"/>
  <c r="A1361" i="2"/>
  <c r="A31" i="2"/>
  <c r="A32" i="2" s="1"/>
  <c r="A33" i="2" s="1"/>
  <c r="Q919" i="1"/>
  <c r="R919" i="1" s="1"/>
  <c r="Q565" i="1"/>
  <c r="R565" i="1" s="1"/>
  <c r="A62" i="1" l="1"/>
  <c r="A1361" i="1"/>
  <c r="A2195" i="1"/>
  <c r="A35" i="1"/>
  <c r="A32" i="1"/>
  <c r="A1157" i="1"/>
  <c r="A1158" i="1" s="1"/>
  <c r="A1159" i="1" s="1"/>
  <c r="A1362" i="2"/>
  <c r="A2232" i="2"/>
  <c r="A1155" i="2"/>
  <c r="Q566" i="1"/>
  <c r="R566" i="1" s="1"/>
  <c r="Q918" i="1"/>
  <c r="R918" i="1" s="1"/>
  <c r="A63" i="1" l="1"/>
  <c r="A33" i="1"/>
  <c r="A36" i="1"/>
  <c r="A2196" i="1"/>
  <c r="A1362" i="1"/>
  <c r="A1157" i="2"/>
  <c r="A1158" i="2" s="1"/>
  <c r="A1159" i="2" s="1"/>
  <c r="A2233" i="2"/>
  <c r="A1363" i="2"/>
  <c r="Q3525" i="1"/>
  <c r="R3525" i="1" s="1"/>
  <c r="A64" i="1" l="1"/>
  <c r="A1363" i="1"/>
  <c r="A1160" i="1"/>
  <c r="A1161" i="1" s="1"/>
  <c r="A1162" i="1" s="1"/>
  <c r="A1163" i="1" s="1"/>
  <c r="A1164" i="1" s="1"/>
  <c r="A2197" i="1"/>
  <c r="A38" i="1"/>
  <c r="A1364" i="2"/>
  <c r="A2234" i="2"/>
  <c r="Q2853" i="1"/>
  <c r="R2853" i="1" s="1"/>
  <c r="A1165" i="1" l="1"/>
  <c r="A65" i="1"/>
  <c r="A1364" i="1"/>
  <c r="A2198" i="1"/>
  <c r="A39" i="1"/>
  <c r="A1160" i="2"/>
  <c r="A1161" i="2" s="1"/>
  <c r="A1162" i="2" s="1"/>
  <c r="A1163" i="2" s="1"/>
  <c r="A1164" i="2" s="1"/>
  <c r="A2235" i="2"/>
  <c r="A1365" i="2"/>
  <c r="Q2030" i="1"/>
  <c r="R2030" i="1" s="1"/>
  <c r="Q2041" i="1"/>
  <c r="R2041" i="1" s="1"/>
  <c r="Q2044" i="1"/>
  <c r="R2044" i="1" s="1"/>
  <c r="Q2047" i="1"/>
  <c r="R2047" i="1" s="1"/>
  <c r="Q2028" i="1"/>
  <c r="R2028" i="1" s="1"/>
  <c r="A1166" i="1" l="1"/>
  <c r="A1165" i="2"/>
  <c r="A66" i="1"/>
  <c r="A1169" i="1"/>
  <c r="A2199" i="1"/>
  <c r="A40" i="1"/>
  <c r="A1365" i="1"/>
  <c r="A1366" i="2"/>
  <c r="A2236" i="2"/>
  <c r="A35" i="2"/>
  <c r="Q98" i="1"/>
  <c r="R98" i="1" s="1"/>
  <c r="Q813" i="1"/>
  <c r="R813" i="1" s="1"/>
  <c r="Q814" i="1"/>
  <c r="R814" i="1" s="1"/>
  <c r="A1167" i="1" l="1"/>
  <c r="A1168" i="1" s="1"/>
  <c r="A1166" i="2"/>
  <c r="A67" i="1"/>
  <c r="A1366" i="1"/>
  <c r="A41" i="1"/>
  <c r="A2200" i="1"/>
  <c r="A1170" i="1"/>
  <c r="A1171" i="1" s="1"/>
  <c r="A1172" i="1" s="1"/>
  <c r="A2237" i="2"/>
  <c r="A1169" i="2"/>
  <c r="A36" i="2"/>
  <c r="A1367" i="2"/>
  <c r="Q4612" i="1"/>
  <c r="R4612" i="1" s="1"/>
  <c r="Q4620" i="1"/>
  <c r="R4620" i="1" s="1"/>
  <c r="Q1896" i="1"/>
  <c r="R1896" i="1" s="1"/>
  <c r="Q1895" i="1"/>
  <c r="R1895" i="1" s="1"/>
  <c r="Q1060" i="1"/>
  <c r="R1060" i="1" s="1"/>
  <c r="Q1089" i="1"/>
  <c r="R1089" i="1" s="1"/>
  <c r="Q4659" i="1"/>
  <c r="R4659" i="1" s="1"/>
  <c r="Q4658" i="1"/>
  <c r="R4658" i="1" s="1"/>
  <c r="A1167" i="2" l="1"/>
  <c r="A1168" i="2" s="1"/>
  <c r="A68" i="1"/>
  <c r="A42" i="1"/>
  <c r="A2202" i="1"/>
  <c r="A1367" i="1"/>
  <c r="A1368" i="2"/>
  <c r="A1170" i="2"/>
  <c r="A1171" i="2" s="1"/>
  <c r="A1172" i="2" s="1"/>
  <c r="A38" i="2"/>
  <c r="A39" i="2" s="1"/>
  <c r="A2238" i="2"/>
  <c r="Q4608" i="1"/>
  <c r="R4608" i="1" s="1"/>
  <c r="Q733" i="1"/>
  <c r="R733" i="1" s="1"/>
  <c r="Q1054" i="1"/>
  <c r="R1054" i="1" s="1"/>
  <c r="A69" i="1" l="1"/>
  <c r="A2203" i="1"/>
  <c r="A43" i="1"/>
  <c r="A1368" i="1"/>
  <c r="A1173" i="1"/>
  <c r="A2239" i="2"/>
  <c r="A1369" i="2"/>
  <c r="Q740" i="1"/>
  <c r="R740" i="1" s="1"/>
  <c r="Q743" i="1"/>
  <c r="R743" i="1" s="1"/>
  <c r="Q744" i="1"/>
  <c r="R744" i="1" s="1"/>
  <c r="Q265" i="1"/>
  <c r="R265" i="1" s="1"/>
  <c r="Q742" i="1"/>
  <c r="R742" i="1" s="1"/>
  <c r="Q745" i="1"/>
  <c r="R745" i="1" s="1"/>
  <c r="Q4914" i="1"/>
  <c r="R4914" i="1" s="1"/>
  <c r="Q741" i="1"/>
  <c r="R741" i="1" s="1"/>
  <c r="Q1095" i="1"/>
  <c r="R1095" i="1" s="1"/>
  <c r="A70" i="1" l="1"/>
  <c r="A44" i="1"/>
  <c r="A1174" i="1"/>
  <c r="A1369" i="1"/>
  <c r="A2204" i="1"/>
  <c r="A1371" i="2"/>
  <c r="A2240" i="2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1173" i="2"/>
  <c r="Q4911" i="1"/>
  <c r="R4911" i="1" s="1"/>
  <c r="Q2875" i="1"/>
  <c r="R2875" i="1" s="1"/>
  <c r="A71" i="1" l="1"/>
  <c r="A1176" i="1"/>
  <c r="A45" i="1"/>
  <c r="A1371" i="1"/>
  <c r="A2205" i="1"/>
  <c r="A84" i="1"/>
  <c r="A1174" i="2"/>
  <c r="A40" i="2"/>
  <c r="A41" i="2" s="1"/>
  <c r="A1372" i="2"/>
  <c r="Q4892" i="1"/>
  <c r="R4892" i="1" s="1"/>
  <c r="A72" i="1" l="1"/>
  <c r="A2206" i="1"/>
  <c r="A85" i="1"/>
  <c r="A1372" i="1"/>
  <c r="A1177" i="1"/>
  <c r="A1373" i="2"/>
  <c r="A1176" i="2"/>
  <c r="Q1986" i="1"/>
  <c r="R1986" i="1" s="1"/>
  <c r="A73" i="1" l="1"/>
  <c r="A1178" i="1"/>
  <c r="A86" i="1"/>
  <c r="A1373" i="1"/>
  <c r="A2207" i="1"/>
  <c r="A1374" i="2"/>
  <c r="A1177" i="2"/>
  <c r="Q1037" i="1"/>
  <c r="R1037" i="1" s="1"/>
  <c r="Q4799" i="1"/>
  <c r="R4799" i="1" s="1"/>
  <c r="A74" i="1" l="1"/>
  <c r="A87" i="1"/>
  <c r="A2208" i="1"/>
  <c r="A1374" i="1"/>
  <c r="A1179" i="1"/>
  <c r="A1178" i="2"/>
  <c r="A42" i="2"/>
  <c r="A1375" i="2"/>
  <c r="Q1025" i="1"/>
  <c r="R1025" i="1" s="1"/>
  <c r="Q1044" i="1"/>
  <c r="R1044" i="1" s="1"/>
  <c r="Q1042" i="1"/>
  <c r="R1042" i="1" s="1"/>
  <c r="Q1034" i="1"/>
  <c r="R1034" i="1" s="1"/>
  <c r="Q1985" i="1"/>
  <c r="R1985" i="1" s="1"/>
  <c r="A75" i="1" l="1"/>
  <c r="A1180" i="1"/>
  <c r="A2209" i="1"/>
  <c r="A1375" i="1"/>
  <c r="A88" i="1"/>
  <c r="A1376" i="2"/>
  <c r="A43" i="2"/>
  <c r="A1179" i="2"/>
  <c r="Q683" i="1"/>
  <c r="R683" i="1" s="1"/>
  <c r="Q1036" i="1"/>
  <c r="R1036" i="1" s="1"/>
  <c r="Q1039" i="1"/>
  <c r="R1039" i="1" s="1"/>
  <c r="A76" i="1" l="1"/>
  <c r="A2210" i="1"/>
  <c r="A89" i="1"/>
  <c r="A1376" i="1"/>
  <c r="A1181" i="1"/>
  <c r="A1377" i="2"/>
  <c r="A1180" i="2"/>
  <c r="A44" i="2"/>
  <c r="Q1030" i="1"/>
  <c r="R1030" i="1" s="1"/>
  <c r="A77" i="1" l="1"/>
  <c r="A90" i="1"/>
  <c r="A1182" i="1"/>
  <c r="A1377" i="1"/>
  <c r="A2213" i="1"/>
  <c r="A1181" i="2"/>
  <c r="A45" i="2"/>
  <c r="A1378" i="2"/>
  <c r="Q4408" i="1"/>
  <c r="R4408" i="1" s="1"/>
  <c r="A78" i="1" l="1"/>
  <c r="A2214" i="1"/>
  <c r="A1183" i="1"/>
  <c r="A1378" i="1"/>
  <c r="A91" i="1"/>
  <c r="A1182" i="2"/>
  <c r="A1379" i="2"/>
  <c r="A47" i="2"/>
  <c r="Q3202" i="1"/>
  <c r="R3202" i="1" s="1"/>
  <c r="Q3204" i="1"/>
  <c r="R3204" i="1" s="1"/>
  <c r="Q2162" i="1"/>
  <c r="R2162" i="1" s="1"/>
  <c r="A79" i="1" l="1"/>
  <c r="A1184" i="1"/>
  <c r="A2215" i="1"/>
  <c r="A92" i="1"/>
  <c r="A1379" i="1"/>
  <c r="A1380" i="2"/>
  <c r="A48" i="2"/>
  <c r="A1183" i="2"/>
  <c r="Q3853" i="1"/>
  <c r="R3853" i="1" s="1"/>
  <c r="A80" i="1" l="1"/>
  <c r="A2216" i="1"/>
  <c r="A1380" i="1"/>
  <c r="A94" i="1"/>
  <c r="A1185" i="1"/>
  <c r="A1184" i="2"/>
  <c r="A49" i="2"/>
  <c r="A1381" i="2"/>
  <c r="Q3363" i="1"/>
  <c r="R3363" i="1" s="1"/>
  <c r="A81" i="1" l="1"/>
  <c r="A1186" i="1"/>
  <c r="A2217" i="1"/>
  <c r="A1381" i="1"/>
  <c r="A95" i="1"/>
  <c r="A1185" i="2"/>
  <c r="A1382" i="2"/>
  <c r="A50" i="2"/>
  <c r="Q1463" i="1"/>
  <c r="R1463" i="1" s="1"/>
  <c r="Q462" i="1"/>
  <c r="R462" i="1" s="1"/>
  <c r="Q2149" i="1"/>
  <c r="R2149" i="1" s="1"/>
  <c r="Q5115" i="1"/>
  <c r="R5115" i="1" s="1"/>
  <c r="A82" i="1" l="1"/>
  <c r="A2218" i="1"/>
  <c r="A96" i="1"/>
  <c r="A1382" i="1"/>
  <c r="A1187" i="1"/>
  <c r="A1383" i="2"/>
  <c r="A51" i="2"/>
  <c r="A52" i="2" s="1"/>
  <c r="A1186" i="2"/>
  <c r="Q5045" i="1"/>
  <c r="R5045" i="1" s="1"/>
  <c r="A97" i="1" l="1"/>
  <c r="A1188" i="1"/>
  <c r="A2219" i="1"/>
  <c r="A1383" i="1"/>
  <c r="A53" i="2"/>
  <c r="A1187" i="2"/>
  <c r="A1384" i="2"/>
  <c r="Q4989" i="1"/>
  <c r="R4989" i="1" s="1"/>
  <c r="Q4890" i="1"/>
  <c r="R4890" i="1" s="1"/>
  <c r="Q4901" i="1"/>
  <c r="R4901" i="1" s="1"/>
  <c r="A1384" i="1" l="1"/>
  <c r="A1189" i="1"/>
  <c r="A2220" i="1"/>
  <c r="A98" i="1"/>
  <c r="A99" i="1" s="1"/>
  <c r="A1385" i="2"/>
  <c r="A54" i="2"/>
  <c r="A1188" i="2"/>
  <c r="Q4894" i="1"/>
  <c r="R4894" i="1" s="1"/>
  <c r="Q4920" i="1"/>
  <c r="R4920" i="1" s="1"/>
  <c r="Q4927" i="1"/>
  <c r="R4927" i="1" s="1"/>
  <c r="A1190" i="1" l="1"/>
  <c r="A2221" i="1"/>
  <c r="A100" i="1"/>
  <c r="A1385" i="1"/>
  <c r="A1386" i="2"/>
  <c r="A1189" i="2"/>
  <c r="A55" i="2"/>
  <c r="Q2027" i="1"/>
  <c r="R2027" i="1" s="1"/>
  <c r="Q2063" i="1"/>
  <c r="R2063" i="1" s="1"/>
  <c r="Q1417" i="1"/>
  <c r="R1417" i="1" s="1"/>
  <c r="Q4893" i="1"/>
  <c r="R4893" i="1" s="1"/>
  <c r="Q2042" i="1"/>
  <c r="R2042" i="1" s="1"/>
  <c r="Q2046" i="1"/>
  <c r="R2046" i="1" s="1"/>
  <c r="Q2045" i="1"/>
  <c r="R2045" i="1" s="1"/>
  <c r="Q935" i="1"/>
  <c r="R935" i="1" s="1"/>
  <c r="Q2029" i="1"/>
  <c r="R2029" i="1" s="1"/>
  <c r="Q4886" i="1"/>
  <c r="R4886" i="1" s="1"/>
  <c r="Q981" i="1"/>
  <c r="R981" i="1" s="1"/>
  <c r="Q4889" i="1"/>
  <c r="R4889" i="1" s="1"/>
  <c r="A2222" i="1" l="1"/>
  <c r="A1386" i="1"/>
  <c r="A101" i="1"/>
  <c r="A1191" i="1"/>
  <c r="A1190" i="2"/>
  <c r="A56" i="2"/>
  <c r="A1387" i="2"/>
  <c r="Q3135" i="1"/>
  <c r="R3135" i="1" s="1"/>
  <c r="Q3084" i="1"/>
  <c r="R3084" i="1" s="1"/>
  <c r="Q3127" i="1"/>
  <c r="R3127" i="1" s="1"/>
  <c r="Q3067" i="1"/>
  <c r="R3067" i="1" s="1"/>
  <c r="Q3140" i="1"/>
  <c r="R3140" i="1" s="1"/>
  <c r="Q3080" i="1"/>
  <c r="R3080" i="1" s="1"/>
  <c r="Q3068" i="1"/>
  <c r="R3068" i="1" s="1"/>
  <c r="Q3129" i="1"/>
  <c r="R3129" i="1" s="1"/>
  <c r="Q3120" i="1"/>
  <c r="R3120" i="1" s="1"/>
  <c r="Q3069" i="1"/>
  <c r="R3069" i="1" s="1"/>
  <c r="Q3105" i="1"/>
  <c r="R3105" i="1" s="1"/>
  <c r="Q3137" i="1"/>
  <c r="R3137" i="1" s="1"/>
  <c r="Q3128" i="1"/>
  <c r="R3128" i="1" s="1"/>
  <c r="Q3094" i="1"/>
  <c r="R3094" i="1" s="1"/>
  <c r="Q3081" i="1"/>
  <c r="R3081" i="1" s="1"/>
  <c r="Q3072" i="1"/>
  <c r="R3072" i="1" s="1"/>
  <c r="Q2024" i="1"/>
  <c r="R2024" i="1" s="1"/>
  <c r="A1192" i="1" l="1"/>
  <c r="A1387" i="1"/>
  <c r="A2223" i="1"/>
  <c r="A102" i="1"/>
  <c r="A1388" i="2"/>
  <c r="A1191" i="2"/>
  <c r="A57" i="2"/>
  <c r="Q3118" i="1"/>
  <c r="R3118" i="1" s="1"/>
  <c r="Q3117" i="1"/>
  <c r="R3117" i="1" s="1"/>
  <c r="Q3109" i="1"/>
  <c r="R3109" i="1" s="1"/>
  <c r="Q3111" i="1"/>
  <c r="R3111" i="1" s="1"/>
  <c r="Q3115" i="1"/>
  <c r="R3115" i="1" s="1"/>
  <c r="Q3113" i="1"/>
  <c r="R3113" i="1" s="1"/>
  <c r="Q3134" i="1"/>
  <c r="R3134" i="1" s="1"/>
  <c r="Q3114" i="1"/>
  <c r="R3114" i="1" s="1"/>
  <c r="A103" i="1" l="1"/>
  <c r="A1388" i="1"/>
  <c r="A2224" i="1"/>
  <c r="A1193" i="1"/>
  <c r="A1192" i="2"/>
  <c r="A58" i="2"/>
  <c r="A1389" i="2"/>
  <c r="Q3139" i="1"/>
  <c r="R3139" i="1" s="1"/>
  <c r="Q1811" i="1"/>
  <c r="R1811" i="1" s="1"/>
  <c r="Q3095" i="1"/>
  <c r="R3095" i="1" s="1"/>
  <c r="Q3093" i="1"/>
  <c r="R3093" i="1" s="1"/>
  <c r="Q3097" i="1"/>
  <c r="R3097" i="1" s="1"/>
  <c r="Q3138" i="1"/>
  <c r="R3138" i="1" s="1"/>
  <c r="A1194" i="1" l="1"/>
  <c r="A1389" i="1"/>
  <c r="A2225" i="1"/>
  <c r="A104" i="1"/>
  <c r="A1390" i="2"/>
  <c r="A1193" i="2"/>
  <c r="A59" i="2"/>
  <c r="A60" i="2" s="1"/>
  <c r="Q1100" i="1"/>
  <c r="R1100" i="1" s="1"/>
  <c r="A1390" i="1" l="1"/>
  <c r="A2226" i="1"/>
  <c r="A105" i="1"/>
  <c r="A1195" i="1"/>
  <c r="A1194" i="2"/>
  <c r="A61" i="2"/>
  <c r="A1391" i="2"/>
  <c r="Q1793" i="1"/>
  <c r="R1793" i="1" s="1"/>
  <c r="Q243" i="1"/>
  <c r="R243" i="1" s="1"/>
  <c r="A2227" i="1" l="1"/>
  <c r="A1196" i="1"/>
  <c r="A106" i="1"/>
  <c r="A1391" i="1"/>
  <c r="A1392" i="2"/>
  <c r="A1195" i="2"/>
  <c r="A62" i="2"/>
  <c r="Q4283" i="1"/>
  <c r="R4283" i="1" s="1"/>
  <c r="Q599" i="1"/>
  <c r="R599" i="1" s="1"/>
  <c r="Q1452" i="1"/>
  <c r="R1452" i="1" s="1"/>
  <c r="Q610" i="1"/>
  <c r="R610" i="1" s="1"/>
  <c r="Q3466" i="1"/>
  <c r="R3466" i="1" s="1"/>
  <c r="A1392" i="1" l="1"/>
  <c r="A1197" i="1"/>
  <c r="A2228" i="1"/>
  <c r="A107" i="1"/>
  <c r="A1196" i="2"/>
  <c r="A63" i="2"/>
  <c r="A1393" i="2"/>
  <c r="Q249" i="1"/>
  <c r="R249" i="1" s="1"/>
  <c r="Q958" i="1"/>
  <c r="R958" i="1" s="1"/>
  <c r="Q1442" i="1"/>
  <c r="R1442" i="1" s="1"/>
  <c r="Q647" i="1"/>
  <c r="R647" i="1" s="1"/>
  <c r="A1198" i="1" l="1"/>
  <c r="A2229" i="1"/>
  <c r="A109" i="1"/>
  <c r="A1393" i="1"/>
  <c r="A1394" i="2"/>
  <c r="A1197" i="2"/>
  <c r="A64" i="2"/>
  <c r="Q3269" i="1"/>
  <c r="R3269" i="1" s="1"/>
  <c r="Q2293" i="1"/>
  <c r="R2293" i="1" s="1"/>
  <c r="Q4888" i="1"/>
  <c r="R4888" i="1" s="1"/>
  <c r="A2230" i="1" l="1"/>
  <c r="A1394" i="1"/>
  <c r="A110" i="1"/>
  <c r="A1199" i="1"/>
  <c r="A1198" i="2"/>
  <c r="A65" i="2"/>
  <c r="A1395" i="2"/>
  <c r="Q3018" i="1"/>
  <c r="R3018" i="1" s="1"/>
  <c r="Q244" i="1"/>
  <c r="R244" i="1" s="1"/>
  <c r="Q3099" i="1"/>
  <c r="R3099" i="1" s="1"/>
  <c r="Q3098" i="1"/>
  <c r="R3098" i="1" s="1"/>
  <c r="A1395" i="1" l="1"/>
  <c r="A2231" i="1"/>
  <c r="A1200" i="1"/>
  <c r="A111" i="1"/>
  <c r="A1396" i="2"/>
  <c r="A66" i="2"/>
  <c r="A1199" i="2"/>
  <c r="Q3017" i="1"/>
  <c r="R3017" i="1" s="1"/>
  <c r="A2232" i="1" l="1"/>
  <c r="A112" i="1"/>
  <c r="A1201" i="1"/>
  <c r="A1396" i="1"/>
  <c r="A1200" i="2"/>
  <c r="A67" i="2"/>
  <c r="A1397" i="2"/>
  <c r="Q1379" i="1"/>
  <c r="R1379" i="1" s="1"/>
  <c r="Q3023" i="1"/>
  <c r="R3023" i="1" s="1"/>
  <c r="Q1371" i="1"/>
  <c r="R1371" i="1" s="1"/>
  <c r="A1397" i="1" l="1"/>
  <c r="A113" i="1"/>
  <c r="A2233" i="1"/>
  <c r="A1202" i="1"/>
  <c r="A1201" i="2"/>
  <c r="A1398" i="2"/>
  <c r="A68" i="2"/>
  <c r="Q1364" i="1"/>
  <c r="R1364" i="1" s="1"/>
  <c r="Q186" i="1"/>
  <c r="R186" i="1" s="1"/>
  <c r="Q1361" i="1"/>
  <c r="R1361" i="1" s="1"/>
  <c r="Q2973" i="1"/>
  <c r="R2973" i="1" s="1"/>
  <c r="A114" i="1" l="1"/>
  <c r="A2234" i="1"/>
  <c r="A1203" i="1"/>
  <c r="A1398" i="1"/>
  <c r="A1399" i="2"/>
  <c r="A1400" i="2" s="1"/>
  <c r="A1401" i="2" s="1"/>
  <c r="A1402" i="2" s="1"/>
  <c r="A1403" i="2" s="1"/>
  <c r="A69" i="2"/>
  <c r="A1202" i="2"/>
  <c r="Q1351" i="1"/>
  <c r="R1351" i="1" s="1"/>
  <c r="Q2976" i="1"/>
  <c r="R2976" i="1" s="1"/>
  <c r="Q2919" i="1"/>
  <c r="R2919" i="1" s="1"/>
  <c r="Q2987" i="1"/>
  <c r="R2987" i="1" s="1"/>
  <c r="Q2974" i="1"/>
  <c r="R2974" i="1" s="1"/>
  <c r="Q165" i="1"/>
  <c r="R165" i="1" s="1"/>
  <c r="Q2913" i="1"/>
  <c r="R2913" i="1" s="1"/>
  <c r="A2235" i="1" l="1"/>
  <c r="A1399" i="1"/>
  <c r="A1400" i="1" s="1"/>
  <c r="A1401" i="1" s="1"/>
  <c r="A1402" i="1" s="1"/>
  <c r="A1403" i="1" s="1"/>
  <c r="A1204" i="1"/>
  <c r="A115" i="1"/>
  <c r="A1203" i="2"/>
  <c r="A70" i="2"/>
  <c r="Q164" i="1"/>
  <c r="R164" i="1" s="1"/>
  <c r="Q2881" i="1"/>
  <c r="R2881" i="1" s="1"/>
  <c r="Q2959" i="1"/>
  <c r="R2959" i="1" s="1"/>
  <c r="Q2971" i="1"/>
  <c r="R2971" i="1" s="1"/>
  <c r="A116" i="1" l="1"/>
  <c r="A2236" i="1"/>
  <c r="A1205" i="1"/>
  <c r="A71" i="2"/>
  <c r="A1204" i="2"/>
  <c r="Q2884" i="1"/>
  <c r="R2884" i="1" s="1"/>
  <c r="Q2916" i="1"/>
  <c r="R2916" i="1" s="1"/>
  <c r="Q2885" i="1"/>
  <c r="R2885" i="1" s="1"/>
  <c r="Q2893" i="1"/>
  <c r="R2893" i="1" s="1"/>
  <c r="A1206" i="1" l="1"/>
  <c r="A2237" i="1"/>
  <c r="A117" i="1"/>
  <c r="A1205" i="2"/>
  <c r="A72" i="2"/>
  <c r="Q2874" i="1"/>
  <c r="R2874" i="1" s="1"/>
  <c r="Q2895" i="1"/>
  <c r="R2895" i="1" s="1"/>
  <c r="Q2876" i="1"/>
  <c r="R2876" i="1" s="1"/>
  <c r="A118" i="1" l="1"/>
  <c r="A2238" i="1"/>
  <c r="A1207" i="1"/>
  <c r="A1206" i="2"/>
  <c r="A73" i="2"/>
  <c r="Q2909" i="1"/>
  <c r="R2909" i="1" s="1"/>
  <c r="Q2880" i="1"/>
  <c r="R2880" i="1" s="1"/>
  <c r="Q159" i="1"/>
  <c r="R159" i="1" s="1"/>
  <c r="A1209" i="1" l="1"/>
  <c r="A2239" i="1"/>
  <c r="A119" i="1"/>
  <c r="A74" i="2"/>
  <c r="A1207" i="2"/>
  <c r="Q2873" i="1"/>
  <c r="R2873" i="1" s="1"/>
  <c r="Q2860" i="1"/>
  <c r="R2860" i="1" s="1"/>
  <c r="A2240" i="1" l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120" i="1"/>
  <c r="A1210" i="1"/>
  <c r="A1209" i="2"/>
  <c r="A75" i="2"/>
  <c r="Q2878" i="1"/>
  <c r="R2878" i="1" s="1"/>
  <c r="Q2950" i="1"/>
  <c r="R2950" i="1" s="1"/>
  <c r="Q2858" i="1"/>
  <c r="R2858" i="1" s="1"/>
  <c r="A1211" i="1" l="1"/>
  <c r="A121" i="1"/>
  <c r="A1405" i="2"/>
  <c r="A76" i="2"/>
  <c r="A1210" i="2"/>
  <c r="Q2955" i="1"/>
  <c r="R2955" i="1" s="1"/>
  <c r="Q2882" i="1"/>
  <c r="R2882" i="1" s="1"/>
  <c r="Q2883" i="1"/>
  <c r="R2883" i="1" s="1"/>
  <c r="Q1303" i="1"/>
  <c r="R1303" i="1" s="1"/>
  <c r="Q2927" i="1"/>
  <c r="R2927" i="1" s="1"/>
  <c r="Q2861" i="1"/>
  <c r="R2861" i="1" s="1"/>
  <c r="Q1304" i="1"/>
  <c r="R1304" i="1" s="1"/>
  <c r="Q154" i="1"/>
  <c r="R154" i="1" s="1"/>
  <c r="Q2956" i="1"/>
  <c r="R2956" i="1" s="1"/>
  <c r="Q2871" i="1"/>
  <c r="R2871" i="1" s="1"/>
  <c r="Q2857" i="1"/>
  <c r="R2857" i="1" s="1"/>
  <c r="A1405" i="1" l="1"/>
  <c r="A1212" i="1"/>
  <c r="A122" i="1"/>
  <c r="A1211" i="2"/>
  <c r="A77" i="2"/>
  <c r="A1406" i="2"/>
  <c r="Q1305" i="1"/>
  <c r="R1305" i="1" s="1"/>
  <c r="Q4360" i="1"/>
  <c r="R4360" i="1" s="1"/>
  <c r="Q2872" i="1"/>
  <c r="R2872" i="1" s="1"/>
  <c r="A123" i="1" l="1"/>
  <c r="A1213" i="1"/>
  <c r="A1406" i="1"/>
  <c r="A1407" i="2"/>
  <c r="A78" i="2"/>
  <c r="A1212" i="2"/>
  <c r="Q1142" i="1"/>
  <c r="R1142" i="1" s="1"/>
  <c r="Q4280" i="1"/>
  <c r="R4280" i="1" s="1"/>
  <c r="A1407" i="1" l="1"/>
  <c r="A1214" i="1"/>
  <c r="A124" i="1"/>
  <c r="A1213" i="2"/>
  <c r="A1408" i="2"/>
  <c r="A79" i="2"/>
  <c r="Q629" i="1"/>
  <c r="R629" i="1" s="1"/>
  <c r="Q75" i="1"/>
  <c r="R75" i="1" s="1"/>
  <c r="Q2001" i="1"/>
  <c r="R2001" i="1" s="1"/>
  <c r="Q5131" i="1"/>
  <c r="R5131" i="1" s="1"/>
  <c r="A1408" i="1" l="1"/>
  <c r="A125" i="1"/>
  <c r="A126" i="1" s="1"/>
  <c r="A1215" i="1"/>
  <c r="A1409" i="2"/>
  <c r="A80" i="2"/>
  <c r="A1214" i="2"/>
  <c r="Q748" i="1"/>
  <c r="R748" i="1" s="1"/>
  <c r="A1216" i="1" l="1"/>
  <c r="A127" i="1"/>
  <c r="A1409" i="1"/>
  <c r="A1410" i="2"/>
  <c r="A1215" i="2"/>
  <c r="A81" i="2"/>
  <c r="Q1783" i="1"/>
  <c r="R1783" i="1" s="1"/>
  <c r="A1410" i="1" l="1"/>
  <c r="A1217" i="1"/>
  <c r="A128" i="1"/>
  <c r="A1216" i="2"/>
  <c r="A2280" i="2"/>
  <c r="A82" i="2"/>
  <c r="A1411" i="2"/>
  <c r="Q1016" i="1"/>
  <c r="R1016" i="1" s="1"/>
  <c r="A129" i="1" l="1"/>
  <c r="A130" i="1" s="1"/>
  <c r="A131" i="1" s="1"/>
  <c r="A132" i="1" s="1"/>
  <c r="A133" i="1" s="1"/>
  <c r="A134" i="1" s="1"/>
  <c r="A135" i="1" s="1"/>
  <c r="A1218" i="1"/>
  <c r="A1411" i="1"/>
  <c r="A2281" i="2"/>
  <c r="A1412" i="2"/>
  <c r="A84" i="2"/>
  <c r="A1217" i="2"/>
  <c r="Q607" i="1"/>
  <c r="R607" i="1" s="1"/>
  <c r="Q989" i="1"/>
  <c r="R989" i="1" s="1"/>
  <c r="Q1902" i="1"/>
  <c r="R1902" i="1" s="1"/>
  <c r="A1412" i="1" l="1"/>
  <c r="A1219" i="1"/>
  <c r="A1218" i="2"/>
  <c r="A1413" i="2"/>
  <c r="A85" i="2"/>
  <c r="A2283" i="2"/>
  <c r="Q2092" i="1"/>
  <c r="R2092" i="1" s="1"/>
  <c r="A1220" i="1" l="1"/>
  <c r="A1413" i="1"/>
  <c r="A1414" i="2"/>
  <c r="A2284" i="2"/>
  <c r="A86" i="2"/>
  <c r="A1219" i="2"/>
  <c r="Q788" i="1"/>
  <c r="R788" i="1" s="1"/>
  <c r="Q4696" i="1"/>
  <c r="R4696" i="1" s="1"/>
  <c r="Q792" i="1"/>
  <c r="R792" i="1" s="1"/>
  <c r="Q789" i="1"/>
  <c r="R789" i="1" s="1"/>
  <c r="Q791" i="1"/>
  <c r="R791" i="1" s="1"/>
  <c r="Q3573" i="1"/>
  <c r="R3573" i="1" s="1"/>
  <c r="A136" i="1" l="1"/>
  <c r="A1414" i="1"/>
  <c r="A1221" i="1"/>
  <c r="A1220" i="2"/>
  <c r="A2285" i="2"/>
  <c r="A1416" i="2"/>
  <c r="A1415" i="2"/>
  <c r="A87" i="2"/>
  <c r="Q1501" i="1"/>
  <c r="R1501" i="1" s="1"/>
  <c r="Q3581" i="1"/>
  <c r="R3581" i="1" s="1"/>
  <c r="Q787" i="1"/>
  <c r="R787" i="1" s="1"/>
  <c r="Q747" i="1"/>
  <c r="R747" i="1" s="1"/>
  <c r="A1416" i="1" l="1"/>
  <c r="A1415" i="1"/>
  <c r="A1222" i="1"/>
  <c r="A137" i="1"/>
  <c r="A88" i="2"/>
  <c r="A2286" i="2"/>
  <c r="A1417" i="2"/>
  <c r="A1221" i="2"/>
  <c r="Q3376" i="1"/>
  <c r="R3376" i="1" s="1"/>
  <c r="Q3250" i="1"/>
  <c r="R3250" i="1" s="1"/>
  <c r="Q3381" i="1"/>
  <c r="R3381" i="1" s="1"/>
  <c r="A1223" i="1" l="1"/>
  <c r="A138" i="1"/>
  <c r="A1417" i="1"/>
  <c r="A2287" i="2"/>
  <c r="A1222" i="2"/>
  <c r="A1418" i="2"/>
  <c r="A89" i="2"/>
  <c r="Q302" i="1"/>
  <c r="R302" i="1" s="1"/>
  <c r="A140" i="1" l="1"/>
  <c r="A1418" i="1"/>
  <c r="A1224" i="1"/>
  <c r="A1223" i="2"/>
  <c r="A90" i="2"/>
  <c r="A1419" i="2"/>
  <c r="A2288" i="2"/>
  <c r="Q298" i="1"/>
  <c r="R298" i="1" s="1"/>
  <c r="A1419" i="1" l="1"/>
  <c r="A1225" i="1"/>
  <c r="A141" i="1"/>
  <c r="A91" i="2"/>
  <c r="A2289" i="2"/>
  <c r="A1420" i="2"/>
  <c r="A1224" i="2"/>
  <c r="Q3193" i="1"/>
  <c r="R3193" i="1" s="1"/>
  <c r="Q3240" i="1"/>
  <c r="R3240" i="1" s="1"/>
  <c r="A1226" i="1" l="1"/>
  <c r="A143" i="1"/>
  <c r="A144" i="1" s="1"/>
  <c r="A1420" i="1"/>
  <c r="A1225" i="2"/>
  <c r="A1421" i="2"/>
  <c r="A92" i="2"/>
  <c r="Q1439" i="1"/>
  <c r="R1439" i="1" s="1"/>
  <c r="A145" i="1" l="1"/>
  <c r="A1421" i="1"/>
  <c r="A1227" i="1"/>
  <c r="A94" i="2"/>
  <c r="A1226" i="2"/>
  <c r="A1422" i="2"/>
  <c r="Q895" i="1"/>
  <c r="R895" i="1" s="1"/>
  <c r="Q897" i="1"/>
  <c r="R897" i="1" s="1"/>
  <c r="Q894" i="1"/>
  <c r="R894" i="1" s="1"/>
  <c r="A1422" i="1" l="1"/>
  <c r="A1228" i="1"/>
  <c r="A146" i="1"/>
  <c r="A2295" i="2"/>
  <c r="A1227" i="2"/>
  <c r="A1423" i="2"/>
  <c r="A95" i="2"/>
  <c r="Q882" i="1"/>
  <c r="R882" i="1" s="1"/>
  <c r="Q1433" i="1"/>
  <c r="R1433" i="1" s="1"/>
  <c r="A1229" i="1" l="1"/>
  <c r="A147" i="1"/>
  <c r="A1423" i="1"/>
  <c r="A1228" i="2"/>
  <c r="A1424" i="2"/>
  <c r="A96" i="2"/>
  <c r="A2296" i="2"/>
  <c r="Q856" i="1"/>
  <c r="R856" i="1" s="1"/>
  <c r="A148" i="1" l="1"/>
  <c r="A1424" i="1"/>
  <c r="A1230" i="1"/>
  <c r="A1425" i="2"/>
  <c r="A2297" i="2"/>
  <c r="A97" i="2"/>
  <c r="A1229" i="2"/>
  <c r="Q849" i="1"/>
  <c r="R849" i="1" s="1"/>
  <c r="Q850" i="1"/>
  <c r="R850" i="1" s="1"/>
  <c r="Q846" i="1"/>
  <c r="R846" i="1" s="1"/>
  <c r="Q847" i="1"/>
  <c r="R847" i="1" s="1"/>
  <c r="A1425" i="1" l="1"/>
  <c r="A1231" i="1"/>
  <c r="A149" i="1"/>
  <c r="A2298" i="2"/>
  <c r="A1230" i="2"/>
  <c r="A98" i="2"/>
  <c r="A1426" i="2"/>
  <c r="A1427" i="2" s="1"/>
  <c r="Q848" i="1"/>
  <c r="R848" i="1" s="1"/>
  <c r="A1426" i="1" l="1"/>
  <c r="A1232" i="1"/>
  <c r="A150" i="1"/>
  <c r="A1428" i="2"/>
  <c r="A1231" i="2"/>
  <c r="A99" i="2"/>
  <c r="A2299" i="2"/>
  <c r="Q845" i="1"/>
  <c r="R845" i="1" s="1"/>
  <c r="A1233" i="1" l="1"/>
  <c r="A151" i="1"/>
  <c r="A1427" i="1"/>
  <c r="A2280" i="1"/>
  <c r="A1232" i="2"/>
  <c r="A100" i="2"/>
  <c r="A1429" i="2"/>
  <c r="Q853" i="1"/>
  <c r="R853" i="1" s="1"/>
  <c r="Q855" i="1"/>
  <c r="R855" i="1" s="1"/>
  <c r="A152" i="1" l="1"/>
  <c r="A1428" i="1"/>
  <c r="A1235" i="1"/>
  <c r="A2281" i="1"/>
  <c r="A1430" i="2"/>
  <c r="A1233" i="2"/>
  <c r="A101" i="2"/>
  <c r="A2300" i="2"/>
  <c r="Q1971" i="1"/>
  <c r="R1971" i="1" s="1"/>
  <c r="Q854" i="1"/>
  <c r="R854" i="1" s="1"/>
  <c r="Q852" i="1"/>
  <c r="R852" i="1" s="1"/>
  <c r="P844" i="1"/>
  <c r="A1429" i="1" l="1"/>
  <c r="A1236" i="1"/>
  <c r="A153" i="1"/>
  <c r="A2283" i="1"/>
  <c r="A2301" i="2"/>
  <c r="A1235" i="2"/>
  <c r="A102" i="2"/>
  <c r="A1431" i="2"/>
  <c r="Q851" i="1"/>
  <c r="R851" i="1" s="1"/>
  <c r="L844" i="1"/>
  <c r="A1237" i="1" l="1"/>
  <c r="A1238" i="1" s="1"/>
  <c r="A1430" i="1"/>
  <c r="A154" i="1"/>
  <c r="A2284" i="1"/>
  <c r="A1236" i="2"/>
  <c r="A1433" i="2"/>
  <c r="A1434" i="2" s="1"/>
  <c r="A1435" i="2" s="1"/>
  <c r="A103" i="2"/>
  <c r="A2302" i="2"/>
  <c r="Q4235" i="1"/>
  <c r="R4235" i="1" s="1"/>
  <c r="A1239" i="1" l="1"/>
  <c r="A1431" i="1"/>
  <c r="A155" i="1"/>
  <c r="A2285" i="1"/>
  <c r="A2303" i="2"/>
  <c r="A104" i="2"/>
  <c r="A1237" i="2"/>
  <c r="Q137" i="1"/>
  <c r="R137" i="1" s="1"/>
  <c r="Q136" i="1"/>
  <c r="R136" i="1" s="1"/>
  <c r="Q122" i="1"/>
  <c r="R122" i="1" s="1"/>
  <c r="Q138" i="1"/>
  <c r="R138" i="1" s="1"/>
  <c r="Q1206" i="1"/>
  <c r="R1206" i="1" s="1"/>
  <c r="A156" i="1" l="1"/>
  <c r="A157" i="1" s="1"/>
  <c r="A1240" i="1"/>
  <c r="A1433" i="1"/>
  <c r="A2286" i="1"/>
  <c r="A1238" i="2"/>
  <c r="A1436" i="2"/>
  <c r="A105" i="2"/>
  <c r="A2304" i="2"/>
  <c r="Q1207" i="1"/>
  <c r="R1207" i="1" s="1"/>
  <c r="Q135" i="1"/>
  <c r="R135" i="1" s="1"/>
  <c r="Q1205" i="1"/>
  <c r="R1205" i="1" s="1"/>
  <c r="Q121" i="1"/>
  <c r="R121" i="1" s="1"/>
  <c r="A1241" i="1" l="1"/>
  <c r="A1434" i="1"/>
  <c r="A158" i="1"/>
  <c r="A2287" i="1"/>
  <c r="A1437" i="2"/>
  <c r="A2305" i="2"/>
  <c r="A106" i="2"/>
  <c r="A1239" i="2"/>
  <c r="Q2768" i="1"/>
  <c r="R2768" i="1" s="1"/>
  <c r="Q2771" i="1"/>
  <c r="R2771" i="1" s="1"/>
  <c r="Q1202" i="1"/>
  <c r="R1202" i="1" s="1"/>
  <c r="Q1203" i="1"/>
  <c r="R1203" i="1" s="1"/>
  <c r="Q128" i="1"/>
  <c r="R128" i="1" s="1"/>
  <c r="Q1188" i="1"/>
  <c r="R1188" i="1" s="1"/>
  <c r="Q1204" i="1"/>
  <c r="R1204" i="1" s="1"/>
  <c r="Q1201" i="1"/>
  <c r="R1201" i="1" s="1"/>
  <c r="A1435" i="1" l="1"/>
  <c r="A159" i="1"/>
  <c r="A160" i="1" s="1"/>
  <c r="A1242" i="1"/>
  <c r="A2288" i="1"/>
  <c r="A1240" i="2"/>
  <c r="A2306" i="2"/>
  <c r="A107" i="2"/>
  <c r="A1438" i="2"/>
  <c r="Q2087" i="1"/>
  <c r="R2087" i="1" s="1"/>
  <c r="Q2942" i="1"/>
  <c r="R2942" i="1" s="1"/>
  <c r="Q2940" i="1"/>
  <c r="R2940" i="1" s="1"/>
  <c r="Q1200" i="1"/>
  <c r="R1200" i="1" s="1"/>
  <c r="Q1012" i="1"/>
  <c r="R1012" i="1" s="1"/>
  <c r="Q161" i="1"/>
  <c r="R161" i="1" s="1"/>
  <c r="Q3628" i="1"/>
  <c r="R3628" i="1" s="1"/>
  <c r="Q1794" i="1"/>
  <c r="R1794" i="1" s="1"/>
  <c r="Q1787" i="1"/>
  <c r="R1787" i="1" s="1"/>
  <c r="Q1425" i="1"/>
  <c r="R1425" i="1" s="1"/>
  <c r="Q1178" i="1"/>
  <c r="R1178" i="1" s="1"/>
  <c r="A161" i="1" l="1"/>
  <c r="A1243" i="1"/>
  <c r="A1436" i="1"/>
  <c r="A2289" i="1"/>
  <c r="A1439" i="2"/>
  <c r="A2307" i="2"/>
  <c r="A109" i="2"/>
  <c r="A1241" i="2"/>
  <c r="Q3922" i="1"/>
  <c r="R3922" i="1" s="1"/>
  <c r="Q160" i="1"/>
  <c r="R160" i="1" s="1"/>
  <c r="Q2131" i="1"/>
  <c r="R2131" i="1" s="1"/>
  <c r="A162" i="1" l="1"/>
  <c r="A163" i="1" s="1"/>
  <c r="A164" i="1" s="1"/>
  <c r="A165" i="1" s="1"/>
  <c r="A166" i="1" s="1"/>
  <c r="A167" i="1" s="1"/>
  <c r="A1244" i="1"/>
  <c r="A1437" i="1"/>
  <c r="A1242" i="2"/>
  <c r="A2308" i="2"/>
  <c r="A110" i="2"/>
  <c r="A1440" i="2"/>
  <c r="Q1473" i="1"/>
  <c r="R1473" i="1" s="1"/>
  <c r="Q1438" i="1"/>
  <c r="R1438" i="1" s="1"/>
  <c r="Q399" i="1"/>
  <c r="R399" i="1" s="1"/>
  <c r="Q1695" i="1"/>
  <c r="R1695" i="1" s="1"/>
  <c r="Q283" i="1"/>
  <c r="R283" i="1" s="1"/>
  <c r="Q1900" i="1"/>
  <c r="R1900" i="1" s="1"/>
  <c r="Q1441" i="1"/>
  <c r="R1441" i="1" s="1"/>
  <c r="Q1507" i="1"/>
  <c r="R1507" i="1" s="1"/>
  <c r="Q1653" i="1"/>
  <c r="R1653" i="1" s="1"/>
  <c r="A1438" i="1" l="1"/>
  <c r="A1245" i="1"/>
  <c r="A2294" i="1"/>
  <c r="A1441" i="2"/>
  <c r="A2309" i="2"/>
  <c r="A111" i="2"/>
  <c r="A1243" i="2"/>
  <c r="Q1437" i="1"/>
  <c r="R1437" i="1" s="1"/>
  <c r="A1246" i="1" l="1"/>
  <c r="A1439" i="1"/>
  <c r="A2295" i="1"/>
  <c r="A2311" i="2"/>
  <c r="A1244" i="2"/>
  <c r="A112" i="2"/>
  <c r="A1442" i="2"/>
  <c r="Q109" i="1"/>
  <c r="R109" i="1" s="1"/>
  <c r="A1247" i="1" l="1"/>
  <c r="A1440" i="1"/>
  <c r="A2296" i="1"/>
  <c r="A1443" i="2"/>
  <c r="A1245" i="2"/>
  <c r="A113" i="2"/>
  <c r="A2312" i="2"/>
  <c r="Q45" i="1"/>
  <c r="R45" i="1" s="1"/>
  <c r="Q47" i="1"/>
  <c r="R47" i="1" s="1"/>
  <c r="Q1176" i="1"/>
  <c r="R1176" i="1" s="1"/>
  <c r="A1441" i="1" l="1"/>
  <c r="A1248" i="1"/>
  <c r="A2297" i="1"/>
  <c r="A1246" i="2"/>
  <c r="A2313" i="2"/>
  <c r="A114" i="2"/>
  <c r="A1444" i="2"/>
  <c r="A1445" i="2" s="1"/>
  <c r="Q1830" i="1"/>
  <c r="R1830" i="1" s="1"/>
  <c r="A1249" i="1" l="1"/>
  <c r="A1442" i="1"/>
  <c r="A2298" i="1"/>
  <c r="A2314" i="2"/>
  <c r="A1446" i="2"/>
  <c r="A115" i="2"/>
  <c r="A1247" i="2"/>
  <c r="Q119" i="1"/>
  <c r="R119" i="1" s="1"/>
  <c r="Q2283" i="1"/>
  <c r="R2283" i="1" s="1"/>
  <c r="A1443" i="1" l="1"/>
  <c r="A1250" i="1"/>
  <c r="A2299" i="1"/>
  <c r="A1248" i="2"/>
  <c r="A116" i="2"/>
  <c r="A1447" i="2"/>
  <c r="A2315" i="2"/>
  <c r="Q4407" i="1"/>
  <c r="R4407" i="1" s="1"/>
  <c r="A1251" i="1" l="1"/>
  <c r="A1444" i="1"/>
  <c r="A1445" i="1" s="1"/>
  <c r="A1446" i="1" s="1"/>
  <c r="A1448" i="2"/>
  <c r="A2316" i="2"/>
  <c r="A117" i="2"/>
  <c r="A1249" i="2"/>
  <c r="Q1803" i="1"/>
  <c r="R1803" i="1" s="1"/>
  <c r="A1252" i="1" l="1"/>
  <c r="A1449" i="2"/>
  <c r="A2300" i="1"/>
  <c r="A1250" i="2"/>
  <c r="A2317" i="2"/>
  <c r="A118" i="2"/>
  <c r="Q992" i="1"/>
  <c r="R992" i="1" s="1"/>
  <c r="Q807" i="1"/>
  <c r="R807" i="1" s="1"/>
  <c r="A1253" i="1" l="1"/>
  <c r="A1447" i="1"/>
  <c r="A1450" i="2"/>
  <c r="A2301" i="1"/>
  <c r="A2318" i="2"/>
  <c r="A119" i="2"/>
  <c r="A1251" i="2"/>
  <c r="Q1799" i="1"/>
  <c r="R1799" i="1" s="1"/>
  <c r="A1448" i="1" l="1"/>
  <c r="A1254" i="1"/>
  <c r="A1451" i="2"/>
  <c r="A2302" i="1"/>
  <c r="A1252" i="2"/>
  <c r="A120" i="2"/>
  <c r="A2319" i="2"/>
  <c r="Q644" i="1"/>
  <c r="R644" i="1" s="1"/>
  <c r="A1255" i="1" l="1"/>
  <c r="A1449" i="1"/>
  <c r="A1452" i="2"/>
  <c r="A2303" i="1"/>
  <c r="A1253" i="2"/>
  <c r="A2320" i="2"/>
  <c r="A121" i="2"/>
  <c r="Q3896" i="1"/>
  <c r="R3896" i="1" s="1"/>
  <c r="A1450" i="1" l="1"/>
  <c r="A1256" i="1"/>
  <c r="A1453" i="2"/>
  <c r="A2304" i="1"/>
  <c r="A2321" i="2"/>
  <c r="A122" i="2"/>
  <c r="A1254" i="2"/>
  <c r="Q4710" i="1"/>
  <c r="R4710" i="1" s="1"/>
  <c r="Q4714" i="1"/>
  <c r="R4714" i="1" s="1"/>
  <c r="Q605" i="1"/>
  <c r="R605" i="1" s="1"/>
  <c r="Q1647" i="1"/>
  <c r="R1647" i="1" s="1"/>
  <c r="A1257" i="1" l="1"/>
  <c r="A1451" i="1"/>
  <c r="A1454" i="2"/>
  <c r="A2305" i="1"/>
  <c r="A1255" i="2"/>
  <c r="A123" i="2"/>
  <c r="A2322" i="2"/>
  <c r="Q3485" i="1"/>
  <c r="R3485" i="1" s="1"/>
  <c r="A1452" i="1" l="1"/>
  <c r="A1453" i="1" s="1"/>
  <c r="A1454" i="1" s="1"/>
  <c r="A1258" i="1"/>
  <c r="A1455" i="2"/>
  <c r="A1456" i="2" s="1"/>
  <c r="A1457" i="2" s="1"/>
  <c r="A2306" i="1"/>
  <c r="A2323" i="2"/>
  <c r="A124" i="2"/>
  <c r="A1256" i="2"/>
  <c r="Q1486" i="1"/>
  <c r="R1486" i="1" s="1"/>
  <c r="Q834" i="1"/>
  <c r="R834" i="1" s="1"/>
  <c r="Q1488" i="1"/>
  <c r="R1488" i="1" s="1"/>
  <c r="Q750" i="1"/>
  <c r="R750" i="1" s="1"/>
  <c r="Q549" i="1"/>
  <c r="R549" i="1" s="1"/>
  <c r="Q1905" i="1"/>
  <c r="R1905" i="1" s="1"/>
  <c r="A1455" i="1" l="1"/>
  <c r="A1259" i="1"/>
  <c r="A2307" i="1"/>
  <c r="A1257" i="2"/>
  <c r="A125" i="2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2324" i="2"/>
  <c r="A1260" i="1" l="1"/>
  <c r="A1458" i="2"/>
  <c r="A2308" i="1"/>
  <c r="A2325" i="2"/>
  <c r="A1258" i="2"/>
  <c r="Q2585" i="1"/>
  <c r="R2585" i="1" s="1"/>
  <c r="Q4431" i="1"/>
  <c r="R4431" i="1" s="1"/>
  <c r="Q1903" i="1"/>
  <c r="R1903" i="1" s="1"/>
  <c r="A1261" i="1" l="1"/>
  <c r="A1456" i="1"/>
  <c r="A1459" i="2"/>
  <c r="A2309" i="1"/>
  <c r="A1259" i="2"/>
  <c r="A2326" i="2"/>
  <c r="Q241" i="1"/>
  <c r="R241" i="1" s="1"/>
  <c r="Q1430" i="1"/>
  <c r="R1430" i="1" s="1"/>
  <c r="Q1429" i="1"/>
  <c r="R1429" i="1" s="1"/>
  <c r="Q4372" i="1"/>
  <c r="R4372" i="1" s="1"/>
  <c r="A1457" i="1" l="1"/>
  <c r="A1262" i="1"/>
  <c r="A1460" i="2"/>
  <c r="A2311" i="1"/>
  <c r="A2327" i="2"/>
  <c r="A1260" i="2"/>
  <c r="Q240" i="1"/>
  <c r="R240" i="1" s="1"/>
  <c r="A1263" i="1" l="1"/>
  <c r="A1458" i="1"/>
  <c r="A1461" i="2"/>
  <c r="A2312" i="1"/>
  <c r="A1261" i="2"/>
  <c r="A2328" i="2"/>
  <c r="Q1947" i="1"/>
  <c r="R1947" i="1" s="1"/>
  <c r="Q238" i="1"/>
  <c r="R238" i="1" s="1"/>
  <c r="A1459" i="1" l="1"/>
  <c r="A1264" i="1"/>
  <c r="A1462" i="2"/>
  <c r="A2313" i="1"/>
  <c r="A2329" i="2"/>
  <c r="A1262" i="2"/>
  <c r="Q237" i="1"/>
  <c r="R237" i="1" s="1"/>
  <c r="A1265" i="1" l="1"/>
  <c r="A1460" i="1"/>
  <c r="A1463" i="2"/>
  <c r="A2314" i="1"/>
  <c r="A1263" i="2"/>
  <c r="A2330" i="2"/>
  <c r="Q4307" i="1"/>
  <c r="R4307" i="1" s="1"/>
  <c r="A1461" i="1" l="1"/>
  <c r="A1266" i="1"/>
  <c r="A1464" i="2"/>
  <c r="A2315" i="1"/>
  <c r="A2331" i="2"/>
  <c r="A1264" i="2"/>
  <c r="Q651" i="1"/>
  <c r="R651" i="1" s="1"/>
  <c r="Q645" i="1"/>
  <c r="R645" i="1" s="1"/>
  <c r="A1267" i="1" l="1"/>
  <c r="A1462" i="1"/>
  <c r="A1465" i="2"/>
  <c r="A1466" i="2"/>
  <c r="A2316" i="1"/>
  <c r="A1265" i="2"/>
  <c r="A2332" i="2"/>
  <c r="Q641" i="1"/>
  <c r="R641" i="1" s="1"/>
  <c r="Q640" i="1"/>
  <c r="R640" i="1" s="1"/>
  <c r="Q2002" i="1"/>
  <c r="R2002" i="1" s="1"/>
  <c r="A1463" i="1" l="1"/>
  <c r="A1268" i="1"/>
  <c r="A1467" i="2"/>
  <c r="A2317" i="1"/>
  <c r="A1266" i="2"/>
  <c r="A2333" i="2"/>
  <c r="Q4018" i="1"/>
  <c r="R4018" i="1" s="1"/>
  <c r="A1269" i="1" l="1"/>
  <c r="A1464" i="1"/>
  <c r="A1468" i="2"/>
  <c r="A2318" i="1"/>
  <c r="A2334" i="2"/>
  <c r="A1267" i="2"/>
  <c r="Q2152" i="1"/>
  <c r="R2152" i="1" s="1"/>
  <c r="Q613" i="1"/>
  <c r="R613" i="1" s="1"/>
  <c r="Q3965" i="1"/>
  <c r="R3965" i="1" s="1"/>
  <c r="Q1717" i="1"/>
  <c r="R1717" i="1" s="1"/>
  <c r="A1465" i="1" l="1"/>
  <c r="A1466" i="1"/>
  <c r="A1270" i="1"/>
  <c r="A1469" i="2"/>
  <c r="A2319" i="1"/>
  <c r="A1268" i="2"/>
  <c r="A2335" i="2"/>
  <c r="Q226" i="1"/>
  <c r="R226" i="1" s="1"/>
  <c r="A1271" i="1" l="1"/>
  <c r="A1467" i="1"/>
  <c r="A1470" i="2"/>
  <c r="A2320" i="1"/>
  <c r="A2336" i="2"/>
  <c r="A1269" i="2"/>
  <c r="Q670" i="1"/>
  <c r="R670" i="1" s="1"/>
  <c r="Q668" i="1"/>
  <c r="R668" i="1" s="1"/>
  <c r="Q1815" i="1"/>
  <c r="R1815" i="1" s="1"/>
  <c r="Q1816" i="1"/>
  <c r="R1816" i="1" s="1"/>
  <c r="A1468" i="1" l="1"/>
  <c r="A1272" i="1"/>
  <c r="A1471" i="2"/>
  <c r="A2321" i="1"/>
  <c r="A1270" i="2"/>
  <c r="A140" i="2"/>
  <c r="A2337" i="2"/>
  <c r="Q222" i="1"/>
  <c r="R222" i="1" s="1"/>
  <c r="A1273" i="1" l="1"/>
  <c r="A1469" i="1"/>
  <c r="A1472" i="2"/>
  <c r="A2322" i="1"/>
  <c r="A141" i="2"/>
  <c r="A2338" i="2"/>
  <c r="A1271" i="2"/>
  <c r="Q1638" i="1"/>
  <c r="R1638" i="1" s="1"/>
  <c r="A1470" i="1" l="1"/>
  <c r="A1274" i="1"/>
  <c r="A1473" i="2"/>
  <c r="A2323" i="1"/>
  <c r="A1272" i="2"/>
  <c r="A2339" i="2"/>
  <c r="A143" i="2"/>
  <c r="Q593" i="1"/>
  <c r="R593" i="1" s="1"/>
  <c r="P1112" i="1"/>
  <c r="A1275" i="1" l="1"/>
  <c r="A1471" i="1"/>
  <c r="A1474" i="2"/>
  <c r="A2324" i="1"/>
  <c r="A144" i="2"/>
  <c r="A2340" i="2"/>
  <c r="A1273" i="2"/>
  <c r="Q797" i="1"/>
  <c r="R797" i="1" s="1"/>
  <c r="Q1627" i="1"/>
  <c r="R1627" i="1" s="1"/>
  <c r="Q1113" i="1"/>
  <c r="R1113" i="1" s="1"/>
  <c r="L1112" i="1"/>
  <c r="A1472" i="1" l="1"/>
  <c r="A1276" i="1"/>
  <c r="A1475" i="2"/>
  <c r="A2325" i="1"/>
  <c r="A1274" i="2"/>
  <c r="A2341" i="2"/>
  <c r="A145" i="2"/>
  <c r="Q1412" i="1"/>
  <c r="R1412" i="1" s="1"/>
  <c r="A1277" i="1" l="1"/>
  <c r="A1278" i="1" s="1"/>
  <c r="A1279" i="1" s="1"/>
  <c r="A1473" i="1"/>
  <c r="A1476" i="2"/>
  <c r="A2326" i="1"/>
  <c r="A146" i="2"/>
  <c r="A2342" i="2"/>
  <c r="A1275" i="2"/>
  <c r="Q563" i="1"/>
  <c r="R563" i="1" s="1"/>
  <c r="Q3597" i="1"/>
  <c r="R3597" i="1" s="1"/>
  <c r="Q1476" i="1"/>
  <c r="R1476" i="1" s="1"/>
  <c r="A1474" i="1" l="1"/>
  <c r="A1477" i="2"/>
  <c r="A2327" i="1"/>
  <c r="A1276" i="2"/>
  <c r="A2343" i="2"/>
  <c r="A147" i="2"/>
  <c r="Q480" i="1"/>
  <c r="R480" i="1" s="1"/>
  <c r="Q1471" i="1"/>
  <c r="R1471" i="1" s="1"/>
  <c r="Q790" i="1"/>
  <c r="R790" i="1" s="1"/>
  <c r="Q354" i="1"/>
  <c r="R354" i="1" s="1"/>
  <c r="Q3254" i="1"/>
  <c r="R3254" i="1" s="1"/>
  <c r="Q153" i="1"/>
  <c r="R153" i="1" s="1"/>
  <c r="Q317" i="1"/>
  <c r="R317" i="1" s="1"/>
  <c r="A1280" i="1" l="1"/>
  <c r="A1475" i="1"/>
  <c r="A1478" i="2"/>
  <c r="A2328" i="1"/>
  <c r="A148" i="2"/>
  <c r="A2344" i="2"/>
  <c r="A1277" i="2"/>
  <c r="A1278" i="2" s="1"/>
  <c r="Q3171" i="1"/>
  <c r="R3171" i="1" s="1"/>
  <c r="Q4610" i="1"/>
  <c r="R4610" i="1" s="1"/>
  <c r="Q299" i="1"/>
  <c r="R299" i="1" s="1"/>
  <c r="Q1459" i="1"/>
  <c r="R1459" i="1" s="1"/>
  <c r="Q1458" i="1"/>
  <c r="R1458" i="1" s="1"/>
  <c r="A1279" i="2" l="1"/>
  <c r="A1476" i="1"/>
  <c r="A1281" i="1"/>
  <c r="A1479" i="2"/>
  <c r="A2329" i="1"/>
  <c r="A2345" i="2"/>
  <c r="A149" i="2"/>
  <c r="Q4461" i="1"/>
  <c r="R4461" i="1" s="1"/>
  <c r="Q3190" i="1"/>
  <c r="R3190" i="1" s="1"/>
  <c r="Q148" i="1"/>
  <c r="R148" i="1" s="1"/>
  <c r="A1282" i="1" l="1"/>
  <c r="A1477" i="1"/>
  <c r="A1480" i="2"/>
  <c r="A1481" i="2" s="1"/>
  <c r="A1482" i="2" s="1"/>
  <c r="A2330" i="1"/>
  <c r="A1280" i="2"/>
  <c r="A150" i="2"/>
  <c r="A2346" i="2"/>
  <c r="Q3463" i="1"/>
  <c r="R3463" i="1" s="1"/>
  <c r="A1478" i="1" l="1"/>
  <c r="A1283" i="1"/>
  <c r="A2331" i="1"/>
  <c r="A151" i="2"/>
  <c r="A2347" i="2"/>
  <c r="A1281" i="2"/>
  <c r="Q216" i="1"/>
  <c r="R216" i="1" s="1"/>
  <c r="A1284" i="1" l="1"/>
  <c r="A1479" i="1"/>
  <c r="A1483" i="2"/>
  <c r="A2332" i="1"/>
  <c r="A1282" i="2"/>
  <c r="A152" i="2"/>
  <c r="A2348" i="2"/>
  <c r="Q442" i="1"/>
  <c r="R442" i="1" s="1"/>
  <c r="A1480" i="1" l="1"/>
  <c r="A1481" i="1" s="1"/>
  <c r="A1482" i="1" s="1"/>
  <c r="A1285" i="1"/>
  <c r="A1484" i="2"/>
  <c r="A2333" i="1"/>
  <c r="A153" i="2"/>
  <c r="A2349" i="2"/>
  <c r="A2350" i="2" s="1"/>
  <c r="A1283" i="2"/>
  <c r="Q1482" i="1"/>
  <c r="R1482" i="1" s="1"/>
  <c r="A1286" i="1" l="1"/>
  <c r="A2351" i="2"/>
  <c r="A1485" i="2"/>
  <c r="A2334" i="1"/>
  <c r="A1284" i="2"/>
  <c r="A154" i="2"/>
  <c r="Q3172" i="1"/>
  <c r="R3172" i="1" s="1"/>
  <c r="Q441" i="1"/>
  <c r="R441" i="1" s="1"/>
  <c r="A1483" i="1" l="1"/>
  <c r="A1287" i="1"/>
  <c r="A2335" i="1"/>
  <c r="A1285" i="2"/>
  <c r="A155" i="2"/>
  <c r="A2352" i="2"/>
  <c r="Q126" i="1"/>
  <c r="R126" i="1" s="1"/>
  <c r="A1288" i="1" l="1"/>
  <c r="A1484" i="1"/>
  <c r="A2353" i="2"/>
  <c r="A2354" i="2" s="1"/>
  <c r="A2336" i="1"/>
  <c r="A156" i="2"/>
  <c r="A1286" i="2"/>
  <c r="A1485" i="1" l="1"/>
  <c r="A1289" i="1"/>
  <c r="A2337" i="1"/>
  <c r="A2355" i="2"/>
  <c r="A1287" i="2"/>
  <c r="A157" i="2"/>
  <c r="Q4330" i="1"/>
  <c r="R4330" i="1" s="1"/>
  <c r="Q3211" i="1"/>
  <c r="R3211" i="1" s="1"/>
  <c r="A1290" i="1" l="1"/>
  <c r="A1486" i="1"/>
  <c r="A2338" i="1"/>
  <c r="A1288" i="2"/>
  <c r="A158" i="2"/>
  <c r="A2356" i="2"/>
  <c r="Q252" i="1"/>
  <c r="R252" i="1" s="1"/>
  <c r="A1487" i="1" l="1"/>
  <c r="A1291" i="1"/>
  <c r="A2339" i="1"/>
  <c r="A159" i="2"/>
  <c r="A2357" i="2"/>
  <c r="A1289" i="2"/>
  <c r="Q590" i="1"/>
  <c r="R590" i="1" s="1"/>
  <c r="Q1526" i="1"/>
  <c r="R1526" i="1" s="1"/>
  <c r="A1292" i="1" l="1"/>
  <c r="A1488" i="1"/>
  <c r="A2340" i="1"/>
  <c r="A2358" i="2"/>
  <c r="A1290" i="2"/>
  <c r="A160" i="2"/>
  <c r="Q22" i="1"/>
  <c r="R22" i="1" s="1"/>
  <c r="Q2281" i="1"/>
  <c r="R2281" i="1" s="1"/>
  <c r="A1489" i="1" l="1"/>
  <c r="A1293" i="1"/>
  <c r="A2341" i="1"/>
  <c r="A1291" i="2"/>
  <c r="A161" i="2"/>
  <c r="A2359" i="2"/>
  <c r="Q3101" i="1"/>
  <c r="R3101" i="1" s="1"/>
  <c r="A1294" i="1" l="1"/>
  <c r="A1295" i="1" s="1"/>
  <c r="A1490" i="1"/>
  <c r="A2342" i="1"/>
  <c r="A162" i="2"/>
  <c r="A163" i="2" s="1"/>
  <c r="A2360" i="2"/>
  <c r="A1292" i="2"/>
  <c r="Q810" i="1"/>
  <c r="R810" i="1" s="1"/>
  <c r="Q4406" i="1"/>
  <c r="R4406" i="1" s="1"/>
  <c r="Q811" i="1"/>
  <c r="R811" i="1" s="1"/>
  <c r="Q809" i="1"/>
  <c r="R809" i="1" s="1"/>
  <c r="Q808" i="1"/>
  <c r="R808" i="1" s="1"/>
  <c r="Q2908" i="1"/>
  <c r="R2908" i="1" s="1"/>
  <c r="A1296" i="1" l="1"/>
  <c r="A1491" i="1"/>
  <c r="A1492" i="1" s="1"/>
  <c r="A1493" i="1" s="1"/>
  <c r="A2343" i="1"/>
  <c r="A2361" i="2"/>
  <c r="A1293" i="2"/>
  <c r="A164" i="2"/>
  <c r="Q1081" i="1"/>
  <c r="R1081" i="1" s="1"/>
  <c r="Q4420" i="1"/>
  <c r="R4420" i="1" s="1"/>
  <c r="Q2088" i="1"/>
  <c r="R2088" i="1" s="1"/>
  <c r="Q1082" i="1"/>
  <c r="R1082" i="1" s="1"/>
  <c r="Q1083" i="1"/>
  <c r="R1083" i="1" s="1"/>
  <c r="Q4295" i="1"/>
  <c r="R4295" i="1" s="1"/>
  <c r="Q4194" i="1"/>
  <c r="R4194" i="1" s="1"/>
  <c r="A1297" i="1" l="1"/>
  <c r="A2344" i="1"/>
  <c r="A1294" i="2"/>
  <c r="A165" i="2"/>
  <c r="A2362" i="2"/>
  <c r="Q4296" i="1"/>
  <c r="R4296" i="1" s="1"/>
  <c r="Q163" i="1"/>
  <c r="R163" i="1" s="1"/>
  <c r="Q1080" i="1"/>
  <c r="R1080" i="1" s="1"/>
  <c r="A1494" i="1" l="1"/>
  <c r="A1298" i="1"/>
  <c r="A2345" i="1"/>
  <c r="A166" i="2"/>
  <c r="A2363" i="2"/>
  <c r="A1295" i="2"/>
  <c r="Q4022" i="1"/>
  <c r="R4022" i="1" s="1"/>
  <c r="Q2132" i="1"/>
  <c r="R2132" i="1" s="1"/>
  <c r="Q3945" i="1"/>
  <c r="R3945" i="1" s="1"/>
  <c r="Q891" i="1"/>
  <c r="R891" i="1" s="1"/>
  <c r="Q1784" i="1"/>
  <c r="R1784" i="1" s="1"/>
  <c r="A1300" i="1" l="1"/>
  <c r="A1299" i="1"/>
  <c r="A1495" i="1"/>
  <c r="A1498" i="1"/>
  <c r="A2346" i="1"/>
  <c r="A2364" i="2"/>
  <c r="A1296" i="2"/>
  <c r="Q630" i="1"/>
  <c r="R630" i="1" s="1"/>
  <c r="Q948" i="1"/>
  <c r="R948" i="1" s="1"/>
  <c r="Q4722" i="1"/>
  <c r="R4722" i="1" s="1"/>
  <c r="Q3951" i="1"/>
  <c r="R3951" i="1" s="1"/>
  <c r="Q24" i="1"/>
  <c r="R24" i="1" s="1"/>
  <c r="Q204" i="1"/>
  <c r="R204" i="1" s="1"/>
  <c r="Q205" i="1"/>
  <c r="R205" i="1" s="1"/>
  <c r="Q682" i="1"/>
  <c r="R682" i="1" s="1"/>
  <c r="Q1114" i="1"/>
  <c r="R1114" i="1" s="1"/>
  <c r="A1499" i="1" l="1"/>
  <c r="A1301" i="1"/>
  <c r="A1496" i="1"/>
  <c r="A2347" i="1"/>
  <c r="A1297" i="2"/>
  <c r="A2365" i="2"/>
  <c r="Q3978" i="1"/>
  <c r="R3978" i="1" s="1"/>
  <c r="Q3950" i="1"/>
  <c r="R3950" i="1" s="1"/>
  <c r="A1302" i="1" l="1"/>
  <c r="A1497" i="1"/>
  <c r="A1500" i="1"/>
  <c r="A2348" i="1"/>
  <c r="A2366" i="2"/>
  <c r="A1298" i="2"/>
  <c r="N246" i="1"/>
  <c r="Q3915" i="1"/>
  <c r="R3915" i="1" s="1"/>
  <c r="A1501" i="1" l="1"/>
  <c r="A1303" i="1"/>
  <c r="A2349" i="1"/>
  <c r="A2367" i="2"/>
  <c r="A1299" i="2"/>
  <c r="A1300" i="2"/>
  <c r="N10" i="1"/>
  <c r="Q620" i="1"/>
  <c r="R620" i="1" s="1"/>
  <c r="Q616" i="1"/>
  <c r="R616" i="1" s="1"/>
  <c r="Q990" i="1"/>
  <c r="R990" i="1" s="1"/>
  <c r="A1304" i="1" l="1"/>
  <c r="A2350" i="1"/>
  <c r="A2351" i="1" s="1"/>
  <c r="A1502" i="1"/>
  <c r="A1301" i="2"/>
  <c r="A2368" i="2"/>
  <c r="N9" i="1"/>
  <c r="Q793" i="1"/>
  <c r="R793" i="1" s="1"/>
  <c r="Q798" i="1"/>
  <c r="R798" i="1" s="1"/>
  <c r="Q1006" i="1"/>
  <c r="R1006" i="1" s="1"/>
  <c r="Q3587" i="1"/>
  <c r="R3587" i="1" s="1"/>
  <c r="Q794" i="1"/>
  <c r="R794" i="1" s="1"/>
  <c r="Q800" i="1"/>
  <c r="R800" i="1" s="1"/>
  <c r="Q3566" i="1"/>
  <c r="R3566" i="1" s="1"/>
  <c r="Q19" i="1"/>
  <c r="R19" i="1" s="1"/>
  <c r="Q795" i="1"/>
  <c r="R795" i="1" s="1"/>
  <c r="Q801" i="1"/>
  <c r="R801" i="1" s="1"/>
  <c r="Q1639" i="1"/>
  <c r="R1639" i="1" s="1"/>
  <c r="Q3588" i="1"/>
  <c r="R3588" i="1" s="1"/>
  <c r="Q796" i="1"/>
  <c r="R796" i="1" s="1"/>
  <c r="Q3694" i="1"/>
  <c r="R3694" i="1" s="1"/>
  <c r="A1503" i="1" l="1"/>
  <c r="A1504" i="1" s="1"/>
  <c r="A1505" i="1" s="1"/>
  <c r="A1506" i="1" s="1"/>
  <c r="A1305" i="1"/>
  <c r="A2352" i="1"/>
  <c r="A1302" i="2"/>
  <c r="A2369" i="2"/>
  <c r="A172" i="2"/>
  <c r="Q570" i="1"/>
  <c r="R570" i="1" s="1"/>
  <c r="Q20" i="1"/>
  <c r="R20" i="1" s="1"/>
  <c r="Q564" i="1"/>
  <c r="R564" i="1" s="1"/>
  <c r="A1306" i="1" l="1"/>
  <c r="A2353" i="1"/>
  <c r="A2354" i="1" s="1"/>
  <c r="A2370" i="2"/>
  <c r="A173" i="2"/>
  <c r="A1303" i="2"/>
  <c r="Q2371" i="1"/>
  <c r="R2371" i="1" s="1"/>
  <c r="A1507" i="1" l="1"/>
  <c r="A1307" i="1"/>
  <c r="A1308" i="1" s="1"/>
  <c r="A1309" i="1" s="1"/>
  <c r="A2355" i="1"/>
  <c r="A174" i="2"/>
  <c r="A1304" i="2"/>
  <c r="A2371" i="2"/>
  <c r="Q3536" i="1"/>
  <c r="R3536" i="1" s="1"/>
  <c r="Q152" i="1"/>
  <c r="R152" i="1" s="1"/>
  <c r="Q85" i="1"/>
  <c r="R85" i="1" s="1"/>
  <c r="Q3535" i="1"/>
  <c r="R3535" i="1" s="1"/>
  <c r="Q545" i="1"/>
  <c r="R545" i="1" s="1"/>
  <c r="Q960" i="1"/>
  <c r="R960" i="1" s="1"/>
  <c r="A1508" i="1" l="1"/>
  <c r="A2356" i="1"/>
  <c r="A1305" i="2"/>
  <c r="A2372" i="2"/>
  <c r="A175" i="2"/>
  <c r="Q145" i="1"/>
  <c r="R145" i="1" s="1"/>
  <c r="A1509" i="1" l="1"/>
  <c r="A1310" i="1"/>
  <c r="A2357" i="1"/>
  <c r="A2373" i="2"/>
  <c r="A176" i="2"/>
  <c r="A1306" i="2"/>
  <c r="Q510" i="1"/>
  <c r="R510" i="1" s="1"/>
  <c r="Q3459" i="1"/>
  <c r="R3459" i="1" s="1"/>
  <c r="Q1525" i="1"/>
  <c r="R1525" i="1" s="1"/>
  <c r="Q3364" i="1"/>
  <c r="R3364" i="1" s="1"/>
  <c r="Q3414" i="1"/>
  <c r="R3414" i="1" s="1"/>
  <c r="A1311" i="1" l="1"/>
  <c r="A1510" i="1"/>
  <c r="A2358" i="1"/>
  <c r="A177" i="2"/>
  <c r="A1307" i="2"/>
  <c r="A1308" i="2" s="1"/>
  <c r="A1309" i="2" s="1"/>
  <c r="A2374" i="2"/>
  <c r="Q194" i="1"/>
  <c r="R194" i="1" s="1"/>
  <c r="A1511" i="1" l="1"/>
  <c r="A1312" i="1"/>
  <c r="A2359" i="1"/>
  <c r="A2375" i="2"/>
  <c r="A178" i="2"/>
  <c r="Q1407" i="1"/>
  <c r="R1407" i="1" s="1"/>
  <c r="Q3289" i="1"/>
  <c r="R3289" i="1" s="1"/>
  <c r="Q2155" i="1"/>
  <c r="R2155" i="1" s="1"/>
  <c r="A1313" i="1" l="1"/>
  <c r="A1512" i="1"/>
  <c r="A2360" i="1"/>
  <c r="A2376" i="2"/>
  <c r="A179" i="2"/>
  <c r="A1310" i="2"/>
  <c r="Q3286" i="1"/>
  <c r="R3286" i="1" s="1"/>
  <c r="A1513" i="1" l="1"/>
  <c r="A1314" i="1"/>
  <c r="A2361" i="1"/>
  <c r="A180" i="2"/>
  <c r="A1311" i="2"/>
  <c r="A2377" i="2"/>
  <c r="Q3429" i="1"/>
  <c r="R3429" i="1" s="1"/>
  <c r="Q3427" i="1"/>
  <c r="R3427" i="1" s="1"/>
  <c r="A1514" i="1" l="1"/>
  <c r="A1315" i="1"/>
  <c r="A2362" i="1"/>
  <c r="A1312" i="2"/>
  <c r="A2378" i="2"/>
  <c r="A181" i="2"/>
  <c r="Q3426" i="1"/>
  <c r="R3426" i="1" s="1"/>
  <c r="Q3223" i="1"/>
  <c r="R3223" i="1" s="1"/>
  <c r="Q950" i="1"/>
  <c r="R950" i="1" s="1"/>
  <c r="Q3430" i="1"/>
  <c r="R3430" i="1" s="1"/>
  <c r="Q2059" i="1"/>
  <c r="R2059" i="1" s="1"/>
  <c r="Q949" i="1"/>
  <c r="R949" i="1" s="1"/>
  <c r="A1515" i="1" l="1"/>
  <c r="A1516" i="1" s="1"/>
  <c r="A1517" i="1" s="1"/>
  <c r="A1316" i="1"/>
  <c r="A2363" i="1"/>
  <c r="A2379" i="2"/>
  <c r="A182" i="2"/>
  <c r="A1313" i="2"/>
  <c r="Q1923" i="1"/>
  <c r="R1923" i="1" s="1"/>
  <c r="Q192" i="1"/>
  <c r="R192" i="1" s="1"/>
  <c r="Q3208" i="1"/>
  <c r="R3208" i="1" s="1"/>
  <c r="Q147" i="1"/>
  <c r="R147" i="1" s="1"/>
  <c r="Q3238" i="1"/>
  <c r="R3238" i="1" s="1"/>
  <c r="Q1443" i="1"/>
  <c r="R1443" i="1" s="1"/>
  <c r="Q751" i="1"/>
  <c r="R751" i="1" s="1"/>
  <c r="Q2877" i="1"/>
  <c r="R2877" i="1" s="1"/>
  <c r="A1317" i="1" l="1"/>
  <c r="A1345" i="1"/>
  <c r="A2364" i="1"/>
  <c r="A183" i="2"/>
  <c r="A1314" i="2"/>
  <c r="A2380" i="2"/>
  <c r="Q191" i="1"/>
  <c r="R191" i="1" s="1"/>
  <c r="Q2862" i="1"/>
  <c r="R2862" i="1" s="1"/>
  <c r="A1518" i="1" l="1"/>
  <c r="A1318" i="1"/>
  <c r="A2365" i="1"/>
  <c r="A1315" i="2"/>
  <c r="A2381" i="2"/>
  <c r="A184" i="2"/>
  <c r="Q143" i="1"/>
  <c r="R143" i="1" s="1"/>
  <c r="A1519" i="1" l="1"/>
  <c r="A1319" i="1"/>
  <c r="A2366" i="1"/>
  <c r="A2382" i="2"/>
  <c r="A185" i="2"/>
  <c r="A186" i="2" s="1"/>
  <c r="A1316" i="2"/>
  <c r="Q587" i="1"/>
  <c r="R587" i="1" s="1"/>
  <c r="Q991" i="1"/>
  <c r="R991" i="1" s="1"/>
  <c r="Q2923" i="1"/>
  <c r="R2923" i="1" s="1"/>
  <c r="A1520" i="1" l="1"/>
  <c r="A1521" i="1" s="1"/>
  <c r="A1320" i="1"/>
  <c r="A2367" i="1"/>
  <c r="A1317" i="2"/>
  <c r="A1345" i="2"/>
  <c r="A2383" i="2"/>
  <c r="Q1770" i="1"/>
  <c r="R1770" i="1" s="1"/>
  <c r="Q450" i="1"/>
  <c r="R450" i="1" s="1"/>
  <c r="Q4236" i="1"/>
  <c r="R4236" i="1" s="1"/>
  <c r="Q780" i="1"/>
  <c r="R780" i="1" s="1"/>
  <c r="Q3702" i="1"/>
  <c r="R3702" i="1" s="1"/>
  <c r="Q451" i="1"/>
  <c r="R451" i="1" s="1"/>
  <c r="Q1464" i="1"/>
  <c r="R1464" i="1" s="1"/>
  <c r="A1321" i="1" l="1"/>
  <c r="A2368" i="1"/>
  <c r="A1318" i="2"/>
  <c r="A2384" i="2"/>
  <c r="Q779" i="1"/>
  <c r="R779" i="1" s="1"/>
  <c r="Q3707" i="1"/>
  <c r="R3707" i="1" s="1"/>
  <c r="Q4348" i="1"/>
  <c r="R4348" i="1" s="1"/>
  <c r="Q3201" i="1"/>
  <c r="R3201" i="1" s="1"/>
  <c r="A1322" i="1" l="1"/>
  <c r="A2369" i="1"/>
  <c r="A2385" i="2"/>
  <c r="A1319" i="2"/>
  <c r="Q662" i="1"/>
  <c r="R662" i="1" s="1"/>
  <c r="Q663" i="1"/>
  <c r="R663" i="1" s="1"/>
  <c r="Q638" i="1"/>
  <c r="R638" i="1" s="1"/>
  <c r="A1323" i="1" l="1"/>
  <c r="A2370" i="1"/>
  <c r="A1320" i="2"/>
  <c r="A2386" i="2"/>
  <c r="Q156" i="1"/>
  <c r="R156" i="1" s="1"/>
  <c r="Q169" i="1"/>
  <c r="R169" i="1" s="1"/>
  <c r="Q2944" i="1"/>
  <c r="R2944" i="1" s="1"/>
  <c r="Q166" i="1"/>
  <c r="R166" i="1" s="1"/>
  <c r="Q2129" i="1"/>
  <c r="R2129" i="1" s="1"/>
  <c r="A1324" i="1" l="1"/>
  <c r="A2371" i="1"/>
  <c r="A1321" i="2"/>
  <c r="A2387" i="2"/>
  <c r="Q757" i="1"/>
  <c r="R757" i="1" s="1"/>
  <c r="Q777" i="1"/>
  <c r="R777" i="1" s="1"/>
  <c r="A1325" i="1" l="1"/>
  <c r="A2372" i="1"/>
  <c r="A1322" i="2"/>
  <c r="A2388" i="2"/>
  <c r="Q582" i="1"/>
  <c r="R582" i="1" s="1"/>
  <c r="Q1607" i="1"/>
  <c r="R1607" i="1" s="1"/>
  <c r="Q583" i="1"/>
  <c r="R583" i="1" s="1"/>
  <c r="Q1608" i="1"/>
  <c r="R1608" i="1" s="1"/>
  <c r="A1326" i="1" l="1"/>
  <c r="A2373" i="1"/>
  <c r="A2389" i="2"/>
  <c r="A1323" i="2"/>
  <c r="Q1833" i="1"/>
  <c r="R1833" i="1" s="1"/>
  <c r="A1327" i="1" l="1"/>
  <c r="A2374" i="1"/>
  <c r="A1324" i="2"/>
  <c r="A2390" i="2"/>
  <c r="Q372" i="1"/>
  <c r="R372" i="1" s="1"/>
  <c r="A1328" i="1" l="1"/>
  <c r="A2375" i="1"/>
  <c r="A1325" i="2"/>
  <c r="A2391" i="2"/>
  <c r="Q3428" i="1"/>
  <c r="R3428" i="1" s="1"/>
  <c r="A1329" i="1" l="1"/>
  <c r="A1330" i="1" s="1"/>
  <c r="A1331" i="1" s="1"/>
  <c r="A2376" i="1"/>
  <c r="A1326" i="2"/>
  <c r="A2392" i="2"/>
  <c r="Q212" i="1"/>
  <c r="R212" i="1" s="1"/>
  <c r="A2377" i="1" l="1"/>
  <c r="A2393" i="2"/>
  <c r="A1327" i="2"/>
  <c r="Q666" i="1"/>
  <c r="R666" i="1" s="1"/>
  <c r="Q2150" i="1"/>
  <c r="R2150" i="1" s="1"/>
  <c r="Q625" i="1"/>
  <c r="R625" i="1" s="1"/>
  <c r="Q2151" i="1"/>
  <c r="R2151" i="1" s="1"/>
  <c r="Q211" i="1"/>
  <c r="R211" i="1" s="1"/>
  <c r="A1332" i="1" l="1"/>
  <c r="A2378" i="1"/>
  <c r="A1328" i="2"/>
  <c r="A2394" i="2"/>
  <c r="Q113" i="1"/>
  <c r="R113" i="1" s="1"/>
  <c r="Q114" i="1"/>
  <c r="R114" i="1" s="1"/>
  <c r="A1333" i="1" l="1"/>
  <c r="A2379" i="1"/>
  <c r="A1329" i="2"/>
  <c r="A1330" i="2" s="1"/>
  <c r="A1331" i="2" s="1"/>
  <c r="A2395" i="2"/>
  <c r="Q387" i="1"/>
  <c r="R387" i="1" s="1"/>
  <c r="Q4345" i="1"/>
  <c r="R4345" i="1" s="1"/>
  <c r="Q419" i="1"/>
  <c r="R419" i="1" s="1"/>
  <c r="Q420" i="1"/>
  <c r="R420" i="1" s="1"/>
  <c r="A1334" i="1" l="1"/>
  <c r="A2380" i="1"/>
  <c r="A2396" i="2"/>
  <c r="Q4142" i="1"/>
  <c r="R4142" i="1" s="1"/>
  <c r="Q653" i="1"/>
  <c r="R653" i="1" s="1"/>
  <c r="A1335" i="1" l="1"/>
  <c r="A2381" i="1"/>
  <c r="A2397" i="2"/>
  <c r="A1332" i="2"/>
  <c r="Q2577" i="1"/>
  <c r="R2577" i="1" s="1"/>
  <c r="Q637" i="1"/>
  <c r="R637" i="1" s="1"/>
  <c r="A1336" i="1" l="1"/>
  <c r="A2382" i="1"/>
  <c r="A1333" i="2"/>
  <c r="A2398" i="2"/>
  <c r="Q289" i="1"/>
  <c r="R289" i="1" s="1"/>
  <c r="Q1623" i="1"/>
  <c r="R1623" i="1" s="1"/>
  <c r="Q890" i="1"/>
  <c r="R890" i="1" s="1"/>
  <c r="Q4700" i="1"/>
  <c r="R4700" i="1" s="1"/>
  <c r="A1337" i="1" l="1"/>
  <c r="A2383" i="1"/>
  <c r="A1334" i="2"/>
  <c r="A2399" i="2"/>
  <c r="Q1685" i="1"/>
  <c r="R1685" i="1" s="1"/>
  <c r="Q1014" i="1"/>
  <c r="R1014" i="1" s="1"/>
  <c r="A1338" i="1" l="1"/>
  <c r="A2384" i="1"/>
  <c r="A2400" i="2"/>
  <c r="A1335" i="2"/>
  <c r="Q1518" i="1"/>
  <c r="R1518" i="1" s="1"/>
  <c r="Q569" i="1"/>
  <c r="R569" i="1" s="1"/>
  <c r="Q3336" i="1"/>
  <c r="R3336" i="1" s="1"/>
  <c r="A1339" i="1" l="1"/>
  <c r="A2385" i="1"/>
  <c r="A1336" i="2"/>
  <c r="A2401" i="2"/>
  <c r="Q1479" i="1"/>
  <c r="R1479" i="1" s="1"/>
  <c r="Q381" i="1"/>
  <c r="R381" i="1" s="1"/>
  <c r="Q146" i="1"/>
  <c r="R146" i="1" s="1"/>
  <c r="A1340" i="1" l="1"/>
  <c r="A2386" i="1"/>
  <c r="A1337" i="2"/>
  <c r="A2402" i="2"/>
  <c r="Q595" i="1"/>
  <c r="R595" i="1" s="1"/>
  <c r="A1341" i="1" l="1"/>
  <c r="A2387" i="1"/>
  <c r="A1338" i="2"/>
  <c r="A2403" i="2"/>
  <c r="Q650" i="1"/>
  <c r="R650" i="1" s="1"/>
  <c r="A1342" i="1" l="1"/>
  <c r="A2388" i="1"/>
  <c r="A2404" i="2"/>
  <c r="A1339" i="2"/>
  <c r="Q3555" i="1"/>
  <c r="R3555" i="1" s="1"/>
  <c r="A1343" i="1" l="1"/>
  <c r="A2389" i="1"/>
  <c r="A1340" i="2"/>
  <c r="A2405" i="2"/>
  <c r="Q4149" i="1"/>
  <c r="R4149" i="1" s="1"/>
  <c r="A1344" i="1" l="1"/>
  <c r="A2390" i="1"/>
  <c r="A1341" i="2"/>
  <c r="A2406" i="2"/>
  <c r="Q1790" i="1"/>
  <c r="R1790" i="1" s="1"/>
  <c r="Q1504" i="1"/>
  <c r="R1504" i="1" s="1"/>
  <c r="Q3696" i="1"/>
  <c r="R3696" i="1" s="1"/>
  <c r="A2391" i="1" l="1"/>
  <c r="A1342" i="2"/>
  <c r="A2407" i="2"/>
  <c r="Q221" i="1"/>
  <c r="R221" i="1" s="1"/>
  <c r="Q1149" i="1"/>
  <c r="R1149" i="1" s="1"/>
  <c r="Q1365" i="1"/>
  <c r="R1365" i="1" s="1"/>
  <c r="Q245" i="1"/>
  <c r="R245" i="1" s="1"/>
  <c r="Q1147" i="1"/>
  <c r="R1147" i="1" s="1"/>
  <c r="Q1148" i="1"/>
  <c r="R1148" i="1" s="1"/>
  <c r="Q1393" i="1"/>
  <c r="R1393" i="1" s="1"/>
  <c r="Q1732" i="1"/>
  <c r="R1732" i="1" s="1"/>
  <c r="Q2005" i="1"/>
  <c r="R2005" i="1" s="1"/>
  <c r="Q2052" i="1"/>
  <c r="R2052" i="1" s="1"/>
  <c r="Q2062" i="1"/>
  <c r="R2062" i="1" s="1"/>
  <c r="Q2095" i="1"/>
  <c r="R2095" i="1" s="1"/>
  <c r="Q2984" i="1"/>
  <c r="R2984" i="1" s="1"/>
  <c r="Q3088" i="1"/>
  <c r="R3088" i="1" s="1"/>
  <c r="Q3092" i="1"/>
  <c r="R3092" i="1" s="1"/>
  <c r="Q3123" i="1"/>
  <c r="R3123" i="1" s="1"/>
  <c r="Q3443" i="1"/>
  <c r="R3443" i="1" s="1"/>
  <c r="Q4183" i="1"/>
  <c r="R4183" i="1" s="1"/>
  <c r="Q4318" i="1"/>
  <c r="R4318" i="1" s="1"/>
  <c r="Q4363" i="1"/>
  <c r="R4363" i="1" s="1"/>
  <c r="Q4569" i="1"/>
  <c r="R4569" i="1" s="1"/>
  <c r="Q4600" i="1"/>
  <c r="R4600" i="1" s="1"/>
  <c r="Q4732" i="1"/>
  <c r="R4732" i="1" s="1"/>
  <c r="Q4763" i="1"/>
  <c r="R4763" i="1" s="1"/>
  <c r="Q4881" i="1"/>
  <c r="R4881" i="1" s="1"/>
  <c r="Q4945" i="1"/>
  <c r="R4945" i="1" s="1"/>
  <c r="Q4965" i="1"/>
  <c r="R4965" i="1" s="1"/>
  <c r="Q5050" i="1"/>
  <c r="R5050" i="1" s="1"/>
  <c r="Q5132" i="1"/>
  <c r="R5132" i="1" s="1"/>
  <c r="Q5167" i="1"/>
  <c r="R5167" i="1" s="1"/>
  <c r="Q4826" i="1"/>
  <c r="R4826" i="1" s="1"/>
  <c r="Q5003" i="1"/>
  <c r="R5003" i="1" s="1"/>
  <c r="Q755" i="1"/>
  <c r="R755" i="1" s="1"/>
  <c r="Q1374" i="1"/>
  <c r="R1374" i="1" s="1"/>
  <c r="Q1932" i="1"/>
  <c r="R1932" i="1" s="1"/>
  <c r="Q2076" i="1"/>
  <c r="R2076" i="1" s="1"/>
  <c r="Q2879" i="1"/>
  <c r="R2879" i="1" s="1"/>
  <c r="Q4678" i="1"/>
  <c r="R4678" i="1" s="1"/>
  <c r="Q4787" i="1"/>
  <c r="R4787" i="1" s="1"/>
  <c r="Q5169" i="1"/>
  <c r="R5169" i="1" s="1"/>
  <c r="Q5040" i="1"/>
  <c r="R5040" i="1" s="1"/>
  <c r="Q1570" i="1"/>
  <c r="R1570" i="1" s="1"/>
  <c r="Q2043" i="1"/>
  <c r="R2043" i="1" s="1"/>
  <c r="Q2144" i="1"/>
  <c r="R2144" i="1" s="1"/>
  <c r="Q3636" i="1"/>
  <c r="R3636" i="1" s="1"/>
  <c r="Q3796" i="1"/>
  <c r="R3796" i="1" s="1"/>
  <c r="Q4052" i="1"/>
  <c r="R4052" i="1" s="1"/>
  <c r="Q4099" i="1"/>
  <c r="R4099" i="1" s="1"/>
  <c r="Q4506" i="1"/>
  <c r="R4506" i="1" s="1"/>
  <c r="Q5105" i="1"/>
  <c r="R5105" i="1" s="1"/>
  <c r="Q2683" i="1"/>
  <c r="R2683" i="1" s="1"/>
  <c r="Q2818" i="1"/>
  <c r="R2818" i="1" s="1"/>
  <c r="Q2824" i="1"/>
  <c r="R2824" i="1" s="1"/>
  <c r="Q3062" i="1"/>
  <c r="R3062" i="1" s="1"/>
  <c r="Q217" i="1"/>
  <c r="R217" i="1" s="1"/>
  <c r="Q759" i="1"/>
  <c r="R759" i="1" s="1"/>
  <c r="Q763" i="1"/>
  <c r="R763" i="1" s="1"/>
  <c r="Q767" i="1"/>
  <c r="R767" i="1" s="1"/>
  <c r="Q774" i="1"/>
  <c r="R774" i="1" s="1"/>
  <c r="Q781" i="1"/>
  <c r="R781" i="1" s="1"/>
  <c r="Q1126" i="1"/>
  <c r="R1126" i="1" s="1"/>
  <c r="Q1173" i="1"/>
  <c r="R1173" i="1" s="1"/>
  <c r="Q1228" i="1"/>
  <c r="R1228" i="1" s="1"/>
  <c r="Q1256" i="1"/>
  <c r="R1256" i="1" s="1"/>
  <c r="Q1388" i="1"/>
  <c r="R1388" i="1" s="1"/>
  <c r="Q1395" i="1"/>
  <c r="R1395" i="1" s="1"/>
  <c r="Q1469" i="1"/>
  <c r="R1469" i="1" s="1"/>
  <c r="Q1573" i="1"/>
  <c r="R1573" i="1" s="1"/>
  <c r="Q1922" i="1"/>
  <c r="R1922" i="1" s="1"/>
  <c r="Q1927" i="1"/>
  <c r="R1927" i="1" s="1"/>
  <c r="Q1940" i="1"/>
  <c r="R1940" i="1" s="1"/>
  <c r="Q1944" i="1"/>
  <c r="R1944" i="1" s="1"/>
  <c r="Q1975" i="1"/>
  <c r="R1975" i="1" s="1"/>
  <c r="Q2077" i="1"/>
  <c r="R2077" i="1" s="1"/>
  <c r="Q2084" i="1"/>
  <c r="R2084" i="1" s="1"/>
  <c r="Q2115" i="1"/>
  <c r="R2115" i="1" s="1"/>
  <c r="Q2216" i="1"/>
  <c r="R2216" i="1" s="1"/>
  <c r="Q2231" i="1"/>
  <c r="R2231" i="1" s="1"/>
  <c r="Q2253" i="1"/>
  <c r="R2253" i="1" s="1"/>
  <c r="Q2263" i="1"/>
  <c r="R2263" i="1" s="1"/>
  <c r="Q2278" i="1"/>
  <c r="R2278" i="1" s="1"/>
  <c r="Q2658" i="1"/>
  <c r="R2658" i="1" s="1"/>
  <c r="Q2718" i="1"/>
  <c r="R2718" i="1" s="1"/>
  <c r="Q2724" i="1"/>
  <c r="R2724" i="1" s="1"/>
  <c r="Q2948" i="1"/>
  <c r="R2948" i="1" s="1"/>
  <c r="Q2964" i="1"/>
  <c r="R2964" i="1" s="1"/>
  <c r="Q3006" i="1"/>
  <c r="R3006" i="1" s="1"/>
  <c r="Q3175" i="1"/>
  <c r="R3175" i="1" s="1"/>
  <c r="Q3179" i="1"/>
  <c r="R3179" i="1" s="1"/>
  <c r="Q3246" i="1"/>
  <c r="R3246" i="1" s="1"/>
  <c r="Q3415" i="1"/>
  <c r="R3415" i="1" s="1"/>
  <c r="Q3497" i="1"/>
  <c r="R3497" i="1" s="1"/>
  <c r="Q3730" i="1"/>
  <c r="R3730" i="1" s="1"/>
  <c r="Q3734" i="1"/>
  <c r="R3734" i="1" s="1"/>
  <c r="Q3738" i="1"/>
  <c r="R3738" i="1" s="1"/>
  <c r="Q3792" i="1"/>
  <c r="R3792" i="1" s="1"/>
  <c r="Q3879" i="1"/>
  <c r="R3879" i="1" s="1"/>
  <c r="Q4043" i="1"/>
  <c r="R4043" i="1" s="1"/>
  <c r="Q4204" i="1"/>
  <c r="R4204" i="1" s="1"/>
  <c r="Q4365" i="1"/>
  <c r="R4365" i="1" s="1"/>
  <c r="Q4487" i="1"/>
  <c r="R4487" i="1" s="1"/>
  <c r="Q4507" i="1"/>
  <c r="R4507" i="1" s="1"/>
  <c r="Q4579" i="1"/>
  <c r="R4579" i="1" s="1"/>
  <c r="Q4708" i="1"/>
  <c r="R4708" i="1" s="1"/>
  <c r="Q4727" i="1"/>
  <c r="R4727" i="1" s="1"/>
  <c r="Q4819" i="1"/>
  <c r="R4819" i="1" s="1"/>
  <c r="Q4840" i="1"/>
  <c r="R4840" i="1" s="1"/>
  <c r="Q4853" i="1"/>
  <c r="R4853" i="1" s="1"/>
  <c r="Q4865" i="1"/>
  <c r="R4865" i="1" s="1"/>
  <c r="Q4869" i="1"/>
  <c r="R4869" i="1" s="1"/>
  <c r="Q4896" i="1"/>
  <c r="R4896" i="1" s="1"/>
  <c r="Q4906" i="1"/>
  <c r="R4906" i="1" s="1"/>
  <c r="Q4932" i="1"/>
  <c r="R4932" i="1" s="1"/>
  <c r="Q4949" i="1"/>
  <c r="R4949" i="1" s="1"/>
  <c r="Q4961" i="1"/>
  <c r="R4961" i="1" s="1"/>
  <c r="Q4995" i="1"/>
  <c r="R4995" i="1" s="1"/>
  <c r="Q5022" i="1"/>
  <c r="R5022" i="1" s="1"/>
  <c r="Q5029" i="1"/>
  <c r="R5029" i="1" s="1"/>
  <c r="Q5058" i="1"/>
  <c r="R5058" i="1" s="1"/>
  <c r="Q5077" i="1"/>
  <c r="R5077" i="1" s="1"/>
  <c r="Q5098" i="1"/>
  <c r="R5098" i="1" s="1"/>
  <c r="Q5161" i="1"/>
  <c r="R5161" i="1" s="1"/>
  <c r="Q1394" i="1"/>
  <c r="R1394" i="1" s="1"/>
  <c r="Q2146" i="1"/>
  <c r="R2146" i="1" s="1"/>
  <c r="Q2181" i="1"/>
  <c r="R2181" i="1" s="1"/>
  <c r="Q2203" i="1"/>
  <c r="R2203" i="1" s="1"/>
  <c r="Q2951" i="1"/>
  <c r="R2951" i="1" s="1"/>
  <c r="Q3259" i="1"/>
  <c r="R3259" i="1" s="1"/>
  <c r="Q3264" i="1"/>
  <c r="R3264" i="1" s="1"/>
  <c r="Q3325" i="1"/>
  <c r="R3325" i="1" s="1"/>
  <c r="Q3508" i="1"/>
  <c r="R3508" i="1" s="1"/>
  <c r="Q3557" i="1"/>
  <c r="R3557" i="1" s="1"/>
  <c r="Q3618" i="1"/>
  <c r="R3618" i="1" s="1"/>
  <c r="Q3658" i="1"/>
  <c r="R3658" i="1" s="1"/>
  <c r="Q3797" i="1"/>
  <c r="R3797" i="1" s="1"/>
  <c r="Q3864" i="1"/>
  <c r="R3864" i="1" s="1"/>
  <c r="Q3887" i="1"/>
  <c r="R3887" i="1" s="1"/>
  <c r="Q3931" i="1"/>
  <c r="R3931" i="1" s="1"/>
  <c r="Q4087" i="1"/>
  <c r="R4087" i="1" s="1"/>
  <c r="Q4214" i="1"/>
  <c r="R4214" i="1" s="1"/>
  <c r="Q4380" i="1"/>
  <c r="R4380" i="1" s="1"/>
  <c r="Q4484" i="1"/>
  <c r="R4484" i="1" s="1"/>
  <c r="Q4567" i="1"/>
  <c r="R4567" i="1" s="1"/>
  <c r="Q4572" i="1"/>
  <c r="R4572" i="1" s="1"/>
  <c r="Q4739" i="1"/>
  <c r="R4739" i="1" s="1"/>
  <c r="Q4913" i="1"/>
  <c r="R4913" i="1" s="1"/>
  <c r="Q4957" i="1"/>
  <c r="R4957" i="1" s="1"/>
  <c r="Q5073" i="1"/>
  <c r="R5073" i="1" s="1"/>
  <c r="Q5142" i="1"/>
  <c r="R5142" i="1" s="1"/>
  <c r="Q5147" i="1"/>
  <c r="R5147" i="1" s="1"/>
  <c r="Q5153" i="1"/>
  <c r="R5153" i="1" s="1"/>
  <c r="Q3447" i="1"/>
  <c r="R3447" i="1" s="1"/>
  <c r="Q3644" i="1"/>
  <c r="R3644" i="1" s="1"/>
  <c r="Q3875" i="1"/>
  <c r="R3875" i="1" s="1"/>
  <c r="Q4430" i="1"/>
  <c r="R4430" i="1" s="1"/>
  <c r="Q4596" i="1"/>
  <c r="R4596" i="1" s="1"/>
  <c r="Q4715" i="1"/>
  <c r="R4715" i="1" s="1"/>
  <c r="Q4736" i="1"/>
  <c r="R4736" i="1" s="1"/>
  <c r="Q4744" i="1"/>
  <c r="R4744" i="1" s="1"/>
  <c r="Q5061" i="1"/>
  <c r="R5061" i="1" s="1"/>
  <c r="Q229" i="1"/>
  <c r="R229" i="1" s="1"/>
  <c r="Q784" i="1"/>
  <c r="R784" i="1" s="1"/>
  <c r="Q1385" i="1"/>
  <c r="R1385" i="1" s="1"/>
  <c r="Q1419" i="1"/>
  <c r="R1419" i="1" s="1"/>
  <c r="Q1576" i="1"/>
  <c r="R1576" i="1" s="1"/>
  <c r="Q1586" i="1"/>
  <c r="R1586" i="1" s="1"/>
  <c r="Q1710" i="1"/>
  <c r="R1710" i="1" s="1"/>
  <c r="Q2929" i="1"/>
  <c r="R2929" i="1" s="1"/>
  <c r="Q3014" i="1"/>
  <c r="R3014" i="1" s="1"/>
  <c r="Q3048" i="1"/>
  <c r="R3048" i="1" s="1"/>
  <c r="Q3100" i="1"/>
  <c r="R3100" i="1" s="1"/>
  <c r="Q3126" i="1"/>
  <c r="R3126" i="1" s="1"/>
  <c r="Q3345" i="1"/>
  <c r="R3345" i="1" s="1"/>
  <c r="Q3606" i="1"/>
  <c r="R3606" i="1" s="1"/>
  <c r="Q3649" i="1"/>
  <c r="R3649" i="1" s="1"/>
  <c r="Q3770" i="1"/>
  <c r="R3770" i="1" s="1"/>
  <c r="Q3936" i="1"/>
  <c r="R3936" i="1" s="1"/>
  <c r="Q3956" i="1"/>
  <c r="R3956" i="1" s="1"/>
  <c r="Q3970" i="1"/>
  <c r="R3970" i="1" s="1"/>
  <c r="Q4031" i="1"/>
  <c r="R4031" i="1" s="1"/>
  <c r="Q4103" i="1"/>
  <c r="R4103" i="1" s="1"/>
  <c r="Q4182" i="1"/>
  <c r="R4182" i="1" s="1"/>
  <c r="Q4193" i="1"/>
  <c r="R4193" i="1" s="1"/>
  <c r="Q4239" i="1"/>
  <c r="R4239" i="1" s="1"/>
  <c r="Q4394" i="1"/>
  <c r="R4394" i="1" s="1"/>
  <c r="Q4778" i="1"/>
  <c r="R4778" i="1" s="1"/>
  <c r="Q5186" i="1"/>
  <c r="R5186" i="1" s="1"/>
  <c r="Q2994" i="1"/>
  <c r="R2994" i="1" s="1"/>
  <c r="Q3389" i="1"/>
  <c r="R3389" i="1" s="1"/>
  <c r="Q3768" i="1"/>
  <c r="R3768" i="1" s="1"/>
  <c r="Q4032" i="1"/>
  <c r="R4032" i="1" s="1"/>
  <c r="Q1291" i="1"/>
  <c r="R1291" i="1" s="1"/>
  <c r="Q2265" i="1"/>
  <c r="R2265" i="1" s="1"/>
  <c r="Q1522" i="1"/>
  <c r="R1522" i="1" s="1"/>
  <c r="Q1562" i="1"/>
  <c r="R1562" i="1" s="1"/>
  <c r="Q1590" i="1"/>
  <c r="R1590" i="1" s="1"/>
  <c r="Q3297" i="1"/>
  <c r="R3297" i="1" s="1"/>
  <c r="Q3574" i="1"/>
  <c r="R3574" i="1" s="1"/>
  <c r="Q3619" i="1"/>
  <c r="R3619" i="1" s="1"/>
  <c r="Q3819" i="1"/>
  <c r="R3819" i="1" s="1"/>
  <c r="Q3982" i="1"/>
  <c r="R3982" i="1" s="1"/>
  <c r="Q3989" i="1"/>
  <c r="R3989" i="1" s="1"/>
  <c r="Q4110" i="1"/>
  <c r="R4110" i="1" s="1"/>
  <c r="Q4205" i="1"/>
  <c r="R4205" i="1" s="1"/>
  <c r="Q4210" i="1"/>
  <c r="R4210" i="1" s="1"/>
  <c r="Q4224" i="1"/>
  <c r="R4224" i="1" s="1"/>
  <c r="Q4297" i="1"/>
  <c r="R4297" i="1" s="1"/>
  <c r="Q4503" i="1"/>
  <c r="R4503" i="1" s="1"/>
  <c r="Q4790" i="1"/>
  <c r="R4790" i="1" s="1"/>
  <c r="Q3996" i="1"/>
  <c r="R3996" i="1" s="1"/>
  <c r="Q234" i="1"/>
  <c r="R234" i="1" s="1"/>
  <c r="Q1628" i="1"/>
  <c r="R1628" i="1" s="1"/>
  <c r="Q1669" i="1"/>
  <c r="R1669" i="1" s="1"/>
  <c r="Q1891" i="1"/>
  <c r="R1891" i="1" s="1"/>
  <c r="Q3119" i="1"/>
  <c r="R3119" i="1" s="1"/>
  <c r="Q3995" i="1"/>
  <c r="R3995" i="1" s="1"/>
  <c r="Q4036" i="1"/>
  <c r="R4036" i="1" s="1"/>
  <c r="Q4371" i="1"/>
  <c r="R4371" i="1" s="1"/>
  <c r="Q2684" i="1"/>
  <c r="R2684" i="1" s="1"/>
  <c r="Q2799" i="1"/>
  <c r="R2799" i="1" s="1"/>
  <c r="Q2990" i="1"/>
  <c r="R2990" i="1" s="1"/>
  <c r="Q4293" i="1"/>
  <c r="R4293" i="1" s="1"/>
  <c r="Q4721" i="1"/>
  <c r="R4721" i="1" s="1"/>
  <c r="Q4814" i="1"/>
  <c r="R4814" i="1" s="1"/>
  <c r="Q5116" i="1"/>
  <c r="R5116" i="1" s="1"/>
  <c r="Q218" i="1"/>
  <c r="R218" i="1" s="1"/>
  <c r="Q228" i="1"/>
  <c r="R228" i="1" s="1"/>
  <c r="Q803" i="1"/>
  <c r="R803" i="1" s="1"/>
  <c r="Q1221" i="1"/>
  <c r="R1221" i="1" s="1"/>
  <c r="Q1225" i="1"/>
  <c r="R1225" i="1" s="1"/>
  <c r="Q1282" i="1"/>
  <c r="R1282" i="1" s="1"/>
  <c r="Q1290" i="1"/>
  <c r="R1290" i="1" s="1"/>
  <c r="Q1302" i="1"/>
  <c r="R1302" i="1" s="1"/>
  <c r="Q1350" i="1"/>
  <c r="R1350" i="1" s="1"/>
  <c r="Q1426" i="1"/>
  <c r="R1426" i="1" s="1"/>
  <c r="Q1527" i="1"/>
  <c r="R1527" i="1" s="1"/>
  <c r="Q1555" i="1"/>
  <c r="R1555" i="1" s="1"/>
  <c r="Q1565" i="1"/>
  <c r="R1565" i="1" s="1"/>
  <c r="Q1588" i="1"/>
  <c r="R1588" i="1" s="1"/>
  <c r="Q1594" i="1"/>
  <c r="R1594" i="1" s="1"/>
  <c r="Q1598" i="1"/>
  <c r="R1598" i="1" s="1"/>
  <c r="Q1632" i="1"/>
  <c r="R1632" i="1" s="1"/>
  <c r="Q1643" i="1"/>
  <c r="R1643" i="1" s="1"/>
  <c r="Q1651" i="1"/>
  <c r="R1651" i="1" s="1"/>
  <c r="Q1673" i="1"/>
  <c r="R1673" i="1" s="1"/>
  <c r="Q1682" i="1"/>
  <c r="R1682" i="1" s="1"/>
  <c r="Q1691" i="1"/>
  <c r="R1691" i="1" s="1"/>
  <c r="Q1702" i="1"/>
  <c r="R1702" i="1" s="1"/>
  <c r="Q1707" i="1"/>
  <c r="R1707" i="1" s="1"/>
  <c r="Q1737" i="1"/>
  <c r="R1737" i="1" s="1"/>
  <c r="Q1757" i="1"/>
  <c r="R1757" i="1" s="1"/>
  <c r="Q1839" i="1"/>
  <c r="R1839" i="1" s="1"/>
  <c r="Q1843" i="1"/>
  <c r="R1843" i="1" s="1"/>
  <c r="Q1850" i="1"/>
  <c r="R1850" i="1" s="1"/>
  <c r="Q1856" i="1"/>
  <c r="R1856" i="1" s="1"/>
  <c r="Q1860" i="1"/>
  <c r="R1860" i="1" s="1"/>
  <c r="Q1866" i="1"/>
  <c r="R1866" i="1" s="1"/>
  <c r="Q1872" i="1"/>
  <c r="R1872" i="1" s="1"/>
  <c r="Q1877" i="1"/>
  <c r="R1877" i="1" s="1"/>
  <c r="Q1883" i="1"/>
  <c r="R1883" i="1" s="1"/>
  <c r="Q1887" i="1"/>
  <c r="R1887" i="1" s="1"/>
  <c r="Q1899" i="1"/>
  <c r="R1899" i="1" s="1"/>
  <c r="Q2158" i="1"/>
  <c r="R2158" i="1" s="1"/>
  <c r="Q2195" i="1"/>
  <c r="R2195" i="1" s="1"/>
  <c r="Q2387" i="1"/>
  <c r="R2387" i="1" s="1"/>
  <c r="Q2416" i="1"/>
  <c r="R2416" i="1" s="1"/>
  <c r="Q2482" i="1"/>
  <c r="R2482" i="1" s="1"/>
  <c r="Q2515" i="1"/>
  <c r="R2515" i="1" s="1"/>
  <c r="Q2802" i="1"/>
  <c r="R2802" i="1" s="1"/>
  <c r="Q2921" i="1"/>
  <c r="R2921" i="1" s="1"/>
  <c r="Q3031" i="1"/>
  <c r="R3031" i="1" s="1"/>
  <c r="Q3059" i="1"/>
  <c r="R3059" i="1" s="1"/>
  <c r="Q3159" i="1"/>
  <c r="R3159" i="1" s="1"/>
  <c r="Q3163" i="1"/>
  <c r="R3163" i="1" s="1"/>
  <c r="Q3167" i="1"/>
  <c r="R3167" i="1" s="1"/>
  <c r="Q3181" i="1"/>
  <c r="R3181" i="1" s="1"/>
  <c r="Q3185" i="1"/>
  <c r="R3185" i="1" s="1"/>
  <c r="Q3213" i="1"/>
  <c r="R3213" i="1" s="1"/>
  <c r="Q3218" i="1"/>
  <c r="R3218" i="1" s="1"/>
  <c r="Q3226" i="1"/>
  <c r="R3226" i="1" s="1"/>
  <c r="Q3234" i="1"/>
  <c r="R3234" i="1" s="1"/>
  <c r="Q3241" i="1"/>
  <c r="R3241" i="1" s="1"/>
  <c r="Q3249" i="1"/>
  <c r="R3249" i="1" s="1"/>
  <c r="Q3273" i="1"/>
  <c r="R3273" i="1" s="1"/>
  <c r="Q3277" i="1"/>
  <c r="R3277" i="1" s="1"/>
  <c r="Q3281" i="1"/>
  <c r="R3281" i="1" s="1"/>
  <c r="Q3285" i="1"/>
  <c r="R3285" i="1" s="1"/>
  <c r="Q3300" i="1"/>
  <c r="R3300" i="1" s="1"/>
  <c r="Q3308" i="1"/>
  <c r="R3308" i="1" s="1"/>
  <c r="Q3312" i="1"/>
  <c r="R3312" i="1" s="1"/>
  <c r="Q3319" i="1"/>
  <c r="R3319" i="1" s="1"/>
  <c r="Q3338" i="1"/>
  <c r="R3338" i="1" s="1"/>
  <c r="Q3349" i="1"/>
  <c r="R3349" i="1" s="1"/>
  <c r="Q3358" i="1"/>
  <c r="R3358" i="1" s="1"/>
  <c r="Q3367" i="1"/>
  <c r="R3367" i="1" s="1"/>
  <c r="Q3371" i="1"/>
  <c r="R3371" i="1" s="1"/>
  <c r="Q3379" i="1"/>
  <c r="R3379" i="1" s="1"/>
  <c r="Q3385" i="1"/>
  <c r="R3385" i="1" s="1"/>
  <c r="Q3396" i="1"/>
  <c r="R3396" i="1" s="1"/>
  <c r="Q3408" i="1"/>
  <c r="R3408" i="1" s="1"/>
  <c r="Q3412" i="1"/>
  <c r="R3412" i="1" s="1"/>
  <c r="Q3419" i="1"/>
  <c r="R3419" i="1" s="1"/>
  <c r="Q3423" i="1"/>
  <c r="R3423" i="1" s="1"/>
  <c r="Q3467" i="1"/>
  <c r="R3467" i="1" s="1"/>
  <c r="Q3473" i="1"/>
  <c r="R3473" i="1" s="1"/>
  <c r="Q3477" i="1"/>
  <c r="R3477" i="1" s="1"/>
  <c r="Q3500" i="1"/>
  <c r="R3500" i="1" s="1"/>
  <c r="Q3507" i="1"/>
  <c r="R3507" i="1" s="1"/>
  <c r="Q3516" i="1"/>
  <c r="R3516" i="1" s="1"/>
  <c r="Q3533" i="1"/>
  <c r="R3533" i="1" s="1"/>
  <c r="Q3548" i="1"/>
  <c r="R3548" i="1" s="1"/>
  <c r="Q3568" i="1"/>
  <c r="R3568" i="1" s="1"/>
  <c r="Q3577" i="1"/>
  <c r="R3577" i="1" s="1"/>
  <c r="Q3590" i="1"/>
  <c r="R3590" i="1" s="1"/>
  <c r="Q3594" i="1"/>
  <c r="R3594" i="1" s="1"/>
  <c r="Q3599" i="1"/>
  <c r="R3599" i="1" s="1"/>
  <c r="Q3603" i="1"/>
  <c r="R3603" i="1" s="1"/>
  <c r="Q3610" i="1"/>
  <c r="R3610" i="1" s="1"/>
  <c r="Q3667" i="1"/>
  <c r="R3667" i="1" s="1"/>
  <c r="Q3677" i="1"/>
  <c r="R3677" i="1" s="1"/>
  <c r="Q3683" i="1"/>
  <c r="R3683" i="1" s="1"/>
  <c r="Q3692" i="1"/>
  <c r="R3692" i="1" s="1"/>
  <c r="Q3712" i="1"/>
  <c r="R3712" i="1" s="1"/>
  <c r="Q3716" i="1"/>
  <c r="R3716" i="1" s="1"/>
  <c r="Q3720" i="1"/>
  <c r="R3720" i="1" s="1"/>
  <c r="Q3740" i="1"/>
  <c r="R3740" i="1" s="1"/>
  <c r="Q3758" i="1"/>
  <c r="R3758" i="1" s="1"/>
  <c r="Q3763" i="1"/>
  <c r="R3763" i="1" s="1"/>
  <c r="Q3774" i="1"/>
  <c r="R3774" i="1" s="1"/>
  <c r="Q3779" i="1"/>
  <c r="R3779" i="1" s="1"/>
  <c r="Q3798" i="1"/>
  <c r="R3798" i="1" s="1"/>
  <c r="Q3807" i="1"/>
  <c r="R3807" i="1" s="1"/>
  <c r="Q3816" i="1"/>
  <c r="R3816" i="1" s="1"/>
  <c r="Q3822" i="1"/>
  <c r="R3822" i="1" s="1"/>
  <c r="Q3831" i="1"/>
  <c r="R3831" i="1" s="1"/>
  <c r="Q3837" i="1"/>
  <c r="R3837" i="1" s="1"/>
  <c r="Q3841" i="1"/>
  <c r="R3841" i="1" s="1"/>
  <c r="Q3845" i="1"/>
  <c r="R3845" i="1" s="1"/>
  <c r="Q3851" i="1"/>
  <c r="R3851" i="1" s="1"/>
  <c r="Q3869" i="1"/>
  <c r="R3869" i="1" s="1"/>
  <c r="Q3873" i="1"/>
  <c r="R3873" i="1" s="1"/>
  <c r="Q3892" i="1"/>
  <c r="R3892" i="1" s="1"/>
  <c r="Q3898" i="1"/>
  <c r="R3898" i="1" s="1"/>
  <c r="Q3911" i="1"/>
  <c r="R3911" i="1" s="1"/>
  <c r="Q3924" i="1"/>
  <c r="R3924" i="1" s="1"/>
  <c r="Q3934" i="1"/>
  <c r="R3934" i="1" s="1"/>
  <c r="Q3948" i="1"/>
  <c r="R3948" i="1" s="1"/>
  <c r="Q3954" i="1"/>
  <c r="R3954" i="1" s="1"/>
  <c r="Q4001" i="1"/>
  <c r="R4001" i="1" s="1"/>
  <c r="Q4014" i="1"/>
  <c r="R4014" i="1" s="1"/>
  <c r="Q4048" i="1"/>
  <c r="R4048" i="1" s="1"/>
  <c r="Q4067" i="1"/>
  <c r="R4067" i="1" s="1"/>
  <c r="Q4071" i="1"/>
  <c r="R4071" i="1" s="1"/>
  <c r="Q4084" i="1"/>
  <c r="R4084" i="1" s="1"/>
  <c r="Q4112" i="1"/>
  <c r="R4112" i="1" s="1"/>
  <c r="Q4116" i="1"/>
  <c r="R4116" i="1" s="1"/>
  <c r="Q4120" i="1"/>
  <c r="R4120" i="1" s="1"/>
  <c r="Q4125" i="1"/>
  <c r="R4125" i="1" s="1"/>
  <c r="Q4153" i="1"/>
  <c r="R4153" i="1" s="1"/>
  <c r="Q4162" i="1"/>
  <c r="R4162" i="1" s="1"/>
  <c r="Q4170" i="1"/>
  <c r="R4170" i="1" s="1"/>
  <c r="Q4174" i="1"/>
  <c r="R4174" i="1" s="1"/>
  <c r="Q4179" i="1"/>
  <c r="R4179" i="1" s="1"/>
  <c r="Q4195" i="1"/>
  <c r="R4195" i="1" s="1"/>
  <c r="Q4200" i="1"/>
  <c r="R4200" i="1" s="1"/>
  <c r="Q4218" i="1"/>
  <c r="R4218" i="1" s="1"/>
  <c r="Q4241" i="1"/>
  <c r="R4241" i="1" s="1"/>
  <c r="Q4245" i="1"/>
  <c r="R4245" i="1" s="1"/>
  <c r="Q4249" i="1"/>
  <c r="R4249" i="1" s="1"/>
  <c r="Q4253" i="1"/>
  <c r="R4253" i="1" s="1"/>
  <c r="Q4263" i="1"/>
  <c r="R4263" i="1" s="1"/>
  <c r="Q4308" i="1"/>
  <c r="R4308" i="1" s="1"/>
  <c r="Q4321" i="1"/>
  <c r="R4321" i="1" s="1"/>
  <c r="Q4334" i="1"/>
  <c r="R4334" i="1" s="1"/>
  <c r="Q4339" i="1"/>
  <c r="R4339" i="1" s="1"/>
  <c r="Q4366" i="1"/>
  <c r="R4366" i="1" s="1"/>
  <c r="Q4384" i="1"/>
  <c r="R4384" i="1" s="1"/>
  <c r="Q4388" i="1"/>
  <c r="R4388" i="1" s="1"/>
  <c r="Q4396" i="1"/>
  <c r="R4396" i="1" s="1"/>
  <c r="Q4402" i="1"/>
  <c r="R4402" i="1" s="1"/>
  <c r="Q4421" i="1"/>
  <c r="R4421" i="1" s="1"/>
  <c r="Q4424" i="1"/>
  <c r="R4424" i="1" s="1"/>
  <c r="Q4428" i="1"/>
  <c r="R4428" i="1" s="1"/>
  <c r="Q4438" i="1"/>
  <c r="R4438" i="1" s="1"/>
  <c r="Q4442" i="1"/>
  <c r="R4442" i="1" s="1"/>
  <c r="Q4446" i="1"/>
  <c r="R4446" i="1" s="1"/>
  <c r="Q4496" i="1"/>
  <c r="R4496" i="1" s="1"/>
  <c r="Q4523" i="1"/>
  <c r="R4523" i="1" s="1"/>
  <c r="Q4529" i="1"/>
  <c r="R4529" i="1" s="1"/>
  <c r="Q4534" i="1"/>
  <c r="R4534" i="1" s="1"/>
  <c r="Q4539" i="1"/>
  <c r="R4539" i="1" s="1"/>
  <c r="Q4543" i="1"/>
  <c r="R4543" i="1" s="1"/>
  <c r="Q4550" i="1"/>
  <c r="R4550" i="1" s="1"/>
  <c r="Q4613" i="1"/>
  <c r="R4613" i="1" s="1"/>
  <c r="Q4624" i="1"/>
  <c r="R4624" i="1" s="1"/>
  <c r="Q4633" i="1"/>
  <c r="R4633" i="1" s="1"/>
  <c r="Q4639" i="1"/>
  <c r="R4639" i="1" s="1"/>
  <c r="Q4645" i="1"/>
  <c r="R4645" i="1" s="1"/>
  <c r="Q4657" i="1"/>
  <c r="R4657" i="1" s="1"/>
  <c r="Q4662" i="1"/>
  <c r="R4662" i="1" s="1"/>
  <c r="Q4666" i="1"/>
  <c r="R4666" i="1" s="1"/>
  <c r="Q4933" i="1"/>
  <c r="R4933" i="1" s="1"/>
  <c r="Q4998" i="1"/>
  <c r="R4998" i="1" s="1"/>
  <c r="Q5117" i="1"/>
  <c r="R5117" i="1" s="1"/>
  <c r="Q5184" i="1"/>
  <c r="R5184" i="1" s="1"/>
  <c r="Q1418" i="1"/>
  <c r="R1418" i="1" s="1"/>
  <c r="Q1499" i="1"/>
  <c r="R1499" i="1" s="1"/>
  <c r="Q1630" i="1"/>
  <c r="R1630" i="1" s="1"/>
  <c r="Q1745" i="1"/>
  <c r="R1745" i="1" s="1"/>
  <c r="Q2586" i="1"/>
  <c r="R2586" i="1" s="1"/>
  <c r="Q2787" i="1"/>
  <c r="R2787" i="1" s="1"/>
  <c r="Q3399" i="1"/>
  <c r="R3399" i="1" s="1"/>
  <c r="Q3431" i="1"/>
  <c r="R3431" i="1" s="1"/>
  <c r="Q3511" i="1"/>
  <c r="R3511" i="1" s="1"/>
  <c r="Q3552" i="1"/>
  <c r="R3552" i="1" s="1"/>
  <c r="Q3708" i="1"/>
  <c r="R3708" i="1" s="1"/>
  <c r="Q3908" i="1"/>
  <c r="R3908" i="1" s="1"/>
  <c r="Q4403" i="1"/>
  <c r="R4403" i="1" s="1"/>
  <c r="Q4582" i="1"/>
  <c r="R4582" i="1" s="1"/>
  <c r="Q3510" i="1"/>
  <c r="R3510" i="1" s="1"/>
  <c r="Q4731" i="1"/>
  <c r="R4731" i="1" s="1"/>
  <c r="Q1664" i="1"/>
  <c r="R1664" i="1" s="1"/>
  <c r="Q3346" i="1"/>
  <c r="R3346" i="1" s="1"/>
  <c r="Q3451" i="1"/>
  <c r="R3451" i="1" s="1"/>
  <c r="Q4026" i="1"/>
  <c r="R4026" i="1" s="1"/>
  <c r="Q4255" i="1"/>
  <c r="R4255" i="1" s="1"/>
  <c r="Q3988" i="1"/>
  <c r="R3988" i="1" s="1"/>
  <c r="Q4105" i="1"/>
  <c r="R4105" i="1" s="1"/>
  <c r="Q1749" i="1"/>
  <c r="R1749" i="1" s="1"/>
  <c r="Q3455" i="1"/>
  <c r="R3455" i="1" s="1"/>
  <c r="Q3781" i="1"/>
  <c r="R3781" i="1" s="1"/>
  <c r="Q4304" i="1"/>
  <c r="R4304" i="1" s="1"/>
  <c r="Q4459" i="1"/>
  <c r="R4459" i="1" s="1"/>
  <c r="Q4565" i="1"/>
  <c r="R4565" i="1" s="1"/>
  <c r="Q1854" i="1"/>
  <c r="R1854" i="1" s="1"/>
  <c r="Q1868" i="1"/>
  <c r="R1868" i="1" s="1"/>
  <c r="Q2721" i="1"/>
  <c r="R2721" i="1" s="1"/>
  <c r="Q3191" i="1"/>
  <c r="R3191" i="1" s="1"/>
  <c r="Q4453" i="1"/>
  <c r="R4453" i="1" s="1"/>
  <c r="Q4627" i="1"/>
  <c r="R4627" i="1" s="1"/>
  <c r="Q4643" i="1"/>
  <c r="R4643" i="1" s="1"/>
  <c r="Q4651" i="1"/>
  <c r="R4651" i="1" s="1"/>
  <c r="Q4029" i="1"/>
  <c r="R4029" i="1" s="1"/>
  <c r="Q1535" i="1"/>
  <c r="R1535" i="1" s="1"/>
  <c r="Q4034" i="1"/>
  <c r="R4034" i="1" s="1"/>
  <c r="Q1675" i="1"/>
  <c r="R1675" i="1" s="1"/>
  <c r="Q4233" i="1"/>
  <c r="R4233" i="1" s="1"/>
  <c r="Q4259" i="1"/>
  <c r="R4259" i="1" s="1"/>
  <c r="Q4278" i="1"/>
  <c r="R4278" i="1" s="1"/>
  <c r="Q4077" i="1"/>
  <c r="R4077" i="1" s="1"/>
  <c r="Q3993" i="1"/>
  <c r="R3993" i="1" s="1"/>
  <c r="Q1679" i="1"/>
  <c r="R1679" i="1" s="1"/>
  <c r="Q1778" i="1"/>
  <c r="R1778" i="1" s="1"/>
  <c r="Q1888" i="1"/>
  <c r="R1888" i="1" s="1"/>
  <c r="Q2414" i="1"/>
  <c r="R2414" i="1" s="1"/>
  <c r="Q3192" i="1"/>
  <c r="R3192" i="1" s="1"/>
  <c r="Q3918" i="1"/>
  <c r="R3918" i="1" s="1"/>
  <c r="Q4629" i="1"/>
  <c r="R4629" i="1" s="1"/>
  <c r="Q1767" i="1"/>
  <c r="R1767" i="1" s="1"/>
  <c r="Q3824" i="1"/>
  <c r="R3824" i="1" s="1"/>
  <c r="Q1743" i="1"/>
  <c r="R1743" i="1" s="1"/>
  <c r="Q1780" i="1"/>
  <c r="R1780" i="1" s="1"/>
  <c r="Q2224" i="1"/>
  <c r="R2224" i="1" s="1"/>
  <c r="Q5013" i="1"/>
  <c r="R5013" i="1" s="1"/>
  <c r="Q1824" i="1"/>
  <c r="R1824" i="1" s="1"/>
  <c r="Q2220" i="1"/>
  <c r="R2220" i="1" s="1"/>
  <c r="Q4489" i="1"/>
  <c r="R4489" i="1" s="1"/>
  <c r="Q805" i="1"/>
  <c r="R805" i="1" s="1"/>
  <c r="Q1150" i="1"/>
  <c r="R1150" i="1" s="1"/>
  <c r="Q1257" i="1"/>
  <c r="R1257" i="1" s="1"/>
  <c r="Q1380" i="1"/>
  <c r="R1380" i="1" s="1"/>
  <c r="Q2141" i="1"/>
  <c r="R2141" i="1" s="1"/>
  <c r="Q2288" i="1"/>
  <c r="R2288" i="1" s="1"/>
  <c r="Q2680" i="1"/>
  <c r="R2680" i="1" s="1"/>
  <c r="Q2749" i="1"/>
  <c r="R2749" i="1" s="1"/>
  <c r="Q2963" i="1"/>
  <c r="R2963" i="1" s="1"/>
  <c r="Q4508" i="1"/>
  <c r="R4508" i="1" s="1"/>
  <c r="Q4747" i="1"/>
  <c r="R4747" i="1" s="1"/>
  <c r="Q4812" i="1"/>
  <c r="R4812" i="1" s="1"/>
  <c r="Q4874" i="1"/>
  <c r="R4874" i="1" s="1"/>
  <c r="Q4899" i="1"/>
  <c r="R4899" i="1" s="1"/>
  <c r="Q4916" i="1"/>
  <c r="R4916" i="1" s="1"/>
  <c r="Q4952" i="1"/>
  <c r="R4952" i="1" s="1"/>
  <c r="Q5127" i="1"/>
  <c r="R5127" i="1" s="1"/>
  <c r="Q1118" i="1"/>
  <c r="R1118" i="1" s="1"/>
  <c r="Q1281" i="1"/>
  <c r="R1281" i="1" s="1"/>
  <c r="Q1306" i="1"/>
  <c r="R1306" i="1" s="1"/>
  <c r="Q1400" i="1"/>
  <c r="R1400" i="1" s="1"/>
  <c r="Q2124" i="1"/>
  <c r="R2124" i="1" s="1"/>
  <c r="Q2227" i="1"/>
  <c r="R2227" i="1" s="1"/>
  <c r="Q2593" i="1"/>
  <c r="R2593" i="1" s="1"/>
  <c r="Q2671" i="1"/>
  <c r="R2671" i="1" s="1"/>
  <c r="Q2679" i="1"/>
  <c r="R2679" i="1" s="1"/>
  <c r="Q2736" i="1"/>
  <c r="R2736" i="1" s="1"/>
  <c r="Q2766" i="1"/>
  <c r="R2766" i="1" s="1"/>
  <c r="Q2912" i="1"/>
  <c r="R2912" i="1" s="1"/>
  <c r="Q2931" i="1"/>
  <c r="R2931" i="1" s="1"/>
  <c r="Q3039" i="1"/>
  <c r="R3039" i="1" s="1"/>
  <c r="Q4478" i="1"/>
  <c r="R4478" i="1" s="1"/>
  <c r="Q4486" i="1"/>
  <c r="R4486" i="1" s="1"/>
  <c r="Q4554" i="1"/>
  <c r="R4554" i="1" s="1"/>
  <c r="Q4558" i="1"/>
  <c r="R4558" i="1" s="1"/>
  <c r="Q4562" i="1"/>
  <c r="R4562" i="1" s="1"/>
  <c r="Q4845" i="1"/>
  <c r="R4845" i="1" s="1"/>
  <c r="Q5183" i="1"/>
  <c r="R5183" i="1" s="1"/>
  <c r="Q3291" i="1"/>
  <c r="R3291" i="1" s="1"/>
  <c r="Q571" i="1"/>
  <c r="R571" i="1" s="1"/>
  <c r="Q1366" i="1"/>
  <c r="R1366" i="1" s="1"/>
  <c r="Q2006" i="1"/>
  <c r="R2006" i="1" s="1"/>
  <c r="Q2961" i="1"/>
  <c r="R2961" i="1" s="1"/>
  <c r="Q3025" i="1"/>
  <c r="R3025" i="1" s="1"/>
  <c r="Q3077" i="1"/>
  <c r="R3077" i="1" s="1"/>
  <c r="Q3089" i="1"/>
  <c r="R3089" i="1" s="1"/>
  <c r="Q3096" i="1"/>
  <c r="R3096" i="1" s="1"/>
  <c r="Q3151" i="1"/>
  <c r="R3151" i="1" s="1"/>
  <c r="Q3444" i="1"/>
  <c r="R3444" i="1" s="1"/>
  <c r="Q4319" i="1"/>
  <c r="R4319" i="1" s="1"/>
  <c r="Q4514" i="1"/>
  <c r="R4514" i="1" s="1"/>
  <c r="Q4584" i="1"/>
  <c r="R4584" i="1" s="1"/>
  <c r="Q4760" i="1"/>
  <c r="R4760" i="1" s="1"/>
  <c r="Q4816" i="1"/>
  <c r="R4816" i="1" s="1"/>
  <c r="Q4855" i="1"/>
  <c r="R4855" i="1" s="1"/>
  <c r="Q4937" i="1"/>
  <c r="R4937" i="1" s="1"/>
  <c r="Q4946" i="1"/>
  <c r="R4946" i="1" s="1"/>
  <c r="Q5178" i="1"/>
  <c r="R5178" i="1" s="1"/>
  <c r="Q2774" i="1"/>
  <c r="R2774" i="1" s="1"/>
  <c r="Q5087" i="1"/>
  <c r="R5087" i="1" s="1"/>
  <c r="Q5056" i="1"/>
  <c r="R5056" i="1" s="1"/>
  <c r="Q756" i="1"/>
  <c r="R756" i="1" s="1"/>
  <c r="Q1994" i="1"/>
  <c r="R1994" i="1" s="1"/>
  <c r="Q5128" i="1"/>
  <c r="R5128" i="1" s="1"/>
  <c r="Q1571" i="1"/>
  <c r="R1571" i="1" s="1"/>
  <c r="Q2108" i="1"/>
  <c r="R2108" i="1" s="1"/>
  <c r="Q2157" i="1"/>
  <c r="R2157" i="1" s="1"/>
  <c r="Q3393" i="1"/>
  <c r="R3393" i="1" s="1"/>
  <c r="Q4053" i="1"/>
  <c r="R4053" i="1" s="1"/>
  <c r="Q5039" i="1"/>
  <c r="R5039" i="1" s="1"/>
  <c r="Q2826" i="1"/>
  <c r="R2826" i="1" s="1"/>
  <c r="Q3688" i="1"/>
  <c r="R3688" i="1" s="1"/>
  <c r="Q4779" i="1"/>
  <c r="R4779" i="1" s="1"/>
  <c r="Q5069" i="1"/>
  <c r="R5069" i="1" s="1"/>
  <c r="Q235" i="1"/>
  <c r="R235" i="1" s="1"/>
  <c r="Q760" i="1"/>
  <c r="R760" i="1" s="1"/>
  <c r="Q764" i="1"/>
  <c r="R764" i="1" s="1"/>
  <c r="Q768" i="1"/>
  <c r="R768" i="1" s="1"/>
  <c r="Q771" i="1"/>
  <c r="R771" i="1" s="1"/>
  <c r="Q775" i="1"/>
  <c r="R775" i="1" s="1"/>
  <c r="Q782" i="1"/>
  <c r="R782" i="1" s="1"/>
  <c r="Q1127" i="1"/>
  <c r="R1127" i="1" s="1"/>
  <c r="Q1169" i="1"/>
  <c r="R1169" i="1" s="1"/>
  <c r="Q1174" i="1"/>
  <c r="R1174" i="1" s="1"/>
  <c r="Q1190" i="1"/>
  <c r="R1190" i="1" s="1"/>
  <c r="Q1217" i="1"/>
  <c r="R1217" i="1" s="1"/>
  <c r="Q1231" i="1"/>
  <c r="R1231" i="1" s="1"/>
  <c r="Q1253" i="1"/>
  <c r="R1253" i="1" s="1"/>
  <c r="Q1258" i="1"/>
  <c r="R1258" i="1" s="1"/>
  <c r="Q1271" i="1"/>
  <c r="R1271" i="1" s="1"/>
  <c r="Q1373" i="1"/>
  <c r="R1373" i="1" s="1"/>
  <c r="Q1389" i="1"/>
  <c r="R1389" i="1" s="1"/>
  <c r="Q1539" i="1"/>
  <c r="R1539" i="1" s="1"/>
  <c r="Q1698" i="1"/>
  <c r="R1698" i="1" s="1"/>
  <c r="Q1924" i="1"/>
  <c r="R1924" i="1" s="1"/>
  <c r="Q1929" i="1"/>
  <c r="R1929" i="1" s="1"/>
  <c r="Q1941" i="1"/>
  <c r="R1941" i="1" s="1"/>
  <c r="Q1945" i="1"/>
  <c r="R1945" i="1" s="1"/>
  <c r="Q1982" i="1"/>
  <c r="R1982" i="1" s="1"/>
  <c r="Q2079" i="1"/>
  <c r="R2079" i="1" s="1"/>
  <c r="Q2085" i="1"/>
  <c r="R2085" i="1" s="1"/>
  <c r="Q2198" i="1"/>
  <c r="R2198" i="1" s="1"/>
  <c r="Q2210" i="1"/>
  <c r="R2210" i="1" s="1"/>
  <c r="Q2232" i="1"/>
  <c r="R2232" i="1" s="1"/>
  <c r="Q2257" i="1"/>
  <c r="R2257" i="1" s="1"/>
  <c r="Q2264" i="1"/>
  <c r="R2264" i="1" s="1"/>
  <c r="Q2302" i="1"/>
  <c r="R2302" i="1" s="1"/>
  <c r="Q2621" i="1"/>
  <c r="R2621" i="1" s="1"/>
  <c r="Q2626" i="1"/>
  <c r="R2626" i="1" s="1"/>
  <c r="Q2641" i="1"/>
  <c r="R2641" i="1" s="1"/>
  <c r="Q2711" i="1"/>
  <c r="R2711" i="1" s="1"/>
  <c r="Q2719" i="1"/>
  <c r="R2719" i="1" s="1"/>
  <c r="Q2729" i="1"/>
  <c r="R2729" i="1" s="1"/>
  <c r="Q2949" i="1"/>
  <c r="R2949" i="1" s="1"/>
  <c r="Q2966" i="1"/>
  <c r="R2966" i="1" s="1"/>
  <c r="Q3003" i="1"/>
  <c r="R3003" i="1" s="1"/>
  <c r="Q3022" i="1"/>
  <c r="R3022" i="1" s="1"/>
  <c r="Q3036" i="1"/>
  <c r="R3036" i="1" s="1"/>
  <c r="Q3176" i="1"/>
  <c r="R3176" i="1" s="1"/>
  <c r="Q3229" i="1"/>
  <c r="R3229" i="1" s="1"/>
  <c r="Q3258" i="1"/>
  <c r="R3258" i="1" s="1"/>
  <c r="Q3483" i="1"/>
  <c r="R3483" i="1" s="1"/>
  <c r="Q3499" i="1"/>
  <c r="R3499" i="1" s="1"/>
  <c r="Q3646" i="1"/>
  <c r="R3646" i="1" s="1"/>
  <c r="Q3731" i="1"/>
  <c r="R3731" i="1" s="1"/>
  <c r="Q3735" i="1"/>
  <c r="R3735" i="1" s="1"/>
  <c r="Q3739" i="1"/>
  <c r="R3739" i="1" s="1"/>
  <c r="Q3793" i="1"/>
  <c r="R3793" i="1" s="1"/>
  <c r="Q3890" i="1"/>
  <c r="R3890" i="1" s="1"/>
  <c r="Q4127" i="1"/>
  <c r="R4127" i="1" s="1"/>
  <c r="Q4211" i="1"/>
  <c r="R4211" i="1" s="1"/>
  <c r="Q4312" i="1"/>
  <c r="R4312" i="1" s="1"/>
  <c r="Q4367" i="1"/>
  <c r="R4367" i="1" s="1"/>
  <c r="Q4488" i="1"/>
  <c r="R4488" i="1" s="1"/>
  <c r="Q4510" i="1"/>
  <c r="R4510" i="1" s="1"/>
  <c r="Q4599" i="1"/>
  <c r="R4599" i="1" s="1"/>
  <c r="Q4693" i="1"/>
  <c r="R4693" i="1" s="1"/>
  <c r="Q4709" i="1"/>
  <c r="R4709" i="1" s="1"/>
  <c r="Q4728" i="1"/>
  <c r="R4728" i="1" s="1"/>
  <c r="Q4746" i="1"/>
  <c r="R4746" i="1" s="1"/>
  <c r="Q4801" i="1"/>
  <c r="R4801" i="1" s="1"/>
  <c r="Q4844" i="1"/>
  <c r="R4844" i="1" s="1"/>
  <c r="Q4854" i="1"/>
  <c r="R4854" i="1" s="1"/>
  <c r="Q4862" i="1"/>
  <c r="R4862" i="1" s="1"/>
  <c r="Q4866" i="1"/>
  <c r="R4866" i="1" s="1"/>
  <c r="Q4870" i="1"/>
  <c r="R4870" i="1" s="1"/>
  <c r="Q4903" i="1"/>
  <c r="R4903" i="1" s="1"/>
  <c r="Q4915" i="1"/>
  <c r="R4915" i="1" s="1"/>
  <c r="Q4940" i="1"/>
  <c r="R4940" i="1" s="1"/>
  <c r="Q4950" i="1"/>
  <c r="R4950" i="1" s="1"/>
  <c r="Q4958" i="1"/>
  <c r="R4958" i="1" s="1"/>
  <c r="Q4962" i="1"/>
  <c r="R4962" i="1" s="1"/>
  <c r="Q5007" i="1"/>
  <c r="R5007" i="1" s="1"/>
  <c r="Q5023" i="1"/>
  <c r="R5023" i="1" s="1"/>
  <c r="Q5032" i="1"/>
  <c r="R5032" i="1" s="1"/>
  <c r="Q5059" i="1"/>
  <c r="R5059" i="1" s="1"/>
  <c r="Q5089" i="1"/>
  <c r="R5089" i="1" s="1"/>
  <c r="Q5102" i="1"/>
  <c r="R5102" i="1" s="1"/>
  <c r="Q5149" i="1"/>
  <c r="R5149" i="1" s="1"/>
  <c r="Q1725" i="1"/>
  <c r="R1725" i="1" s="1"/>
  <c r="Q2182" i="1"/>
  <c r="R2182" i="1" s="1"/>
  <c r="Q3260" i="1"/>
  <c r="R3260" i="1" s="1"/>
  <c r="Q3315" i="1"/>
  <c r="R3315" i="1" s="1"/>
  <c r="Q3509" i="1"/>
  <c r="R3509" i="1" s="1"/>
  <c r="Q3534" i="1"/>
  <c r="R3534" i="1" s="1"/>
  <c r="Q3558" i="1"/>
  <c r="R3558" i="1" s="1"/>
  <c r="Q3615" i="1"/>
  <c r="R3615" i="1" s="1"/>
  <c r="Q3766" i="1"/>
  <c r="R3766" i="1" s="1"/>
  <c r="Q3865" i="1"/>
  <c r="R3865" i="1" s="1"/>
  <c r="Q3957" i="1"/>
  <c r="R3957" i="1" s="1"/>
  <c r="Q4101" i="1"/>
  <c r="R4101" i="1" s="1"/>
  <c r="Q4228" i="1"/>
  <c r="R4228" i="1" s="1"/>
  <c r="Q4344" i="1"/>
  <c r="R4344" i="1" s="1"/>
  <c r="Q4373" i="1"/>
  <c r="R4373" i="1" s="1"/>
  <c r="Q4400" i="1"/>
  <c r="R4400" i="1" s="1"/>
  <c r="Q4485" i="1"/>
  <c r="R4485" i="1" s="1"/>
  <c r="Q4568" i="1"/>
  <c r="R4568" i="1" s="1"/>
  <c r="Q4577" i="1"/>
  <c r="R4577" i="1" s="1"/>
  <c r="Q4917" i="1"/>
  <c r="R4917" i="1" s="1"/>
  <c r="Q5088" i="1"/>
  <c r="R5088" i="1" s="1"/>
  <c r="Q5143" i="1"/>
  <c r="R5143" i="1" s="1"/>
  <c r="Q5148" i="1"/>
  <c r="R5148" i="1" s="1"/>
  <c r="Q5154" i="1"/>
  <c r="R5154" i="1" s="1"/>
  <c r="Q3329" i="1"/>
  <c r="R3329" i="1" s="1"/>
  <c r="Q3647" i="1"/>
  <c r="R3647" i="1" s="1"/>
  <c r="Q3759" i="1"/>
  <c r="R3759" i="1" s="1"/>
  <c r="Q3855" i="1"/>
  <c r="R3855" i="1" s="1"/>
  <c r="Q3881" i="1"/>
  <c r="R3881" i="1" s="1"/>
  <c r="Q4716" i="1"/>
  <c r="R4716" i="1" s="1"/>
  <c r="Q4737" i="1"/>
  <c r="R4737" i="1" s="1"/>
  <c r="Q4750" i="1"/>
  <c r="R4750" i="1" s="1"/>
  <c r="Q4986" i="1"/>
  <c r="R4986" i="1" s="1"/>
  <c r="Q5094" i="1"/>
  <c r="R5094" i="1" s="1"/>
  <c r="Q5166" i="1"/>
  <c r="R5166" i="1" s="1"/>
  <c r="Q2147" i="1"/>
  <c r="R2147" i="1" s="1"/>
  <c r="Q3660" i="1"/>
  <c r="R3660" i="1" s="1"/>
  <c r="Q785" i="1"/>
  <c r="R785" i="1" s="1"/>
  <c r="Q1543" i="1"/>
  <c r="R1543" i="1" s="1"/>
  <c r="Q1583" i="1"/>
  <c r="R1583" i="1" s="1"/>
  <c r="Q1615" i="1"/>
  <c r="R1615" i="1" s="1"/>
  <c r="Q2941" i="1"/>
  <c r="R2941" i="1" s="1"/>
  <c r="Q3148" i="1"/>
  <c r="R3148" i="1" s="1"/>
  <c r="Q3352" i="1"/>
  <c r="R3352" i="1" s="1"/>
  <c r="Q3943" i="1"/>
  <c r="R3943" i="1" s="1"/>
  <c r="Q3958" i="1"/>
  <c r="R3958" i="1" s="1"/>
  <c r="Q3971" i="1"/>
  <c r="R3971" i="1" s="1"/>
  <c r="Q4021" i="1"/>
  <c r="R4021" i="1" s="1"/>
  <c r="Q4066" i="1"/>
  <c r="R4066" i="1" s="1"/>
  <c r="Q4138" i="1"/>
  <c r="R4138" i="1" s="1"/>
  <c r="Q4186" i="1"/>
  <c r="R4186" i="1" s="1"/>
  <c r="Q4230" i="1"/>
  <c r="R4230" i="1" s="1"/>
  <c r="Q4272" i="1"/>
  <c r="R4272" i="1" s="1"/>
  <c r="Q4411" i="1"/>
  <c r="R4411" i="1" s="1"/>
  <c r="Q4974" i="1"/>
  <c r="R4974" i="1" s="1"/>
  <c r="Q5189" i="1"/>
  <c r="R5189" i="1" s="1"/>
  <c r="Q219" i="1"/>
  <c r="R219" i="1" s="1"/>
  <c r="Q1619" i="1"/>
  <c r="R1619" i="1" s="1"/>
  <c r="Q2897" i="1"/>
  <c r="R2897" i="1" s="1"/>
  <c r="Q3665" i="1"/>
  <c r="R3665" i="1" s="1"/>
  <c r="Q3772" i="1"/>
  <c r="R3772" i="1" s="1"/>
  <c r="Q4196" i="1"/>
  <c r="R4196" i="1" s="1"/>
  <c r="Q4130" i="1"/>
  <c r="R4130" i="1" s="1"/>
  <c r="Q1252" i="1"/>
  <c r="R1252" i="1" s="1"/>
  <c r="Q1523" i="1"/>
  <c r="R1523" i="1" s="1"/>
  <c r="Q1563" i="1"/>
  <c r="R1563" i="1" s="1"/>
  <c r="Q1600" i="1"/>
  <c r="R1600" i="1" s="1"/>
  <c r="Q1649" i="1"/>
  <c r="R1649" i="1" s="1"/>
  <c r="Q1931" i="1"/>
  <c r="R1931" i="1" s="1"/>
  <c r="Q3298" i="1"/>
  <c r="R3298" i="1" s="1"/>
  <c r="Q3316" i="1"/>
  <c r="R3316" i="1" s="1"/>
  <c r="Q3767" i="1"/>
  <c r="R3767" i="1" s="1"/>
  <c r="Q3984" i="1"/>
  <c r="R3984" i="1" s="1"/>
  <c r="Q3990" i="1"/>
  <c r="R3990" i="1" s="1"/>
  <c r="Q4206" i="1"/>
  <c r="R4206" i="1" s="1"/>
  <c r="Q4213" i="1"/>
  <c r="R4213" i="1" s="1"/>
  <c r="Q4225" i="1"/>
  <c r="R4225" i="1" s="1"/>
  <c r="Q4291" i="1"/>
  <c r="R4291" i="1" s="1"/>
  <c r="Q4298" i="1"/>
  <c r="R4298" i="1" s="1"/>
  <c r="Q4976" i="1"/>
  <c r="R4976" i="1" s="1"/>
  <c r="Q5181" i="1"/>
  <c r="R5181" i="1" s="1"/>
  <c r="Q4004" i="1"/>
  <c r="R4004" i="1" s="1"/>
  <c r="Q1402" i="1"/>
  <c r="R1402" i="1" s="1"/>
  <c r="Q1629" i="1"/>
  <c r="R1629" i="1" s="1"/>
  <c r="Q1763" i="1"/>
  <c r="R1763" i="1" s="1"/>
  <c r="Q3107" i="1"/>
  <c r="R3107" i="1" s="1"/>
  <c r="Q4017" i="1"/>
  <c r="R4017" i="1" s="1"/>
  <c r="Q4054" i="1"/>
  <c r="R4054" i="1" s="1"/>
  <c r="Q4670" i="1"/>
  <c r="R4670" i="1" s="1"/>
  <c r="Q752" i="1"/>
  <c r="R752" i="1" s="1"/>
  <c r="Q1279" i="1"/>
  <c r="R1279" i="1" s="1"/>
  <c r="Q2995" i="1"/>
  <c r="R2995" i="1" s="1"/>
  <c r="Q3130" i="1"/>
  <c r="R3130" i="1" s="1"/>
  <c r="Q4724" i="1"/>
  <c r="R4724" i="1" s="1"/>
  <c r="Q1218" i="1"/>
  <c r="R1218" i="1" s="1"/>
  <c r="Q1222" i="1"/>
  <c r="R1222" i="1" s="1"/>
  <c r="Q1229" i="1"/>
  <c r="R1229" i="1" s="1"/>
  <c r="Q1275" i="1"/>
  <c r="R1275" i="1" s="1"/>
  <c r="Q1292" i="1"/>
  <c r="R1292" i="1" s="1"/>
  <c r="Q1310" i="1"/>
  <c r="R1310" i="1" s="1"/>
  <c r="Q1431" i="1"/>
  <c r="R1431" i="1" s="1"/>
  <c r="Q1550" i="1"/>
  <c r="R1550" i="1" s="1"/>
  <c r="Q1557" i="1"/>
  <c r="R1557" i="1" s="1"/>
  <c r="Q1566" i="1"/>
  <c r="R1566" i="1" s="1"/>
  <c r="Q1591" i="1"/>
  <c r="R1591" i="1" s="1"/>
  <c r="Q1595" i="1"/>
  <c r="R1595" i="1" s="1"/>
  <c r="Q1599" i="1"/>
  <c r="R1599" i="1" s="1"/>
  <c r="Q1624" i="1"/>
  <c r="R1624" i="1" s="1"/>
  <c r="Q1633" i="1"/>
  <c r="R1633" i="1" s="1"/>
  <c r="Q1676" i="1"/>
  <c r="R1676" i="1" s="1"/>
  <c r="Q1686" i="1"/>
  <c r="R1686" i="1" s="1"/>
  <c r="Q1692" i="1"/>
  <c r="R1692" i="1" s="1"/>
  <c r="Q1703" i="1"/>
  <c r="R1703" i="1" s="1"/>
  <c r="Q1708" i="1"/>
  <c r="R1708" i="1" s="1"/>
  <c r="Q1742" i="1"/>
  <c r="R1742" i="1" s="1"/>
  <c r="Q1760" i="1"/>
  <c r="R1760" i="1" s="1"/>
  <c r="Q1840" i="1"/>
  <c r="R1840" i="1" s="1"/>
  <c r="Q1846" i="1"/>
  <c r="R1846" i="1" s="1"/>
  <c r="Q1851" i="1"/>
  <c r="R1851" i="1" s="1"/>
  <c r="Q1857" i="1"/>
  <c r="R1857" i="1" s="1"/>
  <c r="Q1861" i="1"/>
  <c r="R1861" i="1" s="1"/>
  <c r="Q1869" i="1"/>
  <c r="R1869" i="1" s="1"/>
  <c r="Q1873" i="1"/>
  <c r="R1873" i="1" s="1"/>
  <c r="Q1878" i="1"/>
  <c r="R1878" i="1" s="1"/>
  <c r="Q1884" i="1"/>
  <c r="R1884" i="1" s="1"/>
  <c r="Q1892" i="1"/>
  <c r="R1892" i="1" s="1"/>
  <c r="Q1913" i="1"/>
  <c r="R1913" i="1" s="1"/>
  <c r="Q2136" i="1"/>
  <c r="R2136" i="1" s="1"/>
  <c r="Q2196" i="1"/>
  <c r="R2196" i="1" s="1"/>
  <c r="Q2392" i="1"/>
  <c r="R2392" i="1" s="1"/>
  <c r="Q2528" i="1"/>
  <c r="R2528" i="1" s="1"/>
  <c r="Q2583" i="1"/>
  <c r="R2583" i="1" s="1"/>
  <c r="Q2925" i="1"/>
  <c r="R2925" i="1" s="1"/>
  <c r="Q2986" i="1"/>
  <c r="R2986" i="1" s="1"/>
  <c r="Q3037" i="1"/>
  <c r="R3037" i="1" s="1"/>
  <c r="Q3160" i="1"/>
  <c r="R3160" i="1" s="1"/>
  <c r="Q3169" i="1"/>
  <c r="R3169" i="1" s="1"/>
  <c r="Q3182" i="1"/>
  <c r="R3182" i="1" s="1"/>
  <c r="Q3186" i="1"/>
  <c r="R3186" i="1" s="1"/>
  <c r="Q3215" i="1"/>
  <c r="R3215" i="1" s="1"/>
  <c r="Q3219" i="1"/>
  <c r="R3219" i="1" s="1"/>
  <c r="Q3227" i="1"/>
  <c r="R3227" i="1" s="1"/>
  <c r="Q3235" i="1"/>
  <c r="R3235" i="1" s="1"/>
  <c r="Q3242" i="1"/>
  <c r="R3242" i="1" s="1"/>
  <c r="Q3265" i="1"/>
  <c r="R3265" i="1" s="1"/>
  <c r="Q3274" i="1"/>
  <c r="R3274" i="1" s="1"/>
  <c r="Q3278" i="1"/>
  <c r="R3278" i="1" s="1"/>
  <c r="Q3282" i="1"/>
  <c r="R3282" i="1" s="1"/>
  <c r="Q3287" i="1"/>
  <c r="R3287" i="1" s="1"/>
  <c r="Q3301" i="1"/>
  <c r="R3301" i="1" s="1"/>
  <c r="Q3309" i="1"/>
  <c r="R3309" i="1" s="1"/>
  <c r="Q3313" i="1"/>
  <c r="R3313" i="1" s="1"/>
  <c r="Q3320" i="1"/>
  <c r="R3320" i="1" s="1"/>
  <c r="Q3339" i="1"/>
  <c r="R3339" i="1" s="1"/>
  <c r="Q3351" i="1"/>
  <c r="R3351" i="1" s="1"/>
  <c r="Q3360" i="1"/>
  <c r="R3360" i="1" s="1"/>
  <c r="Q3368" i="1"/>
  <c r="R3368" i="1" s="1"/>
  <c r="Q3372" i="1"/>
  <c r="R3372" i="1" s="1"/>
  <c r="Q3380" i="1"/>
  <c r="R3380" i="1" s="1"/>
  <c r="Q3388" i="1"/>
  <c r="R3388" i="1" s="1"/>
  <c r="Q3397" i="1"/>
  <c r="R3397" i="1" s="1"/>
  <c r="Q3409" i="1"/>
  <c r="R3409" i="1" s="1"/>
  <c r="Q3416" i="1"/>
  <c r="R3416" i="1" s="1"/>
  <c r="Q3420" i="1"/>
  <c r="R3420" i="1" s="1"/>
  <c r="Q3424" i="1"/>
  <c r="R3424" i="1" s="1"/>
  <c r="Q3470" i="1"/>
  <c r="R3470" i="1" s="1"/>
  <c r="Q3474" i="1"/>
  <c r="R3474" i="1" s="1"/>
  <c r="Q3479" i="1"/>
  <c r="R3479" i="1" s="1"/>
  <c r="Q3501" i="1"/>
  <c r="R3501" i="1" s="1"/>
  <c r="Q3512" i="1"/>
  <c r="R3512" i="1" s="1"/>
  <c r="Q3517" i="1"/>
  <c r="R3517" i="1" s="1"/>
  <c r="Q3546" i="1"/>
  <c r="R3546" i="1" s="1"/>
  <c r="Q3556" i="1"/>
  <c r="R3556" i="1" s="1"/>
  <c r="Q3569" i="1"/>
  <c r="R3569" i="1" s="1"/>
  <c r="Q3579" i="1"/>
  <c r="R3579" i="1" s="1"/>
  <c r="Q3591" i="1"/>
  <c r="R3591" i="1" s="1"/>
  <c r="Q3595" i="1"/>
  <c r="R3595" i="1" s="1"/>
  <c r="Q3600" i="1"/>
  <c r="R3600" i="1" s="1"/>
  <c r="Q3604" i="1"/>
  <c r="R3604" i="1" s="1"/>
  <c r="Q3613" i="1"/>
  <c r="R3613" i="1" s="1"/>
  <c r="Q3630" i="1"/>
  <c r="R3630" i="1" s="1"/>
  <c r="Q3668" i="1"/>
  <c r="R3668" i="1" s="1"/>
  <c r="Q3679" i="1"/>
  <c r="R3679" i="1" s="1"/>
  <c r="Q3684" i="1"/>
  <c r="R3684" i="1" s="1"/>
  <c r="Q3693" i="1"/>
  <c r="R3693" i="1" s="1"/>
  <c r="Q3713" i="1"/>
  <c r="R3713" i="1" s="1"/>
  <c r="Q3717" i="1"/>
  <c r="R3717" i="1" s="1"/>
  <c r="Q3722" i="1"/>
  <c r="R3722" i="1" s="1"/>
  <c r="Q3743" i="1"/>
  <c r="R3743" i="1" s="1"/>
  <c r="Q3760" i="1"/>
  <c r="R3760" i="1" s="1"/>
  <c r="Q3764" i="1"/>
  <c r="R3764" i="1" s="1"/>
  <c r="Q3783" i="1"/>
  <c r="R3783" i="1" s="1"/>
  <c r="Q3799" i="1"/>
  <c r="R3799" i="1" s="1"/>
  <c r="Q3808" i="1"/>
  <c r="R3808" i="1" s="1"/>
  <c r="Q3818" i="1"/>
  <c r="R3818" i="1" s="1"/>
  <c r="Q3823" i="1"/>
  <c r="R3823" i="1" s="1"/>
  <c r="Q3832" i="1"/>
  <c r="R3832" i="1" s="1"/>
  <c r="Q3838" i="1"/>
  <c r="R3838" i="1" s="1"/>
  <c r="Q3846" i="1"/>
  <c r="R3846" i="1" s="1"/>
  <c r="Q3861" i="1"/>
  <c r="R3861" i="1" s="1"/>
  <c r="Q3870" i="1"/>
  <c r="R3870" i="1" s="1"/>
  <c r="Q3874" i="1"/>
  <c r="R3874" i="1" s="1"/>
  <c r="Q3893" i="1"/>
  <c r="R3893" i="1" s="1"/>
  <c r="Q3912" i="1"/>
  <c r="R3912" i="1" s="1"/>
  <c r="Q3925" i="1"/>
  <c r="R3925" i="1" s="1"/>
  <c r="Q3937" i="1"/>
  <c r="R3937" i="1" s="1"/>
  <c r="Q3949" i="1"/>
  <c r="R3949" i="1" s="1"/>
  <c r="Q3968" i="1"/>
  <c r="R3968" i="1" s="1"/>
  <c r="Q3997" i="1"/>
  <c r="R3997" i="1" s="1"/>
  <c r="Q4002" i="1"/>
  <c r="R4002" i="1" s="1"/>
  <c r="Q4045" i="1"/>
  <c r="R4045" i="1" s="1"/>
  <c r="Q4049" i="1"/>
  <c r="R4049" i="1" s="1"/>
  <c r="Q4068" i="1"/>
  <c r="R4068" i="1" s="1"/>
  <c r="Q4080" i="1"/>
  <c r="R4080" i="1" s="1"/>
  <c r="Q4086" i="1"/>
  <c r="R4086" i="1" s="1"/>
  <c r="Q4113" i="1"/>
  <c r="R4113" i="1" s="1"/>
  <c r="Q4117" i="1"/>
  <c r="R4117" i="1" s="1"/>
  <c r="Q4121" i="1"/>
  <c r="R4121" i="1" s="1"/>
  <c r="Q4126" i="1"/>
  <c r="R4126" i="1" s="1"/>
  <c r="Q4150" i="1"/>
  <c r="R4150" i="1" s="1"/>
  <c r="Q4159" i="1"/>
  <c r="R4159" i="1" s="1"/>
  <c r="Q4167" i="1"/>
  <c r="R4167" i="1" s="1"/>
  <c r="Q4171" i="1"/>
  <c r="R4171" i="1" s="1"/>
  <c r="Q4175" i="1"/>
  <c r="R4175" i="1" s="1"/>
  <c r="Q4180" i="1"/>
  <c r="R4180" i="1" s="1"/>
  <c r="Q4197" i="1"/>
  <c r="R4197" i="1" s="1"/>
  <c r="Q4201" i="1"/>
  <c r="R4201" i="1" s="1"/>
  <c r="Q4219" i="1"/>
  <c r="R4219" i="1" s="1"/>
  <c r="Q4226" i="1"/>
  <c r="R4226" i="1" s="1"/>
  <c r="Q4242" i="1"/>
  <c r="R4242" i="1" s="1"/>
  <c r="Q4246" i="1"/>
  <c r="R4246" i="1" s="1"/>
  <c r="Q4250" i="1"/>
  <c r="R4250" i="1" s="1"/>
  <c r="Q4254" i="1"/>
  <c r="R4254" i="1" s="1"/>
  <c r="Q4266" i="1"/>
  <c r="R4266" i="1" s="1"/>
  <c r="Q4309" i="1"/>
  <c r="R4309" i="1" s="1"/>
  <c r="Q4331" i="1"/>
  <c r="R4331" i="1" s="1"/>
  <c r="Q4335" i="1"/>
  <c r="R4335" i="1" s="1"/>
  <c r="Q4346" i="1"/>
  <c r="R4346" i="1" s="1"/>
  <c r="Q4376" i="1"/>
  <c r="R4376" i="1" s="1"/>
  <c r="Q4385" i="1"/>
  <c r="R4385" i="1" s="1"/>
  <c r="Q4389" i="1"/>
  <c r="R4389" i="1" s="1"/>
  <c r="Q4397" i="1"/>
  <c r="R4397" i="1" s="1"/>
  <c r="Q4404" i="1"/>
  <c r="R4404" i="1" s="1"/>
  <c r="Q4418" i="1"/>
  <c r="R4418" i="1" s="1"/>
  <c r="Q4425" i="1"/>
  <c r="R4425" i="1" s="1"/>
  <c r="Q4432" i="1"/>
  <c r="R4432" i="1" s="1"/>
  <c r="Q4439" i="1"/>
  <c r="R4439" i="1" s="1"/>
  <c r="Q4443" i="1"/>
  <c r="R4443" i="1" s="1"/>
  <c r="Q4448" i="1"/>
  <c r="R4448" i="1" s="1"/>
  <c r="Q4502" i="1"/>
  <c r="R4502" i="1" s="1"/>
  <c r="Q4526" i="1"/>
  <c r="R4526" i="1" s="1"/>
  <c r="Q4530" i="1"/>
  <c r="R4530" i="1" s="1"/>
  <c r="Q4535" i="1"/>
  <c r="R4535" i="1" s="1"/>
  <c r="Q4540" i="1"/>
  <c r="R4540" i="1" s="1"/>
  <c r="Q4544" i="1"/>
  <c r="R4544" i="1" s="1"/>
  <c r="Q4552" i="1"/>
  <c r="R4552" i="1" s="1"/>
  <c r="Q4614" i="1"/>
  <c r="R4614" i="1" s="1"/>
  <c r="Q4626" i="1"/>
  <c r="R4626" i="1" s="1"/>
  <c r="Q4634" i="1"/>
  <c r="R4634" i="1" s="1"/>
  <c r="Q4640" i="1"/>
  <c r="R4640" i="1" s="1"/>
  <c r="Q4646" i="1"/>
  <c r="R4646" i="1" s="1"/>
  <c r="Q4663" i="1"/>
  <c r="R4663" i="1" s="1"/>
  <c r="Q4667" i="1"/>
  <c r="R4667" i="1" s="1"/>
  <c r="Q4934" i="1"/>
  <c r="R4934" i="1" s="1"/>
  <c r="Q5110" i="1"/>
  <c r="R5110" i="1" s="1"/>
  <c r="Q5118" i="1"/>
  <c r="R5118" i="1" s="1"/>
  <c r="Q5185" i="1"/>
  <c r="R5185" i="1" s="1"/>
  <c r="Q1311" i="1"/>
  <c r="R1311" i="1" s="1"/>
  <c r="Q1421" i="1"/>
  <c r="R1421" i="1" s="1"/>
  <c r="Q1748" i="1"/>
  <c r="R1748" i="1" s="1"/>
  <c r="Q2789" i="1"/>
  <c r="R2789" i="1" s="1"/>
  <c r="Q3222" i="1"/>
  <c r="R3222" i="1" s="1"/>
  <c r="Q3400" i="1"/>
  <c r="R3400" i="1" s="1"/>
  <c r="Q3434" i="1"/>
  <c r="R3434" i="1" s="1"/>
  <c r="Q3521" i="1"/>
  <c r="R3521" i="1" s="1"/>
  <c r="Q3670" i="1"/>
  <c r="R3670" i="1" s="1"/>
  <c r="Q3826" i="1"/>
  <c r="R3826" i="1" s="1"/>
  <c r="Q4023" i="1"/>
  <c r="R4023" i="1" s="1"/>
  <c r="Q5078" i="1"/>
  <c r="R5078" i="1" s="1"/>
  <c r="Q2229" i="1"/>
  <c r="R2229" i="1" s="1"/>
  <c r="Q3453" i="1"/>
  <c r="R3453" i="1" s="1"/>
  <c r="Q4027" i="1"/>
  <c r="R4027" i="1" s="1"/>
  <c r="Q4260" i="1"/>
  <c r="R4260" i="1" s="1"/>
  <c r="Q3404" i="1"/>
  <c r="R3404" i="1" s="1"/>
  <c r="Q4106" i="1"/>
  <c r="R4106" i="1" s="1"/>
  <c r="Q3456" i="1"/>
  <c r="R3456" i="1" s="1"/>
  <c r="Q4016" i="1"/>
  <c r="R4016" i="1" s="1"/>
  <c r="Q4306" i="1"/>
  <c r="R4306" i="1" s="1"/>
  <c r="Q4460" i="1"/>
  <c r="R4460" i="1" s="1"/>
  <c r="Q4587" i="1"/>
  <c r="R4587" i="1" s="1"/>
  <c r="Q314" i="1"/>
  <c r="R314" i="1" s="1"/>
  <c r="Q1844" i="1"/>
  <c r="R1844" i="1" s="1"/>
  <c r="Q1864" i="1"/>
  <c r="R1864" i="1" s="1"/>
  <c r="Q1890" i="1"/>
  <c r="R1890" i="1" s="1"/>
  <c r="Q2922" i="1"/>
  <c r="R2922" i="1" s="1"/>
  <c r="Q3505" i="1"/>
  <c r="R3505" i="1" s="1"/>
  <c r="Q3917" i="1"/>
  <c r="R3917" i="1" s="1"/>
  <c r="Q4621" i="1"/>
  <c r="R4621" i="1" s="1"/>
  <c r="Q4630" i="1"/>
  <c r="R4630" i="1" s="1"/>
  <c r="Q4647" i="1"/>
  <c r="R4647" i="1" s="1"/>
  <c r="Q4653" i="1"/>
  <c r="R4653" i="1" s="1"/>
  <c r="Q3578" i="1"/>
  <c r="R3578" i="1" s="1"/>
  <c r="Q3464" i="1"/>
  <c r="R3464" i="1" s="1"/>
  <c r="Q3524" i="1"/>
  <c r="R3524" i="1" s="1"/>
  <c r="Q1808" i="1"/>
  <c r="R1808" i="1" s="1"/>
  <c r="Q4256" i="1"/>
  <c r="R4256" i="1" s="1"/>
  <c r="Q4274" i="1"/>
  <c r="R4274" i="1" s="1"/>
  <c r="Q3880" i="1"/>
  <c r="R3880" i="1" s="1"/>
  <c r="Q4111" i="1"/>
  <c r="R4111" i="1" s="1"/>
  <c r="Q1545" i="1"/>
  <c r="R1545" i="1" s="1"/>
  <c r="Q1893" i="1"/>
  <c r="R1893" i="1" s="1"/>
  <c r="Q2415" i="1"/>
  <c r="R2415" i="1" s="1"/>
  <c r="Q3973" i="1"/>
  <c r="R3973" i="1" s="1"/>
  <c r="Q4655" i="1"/>
  <c r="R4655" i="1" s="1"/>
  <c r="Q1773" i="1"/>
  <c r="R1773" i="1" s="1"/>
  <c r="Q4410" i="1"/>
  <c r="R4410" i="1" s="1"/>
  <c r="Q1610" i="1"/>
  <c r="R1610" i="1" s="1"/>
  <c r="Q3639" i="1"/>
  <c r="R3639" i="1" s="1"/>
  <c r="Q4290" i="1"/>
  <c r="R4290" i="1" s="1"/>
  <c r="Q3705" i="1"/>
  <c r="R3705" i="1" s="1"/>
  <c r="Q3805" i="1"/>
  <c r="R3805" i="1" s="1"/>
  <c r="Q5014" i="1"/>
  <c r="R5014" i="1" s="1"/>
  <c r="Q5049" i="1"/>
  <c r="R5049" i="1" s="1"/>
  <c r="Q2134" i="1"/>
  <c r="R2134" i="1" s="1"/>
  <c r="Q4474" i="1"/>
  <c r="R4474" i="1" s="1"/>
  <c r="Q1123" i="1"/>
  <c r="R1123" i="1" s="1"/>
  <c r="Q1265" i="1"/>
  <c r="R1265" i="1" s="1"/>
  <c r="Q1270" i="1"/>
  <c r="R1270" i="1" s="1"/>
  <c r="Q1387" i="1"/>
  <c r="R1387" i="1" s="1"/>
  <c r="Q1398" i="1"/>
  <c r="R1398" i="1" s="1"/>
  <c r="Q2078" i="1"/>
  <c r="R2078" i="1" s="1"/>
  <c r="Q2142" i="1"/>
  <c r="R2142" i="1" s="1"/>
  <c r="Q2285" i="1"/>
  <c r="R2285" i="1" s="1"/>
  <c r="Q2664" i="1"/>
  <c r="R2664" i="1" s="1"/>
  <c r="Q4748" i="1"/>
  <c r="R4748" i="1" s="1"/>
  <c r="Q4813" i="1"/>
  <c r="R4813" i="1" s="1"/>
  <c r="Q4839" i="1"/>
  <c r="R4839" i="1" s="1"/>
  <c r="Q4900" i="1"/>
  <c r="R4900" i="1" s="1"/>
  <c r="Q5043" i="1"/>
  <c r="R5043" i="1" s="1"/>
  <c r="Q5129" i="1"/>
  <c r="R5129" i="1" s="1"/>
  <c r="Q1119" i="1"/>
  <c r="R1119" i="1" s="1"/>
  <c r="Q1293" i="1"/>
  <c r="R1293" i="1" s="1"/>
  <c r="Q1307" i="1"/>
  <c r="R1307" i="1" s="1"/>
  <c r="Q2160" i="1"/>
  <c r="R2160" i="1" s="1"/>
  <c r="Q2666" i="1"/>
  <c r="R2666" i="1" s="1"/>
  <c r="Q2672" i="1"/>
  <c r="R2672" i="1" s="1"/>
  <c r="Q2713" i="1"/>
  <c r="R2713" i="1" s="1"/>
  <c r="Q2767" i="1"/>
  <c r="R2767" i="1" s="1"/>
  <c r="Q2932" i="1"/>
  <c r="R2932" i="1" s="1"/>
  <c r="Q2936" i="1"/>
  <c r="R2936" i="1" s="1"/>
  <c r="Q3060" i="1"/>
  <c r="R3060" i="1" s="1"/>
  <c r="Q4340" i="1"/>
  <c r="R4340" i="1" s="1"/>
  <c r="Q4479" i="1"/>
  <c r="R4479" i="1" s="1"/>
  <c r="Q4497" i="1"/>
  <c r="R4497" i="1" s="1"/>
  <c r="Q4547" i="1"/>
  <c r="R4547" i="1" s="1"/>
  <c r="Q4555" i="1"/>
  <c r="R4555" i="1" s="1"/>
  <c r="Q4559" i="1"/>
  <c r="R4559" i="1" s="1"/>
  <c r="Q4563" i="1"/>
  <c r="R4563" i="1" s="1"/>
  <c r="Q4847" i="1"/>
  <c r="R4847" i="1" s="1"/>
  <c r="Q1251" i="1"/>
  <c r="R1251" i="1" s="1"/>
  <c r="Q3295" i="1"/>
  <c r="R3295" i="1" s="1"/>
  <c r="Q579" i="1"/>
  <c r="R579" i="1" s="1"/>
  <c r="Q567" i="1"/>
  <c r="R567" i="1" s="1"/>
  <c r="Q1367" i="1"/>
  <c r="R1367" i="1" s="1"/>
  <c r="Q1460" i="1"/>
  <c r="R1460" i="1" s="1"/>
  <c r="Q2007" i="1"/>
  <c r="R2007" i="1" s="1"/>
  <c r="Q2050" i="1"/>
  <c r="R2050" i="1" s="1"/>
  <c r="Q2057" i="1"/>
  <c r="R2057" i="1" s="1"/>
  <c r="Q2112" i="1"/>
  <c r="R2112" i="1" s="1"/>
  <c r="Q3033" i="1"/>
  <c r="R3033" i="1" s="1"/>
  <c r="Q3078" i="1"/>
  <c r="R3078" i="1" s="1"/>
  <c r="Q4352" i="1"/>
  <c r="R4352" i="1" s="1"/>
  <c r="Q4518" i="1"/>
  <c r="R4518" i="1" s="1"/>
  <c r="Q4761" i="1"/>
  <c r="R4761" i="1" s="1"/>
  <c r="Q4788" i="1"/>
  <c r="R4788" i="1" s="1"/>
  <c r="Q4859" i="1"/>
  <c r="R4859" i="1" s="1"/>
  <c r="Q4871" i="1"/>
  <c r="R4871" i="1" s="1"/>
  <c r="Q4941" i="1"/>
  <c r="R4941" i="1" s="1"/>
  <c r="Q5100" i="1"/>
  <c r="R5100" i="1" s="1"/>
  <c r="Q5138" i="1"/>
  <c r="R5138" i="1" s="1"/>
  <c r="Q5179" i="1"/>
  <c r="R5179" i="1" s="1"/>
  <c r="Q5012" i="1"/>
  <c r="R5012" i="1" s="1"/>
  <c r="Q1356" i="1"/>
  <c r="R1356" i="1" s="1"/>
  <c r="Q1995" i="1"/>
  <c r="R1995" i="1" s="1"/>
  <c r="Q2033" i="1"/>
  <c r="R2033" i="1" s="1"/>
  <c r="Q2137" i="1"/>
  <c r="R2137" i="1" s="1"/>
  <c r="Q2200" i="1"/>
  <c r="R2200" i="1" s="1"/>
  <c r="Q2965" i="1"/>
  <c r="R2965" i="1" s="1"/>
  <c r="Q4775" i="1"/>
  <c r="R4775" i="1" s="1"/>
  <c r="Q4794" i="1"/>
  <c r="R4794" i="1" s="1"/>
  <c r="Q5090" i="1"/>
  <c r="R5090" i="1" s="1"/>
  <c r="Q5001" i="1"/>
  <c r="R5001" i="1" s="1"/>
  <c r="Q1451" i="1"/>
  <c r="R1451" i="1" s="1"/>
  <c r="Q1705" i="1"/>
  <c r="R1705" i="1" s="1"/>
  <c r="Q2133" i="1"/>
  <c r="R2133" i="1" s="1"/>
  <c r="Q3436" i="1"/>
  <c r="R3436" i="1" s="1"/>
  <c r="Q3625" i="1"/>
  <c r="R3625" i="1" s="1"/>
  <c r="Q4056" i="1"/>
  <c r="R4056" i="1" s="1"/>
  <c r="Q4674" i="1"/>
  <c r="R4674" i="1" s="1"/>
  <c r="Q4851" i="1"/>
  <c r="R4851" i="1" s="1"/>
  <c r="Q5016" i="1"/>
  <c r="R5016" i="1" s="1"/>
  <c r="Q2815" i="1"/>
  <c r="R2815" i="1" s="1"/>
  <c r="Q2822" i="1"/>
  <c r="R2822" i="1" s="1"/>
  <c r="Q5095" i="1"/>
  <c r="R5095" i="1" s="1"/>
  <c r="Q761" i="1"/>
  <c r="R761" i="1" s="1"/>
  <c r="Q765" i="1"/>
  <c r="R765" i="1" s="1"/>
  <c r="Q769" i="1"/>
  <c r="R769" i="1" s="1"/>
  <c r="Q772" i="1"/>
  <c r="R772" i="1" s="1"/>
  <c r="Q776" i="1"/>
  <c r="R776" i="1" s="1"/>
  <c r="Q799" i="1"/>
  <c r="R799" i="1" s="1"/>
  <c r="Q1111" i="1"/>
  <c r="R1111" i="1" s="1"/>
  <c r="Q1144" i="1"/>
  <c r="R1144" i="1" s="1"/>
  <c r="Q1170" i="1"/>
  <c r="R1170" i="1" s="1"/>
  <c r="Q1191" i="1"/>
  <c r="R1191" i="1" s="1"/>
  <c r="Q1226" i="1"/>
  <c r="R1226" i="1" s="1"/>
  <c r="Q1232" i="1"/>
  <c r="R1232" i="1" s="1"/>
  <c r="Q1259" i="1"/>
  <c r="R1259" i="1" s="1"/>
  <c r="Q1355" i="1"/>
  <c r="R1355" i="1" s="1"/>
  <c r="Q1376" i="1"/>
  <c r="R1376" i="1" s="1"/>
  <c r="Q1549" i="1"/>
  <c r="R1549" i="1" s="1"/>
  <c r="Q1727" i="1"/>
  <c r="R1727" i="1" s="1"/>
  <c r="Q1925" i="1"/>
  <c r="R1925" i="1" s="1"/>
  <c r="Q1938" i="1"/>
  <c r="R1938" i="1" s="1"/>
  <c r="Q1979" i="1"/>
  <c r="R1979" i="1" s="1"/>
  <c r="Q2080" i="1"/>
  <c r="R2080" i="1" s="1"/>
  <c r="Q2113" i="1"/>
  <c r="R2113" i="1" s="1"/>
  <c r="Q2184" i="1"/>
  <c r="R2184" i="1" s="1"/>
  <c r="Q2233" i="1"/>
  <c r="R2233" i="1" s="1"/>
  <c r="Q2261" i="1"/>
  <c r="R2261" i="1" s="1"/>
  <c r="Q2275" i="1"/>
  <c r="R2275" i="1" s="1"/>
  <c r="Q2622" i="1"/>
  <c r="R2622" i="1" s="1"/>
  <c r="Q2627" i="1"/>
  <c r="R2627" i="1" s="1"/>
  <c r="Q2693" i="1"/>
  <c r="R2693" i="1" s="1"/>
  <c r="Q2720" i="1"/>
  <c r="R2720" i="1" s="1"/>
  <c r="Q2758" i="1"/>
  <c r="R2758" i="1" s="1"/>
  <c r="Q2825" i="1"/>
  <c r="R2825" i="1" s="1"/>
  <c r="Q2852" i="1"/>
  <c r="R2852" i="1" s="1"/>
  <c r="Q2894" i="1"/>
  <c r="R2894" i="1" s="1"/>
  <c r="Q2954" i="1"/>
  <c r="R2954" i="1" s="1"/>
  <c r="Q2967" i="1"/>
  <c r="R2967" i="1" s="1"/>
  <c r="Q3004" i="1"/>
  <c r="R3004" i="1" s="1"/>
  <c r="Q3028" i="1"/>
  <c r="R3028" i="1" s="1"/>
  <c r="Q3061" i="1"/>
  <c r="R3061" i="1" s="1"/>
  <c r="Q3177" i="1"/>
  <c r="R3177" i="1" s="1"/>
  <c r="Q3231" i="1"/>
  <c r="R3231" i="1" s="1"/>
  <c r="Q3484" i="1"/>
  <c r="R3484" i="1" s="1"/>
  <c r="Q3687" i="1"/>
  <c r="R3687" i="1" s="1"/>
  <c r="Q3732" i="1"/>
  <c r="R3732" i="1" s="1"/>
  <c r="Q3736" i="1"/>
  <c r="R3736" i="1" s="1"/>
  <c r="Q3757" i="1"/>
  <c r="R3757" i="1" s="1"/>
  <c r="Q3859" i="1"/>
  <c r="R3859" i="1" s="1"/>
  <c r="Q3920" i="1"/>
  <c r="R3920" i="1" s="1"/>
  <c r="Q4190" i="1"/>
  <c r="R4190" i="1" s="1"/>
  <c r="Q4212" i="1"/>
  <c r="R4212" i="1" s="1"/>
  <c r="Q4314" i="1"/>
  <c r="R4314" i="1" s="1"/>
  <c r="Q4379" i="1"/>
  <c r="R4379" i="1" s="1"/>
  <c r="Q4490" i="1"/>
  <c r="R4490" i="1" s="1"/>
  <c r="Q4512" i="1"/>
  <c r="R4512" i="1" s="1"/>
  <c r="Q4601" i="1"/>
  <c r="R4601" i="1" s="1"/>
  <c r="Q4682" i="1"/>
  <c r="R4682" i="1" s="1"/>
  <c r="Q4718" i="1"/>
  <c r="R4718" i="1" s="1"/>
  <c r="Q4729" i="1"/>
  <c r="R4729" i="1" s="1"/>
  <c r="Q4796" i="1"/>
  <c r="R4796" i="1" s="1"/>
  <c r="Q4831" i="1"/>
  <c r="R4831" i="1" s="1"/>
  <c r="Q4850" i="1"/>
  <c r="R4850" i="1" s="1"/>
  <c r="Q4857" i="1"/>
  <c r="R4857" i="1" s="1"/>
  <c r="Q4863" i="1"/>
  <c r="R4863" i="1" s="1"/>
  <c r="Q4904" i="1"/>
  <c r="R4904" i="1" s="1"/>
  <c r="Q4942" i="1"/>
  <c r="R4942" i="1" s="1"/>
  <c r="Q4951" i="1"/>
  <c r="R4951" i="1" s="1"/>
  <c r="Q4959" i="1"/>
  <c r="R4959" i="1" s="1"/>
  <c r="Q4964" i="1"/>
  <c r="R4964" i="1" s="1"/>
  <c r="Q5015" i="1"/>
  <c r="R5015" i="1" s="1"/>
  <c r="Q5025" i="1"/>
  <c r="R5025" i="1" s="1"/>
  <c r="Q5033" i="1"/>
  <c r="R5033" i="1" s="1"/>
  <c r="Q5074" i="1"/>
  <c r="R5074" i="1" s="1"/>
  <c r="Q5096" i="1"/>
  <c r="R5096" i="1" s="1"/>
  <c r="Q5152" i="1"/>
  <c r="R5152" i="1" s="1"/>
  <c r="Q1741" i="1"/>
  <c r="R1741" i="1" s="1"/>
  <c r="Q2143" i="1"/>
  <c r="R2143" i="1" s="1"/>
  <c r="Q2186" i="1"/>
  <c r="R2186" i="1" s="1"/>
  <c r="Q3256" i="1"/>
  <c r="R3256" i="1" s="1"/>
  <c r="Q3261" i="1"/>
  <c r="R3261" i="1" s="1"/>
  <c r="Q3323" i="1"/>
  <c r="R3323" i="1" s="1"/>
  <c r="Q3448" i="1"/>
  <c r="R3448" i="1" s="1"/>
  <c r="Q3562" i="1"/>
  <c r="R3562" i="1" s="1"/>
  <c r="Q3616" i="1"/>
  <c r="R3616" i="1" s="1"/>
  <c r="Q3651" i="1"/>
  <c r="R3651" i="1" s="1"/>
  <c r="Q3778" i="1"/>
  <c r="R3778" i="1" s="1"/>
  <c r="Q3926" i="1"/>
  <c r="R3926" i="1" s="1"/>
  <c r="Q3959" i="1"/>
  <c r="R3959" i="1" s="1"/>
  <c r="Q4184" i="1"/>
  <c r="R4184" i="1" s="1"/>
  <c r="Q4377" i="1"/>
  <c r="R4377" i="1" s="1"/>
  <c r="Q4482" i="1"/>
  <c r="R4482" i="1" s="1"/>
  <c r="Q4570" i="1"/>
  <c r="R4570" i="1" s="1"/>
  <c r="Q4578" i="1"/>
  <c r="R4578" i="1" s="1"/>
  <c r="Q4673" i="1"/>
  <c r="R4673" i="1" s="1"/>
  <c r="Q4908" i="1"/>
  <c r="R4908" i="1" s="1"/>
  <c r="Q5036" i="1"/>
  <c r="R5036" i="1" s="1"/>
  <c r="Q5099" i="1"/>
  <c r="R5099" i="1" s="1"/>
  <c r="Q5145" i="1"/>
  <c r="R5145" i="1" s="1"/>
  <c r="Q5150" i="1"/>
  <c r="R5150" i="1" s="1"/>
  <c r="Q5155" i="1"/>
  <c r="R5155" i="1" s="1"/>
  <c r="Q1728" i="1"/>
  <c r="R1728" i="1" s="1"/>
  <c r="Q2629" i="1"/>
  <c r="R2629" i="1" s="1"/>
  <c r="Q3330" i="1"/>
  <c r="R3330" i="1" s="1"/>
  <c r="Q3445" i="1"/>
  <c r="R3445" i="1" s="1"/>
  <c r="Q3784" i="1"/>
  <c r="R3784" i="1" s="1"/>
  <c r="Q4702" i="1"/>
  <c r="R4702" i="1" s="1"/>
  <c r="Q4717" i="1"/>
  <c r="R4717" i="1" s="1"/>
  <c r="Q4741" i="1"/>
  <c r="R4741" i="1" s="1"/>
  <c r="Q4751" i="1"/>
  <c r="R4751" i="1" s="1"/>
  <c r="Q5171" i="1"/>
  <c r="R5171" i="1" s="1"/>
  <c r="Q2148" i="1"/>
  <c r="R2148" i="1" s="1"/>
  <c r="Q215" i="1"/>
  <c r="R215" i="1" s="1"/>
  <c r="Q1408" i="1"/>
  <c r="R1408" i="1" s="1"/>
  <c r="Q1574" i="1"/>
  <c r="R1574" i="1" s="1"/>
  <c r="Q1584" i="1"/>
  <c r="R1584" i="1" s="1"/>
  <c r="Q1616" i="1"/>
  <c r="R1616" i="1" s="1"/>
  <c r="Q2122" i="1"/>
  <c r="R2122" i="1" s="1"/>
  <c r="Q2938" i="1"/>
  <c r="R2938" i="1" s="1"/>
  <c r="Q2946" i="1"/>
  <c r="R2946" i="1" s="1"/>
  <c r="Q3136" i="1"/>
  <c r="R3136" i="1" s="1"/>
  <c r="Q3354" i="1"/>
  <c r="R3354" i="1" s="1"/>
  <c r="Q3457" i="1"/>
  <c r="R3457" i="1" s="1"/>
  <c r="Q3585" i="1"/>
  <c r="R3585" i="1" s="1"/>
  <c r="Q3782" i="1"/>
  <c r="R3782" i="1" s="1"/>
  <c r="Q3944" i="1"/>
  <c r="R3944" i="1" s="1"/>
  <c r="Q3966" i="1"/>
  <c r="R3966" i="1" s="1"/>
  <c r="Q3972" i="1"/>
  <c r="R3972" i="1" s="1"/>
  <c r="Q4135" i="1"/>
  <c r="R4135" i="1" s="1"/>
  <c r="Q4187" i="1"/>
  <c r="R4187" i="1" s="1"/>
  <c r="Q4234" i="1"/>
  <c r="R4234" i="1" s="1"/>
  <c r="Q4521" i="1"/>
  <c r="R4521" i="1" s="1"/>
  <c r="Q4858" i="1"/>
  <c r="R4858" i="1" s="1"/>
  <c r="Q5174" i="1"/>
  <c r="R5174" i="1" s="1"/>
  <c r="Q2924" i="1"/>
  <c r="R2924" i="1" s="1"/>
  <c r="Q3813" i="1"/>
  <c r="R3813" i="1" s="1"/>
  <c r="Q1241" i="1"/>
  <c r="R1241" i="1" s="1"/>
  <c r="Q1537" i="1"/>
  <c r="R1537" i="1" s="1"/>
  <c r="Q1564" i="1"/>
  <c r="R1564" i="1" s="1"/>
  <c r="Q1617" i="1"/>
  <c r="R1617" i="1" s="1"/>
  <c r="Q3053" i="1"/>
  <c r="R3053" i="1" s="1"/>
  <c r="Q3085" i="1"/>
  <c r="R3085" i="1" s="1"/>
  <c r="Q3124" i="1"/>
  <c r="R3124" i="1" s="1"/>
  <c r="Q3293" i="1"/>
  <c r="R3293" i="1" s="1"/>
  <c r="Q3299" i="1"/>
  <c r="R3299" i="1" s="1"/>
  <c r="Q3342" i="1"/>
  <c r="R3342" i="1" s="1"/>
  <c r="Q3611" i="1"/>
  <c r="R3611" i="1" s="1"/>
  <c r="Q3627" i="1"/>
  <c r="R3627" i="1" s="1"/>
  <c r="Q3985" i="1"/>
  <c r="R3985" i="1" s="1"/>
  <c r="Q3991" i="1"/>
  <c r="R3991" i="1" s="1"/>
  <c r="Q4202" i="1"/>
  <c r="R4202" i="1" s="1"/>
  <c r="Q4229" i="1"/>
  <c r="R4229" i="1" s="1"/>
  <c r="Q4299" i="1"/>
  <c r="R4299" i="1" s="1"/>
  <c r="Q4936" i="1"/>
  <c r="R4936" i="1" s="1"/>
  <c r="Q1589" i="1"/>
  <c r="R1589" i="1" s="1"/>
  <c r="Q1672" i="1"/>
  <c r="R1672" i="1" s="1"/>
  <c r="Q1829" i="1"/>
  <c r="R1829" i="1" s="1"/>
  <c r="Q2584" i="1"/>
  <c r="R2584" i="1" s="1"/>
  <c r="Q2953" i="1"/>
  <c r="R2953" i="1" s="1"/>
  <c r="Q3110" i="1"/>
  <c r="R3110" i="1" s="1"/>
  <c r="Q4019" i="1"/>
  <c r="R4019" i="1" s="1"/>
  <c r="Q4055" i="1"/>
  <c r="R4055" i="1" s="1"/>
  <c r="Q4303" i="1"/>
  <c r="R4303" i="1" s="1"/>
  <c r="Q4671" i="1"/>
  <c r="R4671" i="1" s="1"/>
  <c r="Q753" i="1"/>
  <c r="R753" i="1" s="1"/>
  <c r="Q2681" i="1"/>
  <c r="R2681" i="1" s="1"/>
  <c r="Q2797" i="1"/>
  <c r="R2797" i="1" s="1"/>
  <c r="Q2996" i="1"/>
  <c r="R2996" i="1" s="1"/>
  <c r="Q4725" i="1"/>
  <c r="R4725" i="1" s="1"/>
  <c r="Q4782" i="1"/>
  <c r="R4782" i="1" s="1"/>
  <c r="Q4846" i="1"/>
  <c r="R4846" i="1" s="1"/>
  <c r="Q223" i="1"/>
  <c r="R223" i="1" s="1"/>
  <c r="Q236" i="1"/>
  <c r="R236" i="1" s="1"/>
  <c r="Q1219" i="1"/>
  <c r="R1219" i="1" s="1"/>
  <c r="Q1223" i="1"/>
  <c r="R1223" i="1" s="1"/>
  <c r="Q1230" i="1"/>
  <c r="R1230" i="1" s="1"/>
  <c r="Q1246" i="1"/>
  <c r="R1246" i="1" s="1"/>
  <c r="Q1277" i="1"/>
  <c r="R1277" i="1" s="1"/>
  <c r="Q1285" i="1"/>
  <c r="R1285" i="1" s="1"/>
  <c r="Q1312" i="1"/>
  <c r="R1312" i="1" s="1"/>
  <c r="Q1383" i="1"/>
  <c r="R1383" i="1" s="1"/>
  <c r="Q1521" i="1"/>
  <c r="R1521" i="1" s="1"/>
  <c r="Q1553" i="1"/>
  <c r="R1553" i="1" s="1"/>
  <c r="Q1560" i="1"/>
  <c r="R1560" i="1" s="1"/>
  <c r="Q1581" i="1"/>
  <c r="R1581" i="1" s="1"/>
  <c r="Q1592" i="1"/>
  <c r="R1592" i="1" s="1"/>
  <c r="Q1596" i="1"/>
  <c r="R1596" i="1" s="1"/>
  <c r="Q1603" i="1"/>
  <c r="R1603" i="1" s="1"/>
  <c r="Q1625" i="1"/>
  <c r="R1625" i="1" s="1"/>
  <c r="Q1637" i="1"/>
  <c r="R1637" i="1" s="1"/>
  <c r="Q1665" i="1"/>
  <c r="R1665" i="1" s="1"/>
  <c r="Q1687" i="1"/>
  <c r="R1687" i="1" s="1"/>
  <c r="Q1694" i="1"/>
  <c r="R1694" i="1" s="1"/>
  <c r="Q1704" i="1"/>
  <c r="R1704" i="1" s="1"/>
  <c r="Q1709" i="1"/>
  <c r="R1709" i="1" s="1"/>
  <c r="Q1752" i="1"/>
  <c r="R1752" i="1" s="1"/>
  <c r="Q1776" i="1"/>
  <c r="R1776" i="1" s="1"/>
  <c r="Q1837" i="1"/>
  <c r="R1837" i="1" s="1"/>
  <c r="Q1841" i="1"/>
  <c r="R1841" i="1" s="1"/>
  <c r="Q1847" i="1"/>
  <c r="R1847" i="1" s="1"/>
  <c r="Q1852" i="1"/>
  <c r="R1852" i="1" s="1"/>
  <c r="Q1858" i="1"/>
  <c r="R1858" i="1" s="1"/>
  <c r="Q1862" i="1"/>
  <c r="R1862" i="1" s="1"/>
  <c r="Q1870" i="1"/>
  <c r="R1870" i="1" s="1"/>
  <c r="Q1874" i="1"/>
  <c r="R1874" i="1" s="1"/>
  <c r="Q1885" i="1"/>
  <c r="R1885" i="1" s="1"/>
  <c r="Q1894" i="1"/>
  <c r="R1894" i="1" s="1"/>
  <c r="Q1914" i="1"/>
  <c r="R1914" i="1" s="1"/>
  <c r="Q2053" i="1"/>
  <c r="R2053" i="1" s="1"/>
  <c r="Q2153" i="1"/>
  <c r="R2153" i="1" s="1"/>
  <c r="Q2197" i="1"/>
  <c r="R2197" i="1" s="1"/>
  <c r="Q2246" i="1"/>
  <c r="R2246" i="1" s="1"/>
  <c r="Q2403" i="1"/>
  <c r="R2403" i="1" s="1"/>
  <c r="Q2890" i="1"/>
  <c r="R2890" i="1" s="1"/>
  <c r="Q2914" i="1"/>
  <c r="R2914" i="1" s="1"/>
  <c r="Q2926" i="1"/>
  <c r="R2926" i="1" s="1"/>
  <c r="Q2988" i="1"/>
  <c r="R2988" i="1" s="1"/>
  <c r="Q3047" i="1"/>
  <c r="R3047" i="1" s="1"/>
  <c r="Q3161" i="1"/>
  <c r="R3161" i="1" s="1"/>
  <c r="Q3165" i="1"/>
  <c r="R3165" i="1" s="1"/>
  <c r="Q3170" i="1"/>
  <c r="R3170" i="1" s="1"/>
  <c r="Q3183" i="1"/>
  <c r="R3183" i="1" s="1"/>
  <c r="Q3187" i="1"/>
  <c r="R3187" i="1" s="1"/>
  <c r="Q3216" i="1"/>
  <c r="R3216" i="1" s="1"/>
  <c r="Q3220" i="1"/>
  <c r="R3220" i="1" s="1"/>
  <c r="Q3228" i="1"/>
  <c r="R3228" i="1" s="1"/>
  <c r="Q3236" i="1"/>
  <c r="R3236" i="1" s="1"/>
  <c r="Q3243" i="1"/>
  <c r="R3243" i="1" s="1"/>
  <c r="Q3271" i="1"/>
  <c r="R3271" i="1" s="1"/>
  <c r="Q3275" i="1"/>
  <c r="R3275" i="1" s="1"/>
  <c r="Q3279" i="1"/>
  <c r="R3279" i="1" s="1"/>
  <c r="Q3283" i="1"/>
  <c r="R3283" i="1" s="1"/>
  <c r="Q3288" i="1"/>
  <c r="R3288" i="1" s="1"/>
  <c r="Q3304" i="1"/>
  <c r="R3304" i="1" s="1"/>
  <c r="Q3310" i="1"/>
  <c r="R3310" i="1" s="1"/>
  <c r="Q3314" i="1"/>
  <c r="R3314" i="1" s="1"/>
  <c r="Q3332" i="1"/>
  <c r="R3332" i="1" s="1"/>
  <c r="Q3340" i="1"/>
  <c r="R3340" i="1" s="1"/>
  <c r="Q3353" i="1"/>
  <c r="R3353" i="1" s="1"/>
  <c r="Q3365" i="1"/>
  <c r="R3365" i="1" s="1"/>
  <c r="Q3369" i="1"/>
  <c r="R3369" i="1" s="1"/>
  <c r="Q3373" i="1"/>
  <c r="R3373" i="1" s="1"/>
  <c r="Q3383" i="1"/>
  <c r="R3383" i="1" s="1"/>
  <c r="Q3405" i="1"/>
  <c r="R3405" i="1" s="1"/>
  <c r="Q3410" i="1"/>
  <c r="R3410" i="1" s="1"/>
  <c r="Q3417" i="1"/>
  <c r="R3417" i="1" s="1"/>
  <c r="Q3421" i="1"/>
  <c r="R3421" i="1" s="1"/>
  <c r="Q3435" i="1"/>
  <c r="R3435" i="1" s="1"/>
  <c r="Q3471" i="1"/>
  <c r="R3471" i="1" s="1"/>
  <c r="Q3475" i="1"/>
  <c r="R3475" i="1" s="1"/>
  <c r="Q3480" i="1"/>
  <c r="R3480" i="1" s="1"/>
  <c r="Q3502" i="1"/>
  <c r="R3502" i="1" s="1"/>
  <c r="Q3513" i="1"/>
  <c r="R3513" i="1" s="1"/>
  <c r="Q3531" i="1"/>
  <c r="R3531" i="1" s="1"/>
  <c r="Q3547" i="1"/>
  <c r="R3547" i="1" s="1"/>
  <c r="Q3559" i="1"/>
  <c r="R3559" i="1" s="1"/>
  <c r="Q3572" i="1"/>
  <c r="R3572" i="1" s="1"/>
  <c r="Q3583" i="1"/>
  <c r="R3583" i="1" s="1"/>
  <c r="Q3592" i="1"/>
  <c r="R3592" i="1" s="1"/>
  <c r="Q3596" i="1"/>
  <c r="R3596" i="1" s="1"/>
  <c r="Q3601" i="1"/>
  <c r="R3601" i="1" s="1"/>
  <c r="Q3605" i="1"/>
  <c r="R3605" i="1" s="1"/>
  <c r="Q3614" i="1"/>
  <c r="R3614" i="1" s="1"/>
  <c r="Q3637" i="1"/>
  <c r="R3637" i="1" s="1"/>
  <c r="Q3664" i="1"/>
  <c r="R3664" i="1" s="1"/>
  <c r="Q3671" i="1"/>
  <c r="R3671" i="1" s="1"/>
  <c r="Q3681" i="1"/>
  <c r="R3681" i="1" s="1"/>
  <c r="Q3685" i="1"/>
  <c r="R3685" i="1" s="1"/>
  <c r="Q3701" i="1"/>
  <c r="R3701" i="1" s="1"/>
  <c r="Q3714" i="1"/>
  <c r="R3714" i="1" s="1"/>
  <c r="Q3718" i="1"/>
  <c r="R3718" i="1" s="1"/>
  <c r="Q3723" i="1"/>
  <c r="R3723" i="1" s="1"/>
  <c r="Q3761" i="1"/>
  <c r="R3761" i="1" s="1"/>
  <c r="Q3771" i="1"/>
  <c r="R3771" i="1" s="1"/>
  <c r="Q3776" i="1"/>
  <c r="R3776" i="1" s="1"/>
  <c r="Q3788" i="1"/>
  <c r="R3788" i="1" s="1"/>
  <c r="Q3800" i="1"/>
  <c r="R3800" i="1" s="1"/>
  <c r="Q3809" i="1"/>
  <c r="R3809" i="1" s="1"/>
  <c r="Q3820" i="1"/>
  <c r="R3820" i="1" s="1"/>
  <c r="Q3825" i="1"/>
  <c r="R3825" i="1" s="1"/>
  <c r="Q3834" i="1"/>
  <c r="R3834" i="1" s="1"/>
  <c r="Q3839" i="1"/>
  <c r="R3839" i="1" s="1"/>
  <c r="Q3843" i="1"/>
  <c r="R3843" i="1" s="1"/>
  <c r="Q3847" i="1"/>
  <c r="R3847" i="1" s="1"/>
  <c r="Q3867" i="1"/>
  <c r="R3867" i="1" s="1"/>
  <c r="Q3871" i="1"/>
  <c r="R3871" i="1" s="1"/>
  <c r="Q3876" i="1"/>
  <c r="R3876" i="1" s="1"/>
  <c r="Q3895" i="1"/>
  <c r="R3895" i="1" s="1"/>
  <c r="Q3907" i="1"/>
  <c r="R3907" i="1" s="1"/>
  <c r="Q3919" i="1"/>
  <c r="R3919" i="1" s="1"/>
  <c r="Q3932" i="1"/>
  <c r="R3932" i="1" s="1"/>
  <c r="Q3946" i="1"/>
  <c r="R3946" i="1" s="1"/>
  <c r="Q3952" i="1"/>
  <c r="R3952" i="1" s="1"/>
  <c r="Q3976" i="1"/>
  <c r="R3976" i="1" s="1"/>
  <c r="Q3999" i="1"/>
  <c r="R3999" i="1" s="1"/>
  <c r="Q4003" i="1"/>
  <c r="R4003" i="1" s="1"/>
  <c r="Q4046" i="1"/>
  <c r="R4046" i="1" s="1"/>
  <c r="Q4050" i="1"/>
  <c r="R4050" i="1" s="1"/>
  <c r="Q4069" i="1"/>
  <c r="R4069" i="1" s="1"/>
  <c r="Q4081" i="1"/>
  <c r="R4081" i="1" s="1"/>
  <c r="Q4098" i="1"/>
  <c r="R4098" i="1" s="1"/>
  <c r="Q4114" i="1"/>
  <c r="R4114" i="1" s="1"/>
  <c r="Q4118" i="1"/>
  <c r="R4118" i="1" s="1"/>
  <c r="Q4122" i="1"/>
  <c r="R4122" i="1" s="1"/>
  <c r="Q4129" i="1"/>
  <c r="R4129" i="1" s="1"/>
  <c r="Q4151" i="1"/>
  <c r="R4151" i="1" s="1"/>
  <c r="Q4160" i="1"/>
  <c r="R4160" i="1" s="1"/>
  <c r="Q4168" i="1"/>
  <c r="R4168" i="1" s="1"/>
  <c r="Q4172" i="1"/>
  <c r="R4172" i="1" s="1"/>
  <c r="Q4176" i="1"/>
  <c r="R4176" i="1" s="1"/>
  <c r="Q4181" i="1"/>
  <c r="R4181" i="1" s="1"/>
  <c r="Q4198" i="1"/>
  <c r="R4198" i="1" s="1"/>
  <c r="Q4220" i="1"/>
  <c r="R4220" i="1" s="1"/>
  <c r="Q4227" i="1"/>
  <c r="R4227" i="1" s="1"/>
  <c r="Q4243" i="1"/>
  <c r="R4243" i="1" s="1"/>
  <c r="Q4247" i="1"/>
  <c r="R4247" i="1" s="1"/>
  <c r="Q4251" i="1"/>
  <c r="R4251" i="1" s="1"/>
  <c r="Q4261" i="1"/>
  <c r="R4261" i="1" s="1"/>
  <c r="Q4267" i="1"/>
  <c r="R4267" i="1" s="1"/>
  <c r="Q4311" i="1"/>
  <c r="R4311" i="1" s="1"/>
  <c r="Q4332" i="1"/>
  <c r="R4332" i="1" s="1"/>
  <c r="Q4336" i="1"/>
  <c r="R4336" i="1" s="1"/>
  <c r="Q4382" i="1"/>
  <c r="R4382" i="1" s="1"/>
  <c r="Q4386" i="1"/>
  <c r="R4386" i="1" s="1"/>
  <c r="Q4390" i="1"/>
  <c r="R4390" i="1" s="1"/>
  <c r="Q4398" i="1"/>
  <c r="R4398" i="1" s="1"/>
  <c r="Q4405" i="1"/>
  <c r="R4405" i="1" s="1"/>
  <c r="Q4419" i="1"/>
  <c r="R4419" i="1" s="1"/>
  <c r="Q4426" i="1"/>
  <c r="R4426" i="1" s="1"/>
  <c r="Q4436" i="1"/>
  <c r="R4436" i="1" s="1"/>
  <c r="Q4440" i="1"/>
  <c r="R4440" i="1" s="1"/>
  <c r="Q4444" i="1"/>
  <c r="R4444" i="1" s="1"/>
  <c r="Q4449" i="1"/>
  <c r="R4449" i="1" s="1"/>
  <c r="Q4494" i="1"/>
  <c r="R4494" i="1" s="1"/>
  <c r="Q4509" i="1"/>
  <c r="R4509" i="1" s="1"/>
  <c r="Q4527" i="1"/>
  <c r="R4527" i="1" s="1"/>
  <c r="Q4531" i="1"/>
  <c r="R4531" i="1" s="1"/>
  <c r="Q4536" i="1"/>
  <c r="R4536" i="1" s="1"/>
  <c r="Q4541" i="1"/>
  <c r="R4541" i="1" s="1"/>
  <c r="Q4545" i="1"/>
  <c r="R4545" i="1" s="1"/>
  <c r="Q4553" i="1"/>
  <c r="R4553" i="1" s="1"/>
  <c r="Q4605" i="1"/>
  <c r="R4605" i="1" s="1"/>
  <c r="Q4615" i="1"/>
  <c r="R4615" i="1" s="1"/>
  <c r="Q4631" i="1"/>
  <c r="R4631" i="1" s="1"/>
  <c r="Q4636" i="1"/>
  <c r="R4636" i="1" s="1"/>
  <c r="Q4641" i="1"/>
  <c r="R4641" i="1" s="1"/>
  <c r="Q4649" i="1"/>
  <c r="R4649" i="1" s="1"/>
  <c r="Q4660" i="1"/>
  <c r="R4660" i="1" s="1"/>
  <c r="Q4664" i="1"/>
  <c r="R4664" i="1" s="1"/>
  <c r="Q4668" i="1"/>
  <c r="R4668" i="1" s="1"/>
  <c r="Q4780" i="1"/>
  <c r="R4780" i="1" s="1"/>
  <c r="Q4947" i="1"/>
  <c r="R4947" i="1" s="1"/>
  <c r="Q5111" i="1"/>
  <c r="R5111" i="1" s="1"/>
  <c r="Q5119" i="1"/>
  <c r="R5119" i="1" s="1"/>
  <c r="Q239" i="1"/>
  <c r="R239" i="1" s="1"/>
  <c r="Q1381" i="1"/>
  <c r="R1381" i="1" s="1"/>
  <c r="Q1661" i="1"/>
  <c r="R1661" i="1" s="1"/>
  <c r="Q1806" i="1"/>
  <c r="R1806" i="1" s="1"/>
  <c r="Q3401" i="1"/>
  <c r="R3401" i="1" s="1"/>
  <c r="Q3503" i="1"/>
  <c r="R3503" i="1" s="1"/>
  <c r="Q3522" i="1"/>
  <c r="R3522" i="1" s="1"/>
  <c r="Q3674" i="1"/>
  <c r="R3674" i="1" s="1"/>
  <c r="Q3827" i="1"/>
  <c r="R3827" i="1" s="1"/>
  <c r="Q4072" i="1"/>
  <c r="R4072" i="1" s="1"/>
  <c r="Q4429" i="1"/>
  <c r="R4429" i="1" s="1"/>
  <c r="Q4533" i="1"/>
  <c r="R4533" i="1" s="1"/>
  <c r="Q1500" i="1"/>
  <c r="R1500" i="1" s="1"/>
  <c r="Q3355" i="1"/>
  <c r="R3355" i="1" s="1"/>
  <c r="Q4107" i="1"/>
  <c r="R4107" i="1" s="1"/>
  <c r="Q4369" i="1"/>
  <c r="R4369" i="1" s="1"/>
  <c r="Q1667" i="1"/>
  <c r="R1667" i="1" s="1"/>
  <c r="Q4033" i="1"/>
  <c r="R4033" i="1" s="1"/>
  <c r="Q4457" i="1"/>
  <c r="R4457" i="1" s="1"/>
  <c r="Q4588" i="1"/>
  <c r="R4588" i="1" s="1"/>
  <c r="Q1690" i="1"/>
  <c r="R1690" i="1" s="1"/>
  <c r="Q1849" i="1"/>
  <c r="R1849" i="1" s="1"/>
  <c r="Q1865" i="1"/>
  <c r="R1865" i="1" s="1"/>
  <c r="Q3239" i="1"/>
  <c r="R3239" i="1" s="1"/>
  <c r="Q3804" i="1"/>
  <c r="R3804" i="1" s="1"/>
  <c r="Q4354" i="1"/>
  <c r="R4354" i="1" s="1"/>
  <c r="Q4623" i="1"/>
  <c r="R4623" i="1" s="1"/>
  <c r="Q4635" i="1"/>
  <c r="R4635" i="1" s="1"/>
  <c r="Q4648" i="1"/>
  <c r="R4648" i="1" s="1"/>
  <c r="Q4654" i="1"/>
  <c r="R4654" i="1" s="1"/>
  <c r="Q4073" i="1"/>
  <c r="R4073" i="1" s="1"/>
  <c r="Q1715" i="1"/>
  <c r="R1715" i="1" s="1"/>
  <c r="Q3489" i="1"/>
  <c r="R3489" i="1" s="1"/>
  <c r="Q3857" i="1"/>
  <c r="R3857" i="1" s="1"/>
  <c r="Q4310" i="1"/>
  <c r="R4310" i="1" s="1"/>
  <c r="Q4257" i="1"/>
  <c r="R4257" i="1" s="1"/>
  <c r="Q4275" i="1"/>
  <c r="R4275" i="1" s="1"/>
  <c r="Q1520" i="1"/>
  <c r="R1520" i="1" s="1"/>
  <c r="Q4281" i="1"/>
  <c r="R4281" i="1" s="1"/>
  <c r="Q1674" i="1"/>
  <c r="R1674" i="1" s="1"/>
  <c r="Q1772" i="1"/>
  <c r="R1772" i="1" s="1"/>
  <c r="Q1845" i="1"/>
  <c r="R1845" i="1" s="1"/>
  <c r="Q1898" i="1"/>
  <c r="R1898" i="1" s="1"/>
  <c r="Q2917" i="1"/>
  <c r="R2917" i="1" s="1"/>
  <c r="Q3678" i="1"/>
  <c r="R3678" i="1" s="1"/>
  <c r="Q4656" i="1"/>
  <c r="R4656" i="1" s="1"/>
  <c r="Q1642" i="1"/>
  <c r="R1642" i="1" s="1"/>
  <c r="Q3960" i="1"/>
  <c r="R3960" i="1" s="1"/>
  <c r="Q1611" i="1"/>
  <c r="R1611" i="1" s="1"/>
  <c r="Q3640" i="1"/>
  <c r="R3640" i="1" s="1"/>
  <c r="Q4413" i="1"/>
  <c r="R4413" i="1" s="1"/>
  <c r="Q3962" i="1"/>
  <c r="R3962" i="1" s="1"/>
  <c r="Q5070" i="1"/>
  <c r="R5070" i="1" s="1"/>
  <c r="Q2218" i="1"/>
  <c r="R2218" i="1" s="1"/>
  <c r="Q3040" i="1"/>
  <c r="R3040" i="1" s="1"/>
  <c r="Q4475" i="1"/>
  <c r="R4475" i="1" s="1"/>
  <c r="Q5063" i="1"/>
  <c r="R5063" i="1" s="1"/>
  <c r="Q4037" i="1"/>
  <c r="R4037" i="1" s="1"/>
  <c r="Q2036" i="1"/>
  <c r="R2036" i="1" s="1"/>
  <c r="Q2139" i="1"/>
  <c r="R2139" i="1" s="1"/>
  <c r="Q2286" i="1"/>
  <c r="R2286" i="1" s="1"/>
  <c r="Q2599" i="1"/>
  <c r="R2599" i="1" s="1"/>
  <c r="Q2667" i="1"/>
  <c r="R2667" i="1" s="1"/>
  <c r="Q2714" i="1"/>
  <c r="R2714" i="1" s="1"/>
  <c r="Q2999" i="1"/>
  <c r="R2999" i="1" s="1"/>
  <c r="Q4749" i="1"/>
  <c r="R4749" i="1" s="1"/>
  <c r="Q4842" i="1"/>
  <c r="R4842" i="1" s="1"/>
  <c r="Q4909" i="1"/>
  <c r="R4909" i="1" s="1"/>
  <c r="Q4938" i="1"/>
  <c r="R4938" i="1" s="1"/>
  <c r="Q5130" i="1"/>
  <c r="R5130" i="1" s="1"/>
  <c r="Q5197" i="1"/>
  <c r="R5197" i="1" s="1"/>
  <c r="Q1120" i="1"/>
  <c r="R1120" i="1" s="1"/>
  <c r="Q1294" i="1"/>
  <c r="R1294" i="1" s="1"/>
  <c r="Q1422" i="1"/>
  <c r="R1422" i="1" s="1"/>
  <c r="Q1645" i="1"/>
  <c r="R1645" i="1" s="1"/>
  <c r="Q2669" i="1"/>
  <c r="R2669" i="1" s="1"/>
  <c r="Q2673" i="1"/>
  <c r="R2673" i="1" s="1"/>
  <c r="Q2715" i="1"/>
  <c r="R2715" i="1" s="1"/>
  <c r="Q2773" i="1"/>
  <c r="R2773" i="1" s="1"/>
  <c r="Q2901" i="1"/>
  <c r="R2901" i="1" s="1"/>
  <c r="Q2933" i="1"/>
  <c r="R2933" i="1" s="1"/>
  <c r="Q3905" i="1"/>
  <c r="R3905" i="1" s="1"/>
  <c r="Q4341" i="1"/>
  <c r="R4341" i="1" s="1"/>
  <c r="Q4480" i="1"/>
  <c r="R4480" i="1" s="1"/>
  <c r="Q4498" i="1"/>
  <c r="R4498" i="1" s="1"/>
  <c r="Q4549" i="1"/>
  <c r="R4549" i="1" s="1"/>
  <c r="Q4556" i="1"/>
  <c r="R4556" i="1" s="1"/>
  <c r="Q4560" i="1"/>
  <c r="R4560" i="1" s="1"/>
  <c r="Q4564" i="1"/>
  <c r="R4564" i="1" s="1"/>
  <c r="Q4754" i="1"/>
  <c r="R4754" i="1" s="1"/>
  <c r="Q4811" i="1"/>
  <c r="R4811" i="1" s="1"/>
  <c r="Q4848" i="1"/>
  <c r="R4848" i="1" s="1"/>
  <c r="Q1606" i="1"/>
  <c r="R1606" i="1" s="1"/>
  <c r="Q1362" i="1"/>
  <c r="R1362" i="1" s="1"/>
  <c r="Q1369" i="1"/>
  <c r="R1369" i="1" s="1"/>
  <c r="Q1999" i="1"/>
  <c r="R1999" i="1" s="1"/>
  <c r="Q2188" i="1"/>
  <c r="R2188" i="1" s="1"/>
  <c r="Q2656" i="1"/>
  <c r="R2656" i="1" s="1"/>
  <c r="Q2958" i="1"/>
  <c r="R2958" i="1" s="1"/>
  <c r="Q2982" i="1"/>
  <c r="R2982" i="1" s="1"/>
  <c r="Q3034" i="1"/>
  <c r="R3034" i="1" s="1"/>
  <c r="Q3079" i="1"/>
  <c r="R3079" i="1" s="1"/>
  <c r="Q3091" i="1"/>
  <c r="R3091" i="1" s="1"/>
  <c r="Q3442" i="1"/>
  <c r="R3442" i="1" s="1"/>
  <c r="Q4044" i="1"/>
  <c r="R4044" i="1" s="1"/>
  <c r="Q4520" i="1"/>
  <c r="R4520" i="1" s="1"/>
  <c r="Q4698" i="1"/>
  <c r="R4698" i="1" s="1"/>
  <c r="Q4730" i="1"/>
  <c r="R4730" i="1" s="1"/>
  <c r="Q4752" i="1"/>
  <c r="R4752" i="1" s="1"/>
  <c r="Q4762" i="1"/>
  <c r="R4762" i="1" s="1"/>
  <c r="Q4880" i="1"/>
  <c r="R4880" i="1" s="1"/>
  <c r="Q4954" i="1"/>
  <c r="R4954" i="1" s="1"/>
  <c r="Q5101" i="1"/>
  <c r="R5101" i="1" s="1"/>
  <c r="Q5139" i="1"/>
  <c r="R5139" i="1" s="1"/>
  <c r="Q5164" i="1"/>
  <c r="R5164" i="1" s="1"/>
  <c r="Q5176" i="1"/>
  <c r="R5176" i="1" s="1"/>
  <c r="Q5180" i="1"/>
  <c r="R5180" i="1" s="1"/>
  <c r="Q5072" i="1"/>
  <c r="R5072" i="1" s="1"/>
  <c r="Q5030" i="1"/>
  <c r="R5030" i="1" s="1"/>
  <c r="Q1358" i="1"/>
  <c r="R1358" i="1" s="1"/>
  <c r="Q1953" i="1"/>
  <c r="R1953" i="1" s="1"/>
  <c r="Q2010" i="1"/>
  <c r="R2010" i="1" s="1"/>
  <c r="Q2299" i="1"/>
  <c r="R2299" i="1" s="1"/>
  <c r="Q2975" i="1"/>
  <c r="R2975" i="1" s="1"/>
  <c r="Q4781" i="1"/>
  <c r="R4781" i="1" s="1"/>
  <c r="Q4991" i="1"/>
  <c r="R4991" i="1" s="1"/>
  <c r="Q5017" i="1"/>
  <c r="R5017" i="1" s="1"/>
  <c r="Q1569" i="1"/>
  <c r="R1569" i="1" s="1"/>
  <c r="Q2945" i="1"/>
  <c r="R2945" i="1" s="1"/>
  <c r="Q3515" i="1"/>
  <c r="R3515" i="1" s="1"/>
  <c r="Q3634" i="1"/>
  <c r="R3634" i="1" s="1"/>
  <c r="Q4088" i="1"/>
  <c r="R4088" i="1" s="1"/>
  <c r="Q5021" i="1"/>
  <c r="R5021" i="1" s="1"/>
  <c r="Q2816" i="1"/>
  <c r="R2816" i="1" s="1"/>
  <c r="Q2823" i="1"/>
  <c r="R2823" i="1" s="1"/>
  <c r="Q3045" i="1"/>
  <c r="R3045" i="1" s="1"/>
  <c r="Q762" i="1"/>
  <c r="R762" i="1" s="1"/>
  <c r="Q766" i="1"/>
  <c r="R766" i="1" s="1"/>
  <c r="Q770" i="1"/>
  <c r="R770" i="1" s="1"/>
  <c r="Q773" i="1"/>
  <c r="R773" i="1" s="1"/>
  <c r="Q778" i="1"/>
  <c r="R778" i="1" s="1"/>
  <c r="Q1145" i="1"/>
  <c r="R1145" i="1" s="1"/>
  <c r="Q1184" i="1"/>
  <c r="R1184" i="1" s="1"/>
  <c r="Q1227" i="1"/>
  <c r="R1227" i="1" s="1"/>
  <c r="Q1233" i="1"/>
  <c r="R1233" i="1" s="1"/>
  <c r="Q1255" i="1"/>
  <c r="R1255" i="1" s="1"/>
  <c r="Q1309" i="1"/>
  <c r="R1309" i="1" s="1"/>
  <c r="Q1392" i="1"/>
  <c r="R1392" i="1" s="1"/>
  <c r="Q1413" i="1"/>
  <c r="R1413" i="1" s="1"/>
  <c r="Q1572" i="1"/>
  <c r="R1572" i="1" s="1"/>
  <c r="Q1739" i="1"/>
  <c r="R1739" i="1" s="1"/>
  <c r="Q1919" i="1"/>
  <c r="R1919" i="1" s="1"/>
  <c r="Q1926" i="1"/>
  <c r="R1926" i="1" s="1"/>
  <c r="Q1939" i="1"/>
  <c r="R1939" i="1" s="1"/>
  <c r="Q1943" i="1"/>
  <c r="R1943" i="1" s="1"/>
  <c r="Q1988" i="1"/>
  <c r="R1988" i="1" s="1"/>
  <c r="Q2074" i="1"/>
  <c r="R2074" i="1" s="1"/>
  <c r="Q2083" i="1"/>
  <c r="R2083" i="1" s="1"/>
  <c r="Q2114" i="1"/>
  <c r="R2114" i="1" s="1"/>
  <c r="Q2185" i="1"/>
  <c r="R2185" i="1" s="1"/>
  <c r="Q2228" i="1"/>
  <c r="R2228" i="1" s="1"/>
  <c r="Q2239" i="1"/>
  <c r="R2239" i="1" s="1"/>
  <c r="Q2262" i="1"/>
  <c r="R2262" i="1" s="1"/>
  <c r="Q2276" i="1"/>
  <c r="R2276" i="1" s="1"/>
  <c r="Q2596" i="1"/>
  <c r="R2596" i="1" s="1"/>
  <c r="Q2623" i="1"/>
  <c r="R2623" i="1" s="1"/>
  <c r="Q2628" i="1"/>
  <c r="R2628" i="1" s="1"/>
  <c r="Q2650" i="1"/>
  <c r="R2650" i="1" s="1"/>
  <c r="Q2717" i="1"/>
  <c r="R2717" i="1" s="1"/>
  <c r="Q2722" i="1"/>
  <c r="R2722" i="1" s="1"/>
  <c r="Q2727" i="1"/>
  <c r="R2727" i="1" s="1"/>
  <c r="Q2760" i="1"/>
  <c r="R2760" i="1" s="1"/>
  <c r="Q2817" i="1"/>
  <c r="R2817" i="1" s="1"/>
  <c r="Q2968" i="1"/>
  <c r="R2968" i="1" s="1"/>
  <c r="Q3174" i="1"/>
  <c r="R3174" i="1" s="1"/>
  <c r="Q3178" i="1"/>
  <c r="R3178" i="1" s="1"/>
  <c r="Q3232" i="1"/>
  <c r="R3232" i="1" s="1"/>
  <c r="Q3359" i="1"/>
  <c r="R3359" i="1" s="1"/>
  <c r="Q3496" i="1"/>
  <c r="R3496" i="1" s="1"/>
  <c r="Q3633" i="1"/>
  <c r="R3633" i="1" s="1"/>
  <c r="Q3729" i="1"/>
  <c r="R3729" i="1" s="1"/>
  <c r="Q3733" i="1"/>
  <c r="R3733" i="1" s="1"/>
  <c r="Q3737" i="1"/>
  <c r="R3737" i="1" s="1"/>
  <c r="Q3791" i="1"/>
  <c r="R3791" i="1" s="1"/>
  <c r="Q3878" i="1"/>
  <c r="R3878" i="1" s="1"/>
  <c r="Q3939" i="1"/>
  <c r="R3939" i="1" s="1"/>
  <c r="Q4217" i="1"/>
  <c r="R4217" i="1" s="1"/>
  <c r="Q4364" i="1"/>
  <c r="R4364" i="1" s="1"/>
  <c r="Q4412" i="1"/>
  <c r="R4412" i="1" s="1"/>
  <c r="Q4491" i="1"/>
  <c r="R4491" i="1" s="1"/>
  <c r="Q4515" i="1"/>
  <c r="R4515" i="1" s="1"/>
  <c r="Q4604" i="1"/>
  <c r="R4604" i="1" s="1"/>
  <c r="Q4707" i="1"/>
  <c r="R4707" i="1" s="1"/>
  <c r="Q4719" i="1"/>
  <c r="R4719" i="1" s="1"/>
  <c r="Q4832" i="1"/>
  <c r="R4832" i="1" s="1"/>
  <c r="Q4837" i="1"/>
  <c r="R4837" i="1" s="1"/>
  <c r="Q4852" i="1"/>
  <c r="R4852" i="1" s="1"/>
  <c r="Q4864" i="1"/>
  <c r="R4864" i="1" s="1"/>
  <c r="Q4868" i="1"/>
  <c r="R4868" i="1" s="1"/>
  <c r="Q4905" i="1"/>
  <c r="R4905" i="1" s="1"/>
  <c r="Q4943" i="1"/>
  <c r="R4943" i="1" s="1"/>
  <c r="Q4960" i="1"/>
  <c r="R4960" i="1" s="1"/>
  <c r="Q4993" i="1"/>
  <c r="R4993" i="1" s="1"/>
  <c r="Q5034" i="1"/>
  <c r="R5034" i="1" s="1"/>
  <c r="Q5057" i="1"/>
  <c r="R5057" i="1" s="1"/>
  <c r="Q5097" i="1"/>
  <c r="R5097" i="1" s="1"/>
  <c r="Q5109" i="1"/>
  <c r="R5109" i="1" s="1"/>
  <c r="Q5135" i="1"/>
  <c r="R5135" i="1" s="1"/>
  <c r="Q5172" i="1"/>
  <c r="R5172" i="1" s="1"/>
  <c r="Q2145" i="1"/>
  <c r="R2145" i="1" s="1"/>
  <c r="Q2180" i="1"/>
  <c r="R2180" i="1" s="1"/>
  <c r="Q2625" i="1"/>
  <c r="R2625" i="1" s="1"/>
  <c r="Q3230" i="1"/>
  <c r="R3230" i="1" s="1"/>
  <c r="Q3257" i="1"/>
  <c r="R3257" i="1" s="1"/>
  <c r="Q3263" i="1"/>
  <c r="R3263" i="1" s="1"/>
  <c r="Q3324" i="1"/>
  <c r="R3324" i="1" s="1"/>
  <c r="Q3498" i="1"/>
  <c r="R3498" i="1" s="1"/>
  <c r="Q3549" i="1"/>
  <c r="R3549" i="1" s="1"/>
  <c r="Q3617" i="1"/>
  <c r="R3617" i="1" s="1"/>
  <c r="Q3654" i="1"/>
  <c r="R3654" i="1" s="1"/>
  <c r="Q3789" i="1"/>
  <c r="R3789" i="1" s="1"/>
  <c r="Q3863" i="1"/>
  <c r="R3863" i="1" s="1"/>
  <c r="Q3929" i="1"/>
  <c r="R3929" i="1" s="1"/>
  <c r="Q3964" i="1"/>
  <c r="R3964" i="1" s="1"/>
  <c r="Q4185" i="1"/>
  <c r="R4185" i="1" s="1"/>
  <c r="Q4322" i="1"/>
  <c r="R4322" i="1" s="1"/>
  <c r="Q4359" i="1"/>
  <c r="R4359" i="1" s="1"/>
  <c r="Q4378" i="1"/>
  <c r="R4378" i="1" s="1"/>
  <c r="Q4483" i="1"/>
  <c r="R4483" i="1" s="1"/>
  <c r="Q4566" i="1"/>
  <c r="R4566" i="1" s="1"/>
  <c r="Q4571" i="1"/>
  <c r="R4571" i="1" s="1"/>
  <c r="Q4745" i="1"/>
  <c r="R4745" i="1" s="1"/>
  <c r="Q4878" i="1"/>
  <c r="R4878" i="1" s="1"/>
  <c r="Q4912" i="1"/>
  <c r="R4912" i="1" s="1"/>
  <c r="Q5051" i="1"/>
  <c r="R5051" i="1" s="1"/>
  <c r="Q5146" i="1"/>
  <c r="R5146" i="1" s="1"/>
  <c r="Q5151" i="1"/>
  <c r="R5151" i="1" s="1"/>
  <c r="Q3331" i="1"/>
  <c r="R3331" i="1" s="1"/>
  <c r="Q3446" i="1"/>
  <c r="R3446" i="1" s="1"/>
  <c r="Q3563" i="1"/>
  <c r="R3563" i="1" s="1"/>
  <c r="Q3741" i="1"/>
  <c r="R3741" i="1" s="1"/>
  <c r="Q3889" i="1"/>
  <c r="R3889" i="1" s="1"/>
  <c r="Q4215" i="1"/>
  <c r="R4215" i="1" s="1"/>
  <c r="Q4517" i="1"/>
  <c r="R4517" i="1" s="1"/>
  <c r="Q4704" i="1"/>
  <c r="R4704" i="1" s="1"/>
  <c r="Q4743" i="1"/>
  <c r="R4743" i="1" s="1"/>
  <c r="Q4873" i="1"/>
  <c r="R4873" i="1" s="1"/>
  <c r="Q5108" i="1"/>
  <c r="R5108" i="1" s="1"/>
  <c r="Q783" i="1"/>
  <c r="R783" i="1" s="1"/>
  <c r="Q1411" i="1"/>
  <c r="R1411" i="1" s="1"/>
  <c r="Q1585" i="1"/>
  <c r="R1585" i="1" s="1"/>
  <c r="Q1880" i="1"/>
  <c r="R1880" i="1" s="1"/>
  <c r="Q2123" i="1"/>
  <c r="R2123" i="1" s="1"/>
  <c r="Q2939" i="1"/>
  <c r="R2939" i="1" s="1"/>
  <c r="Q2947" i="1"/>
  <c r="R2947" i="1" s="1"/>
  <c r="Q3058" i="1"/>
  <c r="R3058" i="1" s="1"/>
  <c r="Q3121" i="1"/>
  <c r="R3121" i="1" s="1"/>
  <c r="Q3356" i="1"/>
  <c r="R3356" i="1" s="1"/>
  <c r="Q3648" i="1"/>
  <c r="R3648" i="1" s="1"/>
  <c r="Q3935" i="1"/>
  <c r="R3935" i="1" s="1"/>
  <c r="Q3955" i="1"/>
  <c r="R3955" i="1" s="1"/>
  <c r="Q3967" i="1"/>
  <c r="R3967" i="1" s="1"/>
  <c r="Q4090" i="1"/>
  <c r="R4090" i="1" s="1"/>
  <c r="Q4178" i="1"/>
  <c r="R4178" i="1" s="1"/>
  <c r="Q4238" i="1"/>
  <c r="R4238" i="1" s="1"/>
  <c r="Q4393" i="1"/>
  <c r="R4393" i="1" s="1"/>
  <c r="Q4447" i="1"/>
  <c r="R4447" i="1" s="1"/>
  <c r="Q4585" i="1"/>
  <c r="R4585" i="1" s="1"/>
  <c r="Q5182" i="1"/>
  <c r="R5182" i="1" s="1"/>
  <c r="Q227" i="1"/>
  <c r="R227" i="1" s="1"/>
  <c r="Q1700" i="1"/>
  <c r="R1700" i="1" s="1"/>
  <c r="Q2993" i="1"/>
  <c r="R2993" i="1" s="1"/>
  <c r="Q3024" i="1"/>
  <c r="R3024" i="1" s="1"/>
  <c r="Q3652" i="1"/>
  <c r="R3652" i="1" s="1"/>
  <c r="Q4602" i="1"/>
  <c r="R4602" i="1" s="1"/>
  <c r="Q5062" i="1"/>
  <c r="R5062" i="1" s="1"/>
  <c r="Q1276" i="1"/>
  <c r="R1276" i="1" s="1"/>
  <c r="Q1375" i="1"/>
  <c r="R1375" i="1" s="1"/>
  <c r="Q1556" i="1"/>
  <c r="R1556" i="1" s="1"/>
  <c r="Q1567" i="1"/>
  <c r="R1567" i="1" s="1"/>
  <c r="Q1618" i="1"/>
  <c r="R1618" i="1" s="1"/>
  <c r="Q1671" i="1"/>
  <c r="R1671" i="1" s="1"/>
  <c r="Q3055" i="1"/>
  <c r="R3055" i="1" s="1"/>
  <c r="Q3125" i="1"/>
  <c r="R3125" i="1" s="1"/>
  <c r="Q3214" i="1"/>
  <c r="R3214" i="1" s="1"/>
  <c r="Q3571" i="1"/>
  <c r="R3571" i="1" s="1"/>
  <c r="Q3612" i="1"/>
  <c r="R3612" i="1" s="1"/>
  <c r="Q3632" i="1"/>
  <c r="R3632" i="1" s="1"/>
  <c r="Q3987" i="1"/>
  <c r="R3987" i="1" s="1"/>
  <c r="Q4102" i="1"/>
  <c r="R4102" i="1" s="1"/>
  <c r="Q4203" i="1"/>
  <c r="R4203" i="1" s="1"/>
  <c r="Q4208" i="1"/>
  <c r="R4208" i="1" s="1"/>
  <c r="Q4223" i="1"/>
  <c r="R4223" i="1" s="1"/>
  <c r="Q4237" i="1"/>
  <c r="R4237" i="1" s="1"/>
  <c r="Q4786" i="1"/>
  <c r="R4786" i="1" s="1"/>
  <c r="Q1414" i="1"/>
  <c r="R1414" i="1" s="1"/>
  <c r="Q1626" i="1"/>
  <c r="R1626" i="1" s="1"/>
  <c r="Q1668" i="1"/>
  <c r="R1668" i="1" s="1"/>
  <c r="Q2072" i="1"/>
  <c r="R2072" i="1" s="1"/>
  <c r="Q2891" i="1"/>
  <c r="R2891" i="1" s="1"/>
  <c r="Q3112" i="1"/>
  <c r="R3112" i="1" s="1"/>
  <c r="Q3150" i="1"/>
  <c r="R3150" i="1" s="1"/>
  <c r="Q4020" i="1"/>
  <c r="R4020" i="1" s="1"/>
  <c r="Q4075" i="1"/>
  <c r="R4075" i="1" s="1"/>
  <c r="Q754" i="1"/>
  <c r="R754" i="1" s="1"/>
  <c r="Q1349" i="1"/>
  <c r="R1349" i="1" s="1"/>
  <c r="Q2121" i="1"/>
  <c r="R2121" i="1" s="1"/>
  <c r="Q2682" i="1"/>
  <c r="R2682" i="1" s="1"/>
  <c r="Q2798" i="1"/>
  <c r="R2798" i="1" s="1"/>
  <c r="Q5081" i="1"/>
  <c r="R5081" i="1" s="1"/>
  <c r="Q1220" i="1"/>
  <c r="R1220" i="1" s="1"/>
  <c r="Q1224" i="1"/>
  <c r="R1224" i="1" s="1"/>
  <c r="Q1239" i="1"/>
  <c r="R1239" i="1" s="1"/>
  <c r="Q1247" i="1"/>
  <c r="R1247" i="1" s="1"/>
  <c r="Q1280" i="1"/>
  <c r="R1280" i="1" s="1"/>
  <c r="Q1286" i="1"/>
  <c r="R1286" i="1" s="1"/>
  <c r="Q1301" i="1"/>
  <c r="R1301" i="1" s="1"/>
  <c r="Q1313" i="1"/>
  <c r="R1313" i="1" s="1"/>
  <c r="Q1524" i="1"/>
  <c r="R1524" i="1" s="1"/>
  <c r="Q1554" i="1"/>
  <c r="R1554" i="1" s="1"/>
  <c r="Q1561" i="1"/>
  <c r="R1561" i="1" s="1"/>
  <c r="Q1577" i="1"/>
  <c r="R1577" i="1" s="1"/>
  <c r="Q1587" i="1"/>
  <c r="R1587" i="1" s="1"/>
  <c r="Q1593" i="1"/>
  <c r="R1593" i="1" s="1"/>
  <c r="Q1597" i="1"/>
  <c r="R1597" i="1" s="1"/>
  <c r="Q1604" i="1"/>
  <c r="R1604" i="1" s="1"/>
  <c r="Q1631" i="1"/>
  <c r="R1631" i="1" s="1"/>
  <c r="Q1640" i="1"/>
  <c r="R1640" i="1" s="1"/>
  <c r="Q1650" i="1"/>
  <c r="R1650" i="1" s="1"/>
  <c r="Q1666" i="1"/>
  <c r="R1666" i="1" s="1"/>
  <c r="Q1681" i="1"/>
  <c r="R1681" i="1" s="1"/>
  <c r="Q1689" i="1"/>
  <c r="R1689" i="1" s="1"/>
  <c r="Q1701" i="1"/>
  <c r="R1701" i="1" s="1"/>
  <c r="Q1706" i="1"/>
  <c r="R1706" i="1" s="1"/>
  <c r="Q1734" i="1"/>
  <c r="R1734" i="1" s="1"/>
  <c r="Q1756" i="1"/>
  <c r="R1756" i="1" s="1"/>
  <c r="Q1838" i="1"/>
  <c r="R1838" i="1" s="1"/>
  <c r="Q1842" i="1"/>
  <c r="R1842" i="1" s="1"/>
  <c r="Q1848" i="1"/>
  <c r="R1848" i="1" s="1"/>
  <c r="Q1855" i="1"/>
  <c r="R1855" i="1" s="1"/>
  <c r="Q1859" i="1"/>
  <c r="R1859" i="1" s="1"/>
  <c r="Q1863" i="1"/>
  <c r="R1863" i="1" s="1"/>
  <c r="Q1871" i="1"/>
  <c r="R1871" i="1" s="1"/>
  <c r="Q1876" i="1"/>
  <c r="R1876" i="1" s="1"/>
  <c r="Q1886" i="1"/>
  <c r="R1886" i="1" s="1"/>
  <c r="Q1897" i="1"/>
  <c r="R1897" i="1" s="1"/>
  <c r="Q1930" i="1"/>
  <c r="R1930" i="1" s="1"/>
  <c r="Q2082" i="1"/>
  <c r="R2082" i="1" s="1"/>
  <c r="Q2154" i="1"/>
  <c r="R2154" i="1" s="1"/>
  <c r="Q2193" i="1"/>
  <c r="R2193" i="1" s="1"/>
  <c r="Q2404" i="1"/>
  <c r="R2404" i="1" s="1"/>
  <c r="Q2892" i="1"/>
  <c r="R2892" i="1" s="1"/>
  <c r="Q2920" i="1"/>
  <c r="R2920" i="1" s="1"/>
  <c r="Q2952" i="1"/>
  <c r="R2952" i="1" s="1"/>
  <c r="Q3009" i="1"/>
  <c r="R3009" i="1" s="1"/>
  <c r="Q3156" i="1"/>
  <c r="R3156" i="1" s="1"/>
  <c r="Q3162" i="1"/>
  <c r="R3162" i="1" s="1"/>
  <c r="Q3166" i="1"/>
  <c r="R3166" i="1" s="1"/>
  <c r="Q3180" i="1"/>
  <c r="R3180" i="1" s="1"/>
  <c r="Q3184" i="1"/>
  <c r="R3184" i="1" s="1"/>
  <c r="Q3212" i="1"/>
  <c r="R3212" i="1" s="1"/>
  <c r="Q3217" i="1"/>
  <c r="R3217" i="1" s="1"/>
  <c r="Q3225" i="1"/>
  <c r="R3225" i="1" s="1"/>
  <c r="Q3233" i="1"/>
  <c r="R3233" i="1" s="1"/>
  <c r="Q3237" i="1"/>
  <c r="R3237" i="1" s="1"/>
  <c r="Q3244" i="1"/>
  <c r="R3244" i="1" s="1"/>
  <c r="Q3272" i="1"/>
  <c r="R3272" i="1" s="1"/>
  <c r="Q3276" i="1"/>
  <c r="R3276" i="1" s="1"/>
  <c r="Q3280" i="1"/>
  <c r="R3280" i="1" s="1"/>
  <c r="Q3284" i="1"/>
  <c r="R3284" i="1" s="1"/>
  <c r="Q3294" i="1"/>
  <c r="R3294" i="1" s="1"/>
  <c r="Q3307" i="1"/>
  <c r="R3307" i="1" s="1"/>
  <c r="Q3311" i="1"/>
  <c r="R3311" i="1" s="1"/>
  <c r="Q3318" i="1"/>
  <c r="R3318" i="1" s="1"/>
  <c r="Q3337" i="1"/>
  <c r="R3337" i="1" s="1"/>
  <c r="Q3348" i="1"/>
  <c r="R3348" i="1" s="1"/>
  <c r="Q3357" i="1"/>
  <c r="R3357" i="1" s="1"/>
  <c r="Q3366" i="1"/>
  <c r="R3366" i="1" s="1"/>
  <c r="Q3370" i="1"/>
  <c r="R3370" i="1" s="1"/>
  <c r="Q3374" i="1"/>
  <c r="R3374" i="1" s="1"/>
  <c r="Q3384" i="1"/>
  <c r="R3384" i="1" s="1"/>
  <c r="Q3395" i="1"/>
  <c r="R3395" i="1" s="1"/>
  <c r="Q3407" i="1"/>
  <c r="R3407" i="1" s="1"/>
  <c r="Q3411" i="1"/>
  <c r="R3411" i="1" s="1"/>
  <c r="Q3418" i="1"/>
  <c r="R3418" i="1" s="1"/>
  <c r="Q3422" i="1"/>
  <c r="R3422" i="1" s="1"/>
  <c r="Q3462" i="1"/>
  <c r="R3462" i="1" s="1"/>
  <c r="Q3472" i="1"/>
  <c r="R3472" i="1" s="1"/>
  <c r="Q3476" i="1"/>
  <c r="R3476" i="1" s="1"/>
  <c r="Q3486" i="1"/>
  <c r="R3486" i="1" s="1"/>
  <c r="Q3506" i="1"/>
  <c r="R3506" i="1" s="1"/>
  <c r="Q3514" i="1"/>
  <c r="R3514" i="1" s="1"/>
  <c r="Q3532" i="1"/>
  <c r="R3532" i="1" s="1"/>
  <c r="Q1551" i="1"/>
  <c r="R1551" i="1" s="1"/>
  <c r="Q3560" i="1"/>
  <c r="R3560" i="1" s="1"/>
  <c r="Q3576" i="1"/>
  <c r="R3576" i="1" s="1"/>
  <c r="Q3586" i="1"/>
  <c r="R3586" i="1" s="1"/>
  <c r="Q3593" i="1"/>
  <c r="R3593" i="1" s="1"/>
  <c r="Q3598" i="1"/>
  <c r="R3598" i="1" s="1"/>
  <c r="Q3602" i="1"/>
  <c r="R3602" i="1" s="1"/>
  <c r="Q3609" i="1"/>
  <c r="R3609" i="1" s="1"/>
  <c r="Q3666" i="1"/>
  <c r="R3666" i="1" s="1"/>
  <c r="Q3673" i="1"/>
  <c r="R3673" i="1" s="1"/>
  <c r="Q3682" i="1"/>
  <c r="R3682" i="1" s="1"/>
  <c r="Q3691" i="1"/>
  <c r="R3691" i="1" s="1"/>
  <c r="Q3711" i="1"/>
  <c r="R3711" i="1" s="1"/>
  <c r="Q3715" i="1"/>
  <c r="R3715" i="1" s="1"/>
  <c r="Q3719" i="1"/>
  <c r="R3719" i="1" s="1"/>
  <c r="Q3724" i="1"/>
  <c r="R3724" i="1" s="1"/>
  <c r="Q3745" i="1"/>
  <c r="R3745" i="1" s="1"/>
  <c r="Q3762" i="1"/>
  <c r="R3762" i="1" s="1"/>
  <c r="Q3773" i="1"/>
  <c r="R3773" i="1" s="1"/>
  <c r="Q3777" i="1"/>
  <c r="R3777" i="1" s="1"/>
  <c r="Q3794" i="1"/>
  <c r="R3794" i="1" s="1"/>
  <c r="Q3806" i="1"/>
  <c r="R3806" i="1" s="1"/>
  <c r="Q3815" i="1"/>
  <c r="R3815" i="1" s="1"/>
  <c r="Q3821" i="1"/>
  <c r="R3821" i="1" s="1"/>
  <c r="Q3829" i="1"/>
  <c r="R3829" i="1" s="1"/>
  <c r="Q3835" i="1"/>
  <c r="R3835" i="1" s="1"/>
  <c r="Q3840" i="1"/>
  <c r="R3840" i="1" s="1"/>
  <c r="Q3844" i="1"/>
  <c r="R3844" i="1" s="1"/>
  <c r="Q3848" i="1"/>
  <c r="R3848" i="1" s="1"/>
  <c r="Q3868" i="1"/>
  <c r="R3868" i="1" s="1"/>
  <c r="Q3872" i="1"/>
  <c r="R3872" i="1" s="1"/>
  <c r="Q3891" i="1"/>
  <c r="R3891" i="1" s="1"/>
  <c r="Q3897" i="1"/>
  <c r="R3897" i="1" s="1"/>
  <c r="Q3909" i="1"/>
  <c r="R3909" i="1" s="1"/>
  <c r="Q3923" i="1"/>
  <c r="R3923" i="1" s="1"/>
  <c r="Q3933" i="1"/>
  <c r="R3933" i="1" s="1"/>
  <c r="Q3947" i="1"/>
  <c r="R3947" i="1" s="1"/>
  <c r="Q3953" i="1"/>
  <c r="R3953" i="1" s="1"/>
  <c r="Q3979" i="1"/>
  <c r="R3979" i="1" s="1"/>
  <c r="Q4000" i="1"/>
  <c r="R4000" i="1" s="1"/>
  <c r="Q4013" i="1"/>
  <c r="R4013" i="1" s="1"/>
  <c r="Q4047" i="1"/>
  <c r="R4047" i="1" s="1"/>
  <c r="Q4051" i="1"/>
  <c r="R4051" i="1" s="1"/>
  <c r="Q4070" i="1"/>
  <c r="R4070" i="1" s="1"/>
  <c r="Q4082" i="1"/>
  <c r="R4082" i="1" s="1"/>
  <c r="Q4104" i="1"/>
  <c r="R4104" i="1" s="1"/>
  <c r="Q4115" i="1"/>
  <c r="R4115" i="1" s="1"/>
  <c r="Q4119" i="1"/>
  <c r="R4119" i="1" s="1"/>
  <c r="Q4140" i="1"/>
  <c r="R4140" i="1" s="1"/>
  <c r="Q4152" i="1"/>
  <c r="R4152" i="1" s="1"/>
  <c r="Q4161" i="1"/>
  <c r="R4161" i="1" s="1"/>
  <c r="Q4169" i="1"/>
  <c r="R4169" i="1" s="1"/>
  <c r="Q4173" i="1"/>
  <c r="R4173" i="1" s="1"/>
  <c r="Q4177" i="1"/>
  <c r="R4177" i="1" s="1"/>
  <c r="Q4192" i="1"/>
  <c r="R4192" i="1" s="1"/>
  <c r="Q4199" i="1"/>
  <c r="R4199" i="1" s="1"/>
  <c r="Q4209" i="1"/>
  <c r="R4209" i="1" s="1"/>
  <c r="Q4221" i="1"/>
  <c r="R4221" i="1" s="1"/>
  <c r="Q4240" i="1"/>
  <c r="R4240" i="1" s="1"/>
  <c r="Q4244" i="1"/>
  <c r="R4244" i="1" s="1"/>
  <c r="Q4248" i="1"/>
  <c r="R4248" i="1" s="1"/>
  <c r="Q4252" i="1"/>
  <c r="R4252" i="1" s="1"/>
  <c r="Q4262" i="1"/>
  <c r="R4262" i="1" s="1"/>
  <c r="Q4268" i="1"/>
  <c r="R4268" i="1" s="1"/>
  <c r="Q4313" i="1"/>
  <c r="R4313" i="1" s="1"/>
  <c r="Q4333" i="1"/>
  <c r="R4333" i="1" s="1"/>
  <c r="Q4338" i="1"/>
  <c r="R4338" i="1" s="1"/>
  <c r="Q4362" i="1"/>
  <c r="R4362" i="1" s="1"/>
  <c r="Q4383" i="1"/>
  <c r="R4383" i="1" s="1"/>
  <c r="Q4387" i="1"/>
  <c r="R4387" i="1" s="1"/>
  <c r="Q4395" i="1"/>
  <c r="R4395" i="1" s="1"/>
  <c r="Q4399" i="1"/>
  <c r="R4399" i="1" s="1"/>
  <c r="Q4423" i="1"/>
  <c r="R4423" i="1" s="1"/>
  <c r="Q4427" i="1"/>
  <c r="R4427" i="1" s="1"/>
  <c r="Q4437" i="1"/>
  <c r="R4437" i="1" s="1"/>
  <c r="Q4441" i="1"/>
  <c r="R4441" i="1" s="1"/>
  <c r="Q4445" i="1"/>
  <c r="R4445" i="1" s="1"/>
  <c r="Q4450" i="1"/>
  <c r="R4450" i="1" s="1"/>
  <c r="Q4495" i="1"/>
  <c r="R4495" i="1" s="1"/>
  <c r="Q4519" i="1"/>
  <c r="R4519" i="1" s="1"/>
  <c r="Q4528" i="1"/>
  <c r="R4528" i="1" s="1"/>
  <c r="Q4532" i="1"/>
  <c r="R4532" i="1" s="1"/>
  <c r="Q4537" i="1"/>
  <c r="R4537" i="1" s="1"/>
  <c r="Q4542" i="1"/>
  <c r="R4542" i="1" s="1"/>
  <c r="Q4548" i="1"/>
  <c r="R4548" i="1" s="1"/>
  <c r="Q4581" i="1"/>
  <c r="R4581" i="1" s="1"/>
  <c r="Q4617" i="1"/>
  <c r="R4617" i="1" s="1"/>
  <c r="Q4632" i="1"/>
  <c r="R4632" i="1" s="1"/>
  <c r="Q4638" i="1"/>
  <c r="R4638" i="1" s="1"/>
  <c r="Q4644" i="1"/>
  <c r="R4644" i="1" s="1"/>
  <c r="Q4652" i="1"/>
  <c r="R4652" i="1" s="1"/>
  <c r="Q4661" i="1"/>
  <c r="R4661" i="1" s="1"/>
  <c r="Q4665" i="1"/>
  <c r="R4665" i="1" s="1"/>
  <c r="Q4996" i="1"/>
  <c r="R4996" i="1" s="1"/>
  <c r="Q1498" i="1"/>
  <c r="R1498" i="1" s="1"/>
  <c r="Q2786" i="1"/>
  <c r="R2786" i="1" s="1"/>
  <c r="Q3392" i="1"/>
  <c r="R3392" i="1" s="1"/>
  <c r="Q3413" i="1"/>
  <c r="R3413" i="1" s="1"/>
  <c r="Q3551" i="1"/>
  <c r="R3551" i="1" s="1"/>
  <c r="Q3623" i="1"/>
  <c r="R3623" i="1" s="1"/>
  <c r="Q3680" i="1"/>
  <c r="R3680" i="1" s="1"/>
  <c r="Q4097" i="1"/>
  <c r="R4097" i="1" s="1"/>
  <c r="Q1751" i="1"/>
  <c r="R1751" i="1" s="1"/>
  <c r="Q1663" i="1"/>
  <c r="R1663" i="1" s="1"/>
  <c r="Q3403" i="1"/>
  <c r="R3403" i="1" s="1"/>
  <c r="Q3860" i="1"/>
  <c r="R3860" i="1" s="1"/>
  <c r="Q1747" i="1"/>
  <c r="R1747" i="1" s="1"/>
  <c r="Q3482" i="1"/>
  <c r="R3482" i="1" s="1"/>
  <c r="Q4096" i="1"/>
  <c r="R4096" i="1" s="1"/>
  <c r="Q4108" i="1"/>
  <c r="R4108" i="1" s="1"/>
  <c r="Q3438" i="1"/>
  <c r="R3438" i="1" s="1"/>
  <c r="Q3780" i="1"/>
  <c r="R3780" i="1" s="1"/>
  <c r="Q3056" i="1"/>
  <c r="R3056" i="1" s="1"/>
  <c r="Q4458" i="1"/>
  <c r="R4458" i="1" s="1"/>
  <c r="Q4589" i="1"/>
  <c r="R4589" i="1" s="1"/>
  <c r="Q1853" i="1"/>
  <c r="R1853" i="1" s="1"/>
  <c r="Q1867" i="1"/>
  <c r="R1867" i="1" s="1"/>
  <c r="Q3752" i="1"/>
  <c r="R3752" i="1" s="1"/>
  <c r="Q4625" i="1"/>
  <c r="R4625" i="1" s="1"/>
  <c r="Q4637" i="1"/>
  <c r="R4637" i="1" s="1"/>
  <c r="Q4650" i="1"/>
  <c r="R4650" i="1" s="1"/>
  <c r="Q1750" i="1"/>
  <c r="R1750" i="1" s="1"/>
  <c r="Q3877" i="1"/>
  <c r="R3877" i="1" s="1"/>
  <c r="Q1544" i="1"/>
  <c r="R1544" i="1" s="1"/>
  <c r="Q4258" i="1"/>
  <c r="R4258" i="1" s="1"/>
  <c r="Q4277" i="1"/>
  <c r="R4277" i="1" s="1"/>
  <c r="Q1652" i="1"/>
  <c r="R1652" i="1" s="1"/>
  <c r="Q3994" i="1"/>
  <c r="R3994" i="1" s="1"/>
  <c r="Q4301" i="1"/>
  <c r="R4301" i="1" s="1"/>
  <c r="Q1678" i="1"/>
  <c r="R1678" i="1" s="1"/>
  <c r="Q1777" i="1"/>
  <c r="R1777" i="1" s="1"/>
  <c r="Q1875" i="1"/>
  <c r="R1875" i="1" s="1"/>
  <c r="Q2412" i="1"/>
  <c r="R2412" i="1" s="1"/>
  <c r="Q3173" i="1"/>
  <c r="R3173" i="1" s="1"/>
  <c r="Q4628" i="1"/>
  <c r="R4628" i="1" s="1"/>
  <c r="Q1766" i="1"/>
  <c r="R1766" i="1" s="1"/>
  <c r="Q3565" i="1"/>
  <c r="R3565" i="1" s="1"/>
  <c r="Q3961" i="1"/>
  <c r="R3961" i="1" s="1"/>
  <c r="Q1480" i="1"/>
  <c r="R1480" i="1" s="1"/>
  <c r="Q1612" i="1"/>
  <c r="R1612" i="1" s="1"/>
  <c r="Q3641" i="1"/>
  <c r="R3641" i="1" s="1"/>
  <c r="Q4302" i="1"/>
  <c r="R4302" i="1" s="1"/>
  <c r="Q1779" i="1"/>
  <c r="R1779" i="1" s="1"/>
  <c r="Q3963" i="1"/>
  <c r="R3963" i="1" s="1"/>
  <c r="Q5008" i="1"/>
  <c r="R5008" i="1" s="1"/>
  <c r="Q5037" i="1"/>
  <c r="R5037" i="1" s="1"/>
  <c r="Q5071" i="1"/>
  <c r="R5071" i="1" s="1"/>
  <c r="Q4477" i="1"/>
  <c r="R4477" i="1" s="1"/>
  <c r="Q4288" i="1"/>
  <c r="R4288" i="1" s="1"/>
  <c r="Q1267" i="1"/>
  <c r="R1267" i="1" s="1"/>
  <c r="Q1396" i="1"/>
  <c r="R1396" i="1" s="1"/>
  <c r="Q2100" i="1"/>
  <c r="R2100" i="1" s="1"/>
  <c r="Q2140" i="1"/>
  <c r="R2140" i="1" s="1"/>
  <c r="Q2287" i="1"/>
  <c r="R2287" i="1" s="1"/>
  <c r="Q2676" i="1"/>
  <c r="R2676" i="1" s="1"/>
  <c r="Q2735" i="1"/>
  <c r="R2735" i="1" s="1"/>
  <c r="Q2962" i="1"/>
  <c r="R2962" i="1" s="1"/>
  <c r="Q3000" i="1"/>
  <c r="R3000" i="1" s="1"/>
  <c r="Q4505" i="1"/>
  <c r="R4505" i="1" s="1"/>
  <c r="Q4829" i="1"/>
  <c r="R4829" i="1" s="1"/>
  <c r="Q4843" i="1"/>
  <c r="R4843" i="1" s="1"/>
  <c r="Q4898" i="1"/>
  <c r="R4898" i="1" s="1"/>
  <c r="Q4910" i="1"/>
  <c r="R4910" i="1" s="1"/>
  <c r="Q4948" i="1"/>
  <c r="R4948" i="1" s="1"/>
  <c r="Q5004" i="1"/>
  <c r="R5004" i="1" s="1"/>
  <c r="Q5126" i="1"/>
  <c r="R5126" i="1" s="1"/>
  <c r="Q1117" i="1"/>
  <c r="R1117" i="1" s="1"/>
  <c r="Q1121" i="1"/>
  <c r="R1121" i="1" s="1"/>
  <c r="Q1263" i="1"/>
  <c r="R1263" i="1" s="1"/>
  <c r="Q1384" i="1"/>
  <c r="R1384" i="1" s="1"/>
  <c r="Q1961" i="1"/>
  <c r="R1961" i="1" s="1"/>
  <c r="Q2491" i="1"/>
  <c r="R2491" i="1" s="1"/>
  <c r="Q2670" i="1"/>
  <c r="R2670" i="1" s="1"/>
  <c r="Q2674" i="1"/>
  <c r="R2674" i="1" s="1"/>
  <c r="Q2765" i="1"/>
  <c r="R2765" i="1" s="1"/>
  <c r="Q2911" i="1"/>
  <c r="R2911" i="1" s="1"/>
  <c r="Q2930" i="1"/>
  <c r="R2930" i="1" s="1"/>
  <c r="Q2934" i="1"/>
  <c r="R2934" i="1" s="1"/>
  <c r="Q2943" i="1"/>
  <c r="R2943" i="1" s="1"/>
  <c r="Q3245" i="1"/>
  <c r="R3245" i="1" s="1"/>
  <c r="Q4476" i="1"/>
  <c r="R4476" i="1" s="1"/>
  <c r="Q4499" i="1"/>
  <c r="R4499" i="1" s="1"/>
  <c r="Q4551" i="1"/>
  <c r="R4551" i="1" s="1"/>
  <c r="Q4557" i="1"/>
  <c r="R4557" i="1" s="1"/>
  <c r="Q4561" i="1"/>
  <c r="R4561" i="1" s="1"/>
  <c r="Q4768" i="1"/>
  <c r="R4768" i="1" s="1"/>
  <c r="Q5170" i="1"/>
  <c r="R5170" i="1" s="1"/>
  <c r="Q1781" i="1"/>
  <c r="R1781" i="1" s="1"/>
  <c r="Q1712" i="1"/>
  <c r="R1712" i="1" s="1"/>
  <c r="Q1444" i="1"/>
  <c r="R1444" i="1" s="1"/>
  <c r="Q13" i="1"/>
  <c r="A2392" i="1" l="1"/>
  <c r="A2408" i="2"/>
  <c r="A210" i="2"/>
  <c r="A1343" i="2"/>
  <c r="Q1579" i="1"/>
  <c r="R1579" i="1" s="1"/>
  <c r="Q649" i="1"/>
  <c r="R649" i="1" s="1"/>
  <c r="Q69" i="1"/>
  <c r="R69" i="1" s="1"/>
  <c r="Q50" i="1"/>
  <c r="R50" i="1" s="1"/>
  <c r="Q49" i="1"/>
  <c r="R49" i="1" s="1"/>
  <c r="Q30" i="1"/>
  <c r="R30" i="1" s="1"/>
  <c r="Q63" i="1"/>
  <c r="R63" i="1" s="1"/>
  <c r="Q89" i="1"/>
  <c r="R89" i="1" s="1"/>
  <c r="Q23" i="1"/>
  <c r="R23" i="1" s="1"/>
  <c r="Q59" i="1"/>
  <c r="R59" i="1" s="1"/>
  <c r="Q58" i="1"/>
  <c r="R58" i="1" s="1"/>
  <c r="Q57" i="1"/>
  <c r="R57" i="1" s="1"/>
  <c r="Q18" i="1"/>
  <c r="R18" i="1" s="1"/>
  <c r="Q21" i="1"/>
  <c r="R21" i="1" s="1"/>
  <c r="Q80" i="1"/>
  <c r="R80" i="1" s="1"/>
  <c r="Q81" i="1"/>
  <c r="R81" i="1" s="1"/>
  <c r="Q4370" i="1"/>
  <c r="R4370" i="1" s="1"/>
  <c r="Q389" i="1"/>
  <c r="R389" i="1" s="1"/>
  <c r="Q3622" i="1"/>
  <c r="R3622" i="1" s="1"/>
  <c r="Q2035" i="1"/>
  <c r="R2035" i="1" s="1"/>
  <c r="Q1128" i="1"/>
  <c r="R1128" i="1" s="1"/>
  <c r="Q2103" i="1"/>
  <c r="R2103" i="1" s="1"/>
  <c r="Q1489" i="1"/>
  <c r="R1489" i="1" s="1"/>
  <c r="Q546" i="1"/>
  <c r="R546" i="1" s="1"/>
  <c r="Q388" i="1"/>
  <c r="R388" i="1" s="1"/>
  <c r="Q1003" i="1"/>
  <c r="R1003" i="1" s="1"/>
  <c r="Q5035" i="1"/>
  <c r="R5035" i="1" s="1"/>
  <c r="Q4594" i="1"/>
  <c r="R4594" i="1" s="1"/>
  <c r="Q3663" i="1"/>
  <c r="R3663" i="1" s="1"/>
  <c r="Q3013" i="1"/>
  <c r="R3013" i="1" s="1"/>
  <c r="Q2483" i="1"/>
  <c r="R2483" i="1" s="1"/>
  <c r="Q2345" i="1"/>
  <c r="R2345" i="1" s="1"/>
  <c r="Q2031" i="1"/>
  <c r="R2031" i="1" s="1"/>
  <c r="Q1646" i="1"/>
  <c r="R1646" i="1" s="1"/>
  <c r="Q1378" i="1"/>
  <c r="R1378" i="1" s="1"/>
  <c r="Q1088" i="1"/>
  <c r="R1088" i="1" s="1"/>
  <c r="Q923" i="1"/>
  <c r="R923" i="1" s="1"/>
  <c r="Q837" i="1"/>
  <c r="R837" i="1" s="1"/>
  <c r="Q735" i="1"/>
  <c r="R735" i="1" s="1"/>
  <c r="Q709" i="1"/>
  <c r="R709" i="1" s="1"/>
  <c r="Q690" i="1"/>
  <c r="R690" i="1" s="1"/>
  <c r="Q674" i="1"/>
  <c r="R674" i="1" s="1"/>
  <c r="Q626" i="1"/>
  <c r="R626" i="1" s="1"/>
  <c r="Q575" i="1"/>
  <c r="R575" i="1" s="1"/>
  <c r="Q505" i="1"/>
  <c r="R505" i="1" s="1"/>
  <c r="Q481" i="1"/>
  <c r="R481" i="1" s="1"/>
  <c r="Q459" i="1"/>
  <c r="R459" i="1" s="1"/>
  <c r="Q425" i="1"/>
  <c r="R425" i="1" s="1"/>
  <c r="Q361" i="1"/>
  <c r="R361" i="1" s="1"/>
  <c r="Q328" i="1"/>
  <c r="R328" i="1" s="1"/>
  <c r="Q313" i="1"/>
  <c r="R313" i="1" s="1"/>
  <c r="Q305" i="1"/>
  <c r="R305" i="1" s="1"/>
  <c r="Q201" i="1"/>
  <c r="R201" i="1" s="1"/>
  <c r="Q2829" i="1"/>
  <c r="R2829" i="1" s="1"/>
  <c r="Q1428" i="1"/>
  <c r="R1428" i="1" s="1"/>
  <c r="Q5085" i="1"/>
  <c r="R5085" i="1" s="1"/>
  <c r="Q4879" i="1"/>
  <c r="R4879" i="1" s="1"/>
  <c r="Q4468" i="1"/>
  <c r="R4468" i="1" s="1"/>
  <c r="Q4025" i="1"/>
  <c r="R4025" i="1" s="1"/>
  <c r="Q3589" i="1"/>
  <c r="R3589" i="1" s="1"/>
  <c r="Q3296" i="1"/>
  <c r="R3296" i="1" s="1"/>
  <c r="Q3153" i="1"/>
  <c r="R3153" i="1" s="1"/>
  <c r="Q3030" i="1"/>
  <c r="R3030" i="1" s="1"/>
  <c r="Q2928" i="1"/>
  <c r="R2928" i="1" s="1"/>
  <c r="Q2851" i="1"/>
  <c r="R2851" i="1" s="1"/>
  <c r="Q2620" i="1"/>
  <c r="R2620" i="1" s="1"/>
  <c r="Q2610" i="1"/>
  <c r="R2610" i="1" s="1"/>
  <c r="Q2590" i="1"/>
  <c r="R2590" i="1" s="1"/>
  <c r="Q2235" i="1"/>
  <c r="R2235" i="1" s="1"/>
  <c r="Q1575" i="1"/>
  <c r="R1575" i="1" s="1"/>
  <c r="Q1382" i="1"/>
  <c r="R1382" i="1" s="1"/>
  <c r="Q1097" i="1"/>
  <c r="R1097" i="1" s="1"/>
  <c r="Q1061" i="1"/>
  <c r="R1061" i="1" s="1"/>
  <c r="Q344" i="1"/>
  <c r="R344" i="1" s="1"/>
  <c r="Q5020" i="1"/>
  <c r="R5020" i="1" s="1"/>
  <c r="Q4895" i="1"/>
  <c r="R4895" i="1" s="1"/>
  <c r="Q4789" i="1"/>
  <c r="R4789" i="1" s="1"/>
  <c r="Q3001" i="1"/>
  <c r="R3001" i="1" s="1"/>
  <c r="Q2677" i="1"/>
  <c r="R2677" i="1" s="1"/>
  <c r="Q2624" i="1"/>
  <c r="R2624" i="1" s="1"/>
  <c r="Q2209" i="1"/>
  <c r="R2209" i="1" s="1"/>
  <c r="Q1959" i="1"/>
  <c r="R1959" i="1" s="1"/>
  <c r="Q1397" i="1"/>
  <c r="R1397" i="1" s="1"/>
  <c r="Q1029" i="1"/>
  <c r="R1029" i="1" s="1"/>
  <c r="Q1007" i="1"/>
  <c r="R1007" i="1" s="1"/>
  <c r="Q974" i="1"/>
  <c r="R974" i="1" s="1"/>
  <c r="Q963" i="1"/>
  <c r="R963" i="1" s="1"/>
  <c r="Q902" i="1"/>
  <c r="R902" i="1" s="1"/>
  <c r="Q872" i="1"/>
  <c r="R872" i="1" s="1"/>
  <c r="Q863" i="1"/>
  <c r="R863" i="1" s="1"/>
  <c r="Q826" i="1"/>
  <c r="R826" i="1" s="1"/>
  <c r="Q624" i="1"/>
  <c r="R624" i="1" s="1"/>
  <c r="Q457" i="1"/>
  <c r="R457" i="1" s="1"/>
  <c r="Q362" i="1"/>
  <c r="R362" i="1" s="1"/>
  <c r="Q105" i="1"/>
  <c r="R105" i="1" s="1"/>
  <c r="Q4955" i="1"/>
  <c r="R4955" i="1" s="1"/>
  <c r="Q3450" i="1"/>
  <c r="R3450" i="1" s="1"/>
  <c r="Q2896" i="1"/>
  <c r="R2896" i="1" s="1"/>
  <c r="Q1823" i="1"/>
  <c r="R1823" i="1" s="1"/>
  <c r="Q1494" i="1"/>
  <c r="R1494" i="1" s="1"/>
  <c r="Q195" i="1"/>
  <c r="R195" i="1" s="1"/>
  <c r="Q5048" i="1"/>
  <c r="R5048" i="1" s="1"/>
  <c r="Q4985" i="1"/>
  <c r="R4985" i="1" s="1"/>
  <c r="Q4773" i="1"/>
  <c r="R4773" i="1" s="1"/>
  <c r="Q4315" i="1"/>
  <c r="R4315" i="1" s="1"/>
  <c r="Q4012" i="1"/>
  <c r="R4012" i="1" s="1"/>
  <c r="Q3520" i="1"/>
  <c r="R3520" i="1" s="1"/>
  <c r="Q3327" i="1"/>
  <c r="R3327" i="1" s="1"/>
  <c r="Q2754" i="1"/>
  <c r="R2754" i="1" s="1"/>
  <c r="Q2702" i="1"/>
  <c r="R2702" i="1" s="1"/>
  <c r="Q5060" i="1"/>
  <c r="R5060" i="1" s="1"/>
  <c r="Q2820" i="1"/>
  <c r="R2820" i="1" s="1"/>
  <c r="Q2675" i="1"/>
  <c r="R2675" i="1" s="1"/>
  <c r="Q1352" i="1"/>
  <c r="R1352" i="1" s="1"/>
  <c r="Q1153" i="1"/>
  <c r="R1153" i="1" s="1"/>
  <c r="Q4999" i="1"/>
  <c r="R4999" i="1" s="1"/>
  <c r="Q3921" i="1"/>
  <c r="R3921" i="1" s="1"/>
  <c r="Q2751" i="1"/>
  <c r="R2751" i="1" s="1"/>
  <c r="Q2644" i="1"/>
  <c r="R2644" i="1" s="1"/>
  <c r="Q985" i="1"/>
  <c r="R985" i="1" s="1"/>
  <c r="Q202" i="1"/>
  <c r="R202" i="1" s="1"/>
  <c r="Q5076" i="1"/>
  <c r="R5076" i="1" s="1"/>
  <c r="Q5024" i="1"/>
  <c r="R5024" i="1" s="1"/>
  <c r="Q4835" i="1"/>
  <c r="R4835" i="1" s="1"/>
  <c r="Q4774" i="1"/>
  <c r="R4774" i="1" s="1"/>
  <c r="Q4361" i="1"/>
  <c r="R4361" i="1" s="1"/>
  <c r="Q4065" i="1"/>
  <c r="R4065" i="1" s="1"/>
  <c r="Q3885" i="1"/>
  <c r="R3885" i="1" s="1"/>
  <c r="Q3697" i="1"/>
  <c r="R3697" i="1" s="1"/>
  <c r="Q3321" i="1"/>
  <c r="R3321" i="1" s="1"/>
  <c r="Q2864" i="1"/>
  <c r="R2864" i="1" s="1"/>
  <c r="Q2835" i="1"/>
  <c r="R2835" i="1" s="1"/>
  <c r="Q2808" i="1"/>
  <c r="R2808" i="1" s="1"/>
  <c r="Q2741" i="1"/>
  <c r="R2741" i="1" s="1"/>
  <c r="Q2633" i="1"/>
  <c r="R2633" i="1" s="1"/>
  <c r="Q2597" i="1"/>
  <c r="R2597" i="1" s="1"/>
  <c r="Q2297" i="1"/>
  <c r="R2297" i="1" s="1"/>
  <c r="Q2242" i="1"/>
  <c r="R2242" i="1" s="1"/>
  <c r="Q1462" i="1"/>
  <c r="R1462" i="1" s="1"/>
  <c r="Q1143" i="1"/>
  <c r="R1143" i="1" s="1"/>
  <c r="Q1069" i="1"/>
  <c r="R1069" i="1" s="1"/>
  <c r="Q1011" i="1"/>
  <c r="R1011" i="1" s="1"/>
  <c r="Q928" i="1"/>
  <c r="R928" i="1" s="1"/>
  <c r="Q384" i="1"/>
  <c r="R384" i="1" s="1"/>
  <c r="Q123" i="1"/>
  <c r="R123" i="1" s="1"/>
  <c r="Q4035" i="1"/>
  <c r="R4035" i="1" s="1"/>
  <c r="Q4375" i="1"/>
  <c r="R4375" i="1" s="1"/>
  <c r="Q1416" i="1"/>
  <c r="R1416" i="1" s="1"/>
  <c r="Q5196" i="1"/>
  <c r="R5196" i="1" s="1"/>
  <c r="Q2207" i="1"/>
  <c r="R2207" i="1" s="1"/>
  <c r="Q1103" i="1"/>
  <c r="R1103" i="1" s="1"/>
  <c r="Q880" i="1"/>
  <c r="R880" i="1" s="1"/>
  <c r="Q4771" i="1"/>
  <c r="R4771" i="1" s="1"/>
  <c r="Q734" i="1"/>
  <c r="R734" i="1" s="1"/>
  <c r="Q727" i="1"/>
  <c r="R727" i="1" s="1"/>
  <c r="Q722" i="1"/>
  <c r="R722" i="1" s="1"/>
  <c r="Q708" i="1"/>
  <c r="R708" i="1" s="1"/>
  <c r="Q665" i="1"/>
  <c r="R665" i="1" s="1"/>
  <c r="Q623" i="1"/>
  <c r="R623" i="1" s="1"/>
  <c r="Q504" i="1"/>
  <c r="R504" i="1" s="1"/>
  <c r="Q479" i="1"/>
  <c r="R479" i="1" s="1"/>
  <c r="Q454" i="1"/>
  <c r="R454" i="1" s="1"/>
  <c r="Q418" i="1"/>
  <c r="R418" i="1" s="1"/>
  <c r="Q358" i="1"/>
  <c r="R358" i="1" s="1"/>
  <c r="Q3268" i="1"/>
  <c r="R3268" i="1" s="1"/>
  <c r="Q308" i="1"/>
  <c r="R308" i="1" s="1"/>
  <c r="Q4723" i="1"/>
  <c r="R4723" i="1" s="1"/>
  <c r="Q535" i="1"/>
  <c r="R535" i="1" s="1"/>
  <c r="Q293" i="1"/>
  <c r="R293" i="1" s="1"/>
  <c r="Q2838" i="1"/>
  <c r="R2838" i="1" s="1"/>
  <c r="Q2580" i="1"/>
  <c r="R2580" i="1" s="1"/>
  <c r="Q2541" i="1"/>
  <c r="R2541" i="1" s="1"/>
  <c r="Q2520" i="1"/>
  <c r="R2520" i="1" s="1"/>
  <c r="Q2476" i="1"/>
  <c r="R2476" i="1" s="1"/>
  <c r="Q2393" i="1"/>
  <c r="R2393" i="1" s="1"/>
  <c r="Q2335" i="1"/>
  <c r="R2335" i="1" s="1"/>
  <c r="Q1483" i="1"/>
  <c r="R1483" i="1" s="1"/>
  <c r="Q112" i="1"/>
  <c r="R112" i="1" s="1"/>
  <c r="Q3002" i="1"/>
  <c r="R3002" i="1" s="1"/>
  <c r="Q487" i="1"/>
  <c r="R487" i="1" s="1"/>
  <c r="Q2848" i="1"/>
  <c r="R2848" i="1" s="1"/>
  <c r="Q2346" i="1"/>
  <c r="R2346" i="1" s="1"/>
  <c r="Q998" i="1"/>
  <c r="R998" i="1" s="1"/>
  <c r="Q642" i="1"/>
  <c r="R642" i="1" s="1"/>
  <c r="Q509" i="1"/>
  <c r="R509" i="1" s="1"/>
  <c r="Q416" i="1"/>
  <c r="R416" i="1" s="1"/>
  <c r="Q376" i="1"/>
  <c r="R376" i="1" s="1"/>
  <c r="Q337" i="1"/>
  <c r="R337" i="1" s="1"/>
  <c r="Q263" i="1"/>
  <c r="R263" i="1" s="1"/>
  <c r="Q5006" i="1"/>
  <c r="R5006" i="1" s="1"/>
  <c r="Q2991" i="1"/>
  <c r="R2991" i="1" s="1"/>
  <c r="Q1976" i="1"/>
  <c r="R1976" i="1" s="1"/>
  <c r="Q1065" i="1"/>
  <c r="R1065" i="1" s="1"/>
  <c r="Q1055" i="1"/>
  <c r="R1055" i="1" s="1"/>
  <c r="Q673" i="1"/>
  <c r="R673" i="1" s="1"/>
  <c r="Q343" i="1"/>
  <c r="R343" i="1" s="1"/>
  <c r="Q4992" i="1"/>
  <c r="R4992" i="1" s="1"/>
  <c r="Q4875" i="1"/>
  <c r="R4875" i="1" s="1"/>
  <c r="Q3564" i="1"/>
  <c r="R3564" i="1" s="1"/>
  <c r="Q2733" i="1"/>
  <c r="R2733" i="1" s="1"/>
  <c r="Q1348" i="1"/>
  <c r="R1348" i="1" s="1"/>
  <c r="Q1261" i="1"/>
  <c r="R1261" i="1" s="1"/>
  <c r="Q1062" i="1"/>
  <c r="R1062" i="1" s="1"/>
  <c r="Q1017" i="1"/>
  <c r="R1017" i="1" s="1"/>
  <c r="Q966" i="1"/>
  <c r="R966" i="1" s="1"/>
  <c r="Q207" i="1"/>
  <c r="R207" i="1" s="1"/>
  <c r="Q901" i="1"/>
  <c r="R901" i="1" s="1"/>
  <c r="Q871" i="1"/>
  <c r="R871" i="1" s="1"/>
  <c r="Q859" i="1"/>
  <c r="R859" i="1" s="1"/>
  <c r="Q586" i="1"/>
  <c r="R586" i="1" s="1"/>
  <c r="Q927" i="1"/>
  <c r="R927" i="1" s="1"/>
  <c r="Q155" i="1"/>
  <c r="R155" i="1" s="1"/>
  <c r="Q303" i="1"/>
  <c r="R303" i="1" s="1"/>
  <c r="Q1001" i="1"/>
  <c r="R1001" i="1" s="1"/>
  <c r="Q617" i="1"/>
  <c r="R617" i="1" s="1"/>
  <c r="Q622" i="1"/>
  <c r="R622" i="1" s="1"/>
  <c r="Q278" i="1"/>
  <c r="R278" i="1" s="1"/>
  <c r="Q1314" i="1"/>
  <c r="R1314" i="1" s="1"/>
  <c r="Q378" i="1"/>
  <c r="R378" i="1" s="1"/>
  <c r="Q4133" i="1"/>
  <c r="R4133" i="1" s="1"/>
  <c r="Q3940" i="1"/>
  <c r="R3940" i="1" s="1"/>
  <c r="Q3528" i="1"/>
  <c r="R3528" i="1" s="1"/>
  <c r="Q2378" i="1"/>
  <c r="R2378" i="1" s="1"/>
  <c r="Q1467" i="1"/>
  <c r="R1467" i="1" s="1"/>
  <c r="Q702" i="1"/>
  <c r="R702" i="1" s="1"/>
  <c r="Q693" i="1"/>
  <c r="R693" i="1" s="1"/>
  <c r="Q380" i="1"/>
  <c r="R380" i="1" s="1"/>
  <c r="Q500" i="1"/>
  <c r="R500" i="1" s="1"/>
  <c r="Q3432" i="1"/>
  <c r="R3432" i="1" s="1"/>
  <c r="Q527" i="1"/>
  <c r="R527" i="1" s="1"/>
  <c r="Q3899" i="1"/>
  <c r="R3899" i="1" s="1"/>
  <c r="Q2565" i="1"/>
  <c r="R2565" i="1" s="1"/>
  <c r="Q2380" i="1"/>
  <c r="R2380" i="1" s="1"/>
  <c r="Q3529" i="1"/>
  <c r="R3529" i="1" s="1"/>
  <c r="Q1660" i="1"/>
  <c r="R1660" i="1" s="1"/>
  <c r="Q609" i="1"/>
  <c r="R609" i="1" s="1"/>
  <c r="Q437" i="1"/>
  <c r="R437" i="1" s="1"/>
  <c r="Q4469" i="1"/>
  <c r="R4469" i="1" s="1"/>
  <c r="Q489" i="1"/>
  <c r="R489" i="1" s="1"/>
  <c r="Q190" i="1"/>
  <c r="R190" i="1" s="1"/>
  <c r="Q5160" i="1"/>
  <c r="R5160" i="1" s="1"/>
  <c r="Q4416" i="1"/>
  <c r="R4416" i="1" s="1"/>
  <c r="Q3049" i="1"/>
  <c r="R3049" i="1" s="1"/>
  <c r="Q3027" i="1"/>
  <c r="R3027" i="1" s="1"/>
  <c r="Q2485" i="1"/>
  <c r="R2485" i="1" s="1"/>
  <c r="Q2356" i="1"/>
  <c r="R2356" i="1" s="1"/>
  <c r="Q2291" i="1"/>
  <c r="R2291" i="1" s="1"/>
  <c r="Q1186" i="1"/>
  <c r="R1186" i="1" s="1"/>
  <c r="Q976" i="1"/>
  <c r="R976" i="1" s="1"/>
  <c r="Q921" i="1"/>
  <c r="R921" i="1" s="1"/>
  <c r="Q830" i="1"/>
  <c r="R830" i="1" s="1"/>
  <c r="Q721" i="1"/>
  <c r="R721" i="1" s="1"/>
  <c r="Q706" i="1"/>
  <c r="R706" i="1" s="1"/>
  <c r="Q689" i="1"/>
  <c r="R689" i="1" s="1"/>
  <c r="Q664" i="1"/>
  <c r="R664" i="1" s="1"/>
  <c r="Q611" i="1"/>
  <c r="R611" i="1" s="1"/>
  <c r="Q513" i="1"/>
  <c r="R513" i="1" s="1"/>
  <c r="Q483" i="1"/>
  <c r="R483" i="1" s="1"/>
  <c r="Q472" i="1"/>
  <c r="R472" i="1" s="1"/>
  <c r="Q428" i="1"/>
  <c r="R428" i="1" s="1"/>
  <c r="Q385" i="1"/>
  <c r="R385" i="1" s="1"/>
  <c r="Q327" i="1"/>
  <c r="R327" i="1" s="1"/>
  <c r="Q307" i="1"/>
  <c r="R307" i="1" s="1"/>
  <c r="Q257" i="1"/>
  <c r="R257" i="1" s="1"/>
  <c r="Q248" i="1"/>
  <c r="R248" i="1" s="1"/>
  <c r="Q264" i="1"/>
  <c r="R264" i="1" s="1"/>
  <c r="Q4078" i="1"/>
  <c r="R4078" i="1" s="1"/>
  <c r="Q1759" i="1"/>
  <c r="R1759" i="1" s="1"/>
  <c r="Q3850" i="1"/>
  <c r="R3850" i="1" s="1"/>
  <c r="Q269" i="1"/>
  <c r="R269" i="1" s="1"/>
  <c r="Q4470" i="1"/>
  <c r="R4470" i="1" s="1"/>
  <c r="Q4273" i="1"/>
  <c r="R4273" i="1" s="1"/>
  <c r="Q3725" i="1"/>
  <c r="R3725" i="1" s="1"/>
  <c r="Q3504" i="1"/>
  <c r="R3504" i="1" s="1"/>
  <c r="Q3306" i="1"/>
  <c r="R3306" i="1" s="1"/>
  <c r="Q3149" i="1"/>
  <c r="R3149" i="1" s="1"/>
  <c r="Q3087" i="1"/>
  <c r="R3087" i="1" s="1"/>
  <c r="Q3050" i="1"/>
  <c r="R3050" i="1" s="1"/>
  <c r="Q2977" i="1"/>
  <c r="R2977" i="1" s="1"/>
  <c r="Q2744" i="1"/>
  <c r="R2744" i="1" s="1"/>
  <c r="Q2600" i="1"/>
  <c r="R2600" i="1" s="1"/>
  <c r="Q1287" i="1"/>
  <c r="R1287" i="1" s="1"/>
  <c r="Q1181" i="1"/>
  <c r="R1181" i="1" s="1"/>
  <c r="Q828" i="1"/>
  <c r="R828" i="1" s="1"/>
  <c r="Q533" i="1"/>
  <c r="R533" i="1" s="1"/>
  <c r="Q408" i="1"/>
  <c r="R408" i="1" s="1"/>
  <c r="Q391" i="1"/>
  <c r="R391" i="1" s="1"/>
  <c r="Q5114" i="1"/>
  <c r="R5114" i="1" s="1"/>
  <c r="Q4841" i="1"/>
  <c r="R4841" i="1" s="1"/>
  <c r="Q4504" i="1"/>
  <c r="R4504" i="1" s="1"/>
  <c r="Q4391" i="1"/>
  <c r="R4391" i="1" s="1"/>
  <c r="Q3900" i="1"/>
  <c r="R3900" i="1" s="1"/>
  <c r="Q3657" i="1"/>
  <c r="R3657" i="1" s="1"/>
  <c r="Q3538" i="1"/>
  <c r="R3538" i="1" s="1"/>
  <c r="Q3221" i="1"/>
  <c r="R3221" i="1" s="1"/>
  <c r="Q3131" i="1"/>
  <c r="R3131" i="1" s="1"/>
  <c r="Q3015" i="1"/>
  <c r="R3015" i="1" s="1"/>
  <c r="Q2935" i="1"/>
  <c r="R2935" i="1" s="1"/>
  <c r="Q2888" i="1"/>
  <c r="R2888" i="1" s="1"/>
  <c r="Q2613" i="1"/>
  <c r="R2613" i="1" s="1"/>
  <c r="Q2592" i="1"/>
  <c r="R2592" i="1" s="1"/>
  <c r="Q2351" i="1"/>
  <c r="R2351" i="1" s="1"/>
  <c r="Q2303" i="1"/>
  <c r="R2303" i="1" s="1"/>
  <c r="Q2238" i="1"/>
  <c r="R2238" i="1" s="1"/>
  <c r="Q2119" i="1"/>
  <c r="R2119" i="1" s="1"/>
  <c r="Q1436" i="1"/>
  <c r="R1436" i="1" s="1"/>
  <c r="Q1211" i="1"/>
  <c r="R1211" i="1" s="1"/>
  <c r="Q975" i="1"/>
  <c r="R975" i="1" s="1"/>
  <c r="Q162" i="1"/>
  <c r="R162" i="1" s="1"/>
  <c r="Q2985" i="1"/>
  <c r="R2985" i="1" s="1"/>
  <c r="Q1937" i="1"/>
  <c r="R1937" i="1" s="1"/>
  <c r="Q929" i="1"/>
  <c r="R929" i="1" s="1"/>
  <c r="Q342" i="1"/>
  <c r="R342" i="1" s="1"/>
  <c r="Q5046" i="1"/>
  <c r="R5046" i="1" s="1"/>
  <c r="Q2726" i="1"/>
  <c r="R2726" i="1" s="1"/>
  <c r="Q2223" i="1"/>
  <c r="R2223" i="1" s="1"/>
  <c r="Q2205" i="1"/>
  <c r="R2205" i="1" s="1"/>
  <c r="Q2091" i="1"/>
  <c r="R2091" i="1" s="1"/>
  <c r="Q1972" i="1"/>
  <c r="R1972" i="1" s="1"/>
  <c r="Q1377" i="1"/>
  <c r="R1377" i="1" s="1"/>
  <c r="Q1260" i="1"/>
  <c r="R1260" i="1" s="1"/>
  <c r="Q1035" i="1"/>
  <c r="R1035" i="1" s="1"/>
  <c r="Q984" i="1"/>
  <c r="R984" i="1" s="1"/>
  <c r="Q971" i="1"/>
  <c r="R971" i="1" s="1"/>
  <c r="Q939" i="1"/>
  <c r="R939" i="1" s="1"/>
  <c r="Q910" i="1"/>
  <c r="R910" i="1" s="1"/>
  <c r="Q870" i="1"/>
  <c r="R870" i="1" s="1"/>
  <c r="Q543" i="1"/>
  <c r="R543" i="1" s="1"/>
  <c r="Q455" i="1"/>
  <c r="R455" i="1" s="1"/>
  <c r="Q348" i="1"/>
  <c r="R348" i="1" s="1"/>
  <c r="Q548" i="1"/>
  <c r="R548" i="1" s="1"/>
  <c r="Q3938" i="1"/>
  <c r="R3938" i="1" s="1"/>
  <c r="Q1457" i="1"/>
  <c r="R1457" i="1" s="1"/>
  <c r="Q398" i="1"/>
  <c r="R398" i="1" s="1"/>
  <c r="Q5187" i="1"/>
  <c r="R5187" i="1" s="1"/>
  <c r="Q4980" i="1"/>
  <c r="R4980" i="1" s="1"/>
  <c r="Q3026" i="1"/>
  <c r="R3026" i="1" s="1"/>
  <c r="Q2531" i="1"/>
  <c r="R2531" i="1" s="1"/>
  <c r="Q2480" i="1"/>
  <c r="R2480" i="1" s="1"/>
  <c r="Q2318" i="1"/>
  <c r="R2318" i="1" s="1"/>
  <c r="Q1680" i="1"/>
  <c r="R1680" i="1" s="1"/>
  <c r="Q1141" i="1"/>
  <c r="R1141" i="1" s="1"/>
  <c r="Q973" i="1"/>
  <c r="R973" i="1" s="1"/>
  <c r="Q829" i="1"/>
  <c r="R829" i="1" s="1"/>
  <c r="Q203" i="1"/>
  <c r="R203" i="1" s="1"/>
  <c r="Q5079" i="1"/>
  <c r="R5079" i="1" s="1"/>
  <c r="Q996" i="1"/>
  <c r="R996" i="1" s="1"/>
  <c r="Q4711" i="1"/>
  <c r="R4711" i="1" s="1"/>
  <c r="Q2831" i="1"/>
  <c r="R2831" i="1" s="1"/>
  <c r="Q2636" i="1"/>
  <c r="R2636" i="1" s="1"/>
  <c r="Q2572" i="1"/>
  <c r="R2572" i="1" s="1"/>
  <c r="Q2560" i="1"/>
  <c r="R2560" i="1" s="1"/>
  <c r="Q2552" i="1"/>
  <c r="R2552" i="1" s="1"/>
  <c r="Q2543" i="1"/>
  <c r="R2543" i="1" s="1"/>
  <c r="Q2533" i="1"/>
  <c r="R2533" i="1" s="1"/>
  <c r="Q2522" i="1"/>
  <c r="R2522" i="1" s="1"/>
  <c r="Q2513" i="1"/>
  <c r="R2513" i="1" s="1"/>
  <c r="Q2505" i="1"/>
  <c r="R2505" i="1" s="1"/>
  <c r="Q2497" i="1"/>
  <c r="R2497" i="1" s="1"/>
  <c r="Q2478" i="1"/>
  <c r="R2478" i="1" s="1"/>
  <c r="Q2470" i="1"/>
  <c r="R2470" i="1" s="1"/>
  <c r="Q2461" i="1"/>
  <c r="R2461" i="1" s="1"/>
  <c r="Q2452" i="1"/>
  <c r="R2452" i="1" s="1"/>
  <c r="Q2443" i="1"/>
  <c r="R2443" i="1" s="1"/>
  <c r="Q2434" i="1"/>
  <c r="R2434" i="1" s="1"/>
  <c r="Q2426" i="1"/>
  <c r="R2426" i="1" s="1"/>
  <c r="Q2418" i="1"/>
  <c r="R2418" i="1" s="1"/>
  <c r="Q2399" i="1"/>
  <c r="R2399" i="1" s="1"/>
  <c r="Q2390" i="1"/>
  <c r="R2390" i="1" s="1"/>
  <c r="Q2376" i="1"/>
  <c r="R2376" i="1" s="1"/>
  <c r="Q2367" i="1"/>
  <c r="R2367" i="1" s="1"/>
  <c r="Q2359" i="1"/>
  <c r="R2359" i="1" s="1"/>
  <c r="Q2337" i="1"/>
  <c r="R2337" i="1" s="1"/>
  <c r="Q2329" i="1"/>
  <c r="R2329" i="1" s="1"/>
  <c r="Q2321" i="1"/>
  <c r="R2321" i="1" s="1"/>
  <c r="Q1353" i="1"/>
  <c r="R1353" i="1" s="1"/>
  <c r="Q95" i="1"/>
  <c r="R95" i="1" s="1"/>
  <c r="Q3842" i="1"/>
  <c r="R3842" i="1" s="1"/>
  <c r="Q3147" i="1"/>
  <c r="R3147" i="1" s="1"/>
  <c r="Q1272" i="1"/>
  <c r="R1272" i="1" s="1"/>
  <c r="Q676" i="1"/>
  <c r="R676" i="1" s="1"/>
  <c r="Q439" i="1"/>
  <c r="R439" i="1" s="1"/>
  <c r="Q198" i="1"/>
  <c r="R198" i="1" s="1"/>
  <c r="Q5064" i="1"/>
  <c r="R5064" i="1" s="1"/>
  <c r="Q4586" i="1"/>
  <c r="R4586" i="1" s="1"/>
  <c r="Q4465" i="1"/>
  <c r="R4465" i="1" s="1"/>
  <c r="Q4137" i="1"/>
  <c r="R4137" i="1" s="1"/>
  <c r="Q3849" i="1"/>
  <c r="R3849" i="1" s="1"/>
  <c r="Q3382" i="1"/>
  <c r="R3382" i="1" s="1"/>
  <c r="Q3164" i="1"/>
  <c r="R3164" i="1" s="1"/>
  <c r="Q2902" i="1"/>
  <c r="R2902" i="1" s="1"/>
  <c r="Q2806" i="1"/>
  <c r="R2806" i="1" s="1"/>
  <c r="Q2617" i="1"/>
  <c r="R2617" i="1" s="1"/>
  <c r="Q2607" i="1"/>
  <c r="R2607" i="1" s="1"/>
  <c r="Q2355" i="1"/>
  <c r="R2355" i="1" s="1"/>
  <c r="Q2312" i="1"/>
  <c r="R2312" i="1" s="1"/>
  <c r="Q2258" i="1"/>
  <c r="R2258" i="1" s="1"/>
  <c r="Q2125" i="1"/>
  <c r="R2125" i="1" s="1"/>
  <c r="Q1506" i="1"/>
  <c r="R1506" i="1" s="1"/>
  <c r="Q1098" i="1"/>
  <c r="R1098" i="1" s="1"/>
  <c r="Q180" i="1"/>
  <c r="R180" i="1" s="1"/>
  <c r="Q106" i="1"/>
  <c r="R106" i="1" s="1"/>
  <c r="Q4583" i="1"/>
  <c r="R4583" i="1" s="1"/>
  <c r="Q1193" i="1"/>
  <c r="R1193" i="1" s="1"/>
  <c r="Q3695" i="1"/>
  <c r="R3695" i="1" s="1"/>
  <c r="Q2094" i="1"/>
  <c r="R2094" i="1" s="1"/>
  <c r="Q2034" i="1"/>
  <c r="R2034" i="1" s="1"/>
  <c r="Q1729" i="1"/>
  <c r="R1729" i="1" s="1"/>
  <c r="Q1372" i="1"/>
  <c r="R1372" i="1" s="1"/>
  <c r="Q904" i="1"/>
  <c r="R904" i="1" s="1"/>
  <c r="Q4825" i="1"/>
  <c r="R4825" i="1" s="1"/>
  <c r="Q3518" i="1"/>
  <c r="R3518" i="1" s="1"/>
  <c r="Q2752" i="1"/>
  <c r="R2752" i="1" s="1"/>
  <c r="Q2230" i="1"/>
  <c r="R2230" i="1" s="1"/>
  <c r="Q932" i="1"/>
  <c r="R932" i="1" s="1"/>
  <c r="Q175" i="1"/>
  <c r="R175" i="1" s="1"/>
  <c r="Q1237" i="1"/>
  <c r="R1237" i="1" s="1"/>
  <c r="Q1165" i="1"/>
  <c r="R1165" i="1" s="1"/>
  <c r="Q4699" i="1"/>
  <c r="R4699" i="1" s="1"/>
  <c r="Q816" i="1"/>
  <c r="R816" i="1" s="1"/>
  <c r="Q786" i="1"/>
  <c r="R786" i="1" s="1"/>
  <c r="Q214" i="1"/>
  <c r="R214" i="1" s="1"/>
  <c r="Q815" i="1"/>
  <c r="R815" i="1" s="1"/>
  <c r="Q233" i="1"/>
  <c r="R233" i="1" s="1"/>
  <c r="Q225" i="1"/>
  <c r="R225" i="1" s="1"/>
  <c r="Q64" i="1"/>
  <c r="R64" i="1" s="1"/>
  <c r="Q90" i="1"/>
  <c r="R90" i="1" s="1"/>
  <c r="Q40" i="1"/>
  <c r="R40" i="1" s="1"/>
  <c r="Q77" i="1"/>
  <c r="R77" i="1" s="1"/>
  <c r="Q53" i="1"/>
  <c r="R53" i="1" s="1"/>
  <c r="Q88" i="1"/>
  <c r="R88" i="1" s="1"/>
  <c r="Q72" i="1"/>
  <c r="R72" i="1" s="1"/>
  <c r="Q51" i="1"/>
  <c r="R51" i="1" s="1"/>
  <c r="Q86" i="1"/>
  <c r="R86" i="1" s="1"/>
  <c r="Q25" i="1"/>
  <c r="R25" i="1" s="1"/>
  <c r="Q41" i="1"/>
  <c r="R41" i="1" s="1"/>
  <c r="Q26" i="1"/>
  <c r="R26" i="1" s="1"/>
  <c r="Q995" i="1"/>
  <c r="R995" i="1" s="1"/>
  <c r="Q4897" i="1"/>
  <c r="R4897" i="1" s="1"/>
  <c r="Q4740" i="1"/>
  <c r="R4740" i="1" s="1"/>
  <c r="Q181" i="1"/>
  <c r="R181" i="1" s="1"/>
  <c r="Q433" i="1"/>
  <c r="R433" i="1" s="1"/>
  <c r="Q660" i="1"/>
  <c r="R660" i="1" s="1"/>
  <c r="Q3901" i="1"/>
  <c r="R3901" i="1" s="1"/>
  <c r="Q1487" i="1"/>
  <c r="R1487" i="1" s="1"/>
  <c r="Q529" i="1"/>
  <c r="R529" i="1" s="1"/>
  <c r="Q2487" i="1"/>
  <c r="R2487" i="1" s="1"/>
  <c r="Q492" i="1"/>
  <c r="R492" i="1" s="1"/>
  <c r="Q4188" i="1"/>
  <c r="R4188" i="1" s="1"/>
  <c r="Q3942" i="1"/>
  <c r="R3942" i="1" s="1"/>
  <c r="Q3753" i="1"/>
  <c r="R3753" i="1" s="1"/>
  <c r="Q3540" i="1"/>
  <c r="R3540" i="1" s="1"/>
  <c r="Q1805" i="1"/>
  <c r="R1805" i="1" s="1"/>
  <c r="Q1532" i="1"/>
  <c r="R1532" i="1" s="1"/>
  <c r="Q718" i="1"/>
  <c r="R718" i="1" s="1"/>
  <c r="Q695" i="1"/>
  <c r="R695" i="1" s="1"/>
  <c r="Q288" i="1"/>
  <c r="R288" i="1" s="1"/>
  <c r="Q3491" i="1"/>
  <c r="R3491" i="1" s="1"/>
  <c r="Q2570" i="1"/>
  <c r="R2570" i="1" s="1"/>
  <c r="Q2384" i="1"/>
  <c r="R2384" i="1" s="1"/>
  <c r="Q3721" i="1"/>
  <c r="R3721" i="1" s="1"/>
  <c r="Q4849" i="1"/>
  <c r="R4849" i="1" s="1"/>
  <c r="Q4574" i="1"/>
  <c r="R4574" i="1" s="1"/>
  <c r="Q4492" i="1"/>
  <c r="R4492" i="1" s="1"/>
  <c r="Q4222" i="1"/>
  <c r="R4222" i="1" s="1"/>
  <c r="Q4100" i="1"/>
  <c r="R4100" i="1" s="1"/>
  <c r="Q3653" i="1"/>
  <c r="R3653" i="1" s="1"/>
  <c r="Q3143" i="1"/>
  <c r="R3143" i="1" s="1"/>
  <c r="Q2805" i="1"/>
  <c r="R2805" i="1" s="1"/>
  <c r="Q2739" i="1"/>
  <c r="R2739" i="1" s="1"/>
  <c r="Q2661" i="1"/>
  <c r="R2661" i="1" s="1"/>
  <c r="Q2457" i="1"/>
  <c r="R2457" i="1" s="1"/>
  <c r="Q1242" i="1"/>
  <c r="R1242" i="1" s="1"/>
  <c r="Q1094" i="1"/>
  <c r="R1094" i="1" s="1"/>
  <c r="Q824" i="1"/>
  <c r="R824" i="1" s="1"/>
  <c r="Q531" i="1"/>
  <c r="R531" i="1" s="1"/>
  <c r="Q355" i="1"/>
  <c r="R355" i="1" s="1"/>
  <c r="Q196" i="1"/>
  <c r="R196" i="1" s="1"/>
  <c r="Q2649" i="1"/>
  <c r="R2649" i="1" s="1"/>
  <c r="Q2581" i="1"/>
  <c r="R2581" i="1" s="1"/>
  <c r="Q2569" i="1"/>
  <c r="R2569" i="1" s="1"/>
  <c r="Q2551" i="1"/>
  <c r="R2551" i="1" s="1"/>
  <c r="Q2542" i="1"/>
  <c r="R2542" i="1" s="1"/>
  <c r="Q2530" i="1"/>
  <c r="R2530" i="1" s="1"/>
  <c r="Q2521" i="1"/>
  <c r="R2521" i="1" s="1"/>
  <c r="Q2512" i="1"/>
  <c r="R2512" i="1" s="1"/>
  <c r="Q2504" i="1"/>
  <c r="R2504" i="1" s="1"/>
  <c r="Q2496" i="1"/>
  <c r="R2496" i="1" s="1"/>
  <c r="Q2469" i="1"/>
  <c r="R2469" i="1" s="1"/>
  <c r="Q2460" i="1"/>
  <c r="R2460" i="1" s="1"/>
  <c r="Q2451" i="1"/>
  <c r="R2451" i="1" s="1"/>
  <c r="Q2442" i="1"/>
  <c r="R2442" i="1" s="1"/>
  <c r="Q2433" i="1"/>
  <c r="R2433" i="1" s="1"/>
  <c r="Q2425" i="1"/>
  <c r="R2425" i="1" s="1"/>
  <c r="Q2413" i="1"/>
  <c r="R2413" i="1" s="1"/>
  <c r="Q2398" i="1"/>
  <c r="R2398" i="1" s="1"/>
  <c r="Q2389" i="1"/>
  <c r="R2389" i="1" s="1"/>
  <c r="Q2375" i="1"/>
  <c r="R2375" i="1" s="1"/>
  <c r="Q2366" i="1"/>
  <c r="R2366" i="1" s="1"/>
  <c r="Q2336" i="1"/>
  <c r="R2336" i="1" s="1"/>
  <c r="Q2328" i="1"/>
  <c r="R2328" i="1" s="1"/>
  <c r="Q2320" i="1"/>
  <c r="R2320" i="1" s="1"/>
  <c r="Q3074" i="1"/>
  <c r="R3074" i="1" s="1"/>
  <c r="Q2250" i="1"/>
  <c r="R2250" i="1" s="1"/>
  <c r="Q1268" i="1"/>
  <c r="R1268" i="1" s="1"/>
  <c r="Q1185" i="1"/>
  <c r="R1185" i="1" s="1"/>
  <c r="Q648" i="1"/>
  <c r="R648" i="1" s="1"/>
  <c r="Q522" i="1"/>
  <c r="R522" i="1" s="1"/>
  <c r="Q417" i="1"/>
  <c r="R417" i="1" s="1"/>
  <c r="Q402" i="1"/>
  <c r="R402" i="1" s="1"/>
  <c r="Q338" i="1"/>
  <c r="R338" i="1" s="1"/>
  <c r="Q266" i="1"/>
  <c r="R266" i="1" s="1"/>
  <c r="Q4882" i="1"/>
  <c r="R4882" i="1" s="1"/>
  <c r="Q3188" i="1"/>
  <c r="R3188" i="1" s="1"/>
  <c r="Q336" i="1"/>
  <c r="R336" i="1" s="1"/>
  <c r="Q4815" i="1"/>
  <c r="R4815" i="1" s="1"/>
  <c r="Q2040" i="1"/>
  <c r="R2040" i="1" s="1"/>
  <c r="Q1764" i="1"/>
  <c r="R1764" i="1" s="1"/>
  <c r="Q1449" i="1"/>
  <c r="R1449" i="1" s="1"/>
  <c r="Q1172" i="1"/>
  <c r="R1172" i="1" s="1"/>
  <c r="Q1032" i="1"/>
  <c r="R1032" i="1" s="1"/>
  <c r="Q931" i="1"/>
  <c r="R931" i="1" s="1"/>
  <c r="Q884" i="1"/>
  <c r="R884" i="1" s="1"/>
  <c r="Q370" i="1"/>
  <c r="R370" i="1" s="1"/>
  <c r="Q3882" i="1"/>
  <c r="R3882" i="1" s="1"/>
  <c r="Q422" i="1"/>
  <c r="R422" i="1" s="1"/>
  <c r="Q516" i="1"/>
  <c r="R516" i="1" s="1"/>
  <c r="Q3769" i="1"/>
  <c r="R3769" i="1" s="1"/>
  <c r="Q491" i="1"/>
  <c r="R491" i="1" s="1"/>
  <c r="Q5188" i="1"/>
  <c r="R5188" i="1" s="1"/>
  <c r="Q4157" i="1"/>
  <c r="R4157" i="1" s="1"/>
  <c r="Q3902" i="1"/>
  <c r="R3902" i="1" s="1"/>
  <c r="Q3543" i="1"/>
  <c r="R3543" i="1" s="1"/>
  <c r="Q3469" i="1"/>
  <c r="R3469" i="1" s="1"/>
  <c r="Q2402" i="1"/>
  <c r="R2402" i="1" s="1"/>
  <c r="Q732" i="1"/>
  <c r="R732" i="1" s="1"/>
  <c r="Q714" i="1"/>
  <c r="R714" i="1" s="1"/>
  <c r="Q698" i="1"/>
  <c r="R698" i="1" s="1"/>
  <c r="Q601" i="1"/>
  <c r="R601" i="1" s="1"/>
  <c r="Q285" i="1"/>
  <c r="R285" i="1" s="1"/>
  <c r="Q2568" i="1"/>
  <c r="R2568" i="1" s="1"/>
  <c r="Q2381" i="1"/>
  <c r="R2381" i="1" s="1"/>
  <c r="Q4462" i="1"/>
  <c r="R4462" i="1" s="1"/>
  <c r="Q1475" i="1"/>
  <c r="R1475" i="1" s="1"/>
  <c r="Q382" i="1"/>
  <c r="R382" i="1" s="1"/>
  <c r="Q411" i="1"/>
  <c r="R411" i="1" s="1"/>
  <c r="Q4977" i="1"/>
  <c r="R4977" i="1" s="1"/>
  <c r="Q4472" i="1"/>
  <c r="R4472" i="1" s="1"/>
  <c r="Q3662" i="1"/>
  <c r="R3662" i="1" s="1"/>
  <c r="Q3042" i="1"/>
  <c r="R3042" i="1" s="1"/>
  <c r="Q2983" i="1"/>
  <c r="R2983" i="1" s="1"/>
  <c r="Q2536" i="1"/>
  <c r="R2536" i="1" s="1"/>
  <c r="Q2316" i="1"/>
  <c r="R2316" i="1" s="1"/>
  <c r="Q1621" i="1"/>
  <c r="R1621" i="1" s="1"/>
  <c r="Q1249" i="1"/>
  <c r="R1249" i="1" s="1"/>
  <c r="Q951" i="1"/>
  <c r="R951" i="1" s="1"/>
  <c r="Q883" i="1"/>
  <c r="R883" i="1" s="1"/>
  <c r="Q3205" i="1"/>
  <c r="R3205" i="1" s="1"/>
  <c r="Q2106" i="1"/>
  <c r="R2106" i="1" s="1"/>
  <c r="Q4935" i="1"/>
  <c r="R4935" i="1" s="1"/>
  <c r="Q4580" i="1"/>
  <c r="R4580" i="1" s="1"/>
  <c r="Q4522" i="1"/>
  <c r="R4522" i="1" s="1"/>
  <c r="Q4325" i="1"/>
  <c r="R4325" i="1" s="1"/>
  <c r="Q3884" i="1"/>
  <c r="R3884" i="1" s="1"/>
  <c r="Q3645" i="1"/>
  <c r="R3645" i="1" s="1"/>
  <c r="Q3608" i="1"/>
  <c r="R3608" i="1" s="1"/>
  <c r="Q3133" i="1"/>
  <c r="R3133" i="1" s="1"/>
  <c r="Q3082" i="1"/>
  <c r="R3082" i="1" s="1"/>
  <c r="Q3038" i="1"/>
  <c r="R3038" i="1" s="1"/>
  <c r="Q2915" i="1"/>
  <c r="R2915" i="1" s="1"/>
  <c r="Q2781" i="1"/>
  <c r="R2781" i="1" s="1"/>
  <c r="Q2707" i="1"/>
  <c r="R2707" i="1" s="1"/>
  <c r="Q2537" i="1"/>
  <c r="R2537" i="1" s="1"/>
  <c r="Q1363" i="1"/>
  <c r="R1363" i="1" s="1"/>
  <c r="Q1274" i="1"/>
  <c r="R1274" i="1" s="1"/>
  <c r="Q1182" i="1"/>
  <c r="R1182" i="1" s="1"/>
  <c r="Q1087" i="1"/>
  <c r="R1087" i="1" s="1"/>
  <c r="Q823" i="1"/>
  <c r="R823" i="1" s="1"/>
  <c r="Q3044" i="1"/>
  <c r="R3044" i="1" s="1"/>
  <c r="Q456" i="1"/>
  <c r="R456" i="1" s="1"/>
  <c r="Q349" i="1"/>
  <c r="R349" i="1" s="1"/>
  <c r="Q183" i="1"/>
  <c r="R183" i="1" s="1"/>
  <c r="Q104" i="1"/>
  <c r="R104" i="1" s="1"/>
  <c r="Q4983" i="1"/>
  <c r="R4983" i="1" s="1"/>
  <c r="Q4323" i="1"/>
  <c r="R4323" i="1" s="1"/>
  <c r="Q3341" i="1"/>
  <c r="R3341" i="1" s="1"/>
  <c r="Q596" i="1"/>
  <c r="R596" i="1" s="1"/>
  <c r="Q5044" i="1"/>
  <c r="R5044" i="1" s="1"/>
  <c r="Q4772" i="1"/>
  <c r="R4772" i="1" s="1"/>
  <c r="Q4684" i="1"/>
  <c r="R4684" i="1" s="1"/>
  <c r="Q4270" i="1"/>
  <c r="R4270" i="1" s="1"/>
  <c r="Q4009" i="1"/>
  <c r="R4009" i="1" s="1"/>
  <c r="Q3493" i="1"/>
  <c r="R3493" i="1" s="1"/>
  <c r="Q3247" i="1"/>
  <c r="R3247" i="1" s="1"/>
  <c r="Q2740" i="1"/>
  <c r="R2740" i="1" s="1"/>
  <c r="Q2687" i="1"/>
  <c r="R2687" i="1" s="1"/>
  <c r="Q2109" i="1"/>
  <c r="R2109" i="1" s="1"/>
  <c r="Q2032" i="1"/>
  <c r="R2032" i="1" s="1"/>
  <c r="Q1942" i="1"/>
  <c r="R1942" i="1" s="1"/>
  <c r="Q1736" i="1"/>
  <c r="R1736" i="1" s="1"/>
  <c r="Q1401" i="1"/>
  <c r="R1401" i="1" s="1"/>
  <c r="Q1354" i="1"/>
  <c r="R1354" i="1" s="1"/>
  <c r="Q1024" i="1"/>
  <c r="R1024" i="1" s="1"/>
  <c r="Q945" i="1"/>
  <c r="R945" i="1" s="1"/>
  <c r="Q888" i="1"/>
  <c r="R888" i="1" s="1"/>
  <c r="Q174" i="1"/>
  <c r="R174" i="1" s="1"/>
  <c r="Q2910" i="1"/>
  <c r="R2910" i="1" s="1"/>
  <c r="Q2748" i="1"/>
  <c r="R2748" i="1" s="1"/>
  <c r="Q2698" i="1"/>
  <c r="R2698" i="1" s="1"/>
  <c r="Q4836" i="1"/>
  <c r="R4836" i="1" s="1"/>
  <c r="Q5175" i="1"/>
  <c r="R5175" i="1" s="1"/>
  <c r="Q5107" i="1"/>
  <c r="R5107" i="1" s="1"/>
  <c r="Q5041" i="1"/>
  <c r="R5041" i="1" s="1"/>
  <c r="Q4834" i="1"/>
  <c r="R4834" i="1" s="1"/>
  <c r="Q4734" i="1"/>
  <c r="R4734" i="1" s="1"/>
  <c r="Q4697" i="1"/>
  <c r="R4697" i="1" s="1"/>
  <c r="Q4265" i="1"/>
  <c r="R4265" i="1" s="1"/>
  <c r="Q4011" i="1"/>
  <c r="R4011" i="1" s="1"/>
  <c r="Q3862" i="1"/>
  <c r="R3862" i="1" s="1"/>
  <c r="Q3440" i="1"/>
  <c r="R3440" i="1" s="1"/>
  <c r="Q3090" i="1"/>
  <c r="R3090" i="1" s="1"/>
  <c r="Q2863" i="1"/>
  <c r="R2863" i="1" s="1"/>
  <c r="Q2834" i="1"/>
  <c r="R2834" i="1" s="1"/>
  <c r="Q2794" i="1"/>
  <c r="R2794" i="1" s="1"/>
  <c r="Q2737" i="1"/>
  <c r="R2737" i="1" s="1"/>
  <c r="Q2605" i="1"/>
  <c r="R2605" i="1" s="1"/>
  <c r="Q2301" i="1"/>
  <c r="R2301" i="1" s="1"/>
  <c r="Q2266" i="1"/>
  <c r="R2266" i="1" s="1"/>
  <c r="Q2174" i="1"/>
  <c r="R2174" i="1" s="1"/>
  <c r="Q1998" i="1"/>
  <c r="R1998" i="1" s="1"/>
  <c r="Q1730" i="1"/>
  <c r="R1730" i="1" s="1"/>
  <c r="Q1073" i="1"/>
  <c r="R1073" i="1" s="1"/>
  <c r="Q1023" i="1"/>
  <c r="R1023" i="1" s="1"/>
  <c r="Q986" i="1"/>
  <c r="R986" i="1" s="1"/>
  <c r="Q321" i="1"/>
  <c r="R321" i="1" s="1"/>
  <c r="Q177" i="1"/>
  <c r="R177" i="1" s="1"/>
  <c r="Q4132" i="1"/>
  <c r="R4132" i="1" s="1"/>
  <c r="Q3142" i="1"/>
  <c r="R3142" i="1" s="1"/>
  <c r="Q131" i="1"/>
  <c r="R131" i="1" s="1"/>
  <c r="Q2199" i="1"/>
  <c r="R2199" i="1" s="1"/>
  <c r="Q125" i="1"/>
  <c r="R125" i="1" s="1"/>
  <c r="Q2243" i="1"/>
  <c r="R2243" i="1" s="1"/>
  <c r="Q96" i="1"/>
  <c r="R96" i="1" s="1"/>
  <c r="Q2844" i="1"/>
  <c r="R2844" i="1" s="1"/>
  <c r="Q2761" i="1"/>
  <c r="R2761" i="1" s="1"/>
  <c r="Q2637" i="1"/>
  <c r="R2637" i="1" s="1"/>
  <c r="Q2553" i="1"/>
  <c r="R2553" i="1" s="1"/>
  <c r="Q2523" i="1"/>
  <c r="R2523" i="1" s="1"/>
  <c r="Q2498" i="1"/>
  <c r="R2498" i="1" s="1"/>
  <c r="Q2462" i="1"/>
  <c r="R2462" i="1" s="1"/>
  <c r="Q2435" i="1"/>
  <c r="R2435" i="1" s="1"/>
  <c r="Q2427" i="1"/>
  <c r="R2427" i="1" s="1"/>
  <c r="Q2419" i="1"/>
  <c r="R2419" i="1" s="1"/>
  <c r="Q2400" i="1"/>
  <c r="R2400" i="1" s="1"/>
  <c r="Q2391" i="1"/>
  <c r="R2391" i="1" s="1"/>
  <c r="Q2379" i="1"/>
  <c r="R2379" i="1" s="1"/>
  <c r="Q2368" i="1"/>
  <c r="R2368" i="1" s="1"/>
  <c r="Q2360" i="1"/>
  <c r="R2360" i="1" s="1"/>
  <c r="Q2330" i="1"/>
  <c r="R2330" i="1" s="1"/>
  <c r="Q1180" i="1"/>
  <c r="R1180" i="1" s="1"/>
  <c r="Q2244" i="1"/>
  <c r="R2244" i="1" s="1"/>
  <c r="Q568" i="1"/>
  <c r="R568" i="1" s="1"/>
  <c r="Q633" i="1"/>
  <c r="R633" i="1" s="1"/>
  <c r="Q508" i="1"/>
  <c r="R508" i="1" s="1"/>
  <c r="Q415" i="1"/>
  <c r="R415" i="1" s="1"/>
  <c r="Q375" i="1"/>
  <c r="R375" i="1" s="1"/>
  <c r="Q262" i="1"/>
  <c r="R262" i="1" s="1"/>
  <c r="Q3700" i="1"/>
  <c r="R3700" i="1" s="1"/>
  <c r="Q1721" i="1"/>
  <c r="R1721" i="1" s="1"/>
  <c r="Q4968" i="1"/>
  <c r="R4968" i="1" s="1"/>
  <c r="Q2164" i="1"/>
  <c r="R2164" i="1" s="1"/>
  <c r="Q1359" i="1"/>
  <c r="R1359" i="1" s="1"/>
  <c r="Q5009" i="1"/>
  <c r="R5009" i="1" s="1"/>
  <c r="Q2769" i="1"/>
  <c r="R2769" i="1" s="1"/>
  <c r="Q2696" i="1"/>
  <c r="R2696" i="1" s="1"/>
  <c r="Q2655" i="1"/>
  <c r="R2655" i="1" s="1"/>
  <c r="Q2255" i="1"/>
  <c r="R2255" i="1" s="1"/>
  <c r="Q101" i="1"/>
  <c r="R101" i="1" s="1"/>
  <c r="Q4963" i="1"/>
  <c r="R4963" i="1" s="1"/>
  <c r="Q2795" i="1"/>
  <c r="R2795" i="1" s="1"/>
  <c r="Q2692" i="1"/>
  <c r="R2692" i="1" s="1"/>
  <c r="Q2272" i="1"/>
  <c r="R2272" i="1" s="1"/>
  <c r="Q1009" i="1"/>
  <c r="R1009" i="1" s="1"/>
  <c r="Q5093" i="1"/>
  <c r="R5093" i="1" s="1"/>
  <c r="Q5038" i="1"/>
  <c r="R5038" i="1" s="1"/>
  <c r="Q4885" i="1"/>
  <c r="R4885" i="1" s="1"/>
  <c r="Q4777" i="1"/>
  <c r="R4777" i="1" s="1"/>
  <c r="Q4733" i="1"/>
  <c r="R4733" i="1" s="1"/>
  <c r="Q3699" i="1"/>
  <c r="R3699" i="1" s="1"/>
  <c r="Q3334" i="1"/>
  <c r="R3334" i="1" s="1"/>
  <c r="Q2866" i="1"/>
  <c r="R2866" i="1" s="1"/>
  <c r="Q2810" i="1"/>
  <c r="R2810" i="1" s="1"/>
  <c r="Q2757" i="1"/>
  <c r="R2757" i="1" s="1"/>
  <c r="Q2631" i="1"/>
  <c r="R2631" i="1" s="1"/>
  <c r="Q2307" i="1"/>
  <c r="R2307" i="1" s="1"/>
  <c r="Q2177" i="1"/>
  <c r="R2177" i="1" s="1"/>
  <c r="Q2104" i="1"/>
  <c r="R2104" i="1" s="1"/>
  <c r="Q2056" i="1"/>
  <c r="R2056" i="1" s="1"/>
  <c r="Q1991" i="1"/>
  <c r="R1991" i="1" s="1"/>
  <c r="Q1726" i="1"/>
  <c r="R1726" i="1" s="1"/>
  <c r="Q1199" i="1"/>
  <c r="R1199" i="1" s="1"/>
  <c r="Q1072" i="1"/>
  <c r="R1072" i="1" s="1"/>
  <c r="Q1019" i="1"/>
  <c r="R1019" i="1" s="1"/>
  <c r="Q980" i="1"/>
  <c r="R980" i="1" s="1"/>
  <c r="Q835" i="1"/>
  <c r="R835" i="1" s="1"/>
  <c r="Q301" i="1"/>
  <c r="R301" i="1" s="1"/>
  <c r="Q525" i="1"/>
  <c r="R525" i="1" s="1"/>
  <c r="Q4828" i="1"/>
  <c r="R4828" i="1" s="1"/>
  <c r="Q2734" i="1"/>
  <c r="R2734" i="1" s="1"/>
  <c r="Q1470" i="1"/>
  <c r="R1470" i="1" s="1"/>
  <c r="Q681" i="1"/>
  <c r="R681" i="1" s="1"/>
  <c r="Q4783" i="1"/>
  <c r="R4783" i="1" s="1"/>
  <c r="Q4742" i="1"/>
  <c r="R4742" i="1" s="1"/>
  <c r="Q534" i="1"/>
  <c r="R534" i="1" s="1"/>
  <c r="Q614" i="1"/>
  <c r="R614" i="1" s="1"/>
  <c r="Q445" i="1"/>
  <c r="R445" i="1" s="1"/>
  <c r="Q2489" i="1"/>
  <c r="R2489" i="1" s="1"/>
  <c r="Q365" i="1"/>
  <c r="R365" i="1" s="1"/>
  <c r="Q4028" i="1"/>
  <c r="R4028" i="1" s="1"/>
  <c r="Q3801" i="1"/>
  <c r="R3801" i="1" s="1"/>
  <c r="Q3541" i="1"/>
  <c r="R3541" i="1" s="1"/>
  <c r="Q1548" i="1"/>
  <c r="R1548" i="1" s="1"/>
  <c r="Q725" i="1"/>
  <c r="R725" i="1" s="1"/>
  <c r="Q713" i="1"/>
  <c r="R713" i="1" s="1"/>
  <c r="Q696" i="1"/>
  <c r="R696" i="1" s="1"/>
  <c r="Q603" i="1"/>
  <c r="R603" i="1" s="1"/>
  <c r="Q250" i="1"/>
  <c r="R250" i="1" s="1"/>
  <c r="Q499" i="1"/>
  <c r="R499" i="1" s="1"/>
  <c r="Q3492" i="1"/>
  <c r="R3492" i="1" s="1"/>
  <c r="Q515" i="1"/>
  <c r="R515" i="1" s="1"/>
  <c r="Q2493" i="1"/>
  <c r="R2493" i="1" s="1"/>
  <c r="Q2377" i="1"/>
  <c r="R2377" i="1" s="1"/>
  <c r="Q592" i="1"/>
  <c r="R592" i="1" s="1"/>
  <c r="Q1018" i="1"/>
  <c r="R1018" i="1" s="1"/>
  <c r="Q606" i="1"/>
  <c r="R606" i="1" s="1"/>
  <c r="Q552" i="1"/>
  <c r="R552" i="1" s="1"/>
  <c r="Q324" i="1"/>
  <c r="R324" i="1" s="1"/>
  <c r="Q1390" i="1"/>
  <c r="R1390" i="1" s="1"/>
  <c r="Q4856" i="1"/>
  <c r="R4856" i="1" s="1"/>
  <c r="Q4575" i="1"/>
  <c r="R4575" i="1" s="1"/>
  <c r="Q4500" i="1"/>
  <c r="R4500" i="1" s="1"/>
  <c r="Q4320" i="1"/>
  <c r="R4320" i="1" s="1"/>
  <c r="Q3465" i="1"/>
  <c r="R3465" i="1" s="1"/>
  <c r="Q3086" i="1"/>
  <c r="R3086" i="1" s="1"/>
  <c r="Q2783" i="1"/>
  <c r="R2783" i="1" s="1"/>
  <c r="Q2662" i="1"/>
  <c r="R2662" i="1" s="1"/>
  <c r="Q1283" i="1"/>
  <c r="R1283" i="1" s="1"/>
  <c r="Q544" i="1"/>
  <c r="R544" i="1" s="1"/>
  <c r="Q503" i="1"/>
  <c r="R503" i="1" s="1"/>
  <c r="Q359" i="1"/>
  <c r="R359" i="1" s="1"/>
  <c r="Q675" i="1"/>
  <c r="R675" i="1" s="1"/>
  <c r="Q524" i="1"/>
  <c r="R524" i="1" s="1"/>
  <c r="Q464" i="1"/>
  <c r="R464" i="1" s="1"/>
  <c r="Q404" i="1"/>
  <c r="R404" i="1" s="1"/>
  <c r="Q345" i="1"/>
  <c r="R345" i="1" s="1"/>
  <c r="Q267" i="1"/>
  <c r="R267" i="1" s="1"/>
  <c r="Q2906" i="1"/>
  <c r="R2906" i="1" s="1"/>
  <c r="Q4988" i="1"/>
  <c r="R4988" i="1" s="1"/>
  <c r="Q4821" i="1"/>
  <c r="R4821" i="1" s="1"/>
  <c r="Q861" i="1"/>
  <c r="R861" i="1" s="1"/>
  <c r="Q5144" i="1"/>
  <c r="R5144" i="1" s="1"/>
  <c r="Q3643" i="1"/>
  <c r="R3643" i="1" s="1"/>
  <c r="Q2772" i="1"/>
  <c r="R2772" i="1" s="1"/>
  <c r="Q2678" i="1"/>
  <c r="R2678" i="1" s="1"/>
  <c r="Q1399" i="1"/>
  <c r="R1399" i="1" s="1"/>
  <c r="Q1254" i="1"/>
  <c r="R1254" i="1" s="1"/>
  <c r="Q1026" i="1"/>
  <c r="R1026" i="1" s="1"/>
  <c r="Q970" i="1"/>
  <c r="R970" i="1" s="1"/>
  <c r="Q898" i="1"/>
  <c r="R898" i="1" s="1"/>
  <c r="Q827" i="1"/>
  <c r="R827" i="1" s="1"/>
  <c r="Q458" i="1"/>
  <c r="R458" i="1" s="1"/>
  <c r="Q1724" i="1"/>
  <c r="R1724" i="1" s="1"/>
  <c r="Q5075" i="1"/>
  <c r="R5075" i="1" s="1"/>
  <c r="Q4987" i="1"/>
  <c r="R4987" i="1" s="1"/>
  <c r="Q4681" i="1"/>
  <c r="R4681" i="1" s="1"/>
  <c r="Q4590" i="1"/>
  <c r="R4590" i="1" s="1"/>
  <c r="Q4057" i="1"/>
  <c r="R4057" i="1" s="1"/>
  <c r="Q3570" i="1"/>
  <c r="R3570" i="1" s="1"/>
  <c r="Q2689" i="1"/>
  <c r="R2689" i="1" s="1"/>
  <c r="Q507" i="1"/>
  <c r="R507" i="1" s="1"/>
  <c r="Q2836" i="1"/>
  <c r="R2836" i="1" s="1"/>
  <c r="Q2686" i="1"/>
  <c r="R2686" i="1" s="1"/>
  <c r="Q2277" i="1"/>
  <c r="R2277" i="1" s="1"/>
  <c r="Q1155" i="1"/>
  <c r="R1155" i="1" s="1"/>
  <c r="Q5177" i="1"/>
  <c r="R5177" i="1" s="1"/>
  <c r="Q5092" i="1"/>
  <c r="R5092" i="1" s="1"/>
  <c r="Q4931" i="1"/>
  <c r="R4931" i="1" s="1"/>
  <c r="Q4838" i="1"/>
  <c r="R4838" i="1" s="1"/>
  <c r="Q4776" i="1"/>
  <c r="R4776" i="1" s="1"/>
  <c r="Q4008" i="1"/>
  <c r="R4008" i="1" s="1"/>
  <c r="Q3742" i="1"/>
  <c r="R3742" i="1" s="1"/>
  <c r="Q3490" i="1"/>
  <c r="R3490" i="1" s="1"/>
  <c r="Q2865" i="1"/>
  <c r="R2865" i="1" s="1"/>
  <c r="Q2837" i="1"/>
  <c r="R2837" i="1" s="1"/>
  <c r="Q2809" i="1"/>
  <c r="R2809" i="1" s="1"/>
  <c r="Q2747" i="1"/>
  <c r="R2747" i="1" s="1"/>
  <c r="Q2710" i="1"/>
  <c r="R2710" i="1" s="1"/>
  <c r="Q2630" i="1"/>
  <c r="R2630" i="1" s="1"/>
  <c r="Q2204" i="1"/>
  <c r="R2204" i="1" s="1"/>
  <c r="Q1213" i="1"/>
  <c r="R1213" i="1" s="1"/>
  <c r="Q1015" i="1"/>
  <c r="R1015" i="1" s="1"/>
  <c r="Q955" i="1"/>
  <c r="R955" i="1" s="1"/>
  <c r="Q403" i="1"/>
  <c r="R403" i="1" s="1"/>
  <c r="Q1386" i="1"/>
  <c r="R1386" i="1" s="1"/>
  <c r="Q2183" i="1"/>
  <c r="R2183" i="1" s="1"/>
  <c r="Q2289" i="1"/>
  <c r="R2289" i="1" s="1"/>
  <c r="Q5190" i="1"/>
  <c r="R5190" i="1" s="1"/>
  <c r="Q2138" i="1"/>
  <c r="R2138" i="1" s="1"/>
  <c r="Q2159" i="1"/>
  <c r="R2159" i="1" s="1"/>
  <c r="Q230" i="1"/>
  <c r="R230" i="1" s="1"/>
  <c r="Q60" i="1"/>
  <c r="R60" i="1" s="1"/>
  <c r="Q79" i="1"/>
  <c r="R79" i="1" s="1"/>
  <c r="Q55" i="1"/>
  <c r="R55" i="1" s="1"/>
  <c r="Q31" i="1"/>
  <c r="R31" i="1" s="1"/>
  <c r="Q66" i="1"/>
  <c r="R66" i="1" s="1"/>
  <c r="Q65" i="1"/>
  <c r="R65" i="1" s="1"/>
  <c r="Q17" i="1"/>
  <c r="R17" i="1" s="1"/>
  <c r="Q91" i="1"/>
  <c r="R91" i="1" s="1"/>
  <c r="Q44" i="1"/>
  <c r="R44" i="1" s="1"/>
  <c r="Q92" i="1"/>
  <c r="R92" i="1" s="1"/>
  <c r="Q42" i="1"/>
  <c r="R42" i="1" s="1"/>
  <c r="Q1768" i="1"/>
  <c r="R1768" i="1" s="1"/>
  <c r="Q3075" i="1"/>
  <c r="R3075" i="1" s="1"/>
  <c r="Q1104" i="1"/>
  <c r="R1104" i="1" s="1"/>
  <c r="Q885" i="1"/>
  <c r="R885" i="1" s="1"/>
  <c r="Q585" i="1"/>
  <c r="R585" i="1" s="1"/>
  <c r="Q4481" i="1"/>
  <c r="R4481" i="1" s="1"/>
  <c r="Q3043" i="1"/>
  <c r="R3043" i="1" s="1"/>
  <c r="Q1580" i="1"/>
  <c r="R1580" i="1" s="1"/>
  <c r="Q1096" i="1"/>
  <c r="R1096" i="1" s="1"/>
  <c r="Q889" i="1"/>
  <c r="R889" i="1" s="1"/>
  <c r="Q705" i="1"/>
  <c r="R705" i="1" s="1"/>
  <c r="Q687" i="1"/>
  <c r="R687" i="1" s="1"/>
  <c r="Q643" i="1"/>
  <c r="R643" i="1" s="1"/>
  <c r="Q600" i="1"/>
  <c r="R600" i="1" s="1"/>
  <c r="Q474" i="1"/>
  <c r="R474" i="1" s="1"/>
  <c r="Q444" i="1"/>
  <c r="R444" i="1" s="1"/>
  <c r="Q309" i="1"/>
  <c r="R309" i="1" s="1"/>
  <c r="Q133" i="1"/>
  <c r="R133" i="1" s="1"/>
  <c r="Q193" i="1"/>
  <c r="R193" i="1" s="1"/>
  <c r="Q5053" i="1"/>
  <c r="R5053" i="1" s="1"/>
  <c r="Q4753" i="1"/>
  <c r="R4753" i="1" s="1"/>
  <c r="Q4343" i="1"/>
  <c r="R4343" i="1" s="1"/>
  <c r="Q4136" i="1"/>
  <c r="R4136" i="1" s="1"/>
  <c r="Q3980" i="1"/>
  <c r="R3980" i="1" s="1"/>
  <c r="Q3676" i="1"/>
  <c r="R3676" i="1" s="1"/>
  <c r="Q3523" i="1"/>
  <c r="R3523" i="1" s="1"/>
  <c r="Q3199" i="1"/>
  <c r="R3199" i="1" s="1"/>
  <c r="Q3145" i="1"/>
  <c r="R3145" i="1" s="1"/>
  <c r="Q3011" i="1"/>
  <c r="R3011" i="1" s="1"/>
  <c r="Q2900" i="1"/>
  <c r="R2900" i="1" s="1"/>
  <c r="Q2803" i="1"/>
  <c r="R2803" i="1" s="1"/>
  <c r="Q2616" i="1"/>
  <c r="R2616" i="1" s="1"/>
  <c r="Q2602" i="1"/>
  <c r="R2602" i="1" s="1"/>
  <c r="Q2354" i="1"/>
  <c r="R2354" i="1" s="1"/>
  <c r="Q2309" i="1"/>
  <c r="R2309" i="1" s="1"/>
  <c r="Q2256" i="1"/>
  <c r="R2256" i="1" s="1"/>
  <c r="Q1648" i="1"/>
  <c r="R1648" i="1" s="1"/>
  <c r="Q1491" i="1"/>
  <c r="R1491" i="1" s="1"/>
  <c r="Q1197" i="1"/>
  <c r="R1197" i="1" s="1"/>
  <c r="Q822" i="1"/>
  <c r="R822" i="1" s="1"/>
  <c r="Q1066" i="1"/>
  <c r="R1066" i="1" s="1"/>
  <c r="Q1056" i="1"/>
  <c r="R1056" i="1" s="1"/>
  <c r="Q860" i="1"/>
  <c r="R860" i="1" s="1"/>
  <c r="Q326" i="1"/>
  <c r="R326" i="1" s="1"/>
  <c r="Q5026" i="1"/>
  <c r="R5026" i="1" s="1"/>
  <c r="Q4930" i="1"/>
  <c r="R4930" i="1" s="1"/>
  <c r="Q4766" i="1"/>
  <c r="R4766" i="1" s="1"/>
  <c r="Q2728" i="1"/>
  <c r="R2728" i="1" s="1"/>
  <c r="Q2240" i="1"/>
  <c r="R2240" i="1" s="1"/>
  <c r="Q1821" i="1"/>
  <c r="R1821" i="1" s="1"/>
  <c r="Q1262" i="1"/>
  <c r="R1262" i="1" s="1"/>
  <c r="Q1063" i="1"/>
  <c r="R1063" i="1" s="1"/>
  <c r="Q1022" i="1"/>
  <c r="R1022" i="1" s="1"/>
  <c r="Q967" i="1"/>
  <c r="R967" i="1" s="1"/>
  <c r="Q907" i="1"/>
  <c r="R907" i="1" s="1"/>
  <c r="Q896" i="1"/>
  <c r="R896" i="1" s="1"/>
  <c r="Q843" i="1"/>
  <c r="R843" i="1" s="1"/>
  <c r="Q523" i="1"/>
  <c r="R523" i="1" s="1"/>
  <c r="Q431" i="1"/>
  <c r="R431" i="1" s="1"/>
  <c r="Q173" i="1"/>
  <c r="R173" i="1" s="1"/>
  <c r="Q1159" i="1"/>
  <c r="R1159" i="1" s="1"/>
  <c r="Q3690" i="1"/>
  <c r="R3690" i="1" s="1"/>
  <c r="Q3248" i="1"/>
  <c r="R3248" i="1" s="1"/>
  <c r="Q2582" i="1"/>
  <c r="R2582" i="1" s="1"/>
  <c r="Q1723" i="1"/>
  <c r="R1723" i="1" s="1"/>
  <c r="Q447" i="1"/>
  <c r="R447" i="1" s="1"/>
  <c r="Q5121" i="1"/>
  <c r="R5121" i="1" s="1"/>
  <c r="Q5000" i="1"/>
  <c r="R5000" i="1" s="1"/>
  <c r="Q5047" i="1"/>
  <c r="R5047" i="1" s="1"/>
  <c r="Q4956" i="1"/>
  <c r="R4956" i="1" s="1"/>
  <c r="Q4685" i="1"/>
  <c r="R4685" i="1" s="1"/>
  <c r="Q4516" i="1"/>
  <c r="R4516" i="1" s="1"/>
  <c r="Q4061" i="1"/>
  <c r="R4061" i="1" s="1"/>
  <c r="Q3856" i="1"/>
  <c r="R3856" i="1" s="1"/>
  <c r="Q3032" i="1"/>
  <c r="R3032" i="1" s="1"/>
  <c r="Q2706" i="1"/>
  <c r="R2706" i="1" s="1"/>
  <c r="Q2665" i="1"/>
  <c r="R2665" i="1" s="1"/>
  <c r="Q320" i="1"/>
  <c r="R320" i="1" s="1"/>
  <c r="Q2849" i="1"/>
  <c r="R2849" i="1" s="1"/>
  <c r="Q2812" i="1"/>
  <c r="R2812" i="1" s="1"/>
  <c r="Q2700" i="1"/>
  <c r="R2700" i="1" s="1"/>
  <c r="Q2260" i="1"/>
  <c r="R2260" i="1" s="1"/>
  <c r="Q1187" i="1"/>
  <c r="R1187" i="1" s="1"/>
  <c r="Q5010" i="1"/>
  <c r="R5010" i="1" s="1"/>
  <c r="Q4872" i="1"/>
  <c r="R4872" i="1" s="1"/>
  <c r="Q4603" i="1"/>
  <c r="R4603" i="1" s="1"/>
  <c r="Q2992" i="1"/>
  <c r="R2992" i="1" s="1"/>
  <c r="Q2690" i="1"/>
  <c r="R2690" i="1" s="1"/>
  <c r="Q1761" i="1"/>
  <c r="R1761" i="1" s="1"/>
  <c r="Q5042" i="1"/>
  <c r="R5042" i="1" s="1"/>
  <c r="Q4944" i="1"/>
  <c r="R4944" i="1" s="1"/>
  <c r="Q4860" i="1"/>
  <c r="R4860" i="1" s="1"/>
  <c r="Q4598" i="1"/>
  <c r="R4598" i="1" s="1"/>
  <c r="Q4271" i="1"/>
  <c r="R4271" i="1" s="1"/>
  <c r="Q4006" i="1"/>
  <c r="R4006" i="1" s="1"/>
  <c r="Q3727" i="1"/>
  <c r="R3727" i="1" s="1"/>
  <c r="Q3488" i="1"/>
  <c r="R3488" i="1" s="1"/>
  <c r="Q2868" i="1"/>
  <c r="R2868" i="1" s="1"/>
  <c r="Q2843" i="1"/>
  <c r="R2843" i="1" s="1"/>
  <c r="Q2819" i="1"/>
  <c r="R2819" i="1" s="1"/>
  <c r="Q2764" i="1"/>
  <c r="R2764" i="1" s="1"/>
  <c r="Q2723" i="1"/>
  <c r="R2723" i="1" s="1"/>
  <c r="Q2614" i="1"/>
  <c r="R2614" i="1" s="1"/>
  <c r="Q2305" i="1"/>
  <c r="R2305" i="1" s="1"/>
  <c r="Q2273" i="1"/>
  <c r="R2273" i="1" s="1"/>
  <c r="Q2175" i="1"/>
  <c r="R2175" i="1" s="1"/>
  <c r="Q2093" i="1"/>
  <c r="R2093" i="1" s="1"/>
  <c r="Q2051" i="1"/>
  <c r="R2051" i="1" s="1"/>
  <c r="Q1212" i="1"/>
  <c r="R1212" i="1" s="1"/>
  <c r="Q875" i="1"/>
  <c r="R875" i="1" s="1"/>
  <c r="Q521" i="1"/>
  <c r="R521" i="1" s="1"/>
  <c r="Q325" i="1"/>
  <c r="R325" i="1" s="1"/>
  <c r="Q178" i="1"/>
  <c r="R178" i="1" s="1"/>
  <c r="Q3810" i="1"/>
  <c r="R3810" i="1" s="1"/>
  <c r="Q423" i="1"/>
  <c r="R423" i="1" s="1"/>
  <c r="Q4677" i="1"/>
  <c r="R4677" i="1" s="1"/>
  <c r="Q2759" i="1"/>
  <c r="R2759" i="1" s="1"/>
  <c r="Q1403" i="1"/>
  <c r="R1403" i="1" s="1"/>
  <c r="Q968" i="1"/>
  <c r="R968" i="1" s="1"/>
  <c r="Q170" i="1"/>
  <c r="R170" i="1" s="1"/>
  <c r="Q1008" i="1"/>
  <c r="R1008" i="1" s="1"/>
  <c r="Q738" i="1"/>
  <c r="R738" i="1" s="1"/>
  <c r="Q730" i="1"/>
  <c r="R730" i="1" s="1"/>
  <c r="Q712" i="1"/>
  <c r="R712" i="1" s="1"/>
  <c r="Q686" i="1"/>
  <c r="R686" i="1" s="1"/>
  <c r="Q639" i="1"/>
  <c r="R639" i="1" s="1"/>
  <c r="Q540" i="1"/>
  <c r="R540" i="1" s="1"/>
  <c r="Q484" i="1"/>
  <c r="R484" i="1" s="1"/>
  <c r="Q473" i="1"/>
  <c r="R473" i="1" s="1"/>
  <c r="Q436" i="1"/>
  <c r="R436" i="1" s="1"/>
  <c r="Q400" i="1"/>
  <c r="R400" i="1" s="1"/>
  <c r="Q3303" i="1"/>
  <c r="R3303" i="1" s="1"/>
  <c r="Q312" i="1"/>
  <c r="R312" i="1" s="1"/>
  <c r="Q304" i="1"/>
  <c r="R304" i="1" s="1"/>
  <c r="Q254" i="1"/>
  <c r="R254" i="1" s="1"/>
  <c r="Q4464" i="1"/>
  <c r="R4464" i="1" s="1"/>
  <c r="Q528" i="1"/>
  <c r="R528" i="1" s="1"/>
  <c r="Q409" i="1"/>
  <c r="R409" i="1" s="1"/>
  <c r="Q392" i="1"/>
  <c r="R392" i="1" s="1"/>
  <c r="Q260" i="1"/>
  <c r="R260" i="1" s="1"/>
  <c r="Q118" i="1"/>
  <c r="R118" i="1" s="1"/>
  <c r="Q2845" i="1"/>
  <c r="R2845" i="1" s="1"/>
  <c r="Q2762" i="1"/>
  <c r="R2762" i="1" s="1"/>
  <c r="Q2648" i="1"/>
  <c r="R2648" i="1" s="1"/>
  <c r="Q2574" i="1"/>
  <c r="R2574" i="1" s="1"/>
  <c r="Q2562" i="1"/>
  <c r="R2562" i="1" s="1"/>
  <c r="Q2554" i="1"/>
  <c r="R2554" i="1" s="1"/>
  <c r="Q2545" i="1"/>
  <c r="R2545" i="1" s="1"/>
  <c r="Q2535" i="1"/>
  <c r="R2535" i="1" s="1"/>
  <c r="Q2524" i="1"/>
  <c r="R2524" i="1" s="1"/>
  <c r="Q2516" i="1"/>
  <c r="R2516" i="1" s="1"/>
  <c r="Q2507" i="1"/>
  <c r="R2507" i="1" s="1"/>
  <c r="Q2499" i="1"/>
  <c r="R2499" i="1" s="1"/>
  <c r="Q2488" i="1"/>
  <c r="R2488" i="1" s="1"/>
  <c r="Q2472" i="1"/>
  <c r="R2472" i="1" s="1"/>
  <c r="Q2463" i="1"/>
  <c r="R2463" i="1" s="1"/>
  <c r="Q2454" i="1"/>
  <c r="R2454" i="1" s="1"/>
  <c r="Q2446" i="1"/>
  <c r="R2446" i="1" s="1"/>
  <c r="Q2432" i="1"/>
  <c r="R2432" i="1" s="1"/>
  <c r="Q2424" i="1"/>
  <c r="R2424" i="1" s="1"/>
  <c r="Q2411" i="1"/>
  <c r="R2411" i="1" s="1"/>
  <c r="Q2397" i="1"/>
  <c r="R2397" i="1" s="1"/>
  <c r="Q2388" i="1"/>
  <c r="R2388" i="1" s="1"/>
  <c r="Q2374" i="1"/>
  <c r="R2374" i="1" s="1"/>
  <c r="Q2365" i="1"/>
  <c r="R2365" i="1" s="1"/>
  <c r="Q2357" i="1"/>
  <c r="R2357" i="1" s="1"/>
  <c r="Q2339" i="1"/>
  <c r="R2339" i="1" s="1"/>
  <c r="Q2331" i="1"/>
  <c r="R2331" i="1" s="1"/>
  <c r="Q2323" i="1"/>
  <c r="R2323" i="1" s="1"/>
  <c r="Q2271" i="1"/>
  <c r="R2271" i="1" s="1"/>
  <c r="Q2237" i="1"/>
  <c r="R2237" i="1" s="1"/>
  <c r="Q1183" i="1"/>
  <c r="R1183" i="1" s="1"/>
  <c r="Q5080" i="1"/>
  <c r="R5080" i="1" s="1"/>
  <c r="Q3073" i="1"/>
  <c r="R3073" i="1" s="1"/>
  <c r="Q2245" i="1"/>
  <c r="R2245" i="1" s="1"/>
  <c r="Q1409" i="1"/>
  <c r="R1409" i="1" s="1"/>
  <c r="Q591" i="1"/>
  <c r="R591" i="1" s="1"/>
  <c r="Q5084" i="1"/>
  <c r="R5084" i="1" s="1"/>
  <c r="Q4433" i="1"/>
  <c r="R4433" i="1" s="1"/>
  <c r="Q4279" i="1"/>
  <c r="R4279" i="1" s="1"/>
  <c r="Q4074" i="1"/>
  <c r="R4074" i="1" s="1"/>
  <c r="Q3927" i="1"/>
  <c r="R3927" i="1" s="1"/>
  <c r="Q3621" i="1"/>
  <c r="R3621" i="1" s="1"/>
  <c r="Q3198" i="1"/>
  <c r="R3198" i="1" s="1"/>
  <c r="Q3054" i="1"/>
  <c r="R3054" i="1" s="1"/>
  <c r="Q3010" i="1"/>
  <c r="R3010" i="1" s="1"/>
  <c r="Q2889" i="1"/>
  <c r="R2889" i="1" s="1"/>
  <c r="Q2800" i="1"/>
  <c r="R2800" i="1" s="1"/>
  <c r="Q2615" i="1"/>
  <c r="R2615" i="1" s="1"/>
  <c r="Q2594" i="1"/>
  <c r="R2594" i="1" s="1"/>
  <c r="Q2352" i="1"/>
  <c r="R2352" i="1" s="1"/>
  <c r="Q2304" i="1"/>
  <c r="R2304" i="1" s="1"/>
  <c r="Q2254" i="1"/>
  <c r="R2254" i="1" s="1"/>
  <c r="Q1879" i="1"/>
  <c r="R1879" i="1" s="1"/>
  <c r="Q542" i="1"/>
  <c r="R542" i="1" s="1"/>
  <c r="Q488" i="1"/>
  <c r="R488" i="1" s="1"/>
  <c r="Q347" i="1"/>
  <c r="R347" i="1" s="1"/>
  <c r="Q292" i="1"/>
  <c r="R292" i="1" s="1"/>
  <c r="Q4738" i="1"/>
  <c r="R4738" i="1" s="1"/>
  <c r="Q2171" i="1"/>
  <c r="R2171" i="1" s="1"/>
  <c r="Q1357" i="1"/>
  <c r="R1357" i="1" s="1"/>
  <c r="Q930" i="1"/>
  <c r="R930" i="1" s="1"/>
  <c r="Q323" i="1"/>
  <c r="R323" i="1" s="1"/>
  <c r="Q4925" i="1"/>
  <c r="R4925" i="1" s="1"/>
  <c r="Q4785" i="1"/>
  <c r="R4785" i="1" s="1"/>
  <c r="Q2105" i="1"/>
  <c r="R2105" i="1" s="1"/>
  <c r="Q1269" i="1"/>
  <c r="R1269" i="1" s="1"/>
  <c r="Q1236" i="1"/>
  <c r="R1236" i="1" s="1"/>
  <c r="Q1028" i="1"/>
  <c r="R1028" i="1" s="1"/>
  <c r="Q972" i="1"/>
  <c r="R972" i="1" s="1"/>
  <c r="Q962" i="1"/>
  <c r="R962" i="1" s="1"/>
  <c r="Q911" i="1"/>
  <c r="R911" i="1" s="1"/>
  <c r="Q892" i="1"/>
  <c r="R892" i="1" s="1"/>
  <c r="Q866" i="1"/>
  <c r="R866" i="1" s="1"/>
  <c r="Q841" i="1"/>
  <c r="R841" i="1" s="1"/>
  <c r="Q357" i="1"/>
  <c r="R357" i="1" s="1"/>
  <c r="Q1033" i="1"/>
  <c r="R1033" i="1" s="1"/>
  <c r="Q4994" i="1"/>
  <c r="R4994" i="1" s="1"/>
  <c r="Q3969" i="1"/>
  <c r="R3969" i="1" s="1"/>
  <c r="Q366" i="1"/>
  <c r="R366" i="1" s="1"/>
  <c r="Q3904" i="1"/>
  <c r="R3904" i="1" s="1"/>
  <c r="Q3916" i="1"/>
  <c r="R3916" i="1" s="1"/>
  <c r="Q2464" i="1"/>
  <c r="R2464" i="1" s="1"/>
  <c r="Q496" i="1"/>
  <c r="R496" i="1" s="1"/>
  <c r="Q555" i="1"/>
  <c r="R555" i="1" s="1"/>
  <c r="Q3542" i="1"/>
  <c r="R3542" i="1" s="1"/>
  <c r="Q3157" i="1"/>
  <c r="R3157" i="1" s="1"/>
  <c r="Q1782" i="1"/>
  <c r="R1782" i="1" s="1"/>
  <c r="Q697" i="1"/>
  <c r="R697" i="1" s="1"/>
  <c r="Q576" i="1"/>
  <c r="R576" i="1" s="1"/>
  <c r="Q284" i="1"/>
  <c r="R284" i="1" s="1"/>
  <c r="Q4079" i="1"/>
  <c r="R4079" i="1" s="1"/>
  <c r="Q2660" i="1"/>
  <c r="R2660" i="1" s="1"/>
  <c r="Q294" i="1"/>
  <c r="R294" i="1" s="1"/>
  <c r="Q2732" i="1"/>
  <c r="R2732" i="1" s="1"/>
  <c r="Q2407" i="1"/>
  <c r="R2407" i="1" s="1"/>
  <c r="Q3347" i="1"/>
  <c r="R3347" i="1" s="1"/>
  <c r="Q4076" i="1"/>
  <c r="R4076" i="1" s="1"/>
  <c r="Q2791" i="1"/>
  <c r="R2791" i="1" s="1"/>
  <c r="Q1424" i="1"/>
  <c r="R1424" i="1" s="1"/>
  <c r="Q333" i="1"/>
  <c r="R333" i="1" s="1"/>
  <c r="Q330" i="1"/>
  <c r="R330" i="1" s="1"/>
  <c r="Q5191" i="1"/>
  <c r="R5191" i="1" s="1"/>
  <c r="Q5112" i="1"/>
  <c r="R5112" i="1" s="1"/>
  <c r="Q4611" i="1"/>
  <c r="R4611" i="1" s="1"/>
  <c r="Q3659" i="1"/>
  <c r="R3659" i="1" s="1"/>
  <c r="Q3041" i="1"/>
  <c r="R3041" i="1" s="1"/>
  <c r="Q2532" i="1"/>
  <c r="R2532" i="1" s="1"/>
  <c r="Q2481" i="1"/>
  <c r="R2481" i="1" s="1"/>
  <c r="Q2319" i="1"/>
  <c r="R2319" i="1" s="1"/>
  <c r="Q1882" i="1"/>
  <c r="R1882" i="1" s="1"/>
  <c r="Q1410" i="1"/>
  <c r="R1410" i="1" s="1"/>
  <c r="Q1091" i="1"/>
  <c r="R1091" i="1" s="1"/>
  <c r="Q4827" i="1"/>
  <c r="R4827" i="1" s="1"/>
  <c r="Q842" i="1"/>
  <c r="R842" i="1" s="1"/>
  <c r="Q737" i="1"/>
  <c r="R737" i="1" s="1"/>
  <c r="Q729" i="1"/>
  <c r="R729" i="1" s="1"/>
  <c r="Q723" i="1"/>
  <c r="R723" i="1" s="1"/>
  <c r="Q692" i="1"/>
  <c r="R692" i="1" s="1"/>
  <c r="Q680" i="1"/>
  <c r="R680" i="1" s="1"/>
  <c r="Q635" i="1"/>
  <c r="R635" i="1" s="1"/>
  <c r="Q581" i="1"/>
  <c r="R581" i="1" s="1"/>
  <c r="Q478" i="1"/>
  <c r="R478" i="1" s="1"/>
  <c r="Q453" i="1"/>
  <c r="R453" i="1" s="1"/>
  <c r="Q356" i="1"/>
  <c r="R356" i="1" s="1"/>
  <c r="Q319" i="1"/>
  <c r="R319" i="1" s="1"/>
  <c r="Q311" i="1"/>
  <c r="R311" i="1" s="1"/>
  <c r="Q4669" i="1"/>
  <c r="R4669" i="1" s="1"/>
  <c r="Q3669" i="1"/>
  <c r="R3669" i="1" s="1"/>
  <c r="Q512" i="1"/>
  <c r="R512" i="1" s="1"/>
  <c r="Q1406" i="1"/>
  <c r="R1406" i="1" s="1"/>
  <c r="Q4975" i="1"/>
  <c r="R4975" i="1" s="1"/>
  <c r="Q4538" i="1"/>
  <c r="R4538" i="1" s="1"/>
  <c r="Q4324" i="1"/>
  <c r="R4324" i="1" s="1"/>
  <c r="Q4089" i="1"/>
  <c r="R4089" i="1" s="1"/>
  <c r="Q3642" i="1"/>
  <c r="R3642" i="1" s="1"/>
  <c r="Q3387" i="1"/>
  <c r="R3387" i="1" s="1"/>
  <c r="Q3224" i="1"/>
  <c r="R3224" i="1" s="1"/>
  <c r="Q3132" i="1"/>
  <c r="R3132" i="1" s="1"/>
  <c r="Q3020" i="1"/>
  <c r="R3020" i="1" s="1"/>
  <c r="Q2663" i="1"/>
  <c r="R2663" i="1" s="1"/>
  <c r="Q2073" i="1"/>
  <c r="R2073" i="1" s="1"/>
  <c r="Q1154" i="1"/>
  <c r="R1154" i="1" s="1"/>
  <c r="Q821" i="1"/>
  <c r="R821" i="1" s="1"/>
  <c r="Q395" i="1"/>
  <c r="R395" i="1" s="1"/>
  <c r="Q5082" i="1"/>
  <c r="R5082" i="1" s="1"/>
  <c r="Q4591" i="1"/>
  <c r="R4591" i="1" s="1"/>
  <c r="Q4466" i="1"/>
  <c r="R4466" i="1" s="1"/>
  <c r="Q4124" i="1"/>
  <c r="R4124" i="1" s="1"/>
  <c r="Q3775" i="1"/>
  <c r="R3775" i="1" s="1"/>
  <c r="Q3620" i="1"/>
  <c r="R3620" i="1" s="1"/>
  <c r="Q3390" i="1"/>
  <c r="R3390" i="1" s="1"/>
  <c r="Q3197" i="1"/>
  <c r="R3197" i="1" s="1"/>
  <c r="Q3116" i="1"/>
  <c r="R3116" i="1" s="1"/>
  <c r="Q3052" i="1"/>
  <c r="R3052" i="1" s="1"/>
  <c r="Q3008" i="1"/>
  <c r="R3008" i="1" s="1"/>
  <c r="Q2903" i="1"/>
  <c r="R2903" i="1" s="1"/>
  <c r="Q2832" i="1"/>
  <c r="R2832" i="1" s="1"/>
  <c r="Q2618" i="1"/>
  <c r="R2618" i="1" s="1"/>
  <c r="Q2608" i="1"/>
  <c r="R2608" i="1" s="1"/>
  <c r="Q2436" i="1"/>
  <c r="R2436" i="1" s="1"/>
  <c r="Q2313" i="1"/>
  <c r="R2313" i="1" s="1"/>
  <c r="Q2267" i="1"/>
  <c r="R2267" i="1" s="1"/>
  <c r="Q2226" i="1"/>
  <c r="R2226" i="1" s="1"/>
  <c r="Q1785" i="1"/>
  <c r="R1785" i="1" s="1"/>
  <c r="Q4795" i="1"/>
  <c r="R4795" i="1" s="1"/>
  <c r="Q2049" i="1"/>
  <c r="R2049" i="1" s="1"/>
  <c r="Q1059" i="1"/>
  <c r="R1059" i="1" s="1"/>
  <c r="Q978" i="1"/>
  <c r="R978" i="1" s="1"/>
  <c r="Q862" i="1"/>
  <c r="R862" i="1" s="1"/>
  <c r="Q364" i="1"/>
  <c r="R364" i="1" s="1"/>
  <c r="Q5125" i="1"/>
  <c r="R5125" i="1" s="1"/>
  <c r="Q4784" i="1"/>
  <c r="R4784" i="1" s="1"/>
  <c r="Q2595" i="1"/>
  <c r="R2595" i="1" s="1"/>
  <c r="Q2102" i="1"/>
  <c r="R2102" i="1" s="1"/>
  <c r="Q2071" i="1"/>
  <c r="R2071" i="1" s="1"/>
  <c r="Q1956" i="1"/>
  <c r="R1956" i="1" s="1"/>
  <c r="Q1266" i="1"/>
  <c r="R1266" i="1" s="1"/>
  <c r="Q1057" i="1"/>
  <c r="R1057" i="1" s="1"/>
  <c r="Q1027" i="1"/>
  <c r="R1027" i="1" s="1"/>
  <c r="Q979" i="1"/>
  <c r="R979" i="1" s="1"/>
  <c r="Q965" i="1"/>
  <c r="R965" i="1" s="1"/>
  <c r="Q916" i="1"/>
  <c r="R916" i="1" s="1"/>
  <c r="Q899" i="1"/>
  <c r="R899" i="1" s="1"/>
  <c r="Q865" i="1"/>
  <c r="R865" i="1" s="1"/>
  <c r="Q833" i="1"/>
  <c r="R833" i="1" s="1"/>
  <c r="Q671" i="1"/>
  <c r="R671" i="1" s="1"/>
  <c r="Q461" i="1"/>
  <c r="R461" i="1" s="1"/>
  <c r="Q429" i="1"/>
  <c r="R429" i="1" s="1"/>
  <c r="Q353" i="1"/>
  <c r="R353" i="1" s="1"/>
  <c r="Q4158" i="1"/>
  <c r="R4158" i="1" s="1"/>
  <c r="Q3553" i="1"/>
  <c r="R3553" i="1" s="1"/>
  <c r="Q926" i="1"/>
  <c r="R926" i="1" s="1"/>
  <c r="Q150" i="1"/>
  <c r="R150" i="1" s="1"/>
  <c r="Q5068" i="1"/>
  <c r="R5068" i="1" s="1"/>
  <c r="Q3744" i="1"/>
  <c r="R3744" i="1" s="1"/>
  <c r="Q3108" i="1"/>
  <c r="R3108" i="1" s="1"/>
  <c r="Q2796" i="1"/>
  <c r="R2796" i="1" s="1"/>
  <c r="Q2484" i="1"/>
  <c r="R2484" i="1" s="1"/>
  <c r="Q2349" i="1"/>
  <c r="R2349" i="1" s="1"/>
  <c r="Q1297" i="1"/>
  <c r="R1297" i="1" s="1"/>
  <c r="Q1090" i="1"/>
  <c r="R1090" i="1" s="1"/>
  <c r="Q924" i="1"/>
  <c r="R924" i="1" s="1"/>
  <c r="Q838" i="1"/>
  <c r="R838" i="1" s="1"/>
  <c r="Q141" i="1"/>
  <c r="R141" i="1" s="1"/>
  <c r="Q4546" i="1"/>
  <c r="R4546" i="1" s="1"/>
  <c r="Q920" i="1"/>
  <c r="R920" i="1" s="1"/>
  <c r="Q197" i="1"/>
  <c r="R197" i="1" s="1"/>
  <c r="Q2841" i="1"/>
  <c r="R2841" i="1" s="1"/>
  <c r="Q2777" i="1"/>
  <c r="R2777" i="1" s="1"/>
  <c r="Q2731" i="1"/>
  <c r="R2731" i="1" s="1"/>
  <c r="Q2578" i="1"/>
  <c r="R2578" i="1" s="1"/>
  <c r="Q2564" i="1"/>
  <c r="R2564" i="1" s="1"/>
  <c r="Q2556" i="1"/>
  <c r="R2556" i="1" s="1"/>
  <c r="Q2548" i="1"/>
  <c r="R2548" i="1" s="1"/>
  <c r="Q2539" i="1"/>
  <c r="R2539" i="1" s="1"/>
  <c r="Q2526" i="1"/>
  <c r="R2526" i="1" s="1"/>
  <c r="Q2518" i="1"/>
  <c r="R2518" i="1" s="1"/>
  <c r="Q2509" i="1"/>
  <c r="R2509" i="1" s="1"/>
  <c r="Q2501" i="1"/>
  <c r="R2501" i="1" s="1"/>
  <c r="Q2492" i="1"/>
  <c r="R2492" i="1" s="1"/>
  <c r="Q2474" i="1"/>
  <c r="R2474" i="1" s="1"/>
  <c r="Q2466" i="1"/>
  <c r="R2466" i="1" s="1"/>
  <c r="Q2456" i="1"/>
  <c r="R2456" i="1" s="1"/>
  <c r="Q2448" i="1"/>
  <c r="R2448" i="1" s="1"/>
  <c r="Q2438" i="1"/>
  <c r="R2438" i="1" s="1"/>
  <c r="Q2430" i="1"/>
  <c r="R2430" i="1" s="1"/>
  <c r="Q2422" i="1"/>
  <c r="R2422" i="1" s="1"/>
  <c r="Q2408" i="1"/>
  <c r="R2408" i="1" s="1"/>
  <c r="Q2395" i="1"/>
  <c r="R2395" i="1" s="1"/>
  <c r="Q2385" i="1"/>
  <c r="R2385" i="1" s="1"/>
  <c r="Q2372" i="1"/>
  <c r="R2372" i="1" s="1"/>
  <c r="Q2363" i="1"/>
  <c r="R2363" i="1" s="1"/>
  <c r="Q2341" i="1"/>
  <c r="R2341" i="1" s="1"/>
  <c r="Q2333" i="1"/>
  <c r="R2333" i="1" s="1"/>
  <c r="Q2325" i="1"/>
  <c r="R2325" i="1" s="1"/>
  <c r="Q2219" i="1"/>
  <c r="R2219" i="1" s="1"/>
  <c r="Q1214" i="1"/>
  <c r="R1214" i="1" s="1"/>
  <c r="Q116" i="1"/>
  <c r="R116" i="1" s="1"/>
  <c r="Q5086" i="1"/>
  <c r="R5086" i="1" s="1"/>
  <c r="Q3703" i="1"/>
  <c r="R3703" i="1" s="1"/>
  <c r="Q3083" i="1"/>
  <c r="R3083" i="1" s="1"/>
  <c r="Q1243" i="1"/>
  <c r="R1243" i="1" s="1"/>
  <c r="Q559" i="1"/>
  <c r="R559" i="1" s="1"/>
  <c r="Q5113" i="1"/>
  <c r="R5113" i="1" s="1"/>
  <c r="Q4971" i="1"/>
  <c r="R4971" i="1" s="1"/>
  <c r="Q4493" i="1"/>
  <c r="R4493" i="1" s="1"/>
  <c r="Q4357" i="1"/>
  <c r="R4357" i="1" s="1"/>
  <c r="Q3981" i="1"/>
  <c r="R3981" i="1" s="1"/>
  <c r="Q3526" i="1"/>
  <c r="R3526" i="1" s="1"/>
  <c r="Q3203" i="1"/>
  <c r="R3203" i="1" s="1"/>
  <c r="Q3146" i="1"/>
  <c r="R3146" i="1" s="1"/>
  <c r="Q3007" i="1"/>
  <c r="R3007" i="1" s="1"/>
  <c r="Q2870" i="1"/>
  <c r="R2870" i="1" s="1"/>
  <c r="Q2635" i="1"/>
  <c r="R2635" i="1" s="1"/>
  <c r="Q2611" i="1"/>
  <c r="R2611" i="1" s="1"/>
  <c r="Q2591" i="1"/>
  <c r="R2591" i="1" s="1"/>
  <c r="Q2348" i="1"/>
  <c r="R2348" i="1" s="1"/>
  <c r="Q2295" i="1"/>
  <c r="R2295" i="1" s="1"/>
  <c r="Q2236" i="1"/>
  <c r="R2236" i="1" s="1"/>
  <c r="Q1963" i="1"/>
  <c r="R1963" i="1" s="1"/>
  <c r="Q1198" i="1"/>
  <c r="R1198" i="1" s="1"/>
  <c r="Q959" i="1"/>
  <c r="R959" i="1" s="1"/>
  <c r="Q127" i="1"/>
  <c r="R127" i="1" s="1"/>
  <c r="Q4806" i="1"/>
  <c r="R4806" i="1" s="1"/>
  <c r="Q1974" i="1"/>
  <c r="R1974" i="1" s="1"/>
  <c r="Q2058" i="1"/>
  <c r="R2058" i="1" s="1"/>
  <c r="Q1996" i="1"/>
  <c r="R1996" i="1" s="1"/>
  <c r="Q1771" i="1"/>
  <c r="R1771" i="1" s="1"/>
  <c r="Q1477" i="1"/>
  <c r="R1477" i="1" s="1"/>
  <c r="Q1092" i="1"/>
  <c r="R1092" i="1" s="1"/>
  <c r="Q947" i="1"/>
  <c r="R947" i="1" s="1"/>
  <c r="Q886" i="1"/>
  <c r="R886" i="1" s="1"/>
  <c r="Q4191" i="1"/>
  <c r="R4191" i="1" s="1"/>
  <c r="Q2811" i="1"/>
  <c r="R2811" i="1" s="1"/>
  <c r="Q2691" i="1"/>
  <c r="R2691" i="1" s="1"/>
  <c r="Q1980" i="1"/>
  <c r="R1980" i="1" s="1"/>
  <c r="Q179" i="1"/>
  <c r="R179" i="1" s="1"/>
  <c r="Q2064" i="1"/>
  <c r="R2064" i="1" s="1"/>
  <c r="Q4720" i="1"/>
  <c r="R4720" i="1" s="1"/>
  <c r="Q2135" i="1"/>
  <c r="R2135" i="1" s="1"/>
  <c r="Q802" i="1"/>
  <c r="R802" i="1" s="1"/>
  <c r="Q232" i="1"/>
  <c r="R232" i="1" s="1"/>
  <c r="Q68" i="1"/>
  <c r="R68" i="1" s="1"/>
  <c r="Q56" i="1"/>
  <c r="R56" i="1" s="1"/>
  <c r="Q39" i="1"/>
  <c r="R39" i="1" s="1"/>
  <c r="Q67" i="1"/>
  <c r="R67" i="1" s="1"/>
  <c r="Q71" i="1"/>
  <c r="R71" i="1" s="1"/>
  <c r="R13" i="1"/>
  <c r="Q82" i="1"/>
  <c r="R82" i="1" s="1"/>
  <c r="Q62" i="1"/>
  <c r="R62" i="1" s="1"/>
  <c r="Q70" i="1"/>
  <c r="R70" i="1" s="1"/>
  <c r="Q61" i="1"/>
  <c r="R61" i="1" s="1"/>
  <c r="Q36" i="1"/>
  <c r="R36" i="1" s="1"/>
  <c r="Q43" i="1"/>
  <c r="R43" i="1" s="1"/>
  <c r="Q32" i="1"/>
  <c r="R32" i="1" s="1"/>
  <c r="Q33" i="1"/>
  <c r="R33" i="1" s="1"/>
  <c r="Q27" i="1"/>
  <c r="R27" i="1" s="1"/>
  <c r="Q14" i="1"/>
  <c r="R14" i="1" s="1"/>
  <c r="Q87" i="1"/>
  <c r="R87" i="1" s="1"/>
  <c r="Q658" i="1"/>
  <c r="R658" i="1" s="1"/>
  <c r="Q4820" i="1"/>
  <c r="R4820" i="1" s="1"/>
  <c r="Q3836" i="1"/>
  <c r="R3836" i="1" s="1"/>
  <c r="Q1216" i="1"/>
  <c r="R1216" i="1" s="1"/>
  <c r="Q598" i="1"/>
  <c r="R598" i="1" s="1"/>
  <c r="Q4473" i="1"/>
  <c r="R4473" i="1" s="1"/>
  <c r="Q396" i="1"/>
  <c r="R396" i="1" s="1"/>
  <c r="Q1448" i="1"/>
  <c r="R1448" i="1" s="1"/>
  <c r="Q1802" i="1"/>
  <c r="R1802" i="1" s="1"/>
  <c r="Q434" i="1"/>
  <c r="R434" i="1" s="1"/>
  <c r="Q518" i="1"/>
  <c r="R518" i="1" s="1"/>
  <c r="Q3200" i="1"/>
  <c r="R3200" i="1" s="1"/>
  <c r="Q4128" i="1"/>
  <c r="R4128" i="1" s="1"/>
  <c r="Q3858" i="1"/>
  <c r="R3858" i="1" s="1"/>
  <c r="Q3544" i="1"/>
  <c r="R3544" i="1" s="1"/>
  <c r="Q3494" i="1"/>
  <c r="R3494" i="1" s="1"/>
  <c r="Q1754" i="1"/>
  <c r="R1754" i="1" s="1"/>
  <c r="Q1298" i="1"/>
  <c r="R1298" i="1" s="1"/>
  <c r="Q715" i="1"/>
  <c r="R715" i="1" s="1"/>
  <c r="Q699" i="1"/>
  <c r="R699" i="1" s="1"/>
  <c r="Q602" i="1"/>
  <c r="R602" i="1" s="1"/>
  <c r="Q498" i="1"/>
  <c r="R498" i="1" s="1"/>
  <c r="Q1534" i="1"/>
  <c r="R1534" i="1" s="1"/>
  <c r="Q2445" i="1"/>
  <c r="R2445" i="1" s="1"/>
  <c r="Q1801" i="1"/>
  <c r="R1801" i="1" s="1"/>
  <c r="Q4463" i="1"/>
  <c r="R4463" i="1" s="1"/>
  <c r="Q1881" i="1"/>
  <c r="R1881" i="1" s="1"/>
  <c r="Q271" i="1"/>
  <c r="R271" i="1" s="1"/>
  <c r="Q4524" i="1"/>
  <c r="R4524" i="1" s="1"/>
  <c r="Q4292" i="1"/>
  <c r="R4292" i="1" s="1"/>
  <c r="Q4207" i="1"/>
  <c r="R4207" i="1" s="1"/>
  <c r="Q3706" i="1"/>
  <c r="R3706" i="1" s="1"/>
  <c r="Q3567" i="1"/>
  <c r="R3567" i="1" s="1"/>
  <c r="Q2918" i="1"/>
  <c r="R2918" i="1" s="1"/>
  <c r="Q2782" i="1"/>
  <c r="R2782" i="1" s="1"/>
  <c r="Q2750" i="1"/>
  <c r="R2750" i="1" s="1"/>
  <c r="Q2708" i="1"/>
  <c r="R2708" i="1" s="1"/>
  <c r="Q2646" i="1"/>
  <c r="R2646" i="1" s="1"/>
  <c r="Q2440" i="1"/>
  <c r="R2440" i="1" s="1"/>
  <c r="Q1289" i="1"/>
  <c r="R1289" i="1" s="1"/>
  <c r="Q1179" i="1"/>
  <c r="R1179" i="1" s="1"/>
  <c r="Q536" i="1"/>
  <c r="R536" i="1" s="1"/>
  <c r="Q413" i="1"/>
  <c r="R413" i="1" s="1"/>
  <c r="Q393" i="1"/>
  <c r="R393" i="1" s="1"/>
  <c r="Q2840" i="1"/>
  <c r="R2840" i="1" s="1"/>
  <c r="Q2612" i="1"/>
  <c r="R2612" i="1" s="1"/>
  <c r="Q2576" i="1"/>
  <c r="R2576" i="1" s="1"/>
  <c r="Q2563" i="1"/>
  <c r="R2563" i="1" s="1"/>
  <c r="Q2555" i="1"/>
  <c r="R2555" i="1" s="1"/>
  <c r="Q2546" i="1"/>
  <c r="R2546" i="1" s="1"/>
  <c r="Q2538" i="1"/>
  <c r="R2538" i="1" s="1"/>
  <c r="Q2525" i="1"/>
  <c r="R2525" i="1" s="1"/>
  <c r="Q2517" i="1"/>
  <c r="R2517" i="1" s="1"/>
  <c r="Q2508" i="1"/>
  <c r="R2508" i="1" s="1"/>
  <c r="Q2500" i="1"/>
  <c r="R2500" i="1" s="1"/>
  <c r="Q2490" i="1"/>
  <c r="R2490" i="1" s="1"/>
  <c r="Q2473" i="1"/>
  <c r="R2473" i="1" s="1"/>
  <c r="Q2465" i="1"/>
  <c r="R2465" i="1" s="1"/>
  <c r="Q2455" i="1"/>
  <c r="R2455" i="1" s="1"/>
  <c r="Q2447" i="1"/>
  <c r="R2447" i="1" s="1"/>
  <c r="Q2437" i="1"/>
  <c r="R2437" i="1" s="1"/>
  <c r="Q2429" i="1"/>
  <c r="R2429" i="1" s="1"/>
  <c r="Q2421" i="1"/>
  <c r="R2421" i="1" s="1"/>
  <c r="Q2406" i="1"/>
  <c r="R2406" i="1" s="1"/>
  <c r="Q2394" i="1"/>
  <c r="R2394" i="1" s="1"/>
  <c r="Q2383" i="1"/>
  <c r="R2383" i="1" s="1"/>
  <c r="Q2370" i="1"/>
  <c r="R2370" i="1" s="1"/>
  <c r="Q2362" i="1"/>
  <c r="R2362" i="1" s="1"/>
  <c r="Q2340" i="1"/>
  <c r="R2340" i="1" s="1"/>
  <c r="Q2332" i="1"/>
  <c r="R2332" i="1" s="1"/>
  <c r="Q2324" i="1"/>
  <c r="R2324" i="1" s="1"/>
  <c r="Q115" i="1"/>
  <c r="R115" i="1" s="1"/>
  <c r="Q3672" i="1"/>
  <c r="R3672" i="1" s="1"/>
  <c r="Q3141" i="1"/>
  <c r="R3141" i="1" s="1"/>
  <c r="Q3021" i="1"/>
  <c r="R3021" i="1" s="1"/>
  <c r="Q2225" i="1"/>
  <c r="R2225" i="1" s="1"/>
  <c r="Q627" i="1"/>
  <c r="R627" i="1" s="1"/>
  <c r="Q550" i="1"/>
  <c r="R550" i="1" s="1"/>
  <c r="Q493" i="1"/>
  <c r="R493" i="1" s="1"/>
  <c r="Q412" i="1"/>
  <c r="R412" i="1" s="1"/>
  <c r="Q363" i="1"/>
  <c r="R363" i="1" s="1"/>
  <c r="Q295" i="1"/>
  <c r="R295" i="1" s="1"/>
  <c r="Q100" i="1"/>
  <c r="R100" i="1" s="1"/>
  <c r="Q5165" i="1"/>
  <c r="R5165" i="1" s="1"/>
  <c r="Q2192" i="1"/>
  <c r="R2192" i="1" s="1"/>
  <c r="Q2606" i="1"/>
  <c r="R2606" i="1" s="1"/>
  <c r="Q2009" i="1"/>
  <c r="R2009" i="1" s="1"/>
  <c r="Q1827" i="1"/>
  <c r="R1827" i="1" s="1"/>
  <c r="Q1620" i="1"/>
  <c r="R1620" i="1" s="1"/>
  <c r="Q1368" i="1"/>
  <c r="R1368" i="1" s="1"/>
  <c r="Q1086" i="1"/>
  <c r="R1086" i="1" s="1"/>
  <c r="Q946" i="1"/>
  <c r="R946" i="1" s="1"/>
  <c r="Q900" i="1"/>
  <c r="R900" i="1" s="1"/>
  <c r="Q710" i="1"/>
  <c r="R710" i="1" s="1"/>
  <c r="Q501" i="1"/>
  <c r="R501" i="1" s="1"/>
  <c r="Q379" i="1"/>
  <c r="R379" i="1" s="1"/>
  <c r="Q497" i="1"/>
  <c r="R497" i="1" s="1"/>
  <c r="Q4415" i="1"/>
  <c r="R4415" i="1" s="1"/>
  <c r="Q3941" i="1"/>
  <c r="R3941" i="1" s="1"/>
  <c r="Q3812" i="1"/>
  <c r="R3812" i="1" s="1"/>
  <c r="Q3158" i="1"/>
  <c r="R3158" i="1" s="1"/>
  <c r="Q1804" i="1"/>
  <c r="R1804" i="1" s="1"/>
  <c r="Q717" i="1"/>
  <c r="R717" i="1" s="1"/>
  <c r="Q707" i="1"/>
  <c r="R707" i="1" s="1"/>
  <c r="Q424" i="1"/>
  <c r="R424" i="1" s="1"/>
  <c r="Q3749" i="1"/>
  <c r="R3749" i="1" s="1"/>
  <c r="Q2409" i="1"/>
  <c r="R2409" i="1" s="1"/>
  <c r="Q3561" i="1"/>
  <c r="R3561" i="1" s="1"/>
  <c r="Q3195" i="1"/>
  <c r="R3195" i="1" s="1"/>
  <c r="Q612" i="1"/>
  <c r="R612" i="1" s="1"/>
  <c r="Q467" i="1"/>
  <c r="R467" i="1" s="1"/>
  <c r="Q4593" i="1"/>
  <c r="R4593" i="1" s="1"/>
  <c r="Q3629" i="1"/>
  <c r="R3629" i="1" s="1"/>
  <c r="Q3012" i="1"/>
  <c r="R3012" i="1" s="1"/>
  <c r="Q2898" i="1"/>
  <c r="R2898" i="1" s="1"/>
  <c r="Q1822" i="1"/>
  <c r="R1822" i="1" s="1"/>
  <c r="Q922" i="1"/>
  <c r="R922" i="1" s="1"/>
  <c r="Q831" i="1"/>
  <c r="R831" i="1" s="1"/>
  <c r="Q3675" i="1"/>
  <c r="R3675" i="1" s="1"/>
  <c r="Q3070" i="1"/>
  <c r="R3070" i="1" s="1"/>
  <c r="Q1670" i="1"/>
  <c r="R1670" i="1" s="1"/>
  <c r="Q270" i="1"/>
  <c r="R270" i="1" s="1"/>
  <c r="Q4471" i="1"/>
  <c r="R4471" i="1" s="1"/>
  <c r="Q4095" i="1"/>
  <c r="R4095" i="1" s="1"/>
  <c r="Q3704" i="1"/>
  <c r="R3704" i="1" s="1"/>
  <c r="Q3626" i="1"/>
  <c r="R3626" i="1" s="1"/>
  <c r="Q3391" i="1"/>
  <c r="R3391" i="1" s="1"/>
  <c r="Q3103" i="1"/>
  <c r="R3103" i="1" s="1"/>
  <c r="Q3051" i="1"/>
  <c r="R3051" i="1" s="1"/>
  <c r="Q2980" i="1"/>
  <c r="R2980" i="1" s="1"/>
  <c r="Q2792" i="1"/>
  <c r="R2792" i="1" s="1"/>
  <c r="Q2745" i="1"/>
  <c r="R2745" i="1" s="1"/>
  <c r="Q2651" i="1"/>
  <c r="R2651" i="1" s="1"/>
  <c r="Q2107" i="1"/>
  <c r="R2107" i="1" s="1"/>
  <c r="Q1288" i="1"/>
  <c r="R1288" i="1" s="1"/>
  <c r="Q1240" i="1"/>
  <c r="R1240" i="1" s="1"/>
  <c r="Q1160" i="1"/>
  <c r="R1160" i="1" s="1"/>
  <c r="Q936" i="1"/>
  <c r="R936" i="1" s="1"/>
  <c r="Q514" i="1"/>
  <c r="R514" i="1" s="1"/>
  <c r="Q430" i="1"/>
  <c r="R430" i="1" s="1"/>
  <c r="Q151" i="1"/>
  <c r="R151" i="1" s="1"/>
  <c r="Q4767" i="1"/>
  <c r="R4767" i="1" s="1"/>
  <c r="Q4735" i="1"/>
  <c r="R4735" i="1" s="1"/>
  <c r="Q3519" i="1"/>
  <c r="R3519" i="1" s="1"/>
  <c r="Q1722" i="1"/>
  <c r="R1722" i="1" s="1"/>
  <c r="Q5120" i="1"/>
  <c r="R5120" i="1" s="1"/>
  <c r="Q4984" i="1"/>
  <c r="R4984" i="1" s="1"/>
  <c r="Q4688" i="1"/>
  <c r="R4688" i="1" s="1"/>
  <c r="Q4513" i="1"/>
  <c r="R4513" i="1" s="1"/>
  <c r="Q4059" i="1"/>
  <c r="R4059" i="1" s="1"/>
  <c r="Q3854" i="1"/>
  <c r="R3854" i="1" s="1"/>
  <c r="Q3394" i="1"/>
  <c r="R3394" i="1" s="1"/>
  <c r="Q3005" i="1"/>
  <c r="R3005" i="1" s="1"/>
  <c r="Q2705" i="1"/>
  <c r="R2705" i="1" s="1"/>
  <c r="Q2652" i="1"/>
  <c r="R2652" i="1" s="1"/>
  <c r="Q2039" i="1"/>
  <c r="R2039" i="1" s="1"/>
  <c r="Q2008" i="1"/>
  <c r="R2008" i="1" s="1"/>
  <c r="Q1826" i="1"/>
  <c r="R1826" i="1" s="1"/>
  <c r="Q1515" i="1"/>
  <c r="R1515" i="1" s="1"/>
  <c r="Q1360" i="1"/>
  <c r="R1360" i="1" s="1"/>
  <c r="Q954" i="1"/>
  <c r="R954" i="1" s="1"/>
  <c r="Q208" i="1"/>
  <c r="R208" i="1" s="1"/>
  <c r="Q5011" i="1"/>
  <c r="R5011" i="1" s="1"/>
  <c r="Q2847" i="1"/>
  <c r="R2847" i="1" s="1"/>
  <c r="Q2704" i="1"/>
  <c r="R2704" i="1" s="1"/>
  <c r="Q2657" i="1"/>
  <c r="R2657" i="1" s="1"/>
  <c r="Q1194" i="1"/>
  <c r="R1194" i="1" s="1"/>
  <c r="Q102" i="1"/>
  <c r="R102" i="1" s="1"/>
  <c r="Q4966" i="1"/>
  <c r="R4966" i="1" s="1"/>
  <c r="Q3624" i="1"/>
  <c r="R3624" i="1" s="1"/>
  <c r="Q1957" i="1"/>
  <c r="R1957" i="1" s="1"/>
  <c r="Q881" i="1"/>
  <c r="R881" i="1" s="1"/>
  <c r="Q5163" i="1"/>
  <c r="R5163" i="1" s="1"/>
  <c r="Q5055" i="1"/>
  <c r="R5055" i="1" s="1"/>
  <c r="Q5002" i="1"/>
  <c r="R5002" i="1" s="1"/>
  <c r="Q4902" i="1"/>
  <c r="R4902" i="1" s="1"/>
  <c r="Q4770" i="1"/>
  <c r="R4770" i="1" s="1"/>
  <c r="Q4713" i="1"/>
  <c r="R4713" i="1" s="1"/>
  <c r="Q4597" i="1"/>
  <c r="R4597" i="1" s="1"/>
  <c r="Q4063" i="1"/>
  <c r="R4063" i="1" s="1"/>
  <c r="Q3894" i="1"/>
  <c r="R3894" i="1" s="1"/>
  <c r="Q3726" i="1"/>
  <c r="R3726" i="1" s="1"/>
  <c r="Q3487" i="1"/>
  <c r="R3487" i="1" s="1"/>
  <c r="Q3302" i="1"/>
  <c r="R3302" i="1" s="1"/>
  <c r="Q2979" i="1"/>
  <c r="R2979" i="1" s="1"/>
  <c r="Q2867" i="1"/>
  <c r="R2867" i="1" s="1"/>
  <c r="Q2842" i="1"/>
  <c r="R2842" i="1" s="1"/>
  <c r="Q2814" i="1"/>
  <c r="R2814" i="1" s="1"/>
  <c r="Q2763" i="1"/>
  <c r="R2763" i="1" s="1"/>
  <c r="Q2716" i="1"/>
  <c r="R2716" i="1" s="1"/>
  <c r="Q2632" i="1"/>
  <c r="R2632" i="1" s="1"/>
  <c r="Q2547" i="1"/>
  <c r="R2547" i="1" s="1"/>
  <c r="Q2296" i="1"/>
  <c r="R2296" i="1" s="1"/>
  <c r="Q2208" i="1"/>
  <c r="R2208" i="1" s="1"/>
  <c r="Q2086" i="1"/>
  <c r="R2086" i="1" s="1"/>
  <c r="Q1800" i="1"/>
  <c r="R1800" i="1" s="1"/>
  <c r="Q1461" i="1"/>
  <c r="R1461" i="1" s="1"/>
  <c r="Q1129" i="1"/>
  <c r="R1129" i="1" s="1"/>
  <c r="Q1049" i="1"/>
  <c r="R1049" i="1" s="1"/>
  <c r="Q1010" i="1"/>
  <c r="R1010" i="1" s="1"/>
  <c r="Q941" i="1"/>
  <c r="R941" i="1" s="1"/>
  <c r="Q906" i="1"/>
  <c r="R906" i="1" s="1"/>
  <c r="Q679" i="1"/>
  <c r="R679" i="1" s="1"/>
  <c r="Q377" i="1"/>
  <c r="R377" i="1" s="1"/>
  <c r="Q199" i="1"/>
  <c r="R199" i="1" s="1"/>
  <c r="Q120" i="1"/>
  <c r="R120" i="1" s="1"/>
  <c r="Q3554" i="1"/>
  <c r="R3554" i="1" s="1"/>
  <c r="Q4769" i="1"/>
  <c r="R4769" i="1" s="1"/>
  <c r="Q3833" i="1"/>
  <c r="R3833" i="1" s="1"/>
  <c r="Q1139" i="1"/>
  <c r="R1139" i="1" s="1"/>
  <c r="Q558" i="1"/>
  <c r="R558" i="1" s="1"/>
  <c r="Q5027" i="1"/>
  <c r="R5027" i="1" s="1"/>
  <c r="Q1970" i="1"/>
  <c r="R1970" i="1" s="1"/>
  <c r="Q4810" i="1"/>
  <c r="R4810" i="1" s="1"/>
  <c r="Q117" i="1"/>
  <c r="R117" i="1" s="1"/>
  <c r="Q2854" i="1"/>
  <c r="R2854" i="1" s="1"/>
  <c r="Q2784" i="1"/>
  <c r="R2784" i="1" s="1"/>
  <c r="Q2738" i="1"/>
  <c r="R2738" i="1" s="1"/>
  <c r="Q2579" i="1"/>
  <c r="R2579" i="1" s="1"/>
  <c r="Q2566" i="1"/>
  <c r="R2566" i="1" s="1"/>
  <c r="Q2557" i="1"/>
  <c r="R2557" i="1" s="1"/>
  <c r="Q2549" i="1"/>
  <c r="R2549" i="1" s="1"/>
  <c r="Q2540" i="1"/>
  <c r="R2540" i="1" s="1"/>
  <c r="Q2527" i="1"/>
  <c r="R2527" i="1" s="1"/>
  <c r="Q2519" i="1"/>
  <c r="R2519" i="1" s="1"/>
  <c r="Q2510" i="1"/>
  <c r="R2510" i="1" s="1"/>
  <c r="Q2502" i="1"/>
  <c r="R2502" i="1" s="1"/>
  <c r="Q2494" i="1"/>
  <c r="R2494" i="1" s="1"/>
  <c r="Q2475" i="1"/>
  <c r="R2475" i="1" s="1"/>
  <c r="Q2467" i="1"/>
  <c r="R2467" i="1" s="1"/>
  <c r="Q2458" i="1"/>
  <c r="R2458" i="1" s="1"/>
  <c r="Q2449" i="1"/>
  <c r="R2449" i="1" s="1"/>
  <c r="Q2439" i="1"/>
  <c r="R2439" i="1" s="1"/>
  <c r="Q2431" i="1"/>
  <c r="R2431" i="1" s="1"/>
  <c r="Q2423" i="1"/>
  <c r="R2423" i="1" s="1"/>
  <c r="Q2410" i="1"/>
  <c r="R2410" i="1" s="1"/>
  <c r="Q2396" i="1"/>
  <c r="R2396" i="1" s="1"/>
  <c r="Q2386" i="1"/>
  <c r="R2386" i="1" s="1"/>
  <c r="Q2373" i="1"/>
  <c r="R2373" i="1" s="1"/>
  <c r="Q2364" i="1"/>
  <c r="R2364" i="1" s="1"/>
  <c r="Q2342" i="1"/>
  <c r="R2342" i="1" s="1"/>
  <c r="Q2334" i="1"/>
  <c r="R2334" i="1" s="1"/>
  <c r="Q2326" i="1"/>
  <c r="R2326" i="1" s="1"/>
  <c r="Q2314" i="1"/>
  <c r="R2314" i="1" s="1"/>
  <c r="Q2251" i="1"/>
  <c r="R2251" i="1" s="1"/>
  <c r="Q1215" i="1"/>
  <c r="R1215" i="1" s="1"/>
  <c r="Q1137" i="1"/>
  <c r="R1137" i="1" s="1"/>
  <c r="Q5066" i="1"/>
  <c r="R5066" i="1" s="1"/>
  <c r="Q3189" i="1"/>
  <c r="R3189" i="1" s="1"/>
  <c r="Q3066" i="1"/>
  <c r="R3066" i="1" s="1"/>
  <c r="Q1964" i="1"/>
  <c r="R1964" i="1" s="1"/>
  <c r="Q1244" i="1"/>
  <c r="R1244" i="1" s="1"/>
  <c r="Q688" i="1"/>
  <c r="R688" i="1" s="1"/>
  <c r="Q539" i="1"/>
  <c r="R539" i="1" s="1"/>
  <c r="Q465" i="1"/>
  <c r="R465" i="1" s="1"/>
  <c r="Q405" i="1"/>
  <c r="R405" i="1" s="1"/>
  <c r="Q346" i="1"/>
  <c r="R346" i="1" s="1"/>
  <c r="Q268" i="1"/>
  <c r="R268" i="1" s="1"/>
  <c r="Q182" i="1"/>
  <c r="R182" i="1" s="1"/>
  <c r="Q107" i="1"/>
  <c r="R107" i="1" s="1"/>
  <c r="Q4997" i="1"/>
  <c r="R4997" i="1" s="1"/>
  <c r="Q1195" i="1"/>
  <c r="R1195" i="1" s="1"/>
  <c r="Q4501" i="1"/>
  <c r="R4501" i="1" s="1"/>
  <c r="Q1981" i="1"/>
  <c r="R1981" i="1" s="1"/>
  <c r="Q940" i="1"/>
  <c r="R940" i="1" s="1"/>
  <c r="Q5091" i="1"/>
  <c r="R5091" i="1" s="1"/>
  <c r="Q4694" i="1"/>
  <c r="R4694" i="1" s="1"/>
  <c r="Q4683" i="1"/>
  <c r="R4683" i="1" s="1"/>
  <c r="Q4358" i="1"/>
  <c r="R4358" i="1" s="1"/>
  <c r="Q4058" i="1"/>
  <c r="R4058" i="1" s="1"/>
  <c r="Q3785" i="1"/>
  <c r="R3785" i="1" s="1"/>
  <c r="Q3335" i="1"/>
  <c r="R3335" i="1" s="1"/>
  <c r="Q2981" i="1"/>
  <c r="R2981" i="1" s="1"/>
  <c r="Q2308" i="1"/>
  <c r="R2308" i="1" s="1"/>
  <c r="Q2097" i="1"/>
  <c r="R2097" i="1" s="1"/>
  <c r="Q2011" i="1"/>
  <c r="R2011" i="1" s="1"/>
  <c r="Q1478" i="1"/>
  <c r="R1478" i="1" s="1"/>
  <c r="Q1043" i="1"/>
  <c r="R1043" i="1" s="1"/>
  <c r="Q944" i="1"/>
  <c r="R944" i="1" s="1"/>
  <c r="Q887" i="1"/>
  <c r="R887" i="1" s="1"/>
  <c r="Q4692" i="1"/>
  <c r="R4692" i="1" s="1"/>
  <c r="Q2703" i="1"/>
  <c r="R2703" i="1" s="1"/>
  <c r="Q2688" i="1"/>
  <c r="R2688" i="1" s="1"/>
  <c r="Q2269" i="1"/>
  <c r="R2269" i="1" s="1"/>
  <c r="Q2096" i="1"/>
  <c r="R2096" i="1" s="1"/>
  <c r="Q5019" i="1"/>
  <c r="R5019" i="1" s="1"/>
  <c r="Q4316" i="1"/>
  <c r="R4316" i="1" s="1"/>
  <c r="Q2753" i="1"/>
  <c r="R2753" i="1" s="1"/>
  <c r="Q2647" i="1"/>
  <c r="R2647" i="1" s="1"/>
  <c r="Q2241" i="1"/>
  <c r="R2241" i="1" s="1"/>
  <c r="Q1825" i="1"/>
  <c r="R1825" i="1" s="1"/>
  <c r="Q5198" i="1"/>
  <c r="R5198" i="1" s="1"/>
  <c r="Q5162" i="1"/>
  <c r="R5162" i="1" s="1"/>
  <c r="Q5106" i="1"/>
  <c r="R5106" i="1" s="1"/>
  <c r="Q5054" i="1"/>
  <c r="R5054" i="1" s="1"/>
  <c r="Q4990" i="1"/>
  <c r="R4990" i="1" s="1"/>
  <c r="Q4867" i="1"/>
  <c r="R4867" i="1" s="1"/>
  <c r="Q4765" i="1"/>
  <c r="R4765" i="1" s="1"/>
  <c r="Q4712" i="1"/>
  <c r="R4712" i="1" s="1"/>
  <c r="Q4264" i="1"/>
  <c r="R4264" i="1" s="1"/>
  <c r="Q4010" i="1"/>
  <c r="R4010" i="1" s="1"/>
  <c r="Q3786" i="1"/>
  <c r="R3786" i="1" s="1"/>
  <c r="Q3545" i="1"/>
  <c r="R3545" i="1" s="1"/>
  <c r="Q2907" i="1"/>
  <c r="R2907" i="1" s="1"/>
  <c r="Q2855" i="1"/>
  <c r="R2855" i="1" s="1"/>
  <c r="Q2833" i="1"/>
  <c r="R2833" i="1" s="1"/>
  <c r="Q2793" i="1"/>
  <c r="R2793" i="1" s="1"/>
  <c r="Q2730" i="1"/>
  <c r="R2730" i="1" s="1"/>
  <c r="Q2638" i="1"/>
  <c r="R2638" i="1" s="1"/>
  <c r="Q2604" i="1"/>
  <c r="R2604" i="1" s="1"/>
  <c r="Q2300" i="1"/>
  <c r="R2300" i="1" s="1"/>
  <c r="Q2206" i="1"/>
  <c r="R2206" i="1" s="1"/>
  <c r="Q2075" i="1"/>
  <c r="R2075" i="1" s="1"/>
  <c r="Q2038" i="1"/>
  <c r="R2038" i="1" s="1"/>
  <c r="Q1762" i="1"/>
  <c r="R1762" i="1" s="1"/>
  <c r="Q1345" i="1"/>
  <c r="R1345" i="1" s="1"/>
  <c r="Q1105" i="1"/>
  <c r="R1105" i="1" s="1"/>
  <c r="Q1048" i="1"/>
  <c r="R1048" i="1" s="1"/>
  <c r="Q1005" i="1"/>
  <c r="R1005" i="1" s="1"/>
  <c r="Q938" i="1"/>
  <c r="R938" i="1" s="1"/>
  <c r="Q905" i="1"/>
  <c r="R905" i="1" s="1"/>
  <c r="Q557" i="1"/>
  <c r="R557" i="1" s="1"/>
  <c r="Q352" i="1"/>
  <c r="R352" i="1" s="1"/>
  <c r="Q185" i="1"/>
  <c r="R185" i="1" s="1"/>
  <c r="Q4134" i="1"/>
  <c r="R4134" i="1" s="1"/>
  <c r="Q2807" i="1"/>
  <c r="R2807" i="1" s="1"/>
  <c r="Q2589" i="1"/>
  <c r="R2589" i="1" s="1"/>
  <c r="Q997" i="1"/>
  <c r="R997" i="1" s="1"/>
  <c r="Q594" i="1"/>
  <c r="R594" i="1" s="1"/>
  <c r="Q124" i="1"/>
  <c r="R124" i="1" s="1"/>
  <c r="Q1983" i="1"/>
  <c r="R1983" i="1" s="1"/>
  <c r="Q1468" i="1"/>
  <c r="R1468" i="1" s="1"/>
  <c r="Q657" i="1"/>
  <c r="R657" i="1" s="1"/>
  <c r="Q4305" i="1"/>
  <c r="R4305" i="1" s="1"/>
  <c r="Q495" i="1"/>
  <c r="R495" i="1" s="1"/>
  <c r="Q4326" i="1"/>
  <c r="R4326" i="1" s="1"/>
  <c r="Q3883" i="1"/>
  <c r="R3883" i="1" s="1"/>
  <c r="Q3607" i="1"/>
  <c r="R3607" i="1" s="1"/>
  <c r="Q1755" i="1"/>
  <c r="R1755" i="1" s="1"/>
  <c r="Q1466" i="1"/>
  <c r="R1466" i="1" s="1"/>
  <c r="Q716" i="1"/>
  <c r="R716" i="1" s="1"/>
  <c r="Q701" i="1"/>
  <c r="R701" i="1" s="1"/>
  <c r="Q636" i="1"/>
  <c r="R636" i="1" s="1"/>
  <c r="Q561" i="1"/>
  <c r="R561" i="1" s="1"/>
  <c r="Q4456" i="1"/>
  <c r="R4456" i="1" s="1"/>
  <c r="Q4328" i="1"/>
  <c r="R4328" i="1" s="1"/>
  <c r="Q2659" i="1"/>
  <c r="R2659" i="1" s="1"/>
  <c r="Q2571" i="1"/>
  <c r="R2571" i="1" s="1"/>
  <c r="Q2405" i="1"/>
  <c r="R2405" i="1" s="1"/>
  <c r="Q703" i="1"/>
  <c r="R703" i="1" s="1"/>
  <c r="Q2785" i="1"/>
  <c r="R2785" i="1" s="1"/>
  <c r="Q736" i="1"/>
  <c r="R736" i="1" s="1"/>
  <c r="Q728" i="1"/>
  <c r="R728" i="1" s="1"/>
  <c r="Q711" i="1"/>
  <c r="R711" i="1" s="1"/>
  <c r="Q691" i="1"/>
  <c r="R691" i="1" s="1"/>
  <c r="Q678" i="1"/>
  <c r="R678" i="1" s="1"/>
  <c r="Q631" i="1"/>
  <c r="R631" i="1" s="1"/>
  <c r="Q580" i="1"/>
  <c r="R580" i="1" s="1"/>
  <c r="Q506" i="1"/>
  <c r="R506" i="1" s="1"/>
  <c r="Q482" i="1"/>
  <c r="R482" i="1" s="1"/>
  <c r="Q471" i="1"/>
  <c r="R471" i="1" s="1"/>
  <c r="Q427" i="1"/>
  <c r="R427" i="1" s="1"/>
  <c r="Q368" i="1"/>
  <c r="R368" i="1" s="1"/>
  <c r="Q329" i="1"/>
  <c r="R329" i="1" s="1"/>
  <c r="Q318" i="1"/>
  <c r="R318" i="1" s="1"/>
  <c r="Q310" i="1"/>
  <c r="R310" i="1" s="1"/>
  <c r="Q300" i="1"/>
  <c r="R300" i="1" s="1"/>
  <c r="Q253" i="1"/>
  <c r="R253" i="1" s="1"/>
  <c r="Q3655" i="1"/>
  <c r="R3655" i="1" s="1"/>
  <c r="Q1744" i="1"/>
  <c r="R1744" i="1" s="1"/>
  <c r="Q597" i="1"/>
  <c r="R597" i="1" s="1"/>
  <c r="Q410" i="1"/>
  <c r="R410" i="1" s="1"/>
  <c r="Q272" i="1"/>
  <c r="R272" i="1" s="1"/>
  <c r="Q4973" i="1"/>
  <c r="R4973" i="1" s="1"/>
  <c r="Q4622" i="1"/>
  <c r="R4622" i="1" s="1"/>
  <c r="Q4525" i="1"/>
  <c r="R4525" i="1" s="1"/>
  <c r="Q4422" i="1"/>
  <c r="R4422" i="1" s="1"/>
  <c r="Q4294" i="1"/>
  <c r="R4294" i="1" s="1"/>
  <c r="Q3803" i="1"/>
  <c r="R3803" i="1" s="1"/>
  <c r="Q3656" i="1"/>
  <c r="R3656" i="1" s="1"/>
  <c r="Q3386" i="1"/>
  <c r="R3386" i="1" s="1"/>
  <c r="Q3144" i="1"/>
  <c r="R3144" i="1" s="1"/>
  <c r="Q3046" i="1"/>
  <c r="R3046" i="1" s="1"/>
  <c r="Q2779" i="1"/>
  <c r="R2779" i="1" s="1"/>
  <c r="Q2709" i="1"/>
  <c r="R2709" i="1" s="1"/>
  <c r="Q2194" i="1"/>
  <c r="R2194" i="1" s="1"/>
  <c r="Q1735" i="1"/>
  <c r="R1735" i="1" s="1"/>
  <c r="Q1248" i="1"/>
  <c r="R1248" i="1" s="1"/>
  <c r="Q925" i="1"/>
  <c r="R925" i="1" s="1"/>
  <c r="Q825" i="1"/>
  <c r="R825" i="1" s="1"/>
  <c r="Q659" i="1"/>
  <c r="R659" i="1" s="1"/>
  <c r="Q532" i="1"/>
  <c r="R532" i="1" s="1"/>
  <c r="Q463" i="1"/>
  <c r="R463" i="1" s="1"/>
  <c r="Q394" i="1"/>
  <c r="R394" i="1" s="1"/>
  <c r="Q291" i="1"/>
  <c r="R291" i="1" s="1"/>
  <c r="Q588" i="1"/>
  <c r="R588" i="1" s="1"/>
  <c r="Q494" i="1"/>
  <c r="R494" i="1" s="1"/>
  <c r="Q414" i="1"/>
  <c r="R414" i="1" s="1"/>
  <c r="Q373" i="1"/>
  <c r="R373" i="1" s="1"/>
  <c r="Q316" i="1"/>
  <c r="R316" i="1" s="1"/>
  <c r="Q2598" i="1"/>
  <c r="R2598" i="1" s="1"/>
  <c r="Q554" i="1"/>
  <c r="R554" i="1" s="1"/>
  <c r="Q4907" i="1"/>
  <c r="R4907" i="1" s="1"/>
  <c r="Q4672" i="1"/>
  <c r="R4672" i="1" s="1"/>
  <c r="Q1058" i="1"/>
  <c r="R1058" i="1" s="1"/>
  <c r="Q206" i="1"/>
  <c r="R206" i="1" s="1"/>
  <c r="Q351" i="1"/>
  <c r="R351" i="1" s="1"/>
  <c r="Q189" i="1"/>
  <c r="R189" i="1" s="1"/>
  <c r="Q5124" i="1"/>
  <c r="R5124" i="1" s="1"/>
  <c r="Q4791" i="1"/>
  <c r="R4791" i="1" s="1"/>
  <c r="Q2821" i="1"/>
  <c r="R2821" i="1" s="1"/>
  <c r="Q2697" i="1"/>
  <c r="R2697" i="1" s="1"/>
  <c r="Q2217" i="1"/>
  <c r="R2217" i="1" s="1"/>
  <c r="Q2101" i="1"/>
  <c r="R2101" i="1" s="1"/>
  <c r="Q1960" i="1"/>
  <c r="R1960" i="1" s="1"/>
  <c r="Q1912" i="1"/>
  <c r="R1912" i="1" s="1"/>
  <c r="Q1391" i="1"/>
  <c r="R1391" i="1" s="1"/>
  <c r="Q1264" i="1"/>
  <c r="R1264" i="1" s="1"/>
  <c r="Q1064" i="1"/>
  <c r="R1064" i="1" s="1"/>
  <c r="Q1031" i="1"/>
  <c r="R1031" i="1" s="1"/>
  <c r="Q1013" i="1"/>
  <c r="R1013" i="1" s="1"/>
  <c r="Q977" i="1"/>
  <c r="R977" i="1" s="1"/>
  <c r="Q964" i="1"/>
  <c r="R964" i="1" s="1"/>
  <c r="Q903" i="1"/>
  <c r="R903" i="1" s="1"/>
  <c r="Q869" i="1"/>
  <c r="R869" i="1" s="1"/>
  <c r="Q541" i="1"/>
  <c r="R541" i="1" s="1"/>
  <c r="Q432" i="1"/>
  <c r="R432" i="1" s="1"/>
  <c r="Q2070" i="1"/>
  <c r="R2070" i="1" s="1"/>
  <c r="Q1038" i="1"/>
  <c r="R1038" i="1" s="1"/>
  <c r="Q5192" i="1"/>
  <c r="R5192" i="1" s="1"/>
  <c r="Q4967" i="1"/>
  <c r="R4967" i="1" s="1"/>
  <c r="Q4686" i="1"/>
  <c r="R4686" i="1" s="1"/>
  <c r="Q4675" i="1"/>
  <c r="R4675" i="1" s="1"/>
  <c r="Q4317" i="1"/>
  <c r="R4317" i="1" s="1"/>
  <c r="Q4005" i="1"/>
  <c r="R4005" i="1" s="1"/>
  <c r="Q3439" i="1"/>
  <c r="R3439" i="1" s="1"/>
  <c r="Q3035" i="1"/>
  <c r="R3035" i="1" s="1"/>
  <c r="Q2694" i="1"/>
  <c r="R2694" i="1" s="1"/>
  <c r="Q2685" i="1"/>
  <c r="R2685" i="1" s="1"/>
  <c r="Q184" i="1"/>
  <c r="R184" i="1" s="1"/>
  <c r="Q2850" i="1"/>
  <c r="R2850" i="1" s="1"/>
  <c r="Q2813" i="1"/>
  <c r="R2813" i="1" s="1"/>
  <c r="Q2701" i="1"/>
  <c r="R2701" i="1" s="1"/>
  <c r="Q2643" i="1"/>
  <c r="R2643" i="1" s="1"/>
  <c r="Q1189" i="1"/>
  <c r="R1189" i="1" s="1"/>
  <c r="Q97" i="1"/>
  <c r="R97" i="1" s="1"/>
  <c r="Q5193" i="1"/>
  <c r="R5193" i="1" s="1"/>
  <c r="Q5104" i="1"/>
  <c r="R5104" i="1" s="1"/>
  <c r="Q5031" i="1"/>
  <c r="R5031" i="1" s="1"/>
  <c r="Q4861" i="1"/>
  <c r="R4861" i="1" s="1"/>
  <c r="Q4809" i="1"/>
  <c r="R4809" i="1" s="1"/>
  <c r="Q4060" i="1"/>
  <c r="R4060" i="1" s="1"/>
  <c r="Q3886" i="1"/>
  <c r="R3886" i="1" s="1"/>
  <c r="Q3698" i="1"/>
  <c r="R3698" i="1" s="1"/>
  <c r="Q3328" i="1"/>
  <c r="R3328" i="1" s="1"/>
  <c r="Q2869" i="1"/>
  <c r="R2869" i="1" s="1"/>
  <c r="Q2846" i="1"/>
  <c r="R2846" i="1" s="1"/>
  <c r="Q2830" i="1"/>
  <c r="R2830" i="1" s="1"/>
  <c r="Q2770" i="1"/>
  <c r="R2770" i="1" s="1"/>
  <c r="Q2725" i="1"/>
  <c r="R2725" i="1" s="1"/>
  <c r="Q2634" i="1"/>
  <c r="R2634" i="1" s="1"/>
  <c r="Q2601" i="1"/>
  <c r="R2601" i="1" s="1"/>
  <c r="Q2298" i="1"/>
  <c r="R2298" i="1" s="1"/>
  <c r="Q2248" i="1"/>
  <c r="R2248" i="1" s="1"/>
  <c r="Q2176" i="1"/>
  <c r="R2176" i="1" s="1"/>
  <c r="Q1733" i="1"/>
  <c r="R1733" i="1" s="1"/>
  <c r="Q1450" i="1"/>
  <c r="R1450" i="1" s="1"/>
  <c r="Q1192" i="1"/>
  <c r="R1192" i="1" s="1"/>
  <c r="Q1099" i="1"/>
  <c r="R1099" i="1" s="1"/>
  <c r="Q1047" i="1"/>
  <c r="R1047" i="1" s="1"/>
  <c r="Q933" i="1"/>
  <c r="R933" i="1" s="1"/>
  <c r="Q893" i="1"/>
  <c r="R893" i="1" s="1"/>
  <c r="Q553" i="1"/>
  <c r="R553" i="1" s="1"/>
  <c r="Q340" i="1"/>
  <c r="R340" i="1" s="1"/>
  <c r="Q1250" i="1"/>
  <c r="R1250" i="1" s="1"/>
  <c r="Q2187" i="1"/>
  <c r="R2187" i="1" s="1"/>
  <c r="Q4972" i="1"/>
  <c r="R4972" i="1" s="1"/>
  <c r="Q5156" i="1"/>
  <c r="R5156" i="1" s="1"/>
  <c r="Q224" i="1"/>
  <c r="R224" i="1" s="1"/>
  <c r="Q812" i="1"/>
  <c r="R812" i="1" s="1"/>
  <c r="P2178" i="1"/>
  <c r="P873" i="1"/>
  <c r="P2012" i="1"/>
  <c r="P1020" i="1"/>
  <c r="P1989" i="1"/>
  <c r="P2201" i="1"/>
  <c r="P4798" i="1"/>
  <c r="P1984" i="1"/>
  <c r="P1948" i="1"/>
  <c r="P2279" i="1"/>
  <c r="P1966" i="1"/>
  <c r="P1370" i="1"/>
  <c r="P15" i="1"/>
  <c r="P4817" i="1"/>
  <c r="P1977" i="1"/>
  <c r="P867" i="1"/>
  <c r="P2089" i="1"/>
  <c r="P5122" i="1"/>
  <c r="P4804" i="1"/>
  <c r="P987" i="1"/>
  <c r="P1346" i="1"/>
  <c r="P5140" i="1"/>
  <c r="P1151" i="1"/>
  <c r="P4876" i="1"/>
  <c r="P1124" i="1"/>
  <c r="P2189" i="1"/>
  <c r="P139" i="1"/>
  <c r="P2054" i="1"/>
  <c r="P4802" i="1"/>
  <c r="P1968" i="1"/>
  <c r="Q213" i="1"/>
  <c r="R213" i="1" s="1"/>
  <c r="P11" i="1"/>
  <c r="P34" i="1"/>
  <c r="P37" i="1"/>
  <c r="P1115" i="1"/>
  <c r="P4883" i="1"/>
  <c r="P2282" i="1"/>
  <c r="P4887" i="1"/>
  <c r="P2172" i="1"/>
  <c r="P108" i="1"/>
  <c r="P4755" i="1"/>
  <c r="P2969" i="1"/>
  <c r="P914" i="1"/>
  <c r="P4757" i="1"/>
  <c r="P999" i="1"/>
  <c r="P2117" i="1"/>
  <c r="P2166" i="1"/>
  <c r="P2014" i="1"/>
  <c r="P2126" i="1"/>
  <c r="P746" i="1"/>
  <c r="P28" i="1"/>
  <c r="P83" i="1"/>
  <c r="P942" i="1"/>
  <c r="P1107" i="1"/>
  <c r="P912" i="1"/>
  <c r="P4807" i="1"/>
  <c r="Q1969" i="1"/>
  <c r="R1969" i="1" s="1"/>
  <c r="L1968" i="1"/>
  <c r="P2060" i="1"/>
  <c r="P952" i="1"/>
  <c r="P993" i="1"/>
  <c r="P2169" i="1"/>
  <c r="P1156" i="1"/>
  <c r="P1819" i="1"/>
  <c r="P1101" i="1"/>
  <c r="P839" i="1"/>
  <c r="P1040" i="1"/>
  <c r="P5133" i="1"/>
  <c r="P5194" i="1"/>
  <c r="L746" i="1"/>
  <c r="A2393" i="1" l="1"/>
  <c r="A211" i="2"/>
  <c r="A1344" i="2"/>
  <c r="A2409" i="2"/>
  <c r="P171" i="1"/>
  <c r="P2775" i="1"/>
  <c r="P1992" i="1"/>
  <c r="P820" i="1"/>
  <c r="Q1578" i="1"/>
  <c r="R1578" i="1" s="1"/>
  <c r="Q618" i="1"/>
  <c r="R618" i="1" s="1"/>
  <c r="Q619" i="1"/>
  <c r="R619" i="1" s="1"/>
  <c r="Q621" i="1"/>
  <c r="R621" i="1" s="1"/>
  <c r="Q3828" i="1"/>
  <c r="R3828" i="1" s="1"/>
  <c r="Q1455" i="1"/>
  <c r="R1455" i="1" s="1"/>
  <c r="Q2268" i="1"/>
  <c r="R2268" i="1" s="1"/>
  <c r="Q5173" i="1"/>
  <c r="R5173" i="1" s="1"/>
  <c r="Q158" i="1"/>
  <c r="R158" i="1" s="1"/>
  <c r="Q2780" i="1"/>
  <c r="R2780" i="1" s="1"/>
  <c r="Q4703" i="1"/>
  <c r="R4703" i="1" s="1"/>
  <c r="Q255" i="1"/>
  <c r="R255" i="1" s="1"/>
  <c r="Q350" i="1"/>
  <c r="R350" i="1" s="1"/>
  <c r="Q485" i="1"/>
  <c r="R485" i="1" s="1"/>
  <c r="Q719" i="1"/>
  <c r="R719" i="1" s="1"/>
  <c r="Q2317" i="1"/>
  <c r="R2317" i="1" s="1"/>
  <c r="Q2899" i="1"/>
  <c r="R2899" i="1" s="1"/>
  <c r="Q1420" i="1"/>
  <c r="R1420" i="1" s="1"/>
  <c r="Q1146" i="1"/>
  <c r="R1146" i="1" s="1"/>
  <c r="Q1965" i="1"/>
  <c r="R1965" i="1" s="1"/>
  <c r="Q2960" i="1"/>
  <c r="R2960" i="1" s="1"/>
  <c r="Q5018" i="1"/>
  <c r="R5018" i="1" s="1"/>
  <c r="Q4691" i="1"/>
  <c r="R4691" i="1" s="1"/>
  <c r="Q2699" i="1"/>
  <c r="R2699" i="1" s="1"/>
  <c r="Q4833" i="1"/>
  <c r="R4833" i="1" s="1"/>
  <c r="Q667" i="1"/>
  <c r="R667" i="1" s="1"/>
  <c r="Q908" i="1"/>
  <c r="R908" i="1" s="1"/>
  <c r="Q1273" i="1"/>
  <c r="R1273" i="1" s="1"/>
  <c r="Q969" i="1"/>
  <c r="R969" i="1" s="1"/>
  <c r="Q934" i="1"/>
  <c r="R934" i="1" s="1"/>
  <c r="Q2743" i="1"/>
  <c r="R2743" i="1" s="1"/>
  <c r="Q3305" i="1"/>
  <c r="R3305" i="1" s="1"/>
  <c r="Q4085" i="1"/>
  <c r="R4085" i="1" s="1"/>
  <c r="Q589" i="1"/>
  <c r="R589" i="1" s="1"/>
  <c r="Q1889" i="1"/>
  <c r="R1889" i="1" s="1"/>
  <c r="Q256" i="1"/>
  <c r="R256" i="1" s="1"/>
  <c r="Q407" i="1"/>
  <c r="R407" i="1" s="1"/>
  <c r="Q475" i="1"/>
  <c r="R475" i="1" s="1"/>
  <c r="Q646" i="1"/>
  <c r="R646" i="1" s="1"/>
  <c r="Q726" i="1"/>
  <c r="R726" i="1" s="1"/>
  <c r="Q556" i="1"/>
  <c r="R556" i="1" s="1"/>
  <c r="Q176" i="1"/>
  <c r="R176" i="1" s="1"/>
  <c r="Q2712" i="1"/>
  <c r="R2712" i="1" s="1"/>
  <c r="Q3888" i="1"/>
  <c r="R3888" i="1" s="1"/>
  <c r="Q331" i="1"/>
  <c r="R331" i="1" s="1"/>
  <c r="Q3102" i="1"/>
  <c r="R3102" i="1" s="1"/>
  <c r="Q111" i="1"/>
  <c r="R111" i="1" s="1"/>
  <c r="Q2270" i="1"/>
  <c r="R2270" i="1" s="1"/>
  <c r="Q2338" i="1"/>
  <c r="R2338" i="1" s="1"/>
  <c r="Q2453" i="1"/>
  <c r="R2453" i="1" s="1"/>
  <c r="Q2486" i="1"/>
  <c r="R2486" i="1" s="1"/>
  <c r="Q2514" i="1"/>
  <c r="R2514" i="1" s="1"/>
  <c r="Q2544" i="1"/>
  <c r="R2544" i="1" s="1"/>
  <c r="Q2573" i="1"/>
  <c r="R2573" i="1" s="1"/>
  <c r="Q2642" i="1"/>
  <c r="R2642" i="1" s="1"/>
  <c r="Q4511" i="1"/>
  <c r="R4511" i="1" s="1"/>
  <c r="Q520" i="1"/>
  <c r="R520" i="1" s="1"/>
  <c r="Q2603" i="1"/>
  <c r="R2603" i="1" s="1"/>
  <c r="Q3635" i="1"/>
  <c r="R3635" i="1" s="1"/>
  <c r="Q2234" i="1"/>
  <c r="R2234" i="1" s="1"/>
  <c r="Q4573" i="1"/>
  <c r="R4573" i="1" s="1"/>
  <c r="Q3065" i="1"/>
  <c r="R3065" i="1" s="1"/>
  <c r="Q634" i="1"/>
  <c r="R634" i="1" s="1"/>
  <c r="Q3076" i="1"/>
  <c r="R3076" i="1" s="1"/>
  <c r="Q4576" i="1"/>
  <c r="R4576" i="1" s="1"/>
  <c r="Q2619" i="1"/>
  <c r="R2619" i="1" s="1"/>
  <c r="Q3016" i="1"/>
  <c r="R3016" i="1" s="1"/>
  <c r="Q3292" i="1"/>
  <c r="R3292" i="1" s="1"/>
  <c r="Q4024" i="1"/>
  <c r="R4024" i="1" s="1"/>
  <c r="Q4392" i="1"/>
  <c r="R4392" i="1" s="1"/>
  <c r="Q4978" i="1"/>
  <c r="R4978" i="1" s="1"/>
  <c r="Q2081" i="1"/>
  <c r="R2081" i="1" s="1"/>
  <c r="Q1138" i="1"/>
  <c r="R1138" i="1" s="1"/>
  <c r="Q2252" i="1"/>
  <c r="R2252" i="1" s="1"/>
  <c r="Q2327" i="1"/>
  <c r="R2327" i="1" s="1"/>
  <c r="Q2361" i="1"/>
  <c r="R2361" i="1" s="1"/>
  <c r="Q2382" i="1"/>
  <c r="R2382" i="1" s="1"/>
  <c r="Q2420" i="1"/>
  <c r="R2420" i="1" s="1"/>
  <c r="Q2441" i="1"/>
  <c r="R2441" i="1" s="1"/>
  <c r="Q2459" i="1"/>
  <c r="R2459" i="1" s="1"/>
  <c r="Q2495" i="1"/>
  <c r="R2495" i="1" s="1"/>
  <c r="Q2511" i="1"/>
  <c r="R2511" i="1" s="1"/>
  <c r="Q2550" i="1"/>
  <c r="R2550" i="1" s="1"/>
  <c r="Q2567" i="1"/>
  <c r="R2567" i="1" s="1"/>
  <c r="Q3433" i="1"/>
  <c r="R3433" i="1" s="1"/>
  <c r="Q251" i="1"/>
  <c r="R251" i="1" s="1"/>
  <c r="Q3787" i="1"/>
  <c r="R3787" i="1" s="1"/>
  <c r="Q1050" i="1"/>
  <c r="R1050" i="1" s="1"/>
  <c r="Q1093" i="1"/>
  <c r="R1093" i="1" s="1"/>
  <c r="Q2344" i="1"/>
  <c r="R2344" i="1" s="1"/>
  <c r="Q5083" i="1"/>
  <c r="R5083" i="1" s="1"/>
  <c r="Q694" i="1"/>
  <c r="R694" i="1" s="1"/>
  <c r="Q2215" i="1"/>
  <c r="R2215" i="1" s="1"/>
  <c r="Q502" i="1"/>
  <c r="R502" i="1" s="1"/>
  <c r="Q3406" i="1"/>
  <c r="R3406" i="1" s="1"/>
  <c r="Q909" i="1"/>
  <c r="R909" i="1" s="1"/>
  <c r="Q1731" i="1"/>
  <c r="R1731" i="1" s="1"/>
  <c r="Q2037" i="1"/>
  <c r="R2037" i="1" s="1"/>
  <c r="Q3057" i="1"/>
  <c r="R3057" i="1" s="1"/>
  <c r="Q4007" i="1"/>
  <c r="R4007" i="1" s="1"/>
  <c r="Q4676" i="1"/>
  <c r="R4676" i="1" s="1"/>
  <c r="Q4797" i="1"/>
  <c r="R4797" i="1" s="1"/>
  <c r="Q4939" i="1"/>
  <c r="R4939" i="1" s="1"/>
  <c r="Q103" i="1"/>
  <c r="R103" i="1" s="1"/>
  <c r="Q2957" i="1"/>
  <c r="R2957" i="1" s="1"/>
  <c r="Q4953" i="1"/>
  <c r="R4953" i="1" s="1"/>
  <c r="Q5005" i="1"/>
  <c r="R5005" i="1" s="1"/>
  <c r="Q2477" i="1"/>
  <c r="R2477" i="1" s="1"/>
  <c r="Q819" i="1"/>
  <c r="R819" i="1" s="1"/>
  <c r="Q1071" i="1"/>
  <c r="R1071" i="1" s="1"/>
  <c r="Q1502" i="1"/>
  <c r="R1502" i="1" s="1"/>
  <c r="Q2165" i="1"/>
  <c r="R2165" i="1" s="1"/>
  <c r="Q2306" i="1"/>
  <c r="R2306" i="1" s="1"/>
  <c r="Q4701" i="1"/>
  <c r="R4701" i="1" s="1"/>
  <c r="Q2746" i="1"/>
  <c r="R2746" i="1" s="1"/>
  <c r="Q2654" i="1"/>
  <c r="R2654" i="1" s="1"/>
  <c r="Q3333" i="1"/>
  <c r="R3333" i="1" s="1"/>
  <c r="Q390" i="1"/>
  <c r="R390" i="1" s="1"/>
  <c r="Q864" i="1"/>
  <c r="R864" i="1" s="1"/>
  <c r="Q1051" i="1"/>
  <c r="R1051" i="1" s="1"/>
  <c r="Q2110" i="1"/>
  <c r="R2110" i="1" s="1"/>
  <c r="Q341" i="1"/>
  <c r="R341" i="1" s="1"/>
  <c r="Q406" i="1"/>
  <c r="R406" i="1" s="1"/>
  <c r="Q2048" i="1"/>
  <c r="R2048" i="1" s="1"/>
  <c r="Q3019" i="1"/>
  <c r="R3019" i="1" s="1"/>
  <c r="Q3709" i="1"/>
  <c r="R3709" i="1" s="1"/>
  <c r="Q5067" i="1"/>
  <c r="R5067" i="1" s="1"/>
  <c r="Q511" i="1"/>
  <c r="R511" i="1" s="1"/>
  <c r="Q677" i="1"/>
  <c r="R677" i="1" s="1"/>
  <c r="Q452" i="1"/>
  <c r="R452" i="1" s="1"/>
  <c r="Q720" i="1"/>
  <c r="R720" i="1" s="1"/>
  <c r="Q731" i="1"/>
  <c r="R731" i="1" s="1"/>
  <c r="Q3830" i="1"/>
  <c r="R3830" i="1" s="1"/>
  <c r="Q2259" i="1"/>
  <c r="R2259" i="1" s="1"/>
  <c r="Q2839" i="1"/>
  <c r="R2839" i="1" s="1"/>
  <c r="Q4062" i="1"/>
  <c r="R4062" i="1" s="1"/>
  <c r="Q1514" i="1"/>
  <c r="R1514" i="1" s="1"/>
  <c r="Q4619" i="1"/>
  <c r="R4619" i="1" s="1"/>
  <c r="Q1284" i="1"/>
  <c r="R1284" i="1" s="1"/>
  <c r="Q2322" i="1"/>
  <c r="R2322" i="1" s="1"/>
  <c r="Q2444" i="1"/>
  <c r="R2444" i="1" s="1"/>
  <c r="Q2471" i="1"/>
  <c r="R2471" i="1" s="1"/>
  <c r="Q2506" i="1"/>
  <c r="R2506" i="1" s="1"/>
  <c r="Q2534" i="1"/>
  <c r="R2534" i="1" s="1"/>
  <c r="Q2561" i="1"/>
  <c r="R2561" i="1" s="1"/>
  <c r="Q961" i="1"/>
  <c r="R961" i="1" s="1"/>
  <c r="Q477" i="1"/>
  <c r="R477" i="1" s="1"/>
  <c r="Q188" i="1"/>
  <c r="R188" i="1" s="1"/>
  <c r="Q4592" i="1"/>
  <c r="R4592" i="1" s="1"/>
  <c r="Q1196" i="1"/>
  <c r="R1196" i="1" s="1"/>
  <c r="Q4030" i="1"/>
  <c r="R4030" i="1" s="1"/>
  <c r="Q334" i="1"/>
  <c r="R334" i="1" s="1"/>
  <c r="Q3071" i="1"/>
  <c r="R3071" i="1" s="1"/>
  <c r="Q322" i="1"/>
  <c r="R322" i="1" s="1"/>
  <c r="Q401" i="1"/>
  <c r="R401" i="1" s="1"/>
  <c r="Q547" i="1"/>
  <c r="R547" i="1" s="1"/>
  <c r="Q724" i="1"/>
  <c r="R724" i="1" s="1"/>
  <c r="Q2479" i="1"/>
  <c r="R2479" i="1" s="1"/>
  <c r="Q4979" i="1"/>
  <c r="R4979" i="1" s="1"/>
  <c r="Q2221" i="1"/>
  <c r="R2221" i="1" s="1"/>
  <c r="Q220" i="1"/>
  <c r="R220" i="1" s="1"/>
  <c r="Q4830" i="1"/>
  <c r="R4830" i="1" s="1"/>
  <c r="Q2756" i="1"/>
  <c r="R2756" i="1" s="1"/>
  <c r="Q2609" i="1"/>
  <c r="R2609" i="1" s="1"/>
  <c r="Q2904" i="1"/>
  <c r="R2904" i="1" s="1"/>
  <c r="Q3152" i="1"/>
  <c r="R3152" i="1" s="1"/>
  <c r="Q3661" i="1"/>
  <c r="R3661" i="1" s="1"/>
  <c r="Q4139" i="1"/>
  <c r="R4139" i="1" s="1"/>
  <c r="Q4467" i="1"/>
  <c r="R4467" i="1" s="1"/>
  <c r="Q1245" i="1"/>
  <c r="R1245" i="1" s="1"/>
  <c r="Q3106" i="1"/>
  <c r="R3106" i="1" s="1"/>
  <c r="Q1210" i="1"/>
  <c r="R1210" i="1" s="1"/>
  <c r="Q2315" i="1"/>
  <c r="R2315" i="1" s="1"/>
  <c r="Q2343" i="1"/>
  <c r="R2343" i="1" s="1"/>
  <c r="Q2369" i="1"/>
  <c r="R2369" i="1" s="1"/>
  <c r="Q2401" i="1"/>
  <c r="R2401" i="1" s="1"/>
  <c r="Q2428" i="1"/>
  <c r="R2428" i="1" s="1"/>
  <c r="Q2450" i="1"/>
  <c r="R2450" i="1" s="1"/>
  <c r="Q2468" i="1"/>
  <c r="R2468" i="1" s="1"/>
  <c r="Q2503" i="1"/>
  <c r="R2503" i="1" s="1"/>
  <c r="Q2529" i="1"/>
  <c r="R2529" i="1" s="1"/>
  <c r="Q2558" i="1"/>
  <c r="R2558" i="1" s="1"/>
  <c r="Q2755" i="1"/>
  <c r="R2755" i="1" s="1"/>
  <c r="Q466" i="1"/>
  <c r="R466" i="1" s="1"/>
  <c r="Q2742" i="1"/>
  <c r="R2742" i="1" s="1"/>
  <c r="Q2347" i="1"/>
  <c r="R2347" i="1" s="1"/>
  <c r="Q4189" i="1"/>
  <c r="R4189" i="1" s="1"/>
  <c r="Q4141" i="1"/>
  <c r="R4141" i="1" s="1"/>
  <c r="Q490" i="1"/>
  <c r="R490" i="1" s="1"/>
  <c r="Q3539" i="1"/>
  <c r="R3539" i="1" s="1"/>
  <c r="Q3029" i="1"/>
  <c r="R3029" i="1" s="1"/>
  <c r="Q4595" i="1"/>
  <c r="R4595" i="1" s="1"/>
  <c r="Q5168" i="1"/>
  <c r="R5168" i="1" s="1"/>
  <c r="Q832" i="1"/>
  <c r="R832" i="1" s="1"/>
  <c r="Q2004" i="1"/>
  <c r="R2004" i="1" s="1"/>
  <c r="Q2695" i="1"/>
  <c r="R2695" i="1" s="1"/>
  <c r="Q3449" i="1"/>
  <c r="R3449" i="1" s="1"/>
  <c r="Q4216" i="1"/>
  <c r="R4216" i="1" s="1"/>
  <c r="Q4687" i="1"/>
  <c r="R4687" i="1" s="1"/>
  <c r="Q5103" i="1"/>
  <c r="R5103" i="1" s="1"/>
  <c r="Q2668" i="1"/>
  <c r="R2668" i="1" s="1"/>
  <c r="Q2645" i="1"/>
  <c r="R2645" i="1" s="1"/>
  <c r="Q3689" i="1"/>
  <c r="R3689" i="1" s="1"/>
  <c r="Q2653" i="1"/>
  <c r="R2653" i="1" s="1"/>
  <c r="Q2358" i="1"/>
  <c r="R2358" i="1" s="1"/>
  <c r="Q2559" i="1"/>
  <c r="R2559" i="1" s="1"/>
  <c r="Q2778" i="1"/>
  <c r="R2778" i="1" s="1"/>
  <c r="P4928" i="1"/>
  <c r="P4792" i="1"/>
  <c r="P1084" i="1"/>
  <c r="P672" i="1"/>
  <c r="P2290" i="1"/>
  <c r="P1052" i="1"/>
  <c r="P2016" i="1"/>
  <c r="P684" i="1"/>
  <c r="P817" i="1"/>
  <c r="P857" i="1"/>
  <c r="P2161" i="1"/>
  <c r="P1831" i="1"/>
  <c r="P4679" i="1"/>
  <c r="P2587" i="1"/>
  <c r="P982" i="1"/>
  <c r="P956" i="1"/>
  <c r="P1131" i="1"/>
  <c r="L209" i="1"/>
  <c r="P1404" i="1"/>
  <c r="P878" i="1"/>
  <c r="P3063" i="1"/>
  <c r="P4969" i="1"/>
  <c r="P917" i="1"/>
  <c r="Q5195" i="1"/>
  <c r="R5195" i="1" s="1"/>
  <c r="L5194" i="1"/>
  <c r="Q1135" i="1"/>
  <c r="R1135" i="1" s="1"/>
  <c r="L1131" i="1"/>
  <c r="L839" i="1"/>
  <c r="Q840" i="1"/>
  <c r="R840" i="1" s="1"/>
  <c r="Q1053" i="1"/>
  <c r="R1053" i="1" s="1"/>
  <c r="L1052" i="1"/>
  <c r="L1084" i="1"/>
  <c r="Q1085" i="1"/>
  <c r="R1085" i="1" s="1"/>
  <c r="Q4919" i="1"/>
  <c r="R4919" i="1" s="1"/>
  <c r="Q4970" i="1"/>
  <c r="R4970" i="1" s="1"/>
  <c r="L4969" i="1"/>
  <c r="Q1157" i="1"/>
  <c r="R1157" i="1" s="1"/>
  <c r="L1156" i="1"/>
  <c r="L2997" i="1"/>
  <c r="Q2998" i="1"/>
  <c r="R2998" i="1" s="1"/>
  <c r="Q818" i="1"/>
  <c r="R818" i="1" s="1"/>
  <c r="L817" i="1"/>
  <c r="Q2061" i="1"/>
  <c r="R2061" i="1" s="1"/>
  <c r="L2060" i="1"/>
  <c r="Q4929" i="1"/>
  <c r="R4929" i="1" s="1"/>
  <c r="L4928" i="1"/>
  <c r="Q4808" i="1"/>
  <c r="R4808" i="1" s="1"/>
  <c r="L4807" i="1"/>
  <c r="Q2294" i="1"/>
  <c r="R2294" i="1" s="1"/>
  <c r="L2290" i="1"/>
  <c r="Q1435" i="1"/>
  <c r="R1435" i="1" s="1"/>
  <c r="L28" i="1"/>
  <c r="Q29" i="1"/>
  <c r="R29" i="1" s="1"/>
  <c r="Q915" i="1"/>
  <c r="R915" i="1" s="1"/>
  <c r="L914" i="1"/>
  <c r="L4755" i="1"/>
  <c r="Q4756" i="1"/>
  <c r="R4756" i="1" s="1"/>
  <c r="P2065" i="1"/>
  <c r="L4822" i="1"/>
  <c r="Q4824" i="1"/>
  <c r="R4824" i="1" s="1"/>
  <c r="Q1116" i="1"/>
  <c r="R1116" i="1" s="1"/>
  <c r="L1115" i="1"/>
  <c r="L4802" i="1"/>
  <c r="Q4803" i="1"/>
  <c r="R4803" i="1" s="1"/>
  <c r="L139" i="1"/>
  <c r="Q140" i="1"/>
  <c r="R140" i="1" s="1"/>
  <c r="L2189" i="1"/>
  <c r="Q2191" i="1"/>
  <c r="R2191" i="1" s="1"/>
  <c r="Q2214" i="1"/>
  <c r="R2214" i="1" s="1"/>
  <c r="L2212" i="1"/>
  <c r="Q4877" i="1"/>
  <c r="R4877" i="1" s="1"/>
  <c r="L4876" i="1"/>
  <c r="Q1405" i="1"/>
  <c r="R1405" i="1" s="1"/>
  <c r="L1404" i="1"/>
  <c r="Q879" i="1"/>
  <c r="R879" i="1" s="1"/>
  <c r="L878" i="1"/>
  <c r="Q5141" i="1"/>
  <c r="R5141" i="1" s="1"/>
  <c r="L5140" i="1"/>
  <c r="P1045" i="1"/>
  <c r="L5122" i="1"/>
  <c r="Q5123" i="1"/>
  <c r="R5123" i="1" s="1"/>
  <c r="Q868" i="1"/>
  <c r="R868" i="1" s="1"/>
  <c r="L867" i="1"/>
  <c r="Q1978" i="1"/>
  <c r="R1978" i="1" s="1"/>
  <c r="L1977" i="1"/>
  <c r="Q4818" i="1"/>
  <c r="R4818" i="1" s="1"/>
  <c r="L4817" i="1"/>
  <c r="Q957" i="1"/>
  <c r="R957" i="1" s="1"/>
  <c r="L956" i="1"/>
  <c r="Q1911" i="1"/>
  <c r="R1911" i="1" s="1"/>
  <c r="L1966" i="1"/>
  <c r="Q1967" i="1"/>
  <c r="R1967" i="1" s="1"/>
  <c r="P142" i="1"/>
  <c r="Q874" i="1"/>
  <c r="R874" i="1" s="1"/>
  <c r="L873" i="1"/>
  <c r="P1208" i="1"/>
  <c r="P1950" i="1"/>
  <c r="P187" i="1"/>
  <c r="Q94" i="1"/>
  <c r="R94" i="1" s="1"/>
  <c r="L93" i="1"/>
  <c r="P2827" i="1"/>
  <c r="Q5134" i="1"/>
  <c r="R5134" i="1" s="1"/>
  <c r="L5133" i="1"/>
  <c r="L672" i="1"/>
  <c r="Q685" i="1"/>
  <c r="R685" i="1" s="1"/>
  <c r="L684" i="1"/>
  <c r="P4454" i="1"/>
  <c r="Q2170" i="1"/>
  <c r="R2170" i="1" s="1"/>
  <c r="L2169" i="1"/>
  <c r="L993" i="1"/>
  <c r="Q994" i="1"/>
  <c r="R994" i="1" s="1"/>
  <c r="Q4680" i="1"/>
  <c r="R4680" i="1" s="1"/>
  <c r="L4679" i="1"/>
  <c r="Q913" i="1"/>
  <c r="R913" i="1" s="1"/>
  <c r="L912" i="1"/>
  <c r="Q2127" i="1"/>
  <c r="R2127" i="1" s="1"/>
  <c r="L2126" i="1"/>
  <c r="Q2168" i="1"/>
  <c r="R2168" i="1" s="1"/>
  <c r="L2166" i="1"/>
  <c r="L999" i="1"/>
  <c r="Q1000" i="1"/>
  <c r="R1000" i="1" s="1"/>
  <c r="Q4759" i="1"/>
  <c r="R4759" i="1" s="1"/>
  <c r="L4757" i="1"/>
  <c r="Q2173" i="1"/>
  <c r="R2173" i="1" s="1"/>
  <c r="L2172" i="1"/>
  <c r="Q4891" i="1"/>
  <c r="R4891" i="1" s="1"/>
  <c r="L4887" i="1"/>
  <c r="Q2069" i="1"/>
  <c r="R2069" i="1" s="1"/>
  <c r="L917" i="1"/>
  <c r="P4822" i="1"/>
  <c r="Q1235" i="1"/>
  <c r="R1235" i="1" s="1"/>
  <c r="Q35" i="1"/>
  <c r="R35" i="1" s="1"/>
  <c r="L34" i="1"/>
  <c r="Q1125" i="1"/>
  <c r="R1125" i="1" s="1"/>
  <c r="L1124" i="1"/>
  <c r="P4981" i="1"/>
  <c r="Q4805" i="1"/>
  <c r="R4805" i="1" s="1"/>
  <c r="L4804" i="1"/>
  <c r="Q983" i="1"/>
  <c r="R983" i="1" s="1"/>
  <c r="L982" i="1"/>
  <c r="P2639" i="1"/>
  <c r="P209" i="1"/>
  <c r="Q2280" i="1"/>
  <c r="R2280" i="1" s="1"/>
  <c r="L2279" i="1"/>
  <c r="Q1987" i="1"/>
  <c r="R1987" i="1" s="1"/>
  <c r="L1984" i="1"/>
  <c r="Q4800" i="1"/>
  <c r="R4800" i="1" s="1"/>
  <c r="L4798" i="1"/>
  <c r="L820" i="1"/>
  <c r="Q4607" i="1"/>
  <c r="R4607" i="1" s="1"/>
  <c r="Q1021" i="1"/>
  <c r="R1021" i="1" s="1"/>
  <c r="L1020" i="1"/>
  <c r="Q149" i="1"/>
  <c r="R149" i="1" s="1"/>
  <c r="L142" i="1"/>
  <c r="L2012" i="1"/>
  <c r="Q2013" i="1"/>
  <c r="R2013" i="1" s="1"/>
  <c r="Q1209" i="1"/>
  <c r="R1209" i="1" s="1"/>
  <c r="L1208" i="1"/>
  <c r="Q1952" i="1"/>
  <c r="R1952" i="1" s="1"/>
  <c r="L1950" i="1"/>
  <c r="P93" i="1"/>
  <c r="L2827" i="1"/>
  <c r="Q2828" i="1"/>
  <c r="R2828" i="1" s="1"/>
  <c r="Q3064" i="1"/>
  <c r="R3064" i="1" s="1"/>
  <c r="L3063" i="1"/>
  <c r="Q3155" i="1"/>
  <c r="R3155" i="1" s="1"/>
  <c r="Q1102" i="1"/>
  <c r="R1102" i="1" s="1"/>
  <c r="L1101" i="1"/>
  <c r="Q1820" i="1"/>
  <c r="R1820" i="1" s="1"/>
  <c r="L1819" i="1"/>
  <c r="Q4455" i="1"/>
  <c r="R4455" i="1" s="1"/>
  <c r="L4454" i="1"/>
  <c r="Q2588" i="1"/>
  <c r="R2588" i="1" s="1"/>
  <c r="L2587" i="1"/>
  <c r="Q953" i="1"/>
  <c r="R953" i="1" s="1"/>
  <c r="L952" i="1"/>
  <c r="Q2163" i="1"/>
  <c r="R2163" i="1" s="1"/>
  <c r="L2161" i="1"/>
  <c r="Q943" i="1"/>
  <c r="R943" i="1" s="1"/>
  <c r="L942" i="1"/>
  <c r="Q84" i="1"/>
  <c r="R84" i="1" s="1"/>
  <c r="L83" i="1"/>
  <c r="Q48" i="1"/>
  <c r="R48" i="1" s="1"/>
  <c r="L2014" i="1"/>
  <c r="Q2015" i="1"/>
  <c r="R2015" i="1" s="1"/>
  <c r="Q172" i="1"/>
  <c r="R172" i="1" s="1"/>
  <c r="L171" i="1"/>
  <c r="Q12" i="1"/>
  <c r="R12" i="1" s="1"/>
  <c r="L11" i="1"/>
  <c r="Q2055" i="1"/>
  <c r="R2055" i="1" s="1"/>
  <c r="L2054" i="1"/>
  <c r="Q247" i="1"/>
  <c r="R247" i="1" s="1"/>
  <c r="Q4982" i="1"/>
  <c r="R4982" i="1" s="1"/>
  <c r="L4981" i="1"/>
  <c r="Q1152" i="1"/>
  <c r="R1152" i="1" s="1"/>
  <c r="L1151" i="1"/>
  <c r="Q1347" i="1"/>
  <c r="R1347" i="1" s="1"/>
  <c r="L1346" i="1"/>
  <c r="Q2859" i="1"/>
  <c r="R2859" i="1" s="1"/>
  <c r="Q988" i="1"/>
  <c r="R988" i="1" s="1"/>
  <c r="L987" i="1"/>
  <c r="Q2090" i="1"/>
  <c r="R2090" i="1" s="1"/>
  <c r="L2089" i="1"/>
  <c r="Q4793" i="1"/>
  <c r="R4793" i="1" s="1"/>
  <c r="L4792" i="1"/>
  <c r="L2639" i="1"/>
  <c r="Q2640" i="1"/>
  <c r="R2640" i="1" s="1"/>
  <c r="Q1836" i="1"/>
  <c r="R1836" i="1" s="1"/>
  <c r="L1831" i="1"/>
  <c r="Q1949" i="1"/>
  <c r="R1949" i="1" s="1"/>
  <c r="L1948" i="1"/>
  <c r="P5136" i="1"/>
  <c r="P1175" i="1"/>
  <c r="Q5159" i="1"/>
  <c r="R5159" i="1" s="1"/>
  <c r="L5157" i="1"/>
  <c r="P2098" i="1"/>
  <c r="L1040" i="1"/>
  <c r="Q1041" i="1"/>
  <c r="R1041" i="1" s="1"/>
  <c r="P2997" i="1"/>
  <c r="L1107" i="1"/>
  <c r="Q1109" i="1"/>
  <c r="R1109" i="1" s="1"/>
  <c r="L2117" i="1"/>
  <c r="Q2118" i="1"/>
  <c r="R2118" i="1" s="1"/>
  <c r="Q2026" i="1"/>
  <c r="R2026" i="1" s="1"/>
  <c r="L2016" i="1"/>
  <c r="Q858" i="1"/>
  <c r="R858" i="1" s="1"/>
  <c r="L857" i="1"/>
  <c r="Q2972" i="1"/>
  <c r="R2972" i="1" s="1"/>
  <c r="L2969" i="1"/>
  <c r="Q110" i="1"/>
  <c r="R110" i="1" s="1"/>
  <c r="L108" i="1"/>
  <c r="L1992" i="1"/>
  <c r="Q1993" i="1"/>
  <c r="R1993" i="1" s="1"/>
  <c r="Q2284" i="1"/>
  <c r="R2284" i="1" s="1"/>
  <c r="L2282" i="1"/>
  <c r="Q4884" i="1"/>
  <c r="R4884" i="1" s="1"/>
  <c r="L4883" i="1"/>
  <c r="L2775" i="1"/>
  <c r="Q2776" i="1"/>
  <c r="R2776" i="1" s="1"/>
  <c r="Q38" i="1"/>
  <c r="R38" i="1" s="1"/>
  <c r="L37" i="1"/>
  <c r="P2212" i="1"/>
  <c r="Q1046" i="1"/>
  <c r="R1046" i="1" s="1"/>
  <c r="L1045" i="1"/>
  <c r="L15" i="1"/>
  <c r="Q16" i="1"/>
  <c r="R16" i="1" s="1"/>
  <c r="L1370" i="1"/>
  <c r="Q2202" i="1"/>
  <c r="R2202" i="1" s="1"/>
  <c r="L2201" i="1"/>
  <c r="Q1990" i="1"/>
  <c r="R1990" i="1" s="1"/>
  <c r="L1989" i="1"/>
  <c r="Q1177" i="1"/>
  <c r="R1177" i="1" s="1"/>
  <c r="L1175" i="1"/>
  <c r="P5157" i="1"/>
  <c r="Q2179" i="1"/>
  <c r="R2179" i="1" s="1"/>
  <c r="L2178" i="1"/>
  <c r="Q2311" i="1"/>
  <c r="R2311" i="1" s="1"/>
  <c r="Q2099" i="1"/>
  <c r="R2099" i="1" s="1"/>
  <c r="L2098" i="1"/>
  <c r="A2394" i="1" l="1"/>
  <c r="A2410" i="2"/>
  <c r="A212" i="2"/>
  <c r="Q3495" i="1"/>
  <c r="R3495" i="1" s="1"/>
  <c r="Q1699" i="1"/>
  <c r="R1699" i="1" s="1"/>
  <c r="L5136" i="1"/>
  <c r="Q5137" i="1"/>
  <c r="R5137" i="1" s="1"/>
  <c r="L187" i="1"/>
  <c r="A2395" i="1" l="1"/>
  <c r="A213" i="2"/>
  <c r="A2411" i="2"/>
  <c r="P4918" i="1"/>
  <c r="A2396" i="1" l="1"/>
  <c r="A2412" i="2"/>
  <c r="A214" i="2"/>
  <c r="Q4922" i="1"/>
  <c r="R4922" i="1" s="1"/>
  <c r="L4918" i="1"/>
  <c r="A2397" i="1" l="1"/>
  <c r="A215" i="2"/>
  <c r="A2413" i="2"/>
  <c r="Q4276" i="1"/>
  <c r="R4276" i="1" s="1"/>
  <c r="A2398" i="1" l="1"/>
  <c r="A2414" i="2"/>
  <c r="A216" i="2"/>
  <c r="Q3437" i="1"/>
  <c r="R3437" i="1" s="1"/>
  <c r="A2399" i="1" l="1"/>
  <c r="A217" i="2"/>
  <c r="A2415" i="2"/>
  <c r="Q3344" i="1"/>
  <c r="R3344" i="1" s="1"/>
  <c r="A2400" i="1" l="1"/>
  <c r="A2416" i="2"/>
  <c r="A2417" i="2" s="1"/>
  <c r="A2418" i="2" s="1"/>
  <c r="A218" i="2"/>
  <c r="Q4015" i="1"/>
  <c r="R4015" i="1" s="1"/>
  <c r="A2401" i="1" l="1"/>
  <c r="A219" i="2"/>
  <c r="Q3903" i="1"/>
  <c r="R3903" i="1" s="1"/>
  <c r="A2402" i="1" l="1"/>
  <c r="A2419" i="2"/>
  <c r="A220" i="2"/>
  <c r="Q3350" i="1"/>
  <c r="R3350" i="1" s="1"/>
  <c r="A2403" i="1" l="1"/>
  <c r="A221" i="2"/>
  <c r="A2420" i="2"/>
  <c r="Q4289" i="1"/>
  <c r="R4289" i="1" s="1"/>
  <c r="Q261" i="1"/>
  <c r="R261" i="1" s="1"/>
  <c r="A2404" i="1" l="1"/>
  <c r="A2421" i="2"/>
  <c r="A222" i="2"/>
  <c r="Q383" i="1"/>
  <c r="R383" i="1" s="1"/>
  <c r="A2405" i="1" l="1"/>
  <c r="A223" i="2"/>
  <c r="A2422" i="2"/>
  <c r="Q4131" i="1"/>
  <c r="R4131" i="1" s="1"/>
  <c r="Q3377" i="1"/>
  <c r="R3377" i="1" s="1"/>
  <c r="A2406" i="1" l="1"/>
  <c r="A2423" i="2"/>
  <c r="A224" i="2"/>
  <c r="Q656" i="1"/>
  <c r="R656" i="1" s="1"/>
  <c r="A2407" i="1" l="1"/>
  <c r="A225" i="2"/>
  <c r="A2424" i="2"/>
  <c r="Q296" i="1"/>
  <c r="R296" i="1" s="1"/>
  <c r="A2408" i="1" l="1"/>
  <c r="A2425" i="2"/>
  <c r="A226" i="2"/>
  <c r="Q486" i="1"/>
  <c r="R486" i="1" s="1"/>
  <c r="A2409" i="1" l="1"/>
  <c r="A227" i="2"/>
  <c r="A228" i="2" s="1"/>
  <c r="A229" i="2" s="1"/>
  <c r="A2426" i="2"/>
  <c r="Q78" i="1"/>
  <c r="R78" i="1" s="1"/>
  <c r="P46" i="1"/>
  <c r="A2410" i="1" l="1"/>
  <c r="A2427" i="2"/>
  <c r="Q76" i="1"/>
  <c r="R76" i="1" s="1"/>
  <c r="L46" i="1"/>
  <c r="A2411" i="1" l="1"/>
  <c r="A2428" i="2"/>
  <c r="P2310" i="1"/>
  <c r="A2412" i="1" l="1"/>
  <c r="A2429" i="2"/>
  <c r="Q2575" i="1"/>
  <c r="R2575" i="1" s="1"/>
  <c r="L2310" i="1"/>
  <c r="A2413" i="1" l="1"/>
  <c r="A230" i="2"/>
  <c r="A2430" i="2"/>
  <c r="C1296" i="2"/>
  <c r="A2414" i="1" l="1"/>
  <c r="A2431" i="2"/>
  <c r="A231" i="2"/>
  <c r="P1296" i="1"/>
  <c r="A2415" i="1" l="1"/>
  <c r="A232" i="2"/>
  <c r="A2432" i="2"/>
  <c r="L1296" i="1"/>
  <c r="A2416" i="1" l="1"/>
  <c r="A2417" i="1" s="1"/>
  <c r="A2418" i="1" s="1"/>
  <c r="A2433" i="2"/>
  <c r="A233" i="2"/>
  <c r="Q1296" i="1"/>
  <c r="R1296" i="1" s="1"/>
  <c r="C1558" i="2"/>
  <c r="A234" i="2" l="1"/>
  <c r="A2434" i="2"/>
  <c r="P1558" i="1"/>
  <c r="L1558" i="1" l="1"/>
  <c r="A2419" i="1"/>
  <c r="A2435" i="2"/>
  <c r="A235" i="2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Q1558" i="1" l="1"/>
  <c r="R1558" i="1" s="1"/>
  <c r="A2420" i="1"/>
  <c r="A2436" i="2"/>
  <c r="C2886" i="2"/>
  <c r="A2421" i="1" l="1"/>
  <c r="A2437" i="2"/>
  <c r="P2886" i="1"/>
  <c r="A2422" i="1" l="1"/>
  <c r="A2438" i="2"/>
  <c r="L2886" i="1"/>
  <c r="A2423" i="1" l="1"/>
  <c r="A2439" i="2"/>
  <c r="Q2886" i="1"/>
  <c r="R2886" i="1" s="1"/>
  <c r="A2424" i="1" l="1"/>
  <c r="A2440" i="2"/>
  <c r="I655" i="2"/>
  <c r="G655" i="2"/>
  <c r="H655" i="2"/>
  <c r="F655" i="2"/>
  <c r="E655" i="2"/>
  <c r="J655" i="2"/>
  <c r="D655" i="2"/>
  <c r="A2425" i="1" l="1"/>
  <c r="A2441" i="2"/>
  <c r="F246" i="2"/>
  <c r="F10" i="2" s="1"/>
  <c r="D246" i="2"/>
  <c r="D10" i="2" s="1"/>
  <c r="H246" i="2"/>
  <c r="H10" i="2" s="1"/>
  <c r="J246" i="2"/>
  <c r="J10" i="2" s="1"/>
  <c r="G246" i="2"/>
  <c r="G10" i="2" s="1"/>
  <c r="E246" i="2"/>
  <c r="E10" i="2" s="1"/>
  <c r="I246" i="2"/>
  <c r="I10" i="2" s="1"/>
  <c r="C655" i="2"/>
  <c r="A2426" i="1" l="1"/>
  <c r="A2442" i="2"/>
  <c r="P655" i="1"/>
  <c r="A2427" i="1" l="1"/>
  <c r="A2443" i="2"/>
  <c r="L655" i="1"/>
  <c r="A2428" i="1" l="1"/>
  <c r="A2444" i="2"/>
  <c r="Q655" i="1"/>
  <c r="R655" i="1" s="1"/>
  <c r="A2429" i="1" l="1"/>
  <c r="A2445" i="2"/>
  <c r="I1901" i="2"/>
  <c r="F1946" i="2"/>
  <c r="G1901" i="2"/>
  <c r="E1946" i="2"/>
  <c r="J1901" i="2"/>
  <c r="H1901" i="2"/>
  <c r="Q1901" i="2"/>
  <c r="O1901" i="2"/>
  <c r="M1901" i="2"/>
  <c r="S1901" i="2"/>
  <c r="R1901" i="2"/>
  <c r="D1946" i="2"/>
  <c r="A2430" i="1" l="1"/>
  <c r="A2446" i="2"/>
  <c r="E1901" i="2"/>
  <c r="F1901" i="2"/>
  <c r="D1901" i="2"/>
  <c r="C1946" i="2"/>
  <c r="A2431" i="1" l="1"/>
  <c r="A2447" i="2"/>
  <c r="P1946" i="1"/>
  <c r="A2432" i="1" l="1"/>
  <c r="A2448" i="2"/>
  <c r="A247" i="2"/>
  <c r="L1946" i="1"/>
  <c r="A2433" i="1" l="1"/>
  <c r="A248" i="2"/>
  <c r="A2449" i="2"/>
  <c r="Q1946" i="1"/>
  <c r="R1946" i="1" s="1"/>
  <c r="A2434" i="1" l="1"/>
  <c r="A2450" i="2"/>
  <c r="A249" i="2"/>
  <c r="G2856" i="2"/>
  <c r="M2856" i="2"/>
  <c r="O2856" i="2"/>
  <c r="N2856" i="2"/>
  <c r="R2856" i="2"/>
  <c r="F2856" i="2"/>
  <c r="I2856" i="2"/>
  <c r="S2856" i="2"/>
  <c r="Q2856" i="2"/>
  <c r="J2856" i="2"/>
  <c r="H2856" i="2"/>
  <c r="E2856" i="2"/>
  <c r="A2435" i="1" l="1"/>
  <c r="A250" i="2"/>
  <c r="A2451" i="2"/>
  <c r="C2905" i="2"/>
  <c r="D2856" i="2"/>
  <c r="A2436" i="1" l="1"/>
  <c r="A2452" i="2"/>
  <c r="A251" i="2"/>
  <c r="P2905" i="1"/>
  <c r="C2856" i="2"/>
  <c r="P2856" i="1" l="1"/>
  <c r="L2905" i="1"/>
  <c r="A2437" i="1"/>
  <c r="A252" i="2"/>
  <c r="A2453" i="2"/>
  <c r="Q2905" i="1" l="1"/>
  <c r="R2905" i="1" s="1"/>
  <c r="L2856" i="1"/>
  <c r="A2438" i="1"/>
  <c r="A2454" i="2"/>
  <c r="A253" i="2"/>
  <c r="C2970" i="2"/>
  <c r="A2439" i="1" l="1"/>
  <c r="A2455" i="2"/>
  <c r="P2970" i="1"/>
  <c r="A2440" i="1" l="1"/>
  <c r="A2456" i="2"/>
  <c r="A254" i="2"/>
  <c r="L2970" i="1"/>
  <c r="A2441" i="1" l="1"/>
  <c r="A255" i="2"/>
  <c r="A2457" i="2"/>
  <c r="Q2970" i="1"/>
  <c r="R2970" i="1" s="1"/>
  <c r="A2442" i="1" l="1"/>
  <c r="A2458" i="2"/>
  <c r="A256" i="2"/>
  <c r="N1908" i="2"/>
  <c r="A2443" i="1" l="1"/>
  <c r="A257" i="2"/>
  <c r="A2459" i="2"/>
  <c r="C1908" i="2"/>
  <c r="A2444" i="1" l="1"/>
  <c r="A2460" i="2"/>
  <c r="A258" i="2"/>
  <c r="P1908" i="1"/>
  <c r="A2445" i="1" l="1"/>
  <c r="A259" i="2"/>
  <c r="A2461" i="2"/>
  <c r="L1908" i="1"/>
  <c r="A2446" i="1" l="1"/>
  <c r="A2462" i="2"/>
  <c r="A260" i="2"/>
  <c r="Q1908" i="1"/>
  <c r="R1908" i="1" s="1"/>
  <c r="A2447" i="1" l="1"/>
  <c r="A261" i="2"/>
  <c r="A2463" i="2"/>
  <c r="N1910" i="2"/>
  <c r="N1901" i="2" l="1"/>
  <c r="A2448" i="1"/>
  <c r="A2464" i="2"/>
  <c r="A262" i="2"/>
  <c r="C1910" i="2"/>
  <c r="A2449" i="1" l="1"/>
  <c r="A263" i="2"/>
  <c r="A2465" i="2"/>
  <c r="C1901" i="2"/>
  <c r="P1910" i="1"/>
  <c r="A2450" i="1" l="1"/>
  <c r="A2466" i="2"/>
  <c r="A264" i="2"/>
  <c r="L1910" i="1"/>
  <c r="P1901" i="1"/>
  <c r="A2451" i="1" l="1"/>
  <c r="A265" i="2"/>
  <c r="A2467" i="2"/>
  <c r="Q1910" i="1"/>
  <c r="R1910" i="1" s="1"/>
  <c r="L1901" i="1"/>
  <c r="G1446" i="2"/>
  <c r="F1446" i="2"/>
  <c r="O1446" i="2"/>
  <c r="H1446" i="2"/>
  <c r="R1446" i="2"/>
  <c r="R1432" i="2" s="1"/>
  <c r="R1106" i="2" s="1"/>
  <c r="I1446" i="2"/>
  <c r="E1446" i="2"/>
  <c r="N1446" i="2"/>
  <c r="Q1446" i="2"/>
  <c r="J1446" i="2"/>
  <c r="M1446" i="2"/>
  <c r="S1446" i="2"/>
  <c r="D1446" i="2"/>
  <c r="G1432" i="2" l="1"/>
  <c r="G1106" i="2" s="1"/>
  <c r="D1432" i="2"/>
  <c r="D1106" i="2" s="1"/>
  <c r="H1432" i="2"/>
  <c r="H1106" i="2" s="1"/>
  <c r="E1432" i="2"/>
  <c r="E1106" i="2" s="1"/>
  <c r="O1432" i="2"/>
  <c r="O1106" i="2" s="1"/>
  <c r="Q1432" i="2"/>
  <c r="Q1106" i="2" s="1"/>
  <c r="S1432" i="2"/>
  <c r="S1106" i="2" s="1"/>
  <c r="M1432" i="2"/>
  <c r="M1106" i="2" s="1"/>
  <c r="J1432" i="2"/>
  <c r="J1106" i="2" s="1"/>
  <c r="I1432" i="2"/>
  <c r="I1106" i="2" s="1"/>
  <c r="F1432" i="2"/>
  <c r="F1106" i="2" s="1"/>
  <c r="A2452" i="1"/>
  <c r="A2468" i="2"/>
  <c r="A266" i="2"/>
  <c r="C1446" i="2"/>
  <c r="A2453" i="1" l="1"/>
  <c r="A267" i="2"/>
  <c r="A2469" i="2"/>
  <c r="P1446" i="1"/>
  <c r="L1446" i="1" s="1"/>
  <c r="Q1446" i="1" s="1"/>
  <c r="R1446" i="1" s="1"/>
  <c r="A2454" i="1" l="1"/>
  <c r="A2470" i="2"/>
  <c r="A268" i="2"/>
  <c r="N1465" i="2"/>
  <c r="A2455" i="1" l="1"/>
  <c r="A269" i="2"/>
  <c r="A2471" i="2"/>
  <c r="C1465" i="2"/>
  <c r="A2456" i="1" l="1"/>
  <c r="A2472" i="2"/>
  <c r="A270" i="2"/>
  <c r="P1465" i="1"/>
  <c r="A2457" i="1" l="1"/>
  <c r="A271" i="2"/>
  <c r="A2473" i="2"/>
  <c r="L1465" i="1"/>
  <c r="A2458" i="1" l="1"/>
  <c r="A2474" i="2"/>
  <c r="A272" i="2"/>
  <c r="Q1465" i="1"/>
  <c r="R1465" i="1" s="1"/>
  <c r="A2459" i="1" l="1"/>
  <c r="A273" i="2"/>
  <c r="A2475" i="2"/>
  <c r="A1820" i="2"/>
  <c r="A1902" i="2"/>
  <c r="A1949" i="2"/>
  <c r="A1951" i="2"/>
  <c r="A1967" i="2"/>
  <c r="A1969" i="2"/>
  <c r="A1978" i="2"/>
  <c r="A1985" i="2"/>
  <c r="A1990" i="2"/>
  <c r="A1993" i="2"/>
  <c r="A2013" i="2"/>
  <c r="A2015" i="2"/>
  <c r="A2017" i="2"/>
  <c r="A2055" i="2"/>
  <c r="A2061" i="2"/>
  <c r="A2090" i="2"/>
  <c r="A2099" i="2"/>
  <c r="A2118" i="2"/>
  <c r="A2127" i="2"/>
  <c r="A2162" i="2"/>
  <c r="A2170" i="2"/>
  <c r="A2173" i="2"/>
  <c r="A2179" i="2"/>
  <c r="A2202" i="2"/>
  <c r="A1486" i="2"/>
  <c r="A2460" i="1" l="1"/>
  <c r="A2174" i="2"/>
  <c r="A2119" i="2"/>
  <c r="A2062" i="2"/>
  <c r="A1979" i="2"/>
  <c r="A1487" i="2"/>
  <c r="A2171" i="2"/>
  <c r="A2100" i="2"/>
  <c r="A2056" i="2"/>
  <c r="A1994" i="2"/>
  <c r="A1970" i="2"/>
  <c r="A1903" i="2"/>
  <c r="A2476" i="2"/>
  <c r="A2203" i="2"/>
  <c r="A2091" i="2"/>
  <c r="A2018" i="2"/>
  <c r="A2019" i="2" s="1"/>
  <c r="A1991" i="2"/>
  <c r="A2163" i="2"/>
  <c r="A2180" i="2"/>
  <c r="A2128" i="2"/>
  <c r="A2070" i="2"/>
  <c r="A1986" i="2"/>
  <c r="A1952" i="2"/>
  <c r="A1821" i="2"/>
  <c r="A274" i="2"/>
  <c r="A2192" i="2"/>
  <c r="A1834" i="2"/>
  <c r="A2020" i="2" l="1"/>
  <c r="A2021" i="2" s="1"/>
  <c r="A2022" i="2" s="1"/>
  <c r="A2023" i="2" s="1"/>
  <c r="A2025" i="2"/>
  <c r="A2461" i="1"/>
  <c r="A275" i="2"/>
  <c r="A1953" i="2"/>
  <c r="A2071" i="2"/>
  <c r="A2181" i="2"/>
  <c r="A2092" i="2"/>
  <c r="A2477" i="2"/>
  <c r="A1971" i="2"/>
  <c r="A2057" i="2"/>
  <c r="A1980" i="2"/>
  <c r="A2120" i="2"/>
  <c r="A2193" i="2"/>
  <c r="A1822" i="2"/>
  <c r="A1987" i="2"/>
  <c r="A2129" i="2"/>
  <c r="A2164" i="2"/>
  <c r="A2024" i="2"/>
  <c r="A2204" i="2"/>
  <c r="A1904" i="2"/>
  <c r="A1995" i="2"/>
  <c r="A2101" i="2"/>
  <c r="A1488" i="2"/>
  <c r="A2063" i="2"/>
  <c r="A2175" i="2"/>
  <c r="A1836" i="2"/>
  <c r="A1835" i="2"/>
  <c r="N3154" i="2"/>
  <c r="N3375" i="2"/>
  <c r="C3375" i="2" l="1"/>
  <c r="A2462" i="1"/>
  <c r="A2064" i="2"/>
  <c r="A2102" i="2"/>
  <c r="A1905" i="2"/>
  <c r="A2026" i="2"/>
  <c r="A2130" i="2"/>
  <c r="A1823" i="2"/>
  <c r="A2121" i="2"/>
  <c r="A2058" i="2"/>
  <c r="A2478" i="2"/>
  <c r="A2182" i="2"/>
  <c r="A1954" i="2"/>
  <c r="A1837" i="2"/>
  <c r="A2176" i="2"/>
  <c r="A1489" i="2"/>
  <c r="A1996" i="2"/>
  <c r="A2205" i="2"/>
  <c r="A2165" i="2"/>
  <c r="A1988" i="2"/>
  <c r="A2194" i="2"/>
  <c r="A1981" i="2"/>
  <c r="A1972" i="2"/>
  <c r="A2093" i="2"/>
  <c r="A2072" i="2"/>
  <c r="A276" i="2"/>
  <c r="C3154" i="2"/>
  <c r="P3375" i="1" l="1"/>
  <c r="L3375" i="1" s="1"/>
  <c r="P3154" i="1"/>
  <c r="A2463" i="1"/>
  <c r="A277" i="2"/>
  <c r="A2094" i="2"/>
  <c r="A1982" i="2"/>
  <c r="A1983" i="2" s="1"/>
  <c r="A2206" i="2"/>
  <c r="A1490" i="2"/>
  <c r="A1838" i="2"/>
  <c r="A2183" i="2"/>
  <c r="A2059" i="2"/>
  <c r="A1824" i="2"/>
  <c r="A2027" i="2"/>
  <c r="A2103" i="2"/>
  <c r="A2073" i="2"/>
  <c r="A1973" i="2"/>
  <c r="A2195" i="2"/>
  <c r="A1997" i="2"/>
  <c r="A2177" i="2"/>
  <c r="A1955" i="2"/>
  <c r="A2479" i="2"/>
  <c r="A2122" i="2"/>
  <c r="A2131" i="2"/>
  <c r="A1906" i="2"/>
  <c r="Q3375" i="1"/>
  <c r="R3375" i="1" s="1"/>
  <c r="L3154" i="1"/>
  <c r="A2464" i="1" l="1"/>
  <c r="A2132" i="2"/>
  <c r="A2480" i="2"/>
  <c r="A2196" i="2"/>
  <c r="A2074" i="2"/>
  <c r="A2028" i="2"/>
  <c r="A1839" i="2"/>
  <c r="A2207" i="2"/>
  <c r="A2095" i="2"/>
  <c r="A1491" i="2"/>
  <c r="A1492" i="2" s="1"/>
  <c r="A1493" i="2" s="1"/>
  <c r="A1907" i="2"/>
  <c r="A2123" i="2"/>
  <c r="A1956" i="2"/>
  <c r="A1998" i="2"/>
  <c r="A1974" i="2"/>
  <c r="A2104" i="2"/>
  <c r="A1825" i="2"/>
  <c r="A2184" i="2"/>
  <c r="A278" i="2"/>
  <c r="N1495" i="2"/>
  <c r="C1495" i="2" l="1"/>
  <c r="A2465" i="1"/>
  <c r="A1826" i="2"/>
  <c r="A1975" i="2"/>
  <c r="A1957" i="2"/>
  <c r="A1908" i="2"/>
  <c r="A2096" i="2"/>
  <c r="A1840" i="2"/>
  <c r="A2075" i="2"/>
  <c r="A2481" i="2"/>
  <c r="A2133" i="2"/>
  <c r="A279" i="2"/>
  <c r="A2185" i="2"/>
  <c r="A2105" i="2"/>
  <c r="A1999" i="2"/>
  <c r="A2124" i="2"/>
  <c r="A1494" i="2"/>
  <c r="A2208" i="2"/>
  <c r="A2029" i="2"/>
  <c r="A2197" i="2"/>
  <c r="P1495" i="1" l="1"/>
  <c r="L1495" i="1" s="1"/>
  <c r="A2466" i="1"/>
  <c r="A2000" i="2"/>
  <c r="A2030" i="2"/>
  <c r="A2186" i="2"/>
  <c r="A2134" i="2"/>
  <c r="A2076" i="2"/>
  <c r="A2097" i="2"/>
  <c r="A1958" i="2"/>
  <c r="A1827" i="2"/>
  <c r="A2198" i="2"/>
  <c r="A2209" i="2"/>
  <c r="A2125" i="2"/>
  <c r="A2106" i="2"/>
  <c r="A280" i="2"/>
  <c r="A2482" i="2"/>
  <c r="A1841" i="2"/>
  <c r="A1909" i="2"/>
  <c r="A1976" i="2"/>
  <c r="A2467" i="1" l="1"/>
  <c r="A1842" i="2"/>
  <c r="A281" i="2"/>
  <c r="A2199" i="2"/>
  <c r="A1959" i="2"/>
  <c r="A2077" i="2"/>
  <c r="A2187" i="2"/>
  <c r="A2031" i="2"/>
  <c r="A1910" i="2"/>
  <c r="A2483" i="2"/>
  <c r="A2107" i="2"/>
  <c r="A2210" i="2"/>
  <c r="A1828" i="2"/>
  <c r="A2135" i="2"/>
  <c r="A1498" i="2"/>
  <c r="A1495" i="2"/>
  <c r="A2001" i="2"/>
  <c r="Q1495" i="1"/>
  <c r="R1495" i="1" s="1"/>
  <c r="A2468" i="1" l="1"/>
  <c r="A1499" i="2"/>
  <c r="A1829" i="2"/>
  <c r="A2108" i="2"/>
  <c r="A1911" i="2"/>
  <c r="A2188" i="2"/>
  <c r="A1960" i="2"/>
  <c r="A282" i="2"/>
  <c r="A2002" i="2"/>
  <c r="A2003" i="2" s="1"/>
  <c r="A1496" i="2"/>
  <c r="A2136" i="2"/>
  <c r="A2484" i="2"/>
  <c r="A2032" i="2"/>
  <c r="A2078" i="2"/>
  <c r="A2200" i="2"/>
  <c r="A1843" i="2"/>
  <c r="A2469" i="1" l="1"/>
  <c r="A2033" i="2"/>
  <c r="A2137" i="2"/>
  <c r="A2004" i="2"/>
  <c r="A1961" i="2"/>
  <c r="A1912" i="2"/>
  <c r="A1830" i="2"/>
  <c r="A1497" i="2"/>
  <c r="A1844" i="2"/>
  <c r="A2079" i="2"/>
  <c r="A2485" i="2"/>
  <c r="A283" i="2"/>
  <c r="A2109" i="2"/>
  <c r="A1500" i="2"/>
  <c r="N1510" i="2"/>
  <c r="C1510" i="2" l="1"/>
  <c r="A2470" i="1"/>
  <c r="A1962" i="2"/>
  <c r="A1963" i="2" s="1"/>
  <c r="A1964" i="2" s="1"/>
  <c r="A1965" i="2" s="1"/>
  <c r="A2138" i="2"/>
  <c r="A2486" i="2"/>
  <c r="A2110" i="2"/>
  <c r="A1845" i="2"/>
  <c r="A1501" i="2"/>
  <c r="A284" i="2"/>
  <c r="A2080" i="2"/>
  <c r="A1913" i="2"/>
  <c r="A2005" i="2"/>
  <c r="A2034" i="2"/>
  <c r="P1510" i="1" l="1"/>
  <c r="L1510" i="1" s="1"/>
  <c r="A2471" i="1"/>
  <c r="A2112" i="2"/>
  <c r="A2111" i="2"/>
  <c r="A2081" i="2"/>
  <c r="A1502" i="2"/>
  <c r="A2139" i="2"/>
  <c r="A2006" i="2"/>
  <c r="A2035" i="2"/>
  <c r="A1914" i="2"/>
  <c r="A285" i="2"/>
  <c r="A1846" i="2"/>
  <c r="A2487" i="2"/>
  <c r="A2472" i="1" l="1"/>
  <c r="A2488" i="2"/>
  <c r="A2036" i="2"/>
  <c r="A2140" i="2"/>
  <c r="A2082" i="2"/>
  <c r="A1847" i="2"/>
  <c r="A1915" i="2"/>
  <c r="A2007" i="2"/>
  <c r="A1503" i="2"/>
  <c r="A1504" i="2" s="1"/>
  <c r="A1505" i="2" s="1"/>
  <c r="A1506" i="2" s="1"/>
  <c r="A2113" i="2"/>
  <c r="Q1510" i="1"/>
  <c r="R1510" i="1" s="1"/>
  <c r="A2473" i="1" l="1"/>
  <c r="A2114" i="2"/>
  <c r="A2115" i="2" s="1"/>
  <c r="A2116" i="2" s="1"/>
  <c r="A2008" i="2"/>
  <c r="A1848" i="2"/>
  <c r="A2083" i="2"/>
  <c r="A2037" i="2"/>
  <c r="A1916" i="2"/>
  <c r="A2141" i="2"/>
  <c r="A2489" i="2"/>
  <c r="N604" i="2"/>
  <c r="C604" i="2" l="1"/>
  <c r="A2474" i="1"/>
  <c r="A1917" i="2"/>
  <c r="A1507" i="2"/>
  <c r="A2084" i="2"/>
  <c r="A2009" i="2"/>
  <c r="A2142" i="2"/>
  <c r="A2490" i="2"/>
  <c r="A2038" i="2"/>
  <c r="A1849" i="2"/>
  <c r="N246" i="2"/>
  <c r="N10" i="2" s="1"/>
  <c r="C246" i="2" l="1"/>
  <c r="P604" i="1"/>
  <c r="L604" i="1" s="1"/>
  <c r="A2475" i="1"/>
  <c r="A1850" i="2"/>
  <c r="A2491" i="2"/>
  <c r="A2010" i="2"/>
  <c r="A1508" i="2"/>
  <c r="A2039" i="2"/>
  <c r="A2143" i="2"/>
  <c r="A2085" i="2"/>
  <c r="A1918" i="2"/>
  <c r="P246" i="1" l="1"/>
  <c r="C10" i="2"/>
  <c r="A2476" i="1"/>
  <c r="A2040" i="2"/>
  <c r="A2011" i="2"/>
  <c r="A2086" i="2"/>
  <c r="A1919" i="2"/>
  <c r="A2144" i="2"/>
  <c r="A1509" i="2"/>
  <c r="A2492" i="2"/>
  <c r="A1851" i="2"/>
  <c r="Q604" i="1"/>
  <c r="R604" i="1" s="1"/>
  <c r="L246" i="1"/>
  <c r="N1336" i="2"/>
  <c r="P10" i="1" l="1"/>
  <c r="A2477" i="1"/>
  <c r="A1922" i="2"/>
  <c r="A1920" i="2"/>
  <c r="A1852" i="2"/>
  <c r="A1510" i="2"/>
  <c r="A2493" i="2"/>
  <c r="A2145" i="2"/>
  <c r="A2087" i="2"/>
  <c r="A2041" i="2"/>
  <c r="L10" i="1"/>
  <c r="C1336" i="2"/>
  <c r="A2478" i="1" l="1"/>
  <c r="A1853" i="2"/>
  <c r="A2042" i="2"/>
  <c r="A2146" i="2"/>
  <c r="A1921" i="2"/>
  <c r="A1511" i="2"/>
  <c r="A1923" i="2"/>
  <c r="A2088" i="2"/>
  <c r="A2494" i="2"/>
  <c r="P1336" i="1"/>
  <c r="A2479" i="1" l="1"/>
  <c r="A1512" i="2"/>
  <c r="A2147" i="2"/>
  <c r="A1854" i="2"/>
  <c r="A2495" i="2"/>
  <c r="A1924" i="2"/>
  <c r="A2043" i="2"/>
  <c r="L1336" i="1"/>
  <c r="A2480" i="1" l="1"/>
  <c r="A2044" i="2"/>
  <c r="A2496" i="2"/>
  <c r="A2148" i="2"/>
  <c r="A1925" i="2"/>
  <c r="A1855" i="2"/>
  <c r="A1513" i="2"/>
  <c r="Q1336" i="1"/>
  <c r="R1336" i="1" s="1"/>
  <c r="A2481" i="1" l="1"/>
  <c r="A2497" i="2"/>
  <c r="A1856" i="2"/>
  <c r="A1514" i="2"/>
  <c r="A1926" i="2"/>
  <c r="A2149" i="2"/>
  <c r="A2045" i="2"/>
  <c r="N1341" i="2"/>
  <c r="N1234" i="2" l="1"/>
  <c r="A2482" i="1"/>
  <c r="A1515" i="2"/>
  <c r="A1516" i="2" s="1"/>
  <c r="A1517" i="2" s="1"/>
  <c r="A2498" i="2"/>
  <c r="A2150" i="2"/>
  <c r="A2046" i="2"/>
  <c r="A1927" i="2"/>
  <c r="A1928" i="2" s="1"/>
  <c r="A1929" i="2" s="1"/>
  <c r="A1857" i="2"/>
  <c r="C1341" i="2"/>
  <c r="A2483" i="1" l="1"/>
  <c r="A2047" i="2"/>
  <c r="A2499" i="2"/>
  <c r="A1858" i="2"/>
  <c r="A2151" i="2"/>
  <c r="C1234" i="2"/>
  <c r="P1341" i="1"/>
  <c r="A2484" i="1" l="1"/>
  <c r="A2500" i="2"/>
  <c r="A2152" i="2"/>
  <c r="A1518" i="2"/>
  <c r="A1930" i="2"/>
  <c r="A1859" i="2"/>
  <c r="A2048" i="2"/>
  <c r="L1341" i="1"/>
  <c r="P1234" i="1"/>
  <c r="A2485" i="1" l="1"/>
  <c r="A1860" i="2"/>
  <c r="A2153" i="2"/>
  <c r="A1781" i="2"/>
  <c r="A1519" i="2"/>
  <c r="A2049" i="2"/>
  <c r="A1931" i="2"/>
  <c r="A2501" i="2"/>
  <c r="Q1341" i="1"/>
  <c r="R1341" i="1" s="1"/>
  <c r="L1234" i="1"/>
  <c r="A2486" i="1" l="1"/>
  <c r="A2050" i="2"/>
  <c r="A2154" i="2"/>
  <c r="A2502" i="2"/>
  <c r="A1932" i="2"/>
  <c r="A1861" i="2"/>
  <c r="A2487" i="1" l="1"/>
  <c r="A1862" i="2"/>
  <c r="A2051" i="2"/>
  <c r="A2503" i="2"/>
  <c r="A1933" i="2"/>
  <c r="A2155" i="2"/>
  <c r="A2488" i="1" l="1"/>
  <c r="A1934" i="2"/>
  <c r="A2052" i="2"/>
  <c r="A2156" i="2"/>
  <c r="A2504" i="2"/>
  <c r="A1863" i="2"/>
  <c r="A2489" i="1" l="1"/>
  <c r="A1864" i="2"/>
  <c r="A2157" i="2"/>
  <c r="A2053" i="2"/>
  <c r="A2505" i="2"/>
  <c r="A1935" i="2"/>
  <c r="A2490" i="1" l="1"/>
  <c r="A1936" i="2"/>
  <c r="A2506" i="2"/>
  <c r="A2158" i="2"/>
  <c r="A1865" i="2"/>
  <c r="A2491" i="1" l="1"/>
  <c r="A2507" i="2"/>
  <c r="A2159" i="2"/>
  <c r="A1866" i="2"/>
  <c r="A1937" i="2"/>
  <c r="A2492" i="1" l="1"/>
  <c r="A1867" i="2"/>
  <c r="A2508" i="2"/>
  <c r="A1938" i="2"/>
  <c r="A2160" i="2"/>
  <c r="A2493" i="1" l="1"/>
  <c r="A2509" i="2"/>
  <c r="A1939" i="2"/>
  <c r="A1868" i="2"/>
  <c r="A2494" i="1" l="1"/>
  <c r="A1869" i="2"/>
  <c r="A1940" i="2"/>
  <c r="A2510" i="2"/>
  <c r="A2495" i="1" l="1"/>
  <c r="A2511" i="2"/>
  <c r="A1941" i="2"/>
  <c r="A1870" i="2"/>
  <c r="A2496" i="1" l="1"/>
  <c r="A1871" i="2"/>
  <c r="A1942" i="2"/>
  <c r="A2512" i="2"/>
  <c r="A2497" i="1" l="1"/>
  <c r="A2513" i="2"/>
  <c r="A1943" i="2"/>
  <c r="A1872" i="2"/>
  <c r="A2498" i="1" l="1"/>
  <c r="A1873" i="2"/>
  <c r="A2514" i="2"/>
  <c r="A1944" i="2"/>
  <c r="A2499" i="1" l="1"/>
  <c r="A2515" i="2"/>
  <c r="A1945" i="2"/>
  <c r="A1874" i="2"/>
  <c r="A2500" i="1" l="1"/>
  <c r="A1875" i="2"/>
  <c r="A1946" i="2"/>
  <c r="A2516" i="2"/>
  <c r="A2501" i="1" l="1"/>
  <c r="A2517" i="2"/>
  <c r="A1947" i="2"/>
  <c r="A1876" i="2"/>
  <c r="A2502" i="1" l="1"/>
  <c r="A1877" i="2"/>
  <c r="A2518" i="2"/>
  <c r="A2503" i="1" l="1"/>
  <c r="A2519" i="2"/>
  <c r="A1878" i="2"/>
  <c r="A2504" i="1" l="1"/>
  <c r="A1879" i="2"/>
  <c r="A2520" i="2"/>
  <c r="A2505" i="1" l="1"/>
  <c r="A1880" i="2"/>
  <c r="A2521" i="2"/>
  <c r="A2506" i="1" l="1"/>
  <c r="A2522" i="2"/>
  <c r="A1881" i="2"/>
  <c r="A2507" i="1" l="1"/>
  <c r="A1882" i="2"/>
  <c r="A2523" i="2"/>
  <c r="A2508" i="1" l="1"/>
  <c r="A1883" i="2"/>
  <c r="A2524" i="2"/>
  <c r="A2509" i="1" l="1"/>
  <c r="A2525" i="2"/>
  <c r="A1884" i="2"/>
  <c r="A2510" i="1" l="1"/>
  <c r="A1885" i="2"/>
  <c r="A2526" i="2"/>
  <c r="A2511" i="1" l="1"/>
  <c r="A1886" i="2"/>
  <c r="A2527" i="2"/>
  <c r="A2512" i="1" l="1"/>
  <c r="A2528" i="2"/>
  <c r="A1887" i="2"/>
  <c r="A2513" i="1" l="1"/>
  <c r="A1888" i="2"/>
  <c r="A2529" i="2"/>
  <c r="A2514" i="1" l="1"/>
  <c r="A1889" i="2"/>
  <c r="A2530" i="2"/>
  <c r="A2515" i="1" l="1"/>
  <c r="A2531" i="2"/>
  <c r="A1890" i="2"/>
  <c r="A2516" i="1" l="1"/>
  <c r="A1891" i="2"/>
  <c r="A2532" i="2"/>
  <c r="A2517" i="1" l="1"/>
  <c r="A1892" i="2"/>
  <c r="A2533" i="2"/>
  <c r="A2518" i="1" l="1"/>
  <c r="A2534" i="2"/>
  <c r="A1893" i="2"/>
  <c r="A2519" i="1" l="1"/>
  <c r="A1894" i="2"/>
  <c r="A2535" i="2"/>
  <c r="A2520" i="1" l="1"/>
  <c r="A1895" i="2"/>
  <c r="A2536" i="2"/>
  <c r="A2521" i="1" l="1"/>
  <c r="A2537" i="2"/>
  <c r="A1896" i="2"/>
  <c r="A2522" i="1" l="1"/>
  <c r="A1897" i="2"/>
  <c r="A2538" i="2"/>
  <c r="A2523" i="1" l="1"/>
  <c r="A1898" i="2"/>
  <c r="A2539" i="2"/>
  <c r="A2524" i="1" l="1"/>
  <c r="A2540" i="2"/>
  <c r="A1899" i="2"/>
  <c r="A2525" i="1" l="1"/>
  <c r="A1900" i="2"/>
  <c r="A2541" i="2"/>
  <c r="A2526" i="1" l="1"/>
  <c r="A2542" i="2"/>
  <c r="A2527" i="1" l="1"/>
  <c r="A2543" i="2"/>
  <c r="A2528" i="1" l="1"/>
  <c r="A2544" i="2"/>
  <c r="A2529" i="1" l="1"/>
  <c r="A2545" i="2"/>
  <c r="A2530" i="1" l="1"/>
  <c r="A2546" i="2"/>
  <c r="A2531" i="1" l="1"/>
  <c r="A2547" i="2"/>
  <c r="A2532" i="1" l="1"/>
  <c r="A2548" i="2"/>
  <c r="A2533" i="1" l="1"/>
  <c r="A2549" i="2"/>
  <c r="A2534" i="1" l="1"/>
  <c r="A2550" i="2"/>
  <c r="A2535" i="1" l="1"/>
  <c r="A2551" i="2"/>
  <c r="A2536" i="1" l="1"/>
  <c r="A2552" i="2"/>
  <c r="A2537" i="1" l="1"/>
  <c r="A2553" i="2"/>
  <c r="A2538" i="1" l="1"/>
  <c r="A2554" i="2"/>
  <c r="A2539" i="1" l="1"/>
  <c r="A2555" i="2"/>
  <c r="A2540" i="1" l="1"/>
  <c r="A2556" i="2"/>
  <c r="A2541" i="1" l="1"/>
  <c r="A2557" i="2"/>
  <c r="A2542" i="1" l="1"/>
  <c r="A2558" i="2"/>
  <c r="A2543" i="1" l="1"/>
  <c r="A2559" i="2"/>
  <c r="A2544" i="1" l="1"/>
  <c r="A2560" i="2"/>
  <c r="A2545" i="1" l="1"/>
  <c r="A2561" i="2"/>
  <c r="A2546" i="1" l="1"/>
  <c r="A2562" i="2"/>
  <c r="A2547" i="1" l="1"/>
  <c r="A2563" i="2"/>
  <c r="A2548" i="1" l="1"/>
  <c r="A2564" i="2"/>
  <c r="A2549" i="1" l="1"/>
  <c r="A2565" i="2"/>
  <c r="A2550" i="1" l="1"/>
  <c r="A2566" i="2"/>
  <c r="A2551" i="1" l="1"/>
  <c r="A2567" i="2"/>
  <c r="A2552" i="1" l="1"/>
  <c r="A2568" i="2"/>
  <c r="A2553" i="1" l="1"/>
  <c r="A2569" i="2"/>
  <c r="A2554" i="1" l="1"/>
  <c r="A2570" i="2"/>
  <c r="A2555" i="1" l="1"/>
  <c r="A2571" i="2"/>
  <c r="A2556" i="1" l="1"/>
  <c r="A2572" i="2"/>
  <c r="A2557" i="1" l="1"/>
  <c r="A2573" i="2"/>
  <c r="A2558" i="1" l="1"/>
  <c r="A2574" i="2"/>
  <c r="A2559" i="1" l="1"/>
  <c r="A2575" i="2"/>
  <c r="A2560" i="1" l="1"/>
  <c r="A2576" i="2"/>
  <c r="A2561" i="1" l="1"/>
  <c r="A2577" i="2"/>
  <c r="A2562" i="1" l="1"/>
  <c r="A2578" i="2"/>
  <c r="A2563" i="1" l="1"/>
  <c r="A2579" i="2"/>
  <c r="A2564" i="1" l="1"/>
  <c r="A2580" i="2"/>
  <c r="A2565" i="1" l="1"/>
  <c r="A2581" i="2"/>
  <c r="A2566" i="1" l="1"/>
  <c r="A2582" i="2"/>
  <c r="A2567" i="1" l="1"/>
  <c r="A2583" i="2"/>
  <c r="A2568" i="1" l="1"/>
  <c r="A2584" i="2"/>
  <c r="A2569" i="1" l="1"/>
  <c r="A2585" i="2"/>
  <c r="A2570" i="1" l="1"/>
  <c r="A2586" i="2"/>
  <c r="A2571" i="1" l="1"/>
  <c r="A2588" i="2"/>
  <c r="A2572" i="1" l="1"/>
  <c r="A2589" i="2"/>
  <c r="A2573" i="1" l="1"/>
  <c r="A2590" i="2"/>
  <c r="A2574" i="1" l="1"/>
  <c r="A2591" i="2"/>
  <c r="A2575" i="1" l="1"/>
  <c r="A2592" i="2"/>
  <c r="A2576" i="1" l="1"/>
  <c r="A2593" i="2"/>
  <c r="A2577" i="1" l="1"/>
  <c r="A2594" i="2"/>
  <c r="A2578" i="1" l="1"/>
  <c r="A2595" i="2"/>
  <c r="A2579" i="1" l="1"/>
  <c r="A2596" i="2"/>
  <c r="A2580" i="1" l="1"/>
  <c r="A2597" i="2"/>
  <c r="A2581" i="1" l="1"/>
  <c r="A2598" i="2"/>
  <c r="A2582" i="1" l="1"/>
  <c r="A2599" i="2"/>
  <c r="A2583" i="1" l="1"/>
  <c r="A2600" i="2"/>
  <c r="A2584" i="1" l="1"/>
  <c r="A2601" i="2"/>
  <c r="A2585" i="1" l="1"/>
  <c r="A2602" i="2"/>
  <c r="A2586" i="1" l="1"/>
  <c r="A2603" i="2"/>
  <c r="A2588" i="1" l="1"/>
  <c r="A2604" i="2"/>
  <c r="A2589" i="1" l="1"/>
  <c r="A2605" i="2"/>
  <c r="A2590" i="1" l="1"/>
  <c r="A2606" i="2"/>
  <c r="A2591" i="1" l="1"/>
  <c r="A2607" i="2"/>
  <c r="A2592" i="1" l="1"/>
  <c r="A2608" i="2"/>
  <c r="A2593" i="1" l="1"/>
  <c r="A2609" i="2"/>
  <c r="A2594" i="1" l="1"/>
  <c r="A2610" i="2"/>
  <c r="A2595" i="1" l="1"/>
  <c r="A2611" i="2"/>
  <c r="A2596" i="1" l="1"/>
  <c r="A2612" i="2"/>
  <c r="A2597" i="1" l="1"/>
  <c r="A2613" i="2"/>
  <c r="A2598" i="1" l="1"/>
  <c r="A2614" i="2"/>
  <c r="A2599" i="1" l="1"/>
  <c r="A2615" i="2"/>
  <c r="A2600" i="1" l="1"/>
  <c r="A2616" i="2"/>
  <c r="A2601" i="1" l="1"/>
  <c r="A2617" i="2"/>
  <c r="A2602" i="1" l="1"/>
  <c r="A2618" i="2"/>
  <c r="A2603" i="1" l="1"/>
  <c r="A2619" i="2"/>
  <c r="A2604" i="1" l="1"/>
  <c r="A2620" i="2"/>
  <c r="A2605" i="1" l="1"/>
  <c r="A2621" i="2"/>
  <c r="A2606" i="1" l="1"/>
  <c r="A2622" i="2"/>
  <c r="A2607" i="1" l="1"/>
  <c r="A2623" i="2"/>
  <c r="A2608" i="1" l="1"/>
  <c r="A2624" i="2"/>
  <c r="A2609" i="1" l="1"/>
  <c r="A2625" i="2"/>
  <c r="A2610" i="1" l="1"/>
  <c r="A2626" i="2"/>
  <c r="A2611" i="1" l="1"/>
  <c r="A2627" i="2"/>
  <c r="A2612" i="1" l="1"/>
  <c r="A2628" i="2"/>
  <c r="A2613" i="1" l="1"/>
  <c r="A2629" i="2"/>
  <c r="A2614" i="1" l="1"/>
  <c r="A2630" i="2"/>
  <c r="A2615" i="1" l="1"/>
  <c r="A2631" i="2"/>
  <c r="A2616" i="1" l="1"/>
  <c r="A2632" i="2"/>
  <c r="A2617" i="1" l="1"/>
  <c r="A2633" i="2"/>
  <c r="A2618" i="1" l="1"/>
  <c r="A2634" i="2"/>
  <c r="A2619" i="1" l="1"/>
  <c r="A2635" i="2"/>
  <c r="A2620" i="1" l="1"/>
  <c r="A2636" i="2"/>
  <c r="A2621" i="1" l="1"/>
  <c r="A2637" i="2"/>
  <c r="A2622" i="1" l="1"/>
  <c r="A2638" i="2"/>
  <c r="A2623" i="1" l="1"/>
  <c r="A2640" i="2"/>
  <c r="A2624" i="1" l="1"/>
  <c r="A2641" i="2"/>
  <c r="A2625" i="1" l="1"/>
  <c r="A2642" i="2"/>
  <c r="A2626" i="1" l="1"/>
  <c r="A2643" i="2"/>
  <c r="A2627" i="1" l="1"/>
  <c r="A2644" i="2"/>
  <c r="A2628" i="1" l="1"/>
  <c r="A2645" i="2"/>
  <c r="A2629" i="1" l="1"/>
  <c r="A2646" i="2"/>
  <c r="A2630" i="1" l="1"/>
  <c r="A2647" i="2"/>
  <c r="A2631" i="1" l="1"/>
  <c r="A2648" i="2"/>
  <c r="A2632" i="1" l="1"/>
  <c r="A2649" i="2"/>
  <c r="A2633" i="1" l="1"/>
  <c r="A2650" i="2"/>
  <c r="A2634" i="1" l="1"/>
  <c r="A2651" i="2"/>
  <c r="A2635" i="1" l="1"/>
  <c r="A2652" i="2"/>
  <c r="A2636" i="1" l="1"/>
  <c r="A2653" i="2"/>
  <c r="A2637" i="1" l="1"/>
  <c r="A2654" i="2"/>
  <c r="A2638" i="1" l="1"/>
  <c r="A2655" i="2"/>
  <c r="A2640" i="1" l="1"/>
  <c r="A2656" i="2"/>
  <c r="A2641" i="1" l="1"/>
  <c r="A2657" i="2"/>
  <c r="A2642" i="1" l="1"/>
  <c r="A2658" i="2"/>
  <c r="A2643" i="1" l="1"/>
  <c r="A2659" i="2"/>
  <c r="A2644" i="1" l="1"/>
  <c r="A2660" i="2"/>
  <c r="A2645" i="1" l="1"/>
  <c r="A2661" i="2"/>
  <c r="A2646" i="1" l="1"/>
  <c r="A2662" i="2"/>
  <c r="A2647" i="1" l="1"/>
  <c r="A2663" i="2"/>
  <c r="A2648" i="1" l="1"/>
  <c r="A2664" i="2"/>
  <c r="A2649" i="1" l="1"/>
  <c r="A2665" i="2"/>
  <c r="A2650" i="1" l="1"/>
  <c r="A2666" i="2"/>
  <c r="A2651" i="1" l="1"/>
  <c r="A2667" i="2"/>
  <c r="A2652" i="1" l="1"/>
  <c r="A2668" i="2"/>
  <c r="A2653" i="1" l="1"/>
  <c r="A2669" i="2"/>
  <c r="A2654" i="1" l="1"/>
  <c r="A2670" i="2"/>
  <c r="A2655" i="1" l="1"/>
  <c r="A2671" i="2"/>
  <c r="A2656" i="1" l="1"/>
  <c r="A2672" i="2"/>
  <c r="A2657" i="1" l="1"/>
  <c r="A2673" i="2"/>
  <c r="A2658" i="1" l="1"/>
  <c r="A2674" i="2"/>
  <c r="A2659" i="1" l="1"/>
  <c r="A2675" i="2"/>
  <c r="A2660" i="1" l="1"/>
  <c r="A2676" i="2"/>
  <c r="A2661" i="1" l="1"/>
  <c r="A2677" i="2"/>
  <c r="A2662" i="1" l="1"/>
  <c r="A2678" i="2"/>
  <c r="A2663" i="1" l="1"/>
  <c r="A2679" i="2"/>
  <c r="A2664" i="1" l="1"/>
  <c r="A2680" i="2"/>
  <c r="A2665" i="1" l="1"/>
  <c r="A2681" i="2"/>
  <c r="A2666" i="1" l="1"/>
  <c r="A2682" i="2"/>
  <c r="A2667" i="1" l="1"/>
  <c r="A2683" i="2"/>
  <c r="A2668" i="1" l="1"/>
  <c r="A2684" i="2"/>
  <c r="A2669" i="1" l="1"/>
  <c r="A2685" i="2"/>
  <c r="A2670" i="1" l="1"/>
  <c r="A2686" i="2"/>
  <c r="A2671" i="1" l="1"/>
  <c r="A2687" i="2"/>
  <c r="A2672" i="1" l="1"/>
  <c r="A2688" i="2"/>
  <c r="A2673" i="1" l="1"/>
  <c r="A2689" i="2"/>
  <c r="A2674" i="1" l="1"/>
  <c r="A2690" i="2"/>
  <c r="A2675" i="1" l="1"/>
  <c r="A2691" i="2"/>
  <c r="A2676" i="1" l="1"/>
  <c r="A2692" i="2"/>
  <c r="A2677" i="1" l="1"/>
  <c r="A2693" i="2"/>
  <c r="A2678" i="1" l="1"/>
  <c r="A2694" i="2"/>
  <c r="A2679" i="1" l="1"/>
  <c r="A2695" i="2"/>
  <c r="A2680" i="1" l="1"/>
  <c r="A2696" i="2"/>
  <c r="A2681" i="1" l="1"/>
  <c r="A2697" i="2"/>
  <c r="A2682" i="1" l="1"/>
  <c r="A2698" i="2"/>
  <c r="A2683" i="1" l="1"/>
  <c r="A2699" i="2"/>
  <c r="A2684" i="1" l="1"/>
  <c r="A2700" i="2"/>
  <c r="A2685" i="1" l="1"/>
  <c r="A2701" i="2"/>
  <c r="A2686" i="1" l="1"/>
  <c r="A2702" i="2"/>
  <c r="A2687" i="1" l="1"/>
  <c r="A2703" i="2"/>
  <c r="A2688" i="1" l="1"/>
  <c r="A2704" i="2"/>
  <c r="A2689" i="1" l="1"/>
  <c r="A2705" i="2"/>
  <c r="A2690" i="1" l="1"/>
  <c r="A2706" i="2"/>
  <c r="A2691" i="1" l="1"/>
  <c r="A2707" i="2"/>
  <c r="A2692" i="1" l="1"/>
  <c r="A2708" i="2"/>
  <c r="A2693" i="1" l="1"/>
  <c r="A2709" i="2"/>
  <c r="A2694" i="1" l="1"/>
  <c r="A2710" i="2"/>
  <c r="A2695" i="1" l="1"/>
  <c r="A2711" i="2"/>
  <c r="A2696" i="1" l="1"/>
  <c r="A2712" i="2"/>
  <c r="A2697" i="1" l="1"/>
  <c r="A2713" i="2"/>
  <c r="A2698" i="1" l="1"/>
  <c r="A2714" i="2"/>
  <c r="A2699" i="1" l="1"/>
  <c r="A2715" i="2"/>
  <c r="A2700" i="1" l="1"/>
  <c r="A2716" i="2"/>
  <c r="A2701" i="1" l="1"/>
  <c r="A2717" i="2"/>
  <c r="A2702" i="1" l="1"/>
  <c r="A2718" i="2"/>
  <c r="A2703" i="1" l="1"/>
  <c r="A2719" i="2"/>
  <c r="A2704" i="1" l="1"/>
  <c r="A2720" i="2"/>
  <c r="A2705" i="1" l="1"/>
  <c r="A2721" i="2"/>
  <c r="A2706" i="1" l="1"/>
  <c r="A2722" i="2"/>
  <c r="A2707" i="1" l="1"/>
  <c r="A2723" i="2"/>
  <c r="A2708" i="1" l="1"/>
  <c r="A2724" i="2"/>
  <c r="A2709" i="1" l="1"/>
  <c r="A2725" i="2"/>
  <c r="A2710" i="1" l="1"/>
  <c r="A2726" i="2"/>
  <c r="N1656" i="2"/>
  <c r="C1656" i="2" l="1"/>
  <c r="A2711" i="1"/>
  <c r="A2727" i="2"/>
  <c r="P1656" i="1" l="1"/>
  <c r="L1656" i="1" s="1"/>
  <c r="A2712" i="1"/>
  <c r="A2728" i="2"/>
  <c r="A2713" i="1" l="1"/>
  <c r="A2729" i="2"/>
  <c r="Q1656" i="1"/>
  <c r="R1656" i="1" s="1"/>
  <c r="A2714" i="1" l="1"/>
  <c r="A2730" i="2"/>
  <c r="A1520" i="2"/>
  <c r="A1782" i="2"/>
  <c r="A2715" i="1" l="1"/>
  <c r="A1783" i="2"/>
  <c r="A1521" i="2"/>
  <c r="A2731" i="2"/>
  <c r="A2716" i="1" l="1"/>
  <c r="A1522" i="2"/>
  <c r="A2732" i="2"/>
  <c r="A1784" i="2"/>
  <c r="A1820" i="1"/>
  <c r="A1834" i="1" l="1"/>
  <c r="A1835" i="1" s="1"/>
  <c r="A1821" i="1"/>
  <c r="A2717" i="1"/>
  <c r="A2733" i="2"/>
  <c r="A1785" i="2"/>
  <c r="A1523" i="2"/>
  <c r="A1836" i="1" l="1"/>
  <c r="A1837" i="1" s="1"/>
  <c r="A1822" i="1"/>
  <c r="A2718" i="1"/>
  <c r="A1786" i="2"/>
  <c r="A1524" i="2"/>
  <c r="A2734" i="2"/>
  <c r="A2719" i="1" l="1"/>
  <c r="A1838" i="1"/>
  <c r="A1823" i="1"/>
  <c r="A1525" i="2"/>
  <c r="A2735" i="2"/>
  <c r="A1787" i="2"/>
  <c r="A1788" i="2" s="1"/>
  <c r="A1839" i="1" l="1"/>
  <c r="A2720" i="1"/>
  <c r="A1824" i="1"/>
  <c r="A2736" i="2"/>
  <c r="A1789" i="2"/>
  <c r="A1526" i="2"/>
  <c r="A2721" i="1" l="1"/>
  <c r="A1825" i="1"/>
  <c r="A1840" i="1"/>
  <c r="A1790" i="2"/>
  <c r="A1527" i="2"/>
  <c r="A2737" i="2"/>
  <c r="N1432" i="2"/>
  <c r="N1106" i="2" s="1"/>
  <c r="N1810" i="2"/>
  <c r="C1810" i="2" l="1"/>
  <c r="A1826" i="1"/>
  <c r="A2722" i="1"/>
  <c r="A1841" i="1"/>
  <c r="A1528" i="2"/>
  <c r="A2738" i="2"/>
  <c r="A1791" i="2"/>
  <c r="C1432" i="2"/>
  <c r="P1810" i="1" l="1"/>
  <c r="L1810" i="1" s="1"/>
  <c r="A2723" i="1"/>
  <c r="A1842" i="1"/>
  <c r="A1827" i="1"/>
  <c r="A2739" i="2"/>
  <c r="A1792" i="2"/>
  <c r="A1793" i="2" s="1"/>
  <c r="A1529" i="2"/>
  <c r="C1106" i="2"/>
  <c r="P1432" i="1"/>
  <c r="A1843" i="1" l="1"/>
  <c r="A2724" i="1"/>
  <c r="A1828" i="1"/>
  <c r="A1530" i="2"/>
  <c r="A1531" i="2" s="1"/>
  <c r="A1794" i="2"/>
  <c r="A2740" i="2"/>
  <c r="P1106" i="1"/>
  <c r="Q1810" i="1"/>
  <c r="R1810" i="1" s="1"/>
  <c r="L1432" i="1"/>
  <c r="A1532" i="2" l="1"/>
  <c r="A2725" i="1"/>
  <c r="A1829" i="1"/>
  <c r="A1844" i="1"/>
  <c r="A1795" i="2"/>
  <c r="A2741" i="2"/>
  <c r="L1106" i="1"/>
  <c r="A1796" i="2" l="1"/>
  <c r="A1797" i="2" s="1"/>
  <c r="A1798" i="2" s="1"/>
  <c r="A1799" i="2" s="1"/>
  <c r="A1800" i="2" s="1"/>
  <c r="A1830" i="1"/>
  <c r="A2726" i="1"/>
  <c r="A1845" i="1"/>
  <c r="A2742" i="2"/>
  <c r="A1533" i="2"/>
  <c r="A2727" i="1" l="1"/>
  <c r="A1846" i="1"/>
  <c r="A1801" i="2"/>
  <c r="A1534" i="2"/>
  <c r="A2743" i="2"/>
  <c r="A1847" i="1" l="1"/>
  <c r="A2728" i="1"/>
  <c r="A1535" i="2"/>
  <c r="A2744" i="2"/>
  <c r="A1802" i="2"/>
  <c r="A2729" i="1" l="1"/>
  <c r="A1848" i="1"/>
  <c r="A2745" i="2"/>
  <c r="A1803" i="2"/>
  <c r="A1536" i="2"/>
  <c r="A1849" i="1" l="1"/>
  <c r="A2730" i="1"/>
  <c r="A1804" i="2"/>
  <c r="A1537" i="2"/>
  <c r="A2746" i="2"/>
  <c r="A2731" i="1" l="1"/>
  <c r="A1850" i="1"/>
  <c r="A1538" i="2"/>
  <c r="A2747" i="2"/>
  <c r="A1805" i="2"/>
  <c r="A1851" i="1" l="1"/>
  <c r="A2732" i="1"/>
  <c r="A2748" i="2"/>
  <c r="A1806" i="2"/>
  <c r="A1539" i="2"/>
  <c r="A2733" i="1" l="1"/>
  <c r="A1852" i="1"/>
  <c r="A1807" i="2"/>
  <c r="A1808" i="2" s="1"/>
  <c r="A1809" i="2" s="1"/>
  <c r="A1540" i="2"/>
  <c r="A2749" i="2"/>
  <c r="A2734" i="1" l="1"/>
  <c r="A1853" i="1"/>
  <c r="A1541" i="2"/>
  <c r="A2750" i="2"/>
  <c r="A1854" i="1" l="1"/>
  <c r="A2735" i="1"/>
  <c r="A2751" i="2"/>
  <c r="A1810" i="2"/>
  <c r="A1811" i="2" s="1"/>
  <c r="A1542" i="2"/>
  <c r="A2736" i="1" l="1"/>
  <c r="A1855" i="1"/>
  <c r="A1815" i="2"/>
  <c r="A1812" i="2"/>
  <c r="A1543" i="2"/>
  <c r="A2752" i="2"/>
  <c r="A1856" i="1" l="1"/>
  <c r="A2737" i="1"/>
  <c r="A1544" i="2"/>
  <c r="A2753" i="2"/>
  <c r="A1813" i="2"/>
  <c r="A1816" i="2"/>
  <c r="A1817" i="2" s="1"/>
  <c r="A1818" i="2" s="1"/>
  <c r="A2738" i="1" l="1"/>
  <c r="A1857" i="1"/>
  <c r="A2754" i="2"/>
  <c r="A1814" i="2"/>
  <c r="A1545" i="2"/>
  <c r="A1858" i="1" l="1"/>
  <c r="A2739" i="1"/>
  <c r="A2755" i="2"/>
  <c r="A1546" i="2"/>
  <c r="A2740" i="1" l="1"/>
  <c r="A1859" i="1"/>
  <c r="A1547" i="2"/>
  <c r="A2756" i="2"/>
  <c r="A1860" i="1" l="1"/>
  <c r="A2741" i="1"/>
  <c r="A2757" i="2"/>
  <c r="A1548" i="2"/>
  <c r="A2742" i="1" l="1"/>
  <c r="A1861" i="1"/>
  <c r="A1549" i="2"/>
  <c r="A2758" i="2"/>
  <c r="A1862" i="1" l="1"/>
  <c r="A2743" i="1"/>
  <c r="A2759" i="2"/>
  <c r="A1550" i="2"/>
  <c r="A2744" i="1" l="1"/>
  <c r="A1863" i="1"/>
  <c r="A1551" i="2"/>
  <c r="A2760" i="2"/>
  <c r="A2745" i="1" l="1"/>
  <c r="A1864" i="1"/>
  <c r="A2761" i="2"/>
  <c r="A1552" i="2"/>
  <c r="A2746" i="1" l="1"/>
  <c r="A1865" i="1"/>
  <c r="A1553" i="2"/>
  <c r="A2762" i="2"/>
  <c r="A1866" i="1" l="1"/>
  <c r="A2747" i="1"/>
  <c r="A2763" i="2"/>
  <c r="A1554" i="2"/>
  <c r="A1867" i="1" l="1"/>
  <c r="A2748" i="1"/>
  <c r="A1555" i="2"/>
  <c r="A2764" i="2"/>
  <c r="A2749" i="1" l="1"/>
  <c r="A1868" i="1"/>
  <c r="A2765" i="2"/>
  <c r="A1556" i="2"/>
  <c r="A1869" i="1" l="1"/>
  <c r="A2750" i="1"/>
  <c r="A1557" i="2"/>
  <c r="A2766" i="2"/>
  <c r="A1870" i="1" l="1"/>
  <c r="A2751" i="1"/>
  <c r="A2767" i="2"/>
  <c r="A1558" i="2"/>
  <c r="A1559" i="2" s="1"/>
  <c r="A1560" i="2" s="1"/>
  <c r="A2752" i="1" l="1"/>
  <c r="A1871" i="1"/>
  <c r="A2768" i="2"/>
  <c r="A1872" i="1" l="1"/>
  <c r="A2753" i="1"/>
  <c r="A2769" i="2"/>
  <c r="A1561" i="2"/>
  <c r="A1873" i="1" l="1"/>
  <c r="A2754" i="1"/>
  <c r="A1562" i="2"/>
  <c r="A2770" i="2"/>
  <c r="A2755" i="1" l="1"/>
  <c r="A1874" i="1"/>
  <c r="A2771" i="2"/>
  <c r="A1563" i="2"/>
  <c r="A1875" i="1" l="1"/>
  <c r="A2756" i="1"/>
  <c r="A1564" i="2"/>
  <c r="A2772" i="2"/>
  <c r="A1876" i="1" l="1"/>
  <c r="A2757" i="1"/>
  <c r="A2773" i="2"/>
  <c r="A1565" i="2"/>
  <c r="A2758" i="1" l="1"/>
  <c r="A1877" i="1"/>
  <c r="A1566" i="2"/>
  <c r="A2774" i="2"/>
  <c r="A1878" i="1" l="1"/>
  <c r="A2759" i="1"/>
  <c r="A2776" i="2"/>
  <c r="A1567" i="2"/>
  <c r="A1879" i="1" l="1"/>
  <c r="A2760" i="1"/>
  <c r="A1568" i="2"/>
  <c r="A2777" i="2"/>
  <c r="A2761" i="1" l="1"/>
  <c r="A1880" i="1"/>
  <c r="A2778" i="2"/>
  <c r="A1569" i="2"/>
  <c r="A1881" i="1" l="1"/>
  <c r="A2762" i="1"/>
  <c r="A1570" i="2"/>
  <c r="A2779" i="2"/>
  <c r="A1882" i="1" l="1"/>
  <c r="A2763" i="1"/>
  <c r="A2780" i="2"/>
  <c r="A1571" i="2"/>
  <c r="A2764" i="1" l="1"/>
  <c r="A1883" i="1"/>
  <c r="A1572" i="2"/>
  <c r="A2781" i="2"/>
  <c r="A1884" i="1" l="1"/>
  <c r="A2765" i="1"/>
  <c r="A2782" i="2"/>
  <c r="A1573" i="2"/>
  <c r="A1885" i="1" l="1"/>
  <c r="A2766" i="1"/>
  <c r="A1574" i="2"/>
  <c r="A2783" i="2"/>
  <c r="A2767" i="1" l="1"/>
  <c r="A1886" i="1"/>
  <c r="A2784" i="2"/>
  <c r="A1575" i="2"/>
  <c r="A1887" i="1" l="1"/>
  <c r="A2768" i="1"/>
  <c r="A1576" i="2"/>
  <c r="A2785" i="2"/>
  <c r="A1888" i="1" l="1"/>
  <c r="A2769" i="1"/>
  <c r="A2786" i="2"/>
  <c r="A1577" i="2"/>
  <c r="A2770" i="1" l="1"/>
  <c r="A1889" i="1"/>
  <c r="A1578" i="2"/>
  <c r="A2787" i="2"/>
  <c r="A2788" i="2" l="1"/>
  <c r="A2789" i="2" s="1"/>
  <c r="A1890" i="1"/>
  <c r="A2771" i="1"/>
  <c r="A1579" i="2"/>
  <c r="A1891" i="1" l="1"/>
  <c r="A2772" i="1"/>
  <c r="A1580" i="2"/>
  <c r="A2790" i="2"/>
  <c r="A2773" i="1" l="1"/>
  <c r="A1892" i="1"/>
  <c r="A2791" i="2"/>
  <c r="A1581" i="2"/>
  <c r="A1893" i="1" l="1"/>
  <c r="A2774" i="1"/>
  <c r="A1582" i="2"/>
  <c r="A2792" i="2"/>
  <c r="A1894" i="1" l="1"/>
  <c r="A2776" i="1"/>
  <c r="A2793" i="2"/>
  <c r="A1583" i="2"/>
  <c r="A2777" i="1" l="1"/>
  <c r="A1895" i="1"/>
  <c r="A1584" i="2"/>
  <c r="A2794" i="2"/>
  <c r="A1896" i="1" l="1"/>
  <c r="A2778" i="1"/>
  <c r="A2795" i="2"/>
  <c r="A1585" i="2"/>
  <c r="A1897" i="1" l="1"/>
  <c r="A2779" i="1"/>
  <c r="A1586" i="2"/>
  <c r="A2796" i="2"/>
  <c r="A2780" i="1" l="1"/>
  <c r="A1898" i="1"/>
  <c r="A2797" i="2"/>
  <c r="A1587" i="2"/>
  <c r="A1899" i="1" l="1"/>
  <c r="A2781" i="1"/>
  <c r="A1588" i="2"/>
  <c r="A2798" i="2"/>
  <c r="A1900" i="1" l="1"/>
  <c r="A2782" i="1"/>
  <c r="A2799" i="2"/>
  <c r="A1589" i="2"/>
  <c r="A2783" i="1" l="1"/>
  <c r="A1902" i="1"/>
  <c r="A1590" i="2"/>
  <c r="A2800" i="2"/>
  <c r="A1903" i="1" l="1"/>
  <c r="A2784" i="1"/>
  <c r="A2801" i="2"/>
  <c r="A1591" i="2"/>
  <c r="A1904" i="1" l="1"/>
  <c r="A2785" i="1"/>
  <c r="A1592" i="2"/>
  <c r="A2802" i="2"/>
  <c r="A2786" i="1" l="1"/>
  <c r="A1905" i="1"/>
  <c r="A2803" i="2"/>
  <c r="A2804" i="2" s="1"/>
  <c r="A2805" i="2" s="1"/>
  <c r="A1593" i="2"/>
  <c r="A1906" i="1" l="1"/>
  <c r="A2787" i="1"/>
  <c r="A1594" i="2"/>
  <c r="A2788" i="1" l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1907" i="1"/>
  <c r="A2806" i="2"/>
  <c r="A1595" i="2"/>
  <c r="A1908" i="1" l="1"/>
  <c r="A1596" i="2"/>
  <c r="A2807" i="2"/>
  <c r="A1909" i="1" l="1"/>
  <c r="A2808" i="2"/>
  <c r="A1597" i="2"/>
  <c r="A1910" i="1" l="1"/>
  <c r="A1598" i="2"/>
  <c r="A2809" i="2"/>
  <c r="A1911" i="1" l="1"/>
  <c r="A2810" i="2"/>
  <c r="A1599" i="2"/>
  <c r="A1912" i="1" l="1"/>
  <c r="A1600" i="2"/>
  <c r="A2811" i="2"/>
  <c r="A1913" i="1" l="1"/>
  <c r="A2812" i="2"/>
  <c r="A1601" i="2"/>
  <c r="A1603" i="2"/>
  <c r="A1914" i="1" l="1"/>
  <c r="A1602" i="2"/>
  <c r="A1604" i="2"/>
  <c r="A2813" i="2"/>
  <c r="A1915" i="1" l="1"/>
  <c r="A1605" i="2"/>
  <c r="A2814" i="2"/>
  <c r="A1916" i="1" l="1"/>
  <c r="A2815" i="2"/>
  <c r="A1606" i="2"/>
  <c r="A1917" i="1" l="1"/>
  <c r="A1607" i="2"/>
  <c r="A2816" i="2"/>
  <c r="A1918" i="1" l="1"/>
  <c r="A2817" i="2"/>
  <c r="A1608" i="2"/>
  <c r="A1919" i="1" l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609" i="2"/>
  <c r="A2818" i="2"/>
  <c r="A1930" i="1" l="1"/>
  <c r="A1931" i="1" s="1"/>
  <c r="A1932" i="1" s="1"/>
  <c r="A1933" i="1" s="1"/>
  <c r="A1934" i="1" s="1"/>
  <c r="A2819" i="2"/>
  <c r="A1610" i="2"/>
  <c r="A1935" i="1" l="1"/>
  <c r="A1611" i="2"/>
  <c r="A2820" i="2"/>
  <c r="A1936" i="1" l="1"/>
  <c r="A2821" i="2"/>
  <c r="A1612" i="2"/>
  <c r="A1937" i="1" l="1"/>
  <c r="A1938" i="1" s="1"/>
  <c r="A1939" i="1" s="1"/>
  <c r="A1940" i="1" s="1"/>
  <c r="A1941" i="1" s="1"/>
  <c r="A1942" i="1" s="1"/>
  <c r="A1943" i="1" s="1"/>
  <c r="A1944" i="1" s="1"/>
  <c r="A1945" i="1" s="1"/>
  <c r="A1613" i="2"/>
  <c r="A2822" i="2"/>
  <c r="A2823" i="2" l="1"/>
  <c r="A1614" i="2"/>
  <c r="A1615" i="2" l="1"/>
  <c r="A2824" i="2"/>
  <c r="A2825" i="2" l="1"/>
  <c r="A1616" i="2"/>
  <c r="A1617" i="2" l="1"/>
  <c r="A2826" i="2"/>
  <c r="A2828" i="2" l="1"/>
  <c r="A1618" i="2"/>
  <c r="A1619" i="2" l="1"/>
  <c r="A2829" i="2"/>
  <c r="A2830" i="2" l="1"/>
  <c r="A1620" i="2"/>
  <c r="A1621" i="2" l="1"/>
  <c r="A1622" i="2" s="1"/>
  <c r="A2831" i="2"/>
  <c r="A2832" i="2" l="1"/>
  <c r="A1623" i="2"/>
  <c r="A1624" i="2" l="1"/>
  <c r="A2833" i="2"/>
  <c r="A2834" i="2" l="1"/>
  <c r="A1625" i="2"/>
  <c r="A1626" i="2" l="1"/>
  <c r="A2835" i="2"/>
  <c r="A2836" i="2" l="1"/>
  <c r="A1627" i="2"/>
  <c r="A1628" i="2" l="1"/>
  <c r="A2837" i="2"/>
  <c r="A2838" i="2" l="1"/>
  <c r="A1629" i="2"/>
  <c r="A1630" i="2" l="1"/>
  <c r="A2839" i="2"/>
  <c r="A2840" i="2" l="1"/>
  <c r="A1631" i="2"/>
  <c r="A1632" i="2" l="1"/>
  <c r="A2841" i="2"/>
  <c r="A2842" i="2" l="1"/>
  <c r="A1633" i="2"/>
  <c r="A1946" i="1" l="1"/>
  <c r="A1634" i="2"/>
  <c r="A2843" i="2"/>
  <c r="A1947" i="1" l="1"/>
  <c r="A2828" i="1"/>
  <c r="A2844" i="2"/>
  <c r="A1635" i="2"/>
  <c r="A2829" i="1" l="1"/>
  <c r="A1949" i="1"/>
  <c r="A1636" i="2"/>
  <c r="A2845" i="2"/>
  <c r="A2830" i="1" l="1"/>
  <c r="A2846" i="2"/>
  <c r="A1637" i="2"/>
  <c r="A2831" i="1" l="1"/>
  <c r="A1638" i="2"/>
  <c r="A2847" i="2"/>
  <c r="A2832" i="1" l="1"/>
  <c r="A2848" i="2"/>
  <c r="A1639" i="2"/>
  <c r="A2833" i="1" l="1"/>
  <c r="A1640" i="2"/>
  <c r="A1641" i="2" s="1"/>
  <c r="A2849" i="2"/>
  <c r="A2834" i="1" l="1"/>
  <c r="A2850" i="2"/>
  <c r="A1642" i="2"/>
  <c r="A2835" i="1" l="1"/>
  <c r="A1643" i="2"/>
  <c r="A2851" i="2"/>
  <c r="A2836" i="1" l="1"/>
  <c r="A2852" i="2"/>
  <c r="A1644" i="2"/>
  <c r="A2837" i="1" l="1"/>
  <c r="A1645" i="2"/>
  <c r="A2853" i="2"/>
  <c r="A2838" i="1" l="1"/>
  <c r="A2854" i="2"/>
  <c r="A1646" i="2"/>
  <c r="A2839" i="1" l="1"/>
  <c r="A1647" i="2"/>
  <c r="A2855" i="2"/>
  <c r="A2840" i="1" l="1"/>
  <c r="A2857" i="2"/>
  <c r="A1648" i="2"/>
  <c r="A2841" i="1" l="1"/>
  <c r="A1649" i="2"/>
  <c r="A1650" i="2" s="1"/>
  <c r="A2858" i="2"/>
  <c r="A2842" i="1" l="1"/>
  <c r="A2859" i="2"/>
  <c r="A2843" i="1" l="1"/>
  <c r="A2860" i="2"/>
  <c r="A2844" i="1" l="1"/>
  <c r="A2861" i="2"/>
  <c r="A1651" i="2"/>
  <c r="A2845" i="1" l="1"/>
  <c r="A2862" i="2"/>
  <c r="A1967" i="1" l="1"/>
  <c r="A2846" i="1"/>
  <c r="A2863" i="2"/>
  <c r="A2847" i="1" l="1"/>
  <c r="A1969" i="1"/>
  <c r="A2864" i="2"/>
  <c r="A1970" i="1" l="1"/>
  <c r="A1971" i="1" s="1"/>
  <c r="A1972" i="1" s="1"/>
  <c r="A1973" i="1" s="1"/>
  <c r="A2848" i="1"/>
  <c r="A2865" i="2"/>
  <c r="A1974" i="1" l="1"/>
  <c r="A1975" i="1" s="1"/>
  <c r="A1976" i="1" s="1"/>
  <c r="A2849" i="1"/>
  <c r="A2866" i="2"/>
  <c r="A2850" i="1" l="1"/>
  <c r="A2867" i="2"/>
  <c r="A2851" i="1" l="1"/>
  <c r="A2868" i="2"/>
  <c r="A2852" i="1" l="1"/>
  <c r="A2869" i="2"/>
  <c r="A2853" i="1" l="1"/>
  <c r="A2870" i="2"/>
  <c r="A2854" i="1" l="1"/>
  <c r="A2871" i="2"/>
  <c r="A1978" i="1" l="1"/>
  <c r="A2855" i="1"/>
  <c r="A2872" i="2"/>
  <c r="A2857" i="1" l="1"/>
  <c r="A1979" i="1"/>
  <c r="A2873" i="2"/>
  <c r="A1980" i="1" l="1"/>
  <c r="A2858" i="1"/>
  <c r="A2874" i="2"/>
  <c r="A1981" i="1" l="1"/>
  <c r="A2859" i="1"/>
  <c r="A2875" i="2"/>
  <c r="A2860" i="1" l="1"/>
  <c r="A1982" i="1"/>
  <c r="A1983" i="1" s="1"/>
  <c r="A2876" i="2"/>
  <c r="A2861" i="1" l="1"/>
  <c r="A2877" i="2"/>
  <c r="A2862" i="1" l="1"/>
  <c r="A2878" i="2"/>
  <c r="A2863" i="1" l="1"/>
  <c r="A2879" i="2"/>
  <c r="A1985" i="1" l="1"/>
  <c r="A2864" i="1"/>
  <c r="A2880" i="2"/>
  <c r="A1986" i="1" l="1"/>
  <c r="A2865" i="1"/>
  <c r="A2881" i="2"/>
  <c r="A2866" i="1" l="1"/>
  <c r="A1987" i="1"/>
  <c r="A2882" i="2"/>
  <c r="A1988" i="1" l="1"/>
  <c r="A2867" i="1"/>
  <c r="A2883" i="2"/>
  <c r="A1990" i="1" l="1"/>
  <c r="A2868" i="1"/>
  <c r="A2884" i="2"/>
  <c r="A2869" i="1" l="1"/>
  <c r="A1991" i="1"/>
  <c r="A2885" i="2"/>
  <c r="A1993" i="1" l="1"/>
  <c r="A2870" i="1"/>
  <c r="A2887" i="2"/>
  <c r="A1994" i="1" l="1"/>
  <c r="A2871" i="1"/>
  <c r="A2886" i="2"/>
  <c r="A2872" i="1" l="1"/>
  <c r="A1995" i="1"/>
  <c r="A2888" i="2"/>
  <c r="A1996" i="1" l="1"/>
  <c r="A2873" i="1"/>
  <c r="A2889" i="2"/>
  <c r="A1997" i="1" l="1"/>
  <c r="A2874" i="1"/>
  <c r="A2890" i="2"/>
  <c r="A2875" i="1" l="1"/>
  <c r="A1998" i="1"/>
  <c r="A2891" i="2"/>
  <c r="A1999" i="1" l="1"/>
  <c r="A2876" i="1"/>
  <c r="A2892" i="2"/>
  <c r="A2000" i="1" l="1"/>
  <c r="A2877" i="1"/>
  <c r="A2893" i="2"/>
  <c r="A2878" i="1" l="1"/>
  <c r="A2001" i="1"/>
  <c r="A2894" i="2"/>
  <c r="A2002" i="1" l="1"/>
  <c r="A2879" i="1"/>
  <c r="A2895" i="2"/>
  <c r="A2003" i="1" l="1"/>
  <c r="A2004" i="1"/>
  <c r="A2880" i="1"/>
  <c r="A2896" i="2"/>
  <c r="A2881" i="1" l="1"/>
  <c r="A2005" i="1"/>
  <c r="A2897" i="2"/>
  <c r="A2006" i="1" l="1"/>
  <c r="A2882" i="1"/>
  <c r="A2898" i="2"/>
  <c r="A2007" i="1" l="1"/>
  <c r="A2883" i="1"/>
  <c r="A2899" i="2"/>
  <c r="A2884" i="1" l="1"/>
  <c r="A2008" i="1"/>
  <c r="A2900" i="2"/>
  <c r="A2009" i="1" l="1"/>
  <c r="A2885" i="1"/>
  <c r="A2901" i="2"/>
  <c r="A2010" i="1" l="1"/>
  <c r="A2887" i="1"/>
  <c r="A2902" i="2"/>
  <c r="A2886" i="1" l="1"/>
  <c r="A2011" i="1"/>
  <c r="A2903" i="2"/>
  <c r="A2013" i="1" l="1"/>
  <c r="A2888" i="1"/>
  <c r="A2904" i="2"/>
  <c r="A2015" i="1" l="1"/>
  <c r="A2889" i="1"/>
  <c r="A2905" i="2"/>
  <c r="A2890" i="1" l="1"/>
  <c r="A2017" i="1"/>
  <c r="A2906" i="2"/>
  <c r="A2018" i="1" l="1"/>
  <c r="A2891" i="1"/>
  <c r="A2907" i="2"/>
  <c r="A2019" i="1" l="1"/>
  <c r="A2024" i="1"/>
  <c r="A2892" i="1"/>
  <c r="A2908" i="2"/>
  <c r="A2020" i="1" l="1"/>
  <c r="A2021" i="1" s="1"/>
  <c r="A2022" i="1" s="1"/>
  <c r="A2023" i="1" s="1"/>
  <c r="A2025" i="1"/>
  <c r="A2893" i="1"/>
  <c r="A2026" i="1"/>
  <c r="A2909" i="2"/>
  <c r="A2027" i="1" l="1"/>
  <c r="A2894" i="1"/>
  <c r="A2910" i="2"/>
  <c r="A2028" i="1" l="1"/>
  <c r="A2895" i="1"/>
  <c r="A2911" i="2"/>
  <c r="A2896" i="1" l="1"/>
  <c r="A2029" i="1"/>
  <c r="A2912" i="2"/>
  <c r="A2030" i="1" l="1"/>
  <c r="A2897" i="1"/>
  <c r="A2913" i="2"/>
  <c r="A2031" i="1" l="1"/>
  <c r="A2898" i="1"/>
  <c r="A2914" i="2"/>
  <c r="A2899" i="1" l="1"/>
  <c r="A2032" i="1"/>
  <c r="A2915" i="2"/>
  <c r="A2033" i="1" l="1"/>
  <c r="A2900" i="1"/>
  <c r="A2916" i="2"/>
  <c r="A2034" i="1" l="1"/>
  <c r="A2901" i="1"/>
  <c r="A2917" i="2"/>
  <c r="A2902" i="1" l="1"/>
  <c r="A2035" i="1"/>
  <c r="A2918" i="2"/>
  <c r="A2036" i="1" l="1"/>
  <c r="A2903" i="1"/>
  <c r="A2919" i="2"/>
  <c r="A2037" i="1" l="1"/>
  <c r="A2904" i="1"/>
  <c r="A2920" i="2"/>
  <c r="A2905" i="1" l="1"/>
  <c r="A2038" i="1"/>
  <c r="A2921" i="2"/>
  <c r="A2039" i="1" l="1"/>
  <c r="A2906" i="1"/>
  <c r="A2922" i="2"/>
  <c r="A2040" i="1" l="1"/>
  <c r="A2907" i="1"/>
  <c r="A2923" i="2"/>
  <c r="A2908" i="1" l="1"/>
  <c r="A2041" i="1"/>
  <c r="A2924" i="2"/>
  <c r="A2042" i="1" l="1"/>
  <c r="A2909" i="1"/>
  <c r="A2925" i="2"/>
  <c r="A2043" i="1" l="1"/>
  <c r="A2910" i="1"/>
  <c r="A2926" i="2"/>
  <c r="A2911" i="1" l="1"/>
  <c r="A2044" i="1"/>
  <c r="A2927" i="2"/>
  <c r="A2045" i="1" l="1"/>
  <c r="A2912" i="1"/>
  <c r="A2928" i="2"/>
  <c r="A2046" i="1" l="1"/>
  <c r="A2913" i="1"/>
  <c r="A2929" i="2"/>
  <c r="A2914" i="1" l="1"/>
  <c r="A2047" i="1"/>
  <c r="A2930" i="2"/>
  <c r="A2048" i="1" l="1"/>
  <c r="A2915" i="1"/>
  <c r="A2931" i="2"/>
  <c r="A2049" i="1" l="1"/>
  <c r="A2916" i="1"/>
  <c r="A2932" i="2"/>
  <c r="A2917" i="1" l="1"/>
  <c r="A2050" i="1"/>
  <c r="A2933" i="2"/>
  <c r="A2918" i="1" l="1"/>
  <c r="A2051" i="1"/>
  <c r="A2934" i="2"/>
  <c r="A2052" i="1" l="1"/>
  <c r="A2919" i="1"/>
  <c r="A2935" i="2"/>
  <c r="A2920" i="1" l="1"/>
  <c r="A2053" i="1"/>
  <c r="A2936" i="2"/>
  <c r="A2937" i="2" s="1"/>
  <c r="A2938" i="2" l="1"/>
  <c r="A167" i="2"/>
  <c r="A168" i="2" s="1"/>
  <c r="A169" i="2" s="1"/>
  <c r="A170" i="2" s="1"/>
  <c r="A2921" i="1"/>
  <c r="A2055" i="1"/>
  <c r="A2056" i="1" l="1"/>
  <c r="A2922" i="1"/>
  <c r="A2939" i="2"/>
  <c r="A2923" i="1" l="1"/>
  <c r="A2057" i="1"/>
  <c r="A2940" i="2"/>
  <c r="A2924" i="1" l="1"/>
  <c r="A2058" i="1"/>
  <c r="A2941" i="2"/>
  <c r="A2059" i="1" l="1"/>
  <c r="A2925" i="1"/>
  <c r="A2942" i="2"/>
  <c r="A2926" i="1" l="1"/>
  <c r="A2061" i="1"/>
  <c r="A2943" i="2"/>
  <c r="A2927" i="1" l="1"/>
  <c r="A2062" i="1"/>
  <c r="A2944" i="2"/>
  <c r="A2063" i="1" l="1"/>
  <c r="A2928" i="1"/>
  <c r="A2945" i="2"/>
  <c r="A2929" i="1" l="1"/>
  <c r="A2064" i="1"/>
  <c r="A2946" i="2"/>
  <c r="A2930" i="1" l="1"/>
  <c r="A2947" i="2"/>
  <c r="A2931" i="1" l="1"/>
  <c r="A2948" i="2"/>
  <c r="A2932" i="1" l="1"/>
  <c r="A2949" i="2"/>
  <c r="A2933" i="1" l="1"/>
  <c r="A2950" i="2"/>
  <c r="A2934" i="1" l="1"/>
  <c r="A2951" i="2"/>
  <c r="A2935" i="1" l="1"/>
  <c r="A2952" i="2"/>
  <c r="A2936" i="1" l="1"/>
  <c r="A2953" i="2"/>
  <c r="A2937" i="1" l="1"/>
  <c r="A2954" i="2"/>
  <c r="A2938" i="1" l="1"/>
  <c r="A168" i="1"/>
  <c r="A2955" i="2"/>
  <c r="A2939" i="1" l="1"/>
  <c r="A2940" i="1" s="1"/>
  <c r="A169" i="1"/>
  <c r="A2956" i="2"/>
  <c r="A170" i="1" l="1"/>
  <c r="A2941" i="1"/>
  <c r="A2957" i="2"/>
  <c r="A172" i="1" l="1"/>
  <c r="A2942" i="1"/>
  <c r="A2958" i="2"/>
  <c r="A173" i="1" l="1"/>
  <c r="A2943" i="1"/>
  <c r="A2959" i="2"/>
  <c r="A174" i="1" l="1"/>
  <c r="A2944" i="1"/>
  <c r="A2960" i="2"/>
  <c r="A175" i="1" l="1"/>
  <c r="A2945" i="1"/>
  <c r="A2961" i="2"/>
  <c r="A176" i="1" l="1"/>
  <c r="A2946" i="1"/>
  <c r="A2962" i="2"/>
  <c r="A177" i="1" l="1"/>
  <c r="A2947" i="1"/>
  <c r="A2963" i="2"/>
  <c r="A178" i="1" l="1"/>
  <c r="A2948" i="1"/>
  <c r="A2964" i="2"/>
  <c r="A179" i="1" l="1"/>
  <c r="A2949" i="1"/>
  <c r="A2965" i="2"/>
  <c r="A180" i="1" l="1"/>
  <c r="A2950" i="1"/>
  <c r="A2966" i="2"/>
  <c r="A181" i="1" l="1"/>
  <c r="A2951" i="1"/>
  <c r="A2090" i="1"/>
  <c r="A2967" i="2"/>
  <c r="A182" i="1" l="1"/>
  <c r="A2952" i="1"/>
  <c r="A2091" i="1"/>
  <c r="A2968" i="2"/>
  <c r="A183" i="1" l="1"/>
  <c r="A2092" i="1"/>
  <c r="A2953" i="1"/>
  <c r="A2970" i="2"/>
  <c r="A184" i="1" l="1"/>
  <c r="A2954" i="1"/>
  <c r="A2093" i="1"/>
  <c r="A2971" i="2"/>
  <c r="A185" i="1" l="1"/>
  <c r="A2955" i="1"/>
  <c r="A2094" i="1"/>
  <c r="A2972" i="2"/>
  <c r="A186" i="1" l="1"/>
  <c r="A2095" i="1"/>
  <c r="A2956" i="1"/>
  <c r="A2973" i="2"/>
  <c r="A2957" i="1" l="1"/>
  <c r="A2096" i="1"/>
  <c r="A2974" i="2"/>
  <c r="A2958" i="1" l="1"/>
  <c r="A2097" i="1"/>
  <c r="A2975" i="2"/>
  <c r="A2099" i="1" l="1"/>
  <c r="A2959" i="1"/>
  <c r="A2976" i="2"/>
  <c r="A189" i="1" l="1"/>
  <c r="A2960" i="1"/>
  <c r="A2100" i="1"/>
  <c r="A2977" i="2"/>
  <c r="A190" i="1" l="1"/>
  <c r="A2961" i="1"/>
  <c r="A2101" i="1"/>
  <c r="A2978" i="2"/>
  <c r="A191" i="1" l="1"/>
  <c r="A2102" i="1"/>
  <c r="A2962" i="1"/>
  <c r="A2979" i="2"/>
  <c r="A192" i="1" l="1"/>
  <c r="A2963" i="1"/>
  <c r="A2103" i="1"/>
  <c r="A2980" i="2"/>
  <c r="A193" i="1" l="1"/>
  <c r="A2964" i="1"/>
  <c r="A2104" i="1"/>
  <c r="A2981" i="2"/>
  <c r="A194" i="1" l="1"/>
  <c r="A2105" i="1"/>
  <c r="A2965" i="1"/>
  <c r="A2982" i="2"/>
  <c r="A195" i="1" l="1"/>
  <c r="A2966" i="1"/>
  <c r="A2106" i="1"/>
  <c r="A2983" i="2"/>
  <c r="A196" i="1" l="1"/>
  <c r="A2967" i="1"/>
  <c r="A2107" i="1"/>
  <c r="A2984" i="2"/>
  <c r="A197" i="1" l="1"/>
  <c r="A198" i="1" s="1"/>
  <c r="A199" i="1" s="1"/>
  <c r="A200" i="1" s="1"/>
  <c r="A2108" i="1"/>
  <c r="A2968" i="1"/>
  <c r="A2985" i="2"/>
  <c r="A201" i="1" l="1"/>
  <c r="A2970" i="1"/>
  <c r="A2109" i="1"/>
  <c r="A2986" i="2"/>
  <c r="A2971" i="1" l="1"/>
  <c r="A2110" i="1"/>
  <c r="A2987" i="2"/>
  <c r="A2112" i="1" l="1"/>
  <c r="A2111" i="1"/>
  <c r="A2972" i="1"/>
  <c r="A2988" i="2"/>
  <c r="A2989" i="2" s="1"/>
  <c r="A2973" i="1" l="1"/>
  <c r="A2113" i="1"/>
  <c r="A2114" i="1" s="1"/>
  <c r="A2115" i="1" s="1"/>
  <c r="A2116" i="1" s="1"/>
  <c r="A2990" i="2"/>
  <c r="A2974" i="1" l="1"/>
  <c r="A2991" i="2"/>
  <c r="A202" i="1" l="1"/>
  <c r="A2975" i="1"/>
  <c r="A2992" i="2"/>
  <c r="A203" i="1" l="1"/>
  <c r="A2976" i="1"/>
  <c r="A2118" i="1"/>
  <c r="A2993" i="2"/>
  <c r="A2119" i="1" l="1"/>
  <c r="A2120" i="1" s="1"/>
  <c r="A204" i="1"/>
  <c r="A2977" i="1"/>
  <c r="A2994" i="2"/>
  <c r="A2121" i="1" l="1"/>
  <c r="A2122" i="1" s="1"/>
  <c r="A2123" i="1" s="1"/>
  <c r="A2124" i="1" s="1"/>
  <c r="A2125" i="1" s="1"/>
  <c r="A205" i="1"/>
  <c r="A2978" i="1"/>
  <c r="A2995" i="2"/>
  <c r="A206" i="1" l="1"/>
  <c r="A2979" i="1"/>
  <c r="A2996" i="2"/>
  <c r="A207" i="1" l="1"/>
  <c r="A2980" i="1"/>
  <c r="A2998" i="2"/>
  <c r="A208" i="1" l="1"/>
  <c r="A2981" i="1"/>
  <c r="A2999" i="2"/>
  <c r="A210" i="1" l="1"/>
  <c r="A2982" i="1"/>
  <c r="A3000" i="2"/>
  <c r="A211" i="1" l="1"/>
  <c r="A2983" i="1"/>
  <c r="A3001" i="2"/>
  <c r="A212" i="1" l="1"/>
  <c r="A2127" i="1"/>
  <c r="A2984" i="1"/>
  <c r="A3002" i="2"/>
  <c r="A213" i="1" l="1"/>
  <c r="A2985" i="1"/>
  <c r="A2128" i="1"/>
  <c r="A3003" i="2"/>
  <c r="A214" i="1" l="1"/>
  <c r="A2129" i="1"/>
  <c r="A2986" i="1"/>
  <c r="A3004" i="2"/>
  <c r="A215" i="1" l="1"/>
  <c r="A2987" i="1"/>
  <c r="A2130" i="1"/>
  <c r="A3005" i="2"/>
  <c r="A216" i="1" l="1"/>
  <c r="A2131" i="1"/>
  <c r="A2988" i="1"/>
  <c r="A2989" i="1" s="1"/>
  <c r="A3006" i="2"/>
  <c r="A217" i="1" l="1"/>
  <c r="A2990" i="1"/>
  <c r="A2132" i="1"/>
  <c r="A3007" i="2"/>
  <c r="A218" i="1" l="1"/>
  <c r="A2133" i="1"/>
  <c r="A2991" i="1"/>
  <c r="A3008" i="2"/>
  <c r="A219" i="1" l="1"/>
  <c r="A2992" i="1"/>
  <c r="A2134" i="1"/>
  <c r="A3009" i="2"/>
  <c r="A220" i="1" l="1"/>
  <c r="A2135" i="1"/>
  <c r="A2993" i="1"/>
  <c r="A3010" i="2"/>
  <c r="A221" i="1" l="1"/>
  <c r="A2994" i="1"/>
  <c r="A2136" i="1"/>
  <c r="A3011" i="2"/>
  <c r="A222" i="1" l="1"/>
  <c r="A2137" i="1"/>
  <c r="A2995" i="1"/>
  <c r="A3012" i="2"/>
  <c r="A223" i="1" l="1"/>
  <c r="A2996" i="1"/>
  <c r="A2138" i="1"/>
  <c r="A3013" i="2"/>
  <c r="A224" i="1" l="1"/>
  <c r="A2139" i="1"/>
  <c r="A2998" i="1"/>
  <c r="A3014" i="2"/>
  <c r="A225" i="1" l="1"/>
  <c r="A2999" i="1"/>
  <c r="A2140" i="1"/>
  <c r="A3015" i="2"/>
  <c r="A226" i="1" l="1"/>
  <c r="A2141" i="1"/>
  <c r="A3000" i="1"/>
  <c r="A3016" i="2"/>
  <c r="A227" i="1" l="1"/>
  <c r="A3001" i="1"/>
  <c r="A2142" i="1"/>
  <c r="A3017" i="2"/>
  <c r="A228" i="1" l="1"/>
  <c r="A2143" i="1"/>
  <c r="A3002" i="1"/>
  <c r="A3018" i="2"/>
  <c r="A3003" i="1" l="1"/>
  <c r="A2144" i="1"/>
  <c r="A3019" i="2"/>
  <c r="A229" i="1" l="1"/>
  <c r="A2145" i="1"/>
  <c r="A3004" i="1"/>
  <c r="A3020" i="2"/>
  <c r="A230" i="1" l="1"/>
  <c r="A3005" i="1"/>
  <c r="A2146" i="1"/>
  <c r="A3021" i="2"/>
  <c r="A231" i="1" l="1"/>
  <c r="A2147" i="1"/>
  <c r="A3006" i="1"/>
  <c r="A3022" i="2"/>
  <c r="A232" i="1" l="1"/>
  <c r="A3007" i="1"/>
  <c r="A2148" i="1"/>
  <c r="A3023" i="2"/>
  <c r="A233" i="1" l="1"/>
  <c r="A2149" i="1"/>
  <c r="A3008" i="1"/>
  <c r="A3024" i="2"/>
  <c r="A234" i="1" l="1"/>
  <c r="A3009" i="1"/>
  <c r="A2150" i="1"/>
  <c r="A3025" i="2"/>
  <c r="A235" i="1" l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151" i="1"/>
  <c r="A3010" i="1"/>
  <c r="A3026" i="2"/>
  <c r="A3011" i="1" l="1"/>
  <c r="A2152" i="1"/>
  <c r="A3027" i="2"/>
  <c r="A2153" i="1" l="1"/>
  <c r="A3012" i="1"/>
  <c r="A3028" i="2"/>
  <c r="A3013" i="1" l="1"/>
  <c r="A2154" i="1"/>
  <c r="A3029" i="2"/>
  <c r="A2155" i="1" l="1"/>
  <c r="A3014" i="1"/>
  <c r="A3030" i="2"/>
  <c r="A3015" i="1" l="1"/>
  <c r="A2156" i="1"/>
  <c r="A3031" i="2"/>
  <c r="A2157" i="1" l="1"/>
  <c r="A3016" i="1"/>
  <c r="A3032" i="2"/>
  <c r="A3017" i="1" l="1"/>
  <c r="A2158" i="1"/>
  <c r="A3033" i="2"/>
  <c r="A2159" i="1" l="1"/>
  <c r="A3018" i="1"/>
  <c r="A3034" i="2"/>
  <c r="A3019" i="1" l="1"/>
  <c r="A2160" i="1"/>
  <c r="A3035" i="2"/>
  <c r="A2162" i="1" l="1"/>
  <c r="A3020" i="1"/>
  <c r="A3036" i="2"/>
  <c r="A3021" i="1" l="1"/>
  <c r="A2163" i="1"/>
  <c r="A3037" i="2"/>
  <c r="A2164" i="1" l="1"/>
  <c r="A3022" i="1"/>
  <c r="A3038" i="2"/>
  <c r="A247" i="1" l="1"/>
  <c r="A3023" i="1"/>
  <c r="A2165" i="1"/>
  <c r="A3039" i="2"/>
  <c r="A248" i="1" l="1"/>
  <c r="A2170" i="1"/>
  <c r="A3024" i="1"/>
  <c r="A3040" i="2"/>
  <c r="A249" i="1" l="1"/>
  <c r="A3025" i="1"/>
  <c r="A2171" i="1"/>
  <c r="A3041" i="2"/>
  <c r="A250" i="1" l="1"/>
  <c r="A2173" i="1"/>
  <c r="A3026" i="1"/>
  <c r="A3042" i="2"/>
  <c r="A251" i="1" l="1"/>
  <c r="A3027" i="1"/>
  <c r="A2174" i="1"/>
  <c r="A3043" i="2"/>
  <c r="A252" i="1" l="1"/>
  <c r="A2175" i="1"/>
  <c r="A3028" i="1"/>
  <c r="A3044" i="2"/>
  <c r="A253" i="1" l="1"/>
  <c r="A254" i="1" s="1"/>
  <c r="A3029" i="1"/>
  <c r="A2176" i="1"/>
  <c r="A3045" i="2"/>
  <c r="A2177" i="1" l="1"/>
  <c r="A3030" i="1"/>
  <c r="A3046" i="2"/>
  <c r="A3031" i="1" l="1"/>
  <c r="A2179" i="1"/>
  <c r="A3047" i="2"/>
  <c r="A255" i="1" l="1"/>
  <c r="A2180" i="1"/>
  <c r="A3032" i="1"/>
  <c r="A3048" i="2"/>
  <c r="A256" i="1" l="1"/>
  <c r="A3033" i="1"/>
  <c r="A2181" i="1"/>
  <c r="A3049" i="2"/>
  <c r="A257" i="1" l="1"/>
  <c r="A2182" i="1"/>
  <c r="A3034" i="1"/>
  <c r="A3050" i="2"/>
  <c r="A258" i="1" l="1"/>
  <c r="A3035" i="1"/>
  <c r="A2183" i="1"/>
  <c r="A3051" i="2"/>
  <c r="A259" i="1" l="1"/>
  <c r="A2184" i="1"/>
  <c r="A3036" i="1"/>
  <c r="A3052" i="2"/>
  <c r="A260" i="1" l="1"/>
  <c r="A261" i="1" s="1"/>
  <c r="A262" i="1" s="1"/>
  <c r="A263" i="1" s="1"/>
  <c r="A3037" i="1"/>
  <c r="A2185" i="1"/>
  <c r="A3053" i="2"/>
  <c r="A2186" i="1" l="1"/>
  <c r="A3038" i="1"/>
  <c r="A3054" i="2"/>
  <c r="A3039" i="1" l="1"/>
  <c r="A2187" i="1"/>
  <c r="A3055" i="2"/>
  <c r="A2188" i="1" l="1"/>
  <c r="A3040" i="1"/>
  <c r="A3056" i="2"/>
  <c r="A264" i="1" l="1"/>
  <c r="A3041" i="1"/>
  <c r="A3057" i="2"/>
  <c r="A265" i="1" l="1"/>
  <c r="A3042" i="1"/>
  <c r="A3058" i="2"/>
  <c r="A266" i="1" l="1"/>
  <c r="A3043" i="1"/>
  <c r="A3059" i="2"/>
  <c r="A267" i="1" l="1"/>
  <c r="A3044" i="1"/>
  <c r="A3060" i="2"/>
  <c r="A268" i="1" l="1"/>
  <c r="A3045" i="1"/>
  <c r="A3061" i="2"/>
  <c r="A269" i="1" l="1"/>
  <c r="A3046" i="1"/>
  <c r="A3062" i="2"/>
  <c r="A270" i="1" l="1"/>
  <c r="A3047" i="1"/>
  <c r="A3064" i="2"/>
  <c r="A271" i="1" l="1"/>
  <c r="A3048" i="1"/>
  <c r="A3065" i="2"/>
  <c r="A272" i="1" l="1"/>
  <c r="A3049" i="1"/>
  <c r="A3066" i="2"/>
  <c r="A273" i="1" l="1"/>
  <c r="A3050" i="1"/>
  <c r="A3067" i="2"/>
  <c r="A274" i="1" l="1"/>
  <c r="A3051" i="1"/>
  <c r="A3068" i="2"/>
  <c r="A275" i="1" l="1"/>
  <c r="A3052" i="1"/>
  <c r="A3069" i="2"/>
  <c r="A276" i="1" l="1"/>
  <c r="A3053" i="1"/>
  <c r="A3070" i="2"/>
  <c r="A277" i="1" l="1"/>
  <c r="A3054" i="1"/>
  <c r="A3071" i="2"/>
  <c r="A278" i="1" l="1"/>
  <c r="A279" i="1" s="1"/>
  <c r="A3055" i="1"/>
  <c r="A3072" i="2"/>
  <c r="A280" i="1" l="1"/>
  <c r="A3056" i="1"/>
  <c r="A3073" i="2"/>
  <c r="A281" i="1" l="1"/>
  <c r="A3057" i="1"/>
  <c r="A3074" i="2"/>
  <c r="A282" i="1" l="1"/>
  <c r="A3058" i="1"/>
  <c r="A3075" i="2"/>
  <c r="A283" i="1" l="1"/>
  <c r="A3059" i="1"/>
  <c r="A3076" i="2"/>
  <c r="A3060" i="1" l="1"/>
  <c r="A3077" i="2"/>
  <c r="A284" i="1" l="1"/>
  <c r="A3061" i="1"/>
  <c r="A3078" i="2"/>
  <c r="A285" i="1" l="1"/>
  <c r="A3062" i="1"/>
  <c r="A3079" i="2"/>
  <c r="A286" i="1" l="1"/>
  <c r="A3064" i="1"/>
  <c r="A3080" i="2"/>
  <c r="A287" i="1" l="1"/>
  <c r="A3065" i="1"/>
  <c r="A3081" i="2"/>
  <c r="A288" i="1" l="1"/>
  <c r="A289" i="1" s="1"/>
  <c r="A290" i="1" s="1"/>
  <c r="A3066" i="1"/>
  <c r="A3082" i="2"/>
  <c r="A291" i="1" l="1"/>
  <c r="A292" i="1" s="1"/>
  <c r="A293" i="1" s="1"/>
  <c r="A294" i="1" s="1"/>
  <c r="A295" i="1" s="1"/>
  <c r="A296" i="1" s="1"/>
  <c r="A3067" i="1"/>
  <c r="A3083" i="2"/>
  <c r="A297" i="1" l="1"/>
  <c r="A3068" i="1"/>
  <c r="A3084" i="2"/>
  <c r="A298" i="1" l="1"/>
  <c r="A299" i="1" s="1"/>
  <c r="A3069" i="1"/>
  <c r="A3085" i="2"/>
  <c r="A3070" i="1" l="1"/>
  <c r="A3086" i="2"/>
  <c r="A3071" i="1" l="1"/>
  <c r="A3087" i="2"/>
  <c r="A3072" i="1" l="1"/>
  <c r="A3088" i="2"/>
  <c r="A3073" i="1" l="1"/>
  <c r="A3089" i="2"/>
  <c r="A3074" i="1" l="1"/>
  <c r="A3090" i="2"/>
  <c r="A3075" i="1" l="1"/>
  <c r="A3091" i="2"/>
  <c r="A3076" i="1" l="1"/>
  <c r="A3092" i="2"/>
  <c r="A3077" i="1" l="1"/>
  <c r="A3093" i="2"/>
  <c r="A3078" i="1" l="1"/>
  <c r="A3094" i="2"/>
  <c r="A3079" i="1" l="1"/>
  <c r="A3095" i="2"/>
  <c r="A3080" i="1" l="1"/>
  <c r="A3096" i="2"/>
  <c r="A3081" i="1" l="1"/>
  <c r="A3097" i="2"/>
  <c r="A3082" i="1" l="1"/>
  <c r="A3098" i="2"/>
  <c r="A3083" i="1" l="1"/>
  <c r="A3099" i="2"/>
  <c r="A3084" i="1" l="1"/>
  <c r="A3100" i="2"/>
  <c r="A3085" i="1" l="1"/>
  <c r="A3101" i="2"/>
  <c r="A3086" i="1" l="1"/>
  <c r="A3102" i="2"/>
  <c r="A3087" i="1" l="1"/>
  <c r="A3103" i="2"/>
  <c r="A3104" i="2" s="1"/>
  <c r="A3105" i="2" s="1"/>
  <c r="A3088" i="1" l="1"/>
  <c r="A3089" i="1" l="1"/>
  <c r="A3106" i="2"/>
  <c r="A3090" i="1" l="1"/>
  <c r="A3107" i="2"/>
  <c r="A3091" i="1" l="1"/>
  <c r="A3108" i="2"/>
  <c r="A3092" i="1" l="1"/>
  <c r="A3109" i="2"/>
  <c r="A3093" i="1" l="1"/>
  <c r="A3110" i="2"/>
  <c r="A3094" i="1" l="1"/>
  <c r="A3111" i="2"/>
  <c r="A3095" i="1" l="1"/>
  <c r="A3112" i="2"/>
  <c r="A3096" i="1" l="1"/>
  <c r="A3113" i="2"/>
  <c r="A3097" i="1" l="1"/>
  <c r="A3114" i="2"/>
  <c r="A3098" i="1" l="1"/>
  <c r="A3115" i="2"/>
  <c r="A3099" i="1" l="1"/>
  <c r="A3116" i="2"/>
  <c r="A3100" i="1" l="1"/>
  <c r="A3117" i="2"/>
  <c r="A3101" i="1" l="1"/>
  <c r="A3118" i="2"/>
  <c r="A3102" i="1" l="1"/>
  <c r="A3119" i="2"/>
  <c r="A3103" i="1" l="1"/>
  <c r="A3120" i="2"/>
  <c r="A3104" i="1" l="1"/>
  <c r="A3105" i="1" s="1"/>
  <c r="A3121" i="2"/>
  <c r="A3122" i="2" l="1"/>
  <c r="A3123" i="2" s="1"/>
  <c r="A3106" i="1"/>
  <c r="A3107" i="1" l="1"/>
  <c r="A3124" i="2"/>
  <c r="A3108" i="1" l="1"/>
  <c r="A3125" i="2"/>
  <c r="A3109" i="1" l="1"/>
  <c r="A3126" i="2"/>
  <c r="A3110" i="1" l="1"/>
  <c r="A3127" i="2"/>
  <c r="A3111" i="1" l="1"/>
  <c r="A3128" i="2"/>
  <c r="A3112" i="1" l="1"/>
  <c r="A3129" i="2"/>
  <c r="A3113" i="1" l="1"/>
  <c r="A3130" i="2"/>
  <c r="A3114" i="1" l="1"/>
  <c r="A3131" i="2"/>
  <c r="A3115" i="1" l="1"/>
  <c r="A3132" i="2"/>
  <c r="A3116" i="1" l="1"/>
  <c r="A3133" i="2"/>
  <c r="A3117" i="1" l="1"/>
  <c r="A3134" i="2"/>
  <c r="A3118" i="1" l="1"/>
  <c r="A3135" i="2"/>
  <c r="A3119" i="1" l="1"/>
  <c r="A3136" i="2"/>
  <c r="A3120" i="1" l="1"/>
  <c r="A3137" i="2"/>
  <c r="A3121" i="1" l="1"/>
  <c r="A3138" i="2"/>
  <c r="A3122" i="1" l="1"/>
  <c r="A3139" i="2"/>
  <c r="A3123" i="1" l="1"/>
  <c r="A3124" i="1" s="1"/>
  <c r="A3140" i="2"/>
  <c r="A3125" i="1" l="1"/>
  <c r="A3141" i="2"/>
  <c r="A3126" i="1" l="1"/>
  <c r="A3142" i="2"/>
  <c r="A3127" i="1" l="1"/>
  <c r="A3143" i="2"/>
  <c r="A3128" i="1" l="1"/>
  <c r="A3144" i="2"/>
  <c r="A3129" i="1" l="1"/>
  <c r="A3145" i="2"/>
  <c r="A3130" i="1" l="1"/>
  <c r="A3146" i="2"/>
  <c r="A3131" i="1" l="1"/>
  <c r="A3147" i="2"/>
  <c r="A3132" i="1" l="1"/>
  <c r="A3148" i="2"/>
  <c r="A3133" i="1" l="1"/>
  <c r="A3149" i="2"/>
  <c r="A3134" i="1" l="1"/>
  <c r="A3150" i="2"/>
  <c r="A3135" i="1" l="1"/>
  <c r="A3151" i="2"/>
  <c r="A3136" i="1" l="1"/>
  <c r="A3152" i="2"/>
  <c r="A3137" i="1" l="1"/>
  <c r="A3153" i="2"/>
  <c r="A3138" i="1" l="1"/>
  <c r="A3155" i="2"/>
  <c r="A3139" i="1" l="1"/>
  <c r="A3156" i="2"/>
  <c r="A3140" i="1" l="1"/>
  <c r="A3157" i="2"/>
  <c r="A3141" i="1" l="1"/>
  <c r="A3158" i="2"/>
  <c r="A3142" i="1" l="1"/>
  <c r="A3159" i="2"/>
  <c r="A3143" i="1" l="1"/>
  <c r="A3160" i="2"/>
  <c r="A3144" i="1" l="1"/>
  <c r="A3161" i="2"/>
  <c r="A3145" i="1" l="1"/>
  <c r="A3162" i="2"/>
  <c r="A3146" i="1" l="1"/>
  <c r="A3163" i="2"/>
  <c r="A3147" i="1" l="1"/>
  <c r="A3164" i="2"/>
  <c r="A3148" i="1" l="1"/>
  <c r="A3165" i="2"/>
  <c r="A3149" i="1" l="1"/>
  <c r="A3166" i="2"/>
  <c r="A3150" i="1" l="1"/>
  <c r="A3167" i="2"/>
  <c r="A3151" i="1" l="1"/>
  <c r="A3168" i="2"/>
  <c r="A3152" i="1" l="1"/>
  <c r="A3169" i="2"/>
  <c r="A3153" i="1" l="1"/>
  <c r="A3170" i="2"/>
  <c r="A3155" i="1" l="1"/>
  <c r="A3171" i="2"/>
  <c r="A3156" i="1" l="1"/>
  <c r="A3172" i="2"/>
  <c r="A3157" i="1" l="1"/>
  <c r="A3173" i="2"/>
  <c r="A3158" i="1" l="1"/>
  <c r="A3174" i="2"/>
  <c r="A3159" i="1" l="1"/>
  <c r="A3175" i="2"/>
  <c r="A3160" i="1" l="1"/>
  <c r="A3176" i="2"/>
  <c r="A3161" i="1" l="1"/>
  <c r="A3177" i="2"/>
  <c r="A3162" i="1" l="1"/>
  <c r="A3178" i="2"/>
  <c r="A3163" i="1" l="1"/>
  <c r="A3179" i="2"/>
  <c r="A3164" i="1" l="1"/>
  <c r="A3180" i="2"/>
  <c r="A3165" i="1" l="1"/>
  <c r="A3181" i="2"/>
  <c r="A3166" i="1" l="1"/>
  <c r="A3182" i="2"/>
  <c r="A3167" i="1" l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3183" i="2"/>
  <c r="A3184" i="2" l="1"/>
  <c r="A3185" i="2" l="1"/>
  <c r="A3186" i="2" l="1"/>
  <c r="A3187" i="2" l="1"/>
  <c r="A3188" i="2" l="1"/>
  <c r="A3189" i="2" l="1"/>
  <c r="A3190" i="2" l="1"/>
  <c r="A3191" i="2" l="1"/>
  <c r="A3192" i="2" l="1"/>
  <c r="A3193" i="2" l="1"/>
  <c r="A3194" i="2" l="1"/>
  <c r="A3195" i="2" l="1"/>
  <c r="A3196" i="2" l="1"/>
  <c r="A3197" i="2" l="1"/>
  <c r="A3198" i="2" l="1"/>
  <c r="A3199" i="2" l="1"/>
  <c r="A3200" i="2" l="1"/>
  <c r="A3201" i="2" l="1"/>
  <c r="A3202" i="2" l="1"/>
  <c r="A3203" i="2" l="1"/>
  <c r="A3204" i="2" l="1"/>
  <c r="A3205" i="2" l="1"/>
  <c r="A3206" i="2" l="1"/>
  <c r="A3207" i="2" l="1"/>
  <c r="A3208" i="2" l="1"/>
  <c r="A3209" i="2" l="1"/>
  <c r="A3210" i="2" l="1"/>
  <c r="A3211" i="2" l="1"/>
  <c r="A286" i="2"/>
  <c r="A287" i="2" l="1"/>
  <c r="A3212" i="2"/>
  <c r="A3213" i="2" l="1"/>
  <c r="A288" i="2"/>
  <c r="A289" i="2" l="1"/>
  <c r="A3214" i="2"/>
  <c r="A3215" i="2" l="1"/>
  <c r="A290" i="2"/>
  <c r="A291" i="2" l="1"/>
  <c r="A3216" i="2"/>
  <c r="A3217" i="2" l="1"/>
  <c r="A292" i="2"/>
  <c r="A293" i="2" l="1"/>
  <c r="A3218" i="2"/>
  <c r="A3219" i="2" l="1"/>
  <c r="A294" i="2"/>
  <c r="A295" i="2" l="1"/>
  <c r="A3220" i="2"/>
  <c r="A3221" i="2" l="1"/>
  <c r="A296" i="2"/>
  <c r="A297" i="2" l="1"/>
  <c r="A3222" i="2"/>
  <c r="A3223" i="2" l="1"/>
  <c r="A298" i="2"/>
  <c r="A299" i="2" l="1"/>
  <c r="A3224" i="2"/>
  <c r="A3225" i="2" l="1"/>
  <c r="A300" i="2"/>
  <c r="A301" i="2" l="1"/>
  <c r="A3226" i="2"/>
  <c r="A3227" i="2" l="1"/>
  <c r="A302" i="2"/>
  <c r="A303" i="2" l="1"/>
  <c r="A3228" i="2"/>
  <c r="A3229" i="2" l="1"/>
  <c r="A304" i="2"/>
  <c r="A305" i="2" l="1"/>
  <c r="A3230" i="2"/>
  <c r="A3231" i="2" l="1"/>
  <c r="A306" i="2"/>
  <c r="A307" i="2" l="1"/>
  <c r="A3232" i="2"/>
  <c r="A3233" i="2" l="1"/>
  <c r="A308" i="2"/>
  <c r="A309" i="2" l="1"/>
  <c r="A3234" i="2"/>
  <c r="A3235" i="2" l="1"/>
  <c r="A310" i="2"/>
  <c r="A311" i="2" l="1"/>
  <c r="A3236" i="2"/>
  <c r="A3237" i="2" l="1"/>
  <c r="A312" i="2"/>
  <c r="A313" i="2" l="1"/>
  <c r="A3238" i="2"/>
  <c r="A3239" i="2" l="1"/>
  <c r="A3240" i="2" l="1"/>
  <c r="A300" i="1" l="1"/>
  <c r="A3241" i="2"/>
  <c r="A314" i="2"/>
  <c r="A301" i="1" l="1"/>
  <c r="A315" i="2"/>
  <c r="A3242" i="2"/>
  <c r="A302" i="1" l="1"/>
  <c r="A3243" i="2"/>
  <c r="A316" i="2"/>
  <c r="A303" i="1" l="1"/>
  <c r="A317" i="2"/>
  <c r="A3244" i="2"/>
  <c r="A304" i="1" l="1"/>
  <c r="A3245" i="2"/>
  <c r="A318" i="2"/>
  <c r="A305" i="1" l="1"/>
  <c r="A319" i="2"/>
  <c r="A3246" i="2"/>
  <c r="A306" i="1" l="1"/>
  <c r="A3247" i="2"/>
  <c r="A320" i="2"/>
  <c r="A307" i="1" l="1"/>
  <c r="A308" i="1" s="1"/>
  <c r="A309" i="1" s="1"/>
  <c r="A321" i="2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3248" i="2"/>
  <c r="A3249" i="2" l="1"/>
  <c r="A3250" i="2" l="1"/>
  <c r="A310" i="1" l="1"/>
  <c r="A3251" i="2"/>
  <c r="A311" i="1" l="1"/>
  <c r="A3252" i="2"/>
  <c r="A312" i="1" l="1"/>
  <c r="A3253" i="2"/>
  <c r="A313" i="1" l="1"/>
  <c r="A3254" i="2"/>
  <c r="A3255" i="2" s="1"/>
  <c r="A314" i="1" l="1"/>
  <c r="A315" i="1" s="1"/>
  <c r="A3256" i="2"/>
  <c r="A316" i="1" l="1"/>
  <c r="A317" i="1" s="1"/>
  <c r="A3257" i="2"/>
  <c r="A318" i="1" l="1"/>
  <c r="A319" i="1" s="1"/>
  <c r="A3258" i="2"/>
  <c r="A3259" i="2" l="1"/>
  <c r="A3260" i="2" l="1"/>
  <c r="A3261" i="2" l="1"/>
  <c r="A3262" i="2" l="1"/>
  <c r="A3263" i="2" l="1"/>
  <c r="A320" i="1" l="1"/>
  <c r="A3264" i="2"/>
  <c r="A321" i="1" l="1"/>
  <c r="A3265" i="2"/>
  <c r="A3266" i="2" s="1"/>
  <c r="A3267" i="2" s="1"/>
  <c r="A3268" i="2" s="1"/>
  <c r="A3269" i="2" s="1"/>
  <c r="A3270" i="2" s="1"/>
  <c r="A3271" i="2" s="1"/>
  <c r="A322" i="1" l="1"/>
  <c r="A323" i="1" l="1"/>
  <c r="A324" i="1" s="1"/>
  <c r="A325" i="1" s="1"/>
  <c r="A326" i="1" s="1"/>
  <c r="A327" i="1" s="1"/>
  <c r="A328" i="1" s="1"/>
  <c r="A329" i="1" s="1"/>
  <c r="A3272" i="2" l="1"/>
  <c r="A3273" i="2" l="1"/>
  <c r="A3274" i="2" l="1"/>
  <c r="A3275" i="2" l="1"/>
  <c r="A3276" i="2" l="1"/>
  <c r="A330" i="1" l="1"/>
  <c r="A3277" i="2"/>
  <c r="A331" i="1" l="1"/>
  <c r="A3278" i="2"/>
  <c r="A332" i="1" l="1"/>
  <c r="A3279" i="2"/>
  <c r="A333" i="1" l="1"/>
  <c r="A3280" i="2"/>
  <c r="A334" i="1" l="1"/>
  <c r="A3281" i="2"/>
  <c r="A335" i="1" l="1"/>
  <c r="A3282" i="2"/>
  <c r="A336" i="1" l="1"/>
  <c r="A337" i="1" s="1"/>
  <c r="A338" i="1" s="1"/>
  <c r="A339" i="1" s="1"/>
  <c r="A3283" i="2"/>
  <c r="A340" i="1" l="1"/>
  <c r="A3284" i="2"/>
  <c r="A3285" i="2" l="1"/>
  <c r="A3286" i="2" l="1"/>
  <c r="A3287" i="2" l="1"/>
  <c r="A3288" i="2" l="1"/>
  <c r="A3289" i="2" l="1"/>
  <c r="A3290" i="2" l="1"/>
  <c r="A3291" i="2" l="1"/>
  <c r="A341" i="1" l="1"/>
  <c r="A3292" i="2"/>
  <c r="A342" i="1" l="1"/>
  <c r="A3293" i="2"/>
  <c r="A343" i="1" l="1"/>
  <c r="A3294" i="2"/>
  <c r="A344" i="1" l="1"/>
  <c r="A3295" i="2"/>
  <c r="A345" i="1" l="1"/>
  <c r="A3296" i="2"/>
  <c r="A346" i="1" l="1"/>
  <c r="A3297" i="2"/>
  <c r="A347" i="1" l="1"/>
  <c r="A3298" i="2"/>
  <c r="A348" i="1" l="1"/>
  <c r="A3299" i="2"/>
  <c r="A349" i="1" l="1"/>
  <c r="A3300" i="2"/>
  <c r="A350" i="1" l="1"/>
  <c r="A3301" i="2"/>
  <c r="A351" i="1" l="1"/>
  <c r="A3302" i="2"/>
  <c r="A352" i="1" l="1"/>
  <c r="A3303" i="2"/>
  <c r="A353" i="1" l="1"/>
  <c r="A3304" i="2"/>
  <c r="A354" i="1" l="1"/>
  <c r="A3305" i="2"/>
  <c r="A355" i="1" l="1"/>
  <c r="A356" i="1" s="1"/>
  <c r="A357" i="1" s="1"/>
  <c r="A3306" i="2"/>
  <c r="A3307" i="2" l="1"/>
  <c r="A3308" i="2" l="1"/>
  <c r="A3309" i="2" l="1"/>
  <c r="A358" i="1" l="1"/>
  <c r="A3310" i="2"/>
  <c r="A359" i="1" l="1"/>
  <c r="A3311" i="2"/>
  <c r="A360" i="1" l="1"/>
  <c r="A3312" i="2"/>
  <c r="A361" i="1" l="1"/>
  <c r="A362" i="1" s="1"/>
  <c r="A363" i="1" s="1"/>
  <c r="A364" i="1" s="1"/>
  <c r="A365" i="1" s="1"/>
  <c r="A366" i="1" s="1"/>
  <c r="A367" i="1" s="1"/>
  <c r="A3313" i="2"/>
  <c r="A368" i="1" l="1"/>
  <c r="A369" i="1" s="1"/>
  <c r="A3314" i="2"/>
  <c r="A370" i="1" l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3315" i="2"/>
  <c r="A3316" i="2" l="1"/>
  <c r="A3317" i="2" l="1"/>
  <c r="A3318" i="2" l="1"/>
  <c r="A3319" i="2" l="1"/>
  <c r="A3320" i="2" l="1"/>
  <c r="A3321" i="2" l="1"/>
  <c r="A3322" i="2" s="1"/>
  <c r="A3323" i="2" l="1"/>
  <c r="A3324" i="2" l="1"/>
  <c r="A3325" i="2" l="1"/>
  <c r="A3326" i="2" l="1"/>
  <c r="A3327" i="2" l="1"/>
  <c r="A3328" i="2" l="1"/>
  <c r="A3329" i="2" l="1"/>
  <c r="A3330" i="2" l="1"/>
  <c r="A3331" i="2" l="1"/>
  <c r="A3332" i="2" l="1"/>
  <c r="A3333" i="2" l="1"/>
  <c r="A3334" i="2" l="1"/>
  <c r="A3335" i="2" l="1"/>
  <c r="A3336" i="2" l="1"/>
  <c r="A3337" i="2" l="1"/>
  <c r="A3338" i="2" l="1"/>
  <c r="A3339" i="2" l="1"/>
  <c r="A3340" i="2" l="1"/>
  <c r="A3341" i="2" l="1"/>
  <c r="A3342" i="2" l="1"/>
  <c r="A3343" i="2" l="1"/>
  <c r="A3344" i="2" l="1"/>
  <c r="A3345" i="2" l="1"/>
  <c r="A3346" i="2" l="1"/>
  <c r="A3347" i="2" s="1"/>
  <c r="A3348" i="2" l="1"/>
  <c r="A3349" i="2" l="1"/>
  <c r="A3350" i="2" l="1"/>
  <c r="A3351" i="2" l="1"/>
  <c r="A3352" i="2" l="1"/>
  <c r="A3353" i="2" l="1"/>
  <c r="A3354" i="2" l="1"/>
  <c r="A3355" i="2" l="1"/>
  <c r="A3356" i="2" l="1"/>
  <c r="A3357" i="2" l="1"/>
  <c r="A3358" i="2" l="1"/>
  <c r="A3359" i="2" l="1"/>
  <c r="A3360" i="2" l="1"/>
  <c r="A3361" i="2" s="1"/>
  <c r="A3362" i="2" l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3363" i="2"/>
  <c r="A3364" i="2" l="1"/>
  <c r="A3365" i="2" l="1"/>
  <c r="A3366" i="2" l="1"/>
  <c r="A3367" i="2" l="1"/>
  <c r="A3368" i="2" l="1"/>
  <c r="A3369" i="2" l="1"/>
  <c r="A3370" i="2" l="1"/>
  <c r="A3371" i="2" l="1"/>
  <c r="A3372" i="2" l="1"/>
  <c r="A3373" i="2" l="1"/>
  <c r="A3374" i="2" l="1"/>
  <c r="A3375" i="2" l="1"/>
  <c r="A3376" i="2" l="1"/>
  <c r="A3377" i="2" l="1"/>
  <c r="A3378" i="2" l="1"/>
  <c r="A3379" i="2"/>
  <c r="A3380" i="2" l="1"/>
  <c r="A3381" i="2" l="1"/>
  <c r="A3382" i="2" l="1"/>
  <c r="A3383" i="2" l="1"/>
  <c r="A3384" i="2" l="1"/>
  <c r="A3385" i="2" l="1"/>
  <c r="A3386" i="2" l="1"/>
  <c r="A3387" i="2" l="1"/>
  <c r="A3388" i="2" l="1"/>
  <c r="A3389" i="2" l="1"/>
  <c r="A3390" i="2" l="1"/>
  <c r="A3391" i="2" l="1"/>
  <c r="A3392" i="2" l="1"/>
  <c r="A3393" i="2" l="1"/>
  <c r="A3394" i="2" l="1"/>
  <c r="A3395" i="2" l="1"/>
  <c r="A3396" i="2" l="1"/>
  <c r="A3397" i="2" l="1"/>
  <c r="A3398" i="2" l="1"/>
  <c r="A3399" i="2" l="1"/>
  <c r="A3400" i="2" l="1"/>
  <c r="A3401" i="2" l="1"/>
  <c r="A3402" i="2" l="1"/>
  <c r="A3403" i="2" l="1"/>
  <c r="A3404" i="2" l="1"/>
  <c r="A3405" i="2" l="1"/>
  <c r="A3406" i="2" l="1"/>
  <c r="A3407" i="2" l="1"/>
  <c r="A3408" i="2" l="1"/>
  <c r="A3409" i="2" l="1"/>
  <c r="A3410" i="2" l="1"/>
  <c r="A3411" i="2" l="1"/>
  <c r="A3412" i="2" l="1"/>
  <c r="A3413" i="2" l="1"/>
  <c r="A3414" i="2" l="1"/>
  <c r="A3415" i="2" l="1"/>
  <c r="A3416" i="2" l="1"/>
  <c r="A3417" i="2" l="1"/>
  <c r="A3418" i="2" l="1"/>
  <c r="A3419" i="2" l="1"/>
  <c r="A3420" i="2" l="1"/>
  <c r="A3421" i="2" l="1"/>
  <c r="A3422" i="2" l="1"/>
  <c r="A3423" i="2" l="1"/>
  <c r="A3424" i="2" l="1"/>
  <c r="A3425" i="2" s="1"/>
  <c r="A3426" i="2" s="1"/>
  <c r="A3427" i="2" l="1"/>
  <c r="A3428" i="2" l="1"/>
  <c r="A3429" i="2" l="1"/>
  <c r="A3430" i="2" l="1"/>
  <c r="A3431" i="2" l="1"/>
  <c r="A3432" i="2" l="1"/>
  <c r="A3433" i="2" l="1"/>
  <c r="A3434" i="2" l="1"/>
  <c r="A3435" i="2" l="1"/>
  <c r="A3436" i="2" l="1"/>
  <c r="A3437" i="2" l="1"/>
  <c r="A3438" i="2" l="1"/>
  <c r="A3439" i="2" l="1"/>
  <c r="A3440" i="2" l="1"/>
  <c r="A3441" i="2" s="1"/>
  <c r="A3442" i="2" l="1"/>
  <c r="A502" i="2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3443" i="2" l="1"/>
  <c r="A3444" i="2" l="1"/>
  <c r="A3445" i="2" l="1"/>
  <c r="A3446" i="2" l="1"/>
  <c r="A3447" i="2" l="1"/>
  <c r="A3448" i="2" l="1"/>
  <c r="A3449" i="2" l="1"/>
  <c r="A3450" i="2" l="1"/>
  <c r="A3451" i="2" l="1"/>
  <c r="A3452" i="2" l="1"/>
  <c r="A3453" i="2" l="1"/>
  <c r="A3455" i="2" l="1"/>
  <c r="A3454" i="2"/>
  <c r="A3456" i="2" l="1"/>
  <c r="A3457" i="2" l="1"/>
  <c r="A3458" i="2" l="1"/>
  <c r="A3459" i="2" l="1"/>
  <c r="A3460" i="2" l="1"/>
  <c r="A3461" i="2" s="1"/>
  <c r="A3462" i="2" s="1"/>
  <c r="A3463" i="2" l="1"/>
  <c r="A3464" i="2" l="1"/>
  <c r="A3465" i="2" l="1"/>
  <c r="A3466" i="2" l="1"/>
  <c r="A3467" i="2" l="1"/>
  <c r="A3468" i="2" l="1"/>
  <c r="A3469" i="2" l="1"/>
  <c r="A3470" i="2" l="1"/>
  <c r="A3471" i="2" l="1"/>
  <c r="A3472" i="2" l="1"/>
  <c r="A3473" i="2" l="1"/>
  <c r="A3474" i="2" l="1"/>
  <c r="A3475" i="2" l="1"/>
  <c r="A3476" i="2" l="1"/>
  <c r="A3477" i="2" l="1"/>
  <c r="A3478" i="2" l="1"/>
  <c r="A3479" i="2"/>
  <c r="A3480" i="2" l="1"/>
  <c r="A3481" i="2" l="1"/>
  <c r="A3482" i="2" l="1"/>
  <c r="A3483" i="2" l="1"/>
  <c r="A3484" i="2" l="1"/>
  <c r="A3485" i="2" l="1"/>
  <c r="A3486" i="2" l="1"/>
  <c r="A3487" i="2" l="1"/>
  <c r="A3488" i="2" l="1"/>
  <c r="A3489" i="2" l="1"/>
  <c r="A3490" i="2" l="1"/>
  <c r="A3491" i="2" l="1"/>
  <c r="A3492" i="2" l="1"/>
  <c r="A3493" i="2" l="1"/>
  <c r="A3494" i="2" l="1"/>
  <c r="A3495" i="2" l="1"/>
  <c r="A3496" i="2" l="1"/>
  <c r="A3497" i="2" l="1"/>
  <c r="A3498" i="2" l="1"/>
  <c r="A3499" i="2" l="1"/>
  <c r="A3500" i="2" l="1"/>
  <c r="A3501" i="2" l="1"/>
  <c r="A3502" i="2" l="1"/>
  <c r="A3503" i="2" l="1"/>
  <c r="A3504" i="2" l="1"/>
  <c r="A3505" i="2" l="1"/>
  <c r="A3506" i="2" l="1"/>
  <c r="A3507" i="2" l="1"/>
  <c r="A3508" i="2" l="1"/>
  <c r="A3509" i="2" l="1"/>
  <c r="A3510" i="2" l="1"/>
  <c r="A3511" i="2" l="1"/>
  <c r="A3512" i="2" l="1"/>
  <c r="A3513" i="2" l="1"/>
  <c r="A3514" i="2" l="1"/>
  <c r="A3515" i="2" l="1"/>
  <c r="A3516" i="2" l="1"/>
  <c r="A3517" i="2" l="1"/>
  <c r="A3518" i="2" l="1"/>
  <c r="A3519" i="2" l="1"/>
  <c r="A3520" i="2" l="1"/>
  <c r="A3521" i="2" l="1"/>
  <c r="A3522" i="2" l="1"/>
  <c r="A3523" i="2" l="1"/>
  <c r="A3524" i="2" l="1"/>
  <c r="A3525" i="2" l="1"/>
  <c r="A3526" i="2" l="1"/>
  <c r="A3527" i="2" l="1"/>
  <c r="A3528" i="2" l="1"/>
  <c r="A3529" i="2" l="1"/>
  <c r="A3530" i="2" l="1"/>
  <c r="A3531" i="2" l="1"/>
  <c r="A3532" i="2" l="1"/>
  <c r="A3533" i="2" l="1"/>
  <c r="A3534" i="2" l="1"/>
  <c r="A3535" i="2" l="1"/>
  <c r="A3536" i="2" l="1"/>
  <c r="A3537" i="2" l="1"/>
  <c r="A3538" i="2" l="1"/>
  <c r="A3539" i="2" l="1"/>
  <c r="A3540" i="2" l="1"/>
  <c r="A3541" i="2" l="1"/>
  <c r="A3542" i="2" l="1"/>
  <c r="A3543" i="2" l="1"/>
  <c r="A3544" i="2" l="1"/>
  <c r="A3545" i="2" l="1"/>
  <c r="A3546" i="2" l="1"/>
  <c r="A3547" i="2" l="1"/>
  <c r="A3548" i="2" l="1"/>
  <c r="A3549" i="2" l="1"/>
  <c r="A3550" i="2" l="1"/>
  <c r="A3551" i="2" l="1"/>
  <c r="A3552" i="2" l="1"/>
  <c r="A3553" i="2" l="1"/>
  <c r="A3554" i="2" l="1"/>
  <c r="A3555" i="2" l="1"/>
  <c r="A3556" i="2" l="1"/>
  <c r="A3557" i="2" l="1"/>
  <c r="A3558" i="2" l="1"/>
  <c r="A3559" i="2" l="1"/>
  <c r="A3560" i="2" l="1"/>
  <c r="A3561" i="2" l="1"/>
  <c r="A3562" i="2" l="1"/>
  <c r="A3563" i="2" l="1"/>
  <c r="A3564" i="2" l="1"/>
  <c r="A3565" i="2" l="1"/>
  <c r="A3566" i="2" l="1"/>
  <c r="A3567" i="2" l="1"/>
  <c r="A3568" i="2" l="1"/>
  <c r="A3569" i="2" l="1"/>
  <c r="A3570" i="2" l="1"/>
  <c r="A3571" i="2" l="1"/>
  <c r="A3572" i="2" l="1"/>
  <c r="A3573" i="2" l="1"/>
  <c r="A3574" i="2" l="1"/>
  <c r="A3575" i="2" l="1"/>
  <c r="A3576" i="2" l="1"/>
  <c r="A3577" i="2" l="1"/>
  <c r="A3578" i="2" l="1"/>
  <c r="A3579" i="2" l="1"/>
  <c r="A3580" i="2" l="1"/>
  <c r="A3581" i="2" l="1"/>
  <c r="A3582" i="2" l="1"/>
  <c r="A3583" i="2" l="1"/>
  <c r="A3584" i="2" l="1"/>
  <c r="A3585" i="2" l="1"/>
  <c r="A3586" i="2" l="1"/>
  <c r="A3587" i="2" l="1"/>
  <c r="A3588" i="2" l="1"/>
  <c r="A3589" i="2" l="1"/>
  <c r="A3590" i="2" l="1"/>
  <c r="A3591" i="2" l="1"/>
  <c r="A3592" i="2" l="1"/>
  <c r="A3593" i="2" l="1"/>
  <c r="A3594" i="2" l="1"/>
  <c r="A3595" i="2" l="1"/>
  <c r="A3596" i="2" l="1"/>
  <c r="A3597" i="2" l="1"/>
  <c r="A3598" i="2" l="1"/>
  <c r="A3599" i="2" l="1"/>
  <c r="A3600" i="2" l="1"/>
  <c r="A3601" i="2" l="1"/>
  <c r="A3602" i="2" l="1"/>
  <c r="A3603" i="2" l="1"/>
  <c r="A3604" i="2" l="1"/>
  <c r="A3605" i="2" l="1"/>
  <c r="A3606" i="2" l="1"/>
  <c r="A3607" i="2" l="1"/>
  <c r="A3608" i="2" l="1"/>
  <c r="A3609" i="2" l="1"/>
  <c r="A3610" i="2" l="1"/>
  <c r="A3611" i="2" l="1"/>
  <c r="A3612" i="2" l="1"/>
  <c r="A3613" i="2" l="1"/>
  <c r="A3614" i="2" l="1"/>
  <c r="A3615" i="2" l="1"/>
  <c r="A3616" i="2" l="1"/>
  <c r="A3617" i="2" l="1"/>
  <c r="A3618" i="2" l="1"/>
  <c r="A3619" i="2" l="1"/>
  <c r="A3620" i="2" l="1"/>
  <c r="A3621" i="2" l="1"/>
  <c r="A3622" i="2" l="1"/>
  <c r="A3623" i="2" l="1"/>
  <c r="A3624" i="2" l="1"/>
  <c r="A3625" i="2" l="1"/>
  <c r="A3626" i="2" l="1"/>
  <c r="A3627" i="2" l="1"/>
  <c r="A3628" i="2" l="1"/>
  <c r="A3629" i="2" l="1"/>
  <c r="A3630" i="2" l="1"/>
  <c r="A3631" i="2" l="1"/>
  <c r="A3632" i="2" l="1"/>
  <c r="A3633" i="2" l="1"/>
  <c r="A3634" i="2" l="1"/>
  <c r="A3635" i="2" l="1"/>
  <c r="A3636" i="2" l="1"/>
  <c r="A3637" i="2" l="1"/>
  <c r="A3638" i="2" l="1"/>
  <c r="A3639" i="2" l="1"/>
  <c r="A3640" i="2" l="1"/>
  <c r="A3641" i="2" l="1"/>
  <c r="A3642" i="2" l="1"/>
  <c r="A3643" i="2" l="1"/>
  <c r="A3644" i="2" l="1"/>
  <c r="A3645" i="2" l="1"/>
  <c r="A3646" i="2" l="1"/>
  <c r="A3647" i="2" l="1"/>
  <c r="A3648" i="2" l="1"/>
  <c r="A3649" i="2" l="1"/>
  <c r="A3650" i="2" l="1"/>
  <c r="A3651" i="2" l="1"/>
  <c r="A3652" i="2" l="1"/>
  <c r="A3653" i="2" l="1"/>
  <c r="A3654" i="2" l="1"/>
  <c r="A3655" i="2" l="1"/>
  <c r="A3656" i="2" l="1"/>
  <c r="A3657" i="2" l="1"/>
  <c r="A3658" i="2" s="1"/>
  <c r="A3659" i="2" l="1"/>
  <c r="A3660" i="2" l="1"/>
  <c r="A3661" i="2" l="1"/>
  <c r="A3662" i="2" l="1"/>
  <c r="A3663" i="2" l="1"/>
  <c r="A3664" i="2" l="1"/>
  <c r="A3665" i="2" l="1"/>
  <c r="A3666" i="2" l="1"/>
  <c r="A3667" i="2" l="1"/>
  <c r="A3668" i="2" l="1"/>
  <c r="A3669" i="2" l="1"/>
  <c r="A3670" i="2" l="1"/>
  <c r="A3671" i="2" l="1"/>
  <c r="A3672" i="2" l="1"/>
  <c r="A3673" i="2" l="1"/>
  <c r="A3674" i="2" l="1"/>
  <c r="A3675" i="2" l="1"/>
  <c r="A3676" i="2" l="1"/>
  <c r="A3677" i="2" l="1"/>
  <c r="A3678" i="2" l="1"/>
  <c r="A3679" i="2" l="1"/>
  <c r="A3680" i="2" l="1"/>
  <c r="A3681" i="2" l="1"/>
  <c r="A3682" i="2" l="1"/>
  <c r="A3683" i="2" l="1"/>
  <c r="A3684" i="2" l="1"/>
  <c r="A3685" i="2" l="1"/>
  <c r="A3686" i="2" l="1"/>
  <c r="A3687" i="2" l="1"/>
  <c r="A3688" i="2" l="1"/>
  <c r="A3689" i="2" l="1"/>
  <c r="A3690" i="2" l="1"/>
  <c r="A3691" i="2" l="1"/>
  <c r="A3692" i="2" l="1"/>
  <c r="A3693" i="2" l="1"/>
  <c r="A3694" i="2" l="1"/>
  <c r="A3695" i="2" l="1"/>
  <c r="A3696" i="2" l="1"/>
  <c r="A3697" i="2" l="1"/>
  <c r="A3698" i="2" l="1"/>
  <c r="A3699" i="2" l="1"/>
  <c r="A3700" i="2" l="1"/>
  <c r="A3701" i="2" l="1"/>
  <c r="A3702" i="2" l="1"/>
  <c r="A3703" i="2" l="1"/>
  <c r="A3704" i="2" l="1"/>
  <c r="A3705" i="2" l="1"/>
  <c r="A3706" i="2" l="1"/>
  <c r="A3707" i="2" l="1"/>
  <c r="A3708" i="2" l="1"/>
  <c r="A3709" i="2" l="1"/>
  <c r="A3710" i="2" l="1"/>
  <c r="A3711" i="2" l="1"/>
  <c r="A3712" i="2" l="1"/>
  <c r="A3713" i="2" l="1"/>
  <c r="A3714" i="2" l="1"/>
  <c r="A3715" i="2" l="1"/>
  <c r="A3716" i="2" l="1"/>
  <c r="A3717" i="2" l="1"/>
  <c r="A3718" i="2" l="1"/>
  <c r="A3719" i="2" l="1"/>
  <c r="A3720" i="2" l="1"/>
  <c r="A3721" i="2" l="1"/>
  <c r="A3722" i="2" l="1"/>
  <c r="A3723" i="2" l="1"/>
  <c r="A3724" i="2" l="1"/>
  <c r="A3725" i="2" l="1"/>
  <c r="A3726" i="2" l="1"/>
  <c r="A3727" i="2" l="1"/>
  <c r="A3728" i="2" s="1"/>
  <c r="A3729" i="2" s="1"/>
  <c r="A3730" i="2" s="1"/>
  <c r="A3731" i="2" l="1"/>
  <c r="A3732" i="2" l="1"/>
  <c r="A3733" i="2" l="1"/>
  <c r="A3734" i="2" l="1"/>
  <c r="A3735" i="2" l="1"/>
  <c r="A3736" i="2" l="1"/>
  <c r="A3737" i="2" l="1"/>
  <c r="A3738" i="2" l="1"/>
  <c r="A3739" i="2" l="1"/>
  <c r="A3740" i="2" l="1"/>
  <c r="A3741" i="2" l="1"/>
  <c r="A3742" i="2" l="1"/>
  <c r="A3743" i="2" l="1"/>
  <c r="A3744" i="2" l="1"/>
  <c r="A3745" i="2" l="1"/>
  <c r="A3746" i="2" s="1"/>
  <c r="A3747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3748" i="2"/>
  <c r="A3749" i="2" l="1"/>
  <c r="A3750" i="2" l="1"/>
  <c r="A3751" i="2" l="1"/>
  <c r="A3752" i="2" l="1"/>
  <c r="A3753" i="2" l="1"/>
  <c r="A3754" i="2" l="1"/>
  <c r="A3755" i="2" l="1"/>
  <c r="A3756" i="2" l="1"/>
  <c r="A3757" i="2" l="1"/>
  <c r="A3758" i="2" l="1"/>
  <c r="A3759" i="2" l="1"/>
  <c r="A3760" i="2" l="1"/>
  <c r="A3761" i="2" l="1"/>
  <c r="A3762" i="2" l="1"/>
  <c r="A3763" i="2" l="1"/>
  <c r="A3764" i="2" l="1"/>
  <c r="A3765" i="2" l="1"/>
  <c r="A3766" i="2" l="1"/>
  <c r="A3767" i="2" l="1"/>
  <c r="A3768" i="2" l="1"/>
  <c r="A3769" i="2" l="1"/>
  <c r="A3770" i="2" l="1"/>
  <c r="A3771" i="2" l="1"/>
  <c r="A3772" i="2" l="1"/>
  <c r="A3773" i="2" l="1"/>
  <c r="A3774" i="2" l="1"/>
  <c r="A3775" i="2" l="1"/>
  <c r="A3776" i="2" l="1"/>
  <c r="A3777" i="2" l="1"/>
  <c r="A3778" i="2" l="1"/>
  <c r="A3779" i="2" l="1"/>
  <c r="A3780" i="2" l="1"/>
  <c r="A3781" i="2" l="1"/>
  <c r="A3782" i="2" l="1"/>
  <c r="A3783" i="2" l="1"/>
  <c r="A3784" i="2" l="1"/>
  <c r="A3785" i="2" l="1"/>
  <c r="A3786" i="2" l="1"/>
  <c r="A3787" i="2" l="1"/>
  <c r="A3788" i="2" l="1"/>
  <c r="A3789" i="2" l="1"/>
  <c r="A3790" i="2" l="1"/>
  <c r="A3791" i="2" l="1"/>
  <c r="A3792" i="2" l="1"/>
  <c r="A3793" i="2" l="1"/>
  <c r="A3794" i="2" l="1"/>
  <c r="A3795" i="2" l="1"/>
  <c r="A3796" i="2" l="1"/>
  <c r="A3797" i="2" l="1"/>
  <c r="A3798" i="2" l="1"/>
  <c r="A3799" i="2" l="1"/>
  <c r="A3800" i="2" l="1"/>
  <c r="A3801" i="2" l="1"/>
  <c r="A3802" i="2" l="1"/>
  <c r="A3803" i="2"/>
  <c r="A3804" i="2" l="1"/>
  <c r="A3805" i="2" l="1"/>
  <c r="A3806" i="2" l="1"/>
  <c r="A3807" i="2" l="1"/>
  <c r="A3808" i="2" l="1"/>
  <c r="A3809" i="2" l="1"/>
  <c r="A3810" i="2" l="1"/>
  <c r="A3811" i="2" l="1"/>
  <c r="A3812" i="2" l="1"/>
  <c r="A3813" i="2" l="1"/>
  <c r="A3814" i="2" l="1"/>
  <c r="A3815" i="2" l="1"/>
  <c r="A3816" i="2" l="1"/>
  <c r="A3817" i="2" l="1"/>
  <c r="A658" i="2"/>
  <c r="A3818" i="2" l="1"/>
  <c r="A3819" i="2" l="1"/>
  <c r="A659" i="2"/>
  <c r="A660" i="2" l="1"/>
  <c r="A3820" i="2"/>
  <c r="A3821" i="2" l="1"/>
  <c r="A661" i="2"/>
  <c r="A662" i="2" l="1"/>
  <c r="A3822" i="2"/>
  <c r="A3823" i="2" l="1"/>
  <c r="A663" i="2"/>
  <c r="A664" i="2" l="1"/>
  <c r="A3824" i="2"/>
  <c r="A3825" i="2" l="1"/>
  <c r="A665" i="2"/>
  <c r="A666" i="2" l="1"/>
  <c r="A3826" i="2"/>
  <c r="A3827" i="2" l="1"/>
  <c r="A667" i="2"/>
  <c r="A668" i="2" l="1"/>
  <c r="A3828" i="2"/>
  <c r="A3829" i="2" l="1"/>
  <c r="A669" i="2"/>
  <c r="A670" i="2" l="1"/>
  <c r="A3830" i="2"/>
  <c r="A3831" i="2" l="1"/>
  <c r="A671" i="2"/>
  <c r="A3832" i="2" l="1"/>
  <c r="A3833" i="2" l="1"/>
  <c r="A3834" i="2" l="1"/>
  <c r="A3835" i="2" l="1"/>
  <c r="A3836" i="2" l="1"/>
  <c r="A3837" i="2" l="1"/>
  <c r="A3838" i="2" l="1"/>
  <c r="A3839" i="2" l="1"/>
  <c r="A3840" i="2" l="1"/>
  <c r="A3841" i="2" l="1"/>
  <c r="A3842" i="2" l="1"/>
  <c r="A3843" i="2" l="1"/>
  <c r="A685" i="2" l="1"/>
  <c r="A3844" i="2"/>
  <c r="A3845" i="2" l="1"/>
  <c r="A686" i="2"/>
  <c r="A687" i="2" l="1"/>
  <c r="A3846" i="2"/>
  <c r="A3847" i="2" l="1"/>
  <c r="A688" i="2"/>
  <c r="A689" i="2" l="1"/>
  <c r="A3848" i="2"/>
  <c r="A3849" i="2" l="1"/>
  <c r="A690" i="2" l="1"/>
  <c r="A3850" i="2"/>
  <c r="A3851" i="2" l="1"/>
  <c r="A691" i="2"/>
  <c r="A692" i="2" l="1"/>
  <c r="A3852" i="2"/>
  <c r="A3853" i="2" l="1"/>
  <c r="A693" i="2"/>
  <c r="A694" i="2" l="1"/>
  <c r="A3854" i="2"/>
  <c r="A3855" i="2" l="1"/>
  <c r="A695" i="2"/>
  <c r="A696" i="2" l="1"/>
  <c r="A3856" i="2"/>
  <c r="A3857" i="2" l="1"/>
  <c r="A697" i="2"/>
  <c r="A698" i="2" l="1"/>
  <c r="A3858" i="2"/>
  <c r="A3859" i="2" l="1"/>
  <c r="A699" i="2"/>
  <c r="A700" i="2" l="1"/>
  <c r="A3860" i="2"/>
  <c r="A3861" i="2" l="1"/>
  <c r="A701" i="2"/>
  <c r="A685" i="1" l="1"/>
  <c r="A702" i="2"/>
  <c r="A3862" i="2"/>
  <c r="A686" i="1" l="1"/>
  <c r="A3863" i="2"/>
  <c r="A703" i="2"/>
  <c r="A687" i="1" l="1"/>
  <c r="A704" i="2"/>
  <c r="A3864" i="2"/>
  <c r="A688" i="1" l="1"/>
  <c r="A3865" i="2"/>
  <c r="A705" i="2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689" i="1" l="1"/>
  <c r="A3866" i="2"/>
  <c r="A3867" i="2" l="1"/>
  <c r="A690" i="1" l="1"/>
  <c r="A3868" i="2"/>
  <c r="A691" i="1" l="1"/>
  <c r="A3869" i="2"/>
  <c r="A692" i="1" l="1"/>
  <c r="A3870" i="2"/>
  <c r="A693" i="1" l="1"/>
  <c r="A3871" i="2"/>
  <c r="A694" i="1" l="1"/>
  <c r="A3872" i="2"/>
  <c r="A695" i="1" l="1"/>
  <c r="A3873" i="2"/>
  <c r="A696" i="1" l="1"/>
  <c r="A3874" i="2"/>
  <c r="A697" i="1" l="1"/>
  <c r="A3875" i="2"/>
  <c r="A698" i="1" l="1"/>
  <c r="A3876" i="2"/>
  <c r="A699" i="1" l="1"/>
  <c r="A3877" i="2"/>
  <c r="A700" i="1" l="1"/>
  <c r="A3878" i="2"/>
  <c r="A701" i="1" l="1"/>
  <c r="A3879" i="2"/>
  <c r="A702" i="1" l="1"/>
  <c r="A3880" i="2"/>
  <c r="A703" i="1" l="1"/>
  <c r="A3881" i="2"/>
  <c r="A704" i="1" l="1"/>
  <c r="A3882" i="2"/>
  <c r="A705" i="1" l="1"/>
  <c r="A706" i="1" s="1"/>
  <c r="A3883" i="2"/>
  <c r="A707" i="1" l="1"/>
  <c r="A708" i="1" s="1"/>
  <c r="A709" i="1" s="1"/>
  <c r="A710" i="1" s="1"/>
  <c r="A3884" i="2"/>
  <c r="A711" i="1" l="1"/>
  <c r="A712" i="1" s="1"/>
  <c r="A713" i="1" s="1"/>
  <c r="A714" i="1" s="1"/>
  <c r="A3885" i="2"/>
  <c r="A715" i="1" l="1"/>
  <c r="A716" i="1" s="1"/>
  <c r="A717" i="1" s="1"/>
  <c r="A718" i="1" s="1"/>
  <c r="A719" i="1" s="1"/>
  <c r="A720" i="1" s="1"/>
  <c r="A721" i="1" s="1"/>
  <c r="A722" i="1" s="1"/>
  <c r="A723" i="1" s="1"/>
  <c r="A724" i="1" s="1"/>
  <c r="A3886" i="2"/>
  <c r="A725" i="1" l="1"/>
  <c r="A726" i="1" s="1"/>
  <c r="A727" i="1" s="1"/>
  <c r="A728" i="1" s="1"/>
  <c r="A3887" i="2"/>
  <c r="A729" i="1" l="1"/>
  <c r="A730" i="1" s="1"/>
  <c r="A731" i="1" s="1"/>
  <c r="A732" i="1" s="1"/>
  <c r="A3888" i="2"/>
  <c r="A733" i="1" l="1"/>
  <c r="A734" i="1" s="1"/>
  <c r="A735" i="1" s="1"/>
  <c r="A736" i="1" s="1"/>
  <c r="A737" i="1" s="1"/>
  <c r="A3889" i="2"/>
  <c r="A738" i="1" l="1"/>
  <c r="A3890" i="2"/>
  <c r="A740" i="1" l="1"/>
  <c r="A741" i="1" s="1"/>
  <c r="A742" i="1" s="1"/>
  <c r="A743" i="1" s="1"/>
  <c r="A744" i="1" s="1"/>
  <c r="A745" i="1" s="1"/>
  <c r="A739" i="1"/>
  <c r="A3891" i="2"/>
  <c r="A3892" i="2" l="1"/>
  <c r="A3893" i="2" l="1"/>
  <c r="A3894" i="2" l="1"/>
  <c r="A3895" i="2" l="1"/>
  <c r="A3896" i="2" l="1"/>
  <c r="A3897" i="2" l="1"/>
  <c r="A3898" i="2" l="1"/>
  <c r="A3899" i="2" l="1"/>
  <c r="A3900" i="2" l="1"/>
  <c r="A3901" i="2" l="1"/>
  <c r="A3902" i="2" l="1"/>
  <c r="A3903" i="2" l="1"/>
  <c r="A3904" i="2" l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747" i="2" l="1"/>
  <c r="A748" i="2" l="1"/>
  <c r="A749" i="2" s="1"/>
  <c r="A750" i="2" l="1"/>
  <c r="A751" i="2" s="1"/>
  <c r="A752" i="2" l="1"/>
  <c r="A753" i="2" l="1"/>
  <c r="A754" i="2" l="1"/>
  <c r="A755" i="2" l="1"/>
  <c r="A756" i="2" l="1"/>
  <c r="A757" i="2" l="1"/>
  <c r="A758" i="2" l="1"/>
  <c r="A759" i="2" s="1"/>
  <c r="A760" i="2" s="1"/>
  <c r="A761" i="2" l="1"/>
  <c r="A762" i="2" l="1"/>
  <c r="A763" i="2" l="1"/>
  <c r="A747" i="1" l="1"/>
  <c r="A764" i="2"/>
  <c r="A748" i="1" l="1"/>
  <c r="A765" i="2"/>
  <c r="A749" i="1" l="1"/>
  <c r="A766" i="2"/>
  <c r="A750" i="1" l="1"/>
  <c r="A767" i="2"/>
  <c r="A751" i="1" l="1"/>
  <c r="A768" i="2"/>
  <c r="A769" i="2" l="1"/>
  <c r="A770" i="2" l="1"/>
  <c r="A752" i="1" l="1"/>
  <c r="A753" i="1" l="1"/>
  <c r="A754" i="1" l="1"/>
  <c r="A755" i="1" l="1"/>
  <c r="A756" i="1" l="1"/>
  <c r="A757" i="1" l="1"/>
  <c r="A758" i="1" l="1"/>
  <c r="A759" i="1" l="1"/>
  <c r="A760" i="1" l="1"/>
  <c r="A761" i="1" l="1"/>
  <c r="A762" i="1" l="1"/>
  <c r="A763" i="1" l="1"/>
  <c r="A764" i="1" l="1"/>
  <c r="A765" i="1" l="1"/>
  <c r="A766" i="1" l="1"/>
  <c r="A767" i="1" l="1"/>
  <c r="A768" i="1" l="1"/>
  <c r="A769" i="1" l="1"/>
  <c r="A770" i="1" l="1"/>
  <c r="A818" i="2" l="1"/>
  <c r="A819" i="2" l="1"/>
  <c r="A821" i="2" l="1"/>
  <c r="A822" i="2" l="1"/>
  <c r="A823" i="2" l="1"/>
  <c r="A824" i="2" l="1"/>
  <c r="A825" i="2" l="1"/>
  <c r="A826" i="2" l="1"/>
  <c r="A827" i="2" l="1"/>
  <c r="A828" i="2" l="1"/>
  <c r="A829" i="2" l="1"/>
  <c r="A830" i="2" l="1"/>
  <c r="A831" i="2" l="1"/>
  <c r="A832" i="2" l="1"/>
  <c r="A833" i="2" l="1"/>
  <c r="A834" i="2" l="1"/>
  <c r="A835" i="2" l="1"/>
  <c r="A836" i="2" l="1"/>
  <c r="A837" i="2" l="1"/>
  <c r="A818" i="1" l="1"/>
  <c r="A838" i="2"/>
  <c r="A819" i="1" l="1"/>
  <c r="A840" i="2"/>
  <c r="A821" i="1" l="1"/>
  <c r="A841" i="2"/>
  <c r="A822" i="1" l="1"/>
  <c r="A842" i="2"/>
  <c r="A823" i="1" l="1"/>
  <c r="A843" i="2"/>
  <c r="A824" i="1" l="1"/>
  <c r="A845" i="2"/>
  <c r="A825" i="1" l="1"/>
  <c r="A846" i="2"/>
  <c r="A826" i="1" l="1"/>
  <c r="A847" i="2"/>
  <c r="A827" i="1" l="1"/>
  <c r="A848" i="2"/>
  <c r="A828" i="1" l="1"/>
  <c r="A849" i="2"/>
  <c r="A829" i="1" l="1"/>
  <c r="A850" i="2"/>
  <c r="A830" i="1" l="1"/>
  <c r="A851" i="2"/>
  <c r="A831" i="1" l="1"/>
  <c r="A852" i="2"/>
  <c r="A832" i="1" l="1"/>
  <c r="A853" i="2"/>
  <c r="A833" i="1" l="1"/>
  <c r="A854" i="2"/>
  <c r="A834" i="1" l="1"/>
  <c r="A855" i="2"/>
  <c r="A835" i="1" l="1"/>
  <c r="A836" i="1" s="1"/>
  <c r="A856" i="2"/>
  <c r="A837" i="1" l="1"/>
  <c r="A838" i="1" s="1"/>
  <c r="A858" i="2"/>
  <c r="A859" i="2" s="1"/>
  <c r="A860" i="2" s="1"/>
  <c r="A861" i="2" s="1"/>
  <c r="A862" i="2" s="1"/>
  <c r="A863" i="2" s="1"/>
  <c r="A864" i="2" s="1"/>
  <c r="A865" i="2" s="1"/>
  <c r="A866" i="2" s="1"/>
  <c r="A840" i="1" l="1"/>
  <c r="A841" i="1" l="1"/>
  <c r="A842" i="1" l="1"/>
  <c r="A843" i="1" l="1"/>
  <c r="A845" i="1" l="1"/>
  <c r="A846" i="1" l="1"/>
  <c r="A847" i="1" l="1"/>
  <c r="A848" i="1" l="1"/>
  <c r="A868" i="2"/>
  <c r="A849" i="1" l="1"/>
  <c r="A869" i="2"/>
  <c r="A850" i="1" l="1"/>
  <c r="A870" i="2"/>
  <c r="A851" i="1" l="1"/>
  <c r="A871" i="2"/>
  <c r="A852" i="1" l="1"/>
  <c r="A872" i="2"/>
  <c r="A853" i="1" l="1"/>
  <c r="A874" i="2"/>
  <c r="A854" i="1" l="1"/>
  <c r="A875" i="2"/>
  <c r="A855" i="1" l="1"/>
  <c r="A876" i="2"/>
  <c r="A856" i="1" l="1"/>
  <c r="A877" i="2"/>
  <c r="A858" i="1" l="1"/>
  <c r="A859" i="1" s="1"/>
  <c r="A860" i="1" s="1"/>
  <c r="A861" i="1" s="1"/>
  <c r="A862" i="1" s="1"/>
  <c r="A863" i="1" s="1"/>
  <c r="A864" i="1" s="1"/>
  <c r="A865" i="1" s="1"/>
  <c r="A866" i="1" s="1"/>
  <c r="A868" i="1" l="1"/>
  <c r="A869" i="1" l="1"/>
  <c r="A870" i="1" l="1"/>
  <c r="A871" i="1" l="1"/>
  <c r="A872" i="1" l="1"/>
  <c r="A874" i="1" l="1"/>
  <c r="A875" i="1" l="1"/>
  <c r="A876" i="1" l="1"/>
  <c r="A877" i="1" l="1"/>
  <c r="A880" i="1" l="1"/>
  <c r="A881" i="1" l="1"/>
  <c r="A882" i="1" l="1"/>
  <c r="A883" i="1" l="1"/>
  <c r="A884" i="1" l="1"/>
  <c r="A885" i="1" l="1"/>
  <c r="A886" i="1" l="1"/>
  <c r="A887" i="1" l="1"/>
  <c r="A888" i="1" l="1"/>
  <c r="A889" i="1" l="1"/>
  <c r="A890" i="1" l="1"/>
  <c r="A891" i="1" l="1"/>
  <c r="A892" i="1" l="1"/>
  <c r="A893" i="1" l="1"/>
  <c r="A913" i="2"/>
  <c r="A894" i="1" l="1"/>
  <c r="A915" i="2"/>
  <c r="A895" i="1" l="1"/>
  <c r="A916" i="2"/>
  <c r="A896" i="1" l="1"/>
  <c r="A918" i="2"/>
  <c r="A897" i="1" l="1"/>
  <c r="A919" i="2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898" i="1" l="1"/>
  <c r="A899" i="1" l="1"/>
  <c r="A900" i="1" l="1"/>
  <c r="A901" i="1" l="1"/>
  <c r="A902" i="1" l="1"/>
  <c r="A903" i="1" l="1"/>
  <c r="A904" i="1" l="1"/>
  <c r="A905" i="1" l="1"/>
  <c r="A906" i="1" l="1"/>
  <c r="A907" i="1" l="1"/>
  <c r="A908" i="1" l="1"/>
  <c r="A909" i="1" l="1"/>
  <c r="A910" i="1" l="1"/>
  <c r="A911" i="1" l="1"/>
  <c r="A913" i="1" l="1"/>
  <c r="A915" i="1" l="1"/>
  <c r="A916" i="1" l="1"/>
  <c r="A921" i="1" l="1"/>
  <c r="A922" i="1" l="1"/>
  <c r="A923" i="1" l="1"/>
  <c r="A924" i="1" l="1"/>
  <c r="A925" i="1" l="1"/>
  <c r="A926" i="1" l="1"/>
  <c r="A927" i="1" s="1"/>
  <c r="A928" i="1" s="1"/>
  <c r="A929" i="1" s="1"/>
  <c r="A930" i="1" l="1"/>
  <c r="A931" i="1" s="1"/>
  <c r="A932" i="1" s="1"/>
  <c r="A933" i="1" s="1"/>
  <c r="A934" i="1" s="1"/>
  <c r="A935" i="1" s="1"/>
  <c r="A936" i="1" s="1"/>
  <c r="A937" i="1" s="1"/>
  <c r="A938" i="1" l="1"/>
  <c r="A939" i="1" s="1"/>
  <c r="A940" i="1" s="1"/>
  <c r="A941" i="1" s="1"/>
  <c r="A943" i="2" l="1"/>
  <c r="A944" i="2" l="1"/>
  <c r="A945" i="2" l="1"/>
  <c r="A946" i="2" l="1"/>
  <c r="A947" i="2" l="1"/>
  <c r="A948" i="2" l="1"/>
  <c r="A949" i="2" l="1"/>
  <c r="A950" i="2" l="1"/>
  <c r="A951" i="2" l="1"/>
  <c r="A953" i="2" l="1"/>
  <c r="A954" i="2" l="1"/>
  <c r="A955" i="2" l="1"/>
  <c r="A957" i="2" l="1"/>
  <c r="A958" i="2" l="1"/>
  <c r="A959" i="2" l="1"/>
  <c r="A960" i="2" l="1"/>
  <c r="A961" i="2" l="1"/>
  <c r="A962" i="2" l="1"/>
  <c r="A963" i="2" l="1"/>
  <c r="A943" i="1" l="1"/>
  <c r="A964" i="2"/>
  <c r="A944" i="1" l="1"/>
  <c r="A965" i="2"/>
  <c r="A945" i="1" l="1"/>
  <c r="A966" i="2"/>
  <c r="A946" i="1" l="1"/>
  <c r="A967" i="2"/>
  <c r="A947" i="1" l="1"/>
  <c r="A968" i="2"/>
  <c r="A948" i="1" l="1"/>
  <c r="A969" i="2"/>
  <c r="A949" i="1" l="1"/>
  <c r="A970" i="2"/>
  <c r="A950" i="1" l="1"/>
  <c r="A971" i="2"/>
  <c r="A951" i="1" l="1"/>
  <c r="A972" i="2"/>
  <c r="A953" i="1" l="1"/>
  <c r="A973" i="2"/>
  <c r="A954" i="1" l="1"/>
  <c r="A974" i="2"/>
  <c r="A955" i="1" l="1"/>
  <c r="A975" i="2"/>
  <c r="A976" i="2" s="1"/>
  <c r="A977" i="2" s="1"/>
  <c r="A978" i="2" s="1"/>
  <c r="A979" i="2" s="1"/>
  <c r="A980" i="2" s="1"/>
  <c r="A981" i="2" s="1"/>
  <c r="A957" i="1" l="1"/>
  <c r="A958" i="1" l="1"/>
  <c r="A959" i="1" l="1"/>
  <c r="A960" i="1" l="1"/>
  <c r="A961" i="1" l="1"/>
  <c r="A962" i="1" l="1"/>
  <c r="A963" i="1" l="1"/>
  <c r="A964" i="1" l="1"/>
  <c r="A965" i="1" l="1"/>
  <c r="A983" i="2"/>
  <c r="A966" i="1" l="1"/>
  <c r="A984" i="2"/>
  <c r="A967" i="1" l="1"/>
  <c r="A985" i="2"/>
  <c r="A968" i="1" l="1"/>
  <c r="A986" i="2"/>
  <c r="A969" i="1" l="1"/>
  <c r="A988" i="2"/>
  <c r="A970" i="1" l="1"/>
  <c r="A989" i="2"/>
  <c r="A971" i="1" l="1"/>
  <c r="A990" i="2"/>
  <c r="A972" i="1" l="1"/>
  <c r="A991" i="2"/>
  <c r="A973" i="1" l="1"/>
  <c r="A992" i="2"/>
  <c r="A974" i="1" l="1"/>
  <c r="A994" i="2"/>
  <c r="A975" i="1" l="1"/>
  <c r="A995" i="2"/>
  <c r="A976" i="1" l="1"/>
  <c r="A996" i="2"/>
  <c r="A977" i="1" l="1"/>
  <c r="A997" i="2"/>
  <c r="A978" i="1" l="1"/>
  <c r="A979" i="1" s="1"/>
  <c r="A980" i="1" s="1"/>
  <c r="A981" i="1" s="1"/>
  <c r="A998" i="2"/>
  <c r="A1000" i="2" l="1"/>
  <c r="A1001" i="2" l="1"/>
  <c r="A1002" i="2" l="1"/>
  <c r="A1003" i="2" l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983" i="1" l="1"/>
  <c r="A984" i="1" l="1"/>
  <c r="A985" i="1" l="1"/>
  <c r="A986" i="1" l="1"/>
  <c r="A988" i="1" l="1"/>
  <c r="A989" i="1" l="1"/>
  <c r="A990" i="1" l="1"/>
  <c r="A991" i="1" l="1"/>
  <c r="A992" i="1" l="1"/>
  <c r="A994" i="1" l="1"/>
  <c r="A995" i="1" l="1"/>
  <c r="A996" i="1" l="1"/>
  <c r="A997" i="1" l="1"/>
  <c r="A998" i="1" l="1"/>
  <c r="A1000" i="1" l="1"/>
  <c r="A1001" i="1" l="1"/>
  <c r="A1002" i="1" l="1"/>
  <c r="A1021" i="2"/>
  <c r="A1003" i="1" l="1"/>
  <c r="A1022" i="2"/>
  <c r="A1004" i="1" l="1"/>
  <c r="A1023" i="2"/>
  <c r="A1005" i="1" l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4" i="2"/>
  <c r="A1025" i="2" l="1"/>
  <c r="A1026" i="2" l="1"/>
  <c r="A1027" i="2" l="1"/>
  <c r="A1028" i="2" l="1"/>
  <c r="A1029" i="2" l="1"/>
  <c r="A1030" i="2" l="1"/>
  <c r="A1031" i="2" l="1"/>
  <c r="A1032" i="2" l="1"/>
  <c r="A1033" i="2" l="1"/>
  <c r="A1034" i="2" l="1"/>
  <c r="A1035" i="2" l="1"/>
  <c r="A1036" i="2" l="1"/>
  <c r="A1037" i="2" l="1"/>
  <c r="A1038" i="2" l="1"/>
  <c r="A1039" i="2" l="1"/>
  <c r="A1021" i="1" l="1"/>
  <c r="A1041" i="2"/>
  <c r="A1022" i="1" l="1"/>
  <c r="A1042" i="2"/>
  <c r="A1023" i="1" l="1"/>
  <c r="A1043" i="2"/>
  <c r="A1024" i="1" l="1"/>
  <c r="A1044" i="2"/>
  <c r="A1025" i="1" l="1"/>
  <c r="A1046" i="2"/>
  <c r="A1026" i="1" l="1"/>
  <c r="A1047" i="2"/>
  <c r="A1027" i="1" l="1"/>
  <c r="A1048" i="2"/>
  <c r="A1028" i="1" l="1"/>
  <c r="A1049" i="2"/>
  <c r="A1029" i="1" l="1"/>
  <c r="A1050" i="2"/>
  <c r="A1030" i="1" l="1"/>
  <c r="A1051" i="2"/>
  <c r="A1031" i="1" l="1"/>
  <c r="A1053" i="2"/>
  <c r="A1032" i="1" l="1"/>
  <c r="A1054" i="2"/>
  <c r="A1033" i="1" l="1"/>
  <c r="A1055" i="2"/>
  <c r="A1034" i="1" l="1"/>
  <c r="A1056" i="2"/>
  <c r="A1035" i="1" l="1"/>
  <c r="A1057" i="2"/>
  <c r="A1036" i="1" l="1"/>
  <c r="A1058" i="2"/>
  <c r="A1037" i="1" l="1"/>
  <c r="A1059" i="2"/>
  <c r="A1038" i="1" l="1"/>
  <c r="A1060" i="2"/>
  <c r="A1039" i="1" l="1"/>
  <c r="A1061" i="2"/>
  <c r="A1041" i="1" l="1"/>
  <c r="A1062" i="2"/>
  <c r="A1042" i="1" l="1"/>
  <c r="A1063" i="2"/>
  <c r="A1043" i="1" l="1"/>
  <c r="A1064" i="2"/>
  <c r="A1044" i="1" l="1"/>
  <c r="A1065" i="2"/>
  <c r="A1046" i="1" l="1"/>
  <c r="A1066" i="2"/>
  <c r="A1047" i="1" l="1"/>
  <c r="A1067" i="2"/>
  <c r="A1048" i="1" l="1"/>
  <c r="A1068" i="2"/>
  <c r="A1049" i="1" l="1"/>
  <c r="A1069" i="2"/>
  <c r="A1050" i="1" l="1"/>
  <c r="A1070" i="2"/>
  <c r="A1051" i="1" l="1"/>
  <c r="A1071" i="2"/>
  <c r="A1053" i="1" l="1"/>
  <c r="A1072" i="2"/>
  <c r="A1054" i="1" l="1"/>
  <c r="A1073" i="2"/>
  <c r="A1055" i="1" l="1"/>
  <c r="A1074" i="2"/>
  <c r="A1056" i="1" l="1"/>
  <c r="A1075" i="2"/>
  <c r="A1057" i="1" l="1"/>
  <c r="A1076" i="2"/>
  <c r="A1058" i="1" l="1"/>
  <c r="A1077" i="2"/>
  <c r="A1059" i="1" l="1"/>
  <c r="A1078" i="2"/>
  <c r="A1060" i="1" l="1"/>
  <c r="A1079" i="2"/>
  <c r="A1061" i="1" l="1"/>
  <c r="A1080" i="2"/>
  <c r="A1062" i="1" l="1"/>
  <c r="A1081" i="2"/>
  <c r="A1063" i="1" l="1"/>
  <c r="A1082" i="2"/>
  <c r="A1064" i="1" l="1"/>
  <c r="A1083" i="2"/>
  <c r="A1065" i="1" l="1"/>
  <c r="A1085" i="2"/>
  <c r="A1066" i="1" l="1"/>
  <c r="A1086" i="2"/>
  <c r="A1067" i="1" l="1"/>
  <c r="A1087" i="2"/>
  <c r="A1068" i="1" l="1"/>
  <c r="A1088" i="2"/>
  <c r="A1069" i="1" l="1"/>
  <c r="A1089" i="2"/>
  <c r="A1070" i="1" l="1"/>
  <c r="A1071" i="1" l="1"/>
  <c r="A1090" i="2"/>
  <c r="A1072" i="1" l="1"/>
  <c r="A1091" i="2"/>
  <c r="A1073" i="1" l="1"/>
  <c r="A1092" i="2"/>
  <c r="A1074" i="1" l="1"/>
  <c r="A1093" i="2"/>
  <c r="A1075" i="1" l="1"/>
  <c r="A1094" i="2"/>
  <c r="A1076" i="1" l="1"/>
  <c r="A1095" i="2"/>
  <c r="A1077" i="1" l="1"/>
  <c r="A1096" i="2"/>
  <c r="A1078" i="1" l="1"/>
  <c r="A1097" i="2"/>
  <c r="A1079" i="1" l="1"/>
  <c r="A1098" i="2"/>
  <c r="A1080" i="1" l="1"/>
  <c r="A1099" i="2"/>
  <c r="A1081" i="1" l="1"/>
  <c r="A1100" i="2"/>
  <c r="A1082" i="1" l="1"/>
  <c r="A1102" i="2"/>
  <c r="A1083" i="1" l="1"/>
  <c r="A1103" i="2"/>
  <c r="A1085" i="1" l="1"/>
  <c r="A1104" i="2"/>
  <c r="A1086" i="1" l="1"/>
  <c r="A1105" i="2"/>
  <c r="A1087" i="1" l="1"/>
  <c r="A1088" i="1" l="1"/>
  <c r="A1089" i="1" l="1"/>
  <c r="A1090" i="1" l="1"/>
  <c r="A1091" i="1" l="1"/>
  <c r="A1092" i="1" l="1"/>
  <c r="A1093" i="1" l="1"/>
  <c r="A1094" i="1" l="1"/>
  <c r="A1095" i="1" l="1"/>
  <c r="A1096" i="1" l="1"/>
  <c r="A1097" i="1" l="1"/>
  <c r="A1098" i="1" l="1"/>
  <c r="A1099" i="1" l="1"/>
  <c r="A1100" i="1" l="1"/>
  <c r="A1102" i="1" l="1"/>
  <c r="A1103" i="1" l="1"/>
  <c r="A1104" i="1" l="1"/>
  <c r="A1105" i="1" l="1"/>
  <c r="A1110" i="1" l="1"/>
  <c r="A1111" i="1" l="1"/>
  <c r="A1113" i="1" l="1"/>
  <c r="A1114" i="1" l="1"/>
  <c r="A1116" i="1" l="1"/>
  <c r="A1117" i="1" l="1"/>
  <c r="A1118" i="1" l="1"/>
  <c r="A1119" i="1" l="1"/>
  <c r="A1120" i="1" l="1"/>
  <c r="A1121" i="1" l="1"/>
  <c r="A1122" i="1" l="1"/>
  <c r="A1123" i="1"/>
  <c r="A1125" i="1" l="1"/>
  <c r="A1126" i="1" l="1"/>
  <c r="A1127" i="1" l="1"/>
  <c r="A1128" i="1" l="1"/>
  <c r="A1129" i="1" l="1"/>
  <c r="A1130" i="1" l="1"/>
  <c r="A4455" i="2" l="1"/>
  <c r="A4456" i="2" l="1"/>
  <c r="A4457" i="2" l="1"/>
  <c r="A4458" i="2" l="1"/>
  <c r="A4459" i="2" l="1"/>
  <c r="A4460" i="2" l="1"/>
  <c r="A4461" i="2" l="1"/>
  <c r="A4462" i="2" l="1"/>
  <c r="A4463" i="2" l="1"/>
  <c r="A4464" i="2" l="1"/>
  <c r="A4465" i="2" l="1"/>
  <c r="A4466" i="2" l="1"/>
  <c r="A4467" i="2" l="1"/>
  <c r="A4468" i="2" l="1"/>
  <c r="A4469" i="2" l="1"/>
  <c r="A4470" i="2" l="1"/>
  <c r="A4471" i="2" l="1"/>
  <c r="A4472" i="2" l="1"/>
  <c r="A4473" i="2" l="1"/>
  <c r="A4455" i="1" l="1"/>
  <c r="A4474" i="2"/>
  <c r="A4456" i="1" l="1"/>
  <c r="A4475" i="2"/>
  <c r="A4457" i="1" l="1"/>
  <c r="A4476" i="2"/>
  <c r="A4458" i="1" l="1"/>
  <c r="A4477" i="2"/>
  <c r="A4459" i="1" l="1"/>
  <c r="A4478" i="2"/>
  <c r="A4460" i="1" l="1"/>
  <c r="A4479" i="2"/>
  <c r="A4461" i="1" l="1"/>
  <c r="A4480" i="2"/>
  <c r="A4462" i="1" l="1"/>
  <c r="A4481" i="2"/>
  <c r="A4463" i="1" l="1"/>
  <c r="A4482" i="2"/>
  <c r="A4464" i="1" l="1"/>
  <c r="A4483" i="2"/>
  <c r="A4465" i="1" l="1"/>
  <c r="A4484" i="2"/>
  <c r="A4466" i="1" l="1"/>
  <c r="A4485" i="2"/>
  <c r="A4467" i="1" l="1"/>
  <c r="A4486" i="2"/>
  <c r="A4468" i="1" l="1"/>
  <c r="A4487" i="2"/>
  <c r="A4469" i="1" l="1"/>
  <c r="A4488" i="2"/>
  <c r="A4470" i="1" l="1"/>
  <c r="A4489" i="2"/>
  <c r="A4471" i="1" l="1"/>
  <c r="A4490" i="2"/>
  <c r="A4472" i="1" l="1"/>
  <c r="A4491" i="2"/>
  <c r="A4473" i="1" l="1"/>
  <c r="A4492" i="2"/>
  <c r="A4474" i="1" l="1"/>
  <c r="A4493" i="2"/>
  <c r="A4475" i="1" l="1"/>
  <c r="A4494" i="2"/>
  <c r="A4476" i="1" l="1"/>
  <c r="A4495" i="2"/>
  <c r="A4477" i="1" l="1"/>
  <c r="A4496" i="2"/>
  <c r="A4478" i="1" l="1"/>
  <c r="A4497" i="2"/>
  <c r="A4479" i="1" l="1"/>
  <c r="A4498" i="2"/>
  <c r="A4480" i="1" l="1"/>
  <c r="A4499" i="2"/>
  <c r="A4481" i="1" l="1"/>
  <c r="A4500" i="2"/>
  <c r="A4482" i="1" l="1"/>
  <c r="A4501" i="2"/>
  <c r="A4483" i="1" l="1"/>
  <c r="A4502" i="2"/>
  <c r="A4484" i="1" l="1"/>
  <c r="A4503" i="2"/>
  <c r="A4485" i="1" l="1"/>
  <c r="A4504" i="2"/>
  <c r="A4486" i="1" l="1"/>
  <c r="A4505" i="2"/>
  <c r="A4487" i="1" l="1"/>
  <c r="A4506" i="2"/>
  <c r="A4488" i="1" l="1"/>
  <c r="A4507" i="2"/>
  <c r="A4489" i="1" l="1"/>
  <c r="A4508" i="2"/>
  <c r="A4490" i="1" l="1"/>
  <c r="A4509" i="2"/>
  <c r="A4491" i="1" l="1"/>
  <c r="A4510" i="2"/>
  <c r="A4492" i="1" l="1"/>
  <c r="A4511" i="2"/>
  <c r="A4493" i="1" l="1"/>
  <c r="A4512" i="2"/>
  <c r="A4494" i="1" l="1"/>
  <c r="A4513" i="2"/>
  <c r="A4495" i="1" l="1"/>
  <c r="A4514" i="2"/>
  <c r="A4496" i="1" l="1"/>
  <c r="A4515" i="2"/>
  <c r="A4497" i="1" l="1"/>
  <c r="A4516" i="2"/>
  <c r="A4498" i="1" l="1"/>
  <c r="A4517" i="2"/>
  <c r="A4499" i="1" l="1"/>
  <c r="A4518" i="2"/>
  <c r="A4500" i="1" l="1"/>
  <c r="A4519" i="2"/>
  <c r="A4501" i="1" l="1"/>
  <c r="A4520" i="2"/>
  <c r="A4502" i="1" l="1"/>
  <c r="A4521" i="2"/>
  <c r="A4503" i="1" l="1"/>
  <c r="A4522" i="2"/>
  <c r="A4504" i="1" l="1"/>
  <c r="A4523" i="2"/>
  <c r="A4505" i="1" l="1"/>
  <c r="A4524" i="2"/>
  <c r="A4506" i="1" l="1"/>
  <c r="A4525" i="2"/>
  <c r="A4507" i="1" l="1"/>
  <c r="A4526" i="2"/>
  <c r="A4508" i="1" l="1"/>
  <c r="A4527" i="2"/>
  <c r="A4509" i="1" l="1"/>
  <c r="A4528" i="2"/>
  <c r="A4510" i="1" l="1"/>
  <c r="A4529" i="2"/>
  <c r="A4511" i="1" l="1"/>
  <c r="A4530" i="2"/>
  <c r="A4512" i="1" l="1"/>
  <c r="A4531" i="2"/>
  <c r="A4513" i="1" l="1"/>
  <c r="A4532" i="2"/>
  <c r="A4514" i="1" l="1"/>
  <c r="A4533" i="2"/>
  <c r="A4515" i="1" l="1"/>
  <c r="A4534" i="2"/>
  <c r="A4516" i="1" l="1"/>
  <c r="A4535" i="2"/>
  <c r="A4517" i="1" l="1"/>
  <c r="A4536" i="2"/>
  <c r="A4518" i="1" l="1"/>
  <c r="A4537" i="2"/>
  <c r="A4519" i="1" l="1"/>
  <c r="A4538" i="2"/>
  <c r="A4520" i="1" l="1"/>
  <c r="A4539" i="2"/>
  <c r="A4521" i="1" l="1"/>
  <c r="A4540" i="2"/>
  <c r="A4522" i="1" l="1"/>
  <c r="A4541" i="2"/>
  <c r="A4523" i="1" l="1"/>
  <c r="A4542" i="2"/>
  <c r="A4524" i="1" l="1"/>
  <c r="A4543" i="2"/>
  <c r="A4525" i="1" l="1"/>
  <c r="A4544" i="2"/>
  <c r="A4526" i="1" l="1"/>
  <c r="A4545" i="2"/>
  <c r="A4527" i="1" l="1"/>
  <c r="A4546" i="2"/>
  <c r="A4528" i="1" l="1"/>
  <c r="A4547" i="2"/>
  <c r="A4529" i="1" l="1"/>
  <c r="A4548" i="2"/>
  <c r="A4530" i="1" l="1"/>
  <c r="A4549" i="2"/>
  <c r="A4531" i="1" l="1"/>
  <c r="A4550" i="2"/>
  <c r="A4532" i="1" l="1"/>
  <c r="A4551" i="2"/>
  <c r="A4533" i="1" l="1"/>
  <c r="A4552" i="2"/>
  <c r="A4534" i="1" l="1"/>
  <c r="A4553" i="2"/>
  <c r="A4535" i="1" l="1"/>
  <c r="A4554" i="2"/>
  <c r="A4536" i="1" l="1"/>
  <c r="A4555" i="2"/>
  <c r="A4537" i="1" l="1"/>
  <c r="A4556" i="2"/>
  <c r="A4538" i="1" l="1"/>
  <c r="A4557" i="2"/>
  <c r="A4539" i="1" l="1"/>
  <c r="A4558" i="2"/>
  <c r="A4540" i="1" l="1"/>
  <c r="A4559" i="2"/>
  <c r="A4541" i="1" l="1"/>
  <c r="A4560" i="2"/>
  <c r="A4542" i="1" l="1"/>
  <c r="A4561" i="2"/>
  <c r="A4543" i="1" l="1"/>
  <c r="A4562" i="2"/>
  <c r="A4544" i="1" l="1"/>
  <c r="A4563" i="2"/>
  <c r="A4545" i="1" l="1"/>
  <c r="A4564" i="2"/>
  <c r="A4546" i="1" l="1"/>
  <c r="A4565" i="2"/>
  <c r="A4547" i="1" l="1"/>
  <c r="A4566" i="2"/>
  <c r="A4548" i="1" l="1"/>
  <c r="A4567" i="2"/>
  <c r="A4549" i="1" l="1"/>
  <c r="A4568" i="2"/>
  <c r="A4550" i="1" l="1"/>
  <c r="A4569" i="2"/>
  <c r="A4551" i="1" l="1"/>
  <c r="A4570" i="2"/>
  <c r="A4552" i="1" l="1"/>
  <c r="A4571" i="2"/>
  <c r="A4553" i="1" l="1"/>
  <c r="A4572" i="2"/>
  <c r="A4554" i="1" l="1"/>
  <c r="A4573" i="2"/>
  <c r="A4555" i="1" l="1"/>
  <c r="A4574" i="2"/>
  <c r="A4556" i="1" l="1"/>
  <c r="A4575" i="2"/>
  <c r="A4557" i="1" l="1"/>
  <c r="A4576" i="2"/>
  <c r="A4558" i="1" l="1"/>
  <c r="A4577" i="2"/>
  <c r="A4559" i="1" l="1"/>
  <c r="A4578" i="2"/>
  <c r="A4560" i="1" l="1"/>
  <c r="A4579" i="2"/>
  <c r="A4561" i="1" l="1"/>
  <c r="A4580" i="2"/>
  <c r="A4562" i="1" l="1"/>
  <c r="A4581" i="2"/>
  <c r="A4563" i="1" l="1"/>
  <c r="A4582" i="2"/>
  <c r="A4564" i="1" l="1"/>
  <c r="A4583" i="2"/>
  <c r="A4565" i="1" l="1"/>
  <c r="A4584" i="2"/>
  <c r="A4566" i="1" l="1"/>
  <c r="A4585" i="2"/>
  <c r="A4567" i="1" l="1"/>
  <c r="A4586" i="2"/>
  <c r="A4568" i="1" l="1"/>
  <c r="A4587" i="2"/>
  <c r="A4569" i="1" l="1"/>
  <c r="A4588" i="2"/>
  <c r="A4570" i="1" l="1"/>
  <c r="A4589" i="2"/>
  <c r="A4571" i="1" l="1"/>
  <c r="A4590" i="2"/>
  <c r="A4572" i="1" l="1"/>
  <c r="A4591" i="2"/>
  <c r="A4573" i="1" l="1"/>
  <c r="A4592" i="2"/>
  <c r="A4574" i="1" l="1"/>
  <c r="A4593" i="2"/>
  <c r="A4575" i="1" l="1"/>
  <c r="A4594" i="2"/>
  <c r="A4576" i="1" l="1"/>
  <c r="A4595" i="2"/>
  <c r="A4577" i="1" l="1"/>
  <c r="A4596" i="2"/>
  <c r="A4578" i="1" l="1"/>
  <c r="A4597" i="2"/>
  <c r="A4579" i="1" l="1"/>
  <c r="A4598" i="2"/>
  <c r="A4580" i="1" l="1"/>
  <c r="A4599" i="2"/>
  <c r="A4581" i="1" l="1"/>
  <c r="A4600" i="2"/>
  <c r="A4582" i="1" l="1"/>
  <c r="A4601" i="2"/>
  <c r="A4583" i="1" l="1"/>
  <c r="A4602" i="2"/>
  <c r="A4584" i="1" l="1"/>
  <c r="A4603" i="2"/>
  <c r="A4585" i="1" l="1"/>
  <c r="A4604" i="2"/>
  <c r="A4586" i="1" l="1"/>
  <c r="A4605" i="2"/>
  <c r="A4587" i="1" l="1"/>
  <c r="A4607" i="2"/>
  <c r="A4588" i="1" l="1"/>
  <c r="A4608" i="2"/>
  <c r="A4589" i="1" l="1"/>
  <c r="A4609" i="2"/>
  <c r="A4610" i="2" s="1"/>
  <c r="A4590" i="1" l="1"/>
  <c r="A4611" i="2"/>
  <c r="A4591" i="1" l="1"/>
  <c r="A4612" i="2"/>
  <c r="A4592" i="1" l="1"/>
  <c r="A4613" i="2"/>
  <c r="A4593" i="1" l="1"/>
  <c r="A4614" i="2"/>
  <c r="A4594" i="1" l="1"/>
  <c r="A4615" i="2"/>
  <c r="A4616" i="2" s="1"/>
  <c r="A4617" i="2" s="1"/>
  <c r="A4595" i="1" l="1"/>
  <c r="A4596" i="1" l="1"/>
  <c r="A4618" i="2"/>
  <c r="A4619" i="2"/>
  <c r="A4597" i="1" l="1"/>
  <c r="A4620" i="2"/>
  <c r="A4598" i="1" l="1"/>
  <c r="A4621" i="2"/>
  <c r="A4599" i="1" l="1"/>
  <c r="A4622" i="2"/>
  <c r="A4600" i="1" l="1"/>
  <c r="A4623" i="2"/>
  <c r="A4601" i="1" l="1"/>
  <c r="A4624" i="2"/>
  <c r="A4602" i="1" l="1"/>
  <c r="A4625" i="2"/>
  <c r="A4603" i="1" l="1"/>
  <c r="A4626" i="2"/>
  <c r="A4604" i="1" l="1"/>
  <c r="A4627" i="2"/>
  <c r="A4605" i="1" l="1"/>
  <c r="A4628" i="2"/>
  <c r="A4607" i="1" l="1"/>
  <c r="A4629" i="2"/>
  <c r="A4608" i="1" l="1"/>
  <c r="A4630" i="2"/>
  <c r="A4609" i="1" l="1"/>
  <c r="A4631" i="2"/>
  <c r="A4610" i="1" l="1"/>
  <c r="A4632" i="2"/>
  <c r="A4611" i="1" l="1"/>
  <c r="A4633" i="2"/>
  <c r="A4612" i="1" l="1"/>
  <c r="A4634" i="2"/>
  <c r="A4613" i="1" l="1"/>
  <c r="A4635" i="2"/>
  <c r="A4614" i="1" l="1"/>
  <c r="A4636" i="2"/>
  <c r="A4615" i="1" l="1"/>
  <c r="A4637" i="2"/>
  <c r="A4616" i="1" l="1"/>
  <c r="A4638" i="2"/>
  <c r="A4617" i="1" l="1"/>
  <c r="A4618" i="1" s="1"/>
  <c r="A4639" i="2"/>
  <c r="A4619" i="1" l="1"/>
  <c r="A4640" i="2"/>
  <c r="A4620" i="1" l="1"/>
  <c r="A4641" i="2"/>
  <c r="A4621" i="1" l="1"/>
  <c r="A4622" i="1" s="1"/>
  <c r="A4642" i="2"/>
  <c r="A4623" i="1" l="1"/>
  <c r="A4643" i="2"/>
  <c r="A4624" i="1" l="1"/>
  <c r="A4644" i="2"/>
  <c r="A4625" i="1" l="1"/>
  <c r="A4645" i="2"/>
  <c r="A4626" i="1" l="1"/>
  <c r="A4646" i="2"/>
  <c r="A4627" i="1" l="1"/>
  <c r="A4647" i="2"/>
  <c r="A4628" i="1" l="1"/>
  <c r="A4648" i="2"/>
  <c r="A4629" i="1" l="1"/>
  <c r="A4649" i="2"/>
  <c r="A4630" i="1" l="1"/>
  <c r="A4650" i="2"/>
  <c r="A4631" i="1" l="1"/>
  <c r="A4651" i="2"/>
  <c r="A4632" i="1" l="1"/>
  <c r="A4652" i="2"/>
  <c r="A4633" i="1" l="1"/>
  <c r="A4653" i="2"/>
  <c r="A4634" i="1" l="1"/>
  <c r="A4654" i="2"/>
  <c r="A4635" i="1" l="1"/>
  <c r="A4655" i="2"/>
  <c r="A4636" i="1" l="1"/>
  <c r="A4656" i="2"/>
  <c r="A4637" i="1" l="1"/>
  <c r="A4657" i="2"/>
  <c r="A4638" i="1" l="1"/>
  <c r="A4658" i="2"/>
  <c r="A4639" i="1" l="1"/>
  <c r="A4659" i="2"/>
  <c r="A4640" i="1" l="1"/>
  <c r="A4660" i="2"/>
  <c r="A4641" i="1" l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61" i="2"/>
  <c r="A4662" i="2" l="1"/>
  <c r="A4663" i="2" l="1"/>
  <c r="A4664" i="2" l="1"/>
  <c r="A4665" i="2" l="1"/>
  <c r="A4666" i="2" l="1"/>
  <c r="A4667" i="2" l="1"/>
  <c r="A4668" i="2" l="1"/>
  <c r="A4669" i="2" l="1"/>
  <c r="A4670" i="2" l="1"/>
  <c r="A4671" i="2" l="1"/>
  <c r="A4672" i="2" l="1"/>
  <c r="A4673" i="2" l="1"/>
  <c r="A4674" i="2" l="1"/>
  <c r="A4675" i="2" l="1"/>
  <c r="A4676" i="2" l="1"/>
  <c r="A4677" i="2" l="1"/>
  <c r="A4678" i="2" l="1"/>
  <c r="A4680" i="2" l="1"/>
  <c r="A4681" i="2" l="1"/>
  <c r="A4682" i="2" l="1"/>
  <c r="A4683" i="2" l="1"/>
  <c r="A4684" i="2" l="1"/>
  <c r="A4685" i="2" l="1"/>
  <c r="A4686" i="2" l="1"/>
  <c r="A4687" i="2" l="1"/>
  <c r="A4688" i="2" l="1"/>
  <c r="A4689" i="2" s="1"/>
  <c r="A4690" i="2" l="1"/>
  <c r="A4691" i="2" s="1"/>
  <c r="A771" i="2" l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4692" i="2"/>
  <c r="A807" i="2" l="1"/>
  <c r="A808" i="2" s="1"/>
  <c r="A809" i="2" s="1"/>
  <c r="A810" i="2" s="1"/>
  <c r="A811" i="2" s="1"/>
  <c r="A812" i="2" s="1"/>
  <c r="A813" i="2" s="1"/>
  <c r="A814" i="2" s="1"/>
  <c r="A815" i="2" s="1"/>
  <c r="A816" i="2" s="1"/>
  <c r="A4693" i="2"/>
  <c r="A4694" i="2" l="1"/>
  <c r="A4695" i="2" l="1"/>
  <c r="A4696" i="2" l="1"/>
  <c r="A4697" i="2" l="1"/>
  <c r="A4698" i="2" l="1"/>
  <c r="A4699" i="2" l="1"/>
  <c r="A4700" i="2" l="1"/>
  <c r="A4701" i="2" l="1"/>
  <c r="A4680" i="1" l="1"/>
  <c r="A4702" i="2"/>
  <c r="A4681" i="1" l="1"/>
  <c r="A4703" i="2"/>
  <c r="A4682" i="1" l="1"/>
  <c r="A4704" i="2"/>
  <c r="A4683" i="1" l="1"/>
  <c r="A4705" i="2"/>
  <c r="A4684" i="1" l="1"/>
  <c r="A4706" i="2"/>
  <c r="A4685" i="1" l="1"/>
  <c r="A4707" i="2"/>
  <c r="A4686" i="1" l="1"/>
  <c r="A4708" i="2"/>
  <c r="A4687" i="1" l="1"/>
  <c r="A4709" i="2"/>
  <c r="A4688" i="1" l="1"/>
  <c r="A4710" i="2"/>
  <c r="A4689" i="1" l="1"/>
  <c r="A4690" i="1" s="1"/>
  <c r="A4711" i="2"/>
  <c r="A4691" i="1" l="1"/>
  <c r="A771" i="1"/>
  <c r="A4712" i="2"/>
  <c r="A4692" i="1" l="1"/>
  <c r="A4693" i="1" s="1"/>
  <c r="A772" i="1"/>
  <c r="A4713" i="2"/>
  <c r="A773" i="1" l="1"/>
  <c r="A4694" i="1"/>
  <c r="A4714" i="2"/>
  <c r="A774" i="1" l="1"/>
  <c r="A4695" i="1"/>
  <c r="A4715" i="2"/>
  <c r="A775" i="1" l="1"/>
  <c r="A776" i="1" s="1"/>
  <c r="A4696" i="1"/>
  <c r="A4716" i="2"/>
  <c r="A777" i="1" l="1"/>
  <c r="A4697" i="1"/>
  <c r="A4717" i="2"/>
  <c r="A778" i="1" l="1"/>
  <c r="A4698" i="1"/>
  <c r="A4718" i="2"/>
  <c r="A779" i="1" l="1"/>
  <c r="A4699" i="1"/>
  <c r="A4719" i="2"/>
  <c r="A780" i="1" l="1"/>
  <c r="A4700" i="1"/>
  <c r="A4720" i="2"/>
  <c r="A781" i="1" l="1"/>
  <c r="A4701" i="1"/>
  <c r="A4721" i="2"/>
  <c r="A782" i="1" l="1"/>
  <c r="A4702" i="1"/>
  <c r="A4722" i="2"/>
  <c r="A783" i="1" l="1"/>
  <c r="A4703" i="1"/>
  <c r="A4723" i="2"/>
  <c r="A784" i="1" l="1"/>
  <c r="A4704" i="1"/>
  <c r="A4724" i="2"/>
  <c r="A785" i="1" l="1"/>
  <c r="A4705" i="1"/>
  <c r="A4725" i="2"/>
  <c r="A786" i="1" l="1"/>
  <c r="A4706" i="1"/>
  <c r="A4727" i="2"/>
  <c r="A4726" i="2"/>
  <c r="A787" i="1" l="1"/>
  <c r="A4707" i="1"/>
  <c r="A4728" i="2"/>
  <c r="A788" i="1" l="1"/>
  <c r="A789" i="1" s="1"/>
  <c r="A4708" i="1"/>
  <c r="A4729" i="2"/>
  <c r="A790" i="1" l="1"/>
  <c r="A791" i="1" s="1"/>
  <c r="A4709" i="1"/>
  <c r="A4730" i="2"/>
  <c r="A792" i="1" l="1"/>
  <c r="A4710" i="1"/>
  <c r="A4731" i="2"/>
  <c r="A793" i="1" l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4711" i="1"/>
  <c r="A4732" i="2"/>
  <c r="A4712" i="1" l="1"/>
  <c r="A4733" i="2"/>
  <c r="A4713" i="1" l="1"/>
  <c r="A4734" i="2"/>
  <c r="A4714" i="1" l="1"/>
  <c r="A4735" i="2"/>
  <c r="A4715" i="1" l="1"/>
  <c r="A4736" i="2"/>
  <c r="A4716" i="1" l="1"/>
  <c r="A4737" i="2"/>
  <c r="A4717" i="1" l="1"/>
  <c r="A4738" i="2"/>
  <c r="A4718" i="1" l="1"/>
  <c r="A4739" i="2"/>
  <c r="A4719" i="1" l="1"/>
  <c r="A4740" i="2"/>
  <c r="A4720" i="1" l="1"/>
  <c r="A4741" i="2"/>
  <c r="A4721" i="1" l="1"/>
  <c r="A4742" i="2"/>
  <c r="A4722" i="1" l="1"/>
  <c r="A4743" i="2"/>
  <c r="A4723" i="1" l="1"/>
  <c r="A4744" i="2"/>
  <c r="A804" i="1" l="1"/>
  <c r="A4724" i="1"/>
  <c r="A4745" i="2"/>
  <c r="A805" i="1" l="1"/>
  <c r="A4725" i="1"/>
  <c r="A4746" i="2"/>
  <c r="A807" i="1" l="1"/>
  <c r="A806" i="1"/>
  <c r="A4727" i="1"/>
  <c r="A4726" i="1"/>
  <c r="A4747" i="2"/>
  <c r="A808" i="1" l="1"/>
  <c r="A4728" i="1"/>
  <c r="A4748" i="2"/>
  <c r="A809" i="1" l="1"/>
  <c r="A4729" i="1"/>
  <c r="A4749" i="2"/>
  <c r="A810" i="1" l="1"/>
  <c r="A4730" i="1"/>
  <c r="A4750" i="2"/>
  <c r="A811" i="1" l="1"/>
  <c r="A4731" i="1"/>
  <c r="A4751" i="2"/>
  <c r="A812" i="1" l="1"/>
  <c r="A4732" i="1"/>
  <c r="A4752" i="2"/>
  <c r="A813" i="1" l="1"/>
  <c r="A4733" i="1"/>
  <c r="A4753" i="2"/>
  <c r="A814" i="1" l="1"/>
  <c r="A4734" i="1"/>
  <c r="A4754" i="2"/>
  <c r="A815" i="1" l="1"/>
  <c r="A4735" i="1"/>
  <c r="A4756" i="2"/>
  <c r="A816" i="1" l="1"/>
  <c r="A4736" i="1"/>
  <c r="A4760" i="2"/>
  <c r="A4737" i="1" l="1"/>
  <c r="A4761" i="2"/>
  <c r="A4738" i="1" l="1"/>
  <c r="A4762" i="2"/>
  <c r="A4739" i="1" l="1"/>
  <c r="A4763" i="2"/>
  <c r="A4740" i="1" l="1"/>
  <c r="A4764" i="2"/>
  <c r="A4741" i="1" l="1"/>
  <c r="A4765" i="2"/>
  <c r="A4742" i="1" l="1"/>
  <c r="A4766" i="2"/>
  <c r="A4743" i="1" l="1"/>
  <c r="A4767" i="2"/>
  <c r="A4744" i="1" l="1"/>
  <c r="A4768" i="2"/>
  <c r="A4745" i="1" l="1"/>
  <c r="A4769" i="2"/>
  <c r="A4746" i="1" l="1"/>
  <c r="A4770" i="2"/>
  <c r="A4747" i="1" l="1"/>
  <c r="A4771" i="2"/>
  <c r="A4748" i="1" l="1"/>
  <c r="A4772" i="2"/>
  <c r="A4749" i="1" l="1"/>
  <c r="A4773" i="2"/>
  <c r="A4750" i="1" l="1"/>
  <c r="A4774" i="2"/>
  <c r="A4751" i="1" l="1"/>
  <c r="A4775" i="2"/>
  <c r="A4752" i="1" l="1"/>
  <c r="A4776" i="2"/>
  <c r="A4753" i="1" l="1"/>
  <c r="A4777" i="2"/>
  <c r="A4754" i="1" l="1"/>
  <c r="A4778" i="2"/>
  <c r="A4756" i="1" l="1"/>
  <c r="A4779" i="2"/>
  <c r="A4760" i="1" l="1"/>
  <c r="A4780" i="2"/>
  <c r="A4761" i="1" l="1"/>
  <c r="A4781" i="2"/>
  <c r="A4762" i="1" l="1"/>
  <c r="A4782" i="2"/>
  <c r="A4763" i="1" l="1"/>
  <c r="A4783" i="2"/>
  <c r="A4764" i="1" l="1"/>
  <c r="A4784" i="2"/>
  <c r="A4765" i="1" l="1"/>
  <c r="A4785" i="2"/>
  <c r="A4766" i="1" l="1"/>
  <c r="A4786" i="2"/>
  <c r="A4767" i="1" l="1"/>
  <c r="A4787" i="2"/>
  <c r="A4768" i="1" l="1"/>
  <c r="A4788" i="2"/>
  <c r="A4769" i="1" l="1"/>
  <c r="A4789" i="2"/>
  <c r="A4770" i="1" l="1"/>
  <c r="A4790" i="2"/>
  <c r="A4771" i="1" l="1"/>
  <c r="A4791" i="2"/>
  <c r="A4772" i="1" l="1"/>
  <c r="A4793" i="2"/>
  <c r="A4773" i="1" l="1"/>
  <c r="A4794" i="2"/>
  <c r="A4774" i="1" l="1"/>
  <c r="A4795" i="2"/>
  <c r="A4775" i="1" l="1"/>
  <c r="A4796" i="2"/>
  <c r="A4776" i="1" l="1"/>
  <c r="A4797" i="2"/>
  <c r="A4777" i="1" l="1"/>
  <c r="A4799" i="2"/>
  <c r="A4778" i="1" l="1"/>
  <c r="A4800" i="2"/>
  <c r="A4779" i="1" l="1"/>
  <c r="A4801" i="2"/>
  <c r="A4780" i="1" l="1"/>
  <c r="A4803" i="2"/>
  <c r="A4781" i="1" l="1"/>
  <c r="A4805" i="2"/>
  <c r="A4806" i="2" s="1"/>
  <c r="A4782" i="1" l="1"/>
  <c r="A4783" i="1" l="1"/>
  <c r="A4784" i="1" l="1"/>
  <c r="A4808" i="2"/>
  <c r="A4785" i="1" l="1"/>
  <c r="A4809" i="2"/>
  <c r="A4786" i="1" l="1"/>
  <c r="A4810" i="2"/>
  <c r="A4811" i="2" s="1"/>
  <c r="A4787" i="1" l="1"/>
  <c r="A4812" i="2"/>
  <c r="A4788" i="1" l="1"/>
  <c r="A4813" i="2"/>
  <c r="A4789" i="1" l="1"/>
  <c r="A4814" i="2"/>
  <c r="A4790" i="1" l="1"/>
  <c r="A4815" i="2"/>
  <c r="A4791" i="1" l="1"/>
  <c r="A4816" i="2"/>
  <c r="A4793" i="1" l="1"/>
  <c r="A4818" i="2"/>
  <c r="A4794" i="1" l="1"/>
  <c r="A4819" i="2"/>
  <c r="A4795" i="1" l="1"/>
  <c r="A4820" i="2"/>
  <c r="A4796" i="1" l="1"/>
  <c r="A4821" i="2"/>
  <c r="A4797" i="1" l="1"/>
  <c r="A4825" i="2"/>
  <c r="A4799" i="1" l="1"/>
  <c r="A4826" i="2"/>
  <c r="A4800" i="1" l="1"/>
  <c r="A4827" i="2"/>
  <c r="A4801" i="1" l="1"/>
  <c r="A4828" i="2"/>
  <c r="A4803" i="1" l="1"/>
  <c r="A4829" i="2"/>
  <c r="A4805" i="1" l="1"/>
  <c r="A4806" i="1" s="1"/>
  <c r="A4830" i="2"/>
  <c r="A4831" i="2" l="1"/>
  <c r="A4832" i="2" l="1"/>
  <c r="A4808" i="1" l="1"/>
  <c r="A4833" i="2"/>
  <c r="A4809" i="1" l="1"/>
  <c r="A4834" i="2"/>
  <c r="A4810" i="1" l="1"/>
  <c r="A4835" i="2"/>
  <c r="A4811" i="1" l="1"/>
  <c r="A4836" i="2"/>
  <c r="A4812" i="1" l="1"/>
  <c r="A4813" i="1" s="1"/>
  <c r="A4837" i="2"/>
  <c r="A4814" i="1" l="1"/>
  <c r="A4838" i="2"/>
  <c r="A4815" i="1" l="1"/>
  <c r="A4839" i="2"/>
  <c r="A4816" i="1" l="1"/>
  <c r="A4840" i="2"/>
  <c r="A4818" i="1" l="1"/>
  <c r="A4841" i="2"/>
  <c r="A4819" i="1" l="1"/>
  <c r="A4842" i="2"/>
  <c r="A4820" i="1" l="1"/>
  <c r="A4843" i="2"/>
  <c r="A4821" i="1" l="1"/>
  <c r="A4844" i="2"/>
  <c r="A4825" i="1" l="1"/>
  <c r="A4845" i="2"/>
  <c r="A4826" i="1" l="1"/>
  <c r="A4846" i="2"/>
  <c r="A4827" i="1" l="1"/>
  <c r="A4847" i="2"/>
  <c r="A4828" i="1" l="1"/>
  <c r="A4848" i="2"/>
  <c r="A4829" i="1" l="1"/>
  <c r="A4849" i="2"/>
  <c r="A4830" i="1" l="1"/>
  <c r="A4850" i="2"/>
  <c r="A4831" i="1" l="1"/>
  <c r="A4851" i="2"/>
  <c r="A4832" i="1" l="1"/>
  <c r="A4852" i="2"/>
  <c r="A4833" i="1" l="1"/>
  <c r="A4853" i="2"/>
  <c r="A4834" i="1" l="1"/>
  <c r="A4854" i="2"/>
  <c r="A4835" i="1" l="1"/>
  <c r="A4855" i="2"/>
  <c r="A4836" i="1" l="1"/>
  <c r="A4856" i="2"/>
  <c r="A4837" i="1" l="1"/>
  <c r="A4857" i="2"/>
  <c r="A4838" i="1" l="1"/>
  <c r="A4858" i="2"/>
  <c r="A4839" i="1" l="1"/>
  <c r="A4859" i="2"/>
  <c r="A4840" i="1" l="1"/>
  <c r="A4860" i="2"/>
  <c r="A4841" i="1" l="1"/>
  <c r="A4861" i="2"/>
  <c r="A4842" i="1" l="1"/>
  <c r="A4862" i="2"/>
  <c r="A4843" i="1" l="1"/>
  <c r="A4863" i="2"/>
  <c r="A4844" i="1" l="1"/>
  <c r="A4864" i="2"/>
  <c r="A4845" i="1" l="1"/>
  <c r="A4865" i="2"/>
  <c r="A4846" i="1" l="1"/>
  <c r="A4866" i="2"/>
  <c r="A4847" i="1" l="1"/>
  <c r="A4867" i="2"/>
  <c r="A4848" i="1" l="1"/>
  <c r="A4868" i="2"/>
  <c r="A4849" i="1" l="1"/>
  <c r="A4869" i="2"/>
  <c r="A4850" i="1" l="1"/>
  <c r="A4870" i="2"/>
  <c r="A4851" i="1" l="1"/>
  <c r="A4871" i="2"/>
  <c r="A4852" i="1" l="1"/>
  <c r="A4872" i="2"/>
  <c r="A4853" i="1" l="1"/>
  <c r="A4873" i="2"/>
  <c r="A4854" i="1" l="1"/>
  <c r="A4874" i="2"/>
  <c r="A4855" i="1" l="1"/>
  <c r="A4875" i="2"/>
  <c r="A4856" i="1" l="1"/>
  <c r="A4877" i="2"/>
  <c r="A4857" i="1" l="1"/>
  <c r="A4878" i="2"/>
  <c r="A4858" i="1" l="1"/>
  <c r="A4879" i="2"/>
  <c r="A4859" i="1" l="1"/>
  <c r="A4880" i="2"/>
  <c r="A4860" i="1" l="1"/>
  <c r="A4881" i="2"/>
  <c r="A4861" i="1" l="1"/>
  <c r="A4882" i="2"/>
  <c r="A4862" i="1" l="1"/>
  <c r="A4884" i="2"/>
  <c r="A4863" i="1" l="1"/>
  <c r="A4885" i="2"/>
  <c r="A4864" i="1" l="1"/>
  <c r="A4886" i="2"/>
  <c r="A4865" i="1" l="1"/>
  <c r="A4888" i="2"/>
  <c r="A4866" i="1" l="1"/>
  <c r="A4889" i="2"/>
  <c r="A4867" i="1" l="1"/>
  <c r="A4890" i="2"/>
  <c r="A4868" i="1" l="1"/>
  <c r="A4891" i="2"/>
  <c r="A4869" i="1" l="1"/>
  <c r="A4892" i="2"/>
  <c r="A4870" i="1" l="1"/>
  <c r="A4893" i="2"/>
  <c r="A4871" i="1" l="1"/>
  <c r="A4894" i="2"/>
  <c r="A4872" i="1" l="1"/>
  <c r="A4895" i="2"/>
  <c r="A4873" i="1" l="1"/>
  <c r="A4896" i="2"/>
  <c r="A4874" i="1" l="1"/>
  <c r="A4897" i="2"/>
  <c r="A4875" i="1" l="1"/>
  <c r="A4898" i="2"/>
  <c r="A4877" i="1" l="1"/>
  <c r="A4899" i="2"/>
  <c r="A4878" i="1" l="1"/>
  <c r="A4900" i="2"/>
  <c r="A4879" i="1" l="1"/>
  <c r="A4901" i="2"/>
  <c r="A4880" i="1" l="1"/>
  <c r="A4902" i="2"/>
  <c r="A4881" i="1" l="1"/>
  <c r="A4903" i="2"/>
  <c r="A4882" i="1" l="1"/>
  <c r="A4904" i="2"/>
  <c r="A4884" i="1" l="1"/>
  <c r="A4905" i="2"/>
  <c r="A4885" i="1" l="1"/>
  <c r="A4906" i="2"/>
  <c r="A4886" i="1" l="1"/>
  <c r="A4907" i="2"/>
  <c r="A4888" i="1" l="1"/>
  <c r="A4908" i="2"/>
  <c r="A4889" i="1" l="1"/>
  <c r="A4909" i="2"/>
  <c r="A4890" i="1" l="1"/>
  <c r="A4910" i="2"/>
  <c r="A4891" i="1" l="1"/>
  <c r="A4911" i="2"/>
  <c r="A4892" i="1" l="1"/>
  <c r="A4912" i="2"/>
  <c r="A4893" i="1" l="1"/>
  <c r="A4913" i="2"/>
  <c r="A4894" i="1" l="1"/>
  <c r="A4914" i="2"/>
  <c r="A4895" i="1" l="1"/>
  <c r="A4915" i="2"/>
  <c r="A4896" i="1" l="1"/>
  <c r="A4916" i="2"/>
  <c r="A4897" i="1" l="1"/>
  <c r="A4917" i="2"/>
  <c r="A4898" i="1" l="1"/>
  <c r="A4919" i="2"/>
  <c r="A4899" i="1" l="1"/>
  <c r="A4920" i="2"/>
  <c r="A4900" i="1" l="1"/>
  <c r="A4921" i="2"/>
  <c r="A4901" i="1" l="1"/>
  <c r="A4922" i="2"/>
  <c r="A4902" i="1" l="1"/>
  <c r="A4923" i="2"/>
  <c r="A4903" i="1" l="1"/>
  <c r="A4924" i="2"/>
  <c r="A4904" i="1" l="1"/>
  <c r="A4925" i="2"/>
  <c r="A4905" i="1" l="1"/>
  <c r="A4926" i="2"/>
  <c r="A4906" i="1" l="1"/>
  <c r="A4927" i="2"/>
  <c r="A4907" i="1" l="1"/>
  <c r="A4929" i="2"/>
  <c r="A4908" i="1" l="1"/>
  <c r="A4930" i="2"/>
  <c r="A4909" i="1" l="1"/>
  <c r="A4931" i="2"/>
  <c r="A4910" i="1" l="1"/>
  <c r="A4932" i="2"/>
  <c r="A4911" i="1" l="1"/>
  <c r="A4933" i="2"/>
  <c r="A4912" i="1" l="1"/>
  <c r="A4934" i="2"/>
  <c r="A4913" i="1" l="1"/>
  <c r="A4935" i="2"/>
  <c r="A4914" i="1" l="1"/>
  <c r="A4936" i="2"/>
  <c r="A4915" i="1" l="1"/>
  <c r="A4937" i="2"/>
  <c r="A4916" i="1" l="1"/>
  <c r="A4938" i="2"/>
  <c r="A4917" i="1" l="1"/>
  <c r="A4939" i="2"/>
  <c r="A4919" i="1" l="1"/>
  <c r="A4940" i="2"/>
  <c r="A4920" i="1" l="1"/>
  <c r="A4921" i="1" s="1"/>
  <c r="A4922" i="1" s="1"/>
  <c r="A4923" i="1" s="1"/>
  <c r="A4924" i="1" s="1"/>
  <c r="A4925" i="1" s="1"/>
  <c r="A4926" i="1" s="1"/>
  <c r="A4927" i="1" s="1"/>
  <c r="A4941" i="2"/>
  <c r="A4942" i="2" l="1"/>
  <c r="A4943" i="2" l="1"/>
  <c r="A4944" i="2" l="1"/>
  <c r="A4945" i="2" l="1"/>
  <c r="A4946" i="2" l="1"/>
  <c r="A4947" i="2" l="1"/>
  <c r="A4948" i="2" l="1"/>
  <c r="A4929" i="1" l="1"/>
  <c r="A4949" i="2"/>
  <c r="A4930" i="1" l="1"/>
  <c r="A4950" i="2"/>
  <c r="A4931" i="1" l="1"/>
  <c r="A4951" i="2"/>
  <c r="A4932" i="1" l="1"/>
  <c r="A4952" i="2"/>
  <c r="A4933" i="1" l="1"/>
  <c r="A4953" i="2"/>
  <c r="A4934" i="1" l="1"/>
  <c r="A4954" i="2"/>
  <c r="A4935" i="1" l="1"/>
  <c r="A4955" i="2"/>
  <c r="A4936" i="1" l="1"/>
  <c r="A4956" i="2"/>
  <c r="A4937" i="1" l="1"/>
  <c r="A4957" i="2"/>
  <c r="A4938" i="1" l="1"/>
  <c r="A4958" i="2"/>
  <c r="A4939" i="1" l="1"/>
  <c r="A4959" i="2"/>
  <c r="A4940" i="1" l="1"/>
  <c r="A4960" i="2"/>
  <c r="A4941" i="1" l="1"/>
  <c r="A4961" i="2"/>
  <c r="A4942" i="1" l="1"/>
  <c r="A4962" i="2"/>
  <c r="A4943" i="1" l="1"/>
  <c r="A4963" i="2"/>
  <c r="A4944" i="1" l="1"/>
  <c r="A4964" i="2"/>
  <c r="A4945" i="1" l="1"/>
  <c r="A4965" i="2"/>
  <c r="A4946" i="1" l="1"/>
  <c r="A4966" i="2"/>
  <c r="A4947" i="1" l="1"/>
  <c r="A4967" i="2"/>
  <c r="A4948" i="1" l="1"/>
  <c r="A4968" i="2"/>
  <c r="A4949" i="1" l="1"/>
  <c r="A4970" i="2"/>
  <c r="A4950" i="1" l="1"/>
  <c r="A4971" i="2"/>
  <c r="A4951" i="1" l="1"/>
  <c r="A4972" i="2"/>
  <c r="A4952" i="1" l="1"/>
  <c r="A4973" i="2"/>
  <c r="A4953" i="1" l="1"/>
  <c r="A4974" i="2"/>
  <c r="A4954" i="1" l="1"/>
  <c r="A4975" i="2"/>
  <c r="A4955" i="1" l="1"/>
  <c r="A4976" i="2"/>
  <c r="A4956" i="1" l="1"/>
  <c r="A4977" i="2"/>
  <c r="A4957" i="1" l="1"/>
  <c r="A4978" i="2"/>
  <c r="A4958" i="1" l="1"/>
  <c r="A4979" i="2"/>
  <c r="A4959" i="1" l="1"/>
  <c r="A4980" i="2"/>
  <c r="A4960" i="1" l="1"/>
  <c r="A4982" i="2"/>
  <c r="A4961" i="1" l="1"/>
  <c r="A4983" i="2"/>
  <c r="A4962" i="1" l="1"/>
  <c r="A4984" i="2"/>
  <c r="A4963" i="1" l="1"/>
  <c r="A4985" i="2"/>
  <c r="A4964" i="1" l="1"/>
  <c r="A4986" i="2"/>
  <c r="A4965" i="1" l="1"/>
  <c r="A4987" i="2"/>
  <c r="A4966" i="1" l="1"/>
  <c r="A4988" i="2"/>
  <c r="A4967" i="1" l="1"/>
  <c r="A4989" i="2"/>
  <c r="A4968" i="1" l="1"/>
  <c r="A4990" i="2"/>
  <c r="A4970" i="1" l="1"/>
  <c r="A4991" i="2"/>
  <c r="A4971" i="1" l="1"/>
  <c r="A4992" i="2"/>
  <c r="A4972" i="1" l="1"/>
  <c r="A4993" i="2"/>
  <c r="A4973" i="1" l="1"/>
  <c r="A4994" i="2"/>
  <c r="A4974" i="1" l="1"/>
  <c r="A4995" i="2"/>
  <c r="A4975" i="1" l="1"/>
  <c r="A4996" i="2"/>
  <c r="A4976" i="1" l="1"/>
  <c r="A4997" i="2"/>
  <c r="A4977" i="1" l="1"/>
  <c r="A4998" i="2"/>
  <c r="A4978" i="1" l="1"/>
  <c r="A4999" i="2"/>
  <c r="A4979" i="1" l="1"/>
  <c r="A5000" i="2"/>
  <c r="A4980" i="1" l="1"/>
  <c r="A5001" i="2"/>
  <c r="A4982" i="1" l="1"/>
  <c r="A5002" i="2"/>
  <c r="A4983" i="1" l="1"/>
  <c r="A5003" i="2"/>
  <c r="A4984" i="1" l="1"/>
  <c r="A5004" i="2"/>
  <c r="A4985" i="1" l="1"/>
  <c r="A5005" i="2"/>
  <c r="A4986" i="1" l="1"/>
  <c r="A5006" i="2"/>
  <c r="A4987" i="1" l="1"/>
  <c r="A5007" i="2"/>
  <c r="A4988" i="1" l="1"/>
  <c r="A5008" i="2"/>
  <c r="A4989" i="1" l="1"/>
  <c r="A5009" i="2"/>
  <c r="A4990" i="1" l="1"/>
  <c r="A5010" i="2"/>
  <c r="A4991" i="1" l="1"/>
  <c r="A5011" i="2"/>
  <c r="A4992" i="1" l="1"/>
  <c r="A5012" i="2"/>
  <c r="A4993" i="1" l="1"/>
  <c r="A5013" i="2"/>
  <c r="A4994" i="1" l="1"/>
  <c r="A5014" i="2"/>
  <c r="A4995" i="1" l="1"/>
  <c r="A5015" i="2"/>
  <c r="A4996" i="1" l="1"/>
  <c r="A5016" i="2"/>
  <c r="A4997" i="1" l="1"/>
  <c r="A5017" i="2"/>
  <c r="A4998" i="1" l="1"/>
  <c r="A5018" i="2"/>
  <c r="A4999" i="1" l="1"/>
  <c r="A5019" i="2"/>
  <c r="A5000" i="1" l="1"/>
  <c r="A5020" i="2"/>
  <c r="A5001" i="1" l="1"/>
  <c r="A5021" i="2"/>
  <c r="A5002" i="1" l="1"/>
  <c r="A5022" i="2"/>
  <c r="A5003" i="1" l="1"/>
  <c r="A5023" i="2"/>
  <c r="A5004" i="1" l="1"/>
  <c r="A5024" i="2"/>
  <c r="A5005" i="1" l="1"/>
  <c r="A5025" i="2"/>
  <c r="A5006" i="1" l="1"/>
  <c r="A5026" i="2"/>
  <c r="A5007" i="1" l="1"/>
  <c r="A5027" i="2"/>
  <c r="A5008" i="1" l="1"/>
  <c r="A5028" i="2"/>
  <c r="A5009" i="1" l="1"/>
  <c r="A5029" i="2"/>
  <c r="A5010" i="1" l="1"/>
  <c r="A5030" i="2"/>
  <c r="A5011" i="1" l="1"/>
  <c r="A5031" i="2"/>
  <c r="A5012" i="1" l="1"/>
  <c r="A5032" i="2"/>
  <c r="A5013" i="1" l="1"/>
  <c r="A5033" i="2"/>
  <c r="A5014" i="1" l="1"/>
  <c r="A5034" i="2"/>
  <c r="A5015" i="1" l="1"/>
  <c r="A5035" i="2"/>
  <c r="A5016" i="1" l="1"/>
  <c r="A5036" i="2"/>
  <c r="A5017" i="1" l="1"/>
  <c r="A5037" i="2"/>
  <c r="A5018" i="1" l="1"/>
  <c r="A5038" i="2"/>
  <c r="A5019" i="1" l="1"/>
  <c r="A5039" i="2"/>
  <c r="A5020" i="1" l="1"/>
  <c r="A5040" i="2"/>
  <c r="A5021" i="1" l="1"/>
  <c r="A5041" i="2"/>
  <c r="A5022" i="1" l="1"/>
  <c r="A5042" i="2"/>
  <c r="A5023" i="1" l="1"/>
  <c r="A5043" i="2"/>
  <c r="A5024" i="1" l="1"/>
  <c r="A5044" i="2"/>
  <c r="A5025" i="1" l="1"/>
  <c r="A5045" i="2"/>
  <c r="A5026" i="1" l="1"/>
  <c r="A5046" i="2"/>
  <c r="A5027" i="1" l="1"/>
  <c r="A5047" i="2"/>
  <c r="A5028" i="1" l="1"/>
  <c r="A5048" i="2"/>
  <c r="A5029" i="1" l="1"/>
  <c r="A5049" i="2"/>
  <c r="A5030" i="1" l="1"/>
  <c r="A5050" i="2"/>
  <c r="A5031" i="1" l="1"/>
  <c r="A5051" i="2"/>
  <c r="A5032" i="1" l="1"/>
  <c r="A5052" i="2"/>
  <c r="A5033" i="1" l="1"/>
  <c r="A5053" i="2"/>
  <c r="A5034" i="1" l="1"/>
  <c r="A5054" i="2"/>
  <c r="A5035" i="1" l="1"/>
  <c r="A5055" i="2"/>
  <c r="A5036" i="1" l="1"/>
  <c r="A5056" i="2"/>
  <c r="A5037" i="1" l="1"/>
  <c r="A5057" i="2"/>
  <c r="A5038" i="1" l="1"/>
  <c r="A5058" i="2"/>
  <c r="A5039" i="1" l="1"/>
  <c r="A5059" i="2"/>
  <c r="A5040" i="1" l="1"/>
  <c r="A5060" i="2"/>
  <c r="A5041" i="1" l="1"/>
  <c r="A5061" i="2"/>
  <c r="A5042" i="1" l="1"/>
  <c r="A5062" i="2"/>
  <c r="A5043" i="1" l="1"/>
  <c r="A5063" i="2"/>
  <c r="A5044" i="1" l="1"/>
  <c r="A5064" i="2"/>
  <c r="A5045" i="1" l="1"/>
  <c r="A5065" i="2"/>
  <c r="A5046" i="1" l="1"/>
  <c r="A5066" i="2"/>
  <c r="A5047" i="1" l="1"/>
  <c r="A5067" i="2"/>
  <c r="A5048" i="1" l="1"/>
  <c r="A5068" i="2"/>
  <c r="A5049" i="1" l="1"/>
  <c r="A5069" i="2"/>
  <c r="A5050" i="1" l="1"/>
  <c r="A5070" i="2"/>
  <c r="A5051" i="1" l="1"/>
  <c r="A5071" i="2"/>
  <c r="A5052" i="1" l="1"/>
  <c r="A5072" i="2"/>
  <c r="A5053" i="1" l="1"/>
  <c r="A5073" i="2"/>
  <c r="A5054" i="1" l="1"/>
  <c r="A5074" i="2"/>
  <c r="A5055" i="1" l="1"/>
  <c r="A5075" i="2"/>
  <c r="A5056" i="1" l="1"/>
  <c r="A5076" i="2"/>
  <c r="A5057" i="1" l="1"/>
  <c r="A5077" i="2"/>
  <c r="A5058" i="1" l="1"/>
  <c r="A5078" i="2"/>
  <c r="A5059" i="1" l="1"/>
  <c r="A5079" i="2"/>
  <c r="A5060" i="1" l="1"/>
  <c r="A5080" i="2"/>
  <c r="A5061" i="1" l="1"/>
  <c r="A5081" i="2"/>
  <c r="A5062" i="1" l="1"/>
  <c r="A5082" i="2"/>
  <c r="A5063" i="1" l="1"/>
  <c r="A5083" i="2"/>
  <c r="A5064" i="1" l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084" i="2"/>
  <c r="A5085" i="2" l="1"/>
  <c r="A5086" i="2" l="1"/>
  <c r="A5087" i="2" l="1"/>
  <c r="A5088" i="2" l="1"/>
  <c r="A5089" i="2" l="1"/>
  <c r="A5090" i="2" l="1"/>
  <c r="A5091" i="2" l="1"/>
  <c r="A5092" i="2" l="1"/>
  <c r="A5093" i="2" l="1"/>
  <c r="A5094" i="2" l="1"/>
  <c r="A5095" i="2" l="1"/>
  <c r="A5096" i="2" l="1"/>
  <c r="A5097" i="2" l="1"/>
  <c r="A5098" i="2" l="1"/>
  <c r="A5099" i="2" l="1"/>
  <c r="A5100" i="2" l="1"/>
  <c r="A5101" i="2" l="1"/>
  <c r="A5102" i="2" l="1"/>
  <c r="A5103" i="2" l="1"/>
  <c r="A5104" i="2" l="1"/>
  <c r="A5105" i="2" l="1"/>
  <c r="A5106" i="2" l="1"/>
  <c r="A5107" i="2" l="1"/>
  <c r="A5108" i="2" l="1"/>
  <c r="A5109" i="2" l="1"/>
  <c r="A5110" i="2" l="1"/>
  <c r="A5111" i="2" l="1"/>
  <c r="A5112" i="2" l="1"/>
  <c r="A5113" i="2" l="1"/>
  <c r="A5114" i="2" l="1"/>
  <c r="A5115" i="2" l="1"/>
  <c r="A5116" i="2" l="1"/>
  <c r="A5117" i="2" l="1"/>
  <c r="A5118" i="2" l="1"/>
  <c r="A5119" i="2" l="1"/>
  <c r="A5120" i="2" l="1"/>
  <c r="A5121" i="2" l="1"/>
  <c r="A5123" i="2" l="1"/>
  <c r="A5124" i="2" l="1"/>
  <c r="A5125" i="2" l="1"/>
  <c r="A5126" i="2" l="1"/>
  <c r="A5127" i="2" l="1"/>
  <c r="A5128" i="2" l="1"/>
  <c r="A5129" i="2" l="1"/>
  <c r="A5130" i="2" l="1"/>
  <c r="A5131" i="2" l="1"/>
  <c r="A5132" i="2" l="1"/>
  <c r="A5134" i="2" l="1"/>
  <c r="A5135" i="2" l="1"/>
  <c r="A5137" i="2" l="1"/>
  <c r="A5138" i="2" l="1"/>
  <c r="A5139" i="2" l="1"/>
  <c r="A5141" i="2" l="1"/>
  <c r="A5142" i="2" l="1"/>
  <c r="A5143" i="2" l="1"/>
  <c r="A5144" i="2" l="1"/>
  <c r="A5145" i="2" l="1"/>
  <c r="A5123" i="1" l="1"/>
  <c r="A5146" i="2"/>
  <c r="A5124" i="1" l="1"/>
  <c r="A5147" i="2"/>
  <c r="A5125" i="1" l="1"/>
  <c r="A5148" i="2"/>
  <c r="A5126" i="1" l="1"/>
  <c r="A5149" i="2"/>
  <c r="A5127" i="1" l="1"/>
  <c r="A5150" i="2"/>
  <c r="A5128" i="1" l="1"/>
  <c r="A5151" i="2"/>
  <c r="A5129" i="1" l="1"/>
  <c r="A5152" i="2"/>
  <c r="A5130" i="1" l="1"/>
  <c r="A5153" i="2"/>
  <c r="A5131" i="1" l="1"/>
  <c r="A5154" i="2"/>
  <c r="A5132" i="1" l="1"/>
  <c r="A5155" i="2"/>
  <c r="A5134" i="1" l="1"/>
  <c r="A5156" i="2"/>
  <c r="A5135" i="1" l="1"/>
  <c r="A5137" i="1" l="1"/>
  <c r="A5160" i="2"/>
  <c r="A5138" i="1" l="1"/>
  <c r="A5161" i="2"/>
  <c r="A5139" i="1" l="1"/>
  <c r="A5162" i="2"/>
  <c r="A5141" i="1" l="1"/>
  <c r="A5163" i="2"/>
  <c r="A5142" i="1" l="1"/>
  <c r="A5164" i="2"/>
  <c r="A5143" i="1" l="1"/>
  <c r="A5165" i="2"/>
  <c r="A5144" i="1" l="1"/>
  <c r="A5166" i="2"/>
  <c r="A5145" i="1" l="1"/>
  <c r="A5167" i="2"/>
  <c r="A5146" i="1" l="1"/>
  <c r="A5168" i="2"/>
  <c r="A5147" i="1" l="1"/>
  <c r="A5169" i="2"/>
  <c r="A5148" i="1" l="1"/>
  <c r="A5170" i="2"/>
  <c r="A5149" i="1" l="1"/>
  <c r="A5171" i="2"/>
  <c r="A5150" i="1" l="1"/>
  <c r="A5172" i="2"/>
  <c r="A5151" i="1" l="1"/>
  <c r="A5173" i="2"/>
  <c r="A5152" i="1" l="1"/>
  <c r="A5174" i="2"/>
  <c r="A5153" i="1" l="1"/>
  <c r="A5175" i="2"/>
  <c r="A5154" i="1" l="1"/>
  <c r="A5176" i="2"/>
  <c r="A5155" i="1" l="1"/>
  <c r="A5177" i="2"/>
  <c r="A5156" i="1" l="1"/>
  <c r="A5178" i="2"/>
  <c r="A5179" i="2" l="1"/>
  <c r="A5160" i="1" l="1"/>
  <c r="A5180" i="2"/>
  <c r="A5161" i="1" l="1"/>
  <c r="A5181" i="2"/>
  <c r="A5162" i="1" l="1"/>
  <c r="A5182" i="2"/>
  <c r="A5163" i="1" l="1"/>
  <c r="A5183" i="2"/>
  <c r="A5164" i="1" l="1"/>
  <c r="A5184" i="2"/>
  <c r="A5165" i="1" l="1"/>
  <c r="A5185" i="2"/>
  <c r="A5166" i="1" l="1"/>
  <c r="A5186" i="2"/>
  <c r="A5167" i="1" l="1"/>
  <c r="A5187" i="2"/>
  <c r="A5168" i="1" l="1"/>
  <c r="A5188" i="2"/>
  <c r="A5169" i="1" l="1"/>
  <c r="A5189" i="2"/>
  <c r="A5170" i="1" l="1"/>
  <c r="A5190" i="2"/>
  <c r="A5171" i="1" l="1"/>
  <c r="A5191" i="2"/>
  <c r="A5172" i="1" l="1"/>
  <c r="A5192" i="2"/>
  <c r="A5173" i="1" l="1"/>
  <c r="A5193" i="2"/>
  <c r="A5174" i="1" l="1"/>
  <c r="A5195" i="2"/>
  <c r="A5175" i="1" l="1"/>
  <c r="A5196" i="2"/>
  <c r="A5176" i="1" l="1"/>
  <c r="A5197" i="2"/>
  <c r="A5198" i="2" s="1"/>
  <c r="A5177" i="1" l="1"/>
  <c r="A5178" i="1" l="1"/>
  <c r="A5179" i="1" l="1"/>
  <c r="A5180" i="1" l="1"/>
  <c r="A5181" i="1" l="1"/>
  <c r="A5182" i="1" l="1"/>
  <c r="A5183" i="1" l="1"/>
  <c r="A5184" i="1" l="1"/>
  <c r="A5185" i="1" l="1"/>
  <c r="A5186" i="1" l="1"/>
  <c r="A5187" i="1" l="1"/>
  <c r="A5188" i="1" l="1"/>
  <c r="A5189" i="1" l="1"/>
  <c r="A5190" i="1" l="1"/>
  <c r="A5191" i="1" l="1"/>
  <c r="A5192" i="1" l="1"/>
  <c r="A5193" i="1" l="1"/>
  <c r="A5195" i="1" l="1"/>
  <c r="A5196" i="1" l="1"/>
  <c r="A5197" i="1" l="1"/>
  <c r="A5198" i="1" s="1"/>
  <c r="N2019" i="2" l="1"/>
  <c r="C2019" i="2" l="1"/>
  <c r="N4616" i="2"/>
  <c r="O4616" i="2"/>
  <c r="D4616" i="2"/>
  <c r="G4616" i="2"/>
  <c r="I4616" i="2"/>
  <c r="J4616" i="2"/>
  <c r="R4616" i="2"/>
  <c r="R4606" i="2" s="1"/>
  <c r="R2211" i="2" s="1"/>
  <c r="R9" i="2" s="1"/>
  <c r="F4616" i="2"/>
  <c r="E4616" i="2"/>
  <c r="H4616" i="2"/>
  <c r="M4616" i="2"/>
  <c r="S4616" i="2"/>
  <c r="Q4616" i="2"/>
  <c r="P2019" i="1" l="1"/>
  <c r="L2019" i="1" s="1"/>
  <c r="Q2019" i="1" s="1"/>
  <c r="R2019" i="1" s="1"/>
  <c r="M4606" i="2"/>
  <c r="M2211" i="2" s="1"/>
  <c r="M9" i="2" s="1"/>
  <c r="H4606" i="2"/>
  <c r="H2211" i="2" s="1"/>
  <c r="H9" i="2" s="1"/>
  <c r="J4606" i="2"/>
  <c r="J2211" i="2" s="1"/>
  <c r="J9" i="2" s="1"/>
  <c r="O4606" i="2"/>
  <c r="O2211" i="2" s="1"/>
  <c r="O9" i="2" s="1"/>
  <c r="Q4606" i="2"/>
  <c r="Q2211" i="2" s="1"/>
  <c r="Q9" i="2" s="1"/>
  <c r="E4606" i="2"/>
  <c r="E2211" i="2" s="1"/>
  <c r="E9" i="2" s="1"/>
  <c r="I4606" i="2"/>
  <c r="I2211" i="2" s="1"/>
  <c r="I9" i="2" s="1"/>
  <c r="N4606" i="2"/>
  <c r="N2211" i="2" s="1"/>
  <c r="N9" i="2" s="1"/>
  <c r="S4606" i="2"/>
  <c r="S2211" i="2" s="1"/>
  <c r="S9" i="2" s="1"/>
  <c r="F4606" i="2"/>
  <c r="F2211" i="2" s="1"/>
  <c r="F9" i="2" s="1"/>
  <c r="G4606" i="2"/>
  <c r="G2211" i="2" s="1"/>
  <c r="G9" i="2" s="1"/>
  <c r="C4616" i="2"/>
  <c r="D4606" i="2"/>
  <c r="D2211" i="2" s="1"/>
  <c r="D9" i="2" s="1"/>
  <c r="C4606" i="2" l="1"/>
  <c r="P4616" i="1"/>
  <c r="C2211" i="2" l="1"/>
  <c r="L4616" i="1"/>
  <c r="P4606" i="1"/>
  <c r="P2211" i="1" s="1"/>
  <c r="C9" i="2" l="1"/>
  <c r="P9" i="1"/>
  <c r="Q4616" i="1"/>
  <c r="R4616" i="1" s="1"/>
  <c r="L4606" i="1"/>
  <c r="L2211" i="1" l="1"/>
  <c r="A1522" i="1"/>
  <c r="L9" i="1" l="1"/>
  <c r="A1523" i="1"/>
  <c r="A1524" i="1" l="1"/>
  <c r="A1525" i="1" s="1"/>
  <c r="A1526" i="1" l="1"/>
  <c r="A1527" i="1" l="1"/>
  <c r="A1528" i="1" l="1"/>
  <c r="A1529" i="1" l="1"/>
  <c r="A1530" i="1" l="1"/>
  <c r="A1531" i="1" l="1"/>
  <c r="A1532" i="1" l="1"/>
  <c r="A1533" i="1" l="1"/>
  <c r="A1534" i="1" l="1"/>
  <c r="A1535" i="1" l="1"/>
  <c r="A1536" i="1" l="1"/>
  <c r="A1537" i="1" l="1"/>
  <c r="A1538" i="1" l="1"/>
  <c r="A1539" i="1" l="1"/>
  <c r="A1540" i="1" l="1"/>
  <c r="A1541" i="1" l="1"/>
  <c r="A1542" i="1" l="1"/>
  <c r="A1543" i="1" l="1"/>
  <c r="A1544" i="1" l="1"/>
  <c r="A1545" i="1" l="1"/>
  <c r="A1546" i="1" l="1"/>
  <c r="A1547" i="1" l="1"/>
  <c r="A1548" i="1" l="1"/>
  <c r="A1549" i="1" l="1"/>
  <c r="A1550" i="1" l="1"/>
  <c r="A1551" i="1" l="1"/>
  <c r="A1552" i="1" l="1"/>
  <c r="A1553" i="1" l="1"/>
  <c r="A1554" i="1" l="1"/>
  <c r="A1555" i="1" l="1"/>
  <c r="A1556" i="1" l="1"/>
  <c r="A1557" i="1" l="1"/>
  <c r="A1558" i="1" l="1"/>
  <c r="A1559" i="1" s="1"/>
  <c r="A1560" i="1" s="1"/>
  <c r="A1561" i="1" l="1"/>
  <c r="A1562" i="1" l="1"/>
  <c r="A1563" i="1" l="1"/>
  <c r="A1564" i="1" l="1"/>
  <c r="A1565" i="1" l="1"/>
  <c r="A1566" i="1" l="1"/>
  <c r="A1567" i="1" l="1"/>
  <c r="A1568" i="1" l="1"/>
  <c r="A1569" i="1" l="1"/>
  <c r="A1570" i="1" l="1"/>
  <c r="A1571" i="1" l="1"/>
  <c r="A1572" i="1" l="1"/>
  <c r="A1573" i="1" l="1"/>
  <c r="A1574" i="1" l="1"/>
  <c r="A1575" i="1" l="1"/>
  <c r="A1576" i="1" l="1"/>
  <c r="A1577" i="1" l="1"/>
  <c r="A1578" i="1" l="1"/>
  <c r="A1579" i="1" l="1"/>
  <c r="A1580" i="1" l="1"/>
  <c r="A1581" i="1" l="1"/>
  <c r="A1582" i="1" l="1"/>
  <c r="A1583" i="1" l="1"/>
  <c r="A1584" i="1" l="1"/>
  <c r="A1585" i="1" l="1"/>
  <c r="A1586" i="1" l="1"/>
  <c r="A1587" i="1" l="1"/>
  <c r="A1588" i="1" l="1"/>
  <c r="A1589" i="1" l="1"/>
  <c r="A1590" i="1" l="1"/>
  <c r="A1591" i="1" l="1"/>
  <c r="A1592" i="1" l="1"/>
  <c r="A1593" i="1" l="1"/>
  <c r="A1594" i="1" l="1"/>
  <c r="A1595" i="1" l="1"/>
  <c r="A1596" i="1" l="1"/>
  <c r="A1597" i="1" l="1"/>
  <c r="A1598" i="1" l="1"/>
  <c r="A1599" i="1" l="1"/>
  <c r="A1600" i="1" l="1"/>
  <c r="A1601" i="1" l="1"/>
  <c r="A1602" i="1" l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3" i="1" l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22" i="1"/>
  <c r="A1641" i="1" l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2067" i="1" l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</calcChain>
</file>

<file path=xl/sharedStrings.xml><?xml version="1.0" encoding="utf-8"?>
<sst xmlns="http://schemas.openxmlformats.org/spreadsheetml/2006/main" count="28468" uniqueCount="5185">
  <si>
    <t>N п/п</t>
  </si>
  <si>
    <t xml:space="preserve">Адрес МКД </t>
  </si>
  <si>
    <t>Год</t>
  </si>
  <si>
    <t>Материал стен</t>
  </si>
  <si>
    <t xml:space="preserve">Количество этажей
</t>
  </si>
  <si>
    <t>Общая площадь МКД, всего, м2</t>
  </si>
  <si>
    <t>Площадь помещений МКД</t>
  </si>
  <si>
    <t>Количество жителей, зарегистрированных в МКД на дату утверждения краткосрочного плана, чел.</t>
  </si>
  <si>
    <t>Стоимость капитального ремонта</t>
  </si>
  <si>
    <t>Удельная стоимость капитального ремонта 1 кв. м общей площади помещений МКД, руб./м2</t>
  </si>
  <si>
    <t>Предельная стоимость капитального ремонта 1 кв. м общей площади помещений МКД, руб./м2</t>
  </si>
  <si>
    <t xml:space="preserve">Плановая дата завершения работ
</t>
  </si>
  <si>
    <t xml:space="preserve">Способ формирования фонда капитального ремонта (РО/СС)
</t>
  </si>
  <si>
    <t xml:space="preserve">ввода в эксплуатацию
</t>
  </si>
  <si>
    <t xml:space="preserve">завершения последнего капитального ремонта
</t>
  </si>
  <si>
    <t>всего, м2</t>
  </si>
  <si>
    <t>в том числе жилых помещений, находящихся в собственности граждан, м2</t>
  </si>
  <si>
    <t>всего, руб.</t>
  </si>
  <si>
    <t>в том числе</t>
  </si>
  <si>
    <t>за счет средств Фонда содействия реформированию ЖКХ, руб.</t>
  </si>
  <si>
    <t xml:space="preserve">за счет средств бюджета субъекта Российской Федерации, руб.
</t>
  </si>
  <si>
    <t>за счет средств местного бюджета, руб.</t>
  </si>
  <si>
    <t xml:space="preserve">за счет средств собственников помещений в МКД, руб.
</t>
  </si>
  <si>
    <t>ЭЛ</t>
  </si>
  <si>
    <t>ТЕП</t>
  </si>
  <si>
    <t>ГАЗ</t>
  </si>
  <si>
    <t>ХВС</t>
  </si>
  <si>
    <t>ГВС</t>
  </si>
  <si>
    <t>ВОД</t>
  </si>
  <si>
    <t>РП</t>
  </si>
  <si>
    <t>РЛ ед.</t>
  </si>
  <si>
    <t>РЛ</t>
  </si>
  <si>
    <t>РК</t>
  </si>
  <si>
    <t>Рфа</t>
  </si>
  <si>
    <t>РФ</t>
  </si>
  <si>
    <t>УП</t>
  </si>
  <si>
    <t>РНК</t>
  </si>
  <si>
    <t>ИО</t>
  </si>
  <si>
    <t>КО</t>
  </si>
  <si>
    <t>0.1</t>
  </si>
  <si>
    <t>0.2</t>
  </si>
  <si>
    <t>0.3</t>
  </si>
  <si>
    <t>0.4</t>
  </si>
  <si>
    <t>0.5</t>
  </si>
  <si>
    <t>0.6</t>
  </si>
  <si>
    <t>0.7</t>
  </si>
  <si>
    <t>0.8</t>
  </si>
  <si>
    <t>0.9</t>
  </si>
  <si>
    <t>0.10</t>
  </si>
  <si>
    <t>0.11</t>
  </si>
  <si>
    <t>0.12</t>
  </si>
  <si>
    <t>0.13</t>
  </si>
  <si>
    <t>0.14</t>
  </si>
  <si>
    <t>0.15</t>
  </si>
  <si>
    <t>0.16</t>
  </si>
  <si>
    <t>0.17</t>
  </si>
  <si>
    <t>0.18</t>
  </si>
  <si>
    <t>0.19</t>
  </si>
  <si>
    <t>0.20</t>
  </si>
  <si>
    <t>2</t>
  </si>
  <si>
    <t>3</t>
  </si>
  <si>
    <t>4</t>
  </si>
  <si>
    <t>5</t>
  </si>
  <si>
    <t>6</t>
  </si>
  <si>
    <t>7</t>
  </si>
  <si>
    <t>8</t>
  </si>
  <si>
    <t>Столбец9</t>
  </si>
  <si>
    <t>Столбец10</t>
  </si>
  <si>
    <t>11</t>
  </si>
  <si>
    <t>14</t>
  </si>
  <si>
    <t>15</t>
  </si>
  <si>
    <t>Столбец14</t>
  </si>
  <si>
    <t>16</t>
  </si>
  <si>
    <t>22</t>
  </si>
  <si>
    <t>23</t>
  </si>
  <si>
    <t>Всего по МО</t>
  </si>
  <si>
    <t>Х</t>
  </si>
  <si>
    <t>Итого на 2021 год</t>
  </si>
  <si>
    <t>Александровский муниципальный округ Пермского края</t>
  </si>
  <si>
    <t>г. Александровск, ул. Войкова, д. 24</t>
  </si>
  <si>
    <t>кирпич</t>
  </si>
  <si>
    <t>4кв. 2021</t>
  </si>
  <si>
    <t>РО</t>
  </si>
  <si>
    <t>г. Александровск, ул. Жданова, д. 24</t>
  </si>
  <si>
    <t>г. Александровск, ул. Кирова, д. 4</t>
  </si>
  <si>
    <t>Бардымский муниципальный округ Пермского края</t>
  </si>
  <si>
    <t>с. Барда, ул. Газовиков, д. 17</t>
  </si>
  <si>
    <t>с. Барда, ул. Газовиков, д. 18</t>
  </si>
  <si>
    <t>с. Барда, ул. Ленина, д. 33А</t>
  </si>
  <si>
    <t>кирпич, гипсоблок</t>
  </si>
  <si>
    <t>с. Барда, ул. Ленина, д. 57</t>
  </si>
  <si>
    <t>Панель</t>
  </si>
  <si>
    <t>СС</t>
  </si>
  <si>
    <t>с. Барда, ул. Ленина, д. 68</t>
  </si>
  <si>
    <t>Кирпич</t>
  </si>
  <si>
    <t>с. Барда, ул. Ленина, д. 69</t>
  </si>
  <si>
    <t>с. Барда, ул. Ленина, д. 72</t>
  </si>
  <si>
    <t>с. Барда, ул. Ленина, д. 75</t>
  </si>
  <si>
    <t>с. Барда, ул. Советская, д. 5</t>
  </si>
  <si>
    <t>с. Барда, ул. Советская, д. 7</t>
  </si>
  <si>
    <t>с. Барда, ул. Фрунзе, д. 10А</t>
  </si>
  <si>
    <t>с. Барда, ул. Фрунзе, д. 19</t>
  </si>
  <si>
    <t>дерево</t>
  </si>
  <si>
    <t>с. Барда, ул. Фрунзе, д. 19А</t>
  </si>
  <si>
    <t>Березовский муниципальный округ Пермского края</t>
  </si>
  <si>
    <t>д. Заборье, ул. Молодежная, д. 13</t>
  </si>
  <si>
    <t>кирпичные</t>
  </si>
  <si>
    <t>д. Кляпово, ул. Мичурина, д. 3</t>
  </si>
  <si>
    <t>д. Кляпово, ул. Молодежная, д. 1</t>
  </si>
  <si>
    <t>Сборные ж/бетон панели</t>
  </si>
  <si>
    <t>с. Березовка, ул. Куйбышева, д. 2</t>
  </si>
  <si>
    <t>бревенчатые</t>
  </si>
  <si>
    <t>с. Березовка, ул. Октябрьская, д. 34</t>
  </si>
  <si>
    <t>Большесосновский муниципальный округ Пермского края</t>
  </si>
  <si>
    <t>с. Черновское, ул. 1 Мая, д. 9</t>
  </si>
  <si>
    <t>с. Юрково, ул. Трудовая, д. 17</t>
  </si>
  <si>
    <t>Верещагинский городской округ Пермского края</t>
  </si>
  <si>
    <t>г. Верещагино, ул. Железнодорожная, д. 67А</t>
  </si>
  <si>
    <t>шлакобл.</t>
  </si>
  <si>
    <t>г. Верещагино, ул. Железнодорожная, д. 73</t>
  </si>
  <si>
    <t>СС/РО</t>
  </si>
  <si>
    <t>г. Верещагино, ул. Звезды, д. 91</t>
  </si>
  <si>
    <t>2019 РВИС (ЭЛ)</t>
  </si>
  <si>
    <t>г. Верещагино, ул. Карла Маркса, д. 64</t>
  </si>
  <si>
    <t>г. Верещагино, ул. Ленина, д. 3</t>
  </si>
  <si>
    <t>г. Верещагино, ул. Свободы, д. 69</t>
  </si>
  <si>
    <t>г. Верещагино, ул. Свободы, д. 86</t>
  </si>
  <si>
    <t>п. Зюкайка, ул. Куйбышева, д. 39</t>
  </si>
  <si>
    <t>Муниципальное образование "Город Березники" Пермского края</t>
  </si>
  <si>
    <t>г. Березники, пр-т Ленина, д. 51</t>
  </si>
  <si>
    <t>г. Березники, пр-т Советский, д. 20</t>
  </si>
  <si>
    <t>г. Березники, пр-т Советский, д. 50</t>
  </si>
  <si>
    <t>г. Березники, ул. 30 лет Победы, д. 3</t>
  </si>
  <si>
    <t>г. Березники, ул. 30 лет Победы, д. 42</t>
  </si>
  <si>
    <t>кирпич/панели</t>
  </si>
  <si>
    <t>г. Березники, ул. Льва Толстого, д. 23</t>
  </si>
  <si>
    <t>панели</t>
  </si>
  <si>
    <t>г. Березники, ул. Мира, д. 107</t>
  </si>
  <si>
    <t>г. Березники, ул. Мира, д. 120</t>
  </si>
  <si>
    <t>г. Березники, ул. Мира, д. 24</t>
  </si>
  <si>
    <t>г. Березники, ул. Мира, д. 42</t>
  </si>
  <si>
    <t>г. Березники, ул. Мира, д. 44</t>
  </si>
  <si>
    <t>г. Березники, ул. Мира, д. 53</t>
  </si>
  <si>
    <t>г. Березники, ул. Мира, д. 64</t>
  </si>
  <si>
    <t>г. Березники, ул. Мира, д. 66</t>
  </si>
  <si>
    <t>г. Березники, ул. Мира, д. 79</t>
  </si>
  <si>
    <t>г. Березники, ул. Мира, д. 81</t>
  </si>
  <si>
    <t>г. Березники, ул. Мира, д. 83</t>
  </si>
  <si>
    <t>г. Березники, ул. Мира, д. 87</t>
  </si>
  <si>
    <t>г. Березники, ул. Парижской Коммуны, д. 26</t>
  </si>
  <si>
    <t>г. Березники, ул. Парижской Коммуны, д. 30</t>
  </si>
  <si>
    <t>г. Березники, ул. Парижской Коммуны, д. 52</t>
  </si>
  <si>
    <t>г. Березники, ул. Пятилетки, д. 103</t>
  </si>
  <si>
    <t>г. Березники, ул. Пятилетки, д. 106</t>
  </si>
  <si>
    <t>г. Березники, ул. Пятилетки, д. 89</t>
  </si>
  <si>
    <t>г. Березники, ул. Пятилетки, д. 9</t>
  </si>
  <si>
    <t>г. Березники, ул. Пятилетки, д. 93</t>
  </si>
  <si>
    <t>г. Березники, ул. Строгановская, д. 11</t>
  </si>
  <si>
    <t>г. Березники, ул. Строгановская, д. 9</t>
  </si>
  <si>
    <t>г. Березники, ул. Химиков, д. 6</t>
  </si>
  <si>
    <t>г. Березники, ул. Челюскинцев, д. 75</t>
  </si>
  <si>
    <t>г. Березники, ул. Юбилейная, д. 101</t>
  </si>
  <si>
    <t>г. Березники, ул. Юбилейная, д. 112</t>
  </si>
  <si>
    <t>г. Березники, ул. Юбилейная, д. 117</t>
  </si>
  <si>
    <t>г. Усолье, ул. Красноармейская, д. 66</t>
  </si>
  <si>
    <t>г. Усолье, ул. Красноармейская, д. 90А</t>
  </si>
  <si>
    <t>п. Железнодорожный, ул. 35 лет Победы, д. 5</t>
  </si>
  <si>
    <t>Гремячинский городской округ Пермского края</t>
  </si>
  <si>
    <t>г. Гремячинск, ул. Грибоедова, д. 22</t>
  </si>
  <si>
    <t>г. Гремячинск, ул. Грибоедова, д. 20А</t>
  </si>
  <si>
    <t>г. Гремячинск, ул. Ленина, д. 104</t>
  </si>
  <si>
    <t>Кирпичные</t>
  </si>
  <si>
    <t>г. Гремячинск, ул. Ленина, д. 110</t>
  </si>
  <si>
    <t>Брус</t>
  </si>
  <si>
    <t>г. Гремячинск, ул. Ленина, д. 117</t>
  </si>
  <si>
    <t>г. Гремячинск, ул. Ленина, д. 119</t>
  </si>
  <si>
    <t>г. Гремячинск, ул. Ленина, д. 156</t>
  </si>
  <si>
    <t>г. Гремячинск, ул. Ленина, д. 168</t>
  </si>
  <si>
    <t>г. Гремячинск, ул. Попова, д. 3</t>
  </si>
  <si>
    <t>Блоки</t>
  </si>
  <si>
    <t>Губахинский городской округ Пермского края</t>
  </si>
  <si>
    <t>г. Губаха, пр-т Ленина, д. 17</t>
  </si>
  <si>
    <t>крупноблочные</t>
  </si>
  <si>
    <t>г. Губаха, пр-т Ленина, д. 19</t>
  </si>
  <si>
    <t>г. Губаха, пр-т Ленина, д. 23</t>
  </si>
  <si>
    <t>г. Губаха, пр-т Ленина, д. 30</t>
  </si>
  <si>
    <t>шлакоблочные, кирпичные</t>
  </si>
  <si>
    <t>г. Губаха, пр-т Ленина, д. 60</t>
  </si>
  <si>
    <t>г. Губаха, пр-т Октябрьский, д. 17</t>
  </si>
  <si>
    <t>крупнопанельные</t>
  </si>
  <si>
    <t>-</t>
  </si>
  <si>
    <t>г. Губаха, пр-т Октябрьский, д. 18</t>
  </si>
  <si>
    <t>Крупные блоки</t>
  </si>
  <si>
    <t>г. Губаха, ул. Газеты Правда, д. 47</t>
  </si>
  <si>
    <t>легкие бетонные блоки</t>
  </si>
  <si>
    <t>г. Губаха, ул. Дегтярева, д. 28</t>
  </si>
  <si>
    <t>г. Губаха, ул. Дружбы, д. 4</t>
  </si>
  <si>
    <t>г. Губаха, ул. Углеуральская, д. 21</t>
  </si>
  <si>
    <t>шлакоблочные</t>
  </si>
  <si>
    <t>г. Губаха, ул. Чернышевского, д. 26</t>
  </si>
  <si>
    <t>г. Губаха, ул. Чернышевского, д. 30</t>
  </si>
  <si>
    <t>г. Губаха, ул. Чернышевского, д. 32</t>
  </si>
  <si>
    <t>Добрянский городской округ Пермского края</t>
  </si>
  <si>
    <t>г. Добрянка, ул. Герцена, д. 45</t>
  </si>
  <si>
    <t>г. Добрянка, ул. Копылова, д. 114</t>
  </si>
  <si>
    <t>г. Добрянка, ул. Копылова, д. 69</t>
  </si>
  <si>
    <t>г. Добрянка, ул. Копылова, д. 69А</t>
  </si>
  <si>
    <t>г. Добрянка, ул. Победы, д. 8</t>
  </si>
  <si>
    <t>г. Добрянка, ул. Победы, д. 10/1</t>
  </si>
  <si>
    <t>г. Добрянка, ул. Орлова, д. 46</t>
  </si>
  <si>
    <t>г. Добрянка, ул. Орлова, д. 48</t>
  </si>
  <si>
    <t>г. Добрянка, ул. Советская, д. 97</t>
  </si>
  <si>
    <t>панель</t>
  </si>
  <si>
    <t>г. Добрянка, ул. Советская, д. 97А</t>
  </si>
  <si>
    <t>г. Добрянка, ул. Энгельса, д. 6</t>
  </si>
  <si>
    <t>п. Пальники, ул. Молодежная, д. 4</t>
  </si>
  <si>
    <t>крупноблочный</t>
  </si>
  <si>
    <t>п. Пальники, ул. Молодежная, д. 4А</t>
  </si>
  <si>
    <t>п. Пальники, ул. Молодежная, д. 4Б</t>
  </si>
  <si>
    <t>п. Пальники, ул. Молодежная, д. 5</t>
  </si>
  <si>
    <t>пгт Полазна, ул. 50 лет Октября, д. 13</t>
  </si>
  <si>
    <t>пгт Полазна, ул. 50 лет Октября, д. 5</t>
  </si>
  <si>
    <t>пгт Полазна, ул. 50 лет Октября, д. 7</t>
  </si>
  <si>
    <t>пгт Полазна, ул. 50 лет Октября, д. 9</t>
  </si>
  <si>
    <t>пгт Полазна, ул. Больничная, д. 4</t>
  </si>
  <si>
    <t>пгт Полазна, ул. Больничная, д. 9</t>
  </si>
  <si>
    <t>пгт Полазна, ул. Дружбы, д. 10</t>
  </si>
  <si>
    <t>пгт Полазна, ул. Дружбы, д. 21</t>
  </si>
  <si>
    <t>пгт Полазна, ул. Нефтяников, д. 8</t>
  </si>
  <si>
    <t>пгт Полазна, ул. Нефтяников, д. 18</t>
  </si>
  <si>
    <t>пгт Полазна, ул. Нефтяников, д. 28</t>
  </si>
  <si>
    <t>пгт Полазна, ул. Трухина, д. 44</t>
  </si>
  <si>
    <t>Городской округ "Город Кизел" Пермского края</t>
  </si>
  <si>
    <t>г. Кизел, ул. Пролетарская, д. 48</t>
  </si>
  <si>
    <t>п. Северный-Коспашский, ул. Крепильщиков, д. 23А</t>
  </si>
  <si>
    <t>Краснокамский городской округ Пермского края</t>
  </si>
  <si>
    <t>г. Краснокамск, пер. Гознаковский, д. 2</t>
  </si>
  <si>
    <t>г. Краснокамск, пер. Пальтинский, д. 6</t>
  </si>
  <si>
    <t>г. Краснокамск, пр-д Рождественский, д. 3Б</t>
  </si>
  <si>
    <t>Панели</t>
  </si>
  <si>
    <t>г. Краснокамск, пр-т Мира, д. 6</t>
  </si>
  <si>
    <t>г. Краснокамск, пр-т Мира, д. 18</t>
  </si>
  <si>
    <t>г. Краснокамск, ул. 50 лет Октября, д. 9</t>
  </si>
  <si>
    <t>г. Краснокамск, ул. Большевистская, д. 1</t>
  </si>
  <si>
    <t>Шлакоблок</t>
  </si>
  <si>
    <t>г. Краснокамск, ул. Большевистская, д. 14</t>
  </si>
  <si>
    <t>г. Краснокамск, ул. Большевистская, д. 30</t>
  </si>
  <si>
    <t>г. Краснокамск, ул. Дзержинского, д. 11</t>
  </si>
  <si>
    <t>г. Краснокамск, ул. Калинина, д. 3</t>
  </si>
  <si>
    <t>г. Краснокамск, ул. Карла Маркса, д. 4А</t>
  </si>
  <si>
    <t>г. Краснокамск, ул. Карла Маркса, д. 13</t>
  </si>
  <si>
    <t>г. Краснокамск, ул. Комарова, д. 6</t>
  </si>
  <si>
    <t>г. Краснокамск, ул. Комарова, д. 9</t>
  </si>
  <si>
    <t>г. Краснокамск, ул. Комарова, д. 12</t>
  </si>
  <si>
    <t>г. Краснокамск, ул. Свердлова, д. 18</t>
  </si>
  <si>
    <t>г. Краснокамск, ул. Суворова, д. 3</t>
  </si>
  <si>
    <t>г. Краснокамск, ул. Суворова, д. 5</t>
  </si>
  <si>
    <t>г. Краснокамск, ул. Циолковского, д. 8</t>
  </si>
  <si>
    <t>г. Краснокамск, ул. Чапаева, д. 23</t>
  </si>
  <si>
    <t>г. Краснокамск, ул. Чапаева, д. 53</t>
  </si>
  <si>
    <t>г. Краснокамск, ул. Чапаева, д. 57А</t>
  </si>
  <si>
    <t>г. Краснокамск, ул. Чехова, д. 5</t>
  </si>
  <si>
    <t>г. Краснокамск, ул. Шоссейная, д. 4</t>
  </si>
  <si>
    <t>п. Майский, ул. Западная, д. 5</t>
  </si>
  <si>
    <t>п. Майский, ул. Шоссейная, д. 3</t>
  </si>
  <si>
    <t>п. Майский, ул. Шоссейная, д. 4</t>
  </si>
  <si>
    <t>ж/б панель</t>
  </si>
  <si>
    <t>с. Стряпунята, ул. Молодежная, д. 3</t>
  </si>
  <si>
    <t>Городской округ - "Город Кудымкар" Пермского края</t>
  </si>
  <si>
    <t>г. Кудымкар, ул. 50 лет Октября, д. 22</t>
  </si>
  <si>
    <t>г. Кудымкар, ул. 50 лет Октября, д. 34</t>
  </si>
  <si>
    <t>г. Кудымкар, ул. Большевистская, д. 4</t>
  </si>
  <si>
    <t>г. Кудымкар, ул. Гагарина, д. 10</t>
  </si>
  <si>
    <t>г. Кудымкар, ул. Гагарина, д. 12</t>
  </si>
  <si>
    <t>г. Кудымкар, ул. Гагарина, д. 16</t>
  </si>
  <si>
    <t>г. Кудымкар, ул. Гагарина, д. 17</t>
  </si>
  <si>
    <t>г. Кудымкар, ул. Гагарина, д. 18</t>
  </si>
  <si>
    <t>г. Кудымкар, ул. Данилова, д. 32А</t>
  </si>
  <si>
    <t>г. Кудымкар, ул. Загородная, д. 8</t>
  </si>
  <si>
    <t>г. Кудымкар, ул. Карла Маркса, д. 33</t>
  </si>
  <si>
    <t>г. Кудымкар, ул. Карла Маркса, д. 33А</t>
  </si>
  <si>
    <t>г. Кудымкар, ул. Кузнецова, д. 15</t>
  </si>
  <si>
    <t>г. Кудымкар, ул. Ленина, д. 21</t>
  </si>
  <si>
    <t>г. Кудымкар, ул. Энергетиков, д. 7</t>
  </si>
  <si>
    <t>Кунгурский муниципальный округ Пермского края</t>
  </si>
  <si>
    <t>г. Кунгур, ул. Буровиков, д. 3</t>
  </si>
  <si>
    <t>г. Кунгур, ул. Воровского, д. 31</t>
  </si>
  <si>
    <t>г. Кунгур, ул. Газеты Искра, д. 29</t>
  </si>
  <si>
    <t>г. Кунгур, ул. Газеты Искра, д. 31</t>
  </si>
  <si>
    <t>г. Кунгур, ул. Газеты Искра, д. 33</t>
  </si>
  <si>
    <t>г. Кунгур, ул. Голованова, д. 50</t>
  </si>
  <si>
    <t>г. Кунгур, ул. Детская, д. 26</t>
  </si>
  <si>
    <t>г. Кунгур, ул. Детская, д. 46</t>
  </si>
  <si>
    <t>г. Кунгур, ул. Ильина, д. 26</t>
  </si>
  <si>
    <t>г. Кунгур, ул. Ильина, д. 27</t>
  </si>
  <si>
    <t>г. Кунгур, ул. Ильина, д. 29</t>
  </si>
  <si>
    <t>г. Кунгур, ул. Кирова, д. 36</t>
  </si>
  <si>
    <t>г. Кунгур, ул. Коммуны, д. 43</t>
  </si>
  <si>
    <t>г. Кунгур, ул. Мамонтова, д. 14</t>
  </si>
  <si>
    <t>г. Кунгур, ул. Микушева, д. 1</t>
  </si>
  <si>
    <t>г. Кунгур, ул. Попкова, д. 21</t>
  </si>
  <si>
    <t>г. Кунгур, ул. Свободы, д. 16</t>
  </si>
  <si>
    <t>д. Шаква, ул. Сылвенская, д. 2</t>
  </si>
  <si>
    <t>п. Голдыревский, ул. Советская, д. 3</t>
  </si>
  <si>
    <t xml:space="preserve">гипсоблок </t>
  </si>
  <si>
    <t>с. Калинино, ул. Овчинникова, д. 33</t>
  </si>
  <si>
    <t>брус</t>
  </si>
  <si>
    <t>Лысьвенский городской округ Пермского края</t>
  </si>
  <si>
    <t>г. Лысьва, пр-т Победы, д. 5</t>
  </si>
  <si>
    <t>г. Лысьва, пр-т Победы, д. 10</t>
  </si>
  <si>
    <t>г. Лысьва, пр-т Победы, д. 21</t>
  </si>
  <si>
    <t>г. Лысьва, ул. Багратиона, д. 28</t>
  </si>
  <si>
    <t>г. Лысьва, ул. Балахнина, д. 70</t>
  </si>
  <si>
    <t>КСБ</t>
  </si>
  <si>
    <t>г. Лысьва, ул. Бурылова, д. 9</t>
  </si>
  <si>
    <t>г. Лысьва, ул. Делегатская, д. 34</t>
  </si>
  <si>
    <t>г. Лысьва, ул. Жданова, д. 13</t>
  </si>
  <si>
    <t>шлакоблок</t>
  </si>
  <si>
    <t>г. Лысьва, ул. Кирова, д. 13</t>
  </si>
  <si>
    <t>КСБ (шлакоблок)</t>
  </si>
  <si>
    <t>г. Лысьва, ул. Кирова, д. 15</t>
  </si>
  <si>
    <t>г. Лысьва, ул. Кирова, д. 8</t>
  </si>
  <si>
    <t>г. Лысьва, ул. Ленина, д. 21</t>
  </si>
  <si>
    <t>г. Лысьва, ул. Металлистов, д. 26</t>
  </si>
  <si>
    <t>г. Лысьва, ул. Металлистов, д. 28</t>
  </si>
  <si>
    <t>г. Лысьва, ул. Мира, д. 15</t>
  </si>
  <si>
    <t>блоки</t>
  </si>
  <si>
    <t>г. Лысьва, ул. Мира, д. 18</t>
  </si>
  <si>
    <t>г. Лысьва, ул. Мира, д. 34</t>
  </si>
  <si>
    <t>г. Лысьва, ул. Оборина, д. 1</t>
  </si>
  <si>
    <t>г. Лысьва, ул. Оборина, д. 28</t>
  </si>
  <si>
    <t>г. Лысьва, ул. Оборина, д. 4</t>
  </si>
  <si>
    <t>г. Лысьва, ул. Орджоникидзе, д. 10А</t>
  </si>
  <si>
    <t>ксб</t>
  </si>
  <si>
    <t>г. Лысьва, ул. Орджоникидзе, д. 10Ж</t>
  </si>
  <si>
    <t>г. Лысьва, ул. Революции, д. 52</t>
  </si>
  <si>
    <t>Ксб (шлакоблок)</t>
  </si>
  <si>
    <t>г. Лысьва, ул. Смышляева, д. 26</t>
  </si>
  <si>
    <t>г. Лысьва, ул. Смышляева, д. 28</t>
  </si>
  <si>
    <t>г. Лысьва, ул. Суворова, д. 19</t>
  </si>
  <si>
    <t>г. Лысьва, ул. Федосеева, д. 3</t>
  </si>
  <si>
    <t>г. Лысьва, ул. Федосеева, д. 37</t>
  </si>
  <si>
    <t>г. Лысьва, ул. Федосеева, д. 57</t>
  </si>
  <si>
    <t>г. Лысьва, ул. Федосеева, д. 57А</t>
  </si>
  <si>
    <t>г. Лысьва, ул. Фестивальная, д. 16</t>
  </si>
  <si>
    <t>г. Лысьва, ул. Фестивальная, д. 2</t>
  </si>
  <si>
    <t>г. Лысьва, ул. Чапаева, д. 18</t>
  </si>
  <si>
    <t>г. Лысьва, ул. Шмидта, д. 32</t>
  </si>
  <si>
    <t>г. Лысьва, ул. Энгельса, д. 20</t>
  </si>
  <si>
    <t>г. Лысьва, ул. Энгельса, д. 25</t>
  </si>
  <si>
    <t>г. Лысьва, ул. Энгельса, д. 27</t>
  </si>
  <si>
    <t>город Пермь</t>
  </si>
  <si>
    <t>г. Пермь, б-р Гагарина, д. 15</t>
  </si>
  <si>
    <t>г. Пермь, б-р Гагарина, д. 101</t>
  </si>
  <si>
    <t>г. Пермь, б-р Гагарина, д. 30А</t>
  </si>
  <si>
    <t>г. Пермь, б-р Гагарина, д. 32А</t>
  </si>
  <si>
    <t>г. Пермь, б-р Гагарина, д. 53</t>
  </si>
  <si>
    <t>г. Пермь, б-р Гагарина, д. 73</t>
  </si>
  <si>
    <t>г. Пермь, б-р Гагарина, д. 85</t>
  </si>
  <si>
    <t>г. Пермь, б-р Гагарина, д. 87</t>
  </si>
  <si>
    <t>г. Пермь, б-р Гагарина, д. 93/2</t>
  </si>
  <si>
    <t>г. Пермь, б-р Гагарина, д. 93/3</t>
  </si>
  <si>
    <t>г. Пермь, б-р Гагарина, д. 93/4</t>
  </si>
  <si>
    <t>г. Пермь, пер. 1-й Еловский, д. 18</t>
  </si>
  <si>
    <t>г. Пермь, пр-т Декабристов, д. 20</t>
  </si>
  <si>
    <t>г. Пермь, пр-т Декабристов, д. 7</t>
  </si>
  <si>
    <t>г. Пермь, пр-т Комсомольский, д. 10</t>
  </si>
  <si>
    <t>г. Пермь, пр-т Комсомольский, д. 31А</t>
  </si>
  <si>
    <t>г. Пермь, пр-т Комсомольский, д. 58</t>
  </si>
  <si>
    <t>г. Пермь, пр-т Комсомольский, д. 63</t>
  </si>
  <si>
    <t>г. Пермь, пр-т Комсомольский, д. 64</t>
  </si>
  <si>
    <t>г. Пермь, пр-т Комсомольский, д. 67</t>
  </si>
  <si>
    <t>г. Пермь, пр-т Комсомольский, д. 70</t>
  </si>
  <si>
    <t>г. Пермь, пр-т Комсомольский, д. 75</t>
  </si>
  <si>
    <t>г. Пермь, пр-т Комсомольский, д. 80</t>
  </si>
  <si>
    <t>г. Пермь, пр-т Комсомольский, д. 84</t>
  </si>
  <si>
    <t>г. Пермь, пр-т Комсомольский, д. 85</t>
  </si>
  <si>
    <t>г. Пермь, пр-т Комсомольский, д. 87</t>
  </si>
  <si>
    <t>Шлакоблоки</t>
  </si>
  <si>
    <t>г. Пермь, пр-т Комсомольский, д. 90</t>
  </si>
  <si>
    <t>г. Пермь, пр-т Парковый, д. 15/6Б</t>
  </si>
  <si>
    <t>г. Пермь, пр-т Парковый, д. 2</t>
  </si>
  <si>
    <t>г. Пермь, пр-т Парковый, д. 25Б</t>
  </si>
  <si>
    <t>г. Пермь, пр-т Парковый, д. 25В</t>
  </si>
  <si>
    <t>г. Пермь, пр-т Парковый, д. 25Г</t>
  </si>
  <si>
    <t>г. Пермь, пр-т Парковый, д. 2А</t>
  </si>
  <si>
    <t>г. Пермь, пр-т Парковый, д. 3</t>
  </si>
  <si>
    <t>г. Пермь, пр-т Парковый, д. 34</t>
  </si>
  <si>
    <t>г. Пермь, пр-т Парковый, д. 35</t>
  </si>
  <si>
    <t>г. Пермь, пр-т Парковый, д. 37Б</t>
  </si>
  <si>
    <t>г. Пермь, пр-т Парковый, д. 4</t>
  </si>
  <si>
    <t>г. Пермь, пр-т Парковый, д. 40</t>
  </si>
  <si>
    <t>г. Пермь, пр-т Парковый, д. 42</t>
  </si>
  <si>
    <t>г. Пермь, пр-т Парковый, д. 43</t>
  </si>
  <si>
    <t>г. Пермь, пр-т Парковый, д. 45А</t>
  </si>
  <si>
    <t>г. Пермь, пр-т Парковый, д. 5</t>
  </si>
  <si>
    <t>г. Пермь, пр-т Парковый, д. 52</t>
  </si>
  <si>
    <t>г. Пермь, пр-т Парковый, д. 6</t>
  </si>
  <si>
    <t>г. Пермь, ул. 1-я Колхозная, д. 4</t>
  </si>
  <si>
    <t>г. Пермь, ул. 25 Октября, д. 27</t>
  </si>
  <si>
    <t>г. Пермь, ул. 25 Октября, д. 40А</t>
  </si>
  <si>
    <t>г. Пермь, ул. 25 Октября, д. 45</t>
  </si>
  <si>
    <t>г. Пермь, ул. 25 Октября, д. 81</t>
  </si>
  <si>
    <t>г. Пермь, ул. 2-я Казанцевская, д. 3</t>
  </si>
  <si>
    <t>г. Пермь, ул. Автозаводская, д. 26А</t>
  </si>
  <si>
    <t>г. Пермь, ул. Автозаводская, д. 27/2</t>
  </si>
  <si>
    <t>г. Пермь, ул. Автозаводская, д. 44А</t>
  </si>
  <si>
    <t>г. Пермь, ул. Адмирала Нахимова, д. 10</t>
  </si>
  <si>
    <t>г. Пермь, ул. Адмирала Нахимова, д. 11</t>
  </si>
  <si>
    <t>г. Пермь, ул. Адмирала Нахимова, д. 5</t>
  </si>
  <si>
    <t>г. Пермь, ул. Адмирала Нахимова, д. 30</t>
  </si>
  <si>
    <t>г. Пермь, ул. Адмирала Ушакова, д. 20</t>
  </si>
  <si>
    <t>г. Пермь, ул. Адмирала Ушакова, д. 26</t>
  </si>
  <si>
    <t>г. Пермь, ул. Адмирала Ушакова, д. 5</t>
  </si>
  <si>
    <t>г. Пермь, ул. Адмирала Ушакова, д. 55/2</t>
  </si>
  <si>
    <t>г. Пермь, ул. Академика Вавилова, д. 19</t>
  </si>
  <si>
    <t>г. Пермь, ул. Академика Вавилова, д. 4</t>
  </si>
  <si>
    <t>г. Пермь, ул. Академика Вавилова, д. 5</t>
  </si>
  <si>
    <t>г. Пермь, ул. Академика Вавилова, д. 7</t>
  </si>
  <si>
    <t>г. Пермь, ул. Академика Вавилова, д. 9</t>
  </si>
  <si>
    <t>г. Пермь, ул. Академика Веденеева, д. 77</t>
  </si>
  <si>
    <t>г. Пермь, ул. Академика Веденеева, д. 79</t>
  </si>
  <si>
    <t>г. Пермь, ул. Академика Веденеева, д. 81</t>
  </si>
  <si>
    <t>г. Пермь, ул. Академика Веденеева, д. 86</t>
  </si>
  <si>
    <t>г. Пермь, ул. Академика Веденеева, д. 92</t>
  </si>
  <si>
    <t>г. Пермь, ул. Академика Королева, д. 8</t>
  </si>
  <si>
    <t>г. Пермь, ул. Академика Курчатова, д. 1</t>
  </si>
  <si>
    <t>г. Пермь, ул. Академика Курчатова, д. 2</t>
  </si>
  <si>
    <t>г. Пермь, ул. Академика Курчатова, д. 4А</t>
  </si>
  <si>
    <t>г. Пермь, ул. Академика Курчатова, д. 5</t>
  </si>
  <si>
    <t>г. Пермь, ул. Александра Невского, д. 10</t>
  </si>
  <si>
    <t>г. Пермь, ул. Александра Невского, д. 14</t>
  </si>
  <si>
    <t>Керамические блоки</t>
  </si>
  <si>
    <t>г. Пермь, ул. Александра Пархоменко, д. 8</t>
  </si>
  <si>
    <t>г. Пермь, ул. Александра Щербакова, д. 25</t>
  </si>
  <si>
    <t>г. Пермь, ул. Александра Щербакова, д. 26А</t>
  </si>
  <si>
    <t>г. Пермь, ул. Александра Щербакова, д. 29</t>
  </si>
  <si>
    <t>г. Пермь, ул. Александра Щербакова, д. 30</t>
  </si>
  <si>
    <t>г. Пермь, ул. Аркадия Гайдара, д. 10А</t>
  </si>
  <si>
    <t>г. Пермь, ул. Аркадия Гайдара, д. 12А</t>
  </si>
  <si>
    <t>г. Пермь, ул. Аркадия Гайдара, д. 16/2</t>
  </si>
  <si>
    <t>г. Пермь, ул. Аркадия Гайдара, д. 18</t>
  </si>
  <si>
    <t>г. Пермь, ул. Аркадия Гайдара, д. 4</t>
  </si>
  <si>
    <t>г. Пермь, ул. Архитектора Свиязева, д. 10</t>
  </si>
  <si>
    <t>г. Пермь, ул. Архитектора Свиязева, д. 32</t>
  </si>
  <si>
    <t>г. Пермь, ул. Архитектора Свиязева, д. 48</t>
  </si>
  <si>
    <t>г. Пермь, ул. Архитектора Свиязева, д. 58</t>
  </si>
  <si>
    <t>г. Пермь, ул. Астраханская, д. 6</t>
  </si>
  <si>
    <t>г. Пермь, ул. Байкальская, д. 3/1</t>
  </si>
  <si>
    <t>г. Пермь, ул. Байкальская, д. 3/2</t>
  </si>
  <si>
    <t>г. Пермь, ул. Балхашская, д. 209</t>
  </si>
  <si>
    <t>г. Пермь, ул. Балхашская, д. 224</t>
  </si>
  <si>
    <t>г. Пермь, ул. Баранчинская, д. 2</t>
  </si>
  <si>
    <t>г. Пермь, ул. Белозерская, д. 10</t>
  </si>
  <si>
    <t>г. Пермь, ул. Белозерская, д. 14</t>
  </si>
  <si>
    <t>г. Пермь, ул. Белозерская, д. 15</t>
  </si>
  <si>
    <t>г. Пермь, ул. Белозерская, д. 17</t>
  </si>
  <si>
    <t>г. Пермь, ул. Бенгальская, д. 2</t>
  </si>
  <si>
    <t>г. Пермь, ул. Блюхера, д. 5</t>
  </si>
  <si>
    <t>г. Пермь, ул. Блюхера, д. 7</t>
  </si>
  <si>
    <t>г. Пермь, ул. Богдана Хмельницкого, д. 3</t>
  </si>
  <si>
    <t>г. Пермь, ул. Богдана Хмельницкого, д. 5</t>
  </si>
  <si>
    <t>г. Пермь, ул. Бородинская, д. 26</t>
  </si>
  <si>
    <t>г. Пермь, ул. Бородинская, д. 28</t>
  </si>
  <si>
    <t>г. Пермь, ул. Бородинская, д. 31</t>
  </si>
  <si>
    <t>г. Пермь, ул. Бородинская, д. 33</t>
  </si>
  <si>
    <t>г. Пермь, ул. Бородинская, д. 35</t>
  </si>
  <si>
    <t>г. Пермь, ул. Борчанинова, д. 4</t>
  </si>
  <si>
    <t>г. Пермь, ул. Борчанинова, д. 6</t>
  </si>
  <si>
    <t>г. Пермь, ул. Братская, д. 171А</t>
  </si>
  <si>
    <t>г. Пермь, ул. Братская, д. 175</t>
  </si>
  <si>
    <t>г. Пермь, ул. Братьев Вагановых, д. 3</t>
  </si>
  <si>
    <t>г. Пермь, ул. Братьев Игнатовых, д. 17А</t>
  </si>
  <si>
    <t>г. Пермь, ул. Буксирная, д. 13</t>
  </si>
  <si>
    <t>г. Пермь, ул. Буксирная, д. 15</t>
  </si>
  <si>
    <t>г. Пермь, ул. Буксирная, д. 19</t>
  </si>
  <si>
    <t>г. Пермь, ул. Бумажников, д. 12</t>
  </si>
  <si>
    <t>г. Пермь, ул. Бумажников, д. 20</t>
  </si>
  <si>
    <t>г. Пермь, ул. Бушмакина, д. 6</t>
  </si>
  <si>
    <t>г. Пермь, ул. Вагонная, д. 23</t>
  </si>
  <si>
    <t>г. Пермь, ул. Вагонная, д. 29</t>
  </si>
  <si>
    <t>г. Пермь, ул. Вагонная, д. 7</t>
  </si>
  <si>
    <t>Кирпичные при толщине 2 - 2,5 кирпича</t>
  </si>
  <si>
    <t>г. Пермь, ул. Вагонная, д. 9</t>
  </si>
  <si>
    <t>г. Пермь, ул. Василия Каменского, д. 10</t>
  </si>
  <si>
    <t>г. Пермь, ул. Василия Каменского, д. 10А</t>
  </si>
  <si>
    <t>г. Пермь, ул. Василия Каменского, д. 12</t>
  </si>
  <si>
    <t>г. Пермь, ул. Василия Каменского, д. 4</t>
  </si>
  <si>
    <t>г. Пермь, ул. Василия Каменского, д. 5</t>
  </si>
  <si>
    <t>г. Пермь, ул. Василия Каменского, д. 6</t>
  </si>
  <si>
    <t>г. Пермь, ул. Васнецова, д. 11</t>
  </si>
  <si>
    <t>г. Пермь, ул. Васнецова, д. 13</t>
  </si>
  <si>
    <t>г. Пермь, ул. Веры Засулич, д. 43</t>
  </si>
  <si>
    <t>г. Пермь, ул. Веры Засулич, д. 44</t>
  </si>
  <si>
    <t>г. Пермь, ул. Ветлужская, д. 125</t>
  </si>
  <si>
    <t>г. Пермь, ул. Ветлужская, д. 58</t>
  </si>
  <si>
    <t>г. Пермь, ул. Ветлужская, д. 60</t>
  </si>
  <si>
    <t>г. Пермь, ул. Ветлужская, д. 62</t>
  </si>
  <si>
    <t>г. Пермь, ул. Ветлужская, д. 64</t>
  </si>
  <si>
    <t>г. Пермь, ул. Вижайская, д. 11</t>
  </si>
  <si>
    <t>г. Пермь, ул. Вижайская, д. 12</t>
  </si>
  <si>
    <t>г. Пермь, ул. Вижайская, д. 14</t>
  </si>
  <si>
    <t>г. Пермь, ул. Вижайская, д. 20</t>
  </si>
  <si>
    <t>г. Пермь, ул. Вижайская, д. 27</t>
  </si>
  <si>
    <t>г. Пермь, ул. Вижайская, д. 28</t>
  </si>
  <si>
    <t>г. Пермь, ул. Вижайская, д. 5</t>
  </si>
  <si>
    <t>г. Пермь, ул. Вильвенская, д. 11</t>
  </si>
  <si>
    <t>г. Пермь, ул. Вильвенская, д. 15</t>
  </si>
  <si>
    <t>г. Пермь, ул. Вильвенская, д. 17</t>
  </si>
  <si>
    <t>г. Пермь, ул. Вильвенская, д. 21</t>
  </si>
  <si>
    <t>г. Пермь, ул. Вильвенская, д. 3</t>
  </si>
  <si>
    <t>г. Пермь, ул. Вильвенская, д. 5</t>
  </si>
  <si>
    <t>г. Пермь, ул. Вильвенская, д. 6</t>
  </si>
  <si>
    <t>пенобетон</t>
  </si>
  <si>
    <t>г. Пермь, ул. Вильямса, д. 16</t>
  </si>
  <si>
    <t>г. Пермь, ул. Вильямса, д. 18</t>
  </si>
  <si>
    <t>г. Пермь, ул. Вильямса, д. 24</t>
  </si>
  <si>
    <t>г. Пермь, ул. Вильямса, д. 37</t>
  </si>
  <si>
    <t>г. Пермь, ул. Вильямса, д. 39</t>
  </si>
  <si>
    <t>г. Пермь, ул. Вильямса, д. 8</t>
  </si>
  <si>
    <t>г. Пермь, ул. Водников, д. 65</t>
  </si>
  <si>
    <t>г. Пермь, ул. Водозаборная, д. 1</t>
  </si>
  <si>
    <t>г. Пермь, ул. Водозаборная, д. 3</t>
  </si>
  <si>
    <t>г. Пермь, ул. Волгодонская, д. 13</t>
  </si>
  <si>
    <t>г. Пермь, ул. Волгодонская, д. 14</t>
  </si>
  <si>
    <t>г. Пермь, ул. Волгодонская, д. 15</t>
  </si>
  <si>
    <t>г. Пермь, ул. Волгодонская, д. 16</t>
  </si>
  <si>
    <t>г. Пермь, ул. Волгодонская, д. 18</t>
  </si>
  <si>
    <t>г. Пермь, ул. Волгодонская, д. 20</t>
  </si>
  <si>
    <t>г. Пермь, ул. Волгодонская, д. 21</t>
  </si>
  <si>
    <t>г. Пермь, ул. Волгодонская, д. 21А</t>
  </si>
  <si>
    <t>г. Пермь, ул. Волгодонская, д. 24А</t>
  </si>
  <si>
    <t>г. Пермь, ул. Волгодонская, д. 9</t>
  </si>
  <si>
    <t>г. Пермь, ул. Волховская, д. 23</t>
  </si>
  <si>
    <t>г. Пермь, ул. Волховская, д. 34А</t>
  </si>
  <si>
    <t>г. Пермь, ул. Волховская, д. 36</t>
  </si>
  <si>
    <t>г. Пермь, ул. Воронежская, д. 17А</t>
  </si>
  <si>
    <t>г. Пермь, ул. Воронежская, д. 24</t>
  </si>
  <si>
    <t>г. Пермь, ул. Восстания, д. 8</t>
  </si>
  <si>
    <t>г. Пермь, ул. Восстания, д. 11</t>
  </si>
  <si>
    <t>г. Пермь, ул. Восстания, д. 14</t>
  </si>
  <si>
    <t>г. Пермь, ул. Газеты Звезда, д. 14</t>
  </si>
  <si>
    <t>г. Пермь, ул. Газеты Звезда, д. 35</t>
  </si>
  <si>
    <t>г. Пермь, ул. Газеты Звезда, д. 44А</t>
  </si>
  <si>
    <t>г. Пермь, ул. Газеты Звезда, д. 8</t>
  </si>
  <si>
    <t>г. Пермь, ул. Гайвинская, д. 60А</t>
  </si>
  <si>
    <t>г. Пермь, ул. Гайвинская, д. 62А</t>
  </si>
  <si>
    <t>г. Пермь, ул. Гарцовская, д. 50</t>
  </si>
  <si>
    <t>г. Пермь, ул. Гарцовская, д. 54</t>
  </si>
  <si>
    <t>г. Пермь, ул. Гарцовская, д. 58</t>
  </si>
  <si>
    <t>г. Пермь, ул. Гарцовская, д. 66</t>
  </si>
  <si>
    <t>г. Пермь, ул. Гашкова, д. 11</t>
  </si>
  <si>
    <t>г. Пермь, ул. Гашкова, д. 12</t>
  </si>
  <si>
    <t>г. Пермь, ул. Гашкова, д. 21</t>
  </si>
  <si>
    <t>г. Пермь, ул. Гашкова, д. 22</t>
  </si>
  <si>
    <t>г. Пермь, ул. Гашкова, д. 25</t>
  </si>
  <si>
    <t>г. Пермь, ул. Гашкова, д. 26</t>
  </si>
  <si>
    <t>г. Пермь, ул. Гашкова, д. 27Б</t>
  </si>
  <si>
    <t>г. Пермь, ул. Гашкова, д. 29</t>
  </si>
  <si>
    <t>г. Пермь, ул. Гашкова, д. 31</t>
  </si>
  <si>
    <t>г. Пермь, ул. Гашкова, д. 33</t>
  </si>
  <si>
    <t>г. Пермь, ул. Гашкова, д. 35</t>
  </si>
  <si>
    <t>г. Пермь, ул. Гашкова, д. 41</t>
  </si>
  <si>
    <t>г. Пермь, ул. Гашкова, д. 30/3</t>
  </si>
  <si>
    <t>г. Пермь, ул. Гашкова, д. 5</t>
  </si>
  <si>
    <t>г. Пермь, ул. Генерала Наумова, д. 23</t>
  </si>
  <si>
    <t>г. Пермь, ул. Генерала Панфилова, д. 6/1</t>
  </si>
  <si>
    <t>г. Пермь, ул. Генерала Панфилова, д. 8</t>
  </si>
  <si>
    <t>Газобетон</t>
  </si>
  <si>
    <t>г. Пермь, ул. Генерала Панфилова, д. 4А</t>
  </si>
  <si>
    <t>г. Пермь, ул. Генерала Панфилова, д. 6А</t>
  </si>
  <si>
    <t>г. Пермь, ул. Генерала Черняховского, д. 21</t>
  </si>
  <si>
    <t>г. Пермь, ул. Генерала Черняховского, д. 25</t>
  </si>
  <si>
    <t>г. Пермь, ул. Генерала Черняховского, д. 27</t>
  </si>
  <si>
    <t>г. Пермь, ул. Генерала Черняховского, д. 29</t>
  </si>
  <si>
    <t>г. Пермь, ул. Генерала Черняховского, д. 54</t>
  </si>
  <si>
    <t>г. Пермь, ул. Генерала Черняховского, д. 60</t>
  </si>
  <si>
    <t>г. Пермь, ул. Генерала Черняховского, д. 62</t>
  </si>
  <si>
    <t>г. Пермь, ул. Генерала Черняховского, д. 64</t>
  </si>
  <si>
    <t>г. Пермь, ул. Генерала Черняховского, д. 72А</t>
  </si>
  <si>
    <t>г. Пермь, ул. Геологов, д. 33</t>
  </si>
  <si>
    <t>г. Пермь, ул. Героев Хасана, д. 10</t>
  </si>
  <si>
    <t>г. Пермь, ул. Героев Хасана, д. 12</t>
  </si>
  <si>
    <t>г. Пермь, ул. Героев Хасана, д. 3</t>
  </si>
  <si>
    <t>г. Пермь, ул. Героев Хасана, д. 4</t>
  </si>
  <si>
    <t>г. Пермь, ул. Героев Хасана, д. 8</t>
  </si>
  <si>
    <t>г. Пермь, ул. Героев Хасана, д. 91</t>
  </si>
  <si>
    <t>г. Пермь, ул. Героев Хасана, д. 97</t>
  </si>
  <si>
    <t>г. Пермь, ул. Глеба Успенского, д. 2А</t>
  </si>
  <si>
    <t>г. Пермь, ул. Голева, д. 1</t>
  </si>
  <si>
    <t>г. Пермь, ул. Голева, д. 11</t>
  </si>
  <si>
    <t>г. Пермь, ул. Голева, д. 9</t>
  </si>
  <si>
    <t>г. Пермь, ул. Гусарова, д. 10</t>
  </si>
  <si>
    <t>г. Пермь, ул. Гусарова, д. 11</t>
  </si>
  <si>
    <t>г. Пермь, ул. Гусарова, д. 13</t>
  </si>
  <si>
    <t>г. Пермь, ул. Дружбы, д. 23</t>
  </si>
  <si>
    <t>г. Пермь, ул. Дружбы, д. 9</t>
  </si>
  <si>
    <t>г. Пермь, ул. Екатерининская, д. 134</t>
  </si>
  <si>
    <t>г. Пермь, ул. Екатерининская, д. 135</t>
  </si>
  <si>
    <t>г. Пермь, ул. Екатерининская, д. 180</t>
  </si>
  <si>
    <t>г. Пермь, ул. Екатерининская, д. 184</t>
  </si>
  <si>
    <t>г. Пермь, ул. Екатерининская, д. 188</t>
  </si>
  <si>
    <t>г. Пермь, ул. Екатерининская, д. 190</t>
  </si>
  <si>
    <t>г. Пермь, ул. Екатерининская, д. 196</t>
  </si>
  <si>
    <t>г. Пермь, ул. Екатерининская, д. 48</t>
  </si>
  <si>
    <t>г. Пермь, ул. Екатерининская, д. 51</t>
  </si>
  <si>
    <t>г. Пермь, ул. Екатерининская, д. 59</t>
  </si>
  <si>
    <t>г. Пермь, ул. Екатерининская, д. 96</t>
  </si>
  <si>
    <t>г. Пермь, ул. Елькина, д. 1</t>
  </si>
  <si>
    <t>г. Пермь, ул. Елькина, д. 3</t>
  </si>
  <si>
    <t>г. Пермь, ул. Елькина, д. 41</t>
  </si>
  <si>
    <t>г. Пермь, ул. Елькина, д. 47</t>
  </si>
  <si>
    <t>г. Пермь, ул. Елькина, д. 4А</t>
  </si>
  <si>
    <t>г. Пермь, ул. Елькина, д. 7</t>
  </si>
  <si>
    <t>г. Пермь, ул. Елькина, д. 8</t>
  </si>
  <si>
    <t>Бетон</t>
  </si>
  <si>
    <t>г. Пермь, ул. Елькина, д. 8А</t>
  </si>
  <si>
    <t>г. Пермь, ул. Желябова, д. 11</t>
  </si>
  <si>
    <t>г. Пермь, ул. Желябова, д. 13</t>
  </si>
  <si>
    <t>г. Пермь, ул. Желябова, д. 15</t>
  </si>
  <si>
    <t>г. Пермь, ул. Желябова, д. 3</t>
  </si>
  <si>
    <t>г. Пермь, ул. Закамская, д. 23А</t>
  </si>
  <si>
    <t>г. Пермь, ул. Закамская, д. 29А</t>
  </si>
  <si>
    <t>г. Пермь, ул. Закамская, д. 2А</t>
  </si>
  <si>
    <t>г. Пермь, ул. Закамская, д. 2Б</t>
  </si>
  <si>
    <t>г. Пермь, ул. Закамская, д. 2В</t>
  </si>
  <si>
    <t>г. Пермь, ул. Закамская, д. 37А</t>
  </si>
  <si>
    <t>г. Пермь, ул. Закамская, д. 3А</t>
  </si>
  <si>
    <t>г. Пермь, ул. Закамская, д. 41</t>
  </si>
  <si>
    <t>г. Пермь, ул. Запорожская, д. 19</t>
  </si>
  <si>
    <t>г. Пермь, ул. Запорожская, д. 5</t>
  </si>
  <si>
    <t>г. Пермь, ул. Заречная, д. 138</t>
  </si>
  <si>
    <t>г. Пермь, ул. Заречная, д. 143</t>
  </si>
  <si>
    <t>г. Пермь, ул. Заречная, д. 145</t>
  </si>
  <si>
    <t>г. Пермь, ул. Заречная, д. 152</t>
  </si>
  <si>
    <t>г. Пермь, ул. Заречная, д. 157</t>
  </si>
  <si>
    <t>г. Пермь, ул. Заречная, д. 162</t>
  </si>
  <si>
    <t>г. Пермь, ул. Звенигородская, д. 2</t>
  </si>
  <si>
    <t>г. Пермь, ул. Звонарева, д. 1</t>
  </si>
  <si>
    <t>г. Пермь, ул. Звонарева, д. 2/1</t>
  </si>
  <si>
    <t>г. Пермь, ул. Звонарева, д. 3</t>
  </si>
  <si>
    <t>г. Пермь, ул. Звонарева, д. 37</t>
  </si>
  <si>
    <t>г. Пермь, ул. Звонарева, д. 39</t>
  </si>
  <si>
    <t>г. Пермь, ул. Звонарева, д. 39А</t>
  </si>
  <si>
    <t>г. Пермь, ул. Звонарева, д. 43</t>
  </si>
  <si>
    <t>г. Пермь, ул. Звонарева, д. 43А</t>
  </si>
  <si>
    <t>г. Пермь, ул. Звонарева, д. 5</t>
  </si>
  <si>
    <t>г. Пермь, ул. Зенкова, д. 6</t>
  </si>
  <si>
    <t>г. Пермь, ул. Зенкова, д. 8</t>
  </si>
  <si>
    <t>г. Пермь, ул. Зюкайская, д. 4</t>
  </si>
  <si>
    <t>г. Пермь, ул. Ивана Франко, д. 38</t>
  </si>
  <si>
    <t>г. Пермь, ул. Ивана Франко, д. 39</t>
  </si>
  <si>
    <t>1973</t>
  </si>
  <si>
    <t>г. Пермь, ул. Ивана Франко, д. 40/1</t>
  </si>
  <si>
    <t>г. Пермь, ул. Ивана Франко, д. 40/2</t>
  </si>
  <si>
    <t>г. Пермь, ул. Ивана Франко, д. 40/3</t>
  </si>
  <si>
    <t>г. Пермь, ул. Ивана Франко, д. 42</t>
  </si>
  <si>
    <t>г. Пермь, ул. Ивана Франко, д. 43А</t>
  </si>
  <si>
    <t>г. Пермь, ул. Ивана Франко, д. 47</t>
  </si>
  <si>
    <t>г. Пермь, ул. Ивановская, д. 13</t>
  </si>
  <si>
    <t>г. Пермь, ул. Кабельщиков, д. 89</t>
  </si>
  <si>
    <t>г. Пермь, ул. Кавалерийская, д. 15</t>
  </si>
  <si>
    <t>г. Пермь, ул. Кавалерийская, д. 17</t>
  </si>
  <si>
    <t>г. Пермь, ул. Кавалерийская, д. 18</t>
  </si>
  <si>
    <t>г. Пермь, ул. Кавалерийская, д. 24</t>
  </si>
  <si>
    <t>г. Пермь, ул. Кавалерийская, д. 51</t>
  </si>
  <si>
    <t>г. Пермь, ул. Кавказская, д. 24Б</t>
  </si>
  <si>
    <t>г. Пермь, ул. Коминтерна, д. 6</t>
  </si>
  <si>
    <t>г. Пермь, ул. Комиссара Пожарского, д. 14</t>
  </si>
  <si>
    <t>Железобетон</t>
  </si>
  <si>
    <t>г. Пермь, ул. Калинина, д. 17</t>
  </si>
  <si>
    <t>г. Пермь, ул. Калинина, д. 29</t>
  </si>
  <si>
    <t>г. Пермь, ул. Калинина, д. 30А</t>
  </si>
  <si>
    <t>1984</t>
  </si>
  <si>
    <t>г. Пермь, ул. Калинина, д. 74</t>
  </si>
  <si>
    <t>г. Пермь, ул. Камышинская, д. 7</t>
  </si>
  <si>
    <t>г. Пермь, ул. Карбышева, д. 10</t>
  </si>
  <si>
    <t>г. Пермь, ул. Карбышева, д. 8</t>
  </si>
  <si>
    <t>г. Пермь, ул. Карбышева, д. 88</t>
  </si>
  <si>
    <t>г. Пермь, ул. Карпинского, д. 51А</t>
  </si>
  <si>
    <t>г. Пермь, ул. Карпинского, д. 64</t>
  </si>
  <si>
    <t>г. Пермь, ул. Качалова, д. 26</t>
  </si>
  <si>
    <t>г. Пермь, ул. Клары Цеткин, д. 11</t>
  </si>
  <si>
    <t>г. Пермь, ул. Клары Цеткин, д. 16</t>
  </si>
  <si>
    <t>г. Пермь, ул. Коломенская, д. 17</t>
  </si>
  <si>
    <t>г. Пермь, ул. Костычева, д. 31</t>
  </si>
  <si>
    <t>г. Пермь, ул. Костычева, д. 38</t>
  </si>
  <si>
    <t>г. Пермь, ул. Костычева, д. 42</t>
  </si>
  <si>
    <t>г. Пермь, ул. Костычева, д. 42/1</t>
  </si>
  <si>
    <t>г. Пермь, ул. Кояновская, д. 3</t>
  </si>
  <si>
    <t>Крупные панели</t>
  </si>
  <si>
    <t>г. Пермь, ул. Краснова, д. 24</t>
  </si>
  <si>
    <t>г. Пермь, ул. Красноводская, д. 13</t>
  </si>
  <si>
    <t>г. Пермь, ул. Красногвардейская, д. 2</t>
  </si>
  <si>
    <t>г. Пермь, ул. Красногвардейская, д. 5</t>
  </si>
  <si>
    <t>г. Пермь, ул. Краснофлотская, д. 35/1</t>
  </si>
  <si>
    <t>г. Пермь, ул. Краснофлотская, д. 36</t>
  </si>
  <si>
    <t>г. Пермь, ул. Краснофлотская, д. 40</t>
  </si>
  <si>
    <t>г. Пермь, ул. Крисанова, д. 11</t>
  </si>
  <si>
    <t>г. Пермь, ул. Крисанова, д. 19</t>
  </si>
  <si>
    <t>г. Пермь, ул. Крисанова, д. 73</t>
  </si>
  <si>
    <t>г. Пермь, ул. Кронштадтская, д. 35</t>
  </si>
  <si>
    <t>г. Пермь, ул. Крупской, д. 51А</t>
  </si>
  <si>
    <t>г. Пермь, ул. Крупской, д. 84А</t>
  </si>
  <si>
    <t>г. Пермь, ул. Куйбышева, д. 53</t>
  </si>
  <si>
    <t>г. Пермь, ул. Куйбышева, д. 89</t>
  </si>
  <si>
    <t>г. Пермь, ул. Куйбышева, д. 101</t>
  </si>
  <si>
    <t>г. Пермь, ул. Куйбышева, д. 107</t>
  </si>
  <si>
    <t>г. Пермь, ул. Куйбышева, д. 155</t>
  </si>
  <si>
    <t>г. Пермь, ул. Куфонина, д. 22</t>
  </si>
  <si>
    <t>г. Пермь, ул. Лебедева, д. 35</t>
  </si>
  <si>
    <t>г. Пермь, ул. Ленина, д. 78</t>
  </si>
  <si>
    <t>г. Пермь, ул. Ленина, д. 80</t>
  </si>
  <si>
    <t>г. Пермь, ул. Ленина, д. 82</t>
  </si>
  <si>
    <t>г. Пермь, ул. Лодыгина, д. 50</t>
  </si>
  <si>
    <t>г. Пермь, ул. Луговского, д. 3</t>
  </si>
  <si>
    <t>г. Пермь, ул. Луговского, д. 136</t>
  </si>
  <si>
    <t>г. Пермь, ул. Луговского, д. 140</t>
  </si>
  <si>
    <t>г. Пермь, ул. Лядовская, д. 109</t>
  </si>
  <si>
    <t>г. Пермь, ул. Магистральная, д. 98</t>
  </si>
  <si>
    <t>г. Пермь, ул. Макаренко, д. 23</t>
  </si>
  <si>
    <t>г. Пермь, ул. Макаренко, д. 40</t>
  </si>
  <si>
    <t>г. Пермь, ул. Малкова, д. 10</t>
  </si>
  <si>
    <t>г. Пермь, ул. Малкова, д. 28/3</t>
  </si>
  <si>
    <t>г. Пермь, ул. Малкова, д. 28/4</t>
  </si>
  <si>
    <t>г. Пермь, ул. Малкова, д. 28/5</t>
  </si>
  <si>
    <t>г. Пермь, ул. Маршала Рыбалко, д. 99А</t>
  </si>
  <si>
    <t>г. Пермь, ул. Маршала Рыбалко, д. 105А</t>
  </si>
  <si>
    <t>г. Пермь, ул. Маршала Рыбалко, д. 105В</t>
  </si>
  <si>
    <t>г. Пермь, ул. Маршала Рыбалко, д. 117/1</t>
  </si>
  <si>
    <t>г. Пермь, ул. Мира, д. 6</t>
  </si>
  <si>
    <t>г. Пермь, ул. Моторостроителей, д. 8</t>
  </si>
  <si>
    <t>г. Пермь, ул. Муромская, д. 16А</t>
  </si>
  <si>
    <t>г. Пермь, ул. Муромская, д. 28</t>
  </si>
  <si>
    <t>г. Пермь, ул. Народовольческая, д. 42</t>
  </si>
  <si>
    <t>г. Пермь, ул. Нейвинская, д. 9</t>
  </si>
  <si>
    <t>г. Пермь, ул. Николая Островского, д. 55</t>
  </si>
  <si>
    <t>г. Пермь, ул. Петрозаводская, д. 8</t>
  </si>
  <si>
    <t>г. Пермь, ул. Петропавловская, д. 77</t>
  </si>
  <si>
    <t>г. Пермь, ул. Петропавловская, д. 81</t>
  </si>
  <si>
    <t>г. Пермь, ул. Петропавловская, д. 83</t>
  </si>
  <si>
    <t>г. Пермь, ул. Петропавловская, д. 87</t>
  </si>
  <si>
    <t>г. Пермь, ул. Петропавловская, д. 93</t>
  </si>
  <si>
    <t>г. Пермь, ул. Петропавловская, д. 123</t>
  </si>
  <si>
    <t>г. Пермь, ул. Писарева, д. 28</t>
  </si>
  <si>
    <t>г. Пермь, ул. Подлесная, д. 17/1</t>
  </si>
  <si>
    <t>г. Пермь, ул. Постаногова, д. 1</t>
  </si>
  <si>
    <t>г. Пермь, ул. Рабочая, д. 25</t>
  </si>
  <si>
    <t>г. Пермь, ул. Розалии Землячки, д. 12</t>
  </si>
  <si>
    <t>г. Пермь, ул. Серединная, д. 3</t>
  </si>
  <si>
    <t>г. Пермь, ул. Сивкова, д. 2</t>
  </si>
  <si>
    <t>г. Пермь, ул. Советская, д. 21</t>
  </si>
  <si>
    <t>г. Пермь, ул. Советской Армии, д. 45</t>
  </si>
  <si>
    <t>г. Пермь, ул. Солдатова, д. 3</t>
  </si>
  <si>
    <t>г. Пермь, ул. Солдатова, д. 5</t>
  </si>
  <si>
    <t>г. Пермь, ул. Солдатова, д. 17</t>
  </si>
  <si>
    <t>г. Пермь, ул. Старцева, д. 15/4</t>
  </si>
  <si>
    <t>г. Пермь, ул. Старцева, д. 37/3</t>
  </si>
  <si>
    <t>г. Пермь, ул. Стахановская, д. 29</t>
  </si>
  <si>
    <t>г. Пермь, ул. Стахановская, д. 49</t>
  </si>
  <si>
    <t>г. Пермь, ул. Строителей, д. 8</t>
  </si>
  <si>
    <t>г. Пермь, ул. Строителей, д. 36/1</t>
  </si>
  <si>
    <t>г. Пермь, ул. Таборская, д. 22</t>
  </si>
  <si>
    <t>г. Пермь, ул. Тбилисская, д. 11</t>
  </si>
  <si>
    <t>г. Пермь, ул. Тбилисская, д. 33</t>
  </si>
  <si>
    <t>г. Пермь, ул. Тимирязева, д. 24</t>
  </si>
  <si>
    <t>г. Пермь, ул. Тимирязева, д. 25</t>
  </si>
  <si>
    <t>г. Пермь, ул. Тимирязева, д. 26</t>
  </si>
  <si>
    <t>г. Пермь, ул. Уральская, д. 109</t>
  </si>
  <si>
    <t>г. Пермь, ул. Уинская, д. 3А</t>
  </si>
  <si>
    <t>г. Пермь, ул. Уинская, д. 40</t>
  </si>
  <si>
    <t>г. Пермь, ул. Уинская, д. 44</t>
  </si>
  <si>
    <t>г. Пермь, ул. Уинская, д. 8</t>
  </si>
  <si>
    <t>г. Пермь, ул. Хабаровская, д. 44</t>
  </si>
  <si>
    <t>г. Пермь, ул. Холмогорская, д. 4В</t>
  </si>
  <si>
    <t>г. Пермь, ул. Хрустальная, д. 10А</t>
  </si>
  <si>
    <t>г. Пермь, ул. Химградская, д. 39</t>
  </si>
  <si>
    <t>г. Пермь, ул. Химградская, д. 41</t>
  </si>
  <si>
    <t>железобетон</t>
  </si>
  <si>
    <t>г. Пермь, ул. Химградская, д. 43</t>
  </si>
  <si>
    <t>г. Пермь, ул. Юрия Смирнова, д. 3</t>
  </si>
  <si>
    <t>г. Пермь, ул. Яблочкова, д. 23</t>
  </si>
  <si>
    <t>г. Пермь, ул. Ямпольская, д. 13</t>
  </si>
  <si>
    <t>г. Пермь, ул. Янаульская, д. 10</t>
  </si>
  <si>
    <t>г. Пермь, ул. Янаульская, д. 12</t>
  </si>
  <si>
    <t>г. Пермь, ш. Космонавтов, д. 53</t>
  </si>
  <si>
    <t>г. Пермь, ш. Космонавтов, д. 121</t>
  </si>
  <si>
    <t>г. Пермь, п. Новые Ляды, ул. 40-летия Победы, д. 16</t>
  </si>
  <si>
    <t>г. Пермь, п. Новые Ляды, ул. Мира, д. 6</t>
  </si>
  <si>
    <t>г. Пермь, п. Новые Ляды, ул. Мира, д. 15</t>
  </si>
  <si>
    <t>г. Пермь, п. Новые Ляды, ул. Мира, д. 24</t>
  </si>
  <si>
    <t>г. Пермь, п. Новые Ляды, ул. Островского, д. 81</t>
  </si>
  <si>
    <t>Соликамский городской округ Пермского края</t>
  </si>
  <si>
    <t>деревянные</t>
  </si>
  <si>
    <t>г. Соликамск, ул. Большевистская, д. 42</t>
  </si>
  <si>
    <t>г. Соликамск, ул. Большевистская, д. 47</t>
  </si>
  <si>
    <t>г. Соликамск, ул. Большевистская, д. 53</t>
  </si>
  <si>
    <t>г. Соликамск, ул. Большевистская, д. 55</t>
  </si>
  <si>
    <t>г. Соликамск, ул. В.И. Кузнецова, д. 6</t>
  </si>
  <si>
    <t>г. Соликамск, ул. Дубравная, д. 59</t>
  </si>
  <si>
    <t>г. Соликамск, ш. Соликамское, д. 2</t>
  </si>
  <si>
    <t>г. Соликамск, ул. Калийная, д. 159</t>
  </si>
  <si>
    <t>г. Соликамск, ул. Набережная, д. 136</t>
  </si>
  <si>
    <t>Кирпич (2-2,5)</t>
  </si>
  <si>
    <t>г. Соликамск, ул. Северная, д. 48</t>
  </si>
  <si>
    <t>Монолит</t>
  </si>
  <si>
    <t>с. Сабарка, ул. Победы, д. 6</t>
  </si>
  <si>
    <t>Чайковский городской округ Пермского края</t>
  </si>
  <si>
    <t>г. Чайковский, б-р Приморский, д. 17</t>
  </si>
  <si>
    <t>силикальцитный</t>
  </si>
  <si>
    <t>г. Чайковский, б-р Приморский, д. 18</t>
  </si>
  <si>
    <t>г. Чайковский, б-р Приморский, д. 20</t>
  </si>
  <si>
    <t>кирпичный</t>
  </si>
  <si>
    <t>г. Чайковский, б-р Приморский, д. 57</t>
  </si>
  <si>
    <t>г. Чайковский, б-р Приморский, д. 59</t>
  </si>
  <si>
    <t>г. Чайковский, б-р Сиреневый, д. 1</t>
  </si>
  <si>
    <t>г. Чайковский, б-р Сиреневый, д. 2</t>
  </si>
  <si>
    <t>г. Чайковский, б-р Сиреневый, д. 4</t>
  </si>
  <si>
    <t>г. Чайковский, б-р Сиреневый, д. 6</t>
  </si>
  <si>
    <t>г. Чайковский, б-р Сиреневый, д. 7</t>
  </si>
  <si>
    <t>крупнопанельный</t>
  </si>
  <si>
    <t>г. Чайковский, б-р Текстильщиков, д. 10</t>
  </si>
  <si>
    <t>г. Чайковский, б-р Текстильщиков, д. 12</t>
  </si>
  <si>
    <t>г. Чайковский, б-р Текстильщиков, д. 17</t>
  </si>
  <si>
    <t xml:space="preserve">силикальцитный </t>
  </si>
  <si>
    <t>г. Чайковский, б-р Текстильщиков, д. 19</t>
  </si>
  <si>
    <t>г. Чайковский, пер. Камский, д. 3</t>
  </si>
  <si>
    <t>г. Чайковский, пер. Камский, д. 5</t>
  </si>
  <si>
    <t>г. Чайковский, пр-т Победы, д. 20</t>
  </si>
  <si>
    <t>г. Чайковский, пр-т Победы, д. 24</t>
  </si>
  <si>
    <t>г. Чайковский, пр-т Победы, д. 26</t>
  </si>
  <si>
    <t>г. Чайковский, пр-т Победы, д. 4</t>
  </si>
  <si>
    <t>г. Чайковский, ул. Азина, д. 9</t>
  </si>
  <si>
    <t>г. Чайковский, ул. Азина, д. 11</t>
  </si>
  <si>
    <t>г. Чайковский, ул. Азина, д. 15</t>
  </si>
  <si>
    <t>г. Чайковский, ул. Азина, д. 23</t>
  </si>
  <si>
    <t>г. Чайковский, ул. Азина, д. 27</t>
  </si>
  <si>
    <t>г. Чайковский, ул. Азина, д. 29</t>
  </si>
  <si>
    <t>г. Чайковский, ул. Азина, д. 5/1</t>
  </si>
  <si>
    <t>г. Чайковский, ул. Азина, д. 7</t>
  </si>
  <si>
    <t>г. Чайковский, ул. Вокзальная, д. 23</t>
  </si>
  <si>
    <t>г. Чайковский, ул. Вокзальная, д. 3/2</t>
  </si>
  <si>
    <t>г. Чайковский, ул. Вокзальная, д. 47</t>
  </si>
  <si>
    <t>г. Чайковский, ул. Вокзальная, д. 5/3</t>
  </si>
  <si>
    <t>г. Чайковский, ул. Вокзальная, д. 7/1</t>
  </si>
  <si>
    <t>г. Чайковский, ул. Гагарина, д. 11</t>
  </si>
  <si>
    <t>г. Чайковский, ул. Гагарина, д. 13</t>
  </si>
  <si>
    <t>г. Чайковский, ул. Гагарина, д. 14</t>
  </si>
  <si>
    <t>г. Чайковский, ул. Гагарина, д. 15</t>
  </si>
  <si>
    <t>г. Чайковский, ул. Гагарина, д. 16</t>
  </si>
  <si>
    <t>г. Чайковский, ул. Гагарина, д. 17</t>
  </si>
  <si>
    <t>г. Чайковский, ул. Гагарина, д. 20</t>
  </si>
  <si>
    <t>г. Чайковский, ул. Гагарина, д. 25</t>
  </si>
  <si>
    <t>г. Чайковский, ул. Гагарина, д. 26</t>
  </si>
  <si>
    <t>г. Чайковский, ул. Гагарина, д. 28</t>
  </si>
  <si>
    <t>г. Чайковский, ул. Гагарина, д. 3</t>
  </si>
  <si>
    <t>г. Чайковский, ул. Гагарина, д. 32</t>
  </si>
  <si>
    <t>г. Чайковский, ул. Гагарина, д. 33</t>
  </si>
  <si>
    <t>г. Чайковский, ул. Гагарина, д. 34</t>
  </si>
  <si>
    <t>г. Чайковский, ул. Гагарина, д. 5</t>
  </si>
  <si>
    <t>г. Чайковский, ул. Гагарина, д. 9</t>
  </si>
  <si>
    <t>г. Чайковский, ул. Горького, д. 10</t>
  </si>
  <si>
    <t>г. Чайковский, ул. Горького, д. 10/2</t>
  </si>
  <si>
    <t>г. Чайковский, ул. Горького, д. 5</t>
  </si>
  <si>
    <t>г. Чайковский, ул. Декабристов, д. 2</t>
  </si>
  <si>
    <t>г. Чайковский, ул. Кабалевского, д. 39</t>
  </si>
  <si>
    <t>г. Чайковский, ул. Карла Маркса, д. 10</t>
  </si>
  <si>
    <t>г. Чайковский, ул. Карла Маркса, д. 12</t>
  </si>
  <si>
    <t>д. Ваньки, ул. Молодежная, д. 3</t>
  </si>
  <si>
    <t>д. Ваньки, ул. Молодежная, д. 13</t>
  </si>
  <si>
    <t>с. Альняш, ул. Ленина, д. 69</t>
  </si>
  <si>
    <t>с. Зипуново, ул. Новая, д. 1</t>
  </si>
  <si>
    <t>Силикальцит</t>
  </si>
  <si>
    <t>с. Сосново, ул. Школьная, д. 44</t>
  </si>
  <si>
    <t>с. Сосново, ул. Школьная, д. 45</t>
  </si>
  <si>
    <t>Чусовской городской округ Пермского края</t>
  </si>
  <si>
    <t>г. Чусовой, п. Лямино, ул. Космонавтов, д. 2</t>
  </si>
  <si>
    <t>г. Чусовой, п. Лямино, ул. Первомайская, д. 16</t>
  </si>
  <si>
    <t>г. Чусовой, пер. Енисейский, д. 16</t>
  </si>
  <si>
    <t>блочный</t>
  </si>
  <si>
    <t>г. Чусовой, ул. 50 лет ВЛКСМ, д. 12</t>
  </si>
  <si>
    <t>г. Чусовой, ул. 50 лет ВЛКСМ, д. 13Б/1</t>
  </si>
  <si>
    <t>кирпич селикатный</t>
  </si>
  <si>
    <t>г. Чусовой, ул. 50 лет ВЛКСМ, д. 14</t>
  </si>
  <si>
    <t>панельный</t>
  </si>
  <si>
    <t>г. Чусовой, ул. 50 лет ВЛКСМ, д. 2А</t>
  </si>
  <si>
    <t>г. Чусовой, ул. 50 лет ВЛКСМ, д. 3Б</t>
  </si>
  <si>
    <t>г. Чусовой, ул. 50 лет ВЛКСМ, д. 3В</t>
  </si>
  <si>
    <t>г. Чусовой, ул. 50 лет ВЛКСМ, д. 6</t>
  </si>
  <si>
    <t>г. Чусовой, ул. Белинского, д. 7</t>
  </si>
  <si>
    <t>г. Чусовой, ул. Белинского, д. 8</t>
  </si>
  <si>
    <t>г. Чусовой, ул. Высотная, д. 1</t>
  </si>
  <si>
    <t>г. Чусовой, ул. Высотная, д. 11</t>
  </si>
  <si>
    <t>г. Чусовой, ул. Высотная, д. 13</t>
  </si>
  <si>
    <t>г. Чусовой, ул. Высотная, д. 13А</t>
  </si>
  <si>
    <t>г. Чусовой, ул. Высотная, д. 15</t>
  </si>
  <si>
    <t>г. Чусовой, ул. Высотная, д. 15А</t>
  </si>
  <si>
    <t>г. Чусовой, ул. Высотная, д. 17</t>
  </si>
  <si>
    <t>г. Чусовой, ул. Высотная, д. 17А</t>
  </si>
  <si>
    <t>г. Чусовой, ул. Высотная, д. 19</t>
  </si>
  <si>
    <t>г. Чусовой, ул. Высотная, д. 19А</t>
  </si>
  <si>
    <t>г. Чусовой, ул. Высотная, д. 19Б</t>
  </si>
  <si>
    <t>г. Чусовой, ул. Высотная, д. 21</t>
  </si>
  <si>
    <t>г. Чусовой, ул. Высотная, д. 21А</t>
  </si>
  <si>
    <t>г. Чусовой, ул. Высотная, д. 23</t>
  </si>
  <si>
    <t>г. Чусовой, ул. Высотная, д. 25</t>
  </si>
  <si>
    <t>г. Чусовой, ул. Высотная, д. 27</t>
  </si>
  <si>
    <t>г. Чусовой, ул. Высотная, д. 29</t>
  </si>
  <si>
    <t>г. Чусовой, ул. Высотная, д. 31</t>
  </si>
  <si>
    <t>г. Чусовой, ул. Высотная, д. 33</t>
  </si>
  <si>
    <t>г. Чусовой, ул. Высотная, д. 37</t>
  </si>
  <si>
    <t>г. Чусовой, ул. Высотная, д. 39</t>
  </si>
  <si>
    <t>г. Чусовой, ул. Высотная, д. 9</t>
  </si>
  <si>
    <t>г. Чусовой, ул. Герцена, д. 33</t>
  </si>
  <si>
    <t>г. Чусовой, ул. Герцена, д. 70А</t>
  </si>
  <si>
    <t>Блочный</t>
  </si>
  <si>
    <t>г. Чусовой, ул. Железнодорожная, д. 37</t>
  </si>
  <si>
    <t>г. Чусовой, ул. Железнодорожная, д. 38</t>
  </si>
  <si>
    <t>г. Чусовой, ул. Железнодорожная, д. 4</t>
  </si>
  <si>
    <t>г. Чусовой, ул. Железнодорожная, д. 5</t>
  </si>
  <si>
    <t>г. Чусовой, ул. Железнодорожная, д. 6</t>
  </si>
  <si>
    <t>г. Чусовой, ул. Железнодорожная, д. 7</t>
  </si>
  <si>
    <t>г. Чусовой, ул. Коммунистическая, д. 3А</t>
  </si>
  <si>
    <t>г. Чусовой, ул. Коммунистическая, д. 3Б</t>
  </si>
  <si>
    <t>г. Чусовой, ул. Коммунистическая, д. 3В</t>
  </si>
  <si>
    <t>г. Чусовой, ул. Коммунистическая, д. 8</t>
  </si>
  <si>
    <t>г. Чусовой, ул. Коммунистическая, д. 13</t>
  </si>
  <si>
    <t>г. Чусовой, ул. Космонавтов, д. 5</t>
  </si>
  <si>
    <t>г. Чусовой, ул. Ленина, д. 11</t>
  </si>
  <si>
    <t>г. Чусовой, ул. Ленина, д. 21</t>
  </si>
  <si>
    <t>г. Чусовой, ул. Ленина, д. 23</t>
  </si>
  <si>
    <t>г. Чусовой, ул. Ленина, д. 43</t>
  </si>
  <si>
    <t>г. Чусовой, ул. Ленина, д. 49</t>
  </si>
  <si>
    <t>г. Чусовой, ул. Ленина, д. 50А</t>
  </si>
  <si>
    <t>г. Чусовой, ул. Ленина, д. 50Б</t>
  </si>
  <si>
    <t>г. Чусовой, ул. Ленина, д. 51</t>
  </si>
  <si>
    <t>г. Чусовой, ул. Ленина, д. 54</t>
  </si>
  <si>
    <t>г. Чусовой, ул. Ленина, д. 57А</t>
  </si>
  <si>
    <t>шлакоблок оштукатуренный</t>
  </si>
  <si>
    <t>г. Чусовой, ул. Матросова, д. 13</t>
  </si>
  <si>
    <t>кирпич оштукатуренный</t>
  </si>
  <si>
    <t>г. Чусовой, ул. Матросова, д. 9</t>
  </si>
  <si>
    <t>г. Чусовой, ул. Севастопольская, д. 25</t>
  </si>
  <si>
    <t>г. Чусовой, ул. Чайковского, д. 18</t>
  </si>
  <si>
    <t>г. Чусовой, ул. Чайковского, д. 6А</t>
  </si>
  <si>
    <t>г. Чусовой, ул. Чайковского, д. 6Б</t>
  </si>
  <si>
    <t>г. Чусовой, ул. Чайковского, д. 26</t>
  </si>
  <si>
    <t>г. Чусовой, ул. Чайковского, д. 28</t>
  </si>
  <si>
    <t>с. Сёла, ул. Школьная, д. 1</t>
  </si>
  <si>
    <t>пгт Скальный, ул. Гагарина, д. 6</t>
  </si>
  <si>
    <t>Камень</t>
  </si>
  <si>
    <t>пгт Скальный, ул. Гагарина, д. 7</t>
  </si>
  <si>
    <t>каменные</t>
  </si>
  <si>
    <t>пгт Скальный, ул. Гагарина, д. 8</t>
  </si>
  <si>
    <t>пгт Скальный, ул. Гагарина, д. 9</t>
  </si>
  <si>
    <t>Гайнский муниципальный округ Пермского края</t>
  </si>
  <si>
    <t>п. Гайны, ул. Дзержинского, д. 39</t>
  </si>
  <si>
    <t>п. Гайны, ул. Советская, д. 24</t>
  </si>
  <si>
    <t>Горнозаводской городской округ Пермского края</t>
  </si>
  <si>
    <t>г. Горнозаводск, ул. 30 лет Победы, д. 10</t>
  </si>
  <si>
    <t>кр.блоки</t>
  </si>
  <si>
    <t>г. Горнозаводск, ул. 30 лет Победы, д. 18</t>
  </si>
  <si>
    <t>г. Горнозаводск, ул. 30 лет Победы, д. 2</t>
  </si>
  <si>
    <t>г. Горнозаводск, ул. 30 лет Победы, д. 4</t>
  </si>
  <si>
    <t>г. Горнозаводск, ул. 30 лет Победы, д. 6</t>
  </si>
  <si>
    <t>г. Горнозаводск, ул. 30 лет Победы, д. 8</t>
  </si>
  <si>
    <t>г. Горнозаводск, ул. Гипроцемента, д. 26</t>
  </si>
  <si>
    <t>г. Горнозаводск, ул. Гипроцемента, д. 28</t>
  </si>
  <si>
    <t>г. Горнозаводск, ул. Гипроцемента, д. 29</t>
  </si>
  <si>
    <t>г. Горнозаводск, ул. Гипроцемента, д. 30</t>
  </si>
  <si>
    <t>г. Горнозаводск, ул. Гипроцемента, д. 32</t>
  </si>
  <si>
    <t>г. Горнозаводск, ул. Гипроцемента, д. 34</t>
  </si>
  <si>
    <t>г. Горнозаводск, ул. Гипроцемента, д. 36</t>
  </si>
  <si>
    <t>г. Горнозаводск, ул. Заводская, д. 2</t>
  </si>
  <si>
    <t>г. Горнозаводск, ул. Кирова, д. 46</t>
  </si>
  <si>
    <t>г. Горнозаводск, ул. Кирова, д. 49</t>
  </si>
  <si>
    <t>г. Горнозаводск, ул. Кирова, д. 52</t>
  </si>
  <si>
    <t>г. Горнозаводск, ул. Школьная, д. 5</t>
  </si>
  <si>
    <t>г. Горнозаводск, ул. Школьная, д. 7</t>
  </si>
  <si>
    <t>Еловский муниципальный округ Пермского края</t>
  </si>
  <si>
    <t>с. Елово, ул. Калинина, д. 5А</t>
  </si>
  <si>
    <t>с. Елово, ул. Калинина, д. 7</t>
  </si>
  <si>
    <t>с. Елово, ул. Комсомольская, д. 52</t>
  </si>
  <si>
    <t>с. Елово, ул. Мира, д. 4</t>
  </si>
  <si>
    <t>Ильинский городской округ Пермского края</t>
  </si>
  <si>
    <t>г. Чермоз, ул. Бутырина, д. 6</t>
  </si>
  <si>
    <t>г. Чермоз, ул. Заводская, д. 1</t>
  </si>
  <si>
    <t>г. Чермоз, ул. Заводская, д. 5</t>
  </si>
  <si>
    <t>г. Чермоз, ул. Первомайская, д. 19</t>
  </si>
  <si>
    <t>г. Чермоз, ул. Первомайская, д. 21</t>
  </si>
  <si>
    <t>д. Посер, ул. Обвинская, д. 1</t>
  </si>
  <si>
    <t>п. Ильинский, ул. Бутырина, д. 5</t>
  </si>
  <si>
    <t>п. Ильинский, ул. Гагарина, д. 23</t>
  </si>
  <si>
    <t>бревно</t>
  </si>
  <si>
    <t>п. Ильинский, ул. Гагарина, д. 27</t>
  </si>
  <si>
    <t>п. Ильинский, ул. Ленина, д. 5</t>
  </si>
  <si>
    <t>Дерево</t>
  </si>
  <si>
    <t>п. Ильинский, ул. Ленина, д. 73</t>
  </si>
  <si>
    <t>с. Филатово, ул. Никольского, д. 10</t>
  </si>
  <si>
    <t>Карагайский муниципальный округ Пермского края</t>
  </si>
  <si>
    <t>д. Савино, ул. Молодежная, д. 6</t>
  </si>
  <si>
    <t>п. Менделеево, ул. Заготзерно, д. 12</t>
  </si>
  <si>
    <t>п. Менделеево, ул. Ленина, д. 31</t>
  </si>
  <si>
    <t>п. Менделеево, ул. МПС, д. 1</t>
  </si>
  <si>
    <t>п. Менделеево, ул. МПС, д. 2</t>
  </si>
  <si>
    <t>п. Менделеево, ул. Николая Кузнецова, д. 4</t>
  </si>
  <si>
    <t>п. Менделеево, ул. Уральская, д. 1</t>
  </si>
  <si>
    <t>п. Менделеево, ул. Уральская, д. 2</t>
  </si>
  <si>
    <t>с. Карагай, ул. Энергетиков, д. 20</t>
  </si>
  <si>
    <t>Кишертский муниципальный округ Пермского края</t>
  </si>
  <si>
    <t>с. Посад, ул. Набережная, д. 10</t>
  </si>
  <si>
    <t>с. Усть-Кишерть, ул. Заречная, д. 16</t>
  </si>
  <si>
    <t>с. Усть-Кишерть, ул. Заречная, д. 24</t>
  </si>
  <si>
    <t>с. Усть-Кишерть, ул. Строителей, д. 14</t>
  </si>
  <si>
    <t>с. Усть-Кишерть, ул. Строителей, д. 8</t>
  </si>
  <si>
    <t>Кочевский муниципальный округ Пермского края</t>
  </si>
  <si>
    <t>с. Кочево, ул. Анны Хомяковой, д. 16</t>
  </si>
  <si>
    <t>с. Кочево, ул. Анны Хомяковой, д. 18</t>
  </si>
  <si>
    <t>с. Кочево, ул. Калинина, д. 19</t>
  </si>
  <si>
    <t>с. Кочево, ул. Калинина, д. 21</t>
  </si>
  <si>
    <t>Красновишерский городской округ Пермского края</t>
  </si>
  <si>
    <t>г. Красновишерск, ул. Берзина, д. 2</t>
  </si>
  <si>
    <t>г. Красновишерск, ул. Берзина, д. 3</t>
  </si>
  <si>
    <t>г. Красновишерск, ул. Берзина, д. 5</t>
  </si>
  <si>
    <t>г. Красновишерск, ул. Берзина, д. 6</t>
  </si>
  <si>
    <t>г. Красновишерск, ул. Гагарина, д. 31</t>
  </si>
  <si>
    <t>г. Красновишерск, ул. Дзержинского, д. 24</t>
  </si>
  <si>
    <t>Панельные</t>
  </si>
  <si>
    <t>г. Красновишерск, ул. Дзержинского, д. 25</t>
  </si>
  <si>
    <t>Бревно (брус)</t>
  </si>
  <si>
    <t>г. Красновишерск, ул. Карла Маркса, д. 13</t>
  </si>
  <si>
    <t>г. Красновишерск, ул. Карла Маркса, д. 15</t>
  </si>
  <si>
    <t>г. Красновишерск, ул. Карла Маркса, д. 30</t>
  </si>
  <si>
    <t>г. Красновишерск, ул. Куйбышева, д. 14</t>
  </si>
  <si>
    <t>г. Красновишерск, ул. Лоскутова, д. 3</t>
  </si>
  <si>
    <t>г. Красновишерск, ул. Лоскутова, д. 7</t>
  </si>
  <si>
    <t>г. Красновишерск, ул. Советская, д. 7</t>
  </si>
  <si>
    <t>г. Красновишерск, ул. Советская, д. 13</t>
  </si>
  <si>
    <t>г. Красновишерск, ул. Спортивная, д. 10</t>
  </si>
  <si>
    <t>г. Красновишерск, ул. Спортивная, д. 15 к 1</t>
  </si>
  <si>
    <t>г. Красновишерск, ул. Спортивная, д. 15 к 2</t>
  </si>
  <si>
    <t>г. Красновишерск, ул. Спортивная, д. 17</t>
  </si>
  <si>
    <t>г. Красновишерск, ул. Строителей, д. 11</t>
  </si>
  <si>
    <t>г. Красновишерск, ул. Строителей, д. 12</t>
  </si>
  <si>
    <t>г. Красновишерск, ул. Строителей, д. 14</t>
  </si>
  <si>
    <t>г. Красновишерск, ул. Строителей, д. 15</t>
  </si>
  <si>
    <t>г. Красновишерск, ул. Строителей, д. 16</t>
  </si>
  <si>
    <t>г. Красновишерск, ул. Строителей, д. 2</t>
  </si>
  <si>
    <t>г. Красновишерск, ул. Строителей, д. 2А</t>
  </si>
  <si>
    <t>г. Красновишерск, ул. Строителей, д. 3</t>
  </si>
  <si>
    <t>г. Красновишерск, ул. Строителей, д. 5</t>
  </si>
  <si>
    <t>г. Красновишерск, ул. Строителей, д. 7</t>
  </si>
  <si>
    <t>г. Красновишерск, ул. Строителей, д. 8</t>
  </si>
  <si>
    <t>г. Красновишерск, ул. Строителей, д. 9</t>
  </si>
  <si>
    <t>г. Красновишерск, ул. Школьная, д. 1</t>
  </si>
  <si>
    <t>г. Красновишерск, ул. Школьная, д. 3</t>
  </si>
  <si>
    <t>г. Красновишерск, ул. Школьная, д. 4</t>
  </si>
  <si>
    <t>Кудымкарский муниципальный округ Пермского края</t>
  </si>
  <si>
    <t>с. Егва, ул. Лихачева, д. 29</t>
  </si>
  <si>
    <t>Куединский муниципальный округ Пермского края</t>
  </si>
  <si>
    <t>п. Куеда, ул. Нефтяников, д. 8А</t>
  </si>
  <si>
    <t>п. Куеда, ул. Розы Люксембург, д. 33</t>
  </si>
  <si>
    <t>Нытвенский городской округ Пермского края</t>
  </si>
  <si>
    <t>г. Нытва, пр-т Ленина, д. 1</t>
  </si>
  <si>
    <t>г. Нытва, пр-т Ленина, д. 9</t>
  </si>
  <si>
    <t>кирп</t>
  </si>
  <si>
    <t>г. Нытва, пр-т Ленина, д. 27</t>
  </si>
  <si>
    <t>г. Нытва, пр-т Ленина, д. 28</t>
  </si>
  <si>
    <t>г. Нытва, пр-т Ленина, д. 31</t>
  </si>
  <si>
    <t>г. Нытва, пр-т Ленина, д. 35</t>
  </si>
  <si>
    <t>г. Нытва, пр-т Ленина, д. 4</t>
  </si>
  <si>
    <t>г. Нытва, пр-т Ленина, д. 40</t>
  </si>
  <si>
    <t>г. Нытва, пр-т Ленина, д. 6</t>
  </si>
  <si>
    <t>г. Нытва, ул. Буденного, д. 18</t>
  </si>
  <si>
    <t>г. Нытва, ул. Буденного, д. 24</t>
  </si>
  <si>
    <t>г. Нытва, ул. Буденного, д. 29</t>
  </si>
  <si>
    <t>г. Нытва, ул. Гагарина, д. 12</t>
  </si>
  <si>
    <t>г. Нытва, ул. Гагарина, д. 14</t>
  </si>
  <si>
    <t>г. Нытва, ул. Карла Либкнехта, д. 120</t>
  </si>
  <si>
    <t>г. Нытва, ул. Карла Либкнехта, д. 17</t>
  </si>
  <si>
    <t>г. Нытва, ул. Карла Либкнехта, д. 18</t>
  </si>
  <si>
    <t>г. Нытва, ул. Карла Либкнехта, д. 21</t>
  </si>
  <si>
    <t>г. Нытва, ул. Карла Маркса, д. 48</t>
  </si>
  <si>
    <t>г. Нытва, ул. Карла Маркса, д. 88</t>
  </si>
  <si>
    <t>г. Нытва, ул. Комсомольская, д. 1</t>
  </si>
  <si>
    <t>г. Нытва, ул. Комсомольская, д. 7</t>
  </si>
  <si>
    <t>г. Нытва, ул. Комсомольская, д. 25</t>
  </si>
  <si>
    <t>г. Нытва, ул. Константина Симонова, д. 16/5</t>
  </si>
  <si>
    <t>рп Новоильинский, ул. Ленина, д. 99</t>
  </si>
  <si>
    <t>рп Уральский, ул. Московская, д. 16</t>
  </si>
  <si>
    <t>Октябрьский городской округ Пермского края</t>
  </si>
  <si>
    <t>пгт Октябрьский, пер. Больничный, д. 12</t>
  </si>
  <si>
    <t>пгт Октябрьский, ул. Карла Маркса, д. 10</t>
  </si>
  <si>
    <t>пгт Октябрьский, ул. Карла Маркса, д. 11</t>
  </si>
  <si>
    <t>пгт Октябрьский, ул. Карла Маркса, д. 8</t>
  </si>
  <si>
    <t>пгт Октябрьский, ул. Кирова, д. 1</t>
  </si>
  <si>
    <t>пгт Октябрьский, ул. Рабочая, д. 1А</t>
  </si>
  <si>
    <t>пгт Сарс, ул. Советская, д. 35</t>
  </si>
  <si>
    <t>пгт Сарс, ул. Советская, д. 50</t>
  </si>
  <si>
    <t>пгт Сарс, ул. Советская, д. 54</t>
  </si>
  <si>
    <t>Ординский муниципальный округ Пермского края</t>
  </si>
  <si>
    <t>с. Орда, ул. Северная, д. 3</t>
  </si>
  <si>
    <t>с. Орда, ул. Северная, д. 4</t>
  </si>
  <si>
    <t>с. Орда, ул. Трактовая, д. 9</t>
  </si>
  <si>
    <t>Осинский городской округ Пермского края</t>
  </si>
  <si>
    <t>г. Оса, ул. Богомягкова, д. 10</t>
  </si>
  <si>
    <t>г. Оса, ул. Богомягкова, д. 14</t>
  </si>
  <si>
    <t>г. Оса, ул. Богомягкова, д. 18</t>
  </si>
  <si>
    <t>г. Оса, ул. Богомягкова, д. 2</t>
  </si>
  <si>
    <t>г. Оса, ул. Богомягкова, д. 4</t>
  </si>
  <si>
    <t>г. Оса, ул. Володарского, д. 39</t>
  </si>
  <si>
    <t>г. Оса, ул. Володарского, д. 99</t>
  </si>
  <si>
    <t>г. Оса, ул. Гоголя, д. 113</t>
  </si>
  <si>
    <t>г. Оса, ул. Гоголя, д. 116</t>
  </si>
  <si>
    <t>г. Оса, ул. Дубинина, д. 13</t>
  </si>
  <si>
    <t>1961</t>
  </si>
  <si>
    <t>1</t>
  </si>
  <si>
    <t>г. Оса, ул. Интернациональная, д. 10</t>
  </si>
  <si>
    <t>брев/кирп</t>
  </si>
  <si>
    <t>г. Оса, ул. Комарова, д. 13</t>
  </si>
  <si>
    <t>2012</t>
  </si>
  <si>
    <t>г. Оса, ул. Ленина, д. 17</t>
  </si>
  <si>
    <t>1980</t>
  </si>
  <si>
    <t>брев., кир.</t>
  </si>
  <si>
    <t>г. Оса, ул. Ленина, д. 18</t>
  </si>
  <si>
    <t>г. Оса, ул. Максима Горького, д. 62</t>
  </si>
  <si>
    <t>1964</t>
  </si>
  <si>
    <t>г. Оса, ул. Максима Горького, д. 64</t>
  </si>
  <si>
    <t>г. Оса, ул. Максима Горького, д. 65</t>
  </si>
  <si>
    <t>1986</t>
  </si>
  <si>
    <t>г. Оса, ул. Максима Горького, д. 80</t>
  </si>
  <si>
    <t>1970</t>
  </si>
  <si>
    <t>г. Оса, ул. Максима Горького, д. 81</t>
  </si>
  <si>
    <t>г. Оса, ул. Максима Горького, д. 89</t>
  </si>
  <si>
    <t>г. Оса, ул. Маяковского, д. 49</t>
  </si>
  <si>
    <t>г. Оса, ул. Маяковского, д. 74</t>
  </si>
  <si>
    <t>г. Оса, ул. Маяковского, д. 78</t>
  </si>
  <si>
    <t>г. Оса, ул. Мелентьева, д. 2</t>
  </si>
  <si>
    <t>г. Оса, ул. Мира, д. 2</t>
  </si>
  <si>
    <t>Оханский городской округ Пермского края</t>
  </si>
  <si>
    <t>г. Оханск, ул. Белинского, д. 13</t>
  </si>
  <si>
    <t>г. Оханск, ул. Волкова, д. 78</t>
  </si>
  <si>
    <t>г. Оханск, ул. Волкова, д. 80</t>
  </si>
  <si>
    <t>г. Оханск, ул. Подвойского, д. 65</t>
  </si>
  <si>
    <t>Очерский городской округ Пермского края</t>
  </si>
  <si>
    <t>г. Очер, ул. Боровая, д. 1</t>
  </si>
  <si>
    <t>г. Очер, ул. Боровая, д. 5</t>
  </si>
  <si>
    <t>г. Очер, ул. Ленина, д. 157</t>
  </si>
  <si>
    <t>г. Очер, ул. Носкова, д. 16</t>
  </si>
  <si>
    <t>г. Очер, ул. Чапаева, д. 13</t>
  </si>
  <si>
    <t>г. Очер, ул. Чкалова, д. 62А</t>
  </si>
  <si>
    <t>Городской округ закрытое административно-территориальное образование Звездный Пермского края</t>
  </si>
  <si>
    <t>ЗАТО Звёздный, ул. Бабичева, д. 2Г</t>
  </si>
  <si>
    <t>панельные</t>
  </si>
  <si>
    <t>ЗАТО Звёздный, ул. Бабичева, д. 4</t>
  </si>
  <si>
    <t>ЗАТО Звёздный, ул. Бабичева, д. 8</t>
  </si>
  <si>
    <t>ЗАТО Звёздный, ул. Коммунистическая, д. 6</t>
  </si>
  <si>
    <t>ЗАТО Звёздный, ул. Ленина, д. 1А</t>
  </si>
  <si>
    <t>Пермский муниципальный район Пермского края</t>
  </si>
  <si>
    <t>д. Кондратово, ул. Камская, д. 13</t>
  </si>
  <si>
    <t>д. Кондратово, ул. Камская, д. 19</t>
  </si>
  <si>
    <t>д. Кондратово, ул. Камская, д. 1Б</t>
  </si>
  <si>
    <t>д. Кондратово, ул. Культуры, д. 4</t>
  </si>
  <si>
    <t>д. Кондратово, ул. Садовое кольцо, д. 18</t>
  </si>
  <si>
    <t>д. Мокино, ул. Шоссейная, д. 2</t>
  </si>
  <si>
    <t>д. Песьянка, ул. Молодежная, д. 9</t>
  </si>
  <si>
    <t>д. Чуваки, ул. Голубиная, д. 5</t>
  </si>
  <si>
    <t>п. Кукуштан, ул. Чапаева, д. 27</t>
  </si>
  <si>
    <t>2019 РК</t>
  </si>
  <si>
    <t>п. Мулянка, ул. Спортивная, д. 10</t>
  </si>
  <si>
    <t>2009 РФ</t>
  </si>
  <si>
    <t>п. Мулянка, ул. Спортивная, д. 2</t>
  </si>
  <si>
    <t>2009 РК РФ</t>
  </si>
  <si>
    <t>п. Мулянка, ул. Спортивная, д. 8</t>
  </si>
  <si>
    <t>п. Юго-Камский, ул. Сибирская, д. 5</t>
  </si>
  <si>
    <t>п. Юго-Камский, ул. Советская, д. 118</t>
  </si>
  <si>
    <t>п. Юго-Камский, ул. Ленина, д. 1</t>
  </si>
  <si>
    <t>п. Юго-Камский, ул. Ленина, д. 2</t>
  </si>
  <si>
    <t>п. Юго-Камский, ул. Металлистов, д. 1</t>
  </si>
  <si>
    <t>с. Усть-Качка, ул. Новый Поселок, д. 1</t>
  </si>
  <si>
    <t>Кирпичные при толщине 2-2,5 кирпича</t>
  </si>
  <si>
    <t>с. Усть-Качка, ул. Победы, д. 41</t>
  </si>
  <si>
    <t>с. Усть-Качка, ул. Стройка, д. 1</t>
  </si>
  <si>
    <t>Суксунский городской округ Пермского края</t>
  </si>
  <si>
    <t>рп Суксун, ул. Колхозная, д. 8</t>
  </si>
  <si>
    <t>рп Суксун, ул. Космонавтов, д. 14</t>
  </si>
  <si>
    <t>рп Суксун, ул. Маношина, д. 32</t>
  </si>
  <si>
    <t>рп Суксун, ул. Маношина, д. 34</t>
  </si>
  <si>
    <t>рп Суксун, ул. Карла Маркса, д. 49</t>
  </si>
  <si>
    <t>рп Суксун, ул. Первомайская, д. 50</t>
  </si>
  <si>
    <t>рп Суксун, ул. Плеханова, д. 13</t>
  </si>
  <si>
    <t>рп Суксун, ул. Северная, д. 16</t>
  </si>
  <si>
    <t>рп Суксун, ул. Северная, д. 18</t>
  </si>
  <si>
    <t>рп Суксун, ул. Северная, д. 19</t>
  </si>
  <si>
    <t>рп Суксун, ул. Северная, д. 20</t>
  </si>
  <si>
    <t>рп Суксун, ул. Северная, д. 21</t>
  </si>
  <si>
    <t>рп Суксун, ул. Северная, д. 22</t>
  </si>
  <si>
    <t>рп Суксун, ул. Северная, д. 25</t>
  </si>
  <si>
    <t>рп Суксун, ул. Северная, д. 33</t>
  </si>
  <si>
    <t>рп Суксун, ул. Строителей, д. 6</t>
  </si>
  <si>
    <t>рп Суксун, ул. Халтурина, д. 2</t>
  </si>
  <si>
    <t>рп Суксун, ул. Халтурина, д. 41</t>
  </si>
  <si>
    <t>рп Суксун, ул. Южная, д. 29</t>
  </si>
  <si>
    <t>Уинский муниципальный округ Пермского края</t>
  </si>
  <si>
    <t>с. Суда, ул. Юбилейная, д. 1В</t>
  </si>
  <si>
    <t>Кирп.</t>
  </si>
  <si>
    <t>с. Уинское, ул. 30 лет Победы, д. 4</t>
  </si>
  <si>
    <t>с. Уинское, ул. 50 лет Октября, д. 3</t>
  </si>
  <si>
    <t>Дер.</t>
  </si>
  <si>
    <t>с. Уинское, ул. Коммунистическая, д. 73</t>
  </si>
  <si>
    <t>Частинский муниципальный округ Пермского края</t>
  </si>
  <si>
    <t>с. Частые, ул. Ленина, д. 24</t>
  </si>
  <si>
    <t>с. Частые, ул. Ленина, д. 26</t>
  </si>
  <si>
    <t>с. Частые, ул. Ленина, д. 31</t>
  </si>
  <si>
    <t>с. Частые, ул. Ленина, д. 33</t>
  </si>
  <si>
    <t>с. Частые, ул. Ленина, д. 67</t>
  </si>
  <si>
    <t>с. Частые, ул. Ленина, д. 76</t>
  </si>
  <si>
    <t>Чердынский городской округ Пермского края</t>
  </si>
  <si>
    <t>г. Чердынь, мкр Судоверфь, д. 1</t>
  </si>
  <si>
    <t>дерев</t>
  </si>
  <si>
    <t>г. Чердынь, ул. Гагарина, д. 7</t>
  </si>
  <si>
    <t>г. Чердынь, ул. Гагарина, д. 11</t>
  </si>
  <si>
    <t>г. Чердынь, ул. Гагарина, д. 13</t>
  </si>
  <si>
    <t>г. Чердынь, ул. Мамина-Сибиряка, д. 33</t>
  </si>
  <si>
    <t>г. Чердынь, ул. Никольская, д. 1</t>
  </si>
  <si>
    <t>дерев.</t>
  </si>
  <si>
    <t>г. Чердынь, ул. Прокопьевская, д. 49</t>
  </si>
  <si>
    <t>г. Чердынь, ул. Романовская, д. 21</t>
  </si>
  <si>
    <t>г. Чердынь, ул. Спирина, д. 2</t>
  </si>
  <si>
    <t>г. Чердынь, ул. Успенская, д. 37</t>
  </si>
  <si>
    <t>кирп.</t>
  </si>
  <si>
    <t>г. Чердынь, ул. Успенская, д. 39</t>
  </si>
  <si>
    <t>г. Чердынь, ул. Юргановская, д. 68</t>
  </si>
  <si>
    <t>г. Чердынь, ул. Юргановская, д. 96</t>
  </si>
  <si>
    <t>г. Чердынь, ул. Юргановская, д. 117</t>
  </si>
  <si>
    <t>пгт Ныроб, ул. Ворошилова, д. 64</t>
  </si>
  <si>
    <t>пгт Ныроб, ул. Восточная, д. 1А</t>
  </si>
  <si>
    <t>пгт Ныроб, ул. Восточная, д. 2А</t>
  </si>
  <si>
    <t>пгт Ныроб, ул. Дзержинского, д. 6</t>
  </si>
  <si>
    <t>пгт Ныроб, ул. Лесная, д. 1</t>
  </si>
  <si>
    <t>пгт Ныроб, ул. Лесная, д. 13</t>
  </si>
  <si>
    <t>пгт Ныроб, ул. Лесная, д. 14</t>
  </si>
  <si>
    <t>пгт Ныроб, ул. Лесная, д. 16</t>
  </si>
  <si>
    <t>пгт Ныроб, ул. Лесная, д. 17</t>
  </si>
  <si>
    <t>пгт Ныроб, ул. Лесная, д. 18</t>
  </si>
  <si>
    <t>пгт Ныроб, ул. Маяковского, д. 5</t>
  </si>
  <si>
    <t>пгт Ныроб, ул. Пузакова, д. 5А</t>
  </si>
  <si>
    <t>пгт Ныроб, ул. Трудовая, д. 23</t>
  </si>
  <si>
    <t>пгт Ныроб, ул. Уждавиниса, д. 17</t>
  </si>
  <si>
    <t>пгт Ныроб, ул. Уждавиниса, д. 19</t>
  </si>
  <si>
    <t>пгт Ныроб, ул. Уждавиниса, д. 20</t>
  </si>
  <si>
    <t>пгт Ныроб, ул. Уждавиниса, д. 22</t>
  </si>
  <si>
    <t>Чернушинский городской округ Пермского края</t>
  </si>
  <si>
    <t>г. Чернушка, б-р Генерала Куприянова, д. 8</t>
  </si>
  <si>
    <t>сС</t>
  </si>
  <si>
    <t>г. Чернушка, ул. Горького, д. 68</t>
  </si>
  <si>
    <t>г. Чернушка, ул. Коммунистическая, д. 19</t>
  </si>
  <si>
    <t>г. Чернушка, ул. Коммунистическая, д. 37</t>
  </si>
  <si>
    <t>г. Чернушка, ул. Коммунистическая, д. 37А</t>
  </si>
  <si>
    <t>г. Чернушка, ул. Коммунистическая, д. 6</t>
  </si>
  <si>
    <t>г. Чернушка, ул. Красноармейская, д. 100а</t>
  </si>
  <si>
    <t>г. Чернушка, ул. Красноармейская, д. 102а</t>
  </si>
  <si>
    <t>г. Чернушка, ул. Красноармейская, д. 35А</t>
  </si>
  <si>
    <t>г. Чернушка, ул. Красноармейская, д. 84</t>
  </si>
  <si>
    <t>г. Чернушка, ул. Красноармейская, д. 88</t>
  </si>
  <si>
    <t>г. Чернушка, ул. Красноармейская, д. 95</t>
  </si>
  <si>
    <t>г. Чернушка, ул. Ленина, д. 105</t>
  </si>
  <si>
    <t>г. Чернушка, ул. Ленина, д. 107</t>
  </si>
  <si>
    <t>г. Чернушка, ул. Ленина, д. 109</t>
  </si>
  <si>
    <t>г. Чернушка, ул. Тельмана, д. 2А</t>
  </si>
  <si>
    <t>г. Чернушка, ул. Юбилейная, д. 22А</t>
  </si>
  <si>
    <t>Юсьвинский муниципальный округ Пермского края</t>
  </si>
  <si>
    <t>п. Пожва, ул. Машиностроителей, д. 2</t>
  </si>
  <si>
    <t>п. Пожва, ул. Машиностроителей, д. 3</t>
  </si>
  <si>
    <t>п. Пожва, ул. Пионерская, д. 1</t>
  </si>
  <si>
    <t>п. Пожва, ул. Пионерская, д. 2</t>
  </si>
  <si>
    <t>п. Пожва, ул. Пионерская, д. 8</t>
  </si>
  <si>
    <t>Итого на 2022 год</t>
  </si>
  <si>
    <t>п. Яйва, ул. Заводская, д. 42</t>
  </si>
  <si>
    <t>кирпич, шлакоблочный</t>
  </si>
  <si>
    <t>4кв. 2022</t>
  </si>
  <si>
    <t>п. Яйва, ул. Заводская, д. 44</t>
  </si>
  <si>
    <t>шлакоблочный</t>
  </si>
  <si>
    <t>п. Яйва, ул. Заводская, д. 50</t>
  </si>
  <si>
    <t>с. Барда, ул. Максима Горького, д. 44</t>
  </si>
  <si>
    <t>с. Березовка, ул. Октябрьская, д. 37</t>
  </si>
  <si>
    <t>Панельная</t>
  </si>
  <si>
    <t>с. Березовка, ул. Октябрьская, д. 39</t>
  </si>
  <si>
    <t>с. Березовка, ул. Свободы, д. 24</t>
  </si>
  <si>
    <t>с. Березовка, ул. Свободы, д. 25</t>
  </si>
  <si>
    <t>с. Березовка, ул. Труда, д. 4</t>
  </si>
  <si>
    <t>с. Березовка, ул. Труда, д. 6</t>
  </si>
  <si>
    <t>с. Березовка, ул. Центральная, д. 24</t>
  </si>
  <si>
    <t>г. Верещагино, ул. Ленина, д. 39</t>
  </si>
  <si>
    <t>г. Верещагино, ул. Ленина, д. 45</t>
  </si>
  <si>
    <t>2011 РК</t>
  </si>
  <si>
    <t>г. Верещагино, ул. Мичурина, д. 56</t>
  </si>
  <si>
    <t>г. Верещагино, ул. Мичурина, д. 60</t>
  </si>
  <si>
    <t>г. Верещагино, ул. Строителей, д. 88</t>
  </si>
  <si>
    <t>г. Верещагино, ул. Фрунзе, д. 86</t>
  </si>
  <si>
    <t>г. Березники, ул. Ломоносова, д. 151</t>
  </si>
  <si>
    <t>г. Березники, ул. Мира, д. 52</t>
  </si>
  <si>
    <t>г. Березники, ул. Парижской Коммуны, д. 16</t>
  </si>
  <si>
    <t>г. Березники, ул. Пятилетки, д. 39</t>
  </si>
  <si>
    <t>г. Березники, ул. Челюскинцев, д. 15</t>
  </si>
  <si>
    <t>г. Березники, ул. Челюскинцев, д. 77</t>
  </si>
  <si>
    <t>п. Железнодорожный, ул. 35 лет Победы, д. 3</t>
  </si>
  <si>
    <t>г. Усолье, ул. Елькина, д. 2А</t>
  </si>
  <si>
    <t>г. Усолье, ул. Кирова, д. 3</t>
  </si>
  <si>
    <t>г. Усолье, ул. Кирова, д. 5</t>
  </si>
  <si>
    <t>г. Усолье, ул. Красноармейская, д. 78</t>
  </si>
  <si>
    <t>г. Усолье, ул. Красноармейская, д. 85А</t>
  </si>
  <si>
    <t>г. Усолье, ул. Радищева, д. 6</t>
  </si>
  <si>
    <t>г. Усолье, ул. Радищева, д. 8</t>
  </si>
  <si>
    <t>г. Усолье, ул. Свободы, д. 161а</t>
  </si>
  <si>
    <t>рп Юбилейный, ул. Ленина, д. 10</t>
  </si>
  <si>
    <t>рп Юбилейный, ул. Шахтеров, д. 10</t>
  </si>
  <si>
    <t>Кирпичные, кр.ск.</t>
  </si>
  <si>
    <t>рп Юбилейный, ул. Шахтеров, д. 11</t>
  </si>
  <si>
    <t>рп Юбилейный, ул. Шахтеров, д. 12</t>
  </si>
  <si>
    <t>г. Губаха, пер. Западный, д. 3</t>
  </si>
  <si>
    <t>г. Губаха, пр-т Ленина, д. 20</t>
  </si>
  <si>
    <t>г. Губаха, пр-т Ленина, д. 22</t>
  </si>
  <si>
    <t>г. Губаха, пр-т Ленина, д. 34</t>
  </si>
  <si>
    <t>г. Губаха, ул. 2-я Коммунистическая, д. 79</t>
  </si>
  <si>
    <t>г. Губаха, ул. 2-я Коммунистическая, д. 88</t>
  </si>
  <si>
    <t>г. Губаха, ул. Орджоникидзе, д. 20</t>
  </si>
  <si>
    <t>г. Губаха, ул. Чайковского, д. 1</t>
  </si>
  <si>
    <t>г. Губаха, ул. Чернышевского, д. 17</t>
  </si>
  <si>
    <t>пгт Полазна, ул. 50 лет Октября, д. 15</t>
  </si>
  <si>
    <t>пгт Полазна, ул. 50 лет Октября, д. 17</t>
  </si>
  <si>
    <t>пгт Полазна, ул. 50 лет Октября, д. 19</t>
  </si>
  <si>
    <t>пгт Полазна, ул. 50 лет Октября, д. 6</t>
  </si>
  <si>
    <t>пгт Полазна, ул. 9 Мая, д. 11</t>
  </si>
  <si>
    <t>пгт Полазна, ул. 9 Мая, д. 3</t>
  </si>
  <si>
    <t>пгт Полазна, ул. 9 Мая, д. 5</t>
  </si>
  <si>
    <t>пгт Полазна, ул. 9 Мая, д. 7</t>
  </si>
  <si>
    <t>пгт Полазна, ул. Больничная, д. 3</t>
  </si>
  <si>
    <t>пгт Полазна, ул. Больничная, д. 6</t>
  </si>
  <si>
    <t>пгт Полазна, ул. Больничная, д. 8</t>
  </si>
  <si>
    <t>пгт Полазна, ул. Дружбы, д. 12</t>
  </si>
  <si>
    <t>пгт Полазна, ул. Дружбы, д. 15</t>
  </si>
  <si>
    <t>пгт Полазна, ул. Дружбы, д. 23</t>
  </si>
  <si>
    <t>пгт Полазна, ул. Культуры, д. 1</t>
  </si>
  <si>
    <t>пгт Полазна, ул. Культуры, д. 7</t>
  </si>
  <si>
    <t>пгт Полазна, ул. Культуры, д. 8</t>
  </si>
  <si>
    <t>пгт Полазна, ул. Нефтяников, д. 10</t>
  </si>
  <si>
    <t>пгт Полазна, ул. Нефтяников, д. 15</t>
  </si>
  <si>
    <t>пгт Полазна, ул. Нефтяников, д. 20</t>
  </si>
  <si>
    <t>пгт Полазна, ул. Нефтяников, д. 60</t>
  </si>
  <si>
    <t>дерево брус</t>
  </si>
  <si>
    <t>пгт Полазна, ул. Парковая, д. 4</t>
  </si>
  <si>
    <t>пгт Полазна, ул. Парковая, д. 6</t>
  </si>
  <si>
    <t>г. Кизел, ул. Войнич, д. 27</t>
  </si>
  <si>
    <t>г. Кизел, ул. Ленина, д. 40</t>
  </si>
  <si>
    <t>Кирпичные/блочные</t>
  </si>
  <si>
    <t>г. Кизел, ул. Микова, д. 8</t>
  </si>
  <si>
    <t>Блочные</t>
  </si>
  <si>
    <t>г. Кизел, ул. Советская, д. 8</t>
  </si>
  <si>
    <t>г. Кизел, ул. Швейников, д. 4</t>
  </si>
  <si>
    <t>г. Кизел, ул. Энгельса, д. 84</t>
  </si>
  <si>
    <t>г. Кизел, ул. Энгельса, д. 88</t>
  </si>
  <si>
    <t>г. Кизел, ул. Юных Коммунаров, д. 27</t>
  </si>
  <si>
    <t>п. Северный-Коспашский, ул. Крепильщиков, д. 17</t>
  </si>
  <si>
    <t>п. Северный-Коспашский, ул. Крепильщиков, д. 17А</t>
  </si>
  <si>
    <t>п. Северный-Коспашский, ул. Фурманова, д. 11</t>
  </si>
  <si>
    <t>п. Северный-Коспашский, ул. Фурманова, д. 13</t>
  </si>
  <si>
    <t>п. Северный-Коспашский, ул. Фурманова, д. 15</t>
  </si>
  <si>
    <t xml:space="preserve">Железно/бетоные </t>
  </si>
  <si>
    <t>п. Северный-Коспашский, ул. Фурманова, д. 17</t>
  </si>
  <si>
    <t>п. Центральный-Коспашский, ул. Парижской Коммуны, д. 36</t>
  </si>
  <si>
    <t>Железные/блочные</t>
  </si>
  <si>
    <t>п. Центральный-Коспашский, ул. Парижской Коммуны, д. 38</t>
  </si>
  <si>
    <t>п. Центральный-Коспашский, ул. Слепнева, д. 17</t>
  </si>
  <si>
    <t>п. Южный-Коспашский, ул. Есенина, д. 13</t>
  </si>
  <si>
    <t>п. Южный-Коспашский, ул. Матросова, д. 37</t>
  </si>
  <si>
    <t>п. Южный-Коспашский, ул. Матросова, д. 41</t>
  </si>
  <si>
    <t>п. Южный-Коспашский, ул. Матросова, д. 49</t>
  </si>
  <si>
    <t>п. Южный-Коспашский, ул. Матросова, д. 51</t>
  </si>
  <si>
    <t>п. Южный-Коспашский, ул. Широковская, д. 101</t>
  </si>
  <si>
    <t>п. Южный-Коспашский, ул. Широковская, д. 103</t>
  </si>
  <si>
    <t>п. Южный-Коспашский, ул. Широковская, д. 95А</t>
  </si>
  <si>
    <t>г. Краснокамск, пер. Гознаковский, д. 6</t>
  </si>
  <si>
    <t>г. Краснокамск, пер. Новый, д. 4</t>
  </si>
  <si>
    <t>г. Краснокамск, пер. Пальтинский, д. 3</t>
  </si>
  <si>
    <t>г. Краснокамск, пер. Пальтинский, д. 8</t>
  </si>
  <si>
    <t>г. Краснокамск, пр-д Рождественский, д. 3</t>
  </si>
  <si>
    <t>г. Краснокамск, пр-д Рябиновый, д. 4</t>
  </si>
  <si>
    <t>г. Краснокамск, пр-д Рябиновый, д. 5</t>
  </si>
  <si>
    <t>г. Краснокамск, пр-т Комсомольский, д. 14</t>
  </si>
  <si>
    <t>г. Краснокамск, пр-т Комсомольский, д. 15</t>
  </si>
  <si>
    <t>г. Краснокамск, пр-т Комсомольский, д. 17</t>
  </si>
  <si>
    <t>г. Краснокамск, пр-т Маяковского, д. 1</t>
  </si>
  <si>
    <t>г. Краснокамск, пр-т Мира, д. 8А</t>
  </si>
  <si>
    <t>г. Краснокамск, пр-т Мира, д. 9</t>
  </si>
  <si>
    <t>г. Краснокамск, ул. 10 Пятилетки, д. 5</t>
  </si>
  <si>
    <t>Кирпичный с плиточной облицовкой</t>
  </si>
  <si>
    <t>г. Краснокамск, ул. 50 лет Октября, д. 11</t>
  </si>
  <si>
    <t>г. Краснокамск, ул. 50 лет Октября, д. 6А</t>
  </si>
  <si>
    <t>г. Краснокамск, ул. Большевистская, д. 3</t>
  </si>
  <si>
    <t>шлакобл</t>
  </si>
  <si>
    <t>г. Краснокамск, ул. Большевистская, д. 5</t>
  </si>
  <si>
    <t>г. Краснокамск, ул. Большевистская, д. 7</t>
  </si>
  <si>
    <t>г. Краснокамск, ул. Большевистская, д. 8</t>
  </si>
  <si>
    <t>г. Краснокамск, ул. Большевистская, д. 9</t>
  </si>
  <si>
    <t>г. Краснокамск, ул. Большевистская, д. 10</t>
  </si>
  <si>
    <t>г. Краснокамск, ул. Большевистская, д. 12</t>
  </si>
  <si>
    <t>г. Краснокамск, ул. Большевистская, д. 15</t>
  </si>
  <si>
    <t>г. Краснокамск, ул. Большевистская, д. 16</t>
  </si>
  <si>
    <t>г. Краснокамск, ул. Большевистская, д. 19</t>
  </si>
  <si>
    <t>г. Краснокамск, ул. Большевистская, д. 23</t>
  </si>
  <si>
    <t>г. Краснокамск, ул. Большевистская, д. 25</t>
  </si>
  <si>
    <t>г. Краснокамск, ул. Большевистская, д. 27</t>
  </si>
  <si>
    <t>г. Краснокамск, ул. Большевистская, д. 28</t>
  </si>
  <si>
    <t>г. Краснокамск, ул. Большевистская, д. 33</t>
  </si>
  <si>
    <t>смеш</t>
  </si>
  <si>
    <t>г. Краснокамск, ул. Большевистская, д. 33А</t>
  </si>
  <si>
    <t>Кирпич (2,5)</t>
  </si>
  <si>
    <t>г. Краснокамск, ул. Большевистская, д. 33Б</t>
  </si>
  <si>
    <t>г. Краснокамск, ул. Большевистская, д. 36</t>
  </si>
  <si>
    <t>г. Краснокамск, ул. Большевистская, д. 37</t>
  </si>
  <si>
    <t>г. Краснокамск, ул. Большевистская, д. 38</t>
  </si>
  <si>
    <t>г. Краснокамск, ул. Большевистская, д. 54</t>
  </si>
  <si>
    <t>г. Краснокамск, ул. Владимира Кима, д. 6</t>
  </si>
  <si>
    <t>г. Краснокамск, ул. Дзержинского, д. 5</t>
  </si>
  <si>
    <t>г. Краснокамск, ул. Дзержинского, д. 8А</t>
  </si>
  <si>
    <t>г. Краснокамск, ул. Дзержинского, д. 9</t>
  </si>
  <si>
    <t>г. Краснокамск, ул. Звездная, д. 12</t>
  </si>
  <si>
    <t>Панельный</t>
  </si>
  <si>
    <t>г. Краснокамск, ул. Калинина, д. 10</t>
  </si>
  <si>
    <t>г. Краснокамск, ул. Калинина, д. 12</t>
  </si>
  <si>
    <t>г. Краснокамск, ул. Калинина, д. 13</t>
  </si>
  <si>
    <t>г. Краснокамск, ул. Калинина, д. 14</t>
  </si>
  <si>
    <t>г. Краснокамск, ул. Калинина, д. 3А</t>
  </si>
  <si>
    <t>г. Краснокамск, ул. Калинина, д. 4</t>
  </si>
  <si>
    <t>г. Краснокамск, ул. Калинина, д. 8</t>
  </si>
  <si>
    <t>г. Краснокамск, ул. Калинина, д. 9</t>
  </si>
  <si>
    <t>г. Краснокамск, ул. Карла Либкнехта, д. 21</t>
  </si>
  <si>
    <t>г. Краснокамск, ул. Карла Либкнехта, д. 4А</t>
  </si>
  <si>
    <t>г. Краснокамск, ул. Карла Маркса, д. 3А</t>
  </si>
  <si>
    <t>г. Краснокамск, ул. Карла Маркса, д. 89</t>
  </si>
  <si>
    <t>г. Краснокамск, ул. Карла Маркса, д. 91</t>
  </si>
  <si>
    <t>г. Краснокамск, ул. Комарова, д. 1</t>
  </si>
  <si>
    <t>г. Краснокамск, ул. Комарова, д. 4А</t>
  </si>
  <si>
    <t>г. Краснокамск, ул. Комарова, д. 5</t>
  </si>
  <si>
    <t>г. Краснокамск, ул. Коммунистическая, д. 8</t>
  </si>
  <si>
    <t>г. Краснокамск, ул. Коммунистическая, д. 10А</t>
  </si>
  <si>
    <t>г. Краснокамск, ул. Культуры, д. 4А</t>
  </si>
  <si>
    <t>г. Краснокамск, ул. Ленина, д. 7</t>
  </si>
  <si>
    <t>г. Краснокамск, ул. Ленина, д. 9</t>
  </si>
  <si>
    <t>г. Краснокамск, ул. Ленина, д. 11</t>
  </si>
  <si>
    <t>г. Краснокамск, ул. Максима Горького, д. 2</t>
  </si>
  <si>
    <t>г. Краснокамск, ул. Орджоникидзе, д. 4А</t>
  </si>
  <si>
    <t>г. Краснокамск, ул. Павлика Морозова, д. 5</t>
  </si>
  <si>
    <t>г. Краснокамск, ул. Победы, д. 5</t>
  </si>
  <si>
    <t>г. Краснокамск, ул. Победы, д. 6</t>
  </si>
  <si>
    <t>г. Краснокамск, ул. Пушкина, д. 13</t>
  </si>
  <si>
    <t>г. Краснокамск, ул. Пушкина, д. 9</t>
  </si>
  <si>
    <t>г. Краснокамск, ул. Сосновая Горка, д. 7</t>
  </si>
  <si>
    <t>п. Оверята, ул. Кирпичная, д. 10</t>
  </si>
  <si>
    <t>г. Кудымкар, ул. 50 лет Октября, д. 27</t>
  </si>
  <si>
    <t>г. Кудымкар, ул. 50 лет Октября, д. 28А</t>
  </si>
  <si>
    <t>г. Кудымкар, ул. Володарского, д. 23</t>
  </si>
  <si>
    <t>г. Кудымкар, ул. Володарского, д. 25</t>
  </si>
  <si>
    <t>г. Кудымкар, ул. Гагарина, д. 14</t>
  </si>
  <si>
    <t>г. Кудымкар, ул. Герцена, д. 57</t>
  </si>
  <si>
    <t>г. Кудымкар, ул. Герцена, д. 68</t>
  </si>
  <si>
    <t>г. Кудымкар, ул. Загородная, д. 14</t>
  </si>
  <si>
    <t>г. Кудымкар, ул. Загородная, д. 16</t>
  </si>
  <si>
    <t>г. Кудымкар, ул. Загородная, д. 20</t>
  </si>
  <si>
    <t>г. Кудымкар, ул. Загородная, д. 2А</t>
  </si>
  <si>
    <t>г. Кудымкар, ул. Карла Маркса, д. 32</t>
  </si>
  <si>
    <t>г. Кудымкар, ул. Конституции, д. 11</t>
  </si>
  <si>
    <t>панель арболит</t>
  </si>
  <si>
    <t>г. Кудымкар, ул. Кузнецова, д. 21</t>
  </si>
  <si>
    <t>г. Кудымкар, ул. Кузнецова, д. 23</t>
  </si>
  <si>
    <t>г. Кудымкар, ул. Ленина, д. 23</t>
  </si>
  <si>
    <t>г. Кудымкар, ул. Лихачева, д. 47</t>
  </si>
  <si>
    <t>г. Кудымкар, ул. Советская, д. 29</t>
  </si>
  <si>
    <t>г. Кудымкар, ул. Студенческая, д. 3</t>
  </si>
  <si>
    <t>г. Кудымкар, ул. Студенческая, д. 5</t>
  </si>
  <si>
    <t>г. Кудымкар, ул. Студенческая, д. 7</t>
  </si>
  <si>
    <t>г. Кудымкар, ул. Яковкина, д. 22</t>
  </si>
  <si>
    <t>г. Кунгур, ул. Кирова, д. 43</t>
  </si>
  <si>
    <t>г. Кунгур, ул. Космонавтов, д. 1</t>
  </si>
  <si>
    <t>г. Кунгур, ул. Космонавтов, д. 10</t>
  </si>
  <si>
    <t>г. Кунгур, ул. Красная, д. 28</t>
  </si>
  <si>
    <t>г. Кунгур, ул. Красноармейская, д. 6</t>
  </si>
  <si>
    <t>г. Кунгур, ул. Красногвардейцев, д. 1А</t>
  </si>
  <si>
    <t>г. Кунгур, ул. Красногвардейцев, д. 53</t>
  </si>
  <si>
    <t>г. Кунгур, ул. Красногвардейцев, д. 81</t>
  </si>
  <si>
    <t>г. Кунгур, ул. Кротовская, д. 34</t>
  </si>
  <si>
    <t>г. Кунгур, ул. Ленина, д. 56</t>
  </si>
  <si>
    <t>г. Кунгур, ул. Ленина, д. 66А</t>
  </si>
  <si>
    <t>г. Кунгур, ул. Ленина, д. 69А</t>
  </si>
  <si>
    <t>г. Кунгур, ул. Ленина, д. 69Б</t>
  </si>
  <si>
    <t>г. Кунгур, ул. Ленина, д. 71</t>
  </si>
  <si>
    <t>г. Кунгур, ул. Ленина, д. 85</t>
  </si>
  <si>
    <t>г. Кунгур, ул. Лесников, д. 1Б</t>
  </si>
  <si>
    <t>г. Кунгур, ул. Луговая, д. 31А</t>
  </si>
  <si>
    <t>камен</t>
  </si>
  <si>
    <t>г. Кунгур, ул. Мехренцева, д. 15Б</t>
  </si>
  <si>
    <t>г. Кунгур, ул. Мехренцева, д. 2</t>
  </si>
  <si>
    <t>г. Кунгур, ул. Молодежная, д. 14</t>
  </si>
  <si>
    <t>г. Кунгур, ул. Молодежная, д. 16</t>
  </si>
  <si>
    <t>г. Кунгур, ул. Мопра, д. 2</t>
  </si>
  <si>
    <t>г. Кунгур, ул. Новые дома, д. 11А</t>
  </si>
  <si>
    <t>г. Кунгур, ул. Новые дома, д. 3</t>
  </si>
  <si>
    <t>г. Кунгур, ул. Новые дома, д. 5</t>
  </si>
  <si>
    <t>г. Кунгур, ул. Новые дома, д. 7</t>
  </si>
  <si>
    <t>г. Кунгур, ул. Новые дома, д. 8</t>
  </si>
  <si>
    <t>г. Кунгур, ул. Полетаевская, д. 18</t>
  </si>
  <si>
    <t>г. Кунгур, ул. Попкова, д. 2А</t>
  </si>
  <si>
    <t>г. Кунгур, ул. Пролетарская, д. 119</t>
  </si>
  <si>
    <t>с. Плеханово, ул. Юбилейная, д. 1</t>
  </si>
  <si>
    <t>гипсоблок</t>
  </si>
  <si>
    <t>г. Лысьва, пр-т Победы, д. 109</t>
  </si>
  <si>
    <t>г. Лысьва, ул. Делегатская, д. 38</t>
  </si>
  <si>
    <t>бетонные блоки</t>
  </si>
  <si>
    <t>г. Лысьва, ул. Делегатская, д. 40</t>
  </si>
  <si>
    <t>г. Лысьва, ул. Кирова, д. 17</t>
  </si>
  <si>
    <t>г. Лысьва, ул. Кузьмина, д. 11</t>
  </si>
  <si>
    <t>г. Лысьва, ул. Кузьмина, д. 15</t>
  </si>
  <si>
    <t>г. Лысьва, ул. Кузьмина, д. 28А</t>
  </si>
  <si>
    <t>г. Лысьва, ул. Кутузова, д. 14</t>
  </si>
  <si>
    <t>г. Лысьва, ул. Кутузова, д. 21</t>
  </si>
  <si>
    <t>г. Лысьва, ул. Ленина, д. 44/2</t>
  </si>
  <si>
    <t>г. Лысьва, ул. Мира, д. 33</t>
  </si>
  <si>
    <t>г. Лысьва, ул. Мира, д. 39</t>
  </si>
  <si>
    <t>г. Лысьва, ул. Невского, д. 2</t>
  </si>
  <si>
    <t>г. Лысьва, ул. Невского, д. 4</t>
  </si>
  <si>
    <t>г. Лысьва, ул. Никулина, д. 32</t>
  </si>
  <si>
    <t>г. Лысьва, ул. Орджоникидзе, д. 10Г</t>
  </si>
  <si>
    <t>г. Лысьва, ул. Смышляева, д. 40</t>
  </si>
  <si>
    <t>г. Лысьва, ул. Федосеева, д. 56</t>
  </si>
  <si>
    <t>г. Лысьва, ул. Чапаева, д. 16</t>
  </si>
  <si>
    <t>г. Лысьва, ул. Шмидта, д. 34</t>
  </si>
  <si>
    <t>г. Лысьва, ул. Энгельса, д. 37</t>
  </si>
  <si>
    <t>г. Пермь, пер. 2-й Дубровский, д. 8</t>
  </si>
  <si>
    <t>г. Пермь, пр-т Комсомольский, д. 65</t>
  </si>
  <si>
    <t>г. Пермь, пр-т Комсомольский, д. 69</t>
  </si>
  <si>
    <t>г. Пермь, пр-т Парковый, д. 28А</t>
  </si>
  <si>
    <t>г. Пермь, пр-т Парковый, д. 30/1</t>
  </si>
  <si>
    <t>г. Пермь, пр-т Парковый, д. 40А</t>
  </si>
  <si>
    <t>г. Пермь, ул. Адмирала Нахимова, д. 3</t>
  </si>
  <si>
    <t>г. Пермь, ул. Адмирала Нахимова, д. 37</t>
  </si>
  <si>
    <t>г. Пермь, ул. Адмирала Ушакова, д. 22</t>
  </si>
  <si>
    <t>г. Пермь, ул. Адмирала Ушакова, д. 57/1</t>
  </si>
  <si>
    <t>г. Пермь, ул. Академика Веденеева, д. 15</t>
  </si>
  <si>
    <t>10, 16</t>
  </si>
  <si>
    <t>г. Пермь, ул. Академика Веденеева, д. 17</t>
  </si>
  <si>
    <t>г. Пермь, ул. Академика Курчатова, д. 3</t>
  </si>
  <si>
    <t>г. Пермь, ул. Александра Невского, д. 12А</t>
  </si>
  <si>
    <t>г. Пермь, ул. Александра Невского, д. 30</t>
  </si>
  <si>
    <t>г. Пермь, ул. Александра Невского, д. 32</t>
  </si>
  <si>
    <t>г. Пермь, ул. Александра Невского, д. 8</t>
  </si>
  <si>
    <t>г. Пермь, ул. Аркадия Гайдара, д. 3</t>
  </si>
  <si>
    <t>г. Пермь, ул. Архитектора Свиязева, д. 28</t>
  </si>
  <si>
    <t>г. Пермь, ул. Архитектора Свиязева, д. 38</t>
  </si>
  <si>
    <t>г. Пермь, ул. Архитектора Свиязева, д. 52</t>
  </si>
  <si>
    <t>г. Пермь, ул. Борчанинова, д. 15</t>
  </si>
  <si>
    <t>г. Пермь, ул. Василия Каменского, д. 16</t>
  </si>
  <si>
    <t>г. Пермь, ул. Васнецова, д. 3</t>
  </si>
  <si>
    <t>г. Пермь, ул. Весенняя, д. 3</t>
  </si>
  <si>
    <t>г. Пермь, ул. Весенняя, д. 4</t>
  </si>
  <si>
    <t>г. Пермь, ул. Вильвенская, д. 13</t>
  </si>
  <si>
    <t>г. Пермь, ул. Вильвенская, д. 19</t>
  </si>
  <si>
    <t>г. Пермь, ул. Вильямса, д. 10Б</t>
  </si>
  <si>
    <t>г. Пермь, ул. Вильямса, д. 20/1</t>
  </si>
  <si>
    <t>г. Пермь, ул. Газеты Звезда, д. 9</t>
  </si>
  <si>
    <t>г. Пермь, ул. Генерала Доватора, д. 36</t>
  </si>
  <si>
    <t>г. Пермь, ул. Глеба Успенского, д. 17</t>
  </si>
  <si>
    <t>г. Пермь, ул. Графтио, д. 13</t>
  </si>
  <si>
    <t>г. Пермь, ул. Делегатская, д. 37</t>
  </si>
  <si>
    <t>г. Пермь, ул. Дружбы, д. 22</t>
  </si>
  <si>
    <t>г. Пермь, ул. Екатерининская, д. 134/1</t>
  </si>
  <si>
    <t>г. Пермь, ул. Елькина, д. 6</t>
  </si>
  <si>
    <t>г. Пермь, ул. Закамская, д. 32</t>
  </si>
  <si>
    <t>г. Пермь, ул. Заречная, д. 140</t>
  </si>
  <si>
    <t>г. Пермь, ул. Постаногова, д. 7</t>
  </si>
  <si>
    <t>г. Пермь, ул. Каляева, д. 11</t>
  </si>
  <si>
    <t>г. Пермь, ул. Камышинская, д. 11Б</t>
  </si>
  <si>
    <t>г. Пермь, ул. Камышинская, д. 8</t>
  </si>
  <si>
    <t>г. Пермь, ул. Капитана Пирожкова, д. 40</t>
  </si>
  <si>
    <t>г. Пермь, ул. Карбышева, д. 28</t>
  </si>
  <si>
    <t>г. Пермь, ул. Карбышева, д. 40</t>
  </si>
  <si>
    <t>5 - 7 - 10</t>
  </si>
  <si>
    <t>г. Пермь, ул. Карбышева, д. 50</t>
  </si>
  <si>
    <t>г. Пермь, ул. Карбышева, д. 78/1</t>
  </si>
  <si>
    <t>г. Пермь, ул. Карбышева, д. 78/2</t>
  </si>
  <si>
    <t>г. Пермь, ул. Карбышева, д. 82/2</t>
  </si>
  <si>
    <t>г. Пермь, ул. Карпинского, д. 75А</t>
  </si>
  <si>
    <t>г. Пермь, ул. Карпинского, д. 81</t>
  </si>
  <si>
    <t>г. Пермь, ул. Карпинского, д. 83</t>
  </si>
  <si>
    <t>г. Пермь, ул. КИМ, д. 11</t>
  </si>
  <si>
    <t>г. Пермь, ул. КИМ, д. 49</t>
  </si>
  <si>
    <t>г. Пермь, ул. КИМ, д. 86</t>
  </si>
  <si>
    <t>г. Пермь, ул. Кировоградская, д. 10</t>
  </si>
  <si>
    <t>г. Пермь, ул. Кировоградская, д. 11</t>
  </si>
  <si>
    <t>г. Пермь, ул. Кировоградская, д. 12/2</t>
  </si>
  <si>
    <t>г. Пермь, ул. Кировоградская, д. 16</t>
  </si>
  <si>
    <t>г. Пермь, ул. Кировоградская, д. 18</t>
  </si>
  <si>
    <t>г. Пермь, ул. Кировоградская, д. 40</t>
  </si>
  <si>
    <t>г. Пермь, ул. Кировоградская, д. 52</t>
  </si>
  <si>
    <t>г. Пермь, ул. Кировоградская, д. 68</t>
  </si>
  <si>
    <t>г. Пермь, ул. Кировоградская, д. 8</t>
  </si>
  <si>
    <t>г. Пермь, ул. Коломенская, д. 9</t>
  </si>
  <si>
    <t>г. Пермь, ул. Композитора Глинки, д. 3А</t>
  </si>
  <si>
    <t>г. Пермь, ул. Конноармейская, д. 32</t>
  </si>
  <si>
    <t>г. Пермь, ул. Корсуньская, д. 23</t>
  </si>
  <si>
    <t>г. Пермь, ул. Корсуньская, д. 29</t>
  </si>
  <si>
    <t>г. Пермь, ул. Космонавта Беляева, д. 54А</t>
  </si>
  <si>
    <t>г. Пермь, ул. Коспашская, д. 13</t>
  </si>
  <si>
    <t>г. Пермь, ул. Косякова, д. 13</t>
  </si>
  <si>
    <t>г. Пермь, ул. Косякова, д. 5</t>
  </si>
  <si>
    <t>г. Пермь, ул. Красновишерская, д. 46</t>
  </si>
  <si>
    <t>г. Пермь, ул. Красноводская, д. 6</t>
  </si>
  <si>
    <t>г. Пермь, ул. Краснополянская, д. 11</t>
  </si>
  <si>
    <t>г. Пермь, ул. Краснополянская, д. 12</t>
  </si>
  <si>
    <t>г. Пермь, ул. Краснополянская, д. 30</t>
  </si>
  <si>
    <t>г. Пермь, ул. Краснополянская, д. 32</t>
  </si>
  <si>
    <t>г. Пермь, ул. Краснополянская, д. 4</t>
  </si>
  <si>
    <t>г. Пермь, ул. Краснополянская, д. 9</t>
  </si>
  <si>
    <t>г. Пермь, ул. Краснофлотская, д. 14А</t>
  </si>
  <si>
    <t>г. Пермь, ул. Краснофлотская, д. 18</t>
  </si>
  <si>
    <t>г. Пермь, ул. Краснофлотская, д. 38</t>
  </si>
  <si>
    <t>г. Пермь, ул. Красные Казармы, д. 10</t>
  </si>
  <si>
    <t>г. Пермь, ул. Красные Казармы, д. 7</t>
  </si>
  <si>
    <t>г. Пермь, ул. Красные Казармы, д. 8</t>
  </si>
  <si>
    <t>г. Пермь, ул. Криворожская, д. 31</t>
  </si>
  <si>
    <t>г. Пермь, ул. Криворожская, д. 33</t>
  </si>
  <si>
    <t>г. Пермь, ул. Крисанова, д. 10</t>
  </si>
  <si>
    <t>г. Пермь, ул. Крисанова, д. 13</t>
  </si>
  <si>
    <t>г. Пермь, ул. Крисанова, д. 15</t>
  </si>
  <si>
    <t>г. Пермь, ул. Крисанова, д. 16</t>
  </si>
  <si>
    <t>г. Пермь, ул. Крисанова, д. 17</t>
  </si>
  <si>
    <t>г. Пермь, ул. Крисанова, д. 20А</t>
  </si>
  <si>
    <t>г. Пермь, ул. Крисанова, д. 23</t>
  </si>
  <si>
    <t>г. Пермь, ул. Крисанова, д. 26А</t>
  </si>
  <si>
    <t>г. Пермь, ул. Крисанова, д. 7</t>
  </si>
  <si>
    <t>г. Пермь, ул. Крисанова, д. 8</t>
  </si>
  <si>
    <t>г. Пермь, ул. Кронита, д. 13</t>
  </si>
  <si>
    <t>г. Пермь, ул. Кронита, д. 15</t>
  </si>
  <si>
    <t>г. Пермь, ул. Крупской, д. 47</t>
  </si>
  <si>
    <t>г. Пермь, ул. Крупской, д. 48</t>
  </si>
  <si>
    <t>г. Пермь, ул. Крупской, д. 56</t>
  </si>
  <si>
    <t>г. Пермь, ул. Крупской, д. 57А</t>
  </si>
  <si>
    <t>г. Пермь, ул. Крупской, д. 59</t>
  </si>
  <si>
    <t>г. Пермь, ул. Крупской, д. 61</t>
  </si>
  <si>
    <t>г. Пермь, ул. Крупской, д. 69/1</t>
  </si>
  <si>
    <t>г. Пермь, ул. Крупской, д. 69/2</t>
  </si>
  <si>
    <t>г. Пермь, ул. Крупской, д. 73</t>
  </si>
  <si>
    <t>г. Пермь, ул. Крупской, д. 76</t>
  </si>
  <si>
    <t>г. Пермь, ул. Крупской, д. 78А</t>
  </si>
  <si>
    <t>г. Пермь, ул. Крупской, д. 82А</t>
  </si>
  <si>
    <t>г. Пермь, ул. Крупской, д. 86А</t>
  </si>
  <si>
    <t>г. Пермь, ул. Крупской, д. 87</t>
  </si>
  <si>
    <t>г. Пермь, ул. Кузбасская, д. 36</t>
  </si>
  <si>
    <t>г. Пермь, ул. Куйбышева, д. 167</t>
  </si>
  <si>
    <t>г. Пермь, ул. Куйбышева, д. 65/1</t>
  </si>
  <si>
    <t>г. Пермь, ул. Куйбышева, д. 9</t>
  </si>
  <si>
    <t>г. Пермь, ул. Куйбышева, д. 96</t>
  </si>
  <si>
    <t>г. Пермь, ул. Куйбышева, д. 98</t>
  </si>
  <si>
    <t>г. Пермь, ул. Куфонина, д. 19</t>
  </si>
  <si>
    <t>г. Пермь, ул. Куфонина, д. 21</t>
  </si>
  <si>
    <t>г. Пермь, ул. Куфонина, д. 21А</t>
  </si>
  <si>
    <t>г. Пермь, ул. Куфонина, д. 28</t>
  </si>
  <si>
    <t>г. Пермь, ул. Льва Лаврова, д. 14</t>
  </si>
  <si>
    <t>г. Пермь, ул. Льва Лаврова, д. 16</t>
  </si>
  <si>
    <t>г. Пермь, ул. Ласьвинская, д. 58</t>
  </si>
  <si>
    <t>г. Пермь, ул. Ласьвинская, д. 60</t>
  </si>
  <si>
    <t>г. Пермь, ул. Ласьвинская, д. 62А</t>
  </si>
  <si>
    <t>г. Пермь, ул. Ласьвинская, д. 66</t>
  </si>
  <si>
    <t>г. Пермь, ул. Ласьвинская, д. 74А</t>
  </si>
  <si>
    <t>г. Пермь, ул. Лебедева, д. 29</t>
  </si>
  <si>
    <t>г. Пермь, ул. Лебедева, д. 38</t>
  </si>
  <si>
    <t>г. Пермь, ул. Ленина, д. 39</t>
  </si>
  <si>
    <t>г. Пермь, ул. Ленина, д. 47</t>
  </si>
  <si>
    <t>г. Пермь, ул. Ленина, д. 49</t>
  </si>
  <si>
    <t>г. Пермь, ул. Ленина, д. 67</t>
  </si>
  <si>
    <t>г. Пермь, ул. Ленина, д. 69</t>
  </si>
  <si>
    <t>г. Пермь, ул. Ленина, д. 72А</t>
  </si>
  <si>
    <t>г. Пермь, ул. Ленина, д. 72Б</t>
  </si>
  <si>
    <t>г. Пермь, ул. Ленина, д. 96</t>
  </si>
  <si>
    <t>г. Пермь, ул. Липатова, д. 13</t>
  </si>
  <si>
    <t>г. Пермь, ул. Лодыгина, д. 33</t>
  </si>
  <si>
    <t>г. Пермь, ул. Лодыгина, д. 35</t>
  </si>
  <si>
    <t>г. Пермь, ул. Лодыгина, д. 52/1</t>
  </si>
  <si>
    <t>г. Пермь, ул. Лодыгина, д. 54/1</t>
  </si>
  <si>
    <t>г. Пермь, ул. Лодыгина, д. 56/1</t>
  </si>
  <si>
    <t>г. Пермь, ул. Локомотивная, д. 8</t>
  </si>
  <si>
    <t>г. Пермь, ул. Луговского, д. 134</t>
  </si>
  <si>
    <t>г. Пермь, ул. Лузенина, д. 12</t>
  </si>
  <si>
    <t>г. Пермь, ул. Лукоянова, д. 2</t>
  </si>
  <si>
    <t>г. Пермь, ул. Луначарского, д. 51</t>
  </si>
  <si>
    <t>г. Пермь, ул. Льва Шатрова, д. 20</t>
  </si>
  <si>
    <t>г. Пермь, ул. Лякишева, д. 9</t>
  </si>
  <si>
    <t>г. Пермь, ул. Магистральная, д. 100А</t>
  </si>
  <si>
    <t>г. Пермь, ул. Макаренко, д. 12</t>
  </si>
  <si>
    <t>г. Пермь, ул. Макаренко, д. 28/3</t>
  </si>
  <si>
    <t>г. Пермь, ул. Макаренко, д. 36</t>
  </si>
  <si>
    <t>г. Пермь, ул. Макаренко, д. 46</t>
  </si>
  <si>
    <t>г. Пермь, ул. Макаренко, д. 54</t>
  </si>
  <si>
    <t>г. Пермь, ул. Макаренко, д. 56</t>
  </si>
  <si>
    <t>г. Пермь, ул. Максима Горького, д. 64/1</t>
  </si>
  <si>
    <t>г. Пермь, ул. Максима Горького, д. 77</t>
  </si>
  <si>
    <t>г. Пермь, ул. Малышева, д. 3</t>
  </si>
  <si>
    <t>г. Пермь, ул. Маршала Рыбалко, д. 101</t>
  </si>
  <si>
    <t>г. Пермь, ул. Маршала Рыбалко, д. 107Б</t>
  </si>
  <si>
    <t>г. Пермь, ул. Маршала Рыбалко, д. 107В</t>
  </si>
  <si>
    <t>г. Пермь, ул. Маршала Рыбалко, д. 109А</t>
  </si>
  <si>
    <t>г. Пермь, ул. Маршала Рыбалко, д. 111а</t>
  </si>
  <si>
    <t>г. Пермь, ул. Маршала Рыбалко, д. 12А</t>
  </si>
  <si>
    <t>г. Пермь, ул. Маршала Рыбалко, д. 34</t>
  </si>
  <si>
    <t>г. Пермь, ул. Маршала Рыбалко, д. 34А</t>
  </si>
  <si>
    <t>г. Пермь, ул. Маршала Рыбалко, д. 35</t>
  </si>
  <si>
    <t>г. Пермь, ул. Маршала Рыбалко, д. 37</t>
  </si>
  <si>
    <t>г. Пермь, ул. Маршала Рыбалко, д. 41</t>
  </si>
  <si>
    <t>г. Пермь, ул. Маршала Рыбалко, д. 86</t>
  </si>
  <si>
    <t>г. Пермь, ул. Маршала Рыбалко, д. 89А</t>
  </si>
  <si>
    <t>г. Пермь, ул. Маршала Рыбалко, д. 90</t>
  </si>
  <si>
    <t>г. Пермь, ул. Маршала Рыбалко, д. 97</t>
  </si>
  <si>
    <t>г. Пермь, ул. Маршала Толбухина, д. 1</t>
  </si>
  <si>
    <t>г. Пермь, ул. Маршала Толбухина, д. 14</t>
  </si>
  <si>
    <t>г. Пермь, ул. Маршала Толбухина, д. 15</t>
  </si>
  <si>
    <t>г. Пермь, ул. Машинистов, д. 22А</t>
  </si>
  <si>
    <t>г. Пермь, ул. Механошина, д. 4</t>
  </si>
  <si>
    <t>г. Пермь, ул. Механошина, д. 6</t>
  </si>
  <si>
    <t>г. Пермь, ул. Мильчакова, д. 37</t>
  </si>
  <si>
    <t>г. Пермь, ул. Мира, д. 11</t>
  </si>
  <si>
    <t>г. Пермь, ул. Мира, д. 106</t>
  </si>
  <si>
    <t>г. Пермь, ул. Мира, д. 118</t>
  </si>
  <si>
    <t>г. Пермь, ул. Мира, д. 122/2</t>
  </si>
  <si>
    <t>г. Пермь, ул. Мира, д. 124</t>
  </si>
  <si>
    <t>г. Пермь, ул. Мира, д. 126А</t>
  </si>
  <si>
    <t>г. Пермь, ул. Мира, д. 14</t>
  </si>
  <si>
    <t>г. Пермь, ул. Мира, д. 83</t>
  </si>
  <si>
    <t>г. Пермь, ул. Мозырьская, д. 3</t>
  </si>
  <si>
    <t>г. Пермь, ул. Молдавская, д. 4</t>
  </si>
  <si>
    <t>г. Пермь, ул. Молдавская, д. 6</t>
  </si>
  <si>
    <t>г. Пермь, ул. Молодежная, д. 24</t>
  </si>
  <si>
    <t>г. Пермь, ул. Монастырская, д. 123</t>
  </si>
  <si>
    <t>г. Пермь, ул. Монастырская, д. 152</t>
  </si>
  <si>
    <t>г. Пермь, ул. Монастырская, д. 155</t>
  </si>
  <si>
    <t>г. Пермь, ул. Монастырская, д. 157</t>
  </si>
  <si>
    <t>г. Пермь, ул. Монастырская, д. 159</t>
  </si>
  <si>
    <t>г. Пермь, ул. Монастырская, д. 161</t>
  </si>
  <si>
    <t>г. Пермь, ул. Монастырская, д. 177</t>
  </si>
  <si>
    <t>г. Пермь, ул. Монастырская, д. 53А</t>
  </si>
  <si>
    <t>г. Пермь, ул. Монастырская, д. 53Б</t>
  </si>
  <si>
    <t>г. Пермь, ул. Монастырская, д. 74</t>
  </si>
  <si>
    <t>Шифер</t>
  </si>
  <si>
    <t>г. Пермь, ул. Монастырская, д. 76</t>
  </si>
  <si>
    <t>г. Пермь, ул. Монастырская, д. 96</t>
  </si>
  <si>
    <t>г. Пермь, ул. Народовольческая, д. 37</t>
  </si>
  <si>
    <t>г. Пермь, ул. Народовольческая, д. 46</t>
  </si>
  <si>
    <t>г. Пермь, ул. Нейвинская, д. 10</t>
  </si>
  <si>
    <t>г. Пермь, ул. Нейвинская, д. 14</t>
  </si>
  <si>
    <t>г. Пермь, ул. Нефтяников, д. 10</t>
  </si>
  <si>
    <t>г. Пермь, ул. Нефтяников, д. 11</t>
  </si>
  <si>
    <t>г. Пермь, ул. Нефтяников, д. 12</t>
  </si>
  <si>
    <t>г. Пермь, ул. Нефтяников, д. 14</t>
  </si>
  <si>
    <t>г. Пермь, ул. Нефтяников, д. 15</t>
  </si>
  <si>
    <t>г. Пермь, ул. Нефтяников, д. 2</t>
  </si>
  <si>
    <t>г. Пермь, ул. Нефтяников, д. 20</t>
  </si>
  <si>
    <t>г. Пермь, ул. Нефтяников, д. 25</t>
  </si>
  <si>
    <t>г. Пермь, ул. Нефтяников, д. 26</t>
  </si>
  <si>
    <t>г. Пермь, ул. Нефтяников, д. 28</t>
  </si>
  <si>
    <t>г. Пермь, ул. Нефтяников, д. 2А</t>
  </si>
  <si>
    <t>г. Пермь, ул. Нефтяников, д. 30</t>
  </si>
  <si>
    <t>шлакоблоки</t>
  </si>
  <si>
    <t>г. Пермь, ул. Нефтяников, д. 33</t>
  </si>
  <si>
    <t>г. Пермь, ул. Нефтяников, д. 48</t>
  </si>
  <si>
    <t>г. Пермь, ул. Нефтяников, д. 53</t>
  </si>
  <si>
    <t>г. Пермь, ул. Нефтяников, д. 9</t>
  </si>
  <si>
    <t>г. Пермь, ул. Никитина, д. 18</t>
  </si>
  <si>
    <t>г. Пермь, ул. Николая Быстрых, д. 3</t>
  </si>
  <si>
    <t>г. Пермь, ул. Николая Быстрых, д. 4</t>
  </si>
  <si>
    <t>г. Пермь, ул. Николая Быстрых, д. 5</t>
  </si>
  <si>
    <t>г. Пермь, ул. Николая Островского, д. 107</t>
  </si>
  <si>
    <t>г. Пермь, ул. Николая Островского, д. 109</t>
  </si>
  <si>
    <t>г. Пермь, ул. Николая Островского, д. 119</t>
  </si>
  <si>
    <t>г. Пермь, ул. Николая Островского, д. 15А</t>
  </si>
  <si>
    <t>г. Пермь, ул. Николая Островского, д. 27</t>
  </si>
  <si>
    <t>г. Пермь, ул. Николая Островского, д. 49</t>
  </si>
  <si>
    <t>г. Пермь, ул. Николая Островского, д. 6</t>
  </si>
  <si>
    <t>г. Пермь, ул. Николая Островского, д. 63</t>
  </si>
  <si>
    <t>г. Пермь, ул. Николая Островского, д. 64А</t>
  </si>
  <si>
    <t>г. Пермь, ул. Николая Островского, д. 70</t>
  </si>
  <si>
    <t>г. Пермь, ул. Николая Островского, д. 72</t>
  </si>
  <si>
    <t>г. Пермь, ул. Николая Островского, д. 74</t>
  </si>
  <si>
    <t>г. Пермь, ул. Николая Островского, д. 76А</t>
  </si>
  <si>
    <t>г. Пермь, ул. Никулина, д. 10А</t>
  </si>
  <si>
    <t>г. Пермь, ул. Никулина, д. 10В</t>
  </si>
  <si>
    <t>г. Пермь, ул. Никулина, д. 35</t>
  </si>
  <si>
    <t>г. Пермь, ул. Никулина, д. 4</t>
  </si>
  <si>
    <t>г. Пермь, ул. Никулина, д. 47</t>
  </si>
  <si>
    <t>г. Пермь, ул. Никулина, д. 6</t>
  </si>
  <si>
    <t>г. Пермь, ул. Новоржевская, д. 13</t>
  </si>
  <si>
    <t>г. Пермь, ул. Новоржевская, д. 38</t>
  </si>
  <si>
    <t>г. Пермь, ул. Новоржевская, д. 45</t>
  </si>
  <si>
    <t>г. Пермь, ул. Новоржевская, д. 9</t>
  </si>
  <si>
    <t>г. Пермь, ул. Пермская, д. 124</t>
  </si>
  <si>
    <t>г. Пермь, ул. Пермская, д. 128А</t>
  </si>
  <si>
    <t>г. Пермь, ул. Пермская, д. 160</t>
  </si>
  <si>
    <t>г. Пермь, ул. Пермская, д. 224</t>
  </si>
  <si>
    <t>г. Пермь, ул. Петропавловская, д. 11А</t>
  </si>
  <si>
    <t>г. Пермь, ул. Петропавловская, д. 89</t>
  </si>
  <si>
    <t>г. Пермь, ул. Петропавловская, д. 91</t>
  </si>
  <si>
    <t>г. Пермь, ул. Пономарева, д. 65</t>
  </si>
  <si>
    <t>г. Пермь, ул. Попова, д. 21</t>
  </si>
  <si>
    <t>г. Пермь, ул. Попова, д. 23</t>
  </si>
  <si>
    <t>г. Пермь, ул. Попова, д. 25</t>
  </si>
  <si>
    <t>г. Пермь, ул. Попова, д. 27</t>
  </si>
  <si>
    <t>г. Пермь, ул. Пушкина, д. 11</t>
  </si>
  <si>
    <t>г. Пермь, ул. Рабоче-крестьянская, д. 22</t>
  </si>
  <si>
    <t>г. Пермь, ул. Революции, д. 3/5</t>
  </si>
  <si>
    <t>г. Пермь, ул. Старцева, д. 35/3</t>
  </si>
  <si>
    <t>г. Пермь, ул. Уинская, д. 17</t>
  </si>
  <si>
    <t>монолит</t>
  </si>
  <si>
    <t>г. Пермь, ул. Хабаровская, д. 40</t>
  </si>
  <si>
    <t>г. Пермь, ул. Хабаровская, д. 56А</t>
  </si>
  <si>
    <t>г. Пермь, ул. Холмогорская, д. 25</t>
  </si>
  <si>
    <t>г. Пермь, ул. Худанина, д. 8</t>
  </si>
  <si>
    <t>г. Пермь, ул. Челюскинцев, д. 15</t>
  </si>
  <si>
    <t>г. Пермь, ул. Челюскинцев, д. 21</t>
  </si>
  <si>
    <t>г. Пермь, ул. Чердынская, д. 13</t>
  </si>
  <si>
    <t>г. Пермь, ул. Чердынская, д. 25</t>
  </si>
  <si>
    <t>г. Пермь, ул. Чкалова, д. 10</t>
  </si>
  <si>
    <t>г. Пермь, ул. Чкалова, д. 46</t>
  </si>
  <si>
    <t>г. Пермь, ул. Юрша, д. 3</t>
  </si>
  <si>
    <t>г. Пермь, ул. Юрша, д. 64</t>
  </si>
  <si>
    <t>г. Пермь, ш. Космонавтов, д. 88</t>
  </si>
  <si>
    <t>г. Пермь, п. Новые Ляды, ул. Мира, д. 14</t>
  </si>
  <si>
    <t>г. Пермь, п. Новые Ляды, ул. Мира, д. 17</t>
  </si>
  <si>
    <t>г. Соликамск, ул. В.И. Кузнецова, д. 7А</t>
  </si>
  <si>
    <t>г. Соликамск, ул. Газеты Правды, д. 25А</t>
  </si>
  <si>
    <t>г. Соликамск, ул. Калийная, д. 144</t>
  </si>
  <si>
    <t>г. Соликамск, ул. Калийная, д. 154</t>
  </si>
  <si>
    <t>г. Соликамск, ул. Котовского, д. 2А</t>
  </si>
  <si>
    <t>г. Соликамск, ул. Культуры, д. 13</t>
  </si>
  <si>
    <t>г. Соликамск, ул. Культуры, д. 15</t>
  </si>
  <si>
    <t>г. Соликамск, ул. Культуры, д. 17</t>
  </si>
  <si>
    <t>г. Соликамск, ул. Культуры, д. 20</t>
  </si>
  <si>
    <t>г. Соликамск, ул. Черняховского, д. 23</t>
  </si>
  <si>
    <t>г. Чайковский, ул. Вокзальная, д. 1</t>
  </si>
  <si>
    <t>г. Чайковский, ул. Декабристов, д. 1/1</t>
  </si>
  <si>
    <t>г. Чайковский, ул. Декабристов, д. 1/2</t>
  </si>
  <si>
    <t>г. Чайковский, ул. Декабристов, д. 11</t>
  </si>
  <si>
    <t>г. Чайковский, ул. Декабристов, д. 12</t>
  </si>
  <si>
    <t>г. Чайковский, ул. Декабристов, д. 13</t>
  </si>
  <si>
    <t>г. Чайковский, ул. Декабристов, д. 14</t>
  </si>
  <si>
    <t>г. Чайковский, ул. Декабристов, д. 15</t>
  </si>
  <si>
    <t>г. Чайковский, ул. Декабристов, д. 19</t>
  </si>
  <si>
    <t>г. Чайковский, ул. Декабристов, д. 23 корп. 3</t>
  </si>
  <si>
    <t>г. Чайковский, ул. Декабристов, д. 28</t>
  </si>
  <si>
    <t>г. Чайковский, ул. Декабристов, д. 3/2</t>
  </si>
  <si>
    <t>г. Чайковский, ул. Декабристов, д. 30</t>
  </si>
  <si>
    <t>г. Чайковский, ул. Декабристов, д. 32</t>
  </si>
  <si>
    <t>г. Чайковский, ул. Декабристов, д. 38</t>
  </si>
  <si>
    <t>г. Чайковский, ул. Декабристов, д. 5</t>
  </si>
  <si>
    <t>г. Чайковский, ул. Декабристов, д. 5/1</t>
  </si>
  <si>
    <t>г. Чайковский, ул. Декабристов, д. 5/2</t>
  </si>
  <si>
    <t>г. Чайковский, ул. Декабристов, д. 5/3</t>
  </si>
  <si>
    <t>г. Чайковский, ул. Декабристов, д. 5/4</t>
  </si>
  <si>
    <t>г. Чайковский, ул. Декабристов, д. 7</t>
  </si>
  <si>
    <t>г. Чайковский, ул. Декабристов, д. 9</t>
  </si>
  <si>
    <t>г. Чайковский, ул. Кабалевского, д. 11</t>
  </si>
  <si>
    <t>г. Чайковский, ул. Кабалевского, д. 13</t>
  </si>
  <si>
    <t>г. Чайковский, ул. Кабалевского, д. 17</t>
  </si>
  <si>
    <t>г. Чайковский, ул. Кабалевского, д. 18</t>
  </si>
  <si>
    <t>г. Чайковский, ул. Кабалевского, д. 20</t>
  </si>
  <si>
    <t>г. Чайковский, ул. Кабалевского, д. 23</t>
  </si>
  <si>
    <t>г. Чайковский, ул. Кабалевского, д. 24</t>
  </si>
  <si>
    <t>г. Чайковский, ул. Кабалевского, д. 24/1</t>
  </si>
  <si>
    <t>г. Чайковский, ул. Кабалевского, д. 25/1</t>
  </si>
  <si>
    <t>г. Чайковский, ул. Кабалевского, д. 26</t>
  </si>
  <si>
    <t>г. Чайковский, ул. Кабалевского, д. 26/1</t>
  </si>
  <si>
    <t>г. Чайковский, ул. Кабалевского, д. 28/1</t>
  </si>
  <si>
    <t>г. Чайковский, ул. Кабалевского, д. 38</t>
  </si>
  <si>
    <t>г. Чайковский, ул. Кабалевского, д. 4</t>
  </si>
  <si>
    <t>г. Чайковский, ул. Кабалевского, д. 5</t>
  </si>
  <si>
    <t>г. Чайковский, ул. Кабалевского, д. 6</t>
  </si>
  <si>
    <t>г. Чайковский, ул. Кабалевского, д. 7</t>
  </si>
  <si>
    <t>г. Чайковский, ул. Кабалевского, д. 8</t>
  </si>
  <si>
    <t>г. Чайковский, ул. Камская, д. 15</t>
  </si>
  <si>
    <t>г. Чайковский, ул. Камская, д. 3</t>
  </si>
  <si>
    <t>г. Чайковский, ул. Камская, д. 3/1</t>
  </si>
  <si>
    <t>г. Чайковский, ул. Камская, д. 5</t>
  </si>
  <si>
    <t>г. Чайковский, ул. Карла Маркса, д. 18</t>
  </si>
  <si>
    <t>г. Чайковский, ул. Карла Маркса, д. 20</t>
  </si>
  <si>
    <t>г. Чайковский, ул. Карла Маркса, д. 53</t>
  </si>
  <si>
    <t>г. Чайковский, ул. Карла Маркса, д. 6</t>
  </si>
  <si>
    <t>г. Чайковский, ул. Ленина, д. 62</t>
  </si>
  <si>
    <t>г. Чайковский, ул. Ленина, д. 83</t>
  </si>
  <si>
    <t>г. Чайковский, ул. Мира, д. 1/2</t>
  </si>
  <si>
    <t>г. Чайковский, ул. Мира, д. 1/3</t>
  </si>
  <si>
    <t>г. Чайковский, ул. Мира, д. 12</t>
  </si>
  <si>
    <t>г. Чайковский, ул. Мира, д. 17/1</t>
  </si>
  <si>
    <t>г. Чайковский, ул. Мира, д. 19</t>
  </si>
  <si>
    <t>г. Чайковский, ул. Мира, д. 2/3</t>
  </si>
  <si>
    <t>г. Чайковский, ул. Мира, д. 2/5</t>
  </si>
  <si>
    <t>г. Чайковский, ул. Мира, д. 27</t>
  </si>
  <si>
    <t>г. Чайковский, ул. Мира, д. 36</t>
  </si>
  <si>
    <t>г. Чайковский, ул. Мира, д. 38</t>
  </si>
  <si>
    <t>г. Чайковский, ул. Мира, д. 43</t>
  </si>
  <si>
    <t>г. Чайковский, ул. Мира, д. 46</t>
  </si>
  <si>
    <t>г. Чайковский, ул. Советская, д. 4</t>
  </si>
  <si>
    <t>с. Ольховка, ул. Камская, д. 108</t>
  </si>
  <si>
    <t>г. Чусовой, п. Лямино, ул. Первомайская, д. 4</t>
  </si>
  <si>
    <t>г. Чусовой, ул. 50 лет ВЛКСМ, д. 7</t>
  </si>
  <si>
    <t>г. Чусовой, ул. Железнодорожная, д. 35А</t>
  </si>
  <si>
    <t>г. Чусовой, ул. Коммунистическая, д. 9</t>
  </si>
  <si>
    <t>г. Чусовой, ул. Космонавтов, д. 11</t>
  </si>
  <si>
    <t>г. Чусовой, ул. Космонавтов, д. 4</t>
  </si>
  <si>
    <t>г. Чусовой, ул. Космонавтов, д. 9</t>
  </si>
  <si>
    <t>г. Чусовой, ул. Ленина, д. 4</t>
  </si>
  <si>
    <t>г. Чусовой, ул. Лысьвенская, д. 71</t>
  </si>
  <si>
    <t>г. Чусовой, ул. Лысьвенская, д. 74</t>
  </si>
  <si>
    <t>г. Чусовой, ул. Лысьвенская, д. 75</t>
  </si>
  <si>
    <t>г. Чусовой, ул. Лысьвенская, д. 77</t>
  </si>
  <si>
    <t>г. Чусовой, ул. Лысьвенская, д. 79</t>
  </si>
  <si>
    <t>г. Чусовой, ул. Лысьвенская, д. 79А</t>
  </si>
  <si>
    <t>г. Чусовой, ул. Лысьвенская, д. 85</t>
  </si>
  <si>
    <t>г. Чусовой, ул. Матросова, д. 11</t>
  </si>
  <si>
    <t>г. Чусовой, ул. Мира, д. 12</t>
  </si>
  <si>
    <t>г. Чусовой, ул. Мира, д. 14</t>
  </si>
  <si>
    <t>г. Чусовой, ул. Мира, д. 2</t>
  </si>
  <si>
    <t>г. Чусовой, ул. Мира, д. 8</t>
  </si>
  <si>
    <t>г. Чусовой, ул. Октябрьская, д. 4</t>
  </si>
  <si>
    <t>г. Чусовой, ул. Пермская, д. 18</t>
  </si>
  <si>
    <t>г. Чусовой, ул. Пермская, д. 18А</t>
  </si>
  <si>
    <t>г. Чусовой, ул. Пермская, д. 20</t>
  </si>
  <si>
    <t>г. Чусовой, ул. Пермская, д. 20А</t>
  </si>
  <si>
    <t>г. Чусовой, ул. Попова, д. 2Б</t>
  </si>
  <si>
    <t>г. Чусовой, ул. Севастопольская, д. 61</t>
  </si>
  <si>
    <t>г. Чусовой, ул. Севастопольская, д. 63</t>
  </si>
  <si>
    <t>г. Чусовой, ул. Севастопольская, д. 74</t>
  </si>
  <si>
    <t>г. Чусовой, ул. Чайковского, д. 10А</t>
  </si>
  <si>
    <t>п. Гайны, ул. Советская, д. 17</t>
  </si>
  <si>
    <t>г. Горнозаводск, ул. Кирова, д. 64</t>
  </si>
  <si>
    <t>2009 КР</t>
  </si>
  <si>
    <t>г. Горнозаводск, ул. Кирова, д. 65А</t>
  </si>
  <si>
    <t>г. Горнозаводск, ул. Красных Партизан, д. 10</t>
  </si>
  <si>
    <t>г. Горнозаводск, ул. Ленина, д. 8</t>
  </si>
  <si>
    <t>2009 КР, Перекрытие</t>
  </si>
  <si>
    <t>г. Горнозаводск, ул. Ленина, д. 9</t>
  </si>
  <si>
    <t>г. Горнозаводск, ул. Мира, д. 10</t>
  </si>
  <si>
    <t>г. Горнозаводск, ул. Октябрьская, д. 54</t>
  </si>
  <si>
    <t>г. Горнозаводск, ул. Свердлова, д. 63</t>
  </si>
  <si>
    <t>г. Горнозаводск, ул. Свердлова, д. 74</t>
  </si>
  <si>
    <t>г. Горнозаводск, ул. Свердлова, д. 76</t>
  </si>
  <si>
    <t>г. Горнозаводск, ул. Свободы, д. 7</t>
  </si>
  <si>
    <t>г. Горнозаводск, ул. Школьная, д. 1</t>
  </si>
  <si>
    <t>г. Горнозаводск, ул. Школьная, д. 9</t>
  </si>
  <si>
    <t>п. Сараны, ул. 8 Марта, д. 3</t>
  </si>
  <si>
    <t>с. Елово, ул. Комсомольская, д. 54</t>
  </si>
  <si>
    <t>д. Посер, ул. Победы, д. 10</t>
  </si>
  <si>
    <t>п. Ильинский, ул. Зеленая, д. 59</t>
  </si>
  <si>
    <t>п. Ильинский, ул. Набережная, д. 5</t>
  </si>
  <si>
    <t>Комб. кирпич-бревно</t>
  </si>
  <si>
    <t>п. Ильинский, ул. Теплоуховых, д. 37</t>
  </si>
  <si>
    <t>г. Чермоз, ул. Заводская, д. 3</t>
  </si>
  <si>
    <t>г. Чермоз, ул. Ломоносова, д. 6</t>
  </si>
  <si>
    <t>г. Чермоз, ул. Ломоносова, д. 32</t>
  </si>
  <si>
    <t>п. Менделеево, ул. Ленина, д. 44</t>
  </si>
  <si>
    <t>п. Менделеево, ул. Уральская, д. 8</t>
  </si>
  <si>
    <t>с. Карагай, ул. Гагарина, д. 11</t>
  </si>
  <si>
    <t>с. Карагай, ул. Гагарина, д. 13</t>
  </si>
  <si>
    <t>с. Карагай, ул. Гагарина, д. 7</t>
  </si>
  <si>
    <t>с. Карагай, ул. Комсомольская, д. 9</t>
  </si>
  <si>
    <t>Кирпич (2,5-3,5)</t>
  </si>
  <si>
    <t>с. Усть-Кишерть, ул. Заречная, д. 14</t>
  </si>
  <si>
    <t>с. Усть-Кишерть, ул. Коммунистическая, д. 43</t>
  </si>
  <si>
    <t>с. Усть-Кишерть, ул. Строителей, д. 18</t>
  </si>
  <si>
    <t>с. Усть-Кишерть, ул. Строителей, д. 19</t>
  </si>
  <si>
    <t>с. Кочево, ул. Крупской, д. 12</t>
  </si>
  <si>
    <t>с. Кочево, ул. Крупской, д. 24</t>
  </si>
  <si>
    <t>г. Красновишерск, ул. Берзина, д. 4</t>
  </si>
  <si>
    <t>г. Красновишерск, ул. Берзина, д. 7</t>
  </si>
  <si>
    <t>г. Красновишерск, ул. Гагарина, д. 52</t>
  </si>
  <si>
    <t>г. Красновишерск, ул. Карла Маркса, д. 30А</t>
  </si>
  <si>
    <t>г. Красновишерск, ул. Куйбышева, д. 12</t>
  </si>
  <si>
    <t>г. Красновишерск, ул. Советская, д. 3</t>
  </si>
  <si>
    <t>г. Красновишерск, ул. Советская, д. 4</t>
  </si>
  <si>
    <t>г. Красновишерск, ул. Спортивная, д. 13</t>
  </si>
  <si>
    <t>г. Красновишерск, ул. Спортивная, д. 2А</t>
  </si>
  <si>
    <t>г. Красновишерск, ул. Спортивная, д. 4</t>
  </si>
  <si>
    <t>г. Красновишерск, ул. Спортивная, д. 6</t>
  </si>
  <si>
    <t>г. Красновишерск, ул. Спортивная, д. 8</t>
  </si>
  <si>
    <t>г. Красновишерск, ул. Строителей, д. 4</t>
  </si>
  <si>
    <t>г. Красновишерск, ул. Толстого, д. 42</t>
  </si>
  <si>
    <t>с. Белоево, ул. Ленина, д. 45</t>
  </si>
  <si>
    <t>п. Куеда, ул. Комсомольская, д. 47</t>
  </si>
  <si>
    <t>г. Нытва, пр-т Ленина, д. 14</t>
  </si>
  <si>
    <t>г. Нытва, ул. Буденного, д. 20</t>
  </si>
  <si>
    <t>г. Нытва, ул. Карла Либкнехта, д. 11</t>
  </si>
  <si>
    <t>г. Нытва, ул. Карла Либкнехта, д. 13</t>
  </si>
  <si>
    <t>г. Нытва, ул. Карла Либкнехта, д. 15</t>
  </si>
  <si>
    <t>г. Нытва, ул. Карла Либкнехта, д. 23</t>
  </si>
  <si>
    <t>г. Нытва, ул. Карла Либкнехта, д. 25</t>
  </si>
  <si>
    <t>г. Нытва, ул. Комсомольская, д. 29</t>
  </si>
  <si>
    <t>г. Нытва, ул. Комсомольская, д. 74</t>
  </si>
  <si>
    <t>г. Нытва, ул. Константина Симонова, д. 16/1</t>
  </si>
  <si>
    <t>г. Нытва, ул. Константина Симонова, д. 16/4</t>
  </si>
  <si>
    <t>г. Нытва, ул. Константина Симонова, д. 16/6</t>
  </si>
  <si>
    <t>г. Нытва, ул. Луначарского, д. 69</t>
  </si>
  <si>
    <t>г. Нытва, ул. Майская, д. 26</t>
  </si>
  <si>
    <t>г. Нытва, ул. Максима Горького, д. 14</t>
  </si>
  <si>
    <t>г. Нытва, ул. Максима Горького, д. 16</t>
  </si>
  <si>
    <t>г. Нытва, ул. Максима Горького, д. 18А</t>
  </si>
  <si>
    <t>г. Нытва, ул. Мира, д. 4</t>
  </si>
  <si>
    <t>г. Нытва, ул. Мира, д. 10</t>
  </si>
  <si>
    <t>г. Нытва, ул. Мира, д. 32</t>
  </si>
  <si>
    <t>г. Нытва, ул. Оборина, д. 20</t>
  </si>
  <si>
    <t>г. Нытва, ул. Оборина, д. 22</t>
  </si>
  <si>
    <t>г. Нытва, ул. Тибра Самуэли, д. 4</t>
  </si>
  <si>
    <t>г. Нытва, ул. Тибра Самуэли, д. 10</t>
  </si>
  <si>
    <t>г. Нытва, ул. Тибра Самуэли, д. 37</t>
  </si>
  <si>
    <t>г. Нытва, ул. Чапаева, д. 23</t>
  </si>
  <si>
    <t>г. Нытва, ул. Чапаева, д. 3</t>
  </si>
  <si>
    <t>г. Нытва, ул. Ширинкина, д. 20А</t>
  </si>
  <si>
    <t>г. Нытва, ул. Ширинкина, д. 27</t>
  </si>
  <si>
    <t>пгт Октябрьский, ул. Трактовая, д. 61</t>
  </si>
  <si>
    <t>пгт Октябрьский, ул. Школьная, д. 3</t>
  </si>
  <si>
    <t>пгт Октябрьский, ул. Школьная, д. 9</t>
  </si>
  <si>
    <t>с. Орда, ул. Северная, д. 6</t>
  </si>
  <si>
    <t>с. Орда, ул. Северная, д. 8</t>
  </si>
  <si>
    <t>с. Орда, ул. Советская, д. 116</t>
  </si>
  <si>
    <t>с. Орда, ул. Трактовая, д. 33</t>
  </si>
  <si>
    <t>г. Оса, ул. Мелентьева, д. 14</t>
  </si>
  <si>
    <t>г. Оса, ул. Мелентьева, д. 4</t>
  </si>
  <si>
    <t>г. Оса, ул. Мелентьева, д. 5</t>
  </si>
  <si>
    <t>г. Оса, ул. Мира, д. 6</t>
  </si>
  <si>
    <t>г. Оса, ул. Мира, д. 8</t>
  </si>
  <si>
    <t>г. Оса, ул. Островского, д. 27</t>
  </si>
  <si>
    <t>г. Оса, ул. Пролетарская, д. 1</t>
  </si>
  <si>
    <t>г. Оса, ул. Пугачева, д. 14</t>
  </si>
  <si>
    <t>г. Оса, ул. Пугачева, д. 18</t>
  </si>
  <si>
    <t>г. Оса, ул. Садовая, д. 13</t>
  </si>
  <si>
    <t>г. Оса, ул. Садовая, д. 5</t>
  </si>
  <si>
    <t>г. Оса, ул. Свердлова, д. 34</t>
  </si>
  <si>
    <t>г. Оса, ул. Советская, д. 164</t>
  </si>
  <si>
    <t>г. Оса, ул. Советская, д. 28А</t>
  </si>
  <si>
    <t>г. Оса, ул. Советская, д. 39Б</t>
  </si>
  <si>
    <t>г. Оса, ул. Советская, д. 44</t>
  </si>
  <si>
    <t>г. Оса, ул. Советская, д. 48</t>
  </si>
  <si>
    <t>г. Оса, ул. Степана Разина, д. 71</t>
  </si>
  <si>
    <t>г. Оса, ул. Степана Разина, д. 73</t>
  </si>
  <si>
    <t>г. Оса, ул. Степана Разина, д. 99</t>
  </si>
  <si>
    <t>г. Оханск, ул. Волкова, д. 76</t>
  </si>
  <si>
    <t>г. Оханск, ул. Ленина, д. 63</t>
  </si>
  <si>
    <t>г. Оханск, ул. Ленина, д. 75</t>
  </si>
  <si>
    <t>г. Оханск, ул. Первомайская, д. 19</t>
  </si>
  <si>
    <t>г. Оханск, ул. Подвойского, д. 63</t>
  </si>
  <si>
    <t>г. Оханск, ул. Подвойского, д. 73</t>
  </si>
  <si>
    <t>с. Дуброво, ул. Леонова, д. 2</t>
  </si>
  <si>
    <t>с. Дуброво, ул. Леонова, д. 4</t>
  </si>
  <si>
    <t>г. Очер, пер. Дорожный, д. 42</t>
  </si>
  <si>
    <t>г. Очер, пер. Дорожный, д. 44</t>
  </si>
  <si>
    <t>г. Очер, пер. Пионерский, д. 57</t>
  </si>
  <si>
    <t>г. Очер, ул. Боровая, д. 4</t>
  </si>
  <si>
    <t>г. Очер, ул. Боровая, д. 7</t>
  </si>
  <si>
    <t>г. Очер, ул. Боровая, д. 9</t>
  </si>
  <si>
    <t>г. Очер, ул. Кирова, д. 4</t>
  </si>
  <si>
    <t>комбинированный (кирпич, панели)</t>
  </si>
  <si>
    <t>г. Очер, ул. Коммунистическая, д. 38</t>
  </si>
  <si>
    <t>г. Очер, ул. Красногвардейская, д. 38</t>
  </si>
  <si>
    <t>г. Очер, ул. Красногвардейская, д. 40</t>
  </si>
  <si>
    <t>г. Очер, ул. Красногвардейская, д. 42</t>
  </si>
  <si>
    <t>г. Очер, ул. Ленина, д. 135</t>
  </si>
  <si>
    <t>г. Очер, ул. Ленина, д. 137</t>
  </si>
  <si>
    <t>г. Очер, ул. Ленина, д. 82</t>
  </si>
  <si>
    <t>г. Очер, ул. Ленина, д. 84</t>
  </si>
  <si>
    <t>ЗАТО Звёздный, ул. Бабичева, д. 15</t>
  </si>
  <si>
    <t>ЗАТО Звёздный, ул. Бабичева, д. 1А</t>
  </si>
  <si>
    <t>ЗАТО Звёздный, ул. Бабичева, д. 2А</t>
  </si>
  <si>
    <t>ЗАТО Звёздный, ул. Бабичева, д. 2В</t>
  </si>
  <si>
    <t>ЗАТО Звёздный, ул. Бабичева, д. 6</t>
  </si>
  <si>
    <t>ЗАТО Звёздный, ул. Школьная, д. 12</t>
  </si>
  <si>
    <t>д. Кондратово, ул. Культуры, д. 6</t>
  </si>
  <si>
    <t>д. Кондратово, ул. Культуры, д. 11</t>
  </si>
  <si>
    <t>д. Кондратово, ул. Садовое кольцо, д. 16</t>
  </si>
  <si>
    <t>д. Кондратово, ул. Садовое кольцо, д. 22</t>
  </si>
  <si>
    <t>п. Сылва, пер. Заводской, д. 18</t>
  </si>
  <si>
    <t>п. Сылва, пер. Заводской, д. 19</t>
  </si>
  <si>
    <t>жб/панель</t>
  </si>
  <si>
    <t>п. Сылва, пер. Заводской, д. 22</t>
  </si>
  <si>
    <t>п. Сылва, пер. Заводской, д. 24</t>
  </si>
  <si>
    <t>п. Сылва, пер. Заводской, д. 53</t>
  </si>
  <si>
    <t>п. Сылва, пер. Заводской, д. 54</t>
  </si>
  <si>
    <t>п. Сылва, ул. Большевистская, д. 58</t>
  </si>
  <si>
    <t>п. Сылва, ул. Большевистская, д. 60</t>
  </si>
  <si>
    <t>п. Сылва, ул. Большевистская, д. 62</t>
  </si>
  <si>
    <t>п. Сылва, ул. Большевистская, д. 64</t>
  </si>
  <si>
    <t>п. Сылва, ул. Большевистская, д. 68</t>
  </si>
  <si>
    <t>п. Сылва, ул. Большевистская, д. 68А</t>
  </si>
  <si>
    <t>п. Сылва, ул. Большевистская, д. 70А</t>
  </si>
  <si>
    <t>п. Сылва, ул. Большевистская, д. 72А</t>
  </si>
  <si>
    <t>п. Кукуштан, ул. Коммунистическая, д. 10</t>
  </si>
  <si>
    <t>1971</t>
  </si>
  <si>
    <t>п. Кукуштан, ул. Коммунистическая, д. 14</t>
  </si>
  <si>
    <t>1967</t>
  </si>
  <si>
    <t>с. Култаево, ул. Нижнемуллинская, д. 9А</t>
  </si>
  <si>
    <t>с. Усть-Качка, ул. Победы, д. 23</t>
  </si>
  <si>
    <t>с. Усть-Качка, ул. Победы, д. 25</t>
  </si>
  <si>
    <t>с. Усть-Качка, ул. Победы, д. 27</t>
  </si>
  <si>
    <t>с. Усть-Качка, ул. Победы, д. 44</t>
  </si>
  <si>
    <t>п. Юго-Камский, ул. Больничная, д. 1</t>
  </si>
  <si>
    <t>п. Юго-Камский, ул. Сибирская, д. 19А</t>
  </si>
  <si>
    <t>п. Юго-Камский, ул. Сибирская, д. 3</t>
  </si>
  <si>
    <t>п. Юго-Камский, ул. Сибирская, д. 7</t>
  </si>
  <si>
    <t>с. Гамово, ул. 50 лет Октября, д. 6</t>
  </si>
  <si>
    <t>Сивинский муниципальный район</t>
  </si>
  <si>
    <t>п. Северный Коммунар, ул. Ленина, д. 36</t>
  </si>
  <si>
    <t>п. Северный Коммунар, ул. Полины Осипенко, д. 6</t>
  </si>
  <si>
    <t>кирпичые</t>
  </si>
  <si>
    <t>п. Северный Коммунар, ул. Полины Осипенко, д. 7</t>
  </si>
  <si>
    <t>п. Северный Коммунар, ул. Полины Осипенко, д. 10</t>
  </si>
  <si>
    <t>рп Суксун, ул. Строителей, д. 1А</t>
  </si>
  <si>
    <t>с. Частые, ул. Карла Маркса, д. 37</t>
  </si>
  <si>
    <t>с. Частые, ул. Ленина, д. 25</t>
  </si>
  <si>
    <t>с. Частые, ул. Ленина, д. 27</t>
  </si>
  <si>
    <t>с. Частые, ул. Ленина, д. 28</t>
  </si>
  <si>
    <t>с. Частые, ул. Советская, д. 32</t>
  </si>
  <si>
    <t>г. Чердынь, кв-л Южный, д. 20А</t>
  </si>
  <si>
    <t>г. Чердынь, ул. Гагарина, д. 1</t>
  </si>
  <si>
    <t>г. Чердынь, ул. Гагарина, д. 3</t>
  </si>
  <si>
    <t>г. Чердынь, ул. Гагарина, д. 9</t>
  </si>
  <si>
    <t>г. Чердынь, ул. Прокопьевская, д. 58</t>
  </si>
  <si>
    <t>г. Чердынь, ул. Прокопьевская, д. 96</t>
  </si>
  <si>
    <t>г. Чердынь, ул. Успенская, д. 66</t>
  </si>
  <si>
    <t>г. Чердынь, ул. Юргановская, д. 94</t>
  </si>
  <si>
    <t>пгт Ныроб, ул. Восточная, д. 3А</t>
  </si>
  <si>
    <t>г. Чернушка, ул. Ленина, д. 85Б</t>
  </si>
  <si>
    <t>г. Чернушка, ул. Мира, д. 25</t>
  </si>
  <si>
    <t>г. Чернушка, ул. Нефтяников, д. 10</t>
  </si>
  <si>
    <t>г. Чернушка, ул. Нефтяников, д. 12а</t>
  </si>
  <si>
    <t>г. Чернушка, ул. Нефтяников, д. 4</t>
  </si>
  <si>
    <t>г. Чернушка, ул. Нефтяников, д. 8Б</t>
  </si>
  <si>
    <t>г. Чернушка, ул. Первомайская, д. 40Б</t>
  </si>
  <si>
    <t>г. Чернушка, ул. Первомайская, д. 42А</t>
  </si>
  <si>
    <t>г. Чернушка, ул. Пионерская, д. 85А</t>
  </si>
  <si>
    <t>п. Пожва, ул. Пионерская, д. 9</t>
  </si>
  <si>
    <t>п. Пожва, ул. Судомеханическая, д. 3</t>
  </si>
  <si>
    <t>с. Юсьва, ул. Больничная, д. 9</t>
  </si>
  <si>
    <t>с. Юсьва, ул. Дружбы, д. 4</t>
  </si>
  <si>
    <t>с. Юсьва, ул. Дружбы, д. 6</t>
  </si>
  <si>
    <t>с. Юсьва, ул. Комсомольская, д. 10А</t>
  </si>
  <si>
    <t>с. Юсьва, ул. Комсомольская, д. 9</t>
  </si>
  <si>
    <t>Итого на 2023 год</t>
  </si>
  <si>
    <t>г. Александровск, ул. Калинина, д. 6А</t>
  </si>
  <si>
    <t>4кв. 2023</t>
  </si>
  <si>
    <t>г. Александровск, ул. Кирова, д. 10</t>
  </si>
  <si>
    <t>г. Александровск, ул. Кирова, д. 12</t>
  </si>
  <si>
    <t>г. Александровск, ул. Кирова, д. 16</t>
  </si>
  <si>
    <t>г. Александровск, ул. Кирова, д. 18</t>
  </si>
  <si>
    <t>г. Александровск, ул. Кирова, д. 5</t>
  </si>
  <si>
    <t>ж/б блоки</t>
  </si>
  <si>
    <t>г. Александровск, ул. Кирова, д. 7</t>
  </si>
  <si>
    <t>г. Александровск, ул. Ленина, д. 2</t>
  </si>
  <si>
    <t>г. Александровск, ул. Ленина, д. 22</t>
  </si>
  <si>
    <t>г. Александровск, ул. Ленина, д. 32</t>
  </si>
  <si>
    <t>2000 РК</t>
  </si>
  <si>
    <t>г. Александровск, ул. Ленина, д. 36</t>
  </si>
  <si>
    <t>2004 РК</t>
  </si>
  <si>
    <t>г. Александровск, ул. Максима Горького, д. 11</t>
  </si>
  <si>
    <t>1998 РК</t>
  </si>
  <si>
    <t>г. Александровск, ул. Максима Горького, д. 13</t>
  </si>
  <si>
    <t>г. Александровск, ул. Максима Горького, д. 7</t>
  </si>
  <si>
    <t>г. Александровск, ул. Максима Горького, д. 9</t>
  </si>
  <si>
    <t>г. Александровск, ул. Машиностроителей, д. 1</t>
  </si>
  <si>
    <t>г. Александровск, ул. Островского, д. 3</t>
  </si>
  <si>
    <t>2004 РВИС (ТЕП ХВС ВОД) РК</t>
  </si>
  <si>
    <t>г. Александровск, ул. Пушкина, д. 33</t>
  </si>
  <si>
    <t>г. Александровск, ул. Пушкина, д. 35</t>
  </si>
  <si>
    <t>г. Александровск, ул. Пушкина, д. 37</t>
  </si>
  <si>
    <t>г. Александровск, ул. Халтурина, д. 10</t>
  </si>
  <si>
    <t>г. Александровск, ул. Халтурина, д. 12</t>
  </si>
  <si>
    <t>г. Александровск, ул. Халтурина, д. 14</t>
  </si>
  <si>
    <t>г. Александровск, ул. Халтурина, д. 6</t>
  </si>
  <si>
    <t>г. Александровск, ул. Халтурина, д. 8</t>
  </si>
  <si>
    <t>г. Александровск, ул. Чернышевского, д. 1</t>
  </si>
  <si>
    <t>г. Александровск, ул. Чернышевского, д. 3</t>
  </si>
  <si>
    <t>г. Александровск, ул. Чернышевского, д. 5</t>
  </si>
  <si>
    <t>п. Всеволодо-Вильва, ул. Ленина, д. 8</t>
  </si>
  <si>
    <t>п. Карьер Известняк, ул. Гоголя, д. 2</t>
  </si>
  <si>
    <t>823,95</t>
  </si>
  <si>
    <t>п. Карьер Известняк, ул. Гоголя, д. 4</t>
  </si>
  <si>
    <t>813,46</t>
  </si>
  <si>
    <t>п. Карьер Известняк, ул. Гоголя, д. 6</t>
  </si>
  <si>
    <t>820,25</t>
  </si>
  <si>
    <t>п. Карьер Известняк, ул. Гоголя, д. 8</t>
  </si>
  <si>
    <t>1525,7</t>
  </si>
  <si>
    <t>п. Яйва, ул. 6-ой Пятилетки, д. 10</t>
  </si>
  <si>
    <t>п. Яйва, ул. 6-ой Пятилетки, д. 12</t>
  </si>
  <si>
    <t>п. Яйва, ул. 6-ой Пятилетки, д. 13</t>
  </si>
  <si>
    <t>п. Яйва, ул. 6-ой Пятилетки, д. 14</t>
  </si>
  <si>
    <t>п. Яйва, ул. 6-ой Пятилетки, д. 15</t>
  </si>
  <si>
    <t>п. Яйва, ул. 6-ой Пятилетки, д. 21</t>
  </si>
  <si>
    <t>п. Яйва, ул. 6-ой Пятилетки, д. 3</t>
  </si>
  <si>
    <t>п. Яйва, ул. Заводская, д. 34</t>
  </si>
  <si>
    <t>п. Яйва, ул. Заводская, д. 36</t>
  </si>
  <si>
    <t>п. Яйва, ул. Заводская, д. 38</t>
  </si>
  <si>
    <t>п. Яйва, ул. Коммунистическая, д. 11</t>
  </si>
  <si>
    <t>п. Яйва, ул. Коммунистическая, д. 13</t>
  </si>
  <si>
    <t>п. Яйва, ул. Коммунистическая, д. 14</t>
  </si>
  <si>
    <t>п. Яйва, ул. Коммунистическая, д. 16</t>
  </si>
  <si>
    <t>п. Яйва, ул. Коммунистическая, д. 2</t>
  </si>
  <si>
    <t>п. Яйва, ул. Коммунистическая, д. 3</t>
  </si>
  <si>
    <t>п. Яйва, ул. Коммунистическая, д. 4</t>
  </si>
  <si>
    <t>п. Яйва, ул. Коммунистическая, д. 7</t>
  </si>
  <si>
    <t>п. Яйва, ул. Парковая, д. 1</t>
  </si>
  <si>
    <t>п. Яйва, ул. Парковая, д. 12</t>
  </si>
  <si>
    <t>п. Яйва, ул. Парковая, д. 2</t>
  </si>
  <si>
    <t>п. Яйва, ул. Парковая, д. 3</t>
  </si>
  <si>
    <t>п. Яйва, ул. Парковая, д. 4</t>
  </si>
  <si>
    <t>п. Яйва, ул. Парковая, д. 5</t>
  </si>
  <si>
    <t>п. Яйва, ул. Парковая, д. 8</t>
  </si>
  <si>
    <t>п. Яйва, ул. Первомайская, д. 11</t>
  </si>
  <si>
    <t>п. Яйва, ул. Первомайская, д. 13</t>
  </si>
  <si>
    <t>п. Яйва, ул. Первомайская, д. 15</t>
  </si>
  <si>
    <t>п. Яйва, ул. Энергетиков, д. 13</t>
  </si>
  <si>
    <t>п. Яйва, ул. Энергетиков, д. 15</t>
  </si>
  <si>
    <t>п. Яйва, ул. Энергетиков, д. 3</t>
  </si>
  <si>
    <t>п. Яйва, ул. Энергетиков, д. 5</t>
  </si>
  <si>
    <t>с. Барда, ул. Ленина, д. 23А</t>
  </si>
  <si>
    <t>с. Барда, ул. Фрунзе, д. 14</t>
  </si>
  <si>
    <t>с. Березовка, ул. Максима Горького, д. 6</t>
  </si>
  <si>
    <t>с. Березовка, ул. Центральная, д. 26</t>
  </si>
  <si>
    <t>с. Березовка, ул. Центральная, д. 28</t>
  </si>
  <si>
    <t>с. Березовка, ул. Центральная, д. 30</t>
  </si>
  <si>
    <t>с. Березовка, ул. Центральная, д. 39</t>
  </si>
  <si>
    <t>с. Березовка, ул. Центральная, д. 43</t>
  </si>
  <si>
    <t>Профиль стальн. с пластм. покрытием</t>
  </si>
  <si>
    <t>с. Зернино, ул. Мира, д. 11</t>
  </si>
  <si>
    <t>г. Верещагино, ул. Ленина, д. 4</t>
  </si>
  <si>
    <t>г. Верещагино, ул. Ленина, д. 53</t>
  </si>
  <si>
    <t>г. Верещагино, ул. Ленина, д. 55</t>
  </si>
  <si>
    <t>г. Верещагино, ул. Пролетарская, д. 47</t>
  </si>
  <si>
    <t>г. Верещагино, ул. Строителей, д. 84</t>
  </si>
  <si>
    <t>г. Верещагино, ул. Строителей, д. 86</t>
  </si>
  <si>
    <t>г. Верещагино, ул. Строителей, д. 98</t>
  </si>
  <si>
    <t>г. Верещагино, ул. Карла Маркса, д. 66</t>
  </si>
  <si>
    <t>г. Верещагино, ул. Южная, д. 5</t>
  </si>
  <si>
    <t>п. Зюкайка, ул. Маяковского, д. 18</t>
  </si>
  <si>
    <t>п. Зюкайка, ул. Мичурина, д. 3</t>
  </si>
  <si>
    <t>п. Зюкайка, ул. Пугачева, д. 38</t>
  </si>
  <si>
    <t>п. Зюкайка, ул. Пугачева, д. 40</t>
  </si>
  <si>
    <t>п. Зюкайка, ул. Тимирязева, д. 5Б</t>
  </si>
  <si>
    <t>п. Зюкайка, ул. Фурманова, д. 15</t>
  </si>
  <si>
    <t>п. Зюкайка, ул. Юбилейная, д. 4</t>
  </si>
  <si>
    <t>г. Березники, пр-т Ленина, д. 53</t>
  </si>
  <si>
    <t>г. Березники, пр-т Ленина, д. 55</t>
  </si>
  <si>
    <t>г. Березники, пр-т Ленина, д. 59</t>
  </si>
  <si>
    <t>г. Березники, пр-т Ленина, д. 61</t>
  </si>
  <si>
    <t>1987-1991</t>
  </si>
  <si>
    <t>г. Березники, пр-т Советский, д. 10</t>
  </si>
  <si>
    <t>г. Березники, пр-т Советский, д. 14</t>
  </si>
  <si>
    <t>г. Березники, пр-т Советский, д. 16</t>
  </si>
  <si>
    <t>г. Березники, пр-т Советский, д. 18</t>
  </si>
  <si>
    <t>г. Березники, пр-т Советский, д. 24</t>
  </si>
  <si>
    <t>г. Березники, пр-т Советский, д. 75</t>
  </si>
  <si>
    <t>г. Березники, ул. 30 лет Победы, д. 12</t>
  </si>
  <si>
    <t>г. Березники, ул. 30 лет Победы, д. 14</t>
  </si>
  <si>
    <t>г. Березники, ул. 30 лет Победы, д. 16</t>
  </si>
  <si>
    <t>г. Березники, ул. 30 лет Победы, д. 18</t>
  </si>
  <si>
    <t>г. Березники, ул. 30 лет Победы, д. 29</t>
  </si>
  <si>
    <t>г. Березники, ул. 30 лет Победы, д. 30</t>
  </si>
  <si>
    <t>г. Березники, ул. 30 лет Победы, д. 31</t>
  </si>
  <si>
    <t>г. Березники, ул. 30 лет Победы, д. 32</t>
  </si>
  <si>
    <t>г. Березники, ул. 30 лет Победы, д. 33</t>
  </si>
  <si>
    <t>г. Березники, ул. 30 лет Победы, д. 34</t>
  </si>
  <si>
    <t>г. Березники, ул. 30 лет Победы, д. 35</t>
  </si>
  <si>
    <t>г. Березники, ул. 30 лет Победы, д. 36</t>
  </si>
  <si>
    <t>г. Березники, ул. 30 лет Победы, д. 37</t>
  </si>
  <si>
    <t>г. Березники, ул. 30 лет Победы, д. 39</t>
  </si>
  <si>
    <t>г. Березники, ул. 30 лет Победы, д. 4</t>
  </si>
  <si>
    <t>панел./яч. бетон</t>
  </si>
  <si>
    <t>г. Березники, ул. 30 лет Победы, д. 41</t>
  </si>
  <si>
    <t>г. Березники, ул. 30 лет Победы, д. 43</t>
  </si>
  <si>
    <t>г. Березники, ул. 30 лет Победы, д. 44</t>
  </si>
  <si>
    <t>г. Березники, ул. 30 лет Победы, д. 45</t>
  </si>
  <si>
    <t>г. Березники, ул. 30 лет Победы, д. 5</t>
  </si>
  <si>
    <t>г. Березники, ул. 30 лет Победы, д. 6</t>
  </si>
  <si>
    <t>г. Березники, ул. 30 лет Победы, д. 7</t>
  </si>
  <si>
    <t>г. Березники, ул. 30 лет Победы, д. 8</t>
  </si>
  <si>
    <t>г. Березники, ул. Березниковская, д. 90</t>
  </si>
  <si>
    <t>г. Березники, ул. Березниковская, д. 94</t>
  </si>
  <si>
    <t>г. Березники, ул. Гагарина, д. 2а</t>
  </si>
  <si>
    <t>г. Березники, ул. Гагарина, д. 5</t>
  </si>
  <si>
    <t>г. Березники, ул. Деменева, д. 11</t>
  </si>
  <si>
    <t>г. Березники, ул. Деменева, д. 2а</t>
  </si>
  <si>
    <t>г. Березники, ул. Деменева, д. 7</t>
  </si>
  <si>
    <t>г. Березники, ул. Деменева, д. 9</t>
  </si>
  <si>
    <t>г. Березники, ул. Карла Маркса, д. 47</t>
  </si>
  <si>
    <t>г. Березники, ул. Карла Маркса, д. 50</t>
  </si>
  <si>
    <t>г. Березники, ул. Карла Маркса, д. 53</t>
  </si>
  <si>
    <t>г. Березники, ул. Коммунистическая, д. 10</t>
  </si>
  <si>
    <t>г. Березники, ул. Коммунистическая, д. 2</t>
  </si>
  <si>
    <t>г. Березники, ул. Коммунистическая, д. 6</t>
  </si>
  <si>
    <t>г. Березники, ул. Коммунистическая, д. 8</t>
  </si>
  <si>
    <t>г. Березники, ул. Комсомольская, д. 10</t>
  </si>
  <si>
    <t>г. Березники, ул. Комсомольская, д. 2</t>
  </si>
  <si>
    <t>г. Березники, ул. Комсомольская, д. 4</t>
  </si>
  <si>
    <t>г. Березники, ул. Комсомольская, д. 8</t>
  </si>
  <si>
    <t>г. Березники, ул. Красноборова, д. 4</t>
  </si>
  <si>
    <t>г. Березники, ул. Ломоносова, д. 100</t>
  </si>
  <si>
    <t>г. Березники, ул. Ломоносова, д. 106</t>
  </si>
  <si>
    <t>г. Березники, ул. Ломоносова, д. 108</t>
  </si>
  <si>
    <t>г. Березники, ул. Ломоносова, д. 110</t>
  </si>
  <si>
    <t>г. Березники, ул. Ломоносова, д. 125</t>
  </si>
  <si>
    <t>г. Березники, ул. Ломоносова, д. 131А</t>
  </si>
  <si>
    <t>г. Березники, ул. Льва Толстого, д. 25</t>
  </si>
  <si>
    <t>панели/кирпич</t>
  </si>
  <si>
    <t>г. Березники, ул. Льва Толстого, д. 90</t>
  </si>
  <si>
    <t>г. Березники, ул. Мира, д. 101</t>
  </si>
  <si>
    <t>г. Березники, ул. Мира, д. 103</t>
  </si>
  <si>
    <t>г. Березники, ул. Мира, д. 105</t>
  </si>
  <si>
    <t>г. Березники, ул. Мира, д. 106</t>
  </si>
  <si>
    <t>г. Березники, ул. Мира, д. 108</t>
  </si>
  <si>
    <t>г. Березники, ул. Мира, д. 110</t>
  </si>
  <si>
    <t>г. Березники, ул. Мира, д. 112</t>
  </si>
  <si>
    <t>г. Березники, ул. Мира, д. 116</t>
  </si>
  <si>
    <t>г. Березники, ул. Мира, д. 118</t>
  </si>
  <si>
    <t>г. Березники, ул. Мира, д. 122</t>
  </si>
  <si>
    <t>г. Березники, ул. Мира, д. 124</t>
  </si>
  <si>
    <t>г. Березники, ул. Мира, д. 128</t>
  </si>
  <si>
    <t>г. Березники, ул. Мира, д. 130</t>
  </si>
  <si>
    <t>г. Березники, ул. Мира, д. 19</t>
  </si>
  <si>
    <t>г. Березники, ул. Мира, д. 26</t>
  </si>
  <si>
    <t>г. Березники, ул. Мира, д. 28</t>
  </si>
  <si>
    <t>г. Березники, ул. Мира, д. 29</t>
  </si>
  <si>
    <t>г. Березники, ул. Мира, д. 31</t>
  </si>
  <si>
    <t>г. Березники, ул. Мира, д. 32</t>
  </si>
  <si>
    <t>г. Березники, ул. Мира, д. 33</t>
  </si>
  <si>
    <t>г. Березники, ул. Мира, д. 37</t>
  </si>
  <si>
    <t>г. Березники, ул. Мира, д. 39</t>
  </si>
  <si>
    <t>г. Березники, ул. Мира, д. 41</t>
  </si>
  <si>
    <t>г. Березники, ул. Мира, д. 43</t>
  </si>
  <si>
    <t>г. Березники, ул. Мира, д. 45</t>
  </si>
  <si>
    <t>г. Березники, ул. Мира, д. 46</t>
  </si>
  <si>
    <t>г. Березники, ул. Мира, д. 54</t>
  </si>
  <si>
    <t>г. Березники, ул. Мира, д. 56</t>
  </si>
  <si>
    <t>г. Березники, ул. Мира, д. 62</t>
  </si>
  <si>
    <t>г. Березники, ул. Мира, д. 67</t>
  </si>
  <si>
    <t>г. Березники, ул. Мира, д. 69</t>
  </si>
  <si>
    <t>г. Березники, ул. Мира, д. 70</t>
  </si>
  <si>
    <t>г. Березники, ул. Мира, д. 71</t>
  </si>
  <si>
    <t>г. Березники, ул. Мира, д. 72</t>
  </si>
  <si>
    <t>г. Березники, ул. Мира, д. 73</t>
  </si>
  <si>
    <t>г. Березники, ул. Мира, д. 74</t>
  </si>
  <si>
    <t>г. Березники, ул. Мира, д. 75</t>
  </si>
  <si>
    <t>г. Березники, ул. Мира, д. 76</t>
  </si>
  <si>
    <t>г. Березники, ул. Мира, д. 84</t>
  </si>
  <si>
    <t>г. Березники, ул. Мира, д. 85</t>
  </si>
  <si>
    <t>г. Березники, ул. Мира, д. 86</t>
  </si>
  <si>
    <t>г. Березники, ул. Мира, д. 88</t>
  </si>
  <si>
    <t>г. Березники, ул. Мира, д. 89</t>
  </si>
  <si>
    <t>г. Березники, ул. Мира, д. 91</t>
  </si>
  <si>
    <t>г. Березники, ул. Мира, д. 93</t>
  </si>
  <si>
    <t>г. Березники, ул. Мира, д. 94</t>
  </si>
  <si>
    <t>г. Березники, ул. Мира, д. 96</t>
  </si>
  <si>
    <t>г. Березники, ул. Мира, д. 98</t>
  </si>
  <si>
    <t>г. Березники, ул. Мира, д. 99</t>
  </si>
  <si>
    <t>г. Березники, ул. Набережная, д. 17</t>
  </si>
  <si>
    <t>г. Березники, ул. Набережная, д. 19</t>
  </si>
  <si>
    <t>г. Березники, ул. Набережная, д. 21</t>
  </si>
  <si>
    <t>г. Березники, ул. Набережная, д. 25</t>
  </si>
  <si>
    <t>г. Березники, ул. Набережная, д. 27</t>
  </si>
  <si>
    <t>г. Березники, ул. Набережная, д. 29</t>
  </si>
  <si>
    <t>г. Березники, ул. Набережная, д. 31</t>
  </si>
  <si>
    <t>г. Березники, ул. Набережная, д. 33</t>
  </si>
  <si>
    <t>г. Березники, ул. Набережная, д. 43</t>
  </si>
  <si>
    <t>г. Березники, ул. Набережная, д. 45</t>
  </si>
  <si>
    <t>г. Березники, ул. Набережная, д. 49</t>
  </si>
  <si>
    <t>г. Березники, ул. Набережная, д. 51</t>
  </si>
  <si>
    <t>г. Березники, ул. Олега Кошевого, д. 9</t>
  </si>
  <si>
    <t>г. Березники, ул. Парижской Коммуны, д. 10</t>
  </si>
  <si>
    <t>г. Березники, ул. Парижской Коммуны, д. 12</t>
  </si>
  <si>
    <t>г. Березники, ул. Парижской Коммуны, д. 15</t>
  </si>
  <si>
    <t>г. Березники, ул. Парижской Коммуны, д. 24</t>
  </si>
  <si>
    <t>г. Березники, ул. Парижской Коммуны, д. 28</t>
  </si>
  <si>
    <t>г. Березники, ул. Парижской Коммуны, д. 3</t>
  </si>
  <si>
    <t>г. Березники, ул. Парижской Коммуны, д. 32</t>
  </si>
  <si>
    <t>г. Березники, ул. Парижской Коммуны, д. 34</t>
  </si>
  <si>
    <t>г. Березники, ул. Парижской Коммуны, д. 40</t>
  </si>
  <si>
    <t>г. Березники, ул. Парижской Коммуны, д. 42</t>
  </si>
  <si>
    <t>г. Березники, ул. Парижской Коммуны, д. 44</t>
  </si>
  <si>
    <t>г. Березники, ул. Парижской Коммуны, д. 46</t>
  </si>
  <si>
    <t>г. Березники, ул. Парижской Коммуны, д. 48</t>
  </si>
  <si>
    <t>г. Березники, ул. Парижской Коммуны, д. 50</t>
  </si>
  <si>
    <t>г. Березники, ул. Парижской Коммуны, д. 54</t>
  </si>
  <si>
    <t>1976-1979</t>
  </si>
  <si>
    <t>г. Березники, ул. Потемина, д. 10</t>
  </si>
  <si>
    <t>г. Березники, ул. Потемина, д. 11</t>
  </si>
  <si>
    <t>г. Березники, ул. Потемина, д. 12</t>
  </si>
  <si>
    <t>г. Березники, ул. Потемина, д. 13</t>
  </si>
  <si>
    <t>г. Березники, ул. Потемина, д. 14</t>
  </si>
  <si>
    <t>г. Березники, ул. Потемина, д. 16</t>
  </si>
  <si>
    <t>г. Березники, ул. Потемина, д. 6</t>
  </si>
  <si>
    <t>г. Березники, ул. Потемина, д. 6А</t>
  </si>
  <si>
    <t>г. Березники, ул. Потемина, д. 7</t>
  </si>
  <si>
    <t>г. Березники, ул. Потемина, д. 8</t>
  </si>
  <si>
    <t>г. Березники, ул. Потемина, д. 9</t>
  </si>
  <si>
    <t>г. Березники, ул. Пятилетки, д. 102</t>
  </si>
  <si>
    <t>г. Березники, ул. Пятилетки, д. 105</t>
  </si>
  <si>
    <t>г. Березники, ул. Пятилетки, д. 107</t>
  </si>
  <si>
    <t>г. Березники, ул. Пятилетки, д. 108</t>
  </si>
  <si>
    <t>г. Березники, ул. Пятилетки, д. 109</t>
  </si>
  <si>
    <t>г. Березники, ул. Пятилетки, д. 111</t>
  </si>
  <si>
    <t>г. Березники, ул. Пятилетки, д. 113</t>
  </si>
  <si>
    <t>г. Березники, ул. Пятилетки, д. 117</t>
  </si>
  <si>
    <t>г. Березники, ул. Пятилетки, д. 126</t>
  </si>
  <si>
    <t>г. Березники, ул. Пятилетки, д. 128</t>
  </si>
  <si>
    <t>г. Березники, ул. Пятилетки, д. 130</t>
  </si>
  <si>
    <t>г. Березники, ул. Пятилетки, д. 134</t>
  </si>
  <si>
    <t>г. Березники, ул. Пятилетки, д. 136</t>
  </si>
  <si>
    <t>г. Березники, ул. Пятилетки, д. 140</t>
  </si>
  <si>
    <t>г. Березники, ул. Пятилетки, д. 142</t>
  </si>
  <si>
    <t>г. Березники, ул. Пятилетки, д. 144</t>
  </si>
  <si>
    <t>г. Березники, ул. Пятилетки, д. 22</t>
  </si>
  <si>
    <t>г. Березники, ул. Пятилетки, д. 24</t>
  </si>
  <si>
    <t>г. Березники, ул. Пятилетки, д. 26</t>
  </si>
  <si>
    <t>г. Березники, ул. Пятилетки, д. 42</t>
  </si>
  <si>
    <t>г. Березники, ул. Пятилетки, д. 44</t>
  </si>
  <si>
    <t>г. Березники, ул. Пятилетки, д. 46</t>
  </si>
  <si>
    <t>г. Березники, ул. Пятилетки, д. 83</t>
  </si>
  <si>
    <t>г. Березники, ул. Пятилетки, д. 85</t>
  </si>
  <si>
    <t>г. Березники, ул. Пятилетки, д. 86</t>
  </si>
  <si>
    <t>г. Березники, ул. Пятилетки, д. 87</t>
  </si>
  <si>
    <t>г. Березники, ул. Пятилетки, д. 88</t>
  </si>
  <si>
    <t>г. Березники, ул. Пятилетки, д. 90</t>
  </si>
  <si>
    <t>г. Березники, ул. Пятилетки, д. 91</t>
  </si>
  <si>
    <t>г. Березники, ул. Пятилетки, д. 99</t>
  </si>
  <si>
    <t>г. Березники, ул. Свердлова, д. 101</t>
  </si>
  <si>
    <t>г. Березники, ул. Свердлова, д. 114А</t>
  </si>
  <si>
    <t>г. Березники, ул. Свердлова, д. 128</t>
  </si>
  <si>
    <t>г. Березники, ул. Свердлова, д. 132</t>
  </si>
  <si>
    <t>г. Березники, ул. Свердлова, д. 134</t>
  </si>
  <si>
    <t>г. Березники, ул. Свердлова, д. 136</t>
  </si>
  <si>
    <t>г. Березники, ул. Свердлова, д. 138</t>
  </si>
  <si>
    <t>г. Березники, ул. Свердлова, д. 140</t>
  </si>
  <si>
    <t>г. Березники, ул. Свердлова, д. 142</t>
  </si>
  <si>
    <t>г. Березники, ул. Свердлова, д. 144</t>
  </si>
  <si>
    <t>г. Березники, ул. Свердлова, д. 146</t>
  </si>
  <si>
    <t>г. Березники, ул. Свердлова, д. 148</t>
  </si>
  <si>
    <t>г. Березники, ул. Свердлова, д. 15</t>
  </si>
  <si>
    <t>г. Березники, ул. Свердлова, д. 150</t>
  </si>
  <si>
    <t>г. Березники, ул. Свердлова, д. 150/1</t>
  </si>
  <si>
    <t>г. Березники, ул. Свердлова, д. 152</t>
  </si>
  <si>
    <t>г. Березники, ул. Свердлова, д. 154</t>
  </si>
  <si>
    <t>г. Березники, ул. Свердлова, д. 158</t>
  </si>
  <si>
    <t>г. Березники, ул. Свердлова, д. 160</t>
  </si>
  <si>
    <t>г. Березники, ул. Свердлова, д. 162</t>
  </si>
  <si>
    <t>г. Березники, ул. Свердлова, д. 19</t>
  </si>
  <si>
    <t>г. Березники, ул. Свердлова, д. 19А</t>
  </si>
  <si>
    <t>г. Березники, ул. Свердлова, д. 21</t>
  </si>
  <si>
    <t>г. Березники, ул. Свердлова, д. 27</t>
  </si>
  <si>
    <t>г. Березники, ул. Свердлова, д. 31А</t>
  </si>
  <si>
    <t>г. Березники, ул. Свердлова, д. 65А</t>
  </si>
  <si>
    <t>г. Березники, ул. Свердлова, д. 67</t>
  </si>
  <si>
    <t>г. Березники, ул. Свердлова, д. 81</t>
  </si>
  <si>
    <t>г. Березники, ул. Свердлова, д. 84</t>
  </si>
  <si>
    <t>г. Березники, ул. Свердлова, д. 86</t>
  </si>
  <si>
    <t>г. Березники, ул. Свердлова, д. 97</t>
  </si>
  <si>
    <t>г. Березники, ул. Свердлова, д. 99</t>
  </si>
  <si>
    <t>г. Березники, ул. Свободы, д. 16</t>
  </si>
  <si>
    <t>г. Березники, ул. Свободы, д. 18</t>
  </si>
  <si>
    <t>г. Березники, ул. Свободы, д. 20</t>
  </si>
  <si>
    <t>г. Березники, ул. Свободы, д. 21</t>
  </si>
  <si>
    <t>г. Березники, ул. Свободы, д. 25</t>
  </si>
  <si>
    <t>г. Березники, ул. Свободы, д. 51</t>
  </si>
  <si>
    <t>г. Березники, ул. Свободы, д. 54</t>
  </si>
  <si>
    <t>г. Березники, ул. Степанова, д. 42</t>
  </si>
  <si>
    <t>г. Березники, ул. Суворова, д. 56</t>
  </si>
  <si>
    <t>г. Березники, ул. Суворова, д. 89</t>
  </si>
  <si>
    <t>г. Березники, ул. Труда, д. 4</t>
  </si>
  <si>
    <t>г. Березники, ул. Челюскинцев, д. 89</t>
  </si>
  <si>
    <t>г. Березники, ул. Челюскинцев, д. 91</t>
  </si>
  <si>
    <t>г. Березники, ул. Челюскинцев, д. 91А</t>
  </si>
  <si>
    <t>г. Березники, ул. Челюскинцев, д. 93А</t>
  </si>
  <si>
    <t>г. Березники, ул. Черняховского, д. 51</t>
  </si>
  <si>
    <t>г. Березники, ул. Черняховского, д. 53</t>
  </si>
  <si>
    <t>г. Березники, ул. Черняховского, д. 55</t>
  </si>
  <si>
    <t>г. Березники, ул. Черняховского, д. 57</t>
  </si>
  <si>
    <t>г. Березники, ул. Черняховского, д. 59</t>
  </si>
  <si>
    <t>г. Березники, ул. Черняховского, д. 61</t>
  </si>
  <si>
    <t>г. Березники, ул. Щорса, д. 37</t>
  </si>
  <si>
    <t>г. Березники, ул. Юбилейная, д. 100</t>
  </si>
  <si>
    <t>г. Березники, ул. Юбилейная, д. 102</t>
  </si>
  <si>
    <t>г. Березники, ул. Юбилейная, д. 104</t>
  </si>
  <si>
    <t>г. Березники, ул. Юбилейная, д. 106</t>
  </si>
  <si>
    <t>г. Березники, ул. Юбилейная, д. 108</t>
  </si>
  <si>
    <t>г. Березники, ул. Юбилейная, д. 110</t>
  </si>
  <si>
    <t>г. Березники, ул. Юбилейная, д. 113</t>
  </si>
  <si>
    <t>г. Березники, ул. Юбилейная, д. 114</t>
  </si>
  <si>
    <t>г. Березники, ул. Юбилейная, д. 116</t>
  </si>
  <si>
    <t>г. Березники, ул. Юбилейная, д. 118</t>
  </si>
  <si>
    <t>г. Березники, ул. Юбилейная, д. 119</t>
  </si>
  <si>
    <t>г. Березники, ул. Юбилейная, д. 120</t>
  </si>
  <si>
    <t>г. Березники, ул. Юбилейная, д. 121</t>
  </si>
  <si>
    <t>г. Березники, ул. Юбилейная, д. 122</t>
  </si>
  <si>
    <t>г. Березники, ул. Юбилейная, д. 125</t>
  </si>
  <si>
    <t>г. Березники, ул. Юбилейная, д. 128</t>
  </si>
  <si>
    <t>г. Березники, ул. Юбилейная, д. 130</t>
  </si>
  <si>
    <t>г. Березники, ул. Юбилейная, д. 131</t>
  </si>
  <si>
    <t>г. Березники, ул. Юбилейная, д. 132</t>
  </si>
  <si>
    <t>г. Березники, ул. Юбилейная, д. 133</t>
  </si>
  <si>
    <t>г. Березники, ул. Юбилейная, д. 135</t>
  </si>
  <si>
    <t>г. Березники, ул. Юбилейная, д. 138</t>
  </si>
  <si>
    <t>г. Березники, ул. Юбилейная, д. 143</t>
  </si>
  <si>
    <t>г. Березники, ул. Юбилейная, д. 145</t>
  </si>
  <si>
    <t>г. Березники, ул. Юбилейная, д. 15А</t>
  </si>
  <si>
    <t>г. Березники, ул. Юбилейная, д. 21</t>
  </si>
  <si>
    <t>г. Березники, ул. Юбилейная, д. 23</t>
  </si>
  <si>
    <t>г. Березники, ул. Юбилейная, д. 31</t>
  </si>
  <si>
    <t>кирпич, панели</t>
  </si>
  <si>
    <t>г. Березники, ул. Юбилейная, д. 35</t>
  </si>
  <si>
    <t>г. Березники, ул. Юбилейная, д. 72</t>
  </si>
  <si>
    <t>г. Березники, ул. Юбилейная, д. 74</t>
  </si>
  <si>
    <t>г. Березники, ул. Юбилейная, д. 90</t>
  </si>
  <si>
    <t>г. Березники, ул. Юбилейная, д. 94</t>
  </si>
  <si>
    <t>г. Березники, ул. Юбилейная, д. 98</t>
  </si>
  <si>
    <t>г. Усолье, ул. Красноармейская, д. 76</t>
  </si>
  <si>
    <t>п. Железнодорожный, ул. 35 лет Победы, д. 1</t>
  </si>
  <si>
    <t>п. Железнодорожный, ул. 35 лет Победы, д. 2</t>
  </si>
  <si>
    <t>п. Железнодорожный, ул. 35 лет Победы, д. 4</t>
  </si>
  <si>
    <t>г. Гремячинск, ул. Грибоедова, д. 10</t>
  </si>
  <si>
    <t>г. Гремячинск, ул. Грибоедова, д. 12</t>
  </si>
  <si>
    <t>г. Гремячинск, ул. Грибоедова, д. 20</t>
  </si>
  <si>
    <t>г. Гремячинск, ул. Грибоедова, д. 32</t>
  </si>
  <si>
    <t>г. Гремячинск, ул. Грибоедова, д. 34</t>
  </si>
  <si>
    <t>г. Гремячинск, ул. Грибоедова, д. 7А</t>
  </si>
  <si>
    <t>г. Гремячинск, ул. Грибоедова, д. 8</t>
  </si>
  <si>
    <t>г. Гремячинск, ул. Карла Либкнехта, д. 10</t>
  </si>
  <si>
    <t>г. Гремячинск, ул. Карла Либкнехта, д. 10А</t>
  </si>
  <si>
    <t>г. Гремячинск, ул. Карла Либкнехта, д. 16</t>
  </si>
  <si>
    <t>г. Гремячинск, ул. Кольцевая, д. 55</t>
  </si>
  <si>
    <t>г. Гремячинск, ул. Кольцевая, д. 57</t>
  </si>
  <si>
    <t>г. Гремячинск, ул. Комсомольская, д. 38</t>
  </si>
  <si>
    <t>г. Гремячинск, ул. Ленина, д. 121</t>
  </si>
  <si>
    <t>г. Гремячинск, ул. Ленина, д. 122</t>
  </si>
  <si>
    <t xml:space="preserve">Кирпичные </t>
  </si>
  <si>
    <t>г. Гремячинск, ул. Ленина, д. 146</t>
  </si>
  <si>
    <t>г. Гремячинск, ул. Ленина, д. 148</t>
  </si>
  <si>
    <t>г. Гремячинск, ул. Ленина, д. 150</t>
  </si>
  <si>
    <t>г. Гремячинск, ул. Ленина, д. 160</t>
  </si>
  <si>
    <t>г. Гремячинск, ул. Ленина, д. 162</t>
  </si>
  <si>
    <t>г. Гремячинск, ул. Ленина, д. 170</t>
  </si>
  <si>
    <t>г. Гремячинск, ул. Ленина, д. 172</t>
  </si>
  <si>
    <t>г. Гремячинск, ул. Ленина, д. 96</t>
  </si>
  <si>
    <t>г. Гремячинск, ул. Молодежная, д. 10</t>
  </si>
  <si>
    <t>г. Гремячинск, ул. Молодежная, д. 12</t>
  </si>
  <si>
    <t>г. Гремячинск, ул. Молодежная, д. 14</t>
  </si>
  <si>
    <t>г. Гремячинск, ул. Молодежная, д. 3</t>
  </si>
  <si>
    <t>г. Гремячинск, ул. Молодежная, д. 4</t>
  </si>
  <si>
    <t>г. Гремячинск, ул. Молодежная, д. 5</t>
  </si>
  <si>
    <t>г. Гремячинск, ул. Молодежная, д. 6</t>
  </si>
  <si>
    <t>г. Гремячинск, ул. Молодежная, д. 7</t>
  </si>
  <si>
    <t>г. Гремячинск, ул. Молодежная, д. 8</t>
  </si>
  <si>
    <t>г. Гремячинск, ул. Молодежная, д. 9</t>
  </si>
  <si>
    <t>г. Гремячинск, ул. Республиканская, д. 11</t>
  </si>
  <si>
    <t>г. Гремячинск, ул. Республиканская, д. 12</t>
  </si>
  <si>
    <t>г. Гремячинск, ул. Республиканская, д. 6</t>
  </si>
  <si>
    <t>г. Гремячинск, ул. Республиканская, д. 7</t>
  </si>
  <si>
    <t>г. Гремячинск, ул. Свердлова, д. 5</t>
  </si>
  <si>
    <t>г. Гремячинск, ул. Ушакова, д. 12</t>
  </si>
  <si>
    <t>г. Гремячинск, ул. Ушакова, д. 14</t>
  </si>
  <si>
    <t>г. Гремячинск, ул. Ушакова, д. 16</t>
  </si>
  <si>
    <t>г. Гремячинск, ул. Ушакова, д. 20</t>
  </si>
  <si>
    <t>г. Гремячинск, ул. Ушакова, д. 22</t>
  </si>
  <si>
    <t>г. Гремячинск, ул. Ушакова, д. 24</t>
  </si>
  <si>
    <t>г. Гремячинск, ул. Ушакова, д. 26</t>
  </si>
  <si>
    <t>г. Гремячинск, ул. Ушакова, д. 28</t>
  </si>
  <si>
    <t>г. Гремячинск, ул. Ушакова, д. 28А</t>
  </si>
  <si>
    <t>рп Юбилейный, ул. Горького, д. 4</t>
  </si>
  <si>
    <t>рп Юбилейный, ул. Горького, д. 7</t>
  </si>
  <si>
    <t>рп Юбилейный, ул. Горького, д. 8</t>
  </si>
  <si>
    <t>рп Юбилейный, ул. Ленина, д. 5</t>
  </si>
  <si>
    <t>г. Губаха, пер. 150 лет КУБ, д. 3</t>
  </si>
  <si>
    <t>г. Губаха, пер. 150 лет КУБ, д. 5</t>
  </si>
  <si>
    <t>г. Губаха, пер. Западный, д. 5</t>
  </si>
  <si>
    <t>г. Губаха, пр-т Ленина, д. 1</t>
  </si>
  <si>
    <t>г. Губаха, пр-т Ленина, д. 12</t>
  </si>
  <si>
    <t>г. Губаха, пр-т Ленина, д. 16</t>
  </si>
  <si>
    <t>г. Губаха, пр-т Ленина, д. 21</t>
  </si>
  <si>
    <t>г. Губаха, пр-т Ленина, д. 24</t>
  </si>
  <si>
    <t>г. Губаха, пр-т Ленина, д. 25</t>
  </si>
  <si>
    <t>г. Губаха, пр-т Ленина, д. 29</t>
  </si>
  <si>
    <t>г. Губаха, пр-т Ленина, д. 3</t>
  </si>
  <si>
    <t>г. Губаха, пр-т Ленина, д. 33А</t>
  </si>
  <si>
    <t>г. Губаха, пр-т Ленина, д. 36</t>
  </si>
  <si>
    <t>г. Губаха, пр-т Ленина, д. 4</t>
  </si>
  <si>
    <t>г. Губаха, пр-т Ленина, д. 44</t>
  </si>
  <si>
    <t>г. Губаха, пр-т Ленина, д. 5</t>
  </si>
  <si>
    <t>г. Губаха, пр-т Ленина, д. 6</t>
  </si>
  <si>
    <t>г. Губаха, пр-т Ленина, д. 7</t>
  </si>
  <si>
    <t>г. Губаха, пр-т Ленина, д. 8</t>
  </si>
  <si>
    <t>г. Губаха, пр-т Октябрьский, д. 1</t>
  </si>
  <si>
    <t>г. Губаха, пр-т Октябрьский, д. 3</t>
  </si>
  <si>
    <t>г. Губаха, пр-т Октябрьский, д. 7</t>
  </si>
  <si>
    <t>г. Губаха, пр-т Октябрьский, д. 7Б</t>
  </si>
  <si>
    <t>г. Губаха, пр-т Свердлова, д. 8</t>
  </si>
  <si>
    <t>г. Губаха, ул. 2-я Коммунистическая, д. 104</t>
  </si>
  <si>
    <t>г. Губаха, ул. 2-я Коммунистическая, д. 77</t>
  </si>
  <si>
    <t>г. Губаха, ул. 2-я Коммунистическая, д. 78</t>
  </si>
  <si>
    <t>г. Губаха, ул. 2-я Коммунистическая, д. 81</t>
  </si>
  <si>
    <t>г. Губаха, ул. 2-я Коммунистическая, д. 89</t>
  </si>
  <si>
    <t>г. Губаха, ул. 2-я Коммунистическая, д. 91</t>
  </si>
  <si>
    <t>г. Губаха, ул. 2-я Коммунистическая, д. 93</t>
  </si>
  <si>
    <t>г. Губаха, ул. 2-я Коммунистическая, д. 95</t>
  </si>
  <si>
    <t>крупноблочные, кирпичные</t>
  </si>
  <si>
    <t>г. Губаха, ул. 2-я Коммунистическая, д. 95А</t>
  </si>
  <si>
    <t>г. Губаха, ул. 2-я Коммунистическая, д. 95Б</t>
  </si>
  <si>
    <t>г. Губаха, ул. 2-я Коммунистическая, д. 95В</t>
  </si>
  <si>
    <t>г. Губаха, ул. 2-я Коммунистическая, д. 96а</t>
  </si>
  <si>
    <t>г. Губаха, ул. 2-я Коммунистическая, д. 99</t>
  </si>
  <si>
    <t>г. Губаха, ул. 2-я Коммунистическая, д. 99А</t>
  </si>
  <si>
    <t>г. Губаха, ул. 2-я Коммунистическая, д. 99Б</t>
  </si>
  <si>
    <t>г. Губаха, ул. 2-я Коммунистическая, д. 99В</t>
  </si>
  <si>
    <t>г. Губаха, ул. Александра Матросова, д. 2</t>
  </si>
  <si>
    <t>г. Губаха, ул. Белинского, д. 51</t>
  </si>
  <si>
    <t>г. Губаха, ул. Белинского, д. 53</t>
  </si>
  <si>
    <t>г. Губаха, ул. Белинского, д. 55</t>
  </si>
  <si>
    <t>г. Губаха, ул. Белинского, д. 55А</t>
  </si>
  <si>
    <t>г. Губаха, ул. Газеты Правда, д. 1</t>
  </si>
  <si>
    <t>г. Губаха, ул. Газеты Правда, д. 13</t>
  </si>
  <si>
    <t>г. Губаха, ул. Газеты Правда, д. 15</t>
  </si>
  <si>
    <t>г. Губаха, ул. Газеты Правда, д. 19</t>
  </si>
  <si>
    <t>г. Губаха, ул. Газеты Правда, д. 2</t>
  </si>
  <si>
    <t>г. Губаха, ул. Газеты Правда, д. 26</t>
  </si>
  <si>
    <t>г. Губаха, ул. Газеты Правда, д. 27</t>
  </si>
  <si>
    <t>г. Губаха, ул. Газеты Правда, д. 28</t>
  </si>
  <si>
    <t>г. Губаха, ул. Газеты Правда, д. 3</t>
  </si>
  <si>
    <t>г. Губаха, ул. Газеты Правда, д. 30</t>
  </si>
  <si>
    <t>г. Губаха, ул. Газеты Правда, д. 32</t>
  </si>
  <si>
    <t>г. Губаха, ул. Газеты Правда, д. 33</t>
  </si>
  <si>
    <t>г. Губаха, ул. Газеты Правда, д. 34</t>
  </si>
  <si>
    <t>г. Губаха, ул. Газеты Правда, д. 35</t>
  </si>
  <si>
    <t>г. Губаха, ул. Газеты Правда, д. 36</t>
  </si>
  <si>
    <t>г. Губаха, ул. Газеты Правда, д. 37</t>
  </si>
  <si>
    <t>г. Губаха, ул. Газеты Правда, д. 39</t>
  </si>
  <si>
    <t>г. Губаха, ул. Газеты Правда, д. 41</t>
  </si>
  <si>
    <t>г. Губаха, ул. Газеты Правда, д. 43</t>
  </si>
  <si>
    <t>г. Губаха, ул. Газеты Правда, д. 45</t>
  </si>
  <si>
    <t>г. Губаха, ул. Газеты Правда, д. 7</t>
  </si>
  <si>
    <t>г. Губаха, ул. Газеты Правда, д. 9</t>
  </si>
  <si>
    <t>г. Губаха, ул. Дегтярева, д. 16</t>
  </si>
  <si>
    <t>г. Губаха, ул. Дегтярева, д. 18</t>
  </si>
  <si>
    <t>г. Губаха, ул. Дегтярева, д. 20</t>
  </si>
  <si>
    <t>г. Губаха, ул. Дзержинского, д. 10</t>
  </si>
  <si>
    <t>г. Губаха, ул. Дзержинского, д. 6</t>
  </si>
  <si>
    <t>г. Губаха, ул. Дружбы, д. 1</t>
  </si>
  <si>
    <t>г. Губаха, ул. Дружбы, д. 23</t>
  </si>
  <si>
    <t>г. Губаха, ул. Дружбы, д. 3</t>
  </si>
  <si>
    <t>г. Губаха, ул. Дружбы, д. 5</t>
  </si>
  <si>
    <t>г. Губаха, ул. Дружбы, д. 6</t>
  </si>
  <si>
    <t>г. Губаха, ул. Коммунистическая, д. 13</t>
  </si>
  <si>
    <t>г. Губаха, ул. Коммунистическая, д. 15</t>
  </si>
  <si>
    <t>г. Губаха, ул. Константина Заслонова, д. 7</t>
  </si>
  <si>
    <t>г. Губаха, ул. Константина Заслонова, д. 9</t>
  </si>
  <si>
    <t>г. Губаха, ул. Космонавтов, д. 4</t>
  </si>
  <si>
    <t>г. Губаха, ул. Маяковского, д. 13</t>
  </si>
  <si>
    <t>г. Губаха, ул. Маяковского, д. 20</t>
  </si>
  <si>
    <t>г. Губаха, ул. Маяковского, д. 9</t>
  </si>
  <si>
    <t>г. Губаха, ул. Маяковского, д. 9А</t>
  </si>
  <si>
    <t>г. Губаха, ул. Мира, д. 25</t>
  </si>
  <si>
    <t>г. Губаха, ул. Мира, д. 27</t>
  </si>
  <si>
    <t>г. Губаха, ул. Мира, д. 27а</t>
  </si>
  <si>
    <t>г. Губаха, ул. Мира, д. 29</t>
  </si>
  <si>
    <t>г. Губаха, ул. Мира, д. 31</t>
  </si>
  <si>
    <t>г. Губаха, ул. Мира, д. 34</t>
  </si>
  <si>
    <t>7471,8</t>
  </si>
  <si>
    <t>г. Губаха, ул. Мира, д. 34А</t>
  </si>
  <si>
    <t>3358,1</t>
  </si>
  <si>
    <t>г. Губаха, ул. Мира, д. 37</t>
  </si>
  <si>
    <t>г. Губаха, ул. Мира, д. 37А</t>
  </si>
  <si>
    <t>г. Губаха, ул. Мира, д. 39</t>
  </si>
  <si>
    <t>г. Губаха, ул. Мира, д. 41</t>
  </si>
  <si>
    <t>г. Губаха, ул. Мира, д. 6</t>
  </si>
  <si>
    <t>г. Губаха, ул. Мичурина, д. 2</t>
  </si>
  <si>
    <t>г. Губаха, ул. Никонова, д. 18</t>
  </si>
  <si>
    <t>г. Губаха, ул. Никонова, д. 46</t>
  </si>
  <si>
    <t>г. Губаха, ул. Олега Кошевого, д. 1</t>
  </si>
  <si>
    <t>г. Губаха, ул. Орджоникидзе, д. 10</t>
  </si>
  <si>
    <t>г. Губаха, ул. Орджоникидзе, д. 11</t>
  </si>
  <si>
    <t>г. Губаха, ул. Орджоникидзе, д. 13</t>
  </si>
  <si>
    <t>г. Губаха, ул. Орджоникидзе, д. 14</t>
  </si>
  <si>
    <t>г. Губаха, ул. Орджоникидзе, д. 19</t>
  </si>
  <si>
    <t>г. Губаха, ул. Орджоникидзе, д. 28</t>
  </si>
  <si>
    <t>г. Губаха, ул. Орджоникидзе, д. 4</t>
  </si>
  <si>
    <t>г. Губаха, ул. Орджоникидзе, д. 6</t>
  </si>
  <si>
    <t>г. Губаха, ул. Орджоникидзе, д. 9</t>
  </si>
  <si>
    <t>г. Губаха, ул. Павлика Морозова, д. 10</t>
  </si>
  <si>
    <t>г. Губаха, ул. Павлика Морозова, д. 16</t>
  </si>
  <si>
    <t>г. Губаха, ул. Павлика Морозова, д. 17</t>
  </si>
  <si>
    <t>г. Губаха, ул. Павлика Морозова, д. 7</t>
  </si>
  <si>
    <t>г. Губаха, ул. Павлика Морозова, д. 9</t>
  </si>
  <si>
    <t>г. Губаха, ул. Радищева, д. 3</t>
  </si>
  <si>
    <t>г. Губаха, ул. Суворова, д. 48</t>
  </si>
  <si>
    <t>г. Губаха, ул. Суворова, д. 54</t>
  </si>
  <si>
    <t>г. Губаха, ул. Тельмана, д. 10</t>
  </si>
  <si>
    <t>г. Губаха, ул. Циолковского, д. 11</t>
  </si>
  <si>
    <t>г. Губаха, ул. Циолковского, д. 4</t>
  </si>
  <si>
    <t>г. Губаха, ул. Циолковского, д. 6</t>
  </si>
  <si>
    <t>г. Губаха, ул. Циолковского, д. 8</t>
  </si>
  <si>
    <t>г. Губаха, ул. Циолковского, д. 9</t>
  </si>
  <si>
    <t>г. Губаха, ул. Чернигина, д. 2</t>
  </si>
  <si>
    <t>г. Губаха, ул. Чернигина, д. 4</t>
  </si>
  <si>
    <t>г. Губаха, ул. Чернигина, д. 6</t>
  </si>
  <si>
    <t>г. Губаха, ул. Чернышевского, д. 19</t>
  </si>
  <si>
    <t>г. Губаха, ул. Чернышевского, д. 20</t>
  </si>
  <si>
    <t>г. Губаха, ул. Чернышевского, д. 34</t>
  </si>
  <si>
    <t>г. Губаха, ул. Чернышевского, д. 42</t>
  </si>
  <si>
    <t>г. Губаха, ул. Шахтостроителей, д. 8</t>
  </si>
  <si>
    <t>брусчатые</t>
  </si>
  <si>
    <t>г. Добрянка, пер. Строителей, д. 10</t>
  </si>
  <si>
    <t>г. Добрянка, пер. Строителей, д. 12</t>
  </si>
  <si>
    <t>г. Добрянка, пер. Строителей, д. 4/1</t>
  </si>
  <si>
    <t>г. Добрянка, пер. Строителей, д. 4/2</t>
  </si>
  <si>
    <t>г. Добрянка, пер. Строителей, д. 6/1</t>
  </si>
  <si>
    <t>г. Добрянка, пер. Строителей, д. 6/2</t>
  </si>
  <si>
    <t>г. Добрянка, пер. Строителей, д. 6А/1</t>
  </si>
  <si>
    <t>г. Добрянка, пер. Строителей, д. 6А/2</t>
  </si>
  <si>
    <t>г. Добрянка, пер. Строителей, д. 8</t>
  </si>
  <si>
    <t>г. Добрянка, ул. Герцена, д. 21</t>
  </si>
  <si>
    <t>г. Добрянка, ул. Герцена, д. 29</t>
  </si>
  <si>
    <t>г. Добрянка, ул. Герцена, д. 31</t>
  </si>
  <si>
    <t>г. Добрянка, ул. Герцена, д. 33/5</t>
  </si>
  <si>
    <t>г. Добрянка, ул. Герцена, д. 47А</t>
  </si>
  <si>
    <t>г. Добрянка, ул. Герцена, д. 49</t>
  </si>
  <si>
    <t>г. Добрянка, ул. Жуковского, д. 21</t>
  </si>
  <si>
    <t>г. Добрянка, ул. Жуковского, д. 31</t>
  </si>
  <si>
    <t>г. Добрянка, ул. Копылова, д. 108</t>
  </si>
  <si>
    <t>г. Добрянка, ул. Копылова, д. 110</t>
  </si>
  <si>
    <t>г. Добрянка, ул. Копылова, д. 57</t>
  </si>
  <si>
    <t>г. Добрянка, ул. Копылова, д. 59</t>
  </si>
  <si>
    <t>г. Добрянка, ул. Копылова, д. 61</t>
  </si>
  <si>
    <t>г. Добрянка, ул. Копылова, д. 65</t>
  </si>
  <si>
    <t>г. Добрянка, ул. Копылова, д. 67</t>
  </si>
  <si>
    <t>г. Добрянка, ул. Копылова, д. 71</t>
  </si>
  <si>
    <t>г. Добрянка, ул. Победы, д. 31</t>
  </si>
  <si>
    <t>г. Добрянка, ул. Советская, д. 80</t>
  </si>
  <si>
    <t>г. Добрянка, ул. Советская, д. 84</t>
  </si>
  <si>
    <t>пгт Полазна, ул. Культуры, д. 2</t>
  </si>
  <si>
    <t>пгт Полазна, ул. Культуры, д. 3</t>
  </si>
  <si>
    <t>пгт Полазна, ул. Культуры, д. 3А</t>
  </si>
  <si>
    <t>пгт Полазна, ул. Культуры, д. 4</t>
  </si>
  <si>
    <t>пгт Полазна, ул. Культуры, д. 5</t>
  </si>
  <si>
    <t>пгт Полазна, ул. Культуры, д. 6</t>
  </si>
  <si>
    <t>пгт Полазна, ул. Нефтяников, д. 13</t>
  </si>
  <si>
    <t>пгт Полазна, ул. Нефтяников, д. 14</t>
  </si>
  <si>
    <t>каркасно-щитовой</t>
  </si>
  <si>
    <t>пгт Полазна, ул. Нефтяников, д. 19</t>
  </si>
  <si>
    <t>пгт Полазна, ул. Нефтяников, д. 21</t>
  </si>
  <si>
    <t>пгт Полазна, ул. Нефтяников, д. 31</t>
  </si>
  <si>
    <t>пгт Полазна, ул. Нефтяников, д. 54</t>
  </si>
  <si>
    <t>пгт Полазна, ул. Нефтяников, д. 56</t>
  </si>
  <si>
    <t>пгт Полазна, ул. Нефтяников, д. 58</t>
  </si>
  <si>
    <t>г. Кизел, пер. Чкалова, д. 48</t>
  </si>
  <si>
    <t>г. Кизел, ул. Борьбы, д. 63</t>
  </si>
  <si>
    <t>г. Кизел, ул. Борьбы, д. 67</t>
  </si>
  <si>
    <t>г. Кизел, ул. Борьбы, д. 71</t>
  </si>
  <si>
    <t>г. Кизел, ул. Войнич, д. 1</t>
  </si>
  <si>
    <t>г. Кизел, ул. Гражданская, д. 26</t>
  </si>
  <si>
    <t>г. Кизел, ул. Дружбы Народов, д. 58</t>
  </si>
  <si>
    <t>г. Кизел, ул. Дружбы Народов, д. 62</t>
  </si>
  <si>
    <t>г. Кизел, ул. Крупской, д. 9</t>
  </si>
  <si>
    <t>г. Кизел, ул. Ленина, д. 14</t>
  </si>
  <si>
    <t>г. Кизел, ул. Ленина, д. 15</t>
  </si>
  <si>
    <t>г. Кизел, ул. Ленина, д. 20</t>
  </si>
  <si>
    <t>г. Кизел, ул. Ленина, д. 4</t>
  </si>
  <si>
    <t>г. Кизел, ул. Ленина, д. 43</t>
  </si>
  <si>
    <t>г. Кизел, ул. Ленина, д. 9</t>
  </si>
  <si>
    <t>г. Кизел, ул. Луначарского, д. 26</t>
  </si>
  <si>
    <t>г. Кизел, ул. Макаренко, д. 5</t>
  </si>
  <si>
    <t>г. Кизел, ул. Макаренко, д. 7</t>
  </si>
  <si>
    <t>г. Кизел, ул. Микова, д. 31</t>
  </si>
  <si>
    <t>г. Кизел, ул. Пролетарская, д. 8</t>
  </si>
  <si>
    <t>г. Кизел, ул. Советская, д. 34</t>
  </si>
  <si>
    <t>г. Кизел, ул. Советская, д. 38</t>
  </si>
  <si>
    <t>г. Кизел, ул. Советская, д. 40</t>
  </si>
  <si>
    <t>г. Кизел, ул. Советская, д. 46</t>
  </si>
  <si>
    <t>г. Кизел, ул. Учебная, д. 9</t>
  </si>
  <si>
    <t>г. Кизел, ул. Физкультурников, д. 1</t>
  </si>
  <si>
    <t>г. Кизел, ул. Швейников, д. 6</t>
  </si>
  <si>
    <t>г. Кизел, ул. Энгельса, д. 46</t>
  </si>
  <si>
    <t>г. Краснокамск, пер. Банковский, д. 4</t>
  </si>
  <si>
    <t>г. Краснокамск, пер. Василия Шваи, д. 2</t>
  </si>
  <si>
    <t>г. Краснокамск, пер. Гознаковский, д. 3</t>
  </si>
  <si>
    <t>г. Краснокамск, пер. Гознаковский, д. 4</t>
  </si>
  <si>
    <t>г. Краснокамск, пр-д Рождественский, д. 3А</t>
  </si>
  <si>
    <t>г. Краснокамск, пр-д Рябиновый, д. 2</t>
  </si>
  <si>
    <t>г. Краснокамск, ул. Большевистская, д. 17</t>
  </si>
  <si>
    <t>г. Краснокамск, ул. Большевистская, д. 22</t>
  </si>
  <si>
    <t>г. Краснокамск, ул. Большевистская, д. 32</t>
  </si>
  <si>
    <t>г. Краснокамск, ул. Большевистская, д. 34</t>
  </si>
  <si>
    <t>г. Краснокамск, ул. Большевистская, д. 52</t>
  </si>
  <si>
    <t>г. Краснокамск, ул. Дзержинского, д. 2А</t>
  </si>
  <si>
    <t>г. Краснокамск, ул. Дзержинского, д. 4А</t>
  </si>
  <si>
    <t>г. Краснокамск, ул. Калинина, д. 5/2</t>
  </si>
  <si>
    <t>г. Краснокамск, ул. Калинина, д. 6</t>
  </si>
  <si>
    <t>г. Краснокамск, ул. Калинина, д. 7</t>
  </si>
  <si>
    <t>г. Краснокамск, ул. Калинина, д. 11</t>
  </si>
  <si>
    <t>г. Краснокамск, ул. Калинина, д. 22</t>
  </si>
  <si>
    <t>г. Краснокамск, ул. Карла Либкнехта, д. 2Б</t>
  </si>
  <si>
    <t>г. Краснокамск, ул. Карла Маркса, д. 63</t>
  </si>
  <si>
    <t>г. Краснокамск, ул. Комарова, д. 4</t>
  </si>
  <si>
    <t>г. Краснокамск, ул. Коммунистическая, д. 14</t>
  </si>
  <si>
    <t>г. Краснокамск, ул. Ленина, д. 8</t>
  </si>
  <si>
    <t>г. Краснокамск, ул. Ленина, д. 12</t>
  </si>
  <si>
    <t>г. Краснокамск, ул. Пушкина, д. 4</t>
  </si>
  <si>
    <t>г. Краснокамск, ул. Пушкина, д. 6</t>
  </si>
  <si>
    <t>г. Краснокамск, ул. Февральская, д. 4</t>
  </si>
  <si>
    <t>Кирпичный</t>
  </si>
  <si>
    <t>г. Краснокамск, ул. Февральская, д. 6</t>
  </si>
  <si>
    <t>г. Краснокамск, ул. Февральская, д. 6А</t>
  </si>
  <si>
    <t>г. Краснокамск, ул. Фрунзе, д. 1</t>
  </si>
  <si>
    <t>г. Краснокамск, ул. Фрунзе, д. 4</t>
  </si>
  <si>
    <t>г. Краснокамск, ул. Чапаева, д. 2</t>
  </si>
  <si>
    <t>г. Краснокамск, ул. Чапаева, д. 11</t>
  </si>
  <si>
    <t>г. Краснокамск, ул. Чапаева, д. 27</t>
  </si>
  <si>
    <t>г. Краснокамск, ул. Чапаева, д. 4</t>
  </si>
  <si>
    <t>г. Краснокамск, ул. Чапаева, д. 47</t>
  </si>
  <si>
    <t>г. Краснокамск, ул. Чапаева, д. 5</t>
  </si>
  <si>
    <t>г. Краснокамск, ул. Чапаева, д. 57</t>
  </si>
  <si>
    <t>г. Краснокамск, ул. Чапаева, д. 59</t>
  </si>
  <si>
    <t>г. Краснокамск, ул. Чапаева, д. 63</t>
  </si>
  <si>
    <t>г. Краснокамск, ул. Чехова, д. 3</t>
  </si>
  <si>
    <t>г. Краснокамск, ул. Чехова, д. 4</t>
  </si>
  <si>
    <t>г. Краснокамск, ул. Школьная, д. 20/1</t>
  </si>
  <si>
    <t>г. Краснокамск, ул. Шоссейная, д. 7</t>
  </si>
  <si>
    <t>г. Краснокамск, ул. Шоссейная, д. 9</t>
  </si>
  <si>
    <t>г. Краснокамск, ул. Энтузиастов, д. 10</t>
  </si>
  <si>
    <t>г. Краснокамск, ул. Энтузиастов, д. 11</t>
  </si>
  <si>
    <t>г. Краснокамск, ул. Энтузиастов, д. 11А</t>
  </si>
  <si>
    <t>г. Краснокамск, ул. Энтузиастов, д. 12</t>
  </si>
  <si>
    <t>г. Краснокамск, ул. Энтузиастов, д. 18</t>
  </si>
  <si>
    <t>г. Краснокамск, ул. Энтузиастов, д. 23</t>
  </si>
  <si>
    <t>г. Краснокамск, ул. Энтузиастов, д. 24</t>
  </si>
  <si>
    <t>г. Краснокамск, ул. Энтузиастов, д. 27</t>
  </si>
  <si>
    <t>г. Краснокамск, ул. Энтузиастов, д. 29</t>
  </si>
  <si>
    <t>г. Краснокамск, ул. Энтузиастов, д. 31</t>
  </si>
  <si>
    <t>г. Краснокамск, ул. Энтузиастов, д. 5</t>
  </si>
  <si>
    <t>г. Краснокамск, ул. Энтузиастов, д. 3А</t>
  </si>
  <si>
    <t>г. Краснокамск, ул. Энтузиастов, д. 5А</t>
  </si>
  <si>
    <t>г. Краснокамск, ул. Энтузиастов, д. 7А</t>
  </si>
  <si>
    <t>п. Майский, пер. Заводской, д. 1</t>
  </si>
  <si>
    <t>п. Майский, ул. 9 Пятилетки, д. 12</t>
  </si>
  <si>
    <t>п. Майский, ул. 9 Пятилетки, д. 20</t>
  </si>
  <si>
    <t>п. Майский, ул. 9 Пятилетки, д. 28</t>
  </si>
  <si>
    <t>п. Майский, ул. 9 Пятилетки, д. 3</t>
  </si>
  <si>
    <t>п. Майский, ул. 9 Пятилетки, д. 30</t>
  </si>
  <si>
    <t>п. Майский, ул. 9 Пятилетки, д. 5</t>
  </si>
  <si>
    <t>п. Майский, ул. 9 Пятилетки, д. 7</t>
  </si>
  <si>
    <t>п. Майский, ул. 9 Пятилетки, д. 7А</t>
  </si>
  <si>
    <t>п. Майский, ул. 9 Пятилетки, д. 9</t>
  </si>
  <si>
    <t>п. Майский, ул. Красногорская, д. 1</t>
  </si>
  <si>
    <t>п. Майский, ул. Красногорская, д. 2</t>
  </si>
  <si>
    <t>сил. кирпич</t>
  </si>
  <si>
    <t>п. Майский, ул. Центральная, д. 14</t>
  </si>
  <si>
    <t>п. Майский, ул. Центральная, д. 16</t>
  </si>
  <si>
    <t>п. Майский, ул. Центральная, д. 8</t>
  </si>
  <si>
    <t>п. Майский, ул. Шоссейная, д. 1</t>
  </si>
  <si>
    <t>п. Майский, ул. Шоссейная, д. 2</t>
  </si>
  <si>
    <t>п. Оверята, ул. Заводская, д. 5</t>
  </si>
  <si>
    <t>п. Оверята, ул. Кирпичная, д. 11</t>
  </si>
  <si>
    <t>крупные газобетонные панели</t>
  </si>
  <si>
    <t>п. Оверята, ул. Кирпичная, д. 13</t>
  </si>
  <si>
    <t>п. Оверята, ул. Кирпичная, д. 6А</t>
  </si>
  <si>
    <t>п. Оверята, ул. Кирпичная, д. 8А</t>
  </si>
  <si>
    <t>п. Оверята, ул. Линейная, д. 5</t>
  </si>
  <si>
    <t>п. Оверята, ул. Молодежная, д. 2</t>
  </si>
  <si>
    <t>стеновые вибропрессованные блоки</t>
  </si>
  <si>
    <t>п. Оверята, ул. Строителей, д. 1</t>
  </si>
  <si>
    <t>п. Оверята, ул. Строителей, д. 1А</t>
  </si>
  <si>
    <t>п/ст Шабуничи, ул. Железнодорожная, д. 4</t>
  </si>
  <si>
    <t>д. Брагино, ул. Центральная, д. 2</t>
  </si>
  <si>
    <t>д. Брагино, ул. Центральная, д. 4</t>
  </si>
  <si>
    <t>с. Мысы, ул. Центральная, д. 7</t>
  </si>
  <si>
    <t>с. Усть-Сыны, ул. Октябрьская, д. 1</t>
  </si>
  <si>
    <t>с. Усть-Сыны, ул. Совхозная, д. 10</t>
  </si>
  <si>
    <t>с. Усть-Сыны, ул. Совхозная, д. 12</t>
  </si>
  <si>
    <t>с. Усть-Сыны, ул. Совхозная, д. 2</t>
  </si>
  <si>
    <t>с. Усть-Сыны, ул. Совхозная, д. 4</t>
  </si>
  <si>
    <t>с. Усть-Сыны, ул. Совхозная, д. 6</t>
  </si>
  <si>
    <t>с. Черная, ул. Новостройки, д. 1</t>
  </si>
  <si>
    <t>с. Черная, ул. Новостройки, д. 2</t>
  </si>
  <si>
    <t>с. Черная, ул. Новостройки, д. 3</t>
  </si>
  <si>
    <t>с. Черная, ул. Северная, д. 2</t>
  </si>
  <si>
    <t>с. Черная, ул. Северная, д. 4</t>
  </si>
  <si>
    <t>г. Кудымкар, ул. 50 лет Октября, д. 38</t>
  </si>
  <si>
    <t>г. Кудымкар, ул. Данилова, д. 4</t>
  </si>
  <si>
    <t>г. Кудымкар, ул. Загородная, д. 10</t>
  </si>
  <si>
    <t>г. Кудымкар, ул. Загородная, д. 18</t>
  </si>
  <si>
    <t>г. Кудымкар, ул. Загородная, д. 22</t>
  </si>
  <si>
    <t>г. Кудымкар, ул. Калинина, д. 35</t>
  </si>
  <si>
    <t>г. Кудымкар, ул. Калинина, д. 53</t>
  </si>
  <si>
    <t>г. Кудымкар, ул. Кирова, д. 32</t>
  </si>
  <si>
    <t>г. Кудымкар, ул. Конституции, д. 1А</t>
  </si>
  <si>
    <t>г. Кудымкар, ул. Конституции, д. 7</t>
  </si>
  <si>
    <t>г. Кудымкар, ул. Красноармейская, д. 2</t>
  </si>
  <si>
    <t>г. Кудымкар, ул. Лихачева, д. 48</t>
  </si>
  <si>
    <t>г. Кудымкар, ул. Максима Горького, д. 11</t>
  </si>
  <si>
    <t>г. Кудымкар, ул. Набережная, д. 37</t>
  </si>
  <si>
    <t>г. Кудымкар, ул. Плеханова, д. 17</t>
  </si>
  <si>
    <t>г. Кудымкар, ул. Плеханова, д. 27</t>
  </si>
  <si>
    <t>г. Кудымкар, ул. Плеханова, д. 29</t>
  </si>
  <si>
    <t>г. Кудымкар, ул. Революционная, д. 33а</t>
  </si>
  <si>
    <t>г. Кудымкар, ул. Репина, д. 10</t>
  </si>
  <si>
    <t>г. Кудымкар, ул. Советская, д. 31</t>
  </si>
  <si>
    <t>г. Кудымкар, ул. Строителей, д. 5</t>
  </si>
  <si>
    <t>г. Кудымкар, ул. Строителей, д. 7</t>
  </si>
  <si>
    <t>г. Кудымкар, ул. Строителей, д. 9</t>
  </si>
  <si>
    <t>г. Кудымкар, ул. Чкалова, д. 40А</t>
  </si>
  <si>
    <t>г. Кунгур, ул. 8 Марта, д. 14</t>
  </si>
  <si>
    <t>г. Кунгур, ул. 8 Марта, д. 2</t>
  </si>
  <si>
    <t>г. Кунгур, ул. 8 Марта, д. 4</t>
  </si>
  <si>
    <t>г. Кунгур, ул. Барановская, д. 9</t>
  </si>
  <si>
    <t>г. Кунгур, ул. Бачурина, д. 13А</t>
  </si>
  <si>
    <t>г. Кунгур, ул. Бачурина, д. 45</t>
  </si>
  <si>
    <t>г. Кунгур, ул. Бачурина, д. 5</t>
  </si>
  <si>
    <t>г. Кунгур, ул. Бачурина, д. 7</t>
  </si>
  <si>
    <t>г. Кунгур, ул. Бачурина, д. 9</t>
  </si>
  <si>
    <t>г. Кунгур, ул. Гагарина, д. 8А</t>
  </si>
  <si>
    <t>г. Кунгур, ул. Газеты Искра, д. 15</t>
  </si>
  <si>
    <t>г. Кунгур, ул. Голованова, д. 50В</t>
  </si>
  <si>
    <t>г. Кунгур, ул. Гребнева, д. 45А</t>
  </si>
  <si>
    <t>г. Кунгур, ул. Гребнева, д. 45Б</t>
  </si>
  <si>
    <t>г. Кунгур, ул. Гребнева, д. 45В</t>
  </si>
  <si>
    <t>г. Кунгур, ул. Гребнева, д. 45Г</t>
  </si>
  <si>
    <t>г. Кунгур, ул. Гребнева, д. 83</t>
  </si>
  <si>
    <t>г. Кунгур, ул. Гребнева, д. 85</t>
  </si>
  <si>
    <t>г. Кунгур, ул. Детская, д. 29А</t>
  </si>
  <si>
    <t>г. Кунгур, ул. Ильина, д. 33</t>
  </si>
  <si>
    <t>г. Кунгур, ул. Ильина, д. 33А</t>
  </si>
  <si>
    <t>г. Кунгур, ул. Коммуны, д. 34</t>
  </si>
  <si>
    <t>г. Кунгур, ул. Космонавтов, д. 9</t>
  </si>
  <si>
    <t>г. Кунгур, ул. Мехренцева, д. 5</t>
  </si>
  <si>
    <t>г. Кунгур, ул. Просвещения, д. 10</t>
  </si>
  <si>
    <t>г. Кунгур, ул. Просвещения, д. 17</t>
  </si>
  <si>
    <t>г. Кунгур, ул. Просвещения, д. 17А</t>
  </si>
  <si>
    <t>г. Кунгур, ул. Просвещения, д. 39</t>
  </si>
  <si>
    <t>г. Кунгур, ул. Пролетарская, д. 135</t>
  </si>
  <si>
    <t>г. Кунгур, ул. Пугачева, д. 48</t>
  </si>
  <si>
    <t>г. Кунгур, ул. Свердлова, д. 104</t>
  </si>
  <si>
    <t>г. Кунгур, ул. Свердлова, д. 25</t>
  </si>
  <si>
    <t>г. Кунгур, ул. Свердлова, д. 29</t>
  </si>
  <si>
    <t>г. Кунгур, ул. Свердлова, д. 29А</t>
  </si>
  <si>
    <t>г. Кунгур, ул. Свердлова, д. 29Б</t>
  </si>
  <si>
    <t>г. Кунгур, ул. Свердлова, д. 29В</t>
  </si>
  <si>
    <t>г. Кунгур, ул. Свердлова, д. 60</t>
  </si>
  <si>
    <t>г. Кунгур, ул. Свердлова, д. 88</t>
  </si>
  <si>
    <t>г. Кунгур, ул. Свердлова, д. 96</t>
  </si>
  <si>
    <t>г. Кунгур, ул. Свердлова, д. 98</t>
  </si>
  <si>
    <t>г. Кунгур, ул. Свободы, д. 136</t>
  </si>
  <si>
    <t>г. Кунгур, ул. Свободы, д. 18</t>
  </si>
  <si>
    <t>г. Кунгур, ул. Свободы, д. 61А</t>
  </si>
  <si>
    <t>г. Кунгур, ул. Свободы, д. 61Б</t>
  </si>
  <si>
    <t>г. Кунгур, ул. Свободы, д. 79А</t>
  </si>
  <si>
    <t>г. Кунгур, ул. Сосновая, д. 16</t>
  </si>
  <si>
    <t>г. Кунгур, ул. Степана Разина, д. 25</t>
  </si>
  <si>
    <t>г. Кунгур, ул. Транспортная, д. 10Б</t>
  </si>
  <si>
    <t>г. Кунгур, ул. Транспортная, д. 10В</t>
  </si>
  <si>
    <t>г. Кунгур, ул. Труда, д. 43А</t>
  </si>
  <si>
    <t>г. Кунгур, ул. Труда, д. 45</t>
  </si>
  <si>
    <t>г. Кунгур, ул. Труда, д. 53</t>
  </si>
  <si>
    <t>г. Кунгур, ул. Труда, д. 6</t>
  </si>
  <si>
    <t>г. Кунгур, ул. Труда, д. 65</t>
  </si>
  <si>
    <t>г. Кунгур, ул. Труда, д. 67А</t>
  </si>
  <si>
    <t>г. Кунгур, ул. Труда, д. 67Б</t>
  </si>
  <si>
    <t>г. Кунгур, ул. Труда, д. 70</t>
  </si>
  <si>
    <t>г. Кунгур, ул. Уральская, д. 21</t>
  </si>
  <si>
    <t>г. Кунгур, ул. Хлебниковых, д. 11</t>
  </si>
  <si>
    <t>г. Кунгур, ул. Челюскинцев, д. 2</t>
  </si>
  <si>
    <t>г. Кунгур, ул. Челюскинцев, д. 3</t>
  </si>
  <si>
    <t>г. Кунгур, ул. Шпалозавод, д. 1</t>
  </si>
  <si>
    <t>г. Кунгур, ул. Юбилейная, д. 9</t>
  </si>
  <si>
    <t>г. Лысьва, пр-т Победы, д. 111</t>
  </si>
  <si>
    <t>г. Лысьва, пр-т Победы, д. 111А</t>
  </si>
  <si>
    <t>г. Лысьва, пр-т Победы, д. 19</t>
  </si>
  <si>
    <t>г. Лысьва, ул. Багратиона, д. 32</t>
  </si>
  <si>
    <t>г. Лысьва, ул. Багратиона, д. 34</t>
  </si>
  <si>
    <t>г. Лысьва, ул. Багратиона, д. 40</t>
  </si>
  <si>
    <t>г. Лысьва, ул. Белинского, д. 27</t>
  </si>
  <si>
    <t>г. Лысьва, ул. Белинского, д. 27А</t>
  </si>
  <si>
    <t>г. Лысьва, ул. Белинского, д. 32</t>
  </si>
  <si>
    <t>г. Лысьва, ул. Бурылова, д. 5</t>
  </si>
  <si>
    <t>г. Лысьва, ул. Бурылова, д. 7</t>
  </si>
  <si>
    <t>г. Лысьва, ул. Гайдара, д. 13</t>
  </si>
  <si>
    <t>г. Лысьва, ул. Гайдара, д. 21</t>
  </si>
  <si>
    <t>Не определен</t>
  </si>
  <si>
    <t>г. Лысьва, ул. Гайдара, д. 22</t>
  </si>
  <si>
    <t>г. Лысьва, ул. Гайдара, д. 24</t>
  </si>
  <si>
    <t>г. Лысьва, ул. Гайдара, д. 26</t>
  </si>
  <si>
    <t>г. Лысьва, ул. Гайдара, д. 28</t>
  </si>
  <si>
    <t>г. Лысьва, ул. Гайдара, д. 30</t>
  </si>
  <si>
    <t>г. Лысьва, ул. Кирова, д. 69</t>
  </si>
  <si>
    <t>г. Лысьва, ул. Коммунаров, д. 63</t>
  </si>
  <si>
    <t>г. Лысьва, ул. Кузьмина, д. 13</t>
  </si>
  <si>
    <t>г. Лысьва, ул. Кузьмина, д. 3</t>
  </si>
  <si>
    <t>г. Лысьва, ул. Куйбышева, д. 10</t>
  </si>
  <si>
    <t>г. Лысьва, ул. Куйбышева, д. 12</t>
  </si>
  <si>
    <t>г. Лысьва, ул. Куйбышева, д. 14</t>
  </si>
  <si>
    <t>г. Лысьва, ул. Куйбышева, д. 16</t>
  </si>
  <si>
    <t>г. Лысьва, ул. Куйбышева, д. 8</t>
  </si>
  <si>
    <t>г. Лысьва, ул. Ленина, д. 6</t>
  </si>
  <si>
    <t>г. Лысьва, ул. Ленина, д. 8</t>
  </si>
  <si>
    <t>г. Лысьва, ул. Ленина, д. 22</t>
  </si>
  <si>
    <t>г. Лысьва, ул. Ленина, д. 27</t>
  </si>
  <si>
    <t>г. Лысьва, ул. Ленина, д. 28</t>
  </si>
  <si>
    <t>г. Лысьва, ул. Ленина, д. 34</t>
  </si>
  <si>
    <t>г. Лысьва, ул. Ленина, д. 38</t>
  </si>
  <si>
    <t>г. Лысьва, ул. Ленина, д. 44</t>
  </si>
  <si>
    <t>г. Лысьва, ул. Ленина, д. 48/2</t>
  </si>
  <si>
    <t>г. Лысьва, ул. Мира, д. 10</t>
  </si>
  <si>
    <t>г. Лысьва, ул. Мира, д. 12</t>
  </si>
  <si>
    <t>г. Лысьва, ул. Мира, д. 20</t>
  </si>
  <si>
    <t>г. Лысьва, ул. Мира, д. 24</t>
  </si>
  <si>
    <t>г. Лысьва, ул. Мира, д. 35</t>
  </si>
  <si>
    <t>г. Лысьва, ул. Мира, д. 38</t>
  </si>
  <si>
    <t>г. Лысьва, ул. Мира, д. 40</t>
  </si>
  <si>
    <t>г. Лысьва, ул. Мира, д. 41</t>
  </si>
  <si>
    <t>г. Лысьва, ул. Мира, д. 44</t>
  </si>
  <si>
    <t>г. Лысьва, ул. Мира, д. 75А</t>
  </si>
  <si>
    <t>г. Лысьва, ул. Мира, д. 79</t>
  </si>
  <si>
    <t>г. Лысьва, ул. Мира, д. 79А</t>
  </si>
  <si>
    <t>г. Лысьва, ул. Мира, д. 9</t>
  </si>
  <si>
    <t>г. Лысьва, ул. Мира, д. 81</t>
  </si>
  <si>
    <t>г. Лысьва, ул. Мира, д. 83</t>
  </si>
  <si>
    <t>г. Лысьва, ул. Невского, д. 1а</t>
  </si>
  <si>
    <t>г. Лысьва, ул. Невского, д. 6</t>
  </si>
  <si>
    <t>г. Лысьва, ул. Олега Кошевого, д. 11</t>
  </si>
  <si>
    <t>г. Лысьва, ул. Орджоникидзе, д. 10Д</t>
  </si>
  <si>
    <t>г. Лысьва, ул. Орджоникидзе, д. 10Е</t>
  </si>
  <si>
    <t>г. Лысьва, ул. Орджоникидзе, д. 37</t>
  </si>
  <si>
    <t>г. Лысьва, ул. Орджоникидзе, д. 37А</t>
  </si>
  <si>
    <t>г. Лысьва, ул. Орджоникидзе, д. 39</t>
  </si>
  <si>
    <t>г. Лысьва, ул. Садовая, д. 30</t>
  </si>
  <si>
    <t>г. Лысьва, ул. Смышляева, д. 10</t>
  </si>
  <si>
    <t>г. Лысьва, ул. Смышляева, д. 24</t>
  </si>
  <si>
    <t>г. Лысьва, ул. Советская, д. 6</t>
  </si>
  <si>
    <t>г. Лысьва, ул. Суворова, д. 25А</t>
  </si>
  <si>
    <t>г. Лысьва, ул. Суворова, д. 27</t>
  </si>
  <si>
    <t>г. Лысьва, ул. Суворова, д. 30</t>
  </si>
  <si>
    <t>г. Лысьва, ул. Суворова, д. 31</t>
  </si>
  <si>
    <t>г. Лысьва, ул. Суворова, д. 36</t>
  </si>
  <si>
    <t>г. Лысьва, ул. Суворова, д. 38</t>
  </si>
  <si>
    <t>г. Лысьва, ул. Суворова, д. 42</t>
  </si>
  <si>
    <t>г. Лысьва, ул. Федосеева, д. 21</t>
  </si>
  <si>
    <t>г. Лысьва, ул. Федосеева, д. 3А</t>
  </si>
  <si>
    <t>г. Лысьва, ул. Федосеева, д. 5</t>
  </si>
  <si>
    <t>г. Лысьва, ул. Федосеева, д. 55</t>
  </si>
  <si>
    <t>г. Лысьва, ул. Федосеева, д. 7</t>
  </si>
  <si>
    <t>г. Лысьва, ул. Фестивальная, д. 4</t>
  </si>
  <si>
    <t>г. Лысьва, ул. Фестивальная, д. 6</t>
  </si>
  <si>
    <t>г. Лысьва, ул. Шмидта, д. 49</t>
  </si>
  <si>
    <t>г. Лысьва, ул. Шмидта, д. 51</t>
  </si>
  <si>
    <t>г. Лысьва, ул. Энгельса, д. 23</t>
  </si>
  <si>
    <t>г. Лысьва, ул. Энгельса, д. 33</t>
  </si>
  <si>
    <t>г. Пермь, б-р Гагарина, д. 107/4</t>
  </si>
  <si>
    <t>г. Пермь, б-р Гагарина, д. 107/7</t>
  </si>
  <si>
    <t>г. Пермь, б-р Гагарина, д. 109</t>
  </si>
  <si>
    <t>г. Пермь, б-р Гагарина, д. 113</t>
  </si>
  <si>
    <t>г. Пермь, б-р Гагарина, д. 27</t>
  </si>
  <si>
    <t>г. Пермь, б-р Гагарина, д. 49</t>
  </si>
  <si>
    <t>г. Пермь, б-р Гагарина, д. 55</t>
  </si>
  <si>
    <t>г. Пермь, б-р Гагарина, д. 71</t>
  </si>
  <si>
    <t>г. Пермь, б-р Гагарина, д. 79</t>
  </si>
  <si>
    <t>г. Пермь, б-р Гагарина, д. 99</t>
  </si>
  <si>
    <t>г. Пермь, б-р Гагарина, д. 81/3</t>
  </si>
  <si>
    <t>г. Пермь, б-р Гагарина, д. 81/4</t>
  </si>
  <si>
    <t>г. Пермь, б-р Гагарина, д. 83</t>
  </si>
  <si>
    <t>г. Пермь, б-р Гагарина, д. 83А</t>
  </si>
  <si>
    <t>г. Пермь, б-р Гагарина, д. 93/1</t>
  </si>
  <si>
    <t>г. Пермь, б-р Гагарина, д. 93/6</t>
  </si>
  <si>
    <t>г. Пермь, п. Новые Ляды, ул. 40-летия Победы, д. 20</t>
  </si>
  <si>
    <t>г. Пермь, п. Новые Ляды, ул. Веселая, д. 2</t>
  </si>
  <si>
    <t>г. Пермь, п. Новые Ляды, ул. Мира, д. 2</t>
  </si>
  <si>
    <t>г. Пермь, п. Новые Ляды, ул. Мира, д. 4</t>
  </si>
  <si>
    <t>г. Пермь, п. Новые Ляды, ул. Молодежная, д. 6</t>
  </si>
  <si>
    <t>г. Пермь, п. Новые Ляды, ул. Молодежная, д. 8</t>
  </si>
  <si>
    <t>г. Пермь, п. Новые Ляды, ул. Островского, д. 79</t>
  </si>
  <si>
    <t>г. Пермь, п. Новые Ляды, ул. Островского, д. 81А</t>
  </si>
  <si>
    <t>г. Пермь, п. Новые Ляды, ул. Островского, д. 83</t>
  </si>
  <si>
    <t>г. Пермь, п. Новые Ляды, ул. Островского, д. 83А</t>
  </si>
  <si>
    <t>г. Пермь, п. Новые Ляды, ул. Островского, д. 85</t>
  </si>
  <si>
    <t>г. Пермь, п. Новые Ляды, ул. Островского, д. 85А</t>
  </si>
  <si>
    <t>г. Пермь, пер. 1-й Дубровский, д. 10</t>
  </si>
  <si>
    <t>г. Пермь, пер. 1-й Дубровский, д. 12</t>
  </si>
  <si>
    <t>г. Пермь, пер. 1-й Дубровский, д. 6</t>
  </si>
  <si>
    <t>г. Пермь, пер. 1-й Дубровский, д. 7</t>
  </si>
  <si>
    <t>г. Пермь, пер. 1-й Дубровский, д. 8</t>
  </si>
  <si>
    <t>г. Пермь, пер. Ашапский, д. 4</t>
  </si>
  <si>
    <t>г. Пермь, пр-д Серебрянский, д. 7</t>
  </si>
  <si>
    <t>г. Пермь, пр-д Якуба Коласа, д. 3</t>
  </si>
  <si>
    <t>г. Пермь, пр-д Якуба Коласа, д. 6</t>
  </si>
  <si>
    <t>г. Пермь, пр-д Якуба Коласа, д. 10</t>
  </si>
  <si>
    <t>г. Пермь, пр-т Декабристов, д. 12</t>
  </si>
  <si>
    <t>г. Пермь, пр-т Декабристов, д. 29</t>
  </si>
  <si>
    <t>г. Пермь, пр-т Декабристов, д. 35</t>
  </si>
  <si>
    <t>г. Пермь, пр-т Декабристов, д. 39/2</t>
  </si>
  <si>
    <t>г. Пермь, пр-т Комсомольский, д. 14</t>
  </si>
  <si>
    <t>г. Пермь, пр-т Комсомольский, д. 50</t>
  </si>
  <si>
    <t>г. Пермь, пр-т Комсомольский, д. 73</t>
  </si>
  <si>
    <t>г. Пермь, пр-т Комсомольский, д. 8</t>
  </si>
  <si>
    <t>г. Пермь, пр-т Комсомольский, д. 86</t>
  </si>
  <si>
    <t>г. Пермь, пр-т Комсомольский, д. 88</t>
  </si>
  <si>
    <t>г. Пермь, пр-т Комсомольский, д. 92</t>
  </si>
  <si>
    <t>г. Пермь, пр-т Комсомольский, д. 94</t>
  </si>
  <si>
    <t>г. Пермь, пр-т Комсомольский, д. 96</t>
  </si>
  <si>
    <t>г. Пермь, пр-т Парковый, д. 30/2</t>
  </si>
  <si>
    <t>г. Пермь, ул. 1-я Красноармейская, д. 37</t>
  </si>
  <si>
    <t>г. Пермь, ул. 1-я Красноармейская, д. 41</t>
  </si>
  <si>
    <t>г. Пермь, ул. 1-я Красноармейская, д. 43</t>
  </si>
  <si>
    <t>г. Пермь, ул. 1-я Красноармейская, д. 44А</t>
  </si>
  <si>
    <t>г. Пермь, ул. 1-я Красноармейская, д. 46</t>
  </si>
  <si>
    <t>г. Пермь, ул. 1-я Красноармейская, д. 50</t>
  </si>
  <si>
    <t>г. Пермь, ул. 1-я Красноармейская, д. 52</t>
  </si>
  <si>
    <t>г. Пермь, ул. 1-я Красноармейская, д. 56А</t>
  </si>
  <si>
    <t>г. Пермь, ул. 1-я Красноармейская, д. 58А</t>
  </si>
  <si>
    <t>г. Пермь, ул. 25 Октября, д. 24</t>
  </si>
  <si>
    <t>г. Пермь, ул. 25 Октября, д. 4</t>
  </si>
  <si>
    <t>г. Пермь, ул. 25 Октября, д. 5</t>
  </si>
  <si>
    <t>г. Пермь, ул. 25 Октября, д. 8</t>
  </si>
  <si>
    <t>г. Пермь, ул. 2-я Гамовская, д. 20</t>
  </si>
  <si>
    <t>г. Пермь, ул. 2-я Гамовская, д. 21</t>
  </si>
  <si>
    <t>г. Пермь, ул. 2-я Гамовская, д. 22</t>
  </si>
  <si>
    <t>г. Пермь, ул. 2-я Гамовская, д. 23</t>
  </si>
  <si>
    <t>г. Пермь, ул. 2-я Пограничная, д. 11</t>
  </si>
  <si>
    <t>г. Пермь, ул. 4 Пятилетки, д. 2А</t>
  </si>
  <si>
    <t>г. Пермь, ул. 4-я Запрудская, д. 29</t>
  </si>
  <si>
    <t>г. Пермь, ул. 4-я Запрудская, д. 31</t>
  </si>
  <si>
    <t>г. Пермь, ул. 9-го Мая, д. 14</t>
  </si>
  <si>
    <t>г. Пермь, ул. 9-го Мая, д. 16</t>
  </si>
  <si>
    <t>г. Пермь, ул. 9-го Мая, д. 18</t>
  </si>
  <si>
    <t>г. Пермь, ул. 9-го Мая, д. 20</t>
  </si>
  <si>
    <t>г. Пермь, ул. 9-го Мая, д. 22</t>
  </si>
  <si>
    <t>г. Пермь, ул. Автозаводская, д. 25</t>
  </si>
  <si>
    <t>г. Пермь, ул. Адмирала Нахимова, д. 13</t>
  </si>
  <si>
    <t>г. Пермь, ул. Адмирала Нахимова, д. 14</t>
  </si>
  <si>
    <t>г. Пермь, ул. Адмирала Нахимова, д. 15</t>
  </si>
  <si>
    <t>г. Пермь, ул. Адмирала Нахимова, д. 16</t>
  </si>
  <si>
    <t>г. Пермь, ул. Адмирала Нахимова, д. 26</t>
  </si>
  <si>
    <t>г. Пермь, ул. Адмирала Старикова, д. 7</t>
  </si>
  <si>
    <t>г. Пермь, ул. Адмирала Ушакова, д. 11</t>
  </si>
  <si>
    <t>г. Пермь, ул. Адмирала Ушакова, д. 12</t>
  </si>
  <si>
    <t>г. Пермь, ул. Адмирала Ушакова, д. 3</t>
  </si>
  <si>
    <t>г. Пермь, ул. Адмирала Ушакова, д. 55</t>
  </si>
  <si>
    <t>г. Пермь, ул. Академика Королева, д. 14</t>
  </si>
  <si>
    <t>г. Пермь, ул. Анвара Гатауллина, д. 13</t>
  </si>
  <si>
    <t>г. Пермь, ул. Анвара Гатауллина, д. 15</t>
  </si>
  <si>
    <t>г. Пермь, ул. Анвара Гатауллина, д. 17А</t>
  </si>
  <si>
    <t>г. Пермь, ул. Анвара Гатауллина, д. 18</t>
  </si>
  <si>
    <t>г. Пермь, ул. Анвара Гатауллина, д. 22</t>
  </si>
  <si>
    <t>г. Пермь, ул. Анвара Гатауллина, д. 28</t>
  </si>
  <si>
    <t>г. Пермь, ул. Анвара Гатауллина, д. 29/2</t>
  </si>
  <si>
    <t>г. Пермь, ул. Анвара Гатауллина, д. 30</t>
  </si>
  <si>
    <t>г. Пермь, ул. Анвара Гатауллина, д. 32</t>
  </si>
  <si>
    <t>г. Пермь, ул. Анвара Гатауллина, д. 8</t>
  </si>
  <si>
    <t>г. Пермь, ул. Аркадия Гайдара, д. 12</t>
  </si>
  <si>
    <t>г. Пермь, ул. Аркадия Гайдара, д. 16</t>
  </si>
  <si>
    <t>г. Пермь, ул. Барнаульская, д. 10</t>
  </si>
  <si>
    <t>г. Пермь, ул. Барнаульская, д. 9А</t>
  </si>
  <si>
    <t>г. Пермь, ул. Баумана, д. 11</t>
  </si>
  <si>
    <t>г. Пермь, ул. Баумана, д. 19</t>
  </si>
  <si>
    <t>г. Пермь, ул. Баумана, д. 21</t>
  </si>
  <si>
    <t>г. Пермь, ул. Баумана, д. 21А</t>
  </si>
  <si>
    <t>г. Пермь, ул. Баумана, д. 21Б</t>
  </si>
  <si>
    <t>г. Пермь, ул. Баумана, д. 23</t>
  </si>
  <si>
    <t>г. Пермь, ул. Баумана, д. 25</t>
  </si>
  <si>
    <t>г. Пермь, ул. Баумана, д. 29</t>
  </si>
  <si>
    <t>г. Пермь, ул. Баумана, д. 29А</t>
  </si>
  <si>
    <t>г. Пермь, ул. Баумана, д. 31</t>
  </si>
  <si>
    <t>г. Пермь, ул. Баумана, д. 33</t>
  </si>
  <si>
    <t>г. Пермь, ул. Баумана, д. 9</t>
  </si>
  <si>
    <t>г. Пермь, ул. Баумана, д. 9А</t>
  </si>
  <si>
    <t>г. Пермь, ул. Белинского, д. 42</t>
  </si>
  <si>
    <t>г. Пермь, ул. Белинского, д. 47</t>
  </si>
  <si>
    <t>г. Пермь, ул. Белинского, д. 51</t>
  </si>
  <si>
    <t>г. Пермь, ул. Белинского, д. 59</t>
  </si>
  <si>
    <t>г. Пермь, ул. Бенгальская, д. 20</t>
  </si>
  <si>
    <t>г. Пермь, ул. Богдана Хмельницкого, д. 25</t>
  </si>
  <si>
    <t>г. Пермь, ул. Богдана Хмельницкого, д. 30</t>
  </si>
  <si>
    <t>г. Пермь, ул. Богдана Хмельницкого, д. 31</t>
  </si>
  <si>
    <t>г. Пермь, ул. Богдана Хмельницкого, д. 36</t>
  </si>
  <si>
    <t>г. Пермь, ул. Богдана Хмельницкого, д. 52</t>
  </si>
  <si>
    <t>г. Пермь, ул. Богдана Хмельницкого, д. 54</t>
  </si>
  <si>
    <t>г. Пермь, ул. Богдана Хмельницкого, д. 56</t>
  </si>
  <si>
    <t>г. Пермь, ул. Богдана Хмельницкого, д. 58</t>
  </si>
  <si>
    <t>г. Пермь, ул. Богдана Хмельницкого, д. 58Б</t>
  </si>
  <si>
    <t>г. Пермь, ул. Боровая, д. 26</t>
  </si>
  <si>
    <t>г. Пермь, ул. Боровая, д. 30А</t>
  </si>
  <si>
    <t>г. Пермь, ул. Бородинская, д. 23</t>
  </si>
  <si>
    <t>г. Пермь, ул. Братская, д. 171</t>
  </si>
  <si>
    <t>г. Пермь, ул. Братская, д. 18</t>
  </si>
  <si>
    <t>г. Пермь, ул. Братская, д. 22</t>
  </si>
  <si>
    <t>г. Пермь, ул. Братьев Вагановых, д. 10</t>
  </si>
  <si>
    <t>г. Пермь, ул. Братьев Игнатовых, д. 11</t>
  </si>
  <si>
    <t>г. Пермь, ул. Братьев Игнатовых, д. 15</t>
  </si>
  <si>
    <t>г. Пермь, ул. Братьев Игнатовых, д. 17</t>
  </si>
  <si>
    <t>г. Пермь, ул. Братьев Игнатовых, д. 19</t>
  </si>
  <si>
    <t>г. Пермь, ул. Братьев Игнатовых, д. 21</t>
  </si>
  <si>
    <t>г. Пермь, ул. Братьев Игнатовых, д. 21А</t>
  </si>
  <si>
    <t>г. Пермь, ул. Братьев Игнатовых, д. 9</t>
  </si>
  <si>
    <t>г. Пермь, ул. Бригадирская, д. 1</t>
  </si>
  <si>
    <t>г. Пермь, ул. Бригадирская, д. 8</t>
  </si>
  <si>
    <t>г. Пермь, ул. Буксирная, д. 11</t>
  </si>
  <si>
    <t>г. Пермь, ул. Буксирная, д. 9</t>
  </si>
  <si>
    <t>г. Пермь, ул. Бушмакина, д. 14</t>
  </si>
  <si>
    <t>г. Пермь, ул. Бушмакина, д. 16</t>
  </si>
  <si>
    <t>г. Пермь, ул. Бушмакина, д. 9</t>
  </si>
  <si>
    <t>г. Пермь, ул. Веры Фигнер, д. 1</t>
  </si>
  <si>
    <t>г. Пермь, ул. Веры Фигнер, д. 3</t>
  </si>
  <si>
    <t>г. Пермь, ул. Веры Фигнер, д. 5А</t>
  </si>
  <si>
    <t>г. Пермь, ул. Веселая, д. 1</t>
  </si>
  <si>
    <t>г. Пермь, ул. Весенняя, д. 13</t>
  </si>
  <si>
    <t>г. Пермь, ул. Весенняя, д. 5</t>
  </si>
  <si>
    <t>г. Пермь, ул. Весенняя, д. 6</t>
  </si>
  <si>
    <t>г. Пермь, ул. Весенняя, д. 7</t>
  </si>
  <si>
    <t>г. Пермь, ул. Весенняя, д. 8</t>
  </si>
  <si>
    <t>г. Пермь, ул. Ветлужская, д. 34</t>
  </si>
  <si>
    <t>г. Пермь, ул. Ветлужская, д. 36</t>
  </si>
  <si>
    <t>г. Пермь, ул. Ветлужская, д. 38</t>
  </si>
  <si>
    <t>г. Пермь, ул. Ветлужская, д. 40</t>
  </si>
  <si>
    <t>г. Пермь, ул. Ветлужская, д. 70</t>
  </si>
  <si>
    <t>г. Пермь, ул. Ветлужская, д. 93</t>
  </si>
  <si>
    <t>г. Пермь, ул. Ветлужская, д. 95</t>
  </si>
  <si>
    <t>г. Пермь, ул. Ветлужская, д. 97</t>
  </si>
  <si>
    <t>г. Пермь, ул. Ветлужская, д. 99</t>
  </si>
  <si>
    <t>г. Пермь, ул. Вижайская, д. 7</t>
  </si>
  <si>
    <t>г. Пермь, ул. Вижайская, д. 15</t>
  </si>
  <si>
    <t>г. Пермь, ул. Вижайская, д. 18</t>
  </si>
  <si>
    <t>г. Пермь, ул. Вижайская, д. 21</t>
  </si>
  <si>
    <t>г. Пермь, ул. Вижайская, д. 24</t>
  </si>
  <si>
    <t>г. Пермь, ул. Вильямса, д. 2А</t>
  </si>
  <si>
    <t>г. Пермь, ул. Вильямса, д. 2Б</t>
  </si>
  <si>
    <t>г. Пермь, ул. Вильямса, д. 4А</t>
  </si>
  <si>
    <t>г. Пермь, ул. Вильямса, д. 37А</t>
  </si>
  <si>
    <t>г. Пермь, ул. Вильямса, д. 41</t>
  </si>
  <si>
    <t>г. Пермь, ул. Вильямса, д. 43</t>
  </si>
  <si>
    <t>г. Пермь, ул. Вильямса, д. 45</t>
  </si>
  <si>
    <t>г. Пермь, ул. Вильямса, д. 49</t>
  </si>
  <si>
    <t>г. Пермь, ул. Вильямса, д. 53А</t>
  </si>
  <si>
    <t>г. Пермь, ул. Вильямса, д. 67</t>
  </si>
  <si>
    <t>г. Пермь, ул. Вильямса, д. 69</t>
  </si>
  <si>
    <t>г. Пермь, ул. Вильямса, д. 73</t>
  </si>
  <si>
    <t>г. Пермь, ул. Волгодонская, д. 11</t>
  </si>
  <si>
    <t>г. Пермь, ул. Газеты Звезда, д. 12А</t>
  </si>
  <si>
    <t>г. Пермь, ул. Газеты Звезда, д. 42</t>
  </si>
  <si>
    <t>г. Пермь, ул. Газеты Звезда, д. 44</t>
  </si>
  <si>
    <t>г. Пермь, ул. Газеты Звезда, д. 56</t>
  </si>
  <si>
    <t>г. Пермь, ул. Газеты Звезда, д. 60</t>
  </si>
  <si>
    <t>г. Пермь, ул. Газеты Звезда, д. 67</t>
  </si>
  <si>
    <t>г. Пермь, ул. Газеты Звезда, д. 75</t>
  </si>
  <si>
    <t>г. Пермь, ул. Газеты Звезда, д. 79</t>
  </si>
  <si>
    <t>г. Пермь, ул. Гайвинская, д. 58</t>
  </si>
  <si>
    <t>г. Пермь, ул. Гайвинская, д. 60</t>
  </si>
  <si>
    <t>г. Пермь, ул. Гайвинская, д. 62</t>
  </si>
  <si>
    <t>г. Пермь, ул. Гашкова, д. 24</t>
  </si>
  <si>
    <t>г. Пермь, ул. Генерала Панфилова, д. 16</t>
  </si>
  <si>
    <t>г. Пермь, ул. Генерала Панфилова, д. 18</t>
  </si>
  <si>
    <t>г. Пермь, ул. Геологов, д. 19</t>
  </si>
  <si>
    <t>г. Пермь, ул. Героев Хасана, д. 16</t>
  </si>
  <si>
    <t>г. Пермь, ул. Героев Хасана, д. 17</t>
  </si>
  <si>
    <t>г. Пермь, ул. Героев Хасана, д. 19</t>
  </si>
  <si>
    <t>г. Пермь, ул. Героев Хасана, д. 21</t>
  </si>
  <si>
    <t>г. Пермь, ул. Героев Хасана, д. 28</t>
  </si>
  <si>
    <t>г. Пермь, ул. Героев Хасана, д. 30</t>
  </si>
  <si>
    <t>г. Пермь, ул. Героев Хасана, д. 49А</t>
  </si>
  <si>
    <t>г. Пермь, ул. Героев Хасана, д. 5</t>
  </si>
  <si>
    <t>г. Пермь, ул. Героя Васькина, д. 11</t>
  </si>
  <si>
    <t>г. Пермь, ул. Глазовская, д. 7</t>
  </si>
  <si>
    <t>г. Пермь, ул. Глазовская, д. 9</t>
  </si>
  <si>
    <t>г. Пермь, ул. Глеба Успенского, д. 13</t>
  </si>
  <si>
    <t>г. Пермь, ул. Глеба Успенского, д. 22</t>
  </si>
  <si>
    <t>г. Пермь, ул. Глеба Успенского, д. 4</t>
  </si>
  <si>
    <t>г. Пермь, ул. Глеба Успенского, д. 5</t>
  </si>
  <si>
    <t>г. Пермь, ул. Глеба Успенского, д. 7</t>
  </si>
  <si>
    <t>г. Пермь, ул. Голева, д. 5</t>
  </si>
  <si>
    <t>г. Пермь, ул. Грузинская, д. 7</t>
  </si>
  <si>
    <t>г. Пермь, ул. Грузинская, д. 9</t>
  </si>
  <si>
    <t>г. Пермь, ул. Гусарова, д. 18А</t>
  </si>
  <si>
    <t>г. Пермь, ул. Гусарова, д. 22</t>
  </si>
  <si>
    <t>г. Пермь, ул. Гусарова, д. 7</t>
  </si>
  <si>
    <t>г. Пермь, ул. Гусарова, д. 9/2</t>
  </si>
  <si>
    <t>г. Пермь, ул. Гусарова, д. 14</t>
  </si>
  <si>
    <t>г. Пермь, ул. Двинская, д. 11</t>
  </si>
  <si>
    <t>г. Пермь, ул. Дениса Давыдова, д. 17</t>
  </si>
  <si>
    <t>г. Пермь, ул. Дениса Давыдова, д. 18</t>
  </si>
  <si>
    <t>г. Пермь, ул. Дениса Давыдова, д. 25</t>
  </si>
  <si>
    <t>г. Пермь, ул. Дениса Давыдова, д. 25А</t>
  </si>
  <si>
    <t>г. Пермь, ул. Дениса Давыдова, д. 27А</t>
  </si>
  <si>
    <t>г. Пермь, ул. Добролюбова, д. 4</t>
  </si>
  <si>
    <t>г. Пермь, ул. Добролюбова, д. 24</t>
  </si>
  <si>
    <t>г. Пермь, ул. Докучаева, д. 36</t>
  </si>
  <si>
    <t>г. Пермь, ул. ДОС, д. 1</t>
  </si>
  <si>
    <t>г. Пермь, ул. Дружбы, д. 11</t>
  </si>
  <si>
    <t>г. Пермь, ул. Дружбы, д. 12</t>
  </si>
  <si>
    <t>г. Пермь, ул. Дружбы, д. 13</t>
  </si>
  <si>
    <t>г. Пермь, ул. Дружбы, д. 17</t>
  </si>
  <si>
    <t>г. Пермь, ул. Дружбы, д. 19</t>
  </si>
  <si>
    <t>г. Пермь, ул. Дружбы, д. 2</t>
  </si>
  <si>
    <t>г. Пермь, ул. Дружбы, д. 21</t>
  </si>
  <si>
    <t>г. Пермь, ул. Дружбы, д. 25</t>
  </si>
  <si>
    <t>г. Пермь, ул. Дружбы, д. 27</t>
  </si>
  <si>
    <t>г. Пермь, ул. Екатерининская, д. 53</t>
  </si>
  <si>
    <t>г. Пермь, ул. Екатерининская, д. 88</t>
  </si>
  <si>
    <t>г. Пермь, ул. Екатерининская, д. 98</t>
  </si>
  <si>
    <t>г. Пермь, ул. Екатерининская, д. 214</t>
  </si>
  <si>
    <t>г. Пермь, ул. Емельяна Ярославского, д. 10</t>
  </si>
  <si>
    <t>г. Пермь, ул. Емельяна Ярославского, д. 30</t>
  </si>
  <si>
    <t>г. Пермь, ул. Емельяна Ярославского, д. 42</t>
  </si>
  <si>
    <t>г. Пермь, ул. Емельяна Ярославского, д. 48</t>
  </si>
  <si>
    <t>г. Пермь, ул. Емельяна Ярославского, д. 52</t>
  </si>
  <si>
    <t>г. Пермь, ул. Желябова, д. 17</t>
  </si>
  <si>
    <t>г. Пермь, ул. Закамская, д. 20</t>
  </si>
  <si>
    <t>г. Пермь, ул. Закамская, д. 20А</t>
  </si>
  <si>
    <t>г. Пермь, ул. Закамская, д. 21</t>
  </si>
  <si>
    <t>Пенобетон</t>
  </si>
  <si>
    <t>г. Пермь, ул. Закамская, д. 25</t>
  </si>
  <si>
    <t>г. Пермь, ул. Закамская, д. 31</t>
  </si>
  <si>
    <t>г. Пермь, ул. Закамская, д. 40</t>
  </si>
  <si>
    <t>г. Пермь, ул. Закамская, д. 42</t>
  </si>
  <si>
    <t>г. Пермь, ул. Закамская, д. 44</t>
  </si>
  <si>
    <t>г. Пермь, ул. Закамская, д. 46</t>
  </si>
  <si>
    <t>г. Пермь, ул. Закамская, д. 50</t>
  </si>
  <si>
    <t>г. Пермь, ул. Закамская, д. 54</t>
  </si>
  <si>
    <t>г. Пермь, ул. Запорожская, д. 11</t>
  </si>
  <si>
    <t>г. Пермь, ул. Запорожская, д. 15</t>
  </si>
  <si>
    <t>г. Пермь, ул. Запорожская, д. 17</t>
  </si>
  <si>
    <t>г. Пермь, ул. Запорожская, д. 21</t>
  </si>
  <si>
    <t>г. Пермь, ул. Запорожская, д. 23</t>
  </si>
  <si>
    <t>г. Пермь, ул. Запорожская, д. 7</t>
  </si>
  <si>
    <t>г. Пермь, ул. Ивановская, д. 16</t>
  </si>
  <si>
    <t>2008</t>
  </si>
  <si>
    <t>г. Пермь, ул. Индустриализации, д. 22</t>
  </si>
  <si>
    <t>г. Пермь, ул. Инженерная, д. 6</t>
  </si>
  <si>
    <t>г. Пермь, ул. Инженерная, д. 6А</t>
  </si>
  <si>
    <t>г. Пермь, ул. Иньвенская, д. 15</t>
  </si>
  <si>
    <t>г. Пермь, ул. Кабельщиков, д. 17</t>
  </si>
  <si>
    <t>1993</t>
  </si>
  <si>
    <t>г. Пермь, ул. Кабельщиков, д. 19</t>
  </si>
  <si>
    <t>г. Пермь, ул. Кабельщиков, д. 85</t>
  </si>
  <si>
    <t>г. Пермь, ул. Кабельщиков, д. 99</t>
  </si>
  <si>
    <t>г. Пермь, ул. Кавалерийская, д. 2</t>
  </si>
  <si>
    <t>г. Пермь, ул. Кавалерийская, д. 26</t>
  </si>
  <si>
    <t>г. Пермь, ул. Кавалерийская, д. 3</t>
  </si>
  <si>
    <t>г. Пермь, ул. Кавалерийская, д. 4</t>
  </si>
  <si>
    <t>г. Пермь, ул. Кавалерийская, д. 5</t>
  </si>
  <si>
    <t>г. Пермь, ул. Казахская, д. 104</t>
  </si>
  <si>
    <t>г. Пермь, ул. Казахская, д. 106</t>
  </si>
  <si>
    <t>г. Пермь, ул. Калинина, д. 21</t>
  </si>
  <si>
    <t>г. Пермь, ул. Карбышева, д. 32</t>
  </si>
  <si>
    <t>г. Пермь, ул. Карбышева, д. 4</t>
  </si>
  <si>
    <t>г. Пермь, ул. Карбышева, д. 84/1</t>
  </si>
  <si>
    <t>г. Пермь, ул. Карбышева, д. 86</t>
  </si>
  <si>
    <t>г. Пермь, ул. Карпинского, д. 102</t>
  </si>
  <si>
    <t>г. Пермь, ул. Карпинского, д. 104</t>
  </si>
  <si>
    <t>г. Пермь, ул. Карпинского, д. 107</t>
  </si>
  <si>
    <t>г. Пермь, ул. Карпинского, д. 118</t>
  </si>
  <si>
    <t>г. Пермь, ул. Карпинского, д. 68</t>
  </si>
  <si>
    <t>г. Пермь, ул. Карпинского, д. 70</t>
  </si>
  <si>
    <t>г. Пермь, ул. Карпинского, д. 73</t>
  </si>
  <si>
    <t>г. Пермь, ул. Карпинского, д. 74</t>
  </si>
  <si>
    <t>г. Пермь, ул. Карпинского, д. 75</t>
  </si>
  <si>
    <t>г. Пермь, ул. Карпинского, д. 75Б</t>
  </si>
  <si>
    <t>г. Пермь, ул. Карпинского, д. 76</t>
  </si>
  <si>
    <t>г. Пермь, ул. Карпинского, д. 77</t>
  </si>
  <si>
    <t>г. Пермь, ул. Карпинского, д. 77Б</t>
  </si>
  <si>
    <t>г. Пермь, ул. Карпинского, д. 78</t>
  </si>
  <si>
    <t>г. Пермь, ул. Карпинского, д. 84</t>
  </si>
  <si>
    <t>г. Пермь, ул. Карпинского, д. 88</t>
  </si>
  <si>
    <t>г. Пермь, ул. Карпинского, д. 98</t>
  </si>
  <si>
    <t>г. Пермь, ул. Качалова, д. 17</t>
  </si>
  <si>
    <t>г. Пермь, ул. Качалова, д. 18</t>
  </si>
  <si>
    <t>г. Пермь, ул. Качалова, д. 19</t>
  </si>
  <si>
    <t>г. Пермь, ул. Качалова, д. 24</t>
  </si>
  <si>
    <t>г. Пермь, ул. Качалова, д. 32</t>
  </si>
  <si>
    <t>г. Пермь, ул. КИМ, д. 15</t>
  </si>
  <si>
    <t>г. Пермь, ул. КИМ, д. 109</t>
  </si>
  <si>
    <t>г. Пермь, ул. КИМ, д. 113</t>
  </si>
  <si>
    <t>г. Пермь, ул. КИМ, д. 51</t>
  </si>
  <si>
    <t>г. Пермь, ул. КИМ, д. 57</t>
  </si>
  <si>
    <t>г. Пермь, ул. КИМ, д. 88</t>
  </si>
  <si>
    <t>г. Пермь, ул. КИМ, д. 91</t>
  </si>
  <si>
    <t>г. Пермь, ул. КИМ, д. 95</t>
  </si>
  <si>
    <t>г. Пермь, ул. КИМ, д. 97</t>
  </si>
  <si>
    <t>г. Пермь, ул. Кировоградская, д. 15</t>
  </si>
  <si>
    <t>г. Пермь, ул. Кировоградская, д. 31</t>
  </si>
  <si>
    <t>г. Пермь, ул. Кировоградская, д. 33</t>
  </si>
  <si>
    <t>г. Пермь, ул. Кировоградская, д. 39</t>
  </si>
  <si>
    <t>г. Пермь, ул. Кировоградская, д. 51</t>
  </si>
  <si>
    <t>г. Пермь, ул. Кировоградская, д. 55</t>
  </si>
  <si>
    <t>г. Пермь, ул. Кировоградская, д. 73А</t>
  </si>
  <si>
    <t>г. Пермь, ул. Кировоградская, д. 75</t>
  </si>
  <si>
    <t>г. Пермь, ул. Клары Цеткин, д. 1</t>
  </si>
  <si>
    <t>г. Пермь, ул. Клары Цеткин, д. 19</t>
  </si>
  <si>
    <t>г. Пермь, ул. Клары Цеткин, д. 19А</t>
  </si>
  <si>
    <t>г. Пермь, ул. Клары Цеткин, д. 2</t>
  </si>
  <si>
    <t>г. Пермь, ул. Клары Цеткин, д. 27</t>
  </si>
  <si>
    <t>г. Пермь, ул. Коломенская, д. 15</t>
  </si>
  <si>
    <t>г. Пермь, ул. Коломенская, д. 19</t>
  </si>
  <si>
    <t>г. Пермь, ул. Коломенская, д. 5</t>
  </si>
  <si>
    <t>г. Пермь, ул. Комбайнеров, д. 26</t>
  </si>
  <si>
    <t>г. Пермь, ул. Комбайнеров, д. 34</t>
  </si>
  <si>
    <t>г. Пермь, ул. Комбайнеров, д. 36</t>
  </si>
  <si>
    <t>г. Пермь, ул. Комбайнеров, д. 38</t>
  </si>
  <si>
    <t>г. Пермь, ул. Коминтерна, д. 11</t>
  </si>
  <si>
    <t>г. Пермь, ул. Коминтерна, д. 13</t>
  </si>
  <si>
    <t>г. Пермь, ул. Коминтерна, д. 30</t>
  </si>
  <si>
    <t>г. Пермь, ул. Комиссара Пожарского, д. 11</t>
  </si>
  <si>
    <t>г. Пермь, ул. Комиссара Пожарского, д. 12</t>
  </si>
  <si>
    <t>г. Пермь, ул. Комиссара Пожарского, д. 17</t>
  </si>
  <si>
    <t>г. Пермь, ул. Композитора Глинки, д. 3</t>
  </si>
  <si>
    <t>г. Пермь, ул. Композитора Глинки, д. 5</t>
  </si>
  <si>
    <t>г. Пермь, ул. Композитора Глинки, д. 7</t>
  </si>
  <si>
    <t>г. Пермь, ул. Корсуньская, д. 19</t>
  </si>
  <si>
    <t>г. Пермь, ул. Корсуньская, д. 25</t>
  </si>
  <si>
    <t>г. Пермь, ул. Корсуньская, д. 27</t>
  </si>
  <si>
    <t>г. Пермь, ул. Космонавта Беляева, д. 10</t>
  </si>
  <si>
    <t>г. Пермь, ул. Космонавта Беляева, д. 12</t>
  </si>
  <si>
    <t>г. Пермь, ул. Космонавта Беляева, д. 46</t>
  </si>
  <si>
    <t>г. Пермь, ул. Космонавта Леонова, д. 15</t>
  </si>
  <si>
    <t>г. Пермь, ул. Космонавта Леонова, д. 23</t>
  </si>
  <si>
    <t>г. Пермь, ул. Космонавта Леонова, д. 47</t>
  </si>
  <si>
    <t>г. Пермь, ул. Космонавта Леонова, д. 49</t>
  </si>
  <si>
    <t>г. Пермь, ул. Космонавта Леонова, д. 56А</t>
  </si>
  <si>
    <t>г. Пермь, ул. Космонавта Леонова, д. 7</t>
  </si>
  <si>
    <t>г. Пермь, ул. Коспашская, д. 5</t>
  </si>
  <si>
    <t>г. Пермь, ул. Коспашская, д. 7</t>
  </si>
  <si>
    <t>г. Пермь, ул. Косякова, д. 11</t>
  </si>
  <si>
    <t>г. Пермь, ул. Косякова, д. 7</t>
  </si>
  <si>
    <t>г. Пермь, ул. Котовского, д. 4</t>
  </si>
  <si>
    <t>г. Пермь, ул. Кочегаров, д. 37</t>
  </si>
  <si>
    <t>г. Пермь, ул. Кочегаров, д. 51</t>
  </si>
  <si>
    <t>г. Пермь, ул. Кочегаров, д. 59</t>
  </si>
  <si>
    <t>г. Пермь, ул. Краснова, д. 25</t>
  </si>
  <si>
    <t>г. Пермь, ул. Красноводская, д. 4</t>
  </si>
  <si>
    <t>г. Пермь, ул. Краснополянская, д. 15</t>
  </si>
  <si>
    <t>г. Пермь, ул. Краснополянская, д. 26</t>
  </si>
  <si>
    <t>г. Пермь, ул. Краснополянская, д. 5</t>
  </si>
  <si>
    <t>г. Пермь, ул. Краснофлотская, д. 14</t>
  </si>
  <si>
    <t>г. Пермь, ул. Краснофлотская, д. 25</t>
  </si>
  <si>
    <t>г. Пермь, ул. Крисанова, д. 18А</t>
  </si>
  <si>
    <t>г. Пермь, ул. Крисанова, д. 18Б</t>
  </si>
  <si>
    <t>г. Пермь, ул. Крисанова, д. 24</t>
  </si>
  <si>
    <t>г. Пермь, ул. Крисанова, д. 25</t>
  </si>
  <si>
    <t>г. Пермь, ул. Крисанова, д. 26Б</t>
  </si>
  <si>
    <t>г. Пермь, ул. Крисанова, д. 27</t>
  </si>
  <si>
    <t>г. Пермь, ул. Крисанова, д. 29</t>
  </si>
  <si>
    <t>г. Пермь, ул. Крисанова, д. 5</t>
  </si>
  <si>
    <t>г. Пермь, ул. Крисанова, д. 71</t>
  </si>
  <si>
    <t>г. Пермь, ул. Кронштадтская, д. 6</t>
  </si>
  <si>
    <t>г. Пермь, ул. Крупской, д. 9</t>
  </si>
  <si>
    <t>г. Пермь, ул. Крупской, д. 22</t>
  </si>
  <si>
    <t>г. Пермь, ул. Крупской, д. 25</t>
  </si>
  <si>
    <t>г. Пермь, ул. Крупской, д. 28</t>
  </si>
  <si>
    <t>г. Пермь, ул. Крупской, д. 32</t>
  </si>
  <si>
    <t>г. Пермь, ул. Крупской, д. 37</t>
  </si>
  <si>
    <t>г. Пермь, ул. Крупской, д. 38</t>
  </si>
  <si>
    <t>г. Пермь, ул. Крупской, д. 40</t>
  </si>
  <si>
    <t>г. Пермь, ул. Крупской, д. 41</t>
  </si>
  <si>
    <t>г. Пермь, ул. Крупской, д. 41А</t>
  </si>
  <si>
    <t>г. Пермь, ул. Крупской, д. 42Б</t>
  </si>
  <si>
    <t>г. Пермь, ул. Крупской, д. 43</t>
  </si>
  <si>
    <t>г. Пермь, ул. Крупской, д. 45</t>
  </si>
  <si>
    <t>г. Пермь, ул. Крупской, д. 49</t>
  </si>
  <si>
    <t>г. Пермь, ул. Крупской, д. 50</t>
  </si>
  <si>
    <t>г. Пермь, ул. Крупской, д. 54</t>
  </si>
  <si>
    <t>г. Пермь, ул. Крупской, д. 55</t>
  </si>
  <si>
    <t>г. Пермь, ул. Крупской, д. 57</t>
  </si>
  <si>
    <t>г. Пермь, ул. Крупской, д. 72</t>
  </si>
  <si>
    <t>г. Пермь, ул. Крупской, д. 81</t>
  </si>
  <si>
    <t>г. Пермь, ул. Крупской, д. 82</t>
  </si>
  <si>
    <t>г. Пермь, ул. Крупской, д. 84</t>
  </si>
  <si>
    <t>г. Пермь, ул. Крупской, д. 88</t>
  </si>
  <si>
    <t>г. Пермь, ул. Кузбасская, д. 24</t>
  </si>
  <si>
    <t>г. Пермь, ул. Кузбасская, д. 26</t>
  </si>
  <si>
    <t>г. Пермь, ул. Кузбасская, д. 32</t>
  </si>
  <si>
    <t>г. Пермь, ул. Кузбасская, д. 34</t>
  </si>
  <si>
    <t>г. Пермь, ул. Кузбасская, д. 37А</t>
  </si>
  <si>
    <t>г. Пермь, ул. Кузбасская, д. 41</t>
  </si>
  <si>
    <t>г. Пермь, ул. Кузбасская, д. 43</t>
  </si>
  <si>
    <t>г. Пермь, ул. Кузбасская, д. 45</t>
  </si>
  <si>
    <t>г. Пермь, ул. Куйбышева, д. 1</t>
  </si>
  <si>
    <t>г. Пермь, ул. Куйбышева, д. 103</t>
  </si>
  <si>
    <t>г. Пермь, ул. Куйбышева, д. 105</t>
  </si>
  <si>
    <t>г. Пермь, ул. Куйбышева, д. 145</t>
  </si>
  <si>
    <t>г. Пермь, ул. Куйбышева, д. 149</t>
  </si>
  <si>
    <t>г. Пермь, ул. Куйбышева, д. 151</t>
  </si>
  <si>
    <t>г. Пермь, ул. Куйбышева, д. 153</t>
  </si>
  <si>
    <t>г. Пермь, ул. Куйбышева, д. 159</t>
  </si>
  <si>
    <t>г. Пермь, ул. Куйбышева, д. 38</t>
  </si>
  <si>
    <t>г. Пермь, ул. Куйбышева, д. 54</t>
  </si>
  <si>
    <t>г. Пермь, ул. Куйбышева, д. 58А</t>
  </si>
  <si>
    <t>г. Пермь, ул. Куйбышева, д. 69/1</t>
  </si>
  <si>
    <t>г. Пермь, ул. Куйбышева, д. 7</t>
  </si>
  <si>
    <t>г. Пермь, ул. Куйбышева, д. 80</t>
  </si>
  <si>
    <t>г. Пермь, ул. Куйбышева, д. 87</t>
  </si>
  <si>
    <t>Древесина</t>
  </si>
  <si>
    <t>г. Пермь, ул. Куйбышева, д. 88</t>
  </si>
  <si>
    <t>г. Пермь, ул. Куйбышева, д. 93</t>
  </si>
  <si>
    <t>г. Пермь, ул. Кустовая, д. 2</t>
  </si>
  <si>
    <t>г. Пермь, ул. Куфонина, д. 24</t>
  </si>
  <si>
    <t>г. Пермь, ул. Куфонина, д. 7</t>
  </si>
  <si>
    <t>г. Пермь, ул. Куфонина, д. 9</t>
  </si>
  <si>
    <t>г. Пермь, ул. Ласьвинская, д. 10</t>
  </si>
  <si>
    <t>г. Пермь, ул. Ласьвинская, д. 12</t>
  </si>
  <si>
    <t>г. Пермь, ул. Ласьвинская, д. 30А</t>
  </si>
  <si>
    <t>г. Пермь, ул. Ласьвинская, д. 39</t>
  </si>
  <si>
    <t>г. Пермь, ул. Ласьвинская, д. 45</t>
  </si>
  <si>
    <t>г. Пермь, ул. Ласьвинская, д. 50</t>
  </si>
  <si>
    <t>г. Пермь, ул. Ласьвинская, д. 62</t>
  </si>
  <si>
    <t>г. Пермь, ул. Ласьвинская, д. 64</t>
  </si>
  <si>
    <t>г. Пермь, ул. Ласьвинская, д. 76</t>
  </si>
  <si>
    <t>г. Пермь, ул. Ласьвинская, д. 8</t>
  </si>
  <si>
    <t>г. Пермь, ул. Лебедева, д. 16</t>
  </si>
  <si>
    <t>г. Пермь, ул. Лебедева, д. 18</t>
  </si>
  <si>
    <t>г. Пермь, ул. Лебедева, д. 21</t>
  </si>
  <si>
    <t>г. Пермь, ул. Лебедева, д. 33</t>
  </si>
  <si>
    <t>г. Пермь, ул. Лебедева, д. 42</t>
  </si>
  <si>
    <t>г. Пермь, ул. Лебедева, д. 45</t>
  </si>
  <si>
    <t>г. Пермь, ул. Лебедева, д. 48</t>
  </si>
  <si>
    <t>г. Пермь, ул. Лебедева, д. 8</t>
  </si>
  <si>
    <t>г. Пермь, ул. Ленина, д. 100</t>
  </si>
  <si>
    <t>г. Пермь, ул. Ленина, д. 11</t>
  </si>
  <si>
    <t>г. Пермь, ул. Ленина, д. 15</t>
  </si>
  <si>
    <t>г. Пермь, ул. Ленина, д. 57</t>
  </si>
  <si>
    <t>г. Пермь, ул. Ленина, д. 59</t>
  </si>
  <si>
    <t>г. Пермь, ул. Ленина, д. 61</t>
  </si>
  <si>
    <t>г. Пермь, ул. Ленина, д. 65</t>
  </si>
  <si>
    <t>г. Пермь, ул. Ленина, д. 71</t>
  </si>
  <si>
    <t>г. Пермь, ул. Ленина, д. 73</t>
  </si>
  <si>
    <t>г. Пермь, ул. Ленина, д. 75</t>
  </si>
  <si>
    <t>г. Пермь, ул. Ленина, д. 79</t>
  </si>
  <si>
    <t>г. Пермь, ул. Ленина, д. 81</t>
  </si>
  <si>
    <t>г. Пермь, ул. Ленина, д. 84</t>
  </si>
  <si>
    <t>г. Пермь, ул. Ленина, д. 86</t>
  </si>
  <si>
    <t>г. Пермь, ул. Ленина, д. 87</t>
  </si>
  <si>
    <t>г. Пермь, ул. Ленина, д. 90</t>
  </si>
  <si>
    <t>г. Пермь, ул. Ленина, д. 94</t>
  </si>
  <si>
    <t>г. Пермь, ул. Ленина, д. 98</t>
  </si>
  <si>
    <t>г. Пермь, ул. Лесная, д. 5</t>
  </si>
  <si>
    <t>г. Пермь, ул. Липатова, д. 10</t>
  </si>
  <si>
    <t>г. Пермь, ул. Липатова, д. 3</t>
  </si>
  <si>
    <t>г. Пермь, ул. Липатова, д. 4</t>
  </si>
  <si>
    <t>г. Пермь, ул. Липатова, д. 4А</t>
  </si>
  <si>
    <t>г. Пермь, ул. Липатова, д. 6</t>
  </si>
  <si>
    <t>г. Пермь, ул. Липатова, д. 8</t>
  </si>
  <si>
    <t>г. Пермь, ул. Липатова, д. 8А</t>
  </si>
  <si>
    <t>г. Пермь, ул. Лобвинская, д. 9</t>
  </si>
  <si>
    <t>1023,90</t>
  </si>
  <si>
    <t>г. Пермь, ул. Лобвинская, д. 11</t>
  </si>
  <si>
    <t>г. Пермь, ул. Лобвинская, д. 13</t>
  </si>
  <si>
    <t>г. Пермь, ул. Лодыгина, д. 18</t>
  </si>
  <si>
    <t>г. Пермь, ул. Лодыгина, д. 22</t>
  </si>
  <si>
    <t>г. Пермь, ул. Лодыгина, д. 26</t>
  </si>
  <si>
    <t>г. Пермь, ул. Лодыгина, д. 29</t>
  </si>
  <si>
    <t>г. Пермь, ул. Лодыгина, д. 3А</t>
  </si>
  <si>
    <t>г. Пермь, ул. Лодыгина, д. 42</t>
  </si>
  <si>
    <t>г. Пермь, ул. Лодыгина, д. 45</t>
  </si>
  <si>
    <t>г. Пермь, ул. Кузбасская, д. 47</t>
  </si>
  <si>
    <t>г. Пермь, ул. Лукоянова, д. 17</t>
  </si>
  <si>
    <t>г. Пермь, ул. Лукоянова, д. 19</t>
  </si>
  <si>
    <t>г. Пермь, ул. Лукоянова, д. 21</t>
  </si>
  <si>
    <t>г. Пермь, ул. Луначарского, д. 21</t>
  </si>
  <si>
    <t>г. Пермь, ул. Луначарского, д. 23</t>
  </si>
  <si>
    <t>г. Пермь, ул. Луначарского, д. 26А</t>
  </si>
  <si>
    <t>Смешанный</t>
  </si>
  <si>
    <t>г. Пермь, ул. Луначарского, д. 32</t>
  </si>
  <si>
    <t>г. Пермь, ул. Луначарского, д. 32А</t>
  </si>
  <si>
    <t>г. Пермь, ул. Луначарского, д. 35</t>
  </si>
  <si>
    <t>г. Пермь, ул. Луначарского, д. 65</t>
  </si>
  <si>
    <t>г. Пермь, ул. Луначарского, д. 62Б</t>
  </si>
  <si>
    <t>г. Пермь, ул. Луначарского, д. 97А</t>
  </si>
  <si>
    <t>г. Пермь, ул. Льва Толстого, д. 25</t>
  </si>
  <si>
    <t>г. Пермь, ул. Льва Шатрова, д. 1</t>
  </si>
  <si>
    <t>г. Пермь, ул. Льва Шатрова, д. 10</t>
  </si>
  <si>
    <t>г. Пермь, ул. Льва Шатрова, д. 11</t>
  </si>
  <si>
    <t>г. Пермь, ул. Льва Шатрова, д. 13</t>
  </si>
  <si>
    <t>г. Пермь, ул. Льва Шатрова, д. 15</t>
  </si>
  <si>
    <t>г. Пермь, ул. Льва Шатрова, д. 17</t>
  </si>
  <si>
    <t>г. Пермь, ул. Льва Шатрова, д. 18</t>
  </si>
  <si>
    <t>г. Пермь, ул. Льва Шатрова, д. 2</t>
  </si>
  <si>
    <t>г. Пермь, ул. Льва Шатрова, д. 22</t>
  </si>
  <si>
    <t>г. Пермь, ул. Льва Шатрова, д. 24</t>
  </si>
  <si>
    <t>г. Пермь, ул. Льва Шатрова, д. 33</t>
  </si>
  <si>
    <t>г. Пермь, ул. Льва Шатрова, д. 4</t>
  </si>
  <si>
    <t>г. Пермь, ул. Льва Шатрова, д. 6</t>
  </si>
  <si>
    <t>г. Пермь, ул. Льва Шатрова, д. 7</t>
  </si>
  <si>
    <t>г. Пермь, ул. Льва Шатрова, д. 9</t>
  </si>
  <si>
    <t>г. Пермь, ул. Люблинская, д. 11</t>
  </si>
  <si>
    <t>г. Пермь, ул. Люблинская, д. 13</t>
  </si>
  <si>
    <t>г. Пермь, ул. Лядовская, д. 103</t>
  </si>
  <si>
    <t>г. Пермь, ул. Лядовская, д. 105</t>
  </si>
  <si>
    <t>г. Пермь, ул. Лядовская, д. 107</t>
  </si>
  <si>
    <t>г. Пермь, ул. Лядовская, д. 111</t>
  </si>
  <si>
    <t>г. Пермь, ул. Лядовская, д. 115</t>
  </si>
  <si>
    <t>г. Пермь, ул. Лядовская, д. 117</t>
  </si>
  <si>
    <t>г. Пермь, ул. Лядовская, д. 119</t>
  </si>
  <si>
    <t>г. Пермь, ул. Лядовская, д. 121</t>
  </si>
  <si>
    <t>г. Пермь, ул. Лядовская, д. 123</t>
  </si>
  <si>
    <t>г. Пермь, ул. Лядовская, д. 95</t>
  </si>
  <si>
    <t>г. Пермь, ул. Лядовская, д. 97</t>
  </si>
  <si>
    <t>г. Пермь, ул. Магистральная, д. 104</t>
  </si>
  <si>
    <t>г. Пермь, ул. Магистральная, д. 14</t>
  </si>
  <si>
    <t>г. Пермь, ул. Магистральная, д. 16</t>
  </si>
  <si>
    <t>г. Пермь, ул. Магистральная, д. 96</t>
  </si>
  <si>
    <t>г. Пермь, ул. Макаренко, д. 10</t>
  </si>
  <si>
    <t>г. Пермь, ул. Макаренко, д. 34</t>
  </si>
  <si>
    <t>г. Пермь, ул. Максима Горького, д. 51</t>
  </si>
  <si>
    <t>г. Пермь, ул. Малкова, д. 21</t>
  </si>
  <si>
    <t>г. Пермь, ул. Малкова, д. 28/1</t>
  </si>
  <si>
    <t>г. Пермь, ул. Малкова, д. 28/2</t>
  </si>
  <si>
    <t>г. Пермь, ул. Марии Загуменных, д. 14</t>
  </si>
  <si>
    <t>г. Пермь, ул. Марии Загуменных, д. 16</t>
  </si>
  <si>
    <t>г. Пермь, ул. Марии Загуменных, д. 6</t>
  </si>
  <si>
    <t>г. Пермь, ул. Маршала Рыбалко, д. 103</t>
  </si>
  <si>
    <t>г. Пермь, ул. Маршала Рыбалко, д. 103А</t>
  </si>
  <si>
    <t>г. Пермь, ул. Маршала Рыбалко, д. 107А</t>
  </si>
  <si>
    <t>Камень/кирпич</t>
  </si>
  <si>
    <t>г. Пермь, ул. Маршала Рыбалко, д. 111</t>
  </si>
  <si>
    <t>г. Пермь, ул. Маршала Рыбалко, д. 113</t>
  </si>
  <si>
    <t>г. Пермь, ул. Маршала Рыбалко, д. 1А</t>
  </si>
  <si>
    <t>г. Пермь, ул. Маршала Рыбалко, д. 21</t>
  </si>
  <si>
    <t>г. Пермь, ул. Маршала Рыбалко, д. 42</t>
  </si>
  <si>
    <t>г. Пермь, ул. Маршала Рыбалко, д. 43А</t>
  </si>
  <si>
    <t>г. Пермь, ул. Маршала Рыбалко, д. 45</t>
  </si>
  <si>
    <t>г. Пермь, ул. Маршала Рыбалко, д. 74</t>
  </si>
  <si>
    <t>г. Пермь, ул. Маршала Рыбалко, д. 78А</t>
  </si>
  <si>
    <t>г. Пермь, ул. Маршала Рыбалко, д. 87</t>
  </si>
  <si>
    <t>г. Пермь, ул. Маршала Рыбалко, д. 91</t>
  </si>
  <si>
    <t>г. Пермь, ул. Маршала Рыбалко, д. 92</t>
  </si>
  <si>
    <t>г. Пермь, ул. Маршала Рыбалко, д. 94</t>
  </si>
  <si>
    <t>г. Пермь, ул. Маршала Рыбалко, д. 95</t>
  </si>
  <si>
    <t>г. Пермь, ул. Маршала Рыбалко, д. 9А</t>
  </si>
  <si>
    <t>г. Пермь, ул. Маршала Толбухина, д. 10А</t>
  </si>
  <si>
    <t>г. Пермь, ул. Маршала Толбухина, д. 12</t>
  </si>
  <si>
    <t>г. Пермь, ул. Маршала Толбухина, д. 16</t>
  </si>
  <si>
    <t>г. Пермь, ул. Машинистов, д. 20</t>
  </si>
  <si>
    <t>г. Пермь, ул. Машинистов, д. 26</t>
  </si>
  <si>
    <t>г. Пермь, ул. Машинистов, д. 40</t>
  </si>
  <si>
    <t>г. Пермь, ул. Машинистов, д. 42</t>
  </si>
  <si>
    <t>г. Пермь, ул. Машинистов, д. 47</t>
  </si>
  <si>
    <t>г. Пермь, ул. Машинистов, д. 48</t>
  </si>
  <si>
    <t>г. Пермь, ул. Машинистов, д. 49</t>
  </si>
  <si>
    <t>г. Пермь, ул. Машинистов, д. 53</t>
  </si>
  <si>
    <t>г. Пермь, ул. Маяковского, д. 41</t>
  </si>
  <si>
    <t>г. Пермь, ул. Маяковского, д. 42</t>
  </si>
  <si>
    <t>г. Пермь, ул. Маяковского, д. 44</t>
  </si>
  <si>
    <t>г. Пермь, ул. Маяковского, д. 46А</t>
  </si>
  <si>
    <t>г. Пермь, ул. Мензелинская, д. 9</t>
  </si>
  <si>
    <t>г. Пермь, ул. Мензелинская, д. 14</t>
  </si>
  <si>
    <t>г. Пермь, ул. Металлистов, д. 15</t>
  </si>
  <si>
    <t>г. Пермь, ул. Металлургов, д. 10</t>
  </si>
  <si>
    <t>г. Пермь, ул. Механошина, д. 10</t>
  </si>
  <si>
    <t>г. Пермь, ул. Механошина, д. 12</t>
  </si>
  <si>
    <t>г. Пермь, ул. Механошина, д. 14</t>
  </si>
  <si>
    <t>г. Пермь, ул. Милиционера Власова, д. 29А</t>
  </si>
  <si>
    <t>г. Пермь, ул. Мильчакова, д. 29</t>
  </si>
  <si>
    <t>г. Пермь, ул. Мильчакова, д. 6</t>
  </si>
  <si>
    <t>Мягкая кровля</t>
  </si>
  <si>
    <t>г. Пермь, ул. Мира, д. 102А</t>
  </si>
  <si>
    <t>г. Пермь, ул. Мира, д. 103</t>
  </si>
  <si>
    <t>г. Пермь, ул. Мира, д. 107</t>
  </si>
  <si>
    <t>г. Пермь, ул. Мира, д. 108</t>
  </si>
  <si>
    <t>г. Пермь, ул. Мира, д. 110</t>
  </si>
  <si>
    <t>г. Пермь, ул. Мира, д. 112</t>
  </si>
  <si>
    <t>г. Пермь, ул. Мира, д. 113</t>
  </si>
  <si>
    <t>г. Пермь, ул. Мира, д. 114</t>
  </si>
  <si>
    <t>г. Пермь, ул. Мира, д. 116</t>
  </si>
  <si>
    <t>г. Пермь, ул. Мира, д. 118/1</t>
  </si>
  <si>
    <t>г. Пермь, ул. Мира, д. 12</t>
  </si>
  <si>
    <t>г. Пермь, ул. Мира, д. 120</t>
  </si>
  <si>
    <t>г. Пермь, ул. Мира, д. 122/1</t>
  </si>
  <si>
    <t>г. Пермь, ул. Мира, д. 130</t>
  </si>
  <si>
    <t>г. Пермь, ул. Мира, д. 20</t>
  </si>
  <si>
    <t>г. Пермь, ул. Мира, д. 3</t>
  </si>
  <si>
    <t>г. Пермь, ул. Мира, д. 30</t>
  </si>
  <si>
    <t>г. Пермь, ул. Мира, д. 47</t>
  </si>
  <si>
    <t>г. Пермь, ул. Мира, д. 5</t>
  </si>
  <si>
    <t>г. Пермь, ул. Мира, д. 6А</t>
  </si>
  <si>
    <t>г. Пермь, ул. Мира, д. 51</t>
  </si>
  <si>
    <t>г. Пермь, ул. Мира, д. 61</t>
  </si>
  <si>
    <t>г. Пермь, ул. Мира, д. 61А</t>
  </si>
  <si>
    <t>г. Пермь, ул. Мира, д. 63</t>
  </si>
  <si>
    <t>г. Пермь, ул. Мира, д. 64</t>
  </si>
  <si>
    <t>г. Пермь, ул. Мира, д. 65</t>
  </si>
  <si>
    <t>г. Пермь, ул. Мира, д. 66А</t>
  </si>
  <si>
    <t>г. Пермь, ул. Мира, д. 66Б</t>
  </si>
  <si>
    <t>г. Пермь, ул. Мира, д. 67</t>
  </si>
  <si>
    <t>г. Пермь, ул. Мира, д. 68</t>
  </si>
  <si>
    <t>г. Пермь, ул. Мира, д. 68А</t>
  </si>
  <si>
    <t>г. Пермь, ул. Мира, д. 69</t>
  </si>
  <si>
    <t>г. Пермь, ул. Мира, д. 70Б</t>
  </si>
  <si>
    <t>г. Пермь, ул. Мира, д. 71</t>
  </si>
  <si>
    <t>г. Пермь, ул. Мира, д. 75</t>
  </si>
  <si>
    <t>г. Пермь, ул. Мира, д. 81</t>
  </si>
  <si>
    <t>г. Пермь, ул. Мира, д. 84</t>
  </si>
  <si>
    <t>г. Пермь, ул. Мира, д. 85</t>
  </si>
  <si>
    <t>г. Пермь, ул. Мира, д. 86</t>
  </si>
  <si>
    <t>г. Пермь, ул. Мира, д. 88</t>
  </si>
  <si>
    <t>г. Пермь, ул. Мира, д. 89</t>
  </si>
  <si>
    <t>г. Пермь, ул. Мира, д. 91</t>
  </si>
  <si>
    <t>г. Пермь, ул. Мира, д. 93</t>
  </si>
  <si>
    <t>г. Пермь, ул. Мира, д. 95</t>
  </si>
  <si>
    <t>г. Пермь, ул. Мира, д. 98</t>
  </si>
  <si>
    <t>ж/б плиты</t>
  </si>
  <si>
    <t>г. Пермь, ул. Мира, д. 98А</t>
  </si>
  <si>
    <t>г. Пермь, ул. Можайская, д. 9</t>
  </si>
  <si>
    <t>г. Пермь, ул. Нефтяников, д. 16</t>
  </si>
  <si>
    <t>г. Пермь, ул. Нефтяников, д. 32</t>
  </si>
  <si>
    <t>г. Пермь, ул. Новосибирская, д. 17</t>
  </si>
  <si>
    <t>г. Пермь, ул. Новосибирская, д. 18А</t>
  </si>
  <si>
    <t>г. Пермь, ул. Новосибирская, д. 26</t>
  </si>
  <si>
    <t>г. Пермь, ул. Новосибирская, д. 6</t>
  </si>
  <si>
    <t>г. Пермь, ул. Оборонная, д. 29</t>
  </si>
  <si>
    <t>г. Пермь, ул. Оборонщиков, д. 3</t>
  </si>
  <si>
    <t>г. Пермь, ул. Оборонщиков, д. 5</t>
  </si>
  <si>
    <t>г. Пермь, ул. Оборонщиков, д. 7</t>
  </si>
  <si>
    <t>г. Пермь, ул. Овчинникова, д. 18</t>
  </si>
  <si>
    <t>г. Пермь, ул. Одоевского, д. 16</t>
  </si>
  <si>
    <t>г. Пермь, ул. Одоевского, д. 19</t>
  </si>
  <si>
    <t>г. Пермь, ул. Одоевского, д. 21</t>
  </si>
  <si>
    <t>г. Пермь, ул. Одоевского, д. 22</t>
  </si>
  <si>
    <t>г. Пермь, ул. Одоевского, д. 23</t>
  </si>
  <si>
    <t>г. Пермь, ул. Одоевского, д. 24</t>
  </si>
  <si>
    <t>г. Пермь, ул. Одоевского, д. 25</t>
  </si>
  <si>
    <t>г. Пермь, ул. Одоевского, д. 26</t>
  </si>
  <si>
    <t>г. Пермь, ул. Одоевского, д. 36</t>
  </si>
  <si>
    <t>г. Пермь, ул. Окулова, д. 33</t>
  </si>
  <si>
    <t>г. Пермь, ул. Окулова, д. 7</t>
  </si>
  <si>
    <t>г. Пермь, ул. Ольховская, д. 26</t>
  </si>
  <si>
    <t>г. Пермь, ул. Ольховская, д. 30</t>
  </si>
  <si>
    <t>г. Пермь, ул. Омская, д. 2</t>
  </si>
  <si>
    <t>г. Пермь, ул. Онежская, д. 8</t>
  </si>
  <si>
    <t>г. Пермь, ул. Осинская, д. 12</t>
  </si>
  <si>
    <t>г. Пермь, ул. Осинская, д. 14</t>
  </si>
  <si>
    <t>г. Пермь, ул. Осинская, д. 2А</t>
  </si>
  <si>
    <t>г. Пермь, ул. Охотников, д. 10</t>
  </si>
  <si>
    <t>г. Пермь, ул. Охотников, д. 11</t>
  </si>
  <si>
    <t>г. Пермь, ул. Охотников, д. 12</t>
  </si>
  <si>
    <t>г. Пермь, ул. Охотников, д. 16</t>
  </si>
  <si>
    <t>г. Пермь, ул. Охотников, д. 1А</t>
  </si>
  <si>
    <t>г. Пермь, ул. Охотников, д. 20</t>
  </si>
  <si>
    <t>г. Пермь, ул. Охотников, д. 26</t>
  </si>
  <si>
    <t>г. Пермь, ул. Охотников, д. 27</t>
  </si>
  <si>
    <t>г. Пермь, ул. Охотников, д. 28</t>
  </si>
  <si>
    <t>г. Пермь, ул. Охотников, д. 5</t>
  </si>
  <si>
    <t>г. Пермь, ул. Папанинцев, д. 8</t>
  </si>
  <si>
    <t>г. Пермь, ул. Патриса Лумумбы, д. 11</t>
  </si>
  <si>
    <t>г. Пермь, ул. Патриса Лумумбы, д. 13</t>
  </si>
  <si>
    <t>г. Пермь, ул. Патриса Лумумбы, д. 17</t>
  </si>
  <si>
    <t>г. Пермь, ул. Патриса Лумумбы, д. 19</t>
  </si>
  <si>
    <t>г. Пермь, ул. Патриса Лумумбы, д. 5</t>
  </si>
  <si>
    <t>г. Пермь, ул. Пермская, д. 126</t>
  </si>
  <si>
    <t>г. Пермь, ул. Пермская, д. 126А</t>
  </si>
  <si>
    <t>г. Пермь, ул. Петрозаводская, д. 10</t>
  </si>
  <si>
    <t>г. Пермь, ул. Петропавловская, д. 111</t>
  </si>
  <si>
    <t>г. Пермь, ул. Петропавловская, д. 62</t>
  </si>
  <si>
    <t>г. Пермь, ул. Петропавловская, д. 66</t>
  </si>
  <si>
    <t>г. Пермь, ул. Петропавловская, д. 70</t>
  </si>
  <si>
    <t>г. Пермь, ул. Петропавловская, д. 78</t>
  </si>
  <si>
    <t>г. Пермь, ул. Петропавловская, д. 82</t>
  </si>
  <si>
    <t>г. Пермь, ул. Петропавловская, д. 84</t>
  </si>
  <si>
    <t>г. Пермь, ул. Петропавловская, д. 85</t>
  </si>
  <si>
    <t>г. Пермь, ул. Петропавловская, д. 86</t>
  </si>
  <si>
    <t>г. Пермь, ул. Пионерская, д. 12</t>
  </si>
  <si>
    <t>г. Пермь, ул. Пионерская, д. 15</t>
  </si>
  <si>
    <t>г. Пермь, ул. Пионерская, д. 4</t>
  </si>
  <si>
    <t>г. Пермь, ул. Пионерская, д. 5А</t>
  </si>
  <si>
    <t>г. Пермь, ул. Пионерская, д. 8</t>
  </si>
  <si>
    <t>г. Пермь, ул. Пионерская, д. 9</t>
  </si>
  <si>
    <t>г. Пермь, ул. Писарева, д. 11</t>
  </si>
  <si>
    <t>г. Пермь, ул. Пихтовая, д. 8</t>
  </si>
  <si>
    <t>г. Пермь, ул. Плеханова, д. 3</t>
  </si>
  <si>
    <t>г. Пермь, ул. Плеханова, д. 34А</t>
  </si>
  <si>
    <t>г. Пермь, ул. Плеханова, д. 55</t>
  </si>
  <si>
    <t>г. Пермь, ул. Плеханова, д. 71</t>
  </si>
  <si>
    <t>г. Пермь, ул. Победы, д. 29</t>
  </si>
  <si>
    <t>г. Пермь, ул. Победы, д. 33</t>
  </si>
  <si>
    <t>г. Пермь, ул. Победы, д. 35</t>
  </si>
  <si>
    <t>г. Пермь, ул. Победы, д. 39</t>
  </si>
  <si>
    <t>г. Пермь, ул. Подводников, д. 4</t>
  </si>
  <si>
    <t>г. Пермь, ул. Подводников, д. 8</t>
  </si>
  <si>
    <t>г. Пермь, ул. Подлесная, д. 19/3</t>
  </si>
  <si>
    <t>г. Пермь, ул. Подлесная, д. 23/2</t>
  </si>
  <si>
    <t>г. Пермь, ул. Подлесная, д. 23/3</t>
  </si>
  <si>
    <t>г. Пермь, ул. Подлесная, д. 27/1</t>
  </si>
  <si>
    <t>г. Пермь, ул. Подлесная, д. 27/2</t>
  </si>
  <si>
    <t>г. Пермь, ул. Подлесная, д. 35</t>
  </si>
  <si>
    <t>г. Пермь, ул. Подольская, д. 33</t>
  </si>
  <si>
    <t>г. Пермь, ул. Подольская, д. 35</t>
  </si>
  <si>
    <t>г. Пермь, ул. Полины Осипенко, д. 43</t>
  </si>
  <si>
    <t>г. Пермь, ул. Полины Осипенко, д. 45</t>
  </si>
  <si>
    <t>г. Пермь, ул. Полины Осипенко, д. 48</t>
  </si>
  <si>
    <t>г. Пермь, ул. Полины Осипенко, д. 51А</t>
  </si>
  <si>
    <t>г. Пермь, ул. Полины Осипенко, д. 52</t>
  </si>
  <si>
    <t>г. Пермь, ул. Полины Осипенко, д. 53</t>
  </si>
  <si>
    <t>г. Пермь, ул. Полины Осипенко, д. 57</t>
  </si>
  <si>
    <t>г. Пермь, ул. Полины Осипенко, д. 59</t>
  </si>
  <si>
    <t>г. Пермь, ул. Полины Осипенко, д. 61</t>
  </si>
  <si>
    <t>г. Пермь, ул. Полтавская, д. 1</t>
  </si>
  <si>
    <t>г. Пермь, ул. Полтавская, д. 2</t>
  </si>
  <si>
    <t>г. Пермь, ул. Полтавская, д. 5</t>
  </si>
  <si>
    <t>г. Пермь, ул. Полтавская, д. 8</t>
  </si>
  <si>
    <t>г. Пермь, ул. Полтавская, д. 9</t>
  </si>
  <si>
    <t>г. Пермь, ул. Промысловая, д. 3</t>
  </si>
  <si>
    <t>г. Пермь, ул. Профессора Дедюкина, д. 8</t>
  </si>
  <si>
    <t>г. Пермь, ул. Путейская, д. 15А</t>
  </si>
  <si>
    <t>г. Пермь, ул. Путейская, д. 21</t>
  </si>
  <si>
    <t>г. Пермь, ул. Пушкарская, д. 75</t>
  </si>
  <si>
    <t>г. Пермь, ул. Пушкарская, д. 100</t>
  </si>
  <si>
    <t>панел, кирпич</t>
  </si>
  <si>
    <t>г. Пермь, ул. Пушкарская, д. 132</t>
  </si>
  <si>
    <t>г. Пермь, ул. Пушкина, д. 110</t>
  </si>
  <si>
    <t>г. Пермь, ул. Пушкина, д. 114</t>
  </si>
  <si>
    <t>г. Пермь, ул. Пушкина, д. 115</t>
  </si>
  <si>
    <t>г. Пермь, ул. Пушкина, д. 13</t>
  </si>
  <si>
    <t>г. Пермь, ул. Пушкина, д. 23</t>
  </si>
  <si>
    <t>г. Пермь, ул. Пушкина, д. 29</t>
  </si>
  <si>
    <t>г. Пермь, ул. Пушкина, д. 3</t>
  </si>
  <si>
    <t>г. Пермь, ул. Пушкина, д. 35</t>
  </si>
  <si>
    <t>г. Пермь, ул. Пушкина, д. 37</t>
  </si>
  <si>
    <t>г. Пермь, ул. Работницы, д. 3А</t>
  </si>
  <si>
    <t>г. Пермь, ул. Рабочая, д. 1</t>
  </si>
  <si>
    <t>г. Пермь, ул. Рабочая, д. 15</t>
  </si>
  <si>
    <t>г. Пермь, ул. Рабочая, д. 19</t>
  </si>
  <si>
    <t>г. Пермь, ул. Рабочая, д. 21</t>
  </si>
  <si>
    <t>г. Пермь, ул. Рабочая, д. 23</t>
  </si>
  <si>
    <t>г. Пермь, ул. Рабоче-крестьянская, д. 12</t>
  </si>
  <si>
    <t>г. Пермь, ул. Рабоче-крестьянская, д. 19</t>
  </si>
  <si>
    <t>г. Пермь, ул. Рабоче-крестьянская, д. 24</t>
  </si>
  <si>
    <t>г. Пермь, ул. Рабоче-крестьянская, д. 26</t>
  </si>
  <si>
    <t>г. Пермь, ул. Рабоче-крестьянская, д. 28</t>
  </si>
  <si>
    <t>г. Пермь, ул. Рабоче-крестьянская, д. 30</t>
  </si>
  <si>
    <t>г. Пермь, ул. Рабоче-крестьянская, д. 32</t>
  </si>
  <si>
    <t>г. Пермь, ул. Рабоче-крестьянская, д. 6</t>
  </si>
  <si>
    <t>г. Пермь, ул. Радистов, д. 13</t>
  </si>
  <si>
    <t>г. Пермь, ул. Ракитная, д. 16</t>
  </si>
  <si>
    <t>г. Пермь, ул. Революции, д. 28</t>
  </si>
  <si>
    <t>г. Пермь, ул. Революции, д. 3</t>
  </si>
  <si>
    <t>г. Пермь, ул. Революции, д. 30</t>
  </si>
  <si>
    <t>г. Пермь, ул. Революции, д. 38</t>
  </si>
  <si>
    <t>г. Пермь, ул. Революции, д. 58</t>
  </si>
  <si>
    <t>г. Пермь, ул. Революции, д. 60</t>
  </si>
  <si>
    <t>г. Пермь, ул. Революции, д. 62</t>
  </si>
  <si>
    <t>г. Пермь, ул. Революции, д. 9А</t>
  </si>
  <si>
    <t>г. Пермь, ул. Репина, д. 1</t>
  </si>
  <si>
    <t>г. Пермь, ул. Репина, д. 11</t>
  </si>
  <si>
    <t>г. Пермь, ул. Репина, д. 13</t>
  </si>
  <si>
    <t>г. Пермь, ул. Репина, д. 15</t>
  </si>
  <si>
    <t>г. Пермь, ул. Репина, д. 16</t>
  </si>
  <si>
    <t>г. Пермь, ул. Репина, д. 18</t>
  </si>
  <si>
    <t>г. Пермь, ул. Репина, д. 19</t>
  </si>
  <si>
    <t>г. Пермь, ул. Репина, д. 2</t>
  </si>
  <si>
    <t>г. Пермь, ул. Репина, д. 2А</t>
  </si>
  <si>
    <t>г. Пермь, ул. Репина, д. 2Б</t>
  </si>
  <si>
    <t>г. Пермь, ул. Репина, д. 63</t>
  </si>
  <si>
    <t>г. Пермь, ул. Репина, д. 64</t>
  </si>
  <si>
    <t>г. Пермь, ул. Репина, д. 67</t>
  </si>
  <si>
    <t>г. Пермь, ул. Репина, д. 70А</t>
  </si>
  <si>
    <t>г. Пермь, ул. Репина, д. 71</t>
  </si>
  <si>
    <t>г. Пермь, ул. Репина, д. 73</t>
  </si>
  <si>
    <t>г. Пермь, ул. Репина, д. 75</t>
  </si>
  <si>
    <t>г. Пермь, ул. Республиканская, д. 12</t>
  </si>
  <si>
    <t>г. Пермь, ул. Розалии Землячки, д. 14</t>
  </si>
  <si>
    <t>г. Пермь, ул. Розалии Землячки, д. 6</t>
  </si>
  <si>
    <t>г. Пермь, ул. Розалии Землячки, д. 8</t>
  </si>
  <si>
    <t>г. Пермь, ул. Самолетная, д. 26</t>
  </si>
  <si>
    <t>г. Пермь, ул. Самолетная, д. 30</t>
  </si>
  <si>
    <t>г. Пермь, ул. Самолетная, д. 32</t>
  </si>
  <si>
    <t>г. Пермь, ул. Самолетная, д. 36</t>
  </si>
  <si>
    <t>г. Пермь, ул. Самолетная, д. 48</t>
  </si>
  <si>
    <t>г. Пермь, ул. Самолетная, д. 50</t>
  </si>
  <si>
    <t>г. Пермь, ул. Самолетная, д. 52</t>
  </si>
  <si>
    <t>г. Пермь, ул. Самолетная, д. 54</t>
  </si>
  <si>
    <t>г. Пермь, ул. Самолетная, д. 56</t>
  </si>
  <si>
    <t>г. Пермь, ул. Самолетная, д. 62А</t>
  </si>
  <si>
    <t>г. Пермь, ул. Светлогорская, д. 21</t>
  </si>
  <si>
    <t>г. Пермь, ул. Свободы, д. 13</t>
  </si>
  <si>
    <t>г. Пермь, ул. Свободы, д. 15</t>
  </si>
  <si>
    <t>г. Пермь, ул. Связистов, д. 11</t>
  </si>
  <si>
    <t>г. Пермь, ул. Связистов, д. 18</t>
  </si>
  <si>
    <t>г. Пермь, ул. Связистов, д. 26</t>
  </si>
  <si>
    <t>г. Пермь, ул. Седова, д. 12</t>
  </si>
  <si>
    <t>г. Пермь, ул. Седова, д. 6</t>
  </si>
  <si>
    <t>г. Пермь, ул. Седова, д. 8</t>
  </si>
  <si>
    <t>г. Пермь, ул. Семченко, д. 11</t>
  </si>
  <si>
    <t>г. Пермь, ул. Семченко, д. 15</t>
  </si>
  <si>
    <t>г. Пермь, ул. Семченко, д. 21</t>
  </si>
  <si>
    <t>г. Пермь, ул. Семченко, д. 23</t>
  </si>
  <si>
    <t>г. Пермь, ул. Семченко, д. 9</t>
  </si>
  <si>
    <t>г. Пермь, ул. Серафимовича, д. 12</t>
  </si>
  <si>
    <t>г. Пермь, ул. Серафимовича, д. 14</t>
  </si>
  <si>
    <t>г. Пермь, ул. Сергея Есенина, д. 11</t>
  </si>
  <si>
    <t>г. Пермь, ул. Сергея Есенина, д. 13</t>
  </si>
  <si>
    <t>г. Пермь, ул. Сергея Есенина, д. 3/4</t>
  </si>
  <si>
    <t>г. Пермь, ул. Сергея Есенина, д. 7</t>
  </si>
  <si>
    <t>г. Пермь, ул. Сергея Есенина, д. 9</t>
  </si>
  <si>
    <t>г. Пермь, ул. Сергинская, д. 26</t>
  </si>
  <si>
    <t>г. Пермь, ул. Сергинская, д. 30</t>
  </si>
  <si>
    <t>г. Пермь, ул. Сергинская, д. 32</t>
  </si>
  <si>
    <t>г. Пермь, ул. Сергинская, д. 33</t>
  </si>
  <si>
    <t>г. Пермь, ул. Сергинская, д. 34</t>
  </si>
  <si>
    <t>г. Пермь, ул. Сергинская, д. 35</t>
  </si>
  <si>
    <t>г. Пермь, ул. Сергинская, д. 37</t>
  </si>
  <si>
    <t>г. Пермь, ул. Сергинская, д. 38А</t>
  </si>
  <si>
    <t>г. Пермь, ул. Сергинская, д. 39</t>
  </si>
  <si>
    <t>г. Пермь, ул. Серпуховская, д. 5</t>
  </si>
  <si>
    <t>г. Пермь, ул. Сестрорецкая, д. 15</t>
  </si>
  <si>
    <t>г. Пермь, ул. Сестрорецкая, д. 26</t>
  </si>
  <si>
    <t>г. Пермь, ул. Сеченова, д. 14</t>
  </si>
  <si>
    <t>г. Пермь, ул. Сеченова, д. 7</t>
  </si>
  <si>
    <t>г. Пермь, ул. Сибирская, д. 1</t>
  </si>
  <si>
    <t>г. Пермь, ул. Сибирская, д. 30</t>
  </si>
  <si>
    <t>г. Пермь, ул. Сибирская, д. 32</t>
  </si>
  <si>
    <t>г. Пермь, ул. Сибирская, д. 4А</t>
  </si>
  <si>
    <t>г. Пермь, ул. Сибирская, д. 50</t>
  </si>
  <si>
    <t>г. Пермь, ул. Сибирская, д. 52</t>
  </si>
  <si>
    <t>г. Пермь, ул. Сибирская, д. 63</t>
  </si>
  <si>
    <t>г. Пермь, ул. Сибирская, д. 65А</t>
  </si>
  <si>
    <t>г. Пермь, ул. Сибирская, д. 71</t>
  </si>
  <si>
    <t>г. Пермь, ул. Сибирская, д. 73</t>
  </si>
  <si>
    <t>г. Пермь, ул. Сибирская, д. 75</t>
  </si>
  <si>
    <t>г. Пермь, ул. Сибирская, д. 48/2</t>
  </si>
  <si>
    <t>г. Пермь, ул. Сибирская, д. 7А</t>
  </si>
  <si>
    <t>г. Пермь, ул. Сивкова, д. 1</t>
  </si>
  <si>
    <t>г. Пермь, ул. Сивкова, д. 16</t>
  </si>
  <si>
    <t>г. Пермь, ул. Сивкова, д. 23</t>
  </si>
  <si>
    <t>г. Пермь, ул. Сивкова, д. 25</t>
  </si>
  <si>
    <t>г. Пермь, ул. Сивкова, д. 3</t>
  </si>
  <si>
    <t>г. Пермь, ул. Сивкова, д. 5</t>
  </si>
  <si>
    <t>г. Пермь, ул. Сигаева, д. 2</t>
  </si>
  <si>
    <t>г. Пермь, ул. Сигаева, д. 4</t>
  </si>
  <si>
    <t>г. Пермь, ул. Сигаева, д. 6</t>
  </si>
  <si>
    <t>г. Пермь, ул. Сигаева, д. 8</t>
  </si>
  <si>
    <t>г. Пермь, ул. Снайперов, д. 16</t>
  </si>
  <si>
    <t>г. Пермь, ул. Снайперов, д. 1А</t>
  </si>
  <si>
    <t>г. Пермь, ул. Снайперов, д. 8</t>
  </si>
  <si>
    <t>г. Пермь, ул. Снайперов, д. 9</t>
  </si>
  <si>
    <t>г. Пермь, ул. Советская, д. 1</t>
  </si>
  <si>
    <t>г. Пермь, ул. Советская, д. 22</t>
  </si>
  <si>
    <t>г. Пермь, ул. Советская, д. 24А</t>
  </si>
  <si>
    <t>г. Пермь, ул. Советская, д. 25</t>
  </si>
  <si>
    <t>г. Пермь, ул. Советская, д. 28</t>
  </si>
  <si>
    <t>г. Пермь, ул. Советская, д. 3</t>
  </si>
  <si>
    <t>г. Пермь, ул. Советская, д. 36</t>
  </si>
  <si>
    <t>г. Пермь, ул. Советская, д. 39</t>
  </si>
  <si>
    <t>г. Пермь, ул. Советская, д. 39А</t>
  </si>
  <si>
    <t>г. Пермь, ул. Советская, д. 40</t>
  </si>
  <si>
    <t>г. Пермь, ул. Советская, д. 68</t>
  </si>
  <si>
    <t>г. Пермь, ул. Советская, д. 94</t>
  </si>
  <si>
    <t>г. Пермь, ул. Советской Армии, д. 11</t>
  </si>
  <si>
    <t>г. Пермь, ул. Советской Армии, д. 17</t>
  </si>
  <si>
    <t>г. Пермь, ул. Советской Армии, д. 21</t>
  </si>
  <si>
    <t>г. Пермь, ул. Советской Армии, д. 21А</t>
  </si>
  <si>
    <t>г. Пермь, ул. Советской Армии, д. 27</t>
  </si>
  <si>
    <t>г. Пермь, ул. Советской Армии, д. 27Б</t>
  </si>
  <si>
    <t>г. Пермь, ул. Советской Армии, д. 27В</t>
  </si>
  <si>
    <t>г. Пермь, ул. Советской Армии, д. 27Г</t>
  </si>
  <si>
    <t>г. Пермь, ул. Советской Армии, д. 3</t>
  </si>
  <si>
    <t>г. Пермь, ул. Советской Армии, д. 31</t>
  </si>
  <si>
    <t>г. Пермь, ул. Советской Армии, д. 36</t>
  </si>
  <si>
    <t>г. Пермь, ул. Советской Армии, д. 47</t>
  </si>
  <si>
    <t>г. Пермь, ул. Советской Армии, д. 5</t>
  </si>
  <si>
    <t>г. Пермь, ул. Советской Армии, д. 7</t>
  </si>
  <si>
    <t>г. Пермь, ул. Советской Армии, д. 9</t>
  </si>
  <si>
    <t>г. Пермь, ул. Советской Армии, д. 93</t>
  </si>
  <si>
    <t>г. Пермь, ул. Сокольская, д. 9</t>
  </si>
  <si>
    <t>г. Пермь, ул. Сокольская, д. 25</t>
  </si>
  <si>
    <t>г. Пермь, ул. Солдатова, д. 2</t>
  </si>
  <si>
    <t>г. Пермь, ул. Солдатова, д. 24</t>
  </si>
  <si>
    <t>г. Пермь, ул. Солдатова, д. 34</t>
  </si>
  <si>
    <t>г. Пермь, ул. Солдатова, д. 39</t>
  </si>
  <si>
    <t>г. Пермь, ул. Солдатова, д. 6</t>
  </si>
  <si>
    <t>г. Пермь, ул. Соловьева, д. 11</t>
  </si>
  <si>
    <t>г. Пермь, ул. Соловьева, д. 14</t>
  </si>
  <si>
    <t>г. Пермь, ул. Соловьева, д. 3</t>
  </si>
  <si>
    <t>г. Пермь, ул. Соловьева, д. 6</t>
  </si>
  <si>
    <t>г. Пермь, ул. Соловьева, д. 9</t>
  </si>
  <si>
    <t>г. Пермь, ул. Социалистическая, д. 7</t>
  </si>
  <si>
    <t>г. Пермь, ул. Сочинская, д. 4</t>
  </si>
  <si>
    <t>г. Пермь, ул. Старцева, д. 1</t>
  </si>
  <si>
    <t>г. Пермь, ул. Старцева, д. 11</t>
  </si>
  <si>
    <t>г. Пермь, ул. Старцева, д. 13</t>
  </si>
  <si>
    <t>г. Пермь, ул. Старцева, д. 15/1</t>
  </si>
  <si>
    <t>г. Пермь, ул. Старцева, д. 17</t>
  </si>
  <si>
    <t>г. Пермь, ул. Старцева, д. 19</t>
  </si>
  <si>
    <t>г. Пермь, ул. Старцева, д. 21</t>
  </si>
  <si>
    <t>г. Пермь, ул. Старцева, д. 3</t>
  </si>
  <si>
    <t>г. Пермь, ул. Старцева, д. 41</t>
  </si>
  <si>
    <t>г. Пермь, ул. Старцева, д. 43</t>
  </si>
  <si>
    <t>г. Пермь, ул. Старцева, д. 45</t>
  </si>
  <si>
    <t>г. Пермь, ул. Старцева, д. 47</t>
  </si>
  <si>
    <t>г. Пермь, ул. Старцева, д. 5</t>
  </si>
  <si>
    <t>г. Пермь, ул. Старцева, д. 7</t>
  </si>
  <si>
    <t>г. Пермь, ул. Старцева, д. 9/4</t>
  </si>
  <si>
    <t>г. Пермь, ул. Стахановская, д. 1</t>
  </si>
  <si>
    <t>г. Пермь, ул. Стахановская, д. 2</t>
  </si>
  <si>
    <t>г. Пермь, ул. Стахановская, д. 57</t>
  </si>
  <si>
    <t>г. Пермь, ул. Стахановская, д. 59</t>
  </si>
  <si>
    <t>г. Пермь, ул. Стахановская, д. 59А</t>
  </si>
  <si>
    <t>г. Пермь, ул. Стахановская, д. 59Б</t>
  </si>
  <si>
    <t>г. Пермь, ул. Строителей, д. 12</t>
  </si>
  <si>
    <t>г. Пермь, ул. Строителей, д. 16</t>
  </si>
  <si>
    <t>г. Пермь, ул. Строителей, д. 24Б</t>
  </si>
  <si>
    <t>г. Пермь, ул. Студенческая, д. 1</t>
  </si>
  <si>
    <t>г. Пермь, ул. Студенческая, д. 11</t>
  </si>
  <si>
    <t>г. Пермь, ул. Студенческая, д. 13</t>
  </si>
  <si>
    <t>г. Пермь, ул. Студенческая, д. 15</t>
  </si>
  <si>
    <t>г. Пермь, ул. Студенческая, д. 18</t>
  </si>
  <si>
    <t>г. Пермь, ул. Студенческая, д. 20</t>
  </si>
  <si>
    <t>г. Пермь, ул. Студенческая, д. 22</t>
  </si>
  <si>
    <t>г. Пермь, ул. Студенческая, д. 24</t>
  </si>
  <si>
    <t>г. Пермь, ул. Студенческая, д. 25</t>
  </si>
  <si>
    <t>г. Пермь, ул. Студенческая, д. 26</t>
  </si>
  <si>
    <t>г. Пермь, ул. Студенческая, д. 28</t>
  </si>
  <si>
    <t>г. Пермь, ул. Студенческая, д. 3</t>
  </si>
  <si>
    <t>г. Пермь, ул. Студенческая, д. 30</t>
  </si>
  <si>
    <t>г. Пермь, ул. Студенческая, д. 5</t>
  </si>
  <si>
    <t>г. Пермь, ул. Студенческая, д. 9</t>
  </si>
  <si>
    <t>г. Пермь, ул. Судозаводская, д. 10</t>
  </si>
  <si>
    <t>г. Пермь, ул. Судозаводская, д. 14</t>
  </si>
  <si>
    <t>г. Пермь, ул. Судозаводская, д. 16</t>
  </si>
  <si>
    <t>г. Пермь, ул. Судозаводская, д. 18</t>
  </si>
  <si>
    <t>г. Пермь, ул. Судозаводская, д. 31</t>
  </si>
  <si>
    <t>г. Пермь, ул. Судозаводская, д. 8</t>
  </si>
  <si>
    <t>г. Пермь, ул. Суздальская, д. 3</t>
  </si>
  <si>
    <t>г. Пермь, ул. Сусанина, д. 9</t>
  </si>
  <si>
    <t>г. Пермь, ул. Сухумская, д. 19</t>
  </si>
  <si>
    <t>г. Пермь, ул. Сухумская, д. 4А</t>
  </si>
  <si>
    <t>г. Пермь, ул. Сысольская, д. 1</t>
  </si>
  <si>
    <t>г. Пермь, ул. Сысольская, д. 10</t>
  </si>
  <si>
    <t>г. Пермь, ул. Сысольская, д. 10/3</t>
  </si>
  <si>
    <t>г. Пермь, ул. Сысольская, д. 11</t>
  </si>
  <si>
    <t>г. Пермь, ул. Сысольская, д. 13</t>
  </si>
  <si>
    <t>г. Пермь, ул. Сысольская, д. 17</t>
  </si>
  <si>
    <t>г. Пермь, ул. Сысольская, д. 3</t>
  </si>
  <si>
    <t>г. Пермь, ул. Сысольская, д. 5</t>
  </si>
  <si>
    <t>г. Пермь, ул. Сысольская, д. 7</t>
  </si>
  <si>
    <t>г. Пермь, ул. Сысольская, д. 9</t>
  </si>
  <si>
    <t>г. Пермь, ул. Таборская, д. 14</t>
  </si>
  <si>
    <t>г. Пермь, ул. Таборская, д. 20</t>
  </si>
  <si>
    <t>г. Пермь, ул. Таганрогская, д. 15</t>
  </si>
  <si>
    <t>г. Пермь, ул. Таганрогская, д. 17</t>
  </si>
  <si>
    <t>г. Пермь, ул. Таганрогская, д. 7</t>
  </si>
  <si>
    <t>г. Пермь, ул. Танкистов, д. 10</t>
  </si>
  <si>
    <t>г. Пермь, ул. Танкистов, д. 12</t>
  </si>
  <si>
    <t>г. Пермь, ул. Танкистов, д. 34</t>
  </si>
  <si>
    <t>г. Пермь, ул. Танкистов, д. 35</t>
  </si>
  <si>
    <t>г. Пермь, ул. Танкистов, д. 36</t>
  </si>
  <si>
    <t>г. Пермь, ул. Танкистов, д. 38</t>
  </si>
  <si>
    <t>г. Пермь, ул. Танкистов, д. 39</t>
  </si>
  <si>
    <t>г. Пермь, ул. Танкистов, д. 42</t>
  </si>
  <si>
    <t>г. Пермь, ул. Танкистов, д. 44</t>
  </si>
  <si>
    <t>г. Пермь, ул. Танкистов, д. 48</t>
  </si>
  <si>
    <t>г. Пермь, ул. Танкистов, д. 62</t>
  </si>
  <si>
    <t>г. Пермь, ул. Танкистов, д. 68</t>
  </si>
  <si>
    <t>г. Пермь, ул. Танкистов, д. 74</t>
  </si>
  <si>
    <t>г. Пермь, ул. Танкистов, д. 76</t>
  </si>
  <si>
    <t>г. Пермь, ул. Танкистов, д. 78</t>
  </si>
  <si>
    <t>г. Пермь, ул. Танкистов, д. 8</t>
  </si>
  <si>
    <t>г. Пермь, ул. Танцорова, д. 27</t>
  </si>
  <si>
    <t>г. Пермь, ул. Танцорова, д. 45</t>
  </si>
  <si>
    <t>г. Пермь, ул. Танцорова, д. 73</t>
  </si>
  <si>
    <t>г. Пермь, ул. Татьяны Барамзиной, д. 43</t>
  </si>
  <si>
    <t>г. Пермь, ул. Татьяны Барамзиной, д. 45</t>
  </si>
  <si>
    <t>г. Пермь, ул. Татьяны Барамзиной, д. 72</t>
  </si>
  <si>
    <t>г. Пермь, ул. Тбилисская, д. 1</t>
  </si>
  <si>
    <t>г. Пермь, ул. Тбилисская, д. 13</t>
  </si>
  <si>
    <t>г. Пермь, ул. Тбилисская, д. 17</t>
  </si>
  <si>
    <t>г. Пермь, ул. Тбилисская, д. 19</t>
  </si>
  <si>
    <t>г. Пермь, ул. Тбилисская, д. 1Б</t>
  </si>
  <si>
    <t>г. Пермь, ул. Тбилисская, д. 21</t>
  </si>
  <si>
    <t>г. Пермь, ул. Тбилисская, д. 35</t>
  </si>
  <si>
    <t>г. Пермь, ул. Тбилисская, д. 5</t>
  </si>
  <si>
    <t>г. Пермь, ул. Тбилисская, д. 7</t>
  </si>
  <si>
    <t>г. Пермь, ул. Тбилисская, д. 9А</t>
  </si>
  <si>
    <t>г. Пермь, ул. Тбилисская, д. 9Б</t>
  </si>
  <si>
    <t>г. Пермь, ул. Техническая, д. 1</t>
  </si>
  <si>
    <t>г. Пермь, ул. Техническая, д. 14</t>
  </si>
  <si>
    <t>г. Пермь, ул. Техническая, д. 5/1</t>
  </si>
  <si>
    <t>г. Пермь, ул. Техническая, д. 5/2</t>
  </si>
  <si>
    <t>г. Пермь, ул. Техническая, д. 6</t>
  </si>
  <si>
    <t>г. Пермь, ул. Техническая, д. 8</t>
  </si>
  <si>
    <t>г. Пермь, ул. Тимирязева, д. 11</t>
  </si>
  <si>
    <t>г. Пермь, ул. Тимирязева, д. 50</t>
  </si>
  <si>
    <t>г. Пермь, ул. Тимирязева, д. 52</t>
  </si>
  <si>
    <t>г. Пермь, ул. Тимирязева, д. 54</t>
  </si>
  <si>
    <t>г. Пермь, ул. Толмачева, д. 32</t>
  </si>
  <si>
    <t>г. Пермь, ул. Томская, д. 34</t>
  </si>
  <si>
    <t>г. Пермь, ул. Томская, д. 36</t>
  </si>
  <si>
    <t>г. Пермь, ул. Томская, д. 38</t>
  </si>
  <si>
    <t>г. Пермь, ул. Томская, д. 42</t>
  </si>
  <si>
    <t>г. Пермь, ул. Транспортная, д. 11</t>
  </si>
  <si>
    <t>г. Пермь, ул. Транспортная, д. 11А</t>
  </si>
  <si>
    <t>г. Пермь, ул. Транспортная, д. 13</t>
  </si>
  <si>
    <t>г. Пермь, ул. Транспортная, д. 15</t>
  </si>
  <si>
    <t>г. Пермь, ул. Транспортная, д. 17</t>
  </si>
  <si>
    <t>г. Пермь, ул. Транспортная, д. 19</t>
  </si>
  <si>
    <t>г. Пермь, ул. Транспортная, д. 27</t>
  </si>
  <si>
    <t>г. Пермь, ул. Трясолобова, д. 102</t>
  </si>
  <si>
    <t>г. Пермь, ул. Трясолобова, д. 104</t>
  </si>
  <si>
    <t>г. Пермь, ул. Трясолобова, д. 98</t>
  </si>
  <si>
    <t>г. Пермь, ул. Тургенева, д. 10</t>
  </si>
  <si>
    <t>г. Пермь, ул. Тургенева, д. 18/1</t>
  </si>
  <si>
    <t>г. Пермь, ул. Тургенева, д. 18/2</t>
  </si>
  <si>
    <t>г. Пермь, ул. Тургенева, д. 20</t>
  </si>
  <si>
    <t>г. Пермь, ул. Тургенева, д. 6</t>
  </si>
  <si>
    <t>г. Пермь, ул. Тургенева, д. 8</t>
  </si>
  <si>
    <t>г. Пермь, ул. Уинская, д. 42</t>
  </si>
  <si>
    <t>г. Пермь, ул. Уинская, д. 42А</t>
  </si>
  <si>
    <t>г. Пермь, ул. Уинская, д. 5</t>
  </si>
  <si>
    <t>г. Пермь, ул. Уинская, д. 6</t>
  </si>
  <si>
    <t>г. Пермь, ул. Уинская, д. 9</t>
  </si>
  <si>
    <t>г. Пермь, ул. Уральская, д. 103</t>
  </si>
  <si>
    <t>г. Пермь, ул. Уральская, д. 45</t>
  </si>
  <si>
    <t>г. Пермь, ул. Уральская, д. 47А</t>
  </si>
  <si>
    <t>г. Пермь, ул. Уральская, д. 49</t>
  </si>
  <si>
    <t>г. Пермь, ул. Уральская, д. 51</t>
  </si>
  <si>
    <t>г. Пермь, ул. Уральская, д. 53</t>
  </si>
  <si>
    <t>г. Пермь, ул. Уральская, д. 55</t>
  </si>
  <si>
    <t>г. Пермь, ул. Уральская, д. 57</t>
  </si>
  <si>
    <t>г. Пермь, ул. Уральская, д. 59</t>
  </si>
  <si>
    <t>г. Пермь, ул. Уральская, д. 59А</t>
  </si>
  <si>
    <t>г. Пермь, ул. Уральская, д. 61А</t>
  </si>
  <si>
    <t>г. Пермь, ул. Уральская, д. 69</t>
  </si>
  <si>
    <t>г. Пермь, ул. Уральская, д. 80</t>
  </si>
  <si>
    <t>г. Пермь, ул. Уральская, д. 83</t>
  </si>
  <si>
    <t>г. Пермь, ул. Уральская, д. 87</t>
  </si>
  <si>
    <t>г. Пермь, ул. Уральская, д. 88</t>
  </si>
  <si>
    <t>г. Пермь, ул. Уральская, д. 111</t>
  </si>
  <si>
    <t>г. Пермь, ул. Уральская, д. 113</t>
  </si>
  <si>
    <t>г. Пермь, ул. Уссурийская, д. 13</t>
  </si>
  <si>
    <t>г. Пермь, ул. Уссурийская, д. 15</t>
  </si>
  <si>
    <t>г. Пермь, ул. Уссурийская, д. 19</t>
  </si>
  <si>
    <t>г. Пермь, ул. Уссурийская, д. 21А</t>
  </si>
  <si>
    <t>г. Пермь, ул. Уссурийская, д. 27</t>
  </si>
  <si>
    <t>г. Пермь, ул. Уссурийская, д. 27А</t>
  </si>
  <si>
    <t>г. Пермь, ул. Уфимская, д. 14</t>
  </si>
  <si>
    <t>г. Пермь, ул. Уфимская, д. 18</t>
  </si>
  <si>
    <t>г. Пермь, ул. Уфимская, д. 2</t>
  </si>
  <si>
    <t>г. Пермь, ул. Уфимская, д. 20</t>
  </si>
  <si>
    <t>г. Пермь, ул. Уфимская, д. 26</t>
  </si>
  <si>
    <t>г. Пермь, ул. Ушинского, д. 3</t>
  </si>
  <si>
    <t>г. Пермь, ул. Ушинского, д. 4</t>
  </si>
  <si>
    <t>г. Пермь, ул. Ушинского, д. 4А</t>
  </si>
  <si>
    <t>г. Пермь, ул. Ушинского, д. 7</t>
  </si>
  <si>
    <t>г. Пермь, ул. Фадеева, д. 10</t>
  </si>
  <si>
    <t>г. Пермь, ул. Фадеева, д. 6</t>
  </si>
  <si>
    <t>г. Пермь, ул. Фадеева, д. 8</t>
  </si>
  <si>
    <t>г. Пермь, ул. Федосеева, д. 10</t>
  </si>
  <si>
    <t>г. Пермь, ул. Федосеева, д. 11</t>
  </si>
  <si>
    <t>г. Пермь, ул. Федосеева, д. 12</t>
  </si>
  <si>
    <t>г. Пермь, ул. Федосеева, д. 13</t>
  </si>
  <si>
    <t>г. Пермь, ул. Федосеева, д. 15</t>
  </si>
  <si>
    <t>г. Пермь, ул. Федосеева, д. 19</t>
  </si>
  <si>
    <t>г. Пермь, ул. Федосеева, д. 23</t>
  </si>
  <si>
    <t>г. Пермь, ул. Федосеева, д. 7</t>
  </si>
  <si>
    <t>г. Пермь, ул. Федосеева, д. 9</t>
  </si>
  <si>
    <t>г. Пермь, ул. Фонтанная, д. 1</t>
  </si>
  <si>
    <t>г. Пермь, ул. Фонтанная, д. 10</t>
  </si>
  <si>
    <t>г. Пермь, ул. Фонтанная, д. 14</t>
  </si>
  <si>
    <t>г. Пермь, ул. Фонтанная, д. 1А/1</t>
  </si>
  <si>
    <t>г. Пермь, ул. Фонтанная, д. 1А/2</t>
  </si>
  <si>
    <t>г. Пермь, ул. Фонтанная, д. 9</t>
  </si>
  <si>
    <t>г. Пермь, ул. Хабаровская, д. 135</t>
  </si>
  <si>
    <t>г. Пермь, ул. Хабаровская, д. 155</t>
  </si>
  <si>
    <t>г. Пермь, ул. Хабаровская, д. 157</t>
  </si>
  <si>
    <t>г. Пермь, ул. Хабаровская, д. 159</t>
  </si>
  <si>
    <t>г. Пермь, ул. Хабаровская, д. 161</t>
  </si>
  <si>
    <t>г. Пермь, ул. Хабаровская, д. 163</t>
  </si>
  <si>
    <t>г. Пермь, ул. Хабаровская, д. 165</t>
  </si>
  <si>
    <t>г. Пермь, ул. Хабаровская, д. 173</t>
  </si>
  <si>
    <t>г. Пермь, ул. Химградская, д. 11</t>
  </si>
  <si>
    <t>г. Пермь, ул. Химградская, д. 37</t>
  </si>
  <si>
    <t>г. Пермь, ул. Химградская, д. 49</t>
  </si>
  <si>
    <t>г. Пермь, ул. Химградская, д. 5</t>
  </si>
  <si>
    <t>г. Пермь, ул. Холмогорская, д. 7А</t>
  </si>
  <si>
    <t>2009</t>
  </si>
  <si>
    <t>г. Пермь, ул. Хохрякова, д. 6А</t>
  </si>
  <si>
    <t>г. Пермь, ул. Хрустальная, д. 12</t>
  </si>
  <si>
    <t>г. Пермь, ул. Хрустальная, д. 13</t>
  </si>
  <si>
    <t>г. Пермь, ул. Хрустальная, д. 32</t>
  </si>
  <si>
    <t>г. Пермь, ул. Хрустальная, д. 6</t>
  </si>
  <si>
    <t>г. Пермь, ул. Хрустальная, д. 8</t>
  </si>
  <si>
    <t>г. Пермь, ул. Худанина, д. 10</t>
  </si>
  <si>
    <t>г. Пермь, ул. Целинная, д. 11</t>
  </si>
  <si>
    <t>г. Пермь, ул. Целинная, д. 23</t>
  </si>
  <si>
    <t>г. Пермь, ул. Целинная, д. 29</t>
  </si>
  <si>
    <t>г. Пермь, ул. Целинная, д. 31/2</t>
  </si>
  <si>
    <t>г. Пермь, ул. Центральная ферма, д. 1</t>
  </si>
  <si>
    <t>г. Пермь, ул. Цимлянская, д. 5</t>
  </si>
  <si>
    <t>2019</t>
  </si>
  <si>
    <t>г. Пермь, ул. Цимлянская, д. 7</t>
  </si>
  <si>
    <t>г. Пермь, ул. Цимлянская, д. 11</t>
  </si>
  <si>
    <t>г. Пермь, ул. Чайковского, д. 19</t>
  </si>
  <si>
    <t>г. Пермь, ул. Чайковского, д. 27</t>
  </si>
  <si>
    <t>г. Пермь, ул. Чайковского, д. 9</t>
  </si>
  <si>
    <t>г. Пермь, ул. Чебоксарская, д. 10</t>
  </si>
  <si>
    <t>г. Пермь, ул. Чебоксарская, д. 27</t>
  </si>
  <si>
    <t>г. Пермь, ул. Чебоксарская, д. 3</t>
  </si>
  <si>
    <t>г. Пермь, ул. Чебоксарская, д. 31</t>
  </si>
  <si>
    <t>г. Пермь, ул. Челюскинцев, д. 13</t>
  </si>
  <si>
    <t>г. Пермь, ул. Челюскинцев, д. 19</t>
  </si>
  <si>
    <t>г. Пермь, ул. Чердынская, д. 19</t>
  </si>
  <si>
    <t>г. Пермь, ул. Чердынская, д. 26</t>
  </si>
  <si>
    <t>г. Пермь, ул. Чердынская, д. 38</t>
  </si>
  <si>
    <t>г. Пермь, ул. Чернышевского, д. 6</t>
  </si>
  <si>
    <t>г. Пермь, ул. Чернышевского, д. 19</t>
  </si>
  <si>
    <t>г. Пермь, ул. Чернышевского, д. 23</t>
  </si>
  <si>
    <t>г. Пермь, ул. Чернышевского, д. 27</t>
  </si>
  <si>
    <t>г. Пермь, ул. Чернышевского, д. 31</t>
  </si>
  <si>
    <t>г. Пермь, ул. Чернышевского, д. 35</t>
  </si>
  <si>
    <t>г. Пермь, ул. Чернышевского, д. 37</t>
  </si>
  <si>
    <t>г. Пермь, ул. Чехова, д. 22</t>
  </si>
  <si>
    <t>г. Пермь, ул. Чистопольская, д. 13</t>
  </si>
  <si>
    <t>г. Пермь, ул. Чистопольская, д. 15</t>
  </si>
  <si>
    <t>г. Пермь, ул. Чистопольская, д. 16</t>
  </si>
  <si>
    <t>г. Пермь, ул. Чистопольская, д. 17</t>
  </si>
  <si>
    <t>г. Пермь, ул. Чистопольская, д. 21</t>
  </si>
  <si>
    <t>г. Пермь, ул. Чистопольская, д. 23</t>
  </si>
  <si>
    <t>г. Пермь, ул. Чистопольская, д. 7</t>
  </si>
  <si>
    <t>г. Пермь, ул. Чистопольская, д. 9</t>
  </si>
  <si>
    <t>г. Пермь, ул. Чкалова, д. 22</t>
  </si>
  <si>
    <t>г. Пермь, ул. Чкалова, д. 32</t>
  </si>
  <si>
    <t>г. Пермь, ул. Чкалова, д. 38</t>
  </si>
  <si>
    <t>2010</t>
  </si>
  <si>
    <t>г. Пермь, ул. Чкалова, д. 48</t>
  </si>
  <si>
    <t>г. Пермь, ул. Чкалова, д. 50</t>
  </si>
  <si>
    <t>г. Пермь, ул. Чкалова, д. 52</t>
  </si>
  <si>
    <t>г. Пермь, ул. Чкалова, д. 54</t>
  </si>
  <si>
    <t>г. Пермь, ул. Чкалова, д. 56</t>
  </si>
  <si>
    <t>г. Пермь, ул. Чкалова, д. 58</t>
  </si>
  <si>
    <t>г. Пермь, ул. Шарташская, д. 2</t>
  </si>
  <si>
    <t>г. Пермь, ул. Шишкина, д. 4</t>
  </si>
  <si>
    <t>г. Пермь, ул. Шишкина, д. 6</t>
  </si>
  <si>
    <t>г. Пермь, ул. Шишкина, д. 17</t>
  </si>
  <si>
    <t>г. Пермь, ул. Юнг Прикамья, д. 35</t>
  </si>
  <si>
    <t>г. Пермь, ул. Юрша, д. 7</t>
  </si>
  <si>
    <t>г. Пермь, ул. Юрша, д. 21</t>
  </si>
  <si>
    <t>г. Пермь, ул. Юрша, д. 60</t>
  </si>
  <si>
    <t>2007</t>
  </si>
  <si>
    <t>г. Пермь, ул. Юрша, д. 9</t>
  </si>
  <si>
    <t>г. Пермь, ул. Юрша, д. 92</t>
  </si>
  <si>
    <t>г. Пермь, ул. Юрша, д. 96</t>
  </si>
  <si>
    <t>г. Пермь, ул. Яблочкова, д. 17</t>
  </si>
  <si>
    <t>г. Пермь, ул. Яблочкова, д. 21</t>
  </si>
  <si>
    <t>г. Пермь, ул. Яблочкова, д. 31</t>
  </si>
  <si>
    <t>г. Пермь, ул. Яблочкова, д. 37</t>
  </si>
  <si>
    <t>г. Пермь, ул. Яблочкова, д. 48</t>
  </si>
  <si>
    <t>г. Пермь, ул. Ялтинская, д. 7</t>
  </si>
  <si>
    <t>г. Пермь, ул. Ялтинская, д. 9</t>
  </si>
  <si>
    <t>г. Пермь, ул. Ялтинская, д. 11</t>
  </si>
  <si>
    <t>г. Пермь, ул. Ялтинская, д. 12</t>
  </si>
  <si>
    <t>г. Пермь, ул. Ялтинская, д. 17</t>
  </si>
  <si>
    <t>г. Пермь, ул. Ямпольская, д. 10</t>
  </si>
  <si>
    <t>г. Пермь, ул. Ямпольская, д. 12</t>
  </si>
  <si>
    <t>г. Пермь, ул. Ямпольская, д. 12Б</t>
  </si>
  <si>
    <t>г. Пермь, ул. Ямпольская, д. 14А</t>
  </si>
  <si>
    <t>г. Пермь, ул. Ямпольская, д. 14Б</t>
  </si>
  <si>
    <t>г. Пермь, ул. Ямпольская, д. 8</t>
  </si>
  <si>
    <t>г. Пермь, ул. Янаульская, д. 19</t>
  </si>
  <si>
    <t>г. Пермь, ул. Янаульская, д. 24</t>
  </si>
  <si>
    <t>г. Пермь, ш. Космонавтов, д. 100</t>
  </si>
  <si>
    <t>г. Пермь, ш. Космонавтов, д. 108</t>
  </si>
  <si>
    <t>г. Пермь, ш. Космонавтов, д. 113А</t>
  </si>
  <si>
    <t>г. Пермь, ш. Космонавтов, д. 114</t>
  </si>
  <si>
    <t>г. Пермь, ш. Космонавтов, д. 117</t>
  </si>
  <si>
    <t>г. Пермь, ш. Космонавтов, д. 169</t>
  </si>
  <si>
    <t>г. Пермь, ш. Космонавтов, д. 171</t>
  </si>
  <si>
    <t>г. Пермь, ш. Космонавтов, д. 173</t>
  </si>
  <si>
    <t>г. Пермь, ш. Космонавтов, д. 177</t>
  </si>
  <si>
    <t>г. Пермь, ш. Космонавтов, д. 193</t>
  </si>
  <si>
    <t>г. Пермь, ш. Космонавтов, д. 197</t>
  </si>
  <si>
    <t>г. Пермь, ш. Космонавтов, д. 197А</t>
  </si>
  <si>
    <t>г. Пермь, ш. Космонавтов, д. 199</t>
  </si>
  <si>
    <t>г. Пермь, ш. Космонавтов, д. 199А</t>
  </si>
  <si>
    <t>г. Пермь, ш. Космонавтов, д. 201</t>
  </si>
  <si>
    <t>г. Пермь, ш. Космонавтов, д. 203</t>
  </si>
  <si>
    <t>г. Пермь, ш. Космонавтов, д. 203А</t>
  </si>
  <si>
    <t>г. Пермь, ш. Космонавтов, д. 205</t>
  </si>
  <si>
    <t>г. Пермь, ш. Космонавтов, д. 51</t>
  </si>
  <si>
    <t>г. Пермь, ш. Космонавтов, д. 57</t>
  </si>
  <si>
    <t>г. Пермь, ш. Космонавтов, д. 84</t>
  </si>
  <si>
    <t>г. Соликамск, б-р Красный, д. 14</t>
  </si>
  <si>
    <t>г. Соликамск, б-р Красный, д. 22</t>
  </si>
  <si>
    <t>г. Соликамск, б-р Красный, д. 24</t>
  </si>
  <si>
    <t>г. Соликамск, б-р Красный, д. 32</t>
  </si>
  <si>
    <t>г. Соликамск, б-р Красный, д. 36</t>
  </si>
  <si>
    <t>г. Соликамск, б-р Красный, д. 40</t>
  </si>
  <si>
    <t>г. Соликамск, пр-т Ленина, д. 26А</t>
  </si>
  <si>
    <t>г. Соликамск, пр-т Ленина, д. 33</t>
  </si>
  <si>
    <t>г. Соликамск, пр-т Ленина, д. 35</t>
  </si>
  <si>
    <t>г. Соликамск, ул. 20-летия Победы, д. 118</t>
  </si>
  <si>
    <t>г. Соликамск, ул. 20-летия Победы, д. 124</t>
  </si>
  <si>
    <t>г. Соликамск, ул. 20-летия Победы, д. 146</t>
  </si>
  <si>
    <t>г. Соликамск, ул. 20-летия Победы, д. 148</t>
  </si>
  <si>
    <t>г. Соликамск, ул. 20-летия Победы, д. 150</t>
  </si>
  <si>
    <t>г. Соликамск, ул. 20-летия Победы, д. 152</t>
  </si>
  <si>
    <t>г. Соликамск, ул. 20-летия Победы, д. 154</t>
  </si>
  <si>
    <t>г. Соликамск, ул. 20-летия Победы, д. 157</t>
  </si>
  <si>
    <t>г. Соликамск, ул. 20-летия Победы, д. 159</t>
  </si>
  <si>
    <t>г. Соликамск, ул. 20-летия Победы, д. 180</t>
  </si>
  <si>
    <t>г. Соликамск, ул. 20-летия Победы, д. 182</t>
  </si>
  <si>
    <t>г. Соликамск, ул. 20-летия Победы, д. 184</t>
  </si>
  <si>
    <t>г. Соликамск, ул. 20-летия Победы, д. 188</t>
  </si>
  <si>
    <t>г. Соликамск, ул. 20-летия Победы, д. 192</t>
  </si>
  <si>
    <t>г. Соликамск, ул. 20-летия Победы, д. 194</t>
  </si>
  <si>
    <t>г. Соликамск, ул. 20-летия Победы, д. 198</t>
  </si>
  <si>
    <t>г. Соликамск, ул. 20-летия Победы, д. 200</t>
  </si>
  <si>
    <t>г. Соликамск, ул. 20-летия Победы, д. 85</t>
  </si>
  <si>
    <t>г. Соликамск, ул. 3-й Пятилетки, д. 15</t>
  </si>
  <si>
    <t>г. Соликамск, ул. 3-й Пятилетки, д. 26</t>
  </si>
  <si>
    <t>г. Соликамск, ул. 3-й Пятилетки, д. 30</t>
  </si>
  <si>
    <t>блочные</t>
  </si>
  <si>
    <t>г. Соликамск, ул. 3-й Пятилетки, д. 32</t>
  </si>
  <si>
    <t>г. Соликамск, ул. А.И. Осокина, д. 40</t>
  </si>
  <si>
    <t>г. Соликамск, ул. Белинского, д. 15/4</t>
  </si>
  <si>
    <t>г. Соликамск, ул. Белинского, д. 8</t>
  </si>
  <si>
    <t>г. Соликамск, ул. В.И. Кузнецова, д. 7</t>
  </si>
  <si>
    <t>г. Соликамск, ул. Володарского, д. 17</t>
  </si>
  <si>
    <t>г. Соликамск, ул. Володарского, д. 19</t>
  </si>
  <si>
    <t>г. Соликамск, ул. Демьяна Бедного, д. 13</t>
  </si>
  <si>
    <t>г. Соликамск, ул. Демьяна Бедного, д. 15</t>
  </si>
  <si>
    <t>г. Соликамск, ул. Дубравная, д. 55</t>
  </si>
  <si>
    <t>г. Соликамск, ул. Дубравная, д. 61</t>
  </si>
  <si>
    <t>г. Соликамск, ул. Дубравная, д. 63</t>
  </si>
  <si>
    <t>г. Соликамск, ул. Калийная, д. 134</t>
  </si>
  <si>
    <t>г. Соликамск, ул. Калийная, д. 136</t>
  </si>
  <si>
    <t>г. Соликамск, ул. Калийная, д. 138</t>
  </si>
  <si>
    <t>г. Соликамск, ул. Калийная, д. 148</t>
  </si>
  <si>
    <t>г. Соликамск, ул. Калийная, д. 152</t>
  </si>
  <si>
    <t>г. Соликамск, ул. Калийная, д. 153</t>
  </si>
  <si>
    <t>г. Соликамск, ул. Калийная, д. 156</t>
  </si>
  <si>
    <t>г. Соликамск, ул. Калийная, д. 157</t>
  </si>
  <si>
    <t>г. Соликамск, ул. Карналлитовая, д. 91</t>
  </si>
  <si>
    <t>г. Соликамск, ул. Коминтерна, д. 2</t>
  </si>
  <si>
    <t>г. Соликамск, ул. Коминтерна, д. 5</t>
  </si>
  <si>
    <t>г. Соликамск, ул. Коминтерна, д. 6</t>
  </si>
  <si>
    <t>г. Соликамск, ул. Коминтерна, д. 6А</t>
  </si>
  <si>
    <t>г. Соликамск, ул. Коминтерна, д. 8</t>
  </si>
  <si>
    <t>г. Соликамск, ул. Коминтерна, д. 8А</t>
  </si>
  <si>
    <t>г. Соликамск, ул. Коминтерна, д. 9</t>
  </si>
  <si>
    <t>г. Соликамск, ул. Культуры, д. 17А</t>
  </si>
  <si>
    <t>г. Соликамск, ул. Культуры, д. 21</t>
  </si>
  <si>
    <t>г. Соликамск, ул. Культуры, д. 23</t>
  </si>
  <si>
    <t>г. Соликамск, ул. Культуры, д. 32</t>
  </si>
  <si>
    <t>г. Соликамск, ул. Культуры, д. 34</t>
  </si>
  <si>
    <t>г. Соликамск, ул. Культуры, д. 40</t>
  </si>
  <si>
    <t>г. Соликамск, ул. Лесная, д. 36</t>
  </si>
  <si>
    <t>г. Соликамск, ул. Матросова, д. 20</t>
  </si>
  <si>
    <t>г. Соликамск, ул. Матросова, д. 28</t>
  </si>
  <si>
    <t>г. Соликамск, ул. Матросова, д. 29</t>
  </si>
  <si>
    <t>г. Соликамск, ул. Матросова, д. 32</t>
  </si>
  <si>
    <t>г. Соликамск, ул. Матросова, д. 34</t>
  </si>
  <si>
    <t>г. Соликамск, ул. Матросова, д. 35 /Розы Люксембург, д. 23</t>
  </si>
  <si>
    <t>г. Соликамск, ул. Матросова, д. 41</t>
  </si>
  <si>
    <t>г. Соликамск, ул. Матросова, д. 45</t>
  </si>
  <si>
    <t>г. Соликамск, ул. Матросова, д. 51</t>
  </si>
  <si>
    <t>г. Соликамск, ул. Матросова, д. 53А</t>
  </si>
  <si>
    <t>г. Соликамск, ул. Матросова, д. 59А</t>
  </si>
  <si>
    <t>г. Соликамск, ул. Матросова, д. 59Б</t>
  </si>
  <si>
    <t>г. Соликамск, ул. Матросова, д. 61</t>
  </si>
  <si>
    <t>г. Соликамск, ул. Металлургов, д. 57</t>
  </si>
  <si>
    <t>г. Соликамск, ул. Молодежная, д. 1</t>
  </si>
  <si>
    <t>г. Соликамск, ул. Молодежная, д. 1А</t>
  </si>
  <si>
    <t>г. Соликамск, ул. Молодежная, д. 21</t>
  </si>
  <si>
    <t>г. Соликамск, ул. Молодежная, д. 21А</t>
  </si>
  <si>
    <t>г. Соликамск, ул. Молодежная, д. 22</t>
  </si>
  <si>
    <t>г. Соликамск, ул. Молодежная, д. 3</t>
  </si>
  <si>
    <t>г. Соликамск, ул. Молодежная, д. 5</t>
  </si>
  <si>
    <t>г. Соликамск, ул. Молодежная, д. 5А</t>
  </si>
  <si>
    <t>г. Соликамск, ул. Молодежная, д. 7</t>
  </si>
  <si>
    <t>г. Соликамск, ул. Молодежная, д. 7А</t>
  </si>
  <si>
    <t>г. Соликамск, ул. Молодежная, д. 9</t>
  </si>
  <si>
    <t>г. Соликамск, ул. Молодежная, д. 9А</t>
  </si>
  <si>
    <t>г. Соликамск, ул. Набережная, д. 109</t>
  </si>
  <si>
    <t>г. Соликамск, ул. Набережная, д. 111</t>
  </si>
  <si>
    <t>смешанные</t>
  </si>
  <si>
    <t>г. Соликамск, ул. Набережная, д. 129</t>
  </si>
  <si>
    <t>г. Соликамск, ул. Набережная, д. 131</t>
  </si>
  <si>
    <t>г. Соликамск, ул. Набережная, д. 133А</t>
  </si>
  <si>
    <t>г. Соликамск, ул. Набережная, д. 137</t>
  </si>
  <si>
    <t>г. Соликамск, ул. Набережная, д. 139</t>
  </si>
  <si>
    <t>г. Соликамск, ул. Набережная, д. 141</t>
  </si>
  <si>
    <t>г. Соликамск, ул. Набережная, д. 160</t>
  </si>
  <si>
    <t>г. Соликамск, ул. Набережная, д. 167</t>
  </si>
  <si>
    <t>г. Соликамск, ул. Набережная, д. 168</t>
  </si>
  <si>
    <t>г. Соликамск, ул. Набережная, д. 181</t>
  </si>
  <si>
    <t>г. Соликамск, ул. Набережная, д. 182</t>
  </si>
  <si>
    <t>г. Соликамск, ул. Набережная, д. 183</t>
  </si>
  <si>
    <t>г. Соликамск, ул. Набережная, д. 185</t>
  </si>
  <si>
    <t>г. Соликамск, ул. Набережная, д. 187</t>
  </si>
  <si>
    <t>г. Соликамск, ул. Привокзальная, д. 12</t>
  </si>
  <si>
    <t>г. Соликамск, ул. Привокзальная, д. 18</t>
  </si>
  <si>
    <t>г. Соликамск, ул. Привокзальная, д. 20</t>
  </si>
  <si>
    <t>г. Соликамск, ул. Профессора Преображенского, д. 9</t>
  </si>
  <si>
    <t>г. Соликамск, ул. Пушкина, д. 120</t>
  </si>
  <si>
    <t>г. Соликамск, ул. Розалии Землячки, д. 12</t>
  </si>
  <si>
    <t>г. Соликамск, ул. Розалии Землячки, д. 18</t>
  </si>
  <si>
    <t>г. Соликамск, ул. Розалии Землячки, д. 29</t>
  </si>
  <si>
    <t>г. Соликамск, ул. Розалии Землячки, д. 4</t>
  </si>
  <si>
    <t>г. Соликамск, ул. Розалии Землячки, д. 5</t>
  </si>
  <si>
    <t>г. Соликамск, ул. Розалии Землячки, д. 6</t>
  </si>
  <si>
    <t>г. Соликамск, ул. Розы Люксембург, д. 1 /Черняховского, д. 22</t>
  </si>
  <si>
    <t>г. Соликамск, ул. Розы Люксембург, д. 20</t>
  </si>
  <si>
    <t>г. Соликамск, ул. Розы Люксембург, д. 22</t>
  </si>
  <si>
    <t>г. Соликамск, ул. Розы Люксембург, д. 27 /Степана Разина, д. 37</t>
  </si>
  <si>
    <t>г. Соликамск, ул. Розы Люксембург, д. 5</t>
  </si>
  <si>
    <t>г. Соликамск, ул. Розы Люксембург, д. 7</t>
  </si>
  <si>
    <t>г. Соликамск, ул. Северная, д. 16</t>
  </si>
  <si>
    <t>г. Соликамск, ул. Северная, д. 43</t>
  </si>
  <si>
    <t>г. Соликамск, ул. Северная, д. 47</t>
  </si>
  <si>
    <t>г. Соликамск, ул. Северная, д. 82</t>
  </si>
  <si>
    <t>г. Соликамск, ул. Советская, д. 53</t>
  </si>
  <si>
    <t>г. Соликамск, ул. Советская, д. 55</t>
  </si>
  <si>
    <t>г. Соликамск, ул. Степана Разина, д. 31</t>
  </si>
  <si>
    <t>г. Соликамск, ул. Степана Разина, д. 41</t>
  </si>
  <si>
    <t>г. Соликамск, ул. Цифриновича, д. 21</t>
  </si>
  <si>
    <t>г. Соликамск, ул. Цифриновича, д. 23</t>
  </si>
  <si>
    <t>г. Соликамск, ул. Цифриновича, д. 35</t>
  </si>
  <si>
    <t>г. Соликамск, ул. Черняховского, д. 12</t>
  </si>
  <si>
    <t>г. Соликамск, ул. Черняховского, д. 18</t>
  </si>
  <si>
    <t>г. Соликамск, ул. Черняховского, д. 25 /3-й Пятилетки, д. 34</t>
  </si>
  <si>
    <t>г. Соликамск, ул. Черняховского, д. 27</t>
  </si>
  <si>
    <t>г. Соликамск, ул. Черняховского, д. 29</t>
  </si>
  <si>
    <t>г. Соликамск, ул. Черняховского, д. 31 /Культуры, д. 42</t>
  </si>
  <si>
    <t>г. Соликамск, ш. Соликамское, д. 10</t>
  </si>
  <si>
    <t>г. Соликамск, ш. Соликамское, д. 13</t>
  </si>
  <si>
    <t>г. Соликамск, ш. Соликамское, д. 6</t>
  </si>
  <si>
    <t>с. Половодово, ул. Пушкина, д. 1</t>
  </si>
  <si>
    <t>с. Половодово, ул. Пушкина, д. 2</t>
  </si>
  <si>
    <t>с. Родники, ул. Советская, д. 8</t>
  </si>
  <si>
    <t>с. Родники, ул. Школьная, д. 4</t>
  </si>
  <si>
    <t>крупно-панельный</t>
  </si>
  <si>
    <t>с. Родники, ул. Юбилейная, д. 1</t>
  </si>
  <si>
    <t>с. Тохтуева, ул. Зеленая, д. 1</t>
  </si>
  <si>
    <t>с. Тохтуева, ул. Студенческая, д. 1</t>
  </si>
  <si>
    <t>г. Чайковский, б-р Приморский, д. 19</t>
  </si>
  <si>
    <t>г. Чайковский, ул. Азина, д. 5</t>
  </si>
  <si>
    <t>г. Чайковский, ул. Кабалевского, д. 12</t>
  </si>
  <si>
    <t>г. Чайковский, ул. Кабалевского, д. 15</t>
  </si>
  <si>
    <t>г. Чайковский, ул. Кабалевского, д. 19</t>
  </si>
  <si>
    <t>г. Чайковский, ул. Кабалевского, д. 21</t>
  </si>
  <si>
    <t>г. Чайковский, ул. Кабалевского, д. 3</t>
  </si>
  <si>
    <t>г. Чайковский, ул. Карла Маркса, д. 8</t>
  </si>
  <si>
    <t>г. Чайковский, ул. Ленина, д. 1</t>
  </si>
  <si>
    <t>г. Чайковский, ул. Ленина, д. 50</t>
  </si>
  <si>
    <t>г. Чайковский, ул. Ленина, д. 65/1</t>
  </si>
  <si>
    <t>г. Чайковский, ул. Мира, д. 16</t>
  </si>
  <si>
    <t>г. Чайковский, ул. Советская, д. 1</t>
  </si>
  <si>
    <t>г. Чайковский, ул. Советская, д. 10</t>
  </si>
  <si>
    <t>г. Чайковский, ул. Советская, д. 12</t>
  </si>
  <si>
    <t>г. Чайковский, ул. Советская, д. 14</t>
  </si>
  <si>
    <t>г. Чайковский, ул. Советская, д. 15</t>
  </si>
  <si>
    <t>г. Чайковский, ул. Советская, д. 16/1</t>
  </si>
  <si>
    <t>г. Чайковский, ул. Советская, д. 16/2</t>
  </si>
  <si>
    <t>г. Чайковский, ул. Советская, д. 18</t>
  </si>
  <si>
    <t>г. Чайковский, ул. Советская, д. 2/1</t>
  </si>
  <si>
    <t>г. Чайковский, ул. Советская, д. 24</t>
  </si>
  <si>
    <t>г. Чайковский, ул. Советская, д. 25</t>
  </si>
  <si>
    <t>г. Чайковский, ул. Советская, д. 28</t>
  </si>
  <si>
    <t>г. Чайковский, ул. Советская, д. 3/1</t>
  </si>
  <si>
    <t>г. Чайковский, ул. Советская, д. 30</t>
  </si>
  <si>
    <t>г. Чайковский, ул. Советская, д. 30/1</t>
  </si>
  <si>
    <t>г. Чайковский, ул. Советская, д. 35</t>
  </si>
  <si>
    <t>г. Чайковский, ул. Советская, д. 37</t>
  </si>
  <si>
    <t>г. Чайковский, ул. Советская, д. 43</t>
  </si>
  <si>
    <t>г. Чайковский, ул. Советская, д. 5</t>
  </si>
  <si>
    <t>г. Чайковский, ул. Советская, д. 53</t>
  </si>
  <si>
    <t>г. Чайковский, ул. Советская, д. 55</t>
  </si>
  <si>
    <t>г. Чайковский, ул. Советская, д. 6</t>
  </si>
  <si>
    <t>г. Чайковский, ул. Советская, д. 8</t>
  </si>
  <si>
    <t>г. Чайковский, ул. Советская, д. 9</t>
  </si>
  <si>
    <t>г. Чайковский, ул. Сосновая, д. 10</t>
  </si>
  <si>
    <t>г. Чайковский, ул. Сосновая, д. 17</t>
  </si>
  <si>
    <t>г. Чайковский, ул. Сосновая, д. 18</t>
  </si>
  <si>
    <t>г. Чайковский, ул. Сосновая, д. 21/1</t>
  </si>
  <si>
    <t>г. Чайковский, ул. Сосновая, д. 23</t>
  </si>
  <si>
    <t>г. Чайковский, ул. Сосновая, д. 24</t>
  </si>
  <si>
    <t>г. Чайковский, ул. Сосновая, д. 27</t>
  </si>
  <si>
    <t>г. Чайковский, ул. Сосновая, д. 29</t>
  </si>
  <si>
    <t>г. Чайковский, ул. Сосновая, д. 8</t>
  </si>
  <si>
    <t>г. Чайковский, ул. Сосновая, д. 9</t>
  </si>
  <si>
    <t>г. Чайковский, ул. Строительная, д. 12</t>
  </si>
  <si>
    <t>г. Чайковский, ул. Строительная, д. 14</t>
  </si>
  <si>
    <t>г. Чайковский, ул. Строительная, д. 20</t>
  </si>
  <si>
    <t>г. Чайковский, ул. Уральских танкистов, д. 1</t>
  </si>
  <si>
    <t>г. Чайковский, ул. Уральских танкистов, д. 10</t>
  </si>
  <si>
    <t>г. Чайковский, ул. Уральских танкистов, д. 12</t>
  </si>
  <si>
    <t>г. Чайковский, ул. Уральских танкистов, д. 2</t>
  </si>
  <si>
    <t>г. Чайковский, ул. Уральских танкистов, д. 6</t>
  </si>
  <si>
    <t>г. Чайковский, ул. Уральских танкистов, д. 8</t>
  </si>
  <si>
    <t>г. Чайковский, ул. Шлюзовая, д. 2</t>
  </si>
  <si>
    <t>г. Чайковский, ул. Шлюзовая, д. 3</t>
  </si>
  <si>
    <t>г. Чайковский, ул. Шлюзовая, д. 4</t>
  </si>
  <si>
    <t>п. Марковский, -, д. 1</t>
  </si>
  <si>
    <t>п. Марковский, -, д. 2</t>
  </si>
  <si>
    <t>п. Марковский, -, д. 3</t>
  </si>
  <si>
    <t>п. Прикамский, ул. Лесная, д. 13</t>
  </si>
  <si>
    <t>п. Прикамский, ул. Лесная, д. 9</t>
  </si>
  <si>
    <t>п. Прикамский, ул. Солнечная, д. 4</t>
  </si>
  <si>
    <t>с. Уральское, ул. Нефтяников, д. 1А</t>
  </si>
  <si>
    <t xml:space="preserve">блочный </t>
  </si>
  <si>
    <t>с. Уральское, ул. Нефтяников, д. 1В</t>
  </si>
  <si>
    <t>с. Уральское, ул. Школьная, д. 3</t>
  </si>
  <si>
    <t>с. Уральское, ул. Школьная, д. 4</t>
  </si>
  <si>
    <t>г. Чусовой, п. Лямино, ул. Заводская, д. 1</t>
  </si>
  <si>
    <t>г. Чусовой, п. Лямино, ул. Заводская, д. 11</t>
  </si>
  <si>
    <t>г. Чусовой, п. Лямино, ул. Заводская, д. 22</t>
  </si>
  <si>
    <t>г. Чусовой, п. Лямино, ул. Заводская, д. 24</t>
  </si>
  <si>
    <t>г. Чусовой, п. Лямино, ул. Заводская, д. 26</t>
  </si>
  <si>
    <t>г. Чусовой, п. Лямино, ул. Заводская, д. 30</t>
  </si>
  <si>
    <t>г. Чусовой, п. Лямино, ул. Заводская, д. 38</t>
  </si>
  <si>
    <t>г. Чусовой, п. Лямино, ул. Заводская, д. 8</t>
  </si>
  <si>
    <t>г. Чусовой, п. Лямино, ул. Максима Горького, д. 7</t>
  </si>
  <si>
    <t>г. Чусовой, ул. Высотная, д. 35</t>
  </si>
  <si>
    <t>г. Чусовой, ул. Железнодорожная, д. 42</t>
  </si>
  <si>
    <t>г. Чусовой, ул. Известковая, д. 3Б</t>
  </si>
  <si>
    <t>г. Чусовой, ул. Калаповская, д. 4А</t>
  </si>
  <si>
    <t>г. Чусовой, ул. Коммунистическая, д. 12</t>
  </si>
  <si>
    <t>г. Чусовой, ул. Крупской, д. 4</t>
  </si>
  <si>
    <t>г. Чусовой, ул. Ленина, д. 13</t>
  </si>
  <si>
    <t>г. Чусовой, ул. Ленина, д. 19</t>
  </si>
  <si>
    <t>г. Чусовой, ул. Ленина, д. 26</t>
  </si>
  <si>
    <t>г. Чусовой, ул. Ленина, д. 32</t>
  </si>
  <si>
    <t>г. Чусовой, ул. Ленина, д. 34</t>
  </si>
  <si>
    <t>г. Чусовой, ул. Ленина, д. 34А</t>
  </si>
  <si>
    <t>г. Чусовой, ул. Ленина, д. 38</t>
  </si>
  <si>
    <t>г. Чусовой, ул. Лысьвенская, д. 83</t>
  </si>
  <si>
    <t>г. Чусовой, ул. Лысьвенская, д. 83А</t>
  </si>
  <si>
    <t>г. Чусовой, ул. Лысьвенская, д. 87</t>
  </si>
  <si>
    <t>г. Чусовой, ул. Матросова, д. 23</t>
  </si>
  <si>
    <t>г. Чусовой, ул. Матросова, д. 49</t>
  </si>
  <si>
    <t>г. Чусовой, ул. Матросова, д. 51</t>
  </si>
  <si>
    <t>г. Чусовой, ул. Октябрьская, д. 21</t>
  </si>
  <si>
    <t>г. Чусовой, ул. Октябрьская, д. 8</t>
  </si>
  <si>
    <t>г. Чусовой, ул. Октябрьская, д. 9</t>
  </si>
  <si>
    <t>г. Чусовой, ул. Севастопольская, д. 76</t>
  </si>
  <si>
    <t>г. Чусовой, ул. Севастопольская, д. 78</t>
  </si>
  <si>
    <t>г. Чусовой, ул. Сивкова, д. 2</t>
  </si>
  <si>
    <t>г. Чусовой, ул. Сивкова, д. 4</t>
  </si>
  <si>
    <t>г. Чусовой, ул. Сивкова, д. 6</t>
  </si>
  <si>
    <t>г. Чусовой, ул. Сивкова, д. 10</t>
  </si>
  <si>
    <t>г. Чусовой, ул. Сивкова, д. 12</t>
  </si>
  <si>
    <t>г. Чусовой, ул. Сивкова, д. 16</t>
  </si>
  <si>
    <t>г. Чусовой, ул. Толбухина, д. 24</t>
  </si>
  <si>
    <t>г. Чусовой, ул. Толбухина, д. 5</t>
  </si>
  <si>
    <t>г. Чусовой, ул. Фрунзе, д. 30</t>
  </si>
  <si>
    <t>г. Чусовой, ул. Фрунзе, д. 37</t>
  </si>
  <si>
    <t>г. Чусовой, ул. Челюскинцев, д. 10</t>
  </si>
  <si>
    <t>г. Чусовой, ул. Школьная, д. 11</t>
  </si>
  <si>
    <t>г. Чусовой, ул. Школьная, д. 13</t>
  </si>
  <si>
    <t>г. Чусовой, ул. Школьная, д. 15</t>
  </si>
  <si>
    <t>г. Чусовой, ул. Школьная, д. 18</t>
  </si>
  <si>
    <t>г. Чусовой, ул. Школьная, д. 28</t>
  </si>
  <si>
    <t>г. Чусовой, ул. Школьная, д. 30</t>
  </si>
  <si>
    <t>п. Верхнечусовские Городки, ул. Коммунистическая, д. 11</t>
  </si>
  <si>
    <t>Силикатный кирпич</t>
  </si>
  <si>
    <t>п. Верхнечусовские Городки, ул. Мира, д. 48</t>
  </si>
  <si>
    <t>Арбалетные плиты</t>
  </si>
  <si>
    <t>п. Калино, ул. Заводская, д. 1</t>
  </si>
  <si>
    <t>п. Калино, ул. Заводская, д. 3</t>
  </si>
  <si>
    <t>п. Калино, ул. Заводская, д. 5</t>
  </si>
  <si>
    <t>п. Калино, ул. Заводская, д. 6</t>
  </si>
  <si>
    <t>п. Калино, ул. Заводская, д. 7</t>
  </si>
  <si>
    <t>п. Калино, ул. Заводская, д. 8</t>
  </si>
  <si>
    <t>п. Калино, ул. Ленина, д. 3</t>
  </si>
  <si>
    <t>п. Калино, ул. Мира, д. 1</t>
  </si>
  <si>
    <t>п. Калино, ул. Мира, д. 2</t>
  </si>
  <si>
    <t>п. Калино, ул. Мира, д. 3</t>
  </si>
  <si>
    <t>п. Калино, ул. Первомайская, д. 7</t>
  </si>
  <si>
    <t>п. Калино, ул. Школьная, д. 1А</t>
  </si>
  <si>
    <t>п. Калино, ул. Школьная, д. 8</t>
  </si>
  <si>
    <t>пгт Скальный, ул. Гагарина, д. 10</t>
  </si>
  <si>
    <t>пгт Скальный, ул. Гагарина, д. 11</t>
  </si>
  <si>
    <t>п. Гайны, ул. Дзержинского, д. 8</t>
  </si>
  <si>
    <t>арболит</t>
  </si>
  <si>
    <t>г. Горнозаводск, ул. Кирова, д. 56</t>
  </si>
  <si>
    <t>г. Горнозаводск, ул. Кирова, д. 57</t>
  </si>
  <si>
    <t>г. Горнозаводск, ул. Кирова, д. 59</t>
  </si>
  <si>
    <t>г. Горнозаводск, ул. Кирова, д. 61</t>
  </si>
  <si>
    <t>г. Горнозаводск, ул. Кирова, д. 70</t>
  </si>
  <si>
    <t>г. Горнозаводск, ул. Свободы, д. 5</t>
  </si>
  <si>
    <t>г. Горнозаводск, ул. Школьная, д. 11</t>
  </si>
  <si>
    <t>г. Горнозаводск, ул. Школьная, д. 15</t>
  </si>
  <si>
    <t>г. Горнозаводск, ул. Школьная, д. 17</t>
  </si>
  <si>
    <t>п. Сараны, ул. Кирова, д. 11</t>
  </si>
  <si>
    <t>п. Сараны, ул. Кирова, д. 14</t>
  </si>
  <si>
    <t>п. Сараны, ул. Кирова, д. 16</t>
  </si>
  <si>
    <t>п. Сараны, ул. Кирова, д. 18</t>
  </si>
  <si>
    <t>п. Сараны, ул. Ленина, д. 20</t>
  </si>
  <si>
    <t>п. Сараны, ул. Шахтерская, д. 5</t>
  </si>
  <si>
    <t>п. Сараны, ул. Шахтерская, д. 7</t>
  </si>
  <si>
    <t>п. Сараны, ул. Школьная, д. 1А</t>
  </si>
  <si>
    <t>п. Теплая Гора, ул. 1 Мая, д. 14</t>
  </si>
  <si>
    <t>п. Теплая Гора, ул. 1 Мая, д. 20</t>
  </si>
  <si>
    <t>п. Теплая Гора, ул. Доменная, д. 19А</t>
  </si>
  <si>
    <t>п. Теплая Гора, ул. Победы, д. 3</t>
  </si>
  <si>
    <t>п. Теплая Гора, ул. Победы, д. 9</t>
  </si>
  <si>
    <t>рп Бисер, ул. Железнодорожная, д. 10А</t>
  </si>
  <si>
    <t>рп Пашия, ул. Карла Маркса, д. 69</t>
  </si>
  <si>
    <t>рп Пашия, ул. Карла Маркса, д. 71</t>
  </si>
  <si>
    <t>рп Пашия, ул. Ленина, д. 15</t>
  </si>
  <si>
    <t>рп Пашия, ул. Ленина, д. 25</t>
  </si>
  <si>
    <t>рп Пашия, ул. Ленина, д. 27</t>
  </si>
  <si>
    <t>рп Пашия, ул. Свердловская, д. 33</t>
  </si>
  <si>
    <t>рп Пашия, ул. Свердловская, д. 39</t>
  </si>
  <si>
    <t>рп Пашия, ул. Строителей, д. 2</t>
  </si>
  <si>
    <t>с. Карагай, ул. Ленина, д. 2</t>
  </si>
  <si>
    <t>с. Карагай, ул. Ленина, д. 9</t>
  </si>
  <si>
    <t>с. Карагай, ул. Трактовая, д. 11А</t>
  </si>
  <si>
    <t>с. Карагай, ул. Чапаева, д. 4</t>
  </si>
  <si>
    <t>с. Карагай, ул. Юбилейная, д. 7</t>
  </si>
  <si>
    <t>с. Усть-Кишерть, ул. Строителей, д. 12</t>
  </si>
  <si>
    <t>с. Усть-Кишерть, ул. Строителей, д. 21</t>
  </si>
  <si>
    <t>с. Усть-Кишерть, ул. Строителей, д. 23</t>
  </si>
  <si>
    <t>Косинский муниципальный округ</t>
  </si>
  <si>
    <t>с. Коса, ул. Ленина, д. 136</t>
  </si>
  <si>
    <t>с. Кочево, ул. Анны Хомяковой, д. 14</t>
  </si>
  <si>
    <t>с. Кочево, ул. Чкалова, д. 8</t>
  </si>
  <si>
    <t>г. Красновишерск, ул. Гагарина, д. 58</t>
  </si>
  <si>
    <t>г. Красновишерск, ул. Заводская, д. 16</t>
  </si>
  <si>
    <t>г. Красновишерск, ул. Лоскутова, д. 4</t>
  </si>
  <si>
    <t>г. Красновишерск, ул. Советская, д. 19</t>
  </si>
  <si>
    <t>г. Красновишерск, ул. Спортивная, д. 16</t>
  </si>
  <si>
    <t>г. Красновишерск, ул. Спортивная, д. 26</t>
  </si>
  <si>
    <t>г. Красновишерск, ул. Строителей, д. 13</t>
  </si>
  <si>
    <t>п. Куеда, ул. Розы Люксембург, д. 35</t>
  </si>
  <si>
    <t>п. Куеда, ул. Свердлова, д. 66А</t>
  </si>
  <si>
    <t>с. Большой Гондыр, ул. Ленина, д. 42</t>
  </si>
  <si>
    <t>с. Старый Шагирт, ул. Школьная, д. 7</t>
  </si>
  <si>
    <t>г. Нытва, пр-т Ленина, д. 26(5секц)</t>
  </si>
  <si>
    <t>г. Нытва, ул. Максима Горького, д. 20А</t>
  </si>
  <si>
    <t>г. Нытва, ул. Мира, д. 18</t>
  </si>
  <si>
    <t>г. Нытва, ул. Мира, д. 20</t>
  </si>
  <si>
    <t>г. Нытва, ул. Мира, д. 24</t>
  </si>
  <si>
    <t>г. Нытва, ул. Мира, д. 26</t>
  </si>
  <si>
    <t>г. Нытва, ул. Мира, д. 30</t>
  </si>
  <si>
    <t>г. Нытва, ул. Мира, д. 6</t>
  </si>
  <si>
    <t>г. Нытва, ул. Мира, д. 8</t>
  </si>
  <si>
    <t>г. Нытва, ул. Оборина, д. 24</t>
  </si>
  <si>
    <t>г. Нытва, ул. Тибра Самуэли, д. 8</t>
  </si>
  <si>
    <t>г. Нытва, ул. Ширинкина, д. 25А</t>
  </si>
  <si>
    <t>п/ст Григорьевская, ул. Заводская, д. 44</t>
  </si>
  <si>
    <t>п/ст Чайковская, ул. Строительная, д. 10</t>
  </si>
  <si>
    <t>п/ст Чайковская, ул. Строительная, д. 4</t>
  </si>
  <si>
    <t>п/ст Чайковская, ул. Строительная, д. 6</t>
  </si>
  <si>
    <t>п/ст Чайковская, ул. Строительная, д. 8</t>
  </si>
  <si>
    <t>рп Новоильинский, ул. Ленина, д. 15</t>
  </si>
  <si>
    <t>рп Новоильинский, ул. Ленина, д. 33</t>
  </si>
  <si>
    <t>рп Новоильинский, ул. Ленина, д. 5</t>
  </si>
  <si>
    <t>щиты</t>
  </si>
  <si>
    <t>рп Новоильинский, ул. Ленина, д. 69</t>
  </si>
  <si>
    <t>рп Новоильинский, ул. Ленина, д. 93</t>
  </si>
  <si>
    <t>рп Новоильинский, ул. Первомайская, д. 14</t>
  </si>
  <si>
    <t>рп Новоильинский, ул. Первомайская, д. 8</t>
  </si>
  <si>
    <t>рп Новоильинский, ул. Свердлова, д. 3</t>
  </si>
  <si>
    <t>рп Новоильинский, ул. Советская, д. 10</t>
  </si>
  <si>
    <t>рп Уральский, ул. Московская, д. 18</t>
  </si>
  <si>
    <t>рп Уральский, ул. Московская, д. 3</t>
  </si>
  <si>
    <t>рп Уральский, ул. Московская, д. 9</t>
  </si>
  <si>
    <t>рп Уральский, ул. Набережная, д. 10</t>
  </si>
  <si>
    <t>рп Уральский, ул. Набережная, д. 10А</t>
  </si>
  <si>
    <t>рп Уральский, ул. Набережная, д. 12</t>
  </si>
  <si>
    <t>рп Уральский, ул. Набережная, д. 12А</t>
  </si>
  <si>
    <t>рп Уральский, ул. Северная, д. 5</t>
  </si>
  <si>
    <t>рп Уральский, ул. Сукманская, д. 15</t>
  </si>
  <si>
    <t>рп Уральский, ул. Сукманская, д. 16</t>
  </si>
  <si>
    <t>рп Уральский, ул. Сукманская, д. 17</t>
  </si>
  <si>
    <t>рп Уральский, ул. Сукманская, д. 18</t>
  </si>
  <si>
    <t>рп Уральский, ул. Сукманская, д. 3</t>
  </si>
  <si>
    <t>рп Уральский, ул. Транспортная, д. 12</t>
  </si>
  <si>
    <t>с. Григорьевское, пл. Советская, д. 1</t>
  </si>
  <si>
    <t>с. Григорьевское, пл. Советская, д. 2</t>
  </si>
  <si>
    <t>с. Григорьевское, ул. Октября, д. 2</t>
  </si>
  <si>
    <t>с. Григорьевское, ул. Октября, д. 7</t>
  </si>
  <si>
    <t>пгт Сарс, ул. Советская, д. 33</t>
  </si>
  <si>
    <t>пгт Сарс, ул. Советская, д. 39</t>
  </si>
  <si>
    <t>пгт Сарс, ул. Советская, д. 57</t>
  </si>
  <si>
    <t>пгт Октябрьский, ул. Школьная, д. 7</t>
  </si>
  <si>
    <t>п. Тюш, ул. Садовая, д. 2</t>
  </si>
  <si>
    <t>с. Орда, ул. Новая, д. 11А</t>
  </si>
  <si>
    <t>с. Орда, ул. Новая, д. 2</t>
  </si>
  <si>
    <t>с. Орда, ул. Новая, д. 4</t>
  </si>
  <si>
    <t>г. Оса, ул. Кобелева, д. 3</t>
  </si>
  <si>
    <t>г. Оса, ул. Максима Горького, д. 45</t>
  </si>
  <si>
    <t>г. Оса, ул. Маяковского, д. 5</t>
  </si>
  <si>
    <t>г. Оса, ул. Непряхина, д. 20</t>
  </si>
  <si>
    <t>г. Оса, ул. Садовая, д. 7</t>
  </si>
  <si>
    <t>г. Оса, ул. Свердлова, д. 38</t>
  </si>
  <si>
    <t>г. Оса, ул. Степана Разина, д. 63</t>
  </si>
  <si>
    <t>г. Оса, ул. Степана Разина, д. 69</t>
  </si>
  <si>
    <t>г. Оса, ул. Степана Разина, д. 89</t>
  </si>
  <si>
    <t>г. Оса, ул. Степана Разина, д. 95</t>
  </si>
  <si>
    <t>г. Оса, ул. Степана Разина, д. 97</t>
  </si>
  <si>
    <t>кир., панел.</t>
  </si>
  <si>
    <t>г. Оса, ул. Юбилейная, д. 30</t>
  </si>
  <si>
    <t>г. Оса, ул. Юбилейная, д. 33</t>
  </si>
  <si>
    <t>п. Светлый, ул. Мира, д. 12</t>
  </si>
  <si>
    <t>п. Светлый, ул. Мира, д. 7</t>
  </si>
  <si>
    <t>п. Светлый, ул. Школьная, д. 10</t>
  </si>
  <si>
    <t>п. Светлый, ул. Школьная, д. 11</t>
  </si>
  <si>
    <t>п. Светлый, ул. Школьная, д. 9</t>
  </si>
  <si>
    <t>с. Гамицы, ул. Садовая, д. 7</t>
  </si>
  <si>
    <t>с. Горы, ул. Советская, д. 52</t>
  </si>
  <si>
    <t>с. Горы, ул. Юбилейная, д. 1</t>
  </si>
  <si>
    <t>с. Гремяча, ул. Первомайская, д. 7</t>
  </si>
  <si>
    <t>с. Комарово, ул. Молодежная, д. 1</t>
  </si>
  <si>
    <t>с. Комарово, ул. Школьная, д. 3</t>
  </si>
  <si>
    <t>с. Крылово, ул. Ленина, д. 47</t>
  </si>
  <si>
    <t>с. Крылово, ул. Спортивная, д. 6</t>
  </si>
  <si>
    <t>с. Новозалесново, ул. Мира, д. 2</t>
  </si>
  <si>
    <t>с. Новозалесново, ул. Советская, д. 2</t>
  </si>
  <si>
    <t>сборно щитовой</t>
  </si>
  <si>
    <t>с. Паль, ул. Садовая, д. 4</t>
  </si>
  <si>
    <t>г. Оханск, ул. 200-Летия, д. 23</t>
  </si>
  <si>
    <t>г. Оханск, ул. Белинского, д. 11</t>
  </si>
  <si>
    <t>г. Оханск, ул. Волкова, д. 82</t>
  </si>
  <si>
    <t>г. Оханск, ул. Ленина, д. 5</t>
  </si>
  <si>
    <t>г. Оханск, ул. Ленина, д. 60</t>
  </si>
  <si>
    <t>г. Оханск, ул. Первомайская, д. 15</t>
  </si>
  <si>
    <t>г. Оханск, ул. Подвойского, д. 71</t>
  </si>
  <si>
    <t>г. Оханск, ул. Подвойского, д. 83</t>
  </si>
  <si>
    <t>г. Оханск, ул. Советская, д. 53</t>
  </si>
  <si>
    <t>г. Очер, ул. Ленина, д. 139</t>
  </si>
  <si>
    <t>г. Очер, ул. Ленина, д. 141</t>
  </si>
  <si>
    <t>г. Очер, ул. Ленина, д. 143</t>
  </si>
  <si>
    <t>г. Очер, ул. Ленина, д. 151</t>
  </si>
  <si>
    <t xml:space="preserve">панели </t>
  </si>
  <si>
    <t>г. Очер, ул. Ленина, д. 153</t>
  </si>
  <si>
    <t>г. Очер, ул. Ленина, д. 157А</t>
  </si>
  <si>
    <t>г. Очер, ул. Ленина, д. 159</t>
  </si>
  <si>
    <t>г. Очер, ул. Льва Толстого, д. 30</t>
  </si>
  <si>
    <t>г. Очер, ул. Льва Толстого, д. 32</t>
  </si>
  <si>
    <t>г. Очер, ул. Носкова, д. 10</t>
  </si>
  <si>
    <t>г. Очер, ул. Носкова, д. 12</t>
  </si>
  <si>
    <t>г. Очер, ул. Носкова, д. 14</t>
  </si>
  <si>
    <t>г. Очер, ул. Носкова, д. 3</t>
  </si>
  <si>
    <t>г. Очер, ул. Носкова, д. 6</t>
  </si>
  <si>
    <t>г. Очер, ул. Октябрьская, д. 18А</t>
  </si>
  <si>
    <t>г. Очер, ул. Олега Кошевого, д. 33</t>
  </si>
  <si>
    <t>г. Очер, ул. Олега Кошевого, д. 35</t>
  </si>
  <si>
    <t>г. Очер, ул. Революционная, д. 5</t>
  </si>
  <si>
    <t>г. Очер, ул. Розы Люксембург, д. 21</t>
  </si>
  <si>
    <t>г. Очер, ул. Розы Люксембург, д. 24</t>
  </si>
  <si>
    <t>г. Очер, ул. Урицкого, д. 82</t>
  </si>
  <si>
    <t>г. Очер, ул. Чапаева, д. 11</t>
  </si>
  <si>
    <t>г. Очер, ул. Чапаева, д. 15</t>
  </si>
  <si>
    <t>г. Очер, ул. Чапаева, д. 17</t>
  </si>
  <si>
    <t>г. Очер, ул. Чапаева, д. 21</t>
  </si>
  <si>
    <t>г. Очер, ул. Чапаева, д. 23</t>
  </si>
  <si>
    <t>г. Очер, ул. Чапаева, д. 27</t>
  </si>
  <si>
    <t>г. Очер, ул. Чапаева, д. 3</t>
  </si>
  <si>
    <t>г. Очер, ул. Чапаева, д. 31</t>
  </si>
  <si>
    <t>г. Очер, ул. Чапаева, д. 7А</t>
  </si>
  <si>
    <t>г. Очер, ул. Чкалова, д. 62</t>
  </si>
  <si>
    <t>пгт Павловский, пер. Малышева, д. 16</t>
  </si>
  <si>
    <t>пгт Павловский, пер. Малышева, д. 18</t>
  </si>
  <si>
    <t>пгт Павловский, пер. Малышева, д. 20</t>
  </si>
  <si>
    <t>пгт Павловский, ул. Жданова, д. 17</t>
  </si>
  <si>
    <t>пгт Павловский, ул. Жданова, д. 18</t>
  </si>
  <si>
    <t>пгт Павловский, ул. Жданова, д. 23</t>
  </si>
  <si>
    <t>пгт Павловский, ул. Калинина, д. 25</t>
  </si>
  <si>
    <t>ЗАТО Звёздный, ул. Бабичева, д. 11</t>
  </si>
  <si>
    <t>ЗАТО Звёздный, ул. Бабичева, д. 13</t>
  </si>
  <si>
    <t>ЗАТО Звёздный, ул. Бабичева, д. 17</t>
  </si>
  <si>
    <t>ЗАТО Звёздный, ул. Бабичева, д. 19</t>
  </si>
  <si>
    <t>ЗАТО Звёздный, ул. Бабичева, д. 2</t>
  </si>
  <si>
    <t>ЗАТО Звёздный, ул. Бабичева, д. 2Б</t>
  </si>
  <si>
    <t>ЗАТО Звёздный, ул. Коммунистическая, д. 5</t>
  </si>
  <si>
    <t>ЗАТО Звёздный, ул. Ленина, д. 1</t>
  </si>
  <si>
    <t>ЗАТО Звёздный, ул. Школьная, д. 10</t>
  </si>
  <si>
    <t>ЗАТО Звёздный, ул. Школьная, д. 14</t>
  </si>
  <si>
    <t>ЗАТО Звёздный, ул. Школьная, д. 16</t>
  </si>
  <si>
    <t>д. Байболовка, ул. Школьная, д. 1</t>
  </si>
  <si>
    <t>д. Болгары, ул. Мира, д. 12</t>
  </si>
  <si>
    <t>д. Ванюки, ул. Парковая, д. 8</t>
  </si>
  <si>
    <t>д. Горшки, ул. Садовая, д. 3</t>
  </si>
  <si>
    <t>д. Горшки, ул. Садовая, д. 4</t>
  </si>
  <si>
    <t>д. Горшки, ул. Садовая, д. 5</t>
  </si>
  <si>
    <t>д. Замараево, ул. Центральная, д. 5</t>
  </si>
  <si>
    <t>д. Касимово, ул. Клубная, д. 43А</t>
  </si>
  <si>
    <t>Ячеистые бетонные блоки</t>
  </si>
  <si>
    <t>д. Кичаново, ул. Безымянная, д. 7</t>
  </si>
  <si>
    <t>д. Кичаново, ул. Безымянная, д. 9</t>
  </si>
  <si>
    <t>д. Кондратово, ул. Камская, д. 2</t>
  </si>
  <si>
    <t>д. Кондратово, ул. Камская, д. 6</t>
  </si>
  <si>
    <t>д. Мостовая, ул. Культуры, д. 9</t>
  </si>
  <si>
    <t>д. Осенцы, ул. Ермашевская, д. 2Б</t>
  </si>
  <si>
    <t>д. Песьянка, ул. Мелиораторов, д. 3</t>
  </si>
  <si>
    <t>д. Песьянка, ул. Мелиораторов, д. 4</t>
  </si>
  <si>
    <t>д. Песьянка, ул. Мелиораторов, д. 5</t>
  </si>
  <si>
    <t>д. Песьянка, ул. Молодежная, д. 1</t>
  </si>
  <si>
    <t>д. Песьянка, ул. Молодежная, д. 11</t>
  </si>
  <si>
    <t>д. Песьянка, ул. Молодежная, д. 2</t>
  </si>
  <si>
    <t>д. Песьянка, ул. Молодежная, д. 4</t>
  </si>
  <si>
    <t>д. Песьянка, ул. Молодежная, д. 8</t>
  </si>
  <si>
    <t>д. Песьянка, ул. Строителей, д. 4</t>
  </si>
  <si>
    <t>д. Песьянка, ул. Строителей, д. 5</t>
  </si>
  <si>
    <t>д. Песьянка, ул. Строителей, д. 9</t>
  </si>
  <si>
    <t>д. Песьянка, ш. Космонавтов, д. 320Б</t>
  </si>
  <si>
    <t>д. Петровка, ул. Новоселов, д. 23</t>
  </si>
  <si>
    <t>д. Петровка, ул. Ташлыкова, д. 21А</t>
  </si>
  <si>
    <t>д. Петровка, ул. Ташлыкова, д. 21Б</t>
  </si>
  <si>
    <t>д. Петровка, ул. Ташлыкова, д. 23</t>
  </si>
  <si>
    <t>д. Петровка, ул. Ташлыкова, д. 25</t>
  </si>
  <si>
    <t>д. Петровка, ул. Ташлыкова, д. 27</t>
  </si>
  <si>
    <t>д. Петровка, ул. Ташлыкова, д. 29</t>
  </si>
  <si>
    <t>д. Петровка, ул. Школьная, д. 6</t>
  </si>
  <si>
    <t>п. Горный, ул. Механизаторов, д. 14</t>
  </si>
  <si>
    <t>п. Горный, ул. Механизаторов, д. 16</t>
  </si>
  <si>
    <t>п. Горный, ул. Механизаторов, д. 6</t>
  </si>
  <si>
    <t>п. Горный, ул. Механизаторов, д. 8</t>
  </si>
  <si>
    <t>п. Красный Восход, ул. Зеленинская, д. 3</t>
  </si>
  <si>
    <t>Панели 40 см</t>
  </si>
  <si>
    <t>п. Красный Восход, ул. Зеленинская, д. 6</t>
  </si>
  <si>
    <t>п. Красный Восход, ул. Садовая, д. 4</t>
  </si>
  <si>
    <t>п. Красный Восход, ул. Садовая, д. 6</t>
  </si>
  <si>
    <t>п. Кукуштан, ул. Геологов, д. 5</t>
  </si>
  <si>
    <t>п. Кукуштан, ул. Победы, д. 13</t>
  </si>
  <si>
    <t>2016 РК</t>
  </si>
  <si>
    <t>п. Мулянка, ул. Октябрьская, д. 23Б</t>
  </si>
  <si>
    <t>Кирпичная кладка</t>
  </si>
  <si>
    <t>п. Мулянка, ул. Спортивная, д. 20</t>
  </si>
  <si>
    <t>п. Мулянка, ул. Строителей, д. 17</t>
  </si>
  <si>
    <t>п. Мулянка, ул. Строителей, д. 17/1</t>
  </si>
  <si>
    <t>п. Сылва, пер. Заводской, д. 37</t>
  </si>
  <si>
    <t>п. Сылва, пер. Заводской, д. 38</t>
  </si>
  <si>
    <t>п. Сылва, пер. Заводской, д. 39</t>
  </si>
  <si>
    <t>п. Сылва, пер. Заводской, д. 8</t>
  </si>
  <si>
    <t>п. Сылва, ул. Большевистская, д. 74А</t>
  </si>
  <si>
    <t>п. Ферма, ул. Железнодорожная, д. 7</t>
  </si>
  <si>
    <t>п. Ферма, ул. Нефтяников, д. 34</t>
  </si>
  <si>
    <t>п. Ферма, ул. Нефтяников, д. 36</t>
  </si>
  <si>
    <t>п. Ферма, ул. Нефтяников, д. 38</t>
  </si>
  <si>
    <t>п. Ферма, ул. Строителей, д. 14</t>
  </si>
  <si>
    <t>п. Ферма, ул. Строителей, д. 16</t>
  </si>
  <si>
    <t>п. Ферма, ул. Строителей, д. 26</t>
  </si>
  <si>
    <t>п. Ферма, ул. Уральская, д. 4</t>
  </si>
  <si>
    <t>п. Юг, ул. Максима Горького, д. 26</t>
  </si>
  <si>
    <t>п. Юг, ул. Полевая, д. 2</t>
  </si>
  <si>
    <t>п. Юг, ул. Урицкого, д. 77</t>
  </si>
  <si>
    <t>п. Юг, ул. Урицкого, д. 79</t>
  </si>
  <si>
    <t>п. Юг, ул. Урицкого, д. 81</t>
  </si>
  <si>
    <t>п. Юго-Камский, ул. Кирова, д. 60</t>
  </si>
  <si>
    <t>п. Юго-Камский, ул. Труда, д. 1</t>
  </si>
  <si>
    <t>п. Юго-Камский, ул. Энгельса, д. 11</t>
  </si>
  <si>
    <t>Бетонные ячеистые блоки с утеплением</t>
  </si>
  <si>
    <t>с. Бершеть, ул. Ленина, д. 12</t>
  </si>
  <si>
    <t>с. Бершеть, ул. Мира, д. 29</t>
  </si>
  <si>
    <t>с. Бершеть, ул. Мира, д. 31</t>
  </si>
  <si>
    <t>с. Бершеть, ул. Мира, д. 33</t>
  </si>
  <si>
    <t>с. Бершеть, ул. Садовая, д. 5</t>
  </si>
  <si>
    <t>с. Бершеть, ул. Школьная, д. 15</t>
  </si>
  <si>
    <t>с. Бершеть, ул. Школьная, д. 17</t>
  </si>
  <si>
    <t>с. Бершеть, ул. Школьная, д. 6</t>
  </si>
  <si>
    <t>с. Бершеть, ул. Школьная, д. 8</t>
  </si>
  <si>
    <t>с. Гамово, ул. 50 лет Октября, д. 1</t>
  </si>
  <si>
    <t>с. Гамово, ул. 50 лет Октября, д. 15</t>
  </si>
  <si>
    <t>с. Гамово, ул. 50 лет Октября, д. 2</t>
  </si>
  <si>
    <t>с. Гамово, ул. 50 лет Октября, д. 21</t>
  </si>
  <si>
    <t>с. Гамово, ул. 50 лет Октября, д. 3</t>
  </si>
  <si>
    <t>с. Гамово, ул. 50 лет Октября, д. 4</t>
  </si>
  <si>
    <t>с. Гамово, ул. 50 лет Октября, д. 7</t>
  </si>
  <si>
    <t>с. Гамово, ул. 50 лет Октября, д. 9</t>
  </si>
  <si>
    <t>с. Култаево, ул. Кирова, д. 10А</t>
  </si>
  <si>
    <t>с. Култаево, ул. Кирова, д. 6</t>
  </si>
  <si>
    <t>с. Култаево, ул. Кирова, д. 7</t>
  </si>
  <si>
    <t>с. Култаево, ул. Октябрьская, д. 1</t>
  </si>
  <si>
    <t>с. Култаево, ул. Октябрьская, д. 10</t>
  </si>
  <si>
    <t>с. Култаево, ул. Октябрьская, д. 14</t>
  </si>
  <si>
    <t>с. Култаево, ул. Октябрьская, д. 6</t>
  </si>
  <si>
    <t>с. Култаево, ул. Октябрьская, д. 8</t>
  </si>
  <si>
    <t>с. Лобаново, ул. Культуры, д. 10</t>
  </si>
  <si>
    <t>2009 РВИС (ХВС ГВС ВОД)</t>
  </si>
  <si>
    <t>с. Лобаново, ул. Культуры, д. 6</t>
  </si>
  <si>
    <t>с. Лобаново, ул. Культуры, д. 8</t>
  </si>
  <si>
    <t>2009 РВИС (ХВС ГВС ВОД), 2011 РК</t>
  </si>
  <si>
    <t>с. Лобаново, ул. Советская, д. 10</t>
  </si>
  <si>
    <t>2009 РВИС (ТЕП ХВС ГВС ВОД), РК</t>
  </si>
  <si>
    <t>с. Лобаново, ул. Советская, д. 14</t>
  </si>
  <si>
    <t>с. Лобаново, ул. Советская, д. 3</t>
  </si>
  <si>
    <t>с. Лобаново, ул. Советская, д. 4</t>
  </si>
  <si>
    <t>с. Лобаново, ул. Советская, д. 5</t>
  </si>
  <si>
    <t>2019 РФ Рфа</t>
  </si>
  <si>
    <t>с. Лобаново, ул. Советская, д. 6</t>
  </si>
  <si>
    <t>с. Ляды, ул. Мира, д. 7</t>
  </si>
  <si>
    <t>с. Ляды, ул. Совхозная, д. 1</t>
  </si>
  <si>
    <t>с. Ляды, ул. Совхозная, д. 2</t>
  </si>
  <si>
    <t>с. Ляды, ул. Строительная, д. 10</t>
  </si>
  <si>
    <t>с. Ляды, ул. Строительная, д. 11</t>
  </si>
  <si>
    <t>с. Ляды, ул. Строительная, д. 12</t>
  </si>
  <si>
    <t>с. Ляды, ул. Строительная, д. 13</t>
  </si>
  <si>
    <t>с. Ляды, ул. Строительная, д. 15</t>
  </si>
  <si>
    <t>с. Ляды, ул. Строительная, д. 16</t>
  </si>
  <si>
    <t>с. Ляды, ул. Строительная, д. 18</t>
  </si>
  <si>
    <t>с. Ляды, ул. Строительная, д. 19</t>
  </si>
  <si>
    <t>с. Ляды, ул. Строительная, д. 20</t>
  </si>
  <si>
    <t>с. Ляды, ул. Строительная, д. 22</t>
  </si>
  <si>
    <t>с. Нижние Муллы, ул. Трактовая, д. 8</t>
  </si>
  <si>
    <t>с. Нижний Пальник, ул. Центральная, д. 51/1</t>
  </si>
  <si>
    <t xml:space="preserve"> кирпич, гипсоблок</t>
  </si>
  <si>
    <t>с. Платошино, тракт Сибирский, д. 130</t>
  </si>
  <si>
    <t>с. Платошино, ул. Владимирова, д. 10</t>
  </si>
  <si>
    <t>с. Платошино, ул. Владимирова, д. 17</t>
  </si>
  <si>
    <t>с. Платошино, ул. Владимирова, д. 4</t>
  </si>
  <si>
    <t>с. Платошино, ул. Владимирова, д. 6</t>
  </si>
  <si>
    <t>с. Платошино, ул. Владимирова, д. 8</t>
  </si>
  <si>
    <t>с. Платошино, ул. Владимирова, д. 9</t>
  </si>
  <si>
    <t>с. Платошино, ул. Школьная, д. 53</t>
  </si>
  <si>
    <t>с. Усть-Качка, ул. Краснознаменная, д. 8</t>
  </si>
  <si>
    <t>с. Усть-Качка, ул. Краснознаменная, д. 33</t>
  </si>
  <si>
    <t>с. Усть-Качка, ул. Новый Поселок, д. 4</t>
  </si>
  <si>
    <t>с. Усть-Качка, ул. Новый Поселок, д. 5</t>
  </si>
  <si>
    <t>с. Усть-Качка, ул. Новый Поселок, д. 6</t>
  </si>
  <si>
    <t>с. Усть-Качка, ул. Новый Поселок, д. 7</t>
  </si>
  <si>
    <t>с. Усть-Качка, ул. Октябрьская, д. 3</t>
  </si>
  <si>
    <t>с. Усть-Качка, ул. Победы, д. 40</t>
  </si>
  <si>
    <t>с. Усть-Качка, ул. Победы, д. 42</t>
  </si>
  <si>
    <t>с. Усть-Качка, ул. Победы, д. 43</t>
  </si>
  <si>
    <t>с. Фролы, ул. Центральная, д. 3</t>
  </si>
  <si>
    <t>с. Фролы, ул. Центральная, д. 5</t>
  </si>
  <si>
    <t>рп Суксун, ул. Северная, д. 29</t>
  </si>
  <si>
    <t>рп Суксун, ул. Северная, д. 31</t>
  </si>
  <si>
    <t>рп Суксун, ул. Северная, д. 37</t>
  </si>
  <si>
    <t>рп Суксун, ул. Северная, д. 39</t>
  </si>
  <si>
    <t>рп Суксун, ул. Строителей, д. 1</t>
  </si>
  <si>
    <t>рп Суксун, ул. Строителей, д. 3</t>
  </si>
  <si>
    <t>рп Суксун, ул. Строителей, д. 7</t>
  </si>
  <si>
    <t>с. Уинское, ул. Свободы, д. 37</t>
  </si>
  <si>
    <t>с. Уинское, ул. Пролетарская, д. 4</t>
  </si>
  <si>
    <t>с. Частые, ул. Ленина, д. 73</t>
  </si>
  <si>
    <t>с. Частые, ул. Ленина, д. 80</t>
  </si>
  <si>
    <t>с. Частые, ул. Советская, д. 59</t>
  </si>
  <si>
    <t>г. Чердынь, мкр АК-5, д. 5</t>
  </si>
  <si>
    <t>г. Чердынь, ул. Гагарина, д. 48</t>
  </si>
  <si>
    <t>г. Чердынь, ул. Гагарина, д. 5</t>
  </si>
  <si>
    <t>г. Чердынь, ул. Мамина-Сибиряка, д. 39</t>
  </si>
  <si>
    <t>г. Чердынь, ул. Полевая, д. 1</t>
  </si>
  <si>
    <t>г. Чердынь, ул. Полевая, д. 3</t>
  </si>
  <si>
    <t>г. Чердынь, ул. Полевая, д. 5</t>
  </si>
  <si>
    <t>г. Чердынь, ул. Романовская, д. 15</t>
  </si>
  <si>
    <t>кирпич.</t>
  </si>
  <si>
    <t>г. Чердынь, ул. Спирина, д. 46</t>
  </si>
  <si>
    <t>китрпи</t>
  </si>
  <si>
    <t>г. Чердынь, ул. Спирина, д. 48</t>
  </si>
  <si>
    <t>г. Чердынь, ул. Успенская, д. 85</t>
  </si>
  <si>
    <t>г. Чердынь, ул. Успенская, д. 87</t>
  </si>
  <si>
    <t>г. Чердынь, ул. Юргановская, д. 98</t>
  </si>
  <si>
    <t>пгт Ныроб, ул. Уждавиниса, д. 13</t>
  </si>
  <si>
    <t>г. Чернушка, ул. Коммунистическая, д. 8</t>
  </si>
  <si>
    <t>г. Чернушка, ул. Красноармейская, д. 104</t>
  </si>
  <si>
    <t>г. Чернушка, ул. Красноармейская, д. 93</t>
  </si>
  <si>
    <t>г. Чернушка, ул. Красноармейская, д. 97</t>
  </si>
  <si>
    <t>г. Чернушка, ул. Ленина, д. 83А</t>
  </si>
  <si>
    <t>г. Чернушка, ул. Ленина, д. 87А</t>
  </si>
  <si>
    <t>г. Чернушка, ул. Ленина, д. 87Б</t>
  </si>
  <si>
    <t>г. Чернушка, ул. Ленина, д. 87В</t>
  </si>
  <si>
    <t>г. Чернушка, ул. Ленина, д. 95</t>
  </si>
  <si>
    <t>г. Чернушка, ул. Ленина, д. 95А</t>
  </si>
  <si>
    <t>г. Чернушка, ул. Ленина, д. 99В</t>
  </si>
  <si>
    <t>г. Чернушка, ул. Мамина-Сибиряка, д. 11</t>
  </si>
  <si>
    <t>г. Чернушка, ул. Механизаторов, д. 1</t>
  </si>
  <si>
    <t>г. Чернушка, ул. Механизаторов, д. 27</t>
  </si>
  <si>
    <t>г. Чернушка, ул. Мира, д. 17</t>
  </si>
  <si>
    <t>г. Чернушка, ул. Первомайская, д. 42</t>
  </si>
  <si>
    <t>г. Чернушка, ул. Северная, д. 63Б</t>
  </si>
  <si>
    <t>г. Чернушка, ул. Северная, д. 67</t>
  </si>
  <si>
    <t>г. Чернушка, ул. Тельмана, д. 1Б</t>
  </si>
  <si>
    <t>г. Чернушка, ул. Тельмана, д. 1В</t>
  </si>
  <si>
    <t>г. Чернушка, ул. Тельмана, д. 2</t>
  </si>
  <si>
    <t>г. Чернушка, ул. Юбилейная, д. 11</t>
  </si>
  <si>
    <t>г. Чернушка, ул. Юбилейная, д. 12</t>
  </si>
  <si>
    <t>г. Чернушка, ул. Юбилейная, д. 13</t>
  </si>
  <si>
    <t>г. Чернушка, ул. Юбилейная, д. 16</t>
  </si>
  <si>
    <t>г. Чернушка, ул. Юбилейная, д. 19</t>
  </si>
  <si>
    <t>г. Чернушка, ул. Юбилейная, д. 22</t>
  </si>
  <si>
    <t>г. Чернушка, ул. Юбилейная, д. 24</t>
  </si>
  <si>
    <t>г. Чернушка, ул. Юбилейная, д. 26</t>
  </si>
  <si>
    <t>г. Чернушка, ул. Юбилейная, д. 30</t>
  </si>
  <si>
    <t>г. Чернушка, ул. Юбилейная, д. 36</t>
  </si>
  <si>
    <t>г. Чернушка, ул. Юбилейная, д. 3б</t>
  </si>
  <si>
    <t>с. Етыш, ул. Мира, д. 6</t>
  </si>
  <si>
    <t>с. Рябки, ул. Советская, д. 62</t>
  </si>
  <si>
    <t>с. Юсьва, ул. Комсомольская, д. 1А</t>
  </si>
  <si>
    <t>с. Юсьва, ул. Комсомольская, д. 1Б</t>
  </si>
  <si>
    <t>с. Юсьва, ул. Красноармейская, д. 10</t>
  </si>
  <si>
    <t>с. Юсьва, ул. Советская, д. 47</t>
  </si>
  <si>
    <t>Адрес МКД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</si>
  <si>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</si>
  <si>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</si>
  <si>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</si>
  <si>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</si>
  <si>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</si>
  <si>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</si>
  <si>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</si>
  <si>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</si>
  <si>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</si>
  <si>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</si>
  <si>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</si>
  <si>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</si>
  <si>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</si>
  <si>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УФ</t>
  </si>
  <si>
    <t>руб.</t>
  </si>
  <si>
    <t>ед.</t>
  </si>
  <si>
    <t>8 (с 9 по 16 подъезд)</t>
  </si>
  <si>
    <t>9</t>
  </si>
  <si>
    <t>10</t>
  </si>
  <si>
    <t>12</t>
  </si>
  <si>
    <t>13</t>
  </si>
  <si>
    <t>17</t>
  </si>
  <si>
    <t>18</t>
  </si>
  <si>
    <t>19</t>
  </si>
  <si>
    <t>20</t>
  </si>
  <si>
    <t>21</t>
  </si>
  <si>
    <t>Этажность дома</t>
  </si>
  <si>
    <t>400 кг</t>
  </si>
  <si>
    <t>630 кг</t>
  </si>
  <si>
    <t>РФАК</t>
  </si>
  <si>
    <t xml:space="preserve">Рфа </t>
  </si>
  <si>
    <t>д. Белобородово, ул. Полевая, д. 1</t>
  </si>
  <si>
    <t>д. Белобородово, ул. Полевая, д. 2</t>
  </si>
  <si>
    <t>г. Пермь, ул. Восстания, д. 13</t>
  </si>
  <si>
    <t>пгт Полазна, ул. Дружбы, д. 6</t>
  </si>
  <si>
    <t>г. Краснокамск, ул. Комарова, д. 3</t>
  </si>
  <si>
    <t>г. Пермь, ул. Красноводская, д. 27</t>
  </si>
  <si>
    <t>г. Пермь, ул. Мильчакова, д. 25</t>
  </si>
  <si>
    <t>г. Пермь, п. Новые Ляды, ул. Мира, д. 20</t>
  </si>
  <si>
    <t>г. Пермь, п. Новые Ляды, ул. Мира, д. 17А</t>
  </si>
  <si>
    <t>г. Пермь, ул. Моторостроителей, д. 7</t>
  </si>
  <si>
    <t>г. Пермь, ул. Самолетная, д. 46</t>
  </si>
  <si>
    <t>г. Краснокамск, ул. Свердлова, д. 16</t>
  </si>
  <si>
    <t>г. Пермь, ул. Сигаева, д. 12</t>
  </si>
  <si>
    <t>г. Пермь, ул. Уинская, д. 33</t>
  </si>
  <si>
    <t>г. Пермь, ул. Химградская, д. 47А</t>
  </si>
  <si>
    <t>г. Пермь, ул. Холмогорская, д. 4/1</t>
  </si>
  <si>
    <t>г. Пермь, ул. Холмогорская, д. 4/3</t>
  </si>
  <si>
    <t>г. Чусовой, ул. Чайковского, д. 8</t>
  </si>
  <si>
    <t>г. Краснокамск, ул. Чехова, д. 1</t>
  </si>
  <si>
    <t>г. Пермь, ул. Швецова, д. 48</t>
  </si>
  <si>
    <t>г. Пермь, пр-т Парковый, д. 1</t>
  </si>
  <si>
    <t>1989-1992</t>
  </si>
  <si>
    <t>г. Пермь, пр-т Парковый, д. 32</t>
  </si>
  <si>
    <t>1 Рфа</t>
  </si>
  <si>
    <t>2 УФ</t>
  </si>
  <si>
    <t>3 РФаК</t>
  </si>
  <si>
    <t>г. Чайковский, ул. Вокзальная, д. 41</t>
  </si>
  <si>
    <t>Плиты</t>
  </si>
  <si>
    <t>г. Кудымкар, ул. 50 лет Октября, д. 20</t>
  </si>
  <si>
    <t>С 2022 года</t>
  </si>
  <si>
    <t>До 2021</t>
  </si>
  <si>
    <t>г. Березники, пр-т Ленина, д. 41</t>
  </si>
  <si>
    <t>г. Березники, пр-т Советский, д. 48</t>
  </si>
  <si>
    <t>г. Чусовой, ул. 50 лет ВЛКСМ, д. 17</t>
  </si>
  <si>
    <t>г. Чусовой, ул. 50 лет ВЛКСМ, д. 23</t>
  </si>
  <si>
    <t>г. Чусовой, ул. 50 лет ВЛКСМ, д. 25</t>
  </si>
  <si>
    <t>г. Чусовой, ул. 50 лет ВЛКСМ, д. 9А</t>
  </si>
  <si>
    <t>г. Чусовой, ул. 50 лет ВЛКСМ, д. 11Б</t>
  </si>
  <si>
    <t>г. Чусовой, ул. Сивкова, д. 8А</t>
  </si>
  <si>
    <t>г. Пермь, ул. Автозаводская, д. 27</t>
  </si>
  <si>
    <t>г. Пермь, ул. Автозаводская, д. 27/1</t>
  </si>
  <si>
    <t>г. Пермь, ул. Аркадия Гайдара, д. 9А</t>
  </si>
  <si>
    <t>г. Пермь, ул. Аркадия Гайдара, д. 5</t>
  </si>
  <si>
    <t>г. Пермь, ул. Вагонная, д. 11</t>
  </si>
  <si>
    <t>г. Пермь, ул. Вильямса, д. 6</t>
  </si>
  <si>
    <t>г. Чайковский, ул. Вокзальная, д. 55</t>
  </si>
  <si>
    <t>г. Чусовой, ул. Высотная, д. 3</t>
  </si>
  <si>
    <t>г. Пермь, ул. Гашкова, д. 20</t>
  </si>
  <si>
    <t>г. Пермь, ул. Гашкова, д. 27</t>
  </si>
  <si>
    <t>г. Пермь, ул. Генерала Панфилова, д. 19</t>
  </si>
  <si>
    <t>ТЕП ГВС</t>
  </si>
  <si>
    <t>г. Пермь, ул. Героев Хасана, д. 91А</t>
  </si>
  <si>
    <t>г. Пермь, ул. Екатерининская, д. 167</t>
  </si>
  <si>
    <t>г. Пермь, ул. Екатерининская, д. 169</t>
  </si>
  <si>
    <t>г. Пермь, ул. Ивановская, д. 17</t>
  </si>
  <si>
    <t>г. Пермь, ул. Калинина, д. 32А</t>
  </si>
  <si>
    <t>1990</t>
  </si>
  <si>
    <t>г. Краснокамск, ул. Комарова, д. 11</t>
  </si>
  <si>
    <t>г. Пермь, ул. Крупской, д. 87А</t>
  </si>
  <si>
    <t>г. Пермь, ул. Крупской, д. 89А</t>
  </si>
  <si>
    <t>г. Соликамск, ул. Культуры, д. 18</t>
  </si>
  <si>
    <t>г. Александровск, ул. Ленина, д. 25</t>
  </si>
  <si>
    <t>г. Пермь, ул. Малкова, д. 26</t>
  </si>
  <si>
    <t>г. Пермь, ул. Милиционера Власова, д. 33А</t>
  </si>
  <si>
    <t>г. Чусовой, ул. Пермская, д. 17</t>
  </si>
  <si>
    <t>г. Пермь, ул. Пермская, д. 200</t>
  </si>
  <si>
    <t>г. Лысьва, ул. Перовской, д. 3</t>
  </si>
  <si>
    <t>д. Кондратово, ул. Садовое кольцо, д. 6</t>
  </si>
  <si>
    <t>п. Юго-Камский, ул. Свердлова, д. 4</t>
  </si>
  <si>
    <t>г. Нытва, пр-т Ленина, д. 25</t>
  </si>
  <si>
    <t>п. Майский, ул. 9 Пятилетки, д. 2</t>
  </si>
  <si>
    <t>п. Майский, ул. 9 Пятилетки, д. 6</t>
  </si>
  <si>
    <t>п. Майский, ул. 9 Пятилетки, д. 8</t>
  </si>
  <si>
    <t>п. Майский, ул. 9 Пятилетки, д. 14</t>
  </si>
  <si>
    <t>п. Майский, ул. 9 Пятилетки, д. 26</t>
  </si>
  <si>
    <t>п. Майский, ул. 9 Пятилетки, д. 4</t>
  </si>
  <si>
    <t>п. Майский, ул. Центральная, д. 4</t>
  </si>
  <si>
    <t>п. Майский, ул. Центральная, д. 6</t>
  </si>
  <si>
    <t>п. Майский, ул. Центральная, д. 10</t>
  </si>
  <si>
    <t>п. Майский, ул. Центральная, д. 18</t>
  </si>
  <si>
    <t>ТЕП ХВС ГВС</t>
  </si>
  <si>
    <t>г. Пермь, ул. Екатерининская, д. 171</t>
  </si>
  <si>
    <t>п. Майский, ул. Западная, д. 3</t>
  </si>
  <si>
    <t>г. Пермь, ул. Запорожская, д. 3</t>
  </si>
  <si>
    <t>г. Очер, ул. Красногвардейская, д. 54</t>
  </si>
  <si>
    <t>г. Лысьва, ул. Куйбышева, д. 6</t>
  </si>
  <si>
    <t>г. Чусовой, ул. Ленина, д. 16</t>
  </si>
  <si>
    <t>г. Чусовой, ул. Ленина, д. 20</t>
  </si>
  <si>
    <t>г. Чусовой, ул. Лысьвенская, д. 65</t>
  </si>
  <si>
    <t>г. Чусовой, ул. Лысьвенская, д. 78</t>
  </si>
  <si>
    <t>г. Пермь, ул. Лядовская, д. 87</t>
  </si>
  <si>
    <t>г. Пермь, ул. Малкова, д. 14</t>
  </si>
  <si>
    <t>г. Пермь, ул. Малкова, д. 16</t>
  </si>
  <si>
    <t>г. Пермь, ул. Малкова, д. 18</t>
  </si>
  <si>
    <t>г. Пермь, ул. Малкова, д. 20</t>
  </si>
  <si>
    <t>г. Пермь, ул. Нейвинская, д. 10А</t>
  </si>
  <si>
    <t>г. Пермь, ул. Никулина, д. 41</t>
  </si>
  <si>
    <t>с. Березовка, ул. Труда, д. 4А</t>
  </si>
  <si>
    <t>г. Пермь, ул. Тургенева, д. 35Б</t>
  </si>
  <si>
    <t>г. Пермь, ш. Космонавтов, д. 110</t>
  </si>
  <si>
    <t>г. Пермь, ш. Космонавтов, д. 112</t>
  </si>
  <si>
    <t>г. Пермь, ул. Фонтанная, д. 2</t>
  </si>
  <si>
    <t>г. Пермь, ул. Хабаровская, д. 145</t>
  </si>
  <si>
    <t>г. Пермь, ул. Химградская, д. 49А</t>
  </si>
  <si>
    <t>г. Лысьва, ул. Шмидта, д. 39</t>
  </si>
  <si>
    <t>г. Пермь, ул. Яблочкова, д. 25</t>
  </si>
  <si>
    <t>г. Березники, ул. Деменева, д. 4</t>
  </si>
  <si>
    <t>г. Нытва, пр-т Ленина, д. 38</t>
  </si>
  <si>
    <t>г. Нытва, пр-т Ленина, д. 42</t>
  </si>
  <si>
    <t>г. Нытва, пр-т Ленина, д. 32</t>
  </si>
  <si>
    <t>г. Березники, ул. Ивана Дощеникова, д. 22</t>
  </si>
  <si>
    <t>г. Верещагино, ул. Карла Маркса, д. 130</t>
  </si>
  <si>
    <t>Пеноблоки</t>
  </si>
  <si>
    <t>г. Пермь, ул. Карпинского, д. 51</t>
  </si>
  <si>
    <t>г. Пермь, ул. Нейвинская, д. 1</t>
  </si>
  <si>
    <t>г. Красновишерск, ул. Советская, д. 12</t>
  </si>
  <si>
    <t>г. Пермь, ул. Чернышевского, д. 10</t>
  </si>
  <si>
    <t>г. Пермь, ул. Юрша, д. 86</t>
  </si>
  <si>
    <t>г. Пермь, ул. Александра Невского, д. 22</t>
  </si>
  <si>
    <t>г. Чайковский, ул. Карла Маркса, д. 2</t>
  </si>
  <si>
    <t>г. Нытва, пр-т Ленина, д. 36</t>
  </si>
  <si>
    <t>г. Краснокамск, ул. Дзержинского, д. 7</t>
  </si>
  <si>
    <t>г. Пермь, ул. Каляева, д. 17</t>
  </si>
  <si>
    <t>1989</t>
  </si>
  <si>
    <t>г. Пермь, ул. Кронита, д. 6</t>
  </si>
  <si>
    <t>г. Пермь, ул. Макаренко, д. 44</t>
  </si>
  <si>
    <t>г. Пермь, ул. Максима Горького, д. 41</t>
  </si>
  <si>
    <t>г. Оса, ул. Максима Горького, д. 72</t>
  </si>
  <si>
    <t>г. Пермь, ул. Охотников, д. 27А</t>
  </si>
  <si>
    <t>г. Краснокамск, ул. Павлика Морозова, д. 1</t>
  </si>
  <si>
    <t>г. Добрянка, ул. Советская, д. 66</t>
  </si>
  <si>
    <t>г. Кудымкар, ул. Плеханова, д. 30</t>
  </si>
  <si>
    <t>г. Оса, ул. Комсомольская, д. 46</t>
  </si>
  <si>
    <t>г. Пермь, ул. Луначарского, д. 33</t>
  </si>
  <si>
    <t>г. Губаха, пр-т Ленина, д. 15</t>
  </si>
  <si>
    <t>г. Губаха, пр-т Ленина, д. 33</t>
  </si>
  <si>
    <t>г. Губаха, пр-т Ленина, д. 40</t>
  </si>
  <si>
    <t>г. Нытва, пр-т Ленина, д. 39</t>
  </si>
  <si>
    <t>г. Пермь, ул. 1-я Красноармейская, д. 41А</t>
  </si>
  <si>
    <t>г. Оса, ул. Бианки, д. 20</t>
  </si>
  <si>
    <t>г. Нытва, ул. Буденного, д. 33</t>
  </si>
  <si>
    <t>г. Пермь, ул. Василия Каменского, д. 3</t>
  </si>
  <si>
    <t>г. Пермь, ул. Гашкова, д. 23</t>
  </si>
  <si>
    <t>г. Пермь, ул. Докучаева, д. 34</t>
  </si>
  <si>
    <t>пгт Полазна, ул. Дружбы, д. 7</t>
  </si>
  <si>
    <t>пгт Полазна, ул. Дружбы, д. 14</t>
  </si>
  <si>
    <t>г. Пермь, ул. Евгения Пермяка, д. 1А</t>
  </si>
  <si>
    <t>п. Яйва, ул. Заводская, д. 30</t>
  </si>
  <si>
    <t>п. Майский, ул. Западная, д. 1</t>
  </si>
  <si>
    <t>г. Пермь, ул. Запорожская, д. 1</t>
  </si>
  <si>
    <t>г. Пермь, ул. Коломенская, д. 55</t>
  </si>
  <si>
    <t>г. Чусовой, ул. Лысьвенская, д. 82</t>
  </si>
  <si>
    <t>г. Пермь, ул. Малая Ямская, д. 2А</t>
  </si>
  <si>
    <t>г. Пермь, ул. Мира, д. 70В</t>
  </si>
  <si>
    <t>г. Березники, ул. Мира, д. 90</t>
  </si>
  <si>
    <t>пгт Полазна, ул. Нефтяников, д. 7</t>
  </si>
  <si>
    <t>г. Пермь, ул. Индустриализации, д. 6</t>
  </si>
  <si>
    <t>Итого в увеличение в среднем на 51%</t>
  </si>
  <si>
    <t>Ремонт фасада</t>
  </si>
  <si>
    <t>Количество подъездов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</si>
</sst>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;\-0;;@"/>
    <numFmt numFmtId="165" formatCode="[$-419]General"/>
  </numFmts>
  <fonts count="2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rgb="FF000000"/>
      <name val="Arial1"/>
      <charset val="204"/>
    </font>
    <font>
      <sz val="14"/>
      <color indexed="8"/>
      <name val="Times New Roman"/>
      <family val="2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1"/>
    </font>
    <font>
      <sz val="12"/>
      <color theme="1"/>
      <name val="Times New Roman"/>
      <family val="1"/>
      <charset val="204"/>
    </font>
    <font>
      <sz val="11"/>
      <color theme="5" tint="-0.249977111117893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theme="8" tint="-0.24994659260841701"/>
      </left>
      <right style="double">
        <color theme="8" tint="-0.24994659260841701"/>
      </right>
      <top style="double">
        <color theme="8" tint="-0.24994659260841701"/>
      </top>
      <bottom style="double">
        <color theme="8" tint="-0.24994659260841701"/>
      </bottom>
      <diagonal/>
    </border>
    <border>
      <left/>
      <right style="medium">
        <color indexed="64"/>
      </right>
      <top/>
      <bottom/>
      <diagonal/>
    </border>
    <border>
      <left/>
      <right style="double">
        <color theme="8" tint="-0.24994659260841701"/>
      </right>
      <top style="double">
        <color theme="8" tint="-0.24994659260841701"/>
      </top>
      <bottom style="double">
        <color theme="8" tint="-0.24994659260841701"/>
      </bottom>
      <diagonal/>
    </border>
  </borders>
  <cellStyleXfs count="8">
    <xf numFmtId="0" fontId="0" fillId="0" borderId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2" fillId="0" borderId="0"/>
    <xf numFmtId="0" fontId="14" fillId="0" borderId="0"/>
    <xf numFmtId="0" fontId="15" fillId="0" borderId="0"/>
    <xf numFmtId="165" fontId="17" fillId="0" borderId="0" applyBorder="0" applyProtection="0"/>
    <xf numFmtId="0" fontId="18" fillId="0" borderId="0"/>
  </cellStyleXfs>
  <cellXfs count="316">
    <xf numFmtId="0" fontId="0" fillId="0" borderId="0" xfId="0"/>
    <xf numFmtId="0" fontId="4" fillId="3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6" fillId="5" borderId="4" xfId="0" applyFont="1" applyFill="1" applyBorder="1"/>
    <xf numFmtId="0" fontId="6" fillId="5" borderId="5" xfId="0" applyFont="1" applyFill="1" applyBorder="1" applyAlignment="1">
      <alignment horizontal="right"/>
    </xf>
    <xf numFmtId="0" fontId="7" fillId="5" borderId="1" xfId="0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horizontal="right"/>
    </xf>
    <xf numFmtId="3" fontId="6" fillId="5" borderId="1" xfId="0" applyNumberFormat="1" applyFont="1" applyFill="1" applyBorder="1" applyAlignment="1">
      <alignment horizontal="right"/>
    </xf>
    <xf numFmtId="4" fontId="7" fillId="5" borderId="1" xfId="0" applyNumberFormat="1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8" fillId="5" borderId="5" xfId="0" applyFont="1" applyFill="1" applyBorder="1"/>
    <xf numFmtId="0" fontId="8" fillId="5" borderId="1" xfId="0" applyFont="1" applyFill="1" applyBorder="1" applyAlignment="1">
      <alignment horizontal="right"/>
    </xf>
    <xf numFmtId="164" fontId="9" fillId="5" borderId="4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vertical="center"/>
    </xf>
    <xf numFmtId="4" fontId="10" fillId="5" borderId="1" xfId="0" applyNumberFormat="1" applyFont="1" applyFill="1" applyBorder="1" applyAlignment="1">
      <alignment horizontal="right"/>
    </xf>
    <xf numFmtId="3" fontId="10" fillId="5" borderId="1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center" vertical="center"/>
    </xf>
    <xf numFmtId="4" fontId="16" fillId="5" borderId="1" xfId="0" applyNumberFormat="1" applyFont="1" applyFill="1" applyBorder="1" applyAlignment="1">
      <alignment horizontal="right"/>
    </xf>
    <xf numFmtId="3" fontId="16" fillId="5" borderId="1" xfId="0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center"/>
    </xf>
    <xf numFmtId="0" fontId="5" fillId="0" borderId="1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right" vertical="center"/>
    </xf>
    <xf numFmtId="3" fontId="19" fillId="5" borderId="1" xfId="0" applyNumberFormat="1" applyFont="1" applyFill="1" applyBorder="1" applyAlignment="1">
      <alignment horizontal="right"/>
    </xf>
    <xf numFmtId="4" fontId="19" fillId="5" borderId="1" xfId="0" applyNumberFormat="1" applyFont="1" applyFill="1" applyBorder="1" applyAlignment="1">
      <alignment horizontal="right"/>
    </xf>
    <xf numFmtId="0" fontId="5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6" fillId="5" borderId="4" xfId="0" applyFont="1" applyFill="1" applyBorder="1" applyAlignment="1">
      <alignment horizontal="right" wrapText="1"/>
    </xf>
    <xf numFmtId="4" fontId="6" fillId="5" borderId="1" xfId="0" applyNumberFormat="1" applyFont="1" applyFill="1" applyBorder="1"/>
    <xf numFmtId="3" fontId="6" fillId="5" borderId="1" xfId="0" applyNumberFormat="1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right"/>
    </xf>
    <xf numFmtId="0" fontId="8" fillId="5" borderId="1" xfId="0" applyFont="1" applyFill="1" applyBorder="1" applyAlignment="1">
      <alignment horizontal="left"/>
    </xf>
    <xf numFmtId="4" fontId="19" fillId="5" borderId="8" xfId="0" applyNumberFormat="1" applyFont="1" applyFill="1" applyBorder="1"/>
    <xf numFmtId="4" fontId="19" fillId="5" borderId="1" xfId="0" applyNumberFormat="1" applyFont="1" applyFill="1" applyBorder="1"/>
    <xf numFmtId="3" fontId="19" fillId="5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3" fontId="19" fillId="5" borderId="1" xfId="0" applyNumberFormat="1" applyFont="1" applyFill="1" applyBorder="1" applyAlignment="1">
      <alignment horizontal="center"/>
    </xf>
    <xf numFmtId="4" fontId="8" fillId="5" borderId="1" xfId="0" applyNumberFormat="1" applyFont="1" applyFill="1" applyBorder="1" applyAlignment="1">
      <alignment horizontal="right"/>
    </xf>
    <xf numFmtId="3" fontId="8" fillId="5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2" fontId="0" fillId="8" borderId="1" xfId="0" applyNumberFormat="1" applyFill="1" applyBorder="1"/>
    <xf numFmtId="4" fontId="0" fillId="8" borderId="1" xfId="0" applyNumberFormat="1" applyFill="1" applyBorder="1"/>
    <xf numFmtId="4" fontId="0" fillId="8" borderId="4" xfId="0" applyNumberFormat="1" applyFill="1" applyBorder="1"/>
    <xf numFmtId="4" fontId="0" fillId="8" borderId="17" xfId="0" applyNumberFormat="1" applyFill="1" applyBorder="1"/>
    <xf numFmtId="4" fontId="0" fillId="8" borderId="18" xfId="0" applyNumberFormat="1" applyFill="1" applyBorder="1"/>
    <xf numFmtId="4" fontId="0" fillId="8" borderId="8" xfId="0" applyNumberFormat="1" applyFill="1" applyBorder="1"/>
    <xf numFmtId="0" fontId="2" fillId="0" borderId="1" xfId="0" applyFont="1" applyBorder="1" applyAlignment="1">
      <alignment horizontal="center" vertical="center"/>
    </xf>
    <xf numFmtId="4" fontId="0" fillId="0" borderId="1" xfId="0" applyNumberFormat="1" applyBorder="1"/>
    <xf numFmtId="4" fontId="0" fillId="0" borderId="4" xfId="0" applyNumberFormat="1" applyBorder="1"/>
    <xf numFmtId="4" fontId="0" fillId="0" borderId="17" xfId="0" applyNumberFormat="1" applyBorder="1"/>
    <xf numFmtId="4" fontId="0" fillId="0" borderId="18" xfId="0" applyNumberFormat="1" applyBorder="1"/>
    <xf numFmtId="4" fontId="0" fillId="0" borderId="8" xfId="0" applyNumberFormat="1" applyBorder="1"/>
    <xf numFmtId="0" fontId="2" fillId="8" borderId="7" xfId="0" applyFont="1" applyFill="1" applyBorder="1" applyAlignment="1">
      <alignment horizontal="center" vertical="center"/>
    </xf>
    <xf numFmtId="4" fontId="0" fillId="8" borderId="7" xfId="0" applyNumberFormat="1" applyFill="1" applyBorder="1"/>
    <xf numFmtId="4" fontId="0" fillId="8" borderId="5" xfId="0" applyNumberFormat="1" applyFill="1" applyBorder="1"/>
    <xf numFmtId="4" fontId="0" fillId="8" borderId="19" xfId="0" applyNumberFormat="1" applyFill="1" applyBorder="1"/>
    <xf numFmtId="4" fontId="0" fillId="8" borderId="20" xfId="0" applyNumberFormat="1" applyFill="1" applyBorder="1"/>
    <xf numFmtId="4" fontId="0" fillId="8" borderId="21" xfId="0" applyNumberFormat="1" applyFill="1" applyBorder="1"/>
    <xf numFmtId="4" fontId="0" fillId="8" borderId="10" xfId="0" applyNumberFormat="1" applyFill="1" applyBorder="1"/>
    <xf numFmtId="0" fontId="16" fillId="5" borderId="11" xfId="0" applyFont="1" applyFill="1" applyBorder="1" applyAlignment="1">
      <alignment wrapText="1"/>
    </xf>
    <xf numFmtId="0" fontId="16" fillId="5" borderId="8" xfId="0" applyFont="1" applyFill="1" applyBorder="1" applyAlignment="1">
      <alignment horizontal="left"/>
    </xf>
    <xf numFmtId="164" fontId="5" fillId="5" borderId="11" xfId="0" applyNumberFormat="1" applyFont="1" applyFill="1" applyBorder="1" applyAlignment="1">
      <alignment horizontal="center"/>
    </xf>
    <xf numFmtId="4" fontId="6" fillId="5" borderId="4" xfId="0" applyNumberFormat="1" applyFont="1" applyFill="1" applyBorder="1"/>
    <xf numFmtId="4" fontId="19" fillId="5" borderId="4" xfId="0" applyNumberFormat="1" applyFont="1" applyFill="1" applyBorder="1"/>
    <xf numFmtId="0" fontId="4" fillId="0" borderId="2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3" borderId="22" xfId="0" applyFont="1" applyFill="1" applyBorder="1" applyAlignment="1">
      <alignment horizontal="center" wrapText="1"/>
    </xf>
    <xf numFmtId="0" fontId="4" fillId="3" borderId="23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 wrapText="1"/>
    </xf>
    <xf numFmtId="0" fontId="4" fillId="4" borderId="23" xfId="0" applyFont="1" applyFill="1" applyBorder="1" applyAlignment="1">
      <alignment horizontal="center" wrapText="1"/>
    </xf>
    <xf numFmtId="0" fontId="5" fillId="3" borderId="24" xfId="0" applyFont="1" applyFill="1" applyBorder="1" applyAlignment="1">
      <alignment horizontal="center" wrapText="1"/>
    </xf>
    <xf numFmtId="0" fontId="4" fillId="3" borderId="25" xfId="0" applyFont="1" applyFill="1" applyBorder="1" applyAlignment="1">
      <alignment horizontal="center"/>
    </xf>
    <xf numFmtId="0" fontId="4" fillId="3" borderId="26" xfId="0" applyFont="1" applyFill="1" applyBorder="1" applyAlignment="1">
      <alignment horizontal="center"/>
    </xf>
    <xf numFmtId="0" fontId="7" fillId="4" borderId="27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7" xfId="0" applyBorder="1"/>
    <xf numFmtId="4" fontId="5" fillId="0" borderId="1" xfId="0" applyNumberFormat="1" applyFont="1" applyFill="1" applyBorder="1"/>
    <xf numFmtId="4" fontId="22" fillId="0" borderId="1" xfId="0" applyNumberFormat="1" applyFont="1" applyFill="1" applyBorder="1"/>
    <xf numFmtId="4" fontId="4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/>
    <xf numFmtId="3" fontId="22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4" fontId="19" fillId="0" borderId="1" xfId="0" applyNumberFormat="1" applyFont="1" applyFill="1" applyBorder="1" applyAlignment="1">
      <alignment horizontal="right"/>
    </xf>
    <xf numFmtId="4" fontId="5" fillId="0" borderId="1" xfId="3" applyNumberFormat="1" applyFont="1" applyFill="1" applyBorder="1"/>
    <xf numFmtId="3" fontId="5" fillId="0" borderId="1" xfId="3" applyNumberFormat="1" applyFont="1" applyFill="1" applyBorder="1" applyAlignment="1">
      <alignment horizontal="center" vertical="center"/>
    </xf>
    <xf numFmtId="4" fontId="5" fillId="0" borderId="6" xfId="0" applyNumberFormat="1" applyFont="1" applyFill="1" applyBorder="1"/>
    <xf numFmtId="4" fontId="5" fillId="0" borderId="7" xfId="0" applyNumberFormat="1" applyFont="1" applyFill="1" applyBorder="1"/>
    <xf numFmtId="4" fontId="19" fillId="0" borderId="1" xfId="0" applyNumberFormat="1" applyFont="1" applyFill="1" applyBorder="1"/>
    <xf numFmtId="3" fontId="19" fillId="0" borderId="1" xfId="0" applyNumberFormat="1" applyFont="1" applyFill="1" applyBorder="1"/>
    <xf numFmtId="4" fontId="22" fillId="0" borderId="6" xfId="0" applyNumberFormat="1" applyFont="1" applyFill="1" applyBorder="1"/>
    <xf numFmtId="4" fontId="19" fillId="0" borderId="7" xfId="0" applyNumberFormat="1" applyFont="1" applyFill="1" applyBorder="1"/>
    <xf numFmtId="4" fontId="0" fillId="0" borderId="1" xfId="0" applyNumberForma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>
      <alignment horizontal="center"/>
    </xf>
    <xf numFmtId="4" fontId="5" fillId="0" borderId="1" xfId="0" applyNumberFormat="1" applyFont="1" applyFill="1" applyBorder="1" applyAlignment="1" applyProtection="1">
      <alignment horizontal="right" vertical="center"/>
      <protection locked="0"/>
    </xf>
    <xf numFmtId="3" fontId="4" fillId="0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/>
    </xf>
    <xf numFmtId="3" fontId="5" fillId="0" borderId="1" xfId="3" applyNumberFormat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4" fontId="13" fillId="0" borderId="1" xfId="0" applyNumberFormat="1" applyFont="1" applyFill="1" applyBorder="1" applyAlignment="1">
      <alignment horizontal="right"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center" vertical="center" wrapText="1"/>
    </xf>
    <xf numFmtId="0" fontId="4" fillId="0" borderId="6" xfId="0" applyFont="1" applyFill="1" applyBorder="1"/>
    <xf numFmtId="3" fontId="5" fillId="0" borderId="1" xfId="3" applyNumberFormat="1" applyFont="1" applyFill="1" applyBorder="1" applyAlignment="1">
      <alignment horizontal="right"/>
    </xf>
    <xf numFmtId="4" fontId="5" fillId="0" borderId="1" xfId="3" applyNumberFormat="1" applyFont="1" applyFill="1" applyBorder="1" applyAlignment="1">
      <alignment horizontal="right"/>
    </xf>
    <xf numFmtId="0" fontId="13" fillId="0" borderId="1" xfId="0" applyFont="1" applyFill="1" applyBorder="1" applyAlignment="1">
      <alignment horizontal="left" vertical="center"/>
    </xf>
    <xf numFmtId="4" fontId="13" fillId="0" borderId="1" xfId="0" applyNumberFormat="1" applyFont="1" applyFill="1" applyBorder="1" applyAlignment="1">
      <alignment horizontal="right" vertical="center"/>
    </xf>
    <xf numFmtId="3" fontId="13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 applyProtection="1">
      <alignment horizontal="center"/>
      <protection locked="0"/>
    </xf>
    <xf numFmtId="49" fontId="5" fillId="0" borderId="1" xfId="0" applyNumberFormat="1" applyFont="1" applyFill="1" applyBorder="1" applyAlignment="1" applyProtection="1">
      <alignment horizontal="left"/>
      <protection locked="0"/>
    </xf>
    <xf numFmtId="4" fontId="5" fillId="0" borderId="1" xfId="0" applyNumberFormat="1" applyFont="1" applyFill="1" applyBorder="1" applyAlignment="1" applyProtection="1">
      <alignment horizontal="right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3" fontId="4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/>
    </xf>
    <xf numFmtId="3" fontId="5" fillId="0" borderId="1" xfId="0" applyNumberFormat="1" applyFont="1" applyFill="1" applyBorder="1" applyAlignment="1">
      <alignment horizontal="right" vertical="center"/>
    </xf>
    <xf numFmtId="49" fontId="5" fillId="0" borderId="1" xfId="0" applyNumberFormat="1" applyFont="1" applyFill="1" applyBorder="1" applyAlignment="1" applyProtection="1">
      <alignment horizontal="center"/>
      <protection locked="0"/>
    </xf>
    <xf numFmtId="3" fontId="4" fillId="0" borderId="1" xfId="0" applyNumberFormat="1" applyFont="1" applyFill="1" applyBorder="1" applyAlignment="1" applyProtection="1">
      <alignment horizontal="right"/>
      <protection locked="0"/>
    </xf>
    <xf numFmtId="3" fontId="4" fillId="0" borderId="1" xfId="0" applyNumberFormat="1" applyFont="1" applyFill="1" applyBorder="1" applyAlignment="1">
      <alignment horizontal="right" wrapText="1"/>
    </xf>
    <xf numFmtId="0" fontId="5" fillId="0" borderId="1" xfId="7" applyFont="1" applyFill="1" applyBorder="1" applyAlignment="1">
      <alignment horizontal="center" vertical="center"/>
    </xf>
    <xf numFmtId="4" fontId="5" fillId="0" borderId="1" xfId="7" applyNumberFormat="1" applyFont="1" applyFill="1" applyBorder="1" applyAlignment="1">
      <alignment horizontal="right" vertical="center"/>
    </xf>
    <xf numFmtId="3" fontId="5" fillId="0" borderId="1" xfId="7" applyNumberFormat="1" applyFont="1" applyFill="1" applyBorder="1" applyAlignment="1">
      <alignment horizontal="right" vertical="center"/>
    </xf>
    <xf numFmtId="17" fontId="4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3" fontId="13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left"/>
    </xf>
    <xf numFmtId="3" fontId="13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/>
    <xf numFmtId="0" fontId="24" fillId="0" borderId="7" xfId="0" applyFont="1" applyBorder="1" applyAlignment="1">
      <alignment horizontal="center" vertical="center" wrapText="1"/>
    </xf>
    <xf numFmtId="9" fontId="0" fillId="0" borderId="0" xfId="1" applyFont="1"/>
    <xf numFmtId="0" fontId="0" fillId="0" borderId="27" xfId="0" applyNumberFormat="1" applyBorder="1" applyAlignment="1">
      <alignment horizontal="center"/>
    </xf>
    <xf numFmtId="4" fontId="0" fillId="0" borderId="27" xfId="0" applyNumberFormat="1" applyBorder="1"/>
    <xf numFmtId="0" fontId="4" fillId="0" borderId="0" xfId="0" applyFont="1" applyFill="1" applyBorder="1"/>
    <xf numFmtId="0" fontId="0" fillId="6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7" fillId="4" borderId="27" xfId="0" applyNumberFormat="1" applyFont="1" applyFill="1" applyBorder="1" applyAlignment="1">
      <alignment horizontal="center"/>
    </xf>
    <xf numFmtId="0" fontId="7" fillId="4" borderId="27" xfId="0" applyNumberFormat="1" applyFont="1" applyFill="1" applyBorder="1" applyAlignment="1">
      <alignment horizontal="center" vertical="center"/>
    </xf>
    <xf numFmtId="0" fontId="0" fillId="4" borderId="27" xfId="0" applyNumberFormat="1" applyFont="1" applyFill="1" applyBorder="1" applyAlignment="1">
      <alignment horizontal="center" vertical="center"/>
    </xf>
    <xf numFmtId="4" fontId="0" fillId="0" borderId="1" xfId="0" applyNumberFormat="1" applyFill="1" applyBorder="1"/>
    <xf numFmtId="4" fontId="5" fillId="0" borderId="1" xfId="0" applyNumberFormat="1" applyFont="1" applyFill="1" applyBorder="1" applyAlignment="1">
      <alignment horizontal="right"/>
    </xf>
    <xf numFmtId="3" fontId="5" fillId="0" borderId="27" xfId="0" applyNumberFormat="1" applyFont="1" applyFill="1" applyBorder="1" applyAlignment="1">
      <alignment horizontal="center" vertical="center"/>
    </xf>
    <xf numFmtId="4" fontId="5" fillId="0" borderId="27" xfId="0" applyNumberFormat="1" applyFont="1" applyFill="1" applyBorder="1"/>
    <xf numFmtId="4" fontId="0" fillId="0" borderId="27" xfId="0" applyNumberFormat="1" applyBorder="1" applyAlignment="1">
      <alignment horizontal="center"/>
    </xf>
    <xf numFmtId="4" fontId="0" fillId="0" borderId="27" xfId="0" applyNumberFormat="1" applyBorder="1" applyAlignment="1">
      <alignment horizontal="right"/>
    </xf>
    <xf numFmtId="0" fontId="0" fillId="0" borderId="27" xfId="0" applyBorder="1" applyAlignment="1">
      <alignment horizontal="center" vertical="center"/>
    </xf>
    <xf numFmtId="2" fontId="0" fillId="0" borderId="0" xfId="0" applyNumberFormat="1"/>
    <xf numFmtId="4" fontId="27" fillId="0" borderId="0" xfId="0" applyNumberFormat="1" applyFont="1"/>
    <xf numFmtId="3" fontId="0" fillId="0" borderId="27" xfId="0" applyNumberFormat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7" xfId="0" applyNumberForma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4" fillId="4" borderId="2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3" fontId="0" fillId="0" borderId="27" xfId="0" applyNumberFormat="1" applyBorder="1" applyAlignment="1">
      <alignment horizontal="center" vertical="center"/>
    </xf>
    <xf numFmtId="0" fontId="0" fillId="0" borderId="27" xfId="0" applyNumberFormat="1" applyBorder="1" applyAlignment="1">
      <alignment horizontal="center" vertical="center"/>
    </xf>
    <xf numFmtId="0" fontId="0" fillId="10" borderId="1" xfId="0" applyFont="1" applyFill="1" applyBorder="1" applyAlignment="1">
      <alignment horizontal="center" vertical="center" wrapText="1"/>
    </xf>
    <xf numFmtId="0" fontId="0" fillId="10" borderId="4" xfId="0" applyFont="1" applyFill="1" applyBorder="1" applyAlignment="1">
      <alignment horizontal="center" vertical="center" wrapText="1"/>
    </xf>
    <xf numFmtId="0" fontId="2" fillId="0" borderId="0" xfId="0" applyFont="1"/>
    <xf numFmtId="4" fontId="2" fillId="0" borderId="0" xfId="0" applyNumberFormat="1" applyFont="1"/>
    <xf numFmtId="3" fontId="6" fillId="5" borderId="1" xfId="0" applyNumberFormat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/>
    <xf numFmtId="0" fontId="11" fillId="0" borderId="1" xfId="0" applyFont="1" applyFill="1" applyBorder="1" applyAlignment="1">
      <alignment horizontal="left" vertical="justify"/>
    </xf>
    <xf numFmtId="0" fontId="4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justify"/>
    </xf>
    <xf numFmtId="0" fontId="11" fillId="0" borderId="1" xfId="0" applyFont="1" applyFill="1" applyBorder="1" applyAlignment="1">
      <alignment horizontal="left"/>
    </xf>
    <xf numFmtId="4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Fill="1" applyBorder="1" applyAlignment="1">
      <alignment vertical="center"/>
    </xf>
    <xf numFmtId="4" fontId="0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left" vertical="justify"/>
    </xf>
    <xf numFmtId="4" fontId="5" fillId="0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left"/>
    </xf>
    <xf numFmtId="49" fontId="5" fillId="0" borderId="1" xfId="6" applyNumberFormat="1" applyFont="1" applyFill="1" applyBorder="1" applyAlignment="1" applyProtection="1">
      <alignment horizontal="left"/>
      <protection locked="0"/>
    </xf>
    <xf numFmtId="164" fontId="5" fillId="0" borderId="7" xfId="0" applyNumberFormat="1" applyFont="1" applyFill="1" applyBorder="1" applyAlignment="1">
      <alignment horizontal="center"/>
    </xf>
    <xf numFmtId="0" fontId="4" fillId="0" borderId="7" xfId="0" applyFont="1" applyFill="1" applyBorder="1"/>
    <xf numFmtId="4" fontId="0" fillId="0" borderId="7" xfId="0" applyNumberFormat="1" applyFill="1" applyBorder="1" applyAlignment="1">
      <alignment horizontal="right"/>
    </xf>
    <xf numFmtId="3" fontId="5" fillId="0" borderId="7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/>
    </xf>
    <xf numFmtId="0" fontId="5" fillId="0" borderId="6" xfId="0" applyFont="1" applyFill="1" applyBorder="1"/>
    <xf numFmtId="4" fontId="19" fillId="0" borderId="6" xfId="0" applyNumberFormat="1" applyFont="1" applyFill="1" applyBorder="1"/>
    <xf numFmtId="4" fontId="0" fillId="0" borderId="6" xfId="0" applyNumberFormat="1" applyFill="1" applyBorder="1" applyAlignment="1">
      <alignment horizontal="right"/>
    </xf>
    <xf numFmtId="3" fontId="5" fillId="0" borderId="6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7" xfId="0" applyFont="1" applyFill="1" applyBorder="1"/>
    <xf numFmtId="3" fontId="22" fillId="0" borderId="7" xfId="0" applyNumberFormat="1" applyFont="1" applyFill="1" applyBorder="1" applyAlignment="1">
      <alignment horizontal="center" vertical="center"/>
    </xf>
    <xf numFmtId="4" fontId="22" fillId="0" borderId="7" xfId="0" applyNumberFormat="1" applyFont="1" applyFill="1" applyBorder="1"/>
    <xf numFmtId="0" fontId="0" fillId="0" borderId="29" xfId="0" applyBorder="1" applyAlignment="1">
      <alignment horizontal="center"/>
    </xf>
    <xf numFmtId="0" fontId="7" fillId="4" borderId="29" xfId="0" applyFont="1" applyFill="1" applyBorder="1" applyAlignment="1">
      <alignment horizontal="center" vertical="center"/>
    </xf>
    <xf numFmtId="0" fontId="0" fillId="0" borderId="29" xfId="0" applyNumberFormat="1" applyBorder="1" applyAlignment="1">
      <alignment horizontal="center"/>
    </xf>
    <xf numFmtId="0" fontId="7" fillId="4" borderId="29" xfId="0" applyNumberFormat="1" applyFont="1" applyFill="1" applyBorder="1" applyAlignment="1">
      <alignment horizontal="center"/>
    </xf>
    <xf numFmtId="164" fontId="9" fillId="5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/>
    <xf numFmtId="3" fontId="4" fillId="0" borderId="1" xfId="0" applyNumberFormat="1" applyFont="1" applyFill="1" applyBorder="1"/>
    <xf numFmtId="0" fontId="11" fillId="0" borderId="1" xfId="0" applyFont="1" applyFill="1" applyBorder="1" applyAlignment="1">
      <alignment horizontal="center" vertical="justify"/>
    </xf>
    <xf numFmtId="4" fontId="11" fillId="0" borderId="1" xfId="0" applyNumberFormat="1" applyFont="1" applyFill="1" applyBorder="1" applyAlignment="1">
      <alignment horizontal="right" vertical="justify"/>
    </xf>
    <xf numFmtId="3" fontId="11" fillId="0" borderId="1" xfId="0" applyNumberFormat="1" applyFont="1" applyFill="1" applyBorder="1" applyAlignment="1">
      <alignment horizontal="right" vertical="justify"/>
    </xf>
    <xf numFmtId="0" fontId="11" fillId="0" borderId="1" xfId="0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 wrapText="1"/>
    </xf>
    <xf numFmtId="4" fontId="5" fillId="0" borderId="1" xfId="3" applyNumberFormat="1" applyFont="1" applyFill="1" applyBorder="1" applyAlignment="1">
      <alignment horizontal="right" vertical="center"/>
    </xf>
    <xf numFmtId="4" fontId="5" fillId="0" borderId="1" xfId="0" applyNumberFormat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left" vertical="center"/>
    </xf>
    <xf numFmtId="3" fontId="4" fillId="0" borderId="1" xfId="3" applyNumberFormat="1" applyFont="1" applyFill="1" applyBorder="1" applyAlignment="1">
      <alignment horizontal="right"/>
    </xf>
    <xf numFmtId="3" fontId="1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 applyProtection="1">
      <alignment horizontal="center"/>
      <protection locked="0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4" fontId="5" fillId="0" borderId="1" xfId="4" applyNumberFormat="1" applyFont="1" applyFill="1" applyBorder="1" applyAlignment="1">
      <alignment horizontal="right" vertical="center"/>
    </xf>
    <xf numFmtId="4" fontId="5" fillId="0" borderId="1" xfId="5" applyNumberFormat="1" applyFont="1" applyFill="1" applyBorder="1" applyAlignment="1">
      <alignment horizontal="right" vertical="center"/>
    </xf>
    <xf numFmtId="4" fontId="4" fillId="0" borderId="1" xfId="3" applyNumberFormat="1" applyFont="1" applyFill="1" applyBorder="1" applyAlignment="1">
      <alignment horizontal="right"/>
    </xf>
    <xf numFmtId="49" fontId="4" fillId="0" borderId="1" xfId="0" applyNumberFormat="1" applyFont="1" applyFill="1" applyBorder="1" applyAlignment="1" applyProtection="1">
      <alignment horizontal="center"/>
      <protection locked="0"/>
    </xf>
    <xf numFmtId="0" fontId="11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justify" vertical="center" wrapText="1"/>
    </xf>
    <xf numFmtId="0" fontId="5" fillId="0" borderId="1" xfId="0" applyFont="1" applyFill="1" applyBorder="1" applyAlignment="1">
      <alignment horizontal="left" vertical="justify"/>
    </xf>
    <xf numFmtId="164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7" applyFont="1" applyFill="1" applyBorder="1" applyAlignment="1">
      <alignment horizontal="center"/>
    </xf>
    <xf numFmtId="4" fontId="4" fillId="0" borderId="1" xfId="7" applyNumberFormat="1" applyFont="1" applyFill="1" applyBorder="1" applyAlignment="1">
      <alignment horizontal="right"/>
    </xf>
    <xf numFmtId="3" fontId="4" fillId="0" borderId="1" xfId="7" applyNumberFormat="1" applyFont="1" applyFill="1" applyBorder="1" applyAlignment="1">
      <alignment horizontal="right"/>
    </xf>
    <xf numFmtId="0" fontId="4" fillId="0" borderId="1" xfId="0" applyFont="1" applyFill="1" applyBorder="1" applyAlignment="1">
      <alignment horizontal="left" wrapText="1"/>
    </xf>
    <xf numFmtId="0" fontId="5" fillId="0" borderId="1" xfId="3" applyFont="1" applyFill="1" applyBorder="1" applyAlignment="1">
      <alignment horizontal="center"/>
    </xf>
    <xf numFmtId="0" fontId="5" fillId="0" borderId="1" xfId="3" applyFont="1" applyFill="1" applyBorder="1" applyAlignment="1">
      <alignment horizontal="left"/>
    </xf>
    <xf numFmtId="0" fontId="4" fillId="0" borderId="1" xfId="0" applyFont="1" applyFill="1" applyBorder="1" applyAlignment="1">
      <alignment horizontal="justify" vertical="center"/>
    </xf>
    <xf numFmtId="0" fontId="20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49" fontId="13" fillId="0" borderId="1" xfId="0" applyNumberFormat="1" applyFont="1" applyFill="1" applyBorder="1" applyAlignment="1">
      <alignment horizontal="center"/>
    </xf>
    <xf numFmtId="0" fontId="5" fillId="0" borderId="1" xfId="4" applyFont="1" applyFill="1" applyBorder="1" applyAlignment="1">
      <alignment horizontal="center" vertical="center" shrinkToFit="1"/>
    </xf>
    <xf numFmtId="0" fontId="5" fillId="0" borderId="1" xfId="5" applyFont="1" applyFill="1" applyBorder="1" applyAlignment="1">
      <alignment horizontal="center" vertical="center" shrinkToFit="1"/>
    </xf>
    <xf numFmtId="3" fontId="5" fillId="0" borderId="1" xfId="4" applyNumberFormat="1" applyFont="1" applyFill="1" applyBorder="1" applyAlignment="1">
      <alignment horizontal="right" vertical="center" shrinkToFit="1"/>
    </xf>
    <xf numFmtId="0" fontId="5" fillId="0" borderId="1" xfId="4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right" vertical="center" wrapText="1"/>
    </xf>
    <xf numFmtId="4" fontId="13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 applyProtection="1">
      <alignment horizontal="right"/>
      <protection locked="0"/>
    </xf>
    <xf numFmtId="165" fontId="5" fillId="0" borderId="1" xfId="6" applyFont="1" applyFill="1" applyBorder="1" applyAlignment="1">
      <alignment horizontal="left"/>
    </xf>
    <xf numFmtId="0" fontId="5" fillId="0" borderId="1" xfId="0" applyFont="1" applyFill="1" applyBorder="1" applyAlignment="1" applyProtection="1">
      <alignment horizontal="left"/>
      <protection locked="0"/>
    </xf>
    <xf numFmtId="0" fontId="4" fillId="0" borderId="2" xfId="0" applyNumberFormat="1" applyFont="1" applyBorder="1" applyAlignment="1">
      <alignment horizontal="center" vertical="center"/>
    </xf>
    <xf numFmtId="0" fontId="0" fillId="3" borderId="14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28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 textRotation="90"/>
    </xf>
    <xf numFmtId="0" fontId="4" fillId="0" borderId="1" xfId="0" applyFont="1" applyBorder="1" applyAlignment="1">
      <alignment horizontal="center" vertical="center" textRotation="90" wrapText="1"/>
    </xf>
    <xf numFmtId="0" fontId="4" fillId="0" borderId="5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textRotation="90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1" fillId="0" borderId="7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</cellXfs>
  <cellStyles count="8">
    <cellStyle name="Excel Built-in Normal" xfId="6"/>
    <cellStyle name="Акцент4" xfId="2" builtinId="41"/>
    <cellStyle name="Обычный" xfId="0" builtinId="0"/>
    <cellStyle name="Обычный 2 3" xfId="7"/>
    <cellStyle name="Обычный 4" xfId="3"/>
    <cellStyle name="Обычный 4 2" xfId="4"/>
    <cellStyle name="Обычный_Лист1" xfId="5"/>
    <cellStyle name="Процентный" xfId="1" builtinId="5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164" formatCode="0;\-0;;@"/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numFmt numFmtId="0" formatCode="General"/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 style="double">
          <color theme="8" tint="-0.24994659260841701"/>
        </vertical>
        <horizontal style="double">
          <color theme="8" tint="-0.2499465926084170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" formatCode="#,##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6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99"/>
      <color rgb="FFFF7C80"/>
      <color rgb="FFCCECFF"/>
      <color rgb="FFB989FF"/>
      <color rgb="FFCCCCFF"/>
      <color rgb="FF99CCFF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chugaeva/Desktop/&#1044;&#1083;&#1103;%20&#1082;&#1088;&#1072;&#1090;&#1082;&#1086;&#1089;&#1088;&#1086;&#1095;&#1085;&#1086;&#1075;&#1086;%20&#1087;&#1083;&#1072;&#1085;&#1072;%20&#1085;&#1072;%202021-2023/&#1050;&#1086;&#1087;&#1080;&#1103;%20Projekt_municipalnogo_plana_k.r._utochnen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Справочники"/>
      <sheetName val="tmpWQ1"/>
    </sheetNames>
    <sheetDataSet>
      <sheetData sheetId="0"/>
      <sheetData sheetId="1">
        <row r="200">
          <cell r="A200" t="str">
            <v>Засыпные с деревянным каркасом</v>
          </cell>
        </row>
        <row r="201">
          <cell r="A201" t="str">
            <v>Каркасно-сборный ж/б</v>
          </cell>
        </row>
        <row r="202">
          <cell r="A202" t="str">
            <v>Железобетонные с металлическим каркасом</v>
          </cell>
        </row>
        <row r="203">
          <cell r="A203" t="str">
            <v>Железобетонные с монолитным каркасом</v>
          </cell>
        </row>
        <row r="204">
          <cell r="A204" t="str">
            <v>Кирпичные со сборным ж/б каркасом</v>
          </cell>
        </row>
        <row r="205">
          <cell r="A205" t="str">
            <v>Кирпичные с металлическим каркасом</v>
          </cell>
        </row>
        <row r="206">
          <cell r="A206" t="str">
            <v>Кирпичные с монолитным каркасом</v>
          </cell>
        </row>
        <row r="207">
          <cell r="A207" t="str">
            <v>Крупноблочные со сборным ж/б каркасом</v>
          </cell>
        </row>
        <row r="208">
          <cell r="A208" t="str">
            <v>Крупноблочные с металлическим каркасом</v>
          </cell>
        </row>
        <row r="209">
          <cell r="A209" t="str">
            <v>Крупноблочные с монолитным каркасом</v>
          </cell>
        </row>
        <row r="210">
          <cell r="A210" t="str">
            <v>Кирпичные</v>
          </cell>
        </row>
        <row r="211">
          <cell r="A211" t="str">
            <v>Крупноблочные силикат</v>
          </cell>
        </row>
        <row r="212">
          <cell r="A212" t="str">
            <v>Крупноблочные ячеистый бетон</v>
          </cell>
        </row>
        <row r="213">
          <cell r="A213" t="str">
            <v>Крупноблочные пеноблоки</v>
          </cell>
        </row>
        <row r="214">
          <cell r="A214" t="str">
            <v>Крупноблочные газоблоки</v>
          </cell>
        </row>
        <row r="215">
          <cell r="A215" t="str">
            <v>Панельные</v>
          </cell>
        </row>
        <row r="216">
          <cell r="A216" t="str">
            <v>Монолитные</v>
          </cell>
        </row>
        <row r="217">
          <cell r="A217" t="str">
            <v>Каменные</v>
          </cell>
        </row>
        <row r="218">
          <cell r="A218" t="str">
            <v>Бревно (брус)</v>
          </cell>
        </row>
        <row r="219">
          <cell r="A219" t="str">
            <v>Шпалы</v>
          </cell>
        </row>
        <row r="220">
          <cell r="A220" t="str">
            <v>Деревянные щитовые</v>
          </cell>
        </row>
        <row r="221">
          <cell r="A221" t="str">
            <v>Комбинированные</v>
          </cell>
        </row>
        <row r="222">
          <cell r="A222" t="str">
            <v>Многосллойные</v>
          </cell>
        </row>
        <row r="223">
          <cell r="A223" t="str">
            <v xml:space="preserve">Шлакоблочные </v>
          </cell>
        </row>
      </sheetData>
      <sheetData sheetId="2"/>
    </sheetDataSet>
  </externalBook>
</externalLink>
</file>

<file path=xl/tables/table1.xml><?xml version="1.0" encoding="utf-8"?>
<table xmlns="http://schemas.openxmlformats.org/spreadsheetml/2006/main" id="2" name="Предельники" displayName="Предельники" ref="B2:X28" totalsRowShown="0" headerRowDxfId="113" dataDxfId="112" tableBorderDxfId="111">
  <autoFilter ref="B2:X28"/>
  <tableColumns count="23">
    <tableColumn id="1" name="1" dataDxfId="110"/>
    <tableColumn id="2" name="2" dataDxfId="109"/>
    <tableColumn id="3" name="3" dataDxfId="108"/>
    <tableColumn id="4" name="4" dataDxfId="107"/>
    <tableColumn id="5" name="5" dataDxfId="106"/>
    <tableColumn id="6" name="6" dataDxfId="105"/>
    <tableColumn id="7" name="7" dataDxfId="104"/>
    <tableColumn id="8" name="8" dataDxfId="103"/>
    <tableColumn id="9" name="9" dataDxfId="102"/>
    <tableColumn id="10" name="10" dataDxfId="101"/>
    <tableColumn id="11" name="11" dataDxfId="100"/>
    <tableColumn id="12" name="12" dataDxfId="99"/>
    <tableColumn id="13" name="13" dataDxfId="98"/>
    <tableColumn id="14" name="14" dataDxfId="97"/>
    <tableColumn id="15" name="15" dataDxfId="96"/>
    <tableColumn id="16" name="16" dataDxfId="95"/>
    <tableColumn id="17" name="17" dataDxfId="94"/>
    <tableColumn id="18" name="18" dataDxfId="93"/>
    <tableColumn id="19" name="19" dataDxfId="92"/>
    <tableColumn id="20" name="20" dataDxfId="91"/>
    <tableColumn id="21" name="21" dataDxfId="90"/>
    <tableColumn id="22" name="22" dataDxfId="89"/>
    <tableColumn id="23" name="23" dataDxfId="8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Предельники5" displayName="Предельники5" ref="B2:X28" totalsRowShown="0" headerRowDxfId="87" dataDxfId="86" tableBorderDxfId="85">
  <autoFilter ref="B2:X28"/>
  <tableColumns count="23">
    <tableColumn id="1" name="1" dataDxfId="84"/>
    <tableColumn id="2" name="2" dataDxfId="83"/>
    <tableColumn id="3" name="3" dataDxfId="82"/>
    <tableColumn id="4" name="4" dataDxfId="81"/>
    <tableColumn id="5" name="5" dataDxfId="80"/>
    <tableColumn id="6" name="6" dataDxfId="79"/>
    <tableColumn id="7" name="7" dataDxfId="78"/>
    <tableColumn id="8" name="8" dataDxfId="77"/>
    <tableColumn id="9" name="9" dataDxfId="76"/>
    <tableColumn id="10" name="10" dataDxfId="75"/>
    <tableColumn id="11" name="11" dataDxfId="74"/>
    <tableColumn id="12" name="12" dataDxfId="73"/>
    <tableColumn id="13" name="13" dataDxfId="72"/>
    <tableColumn id="14" name="14" dataDxfId="71"/>
    <tableColumn id="15" name="15" dataDxfId="70"/>
    <tableColumn id="16" name="16" dataDxfId="69"/>
    <tableColumn id="17" name="17" dataDxfId="68"/>
    <tableColumn id="18" name="18" dataDxfId="67"/>
    <tableColumn id="19" name="19" dataDxfId="66"/>
    <tableColumn id="20" name="20" dataDxfId="65"/>
    <tableColumn id="21" name="21" dataDxfId="64"/>
    <tableColumn id="22" name="22" dataDxfId="63"/>
    <tableColumn id="23" name="23" dataDxfId="62"/>
  </tableColumns>
  <tableStyleInfo name="TableStyleMedium14" showFirstColumn="0" showLastColumn="0" showRowStripes="1" showColumnStripes="0"/>
</table>
</file>

<file path=xl/tables/table3.xml><?xml version="1.0" encoding="utf-8"?>
<table xmlns="http://schemas.openxmlformats.org/spreadsheetml/2006/main" id="1" name="Форма1" displayName="Форма1" ref="A8:AJ5198" totalsRowShown="0" headerRowDxfId="61" tableBorderDxfId="60">
  <autoFilter ref="A8:AJ5198"/>
  <tableColumns count="36">
    <tableColumn id="1" name="0.1" dataDxfId="59">
      <calculatedColumnFormula>A8+1</calculatedColumnFormula>
    </tableColumn>
    <tableColumn id="2" name="0.2" dataDxfId="58"/>
    <tableColumn id="3" name="0.3" dataDxfId="57"/>
    <tableColumn id="4" name="0.4" dataDxfId="56"/>
    <tableColumn id="5" name="0.5" dataDxfId="55"/>
    <tableColumn id="6" name="0.6" dataDxfId="54"/>
    <tableColumn id="7" name="0.7" dataDxfId="53"/>
    <tableColumn id="8" name="0.8" dataDxfId="52"/>
    <tableColumn id="9" name="0.9" dataDxfId="51"/>
    <tableColumn id="10" name="0.10" dataDxfId="50"/>
    <tableColumn id="11" name="0.11" dataDxfId="49"/>
    <tableColumn id="12" name="0.12" dataDxfId="48">
      <calculatedColumnFormula>SUM(M9:P9)</calculatedColumnFormula>
    </tableColumn>
    <tableColumn id="13" name="0.13" dataDxfId="47"/>
    <tableColumn id="14" name="0.14" dataDxfId="46"/>
    <tableColumn id="15" name="0.15" dataDxfId="45"/>
    <tableColumn id="16" name="0.16" dataDxfId="44"/>
    <tableColumn id="17" name="0.17" dataDxfId="43">
      <calculatedColumnFormula>L9/I9</calculatedColumnFormula>
    </tableColumn>
    <tableColumn id="18" name="0.18" dataDxfId="42">
      <calculatedColumnFormula>Q9</calculatedColumnFormula>
    </tableColumn>
    <tableColumn id="19" name="0.19" dataDxfId="41"/>
    <tableColumn id="20" name="0.20" dataDxfId="40"/>
    <tableColumn id="21" name="2" dataDxfId="39">
      <calculatedColumnFormula>IF(ISNUMBER('Форма 2'!D9),1)</calculatedColumnFormula>
    </tableColumn>
    <tableColumn id="22" name="3" dataDxfId="38">
      <calculatedColumnFormula>IF(ISNUMBER('Форма 2'!E9),1)</calculatedColumnFormula>
    </tableColumn>
    <tableColumn id="23" name="4" dataDxfId="37">
      <calculatedColumnFormula>IF(ISNUMBER('Форма 2'!F9),1)</calculatedColumnFormula>
    </tableColumn>
    <tableColumn id="24" name="5" dataDxfId="36">
      <calculatedColumnFormula>IF(ISNUMBER('Форма 2'!G9),1)</calculatedColumnFormula>
    </tableColumn>
    <tableColumn id="25" name="6" dataDxfId="35">
      <calculatedColumnFormula>IF(ISNUMBER('Форма 2'!H9),1)</calculatedColumnFormula>
    </tableColumn>
    <tableColumn id="26" name="7" dataDxfId="34">
      <calculatedColumnFormula>IF(ISNUMBER('Форма 2'!I9),1)</calculatedColumnFormula>
    </tableColumn>
    <tableColumn id="27" name="8" dataDxfId="33">
      <calculatedColumnFormula>IF(ISNUMBER('Форма 2'!J9),1)</calculatedColumnFormula>
    </tableColumn>
    <tableColumn id="28" name="Столбец9" dataDxfId="32"/>
    <tableColumn id="29" name="Столбец10" dataDxfId="31"/>
    <tableColumn id="30" name="11" dataDxfId="30">
      <calculatedColumnFormula>IF(ISNUMBER('Форма 2'!M9),1)</calculatedColumnFormula>
    </tableColumn>
    <tableColumn id="31" name="14" dataDxfId="29">
      <calculatedColumnFormula>_xlfn.XLOOKUP(B9,'Форма 2'!$B$12:$B$5198,'Форма 2'!$N$12:$N$5198,)</calculatedColumnFormula>
    </tableColumn>
    <tableColumn id="32" name="15" dataDxfId="28">
      <calculatedColumnFormula>IF(ISNUMBER('Форма 2'!O9),1)</calculatedColumnFormula>
    </tableColumn>
    <tableColumn id="33" name="Столбец14" dataDxfId="27"/>
    <tableColumn id="34" name="16" dataDxfId="26">
      <calculatedColumnFormula>IF(ISNUMBER('Форма 2'!Q9),1)</calculatedColumnFormula>
    </tableColumn>
    <tableColumn id="35" name="22" dataDxfId="25">
      <calculatedColumnFormula>IF(ISNUMBER('Форма 2'!R9),1)</calculatedColumnFormula>
    </tableColumn>
    <tableColumn id="36" name="23" dataDxfId="24">
      <calculatedColumnFormula>IF(ISNUMBER('Форма 2'!S9),1)</calculatedColumnFormula>
    </tableColumn>
  </tableColumns>
  <tableStyleInfo name="TableStyleMedium25" showFirstColumn="0" showLastColumn="0" showRowStripes="1" showColumnStripes="0"/>
</table>
</file>

<file path=xl/tables/table4.xml><?xml version="1.0" encoding="utf-8"?>
<table xmlns="http://schemas.openxmlformats.org/spreadsheetml/2006/main" id="3" name="Форма2" displayName="Форма2" ref="A8:T5198" totalsRowShown="0" headerRowDxfId="23" dataDxfId="21" headerRowBorderDxfId="22" tableBorderDxfId="20">
  <autoFilter ref="A8:T5198"/>
  <tableColumns count="20">
    <tableColumn id="1" name="1" dataDxfId="19">
      <calculatedColumnFormula>A8+1</calculatedColumnFormula>
    </tableColumn>
    <tableColumn id="2" name="2" dataDxfId="18"/>
    <tableColumn id="3" name="3" dataDxfId="17">
      <calculatedColumnFormula>SUM(D9:J9,L9:T9)</calculatedColumnFormula>
    </tableColumn>
    <tableColumn id="4" name="4" dataDxfId="16"/>
    <tableColumn id="5" name="5" dataDxfId="15"/>
    <tableColumn id="6" name="6" dataDxfId="14"/>
    <tableColumn id="7" name="7" dataDxfId="13"/>
    <tableColumn id="8" name="8" dataDxfId="12"/>
    <tableColumn id="9" name="9" dataDxfId="11"/>
    <tableColumn id="10" name="10" dataDxfId="10"/>
    <tableColumn id="11" name="11" dataDxfId="9"/>
    <tableColumn id="12" name="12" dataDxfId="8"/>
    <tableColumn id="13" name="13" dataDxfId="7"/>
    <tableColumn id="14" name="14" dataDxfId="6"/>
    <tableColumn id="15" name="15" dataDxfId="5"/>
    <tableColumn id="16" name="16" dataDxfId="4"/>
    <tableColumn id="17" name="17" dataDxfId="3"/>
    <tableColumn id="18" name="18" dataDxfId="2"/>
    <tableColumn id="19" name="19" dataDxfId="1"/>
    <tableColumn id="20" name="20" dataDxfId="0"/>
  </tableColumns>
  <tableStyleInfo name="TableStyleMedium25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B1:X40"/>
  <sheetViews>
    <sheetView workbookViewId="0">
      <pane xSplit="23" ySplit="3" topLeftCell="X4" activePane="bottomRight" state="frozen"/>
      <selection pane="topRight" activeCell="X1" sqref="X1"/>
      <selection pane="bottomLeft" activeCell="A4" sqref="A4"/>
      <selection pane="bottomRight" activeCell="Z10" sqref="Z10"/>
    </sheetView>
  </sheetViews>
  <sheetFormatPr defaultRowHeight="15"/>
  <cols>
    <col min="10" max="10" width="12.5703125" customWidth="1"/>
    <col min="11" max="11" width="11.85546875" customWidth="1"/>
  </cols>
  <sheetData>
    <row r="1" spans="2:24" ht="25.5">
      <c r="B1" s="278" t="s">
        <v>5055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9"/>
      <c r="R1" s="275" t="s">
        <v>35</v>
      </c>
      <c r="S1" s="276"/>
      <c r="T1" s="276"/>
      <c r="U1" s="276"/>
      <c r="V1" s="277"/>
    </row>
    <row r="2" spans="2:24">
      <c r="B2" s="42" t="s">
        <v>1116</v>
      </c>
      <c r="C2" s="42" t="s">
        <v>59</v>
      </c>
      <c r="D2" s="42" t="s">
        <v>60</v>
      </c>
      <c r="E2" s="42" t="s">
        <v>61</v>
      </c>
      <c r="F2" s="42" t="s">
        <v>62</v>
      </c>
      <c r="G2" s="42" t="s">
        <v>63</v>
      </c>
      <c r="H2" s="42" t="s">
        <v>64</v>
      </c>
      <c r="I2" s="42" t="s">
        <v>65</v>
      </c>
      <c r="J2" s="42" t="s">
        <v>5011</v>
      </c>
      <c r="K2" s="42" t="s">
        <v>5012</v>
      </c>
      <c r="L2" s="42" t="s">
        <v>68</v>
      </c>
      <c r="M2" s="42" t="s">
        <v>5013</v>
      </c>
      <c r="N2" s="42" t="s">
        <v>5014</v>
      </c>
      <c r="O2" s="42" t="s">
        <v>69</v>
      </c>
      <c r="P2" s="42" t="s">
        <v>70</v>
      </c>
      <c r="Q2" s="42" t="s">
        <v>72</v>
      </c>
      <c r="R2" s="42" t="s">
        <v>5015</v>
      </c>
      <c r="S2" s="42" t="s">
        <v>5016</v>
      </c>
      <c r="T2" s="42" t="s">
        <v>5017</v>
      </c>
      <c r="U2" s="42" t="s">
        <v>5018</v>
      </c>
      <c r="V2" s="42" t="s">
        <v>5019</v>
      </c>
      <c r="W2" s="42" t="s">
        <v>73</v>
      </c>
      <c r="X2" s="42" t="s">
        <v>74</v>
      </c>
    </row>
    <row r="3" spans="2:24" ht="30">
      <c r="B3" s="43" t="s">
        <v>5020</v>
      </c>
      <c r="C3" s="44" t="s">
        <v>23</v>
      </c>
      <c r="D3" s="44" t="s">
        <v>24</v>
      </c>
      <c r="E3" s="44" t="s">
        <v>25</v>
      </c>
      <c r="F3" s="44" t="s">
        <v>26</v>
      </c>
      <c r="G3" s="44" t="s">
        <v>27</v>
      </c>
      <c r="H3" s="44" t="s">
        <v>28</v>
      </c>
      <c r="I3" s="44" t="s">
        <v>29</v>
      </c>
      <c r="J3" s="44" t="s">
        <v>5021</v>
      </c>
      <c r="K3" s="44" t="s">
        <v>5022</v>
      </c>
      <c r="L3" s="44" t="s">
        <v>32</v>
      </c>
      <c r="M3" s="44" t="s">
        <v>5023</v>
      </c>
      <c r="N3" s="44" t="s">
        <v>5007</v>
      </c>
      <c r="O3" s="44" t="s">
        <v>5024</v>
      </c>
      <c r="P3" s="44" t="s">
        <v>34</v>
      </c>
      <c r="Q3" s="45" t="s">
        <v>36</v>
      </c>
      <c r="R3" s="46" t="s">
        <v>24</v>
      </c>
      <c r="S3" s="47" t="s">
        <v>26</v>
      </c>
      <c r="T3" s="47" t="s">
        <v>27</v>
      </c>
      <c r="U3" s="47" t="s">
        <v>23</v>
      </c>
      <c r="V3" s="48" t="s">
        <v>25</v>
      </c>
      <c r="W3" s="49" t="s">
        <v>37</v>
      </c>
      <c r="X3" s="44" t="s">
        <v>38</v>
      </c>
    </row>
    <row r="4" spans="2:24">
      <c r="B4" s="50">
        <v>1</v>
      </c>
      <c r="C4" s="51">
        <v>556.61</v>
      </c>
      <c r="D4" s="51">
        <v>5706.1</v>
      </c>
      <c r="E4" s="51">
        <v>1336.79</v>
      </c>
      <c r="F4" s="51">
        <v>377.81</v>
      </c>
      <c r="G4" s="51">
        <v>683.57</v>
      </c>
      <c r="H4" s="51">
        <v>644.67999999999995</v>
      </c>
      <c r="I4" s="51">
        <v>1271.71</v>
      </c>
      <c r="J4" s="51"/>
      <c r="K4" s="51"/>
      <c r="L4" s="52">
        <v>7105.39</v>
      </c>
      <c r="M4" s="52">
        <v>11496.39</v>
      </c>
      <c r="N4" s="52">
        <v>4216.72</v>
      </c>
      <c r="O4" s="52">
        <v>2743.21</v>
      </c>
      <c r="P4" s="52">
        <v>1298.04</v>
      </c>
      <c r="Q4" s="53">
        <v>2671.26</v>
      </c>
      <c r="R4" s="54">
        <v>159222.32999999999</v>
      </c>
      <c r="S4" s="52">
        <v>36058.61</v>
      </c>
      <c r="T4" s="52">
        <v>66319.62</v>
      </c>
      <c r="U4" s="52">
        <v>14937.81</v>
      </c>
      <c r="V4" s="55">
        <v>141937.32</v>
      </c>
      <c r="W4" s="56">
        <v>505.68</v>
      </c>
      <c r="X4" s="52">
        <v>29.85</v>
      </c>
    </row>
    <row r="5" spans="2:24">
      <c r="B5" s="50">
        <v>2</v>
      </c>
      <c r="C5" s="51">
        <v>556.61</v>
      </c>
      <c r="D5" s="51">
        <v>5706.1</v>
      </c>
      <c r="E5" s="51">
        <v>1336.79</v>
      </c>
      <c r="F5" s="51">
        <v>377.81</v>
      </c>
      <c r="G5" s="51">
        <v>683.57</v>
      </c>
      <c r="H5" s="51">
        <v>644.67999999999995</v>
      </c>
      <c r="I5" s="51">
        <v>1271.71</v>
      </c>
      <c r="J5" s="51"/>
      <c r="K5" s="51"/>
      <c r="L5" s="52">
        <v>7105.39</v>
      </c>
      <c r="M5" s="52">
        <v>11496.39</v>
      </c>
      <c r="N5" s="52">
        <v>4216.72</v>
      </c>
      <c r="O5" s="52">
        <v>2743.21</v>
      </c>
      <c r="P5" s="52">
        <v>1298.04</v>
      </c>
      <c r="Q5" s="53">
        <v>2671.26</v>
      </c>
      <c r="R5" s="54">
        <v>159222.32999999999</v>
      </c>
      <c r="S5" s="52">
        <v>36058.61</v>
      </c>
      <c r="T5" s="52">
        <v>66319.62</v>
      </c>
      <c r="U5" s="52">
        <v>14937.81</v>
      </c>
      <c r="V5" s="55">
        <v>141937.32</v>
      </c>
      <c r="W5" s="56">
        <v>505.68</v>
      </c>
      <c r="X5" s="52">
        <v>29.85</v>
      </c>
    </row>
    <row r="6" spans="2:24">
      <c r="B6" s="50">
        <v>3</v>
      </c>
      <c r="C6" s="51">
        <v>556.61</v>
      </c>
      <c r="D6" s="51">
        <v>5706.1</v>
      </c>
      <c r="E6" s="51">
        <v>1336.79</v>
      </c>
      <c r="F6" s="51">
        <v>377.81</v>
      </c>
      <c r="G6" s="51">
        <v>683.57</v>
      </c>
      <c r="H6" s="51">
        <v>644.67999999999995</v>
      </c>
      <c r="I6" s="51">
        <v>1271.71</v>
      </c>
      <c r="J6" s="51"/>
      <c r="K6" s="51"/>
      <c r="L6" s="52">
        <v>7105.39</v>
      </c>
      <c r="M6" s="52">
        <v>11496.39</v>
      </c>
      <c r="N6" s="52">
        <v>4216.72</v>
      </c>
      <c r="O6" s="52">
        <v>2743.21</v>
      </c>
      <c r="P6" s="52">
        <v>1298.04</v>
      </c>
      <c r="Q6" s="53">
        <v>2671.26</v>
      </c>
      <c r="R6" s="54">
        <v>159222.32999999999</v>
      </c>
      <c r="S6" s="52">
        <v>36058.61</v>
      </c>
      <c r="T6" s="52">
        <v>66319.62</v>
      </c>
      <c r="U6" s="52">
        <v>14937.81</v>
      </c>
      <c r="V6" s="55">
        <v>141937.32</v>
      </c>
      <c r="W6" s="56">
        <v>505.68</v>
      </c>
      <c r="X6" s="52">
        <v>29.85</v>
      </c>
    </row>
    <row r="7" spans="2:24">
      <c r="B7" s="57">
        <v>4</v>
      </c>
      <c r="C7" s="58">
        <v>393.26</v>
      </c>
      <c r="D7" s="58">
        <v>1715.61</v>
      </c>
      <c r="E7" s="58">
        <v>523.4</v>
      </c>
      <c r="F7" s="58">
        <v>325.10000000000002</v>
      </c>
      <c r="G7" s="58">
        <v>614.6</v>
      </c>
      <c r="H7" s="58">
        <v>455.31</v>
      </c>
      <c r="I7" s="58">
        <v>1071.8</v>
      </c>
      <c r="J7" s="58"/>
      <c r="K7" s="58"/>
      <c r="L7" s="58">
        <v>3445.02</v>
      </c>
      <c r="M7" s="58">
        <v>10500.69</v>
      </c>
      <c r="N7" s="58">
        <v>4950.04</v>
      </c>
      <c r="O7" s="58">
        <v>1696.99</v>
      </c>
      <c r="P7" s="58">
        <v>816.11</v>
      </c>
      <c r="Q7" s="59">
        <v>1739.18</v>
      </c>
      <c r="R7" s="60">
        <v>280193.26</v>
      </c>
      <c r="S7" s="58">
        <v>34687.5</v>
      </c>
      <c r="T7" s="58">
        <v>156699.67000000001</v>
      </c>
      <c r="U7" s="58">
        <v>14937.81</v>
      </c>
      <c r="V7" s="61">
        <v>141937.32</v>
      </c>
      <c r="W7" s="62">
        <v>353.13</v>
      </c>
      <c r="X7" s="58">
        <v>25.12</v>
      </c>
    </row>
    <row r="8" spans="2:24">
      <c r="B8" s="57">
        <v>5</v>
      </c>
      <c r="C8" s="58">
        <v>393.26</v>
      </c>
      <c r="D8" s="58">
        <v>1715.61</v>
      </c>
      <c r="E8" s="58">
        <v>523.4</v>
      </c>
      <c r="F8" s="58">
        <v>325.10000000000002</v>
      </c>
      <c r="G8" s="58">
        <v>614.6</v>
      </c>
      <c r="H8" s="58">
        <v>455.31</v>
      </c>
      <c r="I8" s="58">
        <v>1071.8</v>
      </c>
      <c r="J8" s="58"/>
      <c r="K8" s="58"/>
      <c r="L8" s="58">
        <v>3445.02</v>
      </c>
      <c r="M8" s="58">
        <v>10500.69</v>
      </c>
      <c r="N8" s="58">
        <v>4950.04</v>
      </c>
      <c r="O8" s="58">
        <v>1696.99</v>
      </c>
      <c r="P8" s="58">
        <v>816.11</v>
      </c>
      <c r="Q8" s="59">
        <v>1739.18</v>
      </c>
      <c r="R8" s="60">
        <v>280193.26</v>
      </c>
      <c r="S8" s="58">
        <v>34687.5</v>
      </c>
      <c r="T8" s="58">
        <v>156699.67000000001</v>
      </c>
      <c r="U8" s="58">
        <v>14937.81</v>
      </c>
      <c r="V8" s="61">
        <v>141937.32</v>
      </c>
      <c r="W8" s="62">
        <v>353.13</v>
      </c>
      <c r="X8" s="58">
        <v>25.12</v>
      </c>
    </row>
    <row r="9" spans="2:24">
      <c r="B9" s="57">
        <v>6</v>
      </c>
      <c r="C9" s="58">
        <v>393.26</v>
      </c>
      <c r="D9" s="58">
        <v>1715.61</v>
      </c>
      <c r="E9" s="58">
        <v>523.4</v>
      </c>
      <c r="F9" s="58">
        <v>325.10000000000002</v>
      </c>
      <c r="G9" s="58">
        <v>614.6</v>
      </c>
      <c r="H9" s="58">
        <v>455.31</v>
      </c>
      <c r="I9" s="58">
        <v>1071.8</v>
      </c>
      <c r="J9" s="58"/>
      <c r="K9" s="58"/>
      <c r="L9" s="58">
        <v>3445.02</v>
      </c>
      <c r="M9" s="58">
        <v>10500.69</v>
      </c>
      <c r="N9" s="58">
        <v>4950.04</v>
      </c>
      <c r="O9" s="58">
        <v>1696.99</v>
      </c>
      <c r="P9" s="58">
        <v>816.11</v>
      </c>
      <c r="Q9" s="59">
        <v>1739.18</v>
      </c>
      <c r="R9" s="60">
        <v>280193.26</v>
      </c>
      <c r="S9" s="58">
        <v>34687.5</v>
      </c>
      <c r="T9" s="58">
        <v>156699.67000000001</v>
      </c>
      <c r="U9" s="58">
        <v>14937.81</v>
      </c>
      <c r="V9" s="61">
        <v>141937.32</v>
      </c>
      <c r="W9" s="62">
        <v>353.13</v>
      </c>
      <c r="X9" s="58">
        <v>25.12</v>
      </c>
    </row>
    <row r="10" spans="2:24">
      <c r="B10" s="50">
        <v>7</v>
      </c>
      <c r="C10" s="52">
        <v>560.09</v>
      </c>
      <c r="D10" s="52">
        <v>1372.27</v>
      </c>
      <c r="E10" s="52">
        <v>798.98</v>
      </c>
      <c r="F10" s="52">
        <v>342.08</v>
      </c>
      <c r="G10" s="52">
        <v>770.26</v>
      </c>
      <c r="H10" s="52">
        <v>429.08</v>
      </c>
      <c r="I10" s="52">
        <v>602.86</v>
      </c>
      <c r="J10" s="52">
        <v>2240733</v>
      </c>
      <c r="K10" s="52"/>
      <c r="L10" s="52">
        <v>1339.43</v>
      </c>
      <c r="M10" s="52">
        <v>9159.07</v>
      </c>
      <c r="N10" s="52">
        <v>7619.1</v>
      </c>
      <c r="O10" s="52">
        <v>2594.17</v>
      </c>
      <c r="P10" s="52">
        <v>485.55</v>
      </c>
      <c r="Q10" s="53">
        <v>564.29999999999995</v>
      </c>
      <c r="R10" s="54">
        <v>248167.25</v>
      </c>
      <c r="S10" s="52">
        <v>42974.05</v>
      </c>
      <c r="T10" s="52">
        <v>107023.47</v>
      </c>
      <c r="U10" s="52">
        <v>14937.81</v>
      </c>
      <c r="V10" s="55">
        <v>146812.46</v>
      </c>
      <c r="W10" s="56">
        <v>248.01</v>
      </c>
      <c r="X10" s="52">
        <v>20.75</v>
      </c>
    </row>
    <row r="11" spans="2:24">
      <c r="B11" s="50">
        <v>8</v>
      </c>
      <c r="C11" s="52">
        <v>560.09</v>
      </c>
      <c r="D11" s="52">
        <v>1372.27</v>
      </c>
      <c r="E11" s="52">
        <v>798.98</v>
      </c>
      <c r="F11" s="52">
        <v>342.08</v>
      </c>
      <c r="G11" s="52">
        <v>770.26</v>
      </c>
      <c r="H11" s="52">
        <v>429.08</v>
      </c>
      <c r="I11" s="52">
        <v>602.86</v>
      </c>
      <c r="J11" s="52">
        <v>2240733</v>
      </c>
      <c r="K11" s="52"/>
      <c r="L11" s="52">
        <v>1339.43</v>
      </c>
      <c r="M11" s="52">
        <v>9159.07</v>
      </c>
      <c r="N11" s="52">
        <v>7619.1</v>
      </c>
      <c r="O11" s="52">
        <v>2594.17</v>
      </c>
      <c r="P11" s="52">
        <v>485.55</v>
      </c>
      <c r="Q11" s="53">
        <v>564.29999999999995</v>
      </c>
      <c r="R11" s="54">
        <v>248167.25</v>
      </c>
      <c r="S11" s="52">
        <v>42974.05</v>
      </c>
      <c r="T11" s="52">
        <v>107023.47</v>
      </c>
      <c r="U11" s="52">
        <v>14937.81</v>
      </c>
      <c r="V11" s="55">
        <v>146812.46</v>
      </c>
      <c r="W11" s="56">
        <v>248.01</v>
      </c>
      <c r="X11" s="52">
        <v>20.75</v>
      </c>
    </row>
    <row r="12" spans="2:24">
      <c r="B12" s="50">
        <v>9</v>
      </c>
      <c r="C12" s="52">
        <v>560.09</v>
      </c>
      <c r="D12" s="52">
        <v>1372.27</v>
      </c>
      <c r="E12" s="52">
        <v>798.98</v>
      </c>
      <c r="F12" s="52">
        <v>342.08</v>
      </c>
      <c r="G12" s="52">
        <v>770.26</v>
      </c>
      <c r="H12" s="52">
        <v>429.08</v>
      </c>
      <c r="I12" s="52">
        <v>602.86</v>
      </c>
      <c r="J12" s="52">
        <v>2240733</v>
      </c>
      <c r="K12" s="52"/>
      <c r="L12" s="52">
        <v>1339.43</v>
      </c>
      <c r="M12" s="52">
        <v>9159.07</v>
      </c>
      <c r="N12" s="52">
        <v>7619.1</v>
      </c>
      <c r="O12" s="52">
        <v>2594.17</v>
      </c>
      <c r="P12" s="52">
        <v>485.55</v>
      </c>
      <c r="Q12" s="53">
        <v>564.29999999999995</v>
      </c>
      <c r="R12" s="54">
        <v>248167.25</v>
      </c>
      <c r="S12" s="52">
        <v>42974.05</v>
      </c>
      <c r="T12" s="52">
        <v>107023.47</v>
      </c>
      <c r="U12" s="52">
        <v>14937.81</v>
      </c>
      <c r="V12" s="55">
        <v>146812.46</v>
      </c>
      <c r="W12" s="56">
        <v>248.01</v>
      </c>
      <c r="X12" s="52">
        <v>20.75</v>
      </c>
    </row>
    <row r="13" spans="2:24">
      <c r="B13" s="57">
        <v>10</v>
      </c>
      <c r="C13" s="58">
        <v>560.09</v>
      </c>
      <c r="D13" s="58">
        <v>1372.27</v>
      </c>
      <c r="E13" s="58">
        <v>798.98</v>
      </c>
      <c r="F13" s="58">
        <v>342.08</v>
      </c>
      <c r="G13" s="58">
        <v>770.26</v>
      </c>
      <c r="H13" s="58">
        <v>429.08</v>
      </c>
      <c r="I13" s="58">
        <v>602.86</v>
      </c>
      <c r="J13" s="58">
        <v>3204094</v>
      </c>
      <c r="K13" s="58">
        <v>3362572</v>
      </c>
      <c r="L13" s="58">
        <v>1339.43</v>
      </c>
      <c r="M13" s="58"/>
      <c r="N13" s="58">
        <v>7619.1</v>
      </c>
      <c r="O13" s="58">
        <v>2594.17</v>
      </c>
      <c r="P13" s="58">
        <v>279</v>
      </c>
      <c r="Q13" s="59">
        <v>564.29999999999995</v>
      </c>
      <c r="R13" s="60">
        <v>248167.25</v>
      </c>
      <c r="S13" s="58">
        <v>42974.05</v>
      </c>
      <c r="T13" s="58">
        <v>107023.47</v>
      </c>
      <c r="U13" s="58">
        <v>14937.81</v>
      </c>
      <c r="V13" s="61">
        <v>146812.46</v>
      </c>
      <c r="W13" s="62">
        <v>248.01</v>
      </c>
      <c r="X13" s="58">
        <v>17.84</v>
      </c>
    </row>
    <row r="14" spans="2:24">
      <c r="B14" s="57">
        <v>11</v>
      </c>
      <c r="C14" s="58">
        <v>560.09</v>
      </c>
      <c r="D14" s="58">
        <v>1372.27</v>
      </c>
      <c r="E14" s="58">
        <v>798.98</v>
      </c>
      <c r="F14" s="58">
        <v>342.08</v>
      </c>
      <c r="G14" s="58">
        <v>770.26</v>
      </c>
      <c r="H14" s="58">
        <v>429.08</v>
      </c>
      <c r="I14" s="58">
        <v>602.86</v>
      </c>
      <c r="J14" s="58">
        <v>3204094</v>
      </c>
      <c r="K14" s="58">
        <v>3362572</v>
      </c>
      <c r="L14" s="58">
        <v>1339.43</v>
      </c>
      <c r="M14" s="58"/>
      <c r="N14" s="58">
        <v>7619.1</v>
      </c>
      <c r="O14" s="58">
        <v>2594.17</v>
      </c>
      <c r="P14" s="58">
        <v>279</v>
      </c>
      <c r="Q14" s="59">
        <v>564.29999999999995</v>
      </c>
      <c r="R14" s="60">
        <v>248167.25</v>
      </c>
      <c r="S14" s="58">
        <v>42974.05</v>
      </c>
      <c r="T14" s="58">
        <v>107023.47</v>
      </c>
      <c r="U14" s="58">
        <v>14937.81</v>
      </c>
      <c r="V14" s="61">
        <v>146812.46</v>
      </c>
      <c r="W14" s="62">
        <v>248.01</v>
      </c>
      <c r="X14" s="58">
        <v>17.84</v>
      </c>
    </row>
    <row r="15" spans="2:24">
      <c r="B15" s="57">
        <v>12</v>
      </c>
      <c r="C15" s="58">
        <v>560.09</v>
      </c>
      <c r="D15" s="58">
        <v>1372.27</v>
      </c>
      <c r="E15" s="58">
        <v>798.98</v>
      </c>
      <c r="F15" s="58">
        <v>342.08</v>
      </c>
      <c r="G15" s="58">
        <v>770.26</v>
      </c>
      <c r="H15" s="58">
        <v>429.08</v>
      </c>
      <c r="I15" s="58">
        <v>602.86</v>
      </c>
      <c r="J15" s="58">
        <v>3204094</v>
      </c>
      <c r="K15" s="58">
        <v>3362572</v>
      </c>
      <c r="L15" s="58">
        <v>1339.43</v>
      </c>
      <c r="M15" s="58"/>
      <c r="N15" s="58">
        <v>7619.1</v>
      </c>
      <c r="O15" s="58">
        <v>2594.17</v>
      </c>
      <c r="P15" s="58">
        <v>279</v>
      </c>
      <c r="Q15" s="59">
        <v>564.29999999999995</v>
      </c>
      <c r="R15" s="60">
        <v>248167.25</v>
      </c>
      <c r="S15" s="58">
        <v>42974.05</v>
      </c>
      <c r="T15" s="58">
        <v>107023.47</v>
      </c>
      <c r="U15" s="58">
        <v>14937.81</v>
      </c>
      <c r="V15" s="61">
        <v>146812.46</v>
      </c>
      <c r="W15" s="62">
        <v>248.01</v>
      </c>
      <c r="X15" s="58">
        <v>17.84</v>
      </c>
    </row>
    <row r="16" spans="2:24">
      <c r="B16" s="57">
        <v>13</v>
      </c>
      <c r="C16" s="58">
        <v>560.09</v>
      </c>
      <c r="D16" s="58">
        <v>1372.27</v>
      </c>
      <c r="E16" s="58">
        <v>798.98</v>
      </c>
      <c r="F16" s="58">
        <v>342.08</v>
      </c>
      <c r="G16" s="58">
        <v>770.26</v>
      </c>
      <c r="H16" s="58">
        <v>429.08</v>
      </c>
      <c r="I16" s="58">
        <v>602.86</v>
      </c>
      <c r="J16" s="58">
        <v>3204094</v>
      </c>
      <c r="K16" s="58">
        <v>3362572</v>
      </c>
      <c r="L16" s="58">
        <v>1339.43</v>
      </c>
      <c r="M16" s="58"/>
      <c r="N16" s="58">
        <v>7619.1</v>
      </c>
      <c r="O16" s="58">
        <v>2594.17</v>
      </c>
      <c r="P16" s="58">
        <v>279</v>
      </c>
      <c r="Q16" s="59">
        <v>564.29999999999995</v>
      </c>
      <c r="R16" s="60">
        <v>248167.25</v>
      </c>
      <c r="S16" s="58">
        <v>42974.05</v>
      </c>
      <c r="T16" s="58">
        <v>107023.47</v>
      </c>
      <c r="U16" s="58">
        <v>14937.81</v>
      </c>
      <c r="V16" s="61">
        <v>146812.46</v>
      </c>
      <c r="W16" s="62">
        <v>248.01</v>
      </c>
      <c r="X16" s="58">
        <v>17.84</v>
      </c>
    </row>
    <row r="17" spans="2:24">
      <c r="B17" s="57">
        <v>14</v>
      </c>
      <c r="C17" s="58">
        <v>560.09</v>
      </c>
      <c r="D17" s="58">
        <v>1372.27</v>
      </c>
      <c r="E17" s="58">
        <v>798.98</v>
      </c>
      <c r="F17" s="58">
        <v>342.08</v>
      </c>
      <c r="G17" s="58">
        <v>770.26</v>
      </c>
      <c r="H17" s="58">
        <v>429.08</v>
      </c>
      <c r="I17" s="58">
        <v>602.86</v>
      </c>
      <c r="J17" s="58">
        <v>3204094</v>
      </c>
      <c r="K17" s="58">
        <v>3362572</v>
      </c>
      <c r="L17" s="58">
        <v>1339.43</v>
      </c>
      <c r="M17" s="58"/>
      <c r="N17" s="58">
        <v>7619.1</v>
      </c>
      <c r="O17" s="58">
        <v>2594.17</v>
      </c>
      <c r="P17" s="58">
        <v>279</v>
      </c>
      <c r="Q17" s="59">
        <v>564.29999999999995</v>
      </c>
      <c r="R17" s="60">
        <v>248167.25</v>
      </c>
      <c r="S17" s="58">
        <v>42974.05</v>
      </c>
      <c r="T17" s="58">
        <v>107023.47</v>
      </c>
      <c r="U17" s="58">
        <v>14937.81</v>
      </c>
      <c r="V17" s="61">
        <v>146812.46</v>
      </c>
      <c r="W17" s="62">
        <v>248.01</v>
      </c>
      <c r="X17" s="58">
        <v>17.84</v>
      </c>
    </row>
    <row r="18" spans="2:24">
      <c r="B18" s="57">
        <v>15</v>
      </c>
      <c r="C18" s="58">
        <v>560.09</v>
      </c>
      <c r="D18" s="58">
        <v>1372.27</v>
      </c>
      <c r="E18" s="58">
        <v>798.98</v>
      </c>
      <c r="F18" s="58">
        <v>342.08</v>
      </c>
      <c r="G18" s="58">
        <v>770.26</v>
      </c>
      <c r="H18" s="58">
        <v>429.08</v>
      </c>
      <c r="I18" s="58">
        <v>602.86</v>
      </c>
      <c r="J18" s="58">
        <v>3204094</v>
      </c>
      <c r="K18" s="58">
        <v>3362572</v>
      </c>
      <c r="L18" s="58">
        <v>1339.43</v>
      </c>
      <c r="M18" s="58"/>
      <c r="N18" s="58">
        <v>7619.1</v>
      </c>
      <c r="O18" s="58">
        <v>2594.17</v>
      </c>
      <c r="P18" s="58">
        <v>279</v>
      </c>
      <c r="Q18" s="59">
        <v>564.29999999999995</v>
      </c>
      <c r="R18" s="60">
        <v>248167.25</v>
      </c>
      <c r="S18" s="58">
        <v>42974.05</v>
      </c>
      <c r="T18" s="58">
        <v>107023.47</v>
      </c>
      <c r="U18" s="58">
        <v>14937.81</v>
      </c>
      <c r="V18" s="61">
        <v>146812.46</v>
      </c>
      <c r="W18" s="62">
        <v>248.01</v>
      </c>
      <c r="X18" s="58">
        <v>17.84</v>
      </c>
    </row>
    <row r="19" spans="2:24">
      <c r="B19" s="57">
        <v>16</v>
      </c>
      <c r="C19" s="58">
        <v>560.09</v>
      </c>
      <c r="D19" s="58">
        <v>1372.27</v>
      </c>
      <c r="E19" s="58">
        <v>798.98</v>
      </c>
      <c r="F19" s="58">
        <v>342.08</v>
      </c>
      <c r="G19" s="58">
        <v>770.26</v>
      </c>
      <c r="H19" s="58">
        <v>429.08</v>
      </c>
      <c r="I19" s="58">
        <v>602.86</v>
      </c>
      <c r="J19" s="58">
        <v>3204094</v>
      </c>
      <c r="K19" s="58">
        <v>3362572</v>
      </c>
      <c r="L19" s="58">
        <v>1339.43</v>
      </c>
      <c r="M19" s="58"/>
      <c r="N19" s="58">
        <v>7619.1</v>
      </c>
      <c r="O19" s="58">
        <v>2594.17</v>
      </c>
      <c r="P19" s="58">
        <v>279</v>
      </c>
      <c r="Q19" s="59">
        <v>564.29999999999995</v>
      </c>
      <c r="R19" s="60">
        <v>248167.25</v>
      </c>
      <c r="S19" s="58">
        <v>42974.05</v>
      </c>
      <c r="T19" s="58">
        <v>107023.47</v>
      </c>
      <c r="U19" s="58">
        <v>14937.81</v>
      </c>
      <c r="V19" s="61">
        <v>146812.46</v>
      </c>
      <c r="W19" s="62">
        <v>248.01</v>
      </c>
      <c r="X19" s="58">
        <v>17.84</v>
      </c>
    </row>
    <row r="20" spans="2:24">
      <c r="B20" s="50">
        <v>17</v>
      </c>
      <c r="C20" s="52">
        <v>560.09</v>
      </c>
      <c r="D20" s="52">
        <v>1372.27</v>
      </c>
      <c r="E20" s="52">
        <v>798.98</v>
      </c>
      <c r="F20" s="52">
        <v>342.08</v>
      </c>
      <c r="G20" s="52">
        <v>770.26</v>
      </c>
      <c r="H20" s="52">
        <v>429.08</v>
      </c>
      <c r="I20" s="52">
        <v>602.86</v>
      </c>
      <c r="J20" s="52">
        <v>3241335</v>
      </c>
      <c r="K20" s="52">
        <v>3572911</v>
      </c>
      <c r="L20" s="52">
        <v>1339.43</v>
      </c>
      <c r="M20" s="52"/>
      <c r="N20" s="52">
        <v>7619.1</v>
      </c>
      <c r="O20" s="52">
        <v>2594.17</v>
      </c>
      <c r="P20" s="52">
        <v>210.41</v>
      </c>
      <c r="Q20" s="53">
        <v>564.29999999999995</v>
      </c>
      <c r="R20" s="54">
        <v>248167.25</v>
      </c>
      <c r="S20" s="52">
        <v>42974.05</v>
      </c>
      <c r="T20" s="52">
        <v>107023.47</v>
      </c>
      <c r="U20" s="52">
        <v>14937.81</v>
      </c>
      <c r="V20" s="55"/>
      <c r="W20" s="56">
        <v>248.01</v>
      </c>
      <c r="X20" s="52">
        <v>17.84</v>
      </c>
    </row>
    <row r="21" spans="2:24">
      <c r="B21" s="50">
        <v>18</v>
      </c>
      <c r="C21" s="52">
        <v>560.09</v>
      </c>
      <c r="D21" s="52">
        <v>1372.27</v>
      </c>
      <c r="E21" s="52">
        <v>798.98</v>
      </c>
      <c r="F21" s="52">
        <v>342.08</v>
      </c>
      <c r="G21" s="52">
        <v>770.26</v>
      </c>
      <c r="H21" s="52">
        <v>429.08</v>
      </c>
      <c r="I21" s="52">
        <v>602.86</v>
      </c>
      <c r="J21" s="52">
        <v>3241335</v>
      </c>
      <c r="K21" s="52">
        <v>3572911</v>
      </c>
      <c r="L21" s="52">
        <v>1339.43</v>
      </c>
      <c r="M21" s="52"/>
      <c r="N21" s="52">
        <v>7619.1</v>
      </c>
      <c r="O21" s="52">
        <v>2594.17</v>
      </c>
      <c r="P21" s="52">
        <v>210.41</v>
      </c>
      <c r="Q21" s="53">
        <v>564.29999999999995</v>
      </c>
      <c r="R21" s="54">
        <v>248167.25</v>
      </c>
      <c r="S21" s="52">
        <v>42974.05</v>
      </c>
      <c r="T21" s="52">
        <v>107023.47</v>
      </c>
      <c r="U21" s="52">
        <v>14937.81</v>
      </c>
      <c r="V21" s="55"/>
      <c r="W21" s="56">
        <v>248.01</v>
      </c>
      <c r="X21" s="52">
        <v>17.84</v>
      </c>
    </row>
    <row r="22" spans="2:24">
      <c r="B22" s="50">
        <v>19</v>
      </c>
      <c r="C22" s="52">
        <v>560.09</v>
      </c>
      <c r="D22" s="52">
        <v>1372.27</v>
      </c>
      <c r="E22" s="52">
        <v>798.98</v>
      </c>
      <c r="F22" s="52">
        <v>342.08</v>
      </c>
      <c r="G22" s="52">
        <v>770.26</v>
      </c>
      <c r="H22" s="52">
        <v>429.08</v>
      </c>
      <c r="I22" s="52">
        <v>602.86</v>
      </c>
      <c r="J22" s="52">
        <v>3241335</v>
      </c>
      <c r="K22" s="52">
        <v>3572911</v>
      </c>
      <c r="L22" s="52">
        <v>1339.43</v>
      </c>
      <c r="M22" s="52"/>
      <c r="N22" s="52">
        <v>7619.1</v>
      </c>
      <c r="O22" s="52">
        <v>2594.17</v>
      </c>
      <c r="P22" s="52">
        <v>210.41</v>
      </c>
      <c r="Q22" s="53">
        <v>564.29999999999995</v>
      </c>
      <c r="R22" s="54">
        <v>248167.25</v>
      </c>
      <c r="S22" s="52">
        <v>42974.05</v>
      </c>
      <c r="T22" s="52">
        <v>107023.47</v>
      </c>
      <c r="U22" s="52">
        <v>14937.81</v>
      </c>
      <c r="V22" s="55"/>
      <c r="W22" s="56">
        <v>248.01</v>
      </c>
      <c r="X22" s="52">
        <v>17.84</v>
      </c>
    </row>
    <row r="23" spans="2:24">
      <c r="B23" s="50">
        <v>20</v>
      </c>
      <c r="C23" s="52">
        <v>560.09</v>
      </c>
      <c r="D23" s="52">
        <v>1372.27</v>
      </c>
      <c r="E23" s="52">
        <v>798.98</v>
      </c>
      <c r="F23" s="52">
        <v>342.08</v>
      </c>
      <c r="G23" s="52">
        <v>770.26</v>
      </c>
      <c r="H23" s="52">
        <v>429.08</v>
      </c>
      <c r="I23" s="52">
        <v>602.86</v>
      </c>
      <c r="J23" s="52">
        <v>3241335</v>
      </c>
      <c r="K23" s="52">
        <v>3572911</v>
      </c>
      <c r="L23" s="52">
        <v>1339.43</v>
      </c>
      <c r="M23" s="52"/>
      <c r="N23" s="52">
        <v>7619.1</v>
      </c>
      <c r="O23" s="52">
        <v>2594.17</v>
      </c>
      <c r="P23" s="52">
        <v>210.41</v>
      </c>
      <c r="Q23" s="53">
        <v>564.29999999999995</v>
      </c>
      <c r="R23" s="54">
        <v>248167.25</v>
      </c>
      <c r="S23" s="52">
        <v>42974.05</v>
      </c>
      <c r="T23" s="52">
        <v>107023.47</v>
      </c>
      <c r="U23" s="52">
        <v>14937.81</v>
      </c>
      <c r="V23" s="55"/>
      <c r="W23" s="56">
        <v>248.01</v>
      </c>
      <c r="X23" s="52">
        <v>17.84</v>
      </c>
    </row>
    <row r="24" spans="2:24">
      <c r="B24" s="50">
        <v>21</v>
      </c>
      <c r="C24" s="52">
        <v>560.09</v>
      </c>
      <c r="D24" s="52">
        <v>1372.27</v>
      </c>
      <c r="E24" s="52">
        <v>798.98</v>
      </c>
      <c r="F24" s="52">
        <v>342.08</v>
      </c>
      <c r="G24" s="52">
        <v>770.26</v>
      </c>
      <c r="H24" s="52">
        <v>429.08</v>
      </c>
      <c r="I24" s="52">
        <v>602.86</v>
      </c>
      <c r="J24" s="52">
        <v>3241335</v>
      </c>
      <c r="K24" s="52">
        <v>3572911</v>
      </c>
      <c r="L24" s="52">
        <v>1339.43</v>
      </c>
      <c r="M24" s="52"/>
      <c r="N24" s="52">
        <v>7619.1</v>
      </c>
      <c r="O24" s="52">
        <v>2594.17</v>
      </c>
      <c r="P24" s="52">
        <v>210.41</v>
      </c>
      <c r="Q24" s="53">
        <v>564.29999999999995</v>
      </c>
      <c r="R24" s="54">
        <v>248167.25</v>
      </c>
      <c r="S24" s="52">
        <v>42974.05</v>
      </c>
      <c r="T24" s="52">
        <v>107023.47</v>
      </c>
      <c r="U24" s="52">
        <v>14937.81</v>
      </c>
      <c r="V24" s="55"/>
      <c r="W24" s="56">
        <v>248.01</v>
      </c>
      <c r="X24" s="52">
        <v>17.84</v>
      </c>
    </row>
    <row r="25" spans="2:24">
      <c r="B25" s="50">
        <v>22</v>
      </c>
      <c r="C25" s="52">
        <v>560.09</v>
      </c>
      <c r="D25" s="52">
        <v>1372.27</v>
      </c>
      <c r="E25" s="52">
        <v>798.98</v>
      </c>
      <c r="F25" s="52">
        <v>342.08</v>
      </c>
      <c r="G25" s="52">
        <v>770.26</v>
      </c>
      <c r="H25" s="52">
        <v>429.08</v>
      </c>
      <c r="I25" s="52">
        <v>602.86</v>
      </c>
      <c r="J25" s="52">
        <v>3241335</v>
      </c>
      <c r="K25" s="52">
        <v>3572911</v>
      </c>
      <c r="L25" s="52">
        <v>1339.43</v>
      </c>
      <c r="M25" s="52"/>
      <c r="N25" s="52">
        <v>7619.1</v>
      </c>
      <c r="O25" s="52">
        <v>2594.17</v>
      </c>
      <c r="P25" s="52">
        <v>210.41</v>
      </c>
      <c r="Q25" s="53">
        <v>564.29999999999995</v>
      </c>
      <c r="R25" s="54">
        <v>248167.25</v>
      </c>
      <c r="S25" s="52">
        <v>42974.05</v>
      </c>
      <c r="T25" s="52">
        <v>107023.47</v>
      </c>
      <c r="U25" s="52">
        <v>14937.81</v>
      </c>
      <c r="V25" s="55"/>
      <c r="W25" s="56">
        <v>248.01</v>
      </c>
      <c r="X25" s="52">
        <v>17.84</v>
      </c>
    </row>
    <row r="26" spans="2:24">
      <c r="B26" s="50">
        <v>23</v>
      </c>
      <c r="C26" s="52">
        <v>560.09</v>
      </c>
      <c r="D26" s="52">
        <v>1372.27</v>
      </c>
      <c r="E26" s="52">
        <v>798.98</v>
      </c>
      <c r="F26" s="52">
        <v>342.08</v>
      </c>
      <c r="G26" s="52">
        <v>770.26</v>
      </c>
      <c r="H26" s="52">
        <v>429.08</v>
      </c>
      <c r="I26" s="52">
        <v>602.86</v>
      </c>
      <c r="J26" s="52">
        <v>3241335</v>
      </c>
      <c r="K26" s="52">
        <v>3572911</v>
      </c>
      <c r="L26" s="52">
        <v>1339.43</v>
      </c>
      <c r="M26" s="52"/>
      <c r="N26" s="52">
        <v>7619.1</v>
      </c>
      <c r="O26" s="52">
        <v>2594.17</v>
      </c>
      <c r="P26" s="52">
        <v>210.41</v>
      </c>
      <c r="Q26" s="53">
        <v>564.29999999999995</v>
      </c>
      <c r="R26" s="54">
        <v>248167.25</v>
      </c>
      <c r="S26" s="52">
        <v>42974.05</v>
      </c>
      <c r="T26" s="52">
        <v>107023.47</v>
      </c>
      <c r="U26" s="52">
        <v>14937.81</v>
      </c>
      <c r="V26" s="55"/>
      <c r="W26" s="56">
        <v>248.01</v>
      </c>
      <c r="X26" s="52">
        <v>17.84</v>
      </c>
    </row>
    <row r="27" spans="2:24">
      <c r="B27" s="50">
        <v>24</v>
      </c>
      <c r="C27" s="52">
        <v>560.09</v>
      </c>
      <c r="D27" s="52">
        <v>1372.27</v>
      </c>
      <c r="E27" s="52">
        <v>798.98</v>
      </c>
      <c r="F27" s="52">
        <v>342.08</v>
      </c>
      <c r="G27" s="52">
        <v>770.26</v>
      </c>
      <c r="H27" s="52">
        <v>429.08</v>
      </c>
      <c r="I27" s="52">
        <v>602.86</v>
      </c>
      <c r="J27" s="52">
        <v>3241335</v>
      </c>
      <c r="K27" s="52">
        <v>3572911</v>
      </c>
      <c r="L27" s="52">
        <v>1339.43</v>
      </c>
      <c r="M27" s="52"/>
      <c r="N27" s="52">
        <v>7619.1</v>
      </c>
      <c r="O27" s="52">
        <v>2594.17</v>
      </c>
      <c r="P27" s="52">
        <v>210.41</v>
      </c>
      <c r="Q27" s="53">
        <v>564.29999999999995</v>
      </c>
      <c r="R27" s="54">
        <v>248167.25</v>
      </c>
      <c r="S27" s="52">
        <v>42974.05</v>
      </c>
      <c r="T27" s="52">
        <v>107023.47</v>
      </c>
      <c r="U27" s="52">
        <v>14937.81</v>
      </c>
      <c r="V27" s="55"/>
      <c r="W27" s="56">
        <v>248.01</v>
      </c>
      <c r="X27" s="52">
        <v>17.84</v>
      </c>
    </row>
    <row r="28" spans="2:24" ht="15.75" thickBot="1">
      <c r="B28" s="63">
        <v>25</v>
      </c>
      <c r="C28" s="64">
        <v>560.09</v>
      </c>
      <c r="D28" s="64">
        <v>1372.27</v>
      </c>
      <c r="E28" s="64">
        <v>798.98</v>
      </c>
      <c r="F28" s="64">
        <v>342.08</v>
      </c>
      <c r="G28" s="64">
        <v>770.26</v>
      </c>
      <c r="H28" s="64">
        <v>429.08</v>
      </c>
      <c r="I28" s="64">
        <v>602.86</v>
      </c>
      <c r="J28" s="64">
        <v>3241335</v>
      </c>
      <c r="K28" s="64">
        <v>3572911</v>
      </c>
      <c r="L28" s="64">
        <v>1339.43</v>
      </c>
      <c r="M28" s="64"/>
      <c r="N28" s="64">
        <v>7619.1</v>
      </c>
      <c r="O28" s="64">
        <v>2594.17</v>
      </c>
      <c r="P28" s="64">
        <v>210.41</v>
      </c>
      <c r="Q28" s="65">
        <v>564.29999999999995</v>
      </c>
      <c r="R28" s="66">
        <v>248167.25</v>
      </c>
      <c r="S28" s="67">
        <v>42974.05</v>
      </c>
      <c r="T28" s="67">
        <v>107023.47</v>
      </c>
      <c r="U28" s="67">
        <v>14937.81</v>
      </c>
      <c r="V28" s="68"/>
      <c r="W28" s="69">
        <v>248.01</v>
      </c>
      <c r="X28" s="64">
        <v>17.84</v>
      </c>
    </row>
    <row r="30" spans="2:24">
      <c r="C30" s="169">
        <f>C6</f>
        <v>556.61</v>
      </c>
      <c r="D30" s="169">
        <f t="shared" ref="D30:Q30" si="0">D6</f>
        <v>5706.1</v>
      </c>
      <c r="E30" s="169">
        <f t="shared" si="0"/>
        <v>1336.79</v>
      </c>
      <c r="F30" s="169">
        <f t="shared" si="0"/>
        <v>377.81</v>
      </c>
      <c r="G30" s="169">
        <f t="shared" si="0"/>
        <v>683.57</v>
      </c>
      <c r="H30" s="169">
        <f t="shared" si="0"/>
        <v>644.67999999999995</v>
      </c>
      <c r="I30" s="169">
        <f t="shared" si="0"/>
        <v>1271.71</v>
      </c>
      <c r="J30" s="169"/>
      <c r="K30" s="169"/>
      <c r="L30" s="169">
        <f t="shared" si="0"/>
        <v>7105.39</v>
      </c>
      <c r="M30" s="169">
        <f t="shared" si="0"/>
        <v>11496.39</v>
      </c>
      <c r="N30" s="169">
        <f t="shared" si="0"/>
        <v>4216.72</v>
      </c>
      <c r="O30" s="169">
        <f t="shared" si="0"/>
        <v>2743.21</v>
      </c>
      <c r="P30" s="169">
        <f t="shared" si="0"/>
        <v>1298.04</v>
      </c>
      <c r="Q30" s="169">
        <f t="shared" si="0"/>
        <v>2671.26</v>
      </c>
    </row>
    <row r="31" spans="2:24">
      <c r="C31" s="150">
        <f>C9</f>
        <v>393.26</v>
      </c>
      <c r="D31" s="150">
        <f t="shared" ref="D31:Q31" si="1">D9</f>
        <v>1715.61</v>
      </c>
      <c r="E31" s="150">
        <f t="shared" si="1"/>
        <v>523.4</v>
      </c>
      <c r="F31" s="150">
        <f t="shared" si="1"/>
        <v>325.10000000000002</v>
      </c>
      <c r="G31" s="150">
        <f t="shared" si="1"/>
        <v>614.6</v>
      </c>
      <c r="H31" s="150">
        <f t="shared" si="1"/>
        <v>455.31</v>
      </c>
      <c r="I31" s="150">
        <f t="shared" si="1"/>
        <v>1071.8</v>
      </c>
      <c r="J31" s="150"/>
      <c r="K31" s="150"/>
      <c r="L31" s="150">
        <f t="shared" si="1"/>
        <v>3445.02</v>
      </c>
      <c r="M31" s="150">
        <f t="shared" si="1"/>
        <v>10500.69</v>
      </c>
      <c r="N31" s="150">
        <f t="shared" si="1"/>
        <v>4950.04</v>
      </c>
      <c r="O31" s="150">
        <f t="shared" si="1"/>
        <v>1696.99</v>
      </c>
      <c r="P31" s="150">
        <f t="shared" si="1"/>
        <v>816.11</v>
      </c>
      <c r="Q31" s="150">
        <f t="shared" si="1"/>
        <v>1739.18</v>
      </c>
    </row>
    <row r="32" spans="2:24">
      <c r="C32" s="150">
        <f>C12</f>
        <v>560.09</v>
      </c>
      <c r="D32" s="150">
        <f t="shared" ref="D32:Q32" si="2">D12</f>
        <v>1372.27</v>
      </c>
      <c r="E32" s="150">
        <f t="shared" si="2"/>
        <v>798.98</v>
      </c>
      <c r="F32" s="150">
        <f t="shared" si="2"/>
        <v>342.08</v>
      </c>
      <c r="G32" s="150">
        <f t="shared" si="2"/>
        <v>770.26</v>
      </c>
      <c r="H32" s="150">
        <f t="shared" si="2"/>
        <v>429.08</v>
      </c>
      <c r="I32" s="150">
        <f t="shared" si="2"/>
        <v>602.86</v>
      </c>
      <c r="J32" s="150">
        <f t="shared" si="2"/>
        <v>2240733</v>
      </c>
      <c r="K32" s="150"/>
      <c r="L32" s="150">
        <f t="shared" si="2"/>
        <v>1339.43</v>
      </c>
      <c r="M32" s="150">
        <f t="shared" si="2"/>
        <v>9159.07</v>
      </c>
      <c r="N32" s="150">
        <f t="shared" si="2"/>
        <v>7619.1</v>
      </c>
      <c r="O32" s="150">
        <f t="shared" si="2"/>
        <v>2594.17</v>
      </c>
      <c r="P32" s="150">
        <f t="shared" si="2"/>
        <v>485.55</v>
      </c>
      <c r="Q32" s="150">
        <f t="shared" si="2"/>
        <v>564.29999999999995</v>
      </c>
    </row>
    <row r="33" spans="2:17">
      <c r="C33" s="150"/>
      <c r="D33" s="150"/>
      <c r="E33" s="150"/>
      <c r="F33" s="150"/>
      <c r="G33" s="150"/>
      <c r="H33" s="150"/>
      <c r="I33" s="150"/>
      <c r="J33" s="150">
        <f t="shared" ref="J33:P33" si="3">J19</f>
        <v>3204094</v>
      </c>
      <c r="K33" s="150">
        <f t="shared" si="3"/>
        <v>3362572</v>
      </c>
      <c r="L33" s="150"/>
      <c r="M33" s="150"/>
      <c r="N33" s="150"/>
      <c r="O33" s="150"/>
      <c r="P33" s="150">
        <f t="shared" si="3"/>
        <v>279</v>
      </c>
      <c r="Q33" s="150"/>
    </row>
    <row r="34" spans="2:17">
      <c r="C34" s="150"/>
      <c r="D34" s="150"/>
      <c r="E34" s="150"/>
      <c r="F34" s="150"/>
      <c r="G34" s="150"/>
      <c r="H34" s="150"/>
      <c r="I34" s="150"/>
      <c r="J34" s="150">
        <f t="shared" ref="J34:P34" si="4">J28</f>
        <v>3241335</v>
      </c>
      <c r="K34" s="150">
        <f t="shared" si="4"/>
        <v>3572911</v>
      </c>
      <c r="L34" s="150"/>
      <c r="M34" s="150"/>
      <c r="N34" s="150"/>
      <c r="O34" s="150"/>
      <c r="P34" s="150">
        <f t="shared" si="4"/>
        <v>210.41</v>
      </c>
      <c r="Q34" s="150"/>
    </row>
    <row r="35" spans="2:17">
      <c r="C35" s="179" t="s">
        <v>23</v>
      </c>
      <c r="D35" s="179" t="s">
        <v>24</v>
      </c>
      <c r="E35" s="179" t="s">
        <v>25</v>
      </c>
      <c r="F35" s="179" t="s">
        <v>26</v>
      </c>
      <c r="G35" s="179" t="s">
        <v>27</v>
      </c>
      <c r="H35" s="179" t="s">
        <v>28</v>
      </c>
      <c r="I35" s="179" t="s">
        <v>29</v>
      </c>
      <c r="J35" s="179" t="s">
        <v>5021</v>
      </c>
      <c r="K35" s="179" t="s">
        <v>5022</v>
      </c>
      <c r="L35" s="179" t="s">
        <v>32</v>
      </c>
      <c r="M35" s="179" t="s">
        <v>5023</v>
      </c>
      <c r="N35" s="179" t="s">
        <v>5007</v>
      </c>
      <c r="O35" s="179" t="s">
        <v>5024</v>
      </c>
      <c r="P35" s="179" t="s">
        <v>34</v>
      </c>
      <c r="Q35" s="180" t="s">
        <v>36</v>
      </c>
    </row>
    <row r="36" spans="2:17">
      <c r="B36" s="181">
        <v>2021</v>
      </c>
      <c r="C36" s="182">
        <f>AVERAGE(C30:C32)</f>
        <v>503.32</v>
      </c>
      <c r="D36" s="182">
        <f>AVERAGE(D30:D32)</f>
        <v>2931.3266666666664</v>
      </c>
      <c r="E36" s="182">
        <f t="shared" ref="E36:I36" si="5">AVERAGE(E30:E32)</f>
        <v>886.39</v>
      </c>
      <c r="F36" s="182">
        <f t="shared" si="5"/>
        <v>348.33</v>
      </c>
      <c r="G36" s="182">
        <f t="shared" si="5"/>
        <v>689.4766666666668</v>
      </c>
      <c r="H36" s="182">
        <f t="shared" si="5"/>
        <v>509.69</v>
      </c>
      <c r="I36" s="182">
        <f t="shared" si="5"/>
        <v>982.12333333333345</v>
      </c>
      <c r="J36" s="182">
        <f>AVERAGE(J32:J34)</f>
        <v>2895387.3333333335</v>
      </c>
      <c r="K36" s="182">
        <f>AVERAGE(K33:K34)</f>
        <v>3467741.5</v>
      </c>
      <c r="L36" s="182">
        <f>AVERAGE(L30:L32)</f>
        <v>3963.28</v>
      </c>
      <c r="M36" s="182">
        <f>AVERAGE(M30:M32)</f>
        <v>10385.383333333333</v>
      </c>
      <c r="N36" s="182">
        <f>AVERAGE(N30:N32)</f>
        <v>5595.2866666666669</v>
      </c>
      <c r="O36" s="182">
        <f>AVERAGE(O30:O32)</f>
        <v>2344.79</v>
      </c>
      <c r="P36" s="182">
        <f>AVERAGE(P30:P34)</f>
        <v>617.822</v>
      </c>
      <c r="Q36" s="182">
        <f>AVERAGE(Q30:Q32)</f>
        <v>1658.2466666666669</v>
      </c>
    </row>
    <row r="37" spans="2:17">
      <c r="B37" s="181">
        <v>2022</v>
      </c>
      <c r="C37" s="182">
        <f>'Придельники с 2022'!C35</f>
        <v>754.13</v>
      </c>
      <c r="D37" s="182">
        <f>'Придельники с 2022'!D35</f>
        <v>4292.5166666666664</v>
      </c>
      <c r="E37" s="182">
        <f>'Придельники с 2022'!E35</f>
        <v>886.39</v>
      </c>
      <c r="F37" s="182">
        <f>'Придельники с 2022'!F35</f>
        <v>348.33</v>
      </c>
      <c r="G37" s="182">
        <f>'Придельники с 2022'!G35</f>
        <v>1059.0366666666666</v>
      </c>
      <c r="H37" s="182">
        <f>'Придельники с 2022'!H35</f>
        <v>509.69</v>
      </c>
      <c r="I37" s="182">
        <f>'Придельники с 2022'!I35</f>
        <v>982.12333333333345</v>
      </c>
      <c r="J37" s="182">
        <f>'Придельники с 2022'!J35</f>
        <v>3565222.59</v>
      </c>
      <c r="K37" s="182">
        <f>'Придельники с 2022'!K35</f>
        <v>4193168.06</v>
      </c>
      <c r="L37" s="182">
        <f>'Придельники с 2022'!L35</f>
        <v>5376.2733333333335</v>
      </c>
      <c r="M37" s="182">
        <f>'Придельники с 2022'!M35</f>
        <v>10385.383333333333</v>
      </c>
      <c r="N37" s="182">
        <f>'Придельники с 2022'!N35</f>
        <v>9792.373333333333</v>
      </c>
      <c r="O37" s="182">
        <f>'Придельники с 2022'!O35</f>
        <v>4758.5033333333331</v>
      </c>
      <c r="P37" s="182">
        <f>'Придельники с 2022'!P35</f>
        <v>617.822</v>
      </c>
      <c r="Q37" s="182">
        <f>'Придельники с 2022'!Q35</f>
        <v>1658.2466666666669</v>
      </c>
    </row>
    <row r="38" spans="2:17">
      <c r="C38" s="152">
        <f>C37/C36-1</f>
        <v>0.49831121354208063</v>
      </c>
      <c r="D38" s="152">
        <f t="shared" ref="D38" si="6">D37/D36-1</f>
        <v>0.46435970971050655</v>
      </c>
      <c r="E38" s="152">
        <f t="shared" ref="E38" si="7">E37/E36-1</f>
        <v>0</v>
      </c>
      <c r="F38" s="152">
        <f t="shared" ref="F38" si="8">F37/F36-1</f>
        <v>0</v>
      </c>
      <c r="G38" s="152">
        <f t="shared" ref="G38" si="9">G37/G36-1</f>
        <v>0.53600073485687183</v>
      </c>
      <c r="H38" s="152">
        <f t="shared" ref="H38" si="10">H37/H36-1</f>
        <v>0</v>
      </c>
      <c r="I38" s="152">
        <f t="shared" ref="I38" si="11">I37/I36-1</f>
        <v>0</v>
      </c>
      <c r="J38" s="152">
        <f t="shared" ref="J38" si="12">J37/J36-1</f>
        <v>0.23134564724903806</v>
      </c>
      <c r="K38" s="152">
        <f t="shared" ref="K38" si="13">K37/K36-1</f>
        <v>0.20919280171258436</v>
      </c>
      <c r="L38" s="152">
        <f t="shared" ref="L38" si="14">L37/L36-1</f>
        <v>0.35652119793033377</v>
      </c>
      <c r="M38" s="152">
        <f t="shared" ref="M38" si="15">M37/M36-1</f>
        <v>0</v>
      </c>
      <c r="N38" s="152">
        <f t="shared" ref="N38" si="16">N37/N36-1</f>
        <v>0.75011110541848902</v>
      </c>
      <c r="O38" s="152">
        <f t="shared" ref="O38" si="17">O37/O36-1</f>
        <v>1.0293942456822713</v>
      </c>
      <c r="P38" s="152">
        <f t="shared" ref="P38" si="18">P37/P36-1</f>
        <v>0</v>
      </c>
      <c r="Q38" s="152">
        <f t="shared" ref="Q38" si="19">Q37/Q36-1</f>
        <v>0</v>
      </c>
    </row>
    <row r="40" spans="2:17">
      <c r="B40" t="s">
        <v>5182</v>
      </c>
    </row>
  </sheetData>
  <mergeCells count="2">
    <mergeCell ref="R1:V1"/>
    <mergeCell ref="B1:Q1"/>
  </mergeCells>
  <phoneticPr fontId="23" type="noConversion"/>
  <pageMargins left="0.7" right="0.7" top="0.75" bottom="0.75" header="0.3" footer="0.3"/>
  <pageSetup paperSize="9" orientation="portrait" r:id="rId1"/>
  <ignoredErrors>
    <ignoredError sqref="P36" formula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B1:X41"/>
  <sheetViews>
    <sheetView workbookViewId="0">
      <pane xSplit="10" ySplit="3" topLeftCell="K4" activePane="bottomRight" state="frozen"/>
      <selection pane="topRight" activeCell="K1" sqref="K1"/>
      <selection pane="bottomLeft" activeCell="A4" sqref="A4"/>
      <selection pane="bottomRight" activeCell="B2" sqref="B2:X2"/>
    </sheetView>
  </sheetViews>
  <sheetFormatPr defaultRowHeight="15"/>
  <cols>
    <col min="3" max="9" width="9.28515625" bestFit="1" customWidth="1"/>
    <col min="10" max="10" width="12.7109375" customWidth="1"/>
    <col min="11" max="11" width="11.85546875" customWidth="1"/>
    <col min="12" max="12" width="9.28515625" bestFit="1" customWidth="1"/>
    <col min="13" max="13" width="10.140625" bestFit="1" customWidth="1"/>
    <col min="14" max="17" width="9.28515625" bestFit="1" customWidth="1"/>
    <col min="18" max="18" width="11.5703125" customWidth="1"/>
    <col min="20" max="20" width="10" customWidth="1"/>
    <col min="22" max="22" width="10.42578125" customWidth="1"/>
  </cols>
  <sheetData>
    <row r="1" spans="2:24" ht="25.5">
      <c r="B1" s="278" t="s">
        <v>5054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9"/>
      <c r="R1" s="275" t="s">
        <v>35</v>
      </c>
      <c r="S1" s="276"/>
      <c r="T1" s="276"/>
      <c r="U1" s="276"/>
      <c r="V1" s="277"/>
    </row>
    <row r="2" spans="2:24">
      <c r="B2" s="42" t="s">
        <v>1116</v>
      </c>
      <c r="C2" s="42" t="s">
        <v>59</v>
      </c>
      <c r="D2" s="42" t="s">
        <v>60</v>
      </c>
      <c r="E2" s="42" t="s">
        <v>61</v>
      </c>
      <c r="F2" s="42" t="s">
        <v>62</v>
      </c>
      <c r="G2" s="42" t="s">
        <v>63</v>
      </c>
      <c r="H2" s="42" t="s">
        <v>64</v>
      </c>
      <c r="I2" s="42" t="s">
        <v>65</v>
      </c>
      <c r="J2" s="42" t="s">
        <v>5011</v>
      </c>
      <c r="K2" s="42" t="s">
        <v>5012</v>
      </c>
      <c r="L2" s="42" t="s">
        <v>68</v>
      </c>
      <c r="M2" s="42" t="s">
        <v>5013</v>
      </c>
      <c r="N2" s="42" t="s">
        <v>5014</v>
      </c>
      <c r="O2" s="42" t="s">
        <v>69</v>
      </c>
      <c r="P2" s="42" t="s">
        <v>70</v>
      </c>
      <c r="Q2" s="42" t="s">
        <v>72</v>
      </c>
      <c r="R2" s="42" t="s">
        <v>5015</v>
      </c>
      <c r="S2" s="42" t="s">
        <v>5016</v>
      </c>
      <c r="T2" s="42" t="s">
        <v>5017</v>
      </c>
      <c r="U2" s="42" t="s">
        <v>5018</v>
      </c>
      <c r="V2" s="42" t="s">
        <v>5019</v>
      </c>
      <c r="W2" s="42" t="s">
        <v>73</v>
      </c>
      <c r="X2" s="42" t="s">
        <v>74</v>
      </c>
    </row>
    <row r="3" spans="2:24" ht="30">
      <c r="B3" s="43" t="s">
        <v>5020</v>
      </c>
      <c r="C3" s="44" t="s">
        <v>23</v>
      </c>
      <c r="D3" s="44" t="s">
        <v>24</v>
      </c>
      <c r="E3" s="44" t="s">
        <v>25</v>
      </c>
      <c r="F3" s="44" t="s">
        <v>26</v>
      </c>
      <c r="G3" s="44" t="s">
        <v>27</v>
      </c>
      <c r="H3" s="44" t="s">
        <v>28</v>
      </c>
      <c r="I3" s="44" t="s">
        <v>29</v>
      </c>
      <c r="J3" s="44" t="s">
        <v>5021</v>
      </c>
      <c r="K3" s="44" t="s">
        <v>5022</v>
      </c>
      <c r="L3" s="44" t="s">
        <v>32</v>
      </c>
      <c r="M3" s="44" t="s">
        <v>5023</v>
      </c>
      <c r="N3" s="44" t="s">
        <v>5007</v>
      </c>
      <c r="O3" s="44" t="s">
        <v>5024</v>
      </c>
      <c r="P3" s="44" t="s">
        <v>34</v>
      </c>
      <c r="Q3" s="45" t="s">
        <v>36</v>
      </c>
      <c r="R3" s="46" t="s">
        <v>24</v>
      </c>
      <c r="S3" s="47" t="s">
        <v>26</v>
      </c>
      <c r="T3" s="47" t="s">
        <v>27</v>
      </c>
      <c r="U3" s="47" t="s">
        <v>23</v>
      </c>
      <c r="V3" s="48" t="s">
        <v>25</v>
      </c>
      <c r="W3" s="49" t="s">
        <v>37</v>
      </c>
      <c r="X3" s="44" t="s">
        <v>38</v>
      </c>
    </row>
    <row r="4" spans="2:24">
      <c r="B4" s="50">
        <v>1</v>
      </c>
      <c r="C4" s="51">
        <v>740.22</v>
      </c>
      <c r="D4" s="51">
        <v>8400.1200000000008</v>
      </c>
      <c r="E4" s="51">
        <v>1336.79</v>
      </c>
      <c r="F4" s="51">
        <v>377.81</v>
      </c>
      <c r="G4" s="51">
        <v>1165.22</v>
      </c>
      <c r="H4" s="51">
        <v>644.67999999999995</v>
      </c>
      <c r="I4" s="51">
        <v>1271.71</v>
      </c>
      <c r="J4" s="51"/>
      <c r="K4" s="51"/>
      <c r="L4" s="52">
        <v>9557.39</v>
      </c>
      <c r="M4" s="52">
        <v>11496.39</v>
      </c>
      <c r="N4" s="52">
        <v>7067.86</v>
      </c>
      <c r="O4" s="52">
        <v>5827.15</v>
      </c>
      <c r="P4" s="52">
        <v>1298.04</v>
      </c>
      <c r="Q4" s="53">
        <v>2671.26</v>
      </c>
      <c r="R4" s="54">
        <v>159222.32999999999</v>
      </c>
      <c r="S4" s="52">
        <v>36058.61</v>
      </c>
      <c r="T4" s="52">
        <v>66319.62</v>
      </c>
      <c r="U4" s="52"/>
      <c r="V4" s="55">
        <v>141937.32</v>
      </c>
      <c r="W4" s="56">
        <v>505.68</v>
      </c>
      <c r="X4" s="52">
        <v>29.85</v>
      </c>
    </row>
    <row r="5" spans="2:24">
      <c r="B5" s="50">
        <v>2</v>
      </c>
      <c r="C5" s="51">
        <v>740.22</v>
      </c>
      <c r="D5" s="51">
        <v>8400.1200000000008</v>
      </c>
      <c r="E5" s="51">
        <v>1336.79</v>
      </c>
      <c r="F5" s="51">
        <v>377.81</v>
      </c>
      <c r="G5" s="51">
        <v>1165.22</v>
      </c>
      <c r="H5" s="51">
        <v>644.67999999999995</v>
      </c>
      <c r="I5" s="51">
        <v>1271.71</v>
      </c>
      <c r="J5" s="51"/>
      <c r="K5" s="51"/>
      <c r="L5" s="52">
        <v>9557.39</v>
      </c>
      <c r="M5" s="52">
        <v>11496.39</v>
      </c>
      <c r="N5" s="52">
        <v>7067.86</v>
      </c>
      <c r="O5" s="52">
        <v>5827.15</v>
      </c>
      <c r="P5" s="52">
        <v>1298.04</v>
      </c>
      <c r="Q5" s="53">
        <v>2671.26</v>
      </c>
      <c r="R5" s="54">
        <v>159222.32999999999</v>
      </c>
      <c r="S5" s="52">
        <v>36058.61</v>
      </c>
      <c r="T5" s="52">
        <v>66319.62</v>
      </c>
      <c r="U5" s="52"/>
      <c r="V5" s="55">
        <v>141937.32</v>
      </c>
      <c r="W5" s="56">
        <v>505.68</v>
      </c>
      <c r="X5" s="52">
        <v>29.85</v>
      </c>
    </row>
    <row r="6" spans="2:24">
      <c r="B6" s="50">
        <v>3</v>
      </c>
      <c r="C6" s="51">
        <v>740.22</v>
      </c>
      <c r="D6" s="51">
        <v>8400.1200000000008</v>
      </c>
      <c r="E6" s="51">
        <v>1336.79</v>
      </c>
      <c r="F6" s="51">
        <v>377.81</v>
      </c>
      <c r="G6" s="51">
        <v>1165.22</v>
      </c>
      <c r="H6" s="51">
        <v>644.67999999999995</v>
      </c>
      <c r="I6" s="51">
        <v>1271.71</v>
      </c>
      <c r="J6" s="51"/>
      <c r="K6" s="51"/>
      <c r="L6" s="52">
        <v>9557.39</v>
      </c>
      <c r="M6" s="52">
        <v>11496.39</v>
      </c>
      <c r="N6" s="52">
        <v>7067.86</v>
      </c>
      <c r="O6" s="52">
        <v>5827.15</v>
      </c>
      <c r="P6" s="52">
        <v>1298.04</v>
      </c>
      <c r="Q6" s="53">
        <v>2671.26</v>
      </c>
      <c r="R6" s="54">
        <v>159222.32999999999</v>
      </c>
      <c r="S6" s="52">
        <v>36058.61</v>
      </c>
      <c r="T6" s="52">
        <v>66319.62</v>
      </c>
      <c r="U6" s="52"/>
      <c r="V6" s="55">
        <v>141937.32</v>
      </c>
      <c r="W6" s="56">
        <v>505.68</v>
      </c>
      <c r="X6" s="52">
        <v>29.85</v>
      </c>
    </row>
    <row r="7" spans="2:24">
      <c r="B7" s="57">
        <v>4</v>
      </c>
      <c r="C7" s="58">
        <v>519.61</v>
      </c>
      <c r="D7" s="58">
        <v>2487.64</v>
      </c>
      <c r="E7" s="58">
        <v>523.4</v>
      </c>
      <c r="F7" s="58">
        <v>325.10000000000002</v>
      </c>
      <c r="G7" s="58">
        <v>856.5</v>
      </c>
      <c r="H7" s="58">
        <v>455.31</v>
      </c>
      <c r="I7" s="58">
        <v>1071.8</v>
      </c>
      <c r="J7" s="58"/>
      <c r="K7" s="58"/>
      <c r="L7" s="58">
        <v>4503.5200000000004</v>
      </c>
      <c r="M7" s="58">
        <v>10500.69</v>
      </c>
      <c r="N7" s="162">
        <v>7067.86</v>
      </c>
      <c r="O7" s="58">
        <v>4882.3599999999997</v>
      </c>
      <c r="P7" s="58">
        <v>816.11</v>
      </c>
      <c r="Q7" s="59">
        <v>1739.18</v>
      </c>
      <c r="R7" s="60">
        <v>280193.26</v>
      </c>
      <c r="S7" s="58">
        <v>34687.5</v>
      </c>
      <c r="T7" s="58">
        <v>156699.67000000001</v>
      </c>
      <c r="U7" s="58"/>
      <c r="V7" s="61">
        <v>141937.32</v>
      </c>
      <c r="W7" s="62">
        <v>353.13</v>
      </c>
      <c r="X7" s="58">
        <v>25.12</v>
      </c>
    </row>
    <row r="8" spans="2:24">
      <c r="B8" s="57">
        <v>5</v>
      </c>
      <c r="C8" s="58">
        <v>519.61</v>
      </c>
      <c r="D8" s="58">
        <v>2487.64</v>
      </c>
      <c r="E8" s="58">
        <v>523.4</v>
      </c>
      <c r="F8" s="58">
        <v>325.10000000000002</v>
      </c>
      <c r="G8" s="58">
        <v>856.5</v>
      </c>
      <c r="H8" s="58">
        <v>455.31</v>
      </c>
      <c r="I8" s="58">
        <v>1071.8</v>
      </c>
      <c r="J8" s="58"/>
      <c r="K8" s="58"/>
      <c r="L8" s="58">
        <v>4503.5200000000004</v>
      </c>
      <c r="M8" s="58">
        <v>10500.69</v>
      </c>
      <c r="N8" s="162">
        <v>7067.86</v>
      </c>
      <c r="O8" s="58">
        <v>4882.3599999999997</v>
      </c>
      <c r="P8" s="58">
        <v>816.11</v>
      </c>
      <c r="Q8" s="59">
        <v>1739.18</v>
      </c>
      <c r="R8" s="60">
        <v>280193.26</v>
      </c>
      <c r="S8" s="58">
        <v>34687.5</v>
      </c>
      <c r="T8" s="58">
        <v>156699.67000000001</v>
      </c>
      <c r="U8" s="58"/>
      <c r="V8" s="61">
        <v>141937.32</v>
      </c>
      <c r="W8" s="62">
        <v>353.13</v>
      </c>
      <c r="X8" s="58">
        <v>25.12</v>
      </c>
    </row>
    <row r="9" spans="2:24">
      <c r="B9" s="57">
        <v>6</v>
      </c>
      <c r="C9" s="58">
        <v>519.61</v>
      </c>
      <c r="D9" s="58">
        <v>2487.64</v>
      </c>
      <c r="E9" s="58">
        <v>523.4</v>
      </c>
      <c r="F9" s="58">
        <v>325.10000000000002</v>
      </c>
      <c r="G9" s="58">
        <v>856.5</v>
      </c>
      <c r="H9" s="58">
        <v>455.31</v>
      </c>
      <c r="I9" s="58">
        <v>1071.8</v>
      </c>
      <c r="J9" s="58"/>
      <c r="K9" s="58"/>
      <c r="L9" s="58">
        <v>4503.5200000000004</v>
      </c>
      <c r="M9" s="58">
        <v>10500.69</v>
      </c>
      <c r="N9" s="162">
        <v>7067.86</v>
      </c>
      <c r="O9" s="58">
        <v>4882.3599999999997</v>
      </c>
      <c r="P9" s="58">
        <v>816.11</v>
      </c>
      <c r="Q9" s="59">
        <v>1739.18</v>
      </c>
      <c r="R9" s="60">
        <v>280193.26</v>
      </c>
      <c r="S9" s="58">
        <v>34687.5</v>
      </c>
      <c r="T9" s="58">
        <v>156699.67000000001</v>
      </c>
      <c r="U9" s="58"/>
      <c r="V9" s="61">
        <v>141937.32</v>
      </c>
      <c r="W9" s="62">
        <v>353.13</v>
      </c>
      <c r="X9" s="58">
        <v>25.12</v>
      </c>
    </row>
    <row r="10" spans="2:24">
      <c r="B10" s="50">
        <v>7</v>
      </c>
      <c r="C10" s="52">
        <v>1002.56</v>
      </c>
      <c r="D10" s="52">
        <v>1989.79</v>
      </c>
      <c r="E10" s="52">
        <v>798.98</v>
      </c>
      <c r="F10" s="52">
        <v>342.08</v>
      </c>
      <c r="G10" s="52">
        <v>1155.3900000000001</v>
      </c>
      <c r="H10" s="52">
        <v>429.08</v>
      </c>
      <c r="I10" s="52">
        <v>602.86</v>
      </c>
      <c r="J10" s="52">
        <v>2778508.92</v>
      </c>
      <c r="K10" s="52"/>
      <c r="L10" s="52">
        <v>2067.91</v>
      </c>
      <c r="M10" s="52">
        <v>9159.07</v>
      </c>
      <c r="N10" s="52">
        <v>15241.4</v>
      </c>
      <c r="O10" s="52">
        <v>3566</v>
      </c>
      <c r="P10" s="52">
        <v>485.55</v>
      </c>
      <c r="Q10" s="53">
        <v>564.29999999999995</v>
      </c>
      <c r="R10" s="54">
        <v>248167.25</v>
      </c>
      <c r="S10" s="52">
        <v>42974.05</v>
      </c>
      <c r="T10" s="52">
        <v>107023.47</v>
      </c>
      <c r="U10" s="52"/>
      <c r="V10" s="55">
        <v>146812.46</v>
      </c>
      <c r="W10" s="56">
        <v>248.01</v>
      </c>
      <c r="X10" s="52">
        <v>20.75</v>
      </c>
    </row>
    <row r="11" spans="2:24">
      <c r="B11" s="50">
        <v>8</v>
      </c>
      <c r="C11" s="52">
        <v>1002.56</v>
      </c>
      <c r="D11" s="52">
        <v>1989.79</v>
      </c>
      <c r="E11" s="52">
        <v>798.98</v>
      </c>
      <c r="F11" s="52">
        <v>342.08</v>
      </c>
      <c r="G11" s="52">
        <v>1155.3900000000001</v>
      </c>
      <c r="H11" s="52">
        <v>429.08</v>
      </c>
      <c r="I11" s="52">
        <v>602.86</v>
      </c>
      <c r="J11" s="52">
        <v>2778508.92</v>
      </c>
      <c r="K11" s="52"/>
      <c r="L11" s="52">
        <v>2067.91</v>
      </c>
      <c r="M11" s="52">
        <v>9159.07</v>
      </c>
      <c r="N11" s="52">
        <v>15241.4</v>
      </c>
      <c r="O11" s="52">
        <v>3566</v>
      </c>
      <c r="P11" s="52">
        <v>485.55</v>
      </c>
      <c r="Q11" s="53">
        <v>564.29999999999995</v>
      </c>
      <c r="R11" s="54">
        <v>248167.25</v>
      </c>
      <c r="S11" s="52">
        <v>42974.05</v>
      </c>
      <c r="T11" s="52">
        <v>107023.47</v>
      </c>
      <c r="U11" s="52"/>
      <c r="V11" s="55">
        <v>146812.46</v>
      </c>
      <c r="W11" s="56">
        <v>248.01</v>
      </c>
      <c r="X11" s="52">
        <v>20.75</v>
      </c>
    </row>
    <row r="12" spans="2:24">
      <c r="B12" s="50">
        <v>9</v>
      </c>
      <c r="C12" s="52">
        <v>1002.56</v>
      </c>
      <c r="D12" s="52">
        <v>1989.79</v>
      </c>
      <c r="E12" s="52">
        <v>798.98</v>
      </c>
      <c r="F12" s="52">
        <v>342.08</v>
      </c>
      <c r="G12" s="52">
        <v>1155.3900000000001</v>
      </c>
      <c r="H12" s="52">
        <v>429.08</v>
      </c>
      <c r="I12" s="52">
        <v>602.86</v>
      </c>
      <c r="J12" s="52">
        <v>2778508.92</v>
      </c>
      <c r="K12" s="52"/>
      <c r="L12" s="52">
        <v>2067.91</v>
      </c>
      <c r="M12" s="52">
        <v>9159.07</v>
      </c>
      <c r="N12" s="52">
        <v>15241.4</v>
      </c>
      <c r="O12" s="52">
        <v>3566</v>
      </c>
      <c r="P12" s="52">
        <v>485.55</v>
      </c>
      <c r="Q12" s="53">
        <v>564.29999999999995</v>
      </c>
      <c r="R12" s="54">
        <v>248167.25</v>
      </c>
      <c r="S12" s="52">
        <v>42974.05</v>
      </c>
      <c r="T12" s="52">
        <v>107023.47</v>
      </c>
      <c r="U12" s="52"/>
      <c r="V12" s="55">
        <v>146812.46</v>
      </c>
      <c r="W12" s="56">
        <v>248.01</v>
      </c>
      <c r="X12" s="52">
        <v>20.75</v>
      </c>
    </row>
    <row r="13" spans="2:24">
      <c r="B13" s="57">
        <v>10</v>
      </c>
      <c r="C13" s="162">
        <v>1002.56</v>
      </c>
      <c r="D13" s="162">
        <v>1989.79</v>
      </c>
      <c r="E13" s="58">
        <v>798.98</v>
      </c>
      <c r="F13" s="58">
        <v>342.08</v>
      </c>
      <c r="G13" s="162">
        <v>1155.3900000000001</v>
      </c>
      <c r="H13" s="58">
        <v>429.08</v>
      </c>
      <c r="I13" s="58">
        <v>602.86</v>
      </c>
      <c r="J13" s="58">
        <v>3930316.7999999998</v>
      </c>
      <c r="K13" s="58">
        <v>4068712.12</v>
      </c>
      <c r="L13" s="162">
        <v>2067.91</v>
      </c>
      <c r="M13" s="58"/>
      <c r="N13" s="162">
        <v>15241.4</v>
      </c>
      <c r="O13" s="162">
        <v>3566</v>
      </c>
      <c r="P13" s="58">
        <v>279</v>
      </c>
      <c r="Q13" s="59">
        <v>564.29999999999995</v>
      </c>
      <c r="R13" s="60">
        <v>248167.25</v>
      </c>
      <c r="S13" s="58">
        <v>42974.05</v>
      </c>
      <c r="T13" s="58">
        <v>107023.47</v>
      </c>
      <c r="U13" s="58"/>
      <c r="V13" s="61">
        <v>146812.46</v>
      </c>
      <c r="W13" s="62">
        <v>248.01</v>
      </c>
      <c r="X13" s="58">
        <v>17.84</v>
      </c>
    </row>
    <row r="14" spans="2:24">
      <c r="B14" s="57">
        <v>11</v>
      </c>
      <c r="C14" s="162">
        <v>1002.56</v>
      </c>
      <c r="D14" s="162">
        <v>1989.79</v>
      </c>
      <c r="E14" s="58">
        <v>798.98</v>
      </c>
      <c r="F14" s="58">
        <v>342.08</v>
      </c>
      <c r="G14" s="162">
        <v>1155.3900000000001</v>
      </c>
      <c r="H14" s="58">
        <v>429.08</v>
      </c>
      <c r="I14" s="58">
        <v>602.86</v>
      </c>
      <c r="J14" s="58">
        <v>3930316.7999999998</v>
      </c>
      <c r="K14" s="58">
        <v>4068712.12</v>
      </c>
      <c r="L14" s="162">
        <v>2067.91</v>
      </c>
      <c r="M14" s="58"/>
      <c r="N14" s="162">
        <v>15241.4</v>
      </c>
      <c r="O14" s="162">
        <v>3566</v>
      </c>
      <c r="P14" s="58">
        <v>279</v>
      </c>
      <c r="Q14" s="59">
        <v>564.29999999999995</v>
      </c>
      <c r="R14" s="60">
        <v>248167.25</v>
      </c>
      <c r="S14" s="58">
        <v>42974.05</v>
      </c>
      <c r="T14" s="58">
        <v>107023.47</v>
      </c>
      <c r="U14" s="58"/>
      <c r="V14" s="61">
        <v>146812.46</v>
      </c>
      <c r="W14" s="62">
        <v>248.01</v>
      </c>
      <c r="X14" s="58">
        <v>17.84</v>
      </c>
    </row>
    <row r="15" spans="2:24">
      <c r="B15" s="57">
        <v>12</v>
      </c>
      <c r="C15" s="162">
        <v>1002.56</v>
      </c>
      <c r="D15" s="162">
        <v>1989.79</v>
      </c>
      <c r="E15" s="58">
        <v>798.98</v>
      </c>
      <c r="F15" s="58">
        <v>342.08</v>
      </c>
      <c r="G15" s="162">
        <v>1155.3900000000001</v>
      </c>
      <c r="H15" s="58">
        <v>429.08</v>
      </c>
      <c r="I15" s="58">
        <v>602.86</v>
      </c>
      <c r="J15" s="58">
        <v>3930316.7999999998</v>
      </c>
      <c r="K15" s="58">
        <v>4068712.12</v>
      </c>
      <c r="L15" s="162">
        <v>2067.91</v>
      </c>
      <c r="M15" s="58"/>
      <c r="N15" s="162">
        <v>15241.4</v>
      </c>
      <c r="O15" s="162">
        <v>3566</v>
      </c>
      <c r="P15" s="58">
        <v>279</v>
      </c>
      <c r="Q15" s="59">
        <v>564.29999999999995</v>
      </c>
      <c r="R15" s="60">
        <v>248167.25</v>
      </c>
      <c r="S15" s="58">
        <v>42974.05</v>
      </c>
      <c r="T15" s="58">
        <v>107023.47</v>
      </c>
      <c r="U15" s="58"/>
      <c r="V15" s="61">
        <v>146812.46</v>
      </c>
      <c r="W15" s="62">
        <v>248.01</v>
      </c>
      <c r="X15" s="58">
        <v>17.84</v>
      </c>
    </row>
    <row r="16" spans="2:24">
      <c r="B16" s="57">
        <v>13</v>
      </c>
      <c r="C16" s="162">
        <v>1002.56</v>
      </c>
      <c r="D16" s="162">
        <v>1989.79</v>
      </c>
      <c r="E16" s="58">
        <v>798.98</v>
      </c>
      <c r="F16" s="58">
        <v>342.08</v>
      </c>
      <c r="G16" s="162">
        <v>1155.3900000000001</v>
      </c>
      <c r="H16" s="58">
        <v>429.08</v>
      </c>
      <c r="I16" s="58">
        <v>602.86</v>
      </c>
      <c r="J16" s="58">
        <v>3930316.7999999998</v>
      </c>
      <c r="K16" s="58">
        <v>4068712.12</v>
      </c>
      <c r="L16" s="162">
        <v>2067.91</v>
      </c>
      <c r="M16" s="58"/>
      <c r="N16" s="162">
        <v>15241.4</v>
      </c>
      <c r="O16" s="162">
        <v>3566</v>
      </c>
      <c r="P16" s="58">
        <v>279</v>
      </c>
      <c r="Q16" s="59">
        <v>564.29999999999995</v>
      </c>
      <c r="R16" s="60">
        <v>248167.25</v>
      </c>
      <c r="S16" s="58">
        <v>42974.05</v>
      </c>
      <c r="T16" s="58">
        <v>107023.47</v>
      </c>
      <c r="U16" s="58"/>
      <c r="V16" s="61">
        <v>146812.46</v>
      </c>
      <c r="W16" s="62">
        <v>248.01</v>
      </c>
      <c r="X16" s="58">
        <v>17.84</v>
      </c>
    </row>
    <row r="17" spans="2:24">
      <c r="B17" s="57">
        <v>14</v>
      </c>
      <c r="C17" s="162">
        <v>1002.56</v>
      </c>
      <c r="D17" s="162">
        <v>1989.79</v>
      </c>
      <c r="E17" s="58">
        <v>798.98</v>
      </c>
      <c r="F17" s="58">
        <v>342.08</v>
      </c>
      <c r="G17" s="162">
        <v>1155.3900000000001</v>
      </c>
      <c r="H17" s="58">
        <v>429.08</v>
      </c>
      <c r="I17" s="58">
        <v>602.86</v>
      </c>
      <c r="J17" s="58">
        <v>3930316.7999999998</v>
      </c>
      <c r="K17" s="58">
        <v>4068712.12</v>
      </c>
      <c r="L17" s="162">
        <v>2067.91</v>
      </c>
      <c r="M17" s="58"/>
      <c r="N17" s="162">
        <v>15241.4</v>
      </c>
      <c r="O17" s="162">
        <v>3566</v>
      </c>
      <c r="P17" s="58">
        <v>279</v>
      </c>
      <c r="Q17" s="59">
        <v>564.29999999999995</v>
      </c>
      <c r="R17" s="60">
        <v>248167.25</v>
      </c>
      <c r="S17" s="58">
        <v>42974.05</v>
      </c>
      <c r="T17" s="58">
        <v>107023.47</v>
      </c>
      <c r="U17" s="58"/>
      <c r="V17" s="61">
        <v>146812.46</v>
      </c>
      <c r="W17" s="62">
        <v>248.01</v>
      </c>
      <c r="X17" s="58">
        <v>17.84</v>
      </c>
    </row>
    <row r="18" spans="2:24">
      <c r="B18" s="57">
        <v>15</v>
      </c>
      <c r="C18" s="162">
        <v>1002.56</v>
      </c>
      <c r="D18" s="162">
        <v>1989.79</v>
      </c>
      <c r="E18" s="58">
        <v>798.98</v>
      </c>
      <c r="F18" s="58">
        <v>342.08</v>
      </c>
      <c r="G18" s="162">
        <v>1155.3900000000001</v>
      </c>
      <c r="H18" s="58">
        <v>429.08</v>
      </c>
      <c r="I18" s="58">
        <v>602.86</v>
      </c>
      <c r="J18" s="58">
        <v>3930316.7999999998</v>
      </c>
      <c r="K18" s="58">
        <v>4068712.12</v>
      </c>
      <c r="L18" s="162">
        <v>2067.91</v>
      </c>
      <c r="M18" s="58"/>
      <c r="N18" s="162">
        <v>15241.4</v>
      </c>
      <c r="O18" s="162">
        <v>3566</v>
      </c>
      <c r="P18" s="58">
        <v>279</v>
      </c>
      <c r="Q18" s="59">
        <v>564.29999999999995</v>
      </c>
      <c r="R18" s="60">
        <v>248167.25</v>
      </c>
      <c r="S18" s="58">
        <v>42974.05</v>
      </c>
      <c r="T18" s="58">
        <v>107023.47</v>
      </c>
      <c r="U18" s="58"/>
      <c r="V18" s="61">
        <v>146812.46</v>
      </c>
      <c r="W18" s="62">
        <v>248.01</v>
      </c>
      <c r="X18" s="58">
        <v>17.84</v>
      </c>
    </row>
    <row r="19" spans="2:24">
      <c r="B19" s="57">
        <v>16</v>
      </c>
      <c r="C19" s="162">
        <v>1002.56</v>
      </c>
      <c r="D19" s="162">
        <v>1989.79</v>
      </c>
      <c r="E19" s="58">
        <v>798.98</v>
      </c>
      <c r="F19" s="58">
        <v>342.08</v>
      </c>
      <c r="G19" s="162">
        <v>1155.3900000000001</v>
      </c>
      <c r="H19" s="58">
        <v>429.08</v>
      </c>
      <c r="I19" s="58">
        <v>602.86</v>
      </c>
      <c r="J19" s="58">
        <v>3930316.7999999998</v>
      </c>
      <c r="K19" s="58">
        <v>4068712.12</v>
      </c>
      <c r="L19" s="162">
        <v>2067.91</v>
      </c>
      <c r="M19" s="58"/>
      <c r="N19" s="162">
        <v>15241.4</v>
      </c>
      <c r="O19" s="162">
        <v>3566</v>
      </c>
      <c r="P19" s="58">
        <v>279</v>
      </c>
      <c r="Q19" s="59">
        <v>564.29999999999995</v>
      </c>
      <c r="R19" s="60">
        <v>248167.25</v>
      </c>
      <c r="S19" s="58">
        <v>42974.05</v>
      </c>
      <c r="T19" s="58">
        <v>107023.47</v>
      </c>
      <c r="U19" s="58"/>
      <c r="V19" s="61">
        <v>146812.46</v>
      </c>
      <c r="W19" s="62">
        <v>248.01</v>
      </c>
      <c r="X19" s="58">
        <v>17.84</v>
      </c>
    </row>
    <row r="20" spans="2:24">
      <c r="B20" s="50">
        <v>17</v>
      </c>
      <c r="C20" s="52">
        <v>1002.56</v>
      </c>
      <c r="D20" s="52">
        <v>1989.79</v>
      </c>
      <c r="E20" s="52">
        <v>798.98</v>
      </c>
      <c r="F20" s="52">
        <v>342.08</v>
      </c>
      <c r="G20" s="52">
        <v>1155.3900000000001</v>
      </c>
      <c r="H20" s="52">
        <v>429.08</v>
      </c>
      <c r="I20" s="52">
        <v>602.86</v>
      </c>
      <c r="J20" s="52">
        <v>3986842.05</v>
      </c>
      <c r="K20" s="52">
        <v>4317624</v>
      </c>
      <c r="L20" s="52">
        <v>2067.91</v>
      </c>
      <c r="M20" s="52"/>
      <c r="N20" s="52">
        <v>15241.4</v>
      </c>
      <c r="O20" s="52">
        <v>3566</v>
      </c>
      <c r="P20" s="52">
        <v>210.41</v>
      </c>
      <c r="Q20" s="53">
        <v>564.29999999999995</v>
      </c>
      <c r="R20" s="54">
        <v>248167.25</v>
      </c>
      <c r="S20" s="52">
        <v>42974.05</v>
      </c>
      <c r="T20" s="52">
        <v>107023.47</v>
      </c>
      <c r="U20" s="52"/>
      <c r="V20" s="55"/>
      <c r="W20" s="56">
        <v>248.01</v>
      </c>
      <c r="X20" s="52">
        <v>17.84</v>
      </c>
    </row>
    <row r="21" spans="2:24">
      <c r="B21" s="50">
        <v>18</v>
      </c>
      <c r="C21" s="52">
        <v>1002.56</v>
      </c>
      <c r="D21" s="52">
        <v>1989.79</v>
      </c>
      <c r="E21" s="52">
        <v>798.98</v>
      </c>
      <c r="F21" s="52">
        <v>342.08</v>
      </c>
      <c r="G21" s="52">
        <v>1155.3900000000001</v>
      </c>
      <c r="H21" s="52">
        <v>429.08</v>
      </c>
      <c r="I21" s="52">
        <v>602.86</v>
      </c>
      <c r="J21" s="52">
        <v>3986842.05</v>
      </c>
      <c r="K21" s="52">
        <v>4317624</v>
      </c>
      <c r="L21" s="52">
        <v>2067.91</v>
      </c>
      <c r="M21" s="52"/>
      <c r="N21" s="52">
        <v>15241.4</v>
      </c>
      <c r="O21" s="52">
        <v>3566</v>
      </c>
      <c r="P21" s="52">
        <v>210.41</v>
      </c>
      <c r="Q21" s="53">
        <v>564.29999999999995</v>
      </c>
      <c r="R21" s="54">
        <v>248167.25</v>
      </c>
      <c r="S21" s="52">
        <v>42974.05</v>
      </c>
      <c r="T21" s="52">
        <v>107023.47</v>
      </c>
      <c r="U21" s="52"/>
      <c r="V21" s="55"/>
      <c r="W21" s="56">
        <v>248.01</v>
      </c>
      <c r="X21" s="52">
        <v>17.84</v>
      </c>
    </row>
    <row r="22" spans="2:24">
      <c r="B22" s="50">
        <v>19</v>
      </c>
      <c r="C22" s="52">
        <v>1002.56</v>
      </c>
      <c r="D22" s="52">
        <v>1989.79</v>
      </c>
      <c r="E22" s="52">
        <v>798.98</v>
      </c>
      <c r="F22" s="52">
        <v>342.08</v>
      </c>
      <c r="G22" s="52">
        <v>1155.3900000000001</v>
      </c>
      <c r="H22" s="52">
        <v>429.08</v>
      </c>
      <c r="I22" s="52">
        <v>602.86</v>
      </c>
      <c r="J22" s="52">
        <v>3986842.05</v>
      </c>
      <c r="K22" s="52">
        <v>4317624</v>
      </c>
      <c r="L22" s="52">
        <v>2067.91</v>
      </c>
      <c r="M22" s="52"/>
      <c r="N22" s="52">
        <v>15241.4</v>
      </c>
      <c r="O22" s="52">
        <v>3566</v>
      </c>
      <c r="P22" s="52">
        <v>210.41</v>
      </c>
      <c r="Q22" s="53">
        <v>564.29999999999995</v>
      </c>
      <c r="R22" s="54">
        <v>248167.25</v>
      </c>
      <c r="S22" s="52">
        <v>42974.05</v>
      </c>
      <c r="T22" s="52">
        <v>107023.47</v>
      </c>
      <c r="U22" s="52"/>
      <c r="V22" s="55"/>
      <c r="W22" s="56">
        <v>248.01</v>
      </c>
      <c r="X22" s="52">
        <v>17.84</v>
      </c>
    </row>
    <row r="23" spans="2:24">
      <c r="B23" s="50">
        <v>20</v>
      </c>
      <c r="C23" s="52">
        <v>1002.56</v>
      </c>
      <c r="D23" s="52">
        <v>1989.79</v>
      </c>
      <c r="E23" s="52">
        <v>798.98</v>
      </c>
      <c r="F23" s="52">
        <v>342.08</v>
      </c>
      <c r="G23" s="52">
        <v>1155.3900000000001</v>
      </c>
      <c r="H23" s="52">
        <v>429.08</v>
      </c>
      <c r="I23" s="52">
        <v>602.86</v>
      </c>
      <c r="J23" s="52">
        <v>3986842.05</v>
      </c>
      <c r="K23" s="52">
        <v>4317624</v>
      </c>
      <c r="L23" s="52">
        <v>2067.91</v>
      </c>
      <c r="M23" s="52"/>
      <c r="N23" s="52">
        <v>15241.4</v>
      </c>
      <c r="O23" s="52">
        <v>3566</v>
      </c>
      <c r="P23" s="52">
        <v>210.41</v>
      </c>
      <c r="Q23" s="53">
        <v>564.29999999999995</v>
      </c>
      <c r="R23" s="54">
        <v>248167.25</v>
      </c>
      <c r="S23" s="52">
        <v>42974.05</v>
      </c>
      <c r="T23" s="52">
        <v>107023.47</v>
      </c>
      <c r="U23" s="52"/>
      <c r="V23" s="55"/>
      <c r="W23" s="56">
        <v>248.01</v>
      </c>
      <c r="X23" s="52">
        <v>17.84</v>
      </c>
    </row>
    <row r="24" spans="2:24">
      <c r="B24" s="50">
        <v>21</v>
      </c>
      <c r="C24" s="52">
        <v>1002.56</v>
      </c>
      <c r="D24" s="52">
        <v>1989.79</v>
      </c>
      <c r="E24" s="52">
        <v>798.98</v>
      </c>
      <c r="F24" s="52">
        <v>342.08</v>
      </c>
      <c r="G24" s="52">
        <v>1155.3900000000001</v>
      </c>
      <c r="H24" s="52">
        <v>429.08</v>
      </c>
      <c r="I24" s="52">
        <v>602.86</v>
      </c>
      <c r="J24" s="52">
        <v>3986842.05</v>
      </c>
      <c r="K24" s="52">
        <v>4317624</v>
      </c>
      <c r="L24" s="52">
        <v>2067.91</v>
      </c>
      <c r="M24" s="52"/>
      <c r="N24" s="52">
        <v>15241.4</v>
      </c>
      <c r="O24" s="52">
        <v>3566</v>
      </c>
      <c r="P24" s="52">
        <v>210.41</v>
      </c>
      <c r="Q24" s="53">
        <v>564.29999999999995</v>
      </c>
      <c r="R24" s="54">
        <v>248167.25</v>
      </c>
      <c r="S24" s="52">
        <v>42974.05</v>
      </c>
      <c r="T24" s="52">
        <v>107023.47</v>
      </c>
      <c r="U24" s="52"/>
      <c r="V24" s="55"/>
      <c r="W24" s="56">
        <v>248.01</v>
      </c>
      <c r="X24" s="52">
        <v>17.84</v>
      </c>
    </row>
    <row r="25" spans="2:24">
      <c r="B25" s="50">
        <v>22</v>
      </c>
      <c r="C25" s="52">
        <v>1002.56</v>
      </c>
      <c r="D25" s="52">
        <v>1989.79</v>
      </c>
      <c r="E25" s="52">
        <v>798.98</v>
      </c>
      <c r="F25" s="52">
        <v>342.08</v>
      </c>
      <c r="G25" s="52">
        <v>1155.3900000000001</v>
      </c>
      <c r="H25" s="52">
        <v>429.08</v>
      </c>
      <c r="I25" s="52">
        <v>602.86</v>
      </c>
      <c r="J25" s="52">
        <v>3986842.05</v>
      </c>
      <c r="K25" s="52">
        <v>4317624</v>
      </c>
      <c r="L25" s="52">
        <v>2067.91</v>
      </c>
      <c r="M25" s="52"/>
      <c r="N25" s="52">
        <v>15241.4</v>
      </c>
      <c r="O25" s="52">
        <v>3566</v>
      </c>
      <c r="P25" s="52">
        <v>210.41</v>
      </c>
      <c r="Q25" s="53">
        <v>564.29999999999995</v>
      </c>
      <c r="R25" s="54">
        <v>248167.25</v>
      </c>
      <c r="S25" s="52">
        <v>42974.05</v>
      </c>
      <c r="T25" s="52">
        <v>107023.47</v>
      </c>
      <c r="U25" s="52"/>
      <c r="V25" s="55"/>
      <c r="W25" s="56">
        <v>248.01</v>
      </c>
      <c r="X25" s="52">
        <v>17.84</v>
      </c>
    </row>
    <row r="26" spans="2:24">
      <c r="B26" s="50">
        <v>23</v>
      </c>
      <c r="C26" s="52">
        <v>1002.56</v>
      </c>
      <c r="D26" s="52">
        <v>1989.79</v>
      </c>
      <c r="E26" s="52">
        <v>798.98</v>
      </c>
      <c r="F26" s="52">
        <v>342.08</v>
      </c>
      <c r="G26" s="52">
        <v>1155.3900000000001</v>
      </c>
      <c r="H26" s="52">
        <v>429.08</v>
      </c>
      <c r="I26" s="52">
        <v>602.86</v>
      </c>
      <c r="J26" s="52">
        <v>3986842.05</v>
      </c>
      <c r="K26" s="52">
        <v>4317624</v>
      </c>
      <c r="L26" s="52">
        <v>2067.91</v>
      </c>
      <c r="M26" s="52"/>
      <c r="N26" s="52">
        <v>15241.4</v>
      </c>
      <c r="O26" s="52">
        <v>3566</v>
      </c>
      <c r="P26" s="52">
        <v>210.41</v>
      </c>
      <c r="Q26" s="53">
        <v>564.29999999999995</v>
      </c>
      <c r="R26" s="54">
        <v>248167.25</v>
      </c>
      <c r="S26" s="52">
        <v>42974.05</v>
      </c>
      <c r="T26" s="52">
        <v>107023.47</v>
      </c>
      <c r="U26" s="52"/>
      <c r="V26" s="55"/>
      <c r="W26" s="56">
        <v>248.01</v>
      </c>
      <c r="X26" s="52">
        <v>17.84</v>
      </c>
    </row>
    <row r="27" spans="2:24">
      <c r="B27" s="50">
        <v>24</v>
      </c>
      <c r="C27" s="52">
        <v>1002.56</v>
      </c>
      <c r="D27" s="52">
        <v>1989.79</v>
      </c>
      <c r="E27" s="52">
        <v>798.98</v>
      </c>
      <c r="F27" s="52">
        <v>342.08</v>
      </c>
      <c r="G27" s="52">
        <v>1155.3900000000001</v>
      </c>
      <c r="H27" s="52">
        <v>429.08</v>
      </c>
      <c r="I27" s="52">
        <v>602.86</v>
      </c>
      <c r="J27" s="52">
        <v>3986842.05</v>
      </c>
      <c r="K27" s="52">
        <v>4317624</v>
      </c>
      <c r="L27" s="52">
        <v>2067.91</v>
      </c>
      <c r="M27" s="52"/>
      <c r="N27" s="52">
        <v>15241.4</v>
      </c>
      <c r="O27" s="52">
        <v>3566</v>
      </c>
      <c r="P27" s="52">
        <v>210.41</v>
      </c>
      <c r="Q27" s="53">
        <v>564.29999999999995</v>
      </c>
      <c r="R27" s="54">
        <v>248167.25</v>
      </c>
      <c r="S27" s="52">
        <v>42974.05</v>
      </c>
      <c r="T27" s="52">
        <v>107023.47</v>
      </c>
      <c r="U27" s="52"/>
      <c r="V27" s="55"/>
      <c r="W27" s="56">
        <v>248.01</v>
      </c>
      <c r="X27" s="52">
        <v>17.84</v>
      </c>
    </row>
    <row r="28" spans="2:24" ht="15.75" thickBot="1">
      <c r="B28" s="63">
        <v>25</v>
      </c>
      <c r="C28" s="52">
        <v>1002.56</v>
      </c>
      <c r="D28" s="52">
        <v>1989.79</v>
      </c>
      <c r="E28" s="64">
        <v>798.98</v>
      </c>
      <c r="F28" s="64">
        <v>342.08</v>
      </c>
      <c r="G28" s="52">
        <v>1155.3900000000001</v>
      </c>
      <c r="H28" s="64">
        <v>429.08</v>
      </c>
      <c r="I28" s="64">
        <v>602.86</v>
      </c>
      <c r="J28" s="52">
        <v>3986842.05</v>
      </c>
      <c r="K28" s="52">
        <v>4317624</v>
      </c>
      <c r="L28" s="52">
        <v>2067.91</v>
      </c>
      <c r="M28" s="64"/>
      <c r="N28" s="52">
        <v>15241.4</v>
      </c>
      <c r="O28" s="52">
        <v>3566</v>
      </c>
      <c r="P28" s="64">
        <v>210.41</v>
      </c>
      <c r="Q28" s="65">
        <v>564.29999999999995</v>
      </c>
      <c r="R28" s="66">
        <v>248167.25</v>
      </c>
      <c r="S28" s="67">
        <v>42974.05</v>
      </c>
      <c r="T28" s="67">
        <v>107023.47</v>
      </c>
      <c r="U28" s="67"/>
      <c r="V28" s="68"/>
      <c r="W28" s="69">
        <v>248.01</v>
      </c>
      <c r="X28" s="64">
        <v>17.84</v>
      </c>
    </row>
    <row r="30" spans="2:24">
      <c r="C30" s="169">
        <f>C6</f>
        <v>740.22</v>
      </c>
      <c r="D30" s="169">
        <f t="shared" ref="D30:I30" si="0">D6</f>
        <v>8400.1200000000008</v>
      </c>
      <c r="E30" s="169">
        <f t="shared" si="0"/>
        <v>1336.79</v>
      </c>
      <c r="F30" s="169">
        <f t="shared" si="0"/>
        <v>377.81</v>
      </c>
      <c r="G30" s="169">
        <f t="shared" si="0"/>
        <v>1165.22</v>
      </c>
      <c r="H30" s="169">
        <f t="shared" si="0"/>
        <v>644.67999999999995</v>
      </c>
      <c r="I30" s="169">
        <f t="shared" si="0"/>
        <v>1271.71</v>
      </c>
      <c r="K30" s="150"/>
      <c r="L30" s="169">
        <f t="shared" ref="L30:Q30" si="1">L6</f>
        <v>9557.39</v>
      </c>
      <c r="M30" s="169">
        <f t="shared" si="1"/>
        <v>11496.39</v>
      </c>
      <c r="N30" s="169">
        <f t="shared" si="1"/>
        <v>7067.86</v>
      </c>
      <c r="O30" s="169">
        <f t="shared" si="1"/>
        <v>5827.15</v>
      </c>
      <c r="P30" s="169">
        <f t="shared" si="1"/>
        <v>1298.04</v>
      </c>
      <c r="Q30" s="169">
        <f t="shared" si="1"/>
        <v>2671.26</v>
      </c>
    </row>
    <row r="31" spans="2:24">
      <c r="C31" s="150">
        <f>C7</f>
        <v>519.61</v>
      </c>
      <c r="D31" s="150">
        <f t="shared" ref="D31:I31" si="2">D7</f>
        <v>2487.64</v>
      </c>
      <c r="E31" s="150">
        <f t="shared" si="2"/>
        <v>523.4</v>
      </c>
      <c r="F31" s="150">
        <f t="shared" si="2"/>
        <v>325.10000000000002</v>
      </c>
      <c r="G31" s="150">
        <f t="shared" si="2"/>
        <v>856.5</v>
      </c>
      <c r="H31" s="150">
        <f t="shared" si="2"/>
        <v>455.31</v>
      </c>
      <c r="I31" s="150">
        <f t="shared" si="2"/>
        <v>1071.8</v>
      </c>
      <c r="K31" s="150"/>
      <c r="L31" s="150">
        <f t="shared" ref="L31:Q31" si="3">L7</f>
        <v>4503.5200000000004</v>
      </c>
      <c r="M31" s="150">
        <f t="shared" si="3"/>
        <v>10500.69</v>
      </c>
      <c r="N31" s="150">
        <f t="shared" si="3"/>
        <v>7067.86</v>
      </c>
      <c r="O31" s="150">
        <f t="shared" si="3"/>
        <v>4882.3599999999997</v>
      </c>
      <c r="P31" s="150">
        <f t="shared" si="3"/>
        <v>816.11</v>
      </c>
      <c r="Q31" s="150">
        <f t="shared" si="3"/>
        <v>1739.18</v>
      </c>
    </row>
    <row r="32" spans="2:24">
      <c r="C32" s="150">
        <f>C10</f>
        <v>1002.56</v>
      </c>
      <c r="D32" s="150">
        <f t="shared" ref="D32:I32" si="4">D10</f>
        <v>1989.79</v>
      </c>
      <c r="E32" s="150">
        <f t="shared" si="4"/>
        <v>798.98</v>
      </c>
      <c r="F32" s="150">
        <f t="shared" si="4"/>
        <v>342.08</v>
      </c>
      <c r="G32" s="150">
        <f t="shared" si="4"/>
        <v>1155.3900000000001</v>
      </c>
      <c r="H32" s="150">
        <f t="shared" si="4"/>
        <v>429.08</v>
      </c>
      <c r="I32" s="150">
        <f t="shared" si="4"/>
        <v>602.86</v>
      </c>
      <c r="J32" s="150">
        <f>J10</f>
        <v>2778508.92</v>
      </c>
      <c r="L32" s="150">
        <f t="shared" ref="L32:Q32" si="5">L10</f>
        <v>2067.91</v>
      </c>
      <c r="M32" s="150">
        <f t="shared" si="5"/>
        <v>9159.07</v>
      </c>
      <c r="N32" s="150">
        <f t="shared" si="5"/>
        <v>15241.4</v>
      </c>
      <c r="O32" s="150">
        <f t="shared" si="5"/>
        <v>3566</v>
      </c>
      <c r="P32" s="150">
        <f t="shared" si="5"/>
        <v>485.55</v>
      </c>
      <c r="Q32" s="150">
        <f t="shared" si="5"/>
        <v>564.29999999999995</v>
      </c>
    </row>
    <row r="33" spans="2:17">
      <c r="C33" s="150"/>
      <c r="D33" s="150"/>
      <c r="E33" s="150"/>
      <c r="F33" s="150"/>
      <c r="G33" s="150"/>
      <c r="H33" s="150"/>
      <c r="I33" s="150"/>
      <c r="J33" s="150">
        <f>J13</f>
        <v>3930316.7999999998</v>
      </c>
      <c r="K33" s="150">
        <f t="shared" ref="K33:P33" si="6">K13</f>
        <v>4068712.12</v>
      </c>
      <c r="L33" s="150"/>
      <c r="M33" s="150"/>
      <c r="N33" s="150"/>
      <c r="O33" s="150"/>
      <c r="P33" s="150">
        <f t="shared" si="6"/>
        <v>279</v>
      </c>
      <c r="Q33" s="150"/>
    </row>
    <row r="34" spans="2:17">
      <c r="C34" s="150"/>
      <c r="D34" s="150"/>
      <c r="E34" s="150"/>
      <c r="F34" s="150"/>
      <c r="G34" s="150"/>
      <c r="H34" s="150"/>
      <c r="I34" s="150"/>
      <c r="J34" s="150">
        <f>J20</f>
        <v>3986842.05</v>
      </c>
      <c r="K34" s="150">
        <f t="shared" ref="K34:P34" si="7">K20</f>
        <v>4317624</v>
      </c>
      <c r="L34" s="150"/>
      <c r="M34" s="150"/>
      <c r="N34" s="150"/>
      <c r="O34" s="150"/>
      <c r="P34" s="150">
        <f t="shared" si="7"/>
        <v>210.41</v>
      </c>
      <c r="Q34" s="150"/>
    </row>
    <row r="35" spans="2:17" ht="15.75">
      <c r="C35" s="170">
        <f>AVERAGE(C30:C32)</f>
        <v>754.13</v>
      </c>
      <c r="D35" s="170">
        <f t="shared" ref="D35:Q35" si="8">AVERAGE(D30:D32)</f>
        <v>4292.5166666666664</v>
      </c>
      <c r="E35" s="170">
        <f t="shared" si="8"/>
        <v>886.39</v>
      </c>
      <c r="F35" s="170">
        <f t="shared" si="8"/>
        <v>348.33</v>
      </c>
      <c r="G35" s="170">
        <f t="shared" si="8"/>
        <v>1059.0366666666666</v>
      </c>
      <c r="H35" s="170">
        <f t="shared" si="8"/>
        <v>509.69</v>
      </c>
      <c r="I35" s="170">
        <f t="shared" si="8"/>
        <v>982.12333333333345</v>
      </c>
      <c r="J35" s="170">
        <f>AVERAGE(J32:J34)</f>
        <v>3565222.59</v>
      </c>
      <c r="K35" s="170">
        <f>AVERAGE(K33:K34)</f>
        <v>4193168.06</v>
      </c>
      <c r="L35" s="170">
        <f>AVERAGE(L30:L32)</f>
        <v>5376.2733333333335</v>
      </c>
      <c r="M35" s="170">
        <f t="shared" si="8"/>
        <v>10385.383333333333</v>
      </c>
      <c r="N35" s="170">
        <f t="shared" si="8"/>
        <v>9792.373333333333</v>
      </c>
      <c r="O35" s="170">
        <f t="shared" si="8"/>
        <v>4758.5033333333331</v>
      </c>
      <c r="P35" s="170">
        <f>AVERAGE(P30:P34)</f>
        <v>617.822</v>
      </c>
      <c r="Q35" s="170">
        <f t="shared" si="8"/>
        <v>1658.2466666666669</v>
      </c>
    </row>
    <row r="37" spans="2:17">
      <c r="B37">
        <v>2</v>
      </c>
      <c r="C37" s="169">
        <f>SUM(C30,F30,H30,L30,O30,P30,Q30,X4)</f>
        <v>21146.400000000001</v>
      </c>
    </row>
    <row r="39" spans="2:17">
      <c r="C39">
        <v>35347</v>
      </c>
      <c r="D39">
        <f>C39-C39*0.4</f>
        <v>21208.199999999997</v>
      </c>
    </row>
    <row r="40" spans="2:17">
      <c r="D40" s="152"/>
    </row>
    <row r="41" spans="2:17">
      <c r="E41" s="169">
        <f>D39-C37</f>
        <v>61.799999999995634</v>
      </c>
    </row>
  </sheetData>
  <mergeCells count="2">
    <mergeCell ref="R1:V1"/>
    <mergeCell ref="B1:Q1"/>
  </mergeCells>
  <phoneticPr fontId="23" type="noConversion"/>
  <pageMargins left="0.7" right="0.7" top="0.75" bottom="0.75" header="0.3" footer="0.3"/>
  <pageSetup paperSize="9" orientation="portrait" r:id="rId1"/>
  <ignoredErrors>
    <ignoredError sqref="P35" formula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2:AJ5199"/>
  <sheetViews>
    <sheetView tabSelected="1" zoomScaleNormal="100" workbookViewId="0">
      <pane xSplit="2" ySplit="8" topLeftCell="C99" activePane="bottomRight" state="frozen"/>
      <selection pane="topRight" activeCell="C1" sqref="C1"/>
      <selection pane="bottomLeft" activeCell="A9" sqref="A9"/>
      <selection pane="bottomRight" activeCell="E18" sqref="E18"/>
    </sheetView>
  </sheetViews>
  <sheetFormatPr defaultRowHeight="15"/>
  <cols>
    <col min="1" max="1" width="6" customWidth="1"/>
    <col min="2" max="2" width="54.85546875" customWidth="1"/>
    <col min="3" max="3" width="8" customWidth="1"/>
    <col min="4" max="4" width="6.7109375" customWidth="1"/>
    <col min="5" max="5" width="9.42578125" bestFit="1" customWidth="1"/>
    <col min="6" max="6" width="6.42578125" customWidth="1"/>
    <col min="7" max="7" width="6.7109375" customWidth="1"/>
    <col min="8" max="8" width="14.5703125" customWidth="1"/>
    <col min="9" max="9" width="14.7109375" customWidth="1"/>
    <col min="10" max="10" width="14.140625" customWidth="1"/>
    <col min="11" max="11" width="13.7109375" customWidth="1"/>
    <col min="12" max="12" width="18" customWidth="1"/>
    <col min="13" max="13" width="8.5703125" customWidth="1"/>
    <col min="14" max="14" width="15.5703125" customWidth="1"/>
    <col min="15" max="15" width="16.5703125" customWidth="1"/>
    <col min="16" max="16" width="18.7109375" customWidth="1"/>
    <col min="17" max="17" width="10.42578125" customWidth="1"/>
    <col min="18" max="18" width="11.7109375" customWidth="1"/>
    <col min="19" max="19" width="9.5703125" customWidth="1"/>
    <col min="20" max="20" width="9.42578125" customWidth="1"/>
    <col min="21" max="21" width="10" hidden="1" customWidth="1"/>
    <col min="22" max="27" width="9.140625" hidden="1" customWidth="1"/>
    <col min="28" max="28" width="7" style="174" hidden="1" customWidth="1"/>
    <col min="29" max="29" width="14" hidden="1" customWidth="1"/>
    <col min="30" max="32" width="9.140625" hidden="1" customWidth="1"/>
    <col min="33" max="33" width="14" hidden="1" customWidth="1"/>
    <col min="34" max="36" width="9.140625" hidden="1" customWidth="1"/>
  </cols>
  <sheetData>
    <row r="2" spans="1:36">
      <c r="A2" s="280" t="s">
        <v>0</v>
      </c>
      <c r="B2" s="280" t="s">
        <v>1</v>
      </c>
      <c r="C2" s="280" t="s">
        <v>2</v>
      </c>
      <c r="D2" s="280"/>
      <c r="E2" s="282" t="s">
        <v>3</v>
      </c>
      <c r="F2" s="282" t="s">
        <v>4</v>
      </c>
      <c r="G2" s="284" t="s">
        <v>5184</v>
      </c>
      <c r="H2" s="289" t="s">
        <v>5</v>
      </c>
      <c r="I2" s="286" t="s">
        <v>6</v>
      </c>
      <c r="J2" s="286"/>
      <c r="K2" s="286" t="s">
        <v>7</v>
      </c>
      <c r="L2" s="280" t="s">
        <v>8</v>
      </c>
      <c r="M2" s="280"/>
      <c r="N2" s="280"/>
      <c r="O2" s="280"/>
      <c r="P2" s="280"/>
      <c r="Q2" s="284" t="s">
        <v>9</v>
      </c>
      <c r="R2" s="284" t="s">
        <v>10</v>
      </c>
      <c r="S2" s="282" t="s">
        <v>11</v>
      </c>
      <c r="T2" s="284" t="s">
        <v>12</v>
      </c>
    </row>
    <row r="3" spans="1:36">
      <c r="A3" s="280"/>
      <c r="B3" s="280"/>
      <c r="C3" s="280"/>
      <c r="D3" s="280"/>
      <c r="E3" s="282"/>
      <c r="F3" s="282"/>
      <c r="G3" s="284"/>
      <c r="H3" s="289"/>
      <c r="I3" s="286"/>
      <c r="J3" s="286"/>
      <c r="K3" s="286"/>
      <c r="L3" s="280"/>
      <c r="M3" s="280"/>
      <c r="N3" s="280"/>
      <c r="O3" s="280"/>
      <c r="P3" s="280"/>
      <c r="Q3" s="284"/>
      <c r="R3" s="284"/>
      <c r="S3" s="282"/>
      <c r="T3" s="284"/>
      <c r="AE3" s="156" t="s">
        <v>5048</v>
      </c>
    </row>
    <row r="4" spans="1:36">
      <c r="A4" s="280"/>
      <c r="B4" s="280"/>
      <c r="C4" s="280"/>
      <c r="D4" s="280"/>
      <c r="E4" s="282"/>
      <c r="F4" s="282"/>
      <c r="G4" s="284"/>
      <c r="H4" s="289"/>
      <c r="I4" s="286"/>
      <c r="J4" s="286"/>
      <c r="K4" s="286"/>
      <c r="L4" s="280"/>
      <c r="M4" s="280"/>
      <c r="N4" s="280"/>
      <c r="O4" s="280"/>
      <c r="P4" s="280"/>
      <c r="Q4" s="284"/>
      <c r="R4" s="284"/>
      <c r="S4" s="282"/>
      <c r="T4" s="284"/>
      <c r="AE4" s="157" t="s">
        <v>5049</v>
      </c>
    </row>
    <row r="5" spans="1:36">
      <c r="A5" s="280"/>
      <c r="B5" s="280"/>
      <c r="C5" s="280"/>
      <c r="D5" s="280"/>
      <c r="E5" s="282"/>
      <c r="F5" s="282"/>
      <c r="G5" s="284"/>
      <c r="H5" s="289"/>
      <c r="I5" s="286"/>
      <c r="J5" s="286"/>
      <c r="K5" s="286"/>
      <c r="L5" s="280"/>
      <c r="M5" s="280"/>
      <c r="N5" s="280"/>
      <c r="O5" s="280"/>
      <c r="P5" s="280"/>
      <c r="Q5" s="284"/>
      <c r="R5" s="284"/>
      <c r="S5" s="282"/>
      <c r="T5" s="284"/>
      <c r="AE5" s="158" t="s">
        <v>5050</v>
      </c>
    </row>
    <row r="6" spans="1:36" ht="15.75" thickBot="1">
      <c r="A6" s="280"/>
      <c r="B6" s="280"/>
      <c r="C6" s="286" t="s">
        <v>13</v>
      </c>
      <c r="D6" s="284" t="s">
        <v>14</v>
      </c>
      <c r="E6" s="282"/>
      <c r="F6" s="282"/>
      <c r="G6" s="284"/>
      <c r="H6" s="289"/>
      <c r="I6" s="280" t="s">
        <v>15</v>
      </c>
      <c r="J6" s="286" t="s">
        <v>16</v>
      </c>
      <c r="K6" s="286"/>
      <c r="L6" s="280" t="s">
        <v>17</v>
      </c>
      <c r="M6" s="280" t="s">
        <v>18</v>
      </c>
      <c r="N6" s="280"/>
      <c r="O6" s="280"/>
      <c r="P6" s="280"/>
      <c r="Q6" s="284"/>
      <c r="R6" s="284"/>
      <c r="S6" s="282"/>
      <c r="T6" s="284"/>
    </row>
    <row r="7" spans="1:36" ht="33.75" customHeight="1">
      <c r="A7" s="281"/>
      <c r="B7" s="281"/>
      <c r="C7" s="287"/>
      <c r="D7" s="288"/>
      <c r="E7" s="283"/>
      <c r="F7" s="283"/>
      <c r="G7" s="288"/>
      <c r="H7" s="290"/>
      <c r="I7" s="281"/>
      <c r="J7" s="287"/>
      <c r="K7" s="287"/>
      <c r="L7" s="281"/>
      <c r="M7" s="151" t="s">
        <v>19</v>
      </c>
      <c r="N7" s="151" t="s">
        <v>20</v>
      </c>
      <c r="O7" s="151" t="s">
        <v>21</v>
      </c>
      <c r="P7" s="27" t="s">
        <v>22</v>
      </c>
      <c r="Q7" s="288"/>
      <c r="R7" s="288"/>
      <c r="S7" s="283"/>
      <c r="T7" s="285"/>
      <c r="U7" s="77" t="s">
        <v>23</v>
      </c>
      <c r="V7" s="78" t="s">
        <v>24</v>
      </c>
      <c r="W7" s="78" t="s">
        <v>25</v>
      </c>
      <c r="X7" s="78" t="s">
        <v>26</v>
      </c>
      <c r="Y7" s="78" t="s">
        <v>27</v>
      </c>
      <c r="Z7" s="78" t="s">
        <v>28</v>
      </c>
      <c r="AA7" s="79" t="s">
        <v>29</v>
      </c>
      <c r="AB7" s="175" t="s">
        <v>30</v>
      </c>
      <c r="AC7" s="80" t="s">
        <v>31</v>
      </c>
      <c r="AD7" s="79" t="s">
        <v>32</v>
      </c>
      <c r="AE7" s="79" t="s">
        <v>33</v>
      </c>
      <c r="AF7" s="79" t="s">
        <v>34</v>
      </c>
      <c r="AG7" s="80" t="s">
        <v>35</v>
      </c>
      <c r="AH7" s="79" t="s">
        <v>36</v>
      </c>
      <c r="AI7" s="79" t="s">
        <v>37</v>
      </c>
      <c r="AJ7" s="81" t="s">
        <v>38</v>
      </c>
    </row>
    <row r="8" spans="1:36" ht="15.75" thickBot="1">
      <c r="A8" s="274" t="s">
        <v>39</v>
      </c>
      <c r="B8" s="274" t="s">
        <v>40</v>
      </c>
      <c r="C8" s="274" t="s">
        <v>41</v>
      </c>
      <c r="D8" s="274" t="s">
        <v>42</v>
      </c>
      <c r="E8" s="274" t="s">
        <v>43</v>
      </c>
      <c r="F8" s="274" t="s">
        <v>44</v>
      </c>
      <c r="G8" s="274" t="s">
        <v>45</v>
      </c>
      <c r="H8" s="274" t="s">
        <v>46</v>
      </c>
      <c r="I8" s="274" t="s">
        <v>47</v>
      </c>
      <c r="J8" s="274" t="s">
        <v>48</v>
      </c>
      <c r="K8" s="274" t="s">
        <v>49</v>
      </c>
      <c r="L8" s="274" t="s">
        <v>50</v>
      </c>
      <c r="M8" s="274" t="s">
        <v>51</v>
      </c>
      <c r="N8" s="274" t="s">
        <v>52</v>
      </c>
      <c r="O8" s="274" t="s">
        <v>53</v>
      </c>
      <c r="P8" s="274" t="s">
        <v>54</v>
      </c>
      <c r="Q8" s="274" t="s">
        <v>55</v>
      </c>
      <c r="R8" s="274" t="s">
        <v>56</v>
      </c>
      <c r="S8" s="274" t="s">
        <v>57</v>
      </c>
      <c r="T8" s="274" t="s">
        <v>58</v>
      </c>
      <c r="U8" s="82" t="s">
        <v>59</v>
      </c>
      <c r="V8" s="1" t="s">
        <v>60</v>
      </c>
      <c r="W8" s="1" t="s">
        <v>61</v>
      </c>
      <c r="X8" s="1" t="s">
        <v>62</v>
      </c>
      <c r="Y8" s="1" t="s">
        <v>63</v>
      </c>
      <c r="Z8" s="1" t="s">
        <v>64</v>
      </c>
      <c r="AA8" s="1" t="s">
        <v>65</v>
      </c>
      <c r="AB8" s="176" t="s">
        <v>66</v>
      </c>
      <c r="AC8" s="2" t="s">
        <v>67</v>
      </c>
      <c r="AD8" s="1" t="s">
        <v>68</v>
      </c>
      <c r="AE8" s="1" t="s">
        <v>69</v>
      </c>
      <c r="AF8" s="1" t="s">
        <v>70</v>
      </c>
      <c r="AG8" s="2" t="s">
        <v>71</v>
      </c>
      <c r="AH8" s="1" t="s">
        <v>72</v>
      </c>
      <c r="AI8" s="1" t="s">
        <v>73</v>
      </c>
      <c r="AJ8" s="83" t="s">
        <v>74</v>
      </c>
    </row>
    <row r="9" spans="1:36" ht="17.25" thickTop="1" thickBot="1">
      <c r="A9" s="3"/>
      <c r="B9" s="4" t="s">
        <v>75</v>
      </c>
      <c r="C9" s="5"/>
      <c r="D9" s="5"/>
      <c r="E9" s="5"/>
      <c r="F9" s="5"/>
      <c r="G9" s="5"/>
      <c r="H9" s="6">
        <f t="shared" ref="H9:P9" si="0">SUM(H10,H1106,H2211)</f>
        <v>17314608.900000006</v>
      </c>
      <c r="I9" s="6">
        <f t="shared" si="0"/>
        <v>14792129.630000003</v>
      </c>
      <c r="J9" s="6">
        <f t="shared" si="0"/>
        <v>13213684.236395009</v>
      </c>
      <c r="K9" s="7">
        <f t="shared" si="0"/>
        <v>647798.5</v>
      </c>
      <c r="L9" s="6">
        <f t="shared" si="0"/>
        <v>55984950819.89933</v>
      </c>
      <c r="M9" s="6">
        <f t="shared" si="0"/>
        <v>0</v>
      </c>
      <c r="N9" s="6">
        <f t="shared" si="0"/>
        <v>536295485.38</v>
      </c>
      <c r="O9" s="6">
        <f t="shared" si="0"/>
        <v>388052761.61999995</v>
      </c>
      <c r="P9" s="6">
        <f t="shared" si="0"/>
        <v>54998961957.523323</v>
      </c>
      <c r="Q9" s="8" t="s">
        <v>76</v>
      </c>
      <c r="R9" s="8" t="s">
        <v>76</v>
      </c>
      <c r="S9" s="5" t="s">
        <v>76</v>
      </c>
      <c r="T9" s="9" t="s">
        <v>76</v>
      </c>
      <c r="U9" s="84" t="s">
        <v>76</v>
      </c>
      <c r="V9" s="84" t="s">
        <v>76</v>
      </c>
      <c r="W9" s="84" t="s">
        <v>76</v>
      </c>
      <c r="X9" s="84" t="s">
        <v>76</v>
      </c>
      <c r="Y9" s="84" t="s">
        <v>76</v>
      </c>
      <c r="Z9" s="84" t="s">
        <v>76</v>
      </c>
      <c r="AA9" s="84" t="s">
        <v>76</v>
      </c>
      <c r="AB9" s="84" t="s">
        <v>76</v>
      </c>
      <c r="AC9" s="84" t="s">
        <v>76</v>
      </c>
      <c r="AD9" s="84" t="s">
        <v>76</v>
      </c>
      <c r="AE9" s="84" t="s">
        <v>76</v>
      </c>
      <c r="AF9" s="84" t="s">
        <v>76</v>
      </c>
      <c r="AG9" s="84" t="s">
        <v>76</v>
      </c>
      <c r="AH9" s="84" t="s">
        <v>76</v>
      </c>
      <c r="AI9" s="84" t="s">
        <v>76</v>
      </c>
      <c r="AJ9" s="84" t="s">
        <v>76</v>
      </c>
    </row>
    <row r="10" spans="1:36" ht="17.25" thickTop="1" thickBot="1">
      <c r="A10" s="10"/>
      <c r="B10" s="11" t="s">
        <v>77</v>
      </c>
      <c r="C10" s="5"/>
      <c r="D10" s="5"/>
      <c r="E10" s="5"/>
      <c r="F10" s="5"/>
      <c r="G10" s="5"/>
      <c r="H10" s="6">
        <f t="shared" ref="H10:P10" si="1">SUM(H11+H15+H28+H34+H37+H46+H83+H93+H108+H139+H142+H171+H187+H209+H246+H672+H684+H746+H817+H820+H839+H844+H857+H867+H873+H878+H912+H914+H917+H942+H952+H956+H982+H987+H993+H999+H1020+H1040+H1045+H1052+H1084+H1101)</f>
        <v>3859897.5200000014</v>
      </c>
      <c r="I10" s="6">
        <f t="shared" si="1"/>
        <v>3331177.09</v>
      </c>
      <c r="J10" s="6">
        <f t="shared" si="1"/>
        <v>2869059.3314100006</v>
      </c>
      <c r="K10" s="7">
        <f t="shared" si="1"/>
        <v>140681.5</v>
      </c>
      <c r="L10" s="6">
        <f t="shared" si="1"/>
        <v>9479230076.785099</v>
      </c>
      <c r="M10" s="6">
        <f t="shared" si="1"/>
        <v>0</v>
      </c>
      <c r="N10" s="6">
        <f t="shared" si="1"/>
        <v>223570914.58999997</v>
      </c>
      <c r="O10" s="6">
        <f t="shared" si="1"/>
        <v>150827826.87</v>
      </c>
      <c r="P10" s="6">
        <f t="shared" si="1"/>
        <v>9104831335.3251019</v>
      </c>
      <c r="Q10" s="8" t="s">
        <v>76</v>
      </c>
      <c r="R10" s="8" t="s">
        <v>76</v>
      </c>
      <c r="S10" s="5" t="s">
        <v>76</v>
      </c>
      <c r="T10" s="9" t="s">
        <v>76</v>
      </c>
      <c r="U10" s="84" t="s">
        <v>76</v>
      </c>
      <c r="V10" s="84" t="s">
        <v>76</v>
      </c>
      <c r="W10" s="84" t="s">
        <v>76</v>
      </c>
      <c r="X10" s="84" t="s">
        <v>76</v>
      </c>
      <c r="Y10" s="84" t="s">
        <v>76</v>
      </c>
      <c r="Z10" s="84" t="s">
        <v>76</v>
      </c>
      <c r="AA10" s="84" t="s">
        <v>76</v>
      </c>
      <c r="AB10" s="84" t="s">
        <v>76</v>
      </c>
      <c r="AC10" s="84" t="s">
        <v>76</v>
      </c>
      <c r="AD10" s="84" t="s">
        <v>76</v>
      </c>
      <c r="AE10" s="84" t="s">
        <v>76</v>
      </c>
      <c r="AF10" s="84" t="s">
        <v>76</v>
      </c>
      <c r="AG10" s="84" t="s">
        <v>76</v>
      </c>
      <c r="AH10" s="84" t="s">
        <v>76</v>
      </c>
      <c r="AI10" s="84" t="s">
        <v>76</v>
      </c>
      <c r="AJ10" s="84" t="s">
        <v>76</v>
      </c>
    </row>
    <row r="11" spans="1:36" ht="17.25" thickTop="1" thickBot="1">
      <c r="A11" s="12">
        <v>0</v>
      </c>
      <c r="B11" s="13" t="s">
        <v>78</v>
      </c>
      <c r="C11" s="5"/>
      <c r="D11" s="5"/>
      <c r="E11" s="5"/>
      <c r="F11" s="5"/>
      <c r="G11" s="5"/>
      <c r="H11" s="14">
        <f>SUM(H12:H14)</f>
        <v>1850.82</v>
      </c>
      <c r="I11" s="14">
        <f t="shared" ref="I11:P11" si="2">SUM(I12:I14)</f>
        <v>1711.16</v>
      </c>
      <c r="J11" s="14">
        <f t="shared" si="2"/>
        <v>1666.99</v>
      </c>
      <c r="K11" s="15">
        <f t="shared" si="2"/>
        <v>63</v>
      </c>
      <c r="L11" s="14">
        <f t="shared" si="2"/>
        <v>16435327.893199999</v>
      </c>
      <c r="M11" s="14">
        <f t="shared" si="2"/>
        <v>0</v>
      </c>
      <c r="N11" s="14">
        <f t="shared" si="2"/>
        <v>0</v>
      </c>
      <c r="O11" s="14">
        <f t="shared" si="2"/>
        <v>0</v>
      </c>
      <c r="P11" s="14">
        <f t="shared" si="2"/>
        <v>16435327.893199999</v>
      </c>
      <c r="Q11" s="8" t="s">
        <v>76</v>
      </c>
      <c r="R11" s="8" t="s">
        <v>76</v>
      </c>
      <c r="S11" s="5" t="s">
        <v>76</v>
      </c>
      <c r="T11" s="9" t="s">
        <v>76</v>
      </c>
      <c r="U11" s="84" t="s">
        <v>76</v>
      </c>
      <c r="V11" s="84" t="s">
        <v>76</v>
      </c>
      <c r="W11" s="84" t="s">
        <v>76</v>
      </c>
      <c r="X11" s="84" t="s">
        <v>76</v>
      </c>
      <c r="Y11" s="84" t="s">
        <v>76</v>
      </c>
      <c r="Z11" s="84" t="s">
        <v>76</v>
      </c>
      <c r="AA11" s="84" t="s">
        <v>76</v>
      </c>
      <c r="AB11" s="84" t="s">
        <v>76</v>
      </c>
      <c r="AC11" s="84" t="s">
        <v>76</v>
      </c>
      <c r="AD11" s="84" t="s">
        <v>76</v>
      </c>
      <c r="AE11" s="84" t="s">
        <v>76</v>
      </c>
      <c r="AF11" s="84" t="s">
        <v>76</v>
      </c>
      <c r="AG11" s="84" t="s">
        <v>76</v>
      </c>
      <c r="AH11" s="84" t="s">
        <v>76</v>
      </c>
      <c r="AI11" s="84" t="s">
        <v>76</v>
      </c>
      <c r="AJ11" s="84" t="s">
        <v>76</v>
      </c>
    </row>
    <row r="12" spans="1:36" ht="16.5" thickTop="1" thickBot="1">
      <c r="A12" s="105">
        <f>A11+1</f>
        <v>1</v>
      </c>
      <c r="B12" s="195" t="s">
        <v>79</v>
      </c>
      <c r="C12" s="130">
        <v>1957</v>
      </c>
      <c r="D12" s="107"/>
      <c r="E12" s="135" t="s">
        <v>80</v>
      </c>
      <c r="F12" s="107">
        <v>2</v>
      </c>
      <c r="G12" s="105">
        <v>2</v>
      </c>
      <c r="H12" s="108">
        <v>679.8</v>
      </c>
      <c r="I12" s="108">
        <v>646.1</v>
      </c>
      <c r="J12" s="108">
        <v>646.1</v>
      </c>
      <c r="K12" s="109">
        <v>23</v>
      </c>
      <c r="L12" s="110">
        <f>SUM(M12:P12)</f>
        <v>4830244.1219999995</v>
      </c>
      <c r="M12" s="108"/>
      <c r="N12" s="108"/>
      <c r="O12" s="108"/>
      <c r="P12" s="110">
        <f>'Форма 2'!C12-M12-N12-O12</f>
        <v>4830244.1219999995</v>
      </c>
      <c r="Q12" s="111">
        <f>L12/I12</f>
        <v>7476.000807924469</v>
      </c>
      <c r="R12" s="111">
        <f>Q12</f>
        <v>7476.000807924469</v>
      </c>
      <c r="S12" s="112" t="s">
        <v>81</v>
      </c>
      <c r="T12" s="107" t="s">
        <v>82</v>
      </c>
      <c r="U12" s="217"/>
      <c r="V12" s="85"/>
      <c r="W12" s="85"/>
      <c r="X12" s="85"/>
      <c r="Y12" s="85"/>
      <c r="Z12" s="85"/>
      <c r="AA12" s="85"/>
      <c r="AB12" s="86"/>
      <c r="AC12" s="86"/>
      <c r="AD12" s="85">
        <v>1</v>
      </c>
      <c r="AE12" s="85"/>
      <c r="AF12" s="85"/>
      <c r="AG12" s="85"/>
      <c r="AH12" s="85"/>
      <c r="AI12" s="85"/>
      <c r="AJ12" s="85"/>
    </row>
    <row r="13" spans="1:36" ht="16.5" thickTop="1" thickBot="1">
      <c r="A13" s="105">
        <f t="shared" ref="A13:A74" si="3">A12+1</f>
        <v>2</v>
      </c>
      <c r="B13" s="195" t="s">
        <v>83</v>
      </c>
      <c r="C13" s="130">
        <v>1962</v>
      </c>
      <c r="D13" s="107"/>
      <c r="E13" s="135" t="s">
        <v>80</v>
      </c>
      <c r="F13" s="107">
        <v>2</v>
      </c>
      <c r="G13" s="105">
        <v>2</v>
      </c>
      <c r="H13" s="108">
        <v>664.43</v>
      </c>
      <c r="I13" s="108">
        <v>618.57000000000005</v>
      </c>
      <c r="J13" s="108">
        <v>574.40000000000009</v>
      </c>
      <c r="K13" s="109">
        <v>23</v>
      </c>
      <c r="L13" s="110">
        <f t="shared" ref="L13:L14" si="4">SUM(M13:P13)</f>
        <v>8005564.2511</v>
      </c>
      <c r="M13" s="108"/>
      <c r="N13" s="108"/>
      <c r="O13" s="108"/>
      <c r="P13" s="110">
        <f>'Форма 2'!C13-M13-N13-O13</f>
        <v>8005564.2511</v>
      </c>
      <c r="Q13" s="111">
        <f>L13/I13</f>
        <v>12942.050618523368</v>
      </c>
      <c r="R13" s="111">
        <f>Q13</f>
        <v>12942.050618523368</v>
      </c>
      <c r="S13" s="112" t="s">
        <v>81</v>
      </c>
      <c r="T13" s="107" t="s">
        <v>82</v>
      </c>
      <c r="U13" s="217">
        <v>1</v>
      </c>
      <c r="V13" s="85">
        <v>1</v>
      </c>
      <c r="W13" s="85">
        <v>1</v>
      </c>
      <c r="X13" s="85">
        <v>1</v>
      </c>
      <c r="Y13" s="85">
        <v>1</v>
      </c>
      <c r="Z13" s="85">
        <v>1</v>
      </c>
      <c r="AA13" s="85"/>
      <c r="AB13" s="86"/>
      <c r="AC13" s="86"/>
      <c r="AD13" s="85"/>
      <c r="AE13" s="85">
        <v>1</v>
      </c>
      <c r="AF13" s="85"/>
      <c r="AG13" s="85"/>
      <c r="AH13" s="85"/>
      <c r="AI13" s="85"/>
      <c r="AJ13" s="85"/>
    </row>
    <row r="14" spans="1:36" ht="16.5" thickTop="1" thickBot="1">
      <c r="A14" s="105">
        <f t="shared" si="3"/>
        <v>3</v>
      </c>
      <c r="B14" s="195" t="s">
        <v>84</v>
      </c>
      <c r="C14" s="130">
        <v>1957</v>
      </c>
      <c r="D14" s="107"/>
      <c r="E14" s="135" t="s">
        <v>80</v>
      </c>
      <c r="F14" s="107">
        <v>2</v>
      </c>
      <c r="G14" s="105">
        <v>2</v>
      </c>
      <c r="H14" s="108">
        <v>506.59</v>
      </c>
      <c r="I14" s="108">
        <v>446.49</v>
      </c>
      <c r="J14" s="108">
        <v>446.49</v>
      </c>
      <c r="K14" s="109">
        <v>17</v>
      </c>
      <c r="L14" s="110">
        <f t="shared" si="4"/>
        <v>3599519.5200999998</v>
      </c>
      <c r="M14" s="108"/>
      <c r="N14" s="108"/>
      <c r="O14" s="108"/>
      <c r="P14" s="110">
        <f>'Форма 2'!C14-M14-N14-O14</f>
        <v>3599519.5200999998</v>
      </c>
      <c r="Q14" s="111">
        <f>L14/I14</f>
        <v>8061.8144193598955</v>
      </c>
      <c r="R14" s="111">
        <f>Q14</f>
        <v>8061.8144193598955</v>
      </c>
      <c r="S14" s="112" t="s">
        <v>81</v>
      </c>
      <c r="T14" s="107" t="s">
        <v>82</v>
      </c>
      <c r="U14" s="217"/>
      <c r="V14" s="85"/>
      <c r="W14" s="85"/>
      <c r="X14" s="85"/>
      <c r="Y14" s="85"/>
      <c r="Z14" s="85"/>
      <c r="AA14" s="85"/>
      <c r="AB14" s="86"/>
      <c r="AC14" s="86"/>
      <c r="AD14" s="85">
        <v>1</v>
      </c>
      <c r="AE14" s="85"/>
      <c r="AF14" s="85"/>
      <c r="AG14" s="85"/>
      <c r="AH14" s="85"/>
      <c r="AI14" s="85"/>
      <c r="AJ14" s="85"/>
    </row>
    <row r="15" spans="1:36" ht="17.25" thickTop="1" thickBot="1">
      <c r="A15" s="221">
        <v>0</v>
      </c>
      <c r="B15" s="13" t="s">
        <v>85</v>
      </c>
      <c r="C15" s="5"/>
      <c r="D15" s="5"/>
      <c r="E15" s="5"/>
      <c r="F15" s="5"/>
      <c r="G15" s="5"/>
      <c r="H15" s="14">
        <f t="shared" ref="H15:P15" si="5">SUM(H16:H27)</f>
        <v>16467.990000000002</v>
      </c>
      <c r="I15" s="14">
        <f t="shared" si="5"/>
        <v>15191.830000000002</v>
      </c>
      <c r="J15" s="14">
        <f t="shared" si="5"/>
        <v>13552.500000000002</v>
      </c>
      <c r="K15" s="15">
        <f t="shared" si="5"/>
        <v>347</v>
      </c>
      <c r="L15" s="14">
        <f t="shared" si="5"/>
        <v>52984586.581100002</v>
      </c>
      <c r="M15" s="14">
        <f t="shared" si="5"/>
        <v>0</v>
      </c>
      <c r="N15" s="14">
        <f t="shared" si="5"/>
        <v>0</v>
      </c>
      <c r="O15" s="14">
        <f t="shared" si="5"/>
        <v>0</v>
      </c>
      <c r="P15" s="14">
        <f t="shared" si="5"/>
        <v>52984586.581100002</v>
      </c>
      <c r="Q15" s="8" t="s">
        <v>76</v>
      </c>
      <c r="R15" s="8" t="s">
        <v>76</v>
      </c>
      <c r="S15" s="8" t="s">
        <v>76</v>
      </c>
      <c r="T15" s="5" t="s">
        <v>76</v>
      </c>
      <c r="U15" s="218" t="s">
        <v>76</v>
      </c>
      <c r="V15" s="84" t="s">
        <v>76</v>
      </c>
      <c r="W15" s="84" t="s">
        <v>76</v>
      </c>
      <c r="X15" s="84" t="s">
        <v>76</v>
      </c>
      <c r="Y15" s="84" t="s">
        <v>76</v>
      </c>
      <c r="Z15" s="84" t="s">
        <v>76</v>
      </c>
      <c r="AA15" s="84" t="s">
        <v>76</v>
      </c>
      <c r="AB15" s="84" t="s">
        <v>76</v>
      </c>
      <c r="AC15" s="84" t="s">
        <v>76</v>
      </c>
      <c r="AD15" s="84" t="s">
        <v>76</v>
      </c>
      <c r="AE15" s="84" t="s">
        <v>76</v>
      </c>
      <c r="AF15" s="84" t="s">
        <v>76</v>
      </c>
      <c r="AG15" s="84" t="s">
        <v>76</v>
      </c>
      <c r="AH15" s="84" t="s">
        <v>76</v>
      </c>
      <c r="AI15" s="84" t="s">
        <v>76</v>
      </c>
      <c r="AJ15" s="84" t="s">
        <v>76</v>
      </c>
    </row>
    <row r="16" spans="1:36" ht="16.5" thickTop="1" thickBot="1">
      <c r="A16" s="105">
        <f t="shared" si="3"/>
        <v>1</v>
      </c>
      <c r="B16" s="190" t="s">
        <v>86</v>
      </c>
      <c r="C16" s="104">
        <v>1994</v>
      </c>
      <c r="D16" s="105"/>
      <c r="E16" s="106" t="s">
        <v>80</v>
      </c>
      <c r="F16" s="107">
        <v>3</v>
      </c>
      <c r="G16" s="105">
        <v>2</v>
      </c>
      <c r="H16" s="108">
        <v>1869.4</v>
      </c>
      <c r="I16" s="108">
        <v>1869.4</v>
      </c>
      <c r="J16" s="108">
        <v>1301.3</v>
      </c>
      <c r="K16" s="109">
        <v>44</v>
      </c>
      <c r="L16" s="110">
        <f t="shared" ref="L16:L27" si="6">SUM(M16:P16)</f>
        <v>15266959.838000001</v>
      </c>
      <c r="M16" s="108"/>
      <c r="N16" s="108"/>
      <c r="O16" s="108"/>
      <c r="P16" s="110">
        <f>'Форма 2'!C16-M16-N16-O16</f>
        <v>15266959.838000001</v>
      </c>
      <c r="Q16" s="111">
        <f t="shared" ref="Q16:Q27" si="7">L16/I16</f>
        <v>8166.77</v>
      </c>
      <c r="R16" s="111">
        <f t="shared" ref="R16:R27" si="8">Q16</f>
        <v>8166.77</v>
      </c>
      <c r="S16" s="112" t="s">
        <v>81</v>
      </c>
      <c r="T16" s="107" t="s">
        <v>82</v>
      </c>
      <c r="U16" s="217"/>
      <c r="V16" s="85"/>
      <c r="W16" s="85"/>
      <c r="X16" s="85">
        <v>1</v>
      </c>
      <c r="Y16" s="85">
        <v>1</v>
      </c>
      <c r="Z16" s="85"/>
      <c r="AA16" s="85"/>
      <c r="AB16" s="86"/>
      <c r="AC16" s="86"/>
      <c r="AD16" s="85">
        <v>1</v>
      </c>
      <c r="AE16" s="85"/>
      <c r="AF16" s="85"/>
      <c r="AG16" s="85"/>
      <c r="AH16" s="85"/>
      <c r="AI16" s="85"/>
      <c r="AJ16" s="85"/>
    </row>
    <row r="17" spans="1:36" ht="16.5" thickTop="1" thickBot="1">
      <c r="A17" s="105">
        <f t="shared" si="3"/>
        <v>2</v>
      </c>
      <c r="B17" s="190" t="s">
        <v>87</v>
      </c>
      <c r="C17" s="104">
        <v>1995</v>
      </c>
      <c r="D17" s="105"/>
      <c r="E17" s="106" t="s">
        <v>80</v>
      </c>
      <c r="F17" s="107">
        <v>3</v>
      </c>
      <c r="G17" s="105">
        <v>2</v>
      </c>
      <c r="H17" s="108">
        <v>1878.04</v>
      </c>
      <c r="I17" s="108">
        <v>1878.04</v>
      </c>
      <c r="J17" s="108">
        <v>1296</v>
      </c>
      <c r="K17" s="109">
        <v>63</v>
      </c>
      <c r="L17" s="110">
        <f t="shared" si="6"/>
        <v>1993314.0952000003</v>
      </c>
      <c r="M17" s="108"/>
      <c r="N17" s="108"/>
      <c r="O17" s="108"/>
      <c r="P17" s="110">
        <f>'Форма 2'!C17-M17-N17-O17</f>
        <v>1993314.0952000003</v>
      </c>
      <c r="Q17" s="111">
        <f t="shared" si="7"/>
        <v>1061.3800000000001</v>
      </c>
      <c r="R17" s="111">
        <f t="shared" si="8"/>
        <v>1061.3800000000001</v>
      </c>
      <c r="S17" s="112" t="s">
        <v>81</v>
      </c>
      <c r="T17" s="107" t="s">
        <v>82</v>
      </c>
      <c r="U17" s="217"/>
      <c r="V17" s="85"/>
      <c r="W17" s="85"/>
      <c r="X17" s="85">
        <v>1</v>
      </c>
      <c r="Y17" s="85">
        <v>1</v>
      </c>
      <c r="Z17" s="85"/>
      <c r="AA17" s="85"/>
      <c r="AB17" s="86"/>
      <c r="AC17" s="86"/>
      <c r="AD17" s="85"/>
      <c r="AE17" s="85"/>
      <c r="AF17" s="85"/>
      <c r="AG17" s="85"/>
      <c r="AH17" s="85"/>
      <c r="AI17" s="85"/>
      <c r="AJ17" s="85"/>
    </row>
    <row r="18" spans="1:36" ht="16.5" thickTop="1" thickBot="1">
      <c r="A18" s="105">
        <f t="shared" si="3"/>
        <v>3</v>
      </c>
      <c r="B18" s="190" t="s">
        <v>88</v>
      </c>
      <c r="C18" s="232">
        <v>1967</v>
      </c>
      <c r="D18" s="105"/>
      <c r="E18" s="106" t="s">
        <v>89</v>
      </c>
      <c r="F18" s="107">
        <v>2</v>
      </c>
      <c r="G18" s="105">
        <v>2</v>
      </c>
      <c r="H18" s="108">
        <v>635.6</v>
      </c>
      <c r="I18" s="108">
        <v>635.6</v>
      </c>
      <c r="J18" s="108">
        <v>635.6</v>
      </c>
      <c r="K18" s="109">
        <v>20</v>
      </c>
      <c r="L18" s="110">
        <f t="shared" si="6"/>
        <v>4492331.8159999996</v>
      </c>
      <c r="M18" s="108"/>
      <c r="N18" s="108"/>
      <c r="O18" s="108"/>
      <c r="P18" s="110">
        <f>'Форма 2'!C18-M18-N18-O18</f>
        <v>4492331.8159999996</v>
      </c>
      <c r="Q18" s="111">
        <f t="shared" si="7"/>
        <v>7067.8599999999988</v>
      </c>
      <c r="R18" s="111">
        <f t="shared" si="8"/>
        <v>7067.8599999999988</v>
      </c>
      <c r="S18" s="112" t="s">
        <v>81</v>
      </c>
      <c r="T18" s="107" t="s">
        <v>82</v>
      </c>
      <c r="U18" s="217"/>
      <c r="V18" s="85"/>
      <c r="W18" s="85"/>
      <c r="X18" s="85"/>
      <c r="Y18" s="85"/>
      <c r="Z18" s="85"/>
      <c r="AA18" s="85"/>
      <c r="AB18" s="86"/>
      <c r="AC18" s="86"/>
      <c r="AD18" s="85"/>
      <c r="AE18" s="85">
        <v>2</v>
      </c>
      <c r="AF18" s="85"/>
      <c r="AG18" s="85"/>
      <c r="AH18" s="85"/>
      <c r="AI18" s="85"/>
      <c r="AJ18" s="85"/>
    </row>
    <row r="19" spans="1:36" ht="16.5" thickTop="1" thickBot="1">
      <c r="A19" s="105">
        <f t="shared" si="3"/>
        <v>4</v>
      </c>
      <c r="B19" s="190" t="s">
        <v>90</v>
      </c>
      <c r="C19" s="104">
        <v>1987</v>
      </c>
      <c r="D19" s="105"/>
      <c r="E19" s="106" t="s">
        <v>91</v>
      </c>
      <c r="F19" s="107">
        <v>5</v>
      </c>
      <c r="G19" s="105">
        <v>5</v>
      </c>
      <c r="H19" s="108">
        <v>3932</v>
      </c>
      <c r="I19" s="108">
        <v>3238.5</v>
      </c>
      <c r="J19" s="108">
        <v>3238.5</v>
      </c>
      <c r="K19" s="109">
        <v>89</v>
      </c>
      <c r="L19" s="110">
        <f t="shared" si="6"/>
        <v>4214317.5999999996</v>
      </c>
      <c r="M19" s="108"/>
      <c r="N19" s="108"/>
      <c r="O19" s="108"/>
      <c r="P19" s="110">
        <f>'Форма 2'!C19-M19-N19-O19</f>
        <v>4214317.5999999996</v>
      </c>
      <c r="Q19" s="111">
        <f t="shared" si="7"/>
        <v>1301.317770572796</v>
      </c>
      <c r="R19" s="111">
        <f t="shared" si="8"/>
        <v>1301.317770572796</v>
      </c>
      <c r="S19" s="112" t="s">
        <v>81</v>
      </c>
      <c r="T19" s="107" t="s">
        <v>92</v>
      </c>
      <c r="U19" s="217"/>
      <c r="V19" s="85"/>
      <c r="W19" s="85"/>
      <c r="X19" s="85"/>
      <c r="Y19" s="85"/>
      <c r="Z19" s="85"/>
      <c r="AA19" s="85">
        <v>1</v>
      </c>
      <c r="AB19" s="86"/>
      <c r="AC19" s="86"/>
      <c r="AD19" s="85"/>
      <c r="AE19" s="85"/>
      <c r="AF19" s="85"/>
      <c r="AG19" s="85"/>
      <c r="AH19" s="85"/>
      <c r="AI19" s="85"/>
      <c r="AJ19" s="85"/>
    </row>
    <row r="20" spans="1:36" ht="16.5" thickTop="1" thickBot="1">
      <c r="A20" s="105">
        <f t="shared" si="3"/>
        <v>5</v>
      </c>
      <c r="B20" s="189" t="s">
        <v>93</v>
      </c>
      <c r="C20" s="104">
        <v>2008</v>
      </c>
      <c r="D20" s="105"/>
      <c r="E20" s="106" t="s">
        <v>94</v>
      </c>
      <c r="F20" s="107">
        <v>3</v>
      </c>
      <c r="G20" s="105">
        <v>1</v>
      </c>
      <c r="H20" s="108">
        <v>1841.3</v>
      </c>
      <c r="I20" s="108">
        <v>1835.2</v>
      </c>
      <c r="J20" s="108">
        <v>1835.2</v>
      </c>
      <c r="K20" s="109"/>
      <c r="L20" s="110">
        <f t="shared" si="6"/>
        <v>5051072.5729999999</v>
      </c>
      <c r="M20" s="108"/>
      <c r="N20" s="108"/>
      <c r="O20" s="108"/>
      <c r="P20" s="110">
        <f>'Форма 2'!C20-M20-N20-O20</f>
        <v>5051072.5729999999</v>
      </c>
      <c r="Q20" s="111">
        <f t="shared" si="7"/>
        <v>2752.3281239102002</v>
      </c>
      <c r="R20" s="111">
        <f t="shared" si="8"/>
        <v>2752.3281239102002</v>
      </c>
      <c r="S20" s="112" t="s">
        <v>81</v>
      </c>
      <c r="T20" s="107" t="s">
        <v>92</v>
      </c>
      <c r="U20" s="217"/>
      <c r="V20" s="85"/>
      <c r="W20" s="85"/>
      <c r="X20" s="85"/>
      <c r="Y20" s="85"/>
      <c r="Z20" s="85"/>
      <c r="AA20" s="85"/>
      <c r="AB20" s="86"/>
      <c r="AC20" s="86"/>
      <c r="AD20" s="85"/>
      <c r="AE20" s="85">
        <v>1</v>
      </c>
      <c r="AF20" s="85"/>
      <c r="AG20" s="85"/>
      <c r="AH20" s="85"/>
      <c r="AI20" s="85"/>
      <c r="AJ20" s="85"/>
    </row>
    <row r="21" spans="1:36" ht="16.5" thickTop="1" thickBot="1">
      <c r="A21" s="105">
        <f t="shared" si="3"/>
        <v>6</v>
      </c>
      <c r="B21" s="190" t="s">
        <v>95</v>
      </c>
      <c r="C21" s="104">
        <v>1979</v>
      </c>
      <c r="D21" s="105"/>
      <c r="E21" s="106" t="s">
        <v>80</v>
      </c>
      <c r="F21" s="107">
        <v>2</v>
      </c>
      <c r="G21" s="105">
        <v>2</v>
      </c>
      <c r="H21" s="108">
        <v>900.48</v>
      </c>
      <c r="I21" s="108">
        <v>900.48</v>
      </c>
      <c r="J21" s="108">
        <v>633.9</v>
      </c>
      <c r="K21" s="109">
        <v>23</v>
      </c>
      <c r="L21" s="110">
        <f t="shared" si="6"/>
        <v>2159504.1216000002</v>
      </c>
      <c r="M21" s="108"/>
      <c r="N21" s="108"/>
      <c r="O21" s="108"/>
      <c r="P21" s="110">
        <f>'Форма 2'!C21-M21-N21-O21</f>
        <v>2159504.1216000002</v>
      </c>
      <c r="Q21" s="111">
        <f t="shared" si="7"/>
        <v>2398.17</v>
      </c>
      <c r="R21" s="111">
        <f t="shared" si="8"/>
        <v>2398.17</v>
      </c>
      <c r="S21" s="112" t="s">
        <v>81</v>
      </c>
      <c r="T21" s="107" t="s">
        <v>82</v>
      </c>
      <c r="U21" s="217"/>
      <c r="V21" s="85"/>
      <c r="W21" s="85">
        <v>1</v>
      </c>
      <c r="X21" s="85">
        <v>1</v>
      </c>
      <c r="Y21" s="85">
        <v>1</v>
      </c>
      <c r="Z21" s="85"/>
      <c r="AA21" s="85"/>
      <c r="AB21" s="86"/>
      <c r="AC21" s="86"/>
      <c r="AD21" s="85"/>
      <c r="AE21" s="85"/>
      <c r="AF21" s="85"/>
      <c r="AG21" s="85"/>
      <c r="AH21" s="85"/>
      <c r="AI21" s="85"/>
      <c r="AJ21" s="85"/>
    </row>
    <row r="22" spans="1:36" ht="16.5" thickTop="1" thickBot="1">
      <c r="A22" s="105">
        <f t="shared" si="3"/>
        <v>7</v>
      </c>
      <c r="B22" s="190" t="s">
        <v>96</v>
      </c>
      <c r="C22" s="104">
        <v>1973</v>
      </c>
      <c r="D22" s="105">
        <v>2009</v>
      </c>
      <c r="E22" s="106" t="s">
        <v>94</v>
      </c>
      <c r="F22" s="107">
        <v>2</v>
      </c>
      <c r="G22" s="105">
        <v>1</v>
      </c>
      <c r="H22" s="108">
        <v>415.3</v>
      </c>
      <c r="I22" s="108">
        <v>374.2</v>
      </c>
      <c r="J22" s="108">
        <v>374.2</v>
      </c>
      <c r="K22" s="109">
        <v>17</v>
      </c>
      <c r="L22" s="110">
        <f t="shared" si="6"/>
        <v>2369743.33</v>
      </c>
      <c r="M22" s="108"/>
      <c r="N22" s="108"/>
      <c r="O22" s="108"/>
      <c r="P22" s="110">
        <f>'Форма 2'!C22-M22-N22-O22</f>
        <v>2369743.33</v>
      </c>
      <c r="Q22" s="111">
        <f t="shared" si="7"/>
        <v>6332.8255745590595</v>
      </c>
      <c r="R22" s="111">
        <f t="shared" si="8"/>
        <v>6332.8255745590595</v>
      </c>
      <c r="S22" s="112" t="s">
        <v>81</v>
      </c>
      <c r="T22" s="107" t="s">
        <v>82</v>
      </c>
      <c r="U22" s="217"/>
      <c r="V22" s="85">
        <v>1</v>
      </c>
      <c r="W22" s="85"/>
      <c r="X22" s="85"/>
      <c r="Y22" s="85"/>
      <c r="Z22" s="85"/>
      <c r="AA22" s="85"/>
      <c r="AB22" s="86"/>
      <c r="AC22" s="86"/>
      <c r="AD22" s="85"/>
      <c r="AE22" s="85"/>
      <c r="AF22" s="85"/>
      <c r="AG22" s="85"/>
      <c r="AH22" s="85"/>
      <c r="AI22" s="85"/>
      <c r="AJ22" s="85"/>
    </row>
    <row r="23" spans="1:36" ht="16.5" thickTop="1" thickBot="1">
      <c r="A23" s="105">
        <f t="shared" si="3"/>
        <v>8</v>
      </c>
      <c r="B23" s="190" t="s">
        <v>97</v>
      </c>
      <c r="C23" s="104">
        <v>1975</v>
      </c>
      <c r="D23" s="105"/>
      <c r="E23" s="106" t="s">
        <v>80</v>
      </c>
      <c r="F23" s="107">
        <v>2</v>
      </c>
      <c r="G23" s="105">
        <v>2</v>
      </c>
      <c r="H23" s="108">
        <v>751.2</v>
      </c>
      <c r="I23" s="108">
        <v>751.2</v>
      </c>
      <c r="J23" s="108">
        <v>685.6</v>
      </c>
      <c r="K23" s="109">
        <v>27</v>
      </c>
      <c r="L23" s="110">
        <f t="shared" si="6"/>
        <v>4969105.3680000007</v>
      </c>
      <c r="M23" s="108"/>
      <c r="N23" s="108"/>
      <c r="O23" s="108"/>
      <c r="P23" s="110">
        <f>'Форма 2'!C23-M23-N23-O23</f>
        <v>4969105.3680000007</v>
      </c>
      <c r="Q23" s="111">
        <f t="shared" si="7"/>
        <v>6614.89</v>
      </c>
      <c r="R23" s="111">
        <f t="shared" si="8"/>
        <v>6614.89</v>
      </c>
      <c r="S23" s="112" t="s">
        <v>81</v>
      </c>
      <c r="T23" s="107" t="s">
        <v>82</v>
      </c>
      <c r="U23" s="217"/>
      <c r="V23" s="85"/>
      <c r="W23" s="85">
        <v>1</v>
      </c>
      <c r="X23" s="85">
        <v>1</v>
      </c>
      <c r="Y23" s="85">
        <v>1</v>
      </c>
      <c r="Z23" s="85"/>
      <c r="AA23" s="85"/>
      <c r="AB23" s="86"/>
      <c r="AC23" s="86"/>
      <c r="AD23" s="85"/>
      <c r="AE23" s="85">
        <v>2</v>
      </c>
      <c r="AF23" s="85"/>
      <c r="AG23" s="85"/>
      <c r="AH23" s="85"/>
      <c r="AI23" s="85"/>
      <c r="AJ23" s="85"/>
    </row>
    <row r="24" spans="1:36" ht="16.5" thickTop="1" thickBot="1">
      <c r="A24" s="105">
        <f t="shared" si="3"/>
        <v>9</v>
      </c>
      <c r="B24" s="190" t="s">
        <v>99</v>
      </c>
      <c r="C24" s="104">
        <v>1987</v>
      </c>
      <c r="D24" s="105"/>
      <c r="E24" s="106" t="s">
        <v>91</v>
      </c>
      <c r="F24" s="107">
        <v>5</v>
      </c>
      <c r="G24" s="105">
        <v>4</v>
      </c>
      <c r="H24" s="108">
        <v>2910.76</v>
      </c>
      <c r="I24" s="108">
        <v>2375.3000000000002</v>
      </c>
      <c r="J24" s="108">
        <v>2375.3000000000002</v>
      </c>
      <c r="K24" s="109"/>
      <c r="L24" s="110">
        <f t="shared" si="6"/>
        <v>4939530.6124</v>
      </c>
      <c r="M24" s="108"/>
      <c r="N24" s="108"/>
      <c r="O24" s="108"/>
      <c r="P24" s="110">
        <f>'Форма 2'!C24-M24-N24-O24</f>
        <v>4939530.6124</v>
      </c>
      <c r="Q24" s="111">
        <f t="shared" si="7"/>
        <v>2079.5396844188099</v>
      </c>
      <c r="R24" s="111">
        <f t="shared" si="8"/>
        <v>2079.5396844188099</v>
      </c>
      <c r="S24" s="112" t="s">
        <v>81</v>
      </c>
      <c r="T24" s="107" t="s">
        <v>92</v>
      </c>
      <c r="U24" s="217"/>
      <c r="V24" s="85"/>
      <c r="W24" s="85"/>
      <c r="X24" s="85"/>
      <c r="Y24" s="85"/>
      <c r="Z24" s="85"/>
      <c r="AA24" s="85"/>
      <c r="AB24" s="86"/>
      <c r="AC24" s="86"/>
      <c r="AD24" s="85"/>
      <c r="AE24" s="85">
        <v>1</v>
      </c>
      <c r="AF24" s="85"/>
      <c r="AG24" s="85"/>
      <c r="AH24" s="85"/>
      <c r="AI24" s="85"/>
      <c r="AJ24" s="85"/>
    </row>
    <row r="25" spans="1:36" ht="16.5" thickTop="1" thickBot="1">
      <c r="A25" s="105">
        <f t="shared" si="3"/>
        <v>10</v>
      </c>
      <c r="B25" s="190" t="s">
        <v>100</v>
      </c>
      <c r="C25" s="233">
        <v>1965</v>
      </c>
      <c r="D25" s="105"/>
      <c r="E25" s="106" t="s">
        <v>80</v>
      </c>
      <c r="F25" s="107">
        <v>2</v>
      </c>
      <c r="G25" s="105">
        <v>1</v>
      </c>
      <c r="H25" s="108">
        <v>439.6</v>
      </c>
      <c r="I25" s="108">
        <v>439.6</v>
      </c>
      <c r="J25" s="108">
        <v>366.4</v>
      </c>
      <c r="K25" s="109">
        <v>23</v>
      </c>
      <c r="L25" s="110">
        <f t="shared" si="6"/>
        <v>1174285.8960000002</v>
      </c>
      <c r="M25" s="108"/>
      <c r="N25" s="108"/>
      <c r="O25" s="108"/>
      <c r="P25" s="110">
        <f>'Форма 2'!C25-M25-N25-O25</f>
        <v>1174285.8960000002</v>
      </c>
      <c r="Q25" s="111">
        <f t="shared" si="7"/>
        <v>2671.26</v>
      </c>
      <c r="R25" s="111">
        <f t="shared" si="8"/>
        <v>2671.26</v>
      </c>
      <c r="S25" s="112" t="s">
        <v>81</v>
      </c>
      <c r="T25" s="107" t="s">
        <v>82</v>
      </c>
      <c r="U25" s="217"/>
      <c r="V25" s="85"/>
      <c r="W25" s="85"/>
      <c r="X25" s="85"/>
      <c r="Y25" s="85"/>
      <c r="Z25" s="85"/>
      <c r="AA25" s="85"/>
      <c r="AB25" s="86"/>
      <c r="AC25" s="86"/>
      <c r="AD25" s="85"/>
      <c r="AE25" s="85"/>
      <c r="AF25" s="85"/>
      <c r="AG25" s="85"/>
      <c r="AH25" s="85">
        <v>1</v>
      </c>
      <c r="AI25" s="85"/>
      <c r="AJ25" s="85"/>
    </row>
    <row r="26" spans="1:36" ht="16.5" thickTop="1" thickBot="1">
      <c r="A26" s="105">
        <f t="shared" si="3"/>
        <v>11</v>
      </c>
      <c r="B26" s="190" t="s">
        <v>101</v>
      </c>
      <c r="C26" s="232">
        <v>1971</v>
      </c>
      <c r="D26" s="105"/>
      <c r="E26" s="106" t="s">
        <v>102</v>
      </c>
      <c r="F26" s="107">
        <v>2</v>
      </c>
      <c r="G26" s="105">
        <v>1</v>
      </c>
      <c r="H26" s="108">
        <v>358.41</v>
      </c>
      <c r="I26" s="108">
        <v>358.41</v>
      </c>
      <c r="J26" s="108">
        <v>331.8</v>
      </c>
      <c r="K26" s="109">
        <v>16</v>
      </c>
      <c r="L26" s="110">
        <f t="shared" si="6"/>
        <v>2546642.8299000002</v>
      </c>
      <c r="M26" s="108"/>
      <c r="N26" s="108"/>
      <c r="O26" s="108"/>
      <c r="P26" s="110">
        <f>'Форма 2'!C26-M26-N26-O26</f>
        <v>2546642.8299000002</v>
      </c>
      <c r="Q26" s="111">
        <f t="shared" si="7"/>
        <v>7105.39</v>
      </c>
      <c r="R26" s="111">
        <f t="shared" si="8"/>
        <v>7105.39</v>
      </c>
      <c r="S26" s="112" t="s">
        <v>81</v>
      </c>
      <c r="T26" s="107" t="s">
        <v>82</v>
      </c>
      <c r="U26" s="217"/>
      <c r="V26" s="85"/>
      <c r="W26" s="85"/>
      <c r="X26" s="85"/>
      <c r="Y26" s="85"/>
      <c r="Z26" s="85"/>
      <c r="AA26" s="85"/>
      <c r="AB26" s="86"/>
      <c r="AC26" s="86"/>
      <c r="AD26" s="85">
        <v>1</v>
      </c>
      <c r="AE26" s="85"/>
      <c r="AF26" s="85"/>
      <c r="AG26" s="85"/>
      <c r="AH26" s="85"/>
      <c r="AI26" s="85"/>
      <c r="AJ26" s="85"/>
    </row>
    <row r="27" spans="1:36" ht="16.5" thickTop="1" thickBot="1">
      <c r="A27" s="105">
        <f t="shared" si="3"/>
        <v>12</v>
      </c>
      <c r="B27" s="190" t="s">
        <v>103</v>
      </c>
      <c r="C27" s="232">
        <v>1971</v>
      </c>
      <c r="D27" s="105"/>
      <c r="E27" s="106" t="s">
        <v>80</v>
      </c>
      <c r="F27" s="107">
        <v>2</v>
      </c>
      <c r="G27" s="105">
        <v>2</v>
      </c>
      <c r="H27" s="108">
        <v>535.9</v>
      </c>
      <c r="I27" s="108">
        <v>535.9</v>
      </c>
      <c r="J27" s="108">
        <v>478.7</v>
      </c>
      <c r="K27" s="109">
        <v>25</v>
      </c>
      <c r="L27" s="110">
        <f t="shared" si="6"/>
        <v>3807778.5010000002</v>
      </c>
      <c r="M27" s="108"/>
      <c r="N27" s="108"/>
      <c r="O27" s="108"/>
      <c r="P27" s="110">
        <f>'Форма 2'!C27-M27-N27-O27</f>
        <v>3807778.5010000002</v>
      </c>
      <c r="Q27" s="111">
        <f t="shared" si="7"/>
        <v>7105.39</v>
      </c>
      <c r="R27" s="111">
        <f t="shared" si="8"/>
        <v>7105.39</v>
      </c>
      <c r="S27" s="112" t="s">
        <v>81</v>
      </c>
      <c r="T27" s="107" t="s">
        <v>82</v>
      </c>
      <c r="U27" s="217"/>
      <c r="V27" s="85"/>
      <c r="W27" s="85"/>
      <c r="X27" s="85"/>
      <c r="Y27" s="85"/>
      <c r="Z27" s="85"/>
      <c r="AA27" s="85"/>
      <c r="AB27" s="86"/>
      <c r="AC27" s="86"/>
      <c r="AD27" s="85">
        <v>1</v>
      </c>
      <c r="AE27" s="85"/>
      <c r="AF27" s="85"/>
      <c r="AG27" s="85"/>
      <c r="AH27" s="85"/>
      <c r="AI27" s="85"/>
      <c r="AJ27" s="85"/>
    </row>
    <row r="28" spans="1:36" ht="17.25" thickTop="1" thickBot="1">
      <c r="A28" s="221">
        <v>0</v>
      </c>
      <c r="B28" s="13" t="s">
        <v>104</v>
      </c>
      <c r="C28" s="5"/>
      <c r="D28" s="5"/>
      <c r="E28" s="5"/>
      <c r="F28" s="5"/>
      <c r="G28" s="5"/>
      <c r="H28" s="14">
        <f t="shared" ref="H28:P28" si="9">SUM(H29:H33)</f>
        <v>4545.1000000000004</v>
      </c>
      <c r="I28" s="14">
        <f t="shared" si="9"/>
        <v>4110.2</v>
      </c>
      <c r="J28" s="14">
        <f t="shared" si="9"/>
        <v>3016.6</v>
      </c>
      <c r="K28" s="15">
        <f t="shared" si="9"/>
        <v>0</v>
      </c>
      <c r="L28" s="14">
        <f t="shared" si="9"/>
        <v>26134098.076000001</v>
      </c>
      <c r="M28" s="14">
        <f t="shared" si="9"/>
        <v>0</v>
      </c>
      <c r="N28" s="14">
        <f t="shared" si="9"/>
        <v>0</v>
      </c>
      <c r="O28" s="14">
        <f t="shared" si="9"/>
        <v>0</v>
      </c>
      <c r="P28" s="14">
        <f t="shared" si="9"/>
        <v>26134098.076000001</v>
      </c>
      <c r="Q28" s="8" t="s">
        <v>76</v>
      </c>
      <c r="R28" s="8" t="s">
        <v>76</v>
      </c>
      <c r="S28" s="8" t="s">
        <v>76</v>
      </c>
      <c r="T28" s="5" t="s">
        <v>76</v>
      </c>
      <c r="U28" s="218" t="s">
        <v>76</v>
      </c>
      <c r="V28" s="84" t="s">
        <v>76</v>
      </c>
      <c r="W28" s="84" t="s">
        <v>76</v>
      </c>
      <c r="X28" s="84" t="s">
        <v>76</v>
      </c>
      <c r="Y28" s="84" t="s">
        <v>76</v>
      </c>
      <c r="Z28" s="84" t="s">
        <v>76</v>
      </c>
      <c r="AA28" s="84" t="s">
        <v>76</v>
      </c>
      <c r="AB28" s="84" t="s">
        <v>76</v>
      </c>
      <c r="AC28" s="84" t="s">
        <v>76</v>
      </c>
      <c r="AD28" s="84" t="s">
        <v>76</v>
      </c>
      <c r="AE28" s="84" t="s">
        <v>76</v>
      </c>
      <c r="AF28" s="84" t="s">
        <v>76</v>
      </c>
      <c r="AG28" s="84" t="s">
        <v>76</v>
      </c>
      <c r="AH28" s="84" t="s">
        <v>76</v>
      </c>
      <c r="AI28" s="84" t="s">
        <v>76</v>
      </c>
      <c r="AJ28" s="84" t="s">
        <v>76</v>
      </c>
    </row>
    <row r="29" spans="1:36" ht="16.5" thickTop="1" thickBot="1">
      <c r="A29" s="105">
        <f t="shared" si="3"/>
        <v>1</v>
      </c>
      <c r="B29" s="195" t="s">
        <v>105</v>
      </c>
      <c r="C29" s="130">
        <v>1978</v>
      </c>
      <c r="D29" s="107"/>
      <c r="E29" s="131" t="s">
        <v>106</v>
      </c>
      <c r="F29" s="107">
        <v>2</v>
      </c>
      <c r="G29" s="105">
        <v>2</v>
      </c>
      <c r="H29" s="108">
        <v>780.4</v>
      </c>
      <c r="I29" s="108">
        <v>714.4</v>
      </c>
      <c r="J29" s="108">
        <v>434.7</v>
      </c>
      <c r="K29" s="109"/>
      <c r="L29" s="110">
        <f t="shared" ref="L29:L33" si="10">SUM(M29:P29)</f>
        <v>7262059.0240000002</v>
      </c>
      <c r="M29" s="108"/>
      <c r="N29" s="108"/>
      <c r="O29" s="108"/>
      <c r="P29" s="110">
        <f>'Форма 2'!C29-M29-N29-O29</f>
        <v>7262059.0240000002</v>
      </c>
      <c r="Q29" s="111">
        <f t="shared" ref="Q29:Q33" si="11">L29/I29</f>
        <v>10165.256192609184</v>
      </c>
      <c r="R29" s="111">
        <f t="shared" ref="R29:R33" si="12">Q29</f>
        <v>10165.256192609184</v>
      </c>
      <c r="S29" s="112" t="s">
        <v>81</v>
      </c>
      <c r="T29" s="107" t="s">
        <v>82</v>
      </c>
      <c r="U29" s="217">
        <v>1</v>
      </c>
      <c r="V29" s="85">
        <v>1</v>
      </c>
      <c r="W29" s="85">
        <v>1</v>
      </c>
      <c r="X29" s="85">
        <v>1</v>
      </c>
      <c r="Y29" s="85">
        <v>1</v>
      </c>
      <c r="Z29" s="85">
        <v>1</v>
      </c>
      <c r="AA29" s="85"/>
      <c r="AB29" s="86"/>
      <c r="AC29" s="86"/>
      <c r="AD29" s="85"/>
      <c r="AE29" s="85"/>
      <c r="AF29" s="85"/>
      <c r="AG29" s="85"/>
      <c r="AH29" s="85"/>
      <c r="AI29" s="85"/>
      <c r="AJ29" s="85"/>
    </row>
    <row r="30" spans="1:36" ht="16.5" thickTop="1" thickBot="1">
      <c r="A30" s="105">
        <f t="shared" si="3"/>
        <v>2</v>
      </c>
      <c r="B30" s="195" t="s">
        <v>107</v>
      </c>
      <c r="C30" s="130">
        <v>1969</v>
      </c>
      <c r="D30" s="107"/>
      <c r="E30" s="131" t="s">
        <v>106</v>
      </c>
      <c r="F30" s="107">
        <v>2</v>
      </c>
      <c r="G30" s="105">
        <v>1</v>
      </c>
      <c r="H30" s="108">
        <v>331.3</v>
      </c>
      <c r="I30" s="108">
        <v>331.3</v>
      </c>
      <c r="J30" s="108">
        <v>217.8</v>
      </c>
      <c r="K30" s="109"/>
      <c r="L30" s="110">
        <f t="shared" si="10"/>
        <v>3082932.0280000004</v>
      </c>
      <c r="M30" s="108"/>
      <c r="N30" s="108"/>
      <c r="O30" s="108"/>
      <c r="P30" s="110">
        <f>'Форма 2'!C30-M30-N30-O30</f>
        <v>3082932.0280000004</v>
      </c>
      <c r="Q30" s="111">
        <f t="shared" si="11"/>
        <v>9305.5600000000013</v>
      </c>
      <c r="R30" s="111">
        <f t="shared" si="12"/>
        <v>9305.5600000000013</v>
      </c>
      <c r="S30" s="112" t="s">
        <v>81</v>
      </c>
      <c r="T30" s="107" t="s">
        <v>82</v>
      </c>
      <c r="U30" s="217">
        <v>1</v>
      </c>
      <c r="V30" s="85">
        <v>1</v>
      </c>
      <c r="W30" s="85">
        <v>1</v>
      </c>
      <c r="X30" s="85">
        <v>1</v>
      </c>
      <c r="Y30" s="85">
        <v>1</v>
      </c>
      <c r="Z30" s="85">
        <v>1</v>
      </c>
      <c r="AA30" s="85"/>
      <c r="AB30" s="86"/>
      <c r="AC30" s="86"/>
      <c r="AD30" s="85"/>
      <c r="AE30" s="85"/>
      <c r="AF30" s="85"/>
      <c r="AG30" s="85"/>
      <c r="AH30" s="85"/>
      <c r="AI30" s="85"/>
      <c r="AJ30" s="85"/>
    </row>
    <row r="31" spans="1:36" ht="16.5" thickTop="1" thickBot="1">
      <c r="A31" s="105">
        <f t="shared" si="3"/>
        <v>3</v>
      </c>
      <c r="B31" s="195" t="s">
        <v>108</v>
      </c>
      <c r="C31" s="130">
        <v>1979</v>
      </c>
      <c r="D31" s="107"/>
      <c r="E31" s="131" t="s">
        <v>109</v>
      </c>
      <c r="F31" s="107">
        <v>2</v>
      </c>
      <c r="G31" s="105">
        <v>2</v>
      </c>
      <c r="H31" s="108">
        <v>793.9</v>
      </c>
      <c r="I31" s="108">
        <v>728.3</v>
      </c>
      <c r="J31" s="108">
        <v>480.6</v>
      </c>
      <c r="K31" s="109"/>
      <c r="L31" s="110">
        <f t="shared" si="10"/>
        <v>7387684.0840000007</v>
      </c>
      <c r="M31" s="108"/>
      <c r="N31" s="108"/>
      <c r="O31" s="108"/>
      <c r="P31" s="110">
        <f>'Форма 2'!C31-M31-N31-O31</f>
        <v>7387684.0840000007</v>
      </c>
      <c r="Q31" s="111">
        <f t="shared" si="11"/>
        <v>10143.737586159552</v>
      </c>
      <c r="R31" s="111">
        <f t="shared" si="12"/>
        <v>10143.737586159552</v>
      </c>
      <c r="S31" s="112" t="s">
        <v>81</v>
      </c>
      <c r="T31" s="107" t="s">
        <v>82</v>
      </c>
      <c r="U31" s="217">
        <v>1</v>
      </c>
      <c r="V31" s="85">
        <v>1</v>
      </c>
      <c r="W31" s="85">
        <v>1</v>
      </c>
      <c r="X31" s="85">
        <v>1</v>
      </c>
      <c r="Y31" s="85">
        <v>1</v>
      </c>
      <c r="Z31" s="85">
        <v>1</v>
      </c>
      <c r="AA31" s="85"/>
      <c r="AB31" s="86"/>
      <c r="AC31" s="86"/>
      <c r="AD31" s="85"/>
      <c r="AE31" s="85"/>
      <c r="AF31" s="85"/>
      <c r="AG31" s="85"/>
      <c r="AH31" s="85"/>
      <c r="AI31" s="85"/>
      <c r="AJ31" s="85"/>
    </row>
    <row r="32" spans="1:36" ht="16.5" thickTop="1" thickBot="1">
      <c r="A32" s="105">
        <f t="shared" si="3"/>
        <v>4</v>
      </c>
      <c r="B32" s="195" t="s">
        <v>110</v>
      </c>
      <c r="C32" s="130">
        <v>1951</v>
      </c>
      <c r="D32" s="107"/>
      <c r="E32" s="131" t="s">
        <v>111</v>
      </c>
      <c r="F32" s="107">
        <v>2</v>
      </c>
      <c r="G32" s="105">
        <v>2</v>
      </c>
      <c r="H32" s="108">
        <v>515.5</v>
      </c>
      <c r="I32" s="108">
        <v>515.5</v>
      </c>
      <c r="J32" s="108">
        <v>339.3</v>
      </c>
      <c r="K32" s="109"/>
      <c r="L32" s="110">
        <f t="shared" si="10"/>
        <v>4797016.1800000006</v>
      </c>
      <c r="M32" s="108"/>
      <c r="N32" s="108"/>
      <c r="O32" s="108"/>
      <c r="P32" s="110">
        <f>'Форма 2'!C32-M32-N32-O32</f>
        <v>4797016.1800000006</v>
      </c>
      <c r="Q32" s="111">
        <f t="shared" si="11"/>
        <v>9305.5600000000013</v>
      </c>
      <c r="R32" s="111">
        <f t="shared" si="12"/>
        <v>9305.5600000000013</v>
      </c>
      <c r="S32" s="112" t="s">
        <v>81</v>
      </c>
      <c r="T32" s="107" t="s">
        <v>82</v>
      </c>
      <c r="U32" s="217">
        <v>1</v>
      </c>
      <c r="V32" s="85">
        <v>1</v>
      </c>
      <c r="W32" s="85">
        <v>1</v>
      </c>
      <c r="X32" s="85">
        <v>1</v>
      </c>
      <c r="Y32" s="85">
        <v>1</v>
      </c>
      <c r="Z32" s="85">
        <v>1</v>
      </c>
      <c r="AA32" s="85"/>
      <c r="AB32" s="86"/>
      <c r="AC32" s="86"/>
      <c r="AD32" s="85"/>
      <c r="AE32" s="85"/>
      <c r="AF32" s="85"/>
      <c r="AG32" s="85"/>
      <c r="AH32" s="85"/>
      <c r="AI32" s="85"/>
      <c r="AJ32" s="85"/>
    </row>
    <row r="33" spans="1:36" ht="16.5" thickTop="1" thickBot="1">
      <c r="A33" s="105">
        <f t="shared" si="3"/>
        <v>5</v>
      </c>
      <c r="B33" s="195" t="s">
        <v>112</v>
      </c>
      <c r="C33" s="130">
        <v>2011</v>
      </c>
      <c r="D33" s="107"/>
      <c r="E33" s="131" t="s">
        <v>106</v>
      </c>
      <c r="F33" s="107">
        <v>5</v>
      </c>
      <c r="G33" s="105">
        <v>2</v>
      </c>
      <c r="H33" s="108">
        <v>2124</v>
      </c>
      <c r="I33" s="108">
        <v>1820.7</v>
      </c>
      <c r="J33" s="108">
        <v>1544.2</v>
      </c>
      <c r="K33" s="109"/>
      <c r="L33" s="110">
        <f t="shared" si="10"/>
        <v>3604406.7600000002</v>
      </c>
      <c r="M33" s="108"/>
      <c r="N33" s="108"/>
      <c r="O33" s="108"/>
      <c r="P33" s="110">
        <f>'Форма 2'!C33-M33-N33-O33</f>
        <v>3604406.7600000002</v>
      </c>
      <c r="Q33" s="111">
        <f t="shared" si="11"/>
        <v>1979.6818586258034</v>
      </c>
      <c r="R33" s="111">
        <f t="shared" si="12"/>
        <v>1979.6818586258034</v>
      </c>
      <c r="S33" s="112" t="s">
        <v>81</v>
      </c>
      <c r="T33" s="107" t="s">
        <v>92</v>
      </c>
      <c r="U33" s="217"/>
      <c r="V33" s="85"/>
      <c r="W33" s="85"/>
      <c r="X33" s="85"/>
      <c r="Y33" s="85"/>
      <c r="Z33" s="85"/>
      <c r="AA33" s="85"/>
      <c r="AB33" s="86"/>
      <c r="AC33" s="86"/>
      <c r="AD33" s="85"/>
      <c r="AE33" s="85">
        <v>1</v>
      </c>
      <c r="AF33" s="85"/>
      <c r="AG33" s="85"/>
      <c r="AH33" s="85"/>
      <c r="AI33" s="85"/>
      <c r="AJ33" s="85"/>
    </row>
    <row r="34" spans="1:36" ht="17.25" thickTop="1" thickBot="1">
      <c r="A34" s="221">
        <v>0</v>
      </c>
      <c r="B34" s="13" t="s">
        <v>113</v>
      </c>
      <c r="C34" s="5"/>
      <c r="D34" s="5"/>
      <c r="E34" s="5"/>
      <c r="F34" s="5"/>
      <c r="G34" s="5"/>
      <c r="H34" s="14">
        <f>SUM(H35:H36)</f>
        <v>1214.8</v>
      </c>
      <c r="I34" s="14">
        <f t="shared" ref="I34:P34" si="13">SUM(I35:I36)</f>
        <v>1099.3</v>
      </c>
      <c r="J34" s="14">
        <f t="shared" si="13"/>
        <v>1099.3</v>
      </c>
      <c r="K34" s="15">
        <f t="shared" si="13"/>
        <v>72</v>
      </c>
      <c r="L34" s="14">
        <f t="shared" si="13"/>
        <v>7578161.3020000001</v>
      </c>
      <c r="M34" s="14">
        <f t="shared" si="13"/>
        <v>0</v>
      </c>
      <c r="N34" s="14">
        <f t="shared" si="13"/>
        <v>0</v>
      </c>
      <c r="O34" s="14">
        <f t="shared" si="13"/>
        <v>0</v>
      </c>
      <c r="P34" s="14">
        <f t="shared" si="13"/>
        <v>7578161.3020000001</v>
      </c>
      <c r="Q34" s="8" t="s">
        <v>76</v>
      </c>
      <c r="R34" s="8" t="s">
        <v>76</v>
      </c>
      <c r="S34" s="8" t="s">
        <v>76</v>
      </c>
      <c r="T34" s="5" t="s">
        <v>76</v>
      </c>
      <c r="U34" s="218" t="s">
        <v>76</v>
      </c>
      <c r="V34" s="84" t="s">
        <v>76</v>
      </c>
      <c r="W34" s="84" t="s">
        <v>76</v>
      </c>
      <c r="X34" s="84" t="s">
        <v>76</v>
      </c>
      <c r="Y34" s="84" t="s">
        <v>76</v>
      </c>
      <c r="Z34" s="84" t="s">
        <v>76</v>
      </c>
      <c r="AA34" s="84" t="s">
        <v>76</v>
      </c>
      <c r="AB34" s="84" t="s">
        <v>76</v>
      </c>
      <c r="AC34" s="84" t="s">
        <v>76</v>
      </c>
      <c r="AD34" s="84" t="s">
        <v>76</v>
      </c>
      <c r="AE34" s="84" t="s">
        <v>76</v>
      </c>
      <c r="AF34" s="84" t="s">
        <v>76</v>
      </c>
      <c r="AG34" s="84" t="s">
        <v>76</v>
      </c>
      <c r="AH34" s="84" t="s">
        <v>76</v>
      </c>
      <c r="AI34" s="84" t="s">
        <v>76</v>
      </c>
      <c r="AJ34" s="84" t="s">
        <v>76</v>
      </c>
    </row>
    <row r="35" spans="1:36" ht="16.5" thickTop="1" thickBot="1">
      <c r="A35" s="105">
        <f t="shared" si="3"/>
        <v>1</v>
      </c>
      <c r="B35" s="112" t="s">
        <v>114</v>
      </c>
      <c r="C35" s="112">
        <v>1974</v>
      </c>
      <c r="D35" s="112"/>
      <c r="E35" s="114" t="s">
        <v>94</v>
      </c>
      <c r="F35" s="107">
        <v>2</v>
      </c>
      <c r="G35" s="107">
        <v>2</v>
      </c>
      <c r="H35" s="222">
        <v>973.3</v>
      </c>
      <c r="I35" s="222">
        <v>873.3</v>
      </c>
      <c r="J35" s="222">
        <v>873.3</v>
      </c>
      <c r="K35" s="223">
        <v>49</v>
      </c>
      <c r="L35" s="110">
        <f t="shared" ref="L35:L36" si="14">SUM(M35:P35)</f>
        <v>6915676.0870000003</v>
      </c>
      <c r="M35" s="108"/>
      <c r="N35" s="108"/>
      <c r="O35" s="108"/>
      <c r="P35" s="110">
        <f>'Форма 2'!C35-M35-N35-O35</f>
        <v>6915676.0870000003</v>
      </c>
      <c r="Q35" s="111">
        <f>L35/I35</f>
        <v>7919.015329211039</v>
      </c>
      <c r="R35" s="111">
        <f>Q35</f>
        <v>7919.015329211039</v>
      </c>
      <c r="S35" s="112" t="s">
        <v>81</v>
      </c>
      <c r="T35" s="107" t="s">
        <v>82</v>
      </c>
      <c r="U35" s="217"/>
      <c r="V35" s="85"/>
      <c r="W35" s="85"/>
      <c r="X35" s="85"/>
      <c r="Y35" s="85"/>
      <c r="Z35" s="85"/>
      <c r="AA35" s="85"/>
      <c r="AB35" s="86"/>
      <c r="AC35" s="86"/>
      <c r="AD35" s="85">
        <v>1</v>
      </c>
      <c r="AE35" s="85"/>
      <c r="AF35" s="85"/>
      <c r="AG35" s="85"/>
      <c r="AH35" s="85"/>
      <c r="AI35" s="85"/>
      <c r="AJ35" s="85"/>
    </row>
    <row r="36" spans="1:36" ht="16.5" thickTop="1" thickBot="1">
      <c r="A36" s="105">
        <f t="shared" si="3"/>
        <v>2</v>
      </c>
      <c r="B36" s="112" t="s">
        <v>115</v>
      </c>
      <c r="C36" s="112">
        <v>1974</v>
      </c>
      <c r="D36" s="112"/>
      <c r="E36" s="114" t="s">
        <v>94</v>
      </c>
      <c r="F36" s="107">
        <v>2</v>
      </c>
      <c r="G36" s="107">
        <v>2</v>
      </c>
      <c r="H36" s="222">
        <v>241.5</v>
      </c>
      <c r="I36" s="222">
        <v>226</v>
      </c>
      <c r="J36" s="222">
        <v>226</v>
      </c>
      <c r="K36" s="223">
        <v>23</v>
      </c>
      <c r="L36" s="110">
        <f t="shared" si="14"/>
        <v>662485.21499999997</v>
      </c>
      <c r="M36" s="108"/>
      <c r="N36" s="108"/>
      <c r="O36" s="108"/>
      <c r="P36" s="110">
        <f>'Форма 2'!C36-M36-N36-O36</f>
        <v>662485.21499999997</v>
      </c>
      <c r="Q36" s="111">
        <f>L36/I36</f>
        <v>2931.3505088495572</v>
      </c>
      <c r="R36" s="111">
        <f>Q36</f>
        <v>2931.3505088495572</v>
      </c>
      <c r="S36" s="112" t="s">
        <v>81</v>
      </c>
      <c r="T36" s="107" t="s">
        <v>82</v>
      </c>
      <c r="U36" s="217"/>
      <c r="V36" s="85"/>
      <c r="W36" s="85"/>
      <c r="X36" s="85"/>
      <c r="Y36" s="85"/>
      <c r="Z36" s="85"/>
      <c r="AA36" s="85"/>
      <c r="AB36" s="86"/>
      <c r="AC36" s="86"/>
      <c r="AD36" s="85"/>
      <c r="AE36" s="85">
        <v>1</v>
      </c>
      <c r="AF36" s="85"/>
      <c r="AG36" s="85"/>
      <c r="AH36" s="85"/>
      <c r="AI36" s="85"/>
      <c r="AJ36" s="85"/>
    </row>
    <row r="37" spans="1:36" ht="17.25" thickTop="1" thickBot="1">
      <c r="A37" s="221">
        <v>0</v>
      </c>
      <c r="B37" s="13" t="s">
        <v>116</v>
      </c>
      <c r="C37" s="5"/>
      <c r="D37" s="5"/>
      <c r="E37" s="5"/>
      <c r="F37" s="5"/>
      <c r="G37" s="5"/>
      <c r="H37" s="14">
        <f t="shared" ref="H37:P37" si="15">SUM(H38:H45)</f>
        <v>17319.199999999997</v>
      </c>
      <c r="I37" s="14">
        <f t="shared" si="15"/>
        <v>17319.199999999997</v>
      </c>
      <c r="J37" s="14">
        <f t="shared" si="15"/>
        <v>15534.820000000002</v>
      </c>
      <c r="K37" s="15">
        <f t="shared" si="15"/>
        <v>502</v>
      </c>
      <c r="L37" s="14">
        <f t="shared" si="15"/>
        <v>48667649.002999999</v>
      </c>
      <c r="M37" s="14">
        <f t="shared" si="15"/>
        <v>0</v>
      </c>
      <c r="N37" s="14">
        <f t="shared" si="15"/>
        <v>0</v>
      </c>
      <c r="O37" s="14">
        <f t="shared" si="15"/>
        <v>0</v>
      </c>
      <c r="P37" s="14">
        <f t="shared" si="15"/>
        <v>48667649.002999999</v>
      </c>
      <c r="Q37" s="8" t="s">
        <v>76</v>
      </c>
      <c r="R37" s="8" t="s">
        <v>76</v>
      </c>
      <c r="S37" s="8" t="s">
        <v>76</v>
      </c>
      <c r="T37" s="5" t="s">
        <v>76</v>
      </c>
      <c r="U37" s="218" t="s">
        <v>76</v>
      </c>
      <c r="V37" s="84" t="s">
        <v>76</v>
      </c>
      <c r="W37" s="84" t="s">
        <v>76</v>
      </c>
      <c r="X37" s="84" t="s">
        <v>76</v>
      </c>
      <c r="Y37" s="84" t="s">
        <v>76</v>
      </c>
      <c r="Z37" s="84" t="s">
        <v>76</v>
      </c>
      <c r="AA37" s="84" t="s">
        <v>76</v>
      </c>
      <c r="AB37" s="84" t="s">
        <v>76</v>
      </c>
      <c r="AC37" s="84" t="s">
        <v>76</v>
      </c>
      <c r="AD37" s="84" t="s">
        <v>76</v>
      </c>
      <c r="AE37" s="84" t="s">
        <v>76</v>
      </c>
      <c r="AF37" s="84" t="s">
        <v>76</v>
      </c>
      <c r="AG37" s="84" t="s">
        <v>76</v>
      </c>
      <c r="AH37" s="84" t="s">
        <v>76</v>
      </c>
      <c r="AI37" s="84" t="s">
        <v>76</v>
      </c>
      <c r="AJ37" s="84" t="s">
        <v>76</v>
      </c>
    </row>
    <row r="38" spans="1:36" ht="16.5" thickTop="1" thickBot="1">
      <c r="A38" s="105">
        <f t="shared" si="3"/>
        <v>1</v>
      </c>
      <c r="B38" s="112" t="s">
        <v>117</v>
      </c>
      <c r="C38" s="113">
        <v>1972</v>
      </c>
      <c r="D38" s="113">
        <v>2011</v>
      </c>
      <c r="E38" s="114" t="s">
        <v>80</v>
      </c>
      <c r="F38" s="107">
        <v>2</v>
      </c>
      <c r="G38" s="107">
        <v>2</v>
      </c>
      <c r="H38" s="234">
        <v>456</v>
      </c>
      <c r="I38" s="234">
        <v>456</v>
      </c>
      <c r="J38" s="234">
        <v>456</v>
      </c>
      <c r="K38" s="116">
        <v>20</v>
      </c>
      <c r="L38" s="110">
        <f t="shared" ref="L38:L45" si="16">SUM(M38:P38)</f>
        <v>253814.16</v>
      </c>
      <c r="M38" s="108"/>
      <c r="N38" s="108"/>
      <c r="O38" s="108"/>
      <c r="P38" s="110">
        <f>'Форма 2'!C38-M38-N38-O38</f>
        <v>253814.16</v>
      </c>
      <c r="Q38" s="111">
        <f t="shared" ref="Q38:Q45" si="17">L38/I38</f>
        <v>556.61</v>
      </c>
      <c r="R38" s="111">
        <f t="shared" ref="R38:R45" si="18">Q38</f>
        <v>556.61</v>
      </c>
      <c r="S38" s="112" t="s">
        <v>81</v>
      </c>
      <c r="T38" s="105" t="s">
        <v>92</v>
      </c>
      <c r="U38" s="217">
        <v>1</v>
      </c>
      <c r="V38" s="85"/>
      <c r="W38" s="85"/>
      <c r="X38" s="85"/>
      <c r="Y38" s="85"/>
      <c r="Z38" s="85"/>
      <c r="AA38" s="85"/>
      <c r="AB38" s="86"/>
      <c r="AC38" s="86"/>
      <c r="AD38" s="85"/>
      <c r="AE38" s="85"/>
      <c r="AF38" s="85"/>
      <c r="AG38" s="85"/>
      <c r="AH38" s="85"/>
      <c r="AI38" s="85"/>
      <c r="AJ38" s="85"/>
    </row>
    <row r="39" spans="1:36" ht="16.5" thickTop="1" thickBot="1">
      <c r="A39" s="105">
        <f t="shared" si="3"/>
        <v>2</v>
      </c>
      <c r="B39" s="112" t="s">
        <v>119</v>
      </c>
      <c r="C39" s="113">
        <v>1971</v>
      </c>
      <c r="D39" s="113">
        <v>2010</v>
      </c>
      <c r="E39" s="114" t="s">
        <v>80</v>
      </c>
      <c r="F39" s="107">
        <v>2</v>
      </c>
      <c r="G39" s="107">
        <v>2</v>
      </c>
      <c r="H39" s="234">
        <v>450.6</v>
      </c>
      <c r="I39" s="234">
        <v>450.6</v>
      </c>
      <c r="J39" s="234">
        <v>450.6</v>
      </c>
      <c r="K39" s="116">
        <v>19</v>
      </c>
      <c r="L39" s="110">
        <f t="shared" si="16"/>
        <v>4193085.3360000006</v>
      </c>
      <c r="M39" s="108"/>
      <c r="N39" s="108"/>
      <c r="O39" s="108"/>
      <c r="P39" s="110">
        <f>'Форма 2'!C39-M39-N39-O39</f>
        <v>4193085.3360000006</v>
      </c>
      <c r="Q39" s="111">
        <f t="shared" si="17"/>
        <v>9305.5600000000013</v>
      </c>
      <c r="R39" s="111">
        <f t="shared" si="18"/>
        <v>9305.5600000000013</v>
      </c>
      <c r="S39" s="112" t="s">
        <v>81</v>
      </c>
      <c r="T39" s="105" t="s">
        <v>120</v>
      </c>
      <c r="U39" s="217">
        <v>1</v>
      </c>
      <c r="V39" s="85">
        <v>1</v>
      </c>
      <c r="W39" s="85">
        <v>1</v>
      </c>
      <c r="X39" s="85">
        <v>1</v>
      </c>
      <c r="Y39" s="85">
        <v>1</v>
      </c>
      <c r="Z39" s="85">
        <v>1</v>
      </c>
      <c r="AA39" s="85"/>
      <c r="AB39" s="86"/>
      <c r="AC39" s="86"/>
      <c r="AD39" s="85"/>
      <c r="AE39" s="85"/>
      <c r="AF39" s="85"/>
      <c r="AG39" s="85"/>
      <c r="AH39" s="85"/>
      <c r="AI39" s="85"/>
      <c r="AJ39" s="85"/>
    </row>
    <row r="40" spans="1:36" ht="16.5" thickTop="1" thickBot="1">
      <c r="A40" s="105">
        <f t="shared" si="3"/>
        <v>3</v>
      </c>
      <c r="B40" s="112" t="s">
        <v>121</v>
      </c>
      <c r="C40" s="107">
        <v>1972</v>
      </c>
      <c r="D40" s="107"/>
      <c r="E40" s="114" t="s">
        <v>80</v>
      </c>
      <c r="F40" s="107">
        <v>2</v>
      </c>
      <c r="G40" s="107">
        <v>3</v>
      </c>
      <c r="H40" s="110">
        <v>981.2</v>
      </c>
      <c r="I40" s="110">
        <v>981.2</v>
      </c>
      <c r="J40" s="110">
        <v>900.1</v>
      </c>
      <c r="K40" s="109">
        <v>43</v>
      </c>
      <c r="L40" s="110">
        <f t="shared" si="16"/>
        <v>9130615.472000001</v>
      </c>
      <c r="M40" s="108"/>
      <c r="N40" s="108"/>
      <c r="O40" s="108"/>
      <c r="P40" s="110">
        <f>'Форма 2'!C40-M40-N40-O40</f>
        <v>9130615.472000001</v>
      </c>
      <c r="Q40" s="111">
        <f t="shared" si="17"/>
        <v>9305.5600000000013</v>
      </c>
      <c r="R40" s="111">
        <f t="shared" si="18"/>
        <v>9305.5600000000013</v>
      </c>
      <c r="S40" s="112" t="s">
        <v>81</v>
      </c>
      <c r="T40" s="105" t="s">
        <v>82</v>
      </c>
      <c r="U40" s="217">
        <v>1</v>
      </c>
      <c r="V40" s="85">
        <v>1</v>
      </c>
      <c r="W40" s="85">
        <v>1</v>
      </c>
      <c r="X40" s="85">
        <v>1</v>
      </c>
      <c r="Y40" s="85">
        <v>1</v>
      </c>
      <c r="Z40" s="85">
        <v>1</v>
      </c>
      <c r="AA40" s="85"/>
      <c r="AB40" s="86"/>
      <c r="AC40" s="86"/>
      <c r="AD40" s="85"/>
      <c r="AE40" s="85"/>
      <c r="AF40" s="85"/>
      <c r="AG40" s="85"/>
      <c r="AH40" s="85"/>
      <c r="AI40" s="85"/>
      <c r="AJ40" s="85"/>
    </row>
    <row r="41" spans="1:36" ht="16.5" thickTop="1" thickBot="1">
      <c r="A41" s="105">
        <f t="shared" si="3"/>
        <v>4</v>
      </c>
      <c r="B41" s="112" t="s">
        <v>123</v>
      </c>
      <c r="C41" s="113">
        <v>1975</v>
      </c>
      <c r="D41" s="113"/>
      <c r="E41" s="114" t="s">
        <v>94</v>
      </c>
      <c r="F41" s="107">
        <v>5</v>
      </c>
      <c r="G41" s="107">
        <v>4</v>
      </c>
      <c r="H41" s="234">
        <v>3356.8</v>
      </c>
      <c r="I41" s="234">
        <v>3356.8</v>
      </c>
      <c r="J41" s="234">
        <v>3069.4</v>
      </c>
      <c r="K41" s="116"/>
      <c r="L41" s="110">
        <f t="shared" si="16"/>
        <v>1320095.1680000001</v>
      </c>
      <c r="M41" s="108"/>
      <c r="N41" s="108"/>
      <c r="O41" s="108"/>
      <c r="P41" s="110">
        <f>'Форма 2'!C41-M41-N41-O41</f>
        <v>1320095.1680000001</v>
      </c>
      <c r="Q41" s="111">
        <f t="shared" si="17"/>
        <v>393.26</v>
      </c>
      <c r="R41" s="111">
        <f t="shared" si="18"/>
        <v>393.26</v>
      </c>
      <c r="S41" s="112" t="s">
        <v>81</v>
      </c>
      <c r="T41" s="105" t="s">
        <v>92</v>
      </c>
      <c r="U41" s="217">
        <v>1</v>
      </c>
      <c r="V41" s="85"/>
      <c r="W41" s="85"/>
      <c r="X41" s="85"/>
      <c r="Y41" s="85"/>
      <c r="Z41" s="85"/>
      <c r="AA41" s="85"/>
      <c r="AB41" s="86"/>
      <c r="AC41" s="86"/>
      <c r="AD41" s="85"/>
      <c r="AE41" s="85"/>
      <c r="AF41" s="85"/>
      <c r="AG41" s="85"/>
      <c r="AH41" s="85"/>
      <c r="AI41" s="85"/>
      <c r="AJ41" s="85"/>
    </row>
    <row r="42" spans="1:36" ht="16.5" thickTop="1" thickBot="1">
      <c r="A42" s="105">
        <f t="shared" si="3"/>
        <v>5</v>
      </c>
      <c r="B42" s="112" t="s">
        <v>124</v>
      </c>
      <c r="C42" s="113">
        <v>1977</v>
      </c>
      <c r="D42" s="107"/>
      <c r="E42" s="114" t="s">
        <v>80</v>
      </c>
      <c r="F42" s="107">
        <v>5</v>
      </c>
      <c r="G42" s="115">
        <v>4</v>
      </c>
      <c r="H42" s="234">
        <v>3353.2</v>
      </c>
      <c r="I42" s="234">
        <v>3353.2</v>
      </c>
      <c r="J42" s="234">
        <v>2683.8</v>
      </c>
      <c r="K42" s="116">
        <v>106</v>
      </c>
      <c r="L42" s="110">
        <f t="shared" si="16"/>
        <v>1090125.32</v>
      </c>
      <c r="M42" s="108"/>
      <c r="N42" s="108"/>
      <c r="O42" s="108"/>
      <c r="P42" s="110">
        <f>'Форма 2'!C42-M42-N42-O42</f>
        <v>1090125.32</v>
      </c>
      <c r="Q42" s="111">
        <f t="shared" si="17"/>
        <v>325.10000000000002</v>
      </c>
      <c r="R42" s="111">
        <f t="shared" si="18"/>
        <v>325.10000000000002</v>
      </c>
      <c r="S42" s="112" t="s">
        <v>81</v>
      </c>
      <c r="T42" s="105" t="s">
        <v>120</v>
      </c>
      <c r="U42" s="217"/>
      <c r="V42" s="85"/>
      <c r="W42" s="85"/>
      <c r="X42" s="85">
        <v>1</v>
      </c>
      <c r="Y42" s="85"/>
      <c r="Z42" s="85"/>
      <c r="AA42" s="85"/>
      <c r="AB42" s="86"/>
      <c r="AC42" s="86"/>
      <c r="AD42" s="85"/>
      <c r="AE42" s="85"/>
      <c r="AF42" s="85"/>
      <c r="AG42" s="85"/>
      <c r="AH42" s="85"/>
      <c r="AI42" s="85"/>
      <c r="AJ42" s="85"/>
    </row>
    <row r="43" spans="1:36" ht="16.5" thickTop="1" thickBot="1">
      <c r="A43" s="105">
        <f t="shared" si="3"/>
        <v>6</v>
      </c>
      <c r="B43" s="112" t="s">
        <v>125</v>
      </c>
      <c r="C43" s="115">
        <v>1976</v>
      </c>
      <c r="D43" s="105">
        <v>2019</v>
      </c>
      <c r="E43" s="114" t="s">
        <v>80</v>
      </c>
      <c r="F43" s="107">
        <v>5</v>
      </c>
      <c r="G43" s="107">
        <v>4</v>
      </c>
      <c r="H43" s="163">
        <v>3519.3</v>
      </c>
      <c r="I43" s="163">
        <v>3519.3</v>
      </c>
      <c r="J43" s="235">
        <v>3144.82</v>
      </c>
      <c r="K43" s="109">
        <v>136</v>
      </c>
      <c r="L43" s="110">
        <f t="shared" si="16"/>
        <v>12124058.886</v>
      </c>
      <c r="M43" s="108"/>
      <c r="N43" s="108"/>
      <c r="O43" s="108"/>
      <c r="P43" s="110">
        <f>'Форма 2'!C43-M43-N43-O43</f>
        <v>12124058.886</v>
      </c>
      <c r="Q43" s="111">
        <f t="shared" si="17"/>
        <v>3445.02</v>
      </c>
      <c r="R43" s="111">
        <f t="shared" si="18"/>
        <v>3445.02</v>
      </c>
      <c r="S43" s="112" t="s">
        <v>81</v>
      </c>
      <c r="T43" s="107" t="s">
        <v>92</v>
      </c>
      <c r="U43" s="217"/>
      <c r="V43" s="85"/>
      <c r="W43" s="85"/>
      <c r="X43" s="85"/>
      <c r="Y43" s="85"/>
      <c r="Z43" s="85"/>
      <c r="AA43" s="85"/>
      <c r="AB43" s="86"/>
      <c r="AC43" s="86"/>
      <c r="AD43" s="85">
        <v>1</v>
      </c>
      <c r="AE43" s="85"/>
      <c r="AF43" s="85"/>
      <c r="AG43" s="85"/>
      <c r="AH43" s="85"/>
      <c r="AI43" s="85"/>
      <c r="AJ43" s="85"/>
    </row>
    <row r="44" spans="1:36" ht="16.5" thickTop="1" thickBot="1">
      <c r="A44" s="105">
        <f t="shared" si="3"/>
        <v>7</v>
      </c>
      <c r="B44" s="112" t="s">
        <v>126</v>
      </c>
      <c r="C44" s="113">
        <v>1981</v>
      </c>
      <c r="D44" s="113"/>
      <c r="E44" s="114" t="s">
        <v>94</v>
      </c>
      <c r="F44" s="107">
        <v>5</v>
      </c>
      <c r="G44" s="115">
        <v>6</v>
      </c>
      <c r="H44" s="234">
        <v>4506</v>
      </c>
      <c r="I44" s="234">
        <v>4506</v>
      </c>
      <c r="J44" s="234">
        <v>4224</v>
      </c>
      <c r="K44" s="116">
        <v>151</v>
      </c>
      <c r="L44" s="110">
        <f t="shared" si="16"/>
        <v>20292861.120000001</v>
      </c>
      <c r="M44" s="108"/>
      <c r="N44" s="108"/>
      <c r="O44" s="108"/>
      <c r="P44" s="110">
        <f>'Форма 2'!C44-M44-N44-O44</f>
        <v>20292861.120000001</v>
      </c>
      <c r="Q44" s="111">
        <f t="shared" si="17"/>
        <v>4503.5200000000004</v>
      </c>
      <c r="R44" s="111">
        <f t="shared" si="18"/>
        <v>4503.5200000000004</v>
      </c>
      <c r="S44" s="112" t="s">
        <v>81</v>
      </c>
      <c r="T44" s="105" t="s">
        <v>82</v>
      </c>
      <c r="U44" s="217"/>
      <c r="V44" s="85"/>
      <c r="W44" s="85"/>
      <c r="X44" s="85"/>
      <c r="Y44" s="85"/>
      <c r="Z44" s="85"/>
      <c r="AA44" s="85"/>
      <c r="AB44" s="86"/>
      <c r="AC44" s="86"/>
      <c r="AD44" s="85">
        <v>1</v>
      </c>
      <c r="AE44" s="85"/>
      <c r="AF44" s="85"/>
      <c r="AG44" s="85"/>
      <c r="AH44" s="85"/>
      <c r="AI44" s="85"/>
      <c r="AJ44" s="85"/>
    </row>
    <row r="45" spans="1:36" ht="16.5" thickTop="1" thickBot="1">
      <c r="A45" s="105">
        <f t="shared" si="3"/>
        <v>8</v>
      </c>
      <c r="B45" s="112" t="s">
        <v>127</v>
      </c>
      <c r="C45" s="113">
        <v>1961</v>
      </c>
      <c r="D45" s="113"/>
      <c r="E45" s="114" t="s">
        <v>94</v>
      </c>
      <c r="F45" s="107">
        <v>2</v>
      </c>
      <c r="G45" s="115">
        <v>3</v>
      </c>
      <c r="H45" s="111">
        <v>696.1</v>
      </c>
      <c r="I45" s="111">
        <v>696.1</v>
      </c>
      <c r="J45" s="111">
        <v>606.1</v>
      </c>
      <c r="K45" s="116">
        <v>27</v>
      </c>
      <c r="L45" s="110">
        <f t="shared" si="16"/>
        <v>262993.54100000003</v>
      </c>
      <c r="M45" s="108"/>
      <c r="N45" s="108"/>
      <c r="O45" s="108"/>
      <c r="P45" s="110">
        <f>'Форма 2'!C45-M45-N45-O45</f>
        <v>262993.54100000003</v>
      </c>
      <c r="Q45" s="111">
        <f t="shared" si="17"/>
        <v>377.81</v>
      </c>
      <c r="R45" s="111">
        <f t="shared" si="18"/>
        <v>377.81</v>
      </c>
      <c r="S45" s="112" t="s">
        <v>81</v>
      </c>
      <c r="T45" s="105" t="s">
        <v>82</v>
      </c>
      <c r="U45" s="217"/>
      <c r="V45" s="85"/>
      <c r="W45" s="85"/>
      <c r="X45" s="85">
        <v>1</v>
      </c>
      <c r="Y45" s="85"/>
      <c r="Z45" s="85"/>
      <c r="AA45" s="85"/>
      <c r="AB45" s="86"/>
      <c r="AC45" s="86"/>
      <c r="AD45" s="85"/>
      <c r="AE45" s="85"/>
      <c r="AF45" s="85"/>
      <c r="AG45" s="85"/>
      <c r="AH45" s="85"/>
      <c r="AI45" s="85"/>
      <c r="AJ45" s="85"/>
    </row>
    <row r="46" spans="1:36" ht="17.25" thickTop="1" thickBot="1">
      <c r="A46" s="221">
        <v>0</v>
      </c>
      <c r="B46" s="13" t="s">
        <v>128</v>
      </c>
      <c r="C46" s="5"/>
      <c r="D46" s="5"/>
      <c r="E46" s="5"/>
      <c r="F46" s="5"/>
      <c r="G46" s="5"/>
      <c r="H46" s="14">
        <f t="shared" ref="H46:P46" si="19">SUM(H47:H82)</f>
        <v>187352.2</v>
      </c>
      <c r="I46" s="14">
        <f t="shared" si="19"/>
        <v>166836.10000000003</v>
      </c>
      <c r="J46" s="14">
        <f t="shared" si="19"/>
        <v>128951.39999999998</v>
      </c>
      <c r="K46" s="15">
        <f t="shared" si="19"/>
        <v>9539.5</v>
      </c>
      <c r="L46" s="14">
        <f t="shared" si="19"/>
        <v>317585813.1279999</v>
      </c>
      <c r="M46" s="14">
        <f t="shared" si="19"/>
        <v>0</v>
      </c>
      <c r="N46" s="14">
        <f t="shared" si="19"/>
        <v>0</v>
      </c>
      <c r="O46" s="14">
        <f t="shared" si="19"/>
        <v>0</v>
      </c>
      <c r="P46" s="14">
        <f t="shared" si="19"/>
        <v>317585813.1279999</v>
      </c>
      <c r="Q46" s="8" t="s">
        <v>76</v>
      </c>
      <c r="R46" s="8" t="s">
        <v>76</v>
      </c>
      <c r="S46" s="8" t="s">
        <v>76</v>
      </c>
      <c r="T46" s="5" t="s">
        <v>76</v>
      </c>
      <c r="U46" s="218" t="s">
        <v>76</v>
      </c>
      <c r="V46" s="84" t="s">
        <v>76</v>
      </c>
      <c r="W46" s="84" t="s">
        <v>76</v>
      </c>
      <c r="X46" s="84" t="s">
        <v>76</v>
      </c>
      <c r="Y46" s="84" t="s">
        <v>76</v>
      </c>
      <c r="Z46" s="84" t="s">
        <v>76</v>
      </c>
      <c r="AA46" s="84" t="s">
        <v>76</v>
      </c>
      <c r="AB46" s="84" t="s">
        <v>76</v>
      </c>
      <c r="AC46" s="84" t="s">
        <v>76</v>
      </c>
      <c r="AD46" s="84" t="s">
        <v>76</v>
      </c>
      <c r="AE46" s="84" t="s">
        <v>76</v>
      </c>
      <c r="AF46" s="84" t="s">
        <v>76</v>
      </c>
      <c r="AG46" s="84" t="s">
        <v>76</v>
      </c>
      <c r="AH46" s="84" t="s">
        <v>76</v>
      </c>
      <c r="AI46" s="84" t="s">
        <v>76</v>
      </c>
      <c r="AJ46" s="84" t="s">
        <v>76</v>
      </c>
    </row>
    <row r="47" spans="1:36" ht="16.5" thickTop="1" thickBot="1">
      <c r="A47" s="105">
        <f t="shared" si="3"/>
        <v>1</v>
      </c>
      <c r="B47" s="236" t="s">
        <v>129</v>
      </c>
      <c r="C47" s="117">
        <v>1958</v>
      </c>
      <c r="D47" s="118"/>
      <c r="E47" s="119" t="s">
        <v>94</v>
      </c>
      <c r="F47" s="117">
        <v>5</v>
      </c>
      <c r="G47" s="117">
        <v>4</v>
      </c>
      <c r="H47" s="120">
        <v>5655.6</v>
      </c>
      <c r="I47" s="110">
        <v>5008.3999999999996</v>
      </c>
      <c r="J47" s="120">
        <v>4611.5</v>
      </c>
      <c r="K47" s="121">
        <v>163</v>
      </c>
      <c r="L47" s="110">
        <f t="shared" ref="L47:L82" si="20">SUM(M47:P47)</f>
        <v>2224121.2560000001</v>
      </c>
      <c r="M47" s="108"/>
      <c r="N47" s="108"/>
      <c r="O47" s="108"/>
      <c r="P47" s="110">
        <f>'Форма 2'!C47-M47-N47-O47</f>
        <v>2224121.2560000001</v>
      </c>
      <c r="Q47" s="111">
        <f t="shared" ref="Q47:Q82" si="21">L47/I47</f>
        <v>444.07819982429521</v>
      </c>
      <c r="R47" s="111">
        <f t="shared" ref="R47:R82" si="22">Q47</f>
        <v>444.07819982429521</v>
      </c>
      <c r="S47" s="112" t="s">
        <v>81</v>
      </c>
      <c r="T47" s="105" t="s">
        <v>92</v>
      </c>
      <c r="U47" s="217">
        <v>1</v>
      </c>
      <c r="V47" s="85"/>
      <c r="W47" s="85"/>
      <c r="X47" s="85"/>
      <c r="Y47" s="85"/>
      <c r="Z47" s="85"/>
      <c r="AA47" s="85"/>
      <c r="AB47" s="86"/>
      <c r="AC47" s="86"/>
      <c r="AD47" s="85"/>
      <c r="AE47" s="85"/>
      <c r="AF47" s="85"/>
      <c r="AG47" s="85"/>
      <c r="AH47" s="85"/>
      <c r="AI47" s="85"/>
      <c r="AJ47" s="85"/>
    </row>
    <row r="48" spans="1:36" ht="16.5" thickTop="1" thickBot="1">
      <c r="A48" s="105">
        <f t="shared" si="3"/>
        <v>2</v>
      </c>
      <c r="B48" s="192" t="s">
        <v>130</v>
      </c>
      <c r="C48" s="105">
        <v>1957</v>
      </c>
      <c r="D48" s="105">
        <v>1957</v>
      </c>
      <c r="E48" s="114" t="s">
        <v>80</v>
      </c>
      <c r="F48" s="107">
        <v>5</v>
      </c>
      <c r="G48" s="107">
        <v>4</v>
      </c>
      <c r="H48" s="111">
        <v>4393</v>
      </c>
      <c r="I48" s="111">
        <v>4144</v>
      </c>
      <c r="J48" s="111">
        <v>3763.1</v>
      </c>
      <c r="K48" s="122">
        <v>122</v>
      </c>
      <c r="L48" s="110">
        <f t="shared" si="20"/>
        <v>33440306.739999998</v>
      </c>
      <c r="M48" s="108"/>
      <c r="N48" s="108"/>
      <c r="O48" s="108"/>
      <c r="P48" s="110">
        <f>'Форма 2'!C48-M48-N48-O48</f>
        <v>33440306.739999998</v>
      </c>
      <c r="Q48" s="111">
        <f t="shared" si="21"/>
        <v>8069.5720897683395</v>
      </c>
      <c r="R48" s="111">
        <f t="shared" si="22"/>
        <v>8069.5720897683395</v>
      </c>
      <c r="S48" s="112" t="s">
        <v>81</v>
      </c>
      <c r="T48" s="107" t="s">
        <v>82</v>
      </c>
      <c r="U48" s="217">
        <v>1</v>
      </c>
      <c r="V48" s="85">
        <v>1</v>
      </c>
      <c r="W48" s="85">
        <v>1</v>
      </c>
      <c r="X48" s="85">
        <v>1</v>
      </c>
      <c r="Y48" s="85">
        <v>1</v>
      </c>
      <c r="Z48" s="85">
        <v>1</v>
      </c>
      <c r="AA48" s="85">
        <v>1</v>
      </c>
      <c r="AB48" s="86"/>
      <c r="AC48" s="86"/>
      <c r="AD48" s="85"/>
      <c r="AE48" s="85">
        <v>1</v>
      </c>
      <c r="AF48" s="85">
        <v>1</v>
      </c>
      <c r="AG48" s="85"/>
      <c r="AH48" s="85"/>
      <c r="AI48" s="85"/>
      <c r="AJ48" s="85"/>
    </row>
    <row r="49" spans="1:36" ht="16.5" thickTop="1" thickBot="1">
      <c r="A49" s="105">
        <f t="shared" si="3"/>
        <v>3</v>
      </c>
      <c r="B49" s="192" t="s">
        <v>131</v>
      </c>
      <c r="C49" s="105">
        <v>1953</v>
      </c>
      <c r="D49" s="105">
        <v>1953</v>
      </c>
      <c r="E49" s="114" t="s">
        <v>80</v>
      </c>
      <c r="F49" s="107">
        <v>5</v>
      </c>
      <c r="G49" s="107">
        <v>6</v>
      </c>
      <c r="H49" s="111">
        <v>5943.4</v>
      </c>
      <c r="I49" s="111">
        <v>4994.6000000000004</v>
      </c>
      <c r="J49" s="111">
        <v>3860.8</v>
      </c>
      <c r="K49" s="122">
        <v>130</v>
      </c>
      <c r="L49" s="110">
        <f t="shared" si="20"/>
        <v>37083012.223999999</v>
      </c>
      <c r="M49" s="108"/>
      <c r="N49" s="108"/>
      <c r="O49" s="108"/>
      <c r="P49" s="110">
        <f>'Форма 2'!C49-M49-N49-O49</f>
        <v>37083012.223999999</v>
      </c>
      <c r="Q49" s="111">
        <f t="shared" si="21"/>
        <v>7424.6210355183593</v>
      </c>
      <c r="R49" s="111">
        <f t="shared" si="22"/>
        <v>7424.6210355183593</v>
      </c>
      <c r="S49" s="112" t="s">
        <v>81</v>
      </c>
      <c r="T49" s="107" t="s">
        <v>82</v>
      </c>
      <c r="U49" s="217">
        <v>1</v>
      </c>
      <c r="V49" s="85">
        <v>1</v>
      </c>
      <c r="W49" s="85">
        <v>1</v>
      </c>
      <c r="X49" s="85">
        <v>1</v>
      </c>
      <c r="Y49" s="85">
        <v>1</v>
      </c>
      <c r="Z49" s="85">
        <v>1</v>
      </c>
      <c r="AA49" s="85">
        <v>1</v>
      </c>
      <c r="AB49" s="86"/>
      <c r="AC49" s="86"/>
      <c r="AD49" s="85"/>
      <c r="AE49" s="85"/>
      <c r="AF49" s="85"/>
      <c r="AG49" s="85"/>
      <c r="AH49" s="85"/>
      <c r="AI49" s="85"/>
      <c r="AJ49" s="85"/>
    </row>
    <row r="50" spans="1:36" ht="16.5" thickTop="1" thickBot="1">
      <c r="A50" s="105">
        <f t="shared" si="3"/>
        <v>4</v>
      </c>
      <c r="B50" s="192" t="s">
        <v>132</v>
      </c>
      <c r="C50" s="237">
        <v>1991</v>
      </c>
      <c r="D50" s="237">
        <v>1991</v>
      </c>
      <c r="E50" s="238" t="s">
        <v>80</v>
      </c>
      <c r="F50" s="107">
        <v>5</v>
      </c>
      <c r="G50" s="237">
        <v>7</v>
      </c>
      <c r="H50" s="110">
        <v>6416.7</v>
      </c>
      <c r="I50" s="111">
        <v>5582.7</v>
      </c>
      <c r="J50" s="111">
        <v>5437.4</v>
      </c>
      <c r="K50" s="122">
        <v>278</v>
      </c>
      <c r="L50" s="110">
        <f t="shared" si="20"/>
        <v>9388273.7699999996</v>
      </c>
      <c r="M50" s="108"/>
      <c r="N50" s="108"/>
      <c r="O50" s="108"/>
      <c r="P50" s="110">
        <f>'Форма 2'!C50-M50-N50-O50</f>
        <v>9388273.7699999996</v>
      </c>
      <c r="Q50" s="111">
        <f t="shared" si="21"/>
        <v>1681.6726261486376</v>
      </c>
      <c r="R50" s="111">
        <f t="shared" si="22"/>
        <v>1681.6726261486376</v>
      </c>
      <c r="S50" s="112" t="s">
        <v>81</v>
      </c>
      <c r="T50" s="107" t="s">
        <v>92</v>
      </c>
      <c r="U50" s="217"/>
      <c r="V50" s="85"/>
      <c r="W50" s="85">
        <v>1</v>
      </c>
      <c r="X50" s="85">
        <v>1</v>
      </c>
      <c r="Y50" s="85">
        <v>1</v>
      </c>
      <c r="Z50" s="85"/>
      <c r="AA50" s="85"/>
      <c r="AB50" s="86"/>
      <c r="AC50" s="86"/>
      <c r="AD50" s="85"/>
      <c r="AE50" s="85"/>
      <c r="AF50" s="85"/>
      <c r="AG50" s="85"/>
      <c r="AH50" s="85"/>
      <c r="AI50" s="85"/>
      <c r="AJ50" s="85"/>
    </row>
    <row r="51" spans="1:36" ht="16.5" thickTop="1" thickBot="1">
      <c r="A51" s="105">
        <f t="shared" si="3"/>
        <v>5</v>
      </c>
      <c r="B51" s="192" t="s">
        <v>133</v>
      </c>
      <c r="C51" s="105">
        <v>1975</v>
      </c>
      <c r="D51" s="105">
        <v>1975</v>
      </c>
      <c r="E51" s="114" t="s">
        <v>134</v>
      </c>
      <c r="F51" s="107">
        <v>5</v>
      </c>
      <c r="G51" s="107">
        <v>10</v>
      </c>
      <c r="H51" s="111">
        <v>7887.5</v>
      </c>
      <c r="I51" s="111">
        <v>6587.4</v>
      </c>
      <c r="J51" s="111">
        <v>6383</v>
      </c>
      <c r="K51" s="122">
        <v>355</v>
      </c>
      <c r="L51" s="110">
        <f t="shared" si="20"/>
        <v>7411883.75</v>
      </c>
      <c r="M51" s="108"/>
      <c r="N51" s="108"/>
      <c r="O51" s="108"/>
      <c r="P51" s="110">
        <f>'Форма 2'!C51-M51-N51-O51</f>
        <v>7411883.75</v>
      </c>
      <c r="Q51" s="111">
        <f t="shared" si="21"/>
        <v>1125.1607235024442</v>
      </c>
      <c r="R51" s="111">
        <f t="shared" si="22"/>
        <v>1125.1607235024442</v>
      </c>
      <c r="S51" s="112" t="s">
        <v>81</v>
      </c>
      <c r="T51" s="107" t="s">
        <v>92</v>
      </c>
      <c r="U51" s="217"/>
      <c r="V51" s="85"/>
      <c r="W51" s="85"/>
      <c r="X51" s="85">
        <v>1</v>
      </c>
      <c r="Y51" s="85">
        <v>1</v>
      </c>
      <c r="Z51" s="85"/>
      <c r="AA51" s="85"/>
      <c r="AB51" s="86"/>
      <c r="AC51" s="86"/>
      <c r="AD51" s="85"/>
      <c r="AE51" s="85"/>
      <c r="AF51" s="85"/>
      <c r="AG51" s="85"/>
      <c r="AH51" s="85"/>
      <c r="AI51" s="85"/>
      <c r="AJ51" s="85"/>
    </row>
    <row r="52" spans="1:36" ht="16.5" thickTop="1" thickBot="1">
      <c r="A52" s="105">
        <f t="shared" si="3"/>
        <v>6</v>
      </c>
      <c r="B52" s="191" t="s">
        <v>5131</v>
      </c>
      <c r="C52" s="107">
        <v>1954</v>
      </c>
      <c r="D52" s="107"/>
      <c r="E52" s="114" t="s">
        <v>244</v>
      </c>
      <c r="F52" s="107">
        <v>3</v>
      </c>
      <c r="G52" s="107">
        <v>3</v>
      </c>
      <c r="H52" s="111">
        <v>2343</v>
      </c>
      <c r="I52" s="111">
        <v>2113.5</v>
      </c>
      <c r="J52" s="111">
        <v>1855.3</v>
      </c>
      <c r="K52" s="122">
        <v>82</v>
      </c>
      <c r="L52" s="110">
        <f t="shared" ref="L52" si="23">SUM(M52:P52)</f>
        <v>69938.55</v>
      </c>
      <c r="M52" s="108"/>
      <c r="N52" s="108"/>
      <c r="O52" s="108"/>
      <c r="P52" s="110">
        <f>'Форма 2'!C52-M52-N52-O52</f>
        <v>69938.55</v>
      </c>
      <c r="Q52" s="111">
        <f t="shared" ref="Q52" si="24">L52/I52</f>
        <v>33.091341376863028</v>
      </c>
      <c r="R52" s="111">
        <f t="shared" ref="R52" si="25">Q52</f>
        <v>33.091341376863028</v>
      </c>
      <c r="S52" s="112" t="s">
        <v>81</v>
      </c>
      <c r="T52" s="107" t="s">
        <v>82</v>
      </c>
      <c r="U52" s="219"/>
      <c r="V52" s="153"/>
      <c r="W52" s="153"/>
      <c r="X52" s="153"/>
      <c r="Y52" s="153"/>
      <c r="Z52" s="153"/>
      <c r="AA52" s="153"/>
      <c r="AB52" s="86"/>
      <c r="AC52" s="86"/>
      <c r="AD52" s="153"/>
      <c r="AE52" s="153"/>
      <c r="AF52" s="153"/>
      <c r="AG52" s="85"/>
      <c r="AH52" s="153"/>
      <c r="AI52" s="153"/>
      <c r="AJ52" s="153">
        <v>1</v>
      </c>
    </row>
    <row r="53" spans="1:36" ht="16.5" thickTop="1" thickBot="1">
      <c r="A53" s="105">
        <f t="shared" si="3"/>
        <v>7</v>
      </c>
      <c r="B53" s="192" t="s">
        <v>135</v>
      </c>
      <c r="C53" s="105">
        <v>1984</v>
      </c>
      <c r="D53" s="105">
        <v>1984</v>
      </c>
      <c r="E53" s="114" t="s">
        <v>136</v>
      </c>
      <c r="F53" s="107">
        <v>5</v>
      </c>
      <c r="G53" s="107">
        <v>7</v>
      </c>
      <c r="H53" s="111">
        <v>6236.4</v>
      </c>
      <c r="I53" s="111">
        <v>5155.8999999999996</v>
      </c>
      <c r="J53" s="111">
        <v>660.8</v>
      </c>
      <c r="K53" s="122">
        <v>260</v>
      </c>
      <c r="L53" s="110">
        <f t="shared" si="20"/>
        <v>9124476.8399999999</v>
      </c>
      <c r="M53" s="108"/>
      <c r="N53" s="108"/>
      <c r="O53" s="108"/>
      <c r="P53" s="110">
        <f>'Форма 2'!C53-M53-N53-O53</f>
        <v>9124476.8399999999</v>
      </c>
      <c r="Q53" s="111">
        <f t="shared" si="21"/>
        <v>1769.7156345157975</v>
      </c>
      <c r="R53" s="111">
        <f t="shared" si="22"/>
        <v>1769.7156345157975</v>
      </c>
      <c r="S53" s="112" t="s">
        <v>81</v>
      </c>
      <c r="T53" s="107" t="s">
        <v>92</v>
      </c>
      <c r="U53" s="217"/>
      <c r="V53" s="85"/>
      <c r="W53" s="85">
        <v>1</v>
      </c>
      <c r="X53" s="85">
        <v>1</v>
      </c>
      <c r="Y53" s="85">
        <v>1</v>
      </c>
      <c r="Z53" s="85"/>
      <c r="AA53" s="85"/>
      <c r="AB53" s="86"/>
      <c r="AC53" s="86"/>
      <c r="AD53" s="85"/>
      <c r="AE53" s="85"/>
      <c r="AF53" s="85"/>
      <c r="AG53" s="85"/>
      <c r="AH53" s="85"/>
      <c r="AI53" s="85"/>
      <c r="AJ53" s="85"/>
    </row>
    <row r="54" spans="1:36" ht="16.5" thickTop="1" thickBot="1">
      <c r="A54" s="105">
        <f t="shared" si="3"/>
        <v>8</v>
      </c>
      <c r="B54" s="192" t="s">
        <v>137</v>
      </c>
      <c r="C54" s="107">
        <v>1981</v>
      </c>
      <c r="D54" s="107">
        <v>1981</v>
      </c>
      <c r="E54" s="114" t="s">
        <v>134</v>
      </c>
      <c r="F54" s="107">
        <v>9</v>
      </c>
      <c r="G54" s="107">
        <v>18</v>
      </c>
      <c r="H54" s="111">
        <v>15455.3</v>
      </c>
      <c r="I54" s="111">
        <v>13753.7</v>
      </c>
      <c r="J54" s="111">
        <v>204.8</v>
      </c>
      <c r="K54" s="122">
        <v>677.5</v>
      </c>
      <c r="L54" s="110">
        <f t="shared" si="20"/>
        <v>4481466</v>
      </c>
      <c r="M54" s="108"/>
      <c r="N54" s="108"/>
      <c r="O54" s="108"/>
      <c r="P54" s="110">
        <f>'Форма 2'!C54-M54-N54-O54</f>
        <v>4481466</v>
      </c>
      <c r="Q54" s="111">
        <f>L54/I54</f>
        <v>325.83712019311167</v>
      </c>
      <c r="R54" s="111">
        <f>Q54</f>
        <v>325.83712019311167</v>
      </c>
      <c r="S54" s="112" t="s">
        <v>81</v>
      </c>
      <c r="T54" s="107" t="s">
        <v>82</v>
      </c>
      <c r="U54" s="217"/>
      <c r="V54" s="85"/>
      <c r="W54" s="85"/>
      <c r="X54" s="85"/>
      <c r="Y54" s="85"/>
      <c r="Z54" s="172"/>
      <c r="AA54" s="172"/>
      <c r="AB54" s="177">
        <v>2</v>
      </c>
      <c r="AC54" s="154">
        <f>2240733*AB54</f>
        <v>4481466</v>
      </c>
      <c r="AD54" s="85"/>
      <c r="AE54" s="85"/>
      <c r="AF54" s="85"/>
      <c r="AG54" s="166"/>
      <c r="AH54" s="85"/>
      <c r="AI54" s="85"/>
      <c r="AJ54" s="85"/>
    </row>
    <row r="55" spans="1:36" ht="16.5" thickTop="1" thickBot="1">
      <c r="A55" s="105">
        <f t="shared" si="3"/>
        <v>9</v>
      </c>
      <c r="B55" s="192" t="s">
        <v>138</v>
      </c>
      <c r="C55" s="107">
        <v>1978</v>
      </c>
      <c r="D55" s="107">
        <v>1978</v>
      </c>
      <c r="E55" s="114" t="s">
        <v>136</v>
      </c>
      <c r="F55" s="107">
        <v>5</v>
      </c>
      <c r="G55" s="107">
        <v>2</v>
      </c>
      <c r="H55" s="111">
        <v>3694</v>
      </c>
      <c r="I55" s="111">
        <v>3049.2</v>
      </c>
      <c r="J55" s="111">
        <v>3049.2</v>
      </c>
      <c r="K55" s="122">
        <v>300</v>
      </c>
      <c r="L55" s="110">
        <f t="shared" si="20"/>
        <v>6298270</v>
      </c>
      <c r="M55" s="108"/>
      <c r="N55" s="108"/>
      <c r="O55" s="108"/>
      <c r="P55" s="110">
        <f>'Форма 2'!C55-M55-N55-O55</f>
        <v>6298270</v>
      </c>
      <c r="Q55" s="111">
        <f t="shared" si="21"/>
        <v>2065.5483405483405</v>
      </c>
      <c r="R55" s="111">
        <f t="shared" si="22"/>
        <v>2065.5483405483405</v>
      </c>
      <c r="S55" s="112" t="s">
        <v>81</v>
      </c>
      <c r="T55" s="107" t="s">
        <v>82</v>
      </c>
      <c r="U55" s="217"/>
      <c r="V55" s="85"/>
      <c r="W55" s="85">
        <v>1</v>
      </c>
      <c r="X55" s="85">
        <v>1</v>
      </c>
      <c r="Y55" s="85">
        <v>1</v>
      </c>
      <c r="Z55" s="85"/>
      <c r="AA55" s="85"/>
      <c r="AB55" s="86"/>
      <c r="AC55" s="86"/>
      <c r="AD55" s="85"/>
      <c r="AE55" s="85"/>
      <c r="AF55" s="85"/>
      <c r="AG55" s="85"/>
      <c r="AH55" s="85"/>
      <c r="AI55" s="85"/>
      <c r="AJ55" s="85"/>
    </row>
    <row r="56" spans="1:36" ht="16.5" thickTop="1" thickBot="1">
      <c r="A56" s="105">
        <f t="shared" si="3"/>
        <v>10</v>
      </c>
      <c r="B56" s="192" t="s">
        <v>139</v>
      </c>
      <c r="C56" s="105">
        <v>1973</v>
      </c>
      <c r="D56" s="105">
        <v>1973</v>
      </c>
      <c r="E56" s="114" t="s">
        <v>80</v>
      </c>
      <c r="F56" s="107">
        <v>5</v>
      </c>
      <c r="G56" s="107">
        <v>2</v>
      </c>
      <c r="H56" s="111">
        <v>4785.6000000000004</v>
      </c>
      <c r="I56" s="111">
        <v>4173.6000000000004</v>
      </c>
      <c r="J56" s="111">
        <v>3853.9</v>
      </c>
      <c r="K56" s="122">
        <v>368</v>
      </c>
      <c r="L56" s="110">
        <f t="shared" si="20"/>
        <v>5654664.9600000009</v>
      </c>
      <c r="M56" s="108"/>
      <c r="N56" s="108"/>
      <c r="O56" s="108"/>
      <c r="P56" s="110">
        <f>'Форма 2'!C56-M56-N56-O56</f>
        <v>5654664.9600000009</v>
      </c>
      <c r="Q56" s="111">
        <f t="shared" si="21"/>
        <v>1354.8650948821162</v>
      </c>
      <c r="R56" s="111">
        <f t="shared" si="22"/>
        <v>1354.8650948821162</v>
      </c>
      <c r="S56" s="112" t="s">
        <v>81</v>
      </c>
      <c r="T56" s="107" t="s">
        <v>82</v>
      </c>
      <c r="U56" s="217"/>
      <c r="V56" s="85"/>
      <c r="W56" s="85"/>
      <c r="X56" s="85">
        <v>1</v>
      </c>
      <c r="Y56" s="85">
        <v>1</v>
      </c>
      <c r="Z56" s="85"/>
      <c r="AA56" s="85"/>
      <c r="AB56" s="86"/>
      <c r="AC56" s="86"/>
      <c r="AD56" s="85"/>
      <c r="AE56" s="85"/>
      <c r="AF56" s="85"/>
      <c r="AG56" s="85"/>
      <c r="AH56" s="85"/>
      <c r="AI56" s="85"/>
      <c r="AJ56" s="85"/>
    </row>
    <row r="57" spans="1:36" ht="16.5" thickTop="1" thickBot="1">
      <c r="A57" s="105">
        <f t="shared" si="3"/>
        <v>11</v>
      </c>
      <c r="B57" s="192" t="s">
        <v>140</v>
      </c>
      <c r="C57" s="105">
        <v>1977</v>
      </c>
      <c r="D57" s="105">
        <v>1977</v>
      </c>
      <c r="E57" s="114" t="s">
        <v>134</v>
      </c>
      <c r="F57" s="107">
        <v>5</v>
      </c>
      <c r="G57" s="107">
        <v>11</v>
      </c>
      <c r="H57" s="111">
        <v>8095.6</v>
      </c>
      <c r="I57" s="111">
        <v>7224.7</v>
      </c>
      <c r="J57" s="111">
        <v>7224.7</v>
      </c>
      <c r="K57" s="122">
        <v>388</v>
      </c>
      <c r="L57" s="110">
        <f t="shared" si="20"/>
        <v>13802998</v>
      </c>
      <c r="M57" s="108"/>
      <c r="N57" s="108"/>
      <c r="O57" s="108"/>
      <c r="P57" s="110">
        <f>'Форма 2'!C57-M57-N57-O57</f>
        <v>13802998</v>
      </c>
      <c r="Q57" s="111">
        <f t="shared" si="21"/>
        <v>1910.528880091907</v>
      </c>
      <c r="R57" s="111">
        <f t="shared" si="22"/>
        <v>1910.528880091907</v>
      </c>
      <c r="S57" s="112" t="s">
        <v>81</v>
      </c>
      <c r="T57" s="107" t="s">
        <v>82</v>
      </c>
      <c r="U57" s="217"/>
      <c r="V57" s="85"/>
      <c r="W57" s="85">
        <v>1</v>
      </c>
      <c r="X57" s="85">
        <v>1</v>
      </c>
      <c r="Y57" s="85">
        <v>1</v>
      </c>
      <c r="Z57" s="85"/>
      <c r="AA57" s="85"/>
      <c r="AB57" s="86"/>
      <c r="AC57" s="86"/>
      <c r="AD57" s="85"/>
      <c r="AE57" s="85"/>
      <c r="AF57" s="85"/>
      <c r="AG57" s="85"/>
      <c r="AH57" s="85"/>
      <c r="AI57" s="85"/>
      <c r="AJ57" s="85"/>
    </row>
    <row r="58" spans="1:36" ht="16.5" thickTop="1" thickBot="1">
      <c r="A58" s="105">
        <f t="shared" si="3"/>
        <v>12</v>
      </c>
      <c r="B58" s="192" t="s">
        <v>141</v>
      </c>
      <c r="C58" s="105">
        <v>1976</v>
      </c>
      <c r="D58" s="105">
        <v>1976</v>
      </c>
      <c r="E58" s="114" t="s">
        <v>80</v>
      </c>
      <c r="F58" s="107">
        <v>9</v>
      </c>
      <c r="G58" s="107">
        <v>2</v>
      </c>
      <c r="H58" s="111">
        <v>6260.4</v>
      </c>
      <c r="I58" s="111">
        <v>5425.7</v>
      </c>
      <c r="J58" s="111">
        <v>3188.9</v>
      </c>
      <c r="K58" s="122">
        <v>465</v>
      </c>
      <c r="L58" s="110">
        <f t="shared" si="20"/>
        <v>14376695.58</v>
      </c>
      <c r="M58" s="108"/>
      <c r="N58" s="108"/>
      <c r="O58" s="108"/>
      <c r="P58" s="110">
        <f>'Форма 2'!C58-M58-N58-O58</f>
        <v>14376695.58</v>
      </c>
      <c r="Q58" s="111">
        <f t="shared" si="21"/>
        <v>2649.7402325967159</v>
      </c>
      <c r="R58" s="111">
        <f t="shared" si="22"/>
        <v>2649.7402325967159</v>
      </c>
      <c r="S58" s="112" t="s">
        <v>81</v>
      </c>
      <c r="T58" s="107" t="s">
        <v>82</v>
      </c>
      <c r="U58" s="217"/>
      <c r="V58" s="85"/>
      <c r="W58" s="85">
        <v>1</v>
      </c>
      <c r="X58" s="85">
        <v>1</v>
      </c>
      <c r="Y58" s="85">
        <v>1</v>
      </c>
      <c r="Z58" s="85"/>
      <c r="AA58" s="85"/>
      <c r="AB58" s="86"/>
      <c r="AC58" s="86"/>
      <c r="AD58" s="85"/>
      <c r="AE58" s="85"/>
      <c r="AF58" s="85"/>
      <c r="AG58" s="85"/>
      <c r="AH58" s="85"/>
      <c r="AI58" s="85"/>
      <c r="AJ58" s="85"/>
    </row>
    <row r="59" spans="1:36" ht="16.5" thickTop="1" thickBot="1">
      <c r="A59" s="105">
        <f t="shared" si="3"/>
        <v>13</v>
      </c>
      <c r="B59" s="192" t="s">
        <v>142</v>
      </c>
      <c r="C59" s="107">
        <v>1975</v>
      </c>
      <c r="D59" s="107">
        <v>1975</v>
      </c>
      <c r="E59" s="114" t="s">
        <v>80</v>
      </c>
      <c r="F59" s="107">
        <v>5</v>
      </c>
      <c r="G59" s="107">
        <v>4</v>
      </c>
      <c r="H59" s="111">
        <v>4572.8999999999996</v>
      </c>
      <c r="I59" s="111">
        <v>4191.3999999999996</v>
      </c>
      <c r="J59" s="111">
        <v>2644.7</v>
      </c>
      <c r="K59" s="122">
        <v>140</v>
      </c>
      <c r="L59" s="110">
        <f t="shared" si="20"/>
        <v>7796794.5</v>
      </c>
      <c r="M59" s="108"/>
      <c r="N59" s="108"/>
      <c r="O59" s="108"/>
      <c r="P59" s="110">
        <f>'Форма 2'!C59-M59-N59-O59</f>
        <v>7796794.5</v>
      </c>
      <c r="Q59" s="111">
        <f t="shared" si="21"/>
        <v>1860.1886004676244</v>
      </c>
      <c r="R59" s="111">
        <f t="shared" si="22"/>
        <v>1860.1886004676244</v>
      </c>
      <c r="S59" s="112" t="s">
        <v>81</v>
      </c>
      <c r="T59" s="107" t="s">
        <v>82</v>
      </c>
      <c r="U59" s="217"/>
      <c r="V59" s="85"/>
      <c r="W59" s="85">
        <v>1</v>
      </c>
      <c r="X59" s="85">
        <v>1</v>
      </c>
      <c r="Y59" s="85">
        <v>1</v>
      </c>
      <c r="Z59" s="85"/>
      <c r="AA59" s="85"/>
      <c r="AB59" s="86"/>
      <c r="AC59" s="86"/>
      <c r="AD59" s="85"/>
      <c r="AE59" s="85"/>
      <c r="AF59" s="85"/>
      <c r="AG59" s="85"/>
      <c r="AH59" s="85"/>
      <c r="AI59" s="85"/>
      <c r="AJ59" s="85"/>
    </row>
    <row r="60" spans="1:36" ht="16.5" thickTop="1" thickBot="1">
      <c r="A60" s="105">
        <f>A59+1</f>
        <v>14</v>
      </c>
      <c r="B60" s="192" t="s">
        <v>144</v>
      </c>
      <c r="C60" s="107">
        <v>1980</v>
      </c>
      <c r="D60" s="107">
        <v>1980</v>
      </c>
      <c r="E60" s="114" t="s">
        <v>80</v>
      </c>
      <c r="F60" s="107">
        <v>5</v>
      </c>
      <c r="G60" s="107">
        <v>2</v>
      </c>
      <c r="H60" s="111">
        <v>4314.2</v>
      </c>
      <c r="I60" s="111">
        <v>3306.1</v>
      </c>
      <c r="J60" s="111">
        <v>3049.1</v>
      </c>
      <c r="K60" s="122">
        <v>200</v>
      </c>
      <c r="L60" s="110">
        <f t="shared" si="20"/>
        <v>7355711</v>
      </c>
      <c r="M60" s="108"/>
      <c r="N60" s="108"/>
      <c r="O60" s="108"/>
      <c r="P60" s="110">
        <f>'Форма 2'!C60-M60-N60-O60</f>
        <v>7355711</v>
      </c>
      <c r="Q60" s="111">
        <f t="shared" si="21"/>
        <v>2224.8906566649525</v>
      </c>
      <c r="R60" s="111">
        <f t="shared" si="22"/>
        <v>2224.8906566649525</v>
      </c>
      <c r="S60" s="112" t="s">
        <v>81</v>
      </c>
      <c r="T60" s="107" t="s">
        <v>82</v>
      </c>
      <c r="U60" s="217"/>
      <c r="V60" s="85"/>
      <c r="W60" s="85">
        <v>1</v>
      </c>
      <c r="X60" s="85">
        <v>1</v>
      </c>
      <c r="Y60" s="85">
        <v>1</v>
      </c>
      <c r="Z60" s="85"/>
      <c r="AA60" s="85"/>
      <c r="AB60" s="86"/>
      <c r="AC60" s="86"/>
      <c r="AD60" s="85"/>
      <c r="AE60" s="85"/>
      <c r="AF60" s="85"/>
      <c r="AG60" s="85"/>
      <c r="AH60" s="85"/>
      <c r="AI60" s="85"/>
      <c r="AJ60" s="85"/>
    </row>
    <row r="61" spans="1:36" ht="16.5" thickTop="1" thickBot="1">
      <c r="A61" s="105">
        <f t="shared" si="3"/>
        <v>15</v>
      </c>
      <c r="B61" s="192" t="s">
        <v>145</v>
      </c>
      <c r="C61" s="107">
        <v>1973</v>
      </c>
      <c r="D61" s="107">
        <v>1973</v>
      </c>
      <c r="E61" s="114" t="s">
        <v>80</v>
      </c>
      <c r="F61" s="107">
        <v>5</v>
      </c>
      <c r="G61" s="107">
        <v>2</v>
      </c>
      <c r="H61" s="111">
        <v>4796.7</v>
      </c>
      <c r="I61" s="111">
        <v>4767.5</v>
      </c>
      <c r="J61" s="111">
        <v>2999.7</v>
      </c>
      <c r="K61" s="122">
        <v>363</v>
      </c>
      <c r="L61" s="110">
        <f t="shared" si="20"/>
        <v>8178373.5</v>
      </c>
      <c r="M61" s="108"/>
      <c r="N61" s="108"/>
      <c r="O61" s="108"/>
      <c r="P61" s="110">
        <f>'Форма 2'!C61-M61-N61-O61</f>
        <v>8178373.5</v>
      </c>
      <c r="Q61" s="111">
        <f t="shared" si="21"/>
        <v>1715.4427897220767</v>
      </c>
      <c r="R61" s="111">
        <f t="shared" si="22"/>
        <v>1715.4427897220767</v>
      </c>
      <c r="S61" s="112" t="s">
        <v>81</v>
      </c>
      <c r="T61" s="107" t="s">
        <v>82</v>
      </c>
      <c r="U61" s="217"/>
      <c r="V61" s="85"/>
      <c r="W61" s="85">
        <v>1</v>
      </c>
      <c r="X61" s="85">
        <v>1</v>
      </c>
      <c r="Y61" s="85">
        <v>1</v>
      </c>
      <c r="Z61" s="85"/>
      <c r="AA61" s="85"/>
      <c r="AB61" s="86"/>
      <c r="AC61" s="86"/>
      <c r="AD61" s="85"/>
      <c r="AE61" s="85"/>
      <c r="AF61" s="85"/>
      <c r="AG61" s="85"/>
      <c r="AH61" s="85"/>
      <c r="AI61" s="85"/>
      <c r="AJ61" s="85"/>
    </row>
    <row r="62" spans="1:36" ht="16.5" thickTop="1" thickBot="1">
      <c r="A62" s="105">
        <f t="shared" si="3"/>
        <v>16</v>
      </c>
      <c r="B62" s="192" t="s">
        <v>146</v>
      </c>
      <c r="C62" s="107">
        <v>1981</v>
      </c>
      <c r="D62" s="107">
        <v>1981</v>
      </c>
      <c r="E62" s="114" t="s">
        <v>80</v>
      </c>
      <c r="F62" s="107">
        <v>5</v>
      </c>
      <c r="G62" s="107">
        <v>2</v>
      </c>
      <c r="H62" s="111">
        <v>3038.9</v>
      </c>
      <c r="I62" s="111">
        <v>3038.9</v>
      </c>
      <c r="J62" s="111">
        <v>2761</v>
      </c>
      <c r="K62" s="122">
        <v>300</v>
      </c>
      <c r="L62" s="110">
        <f t="shared" si="20"/>
        <v>5181324.5</v>
      </c>
      <c r="M62" s="108"/>
      <c r="N62" s="108"/>
      <c r="O62" s="108"/>
      <c r="P62" s="110">
        <f>'Форма 2'!C62-M62-N62-O62</f>
        <v>5181324.5</v>
      </c>
      <c r="Q62" s="111">
        <f t="shared" si="21"/>
        <v>1705</v>
      </c>
      <c r="R62" s="111">
        <f t="shared" si="22"/>
        <v>1705</v>
      </c>
      <c r="S62" s="112" t="s">
        <v>81</v>
      </c>
      <c r="T62" s="107" t="s">
        <v>82</v>
      </c>
      <c r="U62" s="217"/>
      <c r="V62" s="85"/>
      <c r="W62" s="85">
        <v>1</v>
      </c>
      <c r="X62" s="85">
        <v>1</v>
      </c>
      <c r="Y62" s="85">
        <v>1</v>
      </c>
      <c r="Z62" s="85"/>
      <c r="AA62" s="85"/>
      <c r="AB62" s="86"/>
      <c r="AC62" s="86"/>
      <c r="AD62" s="85"/>
      <c r="AE62" s="85"/>
      <c r="AF62" s="85"/>
      <c r="AG62" s="85"/>
      <c r="AH62" s="85"/>
      <c r="AI62" s="85"/>
      <c r="AJ62" s="85"/>
    </row>
    <row r="63" spans="1:36" ht="16.5" thickTop="1" thickBot="1">
      <c r="A63" s="105">
        <f t="shared" si="3"/>
        <v>17</v>
      </c>
      <c r="B63" s="192" t="s">
        <v>147</v>
      </c>
      <c r="C63" s="107">
        <v>1974</v>
      </c>
      <c r="D63" s="107">
        <v>1974</v>
      </c>
      <c r="E63" s="114" t="s">
        <v>80</v>
      </c>
      <c r="F63" s="107">
        <v>5</v>
      </c>
      <c r="G63" s="107">
        <v>2</v>
      </c>
      <c r="H63" s="111">
        <v>4132.3999999999996</v>
      </c>
      <c r="I63" s="111">
        <v>3032.2</v>
      </c>
      <c r="J63" s="111">
        <v>2975.6</v>
      </c>
      <c r="K63" s="122">
        <v>300</v>
      </c>
      <c r="L63" s="110">
        <f t="shared" si="20"/>
        <v>7045741.9999999991</v>
      </c>
      <c r="M63" s="108"/>
      <c r="N63" s="108"/>
      <c r="O63" s="108"/>
      <c r="P63" s="110">
        <f>'Форма 2'!C63-M63-N63-O63</f>
        <v>7045741.9999999991</v>
      </c>
      <c r="Q63" s="111">
        <f t="shared" si="21"/>
        <v>2323.6402611964909</v>
      </c>
      <c r="R63" s="111">
        <f t="shared" si="22"/>
        <v>2323.6402611964909</v>
      </c>
      <c r="S63" s="112" t="s">
        <v>81</v>
      </c>
      <c r="T63" s="107" t="s">
        <v>82</v>
      </c>
      <c r="U63" s="217"/>
      <c r="V63" s="85"/>
      <c r="W63" s="85">
        <v>1</v>
      </c>
      <c r="X63" s="85">
        <v>1</v>
      </c>
      <c r="Y63" s="85">
        <v>1</v>
      </c>
      <c r="Z63" s="85"/>
      <c r="AA63" s="85"/>
      <c r="AB63" s="86"/>
      <c r="AC63" s="86"/>
      <c r="AD63" s="85"/>
      <c r="AE63" s="85"/>
      <c r="AF63" s="85"/>
      <c r="AG63" s="85"/>
      <c r="AH63" s="85"/>
      <c r="AI63" s="85"/>
      <c r="AJ63" s="85"/>
    </row>
    <row r="64" spans="1:36" ht="16.5" thickTop="1" thickBot="1">
      <c r="A64" s="105">
        <f t="shared" si="3"/>
        <v>18</v>
      </c>
      <c r="B64" s="192" t="s">
        <v>148</v>
      </c>
      <c r="C64" s="107">
        <v>1973</v>
      </c>
      <c r="D64" s="107">
        <v>1973</v>
      </c>
      <c r="E64" s="114" t="s">
        <v>136</v>
      </c>
      <c r="F64" s="107">
        <v>5</v>
      </c>
      <c r="G64" s="107">
        <v>6</v>
      </c>
      <c r="H64" s="111">
        <v>4615.6000000000004</v>
      </c>
      <c r="I64" s="111">
        <v>3898.9</v>
      </c>
      <c r="J64" s="111">
        <v>3898.9</v>
      </c>
      <c r="K64" s="122">
        <v>225</v>
      </c>
      <c r="L64" s="110">
        <f t="shared" si="20"/>
        <v>6753084.3600000013</v>
      </c>
      <c r="M64" s="108"/>
      <c r="N64" s="108"/>
      <c r="O64" s="108"/>
      <c r="P64" s="110">
        <f>'Форма 2'!C64-M64-N64-O64</f>
        <v>6753084.3600000013</v>
      </c>
      <c r="Q64" s="111">
        <f t="shared" si="21"/>
        <v>1732.0486188412119</v>
      </c>
      <c r="R64" s="111">
        <f t="shared" si="22"/>
        <v>1732.0486188412119</v>
      </c>
      <c r="S64" s="112" t="s">
        <v>81</v>
      </c>
      <c r="T64" s="107" t="s">
        <v>92</v>
      </c>
      <c r="U64" s="217"/>
      <c r="V64" s="85"/>
      <c r="W64" s="85">
        <v>1</v>
      </c>
      <c r="X64" s="85">
        <v>1</v>
      </c>
      <c r="Y64" s="85">
        <v>1</v>
      </c>
      <c r="Z64" s="85"/>
      <c r="AA64" s="85"/>
      <c r="AB64" s="86"/>
      <c r="AC64" s="86"/>
      <c r="AD64" s="85"/>
      <c r="AE64" s="85"/>
      <c r="AF64" s="85"/>
      <c r="AG64" s="85"/>
      <c r="AH64" s="85"/>
      <c r="AI64" s="85"/>
      <c r="AJ64" s="85"/>
    </row>
    <row r="65" spans="1:36" ht="16.5" thickTop="1" thickBot="1">
      <c r="A65" s="105">
        <f t="shared" si="3"/>
        <v>19</v>
      </c>
      <c r="B65" s="192" t="s">
        <v>149</v>
      </c>
      <c r="C65" s="107">
        <v>1985</v>
      </c>
      <c r="D65" s="107">
        <v>1985</v>
      </c>
      <c r="E65" s="114" t="s">
        <v>80</v>
      </c>
      <c r="F65" s="107">
        <v>5</v>
      </c>
      <c r="G65" s="107">
        <v>2</v>
      </c>
      <c r="H65" s="111">
        <v>3871.3</v>
      </c>
      <c r="I65" s="111">
        <v>3359.6</v>
      </c>
      <c r="J65" s="111">
        <v>2983.8</v>
      </c>
      <c r="K65" s="122">
        <v>295</v>
      </c>
      <c r="L65" s="110">
        <f t="shared" si="20"/>
        <v>6600566.5</v>
      </c>
      <c r="M65" s="108"/>
      <c r="N65" s="108"/>
      <c r="O65" s="108"/>
      <c r="P65" s="110">
        <f>'Форма 2'!C65-M65-N65-O65</f>
        <v>6600566.5</v>
      </c>
      <c r="Q65" s="111">
        <f t="shared" si="21"/>
        <v>1964.6882069293963</v>
      </c>
      <c r="R65" s="111">
        <f t="shared" si="22"/>
        <v>1964.6882069293963</v>
      </c>
      <c r="S65" s="112" t="s">
        <v>81</v>
      </c>
      <c r="T65" s="107" t="s">
        <v>82</v>
      </c>
      <c r="U65" s="217"/>
      <c r="V65" s="85"/>
      <c r="W65" s="85">
        <v>1</v>
      </c>
      <c r="X65" s="85">
        <v>1</v>
      </c>
      <c r="Y65" s="85">
        <v>1</v>
      </c>
      <c r="Z65" s="85"/>
      <c r="AA65" s="85"/>
      <c r="AB65" s="86"/>
      <c r="AC65" s="86"/>
      <c r="AD65" s="85"/>
      <c r="AE65" s="85"/>
      <c r="AF65" s="85"/>
      <c r="AG65" s="85"/>
      <c r="AH65" s="85"/>
      <c r="AI65" s="85"/>
      <c r="AJ65" s="85"/>
    </row>
    <row r="66" spans="1:36" ht="16.5" thickTop="1" thickBot="1">
      <c r="A66" s="105">
        <f t="shared" si="3"/>
        <v>20</v>
      </c>
      <c r="B66" s="192" t="s">
        <v>150</v>
      </c>
      <c r="C66" s="107">
        <v>1981</v>
      </c>
      <c r="D66" s="107">
        <v>1981</v>
      </c>
      <c r="E66" s="114" t="s">
        <v>80</v>
      </c>
      <c r="F66" s="107">
        <v>5</v>
      </c>
      <c r="G66" s="107">
        <v>2</v>
      </c>
      <c r="H66" s="111">
        <v>3987.4</v>
      </c>
      <c r="I66" s="111">
        <v>3096.7</v>
      </c>
      <c r="J66" s="111">
        <v>3096.7</v>
      </c>
      <c r="K66" s="122">
        <v>300</v>
      </c>
      <c r="L66" s="110">
        <f t="shared" si="20"/>
        <v>6798517</v>
      </c>
      <c r="M66" s="108"/>
      <c r="N66" s="108"/>
      <c r="O66" s="108"/>
      <c r="P66" s="110">
        <f>'Форма 2'!C66-M66-N66-O66</f>
        <v>6798517</v>
      </c>
      <c r="Q66" s="111">
        <f t="shared" si="21"/>
        <v>2195.4070462104823</v>
      </c>
      <c r="R66" s="111">
        <f t="shared" si="22"/>
        <v>2195.4070462104823</v>
      </c>
      <c r="S66" s="112" t="s">
        <v>81</v>
      </c>
      <c r="T66" s="107" t="s">
        <v>82</v>
      </c>
      <c r="U66" s="217"/>
      <c r="V66" s="85"/>
      <c r="W66" s="85">
        <v>1</v>
      </c>
      <c r="X66" s="85">
        <v>1</v>
      </c>
      <c r="Y66" s="85">
        <v>1</v>
      </c>
      <c r="Z66" s="85"/>
      <c r="AA66" s="85"/>
      <c r="AB66" s="86"/>
      <c r="AC66" s="86"/>
      <c r="AD66" s="85"/>
      <c r="AE66" s="85"/>
      <c r="AF66" s="85"/>
      <c r="AG66" s="85"/>
      <c r="AH66" s="85"/>
      <c r="AI66" s="85"/>
      <c r="AJ66" s="85"/>
    </row>
    <row r="67" spans="1:36" ht="16.5" thickTop="1" thickBot="1">
      <c r="A67" s="105">
        <f t="shared" si="3"/>
        <v>21</v>
      </c>
      <c r="B67" s="192" t="s">
        <v>151</v>
      </c>
      <c r="C67" s="107">
        <v>1975</v>
      </c>
      <c r="D67" s="107">
        <v>1975</v>
      </c>
      <c r="E67" s="114" t="s">
        <v>136</v>
      </c>
      <c r="F67" s="107">
        <v>5</v>
      </c>
      <c r="G67" s="107">
        <v>6</v>
      </c>
      <c r="H67" s="111">
        <v>4251.1000000000004</v>
      </c>
      <c r="I67" s="111">
        <v>3645.3</v>
      </c>
      <c r="J67" s="111">
        <v>3645.3</v>
      </c>
      <c r="K67" s="122">
        <v>225</v>
      </c>
      <c r="L67" s="110">
        <f t="shared" si="20"/>
        <v>6219784.4100000011</v>
      </c>
      <c r="M67" s="108"/>
      <c r="N67" s="108"/>
      <c r="O67" s="108"/>
      <c r="P67" s="110">
        <f>'Форма 2'!C67-M67-N67-O67</f>
        <v>6219784.4100000011</v>
      </c>
      <c r="Q67" s="111">
        <f t="shared" si="21"/>
        <v>1706.2476092502677</v>
      </c>
      <c r="R67" s="111">
        <f t="shared" si="22"/>
        <v>1706.2476092502677</v>
      </c>
      <c r="S67" s="112" t="s">
        <v>81</v>
      </c>
      <c r="T67" s="107" t="s">
        <v>92</v>
      </c>
      <c r="U67" s="217"/>
      <c r="V67" s="85"/>
      <c r="W67" s="85">
        <v>1</v>
      </c>
      <c r="X67" s="85">
        <v>1</v>
      </c>
      <c r="Y67" s="85">
        <v>1</v>
      </c>
      <c r="Z67" s="85"/>
      <c r="AA67" s="85"/>
      <c r="AB67" s="86"/>
      <c r="AC67" s="86"/>
      <c r="AD67" s="85"/>
      <c r="AE67" s="85"/>
      <c r="AF67" s="85"/>
      <c r="AG67" s="85"/>
      <c r="AH67" s="85"/>
      <c r="AI67" s="85"/>
      <c r="AJ67" s="85"/>
    </row>
    <row r="68" spans="1:36" ht="16.5" thickTop="1" thickBot="1">
      <c r="A68" s="105">
        <f t="shared" si="3"/>
        <v>22</v>
      </c>
      <c r="B68" s="192" t="s">
        <v>152</v>
      </c>
      <c r="C68" s="107">
        <v>1977</v>
      </c>
      <c r="D68" s="107">
        <v>1977</v>
      </c>
      <c r="E68" s="114" t="s">
        <v>136</v>
      </c>
      <c r="F68" s="107">
        <v>9</v>
      </c>
      <c r="G68" s="107">
        <v>4</v>
      </c>
      <c r="H68" s="111">
        <v>8882.5</v>
      </c>
      <c r="I68" s="111">
        <v>7754.1</v>
      </c>
      <c r="J68" s="111">
        <v>7718.7</v>
      </c>
      <c r="K68" s="122">
        <v>360</v>
      </c>
      <c r="L68" s="110">
        <f t="shared" si="20"/>
        <v>9880360.0500000007</v>
      </c>
      <c r="M68" s="108"/>
      <c r="N68" s="108"/>
      <c r="O68" s="108"/>
      <c r="P68" s="110">
        <f>'Форма 2'!C68-M68-N68-O68</f>
        <v>9880360.0500000007</v>
      </c>
      <c r="Q68" s="111">
        <f t="shared" si="21"/>
        <v>1274.2110689828608</v>
      </c>
      <c r="R68" s="111">
        <f t="shared" si="22"/>
        <v>1274.2110689828608</v>
      </c>
      <c r="S68" s="112" t="s">
        <v>81</v>
      </c>
      <c r="T68" s="107" t="s">
        <v>92</v>
      </c>
      <c r="U68" s="217"/>
      <c r="V68" s="85"/>
      <c r="W68" s="85"/>
      <c r="X68" s="85">
        <v>1</v>
      </c>
      <c r="Y68" s="85">
        <v>1</v>
      </c>
      <c r="Z68" s="85"/>
      <c r="AA68" s="85"/>
      <c r="AB68" s="86"/>
      <c r="AC68" s="86"/>
      <c r="AD68" s="85"/>
      <c r="AE68" s="85"/>
      <c r="AF68" s="85"/>
      <c r="AG68" s="85"/>
      <c r="AH68" s="85"/>
      <c r="AI68" s="85"/>
      <c r="AJ68" s="85"/>
    </row>
    <row r="69" spans="1:36" ht="16.5" thickTop="1" thickBot="1">
      <c r="A69" s="105">
        <f t="shared" si="3"/>
        <v>23</v>
      </c>
      <c r="B69" s="192" t="s">
        <v>153</v>
      </c>
      <c r="C69" s="107">
        <v>1974</v>
      </c>
      <c r="D69" s="107">
        <v>1974</v>
      </c>
      <c r="E69" s="114" t="s">
        <v>80</v>
      </c>
      <c r="F69" s="107">
        <v>5</v>
      </c>
      <c r="G69" s="107">
        <v>2</v>
      </c>
      <c r="H69" s="111">
        <v>3247</v>
      </c>
      <c r="I69" s="111">
        <v>2672.6</v>
      </c>
      <c r="J69" s="111">
        <v>2096.8000000000002</v>
      </c>
      <c r="K69" s="122">
        <v>225</v>
      </c>
      <c r="L69" s="110">
        <f t="shared" si="20"/>
        <v>3836655.2</v>
      </c>
      <c r="M69" s="108"/>
      <c r="N69" s="108"/>
      <c r="O69" s="108"/>
      <c r="P69" s="110">
        <f>'Форма 2'!C69-M69-N69-O69</f>
        <v>3836655.2</v>
      </c>
      <c r="Q69" s="111">
        <f t="shared" si="21"/>
        <v>1435.5515976951285</v>
      </c>
      <c r="R69" s="111">
        <f t="shared" si="22"/>
        <v>1435.5515976951285</v>
      </c>
      <c r="S69" s="112" t="s">
        <v>81</v>
      </c>
      <c r="T69" s="107" t="s">
        <v>82</v>
      </c>
      <c r="U69" s="217"/>
      <c r="V69" s="85"/>
      <c r="W69" s="85"/>
      <c r="X69" s="85">
        <v>1</v>
      </c>
      <c r="Y69" s="85">
        <v>1</v>
      </c>
      <c r="Z69" s="85"/>
      <c r="AA69" s="85"/>
      <c r="AB69" s="86"/>
      <c r="AC69" s="86"/>
      <c r="AD69" s="85"/>
      <c r="AE69" s="85"/>
      <c r="AF69" s="85"/>
      <c r="AG69" s="85"/>
      <c r="AH69" s="85"/>
      <c r="AI69" s="85"/>
      <c r="AJ69" s="85"/>
    </row>
    <row r="70" spans="1:36" ht="16.5" thickTop="1" thickBot="1">
      <c r="A70" s="105">
        <f t="shared" si="3"/>
        <v>24</v>
      </c>
      <c r="B70" s="192" t="s">
        <v>154</v>
      </c>
      <c r="C70" s="107">
        <v>1978</v>
      </c>
      <c r="D70" s="239" t="s">
        <v>31</v>
      </c>
      <c r="E70" s="114" t="s">
        <v>136</v>
      </c>
      <c r="F70" s="107">
        <v>9</v>
      </c>
      <c r="G70" s="107">
        <v>4</v>
      </c>
      <c r="H70" s="111">
        <v>9019.6</v>
      </c>
      <c r="I70" s="111">
        <v>7744.5</v>
      </c>
      <c r="J70" s="111">
        <v>7744.5</v>
      </c>
      <c r="K70" s="122">
        <v>360</v>
      </c>
      <c r="L70" s="110">
        <f t="shared" si="20"/>
        <v>10032861.864</v>
      </c>
      <c r="M70" s="108"/>
      <c r="N70" s="108"/>
      <c r="O70" s="108"/>
      <c r="P70" s="110">
        <f>'Форма 2'!C70-M70-N70-O70</f>
        <v>10032861.864</v>
      </c>
      <c r="Q70" s="111">
        <f t="shared" si="21"/>
        <v>1295.4821956226999</v>
      </c>
      <c r="R70" s="111">
        <f t="shared" si="22"/>
        <v>1295.4821956226999</v>
      </c>
      <c r="S70" s="112" t="s">
        <v>81</v>
      </c>
      <c r="T70" s="107" t="s">
        <v>92</v>
      </c>
      <c r="U70" s="217"/>
      <c r="V70" s="85"/>
      <c r="W70" s="85"/>
      <c r="X70" s="85">
        <v>1</v>
      </c>
      <c r="Y70" s="85">
        <v>1</v>
      </c>
      <c r="Z70" s="85"/>
      <c r="AA70" s="85"/>
      <c r="AB70" s="86"/>
      <c r="AC70" s="86"/>
      <c r="AD70" s="85"/>
      <c r="AE70" s="85"/>
      <c r="AF70" s="85"/>
      <c r="AG70" s="85"/>
      <c r="AH70" s="85"/>
      <c r="AI70" s="85"/>
      <c r="AJ70" s="85"/>
    </row>
    <row r="71" spans="1:36" ht="16.5" thickTop="1" thickBot="1">
      <c r="A71" s="105">
        <f t="shared" si="3"/>
        <v>25</v>
      </c>
      <c r="B71" s="192" t="s">
        <v>155</v>
      </c>
      <c r="C71" s="105">
        <v>1930</v>
      </c>
      <c r="D71" s="105">
        <v>2005</v>
      </c>
      <c r="E71" s="114" t="s">
        <v>80</v>
      </c>
      <c r="F71" s="107">
        <v>4</v>
      </c>
      <c r="G71" s="107">
        <v>2</v>
      </c>
      <c r="H71" s="111">
        <v>954.1</v>
      </c>
      <c r="I71" s="111">
        <v>954.1</v>
      </c>
      <c r="J71" s="111">
        <v>602.70000000000005</v>
      </c>
      <c r="K71" s="122">
        <v>30</v>
      </c>
      <c r="L71" s="110">
        <f t="shared" si="20"/>
        <v>9733718.6590000018</v>
      </c>
      <c r="M71" s="108"/>
      <c r="N71" s="108"/>
      <c r="O71" s="108"/>
      <c r="P71" s="110">
        <f>'Форма 2'!C71-M71-N71-O71</f>
        <v>9733718.6590000018</v>
      </c>
      <c r="Q71" s="111">
        <f t="shared" si="21"/>
        <v>10201.990000000002</v>
      </c>
      <c r="R71" s="111">
        <f t="shared" si="22"/>
        <v>10201.990000000002</v>
      </c>
      <c r="S71" s="112" t="s">
        <v>81</v>
      </c>
      <c r="T71" s="107" t="s">
        <v>82</v>
      </c>
      <c r="U71" s="217"/>
      <c r="V71" s="85"/>
      <c r="W71" s="85"/>
      <c r="X71" s="85"/>
      <c r="Y71" s="85"/>
      <c r="Z71" s="85"/>
      <c r="AA71" s="85"/>
      <c r="AB71" s="86"/>
      <c r="AC71" s="86"/>
      <c r="AD71" s="85">
        <v>1</v>
      </c>
      <c r="AE71" s="85">
        <v>1</v>
      </c>
      <c r="AF71" s="85">
        <v>1</v>
      </c>
      <c r="AG71" s="85"/>
      <c r="AH71" s="85"/>
      <c r="AI71" s="85"/>
      <c r="AJ71" s="85"/>
    </row>
    <row r="72" spans="1:36" ht="16.5" thickTop="1" thickBot="1">
      <c r="A72" s="105">
        <f t="shared" si="3"/>
        <v>26</v>
      </c>
      <c r="B72" s="192" t="s">
        <v>156</v>
      </c>
      <c r="C72" s="107">
        <v>1992</v>
      </c>
      <c r="D72" s="107">
        <v>1992</v>
      </c>
      <c r="E72" s="114" t="s">
        <v>80</v>
      </c>
      <c r="F72" s="107">
        <v>5</v>
      </c>
      <c r="G72" s="107">
        <v>1</v>
      </c>
      <c r="H72" s="111">
        <v>4685.8999999999996</v>
      </c>
      <c r="I72" s="111">
        <v>4685.8999999999996</v>
      </c>
      <c r="J72" s="111">
        <v>3023.9</v>
      </c>
      <c r="K72" s="122">
        <v>383</v>
      </c>
      <c r="L72" s="110">
        <f t="shared" si="20"/>
        <v>7989459.4999999991</v>
      </c>
      <c r="M72" s="108"/>
      <c r="N72" s="108"/>
      <c r="O72" s="108"/>
      <c r="P72" s="110">
        <f>'Форма 2'!C72-M72-N72-O72</f>
        <v>7989459.4999999991</v>
      </c>
      <c r="Q72" s="111">
        <f t="shared" si="21"/>
        <v>1705</v>
      </c>
      <c r="R72" s="111">
        <f t="shared" si="22"/>
        <v>1705</v>
      </c>
      <c r="S72" s="112" t="s">
        <v>81</v>
      </c>
      <c r="T72" s="107" t="s">
        <v>82</v>
      </c>
      <c r="U72" s="217"/>
      <c r="V72" s="85"/>
      <c r="W72" s="85">
        <v>1</v>
      </c>
      <c r="X72" s="85">
        <v>1</v>
      </c>
      <c r="Y72" s="85">
        <v>1</v>
      </c>
      <c r="Z72" s="85"/>
      <c r="AA72" s="85"/>
      <c r="AB72" s="86"/>
      <c r="AC72" s="86"/>
      <c r="AD72" s="85"/>
      <c r="AE72" s="85"/>
      <c r="AF72" s="85"/>
      <c r="AG72" s="85"/>
      <c r="AH72" s="85"/>
      <c r="AI72" s="85"/>
      <c r="AJ72" s="85"/>
    </row>
    <row r="73" spans="1:36" ht="16.5" thickTop="1" thickBot="1">
      <c r="A73" s="105">
        <f t="shared" si="3"/>
        <v>27</v>
      </c>
      <c r="B73" s="192" t="s">
        <v>157</v>
      </c>
      <c r="C73" s="107">
        <v>1996</v>
      </c>
      <c r="D73" s="107">
        <v>1996</v>
      </c>
      <c r="E73" s="114" t="s">
        <v>136</v>
      </c>
      <c r="F73" s="107">
        <v>10</v>
      </c>
      <c r="G73" s="107">
        <v>2</v>
      </c>
      <c r="H73" s="111">
        <v>4129.8</v>
      </c>
      <c r="I73" s="111">
        <v>3575.8</v>
      </c>
      <c r="J73" s="111">
        <v>3575.8</v>
      </c>
      <c r="K73" s="122">
        <v>150</v>
      </c>
      <c r="L73" s="110">
        <f t="shared" si="20"/>
        <v>6408188</v>
      </c>
      <c r="M73" s="108"/>
      <c r="N73" s="108"/>
      <c r="O73" s="108"/>
      <c r="P73" s="110">
        <f>'Форма 2'!C73-M73-N73-O73</f>
        <v>6408188</v>
      </c>
      <c r="Q73" s="111">
        <f>L73/I73</f>
        <v>1792.0991106885172</v>
      </c>
      <c r="R73" s="111">
        <f>Q73</f>
        <v>1792.0991106885172</v>
      </c>
      <c r="S73" s="112" t="s">
        <v>81</v>
      </c>
      <c r="T73" s="107" t="s">
        <v>82</v>
      </c>
      <c r="U73" s="217"/>
      <c r="V73" s="85"/>
      <c r="W73" s="85"/>
      <c r="X73" s="85"/>
      <c r="Y73" s="85"/>
      <c r="Z73" s="172"/>
      <c r="AA73" s="172"/>
      <c r="AB73" s="177">
        <v>2</v>
      </c>
      <c r="AC73" s="154">
        <f>3204094*AB73</f>
        <v>6408188</v>
      </c>
      <c r="AD73" s="85"/>
      <c r="AE73" s="85"/>
      <c r="AF73" s="85"/>
      <c r="AG73" s="166"/>
      <c r="AH73" s="85"/>
      <c r="AI73" s="85"/>
      <c r="AJ73" s="85"/>
    </row>
    <row r="74" spans="1:36" ht="16.5" thickTop="1" thickBot="1">
      <c r="A74" s="105">
        <f t="shared" si="3"/>
        <v>28</v>
      </c>
      <c r="B74" s="192" t="s">
        <v>158</v>
      </c>
      <c r="C74" s="107">
        <v>1997</v>
      </c>
      <c r="D74" s="107">
        <v>1997</v>
      </c>
      <c r="E74" s="114" t="s">
        <v>136</v>
      </c>
      <c r="F74" s="107">
        <v>9</v>
      </c>
      <c r="G74" s="107">
        <v>5</v>
      </c>
      <c r="H74" s="111">
        <v>11743.7</v>
      </c>
      <c r="I74" s="111">
        <v>10459.6</v>
      </c>
      <c r="J74" s="111">
        <v>10262</v>
      </c>
      <c r="K74" s="122">
        <v>460</v>
      </c>
      <c r="L74" s="110">
        <f t="shared" si="20"/>
        <v>6722199</v>
      </c>
      <c r="M74" s="108"/>
      <c r="N74" s="108"/>
      <c r="O74" s="108"/>
      <c r="P74" s="110">
        <f>'Форма 2'!C74-M74-N74-O74</f>
        <v>6722199</v>
      </c>
      <c r="Q74" s="111">
        <f>L74/I74</f>
        <v>642.68222494168037</v>
      </c>
      <c r="R74" s="111">
        <f>Q74</f>
        <v>642.68222494168037</v>
      </c>
      <c r="S74" s="112" t="s">
        <v>81</v>
      </c>
      <c r="T74" s="107" t="s">
        <v>82</v>
      </c>
      <c r="U74" s="217"/>
      <c r="V74" s="85"/>
      <c r="W74" s="85"/>
      <c r="X74" s="85"/>
      <c r="Y74" s="85"/>
      <c r="Z74" s="172"/>
      <c r="AA74" s="172"/>
      <c r="AB74" s="177">
        <v>3</v>
      </c>
      <c r="AC74" s="154">
        <f>2240733*AB74</f>
        <v>6722199</v>
      </c>
      <c r="AD74" s="85"/>
      <c r="AE74" s="85"/>
      <c r="AF74" s="85"/>
      <c r="AG74" s="166"/>
      <c r="AH74" s="85"/>
      <c r="AI74" s="85"/>
      <c r="AJ74" s="85"/>
    </row>
    <row r="75" spans="1:36" ht="16.5" thickTop="1" thickBot="1">
      <c r="A75" s="105">
        <f t="shared" ref="A75:A137" si="26">A74+1</f>
        <v>29</v>
      </c>
      <c r="B75" s="192" t="s">
        <v>159</v>
      </c>
      <c r="C75" s="107">
        <v>1998</v>
      </c>
      <c r="D75" s="107"/>
      <c r="E75" s="114" t="s">
        <v>94</v>
      </c>
      <c r="F75" s="107">
        <v>5</v>
      </c>
      <c r="G75" s="107">
        <v>5</v>
      </c>
      <c r="H75" s="111">
        <v>4831.2</v>
      </c>
      <c r="I75" s="111">
        <v>4831.2</v>
      </c>
      <c r="J75" s="111">
        <v>4349.2</v>
      </c>
      <c r="K75" s="122">
        <v>145</v>
      </c>
      <c r="L75" s="110">
        <f t="shared" si="20"/>
        <v>16643580.624</v>
      </c>
      <c r="M75" s="108"/>
      <c r="N75" s="108"/>
      <c r="O75" s="108"/>
      <c r="P75" s="110">
        <f>'Форма 2'!C75-M75-N75-O75</f>
        <v>16643580.624</v>
      </c>
      <c r="Q75" s="111">
        <f t="shared" ref="Q75" si="27">L75/I75</f>
        <v>3445.02</v>
      </c>
      <c r="R75" s="111">
        <f t="shared" ref="R75" si="28">Q75</f>
        <v>3445.02</v>
      </c>
      <c r="S75" s="112" t="s">
        <v>81</v>
      </c>
      <c r="T75" s="107" t="s">
        <v>92</v>
      </c>
      <c r="U75" s="217"/>
      <c r="V75" s="85"/>
      <c r="W75" s="85"/>
      <c r="X75" s="85"/>
      <c r="Y75" s="85"/>
      <c r="Z75" s="85"/>
      <c r="AA75" s="85"/>
      <c r="AB75" s="86"/>
      <c r="AC75" s="86"/>
      <c r="AD75" s="85">
        <v>1</v>
      </c>
      <c r="AE75" s="85"/>
      <c r="AF75" s="85"/>
      <c r="AG75" s="85"/>
      <c r="AH75" s="85"/>
      <c r="AI75" s="85"/>
      <c r="AJ75" s="85"/>
    </row>
    <row r="76" spans="1:36" ht="16.5" thickTop="1" thickBot="1">
      <c r="A76" s="105">
        <f t="shared" si="26"/>
        <v>30</v>
      </c>
      <c r="B76" s="192" t="s">
        <v>160</v>
      </c>
      <c r="C76" s="107">
        <v>1973</v>
      </c>
      <c r="D76" s="107">
        <v>1973</v>
      </c>
      <c r="E76" s="114" t="s">
        <v>80</v>
      </c>
      <c r="F76" s="107">
        <v>5</v>
      </c>
      <c r="G76" s="107">
        <v>2</v>
      </c>
      <c r="H76" s="111">
        <f>I76</f>
        <v>3358.3</v>
      </c>
      <c r="I76" s="111">
        <v>3358.3</v>
      </c>
      <c r="J76" s="111">
        <v>2337.3000000000002</v>
      </c>
      <c r="K76" s="122">
        <v>263</v>
      </c>
      <c r="L76" s="110">
        <f t="shared" si="20"/>
        <v>3968167.2800000003</v>
      </c>
      <c r="M76" s="108"/>
      <c r="N76" s="108"/>
      <c r="O76" s="108"/>
      <c r="P76" s="110">
        <f>'Форма 2'!C76-M76-N76-O76</f>
        <v>3968167.2800000003</v>
      </c>
      <c r="Q76" s="111">
        <f t="shared" si="21"/>
        <v>1181.5999999999999</v>
      </c>
      <c r="R76" s="111">
        <f t="shared" si="22"/>
        <v>1181.5999999999999</v>
      </c>
      <c r="S76" s="112" t="s">
        <v>81</v>
      </c>
      <c r="T76" s="107" t="s">
        <v>82</v>
      </c>
      <c r="U76" s="217"/>
      <c r="V76" s="85"/>
      <c r="W76" s="85"/>
      <c r="X76" s="85">
        <v>1</v>
      </c>
      <c r="Y76" s="85">
        <v>1</v>
      </c>
      <c r="Z76" s="85"/>
      <c r="AA76" s="85"/>
      <c r="AB76" s="86"/>
      <c r="AC76" s="86"/>
      <c r="AD76" s="85"/>
      <c r="AE76" s="85"/>
      <c r="AF76" s="85"/>
      <c r="AG76" s="85"/>
      <c r="AH76" s="85"/>
      <c r="AI76" s="85"/>
      <c r="AJ76" s="85"/>
    </row>
    <row r="77" spans="1:36" ht="16.5" thickTop="1" thickBot="1">
      <c r="A77" s="105">
        <f t="shared" si="26"/>
        <v>31</v>
      </c>
      <c r="B77" s="192" t="s">
        <v>161</v>
      </c>
      <c r="C77" s="107">
        <v>1972</v>
      </c>
      <c r="D77" s="107">
        <v>1972</v>
      </c>
      <c r="E77" s="114" t="s">
        <v>80</v>
      </c>
      <c r="F77" s="107">
        <v>5</v>
      </c>
      <c r="G77" s="107">
        <v>2</v>
      </c>
      <c r="H77" s="111">
        <v>4790.3999999999996</v>
      </c>
      <c r="I77" s="111">
        <v>4778.6000000000004</v>
      </c>
      <c r="J77" s="111">
        <v>3005.4</v>
      </c>
      <c r="K77" s="122">
        <v>380</v>
      </c>
      <c r="L77" s="110">
        <f t="shared" si="20"/>
        <v>8167632</v>
      </c>
      <c r="M77" s="108"/>
      <c r="N77" s="108"/>
      <c r="O77" s="108"/>
      <c r="P77" s="110">
        <f>'Форма 2'!C77-M77-N77-O77</f>
        <v>8167632</v>
      </c>
      <c r="Q77" s="111">
        <f t="shared" si="21"/>
        <v>1709.2102289373456</v>
      </c>
      <c r="R77" s="111">
        <f t="shared" si="22"/>
        <v>1709.2102289373456</v>
      </c>
      <c r="S77" s="112" t="s">
        <v>81</v>
      </c>
      <c r="T77" s="107" t="s">
        <v>82</v>
      </c>
      <c r="U77" s="217"/>
      <c r="V77" s="85"/>
      <c r="W77" s="85">
        <v>1</v>
      </c>
      <c r="X77" s="85">
        <v>1</v>
      </c>
      <c r="Y77" s="85">
        <v>1</v>
      </c>
      <c r="Z77" s="85"/>
      <c r="AA77" s="85"/>
      <c r="AB77" s="86"/>
      <c r="AC77" s="86"/>
      <c r="AD77" s="85"/>
      <c r="AE77" s="85"/>
      <c r="AF77" s="85"/>
      <c r="AG77" s="85"/>
      <c r="AH77" s="85"/>
      <c r="AI77" s="85"/>
      <c r="AJ77" s="85"/>
    </row>
    <row r="78" spans="1:36" ht="16.5" thickTop="1" thickBot="1">
      <c r="A78" s="105">
        <f t="shared" si="26"/>
        <v>32</v>
      </c>
      <c r="B78" s="192" t="s">
        <v>162</v>
      </c>
      <c r="C78" s="107">
        <v>1976</v>
      </c>
      <c r="D78" s="107">
        <v>1976</v>
      </c>
      <c r="E78" s="114" t="s">
        <v>80</v>
      </c>
      <c r="F78" s="107">
        <v>9</v>
      </c>
      <c r="G78" s="107">
        <v>1</v>
      </c>
      <c r="H78" s="111">
        <f>I78</f>
        <v>6591.6</v>
      </c>
      <c r="I78" s="111">
        <v>6591.6</v>
      </c>
      <c r="J78" s="111">
        <v>3992.8</v>
      </c>
      <c r="K78" s="122">
        <v>260</v>
      </c>
      <c r="L78" s="110">
        <f t="shared" si="20"/>
        <v>9870723.2520000003</v>
      </c>
      <c r="M78" s="108"/>
      <c r="N78" s="108"/>
      <c r="O78" s="108"/>
      <c r="P78" s="110">
        <f>'Форма 2'!C78-M78-N78-O78</f>
        <v>9870723.2520000003</v>
      </c>
      <c r="Q78" s="111">
        <f t="shared" si="21"/>
        <v>1497.47</v>
      </c>
      <c r="R78" s="111">
        <f t="shared" si="22"/>
        <v>1497.47</v>
      </c>
      <c r="S78" s="112" t="s">
        <v>81</v>
      </c>
      <c r="T78" s="107" t="s">
        <v>82</v>
      </c>
      <c r="U78" s="217"/>
      <c r="V78" s="85"/>
      <c r="W78" s="85"/>
      <c r="X78" s="85">
        <v>1</v>
      </c>
      <c r="Y78" s="85">
        <v>1</v>
      </c>
      <c r="Z78" s="85"/>
      <c r="AA78" s="85"/>
      <c r="AB78" s="86"/>
      <c r="AC78" s="86"/>
      <c r="AD78" s="85"/>
      <c r="AE78" s="85"/>
      <c r="AF78" s="85"/>
      <c r="AG78" s="85"/>
      <c r="AH78" s="85"/>
      <c r="AI78" s="85"/>
      <c r="AJ78" s="85"/>
    </row>
    <row r="79" spans="1:36" ht="16.5" thickTop="1" thickBot="1">
      <c r="A79" s="105">
        <f t="shared" si="26"/>
        <v>33</v>
      </c>
      <c r="B79" s="192" t="s">
        <v>163</v>
      </c>
      <c r="C79" s="107">
        <v>1972</v>
      </c>
      <c r="D79" s="107">
        <v>1972</v>
      </c>
      <c r="E79" s="114" t="s">
        <v>80</v>
      </c>
      <c r="F79" s="107">
        <v>5</v>
      </c>
      <c r="G79" s="107">
        <v>2</v>
      </c>
      <c r="H79" s="111">
        <v>4796.2</v>
      </c>
      <c r="I79" s="111">
        <v>4796.2</v>
      </c>
      <c r="J79" s="111">
        <v>3010.5</v>
      </c>
      <c r="K79" s="122">
        <v>363</v>
      </c>
      <c r="L79" s="110">
        <f t="shared" si="20"/>
        <v>8177521</v>
      </c>
      <c r="M79" s="108"/>
      <c r="N79" s="108"/>
      <c r="O79" s="108"/>
      <c r="P79" s="110">
        <f>'Форма 2'!C79-M79-N79-O79</f>
        <v>8177521</v>
      </c>
      <c r="Q79" s="111">
        <f t="shared" si="21"/>
        <v>1705</v>
      </c>
      <c r="R79" s="111">
        <f t="shared" si="22"/>
        <v>1705</v>
      </c>
      <c r="S79" s="112" t="s">
        <v>81</v>
      </c>
      <c r="T79" s="107" t="s">
        <v>82</v>
      </c>
      <c r="U79" s="217"/>
      <c r="V79" s="85"/>
      <c r="W79" s="85">
        <v>1</v>
      </c>
      <c r="X79" s="85">
        <v>1</v>
      </c>
      <c r="Y79" s="85">
        <v>1</v>
      </c>
      <c r="Z79" s="85"/>
      <c r="AA79" s="85"/>
      <c r="AB79" s="86"/>
      <c r="AC79" s="86"/>
      <c r="AD79" s="85"/>
      <c r="AE79" s="85"/>
      <c r="AF79" s="85"/>
      <c r="AG79" s="85"/>
      <c r="AH79" s="85"/>
      <c r="AI79" s="85"/>
      <c r="AJ79" s="85"/>
    </row>
    <row r="80" spans="1:36" ht="16.5" thickTop="1" thickBot="1">
      <c r="A80" s="105">
        <f t="shared" si="26"/>
        <v>34</v>
      </c>
      <c r="B80" s="191" t="s">
        <v>164</v>
      </c>
      <c r="C80" s="107">
        <v>1981</v>
      </c>
      <c r="D80" s="107"/>
      <c r="E80" s="114" t="s">
        <v>80</v>
      </c>
      <c r="F80" s="107">
        <v>2</v>
      </c>
      <c r="G80" s="105">
        <v>2</v>
      </c>
      <c r="H80" s="110">
        <v>458.7</v>
      </c>
      <c r="I80" s="110">
        <v>378.9</v>
      </c>
      <c r="J80" s="110">
        <v>378.9</v>
      </c>
      <c r="K80" s="109">
        <v>18</v>
      </c>
      <c r="L80" s="110">
        <f t="shared" si="20"/>
        <v>583333.37699999998</v>
      </c>
      <c r="M80" s="108"/>
      <c r="N80" s="108"/>
      <c r="O80" s="108"/>
      <c r="P80" s="110">
        <f>'Форма 2'!C80-M80-N80-O80</f>
        <v>583333.37699999998</v>
      </c>
      <c r="Q80" s="111">
        <f t="shared" si="21"/>
        <v>1539.5444101346002</v>
      </c>
      <c r="R80" s="111">
        <f t="shared" si="22"/>
        <v>1539.5444101346002</v>
      </c>
      <c r="S80" s="112" t="s">
        <v>81</v>
      </c>
      <c r="T80" s="105" t="s">
        <v>82</v>
      </c>
      <c r="U80" s="217"/>
      <c r="V80" s="85"/>
      <c r="W80" s="85"/>
      <c r="X80" s="85"/>
      <c r="Y80" s="85"/>
      <c r="Z80" s="85"/>
      <c r="AA80" s="85">
        <v>1</v>
      </c>
      <c r="AB80" s="86"/>
      <c r="AC80" s="86"/>
      <c r="AD80" s="85"/>
      <c r="AE80" s="85"/>
      <c r="AF80" s="85"/>
      <c r="AG80" s="85"/>
      <c r="AH80" s="85"/>
      <c r="AI80" s="85"/>
      <c r="AJ80" s="85"/>
    </row>
    <row r="81" spans="1:36" ht="16.5" thickTop="1" thickBot="1">
      <c r="A81" s="105">
        <f t="shared" si="26"/>
        <v>35</v>
      </c>
      <c r="B81" s="191" t="s">
        <v>165</v>
      </c>
      <c r="C81" s="107">
        <v>1986</v>
      </c>
      <c r="D81" s="107"/>
      <c r="E81" s="114" t="s">
        <v>80</v>
      </c>
      <c r="F81" s="107">
        <v>2</v>
      </c>
      <c r="G81" s="105">
        <v>2</v>
      </c>
      <c r="H81" s="110">
        <v>713</v>
      </c>
      <c r="I81" s="110">
        <v>629.20000000000005</v>
      </c>
      <c r="J81" s="110">
        <v>629.20000000000005</v>
      </c>
      <c r="K81" s="109">
        <v>24</v>
      </c>
      <c r="L81" s="110">
        <f t="shared" si="20"/>
        <v>6814419.0699999994</v>
      </c>
      <c r="M81" s="108"/>
      <c r="N81" s="108"/>
      <c r="O81" s="108"/>
      <c r="P81" s="110">
        <f>'Форма 2'!C81-M81-N81-O81</f>
        <v>6814419.0699999994</v>
      </c>
      <c r="Q81" s="111">
        <f t="shared" si="21"/>
        <v>10830.290956770501</v>
      </c>
      <c r="R81" s="111">
        <f t="shared" si="22"/>
        <v>10830.290956770501</v>
      </c>
      <c r="S81" s="112" t="s">
        <v>81</v>
      </c>
      <c r="T81" s="105" t="s">
        <v>82</v>
      </c>
      <c r="U81" s="217"/>
      <c r="V81" s="85"/>
      <c r="W81" s="85"/>
      <c r="X81" s="85"/>
      <c r="Y81" s="85"/>
      <c r="Z81" s="85"/>
      <c r="AA81" s="85"/>
      <c r="AB81" s="86"/>
      <c r="AC81" s="86"/>
      <c r="AD81" s="85">
        <v>1</v>
      </c>
      <c r="AE81" s="85"/>
      <c r="AF81" s="85"/>
      <c r="AG81" s="85"/>
      <c r="AH81" s="85"/>
      <c r="AI81" s="85"/>
      <c r="AJ81" s="85"/>
    </row>
    <row r="82" spans="1:36" ht="16.5" thickTop="1" thickBot="1">
      <c r="A82" s="105">
        <f t="shared" si="26"/>
        <v>36</v>
      </c>
      <c r="B82" s="191" t="s">
        <v>166</v>
      </c>
      <c r="C82" s="107">
        <v>1982</v>
      </c>
      <c r="D82" s="107"/>
      <c r="E82" s="197" t="s">
        <v>136</v>
      </c>
      <c r="F82" s="107">
        <v>5</v>
      </c>
      <c r="G82" s="105">
        <v>6</v>
      </c>
      <c r="H82" s="110">
        <v>4403.2</v>
      </c>
      <c r="I82" s="110">
        <v>4075.5</v>
      </c>
      <c r="J82" s="110">
        <v>4075.5</v>
      </c>
      <c r="K82" s="109">
        <v>182</v>
      </c>
      <c r="L82" s="110">
        <f t="shared" si="20"/>
        <v>3470988.8119999999</v>
      </c>
      <c r="M82" s="108"/>
      <c r="N82" s="108"/>
      <c r="O82" s="108"/>
      <c r="P82" s="110">
        <f>'Форма 2'!C82-M82-N82-O82</f>
        <v>3470988.8119999999</v>
      </c>
      <c r="Q82" s="111">
        <f t="shared" si="21"/>
        <v>851.67189596368542</v>
      </c>
      <c r="R82" s="111">
        <f t="shared" si="22"/>
        <v>851.67189596368542</v>
      </c>
      <c r="S82" s="112" t="s">
        <v>81</v>
      </c>
      <c r="T82" s="105" t="s">
        <v>82</v>
      </c>
      <c r="U82" s="217"/>
      <c r="V82" s="85"/>
      <c r="W82" s="85"/>
      <c r="X82" s="85">
        <v>1</v>
      </c>
      <c r="Y82" s="85"/>
      <c r="Z82" s="85">
        <v>1</v>
      </c>
      <c r="AA82" s="85"/>
      <c r="AB82" s="86"/>
      <c r="AC82" s="86"/>
      <c r="AD82" s="85"/>
      <c r="AE82" s="85"/>
      <c r="AF82" s="85"/>
      <c r="AG82" s="85"/>
      <c r="AH82" s="85"/>
      <c r="AI82" s="85"/>
      <c r="AJ82" s="85"/>
    </row>
    <row r="83" spans="1:36" ht="17.25" thickTop="1" thickBot="1">
      <c r="A83" s="221">
        <v>0</v>
      </c>
      <c r="B83" s="13" t="s">
        <v>167</v>
      </c>
      <c r="C83" s="5"/>
      <c r="D83" s="5"/>
      <c r="E83" s="5"/>
      <c r="F83" s="5"/>
      <c r="G83" s="5"/>
      <c r="H83" s="14">
        <f>SUM(H84:H92)</f>
        <v>25469.300000000003</v>
      </c>
      <c r="I83" s="14">
        <f t="shared" ref="I83:P83" si="29">SUM(I84:I92)</f>
        <v>21770.700000000004</v>
      </c>
      <c r="J83" s="14">
        <f t="shared" si="29"/>
        <v>18685.800000000003</v>
      </c>
      <c r="K83" s="15">
        <f t="shared" si="29"/>
        <v>856</v>
      </c>
      <c r="L83" s="14">
        <f t="shared" si="29"/>
        <v>167806556.68900001</v>
      </c>
      <c r="M83" s="14">
        <f t="shared" si="29"/>
        <v>0</v>
      </c>
      <c r="N83" s="14">
        <f t="shared" si="29"/>
        <v>0</v>
      </c>
      <c r="O83" s="14">
        <f t="shared" si="29"/>
        <v>0</v>
      </c>
      <c r="P83" s="14">
        <f t="shared" si="29"/>
        <v>167806556.68900001</v>
      </c>
      <c r="Q83" s="8" t="s">
        <v>76</v>
      </c>
      <c r="R83" s="8" t="s">
        <v>76</v>
      </c>
      <c r="S83" s="8" t="s">
        <v>76</v>
      </c>
      <c r="T83" s="5" t="s">
        <v>76</v>
      </c>
      <c r="U83" s="218" t="s">
        <v>76</v>
      </c>
      <c r="V83" s="84" t="s">
        <v>76</v>
      </c>
      <c r="W83" s="84" t="s">
        <v>76</v>
      </c>
      <c r="X83" s="84" t="s">
        <v>76</v>
      </c>
      <c r="Y83" s="84" t="s">
        <v>76</v>
      </c>
      <c r="Z83" s="84" t="s">
        <v>76</v>
      </c>
      <c r="AA83" s="84" t="s">
        <v>76</v>
      </c>
      <c r="AB83" s="84" t="s">
        <v>76</v>
      </c>
      <c r="AC83" s="84" t="s">
        <v>76</v>
      </c>
      <c r="AD83" s="84" t="s">
        <v>76</v>
      </c>
      <c r="AE83" s="84" t="s">
        <v>76</v>
      </c>
      <c r="AF83" s="84" t="s">
        <v>76</v>
      </c>
      <c r="AG83" s="84" t="s">
        <v>76</v>
      </c>
      <c r="AH83" s="84" t="s">
        <v>76</v>
      </c>
      <c r="AI83" s="84" t="s">
        <v>76</v>
      </c>
      <c r="AJ83" s="84" t="s">
        <v>76</v>
      </c>
    </row>
    <row r="84" spans="1:36" ht="16.5" thickTop="1" thickBot="1">
      <c r="A84" s="105">
        <f t="shared" si="26"/>
        <v>1</v>
      </c>
      <c r="B84" s="192" t="s">
        <v>168</v>
      </c>
      <c r="C84" s="123">
        <v>1981</v>
      </c>
      <c r="D84" s="107"/>
      <c r="E84" s="114" t="s">
        <v>91</v>
      </c>
      <c r="F84" s="107">
        <v>5</v>
      </c>
      <c r="G84" s="107">
        <v>6</v>
      </c>
      <c r="H84" s="111">
        <v>5740.7</v>
      </c>
      <c r="I84" s="111">
        <v>5112.2</v>
      </c>
      <c r="J84" s="111">
        <v>4515.5</v>
      </c>
      <c r="K84" s="122">
        <v>238</v>
      </c>
      <c r="L84" s="110">
        <f t="shared" ref="L84:L92" si="30">SUM(M84:P84)</f>
        <v>25853357.264000002</v>
      </c>
      <c r="M84" s="108"/>
      <c r="N84" s="108"/>
      <c r="O84" s="108"/>
      <c r="P84" s="110">
        <f>'Форма 2'!C84-M84-N84-O84</f>
        <v>25853357.264000002</v>
      </c>
      <c r="Q84" s="111">
        <f>L84/I84</f>
        <v>5057.18815069833</v>
      </c>
      <c r="R84" s="111">
        <f>Q84</f>
        <v>5057.18815069833</v>
      </c>
      <c r="S84" s="112" t="s">
        <v>81</v>
      </c>
      <c r="T84" s="107" t="s">
        <v>82</v>
      </c>
      <c r="U84" s="217"/>
      <c r="V84" s="85"/>
      <c r="W84" s="85"/>
      <c r="X84" s="85"/>
      <c r="Y84" s="85"/>
      <c r="Z84" s="85"/>
      <c r="AA84" s="85"/>
      <c r="AB84" s="86"/>
      <c r="AC84" s="86"/>
      <c r="AD84" s="85">
        <v>1</v>
      </c>
      <c r="AE84" s="85"/>
      <c r="AF84" s="85"/>
      <c r="AG84" s="85"/>
      <c r="AH84" s="85"/>
      <c r="AI84" s="85"/>
      <c r="AJ84" s="85"/>
    </row>
    <row r="85" spans="1:36" ht="16.5" thickTop="1" thickBot="1">
      <c r="A85" s="105">
        <f t="shared" si="26"/>
        <v>2</v>
      </c>
      <c r="B85" s="192" t="s">
        <v>169</v>
      </c>
      <c r="C85" s="123">
        <v>1991</v>
      </c>
      <c r="D85" s="107"/>
      <c r="E85" s="114" t="s">
        <v>91</v>
      </c>
      <c r="F85" s="107">
        <v>5</v>
      </c>
      <c r="G85" s="107">
        <v>6</v>
      </c>
      <c r="H85" s="111">
        <v>4368.5</v>
      </c>
      <c r="I85" s="111">
        <v>3909.5</v>
      </c>
      <c r="J85" s="111">
        <v>3188.9</v>
      </c>
      <c r="K85" s="122">
        <v>181</v>
      </c>
      <c r="L85" s="110">
        <f t="shared" si="30"/>
        <v>7597607.8300000001</v>
      </c>
      <c r="M85" s="108"/>
      <c r="N85" s="108"/>
      <c r="O85" s="108"/>
      <c r="P85" s="110">
        <f>'Форма 2'!C85-M85-N85-O85</f>
        <v>7597607.8300000001</v>
      </c>
      <c r="Q85" s="111">
        <f>L85/I85</f>
        <v>1943.370720040926</v>
      </c>
      <c r="R85" s="111">
        <f>Q85</f>
        <v>1943.370720040926</v>
      </c>
      <c r="S85" s="112" t="s">
        <v>81</v>
      </c>
      <c r="T85" s="107" t="s">
        <v>82</v>
      </c>
      <c r="U85" s="217"/>
      <c r="V85" s="85"/>
      <c r="W85" s="85"/>
      <c r="X85" s="85"/>
      <c r="Y85" s="85"/>
      <c r="Z85" s="85"/>
      <c r="AA85" s="85"/>
      <c r="AB85" s="86"/>
      <c r="AC85" s="86"/>
      <c r="AD85" s="85"/>
      <c r="AE85" s="85"/>
      <c r="AF85" s="85"/>
      <c r="AG85" s="85"/>
      <c r="AH85" s="85">
        <v>1</v>
      </c>
      <c r="AI85" s="85"/>
      <c r="AJ85" s="85"/>
    </row>
    <row r="86" spans="1:36" ht="16.5" thickTop="1" thickBot="1">
      <c r="A86" s="105">
        <f t="shared" si="26"/>
        <v>3</v>
      </c>
      <c r="B86" s="112" t="s">
        <v>170</v>
      </c>
      <c r="C86" s="107">
        <v>1953</v>
      </c>
      <c r="D86" s="107"/>
      <c r="E86" s="114" t="s">
        <v>171</v>
      </c>
      <c r="F86" s="107">
        <v>2</v>
      </c>
      <c r="G86" s="107">
        <v>1</v>
      </c>
      <c r="H86" s="111">
        <v>429.4</v>
      </c>
      <c r="I86" s="111">
        <v>388.6</v>
      </c>
      <c r="J86" s="111">
        <v>388.6</v>
      </c>
      <c r="K86" s="122">
        <v>6</v>
      </c>
      <c r="L86" s="110">
        <f t="shared" si="30"/>
        <v>557378.37599999993</v>
      </c>
      <c r="M86" s="108"/>
      <c r="N86" s="108"/>
      <c r="O86" s="108"/>
      <c r="P86" s="110">
        <f>'Форма 2'!C86-M86-N86-O86</f>
        <v>557378.37599999993</v>
      </c>
      <c r="Q86" s="111">
        <f t="shared" ref="Q86:Q92" si="31">L86/I86</f>
        <v>1434.3241791044773</v>
      </c>
      <c r="R86" s="111">
        <f t="shared" ref="R86:R92" si="32">Q86</f>
        <v>1434.3241791044773</v>
      </c>
      <c r="S86" s="112" t="s">
        <v>81</v>
      </c>
      <c r="T86" s="107" t="s">
        <v>82</v>
      </c>
      <c r="U86" s="217"/>
      <c r="V86" s="85"/>
      <c r="W86" s="85"/>
      <c r="X86" s="85"/>
      <c r="Y86" s="85"/>
      <c r="Z86" s="85"/>
      <c r="AA86" s="85"/>
      <c r="AB86" s="86"/>
      <c r="AC86" s="86"/>
      <c r="AD86" s="85"/>
      <c r="AE86" s="85"/>
      <c r="AF86" s="85">
        <v>1</v>
      </c>
      <c r="AG86" s="85"/>
      <c r="AH86" s="85"/>
      <c r="AI86" s="85"/>
      <c r="AJ86" s="85"/>
    </row>
    <row r="87" spans="1:36" ht="16.5" thickTop="1" thickBot="1">
      <c r="A87" s="105">
        <f t="shared" si="26"/>
        <v>4</v>
      </c>
      <c r="B87" s="112" t="s">
        <v>172</v>
      </c>
      <c r="C87" s="107">
        <v>1954</v>
      </c>
      <c r="D87" s="107"/>
      <c r="E87" s="114" t="s">
        <v>173</v>
      </c>
      <c r="F87" s="107">
        <v>2</v>
      </c>
      <c r="G87" s="107">
        <v>1</v>
      </c>
      <c r="H87" s="111">
        <v>435.2</v>
      </c>
      <c r="I87" s="111">
        <v>282.2</v>
      </c>
      <c r="J87" s="111">
        <v>282.2</v>
      </c>
      <c r="K87" s="122">
        <v>5</v>
      </c>
      <c r="L87" s="110">
        <f t="shared" si="30"/>
        <v>564907.00799999991</v>
      </c>
      <c r="M87" s="108"/>
      <c r="N87" s="108"/>
      <c r="O87" s="108"/>
      <c r="P87" s="110">
        <f>'Форма 2'!C87-M87-N87-O87</f>
        <v>564907.00799999991</v>
      </c>
      <c r="Q87" s="111">
        <f t="shared" si="31"/>
        <v>2001.7966265060238</v>
      </c>
      <c r="R87" s="111">
        <f t="shared" si="32"/>
        <v>2001.7966265060238</v>
      </c>
      <c r="S87" s="112" t="s">
        <v>81</v>
      </c>
      <c r="T87" s="107" t="s">
        <v>82</v>
      </c>
      <c r="U87" s="217"/>
      <c r="V87" s="85"/>
      <c r="W87" s="85"/>
      <c r="X87" s="85"/>
      <c r="Y87" s="85"/>
      <c r="Z87" s="85"/>
      <c r="AA87" s="85"/>
      <c r="AB87" s="86"/>
      <c r="AC87" s="86"/>
      <c r="AD87" s="85"/>
      <c r="AE87" s="85"/>
      <c r="AF87" s="85">
        <v>1</v>
      </c>
      <c r="AG87" s="85"/>
      <c r="AH87" s="85"/>
      <c r="AI87" s="85"/>
      <c r="AJ87" s="85"/>
    </row>
    <row r="88" spans="1:36" ht="16.5" thickTop="1" thickBot="1">
      <c r="A88" s="105">
        <f t="shared" si="26"/>
        <v>5</v>
      </c>
      <c r="B88" s="112" t="s">
        <v>174</v>
      </c>
      <c r="C88" s="107">
        <v>1960</v>
      </c>
      <c r="D88" s="107"/>
      <c r="E88" s="114" t="s">
        <v>94</v>
      </c>
      <c r="F88" s="107">
        <v>3</v>
      </c>
      <c r="G88" s="107">
        <v>3</v>
      </c>
      <c r="H88" s="111">
        <v>1750.9</v>
      </c>
      <c r="I88" s="111">
        <v>1541.4</v>
      </c>
      <c r="J88" s="111">
        <v>1292.0999999999999</v>
      </c>
      <c r="K88" s="122">
        <v>62</v>
      </c>
      <c r="L88" s="110">
        <f t="shared" si="30"/>
        <v>3537448.324</v>
      </c>
      <c r="M88" s="108"/>
      <c r="N88" s="108"/>
      <c r="O88" s="108"/>
      <c r="P88" s="110">
        <f>'Форма 2'!C88-M88-N88-O88</f>
        <v>3537448.324</v>
      </c>
      <c r="Q88" s="111">
        <f t="shared" si="31"/>
        <v>2294.9580407421822</v>
      </c>
      <c r="R88" s="111">
        <f t="shared" si="32"/>
        <v>2294.9580407421822</v>
      </c>
      <c r="S88" s="112" t="s">
        <v>81</v>
      </c>
      <c r="T88" s="107" t="s">
        <v>82</v>
      </c>
      <c r="U88" s="217"/>
      <c r="V88" s="85"/>
      <c r="W88" s="85">
        <v>1</v>
      </c>
      <c r="X88" s="85"/>
      <c r="Y88" s="85">
        <v>1</v>
      </c>
      <c r="Z88" s="85"/>
      <c r="AA88" s="85"/>
      <c r="AB88" s="86"/>
      <c r="AC88" s="86"/>
      <c r="AD88" s="85"/>
      <c r="AE88" s="85"/>
      <c r="AF88" s="85"/>
      <c r="AG88" s="85"/>
      <c r="AH88" s="85"/>
      <c r="AI88" s="85"/>
      <c r="AJ88" s="85"/>
    </row>
    <row r="89" spans="1:36" ht="16.5" thickTop="1" thickBot="1">
      <c r="A89" s="105">
        <f t="shared" si="26"/>
        <v>6</v>
      </c>
      <c r="B89" s="112" t="s">
        <v>175</v>
      </c>
      <c r="C89" s="107">
        <v>1960</v>
      </c>
      <c r="D89" s="107"/>
      <c r="E89" s="114" t="s">
        <v>94</v>
      </c>
      <c r="F89" s="107">
        <v>3</v>
      </c>
      <c r="G89" s="107">
        <v>3</v>
      </c>
      <c r="H89" s="111">
        <v>2170.5</v>
      </c>
      <c r="I89" s="111">
        <v>1511.2</v>
      </c>
      <c r="J89" s="111">
        <v>1388.9</v>
      </c>
      <c r="K89" s="122">
        <v>61</v>
      </c>
      <c r="L89" s="110">
        <f t="shared" si="30"/>
        <v>5205227.9849999994</v>
      </c>
      <c r="M89" s="108"/>
      <c r="N89" s="108"/>
      <c r="O89" s="108"/>
      <c r="P89" s="110">
        <f>'Форма 2'!C89-M89-N89-O89</f>
        <v>5205227.9849999994</v>
      </c>
      <c r="Q89" s="111">
        <f t="shared" si="31"/>
        <v>3444.4335528057168</v>
      </c>
      <c r="R89" s="111">
        <f t="shared" si="32"/>
        <v>3444.4335528057168</v>
      </c>
      <c r="S89" s="112" t="s">
        <v>81</v>
      </c>
      <c r="T89" s="107" t="s">
        <v>82</v>
      </c>
      <c r="U89" s="217"/>
      <c r="V89" s="85"/>
      <c r="W89" s="85">
        <v>1</v>
      </c>
      <c r="X89" s="85">
        <v>1</v>
      </c>
      <c r="Y89" s="85">
        <v>1</v>
      </c>
      <c r="Z89" s="85"/>
      <c r="AA89" s="85"/>
      <c r="AB89" s="86"/>
      <c r="AC89" s="86"/>
      <c r="AD89" s="85"/>
      <c r="AE89" s="85"/>
      <c r="AF89" s="85"/>
      <c r="AG89" s="85"/>
      <c r="AH89" s="85"/>
      <c r="AI89" s="85"/>
      <c r="AJ89" s="85"/>
    </row>
    <row r="90" spans="1:36" ht="16.5" thickTop="1" thickBot="1">
      <c r="A90" s="105">
        <f t="shared" si="26"/>
        <v>7</v>
      </c>
      <c r="B90" s="192" t="s">
        <v>176</v>
      </c>
      <c r="C90" s="123">
        <v>1956</v>
      </c>
      <c r="D90" s="107"/>
      <c r="E90" s="114" t="s">
        <v>94</v>
      </c>
      <c r="F90" s="107">
        <v>3</v>
      </c>
      <c r="G90" s="107">
        <v>4</v>
      </c>
      <c r="H90" s="111">
        <v>2725.8</v>
      </c>
      <c r="I90" s="111">
        <v>2107.6</v>
      </c>
      <c r="J90" s="111">
        <v>1567.7</v>
      </c>
      <c r="K90" s="122">
        <v>61</v>
      </c>
      <c r="L90" s="110">
        <f t="shared" si="30"/>
        <v>50405466.342</v>
      </c>
      <c r="M90" s="108"/>
      <c r="N90" s="108"/>
      <c r="O90" s="108"/>
      <c r="P90" s="110">
        <f>'Форма 2'!C90-M90-N90-O90</f>
        <v>50405466.342</v>
      </c>
      <c r="Q90" s="111">
        <f t="shared" si="31"/>
        <v>23916.049697286013</v>
      </c>
      <c r="R90" s="111">
        <f t="shared" si="32"/>
        <v>23916.049697286013</v>
      </c>
      <c r="S90" s="112" t="s">
        <v>81</v>
      </c>
      <c r="T90" s="107" t="s">
        <v>82</v>
      </c>
      <c r="U90" s="217">
        <v>1</v>
      </c>
      <c r="V90" s="85">
        <v>1</v>
      </c>
      <c r="W90" s="85">
        <v>1</v>
      </c>
      <c r="X90" s="85">
        <v>1</v>
      </c>
      <c r="Y90" s="85">
        <v>1</v>
      </c>
      <c r="Z90" s="85">
        <v>1</v>
      </c>
      <c r="AA90" s="85"/>
      <c r="AB90" s="86"/>
      <c r="AC90" s="86"/>
      <c r="AD90" s="85"/>
      <c r="AE90" s="85">
        <v>1</v>
      </c>
      <c r="AF90" s="85"/>
      <c r="AG90" s="85"/>
      <c r="AH90" s="85"/>
      <c r="AI90" s="85"/>
      <c r="AJ90" s="85"/>
    </row>
    <row r="91" spans="1:36" ht="16.5" thickTop="1" thickBot="1">
      <c r="A91" s="105">
        <f t="shared" si="26"/>
        <v>8</v>
      </c>
      <c r="B91" s="192" t="s">
        <v>177</v>
      </c>
      <c r="C91" s="123">
        <v>1959</v>
      </c>
      <c r="D91" s="107">
        <v>1982</v>
      </c>
      <c r="E91" s="114" t="s">
        <v>94</v>
      </c>
      <c r="F91" s="107">
        <v>3</v>
      </c>
      <c r="G91" s="107">
        <v>3</v>
      </c>
      <c r="H91" s="111">
        <v>2186.4</v>
      </c>
      <c r="I91" s="111">
        <v>1802.1</v>
      </c>
      <c r="J91" s="111">
        <v>1146.8</v>
      </c>
      <c r="K91" s="122">
        <v>39</v>
      </c>
      <c r="L91" s="110">
        <f t="shared" si="30"/>
        <v>48586683.671999998</v>
      </c>
      <c r="M91" s="108"/>
      <c r="N91" s="108"/>
      <c r="O91" s="108"/>
      <c r="P91" s="110">
        <f>'Форма 2'!C91-M91-N91-O91</f>
        <v>48586683.671999998</v>
      </c>
      <c r="Q91" s="111">
        <f t="shared" si="31"/>
        <v>26961.147368070586</v>
      </c>
      <c r="R91" s="111">
        <f t="shared" si="32"/>
        <v>26961.147368070586</v>
      </c>
      <c r="S91" s="112" t="s">
        <v>81</v>
      </c>
      <c r="T91" s="107" t="s">
        <v>82</v>
      </c>
      <c r="U91" s="217">
        <v>1</v>
      </c>
      <c r="V91" s="85">
        <v>1</v>
      </c>
      <c r="W91" s="85">
        <v>1</v>
      </c>
      <c r="X91" s="85">
        <v>1</v>
      </c>
      <c r="Y91" s="85">
        <v>1</v>
      </c>
      <c r="Z91" s="85">
        <v>1</v>
      </c>
      <c r="AA91" s="85"/>
      <c r="AB91" s="86"/>
      <c r="AC91" s="86"/>
      <c r="AD91" s="85">
        <v>1</v>
      </c>
      <c r="AE91" s="85"/>
      <c r="AF91" s="85"/>
      <c r="AG91" s="85"/>
      <c r="AH91" s="85"/>
      <c r="AI91" s="85"/>
      <c r="AJ91" s="85"/>
    </row>
    <row r="92" spans="1:36" ht="16.5" thickTop="1" thickBot="1">
      <c r="A92" s="105">
        <f t="shared" si="26"/>
        <v>9</v>
      </c>
      <c r="B92" s="192" t="s">
        <v>178</v>
      </c>
      <c r="C92" s="123">
        <v>1986</v>
      </c>
      <c r="D92" s="107"/>
      <c r="E92" s="114" t="s">
        <v>179</v>
      </c>
      <c r="F92" s="107">
        <v>5</v>
      </c>
      <c r="G92" s="107">
        <v>5</v>
      </c>
      <c r="H92" s="111">
        <v>5661.9</v>
      </c>
      <c r="I92" s="111">
        <v>5115.8999999999996</v>
      </c>
      <c r="J92" s="111">
        <v>4915.1000000000004</v>
      </c>
      <c r="K92" s="122">
        <v>203</v>
      </c>
      <c r="L92" s="110">
        <f t="shared" si="30"/>
        <v>25498479.888</v>
      </c>
      <c r="M92" s="108"/>
      <c r="N92" s="108"/>
      <c r="O92" s="108"/>
      <c r="P92" s="110">
        <f>'Форма 2'!C92-M92-N92-O92</f>
        <v>25498479.888</v>
      </c>
      <c r="Q92" s="111">
        <f t="shared" si="31"/>
        <v>4984.1630774643763</v>
      </c>
      <c r="R92" s="111">
        <f t="shared" si="32"/>
        <v>4984.1630774643763</v>
      </c>
      <c r="S92" s="112" t="s">
        <v>81</v>
      </c>
      <c r="T92" s="107" t="s">
        <v>82</v>
      </c>
      <c r="U92" s="217"/>
      <c r="V92" s="85"/>
      <c r="W92" s="85"/>
      <c r="X92" s="85"/>
      <c r="Y92" s="85"/>
      <c r="Z92" s="85"/>
      <c r="AA92" s="85"/>
      <c r="AB92" s="86"/>
      <c r="AC92" s="86"/>
      <c r="AD92" s="85">
        <v>1</v>
      </c>
      <c r="AE92" s="85"/>
      <c r="AF92" s="85"/>
      <c r="AG92" s="85"/>
      <c r="AH92" s="85"/>
      <c r="AI92" s="85"/>
      <c r="AJ92" s="85"/>
    </row>
    <row r="93" spans="1:36" ht="17.25" thickTop="1" thickBot="1">
      <c r="A93" s="221">
        <v>0</v>
      </c>
      <c r="B93" s="13" t="s">
        <v>180</v>
      </c>
      <c r="C93" s="5"/>
      <c r="D93" s="5"/>
      <c r="E93" s="5"/>
      <c r="F93" s="5"/>
      <c r="G93" s="5"/>
      <c r="H93" s="14">
        <f>SUM(H94:H107)</f>
        <v>30134.600000000002</v>
      </c>
      <c r="I93" s="14">
        <f t="shared" ref="I93:P93" si="33">SUM(I94:I107)</f>
        <v>26998.800000000003</v>
      </c>
      <c r="J93" s="14">
        <f t="shared" si="33"/>
        <v>19781.3</v>
      </c>
      <c r="K93" s="15">
        <f t="shared" si="33"/>
        <v>704</v>
      </c>
      <c r="L93" s="14">
        <f t="shared" si="33"/>
        <v>94448763.738000005</v>
      </c>
      <c r="M93" s="14">
        <f t="shared" si="33"/>
        <v>0</v>
      </c>
      <c r="N93" s="14">
        <f t="shared" si="33"/>
        <v>0</v>
      </c>
      <c r="O93" s="14">
        <f t="shared" si="33"/>
        <v>0</v>
      </c>
      <c r="P93" s="14">
        <f t="shared" si="33"/>
        <v>94448763.738000005</v>
      </c>
      <c r="Q93" s="8" t="s">
        <v>76</v>
      </c>
      <c r="R93" s="8" t="s">
        <v>76</v>
      </c>
      <c r="S93" s="8" t="s">
        <v>76</v>
      </c>
      <c r="T93" s="5" t="s">
        <v>76</v>
      </c>
      <c r="U93" s="218" t="s">
        <v>76</v>
      </c>
      <c r="V93" s="84" t="s">
        <v>76</v>
      </c>
      <c r="W93" s="84" t="s">
        <v>76</v>
      </c>
      <c r="X93" s="84" t="s">
        <v>76</v>
      </c>
      <c r="Y93" s="84" t="s">
        <v>76</v>
      </c>
      <c r="Z93" s="84" t="s">
        <v>76</v>
      </c>
      <c r="AA93" s="84" t="s">
        <v>76</v>
      </c>
      <c r="AB93" s="84" t="s">
        <v>76</v>
      </c>
      <c r="AC93" s="84" t="s">
        <v>76</v>
      </c>
      <c r="AD93" s="84" t="s">
        <v>76</v>
      </c>
      <c r="AE93" s="84" t="s">
        <v>76</v>
      </c>
      <c r="AF93" s="84" t="s">
        <v>76</v>
      </c>
      <c r="AG93" s="84" t="s">
        <v>76</v>
      </c>
      <c r="AH93" s="84" t="s">
        <v>76</v>
      </c>
      <c r="AI93" s="84" t="s">
        <v>76</v>
      </c>
      <c r="AJ93" s="84" t="s">
        <v>76</v>
      </c>
    </row>
    <row r="94" spans="1:36" ht="16.5" thickTop="1" thickBot="1">
      <c r="A94" s="105">
        <f t="shared" si="26"/>
        <v>1</v>
      </c>
      <c r="B94" s="191" t="s">
        <v>181</v>
      </c>
      <c r="C94" s="105">
        <v>1960</v>
      </c>
      <c r="D94" s="105"/>
      <c r="E94" s="119" t="s">
        <v>182</v>
      </c>
      <c r="F94" s="107">
        <v>4</v>
      </c>
      <c r="G94" s="105">
        <v>2</v>
      </c>
      <c r="H94" s="110">
        <v>1803.2</v>
      </c>
      <c r="I94" s="110">
        <v>1803.2</v>
      </c>
      <c r="J94" s="110">
        <v>1758.9</v>
      </c>
      <c r="K94" s="109">
        <v>51</v>
      </c>
      <c r="L94" s="110">
        <f t="shared" ref="L94:L107" si="34">SUM(M94:P94)</f>
        <v>2638261.92</v>
      </c>
      <c r="M94" s="108"/>
      <c r="N94" s="108"/>
      <c r="O94" s="108"/>
      <c r="P94" s="110">
        <f>'Форма 2'!C94-M94-N94-O94</f>
        <v>2638261.92</v>
      </c>
      <c r="Q94" s="111">
        <f t="shared" ref="Q94:Q107" si="35">L94/I94</f>
        <v>1463.1</v>
      </c>
      <c r="R94" s="111">
        <f t="shared" ref="R94:R107" si="36">Q94</f>
        <v>1463.1</v>
      </c>
      <c r="S94" s="112" t="s">
        <v>81</v>
      </c>
      <c r="T94" s="107" t="s">
        <v>82</v>
      </c>
      <c r="U94" s="217"/>
      <c r="V94" s="85"/>
      <c r="W94" s="85">
        <v>1</v>
      </c>
      <c r="X94" s="85">
        <v>1</v>
      </c>
      <c r="Y94" s="85">
        <v>1</v>
      </c>
      <c r="Z94" s="85"/>
      <c r="AA94" s="85"/>
      <c r="AB94" s="86"/>
      <c r="AC94" s="86"/>
      <c r="AD94" s="85"/>
      <c r="AE94" s="85"/>
      <c r="AF94" s="85"/>
      <c r="AG94" s="85"/>
      <c r="AH94" s="85"/>
      <c r="AI94" s="85"/>
      <c r="AJ94" s="85"/>
    </row>
    <row r="95" spans="1:36" ht="16.5" thickTop="1" thickBot="1">
      <c r="A95" s="105">
        <f t="shared" si="26"/>
        <v>2</v>
      </c>
      <c r="B95" s="191" t="s">
        <v>183</v>
      </c>
      <c r="C95" s="105">
        <v>1960</v>
      </c>
      <c r="D95" s="105"/>
      <c r="E95" s="119" t="s">
        <v>182</v>
      </c>
      <c r="F95" s="107">
        <v>5</v>
      </c>
      <c r="G95" s="105">
        <v>5</v>
      </c>
      <c r="H95" s="110">
        <v>1683.1</v>
      </c>
      <c r="I95" s="110">
        <v>1553.2</v>
      </c>
      <c r="J95" s="110">
        <v>1513.3</v>
      </c>
      <c r="K95" s="109">
        <v>71</v>
      </c>
      <c r="L95" s="110">
        <f t="shared" si="34"/>
        <v>3836138.3510000003</v>
      </c>
      <c r="M95" s="108"/>
      <c r="N95" s="108"/>
      <c r="O95" s="108"/>
      <c r="P95" s="110">
        <f>'Форма 2'!C95-M95-N95-O95</f>
        <v>3836138.3510000003</v>
      </c>
      <c r="Q95" s="111">
        <f t="shared" si="35"/>
        <v>2469.8289666494979</v>
      </c>
      <c r="R95" s="111">
        <f t="shared" si="36"/>
        <v>2469.8289666494979</v>
      </c>
      <c r="S95" s="112" t="s">
        <v>81</v>
      </c>
      <c r="T95" s="107" t="s">
        <v>82</v>
      </c>
      <c r="U95" s="217"/>
      <c r="V95" s="85"/>
      <c r="W95" s="85">
        <v>1</v>
      </c>
      <c r="X95" s="85">
        <v>1</v>
      </c>
      <c r="Y95" s="85">
        <v>1</v>
      </c>
      <c r="Z95" s="85"/>
      <c r="AA95" s="85"/>
      <c r="AB95" s="86"/>
      <c r="AC95" s="86"/>
      <c r="AD95" s="85"/>
      <c r="AE95" s="85"/>
      <c r="AF95" s="85">
        <v>1</v>
      </c>
      <c r="AG95" s="85"/>
      <c r="AH95" s="85"/>
      <c r="AI95" s="85"/>
      <c r="AJ95" s="85"/>
    </row>
    <row r="96" spans="1:36" ht="16.5" thickTop="1" thickBot="1">
      <c r="A96" s="105">
        <f t="shared" si="26"/>
        <v>3</v>
      </c>
      <c r="B96" s="191" t="s">
        <v>184</v>
      </c>
      <c r="C96" s="105">
        <v>1960</v>
      </c>
      <c r="D96" s="105"/>
      <c r="E96" s="119" t="s">
        <v>182</v>
      </c>
      <c r="F96" s="107">
        <v>5</v>
      </c>
      <c r="G96" s="105">
        <v>4</v>
      </c>
      <c r="H96" s="110">
        <v>3373.6</v>
      </c>
      <c r="I96" s="110">
        <v>3148</v>
      </c>
      <c r="J96" s="110">
        <v>3148</v>
      </c>
      <c r="K96" s="109">
        <v>154</v>
      </c>
      <c r="L96" s="110">
        <f t="shared" si="34"/>
        <v>3170171.92</v>
      </c>
      <c r="M96" s="108"/>
      <c r="N96" s="108"/>
      <c r="O96" s="108"/>
      <c r="P96" s="110">
        <f>'Форма 2'!C96-M96-N96-O96</f>
        <v>3170171.92</v>
      </c>
      <c r="Q96" s="111">
        <f t="shared" si="35"/>
        <v>1007.0431766200762</v>
      </c>
      <c r="R96" s="111">
        <f t="shared" si="36"/>
        <v>1007.0431766200762</v>
      </c>
      <c r="S96" s="112" t="s">
        <v>81</v>
      </c>
      <c r="T96" s="107" t="s">
        <v>82</v>
      </c>
      <c r="U96" s="217"/>
      <c r="V96" s="85"/>
      <c r="W96" s="85"/>
      <c r="X96" s="85">
        <v>1</v>
      </c>
      <c r="Y96" s="85">
        <v>1</v>
      </c>
      <c r="Z96" s="85"/>
      <c r="AA96" s="85"/>
      <c r="AB96" s="86"/>
      <c r="AC96" s="86"/>
      <c r="AD96" s="85"/>
      <c r="AE96" s="85"/>
      <c r="AF96" s="85"/>
      <c r="AG96" s="85"/>
      <c r="AH96" s="85"/>
      <c r="AI96" s="85"/>
      <c r="AJ96" s="85"/>
    </row>
    <row r="97" spans="1:36" ht="16.5" thickTop="1" thickBot="1">
      <c r="A97" s="105">
        <f t="shared" si="26"/>
        <v>4</v>
      </c>
      <c r="B97" s="191" t="s">
        <v>185</v>
      </c>
      <c r="C97" s="105">
        <v>1960</v>
      </c>
      <c r="D97" s="105"/>
      <c r="E97" s="119" t="s">
        <v>186</v>
      </c>
      <c r="F97" s="107">
        <v>3</v>
      </c>
      <c r="G97" s="105">
        <v>3</v>
      </c>
      <c r="H97" s="110">
        <v>2805.8</v>
      </c>
      <c r="I97" s="110">
        <v>2805.8</v>
      </c>
      <c r="J97" s="110">
        <v>2683.7000000000003</v>
      </c>
      <c r="K97" s="109">
        <v>75</v>
      </c>
      <c r="L97" s="110">
        <f t="shared" si="34"/>
        <v>6728785.3860000009</v>
      </c>
      <c r="M97" s="108"/>
      <c r="N97" s="108"/>
      <c r="O97" s="108"/>
      <c r="P97" s="110">
        <f>'Форма 2'!C97-M97-N97-O97</f>
        <v>6728785.3860000009</v>
      </c>
      <c r="Q97" s="111">
        <f>L97/I97</f>
        <v>2398.17</v>
      </c>
      <c r="R97" s="111">
        <f>Q97</f>
        <v>2398.17</v>
      </c>
      <c r="S97" s="112" t="s">
        <v>81</v>
      </c>
      <c r="T97" s="107" t="s">
        <v>82</v>
      </c>
      <c r="U97" s="217"/>
      <c r="V97" s="85"/>
      <c r="W97" s="85">
        <v>1</v>
      </c>
      <c r="X97" s="85">
        <v>1</v>
      </c>
      <c r="Y97" s="85">
        <v>1</v>
      </c>
      <c r="Z97" s="85"/>
      <c r="AA97" s="85"/>
      <c r="AB97" s="86"/>
      <c r="AC97" s="86"/>
      <c r="AD97" s="85"/>
      <c r="AE97" s="85"/>
      <c r="AF97" s="85"/>
      <c r="AG97" s="85"/>
      <c r="AH97" s="85"/>
      <c r="AI97" s="85"/>
      <c r="AJ97" s="85"/>
    </row>
    <row r="98" spans="1:36" ht="16.5" thickTop="1" thickBot="1">
      <c r="A98" s="105">
        <f t="shared" si="26"/>
        <v>5</v>
      </c>
      <c r="B98" s="191" t="s">
        <v>187</v>
      </c>
      <c r="C98" s="105">
        <v>2004</v>
      </c>
      <c r="D98" s="105"/>
      <c r="E98" s="119" t="s">
        <v>94</v>
      </c>
      <c r="F98" s="107">
        <v>5</v>
      </c>
      <c r="G98" s="105">
        <v>5</v>
      </c>
      <c r="H98" s="110">
        <v>6465.6</v>
      </c>
      <c r="I98" s="110">
        <v>6465.6</v>
      </c>
      <c r="J98" s="110"/>
      <c r="K98" s="109"/>
      <c r="L98" s="110">
        <f t="shared" si="34"/>
        <v>10972058.544</v>
      </c>
      <c r="M98" s="108"/>
      <c r="N98" s="108"/>
      <c r="O98" s="108"/>
      <c r="P98" s="110">
        <f>'Форма 2'!C98-M98-N98-O98</f>
        <v>10972058.544</v>
      </c>
      <c r="Q98" s="111">
        <f>L98/I98</f>
        <v>1696.9899999999998</v>
      </c>
      <c r="R98" s="111">
        <f>Q98</f>
        <v>1696.9899999999998</v>
      </c>
      <c r="S98" s="112" t="s">
        <v>81</v>
      </c>
      <c r="T98" s="107" t="s">
        <v>92</v>
      </c>
      <c r="U98" s="217"/>
      <c r="V98" s="85"/>
      <c r="W98" s="85"/>
      <c r="X98" s="85"/>
      <c r="Y98" s="85"/>
      <c r="Z98" s="85"/>
      <c r="AA98" s="85"/>
      <c r="AB98" s="86"/>
      <c r="AC98" s="86"/>
      <c r="AD98" s="85"/>
      <c r="AE98" s="85">
        <v>1</v>
      </c>
      <c r="AF98" s="85"/>
      <c r="AG98" s="85"/>
      <c r="AH98" s="85"/>
      <c r="AI98" s="85"/>
      <c r="AJ98" s="85"/>
    </row>
    <row r="99" spans="1:36" ht="16.5" thickTop="1" thickBot="1">
      <c r="A99" s="105">
        <f t="shared" si="26"/>
        <v>6</v>
      </c>
      <c r="B99" s="112" t="s">
        <v>188</v>
      </c>
      <c r="C99" s="107">
        <v>1986</v>
      </c>
      <c r="D99" s="107"/>
      <c r="E99" s="114" t="s">
        <v>189</v>
      </c>
      <c r="F99" s="107">
        <v>9</v>
      </c>
      <c r="G99" s="107">
        <v>1</v>
      </c>
      <c r="H99" s="111">
        <v>3609.3</v>
      </c>
      <c r="I99" s="111">
        <v>1335.1</v>
      </c>
      <c r="J99" s="111">
        <v>1335.1</v>
      </c>
      <c r="K99" s="122" t="s">
        <v>190</v>
      </c>
      <c r="L99" s="110">
        <f t="shared" si="34"/>
        <v>2240733</v>
      </c>
      <c r="M99" s="108"/>
      <c r="N99" s="108"/>
      <c r="O99" s="108"/>
      <c r="P99" s="110">
        <f>'Форма 2'!C99-M99-N99-O99</f>
        <v>2240733</v>
      </c>
      <c r="Q99" s="111">
        <f t="shared" si="35"/>
        <v>1678.3259680922779</v>
      </c>
      <c r="R99" s="111">
        <f t="shared" si="36"/>
        <v>1678.3259680922779</v>
      </c>
      <c r="S99" s="112" t="s">
        <v>81</v>
      </c>
      <c r="T99" s="107" t="s">
        <v>82</v>
      </c>
      <c r="U99" s="217"/>
      <c r="V99" s="85"/>
      <c r="W99" s="85"/>
      <c r="X99" s="85"/>
      <c r="Y99" s="85"/>
      <c r="Z99" s="172"/>
      <c r="AA99" s="172"/>
      <c r="AB99" s="177">
        <v>1</v>
      </c>
      <c r="AC99" s="154">
        <f>2240733*AB99</f>
        <v>2240733</v>
      </c>
      <c r="AD99" s="85"/>
      <c r="AE99" s="85"/>
      <c r="AF99" s="85"/>
      <c r="AG99" s="166"/>
      <c r="AH99" s="85"/>
      <c r="AI99" s="85"/>
      <c r="AJ99" s="85"/>
    </row>
    <row r="100" spans="1:36" ht="16.5" thickTop="1" thickBot="1">
      <c r="A100" s="105">
        <f t="shared" si="26"/>
        <v>7</v>
      </c>
      <c r="B100" s="119" t="s">
        <v>191</v>
      </c>
      <c r="C100" s="105">
        <v>1974</v>
      </c>
      <c r="D100" s="105"/>
      <c r="E100" s="240" t="s">
        <v>192</v>
      </c>
      <c r="F100" s="105">
        <v>5</v>
      </c>
      <c r="G100" s="105">
        <v>4</v>
      </c>
      <c r="H100" s="110">
        <v>3198.4</v>
      </c>
      <c r="I100" s="110">
        <v>3198.4</v>
      </c>
      <c r="J100" s="110">
        <f>I100-174.6</f>
        <v>3023.8</v>
      </c>
      <c r="K100" s="109">
        <v>144</v>
      </c>
      <c r="L100" s="110">
        <f t="shared" si="34"/>
        <v>1257802.784</v>
      </c>
      <c r="M100" s="108"/>
      <c r="N100" s="108"/>
      <c r="O100" s="108"/>
      <c r="P100" s="110">
        <f>'Форма 2'!C100-M100-N100-O100</f>
        <v>1257802.784</v>
      </c>
      <c r="Q100" s="111">
        <f t="shared" si="35"/>
        <v>393.26</v>
      </c>
      <c r="R100" s="111">
        <f t="shared" si="36"/>
        <v>393.26</v>
      </c>
      <c r="S100" s="112" t="s">
        <v>81</v>
      </c>
      <c r="T100" s="105" t="s">
        <v>82</v>
      </c>
      <c r="U100" s="217">
        <v>1</v>
      </c>
      <c r="V100" s="85"/>
      <c r="W100" s="85"/>
      <c r="X100" s="85"/>
      <c r="Y100" s="85"/>
      <c r="Z100" s="85"/>
      <c r="AA100" s="85"/>
      <c r="AB100" s="86"/>
      <c r="AC100" s="86"/>
      <c r="AD100" s="85"/>
      <c r="AE100" s="85"/>
      <c r="AF100" s="85"/>
      <c r="AG100" s="85"/>
      <c r="AH100" s="85"/>
      <c r="AI100" s="85"/>
      <c r="AJ100" s="85"/>
    </row>
    <row r="101" spans="1:36" ht="16.5" thickTop="1" thickBot="1">
      <c r="A101" s="105">
        <f t="shared" si="26"/>
        <v>8</v>
      </c>
      <c r="B101" s="191" t="s">
        <v>193</v>
      </c>
      <c r="C101" s="105">
        <v>1960</v>
      </c>
      <c r="D101" s="105"/>
      <c r="E101" s="119" t="s">
        <v>194</v>
      </c>
      <c r="F101" s="107">
        <v>3</v>
      </c>
      <c r="G101" s="105">
        <v>2</v>
      </c>
      <c r="H101" s="110">
        <v>1230</v>
      </c>
      <c r="I101" s="110">
        <v>1129.2</v>
      </c>
      <c r="J101" s="110">
        <v>1129.2</v>
      </c>
      <c r="K101" s="109">
        <v>20</v>
      </c>
      <c r="L101" s="110">
        <f t="shared" si="34"/>
        <v>13285968</v>
      </c>
      <c r="M101" s="108"/>
      <c r="N101" s="108"/>
      <c r="O101" s="108"/>
      <c r="P101" s="110">
        <f>'Форма 2'!C101-M101-N101-O101</f>
        <v>13285968</v>
      </c>
      <c r="Q101" s="111">
        <f t="shared" si="35"/>
        <v>11765.823591923485</v>
      </c>
      <c r="R101" s="111">
        <f t="shared" si="36"/>
        <v>11765.823591923485</v>
      </c>
      <c r="S101" s="112" t="s">
        <v>81</v>
      </c>
      <c r="T101" s="107" t="s">
        <v>82</v>
      </c>
      <c r="U101" s="217"/>
      <c r="V101" s="85"/>
      <c r="W101" s="85">
        <v>1</v>
      </c>
      <c r="X101" s="85">
        <v>1</v>
      </c>
      <c r="Y101" s="85">
        <v>1</v>
      </c>
      <c r="Z101" s="85"/>
      <c r="AA101" s="85"/>
      <c r="AB101" s="86"/>
      <c r="AC101" s="86"/>
      <c r="AD101" s="85">
        <v>1</v>
      </c>
      <c r="AE101" s="85"/>
      <c r="AF101" s="85">
        <v>1</v>
      </c>
      <c r="AG101" s="85"/>
      <c r="AH101" s="85"/>
      <c r="AI101" s="85"/>
      <c r="AJ101" s="85"/>
    </row>
    <row r="102" spans="1:36" ht="16.5" thickTop="1" thickBot="1">
      <c r="A102" s="105">
        <f t="shared" si="26"/>
        <v>9</v>
      </c>
      <c r="B102" s="191" t="s">
        <v>195</v>
      </c>
      <c r="C102" s="105">
        <v>1960</v>
      </c>
      <c r="D102" s="105"/>
      <c r="E102" s="119" t="s">
        <v>106</v>
      </c>
      <c r="F102" s="107">
        <v>3</v>
      </c>
      <c r="G102" s="105">
        <v>3</v>
      </c>
      <c r="H102" s="110">
        <v>1623.9</v>
      </c>
      <c r="I102" s="110">
        <v>1519.1</v>
      </c>
      <c r="J102" s="110">
        <v>1519.1</v>
      </c>
      <c r="K102" s="109">
        <v>51</v>
      </c>
      <c r="L102" s="110">
        <f t="shared" si="34"/>
        <v>15432831.084000001</v>
      </c>
      <c r="M102" s="108"/>
      <c r="N102" s="108"/>
      <c r="O102" s="108"/>
      <c r="P102" s="110">
        <f>'Форма 2'!C102-M102-N102-O102</f>
        <v>15432831.084000001</v>
      </c>
      <c r="Q102" s="111">
        <f t="shared" si="35"/>
        <v>10159.193656770458</v>
      </c>
      <c r="R102" s="111">
        <f t="shared" si="36"/>
        <v>10159.193656770458</v>
      </c>
      <c r="S102" s="112" t="s">
        <v>81</v>
      </c>
      <c r="T102" s="107" t="s">
        <v>82</v>
      </c>
      <c r="U102" s="217"/>
      <c r="V102" s="85"/>
      <c r="W102" s="85">
        <v>1</v>
      </c>
      <c r="X102" s="85">
        <v>1</v>
      </c>
      <c r="Y102" s="85">
        <v>1</v>
      </c>
      <c r="Z102" s="85"/>
      <c r="AA102" s="85"/>
      <c r="AB102" s="86"/>
      <c r="AC102" s="86"/>
      <c r="AD102" s="85">
        <v>1</v>
      </c>
      <c r="AE102" s="85"/>
      <c r="AF102" s="85"/>
      <c r="AG102" s="85"/>
      <c r="AH102" s="85"/>
      <c r="AI102" s="85"/>
      <c r="AJ102" s="85"/>
    </row>
    <row r="103" spans="1:36" ht="16.5" thickTop="1" thickBot="1">
      <c r="A103" s="105">
        <f t="shared" si="26"/>
        <v>10</v>
      </c>
      <c r="B103" s="191" t="s">
        <v>196</v>
      </c>
      <c r="C103" s="105">
        <v>1958</v>
      </c>
      <c r="D103" s="105"/>
      <c r="E103" s="119" t="s">
        <v>182</v>
      </c>
      <c r="F103" s="107">
        <v>3</v>
      </c>
      <c r="G103" s="105">
        <v>3</v>
      </c>
      <c r="H103" s="110">
        <v>1511.1</v>
      </c>
      <c r="I103" s="110">
        <v>1385.6000000000001</v>
      </c>
      <c r="J103" s="110">
        <v>1334.2</v>
      </c>
      <c r="K103" s="109">
        <v>56</v>
      </c>
      <c r="L103" s="110">
        <f t="shared" si="34"/>
        <v>14773495.814999999</v>
      </c>
      <c r="M103" s="108"/>
      <c r="N103" s="108"/>
      <c r="O103" s="108"/>
      <c r="P103" s="110">
        <f>'Форма 2'!C103-M103-N103-O103</f>
        <v>14773495.814999999</v>
      </c>
      <c r="Q103" s="111">
        <f t="shared" si="35"/>
        <v>10662.164993504617</v>
      </c>
      <c r="R103" s="111">
        <f t="shared" si="36"/>
        <v>10662.164993504617</v>
      </c>
      <c r="S103" s="112" t="s">
        <v>81</v>
      </c>
      <c r="T103" s="107" t="s">
        <v>82</v>
      </c>
      <c r="U103" s="217"/>
      <c r="V103" s="85"/>
      <c r="W103" s="85"/>
      <c r="X103" s="85"/>
      <c r="Y103" s="85"/>
      <c r="Z103" s="85"/>
      <c r="AA103" s="85"/>
      <c r="AB103" s="86"/>
      <c r="AC103" s="86"/>
      <c r="AD103" s="85">
        <v>1</v>
      </c>
      <c r="AE103" s="85"/>
      <c r="AF103" s="85"/>
      <c r="AG103" s="85"/>
      <c r="AH103" s="85">
        <v>1</v>
      </c>
      <c r="AI103" s="85"/>
      <c r="AJ103" s="85"/>
    </row>
    <row r="104" spans="1:36" ht="16.5" thickTop="1" thickBot="1">
      <c r="A104" s="105">
        <f t="shared" si="26"/>
        <v>11</v>
      </c>
      <c r="B104" s="112" t="s">
        <v>197</v>
      </c>
      <c r="C104" s="113">
        <v>1957</v>
      </c>
      <c r="D104" s="113"/>
      <c r="E104" s="114" t="s">
        <v>198</v>
      </c>
      <c r="F104" s="107">
        <v>2</v>
      </c>
      <c r="G104" s="115">
        <v>2</v>
      </c>
      <c r="H104" s="234">
        <v>442.1</v>
      </c>
      <c r="I104" s="234">
        <v>404.7</v>
      </c>
      <c r="J104" s="234">
        <v>404.7</v>
      </c>
      <c r="K104" s="116">
        <v>12</v>
      </c>
      <c r="L104" s="110">
        <f t="shared" si="34"/>
        <v>3141292.9190000002</v>
      </c>
      <c r="M104" s="108"/>
      <c r="N104" s="108"/>
      <c r="O104" s="108"/>
      <c r="P104" s="110">
        <f>'Форма 2'!C104-M104-N104-O104</f>
        <v>3141292.9190000002</v>
      </c>
      <c r="Q104" s="111">
        <f t="shared" si="35"/>
        <v>7762.0284630590568</v>
      </c>
      <c r="R104" s="111">
        <f t="shared" si="36"/>
        <v>7762.0284630590568</v>
      </c>
      <c r="S104" s="112" t="s">
        <v>81</v>
      </c>
      <c r="T104" s="107" t="s">
        <v>82</v>
      </c>
      <c r="U104" s="217"/>
      <c r="V104" s="85"/>
      <c r="W104" s="85"/>
      <c r="X104" s="85"/>
      <c r="Y104" s="85"/>
      <c r="Z104" s="85"/>
      <c r="AA104" s="85"/>
      <c r="AB104" s="86"/>
      <c r="AC104" s="86"/>
      <c r="AD104" s="85">
        <v>1</v>
      </c>
      <c r="AE104" s="85"/>
      <c r="AF104" s="85"/>
      <c r="AG104" s="85"/>
      <c r="AH104" s="85"/>
      <c r="AI104" s="85"/>
      <c r="AJ104" s="85"/>
    </row>
    <row r="105" spans="1:36" ht="16.5" thickTop="1" thickBot="1">
      <c r="A105" s="105">
        <f t="shared" si="26"/>
        <v>12</v>
      </c>
      <c r="B105" s="112" t="s">
        <v>199</v>
      </c>
      <c r="C105" s="113">
        <v>1957</v>
      </c>
      <c r="D105" s="113"/>
      <c r="E105" s="114" t="s">
        <v>106</v>
      </c>
      <c r="F105" s="107">
        <v>2</v>
      </c>
      <c r="G105" s="115">
        <v>2</v>
      </c>
      <c r="H105" s="234">
        <v>631.9</v>
      </c>
      <c r="I105" s="234">
        <v>631.9</v>
      </c>
      <c r="J105" s="234">
        <v>522.19999999999993</v>
      </c>
      <c r="K105" s="116">
        <v>25</v>
      </c>
      <c r="L105" s="110">
        <f t="shared" si="34"/>
        <v>4489895.9409999996</v>
      </c>
      <c r="M105" s="108"/>
      <c r="N105" s="108"/>
      <c r="O105" s="108"/>
      <c r="P105" s="110">
        <f>'Форма 2'!C105-M105-N105-O105</f>
        <v>4489895.9409999996</v>
      </c>
      <c r="Q105" s="111">
        <f t="shared" si="35"/>
        <v>7105.3899999999994</v>
      </c>
      <c r="R105" s="111">
        <f t="shared" si="36"/>
        <v>7105.3899999999994</v>
      </c>
      <c r="S105" s="112" t="s">
        <v>81</v>
      </c>
      <c r="T105" s="107" t="s">
        <v>82</v>
      </c>
      <c r="U105" s="217"/>
      <c r="V105" s="85"/>
      <c r="W105" s="85"/>
      <c r="X105" s="85"/>
      <c r="Y105" s="85"/>
      <c r="Z105" s="85"/>
      <c r="AA105" s="85"/>
      <c r="AB105" s="86"/>
      <c r="AC105" s="86"/>
      <c r="AD105" s="85">
        <v>1</v>
      </c>
      <c r="AE105" s="85"/>
      <c r="AF105" s="85"/>
      <c r="AG105" s="85"/>
      <c r="AH105" s="85"/>
      <c r="AI105" s="85"/>
      <c r="AJ105" s="85"/>
    </row>
    <row r="106" spans="1:36" ht="16.5" thickTop="1" thickBot="1">
      <c r="A106" s="105">
        <f t="shared" si="26"/>
        <v>13</v>
      </c>
      <c r="B106" s="112" t="s">
        <v>200</v>
      </c>
      <c r="C106" s="113">
        <v>1957</v>
      </c>
      <c r="D106" s="113"/>
      <c r="E106" s="114" t="s">
        <v>106</v>
      </c>
      <c r="F106" s="107">
        <v>3</v>
      </c>
      <c r="G106" s="115">
        <v>2</v>
      </c>
      <c r="H106" s="234">
        <v>963.6</v>
      </c>
      <c r="I106" s="234">
        <v>885.5</v>
      </c>
      <c r="J106" s="234">
        <v>818.6</v>
      </c>
      <c r="K106" s="116">
        <v>27</v>
      </c>
      <c r="L106" s="110">
        <f t="shared" si="34"/>
        <v>6846753.8040000005</v>
      </c>
      <c r="M106" s="108"/>
      <c r="N106" s="108"/>
      <c r="O106" s="108"/>
      <c r="P106" s="110">
        <f>'Форма 2'!C106-M106-N106-O106</f>
        <v>6846753.8040000005</v>
      </c>
      <c r="Q106" s="111">
        <f t="shared" si="35"/>
        <v>7732.0765714285717</v>
      </c>
      <c r="R106" s="111">
        <f t="shared" si="36"/>
        <v>7732.0765714285717</v>
      </c>
      <c r="S106" s="112" t="s">
        <v>81</v>
      </c>
      <c r="T106" s="107" t="s">
        <v>82</v>
      </c>
      <c r="U106" s="217"/>
      <c r="V106" s="85"/>
      <c r="W106" s="85"/>
      <c r="X106" s="85"/>
      <c r="Y106" s="85"/>
      <c r="Z106" s="85"/>
      <c r="AA106" s="85"/>
      <c r="AB106" s="86"/>
      <c r="AC106" s="86"/>
      <c r="AD106" s="85">
        <v>1</v>
      </c>
      <c r="AE106" s="85"/>
      <c r="AF106" s="85"/>
      <c r="AG106" s="85"/>
      <c r="AH106" s="85"/>
      <c r="AI106" s="85"/>
      <c r="AJ106" s="85"/>
    </row>
    <row r="107" spans="1:36" ht="16.5" thickTop="1" thickBot="1">
      <c r="A107" s="105">
        <f t="shared" si="26"/>
        <v>14</v>
      </c>
      <c r="B107" s="112" t="s">
        <v>201</v>
      </c>
      <c r="C107" s="113">
        <v>1957</v>
      </c>
      <c r="D107" s="113"/>
      <c r="E107" s="114" t="s">
        <v>106</v>
      </c>
      <c r="F107" s="107">
        <v>2</v>
      </c>
      <c r="G107" s="115">
        <v>2</v>
      </c>
      <c r="H107" s="234">
        <v>793</v>
      </c>
      <c r="I107" s="234">
        <v>733.5</v>
      </c>
      <c r="J107" s="234">
        <v>590.5</v>
      </c>
      <c r="K107" s="116">
        <v>18</v>
      </c>
      <c r="L107" s="110">
        <f t="shared" si="34"/>
        <v>5634574.2700000005</v>
      </c>
      <c r="M107" s="108"/>
      <c r="N107" s="108"/>
      <c r="O107" s="108"/>
      <c r="P107" s="110">
        <f>'Форма 2'!C107-M107-N107-O107</f>
        <v>5634574.2700000005</v>
      </c>
      <c r="Q107" s="111">
        <f t="shared" si="35"/>
        <v>7681.7645126107709</v>
      </c>
      <c r="R107" s="111">
        <f t="shared" si="36"/>
        <v>7681.7645126107709</v>
      </c>
      <c r="S107" s="112" t="s">
        <v>81</v>
      </c>
      <c r="T107" s="107" t="s">
        <v>82</v>
      </c>
      <c r="U107" s="217"/>
      <c r="V107" s="85"/>
      <c r="W107" s="85"/>
      <c r="X107" s="85"/>
      <c r="Y107" s="85"/>
      <c r="Z107" s="85"/>
      <c r="AA107" s="85"/>
      <c r="AB107" s="86"/>
      <c r="AC107" s="86"/>
      <c r="AD107" s="85">
        <v>1</v>
      </c>
      <c r="AE107" s="85"/>
      <c r="AF107" s="85"/>
      <c r="AG107" s="85"/>
      <c r="AH107" s="85"/>
      <c r="AI107" s="85"/>
      <c r="AJ107" s="85"/>
    </row>
    <row r="108" spans="1:36" ht="17.25" thickTop="1" thickBot="1">
      <c r="A108" s="221">
        <v>0</v>
      </c>
      <c r="B108" s="13" t="s">
        <v>202</v>
      </c>
      <c r="C108" s="5"/>
      <c r="D108" s="5"/>
      <c r="E108" s="5"/>
      <c r="F108" s="5"/>
      <c r="G108" s="5"/>
      <c r="H108" s="14">
        <f t="shared" ref="H108:P108" si="37">SUM(H109:H138)</f>
        <v>109222.18000000002</v>
      </c>
      <c r="I108" s="14">
        <f t="shared" si="37"/>
        <v>96186.27</v>
      </c>
      <c r="J108" s="14">
        <f t="shared" si="37"/>
        <v>68719.06</v>
      </c>
      <c r="K108" s="15">
        <f t="shared" si="37"/>
        <v>4035</v>
      </c>
      <c r="L108" s="14">
        <f t="shared" si="37"/>
        <v>242982948.70240003</v>
      </c>
      <c r="M108" s="14">
        <f t="shared" si="37"/>
        <v>0</v>
      </c>
      <c r="N108" s="14">
        <f t="shared" si="37"/>
        <v>0</v>
      </c>
      <c r="O108" s="14">
        <f t="shared" si="37"/>
        <v>0</v>
      </c>
      <c r="P108" s="14">
        <f t="shared" si="37"/>
        <v>242982948.70240003</v>
      </c>
      <c r="Q108" s="8" t="s">
        <v>76</v>
      </c>
      <c r="R108" s="8" t="s">
        <v>76</v>
      </c>
      <c r="S108" s="8" t="s">
        <v>76</v>
      </c>
      <c r="T108" s="5" t="s">
        <v>76</v>
      </c>
      <c r="U108" s="218" t="s">
        <v>76</v>
      </c>
      <c r="V108" s="84" t="s">
        <v>76</v>
      </c>
      <c r="W108" s="84" t="s">
        <v>76</v>
      </c>
      <c r="X108" s="84" t="s">
        <v>76</v>
      </c>
      <c r="Y108" s="84" t="s">
        <v>76</v>
      </c>
      <c r="Z108" s="84" t="s">
        <v>76</v>
      </c>
      <c r="AA108" s="84" t="s">
        <v>76</v>
      </c>
      <c r="AB108" s="84" t="s">
        <v>76</v>
      </c>
      <c r="AC108" s="84" t="s">
        <v>76</v>
      </c>
      <c r="AD108" s="84" t="s">
        <v>76</v>
      </c>
      <c r="AE108" s="84" t="s">
        <v>76</v>
      </c>
      <c r="AF108" s="84" t="s">
        <v>76</v>
      </c>
      <c r="AG108" s="84" t="s">
        <v>76</v>
      </c>
      <c r="AH108" s="84" t="s">
        <v>76</v>
      </c>
      <c r="AI108" s="84" t="s">
        <v>76</v>
      </c>
      <c r="AJ108" s="84" t="s">
        <v>76</v>
      </c>
    </row>
    <row r="109" spans="1:36" ht="16.5" thickTop="1" thickBot="1">
      <c r="A109" s="105">
        <f t="shared" si="26"/>
        <v>1</v>
      </c>
      <c r="B109" s="191" t="s">
        <v>203</v>
      </c>
      <c r="C109" s="105">
        <v>1993</v>
      </c>
      <c r="D109" s="105"/>
      <c r="E109" s="119" t="s">
        <v>91</v>
      </c>
      <c r="F109" s="107">
        <v>9</v>
      </c>
      <c r="G109" s="105">
        <v>4</v>
      </c>
      <c r="H109" s="110">
        <v>10038</v>
      </c>
      <c r="I109" s="110">
        <v>8324</v>
      </c>
      <c r="J109" s="110">
        <v>8324</v>
      </c>
      <c r="K109" s="109"/>
      <c r="L109" s="110">
        <f t="shared" ref="L109:L138" si="38">SUM(M109:P109)</f>
        <v>26040278.460000001</v>
      </c>
      <c r="M109" s="108"/>
      <c r="N109" s="108"/>
      <c r="O109" s="108"/>
      <c r="P109" s="110">
        <f>'Форма 2'!C109-M109-N109-O109</f>
        <v>26040278.460000001</v>
      </c>
      <c r="Q109" s="111">
        <f>L109/I109</f>
        <v>3128.3371528111484</v>
      </c>
      <c r="R109" s="111">
        <f>Q109</f>
        <v>3128.3371528111484</v>
      </c>
      <c r="S109" s="112" t="s">
        <v>81</v>
      </c>
      <c r="T109" s="105" t="s">
        <v>120</v>
      </c>
      <c r="U109" s="217"/>
      <c r="V109" s="85"/>
      <c r="W109" s="85"/>
      <c r="X109" s="85"/>
      <c r="Y109" s="85"/>
      <c r="Z109" s="85"/>
      <c r="AA109" s="85"/>
      <c r="AB109" s="86"/>
      <c r="AC109" s="86"/>
      <c r="AD109" s="85"/>
      <c r="AE109" s="85">
        <v>1</v>
      </c>
      <c r="AF109" s="85"/>
      <c r="AG109" s="85"/>
      <c r="AH109" s="85"/>
      <c r="AI109" s="85"/>
      <c r="AJ109" s="85"/>
    </row>
    <row r="110" spans="1:36" ht="16.5" thickTop="1" thickBot="1">
      <c r="A110" s="105">
        <f t="shared" si="26"/>
        <v>2</v>
      </c>
      <c r="B110" s="191" t="s">
        <v>204</v>
      </c>
      <c r="C110" s="105">
        <v>1964</v>
      </c>
      <c r="D110" s="105">
        <v>2018</v>
      </c>
      <c r="E110" s="119" t="s">
        <v>80</v>
      </c>
      <c r="F110" s="107">
        <v>2</v>
      </c>
      <c r="G110" s="105">
        <v>2</v>
      </c>
      <c r="H110" s="110">
        <v>686</v>
      </c>
      <c r="I110" s="110">
        <v>269.8</v>
      </c>
      <c r="J110" s="110">
        <v>361</v>
      </c>
      <c r="K110" s="109">
        <v>20</v>
      </c>
      <c r="L110" s="110">
        <f t="shared" si="38"/>
        <v>7771042.3000000007</v>
      </c>
      <c r="M110" s="108"/>
      <c r="N110" s="108"/>
      <c r="O110" s="108"/>
      <c r="P110" s="110">
        <f>'Форма 2'!C110-M110-N110-O110</f>
        <v>7771042.3000000007</v>
      </c>
      <c r="Q110" s="111">
        <f>L110/I110</f>
        <v>28802.973684210527</v>
      </c>
      <c r="R110" s="111">
        <f>Q110</f>
        <v>28802.973684210527</v>
      </c>
      <c r="S110" s="112" t="s">
        <v>81</v>
      </c>
      <c r="T110" s="105" t="s">
        <v>82</v>
      </c>
      <c r="U110" s="217">
        <v>1</v>
      </c>
      <c r="V110" s="85">
        <v>1</v>
      </c>
      <c r="W110" s="85"/>
      <c r="X110" s="85">
        <v>1</v>
      </c>
      <c r="Y110" s="85">
        <v>1</v>
      </c>
      <c r="Z110" s="85">
        <v>1</v>
      </c>
      <c r="AA110" s="85"/>
      <c r="AB110" s="86"/>
      <c r="AC110" s="86"/>
      <c r="AD110" s="85"/>
      <c r="AE110" s="85"/>
      <c r="AF110" s="85"/>
      <c r="AG110" s="85"/>
      <c r="AH110" s="85"/>
      <c r="AI110" s="85"/>
      <c r="AJ110" s="85"/>
    </row>
    <row r="111" spans="1:36" ht="16.5" thickTop="1" thickBot="1">
      <c r="A111" s="105">
        <f t="shared" si="26"/>
        <v>3</v>
      </c>
      <c r="B111" s="191" t="s">
        <v>205</v>
      </c>
      <c r="C111" s="105">
        <v>1972</v>
      </c>
      <c r="D111" s="105">
        <v>2010</v>
      </c>
      <c r="E111" s="119" t="s">
        <v>80</v>
      </c>
      <c r="F111" s="107">
        <v>5</v>
      </c>
      <c r="G111" s="105">
        <v>4</v>
      </c>
      <c r="H111" s="110">
        <v>3633</v>
      </c>
      <c r="I111" s="110">
        <v>3348.03</v>
      </c>
      <c r="J111" s="110">
        <v>3633</v>
      </c>
      <c r="K111" s="109">
        <v>145</v>
      </c>
      <c r="L111" s="110">
        <f t="shared" si="38"/>
        <v>1901512.2</v>
      </c>
      <c r="M111" s="108"/>
      <c r="N111" s="108"/>
      <c r="O111" s="108"/>
      <c r="P111" s="110">
        <f>'Форма 2'!C111-M111-N111-O111</f>
        <v>1901512.2</v>
      </c>
      <c r="Q111" s="111">
        <f t="shared" ref="Q111:Q138" si="39">L111/I111</f>
        <v>567.94957034435174</v>
      </c>
      <c r="R111" s="111">
        <f t="shared" ref="R111:R138" si="40">Q111</f>
        <v>567.94957034435174</v>
      </c>
      <c r="S111" s="112" t="s">
        <v>81</v>
      </c>
      <c r="T111" s="105" t="s">
        <v>82</v>
      </c>
      <c r="U111" s="217"/>
      <c r="V111" s="85"/>
      <c r="W111" s="85">
        <v>1</v>
      </c>
      <c r="X111" s="85"/>
      <c r="Y111" s="85"/>
      <c r="Z111" s="85"/>
      <c r="AA111" s="85"/>
      <c r="AB111" s="86"/>
      <c r="AC111" s="86"/>
      <c r="AD111" s="85"/>
      <c r="AE111" s="85"/>
      <c r="AF111" s="85"/>
      <c r="AG111" s="85"/>
      <c r="AH111" s="85"/>
      <c r="AI111" s="85"/>
      <c r="AJ111" s="85"/>
    </row>
    <row r="112" spans="1:36" ht="16.5" thickTop="1" thickBot="1">
      <c r="A112" s="105">
        <f t="shared" si="26"/>
        <v>4</v>
      </c>
      <c r="B112" s="191" t="s">
        <v>206</v>
      </c>
      <c r="C112" s="105">
        <v>1976</v>
      </c>
      <c r="D112" s="105"/>
      <c r="E112" s="119" t="s">
        <v>80</v>
      </c>
      <c r="F112" s="107">
        <v>5</v>
      </c>
      <c r="G112" s="105">
        <v>4</v>
      </c>
      <c r="H112" s="110">
        <v>3504.7</v>
      </c>
      <c r="I112" s="110">
        <v>3341.6</v>
      </c>
      <c r="J112" s="110">
        <v>3341.6</v>
      </c>
      <c r="K112" s="109">
        <v>138</v>
      </c>
      <c r="L112" s="110">
        <f t="shared" si="38"/>
        <v>5127726.57</v>
      </c>
      <c r="M112" s="108"/>
      <c r="N112" s="108"/>
      <c r="O112" s="108"/>
      <c r="P112" s="110">
        <f>'Форма 2'!C112-M112-N112-O112</f>
        <v>5127726.57</v>
      </c>
      <c r="Q112" s="111">
        <f t="shared" si="39"/>
        <v>1534.512380296864</v>
      </c>
      <c r="R112" s="111">
        <f t="shared" si="40"/>
        <v>1534.512380296864</v>
      </c>
      <c r="S112" s="112" t="s">
        <v>81</v>
      </c>
      <c r="T112" s="105" t="s">
        <v>82</v>
      </c>
      <c r="U112" s="217"/>
      <c r="V112" s="85"/>
      <c r="W112" s="85">
        <v>1</v>
      </c>
      <c r="X112" s="85">
        <v>1</v>
      </c>
      <c r="Y112" s="85">
        <v>1</v>
      </c>
      <c r="Z112" s="85"/>
      <c r="AA112" s="85"/>
      <c r="AB112" s="86"/>
      <c r="AC112" s="86"/>
      <c r="AD112" s="85"/>
      <c r="AE112" s="85"/>
      <c r="AF112" s="85"/>
      <c r="AG112" s="85"/>
      <c r="AH112" s="85"/>
      <c r="AI112" s="85"/>
      <c r="AJ112" s="85"/>
    </row>
    <row r="113" spans="1:36" ht="16.5" thickTop="1" thickBot="1">
      <c r="A113" s="105">
        <f t="shared" si="26"/>
        <v>5</v>
      </c>
      <c r="B113" s="191" t="s">
        <v>207</v>
      </c>
      <c r="C113" s="105">
        <v>1983</v>
      </c>
      <c r="D113" s="105"/>
      <c r="E113" s="119" t="s">
        <v>91</v>
      </c>
      <c r="F113" s="107">
        <v>5</v>
      </c>
      <c r="G113" s="105">
        <v>6</v>
      </c>
      <c r="H113" s="110">
        <v>4551.5</v>
      </c>
      <c r="I113" s="108">
        <v>3709.8</v>
      </c>
      <c r="J113" s="110">
        <v>3557.7</v>
      </c>
      <c r="K113" s="109">
        <v>240</v>
      </c>
      <c r="L113" s="110">
        <f t="shared" si="38"/>
        <v>15680008.529999999</v>
      </c>
      <c r="M113" s="108"/>
      <c r="N113" s="108"/>
      <c r="O113" s="108"/>
      <c r="P113" s="110">
        <f>'Форма 2'!C113-M113-N113-O113</f>
        <v>15680008.529999999</v>
      </c>
      <c r="Q113" s="111">
        <f t="shared" si="39"/>
        <v>4226.6452450266861</v>
      </c>
      <c r="R113" s="111">
        <f t="shared" si="40"/>
        <v>4226.6452450266861</v>
      </c>
      <c r="S113" s="112" t="s">
        <v>81</v>
      </c>
      <c r="T113" s="105" t="s">
        <v>92</v>
      </c>
      <c r="U113" s="217"/>
      <c r="V113" s="85"/>
      <c r="W113" s="85"/>
      <c r="X113" s="85"/>
      <c r="Y113" s="85"/>
      <c r="Z113" s="85"/>
      <c r="AA113" s="85"/>
      <c r="AB113" s="86"/>
      <c r="AC113" s="86"/>
      <c r="AD113" s="85">
        <v>1</v>
      </c>
      <c r="AE113" s="85"/>
      <c r="AF113" s="85"/>
      <c r="AG113" s="85"/>
      <c r="AH113" s="85"/>
      <c r="AI113" s="85"/>
      <c r="AJ113" s="85"/>
    </row>
    <row r="114" spans="1:36" ht="16.5" thickTop="1" thickBot="1">
      <c r="A114" s="105">
        <f t="shared" si="26"/>
        <v>6</v>
      </c>
      <c r="B114" s="191" t="s">
        <v>208</v>
      </c>
      <c r="C114" s="105">
        <v>1984</v>
      </c>
      <c r="D114" s="105"/>
      <c r="E114" s="119" t="s">
        <v>91</v>
      </c>
      <c r="F114" s="107">
        <v>5</v>
      </c>
      <c r="G114" s="105">
        <v>6</v>
      </c>
      <c r="H114" s="110">
        <v>5138.3999999999996</v>
      </c>
      <c r="I114" s="108">
        <v>5057</v>
      </c>
      <c r="J114" s="110">
        <v>4517.8</v>
      </c>
      <c r="K114" s="109">
        <v>123</v>
      </c>
      <c r="L114" s="110">
        <f t="shared" si="38"/>
        <v>8719813.4159999993</v>
      </c>
      <c r="M114" s="108"/>
      <c r="N114" s="108"/>
      <c r="O114" s="108"/>
      <c r="P114" s="110">
        <f>'Форма 2'!C114-M114-N114-O114</f>
        <v>8719813.4159999993</v>
      </c>
      <c r="Q114" s="111">
        <f t="shared" si="39"/>
        <v>1724.3055993672135</v>
      </c>
      <c r="R114" s="111">
        <f t="shared" si="40"/>
        <v>1724.3055993672135</v>
      </c>
      <c r="S114" s="112" t="s">
        <v>81</v>
      </c>
      <c r="T114" s="105" t="s">
        <v>92</v>
      </c>
      <c r="U114" s="217"/>
      <c r="V114" s="85"/>
      <c r="W114" s="85"/>
      <c r="X114" s="85"/>
      <c r="Y114" s="85"/>
      <c r="Z114" s="85"/>
      <c r="AA114" s="85"/>
      <c r="AB114" s="86"/>
      <c r="AC114" s="86"/>
      <c r="AD114" s="85"/>
      <c r="AE114" s="85">
        <v>1</v>
      </c>
      <c r="AF114" s="85"/>
      <c r="AG114" s="85"/>
      <c r="AH114" s="85"/>
      <c r="AI114" s="85"/>
      <c r="AJ114" s="85"/>
    </row>
    <row r="115" spans="1:36" ht="16.5" thickTop="1" thickBot="1">
      <c r="A115" s="105">
        <f t="shared" si="26"/>
        <v>7</v>
      </c>
      <c r="B115" s="191" t="s">
        <v>209</v>
      </c>
      <c r="C115" s="105">
        <v>1973</v>
      </c>
      <c r="D115" s="105">
        <v>2017</v>
      </c>
      <c r="E115" s="119" t="s">
        <v>80</v>
      </c>
      <c r="F115" s="107">
        <v>5</v>
      </c>
      <c r="G115" s="105">
        <v>6</v>
      </c>
      <c r="H115" s="110">
        <v>4871.7</v>
      </c>
      <c r="I115" s="110">
        <v>4455.5</v>
      </c>
      <c r="J115" s="110">
        <v>4871.7</v>
      </c>
      <c r="K115" s="109">
        <v>227</v>
      </c>
      <c r="L115" s="110">
        <f t="shared" si="38"/>
        <v>10817073.963</v>
      </c>
      <c r="M115" s="108"/>
      <c r="N115" s="108"/>
      <c r="O115" s="108"/>
      <c r="P115" s="110">
        <f>'Форма 2'!C115-M115-N115-O115</f>
        <v>10817073.963</v>
      </c>
      <c r="Q115" s="111">
        <f t="shared" si="39"/>
        <v>2427.8024829985411</v>
      </c>
      <c r="R115" s="111">
        <f t="shared" si="40"/>
        <v>2427.8024829985411</v>
      </c>
      <c r="S115" s="112" t="s">
        <v>81</v>
      </c>
      <c r="T115" s="105" t="s">
        <v>82</v>
      </c>
      <c r="U115" s="217"/>
      <c r="V115" s="85"/>
      <c r="W115" s="85">
        <v>1</v>
      </c>
      <c r="X115" s="85"/>
      <c r="Y115" s="85"/>
      <c r="Z115" s="85"/>
      <c r="AA115" s="85"/>
      <c r="AB115" s="86"/>
      <c r="AC115" s="86"/>
      <c r="AD115" s="85"/>
      <c r="AE115" s="85">
        <v>1</v>
      </c>
      <c r="AF115" s="85"/>
      <c r="AG115" s="85"/>
      <c r="AH115" s="85"/>
      <c r="AI115" s="85"/>
      <c r="AJ115" s="85"/>
    </row>
    <row r="116" spans="1:36" ht="16.5" thickTop="1" thickBot="1">
      <c r="A116" s="105">
        <f t="shared" si="26"/>
        <v>8</v>
      </c>
      <c r="B116" s="191" t="s">
        <v>210</v>
      </c>
      <c r="C116" s="105">
        <v>1972</v>
      </c>
      <c r="D116" s="105"/>
      <c r="E116" s="119" t="s">
        <v>94</v>
      </c>
      <c r="F116" s="107">
        <v>5</v>
      </c>
      <c r="G116" s="105">
        <v>1</v>
      </c>
      <c r="H116" s="110">
        <v>1967.3</v>
      </c>
      <c r="I116" s="110">
        <v>1217.2</v>
      </c>
      <c r="J116" s="110">
        <v>1117.48</v>
      </c>
      <c r="K116" s="109">
        <v>168</v>
      </c>
      <c r="L116" s="110">
        <f t="shared" si="38"/>
        <v>2878356.63</v>
      </c>
      <c r="M116" s="108"/>
      <c r="N116" s="108"/>
      <c r="O116" s="108"/>
      <c r="P116" s="110">
        <f>'Форма 2'!C116-M116-N116-O116</f>
        <v>2878356.63</v>
      </c>
      <c r="Q116" s="111">
        <f t="shared" si="39"/>
        <v>2364.735976010516</v>
      </c>
      <c r="R116" s="111">
        <f t="shared" si="40"/>
        <v>2364.735976010516</v>
      </c>
      <c r="S116" s="112" t="s">
        <v>81</v>
      </c>
      <c r="T116" s="105" t="s">
        <v>92</v>
      </c>
      <c r="U116" s="217"/>
      <c r="V116" s="85"/>
      <c r="W116" s="85">
        <v>1</v>
      </c>
      <c r="X116" s="85">
        <v>1</v>
      </c>
      <c r="Y116" s="85">
        <v>1</v>
      </c>
      <c r="Z116" s="85"/>
      <c r="AA116" s="85"/>
      <c r="AB116" s="86"/>
      <c r="AC116" s="86"/>
      <c r="AD116" s="85"/>
      <c r="AE116" s="85"/>
      <c r="AF116" s="85"/>
      <c r="AG116" s="85"/>
      <c r="AH116" s="85"/>
      <c r="AI116" s="85"/>
      <c r="AJ116" s="85"/>
    </row>
    <row r="117" spans="1:36" ht="16.5" thickTop="1" thickBot="1">
      <c r="A117" s="105">
        <f t="shared" si="26"/>
        <v>9</v>
      </c>
      <c r="B117" s="191" t="s">
        <v>211</v>
      </c>
      <c r="C117" s="105">
        <v>1973</v>
      </c>
      <c r="D117" s="105">
        <v>2008</v>
      </c>
      <c r="E117" s="119" t="s">
        <v>212</v>
      </c>
      <c r="F117" s="107">
        <v>5</v>
      </c>
      <c r="G117" s="105">
        <v>8</v>
      </c>
      <c r="H117" s="110">
        <v>6616.19</v>
      </c>
      <c r="I117" s="110">
        <v>5594.6</v>
      </c>
      <c r="J117" s="110">
        <v>574</v>
      </c>
      <c r="K117" s="109">
        <v>268</v>
      </c>
      <c r="L117" s="110">
        <f t="shared" si="38"/>
        <v>6217233.7429999998</v>
      </c>
      <c r="M117" s="108"/>
      <c r="N117" s="108"/>
      <c r="O117" s="108"/>
      <c r="P117" s="110">
        <f>'Форма 2'!C117-M117-N117-O117</f>
        <v>6217233.7429999998</v>
      </c>
      <c r="Q117" s="111">
        <f t="shared" si="39"/>
        <v>1111.2919141672326</v>
      </c>
      <c r="R117" s="111">
        <f t="shared" si="40"/>
        <v>1111.2919141672326</v>
      </c>
      <c r="S117" s="112" t="s">
        <v>81</v>
      </c>
      <c r="T117" s="105" t="s">
        <v>82</v>
      </c>
      <c r="U117" s="217"/>
      <c r="V117" s="85"/>
      <c r="W117" s="85"/>
      <c r="X117" s="85">
        <v>1</v>
      </c>
      <c r="Y117" s="85">
        <v>1</v>
      </c>
      <c r="Z117" s="85"/>
      <c r="AA117" s="85"/>
      <c r="AB117" s="86"/>
      <c r="AC117" s="86"/>
      <c r="AD117" s="85"/>
      <c r="AE117" s="85"/>
      <c r="AF117" s="85"/>
      <c r="AG117" s="85"/>
      <c r="AH117" s="85"/>
      <c r="AI117" s="85"/>
      <c r="AJ117" s="85"/>
    </row>
    <row r="118" spans="1:36" ht="16.5" thickTop="1" thickBot="1">
      <c r="A118" s="105">
        <f t="shared" si="26"/>
        <v>10</v>
      </c>
      <c r="B118" s="191" t="s">
        <v>213</v>
      </c>
      <c r="C118" s="105">
        <v>1973</v>
      </c>
      <c r="D118" s="105"/>
      <c r="E118" s="119" t="s">
        <v>80</v>
      </c>
      <c r="F118" s="107">
        <v>5</v>
      </c>
      <c r="G118" s="105">
        <v>4</v>
      </c>
      <c r="H118" s="110">
        <v>2850.8</v>
      </c>
      <c r="I118" s="110">
        <v>2850.8</v>
      </c>
      <c r="J118" s="110">
        <v>2850.8</v>
      </c>
      <c r="K118" s="109">
        <v>174</v>
      </c>
      <c r="L118" s="110">
        <f t="shared" si="38"/>
        <v>2678896.7600000002</v>
      </c>
      <c r="M118" s="108"/>
      <c r="N118" s="108"/>
      <c r="O118" s="108"/>
      <c r="P118" s="110">
        <f>'Форма 2'!C118-M118-N118-O118</f>
        <v>2678896.7600000002</v>
      </c>
      <c r="Q118" s="111">
        <f>L118/I118</f>
        <v>939.7</v>
      </c>
      <c r="R118" s="111">
        <f>Q118</f>
        <v>939.7</v>
      </c>
      <c r="S118" s="112" t="s">
        <v>81</v>
      </c>
      <c r="T118" s="105" t="s">
        <v>92</v>
      </c>
      <c r="U118" s="217"/>
      <c r="V118" s="85"/>
      <c r="W118" s="85"/>
      <c r="X118" s="85">
        <v>1</v>
      </c>
      <c r="Y118" s="85">
        <v>1</v>
      </c>
      <c r="Z118" s="85"/>
      <c r="AA118" s="85"/>
      <c r="AB118" s="86"/>
      <c r="AC118" s="86"/>
      <c r="AD118" s="85"/>
      <c r="AE118" s="85"/>
      <c r="AF118" s="85"/>
      <c r="AG118" s="85"/>
      <c r="AH118" s="85"/>
      <c r="AI118" s="85"/>
      <c r="AJ118" s="85"/>
    </row>
    <row r="119" spans="1:36" ht="16.5" thickTop="1" thickBot="1">
      <c r="A119" s="105">
        <f t="shared" si="26"/>
        <v>11</v>
      </c>
      <c r="B119" s="191" t="s">
        <v>214</v>
      </c>
      <c r="C119" s="105">
        <v>1998</v>
      </c>
      <c r="D119" s="105"/>
      <c r="E119" s="119" t="s">
        <v>91</v>
      </c>
      <c r="F119" s="107">
        <v>9</v>
      </c>
      <c r="G119" s="105">
        <v>5</v>
      </c>
      <c r="H119" s="110">
        <v>12260.5</v>
      </c>
      <c r="I119" s="110">
        <v>10691.3</v>
      </c>
      <c r="J119" s="110">
        <v>10691.3</v>
      </c>
      <c r="K119" s="109">
        <v>540</v>
      </c>
      <c r="L119" s="110">
        <f t="shared" si="38"/>
        <v>16422081.515000001</v>
      </c>
      <c r="M119" s="108"/>
      <c r="N119" s="108"/>
      <c r="O119" s="108"/>
      <c r="P119" s="110">
        <f>'Форма 2'!C119-M119-N119-O119</f>
        <v>16422081.515000001</v>
      </c>
      <c r="Q119" s="111">
        <f>L119/I119</f>
        <v>1536.0228891715697</v>
      </c>
      <c r="R119" s="111">
        <f>Q119</f>
        <v>1536.0228891715697</v>
      </c>
      <c r="S119" s="112" t="s">
        <v>81</v>
      </c>
      <c r="T119" s="105" t="s">
        <v>92</v>
      </c>
      <c r="U119" s="217"/>
      <c r="V119" s="85"/>
      <c r="W119" s="85"/>
      <c r="X119" s="85"/>
      <c r="Y119" s="85"/>
      <c r="Z119" s="85"/>
      <c r="AA119" s="85"/>
      <c r="AB119" s="86"/>
      <c r="AC119" s="86"/>
      <c r="AD119" s="85">
        <v>1</v>
      </c>
      <c r="AE119" s="85"/>
      <c r="AF119" s="85"/>
      <c r="AG119" s="85"/>
      <c r="AH119" s="85"/>
      <c r="AI119" s="85"/>
      <c r="AJ119" s="85"/>
    </row>
    <row r="120" spans="1:36" ht="16.5" thickTop="1" thickBot="1">
      <c r="A120" s="105">
        <f t="shared" si="26"/>
        <v>12</v>
      </c>
      <c r="B120" s="191" t="s">
        <v>215</v>
      </c>
      <c r="C120" s="105">
        <v>1968</v>
      </c>
      <c r="D120" s="105"/>
      <c r="E120" s="119" t="s">
        <v>216</v>
      </c>
      <c r="F120" s="107">
        <v>2</v>
      </c>
      <c r="G120" s="105">
        <v>2</v>
      </c>
      <c r="H120" s="110">
        <v>459.1</v>
      </c>
      <c r="I120" s="110">
        <v>459.1</v>
      </c>
      <c r="J120" s="110"/>
      <c r="K120" s="109">
        <v>30</v>
      </c>
      <c r="L120" s="110">
        <f t="shared" si="38"/>
        <v>7534267.1450000014</v>
      </c>
      <c r="M120" s="108"/>
      <c r="N120" s="108"/>
      <c r="O120" s="108"/>
      <c r="P120" s="110">
        <f>'Форма 2'!C120-M120-N120-O120</f>
        <v>7534267.1450000014</v>
      </c>
      <c r="Q120" s="111">
        <f t="shared" si="39"/>
        <v>16410.95</v>
      </c>
      <c r="R120" s="111">
        <f t="shared" si="40"/>
        <v>16410.95</v>
      </c>
      <c r="S120" s="112" t="s">
        <v>81</v>
      </c>
      <c r="T120" s="105" t="s">
        <v>82</v>
      </c>
      <c r="U120" s="217">
        <v>1</v>
      </c>
      <c r="V120" s="85">
        <v>1</v>
      </c>
      <c r="W120" s="85">
        <v>1</v>
      </c>
      <c r="X120" s="85">
        <v>1</v>
      </c>
      <c r="Y120" s="85">
        <v>1</v>
      </c>
      <c r="Z120" s="85">
        <v>1</v>
      </c>
      <c r="AA120" s="85"/>
      <c r="AB120" s="86"/>
      <c r="AC120" s="86"/>
      <c r="AD120" s="85">
        <v>1</v>
      </c>
      <c r="AE120" s="85"/>
      <c r="AF120" s="85"/>
      <c r="AG120" s="85"/>
      <c r="AH120" s="85"/>
      <c r="AI120" s="85"/>
      <c r="AJ120" s="85"/>
    </row>
    <row r="121" spans="1:36" ht="16.5" thickTop="1" thickBot="1">
      <c r="A121" s="105">
        <f t="shared" si="26"/>
        <v>13</v>
      </c>
      <c r="B121" s="191" t="s">
        <v>217</v>
      </c>
      <c r="C121" s="105">
        <v>1975</v>
      </c>
      <c r="D121" s="105"/>
      <c r="E121" s="119" t="s">
        <v>94</v>
      </c>
      <c r="F121" s="107">
        <v>2</v>
      </c>
      <c r="G121" s="105">
        <v>2</v>
      </c>
      <c r="H121" s="110">
        <v>826.2</v>
      </c>
      <c r="I121" s="110">
        <v>826.2</v>
      </c>
      <c r="J121" s="110">
        <v>449</v>
      </c>
      <c r="K121" s="109">
        <v>49</v>
      </c>
      <c r="L121" s="110">
        <f t="shared" si="38"/>
        <v>1072440.648</v>
      </c>
      <c r="M121" s="108"/>
      <c r="N121" s="108"/>
      <c r="O121" s="108"/>
      <c r="P121" s="110">
        <f>'Форма 2'!C121-M121-N121-O121</f>
        <v>1072440.648</v>
      </c>
      <c r="Q121" s="111">
        <f t="shared" si="39"/>
        <v>1298.04</v>
      </c>
      <c r="R121" s="111">
        <f t="shared" si="40"/>
        <v>1298.04</v>
      </c>
      <c r="S121" s="112" t="s">
        <v>81</v>
      </c>
      <c r="T121" s="105" t="s">
        <v>82</v>
      </c>
      <c r="U121" s="217"/>
      <c r="V121" s="85"/>
      <c r="W121" s="85"/>
      <c r="X121" s="85"/>
      <c r="Y121" s="85"/>
      <c r="Z121" s="85"/>
      <c r="AA121" s="85"/>
      <c r="AB121" s="86"/>
      <c r="AC121" s="86"/>
      <c r="AD121" s="85"/>
      <c r="AE121" s="85"/>
      <c r="AF121" s="85">
        <v>1</v>
      </c>
      <c r="AG121" s="85"/>
      <c r="AH121" s="85"/>
      <c r="AI121" s="85"/>
      <c r="AJ121" s="85"/>
    </row>
    <row r="122" spans="1:36" ht="16.5" thickTop="1" thickBot="1">
      <c r="A122" s="105">
        <f t="shared" si="26"/>
        <v>14</v>
      </c>
      <c r="B122" s="191" t="s">
        <v>218</v>
      </c>
      <c r="C122" s="105">
        <v>1979</v>
      </c>
      <c r="D122" s="105"/>
      <c r="E122" s="119" t="s">
        <v>94</v>
      </c>
      <c r="F122" s="107">
        <v>2</v>
      </c>
      <c r="G122" s="105">
        <v>2</v>
      </c>
      <c r="H122" s="110">
        <v>762</v>
      </c>
      <c r="I122" s="110">
        <v>762</v>
      </c>
      <c r="J122" s="110">
        <v>762</v>
      </c>
      <c r="K122" s="109">
        <v>55</v>
      </c>
      <c r="L122" s="110">
        <f t="shared" si="38"/>
        <v>989106.48</v>
      </c>
      <c r="M122" s="108"/>
      <c r="N122" s="108"/>
      <c r="O122" s="108"/>
      <c r="P122" s="110">
        <f>'Форма 2'!C122-M122-N122-O122</f>
        <v>989106.48</v>
      </c>
      <c r="Q122" s="111">
        <f t="shared" si="39"/>
        <v>1298.04</v>
      </c>
      <c r="R122" s="111">
        <f t="shared" si="40"/>
        <v>1298.04</v>
      </c>
      <c r="S122" s="112" t="s">
        <v>81</v>
      </c>
      <c r="T122" s="105" t="s">
        <v>82</v>
      </c>
      <c r="U122" s="217"/>
      <c r="V122" s="85"/>
      <c r="W122" s="85"/>
      <c r="X122" s="85"/>
      <c r="Y122" s="85"/>
      <c r="Z122" s="85"/>
      <c r="AA122" s="85"/>
      <c r="AB122" s="86"/>
      <c r="AC122" s="86"/>
      <c r="AD122" s="85"/>
      <c r="AE122" s="85"/>
      <c r="AF122" s="85">
        <v>1</v>
      </c>
      <c r="AG122" s="85"/>
      <c r="AH122" s="85"/>
      <c r="AI122" s="85"/>
      <c r="AJ122" s="85"/>
    </row>
    <row r="123" spans="1:36" ht="16.5" thickTop="1" thickBot="1">
      <c r="A123" s="105">
        <f t="shared" si="26"/>
        <v>15</v>
      </c>
      <c r="B123" s="191" t="s">
        <v>219</v>
      </c>
      <c r="C123" s="105">
        <v>1968</v>
      </c>
      <c r="D123" s="105">
        <v>2018</v>
      </c>
      <c r="E123" s="119" t="s">
        <v>216</v>
      </c>
      <c r="F123" s="107">
        <v>2</v>
      </c>
      <c r="G123" s="105">
        <v>2</v>
      </c>
      <c r="H123" s="110">
        <v>446.6</v>
      </c>
      <c r="I123" s="110">
        <v>446.6</v>
      </c>
      <c r="J123" s="110"/>
      <c r="K123" s="109">
        <v>40</v>
      </c>
      <c r="L123" s="110">
        <f t="shared" si="38"/>
        <v>7329130.2700000005</v>
      </c>
      <c r="M123" s="108"/>
      <c r="N123" s="108"/>
      <c r="O123" s="108"/>
      <c r="P123" s="110">
        <f>'Форма 2'!C123-M123-N123-O123</f>
        <v>7329130.2700000005</v>
      </c>
      <c r="Q123" s="111">
        <f t="shared" si="39"/>
        <v>16410.95</v>
      </c>
      <c r="R123" s="111">
        <f t="shared" si="40"/>
        <v>16410.95</v>
      </c>
      <c r="S123" s="112" t="s">
        <v>81</v>
      </c>
      <c r="T123" s="105" t="s">
        <v>82</v>
      </c>
      <c r="U123" s="217">
        <v>1</v>
      </c>
      <c r="V123" s="85">
        <v>1</v>
      </c>
      <c r="W123" s="85">
        <v>1</v>
      </c>
      <c r="X123" s="85">
        <v>1</v>
      </c>
      <c r="Y123" s="85">
        <v>1</v>
      </c>
      <c r="Z123" s="85">
        <v>1</v>
      </c>
      <c r="AA123" s="85"/>
      <c r="AB123" s="86"/>
      <c r="AC123" s="86"/>
      <c r="AD123" s="85">
        <v>1</v>
      </c>
      <c r="AE123" s="85"/>
      <c r="AF123" s="85"/>
      <c r="AG123" s="85"/>
      <c r="AH123" s="85"/>
      <c r="AI123" s="85"/>
      <c r="AJ123" s="85"/>
    </row>
    <row r="124" spans="1:36" ht="16.5" thickTop="1" thickBot="1">
      <c r="A124" s="105">
        <f t="shared" si="26"/>
        <v>16</v>
      </c>
      <c r="B124" s="191" t="s">
        <v>220</v>
      </c>
      <c r="C124" s="105">
        <v>1976</v>
      </c>
      <c r="D124" s="105">
        <v>2019</v>
      </c>
      <c r="E124" s="119" t="s">
        <v>80</v>
      </c>
      <c r="F124" s="107">
        <v>5</v>
      </c>
      <c r="G124" s="105">
        <v>8</v>
      </c>
      <c r="H124" s="110">
        <v>7266.53</v>
      </c>
      <c r="I124" s="110">
        <v>5906.53</v>
      </c>
      <c r="J124" s="110">
        <v>850.7</v>
      </c>
      <c r="K124" s="109">
        <v>285</v>
      </c>
      <c r="L124" s="110">
        <f t="shared" si="38"/>
        <v>2857635.5877999999</v>
      </c>
      <c r="M124" s="108"/>
      <c r="N124" s="108"/>
      <c r="O124" s="108"/>
      <c r="P124" s="110">
        <f>'Форма 2'!C124-M124-N124-O124</f>
        <v>2857635.5877999999</v>
      </c>
      <c r="Q124" s="111">
        <f t="shared" si="39"/>
        <v>483.809544317899</v>
      </c>
      <c r="R124" s="111">
        <f t="shared" si="40"/>
        <v>483.809544317899</v>
      </c>
      <c r="S124" s="112" t="s">
        <v>81</v>
      </c>
      <c r="T124" s="107" t="s">
        <v>92</v>
      </c>
      <c r="U124" s="217">
        <v>1</v>
      </c>
      <c r="V124" s="85"/>
      <c r="W124" s="85"/>
      <c r="X124" s="85"/>
      <c r="Y124" s="85"/>
      <c r="Z124" s="85"/>
      <c r="AA124" s="85"/>
      <c r="AB124" s="86"/>
      <c r="AC124" s="86"/>
      <c r="AD124" s="85"/>
      <c r="AE124" s="85"/>
      <c r="AF124" s="85"/>
      <c r="AG124" s="85"/>
      <c r="AH124" s="85"/>
      <c r="AI124" s="85"/>
      <c r="AJ124" s="85"/>
    </row>
    <row r="125" spans="1:36" ht="16.5" thickTop="1" thickBot="1">
      <c r="A125" s="105">
        <f t="shared" si="26"/>
        <v>17</v>
      </c>
      <c r="B125" s="191" t="s">
        <v>221</v>
      </c>
      <c r="C125" s="105">
        <v>1971</v>
      </c>
      <c r="D125" s="105">
        <v>2019</v>
      </c>
      <c r="E125" s="119" t="s">
        <v>80</v>
      </c>
      <c r="F125" s="107">
        <v>5</v>
      </c>
      <c r="G125" s="105">
        <v>6</v>
      </c>
      <c r="H125" s="110">
        <v>5350.6</v>
      </c>
      <c r="I125" s="110">
        <v>4404.5</v>
      </c>
      <c r="J125" s="110">
        <v>468.3</v>
      </c>
      <c r="K125" s="109">
        <v>192</v>
      </c>
      <c r="L125" s="110">
        <f t="shared" si="38"/>
        <v>9079914.6940000001</v>
      </c>
      <c r="M125" s="108"/>
      <c r="N125" s="108"/>
      <c r="O125" s="108"/>
      <c r="P125" s="110">
        <f>'Форма 2'!C125-M125-N125-O125</f>
        <v>9079914.6940000001</v>
      </c>
      <c r="Q125" s="111">
        <f t="shared" si="39"/>
        <v>2061.5086148257465</v>
      </c>
      <c r="R125" s="111">
        <f t="shared" si="40"/>
        <v>2061.5086148257465</v>
      </c>
      <c r="S125" s="112" t="s">
        <v>81</v>
      </c>
      <c r="T125" s="107" t="s">
        <v>92</v>
      </c>
      <c r="U125" s="217"/>
      <c r="V125" s="85"/>
      <c r="W125" s="85"/>
      <c r="X125" s="85"/>
      <c r="Y125" s="85"/>
      <c r="Z125" s="85"/>
      <c r="AA125" s="85"/>
      <c r="AB125" s="86"/>
      <c r="AC125" s="86"/>
      <c r="AD125" s="85"/>
      <c r="AE125" s="85">
        <v>1</v>
      </c>
      <c r="AF125" s="85"/>
      <c r="AG125" s="85"/>
      <c r="AH125" s="85"/>
      <c r="AI125" s="85"/>
      <c r="AJ125" s="85"/>
    </row>
    <row r="126" spans="1:36" ht="16.5" thickTop="1" thickBot="1">
      <c r="A126" s="105">
        <f t="shared" si="26"/>
        <v>18</v>
      </c>
      <c r="B126" s="191" t="s">
        <v>223</v>
      </c>
      <c r="C126" s="105">
        <v>1973</v>
      </c>
      <c r="D126" s="105">
        <v>2019</v>
      </c>
      <c r="E126" s="119" t="s">
        <v>80</v>
      </c>
      <c r="F126" s="107">
        <v>5</v>
      </c>
      <c r="G126" s="105">
        <v>6</v>
      </c>
      <c r="H126" s="111">
        <v>5185.45</v>
      </c>
      <c r="I126" s="111">
        <v>4281.75</v>
      </c>
      <c r="J126" s="111">
        <v>501</v>
      </c>
      <c r="K126" s="109">
        <v>235</v>
      </c>
      <c r="L126" s="110">
        <f t="shared" si="38"/>
        <v>8799656.7954999991</v>
      </c>
      <c r="M126" s="108"/>
      <c r="N126" s="108"/>
      <c r="O126" s="108"/>
      <c r="P126" s="110">
        <f>'Форма 2'!C126-M126-N126-O126</f>
        <v>8799656.7954999991</v>
      </c>
      <c r="Q126" s="111">
        <f t="shared" ref="Q126" si="41">L126/I126</f>
        <v>2055.1542699830675</v>
      </c>
      <c r="R126" s="111">
        <f t="shared" ref="R126" si="42">Q126</f>
        <v>2055.1542699830675</v>
      </c>
      <c r="S126" s="112" t="s">
        <v>81</v>
      </c>
      <c r="T126" s="107" t="s">
        <v>92</v>
      </c>
      <c r="U126" s="217"/>
      <c r="V126" s="85"/>
      <c r="W126" s="85"/>
      <c r="X126" s="85"/>
      <c r="Y126" s="85"/>
      <c r="Z126" s="85"/>
      <c r="AA126" s="85"/>
      <c r="AB126" s="86"/>
      <c r="AC126" s="86"/>
      <c r="AD126" s="85"/>
      <c r="AE126" s="85">
        <v>1</v>
      </c>
      <c r="AF126" s="85"/>
      <c r="AG126" s="85"/>
      <c r="AH126" s="85"/>
      <c r="AI126" s="85"/>
      <c r="AJ126" s="85"/>
    </row>
    <row r="127" spans="1:36" ht="16.5" thickTop="1" thickBot="1">
      <c r="A127" s="105">
        <f t="shared" si="26"/>
        <v>19</v>
      </c>
      <c r="B127" s="191" t="s">
        <v>224</v>
      </c>
      <c r="C127" s="105">
        <v>1968</v>
      </c>
      <c r="D127" s="105">
        <v>2010</v>
      </c>
      <c r="E127" s="119" t="s">
        <v>80</v>
      </c>
      <c r="F127" s="107">
        <v>2</v>
      </c>
      <c r="G127" s="105">
        <v>2</v>
      </c>
      <c r="H127" s="110">
        <v>763.2</v>
      </c>
      <c r="I127" s="110">
        <v>700.4</v>
      </c>
      <c r="J127" s="110">
        <v>62.8</v>
      </c>
      <c r="K127" s="109">
        <v>25</v>
      </c>
      <c r="L127" s="110">
        <f t="shared" si="38"/>
        <v>5422833.648000001</v>
      </c>
      <c r="M127" s="108"/>
      <c r="N127" s="108"/>
      <c r="O127" s="108"/>
      <c r="P127" s="110">
        <f>'Форма 2'!C127-M127-N127-O127</f>
        <v>5422833.648000001</v>
      </c>
      <c r="Q127" s="111">
        <f>L127/I127</f>
        <v>7742.4809366076543</v>
      </c>
      <c r="R127" s="111">
        <f>Q127</f>
        <v>7742.4809366076543</v>
      </c>
      <c r="S127" s="112" t="s">
        <v>81</v>
      </c>
      <c r="T127" s="107" t="s">
        <v>92</v>
      </c>
      <c r="U127" s="217"/>
      <c r="V127" s="85"/>
      <c r="W127" s="85"/>
      <c r="X127" s="85"/>
      <c r="Y127" s="85"/>
      <c r="Z127" s="85"/>
      <c r="AA127" s="85"/>
      <c r="AB127" s="86"/>
      <c r="AC127" s="86"/>
      <c r="AD127" s="85">
        <v>1</v>
      </c>
      <c r="AE127" s="85"/>
      <c r="AF127" s="85"/>
      <c r="AG127" s="85"/>
      <c r="AH127" s="85"/>
      <c r="AI127" s="85"/>
      <c r="AJ127" s="85"/>
    </row>
    <row r="128" spans="1:36" ht="16.5" thickTop="1" thickBot="1">
      <c r="A128" s="105">
        <f t="shared" si="26"/>
        <v>20</v>
      </c>
      <c r="B128" s="191" t="s">
        <v>225</v>
      </c>
      <c r="C128" s="105">
        <v>1967</v>
      </c>
      <c r="D128" s="105">
        <v>2012</v>
      </c>
      <c r="E128" s="119" t="s">
        <v>80</v>
      </c>
      <c r="F128" s="107">
        <v>3</v>
      </c>
      <c r="G128" s="105">
        <v>3</v>
      </c>
      <c r="H128" s="111">
        <v>1640.82</v>
      </c>
      <c r="I128" s="111">
        <v>1509.3</v>
      </c>
      <c r="J128" s="111">
        <v>131.52000000000001</v>
      </c>
      <c r="K128" s="109">
        <v>76</v>
      </c>
      <c r="L128" s="110">
        <f t="shared" si="38"/>
        <v>4501113.8322000001</v>
      </c>
      <c r="M128" s="108"/>
      <c r="N128" s="108"/>
      <c r="O128" s="108"/>
      <c r="P128" s="110">
        <f>'Форма 2'!C128-M128-N128-O128</f>
        <v>4501113.8322000001</v>
      </c>
      <c r="Q128" s="111">
        <f>L128/I128</f>
        <v>2982.2525887497518</v>
      </c>
      <c r="R128" s="111">
        <f>Q128</f>
        <v>2982.2525887497518</v>
      </c>
      <c r="S128" s="112" t="s">
        <v>81</v>
      </c>
      <c r="T128" s="105" t="s">
        <v>82</v>
      </c>
      <c r="U128" s="217"/>
      <c r="V128" s="85"/>
      <c r="W128" s="85"/>
      <c r="X128" s="85"/>
      <c r="Y128" s="85"/>
      <c r="Z128" s="85"/>
      <c r="AA128" s="85"/>
      <c r="AB128" s="86"/>
      <c r="AC128" s="86"/>
      <c r="AD128" s="85"/>
      <c r="AE128" s="85">
        <v>1</v>
      </c>
      <c r="AF128" s="85"/>
      <c r="AG128" s="85"/>
      <c r="AH128" s="85"/>
      <c r="AI128" s="85"/>
      <c r="AJ128" s="85"/>
    </row>
    <row r="129" spans="1:36" ht="16.5" thickTop="1" thickBot="1">
      <c r="A129" s="105">
        <f t="shared" si="26"/>
        <v>21</v>
      </c>
      <c r="B129" s="192" t="s">
        <v>5028</v>
      </c>
      <c r="C129" s="107">
        <v>1982</v>
      </c>
      <c r="D129" s="107"/>
      <c r="E129" s="114" t="s">
        <v>94</v>
      </c>
      <c r="F129" s="107">
        <v>5</v>
      </c>
      <c r="G129" s="107">
        <v>5</v>
      </c>
      <c r="H129" s="111">
        <v>6161.94</v>
      </c>
      <c r="I129" s="111">
        <v>5705.86</v>
      </c>
      <c r="J129" s="111">
        <v>5487.36</v>
      </c>
      <c r="K129" s="122">
        <v>218</v>
      </c>
      <c r="L129" s="110">
        <f t="shared" si="38"/>
        <v>6604367.2919999994</v>
      </c>
      <c r="M129" s="108"/>
      <c r="N129" s="108"/>
      <c r="O129" s="108"/>
      <c r="P129" s="110">
        <f>'Форма 2'!C129-M129-N129-O129</f>
        <v>6604367.2919999994</v>
      </c>
      <c r="Q129" s="111">
        <f t="shared" ref="Q129" si="43">L129/I129</f>
        <v>1157.4709670409018</v>
      </c>
      <c r="R129" s="111">
        <f t="shared" ref="R129" si="44">Q129</f>
        <v>1157.4709670409018</v>
      </c>
      <c r="S129" s="112" t="s">
        <v>81</v>
      </c>
      <c r="T129" s="107" t="s">
        <v>92</v>
      </c>
      <c r="U129" s="219"/>
      <c r="V129" s="153"/>
      <c r="W129" s="153"/>
      <c r="X129" s="153"/>
      <c r="Y129" s="153"/>
      <c r="Z129" s="153"/>
      <c r="AA129" s="153">
        <v>1</v>
      </c>
      <c r="AB129" s="86"/>
      <c r="AC129" s="86"/>
      <c r="AD129" s="153"/>
      <c r="AE129" s="153"/>
      <c r="AF129" s="153"/>
      <c r="AG129" s="85"/>
      <c r="AH129" s="153"/>
      <c r="AI129" s="153"/>
      <c r="AJ129" s="153"/>
    </row>
    <row r="130" spans="1:36" ht="16.5" thickTop="1" thickBot="1">
      <c r="A130" s="105">
        <f t="shared" si="26"/>
        <v>22</v>
      </c>
      <c r="B130" s="191" t="s">
        <v>5169</v>
      </c>
      <c r="C130" s="107">
        <v>1985</v>
      </c>
      <c r="D130" s="107"/>
      <c r="E130" s="114" t="s">
        <v>80</v>
      </c>
      <c r="F130" s="107">
        <v>5</v>
      </c>
      <c r="G130" s="107">
        <v>5</v>
      </c>
      <c r="H130" s="111">
        <v>4548.7299999999996</v>
      </c>
      <c r="I130" s="111">
        <v>4108.1000000000004</v>
      </c>
      <c r="J130" s="111">
        <v>3578.8</v>
      </c>
      <c r="K130" s="122">
        <v>156</v>
      </c>
      <c r="L130" s="110">
        <f t="shared" ref="L130" si="45">SUM(M130:P130)</f>
        <v>3712264.0402999995</v>
      </c>
      <c r="M130" s="108"/>
      <c r="N130" s="108"/>
      <c r="O130" s="108"/>
      <c r="P130" s="110">
        <f>'Форма 2'!C130-M130-N130-O130</f>
        <v>3712264.0402999995</v>
      </c>
      <c r="Q130" s="111">
        <f t="shared" ref="Q130" si="46">L130/I130</f>
        <v>903.64500384606004</v>
      </c>
      <c r="R130" s="111">
        <f t="shared" ref="R130" si="47">Q130</f>
        <v>903.64500384606004</v>
      </c>
      <c r="S130" s="112" t="s">
        <v>81</v>
      </c>
      <c r="T130" s="107" t="s">
        <v>92</v>
      </c>
      <c r="U130" s="219"/>
      <c r="V130" s="153"/>
      <c r="W130" s="153"/>
      <c r="X130" s="153"/>
      <c r="Y130" s="153"/>
      <c r="Z130" s="153"/>
      <c r="AA130" s="153"/>
      <c r="AB130" s="86"/>
      <c r="AC130" s="86"/>
      <c r="AD130" s="153"/>
      <c r="AE130" s="153"/>
      <c r="AF130" s="153">
        <v>1</v>
      </c>
      <c r="AG130" s="85"/>
      <c r="AH130" s="153"/>
      <c r="AI130" s="153"/>
      <c r="AJ130" s="153"/>
    </row>
    <row r="131" spans="1:36" ht="16.5" thickTop="1" thickBot="1">
      <c r="A131" s="105">
        <f t="shared" si="26"/>
        <v>23</v>
      </c>
      <c r="B131" s="191" t="s">
        <v>226</v>
      </c>
      <c r="C131" s="105">
        <v>1974</v>
      </c>
      <c r="D131" s="105"/>
      <c r="E131" s="119" t="s">
        <v>80</v>
      </c>
      <c r="F131" s="107">
        <v>5</v>
      </c>
      <c r="G131" s="105">
        <v>8</v>
      </c>
      <c r="H131" s="110">
        <v>5940.1</v>
      </c>
      <c r="I131" s="110">
        <v>5940.1</v>
      </c>
      <c r="J131" s="110">
        <v>311</v>
      </c>
      <c r="K131" s="109"/>
      <c r="L131" s="110">
        <f t="shared" si="38"/>
        <v>30544053.601000004</v>
      </c>
      <c r="M131" s="108"/>
      <c r="N131" s="108"/>
      <c r="O131" s="108"/>
      <c r="P131" s="110">
        <f>'Форма 2'!C131-M131-N131-O131</f>
        <v>30544053.601000004</v>
      </c>
      <c r="Q131" s="111">
        <f t="shared" si="39"/>
        <v>5142.01</v>
      </c>
      <c r="R131" s="111">
        <f t="shared" si="40"/>
        <v>5142.01</v>
      </c>
      <c r="S131" s="112" t="s">
        <v>81</v>
      </c>
      <c r="T131" s="107" t="s">
        <v>92</v>
      </c>
      <c r="U131" s="217"/>
      <c r="V131" s="85"/>
      <c r="W131" s="85"/>
      <c r="X131" s="85"/>
      <c r="Y131" s="85"/>
      <c r="Z131" s="85"/>
      <c r="AA131" s="85"/>
      <c r="AB131" s="86"/>
      <c r="AC131" s="86"/>
      <c r="AD131" s="85">
        <v>1</v>
      </c>
      <c r="AE131" s="85">
        <v>1</v>
      </c>
      <c r="AF131" s="85"/>
      <c r="AG131" s="85"/>
      <c r="AH131" s="85"/>
      <c r="AI131" s="85"/>
      <c r="AJ131" s="85"/>
    </row>
    <row r="132" spans="1:36" ht="16.5" thickTop="1" thickBot="1">
      <c r="A132" s="105">
        <f t="shared" si="26"/>
        <v>24</v>
      </c>
      <c r="B132" s="191" t="s">
        <v>5170</v>
      </c>
      <c r="C132" s="107">
        <v>1979</v>
      </c>
      <c r="D132" s="107"/>
      <c r="E132" s="114" t="s">
        <v>80</v>
      </c>
      <c r="F132" s="107">
        <v>5</v>
      </c>
      <c r="G132" s="107">
        <v>5</v>
      </c>
      <c r="H132" s="111">
        <v>4931.1400000000003</v>
      </c>
      <c r="I132" s="111">
        <v>4490.7</v>
      </c>
      <c r="J132" s="111">
        <v>4490.7</v>
      </c>
      <c r="K132" s="122">
        <v>187</v>
      </c>
      <c r="L132" s="110">
        <f t="shared" ref="L132" si="48">SUM(M132:P132)</f>
        <v>16987875.922800001</v>
      </c>
      <c r="M132" s="108"/>
      <c r="N132" s="108"/>
      <c r="O132" s="108"/>
      <c r="P132" s="110">
        <f>'Форма 2'!C132-M132-N132-O132</f>
        <v>16987875.922800001</v>
      </c>
      <c r="Q132" s="111">
        <f t="shared" ref="Q132" si="49">L132/I132</f>
        <v>3782.9015349054716</v>
      </c>
      <c r="R132" s="111">
        <f t="shared" ref="R132" si="50">Q132</f>
        <v>3782.9015349054716</v>
      </c>
      <c r="S132" s="112" t="s">
        <v>81</v>
      </c>
      <c r="T132" s="107" t="s">
        <v>92</v>
      </c>
      <c r="U132" s="219"/>
      <c r="V132" s="153"/>
      <c r="W132" s="153"/>
      <c r="X132" s="153"/>
      <c r="Y132" s="153"/>
      <c r="Z132" s="153"/>
      <c r="AA132" s="153"/>
      <c r="AB132" s="86"/>
      <c r="AC132" s="86"/>
      <c r="AD132" s="153">
        <v>1</v>
      </c>
      <c r="AE132" s="153"/>
      <c r="AF132" s="153"/>
      <c r="AG132" s="85"/>
      <c r="AH132" s="153"/>
      <c r="AI132" s="153"/>
      <c r="AJ132" s="153"/>
    </row>
    <row r="133" spans="1:36" ht="16.5" thickTop="1" thickBot="1">
      <c r="A133" s="105">
        <f t="shared" si="26"/>
        <v>25</v>
      </c>
      <c r="B133" s="191" t="s">
        <v>227</v>
      </c>
      <c r="C133" s="105">
        <v>1994</v>
      </c>
      <c r="D133" s="105"/>
      <c r="E133" s="119" t="s">
        <v>94</v>
      </c>
      <c r="F133" s="107">
        <v>5</v>
      </c>
      <c r="G133" s="105">
        <v>7</v>
      </c>
      <c r="H133" s="110">
        <v>5465.1</v>
      </c>
      <c r="I133" s="108">
        <v>4931.6000000000004</v>
      </c>
      <c r="J133" s="110">
        <v>4931.6000000000004</v>
      </c>
      <c r="K133" s="109">
        <v>224</v>
      </c>
      <c r="L133" s="110">
        <f t="shared" si="38"/>
        <v>5857494.1799999997</v>
      </c>
      <c r="M133" s="108"/>
      <c r="N133" s="108"/>
      <c r="O133" s="108"/>
      <c r="P133" s="110">
        <f>'Форма 2'!C133-M133-N133-O133</f>
        <v>5857494.1799999997</v>
      </c>
      <c r="Q133" s="111">
        <f t="shared" si="39"/>
        <v>1187.7472179414387</v>
      </c>
      <c r="R133" s="111">
        <f t="shared" si="40"/>
        <v>1187.7472179414387</v>
      </c>
      <c r="S133" s="112" t="s">
        <v>81</v>
      </c>
      <c r="T133" s="107" t="s">
        <v>92</v>
      </c>
      <c r="U133" s="217"/>
      <c r="V133" s="85"/>
      <c r="W133" s="85"/>
      <c r="X133" s="85"/>
      <c r="Y133" s="85"/>
      <c r="Z133" s="85"/>
      <c r="AA133" s="85">
        <v>1</v>
      </c>
      <c r="AB133" s="86"/>
      <c r="AC133" s="86"/>
      <c r="AD133" s="85"/>
      <c r="AE133" s="85"/>
      <c r="AF133" s="85"/>
      <c r="AG133" s="85"/>
      <c r="AH133" s="85"/>
      <c r="AI133" s="85"/>
      <c r="AJ133" s="85"/>
    </row>
    <row r="134" spans="1:36" ht="16.5" thickTop="1" thickBot="1">
      <c r="A134" s="105">
        <f t="shared" si="26"/>
        <v>26</v>
      </c>
      <c r="B134" s="191" t="s">
        <v>5180</v>
      </c>
      <c r="C134" s="107">
        <v>1992</v>
      </c>
      <c r="D134" s="107"/>
      <c r="E134" s="114" t="s">
        <v>212</v>
      </c>
      <c r="F134" s="107">
        <v>3</v>
      </c>
      <c r="G134" s="107">
        <v>3</v>
      </c>
      <c r="H134" s="111">
        <v>1397.08</v>
      </c>
      <c r="I134" s="149">
        <v>1265.9000000000001</v>
      </c>
      <c r="J134" s="111">
        <v>1265.9000000000001</v>
      </c>
      <c r="K134" s="122">
        <v>64</v>
      </c>
      <c r="L134" s="110">
        <f t="shared" ref="L134" si="51">SUM(M134:P134)</f>
        <v>1776680.6068</v>
      </c>
      <c r="M134" s="108"/>
      <c r="N134" s="108"/>
      <c r="O134" s="108"/>
      <c r="P134" s="110">
        <f>'Форма 2'!C134-M134-N134-O134</f>
        <v>1776680.6068</v>
      </c>
      <c r="Q134" s="111">
        <f t="shared" ref="Q134" si="52">L134/I134</f>
        <v>1403.4920663559521</v>
      </c>
      <c r="R134" s="111">
        <f t="shared" ref="R134" si="53">Q134</f>
        <v>1403.4920663559521</v>
      </c>
      <c r="S134" s="112" t="s">
        <v>81</v>
      </c>
      <c r="T134" s="107" t="s">
        <v>92</v>
      </c>
      <c r="U134" s="219"/>
      <c r="V134" s="153"/>
      <c r="W134" s="153"/>
      <c r="X134" s="153"/>
      <c r="Y134" s="153"/>
      <c r="Z134" s="153"/>
      <c r="AA134" s="153">
        <v>1</v>
      </c>
      <c r="AB134" s="86"/>
      <c r="AC134" s="86"/>
      <c r="AD134" s="153"/>
      <c r="AE134" s="153"/>
      <c r="AF134" s="153"/>
      <c r="AG134" s="85"/>
      <c r="AH134" s="153"/>
      <c r="AI134" s="153"/>
      <c r="AJ134" s="153"/>
    </row>
    <row r="135" spans="1:36" ht="16.5" thickTop="1" thickBot="1">
      <c r="A135" s="105">
        <f t="shared" si="26"/>
        <v>27</v>
      </c>
      <c r="B135" s="191" t="s">
        <v>228</v>
      </c>
      <c r="C135" s="105">
        <v>1953</v>
      </c>
      <c r="D135" s="105">
        <v>2009</v>
      </c>
      <c r="E135" s="119" t="s">
        <v>94</v>
      </c>
      <c r="F135" s="107">
        <v>2</v>
      </c>
      <c r="G135" s="105">
        <v>2</v>
      </c>
      <c r="H135" s="110">
        <v>427.8</v>
      </c>
      <c r="I135" s="110">
        <v>387.8</v>
      </c>
      <c r="J135" s="110">
        <v>387.8</v>
      </c>
      <c r="K135" s="109">
        <v>25</v>
      </c>
      <c r="L135" s="110">
        <f t="shared" si="38"/>
        <v>7198338.1980000008</v>
      </c>
      <c r="M135" s="108"/>
      <c r="N135" s="108"/>
      <c r="O135" s="108"/>
      <c r="P135" s="110">
        <f>'Форма 2'!C135-M135-N135-O135</f>
        <v>7198338.1980000008</v>
      </c>
      <c r="Q135" s="111">
        <f t="shared" si="39"/>
        <v>18561.98607013925</v>
      </c>
      <c r="R135" s="111">
        <f t="shared" si="40"/>
        <v>18561.98607013925</v>
      </c>
      <c r="S135" s="112" t="s">
        <v>81</v>
      </c>
      <c r="T135" s="107" t="s">
        <v>82</v>
      </c>
      <c r="U135" s="217"/>
      <c r="V135" s="85">
        <v>1</v>
      </c>
      <c r="W135" s="85"/>
      <c r="X135" s="85"/>
      <c r="Y135" s="85"/>
      <c r="Z135" s="85"/>
      <c r="AA135" s="85">
        <v>1</v>
      </c>
      <c r="AB135" s="86"/>
      <c r="AC135" s="86"/>
      <c r="AD135" s="85">
        <v>1</v>
      </c>
      <c r="AE135" s="85">
        <v>1</v>
      </c>
      <c r="AF135" s="85"/>
      <c r="AG135" s="85"/>
      <c r="AH135" s="85"/>
      <c r="AI135" s="85"/>
      <c r="AJ135" s="85"/>
    </row>
    <row r="136" spans="1:36" ht="16.5" thickTop="1" thickBot="1">
      <c r="A136" s="105">
        <f t="shared" si="26"/>
        <v>28</v>
      </c>
      <c r="B136" s="191" t="s">
        <v>229</v>
      </c>
      <c r="C136" s="105">
        <v>1960</v>
      </c>
      <c r="D136" s="105">
        <v>2010</v>
      </c>
      <c r="E136" s="119" t="s">
        <v>192</v>
      </c>
      <c r="F136" s="107">
        <v>2</v>
      </c>
      <c r="G136" s="105">
        <v>1</v>
      </c>
      <c r="H136" s="110">
        <v>256.89999999999998</v>
      </c>
      <c r="I136" s="110">
        <v>244.5</v>
      </c>
      <c r="J136" s="110">
        <v>244.5</v>
      </c>
      <c r="K136" s="109">
        <v>19</v>
      </c>
      <c r="L136" s="110">
        <f t="shared" si="38"/>
        <v>2999800.7479999997</v>
      </c>
      <c r="M136" s="108"/>
      <c r="N136" s="108"/>
      <c r="O136" s="108"/>
      <c r="P136" s="110">
        <f>'Форма 2'!C136-M136-N136-O136</f>
        <v>2999800.7479999997</v>
      </c>
      <c r="Q136" s="111">
        <f t="shared" si="39"/>
        <v>12269.12371370143</v>
      </c>
      <c r="R136" s="111">
        <f t="shared" si="40"/>
        <v>12269.12371370143</v>
      </c>
      <c r="S136" s="112" t="s">
        <v>81</v>
      </c>
      <c r="T136" s="107" t="s">
        <v>82</v>
      </c>
      <c r="U136" s="217">
        <v>1</v>
      </c>
      <c r="V136" s="85"/>
      <c r="W136" s="85"/>
      <c r="X136" s="85"/>
      <c r="Y136" s="85"/>
      <c r="Z136" s="85"/>
      <c r="AA136" s="85">
        <v>1</v>
      </c>
      <c r="AB136" s="86"/>
      <c r="AC136" s="86"/>
      <c r="AD136" s="85">
        <v>1</v>
      </c>
      <c r="AE136" s="85">
        <v>1</v>
      </c>
      <c r="AF136" s="85"/>
      <c r="AG136" s="85"/>
      <c r="AH136" s="85"/>
      <c r="AI136" s="85"/>
      <c r="AJ136" s="85"/>
    </row>
    <row r="137" spans="1:36" ht="16.5" thickTop="1" thickBot="1">
      <c r="A137" s="105">
        <f t="shared" si="26"/>
        <v>29</v>
      </c>
      <c r="B137" s="191" t="s">
        <v>230</v>
      </c>
      <c r="C137" s="105">
        <v>1954</v>
      </c>
      <c r="D137" s="105">
        <v>2009</v>
      </c>
      <c r="E137" s="119" t="s">
        <v>192</v>
      </c>
      <c r="F137" s="107">
        <v>2</v>
      </c>
      <c r="G137" s="105">
        <v>2</v>
      </c>
      <c r="H137" s="110">
        <v>416.6</v>
      </c>
      <c r="I137" s="110">
        <v>395.2</v>
      </c>
      <c r="J137" s="110">
        <v>395.2</v>
      </c>
      <c r="K137" s="109">
        <v>23</v>
      </c>
      <c r="L137" s="110">
        <f t="shared" si="38"/>
        <v>7009882.4060000014</v>
      </c>
      <c r="M137" s="108"/>
      <c r="N137" s="108"/>
      <c r="O137" s="108"/>
      <c r="P137" s="110">
        <f>'Форма 2'!C137-M137-N137-O137</f>
        <v>7009882.4060000014</v>
      </c>
      <c r="Q137" s="111">
        <f t="shared" si="39"/>
        <v>17737.556695344134</v>
      </c>
      <c r="R137" s="111">
        <f t="shared" si="40"/>
        <v>17737.556695344134</v>
      </c>
      <c r="S137" s="112" t="s">
        <v>81</v>
      </c>
      <c r="T137" s="107" t="s">
        <v>82</v>
      </c>
      <c r="U137" s="217"/>
      <c r="V137" s="85">
        <v>1</v>
      </c>
      <c r="W137" s="85"/>
      <c r="X137" s="85"/>
      <c r="Y137" s="85"/>
      <c r="Z137" s="85"/>
      <c r="AA137" s="85">
        <v>1</v>
      </c>
      <c r="AB137" s="86"/>
      <c r="AC137" s="86"/>
      <c r="AD137" s="85">
        <v>1</v>
      </c>
      <c r="AE137" s="85">
        <v>1</v>
      </c>
      <c r="AF137" s="85"/>
      <c r="AG137" s="85"/>
      <c r="AH137" s="85"/>
      <c r="AI137" s="85"/>
      <c r="AJ137" s="85"/>
    </row>
    <row r="138" spans="1:36" ht="16.5" thickTop="1" thickBot="1">
      <c r="A138" s="105">
        <f t="shared" ref="A138:A201" si="54">A137+1</f>
        <v>30</v>
      </c>
      <c r="B138" s="191" t="s">
        <v>231</v>
      </c>
      <c r="C138" s="105">
        <v>1962</v>
      </c>
      <c r="D138" s="105">
        <v>2012</v>
      </c>
      <c r="E138" s="119" t="s">
        <v>94</v>
      </c>
      <c r="F138" s="107">
        <v>2</v>
      </c>
      <c r="G138" s="105">
        <v>2</v>
      </c>
      <c r="H138" s="110">
        <v>858.2</v>
      </c>
      <c r="I138" s="110">
        <v>560.5</v>
      </c>
      <c r="J138" s="110">
        <v>560.5</v>
      </c>
      <c r="K138" s="109">
        <v>89</v>
      </c>
      <c r="L138" s="110">
        <f t="shared" si="38"/>
        <v>8452068.5200000014</v>
      </c>
      <c r="M138" s="108"/>
      <c r="N138" s="108"/>
      <c r="O138" s="108"/>
      <c r="P138" s="110">
        <f>'Форма 2'!C138-M138-N138-O138</f>
        <v>8452068.5200000014</v>
      </c>
      <c r="Q138" s="111">
        <f t="shared" si="39"/>
        <v>15079.515646743981</v>
      </c>
      <c r="R138" s="111">
        <f t="shared" si="40"/>
        <v>15079.515646743981</v>
      </c>
      <c r="S138" s="112" t="s">
        <v>81</v>
      </c>
      <c r="T138" s="107" t="s">
        <v>82</v>
      </c>
      <c r="U138" s="217"/>
      <c r="V138" s="85"/>
      <c r="W138" s="85"/>
      <c r="X138" s="85"/>
      <c r="Y138" s="85"/>
      <c r="Z138" s="85"/>
      <c r="AA138" s="85"/>
      <c r="AB138" s="86"/>
      <c r="AC138" s="86"/>
      <c r="AD138" s="85">
        <v>1</v>
      </c>
      <c r="AE138" s="85">
        <v>1</v>
      </c>
      <c r="AF138" s="85"/>
      <c r="AG138" s="85"/>
      <c r="AH138" s="85"/>
      <c r="AI138" s="85"/>
      <c r="AJ138" s="85"/>
    </row>
    <row r="139" spans="1:36" ht="17.25" thickTop="1" thickBot="1">
      <c r="A139" s="221">
        <v>0</v>
      </c>
      <c r="B139" s="13" t="s">
        <v>232</v>
      </c>
      <c r="C139" s="5"/>
      <c r="D139" s="5"/>
      <c r="E139" s="5"/>
      <c r="F139" s="5"/>
      <c r="G139" s="5"/>
      <c r="H139" s="14">
        <f>SUM(H140:H141)</f>
        <v>9655.2999999999993</v>
      </c>
      <c r="I139" s="14">
        <f t="shared" ref="I139:P139" si="55">SUM(I140:I141)</f>
        <v>6493.9</v>
      </c>
      <c r="J139" s="14">
        <f t="shared" si="55"/>
        <v>0</v>
      </c>
      <c r="K139" s="15">
        <f t="shared" si="55"/>
        <v>0</v>
      </c>
      <c r="L139" s="14">
        <f t="shared" si="55"/>
        <v>43034077.457999997</v>
      </c>
      <c r="M139" s="14">
        <f t="shared" si="55"/>
        <v>0</v>
      </c>
      <c r="N139" s="14">
        <f t="shared" si="55"/>
        <v>0</v>
      </c>
      <c r="O139" s="14">
        <f t="shared" si="55"/>
        <v>0</v>
      </c>
      <c r="P139" s="14">
        <f t="shared" si="55"/>
        <v>43034077.457999997</v>
      </c>
      <c r="Q139" s="8" t="s">
        <v>76</v>
      </c>
      <c r="R139" s="8" t="s">
        <v>76</v>
      </c>
      <c r="S139" s="8" t="s">
        <v>76</v>
      </c>
      <c r="T139" s="5" t="s">
        <v>76</v>
      </c>
      <c r="U139" s="218" t="s">
        <v>76</v>
      </c>
      <c r="V139" s="84" t="s">
        <v>76</v>
      </c>
      <c r="W139" s="84" t="s">
        <v>76</v>
      </c>
      <c r="X139" s="84" t="s">
        <v>76</v>
      </c>
      <c r="Y139" s="84" t="s">
        <v>76</v>
      </c>
      <c r="Z139" s="84" t="s">
        <v>76</v>
      </c>
      <c r="AA139" s="84" t="s">
        <v>76</v>
      </c>
      <c r="AB139" s="84" t="s">
        <v>76</v>
      </c>
      <c r="AC139" s="84" t="s">
        <v>76</v>
      </c>
      <c r="AD139" s="84" t="s">
        <v>76</v>
      </c>
      <c r="AE139" s="84" t="s">
        <v>76</v>
      </c>
      <c r="AF139" s="84" t="s">
        <v>76</v>
      </c>
      <c r="AG139" s="84" t="s">
        <v>76</v>
      </c>
      <c r="AH139" s="84" t="s">
        <v>76</v>
      </c>
      <c r="AI139" s="84" t="s">
        <v>76</v>
      </c>
      <c r="AJ139" s="84" t="s">
        <v>76</v>
      </c>
    </row>
    <row r="140" spans="1:36" ht="16.5" thickTop="1" thickBot="1">
      <c r="A140" s="105">
        <f t="shared" si="54"/>
        <v>1</v>
      </c>
      <c r="B140" s="192" t="s">
        <v>233</v>
      </c>
      <c r="C140" s="123">
        <v>1979</v>
      </c>
      <c r="D140" s="107"/>
      <c r="E140" s="114" t="s">
        <v>91</v>
      </c>
      <c r="F140" s="107">
        <v>5</v>
      </c>
      <c r="G140" s="107">
        <v>8</v>
      </c>
      <c r="H140" s="111">
        <v>6908.3</v>
      </c>
      <c r="I140" s="111">
        <v>5216.8999999999996</v>
      </c>
      <c r="J140" s="111"/>
      <c r="K140" s="122"/>
      <c r="L140" s="110">
        <f t="shared" ref="L140:L141" si="56">SUM(M140:P140)</f>
        <v>33570607.517999999</v>
      </c>
      <c r="M140" s="108"/>
      <c r="N140" s="108"/>
      <c r="O140" s="108"/>
      <c r="P140" s="110">
        <f>'Форма 2'!C140-M140-N140-O140</f>
        <v>33570607.517999999</v>
      </c>
      <c r="Q140" s="111">
        <f>L140/I140</f>
        <v>6434.9724008510802</v>
      </c>
      <c r="R140" s="111">
        <f>Q140</f>
        <v>6434.9724008510802</v>
      </c>
      <c r="S140" s="112" t="s">
        <v>81</v>
      </c>
      <c r="T140" s="107" t="s">
        <v>82</v>
      </c>
      <c r="U140" s="217">
        <v>1</v>
      </c>
      <c r="V140" s="85">
        <v>1</v>
      </c>
      <c r="W140" s="85"/>
      <c r="X140" s="85">
        <v>1</v>
      </c>
      <c r="Y140" s="85"/>
      <c r="Z140" s="85">
        <v>1</v>
      </c>
      <c r="AA140" s="85">
        <v>1</v>
      </c>
      <c r="AB140" s="86"/>
      <c r="AC140" s="86"/>
      <c r="AD140" s="85"/>
      <c r="AE140" s="85"/>
      <c r="AF140" s="85"/>
      <c r="AG140" s="85"/>
      <c r="AH140" s="85"/>
      <c r="AI140" s="85"/>
      <c r="AJ140" s="85"/>
    </row>
    <row r="141" spans="1:36" ht="16.5" thickTop="1" thickBot="1">
      <c r="A141" s="105">
        <f t="shared" si="54"/>
        <v>2</v>
      </c>
      <c r="B141" s="192" t="s">
        <v>234</v>
      </c>
      <c r="C141" s="123">
        <v>1962</v>
      </c>
      <c r="D141" s="107"/>
      <c r="E141" s="114"/>
      <c r="F141" s="107">
        <v>4</v>
      </c>
      <c r="G141" s="107">
        <v>2</v>
      </c>
      <c r="H141" s="111">
        <v>2747</v>
      </c>
      <c r="I141" s="111">
        <v>1277</v>
      </c>
      <c r="J141" s="111"/>
      <c r="K141" s="122"/>
      <c r="L141" s="110">
        <f t="shared" si="56"/>
        <v>9463469.9399999995</v>
      </c>
      <c r="M141" s="108"/>
      <c r="N141" s="108"/>
      <c r="O141" s="108"/>
      <c r="P141" s="110">
        <f>'Форма 2'!C141-M141-N141-O141</f>
        <v>9463469.9399999995</v>
      </c>
      <c r="Q141" s="111">
        <f>L141/I141</f>
        <v>7410.7047298355519</v>
      </c>
      <c r="R141" s="111">
        <f>Q141</f>
        <v>7410.7047298355519</v>
      </c>
      <c r="S141" s="112" t="s">
        <v>81</v>
      </c>
      <c r="T141" s="105" t="s">
        <v>92</v>
      </c>
      <c r="U141" s="217"/>
      <c r="V141" s="85"/>
      <c r="W141" s="85"/>
      <c r="X141" s="85"/>
      <c r="Y141" s="85"/>
      <c r="Z141" s="85"/>
      <c r="AA141" s="85"/>
      <c r="AB141" s="86"/>
      <c r="AC141" s="86"/>
      <c r="AD141" s="85">
        <v>1</v>
      </c>
      <c r="AE141" s="85"/>
      <c r="AF141" s="85"/>
      <c r="AG141" s="85"/>
      <c r="AH141" s="85"/>
      <c r="AI141" s="85"/>
      <c r="AJ141" s="85"/>
    </row>
    <row r="142" spans="1:36" ht="17.25" thickTop="1" thickBot="1">
      <c r="A142" s="221">
        <v>0</v>
      </c>
      <c r="B142" s="13" t="s">
        <v>235</v>
      </c>
      <c r="C142" s="5"/>
      <c r="D142" s="5"/>
      <c r="E142" s="5"/>
      <c r="F142" s="5"/>
      <c r="G142" s="5"/>
      <c r="H142" s="14">
        <f t="shared" ref="H142:P142" si="57">SUM(H143:H170)</f>
        <v>89259.4</v>
      </c>
      <c r="I142" s="14">
        <f t="shared" si="57"/>
        <v>78820.900000000038</v>
      </c>
      <c r="J142" s="14">
        <f t="shared" si="57"/>
        <v>69241.399999999994</v>
      </c>
      <c r="K142" s="15">
        <f t="shared" si="57"/>
        <v>3295</v>
      </c>
      <c r="L142" s="14">
        <f t="shared" si="57"/>
        <v>177564907.98900005</v>
      </c>
      <c r="M142" s="14">
        <f t="shared" si="57"/>
        <v>0</v>
      </c>
      <c r="N142" s="14">
        <f t="shared" si="57"/>
        <v>0</v>
      </c>
      <c r="O142" s="14">
        <f t="shared" si="57"/>
        <v>0</v>
      </c>
      <c r="P142" s="14">
        <f t="shared" si="57"/>
        <v>177564907.98900005</v>
      </c>
      <c r="Q142" s="8" t="s">
        <v>76</v>
      </c>
      <c r="R142" s="8" t="s">
        <v>76</v>
      </c>
      <c r="S142" s="8" t="s">
        <v>76</v>
      </c>
      <c r="T142" s="5" t="s">
        <v>76</v>
      </c>
      <c r="U142" s="218" t="s">
        <v>76</v>
      </c>
      <c r="V142" s="84" t="s">
        <v>76</v>
      </c>
      <c r="W142" s="84" t="s">
        <v>76</v>
      </c>
      <c r="X142" s="84" t="s">
        <v>76</v>
      </c>
      <c r="Y142" s="84" t="s">
        <v>76</v>
      </c>
      <c r="Z142" s="84" t="s">
        <v>76</v>
      </c>
      <c r="AA142" s="84" t="s">
        <v>76</v>
      </c>
      <c r="AB142" s="84" t="s">
        <v>76</v>
      </c>
      <c r="AC142" s="84" t="s">
        <v>76</v>
      </c>
      <c r="AD142" s="84" t="s">
        <v>76</v>
      </c>
      <c r="AE142" s="84" t="s">
        <v>76</v>
      </c>
      <c r="AF142" s="84" t="s">
        <v>76</v>
      </c>
      <c r="AG142" s="84" t="s">
        <v>76</v>
      </c>
      <c r="AH142" s="84" t="s">
        <v>76</v>
      </c>
      <c r="AI142" s="84" t="s">
        <v>76</v>
      </c>
      <c r="AJ142" s="84" t="s">
        <v>76</v>
      </c>
    </row>
    <row r="143" spans="1:36" ht="16.5" thickTop="1" thickBot="1">
      <c r="A143" s="105">
        <f t="shared" si="54"/>
        <v>1</v>
      </c>
      <c r="B143" s="112" t="s">
        <v>236</v>
      </c>
      <c r="C143" s="107">
        <v>1967</v>
      </c>
      <c r="D143" s="112"/>
      <c r="E143" s="114" t="s">
        <v>94</v>
      </c>
      <c r="F143" s="107">
        <v>5</v>
      </c>
      <c r="G143" s="107">
        <v>4</v>
      </c>
      <c r="H143" s="222">
        <v>4242.8</v>
      </c>
      <c r="I143" s="222">
        <v>3282.1</v>
      </c>
      <c r="J143" s="222">
        <v>2539</v>
      </c>
      <c r="K143" s="223">
        <v>116</v>
      </c>
      <c r="L143" s="110">
        <f t="shared" ref="L143:L170" si="58">SUM(M143:P143)</f>
        <v>1668523.5279999999</v>
      </c>
      <c r="M143" s="108"/>
      <c r="N143" s="108"/>
      <c r="O143" s="108"/>
      <c r="P143" s="110">
        <f>'Форма 2'!C143-M143-N143-O143</f>
        <v>1668523.5279999999</v>
      </c>
      <c r="Q143" s="111">
        <f>L143/I143</f>
        <v>508.37071630967978</v>
      </c>
      <c r="R143" s="111">
        <f>Q143</f>
        <v>508.37071630967978</v>
      </c>
      <c r="S143" s="112" t="s">
        <v>81</v>
      </c>
      <c r="T143" s="107" t="s">
        <v>92</v>
      </c>
      <c r="U143" s="217">
        <v>1</v>
      </c>
      <c r="V143" s="85"/>
      <c r="W143" s="85"/>
      <c r="X143" s="85"/>
      <c r="Y143" s="85"/>
      <c r="Z143" s="85"/>
      <c r="AA143" s="85"/>
      <c r="AB143" s="86"/>
      <c r="AC143" s="86"/>
      <c r="AD143" s="85"/>
      <c r="AE143" s="85"/>
      <c r="AF143" s="85"/>
      <c r="AG143" s="85"/>
      <c r="AH143" s="85"/>
      <c r="AI143" s="85"/>
      <c r="AJ143" s="85"/>
    </row>
    <row r="144" spans="1:36" ht="16.5" thickTop="1" thickBot="1">
      <c r="A144" s="105">
        <f t="shared" si="54"/>
        <v>2</v>
      </c>
      <c r="B144" s="112" t="s">
        <v>237</v>
      </c>
      <c r="C144" s="107">
        <v>1985</v>
      </c>
      <c r="D144" s="107">
        <v>2019</v>
      </c>
      <c r="E144" s="114" t="s">
        <v>94</v>
      </c>
      <c r="F144" s="107">
        <v>9</v>
      </c>
      <c r="G144" s="107">
        <v>2</v>
      </c>
      <c r="H144" s="111">
        <v>4990.8999999999996</v>
      </c>
      <c r="I144" s="111">
        <v>3876.9</v>
      </c>
      <c r="J144" s="111">
        <v>3876.9</v>
      </c>
      <c r="K144" s="122">
        <v>172</v>
      </c>
      <c r="L144" s="110">
        <f t="shared" si="58"/>
        <v>4481466</v>
      </c>
      <c r="M144" s="108"/>
      <c r="N144" s="108"/>
      <c r="O144" s="108"/>
      <c r="P144" s="110">
        <f>'Форма 2'!C144-M144-N144-O144</f>
        <v>4481466</v>
      </c>
      <c r="Q144" s="111">
        <f>L144/I144</f>
        <v>1155.9405710748279</v>
      </c>
      <c r="R144" s="111">
        <f>Q144</f>
        <v>1155.9405710748279</v>
      </c>
      <c r="S144" s="112" t="s">
        <v>81</v>
      </c>
      <c r="T144" s="107" t="s">
        <v>82</v>
      </c>
      <c r="U144" s="217"/>
      <c r="V144" s="85"/>
      <c r="W144" s="85"/>
      <c r="X144" s="85"/>
      <c r="Y144" s="85"/>
      <c r="Z144" s="172"/>
      <c r="AA144" s="172"/>
      <c r="AB144" s="177">
        <v>2</v>
      </c>
      <c r="AC144" s="154">
        <f>2240733*AB144</f>
        <v>4481466</v>
      </c>
      <c r="AD144" s="85"/>
      <c r="AE144" s="85"/>
      <c r="AF144" s="85"/>
      <c r="AG144" s="166"/>
      <c r="AH144" s="85"/>
      <c r="AI144" s="85"/>
      <c r="AJ144" s="85"/>
    </row>
    <row r="145" spans="1:36" ht="16.5" thickTop="1" thickBot="1">
      <c r="A145" s="105">
        <f t="shared" si="54"/>
        <v>3</v>
      </c>
      <c r="B145" s="112" t="s">
        <v>238</v>
      </c>
      <c r="C145" s="107">
        <v>1993</v>
      </c>
      <c r="D145" s="107"/>
      <c r="E145" s="114" t="s">
        <v>239</v>
      </c>
      <c r="F145" s="107">
        <v>5</v>
      </c>
      <c r="G145" s="107">
        <v>6</v>
      </c>
      <c r="H145" s="111">
        <v>4528.2</v>
      </c>
      <c r="I145" s="111">
        <v>3990.8</v>
      </c>
      <c r="J145" s="111">
        <v>3990.8</v>
      </c>
      <c r="K145" s="122">
        <v>213</v>
      </c>
      <c r="L145" s="110">
        <f t="shared" si="58"/>
        <v>9663133.5179999992</v>
      </c>
      <c r="M145" s="108"/>
      <c r="N145" s="108"/>
      <c r="O145" s="108"/>
      <c r="P145" s="110">
        <f>'Форма 2'!C145-M145-N145-O145</f>
        <v>9663133.5179999992</v>
      </c>
      <c r="Q145" s="111">
        <f>L145/I145</f>
        <v>2421.352490227523</v>
      </c>
      <c r="R145" s="111">
        <f>Q145</f>
        <v>2421.352490227523</v>
      </c>
      <c r="S145" s="112" t="s">
        <v>81</v>
      </c>
      <c r="T145" s="107" t="s">
        <v>92</v>
      </c>
      <c r="U145" s="217">
        <v>1</v>
      </c>
      <c r="V145" s="85">
        <v>1</v>
      </c>
      <c r="W145" s="85"/>
      <c r="X145" s="85"/>
      <c r="Y145" s="85"/>
      <c r="Z145" s="85"/>
      <c r="AA145" s="85"/>
      <c r="AB145" s="86"/>
      <c r="AC145" s="86"/>
      <c r="AD145" s="85"/>
      <c r="AE145" s="85"/>
      <c r="AF145" s="85"/>
      <c r="AG145" s="85"/>
      <c r="AH145" s="85"/>
      <c r="AI145" s="85"/>
      <c r="AJ145" s="85">
        <v>1</v>
      </c>
    </row>
    <row r="146" spans="1:36" ht="16.5" thickTop="1" thickBot="1">
      <c r="A146" s="105">
        <f t="shared" si="54"/>
        <v>4</v>
      </c>
      <c r="B146" s="112" t="s">
        <v>240</v>
      </c>
      <c r="C146" s="107">
        <v>1985</v>
      </c>
      <c r="D146" s="107">
        <v>2009</v>
      </c>
      <c r="E146" s="114" t="s">
        <v>94</v>
      </c>
      <c r="F146" s="107">
        <v>9</v>
      </c>
      <c r="G146" s="107">
        <v>4</v>
      </c>
      <c r="H146" s="111">
        <v>11573.1</v>
      </c>
      <c r="I146" s="111">
        <v>10491.8</v>
      </c>
      <c r="J146" s="111">
        <v>6895.4</v>
      </c>
      <c r="K146" s="122">
        <v>333</v>
      </c>
      <c r="L146" s="110">
        <f t="shared" si="58"/>
        <v>6481977.5790000008</v>
      </c>
      <c r="M146" s="108"/>
      <c r="N146" s="108"/>
      <c r="O146" s="108"/>
      <c r="P146" s="110">
        <f>'Форма 2'!C146-M146-N146-O146</f>
        <v>6481977.5790000008</v>
      </c>
      <c r="Q146" s="111">
        <f>L146/I146</f>
        <v>617.8136810652129</v>
      </c>
      <c r="R146" s="111">
        <f>Q146</f>
        <v>617.8136810652129</v>
      </c>
      <c r="S146" s="112" t="s">
        <v>81</v>
      </c>
      <c r="T146" s="107" t="s">
        <v>92</v>
      </c>
      <c r="U146" s="217">
        <v>1</v>
      </c>
      <c r="V146" s="85"/>
      <c r="W146" s="85"/>
      <c r="X146" s="85"/>
      <c r="Y146" s="85"/>
      <c r="Z146" s="85"/>
      <c r="AA146" s="85"/>
      <c r="AB146" s="86"/>
      <c r="AC146" s="86"/>
      <c r="AD146" s="85"/>
      <c r="AE146" s="85"/>
      <c r="AF146" s="85"/>
      <c r="AG146" s="85"/>
      <c r="AH146" s="85"/>
      <c r="AI146" s="85"/>
      <c r="AJ146" s="85"/>
    </row>
    <row r="147" spans="1:36" ht="16.5" thickTop="1" thickBot="1">
      <c r="A147" s="105">
        <f t="shared" si="54"/>
        <v>5</v>
      </c>
      <c r="B147" s="112" t="s">
        <v>241</v>
      </c>
      <c r="C147" s="107">
        <v>1962</v>
      </c>
      <c r="D147" s="107"/>
      <c r="E147" s="114" t="s">
        <v>94</v>
      </c>
      <c r="F147" s="107">
        <v>5</v>
      </c>
      <c r="G147" s="107">
        <v>1</v>
      </c>
      <c r="H147" s="111">
        <v>3513.1</v>
      </c>
      <c r="I147" s="111">
        <v>3513.1</v>
      </c>
      <c r="J147" s="111">
        <v>1588.3</v>
      </c>
      <c r="K147" s="122">
        <v>63</v>
      </c>
      <c r="L147" s="110">
        <f t="shared" si="58"/>
        <v>88249.072</v>
      </c>
      <c r="M147" s="108"/>
      <c r="N147" s="108"/>
      <c r="O147" s="108"/>
      <c r="P147" s="110">
        <f>'Форма 2'!C147-M147-N147-O147</f>
        <v>88249.072</v>
      </c>
      <c r="Q147" s="111">
        <f>L147/I147</f>
        <v>25.12</v>
      </c>
      <c r="R147" s="111">
        <f>Q147</f>
        <v>25.12</v>
      </c>
      <c r="S147" s="112" t="s">
        <v>81</v>
      </c>
      <c r="T147" s="107" t="s">
        <v>92</v>
      </c>
      <c r="U147" s="217"/>
      <c r="V147" s="85"/>
      <c r="W147" s="85"/>
      <c r="X147" s="85"/>
      <c r="Y147" s="85"/>
      <c r="Z147" s="85"/>
      <c r="AA147" s="85"/>
      <c r="AB147" s="86"/>
      <c r="AC147" s="86"/>
      <c r="AD147" s="85"/>
      <c r="AE147" s="85"/>
      <c r="AF147" s="85"/>
      <c r="AG147" s="85"/>
      <c r="AH147" s="85"/>
      <c r="AI147" s="85"/>
      <c r="AJ147" s="85">
        <v>1</v>
      </c>
    </row>
    <row r="148" spans="1:36" ht="16.5" thickTop="1" thickBot="1">
      <c r="A148" s="105">
        <f t="shared" si="54"/>
        <v>6</v>
      </c>
      <c r="B148" s="112" t="s">
        <v>242</v>
      </c>
      <c r="C148" s="107">
        <v>1975</v>
      </c>
      <c r="D148" s="107"/>
      <c r="E148" s="114" t="s">
        <v>94</v>
      </c>
      <c r="F148" s="107">
        <v>9</v>
      </c>
      <c r="G148" s="107">
        <v>1</v>
      </c>
      <c r="H148" s="111">
        <v>2561.8000000000002</v>
      </c>
      <c r="I148" s="111">
        <v>2311.9</v>
      </c>
      <c r="J148" s="111">
        <v>2311.9</v>
      </c>
      <c r="K148" s="122">
        <v>93</v>
      </c>
      <c r="L148" s="110">
        <f t="shared" si="58"/>
        <v>6645744.7060000002</v>
      </c>
      <c r="M148" s="108"/>
      <c r="N148" s="108"/>
      <c r="O148" s="108"/>
      <c r="P148" s="110">
        <f>'Форма 2'!C148-M148-N148-O148</f>
        <v>6645744.7060000002</v>
      </c>
      <c r="Q148" s="111">
        <f t="shared" ref="Q148:Q170" si="59">L148/I148</f>
        <v>2874.5813858730912</v>
      </c>
      <c r="R148" s="111">
        <f t="shared" ref="R148:R170" si="60">Q148</f>
        <v>2874.5813858730912</v>
      </c>
      <c r="S148" s="112" t="s">
        <v>81</v>
      </c>
      <c r="T148" s="107" t="s">
        <v>92</v>
      </c>
      <c r="U148" s="217"/>
      <c r="V148" s="85"/>
      <c r="W148" s="85"/>
      <c r="X148" s="85"/>
      <c r="Y148" s="85"/>
      <c r="Z148" s="85"/>
      <c r="AA148" s="85"/>
      <c r="AB148" s="86"/>
      <c r="AC148" s="86"/>
      <c r="AD148" s="85"/>
      <c r="AE148" s="85">
        <v>1</v>
      </c>
      <c r="AF148" s="85"/>
      <c r="AG148" s="85"/>
      <c r="AH148" s="85"/>
      <c r="AI148" s="85"/>
      <c r="AJ148" s="85"/>
    </row>
    <row r="149" spans="1:36" ht="16.5" thickTop="1" thickBot="1">
      <c r="A149" s="105">
        <f t="shared" si="54"/>
        <v>7</v>
      </c>
      <c r="B149" s="112" t="s">
        <v>243</v>
      </c>
      <c r="C149" s="107">
        <v>1955</v>
      </c>
      <c r="D149" s="107">
        <v>2009</v>
      </c>
      <c r="E149" s="114" t="s">
        <v>244</v>
      </c>
      <c r="F149" s="107">
        <v>3</v>
      </c>
      <c r="G149" s="107">
        <v>4</v>
      </c>
      <c r="H149" s="111">
        <v>2808.2</v>
      </c>
      <c r="I149" s="111">
        <v>2608.6999999999998</v>
      </c>
      <c r="J149" s="111">
        <v>1859.8</v>
      </c>
      <c r="K149" s="122">
        <v>65</v>
      </c>
      <c r="L149" s="110">
        <f t="shared" si="58"/>
        <v>27656838.52</v>
      </c>
      <c r="M149" s="108"/>
      <c r="N149" s="108"/>
      <c r="O149" s="108"/>
      <c r="P149" s="110">
        <f>'Форма 2'!C149-M149-N149-O149</f>
        <v>27656838.52</v>
      </c>
      <c r="Q149" s="111">
        <f t="shared" si="59"/>
        <v>10601.770429715951</v>
      </c>
      <c r="R149" s="111">
        <f t="shared" si="60"/>
        <v>10601.770429715951</v>
      </c>
      <c r="S149" s="112" t="s">
        <v>81</v>
      </c>
      <c r="T149" s="107" t="s">
        <v>82</v>
      </c>
      <c r="U149" s="217"/>
      <c r="V149" s="85"/>
      <c r="W149" s="85"/>
      <c r="X149" s="85"/>
      <c r="Y149" s="85"/>
      <c r="Z149" s="85"/>
      <c r="AA149" s="85"/>
      <c r="AB149" s="86"/>
      <c r="AC149" s="86"/>
      <c r="AD149" s="85">
        <v>1</v>
      </c>
      <c r="AE149" s="85">
        <v>1</v>
      </c>
      <c r="AF149" s="85"/>
      <c r="AG149" s="85"/>
      <c r="AH149" s="85"/>
      <c r="AI149" s="85"/>
      <c r="AJ149" s="85"/>
    </row>
    <row r="150" spans="1:36" ht="16.5" thickTop="1" thickBot="1">
      <c r="A150" s="105">
        <f t="shared" si="54"/>
        <v>8</v>
      </c>
      <c r="B150" s="112" t="s">
        <v>245</v>
      </c>
      <c r="C150" s="123">
        <v>1952</v>
      </c>
      <c r="D150" s="112">
        <v>2010</v>
      </c>
      <c r="E150" s="114" t="s">
        <v>244</v>
      </c>
      <c r="F150" s="107">
        <v>2</v>
      </c>
      <c r="G150" s="107">
        <v>3</v>
      </c>
      <c r="H150" s="111">
        <v>1321.5</v>
      </c>
      <c r="I150" s="111">
        <v>1235.9000000000001</v>
      </c>
      <c r="J150" s="111">
        <v>1075.7</v>
      </c>
      <c r="K150" s="122">
        <v>41</v>
      </c>
      <c r="L150" s="110">
        <f t="shared" si="58"/>
        <v>3625152.0150000001</v>
      </c>
      <c r="M150" s="108"/>
      <c r="N150" s="108"/>
      <c r="O150" s="108"/>
      <c r="P150" s="110">
        <f>'Форма 2'!C150-M150-N150-O150</f>
        <v>3625152.0150000001</v>
      </c>
      <c r="Q150" s="111">
        <f t="shared" si="59"/>
        <v>2933.2082005016587</v>
      </c>
      <c r="R150" s="111">
        <f t="shared" si="60"/>
        <v>2933.2082005016587</v>
      </c>
      <c r="S150" s="112" t="s">
        <v>81</v>
      </c>
      <c r="T150" s="107" t="s">
        <v>82</v>
      </c>
      <c r="U150" s="217"/>
      <c r="V150" s="85"/>
      <c r="W150" s="85"/>
      <c r="X150" s="85"/>
      <c r="Y150" s="85"/>
      <c r="Z150" s="85"/>
      <c r="AA150" s="85"/>
      <c r="AB150" s="86"/>
      <c r="AC150" s="86"/>
      <c r="AD150" s="85"/>
      <c r="AE150" s="85">
        <v>1</v>
      </c>
      <c r="AF150" s="85"/>
      <c r="AG150" s="85"/>
      <c r="AH150" s="85"/>
      <c r="AI150" s="85"/>
      <c r="AJ150" s="85"/>
    </row>
    <row r="151" spans="1:36" ht="16.5" thickTop="1" thickBot="1">
      <c r="A151" s="105">
        <f t="shared" si="54"/>
        <v>9</v>
      </c>
      <c r="B151" s="112" t="s">
        <v>246</v>
      </c>
      <c r="C151" s="107">
        <v>1951</v>
      </c>
      <c r="D151" s="107"/>
      <c r="E151" s="114" t="s">
        <v>244</v>
      </c>
      <c r="F151" s="107">
        <v>2</v>
      </c>
      <c r="G151" s="107">
        <v>2</v>
      </c>
      <c r="H151" s="111">
        <v>798.6</v>
      </c>
      <c r="I151" s="111">
        <v>727.3</v>
      </c>
      <c r="J151" s="111">
        <v>727.3</v>
      </c>
      <c r="K151" s="122">
        <v>23</v>
      </c>
      <c r="L151" s="110">
        <f t="shared" si="58"/>
        <v>7632531.6540000001</v>
      </c>
      <c r="M151" s="108"/>
      <c r="N151" s="108"/>
      <c r="O151" s="108"/>
      <c r="P151" s="110">
        <f>'Форма 2'!C151-M151-N151-O151</f>
        <v>7632531.6540000001</v>
      </c>
      <c r="Q151" s="111">
        <f t="shared" si="59"/>
        <v>10494.337486594253</v>
      </c>
      <c r="R151" s="111">
        <f t="shared" si="60"/>
        <v>10494.337486594253</v>
      </c>
      <c r="S151" s="112" t="s">
        <v>81</v>
      </c>
      <c r="T151" s="107" t="s">
        <v>82</v>
      </c>
      <c r="U151" s="217"/>
      <c r="V151" s="85"/>
      <c r="W151" s="85"/>
      <c r="X151" s="85"/>
      <c r="Y151" s="85"/>
      <c r="Z151" s="85"/>
      <c r="AA151" s="85"/>
      <c r="AB151" s="86"/>
      <c r="AC151" s="86"/>
      <c r="AD151" s="85">
        <v>1</v>
      </c>
      <c r="AE151" s="85"/>
      <c r="AF151" s="85"/>
      <c r="AG151" s="85"/>
      <c r="AH151" s="85"/>
      <c r="AI151" s="85"/>
      <c r="AJ151" s="85"/>
    </row>
    <row r="152" spans="1:36" ht="16.5" thickTop="1" thickBot="1">
      <c r="A152" s="105">
        <f t="shared" si="54"/>
        <v>10</v>
      </c>
      <c r="B152" s="112" t="s">
        <v>247</v>
      </c>
      <c r="C152" s="107">
        <v>1993</v>
      </c>
      <c r="D152" s="107">
        <v>2019</v>
      </c>
      <c r="E152" s="114" t="s">
        <v>80</v>
      </c>
      <c r="F152" s="107">
        <v>4</v>
      </c>
      <c r="G152" s="107">
        <v>3</v>
      </c>
      <c r="H152" s="111">
        <v>2323.6</v>
      </c>
      <c r="I152" s="111">
        <v>2323.6</v>
      </c>
      <c r="J152" s="111">
        <v>2124.1</v>
      </c>
      <c r="K152" s="122">
        <v>90</v>
      </c>
      <c r="L152" s="110">
        <f t="shared" si="58"/>
        <v>8004848.4720000001</v>
      </c>
      <c r="M152" s="108"/>
      <c r="N152" s="108"/>
      <c r="O152" s="108"/>
      <c r="P152" s="110">
        <f>'Форма 2'!C152-M152-N152-O152</f>
        <v>8004848.4720000001</v>
      </c>
      <c r="Q152" s="111">
        <f t="shared" si="59"/>
        <v>3445.02</v>
      </c>
      <c r="R152" s="111">
        <f t="shared" si="60"/>
        <v>3445.02</v>
      </c>
      <c r="S152" s="112" t="s">
        <v>81</v>
      </c>
      <c r="T152" s="107" t="s">
        <v>92</v>
      </c>
      <c r="U152" s="217"/>
      <c r="V152" s="85"/>
      <c r="W152" s="85"/>
      <c r="X152" s="85"/>
      <c r="Y152" s="85"/>
      <c r="Z152" s="85"/>
      <c r="AA152" s="85"/>
      <c r="AB152" s="86"/>
      <c r="AC152" s="86"/>
      <c r="AD152" s="85">
        <v>1</v>
      </c>
      <c r="AE152" s="85"/>
      <c r="AF152" s="85"/>
      <c r="AG152" s="85"/>
      <c r="AH152" s="85"/>
      <c r="AI152" s="85"/>
      <c r="AJ152" s="85"/>
    </row>
    <row r="153" spans="1:36" ht="16.5" thickTop="1" thickBot="1">
      <c r="A153" s="105">
        <f t="shared" si="54"/>
        <v>11</v>
      </c>
      <c r="B153" s="112" t="s">
        <v>248</v>
      </c>
      <c r="C153" s="107">
        <v>1967</v>
      </c>
      <c r="D153" s="107"/>
      <c r="E153" s="114" t="s">
        <v>94</v>
      </c>
      <c r="F153" s="107">
        <v>5</v>
      </c>
      <c r="G153" s="107">
        <v>4</v>
      </c>
      <c r="H153" s="111">
        <v>3467.5</v>
      </c>
      <c r="I153" s="111">
        <v>3186.6</v>
      </c>
      <c r="J153" s="111">
        <v>3186.6</v>
      </c>
      <c r="K153" s="122">
        <v>172</v>
      </c>
      <c r="L153" s="110">
        <f t="shared" si="58"/>
        <v>5948877.6749999998</v>
      </c>
      <c r="M153" s="108"/>
      <c r="N153" s="108"/>
      <c r="O153" s="108"/>
      <c r="P153" s="110">
        <f>'Форма 2'!C153-M153-N153-O153</f>
        <v>5948877.6749999998</v>
      </c>
      <c r="Q153" s="111">
        <f t="shared" si="59"/>
        <v>1866.8416729429487</v>
      </c>
      <c r="R153" s="111">
        <f t="shared" si="60"/>
        <v>1866.8416729429487</v>
      </c>
      <c r="S153" s="112" t="s">
        <v>81</v>
      </c>
      <c r="T153" s="107" t="s">
        <v>92</v>
      </c>
      <c r="U153" s="217"/>
      <c r="V153" s="85">
        <v>1</v>
      </c>
      <c r="W153" s="85"/>
      <c r="X153" s="85"/>
      <c r="Y153" s="85"/>
      <c r="Z153" s="85"/>
      <c r="AA153" s="85"/>
      <c r="AB153" s="86"/>
      <c r="AC153" s="86"/>
      <c r="AD153" s="85"/>
      <c r="AE153" s="85"/>
      <c r="AF153" s="85"/>
      <c r="AG153" s="85"/>
      <c r="AH153" s="85"/>
      <c r="AI153" s="85"/>
      <c r="AJ153" s="85"/>
    </row>
    <row r="154" spans="1:36" ht="16.5" thickTop="1" thickBot="1">
      <c r="A154" s="105">
        <f t="shared" si="54"/>
        <v>12</v>
      </c>
      <c r="B154" s="112" t="s">
        <v>249</v>
      </c>
      <c r="C154" s="107">
        <v>1958</v>
      </c>
      <c r="D154" s="107"/>
      <c r="E154" s="114" t="s">
        <v>94</v>
      </c>
      <c r="F154" s="107">
        <v>4</v>
      </c>
      <c r="G154" s="107">
        <v>2</v>
      </c>
      <c r="H154" s="111">
        <v>1326.3</v>
      </c>
      <c r="I154" s="111">
        <v>1312.3</v>
      </c>
      <c r="J154" s="111">
        <v>1312.3</v>
      </c>
      <c r="K154" s="122">
        <v>50</v>
      </c>
      <c r="L154" s="110">
        <f t="shared" si="58"/>
        <v>4569130.0259999996</v>
      </c>
      <c r="M154" s="108"/>
      <c r="N154" s="108"/>
      <c r="O154" s="108"/>
      <c r="P154" s="110">
        <f>'Форма 2'!C154-M154-N154-O154</f>
        <v>4569130.0259999996</v>
      </c>
      <c r="Q154" s="111">
        <f t="shared" si="59"/>
        <v>3481.772480377962</v>
      </c>
      <c r="R154" s="111">
        <f t="shared" si="60"/>
        <v>3481.772480377962</v>
      </c>
      <c r="S154" s="112" t="s">
        <v>81</v>
      </c>
      <c r="T154" s="107" t="s">
        <v>82</v>
      </c>
      <c r="U154" s="217"/>
      <c r="V154" s="85"/>
      <c r="W154" s="85"/>
      <c r="X154" s="85"/>
      <c r="Y154" s="85"/>
      <c r="Z154" s="85"/>
      <c r="AA154" s="85"/>
      <c r="AB154" s="86"/>
      <c r="AC154" s="86"/>
      <c r="AD154" s="85">
        <v>1</v>
      </c>
      <c r="AE154" s="85"/>
      <c r="AF154" s="85"/>
      <c r="AG154" s="85"/>
      <c r="AH154" s="85"/>
      <c r="AI154" s="85"/>
      <c r="AJ154" s="85"/>
    </row>
    <row r="155" spans="1:36" ht="16.5" thickTop="1" thickBot="1">
      <c r="A155" s="105">
        <f t="shared" si="54"/>
        <v>13</v>
      </c>
      <c r="B155" s="112" t="s">
        <v>250</v>
      </c>
      <c r="C155" s="123">
        <v>1949</v>
      </c>
      <c r="D155" s="112"/>
      <c r="E155" s="114" t="s">
        <v>244</v>
      </c>
      <c r="F155" s="107">
        <v>2</v>
      </c>
      <c r="G155" s="107">
        <v>1</v>
      </c>
      <c r="H155" s="111">
        <v>413.3</v>
      </c>
      <c r="I155" s="111">
        <v>377.6</v>
      </c>
      <c r="J155" s="111">
        <v>377.6</v>
      </c>
      <c r="K155" s="122">
        <v>22</v>
      </c>
      <c r="L155" s="110">
        <f t="shared" si="58"/>
        <v>1133768.693</v>
      </c>
      <c r="M155" s="108"/>
      <c r="N155" s="108"/>
      <c r="O155" s="108"/>
      <c r="P155" s="110">
        <f>'Форма 2'!C155-M155-N155-O155</f>
        <v>1133768.693</v>
      </c>
      <c r="Q155" s="111">
        <f t="shared" si="59"/>
        <v>3002.5653945974573</v>
      </c>
      <c r="R155" s="111">
        <f t="shared" si="60"/>
        <v>3002.5653945974573</v>
      </c>
      <c r="S155" s="112" t="s">
        <v>81</v>
      </c>
      <c r="T155" s="107" t="s">
        <v>92</v>
      </c>
      <c r="U155" s="217"/>
      <c r="V155" s="85"/>
      <c r="W155" s="85"/>
      <c r="X155" s="85"/>
      <c r="Y155" s="85"/>
      <c r="Z155" s="85"/>
      <c r="AA155" s="85"/>
      <c r="AB155" s="86"/>
      <c r="AC155" s="86"/>
      <c r="AD155" s="85"/>
      <c r="AE155" s="85">
        <v>1</v>
      </c>
      <c r="AF155" s="85"/>
      <c r="AG155" s="85"/>
      <c r="AH155" s="85"/>
      <c r="AI155" s="85"/>
      <c r="AJ155" s="85"/>
    </row>
    <row r="156" spans="1:36" ht="16.5" thickTop="1" thickBot="1">
      <c r="A156" s="105">
        <f t="shared" si="54"/>
        <v>14</v>
      </c>
      <c r="B156" s="112" t="s">
        <v>251</v>
      </c>
      <c r="C156" s="123">
        <v>1970</v>
      </c>
      <c r="D156" s="112"/>
      <c r="E156" s="114" t="s">
        <v>94</v>
      </c>
      <c r="F156" s="107">
        <v>5</v>
      </c>
      <c r="G156" s="107">
        <v>6</v>
      </c>
      <c r="H156" s="111">
        <v>4912.8</v>
      </c>
      <c r="I156" s="111">
        <v>4458.3</v>
      </c>
      <c r="J156" s="111">
        <v>4458.3</v>
      </c>
      <c r="K156" s="122">
        <v>208</v>
      </c>
      <c r="L156" s="110">
        <f t="shared" si="58"/>
        <v>16924694.256000001</v>
      </c>
      <c r="M156" s="108"/>
      <c r="N156" s="108"/>
      <c r="O156" s="108"/>
      <c r="P156" s="110">
        <f>'Форма 2'!C156-M156-N156-O156</f>
        <v>16924694.256000001</v>
      </c>
      <c r="Q156" s="111">
        <f t="shared" si="59"/>
        <v>3796.2214871139222</v>
      </c>
      <c r="R156" s="111">
        <f t="shared" si="60"/>
        <v>3796.2214871139222</v>
      </c>
      <c r="S156" s="112" t="s">
        <v>81</v>
      </c>
      <c r="T156" s="107" t="s">
        <v>92</v>
      </c>
      <c r="U156" s="217"/>
      <c r="V156" s="85"/>
      <c r="W156" s="85"/>
      <c r="X156" s="85"/>
      <c r="Y156" s="85"/>
      <c r="Z156" s="85"/>
      <c r="AA156" s="85"/>
      <c r="AB156" s="86"/>
      <c r="AC156" s="86"/>
      <c r="AD156" s="85">
        <v>1</v>
      </c>
      <c r="AE156" s="85"/>
      <c r="AF156" s="85"/>
      <c r="AG156" s="85"/>
      <c r="AH156" s="85"/>
      <c r="AI156" s="85"/>
      <c r="AJ156" s="85"/>
    </row>
    <row r="157" spans="1:36" ht="16.5" thickTop="1" thickBot="1">
      <c r="A157" s="105">
        <f t="shared" si="54"/>
        <v>15</v>
      </c>
      <c r="B157" s="112" t="s">
        <v>252</v>
      </c>
      <c r="C157" s="107">
        <v>1986</v>
      </c>
      <c r="D157" s="107"/>
      <c r="E157" s="114" t="s">
        <v>94</v>
      </c>
      <c r="F157" s="107">
        <v>9</v>
      </c>
      <c r="G157" s="107">
        <v>3</v>
      </c>
      <c r="H157" s="111">
        <v>7375.8</v>
      </c>
      <c r="I157" s="111">
        <v>5963.6</v>
      </c>
      <c r="J157" s="111">
        <v>5963.6</v>
      </c>
      <c r="K157" s="122">
        <v>280</v>
      </c>
      <c r="L157" s="110">
        <f t="shared" si="58"/>
        <v>6722199</v>
      </c>
      <c r="M157" s="108"/>
      <c r="N157" s="108"/>
      <c r="O157" s="108"/>
      <c r="P157" s="110">
        <f>'Форма 2'!C157-M157-N157-O157</f>
        <v>6722199</v>
      </c>
      <c r="Q157" s="111">
        <f>L157/I157</f>
        <v>1127.2048762492454</v>
      </c>
      <c r="R157" s="111">
        <f>Q157</f>
        <v>1127.2048762492454</v>
      </c>
      <c r="S157" s="112" t="s">
        <v>81</v>
      </c>
      <c r="T157" s="107" t="s">
        <v>92</v>
      </c>
      <c r="U157" s="217"/>
      <c r="V157" s="85"/>
      <c r="W157" s="85"/>
      <c r="X157" s="85"/>
      <c r="Y157" s="85"/>
      <c r="Z157" s="172"/>
      <c r="AA157" s="172"/>
      <c r="AB157" s="177">
        <v>3</v>
      </c>
      <c r="AC157" s="154">
        <f>2240733*AB157</f>
        <v>6722199</v>
      </c>
      <c r="AD157" s="85"/>
      <c r="AE157" s="85"/>
      <c r="AF157" s="85"/>
      <c r="AG157" s="166"/>
      <c r="AH157" s="85"/>
      <c r="AI157" s="85"/>
      <c r="AJ157" s="85"/>
    </row>
    <row r="158" spans="1:36" ht="16.5" thickTop="1" thickBot="1">
      <c r="A158" s="105">
        <f t="shared" si="54"/>
        <v>16</v>
      </c>
      <c r="B158" s="112" t="s">
        <v>253</v>
      </c>
      <c r="C158" s="107">
        <v>1971</v>
      </c>
      <c r="D158" s="107">
        <v>2018</v>
      </c>
      <c r="E158" s="114" t="s">
        <v>94</v>
      </c>
      <c r="F158" s="107">
        <v>5</v>
      </c>
      <c r="G158" s="107">
        <v>4</v>
      </c>
      <c r="H158" s="111">
        <v>3672.3</v>
      </c>
      <c r="I158" s="111">
        <v>3354</v>
      </c>
      <c r="J158" s="111">
        <v>3354</v>
      </c>
      <c r="K158" s="122">
        <v>147</v>
      </c>
      <c r="L158" s="110">
        <f t="shared" si="58"/>
        <v>12651146.946</v>
      </c>
      <c r="M158" s="108"/>
      <c r="N158" s="108"/>
      <c r="O158" s="108"/>
      <c r="P158" s="110">
        <f>'Форма 2'!C158-M158-N158-O158</f>
        <v>12651146.946</v>
      </c>
      <c r="Q158" s="111">
        <f t="shared" si="59"/>
        <v>3771.9579445438285</v>
      </c>
      <c r="R158" s="111">
        <f t="shared" si="60"/>
        <v>3771.9579445438285</v>
      </c>
      <c r="S158" s="112" t="s">
        <v>81</v>
      </c>
      <c r="T158" s="107" t="s">
        <v>92</v>
      </c>
      <c r="U158" s="217"/>
      <c r="V158" s="85"/>
      <c r="W158" s="85"/>
      <c r="X158" s="85"/>
      <c r="Y158" s="85"/>
      <c r="Z158" s="85"/>
      <c r="AA158" s="85"/>
      <c r="AB158" s="86"/>
      <c r="AC158" s="86"/>
      <c r="AD158" s="85">
        <v>1</v>
      </c>
      <c r="AE158" s="85"/>
      <c r="AF158" s="85"/>
      <c r="AG158" s="85"/>
      <c r="AH158" s="85"/>
      <c r="AI158" s="85"/>
      <c r="AJ158" s="85"/>
    </row>
    <row r="159" spans="1:36" ht="16.5" thickTop="1" thickBot="1">
      <c r="A159" s="105">
        <f t="shared" si="54"/>
        <v>17</v>
      </c>
      <c r="B159" s="112" t="s">
        <v>254</v>
      </c>
      <c r="C159" s="107">
        <v>1955</v>
      </c>
      <c r="D159" s="107"/>
      <c r="E159" s="114" t="s">
        <v>244</v>
      </c>
      <c r="F159" s="107">
        <v>2</v>
      </c>
      <c r="G159" s="107">
        <v>1</v>
      </c>
      <c r="H159" s="111">
        <v>391.2</v>
      </c>
      <c r="I159" s="111">
        <v>334.7</v>
      </c>
      <c r="J159" s="111">
        <v>334.7</v>
      </c>
      <c r="K159" s="122">
        <v>14</v>
      </c>
      <c r="L159" s="110">
        <f t="shared" si="58"/>
        <v>3738850.9679999999</v>
      </c>
      <c r="M159" s="108"/>
      <c r="N159" s="108"/>
      <c r="O159" s="108"/>
      <c r="P159" s="110">
        <f>'Форма 2'!C159-M159-N159-O159</f>
        <v>3738850.9679999999</v>
      </c>
      <c r="Q159" s="111">
        <f t="shared" si="59"/>
        <v>11170.752817448461</v>
      </c>
      <c r="R159" s="111">
        <f t="shared" si="60"/>
        <v>11170.752817448461</v>
      </c>
      <c r="S159" s="112" t="s">
        <v>81</v>
      </c>
      <c r="T159" s="107" t="s">
        <v>82</v>
      </c>
      <c r="U159" s="217"/>
      <c r="V159" s="85"/>
      <c r="W159" s="85"/>
      <c r="X159" s="85"/>
      <c r="Y159" s="85"/>
      <c r="Z159" s="85"/>
      <c r="AA159" s="85"/>
      <c r="AB159" s="86"/>
      <c r="AC159" s="86"/>
      <c r="AD159" s="85">
        <v>1</v>
      </c>
      <c r="AE159" s="85"/>
      <c r="AF159" s="85"/>
      <c r="AG159" s="85"/>
      <c r="AH159" s="85"/>
      <c r="AI159" s="85"/>
      <c r="AJ159" s="85"/>
    </row>
    <row r="160" spans="1:36" ht="16.5" thickTop="1" thickBot="1">
      <c r="A160" s="105">
        <f t="shared" si="54"/>
        <v>18</v>
      </c>
      <c r="B160" s="112" t="s">
        <v>255</v>
      </c>
      <c r="C160" s="107">
        <v>1974</v>
      </c>
      <c r="D160" s="107">
        <v>2018</v>
      </c>
      <c r="E160" s="114" t="s">
        <v>94</v>
      </c>
      <c r="F160" s="107">
        <v>5</v>
      </c>
      <c r="G160" s="107">
        <v>6</v>
      </c>
      <c r="H160" s="111">
        <v>5843.1</v>
      </c>
      <c r="I160" s="111">
        <v>5311.7</v>
      </c>
      <c r="J160" s="111">
        <v>4405</v>
      </c>
      <c r="K160" s="122">
        <v>216</v>
      </c>
      <c r="L160" s="110">
        <f t="shared" si="58"/>
        <v>280193.26</v>
      </c>
      <c r="M160" s="108"/>
      <c r="N160" s="108"/>
      <c r="O160" s="108"/>
      <c r="P160" s="110">
        <f>'Форма 2'!C160-M160-N160-O160</f>
        <v>280193.26</v>
      </c>
      <c r="Q160" s="111">
        <f t="shared" si="59"/>
        <v>52.750204266054183</v>
      </c>
      <c r="R160" s="111">
        <f t="shared" si="60"/>
        <v>52.750204266054183</v>
      </c>
      <c r="S160" s="112" t="s">
        <v>81</v>
      </c>
      <c r="T160" s="107" t="s">
        <v>92</v>
      </c>
      <c r="U160" s="217"/>
      <c r="V160" s="85"/>
      <c r="W160" s="85"/>
      <c r="X160" s="85"/>
      <c r="Y160" s="85"/>
      <c r="Z160" s="172"/>
      <c r="AA160" s="172"/>
      <c r="AB160" s="171"/>
      <c r="AC160" s="154"/>
      <c r="AD160" s="85"/>
      <c r="AE160" s="85"/>
      <c r="AF160" s="85"/>
      <c r="AG160" s="166" t="s">
        <v>24</v>
      </c>
      <c r="AH160" s="85"/>
      <c r="AI160" s="85"/>
      <c r="AJ160" s="85"/>
    </row>
    <row r="161" spans="1:36" ht="16.5" thickTop="1" thickBot="1">
      <c r="A161" s="105">
        <f t="shared" si="54"/>
        <v>19</v>
      </c>
      <c r="B161" s="112" t="s">
        <v>256</v>
      </c>
      <c r="C161" s="107">
        <v>1972</v>
      </c>
      <c r="D161" s="107">
        <v>2019</v>
      </c>
      <c r="E161" s="114" t="s">
        <v>94</v>
      </c>
      <c r="F161" s="107">
        <v>5</v>
      </c>
      <c r="G161" s="107">
        <v>6</v>
      </c>
      <c r="H161" s="111">
        <v>5202</v>
      </c>
      <c r="I161" s="111">
        <v>4745.3</v>
      </c>
      <c r="J161" s="111">
        <v>4481.8999999999996</v>
      </c>
      <c r="K161" s="122">
        <v>221</v>
      </c>
      <c r="L161" s="110">
        <f t="shared" si="58"/>
        <v>280193.26</v>
      </c>
      <c r="M161" s="108"/>
      <c r="N161" s="108"/>
      <c r="O161" s="108"/>
      <c r="P161" s="110">
        <f>'Форма 2'!C161-M161-N161-O161</f>
        <v>280193.26</v>
      </c>
      <c r="Q161" s="111">
        <f t="shared" si="59"/>
        <v>59.046479674625417</v>
      </c>
      <c r="R161" s="111">
        <f t="shared" si="60"/>
        <v>59.046479674625417</v>
      </c>
      <c r="S161" s="112" t="s">
        <v>81</v>
      </c>
      <c r="T161" s="107" t="s">
        <v>92</v>
      </c>
      <c r="U161" s="217"/>
      <c r="V161" s="85"/>
      <c r="W161" s="85"/>
      <c r="X161" s="85"/>
      <c r="Y161" s="85"/>
      <c r="Z161" s="172"/>
      <c r="AA161" s="172"/>
      <c r="AB161" s="171"/>
      <c r="AC161" s="154"/>
      <c r="AD161" s="85"/>
      <c r="AE161" s="85"/>
      <c r="AF161" s="85"/>
      <c r="AG161" s="166" t="s">
        <v>24</v>
      </c>
      <c r="AH161" s="85"/>
      <c r="AI161" s="85"/>
      <c r="AJ161" s="85"/>
    </row>
    <row r="162" spans="1:36" ht="16.5" thickTop="1" thickBot="1">
      <c r="A162" s="105">
        <f t="shared" si="54"/>
        <v>20</v>
      </c>
      <c r="B162" s="112" t="s">
        <v>257</v>
      </c>
      <c r="C162" s="113">
        <v>1995</v>
      </c>
      <c r="D162" s="107"/>
      <c r="E162" s="114" t="s">
        <v>80</v>
      </c>
      <c r="F162" s="107">
        <v>4</v>
      </c>
      <c r="G162" s="107">
        <v>3</v>
      </c>
      <c r="H162" s="126">
        <v>2685.4</v>
      </c>
      <c r="I162" s="126">
        <v>2371.3000000000002</v>
      </c>
      <c r="J162" s="126">
        <v>2371.3000000000002</v>
      </c>
      <c r="K162" s="125">
        <v>145</v>
      </c>
      <c r="L162" s="110">
        <f t="shared" si="58"/>
        <v>5663159.4979999997</v>
      </c>
      <c r="M162" s="108"/>
      <c r="N162" s="108"/>
      <c r="O162" s="108"/>
      <c r="P162" s="110">
        <f>'Форма 2'!C162-M162-N162-O162</f>
        <v>5663159.4979999997</v>
      </c>
      <c r="Q162" s="111">
        <f t="shared" si="59"/>
        <v>2388.2087875848688</v>
      </c>
      <c r="R162" s="111">
        <f t="shared" si="60"/>
        <v>2388.2087875848688</v>
      </c>
      <c r="S162" s="112" t="s">
        <v>81</v>
      </c>
      <c r="T162" s="107" t="s">
        <v>82</v>
      </c>
      <c r="U162" s="217">
        <v>1</v>
      </c>
      <c r="V162" s="85">
        <v>1</v>
      </c>
      <c r="W162" s="85"/>
      <c r="X162" s="85"/>
      <c r="Y162" s="85"/>
      <c r="Z162" s="85"/>
      <c r="AA162" s="85"/>
      <c r="AB162" s="86"/>
      <c r="AC162" s="86"/>
      <c r="AD162" s="85"/>
      <c r="AE162" s="85"/>
      <c r="AF162" s="85"/>
      <c r="AG162" s="85"/>
      <c r="AH162" s="85"/>
      <c r="AI162" s="85"/>
      <c r="AJ162" s="85"/>
    </row>
    <row r="163" spans="1:36" ht="16.5" thickTop="1" thickBot="1">
      <c r="A163" s="105">
        <f t="shared" si="54"/>
        <v>21</v>
      </c>
      <c r="B163" s="112" t="s">
        <v>259</v>
      </c>
      <c r="C163" s="113">
        <v>1962</v>
      </c>
      <c r="D163" s="107"/>
      <c r="E163" s="114"/>
      <c r="F163" s="107">
        <v>4</v>
      </c>
      <c r="G163" s="107">
        <v>4</v>
      </c>
      <c r="H163" s="126">
        <v>2796.1</v>
      </c>
      <c r="I163" s="126">
        <v>2565.5</v>
      </c>
      <c r="J163" s="126">
        <v>2183.8000000000002</v>
      </c>
      <c r="K163" s="125">
        <v>109</v>
      </c>
      <c r="L163" s="110">
        <f t="shared" si="58"/>
        <v>9632620.4220000003</v>
      </c>
      <c r="M163" s="108"/>
      <c r="N163" s="108"/>
      <c r="O163" s="108"/>
      <c r="P163" s="110">
        <f>'Форма 2'!C163-M163-N163-O163</f>
        <v>9632620.4220000003</v>
      </c>
      <c r="Q163" s="111">
        <f t="shared" si="59"/>
        <v>3754.6756663418437</v>
      </c>
      <c r="R163" s="111">
        <f t="shared" si="60"/>
        <v>3754.6756663418437</v>
      </c>
      <c r="S163" s="112" t="s">
        <v>81</v>
      </c>
      <c r="T163" s="107" t="s">
        <v>92</v>
      </c>
      <c r="U163" s="217"/>
      <c r="V163" s="85"/>
      <c r="W163" s="85"/>
      <c r="X163" s="85"/>
      <c r="Y163" s="85"/>
      <c r="Z163" s="85"/>
      <c r="AA163" s="85"/>
      <c r="AB163" s="86"/>
      <c r="AC163" s="86"/>
      <c r="AD163" s="85">
        <v>1</v>
      </c>
      <c r="AE163" s="85"/>
      <c r="AF163" s="85"/>
      <c r="AG163" s="85"/>
      <c r="AH163" s="85"/>
      <c r="AI163" s="85"/>
      <c r="AJ163" s="85"/>
    </row>
    <row r="164" spans="1:36" ht="16.5" thickTop="1" thickBot="1">
      <c r="A164" s="105">
        <f t="shared" si="54"/>
        <v>22</v>
      </c>
      <c r="B164" s="112" t="s">
        <v>260</v>
      </c>
      <c r="C164" s="113">
        <v>1968</v>
      </c>
      <c r="D164" s="107"/>
      <c r="E164" s="114" t="s">
        <v>94</v>
      </c>
      <c r="F164" s="107">
        <v>5</v>
      </c>
      <c r="G164" s="107">
        <v>2</v>
      </c>
      <c r="H164" s="126">
        <v>2814.9</v>
      </c>
      <c r="I164" s="126">
        <v>1774.1</v>
      </c>
      <c r="J164" s="126">
        <v>1774.1</v>
      </c>
      <c r="K164" s="125">
        <v>74</v>
      </c>
      <c r="L164" s="110">
        <f t="shared" si="58"/>
        <v>9863071.811999999</v>
      </c>
      <c r="M164" s="108"/>
      <c r="N164" s="108"/>
      <c r="O164" s="108"/>
      <c r="P164" s="110">
        <f>'Форма 2'!C164-M164-N164-O164</f>
        <v>9863071.811999999</v>
      </c>
      <c r="Q164" s="111">
        <f t="shared" si="59"/>
        <v>5559.4790665689643</v>
      </c>
      <c r="R164" s="111">
        <f t="shared" si="60"/>
        <v>5559.4790665689643</v>
      </c>
      <c r="S164" s="112" t="s">
        <v>81</v>
      </c>
      <c r="T164" s="107" t="s">
        <v>82</v>
      </c>
      <c r="U164" s="217">
        <v>1</v>
      </c>
      <c r="V164" s="85">
        <v>1</v>
      </c>
      <c r="W164" s="85"/>
      <c r="X164" s="85">
        <v>1</v>
      </c>
      <c r="Y164" s="85">
        <v>1</v>
      </c>
      <c r="Z164" s="85">
        <v>1</v>
      </c>
      <c r="AA164" s="85"/>
      <c r="AB164" s="86"/>
      <c r="AC164" s="86"/>
      <c r="AD164" s="85"/>
      <c r="AE164" s="85"/>
      <c r="AF164" s="85"/>
      <c r="AG164" s="85"/>
      <c r="AH164" s="85"/>
      <c r="AI164" s="85"/>
      <c r="AJ164" s="85"/>
    </row>
    <row r="165" spans="1:36" ht="16.5" thickTop="1" thickBot="1">
      <c r="A165" s="105">
        <f t="shared" si="54"/>
        <v>23</v>
      </c>
      <c r="B165" s="112" t="s">
        <v>261</v>
      </c>
      <c r="C165" s="113">
        <v>1955</v>
      </c>
      <c r="D165" s="107"/>
      <c r="E165" s="114" t="s">
        <v>244</v>
      </c>
      <c r="F165" s="107">
        <v>2</v>
      </c>
      <c r="G165" s="107">
        <v>2</v>
      </c>
      <c r="H165" s="126">
        <v>839</v>
      </c>
      <c r="I165" s="126">
        <v>764.1</v>
      </c>
      <c r="J165" s="126">
        <v>764.1</v>
      </c>
      <c r="K165" s="125">
        <v>34</v>
      </c>
      <c r="L165" s="110">
        <f t="shared" si="58"/>
        <v>8018650.21</v>
      </c>
      <c r="M165" s="108"/>
      <c r="N165" s="108"/>
      <c r="O165" s="108"/>
      <c r="P165" s="110">
        <f>'Форма 2'!C165-M165-N165-O165</f>
        <v>8018650.21</v>
      </c>
      <c r="Q165" s="111">
        <f t="shared" si="59"/>
        <v>10494.241866247872</v>
      </c>
      <c r="R165" s="111">
        <f t="shared" si="60"/>
        <v>10494.241866247872</v>
      </c>
      <c r="S165" s="112" t="s">
        <v>81</v>
      </c>
      <c r="T165" s="107" t="s">
        <v>82</v>
      </c>
      <c r="U165" s="217"/>
      <c r="V165" s="85"/>
      <c r="W165" s="85"/>
      <c r="X165" s="85"/>
      <c r="Y165" s="85"/>
      <c r="Z165" s="85"/>
      <c r="AA165" s="85"/>
      <c r="AB165" s="86"/>
      <c r="AC165" s="86"/>
      <c r="AD165" s="85">
        <v>1</v>
      </c>
      <c r="AE165" s="85"/>
      <c r="AF165" s="85"/>
      <c r="AG165" s="85"/>
      <c r="AH165" s="85"/>
      <c r="AI165" s="85"/>
      <c r="AJ165" s="85"/>
    </row>
    <row r="166" spans="1:36" ht="16.5" thickTop="1" thickBot="1">
      <c r="A166" s="105">
        <f t="shared" si="54"/>
        <v>24</v>
      </c>
      <c r="B166" s="112" t="s">
        <v>262</v>
      </c>
      <c r="C166" s="107">
        <v>1995</v>
      </c>
      <c r="D166" s="107">
        <v>2019</v>
      </c>
      <c r="E166" s="114" t="s">
        <v>244</v>
      </c>
      <c r="F166" s="107">
        <v>3</v>
      </c>
      <c r="G166" s="107">
        <v>3</v>
      </c>
      <c r="H166" s="111">
        <v>1735.2</v>
      </c>
      <c r="I166" s="111">
        <v>1575.1</v>
      </c>
      <c r="J166" s="111">
        <v>1101.8</v>
      </c>
      <c r="K166" s="122">
        <v>44</v>
      </c>
      <c r="L166" s="110">
        <f t="shared" si="58"/>
        <v>4760017.9920000006</v>
      </c>
      <c r="M166" s="108"/>
      <c r="N166" s="108"/>
      <c r="O166" s="108"/>
      <c r="P166" s="110">
        <f>'Форма 2'!C166-M166-N166-O166</f>
        <v>4760017.9920000006</v>
      </c>
      <c r="Q166" s="111">
        <f t="shared" si="59"/>
        <v>3022.0417700463468</v>
      </c>
      <c r="R166" s="111">
        <f t="shared" si="60"/>
        <v>3022.0417700463468</v>
      </c>
      <c r="S166" s="112" t="s">
        <v>81</v>
      </c>
      <c r="T166" s="105" t="s">
        <v>82</v>
      </c>
      <c r="U166" s="217"/>
      <c r="V166" s="85"/>
      <c r="W166" s="85"/>
      <c r="X166" s="85"/>
      <c r="Y166" s="85"/>
      <c r="Z166" s="85"/>
      <c r="AA166" s="85"/>
      <c r="AB166" s="86"/>
      <c r="AC166" s="86"/>
      <c r="AD166" s="85"/>
      <c r="AE166" s="85">
        <v>1</v>
      </c>
      <c r="AF166" s="85"/>
      <c r="AG166" s="85"/>
      <c r="AH166" s="85"/>
      <c r="AI166" s="85"/>
      <c r="AJ166" s="85"/>
    </row>
    <row r="167" spans="1:36" ht="16.5" thickTop="1" thickBot="1">
      <c r="A167" s="105">
        <f t="shared" si="54"/>
        <v>25</v>
      </c>
      <c r="B167" s="112" t="s">
        <v>2864</v>
      </c>
      <c r="C167" s="113">
        <v>1994</v>
      </c>
      <c r="D167" s="107">
        <v>2011</v>
      </c>
      <c r="E167" s="114" t="s">
        <v>266</v>
      </c>
      <c r="F167" s="107">
        <v>5</v>
      </c>
      <c r="G167" s="107">
        <v>4</v>
      </c>
      <c r="H167" s="111">
        <v>2943.7</v>
      </c>
      <c r="I167" s="111">
        <v>2638.6</v>
      </c>
      <c r="J167" s="111">
        <v>2555</v>
      </c>
      <c r="K167" s="125">
        <v>181</v>
      </c>
      <c r="L167" s="110">
        <f t="shared" ref="L167" si="61">SUM(M167:P167)</f>
        <v>4106490.9369999999</v>
      </c>
      <c r="M167" s="108"/>
      <c r="N167" s="108"/>
      <c r="O167" s="108"/>
      <c r="P167" s="110">
        <f>'Форма 2'!C167-M167-N167-O167</f>
        <v>4106490.9369999999</v>
      </c>
      <c r="Q167" s="111">
        <f t="shared" ref="Q167" si="62">L167/I167</f>
        <v>1556.3143094823013</v>
      </c>
      <c r="R167" s="111">
        <f t="shared" ref="R167" si="63">Q167</f>
        <v>1556.3143094823013</v>
      </c>
      <c r="S167" s="112" t="s">
        <v>81</v>
      </c>
      <c r="T167" s="107" t="s">
        <v>92</v>
      </c>
      <c r="U167" s="217"/>
      <c r="V167" s="85"/>
      <c r="W167" s="85"/>
      <c r="X167" s="85">
        <v>1</v>
      </c>
      <c r="Y167" s="85">
        <v>1</v>
      </c>
      <c r="Z167" s="85">
        <v>1</v>
      </c>
      <c r="AA167" s="85"/>
      <c r="AB167" s="86"/>
      <c r="AC167" s="86"/>
      <c r="AD167" s="85"/>
      <c r="AE167" s="85"/>
      <c r="AF167" s="85"/>
      <c r="AG167" s="85"/>
      <c r="AH167" s="85"/>
      <c r="AI167" s="85"/>
      <c r="AJ167" s="85"/>
    </row>
    <row r="168" spans="1:36" ht="16.5" thickTop="1" thickBot="1">
      <c r="A168" s="105">
        <f t="shared" si="54"/>
        <v>26</v>
      </c>
      <c r="B168" s="112" t="s">
        <v>2865</v>
      </c>
      <c r="C168" s="107">
        <v>1992</v>
      </c>
      <c r="D168" s="107">
        <v>2011</v>
      </c>
      <c r="E168" s="114" t="s">
        <v>266</v>
      </c>
      <c r="F168" s="107">
        <v>5</v>
      </c>
      <c r="G168" s="107">
        <v>4</v>
      </c>
      <c r="H168" s="111">
        <v>2937.7</v>
      </c>
      <c r="I168" s="111">
        <v>2617.6</v>
      </c>
      <c r="J168" s="111">
        <v>2617.6</v>
      </c>
      <c r="K168" s="241">
        <v>144</v>
      </c>
      <c r="L168" s="110">
        <f t="shared" ref="L168" si="64">SUM(M168:P168)</f>
        <v>4098120.8769999999</v>
      </c>
      <c r="M168" s="108"/>
      <c r="N168" s="108"/>
      <c r="O168" s="108"/>
      <c r="P168" s="110">
        <f>'Форма 2'!C168-M168-N168-O168</f>
        <v>4098120.8769999999</v>
      </c>
      <c r="Q168" s="111">
        <f t="shared" ref="Q168" si="65">L168/I168</f>
        <v>1565.6024132793398</v>
      </c>
      <c r="R168" s="111">
        <f t="shared" ref="R168" si="66">Q168</f>
        <v>1565.6024132793398</v>
      </c>
      <c r="S168" s="112" t="s">
        <v>81</v>
      </c>
      <c r="T168" s="107" t="s">
        <v>92</v>
      </c>
      <c r="U168" s="219"/>
      <c r="V168" s="153"/>
      <c r="W168" s="153"/>
      <c r="X168" s="85">
        <v>1</v>
      </c>
      <c r="Y168" s="85">
        <v>1</v>
      </c>
      <c r="Z168" s="85">
        <v>1</v>
      </c>
      <c r="AA168" s="153"/>
      <c r="AB168" s="86"/>
      <c r="AC168" s="86"/>
      <c r="AD168" s="153"/>
      <c r="AE168" s="153"/>
      <c r="AF168" s="153"/>
      <c r="AG168" s="85"/>
      <c r="AH168" s="153"/>
      <c r="AI168" s="153"/>
      <c r="AJ168" s="153"/>
    </row>
    <row r="169" spans="1:36" ht="16.5" thickTop="1" thickBot="1">
      <c r="A169" s="105">
        <f t="shared" si="54"/>
        <v>27</v>
      </c>
      <c r="B169" s="112" t="s">
        <v>264</v>
      </c>
      <c r="C169" s="113">
        <v>1994</v>
      </c>
      <c r="D169" s="107"/>
      <c r="E169" s="114"/>
      <c r="F169" s="107">
        <v>5</v>
      </c>
      <c r="G169" s="107">
        <v>1</v>
      </c>
      <c r="H169" s="126">
        <v>904.3</v>
      </c>
      <c r="I169" s="126">
        <v>904.3</v>
      </c>
      <c r="J169" s="126">
        <v>806.4</v>
      </c>
      <c r="K169" s="125">
        <v>25</v>
      </c>
      <c r="L169" s="110">
        <f t="shared" si="58"/>
        <v>1261507.5430000001</v>
      </c>
      <c r="M169" s="108"/>
      <c r="N169" s="108"/>
      <c r="O169" s="108"/>
      <c r="P169" s="110">
        <f>'Форма 2'!C169-M169-N169-O169</f>
        <v>1261507.5430000001</v>
      </c>
      <c r="Q169" s="111">
        <f t="shared" si="59"/>
        <v>1395.0100000000002</v>
      </c>
      <c r="R169" s="111">
        <f t="shared" si="60"/>
        <v>1395.0100000000002</v>
      </c>
      <c r="S169" s="112" t="s">
        <v>81</v>
      </c>
      <c r="T169" s="107" t="s">
        <v>92</v>
      </c>
      <c r="U169" s="217"/>
      <c r="V169" s="85"/>
      <c r="W169" s="85"/>
      <c r="X169" s="85">
        <v>1</v>
      </c>
      <c r="Y169" s="85">
        <v>1</v>
      </c>
      <c r="Z169" s="85">
        <v>1</v>
      </c>
      <c r="AA169" s="85"/>
      <c r="AB169" s="86"/>
      <c r="AC169" s="86"/>
      <c r="AD169" s="85"/>
      <c r="AE169" s="85"/>
      <c r="AF169" s="85"/>
      <c r="AG169" s="85"/>
      <c r="AH169" s="85"/>
      <c r="AI169" s="85"/>
      <c r="AJ169" s="85"/>
    </row>
    <row r="170" spans="1:36" ht="16.5" thickTop="1" thickBot="1">
      <c r="A170" s="105">
        <f t="shared" si="54"/>
        <v>28</v>
      </c>
      <c r="B170" s="112" t="s">
        <v>267</v>
      </c>
      <c r="C170" s="123">
        <v>1957</v>
      </c>
      <c r="D170" s="112"/>
      <c r="E170" s="114" t="s">
        <v>80</v>
      </c>
      <c r="F170" s="107">
        <v>2</v>
      </c>
      <c r="G170" s="107">
        <v>1</v>
      </c>
      <c r="H170" s="222">
        <v>337</v>
      </c>
      <c r="I170" s="222">
        <v>204.1</v>
      </c>
      <c r="J170" s="222">
        <v>204.1</v>
      </c>
      <c r="K170" s="223"/>
      <c r="L170" s="110">
        <f t="shared" si="58"/>
        <v>1963749.5499999998</v>
      </c>
      <c r="M170" s="108"/>
      <c r="N170" s="108"/>
      <c r="O170" s="108"/>
      <c r="P170" s="110">
        <f>'Форма 2'!C170-M170-N170-O170</f>
        <v>1963749.5499999998</v>
      </c>
      <c r="Q170" s="111">
        <f t="shared" si="59"/>
        <v>9621.5068593826545</v>
      </c>
      <c r="R170" s="111">
        <f t="shared" si="60"/>
        <v>9621.5068593826545</v>
      </c>
      <c r="S170" s="112" t="s">
        <v>81</v>
      </c>
      <c r="T170" s="107" t="s">
        <v>82</v>
      </c>
      <c r="U170" s="217"/>
      <c r="V170" s="85"/>
      <c r="W170" s="85"/>
      <c r="X170" s="85"/>
      <c r="Y170" s="85"/>
      <c r="Z170" s="85"/>
      <c r="AA170" s="85"/>
      <c r="AB170" s="86"/>
      <c r="AC170" s="86"/>
      <c r="AD170" s="85"/>
      <c r="AE170" s="85">
        <v>1</v>
      </c>
      <c r="AF170" s="85"/>
      <c r="AG170" s="85"/>
      <c r="AH170" s="85"/>
      <c r="AI170" s="85"/>
      <c r="AJ170" s="85"/>
    </row>
    <row r="171" spans="1:36" ht="17.25" thickTop="1" thickBot="1">
      <c r="A171" s="221">
        <v>0</v>
      </c>
      <c r="B171" s="13" t="s">
        <v>268</v>
      </c>
      <c r="C171" s="5"/>
      <c r="D171" s="5"/>
      <c r="E171" s="5"/>
      <c r="F171" s="5"/>
      <c r="G171" s="5"/>
      <c r="H171" s="14">
        <f t="shared" ref="H171:P171" si="67">SUM(H172:H186)</f>
        <v>19188.600000000002</v>
      </c>
      <c r="I171" s="14">
        <f t="shared" si="67"/>
        <v>17333.399999999998</v>
      </c>
      <c r="J171" s="14">
        <f t="shared" si="67"/>
        <v>15855.599999999997</v>
      </c>
      <c r="K171" s="15">
        <f t="shared" si="67"/>
        <v>1236</v>
      </c>
      <c r="L171" s="14">
        <f t="shared" si="67"/>
        <v>68848060.106000006</v>
      </c>
      <c r="M171" s="14">
        <f t="shared" si="67"/>
        <v>0</v>
      </c>
      <c r="N171" s="14">
        <f t="shared" si="67"/>
        <v>0</v>
      </c>
      <c r="O171" s="14">
        <f t="shared" si="67"/>
        <v>0</v>
      </c>
      <c r="P171" s="14">
        <f t="shared" si="67"/>
        <v>68848060.106000006</v>
      </c>
      <c r="Q171" s="8" t="s">
        <v>76</v>
      </c>
      <c r="R171" s="8" t="s">
        <v>76</v>
      </c>
      <c r="S171" s="8" t="s">
        <v>76</v>
      </c>
      <c r="T171" s="5" t="s">
        <v>76</v>
      </c>
      <c r="U171" s="218" t="s">
        <v>76</v>
      </c>
      <c r="V171" s="84" t="s">
        <v>76</v>
      </c>
      <c r="W171" s="84" t="s">
        <v>76</v>
      </c>
      <c r="X171" s="84" t="s">
        <v>76</v>
      </c>
      <c r="Y171" s="84" t="s">
        <v>76</v>
      </c>
      <c r="Z171" s="84" t="s">
        <v>76</v>
      </c>
      <c r="AA171" s="84" t="s">
        <v>76</v>
      </c>
      <c r="AB171" s="84" t="s">
        <v>76</v>
      </c>
      <c r="AC171" s="84" t="s">
        <v>76</v>
      </c>
      <c r="AD171" s="84" t="s">
        <v>76</v>
      </c>
      <c r="AE171" s="84" t="s">
        <v>76</v>
      </c>
      <c r="AF171" s="84" t="s">
        <v>76</v>
      </c>
      <c r="AG171" s="84" t="s">
        <v>76</v>
      </c>
      <c r="AH171" s="84" t="s">
        <v>76</v>
      </c>
      <c r="AI171" s="84" t="s">
        <v>76</v>
      </c>
      <c r="AJ171" s="84" t="s">
        <v>76</v>
      </c>
    </row>
    <row r="172" spans="1:36" ht="16.5" thickTop="1" thickBot="1">
      <c r="A172" s="105">
        <f t="shared" si="54"/>
        <v>1</v>
      </c>
      <c r="B172" s="191" t="s">
        <v>269</v>
      </c>
      <c r="C172" s="118">
        <v>1980</v>
      </c>
      <c r="D172" s="148"/>
      <c r="E172" s="242" t="s">
        <v>80</v>
      </c>
      <c r="F172" s="107">
        <v>5</v>
      </c>
      <c r="G172" s="118">
        <v>10</v>
      </c>
      <c r="H172" s="128">
        <v>7625.8</v>
      </c>
      <c r="I172" s="128">
        <v>6927.4</v>
      </c>
      <c r="J172" s="128">
        <v>6309</v>
      </c>
      <c r="K172" s="129">
        <v>504</v>
      </c>
      <c r="L172" s="110">
        <f t="shared" ref="L172:L186" si="68">SUM(M172:P172)</f>
        <v>30711231.823999997</v>
      </c>
      <c r="M172" s="108"/>
      <c r="N172" s="108"/>
      <c r="O172" s="108"/>
      <c r="P172" s="110">
        <f>'Форма 2'!C172-M172-N172-O172</f>
        <v>30711231.823999997</v>
      </c>
      <c r="Q172" s="111">
        <f t="shared" ref="Q172:Q185" si="69">L172/I172</f>
        <v>4433.2984704218034</v>
      </c>
      <c r="R172" s="111">
        <f t="shared" ref="R172:R185" si="70">Q172</f>
        <v>4433.2984704218034</v>
      </c>
      <c r="S172" s="112" t="s">
        <v>81</v>
      </c>
      <c r="T172" s="118" t="s">
        <v>92</v>
      </c>
      <c r="U172" s="217">
        <v>1</v>
      </c>
      <c r="V172" s="85">
        <v>1</v>
      </c>
      <c r="W172" s="85">
        <v>1</v>
      </c>
      <c r="X172" s="85">
        <v>1</v>
      </c>
      <c r="Y172" s="85">
        <v>1</v>
      </c>
      <c r="Z172" s="85">
        <v>1</v>
      </c>
      <c r="AA172" s="85"/>
      <c r="AB172" s="86"/>
      <c r="AC172" s="86"/>
      <c r="AD172" s="85"/>
      <c r="AE172" s="85"/>
      <c r="AF172" s="85"/>
      <c r="AG172" s="85"/>
      <c r="AH172" s="85"/>
      <c r="AI172" s="85"/>
      <c r="AJ172" s="85"/>
    </row>
    <row r="173" spans="1:36" ht="16.5" thickTop="1" thickBot="1">
      <c r="A173" s="105">
        <f t="shared" si="54"/>
        <v>2</v>
      </c>
      <c r="B173" s="193" t="s">
        <v>270</v>
      </c>
      <c r="C173" s="118">
        <v>1933</v>
      </c>
      <c r="D173" s="118"/>
      <c r="E173" s="127" t="s">
        <v>80</v>
      </c>
      <c r="F173" s="107">
        <v>2</v>
      </c>
      <c r="G173" s="118">
        <v>2</v>
      </c>
      <c r="H173" s="128">
        <v>712</v>
      </c>
      <c r="I173" s="128">
        <v>656.3</v>
      </c>
      <c r="J173" s="128">
        <v>421.5</v>
      </c>
      <c r="K173" s="129">
        <v>24</v>
      </c>
      <c r="L173" s="110">
        <f t="shared" si="68"/>
        <v>5059037.6800000006</v>
      </c>
      <c r="M173" s="108"/>
      <c r="N173" s="108"/>
      <c r="O173" s="108"/>
      <c r="P173" s="110">
        <f>'Форма 2'!C173-M173-N173-O173</f>
        <v>5059037.6800000006</v>
      </c>
      <c r="Q173" s="111">
        <f t="shared" si="69"/>
        <v>7708.4224897150707</v>
      </c>
      <c r="R173" s="111">
        <f t="shared" si="70"/>
        <v>7708.4224897150707</v>
      </c>
      <c r="S173" s="112" t="s">
        <v>81</v>
      </c>
      <c r="T173" s="118" t="s">
        <v>82</v>
      </c>
      <c r="U173" s="217"/>
      <c r="V173" s="85"/>
      <c r="W173" s="85"/>
      <c r="X173" s="85"/>
      <c r="Y173" s="85"/>
      <c r="Z173" s="85"/>
      <c r="AA173" s="85"/>
      <c r="AB173" s="86"/>
      <c r="AC173" s="86"/>
      <c r="AD173" s="85">
        <v>1</v>
      </c>
      <c r="AE173" s="85"/>
      <c r="AF173" s="85"/>
      <c r="AG173" s="85"/>
      <c r="AH173" s="85"/>
      <c r="AI173" s="85"/>
      <c r="AJ173" s="85"/>
    </row>
    <row r="174" spans="1:36" ht="16.5" thickTop="1" thickBot="1">
      <c r="A174" s="105">
        <f t="shared" si="54"/>
        <v>3</v>
      </c>
      <c r="B174" s="193" t="s">
        <v>271</v>
      </c>
      <c r="C174" s="118">
        <v>1971</v>
      </c>
      <c r="D174" s="118"/>
      <c r="E174" s="127" t="s">
        <v>80</v>
      </c>
      <c r="F174" s="107">
        <v>2</v>
      </c>
      <c r="G174" s="105">
        <v>2</v>
      </c>
      <c r="H174" s="110">
        <v>814.5</v>
      </c>
      <c r="I174" s="128">
        <v>758.5</v>
      </c>
      <c r="J174" s="128">
        <v>711</v>
      </c>
      <c r="K174" s="109">
        <v>48</v>
      </c>
      <c r="L174" s="110">
        <f t="shared" si="68"/>
        <v>832818.10499999998</v>
      </c>
      <c r="M174" s="108"/>
      <c r="N174" s="108"/>
      <c r="O174" s="108"/>
      <c r="P174" s="110">
        <f>'Форма 2'!C174-M174-N174-O174</f>
        <v>832818.10499999998</v>
      </c>
      <c r="Q174" s="111">
        <f t="shared" si="69"/>
        <v>1097.9803625576797</v>
      </c>
      <c r="R174" s="111">
        <f t="shared" si="70"/>
        <v>1097.9803625576797</v>
      </c>
      <c r="S174" s="112" t="s">
        <v>81</v>
      </c>
      <c r="T174" s="118" t="s">
        <v>82</v>
      </c>
      <c r="U174" s="217"/>
      <c r="V174" s="85"/>
      <c r="W174" s="85"/>
      <c r="X174" s="85">
        <v>1</v>
      </c>
      <c r="Y174" s="85"/>
      <c r="Z174" s="85">
        <v>1</v>
      </c>
      <c r="AA174" s="85"/>
      <c r="AB174" s="86"/>
      <c r="AC174" s="86"/>
      <c r="AD174" s="85"/>
      <c r="AE174" s="85"/>
      <c r="AF174" s="85"/>
      <c r="AG174" s="85"/>
      <c r="AH174" s="85"/>
      <c r="AI174" s="85"/>
      <c r="AJ174" s="85"/>
    </row>
    <row r="175" spans="1:36" ht="16.5" thickTop="1" thickBot="1">
      <c r="A175" s="105">
        <f t="shared" si="54"/>
        <v>4</v>
      </c>
      <c r="B175" s="193" t="s">
        <v>272</v>
      </c>
      <c r="C175" s="118">
        <v>1960</v>
      </c>
      <c r="D175" s="118"/>
      <c r="E175" s="127" t="s">
        <v>80</v>
      </c>
      <c r="F175" s="107">
        <v>2</v>
      </c>
      <c r="G175" s="118">
        <v>2</v>
      </c>
      <c r="H175" s="128">
        <v>668.5</v>
      </c>
      <c r="I175" s="128">
        <v>620.70000000000005</v>
      </c>
      <c r="J175" s="128">
        <v>581.4</v>
      </c>
      <c r="K175" s="129">
        <v>48</v>
      </c>
      <c r="L175" s="110">
        <f t="shared" si="68"/>
        <v>747403.05500000005</v>
      </c>
      <c r="M175" s="108"/>
      <c r="N175" s="108"/>
      <c r="O175" s="108"/>
      <c r="P175" s="110">
        <f>'Форма 2'!C175-M175-N175-O175</f>
        <v>747403.05500000005</v>
      </c>
      <c r="Q175" s="111">
        <f t="shared" si="69"/>
        <v>1204.1292975672627</v>
      </c>
      <c r="R175" s="111">
        <f t="shared" si="70"/>
        <v>1204.1292975672627</v>
      </c>
      <c r="S175" s="112" t="s">
        <v>81</v>
      </c>
      <c r="T175" s="118" t="s">
        <v>82</v>
      </c>
      <c r="U175" s="217">
        <v>1</v>
      </c>
      <c r="V175" s="85"/>
      <c r="W175" s="85"/>
      <c r="X175" s="85">
        <v>1</v>
      </c>
      <c r="Y175" s="85"/>
      <c r="Z175" s="85"/>
      <c r="AA175" s="85"/>
      <c r="AB175" s="86"/>
      <c r="AC175" s="86"/>
      <c r="AD175" s="85"/>
      <c r="AE175" s="85"/>
      <c r="AF175" s="85"/>
      <c r="AG175" s="85"/>
      <c r="AH175" s="85"/>
      <c r="AI175" s="85"/>
      <c r="AJ175" s="85"/>
    </row>
    <row r="176" spans="1:36" ht="16.5" thickTop="1" thickBot="1">
      <c r="A176" s="105">
        <f t="shared" si="54"/>
        <v>5</v>
      </c>
      <c r="B176" s="193" t="s">
        <v>273</v>
      </c>
      <c r="C176" s="118">
        <v>1960</v>
      </c>
      <c r="D176" s="118"/>
      <c r="E176" s="127" t="s">
        <v>80</v>
      </c>
      <c r="F176" s="107">
        <v>2</v>
      </c>
      <c r="G176" s="118">
        <v>2</v>
      </c>
      <c r="H176" s="128">
        <v>666.9</v>
      </c>
      <c r="I176" s="128">
        <v>618.5</v>
      </c>
      <c r="J176" s="128">
        <v>579.20000000000005</v>
      </c>
      <c r="K176" s="129">
        <v>48</v>
      </c>
      <c r="L176" s="110">
        <f t="shared" si="68"/>
        <v>745614.20699999994</v>
      </c>
      <c r="M176" s="108"/>
      <c r="N176" s="108"/>
      <c r="O176" s="108"/>
      <c r="P176" s="110">
        <f>'Форма 2'!C176-M176-N176-O176</f>
        <v>745614.20699999994</v>
      </c>
      <c r="Q176" s="111">
        <f t="shared" si="69"/>
        <v>1205.5201406628939</v>
      </c>
      <c r="R176" s="111">
        <f t="shared" si="70"/>
        <v>1205.5201406628939</v>
      </c>
      <c r="S176" s="112" t="s">
        <v>81</v>
      </c>
      <c r="T176" s="118" t="s">
        <v>82</v>
      </c>
      <c r="U176" s="217">
        <v>1</v>
      </c>
      <c r="V176" s="85"/>
      <c r="W176" s="85"/>
      <c r="X176" s="85">
        <v>1</v>
      </c>
      <c r="Y176" s="85"/>
      <c r="Z176" s="85"/>
      <c r="AA176" s="85"/>
      <c r="AB176" s="86"/>
      <c r="AC176" s="86"/>
      <c r="AD176" s="85"/>
      <c r="AE176" s="85"/>
      <c r="AF176" s="85"/>
      <c r="AG176" s="85"/>
      <c r="AH176" s="85"/>
      <c r="AI176" s="85"/>
      <c r="AJ176" s="85"/>
    </row>
    <row r="177" spans="1:36" ht="16.5" thickTop="1" thickBot="1">
      <c r="A177" s="105">
        <f t="shared" si="54"/>
        <v>6</v>
      </c>
      <c r="B177" s="193" t="s">
        <v>274</v>
      </c>
      <c r="C177" s="118">
        <v>1960</v>
      </c>
      <c r="D177" s="118"/>
      <c r="E177" s="127" t="s">
        <v>80</v>
      </c>
      <c r="F177" s="107">
        <v>3</v>
      </c>
      <c r="G177" s="118">
        <v>3</v>
      </c>
      <c r="H177" s="128">
        <v>1582.9</v>
      </c>
      <c r="I177" s="128">
        <v>1476.9</v>
      </c>
      <c r="J177" s="128">
        <v>1436.8</v>
      </c>
      <c r="K177" s="129">
        <v>108</v>
      </c>
      <c r="L177" s="110">
        <f t="shared" si="68"/>
        <v>1769729.6870000002</v>
      </c>
      <c r="M177" s="108"/>
      <c r="N177" s="108"/>
      <c r="O177" s="108"/>
      <c r="P177" s="110">
        <f>'Форма 2'!C177-M177-N177-O177</f>
        <v>1769729.6870000002</v>
      </c>
      <c r="Q177" s="111">
        <f t="shared" si="69"/>
        <v>1198.2731985916446</v>
      </c>
      <c r="R177" s="111">
        <f t="shared" si="70"/>
        <v>1198.2731985916446</v>
      </c>
      <c r="S177" s="112" t="s">
        <v>81</v>
      </c>
      <c r="T177" s="105" t="s">
        <v>92</v>
      </c>
      <c r="U177" s="217">
        <v>1</v>
      </c>
      <c r="V177" s="85"/>
      <c r="W177" s="85"/>
      <c r="X177" s="85">
        <v>1</v>
      </c>
      <c r="Y177" s="85"/>
      <c r="Z177" s="85"/>
      <c r="AA177" s="85"/>
      <c r="AB177" s="86"/>
      <c r="AC177" s="86"/>
      <c r="AD177" s="85"/>
      <c r="AE177" s="85"/>
      <c r="AF177" s="85"/>
      <c r="AG177" s="85"/>
      <c r="AH177" s="85"/>
      <c r="AI177" s="85"/>
      <c r="AJ177" s="85"/>
    </row>
    <row r="178" spans="1:36" ht="16.5" thickTop="1" thickBot="1">
      <c r="A178" s="105">
        <f t="shared" si="54"/>
        <v>7</v>
      </c>
      <c r="B178" s="193" t="s">
        <v>275</v>
      </c>
      <c r="C178" s="118">
        <v>1960</v>
      </c>
      <c r="D178" s="118"/>
      <c r="E178" s="127" t="s">
        <v>80</v>
      </c>
      <c r="F178" s="107">
        <v>2</v>
      </c>
      <c r="G178" s="105">
        <v>2</v>
      </c>
      <c r="H178" s="110">
        <v>675.8</v>
      </c>
      <c r="I178" s="128">
        <v>627.6</v>
      </c>
      <c r="J178" s="128">
        <v>627.6</v>
      </c>
      <c r="K178" s="109">
        <v>48</v>
      </c>
      <c r="L178" s="110">
        <f t="shared" si="68"/>
        <v>755564.674</v>
      </c>
      <c r="M178" s="108"/>
      <c r="N178" s="108"/>
      <c r="O178" s="108"/>
      <c r="P178" s="110">
        <f>'Форма 2'!C178-M178-N178-O178</f>
        <v>755564.674</v>
      </c>
      <c r="Q178" s="111">
        <f t="shared" si="69"/>
        <v>1203.8952740599107</v>
      </c>
      <c r="R178" s="111">
        <f t="shared" si="70"/>
        <v>1203.8952740599107</v>
      </c>
      <c r="S178" s="112" t="s">
        <v>81</v>
      </c>
      <c r="T178" s="118" t="s">
        <v>82</v>
      </c>
      <c r="U178" s="217">
        <v>1</v>
      </c>
      <c r="V178" s="85"/>
      <c r="W178" s="85"/>
      <c r="X178" s="85">
        <v>1</v>
      </c>
      <c r="Y178" s="85"/>
      <c r="Z178" s="85"/>
      <c r="AA178" s="85"/>
      <c r="AB178" s="86"/>
      <c r="AC178" s="86"/>
      <c r="AD178" s="85"/>
      <c r="AE178" s="85"/>
      <c r="AF178" s="85"/>
      <c r="AG178" s="85"/>
      <c r="AH178" s="85"/>
      <c r="AI178" s="85"/>
      <c r="AJ178" s="85"/>
    </row>
    <row r="179" spans="1:36" ht="16.5" thickTop="1" thickBot="1">
      <c r="A179" s="105">
        <f t="shared" si="54"/>
        <v>8</v>
      </c>
      <c r="B179" s="193" t="s">
        <v>276</v>
      </c>
      <c r="C179" s="118">
        <v>1960</v>
      </c>
      <c r="D179" s="118"/>
      <c r="E179" s="127" t="s">
        <v>80</v>
      </c>
      <c r="F179" s="107">
        <v>3</v>
      </c>
      <c r="G179" s="118">
        <v>3</v>
      </c>
      <c r="H179" s="128">
        <v>1639.9</v>
      </c>
      <c r="I179" s="128">
        <v>1530.1</v>
      </c>
      <c r="J179" s="128">
        <v>1378.7</v>
      </c>
      <c r="K179" s="129">
        <v>102</v>
      </c>
      <c r="L179" s="110">
        <f t="shared" si="68"/>
        <v>1532355.358</v>
      </c>
      <c r="M179" s="108"/>
      <c r="N179" s="108"/>
      <c r="O179" s="108"/>
      <c r="P179" s="110">
        <f>'Форма 2'!C179-M179-N179-O179</f>
        <v>1532355.358</v>
      </c>
      <c r="Q179" s="111">
        <f t="shared" si="69"/>
        <v>1001.4739938566107</v>
      </c>
      <c r="R179" s="111">
        <f t="shared" si="70"/>
        <v>1001.4739938566107</v>
      </c>
      <c r="S179" s="112" t="s">
        <v>81</v>
      </c>
      <c r="T179" s="105" t="s">
        <v>92</v>
      </c>
      <c r="U179" s="217">
        <v>1</v>
      </c>
      <c r="V179" s="85"/>
      <c r="W179" s="85"/>
      <c r="X179" s="85">
        <v>1</v>
      </c>
      <c r="Y179" s="85"/>
      <c r="Z179" s="85"/>
      <c r="AA179" s="85"/>
      <c r="AB179" s="86"/>
      <c r="AC179" s="86"/>
      <c r="AD179" s="85"/>
      <c r="AE179" s="85"/>
      <c r="AF179" s="85"/>
      <c r="AG179" s="85"/>
      <c r="AH179" s="85"/>
      <c r="AI179" s="85"/>
      <c r="AJ179" s="85"/>
    </row>
    <row r="180" spans="1:36" ht="16.5" thickTop="1" thickBot="1">
      <c r="A180" s="105">
        <f t="shared" si="54"/>
        <v>9</v>
      </c>
      <c r="B180" s="193" t="s">
        <v>277</v>
      </c>
      <c r="C180" s="118">
        <v>1975</v>
      </c>
      <c r="D180" s="118"/>
      <c r="E180" s="127" t="s">
        <v>80</v>
      </c>
      <c r="F180" s="107">
        <v>2</v>
      </c>
      <c r="G180" s="118">
        <v>2</v>
      </c>
      <c r="H180" s="128">
        <v>359.7</v>
      </c>
      <c r="I180" s="128">
        <v>309.3</v>
      </c>
      <c r="J180" s="128">
        <v>309.3</v>
      </c>
      <c r="K180" s="129">
        <v>12</v>
      </c>
      <c r="L180" s="110">
        <f t="shared" si="68"/>
        <v>2555808.7829999998</v>
      </c>
      <c r="M180" s="108"/>
      <c r="N180" s="108"/>
      <c r="O180" s="108"/>
      <c r="P180" s="110">
        <f>'Форма 2'!C180-M180-N180-O180</f>
        <v>2555808.7829999998</v>
      </c>
      <c r="Q180" s="111">
        <f t="shared" si="69"/>
        <v>8263.2033074684769</v>
      </c>
      <c r="R180" s="111">
        <f t="shared" si="70"/>
        <v>8263.2033074684769</v>
      </c>
      <c r="S180" s="112" t="s">
        <v>81</v>
      </c>
      <c r="T180" s="105" t="s">
        <v>82</v>
      </c>
      <c r="U180" s="217"/>
      <c r="V180" s="85"/>
      <c r="W180" s="85"/>
      <c r="X180" s="85"/>
      <c r="Y180" s="85"/>
      <c r="Z180" s="85"/>
      <c r="AA180" s="85"/>
      <c r="AB180" s="86"/>
      <c r="AC180" s="86"/>
      <c r="AD180" s="85">
        <v>1</v>
      </c>
      <c r="AE180" s="85"/>
      <c r="AF180" s="85"/>
      <c r="AG180" s="85"/>
      <c r="AH180" s="85"/>
      <c r="AI180" s="85"/>
      <c r="AJ180" s="85"/>
    </row>
    <row r="181" spans="1:36" ht="16.5" thickTop="1" thickBot="1">
      <c r="A181" s="105">
        <f t="shared" si="54"/>
        <v>10</v>
      </c>
      <c r="B181" s="193" t="s">
        <v>278</v>
      </c>
      <c r="C181" s="118">
        <v>1964</v>
      </c>
      <c r="D181" s="118"/>
      <c r="E181" s="127" t="s">
        <v>80</v>
      </c>
      <c r="F181" s="107">
        <v>2</v>
      </c>
      <c r="G181" s="118">
        <v>3</v>
      </c>
      <c r="H181" s="128">
        <v>547.20000000000005</v>
      </c>
      <c r="I181" s="128">
        <v>477.8</v>
      </c>
      <c r="J181" s="128">
        <v>477.8</v>
      </c>
      <c r="K181" s="129">
        <v>36</v>
      </c>
      <c r="L181" s="110">
        <f t="shared" si="68"/>
        <v>1501084.5120000001</v>
      </c>
      <c r="M181" s="108"/>
      <c r="N181" s="108"/>
      <c r="O181" s="108"/>
      <c r="P181" s="110">
        <f>'Форма 2'!C181-M181-N181-O181</f>
        <v>1501084.5120000001</v>
      </c>
      <c r="Q181" s="111">
        <f t="shared" si="69"/>
        <v>3141.658668899121</v>
      </c>
      <c r="R181" s="111">
        <f t="shared" si="70"/>
        <v>3141.658668899121</v>
      </c>
      <c r="S181" s="112" t="s">
        <v>81</v>
      </c>
      <c r="T181" s="118" t="s">
        <v>82</v>
      </c>
      <c r="U181" s="217"/>
      <c r="V181" s="85"/>
      <c r="W181" s="85"/>
      <c r="X181" s="85"/>
      <c r="Y181" s="85"/>
      <c r="Z181" s="85"/>
      <c r="AA181" s="85"/>
      <c r="AB181" s="86"/>
      <c r="AC181" s="86"/>
      <c r="AD181" s="85"/>
      <c r="AE181" s="85">
        <v>1</v>
      </c>
      <c r="AF181" s="85"/>
      <c r="AG181" s="85"/>
      <c r="AH181" s="85"/>
      <c r="AI181" s="85"/>
      <c r="AJ181" s="85"/>
    </row>
    <row r="182" spans="1:36" ht="16.5" thickTop="1" thickBot="1">
      <c r="A182" s="105">
        <f t="shared" si="54"/>
        <v>11</v>
      </c>
      <c r="B182" s="193" t="s">
        <v>279</v>
      </c>
      <c r="C182" s="118">
        <v>1995</v>
      </c>
      <c r="D182" s="118"/>
      <c r="E182" s="127" t="s">
        <v>80</v>
      </c>
      <c r="F182" s="107">
        <v>3</v>
      </c>
      <c r="G182" s="105">
        <v>1</v>
      </c>
      <c r="H182" s="110">
        <v>736.7</v>
      </c>
      <c r="I182" s="128">
        <v>664.5</v>
      </c>
      <c r="J182" s="110">
        <v>664.5</v>
      </c>
      <c r="K182" s="109">
        <v>30</v>
      </c>
      <c r="L182" s="110">
        <f t="shared" si="68"/>
        <v>5234540.813000001</v>
      </c>
      <c r="M182" s="108"/>
      <c r="N182" s="108"/>
      <c r="O182" s="108"/>
      <c r="P182" s="110">
        <f>'Форма 2'!C182-M182-N182-O182</f>
        <v>5234540.813000001</v>
      </c>
      <c r="Q182" s="111">
        <f t="shared" si="69"/>
        <v>7877.4128111361943</v>
      </c>
      <c r="R182" s="111">
        <f t="shared" si="70"/>
        <v>7877.4128111361943</v>
      </c>
      <c r="S182" s="112" t="s">
        <v>81</v>
      </c>
      <c r="T182" s="118" t="s">
        <v>82</v>
      </c>
      <c r="U182" s="217"/>
      <c r="V182" s="85"/>
      <c r="W182" s="85"/>
      <c r="X182" s="85"/>
      <c r="Y182" s="85"/>
      <c r="Z182" s="85"/>
      <c r="AA182" s="85"/>
      <c r="AB182" s="86"/>
      <c r="AC182" s="86"/>
      <c r="AD182" s="85">
        <v>1</v>
      </c>
      <c r="AE182" s="85"/>
      <c r="AF182" s="85"/>
      <c r="AG182" s="85"/>
      <c r="AH182" s="85"/>
      <c r="AI182" s="85"/>
      <c r="AJ182" s="85"/>
    </row>
    <row r="183" spans="1:36" ht="16.5" thickTop="1" thickBot="1">
      <c r="A183" s="105">
        <f t="shared" si="54"/>
        <v>12</v>
      </c>
      <c r="B183" s="193" t="s">
        <v>280</v>
      </c>
      <c r="C183" s="118">
        <v>1997</v>
      </c>
      <c r="D183" s="118"/>
      <c r="E183" s="127" t="s">
        <v>80</v>
      </c>
      <c r="F183" s="107">
        <v>3</v>
      </c>
      <c r="G183" s="118">
        <v>1</v>
      </c>
      <c r="H183" s="128">
        <v>709.8</v>
      </c>
      <c r="I183" s="128">
        <v>628.4</v>
      </c>
      <c r="J183" s="128">
        <v>628.4</v>
      </c>
      <c r="K183" s="129">
        <v>30</v>
      </c>
      <c r="L183" s="110">
        <f t="shared" si="68"/>
        <v>11841295.283999998</v>
      </c>
      <c r="M183" s="108"/>
      <c r="N183" s="108"/>
      <c r="O183" s="108"/>
      <c r="P183" s="110">
        <f>'Форма 2'!C183-M183-N183-O183</f>
        <v>11841295.283999998</v>
      </c>
      <c r="Q183" s="111">
        <f t="shared" si="69"/>
        <v>18843.563469127941</v>
      </c>
      <c r="R183" s="111">
        <f t="shared" si="70"/>
        <v>18843.563469127941</v>
      </c>
      <c r="S183" s="112" t="s">
        <v>81</v>
      </c>
      <c r="T183" s="105" t="s">
        <v>82</v>
      </c>
      <c r="U183" s="217"/>
      <c r="V183" s="85"/>
      <c r="W183" s="85"/>
      <c r="X183" s="85"/>
      <c r="Y183" s="85"/>
      <c r="Z183" s="85"/>
      <c r="AA183" s="85"/>
      <c r="AB183" s="86"/>
      <c r="AC183" s="86"/>
      <c r="AD183" s="85">
        <v>1</v>
      </c>
      <c r="AE183" s="85">
        <v>1</v>
      </c>
      <c r="AF183" s="85">
        <v>1</v>
      </c>
      <c r="AG183" s="85"/>
      <c r="AH183" s="85"/>
      <c r="AI183" s="85"/>
      <c r="AJ183" s="85"/>
    </row>
    <row r="184" spans="1:36" ht="16.5" thickTop="1" thickBot="1">
      <c r="A184" s="105">
        <f t="shared" si="54"/>
        <v>13</v>
      </c>
      <c r="B184" s="193" t="s">
        <v>281</v>
      </c>
      <c r="C184" s="118">
        <v>1974</v>
      </c>
      <c r="D184" s="118"/>
      <c r="E184" s="127" t="s">
        <v>80</v>
      </c>
      <c r="F184" s="107">
        <v>2</v>
      </c>
      <c r="G184" s="118">
        <v>1</v>
      </c>
      <c r="H184" s="128">
        <v>1236</v>
      </c>
      <c r="I184" s="128">
        <v>962.4</v>
      </c>
      <c r="J184" s="128">
        <v>844.8</v>
      </c>
      <c r="K184" s="129">
        <v>132</v>
      </c>
      <c r="L184" s="110">
        <f t="shared" si="68"/>
        <v>1263797.6399999999</v>
      </c>
      <c r="M184" s="108"/>
      <c r="N184" s="108"/>
      <c r="O184" s="108"/>
      <c r="P184" s="110">
        <f>'Форма 2'!C184-M184-N184-O184</f>
        <v>1263797.6399999999</v>
      </c>
      <c r="Q184" s="111">
        <f t="shared" si="69"/>
        <v>1313.1729426433915</v>
      </c>
      <c r="R184" s="111">
        <f t="shared" si="70"/>
        <v>1313.1729426433915</v>
      </c>
      <c r="S184" s="112" t="s">
        <v>81</v>
      </c>
      <c r="T184" s="118" t="s">
        <v>92</v>
      </c>
      <c r="U184" s="217"/>
      <c r="V184" s="85"/>
      <c r="W184" s="85"/>
      <c r="X184" s="85">
        <v>1</v>
      </c>
      <c r="Y184" s="85"/>
      <c r="Z184" s="85">
        <v>1</v>
      </c>
      <c r="AA184" s="85"/>
      <c r="AB184" s="86"/>
      <c r="AC184" s="86"/>
      <c r="AD184" s="85"/>
      <c r="AE184" s="85"/>
      <c r="AF184" s="85"/>
      <c r="AG184" s="85"/>
      <c r="AH184" s="85"/>
      <c r="AI184" s="85"/>
      <c r="AJ184" s="85"/>
    </row>
    <row r="185" spans="1:36" ht="16.5" thickTop="1" thickBot="1">
      <c r="A185" s="105">
        <f t="shared" si="54"/>
        <v>14</v>
      </c>
      <c r="B185" s="193" t="s">
        <v>282</v>
      </c>
      <c r="C185" s="118">
        <v>1969</v>
      </c>
      <c r="D185" s="118"/>
      <c r="E185" s="127" t="s">
        <v>80</v>
      </c>
      <c r="F185" s="107">
        <v>2</v>
      </c>
      <c r="G185" s="118">
        <v>2</v>
      </c>
      <c r="H185" s="128">
        <v>509.4</v>
      </c>
      <c r="I185" s="128">
        <v>443.2</v>
      </c>
      <c r="J185" s="128">
        <v>320.3</v>
      </c>
      <c r="K185" s="129">
        <v>36</v>
      </c>
      <c r="L185" s="110">
        <f t="shared" si="68"/>
        <v>283537.13400000002</v>
      </c>
      <c r="M185" s="108"/>
      <c r="N185" s="108"/>
      <c r="O185" s="108"/>
      <c r="P185" s="110">
        <f>'Форма 2'!C185-M185-N185-O185</f>
        <v>283537.13400000002</v>
      </c>
      <c r="Q185" s="111">
        <f t="shared" si="69"/>
        <v>639.74985108303258</v>
      </c>
      <c r="R185" s="111">
        <f t="shared" si="70"/>
        <v>639.74985108303258</v>
      </c>
      <c r="S185" s="112" t="s">
        <v>81</v>
      </c>
      <c r="T185" s="118" t="s">
        <v>82</v>
      </c>
      <c r="U185" s="217">
        <v>1</v>
      </c>
      <c r="V185" s="85"/>
      <c r="W185" s="85"/>
      <c r="X185" s="85"/>
      <c r="Y185" s="85"/>
      <c r="Z185" s="85"/>
      <c r="AA185" s="85"/>
      <c r="AB185" s="86"/>
      <c r="AC185" s="86"/>
      <c r="AD185" s="85"/>
      <c r="AE185" s="85"/>
      <c r="AF185" s="85"/>
      <c r="AG185" s="85"/>
      <c r="AH185" s="85"/>
      <c r="AI185" s="85"/>
      <c r="AJ185" s="85"/>
    </row>
    <row r="186" spans="1:36" ht="16.5" thickTop="1" thickBot="1">
      <c r="A186" s="105">
        <f t="shared" si="54"/>
        <v>15</v>
      </c>
      <c r="B186" s="193" t="s">
        <v>283</v>
      </c>
      <c r="C186" s="118">
        <v>1962</v>
      </c>
      <c r="D186" s="118"/>
      <c r="E186" s="127" t="s">
        <v>94</v>
      </c>
      <c r="F186" s="107">
        <v>2</v>
      </c>
      <c r="G186" s="118">
        <v>3</v>
      </c>
      <c r="H186" s="128">
        <v>703.5</v>
      </c>
      <c r="I186" s="128">
        <v>631.79999999999995</v>
      </c>
      <c r="J186" s="128">
        <v>565.29999999999995</v>
      </c>
      <c r="K186" s="129">
        <v>30</v>
      </c>
      <c r="L186" s="110">
        <f t="shared" si="68"/>
        <v>4014241.35</v>
      </c>
      <c r="M186" s="108"/>
      <c r="N186" s="108"/>
      <c r="O186" s="108"/>
      <c r="P186" s="110">
        <f>'Форма 2'!C186-M186-N186-O186</f>
        <v>4014241.35</v>
      </c>
      <c r="Q186" s="111">
        <f>L186/I186</f>
        <v>6353.6583570750245</v>
      </c>
      <c r="R186" s="111">
        <f>Q186</f>
        <v>6353.6583570750245</v>
      </c>
      <c r="S186" s="112" t="s">
        <v>81</v>
      </c>
      <c r="T186" s="118" t="s">
        <v>82</v>
      </c>
      <c r="U186" s="217"/>
      <c r="V186" s="85">
        <v>1</v>
      </c>
      <c r="W186" s="85"/>
      <c r="X186" s="85"/>
      <c r="Y186" s="85"/>
      <c r="Z186" s="85"/>
      <c r="AA186" s="85"/>
      <c r="AB186" s="86"/>
      <c r="AC186" s="86"/>
      <c r="AD186" s="85"/>
      <c r="AE186" s="85"/>
      <c r="AF186" s="85"/>
      <c r="AG186" s="85"/>
      <c r="AH186" s="85"/>
      <c r="AI186" s="85"/>
      <c r="AJ186" s="85"/>
    </row>
    <row r="187" spans="1:36" ht="17.25" thickTop="1" thickBot="1">
      <c r="A187" s="221">
        <v>0</v>
      </c>
      <c r="B187" s="13" t="s">
        <v>284</v>
      </c>
      <c r="C187" s="5"/>
      <c r="D187" s="5"/>
      <c r="E187" s="5"/>
      <c r="F187" s="5"/>
      <c r="G187" s="5"/>
      <c r="H187" s="14">
        <f t="shared" ref="H187:P187" si="71">SUM(H188:H208)</f>
        <v>66405.600000000006</v>
      </c>
      <c r="I187" s="14">
        <f t="shared" si="71"/>
        <v>55006.500000000015</v>
      </c>
      <c r="J187" s="14">
        <f t="shared" si="71"/>
        <v>50498.3</v>
      </c>
      <c r="K187" s="14">
        <f t="shared" si="71"/>
        <v>2261</v>
      </c>
      <c r="L187" s="14">
        <f t="shared" si="71"/>
        <v>204635088.81380004</v>
      </c>
      <c r="M187" s="14">
        <f t="shared" si="71"/>
        <v>0</v>
      </c>
      <c r="N187" s="14">
        <f t="shared" si="71"/>
        <v>0</v>
      </c>
      <c r="O187" s="14">
        <f t="shared" si="71"/>
        <v>0</v>
      </c>
      <c r="P187" s="14">
        <f t="shared" si="71"/>
        <v>204635088.81380004</v>
      </c>
      <c r="Q187" s="8" t="s">
        <v>76</v>
      </c>
      <c r="R187" s="8" t="s">
        <v>76</v>
      </c>
      <c r="S187" s="8" t="s">
        <v>76</v>
      </c>
      <c r="T187" s="5" t="s">
        <v>76</v>
      </c>
      <c r="U187" s="218" t="s">
        <v>76</v>
      </c>
      <c r="V187" s="84" t="s">
        <v>76</v>
      </c>
      <c r="W187" s="84" t="s">
        <v>76</v>
      </c>
      <c r="X187" s="84" t="s">
        <v>76</v>
      </c>
      <c r="Y187" s="84" t="s">
        <v>76</v>
      </c>
      <c r="Z187" s="84" t="s">
        <v>76</v>
      </c>
      <c r="AA187" s="84" t="s">
        <v>76</v>
      </c>
      <c r="AB187" s="84" t="s">
        <v>76</v>
      </c>
      <c r="AC187" s="84" t="s">
        <v>76</v>
      </c>
      <c r="AD187" s="84" t="s">
        <v>76</v>
      </c>
      <c r="AE187" s="84" t="s">
        <v>76</v>
      </c>
      <c r="AF187" s="84" t="s">
        <v>76</v>
      </c>
      <c r="AG187" s="84" t="s">
        <v>76</v>
      </c>
      <c r="AH187" s="84" t="s">
        <v>76</v>
      </c>
      <c r="AI187" s="84" t="s">
        <v>76</v>
      </c>
      <c r="AJ187" s="84" t="s">
        <v>76</v>
      </c>
    </row>
    <row r="188" spans="1:36" ht="16.5" thickTop="1" thickBot="1">
      <c r="A188" s="105">
        <f t="shared" si="54"/>
        <v>1</v>
      </c>
      <c r="B188" s="192" t="s">
        <v>285</v>
      </c>
      <c r="C188" s="107">
        <v>1982</v>
      </c>
      <c r="D188" s="107"/>
      <c r="E188" s="114"/>
      <c r="F188" s="107">
        <v>2</v>
      </c>
      <c r="G188" s="107">
        <v>3</v>
      </c>
      <c r="H188" s="111">
        <v>1679.5</v>
      </c>
      <c r="I188" s="111">
        <v>954</v>
      </c>
      <c r="J188" s="111">
        <v>954</v>
      </c>
      <c r="K188" s="122"/>
      <c r="L188" s="110">
        <f t="shared" ref="L188:L208" si="72">SUM(M188:P188)</f>
        <v>16051636.504999999</v>
      </c>
      <c r="M188" s="108"/>
      <c r="N188" s="108"/>
      <c r="O188" s="108"/>
      <c r="P188" s="110">
        <f>'Форма 2'!C188-M188-N188-O188</f>
        <v>16051636.504999999</v>
      </c>
      <c r="Q188" s="111">
        <f t="shared" ref="Q188:Q205" si="73">L188/I188</f>
        <v>16825.614785115304</v>
      </c>
      <c r="R188" s="111">
        <f t="shared" ref="R188:R205" si="74">Q188</f>
        <v>16825.614785115304</v>
      </c>
      <c r="S188" s="112" t="s">
        <v>81</v>
      </c>
      <c r="T188" s="107" t="s">
        <v>82</v>
      </c>
      <c r="U188" s="217"/>
      <c r="V188" s="85"/>
      <c r="W188" s="85"/>
      <c r="X188" s="85"/>
      <c r="Y188" s="85"/>
      <c r="Z188" s="85"/>
      <c r="AA188" s="85"/>
      <c r="AB188" s="86"/>
      <c r="AC188" s="86"/>
      <c r="AD188" s="85">
        <v>1</v>
      </c>
      <c r="AE188" s="85"/>
      <c r="AF188" s="85"/>
      <c r="AG188" s="85"/>
      <c r="AH188" s="85"/>
      <c r="AI188" s="85"/>
      <c r="AJ188" s="85"/>
    </row>
    <row r="189" spans="1:36" ht="16.5" thickTop="1" thickBot="1">
      <c r="A189" s="105">
        <f t="shared" si="54"/>
        <v>2</v>
      </c>
      <c r="B189" s="192" t="s">
        <v>286</v>
      </c>
      <c r="C189" s="107">
        <v>1778</v>
      </c>
      <c r="D189" s="107">
        <v>1778</v>
      </c>
      <c r="E189" s="114" t="s">
        <v>80</v>
      </c>
      <c r="F189" s="107">
        <v>1</v>
      </c>
      <c r="G189" s="107">
        <v>1</v>
      </c>
      <c r="H189" s="111">
        <v>207.5</v>
      </c>
      <c r="I189" s="111">
        <v>207.5</v>
      </c>
      <c r="J189" s="111">
        <v>207.5</v>
      </c>
      <c r="K189" s="122">
        <v>15</v>
      </c>
      <c r="L189" s="110">
        <f t="shared" si="72"/>
        <v>269343.3</v>
      </c>
      <c r="M189" s="108"/>
      <c r="N189" s="108"/>
      <c r="O189" s="108"/>
      <c r="P189" s="110">
        <f>'Форма 2'!C189-M189-N189-O189</f>
        <v>269343.3</v>
      </c>
      <c r="Q189" s="111">
        <f t="shared" si="73"/>
        <v>1298.04</v>
      </c>
      <c r="R189" s="111">
        <f t="shared" si="74"/>
        <v>1298.04</v>
      </c>
      <c r="S189" s="112" t="s">
        <v>81</v>
      </c>
      <c r="T189" s="107" t="s">
        <v>82</v>
      </c>
      <c r="U189" s="217"/>
      <c r="V189" s="85"/>
      <c r="W189" s="85"/>
      <c r="X189" s="85"/>
      <c r="Y189" s="85"/>
      <c r="Z189" s="85"/>
      <c r="AA189" s="85"/>
      <c r="AB189" s="86"/>
      <c r="AC189" s="86"/>
      <c r="AD189" s="85"/>
      <c r="AE189" s="85"/>
      <c r="AF189" s="85">
        <v>1</v>
      </c>
      <c r="AG189" s="85"/>
      <c r="AH189" s="85"/>
      <c r="AI189" s="85"/>
      <c r="AJ189" s="85"/>
    </row>
    <row r="190" spans="1:36" ht="16.5" thickTop="1" thickBot="1">
      <c r="A190" s="105">
        <f t="shared" si="54"/>
        <v>3</v>
      </c>
      <c r="B190" s="192" t="s">
        <v>287</v>
      </c>
      <c r="C190" s="107">
        <v>1997</v>
      </c>
      <c r="D190" s="107">
        <v>1997</v>
      </c>
      <c r="E190" s="114" t="s">
        <v>80</v>
      </c>
      <c r="F190" s="107">
        <v>4</v>
      </c>
      <c r="G190" s="107">
        <v>3</v>
      </c>
      <c r="H190" s="111">
        <v>2746.28</v>
      </c>
      <c r="I190" s="111">
        <v>1638</v>
      </c>
      <c r="J190" s="111">
        <v>1638</v>
      </c>
      <c r="K190" s="122">
        <v>85</v>
      </c>
      <c r="L190" s="110">
        <f t="shared" si="72"/>
        <v>2241266.5708000003</v>
      </c>
      <c r="M190" s="108"/>
      <c r="N190" s="108"/>
      <c r="O190" s="108"/>
      <c r="P190" s="110">
        <f>'Форма 2'!C190-M190-N190-O190</f>
        <v>2241266.5708000003</v>
      </c>
      <c r="Q190" s="111">
        <f t="shared" si="73"/>
        <v>1368.2946097680099</v>
      </c>
      <c r="R190" s="111">
        <f t="shared" si="74"/>
        <v>1368.2946097680099</v>
      </c>
      <c r="S190" s="112" t="s">
        <v>81</v>
      </c>
      <c r="T190" s="107" t="s">
        <v>82</v>
      </c>
      <c r="U190" s="217"/>
      <c r="V190" s="85"/>
      <c r="W190" s="85"/>
      <c r="X190" s="85"/>
      <c r="Y190" s="85"/>
      <c r="Z190" s="85"/>
      <c r="AA190" s="85"/>
      <c r="AB190" s="86"/>
      <c r="AC190" s="86"/>
      <c r="AD190" s="85"/>
      <c r="AE190" s="85"/>
      <c r="AF190" s="85">
        <v>1</v>
      </c>
      <c r="AG190" s="85"/>
      <c r="AH190" s="85"/>
      <c r="AI190" s="85"/>
      <c r="AJ190" s="85"/>
    </row>
    <row r="191" spans="1:36" ht="16.5" thickTop="1" thickBot="1">
      <c r="A191" s="105">
        <f t="shared" si="54"/>
        <v>4</v>
      </c>
      <c r="B191" s="192" t="s">
        <v>288</v>
      </c>
      <c r="C191" s="107">
        <v>1992</v>
      </c>
      <c r="D191" s="107"/>
      <c r="E191" s="114"/>
      <c r="F191" s="107">
        <v>3</v>
      </c>
      <c r="G191" s="107">
        <v>3</v>
      </c>
      <c r="H191" s="111">
        <v>1897.7</v>
      </c>
      <c r="I191" s="111">
        <v>1705.3</v>
      </c>
      <c r="J191" s="111">
        <v>1705.3</v>
      </c>
      <c r="K191" s="122">
        <v>87</v>
      </c>
      <c r="L191" s="110">
        <f t="shared" si="72"/>
        <v>13483898.603</v>
      </c>
      <c r="M191" s="108"/>
      <c r="N191" s="108"/>
      <c r="O191" s="108"/>
      <c r="P191" s="110">
        <f>'Форма 2'!C191-M191-N191-O191</f>
        <v>13483898.603</v>
      </c>
      <c r="Q191" s="111">
        <f t="shared" si="73"/>
        <v>7907.0536580073895</v>
      </c>
      <c r="R191" s="111">
        <f t="shared" si="74"/>
        <v>7907.0536580073895</v>
      </c>
      <c r="S191" s="112" t="s">
        <v>81</v>
      </c>
      <c r="T191" s="107" t="s">
        <v>92</v>
      </c>
      <c r="U191" s="217"/>
      <c r="V191" s="85"/>
      <c r="W191" s="85"/>
      <c r="X191" s="85"/>
      <c r="Y191" s="85"/>
      <c r="Z191" s="85"/>
      <c r="AA191" s="85"/>
      <c r="AB191" s="86"/>
      <c r="AC191" s="86"/>
      <c r="AD191" s="85">
        <v>1</v>
      </c>
      <c r="AE191" s="85"/>
      <c r="AF191" s="85"/>
      <c r="AG191" s="85"/>
      <c r="AH191" s="85"/>
      <c r="AI191" s="85"/>
      <c r="AJ191" s="85"/>
    </row>
    <row r="192" spans="1:36" ht="16.5" thickTop="1" thickBot="1">
      <c r="A192" s="105">
        <f t="shared" si="54"/>
        <v>5</v>
      </c>
      <c r="B192" s="192" t="s">
        <v>289</v>
      </c>
      <c r="C192" s="107">
        <v>1993</v>
      </c>
      <c r="D192" s="107">
        <v>1993</v>
      </c>
      <c r="E192" s="114" t="s">
        <v>80</v>
      </c>
      <c r="F192" s="107">
        <v>3</v>
      </c>
      <c r="G192" s="107">
        <v>3</v>
      </c>
      <c r="H192" s="111">
        <v>1924.2</v>
      </c>
      <c r="I192" s="111">
        <v>1708.6</v>
      </c>
      <c r="J192" s="111">
        <v>1708.6</v>
      </c>
      <c r="K192" s="122">
        <v>85</v>
      </c>
      <c r="L192" s="110">
        <f t="shared" si="72"/>
        <v>13672191.438000001</v>
      </c>
      <c r="M192" s="108"/>
      <c r="N192" s="108"/>
      <c r="O192" s="108"/>
      <c r="P192" s="110">
        <f>'Форма 2'!C192-M192-N192-O192</f>
        <v>13672191.438000001</v>
      </c>
      <c r="Q192" s="111">
        <f t="shared" si="73"/>
        <v>8001.9849221584936</v>
      </c>
      <c r="R192" s="111">
        <f t="shared" si="74"/>
        <v>8001.9849221584936</v>
      </c>
      <c r="S192" s="112" t="s">
        <v>81</v>
      </c>
      <c r="T192" s="107" t="s">
        <v>92</v>
      </c>
      <c r="U192" s="217"/>
      <c r="V192" s="85"/>
      <c r="W192" s="85"/>
      <c r="X192" s="85"/>
      <c r="Y192" s="85"/>
      <c r="Z192" s="85"/>
      <c r="AA192" s="85"/>
      <c r="AB192" s="86"/>
      <c r="AC192" s="86"/>
      <c r="AD192" s="85">
        <v>1</v>
      </c>
      <c r="AE192" s="85"/>
      <c r="AF192" s="85"/>
      <c r="AG192" s="85"/>
      <c r="AH192" s="85"/>
      <c r="AI192" s="85"/>
      <c r="AJ192" s="85"/>
    </row>
    <row r="193" spans="1:36" ht="16.5" thickTop="1" thickBot="1">
      <c r="A193" s="105">
        <f t="shared" si="54"/>
        <v>6</v>
      </c>
      <c r="B193" s="192" t="s">
        <v>290</v>
      </c>
      <c r="C193" s="107">
        <v>1961</v>
      </c>
      <c r="D193" s="107">
        <v>1961</v>
      </c>
      <c r="E193" s="114" t="s">
        <v>80</v>
      </c>
      <c r="F193" s="107">
        <v>4</v>
      </c>
      <c r="G193" s="107">
        <v>3</v>
      </c>
      <c r="H193" s="111">
        <v>2079.5</v>
      </c>
      <c r="I193" s="111">
        <v>2079.5</v>
      </c>
      <c r="J193" s="111">
        <v>2037</v>
      </c>
      <c r="K193" s="122">
        <v>120</v>
      </c>
      <c r="L193" s="110">
        <f t="shared" si="72"/>
        <v>3567610.9949999996</v>
      </c>
      <c r="M193" s="108"/>
      <c r="N193" s="108"/>
      <c r="O193" s="108"/>
      <c r="P193" s="110">
        <f>'Форма 2'!C193-M193-N193-O193</f>
        <v>3567610.9949999996</v>
      </c>
      <c r="Q193" s="111">
        <f t="shared" si="73"/>
        <v>1715.61</v>
      </c>
      <c r="R193" s="111">
        <f t="shared" si="74"/>
        <v>1715.61</v>
      </c>
      <c r="S193" s="112" t="s">
        <v>81</v>
      </c>
      <c r="T193" s="107" t="s">
        <v>82</v>
      </c>
      <c r="U193" s="217"/>
      <c r="V193" s="85">
        <v>1</v>
      </c>
      <c r="W193" s="85"/>
      <c r="X193" s="85"/>
      <c r="Y193" s="85"/>
      <c r="Z193" s="85"/>
      <c r="AA193" s="85"/>
      <c r="AB193" s="86"/>
      <c r="AC193" s="86"/>
      <c r="AD193" s="85"/>
      <c r="AE193" s="85"/>
      <c r="AF193" s="85"/>
      <c r="AG193" s="85"/>
      <c r="AH193" s="85"/>
      <c r="AI193" s="85"/>
      <c r="AJ193" s="85"/>
    </row>
    <row r="194" spans="1:36" ht="16.5" thickTop="1" thickBot="1">
      <c r="A194" s="105">
        <f t="shared" si="54"/>
        <v>7</v>
      </c>
      <c r="B194" s="192" t="s">
        <v>291</v>
      </c>
      <c r="C194" s="107">
        <v>1978</v>
      </c>
      <c r="D194" s="107">
        <v>1978</v>
      </c>
      <c r="E194" s="114" t="s">
        <v>80</v>
      </c>
      <c r="F194" s="107">
        <v>5</v>
      </c>
      <c r="G194" s="107">
        <v>4</v>
      </c>
      <c r="H194" s="111">
        <v>4085</v>
      </c>
      <c r="I194" s="111">
        <v>3038.2</v>
      </c>
      <c r="J194" s="111">
        <v>2931.3</v>
      </c>
      <c r="K194" s="122">
        <v>153</v>
      </c>
      <c r="L194" s="110">
        <f t="shared" si="72"/>
        <v>14072906.699999999</v>
      </c>
      <c r="M194" s="108"/>
      <c r="N194" s="108"/>
      <c r="O194" s="108"/>
      <c r="P194" s="110">
        <f>'Форма 2'!C194-M194-N194-O194</f>
        <v>14072906.699999999</v>
      </c>
      <c r="Q194" s="111">
        <f t="shared" si="73"/>
        <v>4631.9882496214868</v>
      </c>
      <c r="R194" s="111">
        <f t="shared" si="74"/>
        <v>4631.9882496214868</v>
      </c>
      <c r="S194" s="112" t="s">
        <v>81</v>
      </c>
      <c r="T194" s="107" t="s">
        <v>82</v>
      </c>
      <c r="U194" s="217"/>
      <c r="V194" s="85"/>
      <c r="W194" s="85"/>
      <c r="X194" s="85"/>
      <c r="Y194" s="85"/>
      <c r="Z194" s="85"/>
      <c r="AA194" s="85"/>
      <c r="AB194" s="86"/>
      <c r="AC194" s="86"/>
      <c r="AD194" s="85">
        <v>1</v>
      </c>
      <c r="AE194" s="85"/>
      <c r="AF194" s="85"/>
      <c r="AG194" s="85"/>
      <c r="AH194" s="85"/>
      <c r="AI194" s="85"/>
      <c r="AJ194" s="85"/>
    </row>
    <row r="195" spans="1:36" ht="16.5" thickTop="1" thickBot="1">
      <c r="A195" s="105">
        <f t="shared" si="54"/>
        <v>8</v>
      </c>
      <c r="B195" s="192" t="s">
        <v>292</v>
      </c>
      <c r="C195" s="107">
        <v>1973</v>
      </c>
      <c r="D195" s="107">
        <v>1973</v>
      </c>
      <c r="E195" s="114" t="s">
        <v>80</v>
      </c>
      <c r="F195" s="107">
        <v>2</v>
      </c>
      <c r="G195" s="107">
        <v>2</v>
      </c>
      <c r="H195" s="111">
        <v>713.9</v>
      </c>
      <c r="I195" s="111">
        <v>470.3</v>
      </c>
      <c r="J195" s="111">
        <v>470.3</v>
      </c>
      <c r="K195" s="122">
        <v>55</v>
      </c>
      <c r="L195" s="110">
        <f t="shared" si="72"/>
        <v>460237.05199999997</v>
      </c>
      <c r="M195" s="108"/>
      <c r="N195" s="108"/>
      <c r="O195" s="108"/>
      <c r="P195" s="110">
        <f>'Форма 2'!C195-M195-N195-O195</f>
        <v>460237.05199999997</v>
      </c>
      <c r="Q195" s="111">
        <f t="shared" si="73"/>
        <v>978.60312991707417</v>
      </c>
      <c r="R195" s="111">
        <f t="shared" si="74"/>
        <v>978.60312991707417</v>
      </c>
      <c r="S195" s="112" t="s">
        <v>81</v>
      </c>
      <c r="T195" s="107" t="s">
        <v>82</v>
      </c>
      <c r="U195" s="217"/>
      <c r="V195" s="85"/>
      <c r="W195" s="85"/>
      <c r="X195" s="85"/>
      <c r="Y195" s="85"/>
      <c r="Z195" s="85">
        <v>1</v>
      </c>
      <c r="AA195" s="85"/>
      <c r="AB195" s="86"/>
      <c r="AC195" s="86"/>
      <c r="AD195" s="85"/>
      <c r="AE195" s="85"/>
      <c r="AF195" s="85"/>
      <c r="AG195" s="85"/>
      <c r="AH195" s="85"/>
      <c r="AI195" s="85"/>
      <c r="AJ195" s="85"/>
    </row>
    <row r="196" spans="1:36" ht="16.5" thickTop="1" thickBot="1">
      <c r="A196" s="105">
        <f t="shared" si="54"/>
        <v>9</v>
      </c>
      <c r="B196" s="192" t="s">
        <v>293</v>
      </c>
      <c r="C196" s="107">
        <v>1989</v>
      </c>
      <c r="D196" s="107">
        <v>2009</v>
      </c>
      <c r="E196" s="114" t="s">
        <v>80</v>
      </c>
      <c r="F196" s="107">
        <v>5</v>
      </c>
      <c r="G196" s="107">
        <v>7</v>
      </c>
      <c r="H196" s="111">
        <v>5547.4</v>
      </c>
      <c r="I196" s="111">
        <v>5043.1000000000004</v>
      </c>
      <c r="J196" s="111">
        <v>5043.1000000000004</v>
      </c>
      <c r="K196" s="122">
        <v>237</v>
      </c>
      <c r="L196" s="110">
        <f t="shared" si="72"/>
        <v>14626774.105999999</v>
      </c>
      <c r="M196" s="108"/>
      <c r="N196" s="108"/>
      <c r="O196" s="108"/>
      <c r="P196" s="110">
        <f>'Форма 2'!C196-M196-N196-O196</f>
        <v>14626774.105999999</v>
      </c>
      <c r="Q196" s="111">
        <f t="shared" si="73"/>
        <v>2900.3537716880487</v>
      </c>
      <c r="R196" s="111">
        <f t="shared" si="74"/>
        <v>2900.3537716880487</v>
      </c>
      <c r="S196" s="112" t="s">
        <v>81</v>
      </c>
      <c r="T196" s="107" t="s">
        <v>92</v>
      </c>
      <c r="U196" s="217"/>
      <c r="V196" s="85"/>
      <c r="W196" s="85"/>
      <c r="X196" s="85">
        <v>1</v>
      </c>
      <c r="Y196" s="85">
        <v>1</v>
      </c>
      <c r="Z196" s="85"/>
      <c r="AA196" s="85"/>
      <c r="AB196" s="86"/>
      <c r="AC196" s="86"/>
      <c r="AD196" s="85"/>
      <c r="AE196" s="85">
        <v>1</v>
      </c>
      <c r="AF196" s="85"/>
      <c r="AG196" s="85"/>
      <c r="AH196" s="85"/>
      <c r="AI196" s="85"/>
      <c r="AJ196" s="85"/>
    </row>
    <row r="197" spans="1:36" ht="16.5" thickTop="1" thickBot="1">
      <c r="A197" s="105">
        <f t="shared" si="54"/>
        <v>10</v>
      </c>
      <c r="B197" s="192" t="s">
        <v>294</v>
      </c>
      <c r="C197" s="107">
        <v>1992</v>
      </c>
      <c r="D197" s="107">
        <v>1992</v>
      </c>
      <c r="E197" s="114" t="s">
        <v>80</v>
      </c>
      <c r="F197" s="107">
        <v>5</v>
      </c>
      <c r="G197" s="107">
        <v>5</v>
      </c>
      <c r="H197" s="111">
        <v>3997.9</v>
      </c>
      <c r="I197" s="111">
        <v>3622.9</v>
      </c>
      <c r="J197" s="111">
        <v>3491.9</v>
      </c>
      <c r="K197" s="122">
        <v>189</v>
      </c>
      <c r="L197" s="110">
        <f t="shared" si="72"/>
        <v>8041775.8499999996</v>
      </c>
      <c r="M197" s="108"/>
      <c r="N197" s="108"/>
      <c r="O197" s="108"/>
      <c r="P197" s="110">
        <f>'Форма 2'!C197-M197-N197-O197</f>
        <v>8041775.8499999996</v>
      </c>
      <c r="Q197" s="111">
        <f t="shared" si="73"/>
        <v>2219.7068232631318</v>
      </c>
      <c r="R197" s="111">
        <f t="shared" si="74"/>
        <v>2219.7068232631318</v>
      </c>
      <c r="S197" s="112" t="s">
        <v>81</v>
      </c>
      <c r="T197" s="107" t="s">
        <v>92</v>
      </c>
      <c r="U197" s="217"/>
      <c r="V197" s="85"/>
      <c r="W197" s="85"/>
      <c r="X197" s="85">
        <v>1</v>
      </c>
      <c r="Y197" s="85">
        <v>1</v>
      </c>
      <c r="Z197" s="85"/>
      <c r="AA197" s="85">
        <v>1</v>
      </c>
      <c r="AB197" s="86"/>
      <c r="AC197" s="86"/>
      <c r="AD197" s="85"/>
      <c r="AE197" s="85"/>
      <c r="AF197" s="85"/>
      <c r="AG197" s="85"/>
      <c r="AH197" s="85"/>
      <c r="AI197" s="85"/>
      <c r="AJ197" s="85"/>
    </row>
    <row r="198" spans="1:36" ht="16.5" thickTop="1" thickBot="1">
      <c r="A198" s="105">
        <f t="shared" si="54"/>
        <v>11</v>
      </c>
      <c r="B198" s="192" t="s">
        <v>295</v>
      </c>
      <c r="C198" s="107">
        <v>1992</v>
      </c>
      <c r="D198" s="107">
        <v>1992</v>
      </c>
      <c r="E198" s="114" t="s">
        <v>136</v>
      </c>
      <c r="F198" s="107">
        <v>5</v>
      </c>
      <c r="G198" s="107">
        <v>4</v>
      </c>
      <c r="H198" s="111">
        <v>2614</v>
      </c>
      <c r="I198" s="111">
        <v>2614</v>
      </c>
      <c r="J198" s="111">
        <v>2430.1</v>
      </c>
      <c r="K198" s="122">
        <v>111</v>
      </c>
      <c r="L198" s="110">
        <f t="shared" si="72"/>
        <v>4484604.54</v>
      </c>
      <c r="M198" s="108"/>
      <c r="N198" s="108"/>
      <c r="O198" s="108"/>
      <c r="P198" s="110">
        <f>'Форма 2'!C198-M198-N198-O198</f>
        <v>4484604.54</v>
      </c>
      <c r="Q198" s="111">
        <f t="shared" si="73"/>
        <v>1715.6100000000001</v>
      </c>
      <c r="R198" s="111">
        <f t="shared" si="74"/>
        <v>1715.6100000000001</v>
      </c>
      <c r="S198" s="112" t="s">
        <v>81</v>
      </c>
      <c r="T198" s="107" t="s">
        <v>92</v>
      </c>
      <c r="U198" s="217"/>
      <c r="V198" s="85">
        <v>1</v>
      </c>
      <c r="W198" s="85"/>
      <c r="X198" s="85"/>
      <c r="Y198" s="85"/>
      <c r="Z198" s="85"/>
      <c r="AA198" s="85"/>
      <c r="AB198" s="86"/>
      <c r="AC198" s="86"/>
      <c r="AD198" s="85"/>
      <c r="AE198" s="85"/>
      <c r="AF198" s="85"/>
      <c r="AG198" s="85"/>
      <c r="AH198" s="85"/>
      <c r="AI198" s="85"/>
      <c r="AJ198" s="85"/>
    </row>
    <row r="199" spans="1:36" ht="16.5" thickTop="1" thickBot="1">
      <c r="A199" s="105">
        <f t="shared" si="54"/>
        <v>12</v>
      </c>
      <c r="B199" s="192" t="s">
        <v>296</v>
      </c>
      <c r="C199" s="107">
        <v>1966</v>
      </c>
      <c r="D199" s="107">
        <v>1966</v>
      </c>
      <c r="E199" s="114" t="s">
        <v>80</v>
      </c>
      <c r="F199" s="107">
        <v>3</v>
      </c>
      <c r="G199" s="107">
        <v>2</v>
      </c>
      <c r="H199" s="111">
        <v>1563.02</v>
      </c>
      <c r="I199" s="111">
        <v>1047.5</v>
      </c>
      <c r="J199" s="111">
        <v>1004.7</v>
      </c>
      <c r="K199" s="122">
        <v>52</v>
      </c>
      <c r="L199" s="110">
        <f t="shared" si="72"/>
        <v>11975859.24</v>
      </c>
      <c r="M199" s="108"/>
      <c r="N199" s="108"/>
      <c r="O199" s="108"/>
      <c r="P199" s="110">
        <f>'Форма 2'!C199-M199-N199-O199</f>
        <v>11975859.24</v>
      </c>
      <c r="Q199" s="111">
        <f t="shared" si="73"/>
        <v>11432.801183770884</v>
      </c>
      <c r="R199" s="111">
        <f t="shared" si="74"/>
        <v>11432.801183770884</v>
      </c>
      <c r="S199" s="112" t="s">
        <v>81</v>
      </c>
      <c r="T199" s="107" t="s">
        <v>92</v>
      </c>
      <c r="U199" s="217">
        <v>1</v>
      </c>
      <c r="V199" s="85"/>
      <c r="W199" s="85"/>
      <c r="X199" s="85"/>
      <c r="Y199" s="85"/>
      <c r="Z199" s="85"/>
      <c r="AA199" s="85"/>
      <c r="AB199" s="86"/>
      <c r="AC199" s="86"/>
      <c r="AD199" s="85">
        <v>1</v>
      </c>
      <c r="AE199" s="85"/>
      <c r="AF199" s="85"/>
      <c r="AG199" s="85"/>
      <c r="AH199" s="85"/>
      <c r="AI199" s="85"/>
      <c r="AJ199" s="85"/>
    </row>
    <row r="200" spans="1:36" ht="16.5" thickTop="1" thickBot="1">
      <c r="A200" s="105">
        <f t="shared" si="54"/>
        <v>13</v>
      </c>
      <c r="B200" s="112" t="s">
        <v>297</v>
      </c>
      <c r="C200" s="107">
        <v>1991</v>
      </c>
      <c r="D200" s="107">
        <v>2009</v>
      </c>
      <c r="E200" s="114" t="s">
        <v>136</v>
      </c>
      <c r="F200" s="107">
        <v>9</v>
      </c>
      <c r="G200" s="107">
        <v>6</v>
      </c>
      <c r="H200" s="111">
        <v>11924.2</v>
      </c>
      <c r="I200" s="111">
        <v>11924.2</v>
      </c>
      <c r="J200" s="111">
        <v>11889.6</v>
      </c>
      <c r="K200" s="122">
        <v>456</v>
      </c>
      <c r="L200" s="110">
        <f t="shared" si="72"/>
        <v>13444398</v>
      </c>
      <c r="M200" s="108"/>
      <c r="N200" s="108"/>
      <c r="O200" s="108"/>
      <c r="P200" s="110">
        <f>'Форма 2'!C200-M200-N200-O200</f>
        <v>13444398</v>
      </c>
      <c r="Q200" s="111">
        <f t="shared" si="73"/>
        <v>1127.4884688280974</v>
      </c>
      <c r="R200" s="111">
        <f t="shared" si="74"/>
        <v>1127.4884688280974</v>
      </c>
      <c r="S200" s="112" t="s">
        <v>81</v>
      </c>
      <c r="T200" s="107" t="s">
        <v>82</v>
      </c>
      <c r="U200" s="217"/>
      <c r="V200" s="85"/>
      <c r="W200" s="85"/>
      <c r="X200" s="85"/>
      <c r="Y200" s="85"/>
      <c r="Z200" s="172"/>
      <c r="AA200" s="172"/>
      <c r="AB200" s="177">
        <v>6</v>
      </c>
      <c r="AC200" s="154">
        <f>2240733*AB200</f>
        <v>13444398</v>
      </c>
      <c r="AD200" s="85"/>
      <c r="AE200" s="85"/>
      <c r="AF200" s="85"/>
      <c r="AG200" s="166"/>
      <c r="AH200" s="85"/>
      <c r="AI200" s="85"/>
      <c r="AJ200" s="85"/>
    </row>
    <row r="201" spans="1:36" ht="16.5" thickTop="1" thickBot="1">
      <c r="A201" s="105">
        <f t="shared" si="54"/>
        <v>14</v>
      </c>
      <c r="B201" s="112" t="s">
        <v>298</v>
      </c>
      <c r="C201" s="107">
        <v>1977</v>
      </c>
      <c r="D201" s="107">
        <v>1977</v>
      </c>
      <c r="E201" s="114" t="s">
        <v>80</v>
      </c>
      <c r="F201" s="107">
        <v>5</v>
      </c>
      <c r="G201" s="107">
        <v>6</v>
      </c>
      <c r="H201" s="111">
        <v>4627.5</v>
      </c>
      <c r="I201" s="111">
        <v>4504.3999999999996</v>
      </c>
      <c r="J201" s="111">
        <v>4463.1000000000004</v>
      </c>
      <c r="K201" s="122">
        <v>195</v>
      </c>
      <c r="L201" s="110">
        <f t="shared" si="72"/>
        <v>15941830.050000001</v>
      </c>
      <c r="M201" s="108"/>
      <c r="N201" s="108"/>
      <c r="O201" s="108"/>
      <c r="P201" s="110">
        <f>'Форма 2'!C201-M201-N201-O201</f>
        <v>15941830.050000001</v>
      </c>
      <c r="Q201" s="111">
        <f t="shared" si="73"/>
        <v>3539.1683798064118</v>
      </c>
      <c r="R201" s="111">
        <f t="shared" si="74"/>
        <v>3539.1683798064118</v>
      </c>
      <c r="S201" s="112" t="s">
        <v>81</v>
      </c>
      <c r="T201" s="107" t="s">
        <v>92</v>
      </c>
      <c r="U201" s="217"/>
      <c r="V201" s="85"/>
      <c r="W201" s="85"/>
      <c r="X201" s="85"/>
      <c r="Y201" s="85"/>
      <c r="Z201" s="85"/>
      <c r="AA201" s="85"/>
      <c r="AB201" s="86"/>
      <c r="AC201" s="86"/>
      <c r="AD201" s="85">
        <v>1</v>
      </c>
      <c r="AE201" s="85"/>
      <c r="AF201" s="85"/>
      <c r="AG201" s="85"/>
      <c r="AH201" s="85"/>
      <c r="AI201" s="85"/>
      <c r="AJ201" s="85"/>
    </row>
    <row r="202" spans="1:36" ht="16.5" thickTop="1" thickBot="1">
      <c r="A202" s="105">
        <f t="shared" ref="A202:A261" si="75">A201+1</f>
        <v>15</v>
      </c>
      <c r="B202" s="112" t="s">
        <v>299</v>
      </c>
      <c r="C202" s="107">
        <v>1998</v>
      </c>
      <c r="D202" s="107">
        <v>2009</v>
      </c>
      <c r="E202" s="114" t="s">
        <v>80</v>
      </c>
      <c r="F202" s="107">
        <v>3</v>
      </c>
      <c r="G202" s="107">
        <v>5</v>
      </c>
      <c r="H202" s="111">
        <v>3759.6</v>
      </c>
      <c r="I202" s="111">
        <v>3353.4</v>
      </c>
      <c r="J202" s="111">
        <v>3324.3</v>
      </c>
      <c r="K202" s="122">
        <v>155</v>
      </c>
      <c r="L202" s="110">
        <f t="shared" si="72"/>
        <v>21452653.560000002</v>
      </c>
      <c r="M202" s="108"/>
      <c r="N202" s="108"/>
      <c r="O202" s="108"/>
      <c r="P202" s="110">
        <f>'Форма 2'!C202-M202-N202-O202</f>
        <v>21452653.560000002</v>
      </c>
      <c r="Q202" s="111">
        <f t="shared" si="73"/>
        <v>6397.2844158167836</v>
      </c>
      <c r="R202" s="111">
        <f t="shared" si="74"/>
        <v>6397.2844158167836</v>
      </c>
      <c r="S202" s="112" t="s">
        <v>81</v>
      </c>
      <c r="T202" s="107" t="s">
        <v>92</v>
      </c>
      <c r="U202" s="217"/>
      <c r="V202" s="85">
        <v>1</v>
      </c>
      <c r="W202" s="85"/>
      <c r="X202" s="85"/>
      <c r="Y202" s="85"/>
      <c r="Z202" s="85"/>
      <c r="AA202" s="85"/>
      <c r="AB202" s="86"/>
      <c r="AC202" s="86"/>
      <c r="AD202" s="85"/>
      <c r="AE202" s="85"/>
      <c r="AF202" s="85"/>
      <c r="AG202" s="85"/>
      <c r="AH202" s="85"/>
      <c r="AI202" s="85"/>
      <c r="AJ202" s="85"/>
    </row>
    <row r="203" spans="1:36" ht="16.5" thickTop="1" thickBot="1">
      <c r="A203" s="105">
        <f t="shared" si="75"/>
        <v>16</v>
      </c>
      <c r="B203" s="192" t="s">
        <v>300</v>
      </c>
      <c r="C203" s="123">
        <v>1979</v>
      </c>
      <c r="D203" s="107"/>
      <c r="E203" s="114" t="s">
        <v>94</v>
      </c>
      <c r="F203" s="107">
        <v>5</v>
      </c>
      <c r="G203" s="107">
        <v>6</v>
      </c>
      <c r="H203" s="111">
        <v>7052.8</v>
      </c>
      <c r="I203" s="111">
        <v>4139.3999999999996</v>
      </c>
      <c r="J203" s="111"/>
      <c r="K203" s="122"/>
      <c r="L203" s="110">
        <f t="shared" si="72"/>
        <v>31762425.856000002</v>
      </c>
      <c r="M203" s="108"/>
      <c r="N203" s="108"/>
      <c r="O203" s="108"/>
      <c r="P203" s="110">
        <f>'Форма 2'!C203-M203-N203-O203</f>
        <v>31762425.856000002</v>
      </c>
      <c r="Q203" s="111">
        <f t="shared" si="73"/>
        <v>7673.1955974295806</v>
      </c>
      <c r="R203" s="111">
        <f t="shared" si="74"/>
        <v>7673.1955974295806</v>
      </c>
      <c r="S203" s="112" t="s">
        <v>81</v>
      </c>
      <c r="T203" s="107" t="s">
        <v>82</v>
      </c>
      <c r="U203" s="217"/>
      <c r="V203" s="85"/>
      <c r="W203" s="85"/>
      <c r="X203" s="85"/>
      <c r="Y203" s="85"/>
      <c r="Z203" s="85"/>
      <c r="AA203" s="85"/>
      <c r="AB203" s="86"/>
      <c r="AC203" s="86"/>
      <c r="AD203" s="85">
        <v>1</v>
      </c>
      <c r="AE203" s="85"/>
      <c r="AF203" s="85"/>
      <c r="AG203" s="85"/>
      <c r="AH203" s="85"/>
      <c r="AI203" s="85"/>
      <c r="AJ203" s="85"/>
    </row>
    <row r="204" spans="1:36" ht="16.5" thickTop="1" thickBot="1">
      <c r="A204" s="105">
        <f t="shared" si="75"/>
        <v>17</v>
      </c>
      <c r="B204" s="112" t="s">
        <v>2947</v>
      </c>
      <c r="C204" s="113">
        <v>1981</v>
      </c>
      <c r="D204" s="107">
        <v>1981</v>
      </c>
      <c r="E204" s="114" t="s">
        <v>80</v>
      </c>
      <c r="F204" s="107">
        <v>5</v>
      </c>
      <c r="G204" s="107">
        <v>6</v>
      </c>
      <c r="H204" s="111">
        <v>5628.5</v>
      </c>
      <c r="I204" s="111">
        <v>4075.6</v>
      </c>
      <c r="J204" s="111">
        <v>4075.6</v>
      </c>
      <c r="K204" s="125">
        <v>194</v>
      </c>
      <c r="L204" s="110">
        <f>SUM(M204:P204)</f>
        <v>9551508.2149999999</v>
      </c>
      <c r="M204" s="108"/>
      <c r="N204" s="108"/>
      <c r="O204" s="108"/>
      <c r="P204" s="110">
        <f>'Форма 2'!C204-M204-N204-O204</f>
        <v>9551508.2149999999</v>
      </c>
      <c r="Q204" s="111">
        <f>L204/I204</f>
        <v>2343.5833288350182</v>
      </c>
      <c r="R204" s="111">
        <f>Q204</f>
        <v>2343.5833288350182</v>
      </c>
      <c r="S204" s="112" t="s">
        <v>81</v>
      </c>
      <c r="T204" s="107" t="s">
        <v>92</v>
      </c>
      <c r="U204" s="217"/>
      <c r="V204" s="85"/>
      <c r="W204" s="85"/>
      <c r="X204" s="85"/>
      <c r="Y204" s="85"/>
      <c r="Z204" s="85"/>
      <c r="AA204" s="85"/>
      <c r="AB204" s="86"/>
      <c r="AC204" s="86"/>
      <c r="AD204" s="85"/>
      <c r="AE204" s="85">
        <v>1</v>
      </c>
      <c r="AF204" s="85"/>
      <c r="AG204" s="85"/>
      <c r="AH204" s="85"/>
      <c r="AI204" s="85"/>
      <c r="AJ204" s="85"/>
    </row>
    <row r="205" spans="1:36" ht="16.5" thickTop="1" thickBot="1">
      <c r="A205" s="105">
        <f t="shared" si="75"/>
        <v>18</v>
      </c>
      <c r="B205" s="192" t="s">
        <v>301</v>
      </c>
      <c r="C205" s="123">
        <v>1966</v>
      </c>
      <c r="D205" s="107"/>
      <c r="E205" s="114" t="s">
        <v>80</v>
      </c>
      <c r="F205" s="107">
        <v>5</v>
      </c>
      <c r="G205" s="107">
        <v>4</v>
      </c>
      <c r="H205" s="111">
        <v>3168</v>
      </c>
      <c r="I205" s="111">
        <v>2091</v>
      </c>
      <c r="J205" s="111">
        <v>2091</v>
      </c>
      <c r="K205" s="122"/>
      <c r="L205" s="110">
        <f t="shared" si="72"/>
        <v>5435052.4799999995</v>
      </c>
      <c r="M205" s="108"/>
      <c r="N205" s="108"/>
      <c r="O205" s="108"/>
      <c r="P205" s="110">
        <f>'Форма 2'!C205-M205-N205-O205</f>
        <v>5435052.4799999995</v>
      </c>
      <c r="Q205" s="111">
        <f t="shared" si="73"/>
        <v>2599.259913916786</v>
      </c>
      <c r="R205" s="111">
        <f t="shared" si="74"/>
        <v>2599.259913916786</v>
      </c>
      <c r="S205" s="112" t="s">
        <v>81</v>
      </c>
      <c r="T205" s="107" t="s">
        <v>92</v>
      </c>
      <c r="U205" s="217"/>
      <c r="V205" s="85">
        <v>1</v>
      </c>
      <c r="W205" s="85"/>
      <c r="X205" s="85"/>
      <c r="Y205" s="85"/>
      <c r="Z205" s="85"/>
      <c r="AA205" s="85"/>
      <c r="AB205" s="86"/>
      <c r="AC205" s="86"/>
      <c r="AD205" s="85"/>
      <c r="AE205" s="85"/>
      <c r="AF205" s="85"/>
      <c r="AG205" s="85"/>
      <c r="AH205" s="85"/>
      <c r="AI205" s="85"/>
      <c r="AJ205" s="85"/>
    </row>
    <row r="206" spans="1:36" ht="16.5" thickTop="1" thickBot="1">
      <c r="A206" s="105">
        <f t="shared" si="75"/>
        <v>19</v>
      </c>
      <c r="B206" s="190" t="s">
        <v>302</v>
      </c>
      <c r="C206" s="104">
        <v>1971</v>
      </c>
      <c r="D206" s="105"/>
      <c r="E206" s="106" t="s">
        <v>80</v>
      </c>
      <c r="F206" s="107">
        <v>2</v>
      </c>
      <c r="G206" s="105">
        <v>1</v>
      </c>
      <c r="H206" s="111">
        <v>342.6</v>
      </c>
      <c r="I206" s="111">
        <v>30.3</v>
      </c>
      <c r="J206" s="111">
        <v>312.3</v>
      </c>
      <c r="K206" s="109">
        <v>28</v>
      </c>
      <c r="L206" s="110">
        <f t="shared" si="72"/>
        <v>444708.50400000002</v>
      </c>
      <c r="M206" s="108"/>
      <c r="N206" s="108"/>
      <c r="O206" s="108"/>
      <c r="P206" s="110">
        <f>'Форма 2'!C206-M206-N206-O206</f>
        <v>444708.50400000002</v>
      </c>
      <c r="Q206" s="111">
        <f>L206/I206</f>
        <v>14676.848316831683</v>
      </c>
      <c r="R206" s="111">
        <f>Q206</f>
        <v>14676.848316831683</v>
      </c>
      <c r="S206" s="112" t="s">
        <v>81</v>
      </c>
      <c r="T206" s="105" t="s">
        <v>82</v>
      </c>
      <c r="U206" s="217"/>
      <c r="V206" s="85"/>
      <c r="W206" s="85"/>
      <c r="X206" s="85"/>
      <c r="Y206" s="85"/>
      <c r="Z206" s="85"/>
      <c r="AA206" s="85"/>
      <c r="AB206" s="86"/>
      <c r="AC206" s="86"/>
      <c r="AD206" s="85"/>
      <c r="AE206" s="85"/>
      <c r="AF206" s="85">
        <v>1</v>
      </c>
      <c r="AG206" s="85"/>
      <c r="AH206" s="85"/>
      <c r="AI206" s="85"/>
      <c r="AJ206" s="85"/>
    </row>
    <row r="207" spans="1:36" ht="16.5" thickTop="1" thickBot="1">
      <c r="A207" s="105">
        <f t="shared" si="75"/>
        <v>20</v>
      </c>
      <c r="B207" s="190" t="s">
        <v>303</v>
      </c>
      <c r="C207" s="104">
        <v>1965</v>
      </c>
      <c r="D207" s="105">
        <v>2007</v>
      </c>
      <c r="E207" s="106" t="s">
        <v>304</v>
      </c>
      <c r="F207" s="107">
        <v>2</v>
      </c>
      <c r="G207" s="105">
        <v>2</v>
      </c>
      <c r="H207" s="111">
        <v>490.3</v>
      </c>
      <c r="I207" s="111">
        <v>429.3</v>
      </c>
      <c r="J207" s="111">
        <v>390.6</v>
      </c>
      <c r="K207" s="109">
        <v>24</v>
      </c>
      <c r="L207" s="110">
        <f t="shared" si="72"/>
        <v>3483772.7170000002</v>
      </c>
      <c r="M207" s="108"/>
      <c r="N207" s="108"/>
      <c r="O207" s="108"/>
      <c r="P207" s="110">
        <f>'Форма 2'!C207-M207-N207-O207</f>
        <v>3483772.7170000002</v>
      </c>
      <c r="Q207" s="111">
        <f>L207/I207</f>
        <v>8115.007493594223</v>
      </c>
      <c r="R207" s="111">
        <f>Q207</f>
        <v>8115.007493594223</v>
      </c>
      <c r="S207" s="112" t="s">
        <v>81</v>
      </c>
      <c r="T207" s="105" t="s">
        <v>82</v>
      </c>
      <c r="U207" s="217"/>
      <c r="V207" s="85"/>
      <c r="W207" s="85"/>
      <c r="X207" s="85"/>
      <c r="Y207" s="85"/>
      <c r="Z207" s="85"/>
      <c r="AA207" s="85"/>
      <c r="AB207" s="86"/>
      <c r="AC207" s="86"/>
      <c r="AD207" s="85">
        <v>1</v>
      </c>
      <c r="AE207" s="85"/>
      <c r="AF207" s="85"/>
      <c r="AG207" s="85"/>
      <c r="AH207" s="85"/>
      <c r="AI207" s="85"/>
      <c r="AJ207" s="85"/>
    </row>
    <row r="208" spans="1:36" ht="16.5" thickTop="1" thickBot="1">
      <c r="A208" s="105">
        <f t="shared" si="75"/>
        <v>21</v>
      </c>
      <c r="B208" s="114" t="s">
        <v>305</v>
      </c>
      <c r="C208" s="113">
        <v>1969</v>
      </c>
      <c r="D208" s="107">
        <v>1995</v>
      </c>
      <c r="E208" s="114" t="s">
        <v>306</v>
      </c>
      <c r="F208" s="107">
        <v>2</v>
      </c>
      <c r="G208" s="107">
        <v>1</v>
      </c>
      <c r="H208" s="111">
        <v>356.2</v>
      </c>
      <c r="I208" s="111">
        <v>330</v>
      </c>
      <c r="J208" s="111">
        <v>330</v>
      </c>
      <c r="K208" s="125">
        <v>20</v>
      </c>
      <c r="L208" s="110">
        <f t="shared" si="72"/>
        <v>170634.53200000001</v>
      </c>
      <c r="M208" s="108"/>
      <c r="N208" s="108"/>
      <c r="O208" s="108"/>
      <c r="P208" s="110">
        <f>'Форма 2'!C208-M208-N208-O208</f>
        <v>170634.53200000001</v>
      </c>
      <c r="Q208" s="111">
        <f>L208/I208</f>
        <v>517.07433939393945</v>
      </c>
      <c r="R208" s="111">
        <f>Q208</f>
        <v>517.07433939393945</v>
      </c>
      <c r="S208" s="112" t="s">
        <v>81</v>
      </c>
      <c r="T208" s="107" t="s">
        <v>82</v>
      </c>
      <c r="U208" s="217"/>
      <c r="V208" s="85"/>
      <c r="W208" s="85"/>
      <c r="X208" s="85">
        <v>1</v>
      </c>
      <c r="Y208" s="85"/>
      <c r="Z208" s="85"/>
      <c r="AA208" s="85"/>
      <c r="AB208" s="86"/>
      <c r="AC208" s="86"/>
      <c r="AD208" s="85"/>
      <c r="AE208" s="85"/>
      <c r="AF208" s="85"/>
      <c r="AG208" s="85"/>
      <c r="AH208" s="85"/>
      <c r="AI208" s="85"/>
      <c r="AJ208" s="85"/>
    </row>
    <row r="209" spans="1:36" ht="17.25" thickTop="1" thickBot="1">
      <c r="A209" s="221">
        <v>0</v>
      </c>
      <c r="B209" s="13" t="s">
        <v>307</v>
      </c>
      <c r="C209" s="5"/>
      <c r="D209" s="5"/>
      <c r="E209" s="5"/>
      <c r="F209" s="5"/>
      <c r="G209" s="5"/>
      <c r="H209" s="14">
        <f t="shared" ref="H209:P209" si="76">SUM(H210:H245)</f>
        <v>148487.69999999998</v>
      </c>
      <c r="I209" s="14">
        <f t="shared" si="76"/>
        <v>131670.22</v>
      </c>
      <c r="J209" s="14">
        <f t="shared" si="76"/>
        <v>114988.7</v>
      </c>
      <c r="K209" s="15">
        <f t="shared" si="76"/>
        <v>5088</v>
      </c>
      <c r="L209" s="14">
        <f t="shared" si="76"/>
        <v>425131553.87700003</v>
      </c>
      <c r="M209" s="14">
        <f t="shared" si="76"/>
        <v>0</v>
      </c>
      <c r="N209" s="14">
        <f t="shared" si="76"/>
        <v>0</v>
      </c>
      <c r="O209" s="14">
        <f t="shared" si="76"/>
        <v>0</v>
      </c>
      <c r="P209" s="14">
        <f t="shared" si="76"/>
        <v>425131553.87700003</v>
      </c>
      <c r="Q209" s="8" t="s">
        <v>76</v>
      </c>
      <c r="R209" s="8" t="s">
        <v>76</v>
      </c>
      <c r="S209" s="8" t="s">
        <v>76</v>
      </c>
      <c r="T209" s="5" t="s">
        <v>76</v>
      </c>
      <c r="U209" s="218" t="s">
        <v>76</v>
      </c>
      <c r="V209" s="84" t="s">
        <v>76</v>
      </c>
      <c r="W209" s="84" t="s">
        <v>76</v>
      </c>
      <c r="X209" s="84" t="s">
        <v>76</v>
      </c>
      <c r="Y209" s="84" t="s">
        <v>76</v>
      </c>
      <c r="Z209" s="84" t="s">
        <v>76</v>
      </c>
      <c r="AA209" s="84" t="s">
        <v>76</v>
      </c>
      <c r="AB209" s="84" t="s">
        <v>76</v>
      </c>
      <c r="AC209" s="84" t="s">
        <v>76</v>
      </c>
      <c r="AD209" s="84" t="s">
        <v>76</v>
      </c>
      <c r="AE209" s="84" t="s">
        <v>76</v>
      </c>
      <c r="AF209" s="84" t="s">
        <v>76</v>
      </c>
      <c r="AG209" s="84" t="s">
        <v>76</v>
      </c>
      <c r="AH209" s="84" t="s">
        <v>76</v>
      </c>
      <c r="AI209" s="84" t="s">
        <v>76</v>
      </c>
      <c r="AJ209" s="84" t="s">
        <v>76</v>
      </c>
    </row>
    <row r="210" spans="1:36" ht="16.5" thickTop="1" thickBot="1">
      <c r="A210" s="105">
        <f t="shared" si="75"/>
        <v>1</v>
      </c>
      <c r="B210" s="190" t="s">
        <v>308</v>
      </c>
      <c r="C210" s="224">
        <v>1975</v>
      </c>
      <c r="D210" s="190"/>
      <c r="E210" s="190" t="s">
        <v>179</v>
      </c>
      <c r="F210" s="224">
        <v>5</v>
      </c>
      <c r="G210" s="224">
        <v>6</v>
      </c>
      <c r="H210" s="225">
        <v>5522.5</v>
      </c>
      <c r="I210" s="225">
        <v>4616.3999999999996</v>
      </c>
      <c r="J210" s="225">
        <v>4616.3999999999996</v>
      </c>
      <c r="K210" s="226">
        <v>194</v>
      </c>
      <c r="L210" s="110">
        <f t="shared" ref="L210:L245" si="77">SUM(M210:P210)</f>
        <v>19025122.949999999</v>
      </c>
      <c r="M210" s="108"/>
      <c r="N210" s="108"/>
      <c r="O210" s="108"/>
      <c r="P210" s="110">
        <f>'Форма 2'!C210-M210-N210-O210</f>
        <v>19025122.949999999</v>
      </c>
      <c r="Q210" s="111">
        <f t="shared" ref="Q210:Q245" si="78">L210/I210</f>
        <v>4121.2033077722899</v>
      </c>
      <c r="R210" s="111">
        <f t="shared" ref="R210:R245" si="79">Q210</f>
        <v>4121.2033077722899</v>
      </c>
      <c r="S210" s="112" t="s">
        <v>81</v>
      </c>
      <c r="T210" s="224" t="s">
        <v>92</v>
      </c>
      <c r="U210" s="217"/>
      <c r="V210" s="85"/>
      <c r="W210" s="85"/>
      <c r="X210" s="85"/>
      <c r="Y210" s="85"/>
      <c r="Z210" s="85"/>
      <c r="AA210" s="85"/>
      <c r="AB210" s="86"/>
      <c r="AC210" s="86"/>
      <c r="AD210" s="85">
        <v>1</v>
      </c>
      <c r="AE210" s="85"/>
      <c r="AF210" s="85"/>
      <c r="AG210" s="85"/>
      <c r="AH210" s="85"/>
      <c r="AI210" s="85"/>
      <c r="AJ210" s="85"/>
    </row>
    <row r="211" spans="1:36" ht="16.5" thickTop="1" thickBot="1">
      <c r="A211" s="105">
        <f t="shared" si="75"/>
        <v>2</v>
      </c>
      <c r="B211" s="190" t="s">
        <v>309</v>
      </c>
      <c r="C211" s="224">
        <v>1987</v>
      </c>
      <c r="D211" s="190"/>
      <c r="E211" s="190" t="s">
        <v>94</v>
      </c>
      <c r="F211" s="224">
        <v>5</v>
      </c>
      <c r="G211" s="224">
        <v>5</v>
      </c>
      <c r="H211" s="225">
        <v>4445</v>
      </c>
      <c r="I211" s="225">
        <v>3577.8</v>
      </c>
      <c r="J211" s="225">
        <v>3577.8</v>
      </c>
      <c r="K211" s="226">
        <v>145</v>
      </c>
      <c r="L211" s="110">
        <f t="shared" si="77"/>
        <v>15313113.9</v>
      </c>
      <c r="M211" s="108"/>
      <c r="N211" s="108"/>
      <c r="O211" s="108"/>
      <c r="P211" s="110">
        <f>'Форма 2'!C211-M211-N211-O211</f>
        <v>15313113.9</v>
      </c>
      <c r="Q211" s="111">
        <f t="shared" si="78"/>
        <v>4280.0363072279051</v>
      </c>
      <c r="R211" s="111">
        <f t="shared" si="79"/>
        <v>4280.0363072279051</v>
      </c>
      <c r="S211" s="112" t="s">
        <v>81</v>
      </c>
      <c r="T211" s="224" t="s">
        <v>92</v>
      </c>
      <c r="U211" s="217"/>
      <c r="V211" s="85"/>
      <c r="W211" s="85"/>
      <c r="X211" s="85"/>
      <c r="Y211" s="85"/>
      <c r="Z211" s="85"/>
      <c r="AA211" s="85"/>
      <c r="AB211" s="86"/>
      <c r="AC211" s="86"/>
      <c r="AD211" s="85">
        <v>1</v>
      </c>
      <c r="AE211" s="85"/>
      <c r="AF211" s="85"/>
      <c r="AG211" s="85"/>
      <c r="AH211" s="85"/>
      <c r="AI211" s="85"/>
      <c r="AJ211" s="85"/>
    </row>
    <row r="212" spans="1:36" ht="16.5" thickTop="1" thickBot="1">
      <c r="A212" s="105">
        <f t="shared" si="75"/>
        <v>3</v>
      </c>
      <c r="B212" s="190" t="s">
        <v>310</v>
      </c>
      <c r="C212" s="224">
        <v>2009</v>
      </c>
      <c r="D212" s="190"/>
      <c r="E212" s="190" t="s">
        <v>179</v>
      </c>
      <c r="F212" s="224">
        <v>9</v>
      </c>
      <c r="G212" s="224">
        <v>10</v>
      </c>
      <c r="H212" s="225">
        <v>19014.2</v>
      </c>
      <c r="I212" s="225">
        <v>19014.2</v>
      </c>
      <c r="J212" s="225">
        <v>18954.2</v>
      </c>
      <c r="K212" s="226">
        <v>820</v>
      </c>
      <c r="L212" s="110">
        <f t="shared" si="77"/>
        <v>49326067.214000002</v>
      </c>
      <c r="M212" s="108"/>
      <c r="N212" s="108"/>
      <c r="O212" s="108"/>
      <c r="P212" s="110">
        <f>'Форма 2'!C212-M212-N212-O212</f>
        <v>49326067.214000002</v>
      </c>
      <c r="Q212" s="111">
        <f t="shared" si="78"/>
        <v>2594.17</v>
      </c>
      <c r="R212" s="111">
        <f t="shared" si="79"/>
        <v>2594.17</v>
      </c>
      <c r="S212" s="112" t="s">
        <v>81</v>
      </c>
      <c r="T212" s="224" t="s">
        <v>92</v>
      </c>
      <c r="U212" s="217"/>
      <c r="V212" s="85"/>
      <c r="W212" s="85"/>
      <c r="X212" s="85"/>
      <c r="Y212" s="85"/>
      <c r="Z212" s="85"/>
      <c r="AA212" s="85"/>
      <c r="AB212" s="86"/>
      <c r="AC212" s="86"/>
      <c r="AD212" s="85"/>
      <c r="AE212" s="85">
        <v>1</v>
      </c>
      <c r="AF212" s="85"/>
      <c r="AG212" s="85"/>
      <c r="AH212" s="85"/>
      <c r="AI212" s="85"/>
      <c r="AJ212" s="85"/>
    </row>
    <row r="213" spans="1:36" ht="16.5" thickTop="1" thickBot="1">
      <c r="A213" s="105">
        <f t="shared" si="75"/>
        <v>4</v>
      </c>
      <c r="B213" s="190" t="s">
        <v>311</v>
      </c>
      <c r="C213" s="104">
        <v>1947</v>
      </c>
      <c r="D213" s="105">
        <v>1947</v>
      </c>
      <c r="E213" s="106" t="s">
        <v>244</v>
      </c>
      <c r="F213" s="107">
        <v>2</v>
      </c>
      <c r="G213" s="105">
        <v>1</v>
      </c>
      <c r="H213" s="108">
        <v>481.5</v>
      </c>
      <c r="I213" s="108">
        <v>481.5</v>
      </c>
      <c r="J213" s="108">
        <v>425.6</v>
      </c>
      <c r="K213" s="109">
        <v>21</v>
      </c>
      <c r="L213" s="110">
        <f t="shared" si="77"/>
        <v>4601883.2850000001</v>
      </c>
      <c r="M213" s="108"/>
      <c r="N213" s="108"/>
      <c r="O213" s="108"/>
      <c r="P213" s="110">
        <f>'Форма 2'!C213-M213-N213-O213</f>
        <v>4601883.2850000001</v>
      </c>
      <c r="Q213" s="111">
        <f t="shared" si="78"/>
        <v>9557.39</v>
      </c>
      <c r="R213" s="111">
        <f t="shared" si="79"/>
        <v>9557.39</v>
      </c>
      <c r="S213" s="112" t="s">
        <v>81</v>
      </c>
      <c r="T213" s="105" t="s">
        <v>82</v>
      </c>
      <c r="U213" s="217"/>
      <c r="V213" s="85"/>
      <c r="W213" s="85"/>
      <c r="X213" s="85"/>
      <c r="Y213" s="85"/>
      <c r="Z213" s="85"/>
      <c r="AA213" s="85"/>
      <c r="AB213" s="86"/>
      <c r="AC213" s="86"/>
      <c r="AD213" s="85">
        <v>1</v>
      </c>
      <c r="AE213" s="85"/>
      <c r="AF213" s="85"/>
      <c r="AG213" s="85"/>
      <c r="AH213" s="85"/>
      <c r="AI213" s="85"/>
      <c r="AJ213" s="85"/>
    </row>
    <row r="214" spans="1:36" ht="16.5" thickTop="1" thickBot="1">
      <c r="A214" s="105">
        <f t="shared" si="75"/>
        <v>5</v>
      </c>
      <c r="B214" s="190" t="s">
        <v>312</v>
      </c>
      <c r="C214" s="104">
        <v>1969</v>
      </c>
      <c r="D214" s="105">
        <v>1969</v>
      </c>
      <c r="E214" s="106" t="s">
        <v>313</v>
      </c>
      <c r="F214" s="107">
        <v>2</v>
      </c>
      <c r="G214" s="105">
        <v>2</v>
      </c>
      <c r="H214" s="108">
        <v>642.79999999999995</v>
      </c>
      <c r="I214" s="108">
        <v>642.79999999999995</v>
      </c>
      <c r="J214" s="108">
        <v>642.79999999999995</v>
      </c>
      <c r="K214" s="109">
        <v>25</v>
      </c>
      <c r="L214" s="110">
        <f t="shared" si="77"/>
        <v>991859.68399999989</v>
      </c>
      <c r="M214" s="108"/>
      <c r="N214" s="108"/>
      <c r="O214" s="108"/>
      <c r="P214" s="110">
        <f>'Форма 2'!C214-M214-N214-O214</f>
        <v>991859.68399999989</v>
      </c>
      <c r="Q214" s="111">
        <f t="shared" si="78"/>
        <v>1543.03</v>
      </c>
      <c r="R214" s="111">
        <f t="shared" si="79"/>
        <v>1543.03</v>
      </c>
      <c r="S214" s="112" t="s">
        <v>81</v>
      </c>
      <c r="T214" s="105" t="s">
        <v>82</v>
      </c>
      <c r="U214" s="217"/>
      <c r="V214" s="85"/>
      <c r="W214" s="85"/>
      <c r="X214" s="85">
        <v>1</v>
      </c>
      <c r="Y214" s="85">
        <v>1</v>
      </c>
      <c r="Z214" s="85"/>
      <c r="AA214" s="85"/>
      <c r="AB214" s="86"/>
      <c r="AC214" s="86"/>
      <c r="AD214" s="85"/>
      <c r="AE214" s="85"/>
      <c r="AF214" s="85"/>
      <c r="AG214" s="85"/>
      <c r="AH214" s="85"/>
      <c r="AI214" s="85"/>
      <c r="AJ214" s="85"/>
    </row>
    <row r="215" spans="1:36" ht="16.5" thickTop="1" thickBot="1">
      <c r="A215" s="105">
        <f t="shared" si="75"/>
        <v>6</v>
      </c>
      <c r="B215" s="114" t="s">
        <v>314</v>
      </c>
      <c r="C215" s="113">
        <v>1969</v>
      </c>
      <c r="D215" s="107"/>
      <c r="E215" s="114" t="s">
        <v>313</v>
      </c>
      <c r="F215" s="107">
        <v>6</v>
      </c>
      <c r="G215" s="107">
        <v>4</v>
      </c>
      <c r="H215" s="126">
        <v>4017.8</v>
      </c>
      <c r="I215" s="126">
        <v>3588.8</v>
      </c>
      <c r="J215" s="126">
        <v>3558</v>
      </c>
      <c r="K215" s="125">
        <v>143</v>
      </c>
      <c r="L215" s="110">
        <f t="shared" si="77"/>
        <v>1580040.0279999999</v>
      </c>
      <c r="M215" s="108"/>
      <c r="N215" s="108"/>
      <c r="O215" s="108"/>
      <c r="P215" s="110">
        <f>'Форма 2'!C215-M215-N215-O215</f>
        <v>1580040.0279999999</v>
      </c>
      <c r="Q215" s="111">
        <f t="shared" si="78"/>
        <v>440.26973584485063</v>
      </c>
      <c r="R215" s="111">
        <f t="shared" si="79"/>
        <v>440.26973584485063</v>
      </c>
      <c r="S215" s="112" t="s">
        <v>81</v>
      </c>
      <c r="T215" s="107" t="s">
        <v>82</v>
      </c>
      <c r="U215" s="217">
        <v>1</v>
      </c>
      <c r="V215" s="85"/>
      <c r="W215" s="85"/>
      <c r="X215" s="85"/>
      <c r="Y215" s="85"/>
      <c r="Z215" s="85"/>
      <c r="AA215" s="85"/>
      <c r="AB215" s="86"/>
      <c r="AC215" s="86"/>
      <c r="AD215" s="85"/>
      <c r="AE215" s="85"/>
      <c r="AF215" s="85"/>
      <c r="AG215" s="85"/>
      <c r="AH215" s="85"/>
      <c r="AI215" s="85"/>
      <c r="AJ215" s="85"/>
    </row>
    <row r="216" spans="1:36" ht="16.5" thickTop="1" thickBot="1">
      <c r="A216" s="105">
        <f t="shared" si="75"/>
        <v>7</v>
      </c>
      <c r="B216" s="189" t="s">
        <v>315</v>
      </c>
      <c r="C216" s="113">
        <v>1976</v>
      </c>
      <c r="D216" s="107"/>
      <c r="E216" s="114"/>
      <c r="F216" s="107">
        <v>5</v>
      </c>
      <c r="G216" s="107">
        <v>6</v>
      </c>
      <c r="H216" s="126">
        <v>6238.4</v>
      </c>
      <c r="I216" s="126">
        <v>4604.1000000000004</v>
      </c>
      <c r="J216" s="126">
        <v>4604.1000000000004</v>
      </c>
      <c r="K216" s="125">
        <v>214</v>
      </c>
      <c r="L216" s="110">
        <f t="shared" si="77"/>
        <v>2453313.1839999999</v>
      </c>
      <c r="M216" s="108"/>
      <c r="N216" s="108"/>
      <c r="O216" s="108"/>
      <c r="P216" s="110">
        <f>'Форма 2'!C216-M216-N216-O216</f>
        <v>2453313.1839999999</v>
      </c>
      <c r="Q216" s="111">
        <f t="shared" si="78"/>
        <v>532.85401794053121</v>
      </c>
      <c r="R216" s="111">
        <f t="shared" si="79"/>
        <v>532.85401794053121</v>
      </c>
      <c r="S216" s="112" t="s">
        <v>81</v>
      </c>
      <c r="T216" s="107" t="s">
        <v>92</v>
      </c>
      <c r="U216" s="217">
        <v>1</v>
      </c>
      <c r="V216" s="85"/>
      <c r="W216" s="85"/>
      <c r="X216" s="85"/>
      <c r="Y216" s="85"/>
      <c r="Z216" s="85"/>
      <c r="AA216" s="85"/>
      <c r="AB216" s="86"/>
      <c r="AC216" s="86"/>
      <c r="AD216" s="85"/>
      <c r="AE216" s="85"/>
      <c r="AF216" s="85"/>
      <c r="AG216" s="85"/>
      <c r="AH216" s="85"/>
      <c r="AI216" s="85"/>
      <c r="AJ216" s="85"/>
    </row>
    <row r="217" spans="1:36" ht="16.5" thickTop="1" thickBot="1">
      <c r="A217" s="105">
        <f t="shared" si="75"/>
        <v>8</v>
      </c>
      <c r="B217" s="190" t="s">
        <v>316</v>
      </c>
      <c r="C217" s="104">
        <v>1948</v>
      </c>
      <c r="D217" s="105"/>
      <c r="E217" s="106" t="s">
        <v>317</v>
      </c>
      <c r="F217" s="107">
        <v>2</v>
      </c>
      <c r="G217" s="105">
        <v>2</v>
      </c>
      <c r="H217" s="108">
        <v>559.5</v>
      </c>
      <c r="I217" s="108">
        <v>507.5</v>
      </c>
      <c r="J217" s="108">
        <v>507.5</v>
      </c>
      <c r="K217" s="109">
        <v>24</v>
      </c>
      <c r="L217" s="110">
        <f t="shared" si="77"/>
        <v>5347359.7050000001</v>
      </c>
      <c r="M217" s="108"/>
      <c r="N217" s="108"/>
      <c r="O217" s="108"/>
      <c r="P217" s="110">
        <f>'Форма 2'!C217-M217-N217-O217</f>
        <v>5347359.7050000001</v>
      </c>
      <c r="Q217" s="111">
        <f t="shared" si="78"/>
        <v>10536.669369458128</v>
      </c>
      <c r="R217" s="111">
        <f t="shared" si="79"/>
        <v>10536.669369458128</v>
      </c>
      <c r="S217" s="112" t="s">
        <v>81</v>
      </c>
      <c r="T217" s="105" t="s">
        <v>82</v>
      </c>
      <c r="U217" s="217"/>
      <c r="V217" s="85"/>
      <c r="W217" s="85"/>
      <c r="X217" s="85"/>
      <c r="Y217" s="85"/>
      <c r="Z217" s="85"/>
      <c r="AA217" s="85"/>
      <c r="AB217" s="86"/>
      <c r="AC217" s="86"/>
      <c r="AD217" s="85">
        <v>1</v>
      </c>
      <c r="AE217" s="85"/>
      <c r="AF217" s="85"/>
      <c r="AG217" s="85"/>
      <c r="AH217" s="85"/>
      <c r="AI217" s="85"/>
      <c r="AJ217" s="85"/>
    </row>
    <row r="218" spans="1:36" ht="16.5" thickTop="1" thickBot="1">
      <c r="A218" s="105">
        <f t="shared" si="75"/>
        <v>9</v>
      </c>
      <c r="B218" s="114" t="s">
        <v>318</v>
      </c>
      <c r="C218" s="113">
        <v>1971</v>
      </c>
      <c r="D218" s="107"/>
      <c r="E218" s="114" t="s">
        <v>319</v>
      </c>
      <c r="F218" s="107">
        <v>5</v>
      </c>
      <c r="G218" s="107">
        <v>4</v>
      </c>
      <c r="H218" s="126">
        <v>3226.2</v>
      </c>
      <c r="I218" s="126">
        <v>2575.3000000000002</v>
      </c>
      <c r="J218" s="126">
        <v>2512.6</v>
      </c>
      <c r="K218" s="125">
        <v>108</v>
      </c>
      <c r="L218" s="110">
        <f t="shared" si="77"/>
        <v>11114323.524</v>
      </c>
      <c r="M218" s="108"/>
      <c r="N218" s="108"/>
      <c r="O218" s="108"/>
      <c r="P218" s="110">
        <f>'Форма 2'!C218-M218-N218-O218</f>
        <v>11114323.524</v>
      </c>
      <c r="Q218" s="111">
        <f t="shared" si="78"/>
        <v>4315.7393406593401</v>
      </c>
      <c r="R218" s="111">
        <f t="shared" si="79"/>
        <v>4315.7393406593401</v>
      </c>
      <c r="S218" s="112" t="s">
        <v>81</v>
      </c>
      <c r="T218" s="107" t="s">
        <v>92</v>
      </c>
      <c r="U218" s="217"/>
      <c r="V218" s="85"/>
      <c r="W218" s="85"/>
      <c r="X218" s="85"/>
      <c r="Y218" s="85"/>
      <c r="Z218" s="85"/>
      <c r="AA218" s="85"/>
      <c r="AB218" s="86"/>
      <c r="AC218" s="86"/>
      <c r="AD218" s="85">
        <v>1</v>
      </c>
      <c r="AE218" s="85"/>
      <c r="AF218" s="85"/>
      <c r="AG218" s="85"/>
      <c r="AH218" s="85"/>
      <c r="AI218" s="85"/>
      <c r="AJ218" s="85"/>
    </row>
    <row r="219" spans="1:36" ht="16.5" thickTop="1" thickBot="1">
      <c r="A219" s="105">
        <f t="shared" si="75"/>
        <v>10</v>
      </c>
      <c r="B219" s="190" t="s">
        <v>320</v>
      </c>
      <c r="C219" s="104">
        <v>1970</v>
      </c>
      <c r="D219" s="105"/>
      <c r="E219" s="106" t="s">
        <v>313</v>
      </c>
      <c r="F219" s="107">
        <v>5</v>
      </c>
      <c r="G219" s="105">
        <v>4</v>
      </c>
      <c r="H219" s="108">
        <v>3627</v>
      </c>
      <c r="I219" s="108">
        <v>3211.4</v>
      </c>
      <c r="J219" s="108">
        <v>3131.8</v>
      </c>
      <c r="K219" s="109">
        <v>126</v>
      </c>
      <c r="L219" s="110">
        <f t="shared" si="77"/>
        <v>25356937.32</v>
      </c>
      <c r="M219" s="108"/>
      <c r="N219" s="108"/>
      <c r="O219" s="108"/>
      <c r="P219" s="110">
        <f>'Форма 2'!C219-M219-N219-O219</f>
        <v>25356937.32</v>
      </c>
      <c r="Q219" s="111">
        <f t="shared" si="78"/>
        <v>7895.9137198729522</v>
      </c>
      <c r="R219" s="111">
        <f t="shared" si="79"/>
        <v>7895.9137198729522</v>
      </c>
      <c r="S219" s="112" t="s">
        <v>81</v>
      </c>
      <c r="T219" s="105" t="s">
        <v>82</v>
      </c>
      <c r="U219" s="217"/>
      <c r="V219" s="85">
        <v>1</v>
      </c>
      <c r="W219" s="85"/>
      <c r="X219" s="85"/>
      <c r="Y219" s="85"/>
      <c r="Z219" s="85"/>
      <c r="AA219" s="85"/>
      <c r="AB219" s="86"/>
      <c r="AC219" s="86"/>
      <c r="AD219" s="85">
        <v>1</v>
      </c>
      <c r="AE219" s="85"/>
      <c r="AF219" s="85"/>
      <c r="AG219" s="85"/>
      <c r="AH219" s="85"/>
      <c r="AI219" s="85"/>
      <c r="AJ219" s="85"/>
    </row>
    <row r="220" spans="1:36" ht="16.5" thickTop="1" thickBot="1">
      <c r="A220" s="105">
        <f t="shared" si="75"/>
        <v>11</v>
      </c>
      <c r="B220" s="190" t="s">
        <v>321</v>
      </c>
      <c r="C220" s="104">
        <v>1956</v>
      </c>
      <c r="D220" s="105"/>
      <c r="E220" s="106" t="s">
        <v>317</v>
      </c>
      <c r="F220" s="107">
        <v>3</v>
      </c>
      <c r="G220" s="105">
        <v>3</v>
      </c>
      <c r="H220" s="108">
        <v>2103.3000000000002</v>
      </c>
      <c r="I220" s="108">
        <v>1851.1</v>
      </c>
      <c r="J220" s="108">
        <v>1300.4000000000001</v>
      </c>
      <c r="K220" s="109">
        <v>36</v>
      </c>
      <c r="L220" s="110">
        <f t="shared" si="77"/>
        <v>4601410.443</v>
      </c>
      <c r="M220" s="108"/>
      <c r="N220" s="108"/>
      <c r="O220" s="108"/>
      <c r="P220" s="110">
        <f>'Форма 2'!C220-M220-N220-O220</f>
        <v>4601410.443</v>
      </c>
      <c r="Q220" s="111">
        <f t="shared" si="78"/>
        <v>2485.7708621900492</v>
      </c>
      <c r="R220" s="111">
        <f t="shared" si="79"/>
        <v>2485.7708621900492</v>
      </c>
      <c r="S220" s="112" t="s">
        <v>81</v>
      </c>
      <c r="T220" s="105" t="s">
        <v>82</v>
      </c>
      <c r="U220" s="217"/>
      <c r="V220" s="85"/>
      <c r="W220" s="85"/>
      <c r="X220" s="85">
        <v>1</v>
      </c>
      <c r="Y220" s="85">
        <v>1</v>
      </c>
      <c r="Z220" s="85">
        <v>1</v>
      </c>
      <c r="AA220" s="85"/>
      <c r="AB220" s="86"/>
      <c r="AC220" s="86"/>
      <c r="AD220" s="85"/>
      <c r="AE220" s="85"/>
      <c r="AF220" s="85"/>
      <c r="AG220" s="85"/>
      <c r="AH220" s="85"/>
      <c r="AI220" s="85"/>
      <c r="AJ220" s="85"/>
    </row>
    <row r="221" spans="1:36" ht="16.5" thickTop="1" thickBot="1">
      <c r="A221" s="105">
        <f t="shared" si="75"/>
        <v>12</v>
      </c>
      <c r="B221" s="190" t="s">
        <v>322</v>
      </c>
      <c r="C221" s="104">
        <v>1929</v>
      </c>
      <c r="D221" s="105">
        <v>1983</v>
      </c>
      <c r="E221" s="106" t="s">
        <v>317</v>
      </c>
      <c r="F221" s="107">
        <v>3</v>
      </c>
      <c r="G221" s="105">
        <v>2</v>
      </c>
      <c r="H221" s="108">
        <v>1308.5</v>
      </c>
      <c r="I221" s="108">
        <v>926.3</v>
      </c>
      <c r="J221" s="108">
        <v>755.2</v>
      </c>
      <c r="K221" s="109">
        <v>36</v>
      </c>
      <c r="L221" s="110">
        <f t="shared" si="77"/>
        <v>968577.87</v>
      </c>
      <c r="M221" s="108"/>
      <c r="N221" s="108"/>
      <c r="O221" s="108"/>
      <c r="P221" s="110">
        <f>'Форма 2'!C221-M221-N221-O221</f>
        <v>968577.87</v>
      </c>
      <c r="Q221" s="111">
        <f t="shared" si="78"/>
        <v>1045.641660369211</v>
      </c>
      <c r="R221" s="111">
        <f t="shared" si="79"/>
        <v>1045.641660369211</v>
      </c>
      <c r="S221" s="112" t="s">
        <v>81</v>
      </c>
      <c r="T221" s="105" t="s">
        <v>82</v>
      </c>
      <c r="U221" s="217">
        <v>1</v>
      </c>
      <c r="V221" s="85"/>
      <c r="W221" s="85"/>
      <c r="X221" s="85"/>
      <c r="Y221" s="85"/>
      <c r="Z221" s="85"/>
      <c r="AA221" s="85"/>
      <c r="AB221" s="86"/>
      <c r="AC221" s="86"/>
      <c r="AD221" s="85"/>
      <c r="AE221" s="85"/>
      <c r="AF221" s="85"/>
      <c r="AG221" s="85"/>
      <c r="AH221" s="85"/>
      <c r="AI221" s="85"/>
      <c r="AJ221" s="85"/>
    </row>
    <row r="222" spans="1:36" ht="16.5" thickTop="1" thickBot="1">
      <c r="A222" s="105">
        <f t="shared" si="75"/>
        <v>13</v>
      </c>
      <c r="B222" s="189" t="s">
        <v>323</v>
      </c>
      <c r="C222" s="104">
        <v>1973</v>
      </c>
      <c r="D222" s="105"/>
      <c r="E222" s="106"/>
      <c r="F222" s="107">
        <v>5</v>
      </c>
      <c r="G222" s="105">
        <v>6</v>
      </c>
      <c r="H222" s="108">
        <v>4661.7</v>
      </c>
      <c r="I222" s="108">
        <v>4661.7</v>
      </c>
      <c r="J222" s="108">
        <v>4212.7</v>
      </c>
      <c r="K222" s="109">
        <v>176</v>
      </c>
      <c r="L222" s="110">
        <f t="shared" si="77"/>
        <v>1833260.142</v>
      </c>
      <c r="M222" s="108"/>
      <c r="N222" s="108"/>
      <c r="O222" s="108"/>
      <c r="P222" s="110">
        <f>'Форма 2'!C222-M222-N222-O222</f>
        <v>1833260.142</v>
      </c>
      <c r="Q222" s="111">
        <f t="shared" si="78"/>
        <v>393.26</v>
      </c>
      <c r="R222" s="111">
        <f t="shared" si="79"/>
        <v>393.26</v>
      </c>
      <c r="S222" s="112" t="s">
        <v>81</v>
      </c>
      <c r="T222" s="107" t="s">
        <v>92</v>
      </c>
      <c r="U222" s="217">
        <v>1</v>
      </c>
      <c r="V222" s="85"/>
      <c r="W222" s="85"/>
      <c r="X222" s="85"/>
      <c r="Y222" s="85"/>
      <c r="Z222" s="85"/>
      <c r="AA222" s="85"/>
      <c r="AB222" s="86"/>
      <c r="AC222" s="86"/>
      <c r="AD222" s="85"/>
      <c r="AE222" s="85"/>
      <c r="AF222" s="85"/>
      <c r="AG222" s="85"/>
      <c r="AH222" s="85"/>
      <c r="AI222" s="85"/>
      <c r="AJ222" s="85"/>
    </row>
    <row r="223" spans="1:36" ht="16.5" thickTop="1" thickBot="1">
      <c r="A223" s="105">
        <f t="shared" si="75"/>
        <v>14</v>
      </c>
      <c r="B223" s="190" t="s">
        <v>324</v>
      </c>
      <c r="C223" s="104">
        <v>1973</v>
      </c>
      <c r="D223" s="105"/>
      <c r="E223" s="106" t="s">
        <v>313</v>
      </c>
      <c r="F223" s="107">
        <v>5</v>
      </c>
      <c r="G223" s="105">
        <v>6</v>
      </c>
      <c r="H223" s="108">
        <v>5338.8</v>
      </c>
      <c r="I223" s="108">
        <v>4537.6000000000004</v>
      </c>
      <c r="J223" s="108">
        <v>4225.6000000000004</v>
      </c>
      <c r="K223" s="109">
        <v>192</v>
      </c>
      <c r="L223" s="110">
        <f t="shared" si="77"/>
        <v>24043392.576000005</v>
      </c>
      <c r="M223" s="108"/>
      <c r="N223" s="108"/>
      <c r="O223" s="108"/>
      <c r="P223" s="110">
        <f>'Форма 2'!C223-M223-N223-O223</f>
        <v>24043392.576000005</v>
      </c>
      <c r="Q223" s="111">
        <f t="shared" si="78"/>
        <v>5298.7025246826524</v>
      </c>
      <c r="R223" s="111">
        <f t="shared" si="79"/>
        <v>5298.7025246826524</v>
      </c>
      <c r="S223" s="112" t="s">
        <v>81</v>
      </c>
      <c r="T223" s="107" t="s">
        <v>82</v>
      </c>
      <c r="U223" s="217"/>
      <c r="V223" s="85"/>
      <c r="W223" s="85"/>
      <c r="X223" s="85"/>
      <c r="Y223" s="85"/>
      <c r="Z223" s="85"/>
      <c r="AA223" s="85"/>
      <c r="AB223" s="86"/>
      <c r="AC223" s="86"/>
      <c r="AD223" s="85">
        <v>1</v>
      </c>
      <c r="AE223" s="85"/>
      <c r="AF223" s="85"/>
      <c r="AG223" s="85"/>
      <c r="AH223" s="85"/>
      <c r="AI223" s="85"/>
      <c r="AJ223" s="85"/>
    </row>
    <row r="224" spans="1:36" ht="16.5" thickTop="1" thickBot="1">
      <c r="A224" s="105">
        <f t="shared" si="75"/>
        <v>15</v>
      </c>
      <c r="B224" s="190" t="s">
        <v>325</v>
      </c>
      <c r="C224" s="104">
        <v>1964</v>
      </c>
      <c r="D224" s="105">
        <v>2013</v>
      </c>
      <c r="E224" s="106" t="s">
        <v>326</v>
      </c>
      <c r="F224" s="107">
        <v>6</v>
      </c>
      <c r="G224" s="105">
        <v>6</v>
      </c>
      <c r="H224" s="108">
        <v>7951.3</v>
      </c>
      <c r="I224" s="108">
        <v>5220.3</v>
      </c>
      <c r="J224" s="108">
        <v>4035.8</v>
      </c>
      <c r="K224" s="109">
        <v>167</v>
      </c>
      <c r="L224" s="110">
        <f t="shared" si="77"/>
        <v>3126928.2379999999</v>
      </c>
      <c r="M224" s="108"/>
      <c r="N224" s="108"/>
      <c r="O224" s="108"/>
      <c r="P224" s="110">
        <f>'Форма 2'!C224-M224-N224-O224</f>
        <v>3126928.2379999999</v>
      </c>
      <c r="Q224" s="111">
        <f t="shared" si="78"/>
        <v>598.99397314330588</v>
      </c>
      <c r="R224" s="111">
        <f t="shared" si="79"/>
        <v>598.99397314330588</v>
      </c>
      <c r="S224" s="112" t="s">
        <v>81</v>
      </c>
      <c r="T224" s="107" t="s">
        <v>92</v>
      </c>
      <c r="U224" s="217">
        <v>1</v>
      </c>
      <c r="V224" s="85"/>
      <c r="W224" s="85"/>
      <c r="X224" s="85"/>
      <c r="Y224" s="85"/>
      <c r="Z224" s="85"/>
      <c r="AA224" s="85"/>
      <c r="AB224" s="86"/>
      <c r="AC224" s="86"/>
      <c r="AD224" s="85"/>
      <c r="AE224" s="85"/>
      <c r="AF224" s="85"/>
      <c r="AG224" s="85"/>
      <c r="AH224" s="85"/>
      <c r="AI224" s="85"/>
      <c r="AJ224" s="85"/>
    </row>
    <row r="225" spans="1:36" ht="16.5" thickTop="1" thickBot="1">
      <c r="A225" s="105">
        <f t="shared" si="75"/>
        <v>16</v>
      </c>
      <c r="B225" s="112" t="s">
        <v>327</v>
      </c>
      <c r="C225" s="123">
        <v>1957</v>
      </c>
      <c r="D225" s="107"/>
      <c r="E225" s="114" t="s">
        <v>198</v>
      </c>
      <c r="F225" s="107">
        <v>5</v>
      </c>
      <c r="G225" s="107">
        <v>5</v>
      </c>
      <c r="H225" s="111">
        <v>4924.2</v>
      </c>
      <c r="I225" s="111">
        <v>3921.8</v>
      </c>
      <c r="J225" s="111">
        <v>2862.9</v>
      </c>
      <c r="K225" s="122">
        <v>111</v>
      </c>
      <c r="L225" s="110">
        <f t="shared" si="77"/>
        <v>46217950.295999996</v>
      </c>
      <c r="M225" s="108"/>
      <c r="N225" s="108"/>
      <c r="O225" s="108"/>
      <c r="P225" s="110">
        <f>'Форма 2'!C225-M225-N225-O225</f>
        <v>46217950.295999996</v>
      </c>
      <c r="Q225" s="111">
        <f>L225/I225</f>
        <v>11784.88201744097</v>
      </c>
      <c r="R225" s="111">
        <f>Q225</f>
        <v>11784.88201744097</v>
      </c>
      <c r="S225" s="112" t="s">
        <v>81</v>
      </c>
      <c r="T225" s="107" t="s">
        <v>82</v>
      </c>
      <c r="U225" s="217"/>
      <c r="V225" s="85"/>
      <c r="W225" s="85"/>
      <c r="X225" s="85"/>
      <c r="Y225" s="85"/>
      <c r="Z225" s="85"/>
      <c r="AA225" s="85"/>
      <c r="AB225" s="86"/>
      <c r="AC225" s="86"/>
      <c r="AD225" s="85">
        <v>1</v>
      </c>
      <c r="AE225" s="85">
        <v>1</v>
      </c>
      <c r="AF225" s="85"/>
      <c r="AG225" s="85"/>
      <c r="AH225" s="85"/>
      <c r="AI225" s="85"/>
      <c r="AJ225" s="85"/>
    </row>
    <row r="226" spans="1:36" ht="16.5" thickTop="1" thickBot="1">
      <c r="A226" s="105">
        <f t="shared" si="75"/>
        <v>17</v>
      </c>
      <c r="B226" s="112" t="s">
        <v>328</v>
      </c>
      <c r="C226" s="104">
        <v>1990</v>
      </c>
      <c r="D226" s="105"/>
      <c r="E226" s="106"/>
      <c r="F226" s="107">
        <v>5</v>
      </c>
      <c r="G226" s="105">
        <v>8</v>
      </c>
      <c r="H226" s="108">
        <v>6026.8</v>
      </c>
      <c r="I226" s="108">
        <v>6026.8</v>
      </c>
      <c r="J226" s="108">
        <v>5394.9</v>
      </c>
      <c r="K226" s="109">
        <v>203</v>
      </c>
      <c r="L226" s="110">
        <f t="shared" si="77"/>
        <v>2806992.298</v>
      </c>
      <c r="M226" s="108"/>
      <c r="N226" s="108"/>
      <c r="O226" s="108"/>
      <c r="P226" s="110">
        <f>'Форма 2'!C226-M226-N226-O226</f>
        <v>2806992.298</v>
      </c>
      <c r="Q226" s="111">
        <f>L226/I226</f>
        <v>465.75169210858166</v>
      </c>
      <c r="R226" s="111">
        <f>Q226</f>
        <v>465.75169210858166</v>
      </c>
      <c r="S226" s="112" t="s">
        <v>81</v>
      </c>
      <c r="T226" s="107" t="s">
        <v>92</v>
      </c>
      <c r="U226" s="217">
        <v>1</v>
      </c>
      <c r="V226" s="85"/>
      <c r="W226" s="85"/>
      <c r="X226" s="85"/>
      <c r="Y226" s="85"/>
      <c r="Z226" s="85"/>
      <c r="AA226" s="85"/>
      <c r="AB226" s="86"/>
      <c r="AC226" s="86"/>
      <c r="AD226" s="85"/>
      <c r="AE226" s="85"/>
      <c r="AF226" s="85"/>
      <c r="AG226" s="85"/>
      <c r="AH226" s="85"/>
      <c r="AI226" s="85"/>
      <c r="AJ226" s="85"/>
    </row>
    <row r="227" spans="1:36" ht="16.5" thickTop="1" thickBot="1">
      <c r="A227" s="105">
        <f t="shared" si="75"/>
        <v>18</v>
      </c>
      <c r="B227" s="190" t="s">
        <v>329</v>
      </c>
      <c r="C227" s="104">
        <v>1970</v>
      </c>
      <c r="D227" s="105"/>
      <c r="E227" s="106" t="s">
        <v>313</v>
      </c>
      <c r="F227" s="107">
        <v>5</v>
      </c>
      <c r="G227" s="105">
        <v>8</v>
      </c>
      <c r="H227" s="108">
        <v>6966.6</v>
      </c>
      <c r="I227" s="108">
        <v>6133.8</v>
      </c>
      <c r="J227" s="108">
        <v>5691</v>
      </c>
      <c r="K227" s="109">
        <v>263</v>
      </c>
      <c r="L227" s="110">
        <f t="shared" si="77"/>
        <v>24000076.332000002</v>
      </c>
      <c r="M227" s="108"/>
      <c r="N227" s="108"/>
      <c r="O227" s="108"/>
      <c r="P227" s="110">
        <f>'Форма 2'!C227-M227-N227-O227</f>
        <v>24000076.332000002</v>
      </c>
      <c r="Q227" s="111">
        <f t="shared" si="78"/>
        <v>3912.7582138315565</v>
      </c>
      <c r="R227" s="111">
        <f t="shared" si="79"/>
        <v>3912.7582138315565</v>
      </c>
      <c r="S227" s="112" t="s">
        <v>81</v>
      </c>
      <c r="T227" s="107" t="s">
        <v>92</v>
      </c>
      <c r="U227" s="217"/>
      <c r="V227" s="85"/>
      <c r="W227" s="85"/>
      <c r="X227" s="85"/>
      <c r="Y227" s="85"/>
      <c r="Z227" s="85"/>
      <c r="AA227" s="85"/>
      <c r="AB227" s="86"/>
      <c r="AC227" s="86"/>
      <c r="AD227" s="85">
        <v>1</v>
      </c>
      <c r="AE227" s="85"/>
      <c r="AF227" s="85"/>
      <c r="AG227" s="85"/>
      <c r="AH227" s="85"/>
      <c r="AI227" s="85"/>
      <c r="AJ227" s="85"/>
    </row>
    <row r="228" spans="1:36" ht="16.5" thickTop="1" thickBot="1">
      <c r="A228" s="105">
        <f t="shared" si="75"/>
        <v>19</v>
      </c>
      <c r="B228" s="190" t="s">
        <v>331</v>
      </c>
      <c r="C228" s="104">
        <v>1977</v>
      </c>
      <c r="D228" s="105"/>
      <c r="E228" s="106" t="s">
        <v>313</v>
      </c>
      <c r="F228" s="107">
        <v>5</v>
      </c>
      <c r="G228" s="105">
        <v>4</v>
      </c>
      <c r="H228" s="108">
        <v>3627.7</v>
      </c>
      <c r="I228" s="108">
        <v>3210.9</v>
      </c>
      <c r="J228" s="108">
        <v>3111.4</v>
      </c>
      <c r="K228" s="109">
        <v>138</v>
      </c>
      <c r="L228" s="110">
        <f t="shared" si="77"/>
        <v>12497499.054</v>
      </c>
      <c r="M228" s="108"/>
      <c r="N228" s="108"/>
      <c r="O228" s="108"/>
      <c r="P228" s="110">
        <f>'Форма 2'!C228-M228-N228-O228</f>
        <v>12497499.054</v>
      </c>
      <c r="Q228" s="111">
        <f t="shared" si="78"/>
        <v>3892.2106119779501</v>
      </c>
      <c r="R228" s="111">
        <f t="shared" si="79"/>
        <v>3892.2106119779501</v>
      </c>
      <c r="S228" s="112" t="s">
        <v>81</v>
      </c>
      <c r="T228" s="107" t="s">
        <v>82</v>
      </c>
      <c r="U228" s="217"/>
      <c r="V228" s="85"/>
      <c r="W228" s="85"/>
      <c r="X228" s="85"/>
      <c r="Y228" s="85"/>
      <c r="Z228" s="85"/>
      <c r="AA228" s="85"/>
      <c r="AB228" s="86"/>
      <c r="AC228" s="86"/>
      <c r="AD228" s="85">
        <v>1</v>
      </c>
      <c r="AE228" s="85"/>
      <c r="AF228" s="85"/>
      <c r="AG228" s="85"/>
      <c r="AH228" s="85"/>
      <c r="AI228" s="85"/>
      <c r="AJ228" s="85"/>
    </row>
    <row r="229" spans="1:36" ht="16.5" thickTop="1" thickBot="1">
      <c r="A229" s="105">
        <f t="shared" si="75"/>
        <v>20</v>
      </c>
      <c r="B229" s="190" t="s">
        <v>332</v>
      </c>
      <c r="C229" s="104">
        <v>1965</v>
      </c>
      <c r="D229" s="105"/>
      <c r="E229" s="106" t="s">
        <v>333</v>
      </c>
      <c r="F229" s="107">
        <v>5</v>
      </c>
      <c r="G229" s="105">
        <v>4</v>
      </c>
      <c r="H229" s="108">
        <v>3273.7</v>
      </c>
      <c r="I229" s="108">
        <v>3273.3</v>
      </c>
      <c r="J229" s="108">
        <v>3197.5</v>
      </c>
      <c r="K229" s="109">
        <v>142</v>
      </c>
      <c r="L229" s="110">
        <f t="shared" si="77"/>
        <v>1287415.2619999999</v>
      </c>
      <c r="M229" s="108"/>
      <c r="N229" s="108"/>
      <c r="O229" s="108"/>
      <c r="P229" s="110">
        <f>'Форма 2'!C229-M229-N229-O229</f>
        <v>1287415.2619999999</v>
      </c>
      <c r="Q229" s="111">
        <f t="shared" si="78"/>
        <v>393.30805670118832</v>
      </c>
      <c r="R229" s="111">
        <f t="shared" si="79"/>
        <v>393.30805670118832</v>
      </c>
      <c r="S229" s="112" t="s">
        <v>81</v>
      </c>
      <c r="T229" s="107" t="s">
        <v>82</v>
      </c>
      <c r="U229" s="217">
        <v>1</v>
      </c>
      <c r="V229" s="85"/>
      <c r="W229" s="85"/>
      <c r="X229" s="85"/>
      <c r="Y229" s="85"/>
      <c r="Z229" s="85"/>
      <c r="AA229" s="85"/>
      <c r="AB229" s="86"/>
      <c r="AC229" s="86"/>
      <c r="AD229" s="85"/>
      <c r="AE229" s="85"/>
      <c r="AF229" s="85"/>
      <c r="AG229" s="85"/>
      <c r="AH229" s="85"/>
      <c r="AI229" s="85"/>
      <c r="AJ229" s="85"/>
    </row>
    <row r="230" spans="1:36" ht="16.5" thickTop="1" thickBot="1">
      <c r="A230" s="105">
        <f t="shared" si="75"/>
        <v>21</v>
      </c>
      <c r="B230" s="190" t="s">
        <v>334</v>
      </c>
      <c r="C230" s="104">
        <v>1967</v>
      </c>
      <c r="D230" s="105"/>
      <c r="E230" s="106" t="s">
        <v>326</v>
      </c>
      <c r="F230" s="107">
        <v>5</v>
      </c>
      <c r="G230" s="105">
        <v>1</v>
      </c>
      <c r="H230" s="108">
        <v>3436.3</v>
      </c>
      <c r="I230" s="108">
        <v>1576.12</v>
      </c>
      <c r="J230" s="108">
        <v>1207.0999999999999</v>
      </c>
      <c r="K230" s="109">
        <v>116</v>
      </c>
      <c r="L230" s="110">
        <f t="shared" si="77"/>
        <v>5486121.6760000009</v>
      </c>
      <c r="M230" s="108"/>
      <c r="N230" s="108"/>
      <c r="O230" s="108"/>
      <c r="P230" s="110">
        <f>'Форма 2'!C230-M230-N230-O230</f>
        <v>5486121.6760000009</v>
      </c>
      <c r="Q230" s="111">
        <f t="shared" si="78"/>
        <v>3480.7766388346072</v>
      </c>
      <c r="R230" s="111">
        <f t="shared" si="79"/>
        <v>3480.7766388346072</v>
      </c>
      <c r="S230" s="112" t="s">
        <v>81</v>
      </c>
      <c r="T230" s="107" t="s">
        <v>82</v>
      </c>
      <c r="U230" s="217"/>
      <c r="V230" s="85"/>
      <c r="W230" s="85"/>
      <c r="X230" s="85">
        <v>1</v>
      </c>
      <c r="Y230" s="85"/>
      <c r="Z230" s="85">
        <v>1</v>
      </c>
      <c r="AA230" s="85"/>
      <c r="AB230" s="86"/>
      <c r="AC230" s="86"/>
      <c r="AD230" s="85"/>
      <c r="AE230" s="85"/>
      <c r="AF230" s="85">
        <v>1</v>
      </c>
      <c r="AG230" s="85"/>
      <c r="AH230" s="85"/>
      <c r="AI230" s="85"/>
      <c r="AJ230" s="85"/>
    </row>
    <row r="231" spans="1:36" ht="16.5" thickTop="1" thickBot="1">
      <c r="A231" s="105">
        <f t="shared" si="75"/>
        <v>22</v>
      </c>
      <c r="B231" s="194" t="s">
        <v>5091</v>
      </c>
      <c r="C231" s="243">
        <v>1978</v>
      </c>
      <c r="D231" s="107"/>
      <c r="E231" s="244"/>
      <c r="F231" s="107">
        <v>5</v>
      </c>
      <c r="G231" s="107">
        <v>8</v>
      </c>
      <c r="H231" s="149">
        <v>6128.6</v>
      </c>
      <c r="I231" s="149">
        <v>6128.6</v>
      </c>
      <c r="J231" s="149"/>
      <c r="K231" s="122"/>
      <c r="L231" s="110">
        <f t="shared" ref="L231" si="80">SUM(M231:P231)</f>
        <v>21113149.572000001</v>
      </c>
      <c r="M231" s="108"/>
      <c r="N231" s="108"/>
      <c r="O231" s="108"/>
      <c r="P231" s="110">
        <f>'Форма 2'!C231-M231-N231-O231</f>
        <v>21113149.572000001</v>
      </c>
      <c r="Q231" s="111">
        <f t="shared" ref="Q231" si="81">L231/I231</f>
        <v>3445.02</v>
      </c>
      <c r="R231" s="111">
        <f t="shared" ref="R231" si="82">Q231</f>
        <v>3445.02</v>
      </c>
      <c r="S231" s="112" t="s">
        <v>81</v>
      </c>
      <c r="T231" s="107" t="s">
        <v>92</v>
      </c>
      <c r="U231" s="219"/>
      <c r="V231" s="153"/>
      <c r="W231" s="153"/>
      <c r="X231" s="153"/>
      <c r="Y231" s="153"/>
      <c r="Z231" s="153"/>
      <c r="AA231" s="153"/>
      <c r="AB231" s="86"/>
      <c r="AC231" s="86"/>
      <c r="AD231" s="153">
        <v>1</v>
      </c>
      <c r="AE231" s="153"/>
      <c r="AF231" s="153"/>
      <c r="AG231" s="85"/>
      <c r="AH231" s="153"/>
      <c r="AI231" s="153"/>
      <c r="AJ231" s="153"/>
    </row>
    <row r="232" spans="1:36" ht="16.5" thickTop="1" thickBot="1">
      <c r="A232" s="105">
        <f t="shared" si="75"/>
        <v>23</v>
      </c>
      <c r="B232" s="190" t="s">
        <v>335</v>
      </c>
      <c r="C232" s="104">
        <v>1964</v>
      </c>
      <c r="D232" s="105"/>
      <c r="E232" s="106" t="s">
        <v>336</v>
      </c>
      <c r="F232" s="107">
        <v>5</v>
      </c>
      <c r="G232" s="105">
        <v>2</v>
      </c>
      <c r="H232" s="108">
        <v>1618.9</v>
      </c>
      <c r="I232" s="108">
        <v>1370.2</v>
      </c>
      <c r="J232" s="108">
        <v>1213.3</v>
      </c>
      <c r="K232" s="109">
        <v>84</v>
      </c>
      <c r="L232" s="110">
        <f t="shared" si="77"/>
        <v>17152650.225000001</v>
      </c>
      <c r="M232" s="108"/>
      <c r="N232" s="108"/>
      <c r="O232" s="108"/>
      <c r="P232" s="110">
        <f>'Форма 2'!C232-M232-N232-O232</f>
        <v>17152650.225000001</v>
      </c>
      <c r="Q232" s="111">
        <f t="shared" si="78"/>
        <v>12518.355148883375</v>
      </c>
      <c r="R232" s="111">
        <f t="shared" si="79"/>
        <v>12518.355148883375</v>
      </c>
      <c r="S232" s="112" t="s">
        <v>81</v>
      </c>
      <c r="T232" s="107" t="s">
        <v>82</v>
      </c>
      <c r="U232" s="217">
        <v>1</v>
      </c>
      <c r="V232" s="85"/>
      <c r="W232" s="85"/>
      <c r="X232" s="85"/>
      <c r="Y232" s="85"/>
      <c r="Z232" s="85"/>
      <c r="AA232" s="85"/>
      <c r="AB232" s="86"/>
      <c r="AC232" s="86"/>
      <c r="AD232" s="85">
        <v>1</v>
      </c>
      <c r="AE232" s="85">
        <v>1</v>
      </c>
      <c r="AF232" s="85">
        <v>1</v>
      </c>
      <c r="AG232" s="85"/>
      <c r="AH232" s="85"/>
      <c r="AI232" s="85"/>
      <c r="AJ232" s="85"/>
    </row>
    <row r="233" spans="1:36" ht="16.5" thickTop="1" thickBot="1">
      <c r="A233" s="105">
        <f t="shared" si="75"/>
        <v>24</v>
      </c>
      <c r="B233" s="190" t="s">
        <v>337</v>
      </c>
      <c r="C233" s="104">
        <v>1970</v>
      </c>
      <c r="D233" s="105">
        <v>2010</v>
      </c>
      <c r="E233" s="106" t="s">
        <v>326</v>
      </c>
      <c r="F233" s="107">
        <v>5</v>
      </c>
      <c r="G233" s="105">
        <v>4</v>
      </c>
      <c r="H233" s="108">
        <v>3274</v>
      </c>
      <c r="I233" s="108">
        <v>2670.5</v>
      </c>
      <c r="J233" s="108">
        <v>2670.5</v>
      </c>
      <c r="K233" s="109">
        <v>98</v>
      </c>
      <c r="L233" s="110">
        <f t="shared" si="77"/>
        <v>4567262.74</v>
      </c>
      <c r="M233" s="108"/>
      <c r="N233" s="108"/>
      <c r="O233" s="108"/>
      <c r="P233" s="110">
        <f>'Форма 2'!C233-M233-N233-O233</f>
        <v>4567262.74</v>
      </c>
      <c r="Q233" s="111">
        <f t="shared" si="78"/>
        <v>1710.2650215315484</v>
      </c>
      <c r="R233" s="111">
        <f t="shared" si="79"/>
        <v>1710.2650215315484</v>
      </c>
      <c r="S233" s="112" t="s">
        <v>81</v>
      </c>
      <c r="T233" s="107" t="s">
        <v>92</v>
      </c>
      <c r="U233" s="217"/>
      <c r="V233" s="85"/>
      <c r="W233" s="85"/>
      <c r="X233" s="85">
        <v>1</v>
      </c>
      <c r="Y233" s="85">
        <v>1</v>
      </c>
      <c r="Z233" s="85">
        <v>1</v>
      </c>
      <c r="AA233" s="85"/>
      <c r="AB233" s="86"/>
      <c r="AC233" s="86"/>
      <c r="AD233" s="85"/>
      <c r="AE233" s="85"/>
      <c r="AF233" s="85"/>
      <c r="AG233" s="85"/>
      <c r="AH233" s="85"/>
      <c r="AI233" s="85"/>
      <c r="AJ233" s="85"/>
    </row>
    <row r="234" spans="1:36" ht="16.5" thickTop="1" thickBot="1">
      <c r="A234" s="105">
        <f t="shared" si="75"/>
        <v>25</v>
      </c>
      <c r="B234" s="190" t="s">
        <v>338</v>
      </c>
      <c r="C234" s="104">
        <v>1972</v>
      </c>
      <c r="D234" s="105">
        <v>2011</v>
      </c>
      <c r="E234" s="106" t="s">
        <v>326</v>
      </c>
      <c r="F234" s="107">
        <v>5</v>
      </c>
      <c r="G234" s="105">
        <v>4</v>
      </c>
      <c r="H234" s="108">
        <v>3260</v>
      </c>
      <c r="I234" s="108">
        <v>2648.4</v>
      </c>
      <c r="J234" s="108">
        <v>2648.4</v>
      </c>
      <c r="K234" s="109">
        <v>120</v>
      </c>
      <c r="L234" s="110">
        <f t="shared" si="77"/>
        <v>1484310.6</v>
      </c>
      <c r="M234" s="108"/>
      <c r="N234" s="108"/>
      <c r="O234" s="108"/>
      <c r="P234" s="110">
        <f>'Форма 2'!C234-M234-N234-O234</f>
        <v>1484310.6</v>
      </c>
      <c r="Q234" s="111">
        <f t="shared" si="78"/>
        <v>560.45559583144541</v>
      </c>
      <c r="R234" s="111">
        <f t="shared" si="79"/>
        <v>560.45559583144541</v>
      </c>
      <c r="S234" s="112" t="s">
        <v>81</v>
      </c>
      <c r="T234" s="107" t="s">
        <v>92</v>
      </c>
      <c r="U234" s="217"/>
      <c r="V234" s="85"/>
      <c r="W234" s="85"/>
      <c r="X234" s="85"/>
      <c r="Y234" s="85"/>
      <c r="Z234" s="85">
        <v>1</v>
      </c>
      <c r="AA234" s="85"/>
      <c r="AB234" s="86"/>
      <c r="AC234" s="86"/>
      <c r="AD234" s="85"/>
      <c r="AE234" s="85"/>
      <c r="AF234" s="85"/>
      <c r="AG234" s="85"/>
      <c r="AH234" s="85"/>
      <c r="AI234" s="85"/>
      <c r="AJ234" s="85"/>
    </row>
    <row r="235" spans="1:36" ht="16.5" thickTop="1" thickBot="1">
      <c r="A235" s="105">
        <f t="shared" si="75"/>
        <v>26</v>
      </c>
      <c r="B235" s="190" t="s">
        <v>339</v>
      </c>
      <c r="C235" s="104">
        <v>1947</v>
      </c>
      <c r="D235" s="105"/>
      <c r="E235" s="106" t="s">
        <v>317</v>
      </c>
      <c r="F235" s="107">
        <v>2</v>
      </c>
      <c r="G235" s="105">
        <v>1</v>
      </c>
      <c r="H235" s="108">
        <v>479.9</v>
      </c>
      <c r="I235" s="108">
        <v>479.9</v>
      </c>
      <c r="J235" s="108">
        <v>352</v>
      </c>
      <c r="K235" s="109">
        <v>20</v>
      </c>
      <c r="L235" s="110">
        <f t="shared" si="77"/>
        <v>4586591.4609999992</v>
      </c>
      <c r="M235" s="108"/>
      <c r="N235" s="108"/>
      <c r="O235" s="108"/>
      <c r="P235" s="110">
        <f>'Форма 2'!C235-M235-N235-O235</f>
        <v>4586591.4609999992</v>
      </c>
      <c r="Q235" s="111">
        <f t="shared" si="78"/>
        <v>9557.39</v>
      </c>
      <c r="R235" s="111">
        <f t="shared" si="79"/>
        <v>9557.39</v>
      </c>
      <c r="S235" s="112" t="s">
        <v>81</v>
      </c>
      <c r="T235" s="107" t="s">
        <v>82</v>
      </c>
      <c r="U235" s="217"/>
      <c r="V235" s="85"/>
      <c r="W235" s="85"/>
      <c r="X235" s="85"/>
      <c r="Y235" s="85"/>
      <c r="Z235" s="85"/>
      <c r="AA235" s="85"/>
      <c r="AB235" s="86"/>
      <c r="AC235" s="86"/>
      <c r="AD235" s="85">
        <v>1</v>
      </c>
      <c r="AE235" s="85"/>
      <c r="AF235" s="85"/>
      <c r="AG235" s="85"/>
      <c r="AH235" s="85"/>
      <c r="AI235" s="85"/>
      <c r="AJ235" s="85"/>
    </row>
    <row r="236" spans="1:36" ht="16.5" thickTop="1" thickBot="1">
      <c r="A236" s="105">
        <f t="shared" si="75"/>
        <v>27</v>
      </c>
      <c r="B236" s="112" t="s">
        <v>341</v>
      </c>
      <c r="C236" s="107">
        <v>1975</v>
      </c>
      <c r="D236" s="107"/>
      <c r="E236" s="114" t="s">
        <v>333</v>
      </c>
      <c r="F236" s="107">
        <v>5</v>
      </c>
      <c r="G236" s="107">
        <v>6</v>
      </c>
      <c r="H236" s="111">
        <v>6253.4</v>
      </c>
      <c r="I236" s="111">
        <v>4604.5</v>
      </c>
      <c r="J236" s="111">
        <v>4552.3</v>
      </c>
      <c r="K236" s="122">
        <v>210</v>
      </c>
      <c r="L236" s="110">
        <f t="shared" si="77"/>
        <v>28162311.968000002</v>
      </c>
      <c r="M236" s="108"/>
      <c r="N236" s="108"/>
      <c r="O236" s="108"/>
      <c r="P236" s="110">
        <f>'Форма 2'!C236-M236-N236-O236</f>
        <v>28162311.968000002</v>
      </c>
      <c r="Q236" s="111">
        <f>L236/I236</f>
        <v>6116.2584358779459</v>
      </c>
      <c r="R236" s="111">
        <f>Q236</f>
        <v>6116.2584358779459</v>
      </c>
      <c r="S236" s="112" t="s">
        <v>81</v>
      </c>
      <c r="T236" s="107" t="s">
        <v>82</v>
      </c>
      <c r="U236" s="217"/>
      <c r="V236" s="85"/>
      <c r="W236" s="85"/>
      <c r="X236" s="85"/>
      <c r="Y236" s="85"/>
      <c r="Z236" s="85"/>
      <c r="AA236" s="85"/>
      <c r="AB236" s="86"/>
      <c r="AC236" s="86"/>
      <c r="AD236" s="85">
        <v>1</v>
      </c>
      <c r="AE236" s="85"/>
      <c r="AF236" s="85"/>
      <c r="AG236" s="85"/>
      <c r="AH236" s="85"/>
      <c r="AI236" s="85"/>
      <c r="AJ236" s="85"/>
    </row>
    <row r="237" spans="1:36" ht="16.5" thickTop="1" thickBot="1">
      <c r="A237" s="105">
        <f t="shared" si="75"/>
        <v>28</v>
      </c>
      <c r="B237" s="112" t="s">
        <v>342</v>
      </c>
      <c r="C237" s="104">
        <v>1989</v>
      </c>
      <c r="D237" s="105"/>
      <c r="E237" s="106" t="s">
        <v>91</v>
      </c>
      <c r="F237" s="107">
        <v>5</v>
      </c>
      <c r="G237" s="105">
        <v>6</v>
      </c>
      <c r="H237" s="108">
        <v>3858.9</v>
      </c>
      <c r="I237" s="108">
        <v>3858.9</v>
      </c>
      <c r="J237" s="108">
        <v>3858.9</v>
      </c>
      <c r="K237" s="109">
        <v>172</v>
      </c>
      <c r="L237" s="110">
        <f t="shared" si="77"/>
        <v>13293987.677999999</v>
      </c>
      <c r="M237" s="108"/>
      <c r="N237" s="108"/>
      <c r="O237" s="108"/>
      <c r="P237" s="110">
        <f>'Форма 2'!C237-M237-N237-O237</f>
        <v>13293987.677999999</v>
      </c>
      <c r="Q237" s="111">
        <f>L237/I237</f>
        <v>3445.02</v>
      </c>
      <c r="R237" s="111">
        <f>Q237</f>
        <v>3445.02</v>
      </c>
      <c r="S237" s="112" t="s">
        <v>81</v>
      </c>
      <c r="T237" s="107" t="s">
        <v>92</v>
      </c>
      <c r="U237" s="217"/>
      <c r="V237" s="85"/>
      <c r="W237" s="85"/>
      <c r="X237" s="85"/>
      <c r="Y237" s="85"/>
      <c r="Z237" s="85"/>
      <c r="AA237" s="85"/>
      <c r="AB237" s="86"/>
      <c r="AC237" s="86"/>
      <c r="AD237" s="85">
        <v>1</v>
      </c>
      <c r="AE237" s="85"/>
      <c r="AF237" s="85"/>
      <c r="AG237" s="85"/>
      <c r="AH237" s="85"/>
      <c r="AI237" s="85"/>
      <c r="AJ237" s="85"/>
    </row>
    <row r="238" spans="1:36" ht="16.5" thickTop="1" thickBot="1">
      <c r="A238" s="105">
        <f t="shared" si="75"/>
        <v>29</v>
      </c>
      <c r="B238" s="112" t="s">
        <v>343</v>
      </c>
      <c r="C238" s="107">
        <v>1990</v>
      </c>
      <c r="D238" s="107"/>
      <c r="E238" s="106" t="s">
        <v>91</v>
      </c>
      <c r="F238" s="107">
        <v>5</v>
      </c>
      <c r="G238" s="107">
        <v>9</v>
      </c>
      <c r="H238" s="111">
        <v>5933.4</v>
      </c>
      <c r="I238" s="111">
        <v>5933.4</v>
      </c>
      <c r="J238" s="111">
        <v>5933.4</v>
      </c>
      <c r="K238" s="122">
        <v>258</v>
      </c>
      <c r="L238" s="110">
        <f t="shared" si="77"/>
        <v>20440681.667999998</v>
      </c>
      <c r="M238" s="108"/>
      <c r="N238" s="108"/>
      <c r="O238" s="108"/>
      <c r="P238" s="110">
        <f>'Форма 2'!C238-M238-N238-O238</f>
        <v>20440681.667999998</v>
      </c>
      <c r="Q238" s="111">
        <f>L238/I238</f>
        <v>3445.02</v>
      </c>
      <c r="R238" s="111">
        <f>Q238</f>
        <v>3445.02</v>
      </c>
      <c r="S238" s="112" t="s">
        <v>81</v>
      </c>
      <c r="T238" s="107" t="s">
        <v>92</v>
      </c>
      <c r="U238" s="217"/>
      <c r="V238" s="85"/>
      <c r="W238" s="85"/>
      <c r="X238" s="85"/>
      <c r="Y238" s="85"/>
      <c r="Z238" s="85"/>
      <c r="AA238" s="85"/>
      <c r="AB238" s="86"/>
      <c r="AC238" s="86"/>
      <c r="AD238" s="85">
        <v>1</v>
      </c>
      <c r="AE238" s="85"/>
      <c r="AF238" s="85"/>
      <c r="AG238" s="85"/>
      <c r="AH238" s="85"/>
      <c r="AI238" s="85"/>
      <c r="AJ238" s="85"/>
    </row>
    <row r="239" spans="1:36" ht="16.5" thickTop="1" thickBot="1">
      <c r="A239" s="105">
        <f t="shared" si="75"/>
        <v>30</v>
      </c>
      <c r="B239" s="114" t="s">
        <v>344</v>
      </c>
      <c r="C239" s="113">
        <v>1962</v>
      </c>
      <c r="D239" s="107"/>
      <c r="E239" s="114" t="s">
        <v>313</v>
      </c>
      <c r="F239" s="107">
        <v>5.4</v>
      </c>
      <c r="G239" s="107">
        <v>3</v>
      </c>
      <c r="H239" s="126">
        <v>2712.8</v>
      </c>
      <c r="I239" s="126">
        <v>2407.3000000000002</v>
      </c>
      <c r="J239" s="126">
        <v>1975.4</v>
      </c>
      <c r="K239" s="125">
        <v>99</v>
      </c>
      <c r="L239" s="110">
        <f t="shared" si="77"/>
        <v>2213943.2080000001</v>
      </c>
      <c r="M239" s="108"/>
      <c r="N239" s="108"/>
      <c r="O239" s="108"/>
      <c r="P239" s="110">
        <f>'Форма 2'!C239-M239-N239-O239</f>
        <v>2213943.2080000001</v>
      </c>
      <c r="Q239" s="111">
        <f t="shared" si="78"/>
        <v>919.6789797698666</v>
      </c>
      <c r="R239" s="111">
        <f t="shared" si="79"/>
        <v>919.6789797698666</v>
      </c>
      <c r="S239" s="112" t="s">
        <v>81</v>
      </c>
      <c r="T239" s="107" t="s">
        <v>92</v>
      </c>
      <c r="U239" s="217"/>
      <c r="V239" s="85"/>
      <c r="W239" s="85"/>
      <c r="X239" s="85"/>
      <c r="Y239" s="85"/>
      <c r="Z239" s="85"/>
      <c r="AA239" s="85"/>
      <c r="AB239" s="86"/>
      <c r="AC239" s="86"/>
      <c r="AD239" s="85"/>
      <c r="AE239" s="85"/>
      <c r="AF239" s="85">
        <v>1</v>
      </c>
      <c r="AG239" s="85"/>
      <c r="AH239" s="85"/>
      <c r="AI239" s="85"/>
      <c r="AJ239" s="85"/>
    </row>
    <row r="240" spans="1:36" ht="16.5" thickTop="1" thickBot="1">
      <c r="A240" s="105">
        <f t="shared" si="75"/>
        <v>31</v>
      </c>
      <c r="B240" s="189" t="s">
        <v>346</v>
      </c>
      <c r="C240" s="104">
        <v>1980</v>
      </c>
      <c r="D240" s="105"/>
      <c r="E240" s="106" t="s">
        <v>179</v>
      </c>
      <c r="F240" s="107">
        <v>5</v>
      </c>
      <c r="G240" s="105">
        <v>6</v>
      </c>
      <c r="H240" s="108">
        <v>5218.6000000000004</v>
      </c>
      <c r="I240" s="108">
        <v>5218.6000000000004</v>
      </c>
      <c r="J240" s="108">
        <v>4532.1000000000004</v>
      </c>
      <c r="K240" s="109">
        <v>245</v>
      </c>
      <c r="L240" s="110">
        <f t="shared" si="77"/>
        <v>17978181.372000001</v>
      </c>
      <c r="M240" s="108"/>
      <c r="N240" s="108"/>
      <c r="O240" s="108"/>
      <c r="P240" s="110">
        <f>'Форма 2'!C240-M240-N240-O240</f>
        <v>17978181.372000001</v>
      </c>
      <c r="Q240" s="111">
        <f t="shared" si="78"/>
        <v>3445.02</v>
      </c>
      <c r="R240" s="111">
        <f t="shared" si="79"/>
        <v>3445.02</v>
      </c>
      <c r="S240" s="112" t="s">
        <v>81</v>
      </c>
      <c r="T240" s="107" t="s">
        <v>92</v>
      </c>
      <c r="U240" s="217"/>
      <c r="V240" s="85"/>
      <c r="W240" s="85"/>
      <c r="X240" s="85"/>
      <c r="Y240" s="85"/>
      <c r="Z240" s="85"/>
      <c r="AA240" s="85"/>
      <c r="AB240" s="86"/>
      <c r="AC240" s="86"/>
      <c r="AD240" s="85">
        <v>1</v>
      </c>
      <c r="AE240" s="85"/>
      <c r="AF240" s="85"/>
      <c r="AG240" s="85"/>
      <c r="AH240" s="85"/>
      <c r="AI240" s="85"/>
      <c r="AJ240" s="85"/>
    </row>
    <row r="241" spans="1:36" ht="16.5" thickTop="1" thickBot="1">
      <c r="A241" s="105">
        <f t="shared" si="75"/>
        <v>32</v>
      </c>
      <c r="B241" s="189" t="s">
        <v>347</v>
      </c>
      <c r="C241" s="104">
        <v>1992</v>
      </c>
      <c r="D241" s="105"/>
      <c r="E241" s="106" t="s">
        <v>91</v>
      </c>
      <c r="F241" s="107">
        <v>5</v>
      </c>
      <c r="G241" s="105">
        <v>6</v>
      </c>
      <c r="H241" s="108">
        <v>4173.1000000000004</v>
      </c>
      <c r="I241" s="108">
        <v>4173.1000000000004</v>
      </c>
      <c r="J241" s="108">
        <v>4173.1000000000004</v>
      </c>
      <c r="K241" s="109">
        <v>194</v>
      </c>
      <c r="L241" s="110">
        <f>SUM(M241:P241)</f>
        <v>7081708.9690000005</v>
      </c>
      <c r="M241" s="108"/>
      <c r="N241" s="108"/>
      <c r="O241" s="108"/>
      <c r="P241" s="110">
        <f>'Форма 2'!C241-M241-N241-O241</f>
        <v>7081708.9690000005</v>
      </c>
      <c r="Q241" s="111">
        <f>L241/I241</f>
        <v>1696.99</v>
      </c>
      <c r="R241" s="111">
        <f>Q241</f>
        <v>1696.99</v>
      </c>
      <c r="S241" s="112" t="s">
        <v>81</v>
      </c>
      <c r="T241" s="107" t="s">
        <v>92</v>
      </c>
      <c r="U241" s="217"/>
      <c r="V241" s="85"/>
      <c r="W241" s="85"/>
      <c r="X241" s="85"/>
      <c r="Y241" s="85"/>
      <c r="Z241" s="85"/>
      <c r="AA241" s="85"/>
      <c r="AB241" s="86"/>
      <c r="AC241" s="86"/>
      <c r="AD241" s="85"/>
      <c r="AE241" s="85">
        <v>1</v>
      </c>
      <c r="AF241" s="85"/>
      <c r="AG241" s="85"/>
      <c r="AH241" s="85"/>
      <c r="AI241" s="85"/>
      <c r="AJ241" s="85"/>
    </row>
    <row r="242" spans="1:36" ht="16.5" thickTop="1" thickBot="1">
      <c r="A242" s="105">
        <f t="shared" si="75"/>
        <v>33</v>
      </c>
      <c r="B242" s="112" t="s">
        <v>5129</v>
      </c>
      <c r="C242" s="243">
        <v>1982</v>
      </c>
      <c r="D242" s="107"/>
      <c r="E242" s="244"/>
      <c r="F242" s="107">
        <v>5</v>
      </c>
      <c r="G242" s="107">
        <v>4</v>
      </c>
      <c r="H242" s="149">
        <v>3380.5</v>
      </c>
      <c r="I242" s="149">
        <v>3380.5</v>
      </c>
      <c r="J242" s="149"/>
      <c r="K242" s="122"/>
      <c r="L242" s="110">
        <f>SUM(M242:P242)</f>
        <v>436892.93000000005</v>
      </c>
      <c r="M242" s="108"/>
      <c r="N242" s="108"/>
      <c r="O242" s="108"/>
      <c r="P242" s="110">
        <f>'Форма 2'!C242-M242-N242-O242</f>
        <v>436892.93000000005</v>
      </c>
      <c r="Q242" s="111">
        <f>L242/I242</f>
        <v>129.23914509687918</v>
      </c>
      <c r="R242" s="111">
        <f>Q242</f>
        <v>129.23914509687918</v>
      </c>
      <c r="S242" s="112" t="s">
        <v>81</v>
      </c>
      <c r="T242" s="107" t="s">
        <v>92</v>
      </c>
      <c r="U242" s="219"/>
      <c r="V242" s="153"/>
      <c r="W242" s="153"/>
      <c r="X242" s="153"/>
      <c r="Y242" s="153"/>
      <c r="Z242" s="153"/>
      <c r="AA242" s="153"/>
      <c r="AB242" s="86"/>
      <c r="AC242" s="86"/>
      <c r="AD242" s="153"/>
      <c r="AE242" s="153"/>
      <c r="AF242" s="153"/>
      <c r="AG242" s="85" t="s">
        <v>5075</v>
      </c>
      <c r="AH242" s="153"/>
      <c r="AI242" s="153"/>
      <c r="AJ242" s="153"/>
    </row>
    <row r="243" spans="1:36" ht="16.5" thickTop="1" thickBot="1">
      <c r="A243" s="105">
        <f t="shared" si="75"/>
        <v>34</v>
      </c>
      <c r="B243" s="189" t="s">
        <v>348</v>
      </c>
      <c r="C243" s="104">
        <v>2005</v>
      </c>
      <c r="D243" s="105"/>
      <c r="E243" s="106" t="s">
        <v>91</v>
      </c>
      <c r="F243" s="107">
        <v>5</v>
      </c>
      <c r="G243" s="105">
        <v>4</v>
      </c>
      <c r="H243" s="108">
        <v>3425.3</v>
      </c>
      <c r="I243" s="108">
        <v>3380.5</v>
      </c>
      <c r="J243" s="108">
        <v>3380.5</v>
      </c>
      <c r="K243" s="109">
        <v>135</v>
      </c>
      <c r="L243" s="110">
        <f t="shared" si="77"/>
        <v>16955372.012000002</v>
      </c>
      <c r="M243" s="108"/>
      <c r="N243" s="108"/>
      <c r="O243" s="108"/>
      <c r="P243" s="110">
        <f>'Форма 2'!C243-M243-N243-O243</f>
        <v>16955372.012000002</v>
      </c>
      <c r="Q243" s="111">
        <f t="shared" si="78"/>
        <v>5015.6402934477155</v>
      </c>
      <c r="R243" s="111">
        <f t="shared" si="79"/>
        <v>5015.6402934477155</v>
      </c>
      <c r="S243" s="112" t="s">
        <v>81</v>
      </c>
      <c r="T243" s="105" t="s">
        <v>92</v>
      </c>
      <c r="U243" s="217"/>
      <c r="V243" s="85"/>
      <c r="W243" s="85"/>
      <c r="X243" s="85"/>
      <c r="Y243" s="85"/>
      <c r="Z243" s="85"/>
      <c r="AA243" s="85"/>
      <c r="AB243" s="86"/>
      <c r="AC243" s="86"/>
      <c r="AD243" s="85"/>
      <c r="AE243" s="85">
        <v>2</v>
      </c>
      <c r="AF243" s="85"/>
      <c r="AG243" s="85"/>
      <c r="AH243" s="85"/>
      <c r="AI243" s="85"/>
      <c r="AJ243" s="85"/>
    </row>
    <row r="244" spans="1:36" ht="16.5" thickTop="1" thickBot="1">
      <c r="A244" s="105">
        <f t="shared" si="75"/>
        <v>35</v>
      </c>
      <c r="B244" s="189" t="s">
        <v>349</v>
      </c>
      <c r="C244" s="104">
        <v>1960</v>
      </c>
      <c r="D244" s="105"/>
      <c r="E244" s="106" t="s">
        <v>326</v>
      </c>
      <c r="F244" s="107">
        <v>2</v>
      </c>
      <c r="G244" s="105">
        <v>2</v>
      </c>
      <c r="H244" s="108">
        <v>684.6</v>
      </c>
      <c r="I244" s="108">
        <v>633.6</v>
      </c>
      <c r="J244" s="108">
        <v>633.6</v>
      </c>
      <c r="K244" s="109">
        <v>28</v>
      </c>
      <c r="L244" s="110">
        <f t="shared" si="77"/>
        <v>7299746.0340000009</v>
      </c>
      <c r="M244" s="108"/>
      <c r="N244" s="108"/>
      <c r="O244" s="108"/>
      <c r="P244" s="110">
        <f>'Форма 2'!C244-M244-N244-O244</f>
        <v>7299746.0340000009</v>
      </c>
      <c r="Q244" s="111">
        <f t="shared" si="78"/>
        <v>11521.06381628788</v>
      </c>
      <c r="R244" s="111">
        <f t="shared" si="79"/>
        <v>11521.06381628788</v>
      </c>
      <c r="S244" s="112" t="s">
        <v>81</v>
      </c>
      <c r="T244" s="107" t="s">
        <v>82</v>
      </c>
      <c r="U244" s="217">
        <v>1</v>
      </c>
      <c r="V244" s="85">
        <v>1</v>
      </c>
      <c r="W244" s="85"/>
      <c r="X244" s="85">
        <v>1</v>
      </c>
      <c r="Y244" s="85">
        <v>1</v>
      </c>
      <c r="Z244" s="85">
        <v>1</v>
      </c>
      <c r="AA244" s="85"/>
      <c r="AB244" s="86"/>
      <c r="AC244" s="86"/>
      <c r="AD244" s="85"/>
      <c r="AE244" s="85"/>
      <c r="AF244" s="85"/>
      <c r="AG244" s="85"/>
      <c r="AH244" s="85"/>
      <c r="AI244" s="85"/>
      <c r="AJ244" s="85"/>
    </row>
    <row r="245" spans="1:36" ht="16.5" thickTop="1" thickBot="1">
      <c r="A245" s="105">
        <f t="shared" si="75"/>
        <v>36</v>
      </c>
      <c r="B245" s="112" t="s">
        <v>350</v>
      </c>
      <c r="C245" s="107">
        <v>1967</v>
      </c>
      <c r="D245" s="107"/>
      <c r="E245" s="114" t="s">
        <v>80</v>
      </c>
      <c r="F245" s="107">
        <v>2</v>
      </c>
      <c r="G245" s="107">
        <v>2</v>
      </c>
      <c r="H245" s="111">
        <v>691.9</v>
      </c>
      <c r="I245" s="111">
        <v>622.70000000000005</v>
      </c>
      <c r="J245" s="111">
        <v>539.9</v>
      </c>
      <c r="K245" s="122">
        <v>25</v>
      </c>
      <c r="L245" s="110">
        <f t="shared" si="77"/>
        <v>385118.45899999997</v>
      </c>
      <c r="M245" s="108"/>
      <c r="N245" s="108"/>
      <c r="O245" s="108"/>
      <c r="P245" s="110">
        <f>'Форма 2'!C245-M245-N245-O245</f>
        <v>385118.45899999997</v>
      </c>
      <c r="Q245" s="111">
        <f t="shared" si="78"/>
        <v>618.46548739360844</v>
      </c>
      <c r="R245" s="111">
        <f t="shared" si="79"/>
        <v>618.46548739360844</v>
      </c>
      <c r="S245" s="112" t="s">
        <v>81</v>
      </c>
      <c r="T245" s="107" t="s">
        <v>82</v>
      </c>
      <c r="U245" s="217">
        <v>1</v>
      </c>
      <c r="V245" s="85"/>
      <c r="W245" s="85"/>
      <c r="X245" s="85"/>
      <c r="Y245" s="85"/>
      <c r="Z245" s="85"/>
      <c r="AA245" s="85"/>
      <c r="AB245" s="86"/>
      <c r="AC245" s="86"/>
      <c r="AD245" s="85"/>
      <c r="AE245" s="85"/>
      <c r="AF245" s="85"/>
      <c r="AG245" s="85"/>
      <c r="AH245" s="85"/>
      <c r="AI245" s="85"/>
      <c r="AJ245" s="85"/>
    </row>
    <row r="246" spans="1:36" ht="17.25" thickTop="1" thickBot="1">
      <c r="A246" s="221">
        <v>0</v>
      </c>
      <c r="B246" s="13" t="s">
        <v>351</v>
      </c>
      <c r="C246" s="5"/>
      <c r="D246" s="5"/>
      <c r="E246" s="5"/>
      <c r="F246" s="5"/>
      <c r="G246" s="5"/>
      <c r="H246" s="14">
        <f t="shared" ref="H246:P246" si="83">SUM(H247:H671)</f>
        <v>2278543.7200000011</v>
      </c>
      <c r="I246" s="14">
        <f t="shared" si="83"/>
        <v>1948356.7899999998</v>
      </c>
      <c r="J246" s="14">
        <f t="shared" si="83"/>
        <v>1730259.0914099996</v>
      </c>
      <c r="K246" s="15">
        <f t="shared" si="83"/>
        <v>83592</v>
      </c>
      <c r="L246" s="14">
        <f t="shared" si="83"/>
        <v>5234865098.4892015</v>
      </c>
      <c r="M246" s="14">
        <f t="shared" si="83"/>
        <v>0</v>
      </c>
      <c r="N246" s="14">
        <f t="shared" si="83"/>
        <v>223570914.58999997</v>
      </c>
      <c r="O246" s="14">
        <f t="shared" si="83"/>
        <v>150827826.87</v>
      </c>
      <c r="P246" s="14">
        <f t="shared" si="83"/>
        <v>4860466357.0292025</v>
      </c>
      <c r="Q246" s="8" t="s">
        <v>76</v>
      </c>
      <c r="R246" s="8" t="s">
        <v>76</v>
      </c>
      <c r="S246" s="8" t="s">
        <v>76</v>
      </c>
      <c r="T246" s="5" t="s">
        <v>76</v>
      </c>
      <c r="U246" s="218" t="s">
        <v>76</v>
      </c>
      <c r="V246" s="84" t="s">
        <v>76</v>
      </c>
      <c r="W246" s="84" t="s">
        <v>76</v>
      </c>
      <c r="X246" s="84" t="s">
        <v>76</v>
      </c>
      <c r="Y246" s="84" t="s">
        <v>76</v>
      </c>
      <c r="Z246" s="84" t="s">
        <v>76</v>
      </c>
      <c r="AA246" s="84" t="s">
        <v>76</v>
      </c>
      <c r="AB246" s="84" t="s">
        <v>76</v>
      </c>
      <c r="AC246" s="84" t="s">
        <v>76</v>
      </c>
      <c r="AD246" s="84" t="s">
        <v>76</v>
      </c>
      <c r="AE246" s="84" t="s">
        <v>76</v>
      </c>
      <c r="AF246" s="84" t="s">
        <v>76</v>
      </c>
      <c r="AG246" s="84" t="s">
        <v>76</v>
      </c>
      <c r="AH246" s="84" t="s">
        <v>76</v>
      </c>
      <c r="AI246" s="84" t="s">
        <v>76</v>
      </c>
      <c r="AJ246" s="84" t="s">
        <v>76</v>
      </c>
    </row>
    <row r="247" spans="1:36" ht="16.5" thickTop="1" thickBot="1">
      <c r="A247" s="105">
        <f t="shared" si="75"/>
        <v>1</v>
      </c>
      <c r="B247" s="195" t="s">
        <v>352</v>
      </c>
      <c r="C247" s="130">
        <v>1967</v>
      </c>
      <c r="D247" s="107"/>
      <c r="E247" s="131" t="s">
        <v>91</v>
      </c>
      <c r="F247" s="107">
        <v>5</v>
      </c>
      <c r="G247" s="105">
        <v>6</v>
      </c>
      <c r="H247" s="108">
        <v>4654.28</v>
      </c>
      <c r="I247" s="108">
        <v>4401.1000000000004</v>
      </c>
      <c r="J247" s="108">
        <v>4401.1000000000004</v>
      </c>
      <c r="K247" s="109">
        <v>215</v>
      </c>
      <c r="L247" s="110">
        <f t="shared" ref="L247:L306" si="84">SUM(M247:P247)</f>
        <v>11578173.099199999</v>
      </c>
      <c r="M247" s="108"/>
      <c r="N247" s="108"/>
      <c r="O247" s="108"/>
      <c r="P247" s="110">
        <f>'Форма 2'!C247-M247-N247-O247</f>
        <v>11578173.099199999</v>
      </c>
      <c r="Q247" s="111">
        <f t="shared" ref="Q247:Q308" si="85">L247/I247</f>
        <v>2630.7452907682168</v>
      </c>
      <c r="R247" s="111">
        <f t="shared" ref="R247:R308" si="86">Q247</f>
        <v>2630.7452907682168</v>
      </c>
      <c r="S247" s="112" t="s">
        <v>81</v>
      </c>
      <c r="T247" s="107" t="s">
        <v>82</v>
      </c>
      <c r="U247" s="217"/>
      <c r="V247" s="85">
        <v>1</v>
      </c>
      <c r="W247" s="85"/>
      <c r="X247" s="85"/>
      <c r="Y247" s="85"/>
      <c r="Z247" s="85"/>
      <c r="AA247" s="85"/>
      <c r="AB247" s="86"/>
      <c r="AC247" s="86"/>
      <c r="AD247" s="85"/>
      <c r="AE247" s="85"/>
      <c r="AF247" s="85"/>
      <c r="AG247" s="85"/>
      <c r="AH247" s="85"/>
      <c r="AI247" s="85"/>
      <c r="AJ247" s="85"/>
    </row>
    <row r="248" spans="1:36" ht="16.5" thickTop="1" thickBot="1">
      <c r="A248" s="105">
        <f t="shared" si="75"/>
        <v>2</v>
      </c>
      <c r="B248" s="195" t="s">
        <v>353</v>
      </c>
      <c r="C248" s="130">
        <v>1964</v>
      </c>
      <c r="D248" s="107"/>
      <c r="E248" s="131" t="s">
        <v>80</v>
      </c>
      <c r="F248" s="107">
        <v>5</v>
      </c>
      <c r="G248" s="105">
        <v>4</v>
      </c>
      <c r="H248" s="108">
        <v>2798.8</v>
      </c>
      <c r="I248" s="108">
        <v>2726.8</v>
      </c>
      <c r="J248" s="108">
        <v>2726.8</v>
      </c>
      <c r="K248" s="109">
        <v>137</v>
      </c>
      <c r="L248" s="110">
        <f t="shared" si="84"/>
        <v>9641921.9759999998</v>
      </c>
      <c r="M248" s="108"/>
      <c r="N248" s="108"/>
      <c r="O248" s="108"/>
      <c r="P248" s="110">
        <f>'Форма 2'!C248-M248-N248-O248</f>
        <v>9641921.9759999998</v>
      </c>
      <c r="Q248" s="111">
        <f t="shared" si="85"/>
        <v>3535.9842951444916</v>
      </c>
      <c r="R248" s="111">
        <f t="shared" si="86"/>
        <v>3535.9842951444916</v>
      </c>
      <c r="S248" s="112" t="s">
        <v>81</v>
      </c>
      <c r="T248" s="107" t="s">
        <v>92</v>
      </c>
      <c r="U248" s="217"/>
      <c r="V248" s="85"/>
      <c r="W248" s="85"/>
      <c r="X248" s="85"/>
      <c r="Y248" s="85"/>
      <c r="Z248" s="85"/>
      <c r="AA248" s="85"/>
      <c r="AB248" s="86"/>
      <c r="AC248" s="86"/>
      <c r="AD248" s="85">
        <v>1</v>
      </c>
      <c r="AE248" s="85"/>
      <c r="AF248" s="85"/>
      <c r="AG248" s="85"/>
      <c r="AH248" s="85"/>
      <c r="AI248" s="85"/>
      <c r="AJ248" s="85"/>
    </row>
    <row r="249" spans="1:36" ht="16.5" thickTop="1" thickBot="1">
      <c r="A249" s="105">
        <f t="shared" si="75"/>
        <v>3</v>
      </c>
      <c r="B249" s="112" t="s">
        <v>354</v>
      </c>
      <c r="C249" s="130">
        <v>1987</v>
      </c>
      <c r="D249" s="107"/>
      <c r="E249" s="131" t="s">
        <v>94</v>
      </c>
      <c r="F249" s="107">
        <v>5</v>
      </c>
      <c r="G249" s="105">
        <v>2</v>
      </c>
      <c r="H249" s="108">
        <v>4327.8</v>
      </c>
      <c r="I249" s="108">
        <v>3384.4</v>
      </c>
      <c r="J249" s="108">
        <v>3384.4</v>
      </c>
      <c r="K249" s="109">
        <v>214</v>
      </c>
      <c r="L249" s="110">
        <f t="shared" si="84"/>
        <v>14909357.556</v>
      </c>
      <c r="M249" s="108"/>
      <c r="N249" s="108"/>
      <c r="O249" s="108"/>
      <c r="P249" s="110">
        <f>'Форма 2'!C249-M249-N249-O249</f>
        <v>14909357.556</v>
      </c>
      <c r="Q249" s="111">
        <f t="shared" si="85"/>
        <v>4405.317798132608</v>
      </c>
      <c r="R249" s="111">
        <f t="shared" si="86"/>
        <v>4405.317798132608</v>
      </c>
      <c r="S249" s="112" t="s">
        <v>81</v>
      </c>
      <c r="T249" s="107" t="s">
        <v>92</v>
      </c>
      <c r="U249" s="217"/>
      <c r="V249" s="85"/>
      <c r="W249" s="85"/>
      <c r="X249" s="85"/>
      <c r="Y249" s="85"/>
      <c r="Z249" s="85"/>
      <c r="AA249" s="85"/>
      <c r="AB249" s="86"/>
      <c r="AC249" s="86"/>
      <c r="AD249" s="85">
        <v>1</v>
      </c>
      <c r="AE249" s="85"/>
      <c r="AF249" s="85"/>
      <c r="AG249" s="85"/>
      <c r="AH249" s="85"/>
      <c r="AI249" s="85"/>
      <c r="AJ249" s="85"/>
    </row>
    <row r="250" spans="1:36" ht="16.5" thickTop="1" thickBot="1">
      <c r="A250" s="105">
        <f t="shared" si="75"/>
        <v>4</v>
      </c>
      <c r="B250" s="112" t="s">
        <v>355</v>
      </c>
      <c r="C250" s="123">
        <v>1978</v>
      </c>
      <c r="D250" s="112"/>
      <c r="E250" s="114" t="s">
        <v>192</v>
      </c>
      <c r="F250" s="107">
        <v>9</v>
      </c>
      <c r="G250" s="107">
        <v>1</v>
      </c>
      <c r="H250" s="111">
        <v>4978.5</v>
      </c>
      <c r="I250" s="111">
        <v>1915.8</v>
      </c>
      <c r="J250" s="111">
        <v>1412.16</v>
      </c>
      <c r="K250" s="122">
        <v>184</v>
      </c>
      <c r="L250" s="110">
        <f t="shared" si="84"/>
        <v>10295089.934999999</v>
      </c>
      <c r="M250" s="108"/>
      <c r="N250" s="108"/>
      <c r="O250" s="108"/>
      <c r="P250" s="110">
        <f>'Форма 2'!C250-M250-N250-O250</f>
        <v>10295089.934999999</v>
      </c>
      <c r="Q250" s="111">
        <f t="shared" si="85"/>
        <v>5373.7811540870653</v>
      </c>
      <c r="R250" s="111">
        <f t="shared" si="86"/>
        <v>5373.7811540870653</v>
      </c>
      <c r="S250" s="112" t="s">
        <v>81</v>
      </c>
      <c r="T250" s="107" t="s">
        <v>82</v>
      </c>
      <c r="U250" s="217"/>
      <c r="V250" s="85"/>
      <c r="W250" s="85"/>
      <c r="X250" s="85"/>
      <c r="Y250" s="85"/>
      <c r="Z250" s="85"/>
      <c r="AA250" s="85"/>
      <c r="AB250" s="86"/>
      <c r="AC250" s="86"/>
      <c r="AD250" s="85">
        <v>1</v>
      </c>
      <c r="AE250" s="85"/>
      <c r="AF250" s="85"/>
      <c r="AG250" s="85"/>
      <c r="AH250" s="85"/>
      <c r="AI250" s="85"/>
      <c r="AJ250" s="85"/>
    </row>
    <row r="251" spans="1:36" ht="16.5" thickTop="1" thickBot="1">
      <c r="A251" s="105">
        <f t="shared" si="75"/>
        <v>5</v>
      </c>
      <c r="B251" s="195" t="s">
        <v>356</v>
      </c>
      <c r="C251" s="130">
        <v>1963</v>
      </c>
      <c r="D251" s="107"/>
      <c r="E251" s="131" t="s">
        <v>80</v>
      </c>
      <c r="F251" s="107">
        <v>5</v>
      </c>
      <c r="G251" s="105">
        <v>4</v>
      </c>
      <c r="H251" s="108">
        <v>3572.8</v>
      </c>
      <c r="I251" s="108">
        <v>3372.8</v>
      </c>
      <c r="J251" s="108">
        <v>3372.8</v>
      </c>
      <c r="K251" s="109">
        <v>148</v>
      </c>
      <c r="L251" s="110">
        <f t="shared" si="84"/>
        <v>12308367.456</v>
      </c>
      <c r="M251" s="108"/>
      <c r="N251" s="108"/>
      <c r="O251" s="108"/>
      <c r="P251" s="110">
        <f>'Форма 2'!C251-M251-N251-O251</f>
        <v>12308367.456</v>
      </c>
      <c r="Q251" s="111">
        <f t="shared" si="85"/>
        <v>3649.3024952561668</v>
      </c>
      <c r="R251" s="111">
        <f t="shared" si="86"/>
        <v>3649.3024952561668</v>
      </c>
      <c r="S251" s="112" t="s">
        <v>81</v>
      </c>
      <c r="T251" s="107" t="s">
        <v>120</v>
      </c>
      <c r="U251" s="217"/>
      <c r="V251" s="85"/>
      <c r="W251" s="85"/>
      <c r="X251" s="85"/>
      <c r="Y251" s="85"/>
      <c r="Z251" s="85"/>
      <c r="AA251" s="85"/>
      <c r="AB251" s="86"/>
      <c r="AC251" s="86"/>
      <c r="AD251" s="85">
        <v>1</v>
      </c>
      <c r="AE251" s="85"/>
      <c r="AF251" s="85"/>
      <c r="AG251" s="85"/>
      <c r="AH251" s="85"/>
      <c r="AI251" s="85"/>
      <c r="AJ251" s="85"/>
    </row>
    <row r="252" spans="1:36" ht="16.5" thickTop="1" thickBot="1">
      <c r="A252" s="105">
        <f t="shared" si="75"/>
        <v>6</v>
      </c>
      <c r="B252" s="195" t="s">
        <v>357</v>
      </c>
      <c r="C252" s="130">
        <v>1963</v>
      </c>
      <c r="D252" s="107"/>
      <c r="E252" s="131" t="s">
        <v>212</v>
      </c>
      <c r="F252" s="107">
        <v>5</v>
      </c>
      <c r="G252" s="105">
        <v>4</v>
      </c>
      <c r="H252" s="108">
        <v>3331.5</v>
      </c>
      <c r="I252" s="108">
        <v>3148.6</v>
      </c>
      <c r="J252" s="108">
        <v>3148.6</v>
      </c>
      <c r="K252" s="109">
        <v>145</v>
      </c>
      <c r="L252" s="110">
        <f t="shared" si="84"/>
        <v>436892.93000000005</v>
      </c>
      <c r="M252" s="108"/>
      <c r="N252" s="108"/>
      <c r="O252" s="108"/>
      <c r="P252" s="110">
        <f>'Форма 2'!C252-M252-N252-O252</f>
        <v>436892.93000000005</v>
      </c>
      <c r="Q252" s="111">
        <f t="shared" si="85"/>
        <v>138.7578384043702</v>
      </c>
      <c r="R252" s="111">
        <f t="shared" si="86"/>
        <v>138.7578384043702</v>
      </c>
      <c r="S252" s="112" t="s">
        <v>81</v>
      </c>
      <c r="T252" s="107" t="s">
        <v>92</v>
      </c>
      <c r="U252" s="217"/>
      <c r="V252" s="85"/>
      <c r="W252" s="85"/>
      <c r="X252" s="85"/>
      <c r="Y252" s="85"/>
      <c r="Z252" s="172"/>
      <c r="AA252" s="172"/>
      <c r="AB252" s="171"/>
      <c r="AC252" s="154"/>
      <c r="AD252" s="85"/>
      <c r="AE252" s="85"/>
      <c r="AF252" s="85"/>
      <c r="AG252" s="166" t="s">
        <v>5075</v>
      </c>
      <c r="AH252" s="85"/>
      <c r="AI252" s="85"/>
      <c r="AJ252" s="85"/>
    </row>
    <row r="253" spans="1:36" ht="16.5" thickTop="1" thickBot="1">
      <c r="A253" s="105">
        <f t="shared" si="75"/>
        <v>7</v>
      </c>
      <c r="B253" s="195" t="s">
        <v>358</v>
      </c>
      <c r="C253" s="130">
        <v>1964</v>
      </c>
      <c r="D253" s="107"/>
      <c r="E253" s="131" t="s">
        <v>80</v>
      </c>
      <c r="F253" s="107">
        <v>5</v>
      </c>
      <c r="G253" s="105">
        <v>4</v>
      </c>
      <c r="H253" s="108">
        <v>2932.1</v>
      </c>
      <c r="I253" s="108">
        <v>2700.1</v>
      </c>
      <c r="J253" s="108">
        <v>2700.1</v>
      </c>
      <c r="K253" s="109">
        <v>153</v>
      </c>
      <c r="L253" s="110">
        <f t="shared" si="84"/>
        <v>10101143.141999999</v>
      </c>
      <c r="M253" s="108"/>
      <c r="N253" s="108"/>
      <c r="O253" s="108"/>
      <c r="P253" s="110">
        <f>'Форма 2'!C253-M253-N253-O253</f>
        <v>10101143.141999999</v>
      </c>
      <c r="Q253" s="111">
        <f t="shared" si="85"/>
        <v>3741.0255701640676</v>
      </c>
      <c r="R253" s="111">
        <f t="shared" si="86"/>
        <v>3741.0255701640676</v>
      </c>
      <c r="S253" s="112" t="s">
        <v>81</v>
      </c>
      <c r="T253" s="107" t="s">
        <v>92</v>
      </c>
      <c r="U253" s="217"/>
      <c r="V253" s="85"/>
      <c r="W253" s="85"/>
      <c r="X253" s="85"/>
      <c r="Y253" s="85"/>
      <c r="Z253" s="85"/>
      <c r="AA253" s="85"/>
      <c r="AB253" s="86"/>
      <c r="AC253" s="86"/>
      <c r="AD253" s="85">
        <v>1</v>
      </c>
      <c r="AE253" s="85"/>
      <c r="AF253" s="85"/>
      <c r="AG253" s="85"/>
      <c r="AH253" s="85"/>
      <c r="AI253" s="85"/>
      <c r="AJ253" s="85"/>
    </row>
    <row r="254" spans="1:36" ht="16.5" thickTop="1" thickBot="1">
      <c r="A254" s="105">
        <f t="shared" si="75"/>
        <v>8</v>
      </c>
      <c r="B254" s="195" t="s">
        <v>360</v>
      </c>
      <c r="C254" s="130">
        <v>1961</v>
      </c>
      <c r="D254" s="107"/>
      <c r="E254" s="131" t="s">
        <v>212</v>
      </c>
      <c r="F254" s="107">
        <v>5</v>
      </c>
      <c r="G254" s="105">
        <v>4</v>
      </c>
      <c r="H254" s="108">
        <v>4289.3</v>
      </c>
      <c r="I254" s="108">
        <v>3829</v>
      </c>
      <c r="J254" s="108">
        <v>3829</v>
      </c>
      <c r="K254" s="109">
        <v>240</v>
      </c>
      <c r="L254" s="110">
        <f t="shared" si="84"/>
        <v>14776724.286</v>
      </c>
      <c r="M254" s="108"/>
      <c r="N254" s="108"/>
      <c r="O254" s="108"/>
      <c r="P254" s="110">
        <f>'Форма 2'!C254-M254-N254-O254</f>
        <v>14776724.286</v>
      </c>
      <c r="Q254" s="111">
        <f t="shared" si="85"/>
        <v>3859.1601687124576</v>
      </c>
      <c r="R254" s="111">
        <f t="shared" si="86"/>
        <v>3859.1601687124576</v>
      </c>
      <c r="S254" s="112" t="s">
        <v>81</v>
      </c>
      <c r="T254" s="107" t="s">
        <v>92</v>
      </c>
      <c r="U254" s="217"/>
      <c r="V254" s="85"/>
      <c r="W254" s="85"/>
      <c r="X254" s="85"/>
      <c r="Y254" s="85"/>
      <c r="Z254" s="85"/>
      <c r="AA254" s="85"/>
      <c r="AB254" s="86"/>
      <c r="AC254" s="86"/>
      <c r="AD254" s="85">
        <v>1</v>
      </c>
      <c r="AE254" s="85"/>
      <c r="AF254" s="85"/>
      <c r="AG254" s="85"/>
      <c r="AH254" s="85"/>
      <c r="AI254" s="85"/>
      <c r="AJ254" s="85"/>
    </row>
    <row r="255" spans="1:36" ht="16.5" thickTop="1" thickBot="1">
      <c r="A255" s="105">
        <f t="shared" si="75"/>
        <v>9</v>
      </c>
      <c r="B255" s="195" t="s">
        <v>361</v>
      </c>
      <c r="C255" s="130">
        <v>1965</v>
      </c>
      <c r="D255" s="107"/>
      <c r="E255" s="131" t="s">
        <v>212</v>
      </c>
      <c r="F255" s="107">
        <v>5</v>
      </c>
      <c r="G255" s="105">
        <v>4</v>
      </c>
      <c r="H255" s="108">
        <v>3548</v>
      </c>
      <c r="I255" s="108">
        <v>2524</v>
      </c>
      <c r="J255" s="108">
        <v>2524</v>
      </c>
      <c r="K255" s="109">
        <v>196</v>
      </c>
      <c r="L255" s="110">
        <f t="shared" si="84"/>
        <v>12222930.959999999</v>
      </c>
      <c r="M255" s="108"/>
      <c r="N255" s="108"/>
      <c r="O255" s="108"/>
      <c r="P255" s="110">
        <f>'Форма 2'!C255-M255-N255-O255</f>
        <v>12222930.959999999</v>
      </c>
      <c r="Q255" s="111">
        <f t="shared" si="85"/>
        <v>4842.6826307448491</v>
      </c>
      <c r="R255" s="111">
        <f t="shared" si="86"/>
        <v>4842.6826307448491</v>
      </c>
      <c r="S255" s="112" t="s">
        <v>81</v>
      </c>
      <c r="T255" s="107" t="s">
        <v>92</v>
      </c>
      <c r="U255" s="217"/>
      <c r="V255" s="85"/>
      <c r="W255" s="85"/>
      <c r="X255" s="85"/>
      <c r="Y255" s="85"/>
      <c r="Z255" s="85"/>
      <c r="AA255" s="85"/>
      <c r="AB255" s="86"/>
      <c r="AC255" s="86"/>
      <c r="AD255" s="85">
        <v>1</v>
      </c>
      <c r="AE255" s="85"/>
      <c r="AF255" s="85"/>
      <c r="AG255" s="85"/>
      <c r="AH255" s="85"/>
      <c r="AI255" s="85"/>
      <c r="AJ255" s="85"/>
    </row>
    <row r="256" spans="1:36" ht="16.5" thickTop="1" thickBot="1">
      <c r="A256" s="105">
        <f t="shared" si="75"/>
        <v>10</v>
      </c>
      <c r="B256" s="195" t="s">
        <v>362</v>
      </c>
      <c r="C256" s="130">
        <v>1965</v>
      </c>
      <c r="D256" s="107"/>
      <c r="E256" s="131" t="s">
        <v>212</v>
      </c>
      <c r="F256" s="107">
        <v>5</v>
      </c>
      <c r="G256" s="105">
        <v>4</v>
      </c>
      <c r="H256" s="108">
        <v>3587.8</v>
      </c>
      <c r="I256" s="108">
        <v>3580</v>
      </c>
      <c r="J256" s="108">
        <v>3580</v>
      </c>
      <c r="K256" s="109">
        <v>166</v>
      </c>
      <c r="L256" s="110">
        <f t="shared" si="84"/>
        <v>12360042.756000001</v>
      </c>
      <c r="M256" s="108"/>
      <c r="N256" s="108"/>
      <c r="O256" s="108"/>
      <c r="P256" s="110">
        <f>'Форма 2'!C256-M256-N256-O256</f>
        <v>12360042.756000001</v>
      </c>
      <c r="Q256" s="111">
        <f t="shared" si="85"/>
        <v>3452.5259094972071</v>
      </c>
      <c r="R256" s="111">
        <f t="shared" si="86"/>
        <v>3452.5259094972071</v>
      </c>
      <c r="S256" s="112" t="s">
        <v>81</v>
      </c>
      <c r="T256" s="107" t="s">
        <v>92</v>
      </c>
      <c r="U256" s="217"/>
      <c r="V256" s="85"/>
      <c r="W256" s="85"/>
      <c r="X256" s="85"/>
      <c r="Y256" s="85"/>
      <c r="Z256" s="85"/>
      <c r="AA256" s="85"/>
      <c r="AB256" s="86"/>
      <c r="AC256" s="86"/>
      <c r="AD256" s="85">
        <v>1</v>
      </c>
      <c r="AE256" s="85"/>
      <c r="AF256" s="85"/>
      <c r="AG256" s="85"/>
      <c r="AH256" s="85"/>
      <c r="AI256" s="85"/>
      <c r="AJ256" s="85"/>
    </row>
    <row r="257" spans="1:36" ht="16.5" thickTop="1" thickBot="1">
      <c r="A257" s="105">
        <f t="shared" si="75"/>
        <v>11</v>
      </c>
      <c r="B257" s="195" t="s">
        <v>363</v>
      </c>
      <c r="C257" s="130">
        <v>1962</v>
      </c>
      <c r="D257" s="107">
        <v>2008</v>
      </c>
      <c r="E257" s="131" t="s">
        <v>80</v>
      </c>
      <c r="F257" s="107">
        <v>5</v>
      </c>
      <c r="G257" s="105">
        <v>2</v>
      </c>
      <c r="H257" s="108">
        <v>1737.6</v>
      </c>
      <c r="I257" s="108">
        <v>1590.2</v>
      </c>
      <c r="J257" s="108">
        <v>1590.2</v>
      </c>
      <c r="K257" s="109">
        <v>68</v>
      </c>
      <c r="L257" s="110">
        <f t="shared" si="84"/>
        <v>5986066.7519999994</v>
      </c>
      <c r="M257" s="108"/>
      <c r="N257" s="108"/>
      <c r="O257" s="108"/>
      <c r="P257" s="110">
        <f>'Форма 2'!C257-M257-N257-O257</f>
        <v>5986066.7519999994</v>
      </c>
      <c r="Q257" s="111">
        <f t="shared" si="85"/>
        <v>3764.3483536662052</v>
      </c>
      <c r="R257" s="111">
        <f t="shared" si="86"/>
        <v>3764.3483536662052</v>
      </c>
      <c r="S257" s="112" t="s">
        <v>81</v>
      </c>
      <c r="T257" s="107" t="s">
        <v>92</v>
      </c>
      <c r="U257" s="217"/>
      <c r="V257" s="85"/>
      <c r="W257" s="85"/>
      <c r="X257" s="85"/>
      <c r="Y257" s="85"/>
      <c r="Z257" s="85"/>
      <c r="AA257" s="85"/>
      <c r="AB257" s="86"/>
      <c r="AC257" s="86"/>
      <c r="AD257" s="85">
        <v>1</v>
      </c>
      <c r="AE257" s="85"/>
      <c r="AF257" s="85"/>
      <c r="AG257" s="85"/>
      <c r="AH257" s="85"/>
      <c r="AI257" s="85"/>
      <c r="AJ257" s="85"/>
    </row>
    <row r="258" spans="1:36" ht="16.5" thickTop="1" thickBot="1">
      <c r="A258" s="105">
        <f t="shared" si="75"/>
        <v>12</v>
      </c>
      <c r="B258" s="195" t="s">
        <v>364</v>
      </c>
      <c r="C258" s="130">
        <v>1988</v>
      </c>
      <c r="D258" s="107"/>
      <c r="E258" s="131" t="s">
        <v>212</v>
      </c>
      <c r="F258" s="107">
        <v>10</v>
      </c>
      <c r="G258" s="105">
        <v>6</v>
      </c>
      <c r="H258" s="108">
        <v>13034.25</v>
      </c>
      <c r="I258" s="108">
        <v>12633.699999999999</v>
      </c>
      <c r="J258" s="108">
        <v>12000.4</v>
      </c>
      <c r="K258" s="109">
        <v>618</v>
      </c>
      <c r="L258" s="110">
        <f t="shared" si="84"/>
        <v>19224564</v>
      </c>
      <c r="M258" s="108"/>
      <c r="N258" s="108"/>
      <c r="O258" s="108"/>
      <c r="P258" s="110">
        <f>'Форма 2'!C258-M258-N258-O258</f>
        <v>19224564</v>
      </c>
      <c r="Q258" s="111">
        <f t="shared" si="85"/>
        <v>1521.6891330330784</v>
      </c>
      <c r="R258" s="111">
        <f t="shared" si="86"/>
        <v>1521.6891330330784</v>
      </c>
      <c r="S258" s="112" t="s">
        <v>81</v>
      </c>
      <c r="T258" s="107" t="s">
        <v>92</v>
      </c>
      <c r="U258" s="217"/>
      <c r="V258" s="85"/>
      <c r="W258" s="85"/>
      <c r="X258" s="85"/>
      <c r="Y258" s="85"/>
      <c r="Z258" s="172"/>
      <c r="AA258" s="172"/>
      <c r="AB258" s="177">
        <v>6</v>
      </c>
      <c r="AC258" s="154">
        <f>3204094*AB258</f>
        <v>19224564</v>
      </c>
      <c r="AD258" s="85"/>
      <c r="AE258" s="85"/>
      <c r="AF258" s="85"/>
      <c r="AG258" s="166"/>
      <c r="AH258" s="85"/>
      <c r="AI258" s="85"/>
      <c r="AJ258" s="85"/>
    </row>
    <row r="259" spans="1:36" ht="16.5" thickTop="1" thickBot="1">
      <c r="A259" s="105">
        <f t="shared" si="75"/>
        <v>13</v>
      </c>
      <c r="B259" s="114" t="s">
        <v>365</v>
      </c>
      <c r="C259" s="123">
        <v>1978</v>
      </c>
      <c r="D259" s="107"/>
      <c r="E259" s="114"/>
      <c r="F259" s="107">
        <v>9</v>
      </c>
      <c r="G259" s="107">
        <v>2</v>
      </c>
      <c r="H259" s="126">
        <v>4611.3</v>
      </c>
      <c r="I259" s="126">
        <v>3832.9</v>
      </c>
      <c r="J259" s="126">
        <v>3832.9</v>
      </c>
      <c r="K259" s="125"/>
      <c r="L259" s="110">
        <f t="shared" si="84"/>
        <v>4481466</v>
      </c>
      <c r="M259" s="108"/>
      <c r="N259" s="108"/>
      <c r="O259" s="108"/>
      <c r="P259" s="110">
        <f>'Форма 2'!C259-M259-N259-O259</f>
        <v>4481466</v>
      </c>
      <c r="Q259" s="111">
        <f t="shared" si="85"/>
        <v>1169.2102585509665</v>
      </c>
      <c r="R259" s="111">
        <f t="shared" si="86"/>
        <v>1169.2102585509665</v>
      </c>
      <c r="S259" s="112" t="s">
        <v>81</v>
      </c>
      <c r="T259" s="107" t="s">
        <v>82</v>
      </c>
      <c r="U259" s="217"/>
      <c r="V259" s="85"/>
      <c r="W259" s="85"/>
      <c r="X259" s="85"/>
      <c r="Y259" s="85"/>
      <c r="Z259" s="172"/>
      <c r="AA259" s="172"/>
      <c r="AB259" s="177">
        <v>2</v>
      </c>
      <c r="AC259" s="154">
        <f>2240733*AB259</f>
        <v>4481466</v>
      </c>
      <c r="AD259" s="85"/>
      <c r="AE259" s="85"/>
      <c r="AF259" s="85"/>
      <c r="AG259" s="166"/>
      <c r="AH259" s="85"/>
      <c r="AI259" s="85"/>
      <c r="AJ259" s="85"/>
    </row>
    <row r="260" spans="1:36" ht="16.5" thickTop="1" thickBot="1">
      <c r="A260" s="105">
        <f t="shared" si="75"/>
        <v>14</v>
      </c>
      <c r="B260" s="195" t="s">
        <v>366</v>
      </c>
      <c r="C260" s="130">
        <v>1962</v>
      </c>
      <c r="D260" s="107"/>
      <c r="E260" s="131" t="s">
        <v>94</v>
      </c>
      <c r="F260" s="107">
        <v>5</v>
      </c>
      <c r="G260" s="105">
        <v>4</v>
      </c>
      <c r="H260" s="108">
        <v>3999.6</v>
      </c>
      <c r="I260" s="108">
        <v>3847.4</v>
      </c>
      <c r="J260" s="108">
        <v>2552</v>
      </c>
      <c r="K260" s="109">
        <v>92</v>
      </c>
      <c r="L260" s="110">
        <f t="shared" si="84"/>
        <v>6546985.2359999996</v>
      </c>
      <c r="M260" s="108"/>
      <c r="N260" s="108"/>
      <c r="O260" s="108"/>
      <c r="P260" s="110">
        <f>'Форма 2'!C260-M260-N260-O260</f>
        <v>6546985.2359999996</v>
      </c>
      <c r="Q260" s="111">
        <f t="shared" si="85"/>
        <v>1701.6648219576855</v>
      </c>
      <c r="R260" s="111">
        <f t="shared" si="86"/>
        <v>1701.6648219576855</v>
      </c>
      <c r="S260" s="112" t="s">
        <v>81</v>
      </c>
      <c r="T260" s="107" t="s">
        <v>82</v>
      </c>
      <c r="U260" s="217"/>
      <c r="V260" s="85"/>
      <c r="W260" s="85"/>
      <c r="X260" s="85">
        <v>1</v>
      </c>
      <c r="Y260" s="85">
        <v>1</v>
      </c>
      <c r="Z260" s="85">
        <v>1</v>
      </c>
      <c r="AA260" s="85"/>
      <c r="AB260" s="86"/>
      <c r="AC260" s="86"/>
      <c r="AD260" s="85"/>
      <c r="AE260" s="85"/>
      <c r="AF260" s="85"/>
      <c r="AG260" s="85"/>
      <c r="AH260" s="85"/>
      <c r="AI260" s="85"/>
      <c r="AJ260" s="85"/>
    </row>
    <row r="261" spans="1:36" ht="16.5" thickTop="1" thickBot="1">
      <c r="A261" s="105">
        <f t="shared" si="75"/>
        <v>15</v>
      </c>
      <c r="B261" s="195" t="s">
        <v>367</v>
      </c>
      <c r="C261" s="130">
        <v>1957</v>
      </c>
      <c r="D261" s="107"/>
      <c r="E261" s="131" t="s">
        <v>94</v>
      </c>
      <c r="F261" s="107">
        <v>5</v>
      </c>
      <c r="G261" s="105">
        <v>2</v>
      </c>
      <c r="H261" s="108">
        <v>3143.8</v>
      </c>
      <c r="I261" s="108">
        <v>2839.8</v>
      </c>
      <c r="J261" s="108">
        <v>2128.9</v>
      </c>
      <c r="K261" s="109">
        <v>77</v>
      </c>
      <c r="L261" s="110">
        <f t="shared" si="84"/>
        <v>5467634.0840000007</v>
      </c>
      <c r="M261" s="108"/>
      <c r="N261" s="108"/>
      <c r="O261" s="108"/>
      <c r="P261" s="110">
        <f>'Форма 2'!C261-M261-N261-O261</f>
        <v>5467634.0840000007</v>
      </c>
      <c r="Q261" s="111">
        <f t="shared" si="85"/>
        <v>1925.3588576660329</v>
      </c>
      <c r="R261" s="111">
        <f t="shared" si="86"/>
        <v>1925.3588576660329</v>
      </c>
      <c r="S261" s="112" t="s">
        <v>81</v>
      </c>
      <c r="T261" s="107" t="s">
        <v>82</v>
      </c>
      <c r="U261" s="217"/>
      <c r="V261" s="85"/>
      <c r="W261" s="85"/>
      <c r="X261" s="85"/>
      <c r="Y261" s="85"/>
      <c r="Z261" s="85"/>
      <c r="AA261" s="85"/>
      <c r="AB261" s="86"/>
      <c r="AC261" s="86"/>
      <c r="AD261" s="85"/>
      <c r="AE261" s="85"/>
      <c r="AF261" s="85"/>
      <c r="AG261" s="85"/>
      <c r="AH261" s="85">
        <v>1</v>
      </c>
      <c r="AI261" s="85"/>
      <c r="AJ261" s="85"/>
    </row>
    <row r="262" spans="1:36" ht="16.5" thickTop="1" thickBot="1">
      <c r="A262" s="105">
        <f t="shared" ref="A262:A263" si="87">A261+1</f>
        <v>16</v>
      </c>
      <c r="B262" s="195" t="s">
        <v>368</v>
      </c>
      <c r="C262" s="130">
        <v>1953</v>
      </c>
      <c r="D262" s="107"/>
      <c r="E262" s="131" t="s">
        <v>94</v>
      </c>
      <c r="F262" s="107">
        <v>5</v>
      </c>
      <c r="G262" s="105">
        <v>5</v>
      </c>
      <c r="H262" s="108">
        <v>1796.6</v>
      </c>
      <c r="I262" s="108">
        <v>1794.6000000000001</v>
      </c>
      <c r="J262" s="108">
        <v>1232.2</v>
      </c>
      <c r="K262" s="109">
        <v>132</v>
      </c>
      <c r="L262" s="110">
        <f t="shared" si="84"/>
        <v>706530.91599999997</v>
      </c>
      <c r="M262" s="108"/>
      <c r="N262" s="108"/>
      <c r="O262" s="108"/>
      <c r="P262" s="110">
        <f>'Форма 2'!C262-M262-N262-O262</f>
        <v>706530.91599999997</v>
      </c>
      <c r="Q262" s="111">
        <f t="shared" si="85"/>
        <v>393.69827036665549</v>
      </c>
      <c r="R262" s="111">
        <f t="shared" si="86"/>
        <v>393.69827036665549</v>
      </c>
      <c r="S262" s="112" t="s">
        <v>81</v>
      </c>
      <c r="T262" s="105" t="s">
        <v>92</v>
      </c>
      <c r="U262" s="217">
        <v>1</v>
      </c>
      <c r="V262" s="85"/>
      <c r="W262" s="85"/>
      <c r="X262" s="85"/>
      <c r="Y262" s="85"/>
      <c r="Z262" s="85"/>
      <c r="AA262" s="85"/>
      <c r="AB262" s="86"/>
      <c r="AC262" s="86"/>
      <c r="AD262" s="85"/>
      <c r="AE262" s="85"/>
      <c r="AF262" s="85"/>
      <c r="AG262" s="85"/>
      <c r="AH262" s="85"/>
      <c r="AI262" s="85"/>
      <c r="AJ262" s="85"/>
    </row>
    <row r="263" spans="1:36" ht="16.5" thickTop="1" thickBot="1">
      <c r="A263" s="105">
        <f t="shared" si="87"/>
        <v>17</v>
      </c>
      <c r="B263" s="195" t="s">
        <v>369</v>
      </c>
      <c r="C263" s="130">
        <v>1953</v>
      </c>
      <c r="D263" s="107"/>
      <c r="E263" s="131" t="s">
        <v>94</v>
      </c>
      <c r="F263" s="107">
        <v>4</v>
      </c>
      <c r="G263" s="105">
        <v>4</v>
      </c>
      <c r="H263" s="108">
        <v>3271</v>
      </c>
      <c r="I263" s="108">
        <v>3261.1000000000004</v>
      </c>
      <c r="J263" s="108">
        <v>2077.4</v>
      </c>
      <c r="K263" s="109">
        <v>81</v>
      </c>
      <c r="L263" s="110">
        <f t="shared" si="84"/>
        <v>4792211.26</v>
      </c>
      <c r="M263" s="108"/>
      <c r="N263" s="108"/>
      <c r="O263" s="108"/>
      <c r="P263" s="110">
        <f>'Форма 2'!C263-M263-N263-O263</f>
        <v>4792211.26</v>
      </c>
      <c r="Q263" s="111">
        <f t="shared" si="85"/>
        <v>1469.5076078623774</v>
      </c>
      <c r="R263" s="111">
        <f t="shared" si="86"/>
        <v>1469.5076078623774</v>
      </c>
      <c r="S263" s="112" t="s">
        <v>81</v>
      </c>
      <c r="T263" s="107" t="s">
        <v>82</v>
      </c>
      <c r="U263" s="217">
        <v>1</v>
      </c>
      <c r="V263" s="85"/>
      <c r="W263" s="85"/>
      <c r="X263" s="85"/>
      <c r="Y263" s="85"/>
      <c r="Z263" s="85"/>
      <c r="AA263" s="85">
        <v>1</v>
      </c>
      <c r="AB263" s="86"/>
      <c r="AC263" s="86"/>
      <c r="AD263" s="85"/>
      <c r="AE263" s="85"/>
      <c r="AF263" s="85"/>
      <c r="AG263" s="85"/>
      <c r="AH263" s="85"/>
      <c r="AI263" s="85"/>
      <c r="AJ263" s="85"/>
    </row>
    <row r="264" spans="1:36" ht="16.5" thickTop="1" thickBot="1">
      <c r="A264" s="105">
        <f t="shared" ref="A264:A320" si="88">A263+1</f>
        <v>18</v>
      </c>
      <c r="B264" s="114" t="s">
        <v>370</v>
      </c>
      <c r="C264" s="123">
        <v>1957</v>
      </c>
      <c r="D264" s="107"/>
      <c r="E264" s="114" t="s">
        <v>94</v>
      </c>
      <c r="F264" s="107">
        <v>5</v>
      </c>
      <c r="G264" s="107">
        <v>3</v>
      </c>
      <c r="H264" s="126">
        <v>3599.1</v>
      </c>
      <c r="I264" s="126">
        <v>3534.6</v>
      </c>
      <c r="J264" s="126">
        <v>2575.6</v>
      </c>
      <c r="K264" s="125">
        <v>89</v>
      </c>
      <c r="L264" s="110">
        <f t="shared" si="84"/>
        <v>3857515.38</v>
      </c>
      <c r="M264" s="108"/>
      <c r="N264" s="108"/>
      <c r="O264" s="108"/>
      <c r="P264" s="110">
        <f>'Форма 2'!C264-M264-N264-O264</f>
        <v>3857515.38</v>
      </c>
      <c r="Q264" s="111">
        <f t="shared" si="85"/>
        <v>1091.3583941605839</v>
      </c>
      <c r="R264" s="111">
        <f t="shared" si="86"/>
        <v>1091.3583941605839</v>
      </c>
      <c r="S264" s="112" t="s">
        <v>81</v>
      </c>
      <c r="T264" s="107" t="s">
        <v>82</v>
      </c>
      <c r="U264" s="217"/>
      <c r="V264" s="85"/>
      <c r="W264" s="85"/>
      <c r="X264" s="85"/>
      <c r="Y264" s="85"/>
      <c r="Z264" s="85"/>
      <c r="AA264" s="85">
        <v>1</v>
      </c>
      <c r="AB264" s="86"/>
      <c r="AC264" s="86"/>
      <c r="AD264" s="85"/>
      <c r="AE264" s="85"/>
      <c r="AF264" s="85"/>
      <c r="AG264" s="85"/>
      <c r="AH264" s="85"/>
      <c r="AI264" s="85"/>
      <c r="AJ264" s="85"/>
    </row>
    <row r="265" spans="1:36" ht="16.5" thickTop="1" thickBot="1">
      <c r="A265" s="105">
        <f t="shared" si="88"/>
        <v>19</v>
      </c>
      <c r="B265" s="114" t="s">
        <v>371</v>
      </c>
      <c r="C265" s="123">
        <v>1956</v>
      </c>
      <c r="D265" s="107"/>
      <c r="E265" s="114" t="s">
        <v>94</v>
      </c>
      <c r="F265" s="107">
        <v>5</v>
      </c>
      <c r="G265" s="107">
        <v>4</v>
      </c>
      <c r="H265" s="126">
        <v>4206.8</v>
      </c>
      <c r="I265" s="126">
        <v>4155.5</v>
      </c>
      <c r="J265" s="126">
        <v>3234.4</v>
      </c>
      <c r="K265" s="125">
        <v>110</v>
      </c>
      <c r="L265" s="110">
        <f t="shared" si="84"/>
        <v>34420477.784000009</v>
      </c>
      <c r="M265" s="108"/>
      <c r="N265" s="108">
        <v>7729388.8200000003</v>
      </c>
      <c r="O265" s="108">
        <v>4312469.4800000004</v>
      </c>
      <c r="P265" s="110">
        <f>'Форма 2'!C265-M265-N265-O265</f>
        <v>22378619.484000009</v>
      </c>
      <c r="Q265" s="111">
        <f t="shared" si="85"/>
        <v>8283.1134121044415</v>
      </c>
      <c r="R265" s="111">
        <f t="shared" si="86"/>
        <v>8283.1134121044415</v>
      </c>
      <c r="S265" s="112" t="s">
        <v>81</v>
      </c>
      <c r="T265" s="107" t="s">
        <v>82</v>
      </c>
      <c r="U265" s="217"/>
      <c r="V265" s="85"/>
      <c r="W265" s="85"/>
      <c r="X265" s="85"/>
      <c r="Y265" s="85"/>
      <c r="Z265" s="85"/>
      <c r="AA265" s="85"/>
      <c r="AB265" s="86"/>
      <c r="AC265" s="86"/>
      <c r="AD265" s="85">
        <v>1</v>
      </c>
      <c r="AE265" s="85">
        <v>1</v>
      </c>
      <c r="AF265" s="85">
        <v>1</v>
      </c>
      <c r="AG265" s="85"/>
      <c r="AH265" s="85"/>
      <c r="AI265" s="85"/>
      <c r="AJ265" s="85"/>
    </row>
    <row r="266" spans="1:36" ht="16.5" thickTop="1" thickBot="1">
      <c r="A266" s="105">
        <f t="shared" si="88"/>
        <v>20</v>
      </c>
      <c r="B266" s="195" t="s">
        <v>372</v>
      </c>
      <c r="C266" s="130">
        <v>1953</v>
      </c>
      <c r="D266" s="107"/>
      <c r="E266" s="131" t="s">
        <v>94</v>
      </c>
      <c r="F266" s="107">
        <v>4</v>
      </c>
      <c r="G266" s="105">
        <v>3</v>
      </c>
      <c r="H266" s="108">
        <v>3340.8</v>
      </c>
      <c r="I266" s="108">
        <v>3027.6</v>
      </c>
      <c r="J266" s="108">
        <v>1833.6</v>
      </c>
      <c r="K266" s="109">
        <v>60</v>
      </c>
      <c r="L266" s="110">
        <f t="shared" si="84"/>
        <v>4894472.4479999999</v>
      </c>
      <c r="M266" s="108"/>
      <c r="N266" s="108"/>
      <c r="O266" s="108"/>
      <c r="P266" s="110">
        <f>'Форма 2'!C266-M266-N266-O266</f>
        <v>4894472.4479999999</v>
      </c>
      <c r="Q266" s="111">
        <f t="shared" si="85"/>
        <v>1616.6179310344828</v>
      </c>
      <c r="R266" s="111">
        <f t="shared" si="86"/>
        <v>1616.6179310344828</v>
      </c>
      <c r="S266" s="112" t="s">
        <v>81</v>
      </c>
      <c r="T266" s="107" t="s">
        <v>82</v>
      </c>
      <c r="U266" s="217">
        <v>1</v>
      </c>
      <c r="V266" s="85"/>
      <c r="W266" s="85"/>
      <c r="X266" s="85"/>
      <c r="Y266" s="85"/>
      <c r="Z266" s="85"/>
      <c r="AA266" s="85">
        <v>1</v>
      </c>
      <c r="AB266" s="86"/>
      <c r="AC266" s="86"/>
      <c r="AD266" s="85"/>
      <c r="AE266" s="85"/>
      <c r="AF266" s="85"/>
      <c r="AG266" s="85"/>
      <c r="AH266" s="85"/>
      <c r="AI266" s="85"/>
      <c r="AJ266" s="85"/>
    </row>
    <row r="267" spans="1:36" ht="16.5" thickTop="1" thickBot="1">
      <c r="A267" s="105">
        <f t="shared" si="88"/>
        <v>21</v>
      </c>
      <c r="B267" s="195" t="s">
        <v>373</v>
      </c>
      <c r="C267" s="130">
        <v>1952</v>
      </c>
      <c r="D267" s="107"/>
      <c r="E267" s="131" t="s">
        <v>94</v>
      </c>
      <c r="F267" s="107">
        <v>5</v>
      </c>
      <c r="G267" s="105">
        <v>3</v>
      </c>
      <c r="H267" s="108">
        <v>4197.3999999999996</v>
      </c>
      <c r="I267" s="108">
        <v>4095.6</v>
      </c>
      <c r="J267" s="108">
        <v>2912.7</v>
      </c>
      <c r="K267" s="109">
        <v>124</v>
      </c>
      <c r="L267" s="110">
        <f t="shared" si="84"/>
        <v>6149442.8439999986</v>
      </c>
      <c r="M267" s="108"/>
      <c r="N267" s="108"/>
      <c r="O267" s="108"/>
      <c r="P267" s="110">
        <f>'Форма 2'!C267-M267-N267-O267</f>
        <v>6149442.8439999986</v>
      </c>
      <c r="Q267" s="111">
        <f t="shared" si="85"/>
        <v>1501.4754477976362</v>
      </c>
      <c r="R267" s="111">
        <f t="shared" si="86"/>
        <v>1501.4754477976362</v>
      </c>
      <c r="S267" s="112" t="s">
        <v>81</v>
      </c>
      <c r="T267" s="107" t="s">
        <v>82</v>
      </c>
      <c r="U267" s="217">
        <v>1</v>
      </c>
      <c r="V267" s="85"/>
      <c r="W267" s="85"/>
      <c r="X267" s="85"/>
      <c r="Y267" s="85"/>
      <c r="Z267" s="85"/>
      <c r="AA267" s="85">
        <v>1</v>
      </c>
      <c r="AB267" s="86"/>
      <c r="AC267" s="86"/>
      <c r="AD267" s="85"/>
      <c r="AE267" s="85"/>
      <c r="AF267" s="85"/>
      <c r="AG267" s="85"/>
      <c r="AH267" s="85"/>
      <c r="AI267" s="85"/>
      <c r="AJ267" s="85"/>
    </row>
    <row r="268" spans="1:36" ht="16.5" thickTop="1" thickBot="1">
      <c r="A268" s="105">
        <f t="shared" si="88"/>
        <v>22</v>
      </c>
      <c r="B268" s="195" t="s">
        <v>374</v>
      </c>
      <c r="C268" s="130">
        <v>1954</v>
      </c>
      <c r="D268" s="107"/>
      <c r="E268" s="131" t="s">
        <v>94</v>
      </c>
      <c r="F268" s="107">
        <v>5</v>
      </c>
      <c r="G268" s="105">
        <v>5</v>
      </c>
      <c r="H268" s="108">
        <v>5701.1</v>
      </c>
      <c r="I268" s="108">
        <v>5700.8</v>
      </c>
      <c r="J268" s="108">
        <v>4503.8</v>
      </c>
      <c r="K268" s="109">
        <v>156</v>
      </c>
      <c r="L268" s="110">
        <f t="shared" si="84"/>
        <v>17380202.427000001</v>
      </c>
      <c r="M268" s="108"/>
      <c r="N268" s="108"/>
      <c r="O268" s="108"/>
      <c r="P268" s="110">
        <f>'Форма 2'!C268-M268-N268-O268</f>
        <v>17380202.427000001</v>
      </c>
      <c r="Q268" s="111">
        <f t="shared" si="85"/>
        <v>3048.7304285363457</v>
      </c>
      <c r="R268" s="111">
        <f t="shared" si="86"/>
        <v>3048.7304285363457</v>
      </c>
      <c r="S268" s="112" t="s">
        <v>81</v>
      </c>
      <c r="T268" s="107" t="s">
        <v>92</v>
      </c>
      <c r="U268" s="217">
        <v>1</v>
      </c>
      <c r="V268" s="85">
        <v>1</v>
      </c>
      <c r="W268" s="85"/>
      <c r="X268" s="85">
        <v>1</v>
      </c>
      <c r="Y268" s="85">
        <v>1</v>
      </c>
      <c r="Z268" s="85"/>
      <c r="AA268" s="85"/>
      <c r="AB268" s="86"/>
      <c r="AC268" s="86"/>
      <c r="AD268" s="85"/>
      <c r="AE268" s="85"/>
      <c r="AF268" s="85"/>
      <c r="AG268" s="85"/>
      <c r="AH268" s="85"/>
      <c r="AI268" s="85"/>
      <c r="AJ268" s="85"/>
    </row>
    <row r="269" spans="1:36" ht="16.5" thickTop="1" thickBot="1">
      <c r="A269" s="105">
        <f t="shared" si="88"/>
        <v>23</v>
      </c>
      <c r="B269" s="195" t="s">
        <v>375</v>
      </c>
      <c r="C269" s="130">
        <v>1952</v>
      </c>
      <c r="D269" s="107"/>
      <c r="E269" s="131" t="s">
        <v>94</v>
      </c>
      <c r="F269" s="107">
        <v>6</v>
      </c>
      <c r="G269" s="105">
        <v>5</v>
      </c>
      <c r="H269" s="108">
        <v>5586</v>
      </c>
      <c r="I269" s="108">
        <v>5427.1</v>
      </c>
      <c r="J269" s="108">
        <v>3876</v>
      </c>
      <c r="K269" s="109">
        <v>140</v>
      </c>
      <c r="L269" s="110">
        <f t="shared" si="84"/>
        <v>9420230.4000000004</v>
      </c>
      <c r="M269" s="108"/>
      <c r="N269" s="108"/>
      <c r="O269" s="108"/>
      <c r="P269" s="110">
        <f>'Форма 2'!C269-M269-N269-O269</f>
        <v>9420230.4000000004</v>
      </c>
      <c r="Q269" s="111">
        <f t="shared" si="85"/>
        <v>1735.7760866761253</v>
      </c>
      <c r="R269" s="111">
        <f t="shared" si="86"/>
        <v>1735.7760866761253</v>
      </c>
      <c r="S269" s="112" t="s">
        <v>81</v>
      </c>
      <c r="T269" s="107" t="s">
        <v>82</v>
      </c>
      <c r="U269" s="217"/>
      <c r="V269" s="85"/>
      <c r="W269" s="85"/>
      <c r="X269" s="85"/>
      <c r="Y269" s="85">
        <v>1</v>
      </c>
      <c r="Z269" s="85"/>
      <c r="AA269" s="85">
        <v>1</v>
      </c>
      <c r="AB269" s="86"/>
      <c r="AC269" s="86"/>
      <c r="AD269" s="85"/>
      <c r="AE269" s="85"/>
      <c r="AF269" s="85"/>
      <c r="AG269" s="85"/>
      <c r="AH269" s="85"/>
      <c r="AI269" s="85"/>
      <c r="AJ269" s="85"/>
    </row>
    <row r="270" spans="1:36" ht="16.5" thickTop="1" thickBot="1">
      <c r="A270" s="105">
        <f t="shared" si="88"/>
        <v>24</v>
      </c>
      <c r="B270" s="195" t="s">
        <v>376</v>
      </c>
      <c r="C270" s="130">
        <v>1939</v>
      </c>
      <c r="D270" s="107"/>
      <c r="E270" s="131" t="s">
        <v>94</v>
      </c>
      <c r="F270" s="107">
        <v>5</v>
      </c>
      <c r="G270" s="105">
        <v>5</v>
      </c>
      <c r="H270" s="108">
        <v>3356.3</v>
      </c>
      <c r="I270" s="108">
        <v>3335.9</v>
      </c>
      <c r="J270" s="108">
        <v>2709.3</v>
      </c>
      <c r="K270" s="109">
        <v>80</v>
      </c>
      <c r="L270" s="110">
        <f t="shared" si="84"/>
        <v>5660064.3200000003</v>
      </c>
      <c r="M270" s="108"/>
      <c r="N270" s="108"/>
      <c r="O270" s="108"/>
      <c r="P270" s="110">
        <f>'Форма 2'!C270-M270-N270-O270</f>
        <v>5660064.3200000003</v>
      </c>
      <c r="Q270" s="111">
        <f t="shared" si="85"/>
        <v>1696.7128271231152</v>
      </c>
      <c r="R270" s="111">
        <f t="shared" si="86"/>
        <v>1696.7128271231152</v>
      </c>
      <c r="S270" s="112" t="s">
        <v>81</v>
      </c>
      <c r="T270" s="107" t="s">
        <v>82</v>
      </c>
      <c r="U270" s="217"/>
      <c r="V270" s="85"/>
      <c r="W270" s="85"/>
      <c r="X270" s="85"/>
      <c r="Y270" s="85">
        <v>1</v>
      </c>
      <c r="Z270" s="85"/>
      <c r="AA270" s="85">
        <v>1</v>
      </c>
      <c r="AB270" s="86"/>
      <c r="AC270" s="86"/>
      <c r="AD270" s="85"/>
      <c r="AE270" s="85"/>
      <c r="AF270" s="85"/>
      <c r="AG270" s="85"/>
      <c r="AH270" s="85"/>
      <c r="AI270" s="85"/>
      <c r="AJ270" s="85"/>
    </row>
    <row r="271" spans="1:36" ht="16.5" thickTop="1" thickBot="1">
      <c r="A271" s="105">
        <f t="shared" si="88"/>
        <v>25</v>
      </c>
      <c r="B271" s="195" t="s">
        <v>377</v>
      </c>
      <c r="C271" s="130">
        <v>1929</v>
      </c>
      <c r="D271" s="107"/>
      <c r="E271" s="131" t="s">
        <v>378</v>
      </c>
      <c r="F271" s="107">
        <v>4</v>
      </c>
      <c r="G271" s="105">
        <v>6</v>
      </c>
      <c r="H271" s="108">
        <v>3381.9</v>
      </c>
      <c r="I271" s="108">
        <v>3088.1000000000004</v>
      </c>
      <c r="J271" s="108">
        <v>2492.8000000000002</v>
      </c>
      <c r="K271" s="109">
        <v>194</v>
      </c>
      <c r="L271" s="110">
        <f t="shared" si="84"/>
        <v>5703236.1600000001</v>
      </c>
      <c r="M271" s="108"/>
      <c r="N271" s="108"/>
      <c r="O271" s="108"/>
      <c r="P271" s="110">
        <f>'Форма 2'!C271-M271-N271-O271</f>
        <v>5703236.1600000001</v>
      </c>
      <c r="Q271" s="111">
        <f t="shared" si="85"/>
        <v>1846.8430944593761</v>
      </c>
      <c r="R271" s="111">
        <f t="shared" si="86"/>
        <v>1846.8430944593761</v>
      </c>
      <c r="S271" s="112" t="s">
        <v>81</v>
      </c>
      <c r="T271" s="107" t="s">
        <v>82</v>
      </c>
      <c r="U271" s="217"/>
      <c r="V271" s="85"/>
      <c r="W271" s="85"/>
      <c r="X271" s="85"/>
      <c r="Y271" s="85">
        <v>1</v>
      </c>
      <c r="Z271" s="85"/>
      <c r="AA271" s="85">
        <v>1</v>
      </c>
      <c r="AB271" s="86"/>
      <c r="AC271" s="86"/>
      <c r="AD271" s="85"/>
      <c r="AE271" s="85"/>
      <c r="AF271" s="85"/>
      <c r="AG271" s="85"/>
      <c r="AH271" s="85"/>
      <c r="AI271" s="85"/>
      <c r="AJ271" s="85"/>
    </row>
    <row r="272" spans="1:36" ht="16.5" thickTop="1" thickBot="1">
      <c r="A272" s="105">
        <f t="shared" si="88"/>
        <v>26</v>
      </c>
      <c r="B272" s="195" t="s">
        <v>379</v>
      </c>
      <c r="C272" s="130">
        <v>1938</v>
      </c>
      <c r="D272" s="107"/>
      <c r="E272" s="131" t="s">
        <v>94</v>
      </c>
      <c r="F272" s="107">
        <v>4</v>
      </c>
      <c r="G272" s="105">
        <v>5</v>
      </c>
      <c r="H272" s="108">
        <v>3389.1</v>
      </c>
      <c r="I272" s="108">
        <v>3376.9</v>
      </c>
      <c r="J272" s="108">
        <v>2257</v>
      </c>
      <c r="K272" s="109">
        <v>79</v>
      </c>
      <c r="L272" s="110">
        <f t="shared" si="84"/>
        <v>2082940.86</v>
      </c>
      <c r="M272" s="108"/>
      <c r="N272" s="108"/>
      <c r="O272" s="108"/>
      <c r="P272" s="110">
        <f>'Форма 2'!C272-M272-N272-O272</f>
        <v>2082940.86</v>
      </c>
      <c r="Q272" s="111">
        <f t="shared" si="85"/>
        <v>616.82041517367998</v>
      </c>
      <c r="R272" s="111">
        <f t="shared" si="86"/>
        <v>616.82041517367998</v>
      </c>
      <c r="S272" s="112" t="s">
        <v>81</v>
      </c>
      <c r="T272" s="107" t="s">
        <v>120</v>
      </c>
      <c r="U272" s="217"/>
      <c r="V272" s="85"/>
      <c r="W272" s="85"/>
      <c r="X272" s="85"/>
      <c r="Y272" s="85">
        <v>1</v>
      </c>
      <c r="Z272" s="85"/>
      <c r="AA272" s="85"/>
      <c r="AB272" s="86"/>
      <c r="AC272" s="86"/>
      <c r="AD272" s="85"/>
      <c r="AE272" s="85"/>
      <c r="AF272" s="85"/>
      <c r="AG272" s="85"/>
      <c r="AH272" s="85"/>
      <c r="AI272" s="85"/>
      <c r="AJ272" s="85"/>
    </row>
    <row r="273" spans="1:36" ht="16.5" thickTop="1" thickBot="1">
      <c r="A273" s="105">
        <f t="shared" si="88"/>
        <v>27</v>
      </c>
      <c r="B273" s="195" t="s">
        <v>380</v>
      </c>
      <c r="C273" s="130">
        <v>1986</v>
      </c>
      <c r="D273" s="107"/>
      <c r="E273" s="131" t="s">
        <v>212</v>
      </c>
      <c r="F273" s="107">
        <v>9</v>
      </c>
      <c r="G273" s="105">
        <v>1</v>
      </c>
      <c r="H273" s="108">
        <v>1994</v>
      </c>
      <c r="I273" s="108">
        <v>1785</v>
      </c>
      <c r="J273" s="108">
        <v>1785</v>
      </c>
      <c r="K273" s="109">
        <v>240</v>
      </c>
      <c r="L273" s="110">
        <f t="shared" si="84"/>
        <v>2240733</v>
      </c>
      <c r="M273" s="108"/>
      <c r="N273" s="108"/>
      <c r="O273" s="108"/>
      <c r="P273" s="110">
        <f>'Форма 2'!C273-M273-N273-O273</f>
        <v>2240733</v>
      </c>
      <c r="Q273" s="111">
        <f t="shared" si="85"/>
        <v>1255.3126050420169</v>
      </c>
      <c r="R273" s="111">
        <f t="shared" si="86"/>
        <v>1255.3126050420169</v>
      </c>
      <c r="S273" s="112" t="s">
        <v>81</v>
      </c>
      <c r="T273" s="107" t="s">
        <v>92</v>
      </c>
      <c r="U273" s="217"/>
      <c r="V273" s="85"/>
      <c r="W273" s="85"/>
      <c r="X273" s="85"/>
      <c r="Y273" s="85"/>
      <c r="Z273" s="172"/>
      <c r="AA273" s="172"/>
      <c r="AB273" s="177">
        <v>1</v>
      </c>
      <c r="AC273" s="154">
        <f>2240733*AB273</f>
        <v>2240733</v>
      </c>
      <c r="AD273" s="85"/>
      <c r="AE273" s="85"/>
      <c r="AF273" s="85"/>
      <c r="AG273" s="166"/>
      <c r="AH273" s="85"/>
      <c r="AI273" s="85"/>
      <c r="AJ273" s="85"/>
    </row>
    <row r="274" spans="1:36" ht="16.5" thickTop="1" thickBot="1">
      <c r="A274" s="105">
        <f t="shared" si="88"/>
        <v>28</v>
      </c>
      <c r="B274" s="195" t="s">
        <v>381</v>
      </c>
      <c r="C274" s="130">
        <v>1987</v>
      </c>
      <c r="D274" s="107"/>
      <c r="E274" s="131" t="s">
        <v>212</v>
      </c>
      <c r="F274" s="107">
        <v>14</v>
      </c>
      <c r="G274" s="105">
        <v>1</v>
      </c>
      <c r="H274" s="108">
        <v>6556.6</v>
      </c>
      <c r="I274" s="108">
        <v>5302.0999999999995</v>
      </c>
      <c r="J274" s="108">
        <v>5166.2</v>
      </c>
      <c r="K274" s="109">
        <v>240</v>
      </c>
      <c r="L274" s="110">
        <f t="shared" si="84"/>
        <v>6566666</v>
      </c>
      <c r="M274" s="108"/>
      <c r="N274" s="108"/>
      <c r="O274" s="108"/>
      <c r="P274" s="110">
        <f>'Форма 2'!C274-M274-N274-O274</f>
        <v>6566666</v>
      </c>
      <c r="Q274" s="111">
        <f t="shared" si="85"/>
        <v>1238.5028573584052</v>
      </c>
      <c r="R274" s="111">
        <f t="shared" si="86"/>
        <v>1238.5028573584052</v>
      </c>
      <c r="S274" s="112" t="s">
        <v>81</v>
      </c>
      <c r="T274" s="107" t="s">
        <v>120</v>
      </c>
      <c r="U274" s="217"/>
      <c r="V274" s="85"/>
      <c r="W274" s="85"/>
      <c r="X274" s="85"/>
      <c r="Y274" s="85"/>
      <c r="Z274" s="172"/>
      <c r="AA274" s="172"/>
      <c r="AB274" s="177">
        <v>2</v>
      </c>
      <c r="AC274" s="154">
        <f>3204094+3362572</f>
        <v>6566666</v>
      </c>
      <c r="AD274" s="85"/>
      <c r="AE274" s="85"/>
      <c r="AF274" s="85"/>
      <c r="AG274" s="166"/>
      <c r="AH274" s="85"/>
      <c r="AI274" s="85"/>
      <c r="AJ274" s="85"/>
    </row>
    <row r="275" spans="1:36" ht="16.5" thickTop="1" thickBot="1">
      <c r="A275" s="105">
        <f t="shared" si="88"/>
        <v>29</v>
      </c>
      <c r="B275" s="195" t="s">
        <v>382</v>
      </c>
      <c r="C275" s="130">
        <v>1986</v>
      </c>
      <c r="D275" s="107"/>
      <c r="E275" s="131" t="s">
        <v>212</v>
      </c>
      <c r="F275" s="107">
        <v>9</v>
      </c>
      <c r="G275" s="105">
        <v>1</v>
      </c>
      <c r="H275" s="108">
        <v>2170.9</v>
      </c>
      <c r="I275" s="108">
        <v>1287.4000000000001</v>
      </c>
      <c r="J275" s="108">
        <v>1287.4000000000001</v>
      </c>
      <c r="K275" s="109">
        <v>200</v>
      </c>
      <c r="L275" s="110">
        <f t="shared" si="84"/>
        <v>2240733</v>
      </c>
      <c r="M275" s="108"/>
      <c r="N275" s="108"/>
      <c r="O275" s="108"/>
      <c r="P275" s="110">
        <f>'Форма 2'!C275-M275-N275-O275</f>
        <v>2240733</v>
      </c>
      <c r="Q275" s="111">
        <f t="shared" si="85"/>
        <v>1740.5103308994871</v>
      </c>
      <c r="R275" s="111">
        <f t="shared" si="86"/>
        <v>1740.5103308994871</v>
      </c>
      <c r="S275" s="112" t="s">
        <v>81</v>
      </c>
      <c r="T275" s="107" t="s">
        <v>92</v>
      </c>
      <c r="U275" s="217"/>
      <c r="V275" s="85"/>
      <c r="W275" s="85"/>
      <c r="X275" s="85"/>
      <c r="Y275" s="85"/>
      <c r="Z275" s="172"/>
      <c r="AA275" s="172"/>
      <c r="AB275" s="177">
        <v>1</v>
      </c>
      <c r="AC275" s="154">
        <f t="shared" ref="AC275:AC277" si="89">2240733*AB275</f>
        <v>2240733</v>
      </c>
      <c r="AD275" s="85"/>
      <c r="AE275" s="85"/>
      <c r="AF275" s="85"/>
      <c r="AG275" s="166"/>
      <c r="AH275" s="85"/>
      <c r="AI275" s="85"/>
      <c r="AJ275" s="85"/>
    </row>
    <row r="276" spans="1:36" ht="16.5" thickTop="1" thickBot="1">
      <c r="A276" s="105">
        <f t="shared" si="88"/>
        <v>30</v>
      </c>
      <c r="B276" s="195" t="s">
        <v>383</v>
      </c>
      <c r="C276" s="130">
        <v>1982</v>
      </c>
      <c r="D276" s="107"/>
      <c r="E276" s="131" t="s">
        <v>212</v>
      </c>
      <c r="F276" s="107">
        <v>9</v>
      </c>
      <c r="G276" s="105">
        <v>4</v>
      </c>
      <c r="H276" s="108">
        <v>7568.9</v>
      </c>
      <c r="I276" s="108">
        <v>5169.7</v>
      </c>
      <c r="J276" s="108">
        <v>5169.7</v>
      </c>
      <c r="K276" s="109">
        <v>200</v>
      </c>
      <c r="L276" s="110">
        <f t="shared" si="84"/>
        <v>8962932</v>
      </c>
      <c r="M276" s="108"/>
      <c r="N276" s="108"/>
      <c r="O276" s="108"/>
      <c r="P276" s="110">
        <f>'Форма 2'!C276-M276-N276-O276</f>
        <v>8962932</v>
      </c>
      <c r="Q276" s="111">
        <f t="shared" si="85"/>
        <v>1733.7431572431669</v>
      </c>
      <c r="R276" s="111">
        <f t="shared" si="86"/>
        <v>1733.7431572431669</v>
      </c>
      <c r="S276" s="112" t="s">
        <v>81</v>
      </c>
      <c r="T276" s="107" t="s">
        <v>92</v>
      </c>
      <c r="U276" s="217"/>
      <c r="V276" s="85"/>
      <c r="W276" s="85"/>
      <c r="X276" s="85"/>
      <c r="Y276" s="85"/>
      <c r="Z276" s="172"/>
      <c r="AA276" s="172"/>
      <c r="AB276" s="177">
        <v>4</v>
      </c>
      <c r="AC276" s="154">
        <f t="shared" si="89"/>
        <v>8962932</v>
      </c>
      <c r="AD276" s="85"/>
      <c r="AE276" s="85"/>
      <c r="AF276" s="85"/>
      <c r="AG276" s="166"/>
      <c r="AH276" s="85"/>
      <c r="AI276" s="85"/>
      <c r="AJ276" s="85"/>
    </row>
    <row r="277" spans="1:36" ht="16.5" thickTop="1" thickBot="1">
      <c r="A277" s="105">
        <f t="shared" si="88"/>
        <v>31</v>
      </c>
      <c r="B277" s="195" t="s">
        <v>384</v>
      </c>
      <c r="C277" s="130">
        <v>1984</v>
      </c>
      <c r="D277" s="107"/>
      <c r="E277" s="131" t="s">
        <v>212</v>
      </c>
      <c r="F277" s="107">
        <v>9</v>
      </c>
      <c r="G277" s="105">
        <v>4</v>
      </c>
      <c r="H277" s="108">
        <v>7568.5</v>
      </c>
      <c r="I277" s="108">
        <v>5187.8999999999996</v>
      </c>
      <c r="J277" s="108">
        <v>5187.8999999999996</v>
      </c>
      <c r="K277" s="109">
        <v>144</v>
      </c>
      <c r="L277" s="110">
        <f t="shared" si="84"/>
        <v>8962932</v>
      </c>
      <c r="M277" s="108"/>
      <c r="N277" s="108"/>
      <c r="O277" s="108"/>
      <c r="P277" s="110">
        <f>'Форма 2'!C277-M277-N277-O277</f>
        <v>8962932</v>
      </c>
      <c r="Q277" s="111">
        <f t="shared" si="85"/>
        <v>1727.6609032556528</v>
      </c>
      <c r="R277" s="111">
        <f t="shared" si="86"/>
        <v>1727.6609032556528</v>
      </c>
      <c r="S277" s="112" t="s">
        <v>81</v>
      </c>
      <c r="T277" s="107" t="s">
        <v>92</v>
      </c>
      <c r="U277" s="217"/>
      <c r="V277" s="85"/>
      <c r="W277" s="85"/>
      <c r="X277" s="85"/>
      <c r="Y277" s="85"/>
      <c r="Z277" s="172"/>
      <c r="AA277" s="172"/>
      <c r="AB277" s="177">
        <v>4</v>
      </c>
      <c r="AC277" s="154">
        <f t="shared" si="89"/>
        <v>8962932</v>
      </c>
      <c r="AD277" s="85"/>
      <c r="AE277" s="85"/>
      <c r="AF277" s="85"/>
      <c r="AG277" s="166"/>
      <c r="AH277" s="85"/>
      <c r="AI277" s="85"/>
      <c r="AJ277" s="85"/>
    </row>
    <row r="278" spans="1:36" ht="16.5" thickTop="1" thickBot="1">
      <c r="A278" s="105">
        <f t="shared" si="88"/>
        <v>32</v>
      </c>
      <c r="B278" s="195" t="s">
        <v>385</v>
      </c>
      <c r="C278" s="130">
        <v>1987</v>
      </c>
      <c r="D278" s="107"/>
      <c r="E278" s="131" t="s">
        <v>212</v>
      </c>
      <c r="F278" s="107">
        <v>16</v>
      </c>
      <c r="G278" s="105">
        <v>1</v>
      </c>
      <c r="H278" s="108">
        <v>6701.2</v>
      </c>
      <c r="I278" s="108">
        <v>5474.5</v>
      </c>
      <c r="J278" s="108">
        <v>5474.5</v>
      </c>
      <c r="K278" s="109">
        <v>212</v>
      </c>
      <c r="L278" s="110">
        <f t="shared" si="84"/>
        <v>2292346.4959999998</v>
      </c>
      <c r="M278" s="108"/>
      <c r="N278" s="108"/>
      <c r="O278" s="108"/>
      <c r="P278" s="110">
        <f>'Форма 2'!C278-M278-N278-O278</f>
        <v>2292346.4959999998</v>
      </c>
      <c r="Q278" s="111">
        <f t="shared" si="85"/>
        <v>418.73166426157638</v>
      </c>
      <c r="R278" s="111">
        <f t="shared" si="86"/>
        <v>418.73166426157638</v>
      </c>
      <c r="S278" s="112" t="s">
        <v>81</v>
      </c>
      <c r="T278" s="107" t="s">
        <v>82</v>
      </c>
      <c r="U278" s="217"/>
      <c r="V278" s="85"/>
      <c r="W278" s="85"/>
      <c r="X278" s="85">
        <v>1</v>
      </c>
      <c r="Y278" s="85"/>
      <c r="Z278" s="85"/>
      <c r="AA278" s="85"/>
      <c r="AB278" s="86"/>
      <c r="AC278" s="86"/>
      <c r="AD278" s="85"/>
      <c r="AE278" s="85"/>
      <c r="AF278" s="85"/>
      <c r="AG278" s="85"/>
      <c r="AH278" s="85"/>
      <c r="AI278" s="85"/>
      <c r="AJ278" s="85"/>
    </row>
    <row r="279" spans="1:36" ht="16.5" thickTop="1" thickBot="1">
      <c r="A279" s="105">
        <f t="shared" si="88"/>
        <v>33</v>
      </c>
      <c r="B279" s="195" t="s">
        <v>386</v>
      </c>
      <c r="C279" s="130">
        <v>1987</v>
      </c>
      <c r="D279" s="107"/>
      <c r="E279" s="131" t="s">
        <v>212</v>
      </c>
      <c r="F279" s="107">
        <v>10</v>
      </c>
      <c r="G279" s="105">
        <v>3</v>
      </c>
      <c r="H279" s="108">
        <v>8516</v>
      </c>
      <c r="I279" s="108">
        <v>6702.2</v>
      </c>
      <c r="J279" s="108">
        <v>6584</v>
      </c>
      <c r="K279" s="109">
        <v>299</v>
      </c>
      <c r="L279" s="110">
        <f t="shared" si="84"/>
        <v>9612282</v>
      </c>
      <c r="M279" s="108"/>
      <c r="N279" s="108"/>
      <c r="O279" s="108"/>
      <c r="P279" s="110">
        <f>'Форма 2'!C279-M279-N279-O279</f>
        <v>9612282</v>
      </c>
      <c r="Q279" s="111">
        <f t="shared" si="85"/>
        <v>1434.1980245292591</v>
      </c>
      <c r="R279" s="111">
        <f t="shared" si="86"/>
        <v>1434.1980245292591</v>
      </c>
      <c r="S279" s="112" t="s">
        <v>81</v>
      </c>
      <c r="T279" s="105" t="s">
        <v>82</v>
      </c>
      <c r="U279" s="217"/>
      <c r="V279" s="85"/>
      <c r="W279" s="85"/>
      <c r="X279" s="85"/>
      <c r="Y279" s="85"/>
      <c r="Z279" s="172"/>
      <c r="AA279" s="172"/>
      <c r="AB279" s="177">
        <v>3</v>
      </c>
      <c r="AC279" s="154">
        <f>3204094*AB279</f>
        <v>9612282</v>
      </c>
      <c r="AD279" s="85"/>
      <c r="AE279" s="85"/>
      <c r="AF279" s="85"/>
      <c r="AG279" s="166"/>
      <c r="AH279" s="85"/>
      <c r="AI279" s="85"/>
      <c r="AJ279" s="85"/>
    </row>
    <row r="280" spans="1:36" ht="16.5" thickTop="1" thickBot="1">
      <c r="A280" s="105">
        <f t="shared" si="88"/>
        <v>34</v>
      </c>
      <c r="B280" s="195" t="s">
        <v>387</v>
      </c>
      <c r="C280" s="130">
        <v>1988</v>
      </c>
      <c r="D280" s="107"/>
      <c r="E280" s="131" t="s">
        <v>212</v>
      </c>
      <c r="F280" s="107">
        <v>16</v>
      </c>
      <c r="G280" s="105">
        <v>1</v>
      </c>
      <c r="H280" s="108">
        <v>5681.8</v>
      </c>
      <c r="I280" s="108">
        <v>5522.0999999999995</v>
      </c>
      <c r="J280" s="108">
        <v>5309.4</v>
      </c>
      <c r="K280" s="109">
        <v>240</v>
      </c>
      <c r="L280" s="110">
        <f t="shared" si="84"/>
        <v>6566666</v>
      </c>
      <c r="M280" s="108"/>
      <c r="N280" s="108"/>
      <c r="O280" s="108"/>
      <c r="P280" s="110">
        <f>'Форма 2'!C280-M280-N280-O280</f>
        <v>6566666</v>
      </c>
      <c r="Q280" s="111">
        <f t="shared" si="85"/>
        <v>1189.1610075876931</v>
      </c>
      <c r="R280" s="111">
        <f t="shared" si="86"/>
        <v>1189.1610075876931</v>
      </c>
      <c r="S280" s="112" t="s">
        <v>81</v>
      </c>
      <c r="T280" s="107" t="s">
        <v>92</v>
      </c>
      <c r="U280" s="217"/>
      <c r="V280" s="85"/>
      <c r="W280" s="85"/>
      <c r="X280" s="85"/>
      <c r="Y280" s="85"/>
      <c r="Z280" s="172"/>
      <c r="AA280" s="172"/>
      <c r="AB280" s="177">
        <v>2</v>
      </c>
      <c r="AC280" s="154">
        <f>3204094+3362572</f>
        <v>6566666</v>
      </c>
      <c r="AD280" s="85"/>
      <c r="AE280" s="85"/>
      <c r="AF280" s="85"/>
      <c r="AG280" s="166"/>
      <c r="AH280" s="85"/>
      <c r="AI280" s="85"/>
      <c r="AJ280" s="85"/>
    </row>
    <row r="281" spans="1:36" ht="16.5" thickTop="1" thickBot="1">
      <c r="A281" s="105">
        <f t="shared" si="88"/>
        <v>35</v>
      </c>
      <c r="B281" s="195" t="s">
        <v>388</v>
      </c>
      <c r="C281" s="130">
        <v>1988</v>
      </c>
      <c r="D281" s="107"/>
      <c r="E281" s="131" t="s">
        <v>80</v>
      </c>
      <c r="F281" s="107">
        <v>10</v>
      </c>
      <c r="G281" s="105">
        <v>6</v>
      </c>
      <c r="H281" s="108">
        <v>12730.1</v>
      </c>
      <c r="I281" s="108">
        <v>11309.8</v>
      </c>
      <c r="J281" s="108">
        <v>11309.8</v>
      </c>
      <c r="K281" s="109">
        <v>519</v>
      </c>
      <c r="L281" s="110">
        <f t="shared" si="84"/>
        <v>19224564</v>
      </c>
      <c r="M281" s="108"/>
      <c r="N281" s="108"/>
      <c r="O281" s="108"/>
      <c r="P281" s="110">
        <f>'Форма 2'!C281-M281-N281-O281</f>
        <v>19224564</v>
      </c>
      <c r="Q281" s="111">
        <f t="shared" si="85"/>
        <v>1699.8146739995402</v>
      </c>
      <c r="R281" s="111">
        <f t="shared" si="86"/>
        <v>1699.8146739995402</v>
      </c>
      <c r="S281" s="112" t="s">
        <v>81</v>
      </c>
      <c r="T281" s="107" t="s">
        <v>92</v>
      </c>
      <c r="U281" s="217"/>
      <c r="V281" s="85"/>
      <c r="W281" s="85"/>
      <c r="X281" s="85"/>
      <c r="Y281" s="85"/>
      <c r="Z281" s="172"/>
      <c r="AA281" s="172"/>
      <c r="AB281" s="177">
        <v>6</v>
      </c>
      <c r="AC281" s="154">
        <f>3204094*AB281</f>
        <v>19224564</v>
      </c>
      <c r="AD281" s="85"/>
      <c r="AE281" s="85"/>
      <c r="AF281" s="85"/>
      <c r="AG281" s="166"/>
      <c r="AH281" s="85"/>
      <c r="AI281" s="85"/>
      <c r="AJ281" s="85"/>
    </row>
    <row r="282" spans="1:36" ht="16.5" thickTop="1" thickBot="1">
      <c r="A282" s="105">
        <f t="shared" si="88"/>
        <v>36</v>
      </c>
      <c r="B282" s="195" t="s">
        <v>389</v>
      </c>
      <c r="C282" s="130">
        <v>1983</v>
      </c>
      <c r="D282" s="107"/>
      <c r="E282" s="131" t="s">
        <v>80</v>
      </c>
      <c r="F282" s="107">
        <v>9</v>
      </c>
      <c r="G282" s="105">
        <v>1</v>
      </c>
      <c r="H282" s="108">
        <v>2268.8000000000002</v>
      </c>
      <c r="I282" s="108">
        <v>1922.8</v>
      </c>
      <c r="J282" s="108">
        <v>1870.7</v>
      </c>
      <c r="K282" s="109">
        <v>86</v>
      </c>
      <c r="L282" s="110">
        <f t="shared" si="84"/>
        <v>2240733</v>
      </c>
      <c r="M282" s="108"/>
      <c r="N282" s="108"/>
      <c r="O282" s="108"/>
      <c r="P282" s="110">
        <f>'Форма 2'!C282-M282-N282-O282</f>
        <v>2240733</v>
      </c>
      <c r="Q282" s="111">
        <f t="shared" si="85"/>
        <v>1165.3489702517163</v>
      </c>
      <c r="R282" s="111">
        <f t="shared" si="86"/>
        <v>1165.3489702517163</v>
      </c>
      <c r="S282" s="112" t="s">
        <v>81</v>
      </c>
      <c r="T282" s="107" t="s">
        <v>82</v>
      </c>
      <c r="U282" s="217"/>
      <c r="V282" s="85"/>
      <c r="W282" s="85"/>
      <c r="X282" s="85"/>
      <c r="Y282" s="85"/>
      <c r="Z282" s="172"/>
      <c r="AA282" s="172"/>
      <c r="AB282" s="177">
        <v>1</v>
      </c>
      <c r="AC282" s="154">
        <f>2240733*AB282</f>
        <v>2240733</v>
      </c>
      <c r="AD282" s="85"/>
      <c r="AE282" s="85"/>
      <c r="AF282" s="85"/>
      <c r="AG282" s="166"/>
      <c r="AH282" s="85"/>
      <c r="AI282" s="85"/>
      <c r="AJ282" s="85"/>
    </row>
    <row r="283" spans="1:36" ht="16.5" thickTop="1" thickBot="1">
      <c r="A283" s="105">
        <f t="shared" si="88"/>
        <v>37</v>
      </c>
      <c r="B283" s="195" t="s">
        <v>390</v>
      </c>
      <c r="C283" s="130">
        <v>1984</v>
      </c>
      <c r="D283" s="107"/>
      <c r="E283" s="131" t="s">
        <v>212</v>
      </c>
      <c r="F283" s="107">
        <v>9</v>
      </c>
      <c r="G283" s="105">
        <v>8</v>
      </c>
      <c r="H283" s="108">
        <v>21535.200000000001</v>
      </c>
      <c r="I283" s="108">
        <v>18480.8</v>
      </c>
      <c r="J283" s="108">
        <v>18480.8</v>
      </c>
      <c r="K283" s="109">
        <v>795</v>
      </c>
      <c r="L283" s="110">
        <f t="shared" si="84"/>
        <v>28844892.936000001</v>
      </c>
      <c r="M283" s="108"/>
      <c r="N283" s="108"/>
      <c r="O283" s="108"/>
      <c r="P283" s="110">
        <f>'Форма 2'!C283-M283-N283-O283</f>
        <v>28844892.936000001</v>
      </c>
      <c r="Q283" s="111">
        <f t="shared" si="85"/>
        <v>1560.8032626293234</v>
      </c>
      <c r="R283" s="111">
        <f t="shared" si="86"/>
        <v>1560.8032626293234</v>
      </c>
      <c r="S283" s="112" t="s">
        <v>81</v>
      </c>
      <c r="T283" s="107" t="s">
        <v>92</v>
      </c>
      <c r="U283" s="217"/>
      <c r="V283" s="85"/>
      <c r="W283" s="85"/>
      <c r="X283" s="85"/>
      <c r="Y283" s="85"/>
      <c r="Z283" s="85"/>
      <c r="AA283" s="85"/>
      <c r="AB283" s="86"/>
      <c r="AC283" s="86"/>
      <c r="AD283" s="85">
        <v>1</v>
      </c>
      <c r="AE283" s="85"/>
      <c r="AF283" s="85"/>
      <c r="AG283" s="85"/>
      <c r="AH283" s="85"/>
      <c r="AI283" s="85"/>
      <c r="AJ283" s="85"/>
    </row>
    <row r="284" spans="1:36" ht="16.5" thickTop="1" thickBot="1">
      <c r="A284" s="105">
        <f t="shared" si="88"/>
        <v>38</v>
      </c>
      <c r="B284" s="195" t="s">
        <v>391</v>
      </c>
      <c r="C284" s="130">
        <v>1976</v>
      </c>
      <c r="D284" s="107"/>
      <c r="E284" s="131" t="s">
        <v>212</v>
      </c>
      <c r="F284" s="107">
        <v>9</v>
      </c>
      <c r="G284" s="105">
        <v>2</v>
      </c>
      <c r="H284" s="108">
        <v>3867.3</v>
      </c>
      <c r="I284" s="108">
        <v>2651.5</v>
      </c>
      <c r="J284" s="108">
        <v>2651.5</v>
      </c>
      <c r="K284" s="109">
        <v>175</v>
      </c>
      <c r="L284" s="110">
        <f t="shared" si="84"/>
        <v>23665787.658</v>
      </c>
      <c r="M284" s="108"/>
      <c r="N284" s="108"/>
      <c r="O284" s="108"/>
      <c r="P284" s="110">
        <f>'Форма 2'!C284-M284-N284-O284</f>
        <v>23665787.658</v>
      </c>
      <c r="Q284" s="111">
        <f t="shared" si="85"/>
        <v>8925.4337763530075</v>
      </c>
      <c r="R284" s="111">
        <f t="shared" si="86"/>
        <v>8925.4337763530075</v>
      </c>
      <c r="S284" s="112" t="s">
        <v>81</v>
      </c>
      <c r="T284" s="107" t="s">
        <v>82</v>
      </c>
      <c r="U284" s="217"/>
      <c r="V284" s="85"/>
      <c r="W284" s="85"/>
      <c r="X284" s="85"/>
      <c r="Y284" s="85"/>
      <c r="Z284" s="85"/>
      <c r="AA284" s="85"/>
      <c r="AB284" s="86"/>
      <c r="AC284" s="86"/>
      <c r="AD284" s="85">
        <v>1</v>
      </c>
      <c r="AE284" s="85">
        <v>1</v>
      </c>
      <c r="AF284" s="85">
        <v>1</v>
      </c>
      <c r="AG284" s="85"/>
      <c r="AH284" s="85"/>
      <c r="AI284" s="85"/>
      <c r="AJ284" s="85"/>
    </row>
    <row r="285" spans="1:36" ht="16.5" thickTop="1" thickBot="1">
      <c r="A285" s="105">
        <f t="shared" si="88"/>
        <v>39</v>
      </c>
      <c r="B285" s="195" t="s">
        <v>392</v>
      </c>
      <c r="C285" s="130">
        <v>1976</v>
      </c>
      <c r="D285" s="107"/>
      <c r="E285" s="131" t="s">
        <v>212</v>
      </c>
      <c r="F285" s="107">
        <v>9</v>
      </c>
      <c r="G285" s="105">
        <v>2</v>
      </c>
      <c r="H285" s="108">
        <v>4311.3</v>
      </c>
      <c r="I285" s="108">
        <v>2654.3</v>
      </c>
      <c r="J285" s="108">
        <v>2654.3</v>
      </c>
      <c r="K285" s="109">
        <v>158</v>
      </c>
      <c r="L285" s="110">
        <f t="shared" si="84"/>
        <v>19052281.395</v>
      </c>
      <c r="M285" s="108"/>
      <c r="N285" s="108"/>
      <c r="O285" s="108"/>
      <c r="P285" s="110">
        <f>'Форма 2'!C285-M285-N285-O285</f>
        <v>19052281.395</v>
      </c>
      <c r="Q285" s="111">
        <f t="shared" si="85"/>
        <v>7177.8930019214095</v>
      </c>
      <c r="R285" s="111">
        <f t="shared" si="86"/>
        <v>7177.8930019214095</v>
      </c>
      <c r="S285" s="112" t="s">
        <v>81</v>
      </c>
      <c r="T285" s="107" t="s">
        <v>82</v>
      </c>
      <c r="U285" s="217"/>
      <c r="V285" s="85"/>
      <c r="W285" s="85"/>
      <c r="X285" s="85"/>
      <c r="Y285" s="85"/>
      <c r="Z285" s="85"/>
      <c r="AA285" s="85"/>
      <c r="AB285" s="86"/>
      <c r="AC285" s="86"/>
      <c r="AD285" s="85">
        <v>1</v>
      </c>
      <c r="AE285" s="85">
        <v>1</v>
      </c>
      <c r="AF285" s="85">
        <v>1</v>
      </c>
      <c r="AG285" s="85"/>
      <c r="AH285" s="85"/>
      <c r="AI285" s="85"/>
      <c r="AJ285" s="85"/>
    </row>
    <row r="286" spans="1:36" ht="16.5" thickTop="1" thickBot="1">
      <c r="A286" s="105">
        <f t="shared" si="88"/>
        <v>40</v>
      </c>
      <c r="B286" s="195" t="s">
        <v>394</v>
      </c>
      <c r="C286" s="130">
        <v>1983</v>
      </c>
      <c r="D286" s="107"/>
      <c r="E286" s="131" t="s">
        <v>212</v>
      </c>
      <c r="F286" s="107">
        <v>9</v>
      </c>
      <c r="G286" s="105">
        <v>4</v>
      </c>
      <c r="H286" s="108">
        <v>7581.4</v>
      </c>
      <c r="I286" s="108">
        <v>5217.3999999999996</v>
      </c>
      <c r="J286" s="108">
        <v>5217.3999999999996</v>
      </c>
      <c r="K286" s="109">
        <v>392</v>
      </c>
      <c r="L286" s="110">
        <f t="shared" si="84"/>
        <v>8962932</v>
      </c>
      <c r="M286" s="108"/>
      <c r="N286" s="108"/>
      <c r="O286" s="108"/>
      <c r="P286" s="110">
        <f>'Форма 2'!C286-M286-N286-O286</f>
        <v>8962932</v>
      </c>
      <c r="Q286" s="111">
        <f t="shared" si="85"/>
        <v>1717.8924368459386</v>
      </c>
      <c r="R286" s="111">
        <f t="shared" si="86"/>
        <v>1717.8924368459386</v>
      </c>
      <c r="S286" s="112" t="s">
        <v>81</v>
      </c>
      <c r="T286" s="107" t="s">
        <v>92</v>
      </c>
      <c r="U286" s="217"/>
      <c r="V286" s="85"/>
      <c r="W286" s="85"/>
      <c r="X286" s="85"/>
      <c r="Y286" s="85"/>
      <c r="Z286" s="172"/>
      <c r="AA286" s="172"/>
      <c r="AB286" s="177">
        <v>4</v>
      </c>
      <c r="AC286" s="154">
        <f t="shared" ref="AC286:AC287" si="90">2240733*AB286</f>
        <v>8962932</v>
      </c>
      <c r="AD286" s="85"/>
      <c r="AE286" s="85"/>
      <c r="AF286" s="85"/>
      <c r="AG286" s="166"/>
      <c r="AH286" s="85"/>
      <c r="AI286" s="85"/>
      <c r="AJ286" s="85"/>
    </row>
    <row r="287" spans="1:36" ht="16.5" thickTop="1" thickBot="1">
      <c r="A287" s="105">
        <f t="shared" si="88"/>
        <v>41</v>
      </c>
      <c r="B287" s="195" t="s">
        <v>395</v>
      </c>
      <c r="C287" s="130">
        <v>1986</v>
      </c>
      <c r="D287" s="107"/>
      <c r="E287" s="131" t="s">
        <v>212</v>
      </c>
      <c r="F287" s="107">
        <v>9</v>
      </c>
      <c r="G287" s="105">
        <v>7</v>
      </c>
      <c r="H287" s="108">
        <v>18294</v>
      </c>
      <c r="I287" s="108">
        <v>14167.2</v>
      </c>
      <c r="J287" s="108">
        <v>13890</v>
      </c>
      <c r="K287" s="109">
        <v>573</v>
      </c>
      <c r="L287" s="110">
        <f t="shared" si="84"/>
        <v>15685131</v>
      </c>
      <c r="M287" s="108"/>
      <c r="N287" s="108"/>
      <c r="O287" s="108"/>
      <c r="P287" s="110">
        <f>'Форма 2'!C287-M287-N287-O287</f>
        <v>15685131</v>
      </c>
      <c r="Q287" s="111">
        <f t="shared" si="85"/>
        <v>1107.1440369303743</v>
      </c>
      <c r="R287" s="111">
        <f t="shared" si="86"/>
        <v>1107.1440369303743</v>
      </c>
      <c r="S287" s="112" t="s">
        <v>81</v>
      </c>
      <c r="T287" s="107" t="s">
        <v>120</v>
      </c>
      <c r="U287" s="217"/>
      <c r="V287" s="85"/>
      <c r="W287" s="85"/>
      <c r="X287" s="85"/>
      <c r="Y287" s="85"/>
      <c r="Z287" s="172"/>
      <c r="AA287" s="172"/>
      <c r="AB287" s="177">
        <v>7</v>
      </c>
      <c r="AC287" s="154">
        <f t="shared" si="90"/>
        <v>15685131</v>
      </c>
      <c r="AD287" s="85"/>
      <c r="AE287" s="85"/>
      <c r="AF287" s="85"/>
      <c r="AG287" s="166"/>
      <c r="AH287" s="85"/>
      <c r="AI287" s="85"/>
      <c r="AJ287" s="85"/>
    </row>
    <row r="288" spans="1:36" ht="16.5" thickTop="1" thickBot="1">
      <c r="A288" s="105">
        <f t="shared" si="88"/>
        <v>42</v>
      </c>
      <c r="B288" s="195" t="s">
        <v>396</v>
      </c>
      <c r="C288" s="130">
        <v>1977</v>
      </c>
      <c r="D288" s="107"/>
      <c r="E288" s="131" t="s">
        <v>212</v>
      </c>
      <c r="F288" s="107">
        <v>9</v>
      </c>
      <c r="G288" s="105">
        <v>2</v>
      </c>
      <c r="H288" s="108">
        <v>4290.6000000000004</v>
      </c>
      <c r="I288" s="108">
        <v>2654.2</v>
      </c>
      <c r="J288" s="108">
        <v>2654.2</v>
      </c>
      <c r="K288" s="109">
        <v>137</v>
      </c>
      <c r="L288" s="110">
        <f t="shared" si="84"/>
        <v>18960804.990000006</v>
      </c>
      <c r="M288" s="108"/>
      <c r="N288" s="108"/>
      <c r="O288" s="108"/>
      <c r="P288" s="110">
        <f>'Форма 2'!C288-M288-N288-O288</f>
        <v>18960804.990000006</v>
      </c>
      <c r="Q288" s="111">
        <f t="shared" si="85"/>
        <v>7143.6986624971769</v>
      </c>
      <c r="R288" s="111">
        <f t="shared" si="86"/>
        <v>7143.6986624971769</v>
      </c>
      <c r="S288" s="112" t="s">
        <v>81</v>
      </c>
      <c r="T288" s="107" t="s">
        <v>82</v>
      </c>
      <c r="U288" s="217"/>
      <c r="V288" s="85"/>
      <c r="W288" s="85"/>
      <c r="X288" s="85"/>
      <c r="Y288" s="85"/>
      <c r="Z288" s="85"/>
      <c r="AA288" s="85"/>
      <c r="AB288" s="86"/>
      <c r="AC288" s="86"/>
      <c r="AD288" s="85">
        <v>1</v>
      </c>
      <c r="AE288" s="85">
        <v>1</v>
      </c>
      <c r="AF288" s="85">
        <v>1</v>
      </c>
      <c r="AG288" s="85"/>
      <c r="AH288" s="85"/>
      <c r="AI288" s="85"/>
      <c r="AJ288" s="85"/>
    </row>
    <row r="289" spans="1:36" ht="16.5" thickTop="1" thickBot="1">
      <c r="A289" s="105">
        <f t="shared" si="88"/>
        <v>43</v>
      </c>
      <c r="B289" s="195" t="s">
        <v>397</v>
      </c>
      <c r="C289" s="130">
        <v>1984</v>
      </c>
      <c r="D289" s="107"/>
      <c r="E289" s="131" t="s">
        <v>212</v>
      </c>
      <c r="F289" s="107">
        <v>9</v>
      </c>
      <c r="G289" s="105">
        <v>7</v>
      </c>
      <c r="H289" s="108">
        <v>13266.6</v>
      </c>
      <c r="I289" s="108">
        <v>9111.5</v>
      </c>
      <c r="J289" s="108">
        <v>9111.5</v>
      </c>
      <c r="K289" s="109">
        <v>716</v>
      </c>
      <c r="L289" s="110">
        <f t="shared" si="84"/>
        <v>23115620.994000003</v>
      </c>
      <c r="M289" s="108"/>
      <c r="N289" s="108"/>
      <c r="O289" s="108"/>
      <c r="P289" s="110">
        <f>'Форма 2'!C289-M289-N289-O289</f>
        <v>23115620.994000003</v>
      </c>
      <c r="Q289" s="111">
        <f t="shared" si="85"/>
        <v>2536.972067606871</v>
      </c>
      <c r="R289" s="111">
        <f t="shared" si="86"/>
        <v>2536.972067606871</v>
      </c>
      <c r="S289" s="112" t="s">
        <v>81</v>
      </c>
      <c r="T289" s="107" t="s">
        <v>92</v>
      </c>
      <c r="U289" s="217">
        <v>1</v>
      </c>
      <c r="V289" s="85"/>
      <c r="W289" s="85"/>
      <c r="X289" s="85"/>
      <c r="Y289" s="85"/>
      <c r="Z289" s="85"/>
      <c r="AA289" s="85"/>
      <c r="AB289" s="168">
        <v>7</v>
      </c>
      <c r="AC289" s="86">
        <f>2240733*AB289</f>
        <v>15685131</v>
      </c>
      <c r="AD289" s="85"/>
      <c r="AE289" s="85"/>
      <c r="AF289" s="85"/>
      <c r="AG289" s="85"/>
      <c r="AH289" s="85"/>
      <c r="AI289" s="85"/>
      <c r="AJ289" s="85"/>
    </row>
    <row r="290" spans="1:36" ht="16.5" thickTop="1" thickBot="1">
      <c r="A290" s="105">
        <f t="shared" si="88"/>
        <v>44</v>
      </c>
      <c r="B290" s="195" t="s">
        <v>398</v>
      </c>
      <c r="C290" s="130">
        <v>1988</v>
      </c>
      <c r="D290" s="107"/>
      <c r="E290" s="131" t="s">
        <v>212</v>
      </c>
      <c r="F290" s="107">
        <v>9</v>
      </c>
      <c r="G290" s="105">
        <v>5</v>
      </c>
      <c r="H290" s="108">
        <v>9990.2999999999993</v>
      </c>
      <c r="I290" s="108">
        <v>6008.2</v>
      </c>
      <c r="J290" s="108">
        <v>6008.2</v>
      </c>
      <c r="K290" s="109">
        <v>200</v>
      </c>
      <c r="L290" s="110">
        <f t="shared" si="84"/>
        <v>11203665</v>
      </c>
      <c r="M290" s="108"/>
      <c r="N290" s="108"/>
      <c r="O290" s="108"/>
      <c r="P290" s="110">
        <f>'Форма 2'!C290-M290-N290-O290</f>
        <v>11203665</v>
      </c>
      <c r="Q290" s="111">
        <f t="shared" si="85"/>
        <v>1864.7290369827901</v>
      </c>
      <c r="R290" s="111">
        <f t="shared" si="86"/>
        <v>1864.7290369827901</v>
      </c>
      <c r="S290" s="112" t="s">
        <v>81</v>
      </c>
      <c r="T290" s="107" t="s">
        <v>92</v>
      </c>
      <c r="U290" s="217"/>
      <c r="V290" s="85"/>
      <c r="W290" s="85"/>
      <c r="X290" s="85"/>
      <c r="Y290" s="85"/>
      <c r="Z290" s="172"/>
      <c r="AA290" s="172"/>
      <c r="AB290" s="177">
        <v>5</v>
      </c>
      <c r="AC290" s="154">
        <f>2240733*AB290</f>
        <v>11203665</v>
      </c>
      <c r="AD290" s="85"/>
      <c r="AE290" s="85"/>
      <c r="AF290" s="85"/>
      <c r="AG290" s="166"/>
      <c r="AH290" s="85"/>
      <c r="AI290" s="85"/>
      <c r="AJ290" s="85"/>
    </row>
    <row r="291" spans="1:36" ht="16.5" thickTop="1" thickBot="1">
      <c r="A291" s="105">
        <f t="shared" si="88"/>
        <v>45</v>
      </c>
      <c r="B291" s="195" t="s">
        <v>399</v>
      </c>
      <c r="C291" s="130">
        <v>1948</v>
      </c>
      <c r="D291" s="107"/>
      <c r="E291" s="131" t="s">
        <v>94</v>
      </c>
      <c r="F291" s="107">
        <v>4</v>
      </c>
      <c r="G291" s="105">
        <v>3</v>
      </c>
      <c r="H291" s="108">
        <v>2536.6</v>
      </c>
      <c r="I291" s="108">
        <v>2037.5</v>
      </c>
      <c r="J291" s="108">
        <v>1895.4862499999999</v>
      </c>
      <c r="K291" s="109">
        <v>63</v>
      </c>
      <c r="L291" s="110">
        <f t="shared" si="84"/>
        <v>2997246.56</v>
      </c>
      <c r="M291" s="108"/>
      <c r="N291" s="108"/>
      <c r="O291" s="108"/>
      <c r="P291" s="110">
        <f>'Форма 2'!C291-M291-N291-O291</f>
        <v>2997246.56</v>
      </c>
      <c r="Q291" s="111">
        <f t="shared" si="85"/>
        <v>1471.0412564417179</v>
      </c>
      <c r="R291" s="111">
        <f t="shared" si="86"/>
        <v>1471.0412564417179</v>
      </c>
      <c r="S291" s="112" t="s">
        <v>81</v>
      </c>
      <c r="T291" s="107" t="s">
        <v>82</v>
      </c>
      <c r="U291" s="217"/>
      <c r="V291" s="85"/>
      <c r="W291" s="85"/>
      <c r="X291" s="85">
        <v>1</v>
      </c>
      <c r="Y291" s="85">
        <v>1</v>
      </c>
      <c r="Z291" s="85"/>
      <c r="AA291" s="85"/>
      <c r="AB291" s="86"/>
      <c r="AC291" s="86"/>
      <c r="AD291" s="85"/>
      <c r="AE291" s="85"/>
      <c r="AF291" s="85"/>
      <c r="AG291" s="85"/>
      <c r="AH291" s="85"/>
      <c r="AI291" s="85"/>
      <c r="AJ291" s="85"/>
    </row>
    <row r="292" spans="1:36" ht="16.5" thickTop="1" thickBot="1">
      <c r="A292" s="105">
        <f t="shared" si="88"/>
        <v>46</v>
      </c>
      <c r="B292" s="195" t="s">
        <v>400</v>
      </c>
      <c r="C292" s="130">
        <v>1964</v>
      </c>
      <c r="D292" s="107"/>
      <c r="E292" s="131" t="s">
        <v>94</v>
      </c>
      <c r="F292" s="107">
        <v>5</v>
      </c>
      <c r="G292" s="105">
        <v>2</v>
      </c>
      <c r="H292" s="108">
        <v>2270.27</v>
      </c>
      <c r="I292" s="108">
        <v>2091.9</v>
      </c>
      <c r="J292" s="108">
        <v>1664.4</v>
      </c>
      <c r="K292" s="109">
        <v>64</v>
      </c>
      <c r="L292" s="110">
        <f t="shared" si="84"/>
        <v>20767703.4736</v>
      </c>
      <c r="M292" s="108"/>
      <c r="N292" s="108"/>
      <c r="O292" s="108"/>
      <c r="P292" s="110">
        <f>'Форма 2'!C292-M292-N292-O292</f>
        <v>20767703.4736</v>
      </c>
      <c r="Q292" s="111">
        <f t="shared" si="85"/>
        <v>9927.675067450642</v>
      </c>
      <c r="R292" s="111">
        <f t="shared" si="86"/>
        <v>9927.675067450642</v>
      </c>
      <c r="S292" s="112" t="s">
        <v>81</v>
      </c>
      <c r="T292" s="107" t="s">
        <v>82</v>
      </c>
      <c r="U292" s="217">
        <v>1</v>
      </c>
      <c r="V292" s="85">
        <v>1</v>
      </c>
      <c r="W292" s="85"/>
      <c r="X292" s="85">
        <v>1</v>
      </c>
      <c r="Y292" s="85">
        <v>1</v>
      </c>
      <c r="Z292" s="85">
        <v>1</v>
      </c>
      <c r="AA292" s="85"/>
      <c r="AB292" s="86"/>
      <c r="AC292" s="86"/>
      <c r="AD292" s="85">
        <v>1</v>
      </c>
      <c r="AE292" s="85"/>
      <c r="AF292" s="85"/>
      <c r="AG292" s="85"/>
      <c r="AH292" s="85"/>
      <c r="AI292" s="85"/>
      <c r="AJ292" s="85"/>
    </row>
    <row r="293" spans="1:36" ht="16.5" thickTop="1" thickBot="1">
      <c r="A293" s="105">
        <f t="shared" si="88"/>
        <v>47</v>
      </c>
      <c r="B293" s="195" t="s">
        <v>401</v>
      </c>
      <c r="C293" s="130">
        <v>1942</v>
      </c>
      <c r="D293" s="107"/>
      <c r="E293" s="131" t="s">
        <v>94</v>
      </c>
      <c r="F293" s="107">
        <v>4</v>
      </c>
      <c r="G293" s="105">
        <v>4</v>
      </c>
      <c r="H293" s="108">
        <v>4585.8999999999996</v>
      </c>
      <c r="I293" s="108">
        <v>3401.1</v>
      </c>
      <c r="J293" s="108">
        <v>3401.1</v>
      </c>
      <c r="K293" s="109">
        <v>93</v>
      </c>
      <c r="L293" s="110">
        <f t="shared" si="84"/>
        <v>6406043.709999999</v>
      </c>
      <c r="M293" s="108"/>
      <c r="N293" s="108"/>
      <c r="O293" s="108"/>
      <c r="P293" s="110">
        <f>'Форма 2'!C293-M293-N293-O293</f>
        <v>6406043.709999999</v>
      </c>
      <c r="Q293" s="111">
        <f t="shared" si="85"/>
        <v>1883.5211284584398</v>
      </c>
      <c r="R293" s="111">
        <f t="shared" si="86"/>
        <v>1883.5211284584398</v>
      </c>
      <c r="S293" s="112" t="s">
        <v>81</v>
      </c>
      <c r="T293" s="107" t="s">
        <v>82</v>
      </c>
      <c r="U293" s="217"/>
      <c r="V293" s="85"/>
      <c r="W293" s="85"/>
      <c r="X293" s="85">
        <v>1</v>
      </c>
      <c r="Y293" s="85"/>
      <c r="Z293" s="85"/>
      <c r="AA293" s="85">
        <v>1</v>
      </c>
      <c r="AB293" s="86"/>
      <c r="AC293" s="86"/>
      <c r="AD293" s="85"/>
      <c r="AE293" s="85"/>
      <c r="AF293" s="85"/>
      <c r="AG293" s="85"/>
      <c r="AH293" s="85"/>
      <c r="AI293" s="85"/>
      <c r="AJ293" s="85"/>
    </row>
    <row r="294" spans="1:36" ht="16.5" thickTop="1" thickBot="1">
      <c r="A294" s="105">
        <f t="shared" si="88"/>
        <v>48</v>
      </c>
      <c r="B294" s="195" t="s">
        <v>402</v>
      </c>
      <c r="C294" s="130">
        <v>1976</v>
      </c>
      <c r="D294" s="107"/>
      <c r="E294" s="131" t="s">
        <v>94</v>
      </c>
      <c r="F294" s="107">
        <v>9</v>
      </c>
      <c r="G294" s="105">
        <v>1</v>
      </c>
      <c r="H294" s="108">
        <v>4211.1000000000004</v>
      </c>
      <c r="I294" s="108">
        <v>4006.8</v>
      </c>
      <c r="J294" s="108">
        <v>3421.8</v>
      </c>
      <c r="K294" s="109">
        <v>218</v>
      </c>
      <c r="L294" s="110">
        <f t="shared" si="84"/>
        <v>1440533.088</v>
      </c>
      <c r="M294" s="108"/>
      <c r="N294" s="108"/>
      <c r="O294" s="108"/>
      <c r="P294" s="110">
        <f>'Форма 2'!C294-M294-N294-O294</f>
        <v>1440533.088</v>
      </c>
      <c r="Q294" s="111">
        <f t="shared" si="85"/>
        <v>359.52208445642407</v>
      </c>
      <c r="R294" s="111">
        <f t="shared" si="86"/>
        <v>359.52208445642407</v>
      </c>
      <c r="S294" s="112" t="s">
        <v>81</v>
      </c>
      <c r="T294" s="107" t="s">
        <v>82</v>
      </c>
      <c r="U294" s="217"/>
      <c r="V294" s="85"/>
      <c r="W294" s="85"/>
      <c r="X294" s="85">
        <v>1</v>
      </c>
      <c r="Y294" s="85"/>
      <c r="Z294" s="85"/>
      <c r="AA294" s="85"/>
      <c r="AB294" s="86"/>
      <c r="AC294" s="86"/>
      <c r="AD294" s="85"/>
      <c r="AE294" s="85"/>
      <c r="AF294" s="85"/>
      <c r="AG294" s="85"/>
      <c r="AH294" s="85"/>
      <c r="AI294" s="85"/>
      <c r="AJ294" s="85"/>
    </row>
    <row r="295" spans="1:36" ht="16.5" thickTop="1" thickBot="1">
      <c r="A295" s="105">
        <f t="shared" si="88"/>
        <v>49</v>
      </c>
      <c r="B295" s="195" t="s">
        <v>403</v>
      </c>
      <c r="C295" s="130">
        <v>1980</v>
      </c>
      <c r="D295" s="107"/>
      <c r="E295" s="131" t="s">
        <v>212</v>
      </c>
      <c r="F295" s="107">
        <v>5</v>
      </c>
      <c r="G295" s="105">
        <v>8</v>
      </c>
      <c r="H295" s="108">
        <v>5220.2</v>
      </c>
      <c r="I295" s="108">
        <v>3561.9</v>
      </c>
      <c r="J295" s="108">
        <v>3561.9</v>
      </c>
      <c r="K295" s="109">
        <v>279</v>
      </c>
      <c r="L295" s="110">
        <f t="shared" si="84"/>
        <v>2052895.852</v>
      </c>
      <c r="M295" s="108"/>
      <c r="N295" s="108"/>
      <c r="O295" s="108"/>
      <c r="P295" s="110">
        <f>'Форма 2'!C295-M295-N295-O295</f>
        <v>2052895.852</v>
      </c>
      <c r="Q295" s="111">
        <f t="shared" si="85"/>
        <v>576.34853645526266</v>
      </c>
      <c r="R295" s="111">
        <f t="shared" si="86"/>
        <v>576.34853645526266</v>
      </c>
      <c r="S295" s="112" t="s">
        <v>81</v>
      </c>
      <c r="T295" s="107" t="s">
        <v>92</v>
      </c>
      <c r="U295" s="217">
        <v>1</v>
      </c>
      <c r="V295" s="85"/>
      <c r="W295" s="85"/>
      <c r="X295" s="85"/>
      <c r="Y295" s="85"/>
      <c r="Z295" s="85"/>
      <c r="AA295" s="85"/>
      <c r="AB295" s="86"/>
      <c r="AC295" s="86"/>
      <c r="AD295" s="85"/>
      <c r="AE295" s="85"/>
      <c r="AF295" s="85"/>
      <c r="AG295" s="85"/>
      <c r="AH295" s="85"/>
      <c r="AI295" s="85"/>
      <c r="AJ295" s="85"/>
    </row>
    <row r="296" spans="1:36" ht="16.5" thickTop="1" thickBot="1">
      <c r="A296" s="105">
        <f t="shared" si="88"/>
        <v>50</v>
      </c>
      <c r="B296" s="195" t="s">
        <v>404</v>
      </c>
      <c r="C296" s="130">
        <v>1988</v>
      </c>
      <c r="D296" s="107"/>
      <c r="E296" s="131"/>
      <c r="F296" s="107">
        <v>10</v>
      </c>
      <c r="G296" s="105">
        <v>1</v>
      </c>
      <c r="H296" s="111">
        <v>3693.5</v>
      </c>
      <c r="I296" s="132">
        <v>3693.5</v>
      </c>
      <c r="J296" s="108"/>
      <c r="K296" s="109"/>
      <c r="L296" s="110">
        <f t="shared" si="84"/>
        <v>3930316.7999999998</v>
      </c>
      <c r="M296" s="108"/>
      <c r="N296" s="108"/>
      <c r="O296" s="108"/>
      <c r="P296" s="110">
        <f>'Форма 2'!C296-M296-N296-O296</f>
        <v>3930316.7999999998</v>
      </c>
      <c r="Q296" s="111">
        <f t="shared" si="85"/>
        <v>1064.1171788276702</v>
      </c>
      <c r="R296" s="111">
        <f t="shared" si="86"/>
        <v>1064.1171788276702</v>
      </c>
      <c r="S296" s="112" t="s">
        <v>81</v>
      </c>
      <c r="T296" s="107" t="s">
        <v>82</v>
      </c>
      <c r="U296" s="217"/>
      <c r="V296" s="85"/>
      <c r="W296" s="85"/>
      <c r="X296" s="85"/>
      <c r="Y296" s="85"/>
      <c r="Z296" s="172"/>
      <c r="AA296" s="172"/>
      <c r="AB296" s="177">
        <v>1</v>
      </c>
      <c r="AC296" s="154">
        <f>3930316.8*AB296</f>
        <v>3930316.7999999998</v>
      </c>
      <c r="AD296" s="85"/>
      <c r="AE296" s="85"/>
      <c r="AF296" s="85"/>
      <c r="AG296" s="166"/>
      <c r="AH296" s="85"/>
      <c r="AI296" s="85"/>
      <c r="AJ296" s="85"/>
    </row>
    <row r="297" spans="1:36" ht="16.5" thickTop="1" thickBot="1">
      <c r="A297" s="105">
        <f t="shared" si="88"/>
        <v>51</v>
      </c>
      <c r="B297" s="195" t="s">
        <v>405</v>
      </c>
      <c r="C297" s="130">
        <v>1982</v>
      </c>
      <c r="D297" s="107"/>
      <c r="E297" s="131" t="s">
        <v>239</v>
      </c>
      <c r="F297" s="107">
        <v>9</v>
      </c>
      <c r="G297" s="105">
        <v>2</v>
      </c>
      <c r="H297" s="111">
        <v>4652.8</v>
      </c>
      <c r="I297" s="108">
        <v>3884.5</v>
      </c>
      <c r="J297" s="108">
        <v>3884.5</v>
      </c>
      <c r="K297" s="109">
        <v>192</v>
      </c>
      <c r="L297" s="110">
        <f t="shared" si="84"/>
        <v>8962932</v>
      </c>
      <c r="M297" s="108"/>
      <c r="N297" s="108"/>
      <c r="O297" s="108"/>
      <c r="P297" s="110">
        <f>'Форма 2'!C297-M297-N297-O297</f>
        <v>8962932</v>
      </c>
      <c r="Q297" s="111">
        <f>L297/I297</f>
        <v>2307.3579611275582</v>
      </c>
      <c r="R297" s="111">
        <f>Q297</f>
        <v>2307.3579611275582</v>
      </c>
      <c r="S297" s="112" t="s">
        <v>81</v>
      </c>
      <c r="T297" s="107" t="s">
        <v>82</v>
      </c>
      <c r="U297" s="217"/>
      <c r="V297" s="85"/>
      <c r="W297" s="85"/>
      <c r="X297" s="85"/>
      <c r="Y297" s="85"/>
      <c r="Z297" s="172"/>
      <c r="AA297" s="172"/>
      <c r="AB297" s="177">
        <v>4</v>
      </c>
      <c r="AC297" s="154">
        <f>2240733*AB297</f>
        <v>8962932</v>
      </c>
      <c r="AD297" s="85"/>
      <c r="AE297" s="85"/>
      <c r="AF297" s="85"/>
      <c r="AG297" s="166"/>
      <c r="AH297" s="85"/>
      <c r="AI297" s="85"/>
      <c r="AJ297" s="85"/>
    </row>
    <row r="298" spans="1:36" ht="16.5" thickTop="1" thickBot="1">
      <c r="A298" s="105">
        <f t="shared" si="88"/>
        <v>52</v>
      </c>
      <c r="B298" s="195" t="s">
        <v>406</v>
      </c>
      <c r="C298" s="130">
        <v>2006</v>
      </c>
      <c r="D298" s="107"/>
      <c r="E298" s="131"/>
      <c r="F298" s="107">
        <v>16</v>
      </c>
      <c r="G298" s="105">
        <v>4</v>
      </c>
      <c r="H298" s="111">
        <v>17067.7</v>
      </c>
      <c r="I298" s="132">
        <v>15071.3</v>
      </c>
      <c r="J298" s="108">
        <v>13434</v>
      </c>
      <c r="K298" s="109">
        <v>374</v>
      </c>
      <c r="L298" s="110">
        <f t="shared" si="84"/>
        <v>44276515.309</v>
      </c>
      <c r="M298" s="108"/>
      <c r="N298" s="108"/>
      <c r="O298" s="108"/>
      <c r="P298" s="110">
        <f>'Форма 2'!C298-M298-N298-O298</f>
        <v>44276515.309</v>
      </c>
      <c r="Q298" s="111">
        <f>L298/I298</f>
        <v>2937.8033287772123</v>
      </c>
      <c r="R298" s="111">
        <f>Q298</f>
        <v>2937.8033287772123</v>
      </c>
      <c r="S298" s="112" t="s">
        <v>81</v>
      </c>
      <c r="T298" s="107" t="s">
        <v>92</v>
      </c>
      <c r="U298" s="217"/>
      <c r="V298" s="85"/>
      <c r="W298" s="85"/>
      <c r="X298" s="85"/>
      <c r="Y298" s="85"/>
      <c r="Z298" s="85"/>
      <c r="AA298" s="85"/>
      <c r="AB298" s="86"/>
      <c r="AC298" s="86"/>
      <c r="AD298" s="85"/>
      <c r="AE298" s="85">
        <v>1</v>
      </c>
      <c r="AF298" s="85"/>
      <c r="AG298" s="85"/>
      <c r="AH298" s="85"/>
      <c r="AI298" s="85"/>
      <c r="AJ298" s="85"/>
    </row>
    <row r="299" spans="1:36" ht="16.5" thickTop="1" thickBot="1">
      <c r="A299" s="105">
        <f t="shared" si="88"/>
        <v>53</v>
      </c>
      <c r="B299" s="189" t="s">
        <v>407</v>
      </c>
      <c r="C299" s="130">
        <v>1962</v>
      </c>
      <c r="D299" s="107"/>
      <c r="E299" s="131" t="s">
        <v>91</v>
      </c>
      <c r="F299" s="107">
        <v>5</v>
      </c>
      <c r="G299" s="105">
        <v>4</v>
      </c>
      <c r="H299" s="108">
        <v>3464.3</v>
      </c>
      <c r="I299" s="108">
        <v>3090.7000000000012</v>
      </c>
      <c r="J299" s="108">
        <v>3090.7000000000012</v>
      </c>
      <c r="K299" s="109">
        <v>178</v>
      </c>
      <c r="L299" s="110">
        <f t="shared" si="84"/>
        <v>1362370.618</v>
      </c>
      <c r="M299" s="108"/>
      <c r="N299" s="108"/>
      <c r="O299" s="108"/>
      <c r="P299" s="110">
        <f>'Форма 2'!C299-M299-N299-O299</f>
        <v>1362370.618</v>
      </c>
      <c r="Q299" s="111">
        <f t="shared" ref="Q299" si="91">L299/I299</f>
        <v>440.7967832529846</v>
      </c>
      <c r="R299" s="111">
        <f t="shared" ref="R299" si="92">Q299</f>
        <v>440.7967832529846</v>
      </c>
      <c r="S299" s="112" t="s">
        <v>81</v>
      </c>
      <c r="T299" s="107" t="s">
        <v>92</v>
      </c>
      <c r="U299" s="217">
        <v>1</v>
      </c>
      <c r="V299" s="85"/>
      <c r="W299" s="85"/>
      <c r="X299" s="85"/>
      <c r="Y299" s="85"/>
      <c r="Z299" s="85"/>
      <c r="AA299" s="85"/>
      <c r="AB299" s="86"/>
      <c r="AC299" s="86"/>
      <c r="AD299" s="85"/>
      <c r="AE299" s="85"/>
      <c r="AF299" s="85"/>
      <c r="AG299" s="85"/>
      <c r="AH299" s="85"/>
      <c r="AI299" s="85"/>
      <c r="AJ299" s="85"/>
    </row>
    <row r="300" spans="1:36" ht="16.5" thickTop="1" thickBot="1">
      <c r="A300" s="105">
        <f t="shared" si="88"/>
        <v>54</v>
      </c>
      <c r="B300" s="195" t="s">
        <v>408</v>
      </c>
      <c r="C300" s="130">
        <v>1960</v>
      </c>
      <c r="D300" s="107"/>
      <c r="E300" s="131" t="s">
        <v>239</v>
      </c>
      <c r="F300" s="107">
        <v>5</v>
      </c>
      <c r="G300" s="105">
        <v>2</v>
      </c>
      <c r="H300" s="108">
        <v>1886.9</v>
      </c>
      <c r="I300" s="108">
        <v>1714.1000000000001</v>
      </c>
      <c r="J300" s="108">
        <v>1378.9</v>
      </c>
      <c r="K300" s="109">
        <v>56</v>
      </c>
      <c r="L300" s="110">
        <f t="shared" si="84"/>
        <v>6500408.2379999999</v>
      </c>
      <c r="M300" s="108"/>
      <c r="N300" s="108"/>
      <c r="O300" s="108"/>
      <c r="P300" s="110">
        <f>'Форма 2'!C300-M300-N300-O300</f>
        <v>6500408.2379999999</v>
      </c>
      <c r="Q300" s="111">
        <f t="shared" si="85"/>
        <v>3792.3156396943</v>
      </c>
      <c r="R300" s="111">
        <f t="shared" si="86"/>
        <v>3792.3156396943</v>
      </c>
      <c r="S300" s="112" t="s">
        <v>81</v>
      </c>
      <c r="T300" s="107" t="s">
        <v>92</v>
      </c>
      <c r="U300" s="217"/>
      <c r="V300" s="85"/>
      <c r="W300" s="85"/>
      <c r="X300" s="85"/>
      <c r="Y300" s="85"/>
      <c r="Z300" s="85"/>
      <c r="AA300" s="85"/>
      <c r="AB300" s="86"/>
      <c r="AC300" s="86"/>
      <c r="AD300" s="85">
        <v>1</v>
      </c>
      <c r="AE300" s="85"/>
      <c r="AF300" s="85"/>
      <c r="AG300" s="85"/>
      <c r="AH300" s="85"/>
      <c r="AI300" s="85"/>
      <c r="AJ300" s="85"/>
    </row>
    <row r="301" spans="1:36" ht="16.5" thickTop="1" thickBot="1">
      <c r="A301" s="105">
        <f t="shared" si="88"/>
        <v>55</v>
      </c>
      <c r="B301" s="195" t="s">
        <v>409</v>
      </c>
      <c r="C301" s="130">
        <v>1954</v>
      </c>
      <c r="D301" s="107"/>
      <c r="E301" s="131" t="s">
        <v>378</v>
      </c>
      <c r="F301" s="107">
        <v>2</v>
      </c>
      <c r="G301" s="105">
        <v>2</v>
      </c>
      <c r="H301" s="108">
        <v>845.4</v>
      </c>
      <c r="I301" s="108">
        <v>769.7</v>
      </c>
      <c r="J301" s="108">
        <v>769.7</v>
      </c>
      <c r="K301" s="109">
        <v>28</v>
      </c>
      <c r="L301" s="110">
        <f t="shared" si="84"/>
        <v>2728841.298</v>
      </c>
      <c r="M301" s="108"/>
      <c r="N301" s="108"/>
      <c r="O301" s="108"/>
      <c r="P301" s="110">
        <f>'Форма 2'!C301-M301-N301-O301</f>
        <v>2728841.298</v>
      </c>
      <c r="Q301" s="111">
        <f>L301/I301</f>
        <v>3545.331035468364</v>
      </c>
      <c r="R301" s="111">
        <f>Q301</f>
        <v>3545.331035468364</v>
      </c>
      <c r="S301" s="112" t="s">
        <v>81</v>
      </c>
      <c r="T301" s="107" t="s">
        <v>82</v>
      </c>
      <c r="U301" s="217">
        <v>1</v>
      </c>
      <c r="V301" s="85"/>
      <c r="W301" s="85"/>
      <c r="X301" s="85"/>
      <c r="Y301" s="85"/>
      <c r="Z301" s="85"/>
      <c r="AA301" s="85"/>
      <c r="AB301" s="86"/>
      <c r="AC301" s="86"/>
      <c r="AD301" s="85"/>
      <c r="AE301" s="85"/>
      <c r="AF301" s="85"/>
      <c r="AG301" s="85"/>
      <c r="AH301" s="85">
        <v>1</v>
      </c>
      <c r="AI301" s="85"/>
      <c r="AJ301" s="85"/>
    </row>
    <row r="302" spans="1:36" ht="16.5" thickTop="1" thickBot="1">
      <c r="A302" s="105">
        <f t="shared" si="88"/>
        <v>56</v>
      </c>
      <c r="B302" s="195" t="s">
        <v>410</v>
      </c>
      <c r="C302" s="130">
        <v>1968</v>
      </c>
      <c r="D302" s="107"/>
      <c r="E302" s="131" t="s">
        <v>94</v>
      </c>
      <c r="F302" s="107">
        <v>5</v>
      </c>
      <c r="G302" s="105">
        <v>4</v>
      </c>
      <c r="H302" s="108">
        <v>2741.8</v>
      </c>
      <c r="I302" s="108">
        <v>2639.1</v>
      </c>
      <c r="J302" s="108">
        <v>2639.1</v>
      </c>
      <c r="K302" s="109">
        <v>124</v>
      </c>
      <c r="L302" s="110">
        <f t="shared" si="84"/>
        <v>9445555.8360000011</v>
      </c>
      <c r="M302" s="108"/>
      <c r="N302" s="108"/>
      <c r="O302" s="108"/>
      <c r="P302" s="110">
        <f>'Форма 2'!C302-M302-N302-O302</f>
        <v>9445555.8360000011</v>
      </c>
      <c r="Q302" s="111">
        <f>L302/I302</f>
        <v>3579.0822007502561</v>
      </c>
      <c r="R302" s="111">
        <f>Q302</f>
        <v>3579.0822007502561</v>
      </c>
      <c r="S302" s="112" t="s">
        <v>81</v>
      </c>
      <c r="T302" s="105" t="s">
        <v>92</v>
      </c>
      <c r="U302" s="217"/>
      <c r="V302" s="85"/>
      <c r="W302" s="85"/>
      <c r="X302" s="85"/>
      <c r="Y302" s="85"/>
      <c r="Z302" s="85"/>
      <c r="AA302" s="85"/>
      <c r="AB302" s="86"/>
      <c r="AC302" s="86"/>
      <c r="AD302" s="85">
        <v>1</v>
      </c>
      <c r="AE302" s="85"/>
      <c r="AF302" s="85"/>
      <c r="AG302" s="85"/>
      <c r="AH302" s="85"/>
      <c r="AI302" s="85"/>
      <c r="AJ302" s="85"/>
    </row>
    <row r="303" spans="1:36" ht="16.5" thickTop="1" thickBot="1">
      <c r="A303" s="105">
        <f t="shared" si="88"/>
        <v>57</v>
      </c>
      <c r="B303" s="195" t="s">
        <v>411</v>
      </c>
      <c r="C303" s="130">
        <v>1958</v>
      </c>
      <c r="D303" s="107"/>
      <c r="E303" s="131" t="s">
        <v>94</v>
      </c>
      <c r="F303" s="107">
        <v>3</v>
      </c>
      <c r="G303" s="105">
        <v>3</v>
      </c>
      <c r="H303" s="245">
        <v>1560.7</v>
      </c>
      <c r="I303" s="110">
        <v>1433.7</v>
      </c>
      <c r="J303" s="246">
        <v>1112.8</v>
      </c>
      <c r="K303" s="109">
        <v>58</v>
      </c>
      <c r="L303" s="110">
        <f t="shared" si="84"/>
        <v>13056660.129999999</v>
      </c>
      <c r="M303" s="108"/>
      <c r="N303" s="108"/>
      <c r="O303" s="108"/>
      <c r="P303" s="110">
        <f>'Форма 2'!C303-M303-N303-O303</f>
        <v>13056660.129999999</v>
      </c>
      <c r="Q303" s="111">
        <f t="shared" si="85"/>
        <v>9106.9680756085636</v>
      </c>
      <c r="R303" s="111">
        <f t="shared" si="86"/>
        <v>9106.9680756085636</v>
      </c>
      <c r="S303" s="112" t="s">
        <v>81</v>
      </c>
      <c r="T303" s="107" t="s">
        <v>82</v>
      </c>
      <c r="U303" s="217"/>
      <c r="V303" s="85"/>
      <c r="W303" s="85"/>
      <c r="X303" s="85"/>
      <c r="Y303" s="85"/>
      <c r="Z303" s="85"/>
      <c r="AA303" s="85"/>
      <c r="AB303" s="86"/>
      <c r="AC303" s="86"/>
      <c r="AD303" s="85"/>
      <c r="AE303" s="85">
        <v>2</v>
      </c>
      <c r="AF303" s="85">
        <v>1</v>
      </c>
      <c r="AG303" s="85"/>
      <c r="AH303" s="85"/>
      <c r="AI303" s="85"/>
      <c r="AJ303" s="85"/>
    </row>
    <row r="304" spans="1:36" ht="16.5" thickTop="1" thickBot="1">
      <c r="A304" s="105">
        <f t="shared" si="88"/>
        <v>58</v>
      </c>
      <c r="B304" s="195" t="s">
        <v>412</v>
      </c>
      <c r="C304" s="130">
        <v>1964</v>
      </c>
      <c r="D304" s="107"/>
      <c r="E304" s="131" t="s">
        <v>94</v>
      </c>
      <c r="F304" s="107">
        <v>5</v>
      </c>
      <c r="G304" s="105">
        <v>2</v>
      </c>
      <c r="H304" s="108">
        <v>1816.9</v>
      </c>
      <c r="I304" s="108">
        <v>1566.8</v>
      </c>
      <c r="J304" s="108">
        <v>1250.0999999999999</v>
      </c>
      <c r="K304" s="109">
        <v>71</v>
      </c>
      <c r="L304" s="110">
        <f t="shared" si="84"/>
        <v>6259256.8380000005</v>
      </c>
      <c r="M304" s="108"/>
      <c r="N304" s="108"/>
      <c r="O304" s="108"/>
      <c r="P304" s="110">
        <f>'Форма 2'!C304-M304-N304-O304</f>
        <v>6259256.8380000005</v>
      </c>
      <c r="Q304" s="111">
        <f t="shared" si="85"/>
        <v>3994.9303280571871</v>
      </c>
      <c r="R304" s="111">
        <f t="shared" si="86"/>
        <v>3994.9303280571871</v>
      </c>
      <c r="S304" s="112" t="s">
        <v>81</v>
      </c>
      <c r="T304" s="107" t="s">
        <v>82</v>
      </c>
      <c r="U304" s="217"/>
      <c r="V304" s="85"/>
      <c r="W304" s="85"/>
      <c r="X304" s="85"/>
      <c r="Y304" s="85"/>
      <c r="Z304" s="85"/>
      <c r="AA304" s="85"/>
      <c r="AB304" s="86"/>
      <c r="AC304" s="86"/>
      <c r="AD304" s="85">
        <v>1</v>
      </c>
      <c r="AE304" s="85"/>
      <c r="AF304" s="85"/>
      <c r="AG304" s="85"/>
      <c r="AH304" s="85"/>
      <c r="AI304" s="85"/>
      <c r="AJ304" s="85"/>
    </row>
    <row r="305" spans="1:36" ht="16.5" thickTop="1" thickBot="1">
      <c r="A305" s="105">
        <f t="shared" si="88"/>
        <v>59</v>
      </c>
      <c r="B305" s="195" t="s">
        <v>413</v>
      </c>
      <c r="C305" s="130">
        <v>1960</v>
      </c>
      <c r="D305" s="107"/>
      <c r="E305" s="131" t="s">
        <v>239</v>
      </c>
      <c r="F305" s="107">
        <v>4</v>
      </c>
      <c r="G305" s="105">
        <v>4</v>
      </c>
      <c r="H305" s="108">
        <v>2573.1999999999998</v>
      </c>
      <c r="I305" s="108">
        <v>1699.3</v>
      </c>
      <c r="J305" s="108">
        <v>1699.3</v>
      </c>
      <c r="K305" s="109">
        <v>139</v>
      </c>
      <c r="L305" s="110">
        <f t="shared" si="84"/>
        <v>8864725.4639999997</v>
      </c>
      <c r="M305" s="108"/>
      <c r="N305" s="108"/>
      <c r="O305" s="108"/>
      <c r="P305" s="110">
        <f>'Форма 2'!C305-M305-N305-O305</f>
        <v>8864725.4639999997</v>
      </c>
      <c r="Q305" s="111">
        <f t="shared" si="85"/>
        <v>5216.6924404166421</v>
      </c>
      <c r="R305" s="111">
        <f t="shared" si="86"/>
        <v>5216.6924404166421</v>
      </c>
      <c r="S305" s="112" t="s">
        <v>81</v>
      </c>
      <c r="T305" s="105" t="s">
        <v>82</v>
      </c>
      <c r="U305" s="217"/>
      <c r="V305" s="85"/>
      <c r="W305" s="85"/>
      <c r="X305" s="85"/>
      <c r="Y305" s="85"/>
      <c r="Z305" s="85"/>
      <c r="AA305" s="85"/>
      <c r="AB305" s="86"/>
      <c r="AC305" s="86"/>
      <c r="AD305" s="85">
        <v>1</v>
      </c>
      <c r="AE305" s="85"/>
      <c r="AF305" s="85"/>
      <c r="AG305" s="85"/>
      <c r="AH305" s="85"/>
      <c r="AI305" s="85"/>
      <c r="AJ305" s="85"/>
    </row>
    <row r="306" spans="1:36" ht="16.5" thickTop="1" thickBot="1">
      <c r="A306" s="105">
        <f t="shared" si="88"/>
        <v>60</v>
      </c>
      <c r="B306" s="195" t="s">
        <v>414</v>
      </c>
      <c r="C306" s="130">
        <v>1986</v>
      </c>
      <c r="D306" s="107"/>
      <c r="E306" s="131" t="s">
        <v>94</v>
      </c>
      <c r="F306" s="107">
        <v>10</v>
      </c>
      <c r="G306" s="105">
        <v>7</v>
      </c>
      <c r="H306" s="108">
        <v>21710.7</v>
      </c>
      <c r="I306" s="108">
        <v>16728.900000000001</v>
      </c>
      <c r="J306" s="108">
        <v>14447.7</v>
      </c>
      <c r="K306" s="109">
        <v>706</v>
      </c>
      <c r="L306" s="110">
        <f t="shared" si="84"/>
        <v>22428658</v>
      </c>
      <c r="M306" s="108"/>
      <c r="N306" s="108"/>
      <c r="O306" s="108"/>
      <c r="P306" s="110">
        <f>'Форма 2'!C306-M306-N306-O306</f>
        <v>22428658</v>
      </c>
      <c r="Q306" s="111">
        <f t="shared" si="85"/>
        <v>1340.713256699484</v>
      </c>
      <c r="R306" s="111">
        <f t="shared" si="86"/>
        <v>1340.713256699484</v>
      </c>
      <c r="S306" s="112" t="s">
        <v>81</v>
      </c>
      <c r="T306" s="107" t="s">
        <v>92</v>
      </c>
      <c r="U306" s="217"/>
      <c r="V306" s="85"/>
      <c r="W306" s="85"/>
      <c r="X306" s="85"/>
      <c r="Y306" s="85"/>
      <c r="Z306" s="172"/>
      <c r="AA306" s="172"/>
      <c r="AB306" s="177">
        <v>7</v>
      </c>
      <c r="AC306" s="154">
        <f>3204094*AB306</f>
        <v>22428658</v>
      </c>
      <c r="AD306" s="85"/>
      <c r="AE306" s="85"/>
      <c r="AF306" s="85"/>
      <c r="AG306" s="166"/>
      <c r="AH306" s="85"/>
      <c r="AI306" s="85"/>
      <c r="AJ306" s="85"/>
    </row>
    <row r="307" spans="1:36" ht="16.5" thickTop="1" thickBot="1">
      <c r="A307" s="105">
        <f t="shared" si="88"/>
        <v>61</v>
      </c>
      <c r="B307" s="195" t="s">
        <v>415</v>
      </c>
      <c r="C307" s="130">
        <v>1972</v>
      </c>
      <c r="D307" s="107"/>
      <c r="E307" s="131" t="s">
        <v>212</v>
      </c>
      <c r="F307" s="107">
        <v>5</v>
      </c>
      <c r="G307" s="105">
        <v>8</v>
      </c>
      <c r="H307" s="108">
        <v>5743.2</v>
      </c>
      <c r="I307" s="108">
        <v>5466.89</v>
      </c>
      <c r="J307" s="108">
        <v>5466.89</v>
      </c>
      <c r="K307" s="109">
        <v>315</v>
      </c>
      <c r="L307" s="110">
        <f t="shared" ref="L307:L360" si="93">SUM(M307:P307)</f>
        <v>25864616.064000003</v>
      </c>
      <c r="M307" s="108"/>
      <c r="N307" s="108"/>
      <c r="O307" s="108"/>
      <c r="P307" s="110">
        <f>'Форма 2'!C307-M307-N307-O307</f>
        <v>25864616.064000003</v>
      </c>
      <c r="Q307" s="111">
        <f t="shared" si="85"/>
        <v>4731.13892249524</v>
      </c>
      <c r="R307" s="111">
        <f t="shared" si="86"/>
        <v>4731.13892249524</v>
      </c>
      <c r="S307" s="112" t="s">
        <v>81</v>
      </c>
      <c r="T307" s="107" t="s">
        <v>82</v>
      </c>
      <c r="U307" s="217"/>
      <c r="V307" s="85"/>
      <c r="W307" s="85"/>
      <c r="X307" s="85"/>
      <c r="Y307" s="85"/>
      <c r="Z307" s="85"/>
      <c r="AA307" s="85"/>
      <c r="AB307" s="86"/>
      <c r="AC307" s="86"/>
      <c r="AD307" s="85">
        <v>1</v>
      </c>
      <c r="AE307" s="85"/>
      <c r="AF307" s="85"/>
      <c r="AG307" s="85"/>
      <c r="AH307" s="85"/>
      <c r="AI307" s="85"/>
      <c r="AJ307" s="85"/>
    </row>
    <row r="308" spans="1:36" ht="16.5" thickTop="1" thickBot="1">
      <c r="A308" s="105">
        <f t="shared" si="88"/>
        <v>62</v>
      </c>
      <c r="B308" s="114" t="s">
        <v>417</v>
      </c>
      <c r="C308" s="123">
        <v>1971</v>
      </c>
      <c r="D308" s="107"/>
      <c r="E308" s="114" t="s">
        <v>91</v>
      </c>
      <c r="F308" s="107">
        <v>5</v>
      </c>
      <c r="G308" s="107">
        <v>6</v>
      </c>
      <c r="H308" s="126">
        <v>4285.3599999999997</v>
      </c>
      <c r="I308" s="126">
        <v>3032.7999999999997</v>
      </c>
      <c r="J308" s="126">
        <v>3032.7999999999997</v>
      </c>
      <c r="K308" s="125">
        <v>235</v>
      </c>
      <c r="L308" s="110">
        <f t="shared" si="93"/>
        <v>19299204.4672</v>
      </c>
      <c r="M308" s="108"/>
      <c r="N308" s="108"/>
      <c r="O308" s="108"/>
      <c r="P308" s="110">
        <f>'Форма 2'!C308-M308-N308-O308</f>
        <v>19299204.4672</v>
      </c>
      <c r="Q308" s="111">
        <f t="shared" si="85"/>
        <v>6363.4939551569514</v>
      </c>
      <c r="R308" s="111">
        <f t="shared" si="86"/>
        <v>6363.4939551569514</v>
      </c>
      <c r="S308" s="112" t="s">
        <v>81</v>
      </c>
      <c r="T308" s="107" t="s">
        <v>82</v>
      </c>
      <c r="U308" s="217"/>
      <c r="V308" s="85"/>
      <c r="W308" s="85"/>
      <c r="X308" s="85"/>
      <c r="Y308" s="85"/>
      <c r="Z308" s="85"/>
      <c r="AA308" s="85"/>
      <c r="AB308" s="86"/>
      <c r="AC308" s="86"/>
      <c r="AD308" s="85">
        <v>1</v>
      </c>
      <c r="AE308" s="85"/>
      <c r="AF308" s="85"/>
      <c r="AG308" s="85"/>
      <c r="AH308" s="85"/>
      <c r="AI308" s="85"/>
      <c r="AJ308" s="85"/>
    </row>
    <row r="309" spans="1:36" ht="16.5" thickTop="1" thickBot="1">
      <c r="A309" s="105">
        <f t="shared" si="88"/>
        <v>63</v>
      </c>
      <c r="B309" s="114" t="s">
        <v>418</v>
      </c>
      <c r="C309" s="123">
        <v>1969</v>
      </c>
      <c r="D309" s="107"/>
      <c r="E309" s="114" t="s">
        <v>91</v>
      </c>
      <c r="F309" s="107">
        <v>5</v>
      </c>
      <c r="G309" s="107">
        <v>6</v>
      </c>
      <c r="H309" s="126">
        <v>4409.3</v>
      </c>
      <c r="I309" s="126">
        <v>3057.08</v>
      </c>
      <c r="J309" s="126">
        <v>3057.08</v>
      </c>
      <c r="K309" s="125">
        <v>246</v>
      </c>
      <c r="L309" s="110">
        <f t="shared" si="93"/>
        <v>19857370.736000001</v>
      </c>
      <c r="M309" s="108"/>
      <c r="N309" s="108"/>
      <c r="O309" s="108"/>
      <c r="P309" s="110">
        <f>'Форма 2'!C309-M309-N309-O309</f>
        <v>19857370.736000001</v>
      </c>
      <c r="Q309" s="111">
        <f t="shared" ref="Q309:Q364" si="94">L309/I309</f>
        <v>6495.5351956769209</v>
      </c>
      <c r="R309" s="111">
        <f t="shared" ref="R309:R364" si="95">Q309</f>
        <v>6495.5351956769209</v>
      </c>
      <c r="S309" s="112" t="s">
        <v>81</v>
      </c>
      <c r="T309" s="107" t="s">
        <v>82</v>
      </c>
      <c r="U309" s="217"/>
      <c r="V309" s="85"/>
      <c r="W309" s="85"/>
      <c r="X309" s="85"/>
      <c r="Y309" s="85"/>
      <c r="Z309" s="85"/>
      <c r="AA309" s="85"/>
      <c r="AB309" s="86"/>
      <c r="AC309" s="86"/>
      <c r="AD309" s="85">
        <v>1</v>
      </c>
      <c r="AE309" s="85"/>
      <c r="AF309" s="85"/>
      <c r="AG309" s="85"/>
      <c r="AH309" s="85"/>
      <c r="AI309" s="85"/>
      <c r="AJ309" s="85"/>
    </row>
    <row r="310" spans="1:36" ht="16.5" thickTop="1" thickBot="1">
      <c r="A310" s="105">
        <f t="shared" si="88"/>
        <v>64</v>
      </c>
      <c r="B310" s="114" t="s">
        <v>419</v>
      </c>
      <c r="C310" s="123">
        <v>1973</v>
      </c>
      <c r="D310" s="107"/>
      <c r="E310" s="114" t="s">
        <v>91</v>
      </c>
      <c r="F310" s="107">
        <v>5</v>
      </c>
      <c r="G310" s="107">
        <v>6</v>
      </c>
      <c r="H310" s="126">
        <v>4397.66</v>
      </c>
      <c r="I310" s="126">
        <v>2999.51</v>
      </c>
      <c r="J310" s="126">
        <v>2999.51</v>
      </c>
      <c r="K310" s="125">
        <v>236</v>
      </c>
      <c r="L310" s="110">
        <f t="shared" si="93"/>
        <v>19804949.7632</v>
      </c>
      <c r="M310" s="108"/>
      <c r="N310" s="108"/>
      <c r="O310" s="108"/>
      <c r="P310" s="110">
        <f>'Форма 2'!C310-M310-N310-O310</f>
        <v>19804949.7632</v>
      </c>
      <c r="Q310" s="111">
        <f t="shared" si="94"/>
        <v>6602.7283666998937</v>
      </c>
      <c r="R310" s="111">
        <f t="shared" si="95"/>
        <v>6602.7283666998937</v>
      </c>
      <c r="S310" s="112" t="s">
        <v>81</v>
      </c>
      <c r="T310" s="107" t="s">
        <v>82</v>
      </c>
      <c r="U310" s="217"/>
      <c r="V310" s="85"/>
      <c r="W310" s="85"/>
      <c r="X310" s="85"/>
      <c r="Y310" s="85"/>
      <c r="Z310" s="85"/>
      <c r="AA310" s="85"/>
      <c r="AB310" s="86"/>
      <c r="AC310" s="86"/>
      <c r="AD310" s="85">
        <v>1</v>
      </c>
      <c r="AE310" s="85"/>
      <c r="AF310" s="85"/>
      <c r="AG310" s="85"/>
      <c r="AH310" s="85"/>
      <c r="AI310" s="85"/>
      <c r="AJ310" s="85"/>
    </row>
    <row r="311" spans="1:36" ht="16.5" thickTop="1" thickBot="1">
      <c r="A311" s="105">
        <f t="shared" si="88"/>
        <v>65</v>
      </c>
      <c r="B311" s="195" t="s">
        <v>420</v>
      </c>
      <c r="C311" s="130">
        <v>1961</v>
      </c>
      <c r="D311" s="107"/>
      <c r="E311" s="131" t="s">
        <v>80</v>
      </c>
      <c r="F311" s="107">
        <v>5</v>
      </c>
      <c r="G311" s="105">
        <v>4</v>
      </c>
      <c r="H311" s="108">
        <v>3155.1</v>
      </c>
      <c r="I311" s="108">
        <v>2867.6</v>
      </c>
      <c r="J311" s="108">
        <v>2867.6</v>
      </c>
      <c r="K311" s="109">
        <v>143</v>
      </c>
      <c r="L311" s="110">
        <f t="shared" si="93"/>
        <v>10869382.602</v>
      </c>
      <c r="M311" s="108"/>
      <c r="N311" s="108"/>
      <c r="O311" s="108"/>
      <c r="P311" s="110">
        <f>'Форма 2'!C311-M311-N311-O311</f>
        <v>10869382.602</v>
      </c>
      <c r="Q311" s="111">
        <f t="shared" si="94"/>
        <v>3790.4110064165156</v>
      </c>
      <c r="R311" s="111">
        <f t="shared" si="95"/>
        <v>3790.4110064165156</v>
      </c>
      <c r="S311" s="112" t="s">
        <v>81</v>
      </c>
      <c r="T311" s="107" t="s">
        <v>82</v>
      </c>
      <c r="U311" s="217"/>
      <c r="V311" s="85"/>
      <c r="W311" s="85"/>
      <c r="X311" s="85"/>
      <c r="Y311" s="85"/>
      <c r="Z311" s="85"/>
      <c r="AA311" s="85"/>
      <c r="AB311" s="86"/>
      <c r="AC311" s="86"/>
      <c r="AD311" s="85">
        <v>1</v>
      </c>
      <c r="AE311" s="85"/>
      <c r="AF311" s="85"/>
      <c r="AG311" s="85"/>
      <c r="AH311" s="85"/>
      <c r="AI311" s="85"/>
      <c r="AJ311" s="85"/>
    </row>
    <row r="312" spans="1:36" ht="16.5" thickTop="1" thickBot="1">
      <c r="A312" s="105">
        <f t="shared" si="88"/>
        <v>66</v>
      </c>
      <c r="B312" s="195" t="s">
        <v>421</v>
      </c>
      <c r="C312" s="130">
        <v>1961</v>
      </c>
      <c r="D312" s="107"/>
      <c r="E312" s="131" t="s">
        <v>80</v>
      </c>
      <c r="F312" s="107">
        <v>5</v>
      </c>
      <c r="G312" s="105">
        <v>3</v>
      </c>
      <c r="H312" s="108">
        <v>2541.1</v>
      </c>
      <c r="I312" s="108">
        <v>2321.4</v>
      </c>
      <c r="J312" s="108">
        <v>1003.7</v>
      </c>
      <c r="K312" s="109">
        <v>108</v>
      </c>
      <c r="L312" s="110">
        <f t="shared" si="93"/>
        <v>8754140.3219999988</v>
      </c>
      <c r="M312" s="108"/>
      <c r="N312" s="108"/>
      <c r="O312" s="108"/>
      <c r="P312" s="110">
        <f>'Форма 2'!C312-M312-N312-O312</f>
        <v>8754140.3219999988</v>
      </c>
      <c r="Q312" s="111">
        <f t="shared" si="94"/>
        <v>3771.0607056086837</v>
      </c>
      <c r="R312" s="111">
        <f t="shared" si="95"/>
        <v>3771.0607056086837</v>
      </c>
      <c r="S312" s="112" t="s">
        <v>81</v>
      </c>
      <c r="T312" s="107" t="s">
        <v>92</v>
      </c>
      <c r="U312" s="217"/>
      <c r="V312" s="85"/>
      <c r="W312" s="85"/>
      <c r="X312" s="85"/>
      <c r="Y312" s="85"/>
      <c r="Z312" s="85"/>
      <c r="AA312" s="85"/>
      <c r="AB312" s="86"/>
      <c r="AC312" s="86"/>
      <c r="AD312" s="85">
        <v>1</v>
      </c>
      <c r="AE312" s="85"/>
      <c r="AF312" s="85"/>
      <c r="AG312" s="85"/>
      <c r="AH312" s="85"/>
      <c r="AI312" s="85"/>
      <c r="AJ312" s="85"/>
    </row>
    <row r="313" spans="1:36" ht="16.5" thickTop="1" thickBot="1">
      <c r="A313" s="105">
        <f t="shared" si="88"/>
        <v>67</v>
      </c>
      <c r="B313" s="195" t="s">
        <v>422</v>
      </c>
      <c r="C313" s="130">
        <v>1961</v>
      </c>
      <c r="D313" s="107">
        <v>2015</v>
      </c>
      <c r="E313" s="131" t="s">
        <v>80</v>
      </c>
      <c r="F313" s="107">
        <v>5</v>
      </c>
      <c r="G313" s="105">
        <v>4</v>
      </c>
      <c r="H313" s="108">
        <v>3185.4</v>
      </c>
      <c r="I313" s="108">
        <v>2419.6</v>
      </c>
      <c r="J313" s="108">
        <v>2419.6</v>
      </c>
      <c r="K313" s="109">
        <v>133</v>
      </c>
      <c r="L313" s="110">
        <f t="shared" si="93"/>
        <v>10973766.708000001</v>
      </c>
      <c r="M313" s="108"/>
      <c r="N313" s="108"/>
      <c r="O313" s="108"/>
      <c r="P313" s="110">
        <f>'Форма 2'!C313-M313-N313-O313</f>
        <v>10973766.708000001</v>
      </c>
      <c r="Q313" s="111">
        <f t="shared" si="94"/>
        <v>4535.3639890891063</v>
      </c>
      <c r="R313" s="111">
        <f t="shared" si="95"/>
        <v>4535.3639890891063</v>
      </c>
      <c r="S313" s="112" t="s">
        <v>81</v>
      </c>
      <c r="T313" s="107" t="s">
        <v>92</v>
      </c>
      <c r="U313" s="217"/>
      <c r="V313" s="85"/>
      <c r="W313" s="85"/>
      <c r="X313" s="85"/>
      <c r="Y313" s="85"/>
      <c r="Z313" s="85"/>
      <c r="AA313" s="85"/>
      <c r="AB313" s="86"/>
      <c r="AC313" s="86"/>
      <c r="AD313" s="85">
        <v>1</v>
      </c>
      <c r="AE313" s="85"/>
      <c r="AF313" s="85"/>
      <c r="AG313" s="85"/>
      <c r="AH313" s="85"/>
      <c r="AI313" s="85"/>
      <c r="AJ313" s="85"/>
    </row>
    <row r="314" spans="1:36" ht="16.5" thickTop="1" thickBot="1">
      <c r="A314" s="105">
        <f t="shared" si="88"/>
        <v>68</v>
      </c>
      <c r="B314" s="195" t="s">
        <v>424</v>
      </c>
      <c r="C314" s="130">
        <v>1974</v>
      </c>
      <c r="D314" s="107">
        <v>2007</v>
      </c>
      <c r="E314" s="131" t="s">
        <v>80</v>
      </c>
      <c r="F314" s="107">
        <v>9</v>
      </c>
      <c r="G314" s="105">
        <v>1</v>
      </c>
      <c r="H314" s="108">
        <v>2891.6</v>
      </c>
      <c r="I314" s="108">
        <v>2186.6</v>
      </c>
      <c r="J314" s="108">
        <v>1466.2</v>
      </c>
      <c r="K314" s="109">
        <v>96</v>
      </c>
      <c r="L314" s="110">
        <f t="shared" si="93"/>
        <v>3873095.7880000002</v>
      </c>
      <c r="M314" s="108"/>
      <c r="N314" s="108"/>
      <c r="O314" s="108"/>
      <c r="P314" s="110">
        <f>'Форма 2'!C314-M314-N314-O314</f>
        <v>3873095.7880000002</v>
      </c>
      <c r="Q314" s="111">
        <f t="shared" si="94"/>
        <v>1771.2868325253821</v>
      </c>
      <c r="R314" s="111">
        <f t="shared" si="95"/>
        <v>1771.2868325253821</v>
      </c>
      <c r="S314" s="112" t="s">
        <v>81</v>
      </c>
      <c r="T314" s="107" t="s">
        <v>92</v>
      </c>
      <c r="U314" s="217"/>
      <c r="V314" s="85"/>
      <c r="W314" s="85"/>
      <c r="X314" s="85"/>
      <c r="Y314" s="85"/>
      <c r="Z314" s="85"/>
      <c r="AA314" s="85"/>
      <c r="AB314" s="86"/>
      <c r="AC314" s="86"/>
      <c r="AD314" s="85">
        <v>1</v>
      </c>
      <c r="AE314" s="85"/>
      <c r="AF314" s="85"/>
      <c r="AG314" s="85"/>
      <c r="AH314" s="85"/>
      <c r="AI314" s="85"/>
      <c r="AJ314" s="85"/>
    </row>
    <row r="315" spans="1:36" ht="16.5" thickTop="1" thickBot="1">
      <c r="A315" s="105">
        <f t="shared" si="88"/>
        <v>69</v>
      </c>
      <c r="B315" s="195" t="s">
        <v>425</v>
      </c>
      <c r="C315" s="130">
        <v>1987</v>
      </c>
      <c r="D315" s="107"/>
      <c r="E315" s="131" t="s">
        <v>94</v>
      </c>
      <c r="F315" s="107">
        <v>9</v>
      </c>
      <c r="G315" s="105">
        <v>4</v>
      </c>
      <c r="H315" s="108">
        <v>9023</v>
      </c>
      <c r="I315" s="108">
        <v>7467.5</v>
      </c>
      <c r="J315" s="108">
        <v>7388.7</v>
      </c>
      <c r="K315" s="109">
        <v>350</v>
      </c>
      <c r="L315" s="110">
        <f t="shared" si="93"/>
        <v>8962932</v>
      </c>
      <c r="M315" s="108"/>
      <c r="N315" s="108"/>
      <c r="O315" s="108"/>
      <c r="P315" s="110">
        <f>'Форма 2'!C315-M315-N315-O315</f>
        <v>8962932</v>
      </c>
      <c r="Q315" s="111">
        <f t="shared" si="94"/>
        <v>1200.2587211248745</v>
      </c>
      <c r="R315" s="111">
        <f t="shared" si="95"/>
        <v>1200.2587211248745</v>
      </c>
      <c r="S315" s="112" t="s">
        <v>81</v>
      </c>
      <c r="T315" s="107" t="s">
        <v>92</v>
      </c>
      <c r="U315" s="217"/>
      <c r="V315" s="85"/>
      <c r="W315" s="85"/>
      <c r="X315" s="85"/>
      <c r="Y315" s="85"/>
      <c r="Z315" s="172"/>
      <c r="AA315" s="172"/>
      <c r="AB315" s="177">
        <v>4</v>
      </c>
      <c r="AC315" s="154">
        <f>2240733*AB315</f>
        <v>8962932</v>
      </c>
      <c r="AD315" s="85"/>
      <c r="AE315" s="85"/>
      <c r="AF315" s="85"/>
      <c r="AG315" s="166"/>
      <c r="AH315" s="85"/>
      <c r="AI315" s="85"/>
      <c r="AJ315" s="85"/>
    </row>
    <row r="316" spans="1:36" ht="16.5" thickTop="1" thickBot="1">
      <c r="A316" s="105">
        <f t="shared" si="88"/>
        <v>70</v>
      </c>
      <c r="B316" s="195" t="s">
        <v>426</v>
      </c>
      <c r="C316" s="130">
        <v>1969</v>
      </c>
      <c r="D316" s="107"/>
      <c r="E316" s="131" t="s">
        <v>94</v>
      </c>
      <c r="F316" s="107">
        <v>5</v>
      </c>
      <c r="G316" s="105">
        <v>8</v>
      </c>
      <c r="H316" s="108">
        <v>6751.4</v>
      </c>
      <c r="I316" s="108">
        <v>6744.9</v>
      </c>
      <c r="J316" s="108">
        <v>6560.4</v>
      </c>
      <c r="K316" s="109">
        <v>266</v>
      </c>
      <c r="L316" s="110">
        <f t="shared" si="93"/>
        <v>66875925.185999997</v>
      </c>
      <c r="M316" s="108"/>
      <c r="N316" s="108"/>
      <c r="O316" s="108"/>
      <c r="P316" s="110">
        <f>'Форма 2'!C316-M316-N316-O316</f>
        <v>66875925.185999997</v>
      </c>
      <c r="Q316" s="111">
        <f t="shared" si="94"/>
        <v>9915.0358324067074</v>
      </c>
      <c r="R316" s="111">
        <f t="shared" si="95"/>
        <v>9915.0358324067074</v>
      </c>
      <c r="S316" s="112" t="s">
        <v>81</v>
      </c>
      <c r="T316" s="107" t="s">
        <v>82</v>
      </c>
      <c r="U316" s="217">
        <v>1</v>
      </c>
      <c r="V316" s="85"/>
      <c r="W316" s="85"/>
      <c r="X316" s="85"/>
      <c r="Y316" s="85"/>
      <c r="Z316" s="85"/>
      <c r="AA316" s="85"/>
      <c r="AB316" s="86"/>
      <c r="AC316" s="86"/>
      <c r="AD316" s="85">
        <v>1</v>
      </c>
      <c r="AE316" s="85">
        <v>1</v>
      </c>
      <c r="AF316" s="85"/>
      <c r="AG316" s="85"/>
      <c r="AH316" s="85"/>
      <c r="AI316" s="85"/>
      <c r="AJ316" s="85"/>
    </row>
    <row r="317" spans="1:36" ht="16.5" thickTop="1" thickBot="1">
      <c r="A317" s="105">
        <f t="shared" si="88"/>
        <v>71</v>
      </c>
      <c r="B317" s="195" t="s">
        <v>427</v>
      </c>
      <c r="C317" s="130">
        <v>1970</v>
      </c>
      <c r="D317" s="107"/>
      <c r="E317" s="131" t="s">
        <v>91</v>
      </c>
      <c r="F317" s="107">
        <v>5</v>
      </c>
      <c r="G317" s="105">
        <v>6</v>
      </c>
      <c r="H317" s="108">
        <v>4955</v>
      </c>
      <c r="I317" s="108">
        <v>4500.4000000000005</v>
      </c>
      <c r="J317" s="108">
        <v>4351.3</v>
      </c>
      <c r="K317" s="109">
        <v>197</v>
      </c>
      <c r="L317" s="110">
        <f t="shared" si="93"/>
        <v>436892.93000000005</v>
      </c>
      <c r="M317" s="108"/>
      <c r="N317" s="108"/>
      <c r="O317" s="108"/>
      <c r="P317" s="110">
        <f>'Форма 2'!C317-M317-N317-O317</f>
        <v>436892.93000000005</v>
      </c>
      <c r="Q317" s="111">
        <f t="shared" si="94"/>
        <v>97.078688561016804</v>
      </c>
      <c r="R317" s="111">
        <f t="shared" si="95"/>
        <v>97.078688561016804</v>
      </c>
      <c r="S317" s="112" t="s">
        <v>81</v>
      </c>
      <c r="T317" s="107" t="s">
        <v>92</v>
      </c>
      <c r="U317" s="217"/>
      <c r="V317" s="85"/>
      <c r="W317" s="85"/>
      <c r="X317" s="85"/>
      <c r="Y317" s="85"/>
      <c r="Z317" s="172"/>
      <c r="AA317" s="172"/>
      <c r="AB317" s="171"/>
      <c r="AC317" s="154"/>
      <c r="AD317" s="85"/>
      <c r="AE317" s="85"/>
      <c r="AF317" s="85"/>
      <c r="AG317" s="166" t="s">
        <v>5075</v>
      </c>
      <c r="AH317" s="85"/>
      <c r="AI317" s="85"/>
      <c r="AJ317" s="85"/>
    </row>
    <row r="318" spans="1:36" ht="16.5" thickTop="1" thickBot="1">
      <c r="A318" s="105">
        <f t="shared" si="88"/>
        <v>72</v>
      </c>
      <c r="B318" s="112" t="s">
        <v>428</v>
      </c>
      <c r="C318" s="105">
        <v>1987</v>
      </c>
      <c r="D318" s="112"/>
      <c r="E318" s="114" t="s">
        <v>94</v>
      </c>
      <c r="F318" s="107">
        <v>5</v>
      </c>
      <c r="G318" s="107">
        <v>6</v>
      </c>
      <c r="H318" s="111">
        <v>4893.2</v>
      </c>
      <c r="I318" s="111">
        <v>4625.5999999999995</v>
      </c>
      <c r="J318" s="111">
        <v>4316.8999999999996</v>
      </c>
      <c r="K318" s="122">
        <v>188</v>
      </c>
      <c r="L318" s="110">
        <f t="shared" si="93"/>
        <v>22036624.064000003</v>
      </c>
      <c r="M318" s="108"/>
      <c r="N318" s="108"/>
      <c r="O318" s="108"/>
      <c r="P318" s="110">
        <f>'Форма 2'!C318-M318-N318-O318</f>
        <v>22036624.064000003</v>
      </c>
      <c r="Q318" s="111">
        <f t="shared" si="94"/>
        <v>4764.0574334140447</v>
      </c>
      <c r="R318" s="111">
        <f t="shared" si="95"/>
        <v>4764.0574334140447</v>
      </c>
      <c r="S318" s="112" t="s">
        <v>81</v>
      </c>
      <c r="T318" s="107" t="s">
        <v>82</v>
      </c>
      <c r="U318" s="217"/>
      <c r="V318" s="85"/>
      <c r="W318" s="85"/>
      <c r="X318" s="85"/>
      <c r="Y318" s="85"/>
      <c r="Z318" s="85"/>
      <c r="AA318" s="85"/>
      <c r="AB318" s="86"/>
      <c r="AC318" s="86"/>
      <c r="AD318" s="85">
        <v>1</v>
      </c>
      <c r="AE318" s="85"/>
      <c r="AF318" s="85"/>
      <c r="AG318" s="85"/>
      <c r="AH318" s="85"/>
      <c r="AI318" s="85"/>
      <c r="AJ318" s="85"/>
    </row>
    <row r="319" spans="1:36" ht="16.5" thickTop="1" thickBot="1">
      <c r="A319" s="105">
        <f t="shared" si="88"/>
        <v>73</v>
      </c>
      <c r="B319" s="114" t="s">
        <v>429</v>
      </c>
      <c r="C319" s="123">
        <v>1968</v>
      </c>
      <c r="D319" s="107"/>
      <c r="E319" s="114" t="s">
        <v>94</v>
      </c>
      <c r="F319" s="107">
        <v>5</v>
      </c>
      <c r="G319" s="107">
        <v>6</v>
      </c>
      <c r="H319" s="126">
        <v>4487</v>
      </c>
      <c r="I319" s="126">
        <v>4487</v>
      </c>
      <c r="J319" s="126">
        <v>4487</v>
      </c>
      <c r="K319" s="125">
        <v>215</v>
      </c>
      <c r="L319" s="110">
        <f t="shared" si="93"/>
        <v>20207294.240000002</v>
      </c>
      <c r="M319" s="108"/>
      <c r="N319" s="108"/>
      <c r="O319" s="108"/>
      <c r="P319" s="110">
        <f>'Форма 2'!C319-M319-N319-O319</f>
        <v>20207294.240000002</v>
      </c>
      <c r="Q319" s="111">
        <f t="shared" si="94"/>
        <v>4503.5200000000004</v>
      </c>
      <c r="R319" s="111">
        <f t="shared" si="95"/>
        <v>4503.5200000000004</v>
      </c>
      <c r="S319" s="112" t="s">
        <v>81</v>
      </c>
      <c r="T319" s="107" t="s">
        <v>92</v>
      </c>
      <c r="U319" s="217"/>
      <c r="V319" s="85"/>
      <c r="W319" s="85"/>
      <c r="X319" s="85"/>
      <c r="Y319" s="85"/>
      <c r="Z319" s="85"/>
      <c r="AA319" s="85"/>
      <c r="AB319" s="86"/>
      <c r="AC319" s="86"/>
      <c r="AD319" s="85">
        <v>1</v>
      </c>
      <c r="AE319" s="85"/>
      <c r="AF319" s="85"/>
      <c r="AG319" s="85"/>
      <c r="AH319" s="85"/>
      <c r="AI319" s="85"/>
      <c r="AJ319" s="85"/>
    </row>
    <row r="320" spans="1:36" ht="16.5" thickTop="1" thickBot="1">
      <c r="A320" s="105">
        <f t="shared" si="88"/>
        <v>74</v>
      </c>
      <c r="B320" s="195" t="s">
        <v>430</v>
      </c>
      <c r="C320" s="130">
        <v>1954</v>
      </c>
      <c r="D320" s="107"/>
      <c r="E320" s="131" t="s">
        <v>378</v>
      </c>
      <c r="F320" s="107">
        <v>3</v>
      </c>
      <c r="G320" s="105">
        <v>1</v>
      </c>
      <c r="H320" s="108">
        <v>503.5</v>
      </c>
      <c r="I320" s="108">
        <v>446</v>
      </c>
      <c r="J320" s="108">
        <v>446</v>
      </c>
      <c r="K320" s="109">
        <v>20</v>
      </c>
      <c r="L320" s="110">
        <f t="shared" si="93"/>
        <v>859001.21</v>
      </c>
      <c r="M320" s="108"/>
      <c r="N320" s="108"/>
      <c r="O320" s="108"/>
      <c r="P320" s="110">
        <f>'Форма 2'!C320-M320-N320-O320</f>
        <v>859001.21</v>
      </c>
      <c r="Q320" s="111">
        <f t="shared" si="94"/>
        <v>1926.0116816143498</v>
      </c>
      <c r="R320" s="111">
        <f t="shared" si="95"/>
        <v>1926.0116816143498</v>
      </c>
      <c r="S320" s="112" t="s">
        <v>81</v>
      </c>
      <c r="T320" s="105" t="s">
        <v>120</v>
      </c>
      <c r="U320" s="217"/>
      <c r="V320" s="85"/>
      <c r="W320" s="85"/>
      <c r="X320" s="85">
        <v>1</v>
      </c>
      <c r="Y320" s="85">
        <v>1</v>
      </c>
      <c r="Z320" s="85">
        <v>1</v>
      </c>
      <c r="AA320" s="85"/>
      <c r="AB320" s="86"/>
      <c r="AC320" s="86"/>
      <c r="AD320" s="85"/>
      <c r="AE320" s="85"/>
      <c r="AF320" s="85"/>
      <c r="AG320" s="85"/>
      <c r="AH320" s="85"/>
      <c r="AI320" s="85"/>
      <c r="AJ320" s="85"/>
    </row>
    <row r="321" spans="1:36" ht="16.5" thickTop="1" thickBot="1">
      <c r="A321" s="105">
        <f t="shared" ref="A321:A384" si="96">A320+1</f>
        <v>75</v>
      </c>
      <c r="B321" s="195" t="s">
        <v>431</v>
      </c>
      <c r="C321" s="130">
        <v>1954</v>
      </c>
      <c r="D321" s="107"/>
      <c r="E321" s="131" t="s">
        <v>378</v>
      </c>
      <c r="F321" s="107">
        <v>3</v>
      </c>
      <c r="G321" s="105">
        <v>1</v>
      </c>
      <c r="H321" s="108">
        <v>629</v>
      </c>
      <c r="I321" s="108">
        <v>482.5</v>
      </c>
      <c r="J321" s="108">
        <v>482.5</v>
      </c>
      <c r="K321" s="109">
        <v>29</v>
      </c>
      <c r="L321" s="110">
        <f t="shared" si="93"/>
        <v>350107.69</v>
      </c>
      <c r="M321" s="108"/>
      <c r="N321" s="108"/>
      <c r="O321" s="108"/>
      <c r="P321" s="110">
        <f>'Форма 2'!C321-M321-N321-O321</f>
        <v>350107.69</v>
      </c>
      <c r="Q321" s="111">
        <f t="shared" si="94"/>
        <v>725.61179274611402</v>
      </c>
      <c r="R321" s="111">
        <f t="shared" si="95"/>
        <v>725.61179274611402</v>
      </c>
      <c r="S321" s="112" t="s">
        <v>81</v>
      </c>
      <c r="T321" s="107" t="s">
        <v>120</v>
      </c>
      <c r="U321" s="217">
        <v>1</v>
      </c>
      <c r="V321" s="85"/>
      <c r="W321" s="85"/>
      <c r="X321" s="85"/>
      <c r="Y321" s="85"/>
      <c r="Z321" s="85"/>
      <c r="AA321" s="85"/>
      <c r="AB321" s="86"/>
      <c r="AC321" s="86"/>
      <c r="AD321" s="85"/>
      <c r="AE321" s="85"/>
      <c r="AF321" s="85"/>
      <c r="AG321" s="85"/>
      <c r="AH321" s="85"/>
      <c r="AI321" s="85"/>
      <c r="AJ321" s="85"/>
    </row>
    <row r="322" spans="1:36" ht="16.5" thickTop="1" thickBot="1">
      <c r="A322" s="105">
        <f t="shared" si="96"/>
        <v>76</v>
      </c>
      <c r="B322" s="195" t="s">
        <v>433</v>
      </c>
      <c r="C322" s="130">
        <v>1961</v>
      </c>
      <c r="D322" s="107">
        <v>2008</v>
      </c>
      <c r="E322" s="131" t="s">
        <v>80</v>
      </c>
      <c r="F322" s="107">
        <v>5</v>
      </c>
      <c r="G322" s="105">
        <v>4</v>
      </c>
      <c r="H322" s="108">
        <v>3215.97</v>
      </c>
      <c r="I322" s="108">
        <v>3037.6</v>
      </c>
      <c r="J322" s="108">
        <v>3037.6</v>
      </c>
      <c r="K322" s="109">
        <v>240</v>
      </c>
      <c r="L322" s="110">
        <f t="shared" si="93"/>
        <v>11079080.9694</v>
      </c>
      <c r="M322" s="108"/>
      <c r="N322" s="108"/>
      <c r="O322" s="108"/>
      <c r="P322" s="110">
        <f>'Форма 2'!C322-M322-N322-O322</f>
        <v>11079080.9694</v>
      </c>
      <c r="Q322" s="111">
        <f t="shared" si="94"/>
        <v>3647.313987819331</v>
      </c>
      <c r="R322" s="111">
        <f t="shared" si="95"/>
        <v>3647.313987819331</v>
      </c>
      <c r="S322" s="112" t="s">
        <v>81</v>
      </c>
      <c r="T322" s="107" t="s">
        <v>82</v>
      </c>
      <c r="U322" s="217"/>
      <c r="V322" s="85"/>
      <c r="W322" s="85"/>
      <c r="X322" s="85"/>
      <c r="Y322" s="85"/>
      <c r="Z322" s="85"/>
      <c r="AA322" s="85"/>
      <c r="AB322" s="86"/>
      <c r="AC322" s="86"/>
      <c r="AD322" s="85">
        <v>1</v>
      </c>
      <c r="AE322" s="85"/>
      <c r="AF322" s="85"/>
      <c r="AG322" s="85"/>
      <c r="AH322" s="85"/>
      <c r="AI322" s="85"/>
      <c r="AJ322" s="85"/>
    </row>
    <row r="323" spans="1:36" ht="16.5" thickTop="1" thickBot="1">
      <c r="A323" s="105">
        <f t="shared" si="96"/>
        <v>77</v>
      </c>
      <c r="B323" s="195" t="s">
        <v>434</v>
      </c>
      <c r="C323" s="130">
        <v>1956</v>
      </c>
      <c r="D323" s="107">
        <v>2019</v>
      </c>
      <c r="E323" s="131" t="s">
        <v>80</v>
      </c>
      <c r="F323" s="107">
        <v>2</v>
      </c>
      <c r="G323" s="105">
        <v>3</v>
      </c>
      <c r="H323" s="108">
        <v>1023.2</v>
      </c>
      <c r="I323" s="108">
        <v>932.8</v>
      </c>
      <c r="J323" s="108">
        <v>932.8</v>
      </c>
      <c r="K323" s="109">
        <v>64</v>
      </c>
      <c r="L323" s="110">
        <f t="shared" si="93"/>
        <v>1328154.5279999999</v>
      </c>
      <c r="M323" s="108"/>
      <c r="N323" s="108"/>
      <c r="O323" s="108"/>
      <c r="P323" s="110">
        <f>'Форма 2'!C323-M323-N323-O323</f>
        <v>1328154.5279999999</v>
      </c>
      <c r="Q323" s="111">
        <f t="shared" si="94"/>
        <v>1423.8363293310463</v>
      </c>
      <c r="R323" s="111">
        <f t="shared" si="95"/>
        <v>1423.8363293310463</v>
      </c>
      <c r="S323" s="112" t="s">
        <v>81</v>
      </c>
      <c r="T323" s="107" t="s">
        <v>82</v>
      </c>
      <c r="U323" s="217"/>
      <c r="V323" s="85"/>
      <c r="W323" s="85"/>
      <c r="X323" s="85"/>
      <c r="Y323" s="85"/>
      <c r="Z323" s="85"/>
      <c r="AA323" s="85"/>
      <c r="AB323" s="86"/>
      <c r="AC323" s="86"/>
      <c r="AD323" s="85"/>
      <c r="AE323" s="85"/>
      <c r="AF323" s="85">
        <v>1</v>
      </c>
      <c r="AG323" s="85"/>
      <c r="AH323" s="85"/>
      <c r="AI323" s="85"/>
      <c r="AJ323" s="85"/>
    </row>
    <row r="324" spans="1:36" ht="16.5" thickTop="1" thickBot="1">
      <c r="A324" s="105">
        <f t="shared" si="96"/>
        <v>78</v>
      </c>
      <c r="B324" s="195" t="s">
        <v>435</v>
      </c>
      <c r="C324" s="130">
        <v>1962</v>
      </c>
      <c r="D324" s="107"/>
      <c r="E324" s="131" t="s">
        <v>80</v>
      </c>
      <c r="F324" s="107">
        <v>4</v>
      </c>
      <c r="G324" s="105">
        <v>3</v>
      </c>
      <c r="H324" s="108">
        <v>1974.1</v>
      </c>
      <c r="I324" s="108">
        <v>1804.5</v>
      </c>
      <c r="J324" s="108">
        <v>1804.5</v>
      </c>
      <c r="K324" s="109">
        <v>81</v>
      </c>
      <c r="L324" s="110">
        <f t="shared" si="93"/>
        <v>6800813.9819999998</v>
      </c>
      <c r="M324" s="108"/>
      <c r="N324" s="108"/>
      <c r="O324" s="108"/>
      <c r="P324" s="110">
        <f>'Форма 2'!C324-M324-N324-O324</f>
        <v>6800813.9819999998</v>
      </c>
      <c r="Q324" s="111">
        <f t="shared" si="94"/>
        <v>3768.8079700748131</v>
      </c>
      <c r="R324" s="111">
        <f t="shared" si="95"/>
        <v>3768.8079700748131</v>
      </c>
      <c r="S324" s="112" t="s">
        <v>81</v>
      </c>
      <c r="T324" s="107" t="s">
        <v>92</v>
      </c>
      <c r="U324" s="217"/>
      <c r="V324" s="85"/>
      <c r="W324" s="85"/>
      <c r="X324" s="85"/>
      <c r="Y324" s="85"/>
      <c r="Z324" s="85"/>
      <c r="AA324" s="85"/>
      <c r="AB324" s="86"/>
      <c r="AC324" s="86"/>
      <c r="AD324" s="85">
        <v>1</v>
      </c>
      <c r="AE324" s="85"/>
      <c r="AF324" s="85"/>
      <c r="AG324" s="85"/>
      <c r="AH324" s="85"/>
      <c r="AI324" s="85"/>
      <c r="AJ324" s="85"/>
    </row>
    <row r="325" spans="1:36" ht="16.5" thickTop="1" thickBot="1">
      <c r="A325" s="105">
        <f t="shared" si="96"/>
        <v>79</v>
      </c>
      <c r="B325" s="195" t="s">
        <v>436</v>
      </c>
      <c r="C325" s="130">
        <v>1956</v>
      </c>
      <c r="D325" s="107">
        <v>2019</v>
      </c>
      <c r="E325" s="131" t="s">
        <v>378</v>
      </c>
      <c r="F325" s="107">
        <v>2</v>
      </c>
      <c r="G325" s="105">
        <v>3</v>
      </c>
      <c r="H325" s="108">
        <v>1026.2</v>
      </c>
      <c r="I325" s="108">
        <v>907.6</v>
      </c>
      <c r="J325" s="108">
        <v>907.6</v>
      </c>
      <c r="K325" s="109">
        <v>44</v>
      </c>
      <c r="L325" s="110">
        <f t="shared" si="93"/>
        <v>3312440.1940000006</v>
      </c>
      <c r="M325" s="108"/>
      <c r="N325" s="108"/>
      <c r="O325" s="108"/>
      <c r="P325" s="110">
        <f>'Форма 2'!C325-M325-N325-O325</f>
        <v>3312440.1940000006</v>
      </c>
      <c r="Q325" s="111">
        <f t="shared" si="94"/>
        <v>3649.6696716615256</v>
      </c>
      <c r="R325" s="111">
        <f t="shared" si="95"/>
        <v>3649.6696716615256</v>
      </c>
      <c r="S325" s="112" t="s">
        <v>81</v>
      </c>
      <c r="T325" s="107" t="s">
        <v>82</v>
      </c>
      <c r="U325" s="217">
        <v>1</v>
      </c>
      <c r="V325" s="85"/>
      <c r="W325" s="85"/>
      <c r="X325" s="85"/>
      <c r="Y325" s="85"/>
      <c r="Z325" s="85"/>
      <c r="AA325" s="85"/>
      <c r="AB325" s="86"/>
      <c r="AC325" s="86"/>
      <c r="AD325" s="85"/>
      <c r="AE325" s="85"/>
      <c r="AF325" s="85"/>
      <c r="AG325" s="85"/>
      <c r="AH325" s="85">
        <v>1</v>
      </c>
      <c r="AI325" s="85"/>
      <c r="AJ325" s="85"/>
    </row>
    <row r="326" spans="1:36" ht="16.5" thickTop="1" thickBot="1">
      <c r="A326" s="105">
        <f t="shared" si="96"/>
        <v>80</v>
      </c>
      <c r="B326" s="195" t="s">
        <v>437</v>
      </c>
      <c r="C326" s="130">
        <v>1959</v>
      </c>
      <c r="D326" s="107"/>
      <c r="E326" s="131" t="s">
        <v>378</v>
      </c>
      <c r="F326" s="107">
        <v>2</v>
      </c>
      <c r="G326" s="105">
        <v>3</v>
      </c>
      <c r="H326" s="108">
        <v>644.9</v>
      </c>
      <c r="I326" s="108">
        <v>578.29999999999995</v>
      </c>
      <c r="J326" s="108">
        <v>578.29999999999995</v>
      </c>
      <c r="K326" s="109">
        <v>74</v>
      </c>
      <c r="L326" s="110">
        <f t="shared" si="93"/>
        <v>837105.99599999993</v>
      </c>
      <c r="M326" s="108"/>
      <c r="N326" s="108"/>
      <c r="O326" s="108"/>
      <c r="P326" s="110">
        <f>'Форма 2'!C326-M326-N326-O326</f>
        <v>837105.99599999993</v>
      </c>
      <c r="Q326" s="111">
        <f t="shared" si="94"/>
        <v>1447.5289572886045</v>
      </c>
      <c r="R326" s="111">
        <f t="shared" si="95"/>
        <v>1447.5289572886045</v>
      </c>
      <c r="S326" s="112" t="s">
        <v>81</v>
      </c>
      <c r="T326" s="107" t="s">
        <v>92</v>
      </c>
      <c r="U326" s="217"/>
      <c r="V326" s="85"/>
      <c r="W326" s="85"/>
      <c r="X326" s="85"/>
      <c r="Y326" s="85"/>
      <c r="Z326" s="85"/>
      <c r="AA326" s="85"/>
      <c r="AB326" s="86"/>
      <c r="AC326" s="86"/>
      <c r="AD326" s="85"/>
      <c r="AE326" s="85"/>
      <c r="AF326" s="85">
        <v>1</v>
      </c>
      <c r="AG326" s="85"/>
      <c r="AH326" s="85"/>
      <c r="AI326" s="85"/>
      <c r="AJ326" s="85"/>
    </row>
    <row r="327" spans="1:36" ht="16.5" thickTop="1" thickBot="1">
      <c r="A327" s="105">
        <f t="shared" si="96"/>
        <v>81</v>
      </c>
      <c r="B327" s="195" t="s">
        <v>438</v>
      </c>
      <c r="C327" s="130">
        <v>1964</v>
      </c>
      <c r="D327" s="107"/>
      <c r="E327" s="131" t="s">
        <v>80</v>
      </c>
      <c r="F327" s="107">
        <v>5</v>
      </c>
      <c r="G327" s="105">
        <v>4</v>
      </c>
      <c r="H327" s="108">
        <v>3548</v>
      </c>
      <c r="I327" s="108">
        <v>3100</v>
      </c>
      <c r="J327" s="108"/>
      <c r="K327" s="109">
        <v>170</v>
      </c>
      <c r="L327" s="110">
        <f t="shared" si="93"/>
        <v>12222930.959999999</v>
      </c>
      <c r="M327" s="108"/>
      <c r="N327" s="108"/>
      <c r="O327" s="108"/>
      <c r="P327" s="110">
        <f>'Форма 2'!C327-M327-N327-O327</f>
        <v>12222930.959999999</v>
      </c>
      <c r="Q327" s="111">
        <f t="shared" si="94"/>
        <v>3942.8809548387094</v>
      </c>
      <c r="R327" s="111">
        <f t="shared" si="95"/>
        <v>3942.8809548387094</v>
      </c>
      <c r="S327" s="112" t="s">
        <v>81</v>
      </c>
      <c r="T327" s="107" t="s">
        <v>92</v>
      </c>
      <c r="U327" s="217"/>
      <c r="V327" s="85"/>
      <c r="W327" s="85"/>
      <c r="X327" s="85"/>
      <c r="Y327" s="85"/>
      <c r="Z327" s="85"/>
      <c r="AA327" s="85"/>
      <c r="AB327" s="86"/>
      <c r="AC327" s="86"/>
      <c r="AD327" s="85">
        <v>1</v>
      </c>
      <c r="AE327" s="85"/>
      <c r="AF327" s="85"/>
      <c r="AG327" s="85"/>
      <c r="AH327" s="85"/>
      <c r="AI327" s="85"/>
      <c r="AJ327" s="85"/>
    </row>
    <row r="328" spans="1:36" ht="16.5" thickTop="1" thickBot="1">
      <c r="A328" s="105">
        <f t="shared" si="96"/>
        <v>82</v>
      </c>
      <c r="B328" s="195" t="s">
        <v>439</v>
      </c>
      <c r="C328" s="130">
        <v>1964</v>
      </c>
      <c r="D328" s="107"/>
      <c r="E328" s="131" t="s">
        <v>80</v>
      </c>
      <c r="F328" s="107">
        <v>5</v>
      </c>
      <c r="G328" s="105">
        <v>4</v>
      </c>
      <c r="H328" s="108">
        <v>3184.2</v>
      </c>
      <c r="I328" s="108">
        <v>2102.1999999999998</v>
      </c>
      <c r="J328" s="108">
        <v>2102.1999999999998</v>
      </c>
      <c r="K328" s="109">
        <v>155</v>
      </c>
      <c r="L328" s="110">
        <f t="shared" si="93"/>
        <v>10969632.683999998</v>
      </c>
      <c r="M328" s="108"/>
      <c r="N328" s="108"/>
      <c r="O328" s="108"/>
      <c r="P328" s="110">
        <f>'Форма 2'!C328-M328-N328-O328</f>
        <v>10969632.683999998</v>
      </c>
      <c r="Q328" s="111">
        <f t="shared" si="94"/>
        <v>5218.1679592807532</v>
      </c>
      <c r="R328" s="111">
        <f t="shared" si="95"/>
        <v>5218.1679592807532</v>
      </c>
      <c r="S328" s="112" t="s">
        <v>81</v>
      </c>
      <c r="T328" s="107" t="s">
        <v>92</v>
      </c>
      <c r="U328" s="217"/>
      <c r="V328" s="85"/>
      <c r="W328" s="85"/>
      <c r="X328" s="85"/>
      <c r="Y328" s="85"/>
      <c r="Z328" s="85"/>
      <c r="AA328" s="85"/>
      <c r="AB328" s="86"/>
      <c r="AC328" s="86"/>
      <c r="AD328" s="85">
        <v>1</v>
      </c>
      <c r="AE328" s="85"/>
      <c r="AF328" s="85"/>
      <c r="AG328" s="85"/>
      <c r="AH328" s="85"/>
      <c r="AI328" s="85"/>
      <c r="AJ328" s="85"/>
    </row>
    <row r="329" spans="1:36" ht="16.5" thickTop="1" thickBot="1">
      <c r="A329" s="105">
        <f t="shared" si="96"/>
        <v>83</v>
      </c>
      <c r="B329" s="195" t="s">
        <v>440</v>
      </c>
      <c r="C329" s="130">
        <v>1965</v>
      </c>
      <c r="D329" s="107"/>
      <c r="E329" s="131" t="s">
        <v>80</v>
      </c>
      <c r="F329" s="107">
        <v>5</v>
      </c>
      <c r="G329" s="105">
        <v>3</v>
      </c>
      <c r="H329" s="108">
        <v>3326.1</v>
      </c>
      <c r="I329" s="108">
        <v>3040.6</v>
      </c>
      <c r="J329" s="108">
        <v>3040.6</v>
      </c>
      <c r="K329" s="109">
        <v>247</v>
      </c>
      <c r="L329" s="110">
        <f t="shared" si="93"/>
        <v>11458481.022</v>
      </c>
      <c r="M329" s="108"/>
      <c r="N329" s="108"/>
      <c r="O329" s="108"/>
      <c r="P329" s="110">
        <f>'Форма 2'!C329-M329-N329-O329</f>
        <v>11458481.022</v>
      </c>
      <c r="Q329" s="111">
        <f t="shared" si="94"/>
        <v>3768.4933966980202</v>
      </c>
      <c r="R329" s="111">
        <f t="shared" si="95"/>
        <v>3768.4933966980202</v>
      </c>
      <c r="S329" s="112" t="s">
        <v>81</v>
      </c>
      <c r="T329" s="107" t="s">
        <v>92</v>
      </c>
      <c r="U329" s="217"/>
      <c r="V329" s="85"/>
      <c r="W329" s="85"/>
      <c r="X329" s="85"/>
      <c r="Y329" s="85"/>
      <c r="Z329" s="85"/>
      <c r="AA329" s="85"/>
      <c r="AB329" s="86"/>
      <c r="AC329" s="86"/>
      <c r="AD329" s="85">
        <v>1</v>
      </c>
      <c r="AE329" s="85"/>
      <c r="AF329" s="85"/>
      <c r="AG329" s="85"/>
      <c r="AH329" s="85"/>
      <c r="AI329" s="85"/>
      <c r="AJ329" s="85"/>
    </row>
    <row r="330" spans="1:36" ht="16.5" thickTop="1" thickBot="1">
      <c r="A330" s="105">
        <f t="shared" si="96"/>
        <v>84</v>
      </c>
      <c r="B330" s="195" t="s">
        <v>441</v>
      </c>
      <c r="C330" s="130">
        <v>1964</v>
      </c>
      <c r="D330" s="107"/>
      <c r="E330" s="131" t="s">
        <v>80</v>
      </c>
      <c r="F330" s="107">
        <v>5</v>
      </c>
      <c r="G330" s="105">
        <v>4</v>
      </c>
      <c r="H330" s="108">
        <v>3909</v>
      </c>
      <c r="I330" s="108">
        <v>3040.6</v>
      </c>
      <c r="J330" s="108"/>
      <c r="K330" s="109">
        <v>154</v>
      </c>
      <c r="L330" s="110">
        <f t="shared" si="93"/>
        <v>3190173.99</v>
      </c>
      <c r="M330" s="108"/>
      <c r="N330" s="108"/>
      <c r="O330" s="108"/>
      <c r="P330" s="110">
        <f>'Форма 2'!C330-M330-N330-O330</f>
        <v>3190173.99</v>
      </c>
      <c r="Q330" s="111">
        <f t="shared" si="94"/>
        <v>1049.1922613957772</v>
      </c>
      <c r="R330" s="111">
        <f t="shared" si="95"/>
        <v>1049.1922613957772</v>
      </c>
      <c r="S330" s="112" t="s">
        <v>81</v>
      </c>
      <c r="T330" s="107" t="s">
        <v>92</v>
      </c>
      <c r="U330" s="217"/>
      <c r="V330" s="85"/>
      <c r="W330" s="85"/>
      <c r="X330" s="85"/>
      <c r="Y330" s="85"/>
      <c r="Z330" s="85"/>
      <c r="AA330" s="85"/>
      <c r="AB330" s="86"/>
      <c r="AC330" s="86"/>
      <c r="AD330" s="85"/>
      <c r="AE330" s="85"/>
      <c r="AF330" s="85">
        <v>1</v>
      </c>
      <c r="AG330" s="85"/>
      <c r="AH330" s="85"/>
      <c r="AI330" s="85"/>
      <c r="AJ330" s="85"/>
    </row>
    <row r="331" spans="1:36" ht="16.5" thickTop="1" thickBot="1">
      <c r="A331" s="105">
        <f t="shared" si="96"/>
        <v>85</v>
      </c>
      <c r="B331" s="195" t="s">
        <v>442</v>
      </c>
      <c r="C331" s="130">
        <v>1964</v>
      </c>
      <c r="D331" s="107"/>
      <c r="E331" s="131" t="s">
        <v>212</v>
      </c>
      <c r="F331" s="107">
        <v>5</v>
      </c>
      <c r="G331" s="105">
        <v>3</v>
      </c>
      <c r="H331" s="108">
        <v>3554.34</v>
      </c>
      <c r="I331" s="108">
        <v>2402.1999999999998</v>
      </c>
      <c r="J331" s="108">
        <v>2402.1999999999998</v>
      </c>
      <c r="K331" s="109">
        <v>154</v>
      </c>
      <c r="L331" s="110">
        <f t="shared" si="93"/>
        <v>19740413.382600002</v>
      </c>
      <c r="M331" s="108"/>
      <c r="N331" s="108"/>
      <c r="O331" s="108"/>
      <c r="P331" s="110">
        <f>'Форма 2'!C331-M331-N331-O331</f>
        <v>19740413.382600002</v>
      </c>
      <c r="Q331" s="111">
        <f t="shared" si="94"/>
        <v>8217.6394066272605</v>
      </c>
      <c r="R331" s="111">
        <f t="shared" si="95"/>
        <v>8217.6394066272605</v>
      </c>
      <c r="S331" s="112" t="s">
        <v>81</v>
      </c>
      <c r="T331" s="105" t="s">
        <v>92</v>
      </c>
      <c r="U331" s="217">
        <v>1</v>
      </c>
      <c r="V331" s="85">
        <v>1</v>
      </c>
      <c r="W331" s="85"/>
      <c r="X331" s="85"/>
      <c r="Y331" s="85"/>
      <c r="Z331" s="85"/>
      <c r="AA331" s="85"/>
      <c r="AB331" s="86"/>
      <c r="AC331" s="86"/>
      <c r="AD331" s="85">
        <v>1</v>
      </c>
      <c r="AE331" s="85"/>
      <c r="AF331" s="85"/>
      <c r="AG331" s="85"/>
      <c r="AH331" s="85"/>
      <c r="AI331" s="85"/>
      <c r="AJ331" s="85"/>
    </row>
    <row r="332" spans="1:36" ht="16.5" thickTop="1" thickBot="1">
      <c r="A332" s="105">
        <f t="shared" si="96"/>
        <v>86</v>
      </c>
      <c r="B332" s="195" t="s">
        <v>443</v>
      </c>
      <c r="C332" s="130">
        <v>1982</v>
      </c>
      <c r="D332" s="107"/>
      <c r="E332" s="131" t="s">
        <v>212</v>
      </c>
      <c r="F332" s="107">
        <v>9</v>
      </c>
      <c r="G332" s="105">
        <v>7</v>
      </c>
      <c r="H332" s="108">
        <v>16431</v>
      </c>
      <c r="I332" s="108">
        <v>15350.1</v>
      </c>
      <c r="J332" s="108">
        <v>13787.1</v>
      </c>
      <c r="K332" s="109">
        <v>719</v>
      </c>
      <c r="L332" s="110">
        <f t="shared" si="93"/>
        <v>15685131</v>
      </c>
      <c r="M332" s="108"/>
      <c r="N332" s="108"/>
      <c r="O332" s="108"/>
      <c r="P332" s="110">
        <f>'Форма 2'!C332-M332-N332-O332</f>
        <v>15685131</v>
      </c>
      <c r="Q332" s="111">
        <f t="shared" si="94"/>
        <v>1021.8259815896964</v>
      </c>
      <c r="R332" s="111">
        <f t="shared" si="95"/>
        <v>1021.8259815896964</v>
      </c>
      <c r="S332" s="112" t="s">
        <v>81</v>
      </c>
      <c r="T332" s="107" t="s">
        <v>92</v>
      </c>
      <c r="U332" s="217"/>
      <c r="V332" s="85"/>
      <c r="W332" s="85"/>
      <c r="X332" s="85"/>
      <c r="Y332" s="85"/>
      <c r="Z332" s="172"/>
      <c r="AA332" s="172"/>
      <c r="AB332" s="177">
        <v>7</v>
      </c>
      <c r="AC332" s="154">
        <f>2240733*AB332</f>
        <v>15685131</v>
      </c>
      <c r="AD332" s="85"/>
      <c r="AE332" s="85"/>
      <c r="AF332" s="85"/>
      <c r="AG332" s="166"/>
      <c r="AH332" s="85"/>
      <c r="AI332" s="85"/>
      <c r="AJ332" s="85"/>
    </row>
    <row r="333" spans="1:36" ht="16.5" thickTop="1" thickBot="1">
      <c r="A333" s="105">
        <f t="shared" si="96"/>
        <v>87</v>
      </c>
      <c r="B333" s="195" t="s">
        <v>444</v>
      </c>
      <c r="C333" s="130">
        <v>1972</v>
      </c>
      <c r="D333" s="107"/>
      <c r="E333" s="131" t="s">
        <v>212</v>
      </c>
      <c r="F333" s="107">
        <v>9</v>
      </c>
      <c r="G333" s="105">
        <v>6</v>
      </c>
      <c r="H333" s="108">
        <v>12794.7</v>
      </c>
      <c r="I333" s="108">
        <v>11209.5</v>
      </c>
      <c r="J333" s="108">
        <v>11209.5</v>
      </c>
      <c r="K333" s="109">
        <v>582</v>
      </c>
      <c r="L333" s="110">
        <f t="shared" si="93"/>
        <v>7166183.523000001</v>
      </c>
      <c r="M333" s="108"/>
      <c r="N333" s="108"/>
      <c r="O333" s="108"/>
      <c r="P333" s="110">
        <f>'Форма 2'!C333-M333-N333-O333</f>
        <v>7166183.523000001</v>
      </c>
      <c r="Q333" s="111">
        <f t="shared" si="94"/>
        <v>639.29555493108535</v>
      </c>
      <c r="R333" s="111">
        <f t="shared" si="95"/>
        <v>639.29555493108535</v>
      </c>
      <c r="S333" s="112" t="s">
        <v>81</v>
      </c>
      <c r="T333" s="107" t="s">
        <v>92</v>
      </c>
      <c r="U333" s="217">
        <v>1</v>
      </c>
      <c r="V333" s="85"/>
      <c r="W333" s="85"/>
      <c r="X333" s="85"/>
      <c r="Y333" s="85"/>
      <c r="Z333" s="85"/>
      <c r="AA333" s="85"/>
      <c r="AB333" s="86"/>
      <c r="AC333" s="86"/>
      <c r="AD333" s="85"/>
      <c r="AE333" s="85"/>
      <c r="AF333" s="85"/>
      <c r="AG333" s="85"/>
      <c r="AH333" s="85"/>
      <c r="AI333" s="85"/>
      <c r="AJ333" s="85"/>
    </row>
    <row r="334" spans="1:36" ht="16.5" thickTop="1" thickBot="1">
      <c r="A334" s="105">
        <f t="shared" si="96"/>
        <v>88</v>
      </c>
      <c r="B334" s="195" t="s">
        <v>445</v>
      </c>
      <c r="C334" s="130">
        <v>1974</v>
      </c>
      <c r="D334" s="107"/>
      <c r="E334" s="131" t="s">
        <v>94</v>
      </c>
      <c r="F334" s="107">
        <v>12</v>
      </c>
      <c r="G334" s="105">
        <v>1</v>
      </c>
      <c r="H334" s="108">
        <v>3638.7</v>
      </c>
      <c r="I334" s="108">
        <v>2981.3</v>
      </c>
      <c r="J334" s="108">
        <v>2963.3</v>
      </c>
      <c r="K334" s="109">
        <v>151</v>
      </c>
      <c r="L334" s="110">
        <f t="shared" si="93"/>
        <v>27723619.170000002</v>
      </c>
      <c r="M334" s="108"/>
      <c r="N334" s="108"/>
      <c r="O334" s="108"/>
      <c r="P334" s="110">
        <f>'Форма 2'!C334-M334-N334-O334</f>
        <v>27723619.170000002</v>
      </c>
      <c r="Q334" s="111">
        <f t="shared" si="94"/>
        <v>9299.1712239627013</v>
      </c>
      <c r="R334" s="111">
        <f t="shared" si="95"/>
        <v>9299.1712239627013</v>
      </c>
      <c r="S334" s="112" t="s">
        <v>81</v>
      </c>
      <c r="T334" s="107" t="s">
        <v>82</v>
      </c>
      <c r="U334" s="217"/>
      <c r="V334" s="85"/>
      <c r="W334" s="85"/>
      <c r="X334" s="85"/>
      <c r="Y334" s="85"/>
      <c r="Z334" s="85"/>
      <c r="AA334" s="85"/>
      <c r="AB334" s="86"/>
      <c r="AC334" s="86"/>
      <c r="AD334" s="85"/>
      <c r="AE334" s="85">
        <v>2</v>
      </c>
      <c r="AF334" s="85"/>
      <c r="AG334" s="85"/>
      <c r="AH334" s="85"/>
      <c r="AI334" s="85"/>
      <c r="AJ334" s="85"/>
    </row>
    <row r="335" spans="1:36" ht="16.5" thickTop="1" thickBot="1">
      <c r="A335" s="105">
        <f t="shared" si="96"/>
        <v>89</v>
      </c>
      <c r="B335" s="195" t="s">
        <v>446</v>
      </c>
      <c r="C335" s="130">
        <v>1986</v>
      </c>
      <c r="D335" s="107"/>
      <c r="E335" s="131" t="s">
        <v>94</v>
      </c>
      <c r="F335" s="107">
        <v>10</v>
      </c>
      <c r="G335" s="105">
        <v>2</v>
      </c>
      <c r="H335" s="108">
        <v>4454.8999999999996</v>
      </c>
      <c r="I335" s="108">
        <v>4455.8</v>
      </c>
      <c r="J335" s="108">
        <v>4455.8</v>
      </c>
      <c r="K335" s="109">
        <v>227</v>
      </c>
      <c r="L335" s="110">
        <f t="shared" si="93"/>
        <v>6408188</v>
      </c>
      <c r="M335" s="108"/>
      <c r="N335" s="108"/>
      <c r="O335" s="108"/>
      <c r="P335" s="110">
        <f>'Форма 2'!C335-M335-N335-O335</f>
        <v>6408188</v>
      </c>
      <c r="Q335" s="111">
        <f t="shared" si="94"/>
        <v>1438.1677813187305</v>
      </c>
      <c r="R335" s="111">
        <f t="shared" si="95"/>
        <v>1438.1677813187305</v>
      </c>
      <c r="S335" s="112" t="s">
        <v>81</v>
      </c>
      <c r="T335" s="107" t="s">
        <v>92</v>
      </c>
      <c r="U335" s="217"/>
      <c r="V335" s="85"/>
      <c r="W335" s="85"/>
      <c r="X335" s="85"/>
      <c r="Y335" s="85"/>
      <c r="Z335" s="172"/>
      <c r="AA335" s="172"/>
      <c r="AB335" s="177">
        <v>2</v>
      </c>
      <c r="AC335" s="154">
        <f>3204094*AB335</f>
        <v>6408188</v>
      </c>
      <c r="AD335" s="85"/>
      <c r="AE335" s="85"/>
      <c r="AF335" s="85"/>
      <c r="AG335" s="166"/>
      <c r="AH335" s="85"/>
      <c r="AI335" s="85"/>
      <c r="AJ335" s="85"/>
    </row>
    <row r="336" spans="1:36" ht="16.5" thickTop="1" thickBot="1">
      <c r="A336" s="105">
        <f t="shared" si="96"/>
        <v>90</v>
      </c>
      <c r="B336" s="195" t="s">
        <v>447</v>
      </c>
      <c r="C336" s="130">
        <v>1957</v>
      </c>
      <c r="D336" s="107"/>
      <c r="E336" s="131" t="s">
        <v>94</v>
      </c>
      <c r="F336" s="107">
        <v>2</v>
      </c>
      <c r="G336" s="105">
        <v>2</v>
      </c>
      <c r="H336" s="108">
        <v>825.87</v>
      </c>
      <c r="I336" s="108">
        <v>647.5</v>
      </c>
      <c r="J336" s="108">
        <v>647.5</v>
      </c>
      <c r="K336" s="109">
        <v>40</v>
      </c>
      <c r="L336" s="110">
        <f t="shared" si="93"/>
        <v>2206113.4962000004</v>
      </c>
      <c r="M336" s="108"/>
      <c r="N336" s="108"/>
      <c r="O336" s="108"/>
      <c r="P336" s="110">
        <f>'Форма 2'!C336-M336-N336-O336</f>
        <v>2206113.4962000004</v>
      </c>
      <c r="Q336" s="111">
        <f t="shared" si="94"/>
        <v>3407.1250906563714</v>
      </c>
      <c r="R336" s="111">
        <f t="shared" si="95"/>
        <v>3407.1250906563714</v>
      </c>
      <c r="S336" s="112" t="s">
        <v>81</v>
      </c>
      <c r="T336" s="107" t="s">
        <v>82</v>
      </c>
      <c r="U336" s="217"/>
      <c r="V336" s="85"/>
      <c r="W336" s="85"/>
      <c r="X336" s="85"/>
      <c r="Y336" s="85"/>
      <c r="Z336" s="85"/>
      <c r="AA336" s="85"/>
      <c r="AB336" s="86"/>
      <c r="AC336" s="86"/>
      <c r="AD336" s="85"/>
      <c r="AE336" s="85"/>
      <c r="AF336" s="85"/>
      <c r="AG336" s="85"/>
      <c r="AH336" s="85">
        <v>1</v>
      </c>
      <c r="AI336" s="85"/>
      <c r="AJ336" s="85"/>
    </row>
    <row r="337" spans="1:36" ht="16.5" thickTop="1" thickBot="1">
      <c r="A337" s="105">
        <f t="shared" si="96"/>
        <v>91</v>
      </c>
      <c r="B337" s="195" t="s">
        <v>449</v>
      </c>
      <c r="C337" s="130">
        <v>1958</v>
      </c>
      <c r="D337" s="107"/>
      <c r="E337" s="131" t="s">
        <v>239</v>
      </c>
      <c r="F337" s="107">
        <v>5</v>
      </c>
      <c r="G337" s="105">
        <v>6</v>
      </c>
      <c r="H337" s="108">
        <v>4933.5</v>
      </c>
      <c r="I337" s="108">
        <v>4367.0999999999995</v>
      </c>
      <c r="J337" s="108">
        <v>3920.2</v>
      </c>
      <c r="K337" s="109">
        <v>226</v>
      </c>
      <c r="L337" s="110">
        <f t="shared" si="93"/>
        <v>1940148.21</v>
      </c>
      <c r="M337" s="108"/>
      <c r="N337" s="108"/>
      <c r="O337" s="108"/>
      <c r="P337" s="110">
        <f>'Форма 2'!C337-M337-N337-O337</f>
        <v>1940148.21</v>
      </c>
      <c r="Q337" s="111">
        <f t="shared" si="94"/>
        <v>444.26466304870513</v>
      </c>
      <c r="R337" s="111">
        <f t="shared" si="95"/>
        <v>444.26466304870513</v>
      </c>
      <c r="S337" s="112" t="s">
        <v>81</v>
      </c>
      <c r="T337" s="107" t="s">
        <v>120</v>
      </c>
      <c r="U337" s="217">
        <v>1</v>
      </c>
      <c r="V337" s="85"/>
      <c r="W337" s="85"/>
      <c r="X337" s="85"/>
      <c r="Y337" s="85"/>
      <c r="Z337" s="85"/>
      <c r="AA337" s="85"/>
      <c r="AB337" s="86"/>
      <c r="AC337" s="86"/>
      <c r="AD337" s="85"/>
      <c r="AE337" s="85"/>
      <c r="AF337" s="85"/>
      <c r="AG337" s="85"/>
      <c r="AH337" s="85"/>
      <c r="AI337" s="85"/>
      <c r="AJ337" s="85"/>
    </row>
    <row r="338" spans="1:36" ht="16.5" thickTop="1" thickBot="1">
      <c r="A338" s="105">
        <f t="shared" si="96"/>
        <v>92</v>
      </c>
      <c r="B338" s="195" t="s">
        <v>450</v>
      </c>
      <c r="C338" s="130">
        <v>1981</v>
      </c>
      <c r="D338" s="107"/>
      <c r="E338" s="131" t="s">
        <v>239</v>
      </c>
      <c r="F338" s="107">
        <v>5</v>
      </c>
      <c r="G338" s="105">
        <v>4</v>
      </c>
      <c r="H338" s="108">
        <v>2670</v>
      </c>
      <c r="I338" s="108">
        <v>2489.75</v>
      </c>
      <c r="J338" s="108">
        <v>2489.75</v>
      </c>
      <c r="K338" s="109">
        <v>147</v>
      </c>
      <c r="L338" s="110">
        <f t="shared" si="93"/>
        <v>1050004.2</v>
      </c>
      <c r="M338" s="108"/>
      <c r="N338" s="108"/>
      <c r="O338" s="108"/>
      <c r="P338" s="110">
        <f>'Форма 2'!C338-M338-N338-O338</f>
        <v>1050004.2</v>
      </c>
      <c r="Q338" s="111">
        <f t="shared" si="94"/>
        <v>421.7307761823476</v>
      </c>
      <c r="R338" s="111">
        <f t="shared" si="95"/>
        <v>421.7307761823476</v>
      </c>
      <c r="S338" s="112" t="s">
        <v>81</v>
      </c>
      <c r="T338" s="107" t="s">
        <v>92</v>
      </c>
      <c r="U338" s="217">
        <v>1</v>
      </c>
      <c r="V338" s="85"/>
      <c r="W338" s="85"/>
      <c r="X338" s="85"/>
      <c r="Y338" s="85"/>
      <c r="Z338" s="85"/>
      <c r="AA338" s="85"/>
      <c r="AB338" s="86"/>
      <c r="AC338" s="86"/>
      <c r="AD338" s="85"/>
      <c r="AE338" s="85"/>
      <c r="AF338" s="85"/>
      <c r="AG338" s="85"/>
      <c r="AH338" s="85"/>
      <c r="AI338" s="85"/>
      <c r="AJ338" s="85"/>
    </row>
    <row r="339" spans="1:36" ht="16.5" thickTop="1" thickBot="1">
      <c r="A339" s="105">
        <f t="shared" si="96"/>
        <v>93</v>
      </c>
      <c r="B339" s="195" t="s">
        <v>451</v>
      </c>
      <c r="C339" s="130">
        <v>1984</v>
      </c>
      <c r="D339" s="107"/>
      <c r="E339" s="131" t="s">
        <v>239</v>
      </c>
      <c r="F339" s="107">
        <v>9</v>
      </c>
      <c r="G339" s="105">
        <v>3</v>
      </c>
      <c r="H339" s="108">
        <v>5681.7</v>
      </c>
      <c r="I339" s="108">
        <v>5681.7</v>
      </c>
      <c r="J339" s="108">
        <v>5681.7</v>
      </c>
      <c r="K339" s="109">
        <v>306</v>
      </c>
      <c r="L339" s="110">
        <f t="shared" si="93"/>
        <v>6722199</v>
      </c>
      <c r="M339" s="108"/>
      <c r="N339" s="108"/>
      <c r="O339" s="108"/>
      <c r="P339" s="110">
        <f>'Форма 2'!C339-M339-N339-O339</f>
        <v>6722199</v>
      </c>
      <c r="Q339" s="111">
        <f t="shared" si="94"/>
        <v>1183.1316331379694</v>
      </c>
      <c r="R339" s="111">
        <f t="shared" si="95"/>
        <v>1183.1316331379694</v>
      </c>
      <c r="S339" s="112" t="s">
        <v>81</v>
      </c>
      <c r="T339" s="105" t="s">
        <v>82</v>
      </c>
      <c r="U339" s="217"/>
      <c r="V339" s="85"/>
      <c r="W339" s="85"/>
      <c r="X339" s="85"/>
      <c r="Y339" s="85"/>
      <c r="Z339" s="172"/>
      <c r="AA339" s="172"/>
      <c r="AB339" s="177">
        <v>3</v>
      </c>
      <c r="AC339" s="154">
        <f>2240733*AB339</f>
        <v>6722199</v>
      </c>
      <c r="AD339" s="85"/>
      <c r="AE339" s="85"/>
      <c r="AF339" s="85"/>
      <c r="AG339" s="166"/>
      <c r="AH339" s="85"/>
      <c r="AI339" s="85"/>
      <c r="AJ339" s="85"/>
    </row>
    <row r="340" spans="1:36" ht="16.5" thickTop="1" thickBot="1">
      <c r="A340" s="105">
        <f t="shared" si="96"/>
        <v>94</v>
      </c>
      <c r="B340" s="195" t="s">
        <v>452</v>
      </c>
      <c r="C340" s="130">
        <v>1974</v>
      </c>
      <c r="D340" s="107"/>
      <c r="E340" s="131" t="s">
        <v>80</v>
      </c>
      <c r="F340" s="107">
        <v>2</v>
      </c>
      <c r="G340" s="105">
        <v>2</v>
      </c>
      <c r="H340" s="108">
        <v>4031</v>
      </c>
      <c r="I340" s="108">
        <v>2486.4499999999998</v>
      </c>
      <c r="J340" s="108">
        <v>2486.4499999999998</v>
      </c>
      <c r="K340" s="109">
        <v>44</v>
      </c>
      <c r="L340" s="110">
        <f t="shared" si="93"/>
        <v>3766647.0200000005</v>
      </c>
      <c r="M340" s="108"/>
      <c r="N340" s="108"/>
      <c r="O340" s="108"/>
      <c r="P340" s="110">
        <f>'Форма 2'!C340-M340-N340-O340</f>
        <v>3766647.0200000005</v>
      </c>
      <c r="Q340" s="111">
        <f t="shared" si="94"/>
        <v>1514.8694001488068</v>
      </c>
      <c r="R340" s="111">
        <f t="shared" si="95"/>
        <v>1514.8694001488068</v>
      </c>
      <c r="S340" s="112" t="s">
        <v>81</v>
      </c>
      <c r="T340" s="107" t="s">
        <v>92</v>
      </c>
      <c r="U340" s="217">
        <v>1</v>
      </c>
      <c r="V340" s="85"/>
      <c r="W340" s="85"/>
      <c r="X340" s="85">
        <v>1</v>
      </c>
      <c r="Y340" s="85"/>
      <c r="Z340" s="85"/>
      <c r="AA340" s="85"/>
      <c r="AB340" s="86"/>
      <c r="AC340" s="86"/>
      <c r="AD340" s="85"/>
      <c r="AE340" s="85"/>
      <c r="AF340" s="85"/>
      <c r="AG340" s="85"/>
      <c r="AH340" s="85"/>
      <c r="AI340" s="85"/>
      <c r="AJ340" s="85"/>
    </row>
    <row r="341" spans="1:36" ht="16.5" thickTop="1" thickBot="1">
      <c r="A341" s="105">
        <f t="shared" si="96"/>
        <v>95</v>
      </c>
      <c r="B341" s="195" t="s">
        <v>453</v>
      </c>
      <c r="C341" s="130">
        <v>1955</v>
      </c>
      <c r="D341" s="107">
        <v>2019</v>
      </c>
      <c r="E341" s="131" t="s">
        <v>80</v>
      </c>
      <c r="F341" s="107">
        <v>2</v>
      </c>
      <c r="G341" s="105">
        <v>1</v>
      </c>
      <c r="H341" s="108">
        <v>612.78</v>
      </c>
      <c r="I341" s="108">
        <v>443.48</v>
      </c>
      <c r="J341" s="108">
        <v>443.48</v>
      </c>
      <c r="K341" s="109">
        <v>16</v>
      </c>
      <c r="L341" s="110">
        <f t="shared" si="93"/>
        <v>795412.95119999989</v>
      </c>
      <c r="M341" s="108"/>
      <c r="N341" s="108"/>
      <c r="O341" s="108"/>
      <c r="P341" s="110">
        <f>'Форма 2'!C341-M341-N341-O341</f>
        <v>795412.95119999989</v>
      </c>
      <c r="Q341" s="111">
        <f t="shared" si="94"/>
        <v>1793.5711896816088</v>
      </c>
      <c r="R341" s="111">
        <f t="shared" si="95"/>
        <v>1793.5711896816088</v>
      </c>
      <c r="S341" s="112" t="s">
        <v>81</v>
      </c>
      <c r="T341" s="107" t="s">
        <v>82</v>
      </c>
      <c r="U341" s="217"/>
      <c r="V341" s="85"/>
      <c r="W341" s="85"/>
      <c r="X341" s="85"/>
      <c r="Y341" s="85"/>
      <c r="Z341" s="85"/>
      <c r="AA341" s="85"/>
      <c r="AB341" s="86"/>
      <c r="AC341" s="86"/>
      <c r="AD341" s="85"/>
      <c r="AE341" s="85"/>
      <c r="AF341" s="85">
        <v>1</v>
      </c>
      <c r="AG341" s="85"/>
      <c r="AH341" s="85"/>
      <c r="AI341" s="85"/>
      <c r="AJ341" s="85"/>
    </row>
    <row r="342" spans="1:36" ht="16.5" thickTop="1" thickBot="1">
      <c r="A342" s="105">
        <f t="shared" si="96"/>
        <v>96</v>
      </c>
      <c r="B342" s="195" t="s">
        <v>454</v>
      </c>
      <c r="C342" s="130">
        <v>1955</v>
      </c>
      <c r="D342" s="107">
        <v>2008</v>
      </c>
      <c r="E342" s="131" t="s">
        <v>378</v>
      </c>
      <c r="F342" s="107">
        <v>2</v>
      </c>
      <c r="G342" s="105">
        <v>2</v>
      </c>
      <c r="H342" s="108">
        <v>625.4</v>
      </c>
      <c r="I342" s="108">
        <v>546.6</v>
      </c>
      <c r="J342" s="108">
        <v>546.6</v>
      </c>
      <c r="K342" s="109">
        <v>58</v>
      </c>
      <c r="L342" s="110">
        <f t="shared" si="93"/>
        <v>811794.2159999999</v>
      </c>
      <c r="M342" s="108"/>
      <c r="N342" s="108"/>
      <c r="O342" s="108"/>
      <c r="P342" s="110">
        <f>'Форма 2'!C342-M342-N342-O342</f>
        <v>811794.2159999999</v>
      </c>
      <c r="Q342" s="111">
        <f t="shared" si="94"/>
        <v>1485.1705378704717</v>
      </c>
      <c r="R342" s="111">
        <f t="shared" si="95"/>
        <v>1485.1705378704717</v>
      </c>
      <c r="S342" s="112" t="s">
        <v>81</v>
      </c>
      <c r="T342" s="107" t="s">
        <v>82</v>
      </c>
      <c r="U342" s="217"/>
      <c r="V342" s="85"/>
      <c r="W342" s="85"/>
      <c r="X342" s="85"/>
      <c r="Y342" s="85"/>
      <c r="Z342" s="85"/>
      <c r="AA342" s="85"/>
      <c r="AB342" s="86"/>
      <c r="AC342" s="86"/>
      <c r="AD342" s="85"/>
      <c r="AE342" s="85"/>
      <c r="AF342" s="85">
        <v>1</v>
      </c>
      <c r="AG342" s="85"/>
      <c r="AH342" s="85"/>
      <c r="AI342" s="85"/>
      <c r="AJ342" s="85"/>
    </row>
    <row r="343" spans="1:36" ht="16.5" thickTop="1" thickBot="1">
      <c r="A343" s="105">
        <f t="shared" si="96"/>
        <v>97</v>
      </c>
      <c r="B343" s="195" t="s">
        <v>455</v>
      </c>
      <c r="C343" s="130">
        <v>1956</v>
      </c>
      <c r="D343" s="107">
        <v>2009</v>
      </c>
      <c r="E343" s="131" t="s">
        <v>378</v>
      </c>
      <c r="F343" s="107">
        <v>2</v>
      </c>
      <c r="G343" s="105">
        <v>2</v>
      </c>
      <c r="H343" s="108">
        <v>613.6</v>
      </c>
      <c r="I343" s="108">
        <v>536.4</v>
      </c>
      <c r="J343" s="108">
        <v>536.4</v>
      </c>
      <c r="K343" s="109">
        <v>62</v>
      </c>
      <c r="L343" s="110">
        <f t="shared" si="93"/>
        <v>796477.34400000004</v>
      </c>
      <c r="M343" s="108"/>
      <c r="N343" s="108"/>
      <c r="O343" s="108"/>
      <c r="P343" s="110">
        <f>'Форма 2'!C343-M343-N343-O343</f>
        <v>796477.34400000004</v>
      </c>
      <c r="Q343" s="111">
        <f t="shared" si="94"/>
        <v>1484.8570917225952</v>
      </c>
      <c r="R343" s="111">
        <f t="shared" si="95"/>
        <v>1484.8570917225952</v>
      </c>
      <c r="S343" s="112" t="s">
        <v>81</v>
      </c>
      <c r="T343" s="107" t="s">
        <v>82</v>
      </c>
      <c r="U343" s="217"/>
      <c r="V343" s="85"/>
      <c r="W343" s="85"/>
      <c r="X343" s="85"/>
      <c r="Y343" s="85"/>
      <c r="Z343" s="85"/>
      <c r="AA343" s="85"/>
      <c r="AB343" s="86"/>
      <c r="AC343" s="86"/>
      <c r="AD343" s="85"/>
      <c r="AE343" s="85"/>
      <c r="AF343" s="85">
        <v>1</v>
      </c>
      <c r="AG343" s="85"/>
      <c r="AH343" s="85"/>
      <c r="AI343" s="85"/>
      <c r="AJ343" s="85"/>
    </row>
    <row r="344" spans="1:36" ht="16.5" thickTop="1" thickBot="1">
      <c r="A344" s="105">
        <f t="shared" si="96"/>
        <v>98</v>
      </c>
      <c r="B344" s="195" t="s">
        <v>456</v>
      </c>
      <c r="C344" s="130">
        <v>1957</v>
      </c>
      <c r="D344" s="107">
        <v>1957</v>
      </c>
      <c r="E344" s="131" t="s">
        <v>378</v>
      </c>
      <c r="F344" s="107">
        <v>2</v>
      </c>
      <c r="G344" s="105">
        <v>3</v>
      </c>
      <c r="H344" s="108">
        <v>1006.5</v>
      </c>
      <c r="I344" s="108">
        <v>867.6</v>
      </c>
      <c r="J344" s="108">
        <v>867.6</v>
      </c>
      <c r="K344" s="109">
        <v>68</v>
      </c>
      <c r="L344" s="110">
        <f t="shared" si="93"/>
        <v>1306477.26</v>
      </c>
      <c r="M344" s="108"/>
      <c r="N344" s="108"/>
      <c r="O344" s="108"/>
      <c r="P344" s="110">
        <f>'Форма 2'!C344-M344-N344-O344</f>
        <v>1306477.26</v>
      </c>
      <c r="Q344" s="111">
        <f t="shared" si="94"/>
        <v>1505.8520746887966</v>
      </c>
      <c r="R344" s="111">
        <f t="shared" si="95"/>
        <v>1505.8520746887966</v>
      </c>
      <c r="S344" s="112" t="s">
        <v>81</v>
      </c>
      <c r="T344" s="107" t="s">
        <v>82</v>
      </c>
      <c r="U344" s="217"/>
      <c r="V344" s="85"/>
      <c r="W344" s="85"/>
      <c r="X344" s="85"/>
      <c r="Y344" s="85"/>
      <c r="Z344" s="85"/>
      <c r="AA344" s="85"/>
      <c r="AB344" s="86"/>
      <c r="AC344" s="86"/>
      <c r="AD344" s="85"/>
      <c r="AE344" s="85"/>
      <c r="AF344" s="85">
        <v>1</v>
      </c>
      <c r="AG344" s="85"/>
      <c r="AH344" s="85"/>
      <c r="AI344" s="85"/>
      <c r="AJ344" s="85"/>
    </row>
    <row r="345" spans="1:36" ht="16.5" thickTop="1" thickBot="1">
      <c r="A345" s="105">
        <f t="shared" si="96"/>
        <v>99</v>
      </c>
      <c r="B345" s="195" t="s">
        <v>457</v>
      </c>
      <c r="C345" s="130">
        <v>1971</v>
      </c>
      <c r="D345" s="107"/>
      <c r="E345" s="131" t="s">
        <v>80</v>
      </c>
      <c r="F345" s="107">
        <v>5</v>
      </c>
      <c r="G345" s="105">
        <v>4</v>
      </c>
      <c r="H345" s="108">
        <v>3014.5</v>
      </c>
      <c r="I345" s="108">
        <v>2690.1000000000004</v>
      </c>
      <c r="J345" s="108">
        <v>1248.7</v>
      </c>
      <c r="K345" s="109">
        <v>134</v>
      </c>
      <c r="L345" s="110">
        <f t="shared" si="93"/>
        <v>1185482.27</v>
      </c>
      <c r="M345" s="108"/>
      <c r="N345" s="108"/>
      <c r="O345" s="108"/>
      <c r="P345" s="110">
        <f>'Форма 2'!C345-M345-N345-O345</f>
        <v>1185482.27</v>
      </c>
      <c r="Q345" s="111">
        <f t="shared" si="94"/>
        <v>440.68334634400202</v>
      </c>
      <c r="R345" s="111">
        <f t="shared" si="95"/>
        <v>440.68334634400202</v>
      </c>
      <c r="S345" s="112" t="s">
        <v>81</v>
      </c>
      <c r="T345" s="107" t="s">
        <v>82</v>
      </c>
      <c r="U345" s="217">
        <v>1</v>
      </c>
      <c r="V345" s="85"/>
      <c r="W345" s="85"/>
      <c r="X345" s="85"/>
      <c r="Y345" s="85"/>
      <c r="Z345" s="85"/>
      <c r="AA345" s="85"/>
      <c r="AB345" s="86"/>
      <c r="AC345" s="86"/>
      <c r="AD345" s="85"/>
      <c r="AE345" s="85"/>
      <c r="AF345" s="85"/>
      <c r="AG345" s="85"/>
      <c r="AH345" s="85"/>
      <c r="AI345" s="85"/>
      <c r="AJ345" s="85"/>
    </row>
    <row r="346" spans="1:36" ht="16.5" thickTop="1" thickBot="1">
      <c r="A346" s="105">
        <f t="shared" si="96"/>
        <v>100</v>
      </c>
      <c r="B346" s="195" t="s">
        <v>458</v>
      </c>
      <c r="C346" s="130">
        <v>1967</v>
      </c>
      <c r="D346" s="107"/>
      <c r="E346" s="131" t="s">
        <v>212</v>
      </c>
      <c r="F346" s="107">
        <v>5</v>
      </c>
      <c r="G346" s="105">
        <v>6</v>
      </c>
      <c r="H346" s="108">
        <v>5010.5</v>
      </c>
      <c r="I346" s="108">
        <v>4414.13</v>
      </c>
      <c r="J346" s="108">
        <v>4414.13</v>
      </c>
      <c r="K346" s="109">
        <v>220</v>
      </c>
      <c r="L346" s="110">
        <f t="shared" si="93"/>
        <v>1970429.23</v>
      </c>
      <c r="M346" s="108"/>
      <c r="N346" s="108"/>
      <c r="O346" s="108"/>
      <c r="P346" s="110">
        <f>'Форма 2'!C346-M346-N346-O346</f>
        <v>1970429.23</v>
      </c>
      <c r="Q346" s="111">
        <f t="shared" si="94"/>
        <v>446.39130021091358</v>
      </c>
      <c r="R346" s="111">
        <f t="shared" si="95"/>
        <v>446.39130021091358</v>
      </c>
      <c r="S346" s="112" t="s">
        <v>81</v>
      </c>
      <c r="T346" s="107" t="s">
        <v>82</v>
      </c>
      <c r="U346" s="217">
        <v>1</v>
      </c>
      <c r="V346" s="85"/>
      <c r="W346" s="85"/>
      <c r="X346" s="85"/>
      <c r="Y346" s="85"/>
      <c r="Z346" s="85"/>
      <c r="AA346" s="85"/>
      <c r="AB346" s="86"/>
      <c r="AC346" s="86"/>
      <c r="AD346" s="85"/>
      <c r="AE346" s="85"/>
      <c r="AF346" s="85"/>
      <c r="AG346" s="85"/>
      <c r="AH346" s="85"/>
      <c r="AI346" s="85"/>
      <c r="AJ346" s="85"/>
    </row>
    <row r="347" spans="1:36" ht="16.5" thickTop="1" thickBot="1">
      <c r="A347" s="105">
        <f t="shared" si="96"/>
        <v>101</v>
      </c>
      <c r="B347" s="195" t="s">
        <v>459</v>
      </c>
      <c r="C347" s="130">
        <v>1967</v>
      </c>
      <c r="D347" s="107"/>
      <c r="E347" s="131" t="s">
        <v>212</v>
      </c>
      <c r="F347" s="107">
        <v>5</v>
      </c>
      <c r="G347" s="105">
        <v>6</v>
      </c>
      <c r="H347" s="108">
        <v>4973.3</v>
      </c>
      <c r="I347" s="108">
        <v>4357.74</v>
      </c>
      <c r="J347" s="108">
        <v>4357.74</v>
      </c>
      <c r="K347" s="109">
        <v>215</v>
      </c>
      <c r="L347" s="110">
        <f t="shared" si="93"/>
        <v>1955799.9580000001</v>
      </c>
      <c r="M347" s="108"/>
      <c r="N347" s="108"/>
      <c r="O347" s="108"/>
      <c r="P347" s="110">
        <f>'Форма 2'!C347-M347-N347-O347</f>
        <v>1955799.9580000001</v>
      </c>
      <c r="Q347" s="111">
        <f t="shared" si="94"/>
        <v>448.81061238164739</v>
      </c>
      <c r="R347" s="111">
        <f t="shared" si="95"/>
        <v>448.81061238164739</v>
      </c>
      <c r="S347" s="112" t="s">
        <v>81</v>
      </c>
      <c r="T347" s="107" t="s">
        <v>82</v>
      </c>
      <c r="U347" s="217">
        <v>1</v>
      </c>
      <c r="V347" s="85"/>
      <c r="W347" s="85"/>
      <c r="X347" s="85"/>
      <c r="Y347" s="85"/>
      <c r="Z347" s="85"/>
      <c r="AA347" s="85"/>
      <c r="AB347" s="86"/>
      <c r="AC347" s="86"/>
      <c r="AD347" s="85"/>
      <c r="AE347" s="85"/>
      <c r="AF347" s="85"/>
      <c r="AG347" s="85"/>
      <c r="AH347" s="85"/>
      <c r="AI347" s="85"/>
      <c r="AJ347" s="85"/>
    </row>
    <row r="348" spans="1:36" ht="16.5" thickTop="1" thickBot="1">
      <c r="A348" s="105">
        <f t="shared" si="96"/>
        <v>102</v>
      </c>
      <c r="B348" s="195" t="s">
        <v>460</v>
      </c>
      <c r="C348" s="130">
        <v>1960</v>
      </c>
      <c r="D348" s="107"/>
      <c r="E348" s="131" t="s">
        <v>94</v>
      </c>
      <c r="F348" s="107">
        <v>3</v>
      </c>
      <c r="G348" s="105">
        <v>3</v>
      </c>
      <c r="H348" s="108">
        <v>1669.6</v>
      </c>
      <c r="I348" s="108">
        <v>1513.4</v>
      </c>
      <c r="J348" s="108">
        <v>1513.4</v>
      </c>
      <c r="K348" s="109">
        <v>71</v>
      </c>
      <c r="L348" s="110">
        <f t="shared" si="93"/>
        <v>11863159.143999999</v>
      </c>
      <c r="M348" s="108"/>
      <c r="N348" s="108"/>
      <c r="O348" s="108"/>
      <c r="P348" s="110">
        <f>'Форма 2'!C348-M348-N348-O348</f>
        <v>11863159.143999999</v>
      </c>
      <c r="Q348" s="111">
        <f t="shared" si="94"/>
        <v>7838.7466261398167</v>
      </c>
      <c r="R348" s="111">
        <f t="shared" si="95"/>
        <v>7838.7466261398167</v>
      </c>
      <c r="S348" s="112" t="s">
        <v>81</v>
      </c>
      <c r="T348" s="107" t="s">
        <v>92</v>
      </c>
      <c r="U348" s="217"/>
      <c r="V348" s="85"/>
      <c r="W348" s="85"/>
      <c r="X348" s="85"/>
      <c r="Y348" s="85"/>
      <c r="Z348" s="85"/>
      <c r="AA348" s="85"/>
      <c r="AB348" s="86"/>
      <c r="AC348" s="86"/>
      <c r="AD348" s="85">
        <v>1</v>
      </c>
      <c r="AE348" s="85"/>
      <c r="AF348" s="85"/>
      <c r="AG348" s="85"/>
      <c r="AH348" s="85"/>
      <c r="AI348" s="85"/>
      <c r="AJ348" s="85"/>
    </row>
    <row r="349" spans="1:36" ht="16.5" thickTop="1" thickBot="1">
      <c r="A349" s="105">
        <f t="shared" si="96"/>
        <v>103</v>
      </c>
      <c r="B349" s="195" t="s">
        <v>461</v>
      </c>
      <c r="C349" s="130">
        <v>1960</v>
      </c>
      <c r="D349" s="107"/>
      <c r="E349" s="131" t="s">
        <v>94</v>
      </c>
      <c r="F349" s="107">
        <v>3</v>
      </c>
      <c r="G349" s="105">
        <v>3</v>
      </c>
      <c r="H349" s="108">
        <v>1690.6</v>
      </c>
      <c r="I349" s="108">
        <v>1532.5</v>
      </c>
      <c r="J349" s="108">
        <v>1532.5</v>
      </c>
      <c r="K349" s="109">
        <v>91</v>
      </c>
      <c r="L349" s="110">
        <f t="shared" si="93"/>
        <v>12012372.334000001</v>
      </c>
      <c r="M349" s="108"/>
      <c r="N349" s="108"/>
      <c r="O349" s="108"/>
      <c r="P349" s="110">
        <f>'Форма 2'!C349-M349-N349-O349</f>
        <v>12012372.334000001</v>
      </c>
      <c r="Q349" s="111">
        <f t="shared" si="94"/>
        <v>7838.4158786296903</v>
      </c>
      <c r="R349" s="111">
        <f t="shared" si="95"/>
        <v>7838.4158786296903</v>
      </c>
      <c r="S349" s="112" t="s">
        <v>81</v>
      </c>
      <c r="T349" s="107" t="s">
        <v>92</v>
      </c>
      <c r="U349" s="217"/>
      <c r="V349" s="85"/>
      <c r="W349" s="85"/>
      <c r="X349" s="85"/>
      <c r="Y349" s="85"/>
      <c r="Z349" s="85"/>
      <c r="AA349" s="85"/>
      <c r="AB349" s="86"/>
      <c r="AC349" s="86"/>
      <c r="AD349" s="85">
        <v>1</v>
      </c>
      <c r="AE349" s="85"/>
      <c r="AF349" s="85"/>
      <c r="AG349" s="85"/>
      <c r="AH349" s="85"/>
      <c r="AI349" s="85"/>
      <c r="AJ349" s="85"/>
    </row>
    <row r="350" spans="1:36" ht="16.5" thickTop="1" thickBot="1">
      <c r="A350" s="105">
        <f t="shared" si="96"/>
        <v>104</v>
      </c>
      <c r="B350" s="195" t="s">
        <v>463</v>
      </c>
      <c r="C350" s="130">
        <v>1964</v>
      </c>
      <c r="D350" s="107"/>
      <c r="E350" s="131" t="s">
        <v>94</v>
      </c>
      <c r="F350" s="107">
        <v>5</v>
      </c>
      <c r="G350" s="105">
        <v>3</v>
      </c>
      <c r="H350" s="108">
        <v>2553.6</v>
      </c>
      <c r="I350" s="108">
        <v>2496.2999999999997</v>
      </c>
      <c r="J350" s="108">
        <v>2300.6999999999998</v>
      </c>
      <c r="K350" s="109">
        <v>110</v>
      </c>
      <c r="L350" s="110">
        <f t="shared" si="93"/>
        <v>8797203.0719999988</v>
      </c>
      <c r="M350" s="108"/>
      <c r="N350" s="108"/>
      <c r="O350" s="108"/>
      <c r="P350" s="110">
        <f>'Форма 2'!C350-M350-N350-O350</f>
        <v>8797203.0719999988</v>
      </c>
      <c r="Q350" s="111">
        <f t="shared" si="94"/>
        <v>3524.0968922004568</v>
      </c>
      <c r="R350" s="111">
        <f t="shared" si="95"/>
        <v>3524.0968922004568</v>
      </c>
      <c r="S350" s="112" t="s">
        <v>81</v>
      </c>
      <c r="T350" s="107" t="s">
        <v>92</v>
      </c>
      <c r="U350" s="217"/>
      <c r="V350" s="85"/>
      <c r="W350" s="85"/>
      <c r="X350" s="85"/>
      <c r="Y350" s="85"/>
      <c r="Z350" s="85"/>
      <c r="AA350" s="85"/>
      <c r="AB350" s="86"/>
      <c r="AC350" s="86"/>
      <c r="AD350" s="85">
        <v>1</v>
      </c>
      <c r="AE350" s="85"/>
      <c r="AF350" s="85"/>
      <c r="AG350" s="85"/>
      <c r="AH350" s="85"/>
      <c r="AI350" s="85"/>
      <c r="AJ350" s="85"/>
    </row>
    <row r="351" spans="1:36" ht="16.5" thickTop="1" thickBot="1">
      <c r="A351" s="105">
        <f t="shared" si="96"/>
        <v>105</v>
      </c>
      <c r="B351" s="195" t="s">
        <v>464</v>
      </c>
      <c r="C351" s="130">
        <v>1958</v>
      </c>
      <c r="D351" s="107"/>
      <c r="E351" s="131" t="s">
        <v>94</v>
      </c>
      <c r="F351" s="107">
        <v>3</v>
      </c>
      <c r="G351" s="105">
        <v>3</v>
      </c>
      <c r="H351" s="108">
        <v>1823.6</v>
      </c>
      <c r="I351" s="108">
        <v>1643.35</v>
      </c>
      <c r="J351" s="108">
        <v>1026.55</v>
      </c>
      <c r="K351" s="109">
        <v>69</v>
      </c>
      <c r="L351" s="110">
        <f t="shared" si="93"/>
        <v>2367105.7439999999</v>
      </c>
      <c r="M351" s="108"/>
      <c r="N351" s="108"/>
      <c r="O351" s="108"/>
      <c r="P351" s="110">
        <f>'Форма 2'!C351-M351-N351-O351</f>
        <v>2367105.7439999999</v>
      </c>
      <c r="Q351" s="111">
        <f t="shared" si="94"/>
        <v>1440.4148501536497</v>
      </c>
      <c r="R351" s="111">
        <f t="shared" si="95"/>
        <v>1440.4148501536497</v>
      </c>
      <c r="S351" s="112" t="s">
        <v>81</v>
      </c>
      <c r="T351" s="107" t="s">
        <v>82</v>
      </c>
      <c r="U351" s="217"/>
      <c r="V351" s="85"/>
      <c r="W351" s="85"/>
      <c r="X351" s="85"/>
      <c r="Y351" s="85"/>
      <c r="Z351" s="85"/>
      <c r="AA351" s="85"/>
      <c r="AB351" s="86"/>
      <c r="AC351" s="86"/>
      <c r="AD351" s="85"/>
      <c r="AE351" s="85"/>
      <c r="AF351" s="85">
        <v>1</v>
      </c>
      <c r="AG351" s="85"/>
      <c r="AH351" s="85"/>
      <c r="AI351" s="85"/>
      <c r="AJ351" s="85"/>
    </row>
    <row r="352" spans="1:36" ht="16.5" thickTop="1" thickBot="1">
      <c r="A352" s="105">
        <f t="shared" si="96"/>
        <v>106</v>
      </c>
      <c r="B352" s="195" t="s">
        <v>465</v>
      </c>
      <c r="C352" s="130">
        <v>1958</v>
      </c>
      <c r="D352" s="107"/>
      <c r="E352" s="131" t="s">
        <v>94</v>
      </c>
      <c r="F352" s="107">
        <v>2</v>
      </c>
      <c r="G352" s="105">
        <v>2</v>
      </c>
      <c r="H352" s="108">
        <v>769.4</v>
      </c>
      <c r="I352" s="108">
        <v>669.4</v>
      </c>
      <c r="J352" s="108">
        <v>669.4</v>
      </c>
      <c r="K352" s="109">
        <v>37</v>
      </c>
      <c r="L352" s="110">
        <f t="shared" si="93"/>
        <v>1456781.96</v>
      </c>
      <c r="M352" s="108"/>
      <c r="N352" s="108"/>
      <c r="O352" s="108"/>
      <c r="P352" s="110">
        <f>'Форма 2'!C352-M352-N352-O352</f>
        <v>1456781.96</v>
      </c>
      <c r="Q352" s="111">
        <f t="shared" si="94"/>
        <v>2176.2503137137737</v>
      </c>
      <c r="R352" s="111">
        <f t="shared" si="95"/>
        <v>2176.2503137137737</v>
      </c>
      <c r="S352" s="112" t="s">
        <v>81</v>
      </c>
      <c r="T352" s="107" t="s">
        <v>82</v>
      </c>
      <c r="U352" s="217">
        <v>1</v>
      </c>
      <c r="V352" s="85"/>
      <c r="W352" s="85">
        <v>1</v>
      </c>
      <c r="X352" s="85"/>
      <c r="Y352" s="85"/>
      <c r="Z352" s="85"/>
      <c r="AA352" s="85"/>
      <c r="AB352" s="86"/>
      <c r="AC352" s="86"/>
      <c r="AD352" s="85"/>
      <c r="AE352" s="85"/>
      <c r="AF352" s="85"/>
      <c r="AG352" s="85"/>
      <c r="AH352" s="85"/>
      <c r="AI352" s="85"/>
      <c r="AJ352" s="85"/>
    </row>
    <row r="353" spans="1:36" ht="16.5" thickTop="1" thickBot="1">
      <c r="A353" s="105">
        <f t="shared" si="96"/>
        <v>107</v>
      </c>
      <c r="B353" s="195" t="s">
        <v>466</v>
      </c>
      <c r="C353" s="130">
        <v>1956</v>
      </c>
      <c r="D353" s="107"/>
      <c r="E353" s="131" t="s">
        <v>94</v>
      </c>
      <c r="F353" s="107">
        <v>2</v>
      </c>
      <c r="G353" s="105">
        <v>2</v>
      </c>
      <c r="H353" s="108">
        <v>960.7</v>
      </c>
      <c r="I353" s="108">
        <v>860.7</v>
      </c>
      <c r="J353" s="108">
        <v>860.7</v>
      </c>
      <c r="K353" s="109">
        <v>49</v>
      </c>
      <c r="L353" s="110">
        <f t="shared" si="93"/>
        <v>3548585.6250000005</v>
      </c>
      <c r="M353" s="108"/>
      <c r="N353" s="108"/>
      <c r="O353" s="108"/>
      <c r="P353" s="110">
        <f>'Форма 2'!C353-M353-N353-O353</f>
        <v>3548585.6250000005</v>
      </c>
      <c r="Q353" s="111">
        <f t="shared" si="94"/>
        <v>4122.9065005228304</v>
      </c>
      <c r="R353" s="111">
        <f t="shared" si="95"/>
        <v>4122.9065005228304</v>
      </c>
      <c r="S353" s="112" t="s">
        <v>81</v>
      </c>
      <c r="T353" s="107" t="s">
        <v>82</v>
      </c>
      <c r="U353" s="217"/>
      <c r="V353" s="85"/>
      <c r="W353" s="85"/>
      <c r="X353" s="85">
        <v>1</v>
      </c>
      <c r="Y353" s="85"/>
      <c r="Z353" s="85">
        <v>1</v>
      </c>
      <c r="AA353" s="85"/>
      <c r="AB353" s="86"/>
      <c r="AC353" s="86"/>
      <c r="AD353" s="85"/>
      <c r="AE353" s="85"/>
      <c r="AF353" s="85"/>
      <c r="AG353" s="85"/>
      <c r="AH353" s="85">
        <v>1</v>
      </c>
      <c r="AI353" s="85"/>
      <c r="AJ353" s="85"/>
    </row>
    <row r="354" spans="1:36" ht="16.5" thickTop="1" thickBot="1">
      <c r="A354" s="105">
        <f t="shared" si="96"/>
        <v>108</v>
      </c>
      <c r="B354" s="189" t="s">
        <v>468</v>
      </c>
      <c r="C354" s="130">
        <v>1968</v>
      </c>
      <c r="D354" s="107"/>
      <c r="E354" s="131" t="s">
        <v>94</v>
      </c>
      <c r="F354" s="107">
        <v>5</v>
      </c>
      <c r="G354" s="105">
        <v>4</v>
      </c>
      <c r="H354" s="108">
        <v>2640.4</v>
      </c>
      <c r="I354" s="108">
        <v>1678</v>
      </c>
      <c r="J354" s="108">
        <v>1603.5</v>
      </c>
      <c r="K354" s="109">
        <v>134</v>
      </c>
      <c r="L354" s="110">
        <f t="shared" si="93"/>
        <v>280193.26</v>
      </c>
      <c r="M354" s="108"/>
      <c r="N354" s="108"/>
      <c r="O354" s="108"/>
      <c r="P354" s="110">
        <f>'Форма 2'!C354-M354-N354-O354</f>
        <v>280193.26</v>
      </c>
      <c r="Q354" s="111">
        <f>L354/I354</f>
        <v>166.98048867699643</v>
      </c>
      <c r="R354" s="111">
        <f>Q354</f>
        <v>166.98048867699643</v>
      </c>
      <c r="S354" s="112" t="s">
        <v>81</v>
      </c>
      <c r="T354" s="107" t="s">
        <v>92</v>
      </c>
      <c r="U354" s="217"/>
      <c r="V354" s="85"/>
      <c r="W354" s="85"/>
      <c r="X354" s="85"/>
      <c r="Y354" s="85"/>
      <c r="Z354" s="172"/>
      <c r="AA354" s="172"/>
      <c r="AB354" s="171"/>
      <c r="AC354" s="154"/>
      <c r="AD354" s="85"/>
      <c r="AE354" s="85"/>
      <c r="AF354" s="85"/>
      <c r="AG354" s="166" t="s">
        <v>24</v>
      </c>
      <c r="AH354" s="85"/>
      <c r="AI354" s="85"/>
      <c r="AJ354" s="85"/>
    </row>
    <row r="355" spans="1:36" ht="16.5" thickTop="1" thickBot="1">
      <c r="A355" s="105">
        <f t="shared" si="96"/>
        <v>109</v>
      </c>
      <c r="B355" s="195" t="s">
        <v>469</v>
      </c>
      <c r="C355" s="130">
        <v>1985</v>
      </c>
      <c r="D355" s="107"/>
      <c r="E355" s="131" t="s">
        <v>239</v>
      </c>
      <c r="F355" s="107">
        <v>5</v>
      </c>
      <c r="G355" s="105">
        <v>4</v>
      </c>
      <c r="H355" s="108">
        <v>2886</v>
      </c>
      <c r="I355" s="108">
        <v>2885.1</v>
      </c>
      <c r="J355" s="108">
        <v>2619</v>
      </c>
      <c r="K355" s="109">
        <v>254</v>
      </c>
      <c r="L355" s="110">
        <f t="shared" si="93"/>
        <v>2711974.2</v>
      </c>
      <c r="M355" s="108"/>
      <c r="N355" s="108"/>
      <c r="O355" s="108"/>
      <c r="P355" s="110">
        <f>'Форма 2'!C355-M355-N355-O355</f>
        <v>2711974.2</v>
      </c>
      <c r="Q355" s="111">
        <f t="shared" si="94"/>
        <v>939.99313715295841</v>
      </c>
      <c r="R355" s="111">
        <f t="shared" si="95"/>
        <v>939.99313715295841</v>
      </c>
      <c r="S355" s="112" t="s">
        <v>81</v>
      </c>
      <c r="T355" s="107" t="s">
        <v>92</v>
      </c>
      <c r="U355" s="217"/>
      <c r="V355" s="85"/>
      <c r="W355" s="85"/>
      <c r="X355" s="85">
        <v>1</v>
      </c>
      <c r="Y355" s="85">
        <v>1</v>
      </c>
      <c r="Z355" s="85"/>
      <c r="AA355" s="85"/>
      <c r="AB355" s="86"/>
      <c r="AC355" s="86"/>
      <c r="AD355" s="85"/>
      <c r="AE355" s="85"/>
      <c r="AF355" s="85"/>
      <c r="AG355" s="85"/>
      <c r="AH355" s="85"/>
      <c r="AI355" s="85"/>
      <c r="AJ355" s="85"/>
    </row>
    <row r="356" spans="1:36" ht="16.5" thickTop="1" thickBot="1">
      <c r="A356" s="105">
        <f t="shared" si="96"/>
        <v>110</v>
      </c>
      <c r="B356" s="195" t="s">
        <v>470</v>
      </c>
      <c r="C356" s="130">
        <v>1961</v>
      </c>
      <c r="D356" s="107"/>
      <c r="E356" s="131" t="s">
        <v>94</v>
      </c>
      <c r="F356" s="107">
        <v>4</v>
      </c>
      <c r="G356" s="105">
        <v>3</v>
      </c>
      <c r="H356" s="108">
        <v>2025</v>
      </c>
      <c r="I356" s="108">
        <v>1991.2</v>
      </c>
      <c r="J356" s="108">
        <v>1950.9</v>
      </c>
      <c r="K356" s="109">
        <v>84</v>
      </c>
      <c r="L356" s="110">
        <f t="shared" si="93"/>
        <v>6976165.5</v>
      </c>
      <c r="M356" s="108"/>
      <c r="N356" s="108"/>
      <c r="O356" s="108"/>
      <c r="P356" s="110">
        <f>'Форма 2'!C356-M356-N356-O356</f>
        <v>6976165.5</v>
      </c>
      <c r="Q356" s="111">
        <f t="shared" si="94"/>
        <v>3503.4981418240254</v>
      </c>
      <c r="R356" s="111">
        <f t="shared" si="95"/>
        <v>3503.4981418240254</v>
      </c>
      <c r="S356" s="112" t="s">
        <v>81</v>
      </c>
      <c r="T356" s="107" t="s">
        <v>92</v>
      </c>
      <c r="U356" s="217"/>
      <c r="V356" s="85"/>
      <c r="W356" s="85"/>
      <c r="X356" s="85"/>
      <c r="Y356" s="85"/>
      <c r="Z356" s="85"/>
      <c r="AA356" s="85"/>
      <c r="AB356" s="86"/>
      <c r="AC356" s="86"/>
      <c r="AD356" s="85">
        <v>1</v>
      </c>
      <c r="AE356" s="85"/>
      <c r="AF356" s="85"/>
      <c r="AG356" s="85"/>
      <c r="AH356" s="85"/>
      <c r="AI356" s="85"/>
      <c r="AJ356" s="85"/>
    </row>
    <row r="357" spans="1:36" ht="16.5" thickTop="1" thickBot="1">
      <c r="A357" s="105">
        <f t="shared" si="96"/>
        <v>111</v>
      </c>
      <c r="B357" s="195" t="s">
        <v>471</v>
      </c>
      <c r="C357" s="130">
        <v>1950</v>
      </c>
      <c r="D357" s="107"/>
      <c r="E357" s="131" t="s">
        <v>80</v>
      </c>
      <c r="F357" s="107">
        <v>3</v>
      </c>
      <c r="G357" s="105">
        <v>3</v>
      </c>
      <c r="H357" s="108">
        <v>2155.23</v>
      </c>
      <c r="I357" s="108">
        <v>1842.6</v>
      </c>
      <c r="J357" s="108">
        <v>1842.6</v>
      </c>
      <c r="K357" s="109">
        <v>77</v>
      </c>
      <c r="L357" s="110">
        <f t="shared" si="93"/>
        <v>2287518.0174000002</v>
      </c>
      <c r="M357" s="108"/>
      <c r="N357" s="108"/>
      <c r="O357" s="108"/>
      <c r="P357" s="110">
        <f>'Форма 2'!C357-M357-N357-O357</f>
        <v>2287518.0174000002</v>
      </c>
      <c r="Q357" s="111">
        <f t="shared" si="94"/>
        <v>1241.462073917291</v>
      </c>
      <c r="R357" s="111">
        <f t="shared" si="95"/>
        <v>1241.462073917291</v>
      </c>
      <c r="S357" s="112" t="s">
        <v>81</v>
      </c>
      <c r="T357" s="107" t="s">
        <v>92</v>
      </c>
      <c r="U357" s="217"/>
      <c r="V357" s="85"/>
      <c r="W357" s="85"/>
      <c r="X357" s="85">
        <v>1</v>
      </c>
      <c r="Y357" s="85">
        <v>1</v>
      </c>
      <c r="Z357" s="85"/>
      <c r="AA357" s="85"/>
      <c r="AB357" s="86"/>
      <c r="AC357" s="86"/>
      <c r="AD357" s="85"/>
      <c r="AE357" s="85"/>
      <c r="AF357" s="85"/>
      <c r="AG357" s="85"/>
      <c r="AH357" s="85"/>
      <c r="AI357" s="85"/>
      <c r="AJ357" s="85"/>
    </row>
    <row r="358" spans="1:36" ht="16.5" thickTop="1" thickBot="1">
      <c r="A358" s="105">
        <f t="shared" si="96"/>
        <v>112</v>
      </c>
      <c r="B358" s="195" t="s">
        <v>472</v>
      </c>
      <c r="C358" s="130">
        <v>1965</v>
      </c>
      <c r="D358" s="107"/>
      <c r="E358" s="131" t="s">
        <v>212</v>
      </c>
      <c r="F358" s="107">
        <v>5</v>
      </c>
      <c r="G358" s="105">
        <v>4</v>
      </c>
      <c r="H358" s="108">
        <v>3920.7</v>
      </c>
      <c r="I358" s="108">
        <v>3544.2</v>
      </c>
      <c r="J358" s="108">
        <v>3544.2</v>
      </c>
      <c r="K358" s="109">
        <v>161</v>
      </c>
      <c r="L358" s="110">
        <f t="shared" si="93"/>
        <v>13506889.913999999</v>
      </c>
      <c r="M358" s="108"/>
      <c r="N358" s="108"/>
      <c r="O358" s="108"/>
      <c r="P358" s="110">
        <f>'Форма 2'!C358-M358-N358-O358</f>
        <v>13506889.913999999</v>
      </c>
      <c r="Q358" s="111">
        <f t="shared" si="94"/>
        <v>3810.9841188420519</v>
      </c>
      <c r="R358" s="111">
        <f t="shared" si="95"/>
        <v>3810.9841188420519</v>
      </c>
      <c r="S358" s="112" t="s">
        <v>81</v>
      </c>
      <c r="T358" s="107" t="s">
        <v>92</v>
      </c>
      <c r="U358" s="217"/>
      <c r="V358" s="85"/>
      <c r="W358" s="85"/>
      <c r="X358" s="85"/>
      <c r="Y358" s="85"/>
      <c r="Z358" s="85"/>
      <c r="AA358" s="85"/>
      <c r="AB358" s="86"/>
      <c r="AC358" s="86"/>
      <c r="AD358" s="85">
        <v>1</v>
      </c>
      <c r="AE358" s="85"/>
      <c r="AF358" s="85"/>
      <c r="AG358" s="85"/>
      <c r="AH358" s="85"/>
      <c r="AI358" s="85"/>
      <c r="AJ358" s="85"/>
    </row>
    <row r="359" spans="1:36" ht="16.5" thickTop="1" thickBot="1">
      <c r="A359" s="105">
        <f t="shared" si="96"/>
        <v>113</v>
      </c>
      <c r="B359" s="195" t="s">
        <v>473</v>
      </c>
      <c r="C359" s="130">
        <v>1984</v>
      </c>
      <c r="D359" s="107"/>
      <c r="E359" s="131" t="s">
        <v>94</v>
      </c>
      <c r="F359" s="107">
        <v>5</v>
      </c>
      <c r="G359" s="105">
        <v>5</v>
      </c>
      <c r="H359" s="108">
        <v>4016.6</v>
      </c>
      <c r="I359" s="108">
        <v>3575</v>
      </c>
      <c r="J359" s="108">
        <v>3575</v>
      </c>
      <c r="K359" s="109">
        <v>199</v>
      </c>
      <c r="L359" s="110">
        <f t="shared" si="93"/>
        <v>1305796.6600000001</v>
      </c>
      <c r="M359" s="108"/>
      <c r="N359" s="108"/>
      <c r="O359" s="108"/>
      <c r="P359" s="110">
        <f>'Форма 2'!C359-M359-N359-O359</f>
        <v>1305796.6600000001</v>
      </c>
      <c r="Q359" s="111">
        <f t="shared" si="94"/>
        <v>365.25780699300702</v>
      </c>
      <c r="R359" s="111">
        <f t="shared" si="95"/>
        <v>365.25780699300702</v>
      </c>
      <c r="S359" s="112" t="s">
        <v>81</v>
      </c>
      <c r="T359" s="107" t="s">
        <v>92</v>
      </c>
      <c r="U359" s="217"/>
      <c r="V359" s="85"/>
      <c r="W359" s="85"/>
      <c r="X359" s="85">
        <v>1</v>
      </c>
      <c r="Y359" s="85"/>
      <c r="Z359" s="85"/>
      <c r="AA359" s="85"/>
      <c r="AB359" s="86"/>
      <c r="AC359" s="86"/>
      <c r="AD359" s="85"/>
      <c r="AE359" s="85"/>
      <c r="AF359" s="85"/>
      <c r="AG359" s="85"/>
      <c r="AH359" s="85"/>
      <c r="AI359" s="85"/>
      <c r="AJ359" s="85"/>
    </row>
    <row r="360" spans="1:36" ht="16.5" thickTop="1" thickBot="1">
      <c r="A360" s="105">
        <f t="shared" si="96"/>
        <v>114</v>
      </c>
      <c r="B360" s="195" t="s">
        <v>474</v>
      </c>
      <c r="C360" s="130">
        <v>1985</v>
      </c>
      <c r="D360" s="107"/>
      <c r="E360" s="131" t="s">
        <v>239</v>
      </c>
      <c r="F360" s="107">
        <v>9</v>
      </c>
      <c r="G360" s="105">
        <v>3</v>
      </c>
      <c r="H360" s="108">
        <v>7865.4</v>
      </c>
      <c r="I360" s="108">
        <v>7179</v>
      </c>
      <c r="J360" s="108">
        <v>7179</v>
      </c>
      <c r="K360" s="109">
        <v>360</v>
      </c>
      <c r="L360" s="110">
        <f t="shared" si="93"/>
        <v>6722199</v>
      </c>
      <c r="M360" s="108"/>
      <c r="N360" s="108"/>
      <c r="O360" s="108"/>
      <c r="P360" s="110">
        <f>'Форма 2'!C360-M360-N360-O360</f>
        <v>6722199</v>
      </c>
      <c r="Q360" s="111">
        <f t="shared" si="94"/>
        <v>936.3698286669453</v>
      </c>
      <c r="R360" s="111">
        <f t="shared" si="95"/>
        <v>936.3698286669453</v>
      </c>
      <c r="S360" s="112" t="s">
        <v>81</v>
      </c>
      <c r="T360" s="107" t="s">
        <v>92</v>
      </c>
      <c r="U360" s="217"/>
      <c r="V360" s="85"/>
      <c r="W360" s="85"/>
      <c r="X360" s="85"/>
      <c r="Y360" s="85"/>
      <c r="Z360" s="172"/>
      <c r="AA360" s="172"/>
      <c r="AB360" s="177">
        <v>3</v>
      </c>
      <c r="AC360" s="154">
        <f>2240733*AB360</f>
        <v>6722199</v>
      </c>
      <c r="AD360" s="85"/>
      <c r="AE360" s="85"/>
      <c r="AF360" s="85"/>
      <c r="AG360" s="166"/>
      <c r="AH360" s="85"/>
      <c r="AI360" s="85"/>
      <c r="AJ360" s="85"/>
    </row>
    <row r="361" spans="1:36" ht="16.5" thickTop="1" thickBot="1">
      <c r="A361" s="105">
        <f t="shared" si="96"/>
        <v>115</v>
      </c>
      <c r="B361" s="195" t="s">
        <v>475</v>
      </c>
      <c r="C361" s="130">
        <v>1961</v>
      </c>
      <c r="D361" s="107"/>
      <c r="E361" s="131" t="s">
        <v>432</v>
      </c>
      <c r="F361" s="107">
        <v>5</v>
      </c>
      <c r="G361" s="105">
        <v>2</v>
      </c>
      <c r="H361" s="108">
        <v>1659.3</v>
      </c>
      <c r="I361" s="108">
        <v>1542.4</v>
      </c>
      <c r="J361" s="108">
        <v>1467.2</v>
      </c>
      <c r="K361" s="109">
        <v>88</v>
      </c>
      <c r="L361" s="110">
        <f t="shared" ref="L361:L415" si="97">SUM(M361:P361)</f>
        <v>5716321.6859999998</v>
      </c>
      <c r="M361" s="108"/>
      <c r="N361" s="108"/>
      <c r="O361" s="108"/>
      <c r="P361" s="110">
        <f>'Форма 2'!C361-M361-N361-O361</f>
        <v>5716321.6859999998</v>
      </c>
      <c r="Q361" s="111">
        <f t="shared" si="94"/>
        <v>3706.1214250518669</v>
      </c>
      <c r="R361" s="111">
        <f t="shared" si="95"/>
        <v>3706.1214250518669</v>
      </c>
      <c r="S361" s="112" t="s">
        <v>81</v>
      </c>
      <c r="T361" s="107" t="s">
        <v>82</v>
      </c>
      <c r="U361" s="217"/>
      <c r="V361" s="85"/>
      <c r="W361" s="85"/>
      <c r="X361" s="85"/>
      <c r="Y361" s="85"/>
      <c r="Z361" s="85"/>
      <c r="AA361" s="85"/>
      <c r="AB361" s="86"/>
      <c r="AC361" s="86"/>
      <c r="AD361" s="85">
        <v>1</v>
      </c>
      <c r="AE361" s="85"/>
      <c r="AF361" s="85"/>
      <c r="AG361" s="85"/>
      <c r="AH361" s="85"/>
      <c r="AI361" s="85"/>
      <c r="AJ361" s="85"/>
    </row>
    <row r="362" spans="1:36" ht="16.5" thickTop="1" thickBot="1">
      <c r="A362" s="105">
        <f t="shared" si="96"/>
        <v>116</v>
      </c>
      <c r="B362" s="195" t="s">
        <v>476</v>
      </c>
      <c r="C362" s="130">
        <v>1961</v>
      </c>
      <c r="D362" s="107">
        <v>2017</v>
      </c>
      <c r="E362" s="131" t="s">
        <v>80</v>
      </c>
      <c r="F362" s="107">
        <v>3</v>
      </c>
      <c r="G362" s="105">
        <v>2</v>
      </c>
      <c r="H362" s="108">
        <v>1046.5</v>
      </c>
      <c r="I362" s="108">
        <v>902.30000000000007</v>
      </c>
      <c r="J362" s="108">
        <v>826.1</v>
      </c>
      <c r="K362" s="109">
        <v>42</v>
      </c>
      <c r="L362" s="110">
        <f t="shared" si="97"/>
        <v>7435790.6350000007</v>
      </c>
      <c r="M362" s="108"/>
      <c r="N362" s="108"/>
      <c r="O362" s="108"/>
      <c r="P362" s="110">
        <f>'Форма 2'!C362-M362-N362-O362</f>
        <v>7435790.6350000007</v>
      </c>
      <c r="Q362" s="111">
        <f t="shared" si="94"/>
        <v>8240.9294414274627</v>
      </c>
      <c r="R362" s="111">
        <f t="shared" si="95"/>
        <v>8240.9294414274627</v>
      </c>
      <c r="S362" s="112" t="s">
        <v>81</v>
      </c>
      <c r="T362" s="107" t="s">
        <v>82</v>
      </c>
      <c r="U362" s="217"/>
      <c r="V362" s="85"/>
      <c r="W362" s="85"/>
      <c r="X362" s="85"/>
      <c r="Y362" s="85"/>
      <c r="Z362" s="85"/>
      <c r="AA362" s="85"/>
      <c r="AB362" s="86"/>
      <c r="AC362" s="86"/>
      <c r="AD362" s="85">
        <v>1</v>
      </c>
      <c r="AE362" s="85"/>
      <c r="AF362" s="85"/>
      <c r="AG362" s="85"/>
      <c r="AH362" s="85"/>
      <c r="AI362" s="85"/>
      <c r="AJ362" s="85"/>
    </row>
    <row r="363" spans="1:36" ht="16.5" thickTop="1" thickBot="1">
      <c r="A363" s="105">
        <f t="shared" si="96"/>
        <v>117</v>
      </c>
      <c r="B363" s="195" t="s">
        <v>477</v>
      </c>
      <c r="C363" s="130">
        <v>1972</v>
      </c>
      <c r="D363" s="107"/>
      <c r="E363" s="131" t="s">
        <v>239</v>
      </c>
      <c r="F363" s="107">
        <v>5</v>
      </c>
      <c r="G363" s="105">
        <v>8</v>
      </c>
      <c r="H363" s="108">
        <v>5944</v>
      </c>
      <c r="I363" s="108">
        <v>5201.3</v>
      </c>
      <c r="J363" s="108">
        <v>5201.3</v>
      </c>
      <c r="K363" s="109">
        <v>289</v>
      </c>
      <c r="L363" s="110">
        <f t="shared" si="97"/>
        <v>2337537.44</v>
      </c>
      <c r="M363" s="108"/>
      <c r="N363" s="108"/>
      <c r="O363" s="108"/>
      <c r="P363" s="110">
        <f>'Форма 2'!C363-M363-N363-O363</f>
        <v>2337537.44</v>
      </c>
      <c r="Q363" s="111">
        <f t="shared" si="94"/>
        <v>449.41407724991825</v>
      </c>
      <c r="R363" s="111">
        <f t="shared" si="95"/>
        <v>449.41407724991825</v>
      </c>
      <c r="S363" s="112" t="s">
        <v>81</v>
      </c>
      <c r="T363" s="107" t="s">
        <v>82</v>
      </c>
      <c r="U363" s="217">
        <v>1</v>
      </c>
      <c r="V363" s="85"/>
      <c r="W363" s="85"/>
      <c r="X363" s="85"/>
      <c r="Y363" s="85"/>
      <c r="Z363" s="85"/>
      <c r="AA363" s="85"/>
      <c r="AB363" s="86"/>
      <c r="AC363" s="86"/>
      <c r="AD363" s="85"/>
      <c r="AE363" s="85"/>
      <c r="AF363" s="85"/>
      <c r="AG363" s="85"/>
      <c r="AH363" s="85"/>
      <c r="AI363" s="85"/>
      <c r="AJ363" s="85"/>
    </row>
    <row r="364" spans="1:36" ht="16.5" thickTop="1" thickBot="1">
      <c r="A364" s="105">
        <f t="shared" si="96"/>
        <v>118</v>
      </c>
      <c r="B364" s="195" t="s">
        <v>478</v>
      </c>
      <c r="C364" s="130">
        <v>1958</v>
      </c>
      <c r="D364" s="107"/>
      <c r="E364" s="131" t="s">
        <v>80</v>
      </c>
      <c r="F364" s="107">
        <v>3</v>
      </c>
      <c r="G364" s="105">
        <v>4</v>
      </c>
      <c r="H364" s="108">
        <v>2105</v>
      </c>
      <c r="I364" s="108">
        <v>1907.6</v>
      </c>
      <c r="J364" s="108">
        <v>1907.6</v>
      </c>
      <c r="K364" s="109">
        <v>72</v>
      </c>
      <c r="L364" s="110">
        <f t="shared" si="97"/>
        <v>2732374.1999999997</v>
      </c>
      <c r="M364" s="108"/>
      <c r="N364" s="108"/>
      <c r="O364" s="108"/>
      <c r="P364" s="110">
        <f>'Форма 2'!C364-M364-N364-O364</f>
        <v>2732374.1999999997</v>
      </c>
      <c r="Q364" s="111">
        <f t="shared" si="94"/>
        <v>1432.3622352694485</v>
      </c>
      <c r="R364" s="111">
        <f t="shared" si="95"/>
        <v>1432.3622352694485</v>
      </c>
      <c r="S364" s="112" t="s">
        <v>81</v>
      </c>
      <c r="T364" s="107" t="s">
        <v>92</v>
      </c>
      <c r="U364" s="217"/>
      <c r="V364" s="85"/>
      <c r="W364" s="85"/>
      <c r="X364" s="85"/>
      <c r="Y364" s="85"/>
      <c r="Z364" s="85"/>
      <c r="AA364" s="85"/>
      <c r="AB364" s="86"/>
      <c r="AC364" s="86"/>
      <c r="AD364" s="85"/>
      <c r="AE364" s="85"/>
      <c r="AF364" s="85">
        <v>1</v>
      </c>
      <c r="AG364" s="85"/>
      <c r="AH364" s="85"/>
      <c r="AI364" s="85"/>
      <c r="AJ364" s="85"/>
    </row>
    <row r="365" spans="1:36" ht="16.5" thickTop="1" thickBot="1">
      <c r="A365" s="105">
        <f t="shared" si="96"/>
        <v>119</v>
      </c>
      <c r="B365" s="195" t="s">
        <v>479</v>
      </c>
      <c r="C365" s="130">
        <v>2010</v>
      </c>
      <c r="D365" s="107"/>
      <c r="E365" s="131" t="s">
        <v>80</v>
      </c>
      <c r="F365" s="107">
        <v>10</v>
      </c>
      <c r="G365" s="105">
        <v>2</v>
      </c>
      <c r="H365" s="108">
        <v>7345.8</v>
      </c>
      <c r="I365" s="108">
        <v>4656.8999999999996</v>
      </c>
      <c r="J365" s="108">
        <v>2963.2</v>
      </c>
      <c r="K365" s="109">
        <v>126</v>
      </c>
      <c r="L365" s="110">
        <f t="shared" si="97"/>
        <v>4114309.1220000004</v>
      </c>
      <c r="M365" s="108"/>
      <c r="N365" s="108"/>
      <c r="O365" s="108"/>
      <c r="P365" s="110">
        <f>'Форма 2'!C365-M365-N365-O365</f>
        <v>4114309.1220000004</v>
      </c>
      <c r="Q365" s="111">
        <f t="shared" ref="Q365:Q419" si="98">L365/I365</f>
        <v>883.48668040971484</v>
      </c>
      <c r="R365" s="111">
        <f t="shared" ref="R365:R419" si="99">Q365</f>
        <v>883.48668040971484</v>
      </c>
      <c r="S365" s="112" t="s">
        <v>81</v>
      </c>
      <c r="T365" s="107" t="s">
        <v>82</v>
      </c>
      <c r="U365" s="217">
        <v>1</v>
      </c>
      <c r="V365" s="85"/>
      <c r="W365" s="85"/>
      <c r="X365" s="85"/>
      <c r="Y365" s="85"/>
      <c r="Z365" s="85"/>
      <c r="AA365" s="85"/>
      <c r="AB365" s="86"/>
      <c r="AC365" s="86"/>
      <c r="AD365" s="85"/>
      <c r="AE365" s="85"/>
      <c r="AF365" s="85"/>
      <c r="AG365" s="85"/>
      <c r="AH365" s="85"/>
      <c r="AI365" s="85"/>
      <c r="AJ365" s="85"/>
    </row>
    <row r="366" spans="1:36" ht="16.5" thickTop="1" thickBot="1">
      <c r="A366" s="105">
        <f t="shared" si="96"/>
        <v>120</v>
      </c>
      <c r="B366" s="195" t="s">
        <v>480</v>
      </c>
      <c r="C366" s="130">
        <v>2008</v>
      </c>
      <c r="D366" s="107"/>
      <c r="E366" s="131" t="s">
        <v>80</v>
      </c>
      <c r="F366" s="107">
        <v>10</v>
      </c>
      <c r="G366" s="105">
        <v>6</v>
      </c>
      <c r="H366" s="108">
        <v>14673.1</v>
      </c>
      <c r="I366" s="108">
        <v>13704.4</v>
      </c>
      <c r="J366" s="108">
        <v>13704.4</v>
      </c>
      <c r="K366" s="109">
        <v>450</v>
      </c>
      <c r="L366" s="110">
        <f t="shared" si="97"/>
        <v>8280030.3299999991</v>
      </c>
      <c r="M366" s="108"/>
      <c r="N366" s="108"/>
      <c r="O366" s="108"/>
      <c r="P366" s="110">
        <f>'Форма 2'!C366-M366-N366-O366</f>
        <v>8280030.3299999991</v>
      </c>
      <c r="Q366" s="111">
        <f t="shared" si="98"/>
        <v>604.18773021803213</v>
      </c>
      <c r="R366" s="111">
        <f t="shared" si="99"/>
        <v>604.18773021803213</v>
      </c>
      <c r="S366" s="112" t="s">
        <v>81</v>
      </c>
      <c r="T366" s="107" t="s">
        <v>92</v>
      </c>
      <c r="U366" s="217"/>
      <c r="V366" s="85"/>
      <c r="W366" s="85"/>
      <c r="X366" s="85"/>
      <c r="Y366" s="85"/>
      <c r="Z366" s="85"/>
      <c r="AA366" s="85"/>
      <c r="AB366" s="86"/>
      <c r="AC366" s="86"/>
      <c r="AD366" s="85"/>
      <c r="AE366" s="85"/>
      <c r="AF366" s="85"/>
      <c r="AG366" s="85"/>
      <c r="AH366" s="85">
        <v>1</v>
      </c>
      <c r="AI366" s="85"/>
      <c r="AJ366" s="85"/>
    </row>
    <row r="367" spans="1:36" ht="16.5" thickTop="1" thickBot="1">
      <c r="A367" s="105">
        <f t="shared" si="96"/>
        <v>121</v>
      </c>
      <c r="B367" s="195" t="s">
        <v>481</v>
      </c>
      <c r="C367" s="130">
        <v>1965</v>
      </c>
      <c r="D367" s="107">
        <v>2011</v>
      </c>
      <c r="E367" s="131" t="s">
        <v>482</v>
      </c>
      <c r="F367" s="107">
        <v>5</v>
      </c>
      <c r="G367" s="105">
        <v>4</v>
      </c>
      <c r="H367" s="108">
        <v>3827.5</v>
      </c>
      <c r="I367" s="108">
        <v>3494.2</v>
      </c>
      <c r="J367" s="108">
        <v>3219.9</v>
      </c>
      <c r="K367" s="109">
        <v>194</v>
      </c>
      <c r="L367" s="110">
        <f t="shared" si="97"/>
        <v>280193.26</v>
      </c>
      <c r="M367" s="108"/>
      <c r="N367" s="108"/>
      <c r="O367" s="108"/>
      <c r="P367" s="110">
        <f>'Форма 2'!C367-M367-N367-O367</f>
        <v>280193.26</v>
      </c>
      <c r="Q367" s="111">
        <f t="shared" si="98"/>
        <v>80.188100280464781</v>
      </c>
      <c r="R367" s="111">
        <f t="shared" si="99"/>
        <v>80.188100280464781</v>
      </c>
      <c r="S367" s="112" t="s">
        <v>81</v>
      </c>
      <c r="T367" s="107" t="s">
        <v>92</v>
      </c>
      <c r="U367" s="217"/>
      <c r="V367" s="85"/>
      <c r="W367" s="85"/>
      <c r="X367" s="85"/>
      <c r="Y367" s="85"/>
      <c r="Z367" s="172"/>
      <c r="AA367" s="172"/>
      <c r="AB367" s="171"/>
      <c r="AC367" s="154"/>
      <c r="AD367" s="85"/>
      <c r="AE367" s="85"/>
      <c r="AF367" s="85"/>
      <c r="AG367" s="166" t="s">
        <v>24</v>
      </c>
      <c r="AH367" s="85"/>
      <c r="AI367" s="85"/>
      <c r="AJ367" s="85"/>
    </row>
    <row r="368" spans="1:36" ht="16.5" thickTop="1" thickBot="1">
      <c r="A368" s="105">
        <f t="shared" si="96"/>
        <v>122</v>
      </c>
      <c r="B368" s="195" t="s">
        <v>483</v>
      </c>
      <c r="C368" s="130">
        <v>1964</v>
      </c>
      <c r="D368" s="107"/>
      <c r="E368" s="131" t="s">
        <v>212</v>
      </c>
      <c r="F368" s="107">
        <v>5</v>
      </c>
      <c r="G368" s="105">
        <v>4</v>
      </c>
      <c r="H368" s="108">
        <v>3498.7</v>
      </c>
      <c r="I368" s="108">
        <v>2319.9</v>
      </c>
      <c r="J368" s="108">
        <v>2319.9</v>
      </c>
      <c r="K368" s="109">
        <v>163</v>
      </c>
      <c r="L368" s="110">
        <f t="shared" si="97"/>
        <v>12053091.473999999</v>
      </c>
      <c r="M368" s="108"/>
      <c r="N368" s="108"/>
      <c r="O368" s="108"/>
      <c r="P368" s="110">
        <f>'Форма 2'!C368-M368-N368-O368</f>
        <v>12053091.473999999</v>
      </c>
      <c r="Q368" s="111">
        <f t="shared" si="98"/>
        <v>5195.5219940514671</v>
      </c>
      <c r="R368" s="111">
        <f t="shared" si="99"/>
        <v>5195.5219940514671</v>
      </c>
      <c r="S368" s="112" t="s">
        <v>81</v>
      </c>
      <c r="T368" s="107" t="s">
        <v>92</v>
      </c>
      <c r="U368" s="217"/>
      <c r="V368" s="85"/>
      <c r="W368" s="85"/>
      <c r="X368" s="85"/>
      <c r="Y368" s="85"/>
      <c r="Z368" s="85"/>
      <c r="AA368" s="85"/>
      <c r="AB368" s="86"/>
      <c r="AC368" s="86"/>
      <c r="AD368" s="85">
        <v>1</v>
      </c>
      <c r="AE368" s="85"/>
      <c r="AF368" s="85"/>
      <c r="AG368" s="85"/>
      <c r="AH368" s="85"/>
      <c r="AI368" s="85"/>
      <c r="AJ368" s="85"/>
    </row>
    <row r="369" spans="1:36" ht="16.5" thickTop="1" thickBot="1">
      <c r="A369" s="105">
        <f t="shared" si="96"/>
        <v>123</v>
      </c>
      <c r="B369" s="195" t="s">
        <v>484</v>
      </c>
      <c r="C369" s="130">
        <v>1982</v>
      </c>
      <c r="D369" s="107"/>
      <c r="E369" s="131" t="s">
        <v>212</v>
      </c>
      <c r="F369" s="107">
        <v>9</v>
      </c>
      <c r="G369" s="105">
        <v>4</v>
      </c>
      <c r="H369" s="108">
        <v>9245.2999999999993</v>
      </c>
      <c r="I369" s="108">
        <v>8090.0999999999995</v>
      </c>
      <c r="J369" s="108">
        <v>7603.7</v>
      </c>
      <c r="K369" s="109">
        <v>314</v>
      </c>
      <c r="L369" s="110">
        <f t="shared" si="97"/>
        <v>8962932</v>
      </c>
      <c r="M369" s="108"/>
      <c r="N369" s="108"/>
      <c r="O369" s="108"/>
      <c r="P369" s="110">
        <f>'Форма 2'!C369-M369-N369-O369</f>
        <v>8962932</v>
      </c>
      <c r="Q369" s="111">
        <f t="shared" si="98"/>
        <v>1107.8889012496757</v>
      </c>
      <c r="R369" s="111">
        <f t="shared" si="99"/>
        <v>1107.8889012496757</v>
      </c>
      <c r="S369" s="112" t="s">
        <v>81</v>
      </c>
      <c r="T369" s="107" t="s">
        <v>92</v>
      </c>
      <c r="U369" s="217"/>
      <c r="V369" s="85"/>
      <c r="W369" s="85"/>
      <c r="X369" s="85"/>
      <c r="Y369" s="85"/>
      <c r="Z369" s="172"/>
      <c r="AA369" s="172"/>
      <c r="AB369" s="177">
        <v>4</v>
      </c>
      <c r="AC369" s="154">
        <f>2240733*AB369</f>
        <v>8962932</v>
      </c>
      <c r="AD369" s="85"/>
      <c r="AE369" s="85"/>
      <c r="AF369" s="85"/>
      <c r="AG369" s="166"/>
      <c r="AH369" s="85"/>
      <c r="AI369" s="85"/>
      <c r="AJ369" s="85"/>
    </row>
    <row r="370" spans="1:36" ht="16.5" thickTop="1" thickBot="1">
      <c r="A370" s="105">
        <f t="shared" si="96"/>
        <v>124</v>
      </c>
      <c r="B370" s="195" t="s">
        <v>485</v>
      </c>
      <c r="C370" s="130">
        <v>2006</v>
      </c>
      <c r="D370" s="107"/>
      <c r="E370" s="131" t="s">
        <v>80</v>
      </c>
      <c r="F370" s="107">
        <v>16</v>
      </c>
      <c r="G370" s="105">
        <v>1</v>
      </c>
      <c r="H370" s="108">
        <v>6343.3</v>
      </c>
      <c r="I370" s="108">
        <v>4658</v>
      </c>
      <c r="J370" s="108">
        <v>4658</v>
      </c>
      <c r="K370" s="109">
        <v>101</v>
      </c>
      <c r="L370" s="110">
        <f t="shared" si="97"/>
        <v>3579524.19</v>
      </c>
      <c r="M370" s="108"/>
      <c r="N370" s="108"/>
      <c r="O370" s="108"/>
      <c r="P370" s="110">
        <f>'Форма 2'!C370-M370-N370-O370</f>
        <v>3579524.19</v>
      </c>
      <c r="Q370" s="111">
        <f t="shared" si="98"/>
        <v>768.46805281236584</v>
      </c>
      <c r="R370" s="111">
        <f t="shared" si="99"/>
        <v>768.46805281236584</v>
      </c>
      <c r="S370" s="112" t="s">
        <v>81</v>
      </c>
      <c r="T370" s="107" t="s">
        <v>82</v>
      </c>
      <c r="U370" s="217"/>
      <c r="V370" s="85"/>
      <c r="W370" s="85"/>
      <c r="X370" s="85"/>
      <c r="Y370" s="85"/>
      <c r="Z370" s="85"/>
      <c r="AA370" s="85"/>
      <c r="AB370" s="86"/>
      <c r="AC370" s="86"/>
      <c r="AD370" s="85"/>
      <c r="AE370" s="85"/>
      <c r="AF370" s="85"/>
      <c r="AG370" s="85"/>
      <c r="AH370" s="85">
        <v>1</v>
      </c>
      <c r="AI370" s="85"/>
      <c r="AJ370" s="85"/>
    </row>
    <row r="371" spans="1:36" ht="16.5" thickTop="1" thickBot="1">
      <c r="A371" s="105">
        <f t="shared" si="96"/>
        <v>125</v>
      </c>
      <c r="B371" s="195" t="s">
        <v>486</v>
      </c>
      <c r="C371" s="130">
        <v>1982</v>
      </c>
      <c r="D371" s="107"/>
      <c r="E371" s="131" t="s">
        <v>212</v>
      </c>
      <c r="F371" s="107">
        <v>12</v>
      </c>
      <c r="G371" s="105">
        <v>1</v>
      </c>
      <c r="H371" s="108">
        <v>3333.2</v>
      </c>
      <c r="I371" s="108">
        <v>2799.7</v>
      </c>
      <c r="J371" s="108">
        <v>2799.7</v>
      </c>
      <c r="K371" s="109">
        <v>90</v>
      </c>
      <c r="L371" s="110">
        <f t="shared" si="97"/>
        <v>6566666</v>
      </c>
      <c r="M371" s="108"/>
      <c r="N371" s="108"/>
      <c r="O371" s="108"/>
      <c r="P371" s="110">
        <f>'Форма 2'!C371-M371-N371-O371</f>
        <v>6566666</v>
      </c>
      <c r="Q371" s="111">
        <f t="shared" si="98"/>
        <v>2345.4891595528093</v>
      </c>
      <c r="R371" s="111">
        <f t="shared" si="99"/>
        <v>2345.4891595528093</v>
      </c>
      <c r="S371" s="112" t="s">
        <v>81</v>
      </c>
      <c r="T371" s="107" t="s">
        <v>82</v>
      </c>
      <c r="U371" s="217"/>
      <c r="V371" s="85"/>
      <c r="W371" s="85"/>
      <c r="X371" s="85"/>
      <c r="Y371" s="85"/>
      <c r="Z371" s="172"/>
      <c r="AA371" s="172"/>
      <c r="AB371" s="177">
        <v>2</v>
      </c>
      <c r="AC371" s="154">
        <f>3204094+3362572</f>
        <v>6566666</v>
      </c>
      <c r="AD371" s="85"/>
      <c r="AE371" s="85"/>
      <c r="AF371" s="85"/>
      <c r="AG371" s="166"/>
      <c r="AH371" s="85"/>
      <c r="AI371" s="85"/>
      <c r="AJ371" s="85"/>
    </row>
    <row r="372" spans="1:36" ht="16.5" thickTop="1" thickBot="1">
      <c r="A372" s="105">
        <f t="shared" si="96"/>
        <v>126</v>
      </c>
      <c r="B372" s="195" t="s">
        <v>487</v>
      </c>
      <c r="C372" s="130">
        <v>1978</v>
      </c>
      <c r="D372" s="107"/>
      <c r="E372" s="131" t="s">
        <v>212</v>
      </c>
      <c r="F372" s="107">
        <v>9</v>
      </c>
      <c r="G372" s="105">
        <v>4</v>
      </c>
      <c r="H372" s="108">
        <v>7578.5</v>
      </c>
      <c r="I372" s="108">
        <v>4780</v>
      </c>
      <c r="J372" s="108">
        <v>4780</v>
      </c>
      <c r="K372" s="109">
        <v>201</v>
      </c>
      <c r="L372" s="110">
        <f t="shared" si="97"/>
        <v>4259579.875</v>
      </c>
      <c r="M372" s="108"/>
      <c r="N372" s="108"/>
      <c r="O372" s="108"/>
      <c r="P372" s="110">
        <f>'Форма 2'!C372-M372-N372-O372</f>
        <v>4259579.875</v>
      </c>
      <c r="Q372" s="111">
        <f t="shared" si="98"/>
        <v>891.12549686192472</v>
      </c>
      <c r="R372" s="111">
        <f t="shared" si="99"/>
        <v>891.12549686192472</v>
      </c>
      <c r="S372" s="112" t="s">
        <v>81</v>
      </c>
      <c r="T372" s="107" t="s">
        <v>92</v>
      </c>
      <c r="U372" s="217">
        <v>1</v>
      </c>
      <c r="V372" s="85"/>
      <c r="W372" s="85"/>
      <c r="X372" s="85"/>
      <c r="Y372" s="85"/>
      <c r="Z372" s="85"/>
      <c r="AA372" s="85"/>
      <c r="AB372" s="86"/>
      <c r="AC372" s="86"/>
      <c r="AD372" s="85"/>
      <c r="AE372" s="85"/>
      <c r="AF372" s="85"/>
      <c r="AG372" s="85"/>
      <c r="AH372" s="85"/>
      <c r="AI372" s="85"/>
      <c r="AJ372" s="85"/>
    </row>
    <row r="373" spans="1:36" ht="16.5" thickTop="1" thickBot="1">
      <c r="A373" s="105">
        <f t="shared" si="96"/>
        <v>127</v>
      </c>
      <c r="B373" s="195" t="s">
        <v>488</v>
      </c>
      <c r="C373" s="130">
        <v>1989</v>
      </c>
      <c r="D373" s="107"/>
      <c r="E373" s="131" t="s">
        <v>80</v>
      </c>
      <c r="F373" s="107">
        <v>5</v>
      </c>
      <c r="G373" s="105">
        <v>5</v>
      </c>
      <c r="H373" s="108">
        <v>3623.8</v>
      </c>
      <c r="I373" s="108">
        <v>2059.6999999999998</v>
      </c>
      <c r="J373" s="108">
        <v>2059.6999999999998</v>
      </c>
      <c r="K373" s="109">
        <v>133</v>
      </c>
      <c r="L373" s="110">
        <f t="shared" si="97"/>
        <v>1425095.588</v>
      </c>
      <c r="M373" s="108"/>
      <c r="N373" s="108"/>
      <c r="O373" s="108"/>
      <c r="P373" s="110">
        <f>'Форма 2'!C373-M373-N373-O373</f>
        <v>1425095.588</v>
      </c>
      <c r="Q373" s="111">
        <f>L373/I373</f>
        <v>691.89473612662039</v>
      </c>
      <c r="R373" s="111">
        <f>Q373</f>
        <v>691.89473612662039</v>
      </c>
      <c r="S373" s="112" t="s">
        <v>81</v>
      </c>
      <c r="T373" s="107" t="s">
        <v>82</v>
      </c>
      <c r="U373" s="217">
        <v>1</v>
      </c>
      <c r="V373" s="85"/>
      <c r="W373" s="85"/>
      <c r="X373" s="85"/>
      <c r="Y373" s="85"/>
      <c r="Z373" s="85"/>
      <c r="AA373" s="85"/>
      <c r="AB373" s="86"/>
      <c r="AC373" s="86"/>
      <c r="AD373" s="85"/>
      <c r="AE373" s="85"/>
      <c r="AF373" s="85"/>
      <c r="AG373" s="85"/>
      <c r="AH373" s="85"/>
      <c r="AI373" s="85"/>
      <c r="AJ373" s="85"/>
    </row>
    <row r="374" spans="1:36" ht="16.5" thickTop="1" thickBot="1">
      <c r="A374" s="105">
        <f t="shared" si="96"/>
        <v>128</v>
      </c>
      <c r="B374" s="195" t="s">
        <v>489</v>
      </c>
      <c r="C374" s="130">
        <v>2000</v>
      </c>
      <c r="D374" s="107"/>
      <c r="E374" s="131" t="s">
        <v>94</v>
      </c>
      <c r="F374" s="107">
        <v>12</v>
      </c>
      <c r="G374" s="105">
        <v>1</v>
      </c>
      <c r="H374" s="108">
        <v>5501.26</v>
      </c>
      <c r="I374" s="108">
        <v>4905.26</v>
      </c>
      <c r="J374" s="108">
        <v>4905.26</v>
      </c>
      <c r="K374" s="109">
        <v>150</v>
      </c>
      <c r="L374" s="110">
        <f t="shared" si="97"/>
        <v>3081200.7134000002</v>
      </c>
      <c r="M374" s="108"/>
      <c r="N374" s="108"/>
      <c r="O374" s="108"/>
      <c r="P374" s="110">
        <f>'Форма 2'!C374-M374-N374-O374</f>
        <v>3081200.7134000002</v>
      </c>
      <c r="Q374" s="111">
        <f>L374/I374</f>
        <v>628.14218072028802</v>
      </c>
      <c r="R374" s="111">
        <f>Q374</f>
        <v>628.14218072028802</v>
      </c>
      <c r="S374" s="112" t="s">
        <v>81</v>
      </c>
      <c r="T374" s="107" t="s">
        <v>92</v>
      </c>
      <c r="U374" s="217">
        <v>1</v>
      </c>
      <c r="V374" s="85"/>
      <c r="W374" s="85"/>
      <c r="X374" s="85"/>
      <c r="Y374" s="85"/>
      <c r="Z374" s="85"/>
      <c r="AA374" s="85"/>
      <c r="AB374" s="86"/>
      <c r="AC374" s="86"/>
      <c r="AD374" s="85"/>
      <c r="AE374" s="85"/>
      <c r="AF374" s="85"/>
      <c r="AG374" s="85"/>
      <c r="AH374" s="85"/>
      <c r="AI374" s="85"/>
      <c r="AJ374" s="85"/>
    </row>
    <row r="375" spans="1:36" ht="16.5" thickTop="1" thickBot="1">
      <c r="A375" s="105">
        <f t="shared" si="96"/>
        <v>129</v>
      </c>
      <c r="B375" s="195" t="s">
        <v>490</v>
      </c>
      <c r="C375" s="130">
        <v>1970</v>
      </c>
      <c r="D375" s="107">
        <v>2012</v>
      </c>
      <c r="E375" s="131" t="s">
        <v>80</v>
      </c>
      <c r="F375" s="107">
        <v>5</v>
      </c>
      <c r="G375" s="105">
        <v>8</v>
      </c>
      <c r="H375" s="108">
        <v>5985.2</v>
      </c>
      <c r="I375" s="108">
        <v>5283.8</v>
      </c>
      <c r="J375" s="108">
        <v>5283.8</v>
      </c>
      <c r="K375" s="109">
        <v>266</v>
      </c>
      <c r="L375" s="110">
        <f t="shared" si="97"/>
        <v>2353739.7519999999</v>
      </c>
      <c r="M375" s="108"/>
      <c r="N375" s="108"/>
      <c r="O375" s="108"/>
      <c r="P375" s="110">
        <f>'Форма 2'!C375-M375-N375-O375</f>
        <v>2353739.7519999999</v>
      </c>
      <c r="Q375" s="111">
        <f t="shared" si="98"/>
        <v>445.46344524773832</v>
      </c>
      <c r="R375" s="111">
        <f t="shared" si="99"/>
        <v>445.46344524773832</v>
      </c>
      <c r="S375" s="112" t="s">
        <v>81</v>
      </c>
      <c r="T375" s="107" t="s">
        <v>92</v>
      </c>
      <c r="U375" s="217">
        <v>1</v>
      </c>
      <c r="V375" s="85"/>
      <c r="W375" s="85"/>
      <c r="X375" s="85"/>
      <c r="Y375" s="85"/>
      <c r="Z375" s="85"/>
      <c r="AA375" s="85"/>
      <c r="AB375" s="86"/>
      <c r="AC375" s="86"/>
      <c r="AD375" s="85"/>
      <c r="AE375" s="85"/>
      <c r="AF375" s="85"/>
      <c r="AG375" s="85"/>
      <c r="AH375" s="85"/>
      <c r="AI375" s="85"/>
      <c r="AJ375" s="85"/>
    </row>
    <row r="376" spans="1:36" ht="16.5" thickTop="1" thickBot="1">
      <c r="A376" s="105">
        <f t="shared" si="96"/>
        <v>130</v>
      </c>
      <c r="B376" s="195" t="s">
        <v>491</v>
      </c>
      <c r="C376" s="130">
        <v>1971</v>
      </c>
      <c r="D376" s="107"/>
      <c r="E376" s="131" t="s">
        <v>80</v>
      </c>
      <c r="F376" s="107">
        <v>5</v>
      </c>
      <c r="G376" s="105">
        <v>4</v>
      </c>
      <c r="H376" s="108">
        <v>2923.9</v>
      </c>
      <c r="I376" s="108">
        <v>2629.9</v>
      </c>
      <c r="J376" s="108">
        <v>2561.4</v>
      </c>
      <c r="K376" s="109">
        <v>108</v>
      </c>
      <c r="L376" s="110">
        <f t="shared" si="97"/>
        <v>1149852.9140000001</v>
      </c>
      <c r="M376" s="108"/>
      <c r="N376" s="108"/>
      <c r="O376" s="108"/>
      <c r="P376" s="110">
        <f>'Форма 2'!C376-M376-N376-O376</f>
        <v>1149852.9140000001</v>
      </c>
      <c r="Q376" s="111">
        <f t="shared" si="98"/>
        <v>437.22305562949163</v>
      </c>
      <c r="R376" s="111">
        <f t="shared" si="99"/>
        <v>437.22305562949163</v>
      </c>
      <c r="S376" s="112" t="s">
        <v>81</v>
      </c>
      <c r="T376" s="107" t="s">
        <v>82</v>
      </c>
      <c r="U376" s="217">
        <v>1</v>
      </c>
      <c r="V376" s="85"/>
      <c r="W376" s="85"/>
      <c r="X376" s="85"/>
      <c r="Y376" s="85"/>
      <c r="Z376" s="85"/>
      <c r="AA376" s="85"/>
      <c r="AB376" s="86"/>
      <c r="AC376" s="86"/>
      <c r="AD376" s="85"/>
      <c r="AE376" s="85"/>
      <c r="AF376" s="85"/>
      <c r="AG376" s="85"/>
      <c r="AH376" s="85"/>
      <c r="AI376" s="85"/>
      <c r="AJ376" s="85"/>
    </row>
    <row r="377" spans="1:36" ht="16.5" thickTop="1" thickBot="1">
      <c r="A377" s="105">
        <f t="shared" si="96"/>
        <v>131</v>
      </c>
      <c r="B377" s="195" t="s">
        <v>492</v>
      </c>
      <c r="C377" s="130">
        <v>1959</v>
      </c>
      <c r="D377" s="107"/>
      <c r="E377" s="131" t="s">
        <v>94</v>
      </c>
      <c r="F377" s="107">
        <v>2</v>
      </c>
      <c r="G377" s="105">
        <v>2</v>
      </c>
      <c r="H377" s="108">
        <v>831.6</v>
      </c>
      <c r="I377" s="108">
        <v>621.1</v>
      </c>
      <c r="J377" s="108">
        <v>621.1</v>
      </c>
      <c r="K377" s="109">
        <v>42</v>
      </c>
      <c r="L377" s="110">
        <f t="shared" si="97"/>
        <v>462876.87600000005</v>
      </c>
      <c r="M377" s="108"/>
      <c r="N377" s="108"/>
      <c r="O377" s="108"/>
      <c r="P377" s="110">
        <f>'Форма 2'!C377-M377-N377-O377</f>
        <v>462876.87600000005</v>
      </c>
      <c r="Q377" s="111">
        <f t="shared" si="98"/>
        <v>745.25338270809857</v>
      </c>
      <c r="R377" s="111">
        <f t="shared" si="99"/>
        <v>745.25338270809857</v>
      </c>
      <c r="S377" s="112" t="s">
        <v>81</v>
      </c>
      <c r="T377" s="105" t="s">
        <v>120</v>
      </c>
      <c r="U377" s="217">
        <v>1</v>
      </c>
      <c r="V377" s="85"/>
      <c r="W377" s="85"/>
      <c r="X377" s="85"/>
      <c r="Y377" s="85"/>
      <c r="Z377" s="85"/>
      <c r="AA377" s="85"/>
      <c r="AB377" s="86"/>
      <c r="AC377" s="86"/>
      <c r="AD377" s="85"/>
      <c r="AE377" s="85"/>
      <c r="AF377" s="85"/>
      <c r="AG377" s="85"/>
      <c r="AH377" s="85"/>
      <c r="AI377" s="85"/>
      <c r="AJ377" s="85"/>
    </row>
    <row r="378" spans="1:36" ht="16.5" thickTop="1" thickBot="1">
      <c r="A378" s="105">
        <f t="shared" si="96"/>
        <v>132</v>
      </c>
      <c r="B378" s="195" t="s">
        <v>493</v>
      </c>
      <c r="C378" s="130">
        <v>2013</v>
      </c>
      <c r="D378" s="107"/>
      <c r="E378" s="131" t="s">
        <v>212</v>
      </c>
      <c r="F378" s="107">
        <v>16</v>
      </c>
      <c r="G378" s="105">
        <v>1</v>
      </c>
      <c r="H378" s="108">
        <v>6555.1</v>
      </c>
      <c r="I378" s="108">
        <v>4491.3999999999996</v>
      </c>
      <c r="J378" s="108">
        <v>2306.6999999999998</v>
      </c>
      <c r="K378" s="109">
        <v>190</v>
      </c>
      <c r="L378" s="110">
        <f t="shared" si="97"/>
        <v>3671445.9590000003</v>
      </c>
      <c r="M378" s="108"/>
      <c r="N378" s="108"/>
      <c r="O378" s="108"/>
      <c r="P378" s="110">
        <f>'Форма 2'!C378-M378-N378-O378</f>
        <v>3671445.9590000003</v>
      </c>
      <c r="Q378" s="111">
        <f t="shared" si="98"/>
        <v>817.43909671817266</v>
      </c>
      <c r="R378" s="111">
        <f t="shared" si="99"/>
        <v>817.43909671817266</v>
      </c>
      <c r="S378" s="112" t="s">
        <v>81</v>
      </c>
      <c r="T378" s="107" t="s">
        <v>92</v>
      </c>
      <c r="U378" s="217">
        <v>1</v>
      </c>
      <c r="V378" s="85"/>
      <c r="W378" s="85"/>
      <c r="X378" s="85"/>
      <c r="Y378" s="85"/>
      <c r="Z378" s="85"/>
      <c r="AA378" s="85"/>
      <c r="AB378" s="86"/>
      <c r="AC378" s="86"/>
      <c r="AD378" s="85"/>
      <c r="AE378" s="85"/>
      <c r="AF378" s="85"/>
      <c r="AG378" s="85"/>
      <c r="AH378" s="85"/>
      <c r="AI378" s="85"/>
      <c r="AJ378" s="85"/>
    </row>
    <row r="379" spans="1:36" ht="16.5" thickTop="1" thickBot="1">
      <c r="A379" s="105">
        <f t="shared" si="96"/>
        <v>133</v>
      </c>
      <c r="B379" s="195" t="s">
        <v>494</v>
      </c>
      <c r="C379" s="130">
        <v>2004</v>
      </c>
      <c r="D379" s="107"/>
      <c r="E379" s="131" t="s">
        <v>80</v>
      </c>
      <c r="F379" s="107">
        <v>10</v>
      </c>
      <c r="G379" s="105">
        <v>3</v>
      </c>
      <c r="H379" s="108">
        <v>10479</v>
      </c>
      <c r="I379" s="108">
        <v>9388.3700000000008</v>
      </c>
      <c r="J379" s="108">
        <v>8934.27</v>
      </c>
      <c r="K379" s="109">
        <v>302</v>
      </c>
      <c r="L379" s="110">
        <f t="shared" si="97"/>
        <v>3584656.32</v>
      </c>
      <c r="M379" s="108"/>
      <c r="N379" s="108"/>
      <c r="O379" s="108"/>
      <c r="P379" s="110">
        <f>'Форма 2'!C379-M379-N379-O379</f>
        <v>3584656.32</v>
      </c>
      <c r="Q379" s="111">
        <f t="shared" si="98"/>
        <v>381.81881625883932</v>
      </c>
      <c r="R379" s="111">
        <f t="shared" si="99"/>
        <v>381.81881625883932</v>
      </c>
      <c r="S379" s="112" t="s">
        <v>81</v>
      </c>
      <c r="T379" s="107" t="s">
        <v>92</v>
      </c>
      <c r="U379" s="217"/>
      <c r="V379" s="85"/>
      <c r="W379" s="85"/>
      <c r="X379" s="85">
        <v>1</v>
      </c>
      <c r="Y379" s="85"/>
      <c r="Z379" s="85"/>
      <c r="AA379" s="85"/>
      <c r="AB379" s="86"/>
      <c r="AC379" s="86"/>
      <c r="AD379" s="85"/>
      <c r="AE379" s="85"/>
      <c r="AF379" s="85"/>
      <c r="AG379" s="85"/>
      <c r="AH379" s="85"/>
      <c r="AI379" s="85"/>
      <c r="AJ379" s="85"/>
    </row>
    <row r="380" spans="1:36" ht="16.5" thickTop="1" thickBot="1">
      <c r="A380" s="105">
        <f t="shared" si="96"/>
        <v>134</v>
      </c>
      <c r="B380" s="195" t="s">
        <v>495</v>
      </c>
      <c r="C380" s="130">
        <v>1980</v>
      </c>
      <c r="D380" s="107"/>
      <c r="E380" s="131" t="s">
        <v>80</v>
      </c>
      <c r="F380" s="107">
        <v>9</v>
      </c>
      <c r="G380" s="105">
        <v>8</v>
      </c>
      <c r="H380" s="108">
        <v>17855.98</v>
      </c>
      <c r="I380" s="108">
        <v>15443.98</v>
      </c>
      <c r="J380" s="108">
        <v>15147.38</v>
      </c>
      <c r="K380" s="109">
        <v>268</v>
      </c>
      <c r="L380" s="110">
        <f t="shared" si="97"/>
        <v>36924559.601799995</v>
      </c>
      <c r="M380" s="108"/>
      <c r="N380" s="108"/>
      <c r="O380" s="108"/>
      <c r="P380" s="110">
        <f>'Форма 2'!C380-M380-N380-O380</f>
        <v>36924559.601799995</v>
      </c>
      <c r="Q380" s="111">
        <f t="shared" si="98"/>
        <v>2390.8707212648551</v>
      </c>
      <c r="R380" s="111">
        <f t="shared" si="99"/>
        <v>2390.8707212648551</v>
      </c>
      <c r="S380" s="112" t="s">
        <v>81</v>
      </c>
      <c r="T380" s="107" t="s">
        <v>82</v>
      </c>
      <c r="U380" s="217"/>
      <c r="V380" s="85"/>
      <c r="W380" s="85"/>
      <c r="X380" s="85"/>
      <c r="Y380" s="85"/>
      <c r="Z380" s="85"/>
      <c r="AA380" s="85"/>
      <c r="AB380" s="86"/>
      <c r="AC380" s="86"/>
      <c r="AD380" s="85">
        <v>1</v>
      </c>
      <c r="AE380" s="85"/>
      <c r="AF380" s="85"/>
      <c r="AG380" s="85"/>
      <c r="AH380" s="85"/>
      <c r="AI380" s="85"/>
      <c r="AJ380" s="85"/>
    </row>
    <row r="381" spans="1:36" ht="16.5" thickTop="1" thickBot="1">
      <c r="A381" s="105">
        <f t="shared" si="96"/>
        <v>135</v>
      </c>
      <c r="B381" s="195" t="s">
        <v>496</v>
      </c>
      <c r="C381" s="130">
        <v>1988</v>
      </c>
      <c r="D381" s="107"/>
      <c r="E381" s="131" t="s">
        <v>94</v>
      </c>
      <c r="F381" s="107">
        <v>9</v>
      </c>
      <c r="G381" s="105">
        <v>9</v>
      </c>
      <c r="H381" s="108">
        <v>20404.400000000001</v>
      </c>
      <c r="I381" s="108">
        <v>18103.099999999999</v>
      </c>
      <c r="J381" s="108">
        <v>18103.099999999999</v>
      </c>
      <c r="K381" s="109">
        <v>895</v>
      </c>
      <c r="L381" s="110">
        <f t="shared" si="97"/>
        <v>27330265.492000002</v>
      </c>
      <c r="M381" s="108"/>
      <c r="N381" s="108"/>
      <c r="O381" s="108"/>
      <c r="P381" s="110">
        <f>'Форма 2'!C381-M381-N381-O381</f>
        <v>27330265.492000002</v>
      </c>
      <c r="Q381" s="111">
        <f t="shared" si="98"/>
        <v>1509.7008518982939</v>
      </c>
      <c r="R381" s="111">
        <f t="shared" si="99"/>
        <v>1509.7008518982939</v>
      </c>
      <c r="S381" s="112" t="s">
        <v>81</v>
      </c>
      <c r="T381" s="107" t="s">
        <v>92</v>
      </c>
      <c r="U381" s="217"/>
      <c r="V381" s="85"/>
      <c r="W381" s="85"/>
      <c r="X381" s="85"/>
      <c r="Y381" s="85"/>
      <c r="Z381" s="85"/>
      <c r="AA381" s="85"/>
      <c r="AB381" s="86"/>
      <c r="AC381" s="86"/>
      <c r="AD381" s="85">
        <v>1</v>
      </c>
      <c r="AE381" s="85"/>
      <c r="AF381" s="85"/>
      <c r="AG381" s="85"/>
      <c r="AH381" s="85"/>
      <c r="AI381" s="85"/>
      <c r="AJ381" s="85"/>
    </row>
    <row r="382" spans="1:36" ht="16.5" thickTop="1" thickBot="1">
      <c r="A382" s="105">
        <f t="shared" si="96"/>
        <v>136</v>
      </c>
      <c r="B382" s="195" t="s">
        <v>497</v>
      </c>
      <c r="C382" s="130">
        <v>1990</v>
      </c>
      <c r="D382" s="107"/>
      <c r="E382" s="131" t="s">
        <v>80</v>
      </c>
      <c r="F382" s="107">
        <v>9</v>
      </c>
      <c r="G382" s="105">
        <v>5</v>
      </c>
      <c r="H382" s="108">
        <v>14038.8</v>
      </c>
      <c r="I382" s="108">
        <v>12375.7</v>
      </c>
      <c r="J382" s="108">
        <v>9873.2000000000007</v>
      </c>
      <c r="K382" s="109">
        <v>507</v>
      </c>
      <c r="L382" s="110">
        <f t="shared" si="97"/>
        <v>7862991.4919999996</v>
      </c>
      <c r="M382" s="108"/>
      <c r="N382" s="108"/>
      <c r="O382" s="108"/>
      <c r="P382" s="110">
        <f>'Форма 2'!C382-M382-N382-O382</f>
        <v>7862991.4919999996</v>
      </c>
      <c r="Q382" s="111">
        <f t="shared" si="98"/>
        <v>635.35731247525382</v>
      </c>
      <c r="R382" s="111">
        <f t="shared" si="99"/>
        <v>635.35731247525382</v>
      </c>
      <c r="S382" s="112" t="s">
        <v>81</v>
      </c>
      <c r="T382" s="107" t="s">
        <v>92</v>
      </c>
      <c r="U382" s="217">
        <v>1</v>
      </c>
      <c r="V382" s="85"/>
      <c r="W382" s="85"/>
      <c r="X382" s="85"/>
      <c r="Y382" s="85"/>
      <c r="Z382" s="85"/>
      <c r="AA382" s="85"/>
      <c r="AB382" s="86"/>
      <c r="AC382" s="86"/>
      <c r="AD382" s="85"/>
      <c r="AE382" s="85"/>
      <c r="AF382" s="85"/>
      <c r="AG382" s="85"/>
      <c r="AH382" s="85"/>
      <c r="AI382" s="85"/>
      <c r="AJ382" s="85"/>
    </row>
    <row r="383" spans="1:36" ht="16.5" thickTop="1" thickBot="1">
      <c r="A383" s="105">
        <f t="shared" si="96"/>
        <v>137</v>
      </c>
      <c r="B383" s="195" t="s">
        <v>498</v>
      </c>
      <c r="C383" s="130">
        <v>1991</v>
      </c>
      <c r="D383" s="107"/>
      <c r="E383" s="131" t="s">
        <v>80</v>
      </c>
      <c r="F383" s="107">
        <v>10</v>
      </c>
      <c r="G383" s="105">
        <v>3</v>
      </c>
      <c r="H383" s="108">
        <v>8300.9</v>
      </c>
      <c r="I383" s="108">
        <v>6635.9</v>
      </c>
      <c r="J383" s="108">
        <v>6635.9</v>
      </c>
      <c r="K383" s="109">
        <v>334</v>
      </c>
      <c r="L383" s="110">
        <f t="shared" si="97"/>
        <v>9612282</v>
      </c>
      <c r="M383" s="108"/>
      <c r="N383" s="108"/>
      <c r="O383" s="108"/>
      <c r="P383" s="110">
        <f>'Форма 2'!C383-M383-N383-O383</f>
        <v>9612282</v>
      </c>
      <c r="Q383" s="111">
        <f t="shared" si="98"/>
        <v>1448.5272532738588</v>
      </c>
      <c r="R383" s="111">
        <f t="shared" si="99"/>
        <v>1448.5272532738588</v>
      </c>
      <c r="S383" s="112" t="s">
        <v>81</v>
      </c>
      <c r="T383" s="107" t="s">
        <v>82</v>
      </c>
      <c r="U383" s="217"/>
      <c r="V383" s="85"/>
      <c r="W383" s="85"/>
      <c r="X383" s="85"/>
      <c r="Y383" s="85"/>
      <c r="Z383" s="172"/>
      <c r="AA383" s="172"/>
      <c r="AB383" s="177">
        <v>3</v>
      </c>
      <c r="AC383" s="154">
        <f>3204094*AB383</f>
        <v>9612282</v>
      </c>
      <c r="AD383" s="85"/>
      <c r="AE383" s="85"/>
      <c r="AF383" s="85"/>
      <c r="AG383" s="166"/>
      <c r="AH383" s="85"/>
      <c r="AI383" s="85"/>
      <c r="AJ383" s="85"/>
    </row>
    <row r="384" spans="1:36" ht="16.5" thickTop="1" thickBot="1">
      <c r="A384" s="105">
        <f t="shared" si="96"/>
        <v>138</v>
      </c>
      <c r="B384" s="195" t="s">
        <v>499</v>
      </c>
      <c r="C384" s="130">
        <v>1957</v>
      </c>
      <c r="D384" s="107"/>
      <c r="E384" s="131" t="s">
        <v>94</v>
      </c>
      <c r="F384" s="107">
        <v>2</v>
      </c>
      <c r="G384" s="105">
        <v>10</v>
      </c>
      <c r="H384" s="108">
        <v>721.5</v>
      </c>
      <c r="I384" s="108">
        <v>657.6</v>
      </c>
      <c r="J384" s="108">
        <v>657.6</v>
      </c>
      <c r="K384" s="109">
        <v>41</v>
      </c>
      <c r="L384" s="110">
        <f t="shared" si="97"/>
        <v>401594.11499999999</v>
      </c>
      <c r="M384" s="108"/>
      <c r="N384" s="108"/>
      <c r="O384" s="108"/>
      <c r="P384" s="110">
        <f>'Форма 2'!C384-M384-N384-O384</f>
        <v>401594.11499999999</v>
      </c>
      <c r="Q384" s="111">
        <f t="shared" si="98"/>
        <v>610.69664689781018</v>
      </c>
      <c r="R384" s="111">
        <f t="shared" si="99"/>
        <v>610.69664689781018</v>
      </c>
      <c r="S384" s="112" t="s">
        <v>81</v>
      </c>
      <c r="T384" s="107" t="s">
        <v>82</v>
      </c>
      <c r="U384" s="217">
        <v>1</v>
      </c>
      <c r="V384" s="85"/>
      <c r="W384" s="85"/>
      <c r="X384" s="85"/>
      <c r="Y384" s="85"/>
      <c r="Z384" s="85"/>
      <c r="AA384" s="85"/>
      <c r="AB384" s="86"/>
      <c r="AC384" s="86"/>
      <c r="AD384" s="85"/>
      <c r="AE384" s="85"/>
      <c r="AF384" s="85"/>
      <c r="AG384" s="85"/>
      <c r="AH384" s="85"/>
      <c r="AI384" s="85"/>
      <c r="AJ384" s="85"/>
    </row>
    <row r="385" spans="1:36" ht="16.5" thickTop="1" thickBot="1">
      <c r="A385" s="105">
        <f t="shared" ref="A385:A448" si="100">A384+1</f>
        <v>139</v>
      </c>
      <c r="B385" s="195" t="s">
        <v>500</v>
      </c>
      <c r="C385" s="130">
        <v>1964</v>
      </c>
      <c r="D385" s="107"/>
      <c r="E385" s="131" t="s">
        <v>94</v>
      </c>
      <c r="F385" s="107">
        <v>5</v>
      </c>
      <c r="G385" s="105">
        <v>4</v>
      </c>
      <c r="H385" s="108">
        <v>3203.9</v>
      </c>
      <c r="I385" s="108">
        <v>2040</v>
      </c>
      <c r="J385" s="108">
        <v>2040</v>
      </c>
      <c r="K385" s="109">
        <v>161</v>
      </c>
      <c r="L385" s="110">
        <f t="shared" si="97"/>
        <v>11037499.578</v>
      </c>
      <c r="M385" s="108"/>
      <c r="N385" s="108"/>
      <c r="O385" s="108"/>
      <c r="P385" s="110">
        <f>'Форма 2'!C385-M385-N385-O385</f>
        <v>11037499.578</v>
      </c>
      <c r="Q385" s="111">
        <f t="shared" si="98"/>
        <v>5410.539008823529</v>
      </c>
      <c r="R385" s="111">
        <f t="shared" si="99"/>
        <v>5410.539008823529</v>
      </c>
      <c r="S385" s="112" t="s">
        <v>81</v>
      </c>
      <c r="T385" s="107" t="s">
        <v>82</v>
      </c>
      <c r="U385" s="217"/>
      <c r="V385" s="85"/>
      <c r="W385" s="85"/>
      <c r="X385" s="85"/>
      <c r="Y385" s="85"/>
      <c r="Z385" s="85"/>
      <c r="AA385" s="85"/>
      <c r="AB385" s="86"/>
      <c r="AC385" s="86"/>
      <c r="AD385" s="85">
        <v>1</v>
      </c>
      <c r="AE385" s="85"/>
      <c r="AF385" s="85"/>
      <c r="AG385" s="85"/>
      <c r="AH385" s="85"/>
      <c r="AI385" s="85"/>
      <c r="AJ385" s="85"/>
    </row>
    <row r="386" spans="1:36" ht="16.5" thickTop="1" thickBot="1">
      <c r="A386" s="105">
        <f t="shared" si="100"/>
        <v>140</v>
      </c>
      <c r="B386" s="195" t="s">
        <v>501</v>
      </c>
      <c r="C386" s="130">
        <v>1987</v>
      </c>
      <c r="D386" s="107"/>
      <c r="E386" s="131" t="s">
        <v>239</v>
      </c>
      <c r="F386" s="107">
        <v>9</v>
      </c>
      <c r="G386" s="105">
        <v>5</v>
      </c>
      <c r="H386" s="108">
        <v>13740.4</v>
      </c>
      <c r="I386" s="108">
        <v>12016.4</v>
      </c>
      <c r="J386" s="108">
        <v>12003.3</v>
      </c>
      <c r="K386" s="109">
        <v>535</v>
      </c>
      <c r="L386" s="110">
        <f t="shared" si="97"/>
        <v>11203665</v>
      </c>
      <c r="M386" s="108"/>
      <c r="N386" s="108"/>
      <c r="O386" s="108"/>
      <c r="P386" s="110">
        <f>'Форма 2'!C386-M386-N386-O386</f>
        <v>11203665</v>
      </c>
      <c r="Q386" s="111">
        <f t="shared" si="98"/>
        <v>932.36451849139507</v>
      </c>
      <c r="R386" s="111">
        <f t="shared" si="99"/>
        <v>932.36451849139507</v>
      </c>
      <c r="S386" s="112" t="s">
        <v>81</v>
      </c>
      <c r="T386" s="107" t="s">
        <v>92</v>
      </c>
      <c r="U386" s="217"/>
      <c r="V386" s="85"/>
      <c r="W386" s="85"/>
      <c r="X386" s="85"/>
      <c r="Y386" s="85"/>
      <c r="Z386" s="172"/>
      <c r="AA386" s="172"/>
      <c r="AB386" s="177">
        <v>5</v>
      </c>
      <c r="AC386" s="154">
        <f>2240733*AB386</f>
        <v>11203665</v>
      </c>
      <c r="AD386" s="85"/>
      <c r="AE386" s="85"/>
      <c r="AF386" s="85"/>
      <c r="AG386" s="166"/>
      <c r="AH386" s="85"/>
      <c r="AI386" s="85"/>
      <c r="AJ386" s="85"/>
    </row>
    <row r="387" spans="1:36" ht="16.5" thickTop="1" thickBot="1">
      <c r="A387" s="105">
        <f t="shared" si="100"/>
        <v>141</v>
      </c>
      <c r="B387" s="195" t="s">
        <v>502</v>
      </c>
      <c r="C387" s="130">
        <v>1986</v>
      </c>
      <c r="D387" s="107"/>
      <c r="E387" s="131" t="s">
        <v>91</v>
      </c>
      <c r="F387" s="107">
        <v>9</v>
      </c>
      <c r="G387" s="105">
        <v>2</v>
      </c>
      <c r="H387" s="108">
        <v>6569.5</v>
      </c>
      <c r="I387" s="108">
        <v>6569.5</v>
      </c>
      <c r="J387" s="108">
        <v>6569.5</v>
      </c>
      <c r="K387" s="109">
        <v>95</v>
      </c>
      <c r="L387" s="110">
        <f t="shared" si="97"/>
        <v>17042399.815000001</v>
      </c>
      <c r="M387" s="108"/>
      <c r="N387" s="108"/>
      <c r="O387" s="108"/>
      <c r="P387" s="110">
        <f>'Форма 2'!C387-M387-N387-O387</f>
        <v>17042399.815000001</v>
      </c>
      <c r="Q387" s="111">
        <f t="shared" si="98"/>
        <v>2594.17</v>
      </c>
      <c r="R387" s="111">
        <f t="shared" si="99"/>
        <v>2594.17</v>
      </c>
      <c r="S387" s="112" t="s">
        <v>81</v>
      </c>
      <c r="T387" s="107" t="s">
        <v>92</v>
      </c>
      <c r="U387" s="217"/>
      <c r="V387" s="85"/>
      <c r="W387" s="85"/>
      <c r="X387" s="85"/>
      <c r="Y387" s="85"/>
      <c r="Z387" s="85"/>
      <c r="AA387" s="85"/>
      <c r="AB387" s="86"/>
      <c r="AC387" s="86"/>
      <c r="AD387" s="85"/>
      <c r="AE387" s="85">
        <v>1</v>
      </c>
      <c r="AF387" s="85"/>
      <c r="AG387" s="85"/>
      <c r="AH387" s="85"/>
      <c r="AI387" s="85"/>
      <c r="AJ387" s="85"/>
    </row>
    <row r="388" spans="1:36" ht="16.5" thickTop="1" thickBot="1">
      <c r="A388" s="105">
        <f t="shared" si="100"/>
        <v>142</v>
      </c>
      <c r="B388" s="195" t="s">
        <v>503</v>
      </c>
      <c r="C388" s="130">
        <v>1973</v>
      </c>
      <c r="D388" s="107"/>
      <c r="E388" s="131" t="s">
        <v>239</v>
      </c>
      <c r="F388" s="107">
        <v>9</v>
      </c>
      <c r="G388" s="105">
        <v>2</v>
      </c>
      <c r="H388" s="108">
        <v>3650.2</v>
      </c>
      <c r="I388" s="108">
        <v>2375.1999999999998</v>
      </c>
      <c r="J388" s="108">
        <v>2375.1999999999998</v>
      </c>
      <c r="K388" s="109">
        <v>152</v>
      </c>
      <c r="L388" s="110">
        <f t="shared" si="97"/>
        <v>2044440.5179999999</v>
      </c>
      <c r="M388" s="108"/>
      <c r="N388" s="108"/>
      <c r="O388" s="108"/>
      <c r="P388" s="110">
        <f>'Форма 2'!C388-M388-N388-O388</f>
        <v>2044440.5179999999</v>
      </c>
      <c r="Q388" s="111">
        <f t="shared" si="98"/>
        <v>860.74457645671941</v>
      </c>
      <c r="R388" s="111">
        <f t="shared" si="99"/>
        <v>860.74457645671941</v>
      </c>
      <c r="S388" s="112" t="s">
        <v>81</v>
      </c>
      <c r="T388" s="107" t="s">
        <v>92</v>
      </c>
      <c r="U388" s="217">
        <v>1</v>
      </c>
      <c r="V388" s="85"/>
      <c r="W388" s="85"/>
      <c r="X388" s="85"/>
      <c r="Y388" s="85"/>
      <c r="Z388" s="85"/>
      <c r="AA388" s="85"/>
      <c r="AB388" s="86"/>
      <c r="AC388" s="86"/>
      <c r="AD388" s="85"/>
      <c r="AE388" s="85"/>
      <c r="AF388" s="85"/>
      <c r="AG388" s="85"/>
      <c r="AH388" s="85"/>
      <c r="AI388" s="85"/>
      <c r="AJ388" s="85"/>
    </row>
    <row r="389" spans="1:36" ht="16.5" thickTop="1" thickBot="1">
      <c r="A389" s="105">
        <f t="shared" si="100"/>
        <v>143</v>
      </c>
      <c r="B389" s="195" t="s">
        <v>504</v>
      </c>
      <c r="C389" s="130">
        <v>1986</v>
      </c>
      <c r="D389" s="107"/>
      <c r="E389" s="131" t="s">
        <v>239</v>
      </c>
      <c r="F389" s="107">
        <v>9</v>
      </c>
      <c r="G389" s="105">
        <v>2</v>
      </c>
      <c r="H389" s="108">
        <v>3981.4</v>
      </c>
      <c r="I389" s="108">
        <v>3981.4</v>
      </c>
      <c r="J389" s="108">
        <v>3981.4</v>
      </c>
      <c r="K389" s="109">
        <v>141</v>
      </c>
      <c r="L389" s="110">
        <f t="shared" si="97"/>
        <v>14197672.4</v>
      </c>
      <c r="M389" s="108"/>
      <c r="N389" s="108"/>
      <c r="O389" s="108"/>
      <c r="P389" s="110">
        <f>'Форма 2'!C389-M389-N389-O389</f>
        <v>14197672.4</v>
      </c>
      <c r="Q389" s="111">
        <f t="shared" si="98"/>
        <v>3566</v>
      </c>
      <c r="R389" s="111">
        <f t="shared" si="99"/>
        <v>3566</v>
      </c>
      <c r="S389" s="112" t="s">
        <v>81</v>
      </c>
      <c r="T389" s="107" t="s">
        <v>82</v>
      </c>
      <c r="U389" s="217"/>
      <c r="V389" s="85"/>
      <c r="W389" s="85"/>
      <c r="X389" s="85"/>
      <c r="Y389" s="85"/>
      <c r="Z389" s="85"/>
      <c r="AA389" s="85"/>
      <c r="AB389" s="86"/>
      <c r="AC389" s="86"/>
      <c r="AD389" s="85"/>
      <c r="AE389" s="85">
        <v>1</v>
      </c>
      <c r="AF389" s="85"/>
      <c r="AG389" s="85"/>
      <c r="AH389" s="85"/>
      <c r="AI389" s="85"/>
      <c r="AJ389" s="85"/>
    </row>
    <row r="390" spans="1:36" ht="16.5" thickTop="1" thickBot="1">
      <c r="A390" s="105">
        <f t="shared" si="100"/>
        <v>144</v>
      </c>
      <c r="B390" s="195" t="s">
        <v>505</v>
      </c>
      <c r="C390" s="130">
        <v>1961</v>
      </c>
      <c r="D390" s="107"/>
      <c r="E390" s="131" t="s">
        <v>94</v>
      </c>
      <c r="F390" s="107">
        <v>3</v>
      </c>
      <c r="G390" s="105">
        <v>2</v>
      </c>
      <c r="H390" s="108">
        <v>956</v>
      </c>
      <c r="I390" s="108">
        <v>624.4</v>
      </c>
      <c r="J390" s="108">
        <v>624.4</v>
      </c>
      <c r="K390" s="109">
        <v>35</v>
      </c>
      <c r="L390" s="110">
        <f t="shared" si="97"/>
        <v>6792752.8399999999</v>
      </c>
      <c r="M390" s="108"/>
      <c r="N390" s="108"/>
      <c r="O390" s="108"/>
      <c r="P390" s="110">
        <f>'Форма 2'!C390-M390-N390-O390</f>
        <v>6792752.8399999999</v>
      </c>
      <c r="Q390" s="111">
        <f t="shared" si="98"/>
        <v>10878.848238308776</v>
      </c>
      <c r="R390" s="111">
        <f t="shared" si="99"/>
        <v>10878.848238308776</v>
      </c>
      <c r="S390" s="112" t="s">
        <v>81</v>
      </c>
      <c r="T390" s="107" t="s">
        <v>82</v>
      </c>
      <c r="U390" s="217"/>
      <c r="V390" s="85"/>
      <c r="W390" s="85"/>
      <c r="X390" s="85"/>
      <c r="Y390" s="85"/>
      <c r="Z390" s="85"/>
      <c r="AA390" s="85"/>
      <c r="AB390" s="86"/>
      <c r="AC390" s="86"/>
      <c r="AD390" s="85">
        <v>1</v>
      </c>
      <c r="AE390" s="85"/>
      <c r="AF390" s="85"/>
      <c r="AG390" s="85"/>
      <c r="AH390" s="85"/>
      <c r="AI390" s="85"/>
      <c r="AJ390" s="85"/>
    </row>
    <row r="391" spans="1:36" ht="16.5" thickTop="1" thickBot="1">
      <c r="A391" s="105">
        <f t="shared" si="100"/>
        <v>145</v>
      </c>
      <c r="B391" s="195" t="s">
        <v>506</v>
      </c>
      <c r="C391" s="130">
        <v>1970</v>
      </c>
      <c r="D391" s="107"/>
      <c r="E391" s="131" t="s">
        <v>212</v>
      </c>
      <c r="F391" s="107">
        <v>5</v>
      </c>
      <c r="G391" s="105">
        <v>4</v>
      </c>
      <c r="H391" s="108">
        <v>2726</v>
      </c>
      <c r="I391" s="108">
        <v>1863</v>
      </c>
      <c r="J391" s="108">
        <v>1863</v>
      </c>
      <c r="K391" s="109">
        <v>120</v>
      </c>
      <c r="L391" s="110">
        <f t="shared" si="97"/>
        <v>886222.60000000009</v>
      </c>
      <c r="M391" s="108"/>
      <c r="N391" s="108"/>
      <c r="O391" s="108"/>
      <c r="P391" s="110">
        <f>'Форма 2'!C391-M391-N391-O391</f>
        <v>886222.60000000009</v>
      </c>
      <c r="Q391" s="111">
        <f t="shared" si="98"/>
        <v>475.69651100375745</v>
      </c>
      <c r="R391" s="111">
        <f t="shared" si="99"/>
        <v>475.69651100375745</v>
      </c>
      <c r="S391" s="112" t="s">
        <v>81</v>
      </c>
      <c r="T391" s="107" t="s">
        <v>92</v>
      </c>
      <c r="U391" s="217"/>
      <c r="V391" s="85"/>
      <c r="W391" s="85"/>
      <c r="X391" s="85">
        <v>1</v>
      </c>
      <c r="Y391" s="85"/>
      <c r="Z391" s="85"/>
      <c r="AA391" s="85"/>
      <c r="AB391" s="86"/>
      <c r="AC391" s="86"/>
      <c r="AD391" s="85"/>
      <c r="AE391" s="85"/>
      <c r="AF391" s="85"/>
      <c r="AG391" s="85"/>
      <c r="AH391" s="85"/>
      <c r="AI391" s="85"/>
      <c r="AJ391" s="85"/>
    </row>
    <row r="392" spans="1:36" ht="16.5" thickTop="1" thickBot="1">
      <c r="A392" s="105">
        <f t="shared" si="100"/>
        <v>146</v>
      </c>
      <c r="B392" s="195" t="s">
        <v>507</v>
      </c>
      <c r="C392" s="130">
        <v>1970</v>
      </c>
      <c r="D392" s="107"/>
      <c r="E392" s="131" t="s">
        <v>212</v>
      </c>
      <c r="F392" s="107">
        <v>5</v>
      </c>
      <c r="G392" s="105">
        <v>4</v>
      </c>
      <c r="H392" s="108">
        <v>2726</v>
      </c>
      <c r="I392" s="108">
        <v>1863</v>
      </c>
      <c r="J392" s="108">
        <v>1863</v>
      </c>
      <c r="K392" s="109">
        <v>112</v>
      </c>
      <c r="L392" s="110">
        <f t="shared" si="97"/>
        <v>886222.60000000009</v>
      </c>
      <c r="M392" s="108"/>
      <c r="N392" s="108"/>
      <c r="O392" s="108"/>
      <c r="P392" s="110">
        <f>'Форма 2'!C392-M392-N392-O392</f>
        <v>886222.60000000009</v>
      </c>
      <c r="Q392" s="111">
        <f t="shared" si="98"/>
        <v>475.69651100375745</v>
      </c>
      <c r="R392" s="111">
        <f t="shared" si="99"/>
        <v>475.69651100375745</v>
      </c>
      <c r="S392" s="112" t="s">
        <v>81</v>
      </c>
      <c r="T392" s="107" t="s">
        <v>92</v>
      </c>
      <c r="U392" s="217"/>
      <c r="V392" s="85"/>
      <c r="W392" s="85"/>
      <c r="X392" s="85">
        <v>1</v>
      </c>
      <c r="Y392" s="85"/>
      <c r="Z392" s="85"/>
      <c r="AA392" s="85"/>
      <c r="AB392" s="86"/>
      <c r="AC392" s="86"/>
      <c r="AD392" s="85"/>
      <c r="AE392" s="85"/>
      <c r="AF392" s="85"/>
      <c r="AG392" s="85"/>
      <c r="AH392" s="85"/>
      <c r="AI392" s="85"/>
      <c r="AJ392" s="85"/>
    </row>
    <row r="393" spans="1:36" ht="16.5" thickTop="1" thickBot="1">
      <c r="A393" s="105">
        <f t="shared" si="100"/>
        <v>147</v>
      </c>
      <c r="B393" s="195" t="s">
        <v>508</v>
      </c>
      <c r="C393" s="130">
        <v>1969</v>
      </c>
      <c r="D393" s="107"/>
      <c r="E393" s="131" t="s">
        <v>212</v>
      </c>
      <c r="F393" s="107">
        <v>5</v>
      </c>
      <c r="G393" s="105">
        <v>8</v>
      </c>
      <c r="H393" s="108">
        <v>7873.7</v>
      </c>
      <c r="I393" s="108">
        <v>5713.6</v>
      </c>
      <c r="J393" s="108">
        <v>5713.6</v>
      </c>
      <c r="K393" s="109">
        <v>238</v>
      </c>
      <c r="L393" s="110">
        <f t="shared" si="97"/>
        <v>2559739.87</v>
      </c>
      <c r="M393" s="108"/>
      <c r="N393" s="108"/>
      <c r="O393" s="108"/>
      <c r="P393" s="110">
        <f>'Форма 2'!C393-M393-N393-O393</f>
        <v>2559739.87</v>
      </c>
      <c r="Q393" s="111">
        <f t="shared" si="98"/>
        <v>448.0082382385886</v>
      </c>
      <c r="R393" s="111">
        <f t="shared" si="99"/>
        <v>448.0082382385886</v>
      </c>
      <c r="S393" s="112" t="s">
        <v>81</v>
      </c>
      <c r="T393" s="107" t="s">
        <v>92</v>
      </c>
      <c r="U393" s="217"/>
      <c r="V393" s="85"/>
      <c r="W393" s="85"/>
      <c r="X393" s="85">
        <v>1</v>
      </c>
      <c r="Y393" s="85"/>
      <c r="Z393" s="85"/>
      <c r="AA393" s="85"/>
      <c r="AB393" s="86"/>
      <c r="AC393" s="86"/>
      <c r="AD393" s="85"/>
      <c r="AE393" s="85"/>
      <c r="AF393" s="85"/>
      <c r="AG393" s="85"/>
      <c r="AH393" s="85"/>
      <c r="AI393" s="85"/>
      <c r="AJ393" s="85"/>
    </row>
    <row r="394" spans="1:36" ht="16.5" thickTop="1" thickBot="1">
      <c r="A394" s="105">
        <f t="shared" si="100"/>
        <v>148</v>
      </c>
      <c r="B394" s="195" t="s">
        <v>510</v>
      </c>
      <c r="C394" s="130">
        <v>1970</v>
      </c>
      <c r="D394" s="107"/>
      <c r="E394" s="131" t="s">
        <v>212</v>
      </c>
      <c r="F394" s="107">
        <v>5</v>
      </c>
      <c r="G394" s="105">
        <v>4</v>
      </c>
      <c r="H394" s="108">
        <v>2734.7</v>
      </c>
      <c r="I394" s="108">
        <v>2537.6999999999998</v>
      </c>
      <c r="J394" s="108">
        <v>2537.6999999999998</v>
      </c>
      <c r="K394" s="109">
        <v>131</v>
      </c>
      <c r="L394" s="110">
        <f t="shared" si="97"/>
        <v>889050.97</v>
      </c>
      <c r="M394" s="108"/>
      <c r="N394" s="108"/>
      <c r="O394" s="108"/>
      <c r="P394" s="110">
        <f>'Форма 2'!C394-M394-N394-O394</f>
        <v>889050.97</v>
      </c>
      <c r="Q394" s="111">
        <f t="shared" si="98"/>
        <v>350.33730149347838</v>
      </c>
      <c r="R394" s="111">
        <f t="shared" si="99"/>
        <v>350.33730149347838</v>
      </c>
      <c r="S394" s="112" t="s">
        <v>81</v>
      </c>
      <c r="T394" s="107" t="s">
        <v>92</v>
      </c>
      <c r="U394" s="217"/>
      <c r="V394" s="85"/>
      <c r="W394" s="85"/>
      <c r="X394" s="85">
        <v>1</v>
      </c>
      <c r="Y394" s="85"/>
      <c r="Z394" s="85"/>
      <c r="AA394" s="85"/>
      <c r="AB394" s="86"/>
      <c r="AC394" s="86"/>
      <c r="AD394" s="85"/>
      <c r="AE394" s="85"/>
      <c r="AF394" s="85"/>
      <c r="AG394" s="85"/>
      <c r="AH394" s="85"/>
      <c r="AI394" s="85"/>
      <c r="AJ394" s="85"/>
    </row>
    <row r="395" spans="1:36" ht="16.5" thickTop="1" thickBot="1">
      <c r="A395" s="105">
        <f t="shared" si="100"/>
        <v>149</v>
      </c>
      <c r="B395" s="195" t="s">
        <v>511</v>
      </c>
      <c r="C395" s="130">
        <v>1970</v>
      </c>
      <c r="D395" s="107"/>
      <c r="E395" s="131" t="s">
        <v>212</v>
      </c>
      <c r="F395" s="107">
        <v>5</v>
      </c>
      <c r="G395" s="105">
        <v>4</v>
      </c>
      <c r="H395" s="108">
        <v>2706.6</v>
      </c>
      <c r="I395" s="108">
        <v>1818.2</v>
      </c>
      <c r="J395" s="108">
        <v>1818.2</v>
      </c>
      <c r="K395" s="109">
        <v>122</v>
      </c>
      <c r="L395" s="110">
        <f t="shared" si="97"/>
        <v>879915.66</v>
      </c>
      <c r="M395" s="108"/>
      <c r="N395" s="108"/>
      <c r="O395" s="108"/>
      <c r="P395" s="110">
        <f>'Форма 2'!C395-M395-N395-O395</f>
        <v>879915.66</v>
      </c>
      <c r="Q395" s="111">
        <f t="shared" si="98"/>
        <v>483.94877351226489</v>
      </c>
      <c r="R395" s="111">
        <f t="shared" si="99"/>
        <v>483.94877351226489</v>
      </c>
      <c r="S395" s="112" t="s">
        <v>81</v>
      </c>
      <c r="T395" s="107" t="s">
        <v>92</v>
      </c>
      <c r="U395" s="217"/>
      <c r="V395" s="85"/>
      <c r="W395" s="85"/>
      <c r="X395" s="85">
        <v>1</v>
      </c>
      <c r="Y395" s="85"/>
      <c r="Z395" s="85"/>
      <c r="AA395" s="85"/>
      <c r="AB395" s="86"/>
      <c r="AC395" s="86"/>
      <c r="AD395" s="85"/>
      <c r="AE395" s="85"/>
      <c r="AF395" s="85"/>
      <c r="AG395" s="85"/>
      <c r="AH395" s="85"/>
      <c r="AI395" s="85"/>
      <c r="AJ395" s="85"/>
    </row>
    <row r="396" spans="1:36" ht="16.5" thickTop="1" thickBot="1">
      <c r="A396" s="105">
        <f t="shared" si="100"/>
        <v>150</v>
      </c>
      <c r="B396" s="195" t="s">
        <v>512</v>
      </c>
      <c r="C396" s="130">
        <v>2007</v>
      </c>
      <c r="D396" s="107"/>
      <c r="E396" s="131" t="s">
        <v>513</v>
      </c>
      <c r="F396" s="107">
        <v>25</v>
      </c>
      <c r="G396" s="105">
        <v>1</v>
      </c>
      <c r="H396" s="108">
        <v>16520</v>
      </c>
      <c r="I396" s="108">
        <v>15008.3</v>
      </c>
      <c r="J396" s="108">
        <v>12100</v>
      </c>
      <c r="K396" s="109">
        <v>150</v>
      </c>
      <c r="L396" s="110">
        <f t="shared" si="97"/>
        <v>5651161.5999999996</v>
      </c>
      <c r="M396" s="108"/>
      <c r="N396" s="108"/>
      <c r="O396" s="108"/>
      <c r="P396" s="110">
        <f>'Форма 2'!C396-M396-N396-O396</f>
        <v>5651161.5999999996</v>
      </c>
      <c r="Q396" s="111">
        <f t="shared" si="98"/>
        <v>376.53575688119241</v>
      </c>
      <c r="R396" s="111">
        <f t="shared" si="99"/>
        <v>376.53575688119241</v>
      </c>
      <c r="S396" s="112" t="s">
        <v>81</v>
      </c>
      <c r="T396" s="107" t="s">
        <v>92</v>
      </c>
      <c r="U396" s="217"/>
      <c r="V396" s="85"/>
      <c r="W396" s="85"/>
      <c r="X396" s="85">
        <v>1</v>
      </c>
      <c r="Y396" s="85"/>
      <c r="Z396" s="85"/>
      <c r="AA396" s="85"/>
      <c r="AB396" s="86"/>
      <c r="AC396" s="86"/>
      <c r="AD396" s="85"/>
      <c r="AE396" s="85"/>
      <c r="AF396" s="85"/>
      <c r="AG396" s="85"/>
      <c r="AH396" s="85"/>
      <c r="AI396" s="85"/>
      <c r="AJ396" s="85"/>
    </row>
    <row r="397" spans="1:36" ht="16.5" thickTop="1" thickBot="1">
      <c r="A397" s="105">
        <f t="shared" si="100"/>
        <v>151</v>
      </c>
      <c r="B397" s="195" t="s">
        <v>514</v>
      </c>
      <c r="C397" s="130">
        <v>1987</v>
      </c>
      <c r="D397" s="107">
        <v>2008</v>
      </c>
      <c r="E397" s="131" t="s">
        <v>80</v>
      </c>
      <c r="F397" s="107">
        <v>9</v>
      </c>
      <c r="G397" s="105">
        <v>2</v>
      </c>
      <c r="H397" s="108">
        <v>3840.1</v>
      </c>
      <c r="I397" s="108">
        <v>2250.3000000000002</v>
      </c>
      <c r="J397" s="108">
        <v>2250.3000000000002</v>
      </c>
      <c r="K397" s="109">
        <v>171</v>
      </c>
      <c r="L397" s="110">
        <f t="shared" si="97"/>
        <v>4481466</v>
      </c>
      <c r="M397" s="108"/>
      <c r="N397" s="108"/>
      <c r="O397" s="108"/>
      <c r="P397" s="110">
        <f>'Форма 2'!C397-M397-N397-O397</f>
        <v>4481466</v>
      </c>
      <c r="Q397" s="111">
        <f t="shared" si="98"/>
        <v>1991.4971337155043</v>
      </c>
      <c r="R397" s="111">
        <f t="shared" si="99"/>
        <v>1991.4971337155043</v>
      </c>
      <c r="S397" s="112" t="s">
        <v>81</v>
      </c>
      <c r="T397" s="107" t="s">
        <v>82</v>
      </c>
      <c r="U397" s="217"/>
      <c r="V397" s="85"/>
      <c r="W397" s="85"/>
      <c r="X397" s="85"/>
      <c r="Y397" s="85"/>
      <c r="Z397" s="172"/>
      <c r="AA397" s="172"/>
      <c r="AB397" s="177">
        <v>2</v>
      </c>
      <c r="AC397" s="154">
        <f>2240733*AB397</f>
        <v>4481466</v>
      </c>
      <c r="AD397" s="85"/>
      <c r="AE397" s="85"/>
      <c r="AF397" s="85"/>
      <c r="AG397" s="166"/>
      <c r="AH397" s="85"/>
      <c r="AI397" s="85"/>
      <c r="AJ397" s="85"/>
    </row>
    <row r="398" spans="1:36" ht="16.5" thickTop="1" thickBot="1">
      <c r="A398" s="105">
        <f t="shared" si="100"/>
        <v>152</v>
      </c>
      <c r="B398" s="195" t="s">
        <v>515</v>
      </c>
      <c r="C398" s="130">
        <v>1984</v>
      </c>
      <c r="D398" s="107">
        <v>2008</v>
      </c>
      <c r="E398" s="131" t="s">
        <v>80</v>
      </c>
      <c r="F398" s="107">
        <v>9</v>
      </c>
      <c r="G398" s="105">
        <v>2</v>
      </c>
      <c r="H398" s="108">
        <v>3894.2</v>
      </c>
      <c r="I398" s="108">
        <v>2359.1999999999998</v>
      </c>
      <c r="J398" s="108">
        <v>2359.1999999999998</v>
      </c>
      <c r="K398" s="109">
        <v>197</v>
      </c>
      <c r="L398" s="110">
        <f t="shared" si="97"/>
        <v>2181102.4780000001</v>
      </c>
      <c r="M398" s="108"/>
      <c r="N398" s="108"/>
      <c r="O398" s="108"/>
      <c r="P398" s="110">
        <f>'Форма 2'!C398-M398-N398-O398</f>
        <v>2181102.4780000001</v>
      </c>
      <c r="Q398" s="111">
        <f t="shared" si="98"/>
        <v>924.50935825703641</v>
      </c>
      <c r="R398" s="111">
        <f t="shared" si="99"/>
        <v>924.50935825703641</v>
      </c>
      <c r="S398" s="112" t="s">
        <v>81</v>
      </c>
      <c r="T398" s="107" t="s">
        <v>82</v>
      </c>
      <c r="U398" s="217">
        <v>1</v>
      </c>
      <c r="V398" s="85"/>
      <c r="W398" s="85"/>
      <c r="X398" s="85"/>
      <c r="Y398" s="85"/>
      <c r="Z398" s="85"/>
      <c r="AA398" s="85"/>
      <c r="AB398" s="86"/>
      <c r="AC398" s="86"/>
      <c r="AD398" s="85"/>
      <c r="AE398" s="85"/>
      <c r="AF398" s="85"/>
      <c r="AG398" s="85"/>
      <c r="AH398" s="85"/>
      <c r="AI398" s="85"/>
      <c r="AJ398" s="85"/>
    </row>
    <row r="399" spans="1:36" ht="16.5" thickTop="1" thickBot="1">
      <c r="A399" s="105">
        <f t="shared" si="100"/>
        <v>153</v>
      </c>
      <c r="B399" s="195" t="s">
        <v>516</v>
      </c>
      <c r="C399" s="130">
        <v>1998</v>
      </c>
      <c r="D399" s="107"/>
      <c r="E399" s="131" t="s">
        <v>94</v>
      </c>
      <c r="F399" s="107">
        <v>10</v>
      </c>
      <c r="G399" s="105">
        <v>4</v>
      </c>
      <c r="H399" s="108">
        <v>12343.9</v>
      </c>
      <c r="I399" s="108">
        <v>12343.9</v>
      </c>
      <c r="J399" s="108">
        <v>6932.7</v>
      </c>
      <c r="K399" s="109">
        <v>328</v>
      </c>
      <c r="L399" s="110">
        <f t="shared" si="97"/>
        <v>16533789.977</v>
      </c>
      <c r="M399" s="108"/>
      <c r="N399" s="108"/>
      <c r="O399" s="108"/>
      <c r="P399" s="110">
        <f>'Форма 2'!C399-M399-N399-O399</f>
        <v>16533789.977</v>
      </c>
      <c r="Q399" s="111">
        <f t="shared" si="98"/>
        <v>1339.43</v>
      </c>
      <c r="R399" s="111">
        <f t="shared" si="99"/>
        <v>1339.43</v>
      </c>
      <c r="S399" s="112" t="s">
        <v>81</v>
      </c>
      <c r="T399" s="107" t="s">
        <v>92</v>
      </c>
      <c r="U399" s="217"/>
      <c r="V399" s="85"/>
      <c r="W399" s="85"/>
      <c r="X399" s="85"/>
      <c r="Y399" s="85"/>
      <c r="Z399" s="85"/>
      <c r="AA399" s="85"/>
      <c r="AB399" s="86"/>
      <c r="AC399" s="86"/>
      <c r="AD399" s="85">
        <v>1</v>
      </c>
      <c r="AE399" s="85"/>
      <c r="AF399" s="85"/>
      <c r="AG399" s="85"/>
      <c r="AH399" s="85"/>
      <c r="AI399" s="85"/>
      <c r="AJ399" s="85"/>
    </row>
    <row r="400" spans="1:36" ht="16.5" thickTop="1" thickBot="1">
      <c r="A400" s="105">
        <f t="shared" si="100"/>
        <v>154</v>
      </c>
      <c r="B400" s="195" t="s">
        <v>517</v>
      </c>
      <c r="C400" s="130">
        <v>1961</v>
      </c>
      <c r="D400" s="107"/>
      <c r="E400" s="131" t="s">
        <v>80</v>
      </c>
      <c r="F400" s="107">
        <v>4</v>
      </c>
      <c r="G400" s="105">
        <v>3</v>
      </c>
      <c r="H400" s="108">
        <v>1441.3</v>
      </c>
      <c r="I400" s="108">
        <v>1256.0999999999999</v>
      </c>
      <c r="J400" s="108">
        <v>1256.0999999999999</v>
      </c>
      <c r="K400" s="109">
        <v>66</v>
      </c>
      <c r="L400" s="110">
        <f t="shared" si="97"/>
        <v>6490923.3760000002</v>
      </c>
      <c r="M400" s="108"/>
      <c r="N400" s="108"/>
      <c r="O400" s="108"/>
      <c r="P400" s="110">
        <f>'Форма 2'!C400-M400-N400-O400</f>
        <v>6490923.3760000002</v>
      </c>
      <c r="Q400" s="111">
        <f t="shared" si="98"/>
        <v>5167.5211973568985</v>
      </c>
      <c r="R400" s="111">
        <f t="shared" si="99"/>
        <v>5167.5211973568985</v>
      </c>
      <c r="S400" s="112" t="s">
        <v>81</v>
      </c>
      <c r="T400" s="107" t="s">
        <v>82</v>
      </c>
      <c r="U400" s="217"/>
      <c r="V400" s="85"/>
      <c r="W400" s="85"/>
      <c r="X400" s="85"/>
      <c r="Y400" s="85"/>
      <c r="Z400" s="85"/>
      <c r="AA400" s="85"/>
      <c r="AB400" s="86"/>
      <c r="AC400" s="86"/>
      <c r="AD400" s="85">
        <v>1</v>
      </c>
      <c r="AE400" s="85"/>
      <c r="AF400" s="85"/>
      <c r="AG400" s="85"/>
      <c r="AH400" s="85"/>
      <c r="AI400" s="85"/>
      <c r="AJ400" s="85"/>
    </row>
    <row r="401" spans="1:36" ht="16.5" thickTop="1" thickBot="1">
      <c r="A401" s="105">
        <f t="shared" si="100"/>
        <v>155</v>
      </c>
      <c r="B401" s="195" t="s">
        <v>518</v>
      </c>
      <c r="C401" s="130">
        <v>1961</v>
      </c>
      <c r="D401" s="107"/>
      <c r="E401" s="131" t="s">
        <v>80</v>
      </c>
      <c r="F401" s="107">
        <v>4</v>
      </c>
      <c r="G401" s="105">
        <v>3</v>
      </c>
      <c r="H401" s="108">
        <v>2089.8000000000002</v>
      </c>
      <c r="I401" s="108">
        <v>2021.7</v>
      </c>
      <c r="J401" s="108">
        <v>1453.2</v>
      </c>
      <c r="K401" s="109">
        <v>78</v>
      </c>
      <c r="L401" s="110">
        <f t="shared" si="97"/>
        <v>7199402.796000001</v>
      </c>
      <c r="M401" s="108"/>
      <c r="N401" s="108"/>
      <c r="O401" s="108"/>
      <c r="P401" s="110">
        <f>'Форма 2'!C401-M401-N401-O401</f>
        <v>7199402.796000001</v>
      </c>
      <c r="Q401" s="111">
        <f t="shared" si="98"/>
        <v>3561.063855171391</v>
      </c>
      <c r="R401" s="111">
        <f t="shared" si="99"/>
        <v>3561.063855171391</v>
      </c>
      <c r="S401" s="112" t="s">
        <v>81</v>
      </c>
      <c r="T401" s="107" t="s">
        <v>92</v>
      </c>
      <c r="U401" s="217"/>
      <c r="V401" s="85"/>
      <c r="W401" s="85"/>
      <c r="X401" s="85"/>
      <c r="Y401" s="85"/>
      <c r="Z401" s="85"/>
      <c r="AA401" s="85"/>
      <c r="AB401" s="86"/>
      <c r="AC401" s="86"/>
      <c r="AD401" s="85">
        <v>1</v>
      </c>
      <c r="AE401" s="85"/>
      <c r="AF401" s="85"/>
      <c r="AG401" s="85"/>
      <c r="AH401" s="85"/>
      <c r="AI401" s="85"/>
      <c r="AJ401" s="85"/>
    </row>
    <row r="402" spans="1:36" ht="16.5" thickTop="1" thickBot="1">
      <c r="A402" s="105">
        <f t="shared" si="100"/>
        <v>156</v>
      </c>
      <c r="B402" s="195" t="s">
        <v>519</v>
      </c>
      <c r="C402" s="130">
        <v>1989</v>
      </c>
      <c r="D402" s="107">
        <v>2006</v>
      </c>
      <c r="E402" s="131" t="s">
        <v>80</v>
      </c>
      <c r="F402" s="107">
        <v>5</v>
      </c>
      <c r="G402" s="105">
        <v>8</v>
      </c>
      <c r="H402" s="108">
        <v>6559.2</v>
      </c>
      <c r="I402" s="108">
        <v>6378.95</v>
      </c>
      <c r="J402" s="108">
        <v>6378.95</v>
      </c>
      <c r="K402" s="109">
        <v>357</v>
      </c>
      <c r="L402" s="110">
        <f t="shared" si="97"/>
        <v>2579470.9920000001</v>
      </c>
      <c r="M402" s="108"/>
      <c r="N402" s="108"/>
      <c r="O402" s="108"/>
      <c r="P402" s="110">
        <f>'Форма 2'!C402-M402-N402-O402</f>
        <v>2579470.9920000001</v>
      </c>
      <c r="Q402" s="111">
        <f t="shared" si="98"/>
        <v>404.37234842724905</v>
      </c>
      <c r="R402" s="111">
        <f t="shared" si="99"/>
        <v>404.37234842724905</v>
      </c>
      <c r="S402" s="112" t="s">
        <v>81</v>
      </c>
      <c r="T402" s="105" t="s">
        <v>92</v>
      </c>
      <c r="U402" s="217">
        <v>1</v>
      </c>
      <c r="V402" s="85"/>
      <c r="W402" s="85"/>
      <c r="X402" s="85"/>
      <c r="Y402" s="85"/>
      <c r="Z402" s="85"/>
      <c r="AA402" s="85"/>
      <c r="AB402" s="86"/>
      <c r="AC402" s="86"/>
      <c r="AD402" s="85"/>
      <c r="AE402" s="85"/>
      <c r="AF402" s="85"/>
      <c r="AG402" s="85"/>
      <c r="AH402" s="85"/>
      <c r="AI402" s="85"/>
      <c r="AJ402" s="85"/>
    </row>
    <row r="403" spans="1:36" ht="16.5" thickTop="1" thickBot="1">
      <c r="A403" s="105">
        <f t="shared" si="100"/>
        <v>157</v>
      </c>
      <c r="B403" s="195" t="s">
        <v>520</v>
      </c>
      <c r="C403" s="130">
        <v>2013</v>
      </c>
      <c r="D403" s="107"/>
      <c r="E403" s="131" t="s">
        <v>94</v>
      </c>
      <c r="F403" s="107">
        <v>3</v>
      </c>
      <c r="G403" s="105">
        <v>1</v>
      </c>
      <c r="H403" s="108">
        <v>1259.8</v>
      </c>
      <c r="I403" s="108">
        <v>1026.5999999999999</v>
      </c>
      <c r="J403" s="108">
        <v>1026.5999999999999</v>
      </c>
      <c r="K403" s="109">
        <v>33</v>
      </c>
      <c r="L403" s="110">
        <f t="shared" si="97"/>
        <v>701217.27800000005</v>
      </c>
      <c r="M403" s="108"/>
      <c r="N403" s="108"/>
      <c r="O403" s="108"/>
      <c r="P403" s="110">
        <f>'Форма 2'!C403-M403-N403-O403</f>
        <v>701217.27800000005</v>
      </c>
      <c r="Q403" s="111">
        <f t="shared" si="98"/>
        <v>683.04819598675249</v>
      </c>
      <c r="R403" s="111">
        <f t="shared" si="99"/>
        <v>683.04819598675249</v>
      </c>
      <c r="S403" s="112" t="s">
        <v>81</v>
      </c>
      <c r="T403" s="107" t="s">
        <v>82</v>
      </c>
      <c r="U403" s="217">
        <v>1</v>
      </c>
      <c r="V403" s="85"/>
      <c r="W403" s="85"/>
      <c r="X403" s="85"/>
      <c r="Y403" s="85"/>
      <c r="Z403" s="85"/>
      <c r="AA403" s="85"/>
      <c r="AB403" s="86"/>
      <c r="AC403" s="86"/>
      <c r="AD403" s="85"/>
      <c r="AE403" s="85"/>
      <c r="AF403" s="85"/>
      <c r="AG403" s="85"/>
      <c r="AH403" s="85"/>
      <c r="AI403" s="85"/>
      <c r="AJ403" s="85"/>
    </row>
    <row r="404" spans="1:36" ht="16.5" thickTop="1" thickBot="1">
      <c r="A404" s="105">
        <f t="shared" si="100"/>
        <v>158</v>
      </c>
      <c r="B404" s="195" t="s">
        <v>521</v>
      </c>
      <c r="C404" s="130">
        <v>1975</v>
      </c>
      <c r="D404" s="107">
        <v>2007</v>
      </c>
      <c r="E404" s="131" t="s">
        <v>80</v>
      </c>
      <c r="F404" s="107">
        <v>5</v>
      </c>
      <c r="G404" s="105">
        <v>6</v>
      </c>
      <c r="H404" s="108">
        <v>4719.3</v>
      </c>
      <c r="I404" s="108">
        <v>3508.7</v>
      </c>
      <c r="J404" s="108">
        <v>3508.7</v>
      </c>
      <c r="K404" s="109">
        <v>238</v>
      </c>
      <c r="L404" s="110">
        <f t="shared" si="97"/>
        <v>1855911.9180000001</v>
      </c>
      <c r="M404" s="108"/>
      <c r="N404" s="108"/>
      <c r="O404" s="108"/>
      <c r="P404" s="110">
        <f>'Форма 2'!C404-M404-N404-O404</f>
        <v>1855911.9180000001</v>
      </c>
      <c r="Q404" s="111">
        <f t="shared" si="98"/>
        <v>528.94574001767046</v>
      </c>
      <c r="R404" s="111">
        <f t="shared" si="99"/>
        <v>528.94574001767046</v>
      </c>
      <c r="S404" s="112" t="s">
        <v>81</v>
      </c>
      <c r="T404" s="107" t="s">
        <v>92</v>
      </c>
      <c r="U404" s="217">
        <v>1</v>
      </c>
      <c r="V404" s="85"/>
      <c r="W404" s="85"/>
      <c r="X404" s="85"/>
      <c r="Y404" s="85"/>
      <c r="Z404" s="85"/>
      <c r="AA404" s="85"/>
      <c r="AB404" s="86"/>
      <c r="AC404" s="86"/>
      <c r="AD404" s="85"/>
      <c r="AE404" s="85"/>
      <c r="AF404" s="85"/>
      <c r="AG404" s="85"/>
      <c r="AH404" s="85"/>
      <c r="AI404" s="85"/>
      <c r="AJ404" s="85"/>
    </row>
    <row r="405" spans="1:36" ht="16.5" thickTop="1" thickBot="1">
      <c r="A405" s="105">
        <f t="shared" si="100"/>
        <v>159</v>
      </c>
      <c r="B405" s="195" t="s">
        <v>522</v>
      </c>
      <c r="C405" s="130">
        <v>1979</v>
      </c>
      <c r="D405" s="107">
        <v>2007</v>
      </c>
      <c r="E405" s="131" t="s">
        <v>80</v>
      </c>
      <c r="F405" s="107">
        <v>5</v>
      </c>
      <c r="G405" s="105">
        <v>4</v>
      </c>
      <c r="H405" s="108">
        <v>3842.9</v>
      </c>
      <c r="I405" s="108">
        <v>2589.6999999999998</v>
      </c>
      <c r="J405" s="108">
        <v>2589.6999999999998</v>
      </c>
      <c r="K405" s="109">
        <v>274</v>
      </c>
      <c r="L405" s="110">
        <f t="shared" si="97"/>
        <v>1511258.8540000001</v>
      </c>
      <c r="M405" s="108"/>
      <c r="N405" s="108"/>
      <c r="O405" s="108"/>
      <c r="P405" s="110">
        <f>'Форма 2'!C405-M405-N405-O405</f>
        <v>1511258.8540000001</v>
      </c>
      <c r="Q405" s="111">
        <f t="shared" si="98"/>
        <v>583.56522145422252</v>
      </c>
      <c r="R405" s="111">
        <f t="shared" si="99"/>
        <v>583.56522145422252</v>
      </c>
      <c r="S405" s="112" t="s">
        <v>81</v>
      </c>
      <c r="T405" s="107" t="s">
        <v>92</v>
      </c>
      <c r="U405" s="217">
        <v>1</v>
      </c>
      <c r="V405" s="85"/>
      <c r="W405" s="85"/>
      <c r="X405" s="85"/>
      <c r="Y405" s="85"/>
      <c r="Z405" s="85"/>
      <c r="AA405" s="85"/>
      <c r="AB405" s="86"/>
      <c r="AC405" s="86"/>
      <c r="AD405" s="85"/>
      <c r="AE405" s="85"/>
      <c r="AF405" s="85"/>
      <c r="AG405" s="85"/>
      <c r="AH405" s="85"/>
      <c r="AI405" s="85"/>
      <c r="AJ405" s="85"/>
    </row>
    <row r="406" spans="1:36" ht="16.5" thickTop="1" thickBot="1">
      <c r="A406" s="105">
        <f t="shared" si="100"/>
        <v>160</v>
      </c>
      <c r="B406" s="195" t="s">
        <v>523</v>
      </c>
      <c r="C406" s="130">
        <v>1985</v>
      </c>
      <c r="D406" s="107"/>
      <c r="E406" s="131" t="s">
        <v>239</v>
      </c>
      <c r="F406" s="107">
        <v>5</v>
      </c>
      <c r="G406" s="105">
        <v>4</v>
      </c>
      <c r="H406" s="108">
        <v>3001.4</v>
      </c>
      <c r="I406" s="108">
        <v>2602.1999999999998</v>
      </c>
      <c r="J406" s="108">
        <v>2602.1999999999998</v>
      </c>
      <c r="K406" s="109">
        <v>150</v>
      </c>
      <c r="L406" s="110">
        <f t="shared" si="97"/>
        <v>2820415.58</v>
      </c>
      <c r="M406" s="108"/>
      <c r="N406" s="108"/>
      <c r="O406" s="108"/>
      <c r="P406" s="110">
        <f>'Форма 2'!C406-M406-N406-O406</f>
        <v>2820415.58</v>
      </c>
      <c r="Q406" s="111">
        <f t="shared" si="98"/>
        <v>1083.8581123664592</v>
      </c>
      <c r="R406" s="111">
        <f t="shared" si="99"/>
        <v>1083.8581123664592</v>
      </c>
      <c r="S406" s="112" t="s">
        <v>81</v>
      </c>
      <c r="T406" s="105" t="s">
        <v>92</v>
      </c>
      <c r="U406" s="217"/>
      <c r="V406" s="85"/>
      <c r="W406" s="85"/>
      <c r="X406" s="85">
        <v>1</v>
      </c>
      <c r="Y406" s="85">
        <v>1</v>
      </c>
      <c r="Z406" s="85"/>
      <c r="AA406" s="85"/>
      <c r="AB406" s="86"/>
      <c r="AC406" s="86"/>
      <c r="AD406" s="85"/>
      <c r="AE406" s="85"/>
      <c r="AF406" s="85"/>
      <c r="AG406" s="85"/>
      <c r="AH406" s="85"/>
      <c r="AI406" s="85"/>
      <c r="AJ406" s="85"/>
    </row>
    <row r="407" spans="1:36" ht="16.5" thickTop="1" thickBot="1">
      <c r="A407" s="105">
        <f t="shared" si="100"/>
        <v>161</v>
      </c>
      <c r="B407" s="112" t="s">
        <v>524</v>
      </c>
      <c r="C407" s="123">
        <v>1980</v>
      </c>
      <c r="D407" s="112"/>
      <c r="E407" s="114" t="s">
        <v>212</v>
      </c>
      <c r="F407" s="107">
        <v>5</v>
      </c>
      <c r="G407" s="107">
        <v>8</v>
      </c>
      <c r="H407" s="111">
        <v>5951.6</v>
      </c>
      <c r="I407" s="111">
        <v>5149.3999999999996</v>
      </c>
      <c r="J407" s="111">
        <v>5041.26</v>
      </c>
      <c r="K407" s="122">
        <v>141</v>
      </c>
      <c r="L407" s="110">
        <f t="shared" si="97"/>
        <v>26803149.632000003</v>
      </c>
      <c r="M407" s="108"/>
      <c r="N407" s="108"/>
      <c r="O407" s="108"/>
      <c r="P407" s="110">
        <f>'Форма 2'!C407-M407-N407-O407</f>
        <v>26803149.632000003</v>
      </c>
      <c r="Q407" s="111">
        <f t="shared" si="98"/>
        <v>5205.1014937662649</v>
      </c>
      <c r="R407" s="111">
        <f t="shared" si="99"/>
        <v>5205.1014937662649</v>
      </c>
      <c r="S407" s="112" t="s">
        <v>81</v>
      </c>
      <c r="T407" s="107" t="s">
        <v>82</v>
      </c>
      <c r="U407" s="217"/>
      <c r="V407" s="85"/>
      <c r="W407" s="85"/>
      <c r="X407" s="85"/>
      <c r="Y407" s="85"/>
      <c r="Z407" s="85"/>
      <c r="AA407" s="85"/>
      <c r="AB407" s="86"/>
      <c r="AC407" s="86"/>
      <c r="AD407" s="85">
        <v>1</v>
      </c>
      <c r="AE407" s="85"/>
      <c r="AF407" s="85"/>
      <c r="AG407" s="85"/>
      <c r="AH407" s="85"/>
      <c r="AI407" s="85"/>
      <c r="AJ407" s="85"/>
    </row>
    <row r="408" spans="1:36" ht="16.5" thickTop="1" thickBot="1">
      <c r="A408" s="105">
        <f t="shared" si="100"/>
        <v>162</v>
      </c>
      <c r="B408" s="195" t="s">
        <v>525</v>
      </c>
      <c r="C408" s="130">
        <v>1985</v>
      </c>
      <c r="D408" s="107"/>
      <c r="E408" s="131" t="s">
        <v>239</v>
      </c>
      <c r="F408" s="107">
        <v>5</v>
      </c>
      <c r="G408" s="105">
        <v>4</v>
      </c>
      <c r="H408" s="108">
        <v>2918.6</v>
      </c>
      <c r="I408" s="108">
        <v>2591.6</v>
      </c>
      <c r="J408" s="108">
        <v>2591.6</v>
      </c>
      <c r="K408" s="109">
        <v>131</v>
      </c>
      <c r="L408" s="110">
        <f t="shared" si="97"/>
        <v>2742608.42</v>
      </c>
      <c r="M408" s="108"/>
      <c r="N408" s="108"/>
      <c r="O408" s="108"/>
      <c r="P408" s="110">
        <f>'Форма 2'!C408-M408-N408-O408</f>
        <v>2742608.42</v>
      </c>
      <c r="Q408" s="111">
        <f t="shared" si="98"/>
        <v>1058.2684133353912</v>
      </c>
      <c r="R408" s="111">
        <f t="shared" si="99"/>
        <v>1058.2684133353912</v>
      </c>
      <c r="S408" s="112" t="s">
        <v>81</v>
      </c>
      <c r="T408" s="107" t="s">
        <v>92</v>
      </c>
      <c r="U408" s="217"/>
      <c r="V408" s="85"/>
      <c r="W408" s="85"/>
      <c r="X408" s="85">
        <v>1</v>
      </c>
      <c r="Y408" s="85">
        <v>1</v>
      </c>
      <c r="Z408" s="85"/>
      <c r="AA408" s="85"/>
      <c r="AB408" s="86"/>
      <c r="AC408" s="86"/>
      <c r="AD408" s="85"/>
      <c r="AE408" s="85"/>
      <c r="AF408" s="85"/>
      <c r="AG408" s="85"/>
      <c r="AH408" s="85"/>
      <c r="AI408" s="85"/>
      <c r="AJ408" s="85"/>
    </row>
    <row r="409" spans="1:36" ht="16.5" thickTop="1" thickBot="1">
      <c r="A409" s="105">
        <f t="shared" si="100"/>
        <v>163</v>
      </c>
      <c r="B409" s="195" t="s">
        <v>526</v>
      </c>
      <c r="C409" s="130">
        <v>1980</v>
      </c>
      <c r="D409" s="107"/>
      <c r="E409" s="131" t="s">
        <v>94</v>
      </c>
      <c r="F409" s="107">
        <v>5</v>
      </c>
      <c r="G409" s="105">
        <v>4</v>
      </c>
      <c r="H409" s="108">
        <v>2966.3</v>
      </c>
      <c r="I409" s="108">
        <v>2620.6</v>
      </c>
      <c r="J409" s="108">
        <v>2620.6</v>
      </c>
      <c r="K409" s="109">
        <v>123</v>
      </c>
      <c r="L409" s="110">
        <f t="shared" si="97"/>
        <v>2787432.1100000003</v>
      </c>
      <c r="M409" s="108"/>
      <c r="N409" s="108"/>
      <c r="O409" s="108"/>
      <c r="P409" s="110">
        <f>'Форма 2'!C409-M409-N409-O409</f>
        <v>2787432.1100000003</v>
      </c>
      <c r="Q409" s="111">
        <f t="shared" si="98"/>
        <v>1063.6617988246967</v>
      </c>
      <c r="R409" s="111">
        <f t="shared" si="99"/>
        <v>1063.6617988246967</v>
      </c>
      <c r="S409" s="112" t="s">
        <v>81</v>
      </c>
      <c r="T409" s="107" t="s">
        <v>92</v>
      </c>
      <c r="U409" s="217"/>
      <c r="V409" s="85"/>
      <c r="W409" s="85"/>
      <c r="X409" s="85">
        <v>1</v>
      </c>
      <c r="Y409" s="85">
        <v>1</v>
      </c>
      <c r="Z409" s="85"/>
      <c r="AA409" s="85"/>
      <c r="AB409" s="86"/>
      <c r="AC409" s="86"/>
      <c r="AD409" s="85"/>
      <c r="AE409" s="85"/>
      <c r="AF409" s="85"/>
      <c r="AG409" s="85"/>
      <c r="AH409" s="85"/>
      <c r="AI409" s="85"/>
      <c r="AJ409" s="85"/>
    </row>
    <row r="410" spans="1:36" ht="16.5" thickTop="1" thickBot="1">
      <c r="A410" s="105">
        <f t="shared" si="100"/>
        <v>164</v>
      </c>
      <c r="B410" s="195" t="s">
        <v>529</v>
      </c>
      <c r="C410" s="130">
        <v>1985</v>
      </c>
      <c r="D410" s="107"/>
      <c r="E410" s="131" t="s">
        <v>239</v>
      </c>
      <c r="F410" s="107">
        <v>5</v>
      </c>
      <c r="G410" s="105">
        <v>6</v>
      </c>
      <c r="H410" s="108">
        <v>4264.3</v>
      </c>
      <c r="I410" s="108">
        <v>3896.3</v>
      </c>
      <c r="J410" s="108">
        <v>3876.3</v>
      </c>
      <c r="K410" s="109">
        <v>213</v>
      </c>
      <c r="L410" s="110">
        <f t="shared" si="97"/>
        <v>1941578.4330000002</v>
      </c>
      <c r="M410" s="108"/>
      <c r="N410" s="108"/>
      <c r="O410" s="108"/>
      <c r="P410" s="110">
        <f>'Форма 2'!C410-M410-N410-O410</f>
        <v>1941578.4330000002</v>
      </c>
      <c r="Q410" s="111">
        <f t="shared" si="98"/>
        <v>498.31338269640429</v>
      </c>
      <c r="R410" s="111">
        <f t="shared" si="99"/>
        <v>498.31338269640429</v>
      </c>
      <c r="S410" s="112" t="s">
        <v>81</v>
      </c>
      <c r="T410" s="107" t="s">
        <v>92</v>
      </c>
      <c r="U410" s="217"/>
      <c r="V410" s="85"/>
      <c r="W410" s="85"/>
      <c r="X410" s="85"/>
      <c r="Y410" s="85"/>
      <c r="Z410" s="85">
        <v>1</v>
      </c>
      <c r="AA410" s="85"/>
      <c r="AB410" s="86"/>
      <c r="AC410" s="86"/>
      <c r="AD410" s="85"/>
      <c r="AE410" s="85"/>
      <c r="AF410" s="85"/>
      <c r="AG410" s="85"/>
      <c r="AH410" s="85"/>
      <c r="AI410" s="85"/>
      <c r="AJ410" s="85"/>
    </row>
    <row r="411" spans="1:36" ht="16.5" thickTop="1" thickBot="1">
      <c r="A411" s="105">
        <f t="shared" si="100"/>
        <v>165</v>
      </c>
      <c r="B411" s="195" t="s">
        <v>530</v>
      </c>
      <c r="C411" s="130">
        <v>1988</v>
      </c>
      <c r="D411" s="107"/>
      <c r="E411" s="131" t="s">
        <v>239</v>
      </c>
      <c r="F411" s="107">
        <v>5</v>
      </c>
      <c r="G411" s="105">
        <v>4</v>
      </c>
      <c r="H411" s="108">
        <v>2628</v>
      </c>
      <c r="I411" s="108">
        <v>1761.8</v>
      </c>
      <c r="J411" s="108">
        <v>1761.8</v>
      </c>
      <c r="K411" s="109">
        <v>159</v>
      </c>
      <c r="L411" s="110">
        <f t="shared" si="97"/>
        <v>2144737.08</v>
      </c>
      <c r="M411" s="108"/>
      <c r="N411" s="108"/>
      <c r="O411" s="108"/>
      <c r="P411" s="110">
        <f>'Форма 2'!C411-M411-N411-O411</f>
        <v>2144737.08</v>
      </c>
      <c r="Q411" s="111">
        <f t="shared" si="98"/>
        <v>1217.3555908729709</v>
      </c>
      <c r="R411" s="111">
        <f t="shared" si="99"/>
        <v>1217.3555908729709</v>
      </c>
      <c r="S411" s="112" t="s">
        <v>81</v>
      </c>
      <c r="T411" s="107" t="s">
        <v>82</v>
      </c>
      <c r="U411" s="217"/>
      <c r="V411" s="85"/>
      <c r="W411" s="85"/>
      <c r="X411" s="85"/>
      <c r="Y411" s="85"/>
      <c r="Z411" s="85"/>
      <c r="AA411" s="85"/>
      <c r="AB411" s="86"/>
      <c r="AC411" s="86"/>
      <c r="AD411" s="85"/>
      <c r="AE411" s="85"/>
      <c r="AF411" s="85">
        <v>1</v>
      </c>
      <c r="AG411" s="85"/>
      <c r="AH411" s="85"/>
      <c r="AI411" s="85"/>
      <c r="AJ411" s="85"/>
    </row>
    <row r="412" spans="1:36" ht="16.5" thickTop="1" thickBot="1">
      <c r="A412" s="105">
        <f t="shared" si="100"/>
        <v>166</v>
      </c>
      <c r="B412" s="195" t="s">
        <v>531</v>
      </c>
      <c r="C412" s="130">
        <v>1982</v>
      </c>
      <c r="D412" s="107"/>
      <c r="E412" s="131" t="s">
        <v>239</v>
      </c>
      <c r="F412" s="107">
        <v>5</v>
      </c>
      <c r="G412" s="105">
        <v>4</v>
      </c>
      <c r="H412" s="108">
        <v>2600.1</v>
      </c>
      <c r="I412" s="108">
        <v>2419.85</v>
      </c>
      <c r="J412" s="108">
        <v>2419.85</v>
      </c>
      <c r="K412" s="109">
        <v>127</v>
      </c>
      <c r="L412" s="110">
        <f t="shared" si="97"/>
        <v>1022515.3259999999</v>
      </c>
      <c r="M412" s="108"/>
      <c r="N412" s="108"/>
      <c r="O412" s="108"/>
      <c r="P412" s="110">
        <f>'Форма 2'!C412-M412-N412-O412</f>
        <v>1022515.3259999999</v>
      </c>
      <c r="Q412" s="111">
        <f t="shared" si="98"/>
        <v>422.55318552802856</v>
      </c>
      <c r="R412" s="111">
        <f t="shared" si="99"/>
        <v>422.55318552802856</v>
      </c>
      <c r="S412" s="112" t="s">
        <v>81</v>
      </c>
      <c r="T412" s="107" t="s">
        <v>92</v>
      </c>
      <c r="U412" s="217">
        <v>1</v>
      </c>
      <c r="V412" s="85"/>
      <c r="W412" s="85"/>
      <c r="X412" s="85"/>
      <c r="Y412" s="85"/>
      <c r="Z412" s="85"/>
      <c r="AA412" s="85"/>
      <c r="AB412" s="86"/>
      <c r="AC412" s="86"/>
      <c r="AD412" s="85"/>
      <c r="AE412" s="85"/>
      <c r="AF412" s="85"/>
      <c r="AG412" s="85"/>
      <c r="AH412" s="85"/>
      <c r="AI412" s="85"/>
      <c r="AJ412" s="85"/>
    </row>
    <row r="413" spans="1:36" ht="16.5" thickTop="1" thickBot="1">
      <c r="A413" s="105">
        <f t="shared" si="100"/>
        <v>167</v>
      </c>
      <c r="B413" s="195" t="s">
        <v>532</v>
      </c>
      <c r="C413" s="130">
        <v>1986</v>
      </c>
      <c r="D413" s="107"/>
      <c r="E413" s="131" t="s">
        <v>239</v>
      </c>
      <c r="F413" s="107">
        <v>5</v>
      </c>
      <c r="G413" s="105">
        <v>4</v>
      </c>
      <c r="H413" s="108">
        <v>3668.8</v>
      </c>
      <c r="I413" s="108">
        <v>3241.8</v>
      </c>
      <c r="J413" s="108">
        <v>2528.1</v>
      </c>
      <c r="K413" s="109">
        <v>132</v>
      </c>
      <c r="L413" s="110">
        <f t="shared" si="97"/>
        <v>1192726.8800000001</v>
      </c>
      <c r="M413" s="108"/>
      <c r="N413" s="108"/>
      <c r="O413" s="108"/>
      <c r="P413" s="110">
        <f>'Форма 2'!C413-M413-N413-O413</f>
        <v>1192726.8800000001</v>
      </c>
      <c r="Q413" s="111">
        <f t="shared" si="98"/>
        <v>367.92117959158492</v>
      </c>
      <c r="R413" s="111">
        <f t="shared" si="99"/>
        <v>367.92117959158492</v>
      </c>
      <c r="S413" s="112" t="s">
        <v>81</v>
      </c>
      <c r="T413" s="107" t="s">
        <v>92</v>
      </c>
      <c r="U413" s="217"/>
      <c r="V413" s="85"/>
      <c r="W413" s="85"/>
      <c r="X413" s="85">
        <v>1</v>
      </c>
      <c r="Y413" s="85"/>
      <c r="Z413" s="85"/>
      <c r="AA413" s="85"/>
      <c r="AB413" s="86"/>
      <c r="AC413" s="86"/>
      <c r="AD413" s="85"/>
      <c r="AE413" s="85"/>
      <c r="AF413" s="85"/>
      <c r="AG413" s="85"/>
      <c r="AH413" s="85"/>
      <c r="AI413" s="85"/>
      <c r="AJ413" s="85"/>
    </row>
    <row r="414" spans="1:36" ht="16.5" thickTop="1" thickBot="1">
      <c r="A414" s="105">
        <f t="shared" si="100"/>
        <v>168</v>
      </c>
      <c r="B414" s="195" t="s">
        <v>533</v>
      </c>
      <c r="C414" s="130">
        <v>1986</v>
      </c>
      <c r="D414" s="107"/>
      <c r="E414" s="131" t="s">
        <v>80</v>
      </c>
      <c r="F414" s="107">
        <v>5</v>
      </c>
      <c r="G414" s="105">
        <v>5</v>
      </c>
      <c r="H414" s="108">
        <v>3547.6</v>
      </c>
      <c r="I414" s="108">
        <v>2105.6999999999998</v>
      </c>
      <c r="J414" s="108">
        <v>2105.6999999999998</v>
      </c>
      <c r="K414" s="109">
        <v>176</v>
      </c>
      <c r="L414" s="110">
        <f t="shared" si="97"/>
        <v>1395129.176</v>
      </c>
      <c r="M414" s="108"/>
      <c r="N414" s="108"/>
      <c r="O414" s="108"/>
      <c r="P414" s="110">
        <f>'Форма 2'!C414-M414-N414-O414</f>
        <v>1395129.176</v>
      </c>
      <c r="Q414" s="111">
        <f t="shared" si="98"/>
        <v>662.54887970746074</v>
      </c>
      <c r="R414" s="111">
        <f t="shared" si="99"/>
        <v>662.54887970746074</v>
      </c>
      <c r="S414" s="112" t="s">
        <v>81</v>
      </c>
      <c r="T414" s="107" t="s">
        <v>92</v>
      </c>
      <c r="U414" s="217">
        <v>1</v>
      </c>
      <c r="V414" s="85"/>
      <c r="W414" s="85"/>
      <c r="X414" s="85"/>
      <c r="Y414" s="85"/>
      <c r="Z414" s="85"/>
      <c r="AA414" s="85"/>
      <c r="AB414" s="86"/>
      <c r="AC414" s="86"/>
      <c r="AD414" s="85"/>
      <c r="AE414" s="85"/>
      <c r="AF414" s="85"/>
      <c r="AG414" s="85"/>
      <c r="AH414" s="85"/>
      <c r="AI414" s="85"/>
      <c r="AJ414" s="85"/>
    </row>
    <row r="415" spans="1:36" ht="16.5" thickTop="1" thickBot="1">
      <c r="A415" s="105">
        <f t="shared" si="100"/>
        <v>169</v>
      </c>
      <c r="B415" s="195" t="s">
        <v>534</v>
      </c>
      <c r="C415" s="130">
        <v>1991</v>
      </c>
      <c r="D415" s="107"/>
      <c r="E415" s="131" t="s">
        <v>80</v>
      </c>
      <c r="F415" s="107">
        <v>5</v>
      </c>
      <c r="G415" s="105">
        <v>4</v>
      </c>
      <c r="H415" s="108">
        <v>3083.6</v>
      </c>
      <c r="I415" s="108">
        <v>2796.3</v>
      </c>
      <c r="J415" s="108">
        <v>2796.3</v>
      </c>
      <c r="K415" s="109">
        <v>108</v>
      </c>
      <c r="L415" s="110">
        <f t="shared" si="97"/>
        <v>1212656.5359999998</v>
      </c>
      <c r="M415" s="108"/>
      <c r="N415" s="108"/>
      <c r="O415" s="108"/>
      <c r="P415" s="110">
        <f>'Форма 2'!C415-M415-N415-O415</f>
        <v>1212656.5359999998</v>
      </c>
      <c r="Q415" s="111">
        <f t="shared" si="98"/>
        <v>433.66467689446762</v>
      </c>
      <c r="R415" s="111">
        <f t="shared" si="99"/>
        <v>433.66467689446762</v>
      </c>
      <c r="S415" s="112" t="s">
        <v>81</v>
      </c>
      <c r="T415" s="107" t="s">
        <v>92</v>
      </c>
      <c r="U415" s="217">
        <v>1</v>
      </c>
      <c r="V415" s="85"/>
      <c r="W415" s="85"/>
      <c r="X415" s="85"/>
      <c r="Y415" s="85"/>
      <c r="Z415" s="85"/>
      <c r="AA415" s="85"/>
      <c r="AB415" s="86"/>
      <c r="AC415" s="86"/>
      <c r="AD415" s="85"/>
      <c r="AE415" s="85"/>
      <c r="AF415" s="85"/>
      <c r="AG415" s="85"/>
      <c r="AH415" s="85"/>
      <c r="AI415" s="85"/>
      <c r="AJ415" s="85"/>
    </row>
    <row r="416" spans="1:36" ht="16.5" thickTop="1" thickBot="1">
      <c r="A416" s="105">
        <f t="shared" si="100"/>
        <v>170</v>
      </c>
      <c r="B416" s="195" t="s">
        <v>535</v>
      </c>
      <c r="C416" s="130">
        <v>1971</v>
      </c>
      <c r="D416" s="107">
        <v>2017</v>
      </c>
      <c r="E416" s="131" t="s">
        <v>80</v>
      </c>
      <c r="F416" s="107">
        <v>5</v>
      </c>
      <c r="G416" s="105">
        <v>4</v>
      </c>
      <c r="H416" s="108">
        <v>4085.7</v>
      </c>
      <c r="I416" s="108">
        <v>3705.7</v>
      </c>
      <c r="J416" s="108">
        <v>3661.5</v>
      </c>
      <c r="K416" s="109">
        <v>202</v>
      </c>
      <c r="L416" s="110">
        <f t="shared" ref="L416:L480" si="101">SUM(M416:P416)</f>
        <v>1606742.382</v>
      </c>
      <c r="M416" s="108"/>
      <c r="N416" s="108"/>
      <c r="O416" s="108"/>
      <c r="P416" s="110">
        <f>'Форма 2'!C416-M416-N416-O416</f>
        <v>1606742.382</v>
      </c>
      <c r="Q416" s="111">
        <f t="shared" si="98"/>
        <v>433.58673988720079</v>
      </c>
      <c r="R416" s="111">
        <f t="shared" si="99"/>
        <v>433.58673988720079</v>
      </c>
      <c r="S416" s="112" t="s">
        <v>81</v>
      </c>
      <c r="T416" s="107" t="s">
        <v>92</v>
      </c>
      <c r="U416" s="217">
        <v>1</v>
      </c>
      <c r="V416" s="85"/>
      <c r="W416" s="85"/>
      <c r="X416" s="85"/>
      <c r="Y416" s="85"/>
      <c r="Z416" s="85"/>
      <c r="AA416" s="85"/>
      <c r="AB416" s="86"/>
      <c r="AC416" s="86"/>
      <c r="AD416" s="85"/>
      <c r="AE416" s="85"/>
      <c r="AF416" s="85"/>
      <c r="AG416" s="85"/>
      <c r="AH416" s="85"/>
      <c r="AI416" s="85"/>
      <c r="AJ416" s="85"/>
    </row>
    <row r="417" spans="1:36" ht="16.5" thickTop="1" thickBot="1">
      <c r="A417" s="105">
        <f t="shared" si="100"/>
        <v>171</v>
      </c>
      <c r="B417" s="195" t="s">
        <v>536</v>
      </c>
      <c r="C417" s="130">
        <v>1989</v>
      </c>
      <c r="D417" s="107"/>
      <c r="E417" s="131" t="s">
        <v>239</v>
      </c>
      <c r="F417" s="107">
        <v>5</v>
      </c>
      <c r="G417" s="105">
        <v>6</v>
      </c>
      <c r="H417" s="108">
        <v>4519.3999999999996</v>
      </c>
      <c r="I417" s="108">
        <v>3967.9</v>
      </c>
      <c r="J417" s="108">
        <v>3967.9</v>
      </c>
      <c r="K417" s="109">
        <v>240</v>
      </c>
      <c r="L417" s="110">
        <f t="shared" si="101"/>
        <v>1777299.2439999997</v>
      </c>
      <c r="M417" s="108"/>
      <c r="N417" s="108"/>
      <c r="O417" s="108"/>
      <c r="P417" s="110">
        <f>'Форма 2'!C417-M417-N417-O417</f>
        <v>1777299.2439999997</v>
      </c>
      <c r="Q417" s="111">
        <f t="shared" si="98"/>
        <v>447.91936389525938</v>
      </c>
      <c r="R417" s="111">
        <f t="shared" si="99"/>
        <v>447.91936389525938</v>
      </c>
      <c r="S417" s="112" t="s">
        <v>81</v>
      </c>
      <c r="T417" s="107" t="s">
        <v>92</v>
      </c>
      <c r="U417" s="217">
        <v>1</v>
      </c>
      <c r="V417" s="85"/>
      <c r="W417" s="85"/>
      <c r="X417" s="85"/>
      <c r="Y417" s="85"/>
      <c r="Z417" s="85"/>
      <c r="AA417" s="85"/>
      <c r="AB417" s="86"/>
      <c r="AC417" s="86"/>
      <c r="AD417" s="85"/>
      <c r="AE417" s="85"/>
      <c r="AF417" s="85"/>
      <c r="AG417" s="85"/>
      <c r="AH417" s="85"/>
      <c r="AI417" s="85"/>
      <c r="AJ417" s="85"/>
    </row>
    <row r="418" spans="1:36" ht="16.5" thickTop="1" thickBot="1">
      <c r="A418" s="105">
        <f t="shared" si="100"/>
        <v>172</v>
      </c>
      <c r="B418" s="195" t="s">
        <v>537</v>
      </c>
      <c r="C418" s="130">
        <v>1963</v>
      </c>
      <c r="D418" s="107"/>
      <c r="E418" s="131" t="s">
        <v>239</v>
      </c>
      <c r="F418" s="107">
        <v>5</v>
      </c>
      <c r="G418" s="105">
        <v>3</v>
      </c>
      <c r="H418" s="108">
        <v>2911.8</v>
      </c>
      <c r="I418" s="108">
        <v>2689.4</v>
      </c>
      <c r="J418" s="108">
        <v>2554.9</v>
      </c>
      <c r="K418" s="109">
        <v>145</v>
      </c>
      <c r="L418" s="110">
        <f t="shared" si="101"/>
        <v>13113349.536000002</v>
      </c>
      <c r="M418" s="108"/>
      <c r="N418" s="108"/>
      <c r="O418" s="108"/>
      <c r="P418" s="110">
        <f>'Форма 2'!C418-M418-N418-O418</f>
        <v>13113349.536000002</v>
      </c>
      <c r="Q418" s="111">
        <f t="shared" si="98"/>
        <v>4875.938698594483</v>
      </c>
      <c r="R418" s="111">
        <f t="shared" si="99"/>
        <v>4875.938698594483</v>
      </c>
      <c r="S418" s="112" t="s">
        <v>81</v>
      </c>
      <c r="T418" s="107" t="s">
        <v>82</v>
      </c>
      <c r="U418" s="217"/>
      <c r="V418" s="85"/>
      <c r="W418" s="85"/>
      <c r="X418" s="85"/>
      <c r="Y418" s="85"/>
      <c r="Z418" s="85"/>
      <c r="AA418" s="85"/>
      <c r="AB418" s="86"/>
      <c r="AC418" s="86"/>
      <c r="AD418" s="85">
        <v>1</v>
      </c>
      <c r="AE418" s="85"/>
      <c r="AF418" s="85"/>
      <c r="AG418" s="85"/>
      <c r="AH418" s="85"/>
      <c r="AI418" s="85"/>
      <c r="AJ418" s="85"/>
    </row>
    <row r="419" spans="1:36" ht="16.5" thickTop="1" thickBot="1">
      <c r="A419" s="105">
        <f t="shared" si="100"/>
        <v>173</v>
      </c>
      <c r="B419" s="195" t="s">
        <v>538</v>
      </c>
      <c r="C419" s="130">
        <v>1987</v>
      </c>
      <c r="D419" s="107"/>
      <c r="E419" s="131" t="s">
        <v>212</v>
      </c>
      <c r="F419" s="107">
        <v>10</v>
      </c>
      <c r="G419" s="105">
        <v>4</v>
      </c>
      <c r="H419" s="108">
        <v>9474.2999999999993</v>
      </c>
      <c r="I419" s="108">
        <v>7766.63</v>
      </c>
      <c r="J419" s="108">
        <v>7684.83</v>
      </c>
      <c r="K419" s="109">
        <v>458</v>
      </c>
      <c r="L419" s="110">
        <f t="shared" si="101"/>
        <v>33540876.831</v>
      </c>
      <c r="M419" s="108"/>
      <c r="N419" s="108"/>
      <c r="O419" s="108"/>
      <c r="P419" s="110">
        <f>'Форма 2'!C419-M419-N419-O419</f>
        <v>33540876.831</v>
      </c>
      <c r="Q419" s="111">
        <f t="shared" si="98"/>
        <v>4318.5882205023281</v>
      </c>
      <c r="R419" s="111">
        <f t="shared" si="99"/>
        <v>4318.5882205023281</v>
      </c>
      <c r="S419" s="112" t="s">
        <v>81</v>
      </c>
      <c r="T419" s="107" t="s">
        <v>92</v>
      </c>
      <c r="U419" s="217"/>
      <c r="V419" s="85"/>
      <c r="W419" s="85"/>
      <c r="X419" s="85"/>
      <c r="Y419" s="85"/>
      <c r="Z419" s="85"/>
      <c r="AA419" s="85"/>
      <c r="AB419" s="168">
        <v>4</v>
      </c>
      <c r="AC419" s="86">
        <f>2240733*AB419</f>
        <v>8962932</v>
      </c>
      <c r="AD419" s="85"/>
      <c r="AE419" s="85">
        <v>1</v>
      </c>
      <c r="AF419" s="85"/>
      <c r="AG419" s="85"/>
      <c r="AH419" s="85"/>
      <c r="AI419" s="85"/>
      <c r="AJ419" s="85"/>
    </row>
    <row r="420" spans="1:36" ht="16.5" thickTop="1" thickBot="1">
      <c r="A420" s="105">
        <f t="shared" si="100"/>
        <v>174</v>
      </c>
      <c r="B420" s="195" t="s">
        <v>539</v>
      </c>
      <c r="C420" s="130">
        <v>1991</v>
      </c>
      <c r="D420" s="107"/>
      <c r="E420" s="131" t="s">
        <v>212</v>
      </c>
      <c r="F420" s="107">
        <v>10</v>
      </c>
      <c r="G420" s="105">
        <v>4</v>
      </c>
      <c r="H420" s="108">
        <v>8299.7999999999993</v>
      </c>
      <c r="I420" s="108">
        <v>5160.5999999999995</v>
      </c>
      <c r="J420" s="108">
        <v>5146.8999999999996</v>
      </c>
      <c r="K420" s="109">
        <v>340</v>
      </c>
      <c r="L420" s="110">
        <f t="shared" si="101"/>
        <v>21779259.415999997</v>
      </c>
      <c r="M420" s="108"/>
      <c r="N420" s="108"/>
      <c r="O420" s="108"/>
      <c r="P420" s="110">
        <f>'Форма 2'!C420-M420-N420-O420</f>
        <v>21779259.415999997</v>
      </c>
      <c r="Q420" s="111">
        <f t="shared" ref="Q420:Q484" si="102">L420/I420</f>
        <v>4220.2959764368479</v>
      </c>
      <c r="R420" s="111">
        <f t="shared" ref="R420:R484" si="103">Q420</f>
        <v>4220.2959764368479</v>
      </c>
      <c r="S420" s="112" t="s">
        <v>81</v>
      </c>
      <c r="T420" s="107" t="s">
        <v>92</v>
      </c>
      <c r="U420" s="217"/>
      <c r="V420" s="85"/>
      <c r="W420" s="85"/>
      <c r="X420" s="85"/>
      <c r="Y420" s="85"/>
      <c r="Z420" s="85"/>
      <c r="AA420" s="85"/>
      <c r="AB420" s="86"/>
      <c r="AC420" s="86"/>
      <c r="AD420" s="85"/>
      <c r="AE420" s="85">
        <v>1</v>
      </c>
      <c r="AF420" s="85"/>
      <c r="AG420" s="85"/>
      <c r="AH420" s="85"/>
      <c r="AI420" s="85"/>
      <c r="AJ420" s="85"/>
    </row>
    <row r="421" spans="1:36" ht="16.5" thickTop="1" thickBot="1">
      <c r="A421" s="105">
        <f t="shared" si="100"/>
        <v>175</v>
      </c>
      <c r="B421" s="195" t="s">
        <v>5027</v>
      </c>
      <c r="C421" s="243">
        <v>1993</v>
      </c>
      <c r="D421" s="107"/>
      <c r="E421" s="244" t="s">
        <v>91</v>
      </c>
      <c r="F421" s="107">
        <v>10</v>
      </c>
      <c r="G421" s="107">
        <v>4</v>
      </c>
      <c r="H421" s="149">
        <v>11867.27</v>
      </c>
      <c r="I421" s="149">
        <v>11854.37</v>
      </c>
      <c r="J421" s="149"/>
      <c r="K421" s="122"/>
      <c r="L421" s="110">
        <f t="shared" ref="L421" si="104">SUM(M421:P421)</f>
        <v>106596864.85700001</v>
      </c>
      <c r="M421" s="108"/>
      <c r="N421" s="108"/>
      <c r="O421" s="108"/>
      <c r="P421" s="110">
        <f>'Форма 2'!C421-M421-N421-O421</f>
        <v>106596864.85700001</v>
      </c>
      <c r="Q421" s="111">
        <f t="shared" ref="Q421" si="105">L421/I421</f>
        <v>8992.1999108345699</v>
      </c>
      <c r="R421" s="111">
        <f t="shared" ref="R421" si="106">Q421</f>
        <v>8992.1999108345699</v>
      </c>
      <c r="S421" s="112" t="s">
        <v>81</v>
      </c>
      <c r="T421" s="107" t="s">
        <v>92</v>
      </c>
      <c r="U421" s="219"/>
      <c r="V421" s="153"/>
      <c r="W421" s="153"/>
      <c r="X421" s="153"/>
      <c r="Y421" s="153"/>
      <c r="Z421" s="153"/>
      <c r="AA421" s="153"/>
      <c r="AB421" s="168">
        <v>5</v>
      </c>
      <c r="AC421" s="154">
        <f>4*3204094+3362572</f>
        <v>16178948</v>
      </c>
      <c r="AD421" s="153"/>
      <c r="AE421" s="153">
        <v>2</v>
      </c>
      <c r="AF421" s="153"/>
      <c r="AG421" s="85"/>
      <c r="AH421" s="153"/>
      <c r="AI421" s="153"/>
      <c r="AJ421" s="153"/>
    </row>
    <row r="422" spans="1:36" ht="16.5" thickTop="1" thickBot="1">
      <c r="A422" s="105">
        <f t="shared" si="100"/>
        <v>176</v>
      </c>
      <c r="B422" s="195" t="s">
        <v>540</v>
      </c>
      <c r="C422" s="130">
        <v>1992</v>
      </c>
      <c r="D422" s="107"/>
      <c r="E422" s="131" t="s">
        <v>212</v>
      </c>
      <c r="F422" s="107">
        <v>10</v>
      </c>
      <c r="G422" s="105">
        <v>5</v>
      </c>
      <c r="H422" s="108">
        <v>11679.7</v>
      </c>
      <c r="I422" s="108">
        <v>11666.2</v>
      </c>
      <c r="J422" s="108">
        <v>11666.2</v>
      </c>
      <c r="K422" s="109"/>
      <c r="L422" s="110">
        <f t="shared" si="101"/>
        <v>37340351.291000001</v>
      </c>
      <c r="M422" s="108"/>
      <c r="N422" s="108"/>
      <c r="O422" s="108"/>
      <c r="P422" s="110">
        <f>'Форма 2'!C422-M422-N422-O422</f>
        <v>37340351.291000001</v>
      </c>
      <c r="Q422" s="111">
        <f t="shared" si="102"/>
        <v>3200.7295684113078</v>
      </c>
      <c r="R422" s="111">
        <f t="shared" si="103"/>
        <v>3200.7295684113078</v>
      </c>
      <c r="S422" s="112" t="s">
        <v>81</v>
      </c>
      <c r="T422" s="107" t="s">
        <v>92</v>
      </c>
      <c r="U422" s="217"/>
      <c r="V422" s="85"/>
      <c r="W422" s="85"/>
      <c r="X422" s="85"/>
      <c r="Y422" s="85"/>
      <c r="Z422" s="85"/>
      <c r="AA422" s="85">
        <v>1</v>
      </c>
      <c r="AB422" s="86"/>
      <c r="AC422" s="86"/>
      <c r="AD422" s="85"/>
      <c r="AE422" s="85">
        <v>1</v>
      </c>
      <c r="AF422" s="85"/>
      <c r="AG422" s="85"/>
      <c r="AH422" s="85"/>
      <c r="AI422" s="85"/>
      <c r="AJ422" s="85"/>
    </row>
    <row r="423" spans="1:36" ht="16.5" thickTop="1" thickBot="1">
      <c r="A423" s="105">
        <f t="shared" si="100"/>
        <v>177</v>
      </c>
      <c r="B423" s="114" t="s">
        <v>541</v>
      </c>
      <c r="C423" s="123">
        <v>1960</v>
      </c>
      <c r="D423" s="107"/>
      <c r="E423" s="114" t="s">
        <v>94</v>
      </c>
      <c r="F423" s="107">
        <v>5</v>
      </c>
      <c r="G423" s="107">
        <v>2</v>
      </c>
      <c r="H423" s="126">
        <v>5176.3999999999996</v>
      </c>
      <c r="I423" s="126">
        <v>3191.7</v>
      </c>
      <c r="J423" s="126">
        <v>3143.1861599999997</v>
      </c>
      <c r="K423" s="125">
        <v>102</v>
      </c>
      <c r="L423" s="110">
        <f t="shared" si="101"/>
        <v>13967270.704</v>
      </c>
      <c r="M423" s="108"/>
      <c r="N423" s="108">
        <v>9742758.9000000004</v>
      </c>
      <c r="O423" s="108"/>
      <c r="P423" s="110">
        <f>'Форма 2'!C423-M423-N423-O423</f>
        <v>4224511.8039999995</v>
      </c>
      <c r="Q423" s="111">
        <f t="shared" si="102"/>
        <v>4376.1226631575655</v>
      </c>
      <c r="R423" s="111">
        <f t="shared" si="103"/>
        <v>4376.1226631575655</v>
      </c>
      <c r="S423" s="112" t="s">
        <v>81</v>
      </c>
      <c r="T423" s="107" t="s">
        <v>82</v>
      </c>
      <c r="U423" s="217"/>
      <c r="V423" s="85"/>
      <c r="W423" s="85"/>
      <c r="X423" s="85"/>
      <c r="Y423" s="85"/>
      <c r="Z423" s="85"/>
      <c r="AA423" s="85"/>
      <c r="AB423" s="86"/>
      <c r="AC423" s="86"/>
      <c r="AD423" s="85"/>
      <c r="AE423" s="85">
        <v>1</v>
      </c>
      <c r="AF423" s="85">
        <v>1</v>
      </c>
      <c r="AG423" s="85"/>
      <c r="AH423" s="85"/>
      <c r="AI423" s="85"/>
      <c r="AJ423" s="85"/>
    </row>
    <row r="424" spans="1:36" ht="16.5" thickTop="1" thickBot="1">
      <c r="A424" s="105">
        <f t="shared" si="100"/>
        <v>178</v>
      </c>
      <c r="B424" s="195" t="s">
        <v>542</v>
      </c>
      <c r="C424" s="130">
        <v>1979</v>
      </c>
      <c r="D424" s="107"/>
      <c r="E424" s="131" t="s">
        <v>94</v>
      </c>
      <c r="F424" s="107">
        <v>9</v>
      </c>
      <c r="G424" s="105">
        <v>3</v>
      </c>
      <c r="H424" s="108">
        <v>5539.2</v>
      </c>
      <c r="I424" s="108">
        <v>5458.6</v>
      </c>
      <c r="J424" s="108">
        <v>4963</v>
      </c>
      <c r="K424" s="109">
        <v>174</v>
      </c>
      <c r="L424" s="110">
        <f t="shared" si="101"/>
        <v>31207354.272</v>
      </c>
      <c r="M424" s="108"/>
      <c r="N424" s="108"/>
      <c r="O424" s="108"/>
      <c r="P424" s="110">
        <f>'Форма 2'!C424-M424-N424-O424</f>
        <v>31207354.272</v>
      </c>
      <c r="Q424" s="111">
        <f t="shared" si="102"/>
        <v>5717.0985732605423</v>
      </c>
      <c r="R424" s="111">
        <f t="shared" si="103"/>
        <v>5717.0985732605423</v>
      </c>
      <c r="S424" s="112" t="s">
        <v>81</v>
      </c>
      <c r="T424" s="107" t="s">
        <v>82</v>
      </c>
      <c r="U424" s="217"/>
      <c r="V424" s="85"/>
      <c r="W424" s="85"/>
      <c r="X424" s="85"/>
      <c r="Y424" s="85"/>
      <c r="Z424" s="85"/>
      <c r="AA424" s="85"/>
      <c r="AB424" s="86"/>
      <c r="AC424" s="86"/>
      <c r="AD424" s="85">
        <v>1</v>
      </c>
      <c r="AE424" s="85">
        <v>1</v>
      </c>
      <c r="AF424" s="85"/>
      <c r="AG424" s="85"/>
      <c r="AH424" s="85"/>
      <c r="AI424" s="85"/>
      <c r="AJ424" s="85"/>
    </row>
    <row r="425" spans="1:36" ht="16.5" thickTop="1" thickBot="1">
      <c r="A425" s="105">
        <f t="shared" si="100"/>
        <v>179</v>
      </c>
      <c r="B425" s="195" t="s">
        <v>543</v>
      </c>
      <c r="C425" s="130">
        <v>1964</v>
      </c>
      <c r="D425" s="107"/>
      <c r="E425" s="131" t="s">
        <v>94</v>
      </c>
      <c r="F425" s="107">
        <v>5</v>
      </c>
      <c r="G425" s="105">
        <v>3</v>
      </c>
      <c r="H425" s="108">
        <v>2525.5</v>
      </c>
      <c r="I425" s="108">
        <v>2231.8000000000002</v>
      </c>
      <c r="J425" s="108">
        <v>2231.8000000000002</v>
      </c>
      <c r="K425" s="109">
        <v>99</v>
      </c>
      <c r="L425" s="110">
        <f t="shared" si="101"/>
        <v>8700398.0099999998</v>
      </c>
      <c r="M425" s="108"/>
      <c r="N425" s="108"/>
      <c r="O425" s="108"/>
      <c r="P425" s="110">
        <f>'Форма 2'!C425-M425-N425-O425</f>
        <v>8700398.0099999998</v>
      </c>
      <c r="Q425" s="111">
        <f t="shared" si="102"/>
        <v>3898.377099202437</v>
      </c>
      <c r="R425" s="111">
        <f t="shared" si="103"/>
        <v>3898.377099202437</v>
      </c>
      <c r="S425" s="112" t="s">
        <v>81</v>
      </c>
      <c r="T425" s="107" t="s">
        <v>92</v>
      </c>
      <c r="U425" s="217"/>
      <c r="V425" s="85"/>
      <c r="W425" s="85"/>
      <c r="X425" s="85"/>
      <c r="Y425" s="85"/>
      <c r="Z425" s="85"/>
      <c r="AA425" s="85"/>
      <c r="AB425" s="86"/>
      <c r="AC425" s="86"/>
      <c r="AD425" s="85">
        <v>1</v>
      </c>
      <c r="AE425" s="85"/>
      <c r="AF425" s="85"/>
      <c r="AG425" s="85"/>
      <c r="AH425" s="85"/>
      <c r="AI425" s="85"/>
      <c r="AJ425" s="85"/>
    </row>
    <row r="426" spans="1:36" ht="16.5" thickTop="1" thickBot="1">
      <c r="A426" s="105">
        <f t="shared" si="100"/>
        <v>180</v>
      </c>
      <c r="B426" s="195" t="s">
        <v>544</v>
      </c>
      <c r="C426" s="130">
        <v>1995</v>
      </c>
      <c r="D426" s="107"/>
      <c r="E426" s="131" t="s">
        <v>94</v>
      </c>
      <c r="F426" s="107">
        <v>8</v>
      </c>
      <c r="G426" s="105">
        <v>4</v>
      </c>
      <c r="H426" s="108">
        <v>9591.1</v>
      </c>
      <c r="I426" s="108">
        <v>9096.6</v>
      </c>
      <c r="J426" s="108">
        <v>8580.1</v>
      </c>
      <c r="K426" s="109">
        <v>230</v>
      </c>
      <c r="L426" s="110">
        <f t="shared" si="101"/>
        <v>8962932</v>
      </c>
      <c r="M426" s="108"/>
      <c r="N426" s="108"/>
      <c r="O426" s="108"/>
      <c r="P426" s="110">
        <f>'Форма 2'!C426-M426-N426-O426</f>
        <v>8962932</v>
      </c>
      <c r="Q426" s="111">
        <f t="shared" si="102"/>
        <v>985.30571862014381</v>
      </c>
      <c r="R426" s="111">
        <f t="shared" si="103"/>
        <v>985.30571862014381</v>
      </c>
      <c r="S426" s="112" t="s">
        <v>81</v>
      </c>
      <c r="T426" s="107" t="s">
        <v>92</v>
      </c>
      <c r="U426" s="217"/>
      <c r="V426" s="85"/>
      <c r="W426" s="85"/>
      <c r="X426" s="85"/>
      <c r="Y426" s="85"/>
      <c r="Z426" s="172"/>
      <c r="AA426" s="172"/>
      <c r="AB426" s="177">
        <v>4</v>
      </c>
      <c r="AC426" s="154">
        <f>2240733*AB426</f>
        <v>8962932</v>
      </c>
      <c r="AD426" s="85"/>
      <c r="AE426" s="85"/>
      <c r="AF426" s="85"/>
      <c r="AG426" s="166"/>
      <c r="AH426" s="85"/>
      <c r="AI426" s="85"/>
      <c r="AJ426" s="85"/>
    </row>
    <row r="427" spans="1:36" ht="16.5" thickTop="1" thickBot="1">
      <c r="A427" s="105">
        <f t="shared" si="100"/>
        <v>181</v>
      </c>
      <c r="B427" s="195" t="s">
        <v>545</v>
      </c>
      <c r="C427" s="130">
        <v>1964</v>
      </c>
      <c r="D427" s="107"/>
      <c r="E427" s="131" t="s">
        <v>239</v>
      </c>
      <c r="F427" s="107">
        <v>5</v>
      </c>
      <c r="G427" s="105">
        <v>2</v>
      </c>
      <c r="H427" s="108">
        <v>1802</v>
      </c>
      <c r="I427" s="108">
        <v>1052</v>
      </c>
      <c r="J427" s="108">
        <v>1052</v>
      </c>
      <c r="K427" s="109">
        <v>79</v>
      </c>
      <c r="L427" s="110">
        <f t="shared" si="101"/>
        <v>6207926.04</v>
      </c>
      <c r="M427" s="108"/>
      <c r="N427" s="108"/>
      <c r="O427" s="108"/>
      <c r="P427" s="110">
        <f>'Форма 2'!C427-M427-N427-O427</f>
        <v>6207926.04</v>
      </c>
      <c r="Q427" s="111">
        <f t="shared" si="102"/>
        <v>5901.0703802281369</v>
      </c>
      <c r="R427" s="111">
        <f t="shared" si="103"/>
        <v>5901.0703802281369</v>
      </c>
      <c r="S427" s="112" t="s">
        <v>81</v>
      </c>
      <c r="T427" s="107" t="s">
        <v>92</v>
      </c>
      <c r="U427" s="217"/>
      <c r="V427" s="85"/>
      <c r="W427" s="85"/>
      <c r="X427" s="85"/>
      <c r="Y427" s="85"/>
      <c r="Z427" s="85"/>
      <c r="AA427" s="85"/>
      <c r="AB427" s="86"/>
      <c r="AC427" s="86"/>
      <c r="AD427" s="85">
        <v>1</v>
      </c>
      <c r="AE427" s="85"/>
      <c r="AF427" s="85"/>
      <c r="AG427" s="85"/>
      <c r="AH427" s="85"/>
      <c r="AI427" s="85"/>
      <c r="AJ427" s="85"/>
    </row>
    <row r="428" spans="1:36" ht="16.5" thickTop="1" thickBot="1">
      <c r="A428" s="105">
        <f t="shared" si="100"/>
        <v>182</v>
      </c>
      <c r="B428" s="195" t="s">
        <v>546</v>
      </c>
      <c r="C428" s="130">
        <v>1963</v>
      </c>
      <c r="D428" s="107"/>
      <c r="E428" s="131" t="s">
        <v>239</v>
      </c>
      <c r="F428" s="107">
        <v>5</v>
      </c>
      <c r="G428" s="105">
        <v>2</v>
      </c>
      <c r="H428" s="108">
        <v>1626.7</v>
      </c>
      <c r="I428" s="108">
        <v>1236.7</v>
      </c>
      <c r="J428" s="108">
        <v>1236.7</v>
      </c>
      <c r="K428" s="109">
        <v>75</v>
      </c>
      <c r="L428" s="110">
        <f t="shared" si="101"/>
        <v>5604014.034</v>
      </c>
      <c r="M428" s="108"/>
      <c r="N428" s="108"/>
      <c r="O428" s="108"/>
      <c r="P428" s="110">
        <f>'Форма 2'!C428-M428-N428-O428</f>
        <v>5604014.034</v>
      </c>
      <c r="Q428" s="111">
        <f t="shared" si="102"/>
        <v>4531.4255955365079</v>
      </c>
      <c r="R428" s="111">
        <f t="shared" si="103"/>
        <v>4531.4255955365079</v>
      </c>
      <c r="S428" s="112" t="s">
        <v>81</v>
      </c>
      <c r="T428" s="105" t="s">
        <v>92</v>
      </c>
      <c r="U428" s="217"/>
      <c r="V428" s="85"/>
      <c r="W428" s="85"/>
      <c r="X428" s="85"/>
      <c r="Y428" s="85"/>
      <c r="Z428" s="85"/>
      <c r="AA428" s="85"/>
      <c r="AB428" s="86"/>
      <c r="AC428" s="86"/>
      <c r="AD428" s="85">
        <v>1</v>
      </c>
      <c r="AE428" s="85"/>
      <c r="AF428" s="85"/>
      <c r="AG428" s="85"/>
      <c r="AH428" s="85"/>
      <c r="AI428" s="85"/>
      <c r="AJ428" s="85"/>
    </row>
    <row r="429" spans="1:36" ht="16.5" thickTop="1" thickBot="1">
      <c r="A429" s="105">
        <f t="shared" si="100"/>
        <v>183</v>
      </c>
      <c r="B429" s="195" t="s">
        <v>547</v>
      </c>
      <c r="C429" s="130">
        <v>1963</v>
      </c>
      <c r="D429" s="107"/>
      <c r="E429" s="131" t="s">
        <v>80</v>
      </c>
      <c r="F429" s="107">
        <v>3</v>
      </c>
      <c r="G429" s="105">
        <v>2</v>
      </c>
      <c r="H429" s="108">
        <v>885</v>
      </c>
      <c r="I429" s="108">
        <v>817.5</v>
      </c>
      <c r="J429" s="108">
        <v>817.5</v>
      </c>
      <c r="K429" s="109">
        <v>38</v>
      </c>
      <c r="L429" s="110">
        <f t="shared" si="101"/>
        <v>6288270.1500000004</v>
      </c>
      <c r="M429" s="108"/>
      <c r="N429" s="108"/>
      <c r="O429" s="108"/>
      <c r="P429" s="110">
        <f>'Форма 2'!C429-M429-N429-O429</f>
        <v>6288270.1500000004</v>
      </c>
      <c r="Q429" s="111">
        <f t="shared" si="102"/>
        <v>7692.0735779816514</v>
      </c>
      <c r="R429" s="111">
        <f t="shared" si="103"/>
        <v>7692.0735779816514</v>
      </c>
      <c r="S429" s="112" t="s">
        <v>81</v>
      </c>
      <c r="T429" s="107" t="s">
        <v>82</v>
      </c>
      <c r="U429" s="217"/>
      <c r="V429" s="85"/>
      <c r="W429" s="85"/>
      <c r="X429" s="85"/>
      <c r="Y429" s="85"/>
      <c r="Z429" s="85"/>
      <c r="AA429" s="85"/>
      <c r="AB429" s="86"/>
      <c r="AC429" s="86"/>
      <c r="AD429" s="85">
        <v>1</v>
      </c>
      <c r="AE429" s="85"/>
      <c r="AF429" s="85"/>
      <c r="AG429" s="85"/>
      <c r="AH429" s="85"/>
      <c r="AI429" s="85"/>
      <c r="AJ429" s="85"/>
    </row>
    <row r="430" spans="1:36" ht="16.5" thickTop="1" thickBot="1">
      <c r="A430" s="105">
        <f t="shared" si="100"/>
        <v>184</v>
      </c>
      <c r="B430" s="195" t="s">
        <v>548</v>
      </c>
      <c r="C430" s="130">
        <v>1962</v>
      </c>
      <c r="D430" s="107"/>
      <c r="E430" s="131" t="s">
        <v>80</v>
      </c>
      <c r="F430" s="107">
        <v>3</v>
      </c>
      <c r="G430" s="105">
        <v>2</v>
      </c>
      <c r="H430" s="108">
        <v>959.6</v>
      </c>
      <c r="I430" s="108">
        <v>623</v>
      </c>
      <c r="J430" s="108">
        <v>623</v>
      </c>
      <c r="K430" s="109">
        <v>54</v>
      </c>
      <c r="L430" s="110">
        <f t="shared" si="101"/>
        <v>6818332.2440000009</v>
      </c>
      <c r="M430" s="108"/>
      <c r="N430" s="108"/>
      <c r="O430" s="108"/>
      <c r="P430" s="110">
        <f>'Форма 2'!C430-M430-N430-O430</f>
        <v>6818332.2440000009</v>
      </c>
      <c r="Q430" s="111">
        <f t="shared" si="102"/>
        <v>10944.353521669344</v>
      </c>
      <c r="R430" s="111">
        <f t="shared" si="103"/>
        <v>10944.353521669344</v>
      </c>
      <c r="S430" s="112" t="s">
        <v>81</v>
      </c>
      <c r="T430" s="107" t="s">
        <v>82</v>
      </c>
      <c r="U430" s="217"/>
      <c r="V430" s="85"/>
      <c r="W430" s="85"/>
      <c r="X430" s="85"/>
      <c r="Y430" s="85"/>
      <c r="Z430" s="85"/>
      <c r="AA430" s="85"/>
      <c r="AB430" s="86"/>
      <c r="AC430" s="86"/>
      <c r="AD430" s="85">
        <v>1</v>
      </c>
      <c r="AE430" s="85"/>
      <c r="AF430" s="85"/>
      <c r="AG430" s="85"/>
      <c r="AH430" s="85"/>
      <c r="AI430" s="85"/>
      <c r="AJ430" s="85"/>
    </row>
    <row r="431" spans="1:36" ht="16.5" thickTop="1" thickBot="1">
      <c r="A431" s="105">
        <f t="shared" si="100"/>
        <v>185</v>
      </c>
      <c r="B431" s="195" t="s">
        <v>549</v>
      </c>
      <c r="C431" s="130">
        <v>1963</v>
      </c>
      <c r="D431" s="107"/>
      <c r="E431" s="131" t="s">
        <v>80</v>
      </c>
      <c r="F431" s="107">
        <v>3</v>
      </c>
      <c r="G431" s="105">
        <v>2</v>
      </c>
      <c r="H431" s="108">
        <v>958.90000000000009</v>
      </c>
      <c r="I431" s="108">
        <v>635.1</v>
      </c>
      <c r="J431" s="108">
        <v>635.1</v>
      </c>
      <c r="K431" s="109">
        <v>51</v>
      </c>
      <c r="L431" s="110">
        <f t="shared" si="101"/>
        <v>6813358.4710000008</v>
      </c>
      <c r="M431" s="108"/>
      <c r="N431" s="108"/>
      <c r="O431" s="108"/>
      <c r="P431" s="110">
        <f>'Форма 2'!C431-M431-N431-O431</f>
        <v>6813358.4710000008</v>
      </c>
      <c r="Q431" s="111">
        <f t="shared" si="102"/>
        <v>10728.008929302472</v>
      </c>
      <c r="R431" s="111">
        <f t="shared" si="103"/>
        <v>10728.008929302472</v>
      </c>
      <c r="S431" s="112" t="s">
        <v>81</v>
      </c>
      <c r="T431" s="107" t="s">
        <v>82</v>
      </c>
      <c r="U431" s="217"/>
      <c r="V431" s="85"/>
      <c r="W431" s="85"/>
      <c r="X431" s="85"/>
      <c r="Y431" s="85"/>
      <c r="Z431" s="85"/>
      <c r="AA431" s="85"/>
      <c r="AB431" s="86"/>
      <c r="AC431" s="86"/>
      <c r="AD431" s="85">
        <v>1</v>
      </c>
      <c r="AE431" s="85"/>
      <c r="AF431" s="85"/>
      <c r="AG431" s="85"/>
      <c r="AH431" s="85"/>
      <c r="AI431" s="85"/>
      <c r="AJ431" s="85"/>
    </row>
    <row r="432" spans="1:36" ht="16.5" thickTop="1" thickBot="1">
      <c r="A432" s="105">
        <f t="shared" si="100"/>
        <v>186</v>
      </c>
      <c r="B432" s="195" t="s">
        <v>550</v>
      </c>
      <c r="C432" s="130">
        <v>1962</v>
      </c>
      <c r="D432" s="107"/>
      <c r="E432" s="131" t="s">
        <v>80</v>
      </c>
      <c r="F432" s="107">
        <v>3</v>
      </c>
      <c r="G432" s="105">
        <v>2</v>
      </c>
      <c r="H432" s="108">
        <v>1036.5</v>
      </c>
      <c r="I432" s="108">
        <v>982.80000000000007</v>
      </c>
      <c r="J432" s="108">
        <v>909.7</v>
      </c>
      <c r="K432" s="109">
        <v>33</v>
      </c>
      <c r="L432" s="110">
        <f t="shared" si="101"/>
        <v>7364736.7350000003</v>
      </c>
      <c r="M432" s="108"/>
      <c r="N432" s="108"/>
      <c r="O432" s="108"/>
      <c r="P432" s="110">
        <f>'Форма 2'!C432-M432-N432-O432</f>
        <v>7364736.7350000003</v>
      </c>
      <c r="Q432" s="111">
        <f t="shared" si="102"/>
        <v>7493.6271214896215</v>
      </c>
      <c r="R432" s="111">
        <f t="shared" si="103"/>
        <v>7493.6271214896215</v>
      </c>
      <c r="S432" s="112" t="s">
        <v>81</v>
      </c>
      <c r="T432" s="107" t="s">
        <v>82</v>
      </c>
      <c r="U432" s="217"/>
      <c r="V432" s="85"/>
      <c r="W432" s="85"/>
      <c r="X432" s="85"/>
      <c r="Y432" s="85"/>
      <c r="Z432" s="85"/>
      <c r="AA432" s="85"/>
      <c r="AB432" s="86"/>
      <c r="AC432" s="86"/>
      <c r="AD432" s="85">
        <v>1</v>
      </c>
      <c r="AE432" s="85"/>
      <c r="AF432" s="85"/>
      <c r="AG432" s="85"/>
      <c r="AH432" s="85"/>
      <c r="AI432" s="85"/>
      <c r="AJ432" s="85"/>
    </row>
    <row r="433" spans="1:36" ht="16.5" thickTop="1" thickBot="1">
      <c r="A433" s="105">
        <f t="shared" si="100"/>
        <v>187</v>
      </c>
      <c r="B433" s="112" t="s">
        <v>551</v>
      </c>
      <c r="C433" s="130">
        <v>1989</v>
      </c>
      <c r="D433" s="107"/>
      <c r="E433" s="131" t="s">
        <v>212</v>
      </c>
      <c r="F433" s="107">
        <v>9</v>
      </c>
      <c r="G433" s="105">
        <v>1</v>
      </c>
      <c r="H433" s="108">
        <v>3379.5</v>
      </c>
      <c r="I433" s="108">
        <v>3379.5</v>
      </c>
      <c r="J433" s="108"/>
      <c r="K433" s="109"/>
      <c r="L433" s="110">
        <f t="shared" si="101"/>
        <v>25748748.450000003</v>
      </c>
      <c r="M433" s="108"/>
      <c r="N433" s="108"/>
      <c r="O433" s="108"/>
      <c r="P433" s="110">
        <f>'Форма 2'!C433-M433-N433-O433</f>
        <v>25748748.450000003</v>
      </c>
      <c r="Q433" s="111">
        <f t="shared" si="102"/>
        <v>7619.1000000000013</v>
      </c>
      <c r="R433" s="111">
        <f t="shared" si="103"/>
        <v>7619.1000000000013</v>
      </c>
      <c r="S433" s="112" t="s">
        <v>81</v>
      </c>
      <c r="T433" s="107" t="s">
        <v>92</v>
      </c>
      <c r="U433" s="217"/>
      <c r="V433" s="85"/>
      <c r="W433" s="85"/>
      <c r="X433" s="85"/>
      <c r="Y433" s="85"/>
      <c r="Z433" s="85"/>
      <c r="AA433" s="85"/>
      <c r="AB433" s="86"/>
      <c r="AC433" s="86"/>
      <c r="AD433" s="85"/>
      <c r="AE433" s="85">
        <v>2</v>
      </c>
      <c r="AF433" s="85"/>
      <c r="AG433" s="85"/>
      <c r="AH433" s="85"/>
      <c r="AI433" s="85"/>
      <c r="AJ433" s="85"/>
    </row>
    <row r="434" spans="1:36" ht="16.5" thickTop="1" thickBot="1">
      <c r="A434" s="105">
        <f t="shared" si="100"/>
        <v>188</v>
      </c>
      <c r="B434" s="112" t="s">
        <v>552</v>
      </c>
      <c r="C434" s="123">
        <v>2004</v>
      </c>
      <c r="D434" s="112"/>
      <c r="E434" s="114" t="s">
        <v>80</v>
      </c>
      <c r="F434" s="107">
        <v>10</v>
      </c>
      <c r="G434" s="107">
        <v>4</v>
      </c>
      <c r="H434" s="222">
        <v>12225</v>
      </c>
      <c r="I434" s="222">
        <v>10276</v>
      </c>
      <c r="J434" s="222">
        <v>10185</v>
      </c>
      <c r="K434" s="223"/>
      <c r="L434" s="110">
        <f t="shared" si="101"/>
        <v>13598356.5</v>
      </c>
      <c r="M434" s="108"/>
      <c r="N434" s="108"/>
      <c r="O434" s="108"/>
      <c r="P434" s="110">
        <f>'Форма 2'!C434-M434-N434-O434</f>
        <v>13598356.5</v>
      </c>
      <c r="Q434" s="111">
        <f t="shared" si="102"/>
        <v>1323.3122323861426</v>
      </c>
      <c r="R434" s="111">
        <f t="shared" si="103"/>
        <v>1323.3122323861426</v>
      </c>
      <c r="S434" s="112" t="s">
        <v>81</v>
      </c>
      <c r="T434" s="107" t="s">
        <v>92</v>
      </c>
      <c r="U434" s="217"/>
      <c r="V434" s="85"/>
      <c r="W434" s="85"/>
      <c r="X434" s="85">
        <v>1</v>
      </c>
      <c r="Y434" s="85">
        <v>1</v>
      </c>
      <c r="Z434" s="85"/>
      <c r="AA434" s="85"/>
      <c r="AB434" s="86"/>
      <c r="AC434" s="86"/>
      <c r="AD434" s="85"/>
      <c r="AE434" s="85"/>
      <c r="AF434" s="85"/>
      <c r="AG434" s="85"/>
      <c r="AH434" s="85"/>
      <c r="AI434" s="85"/>
      <c r="AJ434" s="85"/>
    </row>
    <row r="435" spans="1:36" ht="16.5" thickTop="1" thickBot="1">
      <c r="A435" s="105">
        <f t="shared" si="100"/>
        <v>189</v>
      </c>
      <c r="B435" s="195" t="s">
        <v>553</v>
      </c>
      <c r="C435" s="130">
        <v>1979</v>
      </c>
      <c r="D435" s="107"/>
      <c r="E435" s="131" t="s">
        <v>212</v>
      </c>
      <c r="F435" s="107">
        <v>9</v>
      </c>
      <c r="G435" s="105">
        <v>2</v>
      </c>
      <c r="H435" s="108">
        <v>3869.4</v>
      </c>
      <c r="I435" s="108">
        <v>3009.9</v>
      </c>
      <c r="J435" s="108">
        <v>3009.9</v>
      </c>
      <c r="K435" s="109">
        <v>188</v>
      </c>
      <c r="L435" s="110">
        <f t="shared" si="101"/>
        <v>4481466</v>
      </c>
      <c r="M435" s="108"/>
      <c r="N435" s="108"/>
      <c r="O435" s="108"/>
      <c r="P435" s="110">
        <f>'Форма 2'!C435-M435-N435-O435</f>
        <v>4481466</v>
      </c>
      <c r="Q435" s="111">
        <f t="shared" si="102"/>
        <v>1488.9086016146716</v>
      </c>
      <c r="R435" s="111">
        <f t="shared" si="103"/>
        <v>1488.9086016146716</v>
      </c>
      <c r="S435" s="112" t="s">
        <v>81</v>
      </c>
      <c r="T435" s="107" t="s">
        <v>82</v>
      </c>
      <c r="U435" s="217"/>
      <c r="V435" s="85"/>
      <c r="W435" s="85"/>
      <c r="X435" s="85"/>
      <c r="Y435" s="85"/>
      <c r="Z435" s="172"/>
      <c r="AA435" s="172"/>
      <c r="AB435" s="177">
        <v>2</v>
      </c>
      <c r="AC435" s="154">
        <f>2240733*AB435</f>
        <v>4481466</v>
      </c>
      <c r="AD435" s="85"/>
      <c r="AE435" s="85"/>
      <c r="AF435" s="85"/>
      <c r="AG435" s="166"/>
      <c r="AH435" s="85"/>
      <c r="AI435" s="85"/>
      <c r="AJ435" s="85"/>
    </row>
    <row r="436" spans="1:36" ht="16.5" thickTop="1" thickBot="1">
      <c r="A436" s="105">
        <f t="shared" si="100"/>
        <v>190</v>
      </c>
      <c r="B436" s="195" t="s">
        <v>554</v>
      </c>
      <c r="C436" s="130">
        <v>1974</v>
      </c>
      <c r="D436" s="107"/>
      <c r="E436" s="131" t="s">
        <v>212</v>
      </c>
      <c r="F436" s="107">
        <v>5</v>
      </c>
      <c r="G436" s="105">
        <v>8</v>
      </c>
      <c r="H436" s="108">
        <v>5439</v>
      </c>
      <c r="I436" s="108">
        <v>5439</v>
      </c>
      <c r="J436" s="108"/>
      <c r="K436" s="109"/>
      <c r="L436" s="110">
        <f t="shared" si="101"/>
        <v>18737463.780000001</v>
      </c>
      <c r="M436" s="108"/>
      <c r="N436" s="108"/>
      <c r="O436" s="108"/>
      <c r="P436" s="110">
        <f>'Форма 2'!C436-M436-N436-O436</f>
        <v>18737463.780000001</v>
      </c>
      <c r="Q436" s="111">
        <f t="shared" si="102"/>
        <v>3445.0200000000004</v>
      </c>
      <c r="R436" s="111">
        <f t="shared" si="103"/>
        <v>3445.0200000000004</v>
      </c>
      <c r="S436" s="112" t="s">
        <v>81</v>
      </c>
      <c r="T436" s="107" t="s">
        <v>92</v>
      </c>
      <c r="U436" s="217"/>
      <c r="V436" s="85"/>
      <c r="W436" s="85"/>
      <c r="X436" s="85"/>
      <c r="Y436" s="85"/>
      <c r="Z436" s="85"/>
      <c r="AA436" s="85"/>
      <c r="AB436" s="86"/>
      <c r="AC436" s="86"/>
      <c r="AD436" s="85">
        <v>1</v>
      </c>
      <c r="AE436" s="85"/>
      <c r="AF436" s="85"/>
      <c r="AG436" s="85"/>
      <c r="AH436" s="85"/>
      <c r="AI436" s="85"/>
      <c r="AJ436" s="85"/>
    </row>
    <row r="437" spans="1:36" ht="16.5" thickTop="1" thickBot="1">
      <c r="A437" s="105">
        <f t="shared" si="100"/>
        <v>191</v>
      </c>
      <c r="B437" s="195" t="s">
        <v>555</v>
      </c>
      <c r="C437" s="130">
        <v>1977</v>
      </c>
      <c r="D437" s="107"/>
      <c r="E437" s="131" t="s">
        <v>91</v>
      </c>
      <c r="F437" s="107">
        <v>9</v>
      </c>
      <c r="G437" s="105">
        <v>2</v>
      </c>
      <c r="H437" s="108">
        <v>3798.74</v>
      </c>
      <c r="I437" s="108">
        <v>3055.14</v>
      </c>
      <c r="J437" s="108">
        <v>2995.94</v>
      </c>
      <c r="K437" s="109">
        <v>223</v>
      </c>
      <c r="L437" s="110">
        <f t="shared" si="101"/>
        <v>6353126.7381999996</v>
      </c>
      <c r="M437" s="108"/>
      <c r="N437" s="108"/>
      <c r="O437" s="108"/>
      <c r="P437" s="110">
        <f>'Форма 2'!C437-M437-N437-O437</f>
        <v>6353126.7381999996</v>
      </c>
      <c r="Q437" s="111">
        <f t="shared" si="102"/>
        <v>2079.4879246777559</v>
      </c>
      <c r="R437" s="111">
        <f t="shared" si="103"/>
        <v>2079.4879246777559</v>
      </c>
      <c r="S437" s="112" t="s">
        <v>81</v>
      </c>
      <c r="T437" s="107" t="s">
        <v>92</v>
      </c>
      <c r="U437" s="217">
        <v>1</v>
      </c>
      <c r="V437" s="85"/>
      <c r="W437" s="85"/>
      <c r="X437" s="85">
        <v>1</v>
      </c>
      <c r="Y437" s="85">
        <v>1</v>
      </c>
      <c r="Z437" s="85"/>
      <c r="AA437" s="85"/>
      <c r="AB437" s="86"/>
      <c r="AC437" s="86"/>
      <c r="AD437" s="85"/>
      <c r="AE437" s="85"/>
      <c r="AF437" s="85"/>
      <c r="AG437" s="85"/>
      <c r="AH437" s="85"/>
      <c r="AI437" s="85"/>
      <c r="AJ437" s="85"/>
    </row>
    <row r="438" spans="1:36" ht="16.5" thickTop="1" thickBot="1">
      <c r="A438" s="105">
        <f t="shared" si="100"/>
        <v>192</v>
      </c>
      <c r="B438" s="195" t="s">
        <v>556</v>
      </c>
      <c r="C438" s="130">
        <v>1987</v>
      </c>
      <c r="D438" s="107"/>
      <c r="E438" s="131" t="s">
        <v>212</v>
      </c>
      <c r="F438" s="107">
        <v>10</v>
      </c>
      <c r="G438" s="105">
        <v>6</v>
      </c>
      <c r="H438" s="108">
        <v>5272.6</v>
      </c>
      <c r="I438" s="108">
        <v>4407.5</v>
      </c>
      <c r="J438" s="108">
        <v>4407.5</v>
      </c>
      <c r="K438" s="109">
        <v>352</v>
      </c>
      <c r="L438" s="110">
        <f t="shared" si="101"/>
        <v>19224564</v>
      </c>
      <c r="M438" s="108"/>
      <c r="N438" s="108"/>
      <c r="O438" s="108"/>
      <c r="P438" s="110">
        <f>'Форма 2'!C438-M438-N438-O438</f>
        <v>19224564</v>
      </c>
      <c r="Q438" s="111">
        <f t="shared" si="102"/>
        <v>4361.7842314237096</v>
      </c>
      <c r="R438" s="111">
        <f t="shared" si="103"/>
        <v>4361.7842314237096</v>
      </c>
      <c r="S438" s="112" t="s">
        <v>81</v>
      </c>
      <c r="T438" s="107" t="s">
        <v>92</v>
      </c>
      <c r="U438" s="217"/>
      <c r="V438" s="85"/>
      <c r="W438" s="85"/>
      <c r="X438" s="85"/>
      <c r="Y438" s="85"/>
      <c r="Z438" s="172"/>
      <c r="AA438" s="172"/>
      <c r="AB438" s="177">
        <v>6</v>
      </c>
      <c r="AC438" s="154">
        <f>3204094*AB438</f>
        <v>19224564</v>
      </c>
      <c r="AD438" s="85"/>
      <c r="AE438" s="85"/>
      <c r="AF438" s="85"/>
      <c r="AG438" s="166"/>
      <c r="AH438" s="85"/>
      <c r="AI438" s="85"/>
      <c r="AJ438" s="85"/>
    </row>
    <row r="439" spans="1:36" ht="16.5" thickTop="1" thickBot="1">
      <c r="A439" s="105">
        <f t="shared" si="100"/>
        <v>193</v>
      </c>
      <c r="B439" s="195" t="s">
        <v>557</v>
      </c>
      <c r="C439" s="130">
        <v>1973</v>
      </c>
      <c r="D439" s="107"/>
      <c r="E439" s="131" t="s">
        <v>212</v>
      </c>
      <c r="F439" s="107">
        <v>5</v>
      </c>
      <c r="G439" s="105">
        <v>8</v>
      </c>
      <c r="H439" s="108">
        <v>6497.1</v>
      </c>
      <c r="I439" s="108">
        <v>5793.2</v>
      </c>
      <c r="J439" s="108">
        <v>5793.2</v>
      </c>
      <c r="K439" s="109"/>
      <c r="L439" s="110">
        <f t="shared" si="101"/>
        <v>11146489.731000001</v>
      </c>
      <c r="M439" s="108"/>
      <c r="N439" s="108"/>
      <c r="O439" s="108"/>
      <c r="P439" s="110">
        <f>'Форма 2'!C439-M439-N439-O439</f>
        <v>11146489.731000001</v>
      </c>
      <c r="Q439" s="111">
        <f t="shared" si="102"/>
        <v>1924.0643739211491</v>
      </c>
      <c r="R439" s="111">
        <f t="shared" si="103"/>
        <v>1924.0643739211491</v>
      </c>
      <c r="S439" s="112" t="s">
        <v>81</v>
      </c>
      <c r="T439" s="107" t="s">
        <v>92</v>
      </c>
      <c r="U439" s="217"/>
      <c r="V439" s="85">
        <v>1</v>
      </c>
      <c r="W439" s="85"/>
      <c r="X439" s="85"/>
      <c r="Y439" s="85"/>
      <c r="Z439" s="85"/>
      <c r="AA439" s="85"/>
      <c r="AB439" s="86"/>
      <c r="AC439" s="86"/>
      <c r="AD439" s="85"/>
      <c r="AE439" s="85"/>
      <c r="AF439" s="85"/>
      <c r="AG439" s="85"/>
      <c r="AH439" s="85"/>
      <c r="AI439" s="85"/>
      <c r="AJ439" s="85"/>
    </row>
    <row r="440" spans="1:36" ht="16.5" thickTop="1" thickBot="1">
      <c r="A440" s="105">
        <f t="shared" si="100"/>
        <v>194</v>
      </c>
      <c r="B440" s="195" t="s">
        <v>558</v>
      </c>
      <c r="C440" s="130">
        <v>1978</v>
      </c>
      <c r="D440" s="107"/>
      <c r="E440" s="131" t="s">
        <v>212</v>
      </c>
      <c r="F440" s="107">
        <v>9</v>
      </c>
      <c r="G440" s="105">
        <v>2</v>
      </c>
      <c r="H440" s="108">
        <v>3847.3</v>
      </c>
      <c r="I440" s="108">
        <v>3800</v>
      </c>
      <c r="J440" s="108">
        <v>3800</v>
      </c>
      <c r="K440" s="109">
        <v>613</v>
      </c>
      <c r="L440" s="110">
        <f t="shared" si="101"/>
        <v>4481466</v>
      </c>
      <c r="M440" s="108"/>
      <c r="N440" s="108"/>
      <c r="O440" s="108"/>
      <c r="P440" s="110">
        <f>'Форма 2'!C440-M440-N440-O440</f>
        <v>4481466</v>
      </c>
      <c r="Q440" s="111">
        <f t="shared" si="102"/>
        <v>1179.3331578947368</v>
      </c>
      <c r="R440" s="111">
        <f t="shared" si="103"/>
        <v>1179.3331578947368</v>
      </c>
      <c r="S440" s="112" t="s">
        <v>81</v>
      </c>
      <c r="T440" s="107" t="s">
        <v>82</v>
      </c>
      <c r="U440" s="217"/>
      <c r="V440" s="85"/>
      <c r="W440" s="85"/>
      <c r="X440" s="85"/>
      <c r="Y440" s="85"/>
      <c r="Z440" s="172"/>
      <c r="AA440" s="172"/>
      <c r="AB440" s="177">
        <v>2</v>
      </c>
      <c r="AC440" s="154">
        <f t="shared" ref="AC440:AC441" si="107">2240733*AB440</f>
        <v>4481466</v>
      </c>
      <c r="AD440" s="85"/>
      <c r="AE440" s="85"/>
      <c r="AF440" s="85"/>
      <c r="AG440" s="166"/>
      <c r="AH440" s="85"/>
      <c r="AI440" s="85"/>
      <c r="AJ440" s="85"/>
    </row>
    <row r="441" spans="1:36" ht="16.5" thickTop="1" thickBot="1">
      <c r="A441" s="105">
        <f t="shared" si="100"/>
        <v>195</v>
      </c>
      <c r="B441" s="195" t="s">
        <v>559</v>
      </c>
      <c r="C441" s="130">
        <v>1978</v>
      </c>
      <c r="D441" s="107"/>
      <c r="E441" s="131" t="s">
        <v>212</v>
      </c>
      <c r="F441" s="105">
        <v>9</v>
      </c>
      <c r="G441" s="105">
        <v>2</v>
      </c>
      <c r="H441" s="108">
        <v>4630.3</v>
      </c>
      <c r="I441" s="108">
        <v>2626.4</v>
      </c>
      <c r="J441" s="108">
        <v>2626.4</v>
      </c>
      <c r="K441" s="109">
        <v>190</v>
      </c>
      <c r="L441" s="110">
        <f t="shared" si="101"/>
        <v>4836656.72</v>
      </c>
      <c r="M441" s="108"/>
      <c r="N441" s="108"/>
      <c r="O441" s="108"/>
      <c r="P441" s="110">
        <f>'Форма 2'!C441-M441-N441-O441</f>
        <v>4836656.72</v>
      </c>
      <c r="Q441" s="111">
        <f t="shared" si="102"/>
        <v>1841.5537313432835</v>
      </c>
      <c r="R441" s="111">
        <f t="shared" si="103"/>
        <v>1841.5537313432835</v>
      </c>
      <c r="S441" s="112" t="s">
        <v>81</v>
      </c>
      <c r="T441" s="107" t="s">
        <v>92</v>
      </c>
      <c r="U441" s="217"/>
      <c r="V441" s="85"/>
      <c r="W441" s="85"/>
      <c r="X441" s="85"/>
      <c r="Y441" s="85"/>
      <c r="Z441" s="172"/>
      <c r="AA441" s="172"/>
      <c r="AB441" s="177">
        <v>2</v>
      </c>
      <c r="AC441" s="154">
        <f t="shared" si="107"/>
        <v>4481466</v>
      </c>
      <c r="AD441" s="85"/>
      <c r="AE441" s="85"/>
      <c r="AF441" s="85"/>
      <c r="AG441" s="166" t="s">
        <v>5075</v>
      </c>
      <c r="AH441" s="85"/>
      <c r="AI441" s="85"/>
      <c r="AJ441" s="85"/>
    </row>
    <row r="442" spans="1:36" ht="16.5" thickTop="1" thickBot="1">
      <c r="A442" s="105">
        <f t="shared" si="100"/>
        <v>196</v>
      </c>
      <c r="B442" s="189" t="s">
        <v>560</v>
      </c>
      <c r="C442" s="130">
        <v>1978</v>
      </c>
      <c r="D442" s="107"/>
      <c r="E442" s="131" t="s">
        <v>91</v>
      </c>
      <c r="F442" s="105">
        <v>9</v>
      </c>
      <c r="G442" s="105">
        <v>2</v>
      </c>
      <c r="H442" s="108">
        <v>4610.3</v>
      </c>
      <c r="I442" s="108">
        <v>3853.1</v>
      </c>
      <c r="J442" s="108">
        <v>3853.1</v>
      </c>
      <c r="K442" s="109">
        <v>192</v>
      </c>
      <c r="L442" s="110">
        <f t="shared" si="101"/>
        <v>355190.72</v>
      </c>
      <c r="M442" s="108"/>
      <c r="N442" s="108"/>
      <c r="O442" s="108"/>
      <c r="P442" s="110">
        <f>'Форма 2'!C442-M442-N442-O442</f>
        <v>355190.72</v>
      </c>
      <c r="Q442" s="111">
        <f t="shared" si="102"/>
        <v>92.183104513249063</v>
      </c>
      <c r="R442" s="111">
        <f t="shared" si="103"/>
        <v>92.183104513249063</v>
      </c>
      <c r="S442" s="112" t="s">
        <v>81</v>
      </c>
      <c r="T442" s="107" t="s">
        <v>92</v>
      </c>
      <c r="U442" s="217"/>
      <c r="V442" s="85"/>
      <c r="W442" s="85"/>
      <c r="X442" s="85"/>
      <c r="Y442" s="85"/>
      <c r="Z442" s="172"/>
      <c r="AA442" s="172"/>
      <c r="AB442" s="171"/>
      <c r="AC442" s="154"/>
      <c r="AD442" s="85"/>
      <c r="AE442" s="85"/>
      <c r="AF442" s="85"/>
      <c r="AG442" s="166" t="s">
        <v>5075</v>
      </c>
      <c r="AH442" s="85"/>
      <c r="AI442" s="85"/>
      <c r="AJ442" s="85"/>
    </row>
    <row r="443" spans="1:36" ht="16.5" thickTop="1" thickBot="1">
      <c r="A443" s="105">
        <f t="shared" si="100"/>
        <v>197</v>
      </c>
      <c r="B443" s="195" t="s">
        <v>561</v>
      </c>
      <c r="C443" s="130">
        <v>1984</v>
      </c>
      <c r="D443" s="107"/>
      <c r="E443" s="131" t="s">
        <v>212</v>
      </c>
      <c r="F443" s="107">
        <v>9</v>
      </c>
      <c r="G443" s="105">
        <v>1</v>
      </c>
      <c r="H443" s="108">
        <v>4619.8999999999996</v>
      </c>
      <c r="I443" s="108">
        <v>3826.1</v>
      </c>
      <c r="J443" s="108">
        <v>3826.1</v>
      </c>
      <c r="K443" s="109">
        <v>190</v>
      </c>
      <c r="L443" s="110">
        <f t="shared" si="101"/>
        <v>4481466</v>
      </c>
      <c r="M443" s="108"/>
      <c r="N443" s="108"/>
      <c r="O443" s="108"/>
      <c r="P443" s="110">
        <f>'Форма 2'!C443-M443-N443-O443</f>
        <v>4481466</v>
      </c>
      <c r="Q443" s="111">
        <f t="shared" si="102"/>
        <v>1171.2882569718513</v>
      </c>
      <c r="R443" s="111">
        <f t="shared" si="103"/>
        <v>1171.2882569718513</v>
      </c>
      <c r="S443" s="112" t="s">
        <v>81</v>
      </c>
      <c r="T443" s="107" t="s">
        <v>92</v>
      </c>
      <c r="U443" s="217"/>
      <c r="V443" s="85"/>
      <c r="W443" s="85"/>
      <c r="X443" s="85"/>
      <c r="Y443" s="85"/>
      <c r="Z443" s="172"/>
      <c r="AA443" s="172"/>
      <c r="AB443" s="177">
        <v>2</v>
      </c>
      <c r="AC443" s="154">
        <f>2240733*AB443</f>
        <v>4481466</v>
      </c>
      <c r="AD443" s="85"/>
      <c r="AE443" s="85"/>
      <c r="AF443" s="85"/>
      <c r="AG443" s="166"/>
      <c r="AH443" s="85"/>
      <c r="AI443" s="85"/>
      <c r="AJ443" s="85"/>
    </row>
    <row r="444" spans="1:36" ht="16.5" thickTop="1" thickBot="1">
      <c r="A444" s="105">
        <f t="shared" si="100"/>
        <v>198</v>
      </c>
      <c r="B444" s="195" t="s">
        <v>562</v>
      </c>
      <c r="C444" s="130">
        <v>1985</v>
      </c>
      <c r="D444" s="107"/>
      <c r="E444" s="131"/>
      <c r="F444" s="107">
        <v>5</v>
      </c>
      <c r="G444" s="105">
        <v>2</v>
      </c>
      <c r="H444" s="108">
        <v>1966.8</v>
      </c>
      <c r="I444" s="108">
        <v>1360.9</v>
      </c>
      <c r="J444" s="108">
        <v>1360.9</v>
      </c>
      <c r="K444" s="109"/>
      <c r="L444" s="110">
        <f t="shared" si="101"/>
        <v>6775665.3360000001</v>
      </c>
      <c r="M444" s="108"/>
      <c r="N444" s="108"/>
      <c r="O444" s="108"/>
      <c r="P444" s="110">
        <f>'Форма 2'!C444-M444-N444-O444</f>
        <v>6775665.3360000001</v>
      </c>
      <c r="Q444" s="111">
        <f t="shared" si="102"/>
        <v>4978.8120626056279</v>
      </c>
      <c r="R444" s="111">
        <f t="shared" si="103"/>
        <v>4978.8120626056279</v>
      </c>
      <c r="S444" s="112" t="s">
        <v>81</v>
      </c>
      <c r="T444" s="107" t="s">
        <v>92</v>
      </c>
      <c r="U444" s="217"/>
      <c r="V444" s="85"/>
      <c r="W444" s="85"/>
      <c r="X444" s="85"/>
      <c r="Y444" s="85"/>
      <c r="Z444" s="85"/>
      <c r="AA444" s="85"/>
      <c r="AB444" s="86"/>
      <c r="AC444" s="86"/>
      <c r="AD444" s="85">
        <v>1</v>
      </c>
      <c r="AE444" s="85"/>
      <c r="AF444" s="85"/>
      <c r="AG444" s="85"/>
      <c r="AH444" s="85"/>
      <c r="AI444" s="85"/>
      <c r="AJ444" s="85"/>
    </row>
    <row r="445" spans="1:36" ht="16.5" thickTop="1" thickBot="1">
      <c r="A445" s="105">
        <f t="shared" si="100"/>
        <v>199</v>
      </c>
      <c r="B445" s="195" t="s">
        <v>563</v>
      </c>
      <c r="C445" s="130">
        <v>1992</v>
      </c>
      <c r="D445" s="107"/>
      <c r="E445" s="131" t="s">
        <v>91</v>
      </c>
      <c r="F445" s="107">
        <v>10</v>
      </c>
      <c r="G445" s="105">
        <v>2</v>
      </c>
      <c r="H445" s="108">
        <v>4610.3999999999996</v>
      </c>
      <c r="I445" s="108">
        <v>4200</v>
      </c>
      <c r="J445" s="108">
        <v>4200</v>
      </c>
      <c r="K445" s="109">
        <v>170</v>
      </c>
      <c r="L445" s="110">
        <f t="shared" si="101"/>
        <v>6175308.0719999997</v>
      </c>
      <c r="M445" s="108"/>
      <c r="N445" s="108"/>
      <c r="O445" s="108"/>
      <c r="P445" s="110">
        <f>'Форма 2'!C445-M445-N445-O445</f>
        <v>6175308.0719999997</v>
      </c>
      <c r="Q445" s="111">
        <f t="shared" si="102"/>
        <v>1470.3114457142856</v>
      </c>
      <c r="R445" s="111">
        <f t="shared" si="103"/>
        <v>1470.3114457142856</v>
      </c>
      <c r="S445" s="112" t="s">
        <v>81</v>
      </c>
      <c r="T445" s="107" t="s">
        <v>92</v>
      </c>
      <c r="U445" s="217"/>
      <c r="V445" s="85"/>
      <c r="W445" s="85"/>
      <c r="X445" s="85"/>
      <c r="Y445" s="85"/>
      <c r="Z445" s="85"/>
      <c r="AA445" s="85"/>
      <c r="AB445" s="86"/>
      <c r="AC445" s="86"/>
      <c r="AD445" s="85">
        <v>1</v>
      </c>
      <c r="AE445" s="85"/>
      <c r="AF445" s="85"/>
      <c r="AG445" s="85"/>
      <c r="AH445" s="85"/>
      <c r="AI445" s="85"/>
      <c r="AJ445" s="85"/>
    </row>
    <row r="446" spans="1:36" ht="16.5" thickTop="1" thickBot="1">
      <c r="A446" s="105">
        <f t="shared" si="100"/>
        <v>200</v>
      </c>
      <c r="B446" s="195" t="s">
        <v>564</v>
      </c>
      <c r="C446" s="130">
        <v>1979</v>
      </c>
      <c r="D446" s="107"/>
      <c r="E446" s="131" t="s">
        <v>80</v>
      </c>
      <c r="F446" s="107">
        <v>9</v>
      </c>
      <c r="G446" s="105">
        <v>1</v>
      </c>
      <c r="H446" s="108">
        <v>2674.4</v>
      </c>
      <c r="I446" s="108">
        <v>2674.4</v>
      </c>
      <c r="J446" s="108">
        <v>2674.4</v>
      </c>
      <c r="K446" s="109">
        <v>178</v>
      </c>
      <c r="L446" s="110">
        <f t="shared" si="101"/>
        <v>2240733</v>
      </c>
      <c r="M446" s="108"/>
      <c r="N446" s="108"/>
      <c r="O446" s="108"/>
      <c r="P446" s="110">
        <f>'Форма 2'!C446-M446-N446-O446</f>
        <v>2240733</v>
      </c>
      <c r="Q446" s="111">
        <f t="shared" si="102"/>
        <v>837.84512413999403</v>
      </c>
      <c r="R446" s="111">
        <f t="shared" si="103"/>
        <v>837.84512413999403</v>
      </c>
      <c r="S446" s="112" t="s">
        <v>81</v>
      </c>
      <c r="T446" s="107" t="s">
        <v>82</v>
      </c>
      <c r="U446" s="217"/>
      <c r="V446" s="85"/>
      <c r="W446" s="85"/>
      <c r="X446" s="85"/>
      <c r="Y446" s="85"/>
      <c r="Z446" s="172"/>
      <c r="AA446" s="172"/>
      <c r="AB446" s="177">
        <v>1</v>
      </c>
      <c r="AC446" s="154">
        <f>2240733*AB446</f>
        <v>2240733</v>
      </c>
      <c r="AD446" s="85"/>
      <c r="AE446" s="85"/>
      <c r="AF446" s="85"/>
      <c r="AG446" s="166"/>
      <c r="AH446" s="85"/>
      <c r="AI446" s="85"/>
      <c r="AJ446" s="85"/>
    </row>
    <row r="447" spans="1:36" ht="16.5" thickTop="1" thickBot="1">
      <c r="A447" s="105">
        <f t="shared" si="100"/>
        <v>201</v>
      </c>
      <c r="B447" s="195" t="s">
        <v>565</v>
      </c>
      <c r="C447" s="130">
        <v>1955</v>
      </c>
      <c r="D447" s="107"/>
      <c r="E447" s="131" t="s">
        <v>317</v>
      </c>
      <c r="F447" s="107">
        <v>2</v>
      </c>
      <c r="G447" s="105">
        <v>3</v>
      </c>
      <c r="H447" s="108">
        <v>896.9</v>
      </c>
      <c r="I447" s="108">
        <v>568.4</v>
      </c>
      <c r="J447" s="108">
        <v>568.4</v>
      </c>
      <c r="K447" s="109">
        <v>49</v>
      </c>
      <c r="L447" s="110">
        <f t="shared" si="101"/>
        <v>2974066.5860000001</v>
      </c>
      <c r="M447" s="108"/>
      <c r="N447" s="108"/>
      <c r="O447" s="108"/>
      <c r="P447" s="110">
        <f>'Форма 2'!C447-M447-N447-O447</f>
        <v>2974066.5860000001</v>
      </c>
      <c r="Q447" s="111">
        <f t="shared" si="102"/>
        <v>5232.3479697396206</v>
      </c>
      <c r="R447" s="111">
        <f t="shared" si="103"/>
        <v>5232.3479697396206</v>
      </c>
      <c r="S447" s="112" t="s">
        <v>81</v>
      </c>
      <c r="T447" s="107" t="s">
        <v>82</v>
      </c>
      <c r="U447" s="217"/>
      <c r="V447" s="85"/>
      <c r="W447" s="85"/>
      <c r="X447" s="85"/>
      <c r="Y447" s="85"/>
      <c r="Z447" s="85">
        <v>1</v>
      </c>
      <c r="AA447" s="85"/>
      <c r="AB447" s="86"/>
      <c r="AC447" s="86"/>
      <c r="AD447" s="85"/>
      <c r="AE447" s="85"/>
      <c r="AF447" s="85"/>
      <c r="AG447" s="85"/>
      <c r="AH447" s="85">
        <v>1</v>
      </c>
      <c r="AI447" s="85"/>
      <c r="AJ447" s="85"/>
    </row>
    <row r="448" spans="1:36" ht="16.5" thickTop="1" thickBot="1">
      <c r="A448" s="105">
        <f t="shared" si="100"/>
        <v>202</v>
      </c>
      <c r="B448" s="195" t="s">
        <v>566</v>
      </c>
      <c r="C448" s="130">
        <v>1987</v>
      </c>
      <c r="D448" s="107"/>
      <c r="E448" s="131" t="s">
        <v>239</v>
      </c>
      <c r="F448" s="107">
        <v>10</v>
      </c>
      <c r="G448" s="105">
        <v>5</v>
      </c>
      <c r="H448" s="108">
        <v>13852.9</v>
      </c>
      <c r="I448" s="108">
        <v>11924</v>
      </c>
      <c r="J448" s="108">
        <v>10882.4</v>
      </c>
      <c r="K448" s="109">
        <v>548</v>
      </c>
      <c r="L448" s="110">
        <f t="shared" si="101"/>
        <v>16020470</v>
      </c>
      <c r="M448" s="108"/>
      <c r="N448" s="108"/>
      <c r="O448" s="108"/>
      <c r="P448" s="110">
        <f>'Форма 2'!C448-M448-N448-O448</f>
        <v>16020470</v>
      </c>
      <c r="Q448" s="111">
        <f t="shared" si="102"/>
        <v>1343.5483059376049</v>
      </c>
      <c r="R448" s="111">
        <f t="shared" si="103"/>
        <v>1343.5483059376049</v>
      </c>
      <c r="S448" s="112" t="s">
        <v>81</v>
      </c>
      <c r="T448" s="107" t="s">
        <v>92</v>
      </c>
      <c r="U448" s="217"/>
      <c r="V448" s="85"/>
      <c r="W448" s="85"/>
      <c r="X448" s="85"/>
      <c r="Y448" s="85"/>
      <c r="Z448" s="172"/>
      <c r="AA448" s="172"/>
      <c r="AB448" s="177">
        <v>5</v>
      </c>
      <c r="AC448" s="154">
        <f>3204094*AB448</f>
        <v>16020470</v>
      </c>
      <c r="AD448" s="85"/>
      <c r="AE448" s="85"/>
      <c r="AF448" s="85"/>
      <c r="AG448" s="166"/>
      <c r="AH448" s="85"/>
      <c r="AI448" s="85"/>
      <c r="AJ448" s="85"/>
    </row>
    <row r="449" spans="1:36" ht="16.5" thickTop="1" thickBot="1">
      <c r="A449" s="105">
        <f t="shared" ref="A449:A512" si="108">A448+1</f>
        <v>203</v>
      </c>
      <c r="B449" s="195" t="s">
        <v>567</v>
      </c>
      <c r="C449" s="130">
        <v>1988</v>
      </c>
      <c r="D449" s="107"/>
      <c r="E449" s="131" t="s">
        <v>568</v>
      </c>
      <c r="F449" s="107">
        <v>9</v>
      </c>
      <c r="G449" s="105">
        <v>5</v>
      </c>
      <c r="H449" s="108">
        <v>10082.9</v>
      </c>
      <c r="I449" s="108">
        <v>9907.9</v>
      </c>
      <c r="J449" s="108">
        <v>9800</v>
      </c>
      <c r="K449" s="109">
        <v>424</v>
      </c>
      <c r="L449" s="110">
        <f t="shared" si="101"/>
        <v>11203665</v>
      </c>
      <c r="M449" s="108"/>
      <c r="N449" s="108"/>
      <c r="O449" s="108"/>
      <c r="P449" s="110">
        <f>'Форма 2'!C449-M449-N449-O449</f>
        <v>11203665</v>
      </c>
      <c r="Q449" s="111">
        <f t="shared" si="102"/>
        <v>1130.7809929450236</v>
      </c>
      <c r="R449" s="111">
        <f t="shared" si="103"/>
        <v>1130.7809929450236</v>
      </c>
      <c r="S449" s="112" t="s">
        <v>81</v>
      </c>
      <c r="T449" s="107" t="s">
        <v>92</v>
      </c>
      <c r="U449" s="217"/>
      <c r="V449" s="85"/>
      <c r="W449" s="85"/>
      <c r="X449" s="85"/>
      <c r="Y449" s="85"/>
      <c r="Z449" s="172"/>
      <c r="AA449" s="172"/>
      <c r="AB449" s="177">
        <v>5</v>
      </c>
      <c r="AC449" s="154">
        <f>2240733*AB449</f>
        <v>11203665</v>
      </c>
      <c r="AD449" s="85"/>
      <c r="AE449" s="85"/>
      <c r="AF449" s="85"/>
      <c r="AG449" s="166"/>
      <c r="AH449" s="85"/>
      <c r="AI449" s="85"/>
      <c r="AJ449" s="85"/>
    </row>
    <row r="450" spans="1:36" ht="16.5" thickTop="1" thickBot="1">
      <c r="A450" s="105">
        <f t="shared" si="108"/>
        <v>204</v>
      </c>
      <c r="B450" s="195" t="s">
        <v>569</v>
      </c>
      <c r="C450" s="130">
        <v>1987</v>
      </c>
      <c r="D450" s="107"/>
      <c r="E450" s="131" t="s">
        <v>91</v>
      </c>
      <c r="F450" s="107">
        <v>5</v>
      </c>
      <c r="G450" s="105">
        <v>6</v>
      </c>
      <c r="H450" s="108">
        <v>4484.8999999999996</v>
      </c>
      <c r="I450" s="108">
        <v>4484.8999999999996</v>
      </c>
      <c r="J450" s="108">
        <v>3922</v>
      </c>
      <c r="K450" s="109">
        <v>245</v>
      </c>
      <c r="L450" s="110">
        <f t="shared" si="101"/>
        <v>7610830.4509999994</v>
      </c>
      <c r="M450" s="108"/>
      <c r="N450" s="108"/>
      <c r="O450" s="108"/>
      <c r="P450" s="110">
        <f>'Форма 2'!C450-M450-N450-O450</f>
        <v>7610830.4509999994</v>
      </c>
      <c r="Q450" s="111">
        <f t="shared" si="102"/>
        <v>1696.99</v>
      </c>
      <c r="R450" s="111">
        <f t="shared" si="103"/>
        <v>1696.99</v>
      </c>
      <c r="S450" s="112" t="s">
        <v>81</v>
      </c>
      <c r="T450" s="107" t="s">
        <v>92</v>
      </c>
      <c r="U450" s="217"/>
      <c r="V450" s="85"/>
      <c r="W450" s="85"/>
      <c r="X450" s="85"/>
      <c r="Y450" s="85"/>
      <c r="Z450" s="85"/>
      <c r="AA450" s="85"/>
      <c r="AB450" s="86"/>
      <c r="AC450" s="86"/>
      <c r="AD450" s="85"/>
      <c r="AE450" s="85">
        <v>1</v>
      </c>
      <c r="AF450" s="85"/>
      <c r="AG450" s="85"/>
      <c r="AH450" s="85"/>
      <c r="AI450" s="85"/>
      <c r="AJ450" s="85"/>
    </row>
    <row r="451" spans="1:36" ht="16.5" thickTop="1" thickBot="1">
      <c r="A451" s="105">
        <f t="shared" si="108"/>
        <v>205</v>
      </c>
      <c r="B451" s="195" t="s">
        <v>570</v>
      </c>
      <c r="C451" s="130">
        <v>1987</v>
      </c>
      <c r="D451" s="107"/>
      <c r="E451" s="131" t="s">
        <v>91</v>
      </c>
      <c r="F451" s="107">
        <v>5</v>
      </c>
      <c r="G451" s="105">
        <v>6</v>
      </c>
      <c r="H451" s="108">
        <v>4459.2</v>
      </c>
      <c r="I451" s="108">
        <v>4459.2</v>
      </c>
      <c r="J451" s="108">
        <v>3895.6</v>
      </c>
      <c r="K451" s="109">
        <v>225</v>
      </c>
      <c r="L451" s="110">
        <f t="shared" si="101"/>
        <v>7567217.8080000002</v>
      </c>
      <c r="M451" s="108"/>
      <c r="N451" s="108"/>
      <c r="O451" s="108"/>
      <c r="P451" s="110">
        <f>'Форма 2'!C451-M451-N451-O451</f>
        <v>7567217.8080000002</v>
      </c>
      <c r="Q451" s="111">
        <f t="shared" si="102"/>
        <v>1696.99</v>
      </c>
      <c r="R451" s="111">
        <f t="shared" si="103"/>
        <v>1696.99</v>
      </c>
      <c r="S451" s="112" t="s">
        <v>81</v>
      </c>
      <c r="T451" s="107" t="s">
        <v>92</v>
      </c>
      <c r="U451" s="217"/>
      <c r="V451" s="85"/>
      <c r="W451" s="85"/>
      <c r="X451" s="85"/>
      <c r="Y451" s="85"/>
      <c r="Z451" s="85"/>
      <c r="AA451" s="85"/>
      <c r="AB451" s="86"/>
      <c r="AC451" s="86"/>
      <c r="AD451" s="85"/>
      <c r="AE451" s="85">
        <v>1</v>
      </c>
      <c r="AF451" s="85"/>
      <c r="AG451" s="85"/>
      <c r="AH451" s="85"/>
      <c r="AI451" s="85"/>
      <c r="AJ451" s="85"/>
    </row>
    <row r="452" spans="1:36" ht="16.5" thickTop="1" thickBot="1">
      <c r="A452" s="105">
        <f t="shared" si="108"/>
        <v>206</v>
      </c>
      <c r="B452" s="195" t="s">
        <v>571</v>
      </c>
      <c r="C452" s="130">
        <v>1961</v>
      </c>
      <c r="D452" s="107"/>
      <c r="E452" s="131" t="s">
        <v>80</v>
      </c>
      <c r="F452" s="107">
        <v>4</v>
      </c>
      <c r="G452" s="105">
        <v>3</v>
      </c>
      <c r="H452" s="108">
        <v>5313.6</v>
      </c>
      <c r="I452" s="108">
        <v>2559</v>
      </c>
      <c r="J452" s="108">
        <v>1542.8</v>
      </c>
      <c r="K452" s="109">
        <v>65</v>
      </c>
      <c r="L452" s="110">
        <f t="shared" si="101"/>
        <v>18305458.272</v>
      </c>
      <c r="M452" s="108"/>
      <c r="N452" s="108"/>
      <c r="O452" s="108"/>
      <c r="P452" s="110">
        <f>'Форма 2'!C452-M452-N452-O452</f>
        <v>18305458.272</v>
      </c>
      <c r="Q452" s="111">
        <f t="shared" si="102"/>
        <v>7153.3639202813602</v>
      </c>
      <c r="R452" s="111">
        <f t="shared" si="103"/>
        <v>7153.3639202813602</v>
      </c>
      <c r="S452" s="112" t="s">
        <v>81</v>
      </c>
      <c r="T452" s="107" t="s">
        <v>82</v>
      </c>
      <c r="U452" s="217"/>
      <c r="V452" s="85"/>
      <c r="W452" s="85"/>
      <c r="X452" s="85"/>
      <c r="Y452" s="85"/>
      <c r="Z452" s="85"/>
      <c r="AA452" s="85"/>
      <c r="AB452" s="86"/>
      <c r="AC452" s="86"/>
      <c r="AD452" s="85">
        <v>1</v>
      </c>
      <c r="AE452" s="85"/>
      <c r="AF452" s="85"/>
      <c r="AG452" s="85"/>
      <c r="AH452" s="85"/>
      <c r="AI452" s="85"/>
      <c r="AJ452" s="85"/>
    </row>
    <row r="453" spans="1:36" ht="16.5" thickTop="1" thickBot="1">
      <c r="A453" s="105">
        <f t="shared" si="108"/>
        <v>207</v>
      </c>
      <c r="B453" s="195" t="s">
        <v>572</v>
      </c>
      <c r="C453" s="130">
        <v>1964</v>
      </c>
      <c r="D453" s="107"/>
      <c r="E453" s="131" t="s">
        <v>80</v>
      </c>
      <c r="F453" s="107">
        <v>5</v>
      </c>
      <c r="G453" s="105">
        <v>4</v>
      </c>
      <c r="H453" s="108">
        <v>3189</v>
      </c>
      <c r="I453" s="108">
        <v>2108.4</v>
      </c>
      <c r="J453" s="108">
        <v>2108.4</v>
      </c>
      <c r="K453" s="109">
        <v>154</v>
      </c>
      <c r="L453" s="110">
        <f t="shared" si="101"/>
        <v>10986168.779999999</v>
      </c>
      <c r="M453" s="108"/>
      <c r="N453" s="108"/>
      <c r="O453" s="108"/>
      <c r="P453" s="110">
        <f>'Форма 2'!C453-M453-N453-O453</f>
        <v>10986168.779999999</v>
      </c>
      <c r="Q453" s="111">
        <f t="shared" si="102"/>
        <v>5210.6662777461579</v>
      </c>
      <c r="R453" s="111">
        <f t="shared" si="103"/>
        <v>5210.6662777461579</v>
      </c>
      <c r="S453" s="112" t="s">
        <v>81</v>
      </c>
      <c r="T453" s="105" t="s">
        <v>120</v>
      </c>
      <c r="U453" s="217"/>
      <c r="V453" s="85"/>
      <c r="W453" s="85"/>
      <c r="X453" s="85"/>
      <c r="Y453" s="85"/>
      <c r="Z453" s="85"/>
      <c r="AA453" s="85"/>
      <c r="AB453" s="86"/>
      <c r="AC453" s="86"/>
      <c r="AD453" s="85">
        <v>1</v>
      </c>
      <c r="AE453" s="85"/>
      <c r="AF453" s="85"/>
      <c r="AG453" s="85"/>
      <c r="AH453" s="85"/>
      <c r="AI453" s="85"/>
      <c r="AJ453" s="85"/>
    </row>
    <row r="454" spans="1:36" ht="16.5" thickTop="1" thickBot="1">
      <c r="A454" s="105">
        <f t="shared" si="108"/>
        <v>208</v>
      </c>
      <c r="B454" s="195" t="s">
        <v>573</v>
      </c>
      <c r="C454" s="130">
        <v>1964</v>
      </c>
      <c r="D454" s="107"/>
      <c r="E454" s="131" t="s">
        <v>80</v>
      </c>
      <c r="F454" s="107">
        <v>5</v>
      </c>
      <c r="G454" s="105">
        <v>4</v>
      </c>
      <c r="H454" s="108">
        <v>3560.4</v>
      </c>
      <c r="I454" s="108">
        <v>3248.6</v>
      </c>
      <c r="J454" s="108">
        <v>3248.6</v>
      </c>
      <c r="K454" s="109">
        <v>167</v>
      </c>
      <c r="L454" s="110">
        <f t="shared" si="101"/>
        <v>12265649.208000001</v>
      </c>
      <c r="M454" s="108"/>
      <c r="N454" s="108"/>
      <c r="O454" s="108"/>
      <c r="P454" s="110">
        <f>'Форма 2'!C454-M454-N454-O454</f>
        <v>12265649.208000001</v>
      </c>
      <c r="Q454" s="111">
        <f t="shared" si="102"/>
        <v>3775.6723536292561</v>
      </c>
      <c r="R454" s="111">
        <f t="shared" si="103"/>
        <v>3775.6723536292561</v>
      </c>
      <c r="S454" s="112" t="s">
        <v>81</v>
      </c>
      <c r="T454" s="107" t="s">
        <v>92</v>
      </c>
      <c r="U454" s="217"/>
      <c r="V454" s="85"/>
      <c r="W454" s="85"/>
      <c r="X454" s="85"/>
      <c r="Y454" s="85"/>
      <c r="Z454" s="85"/>
      <c r="AA454" s="85"/>
      <c r="AB454" s="86"/>
      <c r="AC454" s="86"/>
      <c r="AD454" s="85">
        <v>1</v>
      </c>
      <c r="AE454" s="85"/>
      <c r="AF454" s="85"/>
      <c r="AG454" s="85"/>
      <c r="AH454" s="85"/>
      <c r="AI454" s="85"/>
      <c r="AJ454" s="85"/>
    </row>
    <row r="455" spans="1:36" ht="16.5" thickTop="1" thickBot="1">
      <c r="A455" s="105">
        <f t="shared" si="108"/>
        <v>209</v>
      </c>
      <c r="B455" s="195" t="s">
        <v>574</v>
      </c>
      <c r="C455" s="130">
        <v>1964</v>
      </c>
      <c r="D455" s="107"/>
      <c r="E455" s="131" t="s">
        <v>378</v>
      </c>
      <c r="F455" s="107">
        <v>1</v>
      </c>
      <c r="G455" s="105">
        <v>2</v>
      </c>
      <c r="H455" s="108">
        <v>143.69999999999999</v>
      </c>
      <c r="I455" s="108">
        <v>131.6</v>
      </c>
      <c r="J455" s="108">
        <v>131.6</v>
      </c>
      <c r="K455" s="109">
        <v>4</v>
      </c>
      <c r="L455" s="110">
        <f t="shared" si="101"/>
        <v>1021044.5429999999</v>
      </c>
      <c r="M455" s="108"/>
      <c r="N455" s="108"/>
      <c r="O455" s="108"/>
      <c r="P455" s="110">
        <f>'Форма 2'!C455-M455-N455-O455</f>
        <v>1021044.5429999999</v>
      </c>
      <c r="Q455" s="111">
        <f t="shared" si="102"/>
        <v>7758.6971352583587</v>
      </c>
      <c r="R455" s="111">
        <f t="shared" si="103"/>
        <v>7758.6971352583587</v>
      </c>
      <c r="S455" s="112" t="s">
        <v>81</v>
      </c>
      <c r="T455" s="107" t="s">
        <v>82</v>
      </c>
      <c r="U455" s="217"/>
      <c r="V455" s="85"/>
      <c r="W455" s="85"/>
      <c r="X455" s="85"/>
      <c r="Y455" s="85"/>
      <c r="Z455" s="85"/>
      <c r="AA455" s="85"/>
      <c r="AB455" s="86"/>
      <c r="AC455" s="86"/>
      <c r="AD455" s="85">
        <v>1</v>
      </c>
      <c r="AE455" s="85"/>
      <c r="AF455" s="85"/>
      <c r="AG455" s="85"/>
      <c r="AH455" s="85"/>
      <c r="AI455" s="85"/>
      <c r="AJ455" s="85"/>
    </row>
    <row r="456" spans="1:36" ht="16.5" thickTop="1" thickBot="1">
      <c r="A456" s="105">
        <f t="shared" si="108"/>
        <v>210</v>
      </c>
      <c r="B456" s="195" t="s">
        <v>575</v>
      </c>
      <c r="C456" s="130">
        <v>1960</v>
      </c>
      <c r="D456" s="107"/>
      <c r="E456" s="131" t="s">
        <v>378</v>
      </c>
      <c r="F456" s="107">
        <v>3</v>
      </c>
      <c r="G456" s="105">
        <v>3</v>
      </c>
      <c r="H456" s="108">
        <v>1545.2</v>
      </c>
      <c r="I456" s="108">
        <v>905.2</v>
      </c>
      <c r="J456" s="108">
        <v>905.2</v>
      </c>
      <c r="K456" s="109">
        <v>67</v>
      </c>
      <c r="L456" s="110">
        <f t="shared" si="101"/>
        <v>10979248.628</v>
      </c>
      <c r="M456" s="108"/>
      <c r="N456" s="108"/>
      <c r="O456" s="108"/>
      <c r="P456" s="110">
        <f>'Форма 2'!C456-M456-N456-O456</f>
        <v>10979248.628</v>
      </c>
      <c r="Q456" s="111">
        <f t="shared" si="102"/>
        <v>12129.085978789219</v>
      </c>
      <c r="R456" s="111">
        <f t="shared" si="103"/>
        <v>12129.085978789219</v>
      </c>
      <c r="S456" s="112" t="s">
        <v>81</v>
      </c>
      <c r="T456" s="107" t="s">
        <v>92</v>
      </c>
      <c r="U456" s="217"/>
      <c r="V456" s="85"/>
      <c r="W456" s="85"/>
      <c r="X456" s="85"/>
      <c r="Y456" s="85"/>
      <c r="Z456" s="85"/>
      <c r="AA456" s="85"/>
      <c r="AB456" s="86"/>
      <c r="AC456" s="86"/>
      <c r="AD456" s="85">
        <v>1</v>
      </c>
      <c r="AE456" s="85"/>
      <c r="AF456" s="85"/>
      <c r="AG456" s="85"/>
      <c r="AH456" s="85"/>
      <c r="AI456" s="85"/>
      <c r="AJ456" s="85"/>
    </row>
    <row r="457" spans="1:36" ht="16.5" thickTop="1" thickBot="1">
      <c r="A457" s="105">
        <f t="shared" si="108"/>
        <v>211</v>
      </c>
      <c r="B457" s="195" t="s">
        <v>576</v>
      </c>
      <c r="C457" s="130">
        <v>1960</v>
      </c>
      <c r="D457" s="107"/>
      <c r="E457" s="131" t="s">
        <v>80</v>
      </c>
      <c r="F457" s="107">
        <v>3</v>
      </c>
      <c r="G457" s="105">
        <v>3</v>
      </c>
      <c r="H457" s="108">
        <v>1632.2</v>
      </c>
      <c r="I457" s="108">
        <v>992.3</v>
      </c>
      <c r="J457" s="108">
        <v>992.3</v>
      </c>
      <c r="K457" s="109">
        <v>76</v>
      </c>
      <c r="L457" s="110">
        <f t="shared" si="101"/>
        <v>11597417.558</v>
      </c>
      <c r="M457" s="108"/>
      <c r="N457" s="108"/>
      <c r="O457" s="108"/>
      <c r="P457" s="110">
        <f>'Форма 2'!C457-M457-N457-O457</f>
        <v>11597417.558</v>
      </c>
      <c r="Q457" s="111">
        <f t="shared" si="102"/>
        <v>11687.410619772247</v>
      </c>
      <c r="R457" s="111">
        <f t="shared" si="103"/>
        <v>11687.410619772247</v>
      </c>
      <c r="S457" s="112" t="s">
        <v>81</v>
      </c>
      <c r="T457" s="105" t="s">
        <v>120</v>
      </c>
      <c r="U457" s="217"/>
      <c r="V457" s="85"/>
      <c r="W457" s="85"/>
      <c r="X457" s="85"/>
      <c r="Y457" s="85"/>
      <c r="Z457" s="85"/>
      <c r="AA457" s="85"/>
      <c r="AB457" s="86"/>
      <c r="AC457" s="86"/>
      <c r="AD457" s="85">
        <v>1</v>
      </c>
      <c r="AE457" s="85"/>
      <c r="AF457" s="85"/>
      <c r="AG457" s="85"/>
      <c r="AH457" s="85"/>
      <c r="AI457" s="85"/>
      <c r="AJ457" s="85"/>
    </row>
    <row r="458" spans="1:36" ht="16.5" thickTop="1" thickBot="1">
      <c r="A458" s="105">
        <f t="shared" si="108"/>
        <v>212</v>
      </c>
      <c r="B458" s="195" t="s">
        <v>577</v>
      </c>
      <c r="C458" s="130">
        <v>1960</v>
      </c>
      <c r="D458" s="107">
        <v>2017</v>
      </c>
      <c r="E458" s="131" t="s">
        <v>378</v>
      </c>
      <c r="F458" s="107">
        <v>3</v>
      </c>
      <c r="G458" s="105">
        <v>3</v>
      </c>
      <c r="H458" s="108">
        <v>1632.2</v>
      </c>
      <c r="I458" s="108">
        <v>992.3</v>
      </c>
      <c r="J458" s="108">
        <v>992.3</v>
      </c>
      <c r="K458" s="109">
        <v>65</v>
      </c>
      <c r="L458" s="110">
        <f t="shared" si="101"/>
        <v>11597417.558</v>
      </c>
      <c r="M458" s="108"/>
      <c r="N458" s="108"/>
      <c r="O458" s="108"/>
      <c r="P458" s="110">
        <f>'Форма 2'!C458-M458-N458-O458</f>
        <v>11597417.558</v>
      </c>
      <c r="Q458" s="111">
        <f t="shared" si="102"/>
        <v>11687.410619772247</v>
      </c>
      <c r="R458" s="111">
        <f t="shared" si="103"/>
        <v>11687.410619772247</v>
      </c>
      <c r="S458" s="112" t="s">
        <v>81</v>
      </c>
      <c r="T458" s="105" t="s">
        <v>120</v>
      </c>
      <c r="U458" s="217"/>
      <c r="V458" s="85"/>
      <c r="W458" s="85"/>
      <c r="X458" s="85"/>
      <c r="Y458" s="85"/>
      <c r="Z458" s="85"/>
      <c r="AA458" s="85"/>
      <c r="AB458" s="86"/>
      <c r="AC458" s="86"/>
      <c r="AD458" s="85">
        <v>1</v>
      </c>
      <c r="AE458" s="85"/>
      <c r="AF458" s="85"/>
      <c r="AG458" s="85"/>
      <c r="AH458" s="85"/>
      <c r="AI458" s="85"/>
      <c r="AJ458" s="85"/>
    </row>
    <row r="459" spans="1:36" ht="16.5" thickTop="1" thickBot="1">
      <c r="A459" s="105">
        <f t="shared" si="108"/>
        <v>213</v>
      </c>
      <c r="B459" s="195" t="s">
        <v>578</v>
      </c>
      <c r="C459" s="130">
        <v>1960</v>
      </c>
      <c r="D459" s="107"/>
      <c r="E459" s="131" t="s">
        <v>378</v>
      </c>
      <c r="F459" s="107">
        <v>4</v>
      </c>
      <c r="G459" s="105">
        <v>3</v>
      </c>
      <c r="H459" s="108">
        <v>1551.6</v>
      </c>
      <c r="I459" s="108">
        <v>1192.5</v>
      </c>
      <c r="J459" s="108">
        <v>1192.5</v>
      </c>
      <c r="K459" s="109">
        <v>74</v>
      </c>
      <c r="L459" s="110">
        <f t="shared" si="101"/>
        <v>5345293.0319999997</v>
      </c>
      <c r="M459" s="108"/>
      <c r="N459" s="108"/>
      <c r="O459" s="108"/>
      <c r="P459" s="110">
        <f>'Форма 2'!C459-M459-N459-O459</f>
        <v>5345293.0319999997</v>
      </c>
      <c r="Q459" s="111">
        <f t="shared" si="102"/>
        <v>4482.426022641509</v>
      </c>
      <c r="R459" s="111">
        <f t="shared" si="103"/>
        <v>4482.426022641509</v>
      </c>
      <c r="S459" s="112" t="s">
        <v>81</v>
      </c>
      <c r="T459" s="107" t="s">
        <v>92</v>
      </c>
      <c r="U459" s="217"/>
      <c r="V459" s="85"/>
      <c r="W459" s="85"/>
      <c r="X459" s="85"/>
      <c r="Y459" s="85"/>
      <c r="Z459" s="85"/>
      <c r="AA459" s="85"/>
      <c r="AB459" s="86"/>
      <c r="AC459" s="86"/>
      <c r="AD459" s="85">
        <v>1</v>
      </c>
      <c r="AE459" s="85"/>
      <c r="AF459" s="85"/>
      <c r="AG459" s="85"/>
      <c r="AH459" s="85"/>
      <c r="AI459" s="85"/>
      <c r="AJ459" s="85"/>
    </row>
    <row r="460" spans="1:36" ht="16.5" thickTop="1" thickBot="1">
      <c r="A460" s="105">
        <f t="shared" si="108"/>
        <v>214</v>
      </c>
      <c r="B460" s="195" t="s">
        <v>579</v>
      </c>
      <c r="C460" s="130">
        <v>1983</v>
      </c>
      <c r="D460" s="107"/>
      <c r="E460" s="131" t="s">
        <v>94</v>
      </c>
      <c r="F460" s="107">
        <v>9</v>
      </c>
      <c r="G460" s="105">
        <v>1</v>
      </c>
      <c r="H460" s="108">
        <v>6737.4</v>
      </c>
      <c r="I460" s="108">
        <v>5524.8</v>
      </c>
      <c r="J460" s="108">
        <v>5524.8</v>
      </c>
      <c r="K460" s="109">
        <v>385</v>
      </c>
      <c r="L460" s="110">
        <f t="shared" si="101"/>
        <v>4481466</v>
      </c>
      <c r="M460" s="108"/>
      <c r="N460" s="108"/>
      <c r="O460" s="108"/>
      <c r="P460" s="110">
        <f>'Форма 2'!C460-M460-N460-O460</f>
        <v>4481466</v>
      </c>
      <c r="Q460" s="111">
        <f t="shared" si="102"/>
        <v>811.15443092962641</v>
      </c>
      <c r="R460" s="111">
        <f t="shared" si="103"/>
        <v>811.15443092962641</v>
      </c>
      <c r="S460" s="112" t="s">
        <v>81</v>
      </c>
      <c r="T460" s="105" t="s">
        <v>120</v>
      </c>
      <c r="U460" s="217"/>
      <c r="V460" s="85"/>
      <c r="W460" s="85"/>
      <c r="X460" s="85"/>
      <c r="Y460" s="85"/>
      <c r="Z460" s="172"/>
      <c r="AA460" s="172"/>
      <c r="AB460" s="177">
        <v>2</v>
      </c>
      <c r="AC460" s="154">
        <f>2240733*AB460</f>
        <v>4481466</v>
      </c>
      <c r="AD460" s="85"/>
      <c r="AE460" s="85"/>
      <c r="AF460" s="85"/>
      <c r="AG460" s="166"/>
      <c r="AH460" s="85"/>
      <c r="AI460" s="85"/>
      <c r="AJ460" s="85"/>
    </row>
    <row r="461" spans="1:36" ht="16.5" thickTop="1" thickBot="1">
      <c r="A461" s="105">
        <f t="shared" si="108"/>
        <v>215</v>
      </c>
      <c r="B461" s="195" t="s">
        <v>580</v>
      </c>
      <c r="C461" s="130">
        <v>1961</v>
      </c>
      <c r="D461" s="107"/>
      <c r="E461" s="131" t="s">
        <v>94</v>
      </c>
      <c r="F461" s="107">
        <v>2</v>
      </c>
      <c r="G461" s="105">
        <v>2</v>
      </c>
      <c r="H461" s="108">
        <v>666.9</v>
      </c>
      <c r="I461" s="108">
        <v>619.79999999999995</v>
      </c>
      <c r="J461" s="108">
        <v>619.79999999999995</v>
      </c>
      <c r="K461" s="109">
        <v>31</v>
      </c>
      <c r="L461" s="110">
        <f t="shared" si="101"/>
        <v>4738584.591</v>
      </c>
      <c r="M461" s="108"/>
      <c r="N461" s="108"/>
      <c r="O461" s="108"/>
      <c r="P461" s="110">
        <f>'Форма 2'!C461-M461-N461-O461</f>
        <v>4738584.591</v>
      </c>
      <c r="Q461" s="111">
        <f t="shared" si="102"/>
        <v>7645.3446127783163</v>
      </c>
      <c r="R461" s="111">
        <f t="shared" si="103"/>
        <v>7645.3446127783163</v>
      </c>
      <c r="S461" s="112" t="s">
        <v>81</v>
      </c>
      <c r="T461" s="107" t="s">
        <v>82</v>
      </c>
      <c r="U461" s="217"/>
      <c r="V461" s="85"/>
      <c r="W461" s="85"/>
      <c r="X461" s="85"/>
      <c r="Y461" s="85"/>
      <c r="Z461" s="85"/>
      <c r="AA461" s="85"/>
      <c r="AB461" s="86"/>
      <c r="AC461" s="86"/>
      <c r="AD461" s="85">
        <v>1</v>
      </c>
      <c r="AE461" s="85"/>
      <c r="AF461" s="85"/>
      <c r="AG461" s="85"/>
      <c r="AH461" s="85"/>
      <c r="AI461" s="85"/>
      <c r="AJ461" s="85"/>
    </row>
    <row r="462" spans="1:36" ht="16.5" thickTop="1" thickBot="1">
      <c r="A462" s="105">
        <f t="shared" si="108"/>
        <v>216</v>
      </c>
      <c r="B462" s="195" t="s">
        <v>581</v>
      </c>
      <c r="C462" s="130">
        <v>1955</v>
      </c>
      <c r="D462" s="107"/>
      <c r="E462" s="131" t="s">
        <v>94</v>
      </c>
      <c r="F462" s="107">
        <v>5</v>
      </c>
      <c r="G462" s="105">
        <v>3</v>
      </c>
      <c r="H462" s="108">
        <v>4936.8</v>
      </c>
      <c r="I462" s="108">
        <v>3803.1</v>
      </c>
      <c r="J462" s="108">
        <v>3572.5</v>
      </c>
      <c r="K462" s="109">
        <v>132</v>
      </c>
      <c r="L462" s="110">
        <f t="shared" si="101"/>
        <v>1941445.9680000001</v>
      </c>
      <c r="M462" s="108"/>
      <c r="N462" s="108"/>
      <c r="O462" s="108"/>
      <c r="P462" s="110">
        <f>'Форма 2'!C462-M462-N462-O462</f>
        <v>1941445.9680000001</v>
      </c>
      <c r="Q462" s="111">
        <f t="shared" si="102"/>
        <v>510.49038100496966</v>
      </c>
      <c r="R462" s="111">
        <f t="shared" si="103"/>
        <v>510.49038100496966</v>
      </c>
      <c r="S462" s="112" t="s">
        <v>81</v>
      </c>
      <c r="T462" s="107" t="s">
        <v>92</v>
      </c>
      <c r="U462" s="217">
        <v>1</v>
      </c>
      <c r="V462" s="85"/>
      <c r="W462" s="85"/>
      <c r="X462" s="85"/>
      <c r="Y462" s="85"/>
      <c r="Z462" s="85"/>
      <c r="AA462" s="85"/>
      <c r="AB462" s="86"/>
      <c r="AC462" s="86"/>
      <c r="AD462" s="85"/>
      <c r="AE462" s="85"/>
      <c r="AF462" s="85"/>
      <c r="AG462" s="85"/>
      <c r="AH462" s="85"/>
      <c r="AI462" s="85"/>
      <c r="AJ462" s="85"/>
    </row>
    <row r="463" spans="1:36" ht="16.5" thickTop="1" thickBot="1">
      <c r="A463" s="105">
        <f t="shared" si="108"/>
        <v>217</v>
      </c>
      <c r="B463" s="195" t="s">
        <v>582</v>
      </c>
      <c r="C463" s="130">
        <v>1955</v>
      </c>
      <c r="D463" s="107"/>
      <c r="E463" s="131" t="s">
        <v>94</v>
      </c>
      <c r="F463" s="107">
        <v>5</v>
      </c>
      <c r="G463" s="105">
        <v>3</v>
      </c>
      <c r="H463" s="108">
        <v>4760</v>
      </c>
      <c r="I463" s="108">
        <v>2978.3</v>
      </c>
      <c r="J463" s="108">
        <v>2089</v>
      </c>
      <c r="K463" s="109">
        <v>114</v>
      </c>
      <c r="L463" s="110">
        <f t="shared" si="101"/>
        <v>1547476</v>
      </c>
      <c r="M463" s="108"/>
      <c r="N463" s="108"/>
      <c r="O463" s="108"/>
      <c r="P463" s="110">
        <f>'Форма 2'!C463-M463-N463-O463</f>
        <v>1547476</v>
      </c>
      <c r="Q463" s="111">
        <f t="shared" si="102"/>
        <v>519.58365510526141</v>
      </c>
      <c r="R463" s="111">
        <f t="shared" si="103"/>
        <v>519.58365510526141</v>
      </c>
      <c r="S463" s="112" t="s">
        <v>81</v>
      </c>
      <c r="T463" s="107" t="s">
        <v>92</v>
      </c>
      <c r="U463" s="217"/>
      <c r="V463" s="85"/>
      <c r="W463" s="85"/>
      <c r="X463" s="85">
        <v>1</v>
      </c>
      <c r="Y463" s="85"/>
      <c r="Z463" s="85"/>
      <c r="AA463" s="85"/>
      <c r="AB463" s="86"/>
      <c r="AC463" s="86"/>
      <c r="AD463" s="85"/>
      <c r="AE463" s="85"/>
      <c r="AF463" s="85"/>
      <c r="AG463" s="85"/>
      <c r="AH463" s="85"/>
      <c r="AI463" s="85"/>
      <c r="AJ463" s="85"/>
    </row>
    <row r="464" spans="1:36" ht="16.5" thickTop="1" thickBot="1">
      <c r="A464" s="105">
        <f t="shared" si="108"/>
        <v>218</v>
      </c>
      <c r="B464" s="195" t="s">
        <v>583</v>
      </c>
      <c r="C464" s="130">
        <v>1960</v>
      </c>
      <c r="D464" s="107"/>
      <c r="E464" s="131" t="s">
        <v>94</v>
      </c>
      <c r="F464" s="107">
        <v>5</v>
      </c>
      <c r="G464" s="105">
        <v>4</v>
      </c>
      <c r="H464" s="108">
        <v>3728</v>
      </c>
      <c r="I464" s="108">
        <v>3474.1000000000004</v>
      </c>
      <c r="J464" s="108">
        <v>2753.3</v>
      </c>
      <c r="K464" s="109">
        <v>95</v>
      </c>
      <c r="L464" s="110">
        <f t="shared" si="101"/>
        <v>17313428.48</v>
      </c>
      <c r="M464" s="108"/>
      <c r="N464" s="108"/>
      <c r="O464" s="108"/>
      <c r="P464" s="110">
        <f>'Форма 2'!C464-M464-N464-O464</f>
        <v>17313428.48</v>
      </c>
      <c r="Q464" s="111">
        <f t="shared" si="102"/>
        <v>4983.572286347543</v>
      </c>
      <c r="R464" s="111">
        <f t="shared" si="103"/>
        <v>4983.572286347543</v>
      </c>
      <c r="S464" s="112" t="s">
        <v>81</v>
      </c>
      <c r="T464" s="107" t="s">
        <v>82</v>
      </c>
      <c r="U464" s="217">
        <v>1</v>
      </c>
      <c r="V464" s="85">
        <v>1</v>
      </c>
      <c r="W464" s="85"/>
      <c r="X464" s="85">
        <v>1</v>
      </c>
      <c r="Y464" s="85">
        <v>1</v>
      </c>
      <c r="Z464" s="85">
        <v>1</v>
      </c>
      <c r="AA464" s="85"/>
      <c r="AB464" s="86"/>
      <c r="AC464" s="86"/>
      <c r="AD464" s="85"/>
      <c r="AE464" s="85"/>
      <c r="AF464" s="85"/>
      <c r="AG464" s="85"/>
      <c r="AH464" s="85"/>
      <c r="AI464" s="85"/>
      <c r="AJ464" s="85"/>
    </row>
    <row r="465" spans="1:36" ht="16.5" thickTop="1" thickBot="1">
      <c r="A465" s="105">
        <f t="shared" si="108"/>
        <v>219</v>
      </c>
      <c r="B465" s="195" t="s">
        <v>584</v>
      </c>
      <c r="C465" s="130">
        <v>1954</v>
      </c>
      <c r="D465" s="107"/>
      <c r="E465" s="131" t="s">
        <v>94</v>
      </c>
      <c r="F465" s="107">
        <v>5</v>
      </c>
      <c r="G465" s="105">
        <v>2</v>
      </c>
      <c r="H465" s="108">
        <v>2242.6</v>
      </c>
      <c r="I465" s="108">
        <v>2157.8000000000002</v>
      </c>
      <c r="J465" s="108">
        <v>1623.5</v>
      </c>
      <c r="K465" s="109">
        <v>66</v>
      </c>
      <c r="L465" s="110">
        <f t="shared" si="101"/>
        <v>881924.87599999993</v>
      </c>
      <c r="M465" s="108"/>
      <c r="N465" s="108"/>
      <c r="O465" s="108"/>
      <c r="P465" s="110">
        <f>'Форма 2'!C465-M465-N465-O465</f>
        <v>881924.87599999993</v>
      </c>
      <c r="Q465" s="111">
        <f t="shared" si="102"/>
        <v>408.71483733432194</v>
      </c>
      <c r="R465" s="111">
        <f t="shared" si="103"/>
        <v>408.71483733432194</v>
      </c>
      <c r="S465" s="112" t="s">
        <v>81</v>
      </c>
      <c r="T465" s="107" t="s">
        <v>82</v>
      </c>
      <c r="U465" s="217">
        <v>1</v>
      </c>
      <c r="V465" s="85"/>
      <c r="W465" s="85"/>
      <c r="X465" s="85"/>
      <c r="Y465" s="85"/>
      <c r="Z465" s="85"/>
      <c r="AA465" s="85"/>
      <c r="AB465" s="86"/>
      <c r="AC465" s="86"/>
      <c r="AD465" s="85"/>
      <c r="AE465" s="85"/>
      <c r="AF465" s="85"/>
      <c r="AG465" s="85"/>
      <c r="AH465" s="85"/>
      <c r="AI465" s="85"/>
      <c r="AJ465" s="85"/>
    </row>
    <row r="466" spans="1:36" ht="16.5" thickTop="1" thickBot="1">
      <c r="A466" s="105">
        <f t="shared" si="108"/>
        <v>220</v>
      </c>
      <c r="B466" s="195" t="s">
        <v>585</v>
      </c>
      <c r="C466" s="130">
        <v>1955</v>
      </c>
      <c r="D466" s="107"/>
      <c r="E466" s="131" t="s">
        <v>94</v>
      </c>
      <c r="F466" s="107">
        <v>5</v>
      </c>
      <c r="G466" s="105">
        <v>4</v>
      </c>
      <c r="H466" s="108">
        <v>6490.5</v>
      </c>
      <c r="I466" s="108">
        <v>5552.1</v>
      </c>
      <c r="J466" s="108">
        <v>4188.6000000000004</v>
      </c>
      <c r="K466" s="109">
        <v>120</v>
      </c>
      <c r="L466" s="110">
        <f t="shared" si="101"/>
        <v>9054312.4050000012</v>
      </c>
      <c r="M466" s="108"/>
      <c r="N466" s="108"/>
      <c r="O466" s="108"/>
      <c r="P466" s="110">
        <f>'Форма 2'!C466-M466-N466-O466</f>
        <v>9054312.4050000012</v>
      </c>
      <c r="Q466" s="111">
        <f t="shared" si="102"/>
        <v>1630.7905846436483</v>
      </c>
      <c r="R466" s="111">
        <f t="shared" si="103"/>
        <v>1630.7905846436483</v>
      </c>
      <c r="S466" s="112" t="s">
        <v>81</v>
      </c>
      <c r="T466" s="107" t="s">
        <v>82</v>
      </c>
      <c r="U466" s="217"/>
      <c r="V466" s="85"/>
      <c r="W466" s="85"/>
      <c r="X466" s="85">
        <v>1</v>
      </c>
      <c r="Y466" s="85">
        <v>1</v>
      </c>
      <c r="Z466" s="85">
        <v>1</v>
      </c>
      <c r="AA466" s="85"/>
      <c r="AB466" s="86"/>
      <c r="AC466" s="86"/>
      <c r="AD466" s="85"/>
      <c r="AE466" s="85"/>
      <c r="AF466" s="85"/>
      <c r="AG466" s="85"/>
      <c r="AH466" s="85"/>
      <c r="AI466" s="85"/>
      <c r="AJ466" s="85"/>
    </row>
    <row r="467" spans="1:36" ht="16.5" thickTop="1" thickBot="1">
      <c r="A467" s="105">
        <f t="shared" si="108"/>
        <v>221</v>
      </c>
      <c r="B467" s="195" t="s">
        <v>586</v>
      </c>
      <c r="C467" s="130">
        <v>1978</v>
      </c>
      <c r="D467" s="107"/>
      <c r="E467" s="131" t="s">
        <v>94</v>
      </c>
      <c r="F467" s="107">
        <v>9</v>
      </c>
      <c r="G467" s="105">
        <v>2</v>
      </c>
      <c r="H467" s="108">
        <v>5564.7</v>
      </c>
      <c r="I467" s="108">
        <v>4334.9000000000005</v>
      </c>
      <c r="J467" s="108">
        <v>3469.8</v>
      </c>
      <c r="K467" s="109">
        <v>375</v>
      </c>
      <c r="L467" s="110">
        <f t="shared" si="101"/>
        <v>3116732.8229999999</v>
      </c>
      <c r="M467" s="108"/>
      <c r="N467" s="108"/>
      <c r="O467" s="108"/>
      <c r="P467" s="110">
        <f>'Форма 2'!C467-M467-N467-O467</f>
        <v>3116732.8229999999</v>
      </c>
      <c r="Q467" s="111">
        <f t="shared" si="102"/>
        <v>718.98609495028711</v>
      </c>
      <c r="R467" s="111">
        <f t="shared" si="103"/>
        <v>718.98609495028711</v>
      </c>
      <c r="S467" s="112" t="s">
        <v>81</v>
      </c>
      <c r="T467" s="107" t="s">
        <v>92</v>
      </c>
      <c r="U467" s="217">
        <v>1</v>
      </c>
      <c r="V467" s="85"/>
      <c r="W467" s="85"/>
      <c r="X467" s="85"/>
      <c r="Y467" s="85"/>
      <c r="Z467" s="85"/>
      <c r="AA467" s="85"/>
      <c r="AB467" s="86"/>
      <c r="AC467" s="86"/>
      <c r="AD467" s="85"/>
      <c r="AE467" s="85"/>
      <c r="AF467" s="85"/>
      <c r="AG467" s="85"/>
      <c r="AH467" s="85"/>
      <c r="AI467" s="85"/>
      <c r="AJ467" s="85"/>
    </row>
    <row r="468" spans="1:36" ht="16.5" thickTop="1" thickBot="1">
      <c r="A468" s="105">
        <f t="shared" si="108"/>
        <v>222</v>
      </c>
      <c r="B468" s="195" t="s">
        <v>587</v>
      </c>
      <c r="C468" s="130">
        <v>1982</v>
      </c>
      <c r="D468" s="107"/>
      <c r="E468" s="131" t="s">
        <v>94</v>
      </c>
      <c r="F468" s="107">
        <v>9</v>
      </c>
      <c r="G468" s="105">
        <v>1</v>
      </c>
      <c r="H468" s="108">
        <v>4480.1000000000004</v>
      </c>
      <c r="I468" s="108">
        <v>4479.2999999999993</v>
      </c>
      <c r="J468" s="108">
        <v>4182.3999999999996</v>
      </c>
      <c r="K468" s="109">
        <v>226</v>
      </c>
      <c r="L468" s="110">
        <f>SUM(M468:P468)</f>
        <v>2240733</v>
      </c>
      <c r="M468" s="108"/>
      <c r="N468" s="108"/>
      <c r="O468" s="108"/>
      <c r="P468" s="110">
        <f>'Форма 2'!C468-M468-N468-O468</f>
        <v>2240733</v>
      </c>
      <c r="Q468" s="111">
        <f>L468/I468</f>
        <v>500.24177884937387</v>
      </c>
      <c r="R468" s="111">
        <f>Q468</f>
        <v>500.24177884937387</v>
      </c>
      <c r="S468" s="112" t="s">
        <v>81</v>
      </c>
      <c r="T468" s="107" t="s">
        <v>92</v>
      </c>
      <c r="U468" s="217"/>
      <c r="V468" s="85"/>
      <c r="W468" s="85"/>
      <c r="X468" s="85"/>
      <c r="Y468" s="85"/>
      <c r="Z468" s="172"/>
      <c r="AA468" s="172"/>
      <c r="AB468" s="177">
        <v>1</v>
      </c>
      <c r="AC468" s="154">
        <f>2240733*AB468</f>
        <v>2240733</v>
      </c>
      <c r="AD468" s="85"/>
      <c r="AE468" s="85"/>
      <c r="AF468" s="85"/>
      <c r="AG468" s="166"/>
      <c r="AH468" s="85"/>
      <c r="AI468" s="85"/>
      <c r="AJ468" s="85"/>
    </row>
    <row r="469" spans="1:36" ht="16.5" thickTop="1" thickBot="1">
      <c r="A469" s="105">
        <f t="shared" si="108"/>
        <v>223</v>
      </c>
      <c r="B469" s="114" t="s">
        <v>5076</v>
      </c>
      <c r="C469" s="243">
        <v>1990</v>
      </c>
      <c r="D469" s="107"/>
      <c r="E469" s="244" t="s">
        <v>91</v>
      </c>
      <c r="F469" s="107">
        <v>16</v>
      </c>
      <c r="G469" s="107">
        <v>1</v>
      </c>
      <c r="H469" s="149">
        <v>5564.7</v>
      </c>
      <c r="I469" s="149">
        <v>5564.7</v>
      </c>
      <c r="J469" s="149">
        <v>3469.8</v>
      </c>
      <c r="K469" s="122"/>
      <c r="L469" s="110">
        <f>SUM(M469:P469)</f>
        <v>14435777.799000001</v>
      </c>
      <c r="M469" s="108"/>
      <c r="N469" s="108"/>
      <c r="O469" s="108"/>
      <c r="P469" s="110">
        <f>'Форма 2'!C469-M469-N469-O469</f>
        <v>14435777.799000001</v>
      </c>
      <c r="Q469" s="111">
        <f>L469/I469</f>
        <v>2594.17</v>
      </c>
      <c r="R469" s="111">
        <f>Q469</f>
        <v>2594.17</v>
      </c>
      <c r="S469" s="112" t="s">
        <v>81</v>
      </c>
      <c r="T469" s="107" t="s">
        <v>92</v>
      </c>
      <c r="U469" s="219"/>
      <c r="V469" s="153"/>
      <c r="W469" s="153"/>
      <c r="X469" s="153"/>
      <c r="Y469" s="153"/>
      <c r="Z469" s="153"/>
      <c r="AA469" s="153"/>
      <c r="AB469" s="86"/>
      <c r="AC469" s="86"/>
      <c r="AD469" s="153"/>
      <c r="AE469" s="153">
        <v>1</v>
      </c>
      <c r="AF469" s="153"/>
      <c r="AG469" s="85"/>
      <c r="AH469" s="153"/>
      <c r="AI469" s="153"/>
      <c r="AJ469" s="153"/>
    </row>
    <row r="470" spans="1:36" ht="16.5" thickTop="1" thickBot="1">
      <c r="A470" s="105">
        <f t="shared" si="108"/>
        <v>224</v>
      </c>
      <c r="B470" s="114" t="s">
        <v>3274</v>
      </c>
      <c r="C470" s="243">
        <v>1984</v>
      </c>
      <c r="D470" s="107"/>
      <c r="E470" s="244" t="s">
        <v>239</v>
      </c>
      <c r="F470" s="107">
        <v>5</v>
      </c>
      <c r="G470" s="107">
        <v>8</v>
      </c>
      <c r="H470" s="149">
        <v>5863.6</v>
      </c>
      <c r="I470" s="149">
        <v>5133.6000000000004</v>
      </c>
      <c r="J470" s="149">
        <v>5133.6000000000004</v>
      </c>
      <c r="K470" s="122">
        <v>295</v>
      </c>
      <c r="L470" s="110">
        <f t="shared" ref="L470" si="109">SUM(M470:P470)</f>
        <v>20200219.272</v>
      </c>
      <c r="M470" s="108"/>
      <c r="N470" s="108"/>
      <c r="O470" s="108"/>
      <c r="P470" s="110">
        <f>'Форма 2'!C470-M470-N470-O470</f>
        <v>20200219.272</v>
      </c>
      <c r="Q470" s="111">
        <f t="shared" ref="Q470" si="110">L470/I470</f>
        <v>3934.9032398316967</v>
      </c>
      <c r="R470" s="111">
        <f t="shared" ref="R470" si="111">Q470</f>
        <v>3934.9032398316967</v>
      </c>
      <c r="S470" s="112" t="s">
        <v>81</v>
      </c>
      <c r="T470" s="107" t="s">
        <v>92</v>
      </c>
      <c r="U470" s="219"/>
      <c r="V470" s="153"/>
      <c r="W470" s="153"/>
      <c r="X470" s="153"/>
      <c r="Y470" s="153"/>
      <c r="Z470" s="153"/>
      <c r="AA470" s="153"/>
      <c r="AB470" s="86"/>
      <c r="AC470" s="86"/>
      <c r="AD470" s="153">
        <v>1</v>
      </c>
      <c r="AE470" s="153"/>
      <c r="AF470" s="153"/>
      <c r="AG470" s="85"/>
      <c r="AH470" s="153"/>
      <c r="AI470" s="153"/>
      <c r="AJ470" s="153"/>
    </row>
    <row r="471" spans="1:36" ht="16.5" thickTop="1" thickBot="1">
      <c r="A471" s="105">
        <f t="shared" si="108"/>
        <v>225</v>
      </c>
      <c r="B471" s="195" t="s">
        <v>588</v>
      </c>
      <c r="C471" s="130">
        <v>1966</v>
      </c>
      <c r="D471" s="107"/>
      <c r="E471" s="131" t="s">
        <v>94</v>
      </c>
      <c r="F471" s="107">
        <v>5</v>
      </c>
      <c r="G471" s="105">
        <v>6</v>
      </c>
      <c r="H471" s="108">
        <v>4795.8</v>
      </c>
      <c r="I471" s="108">
        <v>4376.8</v>
      </c>
      <c r="J471" s="108">
        <v>4376.8</v>
      </c>
      <c r="K471" s="109">
        <v>260</v>
      </c>
      <c r="L471" s="110">
        <f t="shared" si="101"/>
        <v>16521626.916000001</v>
      </c>
      <c r="M471" s="108"/>
      <c r="N471" s="108"/>
      <c r="O471" s="108"/>
      <c r="P471" s="110">
        <f>'Форма 2'!C471-M471-N471-O471</f>
        <v>16521626.916000001</v>
      </c>
      <c r="Q471" s="111">
        <f t="shared" si="102"/>
        <v>3774.818798208737</v>
      </c>
      <c r="R471" s="111">
        <f t="shared" si="103"/>
        <v>3774.818798208737</v>
      </c>
      <c r="S471" s="112" t="s">
        <v>81</v>
      </c>
      <c r="T471" s="107" t="s">
        <v>92</v>
      </c>
      <c r="U471" s="217"/>
      <c r="V471" s="85"/>
      <c r="W471" s="85"/>
      <c r="X471" s="85"/>
      <c r="Y471" s="85"/>
      <c r="Z471" s="85"/>
      <c r="AA471" s="85"/>
      <c r="AB471" s="86"/>
      <c r="AC471" s="86"/>
      <c r="AD471" s="85">
        <v>1</v>
      </c>
      <c r="AE471" s="85"/>
      <c r="AF471" s="85"/>
      <c r="AG471" s="85"/>
      <c r="AH471" s="85"/>
      <c r="AI471" s="85"/>
      <c r="AJ471" s="85"/>
    </row>
    <row r="472" spans="1:36" ht="16.5" thickTop="1" thickBot="1">
      <c r="A472" s="105">
        <f t="shared" si="108"/>
        <v>226</v>
      </c>
      <c r="B472" s="195" t="s">
        <v>589</v>
      </c>
      <c r="C472" s="130">
        <v>1966</v>
      </c>
      <c r="D472" s="107"/>
      <c r="E472" s="131" t="s">
        <v>212</v>
      </c>
      <c r="F472" s="107">
        <v>5</v>
      </c>
      <c r="G472" s="105">
        <v>8</v>
      </c>
      <c r="H472" s="108">
        <v>6479.2</v>
      </c>
      <c r="I472" s="108">
        <v>5760.69</v>
      </c>
      <c r="J472" s="108">
        <v>5760.69</v>
      </c>
      <c r="K472" s="109">
        <v>309</v>
      </c>
      <c r="L472" s="110">
        <f t="shared" si="101"/>
        <v>22320973.583999999</v>
      </c>
      <c r="M472" s="108"/>
      <c r="N472" s="108"/>
      <c r="O472" s="108"/>
      <c r="P472" s="110">
        <f>'Форма 2'!C472-M472-N472-O472</f>
        <v>22320973.583999999</v>
      </c>
      <c r="Q472" s="111">
        <f t="shared" si="102"/>
        <v>3874.7048676460631</v>
      </c>
      <c r="R472" s="111">
        <f t="shared" si="103"/>
        <v>3874.7048676460631</v>
      </c>
      <c r="S472" s="112" t="s">
        <v>81</v>
      </c>
      <c r="T472" s="107" t="s">
        <v>82</v>
      </c>
      <c r="U472" s="217"/>
      <c r="V472" s="85"/>
      <c r="W472" s="85"/>
      <c r="X472" s="85"/>
      <c r="Y472" s="85"/>
      <c r="Z472" s="85"/>
      <c r="AA472" s="85"/>
      <c r="AB472" s="86"/>
      <c r="AC472" s="86"/>
      <c r="AD472" s="85">
        <v>1</v>
      </c>
      <c r="AE472" s="85"/>
      <c r="AF472" s="85"/>
      <c r="AG472" s="85"/>
      <c r="AH472" s="85"/>
      <c r="AI472" s="85"/>
      <c r="AJ472" s="85"/>
    </row>
    <row r="473" spans="1:36" ht="16.5" thickTop="1" thickBot="1">
      <c r="A473" s="105">
        <f t="shared" si="108"/>
        <v>227</v>
      </c>
      <c r="B473" s="195" t="s">
        <v>590</v>
      </c>
      <c r="C473" s="130">
        <v>1966</v>
      </c>
      <c r="D473" s="107"/>
      <c r="E473" s="131" t="s">
        <v>212</v>
      </c>
      <c r="F473" s="107">
        <v>5</v>
      </c>
      <c r="G473" s="105">
        <v>8</v>
      </c>
      <c r="H473" s="108">
        <v>5973.1</v>
      </c>
      <c r="I473" s="108">
        <v>5740</v>
      </c>
      <c r="J473" s="108">
        <v>5740</v>
      </c>
      <c r="K473" s="109">
        <v>308</v>
      </c>
      <c r="L473" s="110">
        <f t="shared" si="101"/>
        <v>20577448.962000001</v>
      </c>
      <c r="M473" s="108"/>
      <c r="N473" s="108"/>
      <c r="O473" s="108"/>
      <c r="P473" s="110">
        <f>'Форма 2'!C473-M473-N473-O473</f>
        <v>20577448.962000001</v>
      </c>
      <c r="Q473" s="111">
        <f t="shared" si="102"/>
        <v>3584.9214219512196</v>
      </c>
      <c r="R473" s="111">
        <f t="shared" si="103"/>
        <v>3584.9214219512196</v>
      </c>
      <c r="S473" s="112" t="s">
        <v>81</v>
      </c>
      <c r="T473" s="107" t="s">
        <v>92</v>
      </c>
      <c r="U473" s="217"/>
      <c r="V473" s="85"/>
      <c r="W473" s="85"/>
      <c r="X473" s="85"/>
      <c r="Y473" s="85"/>
      <c r="Z473" s="85"/>
      <c r="AA473" s="85"/>
      <c r="AB473" s="86"/>
      <c r="AC473" s="86"/>
      <c r="AD473" s="85">
        <v>1</v>
      </c>
      <c r="AE473" s="85"/>
      <c r="AF473" s="85"/>
      <c r="AG473" s="85"/>
      <c r="AH473" s="85"/>
      <c r="AI473" s="85"/>
      <c r="AJ473" s="85"/>
    </row>
    <row r="474" spans="1:36" ht="16.5" thickTop="1" thickBot="1">
      <c r="A474" s="105">
        <f t="shared" si="108"/>
        <v>228</v>
      </c>
      <c r="B474" s="195" t="s">
        <v>591</v>
      </c>
      <c r="C474" s="130">
        <v>1966</v>
      </c>
      <c r="D474" s="107"/>
      <c r="E474" s="131" t="s">
        <v>212</v>
      </c>
      <c r="F474" s="107">
        <v>5</v>
      </c>
      <c r="G474" s="105">
        <v>8</v>
      </c>
      <c r="H474" s="108">
        <v>6508.8</v>
      </c>
      <c r="I474" s="108">
        <v>5711.23</v>
      </c>
      <c r="J474" s="108">
        <v>5711.23</v>
      </c>
      <c r="K474" s="109">
        <v>311</v>
      </c>
      <c r="L474" s="110">
        <f t="shared" si="101"/>
        <v>22422946.175999999</v>
      </c>
      <c r="M474" s="108"/>
      <c r="N474" s="108"/>
      <c r="O474" s="108"/>
      <c r="P474" s="110">
        <f>'Форма 2'!C474-M474-N474-O474</f>
        <v>22422946.175999999</v>
      </c>
      <c r="Q474" s="111">
        <f t="shared" si="102"/>
        <v>3926.1150708341288</v>
      </c>
      <c r="R474" s="111">
        <f t="shared" si="103"/>
        <v>3926.1150708341288</v>
      </c>
      <c r="S474" s="112" t="s">
        <v>81</v>
      </c>
      <c r="T474" s="107" t="s">
        <v>82</v>
      </c>
      <c r="U474" s="217"/>
      <c r="V474" s="85"/>
      <c r="W474" s="85"/>
      <c r="X474" s="85"/>
      <c r="Y474" s="85"/>
      <c r="Z474" s="85"/>
      <c r="AA474" s="85"/>
      <c r="AB474" s="86"/>
      <c r="AC474" s="86"/>
      <c r="AD474" s="85">
        <v>1</v>
      </c>
      <c r="AE474" s="85"/>
      <c r="AF474" s="85"/>
      <c r="AG474" s="85"/>
      <c r="AH474" s="85"/>
      <c r="AI474" s="85"/>
      <c r="AJ474" s="85"/>
    </row>
    <row r="475" spans="1:36" ht="16.5" thickTop="1" thickBot="1">
      <c r="A475" s="105">
        <f t="shared" si="108"/>
        <v>229</v>
      </c>
      <c r="B475" s="114" t="s">
        <v>592</v>
      </c>
      <c r="C475" s="123">
        <v>1969</v>
      </c>
      <c r="D475" s="107"/>
      <c r="E475" s="114" t="s">
        <v>94</v>
      </c>
      <c r="F475" s="107">
        <v>5</v>
      </c>
      <c r="G475" s="107">
        <v>6</v>
      </c>
      <c r="H475" s="126">
        <v>4472.8999999999996</v>
      </c>
      <c r="I475" s="126">
        <v>4472.8999999999996</v>
      </c>
      <c r="J475" s="126">
        <v>4472.8999999999996</v>
      </c>
      <c r="K475" s="125">
        <v>200</v>
      </c>
      <c r="L475" s="110">
        <f t="shared" si="101"/>
        <v>20143794.607999999</v>
      </c>
      <c r="M475" s="108"/>
      <c r="N475" s="108"/>
      <c r="O475" s="108"/>
      <c r="P475" s="110">
        <f>'Форма 2'!C475-M475-N475-O475</f>
        <v>20143794.607999999</v>
      </c>
      <c r="Q475" s="111">
        <f t="shared" si="102"/>
        <v>4503.5200000000004</v>
      </c>
      <c r="R475" s="111">
        <f t="shared" si="103"/>
        <v>4503.5200000000004</v>
      </c>
      <c r="S475" s="112" t="s">
        <v>81</v>
      </c>
      <c r="T475" s="107" t="s">
        <v>82</v>
      </c>
      <c r="U475" s="217"/>
      <c r="V475" s="85"/>
      <c r="W475" s="85"/>
      <c r="X475" s="85"/>
      <c r="Y475" s="85"/>
      <c r="Z475" s="85"/>
      <c r="AA475" s="85"/>
      <c r="AB475" s="86"/>
      <c r="AC475" s="86"/>
      <c r="AD475" s="85">
        <v>1</v>
      </c>
      <c r="AE475" s="85"/>
      <c r="AF475" s="85"/>
      <c r="AG475" s="85"/>
      <c r="AH475" s="85"/>
      <c r="AI475" s="85"/>
      <c r="AJ475" s="85"/>
    </row>
    <row r="476" spans="1:36" ht="16.5" thickTop="1" thickBot="1">
      <c r="A476" s="105">
        <f t="shared" si="108"/>
        <v>230</v>
      </c>
      <c r="B476" s="114" t="s">
        <v>593</v>
      </c>
      <c r="C476" s="107">
        <v>1978</v>
      </c>
      <c r="D476" s="107"/>
      <c r="E476" s="114" t="s">
        <v>94</v>
      </c>
      <c r="F476" s="107">
        <v>9</v>
      </c>
      <c r="G476" s="107">
        <v>2</v>
      </c>
      <c r="H476" s="247">
        <v>3902.5</v>
      </c>
      <c r="I476" s="247">
        <v>2680.6</v>
      </c>
      <c r="J476" s="247">
        <v>2680.6</v>
      </c>
      <c r="K476" s="241">
        <v>184</v>
      </c>
      <c r="L476" s="110">
        <f t="shared" ref="L476" si="112">SUM(M476:P476)</f>
        <v>5227125.5750000002</v>
      </c>
      <c r="M476" s="108"/>
      <c r="N476" s="108"/>
      <c r="O476" s="108"/>
      <c r="P476" s="110">
        <f>'Форма 2'!C476-M476-N476-O476</f>
        <v>5227125.5750000002</v>
      </c>
      <c r="Q476" s="111">
        <f t="shared" ref="Q476" si="113">L476/I476</f>
        <v>1949.9834272177873</v>
      </c>
      <c r="R476" s="111">
        <f t="shared" ref="R476" si="114">Q476</f>
        <v>1949.9834272177873</v>
      </c>
      <c r="S476" s="112" t="s">
        <v>81</v>
      </c>
      <c r="T476" s="107" t="s">
        <v>92</v>
      </c>
      <c r="U476" s="219"/>
      <c r="V476" s="153"/>
      <c r="W476" s="153"/>
      <c r="X476" s="153"/>
      <c r="Y476" s="153"/>
      <c r="Z476" s="153"/>
      <c r="AA476" s="153"/>
      <c r="AB476" s="86"/>
      <c r="AC476" s="86"/>
      <c r="AD476" s="153">
        <v>1</v>
      </c>
      <c r="AE476" s="153"/>
      <c r="AF476" s="153"/>
      <c r="AG476" s="85"/>
      <c r="AH476" s="153"/>
      <c r="AI476" s="153"/>
      <c r="AJ476" s="153"/>
    </row>
    <row r="477" spans="1:36" ht="16.5" thickTop="1" thickBot="1">
      <c r="A477" s="105">
        <f t="shared" si="108"/>
        <v>231</v>
      </c>
      <c r="B477" s="195" t="s">
        <v>594</v>
      </c>
      <c r="C477" s="130">
        <v>1980</v>
      </c>
      <c r="D477" s="107"/>
      <c r="E477" s="131" t="s">
        <v>239</v>
      </c>
      <c r="F477" s="107">
        <v>9</v>
      </c>
      <c r="G477" s="105">
        <v>2</v>
      </c>
      <c r="H477" s="108">
        <v>3902</v>
      </c>
      <c r="I477" s="108">
        <v>3902</v>
      </c>
      <c r="J477" s="108">
        <v>3902</v>
      </c>
      <c r="K477" s="109">
        <v>200</v>
      </c>
      <c r="L477" s="110">
        <f t="shared" si="101"/>
        <v>13914532</v>
      </c>
      <c r="M477" s="108"/>
      <c r="N477" s="108"/>
      <c r="O477" s="108"/>
      <c r="P477" s="110">
        <f>'Форма 2'!C477-M477-N477-O477</f>
        <v>13914532</v>
      </c>
      <c r="Q477" s="111">
        <f t="shared" si="102"/>
        <v>3566</v>
      </c>
      <c r="R477" s="111">
        <f t="shared" si="103"/>
        <v>3566</v>
      </c>
      <c r="S477" s="112" t="s">
        <v>81</v>
      </c>
      <c r="T477" s="107" t="s">
        <v>82</v>
      </c>
      <c r="U477" s="217"/>
      <c r="V477" s="85"/>
      <c r="W477" s="85"/>
      <c r="X477" s="85"/>
      <c r="Y477" s="85"/>
      <c r="Z477" s="85"/>
      <c r="AA477" s="85"/>
      <c r="AB477" s="86"/>
      <c r="AC477" s="86"/>
      <c r="AD477" s="85"/>
      <c r="AE477" s="85">
        <v>1</v>
      </c>
      <c r="AF477" s="85"/>
      <c r="AG477" s="85"/>
      <c r="AH477" s="85"/>
      <c r="AI477" s="85"/>
      <c r="AJ477" s="85"/>
    </row>
    <row r="478" spans="1:36" ht="16.5" thickTop="1" thickBot="1">
      <c r="A478" s="105">
        <f t="shared" si="108"/>
        <v>232</v>
      </c>
      <c r="B478" s="190" t="s">
        <v>595</v>
      </c>
      <c r="C478" s="104">
        <v>1961</v>
      </c>
      <c r="D478" s="105"/>
      <c r="E478" s="106" t="s">
        <v>80</v>
      </c>
      <c r="F478" s="107">
        <v>5</v>
      </c>
      <c r="G478" s="105">
        <v>7</v>
      </c>
      <c r="H478" s="108">
        <v>2104.1</v>
      </c>
      <c r="I478" s="108">
        <v>1416.2</v>
      </c>
      <c r="J478" s="108">
        <v>1400.2</v>
      </c>
      <c r="K478" s="109">
        <v>167</v>
      </c>
      <c r="L478" s="110">
        <f t="shared" si="101"/>
        <v>9475856.432</v>
      </c>
      <c r="M478" s="108"/>
      <c r="N478" s="108"/>
      <c r="O478" s="108"/>
      <c r="P478" s="110">
        <f>'Форма 2'!C478-M478-N478-O478</f>
        <v>9475856.432</v>
      </c>
      <c r="Q478" s="111">
        <f t="shared" si="102"/>
        <v>6691.0439429459111</v>
      </c>
      <c r="R478" s="111">
        <f t="shared" si="103"/>
        <v>6691.0439429459111</v>
      </c>
      <c r="S478" s="112" t="s">
        <v>81</v>
      </c>
      <c r="T478" s="107" t="s">
        <v>82</v>
      </c>
      <c r="U478" s="217"/>
      <c r="V478" s="85"/>
      <c r="W478" s="85"/>
      <c r="X478" s="85"/>
      <c r="Y478" s="85"/>
      <c r="Z478" s="85"/>
      <c r="AA478" s="85"/>
      <c r="AB478" s="86"/>
      <c r="AC478" s="86"/>
      <c r="AD478" s="85">
        <v>1</v>
      </c>
      <c r="AE478" s="85"/>
      <c r="AF478" s="85"/>
      <c r="AG478" s="85"/>
      <c r="AH478" s="85"/>
      <c r="AI478" s="85"/>
      <c r="AJ478" s="85"/>
    </row>
    <row r="479" spans="1:36" ht="16.5" thickTop="1" thickBot="1">
      <c r="A479" s="105">
        <f t="shared" si="108"/>
        <v>233</v>
      </c>
      <c r="B479" s="190" t="s">
        <v>596</v>
      </c>
      <c r="C479" s="104">
        <v>1963</v>
      </c>
      <c r="D479" s="105"/>
      <c r="E479" s="106" t="s">
        <v>80</v>
      </c>
      <c r="F479" s="107">
        <v>5</v>
      </c>
      <c r="G479" s="105">
        <v>2</v>
      </c>
      <c r="H479" s="108">
        <v>1621.1</v>
      </c>
      <c r="I479" s="108">
        <v>1396.9</v>
      </c>
      <c r="J479" s="108">
        <v>1330.1</v>
      </c>
      <c r="K479" s="109">
        <v>53</v>
      </c>
      <c r="L479" s="110">
        <f t="shared" si="101"/>
        <v>6222235.7079999996</v>
      </c>
      <c r="M479" s="108"/>
      <c r="N479" s="108"/>
      <c r="O479" s="108"/>
      <c r="P479" s="110">
        <f>'Форма 2'!C479-M479-N479-O479</f>
        <v>6222235.7079999996</v>
      </c>
      <c r="Q479" s="111">
        <f t="shared" si="102"/>
        <v>4454.3172081036573</v>
      </c>
      <c r="R479" s="111">
        <f t="shared" si="103"/>
        <v>4454.3172081036573</v>
      </c>
      <c r="S479" s="112" t="s">
        <v>81</v>
      </c>
      <c r="T479" s="107" t="s">
        <v>92</v>
      </c>
      <c r="U479" s="217">
        <v>1</v>
      </c>
      <c r="V479" s="85"/>
      <c r="W479" s="85"/>
      <c r="X479" s="85"/>
      <c r="Y479" s="85"/>
      <c r="Z479" s="85"/>
      <c r="AA479" s="85"/>
      <c r="AB479" s="86"/>
      <c r="AC479" s="86"/>
      <c r="AD479" s="85">
        <v>1</v>
      </c>
      <c r="AE479" s="85"/>
      <c r="AF479" s="85"/>
      <c r="AG479" s="85"/>
      <c r="AH479" s="85"/>
      <c r="AI479" s="85"/>
      <c r="AJ479" s="85"/>
    </row>
    <row r="480" spans="1:36" ht="16.5" thickTop="1" thickBot="1">
      <c r="A480" s="105">
        <f t="shared" si="108"/>
        <v>234</v>
      </c>
      <c r="B480" s="190" t="s">
        <v>598</v>
      </c>
      <c r="C480" s="104">
        <v>1977</v>
      </c>
      <c r="D480" s="105"/>
      <c r="E480" s="106" t="s">
        <v>94</v>
      </c>
      <c r="F480" s="107">
        <v>14</v>
      </c>
      <c r="G480" s="105">
        <v>1</v>
      </c>
      <c r="H480" s="108">
        <v>5635.9</v>
      </c>
      <c r="I480" s="108">
        <v>5619.5999999999995</v>
      </c>
      <c r="J480" s="108">
        <v>5503.4</v>
      </c>
      <c r="K480" s="109">
        <v>214</v>
      </c>
      <c r="L480" s="110">
        <f t="shared" si="101"/>
        <v>2418251.9719999996</v>
      </c>
      <c r="M480" s="108"/>
      <c r="N480" s="108"/>
      <c r="O480" s="108"/>
      <c r="P480" s="110">
        <f>'Форма 2'!C480-M480-N480-O480</f>
        <v>2418251.9719999996</v>
      </c>
      <c r="Q480" s="111">
        <f t="shared" si="102"/>
        <v>430.32457327923692</v>
      </c>
      <c r="R480" s="111">
        <f t="shared" si="103"/>
        <v>430.32457327923692</v>
      </c>
      <c r="S480" s="112" t="s">
        <v>81</v>
      </c>
      <c r="T480" s="107" t="s">
        <v>92</v>
      </c>
      <c r="U480" s="217"/>
      <c r="V480" s="85"/>
      <c r="W480" s="85"/>
      <c r="X480" s="85"/>
      <c r="Y480" s="85"/>
      <c r="Z480" s="85">
        <v>1</v>
      </c>
      <c r="AA480" s="85"/>
      <c r="AB480" s="86"/>
      <c r="AC480" s="86"/>
      <c r="AD480" s="85"/>
      <c r="AE480" s="85"/>
      <c r="AF480" s="85"/>
      <c r="AG480" s="85"/>
      <c r="AH480" s="85"/>
      <c r="AI480" s="85"/>
      <c r="AJ480" s="85"/>
    </row>
    <row r="481" spans="1:36" ht="16.5" thickTop="1" thickBot="1">
      <c r="A481" s="105">
        <f t="shared" si="108"/>
        <v>235</v>
      </c>
      <c r="B481" s="190" t="s">
        <v>599</v>
      </c>
      <c r="C481" s="104">
        <v>1963</v>
      </c>
      <c r="D481" s="105"/>
      <c r="E481" s="106" t="s">
        <v>94</v>
      </c>
      <c r="F481" s="107">
        <v>5</v>
      </c>
      <c r="G481" s="105">
        <v>5</v>
      </c>
      <c r="H481" s="108">
        <v>4646.7</v>
      </c>
      <c r="I481" s="108">
        <v>4250.5</v>
      </c>
      <c r="J481" s="108">
        <v>4094.4</v>
      </c>
      <c r="K481" s="109">
        <v>157</v>
      </c>
      <c r="L481" s="110">
        <f t="shared" ref="L481:L537" si="115">SUM(M481:P481)</f>
        <v>20926506.384</v>
      </c>
      <c r="M481" s="108"/>
      <c r="N481" s="108"/>
      <c r="O481" s="108"/>
      <c r="P481" s="110">
        <f>'Форма 2'!C481-M481-N481-O481</f>
        <v>20926506.384</v>
      </c>
      <c r="Q481" s="111">
        <f t="shared" si="102"/>
        <v>4923.3046427479121</v>
      </c>
      <c r="R481" s="111">
        <f t="shared" si="103"/>
        <v>4923.3046427479121</v>
      </c>
      <c r="S481" s="112" t="s">
        <v>81</v>
      </c>
      <c r="T481" s="107" t="s">
        <v>82</v>
      </c>
      <c r="U481" s="217"/>
      <c r="V481" s="85"/>
      <c r="W481" s="85"/>
      <c r="X481" s="85"/>
      <c r="Y481" s="85"/>
      <c r="Z481" s="85"/>
      <c r="AA481" s="85"/>
      <c r="AB481" s="86"/>
      <c r="AC481" s="86"/>
      <c r="AD481" s="85">
        <v>1</v>
      </c>
      <c r="AE481" s="85"/>
      <c r="AF481" s="85"/>
      <c r="AG481" s="85"/>
      <c r="AH481" s="85"/>
      <c r="AI481" s="85"/>
      <c r="AJ481" s="85"/>
    </row>
    <row r="482" spans="1:36" ht="16.5" thickTop="1" thickBot="1">
      <c r="A482" s="105">
        <f t="shared" si="108"/>
        <v>236</v>
      </c>
      <c r="B482" s="190" t="s">
        <v>600</v>
      </c>
      <c r="C482" s="104">
        <v>1963</v>
      </c>
      <c r="D482" s="105"/>
      <c r="E482" s="106" t="s">
        <v>94</v>
      </c>
      <c r="F482" s="107">
        <v>5</v>
      </c>
      <c r="G482" s="105">
        <v>5</v>
      </c>
      <c r="H482" s="108">
        <v>4923.8</v>
      </c>
      <c r="I482" s="108">
        <v>4761.3999999999996</v>
      </c>
      <c r="J482" s="108">
        <v>4209</v>
      </c>
      <c r="K482" s="109">
        <v>166</v>
      </c>
      <c r="L482" s="110">
        <f t="shared" si="115"/>
        <v>22174431.776000004</v>
      </c>
      <c r="M482" s="108"/>
      <c r="N482" s="108"/>
      <c r="O482" s="108"/>
      <c r="P482" s="110">
        <f>'Форма 2'!C482-M482-N482-O482</f>
        <v>22174431.776000004</v>
      </c>
      <c r="Q482" s="111">
        <f t="shared" si="102"/>
        <v>4657.1243281387842</v>
      </c>
      <c r="R482" s="111">
        <f t="shared" si="103"/>
        <v>4657.1243281387842</v>
      </c>
      <c r="S482" s="112" t="s">
        <v>81</v>
      </c>
      <c r="T482" s="107" t="s">
        <v>82</v>
      </c>
      <c r="U482" s="217"/>
      <c r="V482" s="85"/>
      <c r="W482" s="85"/>
      <c r="X482" s="85"/>
      <c r="Y482" s="85"/>
      <c r="Z482" s="85"/>
      <c r="AA482" s="85"/>
      <c r="AB482" s="86"/>
      <c r="AC482" s="86"/>
      <c r="AD482" s="85">
        <v>1</v>
      </c>
      <c r="AE482" s="85"/>
      <c r="AF482" s="85"/>
      <c r="AG482" s="85"/>
      <c r="AH482" s="85"/>
      <c r="AI482" s="85"/>
      <c r="AJ482" s="85"/>
    </row>
    <row r="483" spans="1:36" ht="16.5" thickTop="1" thickBot="1">
      <c r="A483" s="105">
        <f t="shared" si="108"/>
        <v>237</v>
      </c>
      <c r="B483" s="190" t="s">
        <v>601</v>
      </c>
      <c r="C483" s="104">
        <v>1963</v>
      </c>
      <c r="D483" s="105"/>
      <c r="E483" s="106" t="s">
        <v>94</v>
      </c>
      <c r="F483" s="107">
        <v>5</v>
      </c>
      <c r="G483" s="105">
        <v>5</v>
      </c>
      <c r="H483" s="108">
        <v>4671.1000000000004</v>
      </c>
      <c r="I483" s="108">
        <v>4434.1000000000004</v>
      </c>
      <c r="J483" s="108">
        <v>3816.9</v>
      </c>
      <c r="K483" s="109">
        <v>171</v>
      </c>
      <c r="L483" s="110">
        <f t="shared" si="115"/>
        <v>16092032.922</v>
      </c>
      <c r="M483" s="108"/>
      <c r="N483" s="108"/>
      <c r="O483" s="108"/>
      <c r="P483" s="110">
        <f>'Форма 2'!C483-M483-N483-O483</f>
        <v>16092032.922</v>
      </c>
      <c r="Q483" s="111">
        <f t="shared" si="102"/>
        <v>3629.1542639994586</v>
      </c>
      <c r="R483" s="111">
        <f t="shared" si="103"/>
        <v>3629.1542639994586</v>
      </c>
      <c r="S483" s="112" t="s">
        <v>81</v>
      </c>
      <c r="T483" s="105" t="s">
        <v>120</v>
      </c>
      <c r="U483" s="217"/>
      <c r="V483" s="85"/>
      <c r="W483" s="85"/>
      <c r="X483" s="85"/>
      <c r="Y483" s="85"/>
      <c r="Z483" s="85"/>
      <c r="AA483" s="85"/>
      <c r="AB483" s="86"/>
      <c r="AC483" s="86"/>
      <c r="AD483" s="85">
        <v>1</v>
      </c>
      <c r="AE483" s="85"/>
      <c r="AF483" s="85"/>
      <c r="AG483" s="85"/>
      <c r="AH483" s="85"/>
      <c r="AI483" s="85"/>
      <c r="AJ483" s="85"/>
    </row>
    <row r="484" spans="1:36" ht="16.5" thickTop="1" thickBot="1">
      <c r="A484" s="105">
        <f t="shared" si="108"/>
        <v>238</v>
      </c>
      <c r="B484" s="190" t="s">
        <v>602</v>
      </c>
      <c r="C484" s="104">
        <v>1963</v>
      </c>
      <c r="D484" s="105"/>
      <c r="E484" s="106" t="s">
        <v>94</v>
      </c>
      <c r="F484" s="107">
        <v>5</v>
      </c>
      <c r="G484" s="105">
        <v>4</v>
      </c>
      <c r="H484" s="108">
        <v>3314.3</v>
      </c>
      <c r="I484" s="108">
        <v>3163.9</v>
      </c>
      <c r="J484" s="108">
        <v>2564</v>
      </c>
      <c r="K484" s="109">
        <v>110</v>
      </c>
      <c r="L484" s="110">
        <f t="shared" si="115"/>
        <v>14926016.336000003</v>
      </c>
      <c r="M484" s="108"/>
      <c r="N484" s="108"/>
      <c r="O484" s="108"/>
      <c r="P484" s="110">
        <f>'Форма 2'!C484-M484-N484-O484</f>
        <v>14926016.336000003</v>
      </c>
      <c r="Q484" s="111">
        <f t="shared" si="102"/>
        <v>4717.6005360472845</v>
      </c>
      <c r="R484" s="111">
        <f t="shared" si="103"/>
        <v>4717.6005360472845</v>
      </c>
      <c r="S484" s="112" t="s">
        <v>81</v>
      </c>
      <c r="T484" s="107" t="s">
        <v>82</v>
      </c>
      <c r="U484" s="217"/>
      <c r="V484" s="85"/>
      <c r="W484" s="85"/>
      <c r="X484" s="85"/>
      <c r="Y484" s="85"/>
      <c r="Z484" s="85"/>
      <c r="AA484" s="85"/>
      <c r="AB484" s="86"/>
      <c r="AC484" s="86"/>
      <c r="AD484" s="85">
        <v>1</v>
      </c>
      <c r="AE484" s="85"/>
      <c r="AF484" s="85"/>
      <c r="AG484" s="85"/>
      <c r="AH484" s="85"/>
      <c r="AI484" s="85"/>
      <c r="AJ484" s="85"/>
    </row>
    <row r="485" spans="1:36" ht="16.5" thickTop="1" thickBot="1">
      <c r="A485" s="105">
        <f t="shared" si="108"/>
        <v>239</v>
      </c>
      <c r="B485" s="190" t="s">
        <v>603</v>
      </c>
      <c r="C485" s="104">
        <v>1965</v>
      </c>
      <c r="D485" s="105"/>
      <c r="E485" s="106" t="s">
        <v>239</v>
      </c>
      <c r="F485" s="107">
        <v>5</v>
      </c>
      <c r="G485" s="105">
        <v>3</v>
      </c>
      <c r="H485" s="108">
        <v>2612</v>
      </c>
      <c r="I485" s="108">
        <v>2280.5</v>
      </c>
      <c r="J485" s="108">
        <v>2280.5</v>
      </c>
      <c r="K485" s="109">
        <v>97</v>
      </c>
      <c r="L485" s="110">
        <f t="shared" si="115"/>
        <v>8998392.2400000002</v>
      </c>
      <c r="M485" s="108"/>
      <c r="N485" s="108"/>
      <c r="O485" s="108"/>
      <c r="P485" s="110">
        <f>'Форма 2'!C485-M485-N485-O485</f>
        <v>8998392.2400000002</v>
      </c>
      <c r="Q485" s="111">
        <f t="shared" ref="Q485:Q542" si="116">L485/I485</f>
        <v>3945.7979565884675</v>
      </c>
      <c r="R485" s="111">
        <f t="shared" ref="R485:R542" si="117">Q485</f>
        <v>3945.7979565884675</v>
      </c>
      <c r="S485" s="112" t="s">
        <v>81</v>
      </c>
      <c r="T485" s="105" t="s">
        <v>82</v>
      </c>
      <c r="U485" s="217"/>
      <c r="V485" s="85"/>
      <c r="W485" s="85"/>
      <c r="X485" s="85"/>
      <c r="Y485" s="85"/>
      <c r="Z485" s="85"/>
      <c r="AA485" s="85"/>
      <c r="AB485" s="86"/>
      <c r="AC485" s="86"/>
      <c r="AD485" s="85">
        <v>1</v>
      </c>
      <c r="AE485" s="85"/>
      <c r="AF485" s="85"/>
      <c r="AG485" s="85"/>
      <c r="AH485" s="85"/>
      <c r="AI485" s="85"/>
      <c r="AJ485" s="85"/>
    </row>
    <row r="486" spans="1:36" ht="16.5" thickTop="1" thickBot="1">
      <c r="A486" s="105">
        <f t="shared" si="108"/>
        <v>240</v>
      </c>
      <c r="B486" s="112" t="s">
        <v>604</v>
      </c>
      <c r="C486" s="123">
        <v>1988</v>
      </c>
      <c r="D486" s="112"/>
      <c r="E486" s="114" t="s">
        <v>80</v>
      </c>
      <c r="F486" s="107">
        <v>9</v>
      </c>
      <c r="G486" s="107">
        <v>3</v>
      </c>
      <c r="H486" s="111">
        <v>7251.3</v>
      </c>
      <c r="I486" s="111">
        <v>6809.3</v>
      </c>
      <c r="J486" s="111">
        <v>6104.7</v>
      </c>
      <c r="K486" s="122"/>
      <c r="L486" s="110">
        <f t="shared" si="115"/>
        <v>66253264.807999998</v>
      </c>
      <c r="M486" s="108"/>
      <c r="N486" s="108"/>
      <c r="O486" s="108"/>
      <c r="P486" s="110">
        <f>'Форма 2'!C486-M486-N486-O486</f>
        <v>66253264.807999998</v>
      </c>
      <c r="Q486" s="111">
        <f t="shared" si="116"/>
        <v>9729.820217643517</v>
      </c>
      <c r="R486" s="111">
        <f t="shared" si="117"/>
        <v>9729.820217643517</v>
      </c>
      <c r="S486" s="112" t="s">
        <v>81</v>
      </c>
      <c r="T486" s="107" t="s">
        <v>82</v>
      </c>
      <c r="U486" s="217">
        <v>1</v>
      </c>
      <c r="V486" s="85">
        <v>1</v>
      </c>
      <c r="W486" s="85"/>
      <c r="X486" s="85">
        <v>1</v>
      </c>
      <c r="Y486" s="85">
        <v>1</v>
      </c>
      <c r="Z486" s="85">
        <v>1</v>
      </c>
      <c r="AA486" s="85">
        <v>1</v>
      </c>
      <c r="AB486" s="86"/>
      <c r="AC486" s="86"/>
      <c r="AD486" s="85"/>
      <c r="AE486" s="85">
        <v>1</v>
      </c>
      <c r="AF486" s="85"/>
      <c r="AG486" s="85"/>
      <c r="AH486" s="85"/>
      <c r="AI486" s="85"/>
      <c r="AJ486" s="85"/>
    </row>
    <row r="487" spans="1:36" ht="16.5" thickTop="1" thickBot="1">
      <c r="A487" s="105">
        <f t="shared" si="108"/>
        <v>241</v>
      </c>
      <c r="B487" s="190" t="s">
        <v>605</v>
      </c>
      <c r="C487" s="104">
        <v>1930</v>
      </c>
      <c r="D487" s="105"/>
      <c r="E487" s="106" t="s">
        <v>94</v>
      </c>
      <c r="F487" s="107">
        <v>5</v>
      </c>
      <c r="G487" s="105">
        <v>5</v>
      </c>
      <c r="H487" s="108">
        <v>4531.7</v>
      </c>
      <c r="I487" s="108">
        <v>4107</v>
      </c>
      <c r="J487" s="108">
        <v>3182.1</v>
      </c>
      <c r="K487" s="109">
        <v>102</v>
      </c>
      <c r="L487" s="110">
        <f t="shared" si="115"/>
        <v>13073274.745000001</v>
      </c>
      <c r="M487" s="108"/>
      <c r="N487" s="108"/>
      <c r="O487" s="108"/>
      <c r="P487" s="110">
        <f>'Форма 2'!C487-M487-N487-O487</f>
        <v>13073274.745000001</v>
      </c>
      <c r="Q487" s="111">
        <f t="shared" si="116"/>
        <v>3183.1689177014855</v>
      </c>
      <c r="R487" s="111">
        <f t="shared" si="117"/>
        <v>3183.1689177014855</v>
      </c>
      <c r="S487" s="112" t="s">
        <v>81</v>
      </c>
      <c r="T487" s="107" t="s">
        <v>82</v>
      </c>
      <c r="U487" s="217"/>
      <c r="V487" s="85">
        <v>1</v>
      </c>
      <c r="W487" s="85"/>
      <c r="X487" s="85"/>
      <c r="Y487" s="85"/>
      <c r="Z487" s="85"/>
      <c r="AA487" s="85"/>
      <c r="AB487" s="86"/>
      <c r="AC487" s="86"/>
      <c r="AD487" s="85"/>
      <c r="AE487" s="85"/>
      <c r="AF487" s="85">
        <v>1</v>
      </c>
      <c r="AG487" s="85"/>
      <c r="AH487" s="85"/>
      <c r="AI487" s="85">
        <v>1</v>
      </c>
      <c r="AJ487" s="85"/>
    </row>
    <row r="488" spans="1:36" ht="16.5" thickTop="1" thickBot="1">
      <c r="A488" s="105">
        <f t="shared" si="108"/>
        <v>242</v>
      </c>
      <c r="B488" s="190" t="s">
        <v>606</v>
      </c>
      <c r="C488" s="104">
        <v>1934</v>
      </c>
      <c r="D488" s="105"/>
      <c r="E488" s="106" t="s">
        <v>94</v>
      </c>
      <c r="F488" s="107">
        <v>4</v>
      </c>
      <c r="G488" s="105">
        <v>4</v>
      </c>
      <c r="H488" s="108">
        <v>3060.8</v>
      </c>
      <c r="I488" s="108">
        <v>2717.4</v>
      </c>
      <c r="J488" s="108">
        <v>2117.9</v>
      </c>
      <c r="K488" s="109">
        <v>85</v>
      </c>
      <c r="L488" s="110">
        <f t="shared" si="115"/>
        <v>15607264.063999999</v>
      </c>
      <c r="M488" s="108"/>
      <c r="N488" s="108"/>
      <c r="O488" s="108"/>
      <c r="P488" s="110">
        <f>'Форма 2'!C488-M488-N488-O488</f>
        <v>15607264.063999999</v>
      </c>
      <c r="Q488" s="111">
        <f t="shared" si="116"/>
        <v>5743.4547964966505</v>
      </c>
      <c r="R488" s="111">
        <f t="shared" si="117"/>
        <v>5743.4547964966505</v>
      </c>
      <c r="S488" s="112" t="s">
        <v>81</v>
      </c>
      <c r="T488" s="107" t="s">
        <v>82</v>
      </c>
      <c r="U488" s="217">
        <v>1</v>
      </c>
      <c r="V488" s="85">
        <v>1</v>
      </c>
      <c r="W488" s="85">
        <v>1</v>
      </c>
      <c r="X488" s="85">
        <v>1</v>
      </c>
      <c r="Y488" s="85">
        <v>1</v>
      </c>
      <c r="Z488" s="85">
        <v>1</v>
      </c>
      <c r="AA488" s="85">
        <v>1</v>
      </c>
      <c r="AB488" s="86"/>
      <c r="AC488" s="86"/>
      <c r="AD488" s="85"/>
      <c r="AE488" s="85"/>
      <c r="AF488" s="85"/>
      <c r="AG488" s="85"/>
      <c r="AH488" s="85"/>
      <c r="AI488" s="85"/>
      <c r="AJ488" s="85"/>
    </row>
    <row r="489" spans="1:36" ht="16.5" thickTop="1" thickBot="1">
      <c r="A489" s="105">
        <f t="shared" si="108"/>
        <v>243</v>
      </c>
      <c r="B489" s="190" t="s">
        <v>607</v>
      </c>
      <c r="C489" s="104">
        <v>1961</v>
      </c>
      <c r="D489" s="105"/>
      <c r="E489" s="106" t="s">
        <v>94</v>
      </c>
      <c r="F489" s="107">
        <v>5</v>
      </c>
      <c r="G489" s="105">
        <v>4</v>
      </c>
      <c r="H489" s="108">
        <v>4180.6400000000003</v>
      </c>
      <c r="I489" s="108">
        <v>3851.44</v>
      </c>
      <c r="J489" s="108">
        <v>2656.84</v>
      </c>
      <c r="K489" s="109">
        <v>115</v>
      </c>
      <c r="L489" s="110">
        <f t="shared" si="115"/>
        <v>3411862.1104000001</v>
      </c>
      <c r="M489" s="108"/>
      <c r="N489" s="108"/>
      <c r="O489" s="108"/>
      <c r="P489" s="110">
        <f>'Форма 2'!C489-M489-N489-O489</f>
        <v>3411862.1104000001</v>
      </c>
      <c r="Q489" s="111">
        <f t="shared" si="116"/>
        <v>885.86661363022665</v>
      </c>
      <c r="R489" s="111">
        <f t="shared" si="117"/>
        <v>885.86661363022665</v>
      </c>
      <c r="S489" s="112" t="s">
        <v>81</v>
      </c>
      <c r="T489" s="107" t="s">
        <v>82</v>
      </c>
      <c r="U489" s="217"/>
      <c r="V489" s="85"/>
      <c r="W489" s="85"/>
      <c r="X489" s="85"/>
      <c r="Y489" s="85"/>
      <c r="Z489" s="85"/>
      <c r="AA489" s="85"/>
      <c r="AB489" s="86"/>
      <c r="AC489" s="86"/>
      <c r="AD489" s="85"/>
      <c r="AE489" s="85"/>
      <c r="AF489" s="85">
        <v>1</v>
      </c>
      <c r="AG489" s="85"/>
      <c r="AH489" s="85"/>
      <c r="AI489" s="85"/>
      <c r="AJ489" s="85"/>
    </row>
    <row r="490" spans="1:36" ht="16.5" thickTop="1" thickBot="1">
      <c r="A490" s="105">
        <f t="shared" si="108"/>
        <v>244</v>
      </c>
      <c r="B490" s="190" t="s">
        <v>608</v>
      </c>
      <c r="C490" s="104">
        <v>1971</v>
      </c>
      <c r="D490" s="105"/>
      <c r="E490" s="106" t="s">
        <v>94</v>
      </c>
      <c r="F490" s="107">
        <v>5</v>
      </c>
      <c r="G490" s="105">
        <v>4</v>
      </c>
      <c r="H490" s="108">
        <v>3701.1</v>
      </c>
      <c r="I490" s="108">
        <v>2844.3999999999996</v>
      </c>
      <c r="J490" s="108">
        <v>1907.1</v>
      </c>
      <c r="K490" s="109">
        <v>118</v>
      </c>
      <c r="L490" s="110">
        <f t="shared" si="115"/>
        <v>3020504.7209999999</v>
      </c>
      <c r="M490" s="108"/>
      <c r="N490" s="108"/>
      <c r="O490" s="108"/>
      <c r="P490" s="110">
        <f>'Форма 2'!C490-M490-N490-O490</f>
        <v>3020504.7209999999</v>
      </c>
      <c r="Q490" s="111">
        <f t="shared" si="116"/>
        <v>1061.9127833638026</v>
      </c>
      <c r="R490" s="111">
        <f t="shared" si="117"/>
        <v>1061.9127833638026</v>
      </c>
      <c r="S490" s="112" t="s">
        <v>81</v>
      </c>
      <c r="T490" s="107" t="s">
        <v>82</v>
      </c>
      <c r="U490" s="217"/>
      <c r="V490" s="85"/>
      <c r="W490" s="85"/>
      <c r="X490" s="85"/>
      <c r="Y490" s="85"/>
      <c r="Z490" s="85"/>
      <c r="AA490" s="85"/>
      <c r="AB490" s="86"/>
      <c r="AC490" s="86"/>
      <c r="AD490" s="85"/>
      <c r="AE490" s="85"/>
      <c r="AF490" s="85">
        <v>1</v>
      </c>
      <c r="AG490" s="85"/>
      <c r="AH490" s="85"/>
      <c r="AI490" s="85"/>
      <c r="AJ490" s="85"/>
    </row>
    <row r="491" spans="1:36" ht="16.5" thickTop="1" thickBot="1">
      <c r="A491" s="105">
        <f t="shared" si="108"/>
        <v>245</v>
      </c>
      <c r="B491" s="190" t="s">
        <v>609</v>
      </c>
      <c r="C491" s="104">
        <v>1990</v>
      </c>
      <c r="D491" s="105"/>
      <c r="E491" s="106" t="s">
        <v>239</v>
      </c>
      <c r="F491" s="107">
        <v>10</v>
      </c>
      <c r="G491" s="105">
        <v>5</v>
      </c>
      <c r="H491" s="108">
        <v>10640.7</v>
      </c>
      <c r="I491" s="108">
        <v>10640.7</v>
      </c>
      <c r="J491" s="108">
        <v>10507.5</v>
      </c>
      <c r="K491" s="109">
        <v>469</v>
      </c>
      <c r="L491" s="110">
        <f t="shared" si="115"/>
        <v>45465157.332000002</v>
      </c>
      <c r="M491" s="108"/>
      <c r="N491" s="108"/>
      <c r="O491" s="108"/>
      <c r="P491" s="110">
        <f>'Форма 2'!C491-M491-N491-O491</f>
        <v>45465157.332000002</v>
      </c>
      <c r="Q491" s="111">
        <f t="shared" si="116"/>
        <v>4272.76</v>
      </c>
      <c r="R491" s="111">
        <f t="shared" si="117"/>
        <v>4272.76</v>
      </c>
      <c r="S491" s="112" t="s">
        <v>81</v>
      </c>
      <c r="T491" s="107" t="s">
        <v>82</v>
      </c>
      <c r="U491" s="217">
        <v>1</v>
      </c>
      <c r="V491" s="85">
        <v>1</v>
      </c>
      <c r="W491" s="85">
        <v>1</v>
      </c>
      <c r="X491" s="85">
        <v>1</v>
      </c>
      <c r="Y491" s="85">
        <v>1</v>
      </c>
      <c r="Z491" s="85">
        <v>1</v>
      </c>
      <c r="AA491" s="85"/>
      <c r="AB491" s="86"/>
      <c r="AC491" s="86"/>
      <c r="AD491" s="85"/>
      <c r="AE491" s="85"/>
      <c r="AF491" s="85"/>
      <c r="AG491" s="85"/>
      <c r="AH491" s="85"/>
      <c r="AI491" s="85"/>
      <c r="AJ491" s="85"/>
    </row>
    <row r="492" spans="1:36" ht="16.5" thickTop="1" thickBot="1">
      <c r="A492" s="105">
        <f t="shared" si="108"/>
        <v>246</v>
      </c>
      <c r="B492" s="190" t="s">
        <v>610</v>
      </c>
      <c r="C492" s="104">
        <v>2007</v>
      </c>
      <c r="D492" s="105"/>
      <c r="E492" s="106" t="s">
        <v>239</v>
      </c>
      <c r="F492" s="107">
        <v>10</v>
      </c>
      <c r="G492" s="105">
        <v>2</v>
      </c>
      <c r="H492" s="108">
        <v>5275</v>
      </c>
      <c r="I492" s="108">
        <v>5273.1</v>
      </c>
      <c r="J492" s="108">
        <v>5273.1</v>
      </c>
      <c r="K492" s="109">
        <v>320</v>
      </c>
      <c r="L492" s="110">
        <f t="shared" si="115"/>
        <v>2954474.75</v>
      </c>
      <c r="M492" s="108"/>
      <c r="N492" s="108"/>
      <c r="O492" s="108"/>
      <c r="P492" s="110">
        <f>'Форма 2'!C492-M492-N492-O492</f>
        <v>2954474.75</v>
      </c>
      <c r="Q492" s="111">
        <f t="shared" si="116"/>
        <v>560.2918112685137</v>
      </c>
      <c r="R492" s="111">
        <f t="shared" si="117"/>
        <v>560.2918112685137</v>
      </c>
      <c r="S492" s="112" t="s">
        <v>81</v>
      </c>
      <c r="T492" s="107" t="s">
        <v>92</v>
      </c>
      <c r="U492" s="217">
        <v>1</v>
      </c>
      <c r="V492" s="85"/>
      <c r="W492" s="85"/>
      <c r="X492" s="85"/>
      <c r="Y492" s="85"/>
      <c r="Z492" s="85"/>
      <c r="AA492" s="85"/>
      <c r="AB492" s="86"/>
      <c r="AC492" s="86"/>
      <c r="AD492" s="85"/>
      <c r="AE492" s="85"/>
      <c r="AF492" s="85"/>
      <c r="AG492" s="85"/>
      <c r="AH492" s="85"/>
      <c r="AI492" s="85"/>
      <c r="AJ492" s="85"/>
    </row>
    <row r="493" spans="1:36" ht="16.5" thickTop="1" thickBot="1">
      <c r="A493" s="105">
        <f t="shared" si="108"/>
        <v>247</v>
      </c>
      <c r="B493" s="190" t="s">
        <v>611</v>
      </c>
      <c r="C493" s="104">
        <v>1989</v>
      </c>
      <c r="D493" s="105"/>
      <c r="E493" s="106" t="s">
        <v>94</v>
      </c>
      <c r="F493" s="107">
        <v>5</v>
      </c>
      <c r="G493" s="105">
        <v>6</v>
      </c>
      <c r="H493" s="108">
        <v>5942.3</v>
      </c>
      <c r="I493" s="108">
        <v>5762.05</v>
      </c>
      <c r="J493" s="108">
        <v>4084.05</v>
      </c>
      <c r="K493" s="109">
        <v>200</v>
      </c>
      <c r="L493" s="110">
        <f t="shared" si="115"/>
        <v>2336868.898</v>
      </c>
      <c r="M493" s="108"/>
      <c r="N493" s="108"/>
      <c r="O493" s="108"/>
      <c r="P493" s="110">
        <f>'Форма 2'!C493-M493-N493-O493</f>
        <v>2336868.898</v>
      </c>
      <c r="Q493" s="111">
        <f t="shared" si="116"/>
        <v>405.56206523719857</v>
      </c>
      <c r="R493" s="111">
        <f t="shared" si="117"/>
        <v>405.56206523719857</v>
      </c>
      <c r="S493" s="112" t="s">
        <v>81</v>
      </c>
      <c r="T493" s="107" t="s">
        <v>92</v>
      </c>
      <c r="U493" s="217">
        <v>1</v>
      </c>
      <c r="V493" s="85"/>
      <c r="W493" s="85"/>
      <c r="X493" s="85"/>
      <c r="Y493" s="85"/>
      <c r="Z493" s="85"/>
      <c r="AA493" s="85"/>
      <c r="AB493" s="86"/>
      <c r="AC493" s="86"/>
      <c r="AD493" s="85"/>
      <c r="AE493" s="85"/>
      <c r="AF493" s="85"/>
      <c r="AG493" s="85"/>
      <c r="AH493" s="85"/>
      <c r="AI493" s="85"/>
      <c r="AJ493" s="85"/>
    </row>
    <row r="494" spans="1:36" ht="16.5" thickTop="1" thickBot="1">
      <c r="A494" s="105">
        <f t="shared" si="108"/>
        <v>248</v>
      </c>
      <c r="B494" s="190" t="s">
        <v>612</v>
      </c>
      <c r="C494" s="104">
        <v>1974</v>
      </c>
      <c r="D494" s="105"/>
      <c r="E494" s="106" t="s">
        <v>94</v>
      </c>
      <c r="F494" s="107">
        <v>5</v>
      </c>
      <c r="G494" s="105">
        <v>3</v>
      </c>
      <c r="H494" s="108">
        <v>2197.6999999999998</v>
      </c>
      <c r="I494" s="108">
        <v>1520.2</v>
      </c>
      <c r="J494" s="108">
        <v>1439.4</v>
      </c>
      <c r="K494" s="109">
        <v>94</v>
      </c>
      <c r="L494" s="110">
        <f t="shared" si="115"/>
        <v>864267.50199999986</v>
      </c>
      <c r="M494" s="108"/>
      <c r="N494" s="108"/>
      <c r="O494" s="108"/>
      <c r="P494" s="110">
        <f>'Форма 2'!C494-M494-N494-O494</f>
        <v>864267.50199999986</v>
      </c>
      <c r="Q494" s="111">
        <f t="shared" si="116"/>
        <v>568.52223523220619</v>
      </c>
      <c r="R494" s="111">
        <f t="shared" si="117"/>
        <v>568.52223523220619</v>
      </c>
      <c r="S494" s="112" t="s">
        <v>81</v>
      </c>
      <c r="T494" s="107" t="s">
        <v>82</v>
      </c>
      <c r="U494" s="217">
        <v>1</v>
      </c>
      <c r="V494" s="85"/>
      <c r="W494" s="85"/>
      <c r="X494" s="85"/>
      <c r="Y494" s="85"/>
      <c r="Z494" s="85"/>
      <c r="AA494" s="85"/>
      <c r="AB494" s="86"/>
      <c r="AC494" s="86"/>
      <c r="AD494" s="85"/>
      <c r="AE494" s="85"/>
      <c r="AF494" s="85"/>
      <c r="AG494" s="85"/>
      <c r="AH494" s="85"/>
      <c r="AI494" s="85"/>
      <c r="AJ494" s="85"/>
    </row>
    <row r="495" spans="1:36" ht="16.5" thickTop="1" thickBot="1">
      <c r="A495" s="105">
        <f t="shared" si="108"/>
        <v>249</v>
      </c>
      <c r="B495" s="190" t="s">
        <v>613</v>
      </c>
      <c r="C495" s="104">
        <v>1989</v>
      </c>
      <c r="D495" s="105"/>
      <c r="E495" s="106" t="s">
        <v>239</v>
      </c>
      <c r="F495" s="107">
        <v>10</v>
      </c>
      <c r="G495" s="105">
        <v>10</v>
      </c>
      <c r="H495" s="108">
        <v>22134</v>
      </c>
      <c r="I495" s="108">
        <v>22066.3</v>
      </c>
      <c r="J495" s="108">
        <v>22054.5</v>
      </c>
      <c r="K495" s="109">
        <v>993</v>
      </c>
      <c r="L495" s="110">
        <f t="shared" si="115"/>
        <v>126559555.92</v>
      </c>
      <c r="M495" s="108"/>
      <c r="N495" s="108"/>
      <c r="O495" s="108"/>
      <c r="P495" s="110">
        <f>'Форма 2'!C495-M495-N495-O495</f>
        <v>126559555.92</v>
      </c>
      <c r="Q495" s="111">
        <f t="shared" si="116"/>
        <v>5735.4226091370101</v>
      </c>
      <c r="R495" s="111">
        <f t="shared" si="117"/>
        <v>5735.4226091370101</v>
      </c>
      <c r="S495" s="112" t="s">
        <v>81</v>
      </c>
      <c r="T495" s="107" t="s">
        <v>82</v>
      </c>
      <c r="U495" s="217">
        <v>1</v>
      </c>
      <c r="V495" s="85">
        <v>1</v>
      </c>
      <c r="W495" s="85">
        <v>1</v>
      </c>
      <c r="X495" s="85">
        <v>1</v>
      </c>
      <c r="Y495" s="85">
        <v>1</v>
      </c>
      <c r="Z495" s="85">
        <v>1</v>
      </c>
      <c r="AA495" s="85"/>
      <c r="AB495" s="86"/>
      <c r="AC495" s="86"/>
      <c r="AD495" s="85"/>
      <c r="AE495" s="85"/>
      <c r="AF495" s="85"/>
      <c r="AG495" s="85"/>
      <c r="AH495" s="85"/>
      <c r="AI495" s="85"/>
      <c r="AJ495" s="85"/>
    </row>
    <row r="496" spans="1:36" ht="16.5" thickTop="1" thickBot="1">
      <c r="A496" s="105">
        <f t="shared" si="108"/>
        <v>250</v>
      </c>
      <c r="B496" s="190" t="s">
        <v>614</v>
      </c>
      <c r="C496" s="104">
        <v>1996</v>
      </c>
      <c r="D496" s="105"/>
      <c r="E496" s="106" t="s">
        <v>615</v>
      </c>
      <c r="F496" s="107">
        <v>10</v>
      </c>
      <c r="G496" s="105">
        <v>5</v>
      </c>
      <c r="H496" s="108">
        <v>12684</v>
      </c>
      <c r="I496" s="108">
        <v>10878</v>
      </c>
      <c r="J496" s="108">
        <v>10878</v>
      </c>
      <c r="K496" s="109">
        <v>301</v>
      </c>
      <c r="L496" s="110">
        <f t="shared" si="115"/>
        <v>7104181.5600000005</v>
      </c>
      <c r="M496" s="108"/>
      <c r="N496" s="108"/>
      <c r="O496" s="108"/>
      <c r="P496" s="110">
        <f>'Форма 2'!C496-M496-N496-O496</f>
        <v>7104181.5600000005</v>
      </c>
      <c r="Q496" s="111">
        <f t="shared" si="116"/>
        <v>653.07791505791511</v>
      </c>
      <c r="R496" s="111">
        <f t="shared" si="117"/>
        <v>653.07791505791511</v>
      </c>
      <c r="S496" s="112" t="s">
        <v>81</v>
      </c>
      <c r="T496" s="107" t="s">
        <v>92</v>
      </c>
      <c r="U496" s="217">
        <v>1</v>
      </c>
      <c r="V496" s="85"/>
      <c r="W496" s="85"/>
      <c r="X496" s="85"/>
      <c r="Y496" s="85"/>
      <c r="Z496" s="85"/>
      <c r="AA496" s="85"/>
      <c r="AB496" s="86"/>
      <c r="AC496" s="86"/>
      <c r="AD496" s="85"/>
      <c r="AE496" s="85"/>
      <c r="AF496" s="85"/>
      <c r="AG496" s="85"/>
      <c r="AH496" s="85"/>
      <c r="AI496" s="85"/>
      <c r="AJ496" s="85"/>
    </row>
    <row r="497" spans="1:36" ht="16.5" thickTop="1" thickBot="1">
      <c r="A497" s="105">
        <f t="shared" si="108"/>
        <v>251</v>
      </c>
      <c r="B497" s="190" t="s">
        <v>616</v>
      </c>
      <c r="C497" s="104">
        <v>1994</v>
      </c>
      <c r="D497" s="105"/>
      <c r="E497" s="106" t="s">
        <v>239</v>
      </c>
      <c r="F497" s="107">
        <v>16</v>
      </c>
      <c r="G497" s="105">
        <v>1</v>
      </c>
      <c r="H497" s="108">
        <v>5411.8</v>
      </c>
      <c r="I497" s="108">
        <v>3298.4</v>
      </c>
      <c r="J497" s="108">
        <v>3298.4</v>
      </c>
      <c r="K497" s="109">
        <v>156</v>
      </c>
      <c r="L497" s="110">
        <f t="shared" si="115"/>
        <v>9597761.0620000008</v>
      </c>
      <c r="M497" s="108"/>
      <c r="N497" s="108"/>
      <c r="O497" s="108"/>
      <c r="P497" s="110">
        <f>'Форма 2'!C497-M497-N497-O497</f>
        <v>9597761.0620000008</v>
      </c>
      <c r="Q497" s="111">
        <f t="shared" si="116"/>
        <v>2909.8232664322099</v>
      </c>
      <c r="R497" s="111">
        <f t="shared" si="117"/>
        <v>2909.8232664322099</v>
      </c>
      <c r="S497" s="112" t="s">
        <v>81</v>
      </c>
      <c r="T497" s="107" t="s">
        <v>82</v>
      </c>
      <c r="U497" s="217">
        <v>1</v>
      </c>
      <c r="V497" s="85"/>
      <c r="W497" s="85"/>
      <c r="X497" s="85"/>
      <c r="Y497" s="85"/>
      <c r="Z497" s="85"/>
      <c r="AA497" s="85"/>
      <c r="AB497" s="168">
        <v>2</v>
      </c>
      <c r="AC497" s="154">
        <f>3204094+3362572</f>
        <v>6566666</v>
      </c>
      <c r="AD497" s="85"/>
      <c r="AE497" s="85"/>
      <c r="AF497" s="85"/>
      <c r="AG497" s="85"/>
      <c r="AH497" s="85"/>
      <c r="AI497" s="85"/>
      <c r="AJ497" s="85"/>
    </row>
    <row r="498" spans="1:36" ht="16.5" thickTop="1" thickBot="1">
      <c r="A498" s="105">
        <f t="shared" si="108"/>
        <v>252</v>
      </c>
      <c r="B498" s="190" t="s">
        <v>617</v>
      </c>
      <c r="C498" s="104">
        <v>1978</v>
      </c>
      <c r="D498" s="105"/>
      <c r="E498" s="106" t="s">
        <v>239</v>
      </c>
      <c r="F498" s="107">
        <v>9</v>
      </c>
      <c r="G498" s="105">
        <v>6</v>
      </c>
      <c r="H498" s="108">
        <v>13650.7</v>
      </c>
      <c r="I498" s="108">
        <v>11319.88</v>
      </c>
      <c r="J498" s="108">
        <v>11240.08</v>
      </c>
      <c r="K498" s="109">
        <v>571</v>
      </c>
      <c r="L498" s="110">
        <f t="shared" si="115"/>
        <v>5857242.3559999997</v>
      </c>
      <c r="M498" s="108"/>
      <c r="N498" s="108"/>
      <c r="O498" s="108"/>
      <c r="P498" s="110">
        <f>'Форма 2'!C498-M498-N498-O498</f>
        <v>5857242.3559999997</v>
      </c>
      <c r="Q498" s="111">
        <f t="shared" si="116"/>
        <v>517.42972151648246</v>
      </c>
      <c r="R498" s="111">
        <f t="shared" si="117"/>
        <v>517.42972151648246</v>
      </c>
      <c r="S498" s="112" t="s">
        <v>81</v>
      </c>
      <c r="T498" s="107" t="s">
        <v>82</v>
      </c>
      <c r="U498" s="217"/>
      <c r="V498" s="85"/>
      <c r="W498" s="85"/>
      <c r="X498" s="85"/>
      <c r="Y498" s="85"/>
      <c r="Z498" s="85">
        <v>1</v>
      </c>
      <c r="AA498" s="85"/>
      <c r="AB498" s="86"/>
      <c r="AC498" s="86"/>
      <c r="AD498" s="85"/>
      <c r="AE498" s="85"/>
      <c r="AF498" s="85"/>
      <c r="AG498" s="85"/>
      <c r="AH498" s="85"/>
      <c r="AI498" s="85"/>
      <c r="AJ498" s="85"/>
    </row>
    <row r="499" spans="1:36" ht="16.5" thickTop="1" thickBot="1">
      <c r="A499" s="105">
        <f t="shared" si="108"/>
        <v>253</v>
      </c>
      <c r="B499" s="190" t="s">
        <v>618</v>
      </c>
      <c r="C499" s="104">
        <v>1978</v>
      </c>
      <c r="D499" s="105"/>
      <c r="E499" s="106" t="s">
        <v>239</v>
      </c>
      <c r="F499" s="107">
        <v>9</v>
      </c>
      <c r="G499" s="105">
        <v>2</v>
      </c>
      <c r="H499" s="108">
        <v>3846</v>
      </c>
      <c r="I499" s="108">
        <v>2632.5</v>
      </c>
      <c r="J499" s="108">
        <v>2632.5</v>
      </c>
      <c r="K499" s="109">
        <v>125</v>
      </c>
      <c r="L499" s="110">
        <f t="shared" si="115"/>
        <v>1650241.68</v>
      </c>
      <c r="M499" s="108"/>
      <c r="N499" s="108"/>
      <c r="O499" s="108"/>
      <c r="P499" s="110">
        <f>'Форма 2'!C499-M499-N499-O499</f>
        <v>1650241.68</v>
      </c>
      <c r="Q499" s="111">
        <f t="shared" si="116"/>
        <v>626.87243304843298</v>
      </c>
      <c r="R499" s="111">
        <f t="shared" si="117"/>
        <v>626.87243304843298</v>
      </c>
      <c r="S499" s="112" t="s">
        <v>81</v>
      </c>
      <c r="T499" s="107" t="s">
        <v>92</v>
      </c>
      <c r="U499" s="217"/>
      <c r="V499" s="85"/>
      <c r="W499" s="85"/>
      <c r="X499" s="85"/>
      <c r="Y499" s="85"/>
      <c r="Z499" s="85">
        <v>1</v>
      </c>
      <c r="AA499" s="85"/>
      <c r="AB499" s="86"/>
      <c r="AC499" s="86"/>
      <c r="AD499" s="85"/>
      <c r="AE499" s="85"/>
      <c r="AF499" s="85"/>
      <c r="AG499" s="85"/>
      <c r="AH499" s="85"/>
      <c r="AI499" s="85"/>
      <c r="AJ499" s="85"/>
    </row>
    <row r="500" spans="1:36" ht="16.5" thickTop="1" thickBot="1">
      <c r="A500" s="105">
        <f t="shared" si="108"/>
        <v>254</v>
      </c>
      <c r="B500" s="190" t="s">
        <v>619</v>
      </c>
      <c r="C500" s="104">
        <v>1978</v>
      </c>
      <c r="D500" s="105"/>
      <c r="E500" s="106" t="s">
        <v>239</v>
      </c>
      <c r="F500" s="107">
        <v>9</v>
      </c>
      <c r="G500" s="105">
        <v>2</v>
      </c>
      <c r="H500" s="108">
        <v>5367</v>
      </c>
      <c r="I500" s="108">
        <v>5366</v>
      </c>
      <c r="J500" s="108">
        <v>3862</v>
      </c>
      <c r="K500" s="109">
        <v>168</v>
      </c>
      <c r="L500" s="110">
        <f t="shared" si="115"/>
        <v>2302872.36</v>
      </c>
      <c r="M500" s="108"/>
      <c r="N500" s="108"/>
      <c r="O500" s="108"/>
      <c r="P500" s="110">
        <f>'Форма 2'!C500-M500-N500-O500</f>
        <v>2302872.36</v>
      </c>
      <c r="Q500" s="111">
        <f t="shared" si="116"/>
        <v>429.1599627282892</v>
      </c>
      <c r="R500" s="111">
        <f t="shared" si="117"/>
        <v>429.1599627282892</v>
      </c>
      <c r="S500" s="112" t="s">
        <v>81</v>
      </c>
      <c r="T500" s="107" t="s">
        <v>92</v>
      </c>
      <c r="U500" s="217"/>
      <c r="V500" s="85"/>
      <c r="W500" s="85"/>
      <c r="X500" s="85"/>
      <c r="Y500" s="85"/>
      <c r="Z500" s="85">
        <v>1</v>
      </c>
      <c r="AA500" s="85"/>
      <c r="AB500" s="86"/>
      <c r="AC500" s="86"/>
      <c r="AD500" s="85"/>
      <c r="AE500" s="85"/>
      <c r="AF500" s="85"/>
      <c r="AG500" s="85"/>
      <c r="AH500" s="85"/>
      <c r="AI500" s="85"/>
      <c r="AJ500" s="85"/>
    </row>
    <row r="501" spans="1:36" ht="16.5" thickTop="1" thickBot="1">
      <c r="A501" s="105">
        <f t="shared" si="108"/>
        <v>255</v>
      </c>
      <c r="B501" s="190" t="s">
        <v>620</v>
      </c>
      <c r="C501" s="104">
        <v>2004</v>
      </c>
      <c r="D501" s="105"/>
      <c r="E501" s="106" t="s">
        <v>239</v>
      </c>
      <c r="F501" s="107">
        <v>10</v>
      </c>
      <c r="G501" s="105">
        <v>3</v>
      </c>
      <c r="H501" s="108">
        <v>10108</v>
      </c>
      <c r="I501" s="108">
        <v>8661.8000000000011</v>
      </c>
      <c r="J501" s="108">
        <v>8238.2000000000007</v>
      </c>
      <c r="K501" s="109">
        <v>300</v>
      </c>
      <c r="L501" s="110">
        <f t="shared" si="115"/>
        <v>4337140.6399999997</v>
      </c>
      <c r="M501" s="108"/>
      <c r="N501" s="108"/>
      <c r="O501" s="108"/>
      <c r="P501" s="110">
        <f>'Форма 2'!C501-M501-N501-O501</f>
        <v>4337140.6399999997</v>
      </c>
      <c r="Q501" s="111">
        <f t="shared" si="116"/>
        <v>500.72047842249867</v>
      </c>
      <c r="R501" s="111">
        <f t="shared" si="117"/>
        <v>500.72047842249867</v>
      </c>
      <c r="S501" s="112" t="s">
        <v>81</v>
      </c>
      <c r="T501" s="107" t="s">
        <v>92</v>
      </c>
      <c r="U501" s="217"/>
      <c r="V501" s="85"/>
      <c r="W501" s="85"/>
      <c r="X501" s="85"/>
      <c r="Y501" s="85"/>
      <c r="Z501" s="85">
        <v>1</v>
      </c>
      <c r="AA501" s="85"/>
      <c r="AB501" s="86"/>
      <c r="AC501" s="86"/>
      <c r="AD501" s="85"/>
      <c r="AE501" s="85"/>
      <c r="AF501" s="85"/>
      <c r="AG501" s="85"/>
      <c r="AH501" s="85"/>
      <c r="AI501" s="85"/>
      <c r="AJ501" s="85"/>
    </row>
    <row r="502" spans="1:36" ht="16.5" thickTop="1" thickBot="1">
      <c r="A502" s="105">
        <f t="shared" si="108"/>
        <v>256</v>
      </c>
      <c r="B502" s="190" t="s">
        <v>622</v>
      </c>
      <c r="C502" s="133">
        <v>1958</v>
      </c>
      <c r="D502" s="105"/>
      <c r="E502" s="106" t="s">
        <v>94</v>
      </c>
      <c r="F502" s="107">
        <v>3</v>
      </c>
      <c r="G502" s="105">
        <v>2</v>
      </c>
      <c r="H502" s="108">
        <v>1048.0999999999999</v>
      </c>
      <c r="I502" s="108">
        <v>948.1</v>
      </c>
      <c r="J502" s="108">
        <v>948.1</v>
      </c>
      <c r="K502" s="109">
        <v>45</v>
      </c>
      <c r="L502" s="110">
        <f t="shared" si="115"/>
        <v>1360475.7239999999</v>
      </c>
      <c r="M502" s="108"/>
      <c r="N502" s="108"/>
      <c r="O502" s="108"/>
      <c r="P502" s="110">
        <f>'Форма 2'!C502-M502-N502-O502</f>
        <v>1360475.7239999999</v>
      </c>
      <c r="Q502" s="111">
        <f t="shared" si="116"/>
        <v>1434.9496086910663</v>
      </c>
      <c r="R502" s="111">
        <f t="shared" si="117"/>
        <v>1434.9496086910663</v>
      </c>
      <c r="S502" s="112" t="s">
        <v>81</v>
      </c>
      <c r="T502" s="107" t="s">
        <v>82</v>
      </c>
      <c r="U502" s="217"/>
      <c r="V502" s="85"/>
      <c r="W502" s="85"/>
      <c r="X502" s="85"/>
      <c r="Y502" s="85"/>
      <c r="Z502" s="85"/>
      <c r="AA502" s="85"/>
      <c r="AB502" s="86"/>
      <c r="AC502" s="86"/>
      <c r="AD502" s="85"/>
      <c r="AE502" s="85"/>
      <c r="AF502" s="85">
        <v>1</v>
      </c>
      <c r="AG502" s="85"/>
      <c r="AH502" s="85"/>
      <c r="AI502" s="85"/>
      <c r="AJ502" s="85"/>
    </row>
    <row r="503" spans="1:36" ht="16.5" thickTop="1" thickBot="1">
      <c r="A503" s="105">
        <f t="shared" si="108"/>
        <v>257</v>
      </c>
      <c r="B503" s="190" t="s">
        <v>623</v>
      </c>
      <c r="C503" s="133">
        <v>1942</v>
      </c>
      <c r="D503" s="105"/>
      <c r="E503" s="106" t="s">
        <v>94</v>
      </c>
      <c r="F503" s="107">
        <v>4</v>
      </c>
      <c r="G503" s="105">
        <v>6</v>
      </c>
      <c r="H503" s="108">
        <v>5430.8</v>
      </c>
      <c r="I503" s="108">
        <v>3730.7</v>
      </c>
      <c r="J503" s="108">
        <v>3730.7</v>
      </c>
      <c r="K503" s="109">
        <v>138</v>
      </c>
      <c r="L503" s="110">
        <f t="shared" si="115"/>
        <v>7586284.5200000005</v>
      </c>
      <c r="M503" s="108"/>
      <c r="N503" s="108"/>
      <c r="O503" s="108"/>
      <c r="P503" s="110">
        <f>'Форма 2'!C503-M503-N503-O503</f>
        <v>7586284.5200000005</v>
      </c>
      <c r="Q503" s="111">
        <f t="shared" si="116"/>
        <v>2033.4748224193854</v>
      </c>
      <c r="R503" s="111">
        <f t="shared" si="117"/>
        <v>2033.4748224193854</v>
      </c>
      <c r="S503" s="112" t="s">
        <v>81</v>
      </c>
      <c r="T503" s="107" t="s">
        <v>82</v>
      </c>
      <c r="U503" s="217"/>
      <c r="V503" s="85"/>
      <c r="W503" s="85"/>
      <c r="X503" s="85">
        <v>1</v>
      </c>
      <c r="Y503" s="85"/>
      <c r="Z503" s="85"/>
      <c r="AA503" s="85">
        <v>1</v>
      </c>
      <c r="AB503" s="86"/>
      <c r="AC503" s="86"/>
      <c r="AD503" s="85"/>
      <c r="AE503" s="85"/>
      <c r="AF503" s="85"/>
      <c r="AG503" s="85"/>
      <c r="AH503" s="85"/>
      <c r="AI503" s="85"/>
      <c r="AJ503" s="85"/>
    </row>
    <row r="504" spans="1:36" ht="16.5" thickTop="1" thickBot="1">
      <c r="A504" s="105">
        <f t="shared" si="108"/>
        <v>258</v>
      </c>
      <c r="B504" s="190" t="s">
        <v>624</v>
      </c>
      <c r="C504" s="133">
        <v>1942</v>
      </c>
      <c r="D504" s="105"/>
      <c r="E504" s="106" t="s">
        <v>94</v>
      </c>
      <c r="F504" s="107">
        <v>5</v>
      </c>
      <c r="G504" s="105">
        <v>12</v>
      </c>
      <c r="H504" s="108">
        <v>8751.6</v>
      </c>
      <c r="I504" s="108">
        <v>6299.2</v>
      </c>
      <c r="J504" s="108">
        <v>6299.2</v>
      </c>
      <c r="K504" s="109">
        <v>230</v>
      </c>
      <c r="L504" s="110">
        <f t="shared" si="115"/>
        <v>30149437.032000002</v>
      </c>
      <c r="M504" s="108"/>
      <c r="N504" s="108"/>
      <c r="O504" s="108"/>
      <c r="P504" s="110">
        <f>'Форма 2'!C504-M504-N504-O504</f>
        <v>30149437.032000002</v>
      </c>
      <c r="Q504" s="111">
        <f t="shared" si="116"/>
        <v>4786.2327012954029</v>
      </c>
      <c r="R504" s="111">
        <f t="shared" si="117"/>
        <v>4786.2327012954029</v>
      </c>
      <c r="S504" s="112" t="s">
        <v>81</v>
      </c>
      <c r="T504" s="107" t="s">
        <v>82</v>
      </c>
      <c r="U504" s="217"/>
      <c r="V504" s="85"/>
      <c r="W504" s="85"/>
      <c r="X504" s="85"/>
      <c r="Y504" s="85"/>
      <c r="Z504" s="85"/>
      <c r="AA504" s="85"/>
      <c r="AB504" s="86"/>
      <c r="AC504" s="86"/>
      <c r="AD504" s="85">
        <v>1</v>
      </c>
      <c r="AE504" s="85"/>
      <c r="AF504" s="85"/>
      <c r="AG504" s="85"/>
      <c r="AH504" s="85"/>
      <c r="AI504" s="85"/>
      <c r="AJ504" s="85"/>
    </row>
    <row r="505" spans="1:36" ht="16.5" thickTop="1" thickBot="1">
      <c r="A505" s="105">
        <f t="shared" si="108"/>
        <v>259</v>
      </c>
      <c r="B505" s="190" t="s">
        <v>625</v>
      </c>
      <c r="C505" s="133">
        <v>1942</v>
      </c>
      <c r="D505" s="105"/>
      <c r="E505" s="106" t="s">
        <v>94</v>
      </c>
      <c r="F505" s="107">
        <v>4</v>
      </c>
      <c r="G505" s="105">
        <v>7</v>
      </c>
      <c r="H505" s="108">
        <v>5694.8</v>
      </c>
      <c r="I505" s="108">
        <v>3508.06</v>
      </c>
      <c r="J505" s="108">
        <v>3008.9</v>
      </c>
      <c r="K505" s="109">
        <v>120</v>
      </c>
      <c r="L505" s="110">
        <f t="shared" si="115"/>
        <v>19618699.896000002</v>
      </c>
      <c r="M505" s="108"/>
      <c r="N505" s="108"/>
      <c r="O505" s="108"/>
      <c r="P505" s="110">
        <f>'Форма 2'!C505-M505-N505-O505</f>
        <v>19618699.896000002</v>
      </c>
      <c r="Q505" s="111">
        <f t="shared" si="116"/>
        <v>5592.464181342395</v>
      </c>
      <c r="R505" s="111">
        <f t="shared" si="117"/>
        <v>5592.464181342395</v>
      </c>
      <c r="S505" s="112" t="s">
        <v>81</v>
      </c>
      <c r="T505" s="107" t="s">
        <v>82</v>
      </c>
      <c r="U505" s="217"/>
      <c r="V505" s="85"/>
      <c r="W505" s="85"/>
      <c r="X505" s="85"/>
      <c r="Y505" s="85"/>
      <c r="Z505" s="85"/>
      <c r="AA505" s="85"/>
      <c r="AB505" s="86"/>
      <c r="AC505" s="86"/>
      <c r="AD505" s="85">
        <v>1</v>
      </c>
      <c r="AE505" s="85"/>
      <c r="AF505" s="85"/>
      <c r="AG505" s="85"/>
      <c r="AH505" s="85"/>
      <c r="AI505" s="85"/>
      <c r="AJ505" s="85"/>
    </row>
    <row r="506" spans="1:36" ht="16.5" thickTop="1" thickBot="1">
      <c r="A506" s="105">
        <f t="shared" si="108"/>
        <v>260</v>
      </c>
      <c r="B506" s="190" t="s">
        <v>626</v>
      </c>
      <c r="C506" s="133">
        <v>1965</v>
      </c>
      <c r="D506" s="105"/>
      <c r="E506" s="106" t="s">
        <v>94</v>
      </c>
      <c r="F506" s="107">
        <v>5</v>
      </c>
      <c r="G506" s="105">
        <v>4</v>
      </c>
      <c r="H506" s="108">
        <v>3568.3</v>
      </c>
      <c r="I506" s="108">
        <v>3253.7999999999997</v>
      </c>
      <c r="J506" s="108">
        <v>3188.1</v>
      </c>
      <c r="K506" s="109">
        <v>151</v>
      </c>
      <c r="L506" s="110">
        <f t="shared" si="115"/>
        <v>12292864.866</v>
      </c>
      <c r="M506" s="108"/>
      <c r="N506" s="108"/>
      <c r="O506" s="108"/>
      <c r="P506" s="110">
        <f>'Форма 2'!C506-M506-N506-O506</f>
        <v>12292864.866</v>
      </c>
      <c r="Q506" s="111">
        <f t="shared" si="116"/>
        <v>3778.002601880878</v>
      </c>
      <c r="R506" s="111">
        <f t="shared" si="117"/>
        <v>3778.002601880878</v>
      </c>
      <c r="S506" s="112" t="s">
        <v>81</v>
      </c>
      <c r="T506" s="107" t="s">
        <v>82</v>
      </c>
      <c r="U506" s="217"/>
      <c r="V506" s="85"/>
      <c r="W506" s="85"/>
      <c r="X506" s="85"/>
      <c r="Y506" s="85"/>
      <c r="Z506" s="85"/>
      <c r="AA506" s="85"/>
      <c r="AB506" s="86"/>
      <c r="AC506" s="86"/>
      <c r="AD506" s="85">
        <v>1</v>
      </c>
      <c r="AE506" s="85"/>
      <c r="AF506" s="85"/>
      <c r="AG506" s="85"/>
      <c r="AH506" s="85"/>
      <c r="AI506" s="85"/>
      <c r="AJ506" s="85"/>
    </row>
    <row r="507" spans="1:36" ht="16.5" thickTop="1" thickBot="1">
      <c r="A507" s="105">
        <f t="shared" si="108"/>
        <v>261</v>
      </c>
      <c r="B507" s="190" t="s">
        <v>627</v>
      </c>
      <c r="C507" s="133">
        <v>1952</v>
      </c>
      <c r="D507" s="105"/>
      <c r="E507" s="106" t="s">
        <v>94</v>
      </c>
      <c r="F507" s="107">
        <v>3</v>
      </c>
      <c r="G507" s="105">
        <v>3</v>
      </c>
      <c r="H507" s="108">
        <v>1056</v>
      </c>
      <c r="I507" s="108">
        <v>904.40000000000009</v>
      </c>
      <c r="J507" s="108">
        <v>708.2</v>
      </c>
      <c r="K507" s="109">
        <v>47</v>
      </c>
      <c r="L507" s="110">
        <f t="shared" si="115"/>
        <v>1801599.3599999999</v>
      </c>
      <c r="M507" s="108"/>
      <c r="N507" s="108"/>
      <c r="O507" s="108"/>
      <c r="P507" s="110">
        <f>'Форма 2'!C507-M507-N507-O507</f>
        <v>1801599.3599999999</v>
      </c>
      <c r="Q507" s="111">
        <f t="shared" si="116"/>
        <v>1992.0382131800086</v>
      </c>
      <c r="R507" s="111">
        <f t="shared" si="117"/>
        <v>1992.0382131800086</v>
      </c>
      <c r="S507" s="112" t="s">
        <v>81</v>
      </c>
      <c r="T507" s="107" t="s">
        <v>82</v>
      </c>
      <c r="U507" s="217"/>
      <c r="V507" s="85"/>
      <c r="W507" s="85"/>
      <c r="X507" s="85">
        <v>1</v>
      </c>
      <c r="Y507" s="85">
        <v>1</v>
      </c>
      <c r="Z507" s="85">
        <v>1</v>
      </c>
      <c r="AA507" s="85"/>
      <c r="AB507" s="86"/>
      <c r="AC507" s="86"/>
      <c r="AD507" s="85"/>
      <c r="AE507" s="85"/>
      <c r="AF507" s="85"/>
      <c r="AG507" s="85"/>
      <c r="AH507" s="85"/>
      <c r="AI507" s="85"/>
      <c r="AJ507" s="85"/>
    </row>
    <row r="508" spans="1:36" ht="16.5" thickTop="1" thickBot="1">
      <c r="A508" s="105">
        <f t="shared" si="108"/>
        <v>262</v>
      </c>
      <c r="B508" s="190" t="s">
        <v>628</v>
      </c>
      <c r="C508" s="133">
        <v>1978</v>
      </c>
      <c r="D508" s="105"/>
      <c r="E508" s="106" t="s">
        <v>239</v>
      </c>
      <c r="F508" s="107">
        <v>5</v>
      </c>
      <c r="G508" s="105">
        <v>12</v>
      </c>
      <c r="H508" s="108">
        <v>9320.4</v>
      </c>
      <c r="I508" s="108">
        <v>7775.9</v>
      </c>
      <c r="J508" s="108">
        <v>7775.9</v>
      </c>
      <c r="K508" s="109">
        <v>405</v>
      </c>
      <c r="L508" s="110">
        <f t="shared" si="115"/>
        <v>3665340.5039999997</v>
      </c>
      <c r="M508" s="108"/>
      <c r="N508" s="108"/>
      <c r="O508" s="108"/>
      <c r="P508" s="110">
        <f>'Форма 2'!C508-M508-N508-O508</f>
        <v>3665340.5039999997</v>
      </c>
      <c r="Q508" s="111">
        <f t="shared" si="116"/>
        <v>471.37186743656679</v>
      </c>
      <c r="R508" s="111">
        <f t="shared" si="117"/>
        <v>471.37186743656679</v>
      </c>
      <c r="S508" s="112" t="s">
        <v>81</v>
      </c>
      <c r="T508" s="107" t="s">
        <v>92</v>
      </c>
      <c r="U508" s="217">
        <v>1</v>
      </c>
      <c r="V508" s="85"/>
      <c r="W508" s="85"/>
      <c r="X508" s="85"/>
      <c r="Y508" s="85"/>
      <c r="Z508" s="85"/>
      <c r="AA508" s="85"/>
      <c r="AB508" s="86"/>
      <c r="AC508" s="86"/>
      <c r="AD508" s="85"/>
      <c r="AE508" s="85"/>
      <c r="AF508" s="85"/>
      <c r="AG508" s="85"/>
      <c r="AH508" s="85"/>
      <c r="AI508" s="85"/>
      <c r="AJ508" s="85"/>
    </row>
    <row r="509" spans="1:36" ht="16.5" thickTop="1" thickBot="1">
      <c r="A509" s="105">
        <f t="shared" si="108"/>
        <v>263</v>
      </c>
      <c r="B509" s="190" t="s">
        <v>630</v>
      </c>
      <c r="C509" s="133">
        <v>1975</v>
      </c>
      <c r="D509" s="105"/>
      <c r="E509" s="106" t="s">
        <v>94</v>
      </c>
      <c r="F509" s="107">
        <v>5</v>
      </c>
      <c r="G509" s="105">
        <v>6</v>
      </c>
      <c r="H509" s="108">
        <v>9723.4</v>
      </c>
      <c r="I509" s="108">
        <v>8376.1</v>
      </c>
      <c r="J509" s="108">
        <v>7219.1</v>
      </c>
      <c r="K509" s="109">
        <v>186</v>
      </c>
      <c r="L509" s="110">
        <f t="shared" si="115"/>
        <v>3823824.284</v>
      </c>
      <c r="M509" s="108"/>
      <c r="N509" s="108"/>
      <c r="O509" s="108"/>
      <c r="P509" s="110">
        <f>'Форма 2'!C509-M509-N509-O509</f>
        <v>3823824.284</v>
      </c>
      <c r="Q509" s="111">
        <f t="shared" si="116"/>
        <v>456.51607359033437</v>
      </c>
      <c r="R509" s="111">
        <f t="shared" si="117"/>
        <v>456.51607359033437</v>
      </c>
      <c r="S509" s="112" t="s">
        <v>81</v>
      </c>
      <c r="T509" s="107" t="s">
        <v>92</v>
      </c>
      <c r="U509" s="217">
        <v>1</v>
      </c>
      <c r="V509" s="85"/>
      <c r="W509" s="85"/>
      <c r="X509" s="85"/>
      <c r="Y509" s="85"/>
      <c r="Z509" s="85"/>
      <c r="AA509" s="85"/>
      <c r="AB509" s="86"/>
      <c r="AC509" s="86"/>
      <c r="AD509" s="85"/>
      <c r="AE509" s="85"/>
      <c r="AF509" s="85"/>
      <c r="AG509" s="85"/>
      <c r="AH509" s="85"/>
      <c r="AI509" s="85"/>
      <c r="AJ509" s="85"/>
    </row>
    <row r="510" spans="1:36" ht="16.5" thickTop="1" thickBot="1">
      <c r="A510" s="105">
        <f t="shared" si="108"/>
        <v>264</v>
      </c>
      <c r="B510" s="190" t="s">
        <v>631</v>
      </c>
      <c r="C510" s="133">
        <v>1964</v>
      </c>
      <c r="D510" s="105"/>
      <c r="E510" s="106" t="s">
        <v>482</v>
      </c>
      <c r="F510" s="107">
        <v>5</v>
      </c>
      <c r="G510" s="105">
        <v>4</v>
      </c>
      <c r="H510" s="111">
        <v>3422.1</v>
      </c>
      <c r="I510" s="111">
        <v>3156.5</v>
      </c>
      <c r="J510" s="111">
        <v>2226.1</v>
      </c>
      <c r="K510" s="109">
        <v>122</v>
      </c>
      <c r="L510" s="110">
        <f t="shared" si="115"/>
        <v>280193.26</v>
      </c>
      <c r="M510" s="108"/>
      <c r="N510" s="108"/>
      <c r="O510" s="108"/>
      <c r="P510" s="110">
        <f>'Форма 2'!C510-M510-N510-O510</f>
        <v>280193.26</v>
      </c>
      <c r="Q510" s="111">
        <f t="shared" si="116"/>
        <v>88.767071123079361</v>
      </c>
      <c r="R510" s="111">
        <f t="shared" si="117"/>
        <v>88.767071123079361</v>
      </c>
      <c r="S510" s="112" t="s">
        <v>81</v>
      </c>
      <c r="T510" s="107" t="s">
        <v>92</v>
      </c>
      <c r="U510" s="217"/>
      <c r="V510" s="85"/>
      <c r="W510" s="85"/>
      <c r="X510" s="85"/>
      <c r="Y510" s="85"/>
      <c r="Z510" s="172"/>
      <c r="AA510" s="172"/>
      <c r="AB510" s="171"/>
      <c r="AC510" s="154"/>
      <c r="AD510" s="85"/>
      <c r="AE510" s="85"/>
      <c r="AF510" s="85"/>
      <c r="AG510" s="166" t="s">
        <v>24</v>
      </c>
      <c r="AH510" s="85"/>
      <c r="AI510" s="85"/>
      <c r="AJ510" s="85"/>
    </row>
    <row r="511" spans="1:36" ht="16.5" thickTop="1" thickBot="1">
      <c r="A511" s="105">
        <f t="shared" si="108"/>
        <v>265</v>
      </c>
      <c r="B511" s="190" t="s">
        <v>632</v>
      </c>
      <c r="C511" s="133">
        <v>1976</v>
      </c>
      <c r="D511" s="105"/>
      <c r="E511" s="106" t="s">
        <v>80</v>
      </c>
      <c r="F511" s="107">
        <v>5</v>
      </c>
      <c r="G511" s="105">
        <v>8</v>
      </c>
      <c r="H511" s="111">
        <v>7210.7</v>
      </c>
      <c r="I511" s="111">
        <v>6864.4</v>
      </c>
      <c r="J511" s="111">
        <v>6708.2</v>
      </c>
      <c r="K511" s="109">
        <v>336</v>
      </c>
      <c r="L511" s="110">
        <f t="shared" si="115"/>
        <v>24841005.713999998</v>
      </c>
      <c r="M511" s="108"/>
      <c r="N511" s="108"/>
      <c r="O511" s="108"/>
      <c r="P511" s="110">
        <f>'Форма 2'!C511-M511-N511-O511</f>
        <v>24841005.713999998</v>
      </c>
      <c r="Q511" s="111">
        <f t="shared" si="116"/>
        <v>3618.8167522288909</v>
      </c>
      <c r="R511" s="111">
        <f t="shared" si="117"/>
        <v>3618.8167522288909</v>
      </c>
      <c r="S511" s="112" t="s">
        <v>81</v>
      </c>
      <c r="T511" s="107" t="s">
        <v>92</v>
      </c>
      <c r="U511" s="217"/>
      <c r="V511" s="85"/>
      <c r="W511" s="85"/>
      <c r="X511" s="85"/>
      <c r="Y511" s="85"/>
      <c r="Z511" s="85"/>
      <c r="AA511" s="85"/>
      <c r="AB511" s="86"/>
      <c r="AC511" s="86"/>
      <c r="AD511" s="85">
        <v>1</v>
      </c>
      <c r="AE511" s="85"/>
      <c r="AF511" s="85"/>
      <c r="AG511" s="85"/>
      <c r="AH511" s="85"/>
      <c r="AI511" s="85"/>
      <c r="AJ511" s="85"/>
    </row>
    <row r="512" spans="1:36" ht="16.5" thickTop="1" thickBot="1">
      <c r="A512" s="105">
        <f t="shared" si="108"/>
        <v>266</v>
      </c>
      <c r="B512" s="190" t="s">
        <v>633</v>
      </c>
      <c r="C512" s="133">
        <v>1975</v>
      </c>
      <c r="D512" s="105"/>
      <c r="E512" s="106" t="s">
        <v>80</v>
      </c>
      <c r="F512" s="107">
        <v>5</v>
      </c>
      <c r="G512" s="105">
        <v>8</v>
      </c>
      <c r="H512" s="111">
        <v>7138</v>
      </c>
      <c r="I512" s="111">
        <v>6701.2</v>
      </c>
      <c r="J512" s="111">
        <v>6315</v>
      </c>
      <c r="K512" s="109">
        <v>340</v>
      </c>
      <c r="L512" s="110">
        <f t="shared" si="115"/>
        <v>3250002.78</v>
      </c>
      <c r="M512" s="108"/>
      <c r="N512" s="108"/>
      <c r="O512" s="108"/>
      <c r="P512" s="110">
        <f>'Форма 2'!C512-M512-N512-O512</f>
        <v>3250002.78</v>
      </c>
      <c r="Q512" s="111">
        <f t="shared" si="116"/>
        <v>484.98817823673369</v>
      </c>
      <c r="R512" s="111">
        <f t="shared" si="117"/>
        <v>484.98817823673369</v>
      </c>
      <c r="S512" s="112" t="s">
        <v>81</v>
      </c>
      <c r="T512" s="107" t="s">
        <v>82</v>
      </c>
      <c r="U512" s="217"/>
      <c r="V512" s="85"/>
      <c r="W512" s="85"/>
      <c r="X512" s="85"/>
      <c r="Y512" s="85"/>
      <c r="Z512" s="85">
        <v>1</v>
      </c>
      <c r="AA512" s="85"/>
      <c r="AB512" s="86"/>
      <c r="AC512" s="86"/>
      <c r="AD512" s="85"/>
      <c r="AE512" s="85"/>
      <c r="AF512" s="85"/>
      <c r="AG512" s="85"/>
      <c r="AH512" s="85"/>
      <c r="AI512" s="85"/>
      <c r="AJ512" s="85"/>
    </row>
    <row r="513" spans="1:36" ht="16.5" thickTop="1" thickBot="1">
      <c r="A513" s="105">
        <f t="shared" ref="A513:A576" si="118">A512+1</f>
        <v>267</v>
      </c>
      <c r="B513" s="190" t="s">
        <v>634</v>
      </c>
      <c r="C513" s="133">
        <v>1962</v>
      </c>
      <c r="D513" s="105"/>
      <c r="E513" s="106" t="s">
        <v>80</v>
      </c>
      <c r="F513" s="107">
        <v>4</v>
      </c>
      <c r="G513" s="105">
        <v>2</v>
      </c>
      <c r="H513" s="111">
        <v>1351.1</v>
      </c>
      <c r="I513" s="111">
        <v>1274.2</v>
      </c>
      <c r="J513" s="111">
        <v>1204.9000000000001</v>
      </c>
      <c r="K513" s="109">
        <v>49</v>
      </c>
      <c r="L513" s="110">
        <f t="shared" si="115"/>
        <v>4654566.5219999999</v>
      </c>
      <c r="M513" s="108"/>
      <c r="N513" s="108"/>
      <c r="O513" s="108"/>
      <c r="P513" s="110">
        <f>'Форма 2'!C513-M513-N513-O513</f>
        <v>4654566.5219999999</v>
      </c>
      <c r="Q513" s="111">
        <f t="shared" si="116"/>
        <v>3652.9324454559724</v>
      </c>
      <c r="R513" s="111">
        <f t="shared" si="117"/>
        <v>3652.9324454559724</v>
      </c>
      <c r="S513" s="112" t="s">
        <v>81</v>
      </c>
      <c r="T513" s="107" t="s">
        <v>82</v>
      </c>
      <c r="U513" s="217"/>
      <c r="V513" s="85"/>
      <c r="W513" s="85"/>
      <c r="X513" s="85"/>
      <c r="Y513" s="85"/>
      <c r="Z513" s="85"/>
      <c r="AA513" s="85"/>
      <c r="AB513" s="86"/>
      <c r="AC513" s="86"/>
      <c r="AD513" s="85">
        <v>1</v>
      </c>
      <c r="AE513" s="85"/>
      <c r="AF513" s="85"/>
      <c r="AG513" s="85"/>
      <c r="AH513" s="85"/>
      <c r="AI513" s="85"/>
      <c r="AJ513" s="85"/>
    </row>
    <row r="514" spans="1:36" ht="16.5" thickTop="1" thickBot="1">
      <c r="A514" s="105">
        <f t="shared" si="118"/>
        <v>268</v>
      </c>
      <c r="B514" s="190" t="s">
        <v>635</v>
      </c>
      <c r="C514" s="133">
        <v>1960</v>
      </c>
      <c r="D514" s="105"/>
      <c r="E514" s="106" t="s">
        <v>80</v>
      </c>
      <c r="F514" s="107">
        <v>3</v>
      </c>
      <c r="G514" s="105">
        <v>2</v>
      </c>
      <c r="H514" s="111">
        <v>1429.6</v>
      </c>
      <c r="I514" s="111">
        <v>1328.6</v>
      </c>
      <c r="J514" s="111">
        <v>1328.6</v>
      </c>
      <c r="K514" s="109">
        <v>72</v>
      </c>
      <c r="L514" s="110">
        <f t="shared" si="115"/>
        <v>10157865.544</v>
      </c>
      <c r="M514" s="108"/>
      <c r="N514" s="108"/>
      <c r="O514" s="108"/>
      <c r="P514" s="110">
        <f>'Форма 2'!C514-M514-N514-O514</f>
        <v>10157865.544</v>
      </c>
      <c r="Q514" s="111">
        <f t="shared" si="116"/>
        <v>7645.5408279391841</v>
      </c>
      <c r="R514" s="111">
        <f t="shared" si="117"/>
        <v>7645.5408279391841</v>
      </c>
      <c r="S514" s="112" t="s">
        <v>81</v>
      </c>
      <c r="T514" s="107" t="s">
        <v>92</v>
      </c>
      <c r="U514" s="217"/>
      <c r="V514" s="85"/>
      <c r="W514" s="85"/>
      <c r="X514" s="85"/>
      <c r="Y514" s="85"/>
      <c r="Z514" s="85"/>
      <c r="AA514" s="85"/>
      <c r="AB514" s="86"/>
      <c r="AC514" s="86"/>
      <c r="AD514" s="85">
        <v>1</v>
      </c>
      <c r="AE514" s="85"/>
      <c r="AF514" s="85"/>
      <c r="AG514" s="85"/>
      <c r="AH514" s="85"/>
      <c r="AI514" s="85"/>
      <c r="AJ514" s="85"/>
    </row>
    <row r="515" spans="1:36" ht="16.5" thickTop="1" thickBot="1">
      <c r="A515" s="105">
        <f t="shared" si="118"/>
        <v>269</v>
      </c>
      <c r="B515" s="190" t="s">
        <v>636</v>
      </c>
      <c r="C515" s="133">
        <v>1994</v>
      </c>
      <c r="D515" s="105"/>
      <c r="E515" s="106" t="s">
        <v>239</v>
      </c>
      <c r="F515" s="107">
        <v>9</v>
      </c>
      <c r="G515" s="105">
        <v>3</v>
      </c>
      <c r="H515" s="111">
        <v>8630.4</v>
      </c>
      <c r="I515" s="111">
        <v>7512.4</v>
      </c>
      <c r="J515" s="111">
        <v>7478.9</v>
      </c>
      <c r="K515" s="109">
        <v>348</v>
      </c>
      <c r="L515" s="110">
        <f t="shared" si="115"/>
        <v>2952287.2319999998</v>
      </c>
      <c r="M515" s="108"/>
      <c r="N515" s="108"/>
      <c r="O515" s="108"/>
      <c r="P515" s="110">
        <f>'Форма 2'!C515-M515-N515-O515</f>
        <v>2952287.2319999998</v>
      </c>
      <c r="Q515" s="111">
        <f t="shared" si="116"/>
        <v>392.98855651988714</v>
      </c>
      <c r="R515" s="111">
        <f t="shared" si="117"/>
        <v>392.98855651988714</v>
      </c>
      <c r="S515" s="112" t="s">
        <v>81</v>
      </c>
      <c r="T515" s="107" t="s">
        <v>82</v>
      </c>
      <c r="U515" s="217"/>
      <c r="V515" s="85"/>
      <c r="W515" s="85"/>
      <c r="X515" s="85">
        <v>1</v>
      </c>
      <c r="Y515" s="85"/>
      <c r="Z515" s="85"/>
      <c r="AA515" s="85"/>
      <c r="AB515" s="86"/>
      <c r="AC515" s="86"/>
      <c r="AD515" s="85"/>
      <c r="AE515" s="85"/>
      <c r="AF515" s="85"/>
      <c r="AG515" s="85"/>
      <c r="AH515" s="85"/>
      <c r="AI515" s="85"/>
      <c r="AJ515" s="85"/>
    </row>
    <row r="516" spans="1:36" ht="16.5" thickTop="1" thickBot="1">
      <c r="A516" s="105">
        <f t="shared" si="118"/>
        <v>270</v>
      </c>
      <c r="B516" s="190" t="s">
        <v>637</v>
      </c>
      <c r="C516" s="133">
        <v>1998</v>
      </c>
      <c r="D516" s="105"/>
      <c r="E516" s="106" t="s">
        <v>239</v>
      </c>
      <c r="F516" s="107">
        <v>10</v>
      </c>
      <c r="G516" s="105">
        <v>2</v>
      </c>
      <c r="H516" s="108">
        <v>5571</v>
      </c>
      <c r="I516" s="108">
        <v>4533</v>
      </c>
      <c r="J516" s="108">
        <v>4533</v>
      </c>
      <c r="K516" s="109">
        <v>295</v>
      </c>
      <c r="L516" s="110">
        <f t="shared" si="115"/>
        <v>1905727.68</v>
      </c>
      <c r="M516" s="108"/>
      <c r="N516" s="108"/>
      <c r="O516" s="108"/>
      <c r="P516" s="110">
        <f>'Форма 2'!C516-M516-N516-O516</f>
        <v>1905727.68</v>
      </c>
      <c r="Q516" s="111">
        <f t="shared" si="116"/>
        <v>420.41201853077433</v>
      </c>
      <c r="R516" s="111">
        <f t="shared" si="117"/>
        <v>420.41201853077433</v>
      </c>
      <c r="S516" s="112" t="s">
        <v>81</v>
      </c>
      <c r="T516" s="107" t="s">
        <v>92</v>
      </c>
      <c r="U516" s="217"/>
      <c r="V516" s="85"/>
      <c r="W516" s="85"/>
      <c r="X516" s="85">
        <v>1</v>
      </c>
      <c r="Y516" s="85"/>
      <c r="Z516" s="85"/>
      <c r="AA516" s="85"/>
      <c r="AB516" s="86"/>
      <c r="AC516" s="86"/>
      <c r="AD516" s="85"/>
      <c r="AE516" s="85"/>
      <c r="AF516" s="85"/>
      <c r="AG516" s="85"/>
      <c r="AH516" s="85"/>
      <c r="AI516" s="85"/>
      <c r="AJ516" s="85"/>
    </row>
    <row r="517" spans="1:36" ht="16.5" thickTop="1" thickBot="1">
      <c r="A517" s="105">
        <f t="shared" si="118"/>
        <v>271</v>
      </c>
      <c r="B517" s="190" t="s">
        <v>638</v>
      </c>
      <c r="C517" s="133">
        <v>1984</v>
      </c>
      <c r="D517" s="105"/>
      <c r="E517" s="106" t="s">
        <v>239</v>
      </c>
      <c r="F517" s="107">
        <v>9</v>
      </c>
      <c r="G517" s="105">
        <v>2</v>
      </c>
      <c r="H517" s="108">
        <v>3899.4</v>
      </c>
      <c r="I517" s="108">
        <v>3899.4</v>
      </c>
      <c r="J517" s="108"/>
      <c r="K517" s="109">
        <v>380</v>
      </c>
      <c r="L517" s="110">
        <f t="shared" si="115"/>
        <v>4481466</v>
      </c>
      <c r="M517" s="108"/>
      <c r="N517" s="108"/>
      <c r="O517" s="108"/>
      <c r="P517" s="110">
        <f>'Форма 2'!C517-M517-N517-O517</f>
        <v>4481466</v>
      </c>
      <c r="Q517" s="111">
        <f t="shared" si="116"/>
        <v>1149.2706570241576</v>
      </c>
      <c r="R517" s="111">
        <f t="shared" si="117"/>
        <v>1149.2706570241576</v>
      </c>
      <c r="S517" s="112" t="s">
        <v>81</v>
      </c>
      <c r="T517" s="105" t="s">
        <v>82</v>
      </c>
      <c r="U517" s="217"/>
      <c r="V517" s="85"/>
      <c r="W517" s="85"/>
      <c r="X517" s="85"/>
      <c r="Y517" s="85"/>
      <c r="Z517" s="172"/>
      <c r="AA517" s="172"/>
      <c r="AB517" s="177">
        <v>2</v>
      </c>
      <c r="AC517" s="154">
        <f>2240733*AB517</f>
        <v>4481466</v>
      </c>
      <c r="AD517" s="85"/>
      <c r="AE517" s="85"/>
      <c r="AF517" s="85"/>
      <c r="AG517" s="166"/>
      <c r="AH517" s="85"/>
      <c r="AI517" s="85"/>
      <c r="AJ517" s="85"/>
    </row>
    <row r="518" spans="1:36" ht="16.5" thickTop="1" thickBot="1">
      <c r="A518" s="105">
        <f t="shared" si="118"/>
        <v>272</v>
      </c>
      <c r="B518" s="190" t="s">
        <v>639</v>
      </c>
      <c r="C518" s="133">
        <v>2008</v>
      </c>
      <c r="D518" s="105"/>
      <c r="E518" s="106" t="s">
        <v>239</v>
      </c>
      <c r="F518" s="107">
        <v>10</v>
      </c>
      <c r="G518" s="105">
        <v>1</v>
      </c>
      <c r="H518" s="108">
        <v>3671</v>
      </c>
      <c r="I518" s="108">
        <v>3641.9</v>
      </c>
      <c r="J518" s="108">
        <v>3325.9</v>
      </c>
      <c r="K518" s="109">
        <v>110</v>
      </c>
      <c r="L518" s="110">
        <f t="shared" si="115"/>
        <v>2056090.3900000001</v>
      </c>
      <c r="M518" s="108"/>
      <c r="N518" s="108"/>
      <c r="O518" s="108"/>
      <c r="P518" s="110">
        <f>'Форма 2'!C518-M518-N518-O518</f>
        <v>2056090.3900000001</v>
      </c>
      <c r="Q518" s="111">
        <f t="shared" si="116"/>
        <v>564.56530657074609</v>
      </c>
      <c r="R518" s="111">
        <f t="shared" si="117"/>
        <v>564.56530657074609</v>
      </c>
      <c r="S518" s="112" t="s">
        <v>81</v>
      </c>
      <c r="T518" s="107" t="s">
        <v>92</v>
      </c>
      <c r="U518" s="217">
        <v>1</v>
      </c>
      <c r="V518" s="85"/>
      <c r="W518" s="85"/>
      <c r="X518" s="85"/>
      <c r="Y518" s="85"/>
      <c r="Z518" s="85"/>
      <c r="AA518" s="85"/>
      <c r="AB518" s="86"/>
      <c r="AC518" s="86"/>
      <c r="AD518" s="85"/>
      <c r="AE518" s="85"/>
      <c r="AF518" s="85"/>
      <c r="AG518" s="85"/>
      <c r="AH518" s="85"/>
      <c r="AI518" s="85"/>
      <c r="AJ518" s="85"/>
    </row>
    <row r="519" spans="1:36" ht="16.5" thickTop="1" thickBot="1">
      <c r="A519" s="105">
        <f t="shared" si="118"/>
        <v>273</v>
      </c>
      <c r="B519" s="190" t="s">
        <v>640</v>
      </c>
      <c r="C519" s="133">
        <v>1984</v>
      </c>
      <c r="D519" s="105"/>
      <c r="E519" s="106" t="s">
        <v>239</v>
      </c>
      <c r="F519" s="107">
        <v>9</v>
      </c>
      <c r="G519" s="105">
        <v>2</v>
      </c>
      <c r="H519" s="108">
        <v>3882.3</v>
      </c>
      <c r="I519" s="108">
        <v>3882.3</v>
      </c>
      <c r="J519" s="108"/>
      <c r="K519" s="109">
        <v>150</v>
      </c>
      <c r="L519" s="110">
        <f t="shared" si="115"/>
        <v>5557017.8399999999</v>
      </c>
      <c r="M519" s="108"/>
      <c r="N519" s="108"/>
      <c r="O519" s="108"/>
      <c r="P519" s="110">
        <f>'Форма 2'!C519-M519-N519-O519</f>
        <v>5557017.8399999999</v>
      </c>
      <c r="Q519" s="111">
        <f t="shared" si="116"/>
        <v>1431.3725987172552</v>
      </c>
      <c r="R519" s="111">
        <f t="shared" si="117"/>
        <v>1431.3725987172552</v>
      </c>
      <c r="S519" s="112" t="s">
        <v>81</v>
      </c>
      <c r="T519" s="105" t="s">
        <v>82</v>
      </c>
      <c r="U519" s="217"/>
      <c r="V519" s="85"/>
      <c r="W519" s="85"/>
      <c r="X519" s="85"/>
      <c r="Y519" s="85"/>
      <c r="Z519" s="172"/>
      <c r="AA519" s="172"/>
      <c r="AB519" s="177">
        <v>2</v>
      </c>
      <c r="AC519" s="154">
        <f>2778508.92*AB519</f>
        <v>5557017.8399999999</v>
      </c>
      <c r="AD519" s="85"/>
      <c r="AE519" s="85"/>
      <c r="AF519" s="85"/>
      <c r="AG519" s="166"/>
      <c r="AH519" s="85"/>
      <c r="AI519" s="85"/>
      <c r="AJ519" s="85"/>
    </row>
    <row r="520" spans="1:36" ht="16.5" thickTop="1" thickBot="1">
      <c r="A520" s="105">
        <f t="shared" si="118"/>
        <v>274</v>
      </c>
      <c r="B520" s="190" t="s">
        <v>641</v>
      </c>
      <c r="C520" s="133">
        <v>1961</v>
      </c>
      <c r="D520" s="105"/>
      <c r="E520" s="106" t="s">
        <v>80</v>
      </c>
      <c r="F520" s="107">
        <v>3</v>
      </c>
      <c r="G520" s="105">
        <v>3</v>
      </c>
      <c r="H520" s="108">
        <v>1644.6</v>
      </c>
      <c r="I520" s="108">
        <v>1518.8</v>
      </c>
      <c r="J520" s="108">
        <v>1518.8</v>
      </c>
      <c r="K520" s="109">
        <v>79</v>
      </c>
      <c r="L520" s="110">
        <f t="shared" si="115"/>
        <v>1217365.8119999999</v>
      </c>
      <c r="M520" s="108"/>
      <c r="N520" s="108"/>
      <c r="O520" s="108"/>
      <c r="P520" s="110">
        <f>'Форма 2'!C520-M520-N520-O520</f>
        <v>1217365.8119999999</v>
      </c>
      <c r="Q520" s="111">
        <f t="shared" si="116"/>
        <v>801.53134843297335</v>
      </c>
      <c r="R520" s="111">
        <f t="shared" si="117"/>
        <v>801.53134843297335</v>
      </c>
      <c r="S520" s="112" t="s">
        <v>81</v>
      </c>
      <c r="T520" s="107" t="s">
        <v>82</v>
      </c>
      <c r="U520" s="217">
        <v>1</v>
      </c>
      <c r="V520" s="85"/>
      <c r="W520" s="85"/>
      <c r="X520" s="85"/>
      <c r="Y520" s="85"/>
      <c r="Z520" s="85"/>
      <c r="AA520" s="85"/>
      <c r="AB520" s="86"/>
      <c r="AC520" s="86"/>
      <c r="AD520" s="85"/>
      <c r="AE520" s="85"/>
      <c r="AF520" s="85"/>
      <c r="AG520" s="85"/>
      <c r="AH520" s="85"/>
      <c r="AI520" s="85"/>
      <c r="AJ520" s="85"/>
    </row>
    <row r="521" spans="1:36" ht="16.5" thickTop="1" thickBot="1">
      <c r="A521" s="105">
        <f t="shared" si="118"/>
        <v>275</v>
      </c>
      <c r="B521" s="190" t="s">
        <v>642</v>
      </c>
      <c r="C521" s="133">
        <v>1962</v>
      </c>
      <c r="D521" s="105"/>
      <c r="E521" s="106" t="s">
        <v>80</v>
      </c>
      <c r="F521" s="107">
        <v>3</v>
      </c>
      <c r="G521" s="105">
        <v>3</v>
      </c>
      <c r="H521" s="108">
        <v>1510.48</v>
      </c>
      <c r="I521" s="108">
        <v>1333.4</v>
      </c>
      <c r="J521" s="108">
        <v>1333.4</v>
      </c>
      <c r="K521" s="109">
        <v>82</v>
      </c>
      <c r="L521" s="110">
        <f t="shared" si="115"/>
        <v>1118087.5056</v>
      </c>
      <c r="M521" s="108"/>
      <c r="N521" s="108"/>
      <c r="O521" s="108"/>
      <c r="P521" s="110">
        <f>'Форма 2'!C521-M521-N521-O521</f>
        <v>1118087.5056</v>
      </c>
      <c r="Q521" s="111">
        <f t="shared" si="116"/>
        <v>838.52370301484927</v>
      </c>
      <c r="R521" s="111">
        <f t="shared" si="117"/>
        <v>838.52370301484927</v>
      </c>
      <c r="S521" s="112" t="s">
        <v>81</v>
      </c>
      <c r="T521" s="107" t="s">
        <v>82</v>
      </c>
      <c r="U521" s="217">
        <v>1</v>
      </c>
      <c r="V521" s="85"/>
      <c r="W521" s="85"/>
      <c r="X521" s="85"/>
      <c r="Y521" s="85"/>
      <c r="Z521" s="85"/>
      <c r="AA521" s="85"/>
      <c r="AB521" s="86"/>
      <c r="AC521" s="86"/>
      <c r="AD521" s="85"/>
      <c r="AE521" s="85"/>
      <c r="AF521" s="85"/>
      <c r="AG521" s="85"/>
      <c r="AH521" s="85"/>
      <c r="AI521" s="85"/>
      <c r="AJ521" s="85"/>
    </row>
    <row r="522" spans="1:36" ht="16.5" thickTop="1" thickBot="1">
      <c r="A522" s="105">
        <f t="shared" si="118"/>
        <v>276</v>
      </c>
      <c r="B522" s="190" t="s">
        <v>643</v>
      </c>
      <c r="C522" s="133">
        <v>1973</v>
      </c>
      <c r="D522" s="105"/>
      <c r="E522" s="106" t="s">
        <v>80</v>
      </c>
      <c r="F522" s="107">
        <v>5</v>
      </c>
      <c r="G522" s="105">
        <v>4</v>
      </c>
      <c r="H522" s="108">
        <v>3532.3</v>
      </c>
      <c r="I522" s="108">
        <v>3194</v>
      </c>
      <c r="J522" s="108">
        <v>3194</v>
      </c>
      <c r="K522" s="109">
        <v>159</v>
      </c>
      <c r="L522" s="110">
        <f t="shared" si="115"/>
        <v>1389112.298</v>
      </c>
      <c r="M522" s="108"/>
      <c r="N522" s="108"/>
      <c r="O522" s="108"/>
      <c r="P522" s="110">
        <f>'Форма 2'!C522-M522-N522-O522</f>
        <v>1389112.298</v>
      </c>
      <c r="Q522" s="111">
        <f t="shared" si="116"/>
        <v>434.9130551033187</v>
      </c>
      <c r="R522" s="111">
        <f t="shared" si="117"/>
        <v>434.9130551033187</v>
      </c>
      <c r="S522" s="112" t="s">
        <v>81</v>
      </c>
      <c r="T522" s="107" t="s">
        <v>92</v>
      </c>
      <c r="U522" s="217">
        <v>1</v>
      </c>
      <c r="V522" s="85"/>
      <c r="W522" s="85"/>
      <c r="X522" s="85"/>
      <c r="Y522" s="85"/>
      <c r="Z522" s="85"/>
      <c r="AA522" s="85"/>
      <c r="AB522" s="86"/>
      <c r="AC522" s="86"/>
      <c r="AD522" s="85"/>
      <c r="AE522" s="85"/>
      <c r="AF522" s="85"/>
      <c r="AG522" s="85"/>
      <c r="AH522" s="85"/>
      <c r="AI522" s="85"/>
      <c r="AJ522" s="85"/>
    </row>
    <row r="523" spans="1:36" ht="16.5" thickTop="1" thickBot="1">
      <c r="A523" s="105">
        <f t="shared" si="118"/>
        <v>277</v>
      </c>
      <c r="B523" s="190" t="s">
        <v>644</v>
      </c>
      <c r="C523" s="133">
        <v>1961</v>
      </c>
      <c r="D523" s="105"/>
      <c r="E523" s="106" t="s">
        <v>80</v>
      </c>
      <c r="F523" s="107">
        <v>3</v>
      </c>
      <c r="G523" s="105">
        <v>3</v>
      </c>
      <c r="H523" s="108">
        <v>1561.7</v>
      </c>
      <c r="I523" s="108">
        <v>1531.8</v>
      </c>
      <c r="J523" s="108">
        <v>1531.8</v>
      </c>
      <c r="K523" s="109">
        <v>176</v>
      </c>
      <c r="L523" s="110">
        <f t="shared" si="115"/>
        <v>11096487.563000001</v>
      </c>
      <c r="M523" s="108"/>
      <c r="N523" s="108"/>
      <c r="O523" s="108"/>
      <c r="P523" s="110">
        <f>'Форма 2'!C523-M523-N523-O523</f>
        <v>11096487.563000001</v>
      </c>
      <c r="Q523" s="111">
        <f t="shared" si="116"/>
        <v>7244.0837987987998</v>
      </c>
      <c r="R523" s="111">
        <f t="shared" si="117"/>
        <v>7244.0837987987998</v>
      </c>
      <c r="S523" s="112" t="s">
        <v>81</v>
      </c>
      <c r="T523" s="107" t="s">
        <v>82</v>
      </c>
      <c r="U523" s="217"/>
      <c r="V523" s="85"/>
      <c r="W523" s="85"/>
      <c r="X523" s="85"/>
      <c r="Y523" s="85"/>
      <c r="Z523" s="85"/>
      <c r="AA523" s="85"/>
      <c r="AB523" s="86"/>
      <c r="AC523" s="86"/>
      <c r="AD523" s="85">
        <v>1</v>
      </c>
      <c r="AE523" s="85"/>
      <c r="AF523" s="85"/>
      <c r="AG523" s="85"/>
      <c r="AH523" s="85"/>
      <c r="AI523" s="85"/>
      <c r="AJ523" s="85"/>
    </row>
    <row r="524" spans="1:36" ht="16.5" thickTop="1" thickBot="1">
      <c r="A524" s="105">
        <f t="shared" si="118"/>
        <v>278</v>
      </c>
      <c r="B524" s="190" t="s">
        <v>645</v>
      </c>
      <c r="C524" s="133">
        <v>1972</v>
      </c>
      <c r="D524" s="105"/>
      <c r="E524" s="106" t="s">
        <v>80</v>
      </c>
      <c r="F524" s="107">
        <v>5</v>
      </c>
      <c r="G524" s="105">
        <v>2</v>
      </c>
      <c r="H524" s="108">
        <v>3359.56</v>
      </c>
      <c r="I524" s="108">
        <v>1921.3</v>
      </c>
      <c r="J524" s="108">
        <v>1921.3</v>
      </c>
      <c r="K524" s="109">
        <v>159</v>
      </c>
      <c r="L524" s="110">
        <f t="shared" si="115"/>
        <v>1321180.5655999999</v>
      </c>
      <c r="M524" s="108"/>
      <c r="N524" s="108"/>
      <c r="O524" s="108"/>
      <c r="P524" s="110">
        <f>'Форма 2'!C524-M524-N524-O524</f>
        <v>1321180.5655999999</v>
      </c>
      <c r="Q524" s="111">
        <f t="shared" si="116"/>
        <v>687.6492820486128</v>
      </c>
      <c r="R524" s="111">
        <f t="shared" si="117"/>
        <v>687.6492820486128</v>
      </c>
      <c r="S524" s="112" t="s">
        <v>81</v>
      </c>
      <c r="T524" s="107" t="s">
        <v>82</v>
      </c>
      <c r="U524" s="217">
        <v>1</v>
      </c>
      <c r="V524" s="85"/>
      <c r="W524" s="85"/>
      <c r="X524" s="85"/>
      <c r="Y524" s="85"/>
      <c r="Z524" s="85"/>
      <c r="AA524" s="85"/>
      <c r="AB524" s="86"/>
      <c r="AC524" s="86"/>
      <c r="AD524" s="85"/>
      <c r="AE524" s="85"/>
      <c r="AF524" s="85"/>
      <c r="AG524" s="85"/>
      <c r="AH524" s="85"/>
      <c r="AI524" s="85"/>
      <c r="AJ524" s="85"/>
    </row>
    <row r="525" spans="1:36" ht="16.5" thickTop="1" thickBot="1">
      <c r="A525" s="105">
        <f t="shared" si="118"/>
        <v>279</v>
      </c>
      <c r="B525" s="190" t="s">
        <v>646</v>
      </c>
      <c r="C525" s="133">
        <v>1986</v>
      </c>
      <c r="D525" s="105"/>
      <c r="E525" s="106" t="s">
        <v>239</v>
      </c>
      <c r="F525" s="107">
        <v>10</v>
      </c>
      <c r="G525" s="105">
        <v>4</v>
      </c>
      <c r="H525" s="108">
        <v>10253.299999999999</v>
      </c>
      <c r="I525" s="108">
        <v>8789.39</v>
      </c>
      <c r="J525" s="108">
        <v>8789.39</v>
      </c>
      <c r="K525" s="109">
        <v>366</v>
      </c>
      <c r="L525" s="110">
        <f t="shared" si="115"/>
        <v>52240314.5</v>
      </c>
      <c r="M525" s="108"/>
      <c r="N525" s="108"/>
      <c r="O525" s="108"/>
      <c r="P525" s="110">
        <f>'Форма 2'!C525-M525-N525-O525</f>
        <v>52240314.5</v>
      </c>
      <c r="Q525" s="111">
        <f t="shared" si="116"/>
        <v>5943.5654237666095</v>
      </c>
      <c r="R525" s="111">
        <f t="shared" si="117"/>
        <v>5943.5654237666095</v>
      </c>
      <c r="S525" s="112" t="s">
        <v>81</v>
      </c>
      <c r="T525" s="107" t="s">
        <v>82</v>
      </c>
      <c r="U525" s="217"/>
      <c r="V525" s="85"/>
      <c r="W525" s="85"/>
      <c r="X525" s="85"/>
      <c r="Y525" s="85"/>
      <c r="Z525" s="85"/>
      <c r="AA525" s="85"/>
      <c r="AB525" s="168">
        <v>4</v>
      </c>
      <c r="AC525" s="86">
        <f>3204094*AB525</f>
        <v>12816376</v>
      </c>
      <c r="AD525" s="85"/>
      <c r="AE525" s="85">
        <v>1</v>
      </c>
      <c r="AF525" s="85">
        <v>1</v>
      </c>
      <c r="AG525" s="85"/>
      <c r="AH525" s="85"/>
      <c r="AI525" s="85"/>
      <c r="AJ525" s="85"/>
    </row>
    <row r="526" spans="1:36" ht="16.5" thickTop="1" thickBot="1">
      <c r="A526" s="105">
        <f t="shared" si="118"/>
        <v>280</v>
      </c>
      <c r="B526" s="190" t="s">
        <v>647</v>
      </c>
      <c r="C526" s="133">
        <v>1988</v>
      </c>
      <c r="D526" s="105"/>
      <c r="E526" s="106" t="s">
        <v>239</v>
      </c>
      <c r="F526" s="107">
        <v>9</v>
      </c>
      <c r="G526" s="105">
        <v>2</v>
      </c>
      <c r="H526" s="108">
        <v>4016</v>
      </c>
      <c r="I526" s="108">
        <v>4016</v>
      </c>
      <c r="J526" s="108">
        <v>3997.9</v>
      </c>
      <c r="K526" s="109">
        <v>120</v>
      </c>
      <c r="L526" s="110">
        <f t="shared" si="115"/>
        <v>4481466</v>
      </c>
      <c r="M526" s="108"/>
      <c r="N526" s="108"/>
      <c r="O526" s="108"/>
      <c r="P526" s="110">
        <f>'Форма 2'!C526-M526-N526-O526</f>
        <v>4481466</v>
      </c>
      <c r="Q526" s="111">
        <f t="shared" si="116"/>
        <v>1115.9028884462152</v>
      </c>
      <c r="R526" s="111">
        <f t="shared" si="117"/>
        <v>1115.9028884462152</v>
      </c>
      <c r="S526" s="112" t="s">
        <v>81</v>
      </c>
      <c r="T526" s="107" t="s">
        <v>92</v>
      </c>
      <c r="U526" s="217"/>
      <c r="V526" s="85"/>
      <c r="W526" s="85"/>
      <c r="X526" s="85"/>
      <c r="Y526" s="85"/>
      <c r="Z526" s="172"/>
      <c r="AA526" s="172"/>
      <c r="AB526" s="177">
        <v>2</v>
      </c>
      <c r="AC526" s="154">
        <f>2240733*AB526</f>
        <v>4481466</v>
      </c>
      <c r="AD526" s="85"/>
      <c r="AE526" s="85"/>
      <c r="AF526" s="85"/>
      <c r="AG526" s="166"/>
      <c r="AH526" s="85"/>
      <c r="AI526" s="85"/>
      <c r="AJ526" s="85"/>
    </row>
    <row r="527" spans="1:36" ht="16.5" thickTop="1" thickBot="1">
      <c r="A527" s="105">
        <f t="shared" si="118"/>
        <v>281</v>
      </c>
      <c r="B527" s="190" t="s">
        <v>648</v>
      </c>
      <c r="C527" s="133">
        <v>1986</v>
      </c>
      <c r="D527" s="105"/>
      <c r="E527" s="106" t="s">
        <v>239</v>
      </c>
      <c r="F527" s="107">
        <v>9</v>
      </c>
      <c r="G527" s="105">
        <v>7</v>
      </c>
      <c r="H527" s="108">
        <v>3999.8</v>
      </c>
      <c r="I527" s="108">
        <v>3144.2</v>
      </c>
      <c r="J527" s="108">
        <v>3126.1</v>
      </c>
      <c r="K527" s="109">
        <v>657</v>
      </c>
      <c r="L527" s="110">
        <f t="shared" si="115"/>
        <v>31843127.764000002</v>
      </c>
      <c r="M527" s="108"/>
      <c r="N527" s="108"/>
      <c r="O527" s="108"/>
      <c r="P527" s="110">
        <f>'Форма 2'!C527-M527-N527-O527</f>
        <v>31843127.764000002</v>
      </c>
      <c r="Q527" s="111">
        <f t="shared" si="116"/>
        <v>10127.577051078177</v>
      </c>
      <c r="R527" s="111">
        <f t="shared" si="117"/>
        <v>10127.577051078177</v>
      </c>
      <c r="S527" s="112" t="s">
        <v>81</v>
      </c>
      <c r="T527" s="107" t="s">
        <v>92</v>
      </c>
      <c r="U527" s="217"/>
      <c r="V527" s="85"/>
      <c r="W527" s="85"/>
      <c r="X527" s="85">
        <v>1</v>
      </c>
      <c r="Y527" s="85"/>
      <c r="Z527" s="85"/>
      <c r="AA527" s="85"/>
      <c r="AB527" s="86"/>
      <c r="AC527" s="86"/>
      <c r="AD527" s="85"/>
      <c r="AE527" s="85">
        <v>2</v>
      </c>
      <c r="AF527" s="85"/>
      <c r="AG527" s="85"/>
      <c r="AH527" s="85"/>
      <c r="AI527" s="85"/>
      <c r="AJ527" s="85"/>
    </row>
    <row r="528" spans="1:36" ht="16.5" thickTop="1" thickBot="1">
      <c r="A528" s="105">
        <f t="shared" si="118"/>
        <v>282</v>
      </c>
      <c r="B528" s="190" t="s">
        <v>649</v>
      </c>
      <c r="C528" s="133">
        <v>1971</v>
      </c>
      <c r="D528" s="105">
        <v>2017</v>
      </c>
      <c r="E528" s="106" t="s">
        <v>94</v>
      </c>
      <c r="F528" s="107">
        <v>5</v>
      </c>
      <c r="G528" s="105">
        <v>4</v>
      </c>
      <c r="H528" s="108">
        <v>3323.6</v>
      </c>
      <c r="I528" s="108">
        <v>2275.3000000000002</v>
      </c>
      <c r="J528" s="108">
        <v>2275.3000000000002</v>
      </c>
      <c r="K528" s="109">
        <v>176</v>
      </c>
      <c r="L528" s="110">
        <f t="shared" si="115"/>
        <v>1080502.3600000001</v>
      </c>
      <c r="M528" s="108"/>
      <c r="N528" s="108"/>
      <c r="O528" s="108"/>
      <c r="P528" s="110">
        <f>'Форма 2'!C528-M528-N528-O528</f>
        <v>1080502.3600000001</v>
      </c>
      <c r="Q528" s="111">
        <f t="shared" si="116"/>
        <v>474.88347031160725</v>
      </c>
      <c r="R528" s="111">
        <f t="shared" si="117"/>
        <v>474.88347031160725</v>
      </c>
      <c r="S528" s="112" t="s">
        <v>81</v>
      </c>
      <c r="T528" s="107" t="s">
        <v>92</v>
      </c>
      <c r="U528" s="217"/>
      <c r="V528" s="85"/>
      <c r="W528" s="85"/>
      <c r="X528" s="85">
        <v>1</v>
      </c>
      <c r="Y528" s="85"/>
      <c r="Z528" s="85"/>
      <c r="AA528" s="85"/>
      <c r="AB528" s="86"/>
      <c r="AC528" s="86"/>
      <c r="AD528" s="85"/>
      <c r="AE528" s="85"/>
      <c r="AF528" s="85"/>
      <c r="AG528" s="85"/>
      <c r="AH528" s="85"/>
      <c r="AI528" s="85"/>
      <c r="AJ528" s="85"/>
    </row>
    <row r="529" spans="1:36" ht="16.5" thickTop="1" thickBot="1">
      <c r="A529" s="105">
        <f t="shared" si="118"/>
        <v>283</v>
      </c>
      <c r="B529" s="190" t="s">
        <v>650</v>
      </c>
      <c r="C529" s="133">
        <v>2005</v>
      </c>
      <c r="D529" s="105"/>
      <c r="E529" s="106" t="s">
        <v>239</v>
      </c>
      <c r="F529" s="107">
        <v>16</v>
      </c>
      <c r="G529" s="105">
        <v>2</v>
      </c>
      <c r="H529" s="108">
        <v>7090.2</v>
      </c>
      <c r="I529" s="108">
        <v>4768.1000000000004</v>
      </c>
      <c r="J529" s="108">
        <v>4372.1000000000004</v>
      </c>
      <c r="K529" s="109">
        <v>280</v>
      </c>
      <c r="L529" s="110">
        <f t="shared" si="115"/>
        <v>2425415.6159999999</v>
      </c>
      <c r="M529" s="108"/>
      <c r="N529" s="108"/>
      <c r="O529" s="108"/>
      <c r="P529" s="110">
        <f>'Форма 2'!C529-M529-N529-O529</f>
        <v>2425415.6159999999</v>
      </c>
      <c r="Q529" s="111">
        <f t="shared" si="116"/>
        <v>508.67549254419993</v>
      </c>
      <c r="R529" s="111">
        <f t="shared" si="117"/>
        <v>508.67549254419993</v>
      </c>
      <c r="S529" s="112" t="s">
        <v>81</v>
      </c>
      <c r="T529" s="107" t="s">
        <v>92</v>
      </c>
      <c r="U529" s="217"/>
      <c r="V529" s="85"/>
      <c r="W529" s="85"/>
      <c r="X529" s="85">
        <v>1</v>
      </c>
      <c r="Y529" s="85"/>
      <c r="Z529" s="85"/>
      <c r="AA529" s="85"/>
      <c r="AB529" s="86"/>
      <c r="AC529" s="86"/>
      <c r="AD529" s="85"/>
      <c r="AE529" s="85"/>
      <c r="AF529" s="85"/>
      <c r="AG529" s="85"/>
      <c r="AH529" s="85"/>
      <c r="AI529" s="85"/>
      <c r="AJ529" s="85"/>
    </row>
    <row r="530" spans="1:36" ht="16.5" thickTop="1" thickBot="1">
      <c r="A530" s="105">
        <f t="shared" si="118"/>
        <v>284</v>
      </c>
      <c r="B530" s="190" t="s">
        <v>651</v>
      </c>
      <c r="C530" s="133" t="s">
        <v>652</v>
      </c>
      <c r="D530" s="105"/>
      <c r="E530" s="106" t="s">
        <v>80</v>
      </c>
      <c r="F530" s="107">
        <v>5</v>
      </c>
      <c r="G530" s="105">
        <v>4</v>
      </c>
      <c r="H530" s="108">
        <v>4390.8</v>
      </c>
      <c r="I530" s="108">
        <v>3775.5</v>
      </c>
      <c r="J530" s="108">
        <v>3284.6</v>
      </c>
      <c r="K530" s="109">
        <v>163</v>
      </c>
      <c r="L530" s="110">
        <f t="shared" si="115"/>
        <v>280193.26</v>
      </c>
      <c r="M530" s="108"/>
      <c r="N530" s="108"/>
      <c r="O530" s="108"/>
      <c r="P530" s="110">
        <f>'Форма 2'!C530-M530-N530-O530</f>
        <v>280193.26</v>
      </c>
      <c r="Q530" s="111">
        <f t="shared" si="116"/>
        <v>74.213550523109518</v>
      </c>
      <c r="R530" s="111">
        <f t="shared" si="117"/>
        <v>74.213550523109518</v>
      </c>
      <c r="S530" s="112" t="s">
        <v>81</v>
      </c>
      <c r="T530" s="107" t="s">
        <v>92</v>
      </c>
      <c r="U530" s="217"/>
      <c r="V530" s="85"/>
      <c r="W530" s="85"/>
      <c r="X530" s="85"/>
      <c r="Y530" s="85"/>
      <c r="Z530" s="172"/>
      <c r="AA530" s="172"/>
      <c r="AB530" s="171"/>
      <c r="AC530" s="154"/>
      <c r="AD530" s="85"/>
      <c r="AE530" s="85"/>
      <c r="AF530" s="85"/>
      <c r="AG530" s="166" t="s">
        <v>24</v>
      </c>
      <c r="AH530" s="85"/>
      <c r="AI530" s="85"/>
      <c r="AJ530" s="85"/>
    </row>
    <row r="531" spans="1:36" ht="16.5" thickTop="1" thickBot="1">
      <c r="A531" s="105">
        <f t="shared" si="118"/>
        <v>285</v>
      </c>
      <c r="B531" s="190" t="s">
        <v>653</v>
      </c>
      <c r="C531" s="133">
        <v>1973</v>
      </c>
      <c r="D531" s="105"/>
      <c r="E531" s="106" t="s">
        <v>239</v>
      </c>
      <c r="F531" s="107">
        <v>5</v>
      </c>
      <c r="G531" s="105">
        <v>8</v>
      </c>
      <c r="H531" s="108">
        <v>5754.64</v>
      </c>
      <c r="I531" s="108">
        <v>5613.8</v>
      </c>
      <c r="J531" s="108">
        <v>5600</v>
      </c>
      <c r="K531" s="109">
        <v>257</v>
      </c>
      <c r="L531" s="110">
        <f t="shared" si="115"/>
        <v>11636399.9976</v>
      </c>
      <c r="M531" s="108"/>
      <c r="N531" s="108"/>
      <c r="O531" s="108"/>
      <c r="P531" s="110">
        <f>'Форма 2'!C531-M531-N531-O531</f>
        <v>11636399.9976</v>
      </c>
      <c r="Q531" s="111">
        <f t="shared" si="116"/>
        <v>2072.8205489329866</v>
      </c>
      <c r="R531" s="111">
        <f t="shared" si="117"/>
        <v>2072.8205489329866</v>
      </c>
      <c r="S531" s="112" t="s">
        <v>81</v>
      </c>
      <c r="T531" s="107" t="s">
        <v>92</v>
      </c>
      <c r="U531" s="217"/>
      <c r="V531" s="85"/>
      <c r="W531" s="85"/>
      <c r="X531" s="85">
        <v>1</v>
      </c>
      <c r="Y531" s="85"/>
      <c r="Z531" s="85"/>
      <c r="AA531" s="85"/>
      <c r="AB531" s="86"/>
      <c r="AC531" s="86"/>
      <c r="AD531" s="85"/>
      <c r="AE531" s="85">
        <v>1</v>
      </c>
      <c r="AF531" s="85"/>
      <c r="AG531" s="85"/>
      <c r="AH531" s="85"/>
      <c r="AI531" s="85"/>
      <c r="AJ531" s="85"/>
    </row>
    <row r="532" spans="1:36" ht="16.5" thickTop="1" thickBot="1">
      <c r="A532" s="105">
        <f t="shared" si="118"/>
        <v>286</v>
      </c>
      <c r="B532" s="190" t="s">
        <v>654</v>
      </c>
      <c r="C532" s="133">
        <v>1974</v>
      </c>
      <c r="D532" s="105"/>
      <c r="E532" s="106" t="s">
        <v>239</v>
      </c>
      <c r="F532" s="107">
        <v>5</v>
      </c>
      <c r="G532" s="105">
        <v>8</v>
      </c>
      <c r="H532" s="108">
        <v>5824.2</v>
      </c>
      <c r="I532" s="108">
        <v>5710.5</v>
      </c>
      <c r="J532" s="108">
        <v>5710.5</v>
      </c>
      <c r="K532" s="109">
        <v>305</v>
      </c>
      <c r="L532" s="110">
        <f t="shared" si="115"/>
        <v>1893447.4200000002</v>
      </c>
      <c r="M532" s="108"/>
      <c r="N532" s="108"/>
      <c r="O532" s="108"/>
      <c r="P532" s="110">
        <f>'Форма 2'!C532-M532-N532-O532</f>
        <v>1893447.4200000002</v>
      </c>
      <c r="Q532" s="111">
        <f t="shared" si="116"/>
        <v>331.57296558970319</v>
      </c>
      <c r="R532" s="111">
        <f t="shared" si="117"/>
        <v>331.57296558970319</v>
      </c>
      <c r="S532" s="112" t="s">
        <v>81</v>
      </c>
      <c r="T532" s="107" t="s">
        <v>92</v>
      </c>
      <c r="U532" s="217"/>
      <c r="V532" s="85"/>
      <c r="W532" s="85"/>
      <c r="X532" s="85">
        <v>1</v>
      </c>
      <c r="Y532" s="85"/>
      <c r="Z532" s="85"/>
      <c r="AA532" s="85"/>
      <c r="AB532" s="86"/>
      <c r="AC532" s="86"/>
      <c r="AD532" s="85"/>
      <c r="AE532" s="85"/>
      <c r="AF532" s="85"/>
      <c r="AG532" s="85"/>
      <c r="AH532" s="85"/>
      <c r="AI532" s="85"/>
      <c r="AJ532" s="85"/>
    </row>
    <row r="533" spans="1:36" ht="16.5" thickTop="1" thickBot="1">
      <c r="A533" s="105">
        <f t="shared" si="118"/>
        <v>287</v>
      </c>
      <c r="B533" s="190" t="s">
        <v>655</v>
      </c>
      <c r="C533" s="133">
        <v>1974</v>
      </c>
      <c r="D533" s="105"/>
      <c r="E533" s="106" t="s">
        <v>239</v>
      </c>
      <c r="F533" s="107">
        <v>5</v>
      </c>
      <c r="G533" s="105">
        <v>8</v>
      </c>
      <c r="H533" s="108">
        <v>5697.1</v>
      </c>
      <c r="I533" s="108">
        <v>5684.5</v>
      </c>
      <c r="J533" s="108">
        <v>5654.5</v>
      </c>
      <c r="K533" s="109">
        <v>285</v>
      </c>
      <c r="L533" s="110">
        <f t="shared" si="115"/>
        <v>1852127.2100000002</v>
      </c>
      <c r="M533" s="108"/>
      <c r="N533" s="108"/>
      <c r="O533" s="108"/>
      <c r="P533" s="110">
        <f>'Форма 2'!C533-M533-N533-O533</f>
        <v>1852127.2100000002</v>
      </c>
      <c r="Q533" s="111">
        <f t="shared" si="116"/>
        <v>325.82060163602785</v>
      </c>
      <c r="R533" s="111">
        <f t="shared" si="117"/>
        <v>325.82060163602785</v>
      </c>
      <c r="S533" s="112" t="s">
        <v>81</v>
      </c>
      <c r="T533" s="107" t="s">
        <v>92</v>
      </c>
      <c r="U533" s="217"/>
      <c r="V533" s="85"/>
      <c r="W533" s="85"/>
      <c r="X533" s="85">
        <v>1</v>
      </c>
      <c r="Y533" s="85"/>
      <c r="Z533" s="85"/>
      <c r="AA533" s="85"/>
      <c r="AB533" s="86"/>
      <c r="AC533" s="86"/>
      <c r="AD533" s="85"/>
      <c r="AE533" s="85"/>
      <c r="AF533" s="85"/>
      <c r="AG533" s="85"/>
      <c r="AH533" s="85"/>
      <c r="AI533" s="85"/>
      <c r="AJ533" s="85"/>
    </row>
    <row r="534" spans="1:36" ht="16.5" thickTop="1" thickBot="1">
      <c r="A534" s="105">
        <f t="shared" si="118"/>
        <v>288</v>
      </c>
      <c r="B534" s="190" t="s">
        <v>656</v>
      </c>
      <c r="C534" s="133">
        <v>2010</v>
      </c>
      <c r="D534" s="105"/>
      <c r="E534" s="106" t="s">
        <v>80</v>
      </c>
      <c r="F534" s="107">
        <v>19</v>
      </c>
      <c r="G534" s="105">
        <v>3</v>
      </c>
      <c r="H534" s="108">
        <v>19977.3</v>
      </c>
      <c r="I534" s="108">
        <v>15190.599999999999</v>
      </c>
      <c r="J534" s="108">
        <v>14182.3</v>
      </c>
      <c r="K534" s="109">
        <v>430</v>
      </c>
      <c r="L534" s="110">
        <f t="shared" si="115"/>
        <v>6833834.7839999991</v>
      </c>
      <c r="M534" s="108"/>
      <c r="N534" s="108"/>
      <c r="O534" s="108"/>
      <c r="P534" s="110">
        <f>'Форма 2'!C534-M534-N534-O534</f>
        <v>6833834.7839999991</v>
      </c>
      <c r="Q534" s="111">
        <f t="shared" si="116"/>
        <v>449.87260437375744</v>
      </c>
      <c r="R534" s="111">
        <f t="shared" si="117"/>
        <v>449.87260437375744</v>
      </c>
      <c r="S534" s="112" t="s">
        <v>81</v>
      </c>
      <c r="T534" s="107" t="s">
        <v>92</v>
      </c>
      <c r="U534" s="217"/>
      <c r="V534" s="85"/>
      <c r="W534" s="85"/>
      <c r="X534" s="85">
        <v>1</v>
      </c>
      <c r="Y534" s="85"/>
      <c r="Z534" s="85"/>
      <c r="AA534" s="85"/>
      <c r="AB534" s="86"/>
      <c r="AC534" s="86"/>
      <c r="AD534" s="85"/>
      <c r="AE534" s="85"/>
      <c r="AF534" s="85"/>
      <c r="AG534" s="85"/>
      <c r="AH534" s="85"/>
      <c r="AI534" s="85"/>
      <c r="AJ534" s="85"/>
    </row>
    <row r="535" spans="1:36" ht="16.5" thickTop="1" thickBot="1">
      <c r="A535" s="105">
        <f t="shared" si="118"/>
        <v>289</v>
      </c>
      <c r="B535" s="190" t="s">
        <v>657</v>
      </c>
      <c r="C535" s="133">
        <v>1998</v>
      </c>
      <c r="D535" s="105"/>
      <c r="E535" s="106" t="s">
        <v>80</v>
      </c>
      <c r="F535" s="107">
        <v>5</v>
      </c>
      <c r="G535" s="105">
        <v>4</v>
      </c>
      <c r="H535" s="108">
        <v>2756</v>
      </c>
      <c r="I535" s="108">
        <v>2700</v>
      </c>
      <c r="J535" s="108">
        <v>2700</v>
      </c>
      <c r="K535" s="109">
        <v>144</v>
      </c>
      <c r="L535" s="110">
        <f t="shared" si="115"/>
        <v>895975.60000000009</v>
      </c>
      <c r="M535" s="108"/>
      <c r="N535" s="108"/>
      <c r="O535" s="108"/>
      <c r="P535" s="110">
        <f>'Форма 2'!C535-M535-N535-O535</f>
        <v>895975.60000000009</v>
      </c>
      <c r="Q535" s="111">
        <f t="shared" si="116"/>
        <v>331.84281481481486</v>
      </c>
      <c r="R535" s="111">
        <f t="shared" si="117"/>
        <v>331.84281481481486</v>
      </c>
      <c r="S535" s="112" t="s">
        <v>81</v>
      </c>
      <c r="T535" s="107" t="s">
        <v>82</v>
      </c>
      <c r="U535" s="217"/>
      <c r="V535" s="85"/>
      <c r="W535" s="85"/>
      <c r="X535" s="85">
        <v>1</v>
      </c>
      <c r="Y535" s="85"/>
      <c r="Z535" s="85"/>
      <c r="AA535" s="85"/>
      <c r="AB535" s="86"/>
      <c r="AC535" s="86"/>
      <c r="AD535" s="85"/>
      <c r="AE535" s="85"/>
      <c r="AF535" s="85"/>
      <c r="AG535" s="85"/>
      <c r="AH535" s="85"/>
      <c r="AI535" s="85"/>
      <c r="AJ535" s="85"/>
    </row>
    <row r="536" spans="1:36" ht="16.5" thickTop="1" thickBot="1">
      <c r="A536" s="105">
        <f t="shared" si="118"/>
        <v>290</v>
      </c>
      <c r="B536" s="190" t="s">
        <v>658</v>
      </c>
      <c r="C536" s="133">
        <v>1977</v>
      </c>
      <c r="D536" s="105"/>
      <c r="E536" s="106" t="s">
        <v>80</v>
      </c>
      <c r="F536" s="107">
        <v>5</v>
      </c>
      <c r="G536" s="105">
        <v>4</v>
      </c>
      <c r="H536" s="108">
        <v>3394.55</v>
      </c>
      <c r="I536" s="108">
        <v>3214.3</v>
      </c>
      <c r="J536" s="108">
        <v>3104.3</v>
      </c>
      <c r="K536" s="109">
        <v>158</v>
      </c>
      <c r="L536" s="110">
        <f t="shared" si="115"/>
        <v>1103568.2050000001</v>
      </c>
      <c r="M536" s="108"/>
      <c r="N536" s="108"/>
      <c r="O536" s="108"/>
      <c r="P536" s="110">
        <f>'Форма 2'!C536-M536-N536-O536</f>
        <v>1103568.2050000001</v>
      </c>
      <c r="Q536" s="111">
        <f t="shared" si="116"/>
        <v>343.33080452975764</v>
      </c>
      <c r="R536" s="111">
        <f t="shared" si="117"/>
        <v>343.33080452975764</v>
      </c>
      <c r="S536" s="112" t="s">
        <v>81</v>
      </c>
      <c r="T536" s="107" t="s">
        <v>92</v>
      </c>
      <c r="U536" s="217"/>
      <c r="V536" s="85"/>
      <c r="W536" s="85"/>
      <c r="X536" s="85">
        <v>1</v>
      </c>
      <c r="Y536" s="85"/>
      <c r="Z536" s="85"/>
      <c r="AA536" s="85"/>
      <c r="AB536" s="86"/>
      <c r="AC536" s="86"/>
      <c r="AD536" s="85"/>
      <c r="AE536" s="85"/>
      <c r="AF536" s="85"/>
      <c r="AG536" s="85"/>
      <c r="AH536" s="85"/>
      <c r="AI536" s="85"/>
      <c r="AJ536" s="85"/>
    </row>
    <row r="537" spans="1:36" ht="16.5" thickTop="1" thickBot="1">
      <c r="A537" s="105">
        <f t="shared" si="118"/>
        <v>291</v>
      </c>
      <c r="B537" s="190" t="s">
        <v>659</v>
      </c>
      <c r="C537" s="133">
        <v>1982</v>
      </c>
      <c r="D537" s="105"/>
      <c r="E537" s="106" t="s">
        <v>239</v>
      </c>
      <c r="F537" s="107">
        <v>9</v>
      </c>
      <c r="G537" s="105">
        <v>4</v>
      </c>
      <c r="H537" s="108">
        <v>7560.7</v>
      </c>
      <c r="I537" s="108">
        <v>5890.17</v>
      </c>
      <c r="J537" s="108">
        <v>5890.17</v>
      </c>
      <c r="K537" s="109">
        <v>396</v>
      </c>
      <c r="L537" s="110">
        <f t="shared" si="115"/>
        <v>8962932</v>
      </c>
      <c r="M537" s="108"/>
      <c r="N537" s="108"/>
      <c r="O537" s="108"/>
      <c r="P537" s="110">
        <f>'Форма 2'!C537-M537-N537-O537</f>
        <v>8962932</v>
      </c>
      <c r="Q537" s="111">
        <f t="shared" si="116"/>
        <v>1521.6762843856798</v>
      </c>
      <c r="R537" s="111">
        <f t="shared" si="117"/>
        <v>1521.6762843856798</v>
      </c>
      <c r="S537" s="112" t="s">
        <v>81</v>
      </c>
      <c r="T537" s="107" t="s">
        <v>92</v>
      </c>
      <c r="U537" s="217"/>
      <c r="V537" s="85"/>
      <c r="W537" s="85"/>
      <c r="X537" s="85"/>
      <c r="Y537" s="85"/>
      <c r="Z537" s="85"/>
      <c r="AA537" s="85"/>
      <c r="AB537" s="168">
        <v>4</v>
      </c>
      <c r="AC537" s="154">
        <v>8962932</v>
      </c>
      <c r="AD537" s="85"/>
      <c r="AE537" s="85"/>
      <c r="AF537" s="85"/>
      <c r="AG537" s="85"/>
      <c r="AH537" s="85"/>
      <c r="AI537" s="85"/>
      <c r="AJ537" s="85"/>
    </row>
    <row r="538" spans="1:36" ht="16.5" thickTop="1" thickBot="1">
      <c r="A538" s="105">
        <f t="shared" si="118"/>
        <v>292</v>
      </c>
      <c r="B538" s="190" t="s">
        <v>660</v>
      </c>
      <c r="C538" s="133">
        <v>1983</v>
      </c>
      <c r="D538" s="105"/>
      <c r="E538" s="106" t="s">
        <v>239</v>
      </c>
      <c r="F538" s="107">
        <v>9</v>
      </c>
      <c r="G538" s="105">
        <v>2</v>
      </c>
      <c r="H538" s="108">
        <v>3847</v>
      </c>
      <c r="I538" s="108">
        <v>2632.3</v>
      </c>
      <c r="J538" s="108">
        <v>2632.3</v>
      </c>
      <c r="K538" s="109">
        <v>205</v>
      </c>
      <c r="L538" s="110">
        <f t="shared" ref="L538:L602" si="119">SUM(M538:P538)</f>
        <v>4481466</v>
      </c>
      <c r="M538" s="108"/>
      <c r="N538" s="108"/>
      <c r="O538" s="108"/>
      <c r="P538" s="110">
        <f>'Форма 2'!C538-M538-N538-O538</f>
        <v>4481466</v>
      </c>
      <c r="Q538" s="111">
        <f t="shared" si="116"/>
        <v>1702.490597576264</v>
      </c>
      <c r="R538" s="111">
        <f t="shared" si="117"/>
        <v>1702.490597576264</v>
      </c>
      <c r="S538" s="112" t="s">
        <v>81</v>
      </c>
      <c r="T538" s="107" t="s">
        <v>92</v>
      </c>
      <c r="U538" s="217"/>
      <c r="V538" s="85"/>
      <c r="W538" s="85"/>
      <c r="X538" s="85"/>
      <c r="Y538" s="85"/>
      <c r="Z538" s="172"/>
      <c r="AA538" s="172"/>
      <c r="AB538" s="177">
        <v>2</v>
      </c>
      <c r="AC538" s="154">
        <f>2240733*AB538</f>
        <v>4481466</v>
      </c>
      <c r="AD538" s="85"/>
      <c r="AE538" s="85"/>
      <c r="AF538" s="85"/>
      <c r="AG538" s="166"/>
      <c r="AH538" s="85"/>
      <c r="AI538" s="85"/>
      <c r="AJ538" s="85"/>
    </row>
    <row r="539" spans="1:36" ht="16.5" thickTop="1" thickBot="1">
      <c r="A539" s="105">
        <f t="shared" si="118"/>
        <v>293</v>
      </c>
      <c r="B539" s="190" t="s">
        <v>661</v>
      </c>
      <c r="C539" s="133">
        <v>1962</v>
      </c>
      <c r="D539" s="105">
        <v>2015</v>
      </c>
      <c r="E539" s="106" t="s">
        <v>94</v>
      </c>
      <c r="F539" s="107">
        <v>5</v>
      </c>
      <c r="G539" s="105">
        <v>2</v>
      </c>
      <c r="H539" s="108">
        <v>1770.4</v>
      </c>
      <c r="I539" s="108">
        <v>1603.06</v>
      </c>
      <c r="J539" s="108">
        <v>1463.06</v>
      </c>
      <c r="K539" s="109">
        <v>88</v>
      </c>
      <c r="L539" s="110">
        <f t="shared" si="119"/>
        <v>696227.50400000007</v>
      </c>
      <c r="M539" s="108"/>
      <c r="N539" s="108"/>
      <c r="O539" s="108"/>
      <c r="P539" s="110">
        <f>'Форма 2'!C539-M539-N539-O539</f>
        <v>696227.50400000007</v>
      </c>
      <c r="Q539" s="111">
        <f t="shared" si="116"/>
        <v>434.31156912405032</v>
      </c>
      <c r="R539" s="111">
        <f t="shared" si="117"/>
        <v>434.31156912405032</v>
      </c>
      <c r="S539" s="112" t="s">
        <v>81</v>
      </c>
      <c r="T539" s="105" t="s">
        <v>92</v>
      </c>
      <c r="U539" s="217">
        <v>1</v>
      </c>
      <c r="V539" s="85"/>
      <c r="W539" s="85"/>
      <c r="X539" s="85"/>
      <c r="Y539" s="85"/>
      <c r="Z539" s="85"/>
      <c r="AA539" s="85"/>
      <c r="AB539" s="86"/>
      <c r="AC539" s="86"/>
      <c r="AD539" s="85"/>
      <c r="AE539" s="85"/>
      <c r="AF539" s="85"/>
      <c r="AG539" s="85"/>
      <c r="AH539" s="85"/>
      <c r="AI539" s="85"/>
      <c r="AJ539" s="85"/>
    </row>
    <row r="540" spans="1:36" ht="16.5" thickTop="1" thickBot="1">
      <c r="A540" s="105">
        <f t="shared" si="118"/>
        <v>294</v>
      </c>
      <c r="B540" s="190" t="s">
        <v>662</v>
      </c>
      <c r="C540" s="133">
        <v>1963</v>
      </c>
      <c r="D540" s="105"/>
      <c r="E540" s="106" t="s">
        <v>94</v>
      </c>
      <c r="F540" s="107">
        <v>5</v>
      </c>
      <c r="G540" s="105">
        <v>3</v>
      </c>
      <c r="H540" s="111">
        <v>2804.6</v>
      </c>
      <c r="I540" s="111">
        <v>2559.7000000000003</v>
      </c>
      <c r="J540" s="111">
        <v>2416.8000000000002</v>
      </c>
      <c r="K540" s="122">
        <v>127</v>
      </c>
      <c r="L540" s="110">
        <f t="shared" si="119"/>
        <v>9661903.0920000002</v>
      </c>
      <c r="M540" s="108"/>
      <c r="N540" s="108"/>
      <c r="O540" s="108"/>
      <c r="P540" s="110">
        <f>'Форма 2'!C540-M540-N540-O540</f>
        <v>9661903.0920000002</v>
      </c>
      <c r="Q540" s="111">
        <f t="shared" si="116"/>
        <v>3774.6232339727308</v>
      </c>
      <c r="R540" s="111">
        <f t="shared" si="117"/>
        <v>3774.6232339727308</v>
      </c>
      <c r="S540" s="112" t="s">
        <v>81</v>
      </c>
      <c r="T540" s="107" t="s">
        <v>92</v>
      </c>
      <c r="U540" s="217"/>
      <c r="V540" s="85"/>
      <c r="W540" s="85"/>
      <c r="X540" s="85"/>
      <c r="Y540" s="85"/>
      <c r="Z540" s="85"/>
      <c r="AA540" s="85"/>
      <c r="AB540" s="86"/>
      <c r="AC540" s="86"/>
      <c r="AD540" s="85">
        <v>1</v>
      </c>
      <c r="AE540" s="85"/>
      <c r="AF540" s="85"/>
      <c r="AG540" s="85"/>
      <c r="AH540" s="85"/>
      <c r="AI540" s="85"/>
      <c r="AJ540" s="85"/>
    </row>
    <row r="541" spans="1:36" ht="16.5" thickTop="1" thickBot="1">
      <c r="A541" s="105">
        <f t="shared" si="118"/>
        <v>295</v>
      </c>
      <c r="B541" s="190" t="s">
        <v>663</v>
      </c>
      <c r="C541" s="133">
        <v>1958</v>
      </c>
      <c r="D541" s="105"/>
      <c r="E541" s="106" t="s">
        <v>94</v>
      </c>
      <c r="F541" s="107">
        <v>3</v>
      </c>
      <c r="G541" s="105">
        <v>3</v>
      </c>
      <c r="H541" s="111">
        <v>2044.9</v>
      </c>
      <c r="I541" s="111">
        <v>1877.7</v>
      </c>
      <c r="J541" s="108">
        <v>1723.5</v>
      </c>
      <c r="K541" s="109">
        <v>68</v>
      </c>
      <c r="L541" s="110">
        <f t="shared" si="119"/>
        <v>14529812.011000002</v>
      </c>
      <c r="M541" s="108"/>
      <c r="N541" s="108"/>
      <c r="O541" s="108"/>
      <c r="P541" s="110">
        <f>'Форма 2'!C541-M541-N541-O541</f>
        <v>14529812.011000002</v>
      </c>
      <c r="Q541" s="111">
        <f t="shared" si="116"/>
        <v>7738.0902226127719</v>
      </c>
      <c r="R541" s="111">
        <f t="shared" si="117"/>
        <v>7738.0902226127719</v>
      </c>
      <c r="S541" s="112" t="s">
        <v>81</v>
      </c>
      <c r="T541" s="105" t="s">
        <v>92</v>
      </c>
      <c r="U541" s="217"/>
      <c r="V541" s="85"/>
      <c r="W541" s="85"/>
      <c r="X541" s="85"/>
      <c r="Y541" s="85"/>
      <c r="Z541" s="85"/>
      <c r="AA541" s="85"/>
      <c r="AB541" s="86"/>
      <c r="AC541" s="86"/>
      <c r="AD541" s="85">
        <v>1</v>
      </c>
      <c r="AE541" s="85"/>
      <c r="AF541" s="85"/>
      <c r="AG541" s="85"/>
      <c r="AH541" s="85"/>
      <c r="AI541" s="85"/>
      <c r="AJ541" s="85"/>
    </row>
    <row r="542" spans="1:36" ht="16.5" thickTop="1" thickBot="1">
      <c r="A542" s="105">
        <f t="shared" si="118"/>
        <v>296</v>
      </c>
      <c r="B542" s="190" t="s">
        <v>664</v>
      </c>
      <c r="C542" s="133">
        <v>1978</v>
      </c>
      <c r="D542" s="105"/>
      <c r="E542" s="106" t="s">
        <v>239</v>
      </c>
      <c r="F542" s="107">
        <v>5</v>
      </c>
      <c r="G542" s="105">
        <v>6</v>
      </c>
      <c r="H542" s="108">
        <v>4550.3</v>
      </c>
      <c r="I542" s="108">
        <v>4104.3</v>
      </c>
      <c r="J542" s="108">
        <v>4104.3</v>
      </c>
      <c r="K542" s="109">
        <v>216</v>
      </c>
      <c r="L542" s="110">
        <f t="shared" si="119"/>
        <v>1789450.9780000001</v>
      </c>
      <c r="M542" s="108"/>
      <c r="N542" s="108"/>
      <c r="O542" s="108"/>
      <c r="P542" s="110">
        <f>'Форма 2'!C542-M542-N542-O542</f>
        <v>1789450.9780000001</v>
      </c>
      <c r="Q542" s="111">
        <f t="shared" si="116"/>
        <v>435.99419584338375</v>
      </c>
      <c r="R542" s="111">
        <f t="shared" si="117"/>
        <v>435.99419584338375</v>
      </c>
      <c r="S542" s="112" t="s">
        <v>81</v>
      </c>
      <c r="T542" s="107" t="s">
        <v>92</v>
      </c>
      <c r="U542" s="217">
        <v>1</v>
      </c>
      <c r="V542" s="85"/>
      <c r="W542" s="85"/>
      <c r="X542" s="85"/>
      <c r="Y542" s="85"/>
      <c r="Z542" s="85"/>
      <c r="AA542" s="85"/>
      <c r="AB542" s="86"/>
      <c r="AC542" s="86"/>
      <c r="AD542" s="85"/>
      <c r="AE542" s="85"/>
      <c r="AF542" s="85"/>
      <c r="AG542" s="85"/>
      <c r="AH542" s="85"/>
      <c r="AI542" s="85"/>
      <c r="AJ542" s="85"/>
    </row>
    <row r="543" spans="1:36" ht="16.5" thickTop="1" thickBot="1">
      <c r="A543" s="105">
        <f t="shared" si="118"/>
        <v>297</v>
      </c>
      <c r="B543" s="190" t="s">
        <v>665</v>
      </c>
      <c r="C543" s="133">
        <v>1961</v>
      </c>
      <c r="D543" s="105"/>
      <c r="E543" s="106" t="s">
        <v>94</v>
      </c>
      <c r="F543" s="107">
        <v>3</v>
      </c>
      <c r="G543" s="105">
        <v>2</v>
      </c>
      <c r="H543" s="111">
        <v>957.3</v>
      </c>
      <c r="I543" s="111">
        <v>866</v>
      </c>
      <c r="J543" s="111">
        <v>793.5</v>
      </c>
      <c r="K543" s="122">
        <v>45</v>
      </c>
      <c r="L543" s="110">
        <f t="shared" si="119"/>
        <v>9149289.4469999988</v>
      </c>
      <c r="M543" s="108"/>
      <c r="N543" s="108"/>
      <c r="O543" s="108"/>
      <c r="P543" s="110">
        <f>'Форма 2'!C543-M543-N543-O543</f>
        <v>9149289.4469999988</v>
      </c>
      <c r="Q543" s="111">
        <f t="shared" ref="Q543:Q612" si="120">L543/I543</f>
        <v>10564.99936143187</v>
      </c>
      <c r="R543" s="111">
        <f t="shared" ref="R543:R612" si="121">Q543</f>
        <v>10564.99936143187</v>
      </c>
      <c r="S543" s="112" t="s">
        <v>81</v>
      </c>
      <c r="T543" s="107" t="s">
        <v>82</v>
      </c>
      <c r="U543" s="217"/>
      <c r="V543" s="85"/>
      <c r="W543" s="85"/>
      <c r="X543" s="85"/>
      <c r="Y543" s="85"/>
      <c r="Z543" s="85"/>
      <c r="AA543" s="85"/>
      <c r="AB543" s="86"/>
      <c r="AC543" s="86"/>
      <c r="AD543" s="85">
        <v>1</v>
      </c>
      <c r="AE543" s="85"/>
      <c r="AF543" s="85"/>
      <c r="AG543" s="85"/>
      <c r="AH543" s="85"/>
      <c r="AI543" s="85"/>
      <c r="AJ543" s="85"/>
    </row>
    <row r="544" spans="1:36" ht="16.5" thickTop="1" thickBot="1">
      <c r="A544" s="105">
        <f t="shared" si="118"/>
        <v>298</v>
      </c>
      <c r="B544" s="190" t="s">
        <v>666</v>
      </c>
      <c r="C544" s="133">
        <v>2013</v>
      </c>
      <c r="D544" s="105"/>
      <c r="E544" s="106" t="s">
        <v>239</v>
      </c>
      <c r="F544" s="107">
        <v>5</v>
      </c>
      <c r="G544" s="105">
        <v>3</v>
      </c>
      <c r="H544" s="108">
        <v>3424.4</v>
      </c>
      <c r="I544" s="108">
        <v>2869.2</v>
      </c>
      <c r="J544" s="108">
        <v>2869.2</v>
      </c>
      <c r="K544" s="109">
        <v>98</v>
      </c>
      <c r="L544" s="110">
        <f t="shared" si="119"/>
        <v>1113272.4400000002</v>
      </c>
      <c r="M544" s="108"/>
      <c r="N544" s="108"/>
      <c r="O544" s="108"/>
      <c r="P544" s="110">
        <f>'Форма 2'!C544-M544-N544-O544</f>
        <v>1113272.4400000002</v>
      </c>
      <c r="Q544" s="111">
        <f t="shared" si="120"/>
        <v>388.00796040708218</v>
      </c>
      <c r="R544" s="111">
        <f t="shared" si="121"/>
        <v>388.00796040708218</v>
      </c>
      <c r="S544" s="112" t="s">
        <v>81</v>
      </c>
      <c r="T544" s="107" t="s">
        <v>92</v>
      </c>
      <c r="U544" s="217"/>
      <c r="V544" s="85"/>
      <c r="W544" s="85"/>
      <c r="X544" s="85">
        <v>1</v>
      </c>
      <c r="Y544" s="85"/>
      <c r="Z544" s="85"/>
      <c r="AA544" s="85"/>
      <c r="AB544" s="86"/>
      <c r="AC544" s="86"/>
      <c r="AD544" s="85"/>
      <c r="AE544" s="85"/>
      <c r="AF544" s="85"/>
      <c r="AG544" s="85"/>
      <c r="AH544" s="85"/>
      <c r="AI544" s="85"/>
      <c r="AJ544" s="85"/>
    </row>
    <row r="545" spans="1:36" ht="16.5" thickTop="1" thickBot="1">
      <c r="A545" s="105">
        <f t="shared" si="118"/>
        <v>299</v>
      </c>
      <c r="B545" s="190" t="s">
        <v>667</v>
      </c>
      <c r="C545" s="133">
        <v>1934</v>
      </c>
      <c r="D545" s="105"/>
      <c r="E545" s="106" t="s">
        <v>378</v>
      </c>
      <c r="F545" s="107">
        <v>4</v>
      </c>
      <c r="G545" s="105">
        <v>6</v>
      </c>
      <c r="H545" s="111">
        <v>3565</v>
      </c>
      <c r="I545" s="111">
        <v>3384.75</v>
      </c>
      <c r="J545" s="111">
        <v>3384.75</v>
      </c>
      <c r="K545" s="109">
        <v>207</v>
      </c>
      <c r="L545" s="110">
        <f t="shared" si="119"/>
        <v>1258908.45</v>
      </c>
      <c r="M545" s="108"/>
      <c r="N545" s="108"/>
      <c r="O545" s="108"/>
      <c r="P545" s="110">
        <f>'Форма 2'!C545-M545-N545-O545</f>
        <v>1258908.45</v>
      </c>
      <c r="Q545" s="111">
        <f t="shared" si="120"/>
        <v>371.93543097717702</v>
      </c>
      <c r="R545" s="111">
        <f t="shared" si="121"/>
        <v>371.93543097717702</v>
      </c>
      <c r="S545" s="112" t="s">
        <v>81</v>
      </c>
      <c r="T545" s="107" t="s">
        <v>82</v>
      </c>
      <c r="U545" s="217"/>
      <c r="V545" s="85"/>
      <c r="W545" s="85"/>
      <c r="X545" s="85"/>
      <c r="Y545" s="85"/>
      <c r="Z545" s="85"/>
      <c r="AA545" s="85"/>
      <c r="AB545" s="86"/>
      <c r="AC545" s="86"/>
      <c r="AD545" s="85"/>
      <c r="AE545" s="85"/>
      <c r="AF545" s="85"/>
      <c r="AG545" s="85"/>
      <c r="AH545" s="85"/>
      <c r="AI545" s="85">
        <v>1</v>
      </c>
      <c r="AJ545" s="85"/>
    </row>
    <row r="546" spans="1:36" ht="16.5" thickTop="1" thickBot="1">
      <c r="A546" s="105">
        <f t="shared" si="118"/>
        <v>300</v>
      </c>
      <c r="B546" s="190" t="s">
        <v>668</v>
      </c>
      <c r="C546" s="133">
        <v>1977</v>
      </c>
      <c r="D546" s="105"/>
      <c r="E546" s="106" t="s">
        <v>669</v>
      </c>
      <c r="F546" s="107">
        <v>9</v>
      </c>
      <c r="G546" s="105">
        <v>6</v>
      </c>
      <c r="H546" s="111">
        <v>9508.5</v>
      </c>
      <c r="I546" s="111">
        <v>5799.9</v>
      </c>
      <c r="J546" s="108">
        <v>5799.9</v>
      </c>
      <c r="K546" s="109">
        <v>415</v>
      </c>
      <c r="L546" s="110">
        <f t="shared" si="119"/>
        <v>29195563.994999997</v>
      </c>
      <c r="M546" s="108"/>
      <c r="N546" s="108"/>
      <c r="O546" s="108"/>
      <c r="P546" s="110">
        <f>'Форма 2'!C546-M546-N546-O546</f>
        <v>29195563.994999997</v>
      </c>
      <c r="Q546" s="111">
        <f t="shared" si="120"/>
        <v>5033.8047199089642</v>
      </c>
      <c r="R546" s="111">
        <f t="shared" si="121"/>
        <v>5033.8047199089642</v>
      </c>
      <c r="S546" s="112" t="s">
        <v>81</v>
      </c>
      <c r="T546" s="107" t="s">
        <v>82</v>
      </c>
      <c r="U546" s="217">
        <v>1</v>
      </c>
      <c r="V546" s="85"/>
      <c r="W546" s="85"/>
      <c r="X546" s="85"/>
      <c r="Y546" s="85"/>
      <c r="Z546" s="85"/>
      <c r="AA546" s="85"/>
      <c r="AB546" s="86"/>
      <c r="AC546" s="86"/>
      <c r="AD546" s="85">
        <v>1</v>
      </c>
      <c r="AE546" s="85"/>
      <c r="AF546" s="85"/>
      <c r="AG546" s="85"/>
      <c r="AH546" s="85"/>
      <c r="AI546" s="85"/>
      <c r="AJ546" s="85"/>
    </row>
    <row r="547" spans="1:36" ht="16.5" thickTop="1" thickBot="1">
      <c r="A547" s="105">
        <f t="shared" si="118"/>
        <v>301</v>
      </c>
      <c r="B547" s="190" t="s">
        <v>670</v>
      </c>
      <c r="C547" s="133">
        <v>1961</v>
      </c>
      <c r="D547" s="105"/>
      <c r="E547" s="106" t="s">
        <v>94</v>
      </c>
      <c r="F547" s="107">
        <v>5</v>
      </c>
      <c r="G547" s="105">
        <v>3</v>
      </c>
      <c r="H547" s="108">
        <v>2311.4</v>
      </c>
      <c r="I547" s="108">
        <v>2101.1999999999998</v>
      </c>
      <c r="J547" s="108">
        <v>1836.8</v>
      </c>
      <c r="K547" s="109">
        <v>113</v>
      </c>
      <c r="L547" s="110">
        <f t="shared" si="119"/>
        <v>7962819.2280000001</v>
      </c>
      <c r="M547" s="108"/>
      <c r="N547" s="108"/>
      <c r="O547" s="108"/>
      <c r="P547" s="110">
        <f>'Форма 2'!C547-M547-N547-O547</f>
        <v>7962819.2280000001</v>
      </c>
      <c r="Q547" s="111">
        <f t="shared" si="120"/>
        <v>3789.6531639063396</v>
      </c>
      <c r="R547" s="111">
        <f t="shared" si="121"/>
        <v>3789.6531639063396</v>
      </c>
      <c r="S547" s="112" t="s">
        <v>81</v>
      </c>
      <c r="T547" s="107" t="s">
        <v>92</v>
      </c>
      <c r="U547" s="217"/>
      <c r="V547" s="85"/>
      <c r="W547" s="85"/>
      <c r="X547" s="85"/>
      <c r="Y547" s="85"/>
      <c r="Z547" s="85"/>
      <c r="AA547" s="85"/>
      <c r="AB547" s="86"/>
      <c r="AC547" s="86"/>
      <c r="AD547" s="85">
        <v>1</v>
      </c>
      <c r="AE547" s="85"/>
      <c r="AF547" s="85"/>
      <c r="AG547" s="85"/>
      <c r="AH547" s="85"/>
      <c r="AI547" s="85"/>
      <c r="AJ547" s="85"/>
    </row>
    <row r="548" spans="1:36" ht="16.5" thickTop="1" thickBot="1">
      <c r="A548" s="105">
        <f t="shared" si="118"/>
        <v>302</v>
      </c>
      <c r="B548" s="190" t="s">
        <v>671</v>
      </c>
      <c r="C548" s="133">
        <v>1958</v>
      </c>
      <c r="D548" s="105"/>
      <c r="E548" s="106" t="s">
        <v>94</v>
      </c>
      <c r="F548" s="107">
        <v>3</v>
      </c>
      <c r="G548" s="105">
        <v>4</v>
      </c>
      <c r="H548" s="108">
        <v>2145.5</v>
      </c>
      <c r="I548" s="108">
        <v>1965.25</v>
      </c>
      <c r="J548" s="108">
        <v>1423.75</v>
      </c>
      <c r="K548" s="109">
        <v>72</v>
      </c>
      <c r="L548" s="110">
        <f t="shared" si="119"/>
        <v>810591.35499999998</v>
      </c>
      <c r="M548" s="108"/>
      <c r="N548" s="108"/>
      <c r="O548" s="108"/>
      <c r="P548" s="110">
        <f>'Форма 2'!C548-M548-N548-O548</f>
        <v>810591.35499999998</v>
      </c>
      <c r="Q548" s="111">
        <f t="shared" si="120"/>
        <v>412.46220837043631</v>
      </c>
      <c r="R548" s="111">
        <f t="shared" si="121"/>
        <v>412.46220837043631</v>
      </c>
      <c r="S548" s="112" t="s">
        <v>81</v>
      </c>
      <c r="T548" s="107" t="s">
        <v>92</v>
      </c>
      <c r="U548" s="217"/>
      <c r="V548" s="85"/>
      <c r="W548" s="85"/>
      <c r="X548" s="85">
        <v>1</v>
      </c>
      <c r="Y548" s="85"/>
      <c r="Z548" s="85"/>
      <c r="AA548" s="85"/>
      <c r="AB548" s="86"/>
      <c r="AC548" s="86"/>
      <c r="AD548" s="85"/>
      <c r="AE548" s="85"/>
      <c r="AF548" s="85"/>
      <c r="AG548" s="85"/>
      <c r="AH548" s="85"/>
      <c r="AI548" s="85"/>
      <c r="AJ548" s="85"/>
    </row>
    <row r="549" spans="1:36" ht="16.5" thickTop="1" thickBot="1">
      <c r="A549" s="105">
        <f t="shared" si="118"/>
        <v>303</v>
      </c>
      <c r="B549" s="190" t="s">
        <v>672</v>
      </c>
      <c r="C549" s="133" t="s">
        <v>673</v>
      </c>
      <c r="D549" s="105"/>
      <c r="E549" s="106" t="s">
        <v>94</v>
      </c>
      <c r="F549" s="107">
        <v>5</v>
      </c>
      <c r="G549" s="105">
        <v>8</v>
      </c>
      <c r="H549" s="108">
        <v>6046.3</v>
      </c>
      <c r="I549" s="108">
        <v>5523.8</v>
      </c>
      <c r="J549" s="108">
        <v>5523.8</v>
      </c>
      <c r="K549" s="109">
        <v>266</v>
      </c>
      <c r="L549" s="110">
        <f t="shared" si="119"/>
        <v>20829624.425999999</v>
      </c>
      <c r="M549" s="108"/>
      <c r="N549" s="108"/>
      <c r="O549" s="108"/>
      <c r="P549" s="110">
        <f>'Форма 2'!C549-M549-N549-O549</f>
        <v>20829624.425999999</v>
      </c>
      <c r="Q549" s="111">
        <f t="shared" si="120"/>
        <v>3770.8867855461817</v>
      </c>
      <c r="R549" s="111">
        <f t="shared" si="121"/>
        <v>3770.8867855461817</v>
      </c>
      <c r="S549" s="112" t="s">
        <v>81</v>
      </c>
      <c r="T549" s="107" t="s">
        <v>92</v>
      </c>
      <c r="U549" s="217"/>
      <c r="V549" s="85"/>
      <c r="W549" s="85"/>
      <c r="X549" s="85"/>
      <c r="Y549" s="85"/>
      <c r="Z549" s="85"/>
      <c r="AA549" s="85"/>
      <c r="AB549" s="86"/>
      <c r="AC549" s="86"/>
      <c r="AD549" s="85">
        <v>1</v>
      </c>
      <c r="AE549" s="85"/>
      <c r="AF549" s="85"/>
      <c r="AG549" s="85"/>
      <c r="AH549" s="85"/>
      <c r="AI549" s="85"/>
      <c r="AJ549" s="85"/>
    </row>
    <row r="550" spans="1:36" ht="16.5" thickTop="1" thickBot="1">
      <c r="A550" s="105">
        <f t="shared" si="118"/>
        <v>304</v>
      </c>
      <c r="B550" s="190" t="s">
        <v>674</v>
      </c>
      <c r="C550" s="133">
        <v>1979</v>
      </c>
      <c r="D550" s="105"/>
      <c r="E550" s="106" t="s">
        <v>94</v>
      </c>
      <c r="F550" s="107">
        <v>5</v>
      </c>
      <c r="G550" s="105">
        <v>9</v>
      </c>
      <c r="H550" s="108">
        <v>7189.1</v>
      </c>
      <c r="I550" s="108">
        <v>6387.7999999999993</v>
      </c>
      <c r="J550" s="108">
        <v>5696.4</v>
      </c>
      <c r="K550" s="109">
        <v>348</v>
      </c>
      <c r="L550" s="110">
        <f>SUM(M550:P550)</f>
        <v>2827185.466</v>
      </c>
      <c r="M550" s="108"/>
      <c r="N550" s="108"/>
      <c r="O550" s="108"/>
      <c r="P550" s="110">
        <f>'Форма 2'!C550-M550-N550-O550</f>
        <v>2827185.466</v>
      </c>
      <c r="Q550" s="111">
        <f>L550/I550</f>
        <v>442.59141895488278</v>
      </c>
      <c r="R550" s="111">
        <f>Q550</f>
        <v>442.59141895488278</v>
      </c>
      <c r="S550" s="112" t="s">
        <v>81</v>
      </c>
      <c r="T550" s="107" t="s">
        <v>92</v>
      </c>
      <c r="U550" s="217">
        <v>1</v>
      </c>
      <c r="V550" s="85"/>
      <c r="W550" s="85"/>
      <c r="X550" s="85"/>
      <c r="Y550" s="85"/>
      <c r="Z550" s="85"/>
      <c r="AA550" s="85"/>
      <c r="AB550" s="86"/>
      <c r="AC550" s="86"/>
      <c r="AD550" s="85"/>
      <c r="AE550" s="85"/>
      <c r="AF550" s="85"/>
      <c r="AG550" s="85"/>
      <c r="AH550" s="85"/>
      <c r="AI550" s="85"/>
      <c r="AJ550" s="85"/>
    </row>
    <row r="551" spans="1:36" ht="16.5" thickTop="1" thickBot="1">
      <c r="A551" s="105">
        <f t="shared" si="118"/>
        <v>305</v>
      </c>
      <c r="B551" s="194" t="s">
        <v>5147</v>
      </c>
      <c r="C551" s="248" t="s">
        <v>5148</v>
      </c>
      <c r="D551" s="107"/>
      <c r="E551" s="244" t="s">
        <v>94</v>
      </c>
      <c r="F551" s="107">
        <v>5</v>
      </c>
      <c r="G551" s="107">
        <v>4</v>
      </c>
      <c r="H551" s="149">
        <v>3157.8</v>
      </c>
      <c r="I551" s="149">
        <v>3157.8</v>
      </c>
      <c r="J551" s="149">
        <v>2765.6</v>
      </c>
      <c r="K551" s="122">
        <v>139</v>
      </c>
      <c r="L551" s="110">
        <f>SUM(M551:P551)</f>
        <v>10878684.156000001</v>
      </c>
      <c r="M551" s="108"/>
      <c r="N551" s="108"/>
      <c r="O551" s="108"/>
      <c r="P551" s="110">
        <f>'Форма 2'!C551-M551-N551-O551</f>
        <v>10878684.156000001</v>
      </c>
      <c r="Q551" s="111">
        <f>L551/I551</f>
        <v>3445.0200000000004</v>
      </c>
      <c r="R551" s="111">
        <f>Q551</f>
        <v>3445.0200000000004</v>
      </c>
      <c r="S551" s="112" t="s">
        <v>81</v>
      </c>
      <c r="T551" s="107" t="s">
        <v>92</v>
      </c>
      <c r="U551" s="219"/>
      <c r="V551" s="153"/>
      <c r="W551" s="153"/>
      <c r="X551" s="153"/>
      <c r="Y551" s="153"/>
      <c r="Z551" s="153"/>
      <c r="AA551" s="153"/>
      <c r="AB551" s="86"/>
      <c r="AC551" s="86"/>
      <c r="AD551" s="153">
        <v>1</v>
      </c>
      <c r="AE551" s="153"/>
      <c r="AF551" s="153"/>
      <c r="AG551" s="85"/>
      <c r="AH551" s="153"/>
      <c r="AI551" s="153"/>
      <c r="AJ551" s="153"/>
    </row>
    <row r="552" spans="1:36" ht="16.5" thickTop="1" thickBot="1">
      <c r="A552" s="105">
        <f t="shared" si="118"/>
        <v>306</v>
      </c>
      <c r="B552" s="114" t="s">
        <v>675</v>
      </c>
      <c r="C552" s="113">
        <v>1962</v>
      </c>
      <c r="D552" s="107"/>
      <c r="E552" s="114" t="s">
        <v>94</v>
      </c>
      <c r="F552" s="107">
        <v>4</v>
      </c>
      <c r="G552" s="107">
        <v>2</v>
      </c>
      <c r="H552" s="126">
        <v>1747.5</v>
      </c>
      <c r="I552" s="126">
        <v>1567.25</v>
      </c>
      <c r="J552" s="126">
        <v>1096.75</v>
      </c>
      <c r="K552" s="125">
        <v>60</v>
      </c>
      <c r="L552" s="110">
        <f t="shared" si="119"/>
        <v>6020172.4500000002</v>
      </c>
      <c r="M552" s="108"/>
      <c r="N552" s="108"/>
      <c r="O552" s="108"/>
      <c r="P552" s="110">
        <f>'Форма 2'!C552-M552-N552-O552</f>
        <v>6020172.4500000002</v>
      </c>
      <c r="Q552" s="111">
        <f t="shared" si="120"/>
        <v>3841.2330196203543</v>
      </c>
      <c r="R552" s="111">
        <f t="shared" si="121"/>
        <v>3841.2330196203543</v>
      </c>
      <c r="S552" s="112" t="s">
        <v>81</v>
      </c>
      <c r="T552" s="107" t="s">
        <v>92</v>
      </c>
      <c r="U552" s="217"/>
      <c r="V552" s="85"/>
      <c r="W552" s="85"/>
      <c r="X552" s="85"/>
      <c r="Y552" s="85"/>
      <c r="Z552" s="85"/>
      <c r="AA552" s="85"/>
      <c r="AB552" s="86"/>
      <c r="AC552" s="86"/>
      <c r="AD552" s="85">
        <v>1</v>
      </c>
      <c r="AE552" s="85"/>
      <c r="AF552" s="85"/>
      <c r="AG552" s="85"/>
      <c r="AH552" s="85"/>
      <c r="AI552" s="85"/>
      <c r="AJ552" s="85"/>
    </row>
    <row r="553" spans="1:36" ht="16.5" thickTop="1" thickBot="1">
      <c r="A553" s="105">
        <f t="shared" si="118"/>
        <v>307</v>
      </c>
      <c r="B553" s="114" t="s">
        <v>676</v>
      </c>
      <c r="C553" s="113">
        <v>1953</v>
      </c>
      <c r="D553" s="107">
        <v>2018</v>
      </c>
      <c r="E553" s="114" t="s">
        <v>94</v>
      </c>
      <c r="F553" s="107">
        <v>3</v>
      </c>
      <c r="G553" s="107">
        <v>3</v>
      </c>
      <c r="H553" s="126">
        <v>1933.4</v>
      </c>
      <c r="I553" s="126">
        <v>1710.4</v>
      </c>
      <c r="J553" s="126">
        <v>1575.5</v>
      </c>
      <c r="K553" s="125">
        <v>61</v>
      </c>
      <c r="L553" s="110">
        <f t="shared" si="119"/>
        <v>20371597.778000001</v>
      </c>
      <c r="M553" s="108"/>
      <c r="N553" s="108"/>
      <c r="O553" s="108"/>
      <c r="P553" s="110">
        <f>'Форма 2'!C553-M553-N553-O553</f>
        <v>20371597.778000001</v>
      </c>
      <c r="Q553" s="111">
        <f t="shared" si="120"/>
        <v>11910.429009588401</v>
      </c>
      <c r="R553" s="111">
        <f t="shared" si="121"/>
        <v>11910.429009588401</v>
      </c>
      <c r="S553" s="112" t="s">
        <v>81</v>
      </c>
      <c r="T553" s="107" t="s">
        <v>82</v>
      </c>
      <c r="U553" s="217">
        <v>1</v>
      </c>
      <c r="V553" s="85"/>
      <c r="W553" s="85"/>
      <c r="X553" s="85"/>
      <c r="Y553" s="85"/>
      <c r="Z553" s="85"/>
      <c r="AA553" s="85"/>
      <c r="AB553" s="86"/>
      <c r="AC553" s="86"/>
      <c r="AD553" s="85"/>
      <c r="AE553" s="85">
        <v>1</v>
      </c>
      <c r="AF553" s="85">
        <v>1</v>
      </c>
      <c r="AG553" s="85"/>
      <c r="AH553" s="85">
        <v>1</v>
      </c>
      <c r="AI553" s="85"/>
      <c r="AJ553" s="85"/>
    </row>
    <row r="554" spans="1:36" ht="16.5" thickTop="1" thickBot="1">
      <c r="A554" s="105">
        <f t="shared" si="118"/>
        <v>308</v>
      </c>
      <c r="B554" s="114" t="s">
        <v>677</v>
      </c>
      <c r="C554" s="113">
        <v>1957</v>
      </c>
      <c r="D554" s="107"/>
      <c r="E554" s="114" t="s">
        <v>378</v>
      </c>
      <c r="F554" s="107">
        <v>2</v>
      </c>
      <c r="G554" s="107">
        <v>2</v>
      </c>
      <c r="H554" s="126">
        <v>850.4</v>
      </c>
      <c r="I554" s="126">
        <v>734.2</v>
      </c>
      <c r="J554" s="126">
        <v>734.2</v>
      </c>
      <c r="K554" s="125">
        <v>29</v>
      </c>
      <c r="L554" s="110">
        <f t="shared" si="119"/>
        <v>2271639.5040000002</v>
      </c>
      <c r="M554" s="108"/>
      <c r="N554" s="108"/>
      <c r="O554" s="108"/>
      <c r="P554" s="110">
        <f>'Форма 2'!C554-M554-N554-O554</f>
        <v>2271639.5040000002</v>
      </c>
      <c r="Q554" s="111">
        <f t="shared" si="120"/>
        <v>3094.0336475074914</v>
      </c>
      <c r="R554" s="111">
        <f t="shared" si="121"/>
        <v>3094.0336475074914</v>
      </c>
      <c r="S554" s="112" t="s">
        <v>81</v>
      </c>
      <c r="T554" s="107" t="s">
        <v>82</v>
      </c>
      <c r="U554" s="217"/>
      <c r="V554" s="85"/>
      <c r="W554" s="85"/>
      <c r="X554" s="85"/>
      <c r="Y554" s="85"/>
      <c r="Z554" s="85"/>
      <c r="AA554" s="85"/>
      <c r="AB554" s="86"/>
      <c r="AC554" s="86"/>
      <c r="AD554" s="85"/>
      <c r="AE554" s="85"/>
      <c r="AF554" s="85"/>
      <c r="AG554" s="85"/>
      <c r="AH554" s="85">
        <v>1</v>
      </c>
      <c r="AI554" s="85"/>
      <c r="AJ554" s="85"/>
    </row>
    <row r="555" spans="1:36" ht="16.5" thickTop="1" thickBot="1">
      <c r="A555" s="105">
        <f t="shared" si="118"/>
        <v>309</v>
      </c>
      <c r="B555" s="114" t="s">
        <v>678</v>
      </c>
      <c r="C555" s="113">
        <v>1992</v>
      </c>
      <c r="D555" s="107"/>
      <c r="E555" s="114" t="s">
        <v>239</v>
      </c>
      <c r="F555" s="107">
        <v>9</v>
      </c>
      <c r="G555" s="107">
        <v>3</v>
      </c>
      <c r="H555" s="126">
        <v>8454.4</v>
      </c>
      <c r="I555" s="126">
        <v>7219.4</v>
      </c>
      <c r="J555" s="126">
        <v>7219.4</v>
      </c>
      <c r="K555" s="125">
        <v>342</v>
      </c>
      <c r="L555" s="110">
        <f t="shared" si="119"/>
        <v>11493016.919999998</v>
      </c>
      <c r="M555" s="108"/>
      <c r="N555" s="108"/>
      <c r="O555" s="108"/>
      <c r="P555" s="110">
        <f>'Форма 2'!C555-M555-N555-O555</f>
        <v>11493016.919999998</v>
      </c>
      <c r="Q555" s="111">
        <f t="shared" si="120"/>
        <v>1591.9628944233591</v>
      </c>
      <c r="R555" s="111">
        <f t="shared" si="121"/>
        <v>1591.9628944233591</v>
      </c>
      <c r="S555" s="112" t="s">
        <v>81</v>
      </c>
      <c r="T555" s="107" t="s">
        <v>82</v>
      </c>
      <c r="U555" s="217"/>
      <c r="V555" s="85"/>
      <c r="W555" s="85"/>
      <c r="X555" s="85"/>
      <c r="Y555" s="85"/>
      <c r="Z555" s="85"/>
      <c r="AA555" s="85"/>
      <c r="AB555" s="168">
        <v>3</v>
      </c>
      <c r="AC555" s="86">
        <f>2240733*AB555</f>
        <v>6722199</v>
      </c>
      <c r="AD555" s="85"/>
      <c r="AE555" s="85"/>
      <c r="AF555" s="85"/>
      <c r="AG555" s="85"/>
      <c r="AH555" s="85">
        <v>1</v>
      </c>
      <c r="AI555" s="85"/>
      <c r="AJ555" s="85"/>
    </row>
    <row r="556" spans="1:36" ht="16.5" thickTop="1" thickBot="1">
      <c r="A556" s="105">
        <f t="shared" si="118"/>
        <v>310</v>
      </c>
      <c r="B556" s="114" t="s">
        <v>679</v>
      </c>
      <c r="C556" s="123">
        <v>1973</v>
      </c>
      <c r="D556" s="107"/>
      <c r="E556" s="114" t="s">
        <v>91</v>
      </c>
      <c r="F556" s="107">
        <v>5</v>
      </c>
      <c r="G556" s="107">
        <v>6</v>
      </c>
      <c r="H556" s="126">
        <v>5033.2</v>
      </c>
      <c r="I556" s="126">
        <v>4423.7</v>
      </c>
      <c r="J556" s="126">
        <v>4423.7</v>
      </c>
      <c r="K556" s="125">
        <v>227</v>
      </c>
      <c r="L556" s="110">
        <f t="shared" si="119"/>
        <v>8541290.068</v>
      </c>
      <c r="M556" s="108"/>
      <c r="N556" s="108"/>
      <c r="O556" s="108"/>
      <c r="P556" s="110">
        <f>'Форма 2'!C556-M556-N556-O556</f>
        <v>8541290.068</v>
      </c>
      <c r="Q556" s="111">
        <f t="shared" si="120"/>
        <v>1930.8022849650745</v>
      </c>
      <c r="R556" s="111">
        <f t="shared" si="121"/>
        <v>1930.8022849650745</v>
      </c>
      <c r="S556" s="112" t="s">
        <v>81</v>
      </c>
      <c r="T556" s="107" t="s">
        <v>92</v>
      </c>
      <c r="U556" s="217"/>
      <c r="V556" s="85"/>
      <c r="W556" s="85"/>
      <c r="X556" s="85"/>
      <c r="Y556" s="85"/>
      <c r="Z556" s="85"/>
      <c r="AA556" s="85"/>
      <c r="AB556" s="86"/>
      <c r="AC556" s="86"/>
      <c r="AD556" s="85"/>
      <c r="AE556" s="85">
        <v>1</v>
      </c>
      <c r="AF556" s="85"/>
      <c r="AG556" s="85"/>
      <c r="AH556" s="85"/>
      <c r="AI556" s="85"/>
      <c r="AJ556" s="85"/>
    </row>
    <row r="557" spans="1:36" ht="16.5" thickTop="1" thickBot="1">
      <c r="A557" s="105">
        <f t="shared" si="118"/>
        <v>311</v>
      </c>
      <c r="B557" s="114" t="s">
        <v>680</v>
      </c>
      <c r="C557" s="113">
        <v>1957</v>
      </c>
      <c r="D557" s="107"/>
      <c r="E557" s="114" t="s">
        <v>94</v>
      </c>
      <c r="F557" s="107">
        <v>2</v>
      </c>
      <c r="G557" s="107">
        <v>2</v>
      </c>
      <c r="H557" s="126">
        <v>754.1</v>
      </c>
      <c r="I557" s="126">
        <v>678.2</v>
      </c>
      <c r="J557" s="126">
        <v>678.2</v>
      </c>
      <c r="K557" s="125">
        <v>18</v>
      </c>
      <c r="L557" s="110">
        <f t="shared" si="119"/>
        <v>2434136.767</v>
      </c>
      <c r="M557" s="108"/>
      <c r="N557" s="108"/>
      <c r="O557" s="108"/>
      <c r="P557" s="110">
        <f>'Форма 2'!C557-M557-N557-O557</f>
        <v>2434136.767</v>
      </c>
      <c r="Q557" s="111">
        <f t="shared" si="120"/>
        <v>3589.1134871719255</v>
      </c>
      <c r="R557" s="111">
        <f t="shared" si="121"/>
        <v>3589.1134871719255</v>
      </c>
      <c r="S557" s="112" t="s">
        <v>81</v>
      </c>
      <c r="T557" s="107" t="s">
        <v>82</v>
      </c>
      <c r="U557" s="217">
        <v>1</v>
      </c>
      <c r="V557" s="85"/>
      <c r="W557" s="85"/>
      <c r="X557" s="85"/>
      <c r="Y557" s="85"/>
      <c r="Z557" s="85"/>
      <c r="AA557" s="85"/>
      <c r="AB557" s="86"/>
      <c r="AC557" s="86"/>
      <c r="AD557" s="85"/>
      <c r="AE557" s="85"/>
      <c r="AF557" s="85"/>
      <c r="AG557" s="85"/>
      <c r="AH557" s="85">
        <v>1</v>
      </c>
      <c r="AI557" s="85"/>
      <c r="AJ557" s="85"/>
    </row>
    <row r="558" spans="1:36" ht="16.5" thickTop="1" thickBot="1">
      <c r="A558" s="105">
        <f t="shared" si="118"/>
        <v>312</v>
      </c>
      <c r="B558" s="112" t="s">
        <v>681</v>
      </c>
      <c r="C558" s="123">
        <v>1957</v>
      </c>
      <c r="D558" s="112"/>
      <c r="E558" s="114" t="s">
        <v>94</v>
      </c>
      <c r="F558" s="107">
        <v>4</v>
      </c>
      <c r="G558" s="107">
        <v>2</v>
      </c>
      <c r="H558" s="111">
        <v>5386.1</v>
      </c>
      <c r="I558" s="111">
        <v>4547.2</v>
      </c>
      <c r="J558" s="111">
        <v>3951.4</v>
      </c>
      <c r="K558" s="122">
        <v>107</v>
      </c>
      <c r="L558" s="110">
        <f t="shared" si="119"/>
        <v>26296879.195999999</v>
      </c>
      <c r="M558" s="108"/>
      <c r="N558" s="108"/>
      <c r="O558" s="108"/>
      <c r="P558" s="110">
        <f>'Форма 2'!C558-M558-N558-O558</f>
        <v>26296879.195999999</v>
      </c>
      <c r="Q558" s="111">
        <f t="shared" si="120"/>
        <v>5783.0927155172412</v>
      </c>
      <c r="R558" s="111">
        <f t="shared" si="121"/>
        <v>5783.0927155172412</v>
      </c>
      <c r="S558" s="112" t="s">
        <v>81</v>
      </c>
      <c r="T558" s="107" t="s">
        <v>82</v>
      </c>
      <c r="U558" s="217"/>
      <c r="V558" s="85"/>
      <c r="W558" s="85"/>
      <c r="X558" s="85"/>
      <c r="Y558" s="85"/>
      <c r="Z558" s="85"/>
      <c r="AA558" s="85"/>
      <c r="AB558" s="86"/>
      <c r="AC558" s="86"/>
      <c r="AD558" s="85"/>
      <c r="AE558" s="85">
        <v>1</v>
      </c>
      <c r="AF558" s="85"/>
      <c r="AG558" s="85"/>
      <c r="AH558" s="85"/>
      <c r="AI558" s="85"/>
      <c r="AJ558" s="85"/>
    </row>
    <row r="559" spans="1:36" ht="16.5" thickTop="1" thickBot="1">
      <c r="A559" s="105">
        <f t="shared" si="118"/>
        <v>313</v>
      </c>
      <c r="B559" s="114" t="s">
        <v>682</v>
      </c>
      <c r="C559" s="113">
        <v>1962</v>
      </c>
      <c r="D559" s="107"/>
      <c r="E559" s="114" t="s">
        <v>94</v>
      </c>
      <c r="F559" s="107">
        <v>5</v>
      </c>
      <c r="G559" s="107">
        <v>2</v>
      </c>
      <c r="H559" s="126">
        <v>1621</v>
      </c>
      <c r="I559" s="126">
        <v>1590.5</v>
      </c>
      <c r="J559" s="126">
        <v>1518.5</v>
      </c>
      <c r="K559" s="125">
        <v>77</v>
      </c>
      <c r="L559" s="110">
        <f t="shared" si="119"/>
        <v>19985033.43</v>
      </c>
      <c r="M559" s="108"/>
      <c r="N559" s="108"/>
      <c r="O559" s="108"/>
      <c r="P559" s="110">
        <f>'Форма 2'!C559-M559-N559-O559</f>
        <v>19985033.43</v>
      </c>
      <c r="Q559" s="111">
        <f t="shared" si="120"/>
        <v>12565.252077962905</v>
      </c>
      <c r="R559" s="111">
        <f t="shared" si="121"/>
        <v>12565.252077962905</v>
      </c>
      <c r="S559" s="112" t="s">
        <v>81</v>
      </c>
      <c r="T559" s="107" t="s">
        <v>82</v>
      </c>
      <c r="U559" s="217"/>
      <c r="V559" s="85">
        <v>1</v>
      </c>
      <c r="W559" s="85"/>
      <c r="X559" s="85"/>
      <c r="Y559" s="85"/>
      <c r="Z559" s="85">
        <v>1</v>
      </c>
      <c r="AA559" s="85"/>
      <c r="AB559" s="86"/>
      <c r="AC559" s="86"/>
      <c r="AD559" s="85">
        <v>1</v>
      </c>
      <c r="AE559" s="85">
        <v>1</v>
      </c>
      <c r="AF559" s="85"/>
      <c r="AG559" s="85"/>
      <c r="AH559" s="85"/>
      <c r="AI559" s="85"/>
      <c r="AJ559" s="85"/>
    </row>
    <row r="560" spans="1:36" ht="16.5" thickTop="1" thickBot="1">
      <c r="A560" s="105">
        <f t="shared" si="118"/>
        <v>314</v>
      </c>
      <c r="B560" s="114" t="s">
        <v>683</v>
      </c>
      <c r="C560" s="123">
        <v>1987</v>
      </c>
      <c r="D560" s="112"/>
      <c r="E560" s="114"/>
      <c r="F560" s="107">
        <v>5</v>
      </c>
      <c r="G560" s="107">
        <v>6</v>
      </c>
      <c r="H560" s="111">
        <v>4138.2</v>
      </c>
      <c r="I560" s="111">
        <v>4138.2</v>
      </c>
      <c r="J560" s="111"/>
      <c r="K560" s="122"/>
      <c r="L560" s="110">
        <f t="shared" si="119"/>
        <v>280193.26</v>
      </c>
      <c r="M560" s="108"/>
      <c r="N560" s="108"/>
      <c r="O560" s="108"/>
      <c r="P560" s="110">
        <f>'Форма 2'!C560-M560-N560-O560</f>
        <v>280193.26</v>
      </c>
      <c r="Q560" s="111">
        <f t="shared" si="120"/>
        <v>67.708970083611234</v>
      </c>
      <c r="R560" s="111">
        <f t="shared" si="121"/>
        <v>67.708970083611234</v>
      </c>
      <c r="S560" s="112" t="s">
        <v>81</v>
      </c>
      <c r="T560" s="107" t="s">
        <v>92</v>
      </c>
      <c r="U560" s="217"/>
      <c r="V560" s="85"/>
      <c r="W560" s="85"/>
      <c r="X560" s="85"/>
      <c r="Y560" s="85"/>
      <c r="Z560" s="172"/>
      <c r="AA560" s="172"/>
      <c r="AB560" s="171"/>
      <c r="AC560" s="154"/>
      <c r="AD560" s="85"/>
      <c r="AE560" s="85"/>
      <c r="AF560" s="85"/>
      <c r="AG560" s="166" t="s">
        <v>24</v>
      </c>
      <c r="AH560" s="85"/>
      <c r="AI560" s="85"/>
      <c r="AJ560" s="85"/>
    </row>
    <row r="561" spans="1:36" ht="16.5" thickTop="1" thickBot="1">
      <c r="A561" s="105">
        <f t="shared" si="118"/>
        <v>315</v>
      </c>
      <c r="B561" s="112" t="s">
        <v>684</v>
      </c>
      <c r="C561" s="123">
        <v>1975</v>
      </c>
      <c r="D561" s="112"/>
      <c r="E561" s="114" t="s">
        <v>91</v>
      </c>
      <c r="F561" s="107">
        <v>9</v>
      </c>
      <c r="G561" s="107">
        <v>2</v>
      </c>
      <c r="H561" s="111">
        <v>3904.6</v>
      </c>
      <c r="I561" s="111">
        <v>3904.6</v>
      </c>
      <c r="J561" s="111">
        <v>3904.6</v>
      </c>
      <c r="K561" s="122">
        <v>217</v>
      </c>
      <c r="L561" s="110">
        <f>SUM(M561:P561)</f>
        <v>5229938.3780000005</v>
      </c>
      <c r="M561" s="108"/>
      <c r="N561" s="108"/>
      <c r="O561" s="108"/>
      <c r="P561" s="110">
        <f>'Форма 2'!C561-M561-N561-O561</f>
        <v>5229938.3780000005</v>
      </c>
      <c r="Q561" s="111">
        <f>L561/I561</f>
        <v>1339.43</v>
      </c>
      <c r="R561" s="111">
        <f>Q561</f>
        <v>1339.43</v>
      </c>
      <c r="S561" s="112" t="s">
        <v>81</v>
      </c>
      <c r="T561" s="107" t="s">
        <v>82</v>
      </c>
      <c r="U561" s="217"/>
      <c r="V561" s="85"/>
      <c r="W561" s="85"/>
      <c r="X561" s="85"/>
      <c r="Y561" s="85"/>
      <c r="Z561" s="85"/>
      <c r="AA561" s="85"/>
      <c r="AB561" s="86"/>
      <c r="AC561" s="86"/>
      <c r="AD561" s="85">
        <v>1</v>
      </c>
      <c r="AE561" s="85"/>
      <c r="AF561" s="85"/>
      <c r="AG561" s="85"/>
      <c r="AH561" s="85"/>
      <c r="AI561" s="85"/>
      <c r="AJ561" s="85"/>
    </row>
    <row r="562" spans="1:36" ht="16.5" thickTop="1" thickBot="1">
      <c r="A562" s="105">
        <f t="shared" si="118"/>
        <v>316</v>
      </c>
      <c r="B562" s="114" t="s">
        <v>5175</v>
      </c>
      <c r="C562" s="107">
        <v>1982</v>
      </c>
      <c r="D562" s="107"/>
      <c r="E562" s="114" t="s">
        <v>91</v>
      </c>
      <c r="F562" s="107">
        <v>9</v>
      </c>
      <c r="G562" s="107">
        <v>1</v>
      </c>
      <c r="H562" s="111">
        <v>4400.2</v>
      </c>
      <c r="I562" s="111">
        <v>4400.2</v>
      </c>
      <c r="J562" s="111">
        <v>4400.2</v>
      </c>
      <c r="K562" s="122">
        <v>286</v>
      </c>
      <c r="L562" s="110">
        <f>SUM(M562:P562)</f>
        <v>3389298.0519999997</v>
      </c>
      <c r="M562" s="108"/>
      <c r="N562" s="108"/>
      <c r="O562" s="108"/>
      <c r="P562" s="110">
        <f>'Форма 2'!C562-M562-N562-O562</f>
        <v>3389298.0519999997</v>
      </c>
      <c r="Q562" s="111">
        <f>L562/I562</f>
        <v>770.26</v>
      </c>
      <c r="R562" s="111">
        <f>Q562</f>
        <v>770.26</v>
      </c>
      <c r="S562" s="112" t="s">
        <v>81</v>
      </c>
      <c r="T562" s="107" t="s">
        <v>92</v>
      </c>
      <c r="U562" s="219"/>
      <c r="V562" s="153"/>
      <c r="W562" s="153"/>
      <c r="X562" s="153"/>
      <c r="Y562" s="153">
        <v>1</v>
      </c>
      <c r="Z562" s="173"/>
      <c r="AA562" s="173"/>
      <c r="AB562" s="171"/>
      <c r="AC562" s="154"/>
      <c r="AD562" s="153"/>
      <c r="AE562" s="153"/>
      <c r="AF562" s="153"/>
      <c r="AG562" s="166"/>
      <c r="AH562" s="153"/>
      <c r="AI562" s="153"/>
      <c r="AJ562" s="153"/>
    </row>
    <row r="563" spans="1:36" ht="16.5" thickTop="1" thickBot="1">
      <c r="A563" s="105">
        <f t="shared" si="118"/>
        <v>317</v>
      </c>
      <c r="B563" s="112" t="s">
        <v>685</v>
      </c>
      <c r="C563" s="123">
        <v>2010</v>
      </c>
      <c r="D563" s="112"/>
      <c r="E563" s="114" t="s">
        <v>91</v>
      </c>
      <c r="F563" s="107">
        <v>10</v>
      </c>
      <c r="G563" s="107">
        <v>3</v>
      </c>
      <c r="H563" s="111">
        <v>10168.6</v>
      </c>
      <c r="I563" s="111">
        <v>7592.2</v>
      </c>
      <c r="J563" s="111">
        <v>7539.6</v>
      </c>
      <c r="K563" s="122">
        <v>367</v>
      </c>
      <c r="L563" s="110">
        <f t="shared" si="119"/>
        <v>248167.25</v>
      </c>
      <c r="M563" s="108"/>
      <c r="N563" s="108"/>
      <c r="O563" s="108"/>
      <c r="P563" s="110">
        <f>'Форма 2'!C563-M563-N563-O563</f>
        <v>248167.25</v>
      </c>
      <c r="Q563" s="111">
        <f t="shared" si="120"/>
        <v>32.687132846869154</v>
      </c>
      <c r="R563" s="111">
        <f t="shared" si="121"/>
        <v>32.687132846869154</v>
      </c>
      <c r="S563" s="112" t="s">
        <v>81</v>
      </c>
      <c r="T563" s="107" t="s">
        <v>92</v>
      </c>
      <c r="U563" s="217"/>
      <c r="V563" s="85"/>
      <c r="W563" s="85"/>
      <c r="X563" s="85"/>
      <c r="Y563" s="85"/>
      <c r="Z563" s="172"/>
      <c r="AA563" s="172"/>
      <c r="AB563" s="171"/>
      <c r="AC563" s="154"/>
      <c r="AD563" s="85"/>
      <c r="AE563" s="85"/>
      <c r="AF563" s="85"/>
      <c r="AG563" s="166" t="s">
        <v>24</v>
      </c>
      <c r="AH563" s="85"/>
      <c r="AI563" s="85"/>
      <c r="AJ563" s="85"/>
    </row>
    <row r="564" spans="1:36" ht="16.5" thickTop="1" thickBot="1">
      <c r="A564" s="105">
        <f t="shared" si="118"/>
        <v>318</v>
      </c>
      <c r="B564" s="112" t="s">
        <v>686</v>
      </c>
      <c r="C564" s="123">
        <v>1995</v>
      </c>
      <c r="D564" s="112"/>
      <c r="E564" s="114" t="s">
        <v>212</v>
      </c>
      <c r="F564" s="107">
        <v>10</v>
      </c>
      <c r="G564" s="107">
        <v>4</v>
      </c>
      <c r="H564" s="111">
        <v>11096.9</v>
      </c>
      <c r="I564" s="111">
        <v>8551.2999999999993</v>
      </c>
      <c r="J564" s="111">
        <v>8551.2999999999993</v>
      </c>
      <c r="K564" s="122">
        <v>439</v>
      </c>
      <c r="L564" s="110">
        <f t="shared" si="119"/>
        <v>14863520.767000001</v>
      </c>
      <c r="M564" s="108"/>
      <c r="N564" s="108"/>
      <c r="O564" s="108"/>
      <c r="P564" s="110">
        <f>'Форма 2'!C564-M564-N564-O564</f>
        <v>14863520.767000001</v>
      </c>
      <c r="Q564" s="111">
        <f t="shared" si="120"/>
        <v>1738.1592000046778</v>
      </c>
      <c r="R564" s="111">
        <f t="shared" si="121"/>
        <v>1738.1592000046778</v>
      </c>
      <c r="S564" s="112" t="s">
        <v>81</v>
      </c>
      <c r="T564" s="107" t="s">
        <v>92</v>
      </c>
      <c r="U564" s="217"/>
      <c r="V564" s="85"/>
      <c r="W564" s="85"/>
      <c r="X564" s="85"/>
      <c r="Y564" s="85"/>
      <c r="Z564" s="85"/>
      <c r="AA564" s="85"/>
      <c r="AB564" s="86"/>
      <c r="AC564" s="86"/>
      <c r="AD564" s="85">
        <v>1</v>
      </c>
      <c r="AE564" s="85"/>
      <c r="AF564" s="85"/>
      <c r="AG564" s="85"/>
      <c r="AH564" s="85"/>
      <c r="AI564" s="85"/>
      <c r="AJ564" s="85"/>
    </row>
    <row r="565" spans="1:36" ht="16.5" thickTop="1" thickBot="1">
      <c r="A565" s="105">
        <f t="shared" si="118"/>
        <v>319</v>
      </c>
      <c r="B565" s="112" t="s">
        <v>687</v>
      </c>
      <c r="C565" s="105">
        <v>1990</v>
      </c>
      <c r="D565" s="112"/>
      <c r="E565" s="114" t="s">
        <v>615</v>
      </c>
      <c r="F565" s="107">
        <v>10</v>
      </c>
      <c r="G565" s="107">
        <v>7</v>
      </c>
      <c r="H565" s="111">
        <v>18621.5</v>
      </c>
      <c r="I565" s="111">
        <v>15176.100000000002</v>
      </c>
      <c r="J565" s="111">
        <v>15176.100000000002</v>
      </c>
      <c r="K565" s="122">
        <v>850</v>
      </c>
      <c r="L565" s="110">
        <f t="shared" si="119"/>
        <v>22428658</v>
      </c>
      <c r="M565" s="108"/>
      <c r="N565" s="108"/>
      <c r="O565" s="108"/>
      <c r="P565" s="110">
        <f>'Форма 2'!C565-M565-N565-O565</f>
        <v>22428658</v>
      </c>
      <c r="Q565" s="111">
        <f t="shared" si="120"/>
        <v>1477.8933981721257</v>
      </c>
      <c r="R565" s="111">
        <f t="shared" si="121"/>
        <v>1477.8933981721257</v>
      </c>
      <c r="S565" s="112" t="s">
        <v>81</v>
      </c>
      <c r="T565" s="107" t="s">
        <v>92</v>
      </c>
      <c r="U565" s="217"/>
      <c r="V565" s="85"/>
      <c r="W565" s="85"/>
      <c r="X565" s="85"/>
      <c r="Y565" s="85"/>
      <c r="Z565" s="172"/>
      <c r="AA565" s="172"/>
      <c r="AB565" s="177">
        <v>7</v>
      </c>
      <c r="AC565" s="154">
        <f t="shared" ref="AC565:AC566" si="122">3204094*AB565</f>
        <v>22428658</v>
      </c>
      <c r="AD565" s="85"/>
      <c r="AE565" s="85"/>
      <c r="AF565" s="85"/>
      <c r="AG565" s="166"/>
      <c r="AH565" s="85"/>
      <c r="AI565" s="85"/>
      <c r="AJ565" s="85"/>
    </row>
    <row r="566" spans="1:36" ht="16.5" thickTop="1" thickBot="1">
      <c r="A566" s="105">
        <f t="shared" si="118"/>
        <v>320</v>
      </c>
      <c r="B566" s="112" t="s">
        <v>688</v>
      </c>
      <c r="C566" s="123">
        <v>1994</v>
      </c>
      <c r="D566" s="112"/>
      <c r="E566" s="114" t="s">
        <v>615</v>
      </c>
      <c r="F566" s="107">
        <v>10</v>
      </c>
      <c r="G566" s="107">
        <v>2</v>
      </c>
      <c r="H566" s="111">
        <v>6467.6</v>
      </c>
      <c r="I566" s="111">
        <v>5474.3</v>
      </c>
      <c r="J566" s="111">
        <v>5474.3</v>
      </c>
      <c r="K566" s="122">
        <v>278</v>
      </c>
      <c r="L566" s="110">
        <f t="shared" si="119"/>
        <v>6408188</v>
      </c>
      <c r="M566" s="108"/>
      <c r="N566" s="108"/>
      <c r="O566" s="108"/>
      <c r="P566" s="110">
        <f>'Форма 2'!C566-M566-N566-O566</f>
        <v>6408188</v>
      </c>
      <c r="Q566" s="111">
        <f t="shared" si="120"/>
        <v>1170.5949619129385</v>
      </c>
      <c r="R566" s="111">
        <f t="shared" si="121"/>
        <v>1170.5949619129385</v>
      </c>
      <c r="S566" s="112" t="s">
        <v>81</v>
      </c>
      <c r="T566" s="107" t="s">
        <v>92</v>
      </c>
      <c r="U566" s="217"/>
      <c r="V566" s="85"/>
      <c r="W566" s="85"/>
      <c r="X566" s="85"/>
      <c r="Y566" s="85"/>
      <c r="Z566" s="172"/>
      <c r="AA566" s="172"/>
      <c r="AB566" s="177">
        <v>2</v>
      </c>
      <c r="AC566" s="154">
        <f t="shared" si="122"/>
        <v>6408188</v>
      </c>
      <c r="AD566" s="85"/>
      <c r="AE566" s="85"/>
      <c r="AF566" s="85"/>
      <c r="AG566" s="166"/>
      <c r="AH566" s="85"/>
      <c r="AI566" s="85"/>
      <c r="AJ566" s="85"/>
    </row>
    <row r="567" spans="1:36" ht="16.5" thickTop="1" thickBot="1">
      <c r="A567" s="105">
        <f t="shared" si="118"/>
        <v>321</v>
      </c>
      <c r="B567" s="114" t="s">
        <v>689</v>
      </c>
      <c r="C567" s="123">
        <v>1975</v>
      </c>
      <c r="D567" s="112"/>
      <c r="E567" s="114" t="s">
        <v>690</v>
      </c>
      <c r="F567" s="107">
        <v>12</v>
      </c>
      <c r="G567" s="107">
        <v>2</v>
      </c>
      <c r="H567" s="111">
        <v>5831.5</v>
      </c>
      <c r="I567" s="111">
        <v>4780.8</v>
      </c>
      <c r="J567" s="111">
        <v>4482.6000000000004</v>
      </c>
      <c r="K567" s="122">
        <v>203</v>
      </c>
      <c r="L567" s="110">
        <f t="shared" si="119"/>
        <v>44430781.649999999</v>
      </c>
      <c r="M567" s="108"/>
      <c r="N567" s="108"/>
      <c r="O567" s="108"/>
      <c r="P567" s="110">
        <f>'Форма 2'!C567-M567-N567-O567</f>
        <v>44430781.649999999</v>
      </c>
      <c r="Q567" s="111">
        <f t="shared" si="120"/>
        <v>9293.587192520079</v>
      </c>
      <c r="R567" s="111">
        <f t="shared" si="121"/>
        <v>9293.587192520079</v>
      </c>
      <c r="S567" s="112" t="s">
        <v>81</v>
      </c>
      <c r="T567" s="107" t="s">
        <v>82</v>
      </c>
      <c r="U567" s="217"/>
      <c r="V567" s="85"/>
      <c r="W567" s="85"/>
      <c r="X567" s="85"/>
      <c r="Y567" s="85"/>
      <c r="Z567" s="85"/>
      <c r="AA567" s="85"/>
      <c r="AB567" s="86"/>
      <c r="AC567" s="86"/>
      <c r="AD567" s="85"/>
      <c r="AE567" s="85">
        <v>2</v>
      </c>
      <c r="AF567" s="85"/>
      <c r="AG567" s="85"/>
      <c r="AH567" s="85"/>
      <c r="AI567" s="85"/>
      <c r="AJ567" s="85"/>
    </row>
    <row r="568" spans="1:36" ht="16.5" thickTop="1" thickBot="1">
      <c r="A568" s="105">
        <f t="shared" si="118"/>
        <v>322</v>
      </c>
      <c r="B568" s="114" t="s">
        <v>691</v>
      </c>
      <c r="C568" s="123">
        <v>1959</v>
      </c>
      <c r="D568" s="107"/>
      <c r="E568" s="114" t="s">
        <v>94</v>
      </c>
      <c r="F568" s="107">
        <v>5</v>
      </c>
      <c r="G568" s="107">
        <v>4</v>
      </c>
      <c r="H568" s="126">
        <v>1687.6</v>
      </c>
      <c r="I568" s="126">
        <v>1687.6</v>
      </c>
      <c r="J568" s="126">
        <v>1392.7</v>
      </c>
      <c r="K568" s="125">
        <v>123</v>
      </c>
      <c r="L568" s="110">
        <f t="shared" si="119"/>
        <v>13792349.775999999</v>
      </c>
      <c r="M568" s="108"/>
      <c r="N568" s="108"/>
      <c r="O568" s="108"/>
      <c r="P568" s="110">
        <f>'Форма 2'!C568-M568-N568-O568</f>
        <v>13792349.775999999</v>
      </c>
      <c r="Q568" s="111">
        <f t="shared" si="120"/>
        <v>8172.7599999999993</v>
      </c>
      <c r="R568" s="111">
        <f t="shared" si="121"/>
        <v>8172.7599999999993</v>
      </c>
      <c r="S568" s="112" t="s">
        <v>81</v>
      </c>
      <c r="T568" s="107" t="s">
        <v>82</v>
      </c>
      <c r="U568" s="217"/>
      <c r="V568" s="85">
        <v>1</v>
      </c>
      <c r="W568" s="85"/>
      <c r="X568" s="85">
        <v>1</v>
      </c>
      <c r="Y568" s="85">
        <v>1</v>
      </c>
      <c r="Z568" s="85"/>
      <c r="AA568" s="85"/>
      <c r="AB568" s="86"/>
      <c r="AC568" s="86"/>
      <c r="AD568" s="85">
        <v>1</v>
      </c>
      <c r="AE568" s="85"/>
      <c r="AF568" s="85"/>
      <c r="AG568" s="85"/>
      <c r="AH568" s="85"/>
      <c r="AI568" s="85"/>
      <c r="AJ568" s="85"/>
    </row>
    <row r="569" spans="1:36" ht="16.5" thickTop="1" thickBot="1">
      <c r="A569" s="105">
        <f t="shared" si="118"/>
        <v>323</v>
      </c>
      <c r="B569" s="114" t="s">
        <v>692</v>
      </c>
      <c r="C569" s="123">
        <v>1994</v>
      </c>
      <c r="D569" s="107"/>
      <c r="E569" s="114"/>
      <c r="F569" s="107">
        <v>5</v>
      </c>
      <c r="G569" s="107">
        <v>4</v>
      </c>
      <c r="H569" s="126">
        <v>2893.6</v>
      </c>
      <c r="I569" s="126">
        <v>2893.6</v>
      </c>
      <c r="J569" s="126">
        <v>1699.6</v>
      </c>
      <c r="K569" s="125"/>
      <c r="L569" s="110">
        <f t="shared" si="119"/>
        <v>9968509.8719999995</v>
      </c>
      <c r="M569" s="108"/>
      <c r="N569" s="108"/>
      <c r="O569" s="108"/>
      <c r="P569" s="110">
        <f>'Форма 2'!C569-M569-N569-O569</f>
        <v>9968509.8719999995</v>
      </c>
      <c r="Q569" s="111">
        <f t="shared" si="120"/>
        <v>3445.02</v>
      </c>
      <c r="R569" s="111">
        <f t="shared" si="121"/>
        <v>3445.02</v>
      </c>
      <c r="S569" s="112" t="s">
        <v>81</v>
      </c>
      <c r="T569" s="107" t="s">
        <v>92</v>
      </c>
      <c r="U569" s="217"/>
      <c r="V569" s="85"/>
      <c r="W569" s="85"/>
      <c r="X569" s="85"/>
      <c r="Y569" s="85"/>
      <c r="Z569" s="85"/>
      <c r="AA569" s="85"/>
      <c r="AB569" s="86"/>
      <c r="AC569" s="86"/>
      <c r="AD569" s="85">
        <v>1</v>
      </c>
      <c r="AE569" s="85"/>
      <c r="AF569" s="85"/>
      <c r="AG569" s="85"/>
      <c r="AH569" s="85"/>
      <c r="AI569" s="85"/>
      <c r="AJ569" s="85"/>
    </row>
    <row r="570" spans="1:36" ht="16.5" thickTop="1" thickBot="1">
      <c r="A570" s="105">
        <f t="shared" si="118"/>
        <v>324</v>
      </c>
      <c r="B570" s="114" t="s">
        <v>693</v>
      </c>
      <c r="C570" s="123">
        <v>2014</v>
      </c>
      <c r="D570" s="107"/>
      <c r="E570" s="114"/>
      <c r="F570" s="107">
        <v>11</v>
      </c>
      <c r="G570" s="107">
        <v>9</v>
      </c>
      <c r="H570" s="126">
        <v>18263.7</v>
      </c>
      <c r="I570" s="126">
        <v>15470.9</v>
      </c>
      <c r="J570" s="126">
        <v>14155.7</v>
      </c>
      <c r="K570" s="125">
        <v>527</v>
      </c>
      <c r="L570" s="110">
        <f t="shared" si="119"/>
        <v>14067797.562000001</v>
      </c>
      <c r="M570" s="108"/>
      <c r="N570" s="108"/>
      <c r="O570" s="108"/>
      <c r="P570" s="110">
        <f>'Форма 2'!C570-M570-N570-O570</f>
        <v>14067797.562000001</v>
      </c>
      <c r="Q570" s="111">
        <f t="shared" si="120"/>
        <v>909.30699325831085</v>
      </c>
      <c r="R570" s="111">
        <f t="shared" si="121"/>
        <v>909.30699325831085</v>
      </c>
      <c r="S570" s="112" t="s">
        <v>81</v>
      </c>
      <c r="T570" s="107" t="s">
        <v>92</v>
      </c>
      <c r="U570" s="217"/>
      <c r="V570" s="85"/>
      <c r="W570" s="85"/>
      <c r="X570" s="85"/>
      <c r="Y570" s="85">
        <v>1</v>
      </c>
      <c r="Z570" s="85"/>
      <c r="AA570" s="85"/>
      <c r="AB570" s="86"/>
      <c r="AC570" s="86"/>
      <c r="AD570" s="85"/>
      <c r="AE570" s="85"/>
      <c r="AF570" s="85"/>
      <c r="AG570" s="85"/>
      <c r="AH570" s="85"/>
      <c r="AI570" s="85"/>
      <c r="AJ570" s="85"/>
    </row>
    <row r="571" spans="1:36" ht="16.5" thickTop="1" thickBot="1">
      <c r="A571" s="105">
        <f t="shared" si="118"/>
        <v>325</v>
      </c>
      <c r="B571" s="114" t="s">
        <v>694</v>
      </c>
      <c r="C571" s="123">
        <v>1993</v>
      </c>
      <c r="D571" s="107"/>
      <c r="E571" s="114"/>
      <c r="F571" s="107">
        <v>10</v>
      </c>
      <c r="G571" s="107">
        <v>3</v>
      </c>
      <c r="H571" s="126">
        <v>8493</v>
      </c>
      <c r="I571" s="126">
        <v>8493</v>
      </c>
      <c r="J571" s="126"/>
      <c r="K571" s="125"/>
      <c r="L571" s="110">
        <f t="shared" si="119"/>
        <v>22032285.810000002</v>
      </c>
      <c r="M571" s="108"/>
      <c r="N571" s="108"/>
      <c r="O571" s="108"/>
      <c r="P571" s="110">
        <f>'Форма 2'!C571-M571-N571-O571</f>
        <v>22032285.810000002</v>
      </c>
      <c r="Q571" s="111">
        <f t="shared" si="120"/>
        <v>2594.17</v>
      </c>
      <c r="R571" s="111">
        <f t="shared" si="121"/>
        <v>2594.17</v>
      </c>
      <c r="S571" s="112" t="s">
        <v>81</v>
      </c>
      <c r="T571" s="107" t="s">
        <v>92</v>
      </c>
      <c r="U571" s="217"/>
      <c r="V571" s="85"/>
      <c r="W571" s="85"/>
      <c r="X571" s="85"/>
      <c r="Y571" s="85"/>
      <c r="Z571" s="85"/>
      <c r="AA571" s="85"/>
      <c r="AB571" s="86"/>
      <c r="AC571" s="86"/>
      <c r="AD571" s="85"/>
      <c r="AE571" s="85">
        <v>1</v>
      </c>
      <c r="AF571" s="85"/>
      <c r="AG571" s="85"/>
      <c r="AH571" s="85"/>
      <c r="AI571" s="85"/>
      <c r="AJ571" s="85"/>
    </row>
    <row r="572" spans="1:36" ht="16.5" thickTop="1" thickBot="1">
      <c r="A572" s="105">
        <f t="shared" si="118"/>
        <v>326</v>
      </c>
      <c r="B572" s="114" t="s">
        <v>695</v>
      </c>
      <c r="C572" s="113">
        <v>1984</v>
      </c>
      <c r="D572" s="107"/>
      <c r="E572" s="114" t="s">
        <v>239</v>
      </c>
      <c r="F572" s="107">
        <v>9</v>
      </c>
      <c r="G572" s="107">
        <v>4</v>
      </c>
      <c r="H572" s="126">
        <v>7579.9</v>
      </c>
      <c r="I572" s="126">
        <v>7579.9</v>
      </c>
      <c r="J572" s="126">
        <v>7536.9</v>
      </c>
      <c r="K572" s="125">
        <v>401</v>
      </c>
      <c r="L572" s="110">
        <f t="shared" si="119"/>
        <v>8962932</v>
      </c>
      <c r="M572" s="108"/>
      <c r="N572" s="108"/>
      <c r="O572" s="108"/>
      <c r="P572" s="110">
        <f>'Форма 2'!C572-M572-N572-O572</f>
        <v>8962932</v>
      </c>
      <c r="Q572" s="111">
        <f t="shared" si="120"/>
        <v>1182.460454623412</v>
      </c>
      <c r="R572" s="111">
        <f t="shared" si="121"/>
        <v>1182.460454623412</v>
      </c>
      <c r="S572" s="112" t="s">
        <v>81</v>
      </c>
      <c r="T572" s="107" t="s">
        <v>82</v>
      </c>
      <c r="U572" s="217"/>
      <c r="V572" s="85"/>
      <c r="W572" s="85"/>
      <c r="X572" s="85"/>
      <c r="Y572" s="85"/>
      <c r="Z572" s="172"/>
      <c r="AA572" s="172"/>
      <c r="AB572" s="177">
        <v>4</v>
      </c>
      <c r="AC572" s="154">
        <f>2240733*AB572</f>
        <v>8962932</v>
      </c>
      <c r="AD572" s="85"/>
      <c r="AE572" s="85"/>
      <c r="AF572" s="85"/>
      <c r="AG572" s="166"/>
      <c r="AH572" s="85"/>
      <c r="AI572" s="85"/>
      <c r="AJ572" s="85"/>
    </row>
    <row r="573" spans="1:36" ht="16.5" thickTop="1" thickBot="1">
      <c r="A573" s="105">
        <f t="shared" si="118"/>
        <v>327</v>
      </c>
      <c r="B573" s="114" t="s">
        <v>696</v>
      </c>
      <c r="C573" s="113">
        <v>1987</v>
      </c>
      <c r="D573" s="107"/>
      <c r="E573" s="114" t="s">
        <v>239</v>
      </c>
      <c r="F573" s="107">
        <v>10</v>
      </c>
      <c r="G573" s="107">
        <v>3</v>
      </c>
      <c r="H573" s="126">
        <v>6614.8</v>
      </c>
      <c r="I573" s="126">
        <v>4068.7999999999997</v>
      </c>
      <c r="J573" s="126">
        <v>4036.7</v>
      </c>
      <c r="K573" s="125">
        <v>290</v>
      </c>
      <c r="L573" s="110">
        <f t="shared" si="119"/>
        <v>9612282</v>
      </c>
      <c r="M573" s="108"/>
      <c r="N573" s="108"/>
      <c r="O573" s="108"/>
      <c r="P573" s="110">
        <f>'Форма 2'!C573-M573-N573-O573</f>
        <v>9612282</v>
      </c>
      <c r="Q573" s="111">
        <f t="shared" si="120"/>
        <v>2362.4365906409753</v>
      </c>
      <c r="R573" s="111">
        <f t="shared" si="121"/>
        <v>2362.4365906409753</v>
      </c>
      <c r="S573" s="112" t="s">
        <v>81</v>
      </c>
      <c r="T573" s="107" t="s">
        <v>82</v>
      </c>
      <c r="U573" s="217"/>
      <c r="V573" s="85"/>
      <c r="W573" s="85"/>
      <c r="X573" s="85"/>
      <c r="Y573" s="85"/>
      <c r="Z573" s="172"/>
      <c r="AA573" s="172"/>
      <c r="AB573" s="177">
        <v>3</v>
      </c>
      <c r="AC573" s="154">
        <f t="shared" ref="AC573:AC574" si="123">3204094*AB573</f>
        <v>9612282</v>
      </c>
      <c r="AD573" s="85"/>
      <c r="AE573" s="85"/>
      <c r="AF573" s="85"/>
      <c r="AG573" s="166"/>
      <c r="AH573" s="85"/>
      <c r="AI573" s="85"/>
      <c r="AJ573" s="85"/>
    </row>
    <row r="574" spans="1:36" ht="16.5" thickTop="1" thickBot="1">
      <c r="A574" s="105">
        <f t="shared" si="118"/>
        <v>328</v>
      </c>
      <c r="B574" s="114" t="s">
        <v>697</v>
      </c>
      <c r="C574" s="113">
        <v>1987</v>
      </c>
      <c r="D574" s="107"/>
      <c r="E574" s="114" t="s">
        <v>239</v>
      </c>
      <c r="F574" s="107">
        <v>10</v>
      </c>
      <c r="G574" s="107">
        <v>3</v>
      </c>
      <c r="H574" s="126">
        <v>6632.8</v>
      </c>
      <c r="I574" s="126">
        <v>4093.6</v>
      </c>
      <c r="J574" s="126">
        <v>4093.6</v>
      </c>
      <c r="K574" s="125">
        <v>294</v>
      </c>
      <c r="L574" s="110">
        <f t="shared" si="119"/>
        <v>9612282</v>
      </c>
      <c r="M574" s="108"/>
      <c r="N574" s="108"/>
      <c r="O574" s="108"/>
      <c r="P574" s="110">
        <f>'Форма 2'!C574-M574-N574-O574</f>
        <v>9612282</v>
      </c>
      <c r="Q574" s="111">
        <f t="shared" si="120"/>
        <v>2348.1243892906</v>
      </c>
      <c r="R574" s="111">
        <f t="shared" si="121"/>
        <v>2348.1243892906</v>
      </c>
      <c r="S574" s="112" t="s">
        <v>81</v>
      </c>
      <c r="T574" s="107" t="s">
        <v>82</v>
      </c>
      <c r="U574" s="217"/>
      <c r="V574" s="85"/>
      <c r="W574" s="85"/>
      <c r="X574" s="85"/>
      <c r="Y574" s="85"/>
      <c r="Z574" s="172"/>
      <c r="AA574" s="172"/>
      <c r="AB574" s="177">
        <v>3</v>
      </c>
      <c r="AC574" s="154">
        <f t="shared" si="123"/>
        <v>9612282</v>
      </c>
      <c r="AD574" s="85"/>
      <c r="AE574" s="85"/>
      <c r="AF574" s="85"/>
      <c r="AG574" s="166"/>
      <c r="AH574" s="85"/>
      <c r="AI574" s="85"/>
      <c r="AJ574" s="85"/>
    </row>
    <row r="575" spans="1:36" ht="16.5" thickTop="1" thickBot="1">
      <c r="A575" s="105">
        <f t="shared" si="118"/>
        <v>329</v>
      </c>
      <c r="B575" s="114" t="s">
        <v>698</v>
      </c>
      <c r="C575" s="123">
        <v>1969</v>
      </c>
      <c r="D575" s="107"/>
      <c r="E575" s="114" t="s">
        <v>94</v>
      </c>
      <c r="F575" s="107">
        <v>5</v>
      </c>
      <c r="G575" s="107">
        <v>4</v>
      </c>
      <c r="H575" s="126">
        <v>3492.9</v>
      </c>
      <c r="I575" s="126">
        <v>3085.9</v>
      </c>
      <c r="J575" s="126">
        <v>3085.9</v>
      </c>
      <c r="K575" s="125">
        <v>147</v>
      </c>
      <c r="L575" s="110">
        <f t="shared" si="119"/>
        <v>15730345.008000001</v>
      </c>
      <c r="M575" s="108"/>
      <c r="N575" s="108"/>
      <c r="O575" s="108"/>
      <c r="P575" s="110">
        <f>'Форма 2'!C575-M575-N575-O575</f>
        <v>15730345.008000001</v>
      </c>
      <c r="Q575" s="111">
        <f t="shared" si="120"/>
        <v>5097.4901999416707</v>
      </c>
      <c r="R575" s="111">
        <f t="shared" si="121"/>
        <v>5097.4901999416707</v>
      </c>
      <c r="S575" s="112" t="s">
        <v>81</v>
      </c>
      <c r="T575" s="107" t="s">
        <v>82</v>
      </c>
      <c r="U575" s="217"/>
      <c r="V575" s="85"/>
      <c r="W575" s="85"/>
      <c r="X575" s="85"/>
      <c r="Y575" s="85"/>
      <c r="Z575" s="85"/>
      <c r="AA575" s="85"/>
      <c r="AB575" s="86"/>
      <c r="AC575" s="86"/>
      <c r="AD575" s="85">
        <v>1</v>
      </c>
      <c r="AE575" s="85"/>
      <c r="AF575" s="85"/>
      <c r="AG575" s="85"/>
      <c r="AH575" s="85"/>
      <c r="AI575" s="85"/>
      <c r="AJ575" s="85"/>
    </row>
    <row r="576" spans="1:36" ht="16.5" thickTop="1" thickBot="1">
      <c r="A576" s="105">
        <f t="shared" si="118"/>
        <v>330</v>
      </c>
      <c r="B576" s="114" t="s">
        <v>699</v>
      </c>
      <c r="C576" s="113">
        <v>1974</v>
      </c>
      <c r="D576" s="107"/>
      <c r="E576" s="114" t="s">
        <v>94</v>
      </c>
      <c r="F576" s="107">
        <v>9</v>
      </c>
      <c r="G576" s="107">
        <v>7</v>
      </c>
      <c r="H576" s="126">
        <v>12039.9</v>
      </c>
      <c r="I576" s="126">
        <v>10666.300000000001</v>
      </c>
      <c r="J576" s="126">
        <v>9441.2000000000007</v>
      </c>
      <c r="K576" s="125">
        <v>393</v>
      </c>
      <c r="L576" s="110">
        <f t="shared" si="119"/>
        <v>16126603.257000001</v>
      </c>
      <c r="M576" s="108"/>
      <c r="N576" s="108"/>
      <c r="O576" s="108"/>
      <c r="P576" s="110">
        <f>'Форма 2'!C576-M576-N576-O576</f>
        <v>16126603.257000001</v>
      </c>
      <c r="Q576" s="111">
        <f t="shared" si="120"/>
        <v>1511.9210276290746</v>
      </c>
      <c r="R576" s="111">
        <f t="shared" si="121"/>
        <v>1511.9210276290746</v>
      </c>
      <c r="S576" s="112" t="s">
        <v>81</v>
      </c>
      <c r="T576" s="107" t="s">
        <v>92</v>
      </c>
      <c r="U576" s="217"/>
      <c r="V576" s="85"/>
      <c r="W576" s="85"/>
      <c r="X576" s="85"/>
      <c r="Y576" s="85"/>
      <c r="Z576" s="85"/>
      <c r="AA576" s="85"/>
      <c r="AB576" s="86"/>
      <c r="AC576" s="86"/>
      <c r="AD576" s="85">
        <v>1</v>
      </c>
      <c r="AE576" s="85"/>
      <c r="AF576" s="85"/>
      <c r="AG576" s="85"/>
      <c r="AH576" s="85"/>
      <c r="AI576" s="85"/>
      <c r="AJ576" s="85"/>
    </row>
    <row r="577" spans="1:36" ht="16.5" thickTop="1" thickBot="1">
      <c r="A577" s="105">
        <f t="shared" ref="A577:A640" si="124">A576+1</f>
        <v>331</v>
      </c>
      <c r="B577" s="114" t="s">
        <v>700</v>
      </c>
      <c r="C577" s="113">
        <v>1988</v>
      </c>
      <c r="D577" s="107"/>
      <c r="E577" s="114" t="s">
        <v>94</v>
      </c>
      <c r="F577" s="107">
        <v>9</v>
      </c>
      <c r="G577" s="107">
        <v>3</v>
      </c>
      <c r="H577" s="126">
        <v>4761</v>
      </c>
      <c r="I577" s="126">
        <v>4505.5</v>
      </c>
      <c r="J577" s="126">
        <v>4505.5</v>
      </c>
      <c r="K577" s="125">
        <v>341</v>
      </c>
      <c r="L577" s="110">
        <f t="shared" si="119"/>
        <v>6722199</v>
      </c>
      <c r="M577" s="108"/>
      <c r="N577" s="108"/>
      <c r="O577" s="108"/>
      <c r="P577" s="110">
        <f>'Форма 2'!C577-M577-N577-O577</f>
        <v>6722199</v>
      </c>
      <c r="Q577" s="111">
        <f t="shared" si="120"/>
        <v>1491.9984463433582</v>
      </c>
      <c r="R577" s="111">
        <f t="shared" si="121"/>
        <v>1491.9984463433582</v>
      </c>
      <c r="S577" s="112" t="s">
        <v>81</v>
      </c>
      <c r="T577" s="107" t="s">
        <v>82</v>
      </c>
      <c r="U577" s="217"/>
      <c r="V577" s="85"/>
      <c r="W577" s="85"/>
      <c r="X577" s="85"/>
      <c r="Y577" s="85"/>
      <c r="Z577" s="172"/>
      <c r="AA577" s="172"/>
      <c r="AB577" s="177">
        <v>3</v>
      </c>
      <c r="AC577" s="154">
        <f>2240733*AB577</f>
        <v>6722199</v>
      </c>
      <c r="AD577" s="85"/>
      <c r="AE577" s="85"/>
      <c r="AF577" s="85"/>
      <c r="AG577" s="166"/>
      <c r="AH577" s="85"/>
      <c r="AI577" s="85"/>
      <c r="AJ577" s="85"/>
    </row>
    <row r="578" spans="1:36" ht="16.5" thickTop="1" thickBot="1">
      <c r="A578" s="105">
        <f t="shared" si="124"/>
        <v>332</v>
      </c>
      <c r="B578" s="114" t="s">
        <v>5149</v>
      </c>
      <c r="C578" s="107">
        <v>1977</v>
      </c>
      <c r="D578" s="107"/>
      <c r="E578" s="114" t="s">
        <v>91</v>
      </c>
      <c r="F578" s="107">
        <v>5</v>
      </c>
      <c r="G578" s="107">
        <v>6</v>
      </c>
      <c r="H578" s="247">
        <v>4782.3999999999996</v>
      </c>
      <c r="I578" s="247">
        <v>3032.7999999999997</v>
      </c>
      <c r="J578" s="247">
        <v>3032.7999999999997</v>
      </c>
      <c r="K578" s="241">
        <v>199</v>
      </c>
      <c r="L578" s="110">
        <f t="shared" ref="L578" si="125">SUM(M578:P578)</f>
        <v>16475463.647999998</v>
      </c>
      <c r="M578" s="108"/>
      <c r="N578" s="108"/>
      <c r="O578" s="108"/>
      <c r="P578" s="110">
        <f>'Форма 2'!C578-M578-N578-O578</f>
        <v>16475463.647999998</v>
      </c>
      <c r="Q578" s="111">
        <f t="shared" ref="Q578" si="126">L578/I578</f>
        <v>5432.4266842521765</v>
      </c>
      <c r="R578" s="111">
        <f t="shared" ref="R578" si="127">Q578</f>
        <v>5432.4266842521765</v>
      </c>
      <c r="S578" s="112" t="s">
        <v>81</v>
      </c>
      <c r="T578" s="107" t="s">
        <v>92</v>
      </c>
      <c r="U578" s="219"/>
      <c r="V578" s="153"/>
      <c r="W578" s="153"/>
      <c r="X578" s="153"/>
      <c r="Y578" s="153"/>
      <c r="Z578" s="173"/>
      <c r="AA578" s="173"/>
      <c r="AB578" s="171"/>
      <c r="AC578" s="154"/>
      <c r="AD578" s="153">
        <v>1</v>
      </c>
      <c r="AE578" s="153"/>
      <c r="AF578" s="153"/>
      <c r="AG578" s="166"/>
      <c r="AH578" s="153"/>
      <c r="AI578" s="153"/>
      <c r="AJ578" s="153"/>
    </row>
    <row r="579" spans="1:36" ht="16.5" thickTop="1" thickBot="1">
      <c r="A579" s="105">
        <f t="shared" si="124"/>
        <v>333</v>
      </c>
      <c r="B579" s="112" t="s">
        <v>701</v>
      </c>
      <c r="C579" s="123">
        <v>2001</v>
      </c>
      <c r="D579" s="112"/>
      <c r="E579" s="114" t="s">
        <v>212</v>
      </c>
      <c r="F579" s="107">
        <v>10</v>
      </c>
      <c r="G579" s="107">
        <v>3</v>
      </c>
      <c r="H579" s="222">
        <v>8754</v>
      </c>
      <c r="I579" s="222">
        <v>7502.1</v>
      </c>
      <c r="J579" s="222">
        <v>6836.3</v>
      </c>
      <c r="K579" s="223"/>
      <c r="L579" s="110">
        <f t="shared" si="119"/>
        <v>22709364.18</v>
      </c>
      <c r="M579" s="108"/>
      <c r="N579" s="108"/>
      <c r="O579" s="108"/>
      <c r="P579" s="110">
        <f>'Форма 2'!C579-M579-N579-O579</f>
        <v>22709364.18</v>
      </c>
      <c r="Q579" s="111">
        <f t="shared" si="120"/>
        <v>3027.0676450593833</v>
      </c>
      <c r="R579" s="111">
        <f t="shared" si="121"/>
        <v>3027.0676450593833</v>
      </c>
      <c r="S579" s="112" t="s">
        <v>81</v>
      </c>
      <c r="T579" s="107" t="s">
        <v>92</v>
      </c>
      <c r="U579" s="217"/>
      <c r="V579" s="85"/>
      <c r="W579" s="85"/>
      <c r="X579" s="85"/>
      <c r="Y579" s="85"/>
      <c r="Z579" s="85"/>
      <c r="AA579" s="85"/>
      <c r="AB579" s="86"/>
      <c r="AC579" s="86"/>
      <c r="AD579" s="85"/>
      <c r="AE579" s="85">
        <v>1</v>
      </c>
      <c r="AF579" s="85"/>
      <c r="AG579" s="85"/>
      <c r="AH579" s="85"/>
      <c r="AI579" s="85"/>
      <c r="AJ579" s="85"/>
    </row>
    <row r="580" spans="1:36" ht="16.5" thickTop="1" thickBot="1">
      <c r="A580" s="105">
        <f t="shared" si="124"/>
        <v>334</v>
      </c>
      <c r="B580" s="114" t="s">
        <v>702</v>
      </c>
      <c r="C580" s="113">
        <v>1963</v>
      </c>
      <c r="D580" s="107"/>
      <c r="E580" s="114" t="s">
        <v>80</v>
      </c>
      <c r="F580" s="107">
        <v>5</v>
      </c>
      <c r="G580" s="107">
        <v>4</v>
      </c>
      <c r="H580" s="126">
        <v>2673.6</v>
      </c>
      <c r="I580" s="126">
        <v>2573.5</v>
      </c>
      <c r="J580" s="126">
        <v>2573.5</v>
      </c>
      <c r="K580" s="125">
        <v>171</v>
      </c>
      <c r="L580" s="110">
        <f t="shared" si="119"/>
        <v>12040611.072000001</v>
      </c>
      <c r="M580" s="108"/>
      <c r="N580" s="108"/>
      <c r="O580" s="108"/>
      <c r="P580" s="110">
        <f>'Форма 2'!C580-M580-N580-O580</f>
        <v>12040611.072000001</v>
      </c>
      <c r="Q580" s="111">
        <f t="shared" si="120"/>
        <v>4678.6909158733242</v>
      </c>
      <c r="R580" s="111">
        <f t="shared" si="121"/>
        <v>4678.6909158733242</v>
      </c>
      <c r="S580" s="112" t="s">
        <v>81</v>
      </c>
      <c r="T580" s="107" t="s">
        <v>82</v>
      </c>
      <c r="U580" s="217"/>
      <c r="V580" s="85"/>
      <c r="W580" s="85"/>
      <c r="X580" s="85"/>
      <c r="Y580" s="85"/>
      <c r="Z580" s="85"/>
      <c r="AA580" s="85"/>
      <c r="AB580" s="86"/>
      <c r="AC580" s="86"/>
      <c r="AD580" s="85">
        <v>1</v>
      </c>
      <c r="AE580" s="85"/>
      <c r="AF580" s="85"/>
      <c r="AG580" s="85"/>
      <c r="AH580" s="85"/>
      <c r="AI580" s="85"/>
      <c r="AJ580" s="85"/>
    </row>
    <row r="581" spans="1:36" ht="16.5" thickTop="1" thickBot="1">
      <c r="A581" s="105">
        <f t="shared" si="124"/>
        <v>335</v>
      </c>
      <c r="B581" s="114" t="s">
        <v>703</v>
      </c>
      <c r="C581" s="113">
        <v>1965</v>
      </c>
      <c r="D581" s="107">
        <v>2009</v>
      </c>
      <c r="E581" s="114" t="s">
        <v>239</v>
      </c>
      <c r="F581" s="107">
        <v>5</v>
      </c>
      <c r="G581" s="107">
        <v>4</v>
      </c>
      <c r="H581" s="126">
        <v>3557.1</v>
      </c>
      <c r="I581" s="126">
        <v>3500</v>
      </c>
      <c r="J581" s="126">
        <v>3500</v>
      </c>
      <c r="K581" s="125">
        <v>163</v>
      </c>
      <c r="L581" s="110">
        <f t="shared" si="119"/>
        <v>16019470.992000001</v>
      </c>
      <c r="M581" s="108"/>
      <c r="N581" s="108"/>
      <c r="O581" s="108"/>
      <c r="P581" s="110">
        <f>'Форма 2'!C581-M581-N581-O581</f>
        <v>16019470.992000001</v>
      </c>
      <c r="Q581" s="111">
        <f t="shared" si="120"/>
        <v>4576.991712</v>
      </c>
      <c r="R581" s="111">
        <f t="shared" si="121"/>
        <v>4576.991712</v>
      </c>
      <c r="S581" s="112" t="s">
        <v>81</v>
      </c>
      <c r="T581" s="107" t="s">
        <v>82</v>
      </c>
      <c r="U581" s="217"/>
      <c r="V581" s="85"/>
      <c r="W581" s="85"/>
      <c r="X581" s="85"/>
      <c r="Y581" s="85"/>
      <c r="Z581" s="85"/>
      <c r="AA581" s="85"/>
      <c r="AB581" s="86"/>
      <c r="AC581" s="86"/>
      <c r="AD581" s="85">
        <v>1</v>
      </c>
      <c r="AE581" s="85"/>
      <c r="AF581" s="85"/>
      <c r="AG581" s="85"/>
      <c r="AH581" s="85"/>
      <c r="AI581" s="85"/>
      <c r="AJ581" s="85"/>
    </row>
    <row r="582" spans="1:36" ht="16.5" thickTop="1" thickBot="1">
      <c r="A582" s="105">
        <f t="shared" si="124"/>
        <v>336</v>
      </c>
      <c r="B582" s="114" t="s">
        <v>704</v>
      </c>
      <c r="C582" s="113">
        <v>1960</v>
      </c>
      <c r="D582" s="107"/>
      <c r="E582" s="114" t="s">
        <v>91</v>
      </c>
      <c r="F582" s="107">
        <v>5</v>
      </c>
      <c r="G582" s="107">
        <v>4</v>
      </c>
      <c r="H582" s="126">
        <v>1585.9</v>
      </c>
      <c r="I582" s="126">
        <v>1320.2</v>
      </c>
      <c r="J582" s="126">
        <v>1320.2</v>
      </c>
      <c r="K582" s="125">
        <v>155</v>
      </c>
      <c r="L582" s="110">
        <f t="shared" si="119"/>
        <v>5463457.2180000003</v>
      </c>
      <c r="M582" s="108"/>
      <c r="N582" s="108"/>
      <c r="O582" s="108"/>
      <c r="P582" s="110">
        <f>'Форма 2'!C582-M582-N582-O582</f>
        <v>5463457.2180000003</v>
      </c>
      <c r="Q582" s="111">
        <f t="shared" si="120"/>
        <v>4138.3557173155586</v>
      </c>
      <c r="R582" s="111">
        <f t="shared" si="121"/>
        <v>4138.3557173155586</v>
      </c>
      <c r="S582" s="112" t="s">
        <v>81</v>
      </c>
      <c r="T582" s="105" t="s">
        <v>92</v>
      </c>
      <c r="U582" s="217"/>
      <c r="V582" s="85"/>
      <c r="W582" s="85"/>
      <c r="X582" s="85"/>
      <c r="Y582" s="85"/>
      <c r="Z582" s="85"/>
      <c r="AA582" s="85"/>
      <c r="AB582" s="86"/>
      <c r="AC582" s="86"/>
      <c r="AD582" s="85">
        <v>1</v>
      </c>
      <c r="AE582" s="85"/>
      <c r="AF582" s="85"/>
      <c r="AG582" s="85"/>
      <c r="AH582" s="85"/>
      <c r="AI582" s="85"/>
      <c r="AJ582" s="85"/>
    </row>
    <row r="583" spans="1:36" ht="16.5" thickTop="1" thickBot="1">
      <c r="A583" s="105">
        <f t="shared" si="124"/>
        <v>337</v>
      </c>
      <c r="B583" s="114" t="s">
        <v>705</v>
      </c>
      <c r="C583" s="113">
        <v>1949</v>
      </c>
      <c r="D583" s="107"/>
      <c r="E583" s="114" t="s">
        <v>244</v>
      </c>
      <c r="F583" s="107">
        <v>3</v>
      </c>
      <c r="G583" s="107">
        <v>3</v>
      </c>
      <c r="H583" s="126">
        <v>1541.5</v>
      </c>
      <c r="I583" s="126">
        <v>1149.3</v>
      </c>
      <c r="J583" s="126">
        <v>1080.3419999999999</v>
      </c>
      <c r="K583" s="125">
        <v>54</v>
      </c>
      <c r="L583" s="110">
        <f t="shared" si="119"/>
        <v>8079016.915000001</v>
      </c>
      <c r="M583" s="108"/>
      <c r="N583" s="108"/>
      <c r="O583" s="108"/>
      <c r="P583" s="110">
        <f>'Форма 2'!C583-M583-N583-O583</f>
        <v>8079016.915000001</v>
      </c>
      <c r="Q583" s="111">
        <f t="shared" si="120"/>
        <v>7029.5109327416703</v>
      </c>
      <c r="R583" s="111">
        <f t="shared" si="121"/>
        <v>7029.5109327416703</v>
      </c>
      <c r="S583" s="112" t="s">
        <v>81</v>
      </c>
      <c r="T583" s="107" t="s">
        <v>82</v>
      </c>
      <c r="U583" s="217"/>
      <c r="V583" s="85"/>
      <c r="W583" s="85"/>
      <c r="X583" s="85"/>
      <c r="Y583" s="85"/>
      <c r="Z583" s="85"/>
      <c r="AA583" s="85">
        <v>1</v>
      </c>
      <c r="AB583" s="86"/>
      <c r="AC583" s="86"/>
      <c r="AD583" s="85"/>
      <c r="AE583" s="85"/>
      <c r="AF583" s="85">
        <v>1</v>
      </c>
      <c r="AG583" s="85"/>
      <c r="AH583" s="85">
        <v>1</v>
      </c>
      <c r="AI583" s="85"/>
      <c r="AJ583" s="85"/>
    </row>
    <row r="584" spans="1:36" ht="16.5" thickTop="1" thickBot="1">
      <c r="A584" s="105">
        <f t="shared" si="124"/>
        <v>338</v>
      </c>
      <c r="B584" s="112" t="s">
        <v>706</v>
      </c>
      <c r="C584" s="123">
        <v>1989</v>
      </c>
      <c r="D584" s="112"/>
      <c r="E584" s="114" t="s">
        <v>94</v>
      </c>
      <c r="F584" s="107">
        <v>9</v>
      </c>
      <c r="G584" s="107">
        <v>5</v>
      </c>
      <c r="H584" s="111">
        <v>13315.5</v>
      </c>
      <c r="I584" s="111">
        <v>10303.9</v>
      </c>
      <c r="J584" s="111">
        <v>10303.9</v>
      </c>
      <c r="K584" s="122">
        <v>478</v>
      </c>
      <c r="L584" s="110">
        <f t="shared" si="119"/>
        <v>11203665</v>
      </c>
      <c r="M584" s="108"/>
      <c r="N584" s="108"/>
      <c r="O584" s="108"/>
      <c r="P584" s="110">
        <f>'Форма 2'!C584-M584-N584-O584</f>
        <v>11203665</v>
      </c>
      <c r="Q584" s="111">
        <f t="shared" si="120"/>
        <v>1087.3227612845621</v>
      </c>
      <c r="R584" s="111">
        <f t="shared" si="121"/>
        <v>1087.3227612845621</v>
      </c>
      <c r="S584" s="112" t="s">
        <v>81</v>
      </c>
      <c r="T584" s="107" t="s">
        <v>82</v>
      </c>
      <c r="U584" s="217"/>
      <c r="V584" s="85"/>
      <c r="W584" s="85"/>
      <c r="X584" s="85"/>
      <c r="Y584" s="85"/>
      <c r="Z584" s="172"/>
      <c r="AA584" s="172"/>
      <c r="AB584" s="177">
        <v>5</v>
      </c>
      <c r="AC584" s="154">
        <f>2240733*AB584</f>
        <v>11203665</v>
      </c>
      <c r="AD584" s="85"/>
      <c r="AE584" s="85"/>
      <c r="AF584" s="85"/>
      <c r="AG584" s="166"/>
      <c r="AH584" s="85"/>
      <c r="AI584" s="85"/>
      <c r="AJ584" s="85"/>
    </row>
    <row r="585" spans="1:36" ht="16.5" thickTop="1" thickBot="1">
      <c r="A585" s="105">
        <f t="shared" si="124"/>
        <v>339</v>
      </c>
      <c r="B585" s="112" t="s">
        <v>707</v>
      </c>
      <c r="C585" s="123">
        <v>1956</v>
      </c>
      <c r="D585" s="112"/>
      <c r="E585" s="114" t="s">
        <v>94</v>
      </c>
      <c r="F585" s="107">
        <v>5</v>
      </c>
      <c r="G585" s="107">
        <v>5</v>
      </c>
      <c r="H585" s="111">
        <v>8093.4</v>
      </c>
      <c r="I585" s="111">
        <v>7707</v>
      </c>
      <c r="J585" s="111">
        <v>7707</v>
      </c>
      <c r="K585" s="122">
        <v>224</v>
      </c>
      <c r="L585" s="110">
        <f t="shared" si="119"/>
        <v>6605104.6739999996</v>
      </c>
      <c r="M585" s="108"/>
      <c r="N585" s="108"/>
      <c r="O585" s="108"/>
      <c r="P585" s="110">
        <f>'Форма 2'!C585-M585-N585-O585</f>
        <v>6605104.6739999996</v>
      </c>
      <c r="Q585" s="111">
        <f t="shared" si="120"/>
        <v>857.02668664850137</v>
      </c>
      <c r="R585" s="111">
        <f t="shared" si="121"/>
        <v>857.02668664850137</v>
      </c>
      <c r="S585" s="112" t="s">
        <v>81</v>
      </c>
      <c r="T585" s="107" t="s">
        <v>92</v>
      </c>
      <c r="U585" s="217"/>
      <c r="V585" s="85"/>
      <c r="W585" s="85"/>
      <c r="X585" s="85"/>
      <c r="Y585" s="85"/>
      <c r="Z585" s="85"/>
      <c r="AA585" s="85"/>
      <c r="AB585" s="86"/>
      <c r="AC585" s="86"/>
      <c r="AD585" s="85"/>
      <c r="AE585" s="85"/>
      <c r="AF585" s="85">
        <v>1</v>
      </c>
      <c r="AG585" s="85"/>
      <c r="AH585" s="85"/>
      <c r="AI585" s="85"/>
      <c r="AJ585" s="85"/>
    </row>
    <row r="586" spans="1:36" ht="16.5" thickTop="1" thickBot="1">
      <c r="A586" s="105">
        <f t="shared" si="124"/>
        <v>340</v>
      </c>
      <c r="B586" s="114" t="s">
        <v>708</v>
      </c>
      <c r="C586" s="113">
        <v>1953</v>
      </c>
      <c r="D586" s="107"/>
      <c r="E586" s="114" t="s">
        <v>94</v>
      </c>
      <c r="F586" s="107">
        <v>3</v>
      </c>
      <c r="G586" s="107">
        <v>4</v>
      </c>
      <c r="H586" s="126">
        <v>3013.8</v>
      </c>
      <c r="I586" s="126">
        <v>2456.6</v>
      </c>
      <c r="J586" s="126">
        <v>2005.5</v>
      </c>
      <c r="K586" s="125">
        <v>60</v>
      </c>
      <c r="L586" s="110">
        <f t="shared" si="119"/>
        <v>13021966.764000002</v>
      </c>
      <c r="M586" s="108"/>
      <c r="N586" s="108"/>
      <c r="O586" s="108"/>
      <c r="P586" s="110">
        <f>'Форма 2'!C586-M586-N586-O586</f>
        <v>13021966.764000002</v>
      </c>
      <c r="Q586" s="111">
        <f>L586/I586</f>
        <v>5300.8087454205006</v>
      </c>
      <c r="R586" s="111">
        <f>Q586</f>
        <v>5300.8087454205006</v>
      </c>
      <c r="S586" s="112" t="s">
        <v>81</v>
      </c>
      <c r="T586" s="107" t="s">
        <v>82</v>
      </c>
      <c r="U586" s="217"/>
      <c r="V586" s="85"/>
      <c r="W586" s="85"/>
      <c r="X586" s="85">
        <v>1</v>
      </c>
      <c r="Y586" s="85"/>
      <c r="Z586" s="85"/>
      <c r="AA586" s="85">
        <v>1</v>
      </c>
      <c r="AB586" s="86"/>
      <c r="AC586" s="86"/>
      <c r="AD586" s="85"/>
      <c r="AE586" s="85"/>
      <c r="AF586" s="85"/>
      <c r="AG586" s="85"/>
      <c r="AH586" s="85">
        <v>1</v>
      </c>
      <c r="AI586" s="85"/>
      <c r="AJ586" s="85"/>
    </row>
    <row r="587" spans="1:36" ht="16.5" thickTop="1" thickBot="1">
      <c r="A587" s="105">
        <f t="shared" si="124"/>
        <v>341</v>
      </c>
      <c r="B587" s="112" t="s">
        <v>709</v>
      </c>
      <c r="C587" s="123">
        <v>1999</v>
      </c>
      <c r="D587" s="112"/>
      <c r="E587" s="114" t="s">
        <v>239</v>
      </c>
      <c r="F587" s="107">
        <v>10</v>
      </c>
      <c r="G587" s="107">
        <v>4</v>
      </c>
      <c r="H587" s="111">
        <v>7477</v>
      </c>
      <c r="I587" s="111">
        <v>6819</v>
      </c>
      <c r="J587" s="111">
        <v>6819</v>
      </c>
      <c r="K587" s="122">
        <v>282</v>
      </c>
      <c r="L587" s="110">
        <f t="shared" si="119"/>
        <v>56968010.700000003</v>
      </c>
      <c r="M587" s="108"/>
      <c r="N587" s="108"/>
      <c r="O587" s="108"/>
      <c r="P587" s="110">
        <f>'Форма 2'!C587-M587-N587-O587</f>
        <v>56968010.700000003</v>
      </c>
      <c r="Q587" s="111">
        <f t="shared" ref="Q587" si="128">L587/I587</f>
        <v>8354.3057193136829</v>
      </c>
      <c r="R587" s="111">
        <f t="shared" ref="R587" si="129">Q587</f>
        <v>8354.3057193136829</v>
      </c>
      <c r="S587" s="112" t="s">
        <v>81</v>
      </c>
      <c r="T587" s="107" t="s">
        <v>92</v>
      </c>
      <c r="U587" s="217"/>
      <c r="V587" s="85"/>
      <c r="W587" s="85"/>
      <c r="X587" s="85"/>
      <c r="Y587" s="85"/>
      <c r="Z587" s="85"/>
      <c r="AA587" s="85"/>
      <c r="AB587" s="86"/>
      <c r="AC587" s="86"/>
      <c r="AD587" s="85"/>
      <c r="AE587" s="85">
        <v>2</v>
      </c>
      <c r="AF587" s="85"/>
      <c r="AG587" s="85"/>
      <c r="AH587" s="85"/>
      <c r="AI587" s="85"/>
      <c r="AJ587" s="85"/>
    </row>
    <row r="588" spans="1:36" ht="16.5" thickTop="1" thickBot="1">
      <c r="A588" s="105">
        <f t="shared" si="124"/>
        <v>342</v>
      </c>
      <c r="B588" s="112" t="s">
        <v>710</v>
      </c>
      <c r="C588" s="123">
        <v>1943</v>
      </c>
      <c r="D588" s="112"/>
      <c r="E588" s="114" t="s">
        <v>94</v>
      </c>
      <c r="F588" s="107">
        <v>5</v>
      </c>
      <c r="G588" s="107">
        <v>4</v>
      </c>
      <c r="H588" s="111">
        <v>5870.4</v>
      </c>
      <c r="I588" s="111">
        <v>4348.71</v>
      </c>
      <c r="J588" s="111">
        <v>4348.71</v>
      </c>
      <c r="K588" s="122">
        <v>202</v>
      </c>
      <c r="L588" s="110">
        <f t="shared" si="119"/>
        <v>89050974.095999986</v>
      </c>
      <c r="M588" s="108"/>
      <c r="N588" s="108"/>
      <c r="O588" s="108"/>
      <c r="P588" s="110">
        <f>'Форма 2'!C588-M588-N588-O588</f>
        <v>89050974.095999986</v>
      </c>
      <c r="Q588" s="111">
        <f t="shared" si="120"/>
        <v>20477.56095393806</v>
      </c>
      <c r="R588" s="111">
        <f t="shared" si="121"/>
        <v>20477.56095393806</v>
      </c>
      <c r="S588" s="112" t="s">
        <v>81</v>
      </c>
      <c r="T588" s="107" t="s">
        <v>82</v>
      </c>
      <c r="U588" s="217">
        <v>1</v>
      </c>
      <c r="V588" s="85"/>
      <c r="W588" s="85"/>
      <c r="X588" s="85">
        <v>1</v>
      </c>
      <c r="Y588" s="85">
        <v>1</v>
      </c>
      <c r="Z588" s="85">
        <v>1</v>
      </c>
      <c r="AA588" s="85">
        <v>1</v>
      </c>
      <c r="AB588" s="86"/>
      <c r="AC588" s="86"/>
      <c r="AD588" s="85">
        <v>1</v>
      </c>
      <c r="AE588" s="85">
        <v>1</v>
      </c>
      <c r="AF588" s="85">
        <v>1</v>
      </c>
      <c r="AG588" s="85"/>
      <c r="AH588" s="85">
        <v>1</v>
      </c>
      <c r="AI588" s="85"/>
      <c r="AJ588" s="85"/>
    </row>
    <row r="589" spans="1:36" ht="16.5" thickTop="1" thickBot="1">
      <c r="A589" s="105">
        <f t="shared" si="124"/>
        <v>343</v>
      </c>
      <c r="B589" s="114" t="s">
        <v>711</v>
      </c>
      <c r="C589" s="113">
        <v>1962</v>
      </c>
      <c r="D589" s="107"/>
      <c r="E589" s="114" t="s">
        <v>94</v>
      </c>
      <c r="F589" s="107">
        <v>5</v>
      </c>
      <c r="G589" s="107">
        <v>4</v>
      </c>
      <c r="H589" s="126">
        <v>3503.8</v>
      </c>
      <c r="I589" s="126">
        <v>3209.7000000000003</v>
      </c>
      <c r="J589" s="126">
        <v>2584.8000000000002</v>
      </c>
      <c r="K589" s="125">
        <v>98</v>
      </c>
      <c r="L589" s="110">
        <f t="shared" si="119"/>
        <v>2153435.48</v>
      </c>
      <c r="M589" s="108"/>
      <c r="N589" s="108"/>
      <c r="O589" s="108"/>
      <c r="P589" s="110">
        <f>'Форма 2'!C589-M589-N589-O589</f>
        <v>2153435.48</v>
      </c>
      <c r="Q589" s="111">
        <f t="shared" si="120"/>
        <v>670.91487677976124</v>
      </c>
      <c r="R589" s="111">
        <f t="shared" si="121"/>
        <v>670.91487677976124</v>
      </c>
      <c r="S589" s="112" t="s">
        <v>81</v>
      </c>
      <c r="T589" s="107" t="s">
        <v>82</v>
      </c>
      <c r="U589" s="217"/>
      <c r="V589" s="85"/>
      <c r="W589" s="85"/>
      <c r="X589" s="85"/>
      <c r="Y589" s="85">
        <v>1</v>
      </c>
      <c r="Z589" s="85"/>
      <c r="AA589" s="85"/>
      <c r="AB589" s="86"/>
      <c r="AC589" s="86"/>
      <c r="AD589" s="85"/>
      <c r="AE589" s="85"/>
      <c r="AF589" s="85"/>
      <c r="AG589" s="85"/>
      <c r="AH589" s="85"/>
      <c r="AI589" s="85"/>
      <c r="AJ589" s="85"/>
    </row>
    <row r="590" spans="1:36" ht="16.5" thickTop="1" thickBot="1">
      <c r="A590" s="105">
        <f t="shared" si="124"/>
        <v>344</v>
      </c>
      <c r="B590" s="114" t="s">
        <v>712</v>
      </c>
      <c r="C590" s="113">
        <v>1962</v>
      </c>
      <c r="D590" s="107"/>
      <c r="E590" s="114" t="s">
        <v>94</v>
      </c>
      <c r="F590" s="107">
        <v>5</v>
      </c>
      <c r="G590" s="107">
        <v>4</v>
      </c>
      <c r="H590" s="111">
        <v>3330.5</v>
      </c>
      <c r="I590" s="111">
        <v>2585.6</v>
      </c>
      <c r="J590" s="111">
        <v>2585.6</v>
      </c>
      <c r="K590" s="125">
        <v>107</v>
      </c>
      <c r="L590" s="110">
        <f t="shared" si="119"/>
        <v>1176099.4650000001</v>
      </c>
      <c r="M590" s="108"/>
      <c r="N590" s="108"/>
      <c r="O590" s="108"/>
      <c r="P590" s="110">
        <f>'Форма 2'!C590-M590-N590-O590</f>
        <v>1176099.4650000001</v>
      </c>
      <c r="Q590" s="111">
        <f t="shared" si="120"/>
        <v>454.86520150061887</v>
      </c>
      <c r="R590" s="111">
        <f t="shared" si="121"/>
        <v>454.86520150061887</v>
      </c>
      <c r="S590" s="112" t="s">
        <v>81</v>
      </c>
      <c r="T590" s="107" t="s">
        <v>82</v>
      </c>
      <c r="U590" s="217"/>
      <c r="V590" s="85"/>
      <c r="W590" s="85"/>
      <c r="X590" s="85"/>
      <c r="Y590" s="85"/>
      <c r="Z590" s="85"/>
      <c r="AA590" s="85"/>
      <c r="AB590" s="86"/>
      <c r="AC590" s="86"/>
      <c r="AD590" s="85"/>
      <c r="AE590" s="85"/>
      <c r="AF590" s="85"/>
      <c r="AG590" s="85"/>
      <c r="AH590" s="85"/>
      <c r="AI590" s="85">
        <v>1</v>
      </c>
      <c r="AJ590" s="85"/>
    </row>
    <row r="591" spans="1:36" ht="16.5" thickTop="1" thickBot="1">
      <c r="A591" s="105">
        <f t="shared" si="124"/>
        <v>345</v>
      </c>
      <c r="B591" s="114" t="s">
        <v>713</v>
      </c>
      <c r="C591" s="113">
        <v>1962</v>
      </c>
      <c r="D591" s="107"/>
      <c r="E591" s="114" t="s">
        <v>94</v>
      </c>
      <c r="F591" s="107">
        <v>5</v>
      </c>
      <c r="G591" s="107">
        <v>5</v>
      </c>
      <c r="H591" s="126">
        <v>3496.4</v>
      </c>
      <c r="I591" s="126">
        <v>3189.6000000000004</v>
      </c>
      <c r="J591" s="126">
        <v>2676.4</v>
      </c>
      <c r="K591" s="125">
        <v>99</v>
      </c>
      <c r="L591" s="110">
        <f t="shared" si="119"/>
        <v>11692451.095999999</v>
      </c>
      <c r="M591" s="108"/>
      <c r="N591" s="108"/>
      <c r="O591" s="108"/>
      <c r="P591" s="110">
        <f>'Форма 2'!C591-M591-N591-O591</f>
        <v>11692451.095999999</v>
      </c>
      <c r="Q591" s="111">
        <f t="shared" si="120"/>
        <v>3665.8048332079252</v>
      </c>
      <c r="R591" s="111">
        <f t="shared" si="121"/>
        <v>3665.8048332079252</v>
      </c>
      <c r="S591" s="112" t="s">
        <v>81</v>
      </c>
      <c r="T591" s="107" t="s">
        <v>82</v>
      </c>
      <c r="U591" s="217"/>
      <c r="V591" s="85">
        <v>1</v>
      </c>
      <c r="W591" s="85"/>
      <c r="X591" s="85"/>
      <c r="Y591" s="85">
        <v>1</v>
      </c>
      <c r="Z591" s="85"/>
      <c r="AA591" s="85"/>
      <c r="AB591" s="86"/>
      <c r="AC591" s="86"/>
      <c r="AD591" s="85"/>
      <c r="AE591" s="85"/>
      <c r="AF591" s="85"/>
      <c r="AG591" s="85"/>
      <c r="AH591" s="85"/>
      <c r="AI591" s="85"/>
      <c r="AJ591" s="85"/>
    </row>
    <row r="592" spans="1:36" ht="16.5" thickTop="1" thickBot="1">
      <c r="A592" s="105">
        <f t="shared" si="124"/>
        <v>346</v>
      </c>
      <c r="B592" s="112" t="s">
        <v>714</v>
      </c>
      <c r="C592" s="123">
        <v>1978</v>
      </c>
      <c r="D592" s="112"/>
      <c r="E592" s="114" t="s">
        <v>91</v>
      </c>
      <c r="F592" s="107">
        <v>9</v>
      </c>
      <c r="G592" s="107">
        <v>2</v>
      </c>
      <c r="H592" s="111">
        <v>4405.3999999999996</v>
      </c>
      <c r="I592" s="111">
        <v>3869.3</v>
      </c>
      <c r="J592" s="111">
        <v>3443.6770000000001</v>
      </c>
      <c r="K592" s="122">
        <v>175</v>
      </c>
      <c r="L592" s="110">
        <f t="shared" si="119"/>
        <v>20126334.223999999</v>
      </c>
      <c r="M592" s="108"/>
      <c r="N592" s="108"/>
      <c r="O592" s="108"/>
      <c r="P592" s="110">
        <f>'Форма 2'!C592-M592-N592-O592</f>
        <v>20126334.223999999</v>
      </c>
      <c r="Q592" s="111">
        <f t="shared" si="120"/>
        <v>5201.5440064094273</v>
      </c>
      <c r="R592" s="111">
        <f t="shared" si="121"/>
        <v>5201.5440064094273</v>
      </c>
      <c r="S592" s="112" t="s">
        <v>81</v>
      </c>
      <c r="T592" s="107" t="s">
        <v>82</v>
      </c>
      <c r="U592" s="217">
        <v>1</v>
      </c>
      <c r="V592" s="85"/>
      <c r="W592" s="85"/>
      <c r="X592" s="85"/>
      <c r="Y592" s="85"/>
      <c r="Z592" s="85"/>
      <c r="AA592" s="85"/>
      <c r="AB592" s="86"/>
      <c r="AC592" s="86"/>
      <c r="AD592" s="85"/>
      <c r="AE592" s="85">
        <v>1</v>
      </c>
      <c r="AF592" s="85"/>
      <c r="AG592" s="85"/>
      <c r="AH592" s="85"/>
      <c r="AI592" s="85"/>
      <c r="AJ592" s="85"/>
    </row>
    <row r="593" spans="1:36" ht="16.5" thickTop="1" thickBot="1">
      <c r="A593" s="105">
        <f t="shared" si="124"/>
        <v>347</v>
      </c>
      <c r="B593" s="112" t="s">
        <v>715</v>
      </c>
      <c r="C593" s="123">
        <v>1995</v>
      </c>
      <c r="D593" s="112"/>
      <c r="E593" s="114" t="s">
        <v>91</v>
      </c>
      <c r="F593" s="107">
        <v>9</v>
      </c>
      <c r="G593" s="107">
        <v>4</v>
      </c>
      <c r="H593" s="111">
        <v>9873.7999999999993</v>
      </c>
      <c r="I593" s="111">
        <v>9064.2999999999993</v>
      </c>
      <c r="J593" s="111">
        <v>8982.9</v>
      </c>
      <c r="K593" s="122">
        <v>399</v>
      </c>
      <c r="L593" s="110">
        <f t="shared" si="119"/>
        <v>25614315.745999999</v>
      </c>
      <c r="M593" s="108"/>
      <c r="N593" s="108"/>
      <c r="O593" s="108"/>
      <c r="P593" s="110">
        <f>'Форма 2'!C593-M593-N593-O593</f>
        <v>25614315.745999999</v>
      </c>
      <c r="Q593" s="111">
        <f>L593/I593</f>
        <v>2825.8459832529816</v>
      </c>
      <c r="R593" s="111">
        <f>Q593</f>
        <v>2825.8459832529816</v>
      </c>
      <c r="S593" s="112" t="s">
        <v>81</v>
      </c>
      <c r="T593" s="107" t="s">
        <v>92</v>
      </c>
      <c r="U593" s="217"/>
      <c r="V593" s="85"/>
      <c r="W593" s="85"/>
      <c r="X593" s="85"/>
      <c r="Y593" s="85"/>
      <c r="Z593" s="85"/>
      <c r="AA593" s="85"/>
      <c r="AB593" s="86"/>
      <c r="AC593" s="86"/>
      <c r="AD593" s="85"/>
      <c r="AE593" s="85">
        <v>1</v>
      </c>
      <c r="AF593" s="85"/>
      <c r="AG593" s="85"/>
      <c r="AH593" s="85"/>
      <c r="AI593" s="85"/>
      <c r="AJ593" s="85"/>
    </row>
    <row r="594" spans="1:36" ht="16.5" thickTop="1" thickBot="1">
      <c r="A594" s="105">
        <f t="shared" si="124"/>
        <v>348</v>
      </c>
      <c r="B594" s="112" t="s">
        <v>716</v>
      </c>
      <c r="C594" s="123">
        <v>1974</v>
      </c>
      <c r="D594" s="112"/>
      <c r="E594" s="114" t="s">
        <v>212</v>
      </c>
      <c r="F594" s="107">
        <v>5</v>
      </c>
      <c r="G594" s="107">
        <v>8</v>
      </c>
      <c r="H594" s="111">
        <v>5424</v>
      </c>
      <c r="I594" s="111">
        <v>4159.2</v>
      </c>
      <c r="J594" s="111">
        <v>4159.2</v>
      </c>
      <c r="K594" s="122">
        <v>280</v>
      </c>
      <c r="L594" s="110">
        <f t="shared" si="119"/>
        <v>9204473.7599999998</v>
      </c>
      <c r="M594" s="108"/>
      <c r="N594" s="108"/>
      <c r="O594" s="108"/>
      <c r="P594" s="110">
        <f>'Форма 2'!C594-M594-N594-O594</f>
        <v>9204473.7599999998</v>
      </c>
      <c r="Q594" s="111">
        <f>L594/I594</f>
        <v>2213.0394691286788</v>
      </c>
      <c r="R594" s="111">
        <f>Q594</f>
        <v>2213.0394691286788</v>
      </c>
      <c r="S594" s="112" t="s">
        <v>81</v>
      </c>
      <c r="T594" s="107" t="s">
        <v>92</v>
      </c>
      <c r="U594" s="217"/>
      <c r="V594" s="85"/>
      <c r="W594" s="85"/>
      <c r="X594" s="85"/>
      <c r="Y594" s="85"/>
      <c r="Z594" s="85"/>
      <c r="AA594" s="85"/>
      <c r="AB594" s="86"/>
      <c r="AC594" s="86"/>
      <c r="AD594" s="85"/>
      <c r="AE594" s="85">
        <v>1</v>
      </c>
      <c r="AF594" s="85"/>
      <c r="AG594" s="85"/>
      <c r="AH594" s="85"/>
      <c r="AI594" s="85"/>
      <c r="AJ594" s="85"/>
    </row>
    <row r="595" spans="1:36" ht="16.5" thickTop="1" thickBot="1">
      <c r="A595" s="105">
        <f t="shared" si="124"/>
        <v>349</v>
      </c>
      <c r="B595" s="112" t="s">
        <v>717</v>
      </c>
      <c r="C595" s="123">
        <v>1978</v>
      </c>
      <c r="D595" s="112"/>
      <c r="E595" s="114" t="s">
        <v>91</v>
      </c>
      <c r="F595" s="107">
        <v>5</v>
      </c>
      <c r="G595" s="107">
        <v>4</v>
      </c>
      <c r="H595" s="111">
        <v>2988.6</v>
      </c>
      <c r="I595" s="111">
        <v>2673.6</v>
      </c>
      <c r="J595" s="111">
        <v>2673.6</v>
      </c>
      <c r="K595" s="122"/>
      <c r="L595" s="110">
        <f t="shared" si="119"/>
        <v>10295786.772</v>
      </c>
      <c r="M595" s="108"/>
      <c r="N595" s="108"/>
      <c r="O595" s="108"/>
      <c r="P595" s="110">
        <f>'Форма 2'!C595-M595-N595-O595</f>
        <v>10295786.772</v>
      </c>
      <c r="Q595" s="111">
        <f>L595/I595</f>
        <v>3850.9076795332139</v>
      </c>
      <c r="R595" s="111">
        <f>Q595</f>
        <v>3850.9076795332139</v>
      </c>
      <c r="S595" s="112" t="s">
        <v>81</v>
      </c>
      <c r="T595" s="107" t="s">
        <v>92</v>
      </c>
      <c r="U595" s="217"/>
      <c r="V595" s="85"/>
      <c r="W595" s="85"/>
      <c r="X595" s="85"/>
      <c r="Y595" s="85"/>
      <c r="Z595" s="85"/>
      <c r="AA595" s="85"/>
      <c r="AB595" s="86"/>
      <c r="AC595" s="86"/>
      <c r="AD595" s="85">
        <v>1</v>
      </c>
      <c r="AE595" s="85"/>
      <c r="AF595" s="85"/>
      <c r="AG595" s="85"/>
      <c r="AH595" s="85"/>
      <c r="AI595" s="85"/>
      <c r="AJ595" s="85"/>
    </row>
    <row r="596" spans="1:36" ht="16.5" thickTop="1" thickBot="1">
      <c r="A596" s="105">
        <f t="shared" si="124"/>
        <v>350</v>
      </c>
      <c r="B596" s="114" t="s">
        <v>718</v>
      </c>
      <c r="C596" s="113">
        <v>1960</v>
      </c>
      <c r="D596" s="107"/>
      <c r="E596" s="114" t="s">
        <v>80</v>
      </c>
      <c r="F596" s="107">
        <v>3</v>
      </c>
      <c r="G596" s="107">
        <v>2</v>
      </c>
      <c r="H596" s="126">
        <v>957.5</v>
      </c>
      <c r="I596" s="126">
        <v>622.79999999999995</v>
      </c>
      <c r="J596" s="126">
        <v>622.79999999999995</v>
      </c>
      <c r="K596" s="125">
        <v>42</v>
      </c>
      <c r="L596" s="110">
        <f t="shared" si="119"/>
        <v>17808513.774999999</v>
      </c>
      <c r="M596" s="108"/>
      <c r="N596" s="108"/>
      <c r="O596" s="108"/>
      <c r="P596" s="110">
        <f>'Форма 2'!C596-M596-N596-O596</f>
        <v>17808513.774999999</v>
      </c>
      <c r="Q596" s="111">
        <f t="shared" si="120"/>
        <v>28594.273884071932</v>
      </c>
      <c r="R596" s="111">
        <f t="shared" si="121"/>
        <v>28594.273884071932</v>
      </c>
      <c r="S596" s="112" t="s">
        <v>81</v>
      </c>
      <c r="T596" s="107" t="s">
        <v>82</v>
      </c>
      <c r="U596" s="217"/>
      <c r="V596" s="85"/>
      <c r="W596" s="85"/>
      <c r="X596" s="85"/>
      <c r="Y596" s="85"/>
      <c r="Z596" s="85">
        <v>1</v>
      </c>
      <c r="AA596" s="85">
        <v>1</v>
      </c>
      <c r="AB596" s="86"/>
      <c r="AC596" s="86"/>
      <c r="AD596" s="85">
        <v>1</v>
      </c>
      <c r="AE596" s="85">
        <v>1</v>
      </c>
      <c r="AF596" s="85">
        <v>1</v>
      </c>
      <c r="AG596" s="85"/>
      <c r="AH596" s="85"/>
      <c r="AI596" s="85"/>
      <c r="AJ596" s="85"/>
    </row>
    <row r="597" spans="1:36" ht="16.5" thickTop="1" thickBot="1">
      <c r="A597" s="105">
        <f t="shared" si="124"/>
        <v>351</v>
      </c>
      <c r="B597" s="114" t="s">
        <v>719</v>
      </c>
      <c r="C597" s="113">
        <v>1965</v>
      </c>
      <c r="D597" s="107"/>
      <c r="E597" s="114" t="s">
        <v>94</v>
      </c>
      <c r="F597" s="107">
        <v>5</v>
      </c>
      <c r="G597" s="107">
        <v>3</v>
      </c>
      <c r="H597" s="126">
        <v>2781.9</v>
      </c>
      <c r="I597" s="126">
        <v>2505</v>
      </c>
      <c r="J597" s="126">
        <v>2505</v>
      </c>
      <c r="K597" s="125">
        <v>138</v>
      </c>
      <c r="L597" s="110">
        <f t="shared" si="119"/>
        <v>6104851.7310000006</v>
      </c>
      <c r="M597" s="108"/>
      <c r="N597" s="108"/>
      <c r="O597" s="108"/>
      <c r="P597" s="110">
        <f>'Форма 2'!C597-M597-N597-O597</f>
        <v>6104851.7310000006</v>
      </c>
      <c r="Q597" s="111">
        <f t="shared" si="120"/>
        <v>2437.0665592814375</v>
      </c>
      <c r="R597" s="111">
        <f t="shared" si="121"/>
        <v>2437.0665592814375</v>
      </c>
      <c r="S597" s="112" t="s">
        <v>81</v>
      </c>
      <c r="T597" s="105" t="s">
        <v>92</v>
      </c>
      <c r="U597" s="217"/>
      <c r="V597" s="85"/>
      <c r="W597" s="85"/>
      <c r="X597" s="85"/>
      <c r="Y597" s="85"/>
      <c r="Z597" s="85">
        <v>1</v>
      </c>
      <c r="AA597" s="85"/>
      <c r="AB597" s="86"/>
      <c r="AC597" s="86"/>
      <c r="AD597" s="85"/>
      <c r="AE597" s="85"/>
      <c r="AF597" s="85"/>
      <c r="AG597" s="85"/>
      <c r="AH597" s="85">
        <v>1</v>
      </c>
      <c r="AI597" s="85"/>
      <c r="AJ597" s="85"/>
    </row>
    <row r="598" spans="1:36" ht="16.5" thickTop="1" thickBot="1">
      <c r="A598" s="105">
        <f t="shared" si="124"/>
        <v>352</v>
      </c>
      <c r="B598" s="114" t="s">
        <v>720</v>
      </c>
      <c r="C598" s="113">
        <v>2015</v>
      </c>
      <c r="D598" s="107"/>
      <c r="E598" s="114" t="s">
        <v>91</v>
      </c>
      <c r="F598" s="107">
        <v>10</v>
      </c>
      <c r="G598" s="107">
        <v>2</v>
      </c>
      <c r="H598" s="126">
        <v>4875</v>
      </c>
      <c r="I598" s="126">
        <v>3280</v>
      </c>
      <c r="J598" s="126">
        <v>3280</v>
      </c>
      <c r="K598" s="125">
        <v>175</v>
      </c>
      <c r="L598" s="110">
        <f t="shared" si="119"/>
        <v>37143112.5</v>
      </c>
      <c r="M598" s="108"/>
      <c r="N598" s="108"/>
      <c r="O598" s="108"/>
      <c r="P598" s="110">
        <f>'Форма 2'!C598-M598-N598-O598</f>
        <v>37143112.5</v>
      </c>
      <c r="Q598" s="111">
        <f>L598/I598</f>
        <v>11324.119664634147</v>
      </c>
      <c r="R598" s="111">
        <f>Q598</f>
        <v>11324.119664634147</v>
      </c>
      <c r="S598" s="112" t="s">
        <v>81</v>
      </c>
      <c r="T598" s="107" t="s">
        <v>92</v>
      </c>
      <c r="U598" s="217"/>
      <c r="V598" s="85"/>
      <c r="W598" s="85"/>
      <c r="X598" s="85"/>
      <c r="Y598" s="85"/>
      <c r="Z598" s="85"/>
      <c r="AA598" s="85"/>
      <c r="AB598" s="86"/>
      <c r="AC598" s="86"/>
      <c r="AD598" s="85"/>
      <c r="AE598" s="85">
        <v>2</v>
      </c>
      <c r="AF598" s="85"/>
      <c r="AG598" s="85"/>
      <c r="AH598" s="85"/>
      <c r="AI598" s="85"/>
      <c r="AJ598" s="85"/>
    </row>
    <row r="599" spans="1:36" ht="16.5" thickTop="1" thickBot="1">
      <c r="A599" s="105">
        <f t="shared" si="124"/>
        <v>353</v>
      </c>
      <c r="B599" s="114" t="s">
        <v>721</v>
      </c>
      <c r="C599" s="113">
        <v>1962</v>
      </c>
      <c r="D599" s="107">
        <v>2008</v>
      </c>
      <c r="E599" s="114" t="s">
        <v>239</v>
      </c>
      <c r="F599" s="107">
        <v>5</v>
      </c>
      <c r="G599" s="107">
        <v>4</v>
      </c>
      <c r="H599" s="126">
        <v>3609.59</v>
      </c>
      <c r="I599" s="126">
        <v>3608.39</v>
      </c>
      <c r="J599" s="126">
        <v>3608.39</v>
      </c>
      <c r="K599" s="125">
        <v>188</v>
      </c>
      <c r="L599" s="110">
        <f t="shared" si="119"/>
        <v>6125438.1341000004</v>
      </c>
      <c r="M599" s="108"/>
      <c r="N599" s="108"/>
      <c r="O599" s="108"/>
      <c r="P599" s="110">
        <f>'Форма 2'!C599-M599-N599-O599</f>
        <v>6125438.1341000004</v>
      </c>
      <c r="Q599" s="111">
        <f>L599/I599</f>
        <v>1697.55434808876</v>
      </c>
      <c r="R599" s="111">
        <f>Q599</f>
        <v>1697.55434808876</v>
      </c>
      <c r="S599" s="112" t="s">
        <v>81</v>
      </c>
      <c r="T599" s="107" t="s">
        <v>92</v>
      </c>
      <c r="U599" s="217"/>
      <c r="V599" s="85"/>
      <c r="W599" s="85"/>
      <c r="X599" s="85"/>
      <c r="Y599" s="85"/>
      <c r="Z599" s="85"/>
      <c r="AA599" s="85"/>
      <c r="AB599" s="86"/>
      <c r="AC599" s="86"/>
      <c r="AD599" s="85"/>
      <c r="AE599" s="85">
        <v>1</v>
      </c>
      <c r="AF599" s="85"/>
      <c r="AG599" s="85"/>
      <c r="AH599" s="85"/>
      <c r="AI599" s="85"/>
      <c r="AJ599" s="85"/>
    </row>
    <row r="600" spans="1:36" ht="16.5" thickTop="1" thickBot="1">
      <c r="A600" s="105">
        <f t="shared" si="124"/>
        <v>354</v>
      </c>
      <c r="B600" s="112" t="s">
        <v>722</v>
      </c>
      <c r="C600" s="107">
        <v>1968</v>
      </c>
      <c r="D600" s="112"/>
      <c r="E600" s="114" t="s">
        <v>91</v>
      </c>
      <c r="F600" s="107">
        <v>5</v>
      </c>
      <c r="G600" s="107">
        <v>6</v>
      </c>
      <c r="H600" s="111">
        <v>4355.7</v>
      </c>
      <c r="I600" s="111">
        <v>3109.2999999999997</v>
      </c>
      <c r="J600" s="111">
        <v>3109.2999999999997</v>
      </c>
      <c r="K600" s="122">
        <v>218</v>
      </c>
      <c r="L600" s="110">
        <f t="shared" si="119"/>
        <v>40882077.515999995</v>
      </c>
      <c r="M600" s="108"/>
      <c r="N600" s="108"/>
      <c r="O600" s="108"/>
      <c r="P600" s="110">
        <f>'Форма 2'!C600-M600-N600-O600</f>
        <v>40882077.515999995</v>
      </c>
      <c r="Q600" s="111">
        <f t="shared" si="120"/>
        <v>13148.321974720999</v>
      </c>
      <c r="R600" s="111">
        <f t="shared" si="121"/>
        <v>13148.321974720999</v>
      </c>
      <c r="S600" s="112" t="s">
        <v>81</v>
      </c>
      <c r="T600" s="107" t="s">
        <v>82</v>
      </c>
      <c r="U600" s="217"/>
      <c r="V600" s="85"/>
      <c r="W600" s="85"/>
      <c r="X600" s="85"/>
      <c r="Y600" s="85"/>
      <c r="Z600" s="85"/>
      <c r="AA600" s="85"/>
      <c r="AB600" s="86"/>
      <c r="AC600" s="86"/>
      <c r="AD600" s="85">
        <v>1</v>
      </c>
      <c r="AE600" s="85">
        <v>1</v>
      </c>
      <c r="AF600" s="85"/>
      <c r="AG600" s="85"/>
      <c r="AH600" s="85"/>
      <c r="AI600" s="85"/>
      <c r="AJ600" s="85"/>
    </row>
    <row r="601" spans="1:36" ht="16.5" thickTop="1" thickBot="1">
      <c r="A601" s="105">
        <f t="shared" si="124"/>
        <v>355</v>
      </c>
      <c r="B601" s="119" t="s">
        <v>723</v>
      </c>
      <c r="C601" s="123">
        <v>1978</v>
      </c>
      <c r="D601" s="105"/>
      <c r="E601" s="106" t="s">
        <v>94</v>
      </c>
      <c r="F601" s="107">
        <v>9</v>
      </c>
      <c r="G601" s="105">
        <v>1</v>
      </c>
      <c r="H601" s="108">
        <v>1946.1</v>
      </c>
      <c r="I601" s="108">
        <v>1207.9000000000001</v>
      </c>
      <c r="J601" s="108">
        <v>1207.9000000000001</v>
      </c>
      <c r="K601" s="109">
        <v>89</v>
      </c>
      <c r="L601" s="110">
        <f t="shared" si="119"/>
        <v>4024359.6509999996</v>
      </c>
      <c r="M601" s="108"/>
      <c r="N601" s="108"/>
      <c r="O601" s="108"/>
      <c r="P601" s="110">
        <f>'Форма 2'!C601-M601-N601-O601</f>
        <v>4024359.6509999996</v>
      </c>
      <c r="Q601" s="111">
        <f t="shared" si="120"/>
        <v>3331.6993550790621</v>
      </c>
      <c r="R601" s="111">
        <f t="shared" si="121"/>
        <v>3331.6993550790621</v>
      </c>
      <c r="S601" s="112" t="s">
        <v>81</v>
      </c>
      <c r="T601" s="107" t="s">
        <v>82</v>
      </c>
      <c r="U601" s="217"/>
      <c r="V601" s="85"/>
      <c r="W601" s="85"/>
      <c r="X601" s="85"/>
      <c r="Y601" s="85"/>
      <c r="Z601" s="85"/>
      <c r="AA601" s="85"/>
      <c r="AB601" s="86"/>
      <c r="AC601" s="86"/>
      <c r="AD601" s="85">
        <v>1</v>
      </c>
      <c r="AE601" s="85"/>
      <c r="AF601" s="85"/>
      <c r="AG601" s="85"/>
      <c r="AH601" s="85"/>
      <c r="AI601" s="85"/>
      <c r="AJ601" s="85"/>
    </row>
    <row r="602" spans="1:36" ht="16.5" thickTop="1" thickBot="1">
      <c r="A602" s="105">
        <f t="shared" si="124"/>
        <v>356</v>
      </c>
      <c r="B602" s="119" t="s">
        <v>724</v>
      </c>
      <c r="C602" s="123">
        <v>1980</v>
      </c>
      <c r="D602" s="105"/>
      <c r="E602" s="106" t="s">
        <v>94</v>
      </c>
      <c r="F602" s="107">
        <v>9</v>
      </c>
      <c r="G602" s="105">
        <v>1</v>
      </c>
      <c r="H602" s="108">
        <v>2653.7</v>
      </c>
      <c r="I602" s="108">
        <v>1977.6</v>
      </c>
      <c r="J602" s="108">
        <v>1977.6</v>
      </c>
      <c r="K602" s="109">
        <v>120</v>
      </c>
      <c r="L602" s="110">
        <f t="shared" si="119"/>
        <v>5487612.7669999991</v>
      </c>
      <c r="M602" s="108"/>
      <c r="N602" s="108"/>
      <c r="O602" s="108"/>
      <c r="P602" s="110">
        <f>'Форма 2'!C602-M602-N602-O602</f>
        <v>5487612.7669999991</v>
      </c>
      <c r="Q602" s="111">
        <f t="shared" si="120"/>
        <v>2774.8850965817151</v>
      </c>
      <c r="R602" s="111">
        <f t="shared" si="121"/>
        <v>2774.8850965817151</v>
      </c>
      <c r="S602" s="112" t="s">
        <v>81</v>
      </c>
      <c r="T602" s="107" t="s">
        <v>82</v>
      </c>
      <c r="U602" s="217"/>
      <c r="V602" s="85"/>
      <c r="W602" s="85"/>
      <c r="X602" s="85"/>
      <c r="Y602" s="85"/>
      <c r="Z602" s="85"/>
      <c r="AA602" s="85"/>
      <c r="AB602" s="86"/>
      <c r="AC602" s="86"/>
      <c r="AD602" s="85">
        <v>1</v>
      </c>
      <c r="AE602" s="85"/>
      <c r="AF602" s="85"/>
      <c r="AG602" s="85"/>
      <c r="AH602" s="85"/>
      <c r="AI602" s="85"/>
      <c r="AJ602" s="85"/>
    </row>
    <row r="603" spans="1:36" ht="16.5" thickTop="1" thickBot="1">
      <c r="A603" s="105">
        <f t="shared" si="124"/>
        <v>357</v>
      </c>
      <c r="B603" s="119" t="s">
        <v>725</v>
      </c>
      <c r="C603" s="123">
        <v>1980</v>
      </c>
      <c r="D603" s="105"/>
      <c r="E603" s="106" t="s">
        <v>94</v>
      </c>
      <c r="F603" s="107">
        <v>9</v>
      </c>
      <c r="G603" s="105">
        <v>1</v>
      </c>
      <c r="H603" s="108">
        <v>1936.2</v>
      </c>
      <c r="I603" s="108">
        <v>1210.7</v>
      </c>
      <c r="J603" s="108">
        <v>1210.7</v>
      </c>
      <c r="K603" s="109">
        <v>84</v>
      </c>
      <c r="L603" s="110">
        <f t="shared" ref="L603:L668" si="130">SUM(M603:P603)</f>
        <v>4003887.3419999997</v>
      </c>
      <c r="M603" s="108"/>
      <c r="N603" s="108"/>
      <c r="O603" s="108"/>
      <c r="P603" s="110">
        <f>'Форма 2'!C603-M603-N603-O603</f>
        <v>4003887.3419999997</v>
      </c>
      <c r="Q603" s="111">
        <f t="shared" si="120"/>
        <v>3307.0846138597503</v>
      </c>
      <c r="R603" s="111">
        <f t="shared" si="121"/>
        <v>3307.0846138597503</v>
      </c>
      <c r="S603" s="112" t="s">
        <v>81</v>
      </c>
      <c r="T603" s="107" t="s">
        <v>82</v>
      </c>
      <c r="U603" s="217"/>
      <c r="V603" s="85"/>
      <c r="W603" s="85"/>
      <c r="X603" s="85"/>
      <c r="Y603" s="85"/>
      <c r="Z603" s="85"/>
      <c r="AA603" s="85"/>
      <c r="AB603" s="86"/>
      <c r="AC603" s="86"/>
      <c r="AD603" s="85">
        <v>1</v>
      </c>
      <c r="AE603" s="85"/>
      <c r="AF603" s="85"/>
      <c r="AG603" s="85"/>
      <c r="AH603" s="85"/>
      <c r="AI603" s="85"/>
      <c r="AJ603" s="85"/>
    </row>
    <row r="604" spans="1:36" ht="16.5" thickTop="1" thickBot="1">
      <c r="A604" s="105">
        <f t="shared" si="124"/>
        <v>358</v>
      </c>
      <c r="B604" s="119" t="s">
        <v>3633</v>
      </c>
      <c r="C604" s="107">
        <v>1963</v>
      </c>
      <c r="D604" s="107"/>
      <c r="E604" s="244" t="s">
        <v>239</v>
      </c>
      <c r="F604" s="107">
        <v>5</v>
      </c>
      <c r="G604" s="107">
        <v>4</v>
      </c>
      <c r="H604" s="149">
        <v>3766.7</v>
      </c>
      <c r="I604" s="149">
        <v>3397.6000000000004</v>
      </c>
      <c r="J604" s="149">
        <v>2809.9</v>
      </c>
      <c r="K604" s="122">
        <v>121</v>
      </c>
      <c r="L604" s="110">
        <f t="shared" ref="L604" si="131">SUM(M604:P604)</f>
        <v>6462188.186999999</v>
      </c>
      <c r="M604" s="108"/>
      <c r="N604" s="108"/>
      <c r="O604" s="108"/>
      <c r="P604" s="110">
        <f>'Форма 2'!C604-M604-N604-O604</f>
        <v>6462188.186999999</v>
      </c>
      <c r="Q604" s="111">
        <f t="shared" ref="Q604" si="132">L604/I604</f>
        <v>1901.9861628796793</v>
      </c>
      <c r="R604" s="111">
        <f t="shared" ref="R604" si="133">Q604</f>
        <v>1901.9861628796793</v>
      </c>
      <c r="S604" s="112" t="s">
        <v>81</v>
      </c>
      <c r="T604" s="107" t="s">
        <v>82</v>
      </c>
      <c r="U604" s="219"/>
      <c r="V604" s="153">
        <v>1</v>
      </c>
      <c r="W604" s="153"/>
      <c r="X604" s="153"/>
      <c r="Y604" s="153"/>
      <c r="Z604" s="153"/>
      <c r="AA604" s="153"/>
      <c r="AB604" s="86"/>
      <c r="AC604" s="86"/>
      <c r="AD604" s="153"/>
      <c r="AE604" s="153"/>
      <c r="AF604" s="153"/>
      <c r="AG604" s="85"/>
      <c r="AH604" s="153"/>
      <c r="AI604" s="153"/>
      <c r="AJ604" s="153"/>
    </row>
    <row r="605" spans="1:36" ht="16.5" thickTop="1" thickBot="1">
      <c r="A605" s="105">
        <f t="shared" si="124"/>
        <v>359</v>
      </c>
      <c r="B605" s="114" t="s">
        <v>726</v>
      </c>
      <c r="C605" s="113">
        <v>1975</v>
      </c>
      <c r="D605" s="107"/>
      <c r="E605" s="114" t="s">
        <v>212</v>
      </c>
      <c r="F605" s="107">
        <v>9</v>
      </c>
      <c r="G605" s="107">
        <v>4</v>
      </c>
      <c r="H605" s="111">
        <v>9051.4</v>
      </c>
      <c r="I605" s="111">
        <v>7522.7</v>
      </c>
      <c r="J605" s="111">
        <v>7522.7</v>
      </c>
      <c r="K605" s="125">
        <v>396</v>
      </c>
      <c r="L605" s="110">
        <f t="shared" si="130"/>
        <v>35604587.039999999</v>
      </c>
      <c r="M605" s="108"/>
      <c r="N605" s="108"/>
      <c r="O605" s="108"/>
      <c r="P605" s="110">
        <f>'Форма 2'!C605-M605-N605-O605</f>
        <v>35604587.039999999</v>
      </c>
      <c r="Q605" s="111">
        <f t="shared" si="120"/>
        <v>4732.9532003137174</v>
      </c>
      <c r="R605" s="111">
        <f t="shared" si="121"/>
        <v>4732.9532003137174</v>
      </c>
      <c r="S605" s="112" t="s">
        <v>81</v>
      </c>
      <c r="T605" s="107" t="s">
        <v>92</v>
      </c>
      <c r="U605" s="217"/>
      <c r="V605" s="85"/>
      <c r="W605" s="85"/>
      <c r="X605" s="85"/>
      <c r="Y605" s="85"/>
      <c r="Z605" s="85"/>
      <c r="AA605" s="85"/>
      <c r="AB605" s="86"/>
      <c r="AC605" s="86"/>
      <c r="AD605" s="85">
        <v>1</v>
      </c>
      <c r="AE605" s="85">
        <v>1</v>
      </c>
      <c r="AF605" s="85"/>
      <c r="AG605" s="85"/>
      <c r="AH605" s="85"/>
      <c r="AI605" s="85"/>
      <c r="AJ605" s="85"/>
    </row>
    <row r="606" spans="1:36" ht="16.5" thickTop="1" thickBot="1">
      <c r="A606" s="105">
        <f t="shared" si="124"/>
        <v>360</v>
      </c>
      <c r="B606" s="114" t="s">
        <v>727</v>
      </c>
      <c r="C606" s="113">
        <v>1965</v>
      </c>
      <c r="D606" s="107"/>
      <c r="E606" s="114" t="s">
        <v>239</v>
      </c>
      <c r="F606" s="107">
        <v>5</v>
      </c>
      <c r="G606" s="107">
        <v>4</v>
      </c>
      <c r="H606" s="126">
        <v>2679</v>
      </c>
      <c r="I606" s="126">
        <v>2677.4</v>
      </c>
      <c r="J606" s="126">
        <v>2677.4</v>
      </c>
      <c r="K606" s="125">
        <v>135</v>
      </c>
      <c r="L606" s="110">
        <f t="shared" si="130"/>
        <v>9229208.5800000001</v>
      </c>
      <c r="M606" s="108"/>
      <c r="N606" s="108"/>
      <c r="O606" s="108"/>
      <c r="P606" s="110">
        <f>'Форма 2'!C606-M606-N606-O606</f>
        <v>9229208.5800000001</v>
      </c>
      <c r="Q606" s="111">
        <f>L606/I606</f>
        <v>3447.078725629342</v>
      </c>
      <c r="R606" s="111">
        <f>Q606</f>
        <v>3447.078725629342</v>
      </c>
      <c r="S606" s="112" t="s">
        <v>81</v>
      </c>
      <c r="T606" s="107" t="s">
        <v>82</v>
      </c>
      <c r="U606" s="217"/>
      <c r="V606" s="85"/>
      <c r="W606" s="85"/>
      <c r="X606" s="85"/>
      <c r="Y606" s="85"/>
      <c r="Z606" s="85"/>
      <c r="AA606" s="85"/>
      <c r="AB606" s="86"/>
      <c r="AC606" s="86"/>
      <c r="AD606" s="85">
        <v>1</v>
      </c>
      <c r="AE606" s="85"/>
      <c r="AF606" s="85"/>
      <c r="AG606" s="85"/>
      <c r="AH606" s="85"/>
      <c r="AI606" s="85"/>
      <c r="AJ606" s="85"/>
    </row>
    <row r="607" spans="1:36" ht="16.5" thickTop="1" thickBot="1">
      <c r="A607" s="105">
        <f t="shared" si="124"/>
        <v>361</v>
      </c>
      <c r="B607" s="114" t="s">
        <v>728</v>
      </c>
      <c r="C607" s="113">
        <v>1988</v>
      </c>
      <c r="D607" s="107"/>
      <c r="E607" s="114" t="s">
        <v>239</v>
      </c>
      <c r="F607" s="107">
        <v>9</v>
      </c>
      <c r="G607" s="107">
        <v>2</v>
      </c>
      <c r="H607" s="111">
        <v>4099</v>
      </c>
      <c r="I607" s="111">
        <v>4099</v>
      </c>
      <c r="J607" s="111">
        <v>4099</v>
      </c>
      <c r="K607" s="125">
        <v>252</v>
      </c>
      <c r="L607" s="110">
        <f t="shared" si="130"/>
        <v>31230690.900000002</v>
      </c>
      <c r="M607" s="108"/>
      <c r="N607" s="108"/>
      <c r="O607" s="108"/>
      <c r="P607" s="110">
        <f>'Форма 2'!C607-M607-N607-O607</f>
        <v>31230690.900000002</v>
      </c>
      <c r="Q607" s="111">
        <f>L607/I607</f>
        <v>7619.1</v>
      </c>
      <c r="R607" s="111">
        <f>Q607</f>
        <v>7619.1</v>
      </c>
      <c r="S607" s="112" t="s">
        <v>81</v>
      </c>
      <c r="T607" s="107" t="s">
        <v>92</v>
      </c>
      <c r="U607" s="217"/>
      <c r="V607" s="85"/>
      <c r="W607" s="85"/>
      <c r="X607" s="85"/>
      <c r="Y607" s="85"/>
      <c r="Z607" s="85"/>
      <c r="AA607" s="85"/>
      <c r="AB607" s="86"/>
      <c r="AC607" s="86"/>
      <c r="AD607" s="85"/>
      <c r="AE607" s="85">
        <v>2</v>
      </c>
      <c r="AF607" s="85"/>
      <c r="AG607" s="85"/>
      <c r="AH607" s="85"/>
      <c r="AI607" s="85"/>
      <c r="AJ607" s="85"/>
    </row>
    <row r="608" spans="1:36" ht="16.5" thickTop="1" thickBot="1">
      <c r="A608" s="105">
        <f t="shared" si="124"/>
        <v>362</v>
      </c>
      <c r="B608" s="119" t="s">
        <v>730</v>
      </c>
      <c r="C608" s="123">
        <v>1965</v>
      </c>
      <c r="D608" s="105"/>
      <c r="E608" s="106" t="s">
        <v>80</v>
      </c>
      <c r="F608" s="107">
        <v>5</v>
      </c>
      <c r="G608" s="105">
        <v>4</v>
      </c>
      <c r="H608" s="108">
        <v>2712.9</v>
      </c>
      <c r="I608" s="108">
        <v>2712.8</v>
      </c>
      <c r="J608" s="108">
        <v>2628.8</v>
      </c>
      <c r="K608" s="109">
        <v>146</v>
      </c>
      <c r="L608" s="110">
        <f t="shared" si="130"/>
        <v>280193.26</v>
      </c>
      <c r="M608" s="108"/>
      <c r="N608" s="108"/>
      <c r="O608" s="108"/>
      <c r="P608" s="110">
        <f>'Форма 2'!C608-M608-N608-O608</f>
        <v>280193.26</v>
      </c>
      <c r="Q608" s="111">
        <f>L608/I608</f>
        <v>103.28563108227661</v>
      </c>
      <c r="R608" s="111">
        <f>Q608</f>
        <v>103.28563108227661</v>
      </c>
      <c r="S608" s="112" t="s">
        <v>81</v>
      </c>
      <c r="T608" s="107" t="s">
        <v>92</v>
      </c>
      <c r="U608" s="217"/>
      <c r="V608" s="85"/>
      <c r="W608" s="85"/>
      <c r="X608" s="85"/>
      <c r="Y608" s="85"/>
      <c r="Z608" s="172"/>
      <c r="AA608" s="172"/>
      <c r="AB608" s="171"/>
      <c r="AC608" s="154"/>
      <c r="AD608" s="85"/>
      <c r="AE608" s="85"/>
      <c r="AF608" s="85"/>
      <c r="AG608" s="166" t="s">
        <v>24</v>
      </c>
      <c r="AH608" s="85"/>
      <c r="AI608" s="85"/>
      <c r="AJ608" s="85"/>
    </row>
    <row r="609" spans="1:36" ht="16.5" thickTop="1" thickBot="1">
      <c r="A609" s="105">
        <f t="shared" si="124"/>
        <v>363</v>
      </c>
      <c r="B609" s="112" t="s">
        <v>731</v>
      </c>
      <c r="C609" s="123">
        <v>1976</v>
      </c>
      <c r="D609" s="107"/>
      <c r="E609" s="114" t="s">
        <v>91</v>
      </c>
      <c r="F609" s="107">
        <v>9</v>
      </c>
      <c r="G609" s="107">
        <v>16</v>
      </c>
      <c r="H609" s="111">
        <v>30588.5</v>
      </c>
      <c r="I609" s="111">
        <v>20950.3</v>
      </c>
      <c r="J609" s="111">
        <v>20950.3</v>
      </c>
      <c r="K609" s="122">
        <v>1665</v>
      </c>
      <c r="L609" s="110">
        <f t="shared" si="130"/>
        <v>111846935.595</v>
      </c>
      <c r="M609" s="108"/>
      <c r="N609" s="108"/>
      <c r="O609" s="108"/>
      <c r="P609" s="110">
        <f>'Форма 2'!C609-M609-N609-O609</f>
        <v>111846935.595</v>
      </c>
      <c r="Q609" s="111">
        <f t="shared" si="120"/>
        <v>5338.6794267862515</v>
      </c>
      <c r="R609" s="111">
        <f t="shared" si="121"/>
        <v>5338.6794267862515</v>
      </c>
      <c r="S609" s="112" t="s">
        <v>81</v>
      </c>
      <c r="T609" s="107" t="s">
        <v>82</v>
      </c>
      <c r="U609" s="217">
        <v>1</v>
      </c>
      <c r="V609" s="85"/>
      <c r="W609" s="85"/>
      <c r="X609" s="85"/>
      <c r="Y609" s="85"/>
      <c r="Z609" s="85"/>
      <c r="AA609" s="85"/>
      <c r="AB609" s="168">
        <v>8</v>
      </c>
      <c r="AC609" s="86">
        <f>2240733*AB609</f>
        <v>17925864</v>
      </c>
      <c r="AD609" s="85">
        <v>1</v>
      </c>
      <c r="AE609" s="85"/>
      <c r="AF609" s="85"/>
      <c r="AG609" s="85"/>
      <c r="AH609" s="85"/>
      <c r="AI609" s="85"/>
      <c r="AJ609" s="85"/>
    </row>
    <row r="610" spans="1:36" ht="16.5" thickTop="1" thickBot="1">
      <c r="A610" s="105">
        <f t="shared" si="124"/>
        <v>364</v>
      </c>
      <c r="B610" s="112" t="s">
        <v>732</v>
      </c>
      <c r="C610" s="123">
        <v>1984</v>
      </c>
      <c r="D610" s="107"/>
      <c r="E610" s="114" t="s">
        <v>94</v>
      </c>
      <c r="F610" s="107">
        <v>9</v>
      </c>
      <c r="G610" s="107">
        <v>3</v>
      </c>
      <c r="H610" s="111">
        <v>6662.4</v>
      </c>
      <c r="I610" s="111">
        <v>6653.8</v>
      </c>
      <c r="J610" s="111">
        <v>6047.3</v>
      </c>
      <c r="K610" s="122">
        <v>293</v>
      </c>
      <c r="L610" s="110">
        <f t="shared" si="130"/>
        <v>8923818.432</v>
      </c>
      <c r="M610" s="108"/>
      <c r="N610" s="108"/>
      <c r="O610" s="108"/>
      <c r="P610" s="110">
        <f>'Форма 2'!C610-M610-N610-O610</f>
        <v>8923818.432</v>
      </c>
      <c r="Q610" s="111">
        <f t="shared" si="120"/>
        <v>1341.1612059274398</v>
      </c>
      <c r="R610" s="111">
        <f t="shared" si="121"/>
        <v>1341.1612059274398</v>
      </c>
      <c r="S610" s="112" t="s">
        <v>81</v>
      </c>
      <c r="T610" s="107" t="s">
        <v>82</v>
      </c>
      <c r="U610" s="217"/>
      <c r="V610" s="85"/>
      <c r="W610" s="85"/>
      <c r="X610" s="85"/>
      <c r="Y610" s="85"/>
      <c r="Z610" s="85"/>
      <c r="AA610" s="85"/>
      <c r="AB610" s="86"/>
      <c r="AC610" s="86"/>
      <c r="AD610" s="85">
        <v>1</v>
      </c>
      <c r="AE610" s="85"/>
      <c r="AF610" s="85"/>
      <c r="AG610" s="85"/>
      <c r="AH610" s="85"/>
      <c r="AI610" s="85"/>
      <c r="AJ610" s="85"/>
    </row>
    <row r="611" spans="1:36" ht="16.5" thickTop="1" thickBot="1">
      <c r="A611" s="105">
        <f t="shared" si="124"/>
        <v>365</v>
      </c>
      <c r="B611" s="112" t="s">
        <v>733</v>
      </c>
      <c r="C611" s="123">
        <v>1976</v>
      </c>
      <c r="D611" s="107"/>
      <c r="E611" s="114" t="s">
        <v>91</v>
      </c>
      <c r="F611" s="107">
        <v>5</v>
      </c>
      <c r="G611" s="107">
        <v>6</v>
      </c>
      <c r="H611" s="111">
        <v>4354.6000000000004</v>
      </c>
      <c r="I611" s="111">
        <v>4354.6000000000004</v>
      </c>
      <c r="J611" s="111">
        <v>4354.6000000000004</v>
      </c>
      <c r="K611" s="122">
        <v>215</v>
      </c>
      <c r="L611" s="110">
        <f t="shared" si="130"/>
        <v>19611028.192000005</v>
      </c>
      <c r="M611" s="108"/>
      <c r="N611" s="108"/>
      <c r="O611" s="108"/>
      <c r="P611" s="110">
        <f>'Форма 2'!C611-M611-N611-O611</f>
        <v>19611028.192000005</v>
      </c>
      <c r="Q611" s="111">
        <f t="shared" si="120"/>
        <v>4503.5200000000004</v>
      </c>
      <c r="R611" s="111">
        <f t="shared" si="121"/>
        <v>4503.5200000000004</v>
      </c>
      <c r="S611" s="112" t="s">
        <v>81</v>
      </c>
      <c r="T611" s="107" t="s">
        <v>82</v>
      </c>
      <c r="U611" s="217"/>
      <c r="V611" s="85"/>
      <c r="W611" s="85"/>
      <c r="X611" s="85"/>
      <c r="Y611" s="85"/>
      <c r="Z611" s="85"/>
      <c r="AA611" s="85"/>
      <c r="AB611" s="86"/>
      <c r="AC611" s="86"/>
      <c r="AD611" s="85">
        <v>1</v>
      </c>
      <c r="AE611" s="85"/>
      <c r="AF611" s="85"/>
      <c r="AG611" s="85"/>
      <c r="AH611" s="85"/>
      <c r="AI611" s="85"/>
      <c r="AJ611" s="85"/>
    </row>
    <row r="612" spans="1:36" ht="16.5" thickTop="1" thickBot="1">
      <c r="A612" s="105">
        <f t="shared" si="124"/>
        <v>366</v>
      </c>
      <c r="B612" s="114" t="s">
        <v>734</v>
      </c>
      <c r="C612" s="113">
        <v>1980</v>
      </c>
      <c r="D612" s="107"/>
      <c r="E612" s="114" t="s">
        <v>94</v>
      </c>
      <c r="F612" s="107">
        <v>9</v>
      </c>
      <c r="G612" s="107">
        <v>1</v>
      </c>
      <c r="H612" s="126">
        <v>3429.9</v>
      </c>
      <c r="I612" s="126">
        <v>3610.7</v>
      </c>
      <c r="J612" s="126">
        <v>1821.6</v>
      </c>
      <c r="K612" s="125">
        <v>147</v>
      </c>
      <c r="L612" s="110">
        <f t="shared" si="130"/>
        <v>12466897.623</v>
      </c>
      <c r="M612" s="108"/>
      <c r="N612" s="108"/>
      <c r="O612" s="108"/>
      <c r="P612" s="110">
        <f>'Форма 2'!C612-M612-N612-O612</f>
        <v>12466897.623</v>
      </c>
      <c r="Q612" s="111">
        <f t="shared" si="120"/>
        <v>3452.7647334311905</v>
      </c>
      <c r="R612" s="111">
        <f t="shared" si="121"/>
        <v>3452.7647334311905</v>
      </c>
      <c r="S612" s="112" t="s">
        <v>81</v>
      </c>
      <c r="T612" s="107" t="s">
        <v>82</v>
      </c>
      <c r="U612" s="217">
        <v>1</v>
      </c>
      <c r="V612" s="85"/>
      <c r="W612" s="85"/>
      <c r="X612" s="85"/>
      <c r="Y612" s="85"/>
      <c r="Z612" s="85"/>
      <c r="AA612" s="85"/>
      <c r="AB612" s="86"/>
      <c r="AC612" s="86"/>
      <c r="AD612" s="85">
        <v>1</v>
      </c>
      <c r="AE612" s="85"/>
      <c r="AF612" s="85"/>
      <c r="AG612" s="85"/>
      <c r="AH612" s="85">
        <v>1</v>
      </c>
      <c r="AI612" s="85"/>
      <c r="AJ612" s="85"/>
    </row>
    <row r="613" spans="1:36" ht="16.5" thickTop="1" thickBot="1">
      <c r="A613" s="105">
        <f t="shared" si="124"/>
        <v>367</v>
      </c>
      <c r="B613" s="189" t="s">
        <v>735</v>
      </c>
      <c r="C613" s="113">
        <v>1994</v>
      </c>
      <c r="D613" s="107"/>
      <c r="E613" s="114" t="s">
        <v>91</v>
      </c>
      <c r="F613" s="107">
        <v>10</v>
      </c>
      <c r="G613" s="107">
        <v>8</v>
      </c>
      <c r="H613" s="126">
        <v>24077.7</v>
      </c>
      <c r="I613" s="108">
        <v>24077.7</v>
      </c>
      <c r="J613" s="126">
        <v>20462.099999999999</v>
      </c>
      <c r="K613" s="125"/>
      <c r="L613" s="110">
        <f t="shared" si="130"/>
        <v>248167.25</v>
      </c>
      <c r="M613" s="108"/>
      <c r="N613" s="108"/>
      <c r="O613" s="108"/>
      <c r="P613" s="110">
        <f>'Форма 2'!C613-M613-N613-O613</f>
        <v>248167.25</v>
      </c>
      <c r="Q613" s="111">
        <f>L613/I613</f>
        <v>10.306933386494556</v>
      </c>
      <c r="R613" s="111">
        <f>Q613</f>
        <v>10.306933386494556</v>
      </c>
      <c r="S613" s="112" t="s">
        <v>81</v>
      </c>
      <c r="T613" s="107" t="s">
        <v>92</v>
      </c>
      <c r="U613" s="217"/>
      <c r="V613" s="85"/>
      <c r="W613" s="85"/>
      <c r="X613" s="85"/>
      <c r="Y613" s="85"/>
      <c r="Z613" s="172"/>
      <c r="AA613" s="172"/>
      <c r="AB613" s="171"/>
      <c r="AC613" s="154"/>
      <c r="AD613" s="85"/>
      <c r="AE613" s="85"/>
      <c r="AF613" s="85"/>
      <c r="AG613" s="166" t="s">
        <v>24</v>
      </c>
      <c r="AH613" s="85"/>
      <c r="AI613" s="85"/>
      <c r="AJ613" s="85"/>
    </row>
    <row r="614" spans="1:36" ht="16.5" thickTop="1" thickBot="1">
      <c r="A614" s="105">
        <f t="shared" si="124"/>
        <v>368</v>
      </c>
      <c r="B614" s="114" t="s">
        <v>736</v>
      </c>
      <c r="C614" s="123">
        <v>1989</v>
      </c>
      <c r="D614" s="107"/>
      <c r="E614" s="114" t="s">
        <v>94</v>
      </c>
      <c r="F614" s="107">
        <v>13</v>
      </c>
      <c r="G614" s="107">
        <v>5</v>
      </c>
      <c r="H614" s="126">
        <v>12125.3</v>
      </c>
      <c r="I614" s="126">
        <v>10725.2</v>
      </c>
      <c r="J614" s="126">
        <v>10725.2</v>
      </c>
      <c r="K614" s="125">
        <v>521</v>
      </c>
      <c r="L614" s="110">
        <f t="shared" si="130"/>
        <v>13232461.142999999</v>
      </c>
      <c r="M614" s="108"/>
      <c r="N614" s="108"/>
      <c r="O614" s="108"/>
      <c r="P614" s="110">
        <f>'Форма 2'!C614-M614-N614-O614</f>
        <v>13232461.142999999</v>
      </c>
      <c r="Q614" s="111">
        <f>L614/I614</f>
        <v>1233.7729033491216</v>
      </c>
      <c r="R614" s="111">
        <f>Q614</f>
        <v>1233.7729033491216</v>
      </c>
      <c r="S614" s="112" t="s">
        <v>81</v>
      </c>
      <c r="T614" s="107" t="s">
        <v>82</v>
      </c>
      <c r="U614" s="217"/>
      <c r="V614" s="85"/>
      <c r="W614" s="85"/>
      <c r="X614" s="85"/>
      <c r="Y614" s="85"/>
      <c r="Z614" s="85"/>
      <c r="AA614" s="85"/>
      <c r="AB614" s="86"/>
      <c r="AC614" s="86"/>
      <c r="AD614" s="85"/>
      <c r="AE614" s="85"/>
      <c r="AF614" s="85">
        <v>1</v>
      </c>
      <c r="AG614" s="85"/>
      <c r="AH614" s="85">
        <v>1</v>
      </c>
      <c r="AI614" s="85">
        <v>1</v>
      </c>
      <c r="AJ614" s="85"/>
    </row>
    <row r="615" spans="1:36" ht="16.5" thickTop="1" thickBot="1">
      <c r="A615" s="105">
        <f t="shared" si="124"/>
        <v>369</v>
      </c>
      <c r="B615" s="114" t="s">
        <v>5153</v>
      </c>
      <c r="C615" s="107">
        <v>1994</v>
      </c>
      <c r="D615" s="107"/>
      <c r="E615" s="114" t="s">
        <v>94</v>
      </c>
      <c r="F615" s="107">
        <v>5</v>
      </c>
      <c r="G615" s="107">
        <v>4</v>
      </c>
      <c r="H615" s="247">
        <v>2903.3</v>
      </c>
      <c r="I615" s="247">
        <v>2547.5</v>
      </c>
      <c r="J615" s="247">
        <v>2273.6</v>
      </c>
      <c r="K615" s="241">
        <v>158</v>
      </c>
      <c r="L615" s="110">
        <f t="shared" ref="L615" si="134">SUM(M615:P615)</f>
        <v>10001926.566</v>
      </c>
      <c r="M615" s="111"/>
      <c r="N615" s="111"/>
      <c r="O615" s="111"/>
      <c r="P615" s="110">
        <f>'Форма 2'!C615-M615-N615-O615</f>
        <v>10001926.566</v>
      </c>
      <c r="Q615" s="111">
        <f t="shared" ref="Q615" si="135">L615/I615</f>
        <v>3926.1733330716388</v>
      </c>
      <c r="R615" s="111">
        <f t="shared" ref="R615" si="136">Q615</f>
        <v>3926.1733330716388</v>
      </c>
      <c r="S615" s="112" t="s">
        <v>81</v>
      </c>
      <c r="T615" s="107" t="s">
        <v>92</v>
      </c>
      <c r="U615" s="219"/>
      <c r="V615" s="153"/>
      <c r="W615" s="153"/>
      <c r="X615" s="153"/>
      <c r="Y615" s="153"/>
      <c r="Z615" s="153"/>
      <c r="AA615" s="153"/>
      <c r="AB615" s="86"/>
      <c r="AC615" s="86"/>
      <c r="AD615" s="153">
        <v>1</v>
      </c>
      <c r="AE615" s="153"/>
      <c r="AF615" s="153"/>
      <c r="AG615" s="85"/>
      <c r="AH615" s="153"/>
      <c r="AI615" s="153"/>
      <c r="AJ615" s="153"/>
    </row>
    <row r="616" spans="1:36" ht="16.5" thickTop="1" thickBot="1">
      <c r="A616" s="105">
        <f t="shared" si="124"/>
        <v>370</v>
      </c>
      <c r="B616" s="114" t="s">
        <v>737</v>
      </c>
      <c r="C616" s="123">
        <v>1979</v>
      </c>
      <c r="D616" s="107"/>
      <c r="E616" s="114" t="s">
        <v>212</v>
      </c>
      <c r="F616" s="107">
        <v>5</v>
      </c>
      <c r="G616" s="107">
        <v>6</v>
      </c>
      <c r="H616" s="126">
        <v>3895.7</v>
      </c>
      <c r="I616" s="126">
        <v>2625.4</v>
      </c>
      <c r="J616" s="126">
        <v>2435.1999999999998</v>
      </c>
      <c r="K616" s="125">
        <v>214</v>
      </c>
      <c r="L616" s="110">
        <f t="shared" si="130"/>
        <v>6610963.943</v>
      </c>
      <c r="M616" s="111"/>
      <c r="N616" s="111"/>
      <c r="O616" s="111"/>
      <c r="P616" s="110">
        <f>'Форма 2'!C616-M616-N616-O616</f>
        <v>6610963.943</v>
      </c>
      <c r="Q616" s="111">
        <f t="shared" ref="Q616:Q671" si="137">L616/I616</f>
        <v>2518.0787472385159</v>
      </c>
      <c r="R616" s="111">
        <f t="shared" ref="R616:R671" si="138">Q616</f>
        <v>2518.0787472385159</v>
      </c>
      <c r="S616" s="112" t="s">
        <v>81</v>
      </c>
      <c r="T616" s="107" t="s">
        <v>92</v>
      </c>
      <c r="U616" s="217"/>
      <c r="V616" s="85"/>
      <c r="W616" s="85"/>
      <c r="X616" s="85"/>
      <c r="Y616" s="85"/>
      <c r="Z616" s="85"/>
      <c r="AA616" s="85"/>
      <c r="AB616" s="86"/>
      <c r="AC616" s="86"/>
      <c r="AD616" s="85"/>
      <c r="AE616" s="85">
        <v>1</v>
      </c>
      <c r="AF616" s="85"/>
      <c r="AG616" s="85"/>
      <c r="AH616" s="85"/>
      <c r="AI616" s="85"/>
      <c r="AJ616" s="85"/>
    </row>
    <row r="617" spans="1:36" ht="16.5" thickTop="1" thickBot="1">
      <c r="A617" s="105">
        <f t="shared" si="124"/>
        <v>371</v>
      </c>
      <c r="B617" s="112" t="s">
        <v>738</v>
      </c>
      <c r="C617" s="107">
        <v>1973</v>
      </c>
      <c r="D617" s="107"/>
      <c r="E617" s="114" t="s">
        <v>239</v>
      </c>
      <c r="F617" s="107">
        <v>12</v>
      </c>
      <c r="G617" s="107">
        <v>1</v>
      </c>
      <c r="H617" s="111">
        <v>4611.6000000000004</v>
      </c>
      <c r="I617" s="111">
        <v>3588.2</v>
      </c>
      <c r="J617" s="111">
        <v>3588.2</v>
      </c>
      <c r="K617" s="122">
        <v>137</v>
      </c>
      <c r="L617" s="110">
        <f t="shared" si="130"/>
        <v>108328116.87</v>
      </c>
      <c r="M617" s="111"/>
      <c r="N617" s="111">
        <v>88986472.709999993</v>
      </c>
      <c r="O617" s="111">
        <v>18055007.760000002</v>
      </c>
      <c r="P617" s="110">
        <f>'Форма 2'!C617-M617-N617-O617</f>
        <v>1286636.4000000097</v>
      </c>
      <c r="Q617" s="111">
        <f t="shared" si="137"/>
        <v>30190.100013934567</v>
      </c>
      <c r="R617" s="111">
        <f t="shared" si="138"/>
        <v>30190.100013934567</v>
      </c>
      <c r="S617" s="112" t="s">
        <v>81</v>
      </c>
      <c r="T617" s="107" t="s">
        <v>92</v>
      </c>
      <c r="U617" s="217"/>
      <c r="V617" s="85"/>
      <c r="W617" s="85"/>
      <c r="X617" s="85"/>
      <c r="Y617" s="85"/>
      <c r="Z617" s="85"/>
      <c r="AA617" s="85"/>
      <c r="AB617" s="86"/>
      <c r="AC617" s="86"/>
      <c r="AD617" s="85"/>
      <c r="AE617" s="85">
        <v>2</v>
      </c>
      <c r="AF617" s="85">
        <v>1</v>
      </c>
      <c r="AG617" s="85"/>
      <c r="AH617" s="85"/>
      <c r="AI617" s="85"/>
      <c r="AJ617" s="85"/>
    </row>
    <row r="618" spans="1:36" ht="16.5" thickTop="1" thickBot="1">
      <c r="A618" s="105">
        <f t="shared" si="124"/>
        <v>372</v>
      </c>
      <c r="B618" s="112" t="s">
        <v>739</v>
      </c>
      <c r="C618" s="107">
        <v>1973</v>
      </c>
      <c r="D618" s="107"/>
      <c r="E618" s="114" t="s">
        <v>239</v>
      </c>
      <c r="F618" s="107">
        <v>12</v>
      </c>
      <c r="G618" s="107">
        <v>1</v>
      </c>
      <c r="H618" s="111">
        <v>3853</v>
      </c>
      <c r="I618" s="111">
        <v>3583.4</v>
      </c>
      <c r="J618" s="111">
        <v>3583.4</v>
      </c>
      <c r="K618" s="122">
        <v>172</v>
      </c>
      <c r="L618" s="110">
        <f t="shared" si="130"/>
        <v>86995088.799999997</v>
      </c>
      <c r="M618" s="111"/>
      <c r="N618" s="111">
        <v>65940334.780000001</v>
      </c>
      <c r="O618" s="111">
        <v>19979767.02</v>
      </c>
      <c r="P618" s="110">
        <f>'Форма 2'!C618-M618-N618-O618</f>
        <v>1074986.9999999963</v>
      </c>
      <c r="Q618" s="111">
        <f t="shared" si="137"/>
        <v>24277.247530278506</v>
      </c>
      <c r="R618" s="111">
        <f t="shared" si="138"/>
        <v>24277.247530278506</v>
      </c>
      <c r="S618" s="112" t="s">
        <v>81</v>
      </c>
      <c r="T618" s="107" t="s">
        <v>92</v>
      </c>
      <c r="U618" s="217"/>
      <c r="V618" s="85"/>
      <c r="W618" s="85"/>
      <c r="X618" s="85"/>
      <c r="Y618" s="85"/>
      <c r="Z618" s="85"/>
      <c r="AA618" s="85"/>
      <c r="AB618" s="86"/>
      <c r="AC618" s="86"/>
      <c r="AD618" s="85"/>
      <c r="AE618" s="85">
        <v>2</v>
      </c>
      <c r="AF618" s="85">
        <v>1</v>
      </c>
      <c r="AG618" s="85"/>
      <c r="AH618" s="85"/>
      <c r="AI618" s="85"/>
      <c r="AJ618" s="85"/>
    </row>
    <row r="619" spans="1:36" ht="16.5" thickTop="1" thickBot="1">
      <c r="A619" s="105">
        <f t="shared" si="124"/>
        <v>373</v>
      </c>
      <c r="B619" s="112" t="s">
        <v>740</v>
      </c>
      <c r="C619" s="107">
        <v>1973</v>
      </c>
      <c r="D619" s="107"/>
      <c r="E619" s="114" t="s">
        <v>239</v>
      </c>
      <c r="F619" s="107">
        <v>9</v>
      </c>
      <c r="G619" s="107">
        <v>6</v>
      </c>
      <c r="H619" s="111">
        <v>11756.7</v>
      </c>
      <c r="I619" s="111">
        <v>11254.49</v>
      </c>
      <c r="J619" s="111">
        <v>11224.19</v>
      </c>
      <c r="K619" s="122">
        <v>498</v>
      </c>
      <c r="L619" s="110">
        <f t="shared" si="130"/>
        <v>95283938.655000016</v>
      </c>
      <c r="M619" s="111"/>
      <c r="N619" s="111">
        <v>24232704.469999999</v>
      </c>
      <c r="O619" s="111"/>
      <c r="P619" s="110">
        <f>'Форма 2'!C619-M619-N619-O619</f>
        <v>71051234.185000017</v>
      </c>
      <c r="Q619" s="111">
        <f t="shared" si="137"/>
        <v>8466.3044398280163</v>
      </c>
      <c r="R619" s="111">
        <f t="shared" si="138"/>
        <v>8466.3044398280163</v>
      </c>
      <c r="S619" s="112" t="s">
        <v>81</v>
      </c>
      <c r="T619" s="107" t="s">
        <v>92</v>
      </c>
      <c r="U619" s="217"/>
      <c r="V619" s="85"/>
      <c r="W619" s="85"/>
      <c r="X619" s="85"/>
      <c r="Y619" s="85"/>
      <c r="Z619" s="85"/>
      <c r="AA619" s="85"/>
      <c r="AB619" s="86"/>
      <c r="AC619" s="86"/>
      <c r="AD619" s="85"/>
      <c r="AE619" s="85">
        <v>2</v>
      </c>
      <c r="AF619" s="85">
        <v>1</v>
      </c>
      <c r="AG619" s="85"/>
      <c r="AH619" s="85"/>
      <c r="AI619" s="85"/>
      <c r="AJ619" s="85"/>
    </row>
    <row r="620" spans="1:36" ht="16.5" thickTop="1" thickBot="1">
      <c r="A620" s="105">
        <f t="shared" si="124"/>
        <v>374</v>
      </c>
      <c r="B620" s="112" t="s">
        <v>741</v>
      </c>
      <c r="C620" s="107">
        <v>1970</v>
      </c>
      <c r="D620" s="107"/>
      <c r="E620" s="114" t="s">
        <v>91</v>
      </c>
      <c r="F620" s="107">
        <v>9</v>
      </c>
      <c r="G620" s="107">
        <v>6</v>
      </c>
      <c r="H620" s="111">
        <v>11269.3</v>
      </c>
      <c r="I620" s="111">
        <v>11235.2</v>
      </c>
      <c r="J620" s="111">
        <v>11235.2</v>
      </c>
      <c r="K620" s="122">
        <v>507</v>
      </c>
      <c r="L620" s="110">
        <f t="shared" si="130"/>
        <v>13444398</v>
      </c>
      <c r="M620" s="111"/>
      <c r="N620" s="111"/>
      <c r="O620" s="111"/>
      <c r="P620" s="110">
        <f>'Форма 2'!C620-M620-N620-O620</f>
        <v>13444398</v>
      </c>
      <c r="Q620" s="111">
        <f t="shared" si="137"/>
        <v>1196.6318356593563</v>
      </c>
      <c r="R620" s="111">
        <f t="shared" si="138"/>
        <v>1196.6318356593563</v>
      </c>
      <c r="S620" s="112" t="s">
        <v>81</v>
      </c>
      <c r="T620" s="107" t="s">
        <v>92</v>
      </c>
      <c r="U620" s="217"/>
      <c r="V620" s="85"/>
      <c r="W620" s="85"/>
      <c r="X620" s="85"/>
      <c r="Y620" s="85"/>
      <c r="Z620" s="172"/>
      <c r="AA620" s="172"/>
      <c r="AB620" s="177">
        <v>6</v>
      </c>
      <c r="AC620" s="154">
        <f>2240733*AB620</f>
        <v>13444398</v>
      </c>
      <c r="AD620" s="85"/>
      <c r="AE620" s="85"/>
      <c r="AF620" s="85"/>
      <c r="AG620" s="166"/>
      <c r="AH620" s="85"/>
      <c r="AI620" s="85"/>
      <c r="AJ620" s="85"/>
    </row>
    <row r="621" spans="1:36" ht="16.5" thickTop="1" thickBot="1">
      <c r="A621" s="105">
        <f t="shared" si="124"/>
        <v>375</v>
      </c>
      <c r="B621" s="112" t="s">
        <v>742</v>
      </c>
      <c r="C621" s="107">
        <v>1972</v>
      </c>
      <c r="D621" s="107"/>
      <c r="E621" s="114" t="s">
        <v>94</v>
      </c>
      <c r="F621" s="107">
        <v>12</v>
      </c>
      <c r="G621" s="107">
        <v>1</v>
      </c>
      <c r="H621" s="111">
        <v>5099.2</v>
      </c>
      <c r="I621" s="111">
        <v>3802.4</v>
      </c>
      <c r="J621" s="111">
        <v>3802.4</v>
      </c>
      <c r="K621" s="122">
        <v>129</v>
      </c>
      <c r="L621" s="110">
        <f t="shared" si="130"/>
        <v>116968462.37</v>
      </c>
      <c r="M621" s="111"/>
      <c r="N621" s="111">
        <v>26435462.699999999</v>
      </c>
      <c r="O621" s="111">
        <v>89110322.870000005</v>
      </c>
      <c r="P621" s="110">
        <f>'Форма 2'!C621-M621-N621-O621</f>
        <v>1422676.799999997</v>
      </c>
      <c r="Q621" s="111">
        <f t="shared" si="137"/>
        <v>30761.745836839891</v>
      </c>
      <c r="R621" s="111">
        <f t="shared" si="138"/>
        <v>30761.745836839891</v>
      </c>
      <c r="S621" s="112" t="s">
        <v>81</v>
      </c>
      <c r="T621" s="107" t="s">
        <v>92</v>
      </c>
      <c r="U621" s="217"/>
      <c r="V621" s="85"/>
      <c r="W621" s="85"/>
      <c r="X621" s="85"/>
      <c r="Y621" s="85"/>
      <c r="Z621" s="85"/>
      <c r="AA621" s="85"/>
      <c r="AB621" s="86"/>
      <c r="AC621" s="86"/>
      <c r="AD621" s="85"/>
      <c r="AE621" s="85">
        <v>2</v>
      </c>
      <c r="AF621" s="85">
        <v>1</v>
      </c>
      <c r="AG621" s="85"/>
      <c r="AH621" s="85"/>
      <c r="AI621" s="85"/>
      <c r="AJ621" s="85"/>
    </row>
    <row r="622" spans="1:36" ht="16.5" thickTop="1" thickBot="1">
      <c r="A622" s="105">
        <f t="shared" si="124"/>
        <v>376</v>
      </c>
      <c r="B622" s="112" t="s">
        <v>743</v>
      </c>
      <c r="C622" s="107">
        <v>2003</v>
      </c>
      <c r="D622" s="107"/>
      <c r="E622" s="114" t="s">
        <v>80</v>
      </c>
      <c r="F622" s="107">
        <v>10</v>
      </c>
      <c r="G622" s="107">
        <v>6</v>
      </c>
      <c r="H622" s="111">
        <v>21020.9</v>
      </c>
      <c r="I622" s="111">
        <v>16476.2</v>
      </c>
      <c r="J622" s="111">
        <v>15490.7</v>
      </c>
      <c r="K622" s="122"/>
      <c r="L622" s="110">
        <f t="shared" si="130"/>
        <v>118429858.71900001</v>
      </c>
      <c r="M622" s="108"/>
      <c r="N622" s="108"/>
      <c r="O622" s="108"/>
      <c r="P622" s="110">
        <f>'Форма 2'!C622-M622-N622-O622</f>
        <v>118429858.71900001</v>
      </c>
      <c r="Q622" s="111">
        <f t="shared" si="137"/>
        <v>7187.9352471443663</v>
      </c>
      <c r="R622" s="111">
        <f t="shared" si="138"/>
        <v>7187.9352471443663</v>
      </c>
      <c r="S622" s="112" t="s">
        <v>81</v>
      </c>
      <c r="T622" s="107" t="s">
        <v>82</v>
      </c>
      <c r="U622" s="217"/>
      <c r="V622" s="85"/>
      <c r="W622" s="85"/>
      <c r="X622" s="85"/>
      <c r="Y622" s="85"/>
      <c r="Z622" s="85"/>
      <c r="AA622" s="85"/>
      <c r="AB622" s="86"/>
      <c r="AC622" s="86"/>
      <c r="AD622" s="85">
        <v>1</v>
      </c>
      <c r="AE622" s="85">
        <v>1</v>
      </c>
      <c r="AF622" s="85"/>
      <c r="AG622" s="85"/>
      <c r="AH622" s="85"/>
      <c r="AI622" s="85"/>
      <c r="AJ622" s="85"/>
    </row>
    <row r="623" spans="1:36" ht="16.5" thickTop="1" thickBot="1">
      <c r="A623" s="105">
        <f t="shared" si="124"/>
        <v>377</v>
      </c>
      <c r="B623" s="112" t="s">
        <v>744</v>
      </c>
      <c r="C623" s="107">
        <v>1968</v>
      </c>
      <c r="D623" s="107"/>
      <c r="E623" s="114" t="s">
        <v>94</v>
      </c>
      <c r="F623" s="107">
        <v>5</v>
      </c>
      <c r="G623" s="107">
        <v>4</v>
      </c>
      <c r="H623" s="111">
        <v>3508.2</v>
      </c>
      <c r="I623" s="111">
        <v>3200.9</v>
      </c>
      <c r="J623" s="111">
        <v>3200.9</v>
      </c>
      <c r="K623" s="122">
        <v>145</v>
      </c>
      <c r="L623" s="110">
        <f t="shared" si="130"/>
        <v>15799248.864</v>
      </c>
      <c r="M623" s="108"/>
      <c r="N623" s="108"/>
      <c r="O623" s="108"/>
      <c r="P623" s="110">
        <f>'Форма 2'!C623-M623-N623-O623</f>
        <v>15799248.864</v>
      </c>
      <c r="Q623" s="111">
        <f t="shared" si="137"/>
        <v>4935.8770545784</v>
      </c>
      <c r="R623" s="111">
        <f t="shared" si="138"/>
        <v>4935.8770545784</v>
      </c>
      <c r="S623" s="112" t="s">
        <v>81</v>
      </c>
      <c r="T623" s="107" t="s">
        <v>82</v>
      </c>
      <c r="U623" s="217"/>
      <c r="V623" s="85"/>
      <c r="W623" s="85"/>
      <c r="X623" s="85"/>
      <c r="Y623" s="85"/>
      <c r="Z623" s="85"/>
      <c r="AA623" s="85"/>
      <c r="AB623" s="86"/>
      <c r="AC623" s="86"/>
      <c r="AD623" s="85">
        <v>1</v>
      </c>
      <c r="AE623" s="85"/>
      <c r="AF623" s="85"/>
      <c r="AG623" s="85"/>
      <c r="AH623" s="85"/>
      <c r="AI623" s="85"/>
      <c r="AJ623" s="85"/>
    </row>
    <row r="624" spans="1:36" ht="16.5" thickTop="1" thickBot="1">
      <c r="A624" s="105">
        <f t="shared" si="124"/>
        <v>378</v>
      </c>
      <c r="B624" s="112" t="s">
        <v>745</v>
      </c>
      <c r="C624" s="123">
        <v>1961</v>
      </c>
      <c r="D624" s="112"/>
      <c r="E624" s="114" t="s">
        <v>94</v>
      </c>
      <c r="F624" s="107">
        <v>2</v>
      </c>
      <c r="G624" s="107">
        <v>2</v>
      </c>
      <c r="H624" s="111">
        <v>759.1</v>
      </c>
      <c r="I624" s="111">
        <v>645</v>
      </c>
      <c r="J624" s="111">
        <v>645</v>
      </c>
      <c r="K624" s="122">
        <v>29</v>
      </c>
      <c r="L624" s="110">
        <f t="shared" si="130"/>
        <v>7255014.7489999998</v>
      </c>
      <c r="M624" s="108"/>
      <c r="N624" s="108"/>
      <c r="O624" s="108"/>
      <c r="P624" s="110">
        <f>'Форма 2'!C624-M624-N624-O624</f>
        <v>7255014.7489999998</v>
      </c>
      <c r="Q624" s="111">
        <f>L624/I624</f>
        <v>11248.084882170542</v>
      </c>
      <c r="R624" s="111">
        <f>Q624</f>
        <v>11248.084882170542</v>
      </c>
      <c r="S624" s="112" t="s">
        <v>81</v>
      </c>
      <c r="T624" s="107" t="s">
        <v>82</v>
      </c>
      <c r="U624" s="217"/>
      <c r="V624" s="85"/>
      <c r="W624" s="85"/>
      <c r="X624" s="85"/>
      <c r="Y624" s="85"/>
      <c r="Z624" s="85"/>
      <c r="AA624" s="85"/>
      <c r="AB624" s="86"/>
      <c r="AC624" s="86"/>
      <c r="AD624" s="85">
        <v>1</v>
      </c>
      <c r="AE624" s="85"/>
      <c r="AF624" s="85"/>
      <c r="AG624" s="85"/>
      <c r="AH624" s="85"/>
      <c r="AI624" s="85"/>
      <c r="AJ624" s="85"/>
    </row>
    <row r="625" spans="1:36" ht="16.5" thickTop="1" thickBot="1">
      <c r="A625" s="105">
        <f t="shared" si="124"/>
        <v>379</v>
      </c>
      <c r="B625" s="112" t="s">
        <v>746</v>
      </c>
      <c r="C625" s="107">
        <v>1989</v>
      </c>
      <c r="D625" s="107"/>
      <c r="E625" s="114" t="s">
        <v>212</v>
      </c>
      <c r="F625" s="107">
        <v>9</v>
      </c>
      <c r="G625" s="107">
        <v>5</v>
      </c>
      <c r="H625" s="111">
        <v>14966.4</v>
      </c>
      <c r="I625" s="111">
        <v>12748</v>
      </c>
      <c r="J625" s="111">
        <v>12311.4</v>
      </c>
      <c r="K625" s="122">
        <v>613</v>
      </c>
      <c r="L625" s="110">
        <f t="shared" si="130"/>
        <v>38825385.887999997</v>
      </c>
      <c r="M625" s="108"/>
      <c r="N625" s="108"/>
      <c r="O625" s="108"/>
      <c r="P625" s="110">
        <f>'Форма 2'!C625-M625-N625-O625</f>
        <v>38825385.887999997</v>
      </c>
      <c r="Q625" s="111">
        <f>L625/I625</f>
        <v>3045.606047066206</v>
      </c>
      <c r="R625" s="111">
        <f>Q625</f>
        <v>3045.606047066206</v>
      </c>
      <c r="S625" s="112" t="s">
        <v>81</v>
      </c>
      <c r="T625" s="107" t="s">
        <v>92</v>
      </c>
      <c r="U625" s="217"/>
      <c r="V625" s="85"/>
      <c r="W625" s="85"/>
      <c r="X625" s="85"/>
      <c r="Y625" s="85"/>
      <c r="Z625" s="85"/>
      <c r="AA625" s="85"/>
      <c r="AB625" s="86"/>
      <c r="AC625" s="86"/>
      <c r="AD625" s="85"/>
      <c r="AE625" s="85">
        <v>1</v>
      </c>
      <c r="AF625" s="85"/>
      <c r="AG625" s="85"/>
      <c r="AH625" s="85"/>
      <c r="AI625" s="85"/>
      <c r="AJ625" s="85"/>
    </row>
    <row r="626" spans="1:36" ht="16.5" thickTop="1" thickBot="1">
      <c r="A626" s="105">
        <f t="shared" si="124"/>
        <v>380</v>
      </c>
      <c r="B626" s="114" t="s">
        <v>747</v>
      </c>
      <c r="C626" s="123">
        <v>1970</v>
      </c>
      <c r="D626" s="107"/>
      <c r="E626" s="114" t="s">
        <v>94</v>
      </c>
      <c r="F626" s="107">
        <v>5</v>
      </c>
      <c r="G626" s="107">
        <v>4</v>
      </c>
      <c r="H626" s="126">
        <v>3317.04</v>
      </c>
      <c r="I626" s="126">
        <v>2203.17</v>
      </c>
      <c r="J626" s="126">
        <v>2203.17</v>
      </c>
      <c r="K626" s="125">
        <v>186</v>
      </c>
      <c r="L626" s="110">
        <f t="shared" si="130"/>
        <v>14938355.980800001</v>
      </c>
      <c r="M626" s="108"/>
      <c r="N626" s="108"/>
      <c r="O626" s="108"/>
      <c r="P626" s="110">
        <f>'Форма 2'!C626-M626-N626-O626</f>
        <v>14938355.980800001</v>
      </c>
      <c r="Q626" s="111">
        <f t="shared" si="137"/>
        <v>6780.3918811530657</v>
      </c>
      <c r="R626" s="111">
        <f t="shared" si="138"/>
        <v>6780.3918811530657</v>
      </c>
      <c r="S626" s="112" t="s">
        <v>81</v>
      </c>
      <c r="T626" s="107" t="s">
        <v>82</v>
      </c>
      <c r="U626" s="217"/>
      <c r="V626" s="85"/>
      <c r="W626" s="85"/>
      <c r="X626" s="85"/>
      <c r="Y626" s="85"/>
      <c r="Z626" s="85"/>
      <c r="AA626" s="85"/>
      <c r="AB626" s="86"/>
      <c r="AC626" s="86"/>
      <c r="AD626" s="85">
        <v>1</v>
      </c>
      <c r="AE626" s="85"/>
      <c r="AF626" s="85"/>
      <c r="AG626" s="85"/>
      <c r="AH626" s="85"/>
      <c r="AI626" s="85"/>
      <c r="AJ626" s="85"/>
    </row>
    <row r="627" spans="1:36" ht="16.5" thickTop="1" thickBot="1">
      <c r="A627" s="105">
        <f t="shared" si="124"/>
        <v>381</v>
      </c>
      <c r="B627" s="112" t="s">
        <v>748</v>
      </c>
      <c r="C627" s="107">
        <v>1940</v>
      </c>
      <c r="D627" s="107"/>
      <c r="E627" s="114" t="s">
        <v>94</v>
      </c>
      <c r="F627" s="107">
        <v>5</v>
      </c>
      <c r="G627" s="107">
        <v>5</v>
      </c>
      <c r="H627" s="111">
        <v>4360.17</v>
      </c>
      <c r="I627" s="111">
        <v>3988.2599999999998</v>
      </c>
      <c r="J627" s="111">
        <v>3562.66</v>
      </c>
      <c r="K627" s="122">
        <v>129</v>
      </c>
      <c r="L627" s="110">
        <f t="shared" si="130"/>
        <v>10846533.298799999</v>
      </c>
      <c r="M627" s="108"/>
      <c r="N627" s="108"/>
      <c r="O627" s="108"/>
      <c r="P627" s="110">
        <f>'Форма 2'!C627-M627-N627-O627</f>
        <v>10846533.298799999</v>
      </c>
      <c r="Q627" s="111">
        <f t="shared" si="137"/>
        <v>2719.6153958869281</v>
      </c>
      <c r="R627" s="111">
        <f t="shared" si="138"/>
        <v>2719.6153958869281</v>
      </c>
      <c r="S627" s="112" t="s">
        <v>81</v>
      </c>
      <c r="T627" s="107" t="s">
        <v>82</v>
      </c>
      <c r="U627" s="217"/>
      <c r="V627" s="85">
        <v>1</v>
      </c>
      <c r="W627" s="85"/>
      <c r="X627" s="85"/>
      <c r="Y627" s="85"/>
      <c r="Z627" s="85"/>
      <c r="AA627" s="85"/>
      <c r="AB627" s="86"/>
      <c r="AC627" s="86"/>
      <c r="AD627" s="85"/>
      <c r="AE627" s="85"/>
      <c r="AF627" s="85"/>
      <c r="AG627" s="85"/>
      <c r="AH627" s="85"/>
      <c r="AI627" s="85"/>
      <c r="AJ627" s="85"/>
    </row>
    <row r="628" spans="1:36" ht="16.5" thickTop="1" thickBot="1">
      <c r="A628" s="105">
        <f t="shared" si="124"/>
        <v>382</v>
      </c>
      <c r="B628" s="112" t="s">
        <v>5035</v>
      </c>
      <c r="C628" s="107">
        <v>1976</v>
      </c>
      <c r="D628" s="107"/>
      <c r="E628" s="114" t="s">
        <v>94</v>
      </c>
      <c r="F628" s="107">
        <v>9</v>
      </c>
      <c r="G628" s="107">
        <v>1</v>
      </c>
      <c r="H628" s="111">
        <v>2762.3</v>
      </c>
      <c r="I628" s="111">
        <v>2762.31</v>
      </c>
      <c r="J628" s="111">
        <v>2380.4</v>
      </c>
      <c r="K628" s="122">
        <v>115</v>
      </c>
      <c r="L628" s="110">
        <f t="shared" ref="L628" si="139">SUM(M628:P628)</f>
        <v>248167.25</v>
      </c>
      <c r="M628" s="108"/>
      <c r="N628" s="108"/>
      <c r="O628" s="108"/>
      <c r="P628" s="110">
        <f>'Форма 2'!C628-M628-N628-O628</f>
        <v>248167.25</v>
      </c>
      <c r="Q628" s="111">
        <f>L628/I628</f>
        <v>89.840477716114407</v>
      </c>
      <c r="R628" s="111">
        <f>Q628</f>
        <v>89.840477716114407</v>
      </c>
      <c r="S628" s="112" t="s">
        <v>81</v>
      </c>
      <c r="T628" s="107" t="s">
        <v>92</v>
      </c>
      <c r="U628" s="219"/>
      <c r="V628" s="153"/>
      <c r="W628" s="153"/>
      <c r="X628" s="153"/>
      <c r="Y628" s="153"/>
      <c r="Z628" s="153"/>
      <c r="AA628" s="153"/>
      <c r="AB628" s="86"/>
      <c r="AC628" s="86"/>
      <c r="AD628" s="153"/>
      <c r="AE628" s="153"/>
      <c r="AF628" s="153"/>
      <c r="AG628" s="85" t="s">
        <v>24</v>
      </c>
      <c r="AH628" s="153"/>
      <c r="AI628" s="153"/>
      <c r="AJ628" s="153"/>
    </row>
    <row r="629" spans="1:36" ht="16.5" thickTop="1" thickBot="1">
      <c r="A629" s="105">
        <f t="shared" si="124"/>
        <v>383</v>
      </c>
      <c r="B629" s="112" t="s">
        <v>749</v>
      </c>
      <c r="C629" s="107">
        <v>1975</v>
      </c>
      <c r="D629" s="107"/>
      <c r="E629" s="114" t="s">
        <v>94</v>
      </c>
      <c r="F629" s="107">
        <v>5</v>
      </c>
      <c r="G629" s="107">
        <v>2</v>
      </c>
      <c r="H629" s="111">
        <v>4372.2</v>
      </c>
      <c r="I629" s="111">
        <v>4094.1000000000004</v>
      </c>
      <c r="J629" s="111">
        <v>2998.4</v>
      </c>
      <c r="K629" s="122">
        <v>76</v>
      </c>
      <c r="L629" s="110">
        <f t="shared" si="130"/>
        <v>471580.43000000005</v>
      </c>
      <c r="M629" s="108"/>
      <c r="N629" s="108"/>
      <c r="O629" s="108"/>
      <c r="P629" s="110">
        <f>'Форма 2'!C629-M629-N629-O629</f>
        <v>471580.43000000005</v>
      </c>
      <c r="Q629" s="111">
        <f>L629/I629</f>
        <v>115.18537163234899</v>
      </c>
      <c r="R629" s="111">
        <f>Q629</f>
        <v>115.18537163234899</v>
      </c>
      <c r="S629" s="112" t="s">
        <v>81</v>
      </c>
      <c r="T629" s="107" t="s">
        <v>92</v>
      </c>
      <c r="U629" s="217"/>
      <c r="V629" s="85"/>
      <c r="W629" s="85"/>
      <c r="X629" s="85"/>
      <c r="Y629" s="85"/>
      <c r="Z629" s="172"/>
      <c r="AA629" s="172"/>
      <c r="AB629" s="171"/>
      <c r="AC629" s="154"/>
      <c r="AD629" s="85"/>
      <c r="AE629" s="85"/>
      <c r="AF629" s="85"/>
      <c r="AG629" s="166" t="s">
        <v>5105</v>
      </c>
      <c r="AH629" s="85"/>
      <c r="AI629" s="85"/>
      <c r="AJ629" s="85"/>
    </row>
    <row r="630" spans="1:36" ht="16.5" thickTop="1" thickBot="1">
      <c r="A630" s="105">
        <f t="shared" si="124"/>
        <v>384</v>
      </c>
      <c r="B630" s="112" t="s">
        <v>750</v>
      </c>
      <c r="C630" s="107">
        <v>2005</v>
      </c>
      <c r="D630" s="107"/>
      <c r="E630" s="114" t="s">
        <v>136</v>
      </c>
      <c r="F630" s="107">
        <v>11</v>
      </c>
      <c r="G630" s="107">
        <v>4</v>
      </c>
      <c r="H630" s="111">
        <v>10276.6</v>
      </c>
      <c r="I630" s="111">
        <v>8513.1999999999989</v>
      </c>
      <c r="J630" s="111">
        <v>8504.9</v>
      </c>
      <c r="K630" s="122">
        <v>370</v>
      </c>
      <c r="L630" s="110">
        <f t="shared" si="130"/>
        <v>11431073.243999999</v>
      </c>
      <c r="M630" s="108"/>
      <c r="N630" s="108"/>
      <c r="O630" s="108"/>
      <c r="P630" s="110">
        <f>'Форма 2'!C630-M630-N630-O630</f>
        <v>11431073.243999999</v>
      </c>
      <c r="Q630" s="111">
        <f>L630/I630</f>
        <v>1342.7469393412584</v>
      </c>
      <c r="R630" s="111">
        <f>Q630</f>
        <v>1342.7469393412584</v>
      </c>
      <c r="S630" s="112" t="s">
        <v>81</v>
      </c>
      <c r="T630" s="107" t="s">
        <v>92</v>
      </c>
      <c r="U630" s="217"/>
      <c r="V630" s="85"/>
      <c r="W630" s="85"/>
      <c r="X630" s="85">
        <v>1</v>
      </c>
      <c r="Y630" s="85">
        <v>1</v>
      </c>
      <c r="Z630" s="85"/>
      <c r="AA630" s="85"/>
      <c r="AB630" s="86"/>
      <c r="AC630" s="86"/>
      <c r="AD630" s="85"/>
      <c r="AE630" s="85"/>
      <c r="AF630" s="85"/>
      <c r="AG630" s="85"/>
      <c r="AH630" s="85"/>
      <c r="AI630" s="85"/>
      <c r="AJ630" s="85"/>
    </row>
    <row r="631" spans="1:36" ht="16.5" thickTop="1" thickBot="1">
      <c r="A631" s="105">
        <f t="shared" si="124"/>
        <v>385</v>
      </c>
      <c r="B631" s="112" t="s">
        <v>751</v>
      </c>
      <c r="C631" s="107">
        <v>1933</v>
      </c>
      <c r="D631" s="107"/>
      <c r="E631" s="114" t="s">
        <v>94</v>
      </c>
      <c r="F631" s="107">
        <v>4</v>
      </c>
      <c r="G631" s="107">
        <v>3</v>
      </c>
      <c r="H631" s="111">
        <v>1630.7</v>
      </c>
      <c r="I631" s="111">
        <v>1449.75</v>
      </c>
      <c r="J631" s="111">
        <v>1449.75</v>
      </c>
      <c r="K631" s="122">
        <v>86</v>
      </c>
      <c r="L631" s="110">
        <f t="shared" si="130"/>
        <v>10291755.375</v>
      </c>
      <c r="M631" s="108"/>
      <c r="N631" s="108"/>
      <c r="O631" s="108"/>
      <c r="P631" s="110">
        <f>'Форма 2'!C631-M631-N631-O631</f>
        <v>10291755.375</v>
      </c>
      <c r="Q631" s="111">
        <f t="shared" si="137"/>
        <v>7098.9862907397828</v>
      </c>
      <c r="R631" s="111">
        <f t="shared" si="138"/>
        <v>7098.9862907397828</v>
      </c>
      <c r="S631" s="112" t="s">
        <v>81</v>
      </c>
      <c r="T631" s="107" t="s">
        <v>82</v>
      </c>
      <c r="U631" s="217"/>
      <c r="V631" s="85"/>
      <c r="W631" s="85"/>
      <c r="X631" s="85"/>
      <c r="Y631" s="85"/>
      <c r="Z631" s="85"/>
      <c r="AA631" s="85"/>
      <c r="AB631" s="86"/>
      <c r="AC631" s="86"/>
      <c r="AD631" s="85">
        <v>1</v>
      </c>
      <c r="AE631" s="85">
        <v>1</v>
      </c>
      <c r="AF631" s="85">
        <v>1</v>
      </c>
      <c r="AG631" s="85"/>
      <c r="AH631" s="85"/>
      <c r="AI631" s="85">
        <v>1</v>
      </c>
      <c r="AJ631" s="85"/>
    </row>
    <row r="632" spans="1:36" ht="16.5" thickTop="1" thickBot="1">
      <c r="A632" s="105">
        <f t="shared" si="124"/>
        <v>386</v>
      </c>
      <c r="B632" s="112" t="s">
        <v>752</v>
      </c>
      <c r="C632" s="123">
        <v>1989</v>
      </c>
      <c r="D632" s="112"/>
      <c r="E632" s="114" t="s">
        <v>94</v>
      </c>
      <c r="F632" s="107">
        <v>12</v>
      </c>
      <c r="G632" s="107">
        <v>1</v>
      </c>
      <c r="H632" s="111">
        <v>5912.7</v>
      </c>
      <c r="I632" s="111">
        <v>5067.7</v>
      </c>
      <c r="J632" s="111">
        <v>4686.5</v>
      </c>
      <c r="K632" s="122">
        <v>199</v>
      </c>
      <c r="L632" s="110">
        <f t="shared" si="130"/>
        <v>6566666</v>
      </c>
      <c r="M632" s="108"/>
      <c r="N632" s="108"/>
      <c r="O632" s="108"/>
      <c r="P632" s="110">
        <f>'Форма 2'!C632-M632-N632-O632</f>
        <v>6566666</v>
      </c>
      <c r="Q632" s="111">
        <f t="shared" si="137"/>
        <v>1295.7882274009905</v>
      </c>
      <c r="R632" s="111">
        <f t="shared" si="138"/>
        <v>1295.7882274009905</v>
      </c>
      <c r="S632" s="112" t="s">
        <v>81</v>
      </c>
      <c r="T632" s="107" t="s">
        <v>82</v>
      </c>
      <c r="U632" s="217"/>
      <c r="V632" s="85"/>
      <c r="W632" s="85"/>
      <c r="X632" s="85"/>
      <c r="Y632" s="85"/>
      <c r="Z632" s="172"/>
      <c r="AA632" s="172"/>
      <c r="AB632" s="177">
        <v>2</v>
      </c>
      <c r="AC632" s="154">
        <f>3204094+3362572</f>
        <v>6566666</v>
      </c>
      <c r="AD632" s="85"/>
      <c r="AE632" s="85"/>
      <c r="AF632" s="85"/>
      <c r="AG632" s="166"/>
      <c r="AH632" s="85"/>
      <c r="AI632" s="85"/>
      <c r="AJ632" s="85"/>
    </row>
    <row r="633" spans="1:36" ht="16.5" thickTop="1" thickBot="1">
      <c r="A633" s="105">
        <f t="shared" si="124"/>
        <v>387</v>
      </c>
      <c r="B633" s="112" t="s">
        <v>753</v>
      </c>
      <c r="C633" s="123">
        <v>1970</v>
      </c>
      <c r="D633" s="112"/>
      <c r="E633" s="114" t="s">
        <v>91</v>
      </c>
      <c r="F633" s="107">
        <v>5</v>
      </c>
      <c r="G633" s="107">
        <v>8</v>
      </c>
      <c r="H633" s="111">
        <v>6401.5</v>
      </c>
      <c r="I633" s="111">
        <v>5815.8</v>
      </c>
      <c r="J633" s="111">
        <v>5650</v>
      </c>
      <c r="K633" s="122">
        <v>253</v>
      </c>
      <c r="L633" s="110">
        <f t="shared" si="130"/>
        <v>34580710.954999998</v>
      </c>
      <c r="M633" s="108"/>
      <c r="N633" s="108"/>
      <c r="O633" s="108"/>
      <c r="P633" s="110">
        <f>'Форма 2'!C633-M633-N633-O633</f>
        <v>34580710.954999998</v>
      </c>
      <c r="Q633" s="111">
        <f t="shared" si="137"/>
        <v>5945.9938366174902</v>
      </c>
      <c r="R633" s="111">
        <f t="shared" si="138"/>
        <v>5945.9938366174902</v>
      </c>
      <c r="S633" s="112" t="s">
        <v>81</v>
      </c>
      <c r="T633" s="107" t="s">
        <v>82</v>
      </c>
      <c r="U633" s="217">
        <v>1</v>
      </c>
      <c r="V633" s="85"/>
      <c r="W633" s="85"/>
      <c r="X633" s="85"/>
      <c r="Y633" s="85"/>
      <c r="Z633" s="85"/>
      <c r="AA633" s="85"/>
      <c r="AB633" s="86"/>
      <c r="AC633" s="86"/>
      <c r="AD633" s="85"/>
      <c r="AE633" s="85">
        <v>1</v>
      </c>
      <c r="AF633" s="85"/>
      <c r="AG633" s="85"/>
      <c r="AH633" s="85"/>
      <c r="AI633" s="85"/>
      <c r="AJ633" s="85"/>
    </row>
    <row r="634" spans="1:36" ht="16.5" thickTop="1" thickBot="1">
      <c r="A634" s="105">
        <f t="shared" si="124"/>
        <v>388</v>
      </c>
      <c r="B634" s="112" t="s">
        <v>754</v>
      </c>
      <c r="C634" s="123">
        <v>1981</v>
      </c>
      <c r="D634" s="112"/>
      <c r="E634" s="114" t="s">
        <v>91</v>
      </c>
      <c r="F634" s="107">
        <v>9</v>
      </c>
      <c r="G634" s="107">
        <v>2</v>
      </c>
      <c r="H634" s="111">
        <v>3880.6</v>
      </c>
      <c r="I634" s="111">
        <v>3880.6</v>
      </c>
      <c r="J634" s="111">
        <v>3880.6</v>
      </c>
      <c r="K634" s="122">
        <v>188</v>
      </c>
      <c r="L634" s="110">
        <f t="shared" si="130"/>
        <v>25753485.482000001</v>
      </c>
      <c r="M634" s="108"/>
      <c r="N634" s="108"/>
      <c r="O634" s="108"/>
      <c r="P634" s="110">
        <f>'Форма 2'!C634-M634-N634-O634</f>
        <v>25753485.482000001</v>
      </c>
      <c r="Q634" s="111">
        <f t="shared" si="137"/>
        <v>6636.47</v>
      </c>
      <c r="R634" s="111">
        <f t="shared" si="138"/>
        <v>6636.47</v>
      </c>
      <c r="S634" s="112" t="s">
        <v>81</v>
      </c>
      <c r="T634" s="107" t="s">
        <v>82</v>
      </c>
      <c r="U634" s="217">
        <v>1</v>
      </c>
      <c r="V634" s="85"/>
      <c r="W634" s="85"/>
      <c r="X634" s="85"/>
      <c r="Y634" s="85"/>
      <c r="Z634" s="85"/>
      <c r="AA634" s="85"/>
      <c r="AB634" s="86"/>
      <c r="AC634" s="86"/>
      <c r="AD634" s="85">
        <v>1</v>
      </c>
      <c r="AE634" s="85">
        <v>1</v>
      </c>
      <c r="AF634" s="85"/>
      <c r="AG634" s="85"/>
      <c r="AH634" s="85"/>
      <c r="AI634" s="85"/>
      <c r="AJ634" s="85"/>
    </row>
    <row r="635" spans="1:36" ht="16.5" thickTop="1" thickBot="1">
      <c r="A635" s="105">
        <f t="shared" si="124"/>
        <v>389</v>
      </c>
      <c r="B635" s="112" t="s">
        <v>755</v>
      </c>
      <c r="C635" s="107">
        <v>1962</v>
      </c>
      <c r="D635" s="107"/>
      <c r="E635" s="114" t="s">
        <v>94</v>
      </c>
      <c r="F635" s="107">
        <v>5</v>
      </c>
      <c r="G635" s="107">
        <v>4</v>
      </c>
      <c r="H635" s="111">
        <v>3204.3</v>
      </c>
      <c r="I635" s="111">
        <v>2194.3000000000002</v>
      </c>
      <c r="J635" s="111">
        <v>1919</v>
      </c>
      <c r="K635" s="122">
        <v>139</v>
      </c>
      <c r="L635" s="110">
        <f t="shared" si="130"/>
        <v>14430629.136000002</v>
      </c>
      <c r="M635" s="108"/>
      <c r="N635" s="108"/>
      <c r="O635" s="108"/>
      <c r="P635" s="110">
        <f>'Форма 2'!C635-M635-N635-O635</f>
        <v>14430629.136000002</v>
      </c>
      <c r="Q635" s="111">
        <f t="shared" si="137"/>
        <v>6576.4157754181288</v>
      </c>
      <c r="R635" s="111">
        <f t="shared" si="138"/>
        <v>6576.4157754181288</v>
      </c>
      <c r="S635" s="112" t="s">
        <v>81</v>
      </c>
      <c r="T635" s="107" t="s">
        <v>82</v>
      </c>
      <c r="U635" s="217"/>
      <c r="V635" s="85"/>
      <c r="W635" s="85"/>
      <c r="X635" s="85"/>
      <c r="Y635" s="85"/>
      <c r="Z635" s="85"/>
      <c r="AA635" s="85"/>
      <c r="AB635" s="86"/>
      <c r="AC635" s="86"/>
      <c r="AD635" s="85">
        <v>1</v>
      </c>
      <c r="AE635" s="85"/>
      <c r="AF635" s="85"/>
      <c r="AG635" s="85"/>
      <c r="AH635" s="85"/>
      <c r="AI635" s="85"/>
      <c r="AJ635" s="85"/>
    </row>
    <row r="636" spans="1:36" ht="16.5" thickTop="1" thickBot="1">
      <c r="A636" s="105">
        <f t="shared" si="124"/>
        <v>390</v>
      </c>
      <c r="B636" s="112" t="s">
        <v>756</v>
      </c>
      <c r="C636" s="123">
        <v>1985</v>
      </c>
      <c r="D636" s="112"/>
      <c r="E636" s="114" t="s">
        <v>91</v>
      </c>
      <c r="F636" s="107">
        <v>9</v>
      </c>
      <c r="G636" s="107">
        <v>2</v>
      </c>
      <c r="H636" s="111">
        <v>4656.5</v>
      </c>
      <c r="I636" s="111">
        <v>3856.9</v>
      </c>
      <c r="J636" s="111">
        <v>3856.9</v>
      </c>
      <c r="K636" s="122">
        <v>203</v>
      </c>
      <c r="L636" s="110">
        <f t="shared" si="130"/>
        <v>9629222.9149999991</v>
      </c>
      <c r="M636" s="108"/>
      <c r="N636" s="108"/>
      <c r="O636" s="108"/>
      <c r="P636" s="110">
        <f>'Форма 2'!C636-M636-N636-O636</f>
        <v>9629222.9149999991</v>
      </c>
      <c r="Q636" s="111">
        <f t="shared" si="137"/>
        <v>2496.6223949285691</v>
      </c>
      <c r="R636" s="111">
        <f t="shared" si="138"/>
        <v>2496.6223949285691</v>
      </c>
      <c r="S636" s="112" t="s">
        <v>81</v>
      </c>
      <c r="T636" s="107" t="s">
        <v>82</v>
      </c>
      <c r="U636" s="217"/>
      <c r="V636" s="85"/>
      <c r="W636" s="85"/>
      <c r="X636" s="85"/>
      <c r="Y636" s="85"/>
      <c r="Z636" s="85"/>
      <c r="AA636" s="85"/>
      <c r="AB636" s="86"/>
      <c r="AC636" s="86"/>
      <c r="AD636" s="85">
        <v>1</v>
      </c>
      <c r="AE636" s="85"/>
      <c r="AF636" s="85"/>
      <c r="AG636" s="85"/>
      <c r="AH636" s="85"/>
      <c r="AI636" s="85"/>
      <c r="AJ636" s="85"/>
    </row>
    <row r="637" spans="1:36" ht="16.5" thickTop="1" thickBot="1">
      <c r="A637" s="105">
        <f t="shared" si="124"/>
        <v>391</v>
      </c>
      <c r="B637" s="112" t="s">
        <v>757</v>
      </c>
      <c r="C637" s="123">
        <v>1968</v>
      </c>
      <c r="D637" s="112"/>
      <c r="E637" s="114" t="s">
        <v>80</v>
      </c>
      <c r="F637" s="107">
        <v>5</v>
      </c>
      <c r="G637" s="107">
        <v>4</v>
      </c>
      <c r="H637" s="111">
        <v>3470</v>
      </c>
      <c r="I637" s="111">
        <v>3150.4</v>
      </c>
      <c r="J637" s="111">
        <v>2681.3</v>
      </c>
      <c r="K637" s="122">
        <v>126</v>
      </c>
      <c r="L637" s="110">
        <f t="shared" si="130"/>
        <v>17613531.73</v>
      </c>
      <c r="M637" s="108"/>
      <c r="N637" s="108"/>
      <c r="O637" s="108"/>
      <c r="P637" s="110">
        <f>'Форма 2'!C637-M637-N637-O637</f>
        <v>17613531.73</v>
      </c>
      <c r="Q637" s="111">
        <f>L637/I637</f>
        <v>5590.8874206449973</v>
      </c>
      <c r="R637" s="111">
        <f>Q637</f>
        <v>5590.8874206449973</v>
      </c>
      <c r="S637" s="112" t="s">
        <v>81</v>
      </c>
      <c r="T637" s="107" t="s">
        <v>92</v>
      </c>
      <c r="U637" s="217"/>
      <c r="V637" s="85"/>
      <c r="W637" s="85"/>
      <c r="X637" s="85"/>
      <c r="Y637" s="85"/>
      <c r="Z637" s="85"/>
      <c r="AA637" s="85"/>
      <c r="AB637" s="86"/>
      <c r="AC637" s="86"/>
      <c r="AD637" s="85"/>
      <c r="AE637" s="85">
        <v>2</v>
      </c>
      <c r="AF637" s="85"/>
      <c r="AG637" s="85"/>
      <c r="AH637" s="85"/>
      <c r="AI637" s="85"/>
      <c r="AJ637" s="85"/>
    </row>
    <row r="638" spans="1:36" ht="16.5" thickTop="1" thickBot="1">
      <c r="A638" s="105">
        <f t="shared" si="124"/>
        <v>392</v>
      </c>
      <c r="B638" s="112" t="s">
        <v>758</v>
      </c>
      <c r="C638" s="123">
        <v>1982</v>
      </c>
      <c r="D638" s="112"/>
      <c r="E638" s="114" t="s">
        <v>94</v>
      </c>
      <c r="F638" s="107">
        <v>14</v>
      </c>
      <c r="G638" s="107">
        <v>2</v>
      </c>
      <c r="H638" s="111">
        <v>13517</v>
      </c>
      <c r="I638" s="111">
        <v>12510.5</v>
      </c>
      <c r="J638" s="111">
        <v>12510.5</v>
      </c>
      <c r="K638" s="122">
        <v>486</v>
      </c>
      <c r="L638" s="110">
        <f t="shared" si="130"/>
        <v>35065395.890000001</v>
      </c>
      <c r="M638" s="108"/>
      <c r="N638" s="108"/>
      <c r="O638" s="108"/>
      <c r="P638" s="110">
        <f>'Форма 2'!C638-M638-N638-O638</f>
        <v>35065395.890000001</v>
      </c>
      <c r="Q638" s="111">
        <f t="shared" ref="Q638" si="140">L638/I638</f>
        <v>2802.8772543063828</v>
      </c>
      <c r="R638" s="111">
        <f t="shared" ref="R638" si="141">Q638</f>
        <v>2802.8772543063828</v>
      </c>
      <c r="S638" s="112" t="s">
        <v>81</v>
      </c>
      <c r="T638" s="107" t="s">
        <v>92</v>
      </c>
      <c r="U638" s="217"/>
      <c r="V638" s="85"/>
      <c r="W638" s="85"/>
      <c r="X638" s="85"/>
      <c r="Y638" s="85"/>
      <c r="Z638" s="85"/>
      <c r="AA638" s="85"/>
      <c r="AB638" s="86"/>
      <c r="AC638" s="86"/>
      <c r="AD638" s="85"/>
      <c r="AE638" s="85">
        <v>1</v>
      </c>
      <c r="AF638" s="85"/>
      <c r="AG638" s="85"/>
      <c r="AH638" s="85"/>
      <c r="AI638" s="85"/>
      <c r="AJ638" s="85"/>
    </row>
    <row r="639" spans="1:36" ht="16.5" thickTop="1" thickBot="1">
      <c r="A639" s="105">
        <f t="shared" si="124"/>
        <v>393</v>
      </c>
      <c r="B639" s="112" t="s">
        <v>759</v>
      </c>
      <c r="C639" s="123">
        <v>1976</v>
      </c>
      <c r="D639" s="112"/>
      <c r="E639" s="114" t="s">
        <v>94</v>
      </c>
      <c r="F639" s="107">
        <v>5</v>
      </c>
      <c r="G639" s="107">
        <v>1</v>
      </c>
      <c r="H639" s="111">
        <v>2568</v>
      </c>
      <c r="I639" s="111">
        <v>2352.5</v>
      </c>
      <c r="J639" s="111">
        <v>2352.5</v>
      </c>
      <c r="K639" s="122">
        <v>130</v>
      </c>
      <c r="L639" s="110">
        <f t="shared" si="130"/>
        <v>11565039.360000001</v>
      </c>
      <c r="M639" s="108"/>
      <c r="N639" s="108"/>
      <c r="O639" s="108"/>
      <c r="P639" s="110">
        <f>'Форма 2'!C639-M639-N639-O639</f>
        <v>11565039.360000001</v>
      </c>
      <c r="Q639" s="111">
        <f>L639/I639</f>
        <v>4916.063489904358</v>
      </c>
      <c r="R639" s="111">
        <f>Q639</f>
        <v>4916.063489904358</v>
      </c>
      <c r="S639" s="112" t="s">
        <v>81</v>
      </c>
      <c r="T639" s="107" t="s">
        <v>82</v>
      </c>
      <c r="U639" s="217"/>
      <c r="V639" s="85"/>
      <c r="W639" s="85"/>
      <c r="X639" s="85"/>
      <c r="Y639" s="85"/>
      <c r="Z639" s="85"/>
      <c r="AA639" s="85"/>
      <c r="AB639" s="86"/>
      <c r="AC639" s="86"/>
      <c r="AD639" s="85">
        <v>1</v>
      </c>
      <c r="AE639" s="85"/>
      <c r="AF639" s="85"/>
      <c r="AG639" s="85"/>
      <c r="AH639" s="85"/>
      <c r="AI639" s="85"/>
      <c r="AJ639" s="85"/>
    </row>
    <row r="640" spans="1:36" ht="16.5" thickTop="1" thickBot="1">
      <c r="A640" s="105">
        <f t="shared" si="124"/>
        <v>394</v>
      </c>
      <c r="B640" s="112" t="s">
        <v>760</v>
      </c>
      <c r="C640" s="123">
        <v>1988</v>
      </c>
      <c r="D640" s="112"/>
      <c r="E640" s="114" t="s">
        <v>239</v>
      </c>
      <c r="F640" s="107">
        <v>10</v>
      </c>
      <c r="G640" s="107">
        <v>7</v>
      </c>
      <c r="H640" s="111">
        <v>15578</v>
      </c>
      <c r="I640" s="111">
        <v>9599.6</v>
      </c>
      <c r="J640" s="111">
        <v>9599.6</v>
      </c>
      <c r="K640" s="122">
        <v>650</v>
      </c>
      <c r="L640" s="110">
        <f t="shared" si="130"/>
        <v>40411980.259999998</v>
      </c>
      <c r="M640" s="108"/>
      <c r="N640" s="108"/>
      <c r="O640" s="108"/>
      <c r="P640" s="110">
        <f>'Форма 2'!C640-M640-N640-O640</f>
        <v>40411980.259999998</v>
      </c>
      <c r="Q640" s="111">
        <f>L640/I640</f>
        <v>4209.7566836118167</v>
      </c>
      <c r="R640" s="111">
        <f>Q640</f>
        <v>4209.7566836118167</v>
      </c>
      <c r="S640" s="112" t="s">
        <v>81</v>
      </c>
      <c r="T640" s="107" t="s">
        <v>92</v>
      </c>
      <c r="U640" s="217"/>
      <c r="V640" s="85"/>
      <c r="W640" s="85"/>
      <c r="X640" s="85"/>
      <c r="Y640" s="85"/>
      <c r="Z640" s="85"/>
      <c r="AA640" s="85"/>
      <c r="AB640" s="86"/>
      <c r="AC640" s="86"/>
      <c r="AD640" s="85"/>
      <c r="AE640" s="85">
        <v>1</v>
      </c>
      <c r="AF640" s="85"/>
      <c r="AG640" s="85"/>
      <c r="AH640" s="85"/>
      <c r="AI640" s="85"/>
      <c r="AJ640" s="85"/>
    </row>
    <row r="641" spans="1:36" ht="16.5" thickTop="1" thickBot="1">
      <c r="A641" s="105">
        <f t="shared" ref="A641:A671" si="142">A640+1</f>
        <v>395</v>
      </c>
      <c r="B641" s="112" t="s">
        <v>761</v>
      </c>
      <c r="C641" s="123">
        <v>1990</v>
      </c>
      <c r="D641" s="112"/>
      <c r="E641" s="114" t="s">
        <v>91</v>
      </c>
      <c r="F641" s="107">
        <v>16</v>
      </c>
      <c r="G641" s="107">
        <v>1</v>
      </c>
      <c r="H641" s="111">
        <v>5352</v>
      </c>
      <c r="I641" s="111">
        <v>3246.3</v>
      </c>
      <c r="J641" s="111">
        <v>3246.3</v>
      </c>
      <c r="K641" s="122">
        <v>205</v>
      </c>
      <c r="L641" s="110">
        <f t="shared" si="130"/>
        <v>2997601.68</v>
      </c>
      <c r="M641" s="108"/>
      <c r="N641" s="108"/>
      <c r="O641" s="108"/>
      <c r="P641" s="110">
        <f>'Форма 2'!C641-M641-N641-O641</f>
        <v>2997601.68</v>
      </c>
      <c r="Q641" s="111">
        <f>L641/I641</f>
        <v>923.390222715091</v>
      </c>
      <c r="R641" s="111">
        <f>Q641</f>
        <v>923.390222715091</v>
      </c>
      <c r="S641" s="112" t="s">
        <v>81</v>
      </c>
      <c r="T641" s="107" t="s">
        <v>92</v>
      </c>
      <c r="U641" s="217">
        <v>1</v>
      </c>
      <c r="V641" s="85"/>
      <c r="W641" s="85"/>
      <c r="X641" s="85"/>
      <c r="Y641" s="85"/>
      <c r="Z641" s="85"/>
      <c r="AA641" s="85"/>
      <c r="AB641" s="86"/>
      <c r="AC641" s="86"/>
      <c r="AD641" s="85"/>
      <c r="AE641" s="85"/>
      <c r="AF641" s="85"/>
      <c r="AG641" s="85"/>
      <c r="AH641" s="85"/>
      <c r="AI641" s="85"/>
      <c r="AJ641" s="85"/>
    </row>
    <row r="642" spans="1:36" ht="16.5" thickTop="1" thickBot="1">
      <c r="A642" s="105">
        <f t="shared" si="142"/>
        <v>396</v>
      </c>
      <c r="B642" s="114" t="s">
        <v>762</v>
      </c>
      <c r="C642" s="123">
        <v>1968</v>
      </c>
      <c r="D642" s="107"/>
      <c r="E642" s="114" t="s">
        <v>91</v>
      </c>
      <c r="F642" s="107">
        <v>5</v>
      </c>
      <c r="G642" s="107">
        <v>8</v>
      </c>
      <c r="H642" s="111">
        <v>5785.6</v>
      </c>
      <c r="I642" s="111">
        <v>5785.6</v>
      </c>
      <c r="J642" s="111">
        <v>5785.6</v>
      </c>
      <c r="K642" s="125">
        <v>275</v>
      </c>
      <c r="L642" s="110">
        <f t="shared" si="130"/>
        <v>31253637.631999999</v>
      </c>
      <c r="M642" s="108"/>
      <c r="N642" s="108"/>
      <c r="O642" s="108"/>
      <c r="P642" s="110">
        <f>'Форма 2'!C642-M642-N642-O642</f>
        <v>31253637.631999999</v>
      </c>
      <c r="Q642" s="111">
        <f t="shared" si="137"/>
        <v>5401.9699999999993</v>
      </c>
      <c r="R642" s="111">
        <f t="shared" si="138"/>
        <v>5401.9699999999993</v>
      </c>
      <c r="S642" s="112" t="s">
        <v>81</v>
      </c>
      <c r="T642" s="107" t="s">
        <v>82</v>
      </c>
      <c r="U642" s="217">
        <v>1</v>
      </c>
      <c r="V642" s="85"/>
      <c r="W642" s="85"/>
      <c r="X642" s="85"/>
      <c r="Y642" s="85"/>
      <c r="Z642" s="85"/>
      <c r="AA642" s="85"/>
      <c r="AB642" s="86"/>
      <c r="AC642" s="86"/>
      <c r="AD642" s="85"/>
      <c r="AE642" s="85">
        <v>1</v>
      </c>
      <c r="AF642" s="85"/>
      <c r="AG642" s="85"/>
      <c r="AH642" s="85"/>
      <c r="AI642" s="85"/>
      <c r="AJ642" s="85"/>
    </row>
    <row r="643" spans="1:36" ht="16.5" thickTop="1" thickBot="1">
      <c r="A643" s="105">
        <f t="shared" si="142"/>
        <v>397</v>
      </c>
      <c r="B643" s="112" t="s">
        <v>763</v>
      </c>
      <c r="C643" s="107">
        <v>1969</v>
      </c>
      <c r="D643" s="107"/>
      <c r="E643" s="114" t="s">
        <v>239</v>
      </c>
      <c r="F643" s="107">
        <v>5</v>
      </c>
      <c r="G643" s="107">
        <v>4</v>
      </c>
      <c r="H643" s="111">
        <v>2714.7</v>
      </c>
      <c r="I643" s="111">
        <v>2534.4499999999998</v>
      </c>
      <c r="J643" s="111">
        <v>2534.4499999999998</v>
      </c>
      <c r="K643" s="122">
        <v>93</v>
      </c>
      <c r="L643" s="110">
        <f t="shared" si="130"/>
        <v>25479848.435999997</v>
      </c>
      <c r="M643" s="108"/>
      <c r="N643" s="108"/>
      <c r="O643" s="108"/>
      <c r="P643" s="110">
        <f>'Форма 2'!C643-M643-N643-O643</f>
        <v>25479848.435999997</v>
      </c>
      <c r="Q643" s="111">
        <f>L643/I643</f>
        <v>10053.403474521099</v>
      </c>
      <c r="R643" s="111">
        <f>Q643</f>
        <v>10053.403474521099</v>
      </c>
      <c r="S643" s="112" t="s">
        <v>81</v>
      </c>
      <c r="T643" s="107" t="s">
        <v>82</v>
      </c>
      <c r="U643" s="217"/>
      <c r="V643" s="85"/>
      <c r="W643" s="85"/>
      <c r="X643" s="85"/>
      <c r="Y643" s="85"/>
      <c r="Z643" s="85"/>
      <c r="AA643" s="85"/>
      <c r="AB643" s="86"/>
      <c r="AC643" s="86"/>
      <c r="AD643" s="85">
        <v>1</v>
      </c>
      <c r="AE643" s="85">
        <v>1</v>
      </c>
      <c r="AF643" s="85"/>
      <c r="AG643" s="85"/>
      <c r="AH643" s="85"/>
      <c r="AI643" s="85"/>
      <c r="AJ643" s="85"/>
    </row>
    <row r="644" spans="1:36" ht="16.5" thickTop="1" thickBot="1">
      <c r="A644" s="105">
        <f t="shared" si="142"/>
        <v>398</v>
      </c>
      <c r="B644" s="114" t="s">
        <v>764</v>
      </c>
      <c r="C644" s="123">
        <v>1981</v>
      </c>
      <c r="D644" s="107"/>
      <c r="E644" s="114" t="s">
        <v>239</v>
      </c>
      <c r="F644" s="107">
        <v>9</v>
      </c>
      <c r="G644" s="107">
        <v>2</v>
      </c>
      <c r="H644" s="111">
        <v>3875.1</v>
      </c>
      <c r="I644" s="111">
        <v>3875.1</v>
      </c>
      <c r="J644" s="111">
        <v>3875.1</v>
      </c>
      <c r="K644" s="125">
        <v>200</v>
      </c>
      <c r="L644" s="110">
        <f t="shared" si="130"/>
        <v>5190425.193</v>
      </c>
      <c r="M644" s="108"/>
      <c r="N644" s="108"/>
      <c r="O644" s="108"/>
      <c r="P644" s="110">
        <f>'Форма 2'!C644-M644-N644-O644</f>
        <v>5190425.193</v>
      </c>
      <c r="Q644" s="111">
        <f>L644/I644</f>
        <v>1339.43</v>
      </c>
      <c r="R644" s="111">
        <f>Q644</f>
        <v>1339.43</v>
      </c>
      <c r="S644" s="112" t="s">
        <v>81</v>
      </c>
      <c r="T644" s="107" t="s">
        <v>92</v>
      </c>
      <c r="U644" s="217"/>
      <c r="V644" s="85"/>
      <c r="W644" s="85"/>
      <c r="X644" s="85"/>
      <c r="Y644" s="85"/>
      <c r="Z644" s="85"/>
      <c r="AA644" s="85"/>
      <c r="AB644" s="86"/>
      <c r="AC644" s="86"/>
      <c r="AD644" s="85">
        <v>1</v>
      </c>
      <c r="AE644" s="85"/>
      <c r="AF644" s="85"/>
      <c r="AG644" s="85"/>
      <c r="AH644" s="85"/>
      <c r="AI644" s="85"/>
      <c r="AJ644" s="85"/>
    </row>
    <row r="645" spans="1:36" ht="16.5" thickTop="1" thickBot="1">
      <c r="A645" s="105">
        <f t="shared" si="142"/>
        <v>399</v>
      </c>
      <c r="B645" s="189" t="s">
        <v>765</v>
      </c>
      <c r="C645" s="107">
        <v>2003</v>
      </c>
      <c r="D645" s="107"/>
      <c r="E645" s="114" t="s">
        <v>94</v>
      </c>
      <c r="F645" s="107">
        <v>14</v>
      </c>
      <c r="G645" s="107">
        <v>1</v>
      </c>
      <c r="H645" s="111">
        <v>7117.6</v>
      </c>
      <c r="I645" s="111">
        <v>5323.6</v>
      </c>
      <c r="J645" s="111">
        <v>4941.6000000000004</v>
      </c>
      <c r="K645" s="122">
        <v>146</v>
      </c>
      <c r="L645" s="110">
        <f t="shared" si="130"/>
        <v>7917191.1840000004</v>
      </c>
      <c r="M645" s="108"/>
      <c r="N645" s="108"/>
      <c r="O645" s="108"/>
      <c r="P645" s="110">
        <f>'Форма 2'!C645-M645-N645-O645</f>
        <v>7917191.1840000004</v>
      </c>
      <c r="Q645" s="111">
        <f t="shared" ref="Q645" si="143">L645/I645</f>
        <v>1487.1874641220227</v>
      </c>
      <c r="R645" s="111">
        <f t="shared" ref="R645" si="144">Q645</f>
        <v>1487.1874641220227</v>
      </c>
      <c r="S645" s="112" t="s">
        <v>81</v>
      </c>
      <c r="T645" s="107" t="s">
        <v>92</v>
      </c>
      <c r="U645" s="217"/>
      <c r="V645" s="85"/>
      <c r="W645" s="85"/>
      <c r="X645" s="85">
        <v>1</v>
      </c>
      <c r="Y645" s="85">
        <v>1</v>
      </c>
      <c r="Z645" s="85"/>
      <c r="AA645" s="85"/>
      <c r="AB645" s="86"/>
      <c r="AC645" s="86"/>
      <c r="AD645" s="85"/>
      <c r="AE645" s="85"/>
      <c r="AF645" s="85"/>
      <c r="AG645" s="85"/>
      <c r="AH645" s="85"/>
      <c r="AI645" s="85"/>
      <c r="AJ645" s="85"/>
    </row>
    <row r="646" spans="1:36" ht="16.5" thickTop="1" thickBot="1">
      <c r="A646" s="105">
        <f t="shared" si="142"/>
        <v>400</v>
      </c>
      <c r="B646" s="112" t="s">
        <v>766</v>
      </c>
      <c r="C646" s="107">
        <v>1961</v>
      </c>
      <c r="D646" s="107"/>
      <c r="E646" s="114" t="s">
        <v>94</v>
      </c>
      <c r="F646" s="107">
        <v>5</v>
      </c>
      <c r="G646" s="107">
        <v>2</v>
      </c>
      <c r="H646" s="111">
        <v>1357.2</v>
      </c>
      <c r="I646" s="111">
        <v>1265</v>
      </c>
      <c r="J646" s="111">
        <v>1179.0999999999999</v>
      </c>
      <c r="K646" s="122">
        <v>43</v>
      </c>
      <c r="L646" s="110">
        <f t="shared" si="130"/>
        <v>6112177.3440000005</v>
      </c>
      <c r="M646" s="108"/>
      <c r="N646" s="108"/>
      <c r="O646" s="108"/>
      <c r="P646" s="110">
        <f>'Форма 2'!C646-M646-N646-O646</f>
        <v>6112177.3440000005</v>
      </c>
      <c r="Q646" s="111">
        <f>L646/I646</f>
        <v>4831.7607462450596</v>
      </c>
      <c r="R646" s="111">
        <f>Q646</f>
        <v>4831.7607462450596</v>
      </c>
      <c r="S646" s="112" t="s">
        <v>81</v>
      </c>
      <c r="T646" s="107" t="s">
        <v>82</v>
      </c>
      <c r="U646" s="217"/>
      <c r="V646" s="85"/>
      <c r="W646" s="85"/>
      <c r="X646" s="85"/>
      <c r="Y646" s="85"/>
      <c r="Z646" s="85"/>
      <c r="AA646" s="85"/>
      <c r="AB646" s="86"/>
      <c r="AC646" s="86"/>
      <c r="AD646" s="85">
        <v>1</v>
      </c>
      <c r="AE646" s="85"/>
      <c r="AF646" s="85"/>
      <c r="AG646" s="85"/>
      <c r="AH646" s="85"/>
      <c r="AI646" s="85"/>
      <c r="AJ646" s="85"/>
    </row>
    <row r="647" spans="1:36" ht="16.5" thickTop="1" thickBot="1">
      <c r="A647" s="105">
        <f t="shared" si="142"/>
        <v>401</v>
      </c>
      <c r="B647" s="112" t="s">
        <v>767</v>
      </c>
      <c r="C647" s="107">
        <v>2005</v>
      </c>
      <c r="D647" s="107"/>
      <c r="E647" s="114" t="s">
        <v>94</v>
      </c>
      <c r="F647" s="107">
        <v>10</v>
      </c>
      <c r="G647" s="107">
        <v>3</v>
      </c>
      <c r="H647" s="111">
        <v>8469.7999999999993</v>
      </c>
      <c r="I647" s="111">
        <v>7157.8</v>
      </c>
      <c r="J647" s="111">
        <v>5624.3</v>
      </c>
      <c r="K647" s="122">
        <v>276</v>
      </c>
      <c r="L647" s="110">
        <f t="shared" si="130"/>
        <v>9421297.3319999985</v>
      </c>
      <c r="M647" s="108"/>
      <c r="N647" s="108"/>
      <c r="O647" s="108"/>
      <c r="P647" s="110">
        <f>'Форма 2'!C647-M647-N647-O647</f>
        <v>9421297.3319999985</v>
      </c>
      <c r="Q647" s="111">
        <f>L647/I647</f>
        <v>1316.2280773421999</v>
      </c>
      <c r="R647" s="111">
        <f>Q647</f>
        <v>1316.2280773421999</v>
      </c>
      <c r="S647" s="112" t="s">
        <v>81</v>
      </c>
      <c r="T647" s="107" t="s">
        <v>92</v>
      </c>
      <c r="U647" s="217"/>
      <c r="V647" s="85"/>
      <c r="W647" s="85"/>
      <c r="X647" s="85">
        <v>1</v>
      </c>
      <c r="Y647" s="85">
        <v>1</v>
      </c>
      <c r="Z647" s="85"/>
      <c r="AA647" s="85"/>
      <c r="AB647" s="86"/>
      <c r="AC647" s="86"/>
      <c r="AD647" s="85"/>
      <c r="AE647" s="85"/>
      <c r="AF647" s="85"/>
      <c r="AG647" s="85"/>
      <c r="AH647" s="85"/>
      <c r="AI647" s="85"/>
      <c r="AJ647" s="85"/>
    </row>
    <row r="648" spans="1:36" ht="16.5" thickTop="1" thickBot="1">
      <c r="A648" s="105">
        <f t="shared" si="142"/>
        <v>402</v>
      </c>
      <c r="B648" s="112" t="s">
        <v>768</v>
      </c>
      <c r="C648" s="107">
        <v>1954</v>
      </c>
      <c r="D648" s="107"/>
      <c r="E648" s="114" t="s">
        <v>94</v>
      </c>
      <c r="F648" s="107">
        <v>5</v>
      </c>
      <c r="G648" s="107">
        <v>4</v>
      </c>
      <c r="H648" s="111">
        <v>4024.69</v>
      </c>
      <c r="I648" s="111">
        <v>3364.11</v>
      </c>
      <c r="J648" s="111">
        <v>3276.51</v>
      </c>
      <c r="K648" s="122">
        <v>133</v>
      </c>
      <c r="L648" s="110">
        <f t="shared" si="130"/>
        <v>21965321.120899998</v>
      </c>
      <c r="M648" s="108"/>
      <c r="N648" s="108">
        <v>503792.21</v>
      </c>
      <c r="O648" s="108">
        <v>19370259.739999998</v>
      </c>
      <c r="P648" s="110">
        <f>'Форма 2'!C648-M648-N648-O648</f>
        <v>2091269.1708999984</v>
      </c>
      <c r="Q648" s="111">
        <f t="shared" si="137"/>
        <v>6529.3112059058703</v>
      </c>
      <c r="R648" s="111">
        <f t="shared" si="138"/>
        <v>6529.3112059058703</v>
      </c>
      <c r="S648" s="112" t="s">
        <v>81</v>
      </c>
      <c r="T648" s="107" t="s">
        <v>82</v>
      </c>
      <c r="U648" s="217">
        <v>1</v>
      </c>
      <c r="V648" s="85"/>
      <c r="W648" s="85"/>
      <c r="X648" s="85"/>
      <c r="Y648" s="85"/>
      <c r="Z648" s="85"/>
      <c r="AA648" s="85"/>
      <c r="AB648" s="86"/>
      <c r="AC648" s="86"/>
      <c r="AD648" s="85"/>
      <c r="AE648" s="85">
        <v>1</v>
      </c>
      <c r="AF648" s="85"/>
      <c r="AG648" s="85"/>
      <c r="AH648" s="85"/>
      <c r="AI648" s="85"/>
      <c r="AJ648" s="85"/>
    </row>
    <row r="649" spans="1:36" ht="16.5" thickTop="1" thickBot="1">
      <c r="A649" s="105">
        <f t="shared" si="142"/>
        <v>403</v>
      </c>
      <c r="B649" s="112" t="s">
        <v>769</v>
      </c>
      <c r="C649" s="107">
        <v>2007</v>
      </c>
      <c r="D649" s="107"/>
      <c r="E649" s="114"/>
      <c r="F649" s="107">
        <v>17</v>
      </c>
      <c r="G649" s="107">
        <v>2</v>
      </c>
      <c r="H649" s="111">
        <v>17229.099999999999</v>
      </c>
      <c r="I649" s="111">
        <v>17229.099999999999</v>
      </c>
      <c r="J649" s="111"/>
      <c r="K649" s="122"/>
      <c r="L649" s="110">
        <f t="shared" si="130"/>
        <v>13628492</v>
      </c>
      <c r="M649" s="108"/>
      <c r="N649" s="108"/>
      <c r="O649" s="108"/>
      <c r="P649" s="110">
        <f>'Форма 2'!C649-M649-N649-O649</f>
        <v>13628492</v>
      </c>
      <c r="Q649" s="111">
        <f t="shared" si="137"/>
        <v>791.01589752221537</v>
      </c>
      <c r="R649" s="111">
        <f t="shared" si="138"/>
        <v>791.01589752221537</v>
      </c>
      <c r="S649" s="112" t="s">
        <v>81</v>
      </c>
      <c r="T649" s="107" t="s">
        <v>92</v>
      </c>
      <c r="U649" s="217"/>
      <c r="V649" s="85"/>
      <c r="W649" s="85"/>
      <c r="X649" s="85"/>
      <c r="Y649" s="85"/>
      <c r="Z649" s="172"/>
      <c r="AA649" s="172"/>
      <c r="AB649" s="177">
        <v>4</v>
      </c>
      <c r="AC649" s="154">
        <f>(3241335*2)+(3572911*2)</f>
        <v>13628492</v>
      </c>
      <c r="AD649" s="85"/>
      <c r="AE649" s="85"/>
      <c r="AF649" s="85"/>
      <c r="AG649" s="166"/>
      <c r="AH649" s="85"/>
      <c r="AI649" s="85"/>
      <c r="AJ649" s="85"/>
    </row>
    <row r="650" spans="1:36" ht="16.5" thickTop="1" thickBot="1">
      <c r="A650" s="105">
        <f t="shared" si="142"/>
        <v>404</v>
      </c>
      <c r="B650" s="112" t="s">
        <v>770</v>
      </c>
      <c r="C650" s="107">
        <v>1975</v>
      </c>
      <c r="D650" s="107"/>
      <c r="E650" s="114" t="s">
        <v>80</v>
      </c>
      <c r="F650" s="107">
        <v>5</v>
      </c>
      <c r="G650" s="107">
        <v>4</v>
      </c>
      <c r="H650" s="111">
        <v>4542.6000000000004</v>
      </c>
      <c r="I650" s="111">
        <v>4533.1000000000004</v>
      </c>
      <c r="J650" s="111">
        <v>4533.1000000000004</v>
      </c>
      <c r="K650" s="122"/>
      <c r="L650" s="110">
        <f t="shared" si="130"/>
        <v>1786422.8760000002</v>
      </c>
      <c r="M650" s="108"/>
      <c r="N650" s="108"/>
      <c r="O650" s="108"/>
      <c r="P650" s="110">
        <f>'Форма 2'!C650-M650-N650-O650</f>
        <v>1786422.8760000002</v>
      </c>
      <c r="Q650" s="111">
        <f t="shared" si="137"/>
        <v>394.08415344907456</v>
      </c>
      <c r="R650" s="111">
        <f t="shared" si="138"/>
        <v>394.08415344907456</v>
      </c>
      <c r="S650" s="112" t="s">
        <v>81</v>
      </c>
      <c r="T650" s="107" t="s">
        <v>92</v>
      </c>
      <c r="U650" s="217">
        <v>1</v>
      </c>
      <c r="V650" s="85"/>
      <c r="W650" s="85"/>
      <c r="X650" s="85"/>
      <c r="Y650" s="85"/>
      <c r="Z650" s="85"/>
      <c r="AA650" s="85"/>
      <c r="AB650" s="86"/>
      <c r="AC650" s="86"/>
      <c r="AD650" s="85"/>
      <c r="AE650" s="85"/>
      <c r="AF650" s="85"/>
      <c r="AG650" s="85"/>
      <c r="AH650" s="85"/>
      <c r="AI650" s="85"/>
      <c r="AJ650" s="85"/>
    </row>
    <row r="651" spans="1:36" ht="16.5" thickTop="1" thickBot="1">
      <c r="A651" s="105">
        <f t="shared" si="142"/>
        <v>405</v>
      </c>
      <c r="B651" s="112" t="s">
        <v>771</v>
      </c>
      <c r="C651" s="107">
        <v>1999</v>
      </c>
      <c r="D651" s="107"/>
      <c r="E651" s="114" t="s">
        <v>239</v>
      </c>
      <c r="F651" s="107">
        <v>16</v>
      </c>
      <c r="G651" s="107">
        <v>5</v>
      </c>
      <c r="H651" s="111">
        <v>16578.5</v>
      </c>
      <c r="I651" s="111">
        <v>10187.5</v>
      </c>
      <c r="J651" s="111">
        <v>10187.5</v>
      </c>
      <c r="K651" s="122">
        <v>650</v>
      </c>
      <c r="L651" s="110">
        <f t="shared" si="130"/>
        <v>22205740.255000003</v>
      </c>
      <c r="M651" s="108"/>
      <c r="N651" s="108"/>
      <c r="O651" s="108"/>
      <c r="P651" s="110">
        <f>'Форма 2'!C651-M651-N651-O651</f>
        <v>22205740.255000003</v>
      </c>
      <c r="Q651" s="111">
        <f t="shared" si="137"/>
        <v>2179.7045649079755</v>
      </c>
      <c r="R651" s="111">
        <f t="shared" si="138"/>
        <v>2179.7045649079755</v>
      </c>
      <c r="S651" s="112" t="s">
        <v>81</v>
      </c>
      <c r="T651" s="107" t="s">
        <v>92</v>
      </c>
      <c r="U651" s="217"/>
      <c r="V651" s="85"/>
      <c r="W651" s="85"/>
      <c r="X651" s="85"/>
      <c r="Y651" s="85"/>
      <c r="Z651" s="85"/>
      <c r="AA651" s="85"/>
      <c r="AB651" s="86"/>
      <c r="AC651" s="86"/>
      <c r="AD651" s="85">
        <v>1</v>
      </c>
      <c r="AE651" s="85"/>
      <c r="AF651" s="85"/>
      <c r="AG651" s="85"/>
      <c r="AH651" s="85"/>
      <c r="AI651" s="85"/>
      <c r="AJ651" s="85"/>
    </row>
    <row r="652" spans="1:36" ht="16.5" thickTop="1" thickBot="1">
      <c r="A652" s="105">
        <f t="shared" si="142"/>
        <v>406</v>
      </c>
      <c r="B652" s="112" t="s">
        <v>772</v>
      </c>
      <c r="C652" s="107">
        <v>1991</v>
      </c>
      <c r="D652" s="107">
        <v>2007</v>
      </c>
      <c r="E652" s="114" t="s">
        <v>239</v>
      </c>
      <c r="F652" s="107">
        <v>10</v>
      </c>
      <c r="G652" s="107">
        <v>16</v>
      </c>
      <c r="H652" s="111">
        <v>12048.4</v>
      </c>
      <c r="I652" s="111">
        <v>9852.2999999999993</v>
      </c>
      <c r="J652" s="111">
        <v>9775.2999999999993</v>
      </c>
      <c r="K652" s="122">
        <v>438</v>
      </c>
      <c r="L652" s="110">
        <f t="shared" si="130"/>
        <v>248167.25</v>
      </c>
      <c r="M652" s="108"/>
      <c r="N652" s="108"/>
      <c r="O652" s="108"/>
      <c r="P652" s="110">
        <f>'Форма 2'!C652-M652-N652-O652</f>
        <v>248167.25</v>
      </c>
      <c r="Q652" s="111">
        <f t="shared" si="137"/>
        <v>25.188763029952398</v>
      </c>
      <c r="R652" s="111">
        <f t="shared" si="138"/>
        <v>25.188763029952398</v>
      </c>
      <c r="S652" s="112" t="s">
        <v>81</v>
      </c>
      <c r="T652" s="107" t="s">
        <v>92</v>
      </c>
      <c r="U652" s="217"/>
      <c r="V652" s="85"/>
      <c r="W652" s="85"/>
      <c r="X652" s="85"/>
      <c r="Y652" s="85"/>
      <c r="Z652" s="172"/>
      <c r="AA652" s="172"/>
      <c r="AB652" s="171"/>
      <c r="AC652" s="154"/>
      <c r="AD652" s="85"/>
      <c r="AE652" s="85"/>
      <c r="AF652" s="85"/>
      <c r="AG652" s="166" t="s">
        <v>24</v>
      </c>
      <c r="AH652" s="85"/>
      <c r="AI652" s="85"/>
      <c r="AJ652" s="85"/>
    </row>
    <row r="653" spans="1:36" ht="16.5" thickTop="1" thickBot="1">
      <c r="A653" s="105">
        <f t="shared" si="142"/>
        <v>407</v>
      </c>
      <c r="B653" s="112" t="s">
        <v>773</v>
      </c>
      <c r="C653" s="107">
        <v>1980</v>
      </c>
      <c r="D653" s="107"/>
      <c r="E653" s="114" t="s">
        <v>94</v>
      </c>
      <c r="F653" s="107">
        <v>5</v>
      </c>
      <c r="G653" s="107">
        <v>2</v>
      </c>
      <c r="H653" s="111">
        <v>2347.1999999999998</v>
      </c>
      <c r="I653" s="111">
        <v>1355.5</v>
      </c>
      <c r="J653" s="111">
        <v>1355.5</v>
      </c>
      <c r="K653" s="122"/>
      <c r="L653" s="110">
        <f t="shared" si="130"/>
        <v>58961.663999999997</v>
      </c>
      <c r="M653" s="108"/>
      <c r="N653" s="108"/>
      <c r="O653" s="108"/>
      <c r="P653" s="110">
        <f>'Форма 2'!C653-M653-N653-O653</f>
        <v>58961.663999999997</v>
      </c>
      <c r="Q653" s="111">
        <f t="shared" si="137"/>
        <v>43.498092216894136</v>
      </c>
      <c r="R653" s="111">
        <f t="shared" si="138"/>
        <v>43.498092216894136</v>
      </c>
      <c r="S653" s="112" t="s">
        <v>81</v>
      </c>
      <c r="T653" s="107" t="s">
        <v>92</v>
      </c>
      <c r="U653" s="217"/>
      <c r="V653" s="85"/>
      <c r="W653" s="85"/>
      <c r="X653" s="85"/>
      <c r="Y653" s="85"/>
      <c r="Z653" s="85"/>
      <c r="AA653" s="85"/>
      <c r="AB653" s="86"/>
      <c r="AC653" s="86"/>
      <c r="AD653" s="85"/>
      <c r="AE653" s="85"/>
      <c r="AF653" s="85"/>
      <c r="AG653" s="85"/>
      <c r="AH653" s="85"/>
      <c r="AI653" s="85"/>
      <c r="AJ653" s="85">
        <v>1</v>
      </c>
    </row>
    <row r="654" spans="1:36" ht="16.5" thickTop="1" thickBot="1">
      <c r="A654" s="105">
        <f t="shared" si="142"/>
        <v>408</v>
      </c>
      <c r="B654" s="112" t="s">
        <v>5040</v>
      </c>
      <c r="C654" s="107">
        <v>1975</v>
      </c>
      <c r="D654" s="107"/>
      <c r="E654" s="114" t="s">
        <v>94</v>
      </c>
      <c r="F654" s="107">
        <v>9</v>
      </c>
      <c r="G654" s="107">
        <v>1</v>
      </c>
      <c r="H654" s="111">
        <v>1963.8</v>
      </c>
      <c r="I654" s="111">
        <v>1808</v>
      </c>
      <c r="J654" s="111">
        <v>1808</v>
      </c>
      <c r="K654" s="122">
        <v>172</v>
      </c>
      <c r="L654" s="110">
        <f t="shared" ref="L654" si="145">SUM(M654:P654)</f>
        <v>2240733</v>
      </c>
      <c r="M654" s="108"/>
      <c r="N654" s="108"/>
      <c r="O654" s="108"/>
      <c r="P654" s="110">
        <f>'Форма 2'!C654-M654-N654-O654</f>
        <v>2240733</v>
      </c>
      <c r="Q654" s="111">
        <f t="shared" ref="Q654" si="146">L654/I654</f>
        <v>1239.3434734513273</v>
      </c>
      <c r="R654" s="111">
        <f t="shared" ref="R654" si="147">Q654</f>
        <v>1239.3434734513273</v>
      </c>
      <c r="S654" s="112" t="s">
        <v>81</v>
      </c>
      <c r="T654" s="107" t="s">
        <v>92</v>
      </c>
      <c r="U654" s="219"/>
      <c r="V654" s="153"/>
      <c r="W654" s="153"/>
      <c r="X654" s="153"/>
      <c r="Y654" s="153"/>
      <c r="Z654" s="153"/>
      <c r="AA654" s="153"/>
      <c r="AB654" s="168">
        <v>1</v>
      </c>
      <c r="AC654" s="86">
        <v>2240733</v>
      </c>
      <c r="AD654" s="153"/>
      <c r="AE654" s="153"/>
      <c r="AF654" s="153"/>
      <c r="AG654" s="85"/>
      <c r="AH654" s="153"/>
      <c r="AI654" s="153"/>
      <c r="AJ654" s="153"/>
    </row>
    <row r="655" spans="1:36" ht="16.5" thickTop="1" thickBot="1">
      <c r="A655" s="105">
        <f t="shared" si="142"/>
        <v>409</v>
      </c>
      <c r="B655" s="112" t="s">
        <v>5041</v>
      </c>
      <c r="C655" s="107">
        <v>1976</v>
      </c>
      <c r="D655" s="107"/>
      <c r="E655" s="114" t="s">
        <v>94</v>
      </c>
      <c r="F655" s="107">
        <v>9</v>
      </c>
      <c r="G655" s="107">
        <v>1</v>
      </c>
      <c r="H655" s="111">
        <v>1799.7</v>
      </c>
      <c r="I655" s="111">
        <v>1694.8</v>
      </c>
      <c r="J655" s="111">
        <v>1694.8</v>
      </c>
      <c r="K655" s="122">
        <v>172</v>
      </c>
      <c r="L655" s="110">
        <f t="shared" ref="L655" si="148">SUM(M655:P655)</f>
        <v>2240733</v>
      </c>
      <c r="M655" s="108"/>
      <c r="N655" s="108"/>
      <c r="O655" s="108"/>
      <c r="P655" s="110">
        <f>'Форма 2'!C655-M655-N655-O655</f>
        <v>2240733</v>
      </c>
      <c r="Q655" s="111">
        <f t="shared" ref="Q655" si="149">L655/I655</f>
        <v>1322.1223743214539</v>
      </c>
      <c r="R655" s="111">
        <f t="shared" ref="R655" si="150">Q655</f>
        <v>1322.1223743214539</v>
      </c>
      <c r="S655" s="112" t="s">
        <v>81</v>
      </c>
      <c r="T655" s="107" t="s">
        <v>92</v>
      </c>
      <c r="U655" s="219"/>
      <c r="V655" s="153"/>
      <c r="W655" s="153"/>
      <c r="X655" s="153"/>
      <c r="Y655" s="153"/>
      <c r="Z655" s="153"/>
      <c r="AA655" s="153"/>
      <c r="AB655" s="168">
        <v>1</v>
      </c>
      <c r="AC655" s="86">
        <v>2240733</v>
      </c>
      <c r="AD655" s="153"/>
      <c r="AE655" s="153"/>
      <c r="AF655" s="153"/>
      <c r="AG655" s="85"/>
      <c r="AH655" s="153"/>
      <c r="AI655" s="153"/>
      <c r="AJ655" s="153"/>
    </row>
    <row r="656" spans="1:36" ht="16.5" thickTop="1" thickBot="1">
      <c r="A656" s="105">
        <f t="shared" si="142"/>
        <v>410</v>
      </c>
      <c r="B656" s="112" t="s">
        <v>774</v>
      </c>
      <c r="C656" s="107">
        <v>2013</v>
      </c>
      <c r="D656" s="107"/>
      <c r="E656" s="114"/>
      <c r="F656" s="107">
        <v>17</v>
      </c>
      <c r="G656" s="107">
        <v>6</v>
      </c>
      <c r="H656" s="111">
        <v>43766.7</v>
      </c>
      <c r="I656" s="111">
        <v>43766.7</v>
      </c>
      <c r="J656" s="111"/>
      <c r="K656" s="122"/>
      <c r="L656" s="110">
        <f t="shared" si="130"/>
        <v>33711738.342</v>
      </c>
      <c r="M656" s="108"/>
      <c r="N656" s="108"/>
      <c r="O656" s="108"/>
      <c r="P656" s="110">
        <f>'Форма 2'!C656-M656-N656-O656</f>
        <v>33711738.342</v>
      </c>
      <c r="Q656" s="111">
        <f t="shared" si="137"/>
        <v>770.2600000000001</v>
      </c>
      <c r="R656" s="111">
        <f t="shared" si="138"/>
        <v>770.2600000000001</v>
      </c>
      <c r="S656" s="112" t="s">
        <v>81</v>
      </c>
      <c r="T656" s="107" t="s">
        <v>92</v>
      </c>
      <c r="U656" s="217"/>
      <c r="V656" s="85"/>
      <c r="W656" s="85"/>
      <c r="X656" s="85"/>
      <c r="Y656" s="85">
        <v>1</v>
      </c>
      <c r="Z656" s="85"/>
      <c r="AA656" s="85"/>
      <c r="AB656" s="85"/>
      <c r="AC656" s="86"/>
      <c r="AD656" s="85"/>
      <c r="AE656" s="85"/>
      <c r="AF656" s="85"/>
      <c r="AG656" s="85"/>
      <c r="AH656" s="85"/>
      <c r="AI656" s="85"/>
      <c r="AJ656" s="85"/>
    </row>
    <row r="657" spans="1:36" ht="16.5" thickTop="1" thickBot="1">
      <c r="A657" s="105">
        <f t="shared" si="142"/>
        <v>411</v>
      </c>
      <c r="B657" s="112" t="s">
        <v>775</v>
      </c>
      <c r="C657" s="107"/>
      <c r="D657" s="107"/>
      <c r="E657" s="114" t="s">
        <v>80</v>
      </c>
      <c r="F657" s="107">
        <v>10</v>
      </c>
      <c r="G657" s="107">
        <v>1</v>
      </c>
      <c r="H657" s="111">
        <v>3797.2</v>
      </c>
      <c r="I657" s="111">
        <v>3797.2</v>
      </c>
      <c r="J657" s="111"/>
      <c r="K657" s="122"/>
      <c r="L657" s="110">
        <f t="shared" si="130"/>
        <v>11149528.5</v>
      </c>
      <c r="M657" s="108"/>
      <c r="N657" s="108"/>
      <c r="O657" s="108"/>
      <c r="P657" s="110">
        <f>'Форма 2'!C657-M657-N657-O657</f>
        <v>11149528.5</v>
      </c>
      <c r="Q657" s="111">
        <f t="shared" si="137"/>
        <v>2936.25</v>
      </c>
      <c r="R657" s="111">
        <f t="shared" si="138"/>
        <v>2936.25</v>
      </c>
      <c r="S657" s="112" t="s">
        <v>81</v>
      </c>
      <c r="T657" s="107" t="s">
        <v>92</v>
      </c>
      <c r="U657" s="217"/>
      <c r="V657" s="85"/>
      <c r="W657" s="85"/>
      <c r="X657" s="85">
        <v>1</v>
      </c>
      <c r="Y657" s="85"/>
      <c r="Z657" s="85"/>
      <c r="AA657" s="85"/>
      <c r="AB657" s="86"/>
      <c r="AC657" s="86"/>
      <c r="AD657" s="85"/>
      <c r="AE657" s="85">
        <v>1</v>
      </c>
      <c r="AF657" s="85"/>
      <c r="AG657" s="85"/>
      <c r="AH657" s="85"/>
      <c r="AI657" s="85"/>
      <c r="AJ657" s="85"/>
    </row>
    <row r="658" spans="1:36" ht="16.5" thickTop="1" thickBot="1">
      <c r="A658" s="105">
        <f t="shared" si="142"/>
        <v>412</v>
      </c>
      <c r="B658" s="114" t="s">
        <v>777</v>
      </c>
      <c r="C658" s="123">
        <v>1970</v>
      </c>
      <c r="D658" s="107"/>
      <c r="E658" s="114" t="s">
        <v>778</v>
      </c>
      <c r="F658" s="107">
        <v>5</v>
      </c>
      <c r="G658" s="107">
        <v>6</v>
      </c>
      <c r="H658" s="111">
        <v>3868.5</v>
      </c>
      <c r="I658" s="111">
        <v>3868.5</v>
      </c>
      <c r="J658" s="111">
        <v>3868.5</v>
      </c>
      <c r="K658" s="125">
        <v>201</v>
      </c>
      <c r="L658" s="110">
        <f t="shared" si="130"/>
        <v>6564805.8150000004</v>
      </c>
      <c r="M658" s="108"/>
      <c r="N658" s="108"/>
      <c r="O658" s="108"/>
      <c r="P658" s="110">
        <f>'Форма 2'!C658-M658-N658-O658</f>
        <v>6564805.8150000004</v>
      </c>
      <c r="Q658" s="111">
        <f>L658/I658</f>
        <v>1696.99</v>
      </c>
      <c r="R658" s="111">
        <f>Q658</f>
        <v>1696.99</v>
      </c>
      <c r="S658" s="112" t="s">
        <v>81</v>
      </c>
      <c r="T658" s="107" t="s">
        <v>92</v>
      </c>
      <c r="U658" s="217"/>
      <c r="V658" s="85"/>
      <c r="W658" s="85"/>
      <c r="X658" s="85"/>
      <c r="Y658" s="85"/>
      <c r="Z658" s="85"/>
      <c r="AA658" s="85"/>
      <c r="AB658" s="86"/>
      <c r="AC658" s="86"/>
      <c r="AD658" s="85"/>
      <c r="AE658" s="85">
        <v>1</v>
      </c>
      <c r="AF658" s="85"/>
      <c r="AG658" s="85"/>
      <c r="AH658" s="85"/>
      <c r="AI658" s="85"/>
      <c r="AJ658" s="85"/>
    </row>
    <row r="659" spans="1:36" ht="16.5" thickTop="1" thickBot="1">
      <c r="A659" s="105">
        <f t="shared" si="142"/>
        <v>413</v>
      </c>
      <c r="B659" s="112" t="s">
        <v>780</v>
      </c>
      <c r="C659" s="107">
        <v>1954</v>
      </c>
      <c r="D659" s="107"/>
      <c r="E659" s="114" t="s">
        <v>94</v>
      </c>
      <c r="F659" s="107">
        <v>5</v>
      </c>
      <c r="G659" s="107">
        <v>2</v>
      </c>
      <c r="H659" s="111">
        <v>2979.9</v>
      </c>
      <c r="I659" s="111">
        <v>1827.4</v>
      </c>
      <c r="J659" s="111">
        <v>1414.5</v>
      </c>
      <c r="K659" s="122">
        <v>64</v>
      </c>
      <c r="L659" s="110">
        <f t="shared" si="130"/>
        <v>2325543.7590000001</v>
      </c>
      <c r="M659" s="108"/>
      <c r="N659" s="108"/>
      <c r="O659" s="108"/>
      <c r="P659" s="110">
        <f>'Форма 2'!C659-M659-N659-O659</f>
        <v>2325543.7590000001</v>
      </c>
      <c r="Q659" s="111">
        <f t="shared" si="137"/>
        <v>1272.5970006566706</v>
      </c>
      <c r="R659" s="111">
        <f t="shared" si="138"/>
        <v>1272.5970006566706</v>
      </c>
      <c r="S659" s="112" t="s">
        <v>81</v>
      </c>
      <c r="T659" s="107" t="s">
        <v>92</v>
      </c>
      <c r="U659" s="217"/>
      <c r="V659" s="85"/>
      <c r="W659" s="85"/>
      <c r="X659" s="85">
        <v>1</v>
      </c>
      <c r="Y659" s="85"/>
      <c r="Z659" s="85">
        <v>1</v>
      </c>
      <c r="AA659" s="85"/>
      <c r="AB659" s="86"/>
      <c r="AC659" s="86"/>
      <c r="AD659" s="85"/>
      <c r="AE659" s="85"/>
      <c r="AF659" s="85"/>
      <c r="AG659" s="85"/>
      <c r="AH659" s="85"/>
      <c r="AI659" s="85"/>
      <c r="AJ659" s="85"/>
    </row>
    <row r="660" spans="1:36" ht="16.5" thickTop="1" thickBot="1">
      <c r="A660" s="105">
        <f t="shared" si="142"/>
        <v>414</v>
      </c>
      <c r="B660" s="112" t="s">
        <v>781</v>
      </c>
      <c r="C660" s="107">
        <v>2007</v>
      </c>
      <c r="D660" s="107"/>
      <c r="E660" s="114" t="s">
        <v>212</v>
      </c>
      <c r="F660" s="107">
        <v>17</v>
      </c>
      <c r="G660" s="107">
        <v>2</v>
      </c>
      <c r="H660" s="111">
        <v>11274.8</v>
      </c>
      <c r="I660" s="111">
        <v>10075.1</v>
      </c>
      <c r="J660" s="111">
        <v>9401.5</v>
      </c>
      <c r="K660" s="122">
        <v>255</v>
      </c>
      <c r="L660" s="110">
        <f t="shared" si="130"/>
        <v>8932694.6979999989</v>
      </c>
      <c r="M660" s="108"/>
      <c r="N660" s="108"/>
      <c r="O660" s="108"/>
      <c r="P660" s="110">
        <f>'Форма 2'!C660-M660-N660-O660</f>
        <v>8932694.6979999989</v>
      </c>
      <c r="Q660" s="111">
        <f t="shared" si="137"/>
        <v>886.61102103204917</v>
      </c>
      <c r="R660" s="111">
        <f t="shared" si="138"/>
        <v>886.61102103204917</v>
      </c>
      <c r="S660" s="112" t="s">
        <v>81</v>
      </c>
      <c r="T660" s="107" t="s">
        <v>92</v>
      </c>
      <c r="U660" s="217"/>
      <c r="V660" s="85"/>
      <c r="W660" s="85"/>
      <c r="X660" s="85"/>
      <c r="Y660" s="85">
        <v>1</v>
      </c>
      <c r="Z660" s="85"/>
      <c r="AA660" s="85"/>
      <c r="AB660" s="86"/>
      <c r="AC660" s="86"/>
      <c r="AD660" s="85"/>
      <c r="AE660" s="85"/>
      <c r="AF660" s="85"/>
      <c r="AG660" s="85"/>
      <c r="AH660" s="85"/>
      <c r="AI660" s="85"/>
      <c r="AJ660" s="85"/>
    </row>
    <row r="661" spans="1:36" ht="16.5" thickTop="1" thickBot="1">
      <c r="A661" s="105">
        <f t="shared" si="142"/>
        <v>415</v>
      </c>
      <c r="B661" s="112" t="s">
        <v>782</v>
      </c>
      <c r="C661" s="107">
        <v>1982</v>
      </c>
      <c r="D661" s="107"/>
      <c r="E661" s="114" t="s">
        <v>239</v>
      </c>
      <c r="F661" s="107">
        <v>12</v>
      </c>
      <c r="G661" s="107">
        <v>2</v>
      </c>
      <c r="H661" s="111">
        <v>6029.1</v>
      </c>
      <c r="I661" s="111">
        <v>4755.199999999998</v>
      </c>
      <c r="J661" s="111">
        <v>4751.199999999998</v>
      </c>
      <c r="K661" s="122">
        <v>192</v>
      </c>
      <c r="L661" s="110">
        <f t="shared" si="130"/>
        <v>12816376</v>
      </c>
      <c r="M661" s="108"/>
      <c r="N661" s="108"/>
      <c r="O661" s="108"/>
      <c r="P661" s="110">
        <f>'Форма 2'!C661-M661-N661-O661</f>
        <v>12816376</v>
      </c>
      <c r="Q661" s="111">
        <f>L661/I661</f>
        <v>2695.2338492597587</v>
      </c>
      <c r="R661" s="111">
        <f>Q661</f>
        <v>2695.2338492597587</v>
      </c>
      <c r="S661" s="112" t="s">
        <v>81</v>
      </c>
      <c r="T661" s="107" t="s">
        <v>82</v>
      </c>
      <c r="U661" s="217"/>
      <c r="V661" s="85"/>
      <c r="W661" s="85"/>
      <c r="X661" s="85"/>
      <c r="Y661" s="85"/>
      <c r="Z661" s="172"/>
      <c r="AA661" s="172"/>
      <c r="AB661" s="177">
        <v>4</v>
      </c>
      <c r="AC661" s="154">
        <f>3204094*AB661</f>
        <v>12816376</v>
      </c>
      <c r="AD661" s="85"/>
      <c r="AE661" s="85"/>
      <c r="AF661" s="85"/>
      <c r="AG661" s="166"/>
      <c r="AH661" s="85"/>
      <c r="AI661" s="85"/>
      <c r="AJ661" s="85"/>
    </row>
    <row r="662" spans="1:36" ht="16.5" thickTop="1" thickBot="1">
      <c r="A662" s="105">
        <f t="shared" si="142"/>
        <v>416</v>
      </c>
      <c r="B662" s="112" t="s">
        <v>783</v>
      </c>
      <c r="C662" s="107">
        <v>1973</v>
      </c>
      <c r="D662" s="107"/>
      <c r="E662" s="114" t="s">
        <v>94</v>
      </c>
      <c r="F662" s="107">
        <v>5</v>
      </c>
      <c r="G662" s="107">
        <v>8</v>
      </c>
      <c r="H662" s="111">
        <v>6923.6</v>
      </c>
      <c r="I662" s="111">
        <v>6293.4000000000005</v>
      </c>
      <c r="J662" s="111">
        <v>6000.3</v>
      </c>
      <c r="K662" s="122">
        <v>318</v>
      </c>
      <c r="L662" s="110">
        <f t="shared" si="130"/>
        <v>23851940.472000003</v>
      </c>
      <c r="M662" s="108"/>
      <c r="N662" s="108"/>
      <c r="O662" s="108"/>
      <c r="P662" s="110">
        <f>'Форма 2'!C662-M662-N662-O662</f>
        <v>23851940.472000003</v>
      </c>
      <c r="Q662" s="111">
        <f>L662/I662</f>
        <v>3789.9927657546</v>
      </c>
      <c r="R662" s="111">
        <f>Q662</f>
        <v>3789.9927657546</v>
      </c>
      <c r="S662" s="112" t="s">
        <v>81</v>
      </c>
      <c r="T662" s="107" t="s">
        <v>92</v>
      </c>
      <c r="U662" s="217"/>
      <c r="V662" s="85"/>
      <c r="W662" s="85"/>
      <c r="X662" s="85"/>
      <c r="Y662" s="85"/>
      <c r="Z662" s="85"/>
      <c r="AA662" s="85"/>
      <c r="AB662" s="86"/>
      <c r="AC662" s="86"/>
      <c r="AD662" s="85">
        <v>1</v>
      </c>
      <c r="AE662" s="85"/>
      <c r="AF662" s="85"/>
      <c r="AG662" s="85"/>
      <c r="AH662" s="85"/>
      <c r="AI662" s="85"/>
      <c r="AJ662" s="85"/>
    </row>
    <row r="663" spans="1:36" ht="16.5" thickTop="1" thickBot="1">
      <c r="A663" s="105">
        <f t="shared" si="142"/>
        <v>417</v>
      </c>
      <c r="B663" s="112" t="s">
        <v>784</v>
      </c>
      <c r="C663" s="107">
        <v>1989</v>
      </c>
      <c r="D663" s="107"/>
      <c r="E663" s="114" t="s">
        <v>94</v>
      </c>
      <c r="F663" s="107">
        <v>5</v>
      </c>
      <c r="G663" s="107">
        <v>4</v>
      </c>
      <c r="H663" s="111">
        <v>2484.3000000000002</v>
      </c>
      <c r="I663" s="111">
        <v>2125.6000000000004</v>
      </c>
      <c r="J663" s="111">
        <v>2125.6000000000004</v>
      </c>
      <c r="K663" s="122">
        <v>141</v>
      </c>
      <c r="L663" s="110">
        <f t="shared" si="130"/>
        <v>8558463.1860000007</v>
      </c>
      <c r="M663" s="108"/>
      <c r="N663" s="108"/>
      <c r="O663" s="108"/>
      <c r="P663" s="110">
        <f>'Форма 2'!C663-M663-N663-O663</f>
        <v>8558463.1860000007</v>
      </c>
      <c r="Q663" s="111">
        <f>L663/I663</f>
        <v>4026.3752286413246</v>
      </c>
      <c r="R663" s="111">
        <f>Q663</f>
        <v>4026.3752286413246</v>
      </c>
      <c r="S663" s="112" t="s">
        <v>81</v>
      </c>
      <c r="T663" s="107" t="s">
        <v>92</v>
      </c>
      <c r="U663" s="217"/>
      <c r="V663" s="85"/>
      <c r="W663" s="85"/>
      <c r="X663" s="85"/>
      <c r="Y663" s="85"/>
      <c r="Z663" s="85"/>
      <c r="AA663" s="85"/>
      <c r="AB663" s="86"/>
      <c r="AC663" s="86"/>
      <c r="AD663" s="85">
        <v>1</v>
      </c>
      <c r="AE663" s="85"/>
      <c r="AF663" s="85"/>
      <c r="AG663" s="85"/>
      <c r="AH663" s="85"/>
      <c r="AI663" s="85"/>
      <c r="AJ663" s="85"/>
    </row>
    <row r="664" spans="1:36" ht="16.5" thickTop="1" thickBot="1">
      <c r="A664" s="105">
        <f t="shared" si="142"/>
        <v>418</v>
      </c>
      <c r="B664" s="114" t="s">
        <v>785</v>
      </c>
      <c r="C664" s="123">
        <v>1968</v>
      </c>
      <c r="D664" s="107"/>
      <c r="E664" s="114" t="s">
        <v>94</v>
      </c>
      <c r="F664" s="107">
        <v>5</v>
      </c>
      <c r="G664" s="107">
        <v>4</v>
      </c>
      <c r="H664" s="111">
        <v>2518.6</v>
      </c>
      <c r="I664" s="111">
        <v>2292</v>
      </c>
      <c r="J664" s="111">
        <v>2292</v>
      </c>
      <c r="K664" s="125">
        <v>133</v>
      </c>
      <c r="L664" s="110">
        <f t="shared" si="130"/>
        <v>11342565.472000001</v>
      </c>
      <c r="M664" s="108"/>
      <c r="N664" s="108"/>
      <c r="O664" s="108"/>
      <c r="P664" s="110">
        <f>'Форма 2'!C664-M664-N664-O664</f>
        <v>11342565.472000001</v>
      </c>
      <c r="Q664" s="111">
        <f t="shared" si="137"/>
        <v>4948.7632949389181</v>
      </c>
      <c r="R664" s="111">
        <f t="shared" si="138"/>
        <v>4948.7632949389181</v>
      </c>
      <c r="S664" s="112" t="s">
        <v>81</v>
      </c>
      <c r="T664" s="107" t="s">
        <v>82</v>
      </c>
      <c r="U664" s="217"/>
      <c r="V664" s="85"/>
      <c r="W664" s="85"/>
      <c r="X664" s="85"/>
      <c r="Y664" s="85"/>
      <c r="Z664" s="85"/>
      <c r="AA664" s="85"/>
      <c r="AB664" s="86"/>
      <c r="AC664" s="86"/>
      <c r="AD664" s="85">
        <v>1</v>
      </c>
      <c r="AE664" s="85"/>
      <c r="AF664" s="85"/>
      <c r="AG664" s="85"/>
      <c r="AH664" s="85"/>
      <c r="AI664" s="85"/>
      <c r="AJ664" s="85"/>
    </row>
    <row r="665" spans="1:36" ht="16.5" thickTop="1" thickBot="1">
      <c r="A665" s="105">
        <f t="shared" si="142"/>
        <v>419</v>
      </c>
      <c r="B665" s="112" t="s">
        <v>786</v>
      </c>
      <c r="C665" s="107">
        <v>1964</v>
      </c>
      <c r="D665" s="107"/>
      <c r="E665" s="114" t="s">
        <v>80</v>
      </c>
      <c r="F665" s="107">
        <v>5</v>
      </c>
      <c r="G665" s="107">
        <v>4</v>
      </c>
      <c r="H665" s="111">
        <v>3277.2</v>
      </c>
      <c r="I665" s="111">
        <v>2973.1</v>
      </c>
      <c r="J665" s="111">
        <v>2866.5</v>
      </c>
      <c r="K665" s="122">
        <v>141</v>
      </c>
      <c r="L665" s="110">
        <f t="shared" si="130"/>
        <v>14758935.744000001</v>
      </c>
      <c r="M665" s="108"/>
      <c r="N665" s="108"/>
      <c r="O665" s="108"/>
      <c r="P665" s="110">
        <f>'Форма 2'!C665-M665-N665-O665</f>
        <v>14758935.744000001</v>
      </c>
      <c r="Q665" s="111">
        <f t="shared" si="137"/>
        <v>4964.1571908109381</v>
      </c>
      <c r="R665" s="111">
        <f t="shared" si="138"/>
        <v>4964.1571908109381</v>
      </c>
      <c r="S665" s="112" t="s">
        <v>81</v>
      </c>
      <c r="T665" s="107" t="s">
        <v>82</v>
      </c>
      <c r="U665" s="217"/>
      <c r="V665" s="85"/>
      <c r="W665" s="85"/>
      <c r="X665" s="85"/>
      <c r="Y665" s="85"/>
      <c r="Z665" s="85"/>
      <c r="AA665" s="85"/>
      <c r="AB665" s="86"/>
      <c r="AC665" s="86"/>
      <c r="AD665" s="85">
        <v>1</v>
      </c>
      <c r="AE665" s="85"/>
      <c r="AF665" s="85"/>
      <c r="AG665" s="85"/>
      <c r="AH665" s="85"/>
      <c r="AI665" s="85"/>
      <c r="AJ665" s="85"/>
    </row>
    <row r="666" spans="1:36" ht="16.5" thickTop="1" thickBot="1">
      <c r="A666" s="105">
        <f t="shared" si="142"/>
        <v>420</v>
      </c>
      <c r="B666" s="112" t="s">
        <v>787</v>
      </c>
      <c r="C666" s="107">
        <v>1990</v>
      </c>
      <c r="D666" s="107">
        <v>2020</v>
      </c>
      <c r="E666" s="114" t="s">
        <v>80</v>
      </c>
      <c r="F666" s="107">
        <v>9</v>
      </c>
      <c r="G666" s="107">
        <v>5</v>
      </c>
      <c r="H666" s="111">
        <v>12552.1</v>
      </c>
      <c r="I666" s="111">
        <v>10840.4</v>
      </c>
      <c r="J666" s="111">
        <v>9667.6</v>
      </c>
      <c r="K666" s="122">
        <v>521</v>
      </c>
      <c r="L666" s="110">
        <f t="shared" si="130"/>
        <v>16812659.303000003</v>
      </c>
      <c r="M666" s="108"/>
      <c r="N666" s="108"/>
      <c r="O666" s="108"/>
      <c r="P666" s="110">
        <f>'Форма 2'!C666-M666-N666-O666</f>
        <v>16812659.303000003</v>
      </c>
      <c r="Q666" s="111">
        <f t="shared" si="137"/>
        <v>1550.9261007896391</v>
      </c>
      <c r="R666" s="111">
        <f t="shared" si="138"/>
        <v>1550.9261007896391</v>
      </c>
      <c r="S666" s="112" t="s">
        <v>81</v>
      </c>
      <c r="T666" s="107" t="s">
        <v>92</v>
      </c>
      <c r="U666" s="217"/>
      <c r="V666" s="85"/>
      <c r="W666" s="85"/>
      <c r="X666" s="85"/>
      <c r="Y666" s="85"/>
      <c r="Z666" s="85"/>
      <c r="AA666" s="85"/>
      <c r="AB666" s="86"/>
      <c r="AC666" s="86"/>
      <c r="AD666" s="85">
        <v>1</v>
      </c>
      <c r="AE666" s="85"/>
      <c r="AF666" s="85"/>
      <c r="AG666" s="85"/>
      <c r="AH666" s="85"/>
      <c r="AI666" s="85"/>
      <c r="AJ666" s="85"/>
    </row>
    <row r="667" spans="1:36" ht="16.5" thickTop="1" thickBot="1">
      <c r="A667" s="105">
        <f t="shared" si="142"/>
        <v>421</v>
      </c>
      <c r="B667" s="112" t="s">
        <v>788</v>
      </c>
      <c r="C667" s="107">
        <v>1963</v>
      </c>
      <c r="D667" s="107"/>
      <c r="E667" s="114" t="s">
        <v>94</v>
      </c>
      <c r="F667" s="107">
        <v>3</v>
      </c>
      <c r="G667" s="107">
        <v>3</v>
      </c>
      <c r="H667" s="111">
        <v>1596.1</v>
      </c>
      <c r="I667" s="111">
        <v>1544.7</v>
      </c>
      <c r="J667" s="111">
        <v>1473.7</v>
      </c>
      <c r="K667" s="122">
        <v>89</v>
      </c>
      <c r="L667" s="110">
        <f t="shared" si="130"/>
        <v>11340912.979</v>
      </c>
      <c r="M667" s="108"/>
      <c r="N667" s="108"/>
      <c r="O667" s="108"/>
      <c r="P667" s="110">
        <f>'Форма 2'!C667-M667-N667-O667</f>
        <v>11340912.979</v>
      </c>
      <c r="Q667" s="111">
        <f>L667/I667</f>
        <v>7341.822346733994</v>
      </c>
      <c r="R667" s="111">
        <f>Q667</f>
        <v>7341.822346733994</v>
      </c>
      <c r="S667" s="112" t="s">
        <v>81</v>
      </c>
      <c r="T667" s="107" t="s">
        <v>82</v>
      </c>
      <c r="U667" s="217"/>
      <c r="V667" s="85"/>
      <c r="W667" s="85"/>
      <c r="X667" s="85"/>
      <c r="Y667" s="85"/>
      <c r="Z667" s="85"/>
      <c r="AA667" s="85"/>
      <c r="AB667" s="86"/>
      <c r="AC667" s="86"/>
      <c r="AD667" s="85">
        <v>1</v>
      </c>
      <c r="AE667" s="85"/>
      <c r="AF667" s="85"/>
      <c r="AG667" s="85"/>
      <c r="AH667" s="85"/>
      <c r="AI667" s="85"/>
      <c r="AJ667" s="85"/>
    </row>
    <row r="668" spans="1:36" ht="16.5" thickTop="1" thickBot="1">
      <c r="A668" s="105">
        <f t="shared" si="142"/>
        <v>422</v>
      </c>
      <c r="B668" s="189" t="s">
        <v>789</v>
      </c>
      <c r="C668" s="107">
        <v>1982</v>
      </c>
      <c r="D668" s="107"/>
      <c r="E668" s="114"/>
      <c r="F668" s="107">
        <v>5</v>
      </c>
      <c r="G668" s="107">
        <v>6</v>
      </c>
      <c r="H668" s="111">
        <v>4750.6000000000004</v>
      </c>
      <c r="I668" s="111">
        <v>4565.3</v>
      </c>
      <c r="J668" s="111">
        <v>4435.1000000000004</v>
      </c>
      <c r="K668" s="122">
        <v>258</v>
      </c>
      <c r="L668" s="110">
        <f t="shared" si="130"/>
        <v>280193.26</v>
      </c>
      <c r="M668" s="108"/>
      <c r="N668" s="108"/>
      <c r="O668" s="108"/>
      <c r="P668" s="110">
        <f>'Форма 2'!C668-M668-N668-O668</f>
        <v>280193.26</v>
      </c>
      <c r="Q668" s="111">
        <f>L668/I668</f>
        <v>61.374555888988674</v>
      </c>
      <c r="R668" s="111">
        <f>Q668</f>
        <v>61.374555888988674</v>
      </c>
      <c r="S668" s="112" t="s">
        <v>81</v>
      </c>
      <c r="T668" s="107" t="s">
        <v>92</v>
      </c>
      <c r="U668" s="217"/>
      <c r="V668" s="85"/>
      <c r="W668" s="85"/>
      <c r="X668" s="85"/>
      <c r="Y668" s="85"/>
      <c r="Z668" s="172"/>
      <c r="AA668" s="172"/>
      <c r="AB668" s="171"/>
      <c r="AC668" s="154"/>
      <c r="AD668" s="85"/>
      <c r="AE668" s="85"/>
      <c r="AF668" s="85"/>
      <c r="AG668" s="166" t="s">
        <v>24</v>
      </c>
      <c r="AH668" s="85"/>
      <c r="AI668" s="85"/>
      <c r="AJ668" s="85"/>
    </row>
    <row r="669" spans="1:36" ht="16.5" thickTop="1" thickBot="1">
      <c r="A669" s="105">
        <f t="shared" si="142"/>
        <v>423</v>
      </c>
      <c r="B669" s="112" t="s">
        <v>5032</v>
      </c>
      <c r="C669" s="107">
        <v>1977</v>
      </c>
      <c r="D669" s="107"/>
      <c r="E669" s="114" t="s">
        <v>91</v>
      </c>
      <c r="F669" s="107">
        <v>5</v>
      </c>
      <c r="G669" s="107">
        <v>8</v>
      </c>
      <c r="H669" s="111">
        <v>6192.3</v>
      </c>
      <c r="I669" s="111">
        <v>5840.3</v>
      </c>
      <c r="J669" s="111">
        <v>5840.3</v>
      </c>
      <c r="K669" s="122">
        <v>335</v>
      </c>
      <c r="L669" s="110">
        <f t="shared" ref="L669" si="151">SUM(M669:P669)</f>
        <v>280193.26</v>
      </c>
      <c r="M669" s="108"/>
      <c r="N669" s="108"/>
      <c r="O669" s="108"/>
      <c r="P669" s="110">
        <f>'Форма 2'!C669-M669-N669-O669</f>
        <v>280193.26</v>
      </c>
      <c r="Q669" s="111">
        <f>L669/I669</f>
        <v>47.975833433214049</v>
      </c>
      <c r="R669" s="111">
        <f>Q669</f>
        <v>47.975833433214049</v>
      </c>
      <c r="S669" s="112" t="s">
        <v>81</v>
      </c>
      <c r="T669" s="107" t="s">
        <v>92</v>
      </c>
      <c r="U669" s="219"/>
      <c r="V669" s="153"/>
      <c r="W669" s="153"/>
      <c r="X669" s="153"/>
      <c r="Y669" s="153"/>
      <c r="Z669" s="153"/>
      <c r="AA669" s="153"/>
      <c r="AB669" s="86"/>
      <c r="AC669" s="86"/>
      <c r="AD669" s="153"/>
      <c r="AE669" s="153"/>
      <c r="AF669" s="153"/>
      <c r="AG669" s="85" t="s">
        <v>24</v>
      </c>
      <c r="AH669" s="153"/>
      <c r="AI669" s="153"/>
      <c r="AJ669" s="153"/>
    </row>
    <row r="670" spans="1:36" ht="16.5" thickTop="1" thickBot="1">
      <c r="A670" s="105">
        <f t="shared" si="142"/>
        <v>424</v>
      </c>
      <c r="B670" s="189" t="s">
        <v>790</v>
      </c>
      <c r="C670" s="107">
        <v>1979</v>
      </c>
      <c r="D670" s="107"/>
      <c r="E670" s="114" t="s">
        <v>91</v>
      </c>
      <c r="F670" s="107">
        <v>5</v>
      </c>
      <c r="G670" s="107">
        <v>8</v>
      </c>
      <c r="H670" s="111">
        <v>6387.9</v>
      </c>
      <c r="I670" s="111">
        <v>5740.8</v>
      </c>
      <c r="J670" s="111">
        <v>5740.8</v>
      </c>
      <c r="K670" s="122">
        <v>307</v>
      </c>
      <c r="L670" s="110">
        <f t="shared" ref="L670:L671" si="152">SUM(M670:P670)</f>
        <v>2076706.29</v>
      </c>
      <c r="M670" s="108"/>
      <c r="N670" s="108"/>
      <c r="O670" s="108"/>
      <c r="P670" s="110">
        <f>'Форма 2'!C670-M670-N670-O670</f>
        <v>2076706.29</v>
      </c>
      <c r="Q670" s="111">
        <f>L670/I670</f>
        <v>361.74510346989968</v>
      </c>
      <c r="R670" s="111">
        <f>Q670</f>
        <v>361.74510346989968</v>
      </c>
      <c r="S670" s="112" t="s">
        <v>81</v>
      </c>
      <c r="T670" s="107" t="s">
        <v>92</v>
      </c>
      <c r="U670" s="217"/>
      <c r="V670" s="85"/>
      <c r="W670" s="85"/>
      <c r="X670" s="85">
        <v>1</v>
      </c>
      <c r="Y670" s="85"/>
      <c r="Z670" s="85"/>
      <c r="AA670" s="85"/>
      <c r="AB670" s="86"/>
      <c r="AC670" s="86"/>
      <c r="AD670" s="85"/>
      <c r="AE670" s="85"/>
      <c r="AF670" s="85"/>
      <c r="AG670" s="85"/>
      <c r="AH670" s="85"/>
      <c r="AI670" s="85"/>
      <c r="AJ670" s="85"/>
    </row>
    <row r="671" spans="1:36" ht="16.5" thickTop="1" thickBot="1">
      <c r="A671" s="105">
        <f t="shared" si="142"/>
        <v>425</v>
      </c>
      <c r="B671" s="112" t="s">
        <v>791</v>
      </c>
      <c r="C671" s="107">
        <v>1960</v>
      </c>
      <c r="D671" s="107"/>
      <c r="E671" s="114" t="s">
        <v>94</v>
      </c>
      <c r="F671" s="107">
        <v>3</v>
      </c>
      <c r="G671" s="107">
        <v>3</v>
      </c>
      <c r="H671" s="111">
        <v>1607.8</v>
      </c>
      <c r="I671" s="111">
        <v>1451</v>
      </c>
      <c r="J671" s="111">
        <v>1349.43</v>
      </c>
      <c r="K671" s="122">
        <v>65</v>
      </c>
      <c r="L671" s="110">
        <f t="shared" si="152"/>
        <v>15366371.641999999</v>
      </c>
      <c r="M671" s="108"/>
      <c r="N671" s="108"/>
      <c r="O671" s="108"/>
      <c r="P671" s="110">
        <f>'Форма 2'!C671-M671-N671-O671</f>
        <v>15366371.641999999</v>
      </c>
      <c r="Q671" s="111">
        <f t="shared" si="137"/>
        <v>10590.194101998621</v>
      </c>
      <c r="R671" s="111">
        <f t="shared" si="138"/>
        <v>10590.194101998621</v>
      </c>
      <c r="S671" s="112" t="s">
        <v>81</v>
      </c>
      <c r="T671" s="107" t="s">
        <v>82</v>
      </c>
      <c r="U671" s="217"/>
      <c r="V671" s="85"/>
      <c r="W671" s="85"/>
      <c r="X671" s="85"/>
      <c r="Y671" s="85"/>
      <c r="Z671" s="85"/>
      <c r="AA671" s="85"/>
      <c r="AB671" s="86"/>
      <c r="AC671" s="86"/>
      <c r="AD671" s="85">
        <v>1</v>
      </c>
      <c r="AE671" s="85"/>
      <c r="AF671" s="85"/>
      <c r="AG671" s="85"/>
      <c r="AH671" s="85"/>
      <c r="AI671" s="85"/>
      <c r="AJ671" s="85"/>
    </row>
    <row r="672" spans="1:36" ht="17.25" thickTop="1" thickBot="1">
      <c r="A672" s="221">
        <v>0</v>
      </c>
      <c r="B672" s="13" t="s">
        <v>792</v>
      </c>
      <c r="C672" s="5"/>
      <c r="D672" s="5"/>
      <c r="E672" s="5"/>
      <c r="F672" s="5"/>
      <c r="G672" s="5"/>
      <c r="H672" s="17">
        <f t="shared" ref="H672:P672" si="153">SUM(H673:H683)</f>
        <v>33717.199999999997</v>
      </c>
      <c r="I672" s="17">
        <f t="shared" si="153"/>
        <v>25676.899999999998</v>
      </c>
      <c r="J672" s="17">
        <f t="shared" si="153"/>
        <v>24563.200000000001</v>
      </c>
      <c r="K672" s="18">
        <f t="shared" si="153"/>
        <v>834</v>
      </c>
      <c r="L672" s="17">
        <f t="shared" si="153"/>
        <v>58002762.479000002</v>
      </c>
      <c r="M672" s="17">
        <f t="shared" si="153"/>
        <v>0</v>
      </c>
      <c r="N672" s="17">
        <f t="shared" si="153"/>
        <v>0</v>
      </c>
      <c r="O672" s="17">
        <f t="shared" si="153"/>
        <v>0</v>
      </c>
      <c r="P672" s="17">
        <f t="shared" si="153"/>
        <v>58002762.479000002</v>
      </c>
      <c r="Q672" s="8" t="s">
        <v>76</v>
      </c>
      <c r="R672" s="8" t="s">
        <v>76</v>
      </c>
      <c r="S672" s="8" t="s">
        <v>76</v>
      </c>
      <c r="T672" s="5" t="s">
        <v>76</v>
      </c>
      <c r="U672" s="218" t="s">
        <v>76</v>
      </c>
      <c r="V672" s="84" t="s">
        <v>76</v>
      </c>
      <c r="W672" s="84" t="s">
        <v>76</v>
      </c>
      <c r="X672" s="84" t="s">
        <v>76</v>
      </c>
      <c r="Y672" s="84" t="s">
        <v>76</v>
      </c>
      <c r="Z672" s="84" t="s">
        <v>76</v>
      </c>
      <c r="AA672" s="84" t="s">
        <v>76</v>
      </c>
      <c r="AB672" s="84" t="s">
        <v>76</v>
      </c>
      <c r="AC672" s="84" t="s">
        <v>76</v>
      </c>
      <c r="AD672" s="84" t="s">
        <v>76</v>
      </c>
      <c r="AE672" s="84" t="s">
        <v>76</v>
      </c>
      <c r="AF672" s="84" t="s">
        <v>76</v>
      </c>
      <c r="AG672" s="84" t="s">
        <v>76</v>
      </c>
      <c r="AH672" s="84" t="s">
        <v>76</v>
      </c>
      <c r="AI672" s="84" t="s">
        <v>76</v>
      </c>
      <c r="AJ672" s="84" t="s">
        <v>76</v>
      </c>
    </row>
    <row r="673" spans="1:36" ht="16.5" thickTop="1" thickBot="1">
      <c r="A673" s="105">
        <f t="shared" ref="A673:A683" si="154">A672+1</f>
        <v>1</v>
      </c>
      <c r="B673" s="190" t="s">
        <v>794</v>
      </c>
      <c r="C673" s="104">
        <v>1948</v>
      </c>
      <c r="D673" s="105"/>
      <c r="E673" s="106" t="s">
        <v>793</v>
      </c>
      <c r="F673" s="107">
        <v>2</v>
      </c>
      <c r="G673" s="105">
        <v>1</v>
      </c>
      <c r="H673" s="111">
        <v>470.9</v>
      </c>
      <c r="I673" s="111">
        <v>437.3</v>
      </c>
      <c r="J673" s="111">
        <v>388.3</v>
      </c>
      <c r="K673" s="109">
        <v>18</v>
      </c>
      <c r="L673" s="110">
        <f t="shared" ref="L673:L683" si="155">SUM(M673:P673)</f>
        <v>611247.03599999996</v>
      </c>
      <c r="M673" s="108"/>
      <c r="N673" s="108"/>
      <c r="O673" s="108"/>
      <c r="P673" s="110">
        <f>'Форма 2'!C673-M673-N673-O673</f>
        <v>611247.03599999996</v>
      </c>
      <c r="Q673" s="111">
        <f t="shared" ref="Q673:Q680" si="156">L673/I673</f>
        <v>1397.7750651726503</v>
      </c>
      <c r="R673" s="111">
        <f t="shared" ref="R673:R680" si="157">Q673</f>
        <v>1397.7750651726503</v>
      </c>
      <c r="S673" s="112" t="s">
        <v>81</v>
      </c>
      <c r="T673" s="107" t="s">
        <v>82</v>
      </c>
      <c r="U673" s="217"/>
      <c r="V673" s="85"/>
      <c r="W673" s="85"/>
      <c r="X673" s="85"/>
      <c r="Y673" s="85"/>
      <c r="Z673" s="85"/>
      <c r="AA673" s="85"/>
      <c r="AB673" s="86"/>
      <c r="AC673" s="86"/>
      <c r="AD673" s="85"/>
      <c r="AE673" s="85"/>
      <c r="AF673" s="85">
        <v>1</v>
      </c>
      <c r="AG673" s="85"/>
      <c r="AH673" s="85"/>
      <c r="AI673" s="85"/>
      <c r="AJ673" s="85"/>
    </row>
    <row r="674" spans="1:36" ht="16.5" thickTop="1" thickBot="1">
      <c r="A674" s="105">
        <f t="shared" si="154"/>
        <v>2</v>
      </c>
      <c r="B674" s="190" t="s">
        <v>795</v>
      </c>
      <c r="C674" s="104">
        <v>1965</v>
      </c>
      <c r="D674" s="105"/>
      <c r="E674" s="106" t="s">
        <v>80</v>
      </c>
      <c r="F674" s="107">
        <v>5</v>
      </c>
      <c r="G674" s="105">
        <v>2</v>
      </c>
      <c r="H674" s="111">
        <v>1597.6</v>
      </c>
      <c r="I674" s="111">
        <v>1040.2</v>
      </c>
      <c r="J674" s="111">
        <v>965.1</v>
      </c>
      <c r="K674" s="109">
        <v>73</v>
      </c>
      <c r="L674" s="110">
        <f t="shared" si="155"/>
        <v>5503763.9519999996</v>
      </c>
      <c r="M674" s="108"/>
      <c r="N674" s="108"/>
      <c r="O674" s="108"/>
      <c r="P674" s="110">
        <f>'Форма 2'!C674-M674-N674-O674</f>
        <v>5503763.9519999996</v>
      </c>
      <c r="Q674" s="111">
        <f t="shared" si="156"/>
        <v>5291.0632109209764</v>
      </c>
      <c r="R674" s="111">
        <f t="shared" si="157"/>
        <v>5291.0632109209764</v>
      </c>
      <c r="S674" s="112" t="s">
        <v>81</v>
      </c>
      <c r="T674" s="107" t="s">
        <v>82</v>
      </c>
      <c r="U674" s="217"/>
      <c r="V674" s="85"/>
      <c r="W674" s="85"/>
      <c r="X674" s="85"/>
      <c r="Y674" s="85"/>
      <c r="Z674" s="85"/>
      <c r="AA674" s="85"/>
      <c r="AB674" s="86"/>
      <c r="AC674" s="86"/>
      <c r="AD674" s="85">
        <v>1</v>
      </c>
      <c r="AE674" s="85"/>
      <c r="AF674" s="85"/>
      <c r="AG674" s="85"/>
      <c r="AH674" s="85"/>
      <c r="AI674" s="85"/>
      <c r="AJ674" s="85"/>
    </row>
    <row r="675" spans="1:36" ht="16.5" thickTop="1" thickBot="1">
      <c r="A675" s="105">
        <f t="shared" si="154"/>
        <v>3</v>
      </c>
      <c r="B675" s="195" t="s">
        <v>796</v>
      </c>
      <c r="C675" s="130">
        <v>1961</v>
      </c>
      <c r="D675" s="107"/>
      <c r="E675" s="131" t="s">
        <v>80</v>
      </c>
      <c r="F675" s="107">
        <v>4</v>
      </c>
      <c r="G675" s="107">
        <v>3</v>
      </c>
      <c r="H675" s="111">
        <v>2768.5</v>
      </c>
      <c r="I675" s="111">
        <v>2056.3000000000002</v>
      </c>
      <c r="J675" s="111">
        <v>2012.7</v>
      </c>
      <c r="K675" s="122">
        <v>77</v>
      </c>
      <c r="L675" s="110">
        <f t="shared" si="155"/>
        <v>4056018.61</v>
      </c>
      <c r="M675" s="108"/>
      <c r="N675" s="108"/>
      <c r="O675" s="108"/>
      <c r="P675" s="110">
        <f>'Форма 2'!C675-M675-N675-O675</f>
        <v>4056018.61</v>
      </c>
      <c r="Q675" s="111">
        <f t="shared" si="156"/>
        <v>1972.483883674561</v>
      </c>
      <c r="R675" s="111">
        <f t="shared" si="157"/>
        <v>1972.483883674561</v>
      </c>
      <c r="S675" s="112" t="s">
        <v>81</v>
      </c>
      <c r="T675" s="107" t="s">
        <v>82</v>
      </c>
      <c r="U675" s="217">
        <v>1</v>
      </c>
      <c r="V675" s="85"/>
      <c r="W675" s="85"/>
      <c r="X675" s="85"/>
      <c r="Y675" s="85"/>
      <c r="Z675" s="85"/>
      <c r="AA675" s="85">
        <v>1</v>
      </c>
      <c r="AB675" s="86"/>
      <c r="AC675" s="86"/>
      <c r="AD675" s="85"/>
      <c r="AE675" s="85"/>
      <c r="AF675" s="85"/>
      <c r="AG675" s="85"/>
      <c r="AH675" s="85"/>
      <c r="AI675" s="85"/>
      <c r="AJ675" s="85"/>
    </row>
    <row r="676" spans="1:36" ht="16.5" thickTop="1" thickBot="1">
      <c r="A676" s="105">
        <f t="shared" si="154"/>
        <v>4</v>
      </c>
      <c r="B676" s="195" t="s">
        <v>797</v>
      </c>
      <c r="C676" s="130">
        <v>1962</v>
      </c>
      <c r="D676" s="107"/>
      <c r="E676" s="131" t="s">
        <v>80</v>
      </c>
      <c r="F676" s="107">
        <v>4</v>
      </c>
      <c r="G676" s="107">
        <v>3</v>
      </c>
      <c r="H676" s="111">
        <v>3128.1</v>
      </c>
      <c r="I676" s="111">
        <v>2251.1999999999998</v>
      </c>
      <c r="J676" s="111">
        <v>2221</v>
      </c>
      <c r="K676" s="122">
        <v>73</v>
      </c>
      <c r="L676" s="110">
        <f t="shared" si="155"/>
        <v>5366599.6409999998</v>
      </c>
      <c r="M676" s="108"/>
      <c r="N676" s="108"/>
      <c r="O676" s="108"/>
      <c r="P676" s="110">
        <f>'Форма 2'!C676-M676-N676-O676</f>
        <v>5366599.6409999998</v>
      </c>
      <c r="Q676" s="111">
        <f t="shared" si="156"/>
        <v>2383.883991204691</v>
      </c>
      <c r="R676" s="111">
        <f t="shared" si="157"/>
        <v>2383.883991204691</v>
      </c>
      <c r="S676" s="112" t="s">
        <v>81</v>
      </c>
      <c r="T676" s="107" t="s">
        <v>82</v>
      </c>
      <c r="U676" s="217"/>
      <c r="V676" s="85">
        <v>1</v>
      </c>
      <c r="W676" s="85"/>
      <c r="X676" s="85"/>
      <c r="Y676" s="85"/>
      <c r="Z676" s="85"/>
      <c r="AA676" s="85"/>
      <c r="AB676" s="86"/>
      <c r="AC676" s="86"/>
      <c r="AD676" s="85"/>
      <c r="AE676" s="85"/>
      <c r="AF676" s="85"/>
      <c r="AG676" s="85"/>
      <c r="AH676" s="85"/>
      <c r="AI676" s="85"/>
      <c r="AJ676" s="85"/>
    </row>
    <row r="677" spans="1:36" ht="16.5" thickTop="1" thickBot="1">
      <c r="A677" s="105">
        <f t="shared" si="154"/>
        <v>5</v>
      </c>
      <c r="B677" s="190" t="s">
        <v>798</v>
      </c>
      <c r="C677" s="104">
        <v>1987</v>
      </c>
      <c r="D677" s="105"/>
      <c r="E677" s="106" t="s">
        <v>212</v>
      </c>
      <c r="F677" s="107">
        <v>5</v>
      </c>
      <c r="G677" s="105">
        <v>7</v>
      </c>
      <c r="H677" s="111">
        <v>9115.5</v>
      </c>
      <c r="I677" s="111">
        <v>6803.8</v>
      </c>
      <c r="J677" s="111">
        <v>6306.7</v>
      </c>
      <c r="K677" s="109">
        <v>267</v>
      </c>
      <c r="L677" s="110">
        <f t="shared" si="155"/>
        <v>9769992.9000000004</v>
      </c>
      <c r="M677" s="108"/>
      <c r="N677" s="108"/>
      <c r="O677" s="108"/>
      <c r="P677" s="110">
        <f>'Форма 2'!C677-M677-N677-O677</f>
        <v>9769992.9000000004</v>
      </c>
      <c r="Q677" s="111">
        <f t="shared" si="156"/>
        <v>1435.9612128516417</v>
      </c>
      <c r="R677" s="111">
        <f t="shared" si="157"/>
        <v>1435.9612128516417</v>
      </c>
      <c r="S677" s="112" t="s">
        <v>81</v>
      </c>
      <c r="T677" s="107" t="s">
        <v>82</v>
      </c>
      <c r="U677" s="217"/>
      <c r="V677" s="85"/>
      <c r="W677" s="85"/>
      <c r="X677" s="85"/>
      <c r="Y677" s="85"/>
      <c r="Z677" s="85"/>
      <c r="AA677" s="85">
        <v>1</v>
      </c>
      <c r="AB677" s="86"/>
      <c r="AC677" s="86"/>
      <c r="AD677" s="85"/>
      <c r="AE677" s="85"/>
      <c r="AF677" s="85"/>
      <c r="AG677" s="85"/>
      <c r="AH677" s="85"/>
      <c r="AI677" s="85"/>
      <c r="AJ677" s="85"/>
    </row>
    <row r="678" spans="1:36" ht="16.5" thickTop="1" thickBot="1">
      <c r="A678" s="105">
        <f t="shared" si="154"/>
        <v>6</v>
      </c>
      <c r="B678" s="190" t="s">
        <v>799</v>
      </c>
      <c r="C678" s="104">
        <v>1965</v>
      </c>
      <c r="D678" s="105"/>
      <c r="E678" s="106" t="s">
        <v>80</v>
      </c>
      <c r="F678" s="107">
        <v>4</v>
      </c>
      <c r="G678" s="105">
        <v>2</v>
      </c>
      <c r="H678" s="111">
        <v>1653</v>
      </c>
      <c r="I678" s="111">
        <v>1262.5</v>
      </c>
      <c r="J678" s="111">
        <v>1262.5</v>
      </c>
      <c r="K678" s="109">
        <v>51</v>
      </c>
      <c r="L678" s="110">
        <f t="shared" si="155"/>
        <v>5694618.0599999996</v>
      </c>
      <c r="M678" s="108"/>
      <c r="N678" s="108"/>
      <c r="O678" s="108"/>
      <c r="P678" s="110">
        <f>'Форма 2'!C678-M678-N678-O678</f>
        <v>5694618.0599999996</v>
      </c>
      <c r="Q678" s="111">
        <f t="shared" si="156"/>
        <v>4510.588562376237</v>
      </c>
      <c r="R678" s="111">
        <f t="shared" si="157"/>
        <v>4510.588562376237</v>
      </c>
      <c r="S678" s="112" t="s">
        <v>81</v>
      </c>
      <c r="T678" s="107" t="s">
        <v>82</v>
      </c>
      <c r="U678" s="217"/>
      <c r="V678" s="85"/>
      <c r="W678" s="85"/>
      <c r="X678" s="85"/>
      <c r="Y678" s="85"/>
      <c r="Z678" s="85"/>
      <c r="AA678" s="85"/>
      <c r="AB678" s="86"/>
      <c r="AC678" s="86"/>
      <c r="AD678" s="85">
        <v>1</v>
      </c>
      <c r="AE678" s="85"/>
      <c r="AF678" s="85"/>
      <c r="AG678" s="85"/>
      <c r="AH678" s="85"/>
      <c r="AI678" s="85"/>
      <c r="AJ678" s="85"/>
    </row>
    <row r="679" spans="1:36" ht="16.5" thickTop="1" thickBot="1">
      <c r="A679" s="105">
        <f t="shared" si="154"/>
        <v>7</v>
      </c>
      <c r="B679" s="112" t="s">
        <v>800</v>
      </c>
      <c r="C679" s="107">
        <v>1961</v>
      </c>
      <c r="D679" s="107"/>
      <c r="E679" s="114" t="s">
        <v>80</v>
      </c>
      <c r="F679" s="107">
        <v>3</v>
      </c>
      <c r="G679" s="107">
        <v>3</v>
      </c>
      <c r="H679" s="111">
        <v>1797.5</v>
      </c>
      <c r="I679" s="111">
        <v>962.7</v>
      </c>
      <c r="J679" s="111">
        <v>878.8</v>
      </c>
      <c r="K679" s="122">
        <v>46</v>
      </c>
      <c r="L679" s="110">
        <f t="shared" si="155"/>
        <v>2838432.25</v>
      </c>
      <c r="M679" s="108"/>
      <c r="N679" s="108"/>
      <c r="O679" s="108"/>
      <c r="P679" s="110">
        <f>'Форма 2'!C679-M679-N679-O679</f>
        <v>2838432.25</v>
      </c>
      <c r="Q679" s="111">
        <f t="shared" si="156"/>
        <v>2948.4078633011322</v>
      </c>
      <c r="R679" s="111">
        <f t="shared" si="157"/>
        <v>2948.4078633011322</v>
      </c>
      <c r="S679" s="112" t="s">
        <v>81</v>
      </c>
      <c r="T679" s="107" t="s">
        <v>82</v>
      </c>
      <c r="U679" s="217">
        <v>1</v>
      </c>
      <c r="V679" s="85"/>
      <c r="W679" s="85"/>
      <c r="X679" s="85">
        <v>1</v>
      </c>
      <c r="Y679" s="85"/>
      <c r="Z679" s="85">
        <v>1</v>
      </c>
      <c r="AA679" s="85"/>
      <c r="AB679" s="86"/>
      <c r="AC679" s="86"/>
      <c r="AD679" s="85"/>
      <c r="AE679" s="85"/>
      <c r="AF679" s="85"/>
      <c r="AG679" s="85"/>
      <c r="AH679" s="85"/>
      <c r="AI679" s="85"/>
      <c r="AJ679" s="85"/>
    </row>
    <row r="680" spans="1:36" ht="16.5" thickTop="1" thickBot="1">
      <c r="A680" s="105">
        <f t="shared" si="154"/>
        <v>8</v>
      </c>
      <c r="B680" s="112" t="s">
        <v>801</v>
      </c>
      <c r="C680" s="107">
        <v>1965</v>
      </c>
      <c r="D680" s="107"/>
      <c r="E680" s="114" t="s">
        <v>94</v>
      </c>
      <c r="F680" s="107">
        <v>4</v>
      </c>
      <c r="G680" s="107">
        <v>3</v>
      </c>
      <c r="H680" s="111">
        <v>3356.6</v>
      </c>
      <c r="I680" s="111">
        <v>1986.3</v>
      </c>
      <c r="J680" s="111">
        <v>1944.6</v>
      </c>
      <c r="K680" s="122">
        <v>82</v>
      </c>
      <c r="L680" s="110">
        <f t="shared" si="155"/>
        <v>11563554.131999999</v>
      </c>
      <c r="M680" s="108"/>
      <c r="N680" s="108"/>
      <c r="O680" s="108"/>
      <c r="P680" s="110">
        <f>'Форма 2'!C680-M680-N680-O680</f>
        <v>11563554.131999999</v>
      </c>
      <c r="Q680" s="111">
        <f t="shared" si="156"/>
        <v>5821.6554055278657</v>
      </c>
      <c r="R680" s="111">
        <f t="shared" si="157"/>
        <v>5821.6554055278657</v>
      </c>
      <c r="S680" s="112" t="s">
        <v>81</v>
      </c>
      <c r="T680" s="107" t="s">
        <v>82</v>
      </c>
      <c r="U680" s="217"/>
      <c r="V680" s="85"/>
      <c r="W680" s="85"/>
      <c r="X680" s="85"/>
      <c r="Y680" s="85"/>
      <c r="Z680" s="85"/>
      <c r="AA680" s="85"/>
      <c r="AB680" s="86"/>
      <c r="AC680" s="86"/>
      <c r="AD680" s="85">
        <v>1</v>
      </c>
      <c r="AE680" s="85"/>
      <c r="AF680" s="85"/>
      <c r="AG680" s="85"/>
      <c r="AH680" s="85"/>
      <c r="AI680" s="85"/>
      <c r="AJ680" s="85"/>
    </row>
    <row r="681" spans="1:36" ht="16.5" thickTop="1" thickBot="1">
      <c r="A681" s="105">
        <f t="shared" si="154"/>
        <v>9</v>
      </c>
      <c r="B681" s="112" t="s">
        <v>802</v>
      </c>
      <c r="C681" s="107">
        <v>1973</v>
      </c>
      <c r="D681" s="107"/>
      <c r="E681" s="114" t="s">
        <v>803</v>
      </c>
      <c r="F681" s="107">
        <v>5</v>
      </c>
      <c r="G681" s="107">
        <v>6</v>
      </c>
      <c r="H681" s="111">
        <v>5057.2</v>
      </c>
      <c r="I681" s="111">
        <v>4521.8</v>
      </c>
      <c r="J681" s="111">
        <v>4521.8</v>
      </c>
      <c r="K681" s="122"/>
      <c r="L681" s="110">
        <f t="shared" si="155"/>
        <v>8582017.8279999997</v>
      </c>
      <c r="M681" s="108"/>
      <c r="N681" s="108"/>
      <c r="O681" s="108"/>
      <c r="P681" s="110">
        <f>'Форма 2'!C681-M681-N681-O681</f>
        <v>8582017.8279999997</v>
      </c>
      <c r="Q681" s="111">
        <f>L681/I681</f>
        <v>1897.9207014905567</v>
      </c>
      <c r="R681" s="111">
        <f>Q681</f>
        <v>1897.9207014905567</v>
      </c>
      <c r="S681" s="112" t="s">
        <v>81</v>
      </c>
      <c r="T681" s="107" t="s">
        <v>82</v>
      </c>
      <c r="U681" s="217"/>
      <c r="V681" s="85"/>
      <c r="W681" s="85"/>
      <c r="X681" s="85"/>
      <c r="Y681" s="85"/>
      <c r="Z681" s="85"/>
      <c r="AA681" s="85"/>
      <c r="AB681" s="86"/>
      <c r="AC681" s="86"/>
      <c r="AD681" s="85"/>
      <c r="AE681" s="85">
        <v>1</v>
      </c>
      <c r="AF681" s="85"/>
      <c r="AG681" s="85"/>
      <c r="AH681" s="85"/>
      <c r="AI681" s="85"/>
      <c r="AJ681" s="85"/>
    </row>
    <row r="682" spans="1:36" ht="16.5" thickTop="1" thickBot="1">
      <c r="A682" s="105">
        <f t="shared" si="154"/>
        <v>10</v>
      </c>
      <c r="B682" s="112" t="s">
        <v>804</v>
      </c>
      <c r="C682" s="107">
        <v>1993</v>
      </c>
      <c r="D682" s="107"/>
      <c r="E682" s="114" t="s">
        <v>805</v>
      </c>
      <c r="F682" s="107">
        <v>5</v>
      </c>
      <c r="G682" s="107">
        <v>2</v>
      </c>
      <c r="H682" s="111">
        <v>4263.3</v>
      </c>
      <c r="I682" s="111">
        <v>3947.8</v>
      </c>
      <c r="J682" s="111">
        <v>3947.8</v>
      </c>
      <c r="K682" s="122">
        <v>141</v>
      </c>
      <c r="L682" s="110">
        <f t="shared" si="155"/>
        <v>2620224.1800000002</v>
      </c>
      <c r="M682" s="108"/>
      <c r="N682" s="108"/>
      <c r="O682" s="108"/>
      <c r="P682" s="110">
        <f>'Форма 2'!C682-M682-N682-O682</f>
        <v>2620224.1800000002</v>
      </c>
      <c r="Q682" s="111">
        <f>L682/I682</f>
        <v>663.71755914686662</v>
      </c>
      <c r="R682" s="111">
        <f>Q682</f>
        <v>663.71755914686662</v>
      </c>
      <c r="S682" s="112" t="s">
        <v>81</v>
      </c>
      <c r="T682" s="107" t="s">
        <v>92</v>
      </c>
      <c r="U682" s="217"/>
      <c r="V682" s="85"/>
      <c r="W682" s="85"/>
      <c r="X682" s="85"/>
      <c r="Y682" s="85">
        <v>1</v>
      </c>
      <c r="Z682" s="85"/>
      <c r="AA682" s="85"/>
      <c r="AB682" s="86"/>
      <c r="AC682" s="86"/>
      <c r="AD682" s="85"/>
      <c r="AE682" s="85"/>
      <c r="AF682" s="85"/>
      <c r="AG682" s="85"/>
      <c r="AH682" s="85"/>
      <c r="AI682" s="85"/>
      <c r="AJ682" s="85"/>
    </row>
    <row r="683" spans="1:36" ht="16.5" thickTop="1" thickBot="1">
      <c r="A683" s="105">
        <f t="shared" si="154"/>
        <v>11</v>
      </c>
      <c r="B683" s="112" t="s">
        <v>806</v>
      </c>
      <c r="C683" s="107">
        <v>1965</v>
      </c>
      <c r="D683" s="107"/>
      <c r="E683" s="114" t="s">
        <v>94</v>
      </c>
      <c r="F683" s="107">
        <v>2</v>
      </c>
      <c r="G683" s="107">
        <v>2</v>
      </c>
      <c r="H683" s="111">
        <v>509</v>
      </c>
      <c r="I683" s="111">
        <v>407</v>
      </c>
      <c r="J683" s="111">
        <v>113.9</v>
      </c>
      <c r="K683" s="122">
        <v>6</v>
      </c>
      <c r="L683" s="110">
        <f t="shared" si="155"/>
        <v>1396293.8900000001</v>
      </c>
      <c r="M683" s="108"/>
      <c r="N683" s="108"/>
      <c r="O683" s="108"/>
      <c r="P683" s="110">
        <f>'Форма 2'!C683-M683-N683-O683</f>
        <v>1396293.8900000001</v>
      </c>
      <c r="Q683" s="111">
        <f>L683/I683</f>
        <v>3430.6975184275188</v>
      </c>
      <c r="R683" s="111">
        <f>Q683</f>
        <v>3430.6975184275188</v>
      </c>
      <c r="S683" s="112" t="s">
        <v>81</v>
      </c>
      <c r="T683" s="107" t="s">
        <v>82</v>
      </c>
      <c r="U683" s="217"/>
      <c r="V683" s="85"/>
      <c r="W683" s="85"/>
      <c r="X683" s="85"/>
      <c r="Y683" s="85"/>
      <c r="Z683" s="85"/>
      <c r="AA683" s="85"/>
      <c r="AB683" s="86"/>
      <c r="AC683" s="86"/>
      <c r="AD683" s="85"/>
      <c r="AE683" s="85">
        <v>1</v>
      </c>
      <c r="AF683" s="85"/>
      <c r="AG683" s="85"/>
      <c r="AH683" s="85"/>
      <c r="AI683" s="85"/>
      <c r="AJ683" s="85"/>
    </row>
    <row r="684" spans="1:36" ht="17.25" thickTop="1" thickBot="1">
      <c r="A684" s="221">
        <v>0</v>
      </c>
      <c r="B684" s="13" t="s">
        <v>807</v>
      </c>
      <c r="C684" s="5"/>
      <c r="D684" s="5"/>
      <c r="E684" s="5"/>
      <c r="F684" s="5"/>
      <c r="G684" s="5"/>
      <c r="H684" s="17">
        <f t="shared" ref="H684:P684" si="158">SUM(H685:H745)</f>
        <v>266522.83</v>
      </c>
      <c r="I684" s="17">
        <f t="shared" si="158"/>
        <v>230599.69999999998</v>
      </c>
      <c r="J684" s="17">
        <f t="shared" si="158"/>
        <v>223071.59999999998</v>
      </c>
      <c r="K684" s="18">
        <f t="shared" si="158"/>
        <v>11136</v>
      </c>
      <c r="L684" s="17">
        <f t="shared" si="158"/>
        <v>731072326.2385</v>
      </c>
      <c r="M684" s="17">
        <f t="shared" si="158"/>
        <v>0</v>
      </c>
      <c r="N684" s="17">
        <f t="shared" si="158"/>
        <v>0</v>
      </c>
      <c r="O684" s="17">
        <f t="shared" si="158"/>
        <v>0</v>
      </c>
      <c r="P684" s="17">
        <f t="shared" si="158"/>
        <v>731072326.2385</v>
      </c>
      <c r="Q684" s="8" t="s">
        <v>76</v>
      </c>
      <c r="R684" s="8" t="s">
        <v>76</v>
      </c>
      <c r="S684" s="8" t="s">
        <v>76</v>
      </c>
      <c r="T684" s="5" t="s">
        <v>76</v>
      </c>
      <c r="U684" s="218" t="s">
        <v>76</v>
      </c>
      <c r="V684" s="84" t="s">
        <v>76</v>
      </c>
      <c r="W684" s="84" t="s">
        <v>76</v>
      </c>
      <c r="X684" s="84" t="s">
        <v>76</v>
      </c>
      <c r="Y684" s="84" t="s">
        <v>76</v>
      </c>
      <c r="Z684" s="84" t="s">
        <v>76</v>
      </c>
      <c r="AA684" s="84" t="s">
        <v>76</v>
      </c>
      <c r="AB684" s="84" t="s">
        <v>76</v>
      </c>
      <c r="AC684" s="84" t="s">
        <v>76</v>
      </c>
      <c r="AD684" s="84" t="s">
        <v>76</v>
      </c>
      <c r="AE684" s="84" t="s">
        <v>76</v>
      </c>
      <c r="AF684" s="84" t="s">
        <v>76</v>
      </c>
      <c r="AG684" s="84" t="s">
        <v>76</v>
      </c>
      <c r="AH684" s="84" t="s">
        <v>76</v>
      </c>
      <c r="AI684" s="84" t="s">
        <v>76</v>
      </c>
      <c r="AJ684" s="84" t="s">
        <v>76</v>
      </c>
    </row>
    <row r="685" spans="1:36" ht="16.5" thickTop="1" thickBot="1">
      <c r="A685" s="105">
        <f t="shared" ref="A685:A708" si="159">A684+1</f>
        <v>1</v>
      </c>
      <c r="B685" s="190" t="s">
        <v>808</v>
      </c>
      <c r="C685" s="104">
        <v>1962</v>
      </c>
      <c r="D685" s="105"/>
      <c r="E685" s="106" t="s">
        <v>809</v>
      </c>
      <c r="F685" s="107">
        <v>4</v>
      </c>
      <c r="G685" s="105">
        <v>3</v>
      </c>
      <c r="H685" s="111">
        <v>2300.9</v>
      </c>
      <c r="I685" s="111">
        <v>2048.4</v>
      </c>
      <c r="J685" s="111">
        <v>2048.4</v>
      </c>
      <c r="K685" s="109">
        <v>98</v>
      </c>
      <c r="L685" s="110">
        <f t="shared" ref="L685:L732" si="160">SUM(M685:P685)</f>
        <v>1795645.3690000002</v>
      </c>
      <c r="M685" s="108"/>
      <c r="N685" s="108"/>
      <c r="O685" s="108"/>
      <c r="P685" s="110">
        <f>'Форма 2'!C685-M685-N685-O685</f>
        <v>1795645.3690000002</v>
      </c>
      <c r="Q685" s="111">
        <f t="shared" ref="Q685:Q732" si="161">L685/I685</f>
        <v>876.60875268502252</v>
      </c>
      <c r="R685" s="111">
        <f t="shared" ref="R685:R732" si="162">Q685</f>
        <v>876.60875268502252</v>
      </c>
      <c r="S685" s="112" t="s">
        <v>81</v>
      </c>
      <c r="T685" s="107" t="s">
        <v>92</v>
      </c>
      <c r="U685" s="217"/>
      <c r="V685" s="85"/>
      <c r="W685" s="85"/>
      <c r="X685" s="85">
        <v>1</v>
      </c>
      <c r="Y685" s="85"/>
      <c r="Z685" s="85">
        <v>1</v>
      </c>
      <c r="AA685" s="85"/>
      <c r="AB685" s="86"/>
      <c r="AC685" s="86"/>
      <c r="AD685" s="85"/>
      <c r="AE685" s="85"/>
      <c r="AF685" s="85"/>
      <c r="AG685" s="85"/>
      <c r="AH685" s="85"/>
      <c r="AI685" s="85"/>
      <c r="AJ685" s="85"/>
    </row>
    <row r="686" spans="1:36" ht="16.5" thickTop="1" thickBot="1">
      <c r="A686" s="105">
        <f t="shared" si="159"/>
        <v>2</v>
      </c>
      <c r="B686" s="190" t="s">
        <v>810</v>
      </c>
      <c r="C686" s="104">
        <v>1967</v>
      </c>
      <c r="D686" s="105">
        <v>2019</v>
      </c>
      <c r="E686" s="106" t="s">
        <v>809</v>
      </c>
      <c r="F686" s="107">
        <v>4</v>
      </c>
      <c r="G686" s="105">
        <v>3</v>
      </c>
      <c r="H686" s="111">
        <v>2296.3000000000002</v>
      </c>
      <c r="I686" s="111">
        <v>2020</v>
      </c>
      <c r="J686" s="111">
        <v>2020</v>
      </c>
      <c r="K686" s="109">
        <v>104</v>
      </c>
      <c r="L686" s="110">
        <f t="shared" si="160"/>
        <v>7910799.4260000009</v>
      </c>
      <c r="M686" s="108"/>
      <c r="N686" s="108"/>
      <c r="O686" s="108"/>
      <c r="P686" s="110">
        <f>'Форма 2'!C686-M686-N686-O686</f>
        <v>7910799.4260000009</v>
      </c>
      <c r="Q686" s="111">
        <f t="shared" si="161"/>
        <v>3916.2373396039607</v>
      </c>
      <c r="R686" s="111">
        <f t="shared" si="162"/>
        <v>3916.2373396039607</v>
      </c>
      <c r="S686" s="112" t="s">
        <v>81</v>
      </c>
      <c r="T686" s="107" t="s">
        <v>92</v>
      </c>
      <c r="U686" s="217"/>
      <c r="V686" s="85"/>
      <c r="W686" s="85"/>
      <c r="X686" s="85"/>
      <c r="Y686" s="85"/>
      <c r="Z686" s="85"/>
      <c r="AA686" s="85"/>
      <c r="AB686" s="86"/>
      <c r="AC686" s="86"/>
      <c r="AD686" s="85">
        <v>1</v>
      </c>
      <c r="AE686" s="85"/>
      <c r="AF686" s="85"/>
      <c r="AG686" s="85"/>
      <c r="AH686" s="85"/>
      <c r="AI686" s="85"/>
      <c r="AJ686" s="85"/>
    </row>
    <row r="687" spans="1:36" ht="16.5" thickTop="1" thickBot="1">
      <c r="A687" s="105">
        <f t="shared" si="159"/>
        <v>3</v>
      </c>
      <c r="B687" s="190" t="s">
        <v>811</v>
      </c>
      <c r="C687" s="104">
        <v>1966</v>
      </c>
      <c r="D687" s="105">
        <v>2019</v>
      </c>
      <c r="E687" s="106" t="s">
        <v>809</v>
      </c>
      <c r="F687" s="107">
        <v>4</v>
      </c>
      <c r="G687" s="105">
        <v>3</v>
      </c>
      <c r="H687" s="111">
        <v>2285.1999999999998</v>
      </c>
      <c r="I687" s="111">
        <v>2006.4</v>
      </c>
      <c r="J687" s="111">
        <v>2006.4</v>
      </c>
      <c r="K687" s="109">
        <v>102</v>
      </c>
      <c r="L687" s="110">
        <f t="shared" si="160"/>
        <v>7872559.703999999</v>
      </c>
      <c r="M687" s="108"/>
      <c r="N687" s="108"/>
      <c r="O687" s="108"/>
      <c r="P687" s="110">
        <f>'Форма 2'!C687-M687-N687-O687</f>
        <v>7872559.703999999</v>
      </c>
      <c r="Q687" s="111">
        <f t="shared" si="161"/>
        <v>3923.7239354066978</v>
      </c>
      <c r="R687" s="111">
        <f t="shared" si="162"/>
        <v>3923.7239354066978</v>
      </c>
      <c r="S687" s="112" t="s">
        <v>81</v>
      </c>
      <c r="T687" s="107" t="s">
        <v>92</v>
      </c>
      <c r="U687" s="217"/>
      <c r="V687" s="85"/>
      <c r="W687" s="85"/>
      <c r="X687" s="85"/>
      <c r="Y687" s="85"/>
      <c r="Z687" s="85"/>
      <c r="AA687" s="85"/>
      <c r="AB687" s="86"/>
      <c r="AC687" s="86"/>
      <c r="AD687" s="85">
        <v>1</v>
      </c>
      <c r="AE687" s="85"/>
      <c r="AF687" s="85"/>
      <c r="AG687" s="85"/>
      <c r="AH687" s="85"/>
      <c r="AI687" s="85"/>
      <c r="AJ687" s="85"/>
    </row>
    <row r="688" spans="1:36" ht="16.5" thickTop="1" thickBot="1">
      <c r="A688" s="105">
        <f t="shared" si="159"/>
        <v>4</v>
      </c>
      <c r="B688" s="190" t="s">
        <v>813</v>
      </c>
      <c r="C688" s="104">
        <v>1962</v>
      </c>
      <c r="D688" s="105">
        <v>2019</v>
      </c>
      <c r="E688" s="106" t="s">
        <v>809</v>
      </c>
      <c r="F688" s="107">
        <v>4</v>
      </c>
      <c r="G688" s="105">
        <v>3</v>
      </c>
      <c r="H688" s="111">
        <v>2392.1</v>
      </c>
      <c r="I688" s="111">
        <v>2193.3000000000002</v>
      </c>
      <c r="J688" s="111">
        <v>2193.3000000000002</v>
      </c>
      <c r="K688" s="109">
        <v>97</v>
      </c>
      <c r="L688" s="110">
        <f t="shared" si="160"/>
        <v>940717.24599999993</v>
      </c>
      <c r="M688" s="108"/>
      <c r="N688" s="108"/>
      <c r="O688" s="108"/>
      <c r="P688" s="110">
        <f>'Форма 2'!C688-M688-N688-O688</f>
        <v>940717.24599999993</v>
      </c>
      <c r="Q688" s="111">
        <f t="shared" si="161"/>
        <v>428.90495873797465</v>
      </c>
      <c r="R688" s="111">
        <f t="shared" si="162"/>
        <v>428.90495873797465</v>
      </c>
      <c r="S688" s="112" t="s">
        <v>81</v>
      </c>
      <c r="T688" s="107" t="s">
        <v>92</v>
      </c>
      <c r="U688" s="217">
        <v>1</v>
      </c>
      <c r="V688" s="85"/>
      <c r="W688" s="85"/>
      <c r="X688" s="85"/>
      <c r="Y688" s="85"/>
      <c r="Z688" s="85"/>
      <c r="AA688" s="85"/>
      <c r="AB688" s="86"/>
      <c r="AC688" s="86"/>
      <c r="AD688" s="85"/>
      <c r="AE688" s="85"/>
      <c r="AF688" s="85"/>
      <c r="AG688" s="85"/>
      <c r="AH688" s="85"/>
      <c r="AI688" s="85"/>
      <c r="AJ688" s="85"/>
    </row>
    <row r="689" spans="1:36" ht="16.5" thickTop="1" thickBot="1">
      <c r="A689" s="105">
        <f t="shared" si="159"/>
        <v>5</v>
      </c>
      <c r="B689" s="190" t="s">
        <v>814</v>
      </c>
      <c r="C689" s="104">
        <v>1963</v>
      </c>
      <c r="D689" s="105">
        <v>2019</v>
      </c>
      <c r="E689" s="106" t="s">
        <v>812</v>
      </c>
      <c r="F689" s="107">
        <v>5</v>
      </c>
      <c r="G689" s="105">
        <v>3</v>
      </c>
      <c r="H689" s="111">
        <v>2456.8000000000002</v>
      </c>
      <c r="I689" s="111">
        <v>1592.4</v>
      </c>
      <c r="J689" s="111">
        <v>1592.4</v>
      </c>
      <c r="K689" s="109">
        <v>154</v>
      </c>
      <c r="L689" s="110">
        <f t="shared" si="160"/>
        <v>8463725.1359999999</v>
      </c>
      <c r="M689" s="108"/>
      <c r="N689" s="108"/>
      <c r="O689" s="108"/>
      <c r="P689" s="110">
        <f>'Форма 2'!C689-M689-N689-O689</f>
        <v>8463725.1359999999</v>
      </c>
      <c r="Q689" s="111">
        <f t="shared" si="161"/>
        <v>5315.0748153730219</v>
      </c>
      <c r="R689" s="111">
        <f t="shared" si="162"/>
        <v>5315.0748153730219</v>
      </c>
      <c r="S689" s="112" t="s">
        <v>81</v>
      </c>
      <c r="T689" s="107" t="s">
        <v>92</v>
      </c>
      <c r="U689" s="217"/>
      <c r="V689" s="85"/>
      <c r="W689" s="85"/>
      <c r="X689" s="85"/>
      <c r="Y689" s="85"/>
      <c r="Z689" s="85"/>
      <c r="AA689" s="85"/>
      <c r="AB689" s="86"/>
      <c r="AC689" s="86"/>
      <c r="AD689" s="85">
        <v>1</v>
      </c>
      <c r="AE689" s="85"/>
      <c r="AF689" s="85"/>
      <c r="AG689" s="85"/>
      <c r="AH689" s="85"/>
      <c r="AI689" s="85"/>
      <c r="AJ689" s="85"/>
    </row>
    <row r="690" spans="1:36" ht="16.5" thickTop="1" thickBot="1">
      <c r="A690" s="105">
        <f>A1832+1</f>
        <v>2</v>
      </c>
      <c r="B690" s="190" t="s">
        <v>816</v>
      </c>
      <c r="C690" s="104">
        <v>1993</v>
      </c>
      <c r="D690" s="105">
        <v>2019</v>
      </c>
      <c r="E690" s="106" t="s">
        <v>809</v>
      </c>
      <c r="F690" s="107">
        <v>5</v>
      </c>
      <c r="G690" s="105">
        <v>10</v>
      </c>
      <c r="H690" s="111">
        <v>9138.2000000000007</v>
      </c>
      <c r="I690" s="111">
        <v>7545.6</v>
      </c>
      <c r="J690" s="111">
        <v>7545.6</v>
      </c>
      <c r="K690" s="109">
        <v>405</v>
      </c>
      <c r="L690" s="110">
        <f t="shared" si="160"/>
        <v>31481281.764000002</v>
      </c>
      <c r="M690" s="108"/>
      <c r="N690" s="108"/>
      <c r="O690" s="108"/>
      <c r="P690" s="110">
        <f>'Форма 2'!C690-M690-N690-O690</f>
        <v>31481281.764000002</v>
      </c>
      <c r="Q690" s="111">
        <f t="shared" si="161"/>
        <v>4172.1376383587785</v>
      </c>
      <c r="R690" s="111">
        <f t="shared" si="162"/>
        <v>4172.1376383587785</v>
      </c>
      <c r="S690" s="112" t="s">
        <v>81</v>
      </c>
      <c r="T690" s="107" t="s">
        <v>92</v>
      </c>
      <c r="U690" s="217"/>
      <c r="V690" s="85"/>
      <c r="W690" s="85"/>
      <c r="X690" s="85"/>
      <c r="Y690" s="85"/>
      <c r="Z690" s="85"/>
      <c r="AA690" s="85"/>
      <c r="AB690" s="86"/>
      <c r="AC690" s="86"/>
      <c r="AD690" s="85">
        <v>1</v>
      </c>
      <c r="AE690" s="85"/>
      <c r="AF690" s="85"/>
      <c r="AG690" s="85"/>
      <c r="AH690" s="85"/>
      <c r="AI690" s="85"/>
      <c r="AJ690" s="85"/>
    </row>
    <row r="691" spans="1:36" ht="16.5" thickTop="1" thickBot="1">
      <c r="A691" s="105">
        <f t="shared" si="159"/>
        <v>3</v>
      </c>
      <c r="B691" s="190" t="s">
        <v>817</v>
      </c>
      <c r="C691" s="104">
        <v>2008</v>
      </c>
      <c r="D691" s="105"/>
      <c r="E691" s="106" t="s">
        <v>812</v>
      </c>
      <c r="F691" s="107">
        <v>5</v>
      </c>
      <c r="G691" s="105">
        <v>3</v>
      </c>
      <c r="H691" s="111">
        <v>4767.3</v>
      </c>
      <c r="I691" s="111">
        <v>3449.6</v>
      </c>
      <c r="J691" s="111">
        <v>3449.6</v>
      </c>
      <c r="K691" s="109">
        <v>143</v>
      </c>
      <c r="L691" s="110">
        <f t="shared" si="160"/>
        <v>16423443.846000001</v>
      </c>
      <c r="M691" s="108"/>
      <c r="N691" s="108"/>
      <c r="O691" s="108"/>
      <c r="P691" s="110">
        <f>'Форма 2'!C691-M691-N691-O691</f>
        <v>16423443.846000001</v>
      </c>
      <c r="Q691" s="111">
        <f t="shared" si="161"/>
        <v>4760.9705026669762</v>
      </c>
      <c r="R691" s="111">
        <f t="shared" si="162"/>
        <v>4760.9705026669762</v>
      </c>
      <c r="S691" s="112" t="s">
        <v>81</v>
      </c>
      <c r="T691" s="107" t="s">
        <v>82</v>
      </c>
      <c r="U691" s="217"/>
      <c r="V691" s="85"/>
      <c r="W691" s="85"/>
      <c r="X691" s="85"/>
      <c r="Y691" s="85"/>
      <c r="Z691" s="85"/>
      <c r="AA691" s="85"/>
      <c r="AB691" s="86"/>
      <c r="AC691" s="86"/>
      <c r="AD691" s="85">
        <v>1</v>
      </c>
      <c r="AE691" s="85"/>
      <c r="AF691" s="85"/>
      <c r="AG691" s="85"/>
      <c r="AH691" s="85"/>
      <c r="AI691" s="85"/>
      <c r="AJ691" s="85"/>
    </row>
    <row r="692" spans="1:36" ht="16.5" thickTop="1" thickBot="1">
      <c r="A692" s="105">
        <f t="shared" si="159"/>
        <v>4</v>
      </c>
      <c r="B692" s="190" t="s">
        <v>818</v>
      </c>
      <c r="C692" s="104">
        <v>2009</v>
      </c>
      <c r="D692" s="105"/>
      <c r="E692" s="106" t="s">
        <v>812</v>
      </c>
      <c r="F692" s="107">
        <v>5</v>
      </c>
      <c r="G692" s="105">
        <v>2</v>
      </c>
      <c r="H692" s="111">
        <v>5093.8999999999996</v>
      </c>
      <c r="I692" s="111">
        <v>4713.8</v>
      </c>
      <c r="J692" s="111"/>
      <c r="K692" s="109"/>
      <c r="L692" s="110">
        <f t="shared" si="160"/>
        <v>17548587.377999999</v>
      </c>
      <c r="M692" s="108"/>
      <c r="N692" s="108"/>
      <c r="O692" s="108"/>
      <c r="P692" s="110">
        <f>'Форма 2'!C692-M692-N692-O692</f>
        <v>17548587.377999999</v>
      </c>
      <c r="Q692" s="111">
        <f t="shared" si="161"/>
        <v>3722.8111880011875</v>
      </c>
      <c r="R692" s="111">
        <f t="shared" si="162"/>
        <v>3722.8111880011875</v>
      </c>
      <c r="S692" s="112" t="s">
        <v>81</v>
      </c>
      <c r="T692" s="107" t="s">
        <v>92</v>
      </c>
      <c r="U692" s="217"/>
      <c r="V692" s="85"/>
      <c r="W692" s="85"/>
      <c r="X692" s="85"/>
      <c r="Y692" s="85"/>
      <c r="Z692" s="85"/>
      <c r="AA692" s="85"/>
      <c r="AB692" s="86"/>
      <c r="AC692" s="86"/>
      <c r="AD692" s="85">
        <v>1</v>
      </c>
      <c r="AE692" s="85"/>
      <c r="AF692" s="85"/>
      <c r="AG692" s="85"/>
      <c r="AH692" s="85"/>
      <c r="AI692" s="85"/>
      <c r="AJ692" s="85"/>
    </row>
    <row r="693" spans="1:36" ht="16.5" thickTop="1" thickBot="1">
      <c r="A693" s="105">
        <f t="shared" si="159"/>
        <v>5</v>
      </c>
      <c r="B693" s="190" t="s">
        <v>819</v>
      </c>
      <c r="C693" s="104">
        <v>1995</v>
      </c>
      <c r="D693" s="105">
        <v>2019</v>
      </c>
      <c r="E693" s="106" t="s">
        <v>809</v>
      </c>
      <c r="F693" s="107">
        <v>9</v>
      </c>
      <c r="G693" s="105">
        <v>1</v>
      </c>
      <c r="H693" s="111">
        <v>2250.1999999999998</v>
      </c>
      <c r="I693" s="111">
        <v>1920.6</v>
      </c>
      <c r="J693" s="111">
        <v>1920.6</v>
      </c>
      <c r="K693" s="109">
        <v>101</v>
      </c>
      <c r="L693" s="110">
        <f t="shared" si="160"/>
        <v>3013985.3859999999</v>
      </c>
      <c r="M693" s="108"/>
      <c r="N693" s="108"/>
      <c r="O693" s="108"/>
      <c r="P693" s="110">
        <f>'Форма 2'!C693-M693-N693-O693</f>
        <v>3013985.3859999999</v>
      </c>
      <c r="Q693" s="111">
        <f t="shared" si="161"/>
        <v>1569.2936509424139</v>
      </c>
      <c r="R693" s="111">
        <f t="shared" si="162"/>
        <v>1569.2936509424139</v>
      </c>
      <c r="S693" s="112" t="s">
        <v>81</v>
      </c>
      <c r="T693" s="107" t="s">
        <v>92</v>
      </c>
      <c r="U693" s="217"/>
      <c r="V693" s="85"/>
      <c r="W693" s="85"/>
      <c r="X693" s="85"/>
      <c r="Y693" s="85"/>
      <c r="Z693" s="85"/>
      <c r="AA693" s="85"/>
      <c r="AB693" s="86"/>
      <c r="AC693" s="86"/>
      <c r="AD693" s="85">
        <v>1</v>
      </c>
      <c r="AE693" s="85"/>
      <c r="AF693" s="85"/>
      <c r="AG693" s="85"/>
      <c r="AH693" s="85"/>
      <c r="AI693" s="85"/>
      <c r="AJ693" s="85"/>
    </row>
    <row r="694" spans="1:36" ht="16.5" thickTop="1" thickBot="1">
      <c r="A694" s="105">
        <f t="shared" si="159"/>
        <v>6</v>
      </c>
      <c r="B694" s="190" t="s">
        <v>821</v>
      </c>
      <c r="C694" s="104">
        <v>2003</v>
      </c>
      <c r="D694" s="105">
        <v>2017</v>
      </c>
      <c r="E694" s="106" t="s">
        <v>809</v>
      </c>
      <c r="F694" s="107">
        <v>9</v>
      </c>
      <c r="G694" s="105">
        <v>2</v>
      </c>
      <c r="H694" s="111">
        <v>4096.6000000000004</v>
      </c>
      <c r="I694" s="111">
        <v>3566.9</v>
      </c>
      <c r="J694" s="111">
        <v>3566.9</v>
      </c>
      <c r="K694" s="109">
        <v>221</v>
      </c>
      <c r="L694" s="110">
        <f t="shared" si="160"/>
        <v>5487108.938000001</v>
      </c>
      <c r="M694" s="108"/>
      <c r="N694" s="108"/>
      <c r="O694" s="108"/>
      <c r="P694" s="110">
        <f>'Форма 2'!C694-M694-N694-O694</f>
        <v>5487108.938000001</v>
      </c>
      <c r="Q694" s="111">
        <f t="shared" si="161"/>
        <v>1538.3411191791195</v>
      </c>
      <c r="R694" s="111">
        <f t="shared" si="162"/>
        <v>1538.3411191791195</v>
      </c>
      <c r="S694" s="112" t="s">
        <v>81</v>
      </c>
      <c r="T694" s="107" t="s">
        <v>92</v>
      </c>
      <c r="U694" s="217"/>
      <c r="V694" s="85"/>
      <c r="W694" s="85"/>
      <c r="X694" s="85"/>
      <c r="Y694" s="85"/>
      <c r="Z694" s="85"/>
      <c r="AA694" s="85"/>
      <c r="AB694" s="86"/>
      <c r="AC694" s="86"/>
      <c r="AD694" s="85">
        <v>1</v>
      </c>
      <c r="AE694" s="85"/>
      <c r="AF694" s="85"/>
      <c r="AG694" s="85"/>
      <c r="AH694" s="85"/>
      <c r="AI694" s="85"/>
      <c r="AJ694" s="85"/>
    </row>
    <row r="695" spans="1:36" ht="16.5" thickTop="1" thickBot="1">
      <c r="A695" s="105">
        <f t="shared" si="159"/>
        <v>7</v>
      </c>
      <c r="B695" s="190" t="s">
        <v>822</v>
      </c>
      <c r="C695" s="104">
        <v>2003</v>
      </c>
      <c r="D695" s="105"/>
      <c r="E695" s="106" t="s">
        <v>809</v>
      </c>
      <c r="F695" s="107">
        <v>9</v>
      </c>
      <c r="G695" s="105">
        <v>2</v>
      </c>
      <c r="H695" s="111">
        <v>4412.5</v>
      </c>
      <c r="I695" s="111">
        <v>3680.8</v>
      </c>
      <c r="J695" s="111">
        <v>3680.8</v>
      </c>
      <c r="K695" s="109">
        <v>221</v>
      </c>
      <c r="L695" s="110">
        <f t="shared" si="160"/>
        <v>5910234.875</v>
      </c>
      <c r="M695" s="108"/>
      <c r="N695" s="108"/>
      <c r="O695" s="108"/>
      <c r="P695" s="110">
        <f>'Форма 2'!C695-M695-N695-O695</f>
        <v>5910234.875</v>
      </c>
      <c r="Q695" s="111">
        <f t="shared" si="161"/>
        <v>1605.6930218974135</v>
      </c>
      <c r="R695" s="111">
        <f t="shared" si="162"/>
        <v>1605.6930218974135</v>
      </c>
      <c r="S695" s="112" t="s">
        <v>81</v>
      </c>
      <c r="T695" s="107" t="s">
        <v>92</v>
      </c>
      <c r="U695" s="217"/>
      <c r="V695" s="85"/>
      <c r="W695" s="85"/>
      <c r="X695" s="85"/>
      <c r="Y695" s="85"/>
      <c r="Z695" s="85"/>
      <c r="AA695" s="85"/>
      <c r="AB695" s="86"/>
      <c r="AC695" s="86"/>
      <c r="AD695" s="85">
        <v>1</v>
      </c>
      <c r="AE695" s="85"/>
      <c r="AF695" s="85"/>
      <c r="AG695" s="85"/>
      <c r="AH695" s="85"/>
      <c r="AI695" s="85"/>
      <c r="AJ695" s="85"/>
    </row>
    <row r="696" spans="1:36" ht="16.5" thickTop="1" thickBot="1">
      <c r="A696" s="105">
        <f t="shared" si="159"/>
        <v>8</v>
      </c>
      <c r="B696" s="190" t="s">
        <v>823</v>
      </c>
      <c r="C696" s="104">
        <v>1992</v>
      </c>
      <c r="D696" s="105">
        <v>2019</v>
      </c>
      <c r="E696" s="106" t="s">
        <v>824</v>
      </c>
      <c r="F696" s="107">
        <v>9</v>
      </c>
      <c r="G696" s="105">
        <v>9</v>
      </c>
      <c r="H696" s="111">
        <v>20249.599999999999</v>
      </c>
      <c r="I696" s="111">
        <v>17222.3</v>
      </c>
      <c r="J696" s="111">
        <v>17222.3</v>
      </c>
      <c r="K696" s="109">
        <v>902</v>
      </c>
      <c r="L696" s="110">
        <f t="shared" si="160"/>
        <v>27122921.728</v>
      </c>
      <c r="M696" s="108"/>
      <c r="N696" s="108"/>
      <c r="O696" s="108"/>
      <c r="P696" s="110">
        <f>'Форма 2'!C696-M696-N696-O696</f>
        <v>27122921.728</v>
      </c>
      <c r="Q696" s="111">
        <f t="shared" si="161"/>
        <v>1574.8722138158087</v>
      </c>
      <c r="R696" s="111">
        <f t="shared" si="162"/>
        <v>1574.8722138158087</v>
      </c>
      <c r="S696" s="112" t="s">
        <v>81</v>
      </c>
      <c r="T696" s="107" t="s">
        <v>92</v>
      </c>
      <c r="U696" s="217"/>
      <c r="V696" s="85"/>
      <c r="W696" s="85"/>
      <c r="X696" s="85"/>
      <c r="Y696" s="85"/>
      <c r="Z696" s="85"/>
      <c r="AA696" s="85"/>
      <c r="AB696" s="86"/>
      <c r="AC696" s="86"/>
      <c r="AD696" s="85">
        <v>1</v>
      </c>
      <c r="AE696" s="85"/>
      <c r="AF696" s="85"/>
      <c r="AG696" s="85"/>
      <c r="AH696" s="85"/>
      <c r="AI696" s="85"/>
      <c r="AJ696" s="85"/>
    </row>
    <row r="697" spans="1:36" ht="16.5" thickTop="1" thickBot="1">
      <c r="A697" s="105">
        <f t="shared" si="159"/>
        <v>9</v>
      </c>
      <c r="B697" s="190" t="s">
        <v>825</v>
      </c>
      <c r="C697" s="104">
        <v>1994</v>
      </c>
      <c r="D697" s="105">
        <v>2018</v>
      </c>
      <c r="E697" s="106" t="s">
        <v>809</v>
      </c>
      <c r="F697" s="107">
        <v>9</v>
      </c>
      <c r="G697" s="105">
        <v>2</v>
      </c>
      <c r="H697" s="111">
        <v>4107.5</v>
      </c>
      <c r="I697" s="111">
        <v>3569.5</v>
      </c>
      <c r="J697" s="111">
        <v>3569.5</v>
      </c>
      <c r="K697" s="109">
        <v>212</v>
      </c>
      <c r="L697" s="110">
        <f t="shared" si="160"/>
        <v>5501708.7250000006</v>
      </c>
      <c r="M697" s="108"/>
      <c r="N697" s="108"/>
      <c r="O697" s="108"/>
      <c r="P697" s="110">
        <f>'Форма 2'!C697-M697-N697-O697</f>
        <v>5501708.7250000006</v>
      </c>
      <c r="Q697" s="111">
        <f t="shared" si="161"/>
        <v>1541.3107508054352</v>
      </c>
      <c r="R697" s="111">
        <f t="shared" si="162"/>
        <v>1541.3107508054352</v>
      </c>
      <c r="S697" s="112" t="s">
        <v>81</v>
      </c>
      <c r="T697" s="107" t="s">
        <v>92</v>
      </c>
      <c r="U697" s="217"/>
      <c r="V697" s="85"/>
      <c r="W697" s="85"/>
      <c r="X697" s="85"/>
      <c r="Y697" s="85"/>
      <c r="Z697" s="85"/>
      <c r="AA697" s="85"/>
      <c r="AB697" s="86"/>
      <c r="AC697" s="86"/>
      <c r="AD697" s="85">
        <v>1</v>
      </c>
      <c r="AE697" s="85"/>
      <c r="AF697" s="85"/>
      <c r="AG697" s="85"/>
      <c r="AH697" s="85"/>
      <c r="AI697" s="85"/>
      <c r="AJ697" s="85"/>
    </row>
    <row r="698" spans="1:36" ht="16.5" thickTop="1" thickBot="1">
      <c r="A698" s="105">
        <f t="shared" si="159"/>
        <v>10</v>
      </c>
      <c r="B698" s="190" t="s">
        <v>826</v>
      </c>
      <c r="C698" s="104">
        <v>2011</v>
      </c>
      <c r="D698" s="105"/>
      <c r="E698" s="106" t="s">
        <v>812</v>
      </c>
      <c r="F698" s="107">
        <v>9</v>
      </c>
      <c r="G698" s="105">
        <v>1</v>
      </c>
      <c r="H698" s="111">
        <v>4752.3999999999996</v>
      </c>
      <c r="I698" s="111">
        <v>4171.3</v>
      </c>
      <c r="J698" s="111">
        <v>4171.3</v>
      </c>
      <c r="K698" s="109">
        <v>178</v>
      </c>
      <c r="L698" s="110">
        <f t="shared" si="160"/>
        <v>6365507.1320000002</v>
      </c>
      <c r="M698" s="108"/>
      <c r="N698" s="108"/>
      <c r="O698" s="108"/>
      <c r="P698" s="110">
        <f>'Форма 2'!C698-M698-N698-O698</f>
        <v>6365507.1320000002</v>
      </c>
      <c r="Q698" s="111">
        <f t="shared" si="161"/>
        <v>1526.0247721333876</v>
      </c>
      <c r="R698" s="111">
        <f t="shared" si="162"/>
        <v>1526.0247721333876</v>
      </c>
      <c r="S698" s="112" t="s">
        <v>81</v>
      </c>
      <c r="T698" s="107" t="s">
        <v>92</v>
      </c>
      <c r="U698" s="217"/>
      <c r="V698" s="85"/>
      <c r="W698" s="85"/>
      <c r="X698" s="85"/>
      <c r="Y698" s="85"/>
      <c r="Z698" s="85"/>
      <c r="AA698" s="85"/>
      <c r="AB698" s="86"/>
      <c r="AC698" s="86"/>
      <c r="AD698" s="85">
        <v>1</v>
      </c>
      <c r="AE698" s="85"/>
      <c r="AF698" s="85"/>
      <c r="AG698" s="85"/>
      <c r="AH698" s="85"/>
      <c r="AI698" s="85"/>
      <c r="AJ698" s="85"/>
    </row>
    <row r="699" spans="1:36" ht="16.5" thickTop="1" thickBot="1">
      <c r="A699" s="105">
        <f t="shared" si="159"/>
        <v>11</v>
      </c>
      <c r="B699" s="190" t="s">
        <v>827</v>
      </c>
      <c r="C699" s="104">
        <v>2011</v>
      </c>
      <c r="D699" s="105"/>
      <c r="E699" s="106" t="s">
        <v>812</v>
      </c>
      <c r="F699" s="107">
        <v>9</v>
      </c>
      <c r="G699" s="105">
        <v>1</v>
      </c>
      <c r="H699" s="111">
        <v>4989.7</v>
      </c>
      <c r="I699" s="111">
        <v>4229.6000000000004</v>
      </c>
      <c r="J699" s="111">
        <v>4229.6000000000004</v>
      </c>
      <c r="K699" s="109">
        <v>140</v>
      </c>
      <c r="L699" s="110">
        <f t="shared" si="160"/>
        <v>6683353.8710000003</v>
      </c>
      <c r="M699" s="108"/>
      <c r="N699" s="108"/>
      <c r="O699" s="108"/>
      <c r="P699" s="110">
        <f>'Форма 2'!C699-M699-N699-O699</f>
        <v>6683353.8710000003</v>
      </c>
      <c r="Q699" s="111">
        <f t="shared" si="161"/>
        <v>1580.1385168810289</v>
      </c>
      <c r="R699" s="111">
        <f t="shared" si="162"/>
        <v>1580.1385168810289</v>
      </c>
      <c r="S699" s="112" t="s">
        <v>81</v>
      </c>
      <c r="T699" s="107" t="s">
        <v>92</v>
      </c>
      <c r="U699" s="217"/>
      <c r="V699" s="85"/>
      <c r="W699" s="85"/>
      <c r="X699" s="85"/>
      <c r="Y699" s="85"/>
      <c r="Z699" s="85"/>
      <c r="AA699" s="85"/>
      <c r="AB699" s="86"/>
      <c r="AC699" s="86"/>
      <c r="AD699" s="85">
        <v>1</v>
      </c>
      <c r="AE699" s="85"/>
      <c r="AF699" s="85"/>
      <c r="AG699" s="85"/>
      <c r="AH699" s="85"/>
      <c r="AI699" s="85"/>
      <c r="AJ699" s="85"/>
    </row>
    <row r="700" spans="1:36" ht="16.5" thickTop="1" thickBot="1">
      <c r="A700" s="105">
        <f t="shared" si="159"/>
        <v>12</v>
      </c>
      <c r="B700" s="190" t="s">
        <v>828</v>
      </c>
      <c r="C700" s="104">
        <v>1986</v>
      </c>
      <c r="D700" s="105">
        <v>2016</v>
      </c>
      <c r="E700" s="106" t="s">
        <v>809</v>
      </c>
      <c r="F700" s="107">
        <v>9</v>
      </c>
      <c r="G700" s="105">
        <v>1</v>
      </c>
      <c r="H700" s="111">
        <v>2243.1999999999998</v>
      </c>
      <c r="I700" s="111">
        <v>1907.5</v>
      </c>
      <c r="J700" s="111">
        <v>1907.5</v>
      </c>
      <c r="K700" s="109">
        <v>107</v>
      </c>
      <c r="L700" s="110">
        <f t="shared" si="160"/>
        <v>2240733</v>
      </c>
      <c r="M700" s="108"/>
      <c r="N700" s="108"/>
      <c r="O700" s="108"/>
      <c r="P700" s="110">
        <f>'Форма 2'!C700-M700-N700-O700</f>
        <v>2240733</v>
      </c>
      <c r="Q700" s="111">
        <f t="shared" si="161"/>
        <v>1174.6961992136305</v>
      </c>
      <c r="R700" s="111">
        <f t="shared" si="162"/>
        <v>1174.6961992136305</v>
      </c>
      <c r="S700" s="112" t="s">
        <v>81</v>
      </c>
      <c r="T700" s="107" t="s">
        <v>92</v>
      </c>
      <c r="U700" s="217"/>
      <c r="V700" s="85"/>
      <c r="W700" s="85"/>
      <c r="X700" s="85"/>
      <c r="Y700" s="85"/>
      <c r="Z700" s="172"/>
      <c r="AA700" s="172"/>
      <c r="AB700" s="177">
        <v>1</v>
      </c>
      <c r="AC700" s="154">
        <f>2240733*AB700</f>
        <v>2240733</v>
      </c>
      <c r="AD700" s="85"/>
      <c r="AE700" s="85"/>
      <c r="AF700" s="85"/>
      <c r="AG700" s="166"/>
      <c r="AH700" s="85"/>
      <c r="AI700" s="85"/>
      <c r="AJ700" s="85"/>
    </row>
    <row r="701" spans="1:36" ht="16.5" thickTop="1" thickBot="1">
      <c r="A701" s="105">
        <f t="shared" si="159"/>
        <v>13</v>
      </c>
      <c r="B701" s="190" t="s">
        <v>829</v>
      </c>
      <c r="C701" s="104">
        <v>1996</v>
      </c>
      <c r="D701" s="105">
        <v>2019</v>
      </c>
      <c r="E701" s="106" t="s">
        <v>809</v>
      </c>
      <c r="F701" s="107">
        <v>9</v>
      </c>
      <c r="G701" s="105">
        <v>5</v>
      </c>
      <c r="H701" s="111">
        <v>11334.1</v>
      </c>
      <c r="I701" s="111">
        <v>9613.6</v>
      </c>
      <c r="J701" s="111">
        <v>9613.6</v>
      </c>
      <c r="K701" s="109">
        <v>464</v>
      </c>
      <c r="L701" s="110">
        <f t="shared" si="160"/>
        <v>15181233.563000001</v>
      </c>
      <c r="M701" s="108"/>
      <c r="N701" s="108"/>
      <c r="O701" s="108"/>
      <c r="P701" s="110">
        <f>'Форма 2'!C701-M701-N701-O701</f>
        <v>15181233.563000001</v>
      </c>
      <c r="Q701" s="111">
        <f t="shared" si="161"/>
        <v>1579.1413791919781</v>
      </c>
      <c r="R701" s="111">
        <f t="shared" si="162"/>
        <v>1579.1413791919781</v>
      </c>
      <c r="S701" s="112" t="s">
        <v>81</v>
      </c>
      <c r="T701" s="107" t="s">
        <v>92</v>
      </c>
      <c r="U701" s="217"/>
      <c r="V701" s="85"/>
      <c r="W701" s="85"/>
      <c r="X701" s="85"/>
      <c r="Y701" s="85"/>
      <c r="Z701" s="85"/>
      <c r="AA701" s="85"/>
      <c r="AB701" s="86"/>
      <c r="AC701" s="86"/>
      <c r="AD701" s="85">
        <v>1</v>
      </c>
      <c r="AE701" s="85"/>
      <c r="AF701" s="85"/>
      <c r="AG701" s="85"/>
      <c r="AH701" s="85"/>
      <c r="AI701" s="85"/>
      <c r="AJ701" s="85"/>
    </row>
    <row r="702" spans="1:36" ht="16.5" thickTop="1" thickBot="1">
      <c r="A702" s="105">
        <f t="shared" si="159"/>
        <v>14</v>
      </c>
      <c r="B702" s="190" t="s">
        <v>830</v>
      </c>
      <c r="C702" s="104">
        <v>1993</v>
      </c>
      <c r="D702" s="105">
        <v>2019</v>
      </c>
      <c r="E702" s="106" t="s">
        <v>809</v>
      </c>
      <c r="F702" s="107">
        <v>9</v>
      </c>
      <c r="G702" s="105">
        <v>3</v>
      </c>
      <c r="H702" s="111">
        <v>5960.8</v>
      </c>
      <c r="I702" s="111">
        <v>5244.8</v>
      </c>
      <c r="J702" s="111">
        <v>5244.8</v>
      </c>
      <c r="K702" s="109">
        <v>300</v>
      </c>
      <c r="L702" s="110">
        <f t="shared" si="160"/>
        <v>7984074.3440000005</v>
      </c>
      <c r="M702" s="108"/>
      <c r="N702" s="108"/>
      <c r="O702" s="108"/>
      <c r="P702" s="110">
        <f>'Форма 2'!C702-M702-N702-O702</f>
        <v>7984074.3440000005</v>
      </c>
      <c r="Q702" s="111">
        <f t="shared" si="161"/>
        <v>1522.2838514338011</v>
      </c>
      <c r="R702" s="111">
        <f t="shared" si="162"/>
        <v>1522.2838514338011</v>
      </c>
      <c r="S702" s="112" t="s">
        <v>81</v>
      </c>
      <c r="T702" s="107" t="s">
        <v>92</v>
      </c>
      <c r="U702" s="217"/>
      <c r="V702" s="85"/>
      <c r="W702" s="85"/>
      <c r="X702" s="85"/>
      <c r="Y702" s="85"/>
      <c r="Z702" s="85"/>
      <c r="AA702" s="85"/>
      <c r="AB702" s="86"/>
      <c r="AC702" s="86"/>
      <c r="AD702" s="85">
        <v>1</v>
      </c>
      <c r="AE702" s="85"/>
      <c r="AF702" s="85"/>
      <c r="AG702" s="85"/>
      <c r="AH702" s="85"/>
      <c r="AI702" s="85"/>
      <c r="AJ702" s="85"/>
    </row>
    <row r="703" spans="1:36" ht="16.5" thickTop="1" thickBot="1">
      <c r="A703" s="105">
        <f t="shared" si="159"/>
        <v>15</v>
      </c>
      <c r="B703" s="190" t="s">
        <v>831</v>
      </c>
      <c r="C703" s="104">
        <v>1987</v>
      </c>
      <c r="D703" s="105"/>
      <c r="E703" s="106" t="s">
        <v>809</v>
      </c>
      <c r="F703" s="107">
        <v>9</v>
      </c>
      <c r="G703" s="105">
        <v>8</v>
      </c>
      <c r="H703" s="111">
        <v>18453.7</v>
      </c>
      <c r="I703" s="111">
        <v>15534.1</v>
      </c>
      <c r="J703" s="111">
        <v>15534.1</v>
      </c>
      <c r="K703" s="109">
        <v>902</v>
      </c>
      <c r="L703" s="110">
        <f t="shared" si="160"/>
        <v>82925207.153000012</v>
      </c>
      <c r="M703" s="108"/>
      <c r="N703" s="108"/>
      <c r="O703" s="108"/>
      <c r="P703" s="110">
        <f>'Форма 2'!C703-M703-N703-O703</f>
        <v>82925207.153000012</v>
      </c>
      <c r="Q703" s="111">
        <f t="shared" si="161"/>
        <v>5338.269172530112</v>
      </c>
      <c r="R703" s="111">
        <f t="shared" si="162"/>
        <v>5338.269172530112</v>
      </c>
      <c r="S703" s="112" t="s">
        <v>81</v>
      </c>
      <c r="T703" s="107" t="s">
        <v>92</v>
      </c>
      <c r="U703" s="217">
        <v>1</v>
      </c>
      <c r="V703" s="85"/>
      <c r="W703" s="85"/>
      <c r="X703" s="85"/>
      <c r="Y703" s="85"/>
      <c r="Z703" s="85"/>
      <c r="AA703" s="85"/>
      <c r="AB703" s="86"/>
      <c r="AC703" s="86"/>
      <c r="AD703" s="85">
        <v>1</v>
      </c>
      <c r="AE703" s="85">
        <v>1</v>
      </c>
      <c r="AF703" s="85"/>
      <c r="AG703" s="85"/>
      <c r="AH703" s="85"/>
      <c r="AI703" s="85"/>
      <c r="AJ703" s="85"/>
    </row>
    <row r="704" spans="1:36" ht="16.5" thickTop="1" thickBot="1">
      <c r="A704" s="105">
        <f t="shared" si="159"/>
        <v>16</v>
      </c>
      <c r="B704" s="189" t="s">
        <v>832</v>
      </c>
      <c r="C704" s="104">
        <v>1994</v>
      </c>
      <c r="D704" s="105"/>
      <c r="E704" s="106" t="s">
        <v>91</v>
      </c>
      <c r="F704" s="107">
        <v>11</v>
      </c>
      <c r="G704" s="105">
        <v>2</v>
      </c>
      <c r="H704" s="111">
        <v>6398.6</v>
      </c>
      <c r="I704" s="111">
        <v>5460.3</v>
      </c>
      <c r="J704" s="111">
        <v>2977</v>
      </c>
      <c r="K704" s="109">
        <v>188</v>
      </c>
      <c r="L704" s="110">
        <f t="shared" si="160"/>
        <v>248167.25</v>
      </c>
      <c r="M704" s="108"/>
      <c r="N704" s="108"/>
      <c r="O704" s="108"/>
      <c r="P704" s="110">
        <f>'Форма 2'!C704-M704-N704-O704</f>
        <v>248167.25</v>
      </c>
      <c r="Q704" s="111">
        <f t="shared" si="161"/>
        <v>45.449380070692087</v>
      </c>
      <c r="R704" s="111">
        <f t="shared" si="162"/>
        <v>45.449380070692087</v>
      </c>
      <c r="S704" s="112" t="s">
        <v>81</v>
      </c>
      <c r="T704" s="107" t="s">
        <v>92</v>
      </c>
      <c r="U704" s="217"/>
      <c r="V704" s="85"/>
      <c r="W704" s="85"/>
      <c r="X704" s="85"/>
      <c r="Y704" s="85"/>
      <c r="Z704" s="172"/>
      <c r="AA704" s="172"/>
      <c r="AB704" s="171"/>
      <c r="AC704" s="154"/>
      <c r="AD704" s="85"/>
      <c r="AE704" s="85"/>
      <c r="AF704" s="85"/>
      <c r="AG704" s="166" t="s">
        <v>24</v>
      </c>
      <c r="AH704" s="85"/>
      <c r="AI704" s="85"/>
      <c r="AJ704" s="85"/>
    </row>
    <row r="705" spans="1:36" ht="16.5" thickTop="1" thickBot="1">
      <c r="A705" s="105">
        <f t="shared" si="159"/>
        <v>17</v>
      </c>
      <c r="B705" s="190" t="s">
        <v>833</v>
      </c>
      <c r="C705" s="104">
        <v>1986</v>
      </c>
      <c r="D705" s="105">
        <v>2016</v>
      </c>
      <c r="E705" s="106" t="s">
        <v>820</v>
      </c>
      <c r="F705" s="107">
        <v>5</v>
      </c>
      <c r="G705" s="105">
        <v>4</v>
      </c>
      <c r="H705" s="111">
        <v>2963.1</v>
      </c>
      <c r="I705" s="111">
        <v>2591.1</v>
      </c>
      <c r="J705" s="111">
        <v>2591.1</v>
      </c>
      <c r="K705" s="109">
        <v>119</v>
      </c>
      <c r="L705" s="110">
        <f t="shared" si="160"/>
        <v>10207938.762</v>
      </c>
      <c r="M705" s="108"/>
      <c r="N705" s="108"/>
      <c r="O705" s="108"/>
      <c r="P705" s="110">
        <f>'Форма 2'!C705-M705-N705-O705</f>
        <v>10207938.762</v>
      </c>
      <c r="Q705" s="111">
        <f t="shared" si="161"/>
        <v>3939.6159013546371</v>
      </c>
      <c r="R705" s="111">
        <f t="shared" si="162"/>
        <v>3939.6159013546371</v>
      </c>
      <c r="S705" s="112" t="s">
        <v>81</v>
      </c>
      <c r="T705" s="107" t="s">
        <v>92</v>
      </c>
      <c r="U705" s="217"/>
      <c r="V705" s="85"/>
      <c r="W705" s="85"/>
      <c r="X705" s="85"/>
      <c r="Y705" s="85"/>
      <c r="Z705" s="85"/>
      <c r="AA705" s="85"/>
      <c r="AB705" s="86"/>
      <c r="AC705" s="86"/>
      <c r="AD705" s="85">
        <v>1</v>
      </c>
      <c r="AE705" s="85"/>
      <c r="AF705" s="85"/>
      <c r="AG705" s="85"/>
      <c r="AH705" s="85"/>
      <c r="AI705" s="85"/>
      <c r="AJ705" s="85"/>
    </row>
    <row r="706" spans="1:36" ht="16.5" thickTop="1" thickBot="1">
      <c r="A706" s="105">
        <f t="shared" si="159"/>
        <v>18</v>
      </c>
      <c r="B706" s="190" t="s">
        <v>834</v>
      </c>
      <c r="C706" s="104">
        <v>1985</v>
      </c>
      <c r="D706" s="105">
        <v>2019</v>
      </c>
      <c r="E706" s="106" t="s">
        <v>820</v>
      </c>
      <c r="F706" s="107">
        <v>5</v>
      </c>
      <c r="G706" s="105">
        <v>7</v>
      </c>
      <c r="H706" s="111">
        <v>5192.3999999999996</v>
      </c>
      <c r="I706" s="111">
        <v>4536.8</v>
      </c>
      <c r="J706" s="111">
        <v>4536.8</v>
      </c>
      <c r="K706" s="109">
        <v>171</v>
      </c>
      <c r="L706" s="110">
        <f t="shared" si="160"/>
        <v>17887921.847999997</v>
      </c>
      <c r="M706" s="108"/>
      <c r="N706" s="108"/>
      <c r="O706" s="108"/>
      <c r="P706" s="110">
        <f>'Форма 2'!C706-M706-N706-O706</f>
        <v>17887921.847999997</v>
      </c>
      <c r="Q706" s="111">
        <f t="shared" si="161"/>
        <v>3942.8499929465697</v>
      </c>
      <c r="R706" s="111">
        <f t="shared" si="162"/>
        <v>3942.8499929465697</v>
      </c>
      <c r="S706" s="112" t="s">
        <v>81</v>
      </c>
      <c r="T706" s="107" t="s">
        <v>92</v>
      </c>
      <c r="U706" s="217"/>
      <c r="V706" s="85"/>
      <c r="W706" s="85"/>
      <c r="X706" s="85"/>
      <c r="Y706" s="85"/>
      <c r="Z706" s="85"/>
      <c r="AA706" s="85"/>
      <c r="AB706" s="86"/>
      <c r="AC706" s="86"/>
      <c r="AD706" s="85">
        <v>1</v>
      </c>
      <c r="AE706" s="85"/>
      <c r="AF706" s="85"/>
      <c r="AG706" s="85"/>
      <c r="AH706" s="85"/>
      <c r="AI706" s="85"/>
      <c r="AJ706" s="85"/>
    </row>
    <row r="707" spans="1:36" ht="16.5" thickTop="1" thickBot="1">
      <c r="A707" s="105">
        <f t="shared" si="159"/>
        <v>19</v>
      </c>
      <c r="B707" s="190" t="s">
        <v>835</v>
      </c>
      <c r="C707" s="104">
        <v>1993</v>
      </c>
      <c r="D707" s="105">
        <v>2019</v>
      </c>
      <c r="E707" s="106" t="s">
        <v>820</v>
      </c>
      <c r="F707" s="107">
        <v>9</v>
      </c>
      <c r="G707" s="105">
        <v>1</v>
      </c>
      <c r="H707" s="111">
        <v>2874.4</v>
      </c>
      <c r="I707" s="111">
        <v>2473.5</v>
      </c>
      <c r="J707" s="111">
        <v>2473.5</v>
      </c>
      <c r="K707" s="109">
        <v>103</v>
      </c>
      <c r="L707" s="110">
        <f t="shared" si="160"/>
        <v>3850057.5920000002</v>
      </c>
      <c r="M707" s="108"/>
      <c r="N707" s="108"/>
      <c r="O707" s="108"/>
      <c r="P707" s="110">
        <f>'Форма 2'!C707-M707-N707-O707</f>
        <v>3850057.5920000002</v>
      </c>
      <c r="Q707" s="111">
        <f t="shared" si="161"/>
        <v>1556.5221718213058</v>
      </c>
      <c r="R707" s="111">
        <f t="shared" si="162"/>
        <v>1556.5221718213058</v>
      </c>
      <c r="S707" s="112" t="s">
        <v>81</v>
      </c>
      <c r="T707" s="107" t="s">
        <v>92</v>
      </c>
      <c r="U707" s="217"/>
      <c r="V707" s="85"/>
      <c r="W707" s="85"/>
      <c r="X707" s="85"/>
      <c r="Y707" s="85"/>
      <c r="Z707" s="85"/>
      <c r="AA707" s="85"/>
      <c r="AB707" s="86"/>
      <c r="AC707" s="86"/>
      <c r="AD707" s="85">
        <v>1</v>
      </c>
      <c r="AE707" s="85"/>
      <c r="AF707" s="85"/>
      <c r="AG707" s="85"/>
      <c r="AH707" s="85"/>
      <c r="AI707" s="85"/>
      <c r="AJ707" s="85"/>
    </row>
    <row r="708" spans="1:36" ht="16.5" thickTop="1" thickBot="1">
      <c r="A708" s="105">
        <f t="shared" si="159"/>
        <v>20</v>
      </c>
      <c r="B708" s="190" t="s">
        <v>836</v>
      </c>
      <c r="C708" s="104">
        <v>1987</v>
      </c>
      <c r="D708" s="105">
        <v>2018</v>
      </c>
      <c r="E708" s="106" t="s">
        <v>820</v>
      </c>
      <c r="F708" s="107">
        <v>5</v>
      </c>
      <c r="G708" s="105">
        <v>4</v>
      </c>
      <c r="H708" s="111">
        <v>2763.9</v>
      </c>
      <c r="I708" s="111">
        <v>2392.1</v>
      </c>
      <c r="J708" s="111">
        <v>2392.1</v>
      </c>
      <c r="K708" s="109">
        <v>114</v>
      </c>
      <c r="L708" s="110">
        <f t="shared" si="160"/>
        <v>9521690.7780000009</v>
      </c>
      <c r="M708" s="108"/>
      <c r="N708" s="108"/>
      <c r="O708" s="108"/>
      <c r="P708" s="110">
        <f>'Форма 2'!C708-M708-N708-O708</f>
        <v>9521690.7780000009</v>
      </c>
      <c r="Q708" s="111">
        <f t="shared" si="161"/>
        <v>3980.4735496007697</v>
      </c>
      <c r="R708" s="111">
        <f t="shared" si="162"/>
        <v>3980.4735496007697</v>
      </c>
      <c r="S708" s="112" t="s">
        <v>81</v>
      </c>
      <c r="T708" s="107" t="s">
        <v>92</v>
      </c>
      <c r="U708" s="217"/>
      <c r="V708" s="85"/>
      <c r="W708" s="85"/>
      <c r="X708" s="85"/>
      <c r="Y708" s="85"/>
      <c r="Z708" s="85"/>
      <c r="AA708" s="85"/>
      <c r="AB708" s="86"/>
      <c r="AC708" s="86"/>
      <c r="AD708" s="85">
        <v>1</v>
      </c>
      <c r="AE708" s="85"/>
      <c r="AF708" s="85"/>
      <c r="AG708" s="85"/>
      <c r="AH708" s="85"/>
      <c r="AI708" s="85"/>
      <c r="AJ708" s="85"/>
    </row>
    <row r="709" spans="1:36" ht="16.5" thickTop="1" thickBot="1">
      <c r="A709" s="105">
        <f t="shared" ref="A709:A745" si="163">A708+1</f>
        <v>21</v>
      </c>
      <c r="B709" s="190" t="s">
        <v>837</v>
      </c>
      <c r="C709" s="104">
        <v>1987</v>
      </c>
      <c r="D709" s="105">
        <v>2018</v>
      </c>
      <c r="E709" s="106" t="s">
        <v>820</v>
      </c>
      <c r="F709" s="107">
        <v>5</v>
      </c>
      <c r="G709" s="105">
        <v>4</v>
      </c>
      <c r="H709" s="111">
        <v>2829.8</v>
      </c>
      <c r="I709" s="111">
        <v>2453.8000000000002</v>
      </c>
      <c r="J709" s="111">
        <v>2453.8000000000002</v>
      </c>
      <c r="K709" s="109">
        <v>92</v>
      </c>
      <c r="L709" s="110">
        <f t="shared" si="160"/>
        <v>9748717.5960000008</v>
      </c>
      <c r="M709" s="108"/>
      <c r="N709" s="108"/>
      <c r="O709" s="108"/>
      <c r="P709" s="110">
        <f>'Форма 2'!C709-M709-N709-O709</f>
        <v>9748717.5960000008</v>
      </c>
      <c r="Q709" s="111">
        <f t="shared" si="161"/>
        <v>3972.9063477055997</v>
      </c>
      <c r="R709" s="111">
        <f t="shared" si="162"/>
        <v>3972.9063477055997</v>
      </c>
      <c r="S709" s="112" t="s">
        <v>81</v>
      </c>
      <c r="T709" s="107" t="s">
        <v>92</v>
      </c>
      <c r="U709" s="217"/>
      <c r="V709" s="85"/>
      <c r="W709" s="85"/>
      <c r="X709" s="85"/>
      <c r="Y709" s="85"/>
      <c r="Z709" s="85"/>
      <c r="AA709" s="85"/>
      <c r="AB709" s="86"/>
      <c r="AC709" s="86"/>
      <c r="AD709" s="85">
        <v>1</v>
      </c>
      <c r="AE709" s="85"/>
      <c r="AF709" s="85"/>
      <c r="AG709" s="85"/>
      <c r="AH709" s="85"/>
      <c r="AI709" s="85"/>
      <c r="AJ709" s="85"/>
    </row>
    <row r="710" spans="1:36" ht="16.5" thickTop="1" thickBot="1">
      <c r="A710" s="105">
        <f t="shared" si="163"/>
        <v>22</v>
      </c>
      <c r="B710" s="190" t="s">
        <v>838</v>
      </c>
      <c r="C710" s="104">
        <v>1994</v>
      </c>
      <c r="D710" s="105"/>
      <c r="E710" s="106" t="s">
        <v>820</v>
      </c>
      <c r="F710" s="107">
        <v>11</v>
      </c>
      <c r="G710" s="105">
        <v>2</v>
      </c>
      <c r="H710" s="111">
        <v>6877.6</v>
      </c>
      <c r="I710" s="111">
        <v>5779.4</v>
      </c>
      <c r="J710" s="111">
        <v>5779.4</v>
      </c>
      <c r="K710" s="109">
        <v>246</v>
      </c>
      <c r="L710" s="110">
        <f t="shared" si="160"/>
        <v>27053727.359999999</v>
      </c>
      <c r="M710" s="108"/>
      <c r="N710" s="108"/>
      <c r="O710" s="108"/>
      <c r="P710" s="110">
        <f>'Форма 2'!C710-M710-N710-O710</f>
        <v>27053727.359999999</v>
      </c>
      <c r="Q710" s="111">
        <f t="shared" si="161"/>
        <v>4681.0615911686336</v>
      </c>
      <c r="R710" s="111">
        <f t="shared" si="162"/>
        <v>4681.0615911686336</v>
      </c>
      <c r="S710" s="112" t="s">
        <v>81</v>
      </c>
      <c r="T710" s="107" t="s">
        <v>92</v>
      </c>
      <c r="U710" s="217"/>
      <c r="V710" s="85"/>
      <c r="W710" s="85"/>
      <c r="X710" s="85"/>
      <c r="Y710" s="85"/>
      <c r="Z710" s="85"/>
      <c r="AA710" s="85"/>
      <c r="AB710" s="86"/>
      <c r="AC710" s="86"/>
      <c r="AD710" s="85">
        <v>1</v>
      </c>
      <c r="AE710" s="85">
        <v>1</v>
      </c>
      <c r="AF710" s="85"/>
      <c r="AG710" s="85"/>
      <c r="AH710" s="85"/>
      <c r="AI710" s="85"/>
      <c r="AJ710" s="85"/>
    </row>
    <row r="711" spans="1:36" ht="16.5" thickTop="1" thickBot="1">
      <c r="A711" s="105">
        <f t="shared" si="163"/>
        <v>23</v>
      </c>
      <c r="B711" s="190" t="s">
        <v>839</v>
      </c>
      <c r="C711" s="104">
        <v>1985</v>
      </c>
      <c r="D711" s="105">
        <v>2019</v>
      </c>
      <c r="E711" s="106" t="s">
        <v>820</v>
      </c>
      <c r="F711" s="107">
        <v>5</v>
      </c>
      <c r="G711" s="105">
        <v>5</v>
      </c>
      <c r="H711" s="111">
        <v>3705.2</v>
      </c>
      <c r="I711" s="111">
        <v>3233.9</v>
      </c>
      <c r="J711" s="111">
        <v>3233.9</v>
      </c>
      <c r="K711" s="109">
        <v>121</v>
      </c>
      <c r="L711" s="110">
        <f t="shared" si="160"/>
        <v>12764488.103999998</v>
      </c>
      <c r="M711" s="108"/>
      <c r="N711" s="108"/>
      <c r="O711" s="108"/>
      <c r="P711" s="110">
        <f>'Форма 2'!C711-M711-N711-O711</f>
        <v>12764488.103999998</v>
      </c>
      <c r="Q711" s="111">
        <f t="shared" si="161"/>
        <v>3947.0880682766933</v>
      </c>
      <c r="R711" s="111">
        <f t="shared" si="162"/>
        <v>3947.0880682766933</v>
      </c>
      <c r="S711" s="112" t="s">
        <v>81</v>
      </c>
      <c r="T711" s="107" t="s">
        <v>92</v>
      </c>
      <c r="U711" s="217"/>
      <c r="V711" s="85"/>
      <c r="W711" s="85"/>
      <c r="X711" s="85"/>
      <c r="Y711" s="85"/>
      <c r="Z711" s="85"/>
      <c r="AA711" s="85"/>
      <c r="AB711" s="86"/>
      <c r="AC711" s="86"/>
      <c r="AD711" s="85">
        <v>1</v>
      </c>
      <c r="AE711" s="85"/>
      <c r="AF711" s="85"/>
      <c r="AG711" s="85"/>
      <c r="AH711" s="85"/>
      <c r="AI711" s="85"/>
      <c r="AJ711" s="85"/>
    </row>
    <row r="712" spans="1:36" ht="16.5" thickTop="1" thickBot="1">
      <c r="A712" s="105">
        <f t="shared" si="163"/>
        <v>24</v>
      </c>
      <c r="B712" s="190" t="s">
        <v>840</v>
      </c>
      <c r="C712" s="104">
        <v>1968</v>
      </c>
      <c r="D712" s="105">
        <v>2019</v>
      </c>
      <c r="E712" s="106" t="s">
        <v>809</v>
      </c>
      <c r="F712" s="107">
        <v>5</v>
      </c>
      <c r="G712" s="105">
        <v>8</v>
      </c>
      <c r="H712" s="111">
        <v>5742.5</v>
      </c>
      <c r="I712" s="111">
        <v>5205.5</v>
      </c>
      <c r="J712" s="111">
        <v>5205.5</v>
      </c>
      <c r="K712" s="109">
        <v>236</v>
      </c>
      <c r="L712" s="110">
        <f t="shared" si="160"/>
        <v>19783027.350000001</v>
      </c>
      <c r="M712" s="108"/>
      <c r="N712" s="108"/>
      <c r="O712" s="108"/>
      <c r="P712" s="110">
        <f>'Форма 2'!C712-M712-N712-O712</f>
        <v>19783027.350000001</v>
      </c>
      <c r="Q712" s="111">
        <f t="shared" si="161"/>
        <v>3800.4086735183942</v>
      </c>
      <c r="R712" s="111">
        <f t="shared" si="162"/>
        <v>3800.4086735183942</v>
      </c>
      <c r="S712" s="112" t="s">
        <v>81</v>
      </c>
      <c r="T712" s="107" t="s">
        <v>92</v>
      </c>
      <c r="U712" s="217"/>
      <c r="V712" s="85"/>
      <c r="W712" s="85"/>
      <c r="X712" s="85"/>
      <c r="Y712" s="85"/>
      <c r="Z712" s="85"/>
      <c r="AA712" s="85"/>
      <c r="AB712" s="86"/>
      <c r="AC712" s="86"/>
      <c r="AD712" s="85">
        <v>1</v>
      </c>
      <c r="AE712" s="85"/>
      <c r="AF712" s="85"/>
      <c r="AG712" s="85"/>
      <c r="AH712" s="85"/>
      <c r="AI712" s="85"/>
      <c r="AJ712" s="85"/>
    </row>
    <row r="713" spans="1:36" ht="16.5" thickTop="1" thickBot="1">
      <c r="A713" s="105">
        <f t="shared" si="163"/>
        <v>25</v>
      </c>
      <c r="B713" s="190" t="s">
        <v>841</v>
      </c>
      <c r="C713" s="104">
        <v>1994</v>
      </c>
      <c r="D713" s="105">
        <v>2019</v>
      </c>
      <c r="E713" s="106" t="s">
        <v>812</v>
      </c>
      <c r="F713" s="107">
        <v>9</v>
      </c>
      <c r="G713" s="105">
        <v>1</v>
      </c>
      <c r="H713" s="111">
        <v>2470</v>
      </c>
      <c r="I713" s="111">
        <v>2089</v>
      </c>
      <c r="J713" s="111">
        <v>2089</v>
      </c>
      <c r="K713" s="109">
        <v>82</v>
      </c>
      <c r="L713" s="110">
        <f t="shared" si="160"/>
        <v>3308392.1</v>
      </c>
      <c r="M713" s="108"/>
      <c r="N713" s="108"/>
      <c r="O713" s="108"/>
      <c r="P713" s="110">
        <f>'Форма 2'!C713-M713-N713-O713</f>
        <v>3308392.1</v>
      </c>
      <c r="Q713" s="111">
        <f t="shared" si="161"/>
        <v>1583.7204882719004</v>
      </c>
      <c r="R713" s="111">
        <f t="shared" si="162"/>
        <v>1583.7204882719004</v>
      </c>
      <c r="S713" s="112" t="s">
        <v>81</v>
      </c>
      <c r="T713" s="107" t="s">
        <v>92</v>
      </c>
      <c r="U713" s="217"/>
      <c r="V713" s="85"/>
      <c r="W713" s="85"/>
      <c r="X713" s="85"/>
      <c r="Y713" s="85"/>
      <c r="Z713" s="85"/>
      <c r="AA713" s="85"/>
      <c r="AB713" s="86"/>
      <c r="AC713" s="86"/>
      <c r="AD713" s="85">
        <v>1</v>
      </c>
      <c r="AE713" s="85"/>
      <c r="AF713" s="85"/>
      <c r="AG713" s="85"/>
      <c r="AH713" s="85"/>
      <c r="AI713" s="85"/>
      <c r="AJ713" s="85"/>
    </row>
    <row r="714" spans="1:36" ht="16.5" thickTop="1" thickBot="1">
      <c r="A714" s="105">
        <f t="shared" si="163"/>
        <v>26</v>
      </c>
      <c r="B714" s="190" t="s">
        <v>842</v>
      </c>
      <c r="C714" s="104">
        <v>1979</v>
      </c>
      <c r="D714" s="105">
        <v>2018</v>
      </c>
      <c r="E714" s="106" t="s">
        <v>812</v>
      </c>
      <c r="F714" s="107">
        <v>9</v>
      </c>
      <c r="G714" s="105">
        <v>6</v>
      </c>
      <c r="H714" s="111">
        <v>11642.5</v>
      </c>
      <c r="I714" s="111">
        <v>10711</v>
      </c>
      <c r="J714" s="111">
        <v>10711</v>
      </c>
      <c r="K714" s="109">
        <v>525</v>
      </c>
      <c r="L714" s="110">
        <f t="shared" si="160"/>
        <v>45796938</v>
      </c>
      <c r="M714" s="108"/>
      <c r="N714" s="108"/>
      <c r="O714" s="108"/>
      <c r="P714" s="110">
        <f>'Форма 2'!C714-M714-N714-O714</f>
        <v>45796938</v>
      </c>
      <c r="Q714" s="111">
        <f t="shared" si="161"/>
        <v>4275.6920922416211</v>
      </c>
      <c r="R714" s="111">
        <f t="shared" si="162"/>
        <v>4275.6920922416211</v>
      </c>
      <c r="S714" s="112" t="s">
        <v>81</v>
      </c>
      <c r="T714" s="107" t="s">
        <v>92</v>
      </c>
      <c r="U714" s="217"/>
      <c r="V714" s="85"/>
      <c r="W714" s="85"/>
      <c r="X714" s="85"/>
      <c r="Y714" s="85"/>
      <c r="Z714" s="85"/>
      <c r="AA714" s="85"/>
      <c r="AB714" s="86"/>
      <c r="AC714" s="86"/>
      <c r="AD714" s="85">
        <v>1</v>
      </c>
      <c r="AE714" s="85">
        <v>1</v>
      </c>
      <c r="AF714" s="85"/>
      <c r="AG714" s="85"/>
      <c r="AH714" s="85"/>
      <c r="AI714" s="85"/>
      <c r="AJ714" s="85"/>
    </row>
    <row r="715" spans="1:36" ht="16.5" thickTop="1" thickBot="1">
      <c r="A715" s="105">
        <f t="shared" si="163"/>
        <v>27</v>
      </c>
      <c r="B715" s="190" t="s">
        <v>843</v>
      </c>
      <c r="C715" s="104">
        <v>1994</v>
      </c>
      <c r="D715" s="105">
        <v>2019</v>
      </c>
      <c r="E715" s="106" t="s">
        <v>820</v>
      </c>
      <c r="F715" s="107">
        <v>9</v>
      </c>
      <c r="G715" s="105">
        <v>2</v>
      </c>
      <c r="H715" s="111">
        <v>4192.5</v>
      </c>
      <c r="I715" s="111">
        <v>3880.4</v>
      </c>
      <c r="J715" s="111">
        <v>3880.4</v>
      </c>
      <c r="K715" s="109">
        <v>185</v>
      </c>
      <c r="L715" s="110">
        <f t="shared" si="160"/>
        <v>5615560.2750000004</v>
      </c>
      <c r="M715" s="108"/>
      <c r="N715" s="108"/>
      <c r="O715" s="108"/>
      <c r="P715" s="110">
        <f>'Форма 2'!C715-M715-N715-O715</f>
        <v>5615560.2750000004</v>
      </c>
      <c r="Q715" s="111">
        <f t="shared" si="161"/>
        <v>1447.160157457994</v>
      </c>
      <c r="R715" s="111">
        <f t="shared" si="162"/>
        <v>1447.160157457994</v>
      </c>
      <c r="S715" s="112" t="s">
        <v>81</v>
      </c>
      <c r="T715" s="107" t="s">
        <v>92</v>
      </c>
      <c r="U715" s="217"/>
      <c r="V715" s="85"/>
      <c r="W715" s="85"/>
      <c r="X715" s="85"/>
      <c r="Y715" s="85"/>
      <c r="Z715" s="85"/>
      <c r="AA715" s="85"/>
      <c r="AB715" s="86"/>
      <c r="AC715" s="86"/>
      <c r="AD715" s="85">
        <v>1</v>
      </c>
      <c r="AE715" s="85"/>
      <c r="AF715" s="85"/>
      <c r="AG715" s="85"/>
      <c r="AH715" s="85"/>
      <c r="AI715" s="85"/>
      <c r="AJ715" s="85"/>
    </row>
    <row r="716" spans="1:36" ht="16.5" thickTop="1" thickBot="1">
      <c r="A716" s="105">
        <f t="shared" si="163"/>
        <v>28</v>
      </c>
      <c r="B716" s="190" t="s">
        <v>844</v>
      </c>
      <c r="C716" s="104">
        <v>1984</v>
      </c>
      <c r="D716" s="105">
        <v>2016</v>
      </c>
      <c r="E716" s="106" t="s">
        <v>812</v>
      </c>
      <c r="F716" s="107">
        <v>9</v>
      </c>
      <c r="G716" s="105">
        <v>1</v>
      </c>
      <c r="H716" s="111">
        <v>2451.8000000000002</v>
      </c>
      <c r="I716" s="111">
        <v>2137.6</v>
      </c>
      <c r="J716" s="111">
        <v>2137.6</v>
      </c>
      <c r="K716" s="109">
        <v>113</v>
      </c>
      <c r="L716" s="110">
        <f t="shared" si="160"/>
        <v>3284014.4740000004</v>
      </c>
      <c r="M716" s="108"/>
      <c r="N716" s="108"/>
      <c r="O716" s="108"/>
      <c r="P716" s="110">
        <f>'Форма 2'!C716-M716-N716-O716</f>
        <v>3284014.4740000004</v>
      </c>
      <c r="Q716" s="111">
        <f t="shared" si="161"/>
        <v>1536.3091663547907</v>
      </c>
      <c r="R716" s="111">
        <f t="shared" si="162"/>
        <v>1536.3091663547907</v>
      </c>
      <c r="S716" s="112" t="s">
        <v>81</v>
      </c>
      <c r="T716" s="107" t="s">
        <v>92</v>
      </c>
      <c r="U716" s="217"/>
      <c r="V716" s="85"/>
      <c r="W716" s="85"/>
      <c r="X716" s="85"/>
      <c r="Y716" s="85"/>
      <c r="Z716" s="85"/>
      <c r="AA716" s="85"/>
      <c r="AB716" s="86"/>
      <c r="AC716" s="86"/>
      <c r="AD716" s="85">
        <v>1</v>
      </c>
      <c r="AE716" s="85"/>
      <c r="AF716" s="85"/>
      <c r="AG716" s="85"/>
      <c r="AH716" s="85"/>
      <c r="AI716" s="85"/>
      <c r="AJ716" s="85"/>
    </row>
    <row r="717" spans="1:36" ht="16.5" thickTop="1" thickBot="1">
      <c r="A717" s="105">
        <f t="shared" si="163"/>
        <v>29</v>
      </c>
      <c r="B717" s="190" t="s">
        <v>845</v>
      </c>
      <c r="C717" s="104">
        <v>1993</v>
      </c>
      <c r="D717" s="105">
        <v>2018</v>
      </c>
      <c r="E717" s="106" t="s">
        <v>809</v>
      </c>
      <c r="F717" s="107">
        <v>9</v>
      </c>
      <c r="G717" s="105">
        <v>2</v>
      </c>
      <c r="H717" s="111">
        <v>5769.8</v>
      </c>
      <c r="I717" s="111">
        <v>5085.8</v>
      </c>
      <c r="J717" s="111">
        <v>5085.8</v>
      </c>
      <c r="K717" s="109">
        <v>212</v>
      </c>
      <c r="L717" s="110">
        <f t="shared" si="160"/>
        <v>7728243.2140000006</v>
      </c>
      <c r="M717" s="108"/>
      <c r="N717" s="108"/>
      <c r="O717" s="108"/>
      <c r="P717" s="110">
        <f>'Форма 2'!C717-M717-N717-O717</f>
        <v>7728243.2140000006</v>
      </c>
      <c r="Q717" s="111">
        <f t="shared" si="161"/>
        <v>1519.572773998191</v>
      </c>
      <c r="R717" s="111">
        <f t="shared" si="162"/>
        <v>1519.572773998191</v>
      </c>
      <c r="S717" s="112" t="s">
        <v>81</v>
      </c>
      <c r="T717" s="107" t="s">
        <v>92</v>
      </c>
      <c r="U717" s="217"/>
      <c r="V717" s="85"/>
      <c r="W717" s="85"/>
      <c r="X717" s="85"/>
      <c r="Y717" s="85"/>
      <c r="Z717" s="85"/>
      <c r="AA717" s="85"/>
      <c r="AB717" s="86"/>
      <c r="AC717" s="86"/>
      <c r="AD717" s="85">
        <v>1</v>
      </c>
      <c r="AE717" s="85"/>
      <c r="AF717" s="85"/>
      <c r="AG717" s="85"/>
      <c r="AH717" s="85"/>
      <c r="AI717" s="85"/>
      <c r="AJ717" s="85"/>
    </row>
    <row r="718" spans="1:36" ht="16.5" thickTop="1" thickBot="1">
      <c r="A718" s="105">
        <f t="shared" si="163"/>
        <v>30</v>
      </c>
      <c r="B718" s="190" t="s">
        <v>846</v>
      </c>
      <c r="C718" s="104">
        <v>1993</v>
      </c>
      <c r="D718" s="105">
        <v>2018</v>
      </c>
      <c r="E718" s="106" t="s">
        <v>820</v>
      </c>
      <c r="F718" s="107">
        <v>9</v>
      </c>
      <c r="G718" s="105">
        <v>1</v>
      </c>
      <c r="H718" s="111">
        <v>2853.1</v>
      </c>
      <c r="I718" s="111">
        <v>2471.3000000000002</v>
      </c>
      <c r="J718" s="111">
        <v>2471.3000000000002</v>
      </c>
      <c r="K718" s="109">
        <v>94</v>
      </c>
      <c r="L718" s="110">
        <f t="shared" si="160"/>
        <v>3821527.733</v>
      </c>
      <c r="M718" s="108"/>
      <c r="N718" s="108"/>
      <c r="O718" s="108"/>
      <c r="P718" s="110">
        <f>'Форма 2'!C718-M718-N718-O718</f>
        <v>3821527.733</v>
      </c>
      <c r="Q718" s="111">
        <f t="shared" si="161"/>
        <v>1546.363344393639</v>
      </c>
      <c r="R718" s="111">
        <f t="shared" si="162"/>
        <v>1546.363344393639</v>
      </c>
      <c r="S718" s="112" t="s">
        <v>81</v>
      </c>
      <c r="T718" s="107" t="s">
        <v>92</v>
      </c>
      <c r="U718" s="217"/>
      <c r="V718" s="85"/>
      <c r="W718" s="85"/>
      <c r="X718" s="85"/>
      <c r="Y718" s="85"/>
      <c r="Z718" s="85"/>
      <c r="AA718" s="85"/>
      <c r="AB718" s="86"/>
      <c r="AC718" s="86"/>
      <c r="AD718" s="85">
        <v>1</v>
      </c>
      <c r="AE718" s="85"/>
      <c r="AF718" s="85"/>
      <c r="AG718" s="85"/>
      <c r="AH718" s="85"/>
      <c r="AI718" s="85"/>
      <c r="AJ718" s="85"/>
    </row>
    <row r="719" spans="1:36" ht="16.5" thickTop="1" thickBot="1">
      <c r="A719" s="105">
        <f t="shared" si="163"/>
        <v>31</v>
      </c>
      <c r="B719" s="190" t="s">
        <v>847</v>
      </c>
      <c r="C719" s="104">
        <v>1982</v>
      </c>
      <c r="D719" s="105">
        <v>2018</v>
      </c>
      <c r="E719" s="106" t="s">
        <v>809</v>
      </c>
      <c r="F719" s="107">
        <v>5</v>
      </c>
      <c r="G719" s="105">
        <v>6</v>
      </c>
      <c r="H719" s="111">
        <v>5100</v>
      </c>
      <c r="I719" s="111">
        <v>4537</v>
      </c>
      <c r="J719" s="111">
        <v>4537</v>
      </c>
      <c r="K719" s="109">
        <v>247</v>
      </c>
      <c r="L719" s="110">
        <f t="shared" si="160"/>
        <v>17569602</v>
      </c>
      <c r="M719" s="108"/>
      <c r="N719" s="108"/>
      <c r="O719" s="108"/>
      <c r="P719" s="110">
        <f>'Форма 2'!C719-M719-N719-O719</f>
        <v>17569602</v>
      </c>
      <c r="Q719" s="111">
        <f t="shared" si="161"/>
        <v>3872.5153184923956</v>
      </c>
      <c r="R719" s="111">
        <f t="shared" si="162"/>
        <v>3872.5153184923956</v>
      </c>
      <c r="S719" s="112" t="s">
        <v>81</v>
      </c>
      <c r="T719" s="107" t="s">
        <v>92</v>
      </c>
      <c r="U719" s="217"/>
      <c r="V719" s="85"/>
      <c r="W719" s="85"/>
      <c r="X719" s="85"/>
      <c r="Y719" s="85"/>
      <c r="Z719" s="85"/>
      <c r="AA719" s="85"/>
      <c r="AB719" s="86"/>
      <c r="AC719" s="86"/>
      <c r="AD719" s="85">
        <v>1</v>
      </c>
      <c r="AE719" s="85"/>
      <c r="AF719" s="85"/>
      <c r="AG719" s="85"/>
      <c r="AH719" s="85"/>
      <c r="AI719" s="85"/>
      <c r="AJ719" s="85"/>
    </row>
    <row r="720" spans="1:36" ht="16.5" thickTop="1" thickBot="1">
      <c r="A720" s="105">
        <f t="shared" si="163"/>
        <v>32</v>
      </c>
      <c r="B720" s="190" t="s">
        <v>848</v>
      </c>
      <c r="C720" s="104">
        <v>1982</v>
      </c>
      <c r="D720" s="105">
        <v>2019</v>
      </c>
      <c r="E720" s="106" t="s">
        <v>809</v>
      </c>
      <c r="F720" s="107">
        <v>5</v>
      </c>
      <c r="G720" s="105">
        <v>4</v>
      </c>
      <c r="H720" s="111">
        <v>3822.1</v>
      </c>
      <c r="I720" s="111">
        <v>3407.5</v>
      </c>
      <c r="J720" s="111">
        <v>3407.5</v>
      </c>
      <c r="K720" s="109">
        <v>174</v>
      </c>
      <c r="L720" s="110">
        <f t="shared" si="160"/>
        <v>13167210.942</v>
      </c>
      <c r="M720" s="108"/>
      <c r="N720" s="108"/>
      <c r="O720" s="108"/>
      <c r="P720" s="110">
        <f>'Форма 2'!C720-M720-N720-O720</f>
        <v>13167210.942</v>
      </c>
      <c r="Q720" s="111">
        <f t="shared" si="161"/>
        <v>3864.1851627292735</v>
      </c>
      <c r="R720" s="111">
        <f t="shared" si="162"/>
        <v>3864.1851627292735</v>
      </c>
      <c r="S720" s="112" t="s">
        <v>81</v>
      </c>
      <c r="T720" s="107" t="s">
        <v>92</v>
      </c>
      <c r="U720" s="217"/>
      <c r="V720" s="85"/>
      <c r="W720" s="85"/>
      <c r="X720" s="85"/>
      <c r="Y720" s="85"/>
      <c r="Z720" s="85"/>
      <c r="AA720" s="85"/>
      <c r="AB720" s="86"/>
      <c r="AC720" s="86"/>
      <c r="AD720" s="85">
        <v>1</v>
      </c>
      <c r="AE720" s="85"/>
      <c r="AF720" s="85"/>
      <c r="AG720" s="85"/>
      <c r="AH720" s="85"/>
      <c r="AI720" s="85"/>
      <c r="AJ720" s="85"/>
    </row>
    <row r="721" spans="1:36" ht="16.5" thickTop="1" thickBot="1">
      <c r="A721" s="105">
        <f t="shared" si="163"/>
        <v>33</v>
      </c>
      <c r="B721" s="190" t="s">
        <v>849</v>
      </c>
      <c r="C721" s="104">
        <v>1983</v>
      </c>
      <c r="D721" s="105">
        <v>2019</v>
      </c>
      <c r="E721" s="106" t="s">
        <v>809</v>
      </c>
      <c r="F721" s="107">
        <v>5</v>
      </c>
      <c r="G721" s="105">
        <v>2</v>
      </c>
      <c r="H721" s="111">
        <v>3857.4</v>
      </c>
      <c r="I721" s="111">
        <v>3189.4</v>
      </c>
      <c r="J721" s="111">
        <v>3189.4</v>
      </c>
      <c r="K721" s="109">
        <v>210</v>
      </c>
      <c r="L721" s="110">
        <f t="shared" si="160"/>
        <v>13288820.148</v>
      </c>
      <c r="M721" s="108"/>
      <c r="N721" s="108"/>
      <c r="O721" s="108"/>
      <c r="P721" s="110">
        <f>'Форма 2'!C721-M721-N721-O721</f>
        <v>13288820.148</v>
      </c>
      <c r="Q721" s="111">
        <f t="shared" si="161"/>
        <v>4166.5580196902238</v>
      </c>
      <c r="R721" s="111">
        <f t="shared" si="162"/>
        <v>4166.5580196902238</v>
      </c>
      <c r="S721" s="112" t="s">
        <v>81</v>
      </c>
      <c r="T721" s="107" t="s">
        <v>92</v>
      </c>
      <c r="U721" s="217"/>
      <c r="V721" s="85"/>
      <c r="W721" s="85"/>
      <c r="X721" s="85"/>
      <c r="Y721" s="85"/>
      <c r="Z721" s="85"/>
      <c r="AA721" s="85"/>
      <c r="AB721" s="86"/>
      <c r="AC721" s="86"/>
      <c r="AD721" s="85">
        <v>1</v>
      </c>
      <c r="AE721" s="85"/>
      <c r="AF721" s="85"/>
      <c r="AG721" s="85"/>
      <c r="AH721" s="85"/>
      <c r="AI721" s="85"/>
      <c r="AJ721" s="85"/>
    </row>
    <row r="722" spans="1:36" ht="16.5" thickTop="1" thickBot="1">
      <c r="A722" s="105">
        <f t="shared" si="163"/>
        <v>34</v>
      </c>
      <c r="B722" s="190" t="s">
        <v>850</v>
      </c>
      <c r="C722" s="104">
        <v>1983</v>
      </c>
      <c r="D722" s="105">
        <v>2019</v>
      </c>
      <c r="E722" s="106" t="s">
        <v>809</v>
      </c>
      <c r="F722" s="107">
        <v>5</v>
      </c>
      <c r="G722" s="105">
        <v>4</v>
      </c>
      <c r="H722" s="111">
        <v>3829</v>
      </c>
      <c r="I722" s="111">
        <v>3442.5</v>
      </c>
      <c r="J722" s="111">
        <v>3442.5</v>
      </c>
      <c r="K722" s="109">
        <v>178</v>
      </c>
      <c r="L722" s="110">
        <f t="shared" si="160"/>
        <v>13190981.58</v>
      </c>
      <c r="M722" s="108"/>
      <c r="N722" s="108"/>
      <c r="O722" s="108"/>
      <c r="P722" s="110">
        <f>'Форма 2'!C722-M722-N722-O722</f>
        <v>13190981.58</v>
      </c>
      <c r="Q722" s="111">
        <f t="shared" si="161"/>
        <v>3831.8029281045751</v>
      </c>
      <c r="R722" s="111">
        <f t="shared" si="162"/>
        <v>3831.8029281045751</v>
      </c>
      <c r="S722" s="112" t="s">
        <v>81</v>
      </c>
      <c r="T722" s="107" t="s">
        <v>92</v>
      </c>
      <c r="U722" s="217"/>
      <c r="V722" s="85"/>
      <c r="W722" s="85"/>
      <c r="X722" s="85"/>
      <c r="Y722" s="85"/>
      <c r="Z722" s="85"/>
      <c r="AA722" s="85"/>
      <c r="AB722" s="86"/>
      <c r="AC722" s="86"/>
      <c r="AD722" s="85">
        <v>1</v>
      </c>
      <c r="AE722" s="85"/>
      <c r="AF722" s="85"/>
      <c r="AG722" s="85"/>
      <c r="AH722" s="85"/>
      <c r="AI722" s="85"/>
      <c r="AJ722" s="85"/>
    </row>
    <row r="723" spans="1:36" ht="16.5" thickTop="1" thickBot="1">
      <c r="A723" s="105">
        <f t="shared" si="163"/>
        <v>35</v>
      </c>
      <c r="B723" s="190" t="s">
        <v>851</v>
      </c>
      <c r="C723" s="104">
        <v>1984</v>
      </c>
      <c r="D723" s="105"/>
      <c r="E723" s="106" t="s">
        <v>809</v>
      </c>
      <c r="F723" s="107">
        <v>5</v>
      </c>
      <c r="G723" s="105">
        <v>4</v>
      </c>
      <c r="H723" s="111">
        <v>3286.4</v>
      </c>
      <c r="I723" s="111">
        <v>2929.4</v>
      </c>
      <c r="J723" s="111">
        <v>2929.4</v>
      </c>
      <c r="K723" s="109">
        <v>193</v>
      </c>
      <c r="L723" s="110">
        <f t="shared" si="160"/>
        <v>11321713.728</v>
      </c>
      <c r="M723" s="108"/>
      <c r="N723" s="108"/>
      <c r="O723" s="108"/>
      <c r="P723" s="110">
        <f>'Форма 2'!C723-M723-N723-O723</f>
        <v>11321713.728</v>
      </c>
      <c r="Q723" s="111">
        <f t="shared" si="161"/>
        <v>3864.8575571789443</v>
      </c>
      <c r="R723" s="111">
        <f t="shared" si="162"/>
        <v>3864.8575571789443</v>
      </c>
      <c r="S723" s="112" t="s">
        <v>81</v>
      </c>
      <c r="T723" s="107" t="s">
        <v>92</v>
      </c>
      <c r="U723" s="217"/>
      <c r="V723" s="85"/>
      <c r="W723" s="85"/>
      <c r="X723" s="85"/>
      <c r="Y723" s="85"/>
      <c r="Z723" s="85"/>
      <c r="AA723" s="85"/>
      <c r="AB723" s="86"/>
      <c r="AC723" s="86"/>
      <c r="AD723" s="85">
        <v>1</v>
      </c>
      <c r="AE723" s="85"/>
      <c r="AF723" s="85"/>
      <c r="AG723" s="85"/>
      <c r="AH723" s="85"/>
      <c r="AI723" s="85"/>
      <c r="AJ723" s="85"/>
    </row>
    <row r="724" spans="1:36" ht="16.5" thickTop="1" thickBot="1">
      <c r="A724" s="105">
        <f t="shared" si="163"/>
        <v>36</v>
      </c>
      <c r="B724" s="190" t="s">
        <v>852</v>
      </c>
      <c r="C724" s="104">
        <v>1984</v>
      </c>
      <c r="D724" s="105">
        <v>2019</v>
      </c>
      <c r="E724" s="106" t="s">
        <v>809</v>
      </c>
      <c r="F724" s="107">
        <v>5</v>
      </c>
      <c r="G724" s="105">
        <v>6</v>
      </c>
      <c r="H724" s="111">
        <v>5114</v>
      </c>
      <c r="I724" s="111">
        <v>4576</v>
      </c>
      <c r="J724" s="111">
        <v>4576</v>
      </c>
      <c r="K724" s="109">
        <v>237</v>
      </c>
      <c r="L724" s="110">
        <f t="shared" si="160"/>
        <v>17617832.280000001</v>
      </c>
      <c r="M724" s="108"/>
      <c r="N724" s="108"/>
      <c r="O724" s="108"/>
      <c r="P724" s="110">
        <f>'Форма 2'!C724-M724-N724-O724</f>
        <v>17617832.280000001</v>
      </c>
      <c r="Q724" s="111">
        <f t="shared" si="161"/>
        <v>3850.0507604895106</v>
      </c>
      <c r="R724" s="111">
        <f t="shared" si="162"/>
        <v>3850.0507604895106</v>
      </c>
      <c r="S724" s="112" t="s">
        <v>81</v>
      </c>
      <c r="T724" s="107" t="s">
        <v>92</v>
      </c>
      <c r="U724" s="217"/>
      <c r="V724" s="85"/>
      <c r="W724" s="85"/>
      <c r="X724" s="85"/>
      <c r="Y724" s="85"/>
      <c r="Z724" s="85"/>
      <c r="AA724" s="85"/>
      <c r="AB724" s="86"/>
      <c r="AC724" s="86"/>
      <c r="AD724" s="85">
        <v>1</v>
      </c>
      <c r="AE724" s="85"/>
      <c r="AF724" s="85"/>
      <c r="AG724" s="85"/>
      <c r="AH724" s="85"/>
      <c r="AI724" s="85"/>
      <c r="AJ724" s="85"/>
    </row>
    <row r="725" spans="1:36" ht="16.5" thickTop="1" thickBot="1">
      <c r="A725" s="105">
        <f t="shared" si="163"/>
        <v>37</v>
      </c>
      <c r="B725" s="190" t="s">
        <v>853</v>
      </c>
      <c r="C725" s="104">
        <v>1986</v>
      </c>
      <c r="D725" s="105">
        <v>2018</v>
      </c>
      <c r="E725" s="106" t="s">
        <v>809</v>
      </c>
      <c r="F725" s="107">
        <v>9</v>
      </c>
      <c r="G725" s="105">
        <v>2</v>
      </c>
      <c r="H725" s="111">
        <v>4491.2</v>
      </c>
      <c r="I725" s="111">
        <v>3833.3</v>
      </c>
      <c r="J725" s="111">
        <v>3833.3</v>
      </c>
      <c r="K725" s="109">
        <v>173</v>
      </c>
      <c r="L725" s="110">
        <f t="shared" si="160"/>
        <v>6015648.0159999998</v>
      </c>
      <c r="M725" s="108"/>
      <c r="N725" s="108"/>
      <c r="O725" s="108"/>
      <c r="P725" s="110">
        <f>'Форма 2'!C725-M725-N725-O725</f>
        <v>6015648.0159999998</v>
      </c>
      <c r="Q725" s="111">
        <f t="shared" si="161"/>
        <v>1569.313128635901</v>
      </c>
      <c r="R725" s="111">
        <f t="shared" si="162"/>
        <v>1569.313128635901</v>
      </c>
      <c r="S725" s="112" t="s">
        <v>81</v>
      </c>
      <c r="T725" s="107" t="s">
        <v>92</v>
      </c>
      <c r="U725" s="217"/>
      <c r="V725" s="85"/>
      <c r="W725" s="85"/>
      <c r="X725" s="85"/>
      <c r="Y725" s="85"/>
      <c r="Z725" s="85"/>
      <c r="AA725" s="85"/>
      <c r="AB725" s="86"/>
      <c r="AC725" s="86"/>
      <c r="AD725" s="85">
        <v>1</v>
      </c>
      <c r="AE725" s="85"/>
      <c r="AF725" s="85"/>
      <c r="AG725" s="85"/>
      <c r="AH725" s="85"/>
      <c r="AI725" s="85"/>
      <c r="AJ725" s="85"/>
    </row>
    <row r="726" spans="1:36" ht="16.5" thickTop="1" thickBot="1">
      <c r="A726" s="105">
        <f t="shared" si="163"/>
        <v>38</v>
      </c>
      <c r="B726" s="190" t="s">
        <v>854</v>
      </c>
      <c r="C726" s="104">
        <v>1981</v>
      </c>
      <c r="D726" s="105">
        <v>2019</v>
      </c>
      <c r="E726" s="106" t="s">
        <v>809</v>
      </c>
      <c r="F726" s="107">
        <v>5</v>
      </c>
      <c r="G726" s="105">
        <v>6</v>
      </c>
      <c r="H726" s="111">
        <v>5038.1000000000004</v>
      </c>
      <c r="I726" s="111">
        <v>4548.1000000000004</v>
      </c>
      <c r="J726" s="111">
        <v>4548.1000000000004</v>
      </c>
      <c r="K726" s="109">
        <v>229</v>
      </c>
      <c r="L726" s="110">
        <f t="shared" si="160"/>
        <v>17356355.262000002</v>
      </c>
      <c r="M726" s="108"/>
      <c r="N726" s="108"/>
      <c r="O726" s="108"/>
      <c r="P726" s="110">
        <f>'Форма 2'!C726-M726-N726-O726</f>
        <v>17356355.262000002</v>
      </c>
      <c r="Q726" s="111">
        <f t="shared" si="161"/>
        <v>3816.1771425430402</v>
      </c>
      <c r="R726" s="111">
        <f t="shared" si="162"/>
        <v>3816.1771425430402</v>
      </c>
      <c r="S726" s="112" t="s">
        <v>81</v>
      </c>
      <c r="T726" s="107" t="s">
        <v>92</v>
      </c>
      <c r="U726" s="217"/>
      <c r="V726" s="85"/>
      <c r="W726" s="85"/>
      <c r="X726" s="85"/>
      <c r="Y726" s="85"/>
      <c r="Z726" s="85"/>
      <c r="AA726" s="85"/>
      <c r="AB726" s="86"/>
      <c r="AC726" s="86"/>
      <c r="AD726" s="85">
        <v>1</v>
      </c>
      <c r="AE726" s="85"/>
      <c r="AF726" s="85"/>
      <c r="AG726" s="85"/>
      <c r="AH726" s="85"/>
      <c r="AI726" s="85"/>
      <c r="AJ726" s="85"/>
    </row>
    <row r="727" spans="1:36" ht="16.5" thickTop="1" thickBot="1">
      <c r="A727" s="105">
        <f t="shared" si="163"/>
        <v>39</v>
      </c>
      <c r="B727" s="190" t="s">
        <v>855</v>
      </c>
      <c r="C727" s="104">
        <v>1987</v>
      </c>
      <c r="D727" s="105"/>
      <c r="E727" s="106" t="s">
        <v>820</v>
      </c>
      <c r="F727" s="107">
        <v>5</v>
      </c>
      <c r="G727" s="105">
        <v>4</v>
      </c>
      <c r="H727" s="111">
        <v>2816.9</v>
      </c>
      <c r="I727" s="111">
        <v>2445.1</v>
      </c>
      <c r="J727" s="111">
        <v>2445.1</v>
      </c>
      <c r="K727" s="109">
        <v>97</v>
      </c>
      <c r="L727" s="110">
        <f t="shared" si="160"/>
        <v>9704276.8379999995</v>
      </c>
      <c r="M727" s="108"/>
      <c r="N727" s="108"/>
      <c r="O727" s="108"/>
      <c r="P727" s="110">
        <f>'Форма 2'!C727-M727-N727-O727</f>
        <v>9704276.8379999995</v>
      </c>
      <c r="Q727" s="111">
        <f t="shared" si="161"/>
        <v>3968.8670557441415</v>
      </c>
      <c r="R727" s="111">
        <f t="shared" si="162"/>
        <v>3968.8670557441415</v>
      </c>
      <c r="S727" s="112" t="s">
        <v>81</v>
      </c>
      <c r="T727" s="107" t="s">
        <v>92</v>
      </c>
      <c r="U727" s="217"/>
      <c r="V727" s="85"/>
      <c r="W727" s="85"/>
      <c r="X727" s="85"/>
      <c r="Y727" s="85"/>
      <c r="Z727" s="85"/>
      <c r="AA727" s="85"/>
      <c r="AB727" s="86"/>
      <c r="AC727" s="86"/>
      <c r="AD727" s="85">
        <v>1</v>
      </c>
      <c r="AE727" s="85"/>
      <c r="AF727" s="85"/>
      <c r="AG727" s="85"/>
      <c r="AH727" s="85"/>
      <c r="AI727" s="85"/>
      <c r="AJ727" s="85"/>
    </row>
    <row r="728" spans="1:36" ht="16.5" thickTop="1" thickBot="1">
      <c r="A728" s="105">
        <f t="shared" si="163"/>
        <v>40</v>
      </c>
      <c r="B728" s="190" t="s">
        <v>856</v>
      </c>
      <c r="C728" s="104">
        <v>1981</v>
      </c>
      <c r="D728" s="105">
        <v>2018</v>
      </c>
      <c r="E728" s="106" t="s">
        <v>809</v>
      </c>
      <c r="F728" s="107">
        <v>5</v>
      </c>
      <c r="G728" s="105">
        <v>4</v>
      </c>
      <c r="H728" s="111">
        <v>3772.2</v>
      </c>
      <c r="I728" s="111">
        <v>3396.2</v>
      </c>
      <c r="J728" s="111">
        <v>3396.2</v>
      </c>
      <c r="K728" s="109">
        <v>201</v>
      </c>
      <c r="L728" s="110">
        <f t="shared" si="160"/>
        <v>12995304.444</v>
      </c>
      <c r="M728" s="108"/>
      <c r="N728" s="108"/>
      <c r="O728" s="108"/>
      <c r="P728" s="110">
        <f>'Форма 2'!C728-M728-N728-O728</f>
        <v>12995304.444</v>
      </c>
      <c r="Q728" s="111">
        <f t="shared" si="161"/>
        <v>3826.4249584830109</v>
      </c>
      <c r="R728" s="111">
        <f t="shared" si="162"/>
        <v>3826.4249584830109</v>
      </c>
      <c r="S728" s="112" t="s">
        <v>81</v>
      </c>
      <c r="T728" s="107" t="s">
        <v>92</v>
      </c>
      <c r="U728" s="217"/>
      <c r="V728" s="85"/>
      <c r="W728" s="85"/>
      <c r="X728" s="85"/>
      <c r="Y728" s="85"/>
      <c r="Z728" s="85"/>
      <c r="AA728" s="85"/>
      <c r="AB728" s="86"/>
      <c r="AC728" s="86"/>
      <c r="AD728" s="85">
        <v>1</v>
      </c>
      <c r="AE728" s="85"/>
      <c r="AF728" s="85"/>
      <c r="AG728" s="85"/>
      <c r="AH728" s="85"/>
      <c r="AI728" s="85"/>
      <c r="AJ728" s="85"/>
    </row>
    <row r="729" spans="1:36" ht="16.5" thickTop="1" thickBot="1">
      <c r="A729" s="105">
        <f t="shared" si="163"/>
        <v>41</v>
      </c>
      <c r="B729" s="190" t="s">
        <v>857</v>
      </c>
      <c r="C729" s="104">
        <v>1982</v>
      </c>
      <c r="D729" s="105">
        <v>2019</v>
      </c>
      <c r="E729" s="106" t="s">
        <v>809</v>
      </c>
      <c r="F729" s="107">
        <v>5</v>
      </c>
      <c r="G729" s="105">
        <v>4</v>
      </c>
      <c r="H729" s="111">
        <v>3804.5</v>
      </c>
      <c r="I729" s="111">
        <v>3399.4</v>
      </c>
      <c r="J729" s="111">
        <v>3399.4</v>
      </c>
      <c r="K729" s="109">
        <v>190</v>
      </c>
      <c r="L729" s="110">
        <f t="shared" si="160"/>
        <v>13106578.59</v>
      </c>
      <c r="M729" s="108"/>
      <c r="N729" s="108"/>
      <c r="O729" s="108"/>
      <c r="P729" s="110">
        <f>'Форма 2'!C729-M729-N729-O729</f>
        <v>13106578.59</v>
      </c>
      <c r="Q729" s="111">
        <f t="shared" si="161"/>
        <v>3855.5564481967403</v>
      </c>
      <c r="R729" s="111">
        <f t="shared" si="162"/>
        <v>3855.5564481967403</v>
      </c>
      <c r="S729" s="112" t="s">
        <v>81</v>
      </c>
      <c r="T729" s="107" t="s">
        <v>92</v>
      </c>
      <c r="U729" s="217"/>
      <c r="V729" s="85"/>
      <c r="W729" s="85"/>
      <c r="X729" s="85"/>
      <c r="Y729" s="85"/>
      <c r="Z729" s="85"/>
      <c r="AA729" s="85"/>
      <c r="AB729" s="86"/>
      <c r="AC729" s="86"/>
      <c r="AD729" s="85">
        <v>1</v>
      </c>
      <c r="AE729" s="85"/>
      <c r="AF729" s="85"/>
      <c r="AG729" s="85"/>
      <c r="AH729" s="85"/>
      <c r="AI729" s="85"/>
      <c r="AJ729" s="85"/>
    </row>
    <row r="730" spans="1:36" ht="16.5" thickTop="1" thickBot="1">
      <c r="A730" s="105">
        <f t="shared" si="163"/>
        <v>42</v>
      </c>
      <c r="B730" s="190" t="s">
        <v>858</v>
      </c>
      <c r="C730" s="104">
        <v>1983</v>
      </c>
      <c r="D730" s="105"/>
      <c r="E730" s="106" t="s">
        <v>809</v>
      </c>
      <c r="F730" s="107">
        <v>5</v>
      </c>
      <c r="G730" s="105">
        <v>4</v>
      </c>
      <c r="H730" s="111">
        <v>3802.7</v>
      </c>
      <c r="I730" s="111">
        <v>3397.7</v>
      </c>
      <c r="J730" s="111">
        <v>3397.7</v>
      </c>
      <c r="K730" s="109">
        <v>182</v>
      </c>
      <c r="L730" s="110">
        <f t="shared" si="160"/>
        <v>13100377.554</v>
      </c>
      <c r="M730" s="108"/>
      <c r="N730" s="108"/>
      <c r="O730" s="108"/>
      <c r="P730" s="110">
        <f>'Форма 2'!C730-M730-N730-O730</f>
        <v>13100377.554</v>
      </c>
      <c r="Q730" s="111">
        <f t="shared" si="161"/>
        <v>3855.6604626659209</v>
      </c>
      <c r="R730" s="111">
        <f t="shared" si="162"/>
        <v>3855.6604626659209</v>
      </c>
      <c r="S730" s="112" t="s">
        <v>81</v>
      </c>
      <c r="T730" s="107" t="s">
        <v>92</v>
      </c>
      <c r="U730" s="217"/>
      <c r="V730" s="85"/>
      <c r="W730" s="85"/>
      <c r="X730" s="85"/>
      <c r="Y730" s="85"/>
      <c r="Z730" s="85"/>
      <c r="AA730" s="85"/>
      <c r="AB730" s="86"/>
      <c r="AC730" s="86"/>
      <c r="AD730" s="85">
        <v>1</v>
      </c>
      <c r="AE730" s="85"/>
      <c r="AF730" s="85"/>
      <c r="AG730" s="85"/>
      <c r="AH730" s="85"/>
      <c r="AI730" s="85"/>
      <c r="AJ730" s="85"/>
    </row>
    <row r="731" spans="1:36" ht="16.5" thickTop="1" thickBot="1">
      <c r="A731" s="105">
        <f t="shared" si="163"/>
        <v>43</v>
      </c>
      <c r="B731" s="190" t="s">
        <v>859</v>
      </c>
      <c r="C731" s="104">
        <v>1987</v>
      </c>
      <c r="D731" s="105"/>
      <c r="E731" s="106" t="s">
        <v>820</v>
      </c>
      <c r="F731" s="107">
        <v>5</v>
      </c>
      <c r="G731" s="105">
        <v>4</v>
      </c>
      <c r="H731" s="111">
        <v>2812.5</v>
      </c>
      <c r="I731" s="111">
        <v>2437.5</v>
      </c>
      <c r="J731" s="111">
        <v>2437.5</v>
      </c>
      <c r="K731" s="109">
        <v>91</v>
      </c>
      <c r="L731" s="110">
        <f t="shared" si="160"/>
        <v>9689118.75</v>
      </c>
      <c r="M731" s="108"/>
      <c r="N731" s="108"/>
      <c r="O731" s="108"/>
      <c r="P731" s="110">
        <f>'Форма 2'!C731-M731-N731-O731</f>
        <v>9689118.75</v>
      </c>
      <c r="Q731" s="111">
        <f t="shared" si="161"/>
        <v>3975.023076923077</v>
      </c>
      <c r="R731" s="111">
        <f t="shared" si="162"/>
        <v>3975.023076923077</v>
      </c>
      <c r="S731" s="112" t="s">
        <v>81</v>
      </c>
      <c r="T731" s="107" t="s">
        <v>92</v>
      </c>
      <c r="U731" s="217"/>
      <c r="V731" s="85"/>
      <c r="W731" s="85"/>
      <c r="X731" s="85"/>
      <c r="Y731" s="85"/>
      <c r="Z731" s="85"/>
      <c r="AA731" s="85"/>
      <c r="AB731" s="86"/>
      <c r="AC731" s="86"/>
      <c r="AD731" s="85">
        <v>1</v>
      </c>
      <c r="AE731" s="85"/>
      <c r="AF731" s="85"/>
      <c r="AG731" s="85"/>
      <c r="AH731" s="85"/>
      <c r="AI731" s="85"/>
      <c r="AJ731" s="85"/>
    </row>
    <row r="732" spans="1:36" ht="16.5" thickTop="1" thickBot="1">
      <c r="A732" s="105">
        <f t="shared" si="163"/>
        <v>44</v>
      </c>
      <c r="B732" s="190" t="s">
        <v>860</v>
      </c>
      <c r="C732" s="104">
        <v>1992</v>
      </c>
      <c r="D732" s="105">
        <v>2018</v>
      </c>
      <c r="E732" s="106" t="s">
        <v>820</v>
      </c>
      <c r="F732" s="107">
        <v>9</v>
      </c>
      <c r="G732" s="105">
        <v>1</v>
      </c>
      <c r="H732" s="111">
        <v>2900.5</v>
      </c>
      <c r="I732" s="111">
        <v>2494</v>
      </c>
      <c r="J732" s="111">
        <v>2494</v>
      </c>
      <c r="K732" s="109">
        <v>77</v>
      </c>
      <c r="L732" s="110">
        <f t="shared" si="160"/>
        <v>3885016.7150000003</v>
      </c>
      <c r="M732" s="108"/>
      <c r="N732" s="108"/>
      <c r="O732" s="108"/>
      <c r="P732" s="110">
        <f>'Форма 2'!C732-M732-N732-O732</f>
        <v>3885016.7150000003</v>
      </c>
      <c r="Q732" s="111">
        <f t="shared" si="161"/>
        <v>1557.7452746591821</v>
      </c>
      <c r="R732" s="111">
        <f t="shared" si="162"/>
        <v>1557.7452746591821</v>
      </c>
      <c r="S732" s="112" t="s">
        <v>81</v>
      </c>
      <c r="T732" s="107" t="s">
        <v>92</v>
      </c>
      <c r="U732" s="217"/>
      <c r="V732" s="85"/>
      <c r="W732" s="85"/>
      <c r="X732" s="85"/>
      <c r="Y732" s="85"/>
      <c r="Z732" s="85"/>
      <c r="AA732" s="85"/>
      <c r="AB732" s="86"/>
      <c r="AC732" s="86"/>
      <c r="AD732" s="85">
        <v>1</v>
      </c>
      <c r="AE732" s="85"/>
      <c r="AF732" s="85"/>
      <c r="AG732" s="85"/>
      <c r="AH732" s="85"/>
      <c r="AI732" s="85"/>
      <c r="AJ732" s="85"/>
    </row>
    <row r="733" spans="1:36" ht="16.5" thickTop="1" thickBot="1">
      <c r="A733" s="105">
        <f t="shared" si="163"/>
        <v>45</v>
      </c>
      <c r="B733" s="190" t="s">
        <v>861</v>
      </c>
      <c r="C733" s="104">
        <v>1960</v>
      </c>
      <c r="D733" s="105">
        <v>2009</v>
      </c>
      <c r="E733" s="106" t="s">
        <v>192</v>
      </c>
      <c r="F733" s="107">
        <v>3</v>
      </c>
      <c r="G733" s="105">
        <v>2</v>
      </c>
      <c r="H733" s="111">
        <v>1049.5</v>
      </c>
      <c r="I733" s="111">
        <v>976.9</v>
      </c>
      <c r="J733" s="111">
        <v>966.5</v>
      </c>
      <c r="K733" s="109">
        <v>41</v>
      </c>
      <c r="L733" s="110">
        <f t="shared" ref="L733:L745" si="164">SUM(M733:P733)</f>
        <v>10030480.805</v>
      </c>
      <c r="M733" s="108"/>
      <c r="N733" s="108"/>
      <c r="O733" s="108"/>
      <c r="P733" s="110">
        <f>'Форма 2'!C733-M733-N733-O733</f>
        <v>10030480.805</v>
      </c>
      <c r="Q733" s="111">
        <f t="shared" ref="Q733:Q745" si="165">L733/I733</f>
        <v>10267.663839697001</v>
      </c>
      <c r="R733" s="111">
        <f t="shared" ref="R733:R745" si="166">Q733</f>
        <v>10267.663839697001</v>
      </c>
      <c r="S733" s="112" t="s">
        <v>81</v>
      </c>
      <c r="T733" s="107" t="s">
        <v>82</v>
      </c>
      <c r="U733" s="217"/>
      <c r="V733" s="85"/>
      <c r="W733" s="85"/>
      <c r="X733" s="85"/>
      <c r="Y733" s="85"/>
      <c r="Z733" s="85"/>
      <c r="AA733" s="85"/>
      <c r="AB733" s="86"/>
      <c r="AC733" s="86"/>
      <c r="AD733" s="85">
        <v>1</v>
      </c>
      <c r="AE733" s="85"/>
      <c r="AF733" s="85"/>
      <c r="AG733" s="85"/>
      <c r="AH733" s="85"/>
      <c r="AI733" s="85"/>
      <c r="AJ733" s="85"/>
    </row>
    <row r="734" spans="1:36" ht="16.5" thickTop="1" thickBot="1">
      <c r="A734" s="105">
        <f t="shared" si="163"/>
        <v>46</v>
      </c>
      <c r="B734" s="190" t="s">
        <v>862</v>
      </c>
      <c r="C734" s="104">
        <v>2000</v>
      </c>
      <c r="D734" s="105"/>
      <c r="E734" s="106" t="s">
        <v>812</v>
      </c>
      <c r="F734" s="107">
        <v>4</v>
      </c>
      <c r="G734" s="105">
        <v>2</v>
      </c>
      <c r="H734" s="111">
        <v>3080.1</v>
      </c>
      <c r="I734" s="111">
        <v>2794.1</v>
      </c>
      <c r="J734" s="111">
        <v>2794.1</v>
      </c>
      <c r="K734" s="109">
        <v>65</v>
      </c>
      <c r="L734" s="110">
        <f t="shared" si="164"/>
        <v>10611006.102</v>
      </c>
      <c r="M734" s="108"/>
      <c r="N734" s="108"/>
      <c r="O734" s="108"/>
      <c r="P734" s="110">
        <f>'Форма 2'!C734-M734-N734-O734</f>
        <v>10611006.102</v>
      </c>
      <c r="Q734" s="111">
        <f t="shared" si="165"/>
        <v>3797.6472216456104</v>
      </c>
      <c r="R734" s="111">
        <f t="shared" si="166"/>
        <v>3797.6472216456104</v>
      </c>
      <c r="S734" s="112" t="s">
        <v>81</v>
      </c>
      <c r="T734" s="107" t="s">
        <v>92</v>
      </c>
      <c r="U734" s="217"/>
      <c r="V734" s="85"/>
      <c r="W734" s="85"/>
      <c r="X734" s="85"/>
      <c r="Y734" s="85"/>
      <c r="Z734" s="85"/>
      <c r="AA734" s="85"/>
      <c r="AB734" s="86"/>
      <c r="AC734" s="86"/>
      <c r="AD734" s="85">
        <v>1</v>
      </c>
      <c r="AE734" s="85"/>
      <c r="AF734" s="85"/>
      <c r="AG734" s="85"/>
      <c r="AH734" s="85"/>
      <c r="AI734" s="85"/>
      <c r="AJ734" s="85"/>
    </row>
    <row r="735" spans="1:36" ht="16.5" thickTop="1" thickBot="1">
      <c r="A735" s="105">
        <f t="shared" si="163"/>
        <v>47</v>
      </c>
      <c r="B735" s="190" t="s">
        <v>863</v>
      </c>
      <c r="C735" s="104">
        <v>1968</v>
      </c>
      <c r="D735" s="105">
        <v>2019</v>
      </c>
      <c r="E735" s="106" t="s">
        <v>809</v>
      </c>
      <c r="F735" s="107">
        <v>5</v>
      </c>
      <c r="G735" s="105">
        <v>8</v>
      </c>
      <c r="H735" s="111">
        <v>5776.9</v>
      </c>
      <c r="I735" s="111">
        <v>5086.8999999999996</v>
      </c>
      <c r="J735" s="111">
        <v>5086.8999999999996</v>
      </c>
      <c r="K735" s="109">
        <v>253</v>
      </c>
      <c r="L735" s="110">
        <f t="shared" si="164"/>
        <v>19901536.037999999</v>
      </c>
      <c r="M735" s="108"/>
      <c r="N735" s="108"/>
      <c r="O735" s="108"/>
      <c r="P735" s="110">
        <f>'Форма 2'!C735-M735-N735-O735</f>
        <v>19901536.037999999</v>
      </c>
      <c r="Q735" s="111">
        <f t="shared" si="165"/>
        <v>3912.3112382787158</v>
      </c>
      <c r="R735" s="111">
        <f t="shared" si="166"/>
        <v>3912.3112382787158</v>
      </c>
      <c r="S735" s="112" t="s">
        <v>81</v>
      </c>
      <c r="T735" s="107" t="s">
        <v>92</v>
      </c>
      <c r="U735" s="217"/>
      <c r="V735" s="85"/>
      <c r="W735" s="85"/>
      <c r="X735" s="85"/>
      <c r="Y735" s="85"/>
      <c r="Z735" s="85"/>
      <c r="AA735" s="85"/>
      <c r="AB735" s="86"/>
      <c r="AC735" s="86"/>
      <c r="AD735" s="85">
        <v>1</v>
      </c>
      <c r="AE735" s="85"/>
      <c r="AF735" s="85"/>
      <c r="AG735" s="85"/>
      <c r="AH735" s="85"/>
      <c r="AI735" s="85"/>
      <c r="AJ735" s="85"/>
    </row>
    <row r="736" spans="1:36" ht="16.5" thickTop="1" thickBot="1">
      <c r="A736" s="105">
        <f t="shared" si="163"/>
        <v>48</v>
      </c>
      <c r="B736" s="190" t="s">
        <v>864</v>
      </c>
      <c r="C736" s="104">
        <v>1993</v>
      </c>
      <c r="D736" s="105">
        <v>2019</v>
      </c>
      <c r="E736" s="106" t="s">
        <v>809</v>
      </c>
      <c r="F736" s="107">
        <v>5</v>
      </c>
      <c r="G736" s="105">
        <v>9</v>
      </c>
      <c r="H736" s="111">
        <v>7616.4</v>
      </c>
      <c r="I736" s="111">
        <v>6526.4</v>
      </c>
      <c r="J736" s="111">
        <v>6526.4</v>
      </c>
      <c r="K736" s="109">
        <v>291</v>
      </c>
      <c r="L736" s="110">
        <f t="shared" si="164"/>
        <v>26238650.327999998</v>
      </c>
      <c r="M736" s="108"/>
      <c r="N736" s="108"/>
      <c r="O736" s="108"/>
      <c r="P736" s="110">
        <f>'Форма 2'!C736-M736-N736-O736</f>
        <v>26238650.327999998</v>
      </c>
      <c r="Q736" s="111">
        <f t="shared" si="165"/>
        <v>4020.3864807550867</v>
      </c>
      <c r="R736" s="111">
        <f t="shared" si="166"/>
        <v>4020.3864807550867</v>
      </c>
      <c r="S736" s="112" t="s">
        <v>81</v>
      </c>
      <c r="T736" s="107" t="s">
        <v>92</v>
      </c>
      <c r="U736" s="217"/>
      <c r="V736" s="85"/>
      <c r="W736" s="85"/>
      <c r="X736" s="85"/>
      <c r="Y736" s="85"/>
      <c r="Z736" s="85"/>
      <c r="AA736" s="85"/>
      <c r="AB736" s="86"/>
      <c r="AC736" s="86"/>
      <c r="AD736" s="85">
        <v>1</v>
      </c>
      <c r="AE736" s="85"/>
      <c r="AF736" s="85"/>
      <c r="AG736" s="85"/>
      <c r="AH736" s="85"/>
      <c r="AI736" s="85"/>
      <c r="AJ736" s="85"/>
    </row>
    <row r="737" spans="1:36" ht="16.5" thickTop="1" thickBot="1">
      <c r="A737" s="105">
        <f t="shared" si="163"/>
        <v>49</v>
      </c>
      <c r="B737" s="114" t="s">
        <v>865</v>
      </c>
      <c r="C737" s="113">
        <v>1968</v>
      </c>
      <c r="D737" s="107"/>
      <c r="E737" s="114" t="s">
        <v>809</v>
      </c>
      <c r="F737" s="107">
        <v>5</v>
      </c>
      <c r="G737" s="107">
        <v>4</v>
      </c>
      <c r="H737" s="111">
        <v>2965.1</v>
      </c>
      <c r="I737" s="111">
        <v>2615.5</v>
      </c>
      <c r="J737" s="111">
        <v>2615.5</v>
      </c>
      <c r="K737" s="125">
        <v>114</v>
      </c>
      <c r="L737" s="110">
        <f t="shared" si="164"/>
        <v>10214828.801999999</v>
      </c>
      <c r="M737" s="108"/>
      <c r="N737" s="108"/>
      <c r="O737" s="108"/>
      <c r="P737" s="110">
        <f>'Форма 2'!C737-M737-N737-O737</f>
        <v>10214828.801999999</v>
      </c>
      <c r="Q737" s="111">
        <f t="shared" si="165"/>
        <v>3905.4975346969982</v>
      </c>
      <c r="R737" s="111">
        <f t="shared" si="166"/>
        <v>3905.4975346969982</v>
      </c>
      <c r="S737" s="112" t="s">
        <v>81</v>
      </c>
      <c r="T737" s="107" t="s">
        <v>92</v>
      </c>
      <c r="U737" s="217"/>
      <c r="V737" s="85"/>
      <c r="W737" s="85"/>
      <c r="X737" s="85"/>
      <c r="Y737" s="85"/>
      <c r="Z737" s="85"/>
      <c r="AA737" s="85"/>
      <c r="AB737" s="86"/>
      <c r="AC737" s="86"/>
      <c r="AD737" s="85">
        <v>1</v>
      </c>
      <c r="AE737" s="85"/>
      <c r="AF737" s="85"/>
      <c r="AG737" s="85"/>
      <c r="AH737" s="85"/>
      <c r="AI737" s="85"/>
      <c r="AJ737" s="85"/>
    </row>
    <row r="738" spans="1:36" ht="16.5" thickTop="1" thickBot="1">
      <c r="A738" s="105">
        <f>A737+1</f>
        <v>50</v>
      </c>
      <c r="B738" s="114" t="s">
        <v>866</v>
      </c>
      <c r="C738" s="113">
        <v>1965</v>
      </c>
      <c r="D738" s="107">
        <v>2018</v>
      </c>
      <c r="E738" s="114" t="s">
        <v>809</v>
      </c>
      <c r="F738" s="107">
        <v>4</v>
      </c>
      <c r="G738" s="107">
        <v>3</v>
      </c>
      <c r="H738" s="111">
        <v>2164.6</v>
      </c>
      <c r="I738" s="111">
        <v>1975.2</v>
      </c>
      <c r="J738" s="111">
        <v>1975.2</v>
      </c>
      <c r="K738" s="125">
        <v>93</v>
      </c>
      <c r="L738" s="110">
        <f>SUM(M738:P738)</f>
        <v>7457090.2919999994</v>
      </c>
      <c r="M738" s="108"/>
      <c r="N738" s="108"/>
      <c r="O738" s="108"/>
      <c r="P738" s="110">
        <f>'Форма 2'!C738-M738-N738-O738</f>
        <v>7457090.2919999994</v>
      </c>
      <c r="Q738" s="111">
        <f>L738/I738</f>
        <v>3775.3596051032805</v>
      </c>
      <c r="R738" s="111">
        <f>Q738</f>
        <v>3775.3596051032805</v>
      </c>
      <c r="S738" s="112" t="s">
        <v>81</v>
      </c>
      <c r="T738" s="107" t="s">
        <v>92</v>
      </c>
      <c r="U738" s="217"/>
      <c r="V738" s="85"/>
      <c r="W738" s="85"/>
      <c r="X738" s="85"/>
      <c r="Y738" s="85"/>
      <c r="Z738" s="85"/>
      <c r="AA738" s="85"/>
      <c r="AB738" s="86"/>
      <c r="AC738" s="86"/>
      <c r="AD738" s="85">
        <v>1</v>
      </c>
      <c r="AE738" s="85"/>
      <c r="AF738" s="85"/>
      <c r="AG738" s="85"/>
      <c r="AH738" s="85"/>
      <c r="AI738" s="85"/>
      <c r="AJ738" s="85"/>
    </row>
    <row r="739" spans="1:36" ht="16.5" thickTop="1" thickBot="1">
      <c r="A739" s="105">
        <f>A738+1</f>
        <v>51</v>
      </c>
      <c r="B739" s="114" t="s">
        <v>1889</v>
      </c>
      <c r="C739" s="107">
        <v>1964</v>
      </c>
      <c r="D739" s="107">
        <v>2019</v>
      </c>
      <c r="E739" s="114" t="s">
        <v>809</v>
      </c>
      <c r="F739" s="107">
        <v>4</v>
      </c>
      <c r="G739" s="107">
        <v>3</v>
      </c>
      <c r="H739" s="111">
        <v>2300.6999999999998</v>
      </c>
      <c r="I739" s="111">
        <v>1894.1</v>
      </c>
      <c r="J739" s="111">
        <v>1894.1</v>
      </c>
      <c r="K739" s="241">
        <v>96</v>
      </c>
      <c r="L739" s="110">
        <f>SUM(M739:P739)</f>
        <v>3947103.9269999997</v>
      </c>
      <c r="M739" s="108"/>
      <c r="N739" s="108"/>
      <c r="O739" s="108"/>
      <c r="P739" s="110">
        <f>'Форма 2'!C739-M739-N739-O739</f>
        <v>3947103.9269999997</v>
      </c>
      <c r="Q739" s="111">
        <f>L739/I739</f>
        <v>2083.8941592312972</v>
      </c>
      <c r="R739" s="111">
        <f>Q739</f>
        <v>2083.8941592312972</v>
      </c>
      <c r="S739" s="112" t="s">
        <v>81</v>
      </c>
      <c r="T739" s="107" t="s">
        <v>92</v>
      </c>
      <c r="U739" s="219"/>
      <c r="V739" s="153">
        <v>1</v>
      </c>
      <c r="W739" s="153"/>
      <c r="X739" s="153"/>
      <c r="Y739" s="153"/>
      <c r="Z739" s="153"/>
      <c r="AA739" s="153"/>
      <c r="AB739" s="86"/>
      <c r="AC739" s="86"/>
      <c r="AD739" s="153"/>
      <c r="AE739" s="153"/>
      <c r="AF739" s="153"/>
      <c r="AG739" s="85"/>
      <c r="AH739" s="153"/>
      <c r="AI739" s="153"/>
      <c r="AJ739" s="153"/>
    </row>
    <row r="740" spans="1:36" ht="16.5" thickTop="1" thickBot="1">
      <c r="A740" s="105">
        <f>A738+1</f>
        <v>51</v>
      </c>
      <c r="B740" s="114" t="s">
        <v>868</v>
      </c>
      <c r="C740" s="113">
        <v>1982</v>
      </c>
      <c r="D740" s="107"/>
      <c r="E740" s="114" t="s">
        <v>94</v>
      </c>
      <c r="F740" s="107">
        <v>2</v>
      </c>
      <c r="G740" s="107">
        <v>2</v>
      </c>
      <c r="H740" s="111">
        <v>969.3</v>
      </c>
      <c r="I740" s="111">
        <v>841.1</v>
      </c>
      <c r="J740" s="111">
        <v>747.8</v>
      </c>
      <c r="K740" s="125">
        <v>53</v>
      </c>
      <c r="L740" s="110">
        <f t="shared" si="164"/>
        <v>7724128.7610000009</v>
      </c>
      <c r="M740" s="108"/>
      <c r="N740" s="108"/>
      <c r="O740" s="108"/>
      <c r="P740" s="110">
        <f>'Форма 2'!C740-M740-N740-O740</f>
        <v>7724128.7610000009</v>
      </c>
      <c r="Q740" s="111">
        <f t="shared" si="165"/>
        <v>9183.3655463084069</v>
      </c>
      <c r="R740" s="111">
        <f t="shared" si="166"/>
        <v>9183.3655463084069</v>
      </c>
      <c r="S740" s="112" t="s">
        <v>81</v>
      </c>
      <c r="T740" s="107" t="s">
        <v>82</v>
      </c>
      <c r="U740" s="217">
        <v>1</v>
      </c>
      <c r="V740" s="85">
        <v>1</v>
      </c>
      <c r="W740" s="85"/>
      <c r="X740" s="85">
        <v>1</v>
      </c>
      <c r="Y740" s="85">
        <v>1</v>
      </c>
      <c r="Z740" s="85">
        <v>1</v>
      </c>
      <c r="AA740" s="85"/>
      <c r="AB740" s="86"/>
      <c r="AC740" s="86"/>
      <c r="AD740" s="85"/>
      <c r="AE740" s="85"/>
      <c r="AF740" s="85"/>
      <c r="AG740" s="85"/>
      <c r="AH740" s="85"/>
      <c r="AI740" s="85"/>
      <c r="AJ740" s="85"/>
    </row>
    <row r="741" spans="1:36" ht="16.5" thickTop="1" thickBot="1">
      <c r="A741" s="105">
        <f t="shared" si="163"/>
        <v>52</v>
      </c>
      <c r="B741" s="114" t="s">
        <v>869</v>
      </c>
      <c r="C741" s="113">
        <v>1983</v>
      </c>
      <c r="D741" s="107"/>
      <c r="E741" s="114" t="s">
        <v>179</v>
      </c>
      <c r="F741" s="107">
        <v>2</v>
      </c>
      <c r="G741" s="107">
        <v>2</v>
      </c>
      <c r="H741" s="111">
        <v>834</v>
      </c>
      <c r="I741" s="111">
        <v>760.8</v>
      </c>
      <c r="J741" s="111">
        <v>601</v>
      </c>
      <c r="K741" s="125">
        <v>43</v>
      </c>
      <c r="L741" s="110">
        <f t="shared" si="164"/>
        <v>6645954.1800000006</v>
      </c>
      <c r="M741" s="108"/>
      <c r="N741" s="108"/>
      <c r="O741" s="108"/>
      <c r="P741" s="110">
        <f>'Форма 2'!C741-M741-N741-O741</f>
        <v>6645954.1800000006</v>
      </c>
      <c r="Q741" s="111">
        <f t="shared" si="165"/>
        <v>8735.4813091482665</v>
      </c>
      <c r="R741" s="111">
        <f t="shared" si="166"/>
        <v>8735.4813091482665</v>
      </c>
      <c r="S741" s="112" t="s">
        <v>81</v>
      </c>
      <c r="T741" s="107" t="s">
        <v>82</v>
      </c>
      <c r="U741" s="217">
        <v>1</v>
      </c>
      <c r="V741" s="85">
        <v>1</v>
      </c>
      <c r="W741" s="85"/>
      <c r="X741" s="85">
        <v>1</v>
      </c>
      <c r="Y741" s="85">
        <v>1</v>
      </c>
      <c r="Z741" s="85">
        <v>1</v>
      </c>
      <c r="AA741" s="85"/>
      <c r="AB741" s="86"/>
      <c r="AC741" s="86"/>
      <c r="AD741" s="85"/>
      <c r="AE741" s="85"/>
      <c r="AF741" s="85"/>
      <c r="AG741" s="85"/>
      <c r="AH741" s="85"/>
      <c r="AI741" s="85"/>
      <c r="AJ741" s="85"/>
    </row>
    <row r="742" spans="1:36" ht="16.5" thickTop="1" thickBot="1">
      <c r="A742" s="105">
        <f t="shared" si="163"/>
        <v>53</v>
      </c>
      <c r="B742" s="114" t="s">
        <v>870</v>
      </c>
      <c r="C742" s="113">
        <v>1988</v>
      </c>
      <c r="D742" s="107"/>
      <c r="E742" s="114" t="s">
        <v>189</v>
      </c>
      <c r="F742" s="107">
        <v>2</v>
      </c>
      <c r="G742" s="107">
        <v>2</v>
      </c>
      <c r="H742" s="111">
        <v>761.5</v>
      </c>
      <c r="I742" s="111">
        <v>496.4</v>
      </c>
      <c r="J742" s="111">
        <v>496.4</v>
      </c>
      <c r="K742" s="125">
        <v>30</v>
      </c>
      <c r="L742" s="110">
        <f t="shared" si="164"/>
        <v>6068218.3550000004</v>
      </c>
      <c r="M742" s="108"/>
      <c r="N742" s="108"/>
      <c r="O742" s="108"/>
      <c r="P742" s="110">
        <f>'Форма 2'!C742-M742-N742-O742</f>
        <v>6068218.3550000004</v>
      </c>
      <c r="Q742" s="111">
        <f t="shared" si="165"/>
        <v>12224.452769943595</v>
      </c>
      <c r="R742" s="111">
        <f t="shared" si="166"/>
        <v>12224.452769943595</v>
      </c>
      <c r="S742" s="112" t="s">
        <v>81</v>
      </c>
      <c r="T742" s="107" t="s">
        <v>82</v>
      </c>
      <c r="U742" s="217">
        <v>1</v>
      </c>
      <c r="V742" s="85">
        <v>1</v>
      </c>
      <c r="W742" s="85"/>
      <c r="X742" s="85">
        <v>1</v>
      </c>
      <c r="Y742" s="85">
        <v>1</v>
      </c>
      <c r="Z742" s="85">
        <v>1</v>
      </c>
      <c r="AA742" s="85"/>
      <c r="AB742" s="86"/>
      <c r="AC742" s="86"/>
      <c r="AD742" s="85"/>
      <c r="AE742" s="85"/>
      <c r="AF742" s="85"/>
      <c r="AG742" s="85"/>
      <c r="AH742" s="85"/>
      <c r="AI742" s="85"/>
      <c r="AJ742" s="85"/>
    </row>
    <row r="743" spans="1:36" ht="16.5" thickTop="1" thickBot="1">
      <c r="A743" s="105">
        <f t="shared" si="163"/>
        <v>54</v>
      </c>
      <c r="B743" s="114" t="s">
        <v>871</v>
      </c>
      <c r="C743" s="113">
        <v>1980</v>
      </c>
      <c r="D743" s="107"/>
      <c r="E743" s="114" t="s">
        <v>872</v>
      </c>
      <c r="F743" s="107">
        <v>2</v>
      </c>
      <c r="G743" s="107">
        <v>2</v>
      </c>
      <c r="H743" s="111">
        <v>749.1</v>
      </c>
      <c r="I743" s="111">
        <v>484.9</v>
      </c>
      <c r="J743" s="111">
        <v>417.4</v>
      </c>
      <c r="K743" s="125">
        <v>45</v>
      </c>
      <c r="L743" s="110">
        <f t="shared" si="164"/>
        <v>5969405.6070000008</v>
      </c>
      <c r="M743" s="108"/>
      <c r="N743" s="108"/>
      <c r="O743" s="108"/>
      <c r="P743" s="110">
        <f>'Форма 2'!C743-M743-N743-O743</f>
        <v>5969405.6070000008</v>
      </c>
      <c r="Q743" s="111">
        <f t="shared" si="165"/>
        <v>12310.591064136937</v>
      </c>
      <c r="R743" s="111">
        <f t="shared" si="166"/>
        <v>12310.591064136937</v>
      </c>
      <c r="S743" s="112" t="s">
        <v>81</v>
      </c>
      <c r="T743" s="107" t="s">
        <v>82</v>
      </c>
      <c r="U743" s="217">
        <v>1</v>
      </c>
      <c r="V743" s="85">
        <v>1</v>
      </c>
      <c r="W743" s="85"/>
      <c r="X743" s="85">
        <v>1</v>
      </c>
      <c r="Y743" s="85">
        <v>1</v>
      </c>
      <c r="Z743" s="85">
        <v>1</v>
      </c>
      <c r="AA743" s="85"/>
      <c r="AB743" s="86"/>
      <c r="AC743" s="86"/>
      <c r="AD743" s="85"/>
      <c r="AE743" s="85"/>
      <c r="AF743" s="85"/>
      <c r="AG743" s="85"/>
      <c r="AH743" s="85"/>
      <c r="AI743" s="85"/>
      <c r="AJ743" s="85"/>
    </row>
    <row r="744" spans="1:36" ht="16.5" thickTop="1" thickBot="1">
      <c r="A744" s="105">
        <f t="shared" si="163"/>
        <v>55</v>
      </c>
      <c r="B744" s="114" t="s">
        <v>873</v>
      </c>
      <c r="C744" s="113">
        <v>1977</v>
      </c>
      <c r="D744" s="107"/>
      <c r="E744" s="114" t="s">
        <v>192</v>
      </c>
      <c r="F744" s="107">
        <v>2</v>
      </c>
      <c r="G744" s="107">
        <v>2</v>
      </c>
      <c r="H744" s="111">
        <v>752.33</v>
      </c>
      <c r="I744" s="111">
        <v>691</v>
      </c>
      <c r="J744" s="111">
        <v>691</v>
      </c>
      <c r="K744" s="125">
        <v>41</v>
      </c>
      <c r="L744" s="110">
        <f t="shared" si="164"/>
        <v>1395308.8344999999</v>
      </c>
      <c r="M744" s="108"/>
      <c r="N744" s="108"/>
      <c r="O744" s="108"/>
      <c r="P744" s="110">
        <f>'Форма 2'!C744-M744-N744-O744</f>
        <v>1395308.8344999999</v>
      </c>
      <c r="Q744" s="111">
        <f t="shared" si="165"/>
        <v>2019.2602525325613</v>
      </c>
      <c r="R744" s="111">
        <f t="shared" si="166"/>
        <v>2019.2602525325613</v>
      </c>
      <c r="S744" s="112" t="s">
        <v>81</v>
      </c>
      <c r="T744" s="107" t="s">
        <v>82</v>
      </c>
      <c r="U744" s="217">
        <v>1</v>
      </c>
      <c r="V744" s="85"/>
      <c r="W744" s="85"/>
      <c r="X744" s="85"/>
      <c r="Y744" s="85"/>
      <c r="Z744" s="85"/>
      <c r="AA744" s="85"/>
      <c r="AB744" s="86"/>
      <c r="AC744" s="86"/>
      <c r="AD744" s="85"/>
      <c r="AE744" s="85"/>
      <c r="AF744" s="85">
        <v>1</v>
      </c>
      <c r="AG744" s="85"/>
      <c r="AH744" s="85"/>
      <c r="AI744" s="85"/>
      <c r="AJ744" s="85"/>
    </row>
    <row r="745" spans="1:36" ht="16.5" thickTop="1" thickBot="1">
      <c r="A745" s="105">
        <f t="shared" si="163"/>
        <v>56</v>
      </c>
      <c r="B745" s="114" t="s">
        <v>874</v>
      </c>
      <c r="C745" s="113">
        <v>1975</v>
      </c>
      <c r="D745" s="107"/>
      <c r="E745" s="114" t="s">
        <v>192</v>
      </c>
      <c r="F745" s="107">
        <v>2</v>
      </c>
      <c r="G745" s="107">
        <v>2</v>
      </c>
      <c r="H745" s="111">
        <v>747.6</v>
      </c>
      <c r="I745" s="111">
        <v>691.3</v>
      </c>
      <c r="J745" s="111">
        <v>691.3</v>
      </c>
      <c r="K745" s="125">
        <v>40</v>
      </c>
      <c r="L745" s="110">
        <f t="shared" si="164"/>
        <v>1386536.34</v>
      </c>
      <c r="M745" s="108"/>
      <c r="N745" s="108"/>
      <c r="O745" s="108"/>
      <c r="P745" s="110">
        <f>'Форма 2'!C745-M745-N745-O745</f>
        <v>1386536.34</v>
      </c>
      <c r="Q745" s="111">
        <f t="shared" si="165"/>
        <v>2005.6941125415885</v>
      </c>
      <c r="R745" s="111">
        <f t="shared" si="166"/>
        <v>2005.6941125415885</v>
      </c>
      <c r="S745" s="112" t="s">
        <v>81</v>
      </c>
      <c r="T745" s="107" t="s">
        <v>82</v>
      </c>
      <c r="U745" s="217">
        <v>1</v>
      </c>
      <c r="V745" s="85"/>
      <c r="W745" s="85"/>
      <c r="X745" s="85"/>
      <c r="Y745" s="85"/>
      <c r="Z745" s="85"/>
      <c r="AA745" s="85"/>
      <c r="AB745" s="86"/>
      <c r="AC745" s="86"/>
      <c r="AD745" s="85"/>
      <c r="AE745" s="85"/>
      <c r="AF745" s="85">
        <v>1</v>
      </c>
      <c r="AG745" s="85"/>
      <c r="AH745" s="85"/>
      <c r="AI745" s="85"/>
      <c r="AJ745" s="85"/>
    </row>
    <row r="746" spans="1:36" ht="17.25" thickTop="1" thickBot="1">
      <c r="A746" s="221">
        <v>0</v>
      </c>
      <c r="B746" s="13" t="s">
        <v>875</v>
      </c>
      <c r="C746" s="5"/>
      <c r="D746" s="5"/>
      <c r="E746" s="5"/>
      <c r="F746" s="5"/>
      <c r="G746" s="5"/>
      <c r="H746" s="17">
        <f t="shared" ref="H746:P746" si="167">SUM(H747:H816)</f>
        <v>150514.27000000002</v>
      </c>
      <c r="I746" s="17">
        <f t="shared" si="167"/>
        <v>146346.89000000001</v>
      </c>
      <c r="J746" s="17">
        <f t="shared" si="167"/>
        <v>124433.70000000003</v>
      </c>
      <c r="K746" s="18">
        <f t="shared" si="167"/>
        <v>2699</v>
      </c>
      <c r="L746" s="17">
        <f t="shared" si="167"/>
        <v>330591952.53940004</v>
      </c>
      <c r="M746" s="17">
        <f t="shared" si="167"/>
        <v>0</v>
      </c>
      <c r="N746" s="17">
        <f t="shared" si="167"/>
        <v>0</v>
      </c>
      <c r="O746" s="17">
        <f t="shared" si="167"/>
        <v>0</v>
      </c>
      <c r="P746" s="17">
        <f t="shared" si="167"/>
        <v>330591952.53940004</v>
      </c>
      <c r="Q746" s="8" t="s">
        <v>76</v>
      </c>
      <c r="R746" s="8" t="s">
        <v>76</v>
      </c>
      <c r="S746" s="8" t="s">
        <v>76</v>
      </c>
      <c r="T746" s="5" t="s">
        <v>76</v>
      </c>
      <c r="U746" s="218" t="s">
        <v>76</v>
      </c>
      <c r="V746" s="84" t="s">
        <v>76</v>
      </c>
      <c r="W746" s="84" t="s">
        <v>76</v>
      </c>
      <c r="X746" s="84" t="s">
        <v>76</v>
      </c>
      <c r="Y746" s="84" t="s">
        <v>76</v>
      </c>
      <c r="Z746" s="84" t="s">
        <v>76</v>
      </c>
      <c r="AA746" s="84" t="s">
        <v>76</v>
      </c>
      <c r="AB746" s="84" t="s">
        <v>76</v>
      </c>
      <c r="AC746" s="84" t="s">
        <v>76</v>
      </c>
      <c r="AD746" s="84" t="s">
        <v>76</v>
      </c>
      <c r="AE746" s="84" t="s">
        <v>76</v>
      </c>
      <c r="AF746" s="84" t="s">
        <v>76</v>
      </c>
      <c r="AG746" s="84" t="s">
        <v>76</v>
      </c>
      <c r="AH746" s="84" t="s">
        <v>76</v>
      </c>
      <c r="AI746" s="84" t="s">
        <v>76</v>
      </c>
      <c r="AJ746" s="84" t="s">
        <v>76</v>
      </c>
    </row>
    <row r="747" spans="1:36" ht="16.5" thickTop="1" thickBot="1">
      <c r="A747" s="105">
        <f t="shared" ref="A747:A759" si="168">A746+1</f>
        <v>1</v>
      </c>
      <c r="B747" s="195" t="s">
        <v>876</v>
      </c>
      <c r="C747" s="130">
        <v>1991</v>
      </c>
      <c r="D747" s="107"/>
      <c r="E747" s="131" t="s">
        <v>91</v>
      </c>
      <c r="F747" s="107">
        <v>5</v>
      </c>
      <c r="G747" s="105">
        <v>6</v>
      </c>
      <c r="H747" s="111">
        <v>3932.1</v>
      </c>
      <c r="I747" s="108">
        <v>3932.1</v>
      </c>
      <c r="J747" s="111">
        <v>3932.1</v>
      </c>
      <c r="K747" s="109">
        <v>167</v>
      </c>
      <c r="L747" s="110">
        <f t="shared" ref="L747:L807" si="169">SUM(M747:P747)</f>
        <v>13546163.141999999</v>
      </c>
      <c r="M747" s="108"/>
      <c r="N747" s="108"/>
      <c r="O747" s="108"/>
      <c r="P747" s="110">
        <f>'Форма 2'!C747-M747-N747-O747</f>
        <v>13546163.141999999</v>
      </c>
      <c r="Q747" s="111">
        <f>L747/I747</f>
        <v>3445.02</v>
      </c>
      <c r="R747" s="111">
        <f>Q747</f>
        <v>3445.02</v>
      </c>
      <c r="S747" s="112" t="s">
        <v>81</v>
      </c>
      <c r="T747" s="107" t="s">
        <v>92</v>
      </c>
      <c r="U747" s="217"/>
      <c r="V747" s="85"/>
      <c r="W747" s="85"/>
      <c r="X747" s="85"/>
      <c r="Y747" s="85"/>
      <c r="Z747" s="85"/>
      <c r="AA747" s="85"/>
      <c r="AB747" s="86"/>
      <c r="AC747" s="86"/>
      <c r="AD747" s="85">
        <v>1</v>
      </c>
      <c r="AE747" s="85"/>
      <c r="AF747" s="85"/>
      <c r="AG747" s="85"/>
      <c r="AH747" s="85"/>
      <c r="AI747" s="85"/>
      <c r="AJ747" s="85"/>
    </row>
    <row r="748" spans="1:36" ht="16.5" thickTop="1" thickBot="1">
      <c r="A748" s="105">
        <f t="shared" si="168"/>
        <v>2</v>
      </c>
      <c r="B748" s="195" t="s">
        <v>877</v>
      </c>
      <c r="C748" s="130">
        <v>1980</v>
      </c>
      <c r="D748" s="107"/>
      <c r="E748" s="131" t="s">
        <v>182</v>
      </c>
      <c r="F748" s="107">
        <v>5</v>
      </c>
      <c r="G748" s="105">
        <v>4</v>
      </c>
      <c r="H748" s="111">
        <v>3503.9</v>
      </c>
      <c r="I748" s="108">
        <v>2706.3</v>
      </c>
      <c r="J748" s="111">
        <v>2706.3</v>
      </c>
      <c r="K748" s="109">
        <v>107</v>
      </c>
      <c r="L748" s="110">
        <f t="shared" si="169"/>
        <v>12071005.578</v>
      </c>
      <c r="M748" s="108"/>
      <c r="N748" s="108"/>
      <c r="O748" s="108"/>
      <c r="P748" s="110">
        <f>'Форма 2'!C748-M748-N748-O748</f>
        <v>12071005.578</v>
      </c>
      <c r="Q748" s="111">
        <f>L748/I748</f>
        <v>4460.3353574991679</v>
      </c>
      <c r="R748" s="111">
        <f>Q748</f>
        <v>4460.3353574991679</v>
      </c>
      <c r="S748" s="112" t="s">
        <v>81</v>
      </c>
      <c r="T748" s="107" t="s">
        <v>92</v>
      </c>
      <c r="U748" s="217"/>
      <c r="V748" s="85"/>
      <c r="W748" s="85"/>
      <c r="X748" s="85"/>
      <c r="Y748" s="85"/>
      <c r="Z748" s="85"/>
      <c r="AA748" s="85"/>
      <c r="AB748" s="86"/>
      <c r="AC748" s="86"/>
      <c r="AD748" s="85">
        <v>1</v>
      </c>
      <c r="AE748" s="85"/>
      <c r="AF748" s="85"/>
      <c r="AG748" s="85"/>
      <c r="AH748" s="85"/>
      <c r="AI748" s="85"/>
      <c r="AJ748" s="85"/>
    </row>
    <row r="749" spans="1:36" ht="16.5" thickTop="1" thickBot="1">
      <c r="A749" s="105">
        <f t="shared" si="168"/>
        <v>3</v>
      </c>
      <c r="B749" s="195" t="s">
        <v>880</v>
      </c>
      <c r="C749" s="130">
        <v>1977</v>
      </c>
      <c r="D749" s="107"/>
      <c r="E749" s="131" t="s">
        <v>182</v>
      </c>
      <c r="F749" s="107">
        <v>5</v>
      </c>
      <c r="G749" s="105">
        <v>4</v>
      </c>
      <c r="H749" s="111">
        <v>3438.62</v>
      </c>
      <c r="I749" s="108">
        <v>3438.62</v>
      </c>
      <c r="J749" s="111">
        <v>3438.62</v>
      </c>
      <c r="K749" s="109">
        <v>70</v>
      </c>
      <c r="L749" s="110">
        <f t="shared" si="169"/>
        <v>280193.26</v>
      </c>
      <c r="M749" s="108"/>
      <c r="N749" s="108"/>
      <c r="O749" s="108"/>
      <c r="P749" s="110">
        <f>'Форма 2'!C749-M749-N749-O749</f>
        <v>280193.26</v>
      </c>
      <c r="Q749" s="111">
        <f t="shared" ref="Q749:Q803" si="170">L749/I749</f>
        <v>81.484217505859917</v>
      </c>
      <c r="R749" s="111">
        <f t="shared" ref="R749:R803" si="171">Q749</f>
        <v>81.484217505859917</v>
      </c>
      <c r="S749" s="112" t="s">
        <v>81</v>
      </c>
      <c r="T749" s="107" t="s">
        <v>92</v>
      </c>
      <c r="U749" s="217"/>
      <c r="V749" s="85"/>
      <c r="W749" s="85"/>
      <c r="X749" s="85"/>
      <c r="Y749" s="85"/>
      <c r="Z749" s="172"/>
      <c r="AA749" s="172"/>
      <c r="AB749" s="171"/>
      <c r="AC749" s="154"/>
      <c r="AD749" s="85"/>
      <c r="AE749" s="85"/>
      <c r="AF749" s="85"/>
      <c r="AG749" s="166" t="s">
        <v>24</v>
      </c>
      <c r="AH749" s="85"/>
      <c r="AI749" s="85"/>
      <c r="AJ749" s="85"/>
    </row>
    <row r="750" spans="1:36" ht="16.5" thickTop="1" thickBot="1">
      <c r="A750" s="105">
        <f t="shared" si="168"/>
        <v>4</v>
      </c>
      <c r="B750" s="195" t="s">
        <v>883</v>
      </c>
      <c r="C750" s="130">
        <v>1976</v>
      </c>
      <c r="D750" s="107"/>
      <c r="E750" s="131"/>
      <c r="F750" s="107">
        <v>5</v>
      </c>
      <c r="G750" s="105">
        <v>8</v>
      </c>
      <c r="H750" s="111">
        <v>6884.96</v>
      </c>
      <c r="I750" s="111">
        <v>6355.1</v>
      </c>
      <c r="J750" s="111">
        <v>6355.1</v>
      </c>
      <c r="K750" s="109"/>
      <c r="L750" s="110">
        <f t="shared" si="169"/>
        <v>280193.26</v>
      </c>
      <c r="M750" s="108"/>
      <c r="N750" s="108"/>
      <c r="O750" s="108"/>
      <c r="P750" s="110">
        <f>'Форма 2'!C750-M750-N750-O750</f>
        <v>280193.26</v>
      </c>
      <c r="Q750" s="111">
        <f t="shared" si="170"/>
        <v>44.089512360151687</v>
      </c>
      <c r="R750" s="111">
        <f t="shared" si="171"/>
        <v>44.089512360151687</v>
      </c>
      <c r="S750" s="112" t="s">
        <v>81</v>
      </c>
      <c r="T750" s="107" t="s">
        <v>92</v>
      </c>
      <c r="U750" s="217"/>
      <c r="V750" s="85"/>
      <c r="W750" s="85"/>
      <c r="X750" s="85"/>
      <c r="Y750" s="85"/>
      <c r="Z750" s="172"/>
      <c r="AA750" s="172"/>
      <c r="AB750" s="171"/>
      <c r="AC750" s="154"/>
      <c r="AD750" s="85"/>
      <c r="AE750" s="85"/>
      <c r="AF750" s="85"/>
      <c r="AG750" s="166" t="s">
        <v>24</v>
      </c>
      <c r="AH750" s="85"/>
      <c r="AI750" s="85"/>
      <c r="AJ750" s="85"/>
    </row>
    <row r="751" spans="1:36" ht="16.5" thickTop="1" thickBot="1">
      <c r="A751" s="105">
        <f t="shared" si="168"/>
        <v>5</v>
      </c>
      <c r="B751" s="195" t="s">
        <v>885</v>
      </c>
      <c r="C751" s="130">
        <v>1997</v>
      </c>
      <c r="D751" s="107">
        <v>1997</v>
      </c>
      <c r="E751" s="131" t="s">
        <v>884</v>
      </c>
      <c r="F751" s="107">
        <v>10</v>
      </c>
      <c r="G751" s="105">
        <v>6</v>
      </c>
      <c r="H751" s="111">
        <v>14062.7</v>
      </c>
      <c r="I751" s="111">
        <v>14062.7</v>
      </c>
      <c r="J751" s="111">
        <v>8126.5</v>
      </c>
      <c r="K751" s="109"/>
      <c r="L751" s="110">
        <f t="shared" si="169"/>
        <v>36481034.459000006</v>
      </c>
      <c r="M751" s="108"/>
      <c r="N751" s="108"/>
      <c r="O751" s="108"/>
      <c r="P751" s="110">
        <f>'Форма 2'!C751-M751-N751-O751</f>
        <v>36481034.459000006</v>
      </c>
      <c r="Q751" s="111">
        <f t="shared" si="170"/>
        <v>2594.1700000000005</v>
      </c>
      <c r="R751" s="111">
        <f t="shared" si="171"/>
        <v>2594.1700000000005</v>
      </c>
      <c r="S751" s="112" t="s">
        <v>81</v>
      </c>
      <c r="T751" s="107" t="s">
        <v>92</v>
      </c>
      <c r="U751" s="217"/>
      <c r="V751" s="85"/>
      <c r="W751" s="85"/>
      <c r="X751" s="85"/>
      <c r="Y751" s="85"/>
      <c r="Z751" s="85"/>
      <c r="AA751" s="85"/>
      <c r="AB751" s="86"/>
      <c r="AC751" s="86"/>
      <c r="AD751" s="85"/>
      <c r="AE751" s="85">
        <v>1</v>
      </c>
      <c r="AF751" s="85"/>
      <c r="AG751" s="85"/>
      <c r="AH751" s="85"/>
      <c r="AI751" s="85"/>
      <c r="AJ751" s="85"/>
    </row>
    <row r="752" spans="1:36" ht="16.5" thickTop="1" thickBot="1">
      <c r="A752" s="105">
        <f t="shared" si="168"/>
        <v>6</v>
      </c>
      <c r="B752" s="195" t="s">
        <v>886</v>
      </c>
      <c r="C752" s="130">
        <v>1974</v>
      </c>
      <c r="D752" s="107">
        <v>1974</v>
      </c>
      <c r="E752" s="131" t="s">
        <v>879</v>
      </c>
      <c r="F752" s="107">
        <v>5</v>
      </c>
      <c r="G752" s="105">
        <v>4</v>
      </c>
      <c r="H752" s="111">
        <v>2935.8</v>
      </c>
      <c r="I752" s="111">
        <v>2935.8</v>
      </c>
      <c r="J752" s="111">
        <v>2935.8</v>
      </c>
      <c r="K752" s="109"/>
      <c r="L752" s="110">
        <f t="shared" si="169"/>
        <v>3146590.44</v>
      </c>
      <c r="M752" s="108"/>
      <c r="N752" s="108"/>
      <c r="O752" s="108"/>
      <c r="P752" s="110">
        <f>'Форма 2'!C752-M752-N752-O752</f>
        <v>3146590.44</v>
      </c>
      <c r="Q752" s="111">
        <f t="shared" si="170"/>
        <v>1071.8</v>
      </c>
      <c r="R752" s="111">
        <f t="shared" si="171"/>
        <v>1071.8</v>
      </c>
      <c r="S752" s="112" t="s">
        <v>81</v>
      </c>
      <c r="T752" s="107" t="s">
        <v>92</v>
      </c>
      <c r="U752" s="217"/>
      <c r="V752" s="85"/>
      <c r="W752" s="85"/>
      <c r="X752" s="85"/>
      <c r="Y752" s="85"/>
      <c r="Z752" s="85"/>
      <c r="AA752" s="85">
        <v>1</v>
      </c>
      <c r="AB752" s="86"/>
      <c r="AC752" s="86"/>
      <c r="AD752" s="85"/>
      <c r="AE752" s="85"/>
      <c r="AF752" s="85"/>
      <c r="AG752" s="85"/>
      <c r="AH752" s="85"/>
      <c r="AI752" s="85"/>
      <c r="AJ752" s="85"/>
    </row>
    <row r="753" spans="1:36" ht="16.5" thickTop="1" thickBot="1">
      <c r="A753" s="105">
        <f t="shared" si="168"/>
        <v>7</v>
      </c>
      <c r="B753" s="195" t="s">
        <v>887</v>
      </c>
      <c r="C753" s="130">
        <v>1977</v>
      </c>
      <c r="D753" s="107">
        <v>1977</v>
      </c>
      <c r="E753" s="131" t="s">
        <v>879</v>
      </c>
      <c r="F753" s="107">
        <v>5</v>
      </c>
      <c r="G753" s="105">
        <v>6</v>
      </c>
      <c r="H753" s="111">
        <v>4597.75</v>
      </c>
      <c r="I753" s="111">
        <v>4597.75</v>
      </c>
      <c r="J753" s="111">
        <v>4194.6499999999996</v>
      </c>
      <c r="K753" s="109"/>
      <c r="L753" s="110">
        <f t="shared" si="169"/>
        <v>4927868.45</v>
      </c>
      <c r="M753" s="108"/>
      <c r="N753" s="108"/>
      <c r="O753" s="108"/>
      <c r="P753" s="110">
        <f>'Форма 2'!C753-M753-N753-O753</f>
        <v>4927868.45</v>
      </c>
      <c r="Q753" s="111">
        <f t="shared" si="170"/>
        <v>1071.8</v>
      </c>
      <c r="R753" s="111">
        <f t="shared" si="171"/>
        <v>1071.8</v>
      </c>
      <c r="S753" s="112" t="s">
        <v>81</v>
      </c>
      <c r="T753" s="107" t="s">
        <v>92</v>
      </c>
      <c r="U753" s="217"/>
      <c r="V753" s="85"/>
      <c r="W753" s="85"/>
      <c r="X753" s="85"/>
      <c r="Y753" s="85"/>
      <c r="Z753" s="85"/>
      <c r="AA753" s="85">
        <v>1</v>
      </c>
      <c r="AB753" s="86"/>
      <c r="AC753" s="86"/>
      <c r="AD753" s="85"/>
      <c r="AE753" s="85"/>
      <c r="AF753" s="85"/>
      <c r="AG753" s="85"/>
      <c r="AH753" s="85"/>
      <c r="AI753" s="85"/>
      <c r="AJ753" s="85"/>
    </row>
    <row r="754" spans="1:36" ht="16.5" thickTop="1" thickBot="1">
      <c r="A754" s="105">
        <f t="shared" si="168"/>
        <v>8</v>
      </c>
      <c r="B754" s="195" t="s">
        <v>888</v>
      </c>
      <c r="C754" s="130">
        <v>1974</v>
      </c>
      <c r="D754" s="107">
        <v>1974</v>
      </c>
      <c r="E754" s="131" t="s">
        <v>879</v>
      </c>
      <c r="F754" s="107">
        <v>5</v>
      </c>
      <c r="G754" s="105">
        <v>6</v>
      </c>
      <c r="H754" s="111">
        <v>4941.45</v>
      </c>
      <c r="I754" s="111">
        <v>4941.45</v>
      </c>
      <c r="J754" s="111">
        <v>4542.3</v>
      </c>
      <c r="K754" s="109"/>
      <c r="L754" s="110">
        <f t="shared" si="169"/>
        <v>5296246.1099999994</v>
      </c>
      <c r="M754" s="108"/>
      <c r="N754" s="108"/>
      <c r="O754" s="108"/>
      <c r="P754" s="110">
        <f>'Форма 2'!C754-M754-N754-O754</f>
        <v>5296246.1099999994</v>
      </c>
      <c r="Q754" s="111">
        <f t="shared" si="170"/>
        <v>1071.8</v>
      </c>
      <c r="R754" s="111">
        <f t="shared" si="171"/>
        <v>1071.8</v>
      </c>
      <c r="S754" s="112" t="s">
        <v>81</v>
      </c>
      <c r="T754" s="107" t="s">
        <v>92</v>
      </c>
      <c r="U754" s="217"/>
      <c r="V754" s="85"/>
      <c r="W754" s="85"/>
      <c r="X754" s="85"/>
      <c r="Y754" s="85"/>
      <c r="Z754" s="85"/>
      <c r="AA754" s="85">
        <v>1</v>
      </c>
      <c r="AB754" s="86"/>
      <c r="AC754" s="86"/>
      <c r="AD754" s="85"/>
      <c r="AE754" s="85"/>
      <c r="AF754" s="85"/>
      <c r="AG754" s="85"/>
      <c r="AH754" s="85"/>
      <c r="AI754" s="85"/>
      <c r="AJ754" s="85"/>
    </row>
    <row r="755" spans="1:36" ht="16.5" thickTop="1" thickBot="1">
      <c r="A755" s="105">
        <f t="shared" si="168"/>
        <v>9</v>
      </c>
      <c r="B755" s="195" t="s">
        <v>889</v>
      </c>
      <c r="C755" s="130">
        <v>1956</v>
      </c>
      <c r="D755" s="107">
        <v>1956</v>
      </c>
      <c r="E755" s="131" t="s">
        <v>80</v>
      </c>
      <c r="F755" s="107">
        <v>3</v>
      </c>
      <c r="G755" s="105">
        <v>2</v>
      </c>
      <c r="H755" s="111">
        <v>1455.6</v>
      </c>
      <c r="I755" s="111">
        <v>1455.6</v>
      </c>
      <c r="J755" s="111">
        <v>913</v>
      </c>
      <c r="K755" s="109"/>
      <c r="L755" s="110">
        <f t="shared" si="169"/>
        <v>549940.23599999992</v>
      </c>
      <c r="M755" s="108"/>
      <c r="N755" s="108"/>
      <c r="O755" s="108"/>
      <c r="P755" s="110">
        <f>'Форма 2'!C755-M755-N755-O755</f>
        <v>549940.23599999992</v>
      </c>
      <c r="Q755" s="111">
        <f t="shared" si="170"/>
        <v>377.80999999999995</v>
      </c>
      <c r="R755" s="111">
        <f t="shared" si="171"/>
        <v>377.80999999999995</v>
      </c>
      <c r="S755" s="112" t="s">
        <v>81</v>
      </c>
      <c r="T755" s="107" t="s">
        <v>82</v>
      </c>
      <c r="U755" s="217"/>
      <c r="V755" s="85"/>
      <c r="W755" s="85"/>
      <c r="X755" s="85">
        <v>1</v>
      </c>
      <c r="Y755" s="85"/>
      <c r="Z755" s="85"/>
      <c r="AA755" s="85"/>
      <c r="AB755" s="86"/>
      <c r="AC755" s="86"/>
      <c r="AD755" s="85"/>
      <c r="AE755" s="85"/>
      <c r="AF755" s="85"/>
      <c r="AG755" s="85"/>
      <c r="AH755" s="85"/>
      <c r="AI755" s="85"/>
      <c r="AJ755" s="85"/>
    </row>
    <row r="756" spans="1:36" ht="16.5" thickTop="1" thickBot="1">
      <c r="A756" s="105">
        <f t="shared" si="168"/>
        <v>10</v>
      </c>
      <c r="B756" s="195" t="s">
        <v>890</v>
      </c>
      <c r="C756" s="130">
        <v>1929</v>
      </c>
      <c r="D756" s="107">
        <v>1929</v>
      </c>
      <c r="E756" s="131" t="s">
        <v>80</v>
      </c>
      <c r="F756" s="107">
        <v>2</v>
      </c>
      <c r="G756" s="105">
        <v>2</v>
      </c>
      <c r="H756" s="111">
        <v>796.8</v>
      </c>
      <c r="I756" s="111">
        <v>796.8</v>
      </c>
      <c r="J756" s="111">
        <v>742.2</v>
      </c>
      <c r="K756" s="109"/>
      <c r="L756" s="110">
        <f t="shared" si="169"/>
        <v>301039.00799999997</v>
      </c>
      <c r="M756" s="108"/>
      <c r="N756" s="108"/>
      <c r="O756" s="108"/>
      <c r="P756" s="110">
        <f>'Форма 2'!C756-M756-N756-O756</f>
        <v>301039.00799999997</v>
      </c>
      <c r="Q756" s="111">
        <f t="shared" si="170"/>
        <v>377.81</v>
      </c>
      <c r="R756" s="111">
        <f t="shared" si="171"/>
        <v>377.81</v>
      </c>
      <c r="S756" s="112" t="s">
        <v>81</v>
      </c>
      <c r="T756" s="107" t="s">
        <v>82</v>
      </c>
      <c r="U756" s="217"/>
      <c r="V756" s="85"/>
      <c r="W756" s="85"/>
      <c r="X756" s="85">
        <v>1</v>
      </c>
      <c r="Y756" s="85"/>
      <c r="Z756" s="85"/>
      <c r="AA756" s="85"/>
      <c r="AB756" s="86"/>
      <c r="AC756" s="86"/>
      <c r="AD756" s="85"/>
      <c r="AE756" s="85"/>
      <c r="AF756" s="85"/>
      <c r="AG756" s="85"/>
      <c r="AH756" s="85"/>
      <c r="AI756" s="85"/>
      <c r="AJ756" s="85"/>
    </row>
    <row r="757" spans="1:36" ht="16.5" thickTop="1" thickBot="1">
      <c r="A757" s="105">
        <f t="shared" si="168"/>
        <v>11</v>
      </c>
      <c r="B757" s="195" t="s">
        <v>891</v>
      </c>
      <c r="C757" s="130">
        <v>1962</v>
      </c>
      <c r="D757" s="107"/>
      <c r="E757" s="131" t="s">
        <v>879</v>
      </c>
      <c r="F757" s="107">
        <v>2</v>
      </c>
      <c r="G757" s="105">
        <v>2</v>
      </c>
      <c r="H757" s="111">
        <v>632</v>
      </c>
      <c r="I757" s="111">
        <v>632</v>
      </c>
      <c r="J757" s="111">
        <v>632</v>
      </c>
      <c r="K757" s="109">
        <v>24</v>
      </c>
      <c r="L757" s="110">
        <f t="shared" si="169"/>
        <v>4490606.4800000004</v>
      </c>
      <c r="M757" s="108"/>
      <c r="N757" s="108"/>
      <c r="O757" s="108"/>
      <c r="P757" s="110">
        <f>'Форма 2'!C757-M757-N757-O757</f>
        <v>4490606.4800000004</v>
      </c>
      <c r="Q757" s="111">
        <f t="shared" si="170"/>
        <v>7105.39</v>
      </c>
      <c r="R757" s="111">
        <f t="shared" si="171"/>
        <v>7105.39</v>
      </c>
      <c r="S757" s="112" t="s">
        <v>81</v>
      </c>
      <c r="T757" s="107" t="s">
        <v>92</v>
      </c>
      <c r="U757" s="217"/>
      <c r="V757" s="85"/>
      <c r="W757" s="85"/>
      <c r="X757" s="85"/>
      <c r="Y757" s="85"/>
      <c r="Z757" s="85"/>
      <c r="AA757" s="85"/>
      <c r="AB757" s="86"/>
      <c r="AC757" s="86"/>
      <c r="AD757" s="85">
        <v>1</v>
      </c>
      <c r="AE757" s="85"/>
      <c r="AF757" s="85"/>
      <c r="AG757" s="85"/>
      <c r="AH757" s="85"/>
      <c r="AI757" s="85"/>
      <c r="AJ757" s="85"/>
    </row>
    <row r="758" spans="1:36" ht="16.5" thickTop="1" thickBot="1">
      <c r="A758" s="105">
        <f t="shared" si="168"/>
        <v>12</v>
      </c>
      <c r="B758" s="114" t="s">
        <v>5071</v>
      </c>
      <c r="C758" s="243">
        <v>1962</v>
      </c>
      <c r="D758" s="107"/>
      <c r="E758" s="244" t="s">
        <v>317</v>
      </c>
      <c r="F758" s="107">
        <v>2</v>
      </c>
      <c r="G758" s="107">
        <v>2</v>
      </c>
      <c r="H758" s="111">
        <v>620.5</v>
      </c>
      <c r="I758" s="111">
        <v>620.5</v>
      </c>
      <c r="J758" s="111"/>
      <c r="K758" s="122">
        <v>27</v>
      </c>
      <c r="L758" s="110">
        <f t="shared" ref="L758" si="172">SUM(M758:P758)</f>
        <v>234431.10500000001</v>
      </c>
      <c r="M758" s="108"/>
      <c r="N758" s="108"/>
      <c r="O758" s="108"/>
      <c r="P758" s="110">
        <f>'Форма 2'!C758-M758-N758-O758</f>
        <v>234431.10500000001</v>
      </c>
      <c r="Q758" s="111">
        <f t="shared" ref="Q758" si="173">L758/I758</f>
        <v>377.81</v>
      </c>
      <c r="R758" s="111">
        <f t="shared" ref="R758" si="174">Q758</f>
        <v>377.81</v>
      </c>
      <c r="S758" s="112" t="s">
        <v>81</v>
      </c>
      <c r="T758" s="107" t="s">
        <v>92</v>
      </c>
      <c r="U758" s="219"/>
      <c r="V758" s="153"/>
      <c r="W758" s="153"/>
      <c r="X758" s="153">
        <v>1</v>
      </c>
      <c r="Y758" s="153"/>
      <c r="Z758" s="153"/>
      <c r="AA758" s="153"/>
      <c r="AB758" s="86"/>
      <c r="AC758" s="86"/>
      <c r="AD758" s="153"/>
      <c r="AE758" s="153"/>
      <c r="AF758" s="153"/>
      <c r="AG758" s="85"/>
      <c r="AH758" s="153"/>
      <c r="AI758" s="153"/>
      <c r="AJ758" s="153"/>
    </row>
    <row r="759" spans="1:36" ht="16.5" thickTop="1" thickBot="1">
      <c r="A759" s="105">
        <f t="shared" si="168"/>
        <v>13</v>
      </c>
      <c r="B759" s="195" t="s">
        <v>892</v>
      </c>
      <c r="C759" s="130">
        <v>1959</v>
      </c>
      <c r="D759" s="107">
        <v>1959</v>
      </c>
      <c r="E759" s="131" t="s">
        <v>882</v>
      </c>
      <c r="F759" s="107">
        <v>2</v>
      </c>
      <c r="G759" s="105">
        <v>1</v>
      </c>
      <c r="H759" s="111">
        <v>265</v>
      </c>
      <c r="I759" s="111">
        <v>265</v>
      </c>
      <c r="J759" s="111">
        <v>265</v>
      </c>
      <c r="K759" s="109"/>
      <c r="L759" s="110">
        <f t="shared" si="169"/>
        <v>1882928.35</v>
      </c>
      <c r="M759" s="108"/>
      <c r="N759" s="108"/>
      <c r="O759" s="108"/>
      <c r="P759" s="110">
        <f>'Форма 2'!C759-M759-N759-O759</f>
        <v>1882928.35</v>
      </c>
      <c r="Q759" s="111">
        <f t="shared" si="170"/>
        <v>7105.39</v>
      </c>
      <c r="R759" s="111">
        <f t="shared" si="171"/>
        <v>7105.39</v>
      </c>
      <c r="S759" s="112" t="s">
        <v>81</v>
      </c>
      <c r="T759" s="105" t="s">
        <v>82</v>
      </c>
      <c r="U759" s="217"/>
      <c r="V759" s="85"/>
      <c r="W759" s="85"/>
      <c r="X759" s="85"/>
      <c r="Y759" s="85"/>
      <c r="Z759" s="85"/>
      <c r="AA759" s="85"/>
      <c r="AB759" s="86"/>
      <c r="AC759" s="86"/>
      <c r="AD759" s="85">
        <v>1</v>
      </c>
      <c r="AE759" s="85"/>
      <c r="AF759" s="85"/>
      <c r="AG759" s="85"/>
      <c r="AH759" s="85"/>
      <c r="AI759" s="85"/>
      <c r="AJ759" s="85"/>
    </row>
    <row r="760" spans="1:36" ht="16.5" thickTop="1" thickBot="1">
      <c r="A760" s="105">
        <f t="shared" ref="A760:A761" si="175">A759+1</f>
        <v>14</v>
      </c>
      <c r="B760" s="195" t="s">
        <v>893</v>
      </c>
      <c r="C760" s="130">
        <v>1959</v>
      </c>
      <c r="D760" s="107">
        <v>1959</v>
      </c>
      <c r="E760" s="131" t="s">
        <v>882</v>
      </c>
      <c r="F760" s="107">
        <v>2</v>
      </c>
      <c r="G760" s="105">
        <v>1</v>
      </c>
      <c r="H760" s="111">
        <v>265</v>
      </c>
      <c r="I760" s="111">
        <v>265</v>
      </c>
      <c r="J760" s="111">
        <v>265</v>
      </c>
      <c r="K760" s="109"/>
      <c r="L760" s="110">
        <f t="shared" si="169"/>
        <v>1882928.35</v>
      </c>
      <c r="M760" s="108"/>
      <c r="N760" s="108"/>
      <c r="O760" s="108"/>
      <c r="P760" s="110">
        <f>'Форма 2'!C760-M760-N760-O760</f>
        <v>1882928.35</v>
      </c>
      <c r="Q760" s="111">
        <f t="shared" si="170"/>
        <v>7105.39</v>
      </c>
      <c r="R760" s="111">
        <f t="shared" si="171"/>
        <v>7105.39</v>
      </c>
      <c r="S760" s="112" t="s">
        <v>81</v>
      </c>
      <c r="T760" s="107" t="s">
        <v>82</v>
      </c>
      <c r="U760" s="217"/>
      <c r="V760" s="85"/>
      <c r="W760" s="85"/>
      <c r="X760" s="85"/>
      <c r="Y760" s="85"/>
      <c r="Z760" s="85"/>
      <c r="AA760" s="85"/>
      <c r="AB760" s="86"/>
      <c r="AC760" s="86"/>
      <c r="AD760" s="85">
        <v>1</v>
      </c>
      <c r="AE760" s="85"/>
      <c r="AF760" s="85"/>
      <c r="AG760" s="85"/>
      <c r="AH760" s="85"/>
      <c r="AI760" s="85"/>
      <c r="AJ760" s="85"/>
    </row>
    <row r="761" spans="1:36" ht="16.5" thickTop="1" thickBot="1">
      <c r="A761" s="105">
        <f t="shared" si="175"/>
        <v>15</v>
      </c>
      <c r="B761" s="195" t="s">
        <v>894</v>
      </c>
      <c r="C761" s="130">
        <v>1959</v>
      </c>
      <c r="D761" s="107">
        <v>1959</v>
      </c>
      <c r="E761" s="131" t="s">
        <v>882</v>
      </c>
      <c r="F761" s="107">
        <v>2</v>
      </c>
      <c r="G761" s="105">
        <v>1</v>
      </c>
      <c r="H761" s="111">
        <v>266</v>
      </c>
      <c r="I761" s="111">
        <v>266</v>
      </c>
      <c r="J761" s="111">
        <v>266</v>
      </c>
      <c r="K761" s="109"/>
      <c r="L761" s="110">
        <f t="shared" si="169"/>
        <v>1890033.74</v>
      </c>
      <c r="M761" s="108"/>
      <c r="N761" s="108"/>
      <c r="O761" s="108"/>
      <c r="P761" s="110">
        <f>'Форма 2'!C761-M761-N761-O761</f>
        <v>1890033.74</v>
      </c>
      <c r="Q761" s="111">
        <f t="shared" si="170"/>
        <v>7105.39</v>
      </c>
      <c r="R761" s="111">
        <f t="shared" si="171"/>
        <v>7105.39</v>
      </c>
      <c r="S761" s="112" t="s">
        <v>81</v>
      </c>
      <c r="T761" s="105" t="s">
        <v>82</v>
      </c>
      <c r="U761" s="217"/>
      <c r="V761" s="85"/>
      <c r="W761" s="85"/>
      <c r="X761" s="85"/>
      <c r="Y761" s="85"/>
      <c r="Z761" s="85"/>
      <c r="AA761" s="85"/>
      <c r="AB761" s="86"/>
      <c r="AC761" s="86"/>
      <c r="AD761" s="85">
        <v>1</v>
      </c>
      <c r="AE761" s="85"/>
      <c r="AF761" s="85"/>
      <c r="AG761" s="85"/>
      <c r="AH761" s="85"/>
      <c r="AI761" s="85"/>
      <c r="AJ761" s="85"/>
    </row>
    <row r="762" spans="1:36" ht="16.5" thickTop="1" thickBot="1">
      <c r="A762" s="105">
        <f t="shared" ref="A762:A823" si="176">A761+1</f>
        <v>16</v>
      </c>
      <c r="B762" s="195" t="s">
        <v>895</v>
      </c>
      <c r="C762" s="130">
        <v>1959</v>
      </c>
      <c r="D762" s="107">
        <v>1959</v>
      </c>
      <c r="E762" s="131" t="s">
        <v>882</v>
      </c>
      <c r="F762" s="107">
        <v>2</v>
      </c>
      <c r="G762" s="105">
        <v>1</v>
      </c>
      <c r="H762" s="111">
        <v>277</v>
      </c>
      <c r="I762" s="111">
        <v>277</v>
      </c>
      <c r="J762" s="111">
        <v>277</v>
      </c>
      <c r="K762" s="109"/>
      <c r="L762" s="110">
        <f t="shared" si="169"/>
        <v>1968193.03</v>
      </c>
      <c r="M762" s="108"/>
      <c r="N762" s="108"/>
      <c r="O762" s="108"/>
      <c r="P762" s="110">
        <f>'Форма 2'!C762-M762-N762-O762</f>
        <v>1968193.03</v>
      </c>
      <c r="Q762" s="111">
        <f t="shared" si="170"/>
        <v>7105.39</v>
      </c>
      <c r="R762" s="111">
        <f t="shared" si="171"/>
        <v>7105.39</v>
      </c>
      <c r="S762" s="112" t="s">
        <v>81</v>
      </c>
      <c r="T762" s="107" t="s">
        <v>82</v>
      </c>
      <c r="U762" s="217"/>
      <c r="V762" s="85"/>
      <c r="W762" s="85"/>
      <c r="X762" s="85"/>
      <c r="Y762" s="85"/>
      <c r="Z762" s="85"/>
      <c r="AA762" s="85"/>
      <c r="AB762" s="86"/>
      <c r="AC762" s="86"/>
      <c r="AD762" s="85">
        <v>1</v>
      </c>
      <c r="AE762" s="85"/>
      <c r="AF762" s="85"/>
      <c r="AG762" s="85"/>
      <c r="AH762" s="85"/>
      <c r="AI762" s="85"/>
      <c r="AJ762" s="85"/>
    </row>
    <row r="763" spans="1:36" ht="16.5" thickTop="1" thickBot="1">
      <c r="A763" s="105">
        <f t="shared" si="176"/>
        <v>17</v>
      </c>
      <c r="B763" s="195" t="s">
        <v>896</v>
      </c>
      <c r="C763" s="130">
        <v>1959</v>
      </c>
      <c r="D763" s="107">
        <v>1959</v>
      </c>
      <c r="E763" s="131" t="s">
        <v>882</v>
      </c>
      <c r="F763" s="107">
        <v>2</v>
      </c>
      <c r="G763" s="105">
        <v>1</v>
      </c>
      <c r="H763" s="111">
        <v>269</v>
      </c>
      <c r="I763" s="111">
        <v>269</v>
      </c>
      <c r="J763" s="111">
        <v>269</v>
      </c>
      <c r="K763" s="109"/>
      <c r="L763" s="110">
        <f t="shared" si="169"/>
        <v>1911349.9100000001</v>
      </c>
      <c r="M763" s="108"/>
      <c r="N763" s="108"/>
      <c r="O763" s="108"/>
      <c r="P763" s="110">
        <f>'Форма 2'!C763-M763-N763-O763</f>
        <v>1911349.9100000001</v>
      </c>
      <c r="Q763" s="111">
        <f t="shared" si="170"/>
        <v>7105.39</v>
      </c>
      <c r="R763" s="111">
        <f t="shared" si="171"/>
        <v>7105.39</v>
      </c>
      <c r="S763" s="112" t="s">
        <v>81</v>
      </c>
      <c r="T763" s="105" t="s">
        <v>82</v>
      </c>
      <c r="U763" s="217"/>
      <c r="V763" s="85"/>
      <c r="W763" s="85"/>
      <c r="X763" s="85"/>
      <c r="Y763" s="85"/>
      <c r="Z763" s="85"/>
      <c r="AA763" s="85"/>
      <c r="AB763" s="86"/>
      <c r="AC763" s="86"/>
      <c r="AD763" s="85">
        <v>1</v>
      </c>
      <c r="AE763" s="85"/>
      <c r="AF763" s="85"/>
      <c r="AG763" s="85"/>
      <c r="AH763" s="85"/>
      <c r="AI763" s="85"/>
      <c r="AJ763" s="85"/>
    </row>
    <row r="764" spans="1:36" ht="16.5" thickTop="1" thickBot="1">
      <c r="A764" s="105">
        <f t="shared" si="176"/>
        <v>18</v>
      </c>
      <c r="B764" s="195" t="s">
        <v>897</v>
      </c>
      <c r="C764" s="130">
        <v>1959</v>
      </c>
      <c r="D764" s="107">
        <v>1959</v>
      </c>
      <c r="E764" s="131" t="s">
        <v>882</v>
      </c>
      <c r="F764" s="107">
        <v>2</v>
      </c>
      <c r="G764" s="105">
        <v>1</v>
      </c>
      <c r="H764" s="111">
        <v>258</v>
      </c>
      <c r="I764" s="111">
        <v>258</v>
      </c>
      <c r="J764" s="111">
        <v>258</v>
      </c>
      <c r="K764" s="109"/>
      <c r="L764" s="110">
        <f t="shared" si="169"/>
        <v>1833190.62</v>
      </c>
      <c r="M764" s="108"/>
      <c r="N764" s="108"/>
      <c r="O764" s="108"/>
      <c r="P764" s="110">
        <f>'Форма 2'!C764-M764-N764-O764</f>
        <v>1833190.62</v>
      </c>
      <c r="Q764" s="111">
        <f t="shared" si="170"/>
        <v>7105.39</v>
      </c>
      <c r="R764" s="111">
        <f t="shared" si="171"/>
        <v>7105.39</v>
      </c>
      <c r="S764" s="112" t="s">
        <v>81</v>
      </c>
      <c r="T764" s="105" t="s">
        <v>82</v>
      </c>
      <c r="U764" s="217"/>
      <c r="V764" s="85"/>
      <c r="W764" s="85"/>
      <c r="X764" s="85"/>
      <c r="Y764" s="85"/>
      <c r="Z764" s="85"/>
      <c r="AA764" s="85"/>
      <c r="AB764" s="86"/>
      <c r="AC764" s="86"/>
      <c r="AD764" s="85">
        <v>1</v>
      </c>
      <c r="AE764" s="85"/>
      <c r="AF764" s="85"/>
      <c r="AG764" s="85"/>
      <c r="AH764" s="85"/>
      <c r="AI764" s="85"/>
      <c r="AJ764" s="85"/>
    </row>
    <row r="765" spans="1:36" ht="16.5" thickTop="1" thickBot="1">
      <c r="A765" s="105">
        <f t="shared" si="176"/>
        <v>19</v>
      </c>
      <c r="B765" s="195" t="s">
        <v>898</v>
      </c>
      <c r="C765" s="130">
        <v>1959</v>
      </c>
      <c r="D765" s="107">
        <v>1959</v>
      </c>
      <c r="E765" s="131" t="s">
        <v>882</v>
      </c>
      <c r="F765" s="107">
        <v>2</v>
      </c>
      <c r="G765" s="105">
        <v>1</v>
      </c>
      <c r="H765" s="111">
        <v>270</v>
      </c>
      <c r="I765" s="111">
        <v>270</v>
      </c>
      <c r="J765" s="111">
        <v>270</v>
      </c>
      <c r="K765" s="109"/>
      <c r="L765" s="110">
        <f t="shared" si="169"/>
        <v>1918455.3</v>
      </c>
      <c r="M765" s="108"/>
      <c r="N765" s="108"/>
      <c r="O765" s="108"/>
      <c r="P765" s="110">
        <f>'Форма 2'!C765-M765-N765-O765</f>
        <v>1918455.3</v>
      </c>
      <c r="Q765" s="111">
        <f t="shared" si="170"/>
        <v>7105.39</v>
      </c>
      <c r="R765" s="111">
        <f t="shared" si="171"/>
        <v>7105.39</v>
      </c>
      <c r="S765" s="112" t="s">
        <v>81</v>
      </c>
      <c r="T765" s="105" t="s">
        <v>82</v>
      </c>
      <c r="U765" s="217"/>
      <c r="V765" s="85"/>
      <c r="W765" s="85"/>
      <c r="X765" s="85"/>
      <c r="Y765" s="85"/>
      <c r="Z765" s="85"/>
      <c r="AA765" s="85"/>
      <c r="AB765" s="86"/>
      <c r="AC765" s="86"/>
      <c r="AD765" s="85">
        <v>1</v>
      </c>
      <c r="AE765" s="85"/>
      <c r="AF765" s="85"/>
      <c r="AG765" s="85"/>
      <c r="AH765" s="85"/>
      <c r="AI765" s="85"/>
      <c r="AJ765" s="85"/>
    </row>
    <row r="766" spans="1:36" ht="16.5" thickTop="1" thickBot="1">
      <c r="A766" s="105">
        <f t="shared" si="176"/>
        <v>20</v>
      </c>
      <c r="B766" s="195" t="s">
        <v>899</v>
      </c>
      <c r="C766" s="130">
        <v>1959</v>
      </c>
      <c r="D766" s="107">
        <v>1959</v>
      </c>
      <c r="E766" s="131" t="s">
        <v>882</v>
      </c>
      <c r="F766" s="107">
        <v>2</v>
      </c>
      <c r="G766" s="105">
        <v>1</v>
      </c>
      <c r="H766" s="111">
        <v>266</v>
      </c>
      <c r="I766" s="111">
        <v>266</v>
      </c>
      <c r="J766" s="111">
        <v>266</v>
      </c>
      <c r="K766" s="109"/>
      <c r="L766" s="110">
        <f t="shared" si="169"/>
        <v>1890033.74</v>
      </c>
      <c r="M766" s="108"/>
      <c r="N766" s="108"/>
      <c r="O766" s="108"/>
      <c r="P766" s="110">
        <f>'Форма 2'!C766-M766-N766-O766</f>
        <v>1890033.74</v>
      </c>
      <c r="Q766" s="111">
        <f t="shared" si="170"/>
        <v>7105.39</v>
      </c>
      <c r="R766" s="111">
        <f t="shared" si="171"/>
        <v>7105.39</v>
      </c>
      <c r="S766" s="112" t="s">
        <v>81</v>
      </c>
      <c r="T766" s="105" t="s">
        <v>82</v>
      </c>
      <c r="U766" s="217"/>
      <c r="V766" s="85"/>
      <c r="W766" s="85"/>
      <c r="X766" s="85"/>
      <c r="Y766" s="85"/>
      <c r="Z766" s="85"/>
      <c r="AA766" s="85"/>
      <c r="AB766" s="86"/>
      <c r="AC766" s="86"/>
      <c r="AD766" s="85">
        <v>1</v>
      </c>
      <c r="AE766" s="85"/>
      <c r="AF766" s="85"/>
      <c r="AG766" s="85"/>
      <c r="AH766" s="85"/>
      <c r="AI766" s="85"/>
      <c r="AJ766" s="85"/>
    </row>
    <row r="767" spans="1:36" ht="16.5" thickTop="1" thickBot="1">
      <c r="A767" s="105">
        <f t="shared" si="176"/>
        <v>21</v>
      </c>
      <c r="B767" s="195" t="s">
        <v>900</v>
      </c>
      <c r="C767" s="130">
        <v>1959</v>
      </c>
      <c r="D767" s="107">
        <v>1959</v>
      </c>
      <c r="E767" s="131" t="s">
        <v>882</v>
      </c>
      <c r="F767" s="107">
        <v>2</v>
      </c>
      <c r="G767" s="105">
        <v>1</v>
      </c>
      <c r="H767" s="111">
        <v>264</v>
      </c>
      <c r="I767" s="111">
        <v>264</v>
      </c>
      <c r="J767" s="111">
        <v>264</v>
      </c>
      <c r="K767" s="109"/>
      <c r="L767" s="110">
        <f t="shared" si="169"/>
        <v>1875822.9600000002</v>
      </c>
      <c r="M767" s="108"/>
      <c r="N767" s="108"/>
      <c r="O767" s="108"/>
      <c r="P767" s="110">
        <f>'Форма 2'!C767-M767-N767-O767</f>
        <v>1875822.9600000002</v>
      </c>
      <c r="Q767" s="111">
        <f t="shared" si="170"/>
        <v>7105.39</v>
      </c>
      <c r="R767" s="111">
        <f t="shared" si="171"/>
        <v>7105.39</v>
      </c>
      <c r="S767" s="112" t="s">
        <v>81</v>
      </c>
      <c r="T767" s="105" t="s">
        <v>82</v>
      </c>
      <c r="U767" s="217"/>
      <c r="V767" s="85"/>
      <c r="W767" s="85"/>
      <c r="X767" s="85"/>
      <c r="Y767" s="85"/>
      <c r="Z767" s="85"/>
      <c r="AA767" s="85"/>
      <c r="AB767" s="86"/>
      <c r="AC767" s="86"/>
      <c r="AD767" s="85">
        <v>1</v>
      </c>
      <c r="AE767" s="85"/>
      <c r="AF767" s="85"/>
      <c r="AG767" s="85"/>
      <c r="AH767" s="85"/>
      <c r="AI767" s="85"/>
      <c r="AJ767" s="85"/>
    </row>
    <row r="768" spans="1:36" ht="16.5" thickTop="1" thickBot="1">
      <c r="A768" s="105">
        <f t="shared" si="176"/>
        <v>22</v>
      </c>
      <c r="B768" s="195" t="s">
        <v>901</v>
      </c>
      <c r="C768" s="130">
        <v>1959</v>
      </c>
      <c r="D768" s="107">
        <v>1959</v>
      </c>
      <c r="E768" s="131" t="s">
        <v>882</v>
      </c>
      <c r="F768" s="107">
        <v>2</v>
      </c>
      <c r="G768" s="105">
        <v>1</v>
      </c>
      <c r="H768" s="111">
        <v>266</v>
      </c>
      <c r="I768" s="111">
        <v>266</v>
      </c>
      <c r="J768" s="111">
        <v>266</v>
      </c>
      <c r="K768" s="109"/>
      <c r="L768" s="110">
        <f t="shared" si="169"/>
        <v>1890033.74</v>
      </c>
      <c r="M768" s="108"/>
      <c r="N768" s="108"/>
      <c r="O768" s="108"/>
      <c r="P768" s="110">
        <f>'Форма 2'!C768-M768-N768-O768</f>
        <v>1890033.74</v>
      </c>
      <c r="Q768" s="111">
        <f t="shared" si="170"/>
        <v>7105.39</v>
      </c>
      <c r="R768" s="111">
        <f t="shared" si="171"/>
        <v>7105.39</v>
      </c>
      <c r="S768" s="112" t="s">
        <v>81</v>
      </c>
      <c r="T768" s="105" t="s">
        <v>82</v>
      </c>
      <c r="U768" s="217"/>
      <c r="V768" s="85"/>
      <c r="W768" s="85"/>
      <c r="X768" s="85"/>
      <c r="Y768" s="85"/>
      <c r="Z768" s="85"/>
      <c r="AA768" s="85"/>
      <c r="AB768" s="86"/>
      <c r="AC768" s="86"/>
      <c r="AD768" s="85">
        <v>1</v>
      </c>
      <c r="AE768" s="85"/>
      <c r="AF768" s="85"/>
      <c r="AG768" s="85"/>
      <c r="AH768" s="85"/>
      <c r="AI768" s="85"/>
      <c r="AJ768" s="85"/>
    </row>
    <row r="769" spans="1:36" ht="16.5" thickTop="1" thickBot="1">
      <c r="A769" s="105">
        <f t="shared" si="176"/>
        <v>23</v>
      </c>
      <c r="B769" s="195" t="s">
        <v>902</v>
      </c>
      <c r="C769" s="130">
        <v>1960</v>
      </c>
      <c r="D769" s="107">
        <v>1960</v>
      </c>
      <c r="E769" s="131" t="s">
        <v>882</v>
      </c>
      <c r="F769" s="107">
        <v>2</v>
      </c>
      <c r="G769" s="105">
        <v>1</v>
      </c>
      <c r="H769" s="111">
        <v>269</v>
      </c>
      <c r="I769" s="111">
        <v>269</v>
      </c>
      <c r="J769" s="111">
        <v>269</v>
      </c>
      <c r="K769" s="109"/>
      <c r="L769" s="110">
        <f t="shared" si="169"/>
        <v>1911349.9100000001</v>
      </c>
      <c r="M769" s="108"/>
      <c r="N769" s="108"/>
      <c r="O769" s="108"/>
      <c r="P769" s="110">
        <f>'Форма 2'!C769-M769-N769-O769</f>
        <v>1911349.9100000001</v>
      </c>
      <c r="Q769" s="111">
        <f t="shared" si="170"/>
        <v>7105.39</v>
      </c>
      <c r="R769" s="111">
        <f t="shared" si="171"/>
        <v>7105.39</v>
      </c>
      <c r="S769" s="112" t="s">
        <v>81</v>
      </c>
      <c r="T769" s="105" t="s">
        <v>82</v>
      </c>
      <c r="U769" s="217"/>
      <c r="V769" s="85"/>
      <c r="W769" s="85"/>
      <c r="X769" s="85"/>
      <c r="Y769" s="85"/>
      <c r="Z769" s="85"/>
      <c r="AA769" s="85"/>
      <c r="AB769" s="86"/>
      <c r="AC769" s="86"/>
      <c r="AD769" s="85">
        <v>1</v>
      </c>
      <c r="AE769" s="85"/>
      <c r="AF769" s="85"/>
      <c r="AG769" s="85"/>
      <c r="AH769" s="85"/>
      <c r="AI769" s="85"/>
      <c r="AJ769" s="85"/>
    </row>
    <row r="770" spans="1:36" ht="16.5" thickTop="1" thickBot="1">
      <c r="A770" s="105">
        <f t="shared" si="176"/>
        <v>24</v>
      </c>
      <c r="B770" s="195" t="s">
        <v>903</v>
      </c>
      <c r="C770" s="130">
        <v>1959</v>
      </c>
      <c r="D770" s="107">
        <v>1959</v>
      </c>
      <c r="E770" s="131" t="s">
        <v>882</v>
      </c>
      <c r="F770" s="107">
        <v>2</v>
      </c>
      <c r="G770" s="105">
        <v>1</v>
      </c>
      <c r="H770" s="111">
        <v>269</v>
      </c>
      <c r="I770" s="111">
        <v>269</v>
      </c>
      <c r="J770" s="111">
        <v>269</v>
      </c>
      <c r="K770" s="109"/>
      <c r="L770" s="110">
        <f t="shared" si="169"/>
        <v>1911349.9100000001</v>
      </c>
      <c r="M770" s="108"/>
      <c r="N770" s="108"/>
      <c r="O770" s="108"/>
      <c r="P770" s="110">
        <f>'Форма 2'!C770-M770-N770-O770</f>
        <v>1911349.9100000001</v>
      </c>
      <c r="Q770" s="111">
        <f t="shared" si="170"/>
        <v>7105.39</v>
      </c>
      <c r="R770" s="111">
        <f t="shared" si="171"/>
        <v>7105.39</v>
      </c>
      <c r="S770" s="112" t="s">
        <v>81</v>
      </c>
      <c r="T770" s="105" t="s">
        <v>82</v>
      </c>
      <c r="U770" s="217"/>
      <c r="V770" s="85"/>
      <c r="W770" s="85"/>
      <c r="X770" s="85"/>
      <c r="Y770" s="85"/>
      <c r="Z770" s="85"/>
      <c r="AA770" s="85"/>
      <c r="AB770" s="86"/>
      <c r="AC770" s="86"/>
      <c r="AD770" s="85">
        <v>1</v>
      </c>
      <c r="AE770" s="85"/>
      <c r="AF770" s="85"/>
      <c r="AG770" s="85"/>
      <c r="AH770" s="85"/>
      <c r="AI770" s="85"/>
      <c r="AJ770" s="85"/>
    </row>
    <row r="771" spans="1:36" ht="16.5" thickTop="1" thickBot="1">
      <c r="A771" s="105">
        <f>A4690+1</f>
        <v>12</v>
      </c>
      <c r="B771" s="195" t="s">
        <v>905</v>
      </c>
      <c r="C771" s="130">
        <v>1960</v>
      </c>
      <c r="D771" s="107">
        <v>1960</v>
      </c>
      <c r="E771" s="131" t="s">
        <v>882</v>
      </c>
      <c r="F771" s="107">
        <v>2</v>
      </c>
      <c r="G771" s="105">
        <v>2</v>
      </c>
      <c r="H771" s="111">
        <v>628</v>
      </c>
      <c r="I771" s="111">
        <v>628</v>
      </c>
      <c r="J771" s="111">
        <v>628</v>
      </c>
      <c r="K771" s="109"/>
      <c r="L771" s="110">
        <f t="shared" si="169"/>
        <v>4462184.92</v>
      </c>
      <c r="M771" s="108"/>
      <c r="N771" s="108"/>
      <c r="O771" s="108"/>
      <c r="P771" s="110">
        <f>'Форма 2'!C771-M771-N771-O771</f>
        <v>4462184.92</v>
      </c>
      <c r="Q771" s="111">
        <f t="shared" si="170"/>
        <v>7105.39</v>
      </c>
      <c r="R771" s="111">
        <f t="shared" si="171"/>
        <v>7105.39</v>
      </c>
      <c r="S771" s="112" t="s">
        <v>81</v>
      </c>
      <c r="T771" s="107" t="s">
        <v>82</v>
      </c>
      <c r="U771" s="217"/>
      <c r="V771" s="85"/>
      <c r="W771" s="85"/>
      <c r="X771" s="85"/>
      <c r="Y771" s="85"/>
      <c r="Z771" s="85"/>
      <c r="AA771" s="85"/>
      <c r="AB771" s="86"/>
      <c r="AC771" s="86"/>
      <c r="AD771" s="85">
        <v>1</v>
      </c>
      <c r="AE771" s="85"/>
      <c r="AF771" s="85"/>
      <c r="AG771" s="85"/>
      <c r="AH771" s="85"/>
      <c r="AI771" s="85"/>
      <c r="AJ771" s="85"/>
    </row>
    <row r="772" spans="1:36" ht="16.5" thickTop="1" thickBot="1">
      <c r="A772" s="105">
        <f t="shared" si="176"/>
        <v>13</v>
      </c>
      <c r="B772" s="195" t="s">
        <v>906</v>
      </c>
      <c r="C772" s="130">
        <v>1961</v>
      </c>
      <c r="D772" s="107">
        <v>1961</v>
      </c>
      <c r="E772" s="131" t="s">
        <v>882</v>
      </c>
      <c r="F772" s="107">
        <v>2</v>
      </c>
      <c r="G772" s="105">
        <v>2</v>
      </c>
      <c r="H772" s="111">
        <v>647</v>
      </c>
      <c r="I772" s="111">
        <v>647</v>
      </c>
      <c r="J772" s="111">
        <v>647</v>
      </c>
      <c r="K772" s="109"/>
      <c r="L772" s="110">
        <f t="shared" si="169"/>
        <v>4597187.33</v>
      </c>
      <c r="M772" s="108"/>
      <c r="N772" s="108"/>
      <c r="O772" s="108"/>
      <c r="P772" s="110">
        <f>'Форма 2'!C772-M772-N772-O772</f>
        <v>4597187.33</v>
      </c>
      <c r="Q772" s="111">
        <f t="shared" si="170"/>
        <v>7105.39</v>
      </c>
      <c r="R772" s="111">
        <f t="shared" si="171"/>
        <v>7105.39</v>
      </c>
      <c r="S772" s="112" t="s">
        <v>81</v>
      </c>
      <c r="T772" s="107" t="s">
        <v>92</v>
      </c>
      <c r="U772" s="217"/>
      <c r="V772" s="85"/>
      <c r="W772" s="85"/>
      <c r="X772" s="85"/>
      <c r="Y772" s="85"/>
      <c r="Z772" s="85"/>
      <c r="AA772" s="85"/>
      <c r="AB772" s="86"/>
      <c r="AC772" s="86"/>
      <c r="AD772" s="85">
        <v>1</v>
      </c>
      <c r="AE772" s="85"/>
      <c r="AF772" s="85"/>
      <c r="AG772" s="85"/>
      <c r="AH772" s="85"/>
      <c r="AI772" s="85"/>
      <c r="AJ772" s="85"/>
    </row>
    <row r="773" spans="1:36" ht="16.5" thickTop="1" thickBot="1">
      <c r="A773" s="105">
        <f t="shared" si="176"/>
        <v>14</v>
      </c>
      <c r="B773" s="195" t="s">
        <v>907</v>
      </c>
      <c r="C773" s="130">
        <v>1961</v>
      </c>
      <c r="D773" s="107">
        <v>1961</v>
      </c>
      <c r="E773" s="131" t="s">
        <v>882</v>
      </c>
      <c r="F773" s="107">
        <v>2</v>
      </c>
      <c r="G773" s="105">
        <v>2</v>
      </c>
      <c r="H773" s="111">
        <v>652</v>
      </c>
      <c r="I773" s="111">
        <v>652</v>
      </c>
      <c r="J773" s="111">
        <v>652</v>
      </c>
      <c r="K773" s="109"/>
      <c r="L773" s="110">
        <f t="shared" si="169"/>
        <v>4632714.28</v>
      </c>
      <c r="M773" s="108"/>
      <c r="N773" s="108"/>
      <c r="O773" s="108"/>
      <c r="P773" s="110">
        <f>'Форма 2'!C773-M773-N773-O773</f>
        <v>4632714.28</v>
      </c>
      <c r="Q773" s="111">
        <f t="shared" si="170"/>
        <v>7105.39</v>
      </c>
      <c r="R773" s="111">
        <f t="shared" si="171"/>
        <v>7105.39</v>
      </c>
      <c r="S773" s="112" t="s">
        <v>81</v>
      </c>
      <c r="T773" s="107" t="s">
        <v>92</v>
      </c>
      <c r="U773" s="217"/>
      <c r="V773" s="85"/>
      <c r="W773" s="85"/>
      <c r="X773" s="85"/>
      <c r="Y773" s="85"/>
      <c r="Z773" s="85"/>
      <c r="AA773" s="85"/>
      <c r="AB773" s="86"/>
      <c r="AC773" s="86"/>
      <c r="AD773" s="85">
        <v>1</v>
      </c>
      <c r="AE773" s="85"/>
      <c r="AF773" s="85"/>
      <c r="AG773" s="85"/>
      <c r="AH773" s="85"/>
      <c r="AI773" s="85"/>
      <c r="AJ773" s="85"/>
    </row>
    <row r="774" spans="1:36" ht="16.5" thickTop="1" thickBot="1">
      <c r="A774" s="105">
        <f t="shared" si="176"/>
        <v>15</v>
      </c>
      <c r="B774" s="195" t="s">
        <v>908</v>
      </c>
      <c r="C774" s="130">
        <v>1961</v>
      </c>
      <c r="D774" s="107">
        <v>1961</v>
      </c>
      <c r="E774" s="131" t="s">
        <v>882</v>
      </c>
      <c r="F774" s="107">
        <v>2</v>
      </c>
      <c r="G774" s="105">
        <v>2</v>
      </c>
      <c r="H774" s="111">
        <v>652</v>
      </c>
      <c r="I774" s="111">
        <v>652</v>
      </c>
      <c r="J774" s="111">
        <v>652</v>
      </c>
      <c r="K774" s="109"/>
      <c r="L774" s="110">
        <f t="shared" si="169"/>
        <v>4632714.28</v>
      </c>
      <c r="M774" s="108"/>
      <c r="N774" s="108"/>
      <c r="O774" s="108"/>
      <c r="P774" s="110">
        <f>'Форма 2'!C774-M774-N774-O774</f>
        <v>4632714.28</v>
      </c>
      <c r="Q774" s="111">
        <f t="shared" si="170"/>
        <v>7105.39</v>
      </c>
      <c r="R774" s="111">
        <f t="shared" si="171"/>
        <v>7105.39</v>
      </c>
      <c r="S774" s="112" t="s">
        <v>81</v>
      </c>
      <c r="T774" s="107" t="s">
        <v>92</v>
      </c>
      <c r="U774" s="217"/>
      <c r="V774" s="85"/>
      <c r="W774" s="85"/>
      <c r="X774" s="85"/>
      <c r="Y774" s="85"/>
      <c r="Z774" s="85"/>
      <c r="AA774" s="85"/>
      <c r="AB774" s="86"/>
      <c r="AC774" s="86"/>
      <c r="AD774" s="85">
        <v>1</v>
      </c>
      <c r="AE774" s="85"/>
      <c r="AF774" s="85"/>
      <c r="AG774" s="85"/>
      <c r="AH774" s="85"/>
      <c r="AI774" s="85"/>
      <c r="AJ774" s="85"/>
    </row>
    <row r="775" spans="1:36" ht="16.5" thickTop="1" thickBot="1">
      <c r="A775" s="105">
        <f t="shared" si="176"/>
        <v>16</v>
      </c>
      <c r="B775" s="195" t="s">
        <v>909</v>
      </c>
      <c r="C775" s="130">
        <v>1961</v>
      </c>
      <c r="D775" s="107">
        <v>1961</v>
      </c>
      <c r="E775" s="131" t="s">
        <v>882</v>
      </c>
      <c r="F775" s="107">
        <v>2</v>
      </c>
      <c r="G775" s="105">
        <v>2</v>
      </c>
      <c r="H775" s="111">
        <v>642</v>
      </c>
      <c r="I775" s="111">
        <v>642</v>
      </c>
      <c r="J775" s="111">
        <v>642</v>
      </c>
      <c r="K775" s="109"/>
      <c r="L775" s="110">
        <f t="shared" si="169"/>
        <v>4561660.38</v>
      </c>
      <c r="M775" s="108"/>
      <c r="N775" s="108"/>
      <c r="O775" s="108"/>
      <c r="P775" s="110">
        <f>'Форма 2'!C775-M775-N775-O775</f>
        <v>4561660.38</v>
      </c>
      <c r="Q775" s="111">
        <f t="shared" si="170"/>
        <v>7105.3899999999994</v>
      </c>
      <c r="R775" s="111">
        <f t="shared" si="171"/>
        <v>7105.3899999999994</v>
      </c>
      <c r="S775" s="112" t="s">
        <v>81</v>
      </c>
      <c r="T775" s="107" t="s">
        <v>92</v>
      </c>
      <c r="U775" s="217"/>
      <c r="V775" s="85"/>
      <c r="W775" s="85"/>
      <c r="X775" s="85"/>
      <c r="Y775" s="85"/>
      <c r="Z775" s="85"/>
      <c r="AA775" s="85"/>
      <c r="AB775" s="86"/>
      <c r="AC775" s="86"/>
      <c r="AD775" s="85">
        <v>1</v>
      </c>
      <c r="AE775" s="85"/>
      <c r="AF775" s="85"/>
      <c r="AG775" s="85"/>
      <c r="AH775" s="85"/>
      <c r="AI775" s="85"/>
      <c r="AJ775" s="85"/>
    </row>
    <row r="776" spans="1:36" ht="16.5" thickTop="1" thickBot="1">
      <c r="A776" s="105">
        <f t="shared" si="176"/>
        <v>17</v>
      </c>
      <c r="B776" s="195" t="s">
        <v>910</v>
      </c>
      <c r="C776" s="130">
        <v>1961</v>
      </c>
      <c r="D776" s="107">
        <v>1961</v>
      </c>
      <c r="E776" s="131" t="s">
        <v>80</v>
      </c>
      <c r="F776" s="107">
        <v>2</v>
      </c>
      <c r="G776" s="105">
        <v>2</v>
      </c>
      <c r="H776" s="111">
        <v>778.62</v>
      </c>
      <c r="I776" s="111">
        <v>778.62</v>
      </c>
      <c r="J776" s="111">
        <v>531.5</v>
      </c>
      <c r="K776" s="109"/>
      <c r="L776" s="110">
        <f t="shared" si="169"/>
        <v>7441575.0017999997</v>
      </c>
      <c r="M776" s="108"/>
      <c r="N776" s="108"/>
      <c r="O776" s="108"/>
      <c r="P776" s="110">
        <f>'Форма 2'!C776-M776-N776-O776</f>
        <v>7441575.0017999997</v>
      </c>
      <c r="Q776" s="111">
        <f t="shared" si="170"/>
        <v>9557.39</v>
      </c>
      <c r="R776" s="111">
        <f t="shared" si="171"/>
        <v>9557.39</v>
      </c>
      <c r="S776" s="112" t="s">
        <v>81</v>
      </c>
      <c r="T776" s="107" t="s">
        <v>82</v>
      </c>
      <c r="U776" s="217"/>
      <c r="V776" s="85"/>
      <c r="W776" s="85"/>
      <c r="X776" s="85"/>
      <c r="Y776" s="85"/>
      <c r="Z776" s="85"/>
      <c r="AA776" s="85"/>
      <c r="AB776" s="86"/>
      <c r="AC776" s="86"/>
      <c r="AD776" s="85">
        <v>1</v>
      </c>
      <c r="AE776" s="85"/>
      <c r="AF776" s="85"/>
      <c r="AG776" s="85"/>
      <c r="AH776" s="85"/>
      <c r="AI776" s="85"/>
      <c r="AJ776" s="85"/>
    </row>
    <row r="777" spans="1:36" ht="16.5" thickTop="1" thickBot="1">
      <c r="A777" s="105">
        <f t="shared" si="176"/>
        <v>18</v>
      </c>
      <c r="B777" s="195" t="s">
        <v>911</v>
      </c>
      <c r="C777" s="130">
        <v>1988</v>
      </c>
      <c r="D777" s="107"/>
      <c r="E777" s="131"/>
      <c r="F777" s="107">
        <v>2</v>
      </c>
      <c r="G777" s="105">
        <v>3</v>
      </c>
      <c r="H777" s="111">
        <v>976.5</v>
      </c>
      <c r="I777" s="111">
        <v>976.5</v>
      </c>
      <c r="J777" s="111">
        <v>564.79999999999995</v>
      </c>
      <c r="K777" s="109"/>
      <c r="L777" s="110">
        <f t="shared" si="169"/>
        <v>6938413.335</v>
      </c>
      <c r="M777" s="108"/>
      <c r="N777" s="108"/>
      <c r="O777" s="108"/>
      <c r="P777" s="110">
        <f>'Форма 2'!C777-M777-N777-O777</f>
        <v>6938413.335</v>
      </c>
      <c r="Q777" s="111">
        <f t="shared" si="170"/>
        <v>7105.39</v>
      </c>
      <c r="R777" s="111">
        <f t="shared" si="171"/>
        <v>7105.39</v>
      </c>
      <c r="S777" s="112" t="s">
        <v>81</v>
      </c>
      <c r="T777" s="107" t="s">
        <v>92</v>
      </c>
      <c r="U777" s="217"/>
      <c r="V777" s="85"/>
      <c r="W777" s="85"/>
      <c r="X777" s="85"/>
      <c r="Y777" s="85"/>
      <c r="Z777" s="85"/>
      <c r="AA777" s="85"/>
      <c r="AB777" s="86"/>
      <c r="AC777" s="86"/>
      <c r="AD777" s="85">
        <v>1</v>
      </c>
      <c r="AE777" s="85"/>
      <c r="AF777" s="85"/>
      <c r="AG777" s="85"/>
      <c r="AH777" s="85"/>
      <c r="AI777" s="85"/>
      <c r="AJ777" s="85"/>
    </row>
    <row r="778" spans="1:36" ht="16.5" thickTop="1" thickBot="1">
      <c r="A778" s="105">
        <f t="shared" si="176"/>
        <v>19</v>
      </c>
      <c r="B778" s="195" t="s">
        <v>912</v>
      </c>
      <c r="C778" s="130">
        <v>1959</v>
      </c>
      <c r="D778" s="107">
        <v>1959</v>
      </c>
      <c r="E778" s="131" t="s">
        <v>882</v>
      </c>
      <c r="F778" s="107">
        <v>2</v>
      </c>
      <c r="G778" s="105">
        <v>1</v>
      </c>
      <c r="H778" s="111">
        <v>337</v>
      </c>
      <c r="I778" s="111">
        <v>337</v>
      </c>
      <c r="J778" s="111">
        <v>337</v>
      </c>
      <c r="K778" s="109"/>
      <c r="L778" s="110">
        <f t="shared" si="169"/>
        <v>2394516.4300000002</v>
      </c>
      <c r="M778" s="108"/>
      <c r="N778" s="108"/>
      <c r="O778" s="108"/>
      <c r="P778" s="110">
        <f>'Форма 2'!C778-M778-N778-O778</f>
        <v>2394516.4300000002</v>
      </c>
      <c r="Q778" s="111">
        <f t="shared" si="170"/>
        <v>7105.39</v>
      </c>
      <c r="R778" s="111">
        <f t="shared" si="171"/>
        <v>7105.39</v>
      </c>
      <c r="S778" s="112" t="s">
        <v>81</v>
      </c>
      <c r="T778" s="105" t="s">
        <v>82</v>
      </c>
      <c r="U778" s="217"/>
      <c r="V778" s="85"/>
      <c r="W778" s="85"/>
      <c r="X778" s="85"/>
      <c r="Y778" s="85"/>
      <c r="Z778" s="85"/>
      <c r="AA778" s="85"/>
      <c r="AB778" s="86"/>
      <c r="AC778" s="86"/>
      <c r="AD778" s="85">
        <v>1</v>
      </c>
      <c r="AE778" s="85"/>
      <c r="AF778" s="85"/>
      <c r="AG778" s="85"/>
      <c r="AH778" s="85"/>
      <c r="AI778" s="85"/>
      <c r="AJ778" s="85"/>
    </row>
    <row r="779" spans="1:36" ht="16.5" thickTop="1" thickBot="1">
      <c r="A779" s="105">
        <f t="shared" si="176"/>
        <v>20</v>
      </c>
      <c r="B779" s="189" t="s">
        <v>913</v>
      </c>
      <c r="C779" s="130">
        <v>1993</v>
      </c>
      <c r="D779" s="107"/>
      <c r="E779" s="131" t="s">
        <v>91</v>
      </c>
      <c r="F779" s="107">
        <v>4</v>
      </c>
      <c r="G779" s="105">
        <v>3</v>
      </c>
      <c r="H779" s="111">
        <v>1925.2</v>
      </c>
      <c r="I779" s="111">
        <v>1925.2</v>
      </c>
      <c r="J779" s="111">
        <v>1177.8</v>
      </c>
      <c r="K779" s="109">
        <v>54</v>
      </c>
      <c r="L779" s="110">
        <f t="shared" si="169"/>
        <v>9899397.6519999988</v>
      </c>
      <c r="M779" s="108"/>
      <c r="N779" s="108"/>
      <c r="O779" s="108"/>
      <c r="P779" s="110">
        <f>'Форма 2'!C779-M779-N779-O779</f>
        <v>9899397.6519999988</v>
      </c>
      <c r="Q779" s="111">
        <f t="shared" si="170"/>
        <v>5142.0099999999993</v>
      </c>
      <c r="R779" s="111">
        <f t="shared" si="171"/>
        <v>5142.0099999999993</v>
      </c>
      <c r="S779" s="112" t="s">
        <v>81</v>
      </c>
      <c r="T779" s="107" t="s">
        <v>92</v>
      </c>
      <c r="U779" s="217"/>
      <c r="V779" s="85"/>
      <c r="W779" s="85"/>
      <c r="X779" s="85"/>
      <c r="Y779" s="85"/>
      <c r="Z779" s="85"/>
      <c r="AA779" s="85"/>
      <c r="AB779" s="86"/>
      <c r="AC779" s="86"/>
      <c r="AD779" s="85">
        <v>1</v>
      </c>
      <c r="AE779" s="85">
        <v>1</v>
      </c>
      <c r="AF779" s="85"/>
      <c r="AG779" s="85"/>
      <c r="AH779" s="85"/>
      <c r="AI779" s="85"/>
      <c r="AJ779" s="85"/>
    </row>
    <row r="780" spans="1:36" ht="16.5" thickTop="1" thickBot="1">
      <c r="A780" s="105">
        <f t="shared" si="176"/>
        <v>21</v>
      </c>
      <c r="B780" s="189" t="s">
        <v>914</v>
      </c>
      <c r="C780" s="130">
        <v>1987</v>
      </c>
      <c r="D780" s="107"/>
      <c r="E780" s="131" t="s">
        <v>915</v>
      </c>
      <c r="F780" s="107">
        <v>2</v>
      </c>
      <c r="G780" s="105">
        <v>3</v>
      </c>
      <c r="H780" s="111">
        <v>843.6</v>
      </c>
      <c r="I780" s="111">
        <v>843.6</v>
      </c>
      <c r="J780" s="111">
        <v>479.8</v>
      </c>
      <c r="K780" s="109">
        <v>27</v>
      </c>
      <c r="L780" s="110">
        <f t="shared" si="169"/>
        <v>2314171.9560000002</v>
      </c>
      <c r="M780" s="108"/>
      <c r="N780" s="108"/>
      <c r="O780" s="108"/>
      <c r="P780" s="110">
        <f>'Форма 2'!C780-M780-N780-O780</f>
        <v>2314171.9560000002</v>
      </c>
      <c r="Q780" s="111">
        <f t="shared" si="170"/>
        <v>2743.21</v>
      </c>
      <c r="R780" s="111">
        <f t="shared" si="171"/>
        <v>2743.21</v>
      </c>
      <c r="S780" s="112" t="s">
        <v>81</v>
      </c>
      <c r="T780" s="107" t="s">
        <v>92</v>
      </c>
      <c r="U780" s="217"/>
      <c r="V780" s="85"/>
      <c r="W780" s="85"/>
      <c r="X780" s="85"/>
      <c r="Y780" s="85"/>
      <c r="Z780" s="85"/>
      <c r="AA780" s="85"/>
      <c r="AB780" s="86"/>
      <c r="AC780" s="86"/>
      <c r="AD780" s="85"/>
      <c r="AE780" s="85">
        <v>1</v>
      </c>
      <c r="AF780" s="85"/>
      <c r="AG780" s="85"/>
      <c r="AH780" s="85"/>
      <c r="AI780" s="85"/>
      <c r="AJ780" s="85"/>
    </row>
    <row r="781" spans="1:36" ht="16.5" thickTop="1" thickBot="1">
      <c r="A781" s="105">
        <f t="shared" si="176"/>
        <v>22</v>
      </c>
      <c r="B781" s="195" t="s">
        <v>916</v>
      </c>
      <c r="C781" s="130">
        <v>1961</v>
      </c>
      <c r="D781" s="107">
        <v>1961</v>
      </c>
      <c r="E781" s="131" t="s">
        <v>882</v>
      </c>
      <c r="F781" s="107">
        <v>2</v>
      </c>
      <c r="G781" s="105">
        <v>2</v>
      </c>
      <c r="H781" s="111">
        <v>669.1</v>
      </c>
      <c r="I781" s="111">
        <v>669.1</v>
      </c>
      <c r="J781" s="111">
        <v>629.79999999999995</v>
      </c>
      <c r="K781" s="109"/>
      <c r="L781" s="110">
        <f t="shared" si="169"/>
        <v>4754216.449</v>
      </c>
      <c r="M781" s="108"/>
      <c r="N781" s="108"/>
      <c r="O781" s="108"/>
      <c r="P781" s="110">
        <f>'Форма 2'!C781-M781-N781-O781</f>
        <v>4754216.449</v>
      </c>
      <c r="Q781" s="111">
        <f t="shared" si="170"/>
        <v>7105.3899999999994</v>
      </c>
      <c r="R781" s="111">
        <f t="shared" si="171"/>
        <v>7105.3899999999994</v>
      </c>
      <c r="S781" s="112" t="s">
        <v>81</v>
      </c>
      <c r="T781" s="107" t="s">
        <v>82</v>
      </c>
      <c r="U781" s="217"/>
      <c r="V781" s="85"/>
      <c r="W781" s="85"/>
      <c r="X781" s="85"/>
      <c r="Y781" s="85"/>
      <c r="Z781" s="85"/>
      <c r="AA781" s="85"/>
      <c r="AB781" s="86"/>
      <c r="AC781" s="86"/>
      <c r="AD781" s="85">
        <v>1</v>
      </c>
      <c r="AE781" s="85"/>
      <c r="AF781" s="85"/>
      <c r="AG781" s="85"/>
      <c r="AH781" s="85"/>
      <c r="AI781" s="85"/>
      <c r="AJ781" s="85"/>
    </row>
    <row r="782" spans="1:36" ht="16.5" thickTop="1" thickBot="1">
      <c r="A782" s="105">
        <f t="shared" si="176"/>
        <v>23</v>
      </c>
      <c r="B782" s="195" t="s">
        <v>917</v>
      </c>
      <c r="C782" s="130">
        <v>1954</v>
      </c>
      <c r="D782" s="107">
        <v>1954</v>
      </c>
      <c r="E782" s="131" t="s">
        <v>882</v>
      </c>
      <c r="F782" s="107">
        <v>2</v>
      </c>
      <c r="G782" s="105">
        <v>2</v>
      </c>
      <c r="H782" s="111">
        <v>771.78</v>
      </c>
      <c r="I782" s="111">
        <v>771.78</v>
      </c>
      <c r="J782" s="111">
        <v>722.78</v>
      </c>
      <c r="K782" s="109"/>
      <c r="L782" s="110">
        <f t="shared" si="169"/>
        <v>5483797.8942</v>
      </c>
      <c r="M782" s="108"/>
      <c r="N782" s="108"/>
      <c r="O782" s="108"/>
      <c r="P782" s="110">
        <f>'Форма 2'!C782-M782-N782-O782</f>
        <v>5483797.8942</v>
      </c>
      <c r="Q782" s="111">
        <f t="shared" si="170"/>
        <v>7105.39</v>
      </c>
      <c r="R782" s="111">
        <f t="shared" si="171"/>
        <v>7105.39</v>
      </c>
      <c r="S782" s="112" t="s">
        <v>81</v>
      </c>
      <c r="T782" s="107" t="s">
        <v>82</v>
      </c>
      <c r="U782" s="217"/>
      <c r="V782" s="85"/>
      <c r="W782" s="85"/>
      <c r="X782" s="85"/>
      <c r="Y782" s="85"/>
      <c r="Z782" s="85"/>
      <c r="AA782" s="85"/>
      <c r="AB782" s="86"/>
      <c r="AC782" s="86"/>
      <c r="AD782" s="85">
        <v>1</v>
      </c>
      <c r="AE782" s="85"/>
      <c r="AF782" s="85"/>
      <c r="AG782" s="85"/>
      <c r="AH782" s="85"/>
      <c r="AI782" s="85"/>
      <c r="AJ782" s="85"/>
    </row>
    <row r="783" spans="1:36" ht="16.5" thickTop="1" thickBot="1">
      <c r="A783" s="105">
        <f t="shared" si="176"/>
        <v>24</v>
      </c>
      <c r="B783" s="195" t="s">
        <v>918</v>
      </c>
      <c r="C783" s="130">
        <v>1958</v>
      </c>
      <c r="D783" s="107">
        <v>1958</v>
      </c>
      <c r="E783" s="131" t="s">
        <v>80</v>
      </c>
      <c r="F783" s="107">
        <v>4</v>
      </c>
      <c r="G783" s="105">
        <v>2</v>
      </c>
      <c r="H783" s="111">
        <v>1558.1</v>
      </c>
      <c r="I783" s="111">
        <v>1558.1</v>
      </c>
      <c r="J783" s="111">
        <v>1341.2</v>
      </c>
      <c r="K783" s="109"/>
      <c r="L783" s="110">
        <f t="shared" si="169"/>
        <v>612738.40599999996</v>
      </c>
      <c r="M783" s="108"/>
      <c r="N783" s="108"/>
      <c r="O783" s="108"/>
      <c r="P783" s="110">
        <f>'Форма 2'!C783-M783-N783-O783</f>
        <v>612738.40599999996</v>
      </c>
      <c r="Q783" s="111">
        <f t="shared" si="170"/>
        <v>393.26</v>
      </c>
      <c r="R783" s="111">
        <f t="shared" si="171"/>
        <v>393.26</v>
      </c>
      <c r="S783" s="112" t="s">
        <v>81</v>
      </c>
      <c r="T783" s="107" t="s">
        <v>92</v>
      </c>
      <c r="U783" s="217">
        <v>1</v>
      </c>
      <c r="V783" s="85"/>
      <c r="W783" s="85"/>
      <c r="X783" s="85"/>
      <c r="Y783" s="85"/>
      <c r="Z783" s="85"/>
      <c r="AA783" s="85"/>
      <c r="AB783" s="86"/>
      <c r="AC783" s="86"/>
      <c r="AD783" s="85"/>
      <c r="AE783" s="85"/>
      <c r="AF783" s="85"/>
      <c r="AG783" s="85"/>
      <c r="AH783" s="85"/>
      <c r="AI783" s="85"/>
      <c r="AJ783" s="85"/>
    </row>
    <row r="784" spans="1:36" ht="16.5" thickTop="1" thickBot="1">
      <c r="A784" s="105">
        <f t="shared" si="176"/>
        <v>25</v>
      </c>
      <c r="B784" s="195" t="s">
        <v>919</v>
      </c>
      <c r="C784" s="130">
        <v>1958</v>
      </c>
      <c r="D784" s="107">
        <v>1958</v>
      </c>
      <c r="E784" s="131" t="s">
        <v>882</v>
      </c>
      <c r="F784" s="107">
        <v>4</v>
      </c>
      <c r="G784" s="105">
        <v>4</v>
      </c>
      <c r="H784" s="111">
        <v>2099.04</v>
      </c>
      <c r="I784" s="111">
        <v>2099.04</v>
      </c>
      <c r="J784" s="111">
        <v>1716.34</v>
      </c>
      <c r="K784" s="109"/>
      <c r="L784" s="110">
        <f t="shared" si="169"/>
        <v>825468.47039999999</v>
      </c>
      <c r="M784" s="108"/>
      <c r="N784" s="108"/>
      <c r="O784" s="108"/>
      <c r="P784" s="110">
        <f>'Форма 2'!C784-M784-N784-O784</f>
        <v>825468.47039999999</v>
      </c>
      <c r="Q784" s="111">
        <f t="shared" si="170"/>
        <v>393.26</v>
      </c>
      <c r="R784" s="111">
        <f t="shared" si="171"/>
        <v>393.26</v>
      </c>
      <c r="S784" s="112" t="s">
        <v>81</v>
      </c>
      <c r="T784" s="107" t="s">
        <v>82</v>
      </c>
      <c r="U784" s="217">
        <v>1</v>
      </c>
      <c r="V784" s="85"/>
      <c r="W784" s="85"/>
      <c r="X784" s="85"/>
      <c r="Y784" s="85"/>
      <c r="Z784" s="85"/>
      <c r="AA784" s="85"/>
      <c r="AB784" s="86"/>
      <c r="AC784" s="86"/>
      <c r="AD784" s="85"/>
      <c r="AE784" s="85"/>
      <c r="AF784" s="85"/>
      <c r="AG784" s="85"/>
      <c r="AH784" s="85"/>
      <c r="AI784" s="85"/>
      <c r="AJ784" s="85"/>
    </row>
    <row r="785" spans="1:36" ht="16.5" thickTop="1" thickBot="1">
      <c r="A785" s="105">
        <f t="shared" si="176"/>
        <v>26</v>
      </c>
      <c r="B785" s="195" t="s">
        <v>920</v>
      </c>
      <c r="C785" s="130">
        <v>1958</v>
      </c>
      <c r="D785" s="107">
        <v>1958</v>
      </c>
      <c r="E785" s="131" t="s">
        <v>80</v>
      </c>
      <c r="F785" s="107">
        <v>4</v>
      </c>
      <c r="G785" s="105">
        <v>4</v>
      </c>
      <c r="H785" s="111">
        <v>2111.25</v>
      </c>
      <c r="I785" s="111">
        <v>2111.25</v>
      </c>
      <c r="J785" s="111">
        <v>1747.05</v>
      </c>
      <c r="K785" s="109">
        <v>85</v>
      </c>
      <c r="L785" s="110">
        <f t="shared" si="169"/>
        <v>830270.17499999993</v>
      </c>
      <c r="M785" s="108"/>
      <c r="N785" s="108"/>
      <c r="O785" s="108"/>
      <c r="P785" s="110">
        <f>'Форма 2'!C785-M785-N785-O785</f>
        <v>830270.17499999993</v>
      </c>
      <c r="Q785" s="111">
        <f t="shared" si="170"/>
        <v>393.26</v>
      </c>
      <c r="R785" s="111">
        <f t="shared" si="171"/>
        <v>393.26</v>
      </c>
      <c r="S785" s="112" t="s">
        <v>81</v>
      </c>
      <c r="T785" s="107" t="s">
        <v>92</v>
      </c>
      <c r="U785" s="217">
        <v>1</v>
      </c>
      <c r="V785" s="85"/>
      <c r="W785" s="85"/>
      <c r="X785" s="85"/>
      <c r="Y785" s="85"/>
      <c r="Z785" s="85"/>
      <c r="AA785" s="85"/>
      <c r="AB785" s="86"/>
      <c r="AC785" s="86"/>
      <c r="AD785" s="85"/>
      <c r="AE785" s="85"/>
      <c r="AF785" s="85"/>
      <c r="AG785" s="85"/>
      <c r="AH785" s="85"/>
      <c r="AI785" s="85"/>
      <c r="AJ785" s="85"/>
    </row>
    <row r="786" spans="1:36" ht="16.5" thickTop="1" thickBot="1">
      <c r="A786" s="105">
        <f t="shared" si="176"/>
        <v>27</v>
      </c>
      <c r="B786" s="195" t="s">
        <v>921</v>
      </c>
      <c r="C786" s="130">
        <v>1959</v>
      </c>
      <c r="D786" s="107">
        <v>1959</v>
      </c>
      <c r="E786" s="131" t="s">
        <v>882</v>
      </c>
      <c r="F786" s="107">
        <v>4</v>
      </c>
      <c r="G786" s="105">
        <v>4</v>
      </c>
      <c r="H786" s="111">
        <v>2530.6999999999998</v>
      </c>
      <c r="I786" s="111">
        <v>2530.6999999999998</v>
      </c>
      <c r="J786" s="111">
        <v>1633</v>
      </c>
      <c r="K786" s="109"/>
      <c r="L786" s="110">
        <f t="shared" si="169"/>
        <v>9541042.6840000004</v>
      </c>
      <c r="M786" s="108"/>
      <c r="N786" s="108"/>
      <c r="O786" s="108"/>
      <c r="P786" s="110">
        <f>'Форма 2'!C786-M786-N786-O786</f>
        <v>9541042.6840000004</v>
      </c>
      <c r="Q786" s="111">
        <f t="shared" si="170"/>
        <v>3770.1200000000003</v>
      </c>
      <c r="R786" s="111">
        <f t="shared" si="171"/>
        <v>3770.1200000000003</v>
      </c>
      <c r="S786" s="112" t="s">
        <v>81</v>
      </c>
      <c r="T786" s="107" t="s">
        <v>82</v>
      </c>
      <c r="U786" s="217"/>
      <c r="V786" s="85"/>
      <c r="W786" s="85"/>
      <c r="X786" s="85">
        <v>1</v>
      </c>
      <c r="Y786" s="85"/>
      <c r="Z786" s="85"/>
      <c r="AA786" s="85"/>
      <c r="AB786" s="86"/>
      <c r="AC786" s="86"/>
      <c r="AD786" s="85">
        <v>1</v>
      </c>
      <c r="AE786" s="85"/>
      <c r="AF786" s="85"/>
      <c r="AG786" s="85"/>
      <c r="AH786" s="85"/>
      <c r="AI786" s="85"/>
      <c r="AJ786" s="85"/>
    </row>
    <row r="787" spans="1:36" ht="16.5" thickTop="1" thickBot="1">
      <c r="A787" s="105">
        <f t="shared" si="176"/>
        <v>28</v>
      </c>
      <c r="B787" s="195" t="s">
        <v>922</v>
      </c>
      <c r="C787" s="130">
        <v>1986</v>
      </c>
      <c r="D787" s="107"/>
      <c r="E787" s="131" t="s">
        <v>94</v>
      </c>
      <c r="F787" s="107">
        <v>5</v>
      </c>
      <c r="G787" s="105">
        <v>6</v>
      </c>
      <c r="H787" s="111">
        <v>4277.5</v>
      </c>
      <c r="I787" s="108">
        <v>4258.1000000000004</v>
      </c>
      <c r="J787" s="111">
        <v>3353.1</v>
      </c>
      <c r="K787" s="109">
        <v>72</v>
      </c>
      <c r="L787" s="110">
        <f t="shared" si="169"/>
        <v>280193.26</v>
      </c>
      <c r="M787" s="108"/>
      <c r="N787" s="108"/>
      <c r="O787" s="108"/>
      <c r="P787" s="110">
        <f>'Форма 2'!C787-M787-N787-O787</f>
        <v>280193.26</v>
      </c>
      <c r="Q787" s="111">
        <f t="shared" si="170"/>
        <v>65.802414222305714</v>
      </c>
      <c r="R787" s="111">
        <f t="shared" si="171"/>
        <v>65.802414222305714</v>
      </c>
      <c r="S787" s="112" t="s">
        <v>81</v>
      </c>
      <c r="T787" s="107" t="s">
        <v>92</v>
      </c>
      <c r="U787" s="217"/>
      <c r="V787" s="85"/>
      <c r="W787" s="85"/>
      <c r="X787" s="85"/>
      <c r="Y787" s="85"/>
      <c r="Z787" s="172"/>
      <c r="AA787" s="172"/>
      <c r="AB787" s="171"/>
      <c r="AC787" s="154"/>
      <c r="AD787" s="85"/>
      <c r="AE787" s="85"/>
      <c r="AF787" s="85"/>
      <c r="AG787" s="166" t="s">
        <v>24</v>
      </c>
      <c r="AH787" s="85"/>
      <c r="AI787" s="85"/>
      <c r="AJ787" s="85"/>
    </row>
    <row r="788" spans="1:36" ht="16.5" thickTop="1" thickBot="1">
      <c r="A788" s="105">
        <f t="shared" si="176"/>
        <v>29</v>
      </c>
      <c r="B788" s="195" t="s">
        <v>923</v>
      </c>
      <c r="C788" s="130">
        <v>1986</v>
      </c>
      <c r="D788" s="107"/>
      <c r="E788" s="131" t="s">
        <v>91</v>
      </c>
      <c r="F788" s="107">
        <v>5</v>
      </c>
      <c r="G788" s="105">
        <v>6</v>
      </c>
      <c r="H788" s="111">
        <v>4041.3</v>
      </c>
      <c r="I788" s="108">
        <v>3842.9</v>
      </c>
      <c r="J788" s="111">
        <v>3842.9</v>
      </c>
      <c r="K788" s="109">
        <v>87</v>
      </c>
      <c r="L788" s="110">
        <f t="shared" si="169"/>
        <v>1869474.898</v>
      </c>
      <c r="M788" s="108"/>
      <c r="N788" s="108"/>
      <c r="O788" s="108"/>
      <c r="P788" s="110">
        <f>'Форма 2'!C788-M788-N788-O788</f>
        <v>1869474.898</v>
      </c>
      <c r="Q788" s="111">
        <f t="shared" si="170"/>
        <v>486.47503135652761</v>
      </c>
      <c r="R788" s="111">
        <f t="shared" si="171"/>
        <v>486.47503135652761</v>
      </c>
      <c r="S788" s="112" t="s">
        <v>81</v>
      </c>
      <c r="T788" s="107" t="s">
        <v>92</v>
      </c>
      <c r="U788" s="217">
        <v>1</v>
      </c>
      <c r="V788" s="85"/>
      <c r="W788" s="85"/>
      <c r="X788" s="85"/>
      <c r="Y788" s="85"/>
      <c r="Z788" s="85"/>
      <c r="AA788" s="85"/>
      <c r="AB788" s="86"/>
      <c r="AC788" s="86"/>
      <c r="AD788" s="85"/>
      <c r="AE788" s="85"/>
      <c r="AF788" s="85"/>
      <c r="AG788" s="85"/>
      <c r="AH788" s="85"/>
      <c r="AI788" s="85"/>
      <c r="AJ788" s="85"/>
    </row>
    <row r="789" spans="1:36" ht="16.5" thickTop="1" thickBot="1">
      <c r="A789" s="105">
        <f t="shared" si="176"/>
        <v>30</v>
      </c>
      <c r="B789" s="195" t="s">
        <v>924</v>
      </c>
      <c r="C789" s="130">
        <v>1989</v>
      </c>
      <c r="D789" s="107"/>
      <c r="E789" s="131" t="s">
        <v>94</v>
      </c>
      <c r="F789" s="107">
        <v>5</v>
      </c>
      <c r="G789" s="105">
        <v>6</v>
      </c>
      <c r="H789" s="111">
        <v>3915.3</v>
      </c>
      <c r="I789" s="108">
        <v>3743.14</v>
      </c>
      <c r="J789" s="108">
        <v>3743.14</v>
      </c>
      <c r="K789" s="109">
        <v>70</v>
      </c>
      <c r="L789" s="110">
        <f t="shared" si="169"/>
        <v>280193.26</v>
      </c>
      <c r="M789" s="108"/>
      <c r="N789" s="108"/>
      <c r="O789" s="108"/>
      <c r="P789" s="110">
        <f>'Форма 2'!C789-M789-N789-O789</f>
        <v>280193.26</v>
      </c>
      <c r="Q789" s="111">
        <f t="shared" si="170"/>
        <v>74.855137665168826</v>
      </c>
      <c r="R789" s="111">
        <f t="shared" si="171"/>
        <v>74.855137665168826</v>
      </c>
      <c r="S789" s="112" t="s">
        <v>81</v>
      </c>
      <c r="T789" s="107" t="s">
        <v>92</v>
      </c>
      <c r="U789" s="217"/>
      <c r="V789" s="85"/>
      <c r="W789" s="85"/>
      <c r="X789" s="85"/>
      <c r="Y789" s="85"/>
      <c r="Z789" s="172"/>
      <c r="AA789" s="172"/>
      <c r="AB789" s="171"/>
      <c r="AC789" s="154"/>
      <c r="AD789" s="85"/>
      <c r="AE789" s="85"/>
      <c r="AF789" s="85"/>
      <c r="AG789" s="166" t="s">
        <v>24</v>
      </c>
      <c r="AH789" s="85"/>
      <c r="AI789" s="85"/>
      <c r="AJ789" s="85"/>
    </row>
    <row r="790" spans="1:36" ht="16.5" thickTop="1" thickBot="1">
      <c r="A790" s="105">
        <f t="shared" si="176"/>
        <v>31</v>
      </c>
      <c r="B790" s="195" t="s">
        <v>925</v>
      </c>
      <c r="C790" s="113">
        <v>1977</v>
      </c>
      <c r="D790" s="107">
        <v>1977</v>
      </c>
      <c r="E790" s="114" t="s">
        <v>879</v>
      </c>
      <c r="F790" s="107">
        <v>5</v>
      </c>
      <c r="G790" s="107">
        <v>4</v>
      </c>
      <c r="H790" s="111">
        <v>2967.2</v>
      </c>
      <c r="I790" s="111">
        <v>2967.2</v>
      </c>
      <c r="J790" s="111">
        <v>2967.2</v>
      </c>
      <c r="K790" s="109"/>
      <c r="L790" s="110">
        <f t="shared" si="169"/>
        <v>3588442.6639999999</v>
      </c>
      <c r="M790" s="108"/>
      <c r="N790" s="108"/>
      <c r="O790" s="108"/>
      <c r="P790" s="110">
        <f>'Форма 2'!C790-M790-N790-O790</f>
        <v>3588442.6639999999</v>
      </c>
      <c r="Q790" s="111">
        <f>L790/I790</f>
        <v>1209.3700000000001</v>
      </c>
      <c r="R790" s="111">
        <f>Q790</f>
        <v>1209.3700000000001</v>
      </c>
      <c r="S790" s="112" t="s">
        <v>81</v>
      </c>
      <c r="T790" s="107" t="s">
        <v>92</v>
      </c>
      <c r="U790" s="217">
        <v>1</v>
      </c>
      <c r="V790" s="85"/>
      <c r="W790" s="85"/>
      <c r="X790" s="85"/>
      <c r="Y790" s="85"/>
      <c r="Z790" s="85"/>
      <c r="AA790" s="85"/>
      <c r="AB790" s="86"/>
      <c r="AC790" s="86"/>
      <c r="AD790" s="85"/>
      <c r="AE790" s="85"/>
      <c r="AF790" s="85">
        <v>1</v>
      </c>
      <c r="AG790" s="85"/>
      <c r="AH790" s="85"/>
      <c r="AI790" s="85"/>
      <c r="AJ790" s="85"/>
    </row>
    <row r="791" spans="1:36" ht="16.5" thickTop="1" thickBot="1">
      <c r="A791" s="105">
        <f t="shared" si="176"/>
        <v>32</v>
      </c>
      <c r="B791" s="195" t="s">
        <v>926</v>
      </c>
      <c r="C791" s="130">
        <v>1982</v>
      </c>
      <c r="D791" s="107"/>
      <c r="E791" s="131" t="s">
        <v>94</v>
      </c>
      <c r="F791" s="107">
        <v>5</v>
      </c>
      <c r="G791" s="105">
        <v>18</v>
      </c>
      <c r="H791" s="111">
        <v>12619.600000000002</v>
      </c>
      <c r="I791" s="111">
        <v>12619.600000000002</v>
      </c>
      <c r="J791" s="111">
        <v>12575.2</v>
      </c>
      <c r="K791" s="109">
        <v>485</v>
      </c>
      <c r="L791" s="110">
        <f t="shared" si="169"/>
        <v>436892.93000000005</v>
      </c>
      <c r="M791" s="108"/>
      <c r="N791" s="108"/>
      <c r="O791" s="108"/>
      <c r="P791" s="110">
        <f>'Форма 2'!C791-M791-N791-O791</f>
        <v>436892.93000000005</v>
      </c>
      <c r="Q791" s="111">
        <f>L791/I791</f>
        <v>34.62018843703445</v>
      </c>
      <c r="R791" s="111">
        <f>Q791</f>
        <v>34.62018843703445</v>
      </c>
      <c r="S791" s="112" t="s">
        <v>81</v>
      </c>
      <c r="T791" s="107" t="s">
        <v>92</v>
      </c>
      <c r="U791" s="217"/>
      <c r="V791" s="85"/>
      <c r="W791" s="85"/>
      <c r="X791" s="85"/>
      <c r="Y791" s="85"/>
      <c r="Z791" s="172"/>
      <c r="AA791" s="172"/>
      <c r="AB791" s="171"/>
      <c r="AC791" s="154"/>
      <c r="AD791" s="85"/>
      <c r="AE791" s="85"/>
      <c r="AF791" s="85"/>
      <c r="AG791" s="166" t="s">
        <v>5075</v>
      </c>
      <c r="AH791" s="85"/>
      <c r="AI791" s="85"/>
      <c r="AJ791" s="85"/>
    </row>
    <row r="792" spans="1:36" ht="16.5" thickTop="1" thickBot="1">
      <c r="A792" s="105">
        <f t="shared" si="176"/>
        <v>33</v>
      </c>
      <c r="B792" s="195" t="s">
        <v>927</v>
      </c>
      <c r="C792" s="113">
        <v>2002</v>
      </c>
      <c r="D792" s="107"/>
      <c r="E792" s="114" t="s">
        <v>91</v>
      </c>
      <c r="F792" s="107">
        <v>5</v>
      </c>
      <c r="G792" s="107">
        <v>3</v>
      </c>
      <c r="H792" s="111">
        <v>4194.5</v>
      </c>
      <c r="I792" s="108">
        <v>3698.5</v>
      </c>
      <c r="J792" s="111">
        <v>3698.5</v>
      </c>
      <c r="K792" s="109">
        <v>69</v>
      </c>
      <c r="L792" s="110">
        <f t="shared" si="169"/>
        <v>280193.26</v>
      </c>
      <c r="M792" s="108"/>
      <c r="N792" s="108"/>
      <c r="O792" s="108"/>
      <c r="P792" s="110">
        <f>'Форма 2'!C792-M792-N792-O792</f>
        <v>280193.26</v>
      </c>
      <c r="Q792" s="111">
        <f>L792/I792</f>
        <v>75.758621062592951</v>
      </c>
      <c r="R792" s="111">
        <f>Q792</f>
        <v>75.758621062592951</v>
      </c>
      <c r="S792" s="112" t="s">
        <v>81</v>
      </c>
      <c r="T792" s="105" t="s">
        <v>92</v>
      </c>
      <c r="U792" s="217"/>
      <c r="V792" s="85"/>
      <c r="W792" s="85"/>
      <c r="X792" s="85"/>
      <c r="Y792" s="85"/>
      <c r="Z792" s="172"/>
      <c r="AA792" s="172"/>
      <c r="AB792" s="171"/>
      <c r="AC792" s="154"/>
      <c r="AD792" s="85"/>
      <c r="AE792" s="85"/>
      <c r="AF792" s="85"/>
      <c r="AG792" s="166" t="s">
        <v>24</v>
      </c>
      <c r="AH792" s="85"/>
      <c r="AI792" s="85"/>
      <c r="AJ792" s="85"/>
    </row>
    <row r="793" spans="1:36" ht="16.5" thickTop="1" thickBot="1">
      <c r="A793" s="105">
        <f t="shared" si="176"/>
        <v>34</v>
      </c>
      <c r="B793" s="195" t="s">
        <v>928</v>
      </c>
      <c r="C793" s="130">
        <v>1932</v>
      </c>
      <c r="D793" s="107"/>
      <c r="E793" s="131" t="s">
        <v>244</v>
      </c>
      <c r="F793" s="107">
        <v>3</v>
      </c>
      <c r="G793" s="105">
        <v>2</v>
      </c>
      <c r="H793" s="111">
        <v>1395.9</v>
      </c>
      <c r="I793" s="111">
        <v>1030.77</v>
      </c>
      <c r="J793" s="111"/>
      <c r="K793" s="109"/>
      <c r="L793" s="110">
        <f t="shared" si="169"/>
        <v>3728811.8340000007</v>
      </c>
      <c r="M793" s="108"/>
      <c r="N793" s="108"/>
      <c r="O793" s="108"/>
      <c r="P793" s="110">
        <f>'Форма 2'!C793-M793-N793-O793</f>
        <v>3728811.8340000007</v>
      </c>
      <c r="Q793" s="111">
        <f t="shared" ref="Q793:Q798" si="177">L793/I793</f>
        <v>3617.5013184318527</v>
      </c>
      <c r="R793" s="111">
        <f t="shared" ref="R793:R798" si="178">Q793</f>
        <v>3617.5013184318527</v>
      </c>
      <c r="S793" s="112" t="s">
        <v>81</v>
      </c>
      <c r="T793" s="107" t="s">
        <v>82</v>
      </c>
      <c r="U793" s="217"/>
      <c r="V793" s="85"/>
      <c r="W793" s="85"/>
      <c r="X793" s="85"/>
      <c r="Y793" s="85"/>
      <c r="Z793" s="85"/>
      <c r="AA793" s="85"/>
      <c r="AB793" s="86"/>
      <c r="AC793" s="86"/>
      <c r="AD793" s="85"/>
      <c r="AE793" s="85"/>
      <c r="AF793" s="85"/>
      <c r="AG793" s="85"/>
      <c r="AH793" s="85">
        <v>1</v>
      </c>
      <c r="AI793" s="85"/>
      <c r="AJ793" s="85"/>
    </row>
    <row r="794" spans="1:36" ht="16.5" thickTop="1" thickBot="1">
      <c r="A794" s="105">
        <f t="shared" si="176"/>
        <v>35</v>
      </c>
      <c r="B794" s="195" t="s">
        <v>929</v>
      </c>
      <c r="C794" s="130">
        <v>1952</v>
      </c>
      <c r="D794" s="107"/>
      <c r="E794" s="131" t="s">
        <v>244</v>
      </c>
      <c r="F794" s="107">
        <v>3</v>
      </c>
      <c r="G794" s="105">
        <v>4</v>
      </c>
      <c r="H794" s="111">
        <v>2614.5</v>
      </c>
      <c r="I794" s="111">
        <v>2542.11</v>
      </c>
      <c r="J794" s="111">
        <v>2542.11</v>
      </c>
      <c r="K794" s="109">
        <v>80</v>
      </c>
      <c r="L794" s="110">
        <f t="shared" si="169"/>
        <v>6984009.2700000005</v>
      </c>
      <c r="M794" s="108"/>
      <c r="N794" s="108"/>
      <c r="O794" s="108"/>
      <c r="P794" s="110">
        <f>'Форма 2'!C794-M794-N794-O794</f>
        <v>6984009.2700000005</v>
      </c>
      <c r="Q794" s="111">
        <f t="shared" si="177"/>
        <v>2747.3277198862361</v>
      </c>
      <c r="R794" s="111">
        <f t="shared" si="178"/>
        <v>2747.3277198862361</v>
      </c>
      <c r="S794" s="112" t="s">
        <v>81</v>
      </c>
      <c r="T794" s="107" t="s">
        <v>82</v>
      </c>
      <c r="U794" s="217"/>
      <c r="V794" s="85"/>
      <c r="W794" s="85"/>
      <c r="X794" s="85"/>
      <c r="Y794" s="85"/>
      <c r="Z794" s="85"/>
      <c r="AA794" s="85"/>
      <c r="AB794" s="86"/>
      <c r="AC794" s="86"/>
      <c r="AD794" s="85"/>
      <c r="AE794" s="85"/>
      <c r="AF794" s="85"/>
      <c r="AG794" s="85"/>
      <c r="AH794" s="85">
        <v>1</v>
      </c>
      <c r="AI794" s="85"/>
      <c r="AJ794" s="85"/>
    </row>
    <row r="795" spans="1:36" ht="16.5" thickTop="1" thickBot="1">
      <c r="A795" s="105">
        <f t="shared" si="176"/>
        <v>36</v>
      </c>
      <c r="B795" s="195" t="s">
        <v>930</v>
      </c>
      <c r="C795" s="130">
        <v>1952</v>
      </c>
      <c r="D795" s="107"/>
      <c r="E795" s="131" t="s">
        <v>244</v>
      </c>
      <c r="F795" s="107">
        <v>3</v>
      </c>
      <c r="G795" s="105">
        <v>4</v>
      </c>
      <c r="H795" s="111">
        <v>2740</v>
      </c>
      <c r="I795" s="111">
        <v>2568.36</v>
      </c>
      <c r="J795" s="111"/>
      <c r="K795" s="109"/>
      <c r="L795" s="110">
        <f t="shared" si="169"/>
        <v>7319252.4000000004</v>
      </c>
      <c r="M795" s="108"/>
      <c r="N795" s="108"/>
      <c r="O795" s="108"/>
      <c r="P795" s="110">
        <f>'Форма 2'!C795-M795-N795-O795</f>
        <v>7319252.4000000004</v>
      </c>
      <c r="Q795" s="111">
        <f t="shared" si="177"/>
        <v>2849.7766668224081</v>
      </c>
      <c r="R795" s="111">
        <f t="shared" si="178"/>
        <v>2849.7766668224081</v>
      </c>
      <c r="S795" s="112" t="s">
        <v>81</v>
      </c>
      <c r="T795" s="107" t="s">
        <v>82</v>
      </c>
      <c r="U795" s="217"/>
      <c r="V795" s="85"/>
      <c r="W795" s="85"/>
      <c r="X795" s="85"/>
      <c r="Y795" s="85"/>
      <c r="Z795" s="85"/>
      <c r="AA795" s="85"/>
      <c r="AB795" s="86"/>
      <c r="AC795" s="86"/>
      <c r="AD795" s="85"/>
      <c r="AE795" s="85"/>
      <c r="AF795" s="85"/>
      <c r="AG795" s="85"/>
      <c r="AH795" s="85">
        <v>1</v>
      </c>
      <c r="AI795" s="85"/>
      <c r="AJ795" s="85"/>
    </row>
    <row r="796" spans="1:36" ht="16.5" thickTop="1" thickBot="1">
      <c r="A796" s="105">
        <f t="shared" si="176"/>
        <v>37</v>
      </c>
      <c r="B796" s="195" t="s">
        <v>931</v>
      </c>
      <c r="C796" s="130">
        <v>1948</v>
      </c>
      <c r="D796" s="107"/>
      <c r="E796" s="131" t="s">
        <v>244</v>
      </c>
      <c r="F796" s="107">
        <v>2</v>
      </c>
      <c r="G796" s="105">
        <v>1</v>
      </c>
      <c r="H796" s="111">
        <v>736.5</v>
      </c>
      <c r="I796" s="111">
        <v>659.3</v>
      </c>
      <c r="J796" s="111"/>
      <c r="K796" s="109"/>
      <c r="L796" s="110">
        <f t="shared" si="169"/>
        <v>1967382.9900000002</v>
      </c>
      <c r="M796" s="108"/>
      <c r="N796" s="108"/>
      <c r="O796" s="108"/>
      <c r="P796" s="110">
        <f>'Форма 2'!C796-M796-N796-O796</f>
        <v>1967382.9900000002</v>
      </c>
      <c r="Q796" s="111">
        <f t="shared" si="177"/>
        <v>2984.0482178067655</v>
      </c>
      <c r="R796" s="111">
        <f t="shared" si="178"/>
        <v>2984.0482178067655</v>
      </c>
      <c r="S796" s="112" t="s">
        <v>81</v>
      </c>
      <c r="T796" s="107" t="s">
        <v>82</v>
      </c>
      <c r="U796" s="217"/>
      <c r="V796" s="85"/>
      <c r="W796" s="85"/>
      <c r="X796" s="85"/>
      <c r="Y796" s="85"/>
      <c r="Z796" s="85"/>
      <c r="AA796" s="85"/>
      <c r="AB796" s="86"/>
      <c r="AC796" s="86"/>
      <c r="AD796" s="85"/>
      <c r="AE796" s="85"/>
      <c r="AF796" s="85"/>
      <c r="AG796" s="85"/>
      <c r="AH796" s="85">
        <v>1</v>
      </c>
      <c r="AI796" s="85"/>
      <c r="AJ796" s="85"/>
    </row>
    <row r="797" spans="1:36" ht="16.5" thickTop="1" thickBot="1">
      <c r="A797" s="105">
        <f t="shared" si="176"/>
        <v>38</v>
      </c>
      <c r="B797" s="195" t="s">
        <v>932</v>
      </c>
      <c r="C797" s="130">
        <v>1946</v>
      </c>
      <c r="D797" s="107"/>
      <c r="E797" s="131" t="s">
        <v>244</v>
      </c>
      <c r="F797" s="107">
        <v>2</v>
      </c>
      <c r="G797" s="105">
        <v>2</v>
      </c>
      <c r="H797" s="111">
        <v>677.6</v>
      </c>
      <c r="I797" s="111">
        <v>614</v>
      </c>
      <c r="J797" s="111"/>
      <c r="K797" s="109"/>
      <c r="L797" s="110">
        <f t="shared" si="169"/>
        <v>1810045.7760000003</v>
      </c>
      <c r="M797" s="108"/>
      <c r="N797" s="108"/>
      <c r="O797" s="108"/>
      <c r="P797" s="110">
        <f>'Форма 2'!C797-M797-N797-O797</f>
        <v>1810045.7760000003</v>
      </c>
      <c r="Q797" s="111">
        <f t="shared" si="177"/>
        <v>2947.9572899022805</v>
      </c>
      <c r="R797" s="111">
        <f t="shared" si="178"/>
        <v>2947.9572899022805</v>
      </c>
      <c r="S797" s="112" t="s">
        <v>81</v>
      </c>
      <c r="T797" s="107" t="s">
        <v>82</v>
      </c>
      <c r="U797" s="217"/>
      <c r="V797" s="85"/>
      <c r="W797" s="85"/>
      <c r="X797" s="85"/>
      <c r="Y797" s="85"/>
      <c r="Z797" s="85"/>
      <c r="AA797" s="85"/>
      <c r="AB797" s="86"/>
      <c r="AC797" s="86"/>
      <c r="AD797" s="85"/>
      <c r="AE797" s="85"/>
      <c r="AF797" s="85"/>
      <c r="AG797" s="85"/>
      <c r="AH797" s="85">
        <v>1</v>
      </c>
      <c r="AI797" s="85"/>
      <c r="AJ797" s="85"/>
    </row>
    <row r="798" spans="1:36" ht="16.5" thickTop="1" thickBot="1">
      <c r="A798" s="105">
        <f t="shared" si="176"/>
        <v>39</v>
      </c>
      <c r="B798" s="195" t="s">
        <v>933</v>
      </c>
      <c r="C798" s="130">
        <v>1955</v>
      </c>
      <c r="D798" s="107"/>
      <c r="E798" s="131" t="s">
        <v>244</v>
      </c>
      <c r="F798" s="107">
        <v>2</v>
      </c>
      <c r="G798" s="105">
        <v>2</v>
      </c>
      <c r="H798" s="111">
        <v>721.1</v>
      </c>
      <c r="I798" s="111">
        <v>659.2</v>
      </c>
      <c r="J798" s="111">
        <v>412.4</v>
      </c>
      <c r="K798" s="109">
        <v>25</v>
      </c>
      <c r="L798" s="110">
        <f t="shared" si="169"/>
        <v>1926245.5860000001</v>
      </c>
      <c r="M798" s="108"/>
      <c r="N798" s="108"/>
      <c r="O798" s="108"/>
      <c r="P798" s="110">
        <f>'Форма 2'!C798-M798-N798-O798</f>
        <v>1926245.5860000001</v>
      </c>
      <c r="Q798" s="111">
        <f t="shared" si="177"/>
        <v>2922.0958525485435</v>
      </c>
      <c r="R798" s="111">
        <f t="shared" si="178"/>
        <v>2922.0958525485435</v>
      </c>
      <c r="S798" s="112" t="s">
        <v>81</v>
      </c>
      <c r="T798" s="107" t="s">
        <v>82</v>
      </c>
      <c r="U798" s="217"/>
      <c r="V798" s="85"/>
      <c r="W798" s="85"/>
      <c r="X798" s="85"/>
      <c r="Y798" s="85"/>
      <c r="Z798" s="85"/>
      <c r="AA798" s="85"/>
      <c r="AB798" s="86"/>
      <c r="AC798" s="86"/>
      <c r="AD798" s="85"/>
      <c r="AE798" s="85"/>
      <c r="AF798" s="85"/>
      <c r="AG798" s="85"/>
      <c r="AH798" s="85">
        <v>1</v>
      </c>
      <c r="AI798" s="85"/>
      <c r="AJ798" s="85"/>
    </row>
    <row r="799" spans="1:36" ht="16.5" thickTop="1" thickBot="1">
      <c r="A799" s="105">
        <f t="shared" si="176"/>
        <v>40</v>
      </c>
      <c r="B799" s="195" t="s">
        <v>934</v>
      </c>
      <c r="C799" s="130">
        <v>1959</v>
      </c>
      <c r="D799" s="107">
        <v>1959</v>
      </c>
      <c r="E799" s="131" t="s">
        <v>80</v>
      </c>
      <c r="F799" s="107">
        <v>2</v>
      </c>
      <c r="G799" s="105">
        <v>2</v>
      </c>
      <c r="H799" s="111">
        <v>607.70000000000005</v>
      </c>
      <c r="I799" s="111">
        <v>607.70000000000005</v>
      </c>
      <c r="J799" s="111">
        <v>604.6</v>
      </c>
      <c r="K799" s="109"/>
      <c r="L799" s="110">
        <f t="shared" si="169"/>
        <v>4317945.5030000005</v>
      </c>
      <c r="M799" s="108"/>
      <c r="N799" s="108"/>
      <c r="O799" s="108"/>
      <c r="P799" s="110">
        <f>'Форма 2'!C799-M799-N799-O799</f>
        <v>4317945.5030000005</v>
      </c>
      <c r="Q799" s="111">
        <f t="shared" si="170"/>
        <v>7105.39</v>
      </c>
      <c r="R799" s="111">
        <f t="shared" si="171"/>
        <v>7105.39</v>
      </c>
      <c r="S799" s="112" t="s">
        <v>81</v>
      </c>
      <c r="T799" s="107" t="s">
        <v>82</v>
      </c>
      <c r="U799" s="217"/>
      <c r="V799" s="85"/>
      <c r="W799" s="85"/>
      <c r="X799" s="85"/>
      <c r="Y799" s="85"/>
      <c r="Z799" s="85"/>
      <c r="AA799" s="85"/>
      <c r="AB799" s="86"/>
      <c r="AC799" s="86"/>
      <c r="AD799" s="85">
        <v>1</v>
      </c>
      <c r="AE799" s="85"/>
      <c r="AF799" s="85"/>
      <c r="AG799" s="85"/>
      <c r="AH799" s="85"/>
      <c r="AI799" s="85"/>
      <c r="AJ799" s="85"/>
    </row>
    <row r="800" spans="1:36" ht="16.5" thickTop="1" thickBot="1">
      <c r="A800" s="105">
        <f t="shared" si="176"/>
        <v>41</v>
      </c>
      <c r="B800" s="195" t="s">
        <v>935</v>
      </c>
      <c r="C800" s="130">
        <v>1947</v>
      </c>
      <c r="D800" s="107"/>
      <c r="E800" s="131" t="s">
        <v>244</v>
      </c>
      <c r="F800" s="107">
        <v>2</v>
      </c>
      <c r="G800" s="105">
        <v>2</v>
      </c>
      <c r="H800" s="111">
        <v>745.8</v>
      </c>
      <c r="I800" s="111">
        <v>471.1</v>
      </c>
      <c r="J800" s="111"/>
      <c r="K800" s="109"/>
      <c r="L800" s="110">
        <f t="shared" si="169"/>
        <v>1992225.7080000001</v>
      </c>
      <c r="M800" s="108"/>
      <c r="N800" s="108"/>
      <c r="O800" s="108"/>
      <c r="P800" s="110">
        <f>'Форма 2'!C800-M800-N800-O800</f>
        <v>1992225.7080000001</v>
      </c>
      <c r="Q800" s="111">
        <f t="shared" si="170"/>
        <v>4228.8807217151352</v>
      </c>
      <c r="R800" s="111">
        <f t="shared" si="171"/>
        <v>4228.8807217151352</v>
      </c>
      <c r="S800" s="112" t="s">
        <v>81</v>
      </c>
      <c r="T800" s="107" t="s">
        <v>82</v>
      </c>
      <c r="U800" s="217"/>
      <c r="V800" s="85"/>
      <c r="W800" s="85"/>
      <c r="X800" s="85"/>
      <c r="Y800" s="85"/>
      <c r="Z800" s="85"/>
      <c r="AA800" s="85"/>
      <c r="AB800" s="86"/>
      <c r="AC800" s="86"/>
      <c r="AD800" s="85"/>
      <c r="AE800" s="85"/>
      <c r="AF800" s="85"/>
      <c r="AG800" s="85"/>
      <c r="AH800" s="85">
        <v>1</v>
      </c>
      <c r="AI800" s="85"/>
      <c r="AJ800" s="85"/>
    </row>
    <row r="801" spans="1:36" ht="16.5" thickTop="1" thickBot="1">
      <c r="A801" s="105">
        <f t="shared" si="176"/>
        <v>42</v>
      </c>
      <c r="B801" s="195" t="s">
        <v>936</v>
      </c>
      <c r="C801" s="130">
        <v>1954</v>
      </c>
      <c r="D801" s="107"/>
      <c r="E801" s="131" t="s">
        <v>244</v>
      </c>
      <c r="F801" s="107">
        <v>2</v>
      </c>
      <c r="G801" s="105">
        <v>2</v>
      </c>
      <c r="H801" s="111">
        <v>812.3</v>
      </c>
      <c r="I801" s="111">
        <v>741.5</v>
      </c>
      <c r="J801" s="111">
        <v>485.86</v>
      </c>
      <c r="K801" s="109">
        <v>19</v>
      </c>
      <c r="L801" s="110">
        <f t="shared" si="169"/>
        <v>2169864.4980000001</v>
      </c>
      <c r="M801" s="108"/>
      <c r="N801" s="108"/>
      <c r="O801" s="108"/>
      <c r="P801" s="110">
        <f>'Форма 2'!C801-M801-N801-O801</f>
        <v>2169864.4980000001</v>
      </c>
      <c r="Q801" s="111">
        <f t="shared" si="170"/>
        <v>2926.3175967633179</v>
      </c>
      <c r="R801" s="111">
        <f t="shared" si="171"/>
        <v>2926.3175967633179</v>
      </c>
      <c r="S801" s="112" t="s">
        <v>81</v>
      </c>
      <c r="T801" s="107" t="s">
        <v>82</v>
      </c>
      <c r="U801" s="217"/>
      <c r="V801" s="85"/>
      <c r="W801" s="85"/>
      <c r="X801" s="85"/>
      <c r="Y801" s="85"/>
      <c r="Z801" s="85"/>
      <c r="AA801" s="85"/>
      <c r="AB801" s="86"/>
      <c r="AC801" s="86"/>
      <c r="AD801" s="85"/>
      <c r="AE801" s="85"/>
      <c r="AF801" s="85"/>
      <c r="AG801" s="85"/>
      <c r="AH801" s="85">
        <v>1</v>
      </c>
      <c r="AI801" s="85"/>
      <c r="AJ801" s="85"/>
    </row>
    <row r="802" spans="1:36" ht="16.5" thickTop="1" thickBot="1">
      <c r="A802" s="105">
        <f t="shared" si="176"/>
        <v>43</v>
      </c>
      <c r="B802" s="114" t="s">
        <v>937</v>
      </c>
      <c r="C802" s="113">
        <v>1954</v>
      </c>
      <c r="D802" s="107">
        <v>1954</v>
      </c>
      <c r="E802" s="114" t="s">
        <v>938</v>
      </c>
      <c r="F802" s="107">
        <v>2</v>
      </c>
      <c r="G802" s="107">
        <v>2</v>
      </c>
      <c r="H802" s="111">
        <v>1455.7</v>
      </c>
      <c r="I802" s="111">
        <v>1455.7</v>
      </c>
      <c r="J802" s="111">
        <v>1272.5</v>
      </c>
      <c r="K802" s="125">
        <v>28</v>
      </c>
      <c r="L802" s="110">
        <f t="shared" si="169"/>
        <v>1488438.693</v>
      </c>
      <c r="M802" s="108"/>
      <c r="N802" s="108"/>
      <c r="O802" s="108"/>
      <c r="P802" s="110">
        <f>'Форма 2'!C802-M802-N802-O802</f>
        <v>1488438.693</v>
      </c>
      <c r="Q802" s="111">
        <f t="shared" si="170"/>
        <v>1022.4899999999999</v>
      </c>
      <c r="R802" s="111">
        <f t="shared" si="171"/>
        <v>1022.4899999999999</v>
      </c>
      <c r="S802" s="112" t="s">
        <v>81</v>
      </c>
      <c r="T802" s="107" t="s">
        <v>82</v>
      </c>
      <c r="U802" s="217"/>
      <c r="V802" s="85"/>
      <c r="W802" s="85"/>
      <c r="X802" s="85">
        <v>1</v>
      </c>
      <c r="Y802" s="85"/>
      <c r="Z802" s="85">
        <v>1</v>
      </c>
      <c r="AA802" s="85"/>
      <c r="AB802" s="86"/>
      <c r="AC802" s="86"/>
      <c r="AD802" s="85"/>
      <c r="AE802" s="85"/>
      <c r="AF802" s="85"/>
      <c r="AG802" s="85"/>
      <c r="AH802" s="85"/>
      <c r="AI802" s="85"/>
      <c r="AJ802" s="85"/>
    </row>
    <row r="803" spans="1:36" ht="16.5" thickTop="1" thickBot="1">
      <c r="A803" s="105">
        <f t="shared" si="176"/>
        <v>44</v>
      </c>
      <c r="B803" s="114" t="s">
        <v>939</v>
      </c>
      <c r="C803" s="113">
        <v>1959</v>
      </c>
      <c r="D803" s="107">
        <v>1959</v>
      </c>
      <c r="E803" s="114" t="s">
        <v>940</v>
      </c>
      <c r="F803" s="107">
        <v>5</v>
      </c>
      <c r="G803" s="107">
        <v>4</v>
      </c>
      <c r="H803" s="111">
        <v>5047.5</v>
      </c>
      <c r="I803" s="111">
        <v>5047.5</v>
      </c>
      <c r="J803" s="111">
        <v>4584.8500000000004</v>
      </c>
      <c r="K803" s="125"/>
      <c r="L803" s="110">
        <f t="shared" si="169"/>
        <v>17388738.449999999</v>
      </c>
      <c r="M803" s="108"/>
      <c r="N803" s="108"/>
      <c r="O803" s="108"/>
      <c r="P803" s="110">
        <f>'Форма 2'!C803-M803-N803-O803</f>
        <v>17388738.449999999</v>
      </c>
      <c r="Q803" s="111">
        <f t="shared" si="170"/>
        <v>3445.02</v>
      </c>
      <c r="R803" s="111">
        <f t="shared" si="171"/>
        <v>3445.02</v>
      </c>
      <c r="S803" s="112" t="s">
        <v>81</v>
      </c>
      <c r="T803" s="107" t="s">
        <v>92</v>
      </c>
      <c r="U803" s="217"/>
      <c r="V803" s="85"/>
      <c r="W803" s="85"/>
      <c r="X803" s="85"/>
      <c r="Y803" s="85"/>
      <c r="Z803" s="85"/>
      <c r="AA803" s="85"/>
      <c r="AB803" s="86"/>
      <c r="AC803" s="86"/>
      <c r="AD803" s="85">
        <v>1</v>
      </c>
      <c r="AE803" s="85"/>
      <c r="AF803" s="85"/>
      <c r="AG803" s="85"/>
      <c r="AH803" s="85"/>
      <c r="AI803" s="85"/>
      <c r="AJ803" s="85"/>
    </row>
    <row r="804" spans="1:36" ht="16.5" thickTop="1" thickBot="1">
      <c r="A804" s="105">
        <f t="shared" si="176"/>
        <v>45</v>
      </c>
      <c r="B804" s="114" t="s">
        <v>5089</v>
      </c>
      <c r="C804" s="107">
        <v>1962</v>
      </c>
      <c r="D804" s="107"/>
      <c r="E804" s="244" t="s">
        <v>317</v>
      </c>
      <c r="F804" s="107">
        <v>2</v>
      </c>
      <c r="G804" s="107">
        <v>2</v>
      </c>
      <c r="H804" s="111">
        <v>623.1</v>
      </c>
      <c r="I804" s="111">
        <v>623.1</v>
      </c>
      <c r="J804" s="111"/>
      <c r="K804" s="241">
        <v>20</v>
      </c>
      <c r="L804" s="110">
        <f t="shared" ref="L804" si="179">SUM(M804:P804)</f>
        <v>235413.41100000002</v>
      </c>
      <c r="M804" s="108"/>
      <c r="N804" s="108"/>
      <c r="O804" s="108"/>
      <c r="P804" s="110">
        <f>'Форма 2'!C804-M804-N804-O804</f>
        <v>235413.41100000002</v>
      </c>
      <c r="Q804" s="111">
        <f t="shared" ref="Q804" si="180">L804/I804</f>
        <v>377.81</v>
      </c>
      <c r="R804" s="111">
        <f t="shared" ref="R804" si="181">Q804</f>
        <v>377.81</v>
      </c>
      <c r="S804" s="112" t="s">
        <v>81</v>
      </c>
      <c r="T804" s="107" t="s">
        <v>92</v>
      </c>
      <c r="U804" s="219"/>
      <c r="V804" s="153"/>
      <c r="W804" s="153"/>
      <c r="X804" s="153">
        <v>1</v>
      </c>
      <c r="Y804" s="153"/>
      <c r="Z804" s="153"/>
      <c r="AA804" s="153"/>
      <c r="AB804" s="86"/>
      <c r="AC804" s="86"/>
      <c r="AD804" s="153"/>
      <c r="AE804" s="153"/>
      <c r="AF804" s="153"/>
      <c r="AG804" s="85"/>
      <c r="AH804" s="153"/>
      <c r="AI804" s="153"/>
      <c r="AJ804" s="153"/>
    </row>
    <row r="805" spans="1:36" ht="16.5" thickTop="1" thickBot="1">
      <c r="A805" s="105">
        <f>A804+1</f>
        <v>46</v>
      </c>
      <c r="B805" s="114" t="s">
        <v>942</v>
      </c>
      <c r="C805" s="113">
        <v>1995</v>
      </c>
      <c r="D805" s="107"/>
      <c r="E805" s="114"/>
      <c r="F805" s="107">
        <v>3</v>
      </c>
      <c r="G805" s="107">
        <v>3</v>
      </c>
      <c r="H805" s="111">
        <v>1422.3</v>
      </c>
      <c r="I805" s="111">
        <v>893.7</v>
      </c>
      <c r="J805" s="111">
        <v>893.7</v>
      </c>
      <c r="K805" s="125"/>
      <c r="L805" s="110">
        <f>SUM(M805:P805)</f>
        <v>3901667.5830000001</v>
      </c>
      <c r="M805" s="108"/>
      <c r="N805" s="108"/>
      <c r="O805" s="108"/>
      <c r="P805" s="110">
        <f>'Форма 2'!C805-M805-N805-O805</f>
        <v>3901667.5830000001</v>
      </c>
      <c r="Q805" s="111">
        <f>L805/I805</f>
        <v>4365.7464283316549</v>
      </c>
      <c r="R805" s="111">
        <f>Q805</f>
        <v>4365.7464283316549</v>
      </c>
      <c r="S805" s="112" t="s">
        <v>81</v>
      </c>
      <c r="T805" s="107" t="s">
        <v>92</v>
      </c>
      <c r="U805" s="217"/>
      <c r="V805" s="85"/>
      <c r="W805" s="85"/>
      <c r="X805" s="85"/>
      <c r="Y805" s="85"/>
      <c r="Z805" s="85"/>
      <c r="AA805" s="85"/>
      <c r="AB805" s="86"/>
      <c r="AC805" s="86"/>
      <c r="AD805" s="85"/>
      <c r="AE805" s="85">
        <v>1</v>
      </c>
      <c r="AF805" s="85"/>
      <c r="AG805" s="85"/>
      <c r="AH805" s="85"/>
      <c r="AI805" s="85"/>
      <c r="AJ805" s="85"/>
    </row>
    <row r="806" spans="1:36" ht="16.5" thickTop="1" thickBot="1">
      <c r="A806" s="105">
        <f>A805+1</f>
        <v>47</v>
      </c>
      <c r="B806" s="114" t="s">
        <v>1936</v>
      </c>
      <c r="C806" s="107">
        <v>1960</v>
      </c>
      <c r="D806" s="107">
        <v>1960</v>
      </c>
      <c r="E806" s="114" t="s">
        <v>940</v>
      </c>
      <c r="F806" s="107">
        <v>2</v>
      </c>
      <c r="G806" s="107">
        <v>2</v>
      </c>
      <c r="H806" s="111">
        <v>635.1</v>
      </c>
      <c r="I806" s="111">
        <v>635.1</v>
      </c>
      <c r="J806" s="111">
        <v>635.1</v>
      </c>
      <c r="K806" s="241"/>
      <c r="L806" s="110">
        <f>SUM(M806:P806)</f>
        <v>239947.13100000002</v>
      </c>
      <c r="M806" s="108"/>
      <c r="N806" s="108"/>
      <c r="O806" s="108"/>
      <c r="P806" s="110">
        <f>'Форма 2'!C806-M806-N806-O806</f>
        <v>239947.13100000002</v>
      </c>
      <c r="Q806" s="111">
        <f>L806/I806</f>
        <v>377.81</v>
      </c>
      <c r="R806" s="111">
        <f>Q806</f>
        <v>377.81</v>
      </c>
      <c r="S806" s="112" t="s">
        <v>81</v>
      </c>
      <c r="T806" s="107" t="s">
        <v>92</v>
      </c>
      <c r="U806" s="219"/>
      <c r="V806" s="153"/>
      <c r="W806" s="153"/>
      <c r="X806" s="153">
        <v>1</v>
      </c>
      <c r="Y806" s="153"/>
      <c r="Z806" s="153"/>
      <c r="AA806" s="153"/>
      <c r="AB806" s="86"/>
      <c r="AC806" s="86"/>
      <c r="AD806" s="153"/>
      <c r="AE806" s="153"/>
      <c r="AF806" s="153"/>
      <c r="AG806" s="85"/>
      <c r="AH806" s="153"/>
      <c r="AI806" s="153"/>
      <c r="AJ806" s="153"/>
    </row>
    <row r="807" spans="1:36" ht="16.5" thickTop="1" thickBot="1">
      <c r="A807" s="105">
        <f>A805+1</f>
        <v>47</v>
      </c>
      <c r="B807" s="114" t="s">
        <v>943</v>
      </c>
      <c r="C807" s="113">
        <v>1966</v>
      </c>
      <c r="D807" s="107"/>
      <c r="E807" s="114" t="s">
        <v>94</v>
      </c>
      <c r="F807" s="107">
        <v>5</v>
      </c>
      <c r="G807" s="107">
        <v>2</v>
      </c>
      <c r="H807" s="111">
        <v>1609</v>
      </c>
      <c r="I807" s="108">
        <v>1609</v>
      </c>
      <c r="J807" s="111">
        <v>1279.5</v>
      </c>
      <c r="K807" s="125">
        <v>57</v>
      </c>
      <c r="L807" s="110">
        <f t="shared" si="169"/>
        <v>2760416.4899999998</v>
      </c>
      <c r="M807" s="108"/>
      <c r="N807" s="108"/>
      <c r="O807" s="108"/>
      <c r="P807" s="110">
        <f>'Форма 2'!C807-M807-N807-O807</f>
        <v>2760416.4899999998</v>
      </c>
      <c r="Q807" s="111">
        <f>L807/I807</f>
        <v>1715.61</v>
      </c>
      <c r="R807" s="111">
        <f>Q807</f>
        <v>1715.61</v>
      </c>
      <c r="S807" s="112" t="s">
        <v>81</v>
      </c>
      <c r="T807" s="107" t="s">
        <v>92</v>
      </c>
      <c r="U807" s="217"/>
      <c r="V807" s="85">
        <v>1</v>
      </c>
      <c r="W807" s="85"/>
      <c r="X807" s="85"/>
      <c r="Y807" s="85"/>
      <c r="Z807" s="85"/>
      <c r="AA807" s="85"/>
      <c r="AB807" s="86"/>
      <c r="AC807" s="86"/>
      <c r="AD807" s="85"/>
      <c r="AE807" s="85"/>
      <c r="AF807" s="85"/>
      <c r="AG807" s="85"/>
      <c r="AH807" s="85"/>
      <c r="AI807" s="85"/>
      <c r="AJ807" s="85"/>
    </row>
    <row r="808" spans="1:36" ht="16.5" thickTop="1" thickBot="1">
      <c r="A808" s="105">
        <f t="shared" si="176"/>
        <v>48</v>
      </c>
      <c r="B808" s="114" t="s">
        <v>944</v>
      </c>
      <c r="C808" s="113">
        <v>1966</v>
      </c>
      <c r="D808" s="107"/>
      <c r="E808" s="114" t="s">
        <v>80</v>
      </c>
      <c r="F808" s="107">
        <v>5</v>
      </c>
      <c r="G808" s="107">
        <v>4</v>
      </c>
      <c r="H808" s="111">
        <v>3409</v>
      </c>
      <c r="I808" s="111">
        <v>3409</v>
      </c>
      <c r="J808" s="111">
        <v>3317.2</v>
      </c>
      <c r="K808" s="125">
        <v>105</v>
      </c>
      <c r="L808" s="110">
        <f t="shared" ref="L808:L816" si="182">SUM(M808:P808)</f>
        <v>2660417.6900000004</v>
      </c>
      <c r="M808" s="108"/>
      <c r="N808" s="108"/>
      <c r="O808" s="108"/>
      <c r="P808" s="110">
        <f>'Форма 2'!C808-M808-N808-O808</f>
        <v>2660417.6900000004</v>
      </c>
      <c r="Q808" s="111">
        <f>L808/I808</f>
        <v>780.41000000000008</v>
      </c>
      <c r="R808" s="111">
        <f>Q808</f>
        <v>780.41000000000008</v>
      </c>
      <c r="S808" s="112" t="s">
        <v>81</v>
      </c>
      <c r="T808" s="105" t="s">
        <v>92</v>
      </c>
      <c r="U808" s="217"/>
      <c r="V808" s="85"/>
      <c r="W808" s="85"/>
      <c r="X808" s="85">
        <v>1</v>
      </c>
      <c r="Y808" s="85"/>
      <c r="Z808" s="85">
        <v>1</v>
      </c>
      <c r="AA808" s="85"/>
      <c r="AB808" s="86"/>
      <c r="AC808" s="86"/>
      <c r="AD808" s="85"/>
      <c r="AE808" s="85"/>
      <c r="AF808" s="85"/>
      <c r="AG808" s="85"/>
      <c r="AH808" s="85"/>
      <c r="AI808" s="85"/>
      <c r="AJ808" s="85"/>
    </row>
    <row r="809" spans="1:36" ht="16.5" thickTop="1" thickBot="1">
      <c r="A809" s="105">
        <f t="shared" si="176"/>
        <v>49</v>
      </c>
      <c r="B809" s="114" t="s">
        <v>945</v>
      </c>
      <c r="C809" s="113">
        <v>1967</v>
      </c>
      <c r="D809" s="107"/>
      <c r="E809" s="114" t="s">
        <v>879</v>
      </c>
      <c r="F809" s="107">
        <v>5</v>
      </c>
      <c r="G809" s="107">
        <v>4</v>
      </c>
      <c r="H809" s="111">
        <v>3373</v>
      </c>
      <c r="I809" s="111">
        <v>3373</v>
      </c>
      <c r="J809" s="111">
        <v>3373</v>
      </c>
      <c r="K809" s="125">
        <v>105</v>
      </c>
      <c r="L809" s="110">
        <f t="shared" si="182"/>
        <v>11620052.459999999</v>
      </c>
      <c r="M809" s="108"/>
      <c r="N809" s="108"/>
      <c r="O809" s="108"/>
      <c r="P809" s="110">
        <f>'Форма 2'!C809-M809-N809-O809</f>
        <v>11620052.459999999</v>
      </c>
      <c r="Q809" s="111">
        <f t="shared" ref="Q809:Q816" si="183">L809/I809</f>
        <v>3445.0199999999995</v>
      </c>
      <c r="R809" s="111">
        <f t="shared" ref="R809:R816" si="184">Q809</f>
        <v>3445.0199999999995</v>
      </c>
      <c r="S809" s="112" t="s">
        <v>81</v>
      </c>
      <c r="T809" s="105" t="s">
        <v>92</v>
      </c>
      <c r="U809" s="217"/>
      <c r="V809" s="85"/>
      <c r="W809" s="85"/>
      <c r="X809" s="85"/>
      <c r="Y809" s="85"/>
      <c r="Z809" s="85"/>
      <c r="AA809" s="85"/>
      <c r="AB809" s="86"/>
      <c r="AC809" s="86"/>
      <c r="AD809" s="85">
        <v>1</v>
      </c>
      <c r="AE809" s="85"/>
      <c r="AF809" s="85"/>
      <c r="AG809" s="85"/>
      <c r="AH809" s="85"/>
      <c r="AI809" s="85"/>
      <c r="AJ809" s="85"/>
    </row>
    <row r="810" spans="1:36" ht="16.5" thickTop="1" thickBot="1">
      <c r="A810" s="105">
        <f t="shared" si="176"/>
        <v>50</v>
      </c>
      <c r="B810" s="114" t="s">
        <v>946</v>
      </c>
      <c r="C810" s="113">
        <v>1968</v>
      </c>
      <c r="D810" s="107"/>
      <c r="E810" s="114" t="s">
        <v>879</v>
      </c>
      <c r="F810" s="107">
        <v>5</v>
      </c>
      <c r="G810" s="107">
        <v>4</v>
      </c>
      <c r="H810" s="111">
        <v>3379.2</v>
      </c>
      <c r="I810" s="111">
        <v>3379.2</v>
      </c>
      <c r="J810" s="111">
        <v>3379.2</v>
      </c>
      <c r="K810" s="125">
        <v>105</v>
      </c>
      <c r="L810" s="110">
        <f t="shared" si="182"/>
        <v>5734468.608</v>
      </c>
      <c r="M810" s="108"/>
      <c r="N810" s="108"/>
      <c r="O810" s="108"/>
      <c r="P810" s="110">
        <f>'Форма 2'!C810-M810-N810-O810</f>
        <v>5734468.608</v>
      </c>
      <c r="Q810" s="111">
        <f t="shared" si="183"/>
        <v>1696.99</v>
      </c>
      <c r="R810" s="111">
        <f t="shared" si="184"/>
        <v>1696.99</v>
      </c>
      <c r="S810" s="112" t="s">
        <v>81</v>
      </c>
      <c r="T810" s="105" t="s">
        <v>92</v>
      </c>
      <c r="U810" s="217"/>
      <c r="V810" s="85"/>
      <c r="W810" s="85"/>
      <c r="X810" s="85"/>
      <c r="Y810" s="85"/>
      <c r="Z810" s="85"/>
      <c r="AA810" s="85"/>
      <c r="AB810" s="86"/>
      <c r="AC810" s="86"/>
      <c r="AD810" s="85"/>
      <c r="AE810" s="85">
        <v>1</v>
      </c>
      <c r="AF810" s="85"/>
      <c r="AG810" s="85"/>
      <c r="AH810" s="85"/>
      <c r="AI810" s="85"/>
      <c r="AJ810" s="85"/>
    </row>
    <row r="811" spans="1:36" ht="16.5" thickTop="1" thickBot="1">
      <c r="A811" s="105">
        <f t="shared" si="176"/>
        <v>51</v>
      </c>
      <c r="B811" s="114" t="s">
        <v>947</v>
      </c>
      <c r="C811" s="113">
        <v>1966</v>
      </c>
      <c r="D811" s="107"/>
      <c r="E811" s="114" t="s">
        <v>80</v>
      </c>
      <c r="F811" s="107">
        <v>5</v>
      </c>
      <c r="G811" s="107">
        <v>2</v>
      </c>
      <c r="H811" s="111">
        <v>1582.2</v>
      </c>
      <c r="I811" s="111">
        <v>1582.2</v>
      </c>
      <c r="J811" s="111">
        <v>1330.7</v>
      </c>
      <c r="K811" s="125">
        <v>60</v>
      </c>
      <c r="L811" s="110">
        <f t="shared" si="182"/>
        <v>5450710.6440000003</v>
      </c>
      <c r="M811" s="108"/>
      <c r="N811" s="108"/>
      <c r="O811" s="108"/>
      <c r="P811" s="110">
        <f>'Форма 2'!C811-M811-N811-O811</f>
        <v>5450710.6440000003</v>
      </c>
      <c r="Q811" s="111">
        <f t="shared" si="183"/>
        <v>3445.02</v>
      </c>
      <c r="R811" s="111">
        <f t="shared" si="184"/>
        <v>3445.02</v>
      </c>
      <c r="S811" s="112" t="s">
        <v>81</v>
      </c>
      <c r="T811" s="105" t="s">
        <v>92</v>
      </c>
      <c r="U811" s="217"/>
      <c r="V811" s="85"/>
      <c r="W811" s="85"/>
      <c r="X811" s="85"/>
      <c r="Y811" s="85"/>
      <c r="Z811" s="85"/>
      <c r="AA811" s="85"/>
      <c r="AB811" s="86"/>
      <c r="AC811" s="86"/>
      <c r="AD811" s="85">
        <v>1</v>
      </c>
      <c r="AE811" s="85"/>
      <c r="AF811" s="85"/>
      <c r="AG811" s="85"/>
      <c r="AH811" s="85"/>
      <c r="AI811" s="85"/>
      <c r="AJ811" s="85"/>
    </row>
    <row r="812" spans="1:36" ht="16.5" thickTop="1" thickBot="1">
      <c r="A812" s="105">
        <f t="shared" si="176"/>
        <v>52</v>
      </c>
      <c r="B812" s="112" t="s">
        <v>948</v>
      </c>
      <c r="C812" s="107">
        <v>1985</v>
      </c>
      <c r="D812" s="107"/>
      <c r="E812" s="114" t="s">
        <v>91</v>
      </c>
      <c r="F812" s="107">
        <v>2</v>
      </c>
      <c r="G812" s="107">
        <v>1</v>
      </c>
      <c r="H812" s="111">
        <v>436.2</v>
      </c>
      <c r="I812" s="111">
        <v>411</v>
      </c>
      <c r="J812" s="111">
        <v>109.8</v>
      </c>
      <c r="K812" s="122">
        <v>21</v>
      </c>
      <c r="L812" s="110">
        <f t="shared" si="182"/>
        <v>6710736.3479999993</v>
      </c>
      <c r="M812" s="108"/>
      <c r="N812" s="108"/>
      <c r="O812" s="108"/>
      <c r="P812" s="110">
        <f>'Форма 2'!C812-M812-N812-O812</f>
        <v>6710736.3479999993</v>
      </c>
      <c r="Q812" s="111">
        <f t="shared" si="183"/>
        <v>16327.825664233575</v>
      </c>
      <c r="R812" s="111">
        <f t="shared" si="184"/>
        <v>16327.825664233575</v>
      </c>
      <c r="S812" s="112" t="s">
        <v>81</v>
      </c>
      <c r="T812" s="107" t="s">
        <v>82</v>
      </c>
      <c r="U812" s="217"/>
      <c r="V812" s="85"/>
      <c r="W812" s="85"/>
      <c r="X812" s="85"/>
      <c r="Y812" s="85"/>
      <c r="Z812" s="85"/>
      <c r="AA812" s="85"/>
      <c r="AB812" s="86"/>
      <c r="AC812" s="86"/>
      <c r="AD812" s="85">
        <v>1</v>
      </c>
      <c r="AE812" s="85">
        <v>1</v>
      </c>
      <c r="AF812" s="85"/>
      <c r="AG812" s="85"/>
      <c r="AH812" s="85"/>
      <c r="AI812" s="85"/>
      <c r="AJ812" s="85"/>
    </row>
    <row r="813" spans="1:36" ht="16.5" thickTop="1" thickBot="1">
      <c r="A813" s="105">
        <f t="shared" si="176"/>
        <v>53</v>
      </c>
      <c r="B813" s="112" t="s">
        <v>949</v>
      </c>
      <c r="C813" s="107">
        <v>1966</v>
      </c>
      <c r="D813" s="107"/>
      <c r="E813" s="114" t="s">
        <v>950</v>
      </c>
      <c r="F813" s="107">
        <v>5</v>
      </c>
      <c r="G813" s="107">
        <v>5</v>
      </c>
      <c r="H813" s="111">
        <v>3312.3</v>
      </c>
      <c r="I813" s="111">
        <v>3069.5</v>
      </c>
      <c r="J813" s="111">
        <v>3069.5</v>
      </c>
      <c r="K813" s="122">
        <v>157</v>
      </c>
      <c r="L813" s="110">
        <f t="shared" si="182"/>
        <v>11410939.746000001</v>
      </c>
      <c r="M813" s="108"/>
      <c r="N813" s="108"/>
      <c r="O813" s="108"/>
      <c r="P813" s="110">
        <f>'Форма 2'!C813-M813-N813-O813</f>
        <v>11410939.746000001</v>
      </c>
      <c r="Q813" s="111">
        <f t="shared" si="183"/>
        <v>3717.5239439648153</v>
      </c>
      <c r="R813" s="111">
        <f t="shared" si="184"/>
        <v>3717.5239439648153</v>
      </c>
      <c r="S813" s="112" t="s">
        <v>81</v>
      </c>
      <c r="T813" s="107" t="s">
        <v>82</v>
      </c>
      <c r="U813" s="217"/>
      <c r="V813" s="85"/>
      <c r="W813" s="85"/>
      <c r="X813" s="85"/>
      <c r="Y813" s="85"/>
      <c r="Z813" s="85"/>
      <c r="AA813" s="85"/>
      <c r="AB813" s="86"/>
      <c r="AC813" s="86"/>
      <c r="AD813" s="85">
        <v>1</v>
      </c>
      <c r="AE813" s="85"/>
      <c r="AF813" s="85"/>
      <c r="AG813" s="85"/>
      <c r="AH813" s="85"/>
      <c r="AI813" s="85"/>
      <c r="AJ813" s="85"/>
    </row>
    <row r="814" spans="1:36" ht="16.5" thickTop="1" thickBot="1">
      <c r="A814" s="105">
        <f t="shared" si="176"/>
        <v>54</v>
      </c>
      <c r="B814" s="112" t="s">
        <v>951</v>
      </c>
      <c r="C814" s="107">
        <v>1970</v>
      </c>
      <c r="D814" s="107">
        <v>1970</v>
      </c>
      <c r="E814" s="114" t="s">
        <v>952</v>
      </c>
      <c r="F814" s="107">
        <v>5</v>
      </c>
      <c r="G814" s="107">
        <v>5</v>
      </c>
      <c r="H814" s="111">
        <v>3568</v>
      </c>
      <c r="I814" s="111">
        <v>3568</v>
      </c>
      <c r="J814" s="111">
        <v>3286.6</v>
      </c>
      <c r="K814" s="122">
        <v>200</v>
      </c>
      <c r="L814" s="110">
        <f t="shared" si="182"/>
        <v>12291831.359999999</v>
      </c>
      <c r="M814" s="108"/>
      <c r="N814" s="108"/>
      <c r="O814" s="108"/>
      <c r="P814" s="110">
        <f>'Форма 2'!C814-M814-N814-O814</f>
        <v>12291831.359999999</v>
      </c>
      <c r="Q814" s="111">
        <f t="shared" si="183"/>
        <v>3445.02</v>
      </c>
      <c r="R814" s="111">
        <f t="shared" si="184"/>
        <v>3445.02</v>
      </c>
      <c r="S814" s="112" t="s">
        <v>81</v>
      </c>
      <c r="T814" s="107" t="s">
        <v>82</v>
      </c>
      <c r="U814" s="217"/>
      <c r="V814" s="85"/>
      <c r="W814" s="85"/>
      <c r="X814" s="85"/>
      <c r="Y814" s="85"/>
      <c r="Z814" s="85"/>
      <c r="AA814" s="85"/>
      <c r="AB814" s="86"/>
      <c r="AC814" s="86"/>
      <c r="AD814" s="85">
        <v>1</v>
      </c>
      <c r="AE814" s="85"/>
      <c r="AF814" s="85"/>
      <c r="AG814" s="85"/>
      <c r="AH814" s="85"/>
      <c r="AI814" s="85"/>
      <c r="AJ814" s="85"/>
    </row>
    <row r="815" spans="1:36" ht="16.5" thickTop="1" thickBot="1">
      <c r="A815" s="105">
        <f t="shared" si="176"/>
        <v>55</v>
      </c>
      <c r="B815" s="112" t="s">
        <v>953</v>
      </c>
      <c r="C815" s="107">
        <v>1974</v>
      </c>
      <c r="D815" s="107">
        <v>1974</v>
      </c>
      <c r="E815" s="114" t="s">
        <v>952</v>
      </c>
      <c r="F815" s="107">
        <v>5</v>
      </c>
      <c r="G815" s="107">
        <v>6</v>
      </c>
      <c r="H815" s="111">
        <v>4362.5</v>
      </c>
      <c r="I815" s="111">
        <v>4362.5</v>
      </c>
      <c r="J815" s="111">
        <v>3917.1</v>
      </c>
      <c r="K815" s="122">
        <v>182</v>
      </c>
      <c r="L815" s="110">
        <f t="shared" si="182"/>
        <v>6391324.25</v>
      </c>
      <c r="M815" s="108"/>
      <c r="N815" s="108"/>
      <c r="O815" s="108"/>
      <c r="P815" s="110">
        <f>'Форма 2'!C815-M815-N815-O815</f>
        <v>6391324.25</v>
      </c>
      <c r="Q815" s="111">
        <f t="shared" si="183"/>
        <v>1465.06</v>
      </c>
      <c r="R815" s="111">
        <f t="shared" si="184"/>
        <v>1465.06</v>
      </c>
      <c r="S815" s="112" t="s">
        <v>81</v>
      </c>
      <c r="T815" s="107" t="s">
        <v>82</v>
      </c>
      <c r="U815" s="217">
        <v>1</v>
      </c>
      <c r="V815" s="85"/>
      <c r="W815" s="85"/>
      <c r="X815" s="85"/>
      <c r="Y815" s="85"/>
      <c r="Z815" s="85"/>
      <c r="AA815" s="85">
        <v>1</v>
      </c>
      <c r="AB815" s="86"/>
      <c r="AC815" s="86"/>
      <c r="AD815" s="85"/>
      <c r="AE815" s="85"/>
      <c r="AF815" s="85"/>
      <c r="AG815" s="85"/>
      <c r="AH815" s="85"/>
      <c r="AI815" s="85"/>
      <c r="AJ815" s="85"/>
    </row>
    <row r="816" spans="1:36" ht="16.5" thickTop="1" thickBot="1">
      <c r="A816" s="105">
        <f t="shared" si="176"/>
        <v>56</v>
      </c>
      <c r="B816" s="112" t="s">
        <v>954</v>
      </c>
      <c r="C816" s="107">
        <v>1978</v>
      </c>
      <c r="D816" s="107">
        <v>1978</v>
      </c>
      <c r="E816" s="114" t="s">
        <v>952</v>
      </c>
      <c r="F816" s="107">
        <v>5</v>
      </c>
      <c r="G816" s="107">
        <v>6</v>
      </c>
      <c r="H816" s="111">
        <v>4404.3</v>
      </c>
      <c r="I816" s="111">
        <v>4404.3</v>
      </c>
      <c r="J816" s="111">
        <v>3935.3</v>
      </c>
      <c r="K816" s="122">
        <v>191</v>
      </c>
      <c r="L816" s="110">
        <f t="shared" si="182"/>
        <v>25062625.107000001</v>
      </c>
      <c r="M816" s="108"/>
      <c r="N816" s="108"/>
      <c r="O816" s="108"/>
      <c r="P816" s="110">
        <f>'Форма 2'!C816-M816-N816-O816</f>
        <v>25062625.107000001</v>
      </c>
      <c r="Q816" s="111">
        <f t="shared" si="183"/>
        <v>5690.49</v>
      </c>
      <c r="R816" s="111">
        <f t="shared" si="184"/>
        <v>5690.49</v>
      </c>
      <c r="S816" s="112" t="s">
        <v>81</v>
      </c>
      <c r="T816" s="107" t="s">
        <v>82</v>
      </c>
      <c r="U816" s="217">
        <v>1</v>
      </c>
      <c r="V816" s="85"/>
      <c r="W816" s="85"/>
      <c r="X816" s="85">
        <v>1</v>
      </c>
      <c r="Y816" s="85"/>
      <c r="Z816" s="85">
        <v>1</v>
      </c>
      <c r="AA816" s="85">
        <v>1</v>
      </c>
      <c r="AB816" s="86"/>
      <c r="AC816" s="86"/>
      <c r="AD816" s="85">
        <v>1</v>
      </c>
      <c r="AE816" s="85"/>
      <c r="AF816" s="85"/>
      <c r="AG816" s="85"/>
      <c r="AH816" s="85"/>
      <c r="AI816" s="85"/>
      <c r="AJ816" s="85"/>
    </row>
    <row r="817" spans="1:36" ht="17.25" thickTop="1" thickBot="1">
      <c r="A817" s="221">
        <v>0</v>
      </c>
      <c r="B817" s="13" t="s">
        <v>955</v>
      </c>
      <c r="C817" s="5"/>
      <c r="D817" s="5"/>
      <c r="E817" s="5"/>
      <c r="F817" s="5"/>
      <c r="G817" s="5"/>
      <c r="H817" s="17">
        <f>SUM(H818:H819)</f>
        <v>624.1</v>
      </c>
      <c r="I817" s="17">
        <f t="shared" ref="I817:P817" si="185">SUM(I818:I819)</f>
        <v>560</v>
      </c>
      <c r="J817" s="17">
        <f t="shared" si="185"/>
        <v>455.8</v>
      </c>
      <c r="K817" s="18">
        <f t="shared" si="185"/>
        <v>32</v>
      </c>
      <c r="L817" s="17">
        <f t="shared" si="185"/>
        <v>1929805.2920000004</v>
      </c>
      <c r="M817" s="17">
        <f t="shared" si="185"/>
        <v>0</v>
      </c>
      <c r="N817" s="17">
        <f t="shared" si="185"/>
        <v>0</v>
      </c>
      <c r="O817" s="17">
        <f t="shared" si="185"/>
        <v>0</v>
      </c>
      <c r="P817" s="17">
        <f t="shared" si="185"/>
        <v>1929805.2920000004</v>
      </c>
      <c r="Q817" s="8" t="s">
        <v>76</v>
      </c>
      <c r="R817" s="8" t="s">
        <v>76</v>
      </c>
      <c r="S817" s="8" t="s">
        <v>76</v>
      </c>
      <c r="T817" s="5" t="s">
        <v>76</v>
      </c>
      <c r="U817" s="218" t="s">
        <v>76</v>
      </c>
      <c r="V817" s="84" t="s">
        <v>76</v>
      </c>
      <c r="W817" s="84" t="s">
        <v>76</v>
      </c>
      <c r="X817" s="84" t="s">
        <v>76</v>
      </c>
      <c r="Y817" s="84" t="s">
        <v>76</v>
      </c>
      <c r="Z817" s="84" t="s">
        <v>76</v>
      </c>
      <c r="AA817" s="84" t="s">
        <v>76</v>
      </c>
      <c r="AB817" s="84" t="s">
        <v>76</v>
      </c>
      <c r="AC817" s="84" t="s">
        <v>76</v>
      </c>
      <c r="AD817" s="84" t="s">
        <v>76</v>
      </c>
      <c r="AE817" s="84" t="s">
        <v>76</v>
      </c>
      <c r="AF817" s="84" t="s">
        <v>76</v>
      </c>
      <c r="AG817" s="84" t="s">
        <v>76</v>
      </c>
      <c r="AH817" s="84" t="s">
        <v>76</v>
      </c>
      <c r="AI817" s="84" t="s">
        <v>76</v>
      </c>
      <c r="AJ817" s="84" t="s">
        <v>76</v>
      </c>
    </row>
    <row r="818" spans="1:36" ht="16.5" thickTop="1" thickBot="1">
      <c r="A818" s="105">
        <f t="shared" si="176"/>
        <v>1</v>
      </c>
      <c r="B818" s="249" t="s">
        <v>956</v>
      </c>
      <c r="C818" s="104">
        <v>1970</v>
      </c>
      <c r="D818" s="105">
        <v>2014</v>
      </c>
      <c r="E818" s="106" t="s">
        <v>102</v>
      </c>
      <c r="F818" s="107">
        <v>2</v>
      </c>
      <c r="G818" s="105">
        <v>1</v>
      </c>
      <c r="H818" s="111">
        <v>260.10000000000002</v>
      </c>
      <c r="I818" s="111">
        <v>228.2</v>
      </c>
      <c r="J818" s="111">
        <v>163.30000000000001</v>
      </c>
      <c r="K818" s="109">
        <v>10</v>
      </c>
      <c r="L818" s="110">
        <f t="shared" ref="L818:L819" si="186">SUM(M818:P818)</f>
        <v>1727199.2520000003</v>
      </c>
      <c r="M818" s="108"/>
      <c r="N818" s="108"/>
      <c r="O818" s="108"/>
      <c r="P818" s="110">
        <f>'Форма 2'!C818-M818-N818-O818</f>
        <v>1727199.2520000003</v>
      </c>
      <c r="Q818" s="111">
        <f>L818/I818</f>
        <v>7568.7960210341826</v>
      </c>
      <c r="R818" s="111">
        <f>Q818</f>
        <v>7568.7960210341826</v>
      </c>
      <c r="S818" s="112" t="s">
        <v>81</v>
      </c>
      <c r="T818" s="107" t="s">
        <v>82</v>
      </c>
      <c r="U818" s="217">
        <v>1</v>
      </c>
      <c r="V818" s="85">
        <v>1</v>
      </c>
      <c r="W818" s="85"/>
      <c r="X818" s="85">
        <v>1</v>
      </c>
      <c r="Y818" s="85"/>
      <c r="Z818" s="85"/>
      <c r="AA818" s="85"/>
      <c r="AB818" s="86"/>
      <c r="AC818" s="86"/>
      <c r="AD818" s="85"/>
      <c r="AE818" s="85"/>
      <c r="AF818" s="85"/>
      <c r="AG818" s="85"/>
      <c r="AH818" s="85"/>
      <c r="AI818" s="85"/>
      <c r="AJ818" s="85"/>
    </row>
    <row r="819" spans="1:36" ht="16.5" thickTop="1" thickBot="1">
      <c r="A819" s="105">
        <f t="shared" si="176"/>
        <v>2</v>
      </c>
      <c r="B819" s="249" t="s">
        <v>957</v>
      </c>
      <c r="C819" s="104">
        <v>1973</v>
      </c>
      <c r="D819" s="105"/>
      <c r="E819" s="106" t="s">
        <v>80</v>
      </c>
      <c r="F819" s="107">
        <v>2</v>
      </c>
      <c r="G819" s="105">
        <v>1</v>
      </c>
      <c r="H819" s="111">
        <v>364</v>
      </c>
      <c r="I819" s="111">
        <v>331.8</v>
      </c>
      <c r="J819" s="111">
        <v>292.5</v>
      </c>
      <c r="K819" s="109">
        <v>22</v>
      </c>
      <c r="L819" s="110">
        <f t="shared" si="186"/>
        <v>202606.04</v>
      </c>
      <c r="M819" s="108"/>
      <c r="N819" s="108"/>
      <c r="O819" s="108"/>
      <c r="P819" s="110">
        <f>'Форма 2'!C819-M819-N819-O819</f>
        <v>202606.04</v>
      </c>
      <c r="Q819" s="111">
        <f>L819/I819</f>
        <v>610.62700421940929</v>
      </c>
      <c r="R819" s="111">
        <f>Q819</f>
        <v>610.62700421940929</v>
      </c>
      <c r="S819" s="112" t="s">
        <v>81</v>
      </c>
      <c r="T819" s="107" t="s">
        <v>82</v>
      </c>
      <c r="U819" s="217">
        <v>1</v>
      </c>
      <c r="V819" s="85"/>
      <c r="W819" s="85"/>
      <c r="X819" s="85"/>
      <c r="Y819" s="85"/>
      <c r="Z819" s="85"/>
      <c r="AA819" s="85"/>
      <c r="AB819" s="86"/>
      <c r="AC819" s="86"/>
      <c r="AD819" s="85"/>
      <c r="AE819" s="85"/>
      <c r="AF819" s="85"/>
      <c r="AG819" s="85"/>
      <c r="AH819" s="85"/>
      <c r="AI819" s="85"/>
      <c r="AJ819" s="85"/>
    </row>
    <row r="820" spans="1:36" ht="17.25" thickTop="1" thickBot="1">
      <c r="A820" s="221">
        <v>0</v>
      </c>
      <c r="B820" s="13" t="s">
        <v>958</v>
      </c>
      <c r="C820" s="5"/>
      <c r="D820" s="5"/>
      <c r="E820" s="5"/>
      <c r="F820" s="5"/>
      <c r="G820" s="5"/>
      <c r="H820" s="17">
        <f t="shared" ref="H820:P820" si="187">SUM(H821:H838)</f>
        <v>56585.390000000007</v>
      </c>
      <c r="I820" s="17">
        <f t="shared" si="187"/>
        <v>47395.899999999994</v>
      </c>
      <c r="J820" s="17">
        <f t="shared" si="187"/>
        <v>4006</v>
      </c>
      <c r="K820" s="18">
        <f t="shared" si="187"/>
        <v>2007</v>
      </c>
      <c r="L820" s="17">
        <f t="shared" si="187"/>
        <v>132575568.47199997</v>
      </c>
      <c r="M820" s="17">
        <f t="shared" si="187"/>
        <v>0</v>
      </c>
      <c r="N820" s="17">
        <f t="shared" si="187"/>
        <v>0</v>
      </c>
      <c r="O820" s="17">
        <f t="shared" si="187"/>
        <v>0</v>
      </c>
      <c r="P820" s="17">
        <f t="shared" si="187"/>
        <v>132575568.47199997</v>
      </c>
      <c r="Q820" s="8" t="s">
        <v>76</v>
      </c>
      <c r="R820" s="8" t="s">
        <v>76</v>
      </c>
      <c r="S820" s="8" t="s">
        <v>76</v>
      </c>
      <c r="T820" s="5" t="s">
        <v>76</v>
      </c>
      <c r="U820" s="218" t="s">
        <v>76</v>
      </c>
      <c r="V820" s="84" t="s">
        <v>76</v>
      </c>
      <c r="W820" s="84" t="s">
        <v>76</v>
      </c>
      <c r="X820" s="84" t="s">
        <v>76</v>
      </c>
      <c r="Y820" s="84" t="s">
        <v>76</v>
      </c>
      <c r="Z820" s="84" t="s">
        <v>76</v>
      </c>
      <c r="AA820" s="84" t="s">
        <v>76</v>
      </c>
      <c r="AB820" s="84" t="s">
        <v>76</v>
      </c>
      <c r="AC820" s="84" t="s">
        <v>76</v>
      </c>
      <c r="AD820" s="84" t="s">
        <v>76</v>
      </c>
      <c r="AE820" s="84" t="s">
        <v>76</v>
      </c>
      <c r="AF820" s="84" t="s">
        <v>76</v>
      </c>
      <c r="AG820" s="84" t="s">
        <v>76</v>
      </c>
      <c r="AH820" s="84" t="s">
        <v>76</v>
      </c>
      <c r="AI820" s="84" t="s">
        <v>76</v>
      </c>
      <c r="AJ820" s="84" t="s">
        <v>76</v>
      </c>
    </row>
    <row r="821" spans="1:36" ht="16.5" thickTop="1" thickBot="1">
      <c r="A821" s="105">
        <f>A4758+1</f>
        <v>2</v>
      </c>
      <c r="B821" s="112" t="s">
        <v>961</v>
      </c>
      <c r="C821" s="113">
        <v>1972</v>
      </c>
      <c r="D821" s="113">
        <v>1972</v>
      </c>
      <c r="E821" s="114" t="s">
        <v>960</v>
      </c>
      <c r="F821" s="107">
        <v>5</v>
      </c>
      <c r="G821" s="115">
        <v>6</v>
      </c>
      <c r="H821" s="111">
        <v>5477.2</v>
      </c>
      <c r="I821" s="111">
        <v>4979.6000000000004</v>
      </c>
      <c r="J821" s="111"/>
      <c r="K821" s="116">
        <v>180</v>
      </c>
      <c r="L821" s="110">
        <f t="shared" ref="L821:L838" si="188">SUM(M821:P821)</f>
        <v>4309149.1519999998</v>
      </c>
      <c r="M821" s="108"/>
      <c r="N821" s="108"/>
      <c r="O821" s="108"/>
      <c r="P821" s="110">
        <f>'Форма 2'!C821-M821-N821-O821</f>
        <v>4309149.1519999998</v>
      </c>
      <c r="Q821" s="111">
        <f t="shared" ref="Q821:Q838" si="189">L821/I821</f>
        <v>865.36050124507983</v>
      </c>
      <c r="R821" s="111">
        <f t="shared" ref="R821:R838" si="190">Q821</f>
        <v>865.36050124507983</v>
      </c>
      <c r="S821" s="112" t="s">
        <v>81</v>
      </c>
      <c r="T821" s="105" t="s">
        <v>82</v>
      </c>
      <c r="U821" s="217"/>
      <c r="V821" s="85"/>
      <c r="W821" s="85"/>
      <c r="X821" s="85">
        <v>1</v>
      </c>
      <c r="Y821" s="85"/>
      <c r="Z821" s="85">
        <v>1</v>
      </c>
      <c r="AA821" s="85"/>
      <c r="AB821" s="86"/>
      <c r="AC821" s="86"/>
      <c r="AD821" s="85"/>
      <c r="AE821" s="85"/>
      <c r="AF821" s="85"/>
      <c r="AG821" s="85"/>
      <c r="AH821" s="85"/>
      <c r="AI821" s="85"/>
      <c r="AJ821" s="85"/>
    </row>
    <row r="822" spans="1:36" ht="16.5" thickTop="1" thickBot="1">
      <c r="A822" s="105">
        <f t="shared" si="176"/>
        <v>3</v>
      </c>
      <c r="B822" s="112" t="s">
        <v>962</v>
      </c>
      <c r="C822" s="113">
        <v>1969</v>
      </c>
      <c r="D822" s="113">
        <v>1969</v>
      </c>
      <c r="E822" s="114" t="s">
        <v>80</v>
      </c>
      <c r="F822" s="107">
        <v>5</v>
      </c>
      <c r="G822" s="115">
        <v>1</v>
      </c>
      <c r="H822" s="111">
        <v>2487.9</v>
      </c>
      <c r="I822" s="111">
        <v>1171.9000000000001</v>
      </c>
      <c r="J822" s="111"/>
      <c r="K822" s="116">
        <v>83</v>
      </c>
      <c r="L822" s="110">
        <f t="shared" si="188"/>
        <v>3959268.9390000002</v>
      </c>
      <c r="M822" s="108"/>
      <c r="N822" s="108"/>
      <c r="O822" s="108"/>
      <c r="P822" s="110">
        <f>'Форма 2'!C822-M822-N822-O822</f>
        <v>3959268.9390000002</v>
      </c>
      <c r="Q822" s="111">
        <f t="shared" si="189"/>
        <v>3378.504086526154</v>
      </c>
      <c r="R822" s="111">
        <f t="shared" si="190"/>
        <v>3378.504086526154</v>
      </c>
      <c r="S822" s="112" t="s">
        <v>81</v>
      </c>
      <c r="T822" s="105" t="s">
        <v>82</v>
      </c>
      <c r="U822" s="217">
        <v>1</v>
      </c>
      <c r="V822" s="85"/>
      <c r="W822" s="85"/>
      <c r="X822" s="85"/>
      <c r="Y822" s="85"/>
      <c r="Z822" s="85"/>
      <c r="AA822" s="85">
        <v>1</v>
      </c>
      <c r="AB822" s="86"/>
      <c r="AC822" s="86"/>
      <c r="AD822" s="85"/>
      <c r="AE822" s="85"/>
      <c r="AF822" s="85"/>
      <c r="AG822" s="85"/>
      <c r="AH822" s="85"/>
      <c r="AI822" s="85"/>
      <c r="AJ822" s="85"/>
    </row>
    <row r="823" spans="1:36" ht="16.5" thickTop="1" thickBot="1">
      <c r="A823" s="105">
        <f t="shared" si="176"/>
        <v>4</v>
      </c>
      <c r="B823" s="112" t="s">
        <v>963</v>
      </c>
      <c r="C823" s="113">
        <v>1968</v>
      </c>
      <c r="D823" s="113">
        <v>1968</v>
      </c>
      <c r="E823" s="114" t="s">
        <v>80</v>
      </c>
      <c r="F823" s="107">
        <v>5</v>
      </c>
      <c r="G823" s="115">
        <v>2</v>
      </c>
      <c r="H823" s="111">
        <v>2261.3000000000002</v>
      </c>
      <c r="I823" s="111">
        <v>1674.7</v>
      </c>
      <c r="J823" s="111"/>
      <c r="K823" s="116">
        <v>100</v>
      </c>
      <c r="L823" s="110">
        <f t="shared" si="188"/>
        <v>1764741.1330000004</v>
      </c>
      <c r="M823" s="108"/>
      <c r="N823" s="108"/>
      <c r="O823" s="108"/>
      <c r="P823" s="110">
        <f>'Форма 2'!C823-M823-N823-O823</f>
        <v>1764741.1330000004</v>
      </c>
      <c r="Q823" s="111">
        <f t="shared" si="189"/>
        <v>1053.7655299456621</v>
      </c>
      <c r="R823" s="111">
        <f t="shared" si="190"/>
        <v>1053.7655299456621</v>
      </c>
      <c r="S823" s="112" t="s">
        <v>81</v>
      </c>
      <c r="T823" s="105" t="s">
        <v>82</v>
      </c>
      <c r="U823" s="217"/>
      <c r="V823" s="85"/>
      <c r="W823" s="85"/>
      <c r="X823" s="85">
        <v>1</v>
      </c>
      <c r="Y823" s="85"/>
      <c r="Z823" s="85">
        <v>1</v>
      </c>
      <c r="AA823" s="85"/>
      <c r="AB823" s="86"/>
      <c r="AC823" s="86"/>
      <c r="AD823" s="85"/>
      <c r="AE823" s="85"/>
      <c r="AF823" s="85"/>
      <c r="AG823" s="85"/>
      <c r="AH823" s="85"/>
      <c r="AI823" s="85"/>
      <c r="AJ823" s="85"/>
    </row>
    <row r="824" spans="1:36" ht="16.5" thickTop="1" thickBot="1">
      <c r="A824" s="105">
        <f t="shared" ref="A824:A885" si="191">A823+1</f>
        <v>5</v>
      </c>
      <c r="B824" s="112" t="s">
        <v>964</v>
      </c>
      <c r="C824" s="113">
        <v>1970</v>
      </c>
      <c r="D824" s="113">
        <v>1970</v>
      </c>
      <c r="E824" s="114" t="s">
        <v>960</v>
      </c>
      <c r="F824" s="107">
        <v>5</v>
      </c>
      <c r="G824" s="115">
        <v>6</v>
      </c>
      <c r="H824" s="111">
        <v>4757.7</v>
      </c>
      <c r="I824" s="111">
        <v>4354.5</v>
      </c>
      <c r="J824" s="111"/>
      <c r="K824" s="116">
        <v>196</v>
      </c>
      <c r="L824" s="110">
        <f t="shared" si="188"/>
        <v>3747644.1570000001</v>
      </c>
      <c r="M824" s="108"/>
      <c r="N824" s="108"/>
      <c r="O824" s="108"/>
      <c r="P824" s="110">
        <f>'Форма 2'!C824-M824-N824-O824</f>
        <v>3747644.1570000001</v>
      </c>
      <c r="Q824" s="111">
        <f t="shared" si="189"/>
        <v>860.63707819497074</v>
      </c>
      <c r="R824" s="111">
        <f t="shared" si="190"/>
        <v>860.63707819497074</v>
      </c>
      <c r="S824" s="112" t="s">
        <v>81</v>
      </c>
      <c r="T824" s="105" t="s">
        <v>82</v>
      </c>
      <c r="U824" s="217"/>
      <c r="V824" s="85"/>
      <c r="W824" s="85"/>
      <c r="X824" s="85">
        <v>1</v>
      </c>
      <c r="Y824" s="85"/>
      <c r="Z824" s="85">
        <v>1</v>
      </c>
      <c r="AA824" s="85"/>
      <c r="AB824" s="86"/>
      <c r="AC824" s="86"/>
      <c r="AD824" s="85"/>
      <c r="AE824" s="85"/>
      <c r="AF824" s="85"/>
      <c r="AG824" s="85"/>
      <c r="AH824" s="85"/>
      <c r="AI824" s="85"/>
      <c r="AJ824" s="85"/>
    </row>
    <row r="825" spans="1:36" ht="16.5" thickTop="1" thickBot="1">
      <c r="A825" s="105">
        <f t="shared" si="191"/>
        <v>6</v>
      </c>
      <c r="B825" s="112" t="s">
        <v>965</v>
      </c>
      <c r="C825" s="113">
        <v>1972</v>
      </c>
      <c r="D825" s="113">
        <v>1972</v>
      </c>
      <c r="E825" s="114" t="s">
        <v>960</v>
      </c>
      <c r="F825" s="107">
        <v>5</v>
      </c>
      <c r="G825" s="115">
        <v>6</v>
      </c>
      <c r="H825" s="111">
        <v>4613.1000000000004</v>
      </c>
      <c r="I825" s="111">
        <v>4389.2</v>
      </c>
      <c r="J825" s="111"/>
      <c r="K825" s="116">
        <v>199</v>
      </c>
      <c r="L825" s="110">
        <f t="shared" si="188"/>
        <v>3634796.8710000003</v>
      </c>
      <c r="M825" s="108"/>
      <c r="N825" s="108"/>
      <c r="O825" s="108"/>
      <c r="P825" s="110">
        <f>'Форма 2'!C825-M825-N825-O825</f>
        <v>3634796.8710000003</v>
      </c>
      <c r="Q825" s="111">
        <f t="shared" si="189"/>
        <v>828.12286316413019</v>
      </c>
      <c r="R825" s="111">
        <f t="shared" si="190"/>
        <v>828.12286316413019</v>
      </c>
      <c r="S825" s="112" t="s">
        <v>81</v>
      </c>
      <c r="T825" s="105" t="s">
        <v>82</v>
      </c>
      <c r="U825" s="217"/>
      <c r="V825" s="85"/>
      <c r="W825" s="85"/>
      <c r="X825" s="85">
        <v>1</v>
      </c>
      <c r="Y825" s="85"/>
      <c r="Z825" s="85">
        <v>1</v>
      </c>
      <c r="AA825" s="85"/>
      <c r="AB825" s="86"/>
      <c r="AC825" s="86"/>
      <c r="AD825" s="85"/>
      <c r="AE825" s="85"/>
      <c r="AF825" s="85"/>
      <c r="AG825" s="85"/>
      <c r="AH825" s="85"/>
      <c r="AI825" s="85"/>
      <c r="AJ825" s="85"/>
    </row>
    <row r="826" spans="1:36" ht="16.5" thickTop="1" thickBot="1">
      <c r="A826" s="105">
        <f t="shared" si="191"/>
        <v>7</v>
      </c>
      <c r="B826" s="112" t="s">
        <v>966</v>
      </c>
      <c r="C826" s="113">
        <v>1962</v>
      </c>
      <c r="D826" s="113">
        <v>1962</v>
      </c>
      <c r="E826" s="114" t="s">
        <v>317</v>
      </c>
      <c r="F826" s="107">
        <v>3</v>
      </c>
      <c r="G826" s="115">
        <v>3</v>
      </c>
      <c r="H826" s="111">
        <v>2068.1999999999998</v>
      </c>
      <c r="I826" s="111">
        <v>1546.6</v>
      </c>
      <c r="J826" s="111"/>
      <c r="K826" s="116">
        <v>61</v>
      </c>
      <c r="L826" s="110">
        <f t="shared" si="188"/>
        <v>20368874.52</v>
      </c>
      <c r="M826" s="108"/>
      <c r="N826" s="108"/>
      <c r="O826" s="108"/>
      <c r="P826" s="110">
        <f>'Форма 2'!C826-M826-N826-O826</f>
        <v>20368874.52</v>
      </c>
      <c r="Q826" s="111">
        <f t="shared" si="189"/>
        <v>13170.09861631967</v>
      </c>
      <c r="R826" s="111">
        <f t="shared" si="190"/>
        <v>13170.09861631967</v>
      </c>
      <c r="S826" s="112" t="s">
        <v>81</v>
      </c>
      <c r="T826" s="105" t="s">
        <v>82</v>
      </c>
      <c r="U826" s="217"/>
      <c r="V826" s="85"/>
      <c r="W826" s="85"/>
      <c r="X826" s="85"/>
      <c r="Y826" s="85"/>
      <c r="Z826" s="85"/>
      <c r="AA826" s="85"/>
      <c r="AB826" s="86"/>
      <c r="AC826" s="86"/>
      <c r="AD826" s="85">
        <v>1</v>
      </c>
      <c r="AE826" s="85">
        <v>1</v>
      </c>
      <c r="AF826" s="85"/>
      <c r="AG826" s="85"/>
      <c r="AH826" s="85"/>
      <c r="AI826" s="85"/>
      <c r="AJ826" s="85"/>
    </row>
    <row r="827" spans="1:36" ht="16.5" thickTop="1" thickBot="1">
      <c r="A827" s="105">
        <f t="shared" si="191"/>
        <v>8</v>
      </c>
      <c r="B827" s="112" t="s">
        <v>967</v>
      </c>
      <c r="C827" s="113">
        <v>1961</v>
      </c>
      <c r="D827" s="113">
        <v>1961</v>
      </c>
      <c r="E827" s="114" t="s">
        <v>960</v>
      </c>
      <c r="F827" s="107">
        <v>3</v>
      </c>
      <c r="G827" s="115">
        <v>2</v>
      </c>
      <c r="H827" s="111">
        <v>1268.73</v>
      </c>
      <c r="I827" s="111">
        <v>926.4</v>
      </c>
      <c r="J827" s="111"/>
      <c r="K827" s="116">
        <v>37</v>
      </c>
      <c r="L827" s="110">
        <f t="shared" si="188"/>
        <v>12495214.278000001</v>
      </c>
      <c r="M827" s="108"/>
      <c r="N827" s="108"/>
      <c r="O827" s="108"/>
      <c r="P827" s="110">
        <f>'Форма 2'!C827-M827-N827-O827</f>
        <v>12495214.278000001</v>
      </c>
      <c r="Q827" s="111">
        <f t="shared" si="189"/>
        <v>13487.925602331608</v>
      </c>
      <c r="R827" s="111">
        <f t="shared" si="190"/>
        <v>13487.925602331608</v>
      </c>
      <c r="S827" s="112" t="s">
        <v>81</v>
      </c>
      <c r="T827" s="105" t="s">
        <v>82</v>
      </c>
      <c r="U827" s="217"/>
      <c r="V827" s="85"/>
      <c r="W827" s="85"/>
      <c r="X827" s="85"/>
      <c r="Y827" s="85"/>
      <c r="Z827" s="85"/>
      <c r="AA827" s="85"/>
      <c r="AB827" s="86"/>
      <c r="AC827" s="86"/>
      <c r="AD827" s="85">
        <v>1</v>
      </c>
      <c r="AE827" s="85">
        <v>1</v>
      </c>
      <c r="AF827" s="85"/>
      <c r="AG827" s="85"/>
      <c r="AH827" s="85"/>
      <c r="AI827" s="85"/>
      <c r="AJ827" s="85"/>
    </row>
    <row r="828" spans="1:36" ht="16.5" thickTop="1" thickBot="1">
      <c r="A828" s="105">
        <f t="shared" si="191"/>
        <v>9</v>
      </c>
      <c r="B828" s="112" t="s">
        <v>968</v>
      </c>
      <c r="C828" s="113">
        <v>1968</v>
      </c>
      <c r="D828" s="113">
        <v>1968</v>
      </c>
      <c r="E828" s="114" t="s">
        <v>960</v>
      </c>
      <c r="F828" s="107">
        <v>5</v>
      </c>
      <c r="G828" s="115">
        <v>8</v>
      </c>
      <c r="H828" s="111">
        <v>6753.7</v>
      </c>
      <c r="I828" s="111">
        <v>6202.1</v>
      </c>
      <c r="J828" s="111"/>
      <c r="K828" s="116">
        <v>306</v>
      </c>
      <c r="L828" s="110">
        <f t="shared" si="188"/>
        <v>5305342.517</v>
      </c>
      <c r="M828" s="108"/>
      <c r="N828" s="108"/>
      <c r="O828" s="108"/>
      <c r="P828" s="110">
        <f>'Форма 2'!C828-M828-N828-O828</f>
        <v>5305342.517</v>
      </c>
      <c r="Q828" s="111">
        <f t="shared" si="189"/>
        <v>855.41067009561277</v>
      </c>
      <c r="R828" s="111">
        <f t="shared" si="190"/>
        <v>855.41067009561277</v>
      </c>
      <c r="S828" s="112" t="s">
        <v>81</v>
      </c>
      <c r="T828" s="105" t="s">
        <v>92</v>
      </c>
      <c r="U828" s="217"/>
      <c r="V828" s="85"/>
      <c r="W828" s="85"/>
      <c r="X828" s="85">
        <v>1</v>
      </c>
      <c r="Y828" s="85"/>
      <c r="Z828" s="85">
        <v>1</v>
      </c>
      <c r="AA828" s="85"/>
      <c r="AB828" s="86"/>
      <c r="AC828" s="86"/>
      <c r="AD828" s="85"/>
      <c r="AE828" s="85"/>
      <c r="AF828" s="85"/>
      <c r="AG828" s="85"/>
      <c r="AH828" s="85"/>
      <c r="AI828" s="85"/>
      <c r="AJ828" s="85"/>
    </row>
    <row r="829" spans="1:36" ht="16.5" thickTop="1" thickBot="1">
      <c r="A829" s="105">
        <f t="shared" si="191"/>
        <v>10</v>
      </c>
      <c r="B829" s="112" t="s">
        <v>969</v>
      </c>
      <c r="C829" s="113">
        <v>1962</v>
      </c>
      <c r="D829" s="113">
        <v>1962</v>
      </c>
      <c r="E829" s="114" t="s">
        <v>960</v>
      </c>
      <c r="F829" s="107">
        <v>4</v>
      </c>
      <c r="G829" s="115">
        <v>3</v>
      </c>
      <c r="H829" s="111">
        <v>2552.1</v>
      </c>
      <c r="I829" s="111">
        <v>2374.3000000000002</v>
      </c>
      <c r="J829" s="111"/>
      <c r="K829" s="116">
        <v>119</v>
      </c>
      <c r="L829" s="110">
        <f t="shared" si="188"/>
        <v>13122923.720999999</v>
      </c>
      <c r="M829" s="108"/>
      <c r="N829" s="108"/>
      <c r="O829" s="108"/>
      <c r="P829" s="110">
        <f>'Форма 2'!C829-M829-N829-O829</f>
        <v>13122923.720999999</v>
      </c>
      <c r="Q829" s="111">
        <f t="shared" si="189"/>
        <v>5527.07059807101</v>
      </c>
      <c r="R829" s="111">
        <f t="shared" si="190"/>
        <v>5527.07059807101</v>
      </c>
      <c r="S829" s="112" t="s">
        <v>81</v>
      </c>
      <c r="T829" s="105" t="s">
        <v>82</v>
      </c>
      <c r="U829" s="217"/>
      <c r="V829" s="85"/>
      <c r="W829" s="85"/>
      <c r="X829" s="85"/>
      <c r="Y829" s="85"/>
      <c r="Z829" s="85"/>
      <c r="AA829" s="85"/>
      <c r="AB829" s="86"/>
      <c r="AC829" s="86"/>
      <c r="AD829" s="85">
        <v>1</v>
      </c>
      <c r="AE829" s="85">
        <v>1</v>
      </c>
      <c r="AF829" s="85"/>
      <c r="AG829" s="85"/>
      <c r="AH829" s="85"/>
      <c r="AI829" s="85"/>
      <c r="AJ829" s="85"/>
    </row>
    <row r="830" spans="1:36" ht="16.5" thickTop="1" thickBot="1">
      <c r="A830" s="105">
        <f t="shared" si="191"/>
        <v>11</v>
      </c>
      <c r="B830" s="112" t="s">
        <v>970</v>
      </c>
      <c r="C830" s="113">
        <v>1962</v>
      </c>
      <c r="D830" s="113">
        <v>1962</v>
      </c>
      <c r="E830" s="114" t="s">
        <v>960</v>
      </c>
      <c r="F830" s="107">
        <v>4</v>
      </c>
      <c r="G830" s="115">
        <v>2</v>
      </c>
      <c r="H830" s="111">
        <v>2325.8000000000002</v>
      </c>
      <c r="I830" s="111">
        <v>2240.2399999999998</v>
      </c>
      <c r="J830" s="111"/>
      <c r="K830" s="116">
        <v>120</v>
      </c>
      <c r="L830" s="110">
        <f t="shared" si="188"/>
        <v>11959286.858000001</v>
      </c>
      <c r="M830" s="108"/>
      <c r="N830" s="108"/>
      <c r="O830" s="108"/>
      <c r="P830" s="110">
        <f>'Форма 2'!C830-M830-N830-O830</f>
        <v>11959286.858000001</v>
      </c>
      <c r="Q830" s="111">
        <f t="shared" si="189"/>
        <v>5338.3953763882455</v>
      </c>
      <c r="R830" s="111">
        <f t="shared" si="190"/>
        <v>5338.3953763882455</v>
      </c>
      <c r="S830" s="112" t="s">
        <v>81</v>
      </c>
      <c r="T830" s="105" t="s">
        <v>82</v>
      </c>
      <c r="U830" s="217"/>
      <c r="V830" s="85"/>
      <c r="W830" s="85"/>
      <c r="X830" s="85"/>
      <c r="Y830" s="85"/>
      <c r="Z830" s="85"/>
      <c r="AA830" s="85"/>
      <c r="AB830" s="86"/>
      <c r="AC830" s="86"/>
      <c r="AD830" s="85">
        <v>1</v>
      </c>
      <c r="AE830" s="85">
        <v>1</v>
      </c>
      <c r="AF830" s="85"/>
      <c r="AG830" s="85"/>
      <c r="AH830" s="85"/>
      <c r="AI830" s="85"/>
      <c r="AJ830" s="85"/>
    </row>
    <row r="831" spans="1:36" ht="16.5" thickTop="1" thickBot="1">
      <c r="A831" s="105">
        <f t="shared" si="191"/>
        <v>12</v>
      </c>
      <c r="B831" s="112" t="s">
        <v>971</v>
      </c>
      <c r="C831" s="113">
        <v>1962</v>
      </c>
      <c r="D831" s="113">
        <v>1962</v>
      </c>
      <c r="E831" s="114" t="s">
        <v>960</v>
      </c>
      <c r="F831" s="107">
        <v>5</v>
      </c>
      <c r="G831" s="115">
        <v>2</v>
      </c>
      <c r="H831" s="111">
        <v>1650</v>
      </c>
      <c r="I831" s="111">
        <v>1308.5999999999999</v>
      </c>
      <c r="J831" s="111"/>
      <c r="K831" s="116">
        <v>58</v>
      </c>
      <c r="L831" s="110">
        <f t="shared" si="188"/>
        <v>8484316.5</v>
      </c>
      <c r="M831" s="108"/>
      <c r="N831" s="108"/>
      <c r="O831" s="108"/>
      <c r="P831" s="110">
        <f>'Форма 2'!C831-M831-N831-O831</f>
        <v>8484316.5</v>
      </c>
      <c r="Q831" s="111">
        <f t="shared" si="189"/>
        <v>6483.5064190738194</v>
      </c>
      <c r="R831" s="111">
        <f t="shared" si="190"/>
        <v>6483.5064190738194</v>
      </c>
      <c r="S831" s="112" t="s">
        <v>81</v>
      </c>
      <c r="T831" s="105" t="s">
        <v>82</v>
      </c>
      <c r="U831" s="217"/>
      <c r="V831" s="85"/>
      <c r="W831" s="85"/>
      <c r="X831" s="85"/>
      <c r="Y831" s="85"/>
      <c r="Z831" s="85"/>
      <c r="AA831" s="85"/>
      <c r="AB831" s="86"/>
      <c r="AC831" s="86"/>
      <c r="AD831" s="85">
        <v>1</v>
      </c>
      <c r="AE831" s="85">
        <v>1</v>
      </c>
      <c r="AF831" s="85"/>
      <c r="AG831" s="85"/>
      <c r="AH831" s="85"/>
      <c r="AI831" s="85"/>
      <c r="AJ831" s="85"/>
    </row>
    <row r="832" spans="1:36" ht="16.5" thickTop="1" thickBot="1">
      <c r="A832" s="105">
        <f t="shared" si="191"/>
        <v>13</v>
      </c>
      <c r="B832" s="112" t="s">
        <v>972</v>
      </c>
      <c r="C832" s="113">
        <v>1971</v>
      </c>
      <c r="D832" s="113">
        <v>1971</v>
      </c>
      <c r="E832" s="114" t="s">
        <v>80</v>
      </c>
      <c r="F832" s="107">
        <v>3</v>
      </c>
      <c r="G832" s="115">
        <v>3</v>
      </c>
      <c r="H832" s="111">
        <v>1384.7</v>
      </c>
      <c r="I832" s="111">
        <v>1307.9000000000001</v>
      </c>
      <c r="J832" s="111"/>
      <c r="K832" s="116">
        <v>52</v>
      </c>
      <c r="L832" s="110">
        <f t="shared" si="188"/>
        <v>1451900.513</v>
      </c>
      <c r="M832" s="108"/>
      <c r="N832" s="108"/>
      <c r="O832" s="108"/>
      <c r="P832" s="110">
        <f>'Форма 2'!C832-M832-N832-O832</f>
        <v>1451900.513</v>
      </c>
      <c r="Q832" s="111">
        <f t="shared" si="189"/>
        <v>1110.1005527945561</v>
      </c>
      <c r="R832" s="111">
        <f t="shared" si="190"/>
        <v>1110.1005527945561</v>
      </c>
      <c r="S832" s="112" t="s">
        <v>81</v>
      </c>
      <c r="T832" s="105" t="s">
        <v>82</v>
      </c>
      <c r="U832" s="217"/>
      <c r="V832" s="85"/>
      <c r="W832" s="85"/>
      <c r="X832" s="85">
        <v>1</v>
      </c>
      <c r="Y832" s="85"/>
      <c r="Z832" s="85">
        <v>1</v>
      </c>
      <c r="AA832" s="85"/>
      <c r="AB832" s="86"/>
      <c r="AC832" s="86"/>
      <c r="AD832" s="85"/>
      <c r="AE832" s="85"/>
      <c r="AF832" s="85"/>
      <c r="AG832" s="85"/>
      <c r="AH832" s="85"/>
      <c r="AI832" s="85"/>
      <c r="AJ832" s="85"/>
    </row>
    <row r="833" spans="1:36" ht="16.5" thickTop="1" thickBot="1">
      <c r="A833" s="105">
        <f t="shared" si="191"/>
        <v>14</v>
      </c>
      <c r="B833" s="112" t="s">
        <v>973</v>
      </c>
      <c r="C833" s="113">
        <v>1967</v>
      </c>
      <c r="D833" s="113">
        <v>1967</v>
      </c>
      <c r="E833" s="114" t="s">
        <v>80</v>
      </c>
      <c r="F833" s="107">
        <v>2</v>
      </c>
      <c r="G833" s="115">
        <v>2</v>
      </c>
      <c r="H833" s="111">
        <v>363.3</v>
      </c>
      <c r="I833" s="111">
        <v>333.6</v>
      </c>
      <c r="J833" s="111"/>
      <c r="K833" s="116">
        <v>20</v>
      </c>
      <c r="L833" s="110">
        <f t="shared" si="188"/>
        <v>3577996.3800000004</v>
      </c>
      <c r="M833" s="108"/>
      <c r="N833" s="108"/>
      <c r="O833" s="108"/>
      <c r="P833" s="110">
        <f>'Форма 2'!C833-M833-N833-O833</f>
        <v>3577996.3800000004</v>
      </c>
      <c r="Q833" s="111">
        <f t="shared" si="189"/>
        <v>10725.408812949641</v>
      </c>
      <c r="R833" s="111">
        <f t="shared" si="190"/>
        <v>10725.408812949641</v>
      </c>
      <c r="S833" s="112" t="s">
        <v>81</v>
      </c>
      <c r="T833" s="105" t="s">
        <v>82</v>
      </c>
      <c r="U833" s="217"/>
      <c r="V833" s="85"/>
      <c r="W833" s="85"/>
      <c r="X833" s="85"/>
      <c r="Y833" s="85"/>
      <c r="Z833" s="85"/>
      <c r="AA833" s="85"/>
      <c r="AB833" s="86"/>
      <c r="AC833" s="86"/>
      <c r="AD833" s="85">
        <v>1</v>
      </c>
      <c r="AE833" s="85">
        <v>1</v>
      </c>
      <c r="AF833" s="85"/>
      <c r="AG833" s="85"/>
      <c r="AH833" s="85"/>
      <c r="AI833" s="85"/>
      <c r="AJ833" s="85"/>
    </row>
    <row r="834" spans="1:36" ht="16.5" thickTop="1" thickBot="1">
      <c r="A834" s="105">
        <f t="shared" si="191"/>
        <v>15</v>
      </c>
      <c r="B834" s="112" t="s">
        <v>974</v>
      </c>
      <c r="C834" s="113">
        <v>2012</v>
      </c>
      <c r="D834" s="113"/>
      <c r="E834" s="114" t="s">
        <v>94</v>
      </c>
      <c r="F834" s="107">
        <v>5</v>
      </c>
      <c r="G834" s="115">
        <v>3</v>
      </c>
      <c r="H834" s="111">
        <v>7321.8</v>
      </c>
      <c r="I834" s="111">
        <v>4116.1000000000004</v>
      </c>
      <c r="J834" s="111">
        <v>4006</v>
      </c>
      <c r="K834" s="116">
        <v>114</v>
      </c>
      <c r="L834" s="110">
        <f t="shared" si="188"/>
        <v>436892.93000000005</v>
      </c>
      <c r="M834" s="108"/>
      <c r="N834" s="108"/>
      <c r="O834" s="108"/>
      <c r="P834" s="110">
        <f>'Форма 2'!C834-M834-N834-O834</f>
        <v>436892.93000000005</v>
      </c>
      <c r="Q834" s="111">
        <f t="shared" si="189"/>
        <v>106.14244794830059</v>
      </c>
      <c r="R834" s="111">
        <f t="shared" si="190"/>
        <v>106.14244794830059</v>
      </c>
      <c r="S834" s="112" t="s">
        <v>81</v>
      </c>
      <c r="T834" s="105" t="s">
        <v>92</v>
      </c>
      <c r="U834" s="217"/>
      <c r="V834" s="85"/>
      <c r="W834" s="85"/>
      <c r="X834" s="85"/>
      <c r="Y834" s="85"/>
      <c r="Z834" s="172"/>
      <c r="AA834" s="172"/>
      <c r="AB834" s="171"/>
      <c r="AC834" s="154"/>
      <c r="AD834" s="85"/>
      <c r="AE834" s="85"/>
      <c r="AF834" s="85"/>
      <c r="AG834" s="166" t="s">
        <v>5075</v>
      </c>
      <c r="AH834" s="85"/>
      <c r="AI834" s="85"/>
      <c r="AJ834" s="85"/>
    </row>
    <row r="835" spans="1:36" ht="16.5" thickTop="1" thickBot="1">
      <c r="A835" s="105">
        <f t="shared" si="191"/>
        <v>16</v>
      </c>
      <c r="B835" s="112" t="s">
        <v>975</v>
      </c>
      <c r="C835" s="113">
        <v>1965</v>
      </c>
      <c r="D835" s="113">
        <v>1965</v>
      </c>
      <c r="E835" s="114" t="s">
        <v>80</v>
      </c>
      <c r="F835" s="107">
        <v>2</v>
      </c>
      <c r="G835" s="115">
        <v>2</v>
      </c>
      <c r="H835" s="111">
        <v>322.8</v>
      </c>
      <c r="I835" s="111">
        <v>282.89999999999998</v>
      </c>
      <c r="J835" s="111"/>
      <c r="K835" s="116">
        <v>13</v>
      </c>
      <c r="L835" s="110">
        <f t="shared" si="188"/>
        <v>238943.016</v>
      </c>
      <c r="M835" s="108"/>
      <c r="N835" s="108"/>
      <c r="O835" s="108"/>
      <c r="P835" s="110">
        <f>'Форма 2'!C835-M835-N835-O835</f>
        <v>238943.016</v>
      </c>
      <c r="Q835" s="111">
        <f t="shared" si="189"/>
        <v>844.62006362672332</v>
      </c>
      <c r="R835" s="111">
        <f t="shared" si="190"/>
        <v>844.62006362672332</v>
      </c>
      <c r="S835" s="112" t="s">
        <v>81</v>
      </c>
      <c r="T835" s="105" t="s">
        <v>82</v>
      </c>
      <c r="U835" s="217">
        <v>1</v>
      </c>
      <c r="V835" s="85"/>
      <c r="W835" s="85"/>
      <c r="X835" s="85"/>
      <c r="Y835" s="85"/>
      <c r="Z835" s="85"/>
      <c r="AA835" s="85"/>
      <c r="AB835" s="86"/>
      <c r="AC835" s="86"/>
      <c r="AD835" s="85"/>
      <c r="AE835" s="85"/>
      <c r="AF835" s="85"/>
      <c r="AG835" s="85"/>
      <c r="AH835" s="85"/>
      <c r="AI835" s="85"/>
      <c r="AJ835" s="85"/>
    </row>
    <row r="836" spans="1:36" ht="16.5" thickTop="1" thickBot="1">
      <c r="A836" s="105">
        <f t="shared" si="191"/>
        <v>17</v>
      </c>
      <c r="B836" s="112" t="s">
        <v>976</v>
      </c>
      <c r="C836" s="113">
        <v>1959</v>
      </c>
      <c r="D836" s="113">
        <v>1959</v>
      </c>
      <c r="E836" s="114" t="s">
        <v>80</v>
      </c>
      <c r="F836" s="107">
        <v>2</v>
      </c>
      <c r="G836" s="115">
        <v>3</v>
      </c>
      <c r="H836" s="111">
        <v>778.76</v>
      </c>
      <c r="I836" s="111">
        <v>728.06</v>
      </c>
      <c r="J836" s="111"/>
      <c r="K836" s="116">
        <v>28</v>
      </c>
      <c r="L836" s="110">
        <f t="shared" si="188"/>
        <v>36058.61</v>
      </c>
      <c r="M836" s="108"/>
      <c r="N836" s="108"/>
      <c r="O836" s="108"/>
      <c r="P836" s="110">
        <f>'Форма 2'!C836-M836-N836-O836</f>
        <v>36058.61</v>
      </c>
      <c r="Q836" s="111">
        <f t="shared" si="189"/>
        <v>49.526975798697912</v>
      </c>
      <c r="R836" s="111">
        <f t="shared" si="190"/>
        <v>49.526975798697912</v>
      </c>
      <c r="S836" s="112" t="s">
        <v>81</v>
      </c>
      <c r="T836" s="105" t="s">
        <v>82</v>
      </c>
      <c r="U836" s="217"/>
      <c r="V836" s="85"/>
      <c r="W836" s="85"/>
      <c r="X836" s="85"/>
      <c r="Y836" s="85"/>
      <c r="Z836" s="172"/>
      <c r="AA836" s="172"/>
      <c r="AB836" s="171"/>
      <c r="AC836" s="154"/>
      <c r="AD836" s="85"/>
      <c r="AE836" s="85"/>
      <c r="AF836" s="85"/>
      <c r="AG836" s="166" t="s">
        <v>26</v>
      </c>
      <c r="AH836" s="85"/>
      <c r="AI836" s="85"/>
      <c r="AJ836" s="85"/>
    </row>
    <row r="837" spans="1:36" ht="16.5" thickTop="1" thickBot="1">
      <c r="A837" s="105">
        <f t="shared" si="191"/>
        <v>18</v>
      </c>
      <c r="B837" s="112" t="s">
        <v>977</v>
      </c>
      <c r="C837" s="113">
        <v>1967</v>
      </c>
      <c r="D837" s="107">
        <v>1967</v>
      </c>
      <c r="E837" s="114" t="s">
        <v>80</v>
      </c>
      <c r="F837" s="107">
        <v>5</v>
      </c>
      <c r="G837" s="107">
        <v>6</v>
      </c>
      <c r="H837" s="111">
        <v>4600.2</v>
      </c>
      <c r="I837" s="111">
        <v>4310.1000000000004</v>
      </c>
      <c r="J837" s="111"/>
      <c r="K837" s="125">
        <v>150</v>
      </c>
      <c r="L837" s="110">
        <f t="shared" si="188"/>
        <v>15847781.003999999</v>
      </c>
      <c r="M837" s="108"/>
      <c r="N837" s="108"/>
      <c r="O837" s="108"/>
      <c r="P837" s="110">
        <f>'Форма 2'!C837-M837-N837-O837</f>
        <v>15847781.003999999</v>
      </c>
      <c r="Q837" s="111">
        <f t="shared" si="189"/>
        <v>3676.8940405095004</v>
      </c>
      <c r="R837" s="111">
        <f t="shared" si="190"/>
        <v>3676.8940405095004</v>
      </c>
      <c r="S837" s="112" t="s">
        <v>81</v>
      </c>
      <c r="T837" s="107" t="s">
        <v>92</v>
      </c>
      <c r="U837" s="217"/>
      <c r="V837" s="85"/>
      <c r="W837" s="85"/>
      <c r="X837" s="85"/>
      <c r="Y837" s="85"/>
      <c r="Z837" s="85"/>
      <c r="AA837" s="85"/>
      <c r="AB837" s="86"/>
      <c r="AC837" s="86"/>
      <c r="AD837" s="85">
        <v>1</v>
      </c>
      <c r="AE837" s="85"/>
      <c r="AF837" s="85"/>
      <c r="AG837" s="85"/>
      <c r="AH837" s="85"/>
      <c r="AI837" s="85"/>
      <c r="AJ837" s="85"/>
    </row>
    <row r="838" spans="1:36" ht="16.5" thickTop="1" thickBot="1">
      <c r="A838" s="105">
        <f t="shared" si="191"/>
        <v>19</v>
      </c>
      <c r="B838" s="112" t="s">
        <v>978</v>
      </c>
      <c r="C838" s="113">
        <v>1964</v>
      </c>
      <c r="D838" s="107">
        <v>1964</v>
      </c>
      <c r="E838" s="114" t="s">
        <v>80</v>
      </c>
      <c r="F838" s="107">
        <v>4</v>
      </c>
      <c r="G838" s="107">
        <v>6</v>
      </c>
      <c r="H838" s="111">
        <v>5598.1</v>
      </c>
      <c r="I838" s="111">
        <v>5149.1000000000004</v>
      </c>
      <c r="J838" s="111"/>
      <c r="K838" s="125">
        <v>171</v>
      </c>
      <c r="L838" s="110">
        <f t="shared" si="188"/>
        <v>21834437.373000003</v>
      </c>
      <c r="M838" s="108"/>
      <c r="N838" s="108"/>
      <c r="O838" s="108"/>
      <c r="P838" s="110">
        <f>'Форма 2'!C838-M838-N838-O838</f>
        <v>21834437.373000003</v>
      </c>
      <c r="Q838" s="111">
        <f t="shared" si="189"/>
        <v>4240.4376246334314</v>
      </c>
      <c r="R838" s="111">
        <f t="shared" si="190"/>
        <v>4240.4376246334314</v>
      </c>
      <c r="S838" s="112" t="s">
        <v>81</v>
      </c>
      <c r="T838" s="107" t="s">
        <v>92</v>
      </c>
      <c r="U838" s="217"/>
      <c r="V838" s="85"/>
      <c r="W838" s="85"/>
      <c r="X838" s="85"/>
      <c r="Y838" s="85"/>
      <c r="Z838" s="85">
        <v>1</v>
      </c>
      <c r="AA838" s="85"/>
      <c r="AB838" s="86"/>
      <c r="AC838" s="86"/>
      <c r="AD838" s="85">
        <v>1</v>
      </c>
      <c r="AE838" s="85"/>
      <c r="AF838" s="85"/>
      <c r="AG838" s="85"/>
      <c r="AH838" s="85"/>
      <c r="AI838" s="85"/>
      <c r="AJ838" s="85"/>
    </row>
    <row r="839" spans="1:36" ht="17.25" thickTop="1" thickBot="1">
      <c r="A839" s="221">
        <v>0</v>
      </c>
      <c r="B839" s="13" t="s">
        <v>979</v>
      </c>
      <c r="C839" s="5"/>
      <c r="D839" s="5"/>
      <c r="E839" s="5"/>
      <c r="F839" s="5"/>
      <c r="G839" s="5"/>
      <c r="H839" s="17">
        <f>SUM(H840:H843)</f>
        <v>3658.7</v>
      </c>
      <c r="I839" s="17">
        <f t="shared" ref="I839:P839" si="192">SUM(I840:I843)</f>
        <v>1338.3999999999999</v>
      </c>
      <c r="J839" s="17">
        <f t="shared" si="192"/>
        <v>2363.5</v>
      </c>
      <c r="K839" s="18">
        <f t="shared" si="192"/>
        <v>167</v>
      </c>
      <c r="L839" s="17">
        <f t="shared" si="192"/>
        <v>17104862.689000003</v>
      </c>
      <c r="M839" s="17">
        <f t="shared" si="192"/>
        <v>0</v>
      </c>
      <c r="N839" s="17">
        <f t="shared" si="192"/>
        <v>0</v>
      </c>
      <c r="O839" s="17">
        <f t="shared" si="192"/>
        <v>0</v>
      </c>
      <c r="P839" s="17">
        <f t="shared" si="192"/>
        <v>17104862.689000003</v>
      </c>
      <c r="Q839" s="8" t="s">
        <v>76</v>
      </c>
      <c r="R839" s="8" t="s">
        <v>76</v>
      </c>
      <c r="S839" s="8" t="s">
        <v>76</v>
      </c>
      <c r="T839" s="5" t="s">
        <v>76</v>
      </c>
      <c r="U839" s="218" t="s">
        <v>76</v>
      </c>
      <c r="V839" s="84" t="s">
        <v>76</v>
      </c>
      <c r="W839" s="84" t="s">
        <v>76</v>
      </c>
      <c r="X839" s="84" t="s">
        <v>76</v>
      </c>
      <c r="Y839" s="84" t="s">
        <v>76</v>
      </c>
      <c r="Z839" s="84" t="s">
        <v>76</v>
      </c>
      <c r="AA839" s="84" t="s">
        <v>76</v>
      </c>
      <c r="AB839" s="84" t="s">
        <v>76</v>
      </c>
      <c r="AC839" s="84" t="s">
        <v>76</v>
      </c>
      <c r="AD839" s="84" t="s">
        <v>76</v>
      </c>
      <c r="AE839" s="84" t="s">
        <v>76</v>
      </c>
      <c r="AF839" s="84" t="s">
        <v>76</v>
      </c>
      <c r="AG839" s="84" t="s">
        <v>76</v>
      </c>
      <c r="AH839" s="84" t="s">
        <v>76</v>
      </c>
      <c r="AI839" s="84" t="s">
        <v>76</v>
      </c>
      <c r="AJ839" s="84" t="s">
        <v>76</v>
      </c>
    </row>
    <row r="840" spans="1:36" ht="16.5" thickTop="1" thickBot="1">
      <c r="A840" s="105">
        <f t="shared" si="191"/>
        <v>1</v>
      </c>
      <c r="B840" s="195" t="s">
        <v>980</v>
      </c>
      <c r="C840" s="130">
        <v>1973</v>
      </c>
      <c r="D840" s="107"/>
      <c r="E840" s="131" t="s">
        <v>80</v>
      </c>
      <c r="F840" s="107">
        <v>2</v>
      </c>
      <c r="G840" s="105">
        <v>2</v>
      </c>
      <c r="H840" s="111">
        <v>511.9</v>
      </c>
      <c r="I840" s="111">
        <v>211.2</v>
      </c>
      <c r="J840" s="111">
        <v>300.7</v>
      </c>
      <c r="K840" s="109">
        <v>28</v>
      </c>
      <c r="L840" s="110">
        <f t="shared" ref="L840:L843" si="193">SUM(M840:P840)</f>
        <v>2982918.0849999995</v>
      </c>
      <c r="M840" s="108"/>
      <c r="N840" s="108"/>
      <c r="O840" s="108"/>
      <c r="P840" s="110">
        <f>'Форма 2'!C840-M840-N840-O840</f>
        <v>2982918.0849999995</v>
      </c>
      <c r="Q840" s="111">
        <f>L840/I840</f>
        <v>14123.665175189391</v>
      </c>
      <c r="R840" s="111">
        <f>Q840</f>
        <v>14123.665175189391</v>
      </c>
      <c r="S840" s="112" t="s">
        <v>81</v>
      </c>
      <c r="T840" s="107" t="s">
        <v>82</v>
      </c>
      <c r="U840" s="217"/>
      <c r="V840" s="85"/>
      <c r="W840" s="85"/>
      <c r="X840" s="85"/>
      <c r="Y840" s="85"/>
      <c r="Z840" s="85"/>
      <c r="AA840" s="85"/>
      <c r="AB840" s="86"/>
      <c r="AC840" s="86"/>
      <c r="AD840" s="85"/>
      <c r="AE840" s="85">
        <v>1</v>
      </c>
      <c r="AF840" s="85"/>
      <c r="AG840" s="85"/>
      <c r="AH840" s="85"/>
      <c r="AI840" s="85"/>
      <c r="AJ840" s="85"/>
    </row>
    <row r="841" spans="1:36" ht="16.5" thickTop="1" thickBot="1">
      <c r="A841" s="105">
        <f t="shared" si="191"/>
        <v>2</v>
      </c>
      <c r="B841" s="195" t="s">
        <v>981</v>
      </c>
      <c r="C841" s="130">
        <v>1973</v>
      </c>
      <c r="D841" s="107"/>
      <c r="E841" s="131" t="s">
        <v>80</v>
      </c>
      <c r="F841" s="107">
        <v>2</v>
      </c>
      <c r="G841" s="105">
        <v>2</v>
      </c>
      <c r="H841" s="111">
        <v>511.9</v>
      </c>
      <c r="I841" s="111">
        <v>211.2</v>
      </c>
      <c r="J841" s="111">
        <v>300.7</v>
      </c>
      <c r="K841" s="109">
        <v>30</v>
      </c>
      <c r="L841" s="110">
        <f t="shared" si="193"/>
        <v>3637249.1409999998</v>
      </c>
      <c r="M841" s="108"/>
      <c r="N841" s="108"/>
      <c r="O841" s="108"/>
      <c r="P841" s="110">
        <f>'Форма 2'!C841-M841-N841-O841</f>
        <v>3637249.1409999998</v>
      </c>
      <c r="Q841" s="111">
        <f>L841/I841</f>
        <v>17221.823584280304</v>
      </c>
      <c r="R841" s="111">
        <f>Q841</f>
        <v>17221.823584280304</v>
      </c>
      <c r="S841" s="112" t="s">
        <v>81</v>
      </c>
      <c r="T841" s="107" t="s">
        <v>82</v>
      </c>
      <c r="U841" s="217"/>
      <c r="V841" s="85"/>
      <c r="W841" s="85"/>
      <c r="X841" s="85"/>
      <c r="Y841" s="85"/>
      <c r="Z841" s="85"/>
      <c r="AA841" s="85"/>
      <c r="AB841" s="86"/>
      <c r="AC841" s="86"/>
      <c r="AD841" s="85">
        <v>1</v>
      </c>
      <c r="AE841" s="85"/>
      <c r="AF841" s="85"/>
      <c r="AG841" s="85"/>
      <c r="AH841" s="85"/>
      <c r="AI841" s="85"/>
      <c r="AJ841" s="85"/>
    </row>
    <row r="842" spans="1:36" ht="16.5" thickTop="1" thickBot="1">
      <c r="A842" s="105">
        <f t="shared" si="191"/>
        <v>3</v>
      </c>
      <c r="B842" s="195" t="s">
        <v>982</v>
      </c>
      <c r="C842" s="130">
        <v>1975</v>
      </c>
      <c r="D842" s="107"/>
      <c r="E842" s="131" t="s">
        <v>80</v>
      </c>
      <c r="F842" s="107">
        <v>4</v>
      </c>
      <c r="G842" s="105">
        <v>3</v>
      </c>
      <c r="H842" s="111">
        <v>2250.4</v>
      </c>
      <c r="I842" s="111">
        <v>744.8</v>
      </c>
      <c r="J842" s="111">
        <v>1505.6</v>
      </c>
      <c r="K842" s="109">
        <v>94</v>
      </c>
      <c r="L842" s="110">
        <f t="shared" si="193"/>
        <v>7752673.0080000004</v>
      </c>
      <c r="M842" s="108"/>
      <c r="N842" s="108"/>
      <c r="O842" s="108"/>
      <c r="P842" s="110">
        <f>'Форма 2'!C842-M842-N842-O842</f>
        <v>7752673.0080000004</v>
      </c>
      <c r="Q842" s="111">
        <f>L842/I842</f>
        <v>10409.066874328681</v>
      </c>
      <c r="R842" s="111">
        <f>Q842</f>
        <v>10409.066874328681</v>
      </c>
      <c r="S842" s="112" t="s">
        <v>81</v>
      </c>
      <c r="T842" s="107" t="s">
        <v>82</v>
      </c>
      <c r="U842" s="217"/>
      <c r="V842" s="85"/>
      <c r="W842" s="85"/>
      <c r="X842" s="85"/>
      <c r="Y842" s="85"/>
      <c r="Z842" s="85"/>
      <c r="AA842" s="85"/>
      <c r="AB842" s="86"/>
      <c r="AC842" s="86"/>
      <c r="AD842" s="85">
        <v>1</v>
      </c>
      <c r="AE842" s="85"/>
      <c r="AF842" s="85"/>
      <c r="AG842" s="85"/>
      <c r="AH842" s="85"/>
      <c r="AI842" s="85"/>
      <c r="AJ842" s="85"/>
    </row>
    <row r="843" spans="1:36" ht="16.5" thickTop="1" thickBot="1">
      <c r="A843" s="105">
        <f t="shared" si="191"/>
        <v>4</v>
      </c>
      <c r="B843" s="195" t="s">
        <v>983</v>
      </c>
      <c r="C843" s="130">
        <v>1974</v>
      </c>
      <c r="D843" s="107"/>
      <c r="E843" s="131" t="s">
        <v>212</v>
      </c>
      <c r="F843" s="107">
        <v>2</v>
      </c>
      <c r="G843" s="105">
        <v>2</v>
      </c>
      <c r="H843" s="111">
        <v>384.5</v>
      </c>
      <c r="I843" s="111">
        <v>171.2</v>
      </c>
      <c r="J843" s="111">
        <v>256.5</v>
      </c>
      <c r="K843" s="109">
        <v>15</v>
      </c>
      <c r="L843" s="110">
        <f t="shared" si="193"/>
        <v>2732022.4550000001</v>
      </c>
      <c r="M843" s="108"/>
      <c r="N843" s="108"/>
      <c r="O843" s="108"/>
      <c r="P843" s="110">
        <f>'Форма 2'!C843-M843-N843-O843</f>
        <v>2732022.4550000001</v>
      </c>
      <c r="Q843" s="111">
        <f>L843/I843</f>
        <v>15958.075087616824</v>
      </c>
      <c r="R843" s="111">
        <f>Q843</f>
        <v>15958.075087616824</v>
      </c>
      <c r="S843" s="112" t="s">
        <v>81</v>
      </c>
      <c r="T843" s="107" t="s">
        <v>82</v>
      </c>
      <c r="U843" s="217"/>
      <c r="V843" s="85"/>
      <c r="W843" s="85"/>
      <c r="X843" s="85"/>
      <c r="Y843" s="85"/>
      <c r="Z843" s="85"/>
      <c r="AA843" s="85"/>
      <c r="AB843" s="86"/>
      <c r="AC843" s="86"/>
      <c r="AD843" s="85">
        <v>1</v>
      </c>
      <c r="AE843" s="85"/>
      <c r="AF843" s="85"/>
      <c r="AG843" s="85"/>
      <c r="AH843" s="85"/>
      <c r="AI843" s="85"/>
      <c r="AJ843" s="85"/>
    </row>
    <row r="844" spans="1:36" ht="17.25" thickTop="1" thickBot="1">
      <c r="A844" s="221">
        <v>0</v>
      </c>
      <c r="B844" s="13" t="s">
        <v>984</v>
      </c>
      <c r="C844" s="5"/>
      <c r="D844" s="5"/>
      <c r="E844" s="5"/>
      <c r="F844" s="5"/>
      <c r="G844" s="5"/>
      <c r="H844" s="17">
        <f t="shared" ref="H844:P844" si="194">SUM(H845:H856)</f>
        <v>7275.0999999999995</v>
      </c>
      <c r="I844" s="17">
        <f t="shared" si="194"/>
        <v>6348.4</v>
      </c>
      <c r="J844" s="17">
        <f t="shared" si="194"/>
        <v>1491</v>
      </c>
      <c r="K844" s="18">
        <f t="shared" si="194"/>
        <v>304</v>
      </c>
      <c r="L844" s="17">
        <f t="shared" si="194"/>
        <v>6996632.4649999999</v>
      </c>
      <c r="M844" s="17">
        <f t="shared" si="194"/>
        <v>0</v>
      </c>
      <c r="N844" s="17">
        <f t="shared" si="194"/>
        <v>0</v>
      </c>
      <c r="O844" s="17">
        <f t="shared" si="194"/>
        <v>0</v>
      </c>
      <c r="P844" s="17">
        <f t="shared" si="194"/>
        <v>6996632.4649999999</v>
      </c>
      <c r="Q844" s="8" t="s">
        <v>76</v>
      </c>
      <c r="R844" s="8" t="s">
        <v>76</v>
      </c>
      <c r="S844" s="8" t="s">
        <v>76</v>
      </c>
      <c r="T844" s="5" t="s">
        <v>76</v>
      </c>
      <c r="U844" s="218" t="s">
        <v>76</v>
      </c>
      <c r="V844" s="84" t="s">
        <v>76</v>
      </c>
      <c r="W844" s="84" t="s">
        <v>76</v>
      </c>
      <c r="X844" s="84" t="s">
        <v>76</v>
      </c>
      <c r="Y844" s="84" t="s">
        <v>76</v>
      </c>
      <c r="Z844" s="84" t="s">
        <v>76</v>
      </c>
      <c r="AA844" s="84" t="s">
        <v>76</v>
      </c>
      <c r="AB844" s="84" t="s">
        <v>76</v>
      </c>
      <c r="AC844" s="84" t="s">
        <v>76</v>
      </c>
      <c r="AD844" s="84" t="s">
        <v>76</v>
      </c>
      <c r="AE844" s="84" t="s">
        <v>76</v>
      </c>
      <c r="AF844" s="84" t="s">
        <v>76</v>
      </c>
      <c r="AG844" s="84" t="s">
        <v>76</v>
      </c>
      <c r="AH844" s="84" t="s">
        <v>76</v>
      </c>
      <c r="AI844" s="84" t="s">
        <v>76</v>
      </c>
      <c r="AJ844" s="84" t="s">
        <v>76</v>
      </c>
    </row>
    <row r="845" spans="1:36" ht="16.5" thickTop="1" thickBot="1">
      <c r="A845" s="105">
        <f t="shared" si="191"/>
        <v>1</v>
      </c>
      <c r="B845" s="195" t="s">
        <v>985</v>
      </c>
      <c r="C845" s="227">
        <v>1992</v>
      </c>
      <c r="D845" s="195"/>
      <c r="E845" s="195" t="s">
        <v>94</v>
      </c>
      <c r="F845" s="227">
        <v>2</v>
      </c>
      <c r="G845" s="227">
        <v>3</v>
      </c>
      <c r="H845" s="228">
        <v>1212.0999999999999</v>
      </c>
      <c r="I845" s="228">
        <v>954.3</v>
      </c>
      <c r="J845" s="228"/>
      <c r="K845" s="229">
        <v>46</v>
      </c>
      <c r="L845" s="110">
        <f t="shared" ref="L845:L856" si="195">SUM(M845:P845)</f>
        <v>36181.184999999998</v>
      </c>
      <c r="M845" s="108"/>
      <c r="N845" s="108"/>
      <c r="O845" s="108"/>
      <c r="P845" s="110">
        <f>'Форма 2'!C845-M845-N845-O845</f>
        <v>36181.184999999998</v>
      </c>
      <c r="Q845" s="111">
        <f t="shared" ref="Q845" si="196">L845/I845</f>
        <v>37.913847846589121</v>
      </c>
      <c r="R845" s="111">
        <f t="shared" ref="R845" si="197">Q845</f>
        <v>37.913847846589121</v>
      </c>
      <c r="S845" s="112" t="s">
        <v>81</v>
      </c>
      <c r="T845" s="227" t="s">
        <v>82</v>
      </c>
      <c r="U845" s="217"/>
      <c r="V845" s="85"/>
      <c r="W845" s="85"/>
      <c r="X845" s="85"/>
      <c r="Y845" s="85"/>
      <c r="Z845" s="85"/>
      <c r="AA845" s="85"/>
      <c r="AB845" s="86"/>
      <c r="AC845" s="86"/>
      <c r="AD845" s="85"/>
      <c r="AE845" s="85"/>
      <c r="AF845" s="85"/>
      <c r="AG845" s="85"/>
      <c r="AH845" s="85"/>
      <c r="AI845" s="85"/>
      <c r="AJ845" s="85">
        <v>1</v>
      </c>
    </row>
    <row r="846" spans="1:36" ht="16.5" thickTop="1" thickBot="1">
      <c r="A846" s="105">
        <f t="shared" si="191"/>
        <v>2</v>
      </c>
      <c r="B846" s="195" t="s">
        <v>986</v>
      </c>
      <c r="C846" s="227">
        <v>1979</v>
      </c>
      <c r="D846" s="195"/>
      <c r="E846" s="195" t="s">
        <v>94</v>
      </c>
      <c r="F846" s="227">
        <v>2</v>
      </c>
      <c r="G846" s="227">
        <v>2</v>
      </c>
      <c r="H846" s="228">
        <v>827.8</v>
      </c>
      <c r="I846" s="228">
        <v>770.1</v>
      </c>
      <c r="J846" s="228"/>
      <c r="K846" s="229">
        <v>41</v>
      </c>
      <c r="L846" s="110">
        <f t="shared" si="195"/>
        <v>24709.829999999998</v>
      </c>
      <c r="M846" s="108"/>
      <c r="N846" s="108"/>
      <c r="O846" s="108"/>
      <c r="P846" s="110">
        <f>'Форма 2'!C846-M846-N846-O846</f>
        <v>24709.829999999998</v>
      </c>
      <c r="Q846" s="111">
        <f>L846/I846</f>
        <v>32.086521231008959</v>
      </c>
      <c r="R846" s="111">
        <f>Q846</f>
        <v>32.086521231008959</v>
      </c>
      <c r="S846" s="112" t="s">
        <v>81</v>
      </c>
      <c r="T846" s="227" t="s">
        <v>82</v>
      </c>
      <c r="U846" s="217"/>
      <c r="V846" s="85"/>
      <c r="W846" s="85"/>
      <c r="X846" s="85"/>
      <c r="Y846" s="85"/>
      <c r="Z846" s="85"/>
      <c r="AA846" s="85"/>
      <c r="AB846" s="86"/>
      <c r="AC846" s="86"/>
      <c r="AD846" s="85"/>
      <c r="AE846" s="85"/>
      <c r="AF846" s="85"/>
      <c r="AG846" s="85"/>
      <c r="AH846" s="85"/>
      <c r="AI846" s="85"/>
      <c r="AJ846" s="85">
        <v>1</v>
      </c>
    </row>
    <row r="847" spans="1:36" ht="16.5" thickTop="1" thickBot="1">
      <c r="A847" s="105">
        <f t="shared" si="191"/>
        <v>3</v>
      </c>
      <c r="B847" s="195" t="s">
        <v>987</v>
      </c>
      <c r="C847" s="227">
        <v>1983</v>
      </c>
      <c r="D847" s="195"/>
      <c r="E847" s="195" t="s">
        <v>94</v>
      </c>
      <c r="F847" s="227">
        <v>2</v>
      </c>
      <c r="G847" s="227">
        <v>2</v>
      </c>
      <c r="H847" s="228">
        <v>640</v>
      </c>
      <c r="I847" s="228">
        <v>595.6</v>
      </c>
      <c r="J847" s="228">
        <v>547.9</v>
      </c>
      <c r="K847" s="229">
        <v>16</v>
      </c>
      <c r="L847" s="110">
        <f t="shared" si="195"/>
        <v>813894.4</v>
      </c>
      <c r="M847" s="108"/>
      <c r="N847" s="108"/>
      <c r="O847" s="108"/>
      <c r="P847" s="110">
        <f>'Форма 2'!C847-M847-N847-O847</f>
        <v>813894.4</v>
      </c>
      <c r="Q847" s="111">
        <f t="shared" ref="Q847:Q856" si="198">L847/I847</f>
        <v>1366.5117528542646</v>
      </c>
      <c r="R847" s="111">
        <f t="shared" ref="R847:R856" si="199">Q847</f>
        <v>1366.5117528542646</v>
      </c>
      <c r="S847" s="112" t="s">
        <v>81</v>
      </c>
      <c r="T847" s="227" t="s">
        <v>82</v>
      </c>
      <c r="U847" s="217"/>
      <c r="V847" s="85"/>
      <c r="W847" s="85"/>
      <c r="X847" s="85"/>
      <c r="Y847" s="85"/>
      <c r="Z847" s="85"/>
      <c r="AA847" s="85">
        <v>1</v>
      </c>
      <c r="AB847" s="86"/>
      <c r="AC847" s="86"/>
      <c r="AD847" s="85"/>
      <c r="AE847" s="85"/>
      <c r="AF847" s="85"/>
      <c r="AG847" s="85"/>
      <c r="AH847" s="85"/>
      <c r="AI847" s="85"/>
      <c r="AJ847" s="85"/>
    </row>
    <row r="848" spans="1:36" ht="16.5" thickTop="1" thickBot="1">
      <c r="A848" s="105">
        <f t="shared" si="191"/>
        <v>4</v>
      </c>
      <c r="B848" s="195" t="s">
        <v>988</v>
      </c>
      <c r="C848" s="227">
        <v>1971</v>
      </c>
      <c r="D848" s="195"/>
      <c r="E848" s="195" t="s">
        <v>94</v>
      </c>
      <c r="F848" s="227">
        <v>2</v>
      </c>
      <c r="G848" s="227">
        <v>2</v>
      </c>
      <c r="H848" s="228">
        <v>608</v>
      </c>
      <c r="I848" s="228">
        <v>558.79999999999995</v>
      </c>
      <c r="J848" s="228"/>
      <c r="K848" s="229">
        <v>26</v>
      </c>
      <c r="L848" s="110">
        <f t="shared" si="195"/>
        <v>356567.68</v>
      </c>
      <c r="M848" s="108"/>
      <c r="N848" s="108"/>
      <c r="O848" s="108"/>
      <c r="P848" s="110">
        <f>'Форма 2'!C848-M848-N848-O848</f>
        <v>356567.68</v>
      </c>
      <c r="Q848" s="111">
        <f t="shared" si="198"/>
        <v>638.09534717251256</v>
      </c>
      <c r="R848" s="111">
        <f t="shared" si="199"/>
        <v>638.09534717251256</v>
      </c>
      <c r="S848" s="112" t="s">
        <v>81</v>
      </c>
      <c r="T848" s="227" t="s">
        <v>82</v>
      </c>
      <c r="U848" s="217">
        <v>1</v>
      </c>
      <c r="V848" s="85"/>
      <c r="W848" s="85"/>
      <c r="X848" s="85"/>
      <c r="Y848" s="85"/>
      <c r="Z848" s="85"/>
      <c r="AA848" s="85"/>
      <c r="AB848" s="86"/>
      <c r="AC848" s="86"/>
      <c r="AD848" s="85"/>
      <c r="AE848" s="85"/>
      <c r="AF848" s="85"/>
      <c r="AG848" s="85"/>
      <c r="AH848" s="85"/>
      <c r="AI848" s="85"/>
      <c r="AJ848" s="85">
        <v>1</v>
      </c>
    </row>
    <row r="849" spans="1:36" ht="16.5" thickTop="1" thickBot="1">
      <c r="A849" s="105">
        <f t="shared" si="191"/>
        <v>5</v>
      </c>
      <c r="B849" s="195" t="s">
        <v>989</v>
      </c>
      <c r="C849" s="227">
        <v>1978</v>
      </c>
      <c r="D849" s="195"/>
      <c r="E849" s="195" t="s">
        <v>94</v>
      </c>
      <c r="F849" s="227">
        <v>2</v>
      </c>
      <c r="G849" s="227">
        <v>2</v>
      </c>
      <c r="H849" s="228">
        <v>786.6</v>
      </c>
      <c r="I849" s="228">
        <v>769.8</v>
      </c>
      <c r="J849" s="228"/>
      <c r="K849" s="229">
        <v>41</v>
      </c>
      <c r="L849" s="110">
        <f t="shared" si="195"/>
        <v>23480.010000000002</v>
      </c>
      <c r="M849" s="108"/>
      <c r="N849" s="108"/>
      <c r="O849" s="108"/>
      <c r="P849" s="110">
        <f>'Форма 2'!C849-M849-N849-O849</f>
        <v>23480.010000000002</v>
      </c>
      <c r="Q849" s="111">
        <f t="shared" si="198"/>
        <v>30.501441932969605</v>
      </c>
      <c r="R849" s="111">
        <f t="shared" si="199"/>
        <v>30.501441932969605</v>
      </c>
      <c r="S849" s="112" t="s">
        <v>81</v>
      </c>
      <c r="T849" s="227" t="s">
        <v>82</v>
      </c>
      <c r="U849" s="217"/>
      <c r="V849" s="85"/>
      <c r="W849" s="85"/>
      <c r="X849" s="85"/>
      <c r="Y849" s="85"/>
      <c r="Z849" s="85"/>
      <c r="AA849" s="85"/>
      <c r="AB849" s="86"/>
      <c r="AC849" s="86"/>
      <c r="AD849" s="85"/>
      <c r="AE849" s="85"/>
      <c r="AF849" s="85"/>
      <c r="AG849" s="85"/>
      <c r="AH849" s="85"/>
      <c r="AI849" s="85"/>
      <c r="AJ849" s="85">
        <v>1</v>
      </c>
    </row>
    <row r="850" spans="1:36" ht="16.5" thickTop="1" thickBot="1">
      <c r="A850" s="105">
        <f t="shared" si="191"/>
        <v>6</v>
      </c>
      <c r="B850" s="195" t="s">
        <v>990</v>
      </c>
      <c r="C850" s="227">
        <v>1980</v>
      </c>
      <c r="D850" s="195"/>
      <c r="E850" s="195" t="s">
        <v>94</v>
      </c>
      <c r="F850" s="227">
        <v>2</v>
      </c>
      <c r="G850" s="227">
        <v>2</v>
      </c>
      <c r="H850" s="228">
        <v>659.3</v>
      </c>
      <c r="I850" s="228">
        <v>494.5</v>
      </c>
      <c r="J850" s="228"/>
      <c r="K850" s="229">
        <v>35</v>
      </c>
      <c r="L850" s="110">
        <f t="shared" si="195"/>
        <v>19680.105</v>
      </c>
      <c r="M850" s="108"/>
      <c r="N850" s="108"/>
      <c r="O850" s="108"/>
      <c r="P850" s="110">
        <f>'Форма 2'!C850-M850-N850-O850</f>
        <v>19680.105</v>
      </c>
      <c r="Q850" s="111">
        <f t="shared" si="198"/>
        <v>39.797987866531848</v>
      </c>
      <c r="R850" s="111">
        <f t="shared" si="199"/>
        <v>39.797987866531848</v>
      </c>
      <c r="S850" s="112" t="s">
        <v>81</v>
      </c>
      <c r="T850" s="227" t="s">
        <v>82</v>
      </c>
      <c r="U850" s="217"/>
      <c r="V850" s="85"/>
      <c r="W850" s="85"/>
      <c r="X850" s="85"/>
      <c r="Y850" s="85"/>
      <c r="Z850" s="85"/>
      <c r="AA850" s="85"/>
      <c r="AB850" s="86"/>
      <c r="AC850" s="86"/>
      <c r="AD850" s="85"/>
      <c r="AE850" s="85"/>
      <c r="AF850" s="85"/>
      <c r="AG850" s="85"/>
      <c r="AH850" s="85"/>
      <c r="AI850" s="85"/>
      <c r="AJ850" s="85">
        <v>1</v>
      </c>
    </row>
    <row r="851" spans="1:36" ht="16.5" thickTop="1" thickBot="1">
      <c r="A851" s="105">
        <f t="shared" si="191"/>
        <v>7</v>
      </c>
      <c r="B851" s="195" t="s">
        <v>991</v>
      </c>
      <c r="C851" s="227">
        <v>1973</v>
      </c>
      <c r="D851" s="195"/>
      <c r="E851" s="195" t="s">
        <v>94</v>
      </c>
      <c r="F851" s="227">
        <v>2</v>
      </c>
      <c r="G851" s="227">
        <v>2</v>
      </c>
      <c r="H851" s="228">
        <v>552.5</v>
      </c>
      <c r="I851" s="228">
        <v>502.5</v>
      </c>
      <c r="J851" s="228"/>
      <c r="K851" s="229">
        <v>17</v>
      </c>
      <c r="L851" s="110">
        <f t="shared" si="195"/>
        <v>5280457.9749999996</v>
      </c>
      <c r="M851" s="108"/>
      <c r="N851" s="108"/>
      <c r="O851" s="108"/>
      <c r="P851" s="110">
        <f>'Форма 2'!C851-M851-N851-O851</f>
        <v>5280457.9749999996</v>
      </c>
      <c r="Q851" s="111">
        <f t="shared" si="198"/>
        <v>10508.37407960199</v>
      </c>
      <c r="R851" s="111">
        <f t="shared" si="199"/>
        <v>10508.37407960199</v>
      </c>
      <c r="S851" s="112" t="s">
        <v>81</v>
      </c>
      <c r="T851" s="227" t="s">
        <v>82</v>
      </c>
      <c r="U851" s="217"/>
      <c r="V851" s="85"/>
      <c r="W851" s="85"/>
      <c r="X851" s="85"/>
      <c r="Y851" s="85"/>
      <c r="Z851" s="85"/>
      <c r="AA851" s="85"/>
      <c r="AB851" s="86"/>
      <c r="AC851" s="86"/>
      <c r="AD851" s="85">
        <v>1</v>
      </c>
      <c r="AE851" s="85"/>
      <c r="AF851" s="85"/>
      <c r="AG851" s="85"/>
      <c r="AH851" s="85"/>
      <c r="AI851" s="85"/>
      <c r="AJ851" s="85"/>
    </row>
    <row r="852" spans="1:36" ht="17.25" thickTop="1" thickBot="1">
      <c r="A852" s="105">
        <f t="shared" si="191"/>
        <v>8</v>
      </c>
      <c r="B852" s="195" t="s">
        <v>992</v>
      </c>
      <c r="C852" s="115">
        <v>1961</v>
      </c>
      <c r="D852" s="230"/>
      <c r="E852" s="135" t="s">
        <v>993</v>
      </c>
      <c r="F852" s="113">
        <v>2</v>
      </c>
      <c r="G852" s="113">
        <v>1</v>
      </c>
      <c r="H852" s="111">
        <v>393.1</v>
      </c>
      <c r="I852" s="111">
        <v>316.2</v>
      </c>
      <c r="J852" s="111">
        <v>279.39999999999998</v>
      </c>
      <c r="K852" s="122">
        <v>15</v>
      </c>
      <c r="L852" s="110">
        <f t="shared" si="195"/>
        <v>11734.035000000002</v>
      </c>
      <c r="M852" s="108"/>
      <c r="N852" s="108"/>
      <c r="O852" s="108"/>
      <c r="P852" s="110">
        <f>'Форма 2'!C852-M852-N852-O852</f>
        <v>11734.035000000002</v>
      </c>
      <c r="Q852" s="111">
        <f t="shared" si="198"/>
        <v>37.109535104364333</v>
      </c>
      <c r="R852" s="111">
        <f t="shared" si="199"/>
        <v>37.109535104364333</v>
      </c>
      <c r="S852" s="112" t="s">
        <v>81</v>
      </c>
      <c r="T852" s="227" t="s">
        <v>82</v>
      </c>
      <c r="U852" s="217"/>
      <c r="V852" s="85"/>
      <c r="W852" s="85"/>
      <c r="X852" s="85"/>
      <c r="Y852" s="85"/>
      <c r="Z852" s="85"/>
      <c r="AA852" s="85"/>
      <c r="AB852" s="86"/>
      <c r="AC852" s="86"/>
      <c r="AD852" s="85"/>
      <c r="AE852" s="85"/>
      <c r="AF852" s="85"/>
      <c r="AG852" s="85"/>
      <c r="AH852" s="85"/>
      <c r="AI852" s="85"/>
      <c r="AJ852" s="85">
        <v>1</v>
      </c>
    </row>
    <row r="853" spans="1:36" ht="17.25" thickTop="1" thickBot="1">
      <c r="A853" s="105">
        <f t="shared" si="191"/>
        <v>9</v>
      </c>
      <c r="B853" s="195" t="s">
        <v>994</v>
      </c>
      <c r="C853" s="115">
        <v>1962</v>
      </c>
      <c r="D853" s="230"/>
      <c r="E853" s="135" t="s">
        <v>993</v>
      </c>
      <c r="F853" s="113">
        <v>2</v>
      </c>
      <c r="G853" s="113">
        <v>1</v>
      </c>
      <c r="H853" s="111">
        <v>378.3</v>
      </c>
      <c r="I853" s="111">
        <v>328.3</v>
      </c>
      <c r="J853" s="111">
        <v>251.7</v>
      </c>
      <c r="K853" s="122">
        <v>21</v>
      </c>
      <c r="L853" s="110">
        <f t="shared" si="195"/>
        <v>11292.255000000001</v>
      </c>
      <c r="M853" s="108"/>
      <c r="N853" s="108"/>
      <c r="O853" s="108"/>
      <c r="P853" s="110">
        <f>'Форма 2'!C853-M853-N853-O853</f>
        <v>11292.255000000001</v>
      </c>
      <c r="Q853" s="111">
        <f t="shared" si="198"/>
        <v>34.396146816935733</v>
      </c>
      <c r="R853" s="111">
        <f t="shared" si="199"/>
        <v>34.396146816935733</v>
      </c>
      <c r="S853" s="112" t="s">
        <v>81</v>
      </c>
      <c r="T853" s="227" t="s">
        <v>82</v>
      </c>
      <c r="U853" s="217"/>
      <c r="V853" s="85"/>
      <c r="W853" s="85"/>
      <c r="X853" s="85"/>
      <c r="Y853" s="85"/>
      <c r="Z853" s="85"/>
      <c r="AA853" s="85"/>
      <c r="AB853" s="86"/>
      <c r="AC853" s="86"/>
      <c r="AD853" s="85"/>
      <c r="AE853" s="85"/>
      <c r="AF853" s="85"/>
      <c r="AG853" s="85"/>
      <c r="AH853" s="85"/>
      <c r="AI853" s="85"/>
      <c r="AJ853" s="85">
        <v>1</v>
      </c>
    </row>
    <row r="854" spans="1:36" ht="17.25" thickTop="1" thickBot="1">
      <c r="A854" s="105">
        <f t="shared" si="191"/>
        <v>10</v>
      </c>
      <c r="B854" s="195" t="s">
        <v>995</v>
      </c>
      <c r="C854" s="115">
        <v>1890</v>
      </c>
      <c r="D854" s="230"/>
      <c r="E854" s="135" t="s">
        <v>996</v>
      </c>
      <c r="F854" s="113">
        <v>2</v>
      </c>
      <c r="G854" s="113">
        <v>2</v>
      </c>
      <c r="H854" s="111">
        <v>209.5</v>
      </c>
      <c r="I854" s="111">
        <v>150.69999999999999</v>
      </c>
      <c r="J854" s="111">
        <v>136</v>
      </c>
      <c r="K854" s="122">
        <v>8</v>
      </c>
      <c r="L854" s="110">
        <f t="shared" si="195"/>
        <v>388549.17499999999</v>
      </c>
      <c r="M854" s="108"/>
      <c r="N854" s="108"/>
      <c r="O854" s="108"/>
      <c r="P854" s="110">
        <f>'Форма 2'!C854-M854-N854-O854</f>
        <v>388549.17499999999</v>
      </c>
      <c r="Q854" s="111">
        <f t="shared" si="198"/>
        <v>2578.2957863304578</v>
      </c>
      <c r="R854" s="111">
        <f t="shared" si="199"/>
        <v>2578.2957863304578</v>
      </c>
      <c r="S854" s="112" t="s">
        <v>81</v>
      </c>
      <c r="T854" s="227" t="s">
        <v>82</v>
      </c>
      <c r="U854" s="217">
        <v>1</v>
      </c>
      <c r="V854" s="85"/>
      <c r="W854" s="85"/>
      <c r="X854" s="85"/>
      <c r="Y854" s="85"/>
      <c r="Z854" s="85"/>
      <c r="AA854" s="85"/>
      <c r="AB854" s="86"/>
      <c r="AC854" s="86"/>
      <c r="AD854" s="85"/>
      <c r="AE854" s="85"/>
      <c r="AF854" s="85">
        <v>1</v>
      </c>
      <c r="AG854" s="85"/>
      <c r="AH854" s="85"/>
      <c r="AI854" s="85"/>
      <c r="AJ854" s="85"/>
    </row>
    <row r="855" spans="1:36" ht="16.5" thickTop="1" thickBot="1">
      <c r="A855" s="105">
        <f t="shared" si="191"/>
        <v>11</v>
      </c>
      <c r="B855" s="195" t="s">
        <v>997</v>
      </c>
      <c r="C855" s="227">
        <v>1964</v>
      </c>
      <c r="D855" s="195"/>
      <c r="E855" s="195" t="s">
        <v>993</v>
      </c>
      <c r="F855" s="227">
        <v>2</v>
      </c>
      <c r="G855" s="227">
        <v>1</v>
      </c>
      <c r="H855" s="228">
        <v>373.7</v>
      </c>
      <c r="I855" s="228">
        <v>323.7</v>
      </c>
      <c r="J855" s="228">
        <v>276</v>
      </c>
      <c r="K855" s="229">
        <v>16</v>
      </c>
      <c r="L855" s="110">
        <f t="shared" si="195"/>
        <v>11154.945</v>
      </c>
      <c r="M855" s="108"/>
      <c r="N855" s="108"/>
      <c r="O855" s="108"/>
      <c r="P855" s="110">
        <f>'Форма 2'!C855-M855-N855-O855</f>
        <v>11154.945</v>
      </c>
      <c r="Q855" s="111">
        <f t="shared" si="198"/>
        <v>34.460750695088045</v>
      </c>
      <c r="R855" s="111">
        <f t="shared" si="199"/>
        <v>34.460750695088045</v>
      </c>
      <c r="S855" s="112" t="s">
        <v>81</v>
      </c>
      <c r="T855" s="227" t="s">
        <v>82</v>
      </c>
      <c r="U855" s="217"/>
      <c r="V855" s="85"/>
      <c r="W855" s="85"/>
      <c r="X855" s="85"/>
      <c r="Y855" s="85"/>
      <c r="Z855" s="85"/>
      <c r="AA855" s="85"/>
      <c r="AB855" s="86"/>
      <c r="AC855" s="86"/>
      <c r="AD855" s="85"/>
      <c r="AE855" s="85"/>
      <c r="AF855" s="85"/>
      <c r="AG855" s="85"/>
      <c r="AH855" s="85"/>
      <c r="AI855" s="85"/>
      <c r="AJ855" s="85">
        <v>1</v>
      </c>
    </row>
    <row r="856" spans="1:36" ht="17.25" thickTop="1" thickBot="1">
      <c r="A856" s="105">
        <f t="shared" si="191"/>
        <v>12</v>
      </c>
      <c r="B856" s="195" t="s">
        <v>998</v>
      </c>
      <c r="C856" s="115">
        <v>1970</v>
      </c>
      <c r="D856" s="230"/>
      <c r="E856" s="135" t="s">
        <v>94</v>
      </c>
      <c r="F856" s="113">
        <v>2</v>
      </c>
      <c r="G856" s="113">
        <v>2</v>
      </c>
      <c r="H856" s="111">
        <v>634.20000000000005</v>
      </c>
      <c r="I856" s="111">
        <v>583.9</v>
      </c>
      <c r="J856" s="111"/>
      <c r="K856" s="122">
        <v>22</v>
      </c>
      <c r="L856" s="110">
        <f t="shared" si="195"/>
        <v>18930.870000000003</v>
      </c>
      <c r="M856" s="108"/>
      <c r="N856" s="108"/>
      <c r="O856" s="108"/>
      <c r="P856" s="110">
        <f>'Форма 2'!C856-M856-N856-O856</f>
        <v>18930.870000000003</v>
      </c>
      <c r="Q856" s="111">
        <f t="shared" si="198"/>
        <v>32.42142490152424</v>
      </c>
      <c r="R856" s="111">
        <f t="shared" si="199"/>
        <v>32.42142490152424</v>
      </c>
      <c r="S856" s="112" t="s">
        <v>81</v>
      </c>
      <c r="T856" s="227" t="s">
        <v>82</v>
      </c>
      <c r="U856" s="217"/>
      <c r="V856" s="85"/>
      <c r="W856" s="85"/>
      <c r="X856" s="85"/>
      <c r="Y856" s="85"/>
      <c r="Z856" s="85"/>
      <c r="AA856" s="85"/>
      <c r="AB856" s="86"/>
      <c r="AC856" s="86"/>
      <c r="AD856" s="85"/>
      <c r="AE856" s="85"/>
      <c r="AF856" s="85"/>
      <c r="AG856" s="85"/>
      <c r="AH856" s="85"/>
      <c r="AI856" s="85"/>
      <c r="AJ856" s="85">
        <v>1</v>
      </c>
    </row>
    <row r="857" spans="1:36" ht="17.25" thickTop="1" thickBot="1">
      <c r="A857" s="221">
        <v>0</v>
      </c>
      <c r="B857" s="13" t="s">
        <v>999</v>
      </c>
      <c r="C857" s="5"/>
      <c r="D857" s="5"/>
      <c r="E857" s="5"/>
      <c r="F857" s="5"/>
      <c r="G857" s="5"/>
      <c r="H857" s="17">
        <f t="shared" ref="H857:P857" si="200">SUM(H858:H866)</f>
        <v>4395.4000000000005</v>
      </c>
      <c r="I857" s="17">
        <f t="shared" si="200"/>
        <v>3741.2</v>
      </c>
      <c r="J857" s="17">
        <f t="shared" si="200"/>
        <v>1936.1</v>
      </c>
      <c r="K857" s="18">
        <f t="shared" si="200"/>
        <v>254</v>
      </c>
      <c r="L857" s="17">
        <f t="shared" si="200"/>
        <v>27650987.881000001</v>
      </c>
      <c r="M857" s="17">
        <f t="shared" si="200"/>
        <v>0</v>
      </c>
      <c r="N857" s="17">
        <f t="shared" si="200"/>
        <v>0</v>
      </c>
      <c r="O857" s="17">
        <f t="shared" si="200"/>
        <v>0</v>
      </c>
      <c r="P857" s="17">
        <f t="shared" si="200"/>
        <v>27650987.881000001</v>
      </c>
      <c r="Q857" s="8" t="s">
        <v>76</v>
      </c>
      <c r="R857" s="8" t="s">
        <v>76</v>
      </c>
      <c r="S857" s="8" t="s">
        <v>76</v>
      </c>
      <c r="T857" s="5" t="s">
        <v>76</v>
      </c>
      <c r="U857" s="218" t="s">
        <v>76</v>
      </c>
      <c r="V857" s="84" t="s">
        <v>76</v>
      </c>
      <c r="W857" s="84" t="s">
        <v>76</v>
      </c>
      <c r="X857" s="84" t="s">
        <v>76</v>
      </c>
      <c r="Y857" s="84" t="s">
        <v>76</v>
      </c>
      <c r="Z857" s="84" t="s">
        <v>76</v>
      </c>
      <c r="AA857" s="84" t="s">
        <v>76</v>
      </c>
      <c r="AB857" s="84" t="s">
        <v>76</v>
      </c>
      <c r="AC857" s="84" t="s">
        <v>76</v>
      </c>
      <c r="AD857" s="84" t="s">
        <v>76</v>
      </c>
      <c r="AE857" s="84" t="s">
        <v>76</v>
      </c>
      <c r="AF857" s="84" t="s">
        <v>76</v>
      </c>
      <c r="AG857" s="84" t="s">
        <v>76</v>
      </c>
      <c r="AH857" s="84" t="s">
        <v>76</v>
      </c>
      <c r="AI857" s="84" t="s">
        <v>76</v>
      </c>
      <c r="AJ857" s="84" t="s">
        <v>76</v>
      </c>
    </row>
    <row r="858" spans="1:36" ht="16.5" thickTop="1" thickBot="1">
      <c r="A858" s="105">
        <f t="shared" si="191"/>
        <v>1</v>
      </c>
      <c r="B858" s="195" t="s">
        <v>1000</v>
      </c>
      <c r="C858" s="130">
        <v>1974</v>
      </c>
      <c r="D858" s="107"/>
      <c r="E858" s="131" t="s">
        <v>80</v>
      </c>
      <c r="F858" s="107">
        <v>2</v>
      </c>
      <c r="G858" s="105">
        <v>2</v>
      </c>
      <c r="H858" s="111">
        <v>982.2</v>
      </c>
      <c r="I858" s="111">
        <v>912.2</v>
      </c>
      <c r="J858" s="111">
        <v>464.5</v>
      </c>
      <c r="K858" s="122">
        <v>25</v>
      </c>
      <c r="L858" s="110">
        <f t="shared" ref="L858:L866" si="201">SUM(M858:P858)</f>
        <v>6978914.0580000002</v>
      </c>
      <c r="M858" s="108"/>
      <c r="N858" s="108"/>
      <c r="O858" s="108"/>
      <c r="P858" s="110">
        <f>'Форма 2'!C858-M858-N858-O858</f>
        <v>6978914.0580000002</v>
      </c>
      <c r="Q858" s="111">
        <f t="shared" ref="Q858:Q866" si="202">L858/I858</f>
        <v>7650.6402740627054</v>
      </c>
      <c r="R858" s="111">
        <f t="shared" ref="R858:R866" si="203">Q858</f>
        <v>7650.6402740627054</v>
      </c>
      <c r="S858" s="112" t="s">
        <v>81</v>
      </c>
      <c r="T858" s="107" t="s">
        <v>82</v>
      </c>
      <c r="U858" s="217"/>
      <c r="V858" s="85"/>
      <c r="W858" s="85"/>
      <c r="X858" s="85"/>
      <c r="Y858" s="85"/>
      <c r="Z858" s="85"/>
      <c r="AA858" s="85"/>
      <c r="AB858" s="86"/>
      <c r="AC858" s="86"/>
      <c r="AD858" s="85">
        <v>1</v>
      </c>
      <c r="AE858" s="85"/>
      <c r="AF858" s="85"/>
      <c r="AG858" s="85"/>
      <c r="AH858" s="85"/>
      <c r="AI858" s="85"/>
      <c r="AJ858" s="85"/>
    </row>
    <row r="859" spans="1:36" ht="16.5" thickTop="1" thickBot="1">
      <c r="A859" s="105">
        <f t="shared" si="191"/>
        <v>2</v>
      </c>
      <c r="B859" s="195" t="s">
        <v>1001</v>
      </c>
      <c r="C859" s="130">
        <v>1969</v>
      </c>
      <c r="D859" s="107"/>
      <c r="E859" s="131" t="s">
        <v>102</v>
      </c>
      <c r="F859" s="107">
        <v>2</v>
      </c>
      <c r="G859" s="105">
        <v>1</v>
      </c>
      <c r="H859" s="111">
        <v>426.3</v>
      </c>
      <c r="I859" s="111">
        <v>392.2</v>
      </c>
      <c r="J859" s="111">
        <v>254.9</v>
      </c>
      <c r="K859" s="122">
        <v>30</v>
      </c>
      <c r="L859" s="110">
        <f t="shared" si="201"/>
        <v>3029027.7570000002</v>
      </c>
      <c r="M859" s="108"/>
      <c r="N859" s="108"/>
      <c r="O859" s="108"/>
      <c r="P859" s="110">
        <f>'Форма 2'!C859-M859-N859-O859</f>
        <v>3029027.7570000002</v>
      </c>
      <c r="Q859" s="111">
        <f t="shared" si="202"/>
        <v>7723.1712315145342</v>
      </c>
      <c r="R859" s="111">
        <f t="shared" si="203"/>
        <v>7723.1712315145342</v>
      </c>
      <c r="S859" s="112" t="s">
        <v>81</v>
      </c>
      <c r="T859" s="107" t="s">
        <v>82</v>
      </c>
      <c r="U859" s="217"/>
      <c r="V859" s="85"/>
      <c r="W859" s="85"/>
      <c r="X859" s="85"/>
      <c r="Y859" s="85"/>
      <c r="Z859" s="85"/>
      <c r="AA859" s="85"/>
      <c r="AB859" s="86"/>
      <c r="AC859" s="86"/>
      <c r="AD859" s="85">
        <v>1</v>
      </c>
      <c r="AE859" s="85"/>
      <c r="AF859" s="85"/>
      <c r="AG859" s="85"/>
      <c r="AH859" s="85"/>
      <c r="AI859" s="85"/>
      <c r="AJ859" s="85"/>
    </row>
    <row r="860" spans="1:36" ht="16.5" thickTop="1" thickBot="1">
      <c r="A860" s="105">
        <f t="shared" si="191"/>
        <v>3</v>
      </c>
      <c r="B860" s="195" t="s">
        <v>1002</v>
      </c>
      <c r="C860" s="130">
        <v>1960</v>
      </c>
      <c r="D860" s="107"/>
      <c r="E860" s="131" t="s">
        <v>80</v>
      </c>
      <c r="F860" s="107">
        <v>2</v>
      </c>
      <c r="G860" s="105">
        <v>1</v>
      </c>
      <c r="H860" s="111">
        <v>332.9</v>
      </c>
      <c r="I860" s="111">
        <v>303.39999999999998</v>
      </c>
      <c r="J860" s="111">
        <v>195.2</v>
      </c>
      <c r="K860" s="109">
        <v>30</v>
      </c>
      <c r="L860" s="110">
        <f t="shared" si="201"/>
        <v>432117.51599999995</v>
      </c>
      <c r="M860" s="108"/>
      <c r="N860" s="108"/>
      <c r="O860" s="108"/>
      <c r="P860" s="110">
        <f>'Форма 2'!C860-M860-N860-O860</f>
        <v>432117.51599999995</v>
      </c>
      <c r="Q860" s="111">
        <f t="shared" si="202"/>
        <v>1424.2502175346076</v>
      </c>
      <c r="R860" s="111">
        <f t="shared" si="203"/>
        <v>1424.2502175346076</v>
      </c>
      <c r="S860" s="112" t="s">
        <v>81</v>
      </c>
      <c r="T860" s="107" t="s">
        <v>82</v>
      </c>
      <c r="U860" s="217"/>
      <c r="V860" s="85"/>
      <c r="W860" s="85"/>
      <c r="X860" s="85"/>
      <c r="Y860" s="85"/>
      <c r="Z860" s="85"/>
      <c r="AA860" s="85"/>
      <c r="AB860" s="86"/>
      <c r="AC860" s="86"/>
      <c r="AD860" s="85"/>
      <c r="AE860" s="85"/>
      <c r="AF860" s="85">
        <v>1</v>
      </c>
      <c r="AG860" s="85"/>
      <c r="AH860" s="85"/>
      <c r="AI860" s="85"/>
      <c r="AJ860" s="85"/>
    </row>
    <row r="861" spans="1:36" ht="16.5" thickTop="1" thickBot="1">
      <c r="A861" s="105">
        <f t="shared" si="191"/>
        <v>4</v>
      </c>
      <c r="B861" s="195" t="s">
        <v>1003</v>
      </c>
      <c r="C861" s="130">
        <v>1960</v>
      </c>
      <c r="D861" s="107"/>
      <c r="E861" s="131" t="s">
        <v>80</v>
      </c>
      <c r="F861" s="107">
        <v>2</v>
      </c>
      <c r="G861" s="105">
        <v>1</v>
      </c>
      <c r="H861" s="111">
        <v>339.3</v>
      </c>
      <c r="I861" s="111">
        <v>309.5</v>
      </c>
      <c r="J861" s="111">
        <v>199.5</v>
      </c>
      <c r="K861" s="109">
        <v>26</v>
      </c>
      <c r="L861" s="110">
        <f t="shared" si="201"/>
        <v>440424.97200000001</v>
      </c>
      <c r="M861" s="108"/>
      <c r="N861" s="108"/>
      <c r="O861" s="108"/>
      <c r="P861" s="110">
        <f>'Форма 2'!C861-M861-N861-O861</f>
        <v>440424.97200000001</v>
      </c>
      <c r="Q861" s="111">
        <f t="shared" si="202"/>
        <v>1423.0209111470112</v>
      </c>
      <c r="R861" s="111">
        <f t="shared" si="203"/>
        <v>1423.0209111470112</v>
      </c>
      <c r="S861" s="112" t="s">
        <v>81</v>
      </c>
      <c r="T861" s="107" t="s">
        <v>82</v>
      </c>
      <c r="U861" s="217"/>
      <c r="V861" s="85"/>
      <c r="W861" s="85"/>
      <c r="X861" s="85"/>
      <c r="Y861" s="85"/>
      <c r="Z861" s="85"/>
      <c r="AA861" s="85"/>
      <c r="AB861" s="86"/>
      <c r="AC861" s="86"/>
      <c r="AD861" s="85"/>
      <c r="AE861" s="85"/>
      <c r="AF861" s="85">
        <v>1</v>
      </c>
      <c r="AG861" s="85"/>
      <c r="AH861" s="85"/>
      <c r="AI861" s="85"/>
      <c r="AJ861" s="85"/>
    </row>
    <row r="862" spans="1:36" ht="16.5" thickTop="1" thickBot="1">
      <c r="A862" s="105">
        <f t="shared" si="191"/>
        <v>5</v>
      </c>
      <c r="B862" s="195" t="s">
        <v>1004</v>
      </c>
      <c r="C862" s="130">
        <v>1960</v>
      </c>
      <c r="D862" s="107"/>
      <c r="E862" s="131" t="s">
        <v>80</v>
      </c>
      <c r="F862" s="107">
        <v>2</v>
      </c>
      <c r="G862" s="105">
        <v>1</v>
      </c>
      <c r="H862" s="111">
        <v>339.3</v>
      </c>
      <c r="I862" s="111">
        <v>306.5</v>
      </c>
      <c r="J862" s="111">
        <v>200.2</v>
      </c>
      <c r="K862" s="109">
        <v>26</v>
      </c>
      <c r="L862" s="110">
        <f t="shared" si="201"/>
        <v>440424.97200000001</v>
      </c>
      <c r="M862" s="108"/>
      <c r="N862" s="108"/>
      <c r="O862" s="108"/>
      <c r="P862" s="110">
        <f>'Форма 2'!C862-M862-N862-O862</f>
        <v>440424.97200000001</v>
      </c>
      <c r="Q862" s="111">
        <f t="shared" si="202"/>
        <v>1436.9493376835237</v>
      </c>
      <c r="R862" s="111">
        <f t="shared" si="203"/>
        <v>1436.9493376835237</v>
      </c>
      <c r="S862" s="112" t="s">
        <v>81</v>
      </c>
      <c r="T862" s="107" t="s">
        <v>82</v>
      </c>
      <c r="U862" s="217"/>
      <c r="V862" s="85"/>
      <c r="W862" s="85"/>
      <c r="X862" s="85"/>
      <c r="Y862" s="85"/>
      <c r="Z862" s="85"/>
      <c r="AA862" s="85"/>
      <c r="AB862" s="86"/>
      <c r="AC862" s="86"/>
      <c r="AD862" s="85"/>
      <c r="AE862" s="85"/>
      <c r="AF862" s="85">
        <v>1</v>
      </c>
      <c r="AG862" s="85"/>
      <c r="AH862" s="85"/>
      <c r="AI862" s="85"/>
      <c r="AJ862" s="85"/>
    </row>
    <row r="863" spans="1:36" ht="16.5" thickTop="1" thickBot="1">
      <c r="A863" s="105">
        <f t="shared" si="191"/>
        <v>6</v>
      </c>
      <c r="B863" s="195" t="s">
        <v>1005</v>
      </c>
      <c r="C863" s="130">
        <v>1966</v>
      </c>
      <c r="D863" s="107"/>
      <c r="E863" s="131" t="s">
        <v>102</v>
      </c>
      <c r="F863" s="107">
        <v>2</v>
      </c>
      <c r="G863" s="105">
        <v>1</v>
      </c>
      <c r="H863" s="111">
        <v>324</v>
      </c>
      <c r="I863" s="111">
        <v>298.7</v>
      </c>
      <c r="J863" s="111">
        <v>194.2</v>
      </c>
      <c r="K863" s="109">
        <v>33</v>
      </c>
      <c r="L863" s="110">
        <f t="shared" si="201"/>
        <v>2302146.3600000003</v>
      </c>
      <c r="M863" s="108"/>
      <c r="N863" s="108"/>
      <c r="O863" s="108"/>
      <c r="P863" s="110">
        <f>'Форма 2'!C863-M863-N863-O863</f>
        <v>2302146.3600000003</v>
      </c>
      <c r="Q863" s="111">
        <f t="shared" si="202"/>
        <v>7707.2191496484784</v>
      </c>
      <c r="R863" s="111">
        <f t="shared" si="203"/>
        <v>7707.2191496484784</v>
      </c>
      <c r="S863" s="112" t="s">
        <v>81</v>
      </c>
      <c r="T863" s="107" t="s">
        <v>82</v>
      </c>
      <c r="U863" s="217"/>
      <c r="V863" s="85"/>
      <c r="W863" s="85"/>
      <c r="X863" s="85"/>
      <c r="Y863" s="85"/>
      <c r="Z863" s="85"/>
      <c r="AA863" s="85"/>
      <c r="AB863" s="86"/>
      <c r="AC863" s="86"/>
      <c r="AD863" s="85">
        <v>1</v>
      </c>
      <c r="AE863" s="85"/>
      <c r="AF863" s="85"/>
      <c r="AG863" s="85"/>
      <c r="AH863" s="85"/>
      <c r="AI863" s="85"/>
      <c r="AJ863" s="85"/>
    </row>
    <row r="864" spans="1:36" ht="16.5" thickTop="1" thickBot="1">
      <c r="A864" s="105">
        <f t="shared" si="191"/>
        <v>7</v>
      </c>
      <c r="B864" s="195" t="s">
        <v>1006</v>
      </c>
      <c r="C864" s="130">
        <v>1968</v>
      </c>
      <c r="D864" s="107"/>
      <c r="E864" s="131" t="s">
        <v>102</v>
      </c>
      <c r="F864" s="107">
        <v>2</v>
      </c>
      <c r="G864" s="105">
        <v>1</v>
      </c>
      <c r="H864" s="111">
        <v>358</v>
      </c>
      <c r="I864" s="111">
        <v>327</v>
      </c>
      <c r="J864" s="111">
        <v>212.5</v>
      </c>
      <c r="K864" s="109">
        <v>18</v>
      </c>
      <c r="L864" s="110">
        <f t="shared" si="201"/>
        <v>2543729.62</v>
      </c>
      <c r="M864" s="108"/>
      <c r="N864" s="108"/>
      <c r="O864" s="108"/>
      <c r="P864" s="110">
        <f>'Форма 2'!C864-M864-N864-O864</f>
        <v>2543729.62</v>
      </c>
      <c r="Q864" s="111">
        <f t="shared" si="202"/>
        <v>7778.9896636085632</v>
      </c>
      <c r="R864" s="111">
        <f t="shared" si="203"/>
        <v>7778.9896636085632</v>
      </c>
      <c r="S864" s="112" t="s">
        <v>81</v>
      </c>
      <c r="T864" s="107" t="s">
        <v>82</v>
      </c>
      <c r="U864" s="217"/>
      <c r="V864" s="85"/>
      <c r="W864" s="85"/>
      <c r="X864" s="85"/>
      <c r="Y864" s="85"/>
      <c r="Z864" s="85"/>
      <c r="AA864" s="85"/>
      <c r="AB864" s="86"/>
      <c r="AC864" s="86"/>
      <c r="AD864" s="85">
        <v>1</v>
      </c>
      <c r="AE864" s="85"/>
      <c r="AF864" s="85"/>
      <c r="AG864" s="85"/>
      <c r="AH864" s="85"/>
      <c r="AI864" s="85"/>
      <c r="AJ864" s="85"/>
    </row>
    <row r="865" spans="1:36" ht="16.5" thickTop="1" thickBot="1">
      <c r="A865" s="105">
        <f t="shared" si="191"/>
        <v>8</v>
      </c>
      <c r="B865" s="195" t="s">
        <v>1007</v>
      </c>
      <c r="C865" s="130">
        <v>1971</v>
      </c>
      <c r="D865" s="107"/>
      <c r="E865" s="131" t="s">
        <v>102</v>
      </c>
      <c r="F865" s="107">
        <v>2</v>
      </c>
      <c r="G865" s="105">
        <v>2</v>
      </c>
      <c r="H865" s="111">
        <v>357.8</v>
      </c>
      <c r="I865" s="111">
        <v>331</v>
      </c>
      <c r="J865" s="111">
        <v>215.1</v>
      </c>
      <c r="K865" s="109">
        <v>29</v>
      </c>
      <c r="L865" s="110">
        <f t="shared" si="201"/>
        <v>2542308.5420000004</v>
      </c>
      <c r="M865" s="108"/>
      <c r="N865" s="108"/>
      <c r="O865" s="108"/>
      <c r="P865" s="110">
        <f>'Форма 2'!C865-M865-N865-O865</f>
        <v>2542308.5420000004</v>
      </c>
      <c r="Q865" s="111">
        <f t="shared" si="202"/>
        <v>7680.6904592145029</v>
      </c>
      <c r="R865" s="111">
        <f t="shared" si="203"/>
        <v>7680.6904592145029</v>
      </c>
      <c r="S865" s="112" t="s">
        <v>81</v>
      </c>
      <c r="T865" s="107" t="s">
        <v>82</v>
      </c>
      <c r="U865" s="217"/>
      <c r="V865" s="85"/>
      <c r="W865" s="85"/>
      <c r="X865" s="85"/>
      <c r="Y865" s="85"/>
      <c r="Z865" s="85"/>
      <c r="AA865" s="85"/>
      <c r="AB865" s="86"/>
      <c r="AC865" s="86"/>
      <c r="AD865" s="85">
        <v>1</v>
      </c>
      <c r="AE865" s="85"/>
      <c r="AF865" s="85"/>
      <c r="AG865" s="85"/>
      <c r="AH865" s="85"/>
      <c r="AI865" s="85"/>
      <c r="AJ865" s="85"/>
    </row>
    <row r="866" spans="1:36" ht="16.5" thickTop="1" thickBot="1">
      <c r="A866" s="105">
        <f t="shared" si="191"/>
        <v>9</v>
      </c>
      <c r="B866" s="112" t="s">
        <v>1008</v>
      </c>
      <c r="C866" s="107">
        <v>1983</v>
      </c>
      <c r="D866" s="107"/>
      <c r="E866" s="114" t="s">
        <v>94</v>
      </c>
      <c r="F866" s="107">
        <v>2</v>
      </c>
      <c r="G866" s="107">
        <v>3</v>
      </c>
      <c r="H866" s="111">
        <v>935.6</v>
      </c>
      <c r="I866" s="111">
        <v>560.70000000000005</v>
      </c>
      <c r="J866" s="111"/>
      <c r="K866" s="122">
        <v>37</v>
      </c>
      <c r="L866" s="110">
        <f t="shared" si="201"/>
        <v>8941894.0839999989</v>
      </c>
      <c r="M866" s="108"/>
      <c r="N866" s="108"/>
      <c r="O866" s="108"/>
      <c r="P866" s="110">
        <f>'Форма 2'!C866-M866-N866-O866</f>
        <v>8941894.0839999989</v>
      </c>
      <c r="Q866" s="111">
        <f t="shared" si="202"/>
        <v>15947.73334046727</v>
      </c>
      <c r="R866" s="111">
        <f t="shared" si="203"/>
        <v>15947.73334046727</v>
      </c>
      <c r="S866" s="112" t="s">
        <v>81</v>
      </c>
      <c r="T866" s="107" t="s">
        <v>82</v>
      </c>
      <c r="U866" s="217"/>
      <c r="V866" s="85"/>
      <c r="W866" s="85"/>
      <c r="X866" s="85"/>
      <c r="Y866" s="85"/>
      <c r="Z866" s="85"/>
      <c r="AA866" s="85"/>
      <c r="AB866" s="86"/>
      <c r="AC866" s="86"/>
      <c r="AD866" s="85">
        <v>1</v>
      </c>
      <c r="AE866" s="85"/>
      <c r="AF866" s="85"/>
      <c r="AG866" s="85"/>
      <c r="AH866" s="85"/>
      <c r="AI866" s="85"/>
      <c r="AJ866" s="85"/>
    </row>
    <row r="867" spans="1:36" ht="17.25" thickTop="1" thickBot="1">
      <c r="A867" s="221">
        <v>0</v>
      </c>
      <c r="B867" s="13" t="s">
        <v>1009</v>
      </c>
      <c r="C867" s="5"/>
      <c r="D867" s="5"/>
      <c r="E867" s="5"/>
      <c r="F867" s="5"/>
      <c r="G867" s="5"/>
      <c r="H867" s="17">
        <f>SUM(H868:H872)</f>
        <v>3269</v>
      </c>
      <c r="I867" s="17">
        <f t="shared" ref="I867:P867" si="204">SUM(I868:I872)</f>
        <v>3035.8</v>
      </c>
      <c r="J867" s="17">
        <f t="shared" si="204"/>
        <v>3035.8</v>
      </c>
      <c r="K867" s="18">
        <f t="shared" si="204"/>
        <v>181</v>
      </c>
      <c r="L867" s="17">
        <f t="shared" si="204"/>
        <v>26630650.709999997</v>
      </c>
      <c r="M867" s="17">
        <f t="shared" si="204"/>
        <v>0</v>
      </c>
      <c r="N867" s="17">
        <f t="shared" si="204"/>
        <v>0</v>
      </c>
      <c r="O867" s="17">
        <f t="shared" si="204"/>
        <v>0</v>
      </c>
      <c r="P867" s="17">
        <f t="shared" si="204"/>
        <v>26630650.709999997</v>
      </c>
      <c r="Q867" s="8" t="s">
        <v>76</v>
      </c>
      <c r="R867" s="8" t="s">
        <v>76</v>
      </c>
      <c r="S867" s="8" t="s">
        <v>76</v>
      </c>
      <c r="T867" s="5" t="s">
        <v>76</v>
      </c>
      <c r="U867" s="218" t="s">
        <v>76</v>
      </c>
      <c r="V867" s="84" t="s">
        <v>76</v>
      </c>
      <c r="W867" s="84" t="s">
        <v>76</v>
      </c>
      <c r="X867" s="84" t="s">
        <v>76</v>
      </c>
      <c r="Y867" s="84" t="s">
        <v>76</v>
      </c>
      <c r="Z867" s="84" t="s">
        <v>76</v>
      </c>
      <c r="AA867" s="84" t="s">
        <v>76</v>
      </c>
      <c r="AB867" s="84" t="s">
        <v>76</v>
      </c>
      <c r="AC867" s="84" t="s">
        <v>76</v>
      </c>
      <c r="AD867" s="84" t="s">
        <v>76</v>
      </c>
      <c r="AE867" s="84" t="s">
        <v>76</v>
      </c>
      <c r="AF867" s="84" t="s">
        <v>76</v>
      </c>
      <c r="AG867" s="84" t="s">
        <v>76</v>
      </c>
      <c r="AH867" s="84" t="s">
        <v>76</v>
      </c>
      <c r="AI867" s="84" t="s">
        <v>76</v>
      </c>
      <c r="AJ867" s="84" t="s">
        <v>76</v>
      </c>
    </row>
    <row r="868" spans="1:36" ht="16.5" thickTop="1" thickBot="1">
      <c r="A868" s="105">
        <f t="shared" si="191"/>
        <v>1</v>
      </c>
      <c r="B868" s="250" t="s">
        <v>1010</v>
      </c>
      <c r="C868" s="123">
        <v>1974</v>
      </c>
      <c r="D868" s="123"/>
      <c r="E868" s="236" t="s">
        <v>80</v>
      </c>
      <c r="F868" s="107">
        <v>2</v>
      </c>
      <c r="G868" s="123">
        <v>3</v>
      </c>
      <c r="H868" s="111">
        <v>983.9</v>
      </c>
      <c r="I868" s="111">
        <v>940.7</v>
      </c>
      <c r="J868" s="111">
        <v>940.7</v>
      </c>
      <c r="K868" s="134">
        <v>55</v>
      </c>
      <c r="L868" s="110">
        <f t="shared" ref="L868:L872" si="205">SUM(M868:P868)</f>
        <v>9403516.0209999997</v>
      </c>
      <c r="M868" s="108"/>
      <c r="N868" s="108"/>
      <c r="O868" s="108"/>
      <c r="P868" s="110">
        <f>'Форма 2'!C868-M868-N868-O868</f>
        <v>9403516.0209999997</v>
      </c>
      <c r="Q868" s="111">
        <f>L868/I868</f>
        <v>9996.2963973636652</v>
      </c>
      <c r="R868" s="111">
        <f>Q868</f>
        <v>9996.2963973636652</v>
      </c>
      <c r="S868" s="112" t="s">
        <v>81</v>
      </c>
      <c r="T868" s="105" t="s">
        <v>82</v>
      </c>
      <c r="U868" s="217"/>
      <c r="V868" s="85"/>
      <c r="W868" s="85"/>
      <c r="X868" s="85"/>
      <c r="Y868" s="85"/>
      <c r="Z868" s="85"/>
      <c r="AA868" s="85"/>
      <c r="AB868" s="86"/>
      <c r="AC868" s="86"/>
      <c r="AD868" s="85">
        <v>1</v>
      </c>
      <c r="AE868" s="85"/>
      <c r="AF868" s="85"/>
      <c r="AG868" s="85"/>
      <c r="AH868" s="85"/>
      <c r="AI868" s="85"/>
      <c r="AJ868" s="85"/>
    </row>
    <row r="869" spans="1:36" ht="16.5" thickTop="1" thickBot="1">
      <c r="A869" s="105">
        <f t="shared" si="191"/>
        <v>2</v>
      </c>
      <c r="B869" s="250" t="s">
        <v>1011</v>
      </c>
      <c r="C869" s="123">
        <v>1969</v>
      </c>
      <c r="D869" s="123">
        <v>2012</v>
      </c>
      <c r="E869" s="236" t="s">
        <v>80</v>
      </c>
      <c r="F869" s="107">
        <v>2</v>
      </c>
      <c r="G869" s="123">
        <v>1</v>
      </c>
      <c r="H869" s="111">
        <v>335.1</v>
      </c>
      <c r="I869" s="111">
        <v>300.39999999999998</v>
      </c>
      <c r="J869" s="111">
        <v>300.39999999999998</v>
      </c>
      <c r="K869" s="134">
        <v>18</v>
      </c>
      <c r="L869" s="110">
        <f t="shared" si="205"/>
        <v>2381016.1890000002</v>
      </c>
      <c r="M869" s="108"/>
      <c r="N869" s="108"/>
      <c r="O869" s="108"/>
      <c r="P869" s="110">
        <f>'Форма 2'!C869-M869-N869-O869</f>
        <v>2381016.1890000002</v>
      </c>
      <c r="Q869" s="111">
        <f>L869/I869</f>
        <v>7926.1524267643154</v>
      </c>
      <c r="R869" s="111">
        <f>Q869</f>
        <v>7926.1524267643154</v>
      </c>
      <c r="S869" s="112" t="s">
        <v>81</v>
      </c>
      <c r="T869" s="105" t="s">
        <v>82</v>
      </c>
      <c r="U869" s="217"/>
      <c r="V869" s="85"/>
      <c r="W869" s="85"/>
      <c r="X869" s="85"/>
      <c r="Y869" s="85"/>
      <c r="Z869" s="85"/>
      <c r="AA869" s="85"/>
      <c r="AB869" s="86"/>
      <c r="AC869" s="86"/>
      <c r="AD869" s="85">
        <v>1</v>
      </c>
      <c r="AE869" s="85"/>
      <c r="AF869" s="85"/>
      <c r="AG869" s="85"/>
      <c r="AH869" s="85"/>
      <c r="AI869" s="85"/>
      <c r="AJ869" s="85"/>
    </row>
    <row r="870" spans="1:36" ht="16.5" thickTop="1" thickBot="1">
      <c r="A870" s="105">
        <f t="shared" si="191"/>
        <v>3</v>
      </c>
      <c r="B870" s="250" t="s">
        <v>1012</v>
      </c>
      <c r="C870" s="123">
        <v>1969</v>
      </c>
      <c r="D870" s="123">
        <v>2012</v>
      </c>
      <c r="E870" s="236" t="s">
        <v>80</v>
      </c>
      <c r="F870" s="107">
        <v>2</v>
      </c>
      <c r="G870" s="123">
        <v>2</v>
      </c>
      <c r="H870" s="111">
        <v>1039.0999999999999</v>
      </c>
      <c r="I870" s="111">
        <v>951.5</v>
      </c>
      <c r="J870" s="111">
        <v>951.5</v>
      </c>
      <c r="K870" s="134">
        <v>59</v>
      </c>
      <c r="L870" s="110">
        <f t="shared" si="205"/>
        <v>7383210.7489999998</v>
      </c>
      <c r="M870" s="108"/>
      <c r="N870" s="108"/>
      <c r="O870" s="108"/>
      <c r="P870" s="110">
        <f>'Форма 2'!C870-M870-N870-O870</f>
        <v>7383210.7489999998</v>
      </c>
      <c r="Q870" s="111">
        <f>L870/I870</f>
        <v>7759.5488691539676</v>
      </c>
      <c r="R870" s="111">
        <f>Q870</f>
        <v>7759.5488691539676</v>
      </c>
      <c r="S870" s="112" t="s">
        <v>81</v>
      </c>
      <c r="T870" s="105" t="s">
        <v>82</v>
      </c>
      <c r="U870" s="217"/>
      <c r="V870" s="85"/>
      <c r="W870" s="85"/>
      <c r="X870" s="85"/>
      <c r="Y870" s="85"/>
      <c r="Z870" s="85"/>
      <c r="AA870" s="85"/>
      <c r="AB870" s="86"/>
      <c r="AC870" s="86"/>
      <c r="AD870" s="85">
        <v>1</v>
      </c>
      <c r="AE870" s="85"/>
      <c r="AF870" s="85"/>
      <c r="AG870" s="85"/>
      <c r="AH870" s="85"/>
      <c r="AI870" s="85"/>
      <c r="AJ870" s="85"/>
    </row>
    <row r="871" spans="1:36" ht="16.5" thickTop="1" thickBot="1">
      <c r="A871" s="105">
        <f t="shared" si="191"/>
        <v>4</v>
      </c>
      <c r="B871" s="193" t="s">
        <v>1013</v>
      </c>
      <c r="C871" s="123">
        <v>1969</v>
      </c>
      <c r="D871" s="123"/>
      <c r="E871" s="236" t="s">
        <v>80</v>
      </c>
      <c r="F871" s="107">
        <v>2</v>
      </c>
      <c r="G871" s="123">
        <v>2</v>
      </c>
      <c r="H871" s="111">
        <v>506.9</v>
      </c>
      <c r="I871" s="111">
        <v>455.3</v>
      </c>
      <c r="J871" s="111">
        <v>455.3</v>
      </c>
      <c r="K871" s="134">
        <v>28</v>
      </c>
      <c r="L871" s="110">
        <f t="shared" si="205"/>
        <v>3601722.1910000001</v>
      </c>
      <c r="M871" s="108"/>
      <c r="N871" s="108"/>
      <c r="O871" s="108"/>
      <c r="P871" s="110">
        <f>'Форма 2'!C871-M871-N871-O871</f>
        <v>3601722.1910000001</v>
      </c>
      <c r="Q871" s="111">
        <f>L871/I871</f>
        <v>7910.6571293652541</v>
      </c>
      <c r="R871" s="111">
        <f>Q871</f>
        <v>7910.6571293652541</v>
      </c>
      <c r="S871" s="112" t="s">
        <v>81</v>
      </c>
      <c r="T871" s="105" t="s">
        <v>82</v>
      </c>
      <c r="U871" s="217"/>
      <c r="V871" s="85"/>
      <c r="W871" s="85"/>
      <c r="X871" s="85"/>
      <c r="Y871" s="85"/>
      <c r="Z871" s="85"/>
      <c r="AA871" s="85"/>
      <c r="AB871" s="86"/>
      <c r="AC871" s="86"/>
      <c r="AD871" s="85">
        <v>1</v>
      </c>
      <c r="AE871" s="85"/>
      <c r="AF871" s="85"/>
      <c r="AG871" s="85"/>
      <c r="AH871" s="85"/>
      <c r="AI871" s="85"/>
      <c r="AJ871" s="85"/>
    </row>
    <row r="872" spans="1:36" ht="16.5" thickTop="1" thickBot="1">
      <c r="A872" s="105">
        <f t="shared" si="191"/>
        <v>5</v>
      </c>
      <c r="B872" s="193" t="s">
        <v>1014</v>
      </c>
      <c r="C872" s="105">
        <v>1979</v>
      </c>
      <c r="D872" s="105"/>
      <c r="E872" s="119" t="s">
        <v>94</v>
      </c>
      <c r="F872" s="107">
        <v>2</v>
      </c>
      <c r="G872" s="105">
        <v>1</v>
      </c>
      <c r="H872" s="111">
        <v>404</v>
      </c>
      <c r="I872" s="111">
        <v>387.9</v>
      </c>
      <c r="J872" s="111">
        <v>387.9</v>
      </c>
      <c r="K872" s="109">
        <v>21</v>
      </c>
      <c r="L872" s="110">
        <f t="shared" si="205"/>
        <v>3861185.5599999996</v>
      </c>
      <c r="M872" s="108"/>
      <c r="N872" s="108"/>
      <c r="O872" s="108"/>
      <c r="P872" s="110">
        <f>'Форма 2'!C872-M872-N872-O872</f>
        <v>3861185.5599999996</v>
      </c>
      <c r="Q872" s="111">
        <f>L872/I872</f>
        <v>9954.0746584171175</v>
      </c>
      <c r="R872" s="111">
        <f>Q872</f>
        <v>9954.0746584171175</v>
      </c>
      <c r="S872" s="112" t="s">
        <v>81</v>
      </c>
      <c r="T872" s="105" t="s">
        <v>82</v>
      </c>
      <c r="U872" s="217"/>
      <c r="V872" s="85"/>
      <c r="W872" s="85"/>
      <c r="X872" s="85"/>
      <c r="Y872" s="85"/>
      <c r="Z872" s="85"/>
      <c r="AA872" s="85"/>
      <c r="AB872" s="86"/>
      <c r="AC872" s="86"/>
      <c r="AD872" s="85">
        <v>1</v>
      </c>
      <c r="AE872" s="85"/>
      <c r="AF872" s="85"/>
      <c r="AG872" s="85"/>
      <c r="AH872" s="85"/>
      <c r="AI872" s="85"/>
      <c r="AJ872" s="85"/>
    </row>
    <row r="873" spans="1:36" ht="17.25" thickTop="1" thickBot="1">
      <c r="A873" s="221">
        <v>0</v>
      </c>
      <c r="B873" s="13" t="s">
        <v>1015</v>
      </c>
      <c r="C873" s="5"/>
      <c r="D873" s="5"/>
      <c r="E873" s="5"/>
      <c r="F873" s="5"/>
      <c r="G873" s="5"/>
      <c r="H873" s="17">
        <f>SUM(H874:H877)</f>
        <v>1417.6</v>
      </c>
      <c r="I873" s="17">
        <f t="shared" ref="I873:P873" si="206">SUM(I874:I877)</f>
        <v>1273.2</v>
      </c>
      <c r="J873" s="17">
        <f t="shared" si="206"/>
        <v>1273.2</v>
      </c>
      <c r="K873" s="18">
        <f t="shared" si="206"/>
        <v>114</v>
      </c>
      <c r="L873" s="17">
        <f t="shared" si="206"/>
        <v>4930701.4440000001</v>
      </c>
      <c r="M873" s="17">
        <f t="shared" si="206"/>
        <v>0</v>
      </c>
      <c r="N873" s="17">
        <f t="shared" si="206"/>
        <v>0</v>
      </c>
      <c r="O873" s="17">
        <f t="shared" si="206"/>
        <v>0</v>
      </c>
      <c r="P873" s="17">
        <f t="shared" si="206"/>
        <v>4930701.4440000001</v>
      </c>
      <c r="Q873" s="8" t="s">
        <v>76</v>
      </c>
      <c r="R873" s="8" t="s">
        <v>76</v>
      </c>
      <c r="S873" s="8" t="s">
        <v>76</v>
      </c>
      <c r="T873" s="5" t="s">
        <v>76</v>
      </c>
      <c r="U873" s="218" t="s">
        <v>76</v>
      </c>
      <c r="V873" s="84" t="s">
        <v>76</v>
      </c>
      <c r="W873" s="84" t="s">
        <v>76</v>
      </c>
      <c r="X873" s="84" t="s">
        <v>76</v>
      </c>
      <c r="Y873" s="84" t="s">
        <v>76</v>
      </c>
      <c r="Z873" s="84" t="s">
        <v>76</v>
      </c>
      <c r="AA873" s="84" t="s">
        <v>76</v>
      </c>
      <c r="AB873" s="84" t="s">
        <v>76</v>
      </c>
      <c r="AC873" s="84" t="s">
        <v>76</v>
      </c>
      <c r="AD873" s="84" t="s">
        <v>76</v>
      </c>
      <c r="AE873" s="84" t="s">
        <v>76</v>
      </c>
      <c r="AF873" s="84" t="s">
        <v>76</v>
      </c>
      <c r="AG873" s="84" t="s">
        <v>76</v>
      </c>
      <c r="AH873" s="84" t="s">
        <v>76</v>
      </c>
      <c r="AI873" s="84" t="s">
        <v>76</v>
      </c>
      <c r="AJ873" s="84" t="s">
        <v>76</v>
      </c>
    </row>
    <row r="874" spans="1:36" ht="16.5" thickTop="1" thickBot="1">
      <c r="A874" s="105">
        <f t="shared" si="191"/>
        <v>1</v>
      </c>
      <c r="B874" s="236" t="s">
        <v>1016</v>
      </c>
      <c r="C874" s="123">
        <v>1969</v>
      </c>
      <c r="D874" s="123">
        <v>2009</v>
      </c>
      <c r="E874" s="236" t="s">
        <v>102</v>
      </c>
      <c r="F874" s="107">
        <v>2</v>
      </c>
      <c r="G874" s="123">
        <v>1</v>
      </c>
      <c r="H874" s="111">
        <v>352</v>
      </c>
      <c r="I874" s="111">
        <v>319.60000000000002</v>
      </c>
      <c r="J874" s="111">
        <v>319.60000000000002</v>
      </c>
      <c r="K874" s="134">
        <v>32</v>
      </c>
      <c r="L874" s="110">
        <f t="shared" ref="L874:L877" si="207">SUM(M874:P874)</f>
        <v>4579980.05</v>
      </c>
      <c r="M874" s="108"/>
      <c r="N874" s="108"/>
      <c r="O874" s="108"/>
      <c r="P874" s="110">
        <f>'Форма 2'!C874-M874-N874-O874</f>
        <v>4579980.05</v>
      </c>
      <c r="Q874" s="111">
        <f>L874/I874</f>
        <v>14330.350594493115</v>
      </c>
      <c r="R874" s="111">
        <f>Q874</f>
        <v>14330.350594493115</v>
      </c>
      <c r="S874" s="112" t="s">
        <v>81</v>
      </c>
      <c r="T874" s="105" t="s">
        <v>82</v>
      </c>
      <c r="U874" s="217">
        <v>1</v>
      </c>
      <c r="V874" s="85"/>
      <c r="W874" s="85"/>
      <c r="X874" s="85"/>
      <c r="Y874" s="85"/>
      <c r="Z874" s="85"/>
      <c r="AA874" s="85"/>
      <c r="AB874" s="86"/>
      <c r="AC874" s="86"/>
      <c r="AD874" s="85">
        <v>1</v>
      </c>
      <c r="AE874" s="85"/>
      <c r="AF874" s="85"/>
      <c r="AG874" s="85"/>
      <c r="AH874" s="85">
        <v>1</v>
      </c>
      <c r="AI874" s="85"/>
      <c r="AJ874" s="85"/>
    </row>
    <row r="875" spans="1:36" ht="16.5" thickTop="1" thickBot="1">
      <c r="A875" s="105">
        <f t="shared" si="191"/>
        <v>2</v>
      </c>
      <c r="B875" s="236" t="s">
        <v>1017</v>
      </c>
      <c r="C875" s="123">
        <v>1969</v>
      </c>
      <c r="D875" s="123">
        <v>2009</v>
      </c>
      <c r="E875" s="236" t="s">
        <v>102</v>
      </c>
      <c r="F875" s="107">
        <v>2</v>
      </c>
      <c r="G875" s="123">
        <v>1</v>
      </c>
      <c r="H875" s="111">
        <v>356.2</v>
      </c>
      <c r="I875" s="111">
        <v>321.60000000000002</v>
      </c>
      <c r="J875" s="111">
        <v>321.60000000000002</v>
      </c>
      <c r="K875" s="134">
        <v>36</v>
      </c>
      <c r="L875" s="110">
        <f t="shared" si="207"/>
        <v>278604.174</v>
      </c>
      <c r="M875" s="108"/>
      <c r="N875" s="108"/>
      <c r="O875" s="108"/>
      <c r="P875" s="110">
        <f>'Форма 2'!C875-M875-N875-O875</f>
        <v>278604.174</v>
      </c>
      <c r="Q875" s="111">
        <f>L875/I875</f>
        <v>866.30651119402978</v>
      </c>
      <c r="R875" s="111">
        <f>Q875</f>
        <v>866.30651119402978</v>
      </c>
      <c r="S875" s="112" t="s">
        <v>81</v>
      </c>
      <c r="T875" s="105" t="s">
        <v>82</v>
      </c>
      <c r="U875" s="217">
        <v>1</v>
      </c>
      <c r="V875" s="85"/>
      <c r="W875" s="85"/>
      <c r="X875" s="85"/>
      <c r="Y875" s="85"/>
      <c r="Z875" s="85"/>
      <c r="AA875" s="85"/>
      <c r="AB875" s="86"/>
      <c r="AC875" s="86"/>
      <c r="AD875" s="85"/>
      <c r="AE875" s="85"/>
      <c r="AF875" s="85"/>
      <c r="AG875" s="85"/>
      <c r="AH875" s="85"/>
      <c r="AI875" s="85"/>
      <c r="AJ875" s="85"/>
    </row>
    <row r="876" spans="1:36" ht="16.5" thickTop="1" thickBot="1">
      <c r="A876" s="105">
        <f t="shared" si="191"/>
        <v>3</v>
      </c>
      <c r="B876" s="236" t="s">
        <v>1018</v>
      </c>
      <c r="C876" s="123">
        <v>1970</v>
      </c>
      <c r="D876" s="123">
        <v>2009</v>
      </c>
      <c r="E876" s="236" t="s">
        <v>102</v>
      </c>
      <c r="F876" s="107">
        <v>2</v>
      </c>
      <c r="G876" s="123">
        <v>1</v>
      </c>
      <c r="H876" s="111">
        <v>356</v>
      </c>
      <c r="I876" s="111">
        <v>314.8</v>
      </c>
      <c r="J876" s="111">
        <v>314.8</v>
      </c>
      <c r="K876" s="134">
        <v>19</v>
      </c>
      <c r="L876" s="110">
        <f t="shared" si="207"/>
        <v>36058.61</v>
      </c>
      <c r="M876" s="108"/>
      <c r="N876" s="108"/>
      <c r="O876" s="108"/>
      <c r="P876" s="110">
        <f>'Форма 2'!C876-M876-N876-O876</f>
        <v>36058.61</v>
      </c>
      <c r="Q876" s="111">
        <f>L876/I876</f>
        <v>114.54450444726811</v>
      </c>
      <c r="R876" s="111">
        <f>Q876</f>
        <v>114.54450444726811</v>
      </c>
      <c r="S876" s="112" t="s">
        <v>81</v>
      </c>
      <c r="T876" s="105" t="s">
        <v>82</v>
      </c>
      <c r="U876" s="217"/>
      <c r="V876" s="85"/>
      <c r="W876" s="85"/>
      <c r="X876" s="85"/>
      <c r="Y876" s="85"/>
      <c r="Z876" s="172"/>
      <c r="AA876" s="172"/>
      <c r="AB876" s="171"/>
      <c r="AC876" s="154"/>
      <c r="AD876" s="85"/>
      <c r="AE876" s="85"/>
      <c r="AF876" s="85"/>
      <c r="AG876" s="166" t="s">
        <v>26</v>
      </c>
      <c r="AH876" s="85"/>
      <c r="AI876" s="85"/>
      <c r="AJ876" s="85"/>
    </row>
    <row r="877" spans="1:36" ht="16.5" thickTop="1" thickBot="1">
      <c r="A877" s="105">
        <f t="shared" si="191"/>
        <v>4</v>
      </c>
      <c r="B877" s="236" t="s">
        <v>1019</v>
      </c>
      <c r="C877" s="123">
        <v>1971</v>
      </c>
      <c r="D877" s="123">
        <v>2008</v>
      </c>
      <c r="E877" s="236" t="s">
        <v>102</v>
      </c>
      <c r="F877" s="107">
        <v>2</v>
      </c>
      <c r="G877" s="123">
        <v>1</v>
      </c>
      <c r="H877" s="111">
        <v>353.4</v>
      </c>
      <c r="I877" s="111">
        <v>317.2</v>
      </c>
      <c r="J877" s="111">
        <v>317.2</v>
      </c>
      <c r="K877" s="134">
        <v>27</v>
      </c>
      <c r="L877" s="110">
        <f t="shared" si="207"/>
        <v>36058.61</v>
      </c>
      <c r="M877" s="108"/>
      <c r="N877" s="108"/>
      <c r="O877" s="108"/>
      <c r="P877" s="110">
        <f>'Форма 2'!C877-M877-N877-O877</f>
        <v>36058.61</v>
      </c>
      <c r="Q877" s="111">
        <f>L877/I877</f>
        <v>113.67783732660783</v>
      </c>
      <c r="R877" s="111">
        <f>Q877</f>
        <v>113.67783732660783</v>
      </c>
      <c r="S877" s="112" t="s">
        <v>81</v>
      </c>
      <c r="T877" s="105" t="s">
        <v>82</v>
      </c>
      <c r="U877" s="217"/>
      <c r="V877" s="85"/>
      <c r="W877" s="85"/>
      <c r="X877" s="85"/>
      <c r="Y877" s="85"/>
      <c r="Z877" s="172"/>
      <c r="AA877" s="172"/>
      <c r="AB877" s="171"/>
      <c r="AC877" s="154"/>
      <c r="AD877" s="85"/>
      <c r="AE877" s="85"/>
      <c r="AF877" s="85"/>
      <c r="AG877" s="166" t="s">
        <v>26</v>
      </c>
      <c r="AH877" s="85"/>
      <c r="AI877" s="85"/>
      <c r="AJ877" s="85"/>
    </row>
    <row r="878" spans="1:36" ht="17.25" thickTop="1" thickBot="1">
      <c r="A878" s="221">
        <v>0</v>
      </c>
      <c r="B878" s="13" t="s">
        <v>1020</v>
      </c>
      <c r="C878" s="5"/>
      <c r="D878" s="5"/>
      <c r="E878" s="5"/>
      <c r="F878" s="5"/>
      <c r="G878" s="5"/>
      <c r="H878" s="17">
        <f t="shared" ref="H878:P878" si="208">SUM(H879:H911)</f>
        <v>35432.799999999996</v>
      </c>
      <c r="I878" s="17">
        <f t="shared" si="208"/>
        <v>34888.399999999987</v>
      </c>
      <c r="J878" s="17">
        <f t="shared" si="208"/>
        <v>32292.300000000003</v>
      </c>
      <c r="K878" s="18">
        <f t="shared" si="208"/>
        <v>1511</v>
      </c>
      <c r="L878" s="17">
        <f t="shared" si="208"/>
        <v>172765955.30899999</v>
      </c>
      <c r="M878" s="17">
        <f t="shared" si="208"/>
        <v>0</v>
      </c>
      <c r="N878" s="17">
        <f t="shared" si="208"/>
        <v>0</v>
      </c>
      <c r="O878" s="17">
        <f t="shared" si="208"/>
        <v>0</v>
      </c>
      <c r="P878" s="17">
        <f t="shared" si="208"/>
        <v>172765955.30899999</v>
      </c>
      <c r="Q878" s="8" t="s">
        <v>76</v>
      </c>
      <c r="R878" s="8" t="s">
        <v>76</v>
      </c>
      <c r="S878" s="8" t="s">
        <v>76</v>
      </c>
      <c r="T878" s="5" t="s">
        <v>76</v>
      </c>
      <c r="U878" s="218" t="s">
        <v>76</v>
      </c>
      <c r="V878" s="84" t="s">
        <v>76</v>
      </c>
      <c r="W878" s="84" t="s">
        <v>76</v>
      </c>
      <c r="X878" s="84" t="s">
        <v>76</v>
      </c>
      <c r="Y878" s="84" t="s">
        <v>76</v>
      </c>
      <c r="Z878" s="84" t="s">
        <v>76</v>
      </c>
      <c r="AA878" s="84" t="s">
        <v>76</v>
      </c>
      <c r="AB878" s="84" t="s">
        <v>76</v>
      </c>
      <c r="AC878" s="84" t="s">
        <v>76</v>
      </c>
      <c r="AD878" s="84" t="s">
        <v>76</v>
      </c>
      <c r="AE878" s="84" t="s">
        <v>76</v>
      </c>
      <c r="AF878" s="84" t="s">
        <v>76</v>
      </c>
      <c r="AG878" s="84" t="s">
        <v>76</v>
      </c>
      <c r="AH878" s="84" t="s">
        <v>76</v>
      </c>
      <c r="AI878" s="84" t="s">
        <v>76</v>
      </c>
      <c r="AJ878" s="84" t="s">
        <v>76</v>
      </c>
    </row>
    <row r="879" spans="1:36" ht="16.5" thickTop="1" thickBot="1">
      <c r="A879" s="105">
        <f t="shared" si="191"/>
        <v>1</v>
      </c>
      <c r="B879" s="190" t="s">
        <v>1022</v>
      </c>
      <c r="C879" s="104">
        <v>1963</v>
      </c>
      <c r="D879" s="105"/>
      <c r="E879" s="119" t="s">
        <v>171</v>
      </c>
      <c r="F879" s="107">
        <v>3</v>
      </c>
      <c r="G879" s="123">
        <v>2</v>
      </c>
      <c r="H879" s="111">
        <v>984.6</v>
      </c>
      <c r="I879" s="111">
        <v>984.6</v>
      </c>
      <c r="J879" s="111">
        <v>911.9</v>
      </c>
      <c r="K879" s="134">
        <v>30</v>
      </c>
      <c r="L879" s="110">
        <f t="shared" ref="L879:L911" si="209">SUM(M879:P879)</f>
        <v>5331087.1620000005</v>
      </c>
      <c r="M879" s="108"/>
      <c r="N879" s="108"/>
      <c r="O879" s="108"/>
      <c r="P879" s="110">
        <f>'Форма 2'!C879-M879-N879-O879</f>
        <v>5331087.1620000005</v>
      </c>
      <c r="Q879" s="111">
        <f t="shared" ref="Q879:Q911" si="210">L879/I879</f>
        <v>5414.47</v>
      </c>
      <c r="R879" s="111">
        <f t="shared" ref="R879:R911" si="211">Q879</f>
        <v>5414.47</v>
      </c>
      <c r="S879" s="112" t="s">
        <v>81</v>
      </c>
      <c r="T879" s="105" t="s">
        <v>82</v>
      </c>
      <c r="U879" s="217"/>
      <c r="V879" s="85"/>
      <c r="W879" s="85"/>
      <c r="X879" s="85"/>
      <c r="Y879" s="85"/>
      <c r="Z879" s="85"/>
      <c r="AA879" s="85"/>
      <c r="AB879" s="86"/>
      <c r="AC879" s="86"/>
      <c r="AD879" s="85"/>
      <c r="AE879" s="85">
        <v>1</v>
      </c>
      <c r="AF879" s="85"/>
      <c r="AG879" s="85"/>
      <c r="AH879" s="85">
        <v>1</v>
      </c>
      <c r="AI879" s="85"/>
      <c r="AJ879" s="85"/>
    </row>
    <row r="880" spans="1:36" ht="16.5" thickTop="1" thickBot="1">
      <c r="A880" s="105">
        <f t="shared" si="191"/>
        <v>2</v>
      </c>
      <c r="B880" s="190" t="s">
        <v>1023</v>
      </c>
      <c r="C880" s="104">
        <v>1963</v>
      </c>
      <c r="D880" s="104">
        <v>2007</v>
      </c>
      <c r="E880" s="119" t="s">
        <v>171</v>
      </c>
      <c r="F880" s="107">
        <v>3</v>
      </c>
      <c r="G880" s="123">
        <v>2</v>
      </c>
      <c r="H880" s="111">
        <v>1027.3</v>
      </c>
      <c r="I880" s="111">
        <v>1027.3</v>
      </c>
      <c r="J880" s="111">
        <v>955.7</v>
      </c>
      <c r="K880" s="134">
        <v>49</v>
      </c>
      <c r="L880" s="110">
        <f t="shared" si="209"/>
        <v>5562285.0309999995</v>
      </c>
      <c r="M880" s="108"/>
      <c r="N880" s="108"/>
      <c r="O880" s="108"/>
      <c r="P880" s="110">
        <f>'Форма 2'!C880-M880-N880-O880</f>
        <v>5562285.0309999995</v>
      </c>
      <c r="Q880" s="111">
        <f t="shared" si="210"/>
        <v>5414.4699999999993</v>
      </c>
      <c r="R880" s="111">
        <f t="shared" si="211"/>
        <v>5414.4699999999993</v>
      </c>
      <c r="S880" s="112" t="s">
        <v>81</v>
      </c>
      <c r="T880" s="105" t="s">
        <v>82</v>
      </c>
      <c r="U880" s="217"/>
      <c r="V880" s="85"/>
      <c r="W880" s="85"/>
      <c r="X880" s="85"/>
      <c r="Y880" s="85"/>
      <c r="Z880" s="85"/>
      <c r="AA880" s="85"/>
      <c r="AB880" s="86"/>
      <c r="AC880" s="86"/>
      <c r="AD880" s="85"/>
      <c r="AE880" s="85">
        <v>1</v>
      </c>
      <c r="AF880" s="85"/>
      <c r="AG880" s="85"/>
      <c r="AH880" s="85">
        <v>1</v>
      </c>
      <c r="AI880" s="85"/>
      <c r="AJ880" s="85"/>
    </row>
    <row r="881" spans="1:36" ht="16.5" thickTop="1" thickBot="1">
      <c r="A881" s="105">
        <f t="shared" si="191"/>
        <v>3</v>
      </c>
      <c r="B881" s="114" t="s">
        <v>1024</v>
      </c>
      <c r="C881" s="113">
        <v>1963</v>
      </c>
      <c r="D881" s="107">
        <v>2010</v>
      </c>
      <c r="E881" s="114" t="s">
        <v>171</v>
      </c>
      <c r="F881" s="107">
        <v>3</v>
      </c>
      <c r="G881" s="107">
        <v>3</v>
      </c>
      <c r="H881" s="111">
        <v>1639</v>
      </c>
      <c r="I881" s="111">
        <v>1639</v>
      </c>
      <c r="J881" s="111">
        <v>1518</v>
      </c>
      <c r="K881" s="125">
        <v>62</v>
      </c>
      <c r="L881" s="110">
        <f t="shared" si="209"/>
        <v>11028159.01</v>
      </c>
      <c r="M881" s="108"/>
      <c r="N881" s="108"/>
      <c r="O881" s="108"/>
      <c r="P881" s="110">
        <f>'Форма 2'!C881-M881-N881-O881</f>
        <v>11028159.01</v>
      </c>
      <c r="Q881" s="111">
        <f t="shared" si="210"/>
        <v>6728.59</v>
      </c>
      <c r="R881" s="111">
        <f t="shared" si="211"/>
        <v>6728.59</v>
      </c>
      <c r="S881" s="112" t="s">
        <v>81</v>
      </c>
      <c r="T881" s="107" t="s">
        <v>92</v>
      </c>
      <c r="U881" s="217"/>
      <c r="V881" s="85">
        <v>1</v>
      </c>
      <c r="W881" s="85"/>
      <c r="X881" s="85">
        <v>1</v>
      </c>
      <c r="Y881" s="85"/>
      <c r="Z881" s="85">
        <v>1</v>
      </c>
      <c r="AA881" s="85"/>
      <c r="AB881" s="86"/>
      <c r="AC881" s="86"/>
      <c r="AD881" s="85"/>
      <c r="AE881" s="85"/>
      <c r="AF881" s="85"/>
      <c r="AG881" s="85"/>
      <c r="AH881" s="85"/>
      <c r="AI881" s="85"/>
      <c r="AJ881" s="85"/>
    </row>
    <row r="882" spans="1:36" ht="16.5" thickTop="1" thickBot="1">
      <c r="A882" s="105">
        <f t="shared" si="191"/>
        <v>4</v>
      </c>
      <c r="B882" s="114" t="s">
        <v>1025</v>
      </c>
      <c r="C882" s="113">
        <v>1956</v>
      </c>
      <c r="D882" s="107"/>
      <c r="E882" s="114" t="s">
        <v>94</v>
      </c>
      <c r="F882" s="107">
        <v>2</v>
      </c>
      <c r="G882" s="107">
        <v>2</v>
      </c>
      <c r="H882" s="111">
        <v>742.5</v>
      </c>
      <c r="I882" s="111">
        <v>678.3</v>
      </c>
      <c r="J882" s="111">
        <v>619.1</v>
      </c>
      <c r="K882" s="125">
        <v>29</v>
      </c>
      <c r="L882" s="110">
        <f t="shared" si="209"/>
        <v>11972634.299999999</v>
      </c>
      <c r="M882" s="108"/>
      <c r="N882" s="108"/>
      <c r="O882" s="108"/>
      <c r="P882" s="110">
        <f>'Форма 2'!C882-M882-N882-O882</f>
        <v>11972634.299999999</v>
      </c>
      <c r="Q882" s="111">
        <f t="shared" si="210"/>
        <v>17650.942503317117</v>
      </c>
      <c r="R882" s="111">
        <f t="shared" si="211"/>
        <v>17650.942503317117</v>
      </c>
      <c r="S882" s="112" t="s">
        <v>81</v>
      </c>
      <c r="T882" s="107" t="s">
        <v>82</v>
      </c>
      <c r="U882" s="217">
        <v>1</v>
      </c>
      <c r="V882" s="85"/>
      <c r="W882" s="85"/>
      <c r="X882" s="85"/>
      <c r="Y882" s="85"/>
      <c r="Z882" s="85"/>
      <c r="AA882" s="85"/>
      <c r="AB882" s="86"/>
      <c r="AC882" s="86"/>
      <c r="AD882" s="85">
        <v>1</v>
      </c>
      <c r="AE882" s="85">
        <v>1</v>
      </c>
      <c r="AF882" s="85"/>
      <c r="AG882" s="85"/>
      <c r="AH882" s="85"/>
      <c r="AI882" s="85"/>
      <c r="AJ882" s="85"/>
    </row>
    <row r="883" spans="1:36" ht="16.5" thickTop="1" thickBot="1">
      <c r="A883" s="105">
        <f t="shared" si="191"/>
        <v>5</v>
      </c>
      <c r="B883" s="190" t="s">
        <v>1026</v>
      </c>
      <c r="C883" s="104">
        <v>1987</v>
      </c>
      <c r="D883" s="105"/>
      <c r="E883" s="106" t="s">
        <v>1027</v>
      </c>
      <c r="F883" s="107">
        <v>5</v>
      </c>
      <c r="G883" s="107">
        <v>6</v>
      </c>
      <c r="H883" s="111">
        <v>4436.3999999999996</v>
      </c>
      <c r="I883" s="111">
        <v>4436.3999999999996</v>
      </c>
      <c r="J883" s="111">
        <v>3900.3</v>
      </c>
      <c r="K883" s="122">
        <v>182</v>
      </c>
      <c r="L883" s="110">
        <f t="shared" si="209"/>
        <v>7528526.4359999998</v>
      </c>
      <c r="M883" s="108"/>
      <c r="N883" s="108"/>
      <c r="O883" s="108"/>
      <c r="P883" s="110">
        <f>'Форма 2'!C883-M883-N883-O883</f>
        <v>7528526.4359999998</v>
      </c>
      <c r="Q883" s="111">
        <f t="shared" si="210"/>
        <v>1696.99</v>
      </c>
      <c r="R883" s="111">
        <f t="shared" si="211"/>
        <v>1696.99</v>
      </c>
      <c r="S883" s="112" t="s">
        <v>81</v>
      </c>
      <c r="T883" s="107" t="s">
        <v>82</v>
      </c>
      <c r="U883" s="217"/>
      <c r="V883" s="85"/>
      <c r="W883" s="85"/>
      <c r="X883" s="85"/>
      <c r="Y883" s="85"/>
      <c r="Z883" s="85"/>
      <c r="AA883" s="85"/>
      <c r="AB883" s="86"/>
      <c r="AC883" s="86"/>
      <c r="AD883" s="85"/>
      <c r="AE883" s="85">
        <v>1</v>
      </c>
      <c r="AF883" s="85"/>
      <c r="AG883" s="85"/>
      <c r="AH883" s="85"/>
      <c r="AI883" s="85"/>
      <c r="AJ883" s="85"/>
    </row>
    <row r="884" spans="1:36" ht="16.5" thickTop="1" thickBot="1">
      <c r="A884" s="105">
        <f t="shared" si="191"/>
        <v>6</v>
      </c>
      <c r="B884" s="190" t="s">
        <v>1028</v>
      </c>
      <c r="C884" s="104">
        <v>1966</v>
      </c>
      <c r="D884" s="104">
        <v>2011</v>
      </c>
      <c r="E884" s="106" t="s">
        <v>1029</v>
      </c>
      <c r="F884" s="107">
        <v>2</v>
      </c>
      <c r="G884" s="107">
        <v>2</v>
      </c>
      <c r="H884" s="111">
        <v>473.1</v>
      </c>
      <c r="I884" s="111">
        <v>473.1</v>
      </c>
      <c r="J884" s="111">
        <v>452.9</v>
      </c>
      <c r="K884" s="122">
        <v>17</v>
      </c>
      <c r="L884" s="110">
        <f t="shared" si="209"/>
        <v>1097842.743</v>
      </c>
      <c r="M884" s="108"/>
      <c r="N884" s="108"/>
      <c r="O884" s="108"/>
      <c r="P884" s="110">
        <f>'Форма 2'!C884-M884-N884-O884</f>
        <v>1097842.743</v>
      </c>
      <c r="Q884" s="111">
        <f t="shared" si="210"/>
        <v>2320.5299999999997</v>
      </c>
      <c r="R884" s="111">
        <f t="shared" si="211"/>
        <v>2320.5299999999997</v>
      </c>
      <c r="S884" s="112" t="s">
        <v>81</v>
      </c>
      <c r="T884" s="107" t="s">
        <v>82</v>
      </c>
      <c r="U884" s="217"/>
      <c r="V884" s="85"/>
      <c r="W884" s="85"/>
      <c r="X884" s="85">
        <v>1</v>
      </c>
      <c r="Y884" s="85"/>
      <c r="Z884" s="85">
        <v>1</v>
      </c>
      <c r="AA884" s="85"/>
      <c r="AB884" s="86"/>
      <c r="AC884" s="86"/>
      <c r="AD884" s="85"/>
      <c r="AE884" s="85"/>
      <c r="AF884" s="85">
        <v>1</v>
      </c>
      <c r="AG884" s="85"/>
      <c r="AH884" s="85"/>
      <c r="AI884" s="85"/>
      <c r="AJ884" s="85"/>
    </row>
    <row r="885" spans="1:36" ht="16.5" thickTop="1" thickBot="1">
      <c r="A885" s="105">
        <f t="shared" si="191"/>
        <v>7</v>
      </c>
      <c r="B885" s="190" t="s">
        <v>1030</v>
      </c>
      <c r="C885" s="104">
        <v>1956</v>
      </c>
      <c r="D885" s="104"/>
      <c r="E885" s="106" t="s">
        <v>173</v>
      </c>
      <c r="F885" s="107">
        <v>2</v>
      </c>
      <c r="G885" s="107">
        <v>2</v>
      </c>
      <c r="H885" s="111">
        <v>541.4</v>
      </c>
      <c r="I885" s="111">
        <v>489.8</v>
      </c>
      <c r="J885" s="111">
        <v>489.8</v>
      </c>
      <c r="K885" s="122">
        <v>13</v>
      </c>
      <c r="L885" s="110">
        <f t="shared" si="209"/>
        <v>1485173.8939999999</v>
      </c>
      <c r="M885" s="108"/>
      <c r="N885" s="108"/>
      <c r="O885" s="108"/>
      <c r="P885" s="110">
        <f>'Форма 2'!C885-M885-N885-O885</f>
        <v>1485173.8939999999</v>
      </c>
      <c r="Q885" s="111">
        <f t="shared" si="210"/>
        <v>3032.2047652102897</v>
      </c>
      <c r="R885" s="111">
        <f t="shared" si="211"/>
        <v>3032.2047652102897</v>
      </c>
      <c r="S885" s="112" t="s">
        <v>81</v>
      </c>
      <c r="T885" s="107" t="s">
        <v>82</v>
      </c>
      <c r="U885" s="217"/>
      <c r="V885" s="85"/>
      <c r="W885" s="85"/>
      <c r="X885" s="85"/>
      <c r="Y885" s="85"/>
      <c r="Z885" s="85"/>
      <c r="AA885" s="85"/>
      <c r="AB885" s="86"/>
      <c r="AC885" s="86"/>
      <c r="AD885" s="85"/>
      <c r="AE885" s="85">
        <v>1</v>
      </c>
      <c r="AF885" s="85"/>
      <c r="AG885" s="85"/>
      <c r="AH885" s="85"/>
      <c r="AI885" s="85"/>
      <c r="AJ885" s="85"/>
    </row>
    <row r="886" spans="1:36" ht="16.5" thickTop="1" thickBot="1">
      <c r="A886" s="105">
        <f t="shared" ref="A886:A941" si="212">A885+1</f>
        <v>8</v>
      </c>
      <c r="B886" s="190" t="s">
        <v>1031</v>
      </c>
      <c r="C886" s="104">
        <v>1964</v>
      </c>
      <c r="D886" s="104">
        <v>1964</v>
      </c>
      <c r="E886" s="106" t="s">
        <v>1029</v>
      </c>
      <c r="F886" s="107">
        <v>2</v>
      </c>
      <c r="G886" s="123">
        <v>1</v>
      </c>
      <c r="H886" s="111">
        <v>341.1</v>
      </c>
      <c r="I886" s="111">
        <v>341.1</v>
      </c>
      <c r="J886" s="111">
        <v>314.89999999999998</v>
      </c>
      <c r="K886" s="134">
        <v>19</v>
      </c>
      <c r="L886" s="110">
        <f t="shared" si="209"/>
        <v>1482799.2210000001</v>
      </c>
      <c r="M886" s="108"/>
      <c r="N886" s="108"/>
      <c r="O886" s="108"/>
      <c r="P886" s="110">
        <f>'Форма 2'!C886-M886-N886-O886</f>
        <v>1482799.2210000001</v>
      </c>
      <c r="Q886" s="111">
        <f t="shared" si="210"/>
        <v>4347.1099999999997</v>
      </c>
      <c r="R886" s="111">
        <f t="shared" si="211"/>
        <v>4347.1099999999997</v>
      </c>
      <c r="S886" s="112" t="s">
        <v>81</v>
      </c>
      <c r="T886" s="105" t="s">
        <v>82</v>
      </c>
      <c r="U886" s="217"/>
      <c r="V886" s="85"/>
      <c r="W886" s="85"/>
      <c r="X886" s="85">
        <v>1</v>
      </c>
      <c r="Y886" s="85"/>
      <c r="Z886" s="85"/>
      <c r="AA886" s="85"/>
      <c r="AB886" s="86"/>
      <c r="AC886" s="86"/>
      <c r="AD886" s="85"/>
      <c r="AE886" s="85"/>
      <c r="AF886" s="85">
        <v>1</v>
      </c>
      <c r="AG886" s="85"/>
      <c r="AH886" s="85">
        <v>1</v>
      </c>
      <c r="AI886" s="85"/>
      <c r="AJ886" s="85"/>
    </row>
    <row r="887" spans="1:36" ht="16.5" thickTop="1" thickBot="1">
      <c r="A887" s="105">
        <f t="shared" si="212"/>
        <v>9</v>
      </c>
      <c r="B887" s="190" t="s">
        <v>1032</v>
      </c>
      <c r="C887" s="104">
        <v>1963</v>
      </c>
      <c r="D887" s="104">
        <v>2012</v>
      </c>
      <c r="E887" s="106" t="s">
        <v>1029</v>
      </c>
      <c r="F887" s="107">
        <v>2</v>
      </c>
      <c r="G887" s="123">
        <v>1</v>
      </c>
      <c r="H887" s="111">
        <v>384.2</v>
      </c>
      <c r="I887" s="111">
        <v>384.2</v>
      </c>
      <c r="J887" s="111">
        <v>339.2</v>
      </c>
      <c r="K887" s="134">
        <v>21</v>
      </c>
      <c r="L887" s="110">
        <f t="shared" si="209"/>
        <v>1419138.75</v>
      </c>
      <c r="M887" s="108"/>
      <c r="N887" s="108"/>
      <c r="O887" s="108"/>
      <c r="P887" s="110">
        <f>'Форма 2'!C887-M887-N887-O887</f>
        <v>1419138.75</v>
      </c>
      <c r="Q887" s="111">
        <f t="shared" si="210"/>
        <v>3693.75</v>
      </c>
      <c r="R887" s="111">
        <f t="shared" si="211"/>
        <v>3693.75</v>
      </c>
      <c r="S887" s="112" t="s">
        <v>81</v>
      </c>
      <c r="T887" s="105" t="s">
        <v>82</v>
      </c>
      <c r="U887" s="217"/>
      <c r="V887" s="85"/>
      <c r="W887" s="85"/>
      <c r="X887" s="85">
        <v>1</v>
      </c>
      <c r="Y887" s="85"/>
      <c r="Z887" s="85">
        <v>1</v>
      </c>
      <c r="AA887" s="85"/>
      <c r="AB887" s="86"/>
      <c r="AC887" s="86"/>
      <c r="AD887" s="85"/>
      <c r="AE887" s="85"/>
      <c r="AF887" s="85"/>
      <c r="AG887" s="85"/>
      <c r="AH887" s="85">
        <v>1</v>
      </c>
      <c r="AI887" s="85"/>
      <c r="AJ887" s="85"/>
    </row>
    <row r="888" spans="1:36" ht="16.5" thickTop="1" thickBot="1">
      <c r="A888" s="105">
        <f t="shared" si="212"/>
        <v>10</v>
      </c>
      <c r="B888" s="200" t="s">
        <v>1033</v>
      </c>
      <c r="C888" s="104">
        <v>1972</v>
      </c>
      <c r="D888" s="105"/>
      <c r="E888" s="106" t="s">
        <v>171</v>
      </c>
      <c r="F888" s="107">
        <v>2</v>
      </c>
      <c r="G888" s="123">
        <v>3</v>
      </c>
      <c r="H888" s="111">
        <v>1002.4</v>
      </c>
      <c r="I888" s="111">
        <v>1002.4</v>
      </c>
      <c r="J888" s="111">
        <v>908.4</v>
      </c>
      <c r="K888" s="134">
        <v>25</v>
      </c>
      <c r="L888" s="110">
        <f t="shared" si="209"/>
        <v>10605271.711999999</v>
      </c>
      <c r="M888" s="108"/>
      <c r="N888" s="108"/>
      <c r="O888" s="108"/>
      <c r="P888" s="110">
        <f>'Форма 2'!C888-M888-N888-O888</f>
        <v>10605271.711999999</v>
      </c>
      <c r="Q888" s="111">
        <f t="shared" si="210"/>
        <v>10579.88</v>
      </c>
      <c r="R888" s="111">
        <f t="shared" si="211"/>
        <v>10579.88</v>
      </c>
      <c r="S888" s="112" t="s">
        <v>81</v>
      </c>
      <c r="T888" s="105" t="s">
        <v>82</v>
      </c>
      <c r="U888" s="217"/>
      <c r="V888" s="85"/>
      <c r="W888" s="85"/>
      <c r="X888" s="85">
        <v>1</v>
      </c>
      <c r="Y888" s="85"/>
      <c r="Z888" s="85">
        <v>1</v>
      </c>
      <c r="AA888" s="85"/>
      <c r="AB888" s="86"/>
      <c r="AC888" s="86"/>
      <c r="AD888" s="85">
        <v>1</v>
      </c>
      <c r="AE888" s="85"/>
      <c r="AF888" s="85"/>
      <c r="AG888" s="85"/>
      <c r="AH888" s="85"/>
      <c r="AI888" s="85"/>
      <c r="AJ888" s="85"/>
    </row>
    <row r="889" spans="1:36" ht="16.5" thickTop="1" thickBot="1">
      <c r="A889" s="105">
        <f t="shared" si="212"/>
        <v>11</v>
      </c>
      <c r="B889" s="190" t="s">
        <v>1034</v>
      </c>
      <c r="C889" s="104">
        <v>1980</v>
      </c>
      <c r="D889" s="104">
        <v>2008</v>
      </c>
      <c r="E889" s="106" t="s">
        <v>171</v>
      </c>
      <c r="F889" s="107">
        <v>5</v>
      </c>
      <c r="G889" s="105">
        <v>4</v>
      </c>
      <c r="H889" s="111">
        <v>3447.5</v>
      </c>
      <c r="I889" s="111">
        <v>3447.5</v>
      </c>
      <c r="J889" s="111">
        <v>3177.8</v>
      </c>
      <c r="K889" s="109">
        <v>151</v>
      </c>
      <c r="L889" s="110">
        <f t="shared" si="209"/>
        <v>11876706.449999999</v>
      </c>
      <c r="M889" s="108"/>
      <c r="N889" s="108"/>
      <c r="O889" s="108"/>
      <c r="P889" s="110">
        <f>'Форма 2'!C889-M889-N889-O889</f>
        <v>11876706.449999999</v>
      </c>
      <c r="Q889" s="111">
        <f>L889/I889</f>
        <v>3445.02</v>
      </c>
      <c r="R889" s="111">
        <f>Q889</f>
        <v>3445.02</v>
      </c>
      <c r="S889" s="112" t="s">
        <v>81</v>
      </c>
      <c r="T889" s="105" t="s">
        <v>82</v>
      </c>
      <c r="U889" s="217"/>
      <c r="V889" s="85"/>
      <c r="W889" s="85"/>
      <c r="X889" s="85"/>
      <c r="Y889" s="85"/>
      <c r="Z889" s="85"/>
      <c r="AA889" s="85"/>
      <c r="AB889" s="86"/>
      <c r="AC889" s="86"/>
      <c r="AD889" s="85">
        <v>1</v>
      </c>
      <c r="AE889" s="85"/>
      <c r="AF889" s="85"/>
      <c r="AG889" s="85"/>
      <c r="AH889" s="85"/>
      <c r="AI889" s="85"/>
      <c r="AJ889" s="85"/>
    </row>
    <row r="890" spans="1:36" ht="16.5" thickTop="1" thickBot="1">
      <c r="A890" s="105">
        <f t="shared" si="212"/>
        <v>12</v>
      </c>
      <c r="B890" s="200" t="s">
        <v>1035</v>
      </c>
      <c r="C890" s="104">
        <v>1989</v>
      </c>
      <c r="D890" s="105">
        <v>2010</v>
      </c>
      <c r="E890" s="106" t="s">
        <v>1027</v>
      </c>
      <c r="F890" s="107">
        <v>5</v>
      </c>
      <c r="G890" s="123">
        <v>6</v>
      </c>
      <c r="H890" s="111">
        <v>4356.6000000000004</v>
      </c>
      <c r="I890" s="111">
        <v>4356.6000000000004</v>
      </c>
      <c r="J890" s="111">
        <v>3891.2</v>
      </c>
      <c r="K890" s="134">
        <v>202</v>
      </c>
      <c r="L890" s="110">
        <f t="shared" si="209"/>
        <v>1538446.1580000001</v>
      </c>
      <c r="M890" s="108"/>
      <c r="N890" s="108"/>
      <c r="O890" s="108"/>
      <c r="P890" s="110">
        <f>'Форма 2'!C890-M890-N890-O890</f>
        <v>1538446.1580000001</v>
      </c>
      <c r="Q890" s="111">
        <f>L890/I890</f>
        <v>353.13</v>
      </c>
      <c r="R890" s="111">
        <f>Q890</f>
        <v>353.13</v>
      </c>
      <c r="S890" s="112" t="s">
        <v>81</v>
      </c>
      <c r="T890" s="105" t="s">
        <v>82</v>
      </c>
      <c r="U890" s="217"/>
      <c r="V890" s="85"/>
      <c r="W890" s="85"/>
      <c r="X890" s="85"/>
      <c r="Y890" s="85"/>
      <c r="Z890" s="85"/>
      <c r="AA890" s="85"/>
      <c r="AB890" s="86"/>
      <c r="AC890" s="86"/>
      <c r="AD890" s="85"/>
      <c r="AE890" s="85"/>
      <c r="AF890" s="85"/>
      <c r="AG890" s="85"/>
      <c r="AH890" s="85"/>
      <c r="AI890" s="85">
        <v>1</v>
      </c>
      <c r="AJ890" s="85"/>
    </row>
    <row r="891" spans="1:36" ht="16.5" thickTop="1" thickBot="1">
      <c r="A891" s="105">
        <f t="shared" si="212"/>
        <v>13</v>
      </c>
      <c r="B891" s="190" t="s">
        <v>1036</v>
      </c>
      <c r="C891" s="104">
        <v>1981</v>
      </c>
      <c r="D891" s="105"/>
      <c r="E891" s="106" t="s">
        <v>94</v>
      </c>
      <c r="F891" s="107">
        <v>3</v>
      </c>
      <c r="G891" s="123">
        <v>3</v>
      </c>
      <c r="H891" s="111">
        <v>2049</v>
      </c>
      <c r="I891" s="111">
        <v>1812.6</v>
      </c>
      <c r="J891" s="111">
        <v>1812.6</v>
      </c>
      <c r="K891" s="134">
        <v>85</v>
      </c>
      <c r="L891" s="110">
        <f t="shared" si="209"/>
        <v>5620837.29</v>
      </c>
      <c r="M891" s="108"/>
      <c r="N891" s="108"/>
      <c r="O891" s="108"/>
      <c r="P891" s="110">
        <f>'Форма 2'!C891-M891-N891-O891</f>
        <v>5620837.29</v>
      </c>
      <c r="Q891" s="111">
        <f t="shared" ref="Q891" si="213">L891/I891</f>
        <v>3100.9805196954653</v>
      </c>
      <c r="R891" s="111">
        <f t="shared" ref="R891" si="214">Q891</f>
        <v>3100.9805196954653</v>
      </c>
      <c r="S891" s="112" t="s">
        <v>81</v>
      </c>
      <c r="T891" s="105" t="s">
        <v>92</v>
      </c>
      <c r="U891" s="217"/>
      <c r="V891" s="85"/>
      <c r="W891" s="85"/>
      <c r="X891" s="85"/>
      <c r="Y891" s="85"/>
      <c r="Z891" s="85"/>
      <c r="AA891" s="85"/>
      <c r="AB891" s="86"/>
      <c r="AC891" s="86"/>
      <c r="AD891" s="85"/>
      <c r="AE891" s="85">
        <v>1</v>
      </c>
      <c r="AF891" s="85"/>
      <c r="AG891" s="85"/>
      <c r="AH891" s="85"/>
      <c r="AI891" s="85"/>
      <c r="AJ891" s="85"/>
    </row>
    <row r="892" spans="1:36" ht="16.5" thickTop="1" thickBot="1">
      <c r="A892" s="105">
        <f t="shared" si="212"/>
        <v>14</v>
      </c>
      <c r="B892" s="190" t="s">
        <v>1037</v>
      </c>
      <c r="C892" s="104">
        <v>1979</v>
      </c>
      <c r="D892" s="105"/>
      <c r="E892" s="106" t="s">
        <v>171</v>
      </c>
      <c r="F892" s="107">
        <v>3</v>
      </c>
      <c r="G892" s="123">
        <v>3</v>
      </c>
      <c r="H892" s="111">
        <v>1950.1</v>
      </c>
      <c r="I892" s="111">
        <v>1950.1</v>
      </c>
      <c r="J892" s="111">
        <v>1798</v>
      </c>
      <c r="K892" s="134">
        <v>93</v>
      </c>
      <c r="L892" s="110">
        <f t="shared" si="209"/>
        <v>13856221.039000001</v>
      </c>
      <c r="M892" s="108"/>
      <c r="N892" s="108"/>
      <c r="O892" s="108"/>
      <c r="P892" s="110">
        <f>'Форма 2'!C892-M892-N892-O892</f>
        <v>13856221.039000001</v>
      </c>
      <c r="Q892" s="111">
        <f t="shared" si="210"/>
        <v>7105.39</v>
      </c>
      <c r="R892" s="111">
        <f t="shared" si="211"/>
        <v>7105.39</v>
      </c>
      <c r="S892" s="112" t="s">
        <v>81</v>
      </c>
      <c r="T892" s="105" t="s">
        <v>82</v>
      </c>
      <c r="U892" s="217"/>
      <c r="V892" s="85"/>
      <c r="W892" s="85"/>
      <c r="X892" s="85"/>
      <c r="Y892" s="85"/>
      <c r="Z892" s="85"/>
      <c r="AA892" s="85"/>
      <c r="AB892" s="86"/>
      <c r="AC892" s="86"/>
      <c r="AD892" s="85">
        <v>1</v>
      </c>
      <c r="AE892" s="85"/>
      <c r="AF892" s="85"/>
      <c r="AG892" s="85"/>
      <c r="AH892" s="85"/>
      <c r="AI892" s="85"/>
      <c r="AJ892" s="85"/>
    </row>
    <row r="893" spans="1:36" ht="16.5" thickTop="1" thickBot="1">
      <c r="A893" s="105">
        <f t="shared" si="212"/>
        <v>15</v>
      </c>
      <c r="B893" s="114" t="s">
        <v>1038</v>
      </c>
      <c r="C893" s="113">
        <v>1971</v>
      </c>
      <c r="D893" s="107"/>
      <c r="E893" s="114" t="s">
        <v>1029</v>
      </c>
      <c r="F893" s="107">
        <v>2</v>
      </c>
      <c r="G893" s="107">
        <v>1</v>
      </c>
      <c r="H893" s="111">
        <v>362.4</v>
      </c>
      <c r="I893" s="111">
        <v>362.4</v>
      </c>
      <c r="J893" s="111">
        <v>335.8</v>
      </c>
      <c r="K893" s="125">
        <v>20</v>
      </c>
      <c r="L893" s="110">
        <f t="shared" si="209"/>
        <v>201715.46399999998</v>
      </c>
      <c r="M893" s="108"/>
      <c r="N893" s="108"/>
      <c r="O893" s="108"/>
      <c r="P893" s="110">
        <f>'Форма 2'!C893-M893-N893-O893</f>
        <v>201715.46399999998</v>
      </c>
      <c r="Q893" s="111">
        <f t="shared" si="210"/>
        <v>556.61</v>
      </c>
      <c r="R893" s="111">
        <f t="shared" si="211"/>
        <v>556.61</v>
      </c>
      <c r="S893" s="112" t="s">
        <v>81</v>
      </c>
      <c r="T893" s="107" t="s">
        <v>82</v>
      </c>
      <c r="U893" s="217">
        <v>1</v>
      </c>
      <c r="V893" s="85"/>
      <c r="W893" s="85"/>
      <c r="X893" s="85"/>
      <c r="Y893" s="85"/>
      <c r="Z893" s="85"/>
      <c r="AA893" s="85"/>
      <c r="AB893" s="86"/>
      <c r="AC893" s="86"/>
      <c r="AD893" s="85"/>
      <c r="AE893" s="85"/>
      <c r="AF893" s="85"/>
      <c r="AG893" s="85"/>
      <c r="AH893" s="85"/>
      <c r="AI893" s="85"/>
      <c r="AJ893" s="85"/>
    </row>
    <row r="894" spans="1:36" ht="16.5" thickTop="1" thickBot="1">
      <c r="A894" s="105">
        <f t="shared" si="212"/>
        <v>16</v>
      </c>
      <c r="B894" s="114" t="s">
        <v>1039</v>
      </c>
      <c r="C894" s="113">
        <v>1976</v>
      </c>
      <c r="D894" s="107"/>
      <c r="E894" s="114" t="s">
        <v>94</v>
      </c>
      <c r="F894" s="107">
        <v>3</v>
      </c>
      <c r="G894" s="107">
        <v>2</v>
      </c>
      <c r="H894" s="111">
        <v>1200.2</v>
      </c>
      <c r="I894" s="111">
        <v>1104.5</v>
      </c>
      <c r="J894" s="111">
        <v>1104.5</v>
      </c>
      <c r="K894" s="125">
        <v>44</v>
      </c>
      <c r="L894" s="110">
        <f t="shared" si="209"/>
        <v>11470779.478</v>
      </c>
      <c r="M894" s="108"/>
      <c r="N894" s="108"/>
      <c r="O894" s="108"/>
      <c r="P894" s="110">
        <f>'Форма 2'!C894-M894-N894-O894</f>
        <v>11470779.478</v>
      </c>
      <c r="Q894" s="111">
        <f t="shared" si="210"/>
        <v>10385.495226799458</v>
      </c>
      <c r="R894" s="111">
        <f t="shared" si="211"/>
        <v>10385.495226799458</v>
      </c>
      <c r="S894" s="112" t="s">
        <v>81</v>
      </c>
      <c r="T894" s="107" t="s">
        <v>82</v>
      </c>
      <c r="U894" s="217"/>
      <c r="V894" s="85"/>
      <c r="W894" s="85"/>
      <c r="X894" s="85"/>
      <c r="Y894" s="85"/>
      <c r="Z894" s="85"/>
      <c r="AA894" s="85"/>
      <c r="AB894" s="86"/>
      <c r="AC894" s="86"/>
      <c r="AD894" s="85">
        <v>1</v>
      </c>
      <c r="AE894" s="85"/>
      <c r="AF894" s="85"/>
      <c r="AG894" s="85"/>
      <c r="AH894" s="85"/>
      <c r="AI894" s="85"/>
      <c r="AJ894" s="85"/>
    </row>
    <row r="895" spans="1:36" ht="16.5" thickTop="1" thickBot="1">
      <c r="A895" s="105">
        <f t="shared" si="212"/>
        <v>17</v>
      </c>
      <c r="B895" s="114" t="s">
        <v>1040</v>
      </c>
      <c r="C895" s="113">
        <v>1976</v>
      </c>
      <c r="D895" s="107"/>
      <c r="E895" s="114" t="s">
        <v>94</v>
      </c>
      <c r="F895" s="107">
        <v>3</v>
      </c>
      <c r="G895" s="107">
        <v>2</v>
      </c>
      <c r="H895" s="111">
        <v>1194.9000000000001</v>
      </c>
      <c r="I895" s="111">
        <v>1098.4000000000001</v>
      </c>
      <c r="J895" s="111">
        <v>1098.4000000000001</v>
      </c>
      <c r="K895" s="125">
        <v>44</v>
      </c>
      <c r="L895" s="110">
        <f t="shared" si="209"/>
        <v>11420125.311000001</v>
      </c>
      <c r="M895" s="108"/>
      <c r="N895" s="108"/>
      <c r="O895" s="108"/>
      <c r="P895" s="110">
        <f>'Форма 2'!C895-M895-N895-O895</f>
        <v>11420125.311000001</v>
      </c>
      <c r="Q895" s="111">
        <f t="shared" si="210"/>
        <v>10397.0550901311</v>
      </c>
      <c r="R895" s="111">
        <f t="shared" si="211"/>
        <v>10397.0550901311</v>
      </c>
      <c r="S895" s="112" t="s">
        <v>81</v>
      </c>
      <c r="T895" s="107" t="s">
        <v>82</v>
      </c>
      <c r="U895" s="217"/>
      <c r="V895" s="85"/>
      <c r="W895" s="85"/>
      <c r="X895" s="85"/>
      <c r="Y895" s="85"/>
      <c r="Z895" s="85"/>
      <c r="AA895" s="85"/>
      <c r="AB895" s="86"/>
      <c r="AC895" s="86"/>
      <c r="AD895" s="85">
        <v>1</v>
      </c>
      <c r="AE895" s="85"/>
      <c r="AF895" s="85"/>
      <c r="AG895" s="85"/>
      <c r="AH895" s="85"/>
      <c r="AI895" s="85"/>
      <c r="AJ895" s="85"/>
    </row>
    <row r="896" spans="1:36" ht="16.5" thickTop="1" thickBot="1">
      <c r="A896" s="105">
        <f t="shared" si="212"/>
        <v>18</v>
      </c>
      <c r="B896" s="190" t="s">
        <v>1041</v>
      </c>
      <c r="C896" s="104">
        <v>1979</v>
      </c>
      <c r="D896" s="105"/>
      <c r="E896" s="106" t="s">
        <v>171</v>
      </c>
      <c r="F896" s="107">
        <v>3</v>
      </c>
      <c r="G896" s="123">
        <v>2</v>
      </c>
      <c r="H896" s="111">
        <v>990.1</v>
      </c>
      <c r="I896" s="111">
        <v>990.1</v>
      </c>
      <c r="J896" s="111">
        <v>903.4</v>
      </c>
      <c r="K896" s="134">
        <v>39</v>
      </c>
      <c r="L896" s="110">
        <f t="shared" si="209"/>
        <v>9462771.8389999997</v>
      </c>
      <c r="M896" s="108"/>
      <c r="N896" s="108"/>
      <c r="O896" s="108"/>
      <c r="P896" s="110">
        <f>'Форма 2'!C896-M896-N896-O896</f>
        <v>9462771.8389999997</v>
      </c>
      <c r="Q896" s="111">
        <f t="shared" si="210"/>
        <v>9557.39</v>
      </c>
      <c r="R896" s="111">
        <f t="shared" si="211"/>
        <v>9557.39</v>
      </c>
      <c r="S896" s="112" t="s">
        <v>81</v>
      </c>
      <c r="T896" s="105" t="s">
        <v>82</v>
      </c>
      <c r="U896" s="217"/>
      <c r="V896" s="85"/>
      <c r="W896" s="85"/>
      <c r="X896" s="85"/>
      <c r="Y896" s="85"/>
      <c r="Z896" s="85"/>
      <c r="AA896" s="85"/>
      <c r="AB896" s="86"/>
      <c r="AC896" s="86"/>
      <c r="AD896" s="85">
        <v>1</v>
      </c>
      <c r="AE896" s="85"/>
      <c r="AF896" s="85"/>
      <c r="AG896" s="85"/>
      <c r="AH896" s="85"/>
      <c r="AI896" s="85"/>
      <c r="AJ896" s="85"/>
    </row>
    <row r="897" spans="1:36" ht="16.5" thickTop="1" thickBot="1">
      <c r="A897" s="105">
        <f t="shared" si="212"/>
        <v>19</v>
      </c>
      <c r="B897" s="190" t="s">
        <v>1042</v>
      </c>
      <c r="C897" s="104">
        <v>1972</v>
      </c>
      <c r="D897" s="105"/>
      <c r="E897" s="106" t="s">
        <v>1029</v>
      </c>
      <c r="F897" s="107">
        <v>2</v>
      </c>
      <c r="G897" s="123">
        <v>1</v>
      </c>
      <c r="H897" s="111">
        <v>360.5</v>
      </c>
      <c r="I897" s="111">
        <v>360.5</v>
      </c>
      <c r="J897" s="111">
        <v>333.8</v>
      </c>
      <c r="K897" s="134">
        <v>16</v>
      </c>
      <c r="L897" s="110">
        <f t="shared" si="209"/>
        <v>2561493.0950000002</v>
      </c>
      <c r="M897" s="108"/>
      <c r="N897" s="108"/>
      <c r="O897" s="108"/>
      <c r="P897" s="110">
        <f>'Форма 2'!C897-M897-N897-O897</f>
        <v>2561493.0950000002</v>
      </c>
      <c r="Q897" s="111">
        <f t="shared" si="210"/>
        <v>7105.39</v>
      </c>
      <c r="R897" s="111">
        <f t="shared" si="211"/>
        <v>7105.39</v>
      </c>
      <c r="S897" s="112" t="s">
        <v>81</v>
      </c>
      <c r="T897" s="105" t="s">
        <v>82</v>
      </c>
      <c r="U897" s="217"/>
      <c r="V897" s="85"/>
      <c r="W897" s="85"/>
      <c r="X897" s="85"/>
      <c r="Y897" s="85"/>
      <c r="Z897" s="85"/>
      <c r="AA897" s="85"/>
      <c r="AB897" s="86"/>
      <c r="AC897" s="86"/>
      <c r="AD897" s="85">
        <v>1</v>
      </c>
      <c r="AE897" s="85"/>
      <c r="AF897" s="85"/>
      <c r="AG897" s="85"/>
      <c r="AH897" s="85"/>
      <c r="AI897" s="85"/>
      <c r="AJ897" s="85"/>
    </row>
    <row r="898" spans="1:36" ht="16.5" thickTop="1" thickBot="1">
      <c r="A898" s="105">
        <f t="shared" si="212"/>
        <v>20</v>
      </c>
      <c r="B898" s="190" t="s">
        <v>1043</v>
      </c>
      <c r="C898" s="104">
        <v>1973</v>
      </c>
      <c r="D898" s="105"/>
      <c r="E898" s="106" t="s">
        <v>1029</v>
      </c>
      <c r="F898" s="107">
        <v>2</v>
      </c>
      <c r="G898" s="105">
        <v>1</v>
      </c>
      <c r="H898" s="111">
        <v>363.6</v>
      </c>
      <c r="I898" s="111">
        <v>363.6</v>
      </c>
      <c r="J898" s="111">
        <v>337</v>
      </c>
      <c r="K898" s="109">
        <v>11</v>
      </c>
      <c r="L898" s="110">
        <f t="shared" si="209"/>
        <v>2583519.8040000005</v>
      </c>
      <c r="M898" s="108"/>
      <c r="N898" s="108"/>
      <c r="O898" s="108"/>
      <c r="P898" s="110">
        <f>'Форма 2'!C898-M898-N898-O898</f>
        <v>2583519.8040000005</v>
      </c>
      <c r="Q898" s="111">
        <f t="shared" si="210"/>
        <v>7105.3900000000012</v>
      </c>
      <c r="R898" s="111">
        <f t="shared" si="211"/>
        <v>7105.3900000000012</v>
      </c>
      <c r="S898" s="112" t="s">
        <v>81</v>
      </c>
      <c r="T898" s="105" t="s">
        <v>82</v>
      </c>
      <c r="U898" s="217"/>
      <c r="V898" s="85"/>
      <c r="W898" s="85"/>
      <c r="X898" s="85"/>
      <c r="Y898" s="85"/>
      <c r="Z898" s="85"/>
      <c r="AA898" s="85"/>
      <c r="AB898" s="86"/>
      <c r="AC898" s="86"/>
      <c r="AD898" s="85">
        <v>1</v>
      </c>
      <c r="AE898" s="85"/>
      <c r="AF898" s="85"/>
      <c r="AG898" s="85"/>
      <c r="AH898" s="85"/>
      <c r="AI898" s="85"/>
      <c r="AJ898" s="85"/>
    </row>
    <row r="899" spans="1:36" ht="16.5" thickTop="1" thickBot="1">
      <c r="A899" s="105">
        <f t="shared" si="212"/>
        <v>21</v>
      </c>
      <c r="B899" s="190" t="s">
        <v>1044</v>
      </c>
      <c r="C899" s="104">
        <v>1973</v>
      </c>
      <c r="D899" s="105"/>
      <c r="E899" s="106" t="s">
        <v>1029</v>
      </c>
      <c r="F899" s="107">
        <v>2</v>
      </c>
      <c r="G899" s="105">
        <v>1</v>
      </c>
      <c r="H899" s="111">
        <v>351</v>
      </c>
      <c r="I899" s="111">
        <v>351</v>
      </c>
      <c r="J899" s="111">
        <v>324.7</v>
      </c>
      <c r="K899" s="109">
        <v>20</v>
      </c>
      <c r="L899" s="110">
        <f t="shared" si="209"/>
        <v>2493991.89</v>
      </c>
      <c r="M899" s="108"/>
      <c r="N899" s="108"/>
      <c r="O899" s="108"/>
      <c r="P899" s="110">
        <f>'Форма 2'!C899-M899-N899-O899</f>
        <v>2493991.89</v>
      </c>
      <c r="Q899" s="111">
        <f t="shared" si="210"/>
        <v>7105.39</v>
      </c>
      <c r="R899" s="111">
        <f t="shared" si="211"/>
        <v>7105.39</v>
      </c>
      <c r="S899" s="112" t="s">
        <v>81</v>
      </c>
      <c r="T899" s="105" t="s">
        <v>82</v>
      </c>
      <c r="U899" s="217"/>
      <c r="V899" s="85"/>
      <c r="W899" s="85"/>
      <c r="X899" s="85"/>
      <c r="Y899" s="85"/>
      <c r="Z899" s="85"/>
      <c r="AA899" s="85"/>
      <c r="AB899" s="86"/>
      <c r="AC899" s="86"/>
      <c r="AD899" s="85">
        <v>1</v>
      </c>
      <c r="AE899" s="85"/>
      <c r="AF899" s="85"/>
      <c r="AG899" s="85"/>
      <c r="AH899" s="85"/>
      <c r="AI899" s="85"/>
      <c r="AJ899" s="85"/>
    </row>
    <row r="900" spans="1:36" ht="16.5" thickTop="1" thickBot="1">
      <c r="A900" s="105">
        <f t="shared" si="212"/>
        <v>22</v>
      </c>
      <c r="B900" s="190" t="s">
        <v>1045</v>
      </c>
      <c r="C900" s="104">
        <v>1972</v>
      </c>
      <c r="D900" s="105"/>
      <c r="E900" s="106" t="s">
        <v>1029</v>
      </c>
      <c r="F900" s="107">
        <v>2</v>
      </c>
      <c r="G900" s="107">
        <v>1</v>
      </c>
      <c r="H900" s="111">
        <v>361.2</v>
      </c>
      <c r="I900" s="111">
        <v>361.2</v>
      </c>
      <c r="J900" s="111">
        <v>334.5</v>
      </c>
      <c r="K900" s="122">
        <v>12</v>
      </c>
      <c r="L900" s="110">
        <f t="shared" si="209"/>
        <v>369323.38799999998</v>
      </c>
      <c r="M900" s="108"/>
      <c r="N900" s="108"/>
      <c r="O900" s="108"/>
      <c r="P900" s="110">
        <f>'Форма 2'!C900-M900-N900-O900</f>
        <v>369323.38799999998</v>
      </c>
      <c r="Q900" s="111">
        <f t="shared" si="210"/>
        <v>1022.49</v>
      </c>
      <c r="R900" s="111">
        <f t="shared" si="211"/>
        <v>1022.49</v>
      </c>
      <c r="S900" s="112" t="s">
        <v>81</v>
      </c>
      <c r="T900" s="107" t="s">
        <v>82</v>
      </c>
      <c r="U900" s="217"/>
      <c r="V900" s="85"/>
      <c r="W900" s="85"/>
      <c r="X900" s="85">
        <v>1</v>
      </c>
      <c r="Y900" s="85"/>
      <c r="Z900" s="85">
        <v>1</v>
      </c>
      <c r="AA900" s="85"/>
      <c r="AB900" s="86"/>
      <c r="AC900" s="86"/>
      <c r="AD900" s="85"/>
      <c r="AE900" s="85"/>
      <c r="AF900" s="85"/>
      <c r="AG900" s="85"/>
      <c r="AH900" s="85"/>
      <c r="AI900" s="85"/>
      <c r="AJ900" s="85"/>
    </row>
    <row r="901" spans="1:36" ht="16.5" thickTop="1" thickBot="1">
      <c r="A901" s="105">
        <f t="shared" si="212"/>
        <v>23</v>
      </c>
      <c r="B901" s="190" t="s">
        <v>1046</v>
      </c>
      <c r="C901" s="104">
        <v>1975</v>
      </c>
      <c r="D901" s="105"/>
      <c r="E901" s="106" t="s">
        <v>1029</v>
      </c>
      <c r="F901" s="107">
        <v>2</v>
      </c>
      <c r="G901" s="105">
        <v>1</v>
      </c>
      <c r="H901" s="111">
        <v>363.3</v>
      </c>
      <c r="I901" s="111">
        <v>363.3</v>
      </c>
      <c r="J901" s="111">
        <v>338.8</v>
      </c>
      <c r="K901" s="109">
        <v>18</v>
      </c>
      <c r="L901" s="110">
        <f t="shared" si="209"/>
        <v>2581388.1870000004</v>
      </c>
      <c r="M901" s="108"/>
      <c r="N901" s="108"/>
      <c r="O901" s="108"/>
      <c r="P901" s="110">
        <f>'Форма 2'!C901-M901-N901-O901</f>
        <v>2581388.1870000004</v>
      </c>
      <c r="Q901" s="111">
        <f t="shared" si="210"/>
        <v>7105.3900000000012</v>
      </c>
      <c r="R901" s="111">
        <f t="shared" si="211"/>
        <v>7105.3900000000012</v>
      </c>
      <c r="S901" s="112" t="s">
        <v>81</v>
      </c>
      <c r="T901" s="105" t="s">
        <v>82</v>
      </c>
      <c r="U901" s="217"/>
      <c r="V901" s="85"/>
      <c r="W901" s="85"/>
      <c r="X901" s="85"/>
      <c r="Y901" s="85"/>
      <c r="Z901" s="85"/>
      <c r="AA901" s="85"/>
      <c r="AB901" s="86"/>
      <c r="AC901" s="86"/>
      <c r="AD901" s="85">
        <v>1</v>
      </c>
      <c r="AE901" s="85"/>
      <c r="AF901" s="85"/>
      <c r="AG901" s="85"/>
      <c r="AH901" s="85"/>
      <c r="AI901" s="85"/>
      <c r="AJ901" s="85"/>
    </row>
    <row r="902" spans="1:36" ht="16.5" thickTop="1" thickBot="1">
      <c r="A902" s="105">
        <f t="shared" si="212"/>
        <v>24</v>
      </c>
      <c r="B902" s="190" t="s">
        <v>1047</v>
      </c>
      <c r="C902" s="104">
        <v>1975</v>
      </c>
      <c r="D902" s="105"/>
      <c r="E902" s="106" t="s">
        <v>1029</v>
      </c>
      <c r="F902" s="107">
        <v>2</v>
      </c>
      <c r="G902" s="105">
        <v>1</v>
      </c>
      <c r="H902" s="111">
        <v>357.1</v>
      </c>
      <c r="I902" s="111">
        <v>357.1</v>
      </c>
      <c r="J902" s="111">
        <v>330.9</v>
      </c>
      <c r="K902" s="109">
        <v>21</v>
      </c>
      <c r="L902" s="110">
        <f t="shared" si="209"/>
        <v>2537334.7690000003</v>
      </c>
      <c r="M902" s="108"/>
      <c r="N902" s="108"/>
      <c r="O902" s="108"/>
      <c r="P902" s="110">
        <f>'Форма 2'!C902-M902-N902-O902</f>
        <v>2537334.7690000003</v>
      </c>
      <c r="Q902" s="111">
        <f t="shared" si="210"/>
        <v>7105.39</v>
      </c>
      <c r="R902" s="111">
        <f t="shared" si="211"/>
        <v>7105.39</v>
      </c>
      <c r="S902" s="112" t="s">
        <v>81</v>
      </c>
      <c r="T902" s="105" t="s">
        <v>82</v>
      </c>
      <c r="U902" s="217"/>
      <c r="V902" s="85"/>
      <c r="W902" s="85"/>
      <c r="X902" s="85"/>
      <c r="Y902" s="85"/>
      <c r="Z902" s="85"/>
      <c r="AA902" s="85"/>
      <c r="AB902" s="86"/>
      <c r="AC902" s="86"/>
      <c r="AD902" s="85">
        <v>1</v>
      </c>
      <c r="AE902" s="85"/>
      <c r="AF902" s="85"/>
      <c r="AG902" s="85"/>
      <c r="AH902" s="85"/>
      <c r="AI902" s="85"/>
      <c r="AJ902" s="85"/>
    </row>
    <row r="903" spans="1:36" ht="16.5" thickTop="1" thickBot="1">
      <c r="A903" s="105">
        <f t="shared" si="212"/>
        <v>25</v>
      </c>
      <c r="B903" s="190" t="s">
        <v>1048</v>
      </c>
      <c r="C903" s="104">
        <v>1974</v>
      </c>
      <c r="D903" s="105"/>
      <c r="E903" s="106" t="s">
        <v>1029</v>
      </c>
      <c r="F903" s="107">
        <v>2</v>
      </c>
      <c r="G903" s="105">
        <v>1</v>
      </c>
      <c r="H903" s="111">
        <v>361.7</v>
      </c>
      <c r="I903" s="111">
        <v>361.7</v>
      </c>
      <c r="J903" s="111">
        <v>335</v>
      </c>
      <c r="K903" s="109">
        <v>21</v>
      </c>
      <c r="L903" s="110">
        <f t="shared" si="209"/>
        <v>2570019.5630000001</v>
      </c>
      <c r="M903" s="108"/>
      <c r="N903" s="108"/>
      <c r="O903" s="108"/>
      <c r="P903" s="110">
        <f>'Форма 2'!C903-M903-N903-O903</f>
        <v>2570019.5630000001</v>
      </c>
      <c r="Q903" s="111">
        <f t="shared" si="210"/>
        <v>7105.39</v>
      </c>
      <c r="R903" s="111">
        <f t="shared" si="211"/>
        <v>7105.39</v>
      </c>
      <c r="S903" s="112" t="s">
        <v>81</v>
      </c>
      <c r="T903" s="105" t="s">
        <v>82</v>
      </c>
      <c r="U903" s="217"/>
      <c r="V903" s="85"/>
      <c r="W903" s="85"/>
      <c r="X903" s="85"/>
      <c r="Y903" s="85"/>
      <c r="Z903" s="85"/>
      <c r="AA903" s="85"/>
      <c r="AB903" s="86"/>
      <c r="AC903" s="86"/>
      <c r="AD903" s="85">
        <v>1</v>
      </c>
      <c r="AE903" s="85"/>
      <c r="AF903" s="85"/>
      <c r="AG903" s="85"/>
      <c r="AH903" s="85"/>
      <c r="AI903" s="85"/>
      <c r="AJ903" s="85"/>
    </row>
    <row r="904" spans="1:36" ht="16.5" thickTop="1" thickBot="1">
      <c r="A904" s="105">
        <f t="shared" si="212"/>
        <v>26</v>
      </c>
      <c r="B904" s="190" t="s">
        <v>1049</v>
      </c>
      <c r="C904" s="104">
        <v>1973</v>
      </c>
      <c r="D904" s="105"/>
      <c r="E904" s="106" t="s">
        <v>1029</v>
      </c>
      <c r="F904" s="107">
        <v>2</v>
      </c>
      <c r="G904" s="105">
        <v>1</v>
      </c>
      <c r="H904" s="111">
        <v>363</v>
      </c>
      <c r="I904" s="111">
        <v>363</v>
      </c>
      <c r="J904" s="111">
        <v>336.3</v>
      </c>
      <c r="K904" s="109">
        <v>12</v>
      </c>
      <c r="L904" s="110">
        <f t="shared" si="209"/>
        <v>2716401.6</v>
      </c>
      <c r="M904" s="108"/>
      <c r="N904" s="108"/>
      <c r="O904" s="108"/>
      <c r="P904" s="110">
        <f>'Форма 2'!C904-M904-N904-O904</f>
        <v>2716401.6</v>
      </c>
      <c r="Q904" s="111">
        <f t="shared" si="210"/>
        <v>7483.2</v>
      </c>
      <c r="R904" s="111">
        <f t="shared" si="211"/>
        <v>7483.2</v>
      </c>
      <c r="S904" s="112" t="s">
        <v>81</v>
      </c>
      <c r="T904" s="105" t="s">
        <v>82</v>
      </c>
      <c r="U904" s="217"/>
      <c r="V904" s="85"/>
      <c r="W904" s="85"/>
      <c r="X904" s="85">
        <v>1</v>
      </c>
      <c r="Y904" s="85"/>
      <c r="Z904" s="85"/>
      <c r="AA904" s="85"/>
      <c r="AB904" s="86"/>
      <c r="AC904" s="86"/>
      <c r="AD904" s="85">
        <v>1</v>
      </c>
      <c r="AE904" s="85"/>
      <c r="AF904" s="85"/>
      <c r="AG904" s="85"/>
      <c r="AH904" s="85"/>
      <c r="AI904" s="85"/>
      <c r="AJ904" s="85"/>
    </row>
    <row r="905" spans="1:36" ht="16.5" thickTop="1" thickBot="1">
      <c r="A905" s="105">
        <f t="shared" si="212"/>
        <v>27</v>
      </c>
      <c r="B905" s="190" t="s">
        <v>1050</v>
      </c>
      <c r="C905" s="104">
        <v>1973</v>
      </c>
      <c r="D905" s="105"/>
      <c r="E905" s="106" t="s">
        <v>1029</v>
      </c>
      <c r="F905" s="107">
        <v>2</v>
      </c>
      <c r="G905" s="105">
        <v>1</v>
      </c>
      <c r="H905" s="111">
        <v>358.5</v>
      </c>
      <c r="I905" s="111">
        <v>358.5</v>
      </c>
      <c r="J905" s="111">
        <v>332.1</v>
      </c>
      <c r="K905" s="109">
        <v>19</v>
      </c>
      <c r="L905" s="110">
        <f t="shared" si="209"/>
        <v>2746827</v>
      </c>
      <c r="M905" s="108"/>
      <c r="N905" s="108"/>
      <c r="O905" s="108"/>
      <c r="P905" s="110">
        <f>'Форма 2'!C905-M905-N905-O905</f>
        <v>2746827</v>
      </c>
      <c r="Q905" s="111">
        <f t="shared" si="210"/>
        <v>7662</v>
      </c>
      <c r="R905" s="111">
        <f t="shared" si="211"/>
        <v>7662</v>
      </c>
      <c r="S905" s="112" t="s">
        <v>81</v>
      </c>
      <c r="T905" s="105" t="s">
        <v>82</v>
      </c>
      <c r="U905" s="217">
        <v>1</v>
      </c>
      <c r="V905" s="85"/>
      <c r="W905" s="85"/>
      <c r="X905" s="85"/>
      <c r="Y905" s="85"/>
      <c r="Z905" s="85"/>
      <c r="AA905" s="85"/>
      <c r="AB905" s="86"/>
      <c r="AC905" s="86"/>
      <c r="AD905" s="85">
        <v>1</v>
      </c>
      <c r="AE905" s="85"/>
      <c r="AF905" s="85"/>
      <c r="AG905" s="85"/>
      <c r="AH905" s="85"/>
      <c r="AI905" s="85"/>
      <c r="AJ905" s="85"/>
    </row>
    <row r="906" spans="1:36" ht="16.5" thickTop="1" thickBot="1">
      <c r="A906" s="105">
        <f t="shared" si="212"/>
        <v>28</v>
      </c>
      <c r="B906" s="114" t="s">
        <v>1051</v>
      </c>
      <c r="C906" s="113">
        <v>1972</v>
      </c>
      <c r="D906" s="107"/>
      <c r="E906" s="114" t="s">
        <v>1029</v>
      </c>
      <c r="F906" s="107">
        <v>2</v>
      </c>
      <c r="G906" s="107">
        <v>1</v>
      </c>
      <c r="H906" s="111">
        <v>359.8</v>
      </c>
      <c r="I906" s="111">
        <v>359.8</v>
      </c>
      <c r="J906" s="111">
        <v>333.4</v>
      </c>
      <c r="K906" s="125">
        <v>15</v>
      </c>
      <c r="L906" s="110">
        <f t="shared" si="209"/>
        <v>200268.27800000002</v>
      </c>
      <c r="M906" s="108"/>
      <c r="N906" s="108"/>
      <c r="O906" s="108"/>
      <c r="P906" s="110">
        <f>'Форма 2'!C906-M906-N906-O906</f>
        <v>200268.27800000002</v>
      </c>
      <c r="Q906" s="111">
        <f t="shared" si="210"/>
        <v>556.61</v>
      </c>
      <c r="R906" s="111">
        <f t="shared" si="211"/>
        <v>556.61</v>
      </c>
      <c r="S906" s="112" t="s">
        <v>81</v>
      </c>
      <c r="T906" s="107" t="s">
        <v>82</v>
      </c>
      <c r="U906" s="217">
        <v>1</v>
      </c>
      <c r="V906" s="85"/>
      <c r="W906" s="85"/>
      <c r="X906" s="85"/>
      <c r="Y906" s="85"/>
      <c r="Z906" s="85"/>
      <c r="AA906" s="85"/>
      <c r="AB906" s="86"/>
      <c r="AC906" s="86"/>
      <c r="AD906" s="85"/>
      <c r="AE906" s="85"/>
      <c r="AF906" s="85"/>
      <c r="AG906" s="85"/>
      <c r="AH906" s="85"/>
      <c r="AI906" s="85"/>
      <c r="AJ906" s="85"/>
    </row>
    <row r="907" spans="1:36" ht="16.5" thickTop="1" thickBot="1">
      <c r="A907" s="105">
        <f t="shared" si="212"/>
        <v>29</v>
      </c>
      <c r="B907" s="190" t="s">
        <v>1052</v>
      </c>
      <c r="C907" s="104">
        <v>1975</v>
      </c>
      <c r="D907" s="105"/>
      <c r="E907" s="106" t="s">
        <v>1029</v>
      </c>
      <c r="F907" s="107">
        <v>2</v>
      </c>
      <c r="G907" s="105">
        <v>1</v>
      </c>
      <c r="H907" s="111">
        <v>355.1</v>
      </c>
      <c r="I907" s="111">
        <v>355.1</v>
      </c>
      <c r="J907" s="111">
        <v>329</v>
      </c>
      <c r="K907" s="109">
        <v>16</v>
      </c>
      <c r="L907" s="110">
        <f t="shared" si="209"/>
        <v>2523123.9890000001</v>
      </c>
      <c r="M907" s="108"/>
      <c r="N907" s="108"/>
      <c r="O907" s="108"/>
      <c r="P907" s="110">
        <f>'Форма 2'!C907-M907-N907-O907</f>
        <v>2523123.9890000001</v>
      </c>
      <c r="Q907" s="111">
        <f t="shared" si="210"/>
        <v>7105.3899999999994</v>
      </c>
      <c r="R907" s="111">
        <f t="shared" si="211"/>
        <v>7105.3899999999994</v>
      </c>
      <c r="S907" s="112" t="s">
        <v>81</v>
      </c>
      <c r="T907" s="105" t="s">
        <v>82</v>
      </c>
      <c r="U907" s="217"/>
      <c r="V907" s="85"/>
      <c r="W907" s="85"/>
      <c r="X907" s="85"/>
      <c r="Y907" s="85"/>
      <c r="Z907" s="85"/>
      <c r="AA907" s="85"/>
      <c r="AB907" s="86"/>
      <c r="AC907" s="86"/>
      <c r="AD907" s="85">
        <v>1</v>
      </c>
      <c r="AE907" s="85"/>
      <c r="AF907" s="85"/>
      <c r="AG907" s="85"/>
      <c r="AH907" s="85"/>
      <c r="AI907" s="85"/>
      <c r="AJ907" s="85"/>
    </row>
    <row r="908" spans="1:36" ht="16.5" thickTop="1" thickBot="1">
      <c r="A908" s="105">
        <f t="shared" si="212"/>
        <v>30</v>
      </c>
      <c r="B908" s="190" t="s">
        <v>1053</v>
      </c>
      <c r="C908" s="104">
        <v>1973</v>
      </c>
      <c r="D908" s="105"/>
      <c r="E908" s="106" t="s">
        <v>1029</v>
      </c>
      <c r="F908" s="107">
        <v>2</v>
      </c>
      <c r="G908" s="105">
        <v>1</v>
      </c>
      <c r="H908" s="111">
        <v>360.3</v>
      </c>
      <c r="I908" s="111">
        <v>360.3</v>
      </c>
      <c r="J908" s="111">
        <v>334.2</v>
      </c>
      <c r="K908" s="109">
        <v>24</v>
      </c>
      <c r="L908" s="110">
        <f t="shared" si="209"/>
        <v>2560072.017</v>
      </c>
      <c r="M908" s="108"/>
      <c r="N908" s="108"/>
      <c r="O908" s="108"/>
      <c r="P908" s="110">
        <f>'Форма 2'!C908-M908-N908-O908</f>
        <v>2560072.017</v>
      </c>
      <c r="Q908" s="111">
        <f t="shared" si="210"/>
        <v>7105.3899999999994</v>
      </c>
      <c r="R908" s="111">
        <f t="shared" si="211"/>
        <v>7105.3899999999994</v>
      </c>
      <c r="S908" s="112" t="s">
        <v>81</v>
      </c>
      <c r="T908" s="105" t="s">
        <v>82</v>
      </c>
      <c r="U908" s="217"/>
      <c r="V908" s="85"/>
      <c r="W908" s="85"/>
      <c r="X908" s="85"/>
      <c r="Y908" s="85"/>
      <c r="Z908" s="85"/>
      <c r="AA908" s="85"/>
      <c r="AB908" s="86"/>
      <c r="AC908" s="86"/>
      <c r="AD908" s="85">
        <v>1</v>
      </c>
      <c r="AE908" s="85"/>
      <c r="AF908" s="85"/>
      <c r="AG908" s="85"/>
      <c r="AH908" s="85"/>
      <c r="AI908" s="85"/>
      <c r="AJ908" s="85"/>
    </row>
    <row r="909" spans="1:36" ht="16.5" thickTop="1" thickBot="1">
      <c r="A909" s="105">
        <f t="shared" si="212"/>
        <v>31</v>
      </c>
      <c r="B909" s="190" t="s">
        <v>1054</v>
      </c>
      <c r="C909" s="104">
        <v>1972</v>
      </c>
      <c r="D909" s="104">
        <v>2011</v>
      </c>
      <c r="E909" s="106" t="s">
        <v>80</v>
      </c>
      <c r="F909" s="107">
        <v>3</v>
      </c>
      <c r="G909" s="107">
        <v>4</v>
      </c>
      <c r="H909" s="111">
        <v>1736.3</v>
      </c>
      <c r="I909" s="111">
        <v>1736.3</v>
      </c>
      <c r="J909" s="111">
        <v>1591.8</v>
      </c>
      <c r="K909" s="122">
        <v>83</v>
      </c>
      <c r="L909" s="110">
        <f t="shared" si="209"/>
        <v>1775349.3869999999</v>
      </c>
      <c r="M909" s="108"/>
      <c r="N909" s="108"/>
      <c r="O909" s="108"/>
      <c r="P909" s="110">
        <f>'Форма 2'!C909-M909-N909-O909</f>
        <v>1775349.3869999999</v>
      </c>
      <c r="Q909" s="111">
        <f t="shared" si="210"/>
        <v>1022.49</v>
      </c>
      <c r="R909" s="111">
        <f t="shared" si="211"/>
        <v>1022.49</v>
      </c>
      <c r="S909" s="112" t="s">
        <v>81</v>
      </c>
      <c r="T909" s="107" t="s">
        <v>92</v>
      </c>
      <c r="U909" s="217"/>
      <c r="V909" s="85"/>
      <c r="W909" s="85"/>
      <c r="X909" s="85">
        <v>1</v>
      </c>
      <c r="Y909" s="85"/>
      <c r="Z909" s="85">
        <v>1</v>
      </c>
      <c r="AA909" s="85"/>
      <c r="AB909" s="86"/>
      <c r="AC909" s="86"/>
      <c r="AD909" s="85"/>
      <c r="AE909" s="85"/>
      <c r="AF909" s="85"/>
      <c r="AG909" s="85"/>
      <c r="AH909" s="85"/>
      <c r="AI909" s="85"/>
      <c r="AJ909" s="85"/>
    </row>
    <row r="910" spans="1:36" ht="16.5" thickTop="1" thickBot="1">
      <c r="A910" s="105">
        <f t="shared" si="212"/>
        <v>32</v>
      </c>
      <c r="B910" s="190" t="s">
        <v>1055</v>
      </c>
      <c r="C910" s="104">
        <v>1973</v>
      </c>
      <c r="D910" s="105"/>
      <c r="E910" s="106" t="s">
        <v>171</v>
      </c>
      <c r="F910" s="107">
        <v>3</v>
      </c>
      <c r="G910" s="105">
        <v>2</v>
      </c>
      <c r="H910" s="111">
        <v>1175.4000000000001</v>
      </c>
      <c r="I910" s="111">
        <v>1175.4000000000001</v>
      </c>
      <c r="J910" s="111">
        <v>1085.2</v>
      </c>
      <c r="K910" s="109">
        <v>44</v>
      </c>
      <c r="L910" s="110">
        <f t="shared" si="209"/>
        <v>11233756.206</v>
      </c>
      <c r="M910" s="108"/>
      <c r="N910" s="108"/>
      <c r="O910" s="108"/>
      <c r="P910" s="110">
        <f>'Форма 2'!C910-M910-N910-O910</f>
        <v>11233756.206</v>
      </c>
      <c r="Q910" s="111">
        <f t="shared" si="210"/>
        <v>9557.39</v>
      </c>
      <c r="R910" s="111">
        <f t="shared" si="211"/>
        <v>9557.39</v>
      </c>
      <c r="S910" s="112" t="s">
        <v>81</v>
      </c>
      <c r="T910" s="105" t="s">
        <v>82</v>
      </c>
      <c r="U910" s="217"/>
      <c r="V910" s="85"/>
      <c r="W910" s="85"/>
      <c r="X910" s="85"/>
      <c r="Y910" s="85"/>
      <c r="Z910" s="85"/>
      <c r="AA910" s="85"/>
      <c r="AB910" s="86"/>
      <c r="AC910" s="86"/>
      <c r="AD910" s="85">
        <v>1</v>
      </c>
      <c r="AE910" s="85"/>
      <c r="AF910" s="85"/>
      <c r="AG910" s="85"/>
      <c r="AH910" s="85"/>
      <c r="AI910" s="85"/>
      <c r="AJ910" s="85"/>
    </row>
    <row r="911" spans="1:36" ht="16.5" thickTop="1" thickBot="1">
      <c r="A911" s="105">
        <f t="shared" si="212"/>
        <v>33</v>
      </c>
      <c r="B911" s="190" t="s">
        <v>1056</v>
      </c>
      <c r="C911" s="104">
        <v>1974</v>
      </c>
      <c r="D911" s="105"/>
      <c r="E911" s="106" t="s">
        <v>171</v>
      </c>
      <c r="F911" s="107">
        <v>3</v>
      </c>
      <c r="G911" s="105">
        <v>2</v>
      </c>
      <c r="H911" s="111">
        <v>1083.2</v>
      </c>
      <c r="I911" s="111">
        <v>1083.2</v>
      </c>
      <c r="J911" s="111">
        <v>1083.7</v>
      </c>
      <c r="K911" s="109">
        <v>54</v>
      </c>
      <c r="L911" s="110">
        <f t="shared" si="209"/>
        <v>10352564.847999999</v>
      </c>
      <c r="M911" s="108"/>
      <c r="N911" s="108"/>
      <c r="O911" s="108"/>
      <c r="P911" s="110">
        <f>'Форма 2'!C911-M911-N911-O911</f>
        <v>10352564.847999999</v>
      </c>
      <c r="Q911" s="111">
        <f t="shared" si="210"/>
        <v>9557.39</v>
      </c>
      <c r="R911" s="111">
        <f t="shared" si="211"/>
        <v>9557.39</v>
      </c>
      <c r="S911" s="112" t="s">
        <v>81</v>
      </c>
      <c r="T911" s="105" t="s">
        <v>82</v>
      </c>
      <c r="U911" s="217"/>
      <c r="V911" s="85"/>
      <c r="W911" s="85"/>
      <c r="X911" s="85"/>
      <c r="Y911" s="85"/>
      <c r="Z911" s="85"/>
      <c r="AA911" s="85"/>
      <c r="AB911" s="86"/>
      <c r="AC911" s="86"/>
      <c r="AD911" s="85">
        <v>1</v>
      </c>
      <c r="AE911" s="85"/>
      <c r="AF911" s="85"/>
      <c r="AG911" s="85"/>
      <c r="AH911" s="85"/>
      <c r="AI911" s="85"/>
      <c r="AJ911" s="85"/>
    </row>
    <row r="912" spans="1:36" ht="17.25" thickTop="1" thickBot="1">
      <c r="A912" s="221">
        <v>0</v>
      </c>
      <c r="B912" s="13" t="s">
        <v>1057</v>
      </c>
      <c r="C912" s="5"/>
      <c r="D912" s="5"/>
      <c r="E912" s="5"/>
      <c r="F912" s="5"/>
      <c r="G912" s="5"/>
      <c r="H912" s="17">
        <f>SUM(H913)</f>
        <v>403.9</v>
      </c>
      <c r="I912" s="17">
        <f t="shared" ref="I912:P912" si="215">SUM(I913)</f>
        <v>337.4</v>
      </c>
      <c r="J912" s="17">
        <f t="shared" si="215"/>
        <v>337.4</v>
      </c>
      <c r="K912" s="18">
        <f t="shared" si="215"/>
        <v>18</v>
      </c>
      <c r="L912" s="17">
        <f t="shared" si="215"/>
        <v>3860229.8209999995</v>
      </c>
      <c r="M912" s="17">
        <f t="shared" si="215"/>
        <v>0</v>
      </c>
      <c r="N912" s="17">
        <f t="shared" si="215"/>
        <v>0</v>
      </c>
      <c r="O912" s="17">
        <f t="shared" si="215"/>
        <v>0</v>
      </c>
      <c r="P912" s="17">
        <f t="shared" si="215"/>
        <v>3860229.8209999995</v>
      </c>
      <c r="Q912" s="8" t="s">
        <v>76</v>
      </c>
      <c r="R912" s="8" t="s">
        <v>76</v>
      </c>
      <c r="S912" s="8" t="s">
        <v>76</v>
      </c>
      <c r="T912" s="5" t="s">
        <v>76</v>
      </c>
      <c r="U912" s="218" t="s">
        <v>76</v>
      </c>
      <c r="V912" s="84" t="s">
        <v>76</v>
      </c>
      <c r="W912" s="84" t="s">
        <v>76</v>
      </c>
      <c r="X912" s="84" t="s">
        <v>76</v>
      </c>
      <c r="Y912" s="84" t="s">
        <v>76</v>
      </c>
      <c r="Z912" s="84" t="s">
        <v>76</v>
      </c>
      <c r="AA912" s="84" t="s">
        <v>76</v>
      </c>
      <c r="AB912" s="84" t="s">
        <v>76</v>
      </c>
      <c r="AC912" s="84" t="s">
        <v>76</v>
      </c>
      <c r="AD912" s="84" t="s">
        <v>76</v>
      </c>
      <c r="AE912" s="84" t="s">
        <v>76</v>
      </c>
      <c r="AF912" s="84" t="s">
        <v>76</v>
      </c>
      <c r="AG912" s="84" t="s">
        <v>76</v>
      </c>
      <c r="AH912" s="84" t="s">
        <v>76</v>
      </c>
      <c r="AI912" s="84" t="s">
        <v>76</v>
      </c>
      <c r="AJ912" s="84" t="s">
        <v>76</v>
      </c>
    </row>
    <row r="913" spans="1:36" ht="16.5" thickTop="1" thickBot="1">
      <c r="A913" s="105">
        <f t="shared" si="212"/>
        <v>1</v>
      </c>
      <c r="B913" s="119" t="s">
        <v>1058</v>
      </c>
      <c r="C913" s="105">
        <v>1969</v>
      </c>
      <c r="D913" s="105"/>
      <c r="E913" s="119" t="s">
        <v>80</v>
      </c>
      <c r="F913" s="107">
        <v>2</v>
      </c>
      <c r="G913" s="105">
        <v>2</v>
      </c>
      <c r="H913" s="111">
        <v>403.9</v>
      </c>
      <c r="I913" s="111">
        <v>337.4</v>
      </c>
      <c r="J913" s="111">
        <v>337.4</v>
      </c>
      <c r="K913" s="109">
        <v>18</v>
      </c>
      <c r="L913" s="110">
        <f>SUM(M913:P913)</f>
        <v>3860229.8209999995</v>
      </c>
      <c r="M913" s="108"/>
      <c r="N913" s="108"/>
      <c r="O913" s="108"/>
      <c r="P913" s="110">
        <f>'Форма 2'!C913-M913-N913-O913</f>
        <v>3860229.8209999995</v>
      </c>
      <c r="Q913" s="111">
        <f>L913/I913</f>
        <v>11441.107946058091</v>
      </c>
      <c r="R913" s="111">
        <f>Q913</f>
        <v>11441.107946058091</v>
      </c>
      <c r="S913" s="112" t="s">
        <v>81</v>
      </c>
      <c r="T913" s="105" t="s">
        <v>82</v>
      </c>
      <c r="U913" s="217"/>
      <c r="V913" s="85"/>
      <c r="W913" s="85"/>
      <c r="X913" s="85"/>
      <c r="Y913" s="85"/>
      <c r="Z913" s="85"/>
      <c r="AA913" s="85"/>
      <c r="AB913" s="86"/>
      <c r="AC913" s="86"/>
      <c r="AD913" s="85">
        <v>1</v>
      </c>
      <c r="AE913" s="85"/>
      <c r="AF913" s="85"/>
      <c r="AG913" s="85"/>
      <c r="AH913" s="85"/>
      <c r="AI913" s="85"/>
      <c r="AJ913" s="85"/>
    </row>
    <row r="914" spans="1:36" ht="17.25" thickTop="1" thickBot="1">
      <c r="A914" s="221">
        <v>0</v>
      </c>
      <c r="B914" s="13" t="s">
        <v>1059</v>
      </c>
      <c r="C914" s="5"/>
      <c r="D914" s="5"/>
      <c r="E914" s="5"/>
      <c r="F914" s="5"/>
      <c r="G914" s="5"/>
      <c r="H914" s="17">
        <f>SUM(H915:H916)</f>
        <v>1502.3200000000002</v>
      </c>
      <c r="I914" s="17">
        <f t="shared" ref="I914:P914" si="216">SUM(I915:I916)</f>
        <v>1461.9</v>
      </c>
      <c r="J914" s="17">
        <f t="shared" si="216"/>
        <v>1461.9</v>
      </c>
      <c r="K914" s="18">
        <f t="shared" si="216"/>
        <v>63</v>
      </c>
      <c r="L914" s="17">
        <f t="shared" si="216"/>
        <v>14358258.1448</v>
      </c>
      <c r="M914" s="17">
        <f t="shared" si="216"/>
        <v>0</v>
      </c>
      <c r="N914" s="17">
        <f t="shared" si="216"/>
        <v>0</v>
      </c>
      <c r="O914" s="17">
        <f t="shared" si="216"/>
        <v>0</v>
      </c>
      <c r="P914" s="17">
        <f t="shared" si="216"/>
        <v>14358258.1448</v>
      </c>
      <c r="Q914" s="8" t="s">
        <v>76</v>
      </c>
      <c r="R914" s="8" t="s">
        <v>76</v>
      </c>
      <c r="S914" s="8" t="s">
        <v>76</v>
      </c>
      <c r="T914" s="5" t="s">
        <v>76</v>
      </c>
      <c r="U914" s="218" t="s">
        <v>76</v>
      </c>
      <c r="V914" s="84" t="s">
        <v>76</v>
      </c>
      <c r="W914" s="84" t="s">
        <v>76</v>
      </c>
      <c r="X914" s="84" t="s">
        <v>76</v>
      </c>
      <c r="Y914" s="84" t="s">
        <v>76</v>
      </c>
      <c r="Z914" s="84" t="s">
        <v>76</v>
      </c>
      <c r="AA914" s="84" t="s">
        <v>76</v>
      </c>
      <c r="AB914" s="84" t="s">
        <v>76</v>
      </c>
      <c r="AC914" s="84" t="s">
        <v>76</v>
      </c>
      <c r="AD914" s="84" t="s">
        <v>76</v>
      </c>
      <c r="AE914" s="84" t="s">
        <v>76</v>
      </c>
      <c r="AF914" s="84" t="s">
        <v>76</v>
      </c>
      <c r="AG914" s="84" t="s">
        <v>76</v>
      </c>
      <c r="AH914" s="84" t="s">
        <v>76</v>
      </c>
      <c r="AI914" s="84" t="s">
        <v>76</v>
      </c>
      <c r="AJ914" s="84" t="s">
        <v>76</v>
      </c>
    </row>
    <row r="915" spans="1:36" ht="16.5" thickTop="1" thickBot="1">
      <c r="A915" s="105">
        <f t="shared" si="212"/>
        <v>1</v>
      </c>
      <c r="B915" s="190" t="s">
        <v>1060</v>
      </c>
      <c r="C915" s="104">
        <v>1977</v>
      </c>
      <c r="D915" s="105"/>
      <c r="E915" s="106" t="s">
        <v>80</v>
      </c>
      <c r="F915" s="107">
        <v>2</v>
      </c>
      <c r="G915" s="105">
        <v>2</v>
      </c>
      <c r="H915" s="111">
        <v>747.12</v>
      </c>
      <c r="I915" s="111">
        <v>743.2</v>
      </c>
      <c r="J915" s="111">
        <v>743.2</v>
      </c>
      <c r="K915" s="109">
        <v>28</v>
      </c>
      <c r="L915" s="110">
        <f t="shared" ref="L915:L916" si="217">SUM(M915:P915)</f>
        <v>7140517.2167999996</v>
      </c>
      <c r="M915" s="108"/>
      <c r="N915" s="108"/>
      <c r="O915" s="108"/>
      <c r="P915" s="110">
        <f>'Форма 2'!C915-M915-N915-O915</f>
        <v>7140517.2167999996</v>
      </c>
      <c r="Q915" s="111">
        <f>L915/I915</f>
        <v>9607.8003455328308</v>
      </c>
      <c r="R915" s="111">
        <f>Q915</f>
        <v>9607.8003455328308</v>
      </c>
      <c r="S915" s="112" t="s">
        <v>81</v>
      </c>
      <c r="T915" s="105" t="s">
        <v>82</v>
      </c>
      <c r="U915" s="217"/>
      <c r="V915" s="85"/>
      <c r="W915" s="85"/>
      <c r="X915" s="85"/>
      <c r="Y915" s="85"/>
      <c r="Z915" s="85"/>
      <c r="AA915" s="85"/>
      <c r="AB915" s="86"/>
      <c r="AC915" s="86"/>
      <c r="AD915" s="85">
        <v>1</v>
      </c>
      <c r="AE915" s="85"/>
      <c r="AF915" s="85"/>
      <c r="AG915" s="85"/>
      <c r="AH915" s="85"/>
      <c r="AI915" s="85"/>
      <c r="AJ915" s="85"/>
    </row>
    <row r="916" spans="1:36" ht="16.5" thickTop="1" thickBot="1">
      <c r="A916" s="105">
        <f t="shared" si="212"/>
        <v>2</v>
      </c>
      <c r="B916" s="190" t="s">
        <v>1061</v>
      </c>
      <c r="C916" s="104">
        <v>1976</v>
      </c>
      <c r="D916" s="105"/>
      <c r="E916" s="106" t="s">
        <v>80</v>
      </c>
      <c r="F916" s="107">
        <v>2</v>
      </c>
      <c r="G916" s="105">
        <v>2</v>
      </c>
      <c r="H916" s="111">
        <v>755.2</v>
      </c>
      <c r="I916" s="111">
        <v>718.7</v>
      </c>
      <c r="J916" s="111">
        <v>718.7</v>
      </c>
      <c r="K916" s="109">
        <v>35</v>
      </c>
      <c r="L916" s="110">
        <f t="shared" si="217"/>
        <v>7217740.9280000003</v>
      </c>
      <c r="M916" s="108"/>
      <c r="N916" s="108"/>
      <c r="O916" s="108"/>
      <c r="P916" s="110">
        <f>'Форма 2'!C916-M916-N916-O916</f>
        <v>7217740.9280000003</v>
      </c>
      <c r="Q916" s="111">
        <f>L916/I916</f>
        <v>10042.772962293029</v>
      </c>
      <c r="R916" s="111">
        <f>Q916</f>
        <v>10042.772962293029</v>
      </c>
      <c r="S916" s="112" t="s">
        <v>81</v>
      </c>
      <c r="T916" s="105" t="s">
        <v>82</v>
      </c>
      <c r="U916" s="217"/>
      <c r="V916" s="85"/>
      <c r="W916" s="85"/>
      <c r="X916" s="85"/>
      <c r="Y916" s="85"/>
      <c r="Z916" s="85"/>
      <c r="AA916" s="85"/>
      <c r="AB916" s="86"/>
      <c r="AC916" s="86"/>
      <c r="AD916" s="85">
        <v>1</v>
      </c>
      <c r="AE916" s="85"/>
      <c r="AF916" s="85"/>
      <c r="AG916" s="85"/>
      <c r="AH916" s="85"/>
      <c r="AI916" s="85"/>
      <c r="AJ916" s="85"/>
    </row>
    <row r="917" spans="1:36" ht="17.25" thickTop="1" thickBot="1">
      <c r="A917" s="221">
        <v>0</v>
      </c>
      <c r="B917" s="13" t="s">
        <v>1062</v>
      </c>
      <c r="C917" s="5"/>
      <c r="D917" s="5"/>
      <c r="E917" s="5"/>
      <c r="F917" s="5"/>
      <c r="G917" s="5"/>
      <c r="H917" s="17">
        <f t="shared" ref="H917:P917" si="218">SUM(H918:H941)</f>
        <v>40767.590000000004</v>
      </c>
      <c r="I917" s="17">
        <f t="shared" si="218"/>
        <v>37461.700000000004</v>
      </c>
      <c r="J917" s="17">
        <f t="shared" si="218"/>
        <v>33917.950000000004</v>
      </c>
      <c r="K917" s="18">
        <f t="shared" si="218"/>
        <v>986</v>
      </c>
      <c r="L917" s="17">
        <f t="shared" si="218"/>
        <v>101031524.27770001</v>
      </c>
      <c r="M917" s="17">
        <f t="shared" si="218"/>
        <v>0</v>
      </c>
      <c r="N917" s="17">
        <f t="shared" si="218"/>
        <v>0</v>
      </c>
      <c r="O917" s="17">
        <f t="shared" si="218"/>
        <v>0</v>
      </c>
      <c r="P917" s="17">
        <f t="shared" si="218"/>
        <v>101031524.27770001</v>
      </c>
      <c r="Q917" s="8" t="s">
        <v>76</v>
      </c>
      <c r="R917" s="8" t="s">
        <v>76</v>
      </c>
      <c r="S917" s="8" t="s">
        <v>76</v>
      </c>
      <c r="T917" s="5" t="s">
        <v>76</v>
      </c>
      <c r="U917" s="218" t="s">
        <v>76</v>
      </c>
      <c r="V917" s="84" t="s">
        <v>76</v>
      </c>
      <c r="W917" s="84" t="s">
        <v>76</v>
      </c>
      <c r="X917" s="84" t="s">
        <v>76</v>
      </c>
      <c r="Y917" s="84" t="s">
        <v>76</v>
      </c>
      <c r="Z917" s="84" t="s">
        <v>76</v>
      </c>
      <c r="AA917" s="84" t="s">
        <v>76</v>
      </c>
      <c r="AB917" s="84" t="s">
        <v>76</v>
      </c>
      <c r="AC917" s="84" t="s">
        <v>76</v>
      </c>
      <c r="AD917" s="84" t="s">
        <v>76</v>
      </c>
      <c r="AE917" s="84" t="s">
        <v>76</v>
      </c>
      <c r="AF917" s="84" t="s">
        <v>76</v>
      </c>
      <c r="AG917" s="84" t="s">
        <v>76</v>
      </c>
      <c r="AH917" s="84" t="s">
        <v>76</v>
      </c>
      <c r="AI917" s="84" t="s">
        <v>76</v>
      </c>
      <c r="AJ917" s="84" t="s">
        <v>76</v>
      </c>
    </row>
    <row r="918" spans="1:36" ht="16.5" thickTop="1" thickBot="1">
      <c r="A918" s="105">
        <f t="shared" si="212"/>
        <v>1</v>
      </c>
      <c r="B918" s="195" t="s">
        <v>1063</v>
      </c>
      <c r="C918" s="130">
        <v>1987</v>
      </c>
      <c r="D918" s="107"/>
      <c r="E918" s="131" t="s">
        <v>94</v>
      </c>
      <c r="F918" s="107">
        <v>5</v>
      </c>
      <c r="G918" s="105">
        <v>4</v>
      </c>
      <c r="H918" s="111">
        <v>4112.6099999999997</v>
      </c>
      <c r="I918" s="111">
        <v>3191.01</v>
      </c>
      <c r="J918" s="111">
        <v>3191.01</v>
      </c>
      <c r="K918" s="109">
        <v>122</v>
      </c>
      <c r="L918" s="110">
        <f t="shared" ref="L918:L941" si="219">SUM(M918:P918)</f>
        <v>436892.93000000005</v>
      </c>
      <c r="M918" s="108"/>
      <c r="N918" s="108"/>
      <c r="O918" s="108"/>
      <c r="P918" s="110">
        <f>'Форма 2'!C918-M918-N918-O918</f>
        <v>436892.93000000005</v>
      </c>
      <c r="Q918" s="111">
        <f>L918/I918</f>
        <v>136.91368250177845</v>
      </c>
      <c r="R918" s="111">
        <f>Q918</f>
        <v>136.91368250177845</v>
      </c>
      <c r="S918" s="112" t="s">
        <v>81</v>
      </c>
      <c r="T918" s="107" t="s">
        <v>92</v>
      </c>
      <c r="U918" s="217"/>
      <c r="V918" s="85"/>
      <c r="W918" s="85"/>
      <c r="X918" s="85"/>
      <c r="Y918" s="85"/>
      <c r="Z918" s="172"/>
      <c r="AA918" s="172"/>
      <c r="AB918" s="171"/>
      <c r="AC918" s="154"/>
      <c r="AD918" s="85"/>
      <c r="AE918" s="85"/>
      <c r="AF918" s="85"/>
      <c r="AG918" s="166" t="s">
        <v>5075</v>
      </c>
      <c r="AH918" s="85"/>
      <c r="AI918" s="85"/>
      <c r="AJ918" s="85"/>
    </row>
    <row r="919" spans="1:36" ht="16.5" thickTop="1" thickBot="1">
      <c r="A919" s="105">
        <f t="shared" si="212"/>
        <v>2</v>
      </c>
      <c r="B919" s="195" t="s">
        <v>1064</v>
      </c>
      <c r="C919" s="130">
        <v>1976</v>
      </c>
      <c r="D919" s="107">
        <v>2010</v>
      </c>
      <c r="E919" s="131" t="s">
        <v>94</v>
      </c>
      <c r="F919" s="107">
        <v>5</v>
      </c>
      <c r="G919" s="105">
        <v>4</v>
      </c>
      <c r="H919" s="111">
        <v>3670.99</v>
      </c>
      <c r="I919" s="111">
        <v>3353.61</v>
      </c>
      <c r="J919" s="111">
        <v>3353.61</v>
      </c>
      <c r="K919" s="109">
        <v>132</v>
      </c>
      <c r="L919" s="110">
        <f t="shared" si="219"/>
        <v>436892.93000000005</v>
      </c>
      <c r="M919" s="108"/>
      <c r="N919" s="108"/>
      <c r="O919" s="108"/>
      <c r="P919" s="110">
        <f>'Форма 2'!C919-M919-N919-O919</f>
        <v>436892.93000000005</v>
      </c>
      <c r="Q919" s="111">
        <f>L919/I919</f>
        <v>130.27541365871406</v>
      </c>
      <c r="R919" s="111">
        <f>Q919</f>
        <v>130.27541365871406</v>
      </c>
      <c r="S919" s="112" t="s">
        <v>81</v>
      </c>
      <c r="T919" s="107" t="s">
        <v>92</v>
      </c>
      <c r="U919" s="217"/>
      <c r="V919" s="85"/>
      <c r="W919" s="85"/>
      <c r="X919" s="85"/>
      <c r="Y919" s="85"/>
      <c r="Z919" s="172"/>
      <c r="AA919" s="172"/>
      <c r="AB919" s="171"/>
      <c r="AC919" s="154"/>
      <c r="AD919" s="85"/>
      <c r="AE919" s="85"/>
      <c r="AF919" s="85"/>
      <c r="AG919" s="166" t="s">
        <v>5075</v>
      </c>
      <c r="AH919" s="85"/>
      <c r="AI919" s="85"/>
      <c r="AJ919" s="85"/>
    </row>
    <row r="920" spans="1:36" ht="16.5" thickTop="1" thickBot="1">
      <c r="A920" s="105">
        <f t="shared" si="212"/>
        <v>3</v>
      </c>
      <c r="B920" s="195" t="s">
        <v>1066</v>
      </c>
      <c r="C920" s="130">
        <v>1983</v>
      </c>
      <c r="D920" s="107">
        <v>1983</v>
      </c>
      <c r="E920" s="131" t="s">
        <v>1065</v>
      </c>
      <c r="F920" s="107">
        <v>5</v>
      </c>
      <c r="G920" s="105">
        <v>4</v>
      </c>
      <c r="H920" s="111">
        <v>2764.4</v>
      </c>
      <c r="I920" s="111">
        <v>2764.4</v>
      </c>
      <c r="J920" s="111">
        <v>2764.4</v>
      </c>
      <c r="K920" s="109"/>
      <c r="L920" s="110">
        <f t="shared" si="219"/>
        <v>2962883.92</v>
      </c>
      <c r="M920" s="108"/>
      <c r="N920" s="108"/>
      <c r="O920" s="108"/>
      <c r="P920" s="110">
        <f>'Форма 2'!C920-M920-N920-O920</f>
        <v>2962883.92</v>
      </c>
      <c r="Q920" s="111">
        <f t="shared" ref="Q920:Q941" si="220">L920/I920</f>
        <v>1071.8</v>
      </c>
      <c r="R920" s="111">
        <f t="shared" ref="R920:R941" si="221">Q920</f>
        <v>1071.8</v>
      </c>
      <c r="S920" s="112" t="s">
        <v>81</v>
      </c>
      <c r="T920" s="107" t="s">
        <v>92</v>
      </c>
      <c r="U920" s="217"/>
      <c r="V920" s="85"/>
      <c r="W920" s="85"/>
      <c r="X920" s="85"/>
      <c r="Y920" s="85"/>
      <c r="Z920" s="85"/>
      <c r="AA920" s="85">
        <v>1</v>
      </c>
      <c r="AB920" s="86"/>
      <c r="AC920" s="86"/>
      <c r="AD920" s="85"/>
      <c r="AE920" s="85"/>
      <c r="AF920" s="85"/>
      <c r="AG920" s="85"/>
      <c r="AH920" s="85"/>
      <c r="AI920" s="85"/>
      <c r="AJ920" s="85"/>
    </row>
    <row r="921" spans="1:36" ht="16.5" thickTop="1" thickBot="1">
      <c r="A921" s="105">
        <f t="shared" si="212"/>
        <v>4</v>
      </c>
      <c r="B921" s="195" t="s">
        <v>1067</v>
      </c>
      <c r="C921" s="130">
        <v>1991</v>
      </c>
      <c r="D921" s="107">
        <v>2019</v>
      </c>
      <c r="E921" s="131" t="s">
        <v>1065</v>
      </c>
      <c r="F921" s="107">
        <v>5</v>
      </c>
      <c r="G921" s="105">
        <v>4</v>
      </c>
      <c r="H921" s="111">
        <v>3022.9</v>
      </c>
      <c r="I921" s="111">
        <v>3022.9</v>
      </c>
      <c r="J921" s="111">
        <v>3022.9</v>
      </c>
      <c r="K921" s="109">
        <v>130</v>
      </c>
      <c r="L921" s="110">
        <f t="shared" si="219"/>
        <v>10413950.958000001</v>
      </c>
      <c r="M921" s="108"/>
      <c r="N921" s="108"/>
      <c r="O921" s="108"/>
      <c r="P921" s="110">
        <f>'Форма 2'!C921-M921-N921-O921</f>
        <v>10413950.958000001</v>
      </c>
      <c r="Q921" s="111">
        <f t="shared" si="220"/>
        <v>3445.02</v>
      </c>
      <c r="R921" s="111">
        <f t="shared" si="221"/>
        <v>3445.02</v>
      </c>
      <c r="S921" s="112" t="s">
        <v>81</v>
      </c>
      <c r="T921" s="107" t="s">
        <v>92</v>
      </c>
      <c r="U921" s="217"/>
      <c r="V921" s="85"/>
      <c r="W921" s="85"/>
      <c r="X921" s="85"/>
      <c r="Y921" s="85"/>
      <c r="Z921" s="85"/>
      <c r="AA921" s="85"/>
      <c r="AB921" s="86"/>
      <c r="AC921" s="86"/>
      <c r="AD921" s="85">
        <v>1</v>
      </c>
      <c r="AE921" s="85"/>
      <c r="AF921" s="85"/>
      <c r="AG921" s="85"/>
      <c r="AH921" s="85"/>
      <c r="AI921" s="85"/>
      <c r="AJ921" s="85"/>
    </row>
    <row r="922" spans="1:36" ht="16.5" thickTop="1" thickBot="1">
      <c r="A922" s="105">
        <f t="shared" si="212"/>
        <v>5</v>
      </c>
      <c r="B922" s="195" t="s">
        <v>1068</v>
      </c>
      <c r="C922" s="130">
        <v>1987</v>
      </c>
      <c r="D922" s="107">
        <v>2019</v>
      </c>
      <c r="E922" s="131" t="s">
        <v>1065</v>
      </c>
      <c r="F922" s="107">
        <v>5</v>
      </c>
      <c r="G922" s="105">
        <v>6</v>
      </c>
      <c r="H922" s="111">
        <v>4387.3</v>
      </c>
      <c r="I922" s="111">
        <v>4387.3</v>
      </c>
      <c r="J922" s="111">
        <v>4387.3</v>
      </c>
      <c r="K922" s="109">
        <v>189</v>
      </c>
      <c r="L922" s="110">
        <f t="shared" si="219"/>
        <v>15114336.246000001</v>
      </c>
      <c r="M922" s="108"/>
      <c r="N922" s="108"/>
      <c r="O922" s="108"/>
      <c r="P922" s="110">
        <f>'Форма 2'!C922-M922-N922-O922</f>
        <v>15114336.246000001</v>
      </c>
      <c r="Q922" s="111">
        <f t="shared" si="220"/>
        <v>3445.02</v>
      </c>
      <c r="R922" s="111">
        <f t="shared" si="221"/>
        <v>3445.02</v>
      </c>
      <c r="S922" s="112" t="s">
        <v>81</v>
      </c>
      <c r="T922" s="107" t="s">
        <v>92</v>
      </c>
      <c r="U922" s="217"/>
      <c r="V922" s="85"/>
      <c r="W922" s="85"/>
      <c r="X922" s="85"/>
      <c r="Y922" s="85"/>
      <c r="Z922" s="85"/>
      <c r="AA922" s="85"/>
      <c r="AB922" s="86"/>
      <c r="AC922" s="86"/>
      <c r="AD922" s="85">
        <v>1</v>
      </c>
      <c r="AE922" s="85"/>
      <c r="AF922" s="85"/>
      <c r="AG922" s="85"/>
      <c r="AH922" s="85"/>
      <c r="AI922" s="85"/>
      <c r="AJ922" s="85"/>
    </row>
    <row r="923" spans="1:36" ht="16.5" thickTop="1" thickBot="1">
      <c r="A923" s="105">
        <f t="shared" si="212"/>
        <v>6</v>
      </c>
      <c r="B923" s="114" t="s">
        <v>1069</v>
      </c>
      <c r="C923" s="104">
        <v>1984</v>
      </c>
      <c r="D923" s="104"/>
      <c r="E923" s="135" t="s">
        <v>94</v>
      </c>
      <c r="F923" s="104">
        <v>5</v>
      </c>
      <c r="G923" s="104">
        <v>2</v>
      </c>
      <c r="H923" s="111">
        <v>3503.2</v>
      </c>
      <c r="I923" s="111">
        <v>2401.8000000000002</v>
      </c>
      <c r="J923" s="111">
        <v>2401.8000000000002</v>
      </c>
      <c r="K923" s="109"/>
      <c r="L923" s="110">
        <f t="shared" si="219"/>
        <v>15776731.264</v>
      </c>
      <c r="M923" s="108"/>
      <c r="N923" s="108"/>
      <c r="O923" s="108"/>
      <c r="P923" s="110">
        <f>'Форма 2'!C923-M923-N923-O923</f>
        <v>15776731.264</v>
      </c>
      <c r="Q923" s="111">
        <f t="shared" si="220"/>
        <v>6568.7114930468815</v>
      </c>
      <c r="R923" s="111">
        <f t="shared" si="221"/>
        <v>6568.7114930468815</v>
      </c>
      <c r="S923" s="112" t="s">
        <v>81</v>
      </c>
      <c r="T923" s="105" t="s">
        <v>82</v>
      </c>
      <c r="U923" s="217"/>
      <c r="V923" s="85"/>
      <c r="W923" s="85"/>
      <c r="X923" s="85"/>
      <c r="Y923" s="85"/>
      <c r="Z923" s="85"/>
      <c r="AA923" s="85"/>
      <c r="AB923" s="86"/>
      <c r="AC923" s="86"/>
      <c r="AD923" s="85">
        <v>1</v>
      </c>
      <c r="AE923" s="85"/>
      <c r="AF923" s="85"/>
      <c r="AG923" s="85"/>
      <c r="AH923" s="85"/>
      <c r="AI923" s="85"/>
      <c r="AJ923" s="85"/>
    </row>
    <row r="924" spans="1:36" ht="16.5" thickTop="1" thickBot="1">
      <c r="A924" s="105">
        <f t="shared" si="212"/>
        <v>7</v>
      </c>
      <c r="B924" s="195" t="s">
        <v>1071</v>
      </c>
      <c r="C924" s="130">
        <v>1989</v>
      </c>
      <c r="D924" s="107">
        <v>2018</v>
      </c>
      <c r="E924" s="131" t="s">
        <v>212</v>
      </c>
      <c r="F924" s="107">
        <v>5</v>
      </c>
      <c r="G924" s="105">
        <v>6</v>
      </c>
      <c r="H924" s="111">
        <v>3928.5</v>
      </c>
      <c r="I924" s="111">
        <v>3928.5</v>
      </c>
      <c r="J924" s="111">
        <v>3928.5</v>
      </c>
      <c r="K924" s="109">
        <v>214</v>
      </c>
      <c r="L924" s="110">
        <f t="shared" si="219"/>
        <v>13533761.07</v>
      </c>
      <c r="M924" s="108"/>
      <c r="N924" s="108"/>
      <c r="O924" s="108"/>
      <c r="P924" s="110">
        <f>'Форма 2'!C924-M924-N924-O924</f>
        <v>13533761.07</v>
      </c>
      <c r="Q924" s="111">
        <f t="shared" si="220"/>
        <v>3445.02</v>
      </c>
      <c r="R924" s="111">
        <f t="shared" si="221"/>
        <v>3445.02</v>
      </c>
      <c r="S924" s="112" t="s">
        <v>81</v>
      </c>
      <c r="T924" s="107" t="s">
        <v>92</v>
      </c>
      <c r="U924" s="217"/>
      <c r="V924" s="85"/>
      <c r="W924" s="85"/>
      <c r="X924" s="85"/>
      <c r="Y924" s="85"/>
      <c r="Z924" s="85"/>
      <c r="AA924" s="85"/>
      <c r="AB924" s="86"/>
      <c r="AC924" s="86"/>
      <c r="AD924" s="85">
        <v>1</v>
      </c>
      <c r="AE924" s="85"/>
      <c r="AF924" s="85"/>
      <c r="AG924" s="85"/>
      <c r="AH924" s="85"/>
      <c r="AI924" s="85"/>
      <c r="AJ924" s="85"/>
    </row>
    <row r="925" spans="1:36" ht="16.5" thickTop="1" thickBot="1">
      <c r="A925" s="105">
        <f t="shared" si="212"/>
        <v>8</v>
      </c>
      <c r="B925" s="195" t="s">
        <v>1072</v>
      </c>
      <c r="C925" s="130">
        <v>1986</v>
      </c>
      <c r="D925" s="107">
        <v>1986</v>
      </c>
      <c r="E925" s="131" t="s">
        <v>212</v>
      </c>
      <c r="F925" s="107">
        <v>5</v>
      </c>
      <c r="G925" s="105">
        <v>6</v>
      </c>
      <c r="H925" s="111">
        <v>2895.6</v>
      </c>
      <c r="I925" s="111">
        <v>2895.6</v>
      </c>
      <c r="J925" s="111">
        <v>1740.2</v>
      </c>
      <c r="K925" s="109"/>
      <c r="L925" s="110">
        <f t="shared" si="219"/>
        <v>4039390.9560000002</v>
      </c>
      <c r="M925" s="108"/>
      <c r="N925" s="108"/>
      <c r="O925" s="108"/>
      <c r="P925" s="110">
        <f>'Форма 2'!C925-M925-N925-O925</f>
        <v>4039390.9560000002</v>
      </c>
      <c r="Q925" s="111">
        <f t="shared" si="220"/>
        <v>1395.0100000000002</v>
      </c>
      <c r="R925" s="111">
        <f t="shared" si="221"/>
        <v>1395.0100000000002</v>
      </c>
      <c r="S925" s="112" t="s">
        <v>81</v>
      </c>
      <c r="T925" s="107" t="s">
        <v>92</v>
      </c>
      <c r="U925" s="217"/>
      <c r="V925" s="85"/>
      <c r="W925" s="85"/>
      <c r="X925" s="85">
        <v>1</v>
      </c>
      <c r="Y925" s="85">
        <v>1</v>
      </c>
      <c r="Z925" s="85">
        <v>1</v>
      </c>
      <c r="AA925" s="85"/>
      <c r="AB925" s="86"/>
      <c r="AC925" s="86"/>
      <c r="AD925" s="85"/>
      <c r="AE925" s="85"/>
      <c r="AF925" s="85"/>
      <c r="AG925" s="85"/>
      <c r="AH925" s="85"/>
      <c r="AI925" s="85"/>
      <c r="AJ925" s="85"/>
    </row>
    <row r="926" spans="1:36" ht="16.5" thickTop="1" thickBot="1">
      <c r="A926" s="105">
        <f t="shared" si="212"/>
        <v>9</v>
      </c>
      <c r="B926" s="195" t="s">
        <v>1073</v>
      </c>
      <c r="C926" s="130">
        <v>1964</v>
      </c>
      <c r="D926" s="107">
        <v>1964</v>
      </c>
      <c r="E926" s="131" t="s">
        <v>1065</v>
      </c>
      <c r="F926" s="107">
        <v>2</v>
      </c>
      <c r="G926" s="105">
        <v>2</v>
      </c>
      <c r="H926" s="111">
        <v>413.8</v>
      </c>
      <c r="I926" s="111">
        <v>413.8</v>
      </c>
      <c r="J926" s="111">
        <v>413.8</v>
      </c>
      <c r="K926" s="109"/>
      <c r="L926" s="110">
        <f t="shared" si="219"/>
        <v>1135140.298</v>
      </c>
      <c r="M926" s="108"/>
      <c r="N926" s="108"/>
      <c r="O926" s="108"/>
      <c r="P926" s="110">
        <f>'Форма 2'!C926-M926-N926-O926</f>
        <v>1135140.298</v>
      </c>
      <c r="Q926" s="111">
        <f t="shared" si="220"/>
        <v>2743.2099999999996</v>
      </c>
      <c r="R926" s="111">
        <f t="shared" si="221"/>
        <v>2743.2099999999996</v>
      </c>
      <c r="S926" s="112" t="s">
        <v>81</v>
      </c>
      <c r="T926" s="107" t="s">
        <v>120</v>
      </c>
      <c r="U926" s="217"/>
      <c r="V926" s="85"/>
      <c r="W926" s="85"/>
      <c r="X926" s="85"/>
      <c r="Y926" s="85"/>
      <c r="Z926" s="85"/>
      <c r="AA926" s="85"/>
      <c r="AB926" s="86"/>
      <c r="AC926" s="86"/>
      <c r="AD926" s="85"/>
      <c r="AE926" s="85">
        <v>1</v>
      </c>
      <c r="AF926" s="85"/>
      <c r="AG926" s="85"/>
      <c r="AH926" s="85"/>
      <c r="AI926" s="85"/>
      <c r="AJ926" s="85"/>
    </row>
    <row r="927" spans="1:36" ht="16.5" thickTop="1" thickBot="1">
      <c r="A927" s="105">
        <f t="shared" si="212"/>
        <v>10</v>
      </c>
      <c r="B927" s="195" t="s">
        <v>1074</v>
      </c>
      <c r="C927" s="130">
        <v>1971</v>
      </c>
      <c r="D927" s="107">
        <v>1971</v>
      </c>
      <c r="E927" s="131" t="s">
        <v>1065</v>
      </c>
      <c r="F927" s="107">
        <v>2</v>
      </c>
      <c r="G927" s="105">
        <v>2</v>
      </c>
      <c r="H927" s="111">
        <v>524.5</v>
      </c>
      <c r="I927" s="111">
        <v>524.5</v>
      </c>
      <c r="J927" s="111">
        <v>524.5</v>
      </c>
      <c r="K927" s="109">
        <v>23</v>
      </c>
      <c r="L927" s="110">
        <f t="shared" si="219"/>
        <v>1438813.645</v>
      </c>
      <c r="M927" s="108"/>
      <c r="N927" s="108"/>
      <c r="O927" s="108"/>
      <c r="P927" s="110">
        <f>'Форма 2'!C927-M927-N927-O927</f>
        <v>1438813.645</v>
      </c>
      <c r="Q927" s="111">
        <f t="shared" si="220"/>
        <v>2743.21</v>
      </c>
      <c r="R927" s="111">
        <f t="shared" si="221"/>
        <v>2743.21</v>
      </c>
      <c r="S927" s="112" t="s">
        <v>81</v>
      </c>
      <c r="T927" s="107" t="s">
        <v>82</v>
      </c>
      <c r="U927" s="217"/>
      <c r="V927" s="85"/>
      <c r="W927" s="85"/>
      <c r="X927" s="85"/>
      <c r="Y927" s="85"/>
      <c r="Z927" s="85"/>
      <c r="AA927" s="85"/>
      <c r="AB927" s="86"/>
      <c r="AC927" s="86"/>
      <c r="AD927" s="85"/>
      <c r="AE927" s="85">
        <v>1</v>
      </c>
      <c r="AF927" s="85"/>
      <c r="AG927" s="85"/>
      <c r="AH927" s="85"/>
      <c r="AI927" s="85"/>
      <c r="AJ927" s="85"/>
    </row>
    <row r="928" spans="1:36" ht="16.5" thickTop="1" thickBot="1">
      <c r="A928" s="105">
        <f t="shared" si="212"/>
        <v>11</v>
      </c>
      <c r="B928" s="195" t="s">
        <v>1075</v>
      </c>
      <c r="C928" s="130">
        <v>1971</v>
      </c>
      <c r="D928" s="107">
        <v>1971</v>
      </c>
      <c r="E928" s="131" t="s">
        <v>1065</v>
      </c>
      <c r="F928" s="107">
        <v>2</v>
      </c>
      <c r="G928" s="105">
        <v>1</v>
      </c>
      <c r="H928" s="111">
        <v>786.4</v>
      </c>
      <c r="I928" s="111">
        <v>786.4</v>
      </c>
      <c r="J928" s="111">
        <v>525.22</v>
      </c>
      <c r="K928" s="109"/>
      <c r="L928" s="110">
        <f t="shared" si="219"/>
        <v>437718.10399999999</v>
      </c>
      <c r="M928" s="108"/>
      <c r="N928" s="108"/>
      <c r="O928" s="108"/>
      <c r="P928" s="110">
        <f>'Форма 2'!C928-M928-N928-O928</f>
        <v>437718.10399999999</v>
      </c>
      <c r="Q928" s="111">
        <f t="shared" si="220"/>
        <v>556.61</v>
      </c>
      <c r="R928" s="111">
        <f t="shared" si="221"/>
        <v>556.61</v>
      </c>
      <c r="S928" s="112" t="s">
        <v>81</v>
      </c>
      <c r="T928" s="107" t="s">
        <v>82</v>
      </c>
      <c r="U928" s="217">
        <v>1</v>
      </c>
      <c r="V928" s="85"/>
      <c r="W928" s="85"/>
      <c r="X928" s="85"/>
      <c r="Y928" s="85"/>
      <c r="Z928" s="85"/>
      <c r="AA928" s="85"/>
      <c r="AB928" s="86"/>
      <c r="AC928" s="86"/>
      <c r="AD928" s="85"/>
      <c r="AE928" s="85"/>
      <c r="AF928" s="85"/>
      <c r="AG928" s="85"/>
      <c r="AH928" s="85"/>
      <c r="AI928" s="85"/>
      <c r="AJ928" s="85"/>
    </row>
    <row r="929" spans="1:36" ht="16.5" thickTop="1" thickBot="1">
      <c r="A929" s="105">
        <f t="shared" si="212"/>
        <v>12</v>
      </c>
      <c r="B929" s="195" t="s">
        <v>1076</v>
      </c>
      <c r="C929" s="130">
        <v>1957</v>
      </c>
      <c r="D929" s="107">
        <v>1957</v>
      </c>
      <c r="E929" s="131" t="s">
        <v>1065</v>
      </c>
      <c r="F929" s="107">
        <v>2</v>
      </c>
      <c r="G929" s="105">
        <v>1</v>
      </c>
      <c r="H929" s="111">
        <v>760.9</v>
      </c>
      <c r="I929" s="111">
        <v>760.9</v>
      </c>
      <c r="J929" s="111">
        <v>565.4</v>
      </c>
      <c r="K929" s="109"/>
      <c r="L929" s="110">
        <f t="shared" si="219"/>
        <v>987678.63599999994</v>
      </c>
      <c r="M929" s="108"/>
      <c r="N929" s="108"/>
      <c r="O929" s="108"/>
      <c r="P929" s="110">
        <f>'Форма 2'!C929-M929-N929-O929</f>
        <v>987678.63599999994</v>
      </c>
      <c r="Q929" s="111">
        <f t="shared" si="220"/>
        <v>1298.04</v>
      </c>
      <c r="R929" s="111">
        <f t="shared" si="221"/>
        <v>1298.04</v>
      </c>
      <c r="S929" s="112" t="s">
        <v>81</v>
      </c>
      <c r="T929" s="107" t="s">
        <v>82</v>
      </c>
      <c r="U929" s="217"/>
      <c r="V929" s="85"/>
      <c r="W929" s="85"/>
      <c r="X929" s="85"/>
      <c r="Y929" s="85"/>
      <c r="Z929" s="85"/>
      <c r="AA929" s="85"/>
      <c r="AB929" s="86"/>
      <c r="AC929" s="86"/>
      <c r="AD929" s="85"/>
      <c r="AE929" s="85"/>
      <c r="AF929" s="85">
        <v>1</v>
      </c>
      <c r="AG929" s="85"/>
      <c r="AH929" s="85"/>
      <c r="AI929" s="85"/>
      <c r="AJ929" s="85"/>
    </row>
    <row r="930" spans="1:36" ht="16.5" thickTop="1" thickBot="1">
      <c r="A930" s="105">
        <f t="shared" si="212"/>
        <v>13</v>
      </c>
      <c r="B930" s="195" t="s">
        <v>1077</v>
      </c>
      <c r="C930" s="130">
        <v>1955</v>
      </c>
      <c r="D930" s="107">
        <v>2012</v>
      </c>
      <c r="E930" s="131" t="s">
        <v>1065</v>
      </c>
      <c r="F930" s="107">
        <v>2</v>
      </c>
      <c r="G930" s="105">
        <v>1</v>
      </c>
      <c r="H930" s="111">
        <v>838.2</v>
      </c>
      <c r="I930" s="111">
        <v>838.2</v>
      </c>
      <c r="J930" s="111">
        <v>568.20000000000005</v>
      </c>
      <c r="K930" s="109"/>
      <c r="L930" s="110">
        <f t="shared" si="219"/>
        <v>1088017.128</v>
      </c>
      <c r="M930" s="108"/>
      <c r="N930" s="108"/>
      <c r="O930" s="108"/>
      <c r="P930" s="110">
        <f>'Форма 2'!C930-M930-N930-O930</f>
        <v>1088017.128</v>
      </c>
      <c r="Q930" s="111">
        <f t="shared" si="220"/>
        <v>1298.04</v>
      </c>
      <c r="R930" s="111">
        <f t="shared" si="221"/>
        <v>1298.04</v>
      </c>
      <c r="S930" s="112" t="s">
        <v>81</v>
      </c>
      <c r="T930" s="107" t="s">
        <v>82</v>
      </c>
      <c r="U930" s="217"/>
      <c r="V930" s="85"/>
      <c r="W930" s="85"/>
      <c r="X930" s="85"/>
      <c r="Y930" s="85"/>
      <c r="Z930" s="85"/>
      <c r="AA930" s="85"/>
      <c r="AB930" s="86"/>
      <c r="AC930" s="86"/>
      <c r="AD930" s="85"/>
      <c r="AE930" s="85"/>
      <c r="AF930" s="85">
        <v>1</v>
      </c>
      <c r="AG930" s="85"/>
      <c r="AH930" s="85"/>
      <c r="AI930" s="85"/>
      <c r="AJ930" s="85"/>
    </row>
    <row r="931" spans="1:36" ht="16.5" thickTop="1" thickBot="1">
      <c r="A931" s="105">
        <f t="shared" si="212"/>
        <v>14</v>
      </c>
      <c r="B931" s="195" t="s">
        <v>1078</v>
      </c>
      <c r="C931" s="130">
        <v>1989</v>
      </c>
      <c r="D931" s="107">
        <v>1989</v>
      </c>
      <c r="E931" s="131" t="s">
        <v>1065</v>
      </c>
      <c r="F931" s="107">
        <v>3</v>
      </c>
      <c r="G931" s="105">
        <v>1</v>
      </c>
      <c r="H931" s="111">
        <v>585.9</v>
      </c>
      <c r="I931" s="111">
        <v>585.9</v>
      </c>
      <c r="J931" s="111">
        <v>518.1</v>
      </c>
      <c r="K931" s="109"/>
      <c r="L931" s="110">
        <f t="shared" si="219"/>
        <v>221358.87899999999</v>
      </c>
      <c r="M931" s="108"/>
      <c r="N931" s="108"/>
      <c r="O931" s="108"/>
      <c r="P931" s="110">
        <f>'Форма 2'!C931-M931-N931-O931</f>
        <v>221358.87899999999</v>
      </c>
      <c r="Q931" s="111">
        <f t="shared" si="220"/>
        <v>377.81</v>
      </c>
      <c r="R931" s="111">
        <f t="shared" si="221"/>
        <v>377.81</v>
      </c>
      <c r="S931" s="112" t="s">
        <v>81</v>
      </c>
      <c r="T931" s="107" t="s">
        <v>82</v>
      </c>
      <c r="U931" s="217"/>
      <c r="V931" s="85"/>
      <c r="W931" s="85"/>
      <c r="X931" s="85">
        <v>1</v>
      </c>
      <c r="Y931" s="85"/>
      <c r="Z931" s="85"/>
      <c r="AA931" s="85"/>
      <c r="AB931" s="86"/>
      <c r="AC931" s="86"/>
      <c r="AD931" s="85"/>
      <c r="AE931" s="85"/>
      <c r="AF931" s="85"/>
      <c r="AG931" s="85"/>
      <c r="AH931" s="85"/>
      <c r="AI931" s="85"/>
      <c r="AJ931" s="85"/>
    </row>
    <row r="932" spans="1:36" ht="16.5" thickTop="1" thickBot="1">
      <c r="A932" s="105">
        <f t="shared" si="212"/>
        <v>15</v>
      </c>
      <c r="B932" s="195" t="s">
        <v>1079</v>
      </c>
      <c r="C932" s="130">
        <v>1952</v>
      </c>
      <c r="D932" s="107">
        <v>1952</v>
      </c>
      <c r="E932" s="131" t="s">
        <v>1065</v>
      </c>
      <c r="F932" s="107">
        <v>2</v>
      </c>
      <c r="G932" s="105">
        <v>1</v>
      </c>
      <c r="H932" s="111">
        <v>378.7</v>
      </c>
      <c r="I932" s="111">
        <v>378.7</v>
      </c>
      <c r="J932" s="111">
        <v>365.16</v>
      </c>
      <c r="K932" s="109">
        <v>24</v>
      </c>
      <c r="L932" s="110">
        <f t="shared" si="219"/>
        <v>2160900.0700000003</v>
      </c>
      <c r="M932" s="108"/>
      <c r="N932" s="108"/>
      <c r="O932" s="108"/>
      <c r="P932" s="110">
        <f>'Форма 2'!C932-M932-N932-O932</f>
        <v>2160900.0700000003</v>
      </c>
      <c r="Q932" s="111">
        <f t="shared" si="220"/>
        <v>5706.1000000000013</v>
      </c>
      <c r="R932" s="111">
        <f t="shared" si="221"/>
        <v>5706.1000000000013</v>
      </c>
      <c r="S932" s="112" t="s">
        <v>81</v>
      </c>
      <c r="T932" s="107" t="s">
        <v>82</v>
      </c>
      <c r="U932" s="217"/>
      <c r="V932" s="85">
        <v>1</v>
      </c>
      <c r="W932" s="85"/>
      <c r="X932" s="85"/>
      <c r="Y932" s="85"/>
      <c r="Z932" s="85"/>
      <c r="AA932" s="85"/>
      <c r="AB932" s="86"/>
      <c r="AC932" s="86"/>
      <c r="AD932" s="85"/>
      <c r="AE932" s="85"/>
      <c r="AF932" s="85"/>
      <c r="AG932" s="85"/>
      <c r="AH932" s="85"/>
      <c r="AI932" s="85"/>
      <c r="AJ932" s="85"/>
    </row>
    <row r="933" spans="1:36" ht="16.5" thickTop="1" thickBot="1">
      <c r="A933" s="105">
        <f t="shared" si="212"/>
        <v>16</v>
      </c>
      <c r="B933" s="195" t="s">
        <v>1080</v>
      </c>
      <c r="C933" s="130">
        <v>1952</v>
      </c>
      <c r="D933" s="107">
        <v>1952</v>
      </c>
      <c r="E933" s="131" t="s">
        <v>1065</v>
      </c>
      <c r="F933" s="107">
        <v>2</v>
      </c>
      <c r="G933" s="105">
        <v>1</v>
      </c>
      <c r="H933" s="111">
        <v>377.4</v>
      </c>
      <c r="I933" s="111">
        <v>377.4</v>
      </c>
      <c r="J933" s="111">
        <v>247.2</v>
      </c>
      <c r="K933" s="109">
        <v>24</v>
      </c>
      <c r="L933" s="110">
        <f t="shared" si="219"/>
        <v>210064.614</v>
      </c>
      <c r="M933" s="108"/>
      <c r="N933" s="108"/>
      <c r="O933" s="108"/>
      <c r="P933" s="110">
        <f>'Форма 2'!C933-M933-N933-O933</f>
        <v>210064.614</v>
      </c>
      <c r="Q933" s="111">
        <f t="shared" si="220"/>
        <v>556.61</v>
      </c>
      <c r="R933" s="111">
        <f t="shared" si="221"/>
        <v>556.61</v>
      </c>
      <c r="S933" s="112" t="s">
        <v>81</v>
      </c>
      <c r="T933" s="107" t="s">
        <v>82</v>
      </c>
      <c r="U933" s="217">
        <v>1</v>
      </c>
      <c r="V933" s="85"/>
      <c r="W933" s="85"/>
      <c r="X933" s="85"/>
      <c r="Y933" s="85"/>
      <c r="Z933" s="85"/>
      <c r="AA933" s="85"/>
      <c r="AB933" s="86"/>
      <c r="AC933" s="86"/>
      <c r="AD933" s="85"/>
      <c r="AE933" s="85"/>
      <c r="AF933" s="85"/>
      <c r="AG933" s="85"/>
      <c r="AH933" s="85"/>
      <c r="AI933" s="85"/>
      <c r="AJ933" s="85"/>
    </row>
    <row r="934" spans="1:36" ht="16.5" thickTop="1" thickBot="1">
      <c r="A934" s="105">
        <f t="shared" si="212"/>
        <v>17</v>
      </c>
      <c r="B934" s="195" t="s">
        <v>1081</v>
      </c>
      <c r="C934" s="130">
        <v>1953</v>
      </c>
      <c r="D934" s="107">
        <v>2012</v>
      </c>
      <c r="E934" s="131" t="s">
        <v>1065</v>
      </c>
      <c r="F934" s="107">
        <v>2</v>
      </c>
      <c r="G934" s="105">
        <v>2</v>
      </c>
      <c r="H934" s="111">
        <v>667.9</v>
      </c>
      <c r="I934" s="111">
        <v>667.9</v>
      </c>
      <c r="J934" s="111">
        <v>448.4</v>
      </c>
      <c r="K934" s="109">
        <v>35</v>
      </c>
      <c r="L934" s="110">
        <f t="shared" si="219"/>
        <v>1784134.554</v>
      </c>
      <c r="M934" s="108"/>
      <c r="N934" s="108"/>
      <c r="O934" s="108"/>
      <c r="P934" s="110">
        <f>'Форма 2'!C934-M934-N934-O934</f>
        <v>1784134.554</v>
      </c>
      <c r="Q934" s="111">
        <f t="shared" si="220"/>
        <v>2671.26</v>
      </c>
      <c r="R934" s="111">
        <f t="shared" si="221"/>
        <v>2671.26</v>
      </c>
      <c r="S934" s="112" t="s">
        <v>81</v>
      </c>
      <c r="T934" s="107" t="s">
        <v>82</v>
      </c>
      <c r="U934" s="217"/>
      <c r="V934" s="85"/>
      <c r="W934" s="85"/>
      <c r="X934" s="85"/>
      <c r="Y934" s="85"/>
      <c r="Z934" s="85"/>
      <c r="AA934" s="85"/>
      <c r="AB934" s="86"/>
      <c r="AC934" s="86"/>
      <c r="AD934" s="85"/>
      <c r="AE934" s="85"/>
      <c r="AF934" s="85"/>
      <c r="AG934" s="85"/>
      <c r="AH934" s="85">
        <v>1</v>
      </c>
      <c r="AI934" s="85"/>
      <c r="AJ934" s="85"/>
    </row>
    <row r="935" spans="1:36" ht="16.5" thickTop="1" thickBot="1">
      <c r="A935" s="105">
        <f t="shared" si="212"/>
        <v>18</v>
      </c>
      <c r="B935" s="195" t="s">
        <v>1083</v>
      </c>
      <c r="C935" s="130">
        <v>1940</v>
      </c>
      <c r="D935" s="107"/>
      <c r="E935" s="131" t="s">
        <v>173</v>
      </c>
      <c r="F935" s="107">
        <v>2</v>
      </c>
      <c r="G935" s="105">
        <v>2</v>
      </c>
      <c r="H935" s="111">
        <v>482.4</v>
      </c>
      <c r="I935" s="111">
        <v>432.91</v>
      </c>
      <c r="J935" s="111">
        <v>298.7</v>
      </c>
      <c r="K935" s="109"/>
      <c r="L935" s="110">
        <f t="shared" si="219"/>
        <v>5342430.4560000002</v>
      </c>
      <c r="M935" s="108"/>
      <c r="N935" s="108"/>
      <c r="O935" s="108"/>
      <c r="P935" s="110">
        <f>'Форма 2'!C935-M935-N935-O935</f>
        <v>5342430.4560000002</v>
      </c>
      <c r="Q935" s="111">
        <f>L935/I935</f>
        <v>12340.741622970132</v>
      </c>
      <c r="R935" s="111">
        <f>Q935</f>
        <v>12340.741622970132</v>
      </c>
      <c r="S935" s="112" t="s">
        <v>81</v>
      </c>
      <c r="T935" s="107" t="s">
        <v>82</v>
      </c>
      <c r="U935" s="217"/>
      <c r="V935" s="85"/>
      <c r="W935" s="85"/>
      <c r="X935" s="85"/>
      <c r="Y935" s="85"/>
      <c r="Z935" s="85"/>
      <c r="AA935" s="85"/>
      <c r="AB935" s="86"/>
      <c r="AC935" s="86"/>
      <c r="AD935" s="85">
        <v>1</v>
      </c>
      <c r="AE935" s="85"/>
      <c r="AF935" s="85">
        <v>1</v>
      </c>
      <c r="AG935" s="85"/>
      <c r="AH935" s="85">
        <v>1</v>
      </c>
      <c r="AI935" s="85"/>
      <c r="AJ935" s="85"/>
    </row>
    <row r="936" spans="1:36" ht="16.5" thickTop="1" thickBot="1">
      <c r="A936" s="105">
        <f t="shared" si="212"/>
        <v>19</v>
      </c>
      <c r="B936" s="195" t="s">
        <v>1084</v>
      </c>
      <c r="C936" s="130">
        <v>1983</v>
      </c>
      <c r="D936" s="107">
        <v>1983</v>
      </c>
      <c r="E936" s="131" t="s">
        <v>1065</v>
      </c>
      <c r="F936" s="107">
        <v>5</v>
      </c>
      <c r="G936" s="105">
        <v>3</v>
      </c>
      <c r="H936" s="111">
        <v>2076.6999999999998</v>
      </c>
      <c r="I936" s="111">
        <v>2076.6999999999998</v>
      </c>
      <c r="J936" s="111">
        <v>1292.5</v>
      </c>
      <c r="K936" s="109"/>
      <c r="L936" s="110">
        <f t="shared" si="219"/>
        <v>2900942.2299999995</v>
      </c>
      <c r="M936" s="108"/>
      <c r="N936" s="108"/>
      <c r="O936" s="108"/>
      <c r="P936" s="110">
        <f>'Форма 2'!C936-M936-N936-O936</f>
        <v>2900942.2299999995</v>
      </c>
      <c r="Q936" s="111">
        <f t="shared" si="220"/>
        <v>1396.8999999999999</v>
      </c>
      <c r="R936" s="111">
        <f t="shared" si="221"/>
        <v>1396.8999999999999</v>
      </c>
      <c r="S936" s="112" t="s">
        <v>81</v>
      </c>
      <c r="T936" s="107" t="s">
        <v>92</v>
      </c>
      <c r="U936" s="217"/>
      <c r="V936" s="85"/>
      <c r="W936" s="85"/>
      <c r="X936" s="85">
        <v>1</v>
      </c>
      <c r="Y936" s="85"/>
      <c r="Z936" s="85"/>
      <c r="AA936" s="85">
        <v>1</v>
      </c>
      <c r="AB936" s="86"/>
      <c r="AC936" s="86"/>
      <c r="AD936" s="85"/>
      <c r="AE936" s="85"/>
      <c r="AF936" s="85"/>
      <c r="AG936" s="85"/>
      <c r="AH936" s="85"/>
      <c r="AI936" s="85"/>
      <c r="AJ936" s="85"/>
    </row>
    <row r="937" spans="1:36" ht="16.5" thickTop="1" thickBot="1">
      <c r="A937" s="105">
        <f t="shared" si="212"/>
        <v>20</v>
      </c>
      <c r="B937" s="195" t="s">
        <v>1085</v>
      </c>
      <c r="C937" s="130">
        <v>1979</v>
      </c>
      <c r="D937" s="107">
        <v>2017</v>
      </c>
      <c r="E937" s="131" t="s">
        <v>1065</v>
      </c>
      <c r="F937" s="107">
        <v>2</v>
      </c>
      <c r="G937" s="105">
        <v>3</v>
      </c>
      <c r="H937" s="111">
        <v>933.7</v>
      </c>
      <c r="I937" s="111">
        <v>933.7</v>
      </c>
      <c r="J937" s="111">
        <v>933.7</v>
      </c>
      <c r="K937" s="109">
        <v>39</v>
      </c>
      <c r="L937" s="110">
        <f t="shared" si="219"/>
        <v>36058.61</v>
      </c>
      <c r="M937" s="108"/>
      <c r="N937" s="108"/>
      <c r="O937" s="108"/>
      <c r="P937" s="110">
        <f>'Форма 2'!C937-M937-N937-O937</f>
        <v>36058.61</v>
      </c>
      <c r="Q937" s="111">
        <f t="shared" si="220"/>
        <v>38.619053229088571</v>
      </c>
      <c r="R937" s="111">
        <f t="shared" si="221"/>
        <v>38.619053229088571</v>
      </c>
      <c r="S937" s="112" t="s">
        <v>81</v>
      </c>
      <c r="T937" s="107" t="s">
        <v>92</v>
      </c>
      <c r="U937" s="217"/>
      <c r="V937" s="85"/>
      <c r="W937" s="85"/>
      <c r="X937" s="85"/>
      <c r="Y937" s="85"/>
      <c r="Z937" s="172"/>
      <c r="AA937" s="172"/>
      <c r="AB937" s="171"/>
      <c r="AC937" s="154"/>
      <c r="AD937" s="85"/>
      <c r="AE937" s="85"/>
      <c r="AF937" s="85"/>
      <c r="AG937" s="166" t="s">
        <v>26</v>
      </c>
      <c r="AH937" s="85"/>
      <c r="AI937" s="85"/>
      <c r="AJ937" s="85"/>
    </row>
    <row r="938" spans="1:36" ht="16.5" thickTop="1" thickBot="1">
      <c r="A938" s="105">
        <f t="shared" si="212"/>
        <v>21</v>
      </c>
      <c r="B938" s="114" t="s">
        <v>1086</v>
      </c>
      <c r="C938" s="113">
        <v>1976</v>
      </c>
      <c r="D938" s="107">
        <v>1976</v>
      </c>
      <c r="E938" s="114" t="s">
        <v>1065</v>
      </c>
      <c r="F938" s="107">
        <v>2</v>
      </c>
      <c r="G938" s="107">
        <v>3</v>
      </c>
      <c r="H938" s="111">
        <v>902.1</v>
      </c>
      <c r="I938" s="111">
        <v>902.1</v>
      </c>
      <c r="J938" s="111">
        <v>860.97</v>
      </c>
      <c r="K938" s="125"/>
      <c r="L938" s="110">
        <f t="shared" si="219"/>
        <v>10219033.905000001</v>
      </c>
      <c r="M938" s="108"/>
      <c r="N938" s="108"/>
      <c r="O938" s="108"/>
      <c r="P938" s="110">
        <f>'Форма 2'!C938-M938-N938-O938</f>
        <v>10219033.905000001</v>
      </c>
      <c r="Q938" s="111">
        <f t="shared" si="220"/>
        <v>11328.050000000001</v>
      </c>
      <c r="R938" s="111">
        <f t="shared" si="221"/>
        <v>11328.050000000001</v>
      </c>
      <c r="S938" s="112" t="s">
        <v>81</v>
      </c>
      <c r="T938" s="107" t="s">
        <v>82</v>
      </c>
      <c r="U938" s="217">
        <v>1</v>
      </c>
      <c r="V938" s="85">
        <v>1</v>
      </c>
      <c r="W938" s="85"/>
      <c r="X938" s="85">
        <v>1</v>
      </c>
      <c r="Y938" s="85">
        <v>1</v>
      </c>
      <c r="Z938" s="85">
        <v>1</v>
      </c>
      <c r="AA938" s="85"/>
      <c r="AB938" s="86"/>
      <c r="AC938" s="86"/>
      <c r="AD938" s="85"/>
      <c r="AE938" s="85"/>
      <c r="AF938" s="85"/>
      <c r="AG938" s="85"/>
      <c r="AH938" s="85"/>
      <c r="AI938" s="85"/>
      <c r="AJ938" s="85"/>
    </row>
    <row r="939" spans="1:36" ht="16.5" thickTop="1" thickBot="1">
      <c r="A939" s="105">
        <f t="shared" si="212"/>
        <v>22</v>
      </c>
      <c r="B939" s="195" t="s">
        <v>1087</v>
      </c>
      <c r="C939" s="130">
        <v>1991</v>
      </c>
      <c r="D939" s="107"/>
      <c r="E939" s="131" t="s">
        <v>91</v>
      </c>
      <c r="F939" s="107">
        <v>3</v>
      </c>
      <c r="G939" s="105">
        <v>3</v>
      </c>
      <c r="H939" s="111">
        <v>1340</v>
      </c>
      <c r="I939" s="111">
        <v>786</v>
      </c>
      <c r="J939" s="111">
        <v>786</v>
      </c>
      <c r="K939" s="109"/>
      <c r="L939" s="110">
        <f t="shared" si="219"/>
        <v>9521222.5999999996</v>
      </c>
      <c r="M939" s="108"/>
      <c r="N939" s="108"/>
      <c r="O939" s="108"/>
      <c r="P939" s="110">
        <f>'Форма 2'!C939-M939-N939-O939</f>
        <v>9521222.5999999996</v>
      </c>
      <c r="Q939" s="111">
        <f t="shared" si="220"/>
        <v>12113.514758269719</v>
      </c>
      <c r="R939" s="111">
        <f t="shared" si="221"/>
        <v>12113.514758269719</v>
      </c>
      <c r="S939" s="112" t="s">
        <v>81</v>
      </c>
      <c r="T939" s="107" t="s">
        <v>82</v>
      </c>
      <c r="U939" s="217"/>
      <c r="V939" s="85"/>
      <c r="W939" s="85"/>
      <c r="X939" s="85"/>
      <c r="Y939" s="85"/>
      <c r="Z939" s="85"/>
      <c r="AA939" s="85"/>
      <c r="AB939" s="86"/>
      <c r="AC939" s="86"/>
      <c r="AD939" s="85">
        <v>1</v>
      </c>
      <c r="AE939" s="85"/>
      <c r="AF939" s="85"/>
      <c r="AG939" s="85"/>
      <c r="AH939" s="85"/>
      <c r="AI939" s="85"/>
      <c r="AJ939" s="85"/>
    </row>
    <row r="940" spans="1:36" ht="16.5" thickTop="1" thickBot="1">
      <c r="A940" s="105">
        <f t="shared" si="212"/>
        <v>23</v>
      </c>
      <c r="B940" s="112" t="s">
        <v>1088</v>
      </c>
      <c r="C940" s="107">
        <v>1953</v>
      </c>
      <c r="D940" s="107">
        <v>1953</v>
      </c>
      <c r="E940" s="114" t="s">
        <v>306</v>
      </c>
      <c r="F940" s="107">
        <v>2</v>
      </c>
      <c r="G940" s="107">
        <v>2</v>
      </c>
      <c r="H940" s="111">
        <v>526.94000000000005</v>
      </c>
      <c r="I940" s="111">
        <v>526.94000000000005</v>
      </c>
      <c r="J940" s="111">
        <v>354.53</v>
      </c>
      <c r="K940" s="122">
        <v>18</v>
      </c>
      <c r="L940" s="110">
        <f t="shared" si="219"/>
        <v>339707.67920000001</v>
      </c>
      <c r="M940" s="108"/>
      <c r="N940" s="108"/>
      <c r="O940" s="108"/>
      <c r="P940" s="110">
        <f>'Форма 2'!C940-M940-N940-O940</f>
        <v>339707.67920000001</v>
      </c>
      <c r="Q940" s="111">
        <f t="shared" si="220"/>
        <v>644.67999999999995</v>
      </c>
      <c r="R940" s="111">
        <f t="shared" si="221"/>
        <v>644.67999999999995</v>
      </c>
      <c r="S940" s="112" t="s">
        <v>81</v>
      </c>
      <c r="T940" s="107" t="s">
        <v>82</v>
      </c>
      <c r="U940" s="217"/>
      <c r="V940" s="85"/>
      <c r="W940" s="85"/>
      <c r="X940" s="85"/>
      <c r="Y940" s="85"/>
      <c r="Z940" s="85">
        <v>1</v>
      </c>
      <c r="AA940" s="85"/>
      <c r="AB940" s="86"/>
      <c r="AC940" s="86"/>
      <c r="AD940" s="85"/>
      <c r="AE940" s="85"/>
      <c r="AF940" s="85"/>
      <c r="AG940" s="85"/>
      <c r="AH940" s="85"/>
      <c r="AI940" s="85"/>
      <c r="AJ940" s="85"/>
    </row>
    <row r="941" spans="1:36" ht="16.5" thickTop="1" thickBot="1">
      <c r="A941" s="105">
        <f t="shared" si="212"/>
        <v>24</v>
      </c>
      <c r="B941" s="112" t="s">
        <v>1089</v>
      </c>
      <c r="C941" s="107">
        <v>1952</v>
      </c>
      <c r="D941" s="107">
        <v>1978</v>
      </c>
      <c r="E941" s="114" t="s">
        <v>306</v>
      </c>
      <c r="F941" s="107">
        <v>2</v>
      </c>
      <c r="G941" s="107">
        <v>2</v>
      </c>
      <c r="H941" s="111">
        <v>886.55</v>
      </c>
      <c r="I941" s="111">
        <v>524.53</v>
      </c>
      <c r="J941" s="111">
        <v>425.85</v>
      </c>
      <c r="K941" s="122">
        <v>36</v>
      </c>
      <c r="L941" s="110">
        <f t="shared" si="219"/>
        <v>493462.5955</v>
      </c>
      <c r="M941" s="108"/>
      <c r="N941" s="108"/>
      <c r="O941" s="108"/>
      <c r="P941" s="110">
        <f>'Форма 2'!C941-M941-N941-O941</f>
        <v>493462.5955</v>
      </c>
      <c r="Q941" s="111">
        <f t="shared" si="220"/>
        <v>940.77096734219208</v>
      </c>
      <c r="R941" s="111">
        <f t="shared" si="221"/>
        <v>940.77096734219208</v>
      </c>
      <c r="S941" s="112" t="s">
        <v>81</v>
      </c>
      <c r="T941" s="107" t="s">
        <v>82</v>
      </c>
      <c r="U941" s="217">
        <v>1</v>
      </c>
      <c r="V941" s="85"/>
      <c r="W941" s="85"/>
      <c r="X941" s="85"/>
      <c r="Y941" s="85"/>
      <c r="Z941" s="85"/>
      <c r="AA941" s="85"/>
      <c r="AB941" s="86"/>
      <c r="AC941" s="86"/>
      <c r="AD941" s="85"/>
      <c r="AE941" s="85"/>
      <c r="AF941" s="85"/>
      <c r="AG941" s="85"/>
      <c r="AH941" s="85"/>
      <c r="AI941" s="85"/>
      <c r="AJ941" s="85"/>
    </row>
    <row r="942" spans="1:36" ht="17.25" thickTop="1" thickBot="1">
      <c r="A942" s="221">
        <v>0</v>
      </c>
      <c r="B942" s="13" t="s">
        <v>1090</v>
      </c>
      <c r="C942" s="5"/>
      <c r="D942" s="5"/>
      <c r="E942" s="5"/>
      <c r="F942" s="5"/>
      <c r="G942" s="5"/>
      <c r="H942" s="17">
        <f>SUM(H943:H951)</f>
        <v>14577.699999999999</v>
      </c>
      <c r="I942" s="17">
        <f t="shared" ref="I942:P942" si="222">SUM(I943:I951)</f>
        <v>13302.499999999998</v>
      </c>
      <c r="J942" s="17">
        <f t="shared" si="222"/>
        <v>13302.499999999998</v>
      </c>
      <c r="K942" s="18">
        <f t="shared" si="222"/>
        <v>564</v>
      </c>
      <c r="L942" s="17">
        <f t="shared" si="222"/>
        <v>57682849.237000003</v>
      </c>
      <c r="M942" s="17">
        <f t="shared" si="222"/>
        <v>0</v>
      </c>
      <c r="N942" s="17">
        <f t="shared" si="222"/>
        <v>0</v>
      </c>
      <c r="O942" s="17">
        <f t="shared" si="222"/>
        <v>0</v>
      </c>
      <c r="P942" s="17">
        <f t="shared" si="222"/>
        <v>57682849.237000003</v>
      </c>
      <c r="Q942" s="8" t="s">
        <v>76</v>
      </c>
      <c r="R942" s="8" t="s">
        <v>76</v>
      </c>
      <c r="S942" s="8" t="s">
        <v>76</v>
      </c>
      <c r="T942" s="5" t="s">
        <v>76</v>
      </c>
      <c r="U942" s="218" t="s">
        <v>76</v>
      </c>
      <c r="V942" s="84" t="s">
        <v>76</v>
      </c>
      <c r="W942" s="84" t="s">
        <v>76</v>
      </c>
      <c r="X942" s="84" t="s">
        <v>76</v>
      </c>
      <c r="Y942" s="84" t="s">
        <v>76</v>
      </c>
      <c r="Z942" s="84" t="s">
        <v>76</v>
      </c>
      <c r="AA942" s="84" t="s">
        <v>76</v>
      </c>
      <c r="AB942" s="84" t="s">
        <v>76</v>
      </c>
      <c r="AC942" s="84" t="s">
        <v>76</v>
      </c>
      <c r="AD942" s="84" t="s">
        <v>76</v>
      </c>
      <c r="AE942" s="84" t="s">
        <v>76</v>
      </c>
      <c r="AF942" s="84" t="s">
        <v>76</v>
      </c>
      <c r="AG942" s="84" t="s">
        <v>76</v>
      </c>
      <c r="AH942" s="84" t="s">
        <v>76</v>
      </c>
      <c r="AI942" s="84" t="s">
        <v>76</v>
      </c>
      <c r="AJ942" s="84" t="s">
        <v>76</v>
      </c>
    </row>
    <row r="943" spans="1:36" ht="16.5" thickTop="1" thickBot="1">
      <c r="A943" s="105">
        <f t="shared" ref="A943:A1001" si="223">A942+1</f>
        <v>1</v>
      </c>
      <c r="B943" s="195" t="s">
        <v>1091</v>
      </c>
      <c r="C943" s="130">
        <v>1969</v>
      </c>
      <c r="D943" s="107">
        <v>1969</v>
      </c>
      <c r="E943" s="131" t="s">
        <v>80</v>
      </c>
      <c r="F943" s="107">
        <v>2</v>
      </c>
      <c r="G943" s="105">
        <v>2</v>
      </c>
      <c r="H943" s="111">
        <v>503.7</v>
      </c>
      <c r="I943" s="111">
        <v>442.3</v>
      </c>
      <c r="J943" s="111">
        <v>442.3</v>
      </c>
      <c r="K943" s="109">
        <v>30</v>
      </c>
      <c r="L943" s="110">
        <f t="shared" ref="L943:L951" si="224">SUM(M943:P943)</f>
        <v>653822.74800000002</v>
      </c>
      <c r="M943" s="108"/>
      <c r="N943" s="108"/>
      <c r="O943" s="108"/>
      <c r="P943" s="110">
        <f>'Форма 2'!C943-M943-N943-O943</f>
        <v>653822.74800000002</v>
      </c>
      <c r="Q943" s="111">
        <f t="shared" ref="Q943:Q951" si="225">L943/I943</f>
        <v>1478.2336604114855</v>
      </c>
      <c r="R943" s="111">
        <f t="shared" ref="R943:R951" si="226">Q943</f>
        <v>1478.2336604114855</v>
      </c>
      <c r="S943" s="112" t="s">
        <v>81</v>
      </c>
      <c r="T943" s="107" t="s">
        <v>82</v>
      </c>
      <c r="U943" s="217"/>
      <c r="V943" s="85"/>
      <c r="W943" s="85"/>
      <c r="X943" s="85"/>
      <c r="Y943" s="85"/>
      <c r="Z943" s="85"/>
      <c r="AA943" s="85"/>
      <c r="AB943" s="86"/>
      <c r="AC943" s="86"/>
      <c r="AD943" s="85"/>
      <c r="AE943" s="85"/>
      <c r="AF943" s="85">
        <v>1</v>
      </c>
      <c r="AG943" s="85"/>
      <c r="AH943" s="85"/>
      <c r="AI943" s="85"/>
      <c r="AJ943" s="85"/>
    </row>
    <row r="944" spans="1:36" ht="16.5" thickTop="1" thickBot="1">
      <c r="A944" s="105">
        <f t="shared" si="223"/>
        <v>2</v>
      </c>
      <c r="B944" s="195" t="s">
        <v>1092</v>
      </c>
      <c r="C944" s="130">
        <v>1973</v>
      </c>
      <c r="D944" s="107">
        <v>1973</v>
      </c>
      <c r="E944" s="131" t="s">
        <v>80</v>
      </c>
      <c r="F944" s="107">
        <v>2</v>
      </c>
      <c r="G944" s="105">
        <v>2</v>
      </c>
      <c r="H944" s="111">
        <v>533.70000000000005</v>
      </c>
      <c r="I944" s="111">
        <v>508.7</v>
      </c>
      <c r="J944" s="111">
        <v>508.7</v>
      </c>
      <c r="K944" s="109">
        <v>22</v>
      </c>
      <c r="L944" s="110">
        <f t="shared" si="224"/>
        <v>201637.19700000001</v>
      </c>
      <c r="M944" s="108"/>
      <c r="N944" s="108"/>
      <c r="O944" s="108"/>
      <c r="P944" s="110">
        <f>'Форма 2'!C944-M944-N944-O944</f>
        <v>201637.19700000001</v>
      </c>
      <c r="Q944" s="111">
        <f t="shared" si="225"/>
        <v>396.37742677413019</v>
      </c>
      <c r="R944" s="111">
        <f t="shared" si="226"/>
        <v>396.37742677413019</v>
      </c>
      <c r="S944" s="112" t="s">
        <v>81</v>
      </c>
      <c r="T944" s="107" t="s">
        <v>82</v>
      </c>
      <c r="U944" s="217"/>
      <c r="V944" s="85"/>
      <c r="W944" s="85"/>
      <c r="X944" s="85">
        <v>1</v>
      </c>
      <c r="Y944" s="85"/>
      <c r="Z944" s="85"/>
      <c r="AA944" s="85"/>
      <c r="AB944" s="86"/>
      <c r="AC944" s="86"/>
      <c r="AD944" s="85"/>
      <c r="AE944" s="85"/>
      <c r="AF944" s="85"/>
      <c r="AG944" s="85"/>
      <c r="AH944" s="85"/>
      <c r="AI944" s="85"/>
      <c r="AJ944" s="85"/>
    </row>
    <row r="945" spans="1:36" ht="16.5" thickTop="1" thickBot="1">
      <c r="A945" s="105">
        <f t="shared" si="223"/>
        <v>3</v>
      </c>
      <c r="B945" s="195" t="s">
        <v>1093</v>
      </c>
      <c r="C945" s="130">
        <v>1975</v>
      </c>
      <c r="D945" s="107">
        <v>2012</v>
      </c>
      <c r="E945" s="131" t="s">
        <v>102</v>
      </c>
      <c r="F945" s="107">
        <v>2</v>
      </c>
      <c r="G945" s="105">
        <v>2</v>
      </c>
      <c r="H945" s="111">
        <v>561.20000000000005</v>
      </c>
      <c r="I945" s="111">
        <v>500.9</v>
      </c>
      <c r="J945" s="111">
        <v>500.9</v>
      </c>
      <c r="K945" s="109">
        <v>18</v>
      </c>
      <c r="L945" s="110">
        <f t="shared" si="224"/>
        <v>212026.97200000001</v>
      </c>
      <c r="M945" s="108"/>
      <c r="N945" s="108"/>
      <c r="O945" s="108"/>
      <c r="P945" s="110">
        <f>'Форма 2'!C945-M945-N945-O945</f>
        <v>212026.97200000001</v>
      </c>
      <c r="Q945" s="111">
        <f t="shared" si="225"/>
        <v>423.29201836693954</v>
      </c>
      <c r="R945" s="111">
        <f t="shared" si="226"/>
        <v>423.29201836693954</v>
      </c>
      <c r="S945" s="112" t="s">
        <v>81</v>
      </c>
      <c r="T945" s="107" t="s">
        <v>82</v>
      </c>
      <c r="U945" s="217"/>
      <c r="V945" s="85"/>
      <c r="W945" s="85"/>
      <c r="X945" s="85">
        <v>1</v>
      </c>
      <c r="Y945" s="85"/>
      <c r="Z945" s="85"/>
      <c r="AA945" s="85"/>
      <c r="AB945" s="86"/>
      <c r="AC945" s="86"/>
      <c r="AD945" s="85"/>
      <c r="AE945" s="85"/>
      <c r="AF945" s="85"/>
      <c r="AG945" s="85"/>
      <c r="AH945" s="85"/>
      <c r="AI945" s="85"/>
      <c r="AJ945" s="85"/>
    </row>
    <row r="946" spans="1:36" ht="16.5" thickTop="1" thickBot="1">
      <c r="A946" s="105">
        <f t="shared" si="223"/>
        <v>4</v>
      </c>
      <c r="B946" s="195" t="s">
        <v>1094</v>
      </c>
      <c r="C946" s="130">
        <v>1972</v>
      </c>
      <c r="D946" s="107">
        <v>1972</v>
      </c>
      <c r="E946" s="131" t="s">
        <v>80</v>
      </c>
      <c r="F946" s="107">
        <v>2</v>
      </c>
      <c r="G946" s="105">
        <v>2</v>
      </c>
      <c r="H946" s="111">
        <v>525.70000000000005</v>
      </c>
      <c r="I946" s="111">
        <v>497.3</v>
      </c>
      <c r="J946" s="111">
        <v>497.3</v>
      </c>
      <c r="K946" s="109">
        <v>24</v>
      </c>
      <c r="L946" s="110">
        <f t="shared" si="224"/>
        <v>198614.717</v>
      </c>
      <c r="M946" s="108"/>
      <c r="N946" s="108"/>
      <c r="O946" s="108"/>
      <c r="P946" s="110">
        <f>'Форма 2'!C946-M946-N946-O946</f>
        <v>198614.717</v>
      </c>
      <c r="Q946" s="111">
        <f t="shared" si="225"/>
        <v>399.3861190428313</v>
      </c>
      <c r="R946" s="111">
        <f t="shared" si="226"/>
        <v>399.3861190428313</v>
      </c>
      <c r="S946" s="112" t="s">
        <v>81</v>
      </c>
      <c r="T946" s="107" t="s">
        <v>82</v>
      </c>
      <c r="U946" s="217"/>
      <c r="V946" s="85"/>
      <c r="W946" s="85"/>
      <c r="X946" s="85">
        <v>1</v>
      </c>
      <c r="Y946" s="85"/>
      <c r="Z946" s="85"/>
      <c r="AA946" s="85"/>
      <c r="AB946" s="86"/>
      <c r="AC946" s="86"/>
      <c r="AD946" s="85"/>
      <c r="AE946" s="85"/>
      <c r="AF946" s="85"/>
      <c r="AG946" s="85"/>
      <c r="AH946" s="85"/>
      <c r="AI946" s="85"/>
      <c r="AJ946" s="85"/>
    </row>
    <row r="947" spans="1:36" ht="16.5" thickTop="1" thickBot="1">
      <c r="A947" s="105">
        <f t="shared" si="223"/>
        <v>5</v>
      </c>
      <c r="B947" s="195" t="s">
        <v>1095</v>
      </c>
      <c r="C947" s="130">
        <v>1976</v>
      </c>
      <c r="D947" s="107">
        <v>1976</v>
      </c>
      <c r="E947" s="131" t="s">
        <v>80</v>
      </c>
      <c r="F947" s="107">
        <v>2</v>
      </c>
      <c r="G947" s="105">
        <v>3</v>
      </c>
      <c r="H947" s="111">
        <v>969.4</v>
      </c>
      <c r="I947" s="111">
        <v>883</v>
      </c>
      <c r="J947" s="111">
        <v>883</v>
      </c>
      <c r="K947" s="109">
        <v>25</v>
      </c>
      <c r="L947" s="110">
        <f t="shared" si="224"/>
        <v>1653854.5639999998</v>
      </c>
      <c r="M947" s="108"/>
      <c r="N947" s="108"/>
      <c r="O947" s="108"/>
      <c r="P947" s="110">
        <f>'Форма 2'!C947-M947-N947-O947</f>
        <v>1653854.5639999998</v>
      </c>
      <c r="Q947" s="111">
        <f>L947/I947</f>
        <v>1872.9949762174404</v>
      </c>
      <c r="R947" s="111">
        <f>Q947</f>
        <v>1872.9949762174404</v>
      </c>
      <c r="S947" s="112" t="s">
        <v>81</v>
      </c>
      <c r="T947" s="107" t="s">
        <v>82</v>
      </c>
      <c r="U947" s="217"/>
      <c r="V947" s="85"/>
      <c r="W947" s="85"/>
      <c r="X947" s="85">
        <v>1</v>
      </c>
      <c r="Y947" s="85">
        <v>1</v>
      </c>
      <c r="Z947" s="85">
        <v>1</v>
      </c>
      <c r="AA947" s="85"/>
      <c r="AB947" s="86"/>
      <c r="AC947" s="86"/>
      <c r="AD947" s="85"/>
      <c r="AE947" s="85"/>
      <c r="AF947" s="85"/>
      <c r="AG947" s="85"/>
      <c r="AH947" s="85"/>
      <c r="AI947" s="85"/>
      <c r="AJ947" s="85"/>
    </row>
    <row r="948" spans="1:36" ht="16.5" thickTop="1" thickBot="1">
      <c r="A948" s="105">
        <f t="shared" si="223"/>
        <v>6</v>
      </c>
      <c r="B948" s="195" t="s">
        <v>1096</v>
      </c>
      <c r="C948" s="130">
        <v>1992</v>
      </c>
      <c r="D948" s="107">
        <v>1992</v>
      </c>
      <c r="E948" s="131" t="s">
        <v>80</v>
      </c>
      <c r="F948" s="107">
        <v>2</v>
      </c>
      <c r="G948" s="105">
        <v>2</v>
      </c>
      <c r="H948" s="111">
        <v>928.1</v>
      </c>
      <c r="I948" s="111">
        <v>855.8</v>
      </c>
      <c r="J948" s="111">
        <v>855.8</v>
      </c>
      <c r="K948" s="109">
        <v>32</v>
      </c>
      <c r="L948" s="110">
        <f t="shared" si="224"/>
        <v>6594512.4590000007</v>
      </c>
      <c r="M948" s="108"/>
      <c r="N948" s="108"/>
      <c r="O948" s="108"/>
      <c r="P948" s="110">
        <f>'Форма 2'!C948-M948-N948-O948</f>
        <v>6594512.4590000007</v>
      </c>
      <c r="Q948" s="111">
        <f>L948/I948</f>
        <v>7705.6700853003049</v>
      </c>
      <c r="R948" s="111">
        <f>Q948</f>
        <v>7705.6700853003049</v>
      </c>
      <c r="S948" s="112" t="s">
        <v>81</v>
      </c>
      <c r="T948" s="107" t="s">
        <v>82</v>
      </c>
      <c r="U948" s="217"/>
      <c r="V948" s="85"/>
      <c r="W948" s="85"/>
      <c r="X948" s="85"/>
      <c r="Y948" s="85"/>
      <c r="Z948" s="85"/>
      <c r="AA948" s="85"/>
      <c r="AB948" s="86"/>
      <c r="AC948" s="86"/>
      <c r="AD948" s="85">
        <v>1</v>
      </c>
      <c r="AE948" s="85"/>
      <c r="AF948" s="85"/>
      <c r="AG948" s="85"/>
      <c r="AH948" s="85"/>
      <c r="AI948" s="85"/>
      <c r="AJ948" s="85"/>
    </row>
    <row r="949" spans="1:36" ht="16.5" thickTop="1" thickBot="1">
      <c r="A949" s="105">
        <f t="shared" si="223"/>
        <v>7</v>
      </c>
      <c r="B949" s="195" t="s">
        <v>1097</v>
      </c>
      <c r="C949" s="130">
        <v>1969</v>
      </c>
      <c r="D949" s="107">
        <v>2014</v>
      </c>
      <c r="E949" s="131" t="s">
        <v>80</v>
      </c>
      <c r="F949" s="107">
        <v>2</v>
      </c>
      <c r="G949" s="105">
        <v>3</v>
      </c>
      <c r="H949" s="111">
        <v>860.9</v>
      </c>
      <c r="I949" s="111">
        <v>777.9</v>
      </c>
      <c r="J949" s="111">
        <v>777.9</v>
      </c>
      <c r="K949" s="109">
        <v>27</v>
      </c>
      <c r="L949" s="110">
        <f t="shared" si="224"/>
        <v>14768911.68</v>
      </c>
      <c r="M949" s="108"/>
      <c r="N949" s="108"/>
      <c r="O949" s="108"/>
      <c r="P949" s="110">
        <f>'Форма 2'!C949-M949-N949-O949</f>
        <v>14768911.68</v>
      </c>
      <c r="Q949" s="111">
        <f t="shared" ref="Q949:Q950" si="227">L949/I949</f>
        <v>18985.617277284997</v>
      </c>
      <c r="R949" s="111">
        <f t="shared" ref="R949:R950" si="228">Q949</f>
        <v>18985.617277284997</v>
      </c>
      <c r="S949" s="112" t="s">
        <v>81</v>
      </c>
      <c r="T949" s="107" t="s">
        <v>82</v>
      </c>
      <c r="U949" s="217">
        <v>1</v>
      </c>
      <c r="V949" s="85">
        <v>1</v>
      </c>
      <c r="W949" s="85"/>
      <c r="X949" s="85">
        <v>1</v>
      </c>
      <c r="Y949" s="85">
        <v>1</v>
      </c>
      <c r="Z949" s="85">
        <v>1</v>
      </c>
      <c r="AA949" s="85"/>
      <c r="AB949" s="86"/>
      <c r="AC949" s="86"/>
      <c r="AD949" s="85"/>
      <c r="AE949" s="85">
        <v>1</v>
      </c>
      <c r="AF949" s="85"/>
      <c r="AG949" s="85"/>
      <c r="AH949" s="85"/>
      <c r="AI949" s="85"/>
      <c r="AJ949" s="85"/>
    </row>
    <row r="950" spans="1:36" ht="16.5" thickTop="1" thickBot="1">
      <c r="A950" s="105">
        <f t="shared" si="223"/>
        <v>8</v>
      </c>
      <c r="B950" s="195" t="s">
        <v>1098</v>
      </c>
      <c r="C950" s="130">
        <v>1978</v>
      </c>
      <c r="D950" s="107"/>
      <c r="E950" s="131" t="s">
        <v>192</v>
      </c>
      <c r="F950" s="107">
        <v>5</v>
      </c>
      <c r="G950" s="105">
        <v>6</v>
      </c>
      <c r="H950" s="111">
        <v>4907.6000000000004</v>
      </c>
      <c r="I950" s="111">
        <v>4432.2</v>
      </c>
      <c r="J950" s="111">
        <v>4432.2</v>
      </c>
      <c r="K950" s="109">
        <v>168</v>
      </c>
      <c r="L950" s="110">
        <f t="shared" si="224"/>
        <v>16906780.152000003</v>
      </c>
      <c r="M950" s="108"/>
      <c r="N950" s="108"/>
      <c r="O950" s="108"/>
      <c r="P950" s="110">
        <f>'Форма 2'!C950-M950-N950-O950</f>
        <v>16906780.152000003</v>
      </c>
      <c r="Q950" s="111">
        <f t="shared" si="227"/>
        <v>3814.5345769595242</v>
      </c>
      <c r="R950" s="111">
        <f t="shared" si="228"/>
        <v>3814.5345769595242</v>
      </c>
      <c r="S950" s="112" t="s">
        <v>81</v>
      </c>
      <c r="T950" s="107" t="s">
        <v>82</v>
      </c>
      <c r="U950" s="217"/>
      <c r="V950" s="85"/>
      <c r="W950" s="85"/>
      <c r="X950" s="85"/>
      <c r="Y950" s="85"/>
      <c r="Z950" s="85"/>
      <c r="AA950" s="85"/>
      <c r="AB950" s="86"/>
      <c r="AC950" s="86"/>
      <c r="AD950" s="85">
        <v>1</v>
      </c>
      <c r="AE950" s="85"/>
      <c r="AF950" s="85"/>
      <c r="AG950" s="85"/>
      <c r="AH950" s="85"/>
      <c r="AI950" s="85"/>
      <c r="AJ950" s="85"/>
    </row>
    <row r="951" spans="1:36" ht="16.5" thickTop="1" thickBot="1">
      <c r="A951" s="105">
        <f t="shared" si="223"/>
        <v>9</v>
      </c>
      <c r="B951" s="195" t="s">
        <v>1099</v>
      </c>
      <c r="C951" s="130">
        <v>1977</v>
      </c>
      <c r="D951" s="107"/>
      <c r="E951" s="131" t="s">
        <v>192</v>
      </c>
      <c r="F951" s="107">
        <v>5</v>
      </c>
      <c r="G951" s="105">
        <v>6</v>
      </c>
      <c r="H951" s="111">
        <v>4787.3999999999996</v>
      </c>
      <c r="I951" s="111">
        <v>4404.3999999999996</v>
      </c>
      <c r="J951" s="111">
        <v>4404.3999999999996</v>
      </c>
      <c r="K951" s="109">
        <v>218</v>
      </c>
      <c r="L951" s="110">
        <f t="shared" si="224"/>
        <v>16492688.747999998</v>
      </c>
      <c r="M951" s="108"/>
      <c r="N951" s="108"/>
      <c r="O951" s="108"/>
      <c r="P951" s="110">
        <f>'Форма 2'!C951-M951-N951-O951</f>
        <v>16492688.747999998</v>
      </c>
      <c r="Q951" s="111">
        <f t="shared" si="225"/>
        <v>3744.5937580601217</v>
      </c>
      <c r="R951" s="111">
        <f t="shared" si="226"/>
        <v>3744.5937580601217</v>
      </c>
      <c r="S951" s="112" t="s">
        <v>81</v>
      </c>
      <c r="T951" s="107" t="s">
        <v>82</v>
      </c>
      <c r="U951" s="217"/>
      <c r="V951" s="85"/>
      <c r="W951" s="85"/>
      <c r="X951" s="85"/>
      <c r="Y951" s="85"/>
      <c r="Z951" s="85"/>
      <c r="AA951" s="85"/>
      <c r="AB951" s="86"/>
      <c r="AC951" s="86"/>
      <c r="AD951" s="85">
        <v>1</v>
      </c>
      <c r="AE951" s="85"/>
      <c r="AF951" s="85"/>
      <c r="AG951" s="85"/>
      <c r="AH951" s="85"/>
      <c r="AI951" s="85"/>
      <c r="AJ951" s="85"/>
    </row>
    <row r="952" spans="1:36" ht="17.25" thickTop="1" thickBot="1">
      <c r="A952" s="221">
        <v>0</v>
      </c>
      <c r="B952" s="13" t="s">
        <v>1100</v>
      </c>
      <c r="C952" s="5"/>
      <c r="D952" s="5"/>
      <c r="E952" s="5"/>
      <c r="F952" s="5"/>
      <c r="G952" s="5"/>
      <c r="H952" s="17">
        <f>SUM(H953:H955)</f>
        <v>2128.1</v>
      </c>
      <c r="I952" s="17">
        <f t="shared" ref="I952:P952" si="229">SUM(I953:I955)</f>
        <v>294.39999999999998</v>
      </c>
      <c r="J952" s="17">
        <f t="shared" si="229"/>
        <v>1833.6999999999998</v>
      </c>
      <c r="K952" s="18">
        <f t="shared" si="229"/>
        <v>114</v>
      </c>
      <c r="L952" s="17">
        <f t="shared" si="229"/>
        <v>6986520.7250000015</v>
      </c>
      <c r="M952" s="17">
        <f t="shared" si="229"/>
        <v>0</v>
      </c>
      <c r="N952" s="17">
        <f t="shared" si="229"/>
        <v>0</v>
      </c>
      <c r="O952" s="17">
        <f t="shared" si="229"/>
        <v>0</v>
      </c>
      <c r="P952" s="17">
        <f t="shared" si="229"/>
        <v>6986520.7250000015</v>
      </c>
      <c r="Q952" s="8" t="s">
        <v>76</v>
      </c>
      <c r="R952" s="8" t="s">
        <v>76</v>
      </c>
      <c r="S952" s="8" t="s">
        <v>76</v>
      </c>
      <c r="T952" s="5" t="s">
        <v>76</v>
      </c>
      <c r="U952" s="218" t="s">
        <v>76</v>
      </c>
      <c r="V952" s="84" t="s">
        <v>76</v>
      </c>
      <c r="W952" s="84" t="s">
        <v>76</v>
      </c>
      <c r="X952" s="84" t="s">
        <v>76</v>
      </c>
      <c r="Y952" s="84" t="s">
        <v>76</v>
      </c>
      <c r="Z952" s="84" t="s">
        <v>76</v>
      </c>
      <c r="AA952" s="84" t="s">
        <v>76</v>
      </c>
      <c r="AB952" s="84" t="s">
        <v>76</v>
      </c>
      <c r="AC952" s="84" t="s">
        <v>76</v>
      </c>
      <c r="AD952" s="84" t="s">
        <v>76</v>
      </c>
      <c r="AE952" s="84" t="s">
        <v>76</v>
      </c>
      <c r="AF952" s="84" t="s">
        <v>76</v>
      </c>
      <c r="AG952" s="84" t="s">
        <v>76</v>
      </c>
      <c r="AH952" s="84" t="s">
        <v>76</v>
      </c>
      <c r="AI952" s="84" t="s">
        <v>76</v>
      </c>
      <c r="AJ952" s="84" t="s">
        <v>76</v>
      </c>
    </row>
    <row r="953" spans="1:36" ht="16.5" thickTop="1" thickBot="1">
      <c r="A953" s="105">
        <f t="shared" si="223"/>
        <v>1</v>
      </c>
      <c r="B953" s="195" t="s">
        <v>1101</v>
      </c>
      <c r="C953" s="130">
        <v>1973</v>
      </c>
      <c r="D953" s="107"/>
      <c r="E953" s="131" t="s">
        <v>80</v>
      </c>
      <c r="F953" s="107">
        <v>2</v>
      </c>
      <c r="G953" s="105">
        <v>2</v>
      </c>
      <c r="H953" s="111">
        <v>799.2</v>
      </c>
      <c r="I953" s="111">
        <v>45.3</v>
      </c>
      <c r="J953" s="111">
        <v>753.9</v>
      </c>
      <c r="K953" s="109">
        <v>34</v>
      </c>
      <c r="L953" s="110">
        <f t="shared" ref="L953:L955" si="230">SUM(M953:P953)</f>
        <v>5822331.8400000008</v>
      </c>
      <c r="M953" s="108"/>
      <c r="N953" s="108"/>
      <c r="O953" s="108"/>
      <c r="P953" s="110">
        <f>'Форма 2'!C953-M953-N953-O953</f>
        <v>5822331.8400000008</v>
      </c>
      <c r="Q953" s="111">
        <f>L953/I953</f>
        <v>128528.29668874174</v>
      </c>
      <c r="R953" s="111">
        <f>Q953</f>
        <v>128528.29668874174</v>
      </c>
      <c r="S953" s="112" t="s">
        <v>81</v>
      </c>
      <c r="T953" s="107" t="s">
        <v>82</v>
      </c>
      <c r="U953" s="217">
        <v>1</v>
      </c>
      <c r="V953" s="85">
        <v>1</v>
      </c>
      <c r="W953" s="85"/>
      <c r="X953" s="85">
        <v>1</v>
      </c>
      <c r="Y953" s="85"/>
      <c r="Z953" s="85">
        <v>1</v>
      </c>
      <c r="AA953" s="85"/>
      <c r="AB953" s="86"/>
      <c r="AC953" s="86"/>
      <c r="AD953" s="85"/>
      <c r="AE953" s="85"/>
      <c r="AF953" s="85"/>
      <c r="AG953" s="85"/>
      <c r="AH953" s="85"/>
      <c r="AI953" s="85"/>
      <c r="AJ953" s="85"/>
    </row>
    <row r="954" spans="1:36" ht="16.5" thickTop="1" thickBot="1">
      <c r="A954" s="105">
        <f t="shared" si="223"/>
        <v>2</v>
      </c>
      <c r="B954" s="195" t="s">
        <v>1102</v>
      </c>
      <c r="C954" s="130">
        <v>1971</v>
      </c>
      <c r="D954" s="107"/>
      <c r="E954" s="131" t="s">
        <v>80</v>
      </c>
      <c r="F954" s="107">
        <v>3</v>
      </c>
      <c r="G954" s="105">
        <v>2</v>
      </c>
      <c r="H954" s="111">
        <v>911.2</v>
      </c>
      <c r="I954" s="111">
        <v>215.9</v>
      </c>
      <c r="J954" s="111">
        <v>695.3</v>
      </c>
      <c r="K954" s="109">
        <v>63</v>
      </c>
      <c r="L954" s="110">
        <f t="shared" si="230"/>
        <v>931692.88800000004</v>
      </c>
      <c r="M954" s="108"/>
      <c r="N954" s="108"/>
      <c r="O954" s="108"/>
      <c r="P954" s="110">
        <f>'Форма 2'!C954-M954-N954-O954</f>
        <v>931692.88800000004</v>
      </c>
      <c r="Q954" s="111">
        <f>L954/I954</f>
        <v>4315.3908661417327</v>
      </c>
      <c r="R954" s="111">
        <f>Q954</f>
        <v>4315.3908661417327</v>
      </c>
      <c r="S954" s="112" t="s">
        <v>81</v>
      </c>
      <c r="T954" s="107" t="s">
        <v>82</v>
      </c>
      <c r="U954" s="217"/>
      <c r="V954" s="85"/>
      <c r="W954" s="85"/>
      <c r="X954" s="85">
        <v>1</v>
      </c>
      <c r="Y954" s="85"/>
      <c r="Z954" s="85">
        <v>1</v>
      </c>
      <c r="AA954" s="85"/>
      <c r="AB954" s="86"/>
      <c r="AC954" s="86"/>
      <c r="AD954" s="85"/>
      <c r="AE954" s="85"/>
      <c r="AF954" s="85"/>
      <c r="AG954" s="85"/>
      <c r="AH954" s="85"/>
      <c r="AI954" s="85"/>
      <c r="AJ954" s="85"/>
    </row>
    <row r="955" spans="1:36" ht="16.5" thickTop="1" thickBot="1">
      <c r="A955" s="105">
        <f t="shared" si="223"/>
        <v>3</v>
      </c>
      <c r="B955" s="195" t="s">
        <v>1103</v>
      </c>
      <c r="C955" s="130">
        <v>1973</v>
      </c>
      <c r="D955" s="107"/>
      <c r="E955" s="131" t="s">
        <v>80</v>
      </c>
      <c r="F955" s="107">
        <v>2</v>
      </c>
      <c r="G955" s="105">
        <v>2</v>
      </c>
      <c r="H955" s="111">
        <v>417.7</v>
      </c>
      <c r="I955" s="111">
        <v>33.200000000000003</v>
      </c>
      <c r="J955" s="111">
        <v>384.5</v>
      </c>
      <c r="K955" s="109">
        <v>17</v>
      </c>
      <c r="L955" s="110">
        <f t="shared" si="230"/>
        <v>232495.997</v>
      </c>
      <c r="M955" s="108"/>
      <c r="N955" s="108"/>
      <c r="O955" s="108"/>
      <c r="P955" s="110">
        <f>'Форма 2'!C955-M955-N955-O955</f>
        <v>232495.997</v>
      </c>
      <c r="Q955" s="111">
        <f>L955/I955</f>
        <v>7002.8914759036143</v>
      </c>
      <c r="R955" s="111">
        <f>Q955</f>
        <v>7002.8914759036143</v>
      </c>
      <c r="S955" s="112" t="s">
        <v>81</v>
      </c>
      <c r="T955" s="107" t="s">
        <v>92</v>
      </c>
      <c r="U955" s="217">
        <v>1</v>
      </c>
      <c r="V955" s="85"/>
      <c r="W955" s="85"/>
      <c r="X955" s="85"/>
      <c r="Y955" s="85"/>
      <c r="Z955" s="85"/>
      <c r="AA955" s="85"/>
      <c r="AB955" s="86"/>
      <c r="AC955" s="86"/>
      <c r="AD955" s="85"/>
      <c r="AE955" s="85"/>
      <c r="AF955" s="85"/>
      <c r="AG955" s="85"/>
      <c r="AH955" s="85"/>
      <c r="AI955" s="85"/>
      <c r="AJ955" s="85"/>
    </row>
    <row r="956" spans="1:36" ht="17.25" thickTop="1" thickBot="1">
      <c r="A956" s="221">
        <v>0</v>
      </c>
      <c r="B956" s="13" t="s">
        <v>1104</v>
      </c>
      <c r="C956" s="5"/>
      <c r="D956" s="5"/>
      <c r="E956" s="5"/>
      <c r="F956" s="5"/>
      <c r="G956" s="5"/>
      <c r="H956" s="17">
        <f t="shared" ref="H956:P956" si="231">SUM(H957:H981)</f>
        <v>56433.260000000009</v>
      </c>
      <c r="I956" s="17">
        <f t="shared" si="231"/>
        <v>40942.800000000003</v>
      </c>
      <c r="J956" s="17">
        <f t="shared" si="231"/>
        <v>31811.98</v>
      </c>
      <c r="K956" s="18">
        <f t="shared" si="231"/>
        <v>988</v>
      </c>
      <c r="L956" s="17">
        <f t="shared" si="231"/>
        <v>161011062.12599999</v>
      </c>
      <c r="M956" s="17">
        <f t="shared" si="231"/>
        <v>0</v>
      </c>
      <c r="N956" s="17">
        <f t="shared" si="231"/>
        <v>0</v>
      </c>
      <c r="O956" s="17">
        <f t="shared" si="231"/>
        <v>0</v>
      </c>
      <c r="P956" s="17">
        <f t="shared" si="231"/>
        <v>161011062.12599999</v>
      </c>
      <c r="Q956" s="8" t="s">
        <v>76</v>
      </c>
      <c r="R956" s="8" t="s">
        <v>76</v>
      </c>
      <c r="S956" s="8" t="s">
        <v>76</v>
      </c>
      <c r="T956" s="5" t="s">
        <v>76</v>
      </c>
      <c r="U956" s="218" t="s">
        <v>76</v>
      </c>
      <c r="V956" s="84" t="s">
        <v>76</v>
      </c>
      <c r="W956" s="84" t="s">
        <v>76</v>
      </c>
      <c r="X956" s="84" t="s">
        <v>76</v>
      </c>
      <c r="Y956" s="84" t="s">
        <v>76</v>
      </c>
      <c r="Z956" s="84" t="s">
        <v>76</v>
      </c>
      <c r="AA956" s="84" t="s">
        <v>76</v>
      </c>
      <c r="AB956" s="84" t="s">
        <v>76</v>
      </c>
      <c r="AC956" s="84" t="s">
        <v>76</v>
      </c>
      <c r="AD956" s="84" t="s">
        <v>76</v>
      </c>
      <c r="AE956" s="84" t="s">
        <v>76</v>
      </c>
      <c r="AF956" s="84" t="s">
        <v>76</v>
      </c>
      <c r="AG956" s="84" t="s">
        <v>76</v>
      </c>
      <c r="AH956" s="84" t="s">
        <v>76</v>
      </c>
      <c r="AI956" s="84" t="s">
        <v>76</v>
      </c>
      <c r="AJ956" s="84" t="s">
        <v>76</v>
      </c>
    </row>
    <row r="957" spans="1:36" ht="16.5" thickTop="1" thickBot="1">
      <c r="A957" s="105">
        <f t="shared" si="223"/>
        <v>1</v>
      </c>
      <c r="B957" s="190" t="s">
        <v>1105</v>
      </c>
      <c r="C957" s="104">
        <v>1980</v>
      </c>
      <c r="D957" s="105"/>
      <c r="E957" s="106" t="s">
        <v>80</v>
      </c>
      <c r="F957" s="107">
        <v>5</v>
      </c>
      <c r="G957" s="105">
        <v>6</v>
      </c>
      <c r="H957" s="111">
        <v>4258.5200000000004</v>
      </c>
      <c r="I957" s="111">
        <v>2572</v>
      </c>
      <c r="J957" s="111">
        <v>2572</v>
      </c>
      <c r="K957" s="109">
        <v>172</v>
      </c>
      <c r="L957" s="110">
        <f t="shared" ref="L957:L981" si="232">SUM(M957:P957)</f>
        <v>14670686.570400001</v>
      </c>
      <c r="M957" s="108"/>
      <c r="N957" s="108"/>
      <c r="O957" s="108"/>
      <c r="P957" s="110">
        <f>'Форма 2'!C957-M957-N957-O957</f>
        <v>14670686.570400001</v>
      </c>
      <c r="Q957" s="111">
        <f t="shared" ref="Q957:Q979" si="233">L957/I957</f>
        <v>5703.9994441679637</v>
      </c>
      <c r="R957" s="111">
        <f t="shared" ref="R957:R979" si="234">Q957</f>
        <v>5703.9994441679637</v>
      </c>
      <c r="S957" s="112" t="s">
        <v>81</v>
      </c>
      <c r="T957" s="107" t="s">
        <v>92</v>
      </c>
      <c r="U957" s="217"/>
      <c r="V957" s="85"/>
      <c r="W957" s="85"/>
      <c r="X957" s="85"/>
      <c r="Y957" s="85"/>
      <c r="Z957" s="85"/>
      <c r="AA957" s="85"/>
      <c r="AB957" s="86"/>
      <c r="AC957" s="86"/>
      <c r="AD957" s="85">
        <v>1</v>
      </c>
      <c r="AE957" s="85"/>
      <c r="AF957" s="85"/>
      <c r="AG957" s="85"/>
      <c r="AH957" s="85"/>
      <c r="AI957" s="85"/>
      <c r="AJ957" s="85"/>
    </row>
    <row r="958" spans="1:36" ht="16.5" thickTop="1" thickBot="1">
      <c r="A958" s="105">
        <f t="shared" si="223"/>
        <v>2</v>
      </c>
      <c r="B958" s="189" t="s">
        <v>1106</v>
      </c>
      <c r="C958" s="104">
        <v>1985</v>
      </c>
      <c r="D958" s="105"/>
      <c r="E958" s="106" t="s">
        <v>91</v>
      </c>
      <c r="F958" s="107">
        <v>5</v>
      </c>
      <c r="G958" s="105">
        <v>6</v>
      </c>
      <c r="H958" s="111">
        <v>4547</v>
      </c>
      <c r="I958" s="111">
        <v>2652</v>
      </c>
      <c r="J958" s="111"/>
      <c r="K958" s="109"/>
      <c r="L958" s="110">
        <f t="shared" si="232"/>
        <v>7716213.5300000003</v>
      </c>
      <c r="M958" s="108"/>
      <c r="N958" s="108"/>
      <c r="O958" s="108"/>
      <c r="P958" s="110">
        <f>'Форма 2'!C958-M958-N958-O958</f>
        <v>7716213.5300000003</v>
      </c>
      <c r="Q958" s="111">
        <f t="shared" si="233"/>
        <v>2909.5827790346907</v>
      </c>
      <c r="R958" s="111">
        <f t="shared" si="234"/>
        <v>2909.5827790346907</v>
      </c>
      <c r="S958" s="112" t="s">
        <v>81</v>
      </c>
      <c r="T958" s="107" t="s">
        <v>92</v>
      </c>
      <c r="U958" s="217"/>
      <c r="V958" s="85"/>
      <c r="W958" s="85"/>
      <c r="X958" s="85"/>
      <c r="Y958" s="85"/>
      <c r="Z958" s="85"/>
      <c r="AA958" s="85"/>
      <c r="AB958" s="86"/>
      <c r="AC958" s="86"/>
      <c r="AD958" s="85"/>
      <c r="AE958" s="85">
        <v>1</v>
      </c>
      <c r="AF958" s="85"/>
      <c r="AG958" s="85"/>
      <c r="AH958" s="85"/>
      <c r="AI958" s="85"/>
      <c r="AJ958" s="85"/>
    </row>
    <row r="959" spans="1:36" ht="16.5" thickTop="1" thickBot="1">
      <c r="A959" s="105">
        <f t="shared" si="223"/>
        <v>3</v>
      </c>
      <c r="B959" s="190" t="s">
        <v>1107</v>
      </c>
      <c r="C959" s="104">
        <v>1989</v>
      </c>
      <c r="D959" s="105"/>
      <c r="E959" s="106" t="s">
        <v>80</v>
      </c>
      <c r="F959" s="107">
        <v>5</v>
      </c>
      <c r="G959" s="105">
        <v>7</v>
      </c>
      <c r="H959" s="111">
        <v>6498.8</v>
      </c>
      <c r="I959" s="111">
        <v>5368.1</v>
      </c>
      <c r="J959" s="111">
        <v>4856.1000000000004</v>
      </c>
      <c r="K959" s="109"/>
      <c r="L959" s="110">
        <f t="shared" si="232"/>
        <v>2555718.088</v>
      </c>
      <c r="M959" s="108"/>
      <c r="N959" s="108"/>
      <c r="O959" s="108"/>
      <c r="P959" s="110">
        <f>'Форма 2'!C959-M959-N959-O959</f>
        <v>2555718.088</v>
      </c>
      <c r="Q959" s="111">
        <f t="shared" si="233"/>
        <v>476.09360630390637</v>
      </c>
      <c r="R959" s="111">
        <f t="shared" si="234"/>
        <v>476.09360630390637</v>
      </c>
      <c r="S959" s="112" t="s">
        <v>81</v>
      </c>
      <c r="T959" s="107" t="s">
        <v>92</v>
      </c>
      <c r="U959" s="217">
        <v>1</v>
      </c>
      <c r="V959" s="85"/>
      <c r="W959" s="85"/>
      <c r="X959" s="85"/>
      <c r="Y959" s="85"/>
      <c r="Z959" s="85"/>
      <c r="AA959" s="85"/>
      <c r="AB959" s="86"/>
      <c r="AC959" s="86"/>
      <c r="AD959" s="85"/>
      <c r="AE959" s="85"/>
      <c r="AF959" s="85"/>
      <c r="AG959" s="85"/>
      <c r="AH959" s="85"/>
      <c r="AI959" s="85"/>
      <c r="AJ959" s="85"/>
    </row>
    <row r="960" spans="1:36" ht="16.5" thickTop="1" thickBot="1">
      <c r="A960" s="105">
        <f t="shared" si="223"/>
        <v>4</v>
      </c>
      <c r="B960" s="251" t="s">
        <v>1108</v>
      </c>
      <c r="C960" s="104">
        <v>1990</v>
      </c>
      <c r="D960" s="105"/>
      <c r="E960" s="106" t="s">
        <v>80</v>
      </c>
      <c r="F960" s="107">
        <v>5</v>
      </c>
      <c r="G960" s="105">
        <v>4</v>
      </c>
      <c r="H960" s="111">
        <v>4136.88</v>
      </c>
      <c r="I960" s="111">
        <v>2464.37</v>
      </c>
      <c r="J960" s="111">
        <v>2464.37</v>
      </c>
      <c r="K960" s="109">
        <v>155</v>
      </c>
      <c r="L960" s="110">
        <f t="shared" si="232"/>
        <v>14251634.3376</v>
      </c>
      <c r="M960" s="108"/>
      <c r="N960" s="108"/>
      <c r="O960" s="108"/>
      <c r="P960" s="110">
        <f>'Форма 2'!C960-M960-N960-O960</f>
        <v>14251634.3376</v>
      </c>
      <c r="Q960" s="111">
        <f t="shared" si="233"/>
        <v>5783.0741072160436</v>
      </c>
      <c r="R960" s="111">
        <f t="shared" si="234"/>
        <v>5783.0741072160436</v>
      </c>
      <c r="S960" s="112" t="s">
        <v>81</v>
      </c>
      <c r="T960" s="107" t="s">
        <v>92</v>
      </c>
      <c r="U960" s="217"/>
      <c r="V960" s="85"/>
      <c r="W960" s="85"/>
      <c r="X960" s="85"/>
      <c r="Y960" s="85"/>
      <c r="Z960" s="85"/>
      <c r="AA960" s="85"/>
      <c r="AB960" s="86"/>
      <c r="AC960" s="86"/>
      <c r="AD960" s="85">
        <v>1</v>
      </c>
      <c r="AE960" s="85"/>
      <c r="AF960" s="85"/>
      <c r="AG960" s="85"/>
      <c r="AH960" s="85"/>
      <c r="AI960" s="85"/>
      <c r="AJ960" s="85"/>
    </row>
    <row r="961" spans="1:36" ht="16.5" thickTop="1" thickBot="1">
      <c r="A961" s="105">
        <f t="shared" si="223"/>
        <v>5</v>
      </c>
      <c r="B961" s="251" t="s">
        <v>1109</v>
      </c>
      <c r="C961" s="104">
        <v>1982</v>
      </c>
      <c r="D961" s="105"/>
      <c r="E961" s="106" t="s">
        <v>80</v>
      </c>
      <c r="F961" s="107">
        <v>5</v>
      </c>
      <c r="G961" s="105">
        <v>6</v>
      </c>
      <c r="H961" s="111">
        <v>5527.8</v>
      </c>
      <c r="I961" s="111">
        <v>4738</v>
      </c>
      <c r="J961" s="111">
        <v>4222.3999999999996</v>
      </c>
      <c r="K961" s="109"/>
      <c r="L961" s="110">
        <f t="shared" si="232"/>
        <v>9380621.3220000006</v>
      </c>
      <c r="M961" s="108"/>
      <c r="N961" s="108"/>
      <c r="O961" s="108"/>
      <c r="P961" s="110">
        <f>'Форма 2'!C961-M961-N961-O961</f>
        <v>9380621.3220000006</v>
      </c>
      <c r="Q961" s="111">
        <f t="shared" si="233"/>
        <v>1979.8694221190376</v>
      </c>
      <c r="R961" s="111">
        <f t="shared" si="234"/>
        <v>1979.8694221190376</v>
      </c>
      <c r="S961" s="112" t="s">
        <v>81</v>
      </c>
      <c r="T961" s="107" t="s">
        <v>92</v>
      </c>
      <c r="U961" s="217"/>
      <c r="V961" s="85"/>
      <c r="W961" s="85"/>
      <c r="X961" s="85"/>
      <c r="Y961" s="85"/>
      <c r="Z961" s="85"/>
      <c r="AA961" s="85"/>
      <c r="AB961" s="86"/>
      <c r="AC961" s="86"/>
      <c r="AD961" s="85"/>
      <c r="AE961" s="85">
        <v>1</v>
      </c>
      <c r="AF961" s="85"/>
      <c r="AG961" s="85"/>
      <c r="AH961" s="85"/>
      <c r="AI961" s="85"/>
      <c r="AJ961" s="85"/>
    </row>
    <row r="962" spans="1:36" ht="16.5" thickTop="1" thickBot="1">
      <c r="A962" s="105">
        <f t="shared" si="223"/>
        <v>6</v>
      </c>
      <c r="B962" s="190" t="s">
        <v>1110</v>
      </c>
      <c r="C962" s="104">
        <v>1964</v>
      </c>
      <c r="D962" s="105"/>
      <c r="E962" s="106" t="s">
        <v>993</v>
      </c>
      <c r="F962" s="107">
        <v>2</v>
      </c>
      <c r="G962" s="105"/>
      <c r="H962" s="111">
        <v>144</v>
      </c>
      <c r="I962" s="111">
        <v>89</v>
      </c>
      <c r="J962" s="111">
        <v>89</v>
      </c>
      <c r="K962" s="109"/>
      <c r="L962" s="110">
        <f t="shared" si="232"/>
        <v>1023176.16</v>
      </c>
      <c r="M962" s="108"/>
      <c r="N962" s="108"/>
      <c r="O962" s="108"/>
      <c r="P962" s="110">
        <f>'Форма 2'!C962-M962-N962-O962</f>
        <v>1023176.16</v>
      </c>
      <c r="Q962" s="111">
        <f t="shared" si="233"/>
        <v>11496.361348314607</v>
      </c>
      <c r="R962" s="111">
        <f t="shared" si="234"/>
        <v>11496.361348314607</v>
      </c>
      <c r="S962" s="112" t="s">
        <v>81</v>
      </c>
      <c r="T962" s="107" t="s">
        <v>82</v>
      </c>
      <c r="U962" s="217"/>
      <c r="V962" s="85"/>
      <c r="W962" s="85"/>
      <c r="X962" s="85"/>
      <c r="Y962" s="85"/>
      <c r="Z962" s="85"/>
      <c r="AA962" s="85"/>
      <c r="AB962" s="86"/>
      <c r="AC962" s="86"/>
      <c r="AD962" s="85">
        <v>1</v>
      </c>
      <c r="AE962" s="85"/>
      <c r="AF962" s="85"/>
      <c r="AG962" s="85"/>
      <c r="AH962" s="85"/>
      <c r="AI962" s="85"/>
      <c r="AJ962" s="85"/>
    </row>
    <row r="963" spans="1:36" ht="16.5" thickTop="1" thickBot="1">
      <c r="A963" s="105">
        <f t="shared" si="223"/>
        <v>7</v>
      </c>
      <c r="B963" s="190" t="s">
        <v>1111</v>
      </c>
      <c r="C963" s="104">
        <v>1963</v>
      </c>
      <c r="D963" s="105"/>
      <c r="E963" s="106" t="s">
        <v>306</v>
      </c>
      <c r="F963" s="107">
        <v>2</v>
      </c>
      <c r="G963" s="105">
        <v>1</v>
      </c>
      <c r="H963" s="111">
        <v>325</v>
      </c>
      <c r="I963" s="111">
        <v>227</v>
      </c>
      <c r="J963" s="111">
        <v>112.5</v>
      </c>
      <c r="K963" s="109"/>
      <c r="L963" s="110">
        <f t="shared" si="232"/>
        <v>2309251.75</v>
      </c>
      <c r="M963" s="108"/>
      <c r="N963" s="108"/>
      <c r="O963" s="108"/>
      <c r="P963" s="110">
        <f>'Форма 2'!C963-M963-N963-O963</f>
        <v>2309251.75</v>
      </c>
      <c r="Q963" s="111">
        <f t="shared" si="233"/>
        <v>10172.915198237886</v>
      </c>
      <c r="R963" s="111">
        <f t="shared" si="234"/>
        <v>10172.915198237886</v>
      </c>
      <c r="S963" s="112" t="s">
        <v>81</v>
      </c>
      <c r="T963" s="107" t="s">
        <v>82</v>
      </c>
      <c r="U963" s="217"/>
      <c r="V963" s="85"/>
      <c r="W963" s="85"/>
      <c r="X963" s="85"/>
      <c r="Y963" s="85"/>
      <c r="Z963" s="85"/>
      <c r="AA963" s="85"/>
      <c r="AB963" s="86"/>
      <c r="AC963" s="86"/>
      <c r="AD963" s="85">
        <v>1</v>
      </c>
      <c r="AE963" s="85"/>
      <c r="AF963" s="85"/>
      <c r="AG963" s="85"/>
      <c r="AH963" s="85"/>
      <c r="AI963" s="85"/>
      <c r="AJ963" s="85"/>
    </row>
    <row r="964" spans="1:36" ht="16.5" thickTop="1" thickBot="1">
      <c r="A964" s="105">
        <f t="shared" si="223"/>
        <v>8</v>
      </c>
      <c r="B964" s="190" t="s">
        <v>1112</v>
      </c>
      <c r="C964" s="104">
        <v>1950</v>
      </c>
      <c r="D964" s="105"/>
      <c r="E964" s="106" t="s">
        <v>993</v>
      </c>
      <c r="F964" s="107">
        <v>2</v>
      </c>
      <c r="G964" s="105">
        <v>2</v>
      </c>
      <c r="H964" s="111">
        <v>304</v>
      </c>
      <c r="I964" s="111">
        <v>190</v>
      </c>
      <c r="J964" s="111">
        <v>152.1</v>
      </c>
      <c r="K964" s="109"/>
      <c r="L964" s="110">
        <f t="shared" si="232"/>
        <v>2160038.56</v>
      </c>
      <c r="M964" s="108"/>
      <c r="N964" s="108"/>
      <c r="O964" s="108"/>
      <c r="P964" s="110">
        <f>'Форма 2'!C964-M964-N964-O964</f>
        <v>2160038.56</v>
      </c>
      <c r="Q964" s="111">
        <f t="shared" si="233"/>
        <v>11368.624</v>
      </c>
      <c r="R964" s="111">
        <f t="shared" si="234"/>
        <v>11368.624</v>
      </c>
      <c r="S964" s="112" t="s">
        <v>81</v>
      </c>
      <c r="T964" s="107" t="s">
        <v>82</v>
      </c>
      <c r="U964" s="217"/>
      <c r="V964" s="85"/>
      <c r="W964" s="85"/>
      <c r="X964" s="85"/>
      <c r="Y964" s="85"/>
      <c r="Z964" s="85"/>
      <c r="AA964" s="85"/>
      <c r="AB964" s="86"/>
      <c r="AC964" s="86"/>
      <c r="AD964" s="85">
        <v>1</v>
      </c>
      <c r="AE964" s="85"/>
      <c r="AF964" s="85"/>
      <c r="AG964" s="85"/>
      <c r="AH964" s="85"/>
      <c r="AI964" s="85"/>
      <c r="AJ964" s="85"/>
    </row>
    <row r="965" spans="1:36" ht="16.5" thickTop="1" thickBot="1">
      <c r="A965" s="105">
        <f t="shared" si="223"/>
        <v>9</v>
      </c>
      <c r="B965" s="190" t="s">
        <v>1113</v>
      </c>
      <c r="C965" s="104">
        <v>1961</v>
      </c>
      <c r="D965" s="105"/>
      <c r="E965" s="106" t="s">
        <v>993</v>
      </c>
      <c r="F965" s="107">
        <v>2</v>
      </c>
      <c r="G965" s="105"/>
      <c r="H965" s="111">
        <v>145</v>
      </c>
      <c r="I965" s="111">
        <v>108</v>
      </c>
      <c r="J965" s="111">
        <v>108</v>
      </c>
      <c r="K965" s="109"/>
      <c r="L965" s="110">
        <f t="shared" si="232"/>
        <v>1030281.55</v>
      </c>
      <c r="M965" s="108"/>
      <c r="N965" s="108"/>
      <c r="O965" s="108"/>
      <c r="P965" s="110">
        <f>'Форма 2'!C965-M965-N965-O965</f>
        <v>1030281.55</v>
      </c>
      <c r="Q965" s="111">
        <f t="shared" si="233"/>
        <v>9539.6439814814821</v>
      </c>
      <c r="R965" s="111">
        <f t="shared" si="234"/>
        <v>9539.6439814814821</v>
      </c>
      <c r="S965" s="112" t="s">
        <v>81</v>
      </c>
      <c r="T965" s="107" t="s">
        <v>82</v>
      </c>
      <c r="U965" s="217"/>
      <c r="V965" s="85"/>
      <c r="W965" s="85"/>
      <c r="X965" s="85"/>
      <c r="Y965" s="85"/>
      <c r="Z965" s="85"/>
      <c r="AA965" s="85"/>
      <c r="AB965" s="86"/>
      <c r="AC965" s="86"/>
      <c r="AD965" s="85">
        <v>1</v>
      </c>
      <c r="AE965" s="85"/>
      <c r="AF965" s="85"/>
      <c r="AG965" s="85"/>
      <c r="AH965" s="85"/>
      <c r="AI965" s="85"/>
      <c r="AJ965" s="85"/>
    </row>
    <row r="966" spans="1:36" ht="16.5" thickTop="1" thickBot="1">
      <c r="A966" s="105">
        <f t="shared" si="223"/>
        <v>10</v>
      </c>
      <c r="B966" s="190" t="s">
        <v>1114</v>
      </c>
      <c r="C966" s="104" t="s">
        <v>1115</v>
      </c>
      <c r="D966" s="105"/>
      <c r="E966" s="106" t="s">
        <v>306</v>
      </c>
      <c r="F966" s="107">
        <v>2</v>
      </c>
      <c r="G966" s="105" t="s">
        <v>1116</v>
      </c>
      <c r="H966" s="111">
        <v>334</v>
      </c>
      <c r="I966" s="111">
        <v>226</v>
      </c>
      <c r="J966" s="111">
        <v>226</v>
      </c>
      <c r="K966" s="109"/>
      <c r="L966" s="110">
        <f t="shared" si="232"/>
        <v>2373200.2600000002</v>
      </c>
      <c r="M966" s="108"/>
      <c r="N966" s="108"/>
      <c r="O966" s="108"/>
      <c r="P966" s="110">
        <f>'Форма 2'!C966-M966-N966-O966</f>
        <v>2373200.2600000002</v>
      </c>
      <c r="Q966" s="111">
        <f t="shared" si="233"/>
        <v>10500.886106194692</v>
      </c>
      <c r="R966" s="111">
        <f t="shared" si="234"/>
        <v>10500.886106194692</v>
      </c>
      <c r="S966" s="112" t="s">
        <v>81</v>
      </c>
      <c r="T966" s="107" t="s">
        <v>82</v>
      </c>
      <c r="U966" s="217"/>
      <c r="V966" s="85"/>
      <c r="W966" s="85"/>
      <c r="X966" s="85"/>
      <c r="Y966" s="85"/>
      <c r="Z966" s="85"/>
      <c r="AA966" s="85"/>
      <c r="AB966" s="86"/>
      <c r="AC966" s="86"/>
      <c r="AD966" s="85">
        <v>1</v>
      </c>
      <c r="AE966" s="85"/>
      <c r="AF966" s="85"/>
      <c r="AG966" s="85"/>
      <c r="AH966" s="85"/>
      <c r="AI966" s="85"/>
      <c r="AJ966" s="85"/>
    </row>
    <row r="967" spans="1:36" ht="16.5" thickTop="1" thickBot="1">
      <c r="A967" s="105">
        <f t="shared" si="223"/>
        <v>11</v>
      </c>
      <c r="B967" s="190" t="s">
        <v>1117</v>
      </c>
      <c r="C967" s="104">
        <v>1966</v>
      </c>
      <c r="D967" s="105"/>
      <c r="E967" s="106" t="s">
        <v>1118</v>
      </c>
      <c r="F967" s="107">
        <v>2</v>
      </c>
      <c r="G967" s="105">
        <v>1</v>
      </c>
      <c r="H967" s="111">
        <v>176</v>
      </c>
      <c r="I967" s="111">
        <v>112</v>
      </c>
      <c r="J967" s="111">
        <v>65.400000000000006</v>
      </c>
      <c r="K967" s="109"/>
      <c r="L967" s="110">
        <f t="shared" si="232"/>
        <v>1250548.6400000001</v>
      </c>
      <c r="M967" s="108"/>
      <c r="N967" s="108"/>
      <c r="O967" s="108"/>
      <c r="P967" s="110">
        <f>'Форма 2'!C967-M967-N967-O967</f>
        <v>1250548.6400000001</v>
      </c>
      <c r="Q967" s="111">
        <f t="shared" si="233"/>
        <v>11165.612857142858</v>
      </c>
      <c r="R967" s="111">
        <f t="shared" si="234"/>
        <v>11165.612857142858</v>
      </c>
      <c r="S967" s="112" t="s">
        <v>81</v>
      </c>
      <c r="T967" s="107" t="s">
        <v>82</v>
      </c>
      <c r="U967" s="217"/>
      <c r="V967" s="85"/>
      <c r="W967" s="85"/>
      <c r="X967" s="85"/>
      <c r="Y967" s="85"/>
      <c r="Z967" s="85"/>
      <c r="AA967" s="85"/>
      <c r="AB967" s="86"/>
      <c r="AC967" s="86"/>
      <c r="AD967" s="85">
        <v>1</v>
      </c>
      <c r="AE967" s="85"/>
      <c r="AF967" s="85"/>
      <c r="AG967" s="85"/>
      <c r="AH967" s="85"/>
      <c r="AI967" s="85"/>
      <c r="AJ967" s="85"/>
    </row>
    <row r="968" spans="1:36" ht="16.5" thickTop="1" thickBot="1">
      <c r="A968" s="105">
        <f t="shared" si="223"/>
        <v>12</v>
      </c>
      <c r="B968" s="190" t="s">
        <v>1119</v>
      </c>
      <c r="C968" s="104" t="s">
        <v>1120</v>
      </c>
      <c r="D968" s="105"/>
      <c r="E968" s="106" t="s">
        <v>80</v>
      </c>
      <c r="F968" s="107">
        <v>3</v>
      </c>
      <c r="G968" s="105">
        <v>2</v>
      </c>
      <c r="H968" s="111">
        <v>1395.8</v>
      </c>
      <c r="I968" s="111">
        <v>833.2</v>
      </c>
      <c r="J968" s="111">
        <v>833.2</v>
      </c>
      <c r="K968" s="109">
        <v>39</v>
      </c>
      <c r="L968" s="110">
        <f t="shared" si="232"/>
        <v>5640776.75</v>
      </c>
      <c r="M968" s="108"/>
      <c r="N968" s="108"/>
      <c r="O968" s="108"/>
      <c r="P968" s="110">
        <f>'Форма 2'!C968-M968-N968-O968</f>
        <v>5640776.75</v>
      </c>
      <c r="Q968" s="111">
        <f t="shared" si="233"/>
        <v>6770.0153024483916</v>
      </c>
      <c r="R968" s="111">
        <f t="shared" si="234"/>
        <v>6770.0153024483916</v>
      </c>
      <c r="S968" s="112" t="s">
        <v>81</v>
      </c>
      <c r="T968" s="107" t="s">
        <v>92</v>
      </c>
      <c r="U968" s="217"/>
      <c r="V968" s="85"/>
      <c r="W968" s="85"/>
      <c r="X968" s="85"/>
      <c r="Y968" s="85"/>
      <c r="Z968" s="85"/>
      <c r="AA968" s="85"/>
      <c r="AB968" s="86"/>
      <c r="AC968" s="86"/>
      <c r="AD968" s="85"/>
      <c r="AE968" s="85">
        <v>1</v>
      </c>
      <c r="AF968" s="85">
        <v>1</v>
      </c>
      <c r="AG968" s="85"/>
      <c r="AH968" s="85"/>
      <c r="AI968" s="85"/>
      <c r="AJ968" s="85"/>
    </row>
    <row r="969" spans="1:36" ht="16.5" thickTop="1" thickBot="1">
      <c r="A969" s="105">
        <f t="shared" si="223"/>
        <v>13</v>
      </c>
      <c r="B969" s="190" t="s">
        <v>1121</v>
      </c>
      <c r="C969" s="104" t="s">
        <v>1122</v>
      </c>
      <c r="D969" s="105"/>
      <c r="E969" s="106" t="s">
        <v>1123</v>
      </c>
      <c r="F969" s="107">
        <v>2</v>
      </c>
      <c r="G969" s="105">
        <v>3</v>
      </c>
      <c r="H969" s="111">
        <v>636.9</v>
      </c>
      <c r="I969" s="111">
        <v>636.9</v>
      </c>
      <c r="J969" s="111">
        <v>320.35000000000002</v>
      </c>
      <c r="K969" s="109">
        <v>33</v>
      </c>
      <c r="L969" s="110">
        <f t="shared" si="232"/>
        <v>826721.67599999998</v>
      </c>
      <c r="M969" s="108"/>
      <c r="N969" s="108"/>
      <c r="O969" s="108"/>
      <c r="P969" s="110">
        <f>'Форма 2'!C969-M969-N969-O969</f>
        <v>826721.67599999998</v>
      </c>
      <c r="Q969" s="111">
        <f t="shared" si="233"/>
        <v>1298.04</v>
      </c>
      <c r="R969" s="111">
        <f t="shared" si="234"/>
        <v>1298.04</v>
      </c>
      <c r="S969" s="112" t="s">
        <v>81</v>
      </c>
      <c r="T969" s="107" t="s">
        <v>82</v>
      </c>
      <c r="U969" s="217"/>
      <c r="V969" s="85"/>
      <c r="W969" s="85"/>
      <c r="X969" s="85"/>
      <c r="Y969" s="85"/>
      <c r="Z969" s="85"/>
      <c r="AA969" s="85"/>
      <c r="AB969" s="86"/>
      <c r="AC969" s="86"/>
      <c r="AD969" s="85"/>
      <c r="AE969" s="85"/>
      <c r="AF969" s="85">
        <v>1</v>
      </c>
      <c r="AG969" s="85"/>
      <c r="AH969" s="85"/>
      <c r="AI969" s="85"/>
      <c r="AJ969" s="85"/>
    </row>
    <row r="970" spans="1:36" ht="16.5" thickTop="1" thickBot="1">
      <c r="A970" s="105">
        <f t="shared" si="223"/>
        <v>14</v>
      </c>
      <c r="B970" s="190" t="s">
        <v>1124</v>
      </c>
      <c r="C970" s="104"/>
      <c r="D970" s="105"/>
      <c r="E970" s="106" t="s">
        <v>993</v>
      </c>
      <c r="F970" s="107">
        <v>2</v>
      </c>
      <c r="G970" s="105"/>
      <c r="H970" s="111">
        <v>213</v>
      </c>
      <c r="I970" s="111">
        <v>168</v>
      </c>
      <c r="J970" s="111">
        <v>168</v>
      </c>
      <c r="K970" s="109"/>
      <c r="L970" s="110">
        <f t="shared" si="232"/>
        <v>1513448.07</v>
      </c>
      <c r="M970" s="108"/>
      <c r="N970" s="108"/>
      <c r="O970" s="108"/>
      <c r="P970" s="110">
        <f>'Форма 2'!C970-M970-N970-O970</f>
        <v>1513448.07</v>
      </c>
      <c r="Q970" s="111">
        <f t="shared" si="233"/>
        <v>9008.6194642857154</v>
      </c>
      <c r="R970" s="111">
        <f t="shared" si="234"/>
        <v>9008.6194642857154</v>
      </c>
      <c r="S970" s="112" t="s">
        <v>81</v>
      </c>
      <c r="T970" s="107" t="s">
        <v>82</v>
      </c>
      <c r="U970" s="217"/>
      <c r="V970" s="85"/>
      <c r="W970" s="85"/>
      <c r="X970" s="85"/>
      <c r="Y970" s="85"/>
      <c r="Z970" s="85"/>
      <c r="AA970" s="85"/>
      <c r="AB970" s="86"/>
      <c r="AC970" s="86"/>
      <c r="AD970" s="85">
        <v>1</v>
      </c>
      <c r="AE970" s="85"/>
      <c r="AF970" s="85"/>
      <c r="AG970" s="85"/>
      <c r="AH970" s="85"/>
      <c r="AI970" s="85"/>
      <c r="AJ970" s="85"/>
    </row>
    <row r="971" spans="1:36" ht="16.5" thickTop="1" thickBot="1">
      <c r="A971" s="105">
        <f t="shared" si="223"/>
        <v>15</v>
      </c>
      <c r="B971" s="190" t="s">
        <v>1125</v>
      </c>
      <c r="C971" s="104" t="s">
        <v>1126</v>
      </c>
      <c r="D971" s="105"/>
      <c r="E971" s="106" t="s">
        <v>80</v>
      </c>
      <c r="F971" s="107">
        <v>2</v>
      </c>
      <c r="G971" s="105">
        <v>3</v>
      </c>
      <c r="H971" s="111">
        <v>491.99</v>
      </c>
      <c r="I971" s="111">
        <v>310.58999999999997</v>
      </c>
      <c r="J971" s="111">
        <v>310.58999999999997</v>
      </c>
      <c r="K971" s="109">
        <v>19</v>
      </c>
      <c r="L971" s="110">
        <f t="shared" si="232"/>
        <v>3495780.8261000002</v>
      </c>
      <c r="M971" s="108"/>
      <c r="N971" s="108"/>
      <c r="O971" s="108"/>
      <c r="P971" s="110">
        <f>'Форма 2'!C971-M971-N971-O971</f>
        <v>3495780.8261000002</v>
      </c>
      <c r="Q971" s="111">
        <f t="shared" si="233"/>
        <v>11255.290982001998</v>
      </c>
      <c r="R971" s="111">
        <f t="shared" si="234"/>
        <v>11255.290982001998</v>
      </c>
      <c r="S971" s="112" t="s">
        <v>81</v>
      </c>
      <c r="T971" s="107" t="s">
        <v>92</v>
      </c>
      <c r="U971" s="217"/>
      <c r="V971" s="85"/>
      <c r="W971" s="85"/>
      <c r="X971" s="85"/>
      <c r="Y971" s="85"/>
      <c r="Z971" s="85"/>
      <c r="AA971" s="85"/>
      <c r="AB971" s="86"/>
      <c r="AC971" s="86"/>
      <c r="AD971" s="85">
        <v>1</v>
      </c>
      <c r="AE971" s="85"/>
      <c r="AF971" s="85"/>
      <c r="AG971" s="85"/>
      <c r="AH971" s="85"/>
      <c r="AI971" s="85"/>
      <c r="AJ971" s="85"/>
    </row>
    <row r="972" spans="1:36" ht="16.5" thickTop="1" thickBot="1">
      <c r="A972" s="105">
        <f t="shared" si="223"/>
        <v>16</v>
      </c>
      <c r="B972" s="190" t="s">
        <v>1127</v>
      </c>
      <c r="C972" s="104">
        <v>1965</v>
      </c>
      <c r="D972" s="105"/>
      <c r="E972" s="106" t="s">
        <v>80</v>
      </c>
      <c r="F972" s="107">
        <v>2</v>
      </c>
      <c r="G972" s="105">
        <v>3</v>
      </c>
      <c r="H972" s="111">
        <v>486.59</v>
      </c>
      <c r="I972" s="111">
        <v>307.94</v>
      </c>
      <c r="J972" s="111">
        <v>307.94</v>
      </c>
      <c r="K972" s="109">
        <v>24</v>
      </c>
      <c r="L972" s="110">
        <f t="shared" si="232"/>
        <v>3457411.7201</v>
      </c>
      <c r="M972" s="108"/>
      <c r="N972" s="108"/>
      <c r="O972" s="108"/>
      <c r="P972" s="110">
        <f>'Форма 2'!C972-M972-N972-O972</f>
        <v>3457411.7201</v>
      </c>
      <c r="Q972" s="111">
        <f t="shared" si="233"/>
        <v>11227.549912645321</v>
      </c>
      <c r="R972" s="111">
        <f t="shared" si="234"/>
        <v>11227.549912645321</v>
      </c>
      <c r="S972" s="112" t="s">
        <v>81</v>
      </c>
      <c r="T972" s="107" t="s">
        <v>82</v>
      </c>
      <c r="U972" s="217"/>
      <c r="V972" s="85"/>
      <c r="W972" s="85"/>
      <c r="X972" s="85"/>
      <c r="Y972" s="85"/>
      <c r="Z972" s="85"/>
      <c r="AA972" s="85"/>
      <c r="AB972" s="86"/>
      <c r="AC972" s="86"/>
      <c r="AD972" s="85">
        <v>1</v>
      </c>
      <c r="AE972" s="85"/>
      <c r="AF972" s="85"/>
      <c r="AG972" s="85"/>
      <c r="AH972" s="85"/>
      <c r="AI972" s="85"/>
      <c r="AJ972" s="85"/>
    </row>
    <row r="973" spans="1:36" ht="16.5" thickTop="1" thickBot="1">
      <c r="A973" s="105">
        <f t="shared" si="223"/>
        <v>17</v>
      </c>
      <c r="B973" s="190" t="s">
        <v>1128</v>
      </c>
      <c r="C973" s="104" t="s">
        <v>1129</v>
      </c>
      <c r="D973" s="105"/>
      <c r="E973" s="106" t="s">
        <v>80</v>
      </c>
      <c r="F973" s="107">
        <v>5</v>
      </c>
      <c r="G973" s="105">
        <v>7</v>
      </c>
      <c r="H973" s="111">
        <v>8359.1</v>
      </c>
      <c r="I973" s="111">
        <v>7585.9</v>
      </c>
      <c r="J973" s="111">
        <v>6051.9</v>
      </c>
      <c r="K973" s="109"/>
      <c r="L973" s="110">
        <f t="shared" si="232"/>
        <v>28797266.682</v>
      </c>
      <c r="M973" s="108"/>
      <c r="N973" s="108"/>
      <c r="O973" s="108"/>
      <c r="P973" s="110">
        <f>'Форма 2'!C973-M973-N973-O973</f>
        <v>28797266.682</v>
      </c>
      <c r="Q973" s="111">
        <f t="shared" si="233"/>
        <v>3796.1569071566987</v>
      </c>
      <c r="R973" s="111">
        <f t="shared" si="234"/>
        <v>3796.1569071566987</v>
      </c>
      <c r="S973" s="112" t="s">
        <v>81</v>
      </c>
      <c r="T973" s="107" t="s">
        <v>82</v>
      </c>
      <c r="U973" s="217"/>
      <c r="V973" s="85"/>
      <c r="W973" s="85"/>
      <c r="X973" s="85"/>
      <c r="Y973" s="85"/>
      <c r="Z973" s="85"/>
      <c r="AA973" s="85"/>
      <c r="AB973" s="86"/>
      <c r="AC973" s="86"/>
      <c r="AD973" s="85">
        <v>1</v>
      </c>
      <c r="AE973" s="85"/>
      <c r="AF973" s="85"/>
      <c r="AG973" s="85"/>
      <c r="AH973" s="85"/>
      <c r="AI973" s="85"/>
      <c r="AJ973" s="85"/>
    </row>
    <row r="974" spans="1:36" ht="16.5" thickTop="1" thickBot="1">
      <c r="A974" s="105">
        <f t="shared" si="223"/>
        <v>18</v>
      </c>
      <c r="B974" s="190" t="s">
        <v>1130</v>
      </c>
      <c r="C974" s="104" t="s">
        <v>1131</v>
      </c>
      <c r="D974" s="105"/>
      <c r="E974" s="106" t="s">
        <v>80</v>
      </c>
      <c r="F974" s="107">
        <v>2</v>
      </c>
      <c r="G974" s="105">
        <v>3</v>
      </c>
      <c r="H974" s="111">
        <v>1212.0999999999999</v>
      </c>
      <c r="I974" s="111">
        <v>895.7</v>
      </c>
      <c r="J974" s="111">
        <v>895.7</v>
      </c>
      <c r="K974" s="109">
        <v>27</v>
      </c>
      <c r="L974" s="110">
        <f t="shared" si="232"/>
        <v>8612443.2190000005</v>
      </c>
      <c r="M974" s="108"/>
      <c r="N974" s="108"/>
      <c r="O974" s="108"/>
      <c r="P974" s="110">
        <f>'Форма 2'!C974-M974-N974-O974</f>
        <v>8612443.2190000005</v>
      </c>
      <c r="Q974" s="111">
        <f t="shared" si="233"/>
        <v>9615.3212225075367</v>
      </c>
      <c r="R974" s="111">
        <f t="shared" si="234"/>
        <v>9615.3212225075367</v>
      </c>
      <c r="S974" s="112" t="s">
        <v>81</v>
      </c>
      <c r="T974" s="107" t="s">
        <v>82</v>
      </c>
      <c r="U974" s="217"/>
      <c r="V974" s="85"/>
      <c r="W974" s="85"/>
      <c r="X974" s="85"/>
      <c r="Y974" s="85"/>
      <c r="Z974" s="85"/>
      <c r="AA974" s="85"/>
      <c r="AB974" s="86"/>
      <c r="AC974" s="86"/>
      <c r="AD974" s="85">
        <v>1</v>
      </c>
      <c r="AE974" s="85"/>
      <c r="AF974" s="85"/>
      <c r="AG974" s="85"/>
      <c r="AH974" s="85"/>
      <c r="AI974" s="85"/>
      <c r="AJ974" s="85"/>
    </row>
    <row r="975" spans="1:36" ht="16.5" thickTop="1" thickBot="1">
      <c r="A975" s="105">
        <f t="shared" si="223"/>
        <v>19</v>
      </c>
      <c r="B975" s="190" t="s">
        <v>1132</v>
      </c>
      <c r="C975" s="104">
        <v>1970</v>
      </c>
      <c r="D975" s="105"/>
      <c r="E975" s="106" t="s">
        <v>80</v>
      </c>
      <c r="F975" s="107">
        <v>5</v>
      </c>
      <c r="G975" s="105">
        <v>4</v>
      </c>
      <c r="H975" s="111">
        <v>3121.26</v>
      </c>
      <c r="I975" s="111">
        <v>2087.2800000000002</v>
      </c>
      <c r="J975" s="111">
        <v>2087.2800000000002</v>
      </c>
      <c r="K975" s="109">
        <v>134</v>
      </c>
      <c r="L975" s="110">
        <f t="shared" si="232"/>
        <v>1227466.7076000001</v>
      </c>
      <c r="M975" s="108"/>
      <c r="N975" s="108"/>
      <c r="O975" s="108"/>
      <c r="P975" s="110">
        <f>'Форма 2'!C975-M975-N975-O975</f>
        <v>1227466.7076000001</v>
      </c>
      <c r="Q975" s="111">
        <f t="shared" si="233"/>
        <v>588.06997987811883</v>
      </c>
      <c r="R975" s="111">
        <f t="shared" si="234"/>
        <v>588.06997987811883</v>
      </c>
      <c r="S975" s="112" t="s">
        <v>81</v>
      </c>
      <c r="T975" s="107" t="s">
        <v>92</v>
      </c>
      <c r="U975" s="217">
        <v>1</v>
      </c>
      <c r="V975" s="85"/>
      <c r="W975" s="85"/>
      <c r="X975" s="85"/>
      <c r="Y975" s="85"/>
      <c r="Z975" s="85"/>
      <c r="AA975" s="85"/>
      <c r="AB975" s="86"/>
      <c r="AC975" s="86"/>
      <c r="AD975" s="85"/>
      <c r="AE975" s="85"/>
      <c r="AF975" s="85"/>
      <c r="AG975" s="85"/>
      <c r="AH975" s="85"/>
      <c r="AI975" s="85"/>
      <c r="AJ975" s="85"/>
    </row>
    <row r="976" spans="1:36" ht="16.5" thickTop="1" thickBot="1">
      <c r="A976" s="105">
        <f t="shared" si="223"/>
        <v>20</v>
      </c>
      <c r="B976" s="190" t="s">
        <v>1133</v>
      </c>
      <c r="C976" s="104">
        <v>1976</v>
      </c>
      <c r="D976" s="105"/>
      <c r="E976" s="106" t="s">
        <v>80</v>
      </c>
      <c r="F976" s="107">
        <v>5</v>
      </c>
      <c r="G976" s="105">
        <v>8</v>
      </c>
      <c r="H976" s="111">
        <v>5850.16</v>
      </c>
      <c r="I976" s="111">
        <v>3901.47</v>
      </c>
      <c r="J976" s="111">
        <v>3537.9</v>
      </c>
      <c r="K976" s="109">
        <v>262</v>
      </c>
      <c r="L976" s="110">
        <f t="shared" si="232"/>
        <v>20153918.203199998</v>
      </c>
      <c r="M976" s="108"/>
      <c r="N976" s="108"/>
      <c r="O976" s="108"/>
      <c r="P976" s="110">
        <f>'Форма 2'!C976-M976-N976-O976</f>
        <v>20153918.203199998</v>
      </c>
      <c r="Q976" s="111">
        <f t="shared" si="233"/>
        <v>5165.7242534736906</v>
      </c>
      <c r="R976" s="111">
        <f t="shared" si="234"/>
        <v>5165.7242534736906</v>
      </c>
      <c r="S976" s="112" t="s">
        <v>81</v>
      </c>
      <c r="T976" s="107" t="s">
        <v>92</v>
      </c>
      <c r="U976" s="217"/>
      <c r="V976" s="85"/>
      <c r="W976" s="85"/>
      <c r="X976" s="85"/>
      <c r="Y976" s="85"/>
      <c r="Z976" s="85"/>
      <c r="AA976" s="85"/>
      <c r="AB976" s="86"/>
      <c r="AC976" s="86"/>
      <c r="AD976" s="85">
        <v>1</v>
      </c>
      <c r="AE976" s="85"/>
      <c r="AF976" s="85"/>
      <c r="AG976" s="85"/>
      <c r="AH976" s="85"/>
      <c r="AI976" s="85"/>
      <c r="AJ976" s="85"/>
    </row>
    <row r="977" spans="1:36" ht="16.5" thickTop="1" thickBot="1">
      <c r="A977" s="105">
        <f t="shared" si="223"/>
        <v>21</v>
      </c>
      <c r="B977" s="190" t="s">
        <v>1134</v>
      </c>
      <c r="C977" s="104">
        <v>1961</v>
      </c>
      <c r="D977" s="105"/>
      <c r="E977" s="106" t="s">
        <v>80</v>
      </c>
      <c r="F977" s="107">
        <v>2</v>
      </c>
      <c r="G977" s="105">
        <v>1</v>
      </c>
      <c r="H977" s="111">
        <v>128</v>
      </c>
      <c r="I977" s="111">
        <v>99</v>
      </c>
      <c r="J977" s="111">
        <v>99</v>
      </c>
      <c r="K977" s="109"/>
      <c r="L977" s="110">
        <f t="shared" si="232"/>
        <v>909489.92</v>
      </c>
      <c r="M977" s="108"/>
      <c r="N977" s="108"/>
      <c r="O977" s="108"/>
      <c r="P977" s="110">
        <f>'Форма 2'!C977-M977-N977-O977</f>
        <v>909489.92</v>
      </c>
      <c r="Q977" s="111">
        <f t="shared" si="233"/>
        <v>9186.7668686868692</v>
      </c>
      <c r="R977" s="111">
        <f t="shared" si="234"/>
        <v>9186.7668686868692</v>
      </c>
      <c r="S977" s="112" t="s">
        <v>81</v>
      </c>
      <c r="T977" s="107" t="s">
        <v>82</v>
      </c>
      <c r="U977" s="217"/>
      <c r="V977" s="85"/>
      <c r="W977" s="85"/>
      <c r="X977" s="85"/>
      <c r="Y977" s="85"/>
      <c r="Z977" s="85"/>
      <c r="AA977" s="85"/>
      <c r="AB977" s="86"/>
      <c r="AC977" s="86"/>
      <c r="AD977" s="85">
        <v>1</v>
      </c>
      <c r="AE977" s="85"/>
      <c r="AF977" s="85"/>
      <c r="AG977" s="85"/>
      <c r="AH977" s="85"/>
      <c r="AI977" s="85"/>
      <c r="AJ977" s="85"/>
    </row>
    <row r="978" spans="1:36" ht="16.5" thickTop="1" thickBot="1">
      <c r="A978" s="105">
        <f t="shared" si="223"/>
        <v>22</v>
      </c>
      <c r="B978" s="190" t="s">
        <v>1135</v>
      </c>
      <c r="C978" s="104">
        <v>1978</v>
      </c>
      <c r="D978" s="105"/>
      <c r="E978" s="106" t="s">
        <v>80</v>
      </c>
      <c r="F978" s="107">
        <v>2</v>
      </c>
      <c r="G978" s="105">
        <v>3</v>
      </c>
      <c r="H978" s="111">
        <v>1351</v>
      </c>
      <c r="I978" s="111">
        <v>1009.5</v>
      </c>
      <c r="J978" s="111">
        <v>915.9</v>
      </c>
      <c r="K978" s="109">
        <v>43</v>
      </c>
      <c r="L978" s="110">
        <f t="shared" si="232"/>
        <v>1753652.04</v>
      </c>
      <c r="M978" s="108"/>
      <c r="N978" s="108"/>
      <c r="O978" s="108"/>
      <c r="P978" s="110">
        <f>'Форма 2'!C978-M978-N978-O978</f>
        <v>1753652.04</v>
      </c>
      <c r="Q978" s="111">
        <f t="shared" si="233"/>
        <v>1737.1491233283805</v>
      </c>
      <c r="R978" s="111">
        <f t="shared" si="234"/>
        <v>1737.1491233283805</v>
      </c>
      <c r="S978" s="112" t="s">
        <v>81</v>
      </c>
      <c r="T978" s="107" t="s">
        <v>82</v>
      </c>
      <c r="U978" s="217"/>
      <c r="V978" s="85"/>
      <c r="W978" s="85"/>
      <c r="X978" s="85"/>
      <c r="Y978" s="85"/>
      <c r="Z978" s="85"/>
      <c r="AA978" s="85"/>
      <c r="AB978" s="86"/>
      <c r="AC978" s="86"/>
      <c r="AD978" s="85"/>
      <c r="AE978" s="85"/>
      <c r="AF978" s="85">
        <v>1</v>
      </c>
      <c r="AG978" s="85"/>
      <c r="AH978" s="85"/>
      <c r="AI978" s="85"/>
      <c r="AJ978" s="85"/>
    </row>
    <row r="979" spans="1:36" ht="16.5" thickTop="1" thickBot="1">
      <c r="A979" s="105">
        <f t="shared" si="223"/>
        <v>23</v>
      </c>
      <c r="B979" s="190" t="s">
        <v>1136</v>
      </c>
      <c r="C979" s="104">
        <v>1979</v>
      </c>
      <c r="D979" s="105"/>
      <c r="E979" s="106" t="s">
        <v>80</v>
      </c>
      <c r="F979" s="107">
        <v>2</v>
      </c>
      <c r="G979" s="105">
        <v>3</v>
      </c>
      <c r="H979" s="111">
        <v>1362.6</v>
      </c>
      <c r="I979" s="111">
        <v>1026.3</v>
      </c>
      <c r="J979" s="111">
        <v>927.8</v>
      </c>
      <c r="K979" s="109">
        <v>48</v>
      </c>
      <c r="L979" s="110">
        <f t="shared" si="232"/>
        <v>13022899.613999998</v>
      </c>
      <c r="M979" s="108"/>
      <c r="N979" s="108"/>
      <c r="O979" s="108"/>
      <c r="P979" s="110">
        <f>'Форма 2'!C979-M979-N979-O979</f>
        <v>13022899.613999998</v>
      </c>
      <c r="Q979" s="111">
        <f t="shared" si="233"/>
        <v>12689.174329143523</v>
      </c>
      <c r="R979" s="111">
        <f t="shared" si="234"/>
        <v>12689.174329143523</v>
      </c>
      <c r="S979" s="112" t="s">
        <v>81</v>
      </c>
      <c r="T979" s="107" t="s">
        <v>82</v>
      </c>
      <c r="U979" s="217"/>
      <c r="V979" s="85"/>
      <c r="W979" s="85"/>
      <c r="X979" s="85"/>
      <c r="Y979" s="85"/>
      <c r="Z979" s="85"/>
      <c r="AA979" s="85"/>
      <c r="AB979" s="86"/>
      <c r="AC979" s="86"/>
      <c r="AD979" s="85">
        <v>1</v>
      </c>
      <c r="AE979" s="85"/>
      <c r="AF979" s="85"/>
      <c r="AG979" s="85"/>
      <c r="AH979" s="85"/>
      <c r="AI979" s="85"/>
      <c r="AJ979" s="85"/>
    </row>
    <row r="980" spans="1:36" ht="16.5" thickTop="1" thickBot="1">
      <c r="A980" s="105">
        <f t="shared" si="223"/>
        <v>24</v>
      </c>
      <c r="B980" s="190" t="s">
        <v>1137</v>
      </c>
      <c r="C980" s="104">
        <v>1979</v>
      </c>
      <c r="D980" s="105"/>
      <c r="E980" s="106" t="s">
        <v>80</v>
      </c>
      <c r="F980" s="107">
        <v>2</v>
      </c>
      <c r="G980" s="105">
        <v>2</v>
      </c>
      <c r="H980" s="111">
        <v>846.76</v>
      </c>
      <c r="I980" s="111">
        <v>488.55</v>
      </c>
      <c r="J980" s="111">
        <v>488.55</v>
      </c>
      <c r="K980" s="109">
        <v>32</v>
      </c>
      <c r="L980" s="110">
        <f t="shared" si="232"/>
        <v>6487875.120000001</v>
      </c>
      <c r="M980" s="108"/>
      <c r="N980" s="108"/>
      <c r="O980" s="108"/>
      <c r="P980" s="110">
        <f>'Форма 2'!C980-M980-N980-O980</f>
        <v>6487875.120000001</v>
      </c>
      <c r="Q980" s="111">
        <f>L980/I980</f>
        <v>13279.859011360149</v>
      </c>
      <c r="R980" s="111">
        <f>Q980</f>
        <v>13279.859011360149</v>
      </c>
      <c r="S980" s="112" t="s">
        <v>81</v>
      </c>
      <c r="T980" s="107" t="s">
        <v>92</v>
      </c>
      <c r="U980" s="217">
        <v>1</v>
      </c>
      <c r="V980" s="85"/>
      <c r="W980" s="85"/>
      <c r="X980" s="85"/>
      <c r="Y980" s="85"/>
      <c r="Z980" s="85"/>
      <c r="AA980" s="85"/>
      <c r="AB980" s="86"/>
      <c r="AC980" s="86"/>
      <c r="AD980" s="85">
        <v>1</v>
      </c>
      <c r="AE980" s="85"/>
      <c r="AF980" s="85"/>
      <c r="AG980" s="85"/>
      <c r="AH980" s="85"/>
      <c r="AI980" s="85"/>
      <c r="AJ980" s="85"/>
    </row>
    <row r="981" spans="1:36" ht="16.5" thickTop="1" thickBot="1">
      <c r="A981" s="105">
        <f t="shared" si="223"/>
        <v>25</v>
      </c>
      <c r="B981" s="190" t="s">
        <v>1138</v>
      </c>
      <c r="C981" s="104">
        <v>1973</v>
      </c>
      <c r="D981" s="105"/>
      <c r="E981" s="106" t="s">
        <v>94</v>
      </c>
      <c r="F981" s="107">
        <v>5</v>
      </c>
      <c r="G981" s="105">
        <v>5</v>
      </c>
      <c r="H981" s="111">
        <v>4581</v>
      </c>
      <c r="I981" s="111">
        <v>2846</v>
      </c>
      <c r="J981" s="111"/>
      <c r="K981" s="109"/>
      <c r="L981" s="110">
        <f t="shared" si="232"/>
        <v>6390540.8100000005</v>
      </c>
      <c r="M981" s="108"/>
      <c r="N981" s="108"/>
      <c r="O981" s="108"/>
      <c r="P981" s="110">
        <f>'Форма 2'!C981-M981-N981-O981</f>
        <v>6390540.8100000005</v>
      </c>
      <c r="Q981" s="111">
        <f>L981/I981</f>
        <v>2245.4465249472946</v>
      </c>
      <c r="R981" s="111">
        <f>Q981</f>
        <v>2245.4465249472946</v>
      </c>
      <c r="S981" s="112" t="s">
        <v>81</v>
      </c>
      <c r="T981" s="105" t="s">
        <v>120</v>
      </c>
      <c r="U981" s="217"/>
      <c r="V981" s="85"/>
      <c r="W981" s="85"/>
      <c r="X981" s="85">
        <v>1</v>
      </c>
      <c r="Y981" s="85">
        <v>1</v>
      </c>
      <c r="Z981" s="85">
        <v>1</v>
      </c>
      <c r="AA981" s="85"/>
      <c r="AB981" s="86"/>
      <c r="AC981" s="86"/>
      <c r="AD981" s="85"/>
      <c r="AE981" s="85"/>
      <c r="AF981" s="85"/>
      <c r="AG981" s="85"/>
      <c r="AH981" s="85"/>
      <c r="AI981" s="85"/>
      <c r="AJ981" s="85"/>
    </row>
    <row r="982" spans="1:36" ht="17.25" thickTop="1" thickBot="1">
      <c r="A982" s="221">
        <v>0</v>
      </c>
      <c r="B982" s="13" t="s">
        <v>1139</v>
      </c>
      <c r="C982" s="5"/>
      <c r="D982" s="5"/>
      <c r="E982" s="5"/>
      <c r="F982" s="5"/>
      <c r="G982" s="5"/>
      <c r="H982" s="17">
        <f t="shared" ref="H982:P982" si="235">SUM(H983:H986)</f>
        <v>1833.7000000000003</v>
      </c>
      <c r="I982" s="17">
        <f t="shared" si="235"/>
        <v>1444.6</v>
      </c>
      <c r="J982" s="17">
        <f t="shared" si="235"/>
        <v>1444.6</v>
      </c>
      <c r="K982" s="18">
        <f t="shared" si="235"/>
        <v>76</v>
      </c>
      <c r="L982" s="17">
        <f t="shared" si="235"/>
        <v>18656832.579000004</v>
      </c>
      <c r="M982" s="17">
        <f t="shared" si="235"/>
        <v>0</v>
      </c>
      <c r="N982" s="17">
        <f t="shared" si="235"/>
        <v>0</v>
      </c>
      <c r="O982" s="17">
        <f t="shared" si="235"/>
        <v>0</v>
      </c>
      <c r="P982" s="17">
        <f t="shared" si="235"/>
        <v>18656832.579000004</v>
      </c>
      <c r="Q982" s="8" t="s">
        <v>76</v>
      </c>
      <c r="R982" s="8" t="s">
        <v>76</v>
      </c>
      <c r="S982" s="8" t="s">
        <v>76</v>
      </c>
      <c r="T982" s="5" t="s">
        <v>76</v>
      </c>
      <c r="U982" s="218" t="s">
        <v>76</v>
      </c>
      <c r="V982" s="84" t="s">
        <v>76</v>
      </c>
      <c r="W982" s="84" t="s">
        <v>76</v>
      </c>
      <c r="X982" s="84" t="s">
        <v>76</v>
      </c>
      <c r="Y982" s="84" t="s">
        <v>76</v>
      </c>
      <c r="Z982" s="84" t="s">
        <v>76</v>
      </c>
      <c r="AA982" s="84" t="s">
        <v>76</v>
      </c>
      <c r="AB982" s="84" t="s">
        <v>76</v>
      </c>
      <c r="AC982" s="84" t="s">
        <v>76</v>
      </c>
      <c r="AD982" s="84" t="s">
        <v>76</v>
      </c>
      <c r="AE982" s="84" t="s">
        <v>76</v>
      </c>
      <c r="AF982" s="84" t="s">
        <v>76</v>
      </c>
      <c r="AG982" s="84" t="s">
        <v>76</v>
      </c>
      <c r="AH982" s="84" t="s">
        <v>76</v>
      </c>
      <c r="AI982" s="84" t="s">
        <v>76</v>
      </c>
      <c r="AJ982" s="84" t="s">
        <v>76</v>
      </c>
    </row>
    <row r="983" spans="1:36" ht="16.5" thickTop="1" thickBot="1">
      <c r="A983" s="105">
        <f t="shared" si="223"/>
        <v>1</v>
      </c>
      <c r="B983" s="195" t="s">
        <v>1140</v>
      </c>
      <c r="C983" s="130">
        <v>1966</v>
      </c>
      <c r="D983" s="107"/>
      <c r="E983" s="131" t="s">
        <v>793</v>
      </c>
      <c r="F983" s="107">
        <v>2</v>
      </c>
      <c r="G983" s="105">
        <v>2</v>
      </c>
      <c r="H983" s="111">
        <v>446.3</v>
      </c>
      <c r="I983" s="111">
        <v>290.39999999999998</v>
      </c>
      <c r="J983" s="111">
        <v>290.39999999999998</v>
      </c>
      <c r="K983" s="109">
        <v>12</v>
      </c>
      <c r="L983" s="110">
        <f t="shared" ref="L983:L986" si="236">SUM(M983:P983)</f>
        <v>3171135.557</v>
      </c>
      <c r="M983" s="108"/>
      <c r="N983" s="108"/>
      <c r="O983" s="108"/>
      <c r="P983" s="110">
        <f>'Форма 2'!C983-M983-N983-O983</f>
        <v>3171135.557</v>
      </c>
      <c r="Q983" s="111">
        <f>L983/I983</f>
        <v>10919.888281680442</v>
      </c>
      <c r="R983" s="111">
        <f>Q983</f>
        <v>10919.888281680442</v>
      </c>
      <c r="S983" s="112" t="s">
        <v>81</v>
      </c>
      <c r="T983" s="107" t="s">
        <v>82</v>
      </c>
      <c r="U983" s="217"/>
      <c r="V983" s="85"/>
      <c r="W983" s="85"/>
      <c r="X983" s="85"/>
      <c r="Y983" s="85"/>
      <c r="Z983" s="85"/>
      <c r="AA983" s="85"/>
      <c r="AB983" s="86"/>
      <c r="AC983" s="86"/>
      <c r="AD983" s="85">
        <v>1</v>
      </c>
      <c r="AE983" s="85"/>
      <c r="AF983" s="85"/>
      <c r="AG983" s="85"/>
      <c r="AH983" s="85"/>
      <c r="AI983" s="85"/>
      <c r="AJ983" s="85"/>
    </row>
    <row r="984" spans="1:36" ht="16.5" thickTop="1" thickBot="1">
      <c r="A984" s="105">
        <f t="shared" si="223"/>
        <v>2</v>
      </c>
      <c r="B984" s="195" t="s">
        <v>1141</v>
      </c>
      <c r="C984" s="130">
        <v>1971</v>
      </c>
      <c r="D984" s="107"/>
      <c r="E984" s="131" t="s">
        <v>106</v>
      </c>
      <c r="F984" s="107">
        <v>2</v>
      </c>
      <c r="G984" s="105">
        <v>2</v>
      </c>
      <c r="H984" s="111">
        <v>519.6</v>
      </c>
      <c r="I984" s="111">
        <v>498.5</v>
      </c>
      <c r="J984" s="111">
        <v>498.5</v>
      </c>
      <c r="K984" s="109">
        <v>24</v>
      </c>
      <c r="L984" s="110">
        <f t="shared" si="236"/>
        <v>5002078.4539999999</v>
      </c>
      <c r="M984" s="108"/>
      <c r="N984" s="108"/>
      <c r="O984" s="108"/>
      <c r="P984" s="110">
        <f>'Форма 2'!C984-M984-N984-O984</f>
        <v>5002078.4539999999</v>
      </c>
      <c r="Q984" s="111">
        <f>L984/I984</f>
        <v>10034.259687061183</v>
      </c>
      <c r="R984" s="111">
        <f>Q984</f>
        <v>10034.259687061183</v>
      </c>
      <c r="S984" s="112" t="s">
        <v>81</v>
      </c>
      <c r="T984" s="107" t="s">
        <v>82</v>
      </c>
      <c r="U984" s="217"/>
      <c r="V984" s="85"/>
      <c r="W984" s="85"/>
      <c r="X984" s="85"/>
      <c r="Y984" s="85"/>
      <c r="Z984" s="85"/>
      <c r="AA984" s="85"/>
      <c r="AB984" s="86"/>
      <c r="AC984" s="86"/>
      <c r="AD984" s="85">
        <v>1</v>
      </c>
      <c r="AE984" s="85"/>
      <c r="AF984" s="85"/>
      <c r="AG984" s="85"/>
      <c r="AH984" s="85"/>
      <c r="AI984" s="85"/>
      <c r="AJ984" s="85"/>
    </row>
    <row r="985" spans="1:36" ht="16.5" thickTop="1" thickBot="1">
      <c r="A985" s="105">
        <f t="shared" si="223"/>
        <v>3</v>
      </c>
      <c r="B985" s="195" t="s">
        <v>1142</v>
      </c>
      <c r="C985" s="130">
        <v>1971</v>
      </c>
      <c r="D985" s="107"/>
      <c r="E985" s="131" t="s">
        <v>106</v>
      </c>
      <c r="F985" s="107">
        <v>2</v>
      </c>
      <c r="G985" s="105">
        <v>1</v>
      </c>
      <c r="H985" s="111">
        <v>361.2</v>
      </c>
      <c r="I985" s="111">
        <v>210.8</v>
      </c>
      <c r="J985" s="111">
        <v>210.8</v>
      </c>
      <c r="K985" s="109">
        <v>16</v>
      </c>
      <c r="L985" s="110">
        <f t="shared" si="236"/>
        <v>3193345.6740000001</v>
      </c>
      <c r="M985" s="108"/>
      <c r="N985" s="108"/>
      <c r="O985" s="108"/>
      <c r="P985" s="110">
        <f>'Форма 2'!C985-M985-N985-O985</f>
        <v>3193345.6740000001</v>
      </c>
      <c r="Q985" s="111">
        <f>L985/I985</f>
        <v>15148.698643263757</v>
      </c>
      <c r="R985" s="111">
        <f>Q985</f>
        <v>15148.698643263757</v>
      </c>
      <c r="S985" s="112" t="s">
        <v>81</v>
      </c>
      <c r="T985" s="107" t="s">
        <v>82</v>
      </c>
      <c r="U985" s="217"/>
      <c r="V985" s="85">
        <v>1</v>
      </c>
      <c r="W985" s="85"/>
      <c r="X985" s="85"/>
      <c r="Y985" s="85"/>
      <c r="Z985" s="85"/>
      <c r="AA985" s="85"/>
      <c r="AB985" s="86"/>
      <c r="AC985" s="86"/>
      <c r="AD985" s="85"/>
      <c r="AE985" s="85"/>
      <c r="AF985" s="85"/>
      <c r="AG985" s="85"/>
      <c r="AH985" s="85"/>
      <c r="AI985" s="85"/>
      <c r="AJ985" s="85"/>
    </row>
    <row r="986" spans="1:36" ht="16.5" thickTop="1" thickBot="1">
      <c r="A986" s="105">
        <f t="shared" si="223"/>
        <v>4</v>
      </c>
      <c r="B986" s="195" t="s">
        <v>1143</v>
      </c>
      <c r="C986" s="130">
        <v>1969</v>
      </c>
      <c r="D986" s="107"/>
      <c r="E986" s="131" t="s">
        <v>106</v>
      </c>
      <c r="F986" s="107">
        <v>2</v>
      </c>
      <c r="G986" s="105">
        <v>2</v>
      </c>
      <c r="H986" s="111">
        <v>506.6</v>
      </c>
      <c r="I986" s="111">
        <v>444.9</v>
      </c>
      <c r="J986" s="111">
        <v>444.9</v>
      </c>
      <c r="K986" s="109">
        <v>24</v>
      </c>
      <c r="L986" s="110">
        <f t="shared" si="236"/>
        <v>7290272.8940000013</v>
      </c>
      <c r="M986" s="108"/>
      <c r="N986" s="108"/>
      <c r="O986" s="108"/>
      <c r="P986" s="110">
        <f>'Форма 2'!C986-M986-N986-O986</f>
        <v>7290272.8940000013</v>
      </c>
      <c r="Q986" s="111">
        <f>L986/I986</f>
        <v>16386.318035513603</v>
      </c>
      <c r="R986" s="111">
        <f>Q986</f>
        <v>16386.318035513603</v>
      </c>
      <c r="S986" s="112" t="s">
        <v>81</v>
      </c>
      <c r="T986" s="107" t="s">
        <v>82</v>
      </c>
      <c r="U986" s="217">
        <v>1</v>
      </c>
      <c r="V986" s="85">
        <v>1</v>
      </c>
      <c r="W986" s="85"/>
      <c r="X986" s="85">
        <v>1</v>
      </c>
      <c r="Y986" s="85"/>
      <c r="Z986" s="85">
        <v>1</v>
      </c>
      <c r="AA986" s="85"/>
      <c r="AB986" s="86"/>
      <c r="AC986" s="86"/>
      <c r="AD986" s="85">
        <v>1</v>
      </c>
      <c r="AE986" s="85"/>
      <c r="AF986" s="85"/>
      <c r="AG986" s="85"/>
      <c r="AH986" s="85"/>
      <c r="AI986" s="85"/>
      <c r="AJ986" s="85"/>
    </row>
    <row r="987" spans="1:36" ht="17.25" thickTop="1" thickBot="1">
      <c r="A987" s="221">
        <v>0</v>
      </c>
      <c r="B987" s="13" t="s">
        <v>1144</v>
      </c>
      <c r="C987" s="5"/>
      <c r="D987" s="5"/>
      <c r="E987" s="5"/>
      <c r="F987" s="5"/>
      <c r="G987" s="5"/>
      <c r="H987" s="17">
        <f t="shared" ref="H987:P987" si="237">SUM(H988:H992)</f>
        <v>6343.5000000000009</v>
      </c>
      <c r="I987" s="17">
        <f t="shared" si="237"/>
        <v>5761.7</v>
      </c>
      <c r="J987" s="17">
        <f t="shared" si="237"/>
        <v>5761.7</v>
      </c>
      <c r="K987" s="18">
        <f t="shared" si="237"/>
        <v>281</v>
      </c>
      <c r="L987" s="17">
        <f t="shared" si="237"/>
        <v>9371909.1459999997</v>
      </c>
      <c r="M987" s="17">
        <f t="shared" si="237"/>
        <v>0</v>
      </c>
      <c r="N987" s="17">
        <f t="shared" si="237"/>
        <v>0</v>
      </c>
      <c r="O987" s="17">
        <f t="shared" si="237"/>
        <v>0</v>
      </c>
      <c r="P987" s="17">
        <f t="shared" si="237"/>
        <v>9371909.1459999997</v>
      </c>
      <c r="Q987" s="8" t="s">
        <v>76</v>
      </c>
      <c r="R987" s="8" t="s">
        <v>76</v>
      </c>
      <c r="S987" s="8" t="s">
        <v>76</v>
      </c>
      <c r="T987" s="5" t="s">
        <v>76</v>
      </c>
      <c r="U987" s="218" t="s">
        <v>76</v>
      </c>
      <c r="V987" s="84" t="s">
        <v>76</v>
      </c>
      <c r="W987" s="84" t="s">
        <v>76</v>
      </c>
      <c r="X987" s="84" t="s">
        <v>76</v>
      </c>
      <c r="Y987" s="84" t="s">
        <v>76</v>
      </c>
      <c r="Z987" s="84" t="s">
        <v>76</v>
      </c>
      <c r="AA987" s="84" t="s">
        <v>76</v>
      </c>
      <c r="AB987" s="84" t="s">
        <v>76</v>
      </c>
      <c r="AC987" s="84" t="s">
        <v>76</v>
      </c>
      <c r="AD987" s="84" t="s">
        <v>76</v>
      </c>
      <c r="AE987" s="84" t="s">
        <v>76</v>
      </c>
      <c r="AF987" s="84" t="s">
        <v>76</v>
      </c>
      <c r="AG987" s="84" t="s">
        <v>76</v>
      </c>
      <c r="AH987" s="84" t="s">
        <v>76</v>
      </c>
      <c r="AI987" s="84" t="s">
        <v>76</v>
      </c>
      <c r="AJ987" s="84" t="s">
        <v>76</v>
      </c>
    </row>
    <row r="988" spans="1:36" ht="16.5" thickTop="1" thickBot="1">
      <c r="A988" s="105">
        <f t="shared" si="223"/>
        <v>1</v>
      </c>
      <c r="B988" s="236" t="s">
        <v>1145</v>
      </c>
      <c r="C988" s="117">
        <v>1962</v>
      </c>
      <c r="D988" s="118"/>
      <c r="E988" s="119" t="s">
        <v>94</v>
      </c>
      <c r="F988" s="117">
        <v>2</v>
      </c>
      <c r="G988" s="117">
        <v>3</v>
      </c>
      <c r="H988" s="111">
        <v>545.5</v>
      </c>
      <c r="I988" s="111">
        <v>475.9</v>
      </c>
      <c r="J988" s="111">
        <v>475.9</v>
      </c>
      <c r="K988" s="121">
        <v>28</v>
      </c>
      <c r="L988" s="110">
        <f t="shared" ref="L988:L992" si="238">SUM(M988:P988)</f>
        <v>303630.755</v>
      </c>
      <c r="M988" s="108"/>
      <c r="N988" s="108"/>
      <c r="O988" s="108"/>
      <c r="P988" s="110">
        <f>'Форма 2'!C988-M988-N988-O988</f>
        <v>303630.755</v>
      </c>
      <c r="Q988" s="111">
        <f>L988/I988</f>
        <v>638.01377390208029</v>
      </c>
      <c r="R988" s="111">
        <f>Q988</f>
        <v>638.01377390208029</v>
      </c>
      <c r="S988" s="112" t="s">
        <v>81</v>
      </c>
      <c r="T988" s="105" t="s">
        <v>92</v>
      </c>
      <c r="U988" s="217">
        <v>1</v>
      </c>
      <c r="V988" s="85"/>
      <c r="W988" s="85"/>
      <c r="X988" s="85"/>
      <c r="Y988" s="85"/>
      <c r="Z988" s="85"/>
      <c r="AA988" s="85"/>
      <c r="AB988" s="86"/>
      <c r="AC988" s="86"/>
      <c r="AD988" s="85"/>
      <c r="AE988" s="85"/>
      <c r="AF988" s="85"/>
      <c r="AG988" s="85"/>
      <c r="AH988" s="85"/>
      <c r="AI988" s="85"/>
      <c r="AJ988" s="85"/>
    </row>
    <row r="989" spans="1:36" ht="16.5" thickTop="1" thickBot="1">
      <c r="A989" s="105">
        <f t="shared" si="223"/>
        <v>2</v>
      </c>
      <c r="B989" s="119" t="s">
        <v>1147</v>
      </c>
      <c r="C989" s="115">
        <v>1992</v>
      </c>
      <c r="D989" s="115">
        <v>2009</v>
      </c>
      <c r="E989" s="135" t="s">
        <v>669</v>
      </c>
      <c r="F989" s="115">
        <v>5</v>
      </c>
      <c r="G989" s="115">
        <v>5</v>
      </c>
      <c r="H989" s="111">
        <v>3042.5</v>
      </c>
      <c r="I989" s="111">
        <v>2754.5</v>
      </c>
      <c r="J989" s="111">
        <v>2754.5</v>
      </c>
      <c r="K989" s="136">
        <v>150</v>
      </c>
      <c r="L989" s="110">
        <f t="shared" si="238"/>
        <v>5163092.0750000002</v>
      </c>
      <c r="M989" s="108"/>
      <c r="N989" s="108"/>
      <c r="O989" s="108"/>
      <c r="P989" s="110">
        <f>'Форма 2'!C989-M989-N989-O989</f>
        <v>5163092.0750000002</v>
      </c>
      <c r="Q989" s="111">
        <f>L989/I989</f>
        <v>1874.4207932474135</v>
      </c>
      <c r="R989" s="111">
        <f>Q989</f>
        <v>1874.4207932474135</v>
      </c>
      <c r="S989" s="112" t="s">
        <v>81</v>
      </c>
      <c r="T989" s="105" t="s">
        <v>92</v>
      </c>
      <c r="U989" s="217"/>
      <c r="V989" s="85"/>
      <c r="W989" s="85"/>
      <c r="X989" s="85"/>
      <c r="Y989" s="85"/>
      <c r="Z989" s="85"/>
      <c r="AA989" s="85"/>
      <c r="AB989" s="86"/>
      <c r="AC989" s="86"/>
      <c r="AD989" s="85"/>
      <c r="AE989" s="85">
        <v>1</v>
      </c>
      <c r="AF989" s="85"/>
      <c r="AG989" s="85"/>
      <c r="AH989" s="85"/>
      <c r="AI989" s="85"/>
      <c r="AJ989" s="85"/>
    </row>
    <row r="990" spans="1:36" ht="16.5" thickTop="1" thickBot="1">
      <c r="A990" s="105">
        <f t="shared" si="223"/>
        <v>3</v>
      </c>
      <c r="B990" s="119" t="s">
        <v>1148</v>
      </c>
      <c r="C990" s="115">
        <v>1982</v>
      </c>
      <c r="D990" s="115"/>
      <c r="E990" s="135" t="s">
        <v>94</v>
      </c>
      <c r="F990" s="115">
        <v>2</v>
      </c>
      <c r="G990" s="115">
        <v>3</v>
      </c>
      <c r="H990" s="111">
        <v>1046.0999999999999</v>
      </c>
      <c r="I990" s="111">
        <v>956</v>
      </c>
      <c r="J990" s="111">
        <v>956</v>
      </c>
      <c r="K990" s="136">
        <v>54</v>
      </c>
      <c r="L990" s="110">
        <f t="shared" si="238"/>
        <v>2869671.9809999997</v>
      </c>
      <c r="M990" s="108"/>
      <c r="N990" s="108"/>
      <c r="O990" s="108"/>
      <c r="P990" s="110">
        <f>'Форма 2'!C990-M990-N990-O990</f>
        <v>2869671.9809999997</v>
      </c>
      <c r="Q990" s="111">
        <f>L990/I990</f>
        <v>3001.748934100418</v>
      </c>
      <c r="R990" s="111">
        <f>Q990</f>
        <v>3001.748934100418</v>
      </c>
      <c r="S990" s="112" t="s">
        <v>81</v>
      </c>
      <c r="T990" s="105" t="s">
        <v>92</v>
      </c>
      <c r="U990" s="217"/>
      <c r="V990" s="85"/>
      <c r="W990" s="85"/>
      <c r="X990" s="85"/>
      <c r="Y990" s="85"/>
      <c r="Z990" s="85"/>
      <c r="AA990" s="85"/>
      <c r="AB990" s="86"/>
      <c r="AC990" s="86"/>
      <c r="AD990" s="85"/>
      <c r="AE990" s="85">
        <v>1</v>
      </c>
      <c r="AF990" s="85"/>
      <c r="AG990" s="85"/>
      <c r="AH990" s="85"/>
      <c r="AI990" s="85"/>
      <c r="AJ990" s="85"/>
    </row>
    <row r="991" spans="1:36" ht="16.5" thickTop="1" thickBot="1">
      <c r="A991" s="105">
        <f t="shared" si="223"/>
        <v>4</v>
      </c>
      <c r="B991" s="236" t="s">
        <v>1149</v>
      </c>
      <c r="C991" s="117">
        <v>1974</v>
      </c>
      <c r="D991" s="118"/>
      <c r="E991" s="119" t="s">
        <v>80</v>
      </c>
      <c r="F991" s="117">
        <v>2</v>
      </c>
      <c r="G991" s="117">
        <v>2</v>
      </c>
      <c r="H991" s="111">
        <v>755.1</v>
      </c>
      <c r="I991" s="111">
        <v>700.7</v>
      </c>
      <c r="J991" s="111">
        <v>700.7</v>
      </c>
      <c r="K991" s="121">
        <v>25</v>
      </c>
      <c r="L991" s="110">
        <f t="shared" si="238"/>
        <v>420296.21100000001</v>
      </c>
      <c r="M991" s="108"/>
      <c r="N991" s="108"/>
      <c r="O991" s="108"/>
      <c r="P991" s="110">
        <f>'Форма 2'!C991-M991-N991-O991</f>
        <v>420296.21100000001</v>
      </c>
      <c r="Q991" s="111">
        <f>L991/I991</f>
        <v>599.82333523619241</v>
      </c>
      <c r="R991" s="111">
        <f>Q991</f>
        <v>599.82333523619241</v>
      </c>
      <c r="S991" s="112" t="s">
        <v>81</v>
      </c>
      <c r="T991" s="105" t="s">
        <v>92</v>
      </c>
      <c r="U991" s="217">
        <v>1</v>
      </c>
      <c r="V991" s="85"/>
      <c r="W991" s="85"/>
      <c r="X991" s="85"/>
      <c r="Y991" s="85"/>
      <c r="Z991" s="85"/>
      <c r="AA991" s="85"/>
      <c r="AB991" s="86"/>
      <c r="AC991" s="86"/>
      <c r="AD991" s="85"/>
      <c r="AE991" s="85"/>
      <c r="AF991" s="85"/>
      <c r="AG991" s="85"/>
      <c r="AH991" s="85"/>
      <c r="AI991" s="85"/>
      <c r="AJ991" s="85"/>
    </row>
    <row r="992" spans="1:36" ht="16.5" thickTop="1" thickBot="1">
      <c r="A992" s="105">
        <f t="shared" si="223"/>
        <v>5</v>
      </c>
      <c r="B992" s="119" t="s">
        <v>1150</v>
      </c>
      <c r="C992" s="115">
        <v>1972</v>
      </c>
      <c r="D992" s="115"/>
      <c r="E992" s="135" t="s">
        <v>80</v>
      </c>
      <c r="F992" s="115">
        <v>2</v>
      </c>
      <c r="G992" s="115">
        <v>3</v>
      </c>
      <c r="H992" s="111">
        <v>954.3</v>
      </c>
      <c r="I992" s="111">
        <v>874.6</v>
      </c>
      <c r="J992" s="111">
        <v>874.6</v>
      </c>
      <c r="K992" s="136">
        <v>24</v>
      </c>
      <c r="L992" s="110">
        <f t="shared" si="238"/>
        <v>615218.12399999995</v>
      </c>
      <c r="M992" s="108"/>
      <c r="N992" s="108"/>
      <c r="O992" s="108"/>
      <c r="P992" s="110">
        <f>'Форма 2'!C992-M992-N992-O992</f>
        <v>615218.12399999995</v>
      </c>
      <c r="Q992" s="111">
        <f t="shared" ref="Q992" si="239">L992/I992</f>
        <v>703.42799451177677</v>
      </c>
      <c r="R992" s="111">
        <f t="shared" ref="R992" si="240">Q992</f>
        <v>703.42799451177677</v>
      </c>
      <c r="S992" s="112" t="s">
        <v>81</v>
      </c>
      <c r="T992" s="107" t="s">
        <v>92</v>
      </c>
      <c r="U992" s="217"/>
      <c r="V992" s="85"/>
      <c r="W992" s="85"/>
      <c r="X992" s="85"/>
      <c r="Y992" s="85"/>
      <c r="Z992" s="85">
        <v>1</v>
      </c>
      <c r="AA992" s="85"/>
      <c r="AB992" s="86"/>
      <c r="AC992" s="86"/>
      <c r="AD992" s="85"/>
      <c r="AE992" s="85"/>
      <c r="AF992" s="85"/>
      <c r="AG992" s="85"/>
      <c r="AH992" s="85"/>
      <c r="AI992" s="85"/>
      <c r="AJ992" s="85"/>
    </row>
    <row r="993" spans="1:36" ht="17.25" thickTop="1" thickBot="1">
      <c r="A993" s="221">
        <v>0</v>
      </c>
      <c r="B993" s="13" t="s">
        <v>1151</v>
      </c>
      <c r="C993" s="5"/>
      <c r="D993" s="5"/>
      <c r="E993" s="5"/>
      <c r="F993" s="5"/>
      <c r="G993" s="5"/>
      <c r="H993" s="17">
        <f>SUM(H994:H998)</f>
        <v>19012.100000000002</v>
      </c>
      <c r="I993" s="17">
        <f t="shared" ref="I993:P993" si="241">SUM(I994:I998)</f>
        <v>17143.099999999999</v>
      </c>
      <c r="J993" s="17">
        <f t="shared" si="241"/>
        <v>14800.8</v>
      </c>
      <c r="K993" s="18">
        <f t="shared" si="241"/>
        <v>911</v>
      </c>
      <c r="L993" s="17">
        <f t="shared" si="241"/>
        <v>58954655.781000003</v>
      </c>
      <c r="M993" s="17">
        <f t="shared" si="241"/>
        <v>0</v>
      </c>
      <c r="N993" s="17">
        <f t="shared" si="241"/>
        <v>0</v>
      </c>
      <c r="O993" s="17">
        <f t="shared" si="241"/>
        <v>0</v>
      </c>
      <c r="P993" s="17">
        <f t="shared" si="241"/>
        <v>58954655.781000003</v>
      </c>
      <c r="Q993" s="8" t="s">
        <v>76</v>
      </c>
      <c r="R993" s="8" t="s">
        <v>76</v>
      </c>
      <c r="S993" s="8" t="s">
        <v>76</v>
      </c>
      <c r="T993" s="5" t="s">
        <v>76</v>
      </c>
      <c r="U993" s="218" t="s">
        <v>76</v>
      </c>
      <c r="V993" s="84" t="s">
        <v>76</v>
      </c>
      <c r="W993" s="84" t="s">
        <v>76</v>
      </c>
      <c r="X993" s="84" t="s">
        <v>76</v>
      </c>
      <c r="Y993" s="84" t="s">
        <v>76</v>
      </c>
      <c r="Z993" s="84" t="s">
        <v>76</v>
      </c>
      <c r="AA993" s="84" t="s">
        <v>76</v>
      </c>
      <c r="AB993" s="84" t="s">
        <v>76</v>
      </c>
      <c r="AC993" s="84" t="s">
        <v>76</v>
      </c>
      <c r="AD993" s="84" t="s">
        <v>76</v>
      </c>
      <c r="AE993" s="84" t="s">
        <v>76</v>
      </c>
      <c r="AF993" s="84" t="s">
        <v>76</v>
      </c>
      <c r="AG993" s="84" t="s">
        <v>76</v>
      </c>
      <c r="AH993" s="84" t="s">
        <v>76</v>
      </c>
      <c r="AI993" s="84" t="s">
        <v>76</v>
      </c>
      <c r="AJ993" s="84" t="s">
        <v>76</v>
      </c>
    </row>
    <row r="994" spans="1:36" ht="16.5" thickTop="1" thickBot="1">
      <c r="A994" s="105">
        <f t="shared" si="223"/>
        <v>1</v>
      </c>
      <c r="B994" s="191" t="s">
        <v>1152</v>
      </c>
      <c r="C994" s="105">
        <v>1987</v>
      </c>
      <c r="D994" s="105">
        <v>2013</v>
      </c>
      <c r="E994" s="119" t="s">
        <v>1153</v>
      </c>
      <c r="F994" s="107">
        <v>5</v>
      </c>
      <c r="G994" s="105">
        <v>6</v>
      </c>
      <c r="H994" s="111">
        <v>4777.6000000000004</v>
      </c>
      <c r="I994" s="111">
        <v>4363.3999999999996</v>
      </c>
      <c r="J994" s="111">
        <v>4043.3</v>
      </c>
      <c r="K994" s="109">
        <v>247</v>
      </c>
      <c r="L994" s="110">
        <f t="shared" ref="L994:L998" si="242">SUM(M994:P994)</f>
        <v>8107539.4240000006</v>
      </c>
      <c r="M994" s="108"/>
      <c r="N994" s="108"/>
      <c r="O994" s="108"/>
      <c r="P994" s="110">
        <f>'Форма 2'!C994-M994-N994-O994</f>
        <v>8107539.4240000006</v>
      </c>
      <c r="Q994" s="111">
        <f>L994/I994</f>
        <v>1858.0784305816569</v>
      </c>
      <c r="R994" s="111">
        <f>Q994</f>
        <v>1858.0784305816569</v>
      </c>
      <c r="S994" s="112" t="s">
        <v>81</v>
      </c>
      <c r="T994" s="107" t="s">
        <v>92</v>
      </c>
      <c r="U994" s="217"/>
      <c r="V994" s="85"/>
      <c r="W994" s="85"/>
      <c r="X994" s="85"/>
      <c r="Y994" s="85"/>
      <c r="Z994" s="85"/>
      <c r="AA994" s="85"/>
      <c r="AB994" s="86"/>
      <c r="AC994" s="86"/>
      <c r="AD994" s="85"/>
      <c r="AE994" s="85">
        <v>1</v>
      </c>
      <c r="AF994" s="85"/>
      <c r="AG994" s="85"/>
      <c r="AH994" s="85"/>
      <c r="AI994" s="85"/>
      <c r="AJ994" s="85"/>
    </row>
    <row r="995" spans="1:36" ht="16.5" thickTop="1" thickBot="1">
      <c r="A995" s="105">
        <f t="shared" si="223"/>
        <v>2</v>
      </c>
      <c r="B995" s="114" t="s">
        <v>1154</v>
      </c>
      <c r="C995" s="113">
        <v>1975</v>
      </c>
      <c r="D995" s="113">
        <v>2014</v>
      </c>
      <c r="E995" s="114" t="s">
        <v>1153</v>
      </c>
      <c r="F995" s="107">
        <v>5</v>
      </c>
      <c r="G995" s="115">
        <v>4</v>
      </c>
      <c r="H995" s="111">
        <v>2979</v>
      </c>
      <c r="I995" s="111">
        <v>2679.4</v>
      </c>
      <c r="J995" s="111">
        <v>2386.1</v>
      </c>
      <c r="K995" s="116">
        <v>143</v>
      </c>
      <c r="L995" s="110">
        <f t="shared" si="242"/>
        <v>14579237.939999999</v>
      </c>
      <c r="M995" s="108"/>
      <c r="N995" s="108"/>
      <c r="O995" s="108"/>
      <c r="P995" s="110">
        <f>'Форма 2'!C995-M995-N995-O995</f>
        <v>14579237.939999999</v>
      </c>
      <c r="Q995" s="111">
        <f>L995/I995</f>
        <v>5441.232343061879</v>
      </c>
      <c r="R995" s="111">
        <f>Q995</f>
        <v>5441.232343061879</v>
      </c>
      <c r="S995" s="112" t="s">
        <v>81</v>
      </c>
      <c r="T995" s="105" t="s">
        <v>82</v>
      </c>
      <c r="U995" s="217"/>
      <c r="V995" s="85"/>
      <c r="W995" s="85"/>
      <c r="X995" s="85"/>
      <c r="Y995" s="85"/>
      <c r="Z995" s="85"/>
      <c r="AA995" s="85"/>
      <c r="AB995" s="86"/>
      <c r="AC995" s="86"/>
      <c r="AD995" s="85"/>
      <c r="AE995" s="85">
        <v>1</v>
      </c>
      <c r="AF995" s="85"/>
      <c r="AG995" s="85"/>
      <c r="AH995" s="85"/>
      <c r="AI995" s="85"/>
      <c r="AJ995" s="85"/>
    </row>
    <row r="996" spans="1:36" ht="16.5" thickTop="1" thickBot="1">
      <c r="A996" s="105">
        <f t="shared" si="223"/>
        <v>3</v>
      </c>
      <c r="B996" s="114" t="s">
        <v>1155</v>
      </c>
      <c r="C996" s="113">
        <v>1986</v>
      </c>
      <c r="D996" s="113">
        <v>2010</v>
      </c>
      <c r="E996" s="114" t="s">
        <v>1153</v>
      </c>
      <c r="F996" s="107">
        <v>5</v>
      </c>
      <c r="G996" s="115">
        <v>6</v>
      </c>
      <c r="H996" s="111">
        <v>4341.1000000000004</v>
      </c>
      <c r="I996" s="111">
        <v>3874.9</v>
      </c>
      <c r="J996" s="111">
        <v>3421.7</v>
      </c>
      <c r="K996" s="116">
        <v>207</v>
      </c>
      <c r="L996" s="110">
        <f t="shared" si="242"/>
        <v>4687478.4800000004</v>
      </c>
      <c r="M996" s="108"/>
      <c r="N996" s="108"/>
      <c r="O996" s="108"/>
      <c r="P996" s="110">
        <f>'Форма 2'!C996-M996-N996-O996</f>
        <v>4687478.4800000004</v>
      </c>
      <c r="Q996" s="111">
        <f>L996/I996</f>
        <v>1209.7030839505537</v>
      </c>
      <c r="R996" s="111">
        <f>Q996</f>
        <v>1209.7030839505537</v>
      </c>
      <c r="S996" s="112" t="s">
        <v>81</v>
      </c>
      <c r="T996" s="105" t="s">
        <v>92</v>
      </c>
      <c r="U996" s="217"/>
      <c r="V996" s="85"/>
      <c r="W996" s="85"/>
      <c r="X996" s="85"/>
      <c r="Y996" s="85"/>
      <c r="Z996" s="85"/>
      <c r="AA996" s="85">
        <v>1</v>
      </c>
      <c r="AB996" s="86"/>
      <c r="AC996" s="86"/>
      <c r="AD996" s="85"/>
      <c r="AE996" s="85"/>
      <c r="AF996" s="85"/>
      <c r="AG996" s="85"/>
      <c r="AH996" s="85"/>
      <c r="AI996" s="85"/>
      <c r="AJ996" s="85"/>
    </row>
    <row r="997" spans="1:36" ht="16.5" thickTop="1" thickBot="1">
      <c r="A997" s="105">
        <f t="shared" si="223"/>
        <v>4</v>
      </c>
      <c r="B997" s="114" t="s">
        <v>1156</v>
      </c>
      <c r="C997" s="113">
        <v>1990</v>
      </c>
      <c r="D997" s="113">
        <v>2013</v>
      </c>
      <c r="E997" s="114" t="s">
        <v>1153</v>
      </c>
      <c r="F997" s="107">
        <v>5</v>
      </c>
      <c r="G997" s="115">
        <v>3</v>
      </c>
      <c r="H997" s="111">
        <v>3454.5</v>
      </c>
      <c r="I997" s="111">
        <v>3037.3</v>
      </c>
      <c r="J997" s="111">
        <v>2608.1</v>
      </c>
      <c r="K997" s="116">
        <v>166</v>
      </c>
      <c r="L997" s="110">
        <f t="shared" si="242"/>
        <v>5896939.4550000001</v>
      </c>
      <c r="M997" s="108"/>
      <c r="N997" s="108"/>
      <c r="O997" s="108"/>
      <c r="P997" s="110">
        <f>'Форма 2'!C997-M997-N997-O997</f>
        <v>5896939.4550000001</v>
      </c>
      <c r="Q997" s="111">
        <f>L997/I997</f>
        <v>1941.5070803015835</v>
      </c>
      <c r="R997" s="111">
        <f>Q997</f>
        <v>1941.5070803015835</v>
      </c>
      <c r="S997" s="112" t="s">
        <v>81</v>
      </c>
      <c r="T997" s="105" t="s">
        <v>92</v>
      </c>
      <c r="U997" s="217"/>
      <c r="V997" s="85"/>
      <c r="W997" s="85"/>
      <c r="X997" s="85"/>
      <c r="Y997" s="85"/>
      <c r="Z997" s="85"/>
      <c r="AA997" s="85"/>
      <c r="AB997" s="86"/>
      <c r="AC997" s="86"/>
      <c r="AD997" s="85"/>
      <c r="AE997" s="85">
        <v>1</v>
      </c>
      <c r="AF997" s="85"/>
      <c r="AG997" s="85"/>
      <c r="AH997" s="85"/>
      <c r="AI997" s="85"/>
      <c r="AJ997" s="85"/>
    </row>
    <row r="998" spans="1:36" ht="16.5" thickTop="1" thickBot="1">
      <c r="A998" s="105">
        <f t="shared" si="223"/>
        <v>5</v>
      </c>
      <c r="B998" s="114" t="s">
        <v>1157</v>
      </c>
      <c r="C998" s="113">
        <v>1969</v>
      </c>
      <c r="D998" s="113">
        <v>2004</v>
      </c>
      <c r="E998" s="114" t="s">
        <v>106</v>
      </c>
      <c r="F998" s="107">
        <v>5</v>
      </c>
      <c r="G998" s="115">
        <v>4</v>
      </c>
      <c r="H998" s="111">
        <v>3459.9</v>
      </c>
      <c r="I998" s="111">
        <v>3188.1</v>
      </c>
      <c r="J998" s="111">
        <v>2341.6</v>
      </c>
      <c r="K998" s="116">
        <v>148</v>
      </c>
      <c r="L998" s="110">
        <f t="shared" si="242"/>
        <v>25683460.482000001</v>
      </c>
      <c r="M998" s="108"/>
      <c r="N998" s="108"/>
      <c r="O998" s="108"/>
      <c r="P998" s="110">
        <f>'Форма 2'!C998-M998-N998-O998</f>
        <v>25683460.482000001</v>
      </c>
      <c r="Q998" s="111">
        <f>L998/I998</f>
        <v>8056.0397986261414</v>
      </c>
      <c r="R998" s="111">
        <f>Q998</f>
        <v>8056.0397986261414</v>
      </c>
      <c r="S998" s="112" t="s">
        <v>81</v>
      </c>
      <c r="T998" s="105" t="s">
        <v>92</v>
      </c>
      <c r="U998" s="217">
        <v>1</v>
      </c>
      <c r="V998" s="85"/>
      <c r="W998" s="85"/>
      <c r="X998" s="85"/>
      <c r="Y998" s="85"/>
      <c r="Z998" s="85"/>
      <c r="AA998" s="85">
        <v>1</v>
      </c>
      <c r="AB998" s="86"/>
      <c r="AC998" s="86"/>
      <c r="AD998" s="85">
        <v>1</v>
      </c>
      <c r="AE998" s="85">
        <v>1</v>
      </c>
      <c r="AF998" s="85">
        <v>1</v>
      </c>
      <c r="AG998" s="85"/>
      <c r="AH998" s="85"/>
      <c r="AI998" s="85"/>
      <c r="AJ998" s="85"/>
    </row>
    <row r="999" spans="1:36" ht="17.25" thickTop="1" thickBot="1">
      <c r="A999" s="221">
        <v>0</v>
      </c>
      <c r="B999" s="13" t="s">
        <v>1158</v>
      </c>
      <c r="C999" s="5"/>
      <c r="D999" s="5"/>
      <c r="E999" s="5"/>
      <c r="F999" s="5"/>
      <c r="G999" s="5"/>
      <c r="H999" s="17">
        <f t="shared" ref="H999:P999" si="243">SUM(H1000:H1019)</f>
        <v>32015.699999999997</v>
      </c>
      <c r="I999" s="17">
        <f t="shared" si="243"/>
        <v>29203.5</v>
      </c>
      <c r="J999" s="17">
        <f t="shared" si="243"/>
        <v>27610.700000000004</v>
      </c>
      <c r="K999" s="18">
        <f t="shared" si="243"/>
        <v>1753</v>
      </c>
      <c r="L999" s="17">
        <f t="shared" si="243"/>
        <v>101180322.123</v>
      </c>
      <c r="M999" s="17">
        <f t="shared" si="243"/>
        <v>0</v>
      </c>
      <c r="N999" s="17">
        <f t="shared" si="243"/>
        <v>0</v>
      </c>
      <c r="O999" s="17">
        <f t="shared" si="243"/>
        <v>0</v>
      </c>
      <c r="P999" s="17">
        <f t="shared" si="243"/>
        <v>101180322.123</v>
      </c>
      <c r="Q999" s="8" t="s">
        <v>76</v>
      </c>
      <c r="R999" s="8" t="s">
        <v>76</v>
      </c>
      <c r="S999" s="8" t="s">
        <v>76</v>
      </c>
      <c r="T999" s="5" t="s">
        <v>76</v>
      </c>
      <c r="U999" s="218" t="s">
        <v>76</v>
      </c>
      <c r="V999" s="84" t="s">
        <v>76</v>
      </c>
      <c r="W999" s="84" t="s">
        <v>76</v>
      </c>
      <c r="X999" s="84" t="s">
        <v>76</v>
      </c>
      <c r="Y999" s="84" t="s">
        <v>76</v>
      </c>
      <c r="Z999" s="84" t="s">
        <v>76</v>
      </c>
      <c r="AA999" s="84" t="s">
        <v>76</v>
      </c>
      <c r="AB999" s="84" t="s">
        <v>76</v>
      </c>
      <c r="AC999" s="84" t="s">
        <v>76</v>
      </c>
      <c r="AD999" s="84" t="s">
        <v>76</v>
      </c>
      <c r="AE999" s="84" t="s">
        <v>76</v>
      </c>
      <c r="AF999" s="84" t="s">
        <v>76</v>
      </c>
      <c r="AG999" s="84" t="s">
        <v>76</v>
      </c>
      <c r="AH999" s="84" t="s">
        <v>76</v>
      </c>
      <c r="AI999" s="84" t="s">
        <v>76</v>
      </c>
      <c r="AJ999" s="84" t="s">
        <v>76</v>
      </c>
    </row>
    <row r="1000" spans="1:36" ht="16.5" thickTop="1" thickBot="1">
      <c r="A1000" s="105">
        <f t="shared" si="223"/>
        <v>1</v>
      </c>
      <c r="B1000" s="195" t="s">
        <v>1159</v>
      </c>
      <c r="C1000" s="107">
        <v>1970</v>
      </c>
      <c r="D1000" s="137"/>
      <c r="E1000" s="119" t="s">
        <v>80</v>
      </c>
      <c r="F1000" s="107">
        <v>3</v>
      </c>
      <c r="G1000" s="105">
        <v>2</v>
      </c>
      <c r="H1000" s="111">
        <v>942.3</v>
      </c>
      <c r="I1000" s="111">
        <v>555.9</v>
      </c>
      <c r="J1000" s="111">
        <v>555.9</v>
      </c>
      <c r="K1000" s="138">
        <v>95</v>
      </c>
      <c r="L1000" s="110">
        <f t="shared" ref="L1000:L1019" si="244">SUM(M1000:P1000)</f>
        <v>2140161.1829999997</v>
      </c>
      <c r="M1000" s="108"/>
      <c r="N1000" s="108"/>
      <c r="O1000" s="108"/>
      <c r="P1000" s="110">
        <f>'Форма 2'!C1000-M1000-N1000-O1000</f>
        <v>2140161.1829999997</v>
      </c>
      <c r="Q1000" s="111">
        <f t="shared" ref="Q1000:Q1019" si="245">L1000/I1000</f>
        <v>3849.9031894225577</v>
      </c>
      <c r="R1000" s="111">
        <f t="shared" ref="R1000:R1019" si="246">Q1000</f>
        <v>3849.9031894225577</v>
      </c>
      <c r="S1000" s="112" t="s">
        <v>81</v>
      </c>
      <c r="T1000" s="107" t="s">
        <v>92</v>
      </c>
      <c r="U1000" s="217">
        <v>1</v>
      </c>
      <c r="V1000" s="85"/>
      <c r="W1000" s="85">
        <v>1</v>
      </c>
      <c r="X1000" s="85">
        <v>1</v>
      </c>
      <c r="Y1000" s="85"/>
      <c r="Z1000" s="85"/>
      <c r="AA1000" s="85"/>
      <c r="AB1000" s="86"/>
      <c r="AC1000" s="86"/>
      <c r="AD1000" s="85"/>
      <c r="AE1000" s="85"/>
      <c r="AF1000" s="85"/>
      <c r="AG1000" s="85"/>
      <c r="AH1000" s="85"/>
      <c r="AI1000" s="85"/>
      <c r="AJ1000" s="85"/>
    </row>
    <row r="1001" spans="1:36" ht="16.5" thickTop="1" thickBot="1">
      <c r="A1001" s="105">
        <f t="shared" si="223"/>
        <v>2</v>
      </c>
      <c r="B1001" s="195" t="s">
        <v>1160</v>
      </c>
      <c r="C1001" s="107">
        <v>1968</v>
      </c>
      <c r="D1001" s="137"/>
      <c r="E1001" s="119" t="s">
        <v>80</v>
      </c>
      <c r="F1001" s="107">
        <v>9</v>
      </c>
      <c r="G1001" s="105">
        <v>5</v>
      </c>
      <c r="H1001" s="111">
        <v>942.3</v>
      </c>
      <c r="I1001" s="111">
        <v>942.3</v>
      </c>
      <c r="J1001" s="111">
        <v>942.3</v>
      </c>
      <c r="K1001" s="138">
        <v>274</v>
      </c>
      <c r="L1001" s="110">
        <f t="shared" si="244"/>
        <v>2011282.8119999999</v>
      </c>
      <c r="M1001" s="108"/>
      <c r="N1001" s="108"/>
      <c r="O1001" s="108"/>
      <c r="P1001" s="110">
        <f>'Форма 2'!C1001-M1001-N1001-O1001</f>
        <v>2011282.8119999999</v>
      </c>
      <c r="Q1001" s="111">
        <f t="shared" si="245"/>
        <v>2134.44</v>
      </c>
      <c r="R1001" s="111">
        <f t="shared" si="246"/>
        <v>2134.44</v>
      </c>
      <c r="S1001" s="112" t="s">
        <v>81</v>
      </c>
      <c r="T1001" s="107" t="s">
        <v>82</v>
      </c>
      <c r="U1001" s="217"/>
      <c r="V1001" s="85"/>
      <c r="W1001" s="85">
        <v>1</v>
      </c>
      <c r="X1001" s="85">
        <v>1</v>
      </c>
      <c r="Y1001" s="85"/>
      <c r="Z1001" s="85">
        <v>1</v>
      </c>
      <c r="AA1001" s="85"/>
      <c r="AB1001" s="86"/>
      <c r="AC1001" s="86"/>
      <c r="AD1001" s="85"/>
      <c r="AE1001" s="85"/>
      <c r="AF1001" s="85"/>
      <c r="AG1001" s="85"/>
      <c r="AH1001" s="85">
        <v>1</v>
      </c>
      <c r="AI1001" s="85"/>
      <c r="AJ1001" s="85"/>
    </row>
    <row r="1002" spans="1:36" ht="16.5" thickTop="1" thickBot="1">
      <c r="A1002" s="105">
        <f t="shared" ref="A1002:A1064" si="247">A1001+1</f>
        <v>3</v>
      </c>
      <c r="B1002" s="195" t="s">
        <v>1161</v>
      </c>
      <c r="C1002" s="107">
        <v>2012</v>
      </c>
      <c r="D1002" s="137"/>
      <c r="E1002" s="119" t="s">
        <v>80</v>
      </c>
      <c r="F1002" s="107">
        <v>9</v>
      </c>
      <c r="G1002" s="105">
        <v>1</v>
      </c>
      <c r="H1002" s="111">
        <v>2436.5</v>
      </c>
      <c r="I1002" s="111">
        <v>2436.5</v>
      </c>
      <c r="J1002" s="111">
        <f>I1002-490.8</f>
        <v>1945.7</v>
      </c>
      <c r="K1002" s="138">
        <v>204</v>
      </c>
      <c r="L1002" s="110">
        <f t="shared" si="244"/>
        <v>2240733</v>
      </c>
      <c r="M1002" s="108"/>
      <c r="N1002" s="108"/>
      <c r="O1002" s="108"/>
      <c r="P1002" s="110">
        <f>'Форма 2'!C1002-M1002-N1002-O1002</f>
        <v>2240733</v>
      </c>
      <c r="Q1002" s="111">
        <f t="shared" si="245"/>
        <v>919.65237020316022</v>
      </c>
      <c r="R1002" s="111">
        <f t="shared" si="246"/>
        <v>919.65237020316022</v>
      </c>
      <c r="S1002" s="112" t="s">
        <v>81</v>
      </c>
      <c r="T1002" s="107" t="s">
        <v>92</v>
      </c>
      <c r="U1002" s="217"/>
      <c r="V1002" s="85"/>
      <c r="W1002" s="85"/>
      <c r="X1002" s="85"/>
      <c r="Y1002" s="85"/>
      <c r="Z1002" s="85"/>
      <c r="AA1002" s="85"/>
      <c r="AB1002" s="168">
        <v>1</v>
      </c>
      <c r="AC1002" s="154">
        <f>2240733*AB1002</f>
        <v>2240733</v>
      </c>
      <c r="AD1002" s="85"/>
      <c r="AE1002" s="85"/>
      <c r="AF1002" s="85"/>
      <c r="AG1002" s="85"/>
      <c r="AH1002" s="85"/>
      <c r="AI1002" s="85"/>
      <c r="AJ1002" s="85"/>
    </row>
    <row r="1003" spans="1:36" ht="16.5" thickTop="1" thickBot="1">
      <c r="A1003" s="105">
        <f t="shared" si="247"/>
        <v>4</v>
      </c>
      <c r="B1003" s="195" t="s">
        <v>1162</v>
      </c>
      <c r="C1003" s="107">
        <v>1979</v>
      </c>
      <c r="D1003" s="137">
        <v>2019</v>
      </c>
      <c r="E1003" s="119" t="s">
        <v>212</v>
      </c>
      <c r="F1003" s="107">
        <v>5</v>
      </c>
      <c r="G1003" s="105">
        <v>8</v>
      </c>
      <c r="H1003" s="111">
        <v>6357.4</v>
      </c>
      <c r="I1003" s="111">
        <v>5733.2</v>
      </c>
      <c r="J1003" s="111">
        <f>I1003-107.7</f>
        <v>5625.5</v>
      </c>
      <c r="K1003" s="138">
        <v>368</v>
      </c>
      <c r="L1003" s="110">
        <f t="shared" si="244"/>
        <v>5188337.7139999997</v>
      </c>
      <c r="M1003" s="108"/>
      <c r="N1003" s="108"/>
      <c r="O1003" s="108"/>
      <c r="P1003" s="110">
        <f>'Форма 2'!C1003-M1003-N1003-O1003</f>
        <v>5188337.7139999997</v>
      </c>
      <c r="Q1003" s="111">
        <f t="shared" si="245"/>
        <v>904.96367020163257</v>
      </c>
      <c r="R1003" s="111">
        <f t="shared" si="246"/>
        <v>904.96367020163257</v>
      </c>
      <c r="S1003" s="112" t="s">
        <v>81</v>
      </c>
      <c r="T1003" s="107" t="s">
        <v>82</v>
      </c>
      <c r="U1003" s="217"/>
      <c r="V1003" s="85"/>
      <c r="W1003" s="85"/>
      <c r="X1003" s="85"/>
      <c r="Y1003" s="85"/>
      <c r="Z1003" s="85"/>
      <c r="AA1003" s="85"/>
      <c r="AB1003" s="86"/>
      <c r="AC1003" s="86"/>
      <c r="AD1003" s="85"/>
      <c r="AE1003" s="85"/>
      <c r="AF1003" s="85">
        <v>1</v>
      </c>
      <c r="AG1003" s="85"/>
      <c r="AH1003" s="85"/>
      <c r="AI1003" s="85"/>
      <c r="AJ1003" s="85"/>
    </row>
    <row r="1004" spans="1:36" ht="16.5" thickTop="1" thickBot="1">
      <c r="A1004" s="105">
        <f t="shared" si="247"/>
        <v>5</v>
      </c>
      <c r="B1004" s="195" t="s">
        <v>1163</v>
      </c>
      <c r="C1004" s="107">
        <v>2010</v>
      </c>
      <c r="D1004" s="137"/>
      <c r="E1004" s="119" t="s">
        <v>94</v>
      </c>
      <c r="F1004" s="107">
        <v>7</v>
      </c>
      <c r="G1004" s="105">
        <v>1</v>
      </c>
      <c r="H1004" s="111">
        <v>2760.1</v>
      </c>
      <c r="I1004" s="111">
        <v>2225.8000000000002</v>
      </c>
      <c r="J1004" s="111">
        <v>2225.8000000000002</v>
      </c>
      <c r="K1004" s="138">
        <v>66</v>
      </c>
      <c r="L1004" s="110">
        <f t="shared" si="244"/>
        <v>248167.25</v>
      </c>
      <c r="M1004" s="108"/>
      <c r="N1004" s="108"/>
      <c r="O1004" s="108"/>
      <c r="P1004" s="110">
        <f>'Форма 2'!C1004-M1004-N1004-O1004</f>
        <v>248167.25</v>
      </c>
      <c r="Q1004" s="111">
        <f t="shared" si="245"/>
        <v>111.49575433551981</v>
      </c>
      <c r="R1004" s="111">
        <f t="shared" si="246"/>
        <v>111.49575433551981</v>
      </c>
      <c r="S1004" s="112" t="s">
        <v>81</v>
      </c>
      <c r="T1004" s="107" t="s">
        <v>92</v>
      </c>
      <c r="U1004" s="217"/>
      <c r="V1004" s="85"/>
      <c r="W1004" s="85"/>
      <c r="X1004" s="85"/>
      <c r="Y1004" s="85"/>
      <c r="Z1004" s="172"/>
      <c r="AA1004" s="172"/>
      <c r="AB1004" s="171"/>
      <c r="AC1004" s="154"/>
      <c r="AD1004" s="85"/>
      <c r="AE1004" s="85"/>
      <c r="AF1004" s="85"/>
      <c r="AG1004" s="166" t="s">
        <v>5075</v>
      </c>
      <c r="AH1004" s="85"/>
      <c r="AI1004" s="85"/>
      <c r="AJ1004" s="85"/>
    </row>
    <row r="1005" spans="1:36" ht="16.5" thickTop="1" thickBot="1">
      <c r="A1005" s="105">
        <f t="shared" si="247"/>
        <v>6</v>
      </c>
      <c r="B1005" s="195" t="s">
        <v>1164</v>
      </c>
      <c r="C1005" s="107">
        <v>1969</v>
      </c>
      <c r="D1005" s="137">
        <v>2015</v>
      </c>
      <c r="E1005" s="119" t="s">
        <v>80</v>
      </c>
      <c r="F1005" s="107">
        <v>2</v>
      </c>
      <c r="G1005" s="105">
        <v>2</v>
      </c>
      <c r="H1005" s="111">
        <v>679.2</v>
      </c>
      <c r="I1005" s="111">
        <v>679.2</v>
      </c>
      <c r="J1005" s="111">
        <v>624.6</v>
      </c>
      <c r="K1005" s="138">
        <v>43</v>
      </c>
      <c r="L1005" s="110">
        <f t="shared" si="244"/>
        <v>378049.51200000005</v>
      </c>
      <c r="M1005" s="108"/>
      <c r="N1005" s="108"/>
      <c r="O1005" s="108"/>
      <c r="P1005" s="110">
        <f>'Форма 2'!C1005-M1005-N1005-O1005</f>
        <v>378049.51200000005</v>
      </c>
      <c r="Q1005" s="111">
        <f t="shared" si="245"/>
        <v>556.61</v>
      </c>
      <c r="R1005" s="111">
        <f t="shared" si="246"/>
        <v>556.61</v>
      </c>
      <c r="S1005" s="112" t="s">
        <v>81</v>
      </c>
      <c r="T1005" s="107" t="s">
        <v>82</v>
      </c>
      <c r="U1005" s="217">
        <v>1</v>
      </c>
      <c r="V1005" s="85"/>
      <c r="W1005" s="85"/>
      <c r="X1005" s="85"/>
      <c r="Y1005" s="85"/>
      <c r="Z1005" s="85"/>
      <c r="AA1005" s="85"/>
      <c r="AB1005" s="86"/>
      <c r="AC1005" s="86"/>
      <c r="AD1005" s="85"/>
      <c r="AE1005" s="85"/>
      <c r="AF1005" s="85"/>
      <c r="AG1005" s="85"/>
      <c r="AH1005" s="85"/>
      <c r="AI1005" s="85"/>
      <c r="AJ1005" s="85"/>
    </row>
    <row r="1006" spans="1:36" ht="16.5" thickTop="1" thickBot="1">
      <c r="A1006" s="105">
        <f t="shared" si="247"/>
        <v>7</v>
      </c>
      <c r="B1006" s="195" t="s">
        <v>1165</v>
      </c>
      <c r="C1006" s="107">
        <v>1974</v>
      </c>
      <c r="D1006" s="137">
        <v>2016</v>
      </c>
      <c r="E1006" s="119" t="s">
        <v>94</v>
      </c>
      <c r="F1006" s="107">
        <v>2</v>
      </c>
      <c r="G1006" s="105">
        <v>3</v>
      </c>
      <c r="H1006" s="111">
        <v>974.4</v>
      </c>
      <c r="I1006" s="111">
        <v>890.4</v>
      </c>
      <c r="J1006" s="111">
        <v>890.4</v>
      </c>
      <c r="K1006" s="138">
        <v>42</v>
      </c>
      <c r="L1006" s="110">
        <f t="shared" si="244"/>
        <v>9312720.8159999996</v>
      </c>
      <c r="M1006" s="108"/>
      <c r="N1006" s="108"/>
      <c r="O1006" s="108"/>
      <c r="P1006" s="110">
        <f>'Форма 2'!C1006-M1006-N1006-O1006</f>
        <v>9312720.8159999996</v>
      </c>
      <c r="Q1006" s="111">
        <f t="shared" si="245"/>
        <v>10459.030566037736</v>
      </c>
      <c r="R1006" s="111">
        <f t="shared" si="246"/>
        <v>10459.030566037736</v>
      </c>
      <c r="S1006" s="112" t="s">
        <v>81</v>
      </c>
      <c r="T1006" s="107" t="s">
        <v>82</v>
      </c>
      <c r="U1006" s="217"/>
      <c r="V1006" s="85"/>
      <c r="W1006" s="85"/>
      <c r="X1006" s="85"/>
      <c r="Y1006" s="85"/>
      <c r="Z1006" s="85"/>
      <c r="AA1006" s="85"/>
      <c r="AB1006" s="86"/>
      <c r="AC1006" s="86"/>
      <c r="AD1006" s="85">
        <v>1</v>
      </c>
      <c r="AE1006" s="85"/>
      <c r="AF1006" s="85"/>
      <c r="AG1006" s="85"/>
      <c r="AH1006" s="85"/>
      <c r="AI1006" s="85"/>
      <c r="AJ1006" s="85"/>
    </row>
    <row r="1007" spans="1:36" ht="16.5" thickTop="1" thickBot="1">
      <c r="A1007" s="105">
        <f t="shared" si="247"/>
        <v>8</v>
      </c>
      <c r="B1007" s="195" t="s">
        <v>1166</v>
      </c>
      <c r="C1007" s="107">
        <v>1974</v>
      </c>
      <c r="D1007" s="137"/>
      <c r="E1007" s="119" t="s">
        <v>80</v>
      </c>
      <c r="F1007" s="107">
        <v>2</v>
      </c>
      <c r="G1007" s="105">
        <v>3</v>
      </c>
      <c r="H1007" s="111">
        <v>997.8</v>
      </c>
      <c r="I1007" s="111">
        <v>997.8</v>
      </c>
      <c r="J1007" s="111">
        <v>926.6</v>
      </c>
      <c r="K1007" s="138">
        <v>74</v>
      </c>
      <c r="L1007" s="110">
        <f t="shared" si="244"/>
        <v>7089758.142</v>
      </c>
      <c r="M1007" s="108"/>
      <c r="N1007" s="108"/>
      <c r="O1007" s="108"/>
      <c r="P1007" s="110">
        <f>'Форма 2'!C1007-M1007-N1007-O1007</f>
        <v>7089758.142</v>
      </c>
      <c r="Q1007" s="111">
        <f t="shared" si="245"/>
        <v>7105.39</v>
      </c>
      <c r="R1007" s="111">
        <f t="shared" si="246"/>
        <v>7105.39</v>
      </c>
      <c r="S1007" s="112" t="s">
        <v>81</v>
      </c>
      <c r="T1007" s="107" t="s">
        <v>82</v>
      </c>
      <c r="U1007" s="217"/>
      <c r="V1007" s="85"/>
      <c r="W1007" s="85"/>
      <c r="X1007" s="85"/>
      <c r="Y1007" s="85"/>
      <c r="Z1007" s="85"/>
      <c r="AA1007" s="85"/>
      <c r="AB1007" s="86"/>
      <c r="AC1007" s="86"/>
      <c r="AD1007" s="85">
        <v>1</v>
      </c>
      <c r="AE1007" s="85"/>
      <c r="AF1007" s="85"/>
      <c r="AG1007" s="85"/>
      <c r="AH1007" s="85"/>
      <c r="AI1007" s="85"/>
      <c r="AJ1007" s="85"/>
    </row>
    <row r="1008" spans="1:36" ht="16.5" thickTop="1" thickBot="1">
      <c r="A1008" s="105">
        <f t="shared" si="247"/>
        <v>9</v>
      </c>
      <c r="B1008" s="195" t="s">
        <v>1167</v>
      </c>
      <c r="C1008" s="107">
        <v>1955</v>
      </c>
      <c r="D1008" s="137" t="s">
        <v>1168</v>
      </c>
      <c r="E1008" s="119" t="s">
        <v>306</v>
      </c>
      <c r="F1008" s="107">
        <v>2</v>
      </c>
      <c r="G1008" s="105">
        <v>2</v>
      </c>
      <c r="H1008" s="111">
        <v>458.3</v>
      </c>
      <c r="I1008" s="111">
        <v>458.3</v>
      </c>
      <c r="J1008" s="111">
        <v>404.5</v>
      </c>
      <c r="K1008" s="138">
        <v>13</v>
      </c>
      <c r="L1008" s="110">
        <f t="shared" si="244"/>
        <v>3834091.9699999997</v>
      </c>
      <c r="M1008" s="108"/>
      <c r="N1008" s="108"/>
      <c r="O1008" s="108"/>
      <c r="P1008" s="110">
        <f>'Форма 2'!C1008-M1008-N1008-O1008</f>
        <v>3834091.9699999997</v>
      </c>
      <c r="Q1008" s="111">
        <f t="shared" si="245"/>
        <v>8365.9</v>
      </c>
      <c r="R1008" s="111">
        <f t="shared" si="246"/>
        <v>8365.9</v>
      </c>
      <c r="S1008" s="112" t="s">
        <v>81</v>
      </c>
      <c r="T1008" s="107" t="s">
        <v>82</v>
      </c>
      <c r="U1008" s="217"/>
      <c r="V1008" s="85"/>
      <c r="W1008" s="85"/>
      <c r="X1008" s="85"/>
      <c r="Y1008" s="85"/>
      <c r="Z1008" s="85"/>
      <c r="AA1008" s="85"/>
      <c r="AB1008" s="86"/>
      <c r="AC1008" s="86"/>
      <c r="AD1008" s="85"/>
      <c r="AE1008" s="85">
        <v>2</v>
      </c>
      <c r="AF1008" s="85">
        <v>1</v>
      </c>
      <c r="AG1008" s="85"/>
      <c r="AH1008" s="85"/>
      <c r="AI1008" s="85"/>
      <c r="AJ1008" s="85"/>
    </row>
    <row r="1009" spans="1:36" ht="16.5" thickTop="1" thickBot="1">
      <c r="A1009" s="105">
        <f t="shared" si="247"/>
        <v>10</v>
      </c>
      <c r="B1009" s="195" t="s">
        <v>1169</v>
      </c>
      <c r="C1009" s="107">
        <v>1970</v>
      </c>
      <c r="D1009" s="131" t="s">
        <v>1170</v>
      </c>
      <c r="E1009" s="119" t="s">
        <v>80</v>
      </c>
      <c r="F1009" s="107">
        <v>2</v>
      </c>
      <c r="G1009" s="105">
        <v>2</v>
      </c>
      <c r="H1009" s="111">
        <v>763.2</v>
      </c>
      <c r="I1009" s="111">
        <v>763.2</v>
      </c>
      <c r="J1009" s="111">
        <v>763.2</v>
      </c>
      <c r="K1009" s="138">
        <v>27</v>
      </c>
      <c r="L1009" s="110">
        <f t="shared" si="244"/>
        <v>4846915.2960000001</v>
      </c>
      <c r="M1009" s="108"/>
      <c r="N1009" s="108"/>
      <c r="O1009" s="108"/>
      <c r="P1009" s="110">
        <f>'Форма 2'!C1009-M1009-N1009-O1009</f>
        <v>4846915.2960000001</v>
      </c>
      <c r="Q1009" s="111">
        <f t="shared" si="245"/>
        <v>6350.78</v>
      </c>
      <c r="R1009" s="111">
        <f t="shared" si="246"/>
        <v>6350.78</v>
      </c>
      <c r="S1009" s="112" t="s">
        <v>81</v>
      </c>
      <c r="T1009" s="107" t="s">
        <v>82</v>
      </c>
      <c r="U1009" s="217"/>
      <c r="V1009" s="85">
        <v>1</v>
      </c>
      <c r="W1009" s="85"/>
      <c r="X1009" s="85"/>
      <c r="Y1009" s="85"/>
      <c r="Z1009" s="85">
        <v>1</v>
      </c>
      <c r="AA1009" s="85"/>
      <c r="AB1009" s="86"/>
      <c r="AC1009" s="86"/>
      <c r="AD1009" s="85"/>
      <c r="AE1009" s="85"/>
      <c r="AF1009" s="85"/>
      <c r="AG1009" s="85"/>
      <c r="AH1009" s="85"/>
      <c r="AI1009" s="85"/>
      <c r="AJ1009" s="85"/>
    </row>
    <row r="1010" spans="1:36" ht="16.5" thickTop="1" thickBot="1">
      <c r="A1010" s="105">
        <f t="shared" si="247"/>
        <v>11</v>
      </c>
      <c r="B1010" s="195" t="s">
        <v>1171</v>
      </c>
      <c r="C1010" s="107">
        <v>1969</v>
      </c>
      <c r="D1010" s="131" t="s">
        <v>1172</v>
      </c>
      <c r="E1010" s="119" t="s">
        <v>306</v>
      </c>
      <c r="F1010" s="107">
        <v>2</v>
      </c>
      <c r="G1010" s="105">
        <v>1</v>
      </c>
      <c r="H1010" s="111">
        <v>260.10000000000002</v>
      </c>
      <c r="I1010" s="111">
        <v>260.10000000000002</v>
      </c>
      <c r="J1010" s="111">
        <v>260.10000000000002</v>
      </c>
      <c r="K1010" s="138">
        <v>21</v>
      </c>
      <c r="L1010" s="110">
        <f t="shared" si="244"/>
        <v>1628930.8710000003</v>
      </c>
      <c r="M1010" s="108"/>
      <c r="N1010" s="108"/>
      <c r="O1010" s="108"/>
      <c r="P1010" s="110">
        <f>'Форма 2'!C1010-M1010-N1010-O1010</f>
        <v>1628930.8710000003</v>
      </c>
      <c r="Q1010" s="111">
        <f t="shared" si="245"/>
        <v>6262.7100000000009</v>
      </c>
      <c r="R1010" s="111">
        <f t="shared" si="246"/>
        <v>6262.7100000000009</v>
      </c>
      <c r="S1010" s="112" t="s">
        <v>81</v>
      </c>
      <c r="T1010" s="107" t="s">
        <v>82</v>
      </c>
      <c r="U1010" s="217">
        <v>1</v>
      </c>
      <c r="V1010" s="85">
        <v>1</v>
      </c>
      <c r="W1010" s="85"/>
      <c r="X1010" s="85"/>
      <c r="Y1010" s="85"/>
      <c r="Z1010" s="85"/>
      <c r="AA1010" s="85"/>
      <c r="AB1010" s="86"/>
      <c r="AC1010" s="86"/>
      <c r="AD1010" s="85"/>
      <c r="AE1010" s="85"/>
      <c r="AF1010" s="85"/>
      <c r="AG1010" s="85"/>
      <c r="AH1010" s="85"/>
      <c r="AI1010" s="85"/>
      <c r="AJ1010" s="85"/>
    </row>
    <row r="1011" spans="1:36" ht="16.5" thickTop="1" thickBot="1">
      <c r="A1011" s="105">
        <f t="shared" si="247"/>
        <v>12</v>
      </c>
      <c r="B1011" s="195" t="s">
        <v>1173</v>
      </c>
      <c r="C1011" s="107">
        <v>1970</v>
      </c>
      <c r="D1011" s="137"/>
      <c r="E1011" s="119" t="s">
        <v>80</v>
      </c>
      <c r="F1011" s="107">
        <v>2</v>
      </c>
      <c r="G1011" s="105">
        <v>2</v>
      </c>
      <c r="H1011" s="111">
        <v>800.3</v>
      </c>
      <c r="I1011" s="111">
        <v>745.9</v>
      </c>
      <c r="J1011" s="111">
        <v>743.7</v>
      </c>
      <c r="K1011" s="138">
        <v>23</v>
      </c>
      <c r="L1011" s="110">
        <f t="shared" si="244"/>
        <v>961392.38699999987</v>
      </c>
      <c r="M1011" s="108"/>
      <c r="N1011" s="108"/>
      <c r="O1011" s="108"/>
      <c r="P1011" s="110">
        <f>'Форма 2'!C1011-M1011-N1011-O1011</f>
        <v>961392.38699999987</v>
      </c>
      <c r="Q1011" s="111">
        <f t="shared" si="245"/>
        <v>1288.902516423113</v>
      </c>
      <c r="R1011" s="111">
        <f t="shared" si="246"/>
        <v>1288.902516423113</v>
      </c>
      <c r="S1011" s="112" t="s">
        <v>81</v>
      </c>
      <c r="T1011" s="107" t="s">
        <v>82</v>
      </c>
      <c r="U1011" s="217">
        <v>1</v>
      </c>
      <c r="V1011" s="85"/>
      <c r="W1011" s="85"/>
      <c r="X1011" s="85"/>
      <c r="Y1011" s="85"/>
      <c r="Z1011" s="85">
        <v>1</v>
      </c>
      <c r="AA1011" s="85"/>
      <c r="AB1011" s="86"/>
      <c r="AC1011" s="86"/>
      <c r="AD1011" s="85"/>
      <c r="AE1011" s="85"/>
      <c r="AF1011" s="85"/>
      <c r="AG1011" s="85"/>
      <c r="AH1011" s="85"/>
      <c r="AI1011" s="85"/>
      <c r="AJ1011" s="85"/>
    </row>
    <row r="1012" spans="1:36" ht="16.5" thickTop="1" thickBot="1">
      <c r="A1012" s="105">
        <f t="shared" si="247"/>
        <v>13</v>
      </c>
      <c r="B1012" s="119" t="s">
        <v>1174</v>
      </c>
      <c r="C1012" s="105">
        <v>1976</v>
      </c>
      <c r="D1012" s="105">
        <v>2009</v>
      </c>
      <c r="E1012" s="135" t="s">
        <v>94</v>
      </c>
      <c r="F1012" s="105">
        <v>5</v>
      </c>
      <c r="G1012" s="105">
        <v>4</v>
      </c>
      <c r="H1012" s="111">
        <v>3267.3</v>
      </c>
      <c r="I1012" s="111">
        <v>3222.5</v>
      </c>
      <c r="J1012" s="111">
        <v>3222.5</v>
      </c>
      <c r="K1012" s="109">
        <v>118</v>
      </c>
      <c r="L1012" s="110">
        <f t="shared" si="244"/>
        <v>5605412.5530000003</v>
      </c>
      <c r="M1012" s="108"/>
      <c r="N1012" s="108"/>
      <c r="O1012" s="108"/>
      <c r="P1012" s="110">
        <f>'Форма 2'!C1012-M1012-N1012-O1012</f>
        <v>5605412.5530000003</v>
      </c>
      <c r="Q1012" s="111">
        <f>L1012/I1012</f>
        <v>1739.4608387897597</v>
      </c>
      <c r="R1012" s="111">
        <f>Q1012</f>
        <v>1739.4608387897597</v>
      </c>
      <c r="S1012" s="112" t="s">
        <v>81</v>
      </c>
      <c r="T1012" s="105" t="s">
        <v>92</v>
      </c>
      <c r="U1012" s="217"/>
      <c r="V1012" s="85">
        <v>1</v>
      </c>
      <c r="W1012" s="85"/>
      <c r="X1012" s="85"/>
      <c r="Y1012" s="85"/>
      <c r="Z1012" s="85"/>
      <c r="AA1012" s="85"/>
      <c r="AB1012" s="86"/>
      <c r="AC1012" s="86"/>
      <c r="AD1012" s="85"/>
      <c r="AE1012" s="85"/>
      <c r="AF1012" s="85"/>
      <c r="AG1012" s="85"/>
      <c r="AH1012" s="85"/>
      <c r="AI1012" s="85"/>
      <c r="AJ1012" s="85"/>
    </row>
    <row r="1013" spans="1:36" ht="16.5" thickTop="1" thickBot="1">
      <c r="A1013" s="105">
        <f t="shared" si="247"/>
        <v>14</v>
      </c>
      <c r="B1013" s="119" t="s">
        <v>1175</v>
      </c>
      <c r="C1013" s="105">
        <v>1980</v>
      </c>
      <c r="D1013" s="105">
        <v>2009</v>
      </c>
      <c r="E1013" s="135" t="s">
        <v>91</v>
      </c>
      <c r="F1013" s="105">
        <v>3</v>
      </c>
      <c r="G1013" s="105">
        <v>2</v>
      </c>
      <c r="H1013" s="111">
        <v>1311.7</v>
      </c>
      <c r="I1013" s="111">
        <v>1175.8</v>
      </c>
      <c r="J1013" s="111">
        <v>1175.8</v>
      </c>
      <c r="K1013" s="109">
        <v>40</v>
      </c>
      <c r="L1013" s="110">
        <f t="shared" si="244"/>
        <v>12536428.463</v>
      </c>
      <c r="M1013" s="108"/>
      <c r="N1013" s="108"/>
      <c r="O1013" s="108"/>
      <c r="P1013" s="110">
        <f>'Форма 2'!C1013-M1013-N1013-O1013</f>
        <v>12536428.463</v>
      </c>
      <c r="Q1013" s="111">
        <f>L1013/I1013</f>
        <v>10662.041557237626</v>
      </c>
      <c r="R1013" s="111">
        <f>Q1013</f>
        <v>10662.041557237626</v>
      </c>
      <c r="S1013" s="112" t="s">
        <v>81</v>
      </c>
      <c r="T1013" s="105" t="s">
        <v>82</v>
      </c>
      <c r="U1013" s="217"/>
      <c r="V1013" s="85"/>
      <c r="W1013" s="85"/>
      <c r="X1013" s="85"/>
      <c r="Y1013" s="85"/>
      <c r="Z1013" s="85"/>
      <c r="AA1013" s="85"/>
      <c r="AB1013" s="86"/>
      <c r="AC1013" s="86"/>
      <c r="AD1013" s="85">
        <v>1</v>
      </c>
      <c r="AE1013" s="85"/>
      <c r="AF1013" s="85"/>
      <c r="AG1013" s="85"/>
      <c r="AH1013" s="85"/>
      <c r="AI1013" s="85"/>
      <c r="AJ1013" s="85"/>
    </row>
    <row r="1014" spans="1:36" ht="16.5" thickTop="1" thickBot="1">
      <c r="A1014" s="105">
        <f t="shared" si="247"/>
        <v>15</v>
      </c>
      <c r="B1014" s="203" t="s">
        <v>1176</v>
      </c>
      <c r="C1014" s="105">
        <v>1965</v>
      </c>
      <c r="D1014" s="105">
        <v>2009</v>
      </c>
      <c r="E1014" s="135" t="s">
        <v>803</v>
      </c>
      <c r="F1014" s="105">
        <v>2</v>
      </c>
      <c r="G1014" s="105">
        <v>2</v>
      </c>
      <c r="H1014" s="111">
        <v>682.7</v>
      </c>
      <c r="I1014" s="111">
        <v>626</v>
      </c>
      <c r="J1014" s="111">
        <v>626</v>
      </c>
      <c r="K1014" s="109">
        <v>27</v>
      </c>
      <c r="L1014" s="110">
        <f t="shared" si="244"/>
        <v>3764926.6520000007</v>
      </c>
      <c r="M1014" s="108"/>
      <c r="N1014" s="108"/>
      <c r="O1014" s="108"/>
      <c r="P1014" s="110">
        <f>'Форма 2'!C1014-M1014-N1014-O1014</f>
        <v>3764926.6520000007</v>
      </c>
      <c r="Q1014" s="111">
        <f t="shared" ref="Q1014" si="248">L1014/I1014</f>
        <v>6014.2598274760394</v>
      </c>
      <c r="R1014" s="111">
        <f t="shared" ref="R1014" si="249">Q1014</f>
        <v>6014.2598274760394</v>
      </c>
      <c r="S1014" s="112" t="s">
        <v>81</v>
      </c>
      <c r="T1014" s="107" t="s">
        <v>82</v>
      </c>
      <c r="U1014" s="217"/>
      <c r="V1014" s="85"/>
      <c r="W1014" s="85"/>
      <c r="X1014" s="85"/>
      <c r="Y1014" s="85"/>
      <c r="Z1014" s="85"/>
      <c r="AA1014" s="85"/>
      <c r="AB1014" s="86"/>
      <c r="AC1014" s="86"/>
      <c r="AD1014" s="85"/>
      <c r="AE1014" s="85">
        <v>2</v>
      </c>
      <c r="AF1014" s="85">
        <v>1</v>
      </c>
      <c r="AG1014" s="85"/>
      <c r="AH1014" s="85"/>
      <c r="AI1014" s="85"/>
      <c r="AJ1014" s="85"/>
    </row>
    <row r="1015" spans="1:36" ht="16.5" thickTop="1" thickBot="1">
      <c r="A1015" s="105">
        <f t="shared" si="247"/>
        <v>16</v>
      </c>
      <c r="B1015" s="203" t="s">
        <v>1177</v>
      </c>
      <c r="C1015" s="113">
        <v>1966</v>
      </c>
      <c r="D1015" s="107">
        <v>2009</v>
      </c>
      <c r="E1015" s="114" t="s">
        <v>80</v>
      </c>
      <c r="F1015" s="107">
        <v>2</v>
      </c>
      <c r="G1015" s="107">
        <v>2</v>
      </c>
      <c r="H1015" s="111">
        <v>684.6</v>
      </c>
      <c r="I1015" s="111">
        <v>684.6</v>
      </c>
      <c r="J1015" s="111">
        <v>633</v>
      </c>
      <c r="K1015" s="125">
        <v>18</v>
      </c>
      <c r="L1015" s="110">
        <f t="shared" si="244"/>
        <v>12122929.819999998</v>
      </c>
      <c r="M1015" s="108"/>
      <c r="N1015" s="108"/>
      <c r="O1015" s="108"/>
      <c r="P1015" s="110">
        <f>'Форма 2'!C1015-M1015-N1015-O1015</f>
        <v>12122929.819999998</v>
      </c>
      <c r="Q1015" s="111">
        <f>L1015/I1015</f>
        <v>17708.048232544548</v>
      </c>
      <c r="R1015" s="111">
        <f>Q1015</f>
        <v>17708.048232544548</v>
      </c>
      <c r="S1015" s="112" t="s">
        <v>81</v>
      </c>
      <c r="T1015" s="107" t="s">
        <v>82</v>
      </c>
      <c r="U1015" s="217">
        <v>1</v>
      </c>
      <c r="V1015" s="85"/>
      <c r="W1015" s="85"/>
      <c r="X1015" s="85"/>
      <c r="Y1015" s="85"/>
      <c r="Z1015" s="85"/>
      <c r="AA1015" s="85"/>
      <c r="AB1015" s="86"/>
      <c r="AC1015" s="86"/>
      <c r="AD1015" s="85">
        <v>1</v>
      </c>
      <c r="AE1015" s="85">
        <v>1</v>
      </c>
      <c r="AF1015" s="85">
        <v>1</v>
      </c>
      <c r="AG1015" s="85"/>
      <c r="AH1015" s="85"/>
      <c r="AI1015" s="85"/>
      <c r="AJ1015" s="85"/>
    </row>
    <row r="1016" spans="1:36" ht="16.5" thickTop="1" thickBot="1">
      <c r="A1016" s="105">
        <f t="shared" si="247"/>
        <v>17</v>
      </c>
      <c r="B1016" s="203" t="s">
        <v>1178</v>
      </c>
      <c r="C1016" s="105">
        <v>1983</v>
      </c>
      <c r="D1016" s="105"/>
      <c r="E1016" s="135" t="s">
        <v>94</v>
      </c>
      <c r="F1016" s="105">
        <v>5</v>
      </c>
      <c r="G1016" s="105">
        <v>4</v>
      </c>
      <c r="H1016" s="111">
        <v>3158.8</v>
      </c>
      <c r="I1016" s="111">
        <v>2858.6</v>
      </c>
      <c r="J1016" s="111">
        <v>2680.9</v>
      </c>
      <c r="K1016" s="109">
        <v>78</v>
      </c>
      <c r="L1016" s="110">
        <f t="shared" si="244"/>
        <v>10882129.176000001</v>
      </c>
      <c r="M1016" s="108"/>
      <c r="N1016" s="108"/>
      <c r="O1016" s="108"/>
      <c r="P1016" s="110">
        <f>'Форма 2'!C1016-M1016-N1016-O1016</f>
        <v>10882129.176000001</v>
      </c>
      <c r="Q1016" s="111">
        <f>L1016/I1016</f>
        <v>3806.8037416917377</v>
      </c>
      <c r="R1016" s="111">
        <f>Q1016</f>
        <v>3806.8037416917377</v>
      </c>
      <c r="S1016" s="112" t="s">
        <v>81</v>
      </c>
      <c r="T1016" s="107" t="s">
        <v>92</v>
      </c>
      <c r="U1016" s="217"/>
      <c r="V1016" s="85"/>
      <c r="W1016" s="85"/>
      <c r="X1016" s="85"/>
      <c r="Y1016" s="85"/>
      <c r="Z1016" s="85"/>
      <c r="AA1016" s="85"/>
      <c r="AB1016" s="86"/>
      <c r="AC1016" s="86"/>
      <c r="AD1016" s="85">
        <v>1</v>
      </c>
      <c r="AE1016" s="85"/>
      <c r="AF1016" s="85"/>
      <c r="AG1016" s="85"/>
      <c r="AH1016" s="85"/>
      <c r="AI1016" s="85"/>
      <c r="AJ1016" s="85"/>
    </row>
    <row r="1017" spans="1:36" ht="16.5" thickTop="1" thickBot="1">
      <c r="A1017" s="105">
        <f t="shared" si="247"/>
        <v>18</v>
      </c>
      <c r="B1017" s="203" t="s">
        <v>1179</v>
      </c>
      <c r="C1017" s="123">
        <v>1961</v>
      </c>
      <c r="D1017" s="107">
        <v>2012</v>
      </c>
      <c r="E1017" s="114" t="s">
        <v>1180</v>
      </c>
      <c r="F1017" s="107">
        <v>2</v>
      </c>
      <c r="G1017" s="107">
        <v>2</v>
      </c>
      <c r="H1017" s="111">
        <v>910.7</v>
      </c>
      <c r="I1017" s="111">
        <v>843.4</v>
      </c>
      <c r="J1017" s="111">
        <v>260.2</v>
      </c>
      <c r="K1017" s="125">
        <v>27</v>
      </c>
      <c r="L1017" s="110">
        <f t="shared" si="244"/>
        <v>8703915.0730000008</v>
      </c>
      <c r="M1017" s="108"/>
      <c r="N1017" s="108"/>
      <c r="O1017" s="108"/>
      <c r="P1017" s="110">
        <f>'Форма 2'!C1017-M1017-N1017-O1017</f>
        <v>8703915.0730000008</v>
      </c>
      <c r="Q1017" s="111">
        <f t="shared" si="245"/>
        <v>10320.032099834007</v>
      </c>
      <c r="R1017" s="111">
        <f t="shared" si="246"/>
        <v>10320.032099834007</v>
      </c>
      <c r="S1017" s="112" t="s">
        <v>81</v>
      </c>
      <c r="T1017" s="107" t="s">
        <v>82</v>
      </c>
      <c r="U1017" s="217"/>
      <c r="V1017" s="85"/>
      <c r="W1017" s="85"/>
      <c r="X1017" s="85"/>
      <c r="Y1017" s="85"/>
      <c r="Z1017" s="85"/>
      <c r="AA1017" s="85"/>
      <c r="AB1017" s="86"/>
      <c r="AC1017" s="86"/>
      <c r="AD1017" s="85">
        <v>1</v>
      </c>
      <c r="AE1017" s="85"/>
      <c r="AF1017" s="85"/>
      <c r="AG1017" s="85"/>
      <c r="AH1017" s="85"/>
      <c r="AI1017" s="85"/>
      <c r="AJ1017" s="85"/>
    </row>
    <row r="1018" spans="1:36" ht="16.5" thickTop="1" thickBot="1">
      <c r="A1018" s="105">
        <f t="shared" si="247"/>
        <v>19</v>
      </c>
      <c r="B1018" s="112" t="s">
        <v>1181</v>
      </c>
      <c r="C1018" s="123">
        <v>1992</v>
      </c>
      <c r="D1018" s="112"/>
      <c r="E1018" s="114" t="s">
        <v>94</v>
      </c>
      <c r="F1018" s="107">
        <v>5</v>
      </c>
      <c r="G1018" s="107">
        <v>1</v>
      </c>
      <c r="H1018" s="111">
        <v>2753.9</v>
      </c>
      <c r="I1018" s="111">
        <v>2256</v>
      </c>
      <c r="J1018" s="111">
        <v>2256</v>
      </c>
      <c r="K1018" s="122">
        <v>133</v>
      </c>
      <c r="L1018" s="110">
        <f t="shared" si="244"/>
        <v>7037013.1310000001</v>
      </c>
      <c r="M1018" s="108"/>
      <c r="N1018" s="108"/>
      <c r="O1018" s="108"/>
      <c r="P1018" s="110">
        <f>'Форма 2'!C1018-M1018-N1018-O1018</f>
        <v>7037013.1310000001</v>
      </c>
      <c r="Q1018" s="111">
        <f t="shared" si="245"/>
        <v>3119.2434091312057</v>
      </c>
      <c r="R1018" s="111">
        <f t="shared" si="246"/>
        <v>3119.2434091312057</v>
      </c>
      <c r="S1018" s="112" t="s">
        <v>81</v>
      </c>
      <c r="T1018" s="107" t="s">
        <v>82</v>
      </c>
      <c r="U1018" s="217"/>
      <c r="V1018" s="85"/>
      <c r="W1018" s="85"/>
      <c r="X1018" s="85"/>
      <c r="Y1018" s="85"/>
      <c r="Z1018" s="85"/>
      <c r="AA1018" s="85"/>
      <c r="AB1018" s="86"/>
      <c r="AC1018" s="86"/>
      <c r="AD1018" s="85"/>
      <c r="AE1018" s="85"/>
      <c r="AF1018" s="85">
        <v>1</v>
      </c>
      <c r="AG1018" s="85"/>
      <c r="AH1018" s="85">
        <v>1</v>
      </c>
      <c r="AI1018" s="85"/>
      <c r="AJ1018" s="85"/>
    </row>
    <row r="1019" spans="1:36" ht="16.5" thickTop="1" thickBot="1">
      <c r="A1019" s="105">
        <f t="shared" si="247"/>
        <v>20</v>
      </c>
      <c r="B1019" s="203" t="s">
        <v>1182</v>
      </c>
      <c r="C1019" s="123">
        <v>1963</v>
      </c>
      <c r="D1019" s="107">
        <v>2008</v>
      </c>
      <c r="E1019" s="114" t="s">
        <v>1180</v>
      </c>
      <c r="F1019" s="107">
        <v>2</v>
      </c>
      <c r="G1019" s="107">
        <v>1</v>
      </c>
      <c r="H1019" s="111">
        <v>874.1</v>
      </c>
      <c r="I1019" s="111">
        <v>848</v>
      </c>
      <c r="J1019" s="111">
        <v>848</v>
      </c>
      <c r="K1019" s="125">
        <v>62</v>
      </c>
      <c r="L1019" s="110">
        <f t="shared" si="244"/>
        <v>647026.30200000003</v>
      </c>
      <c r="M1019" s="108"/>
      <c r="N1019" s="108"/>
      <c r="O1019" s="108"/>
      <c r="P1019" s="110">
        <f>'Форма 2'!C1019-M1019-N1019-O1019</f>
        <v>647026.30200000003</v>
      </c>
      <c r="Q1019" s="111">
        <f t="shared" si="245"/>
        <v>763.00271462264152</v>
      </c>
      <c r="R1019" s="111">
        <f t="shared" si="246"/>
        <v>763.00271462264152</v>
      </c>
      <c r="S1019" s="112" t="s">
        <v>81</v>
      </c>
      <c r="T1019" s="107" t="s">
        <v>82</v>
      </c>
      <c r="U1019" s="217">
        <v>1</v>
      </c>
      <c r="V1019" s="85"/>
      <c r="W1019" s="85"/>
      <c r="X1019" s="85"/>
      <c r="Y1019" s="85"/>
      <c r="Z1019" s="85"/>
      <c r="AA1019" s="85"/>
      <c r="AB1019" s="86"/>
      <c r="AC1019" s="86"/>
      <c r="AD1019" s="85"/>
      <c r="AE1019" s="85"/>
      <c r="AF1019" s="85"/>
      <c r="AG1019" s="85"/>
      <c r="AH1019" s="85"/>
      <c r="AI1019" s="85"/>
      <c r="AJ1019" s="85"/>
    </row>
    <row r="1020" spans="1:36" ht="17.25" thickTop="1" thickBot="1">
      <c r="A1020" s="221">
        <v>0</v>
      </c>
      <c r="B1020" s="13" t="s">
        <v>1183</v>
      </c>
      <c r="C1020" s="5"/>
      <c r="D1020" s="5"/>
      <c r="E1020" s="5"/>
      <c r="F1020" s="5"/>
      <c r="G1020" s="5"/>
      <c r="H1020" s="17">
        <f>SUM(H1021:H1039)</f>
        <v>9561.7999999999993</v>
      </c>
      <c r="I1020" s="17">
        <f t="shared" ref="I1020:P1020" si="250">SUM(I1021:I1039)</f>
        <v>6885.9000000000005</v>
      </c>
      <c r="J1020" s="17">
        <f t="shared" si="250"/>
        <v>6710.6</v>
      </c>
      <c r="K1020" s="18">
        <f t="shared" si="250"/>
        <v>503</v>
      </c>
      <c r="L1020" s="17">
        <f t="shared" si="250"/>
        <v>53747223.611999996</v>
      </c>
      <c r="M1020" s="17">
        <f t="shared" si="250"/>
        <v>0</v>
      </c>
      <c r="N1020" s="17">
        <f t="shared" si="250"/>
        <v>0</v>
      </c>
      <c r="O1020" s="17">
        <f t="shared" si="250"/>
        <v>0</v>
      </c>
      <c r="P1020" s="17">
        <f t="shared" si="250"/>
        <v>53747223.611999996</v>
      </c>
      <c r="Q1020" s="8" t="s">
        <v>76</v>
      </c>
      <c r="R1020" s="8" t="s">
        <v>76</v>
      </c>
      <c r="S1020" s="8" t="s">
        <v>76</v>
      </c>
      <c r="T1020" s="5" t="s">
        <v>76</v>
      </c>
      <c r="U1020" s="218" t="s">
        <v>76</v>
      </c>
      <c r="V1020" s="84" t="s">
        <v>76</v>
      </c>
      <c r="W1020" s="84" t="s">
        <v>76</v>
      </c>
      <c r="X1020" s="84" t="s">
        <v>76</v>
      </c>
      <c r="Y1020" s="84" t="s">
        <v>76</v>
      </c>
      <c r="Z1020" s="84" t="s">
        <v>76</v>
      </c>
      <c r="AA1020" s="84" t="s">
        <v>76</v>
      </c>
      <c r="AB1020" s="84" t="s">
        <v>76</v>
      </c>
      <c r="AC1020" s="84" t="s">
        <v>76</v>
      </c>
      <c r="AD1020" s="84" t="s">
        <v>76</v>
      </c>
      <c r="AE1020" s="84" t="s">
        <v>76</v>
      </c>
      <c r="AF1020" s="84" t="s">
        <v>76</v>
      </c>
      <c r="AG1020" s="84" t="s">
        <v>76</v>
      </c>
      <c r="AH1020" s="84" t="s">
        <v>76</v>
      </c>
      <c r="AI1020" s="84" t="s">
        <v>76</v>
      </c>
      <c r="AJ1020" s="84" t="s">
        <v>76</v>
      </c>
    </row>
    <row r="1021" spans="1:36" ht="16.5" thickTop="1" thickBot="1">
      <c r="A1021" s="105">
        <f t="shared" si="247"/>
        <v>1</v>
      </c>
      <c r="B1021" s="190" t="s">
        <v>1184</v>
      </c>
      <c r="C1021" s="104">
        <v>1958</v>
      </c>
      <c r="D1021" s="105">
        <v>2016</v>
      </c>
      <c r="E1021" s="106" t="s">
        <v>173</v>
      </c>
      <c r="F1021" s="107">
        <v>2</v>
      </c>
      <c r="G1021" s="105">
        <v>1</v>
      </c>
      <c r="H1021" s="111">
        <v>387.6</v>
      </c>
      <c r="I1021" s="111">
        <v>269.10000000000002</v>
      </c>
      <c r="J1021" s="111">
        <v>269.10000000000002</v>
      </c>
      <c r="K1021" s="139">
        <v>19</v>
      </c>
      <c r="L1021" s="110">
        <f t="shared" ref="L1021:L1039" si="251">SUM(M1021:P1021)</f>
        <v>146439.15600000002</v>
      </c>
      <c r="M1021" s="108"/>
      <c r="N1021" s="108"/>
      <c r="O1021" s="108"/>
      <c r="P1021" s="110">
        <f>'Форма 2'!C1021-M1021-N1021-O1021</f>
        <v>146439.15600000002</v>
      </c>
      <c r="Q1021" s="111">
        <f t="shared" ref="Q1021:Q1034" si="252">L1021/I1021</f>
        <v>544.18118171683386</v>
      </c>
      <c r="R1021" s="111">
        <f t="shared" ref="R1021:R1034" si="253">Q1021</f>
        <v>544.18118171683386</v>
      </c>
      <c r="S1021" s="112" t="s">
        <v>81</v>
      </c>
      <c r="T1021" s="107" t="s">
        <v>82</v>
      </c>
      <c r="U1021" s="217"/>
      <c r="V1021" s="85"/>
      <c r="W1021" s="85"/>
      <c r="X1021" s="85">
        <v>1</v>
      </c>
      <c r="Y1021" s="85"/>
      <c r="Z1021" s="85"/>
      <c r="AA1021" s="85"/>
      <c r="AB1021" s="86"/>
      <c r="AC1021" s="86"/>
      <c r="AD1021" s="85"/>
      <c r="AE1021" s="85"/>
      <c r="AF1021" s="85"/>
      <c r="AG1021" s="85"/>
      <c r="AH1021" s="85"/>
      <c r="AI1021" s="85"/>
      <c r="AJ1021" s="85"/>
    </row>
    <row r="1022" spans="1:36" ht="16.5" thickTop="1" thickBot="1">
      <c r="A1022" s="105">
        <f t="shared" si="247"/>
        <v>2</v>
      </c>
      <c r="B1022" s="190" t="s">
        <v>1185</v>
      </c>
      <c r="C1022" s="104">
        <v>1974</v>
      </c>
      <c r="D1022" s="105"/>
      <c r="E1022" s="106" t="s">
        <v>94</v>
      </c>
      <c r="F1022" s="107">
        <v>2</v>
      </c>
      <c r="G1022" s="105">
        <v>1</v>
      </c>
      <c r="H1022" s="111">
        <v>328.5</v>
      </c>
      <c r="I1022" s="111">
        <v>211.9</v>
      </c>
      <c r="J1022" s="111">
        <v>211.9</v>
      </c>
      <c r="K1022" s="109">
        <v>26</v>
      </c>
      <c r="L1022" s="110">
        <f t="shared" si="251"/>
        <v>2334120.6150000002</v>
      </c>
      <c r="M1022" s="108"/>
      <c r="N1022" s="108"/>
      <c r="O1022" s="108"/>
      <c r="P1022" s="110">
        <f>'Форма 2'!C1022-M1022-N1022-O1022</f>
        <v>2334120.6150000002</v>
      </c>
      <c r="Q1022" s="111">
        <f t="shared" si="252"/>
        <v>11015.198749410099</v>
      </c>
      <c r="R1022" s="111">
        <f t="shared" si="253"/>
        <v>11015.198749410099</v>
      </c>
      <c r="S1022" s="112" t="s">
        <v>81</v>
      </c>
      <c r="T1022" s="107" t="s">
        <v>82</v>
      </c>
      <c r="U1022" s="217"/>
      <c r="V1022" s="85"/>
      <c r="W1022" s="85"/>
      <c r="X1022" s="85"/>
      <c r="Y1022" s="85"/>
      <c r="Z1022" s="85"/>
      <c r="AA1022" s="85"/>
      <c r="AB1022" s="86"/>
      <c r="AC1022" s="86"/>
      <c r="AD1022" s="85">
        <v>1</v>
      </c>
      <c r="AE1022" s="85"/>
      <c r="AF1022" s="85"/>
      <c r="AG1022" s="85"/>
      <c r="AH1022" s="85"/>
      <c r="AI1022" s="85"/>
      <c r="AJ1022" s="85"/>
    </row>
    <row r="1023" spans="1:36" ht="16.5" thickTop="1" thickBot="1">
      <c r="A1023" s="105">
        <f t="shared" si="247"/>
        <v>3</v>
      </c>
      <c r="B1023" s="190" t="s">
        <v>1186</v>
      </c>
      <c r="C1023" s="104">
        <v>1962</v>
      </c>
      <c r="D1023" s="105">
        <v>2018</v>
      </c>
      <c r="E1023" s="106" t="s">
        <v>173</v>
      </c>
      <c r="F1023" s="107">
        <v>2</v>
      </c>
      <c r="G1023" s="105">
        <v>2</v>
      </c>
      <c r="H1023" s="111">
        <v>325.8</v>
      </c>
      <c r="I1023" s="111">
        <v>214.1</v>
      </c>
      <c r="J1023" s="111">
        <v>214.1</v>
      </c>
      <c r="K1023" s="109">
        <v>21</v>
      </c>
      <c r="L1023" s="110">
        <f t="shared" si="251"/>
        <v>181343.538</v>
      </c>
      <c r="M1023" s="108"/>
      <c r="N1023" s="108"/>
      <c r="O1023" s="108"/>
      <c r="P1023" s="110">
        <f>'Форма 2'!C1023-M1023-N1023-O1023</f>
        <v>181343.538</v>
      </c>
      <c r="Q1023" s="111">
        <f t="shared" si="252"/>
        <v>847.00391405885102</v>
      </c>
      <c r="R1023" s="111">
        <f t="shared" si="253"/>
        <v>847.00391405885102</v>
      </c>
      <c r="S1023" s="112" t="s">
        <v>81</v>
      </c>
      <c r="T1023" s="107" t="s">
        <v>82</v>
      </c>
      <c r="U1023" s="217">
        <v>1</v>
      </c>
      <c r="V1023" s="85"/>
      <c r="W1023" s="85"/>
      <c r="X1023" s="85"/>
      <c r="Y1023" s="85"/>
      <c r="Z1023" s="85"/>
      <c r="AA1023" s="85"/>
      <c r="AB1023" s="86"/>
      <c r="AC1023" s="86"/>
      <c r="AD1023" s="85"/>
      <c r="AE1023" s="85"/>
      <c r="AF1023" s="85"/>
      <c r="AG1023" s="85"/>
      <c r="AH1023" s="85"/>
      <c r="AI1023" s="85"/>
      <c r="AJ1023" s="85"/>
    </row>
    <row r="1024" spans="1:36" ht="16.5" thickTop="1" thickBot="1">
      <c r="A1024" s="105">
        <f t="shared" si="247"/>
        <v>4</v>
      </c>
      <c r="B1024" s="190" t="s">
        <v>1187</v>
      </c>
      <c r="C1024" s="104">
        <v>1963</v>
      </c>
      <c r="D1024" s="105">
        <v>2017</v>
      </c>
      <c r="E1024" s="106" t="s">
        <v>173</v>
      </c>
      <c r="F1024" s="107">
        <v>2</v>
      </c>
      <c r="G1024" s="105">
        <v>2</v>
      </c>
      <c r="H1024" s="111">
        <v>330.8</v>
      </c>
      <c r="I1024" s="111">
        <v>221</v>
      </c>
      <c r="J1024" s="111">
        <v>221</v>
      </c>
      <c r="K1024" s="109">
        <v>19</v>
      </c>
      <c r="L1024" s="110">
        <f t="shared" si="251"/>
        <v>124979.54800000001</v>
      </c>
      <c r="M1024" s="108"/>
      <c r="N1024" s="108"/>
      <c r="O1024" s="108"/>
      <c r="P1024" s="110">
        <f>'Форма 2'!C1024-M1024-N1024-O1024</f>
        <v>124979.54800000001</v>
      </c>
      <c r="Q1024" s="111">
        <f t="shared" si="252"/>
        <v>565.51831674208154</v>
      </c>
      <c r="R1024" s="111">
        <f t="shared" si="253"/>
        <v>565.51831674208154</v>
      </c>
      <c r="S1024" s="112" t="s">
        <v>81</v>
      </c>
      <c r="T1024" s="107" t="s">
        <v>82</v>
      </c>
      <c r="U1024" s="217"/>
      <c r="V1024" s="85"/>
      <c r="W1024" s="85"/>
      <c r="X1024" s="85">
        <v>1</v>
      </c>
      <c r="Y1024" s="85"/>
      <c r="Z1024" s="85"/>
      <c r="AA1024" s="85"/>
      <c r="AB1024" s="86"/>
      <c r="AC1024" s="86"/>
      <c r="AD1024" s="85"/>
      <c r="AE1024" s="85"/>
      <c r="AF1024" s="85"/>
      <c r="AG1024" s="85"/>
      <c r="AH1024" s="85"/>
      <c r="AI1024" s="85"/>
      <c r="AJ1024" s="85"/>
    </row>
    <row r="1025" spans="1:36" ht="16.5" thickTop="1" thickBot="1">
      <c r="A1025" s="105">
        <f t="shared" si="247"/>
        <v>5</v>
      </c>
      <c r="B1025" s="190" t="s">
        <v>1188</v>
      </c>
      <c r="C1025" s="104">
        <v>1969</v>
      </c>
      <c r="D1025" s="105"/>
      <c r="E1025" s="106" t="s">
        <v>94</v>
      </c>
      <c r="F1025" s="107">
        <v>2</v>
      </c>
      <c r="G1025" s="105">
        <v>2</v>
      </c>
      <c r="H1025" s="111">
        <v>452.1</v>
      </c>
      <c r="I1025" s="111">
        <v>285.2</v>
      </c>
      <c r="J1025" s="111">
        <v>285.2</v>
      </c>
      <c r="K1025" s="109">
        <v>24</v>
      </c>
      <c r="L1025" s="110">
        <f t="shared" si="251"/>
        <v>4320896.0190000003</v>
      </c>
      <c r="M1025" s="108"/>
      <c r="N1025" s="108"/>
      <c r="O1025" s="108"/>
      <c r="P1025" s="110">
        <f>'Форма 2'!C1025-M1025-N1025-O1025</f>
        <v>4320896.0190000003</v>
      </c>
      <c r="Q1025" s="111">
        <f t="shared" si="252"/>
        <v>15150.406798737729</v>
      </c>
      <c r="R1025" s="111">
        <f t="shared" si="253"/>
        <v>15150.406798737729</v>
      </c>
      <c r="S1025" s="112" t="s">
        <v>81</v>
      </c>
      <c r="T1025" s="107" t="s">
        <v>82</v>
      </c>
      <c r="U1025" s="217"/>
      <c r="V1025" s="85"/>
      <c r="W1025" s="85"/>
      <c r="X1025" s="85"/>
      <c r="Y1025" s="85"/>
      <c r="Z1025" s="85"/>
      <c r="AA1025" s="85"/>
      <c r="AB1025" s="86"/>
      <c r="AC1025" s="86"/>
      <c r="AD1025" s="85">
        <v>1</v>
      </c>
      <c r="AE1025" s="85"/>
      <c r="AF1025" s="85"/>
      <c r="AG1025" s="85"/>
      <c r="AH1025" s="85"/>
      <c r="AI1025" s="85"/>
      <c r="AJ1025" s="85"/>
    </row>
    <row r="1026" spans="1:36" ht="16.5" thickTop="1" thickBot="1">
      <c r="A1026" s="105">
        <f t="shared" si="247"/>
        <v>6</v>
      </c>
      <c r="B1026" s="190" t="s">
        <v>1189</v>
      </c>
      <c r="C1026" s="104">
        <v>1981</v>
      </c>
      <c r="D1026" s="105"/>
      <c r="E1026" s="106" t="s">
        <v>1027</v>
      </c>
      <c r="F1026" s="107">
        <v>2</v>
      </c>
      <c r="G1026" s="105">
        <v>4</v>
      </c>
      <c r="H1026" s="111">
        <v>1204</v>
      </c>
      <c r="I1026" s="111">
        <v>1184</v>
      </c>
      <c r="J1026" s="111">
        <v>1184</v>
      </c>
      <c r="K1026" s="109">
        <v>41</v>
      </c>
      <c r="L1026" s="110">
        <f t="shared" si="251"/>
        <v>11507097.559999999</v>
      </c>
      <c r="M1026" s="108"/>
      <c r="N1026" s="108"/>
      <c r="O1026" s="108"/>
      <c r="P1026" s="110">
        <f>'Форма 2'!C1026-M1026-N1026-O1026</f>
        <v>11507097.559999999</v>
      </c>
      <c r="Q1026" s="111">
        <f t="shared" si="252"/>
        <v>9718.8323986486466</v>
      </c>
      <c r="R1026" s="111">
        <f t="shared" si="253"/>
        <v>9718.8323986486466</v>
      </c>
      <c r="S1026" s="112" t="s">
        <v>81</v>
      </c>
      <c r="T1026" s="107" t="s">
        <v>82</v>
      </c>
      <c r="U1026" s="217"/>
      <c r="V1026" s="85"/>
      <c r="W1026" s="85"/>
      <c r="X1026" s="85"/>
      <c r="Y1026" s="85"/>
      <c r="Z1026" s="85"/>
      <c r="AA1026" s="85"/>
      <c r="AB1026" s="86"/>
      <c r="AC1026" s="86"/>
      <c r="AD1026" s="85">
        <v>1</v>
      </c>
      <c r="AE1026" s="85"/>
      <c r="AF1026" s="85"/>
      <c r="AG1026" s="85"/>
      <c r="AH1026" s="85"/>
      <c r="AI1026" s="85"/>
      <c r="AJ1026" s="85"/>
    </row>
    <row r="1027" spans="1:36" ht="16.5" thickTop="1" thickBot="1">
      <c r="A1027" s="105">
        <f t="shared" si="247"/>
        <v>7</v>
      </c>
      <c r="B1027" s="190" t="s">
        <v>1190</v>
      </c>
      <c r="C1027" s="104">
        <v>1972</v>
      </c>
      <c r="D1027" s="105"/>
      <c r="E1027" s="106" t="s">
        <v>94</v>
      </c>
      <c r="F1027" s="107">
        <v>2</v>
      </c>
      <c r="G1027" s="105">
        <v>2</v>
      </c>
      <c r="H1027" s="111">
        <v>521.79999999999995</v>
      </c>
      <c r="I1027" s="111">
        <v>287</v>
      </c>
      <c r="J1027" s="111">
        <v>287</v>
      </c>
      <c r="K1027" s="109">
        <v>36</v>
      </c>
      <c r="L1027" s="110">
        <f t="shared" si="251"/>
        <v>3707592.5019999999</v>
      </c>
      <c r="M1027" s="108"/>
      <c r="N1027" s="108"/>
      <c r="O1027" s="108"/>
      <c r="P1027" s="110">
        <f>'Форма 2'!C1027-M1027-N1027-O1027</f>
        <v>3707592.5019999999</v>
      </c>
      <c r="Q1027" s="111">
        <f t="shared" si="252"/>
        <v>12918.440773519163</v>
      </c>
      <c r="R1027" s="111">
        <f t="shared" si="253"/>
        <v>12918.440773519163</v>
      </c>
      <c r="S1027" s="112" t="s">
        <v>81</v>
      </c>
      <c r="T1027" s="107" t="s">
        <v>82</v>
      </c>
      <c r="U1027" s="217"/>
      <c r="V1027" s="85"/>
      <c r="W1027" s="85"/>
      <c r="X1027" s="85"/>
      <c r="Y1027" s="85"/>
      <c r="Z1027" s="85"/>
      <c r="AA1027" s="85"/>
      <c r="AB1027" s="86"/>
      <c r="AC1027" s="86"/>
      <c r="AD1027" s="85">
        <v>1</v>
      </c>
      <c r="AE1027" s="85"/>
      <c r="AF1027" s="85"/>
      <c r="AG1027" s="85"/>
      <c r="AH1027" s="85"/>
      <c r="AI1027" s="85"/>
      <c r="AJ1027" s="85"/>
    </row>
    <row r="1028" spans="1:36" ht="16.5" thickTop="1" thickBot="1">
      <c r="A1028" s="105">
        <f t="shared" si="247"/>
        <v>8</v>
      </c>
      <c r="B1028" s="190" t="s">
        <v>1191</v>
      </c>
      <c r="C1028" s="104">
        <v>1970</v>
      </c>
      <c r="D1028" s="105"/>
      <c r="E1028" s="106" t="s">
        <v>94</v>
      </c>
      <c r="F1028" s="107">
        <v>2</v>
      </c>
      <c r="G1028" s="105">
        <v>2</v>
      </c>
      <c r="H1028" s="111">
        <v>396.9</v>
      </c>
      <c r="I1028" s="111">
        <v>294.10000000000002</v>
      </c>
      <c r="J1028" s="111">
        <v>294.10000000000002</v>
      </c>
      <c r="K1028" s="109">
        <v>24</v>
      </c>
      <c r="L1028" s="110">
        <f t="shared" si="251"/>
        <v>2820129.2910000002</v>
      </c>
      <c r="M1028" s="108"/>
      <c r="N1028" s="108"/>
      <c r="O1028" s="108"/>
      <c r="P1028" s="110">
        <f>'Форма 2'!C1028-M1028-N1028-O1028</f>
        <v>2820129.2910000002</v>
      </c>
      <c r="Q1028" s="111">
        <f t="shared" si="252"/>
        <v>9589.014930295818</v>
      </c>
      <c r="R1028" s="111">
        <f t="shared" si="253"/>
        <v>9589.014930295818</v>
      </c>
      <c r="S1028" s="112" t="s">
        <v>81</v>
      </c>
      <c r="T1028" s="107" t="s">
        <v>82</v>
      </c>
      <c r="U1028" s="217"/>
      <c r="V1028" s="85"/>
      <c r="W1028" s="85"/>
      <c r="X1028" s="85"/>
      <c r="Y1028" s="85"/>
      <c r="Z1028" s="85"/>
      <c r="AA1028" s="85"/>
      <c r="AB1028" s="86"/>
      <c r="AC1028" s="86"/>
      <c r="AD1028" s="85">
        <v>1</v>
      </c>
      <c r="AE1028" s="85"/>
      <c r="AF1028" s="85"/>
      <c r="AG1028" s="85"/>
      <c r="AH1028" s="85"/>
      <c r="AI1028" s="85"/>
      <c r="AJ1028" s="85"/>
    </row>
    <row r="1029" spans="1:36" ht="16.5" thickTop="1" thickBot="1">
      <c r="A1029" s="105">
        <f t="shared" si="247"/>
        <v>9</v>
      </c>
      <c r="B1029" s="190" t="s">
        <v>1192</v>
      </c>
      <c r="C1029" s="104">
        <v>1974</v>
      </c>
      <c r="D1029" s="105"/>
      <c r="E1029" s="106" t="s">
        <v>94</v>
      </c>
      <c r="F1029" s="107">
        <v>2</v>
      </c>
      <c r="G1029" s="105">
        <v>2</v>
      </c>
      <c r="H1029" s="111">
        <v>501.9</v>
      </c>
      <c r="I1029" s="111">
        <v>285</v>
      </c>
      <c r="J1029" s="111">
        <v>285</v>
      </c>
      <c r="K1029" s="109">
        <v>29</v>
      </c>
      <c r="L1029" s="110">
        <f t="shared" si="251"/>
        <v>3566195.2409999999</v>
      </c>
      <c r="M1029" s="108"/>
      <c r="N1029" s="108"/>
      <c r="O1029" s="108"/>
      <c r="P1029" s="110">
        <f>'Форма 2'!C1029-M1029-N1029-O1029</f>
        <v>3566195.2409999999</v>
      </c>
      <c r="Q1029" s="111">
        <f t="shared" si="252"/>
        <v>12512.965757894737</v>
      </c>
      <c r="R1029" s="111">
        <f t="shared" si="253"/>
        <v>12512.965757894737</v>
      </c>
      <c r="S1029" s="112" t="s">
        <v>81</v>
      </c>
      <c r="T1029" s="107" t="s">
        <v>82</v>
      </c>
      <c r="U1029" s="217"/>
      <c r="V1029" s="85"/>
      <c r="W1029" s="85"/>
      <c r="X1029" s="85"/>
      <c r="Y1029" s="85"/>
      <c r="Z1029" s="85"/>
      <c r="AA1029" s="85"/>
      <c r="AB1029" s="86"/>
      <c r="AC1029" s="86"/>
      <c r="AD1029" s="85">
        <v>1</v>
      </c>
      <c r="AE1029" s="85"/>
      <c r="AF1029" s="85"/>
      <c r="AG1029" s="85"/>
      <c r="AH1029" s="85"/>
      <c r="AI1029" s="85"/>
      <c r="AJ1029" s="85"/>
    </row>
    <row r="1030" spans="1:36" ht="16.5" thickTop="1" thickBot="1">
      <c r="A1030" s="105">
        <f t="shared" si="247"/>
        <v>10</v>
      </c>
      <c r="B1030" s="190" t="s">
        <v>1193</v>
      </c>
      <c r="C1030" s="104">
        <v>1963</v>
      </c>
      <c r="D1030" s="105"/>
      <c r="E1030" s="106" t="s">
        <v>94</v>
      </c>
      <c r="F1030" s="107">
        <v>2</v>
      </c>
      <c r="G1030" s="105">
        <v>3</v>
      </c>
      <c r="H1030" s="111">
        <v>532</v>
      </c>
      <c r="I1030" s="111">
        <v>472</v>
      </c>
      <c r="J1030" s="111">
        <v>472</v>
      </c>
      <c r="K1030" s="109">
        <v>31</v>
      </c>
      <c r="L1030" s="110">
        <f t="shared" si="251"/>
        <v>3790601.08</v>
      </c>
      <c r="M1030" s="108"/>
      <c r="N1030" s="108"/>
      <c r="O1030" s="108"/>
      <c r="P1030" s="110">
        <f>'Форма 2'!C1030-M1030-N1030-O1030</f>
        <v>3790601.08</v>
      </c>
      <c r="Q1030" s="111">
        <f t="shared" si="252"/>
        <v>8030.9344915254242</v>
      </c>
      <c r="R1030" s="111">
        <f t="shared" si="253"/>
        <v>8030.9344915254242</v>
      </c>
      <c r="S1030" s="112" t="s">
        <v>81</v>
      </c>
      <c r="T1030" s="107" t="s">
        <v>82</v>
      </c>
      <c r="U1030" s="217"/>
      <c r="V1030" s="85"/>
      <c r="W1030" s="85"/>
      <c r="X1030" s="85"/>
      <c r="Y1030" s="85"/>
      <c r="Z1030" s="85"/>
      <c r="AA1030" s="85"/>
      <c r="AB1030" s="86"/>
      <c r="AC1030" s="86"/>
      <c r="AD1030" s="85"/>
      <c r="AE1030" s="85">
        <v>1</v>
      </c>
      <c r="AF1030" s="85">
        <v>1</v>
      </c>
      <c r="AG1030" s="85"/>
      <c r="AH1030" s="85"/>
      <c r="AI1030" s="85"/>
      <c r="AJ1030" s="85"/>
    </row>
    <row r="1031" spans="1:36" ht="16.5" thickTop="1" thickBot="1">
      <c r="A1031" s="105">
        <f t="shared" si="247"/>
        <v>11</v>
      </c>
      <c r="B1031" s="190" t="s">
        <v>1194</v>
      </c>
      <c r="C1031" s="104">
        <v>1974</v>
      </c>
      <c r="D1031" s="105"/>
      <c r="E1031" s="106" t="s">
        <v>94</v>
      </c>
      <c r="F1031" s="107">
        <v>2</v>
      </c>
      <c r="G1031" s="105">
        <v>2</v>
      </c>
      <c r="H1031" s="111">
        <v>511.7</v>
      </c>
      <c r="I1031" s="111">
        <v>288</v>
      </c>
      <c r="J1031" s="111">
        <v>288</v>
      </c>
      <c r="K1031" s="109">
        <v>21</v>
      </c>
      <c r="L1031" s="110">
        <f t="shared" si="251"/>
        <v>4890516.4629999995</v>
      </c>
      <c r="M1031" s="108"/>
      <c r="N1031" s="108"/>
      <c r="O1031" s="108"/>
      <c r="P1031" s="110">
        <f>'Форма 2'!C1031-M1031-N1031-O1031</f>
        <v>4890516.4629999995</v>
      </c>
      <c r="Q1031" s="111">
        <f t="shared" si="252"/>
        <v>16980.959940972221</v>
      </c>
      <c r="R1031" s="111">
        <f t="shared" si="253"/>
        <v>16980.959940972221</v>
      </c>
      <c r="S1031" s="112" t="s">
        <v>81</v>
      </c>
      <c r="T1031" s="107" t="s">
        <v>82</v>
      </c>
      <c r="U1031" s="217"/>
      <c r="V1031" s="85"/>
      <c r="W1031" s="85"/>
      <c r="X1031" s="85"/>
      <c r="Y1031" s="85"/>
      <c r="Z1031" s="85"/>
      <c r="AA1031" s="85"/>
      <c r="AB1031" s="86"/>
      <c r="AC1031" s="86"/>
      <c r="AD1031" s="85">
        <v>1</v>
      </c>
      <c r="AE1031" s="85"/>
      <c r="AF1031" s="85"/>
      <c r="AG1031" s="85"/>
      <c r="AH1031" s="85"/>
      <c r="AI1031" s="85"/>
      <c r="AJ1031" s="85"/>
    </row>
    <row r="1032" spans="1:36" ht="16.5" thickTop="1" thickBot="1">
      <c r="A1032" s="105">
        <f t="shared" si="247"/>
        <v>12</v>
      </c>
      <c r="B1032" s="190" t="s">
        <v>1195</v>
      </c>
      <c r="C1032" s="104">
        <v>1964</v>
      </c>
      <c r="D1032" s="105"/>
      <c r="E1032" s="106" t="s">
        <v>94</v>
      </c>
      <c r="F1032" s="107">
        <v>2</v>
      </c>
      <c r="G1032" s="105">
        <v>2</v>
      </c>
      <c r="H1032" s="111">
        <v>554</v>
      </c>
      <c r="I1032" s="111">
        <v>314</v>
      </c>
      <c r="J1032" s="111">
        <v>314</v>
      </c>
      <c r="K1032" s="109">
        <v>23</v>
      </c>
      <c r="L1032" s="110">
        <f t="shared" si="251"/>
        <v>928420.9</v>
      </c>
      <c r="M1032" s="108"/>
      <c r="N1032" s="108"/>
      <c r="O1032" s="108"/>
      <c r="P1032" s="110">
        <f>'Форма 2'!C1032-M1032-N1032-O1032</f>
        <v>928420.9</v>
      </c>
      <c r="Q1032" s="111">
        <f t="shared" si="252"/>
        <v>2956.7544585987262</v>
      </c>
      <c r="R1032" s="111">
        <f t="shared" si="253"/>
        <v>2956.7544585987262</v>
      </c>
      <c r="S1032" s="112" t="s">
        <v>81</v>
      </c>
      <c r="T1032" s="107" t="s">
        <v>82</v>
      </c>
      <c r="U1032" s="217"/>
      <c r="V1032" s="85"/>
      <c r="W1032" s="85"/>
      <c r="X1032" s="85">
        <v>1</v>
      </c>
      <c r="Y1032" s="85"/>
      <c r="Z1032" s="85"/>
      <c r="AA1032" s="85"/>
      <c r="AB1032" s="86"/>
      <c r="AC1032" s="86"/>
      <c r="AD1032" s="85"/>
      <c r="AE1032" s="85"/>
      <c r="AF1032" s="85">
        <v>1</v>
      </c>
      <c r="AG1032" s="85"/>
      <c r="AH1032" s="85"/>
      <c r="AI1032" s="85"/>
      <c r="AJ1032" s="85"/>
    </row>
    <row r="1033" spans="1:36" ht="16.5" thickTop="1" thickBot="1">
      <c r="A1033" s="105">
        <f t="shared" si="247"/>
        <v>13</v>
      </c>
      <c r="B1033" s="190" t="s">
        <v>1196</v>
      </c>
      <c r="C1033" s="104">
        <v>1977</v>
      </c>
      <c r="D1033" s="105"/>
      <c r="E1033" s="106" t="s">
        <v>94</v>
      </c>
      <c r="F1033" s="107">
        <v>2</v>
      </c>
      <c r="G1033" s="105">
        <v>2</v>
      </c>
      <c r="H1033" s="111">
        <v>718.4</v>
      </c>
      <c r="I1033" s="111">
        <v>402</v>
      </c>
      <c r="J1033" s="111">
        <v>402</v>
      </c>
      <c r="K1033" s="109">
        <v>34</v>
      </c>
      <c r="L1033" s="110">
        <f t="shared" si="251"/>
        <v>1970722.064</v>
      </c>
      <c r="M1033" s="108"/>
      <c r="N1033" s="108"/>
      <c r="O1033" s="108"/>
      <c r="P1033" s="110">
        <f>'Форма 2'!C1033-M1033-N1033-O1033</f>
        <v>1970722.064</v>
      </c>
      <c r="Q1033" s="111">
        <f t="shared" si="252"/>
        <v>4902.2936915422888</v>
      </c>
      <c r="R1033" s="111">
        <f t="shared" si="253"/>
        <v>4902.2936915422888</v>
      </c>
      <c r="S1033" s="112" t="s">
        <v>81</v>
      </c>
      <c r="T1033" s="107" t="s">
        <v>82</v>
      </c>
      <c r="U1033" s="217"/>
      <c r="V1033" s="85"/>
      <c r="W1033" s="85"/>
      <c r="X1033" s="85"/>
      <c r="Y1033" s="85"/>
      <c r="Z1033" s="85"/>
      <c r="AA1033" s="85"/>
      <c r="AB1033" s="86"/>
      <c r="AC1033" s="86"/>
      <c r="AD1033" s="85"/>
      <c r="AE1033" s="85">
        <v>1</v>
      </c>
      <c r="AF1033" s="85"/>
      <c r="AG1033" s="85"/>
      <c r="AH1033" s="85"/>
      <c r="AI1033" s="85"/>
      <c r="AJ1033" s="85"/>
    </row>
    <row r="1034" spans="1:36" ht="16.5" thickTop="1" thickBot="1">
      <c r="A1034" s="105">
        <f t="shared" si="247"/>
        <v>14</v>
      </c>
      <c r="B1034" s="190" t="s">
        <v>1197</v>
      </c>
      <c r="C1034" s="104">
        <v>1965</v>
      </c>
      <c r="D1034" s="105"/>
      <c r="E1034" s="106" t="s">
        <v>94</v>
      </c>
      <c r="F1034" s="107">
        <v>2</v>
      </c>
      <c r="G1034" s="105">
        <v>2</v>
      </c>
      <c r="H1034" s="111">
        <v>476</v>
      </c>
      <c r="I1034" s="111">
        <v>310.2</v>
      </c>
      <c r="J1034" s="111">
        <v>310.2</v>
      </c>
      <c r="K1034" s="109">
        <v>24</v>
      </c>
      <c r="L1034" s="110">
        <f t="shared" si="251"/>
        <v>1305767.96</v>
      </c>
      <c r="M1034" s="108"/>
      <c r="N1034" s="108"/>
      <c r="O1034" s="108"/>
      <c r="P1034" s="110">
        <f>'Форма 2'!C1034-M1034-N1034-O1034</f>
        <v>1305767.96</v>
      </c>
      <c r="Q1034" s="111">
        <f t="shared" si="252"/>
        <v>4209.4389426176658</v>
      </c>
      <c r="R1034" s="111">
        <f t="shared" si="253"/>
        <v>4209.4389426176658</v>
      </c>
      <c r="S1034" s="112" t="s">
        <v>81</v>
      </c>
      <c r="T1034" s="107" t="s">
        <v>82</v>
      </c>
      <c r="U1034" s="217"/>
      <c r="V1034" s="85"/>
      <c r="W1034" s="85"/>
      <c r="X1034" s="85"/>
      <c r="Y1034" s="85"/>
      <c r="Z1034" s="85"/>
      <c r="AA1034" s="85"/>
      <c r="AB1034" s="86"/>
      <c r="AC1034" s="86"/>
      <c r="AD1034" s="85"/>
      <c r="AE1034" s="85">
        <v>1</v>
      </c>
      <c r="AF1034" s="85"/>
      <c r="AG1034" s="85"/>
      <c r="AH1034" s="85"/>
      <c r="AI1034" s="85"/>
      <c r="AJ1034" s="85"/>
    </row>
    <row r="1035" spans="1:36" ht="16.5" thickTop="1" thickBot="1">
      <c r="A1035" s="105">
        <f t="shared" si="247"/>
        <v>15</v>
      </c>
      <c r="B1035" s="112" t="s">
        <v>1198</v>
      </c>
      <c r="C1035" s="107">
        <v>1975</v>
      </c>
      <c r="D1035" s="107"/>
      <c r="E1035" s="114" t="s">
        <v>94</v>
      </c>
      <c r="F1035" s="107">
        <v>2</v>
      </c>
      <c r="G1035" s="107">
        <v>2</v>
      </c>
      <c r="H1035" s="111">
        <v>565.20000000000005</v>
      </c>
      <c r="I1035" s="111">
        <v>455.1</v>
      </c>
      <c r="J1035" s="111">
        <v>455.1</v>
      </c>
      <c r="K1035" s="122">
        <v>29</v>
      </c>
      <c r="L1035" s="110">
        <f t="shared" si="251"/>
        <v>5401836.8279999997</v>
      </c>
      <c r="M1035" s="108"/>
      <c r="N1035" s="108"/>
      <c r="O1035" s="108"/>
      <c r="P1035" s="110">
        <f>'Форма 2'!C1035-M1035-N1035-O1035</f>
        <v>5401836.8279999997</v>
      </c>
      <c r="Q1035" s="111">
        <f>L1035/I1035</f>
        <v>11869.560158206987</v>
      </c>
      <c r="R1035" s="111">
        <f>Q1035</f>
        <v>11869.560158206987</v>
      </c>
      <c r="S1035" s="112" t="s">
        <v>81</v>
      </c>
      <c r="T1035" s="107" t="s">
        <v>82</v>
      </c>
      <c r="U1035" s="217"/>
      <c r="V1035" s="85"/>
      <c r="W1035" s="85"/>
      <c r="X1035" s="85"/>
      <c r="Y1035" s="85"/>
      <c r="Z1035" s="85"/>
      <c r="AA1035" s="85"/>
      <c r="AB1035" s="86"/>
      <c r="AC1035" s="86"/>
      <c r="AD1035" s="85">
        <v>1</v>
      </c>
      <c r="AE1035" s="85"/>
      <c r="AF1035" s="85"/>
      <c r="AG1035" s="85"/>
      <c r="AH1035" s="85"/>
      <c r="AI1035" s="85"/>
      <c r="AJ1035" s="85"/>
    </row>
    <row r="1036" spans="1:36" ht="16.5" thickTop="1" thickBot="1">
      <c r="A1036" s="105">
        <f t="shared" si="247"/>
        <v>16</v>
      </c>
      <c r="B1036" s="190" t="s">
        <v>1199</v>
      </c>
      <c r="C1036" s="104">
        <v>1968</v>
      </c>
      <c r="D1036" s="105"/>
      <c r="E1036" s="106" t="s">
        <v>996</v>
      </c>
      <c r="F1036" s="107">
        <v>2</v>
      </c>
      <c r="G1036" s="105">
        <v>1</v>
      </c>
      <c r="H1036" s="111">
        <v>324.89999999999998</v>
      </c>
      <c r="I1036" s="111">
        <v>210.1</v>
      </c>
      <c r="J1036" s="111">
        <v>173</v>
      </c>
      <c r="K1036" s="109">
        <v>14</v>
      </c>
      <c r="L1036" s="110">
        <f t="shared" si="251"/>
        <v>891268.929</v>
      </c>
      <c r="M1036" s="108"/>
      <c r="N1036" s="108"/>
      <c r="O1036" s="108"/>
      <c r="P1036" s="110">
        <f>'Форма 2'!C1036-M1036-N1036-O1036</f>
        <v>891268.929</v>
      </c>
      <c r="Q1036" s="111">
        <f>L1036/I1036</f>
        <v>4242.1177010947167</v>
      </c>
      <c r="R1036" s="111">
        <f>Q1036</f>
        <v>4242.1177010947167</v>
      </c>
      <c r="S1036" s="112" t="s">
        <v>81</v>
      </c>
      <c r="T1036" s="107" t="s">
        <v>82</v>
      </c>
      <c r="U1036" s="217"/>
      <c r="V1036" s="85"/>
      <c r="W1036" s="85"/>
      <c r="X1036" s="85"/>
      <c r="Y1036" s="85"/>
      <c r="Z1036" s="85"/>
      <c r="AA1036" s="85"/>
      <c r="AB1036" s="86"/>
      <c r="AC1036" s="86"/>
      <c r="AD1036" s="85"/>
      <c r="AE1036" s="85">
        <v>1</v>
      </c>
      <c r="AF1036" s="85"/>
      <c r="AG1036" s="85"/>
      <c r="AH1036" s="85"/>
      <c r="AI1036" s="85"/>
      <c r="AJ1036" s="85"/>
    </row>
    <row r="1037" spans="1:36" ht="16.5" thickTop="1" thickBot="1">
      <c r="A1037" s="105">
        <f t="shared" si="247"/>
        <v>17</v>
      </c>
      <c r="B1037" s="190" t="s">
        <v>1200</v>
      </c>
      <c r="C1037" s="104">
        <v>1967</v>
      </c>
      <c r="D1037" s="105"/>
      <c r="E1037" s="106" t="s">
        <v>94</v>
      </c>
      <c r="F1037" s="107">
        <v>2</v>
      </c>
      <c r="G1037" s="105">
        <v>2</v>
      </c>
      <c r="H1037" s="111">
        <v>472</v>
      </c>
      <c r="I1037" s="111">
        <v>302.60000000000002</v>
      </c>
      <c r="J1037" s="111">
        <v>302.60000000000002</v>
      </c>
      <c r="K1037" s="109">
        <v>27</v>
      </c>
      <c r="L1037" s="110">
        <f t="shared" si="251"/>
        <v>3353744.08</v>
      </c>
      <c r="M1037" s="108"/>
      <c r="N1037" s="108"/>
      <c r="O1037" s="108"/>
      <c r="P1037" s="110">
        <f>'Форма 2'!C1037-M1037-N1037-O1037</f>
        <v>3353744.08</v>
      </c>
      <c r="Q1037" s="111">
        <f>L1037/I1037</f>
        <v>11083.093456708526</v>
      </c>
      <c r="R1037" s="111">
        <f>Q1037</f>
        <v>11083.093456708526</v>
      </c>
      <c r="S1037" s="112" t="s">
        <v>81</v>
      </c>
      <c r="T1037" s="107" t="s">
        <v>82</v>
      </c>
      <c r="U1037" s="217"/>
      <c r="V1037" s="85"/>
      <c r="W1037" s="85"/>
      <c r="X1037" s="85"/>
      <c r="Y1037" s="85"/>
      <c r="Z1037" s="85"/>
      <c r="AA1037" s="85"/>
      <c r="AB1037" s="86"/>
      <c r="AC1037" s="86"/>
      <c r="AD1037" s="85">
        <v>1</v>
      </c>
      <c r="AE1037" s="85"/>
      <c r="AF1037" s="85"/>
      <c r="AG1037" s="85"/>
      <c r="AH1037" s="85"/>
      <c r="AI1037" s="85"/>
      <c r="AJ1037" s="85"/>
    </row>
    <row r="1038" spans="1:36" ht="16.5" thickTop="1" thickBot="1">
      <c r="A1038" s="105">
        <f t="shared" si="247"/>
        <v>18</v>
      </c>
      <c r="B1038" s="112" t="s">
        <v>1201</v>
      </c>
      <c r="C1038" s="107">
        <v>1961</v>
      </c>
      <c r="D1038" s="107">
        <v>2020</v>
      </c>
      <c r="E1038" s="114" t="s">
        <v>94</v>
      </c>
      <c r="F1038" s="107">
        <v>2</v>
      </c>
      <c r="G1038" s="107">
        <v>2</v>
      </c>
      <c r="H1038" s="111">
        <v>666</v>
      </c>
      <c r="I1038" s="111">
        <v>588.29999999999995</v>
      </c>
      <c r="J1038" s="111">
        <v>588.29999999999995</v>
      </c>
      <c r="K1038" s="122">
        <v>40</v>
      </c>
      <c r="L1038" s="110">
        <f t="shared" si="251"/>
        <v>429356.87999999995</v>
      </c>
      <c r="M1038" s="108"/>
      <c r="N1038" s="108"/>
      <c r="O1038" s="108"/>
      <c r="P1038" s="110">
        <f>'Форма 2'!C1038-M1038-N1038-O1038</f>
        <v>429356.87999999995</v>
      </c>
      <c r="Q1038" s="111">
        <f>L1038/I1038</f>
        <v>729.82641509433961</v>
      </c>
      <c r="R1038" s="111">
        <f>Q1038</f>
        <v>729.82641509433961</v>
      </c>
      <c r="S1038" s="112" t="s">
        <v>81</v>
      </c>
      <c r="T1038" s="107" t="s">
        <v>82</v>
      </c>
      <c r="U1038" s="217"/>
      <c r="V1038" s="85"/>
      <c r="W1038" s="85"/>
      <c r="X1038" s="85"/>
      <c r="Y1038" s="85"/>
      <c r="Z1038" s="85">
        <v>1</v>
      </c>
      <c r="AA1038" s="85"/>
      <c r="AB1038" s="86"/>
      <c r="AC1038" s="86"/>
      <c r="AD1038" s="85"/>
      <c r="AE1038" s="85"/>
      <c r="AF1038" s="85"/>
      <c r="AG1038" s="85"/>
      <c r="AH1038" s="85"/>
      <c r="AI1038" s="85"/>
      <c r="AJ1038" s="85"/>
    </row>
    <row r="1039" spans="1:36" ht="16.5" thickTop="1" thickBot="1">
      <c r="A1039" s="105">
        <f t="shared" si="247"/>
        <v>19</v>
      </c>
      <c r="B1039" s="190" t="s">
        <v>1202</v>
      </c>
      <c r="C1039" s="104">
        <v>1966</v>
      </c>
      <c r="D1039" s="105"/>
      <c r="E1039" s="106" t="s">
        <v>94</v>
      </c>
      <c r="F1039" s="107">
        <v>2</v>
      </c>
      <c r="G1039" s="105">
        <v>1</v>
      </c>
      <c r="H1039" s="111">
        <v>292.2</v>
      </c>
      <c r="I1039" s="111">
        <v>292.2</v>
      </c>
      <c r="J1039" s="111">
        <v>154</v>
      </c>
      <c r="K1039" s="109">
        <v>21</v>
      </c>
      <c r="L1039" s="110">
        <f t="shared" si="251"/>
        <v>2076194.9580000001</v>
      </c>
      <c r="M1039" s="108"/>
      <c r="N1039" s="108"/>
      <c r="O1039" s="108"/>
      <c r="P1039" s="110">
        <f>'Форма 2'!C1039-M1039-N1039-O1039</f>
        <v>2076194.9580000001</v>
      </c>
      <c r="Q1039" s="111">
        <f>L1039/I1039</f>
        <v>7105.39</v>
      </c>
      <c r="R1039" s="111">
        <f>Q1039</f>
        <v>7105.39</v>
      </c>
      <c r="S1039" s="112" t="s">
        <v>81</v>
      </c>
      <c r="T1039" s="107" t="s">
        <v>82</v>
      </c>
      <c r="U1039" s="217"/>
      <c r="V1039" s="85"/>
      <c r="W1039" s="85"/>
      <c r="X1039" s="85"/>
      <c r="Y1039" s="85"/>
      <c r="Z1039" s="85"/>
      <c r="AA1039" s="85"/>
      <c r="AB1039" s="86"/>
      <c r="AC1039" s="86"/>
      <c r="AD1039" s="85">
        <v>1</v>
      </c>
      <c r="AE1039" s="85"/>
      <c r="AF1039" s="85"/>
      <c r="AG1039" s="85"/>
      <c r="AH1039" s="85"/>
      <c r="AI1039" s="85"/>
      <c r="AJ1039" s="85"/>
    </row>
    <row r="1040" spans="1:36" ht="17.25" thickTop="1" thickBot="1">
      <c r="A1040" s="221">
        <v>0</v>
      </c>
      <c r="B1040" s="13" t="s">
        <v>1203</v>
      </c>
      <c r="C1040" s="5"/>
      <c r="D1040" s="5"/>
      <c r="E1040" s="5"/>
      <c r="F1040" s="5"/>
      <c r="G1040" s="5"/>
      <c r="H1040" s="17">
        <f>SUM(H1041:H1044)</f>
        <v>1367</v>
      </c>
      <c r="I1040" s="17">
        <f t="shared" ref="I1040:P1040" si="254">SUM(I1041:I1044)</f>
        <v>1215.7</v>
      </c>
      <c r="J1040" s="17">
        <f t="shared" si="254"/>
        <v>882.7</v>
      </c>
      <c r="K1040" s="18">
        <f t="shared" si="254"/>
        <v>54</v>
      </c>
      <c r="L1040" s="17">
        <f t="shared" si="254"/>
        <v>7111625.3340000007</v>
      </c>
      <c r="M1040" s="17">
        <f t="shared" si="254"/>
        <v>0</v>
      </c>
      <c r="N1040" s="17">
        <f t="shared" si="254"/>
        <v>0</v>
      </c>
      <c r="O1040" s="17">
        <f t="shared" si="254"/>
        <v>0</v>
      </c>
      <c r="P1040" s="17">
        <f t="shared" si="254"/>
        <v>7111625.3340000007</v>
      </c>
      <c r="Q1040" s="8" t="s">
        <v>76</v>
      </c>
      <c r="R1040" s="8" t="s">
        <v>76</v>
      </c>
      <c r="S1040" s="8" t="s">
        <v>76</v>
      </c>
      <c r="T1040" s="5" t="s">
        <v>76</v>
      </c>
      <c r="U1040" s="218" t="s">
        <v>76</v>
      </c>
      <c r="V1040" s="84" t="s">
        <v>76</v>
      </c>
      <c r="W1040" s="84" t="s">
        <v>76</v>
      </c>
      <c r="X1040" s="84" t="s">
        <v>76</v>
      </c>
      <c r="Y1040" s="84" t="s">
        <v>76</v>
      </c>
      <c r="Z1040" s="84" t="s">
        <v>76</v>
      </c>
      <c r="AA1040" s="84" t="s">
        <v>76</v>
      </c>
      <c r="AB1040" s="84" t="s">
        <v>76</v>
      </c>
      <c r="AC1040" s="84" t="s">
        <v>76</v>
      </c>
      <c r="AD1040" s="84" t="s">
        <v>76</v>
      </c>
      <c r="AE1040" s="84" t="s">
        <v>76</v>
      </c>
      <c r="AF1040" s="84" t="s">
        <v>76</v>
      </c>
      <c r="AG1040" s="84" t="s">
        <v>76</v>
      </c>
      <c r="AH1040" s="84" t="s">
        <v>76</v>
      </c>
      <c r="AI1040" s="84" t="s">
        <v>76</v>
      </c>
      <c r="AJ1040" s="84" t="s">
        <v>76</v>
      </c>
    </row>
    <row r="1041" spans="1:36" ht="16.5" thickTop="1" thickBot="1">
      <c r="A1041" s="105">
        <f t="shared" si="247"/>
        <v>1</v>
      </c>
      <c r="B1041" s="190" t="s">
        <v>1204</v>
      </c>
      <c r="C1041" s="104">
        <v>1967</v>
      </c>
      <c r="D1041" s="105"/>
      <c r="E1041" s="106" t="s">
        <v>1205</v>
      </c>
      <c r="F1041" s="107">
        <v>2</v>
      </c>
      <c r="G1041" s="105">
        <v>2</v>
      </c>
      <c r="H1041" s="111">
        <v>375.3</v>
      </c>
      <c r="I1041" s="111">
        <v>331.5</v>
      </c>
      <c r="J1041" s="111">
        <v>47.7</v>
      </c>
      <c r="K1041" s="109">
        <v>18</v>
      </c>
      <c r="L1041" s="110">
        <f t="shared" ref="L1041:L1044" si="255">SUM(M1041:P1041)</f>
        <v>141792.09299999999</v>
      </c>
      <c r="M1041" s="108"/>
      <c r="N1041" s="108"/>
      <c r="O1041" s="108"/>
      <c r="P1041" s="110">
        <f>'Форма 2'!C1041-M1041-N1041-O1041</f>
        <v>141792.09299999999</v>
      </c>
      <c r="Q1041" s="111">
        <f>L1041/I1041</f>
        <v>427.72878733031672</v>
      </c>
      <c r="R1041" s="111">
        <f>Q1041</f>
        <v>427.72878733031672</v>
      </c>
      <c r="S1041" s="112" t="s">
        <v>81</v>
      </c>
      <c r="T1041" s="107" t="s">
        <v>92</v>
      </c>
      <c r="U1041" s="217"/>
      <c r="V1041" s="85"/>
      <c r="W1041" s="85"/>
      <c r="X1041" s="85">
        <v>1</v>
      </c>
      <c r="Y1041" s="85"/>
      <c r="Z1041" s="85"/>
      <c r="AA1041" s="85"/>
      <c r="AB1041" s="86"/>
      <c r="AC1041" s="86"/>
      <c r="AD1041" s="85"/>
      <c r="AE1041" s="85"/>
      <c r="AF1041" s="85"/>
      <c r="AG1041" s="85"/>
      <c r="AH1041" s="85"/>
      <c r="AI1041" s="85"/>
      <c r="AJ1041" s="85"/>
    </row>
    <row r="1042" spans="1:36" ht="16.5" thickTop="1" thickBot="1">
      <c r="A1042" s="105">
        <f t="shared" si="247"/>
        <v>2</v>
      </c>
      <c r="B1042" s="197" t="s">
        <v>1206</v>
      </c>
      <c r="C1042" s="105">
        <v>1986</v>
      </c>
      <c r="D1042" s="105"/>
      <c r="E1042" s="119" t="s">
        <v>173</v>
      </c>
      <c r="F1042" s="105">
        <v>1</v>
      </c>
      <c r="G1042" s="105">
        <v>1</v>
      </c>
      <c r="H1042" s="110">
        <v>213.7</v>
      </c>
      <c r="I1042" s="110">
        <v>177.2</v>
      </c>
      <c r="J1042" s="110">
        <v>177.2</v>
      </c>
      <c r="K1042" s="93"/>
      <c r="L1042" s="110">
        <f t="shared" si="255"/>
        <v>6378.9449999999997</v>
      </c>
      <c r="M1042" s="108"/>
      <c r="N1042" s="108"/>
      <c r="O1042" s="108"/>
      <c r="P1042" s="110">
        <f>'Форма 2'!C1042-M1042-N1042-O1042</f>
        <v>6378.9449999999997</v>
      </c>
      <c r="Q1042" s="111">
        <f>L1042/I1042</f>
        <v>35.998560948081263</v>
      </c>
      <c r="R1042" s="111">
        <f>Q1042</f>
        <v>35.998560948081263</v>
      </c>
      <c r="S1042" s="112" t="s">
        <v>81</v>
      </c>
      <c r="T1042" s="107" t="s">
        <v>82</v>
      </c>
      <c r="U1042" s="217"/>
      <c r="V1042" s="85"/>
      <c r="W1042" s="85"/>
      <c r="X1042" s="85"/>
      <c r="Y1042" s="85"/>
      <c r="Z1042" s="85"/>
      <c r="AA1042" s="85"/>
      <c r="AB1042" s="86"/>
      <c r="AC1042" s="86"/>
      <c r="AD1042" s="85"/>
      <c r="AE1042" s="85"/>
      <c r="AF1042" s="85"/>
      <c r="AG1042" s="85"/>
      <c r="AH1042" s="85"/>
      <c r="AI1042" s="85"/>
      <c r="AJ1042" s="85">
        <v>1</v>
      </c>
    </row>
    <row r="1043" spans="1:36" ht="16.5" thickTop="1" thickBot="1">
      <c r="A1043" s="105">
        <f t="shared" si="247"/>
        <v>3</v>
      </c>
      <c r="B1043" s="190" t="s">
        <v>1207</v>
      </c>
      <c r="C1043" s="104">
        <v>1973</v>
      </c>
      <c r="D1043" s="105"/>
      <c r="E1043" s="106" t="s">
        <v>1208</v>
      </c>
      <c r="F1043" s="107">
        <v>2</v>
      </c>
      <c r="G1043" s="105">
        <v>1</v>
      </c>
      <c r="H1043" s="111">
        <v>372.4</v>
      </c>
      <c r="I1043" s="111">
        <v>336.3</v>
      </c>
      <c r="J1043" s="111">
        <v>287.10000000000002</v>
      </c>
      <c r="K1043" s="109">
        <v>15</v>
      </c>
      <c r="L1043" s="110">
        <f t="shared" si="255"/>
        <v>2786743.68</v>
      </c>
      <c r="M1043" s="108"/>
      <c r="N1043" s="108"/>
      <c r="O1043" s="108"/>
      <c r="P1043" s="110">
        <f>'Форма 2'!C1043-M1043-N1043-O1043</f>
        <v>2786743.68</v>
      </c>
      <c r="Q1043" s="111">
        <f>L1043/I1043</f>
        <v>8286.4813559322029</v>
      </c>
      <c r="R1043" s="111">
        <f>Q1043</f>
        <v>8286.4813559322029</v>
      </c>
      <c r="S1043" s="112" t="s">
        <v>81</v>
      </c>
      <c r="T1043" s="107" t="s">
        <v>82</v>
      </c>
      <c r="U1043" s="217"/>
      <c r="V1043" s="85"/>
      <c r="W1043" s="85"/>
      <c r="X1043" s="85">
        <v>1</v>
      </c>
      <c r="Y1043" s="85"/>
      <c r="Z1043" s="85"/>
      <c r="AA1043" s="85"/>
      <c r="AB1043" s="86"/>
      <c r="AC1043" s="86"/>
      <c r="AD1043" s="85">
        <v>1</v>
      </c>
      <c r="AE1043" s="85"/>
      <c r="AF1043" s="85"/>
      <c r="AG1043" s="85"/>
      <c r="AH1043" s="85"/>
      <c r="AI1043" s="85"/>
      <c r="AJ1043" s="85"/>
    </row>
    <row r="1044" spans="1:36" ht="16.5" thickTop="1" thickBot="1">
      <c r="A1044" s="105">
        <f t="shared" si="247"/>
        <v>4</v>
      </c>
      <c r="B1044" s="190" t="s">
        <v>1209</v>
      </c>
      <c r="C1044" s="104">
        <v>1962</v>
      </c>
      <c r="D1044" s="105"/>
      <c r="E1044" s="106" t="s">
        <v>94</v>
      </c>
      <c r="F1044" s="107">
        <v>2</v>
      </c>
      <c r="G1044" s="105">
        <v>1</v>
      </c>
      <c r="H1044" s="111">
        <v>405.6</v>
      </c>
      <c r="I1044" s="111">
        <v>370.7</v>
      </c>
      <c r="J1044" s="111">
        <v>370.7</v>
      </c>
      <c r="K1044" s="109">
        <v>21</v>
      </c>
      <c r="L1044" s="110">
        <f t="shared" si="255"/>
        <v>4176710.6159999999</v>
      </c>
      <c r="M1044" s="108"/>
      <c r="N1044" s="108"/>
      <c r="O1044" s="108"/>
      <c r="P1044" s="110">
        <f>'Форма 2'!C1044-M1044-N1044-O1044</f>
        <v>4176710.6159999999</v>
      </c>
      <c r="Q1044" s="111">
        <f>L1044/I1044</f>
        <v>11267.090952252496</v>
      </c>
      <c r="R1044" s="111">
        <f>Q1044</f>
        <v>11267.090952252496</v>
      </c>
      <c r="S1044" s="112" t="s">
        <v>81</v>
      </c>
      <c r="T1044" s="107" t="s">
        <v>82</v>
      </c>
      <c r="U1044" s="217">
        <v>1</v>
      </c>
      <c r="V1044" s="85"/>
      <c r="W1044" s="85"/>
      <c r="X1044" s="85"/>
      <c r="Y1044" s="85"/>
      <c r="Z1044" s="85"/>
      <c r="AA1044" s="85"/>
      <c r="AB1044" s="86"/>
      <c r="AC1044" s="86"/>
      <c r="AD1044" s="85">
        <v>1</v>
      </c>
      <c r="AE1044" s="85"/>
      <c r="AF1044" s="85"/>
      <c r="AG1044" s="85"/>
      <c r="AH1044" s="85"/>
      <c r="AI1044" s="85"/>
      <c r="AJ1044" s="85"/>
    </row>
    <row r="1045" spans="1:36" ht="17.25" thickTop="1" thickBot="1">
      <c r="A1045" s="221">
        <v>0</v>
      </c>
      <c r="B1045" s="13" t="s">
        <v>1210</v>
      </c>
      <c r="C1045" s="5"/>
      <c r="D1045" s="5"/>
      <c r="E1045" s="5"/>
      <c r="F1045" s="5"/>
      <c r="G1045" s="5"/>
      <c r="H1045" s="17">
        <f>SUM(H1046:H1051)</f>
        <v>3072.4</v>
      </c>
      <c r="I1045" s="17">
        <f t="shared" ref="I1045:P1045" si="256">SUM(I1046:I1051)</f>
        <v>2812.7</v>
      </c>
      <c r="J1045" s="17">
        <f t="shared" si="256"/>
        <v>2041.8</v>
      </c>
      <c r="K1045" s="18">
        <f t="shared" si="256"/>
        <v>111</v>
      </c>
      <c r="L1045" s="17">
        <f t="shared" si="256"/>
        <v>24974660.805999998</v>
      </c>
      <c r="M1045" s="17">
        <f t="shared" si="256"/>
        <v>0</v>
      </c>
      <c r="N1045" s="17">
        <f t="shared" si="256"/>
        <v>0</v>
      </c>
      <c r="O1045" s="17">
        <f t="shared" si="256"/>
        <v>0</v>
      </c>
      <c r="P1045" s="17">
        <f t="shared" si="256"/>
        <v>24974660.805999998</v>
      </c>
      <c r="Q1045" s="8" t="s">
        <v>76</v>
      </c>
      <c r="R1045" s="8" t="s">
        <v>76</v>
      </c>
      <c r="S1045" s="8" t="s">
        <v>76</v>
      </c>
      <c r="T1045" s="5" t="s">
        <v>76</v>
      </c>
      <c r="U1045" s="218" t="s">
        <v>76</v>
      </c>
      <c r="V1045" s="84" t="s">
        <v>76</v>
      </c>
      <c r="W1045" s="84" t="s">
        <v>76</v>
      </c>
      <c r="X1045" s="84" t="s">
        <v>76</v>
      </c>
      <c r="Y1045" s="84" t="s">
        <v>76</v>
      </c>
      <c r="Z1045" s="84" t="s">
        <v>76</v>
      </c>
      <c r="AA1045" s="84" t="s">
        <v>76</v>
      </c>
      <c r="AB1045" s="84" t="s">
        <v>76</v>
      </c>
      <c r="AC1045" s="84" t="s">
        <v>76</v>
      </c>
      <c r="AD1045" s="84" t="s">
        <v>76</v>
      </c>
      <c r="AE1045" s="84" t="s">
        <v>76</v>
      </c>
      <c r="AF1045" s="84" t="s">
        <v>76</v>
      </c>
      <c r="AG1045" s="84" t="s">
        <v>76</v>
      </c>
      <c r="AH1045" s="84" t="s">
        <v>76</v>
      </c>
      <c r="AI1045" s="84" t="s">
        <v>76</v>
      </c>
      <c r="AJ1045" s="84" t="s">
        <v>76</v>
      </c>
    </row>
    <row r="1046" spans="1:36" ht="16.5" thickTop="1" thickBot="1">
      <c r="A1046" s="105">
        <f t="shared" si="247"/>
        <v>1</v>
      </c>
      <c r="B1046" s="195" t="s">
        <v>1211</v>
      </c>
      <c r="C1046" s="130">
        <v>1962</v>
      </c>
      <c r="D1046" s="107"/>
      <c r="E1046" s="131" t="s">
        <v>793</v>
      </c>
      <c r="F1046" s="107">
        <v>2</v>
      </c>
      <c r="G1046" s="105">
        <v>1</v>
      </c>
      <c r="H1046" s="111">
        <v>352.8</v>
      </c>
      <c r="I1046" s="111">
        <v>319.2</v>
      </c>
      <c r="J1046" s="111">
        <v>319.2</v>
      </c>
      <c r="K1046" s="109">
        <v>18</v>
      </c>
      <c r="L1046" s="110">
        <f t="shared" ref="L1046:L1051" si="257">SUM(M1046:P1046)</f>
        <v>2703153.6</v>
      </c>
      <c r="M1046" s="108"/>
      <c r="N1046" s="108"/>
      <c r="O1046" s="108"/>
      <c r="P1046" s="110">
        <f>'Форма 2'!C1046-M1046-N1046-O1046</f>
        <v>2703153.6</v>
      </c>
      <c r="Q1046" s="111">
        <f t="shared" ref="Q1046:Q1051" si="258">L1046/I1046</f>
        <v>8468.5263157894751</v>
      </c>
      <c r="R1046" s="111">
        <f t="shared" ref="R1046:R1051" si="259">Q1046</f>
        <v>8468.5263157894751</v>
      </c>
      <c r="S1046" s="112" t="s">
        <v>81</v>
      </c>
      <c r="T1046" s="107" t="s">
        <v>82</v>
      </c>
      <c r="U1046" s="217">
        <v>1</v>
      </c>
      <c r="V1046" s="85"/>
      <c r="W1046" s="85"/>
      <c r="X1046" s="85"/>
      <c r="Y1046" s="85"/>
      <c r="Z1046" s="85"/>
      <c r="AA1046" s="85"/>
      <c r="AB1046" s="86"/>
      <c r="AC1046" s="86"/>
      <c r="AD1046" s="85">
        <v>1</v>
      </c>
      <c r="AE1046" s="85"/>
      <c r="AF1046" s="85"/>
      <c r="AG1046" s="85"/>
      <c r="AH1046" s="85"/>
      <c r="AI1046" s="85"/>
      <c r="AJ1046" s="85"/>
    </row>
    <row r="1047" spans="1:36" ht="16.5" thickTop="1" thickBot="1">
      <c r="A1047" s="105">
        <f t="shared" si="247"/>
        <v>2</v>
      </c>
      <c r="B1047" s="195" t="s">
        <v>1212</v>
      </c>
      <c r="C1047" s="130">
        <v>1962</v>
      </c>
      <c r="D1047" s="107"/>
      <c r="E1047" s="131" t="s">
        <v>793</v>
      </c>
      <c r="F1047" s="107">
        <v>2</v>
      </c>
      <c r="G1047" s="105">
        <v>1</v>
      </c>
      <c r="H1047" s="111">
        <v>351.3</v>
      </c>
      <c r="I1047" s="111">
        <v>321.5</v>
      </c>
      <c r="J1047" s="111">
        <v>321.5</v>
      </c>
      <c r="K1047" s="109">
        <v>14</v>
      </c>
      <c r="L1047" s="110">
        <f t="shared" si="257"/>
        <v>2691660.6</v>
      </c>
      <c r="M1047" s="108"/>
      <c r="N1047" s="108"/>
      <c r="O1047" s="108"/>
      <c r="P1047" s="110">
        <f>'Форма 2'!C1047-M1047-N1047-O1047</f>
        <v>2691660.6</v>
      </c>
      <c r="Q1047" s="111">
        <f t="shared" si="258"/>
        <v>8372.1947122861584</v>
      </c>
      <c r="R1047" s="111">
        <f t="shared" si="259"/>
        <v>8372.1947122861584</v>
      </c>
      <c r="S1047" s="112" t="s">
        <v>81</v>
      </c>
      <c r="T1047" s="107" t="s">
        <v>82</v>
      </c>
      <c r="U1047" s="217">
        <v>1</v>
      </c>
      <c r="V1047" s="85"/>
      <c r="W1047" s="85"/>
      <c r="X1047" s="85"/>
      <c r="Y1047" s="85"/>
      <c r="Z1047" s="85"/>
      <c r="AA1047" s="85"/>
      <c r="AB1047" s="86"/>
      <c r="AC1047" s="86"/>
      <c r="AD1047" s="85">
        <v>1</v>
      </c>
      <c r="AE1047" s="85"/>
      <c r="AF1047" s="85"/>
      <c r="AG1047" s="85"/>
      <c r="AH1047" s="85"/>
      <c r="AI1047" s="85"/>
      <c r="AJ1047" s="85"/>
    </row>
    <row r="1048" spans="1:36" ht="16.5" thickTop="1" thickBot="1">
      <c r="A1048" s="105">
        <f t="shared" si="247"/>
        <v>3</v>
      </c>
      <c r="B1048" s="195" t="s">
        <v>1213</v>
      </c>
      <c r="C1048" s="130">
        <v>1959</v>
      </c>
      <c r="D1048" s="107"/>
      <c r="E1048" s="131" t="s">
        <v>793</v>
      </c>
      <c r="F1048" s="107">
        <v>2</v>
      </c>
      <c r="G1048" s="105">
        <v>1</v>
      </c>
      <c r="H1048" s="111">
        <v>341.4</v>
      </c>
      <c r="I1048" s="111">
        <v>311</v>
      </c>
      <c r="J1048" s="111">
        <v>311</v>
      </c>
      <c r="K1048" s="109">
        <v>22</v>
      </c>
      <c r="L1048" s="110">
        <f t="shared" si="257"/>
        <v>2615806.8000000003</v>
      </c>
      <c r="M1048" s="108"/>
      <c r="N1048" s="108"/>
      <c r="O1048" s="108"/>
      <c r="P1048" s="110">
        <f>'Форма 2'!C1048-M1048-N1048-O1048</f>
        <v>2615806.8000000003</v>
      </c>
      <c r="Q1048" s="111">
        <f t="shared" si="258"/>
        <v>8410.9543408360132</v>
      </c>
      <c r="R1048" s="111">
        <f t="shared" si="259"/>
        <v>8410.9543408360132</v>
      </c>
      <c r="S1048" s="112" t="s">
        <v>81</v>
      </c>
      <c r="T1048" s="107" t="s">
        <v>82</v>
      </c>
      <c r="U1048" s="217">
        <v>1</v>
      </c>
      <c r="V1048" s="85"/>
      <c r="W1048" s="85"/>
      <c r="X1048" s="85"/>
      <c r="Y1048" s="85"/>
      <c r="Z1048" s="85"/>
      <c r="AA1048" s="85"/>
      <c r="AB1048" s="86"/>
      <c r="AC1048" s="86"/>
      <c r="AD1048" s="85">
        <v>1</v>
      </c>
      <c r="AE1048" s="85"/>
      <c r="AF1048" s="85"/>
      <c r="AG1048" s="85"/>
      <c r="AH1048" s="85"/>
      <c r="AI1048" s="85"/>
      <c r="AJ1048" s="85"/>
    </row>
    <row r="1049" spans="1:36" ht="16.5" thickTop="1" thickBot="1">
      <c r="A1049" s="105">
        <f t="shared" si="247"/>
        <v>4</v>
      </c>
      <c r="B1049" s="195" t="s">
        <v>1214</v>
      </c>
      <c r="C1049" s="130">
        <v>1958</v>
      </c>
      <c r="D1049" s="107"/>
      <c r="E1049" s="131" t="s">
        <v>793</v>
      </c>
      <c r="F1049" s="107">
        <v>2</v>
      </c>
      <c r="G1049" s="105">
        <v>1</v>
      </c>
      <c r="H1049" s="111">
        <v>355.5</v>
      </c>
      <c r="I1049" s="111">
        <v>321.3</v>
      </c>
      <c r="J1049" s="111">
        <v>321.3</v>
      </c>
      <c r="K1049" s="109">
        <v>24</v>
      </c>
      <c r="L1049" s="110">
        <f t="shared" si="257"/>
        <v>2723841</v>
      </c>
      <c r="M1049" s="108"/>
      <c r="N1049" s="108"/>
      <c r="O1049" s="108"/>
      <c r="P1049" s="110">
        <f>'Форма 2'!C1049-M1049-N1049-O1049</f>
        <v>2723841</v>
      </c>
      <c r="Q1049" s="111">
        <f t="shared" si="258"/>
        <v>8477.5630252100837</v>
      </c>
      <c r="R1049" s="111">
        <f t="shared" si="259"/>
        <v>8477.5630252100837</v>
      </c>
      <c r="S1049" s="112" t="s">
        <v>81</v>
      </c>
      <c r="T1049" s="107" t="s">
        <v>82</v>
      </c>
      <c r="U1049" s="217">
        <v>1</v>
      </c>
      <c r="V1049" s="85"/>
      <c r="W1049" s="85"/>
      <c r="X1049" s="85"/>
      <c r="Y1049" s="85"/>
      <c r="Z1049" s="85"/>
      <c r="AA1049" s="85"/>
      <c r="AB1049" s="86"/>
      <c r="AC1049" s="86"/>
      <c r="AD1049" s="85">
        <v>1</v>
      </c>
      <c r="AE1049" s="85"/>
      <c r="AF1049" s="85"/>
      <c r="AG1049" s="85"/>
      <c r="AH1049" s="85"/>
      <c r="AI1049" s="85"/>
      <c r="AJ1049" s="85"/>
    </row>
    <row r="1050" spans="1:36" ht="16.5" thickTop="1" thickBot="1">
      <c r="A1050" s="105">
        <f t="shared" si="247"/>
        <v>5</v>
      </c>
      <c r="B1050" s="112" t="s">
        <v>1215</v>
      </c>
      <c r="C1050" s="107">
        <v>1982</v>
      </c>
      <c r="D1050" s="107"/>
      <c r="E1050" s="114" t="s">
        <v>106</v>
      </c>
      <c r="F1050" s="107">
        <v>2</v>
      </c>
      <c r="G1050" s="107">
        <v>2</v>
      </c>
      <c r="H1050" s="111">
        <v>836</v>
      </c>
      <c r="I1050" s="111">
        <v>768.8</v>
      </c>
      <c r="J1050" s="111">
        <v>768.8</v>
      </c>
      <c r="K1050" s="122">
        <v>33</v>
      </c>
      <c r="L1050" s="110">
        <f t="shared" si="257"/>
        <v>6255955.2000000002</v>
      </c>
      <c r="M1050" s="108"/>
      <c r="N1050" s="108"/>
      <c r="O1050" s="108"/>
      <c r="P1050" s="110">
        <f>'Форма 2'!C1050-M1050-N1050-O1050</f>
        <v>6255955.2000000002</v>
      </c>
      <c r="Q1050" s="111">
        <f t="shared" si="258"/>
        <v>8137.2986472424564</v>
      </c>
      <c r="R1050" s="111">
        <f t="shared" si="259"/>
        <v>8137.2986472424564</v>
      </c>
      <c r="S1050" s="112" t="s">
        <v>81</v>
      </c>
      <c r="T1050" s="107" t="s">
        <v>82</v>
      </c>
      <c r="U1050" s="217"/>
      <c r="V1050" s="85"/>
      <c r="W1050" s="85"/>
      <c r="X1050" s="85">
        <v>1</v>
      </c>
      <c r="Y1050" s="85"/>
      <c r="Z1050" s="85"/>
      <c r="AA1050" s="85"/>
      <c r="AB1050" s="86"/>
      <c r="AC1050" s="86"/>
      <c r="AD1050" s="85">
        <v>1</v>
      </c>
      <c r="AE1050" s="85"/>
      <c r="AF1050" s="85"/>
      <c r="AG1050" s="85"/>
      <c r="AH1050" s="85"/>
      <c r="AI1050" s="85"/>
      <c r="AJ1050" s="85"/>
    </row>
    <row r="1051" spans="1:36" ht="16.5" thickTop="1" thickBot="1">
      <c r="A1051" s="105">
        <f t="shared" si="247"/>
        <v>6</v>
      </c>
      <c r="B1051" s="112" t="s">
        <v>1216</v>
      </c>
      <c r="C1051" s="107">
        <v>1982</v>
      </c>
      <c r="D1051" s="107"/>
      <c r="E1051" s="114" t="s">
        <v>80</v>
      </c>
      <c r="F1051" s="107">
        <v>2</v>
      </c>
      <c r="G1051" s="107">
        <v>2</v>
      </c>
      <c r="H1051" s="111">
        <v>835.4</v>
      </c>
      <c r="I1051" s="111">
        <v>770.9</v>
      </c>
      <c r="J1051" s="111"/>
      <c r="K1051" s="122"/>
      <c r="L1051" s="110">
        <f t="shared" si="257"/>
        <v>7984243.6059999997</v>
      </c>
      <c r="M1051" s="108"/>
      <c r="N1051" s="108"/>
      <c r="O1051" s="108"/>
      <c r="P1051" s="110">
        <f>'Форма 2'!C1051-M1051-N1051-O1051</f>
        <v>7984243.6059999997</v>
      </c>
      <c r="Q1051" s="111">
        <f t="shared" si="258"/>
        <v>10357.041906862109</v>
      </c>
      <c r="R1051" s="111">
        <f t="shared" si="259"/>
        <v>10357.041906862109</v>
      </c>
      <c r="S1051" s="112" t="s">
        <v>81</v>
      </c>
      <c r="T1051" s="107" t="s">
        <v>82</v>
      </c>
      <c r="U1051" s="217"/>
      <c r="V1051" s="85"/>
      <c r="W1051" s="85"/>
      <c r="X1051" s="85"/>
      <c r="Y1051" s="85"/>
      <c r="Z1051" s="85"/>
      <c r="AA1051" s="85"/>
      <c r="AB1051" s="86"/>
      <c r="AC1051" s="86"/>
      <c r="AD1051" s="85">
        <v>1</v>
      </c>
      <c r="AE1051" s="85"/>
      <c r="AF1051" s="85"/>
      <c r="AG1051" s="85"/>
      <c r="AH1051" s="85"/>
      <c r="AI1051" s="85"/>
      <c r="AJ1051" s="85"/>
    </row>
    <row r="1052" spans="1:36" ht="17.25" thickTop="1" thickBot="1">
      <c r="A1052" s="221">
        <v>0</v>
      </c>
      <c r="B1052" s="13" t="s">
        <v>1217</v>
      </c>
      <c r="C1052" s="5"/>
      <c r="D1052" s="5"/>
      <c r="E1052" s="5"/>
      <c r="F1052" s="5"/>
      <c r="G1052" s="5"/>
      <c r="H1052" s="17">
        <f t="shared" ref="H1052:P1052" si="260">SUM(H1053:H1083)</f>
        <v>48411.150000000009</v>
      </c>
      <c r="I1052" s="17">
        <f t="shared" si="260"/>
        <v>35206.53</v>
      </c>
      <c r="J1052" s="17">
        <f t="shared" si="260"/>
        <v>9109.2400000000016</v>
      </c>
      <c r="K1052" s="18">
        <f t="shared" si="260"/>
        <v>1263</v>
      </c>
      <c r="L1052" s="17">
        <f t="shared" si="260"/>
        <v>101955884.46600001</v>
      </c>
      <c r="M1052" s="17">
        <f t="shared" si="260"/>
        <v>0</v>
      </c>
      <c r="N1052" s="17">
        <f t="shared" si="260"/>
        <v>0</v>
      </c>
      <c r="O1052" s="17">
        <f t="shared" si="260"/>
        <v>0</v>
      </c>
      <c r="P1052" s="17">
        <f t="shared" si="260"/>
        <v>101955884.46600001</v>
      </c>
      <c r="Q1052" s="8" t="s">
        <v>76</v>
      </c>
      <c r="R1052" s="8" t="s">
        <v>76</v>
      </c>
      <c r="S1052" s="8" t="s">
        <v>76</v>
      </c>
      <c r="T1052" s="5" t="s">
        <v>76</v>
      </c>
      <c r="U1052" s="218" t="s">
        <v>76</v>
      </c>
      <c r="V1052" s="84" t="s">
        <v>76</v>
      </c>
      <c r="W1052" s="84" t="s">
        <v>76</v>
      </c>
      <c r="X1052" s="84" t="s">
        <v>76</v>
      </c>
      <c r="Y1052" s="84" t="s">
        <v>76</v>
      </c>
      <c r="Z1052" s="84" t="s">
        <v>76</v>
      </c>
      <c r="AA1052" s="84" t="s">
        <v>76</v>
      </c>
      <c r="AB1052" s="84" t="s">
        <v>76</v>
      </c>
      <c r="AC1052" s="84" t="s">
        <v>76</v>
      </c>
      <c r="AD1052" s="84" t="s">
        <v>76</v>
      </c>
      <c r="AE1052" s="84" t="s">
        <v>76</v>
      </c>
      <c r="AF1052" s="84" t="s">
        <v>76</v>
      </c>
      <c r="AG1052" s="84" t="s">
        <v>76</v>
      </c>
      <c r="AH1052" s="84" t="s">
        <v>76</v>
      </c>
      <c r="AI1052" s="84" t="s">
        <v>76</v>
      </c>
      <c r="AJ1052" s="84" t="s">
        <v>76</v>
      </c>
    </row>
    <row r="1053" spans="1:36" ht="16.5" thickTop="1" thickBot="1">
      <c r="A1053" s="105">
        <f t="shared" si="247"/>
        <v>1</v>
      </c>
      <c r="B1053" s="195" t="s">
        <v>1218</v>
      </c>
      <c r="C1053" s="130">
        <v>1959</v>
      </c>
      <c r="D1053" s="107"/>
      <c r="E1053" s="131" t="s">
        <v>1219</v>
      </c>
      <c r="F1053" s="107">
        <v>2</v>
      </c>
      <c r="G1053" s="105">
        <v>2</v>
      </c>
      <c r="H1053" s="111">
        <v>360.8</v>
      </c>
      <c r="I1053" s="111">
        <v>360.8</v>
      </c>
      <c r="J1053" s="111">
        <v>321.8</v>
      </c>
      <c r="K1053" s="139"/>
      <c r="L1053" s="110">
        <f t="shared" ref="L1053:L1083" si="261">SUM(M1053:P1053)</f>
        <v>468332.83199999999</v>
      </c>
      <c r="M1053" s="108"/>
      <c r="N1053" s="108"/>
      <c r="O1053" s="108"/>
      <c r="P1053" s="110">
        <f>'Форма 2'!C1053-M1053-N1053-O1053</f>
        <v>468332.83199999999</v>
      </c>
      <c r="Q1053" s="111">
        <f t="shared" ref="Q1053:Q1072" si="262">L1053/I1053</f>
        <v>1298.04</v>
      </c>
      <c r="R1053" s="111">
        <f t="shared" ref="R1053:R1072" si="263">Q1053</f>
        <v>1298.04</v>
      </c>
      <c r="S1053" s="112" t="s">
        <v>81</v>
      </c>
      <c r="T1053" s="107" t="s">
        <v>82</v>
      </c>
      <c r="U1053" s="217"/>
      <c r="V1053" s="85"/>
      <c r="W1053" s="85"/>
      <c r="X1053" s="85"/>
      <c r="Y1053" s="85"/>
      <c r="Z1053" s="85"/>
      <c r="AA1053" s="85"/>
      <c r="AB1053" s="86"/>
      <c r="AC1053" s="86"/>
      <c r="AD1053" s="85"/>
      <c r="AE1053" s="85"/>
      <c r="AF1053" s="85">
        <v>1</v>
      </c>
      <c r="AG1053" s="85"/>
      <c r="AH1053" s="85"/>
      <c r="AI1053" s="85"/>
      <c r="AJ1053" s="85"/>
    </row>
    <row r="1054" spans="1:36" ht="16.5" thickTop="1" thickBot="1">
      <c r="A1054" s="105">
        <f t="shared" si="247"/>
        <v>2</v>
      </c>
      <c r="B1054" s="195" t="s">
        <v>1220</v>
      </c>
      <c r="C1054" s="130">
        <v>1965</v>
      </c>
      <c r="D1054" s="107"/>
      <c r="E1054" s="131" t="s">
        <v>996</v>
      </c>
      <c r="F1054" s="107">
        <v>2</v>
      </c>
      <c r="G1054" s="105">
        <v>1</v>
      </c>
      <c r="H1054" s="111">
        <v>354.76</v>
      </c>
      <c r="I1054" s="111">
        <v>327.3</v>
      </c>
      <c r="J1054" s="111">
        <v>327.3</v>
      </c>
      <c r="K1054" s="139">
        <v>23</v>
      </c>
      <c r="L1054" s="110">
        <f t="shared" si="261"/>
        <v>560201.51599999995</v>
      </c>
      <c r="M1054" s="108"/>
      <c r="N1054" s="108"/>
      <c r="O1054" s="108"/>
      <c r="P1054" s="110">
        <f>'Форма 2'!C1054-M1054-N1054-O1054</f>
        <v>560201.51599999995</v>
      </c>
      <c r="Q1054" s="111">
        <f t="shared" si="262"/>
        <v>1711.5842224259088</v>
      </c>
      <c r="R1054" s="111">
        <f t="shared" si="263"/>
        <v>1711.5842224259088</v>
      </c>
      <c r="S1054" s="112" t="s">
        <v>81</v>
      </c>
      <c r="T1054" s="107" t="s">
        <v>82</v>
      </c>
      <c r="U1054" s="217">
        <v>1</v>
      </c>
      <c r="V1054" s="85"/>
      <c r="W1054" s="85"/>
      <c r="X1054" s="85">
        <v>1</v>
      </c>
      <c r="Y1054" s="85"/>
      <c r="Z1054" s="85">
        <v>1</v>
      </c>
      <c r="AA1054" s="85"/>
      <c r="AB1054" s="86"/>
      <c r="AC1054" s="86"/>
      <c r="AD1054" s="85"/>
      <c r="AE1054" s="85"/>
      <c r="AF1054" s="85"/>
      <c r="AG1054" s="85"/>
      <c r="AH1054" s="85"/>
      <c r="AI1054" s="85"/>
      <c r="AJ1054" s="85"/>
    </row>
    <row r="1055" spans="1:36" ht="16.5" thickTop="1" thickBot="1">
      <c r="A1055" s="105">
        <f t="shared" si="247"/>
        <v>3</v>
      </c>
      <c r="B1055" s="195" t="s">
        <v>1221</v>
      </c>
      <c r="C1055" s="130">
        <v>1969</v>
      </c>
      <c r="D1055" s="107"/>
      <c r="E1055" s="131" t="s">
        <v>102</v>
      </c>
      <c r="F1055" s="107">
        <v>2</v>
      </c>
      <c r="G1055" s="105">
        <v>1</v>
      </c>
      <c r="H1055" s="111">
        <v>360.1</v>
      </c>
      <c r="I1055" s="111">
        <v>360.1</v>
      </c>
      <c r="J1055" s="111">
        <v>333.1</v>
      </c>
      <c r="K1055" s="139"/>
      <c r="L1055" s="110">
        <f t="shared" si="261"/>
        <v>467424.20400000003</v>
      </c>
      <c r="M1055" s="108"/>
      <c r="N1055" s="108"/>
      <c r="O1055" s="108"/>
      <c r="P1055" s="110">
        <f>'Форма 2'!C1055-M1055-N1055-O1055</f>
        <v>467424.20400000003</v>
      </c>
      <c r="Q1055" s="111">
        <f t="shared" si="262"/>
        <v>1298.04</v>
      </c>
      <c r="R1055" s="111">
        <f t="shared" si="263"/>
        <v>1298.04</v>
      </c>
      <c r="S1055" s="112" t="s">
        <v>81</v>
      </c>
      <c r="T1055" s="107" t="s">
        <v>82</v>
      </c>
      <c r="U1055" s="217"/>
      <c r="V1055" s="85"/>
      <c r="W1055" s="85"/>
      <c r="X1055" s="85"/>
      <c r="Y1055" s="85"/>
      <c r="Z1055" s="85"/>
      <c r="AA1055" s="85"/>
      <c r="AB1055" s="86"/>
      <c r="AC1055" s="86"/>
      <c r="AD1055" s="85"/>
      <c r="AE1055" s="85"/>
      <c r="AF1055" s="85">
        <v>1</v>
      </c>
      <c r="AG1055" s="85"/>
      <c r="AH1055" s="85"/>
      <c r="AI1055" s="85"/>
      <c r="AJ1055" s="85"/>
    </row>
    <row r="1056" spans="1:36" ht="16.5" thickTop="1" thickBot="1">
      <c r="A1056" s="105">
        <f t="shared" si="247"/>
        <v>4</v>
      </c>
      <c r="B1056" s="195" t="s">
        <v>1222</v>
      </c>
      <c r="C1056" s="130">
        <v>1969</v>
      </c>
      <c r="D1056" s="107"/>
      <c r="E1056" s="131" t="s">
        <v>102</v>
      </c>
      <c r="F1056" s="107">
        <v>2</v>
      </c>
      <c r="G1056" s="105">
        <v>1</v>
      </c>
      <c r="H1056" s="111">
        <v>307.10000000000002</v>
      </c>
      <c r="I1056" s="111">
        <v>280.10000000000002</v>
      </c>
      <c r="J1056" s="111"/>
      <c r="K1056" s="109"/>
      <c r="L1056" s="110">
        <f t="shared" si="261"/>
        <v>398628.08400000003</v>
      </c>
      <c r="M1056" s="108"/>
      <c r="N1056" s="108"/>
      <c r="O1056" s="108"/>
      <c r="P1056" s="110">
        <f>'Форма 2'!C1056-M1056-N1056-O1056</f>
        <v>398628.08400000003</v>
      </c>
      <c r="Q1056" s="111">
        <f t="shared" si="262"/>
        <v>1423.163455908604</v>
      </c>
      <c r="R1056" s="111">
        <f t="shared" si="263"/>
        <v>1423.163455908604</v>
      </c>
      <c r="S1056" s="112" t="s">
        <v>81</v>
      </c>
      <c r="T1056" s="107" t="s">
        <v>82</v>
      </c>
      <c r="U1056" s="217"/>
      <c r="V1056" s="85"/>
      <c r="W1056" s="85"/>
      <c r="X1056" s="85"/>
      <c r="Y1056" s="85"/>
      <c r="Z1056" s="85"/>
      <c r="AA1056" s="85"/>
      <c r="AB1056" s="86"/>
      <c r="AC1056" s="86"/>
      <c r="AD1056" s="85"/>
      <c r="AE1056" s="85"/>
      <c r="AF1056" s="85">
        <v>1</v>
      </c>
      <c r="AG1056" s="85"/>
      <c r="AH1056" s="85"/>
      <c r="AI1056" s="85"/>
      <c r="AJ1056" s="85"/>
    </row>
    <row r="1057" spans="1:36" ht="16.5" thickTop="1" thickBot="1">
      <c r="A1057" s="105">
        <f t="shared" si="247"/>
        <v>5</v>
      </c>
      <c r="B1057" s="195" t="s">
        <v>1223</v>
      </c>
      <c r="C1057" s="130">
        <v>1905</v>
      </c>
      <c r="D1057" s="107"/>
      <c r="E1057" s="131" t="s">
        <v>102</v>
      </c>
      <c r="F1057" s="107">
        <v>2</v>
      </c>
      <c r="G1057" s="105">
        <v>1</v>
      </c>
      <c r="H1057" s="111">
        <v>244.2</v>
      </c>
      <c r="I1057" s="111">
        <v>244.2</v>
      </c>
      <c r="J1057" s="111"/>
      <c r="K1057" s="109"/>
      <c r="L1057" s="110">
        <f t="shared" si="261"/>
        <v>1735136.2379999999</v>
      </c>
      <c r="M1057" s="108"/>
      <c r="N1057" s="108"/>
      <c r="O1057" s="108"/>
      <c r="P1057" s="110">
        <f>'Форма 2'!C1057-M1057-N1057-O1057</f>
        <v>1735136.2379999999</v>
      </c>
      <c r="Q1057" s="111">
        <f t="shared" si="262"/>
        <v>7105.39</v>
      </c>
      <c r="R1057" s="111">
        <f t="shared" si="263"/>
        <v>7105.39</v>
      </c>
      <c r="S1057" s="112" t="s">
        <v>81</v>
      </c>
      <c r="T1057" s="107" t="s">
        <v>82</v>
      </c>
      <c r="U1057" s="217"/>
      <c r="V1057" s="85"/>
      <c r="W1057" s="85"/>
      <c r="X1057" s="85"/>
      <c r="Y1057" s="85"/>
      <c r="Z1057" s="85"/>
      <c r="AA1057" s="85"/>
      <c r="AB1057" s="86"/>
      <c r="AC1057" s="86"/>
      <c r="AD1057" s="85">
        <v>1</v>
      </c>
      <c r="AE1057" s="85"/>
      <c r="AF1057" s="85"/>
      <c r="AG1057" s="85"/>
      <c r="AH1057" s="85"/>
      <c r="AI1057" s="85"/>
      <c r="AJ1057" s="85"/>
    </row>
    <row r="1058" spans="1:36" ht="16.5" thickTop="1" thickBot="1">
      <c r="A1058" s="105">
        <f t="shared" si="247"/>
        <v>6</v>
      </c>
      <c r="B1058" s="195" t="s">
        <v>1224</v>
      </c>
      <c r="C1058" s="130">
        <v>1954</v>
      </c>
      <c r="D1058" s="107">
        <v>1990</v>
      </c>
      <c r="E1058" s="131" t="s">
        <v>1225</v>
      </c>
      <c r="F1058" s="107">
        <v>2</v>
      </c>
      <c r="G1058" s="105">
        <v>1</v>
      </c>
      <c r="H1058" s="111">
        <v>323.3</v>
      </c>
      <c r="I1058" s="111">
        <v>323.3</v>
      </c>
      <c r="J1058" s="111">
        <v>319.5</v>
      </c>
      <c r="K1058" s="109"/>
      <c r="L1058" s="110">
        <f t="shared" si="261"/>
        <v>419656.33199999999</v>
      </c>
      <c r="M1058" s="108"/>
      <c r="N1058" s="108"/>
      <c r="O1058" s="108"/>
      <c r="P1058" s="110">
        <f>'Форма 2'!C1058-M1058-N1058-O1058</f>
        <v>419656.33199999999</v>
      </c>
      <c r="Q1058" s="111">
        <f t="shared" si="262"/>
        <v>1298.04</v>
      </c>
      <c r="R1058" s="111">
        <f t="shared" si="263"/>
        <v>1298.04</v>
      </c>
      <c r="S1058" s="112" t="s">
        <v>81</v>
      </c>
      <c r="T1058" s="107" t="s">
        <v>82</v>
      </c>
      <c r="U1058" s="217"/>
      <c r="V1058" s="85"/>
      <c r="W1058" s="85"/>
      <c r="X1058" s="85"/>
      <c r="Y1058" s="85"/>
      <c r="Z1058" s="85"/>
      <c r="AA1058" s="85"/>
      <c r="AB1058" s="86"/>
      <c r="AC1058" s="86"/>
      <c r="AD1058" s="85"/>
      <c r="AE1058" s="85"/>
      <c r="AF1058" s="85">
        <v>1</v>
      </c>
      <c r="AG1058" s="85"/>
      <c r="AH1058" s="85"/>
      <c r="AI1058" s="85"/>
      <c r="AJ1058" s="85"/>
    </row>
    <row r="1059" spans="1:36" ht="16.5" thickTop="1" thickBot="1">
      <c r="A1059" s="105">
        <f t="shared" si="247"/>
        <v>7</v>
      </c>
      <c r="B1059" s="195" t="s">
        <v>1226</v>
      </c>
      <c r="C1059" s="130">
        <v>1967</v>
      </c>
      <c r="D1059" s="107"/>
      <c r="E1059" s="131" t="s">
        <v>1219</v>
      </c>
      <c r="F1059" s="107">
        <v>2</v>
      </c>
      <c r="G1059" s="105">
        <v>1</v>
      </c>
      <c r="H1059" s="111">
        <v>356</v>
      </c>
      <c r="I1059" s="111">
        <v>356</v>
      </c>
      <c r="J1059" s="111">
        <v>329</v>
      </c>
      <c r="K1059" s="109"/>
      <c r="L1059" s="110">
        <f t="shared" si="261"/>
        <v>462102.24</v>
      </c>
      <c r="M1059" s="108"/>
      <c r="N1059" s="108"/>
      <c r="O1059" s="108"/>
      <c r="P1059" s="110">
        <f>'Форма 2'!C1059-M1059-N1059-O1059</f>
        <v>462102.24</v>
      </c>
      <c r="Q1059" s="111">
        <f t="shared" si="262"/>
        <v>1298.04</v>
      </c>
      <c r="R1059" s="111">
        <f t="shared" si="263"/>
        <v>1298.04</v>
      </c>
      <c r="S1059" s="112" t="s">
        <v>81</v>
      </c>
      <c r="T1059" s="107" t="s">
        <v>82</v>
      </c>
      <c r="U1059" s="217"/>
      <c r="V1059" s="85"/>
      <c r="W1059" s="85"/>
      <c r="X1059" s="85"/>
      <c r="Y1059" s="85"/>
      <c r="Z1059" s="85"/>
      <c r="AA1059" s="85"/>
      <c r="AB1059" s="86"/>
      <c r="AC1059" s="86"/>
      <c r="AD1059" s="85"/>
      <c r="AE1059" s="85"/>
      <c r="AF1059" s="85">
        <v>1</v>
      </c>
      <c r="AG1059" s="85"/>
      <c r="AH1059" s="85"/>
      <c r="AI1059" s="85"/>
      <c r="AJ1059" s="85"/>
    </row>
    <row r="1060" spans="1:36" ht="16.5" thickTop="1" thickBot="1">
      <c r="A1060" s="105">
        <f t="shared" si="247"/>
        <v>8</v>
      </c>
      <c r="B1060" s="195" t="s">
        <v>1227</v>
      </c>
      <c r="C1060" s="130">
        <v>1917</v>
      </c>
      <c r="D1060" s="107"/>
      <c r="E1060" s="131" t="s">
        <v>94</v>
      </c>
      <c r="F1060" s="107">
        <v>2</v>
      </c>
      <c r="G1060" s="105">
        <v>2</v>
      </c>
      <c r="H1060" s="111">
        <v>338.16</v>
      </c>
      <c r="I1060" s="111">
        <v>298.89999999999998</v>
      </c>
      <c r="J1060" s="111">
        <v>131.9</v>
      </c>
      <c r="K1060" s="109">
        <v>17</v>
      </c>
      <c r="L1060" s="110">
        <f t="shared" si="261"/>
        <v>438945.20640000002</v>
      </c>
      <c r="M1060" s="108"/>
      <c r="N1060" s="108"/>
      <c r="O1060" s="108"/>
      <c r="P1060" s="110">
        <f>'Форма 2'!C1060-M1060-N1060-O1060</f>
        <v>438945.20640000002</v>
      </c>
      <c r="Q1060" s="111">
        <f t="shared" si="262"/>
        <v>1468.535317497491</v>
      </c>
      <c r="R1060" s="111">
        <f t="shared" si="263"/>
        <v>1468.535317497491</v>
      </c>
      <c r="S1060" s="112" t="s">
        <v>81</v>
      </c>
      <c r="T1060" s="107" t="s">
        <v>82</v>
      </c>
      <c r="U1060" s="217"/>
      <c r="V1060" s="85"/>
      <c r="W1060" s="85"/>
      <c r="X1060" s="85"/>
      <c r="Y1060" s="85"/>
      <c r="Z1060" s="85"/>
      <c r="AA1060" s="85"/>
      <c r="AB1060" s="86"/>
      <c r="AC1060" s="86"/>
      <c r="AD1060" s="85"/>
      <c r="AE1060" s="85"/>
      <c r="AF1060" s="85">
        <v>1</v>
      </c>
      <c r="AG1060" s="85"/>
      <c r="AH1060" s="85"/>
      <c r="AI1060" s="85"/>
      <c r="AJ1060" s="85"/>
    </row>
    <row r="1061" spans="1:36" ht="16.5" thickTop="1" thickBot="1">
      <c r="A1061" s="105">
        <f t="shared" si="247"/>
        <v>9</v>
      </c>
      <c r="B1061" s="195" t="s">
        <v>1228</v>
      </c>
      <c r="C1061" s="130">
        <v>1968</v>
      </c>
      <c r="D1061" s="107"/>
      <c r="E1061" s="131" t="s">
        <v>1225</v>
      </c>
      <c r="F1061" s="107">
        <v>2</v>
      </c>
      <c r="G1061" s="105">
        <v>1</v>
      </c>
      <c r="H1061" s="111">
        <v>362.2</v>
      </c>
      <c r="I1061" s="111">
        <v>362.2</v>
      </c>
      <c r="J1061" s="111">
        <v>355.1</v>
      </c>
      <c r="K1061" s="109"/>
      <c r="L1061" s="110">
        <f t="shared" si="261"/>
        <v>470150.08799999999</v>
      </c>
      <c r="M1061" s="108"/>
      <c r="N1061" s="108"/>
      <c r="O1061" s="108"/>
      <c r="P1061" s="110">
        <f>'Форма 2'!C1061-M1061-N1061-O1061</f>
        <v>470150.08799999999</v>
      </c>
      <c r="Q1061" s="111">
        <f t="shared" si="262"/>
        <v>1298.04</v>
      </c>
      <c r="R1061" s="111">
        <f t="shared" si="263"/>
        <v>1298.04</v>
      </c>
      <c r="S1061" s="112" t="s">
        <v>81</v>
      </c>
      <c r="T1061" s="107" t="s">
        <v>82</v>
      </c>
      <c r="U1061" s="217"/>
      <c r="V1061" s="85"/>
      <c r="W1061" s="85"/>
      <c r="X1061" s="85"/>
      <c r="Y1061" s="85"/>
      <c r="Z1061" s="85"/>
      <c r="AA1061" s="85"/>
      <c r="AB1061" s="86"/>
      <c r="AC1061" s="86"/>
      <c r="AD1061" s="85"/>
      <c r="AE1061" s="85"/>
      <c r="AF1061" s="85">
        <v>1</v>
      </c>
      <c r="AG1061" s="85"/>
      <c r="AH1061" s="85"/>
      <c r="AI1061" s="85"/>
      <c r="AJ1061" s="85"/>
    </row>
    <row r="1062" spans="1:36" ht="16.5" thickTop="1" thickBot="1">
      <c r="A1062" s="105">
        <f t="shared" si="247"/>
        <v>10</v>
      </c>
      <c r="B1062" s="195" t="s">
        <v>1229</v>
      </c>
      <c r="C1062" s="130">
        <v>1905</v>
      </c>
      <c r="D1062" s="107"/>
      <c r="E1062" s="131" t="s">
        <v>1230</v>
      </c>
      <c r="F1062" s="107">
        <v>2</v>
      </c>
      <c r="G1062" s="105">
        <v>1</v>
      </c>
      <c r="H1062" s="111">
        <v>157.5</v>
      </c>
      <c r="I1062" s="111">
        <v>157.5</v>
      </c>
      <c r="J1062" s="111">
        <v>108.3</v>
      </c>
      <c r="K1062" s="109"/>
      <c r="L1062" s="110">
        <f t="shared" si="261"/>
        <v>1119098.925</v>
      </c>
      <c r="M1062" s="108"/>
      <c r="N1062" s="108"/>
      <c r="O1062" s="108"/>
      <c r="P1062" s="110">
        <f>'Форма 2'!C1062-M1062-N1062-O1062</f>
        <v>1119098.925</v>
      </c>
      <c r="Q1062" s="111">
        <f t="shared" si="262"/>
        <v>7105.39</v>
      </c>
      <c r="R1062" s="111">
        <f t="shared" si="263"/>
        <v>7105.39</v>
      </c>
      <c r="S1062" s="112" t="s">
        <v>81</v>
      </c>
      <c r="T1062" s="107" t="s">
        <v>82</v>
      </c>
      <c r="U1062" s="217"/>
      <c r="V1062" s="85"/>
      <c r="W1062" s="85"/>
      <c r="X1062" s="85"/>
      <c r="Y1062" s="85"/>
      <c r="Z1062" s="85"/>
      <c r="AA1062" s="85"/>
      <c r="AB1062" s="86"/>
      <c r="AC1062" s="86"/>
      <c r="AD1062" s="85">
        <v>1</v>
      </c>
      <c r="AE1062" s="85"/>
      <c r="AF1062" s="85"/>
      <c r="AG1062" s="85"/>
      <c r="AH1062" s="85"/>
      <c r="AI1062" s="85"/>
      <c r="AJ1062" s="85"/>
    </row>
    <row r="1063" spans="1:36" ht="16.5" thickTop="1" thickBot="1">
      <c r="A1063" s="105">
        <f t="shared" si="247"/>
        <v>11</v>
      </c>
      <c r="B1063" s="195" t="s">
        <v>1231</v>
      </c>
      <c r="C1063" s="130">
        <v>1905</v>
      </c>
      <c r="D1063" s="107"/>
      <c r="E1063" s="131" t="s">
        <v>1230</v>
      </c>
      <c r="F1063" s="107">
        <v>2</v>
      </c>
      <c r="G1063" s="105">
        <v>1</v>
      </c>
      <c r="H1063" s="111">
        <v>175.7</v>
      </c>
      <c r="I1063" s="111">
        <v>175.7</v>
      </c>
      <c r="J1063" s="111">
        <v>107.6</v>
      </c>
      <c r="K1063" s="109"/>
      <c r="L1063" s="110">
        <f t="shared" si="261"/>
        <v>1476482.6510000001</v>
      </c>
      <c r="M1063" s="108"/>
      <c r="N1063" s="108"/>
      <c r="O1063" s="108"/>
      <c r="P1063" s="110">
        <f>'Форма 2'!C1063-M1063-N1063-O1063</f>
        <v>1476482.6510000001</v>
      </c>
      <c r="Q1063" s="111">
        <f t="shared" si="262"/>
        <v>8403.43</v>
      </c>
      <c r="R1063" s="111">
        <f t="shared" si="263"/>
        <v>8403.43</v>
      </c>
      <c r="S1063" s="112" t="s">
        <v>81</v>
      </c>
      <c r="T1063" s="107" t="s">
        <v>82</v>
      </c>
      <c r="U1063" s="217"/>
      <c r="V1063" s="85"/>
      <c r="W1063" s="85"/>
      <c r="X1063" s="85"/>
      <c r="Y1063" s="85"/>
      <c r="Z1063" s="85"/>
      <c r="AA1063" s="85"/>
      <c r="AB1063" s="86"/>
      <c r="AC1063" s="86"/>
      <c r="AD1063" s="85">
        <v>1</v>
      </c>
      <c r="AE1063" s="85"/>
      <c r="AF1063" s="85">
        <v>1</v>
      </c>
      <c r="AG1063" s="85"/>
      <c r="AH1063" s="85"/>
      <c r="AI1063" s="85"/>
      <c r="AJ1063" s="85"/>
    </row>
    <row r="1064" spans="1:36" ht="16.5" thickTop="1" thickBot="1">
      <c r="A1064" s="105">
        <f t="shared" si="247"/>
        <v>12</v>
      </c>
      <c r="B1064" s="195" t="s">
        <v>1232</v>
      </c>
      <c r="C1064" s="130">
        <v>1917</v>
      </c>
      <c r="D1064" s="107"/>
      <c r="E1064" s="131" t="s">
        <v>1219</v>
      </c>
      <c r="F1064" s="107">
        <v>2</v>
      </c>
      <c r="G1064" s="105">
        <v>1</v>
      </c>
      <c r="H1064" s="111">
        <v>242.3</v>
      </c>
      <c r="I1064" s="111">
        <v>242.3</v>
      </c>
      <c r="J1064" s="111">
        <v>171.8</v>
      </c>
      <c r="K1064" s="109"/>
      <c r="L1064" s="110">
        <f t="shared" si="261"/>
        <v>1721635.9970000002</v>
      </c>
      <c r="M1064" s="108"/>
      <c r="N1064" s="108"/>
      <c r="O1064" s="108"/>
      <c r="P1064" s="110">
        <f>'Форма 2'!C1064-M1064-N1064-O1064</f>
        <v>1721635.9970000002</v>
      </c>
      <c r="Q1064" s="111">
        <f t="shared" si="262"/>
        <v>7105.39</v>
      </c>
      <c r="R1064" s="111">
        <f t="shared" si="263"/>
        <v>7105.39</v>
      </c>
      <c r="S1064" s="112" t="s">
        <v>81</v>
      </c>
      <c r="T1064" s="107" t="s">
        <v>82</v>
      </c>
      <c r="U1064" s="217"/>
      <c r="V1064" s="85"/>
      <c r="W1064" s="85"/>
      <c r="X1064" s="85"/>
      <c r="Y1064" s="85"/>
      <c r="Z1064" s="85"/>
      <c r="AA1064" s="85"/>
      <c r="AB1064" s="86"/>
      <c r="AC1064" s="86"/>
      <c r="AD1064" s="85">
        <v>1</v>
      </c>
      <c r="AE1064" s="85"/>
      <c r="AF1064" s="85"/>
      <c r="AG1064" s="85"/>
      <c r="AH1064" s="85"/>
      <c r="AI1064" s="85"/>
      <c r="AJ1064" s="85"/>
    </row>
    <row r="1065" spans="1:36" ht="16.5" thickTop="1" thickBot="1">
      <c r="A1065" s="105">
        <f t="shared" ref="A1065:A1128" si="264">A1064+1</f>
        <v>13</v>
      </c>
      <c r="B1065" s="195" t="s">
        <v>1233</v>
      </c>
      <c r="C1065" s="130">
        <v>1960</v>
      </c>
      <c r="D1065" s="107"/>
      <c r="E1065" s="131" t="s">
        <v>1219</v>
      </c>
      <c r="F1065" s="107">
        <v>2</v>
      </c>
      <c r="G1065" s="105">
        <v>1</v>
      </c>
      <c r="H1065" s="111">
        <v>337.3</v>
      </c>
      <c r="I1065" s="111">
        <v>337.3</v>
      </c>
      <c r="J1065" s="111"/>
      <c r="K1065" s="109"/>
      <c r="L1065" s="110">
        <f t="shared" si="261"/>
        <v>437828.89199999999</v>
      </c>
      <c r="M1065" s="108"/>
      <c r="N1065" s="108"/>
      <c r="O1065" s="108"/>
      <c r="P1065" s="110">
        <f>'Форма 2'!C1065-M1065-N1065-O1065</f>
        <v>437828.89199999999</v>
      </c>
      <c r="Q1065" s="111">
        <f t="shared" si="262"/>
        <v>1298.04</v>
      </c>
      <c r="R1065" s="111">
        <f t="shared" si="263"/>
        <v>1298.04</v>
      </c>
      <c r="S1065" s="112" t="s">
        <v>81</v>
      </c>
      <c r="T1065" s="107" t="s">
        <v>82</v>
      </c>
      <c r="U1065" s="217"/>
      <c r="V1065" s="85"/>
      <c r="W1065" s="85"/>
      <c r="X1065" s="85"/>
      <c r="Y1065" s="85"/>
      <c r="Z1065" s="85"/>
      <c r="AA1065" s="85"/>
      <c r="AB1065" s="86"/>
      <c r="AC1065" s="86"/>
      <c r="AD1065" s="85"/>
      <c r="AE1065" s="85"/>
      <c r="AF1065" s="85">
        <v>1</v>
      </c>
      <c r="AG1065" s="85"/>
      <c r="AH1065" s="85"/>
      <c r="AI1065" s="85"/>
      <c r="AJ1065" s="85"/>
    </row>
    <row r="1066" spans="1:36" ht="16.5" thickTop="1" thickBot="1">
      <c r="A1066" s="105">
        <f t="shared" si="264"/>
        <v>14</v>
      </c>
      <c r="B1066" s="195" t="s">
        <v>1234</v>
      </c>
      <c r="C1066" s="130">
        <v>1963</v>
      </c>
      <c r="D1066" s="107"/>
      <c r="E1066" s="131" t="s">
        <v>1219</v>
      </c>
      <c r="F1066" s="107">
        <v>2</v>
      </c>
      <c r="G1066" s="105">
        <v>1</v>
      </c>
      <c r="H1066" s="111">
        <v>335.1</v>
      </c>
      <c r="I1066" s="111">
        <v>335.1</v>
      </c>
      <c r="J1066" s="111"/>
      <c r="K1066" s="109"/>
      <c r="L1066" s="110">
        <f t="shared" si="261"/>
        <v>434973.20400000003</v>
      </c>
      <c r="M1066" s="108"/>
      <c r="N1066" s="108"/>
      <c r="O1066" s="108"/>
      <c r="P1066" s="110">
        <f>'Форма 2'!C1066-M1066-N1066-O1066</f>
        <v>434973.20400000003</v>
      </c>
      <c r="Q1066" s="111">
        <f t="shared" si="262"/>
        <v>1298.04</v>
      </c>
      <c r="R1066" s="111">
        <f t="shared" si="263"/>
        <v>1298.04</v>
      </c>
      <c r="S1066" s="112" t="s">
        <v>81</v>
      </c>
      <c r="T1066" s="107" t="s">
        <v>82</v>
      </c>
      <c r="U1066" s="217"/>
      <c r="V1066" s="85"/>
      <c r="W1066" s="85"/>
      <c r="X1066" s="85"/>
      <c r="Y1066" s="85"/>
      <c r="Z1066" s="85"/>
      <c r="AA1066" s="85"/>
      <c r="AB1066" s="86"/>
      <c r="AC1066" s="86"/>
      <c r="AD1066" s="85"/>
      <c r="AE1066" s="85"/>
      <c r="AF1066" s="85">
        <v>1</v>
      </c>
      <c r="AG1066" s="85"/>
      <c r="AH1066" s="85"/>
      <c r="AI1066" s="85"/>
      <c r="AJ1066" s="85"/>
    </row>
    <row r="1067" spans="1:36" ht="16.5" thickTop="1" thickBot="1">
      <c r="A1067" s="105">
        <f t="shared" si="264"/>
        <v>15</v>
      </c>
      <c r="B1067" s="195" t="s">
        <v>1235</v>
      </c>
      <c r="C1067" s="130">
        <v>1976</v>
      </c>
      <c r="D1067" s="107"/>
      <c r="E1067" s="131" t="s">
        <v>80</v>
      </c>
      <c r="F1067" s="107">
        <v>3</v>
      </c>
      <c r="G1067" s="105">
        <v>3</v>
      </c>
      <c r="H1067" s="111">
        <v>1988</v>
      </c>
      <c r="I1067" s="111">
        <v>1807.2</v>
      </c>
      <c r="J1067" s="111"/>
      <c r="K1067" s="109">
        <v>72</v>
      </c>
      <c r="L1067" s="110">
        <f t="shared" si="261"/>
        <v>1471557.36</v>
      </c>
      <c r="M1067" s="108"/>
      <c r="N1067" s="108"/>
      <c r="O1067" s="108"/>
      <c r="P1067" s="110">
        <f>'Форма 2'!C1067-M1067-N1067-O1067</f>
        <v>1471557.36</v>
      </c>
      <c r="Q1067" s="111">
        <f t="shared" si="262"/>
        <v>814.27476759628155</v>
      </c>
      <c r="R1067" s="111">
        <f t="shared" si="263"/>
        <v>814.27476759628155</v>
      </c>
      <c r="S1067" s="112" t="s">
        <v>81</v>
      </c>
      <c r="T1067" s="107" t="s">
        <v>82</v>
      </c>
      <c r="U1067" s="217">
        <v>1</v>
      </c>
      <c r="V1067" s="85"/>
      <c r="W1067" s="85"/>
      <c r="X1067" s="85"/>
      <c r="Y1067" s="85"/>
      <c r="Z1067" s="85"/>
      <c r="AA1067" s="85"/>
      <c r="AB1067" s="86"/>
      <c r="AC1067" s="86"/>
      <c r="AD1067" s="85"/>
      <c r="AE1067" s="85"/>
      <c r="AF1067" s="85"/>
      <c r="AG1067" s="85"/>
      <c r="AH1067" s="85"/>
      <c r="AI1067" s="85"/>
      <c r="AJ1067" s="85"/>
    </row>
    <row r="1068" spans="1:36" ht="16.5" thickTop="1" thickBot="1">
      <c r="A1068" s="105">
        <f t="shared" si="264"/>
        <v>16</v>
      </c>
      <c r="B1068" s="195" t="s">
        <v>1236</v>
      </c>
      <c r="C1068" s="130">
        <v>1992</v>
      </c>
      <c r="D1068" s="107"/>
      <c r="E1068" s="131" t="s">
        <v>94</v>
      </c>
      <c r="F1068" s="107">
        <v>3</v>
      </c>
      <c r="G1068" s="105">
        <v>4</v>
      </c>
      <c r="H1068" s="111">
        <v>4410</v>
      </c>
      <c r="I1068" s="111">
        <v>2113</v>
      </c>
      <c r="J1068" s="111">
        <v>2113</v>
      </c>
      <c r="K1068" s="109">
        <v>89</v>
      </c>
      <c r="L1068" s="110">
        <f t="shared" si="261"/>
        <v>3264370.2</v>
      </c>
      <c r="M1068" s="108"/>
      <c r="N1068" s="108"/>
      <c r="O1068" s="108"/>
      <c r="P1068" s="110">
        <f>'Форма 2'!C1068-M1068-N1068-O1068</f>
        <v>3264370.2</v>
      </c>
      <c r="Q1068" s="111">
        <f t="shared" si="262"/>
        <v>1544.8983435873167</v>
      </c>
      <c r="R1068" s="111">
        <f t="shared" si="263"/>
        <v>1544.8983435873167</v>
      </c>
      <c r="S1068" s="112" t="s">
        <v>81</v>
      </c>
      <c r="T1068" s="107" t="s">
        <v>82</v>
      </c>
      <c r="U1068" s="217">
        <v>1</v>
      </c>
      <c r="V1068" s="85"/>
      <c r="W1068" s="85"/>
      <c r="X1068" s="85"/>
      <c r="Y1068" s="85"/>
      <c r="Z1068" s="85"/>
      <c r="AA1068" s="85"/>
      <c r="AB1068" s="86"/>
      <c r="AC1068" s="86"/>
      <c r="AD1068" s="85"/>
      <c r="AE1068" s="85"/>
      <c r="AF1068" s="85"/>
      <c r="AG1068" s="85"/>
      <c r="AH1068" s="85"/>
      <c r="AI1068" s="85"/>
      <c r="AJ1068" s="85"/>
    </row>
    <row r="1069" spans="1:36" ht="16.5" thickTop="1" thickBot="1">
      <c r="A1069" s="105">
        <f t="shared" si="264"/>
        <v>17</v>
      </c>
      <c r="B1069" s="195" t="s">
        <v>1237</v>
      </c>
      <c r="C1069" s="130">
        <v>1995</v>
      </c>
      <c r="D1069" s="107"/>
      <c r="E1069" s="131" t="s">
        <v>94</v>
      </c>
      <c r="F1069" s="107">
        <v>3</v>
      </c>
      <c r="G1069" s="105">
        <v>4</v>
      </c>
      <c r="H1069" s="111">
        <v>2037</v>
      </c>
      <c r="I1069" s="111">
        <v>2037</v>
      </c>
      <c r="J1069" s="111"/>
      <c r="K1069" s="109"/>
      <c r="L1069" s="110">
        <f t="shared" si="261"/>
        <v>1507828.1400000001</v>
      </c>
      <c r="M1069" s="108"/>
      <c r="N1069" s="108"/>
      <c r="O1069" s="108"/>
      <c r="P1069" s="110">
        <f>'Форма 2'!C1069-M1069-N1069-O1069</f>
        <v>1507828.1400000001</v>
      </c>
      <c r="Q1069" s="111">
        <f t="shared" si="262"/>
        <v>740.22</v>
      </c>
      <c r="R1069" s="111">
        <f t="shared" si="263"/>
        <v>740.22</v>
      </c>
      <c r="S1069" s="112" t="s">
        <v>81</v>
      </c>
      <c r="T1069" s="107" t="s">
        <v>82</v>
      </c>
      <c r="U1069" s="217">
        <v>1</v>
      </c>
      <c r="V1069" s="85"/>
      <c r="W1069" s="85"/>
      <c r="X1069" s="85"/>
      <c r="Y1069" s="85"/>
      <c r="Z1069" s="85"/>
      <c r="AA1069" s="85"/>
      <c r="AB1069" s="86"/>
      <c r="AC1069" s="86"/>
      <c r="AD1069" s="85"/>
      <c r="AE1069" s="85"/>
      <c r="AF1069" s="85"/>
      <c r="AG1069" s="85"/>
      <c r="AH1069" s="85"/>
      <c r="AI1069" s="85"/>
      <c r="AJ1069" s="85"/>
    </row>
    <row r="1070" spans="1:36" ht="16.5" thickTop="1" thickBot="1">
      <c r="A1070" s="105">
        <f t="shared" si="264"/>
        <v>18</v>
      </c>
      <c r="B1070" s="195" t="s">
        <v>1238</v>
      </c>
      <c r="C1070" s="130">
        <v>1989</v>
      </c>
      <c r="D1070" s="107"/>
      <c r="E1070" s="131" t="s">
        <v>80</v>
      </c>
      <c r="F1070" s="107">
        <v>3</v>
      </c>
      <c r="G1070" s="105">
        <v>4</v>
      </c>
      <c r="H1070" s="111">
        <v>1915</v>
      </c>
      <c r="I1070" s="111">
        <v>1801.3</v>
      </c>
      <c r="J1070" s="111"/>
      <c r="K1070" s="109">
        <v>72</v>
      </c>
      <c r="L1070" s="110">
        <f t="shared" si="261"/>
        <v>1417521.3</v>
      </c>
      <c r="M1070" s="108"/>
      <c r="N1070" s="108"/>
      <c r="O1070" s="108"/>
      <c r="P1070" s="110">
        <f>'Форма 2'!C1070-M1070-N1070-O1070</f>
        <v>1417521.3</v>
      </c>
      <c r="Q1070" s="111">
        <f t="shared" si="262"/>
        <v>786.94348526064516</v>
      </c>
      <c r="R1070" s="111">
        <f t="shared" si="263"/>
        <v>786.94348526064516</v>
      </c>
      <c r="S1070" s="112" t="s">
        <v>81</v>
      </c>
      <c r="T1070" s="107" t="s">
        <v>82</v>
      </c>
      <c r="U1070" s="217">
        <v>1</v>
      </c>
      <c r="V1070" s="85"/>
      <c r="W1070" s="85"/>
      <c r="X1070" s="85"/>
      <c r="Y1070" s="85"/>
      <c r="Z1070" s="85"/>
      <c r="AA1070" s="85"/>
      <c r="AB1070" s="86"/>
      <c r="AC1070" s="86"/>
      <c r="AD1070" s="85"/>
      <c r="AE1070" s="85"/>
      <c r="AF1070" s="85"/>
      <c r="AG1070" s="85"/>
      <c r="AH1070" s="85"/>
      <c r="AI1070" s="85"/>
      <c r="AJ1070" s="85"/>
    </row>
    <row r="1071" spans="1:36" ht="16.5" thickTop="1" thickBot="1">
      <c r="A1071" s="105">
        <f t="shared" si="264"/>
        <v>19</v>
      </c>
      <c r="B1071" s="195" t="s">
        <v>1239</v>
      </c>
      <c r="C1071" s="130">
        <v>1990</v>
      </c>
      <c r="D1071" s="107"/>
      <c r="E1071" s="131" t="s">
        <v>94</v>
      </c>
      <c r="F1071" s="107">
        <v>3</v>
      </c>
      <c r="G1071" s="105">
        <v>4</v>
      </c>
      <c r="H1071" s="111">
        <v>2234</v>
      </c>
      <c r="I1071" s="111">
        <v>2054.5</v>
      </c>
      <c r="J1071" s="111"/>
      <c r="K1071" s="109">
        <v>89</v>
      </c>
      <c r="L1071" s="110">
        <f t="shared" si="261"/>
        <v>1653651.48</v>
      </c>
      <c r="M1071" s="108"/>
      <c r="N1071" s="108"/>
      <c r="O1071" s="108"/>
      <c r="P1071" s="110">
        <f>'Форма 2'!C1071-M1071-N1071-O1071</f>
        <v>1653651.48</v>
      </c>
      <c r="Q1071" s="111">
        <f t="shared" si="262"/>
        <v>804.89242151375026</v>
      </c>
      <c r="R1071" s="111">
        <f t="shared" si="263"/>
        <v>804.89242151375026</v>
      </c>
      <c r="S1071" s="112" t="s">
        <v>81</v>
      </c>
      <c r="T1071" s="107" t="s">
        <v>82</v>
      </c>
      <c r="U1071" s="217">
        <v>1</v>
      </c>
      <c r="V1071" s="85"/>
      <c r="W1071" s="85"/>
      <c r="X1071" s="85"/>
      <c r="Y1071" s="85"/>
      <c r="Z1071" s="85"/>
      <c r="AA1071" s="85"/>
      <c r="AB1071" s="86"/>
      <c r="AC1071" s="86"/>
      <c r="AD1071" s="85"/>
      <c r="AE1071" s="85"/>
      <c r="AF1071" s="85"/>
      <c r="AG1071" s="85"/>
      <c r="AH1071" s="85"/>
      <c r="AI1071" s="85"/>
      <c r="AJ1071" s="85"/>
    </row>
    <row r="1072" spans="1:36" ht="16.5" thickTop="1" thickBot="1">
      <c r="A1072" s="105">
        <f t="shared" si="264"/>
        <v>20</v>
      </c>
      <c r="B1072" s="195" t="s">
        <v>1240</v>
      </c>
      <c r="C1072" s="130">
        <v>1981</v>
      </c>
      <c r="D1072" s="107"/>
      <c r="E1072" s="131" t="s">
        <v>94</v>
      </c>
      <c r="F1072" s="107">
        <v>3</v>
      </c>
      <c r="G1072" s="105">
        <v>3</v>
      </c>
      <c r="H1072" s="111">
        <v>2036</v>
      </c>
      <c r="I1072" s="111">
        <v>1813.6</v>
      </c>
      <c r="J1072" s="111"/>
      <c r="K1072" s="109">
        <v>70</v>
      </c>
      <c r="L1072" s="110">
        <f t="shared" si="261"/>
        <v>1507087.9200000002</v>
      </c>
      <c r="M1072" s="108"/>
      <c r="N1072" s="108"/>
      <c r="O1072" s="108"/>
      <c r="P1072" s="110">
        <f>'Форма 2'!C1072-M1072-N1072-O1072</f>
        <v>1507087.9200000002</v>
      </c>
      <c r="Q1072" s="111">
        <f t="shared" si="262"/>
        <v>830.99245699161906</v>
      </c>
      <c r="R1072" s="111">
        <f t="shared" si="263"/>
        <v>830.99245699161906</v>
      </c>
      <c r="S1072" s="112" t="s">
        <v>81</v>
      </c>
      <c r="T1072" s="107" t="s">
        <v>82</v>
      </c>
      <c r="U1072" s="217">
        <v>1</v>
      </c>
      <c r="V1072" s="85"/>
      <c r="W1072" s="85"/>
      <c r="X1072" s="85"/>
      <c r="Y1072" s="85"/>
      <c r="Z1072" s="85"/>
      <c r="AA1072" s="85"/>
      <c r="AB1072" s="86"/>
      <c r="AC1072" s="86"/>
      <c r="AD1072" s="85"/>
      <c r="AE1072" s="85"/>
      <c r="AF1072" s="85"/>
      <c r="AG1072" s="85"/>
      <c r="AH1072" s="85"/>
      <c r="AI1072" s="85"/>
      <c r="AJ1072" s="85"/>
    </row>
    <row r="1073" spans="1:36" ht="16.5" thickTop="1" thickBot="1">
      <c r="A1073" s="105">
        <f t="shared" si="264"/>
        <v>21</v>
      </c>
      <c r="B1073" s="195" t="s">
        <v>1241</v>
      </c>
      <c r="C1073" s="130">
        <v>1982</v>
      </c>
      <c r="D1073" s="107"/>
      <c r="E1073" s="131" t="s">
        <v>94</v>
      </c>
      <c r="F1073" s="107">
        <v>3</v>
      </c>
      <c r="G1073" s="105">
        <v>3</v>
      </c>
      <c r="H1073" s="111">
        <v>1973</v>
      </c>
      <c r="I1073" s="111">
        <v>1864.73</v>
      </c>
      <c r="J1073" s="111"/>
      <c r="K1073" s="109">
        <v>80</v>
      </c>
      <c r="L1073" s="110">
        <f t="shared" si="261"/>
        <v>1460454.06</v>
      </c>
      <c r="M1073" s="108"/>
      <c r="N1073" s="108"/>
      <c r="O1073" s="108"/>
      <c r="P1073" s="110">
        <f>'Форма 2'!C1073-M1073-N1073-O1073</f>
        <v>1460454.06</v>
      </c>
      <c r="Q1073" s="111">
        <f>L1073/I1073</f>
        <v>783.19867219382968</v>
      </c>
      <c r="R1073" s="111">
        <f>Q1073</f>
        <v>783.19867219382968</v>
      </c>
      <c r="S1073" s="112" t="s">
        <v>81</v>
      </c>
      <c r="T1073" s="107" t="s">
        <v>82</v>
      </c>
      <c r="U1073" s="217">
        <v>1</v>
      </c>
      <c r="V1073" s="85"/>
      <c r="W1073" s="85"/>
      <c r="X1073" s="85"/>
      <c r="Y1073" s="85"/>
      <c r="Z1073" s="85"/>
      <c r="AA1073" s="85"/>
      <c r="AB1073" s="86"/>
      <c r="AC1073" s="86"/>
      <c r="AD1073" s="85"/>
      <c r="AE1073" s="85"/>
      <c r="AF1073" s="85"/>
      <c r="AG1073" s="85"/>
      <c r="AH1073" s="85"/>
      <c r="AI1073" s="85"/>
      <c r="AJ1073" s="85"/>
    </row>
    <row r="1074" spans="1:36" ht="16.5" thickTop="1" thickBot="1">
      <c r="A1074" s="105">
        <f t="shared" si="264"/>
        <v>22</v>
      </c>
      <c r="B1074" s="195" t="s">
        <v>1242</v>
      </c>
      <c r="C1074" s="130">
        <v>1984</v>
      </c>
      <c r="D1074" s="107"/>
      <c r="E1074" s="131" t="s">
        <v>80</v>
      </c>
      <c r="F1074" s="107">
        <v>3</v>
      </c>
      <c r="G1074" s="105">
        <v>3</v>
      </c>
      <c r="H1074" s="111">
        <v>3755</v>
      </c>
      <c r="I1074" s="111">
        <v>1827</v>
      </c>
      <c r="J1074" s="111"/>
      <c r="K1074" s="109">
        <v>65</v>
      </c>
      <c r="L1074" s="110">
        <f t="shared" si="261"/>
        <v>2779526.1</v>
      </c>
      <c r="M1074" s="108"/>
      <c r="N1074" s="108"/>
      <c r="O1074" s="108"/>
      <c r="P1074" s="110">
        <f>'Форма 2'!C1074-M1074-N1074-O1074</f>
        <v>2779526.1</v>
      </c>
      <c r="Q1074" s="111">
        <f t="shared" ref="Q1074:Q1079" si="265">L1074/I1074</f>
        <v>1521.3607553366176</v>
      </c>
      <c r="R1074" s="111">
        <f t="shared" ref="R1074:R1079" si="266">Q1074</f>
        <v>1521.3607553366176</v>
      </c>
      <c r="S1074" s="112" t="s">
        <v>81</v>
      </c>
      <c r="T1074" s="107" t="s">
        <v>82</v>
      </c>
      <c r="U1074" s="217">
        <v>1</v>
      </c>
      <c r="V1074" s="85"/>
      <c r="W1074" s="85"/>
      <c r="X1074" s="85"/>
      <c r="Y1074" s="85"/>
      <c r="Z1074" s="85"/>
      <c r="AA1074" s="85"/>
      <c r="AB1074" s="86"/>
      <c r="AC1074" s="86"/>
      <c r="AD1074" s="85"/>
      <c r="AE1074" s="85"/>
      <c r="AF1074" s="85"/>
      <c r="AG1074" s="85"/>
      <c r="AH1074" s="85"/>
      <c r="AI1074" s="85"/>
      <c r="AJ1074" s="85"/>
    </row>
    <row r="1075" spans="1:36" ht="16.5" thickTop="1" thickBot="1">
      <c r="A1075" s="105">
        <f t="shared" si="264"/>
        <v>23</v>
      </c>
      <c r="B1075" s="195" t="s">
        <v>1243</v>
      </c>
      <c r="C1075" s="130">
        <v>1988</v>
      </c>
      <c r="D1075" s="107"/>
      <c r="E1075" s="131" t="s">
        <v>80</v>
      </c>
      <c r="F1075" s="107">
        <v>3</v>
      </c>
      <c r="G1075" s="105">
        <v>3</v>
      </c>
      <c r="H1075" s="111">
        <v>2001</v>
      </c>
      <c r="I1075" s="111">
        <v>1902.6</v>
      </c>
      <c r="J1075" s="111"/>
      <c r="K1075" s="109">
        <v>75</v>
      </c>
      <c r="L1075" s="110">
        <f t="shared" si="261"/>
        <v>1481180.22</v>
      </c>
      <c r="M1075" s="108"/>
      <c r="N1075" s="108"/>
      <c r="O1075" s="108"/>
      <c r="P1075" s="110">
        <f>'Форма 2'!C1075-M1075-N1075-O1075</f>
        <v>1481180.22</v>
      </c>
      <c r="Q1075" s="111">
        <f t="shared" si="265"/>
        <v>778.50321665089882</v>
      </c>
      <c r="R1075" s="111">
        <f t="shared" si="266"/>
        <v>778.50321665089882</v>
      </c>
      <c r="S1075" s="112" t="s">
        <v>81</v>
      </c>
      <c r="T1075" s="107" t="s">
        <v>82</v>
      </c>
      <c r="U1075" s="217">
        <v>1</v>
      </c>
      <c r="V1075" s="85"/>
      <c r="W1075" s="85"/>
      <c r="X1075" s="85"/>
      <c r="Y1075" s="85"/>
      <c r="Z1075" s="85"/>
      <c r="AA1075" s="85"/>
      <c r="AB1075" s="86"/>
      <c r="AC1075" s="86"/>
      <c r="AD1075" s="85"/>
      <c r="AE1075" s="85"/>
      <c r="AF1075" s="85"/>
      <c r="AG1075" s="85"/>
      <c r="AH1075" s="85"/>
      <c r="AI1075" s="85"/>
      <c r="AJ1075" s="85"/>
    </row>
    <row r="1076" spans="1:36" ht="16.5" thickTop="1" thickBot="1">
      <c r="A1076" s="105">
        <f t="shared" si="264"/>
        <v>24</v>
      </c>
      <c r="B1076" s="195" t="s">
        <v>1244</v>
      </c>
      <c r="C1076" s="130">
        <v>1986</v>
      </c>
      <c r="D1076" s="107"/>
      <c r="E1076" s="131" t="s">
        <v>80</v>
      </c>
      <c r="F1076" s="107">
        <v>3</v>
      </c>
      <c r="G1076" s="105">
        <v>3</v>
      </c>
      <c r="H1076" s="111">
        <v>2229</v>
      </c>
      <c r="I1076" s="111">
        <v>1817.5</v>
      </c>
      <c r="J1076" s="111"/>
      <c r="K1076" s="109">
        <v>55</v>
      </c>
      <c r="L1076" s="110">
        <f t="shared" si="261"/>
        <v>1649950.3800000001</v>
      </c>
      <c r="M1076" s="108"/>
      <c r="N1076" s="108"/>
      <c r="O1076" s="108"/>
      <c r="P1076" s="110">
        <f>'Форма 2'!C1076-M1076-N1076-O1076</f>
        <v>1649950.3800000001</v>
      </c>
      <c r="Q1076" s="111">
        <f t="shared" si="265"/>
        <v>907.81313892709773</v>
      </c>
      <c r="R1076" s="111">
        <f t="shared" si="266"/>
        <v>907.81313892709773</v>
      </c>
      <c r="S1076" s="112" t="s">
        <v>81</v>
      </c>
      <c r="T1076" s="107" t="s">
        <v>82</v>
      </c>
      <c r="U1076" s="217">
        <v>1</v>
      </c>
      <c r="V1076" s="85"/>
      <c r="W1076" s="85"/>
      <c r="X1076" s="85"/>
      <c r="Y1076" s="85"/>
      <c r="Z1076" s="85"/>
      <c r="AA1076" s="85"/>
      <c r="AB1076" s="86"/>
      <c r="AC1076" s="86"/>
      <c r="AD1076" s="85"/>
      <c r="AE1076" s="85"/>
      <c r="AF1076" s="85"/>
      <c r="AG1076" s="85"/>
      <c r="AH1076" s="85"/>
      <c r="AI1076" s="85"/>
      <c r="AJ1076" s="85"/>
    </row>
    <row r="1077" spans="1:36" ht="16.5" thickTop="1" thickBot="1">
      <c r="A1077" s="105">
        <f t="shared" si="264"/>
        <v>25</v>
      </c>
      <c r="B1077" s="195" t="s">
        <v>1245</v>
      </c>
      <c r="C1077" s="130">
        <v>1979</v>
      </c>
      <c r="D1077" s="107"/>
      <c r="E1077" s="131" t="s">
        <v>80</v>
      </c>
      <c r="F1077" s="107">
        <v>3</v>
      </c>
      <c r="G1077" s="105">
        <v>3</v>
      </c>
      <c r="H1077" s="111">
        <v>3757.61</v>
      </c>
      <c r="I1077" s="111">
        <v>1830</v>
      </c>
      <c r="J1077" s="111"/>
      <c r="K1077" s="109">
        <v>66</v>
      </c>
      <c r="L1077" s="110">
        <f t="shared" si="261"/>
        <v>2781458.0742000001</v>
      </c>
      <c r="M1077" s="108"/>
      <c r="N1077" s="108"/>
      <c r="O1077" s="108"/>
      <c r="P1077" s="110">
        <f>'Форма 2'!C1077-M1077-N1077-O1077</f>
        <v>2781458.0742000001</v>
      </c>
      <c r="Q1077" s="111">
        <f t="shared" si="265"/>
        <v>1519.9224449180329</v>
      </c>
      <c r="R1077" s="111">
        <f t="shared" si="266"/>
        <v>1519.9224449180329</v>
      </c>
      <c r="S1077" s="112" t="s">
        <v>81</v>
      </c>
      <c r="T1077" s="107" t="s">
        <v>82</v>
      </c>
      <c r="U1077" s="217">
        <v>1</v>
      </c>
      <c r="V1077" s="85"/>
      <c r="W1077" s="85"/>
      <c r="X1077" s="85"/>
      <c r="Y1077" s="85"/>
      <c r="Z1077" s="85"/>
      <c r="AA1077" s="85"/>
      <c r="AB1077" s="86"/>
      <c r="AC1077" s="86"/>
      <c r="AD1077" s="85"/>
      <c r="AE1077" s="85"/>
      <c r="AF1077" s="85"/>
      <c r="AG1077" s="85"/>
      <c r="AH1077" s="85"/>
      <c r="AI1077" s="85"/>
      <c r="AJ1077" s="85"/>
    </row>
    <row r="1078" spans="1:36" ht="16.5" thickTop="1" thickBot="1">
      <c r="A1078" s="105">
        <f t="shared" si="264"/>
        <v>26</v>
      </c>
      <c r="B1078" s="195" t="s">
        <v>1246</v>
      </c>
      <c r="C1078" s="130">
        <v>1978</v>
      </c>
      <c r="D1078" s="107"/>
      <c r="E1078" s="131" t="s">
        <v>80</v>
      </c>
      <c r="F1078" s="107">
        <v>3</v>
      </c>
      <c r="G1078" s="105">
        <v>4</v>
      </c>
      <c r="H1078" s="111">
        <v>3773</v>
      </c>
      <c r="I1078" s="111">
        <v>1843</v>
      </c>
      <c r="J1078" s="111"/>
      <c r="K1078" s="109">
        <v>90</v>
      </c>
      <c r="L1078" s="110">
        <f t="shared" si="261"/>
        <v>2792850.06</v>
      </c>
      <c r="M1078" s="108"/>
      <c r="N1078" s="108"/>
      <c r="O1078" s="108"/>
      <c r="P1078" s="110">
        <f>'Форма 2'!C1078-M1078-N1078-O1078</f>
        <v>2792850.06</v>
      </c>
      <c r="Q1078" s="111">
        <f t="shared" si="265"/>
        <v>1515.3825610417798</v>
      </c>
      <c r="R1078" s="111">
        <f t="shared" si="266"/>
        <v>1515.3825610417798</v>
      </c>
      <c r="S1078" s="112" t="s">
        <v>81</v>
      </c>
      <c r="T1078" s="107" t="s">
        <v>82</v>
      </c>
      <c r="U1078" s="217">
        <v>1</v>
      </c>
      <c r="V1078" s="85"/>
      <c r="W1078" s="85"/>
      <c r="X1078" s="85"/>
      <c r="Y1078" s="85"/>
      <c r="Z1078" s="85"/>
      <c r="AA1078" s="85"/>
      <c r="AB1078" s="86"/>
      <c r="AC1078" s="86"/>
      <c r="AD1078" s="85"/>
      <c r="AE1078" s="85"/>
      <c r="AF1078" s="85"/>
      <c r="AG1078" s="85"/>
      <c r="AH1078" s="85"/>
      <c r="AI1078" s="85"/>
      <c r="AJ1078" s="85"/>
    </row>
    <row r="1079" spans="1:36" ht="16.5" thickTop="1" thickBot="1">
      <c r="A1079" s="105">
        <f t="shared" si="264"/>
        <v>27</v>
      </c>
      <c r="B1079" s="195" t="s">
        <v>1247</v>
      </c>
      <c r="C1079" s="130">
        <v>1993</v>
      </c>
      <c r="D1079" s="107"/>
      <c r="E1079" s="131" t="s">
        <v>80</v>
      </c>
      <c r="F1079" s="107">
        <v>3</v>
      </c>
      <c r="G1079" s="105">
        <v>4</v>
      </c>
      <c r="H1079" s="111">
        <v>4390</v>
      </c>
      <c r="I1079" s="111">
        <v>2030</v>
      </c>
      <c r="J1079" s="111"/>
      <c r="K1079" s="109">
        <v>100</v>
      </c>
      <c r="L1079" s="110">
        <f t="shared" si="261"/>
        <v>3249565.8000000003</v>
      </c>
      <c r="M1079" s="108"/>
      <c r="N1079" s="108"/>
      <c r="O1079" s="108"/>
      <c r="P1079" s="110">
        <f>'Форма 2'!C1079-M1079-N1079-O1079</f>
        <v>3249565.8000000003</v>
      </c>
      <c r="Q1079" s="111">
        <f t="shared" si="265"/>
        <v>1600.7713300492612</v>
      </c>
      <c r="R1079" s="111">
        <f t="shared" si="266"/>
        <v>1600.7713300492612</v>
      </c>
      <c r="S1079" s="112" t="s">
        <v>81</v>
      </c>
      <c r="T1079" s="107" t="s">
        <v>82</v>
      </c>
      <c r="U1079" s="217">
        <v>1</v>
      </c>
      <c r="V1079" s="85"/>
      <c r="W1079" s="85"/>
      <c r="X1079" s="85"/>
      <c r="Y1079" s="85"/>
      <c r="Z1079" s="85"/>
      <c r="AA1079" s="85"/>
      <c r="AB1079" s="86"/>
      <c r="AC1079" s="86"/>
      <c r="AD1079" s="85"/>
      <c r="AE1079" s="85"/>
      <c r="AF1079" s="85"/>
      <c r="AG1079" s="85"/>
      <c r="AH1079" s="85"/>
      <c r="AI1079" s="85"/>
      <c r="AJ1079" s="85"/>
    </row>
    <row r="1080" spans="1:36" ht="16.5" thickTop="1" thickBot="1">
      <c r="A1080" s="105">
        <f t="shared" si="264"/>
        <v>28</v>
      </c>
      <c r="B1080" s="195" t="s">
        <v>1248</v>
      </c>
      <c r="C1080" s="130">
        <v>1971</v>
      </c>
      <c r="D1080" s="107"/>
      <c r="E1080" s="131" t="s">
        <v>94</v>
      </c>
      <c r="F1080" s="107">
        <v>3</v>
      </c>
      <c r="G1080" s="105">
        <v>4</v>
      </c>
      <c r="H1080" s="111">
        <v>1868.22</v>
      </c>
      <c r="I1080" s="111">
        <v>1764.77</v>
      </c>
      <c r="J1080" s="111">
        <v>1465.23</v>
      </c>
      <c r="K1080" s="109">
        <v>80</v>
      </c>
      <c r="L1080" s="110">
        <f t="shared" si="261"/>
        <v>15693272.186400002</v>
      </c>
      <c r="M1080" s="108"/>
      <c r="N1080" s="108"/>
      <c r="O1080" s="108"/>
      <c r="P1080" s="110">
        <f>'Форма 2'!C1080-M1080-N1080-O1080</f>
        <v>15693272.186400002</v>
      </c>
      <c r="Q1080" s="111">
        <f>L1080/I1080</f>
        <v>8892.5311436617812</v>
      </c>
      <c r="R1080" s="111">
        <f>Q1080</f>
        <v>8892.5311436617812</v>
      </c>
      <c r="S1080" s="112" t="s">
        <v>81</v>
      </c>
      <c r="T1080" s="107" t="s">
        <v>82</v>
      </c>
      <c r="U1080" s="217"/>
      <c r="V1080" s="85">
        <v>1</v>
      </c>
      <c r="W1080" s="85"/>
      <c r="X1080" s="85"/>
      <c r="Y1080" s="85"/>
      <c r="Z1080" s="85"/>
      <c r="AA1080" s="85"/>
      <c r="AB1080" s="86"/>
      <c r="AC1080" s="86"/>
      <c r="AD1080" s="85"/>
      <c r="AE1080" s="85"/>
      <c r="AF1080" s="85"/>
      <c r="AG1080" s="85"/>
      <c r="AH1080" s="85"/>
      <c r="AI1080" s="85"/>
      <c r="AJ1080" s="85"/>
    </row>
    <row r="1081" spans="1:36" ht="16.5" thickTop="1" thickBot="1">
      <c r="A1081" s="105">
        <f t="shared" si="264"/>
        <v>29</v>
      </c>
      <c r="B1081" s="195" t="s">
        <v>1249</v>
      </c>
      <c r="C1081" s="130">
        <v>1972</v>
      </c>
      <c r="D1081" s="107"/>
      <c r="E1081" s="131" t="s">
        <v>94</v>
      </c>
      <c r="F1081" s="107">
        <v>3</v>
      </c>
      <c r="G1081" s="105">
        <v>4</v>
      </c>
      <c r="H1081" s="111">
        <v>2073</v>
      </c>
      <c r="I1081" s="111">
        <v>1484.62</v>
      </c>
      <c r="J1081" s="111">
        <v>1256.3800000000001</v>
      </c>
      <c r="K1081" s="109">
        <v>73</v>
      </c>
      <c r="L1081" s="110">
        <f t="shared" si="261"/>
        <v>17413448.760000002</v>
      </c>
      <c r="M1081" s="108"/>
      <c r="N1081" s="108"/>
      <c r="O1081" s="108"/>
      <c r="P1081" s="110">
        <f>'Форма 2'!C1081-M1081-N1081-O1081</f>
        <v>17413448.760000002</v>
      </c>
      <c r="Q1081" s="111">
        <f>L1081/I1081</f>
        <v>11729.229540219048</v>
      </c>
      <c r="R1081" s="111">
        <f>Q1081</f>
        <v>11729.229540219048</v>
      </c>
      <c r="S1081" s="112" t="s">
        <v>81</v>
      </c>
      <c r="T1081" s="107" t="s">
        <v>82</v>
      </c>
      <c r="U1081" s="217"/>
      <c r="V1081" s="85">
        <v>1</v>
      </c>
      <c r="W1081" s="85"/>
      <c r="X1081" s="85"/>
      <c r="Y1081" s="85"/>
      <c r="Z1081" s="85"/>
      <c r="AA1081" s="85"/>
      <c r="AB1081" s="86"/>
      <c r="AC1081" s="86"/>
      <c r="AD1081" s="85"/>
      <c r="AE1081" s="85"/>
      <c r="AF1081" s="85"/>
      <c r="AG1081" s="85"/>
      <c r="AH1081" s="85"/>
      <c r="AI1081" s="85"/>
      <c r="AJ1081" s="85"/>
    </row>
    <row r="1082" spans="1:36" ht="16.5" thickTop="1" thickBot="1">
      <c r="A1082" s="105">
        <f t="shared" si="264"/>
        <v>30</v>
      </c>
      <c r="B1082" s="195" t="s">
        <v>1250</v>
      </c>
      <c r="C1082" s="130">
        <v>1970</v>
      </c>
      <c r="D1082" s="107"/>
      <c r="E1082" s="131" t="s">
        <v>94</v>
      </c>
      <c r="F1082" s="107">
        <v>3</v>
      </c>
      <c r="G1082" s="105">
        <v>4</v>
      </c>
      <c r="H1082" s="111">
        <v>2162.5</v>
      </c>
      <c r="I1082" s="111">
        <v>1547.2</v>
      </c>
      <c r="J1082" s="111">
        <v>667.6</v>
      </c>
      <c r="K1082" s="109">
        <v>81</v>
      </c>
      <c r="L1082" s="110">
        <f t="shared" si="261"/>
        <v>18165259.5</v>
      </c>
      <c r="M1082" s="108"/>
      <c r="N1082" s="108"/>
      <c r="O1082" s="108"/>
      <c r="P1082" s="110">
        <f>'Форма 2'!C1082-M1082-N1082-O1082</f>
        <v>18165259.5</v>
      </c>
      <c r="Q1082" s="111">
        <f>L1082/I1082</f>
        <v>11740.731321096173</v>
      </c>
      <c r="R1082" s="111">
        <f>Q1082</f>
        <v>11740.731321096173</v>
      </c>
      <c r="S1082" s="112" t="s">
        <v>81</v>
      </c>
      <c r="T1082" s="107" t="s">
        <v>82</v>
      </c>
      <c r="U1082" s="217"/>
      <c r="V1082" s="85">
        <v>1</v>
      </c>
      <c r="W1082" s="85"/>
      <c r="X1082" s="85"/>
      <c r="Y1082" s="85"/>
      <c r="Z1082" s="85"/>
      <c r="AA1082" s="85"/>
      <c r="AB1082" s="86"/>
      <c r="AC1082" s="86"/>
      <c r="AD1082" s="85"/>
      <c r="AE1082" s="85"/>
      <c r="AF1082" s="85"/>
      <c r="AG1082" s="85"/>
      <c r="AH1082" s="85"/>
      <c r="AI1082" s="85"/>
      <c r="AJ1082" s="85"/>
    </row>
    <row r="1083" spans="1:36" ht="16.5" thickTop="1" thickBot="1">
      <c r="A1083" s="105">
        <f t="shared" si="264"/>
        <v>31</v>
      </c>
      <c r="B1083" s="195" t="s">
        <v>1251</v>
      </c>
      <c r="C1083" s="130">
        <v>1971</v>
      </c>
      <c r="D1083" s="107"/>
      <c r="E1083" s="131" t="s">
        <v>94</v>
      </c>
      <c r="F1083" s="107">
        <v>3</v>
      </c>
      <c r="G1083" s="105">
        <v>4</v>
      </c>
      <c r="H1083" s="111">
        <v>1554.3</v>
      </c>
      <c r="I1083" s="111">
        <v>1507.71</v>
      </c>
      <c r="J1083" s="111">
        <v>1101.6300000000001</v>
      </c>
      <c r="K1083" s="109">
        <v>66</v>
      </c>
      <c r="L1083" s="110">
        <f t="shared" si="261"/>
        <v>13056306.516000001</v>
      </c>
      <c r="M1083" s="108"/>
      <c r="N1083" s="108"/>
      <c r="O1083" s="108"/>
      <c r="P1083" s="110">
        <f>'Форма 2'!C1083-M1083-N1083-O1083</f>
        <v>13056306.516000001</v>
      </c>
      <c r="Q1083" s="111">
        <f>L1083/I1083</f>
        <v>8659.6935193107438</v>
      </c>
      <c r="R1083" s="111">
        <f>Q1083</f>
        <v>8659.6935193107438</v>
      </c>
      <c r="S1083" s="112" t="s">
        <v>81</v>
      </c>
      <c r="T1083" s="107" t="s">
        <v>82</v>
      </c>
      <c r="U1083" s="217"/>
      <c r="V1083" s="85">
        <v>1</v>
      </c>
      <c r="W1083" s="85"/>
      <c r="X1083" s="85"/>
      <c r="Y1083" s="85"/>
      <c r="Z1083" s="85"/>
      <c r="AA1083" s="85"/>
      <c r="AB1083" s="86"/>
      <c r="AC1083" s="86"/>
      <c r="AD1083" s="85"/>
      <c r="AE1083" s="85"/>
      <c r="AF1083" s="85"/>
      <c r="AG1083" s="85"/>
      <c r="AH1083" s="85"/>
      <c r="AI1083" s="85"/>
      <c r="AJ1083" s="85"/>
    </row>
    <row r="1084" spans="1:36" ht="17.25" thickTop="1" thickBot="1">
      <c r="A1084" s="221">
        <v>0</v>
      </c>
      <c r="B1084" s="13" t="s">
        <v>1252</v>
      </c>
      <c r="C1084" s="5"/>
      <c r="D1084" s="5"/>
      <c r="E1084" s="5"/>
      <c r="F1084" s="5"/>
      <c r="G1084" s="5"/>
      <c r="H1084" s="17">
        <f t="shared" ref="H1084:P1084" si="267">SUM(H1085:H1100)</f>
        <v>49698.600000000006</v>
      </c>
      <c r="I1084" s="17">
        <f t="shared" si="267"/>
        <v>43352.800000000003</v>
      </c>
      <c r="J1084" s="17">
        <f t="shared" si="267"/>
        <v>43140.2</v>
      </c>
      <c r="K1084" s="18">
        <f t="shared" si="267"/>
        <v>1977</v>
      </c>
      <c r="L1084" s="17">
        <f t="shared" si="267"/>
        <v>102175609.132</v>
      </c>
      <c r="M1084" s="17">
        <f t="shared" si="267"/>
        <v>0</v>
      </c>
      <c r="N1084" s="17">
        <f t="shared" si="267"/>
        <v>0</v>
      </c>
      <c r="O1084" s="17">
        <f t="shared" si="267"/>
        <v>0</v>
      </c>
      <c r="P1084" s="17">
        <f t="shared" si="267"/>
        <v>102175609.132</v>
      </c>
      <c r="Q1084" s="8" t="s">
        <v>76</v>
      </c>
      <c r="R1084" s="8" t="s">
        <v>76</v>
      </c>
      <c r="S1084" s="8" t="s">
        <v>76</v>
      </c>
      <c r="T1084" s="5" t="s">
        <v>76</v>
      </c>
      <c r="U1084" s="218" t="s">
        <v>76</v>
      </c>
      <c r="V1084" s="84" t="s">
        <v>76</v>
      </c>
      <c r="W1084" s="84" t="s">
        <v>76</v>
      </c>
      <c r="X1084" s="84" t="s">
        <v>76</v>
      </c>
      <c r="Y1084" s="84" t="s">
        <v>76</v>
      </c>
      <c r="Z1084" s="84" t="s">
        <v>76</v>
      </c>
      <c r="AA1084" s="84" t="s">
        <v>76</v>
      </c>
      <c r="AB1084" s="84" t="s">
        <v>76</v>
      </c>
      <c r="AC1084" s="84" t="s">
        <v>76</v>
      </c>
      <c r="AD1084" s="84" t="s">
        <v>76</v>
      </c>
      <c r="AE1084" s="84" t="s">
        <v>76</v>
      </c>
      <c r="AF1084" s="84" t="s">
        <v>76</v>
      </c>
      <c r="AG1084" s="84" t="s">
        <v>76</v>
      </c>
      <c r="AH1084" s="84" t="s">
        <v>76</v>
      </c>
      <c r="AI1084" s="84" t="s">
        <v>76</v>
      </c>
      <c r="AJ1084" s="84" t="s">
        <v>76</v>
      </c>
    </row>
    <row r="1085" spans="1:36" ht="16.5" thickTop="1" thickBot="1">
      <c r="A1085" s="105">
        <f t="shared" si="264"/>
        <v>1</v>
      </c>
      <c r="B1085" s="190" t="s">
        <v>1253</v>
      </c>
      <c r="C1085" s="104">
        <v>1982</v>
      </c>
      <c r="D1085" s="105"/>
      <c r="E1085" s="106" t="s">
        <v>80</v>
      </c>
      <c r="F1085" s="107">
        <v>5</v>
      </c>
      <c r="G1085" s="105">
        <v>3</v>
      </c>
      <c r="H1085" s="111">
        <v>2763.7</v>
      </c>
      <c r="I1085" s="111">
        <v>1649.2</v>
      </c>
      <c r="J1085" s="111">
        <v>1649.2</v>
      </c>
      <c r="K1085" s="109">
        <v>73</v>
      </c>
      <c r="L1085" s="110">
        <f t="shared" ref="L1085:L1100" si="268">SUM(M1085:P1085)</f>
        <v>2597048.89</v>
      </c>
      <c r="M1085" s="108"/>
      <c r="N1085" s="108"/>
      <c r="O1085" s="108"/>
      <c r="P1085" s="110">
        <f>'Форма 2'!C1085-M1085-N1085-O1085</f>
        <v>2597048.89</v>
      </c>
      <c r="Q1085" s="111">
        <f t="shared" ref="Q1085:Q1098" si="269">L1085/I1085</f>
        <v>1574.7325309240844</v>
      </c>
      <c r="R1085" s="111">
        <f t="shared" ref="R1085:R1098" si="270">Q1085</f>
        <v>1574.7325309240844</v>
      </c>
      <c r="S1085" s="112" t="s">
        <v>81</v>
      </c>
      <c r="T1085" s="107" t="s">
        <v>1254</v>
      </c>
      <c r="U1085" s="217"/>
      <c r="V1085" s="85"/>
      <c r="W1085" s="85"/>
      <c r="X1085" s="85">
        <v>1</v>
      </c>
      <c r="Y1085" s="85">
        <v>1</v>
      </c>
      <c r="Z1085" s="85"/>
      <c r="AA1085" s="85"/>
      <c r="AB1085" s="86"/>
      <c r="AC1085" s="86"/>
      <c r="AD1085" s="85"/>
      <c r="AE1085" s="85"/>
      <c r="AF1085" s="85"/>
      <c r="AG1085" s="85"/>
      <c r="AH1085" s="85"/>
      <c r="AI1085" s="85"/>
      <c r="AJ1085" s="85"/>
    </row>
    <row r="1086" spans="1:36" ht="16.5" thickTop="1" thickBot="1">
      <c r="A1086" s="105">
        <f t="shared" si="264"/>
        <v>2</v>
      </c>
      <c r="B1086" s="190" t="s">
        <v>1255</v>
      </c>
      <c r="C1086" s="104">
        <v>1978</v>
      </c>
      <c r="D1086" s="105">
        <v>2009</v>
      </c>
      <c r="E1086" s="106" t="s">
        <v>80</v>
      </c>
      <c r="F1086" s="107">
        <v>2</v>
      </c>
      <c r="G1086" s="105">
        <v>2</v>
      </c>
      <c r="H1086" s="111">
        <v>940.3</v>
      </c>
      <c r="I1086" s="111">
        <v>518.5</v>
      </c>
      <c r="J1086" s="111">
        <v>518.5</v>
      </c>
      <c r="K1086" s="109">
        <v>25</v>
      </c>
      <c r="L1086" s="110">
        <f t="shared" si="268"/>
        <v>961447.34699999983</v>
      </c>
      <c r="M1086" s="108"/>
      <c r="N1086" s="108"/>
      <c r="O1086" s="108"/>
      <c r="P1086" s="110">
        <f>'Форма 2'!C1086-M1086-N1086-O1086</f>
        <v>961447.34699999983</v>
      </c>
      <c r="Q1086" s="111">
        <f t="shared" si="269"/>
        <v>1854.286108003857</v>
      </c>
      <c r="R1086" s="111">
        <f t="shared" si="270"/>
        <v>1854.286108003857</v>
      </c>
      <c r="S1086" s="112" t="s">
        <v>81</v>
      </c>
      <c r="T1086" s="107" t="s">
        <v>82</v>
      </c>
      <c r="U1086" s="217"/>
      <c r="V1086" s="85"/>
      <c r="W1086" s="85"/>
      <c r="X1086" s="85">
        <v>1</v>
      </c>
      <c r="Y1086" s="85"/>
      <c r="Z1086" s="85">
        <v>1</v>
      </c>
      <c r="AA1086" s="85"/>
      <c r="AB1086" s="86"/>
      <c r="AC1086" s="86"/>
      <c r="AD1086" s="85"/>
      <c r="AE1086" s="85"/>
      <c r="AF1086" s="85"/>
      <c r="AG1086" s="85"/>
      <c r="AH1086" s="85"/>
      <c r="AI1086" s="85"/>
      <c r="AJ1086" s="85"/>
    </row>
    <row r="1087" spans="1:36" ht="16.5" thickTop="1" thickBot="1">
      <c r="A1087" s="105">
        <f t="shared" si="264"/>
        <v>3</v>
      </c>
      <c r="B1087" s="190" t="s">
        <v>1256</v>
      </c>
      <c r="C1087" s="104">
        <v>1968</v>
      </c>
      <c r="D1087" s="105"/>
      <c r="E1087" s="106" t="s">
        <v>80</v>
      </c>
      <c r="F1087" s="107">
        <v>5</v>
      </c>
      <c r="G1087" s="105">
        <v>4</v>
      </c>
      <c r="H1087" s="111">
        <v>3454.9</v>
      </c>
      <c r="I1087" s="111">
        <v>2515</v>
      </c>
      <c r="J1087" s="111">
        <v>2515</v>
      </c>
      <c r="K1087" s="109">
        <v>112</v>
      </c>
      <c r="L1087" s="110">
        <f t="shared" si="268"/>
        <v>2696238.5090000005</v>
      </c>
      <c r="M1087" s="108"/>
      <c r="N1087" s="108"/>
      <c r="O1087" s="108"/>
      <c r="P1087" s="110">
        <f>'Форма 2'!C1087-M1087-N1087-O1087</f>
        <v>2696238.5090000005</v>
      </c>
      <c r="Q1087" s="111">
        <f t="shared" si="269"/>
        <v>1072.0630254473162</v>
      </c>
      <c r="R1087" s="111">
        <f t="shared" si="270"/>
        <v>1072.0630254473162</v>
      </c>
      <c r="S1087" s="112" t="s">
        <v>81</v>
      </c>
      <c r="T1087" s="107" t="s">
        <v>82</v>
      </c>
      <c r="U1087" s="217"/>
      <c r="V1087" s="85"/>
      <c r="W1087" s="85"/>
      <c r="X1087" s="85">
        <v>1</v>
      </c>
      <c r="Y1087" s="85"/>
      <c r="Z1087" s="85">
        <v>1</v>
      </c>
      <c r="AA1087" s="85"/>
      <c r="AB1087" s="86"/>
      <c r="AC1087" s="86"/>
      <c r="AD1087" s="85"/>
      <c r="AE1087" s="85"/>
      <c r="AF1087" s="85"/>
      <c r="AG1087" s="85"/>
      <c r="AH1087" s="85"/>
      <c r="AI1087" s="85"/>
      <c r="AJ1087" s="85"/>
    </row>
    <row r="1088" spans="1:36" ht="16.5" thickTop="1" thickBot="1">
      <c r="A1088" s="105">
        <f t="shared" si="264"/>
        <v>4</v>
      </c>
      <c r="B1088" s="190" t="s">
        <v>1257</v>
      </c>
      <c r="C1088" s="104">
        <v>1975</v>
      </c>
      <c r="D1088" s="105"/>
      <c r="E1088" s="106" t="s">
        <v>80</v>
      </c>
      <c r="F1088" s="107">
        <v>5</v>
      </c>
      <c r="G1088" s="105">
        <v>4</v>
      </c>
      <c r="H1088" s="111">
        <v>3618.6</v>
      </c>
      <c r="I1088" s="111">
        <v>3350.6</v>
      </c>
      <c r="J1088" s="111">
        <v>3350.6</v>
      </c>
      <c r="K1088" s="109">
        <v>146</v>
      </c>
      <c r="L1088" s="110">
        <f t="shared" si="268"/>
        <v>12466149.372</v>
      </c>
      <c r="M1088" s="108"/>
      <c r="N1088" s="108"/>
      <c r="O1088" s="108"/>
      <c r="P1088" s="110">
        <f>'Форма 2'!C1088-M1088-N1088-O1088</f>
        <v>12466149.372</v>
      </c>
      <c r="Q1088" s="111">
        <f t="shared" si="269"/>
        <v>3720.572247358682</v>
      </c>
      <c r="R1088" s="111">
        <f t="shared" si="270"/>
        <v>3720.572247358682</v>
      </c>
      <c r="S1088" s="112" t="s">
        <v>81</v>
      </c>
      <c r="T1088" s="107" t="s">
        <v>92</v>
      </c>
      <c r="U1088" s="217"/>
      <c r="V1088" s="85"/>
      <c r="W1088" s="85"/>
      <c r="X1088" s="85"/>
      <c r="Y1088" s="85"/>
      <c r="Z1088" s="85"/>
      <c r="AA1088" s="85"/>
      <c r="AB1088" s="86"/>
      <c r="AC1088" s="86"/>
      <c r="AD1088" s="85">
        <v>1</v>
      </c>
      <c r="AE1088" s="85"/>
      <c r="AF1088" s="85"/>
      <c r="AG1088" s="85"/>
      <c r="AH1088" s="85"/>
      <c r="AI1088" s="85"/>
      <c r="AJ1088" s="85"/>
    </row>
    <row r="1089" spans="1:36" ht="16.5" thickTop="1" thickBot="1">
      <c r="A1089" s="105">
        <f t="shared" si="264"/>
        <v>5</v>
      </c>
      <c r="B1089" s="190" t="s">
        <v>1258</v>
      </c>
      <c r="C1089" s="104">
        <v>1966</v>
      </c>
      <c r="D1089" s="105"/>
      <c r="E1089" s="106" t="s">
        <v>94</v>
      </c>
      <c r="F1089" s="107">
        <v>5</v>
      </c>
      <c r="G1089" s="105">
        <v>4</v>
      </c>
      <c r="H1089" s="111">
        <v>3586.8</v>
      </c>
      <c r="I1089" s="111">
        <v>3214.9</v>
      </c>
      <c r="J1089" s="111">
        <v>3214.9</v>
      </c>
      <c r="K1089" s="109">
        <v>138</v>
      </c>
      <c r="L1089" s="110">
        <f t="shared" si="268"/>
        <v>12356597.736000001</v>
      </c>
      <c r="M1089" s="108"/>
      <c r="N1089" s="108"/>
      <c r="O1089" s="108"/>
      <c r="P1089" s="110">
        <f>'Форма 2'!C1089-M1089-N1089-O1089</f>
        <v>12356597.736000001</v>
      </c>
      <c r="Q1089" s="111">
        <f t="shared" si="269"/>
        <v>3843.5403079411494</v>
      </c>
      <c r="R1089" s="111">
        <f t="shared" si="270"/>
        <v>3843.5403079411494</v>
      </c>
      <c r="S1089" s="112" t="s">
        <v>81</v>
      </c>
      <c r="T1089" s="107" t="s">
        <v>82</v>
      </c>
      <c r="U1089" s="217"/>
      <c r="V1089" s="85"/>
      <c r="W1089" s="85"/>
      <c r="X1089" s="85"/>
      <c r="Y1089" s="85"/>
      <c r="Z1089" s="85"/>
      <c r="AA1089" s="85"/>
      <c r="AB1089" s="86"/>
      <c r="AC1089" s="86"/>
      <c r="AD1089" s="85">
        <v>1</v>
      </c>
      <c r="AE1089" s="85"/>
      <c r="AF1089" s="85"/>
      <c r="AG1089" s="85"/>
      <c r="AH1089" s="85"/>
      <c r="AI1089" s="85"/>
      <c r="AJ1089" s="85"/>
    </row>
    <row r="1090" spans="1:36" ht="16.5" thickTop="1" thickBot="1">
      <c r="A1090" s="105">
        <f>A5158+1</f>
        <v>2</v>
      </c>
      <c r="B1090" s="190" t="s">
        <v>1260</v>
      </c>
      <c r="C1090" s="104">
        <v>1977</v>
      </c>
      <c r="D1090" s="105"/>
      <c r="E1090" s="106" t="s">
        <v>80</v>
      </c>
      <c r="F1090" s="107">
        <v>5</v>
      </c>
      <c r="G1090" s="105">
        <v>4</v>
      </c>
      <c r="H1090" s="111">
        <v>3824.4</v>
      </c>
      <c r="I1090" s="111">
        <v>3333.7</v>
      </c>
      <c r="J1090" s="111">
        <v>3240.9</v>
      </c>
      <c r="K1090" s="109">
        <v>155</v>
      </c>
      <c r="L1090" s="110">
        <f t="shared" si="268"/>
        <v>13175134.488</v>
      </c>
      <c r="M1090" s="108"/>
      <c r="N1090" s="108"/>
      <c r="O1090" s="108"/>
      <c r="P1090" s="110">
        <f>'Форма 2'!C1090-M1090-N1090-O1090</f>
        <v>13175134.488</v>
      </c>
      <c r="Q1090" s="111">
        <f t="shared" si="269"/>
        <v>3952.1056147823742</v>
      </c>
      <c r="R1090" s="111">
        <f t="shared" si="270"/>
        <v>3952.1056147823742</v>
      </c>
      <c r="S1090" s="112" t="s">
        <v>81</v>
      </c>
      <c r="T1090" s="107" t="s">
        <v>92</v>
      </c>
      <c r="U1090" s="217"/>
      <c r="V1090" s="85"/>
      <c r="W1090" s="85"/>
      <c r="X1090" s="85"/>
      <c r="Y1090" s="85"/>
      <c r="Z1090" s="85"/>
      <c r="AA1090" s="85"/>
      <c r="AB1090" s="86"/>
      <c r="AC1090" s="86"/>
      <c r="AD1090" s="85">
        <v>1</v>
      </c>
      <c r="AE1090" s="85"/>
      <c r="AF1090" s="85"/>
      <c r="AG1090" s="85"/>
      <c r="AH1090" s="85"/>
      <c r="AI1090" s="85"/>
      <c r="AJ1090" s="85"/>
    </row>
    <row r="1091" spans="1:36" ht="16.5" thickTop="1" thickBot="1">
      <c r="A1091" s="105">
        <f t="shared" si="264"/>
        <v>3</v>
      </c>
      <c r="B1091" s="190" t="s">
        <v>1261</v>
      </c>
      <c r="C1091" s="104">
        <v>1979</v>
      </c>
      <c r="D1091" s="105"/>
      <c r="E1091" s="106" t="s">
        <v>80</v>
      </c>
      <c r="F1091" s="107">
        <v>5</v>
      </c>
      <c r="G1091" s="105">
        <v>6</v>
      </c>
      <c r="H1091" s="111">
        <v>4835.6000000000004</v>
      </c>
      <c r="I1091" s="111">
        <v>4395.1000000000004</v>
      </c>
      <c r="J1091" s="111">
        <v>4395.1000000000004</v>
      </c>
      <c r="K1091" s="109">
        <v>178</v>
      </c>
      <c r="L1091" s="110">
        <f t="shared" si="268"/>
        <v>16658738.712000001</v>
      </c>
      <c r="M1091" s="108"/>
      <c r="N1091" s="108"/>
      <c r="O1091" s="108"/>
      <c r="P1091" s="110">
        <f>'Форма 2'!C1091-M1091-N1091-O1091</f>
        <v>16658738.712000001</v>
      </c>
      <c r="Q1091" s="111">
        <f t="shared" si="269"/>
        <v>3790.2979936747743</v>
      </c>
      <c r="R1091" s="111">
        <f t="shared" si="270"/>
        <v>3790.2979936747743</v>
      </c>
      <c r="S1091" s="112" t="s">
        <v>81</v>
      </c>
      <c r="T1091" s="107" t="s">
        <v>92</v>
      </c>
      <c r="U1091" s="217"/>
      <c r="V1091" s="85"/>
      <c r="W1091" s="85"/>
      <c r="X1091" s="85"/>
      <c r="Y1091" s="85"/>
      <c r="Z1091" s="85"/>
      <c r="AA1091" s="85"/>
      <c r="AB1091" s="86"/>
      <c r="AC1091" s="86"/>
      <c r="AD1091" s="85">
        <v>1</v>
      </c>
      <c r="AE1091" s="85"/>
      <c r="AF1091" s="85"/>
      <c r="AG1091" s="85"/>
      <c r="AH1091" s="85"/>
      <c r="AI1091" s="85"/>
      <c r="AJ1091" s="85"/>
    </row>
    <row r="1092" spans="1:36" ht="16.5" thickTop="1" thickBot="1">
      <c r="A1092" s="105">
        <f t="shared" si="264"/>
        <v>4</v>
      </c>
      <c r="B1092" s="190" t="s">
        <v>1262</v>
      </c>
      <c r="C1092" s="104">
        <v>1965</v>
      </c>
      <c r="D1092" s="105"/>
      <c r="E1092" s="106" t="s">
        <v>80</v>
      </c>
      <c r="F1092" s="107">
        <v>2</v>
      </c>
      <c r="G1092" s="105"/>
      <c r="H1092" s="111">
        <v>724.5</v>
      </c>
      <c r="I1092" s="111">
        <v>645</v>
      </c>
      <c r="J1092" s="111">
        <v>645</v>
      </c>
      <c r="K1092" s="109">
        <v>29</v>
      </c>
      <c r="L1092" s="110">
        <f t="shared" si="268"/>
        <v>2676121.875</v>
      </c>
      <c r="M1092" s="108"/>
      <c r="N1092" s="108"/>
      <c r="O1092" s="108"/>
      <c r="P1092" s="110">
        <f>'Форма 2'!C1092-M1092-N1092-O1092</f>
        <v>2676121.875</v>
      </c>
      <c r="Q1092" s="111">
        <f t="shared" si="269"/>
        <v>4149.0261627906975</v>
      </c>
      <c r="R1092" s="111">
        <f t="shared" si="270"/>
        <v>4149.0261627906975</v>
      </c>
      <c r="S1092" s="112" t="s">
        <v>81</v>
      </c>
      <c r="T1092" s="107" t="s">
        <v>82</v>
      </c>
      <c r="U1092" s="217"/>
      <c r="V1092" s="85"/>
      <c r="W1092" s="85"/>
      <c r="X1092" s="85">
        <v>1</v>
      </c>
      <c r="Y1092" s="85"/>
      <c r="Z1092" s="85">
        <v>1</v>
      </c>
      <c r="AA1092" s="85"/>
      <c r="AB1092" s="86"/>
      <c r="AC1092" s="86"/>
      <c r="AD1092" s="85"/>
      <c r="AE1092" s="85"/>
      <c r="AF1092" s="85"/>
      <c r="AG1092" s="85"/>
      <c r="AH1092" s="85">
        <v>1</v>
      </c>
      <c r="AI1092" s="85"/>
      <c r="AJ1092" s="85"/>
    </row>
    <row r="1093" spans="1:36" ht="16.5" thickTop="1" thickBot="1">
      <c r="A1093" s="105">
        <f t="shared" si="264"/>
        <v>5</v>
      </c>
      <c r="B1093" s="190" t="s">
        <v>1263</v>
      </c>
      <c r="C1093" s="104">
        <v>1983</v>
      </c>
      <c r="D1093" s="105"/>
      <c r="E1093" s="106" t="s">
        <v>80</v>
      </c>
      <c r="F1093" s="107">
        <v>5</v>
      </c>
      <c r="G1093" s="105">
        <v>6</v>
      </c>
      <c r="H1093" s="111">
        <v>4584</v>
      </c>
      <c r="I1093" s="111">
        <v>4144.7</v>
      </c>
      <c r="J1093" s="111">
        <v>4144.7</v>
      </c>
      <c r="K1093" s="109">
        <v>182</v>
      </c>
      <c r="L1093" s="110">
        <f t="shared" si="268"/>
        <v>15791971.68</v>
      </c>
      <c r="M1093" s="108"/>
      <c r="N1093" s="108"/>
      <c r="O1093" s="108"/>
      <c r="P1093" s="110">
        <f>'Форма 2'!C1093-M1093-N1093-O1093</f>
        <v>15791971.68</v>
      </c>
      <c r="Q1093" s="111">
        <f t="shared" si="269"/>
        <v>3810.1603686635945</v>
      </c>
      <c r="R1093" s="111">
        <f t="shared" si="270"/>
        <v>3810.1603686635945</v>
      </c>
      <c r="S1093" s="112" t="s">
        <v>81</v>
      </c>
      <c r="T1093" s="107" t="s">
        <v>92</v>
      </c>
      <c r="U1093" s="217"/>
      <c r="V1093" s="85"/>
      <c r="W1093" s="85"/>
      <c r="X1093" s="85"/>
      <c r="Y1093" s="85"/>
      <c r="Z1093" s="85"/>
      <c r="AA1093" s="85"/>
      <c r="AB1093" s="86"/>
      <c r="AC1093" s="86"/>
      <c r="AD1093" s="85">
        <v>1</v>
      </c>
      <c r="AE1093" s="85"/>
      <c r="AF1093" s="85"/>
      <c r="AG1093" s="85"/>
      <c r="AH1093" s="85"/>
      <c r="AI1093" s="85"/>
      <c r="AJ1093" s="85"/>
    </row>
    <row r="1094" spans="1:36" ht="16.5" thickTop="1" thickBot="1">
      <c r="A1094" s="105">
        <f t="shared" si="264"/>
        <v>6</v>
      </c>
      <c r="B1094" s="190" t="s">
        <v>1264</v>
      </c>
      <c r="C1094" s="104">
        <v>1997</v>
      </c>
      <c r="D1094" s="105"/>
      <c r="E1094" s="106" t="s">
        <v>212</v>
      </c>
      <c r="F1094" s="107">
        <v>5</v>
      </c>
      <c r="G1094" s="105">
        <v>2</v>
      </c>
      <c r="H1094" s="111">
        <v>3150.8</v>
      </c>
      <c r="I1094" s="111">
        <v>2758.3</v>
      </c>
      <c r="J1094" s="111">
        <v>2758.3</v>
      </c>
      <c r="K1094" s="109">
        <v>127</v>
      </c>
      <c r="L1094" s="110">
        <f t="shared" si="268"/>
        <v>2458915.8280000002</v>
      </c>
      <c r="M1094" s="108"/>
      <c r="N1094" s="108"/>
      <c r="O1094" s="108"/>
      <c r="P1094" s="110">
        <f>'Форма 2'!C1094-M1094-N1094-O1094</f>
        <v>2458915.8280000002</v>
      </c>
      <c r="Q1094" s="111">
        <f>L1094/I1094</f>
        <v>891.46061994706884</v>
      </c>
      <c r="R1094" s="111">
        <f>Q1094</f>
        <v>891.46061994706884</v>
      </c>
      <c r="S1094" s="112" t="s">
        <v>81</v>
      </c>
      <c r="T1094" s="107" t="s">
        <v>92</v>
      </c>
      <c r="U1094" s="217"/>
      <c r="V1094" s="85"/>
      <c r="W1094" s="85"/>
      <c r="X1094" s="85">
        <v>1</v>
      </c>
      <c r="Y1094" s="85"/>
      <c r="Z1094" s="85">
        <v>1</v>
      </c>
      <c r="AA1094" s="85"/>
      <c r="AB1094" s="86"/>
      <c r="AC1094" s="86"/>
      <c r="AD1094" s="85"/>
      <c r="AE1094" s="85"/>
      <c r="AF1094" s="85"/>
      <c r="AG1094" s="85"/>
      <c r="AH1094" s="85"/>
      <c r="AI1094" s="85"/>
      <c r="AJ1094" s="85"/>
    </row>
    <row r="1095" spans="1:36" ht="16.5" thickTop="1" thickBot="1">
      <c r="A1095" s="105">
        <f t="shared" si="264"/>
        <v>7</v>
      </c>
      <c r="B1095" s="190" t="s">
        <v>1265</v>
      </c>
      <c r="C1095" s="104">
        <v>1967</v>
      </c>
      <c r="D1095" s="105"/>
      <c r="E1095" s="106" t="s">
        <v>94</v>
      </c>
      <c r="F1095" s="107">
        <v>2</v>
      </c>
      <c r="G1095" s="105">
        <v>2</v>
      </c>
      <c r="H1095" s="111">
        <v>406</v>
      </c>
      <c r="I1095" s="111">
        <v>362</v>
      </c>
      <c r="J1095" s="111">
        <v>242.2</v>
      </c>
      <c r="K1095" s="109">
        <v>34</v>
      </c>
      <c r="L1095" s="110">
        <f t="shared" si="268"/>
        <v>2884788.3400000003</v>
      </c>
      <c r="M1095" s="108"/>
      <c r="N1095" s="108"/>
      <c r="O1095" s="108"/>
      <c r="P1095" s="110">
        <f>'Форма 2'!C1095-M1095-N1095-O1095</f>
        <v>2884788.3400000003</v>
      </c>
      <c r="Q1095" s="111">
        <f>L1095/I1095</f>
        <v>7969.0285635359123</v>
      </c>
      <c r="R1095" s="111">
        <f>Q1095</f>
        <v>7969.0285635359123</v>
      </c>
      <c r="S1095" s="112" t="s">
        <v>81</v>
      </c>
      <c r="T1095" s="107" t="s">
        <v>82</v>
      </c>
      <c r="U1095" s="217"/>
      <c r="V1095" s="85"/>
      <c r="W1095" s="85"/>
      <c r="X1095" s="85"/>
      <c r="Y1095" s="85"/>
      <c r="Z1095" s="85"/>
      <c r="AA1095" s="85"/>
      <c r="AB1095" s="86"/>
      <c r="AC1095" s="86"/>
      <c r="AD1095" s="85">
        <v>1</v>
      </c>
      <c r="AE1095" s="85"/>
      <c r="AF1095" s="85"/>
      <c r="AG1095" s="85"/>
      <c r="AH1095" s="85"/>
      <c r="AI1095" s="85"/>
      <c r="AJ1095" s="85"/>
    </row>
    <row r="1096" spans="1:36" ht="16.5" thickTop="1" thickBot="1">
      <c r="A1096" s="105">
        <f t="shared" si="264"/>
        <v>8</v>
      </c>
      <c r="B1096" s="190" t="s">
        <v>1266</v>
      </c>
      <c r="C1096" s="104">
        <v>1966</v>
      </c>
      <c r="D1096" s="105"/>
      <c r="E1096" s="106" t="s">
        <v>80</v>
      </c>
      <c r="F1096" s="107">
        <v>5</v>
      </c>
      <c r="G1096" s="105">
        <v>4</v>
      </c>
      <c r="H1096" s="111">
        <v>3405</v>
      </c>
      <c r="I1096" s="111">
        <v>3210.8</v>
      </c>
      <c r="J1096" s="111">
        <v>3210.8</v>
      </c>
      <c r="K1096" s="109">
        <v>168</v>
      </c>
      <c r="L1096" s="110">
        <f t="shared" si="268"/>
        <v>11730293.1</v>
      </c>
      <c r="M1096" s="108"/>
      <c r="N1096" s="108"/>
      <c r="O1096" s="108"/>
      <c r="P1096" s="110">
        <f>'Форма 2'!C1096-M1096-N1096-O1096</f>
        <v>11730293.1</v>
      </c>
      <c r="Q1096" s="111">
        <f t="shared" si="269"/>
        <v>3653.3864146007222</v>
      </c>
      <c r="R1096" s="111">
        <f t="shared" si="270"/>
        <v>3653.3864146007222</v>
      </c>
      <c r="S1096" s="112" t="s">
        <v>81</v>
      </c>
      <c r="T1096" s="107" t="s">
        <v>82</v>
      </c>
      <c r="U1096" s="217"/>
      <c r="V1096" s="85"/>
      <c r="W1096" s="85"/>
      <c r="X1096" s="85"/>
      <c r="Y1096" s="85"/>
      <c r="Z1096" s="85"/>
      <c r="AA1096" s="85"/>
      <c r="AB1096" s="86"/>
      <c r="AC1096" s="86"/>
      <c r="AD1096" s="85">
        <v>1</v>
      </c>
      <c r="AE1096" s="85"/>
      <c r="AF1096" s="85"/>
      <c r="AG1096" s="85"/>
      <c r="AH1096" s="85"/>
      <c r="AI1096" s="85"/>
      <c r="AJ1096" s="85"/>
    </row>
    <row r="1097" spans="1:36" ht="16.5" thickTop="1" thickBot="1">
      <c r="A1097" s="105">
        <f t="shared" si="264"/>
        <v>9</v>
      </c>
      <c r="B1097" s="190" t="s">
        <v>1267</v>
      </c>
      <c r="C1097" s="104">
        <v>1972</v>
      </c>
      <c r="D1097" s="105"/>
      <c r="E1097" s="106" t="s">
        <v>80</v>
      </c>
      <c r="F1097" s="107">
        <v>5</v>
      </c>
      <c r="G1097" s="105">
        <v>6</v>
      </c>
      <c r="H1097" s="111">
        <v>4737.6000000000004</v>
      </c>
      <c r="I1097" s="111">
        <v>4443.7</v>
      </c>
      <c r="J1097" s="111">
        <v>4443.7</v>
      </c>
      <c r="K1097" s="109">
        <v>204</v>
      </c>
      <c r="L1097" s="110">
        <f t="shared" si="268"/>
        <v>1863108.5760000001</v>
      </c>
      <c r="M1097" s="108"/>
      <c r="N1097" s="108"/>
      <c r="O1097" s="108"/>
      <c r="P1097" s="110">
        <f>'Форма 2'!C1097-M1097-N1097-O1097</f>
        <v>1863108.5760000001</v>
      </c>
      <c r="Q1097" s="111">
        <f t="shared" si="269"/>
        <v>419.26965726759238</v>
      </c>
      <c r="R1097" s="111">
        <f t="shared" si="270"/>
        <v>419.26965726759238</v>
      </c>
      <c r="S1097" s="112" t="s">
        <v>81</v>
      </c>
      <c r="T1097" s="107" t="s">
        <v>92</v>
      </c>
      <c r="U1097" s="217">
        <v>1</v>
      </c>
      <c r="V1097" s="85"/>
      <c r="W1097" s="85"/>
      <c r="X1097" s="85"/>
      <c r="Y1097" s="85"/>
      <c r="Z1097" s="85"/>
      <c r="AA1097" s="85"/>
      <c r="AB1097" s="86"/>
      <c r="AC1097" s="86"/>
      <c r="AD1097" s="85"/>
      <c r="AE1097" s="85"/>
      <c r="AF1097" s="85"/>
      <c r="AG1097" s="85"/>
      <c r="AH1097" s="85"/>
      <c r="AI1097" s="85"/>
      <c r="AJ1097" s="85"/>
    </row>
    <row r="1098" spans="1:36" ht="16.5" thickTop="1" thickBot="1">
      <c r="A1098" s="105">
        <f t="shared" si="264"/>
        <v>10</v>
      </c>
      <c r="B1098" s="190" t="s">
        <v>1268</v>
      </c>
      <c r="C1098" s="104">
        <v>1972</v>
      </c>
      <c r="D1098" s="105"/>
      <c r="E1098" s="106" t="s">
        <v>80</v>
      </c>
      <c r="F1098" s="107">
        <v>5</v>
      </c>
      <c r="G1098" s="105">
        <v>6</v>
      </c>
      <c r="H1098" s="111">
        <v>4749.8</v>
      </c>
      <c r="I1098" s="111">
        <v>4450</v>
      </c>
      <c r="J1098" s="111">
        <v>4450</v>
      </c>
      <c r="K1098" s="109">
        <v>197</v>
      </c>
      <c r="L1098" s="110">
        <f t="shared" si="268"/>
        <v>1867906.348</v>
      </c>
      <c r="M1098" s="108"/>
      <c r="N1098" s="108"/>
      <c r="O1098" s="108"/>
      <c r="P1098" s="110">
        <f>'Форма 2'!C1098-M1098-N1098-O1098</f>
        <v>1867906.348</v>
      </c>
      <c r="Q1098" s="111">
        <f t="shared" si="269"/>
        <v>419.754235505618</v>
      </c>
      <c r="R1098" s="111">
        <f t="shared" si="270"/>
        <v>419.754235505618</v>
      </c>
      <c r="S1098" s="112" t="s">
        <v>81</v>
      </c>
      <c r="T1098" s="107" t="s">
        <v>92</v>
      </c>
      <c r="U1098" s="217">
        <v>1</v>
      </c>
      <c r="V1098" s="85"/>
      <c r="W1098" s="85"/>
      <c r="X1098" s="85"/>
      <c r="Y1098" s="85"/>
      <c r="Z1098" s="85"/>
      <c r="AA1098" s="85"/>
      <c r="AB1098" s="86"/>
      <c r="AC1098" s="86"/>
      <c r="AD1098" s="85"/>
      <c r="AE1098" s="85"/>
      <c r="AF1098" s="85"/>
      <c r="AG1098" s="85"/>
      <c r="AH1098" s="85"/>
      <c r="AI1098" s="85"/>
      <c r="AJ1098" s="85"/>
    </row>
    <row r="1099" spans="1:36" ht="16.5" thickTop="1" thickBot="1">
      <c r="A1099" s="105">
        <f t="shared" si="264"/>
        <v>11</v>
      </c>
      <c r="B1099" s="192" t="s">
        <v>1269</v>
      </c>
      <c r="C1099" s="107">
        <v>1964</v>
      </c>
      <c r="D1099" s="107"/>
      <c r="E1099" s="114" t="s">
        <v>94</v>
      </c>
      <c r="F1099" s="107">
        <v>2</v>
      </c>
      <c r="G1099" s="107">
        <v>2</v>
      </c>
      <c r="H1099" s="111">
        <v>352.9</v>
      </c>
      <c r="I1099" s="111">
        <v>241</v>
      </c>
      <c r="J1099" s="111">
        <v>241</v>
      </c>
      <c r="K1099" s="122">
        <v>21</v>
      </c>
      <c r="L1099" s="110">
        <f t="shared" si="268"/>
        <v>196427.66899999999</v>
      </c>
      <c r="M1099" s="108"/>
      <c r="N1099" s="108"/>
      <c r="O1099" s="108"/>
      <c r="P1099" s="110">
        <f>'Форма 2'!C1099-M1099-N1099-O1099</f>
        <v>196427.66899999999</v>
      </c>
      <c r="Q1099" s="111">
        <f>L1099/I1099</f>
        <v>815.05256846473026</v>
      </c>
      <c r="R1099" s="111">
        <f>Q1099</f>
        <v>815.05256846473026</v>
      </c>
      <c r="S1099" s="112" t="s">
        <v>81</v>
      </c>
      <c r="T1099" s="107" t="s">
        <v>82</v>
      </c>
      <c r="U1099" s="217">
        <v>1</v>
      </c>
      <c r="V1099" s="85"/>
      <c r="W1099" s="85"/>
      <c r="X1099" s="85"/>
      <c r="Y1099" s="85"/>
      <c r="Z1099" s="85"/>
      <c r="AA1099" s="85"/>
      <c r="AB1099" s="86"/>
      <c r="AC1099" s="86"/>
      <c r="AD1099" s="85"/>
      <c r="AE1099" s="85"/>
      <c r="AF1099" s="85"/>
      <c r="AG1099" s="85"/>
      <c r="AH1099" s="85"/>
      <c r="AI1099" s="85"/>
      <c r="AJ1099" s="85"/>
    </row>
    <row r="1100" spans="1:36" ht="16.5" thickTop="1" thickBot="1">
      <c r="A1100" s="105">
        <f t="shared" si="264"/>
        <v>12</v>
      </c>
      <c r="B1100" s="189" t="s">
        <v>1270</v>
      </c>
      <c r="C1100" s="104">
        <v>1992</v>
      </c>
      <c r="D1100" s="105"/>
      <c r="E1100" s="106" t="s">
        <v>94</v>
      </c>
      <c r="F1100" s="107">
        <v>5</v>
      </c>
      <c r="G1100" s="105">
        <v>6</v>
      </c>
      <c r="H1100" s="111">
        <v>4563.7</v>
      </c>
      <c r="I1100" s="111">
        <v>4120.3</v>
      </c>
      <c r="J1100" s="111">
        <v>4120.3</v>
      </c>
      <c r="K1100" s="109">
        <v>188</v>
      </c>
      <c r="L1100" s="110">
        <f t="shared" si="268"/>
        <v>1794720.6619999998</v>
      </c>
      <c r="M1100" s="108"/>
      <c r="N1100" s="108"/>
      <c r="O1100" s="108"/>
      <c r="P1100" s="110">
        <f>'Форма 2'!C1100-M1100-N1100-O1100</f>
        <v>1794720.6619999998</v>
      </c>
      <c r="Q1100" s="111">
        <f>L1100/I1100</f>
        <v>435.58009416790031</v>
      </c>
      <c r="R1100" s="111">
        <f>Q1100</f>
        <v>435.58009416790031</v>
      </c>
      <c r="S1100" s="112" t="s">
        <v>81</v>
      </c>
      <c r="T1100" s="107" t="s">
        <v>92</v>
      </c>
      <c r="U1100" s="217">
        <v>1</v>
      </c>
      <c r="V1100" s="85"/>
      <c r="W1100" s="85"/>
      <c r="X1100" s="85"/>
      <c r="Y1100" s="85"/>
      <c r="Z1100" s="85"/>
      <c r="AA1100" s="85"/>
      <c r="AB1100" s="86"/>
      <c r="AC1100" s="86"/>
      <c r="AD1100" s="85"/>
      <c r="AE1100" s="85"/>
      <c r="AF1100" s="85"/>
      <c r="AG1100" s="85"/>
      <c r="AH1100" s="85"/>
      <c r="AI1100" s="85"/>
      <c r="AJ1100" s="85"/>
    </row>
    <row r="1101" spans="1:36" ht="17.25" thickTop="1" thickBot="1">
      <c r="A1101" s="221">
        <v>0</v>
      </c>
      <c r="B1101" s="13" t="s">
        <v>1271</v>
      </c>
      <c r="C1101" s="5"/>
      <c r="D1101" s="5"/>
      <c r="E1101" s="5"/>
      <c r="F1101" s="5"/>
      <c r="G1101" s="5"/>
      <c r="H1101" s="17">
        <f t="shared" ref="H1101:P1101" si="271">SUM(H1102:H1105)</f>
        <v>4239.8</v>
      </c>
      <c r="I1101" s="17">
        <f t="shared" si="271"/>
        <v>4239.8</v>
      </c>
      <c r="J1101" s="17">
        <f t="shared" si="271"/>
        <v>4118.5</v>
      </c>
      <c r="K1101" s="18">
        <f t="shared" si="271"/>
        <v>190</v>
      </c>
      <c r="L1101" s="17">
        <f t="shared" si="271"/>
        <v>17216012.110000003</v>
      </c>
      <c r="M1101" s="17">
        <f t="shared" si="271"/>
        <v>0</v>
      </c>
      <c r="N1101" s="17">
        <f t="shared" si="271"/>
        <v>0</v>
      </c>
      <c r="O1101" s="17">
        <f t="shared" si="271"/>
        <v>0</v>
      </c>
      <c r="P1101" s="17">
        <f t="shared" si="271"/>
        <v>17216012.110000003</v>
      </c>
      <c r="Q1101" s="8" t="s">
        <v>76</v>
      </c>
      <c r="R1101" s="8" t="s">
        <v>76</v>
      </c>
      <c r="S1101" s="8" t="s">
        <v>76</v>
      </c>
      <c r="T1101" s="5" t="s">
        <v>76</v>
      </c>
      <c r="U1101" s="218" t="s">
        <v>76</v>
      </c>
      <c r="V1101" s="84" t="s">
        <v>76</v>
      </c>
      <c r="W1101" s="84" t="s">
        <v>76</v>
      </c>
      <c r="X1101" s="84" t="s">
        <v>76</v>
      </c>
      <c r="Y1101" s="84" t="s">
        <v>76</v>
      </c>
      <c r="Z1101" s="84" t="s">
        <v>76</v>
      </c>
      <c r="AA1101" s="84" t="s">
        <v>76</v>
      </c>
      <c r="AB1101" s="84" t="s">
        <v>76</v>
      </c>
      <c r="AC1101" s="84" t="s">
        <v>76</v>
      </c>
      <c r="AD1101" s="84" t="s">
        <v>76</v>
      </c>
      <c r="AE1101" s="84" t="s">
        <v>76</v>
      </c>
      <c r="AF1101" s="84" t="s">
        <v>76</v>
      </c>
      <c r="AG1101" s="84" t="s">
        <v>76</v>
      </c>
      <c r="AH1101" s="84" t="s">
        <v>76</v>
      </c>
      <c r="AI1101" s="84" t="s">
        <v>76</v>
      </c>
      <c r="AJ1101" s="84" t="s">
        <v>76</v>
      </c>
    </row>
    <row r="1102" spans="1:36" ht="16.5" thickTop="1" thickBot="1">
      <c r="A1102" s="105">
        <f t="shared" si="264"/>
        <v>1</v>
      </c>
      <c r="B1102" s="195" t="s">
        <v>1272</v>
      </c>
      <c r="C1102" s="130">
        <v>1992</v>
      </c>
      <c r="D1102" s="107">
        <v>2017</v>
      </c>
      <c r="E1102" s="131" t="s">
        <v>80</v>
      </c>
      <c r="F1102" s="107">
        <v>3</v>
      </c>
      <c r="G1102" s="105">
        <v>3</v>
      </c>
      <c r="H1102" s="111">
        <v>1735.4</v>
      </c>
      <c r="I1102" s="111">
        <v>1735.4</v>
      </c>
      <c r="J1102" s="111">
        <v>1679.8</v>
      </c>
      <c r="K1102" s="109">
        <v>66</v>
      </c>
      <c r="L1102" s="110">
        <f t="shared" ref="L1102:L1105" si="272">SUM(M1102:P1102)</f>
        <v>12330693.806000002</v>
      </c>
      <c r="M1102" s="108"/>
      <c r="N1102" s="108"/>
      <c r="O1102" s="108"/>
      <c r="P1102" s="110">
        <f>'Форма 2'!C1102-M1102-N1102-O1102</f>
        <v>12330693.806000002</v>
      </c>
      <c r="Q1102" s="111">
        <f t="shared" ref="Q1102:Q1105" si="273">L1102/I1102</f>
        <v>7105.39</v>
      </c>
      <c r="R1102" s="111">
        <f t="shared" ref="R1102:R1105" si="274">Q1102</f>
        <v>7105.39</v>
      </c>
      <c r="S1102" s="112" t="s">
        <v>81</v>
      </c>
      <c r="T1102" s="107" t="s">
        <v>92</v>
      </c>
      <c r="U1102" s="217"/>
      <c r="V1102" s="85"/>
      <c r="W1102" s="85"/>
      <c r="X1102" s="85"/>
      <c r="Y1102" s="85"/>
      <c r="Z1102" s="85"/>
      <c r="AA1102" s="85"/>
      <c r="AB1102" s="86"/>
      <c r="AC1102" s="86"/>
      <c r="AD1102" s="85">
        <v>1</v>
      </c>
      <c r="AE1102" s="85"/>
      <c r="AF1102" s="85"/>
      <c r="AG1102" s="85"/>
      <c r="AH1102" s="85"/>
      <c r="AI1102" s="85"/>
      <c r="AJ1102" s="85"/>
    </row>
    <row r="1103" spans="1:36" ht="16.5" thickTop="1" thickBot="1">
      <c r="A1103" s="105">
        <f t="shared" si="264"/>
        <v>2</v>
      </c>
      <c r="B1103" s="195" t="s">
        <v>1274</v>
      </c>
      <c r="C1103" s="130">
        <v>1961</v>
      </c>
      <c r="D1103" s="107">
        <v>2018</v>
      </c>
      <c r="E1103" s="131" t="s">
        <v>80</v>
      </c>
      <c r="F1103" s="107">
        <v>2</v>
      </c>
      <c r="G1103" s="105">
        <v>2</v>
      </c>
      <c r="H1103" s="111">
        <v>656.8</v>
      </c>
      <c r="I1103" s="111">
        <v>656.8</v>
      </c>
      <c r="J1103" s="111">
        <v>635.5</v>
      </c>
      <c r="K1103" s="109">
        <v>32</v>
      </c>
      <c r="L1103" s="110">
        <f t="shared" si="272"/>
        <v>1801740.328</v>
      </c>
      <c r="M1103" s="108"/>
      <c r="N1103" s="108"/>
      <c r="O1103" s="108"/>
      <c r="P1103" s="110">
        <f>'Форма 2'!C1103-M1103-N1103-O1103</f>
        <v>1801740.328</v>
      </c>
      <c r="Q1103" s="111">
        <f t="shared" si="273"/>
        <v>2743.21</v>
      </c>
      <c r="R1103" s="111">
        <f t="shared" si="274"/>
        <v>2743.21</v>
      </c>
      <c r="S1103" s="112" t="s">
        <v>81</v>
      </c>
      <c r="T1103" s="107" t="s">
        <v>92</v>
      </c>
      <c r="U1103" s="217"/>
      <c r="V1103" s="85"/>
      <c r="W1103" s="85"/>
      <c r="X1103" s="85"/>
      <c r="Y1103" s="85"/>
      <c r="Z1103" s="85"/>
      <c r="AA1103" s="85"/>
      <c r="AB1103" s="86"/>
      <c r="AC1103" s="86"/>
      <c r="AD1103" s="85"/>
      <c r="AE1103" s="85">
        <v>1</v>
      </c>
      <c r="AF1103" s="85"/>
      <c r="AG1103" s="85"/>
      <c r="AH1103" s="85"/>
      <c r="AI1103" s="85"/>
      <c r="AJ1103" s="85"/>
    </row>
    <row r="1104" spans="1:36" ht="16.5" thickTop="1" thickBot="1">
      <c r="A1104" s="105">
        <f t="shared" si="264"/>
        <v>3</v>
      </c>
      <c r="B1104" s="195" t="s">
        <v>1275</v>
      </c>
      <c r="C1104" s="130">
        <v>1962</v>
      </c>
      <c r="D1104" s="107">
        <v>2018</v>
      </c>
      <c r="E1104" s="131" t="s">
        <v>80</v>
      </c>
      <c r="F1104" s="107">
        <v>2</v>
      </c>
      <c r="G1104" s="105">
        <v>3</v>
      </c>
      <c r="H1104" s="111">
        <v>939.9</v>
      </c>
      <c r="I1104" s="111">
        <v>939.9</v>
      </c>
      <c r="J1104" s="111">
        <v>910.7</v>
      </c>
      <c r="K1104" s="109">
        <v>48</v>
      </c>
      <c r="L1104" s="110">
        <f t="shared" si="272"/>
        <v>2578343.0789999999</v>
      </c>
      <c r="M1104" s="108"/>
      <c r="N1104" s="108"/>
      <c r="O1104" s="108"/>
      <c r="P1104" s="110">
        <f>'Форма 2'!C1104-M1104-N1104-O1104</f>
        <v>2578343.0789999999</v>
      </c>
      <c r="Q1104" s="111">
        <f t="shared" si="273"/>
        <v>2743.21</v>
      </c>
      <c r="R1104" s="111">
        <f t="shared" si="274"/>
        <v>2743.21</v>
      </c>
      <c r="S1104" s="112" t="s">
        <v>81</v>
      </c>
      <c r="T1104" s="107" t="s">
        <v>92</v>
      </c>
      <c r="U1104" s="217"/>
      <c r="V1104" s="85"/>
      <c r="W1104" s="85"/>
      <c r="X1104" s="85"/>
      <c r="Y1104" s="85"/>
      <c r="Z1104" s="85"/>
      <c r="AA1104" s="85"/>
      <c r="AB1104" s="86"/>
      <c r="AC1104" s="86"/>
      <c r="AD1104" s="85"/>
      <c r="AE1104" s="85">
        <v>1</v>
      </c>
      <c r="AF1104" s="85"/>
      <c r="AG1104" s="85"/>
      <c r="AH1104" s="85"/>
      <c r="AI1104" s="85"/>
      <c r="AJ1104" s="85"/>
    </row>
    <row r="1105" spans="1:36" ht="16.5" thickTop="1" thickBot="1">
      <c r="A1105" s="105">
        <f t="shared" si="264"/>
        <v>4</v>
      </c>
      <c r="B1105" s="195" t="s">
        <v>1276</v>
      </c>
      <c r="C1105" s="130">
        <v>1976</v>
      </c>
      <c r="D1105" s="107">
        <v>2018</v>
      </c>
      <c r="E1105" s="131" t="s">
        <v>80</v>
      </c>
      <c r="F1105" s="107">
        <v>2</v>
      </c>
      <c r="G1105" s="105">
        <v>3</v>
      </c>
      <c r="H1105" s="111">
        <v>907.7</v>
      </c>
      <c r="I1105" s="111">
        <v>907.7</v>
      </c>
      <c r="J1105" s="111">
        <v>892.5</v>
      </c>
      <c r="K1105" s="109">
        <v>44</v>
      </c>
      <c r="L1105" s="110">
        <f t="shared" si="272"/>
        <v>505234.89700000006</v>
      </c>
      <c r="M1105" s="108"/>
      <c r="N1105" s="108"/>
      <c r="O1105" s="108"/>
      <c r="P1105" s="110">
        <f>'Форма 2'!C1105-M1105-N1105-O1105</f>
        <v>505234.89700000006</v>
      </c>
      <c r="Q1105" s="111">
        <f t="shared" si="273"/>
        <v>556.61</v>
      </c>
      <c r="R1105" s="111">
        <f t="shared" si="274"/>
        <v>556.61</v>
      </c>
      <c r="S1105" s="112" t="s">
        <v>81</v>
      </c>
      <c r="T1105" s="107" t="s">
        <v>92</v>
      </c>
      <c r="U1105" s="217">
        <v>1</v>
      </c>
      <c r="V1105" s="85"/>
      <c r="W1105" s="85"/>
      <c r="X1105" s="85"/>
      <c r="Y1105" s="85"/>
      <c r="Z1105" s="85"/>
      <c r="AA1105" s="85"/>
      <c r="AB1105" s="86"/>
      <c r="AC1105" s="86"/>
      <c r="AD1105" s="85"/>
      <c r="AE1105" s="85"/>
      <c r="AF1105" s="85"/>
      <c r="AG1105" s="85"/>
      <c r="AH1105" s="85"/>
      <c r="AI1105" s="85"/>
      <c r="AJ1105" s="85"/>
    </row>
    <row r="1106" spans="1:36" ht="17.25" thickTop="1" thickBot="1">
      <c r="A1106" s="221"/>
      <c r="B1106" s="11" t="s">
        <v>1277</v>
      </c>
      <c r="C1106" s="5"/>
      <c r="D1106" s="5"/>
      <c r="E1106" s="5"/>
      <c r="F1106" s="5"/>
      <c r="G1106" s="5"/>
      <c r="H1106" s="6">
        <f t="shared" ref="H1106:P1106" si="275">SUM(H1107+H1112+H1115+H1124+H1131+H1151+H1156+H1175+H1208+H1234+H1346+H1370+H1404+H1432+H1819+H1831+H1901+H1948+H1950+H1966+H1968+H1977+H1984+H1989+H1992+H2012+H2014+H2016+H2054+H2060+H2065+H2089+H2098+H2117+H2126+H2161+H2166+H2169+H2172+H2178+H2189+H2201)</f>
        <v>3794004.4499999974</v>
      </c>
      <c r="I1106" s="6">
        <f t="shared" si="275"/>
        <v>3250703.8800000004</v>
      </c>
      <c r="J1106" s="6">
        <f t="shared" si="275"/>
        <v>2869554.6430000006</v>
      </c>
      <c r="K1106" s="6">
        <f t="shared" si="275"/>
        <v>131099</v>
      </c>
      <c r="L1106" s="6">
        <f t="shared" si="275"/>
        <v>13356147405.430101</v>
      </c>
      <c r="M1106" s="6">
        <f t="shared" si="275"/>
        <v>0</v>
      </c>
      <c r="N1106" s="6">
        <f t="shared" si="275"/>
        <v>171176973.63999999</v>
      </c>
      <c r="O1106" s="6">
        <f t="shared" si="275"/>
        <v>181013562.04999998</v>
      </c>
      <c r="P1106" s="6">
        <f t="shared" si="275"/>
        <v>12942316254.3641</v>
      </c>
      <c r="Q1106" s="8" t="s">
        <v>76</v>
      </c>
      <c r="R1106" s="8" t="s">
        <v>76</v>
      </c>
      <c r="S1106" s="8" t="s">
        <v>76</v>
      </c>
      <c r="T1106" s="5" t="s">
        <v>76</v>
      </c>
      <c r="U1106" s="218" t="s">
        <v>76</v>
      </c>
      <c r="V1106" s="84" t="s">
        <v>76</v>
      </c>
      <c r="W1106" s="84" t="s">
        <v>76</v>
      </c>
      <c r="X1106" s="84" t="s">
        <v>76</v>
      </c>
      <c r="Y1106" s="84" t="s">
        <v>76</v>
      </c>
      <c r="Z1106" s="84" t="s">
        <v>76</v>
      </c>
      <c r="AA1106" s="84" t="s">
        <v>76</v>
      </c>
      <c r="AB1106" s="84" t="s">
        <v>76</v>
      </c>
      <c r="AC1106" s="84" t="s">
        <v>76</v>
      </c>
      <c r="AD1106" s="84" t="s">
        <v>76</v>
      </c>
      <c r="AE1106" s="84" t="s">
        <v>76</v>
      </c>
      <c r="AF1106" s="84" t="s">
        <v>76</v>
      </c>
      <c r="AG1106" s="84" t="s">
        <v>76</v>
      </c>
      <c r="AH1106" s="84" t="s">
        <v>76</v>
      </c>
      <c r="AI1106" s="84" t="s">
        <v>76</v>
      </c>
      <c r="AJ1106" s="84" t="s">
        <v>76</v>
      </c>
    </row>
    <row r="1107" spans="1:36" ht="17.25" thickTop="1" thickBot="1">
      <c r="A1107" s="221">
        <v>0</v>
      </c>
      <c r="B1107" s="13" t="s">
        <v>78</v>
      </c>
      <c r="C1107" s="5"/>
      <c r="D1107" s="5"/>
      <c r="E1107" s="5"/>
      <c r="F1107" s="5"/>
      <c r="G1107" s="5"/>
      <c r="H1107" s="17">
        <f t="shared" ref="H1107:P1107" si="276">SUM(H1108:H1111)</f>
        <v>6478.5499999999993</v>
      </c>
      <c r="I1107" s="17">
        <f t="shared" si="276"/>
        <v>5949.94</v>
      </c>
      <c r="J1107" s="17">
        <f t="shared" si="276"/>
        <v>2151.09</v>
      </c>
      <c r="K1107" s="15">
        <f t="shared" si="276"/>
        <v>99</v>
      </c>
      <c r="L1107" s="14">
        <f t="shared" si="276"/>
        <v>23697422.137999997</v>
      </c>
      <c r="M1107" s="14">
        <f t="shared" si="276"/>
        <v>0</v>
      </c>
      <c r="N1107" s="14">
        <f t="shared" si="276"/>
        <v>0</v>
      </c>
      <c r="O1107" s="14">
        <f t="shared" si="276"/>
        <v>0</v>
      </c>
      <c r="P1107" s="14">
        <f t="shared" si="276"/>
        <v>23697422.137999997</v>
      </c>
      <c r="Q1107" s="8" t="s">
        <v>76</v>
      </c>
      <c r="R1107" s="8" t="s">
        <v>76</v>
      </c>
      <c r="S1107" s="8" t="s">
        <v>76</v>
      </c>
      <c r="T1107" s="5" t="s">
        <v>76</v>
      </c>
      <c r="U1107" s="218" t="s">
        <v>76</v>
      </c>
      <c r="V1107" s="84" t="s">
        <v>76</v>
      </c>
      <c r="W1107" s="84" t="s">
        <v>76</v>
      </c>
      <c r="X1107" s="84" t="s">
        <v>76</v>
      </c>
      <c r="Y1107" s="84" t="s">
        <v>76</v>
      </c>
      <c r="Z1107" s="84" t="s">
        <v>76</v>
      </c>
      <c r="AA1107" s="84" t="s">
        <v>76</v>
      </c>
      <c r="AB1107" s="84" t="s">
        <v>76</v>
      </c>
      <c r="AC1107" s="84" t="s">
        <v>76</v>
      </c>
      <c r="AD1107" s="84" t="s">
        <v>76</v>
      </c>
      <c r="AE1107" s="84" t="s">
        <v>76</v>
      </c>
      <c r="AF1107" s="84" t="s">
        <v>76</v>
      </c>
      <c r="AG1107" s="84" t="s">
        <v>76</v>
      </c>
      <c r="AH1107" s="84" t="s">
        <v>76</v>
      </c>
      <c r="AI1107" s="84" t="s">
        <v>76</v>
      </c>
      <c r="AJ1107" s="84" t="s">
        <v>76</v>
      </c>
    </row>
    <row r="1108" spans="1:36" ht="16.5" thickTop="1" thickBot="1">
      <c r="A1108" s="105">
        <f t="shared" ref="A1108:A1109" si="277">A1107+1</f>
        <v>1</v>
      </c>
      <c r="B1108" s="114" t="s">
        <v>5172</v>
      </c>
      <c r="C1108" s="107">
        <v>1971</v>
      </c>
      <c r="D1108" s="107"/>
      <c r="E1108" s="114"/>
      <c r="F1108" s="107">
        <v>5</v>
      </c>
      <c r="G1108" s="107">
        <v>4</v>
      </c>
      <c r="H1108" s="111">
        <v>3617.25</v>
      </c>
      <c r="I1108" s="111">
        <v>3617.25</v>
      </c>
      <c r="J1108" s="111"/>
      <c r="K1108" s="241"/>
      <c r="L1108" s="110">
        <f>SUM(M1108:P1108)</f>
        <v>8998415.7899999991</v>
      </c>
      <c r="M1108" s="108"/>
      <c r="N1108" s="108"/>
      <c r="O1108" s="108"/>
      <c r="P1108" s="110">
        <f>'Форма 2'!C1108-M1108-N1108-O1108</f>
        <v>8998415.7899999991</v>
      </c>
      <c r="Q1108" s="111">
        <f>L1108/I1108</f>
        <v>2487.64</v>
      </c>
      <c r="R1108" s="111">
        <f>Q1108</f>
        <v>2487.64</v>
      </c>
      <c r="S1108" s="112" t="s">
        <v>1280</v>
      </c>
      <c r="T1108" s="107" t="s">
        <v>82</v>
      </c>
      <c r="U1108" s="219"/>
      <c r="V1108" s="153">
        <v>1</v>
      </c>
      <c r="W1108" s="153"/>
      <c r="X1108" s="153"/>
      <c r="Y1108" s="153"/>
      <c r="Z1108" s="153"/>
      <c r="AA1108" s="153"/>
      <c r="AB1108" s="86"/>
      <c r="AC1108" s="86"/>
      <c r="AD1108" s="153"/>
      <c r="AE1108" s="153"/>
      <c r="AF1108" s="153"/>
      <c r="AG1108" s="85"/>
      <c r="AH1108" s="153"/>
      <c r="AI1108" s="153"/>
      <c r="AJ1108" s="153"/>
    </row>
    <row r="1109" spans="1:36" ht="16.5" thickTop="1" thickBot="1">
      <c r="A1109" s="105">
        <f t="shared" si="277"/>
        <v>2</v>
      </c>
      <c r="B1109" s="114" t="s">
        <v>1278</v>
      </c>
      <c r="C1109" s="113">
        <v>1957</v>
      </c>
      <c r="D1109" s="107"/>
      <c r="E1109" s="114" t="s">
        <v>1279</v>
      </c>
      <c r="F1109" s="107">
        <v>2</v>
      </c>
      <c r="G1109" s="107">
        <v>1</v>
      </c>
      <c r="H1109" s="111">
        <v>795.8</v>
      </c>
      <c r="I1109" s="111">
        <v>495.08</v>
      </c>
      <c r="J1109" s="111">
        <v>495.08</v>
      </c>
      <c r="K1109" s="125">
        <v>27</v>
      </c>
      <c r="L1109" s="110">
        <f>SUM(M1109:P1109)</f>
        <v>7605770.9619999994</v>
      </c>
      <c r="M1109" s="108"/>
      <c r="N1109" s="108"/>
      <c r="O1109" s="108"/>
      <c r="P1109" s="110">
        <f>'Форма 2'!C1109-M1109-N1109-O1109</f>
        <v>7605770.9619999994</v>
      </c>
      <c r="Q1109" s="111">
        <f>L1109/I1109</f>
        <v>15362.711000242385</v>
      </c>
      <c r="R1109" s="111">
        <f>Q1109</f>
        <v>15362.711000242385</v>
      </c>
      <c r="S1109" s="112" t="s">
        <v>1280</v>
      </c>
      <c r="T1109" s="107" t="s">
        <v>82</v>
      </c>
      <c r="U1109" s="217"/>
      <c r="V1109" s="85"/>
      <c r="W1109" s="85"/>
      <c r="X1109" s="85"/>
      <c r="Y1109" s="85"/>
      <c r="Z1109" s="85"/>
      <c r="AA1109" s="85"/>
      <c r="AB1109" s="86"/>
      <c r="AC1109" s="86"/>
      <c r="AD1109" s="85">
        <v>1</v>
      </c>
      <c r="AE1109" s="85"/>
      <c r="AF1109" s="85"/>
      <c r="AG1109" s="85"/>
      <c r="AH1109" s="85"/>
      <c r="AI1109" s="85"/>
      <c r="AJ1109" s="85"/>
    </row>
    <row r="1110" spans="1:36" ht="16.5" thickTop="1" thickBot="1">
      <c r="A1110" s="105">
        <f>A1109+1</f>
        <v>3</v>
      </c>
      <c r="B1110" s="114" t="s">
        <v>1281</v>
      </c>
      <c r="C1110" s="113">
        <v>1961</v>
      </c>
      <c r="D1110" s="107"/>
      <c r="E1110" s="114" t="s">
        <v>1282</v>
      </c>
      <c r="F1110" s="107">
        <v>2</v>
      </c>
      <c r="G1110" s="107">
        <v>4</v>
      </c>
      <c r="H1110" s="111">
        <v>1327.1</v>
      </c>
      <c r="I1110" s="111">
        <v>1187.81</v>
      </c>
      <c r="J1110" s="111">
        <v>1006.2099999999999</v>
      </c>
      <c r="K1110" s="125">
        <v>48</v>
      </c>
      <c r="L1110" s="110">
        <f t="shared" ref="L1110:L1111" si="278">SUM(M1110:P1110)</f>
        <v>36058.61</v>
      </c>
      <c r="M1110" s="108"/>
      <c r="N1110" s="108"/>
      <c r="O1110" s="108"/>
      <c r="P1110" s="110">
        <f>'Форма 2'!C1110-M1110-N1110-O1110</f>
        <v>36058.61</v>
      </c>
      <c r="Q1110" s="111">
        <f>L1110/I1110</f>
        <v>30.357220430876993</v>
      </c>
      <c r="R1110" s="111">
        <f>Q1110</f>
        <v>30.357220430876993</v>
      </c>
      <c r="S1110" s="112" t="s">
        <v>1280</v>
      </c>
      <c r="T1110" s="107" t="s">
        <v>82</v>
      </c>
      <c r="U1110" s="217"/>
      <c r="V1110" s="85"/>
      <c r="W1110" s="85"/>
      <c r="X1110" s="85"/>
      <c r="Y1110" s="85"/>
      <c r="Z1110" s="172"/>
      <c r="AA1110" s="172"/>
      <c r="AB1110" s="171"/>
      <c r="AC1110" s="154"/>
      <c r="AD1110" s="85"/>
      <c r="AE1110" s="85"/>
      <c r="AF1110" s="85"/>
      <c r="AG1110" s="166" t="s">
        <v>26</v>
      </c>
      <c r="AH1110" s="85"/>
      <c r="AI1110" s="85"/>
      <c r="AJ1110" s="85"/>
    </row>
    <row r="1111" spans="1:36" ht="16.5" thickTop="1" thickBot="1">
      <c r="A1111" s="105">
        <f t="shared" si="264"/>
        <v>4</v>
      </c>
      <c r="B1111" s="114" t="s">
        <v>1283</v>
      </c>
      <c r="C1111" s="113">
        <v>1958</v>
      </c>
      <c r="D1111" s="107"/>
      <c r="E1111" s="114" t="s">
        <v>1282</v>
      </c>
      <c r="F1111" s="107">
        <v>2</v>
      </c>
      <c r="G1111" s="107">
        <v>2</v>
      </c>
      <c r="H1111" s="111">
        <v>738.4</v>
      </c>
      <c r="I1111" s="111">
        <v>649.79999999999995</v>
      </c>
      <c r="J1111" s="111">
        <v>649.79999999999995</v>
      </c>
      <c r="K1111" s="125">
        <v>24</v>
      </c>
      <c r="L1111" s="110">
        <f t="shared" si="278"/>
        <v>7057176.7759999996</v>
      </c>
      <c r="M1111" s="108"/>
      <c r="N1111" s="108"/>
      <c r="O1111" s="108"/>
      <c r="P1111" s="110">
        <f>'Форма 2'!C1111-M1111-N1111-O1111</f>
        <v>7057176.7759999996</v>
      </c>
      <c r="Q1111" s="111">
        <f>L1111/I1111</f>
        <v>10860.53674361342</v>
      </c>
      <c r="R1111" s="111">
        <f>Q1111</f>
        <v>10860.53674361342</v>
      </c>
      <c r="S1111" s="112" t="s">
        <v>1280</v>
      </c>
      <c r="T1111" s="107" t="s">
        <v>82</v>
      </c>
      <c r="U1111" s="217"/>
      <c r="V1111" s="85"/>
      <c r="W1111" s="85"/>
      <c r="X1111" s="85"/>
      <c r="Y1111" s="85"/>
      <c r="Z1111" s="85"/>
      <c r="AA1111" s="85"/>
      <c r="AB1111" s="86"/>
      <c r="AC1111" s="86"/>
      <c r="AD1111" s="85">
        <v>1</v>
      </c>
      <c r="AE1111" s="85"/>
      <c r="AF1111" s="85"/>
      <c r="AG1111" s="85"/>
      <c r="AH1111" s="85"/>
      <c r="AI1111" s="85"/>
      <c r="AJ1111" s="85"/>
    </row>
    <row r="1112" spans="1:36" ht="17.25" thickTop="1" thickBot="1">
      <c r="A1112" s="221">
        <v>0</v>
      </c>
      <c r="B1112" s="13" t="s">
        <v>85</v>
      </c>
      <c r="C1112" s="5"/>
      <c r="D1112" s="5"/>
      <c r="E1112" s="5"/>
      <c r="F1112" s="5"/>
      <c r="G1112" s="5"/>
      <c r="H1112" s="14">
        <f t="shared" ref="H1112:P1112" si="279">SUM(H1113)</f>
        <v>3852.1</v>
      </c>
      <c r="I1112" s="14">
        <f t="shared" si="279"/>
        <v>3145.6</v>
      </c>
      <c r="J1112" s="14">
        <f t="shared" si="279"/>
        <v>0</v>
      </c>
      <c r="K1112" s="15">
        <f t="shared" si="279"/>
        <v>0</v>
      </c>
      <c r="L1112" s="14">
        <f t="shared" si="279"/>
        <v>18807338.955999997</v>
      </c>
      <c r="M1112" s="14">
        <f t="shared" si="279"/>
        <v>0</v>
      </c>
      <c r="N1112" s="14">
        <f t="shared" si="279"/>
        <v>0</v>
      </c>
      <c r="O1112" s="14">
        <f t="shared" si="279"/>
        <v>0</v>
      </c>
      <c r="P1112" s="14">
        <f t="shared" si="279"/>
        <v>18807338.955999997</v>
      </c>
      <c r="Q1112" s="8" t="s">
        <v>76</v>
      </c>
      <c r="R1112" s="8" t="s">
        <v>76</v>
      </c>
      <c r="S1112" s="8" t="s">
        <v>76</v>
      </c>
      <c r="T1112" s="5" t="s">
        <v>76</v>
      </c>
      <c r="U1112" s="218" t="s">
        <v>76</v>
      </c>
      <c r="V1112" s="84" t="s">
        <v>76</v>
      </c>
      <c r="W1112" s="84" t="s">
        <v>76</v>
      </c>
      <c r="X1112" s="84" t="s">
        <v>76</v>
      </c>
      <c r="Y1112" s="84" t="s">
        <v>76</v>
      </c>
      <c r="Z1112" s="84" t="s">
        <v>76</v>
      </c>
      <c r="AA1112" s="84" t="s">
        <v>76</v>
      </c>
      <c r="AB1112" s="84" t="s">
        <v>76</v>
      </c>
      <c r="AC1112" s="84" t="s">
        <v>76</v>
      </c>
      <c r="AD1112" s="84" t="s">
        <v>76</v>
      </c>
      <c r="AE1112" s="84" t="s">
        <v>76</v>
      </c>
      <c r="AF1112" s="84" t="s">
        <v>76</v>
      </c>
      <c r="AG1112" s="84" t="s">
        <v>76</v>
      </c>
      <c r="AH1112" s="84" t="s">
        <v>76</v>
      </c>
      <c r="AI1112" s="84" t="s">
        <v>76</v>
      </c>
      <c r="AJ1112" s="84" t="s">
        <v>76</v>
      </c>
    </row>
    <row r="1113" spans="1:36" ht="16.5" thickTop="1" thickBot="1">
      <c r="A1113" s="105">
        <f t="shared" si="264"/>
        <v>1</v>
      </c>
      <c r="B1113" s="114" t="s">
        <v>1284</v>
      </c>
      <c r="C1113" s="113">
        <v>1988</v>
      </c>
      <c r="D1113" s="107"/>
      <c r="E1113" s="114" t="s">
        <v>94</v>
      </c>
      <c r="F1113" s="107">
        <v>5</v>
      </c>
      <c r="G1113" s="107">
        <v>5</v>
      </c>
      <c r="H1113" s="111">
        <v>3852.1</v>
      </c>
      <c r="I1113" s="111">
        <v>3145.6</v>
      </c>
      <c r="J1113" s="111"/>
      <c r="K1113" s="125"/>
      <c r="L1113" s="110">
        <f>SUM(M1113:P1113)</f>
        <v>18807338.955999997</v>
      </c>
      <c r="M1113" s="108"/>
      <c r="N1113" s="108"/>
      <c r="O1113" s="108"/>
      <c r="P1113" s="110">
        <f>'Форма 2'!C1113-M1113-N1113-O1113</f>
        <v>18807338.955999997</v>
      </c>
      <c r="Q1113" s="111">
        <f>L1113/I1113</f>
        <v>5978.9353242624611</v>
      </c>
      <c r="R1113" s="111">
        <f>Q1113</f>
        <v>5978.9353242624611</v>
      </c>
      <c r="S1113" s="112" t="s">
        <v>1280</v>
      </c>
      <c r="T1113" s="107" t="s">
        <v>92</v>
      </c>
      <c r="U1113" s="217"/>
      <c r="V1113" s="85"/>
      <c r="W1113" s="85"/>
      <c r="X1113" s="85"/>
      <c r="Y1113" s="85"/>
      <c r="Z1113" s="85"/>
      <c r="AA1113" s="85"/>
      <c r="AB1113" s="86"/>
      <c r="AC1113" s="86"/>
      <c r="AD1113" s="85"/>
      <c r="AE1113" s="85">
        <v>1</v>
      </c>
      <c r="AF1113" s="85"/>
      <c r="AG1113" s="85"/>
      <c r="AH1113" s="85"/>
      <c r="AI1113" s="85"/>
      <c r="AJ1113" s="85"/>
    </row>
    <row r="1114" spans="1:36" ht="16.5" thickTop="1" thickBot="1">
      <c r="A1114" s="105">
        <f t="shared" si="264"/>
        <v>2</v>
      </c>
      <c r="B1114" s="190" t="s">
        <v>98</v>
      </c>
      <c r="C1114" s="104">
        <v>1987</v>
      </c>
      <c r="D1114" s="105"/>
      <c r="E1114" s="106" t="s">
        <v>91</v>
      </c>
      <c r="F1114" s="107">
        <v>5</v>
      </c>
      <c r="G1114" s="105">
        <v>5</v>
      </c>
      <c r="H1114" s="108">
        <v>3841.9</v>
      </c>
      <c r="I1114" s="108">
        <v>3164.12</v>
      </c>
      <c r="J1114" s="108">
        <v>3164.12</v>
      </c>
      <c r="K1114" s="109">
        <v>104</v>
      </c>
      <c r="L1114" s="110">
        <f>SUM(M1114:P1114)</f>
        <v>4117748.42</v>
      </c>
      <c r="M1114" s="108"/>
      <c r="N1114" s="108"/>
      <c r="O1114" s="108"/>
      <c r="P1114" s="110">
        <f>'Форма 2'!C1114-M1114-N1114-O1114</f>
        <v>4117748.42</v>
      </c>
      <c r="Q1114" s="111">
        <f>L1114/I1114</f>
        <v>1301.3881964021593</v>
      </c>
      <c r="R1114" s="111">
        <f>Q1114</f>
        <v>1301.3881964021593</v>
      </c>
      <c r="S1114" s="112" t="s">
        <v>1280</v>
      </c>
      <c r="T1114" s="107" t="s">
        <v>92</v>
      </c>
      <c r="U1114" s="217"/>
      <c r="V1114" s="85"/>
      <c r="W1114" s="85"/>
      <c r="X1114" s="85"/>
      <c r="Y1114" s="85"/>
      <c r="Z1114" s="85"/>
      <c r="AA1114" s="85">
        <v>1</v>
      </c>
      <c r="AB1114" s="86"/>
      <c r="AC1114" s="86"/>
      <c r="AD1114" s="85"/>
      <c r="AE1114" s="85"/>
      <c r="AF1114" s="85"/>
      <c r="AG1114" s="85"/>
      <c r="AH1114" s="85"/>
      <c r="AI1114" s="85"/>
      <c r="AJ1114" s="85"/>
    </row>
    <row r="1115" spans="1:36" ht="17.25" thickTop="1" thickBot="1">
      <c r="A1115" s="221">
        <v>0</v>
      </c>
      <c r="B1115" s="13" t="s">
        <v>104</v>
      </c>
      <c r="C1115" s="5"/>
      <c r="D1115" s="5"/>
      <c r="E1115" s="5"/>
      <c r="F1115" s="5"/>
      <c r="G1115" s="5"/>
      <c r="H1115" s="17">
        <f t="shared" ref="H1115:P1115" si="280">SUM(H1116:H1123)</f>
        <v>26183.9</v>
      </c>
      <c r="I1115" s="17">
        <f t="shared" si="280"/>
        <v>21183.399999999998</v>
      </c>
      <c r="J1115" s="17">
        <f t="shared" si="280"/>
        <v>12981.8</v>
      </c>
      <c r="K1115" s="15">
        <f t="shared" si="280"/>
        <v>112</v>
      </c>
      <c r="L1115" s="14">
        <f t="shared" si="280"/>
        <v>115346532.986</v>
      </c>
      <c r="M1115" s="14">
        <f t="shared" si="280"/>
        <v>0</v>
      </c>
      <c r="N1115" s="14">
        <f t="shared" si="280"/>
        <v>0</v>
      </c>
      <c r="O1115" s="14">
        <f t="shared" si="280"/>
        <v>0</v>
      </c>
      <c r="P1115" s="14">
        <f t="shared" si="280"/>
        <v>115346532.986</v>
      </c>
      <c r="Q1115" s="8" t="s">
        <v>76</v>
      </c>
      <c r="R1115" s="8" t="s">
        <v>76</v>
      </c>
      <c r="S1115" s="8" t="s">
        <v>76</v>
      </c>
      <c r="T1115" s="5" t="s">
        <v>76</v>
      </c>
      <c r="U1115" s="218" t="s">
        <v>76</v>
      </c>
      <c r="V1115" s="84" t="s">
        <v>76</v>
      </c>
      <c r="W1115" s="84" t="s">
        <v>76</v>
      </c>
      <c r="X1115" s="84" t="s">
        <v>76</v>
      </c>
      <c r="Y1115" s="84" t="s">
        <v>76</v>
      </c>
      <c r="Z1115" s="84" t="s">
        <v>76</v>
      </c>
      <c r="AA1115" s="84" t="s">
        <v>76</v>
      </c>
      <c r="AB1115" s="84" t="s">
        <v>76</v>
      </c>
      <c r="AC1115" s="84" t="s">
        <v>76</v>
      </c>
      <c r="AD1115" s="84" t="s">
        <v>76</v>
      </c>
      <c r="AE1115" s="84" t="s">
        <v>76</v>
      </c>
      <c r="AF1115" s="84" t="s">
        <v>76</v>
      </c>
      <c r="AG1115" s="84" t="s">
        <v>76</v>
      </c>
      <c r="AH1115" s="84" t="s">
        <v>76</v>
      </c>
      <c r="AI1115" s="84" t="s">
        <v>76</v>
      </c>
      <c r="AJ1115" s="84" t="s">
        <v>76</v>
      </c>
    </row>
    <row r="1116" spans="1:36" ht="16.5" thickTop="1" thickBot="1">
      <c r="A1116" s="105">
        <f t="shared" si="264"/>
        <v>1</v>
      </c>
      <c r="B1116" s="114" t="s">
        <v>1285</v>
      </c>
      <c r="C1116" s="113">
        <v>1987</v>
      </c>
      <c r="D1116" s="107"/>
      <c r="E1116" s="114" t="s">
        <v>1286</v>
      </c>
      <c r="F1116" s="107">
        <v>5</v>
      </c>
      <c r="G1116" s="107">
        <v>5</v>
      </c>
      <c r="H1116" s="111">
        <v>3992.9</v>
      </c>
      <c r="I1116" s="111">
        <v>3033.8</v>
      </c>
      <c r="J1116" s="111">
        <v>1616.6</v>
      </c>
      <c r="K1116" s="125"/>
      <c r="L1116" s="110">
        <f t="shared" ref="L1116:L1123" si="281">SUM(M1116:P1116)</f>
        <v>19494775.243999999</v>
      </c>
      <c r="M1116" s="108"/>
      <c r="N1116" s="108"/>
      <c r="O1116" s="108"/>
      <c r="P1116" s="110">
        <f>'Форма 2'!C1116-M1116-N1116-O1116</f>
        <v>19494775.243999999</v>
      </c>
      <c r="Q1116" s="111">
        <f t="shared" ref="Q1116:Q1123" si="282">L1116/I1116</f>
        <v>6425.8603876326715</v>
      </c>
      <c r="R1116" s="111">
        <f t="shared" ref="R1116:R1123" si="283">Q1116</f>
        <v>6425.8603876326715</v>
      </c>
      <c r="S1116" s="112" t="s">
        <v>1280</v>
      </c>
      <c r="T1116" s="107" t="s">
        <v>92</v>
      </c>
      <c r="U1116" s="217"/>
      <c r="V1116" s="85"/>
      <c r="W1116" s="85"/>
      <c r="X1116" s="85"/>
      <c r="Y1116" s="85"/>
      <c r="Z1116" s="85"/>
      <c r="AA1116" s="85"/>
      <c r="AB1116" s="86"/>
      <c r="AC1116" s="86"/>
      <c r="AD1116" s="85"/>
      <c r="AE1116" s="85">
        <v>1</v>
      </c>
      <c r="AF1116" s="85"/>
      <c r="AG1116" s="85"/>
      <c r="AH1116" s="85"/>
      <c r="AI1116" s="85"/>
      <c r="AJ1116" s="85"/>
    </row>
    <row r="1117" spans="1:36" ht="16.5" thickTop="1" thickBot="1">
      <c r="A1117" s="105">
        <f t="shared" si="264"/>
        <v>2</v>
      </c>
      <c r="B1117" s="114" t="s">
        <v>1287</v>
      </c>
      <c r="C1117" s="113">
        <v>1986</v>
      </c>
      <c r="D1117" s="107"/>
      <c r="E1117" s="114" t="s">
        <v>1027</v>
      </c>
      <c r="F1117" s="107">
        <v>5</v>
      </c>
      <c r="G1117" s="107">
        <v>5</v>
      </c>
      <c r="H1117" s="111">
        <v>3309.8</v>
      </c>
      <c r="I1117" s="111">
        <v>2984.8</v>
      </c>
      <c r="J1117" s="111">
        <v>1649.6</v>
      </c>
      <c r="K1117" s="125"/>
      <c r="L1117" s="110">
        <f t="shared" si="281"/>
        <v>16159635.128</v>
      </c>
      <c r="M1117" s="108"/>
      <c r="N1117" s="108"/>
      <c r="O1117" s="108"/>
      <c r="P1117" s="110">
        <f>'Форма 2'!C1117-M1117-N1117-O1117</f>
        <v>16159635.128</v>
      </c>
      <c r="Q1117" s="111">
        <f t="shared" si="282"/>
        <v>5413.9758536585368</v>
      </c>
      <c r="R1117" s="111">
        <f t="shared" si="283"/>
        <v>5413.9758536585368</v>
      </c>
      <c r="S1117" s="112" t="s">
        <v>1280</v>
      </c>
      <c r="T1117" s="107" t="s">
        <v>92</v>
      </c>
      <c r="U1117" s="217"/>
      <c r="V1117" s="85"/>
      <c r="W1117" s="85"/>
      <c r="X1117" s="85"/>
      <c r="Y1117" s="85"/>
      <c r="Z1117" s="85"/>
      <c r="AA1117" s="85"/>
      <c r="AB1117" s="86"/>
      <c r="AC1117" s="86"/>
      <c r="AD1117" s="85"/>
      <c r="AE1117" s="85">
        <v>1</v>
      </c>
      <c r="AF1117" s="85"/>
      <c r="AG1117" s="85"/>
      <c r="AH1117" s="85"/>
      <c r="AI1117" s="85"/>
      <c r="AJ1117" s="85"/>
    </row>
    <row r="1118" spans="1:36" ht="16.5" thickTop="1" thickBot="1">
      <c r="A1118" s="105">
        <f t="shared" si="264"/>
        <v>3</v>
      </c>
      <c r="B1118" s="114" t="s">
        <v>1288</v>
      </c>
      <c r="C1118" s="113">
        <v>1989</v>
      </c>
      <c r="D1118" s="107"/>
      <c r="E1118" s="114" t="s">
        <v>1027</v>
      </c>
      <c r="F1118" s="107">
        <v>5</v>
      </c>
      <c r="G1118" s="107">
        <v>5</v>
      </c>
      <c r="H1118" s="111">
        <v>3301.8</v>
      </c>
      <c r="I1118" s="111">
        <v>2981.5</v>
      </c>
      <c r="J1118" s="111">
        <v>1650.1</v>
      </c>
      <c r="K1118" s="125"/>
      <c r="L1118" s="110">
        <f t="shared" si="281"/>
        <v>16120576.248</v>
      </c>
      <c r="M1118" s="108"/>
      <c r="N1118" s="108"/>
      <c r="O1118" s="108"/>
      <c r="P1118" s="110">
        <f>'Форма 2'!C1118-M1118-N1118-O1118</f>
        <v>16120576.248</v>
      </c>
      <c r="Q1118" s="111">
        <f t="shared" si="282"/>
        <v>5406.8677672312597</v>
      </c>
      <c r="R1118" s="111">
        <f t="shared" si="283"/>
        <v>5406.8677672312597</v>
      </c>
      <c r="S1118" s="112" t="s">
        <v>1280</v>
      </c>
      <c r="T1118" s="107" t="s">
        <v>92</v>
      </c>
      <c r="U1118" s="217"/>
      <c r="V1118" s="85"/>
      <c r="W1118" s="85"/>
      <c r="X1118" s="85"/>
      <c r="Y1118" s="85"/>
      <c r="Z1118" s="85"/>
      <c r="AA1118" s="85"/>
      <c r="AB1118" s="86"/>
      <c r="AC1118" s="86"/>
      <c r="AD1118" s="85"/>
      <c r="AE1118" s="85">
        <v>1</v>
      </c>
      <c r="AF1118" s="85"/>
      <c r="AG1118" s="85"/>
      <c r="AH1118" s="85"/>
      <c r="AI1118" s="85"/>
      <c r="AJ1118" s="85"/>
    </row>
    <row r="1119" spans="1:36" ht="16.5" thickTop="1" thickBot="1">
      <c r="A1119" s="105">
        <f t="shared" si="264"/>
        <v>4</v>
      </c>
      <c r="B1119" s="114" t="s">
        <v>1289</v>
      </c>
      <c r="C1119" s="113">
        <v>1990</v>
      </c>
      <c r="D1119" s="107"/>
      <c r="E1119" s="114" t="s">
        <v>1027</v>
      </c>
      <c r="F1119" s="107">
        <v>5</v>
      </c>
      <c r="G1119" s="107">
        <v>5</v>
      </c>
      <c r="H1119" s="111">
        <v>3301</v>
      </c>
      <c r="I1119" s="111">
        <v>2981</v>
      </c>
      <c r="J1119" s="111">
        <v>1650.4</v>
      </c>
      <c r="K1119" s="125"/>
      <c r="L1119" s="110">
        <f t="shared" si="281"/>
        <v>16116670.359999999</v>
      </c>
      <c r="M1119" s="108"/>
      <c r="N1119" s="108"/>
      <c r="O1119" s="108"/>
      <c r="P1119" s="110">
        <f>'Форма 2'!C1119-M1119-N1119-O1119</f>
        <v>16116670.359999999</v>
      </c>
      <c r="Q1119" s="111">
        <f t="shared" si="282"/>
        <v>5406.46439449849</v>
      </c>
      <c r="R1119" s="111">
        <f t="shared" si="283"/>
        <v>5406.46439449849</v>
      </c>
      <c r="S1119" s="112" t="s">
        <v>1280</v>
      </c>
      <c r="T1119" s="107" t="s">
        <v>92</v>
      </c>
      <c r="U1119" s="217"/>
      <c r="V1119" s="85"/>
      <c r="W1119" s="85"/>
      <c r="X1119" s="85"/>
      <c r="Y1119" s="85"/>
      <c r="Z1119" s="85"/>
      <c r="AA1119" s="85"/>
      <c r="AB1119" s="86"/>
      <c r="AC1119" s="86"/>
      <c r="AD1119" s="85"/>
      <c r="AE1119" s="85">
        <v>1</v>
      </c>
      <c r="AF1119" s="85"/>
      <c r="AG1119" s="85"/>
      <c r="AH1119" s="85"/>
      <c r="AI1119" s="85"/>
      <c r="AJ1119" s="85"/>
    </row>
    <row r="1120" spans="1:36" ht="16.5" thickTop="1" thickBot="1">
      <c r="A1120" s="105">
        <f t="shared" si="264"/>
        <v>5</v>
      </c>
      <c r="B1120" s="114" t="s">
        <v>1290</v>
      </c>
      <c r="C1120" s="113">
        <v>1987</v>
      </c>
      <c r="D1120" s="107">
        <v>2019</v>
      </c>
      <c r="E1120" s="114" t="s">
        <v>1027</v>
      </c>
      <c r="F1120" s="107">
        <v>5</v>
      </c>
      <c r="G1120" s="107">
        <v>5</v>
      </c>
      <c r="H1120" s="111">
        <v>4004.2</v>
      </c>
      <c r="I1120" s="111">
        <v>3047.2</v>
      </c>
      <c r="J1120" s="111">
        <v>1690</v>
      </c>
      <c r="K1120" s="125"/>
      <c r="L1120" s="110">
        <f t="shared" si="281"/>
        <v>19549945.911999997</v>
      </c>
      <c r="M1120" s="108"/>
      <c r="N1120" s="108"/>
      <c r="O1120" s="108"/>
      <c r="P1120" s="110">
        <f>'Форма 2'!C1120-M1120-N1120-O1120</f>
        <v>19549945.911999997</v>
      </c>
      <c r="Q1120" s="111">
        <f t="shared" si="282"/>
        <v>6415.7081622473079</v>
      </c>
      <c r="R1120" s="111">
        <f t="shared" si="283"/>
        <v>6415.7081622473079</v>
      </c>
      <c r="S1120" s="112" t="s">
        <v>1280</v>
      </c>
      <c r="T1120" s="107" t="s">
        <v>92</v>
      </c>
      <c r="U1120" s="217"/>
      <c r="V1120" s="85"/>
      <c r="W1120" s="85"/>
      <c r="X1120" s="85"/>
      <c r="Y1120" s="85"/>
      <c r="Z1120" s="85"/>
      <c r="AA1120" s="85"/>
      <c r="AB1120" s="86"/>
      <c r="AC1120" s="86"/>
      <c r="AD1120" s="85"/>
      <c r="AE1120" s="85">
        <v>1</v>
      </c>
      <c r="AF1120" s="85"/>
      <c r="AG1120" s="85"/>
      <c r="AH1120" s="85"/>
      <c r="AI1120" s="85"/>
      <c r="AJ1120" s="85"/>
    </row>
    <row r="1121" spans="1:36" ht="16.5" thickTop="1" thickBot="1">
      <c r="A1121" s="105">
        <f>A1120+1</f>
        <v>6</v>
      </c>
      <c r="B1121" s="114" t="s">
        <v>1291</v>
      </c>
      <c r="C1121" s="113">
        <v>1987</v>
      </c>
      <c r="D1121" s="107">
        <v>2019</v>
      </c>
      <c r="E1121" s="114" t="s">
        <v>1027</v>
      </c>
      <c r="F1121" s="107">
        <v>5</v>
      </c>
      <c r="G1121" s="107">
        <v>5</v>
      </c>
      <c r="H1121" s="111">
        <v>4020.4</v>
      </c>
      <c r="I1121" s="111">
        <v>2970.5</v>
      </c>
      <c r="J1121" s="111">
        <v>1659.8</v>
      </c>
      <c r="K1121" s="125"/>
      <c r="L1121" s="110">
        <f>SUM(M1121:P1121)</f>
        <v>19629040.143999998</v>
      </c>
      <c r="M1121" s="108"/>
      <c r="N1121" s="108"/>
      <c r="O1121" s="108"/>
      <c r="P1121" s="110">
        <f>'Форма 2'!C1121-M1121-N1121-O1121</f>
        <v>19629040.143999998</v>
      </c>
      <c r="Q1121" s="111">
        <f>L1121/I1121</f>
        <v>6607.9919690287825</v>
      </c>
      <c r="R1121" s="111">
        <f>Q1121</f>
        <v>6607.9919690287825</v>
      </c>
      <c r="S1121" s="112" t="s">
        <v>1280</v>
      </c>
      <c r="T1121" s="107" t="s">
        <v>92</v>
      </c>
      <c r="U1121" s="217"/>
      <c r="V1121" s="85"/>
      <c r="W1121" s="85"/>
      <c r="X1121" s="85"/>
      <c r="Y1121" s="85"/>
      <c r="Z1121" s="85"/>
      <c r="AA1121" s="85"/>
      <c r="AB1121" s="86"/>
      <c r="AC1121" s="86"/>
      <c r="AD1121" s="85"/>
      <c r="AE1121" s="85">
        <v>1</v>
      </c>
      <c r="AF1121" s="85"/>
      <c r="AG1121" s="85"/>
      <c r="AH1121" s="85"/>
      <c r="AI1121" s="85"/>
      <c r="AJ1121" s="85"/>
    </row>
    <row r="1122" spans="1:36" ht="16.5" thickTop="1" thickBot="1">
      <c r="A1122" s="105">
        <f>A1121+1</f>
        <v>7</v>
      </c>
      <c r="B1122" s="114" t="s">
        <v>5122</v>
      </c>
      <c r="C1122" s="107">
        <v>1987</v>
      </c>
      <c r="D1122" s="107"/>
      <c r="E1122" s="114" t="s">
        <v>91</v>
      </c>
      <c r="F1122" s="107">
        <v>5</v>
      </c>
      <c r="G1122" s="107">
        <v>5</v>
      </c>
      <c r="H1122" s="111">
        <v>3940.5</v>
      </c>
      <c r="I1122" s="111">
        <v>2871.3</v>
      </c>
      <c r="J1122" s="111">
        <v>2871.3</v>
      </c>
      <c r="K1122" s="241">
        <v>112</v>
      </c>
      <c r="L1122" s="110">
        <f>SUM(M1122:P1122)</f>
        <v>6450243.8549999995</v>
      </c>
      <c r="M1122" s="108"/>
      <c r="N1122" s="108"/>
      <c r="O1122" s="108"/>
      <c r="P1122" s="110">
        <f>'Форма 2'!C1122-M1122-N1122-O1122</f>
        <v>6450243.8549999995</v>
      </c>
      <c r="Q1122" s="111">
        <f>L1122/I1122</f>
        <v>2246.4541688433806</v>
      </c>
      <c r="R1122" s="111">
        <f>Q1122</f>
        <v>2246.4541688433806</v>
      </c>
      <c r="S1122" s="112" t="s">
        <v>1280</v>
      </c>
      <c r="T1122" s="107" t="s">
        <v>92</v>
      </c>
      <c r="U1122" s="219"/>
      <c r="V1122" s="153"/>
      <c r="W1122" s="153"/>
      <c r="X1122" s="153">
        <v>1</v>
      </c>
      <c r="Y1122" s="153">
        <v>1</v>
      </c>
      <c r="Z1122" s="153">
        <v>1</v>
      </c>
      <c r="AA1122" s="153"/>
      <c r="AB1122" s="86"/>
      <c r="AC1122" s="86"/>
      <c r="AD1122" s="153"/>
      <c r="AE1122" s="153"/>
      <c r="AF1122" s="153"/>
      <c r="AG1122" s="85"/>
      <c r="AH1122" s="153"/>
      <c r="AI1122" s="153"/>
      <c r="AJ1122" s="153"/>
    </row>
    <row r="1123" spans="1:36" ht="16.5" thickTop="1" thickBot="1">
      <c r="A1123" s="105">
        <f>A1121+1</f>
        <v>7</v>
      </c>
      <c r="B1123" s="114" t="s">
        <v>1292</v>
      </c>
      <c r="C1123" s="113">
        <v>1973</v>
      </c>
      <c r="D1123" s="107"/>
      <c r="E1123" s="114" t="s">
        <v>171</v>
      </c>
      <c r="F1123" s="107">
        <v>2</v>
      </c>
      <c r="G1123" s="107">
        <v>1</v>
      </c>
      <c r="H1123" s="111">
        <v>313.3</v>
      </c>
      <c r="I1123" s="111">
        <v>313.3</v>
      </c>
      <c r="J1123" s="111">
        <v>194</v>
      </c>
      <c r="K1123" s="125"/>
      <c r="L1123" s="110">
        <f t="shared" si="281"/>
        <v>1825646.095</v>
      </c>
      <c r="M1123" s="108"/>
      <c r="N1123" s="108"/>
      <c r="O1123" s="108"/>
      <c r="P1123" s="110">
        <f>'Форма 2'!C1123-M1123-N1123-O1123</f>
        <v>1825646.095</v>
      </c>
      <c r="Q1123" s="111">
        <f t="shared" si="282"/>
        <v>5827.15</v>
      </c>
      <c r="R1123" s="111">
        <f t="shared" si="283"/>
        <v>5827.15</v>
      </c>
      <c r="S1123" s="112" t="s">
        <v>1280</v>
      </c>
      <c r="T1123" s="107" t="s">
        <v>82</v>
      </c>
      <c r="U1123" s="217"/>
      <c r="V1123" s="85"/>
      <c r="W1123" s="85"/>
      <c r="X1123" s="85"/>
      <c r="Y1123" s="85"/>
      <c r="Z1123" s="85"/>
      <c r="AA1123" s="85"/>
      <c r="AB1123" s="86"/>
      <c r="AC1123" s="86"/>
      <c r="AD1123" s="85"/>
      <c r="AE1123" s="85">
        <v>1</v>
      </c>
      <c r="AF1123" s="85"/>
      <c r="AG1123" s="85"/>
      <c r="AH1123" s="85"/>
      <c r="AI1123" s="85"/>
      <c r="AJ1123" s="85"/>
    </row>
    <row r="1124" spans="1:36" ht="17.25" thickTop="1" thickBot="1">
      <c r="A1124" s="221">
        <v>0</v>
      </c>
      <c r="B1124" s="13" t="s">
        <v>116</v>
      </c>
      <c r="C1124" s="5"/>
      <c r="D1124" s="5"/>
      <c r="E1124" s="5"/>
      <c r="F1124" s="5"/>
      <c r="G1124" s="5"/>
      <c r="H1124" s="17">
        <f t="shared" ref="H1124:P1124" si="284">SUM(H1125:H1130)</f>
        <v>4698.8</v>
      </c>
      <c r="I1124" s="17">
        <f t="shared" si="284"/>
        <v>4698.8</v>
      </c>
      <c r="J1124" s="17">
        <f t="shared" si="284"/>
        <v>4537.2</v>
      </c>
      <c r="K1124" s="15">
        <f t="shared" si="284"/>
        <v>205</v>
      </c>
      <c r="L1124" s="14">
        <f t="shared" si="284"/>
        <v>29198149.592000004</v>
      </c>
      <c r="M1124" s="14">
        <f t="shared" si="284"/>
        <v>0</v>
      </c>
      <c r="N1124" s="14">
        <f t="shared" si="284"/>
        <v>0</v>
      </c>
      <c r="O1124" s="14">
        <f t="shared" si="284"/>
        <v>0</v>
      </c>
      <c r="P1124" s="14">
        <f t="shared" si="284"/>
        <v>29198149.592000004</v>
      </c>
      <c r="Q1124" s="8" t="s">
        <v>76</v>
      </c>
      <c r="R1124" s="8" t="s">
        <v>76</v>
      </c>
      <c r="S1124" s="8" t="s">
        <v>76</v>
      </c>
      <c r="T1124" s="5" t="s">
        <v>76</v>
      </c>
      <c r="U1124" s="218" t="s">
        <v>76</v>
      </c>
      <c r="V1124" s="84" t="s">
        <v>76</v>
      </c>
      <c r="W1124" s="84" t="s">
        <v>76</v>
      </c>
      <c r="X1124" s="84" t="s">
        <v>76</v>
      </c>
      <c r="Y1124" s="84" t="s">
        <v>76</v>
      </c>
      <c r="Z1124" s="84" t="s">
        <v>76</v>
      </c>
      <c r="AA1124" s="84" t="s">
        <v>76</v>
      </c>
      <c r="AB1124" s="84" t="s">
        <v>76</v>
      </c>
      <c r="AC1124" s="84" t="s">
        <v>76</v>
      </c>
      <c r="AD1124" s="84" t="s">
        <v>76</v>
      </c>
      <c r="AE1124" s="84" t="s">
        <v>76</v>
      </c>
      <c r="AF1124" s="84" t="s">
        <v>76</v>
      </c>
      <c r="AG1124" s="84" t="s">
        <v>76</v>
      </c>
      <c r="AH1124" s="84" t="s">
        <v>76</v>
      </c>
      <c r="AI1124" s="84" t="s">
        <v>76</v>
      </c>
      <c r="AJ1124" s="84" t="s">
        <v>76</v>
      </c>
    </row>
    <row r="1125" spans="1:36" ht="16.5" thickTop="1" thickBot="1">
      <c r="A1125" s="105">
        <f t="shared" si="264"/>
        <v>1</v>
      </c>
      <c r="B1125" s="112" t="s">
        <v>1293</v>
      </c>
      <c r="C1125" s="115">
        <v>1962</v>
      </c>
      <c r="D1125" s="107"/>
      <c r="E1125" s="114" t="s">
        <v>80</v>
      </c>
      <c r="F1125" s="107">
        <v>2</v>
      </c>
      <c r="G1125" s="107">
        <v>2</v>
      </c>
      <c r="H1125" s="111">
        <v>663.5</v>
      </c>
      <c r="I1125" s="111">
        <v>663.5</v>
      </c>
      <c r="J1125" s="111">
        <v>615.29999999999995</v>
      </c>
      <c r="K1125" s="109">
        <v>35</v>
      </c>
      <c r="L1125" s="110">
        <f t="shared" ref="L1125:L1128" si="285">SUM(M1125:P1125)</f>
        <v>6341328.2649999997</v>
      </c>
      <c r="M1125" s="108"/>
      <c r="N1125" s="108"/>
      <c r="O1125" s="108"/>
      <c r="P1125" s="110">
        <f>'Форма 2'!C1125-M1125-N1125-O1125</f>
        <v>6341328.2649999997</v>
      </c>
      <c r="Q1125" s="111">
        <f t="shared" ref="Q1125:Q1128" si="286">L1125/I1125</f>
        <v>9557.39</v>
      </c>
      <c r="R1125" s="111">
        <f t="shared" ref="R1125:R1128" si="287">Q1125</f>
        <v>9557.39</v>
      </c>
      <c r="S1125" s="112" t="s">
        <v>1280</v>
      </c>
      <c r="T1125" s="107" t="s">
        <v>82</v>
      </c>
      <c r="U1125" s="217"/>
      <c r="V1125" s="85"/>
      <c r="W1125" s="85"/>
      <c r="X1125" s="85"/>
      <c r="Y1125" s="85"/>
      <c r="Z1125" s="85"/>
      <c r="AA1125" s="85"/>
      <c r="AB1125" s="86"/>
      <c r="AC1125" s="86"/>
      <c r="AD1125" s="85">
        <v>1</v>
      </c>
      <c r="AE1125" s="85"/>
      <c r="AF1125" s="85"/>
      <c r="AG1125" s="85"/>
      <c r="AH1125" s="85"/>
      <c r="AI1125" s="85"/>
      <c r="AJ1125" s="85"/>
    </row>
    <row r="1126" spans="1:36" ht="16.5" thickTop="1" thickBot="1">
      <c r="A1126" s="105">
        <f t="shared" si="264"/>
        <v>2</v>
      </c>
      <c r="B1126" s="112" t="s">
        <v>1294</v>
      </c>
      <c r="C1126" s="115">
        <v>1962</v>
      </c>
      <c r="D1126" s="119" t="s">
        <v>1295</v>
      </c>
      <c r="E1126" s="147" t="s">
        <v>118</v>
      </c>
      <c r="F1126" s="107">
        <v>2</v>
      </c>
      <c r="G1126" s="107">
        <v>2</v>
      </c>
      <c r="H1126" s="111">
        <v>617.79999999999995</v>
      </c>
      <c r="I1126" s="111">
        <v>617.79999999999995</v>
      </c>
      <c r="J1126" s="111">
        <v>617.79999999999995</v>
      </c>
      <c r="K1126" s="109">
        <v>26</v>
      </c>
      <c r="L1126" s="110">
        <f t="shared" si="285"/>
        <v>5904555.5419999994</v>
      </c>
      <c r="M1126" s="108"/>
      <c r="N1126" s="108"/>
      <c r="O1126" s="108"/>
      <c r="P1126" s="110">
        <f>'Форма 2'!C1126-M1126-N1126-O1126</f>
        <v>5904555.5419999994</v>
      </c>
      <c r="Q1126" s="111">
        <f t="shared" si="286"/>
        <v>9557.39</v>
      </c>
      <c r="R1126" s="111">
        <f t="shared" si="287"/>
        <v>9557.39</v>
      </c>
      <c r="S1126" s="112" t="s">
        <v>1280</v>
      </c>
      <c r="T1126" s="107" t="s">
        <v>92</v>
      </c>
      <c r="U1126" s="217"/>
      <c r="V1126" s="85"/>
      <c r="W1126" s="85"/>
      <c r="X1126" s="85"/>
      <c r="Y1126" s="85"/>
      <c r="Z1126" s="85"/>
      <c r="AA1126" s="85"/>
      <c r="AB1126" s="86"/>
      <c r="AC1126" s="86"/>
      <c r="AD1126" s="85">
        <v>1</v>
      </c>
      <c r="AE1126" s="85"/>
      <c r="AF1126" s="85"/>
      <c r="AG1126" s="85"/>
      <c r="AH1126" s="85"/>
      <c r="AI1126" s="85"/>
      <c r="AJ1126" s="85"/>
    </row>
    <row r="1127" spans="1:36" ht="16.5" thickTop="1" thickBot="1">
      <c r="A1127" s="105">
        <f t="shared" si="264"/>
        <v>3</v>
      </c>
      <c r="B1127" s="112" t="s">
        <v>1296</v>
      </c>
      <c r="C1127" s="105">
        <v>1970</v>
      </c>
      <c r="D1127" s="107"/>
      <c r="E1127" s="114" t="s">
        <v>80</v>
      </c>
      <c r="F1127" s="107">
        <v>2</v>
      </c>
      <c r="G1127" s="107">
        <v>2</v>
      </c>
      <c r="H1127" s="111">
        <v>620</v>
      </c>
      <c r="I1127" s="111">
        <v>620</v>
      </c>
      <c r="J1127" s="111">
        <v>620</v>
      </c>
      <c r="K1127" s="122">
        <v>27</v>
      </c>
      <c r="L1127" s="110">
        <f t="shared" si="285"/>
        <v>5925581.7999999998</v>
      </c>
      <c r="M1127" s="108"/>
      <c r="N1127" s="108"/>
      <c r="O1127" s="108"/>
      <c r="P1127" s="110">
        <f>'Форма 2'!C1127-M1127-N1127-O1127</f>
        <v>5925581.7999999998</v>
      </c>
      <c r="Q1127" s="111">
        <f t="shared" si="286"/>
        <v>9557.39</v>
      </c>
      <c r="R1127" s="111">
        <f t="shared" si="287"/>
        <v>9557.39</v>
      </c>
      <c r="S1127" s="112" t="s">
        <v>1280</v>
      </c>
      <c r="T1127" s="107" t="s">
        <v>92</v>
      </c>
      <c r="U1127" s="217"/>
      <c r="V1127" s="85"/>
      <c r="W1127" s="85"/>
      <c r="X1127" s="85"/>
      <c r="Y1127" s="85"/>
      <c r="Z1127" s="85"/>
      <c r="AA1127" s="85"/>
      <c r="AB1127" s="86"/>
      <c r="AC1127" s="86"/>
      <c r="AD1127" s="85">
        <v>1</v>
      </c>
      <c r="AE1127" s="85"/>
      <c r="AF1127" s="85"/>
      <c r="AG1127" s="85"/>
      <c r="AH1127" s="85"/>
      <c r="AI1127" s="85"/>
      <c r="AJ1127" s="85"/>
    </row>
    <row r="1128" spans="1:36" ht="16.5" thickTop="1" thickBot="1">
      <c r="A1128" s="105">
        <f t="shared" si="264"/>
        <v>4</v>
      </c>
      <c r="B1128" s="112" t="s">
        <v>1297</v>
      </c>
      <c r="C1128" s="115">
        <v>1968</v>
      </c>
      <c r="D1128" s="107"/>
      <c r="E1128" s="114" t="s">
        <v>80</v>
      </c>
      <c r="F1128" s="107">
        <v>3</v>
      </c>
      <c r="G1128" s="107">
        <v>2</v>
      </c>
      <c r="H1128" s="111">
        <v>802</v>
      </c>
      <c r="I1128" s="111">
        <v>802</v>
      </c>
      <c r="J1128" s="111">
        <v>802</v>
      </c>
      <c r="K1128" s="109">
        <v>34</v>
      </c>
      <c r="L1128" s="110">
        <f t="shared" si="285"/>
        <v>4673374.3</v>
      </c>
      <c r="M1128" s="108"/>
      <c r="N1128" s="108"/>
      <c r="O1128" s="108"/>
      <c r="P1128" s="110">
        <f>'Форма 2'!C1128-M1128-N1128-O1128</f>
        <v>4673374.3</v>
      </c>
      <c r="Q1128" s="111">
        <f t="shared" si="286"/>
        <v>5827.15</v>
      </c>
      <c r="R1128" s="111">
        <f t="shared" si="287"/>
        <v>5827.15</v>
      </c>
      <c r="S1128" s="112" t="s">
        <v>1280</v>
      </c>
      <c r="T1128" s="107" t="s">
        <v>92</v>
      </c>
      <c r="U1128" s="217"/>
      <c r="V1128" s="85"/>
      <c r="W1128" s="85"/>
      <c r="X1128" s="85"/>
      <c r="Y1128" s="85"/>
      <c r="Z1128" s="85"/>
      <c r="AA1128" s="85"/>
      <c r="AB1128" s="86"/>
      <c r="AC1128" s="86"/>
      <c r="AD1128" s="85"/>
      <c r="AE1128" s="85">
        <v>1</v>
      </c>
      <c r="AF1128" s="85"/>
      <c r="AG1128" s="85"/>
      <c r="AH1128" s="85"/>
      <c r="AI1128" s="85"/>
      <c r="AJ1128" s="85"/>
    </row>
    <row r="1129" spans="1:36" ht="16.5" thickTop="1" thickBot="1">
      <c r="A1129" s="105">
        <f>A1128+1</f>
        <v>5</v>
      </c>
      <c r="B1129" s="112" t="s">
        <v>1298</v>
      </c>
      <c r="C1129" s="113">
        <v>1972</v>
      </c>
      <c r="D1129" s="107"/>
      <c r="E1129" s="114" t="s">
        <v>80</v>
      </c>
      <c r="F1129" s="107">
        <v>2</v>
      </c>
      <c r="G1129" s="107">
        <v>2</v>
      </c>
      <c r="H1129" s="111">
        <v>517.5</v>
      </c>
      <c r="I1129" s="111">
        <v>517.5</v>
      </c>
      <c r="J1129" s="111">
        <v>517.5</v>
      </c>
      <c r="K1129" s="125">
        <v>24</v>
      </c>
      <c r="L1129" s="110">
        <f>SUM(M1129:P1129)</f>
        <v>5259264.5250000004</v>
      </c>
      <c r="M1129" s="108"/>
      <c r="N1129" s="108"/>
      <c r="O1129" s="108"/>
      <c r="P1129" s="110">
        <f>'Форма 2'!C1129-M1129-N1129-O1129</f>
        <v>5259264.5250000004</v>
      </c>
      <c r="Q1129" s="111">
        <f>L1129/I1129</f>
        <v>10162.83</v>
      </c>
      <c r="R1129" s="111">
        <f>Q1129</f>
        <v>10162.83</v>
      </c>
      <c r="S1129" s="112" t="s">
        <v>1280</v>
      </c>
      <c r="T1129" s="107" t="s">
        <v>92</v>
      </c>
      <c r="U1129" s="217">
        <v>1</v>
      </c>
      <c r="V1129" s="85">
        <v>1</v>
      </c>
      <c r="W1129" s="85"/>
      <c r="X1129" s="85">
        <v>1</v>
      </c>
      <c r="Y1129" s="85"/>
      <c r="Z1129" s="85">
        <v>1</v>
      </c>
      <c r="AA1129" s="85"/>
      <c r="AB1129" s="86"/>
      <c r="AC1129" s="86"/>
      <c r="AD1129" s="85"/>
      <c r="AE1129" s="85"/>
      <c r="AF1129" s="85"/>
      <c r="AG1129" s="85"/>
      <c r="AH1129" s="85"/>
      <c r="AI1129" s="85"/>
      <c r="AJ1129" s="85"/>
    </row>
    <row r="1130" spans="1:36" ht="16.5" thickTop="1" thickBot="1">
      <c r="A1130" s="105">
        <f>A1129+1</f>
        <v>6</v>
      </c>
      <c r="B1130" s="112" t="s">
        <v>1299</v>
      </c>
      <c r="C1130" s="107">
        <v>1970</v>
      </c>
      <c r="D1130" s="107"/>
      <c r="E1130" s="114" t="s">
        <v>80</v>
      </c>
      <c r="F1130" s="107">
        <v>3</v>
      </c>
      <c r="G1130" s="107">
        <v>3</v>
      </c>
      <c r="H1130" s="111">
        <v>1478</v>
      </c>
      <c r="I1130" s="111">
        <v>1478</v>
      </c>
      <c r="J1130" s="111">
        <v>1364.6</v>
      </c>
      <c r="K1130" s="122">
        <v>59</v>
      </c>
      <c r="L1130" s="110">
        <f>SUM(M1130:P1130)</f>
        <v>1094045.1600000001</v>
      </c>
      <c r="M1130" s="108"/>
      <c r="N1130" s="108"/>
      <c r="O1130" s="108"/>
      <c r="P1130" s="110">
        <f>'Форма 2'!C1130-M1130-N1130-O1130</f>
        <v>1094045.1600000001</v>
      </c>
      <c r="Q1130" s="111">
        <f>L1130/I1130</f>
        <v>740.22000000000014</v>
      </c>
      <c r="R1130" s="111">
        <f>Q1130</f>
        <v>740.22000000000014</v>
      </c>
      <c r="S1130" s="112" t="s">
        <v>1280</v>
      </c>
      <c r="T1130" s="107" t="s">
        <v>92</v>
      </c>
      <c r="U1130" s="219">
        <f>IF(ISNUMBER('Форма 2'!D1129),1)</f>
        <v>1</v>
      </c>
      <c r="V1130" s="153"/>
      <c r="W1130" s="153"/>
      <c r="X1130" s="153"/>
      <c r="Y1130" s="153"/>
      <c r="Z1130" s="153"/>
      <c r="AA1130" s="153"/>
      <c r="AB1130" s="86"/>
      <c r="AC1130" s="86"/>
      <c r="AD1130" s="153"/>
      <c r="AE1130" s="153"/>
      <c r="AF1130" s="153"/>
      <c r="AG1130" s="85"/>
      <c r="AH1130" s="153"/>
      <c r="AI1130" s="153"/>
      <c r="AJ1130" s="153"/>
    </row>
    <row r="1131" spans="1:36" ht="17.25" thickTop="1" thickBot="1">
      <c r="A1131" s="221">
        <v>0</v>
      </c>
      <c r="B1131" s="13" t="s">
        <v>128</v>
      </c>
      <c r="C1131" s="5"/>
      <c r="D1131" s="5"/>
      <c r="E1131" s="5"/>
      <c r="F1131" s="5"/>
      <c r="G1131" s="5"/>
      <c r="H1131" s="17">
        <f t="shared" ref="H1131:P1131" si="288">SUM(H1132:H1150)</f>
        <v>60145.3</v>
      </c>
      <c r="I1131" s="17">
        <f t="shared" si="288"/>
        <v>52895.900000000016</v>
      </c>
      <c r="J1131" s="17">
        <f t="shared" si="288"/>
        <v>46058.2</v>
      </c>
      <c r="K1131" s="15">
        <f t="shared" si="288"/>
        <v>2331</v>
      </c>
      <c r="L1131" s="14">
        <f t="shared" si="288"/>
        <v>157237322.68700001</v>
      </c>
      <c r="M1131" s="14">
        <f t="shared" si="288"/>
        <v>0</v>
      </c>
      <c r="N1131" s="14">
        <f t="shared" si="288"/>
        <v>0</v>
      </c>
      <c r="O1131" s="14">
        <f t="shared" si="288"/>
        <v>0</v>
      </c>
      <c r="P1131" s="14">
        <f t="shared" si="288"/>
        <v>157237322.68700001</v>
      </c>
      <c r="Q1131" s="8" t="s">
        <v>76</v>
      </c>
      <c r="R1131" s="8" t="s">
        <v>76</v>
      </c>
      <c r="S1131" s="8" t="s">
        <v>76</v>
      </c>
      <c r="T1131" s="5" t="s">
        <v>76</v>
      </c>
      <c r="U1131" s="218" t="s">
        <v>76</v>
      </c>
      <c r="V1131" s="84" t="s">
        <v>76</v>
      </c>
      <c r="W1131" s="84" t="s">
        <v>76</v>
      </c>
      <c r="X1131" s="84" t="s">
        <v>76</v>
      </c>
      <c r="Y1131" s="84" t="s">
        <v>76</v>
      </c>
      <c r="Z1131" s="84" t="s">
        <v>76</v>
      </c>
      <c r="AA1131" s="84" t="s">
        <v>76</v>
      </c>
      <c r="AB1131" s="84" t="s">
        <v>76</v>
      </c>
      <c r="AC1131" s="84" t="s">
        <v>76</v>
      </c>
      <c r="AD1131" s="84" t="s">
        <v>76</v>
      </c>
      <c r="AE1131" s="84" t="s">
        <v>76</v>
      </c>
      <c r="AF1131" s="84" t="s">
        <v>76</v>
      </c>
      <c r="AG1131" s="84" t="s">
        <v>76</v>
      </c>
      <c r="AH1131" s="84" t="s">
        <v>76</v>
      </c>
      <c r="AI1131" s="84" t="s">
        <v>76</v>
      </c>
      <c r="AJ1131" s="84" t="s">
        <v>76</v>
      </c>
    </row>
    <row r="1132" spans="1:36" ht="16.5" thickTop="1" thickBot="1">
      <c r="A1132" s="252">
        <f>A1131+1</f>
        <v>1</v>
      </c>
      <c r="B1132" s="191" t="s">
        <v>5056</v>
      </c>
      <c r="C1132" s="107">
        <v>1955</v>
      </c>
      <c r="D1132" s="107">
        <v>2009</v>
      </c>
      <c r="E1132" s="114" t="s">
        <v>94</v>
      </c>
      <c r="F1132" s="107">
        <v>5</v>
      </c>
      <c r="G1132" s="107">
        <v>4</v>
      </c>
      <c r="H1132" s="111">
        <v>4685.3</v>
      </c>
      <c r="I1132" s="111">
        <v>4227.5</v>
      </c>
      <c r="J1132" s="111">
        <v>3389.2</v>
      </c>
      <c r="K1132" s="122">
        <v>119</v>
      </c>
      <c r="L1132" s="110">
        <f>SUM(M1132:P1132)</f>
        <v>2452286.02</v>
      </c>
      <c r="M1132" s="108"/>
      <c r="N1132" s="108"/>
      <c r="O1132" s="108"/>
      <c r="P1132" s="110">
        <f>'Форма 2'!C1132-M1132-N1132-O1132</f>
        <v>2452286.02</v>
      </c>
      <c r="Q1132" s="111">
        <f>L1132/I1132</f>
        <v>580.07948432879948</v>
      </c>
      <c r="R1132" s="111">
        <f>Q1132</f>
        <v>580.07948432879948</v>
      </c>
      <c r="S1132" s="112" t="s">
        <v>1280</v>
      </c>
      <c r="T1132" s="107" t="s">
        <v>92</v>
      </c>
      <c r="U1132" s="219"/>
      <c r="V1132" s="153"/>
      <c r="W1132" s="153">
        <v>1</v>
      </c>
      <c r="X1132" s="153"/>
      <c r="Y1132" s="153"/>
      <c r="Z1132" s="153"/>
      <c r="AA1132" s="153"/>
      <c r="AB1132" s="86"/>
      <c r="AC1132" s="86"/>
      <c r="AD1132" s="153"/>
      <c r="AE1132" s="153"/>
      <c r="AF1132" s="153"/>
      <c r="AG1132" s="85"/>
      <c r="AH1132" s="153"/>
      <c r="AI1132" s="153"/>
      <c r="AJ1132" s="153"/>
    </row>
    <row r="1133" spans="1:36" ht="16.5" thickTop="1" thickBot="1">
      <c r="A1133" s="252">
        <f t="shared" ref="A1133:A1135" si="289">A1132+1</f>
        <v>2</v>
      </c>
      <c r="B1133" s="191" t="s">
        <v>130</v>
      </c>
      <c r="C1133" s="107">
        <v>1957</v>
      </c>
      <c r="D1133" s="107">
        <v>1957</v>
      </c>
      <c r="E1133" s="114" t="s">
        <v>80</v>
      </c>
      <c r="F1133" s="107">
        <v>5</v>
      </c>
      <c r="G1133" s="107">
        <v>4</v>
      </c>
      <c r="H1133" s="111">
        <v>4393</v>
      </c>
      <c r="I1133" s="111">
        <v>4144</v>
      </c>
      <c r="J1133" s="111">
        <v>3763.1</v>
      </c>
      <c r="K1133" s="122">
        <v>122</v>
      </c>
      <c r="L1133" s="110">
        <f t="shared" ref="L1133" si="290">SUM(M1133:P1133)</f>
        <v>1551300.09</v>
      </c>
      <c r="M1133" s="108"/>
      <c r="N1133" s="108"/>
      <c r="O1133" s="108"/>
      <c r="P1133" s="110">
        <f>'Форма 2'!C1133-M1133-N1133-O1133</f>
        <v>1551300.09</v>
      </c>
      <c r="Q1133" s="111">
        <f t="shared" ref="Q1133" si="291">L1133/I1133</f>
        <v>374.34847731660233</v>
      </c>
      <c r="R1133" s="111">
        <f t="shared" ref="R1133" si="292">Q1133</f>
        <v>374.34847731660233</v>
      </c>
      <c r="S1133" s="112" t="s">
        <v>1280</v>
      </c>
      <c r="T1133" s="107" t="s">
        <v>82</v>
      </c>
      <c r="U1133" s="219"/>
      <c r="V1133" s="153"/>
      <c r="W1133" s="153"/>
      <c r="X1133" s="153"/>
      <c r="Y1133" s="153"/>
      <c r="Z1133" s="153"/>
      <c r="AA1133" s="153"/>
      <c r="AB1133" s="86"/>
      <c r="AC1133" s="86"/>
      <c r="AD1133" s="153"/>
      <c r="AE1133" s="153"/>
      <c r="AF1133" s="153"/>
      <c r="AG1133" s="85"/>
      <c r="AH1133" s="153"/>
      <c r="AI1133" s="153">
        <v>1</v>
      </c>
      <c r="AJ1133" s="153"/>
    </row>
    <row r="1134" spans="1:36" ht="16.5" thickTop="1" thickBot="1">
      <c r="A1134" s="252">
        <f t="shared" si="289"/>
        <v>3</v>
      </c>
      <c r="B1134" s="191" t="s">
        <v>5057</v>
      </c>
      <c r="C1134" s="107">
        <v>1950</v>
      </c>
      <c r="D1134" s="107"/>
      <c r="E1134" s="114" t="s">
        <v>94</v>
      </c>
      <c r="F1134" s="107">
        <v>3</v>
      </c>
      <c r="G1134" s="107">
        <v>2</v>
      </c>
      <c r="H1134" s="111">
        <v>1497.1</v>
      </c>
      <c r="I1134" s="111">
        <v>1262.7</v>
      </c>
      <c r="J1134" s="111"/>
      <c r="K1134" s="122">
        <v>60</v>
      </c>
      <c r="L1134" s="110">
        <f t="shared" ref="L1134" si="293">SUM(M1134:P1134)</f>
        <v>3999143.3459999999</v>
      </c>
      <c r="M1134" s="108"/>
      <c r="N1134" s="108"/>
      <c r="O1134" s="108"/>
      <c r="P1134" s="110">
        <f>'Форма 2'!C1134-M1134-N1134-O1134</f>
        <v>3999143.3459999999</v>
      </c>
      <c r="Q1134" s="111">
        <f t="shared" ref="Q1134" si="294">L1134/I1134</f>
        <v>3167.1365692563554</v>
      </c>
      <c r="R1134" s="111">
        <f t="shared" ref="R1134" si="295">Q1134</f>
        <v>3167.1365692563554</v>
      </c>
      <c r="S1134" s="112" t="s">
        <v>1280</v>
      </c>
      <c r="T1134" s="107" t="s">
        <v>82</v>
      </c>
      <c r="U1134" s="219"/>
      <c r="V1134" s="153"/>
      <c r="W1134" s="153"/>
      <c r="X1134" s="153"/>
      <c r="Y1134" s="153"/>
      <c r="Z1134" s="153"/>
      <c r="AA1134" s="153"/>
      <c r="AB1134" s="86"/>
      <c r="AC1134" s="86"/>
      <c r="AD1134" s="153"/>
      <c r="AE1134" s="153"/>
      <c r="AF1134" s="153"/>
      <c r="AG1134" s="85"/>
      <c r="AH1134" s="153">
        <v>1</v>
      </c>
      <c r="AI1134" s="153"/>
      <c r="AJ1134" s="153"/>
    </row>
    <row r="1135" spans="1:36" ht="16.5" thickTop="1" thickBot="1">
      <c r="A1135" s="252">
        <f t="shared" si="289"/>
        <v>4</v>
      </c>
      <c r="B1135" s="192" t="s">
        <v>1300</v>
      </c>
      <c r="C1135" s="107">
        <v>1973</v>
      </c>
      <c r="D1135" s="107">
        <v>1973</v>
      </c>
      <c r="E1135" s="114" t="s">
        <v>80</v>
      </c>
      <c r="F1135" s="107">
        <v>5</v>
      </c>
      <c r="G1135" s="107">
        <v>4</v>
      </c>
      <c r="H1135" s="111">
        <v>3790.6</v>
      </c>
      <c r="I1135" s="111">
        <v>3342.7</v>
      </c>
      <c r="J1135" s="111">
        <v>3233.9</v>
      </c>
      <c r="K1135" s="122">
        <v>163</v>
      </c>
      <c r="L1135" s="110">
        <f>SUM(M1135:P1135)</f>
        <v>6462973</v>
      </c>
      <c r="M1135" s="108"/>
      <c r="N1135" s="108"/>
      <c r="O1135" s="108"/>
      <c r="P1135" s="110">
        <f>'Форма 2'!C1135-M1135-N1135-O1135</f>
        <v>6462973</v>
      </c>
      <c r="Q1135" s="111">
        <f>L1135/I1135</f>
        <v>1933.4588805456667</v>
      </c>
      <c r="R1135" s="111">
        <f>Q1135</f>
        <v>1933.4588805456667</v>
      </c>
      <c r="S1135" s="112" t="s">
        <v>1280</v>
      </c>
      <c r="T1135" s="107" t="s">
        <v>92</v>
      </c>
      <c r="U1135" s="217"/>
      <c r="V1135" s="85"/>
      <c r="W1135" s="85">
        <v>1</v>
      </c>
      <c r="X1135" s="85">
        <v>1</v>
      </c>
      <c r="Y1135" s="85">
        <v>1</v>
      </c>
      <c r="Z1135" s="85"/>
      <c r="AA1135" s="85"/>
      <c r="AB1135" s="86"/>
      <c r="AC1135" s="86"/>
      <c r="AD1135" s="85"/>
      <c r="AE1135" s="85"/>
      <c r="AF1135" s="85"/>
      <c r="AG1135" s="85"/>
      <c r="AH1135" s="85"/>
      <c r="AI1135" s="85"/>
      <c r="AJ1135" s="85"/>
    </row>
    <row r="1136" spans="1:36" ht="16.5" thickTop="1" thickBot="1">
      <c r="A1136" s="105">
        <f>A1135+1</f>
        <v>5</v>
      </c>
      <c r="B1136" s="191" t="s">
        <v>143</v>
      </c>
      <c r="C1136" s="107">
        <v>1980</v>
      </c>
      <c r="D1136" s="107">
        <v>1980</v>
      </c>
      <c r="E1136" s="114" t="s">
        <v>136</v>
      </c>
      <c r="F1136" s="107">
        <v>5</v>
      </c>
      <c r="G1136" s="107">
        <v>4</v>
      </c>
      <c r="H1136" s="111">
        <v>3500.6</v>
      </c>
      <c r="I1136" s="111">
        <v>2832.6</v>
      </c>
      <c r="J1136" s="111">
        <v>2832.6</v>
      </c>
      <c r="K1136" s="122">
        <v>150</v>
      </c>
      <c r="L1136" s="110">
        <f t="shared" ref="L1136" si="296">SUM(M1136:P1136)</f>
        <v>4136308.96</v>
      </c>
      <c r="M1136" s="108"/>
      <c r="N1136" s="108"/>
      <c r="O1136" s="108"/>
      <c r="P1136" s="110">
        <f>'Форма 2'!C1136-M1136-N1136-O1136</f>
        <v>4136308.96</v>
      </c>
      <c r="Q1136" s="111">
        <f t="shared" ref="Q1136" si="297">L1136/I1136</f>
        <v>1460.2516980865637</v>
      </c>
      <c r="R1136" s="111">
        <f t="shared" ref="R1136" si="298">Q1136</f>
        <v>1460.2516980865637</v>
      </c>
      <c r="S1136" s="112" t="s">
        <v>1280</v>
      </c>
      <c r="T1136" s="107" t="s">
        <v>92</v>
      </c>
      <c r="U1136" s="219"/>
      <c r="V1136" s="153"/>
      <c r="W1136" s="153"/>
      <c r="X1136" s="153">
        <v>1</v>
      </c>
      <c r="Y1136" s="153">
        <v>1</v>
      </c>
      <c r="Z1136" s="153"/>
      <c r="AA1136" s="153"/>
      <c r="AB1136" s="86"/>
      <c r="AC1136" s="86"/>
      <c r="AD1136" s="153"/>
      <c r="AE1136" s="153"/>
      <c r="AF1136" s="153"/>
      <c r="AG1136" s="85"/>
      <c r="AH1136" s="153"/>
      <c r="AI1136" s="153"/>
      <c r="AJ1136" s="153"/>
    </row>
    <row r="1137" spans="1:36" ht="16.5" thickTop="1" thickBot="1">
      <c r="A1137" s="105">
        <f t="shared" ref="A1137:A1206" si="299">A1136+1</f>
        <v>6</v>
      </c>
      <c r="B1137" s="192" t="s">
        <v>1301</v>
      </c>
      <c r="C1137" s="107">
        <v>1977</v>
      </c>
      <c r="D1137" s="239" t="s">
        <v>31</v>
      </c>
      <c r="E1137" s="114" t="s">
        <v>134</v>
      </c>
      <c r="F1137" s="107">
        <v>5.9</v>
      </c>
      <c r="G1137" s="107">
        <v>14</v>
      </c>
      <c r="H1137" s="111">
        <v>12510.1</v>
      </c>
      <c r="I1137" s="111">
        <v>11150.3</v>
      </c>
      <c r="J1137" s="111">
        <v>10068.9</v>
      </c>
      <c r="K1137" s="122">
        <v>578</v>
      </c>
      <c r="L1137" s="110">
        <f t="shared" ref="L1137:L1150" si="300">SUM(M1137:P1137)</f>
        <v>21329720.5</v>
      </c>
      <c r="M1137" s="108"/>
      <c r="N1137" s="108"/>
      <c r="O1137" s="108"/>
      <c r="P1137" s="110">
        <f>'Форма 2'!C1137-M1137-N1137-O1137</f>
        <v>21329720.5</v>
      </c>
      <c r="Q1137" s="111">
        <f t="shared" ref="Q1137:Q1150" si="301">L1137/I1137</f>
        <v>1912.9279481269564</v>
      </c>
      <c r="R1137" s="111">
        <f t="shared" ref="R1137:R1150" si="302">Q1137</f>
        <v>1912.9279481269564</v>
      </c>
      <c r="S1137" s="112" t="s">
        <v>1280</v>
      </c>
      <c r="T1137" s="107" t="s">
        <v>92</v>
      </c>
      <c r="U1137" s="217"/>
      <c r="V1137" s="85"/>
      <c r="W1137" s="85">
        <v>1</v>
      </c>
      <c r="X1137" s="85">
        <v>1</v>
      </c>
      <c r="Y1137" s="85">
        <v>1</v>
      </c>
      <c r="Z1137" s="85"/>
      <c r="AA1137" s="85"/>
      <c r="AB1137" s="86"/>
      <c r="AC1137" s="86"/>
      <c r="AD1137" s="85"/>
      <c r="AE1137" s="85"/>
      <c r="AF1137" s="85"/>
      <c r="AG1137" s="85"/>
      <c r="AH1137" s="85"/>
      <c r="AI1137" s="85"/>
      <c r="AJ1137" s="85"/>
    </row>
    <row r="1138" spans="1:36" ht="16.5" thickTop="1" thickBot="1">
      <c r="A1138" s="105">
        <f t="shared" si="299"/>
        <v>7</v>
      </c>
      <c r="B1138" s="192" t="s">
        <v>1302</v>
      </c>
      <c r="C1138" s="107">
        <v>1976</v>
      </c>
      <c r="D1138" s="107">
        <v>1976</v>
      </c>
      <c r="E1138" s="114" t="s">
        <v>136</v>
      </c>
      <c r="F1138" s="107">
        <v>5</v>
      </c>
      <c r="G1138" s="107">
        <v>6</v>
      </c>
      <c r="H1138" s="111">
        <v>4725.8999999999996</v>
      </c>
      <c r="I1138" s="111">
        <v>4140.3999999999996</v>
      </c>
      <c r="J1138" s="111">
        <v>4140.3999999999996</v>
      </c>
      <c r="K1138" s="122">
        <v>213</v>
      </c>
      <c r="L1138" s="110">
        <f t="shared" si="300"/>
        <v>8057659.4999999991</v>
      </c>
      <c r="M1138" s="108"/>
      <c r="N1138" s="108"/>
      <c r="O1138" s="108"/>
      <c r="P1138" s="110">
        <f>'Форма 2'!C1138-M1138-N1138-O1138</f>
        <v>8057659.4999999991</v>
      </c>
      <c r="Q1138" s="111">
        <f t="shared" si="301"/>
        <v>1946.1065356004251</v>
      </c>
      <c r="R1138" s="111">
        <f t="shared" si="302"/>
        <v>1946.1065356004251</v>
      </c>
      <c r="S1138" s="112" t="s">
        <v>1280</v>
      </c>
      <c r="T1138" s="107" t="s">
        <v>92</v>
      </c>
      <c r="U1138" s="217"/>
      <c r="V1138" s="85"/>
      <c r="W1138" s="85">
        <v>1</v>
      </c>
      <c r="X1138" s="85">
        <v>1</v>
      </c>
      <c r="Y1138" s="85">
        <v>1</v>
      </c>
      <c r="Z1138" s="85"/>
      <c r="AA1138" s="85"/>
      <c r="AB1138" s="86"/>
      <c r="AC1138" s="86"/>
      <c r="AD1138" s="85"/>
      <c r="AE1138" s="85"/>
      <c r="AF1138" s="85"/>
      <c r="AG1138" s="85"/>
      <c r="AH1138" s="85"/>
      <c r="AI1138" s="85"/>
      <c r="AJ1138" s="85"/>
    </row>
    <row r="1139" spans="1:36" ht="16.5" thickTop="1" thickBot="1">
      <c r="A1139" s="105">
        <f>A1138+1</f>
        <v>8</v>
      </c>
      <c r="B1139" s="192" t="s">
        <v>1303</v>
      </c>
      <c r="C1139" s="105">
        <v>1952</v>
      </c>
      <c r="D1139" s="105">
        <v>1952</v>
      </c>
      <c r="E1139" s="114" t="s">
        <v>80</v>
      </c>
      <c r="F1139" s="107">
        <v>4</v>
      </c>
      <c r="G1139" s="107">
        <v>4</v>
      </c>
      <c r="H1139" s="111">
        <v>3603</v>
      </c>
      <c r="I1139" s="111">
        <v>3229.8</v>
      </c>
      <c r="J1139" s="111">
        <v>2214.8000000000002</v>
      </c>
      <c r="K1139" s="122">
        <v>67</v>
      </c>
      <c r="L1139" s="110">
        <f>SUM(M1139:P1139)</f>
        <v>20531587.409999996</v>
      </c>
      <c r="M1139" s="108"/>
      <c r="N1139" s="108"/>
      <c r="O1139" s="108"/>
      <c r="P1139" s="110">
        <f>'Форма 2'!C1139-M1139-N1139-O1139</f>
        <v>20531587.409999996</v>
      </c>
      <c r="Q1139" s="111">
        <f>L1139/I1139</f>
        <v>6356.9222273824989</v>
      </c>
      <c r="R1139" s="111">
        <f>Q1139</f>
        <v>6356.9222273824989</v>
      </c>
      <c r="S1139" s="112" t="s">
        <v>1280</v>
      </c>
      <c r="T1139" s="107" t="s">
        <v>92</v>
      </c>
      <c r="U1139" s="217"/>
      <c r="V1139" s="85"/>
      <c r="W1139" s="85"/>
      <c r="X1139" s="85"/>
      <c r="Y1139" s="85"/>
      <c r="Z1139" s="85"/>
      <c r="AA1139" s="85"/>
      <c r="AB1139" s="86"/>
      <c r="AC1139" s="86"/>
      <c r="AD1139" s="85"/>
      <c r="AE1139" s="85">
        <v>1</v>
      </c>
      <c r="AF1139" s="85">
        <v>1</v>
      </c>
      <c r="AG1139" s="85"/>
      <c r="AH1139" s="85"/>
      <c r="AI1139" s="85"/>
      <c r="AJ1139" s="85"/>
    </row>
    <row r="1140" spans="1:36" ht="16.5" thickTop="1" thickBot="1">
      <c r="A1140" s="105">
        <f>A1139+1</f>
        <v>9</v>
      </c>
      <c r="B1140" s="191" t="s">
        <v>2434</v>
      </c>
      <c r="C1140" s="107">
        <v>1978</v>
      </c>
      <c r="D1140" s="107">
        <v>1978</v>
      </c>
      <c r="E1140" s="114" t="s">
        <v>136</v>
      </c>
      <c r="F1140" s="107">
        <v>9</v>
      </c>
      <c r="G1140" s="107">
        <v>4</v>
      </c>
      <c r="H1140" s="111">
        <v>9029.7000000000007</v>
      </c>
      <c r="I1140" s="111">
        <v>7775.3</v>
      </c>
      <c r="J1140" s="111">
        <v>7775.3</v>
      </c>
      <c r="K1140" s="122">
        <v>360</v>
      </c>
      <c r="L1140" s="110">
        <f>SUM(M1140:P1140)</f>
        <v>9052816.0319999997</v>
      </c>
      <c r="M1140" s="108"/>
      <c r="N1140" s="108"/>
      <c r="O1140" s="108"/>
      <c r="P1140" s="110">
        <f>'Форма 2'!C1140-M1140-N1140-O1140</f>
        <v>9052816.0319999997</v>
      </c>
      <c r="Q1140" s="111">
        <f>L1140/I1140</f>
        <v>1164.3044039458284</v>
      </c>
      <c r="R1140" s="111">
        <f>Q1140</f>
        <v>1164.3044039458284</v>
      </c>
      <c r="S1140" s="112" t="s">
        <v>1280</v>
      </c>
      <c r="T1140" s="107" t="s">
        <v>92</v>
      </c>
      <c r="U1140" s="219">
        <v>1</v>
      </c>
      <c r="V1140" s="153"/>
      <c r="W1140" s="153"/>
      <c r="X1140" s="153"/>
      <c r="Y1140" s="153"/>
      <c r="Z1140" s="153"/>
      <c r="AA1140" s="153"/>
      <c r="AB1140" s="86"/>
      <c r="AC1140" s="86"/>
      <c r="AD1140" s="153"/>
      <c r="AE1140" s="153"/>
      <c r="AF1140" s="153"/>
      <c r="AG1140" s="85"/>
      <c r="AH1140" s="153"/>
      <c r="AI1140" s="153"/>
      <c r="AJ1140" s="153"/>
    </row>
    <row r="1141" spans="1:36" ht="16.5" thickTop="1" thickBot="1">
      <c r="A1141" s="105">
        <f>A1139+1</f>
        <v>9</v>
      </c>
      <c r="B1141" s="192" t="s">
        <v>1304</v>
      </c>
      <c r="C1141" s="105">
        <v>1958</v>
      </c>
      <c r="D1141" s="105">
        <v>1958</v>
      </c>
      <c r="E1141" s="114" t="s">
        <v>80</v>
      </c>
      <c r="F1141" s="107">
        <v>4</v>
      </c>
      <c r="G1141" s="107">
        <v>4</v>
      </c>
      <c r="H1141" s="111">
        <v>2875.5</v>
      </c>
      <c r="I1141" s="111">
        <v>2542.6</v>
      </c>
      <c r="J1141" s="111">
        <v>2197.6</v>
      </c>
      <c r="K1141" s="122">
        <v>68</v>
      </c>
      <c r="L1141" s="110">
        <f t="shared" si="300"/>
        <v>29335822.245000001</v>
      </c>
      <c r="M1141" s="108"/>
      <c r="N1141" s="108"/>
      <c r="O1141" s="108"/>
      <c r="P1141" s="110">
        <f>'Форма 2'!C1141-M1141-N1141-O1141</f>
        <v>29335822.245000001</v>
      </c>
      <c r="Q1141" s="111">
        <f>L1141/I1141</f>
        <v>11537.726046173209</v>
      </c>
      <c r="R1141" s="111">
        <f>Q1141</f>
        <v>11537.726046173209</v>
      </c>
      <c r="S1141" s="112" t="s">
        <v>1280</v>
      </c>
      <c r="T1141" s="107" t="s">
        <v>82</v>
      </c>
      <c r="U1141" s="217"/>
      <c r="V1141" s="85"/>
      <c r="W1141" s="85"/>
      <c r="X1141" s="85"/>
      <c r="Y1141" s="85"/>
      <c r="Z1141" s="85"/>
      <c r="AA1141" s="85"/>
      <c r="AB1141" s="86"/>
      <c r="AC1141" s="86"/>
      <c r="AD1141" s="85">
        <v>1</v>
      </c>
      <c r="AE1141" s="85">
        <v>1</v>
      </c>
      <c r="AF1141" s="85">
        <v>1</v>
      </c>
      <c r="AG1141" s="85"/>
      <c r="AH1141" s="85"/>
      <c r="AI1141" s="85"/>
      <c r="AJ1141" s="85"/>
    </row>
    <row r="1142" spans="1:36" ht="16.5" thickTop="1" thickBot="1">
      <c r="A1142" s="105">
        <f t="shared" si="299"/>
        <v>10</v>
      </c>
      <c r="B1142" s="192" t="s">
        <v>1305</v>
      </c>
      <c r="C1142" s="107">
        <v>1971</v>
      </c>
      <c r="D1142" s="107"/>
      <c r="E1142" s="114" t="s">
        <v>94</v>
      </c>
      <c r="F1142" s="107">
        <v>5</v>
      </c>
      <c r="G1142" s="107">
        <v>1</v>
      </c>
      <c r="H1142" s="111">
        <v>3964.6</v>
      </c>
      <c r="I1142" s="111">
        <v>3293.4</v>
      </c>
      <c r="J1142" s="111">
        <v>1808.5</v>
      </c>
      <c r="K1142" s="122">
        <v>233</v>
      </c>
      <c r="L1142" s="110">
        <f t="shared" si="300"/>
        <v>26251757.483999997</v>
      </c>
      <c r="M1142" s="108"/>
      <c r="N1142" s="108"/>
      <c r="O1142" s="108"/>
      <c r="P1142" s="110">
        <f>'Форма 2'!C1142-M1142-N1142-O1142</f>
        <v>26251757.483999997</v>
      </c>
      <c r="Q1142" s="111">
        <f>L1142/I1142</f>
        <v>7971.0200655857161</v>
      </c>
      <c r="R1142" s="111">
        <f>Q1142</f>
        <v>7971.0200655857161</v>
      </c>
      <c r="S1142" s="112" t="s">
        <v>1280</v>
      </c>
      <c r="T1142" s="107" t="s">
        <v>82</v>
      </c>
      <c r="U1142" s="217"/>
      <c r="V1142" s="85"/>
      <c r="W1142" s="85"/>
      <c r="X1142" s="85"/>
      <c r="Y1142" s="85"/>
      <c r="Z1142" s="85"/>
      <c r="AA1142" s="85"/>
      <c r="AB1142" s="86"/>
      <c r="AC1142" s="86"/>
      <c r="AD1142" s="85"/>
      <c r="AE1142" s="85">
        <v>1</v>
      </c>
      <c r="AF1142" s="85"/>
      <c r="AG1142" s="85"/>
      <c r="AH1142" s="85">
        <v>1</v>
      </c>
      <c r="AI1142" s="85"/>
      <c r="AJ1142" s="85"/>
    </row>
    <row r="1143" spans="1:36" ht="16.5" thickTop="1" thickBot="1">
      <c r="A1143" s="105">
        <f t="shared" si="299"/>
        <v>11</v>
      </c>
      <c r="B1143" s="127" t="s">
        <v>1307</v>
      </c>
      <c r="C1143" s="105">
        <v>1976</v>
      </c>
      <c r="D1143" s="105"/>
      <c r="E1143" s="119" t="s">
        <v>80</v>
      </c>
      <c r="F1143" s="107">
        <v>2</v>
      </c>
      <c r="G1143" s="105">
        <v>2</v>
      </c>
      <c r="H1143" s="111">
        <v>530</v>
      </c>
      <c r="I1143" s="111">
        <v>465.6</v>
      </c>
      <c r="J1143" s="111">
        <v>465.6</v>
      </c>
      <c r="K1143" s="109">
        <v>24</v>
      </c>
      <c r="L1143" s="110">
        <f t="shared" si="300"/>
        <v>392316.60000000003</v>
      </c>
      <c r="M1143" s="108"/>
      <c r="N1143" s="108"/>
      <c r="O1143" s="108"/>
      <c r="P1143" s="110">
        <f>'Форма 2'!C1143-M1143-N1143-O1143</f>
        <v>392316.60000000003</v>
      </c>
      <c r="Q1143" s="111">
        <f t="shared" si="301"/>
        <v>842.60438144329896</v>
      </c>
      <c r="R1143" s="111">
        <f t="shared" si="302"/>
        <v>842.60438144329896</v>
      </c>
      <c r="S1143" s="112" t="s">
        <v>1280</v>
      </c>
      <c r="T1143" s="105" t="s">
        <v>82</v>
      </c>
      <c r="U1143" s="217">
        <v>1</v>
      </c>
      <c r="V1143" s="85"/>
      <c r="W1143" s="85"/>
      <c r="X1143" s="85"/>
      <c r="Y1143" s="85"/>
      <c r="Z1143" s="85"/>
      <c r="AA1143" s="85"/>
      <c r="AB1143" s="86"/>
      <c r="AC1143" s="86"/>
      <c r="AD1143" s="85"/>
      <c r="AE1143" s="85"/>
      <c r="AF1143" s="85"/>
      <c r="AG1143" s="85"/>
      <c r="AH1143" s="85"/>
      <c r="AI1143" s="85"/>
      <c r="AJ1143" s="85"/>
    </row>
    <row r="1144" spans="1:36" ht="16.5" thickTop="1" thickBot="1">
      <c r="A1144" s="105">
        <f t="shared" si="299"/>
        <v>12</v>
      </c>
      <c r="B1144" s="191" t="s">
        <v>1308</v>
      </c>
      <c r="C1144" s="105">
        <v>1981</v>
      </c>
      <c r="D1144" s="105"/>
      <c r="E1144" s="119" t="s">
        <v>80</v>
      </c>
      <c r="F1144" s="107">
        <v>2</v>
      </c>
      <c r="G1144" s="105">
        <v>2</v>
      </c>
      <c r="H1144" s="111">
        <v>901.4</v>
      </c>
      <c r="I1144" s="111">
        <v>671.3</v>
      </c>
      <c r="J1144" s="111">
        <v>629.9</v>
      </c>
      <c r="K1144" s="109">
        <v>21</v>
      </c>
      <c r="L1144" s="110">
        <f t="shared" si="300"/>
        <v>8615031.345999999</v>
      </c>
      <c r="M1144" s="108"/>
      <c r="N1144" s="108"/>
      <c r="O1144" s="108"/>
      <c r="P1144" s="110">
        <f>'Форма 2'!C1144-M1144-N1144-O1144</f>
        <v>8615031.345999999</v>
      </c>
      <c r="Q1144" s="111">
        <f t="shared" si="301"/>
        <v>12833.355200357515</v>
      </c>
      <c r="R1144" s="111">
        <f t="shared" si="302"/>
        <v>12833.355200357515</v>
      </c>
      <c r="S1144" s="112" t="s">
        <v>1280</v>
      </c>
      <c r="T1144" s="105" t="s">
        <v>82</v>
      </c>
      <c r="U1144" s="217"/>
      <c r="V1144" s="85"/>
      <c r="W1144" s="85"/>
      <c r="X1144" s="85"/>
      <c r="Y1144" s="85"/>
      <c r="Z1144" s="85"/>
      <c r="AA1144" s="85"/>
      <c r="AB1144" s="86"/>
      <c r="AC1144" s="86"/>
      <c r="AD1144" s="85">
        <v>1</v>
      </c>
      <c r="AE1144" s="85"/>
      <c r="AF1144" s="85"/>
      <c r="AG1144" s="85"/>
      <c r="AH1144" s="85"/>
      <c r="AI1144" s="85"/>
      <c r="AJ1144" s="85"/>
    </row>
    <row r="1145" spans="1:36" ht="16.5" thickTop="1" thickBot="1">
      <c r="A1145" s="105">
        <f t="shared" si="299"/>
        <v>13</v>
      </c>
      <c r="B1145" s="191" t="s">
        <v>1309</v>
      </c>
      <c r="C1145" s="105">
        <v>1989</v>
      </c>
      <c r="D1145" s="105"/>
      <c r="E1145" s="119" t="s">
        <v>80</v>
      </c>
      <c r="F1145" s="107">
        <v>2</v>
      </c>
      <c r="G1145" s="105">
        <v>2</v>
      </c>
      <c r="H1145" s="111">
        <v>705.6</v>
      </c>
      <c r="I1145" s="111">
        <v>630.20000000000005</v>
      </c>
      <c r="J1145" s="111">
        <v>630.20000000000005</v>
      </c>
      <c r="K1145" s="109">
        <v>24</v>
      </c>
      <c r="L1145" s="110">
        <f t="shared" si="300"/>
        <v>6743694.3839999996</v>
      </c>
      <c r="M1145" s="108"/>
      <c r="N1145" s="108"/>
      <c r="O1145" s="108"/>
      <c r="P1145" s="110">
        <f>'Форма 2'!C1145-M1145-N1145-O1145</f>
        <v>6743694.3839999996</v>
      </c>
      <c r="Q1145" s="111">
        <f t="shared" si="301"/>
        <v>10700.879695334814</v>
      </c>
      <c r="R1145" s="111">
        <f t="shared" si="302"/>
        <v>10700.879695334814</v>
      </c>
      <c r="S1145" s="112" t="s">
        <v>1280</v>
      </c>
      <c r="T1145" s="105" t="s">
        <v>82</v>
      </c>
      <c r="U1145" s="217"/>
      <c r="V1145" s="85"/>
      <c r="W1145" s="85"/>
      <c r="X1145" s="85"/>
      <c r="Y1145" s="85"/>
      <c r="Z1145" s="85"/>
      <c r="AA1145" s="85"/>
      <c r="AB1145" s="86"/>
      <c r="AC1145" s="86"/>
      <c r="AD1145" s="85">
        <v>1</v>
      </c>
      <c r="AE1145" s="85"/>
      <c r="AF1145" s="85"/>
      <c r="AG1145" s="85"/>
      <c r="AH1145" s="85"/>
      <c r="AI1145" s="85"/>
      <c r="AJ1145" s="85"/>
    </row>
    <row r="1146" spans="1:36" ht="16.5" thickTop="1" thickBot="1">
      <c r="A1146" s="105">
        <f t="shared" si="299"/>
        <v>14</v>
      </c>
      <c r="B1146" s="191" t="s">
        <v>1310</v>
      </c>
      <c r="C1146" s="105">
        <v>1975</v>
      </c>
      <c r="D1146" s="105"/>
      <c r="E1146" s="119" t="s">
        <v>80</v>
      </c>
      <c r="F1146" s="107">
        <v>2</v>
      </c>
      <c r="G1146" s="105">
        <v>2</v>
      </c>
      <c r="H1146" s="111">
        <v>556.6</v>
      </c>
      <c r="I1146" s="111">
        <v>505.5</v>
      </c>
      <c r="J1146" s="111">
        <v>505.5</v>
      </c>
      <c r="K1146" s="109">
        <v>25</v>
      </c>
      <c r="L1146" s="110">
        <f t="shared" si="300"/>
        <v>3655398.142</v>
      </c>
      <c r="M1146" s="108"/>
      <c r="N1146" s="108"/>
      <c r="O1146" s="108"/>
      <c r="P1146" s="110">
        <f>'Форма 2'!C1146-M1146-N1146-O1146</f>
        <v>3655398.142</v>
      </c>
      <c r="Q1146" s="111">
        <f t="shared" si="301"/>
        <v>7231.2525064292777</v>
      </c>
      <c r="R1146" s="111">
        <f t="shared" si="302"/>
        <v>7231.2525064292777</v>
      </c>
      <c r="S1146" s="112" t="s">
        <v>1280</v>
      </c>
      <c r="T1146" s="105" t="s">
        <v>82</v>
      </c>
      <c r="U1146" s="217">
        <v>1</v>
      </c>
      <c r="V1146" s="85"/>
      <c r="W1146" s="85"/>
      <c r="X1146" s="85"/>
      <c r="Y1146" s="85"/>
      <c r="Z1146" s="85"/>
      <c r="AA1146" s="85"/>
      <c r="AB1146" s="86"/>
      <c r="AC1146" s="86"/>
      <c r="AD1146" s="85"/>
      <c r="AE1146" s="85">
        <v>1</v>
      </c>
      <c r="AF1146" s="85"/>
      <c r="AG1146" s="85"/>
      <c r="AH1146" s="85"/>
      <c r="AI1146" s="85"/>
      <c r="AJ1146" s="85"/>
    </row>
    <row r="1147" spans="1:36" ht="16.5" thickTop="1" thickBot="1">
      <c r="A1147" s="105">
        <f t="shared" si="299"/>
        <v>15</v>
      </c>
      <c r="B1147" s="191" t="s">
        <v>1311</v>
      </c>
      <c r="C1147" s="105">
        <v>1977</v>
      </c>
      <c r="D1147" s="105"/>
      <c r="E1147" s="119" t="s">
        <v>80</v>
      </c>
      <c r="F1147" s="107">
        <v>2</v>
      </c>
      <c r="G1147" s="105">
        <v>4</v>
      </c>
      <c r="H1147" s="111">
        <v>735.3</v>
      </c>
      <c r="I1147" s="111">
        <v>735.3</v>
      </c>
      <c r="J1147" s="111">
        <v>456</v>
      </c>
      <c r="K1147" s="109">
        <v>16</v>
      </c>
      <c r="L1147" s="110">
        <f t="shared" si="300"/>
        <v>544283.76599999995</v>
      </c>
      <c r="M1147" s="108"/>
      <c r="N1147" s="108"/>
      <c r="O1147" s="108"/>
      <c r="P1147" s="110">
        <f>'Форма 2'!C1147-M1147-N1147-O1147</f>
        <v>544283.76599999995</v>
      </c>
      <c r="Q1147" s="111">
        <f t="shared" si="301"/>
        <v>740.22</v>
      </c>
      <c r="R1147" s="111">
        <f t="shared" si="302"/>
        <v>740.22</v>
      </c>
      <c r="S1147" s="112" t="s">
        <v>1280</v>
      </c>
      <c r="T1147" s="105" t="s">
        <v>82</v>
      </c>
      <c r="U1147" s="217">
        <v>1</v>
      </c>
      <c r="V1147" s="85"/>
      <c r="W1147" s="85"/>
      <c r="X1147" s="85"/>
      <c r="Y1147" s="85"/>
      <c r="Z1147" s="85"/>
      <c r="AA1147" s="85"/>
      <c r="AB1147" s="86"/>
      <c r="AC1147" s="86"/>
      <c r="AD1147" s="85"/>
      <c r="AE1147" s="85"/>
      <c r="AF1147" s="85"/>
      <c r="AG1147" s="85"/>
      <c r="AH1147" s="85"/>
      <c r="AI1147" s="85"/>
      <c r="AJ1147" s="85"/>
    </row>
    <row r="1148" spans="1:36" ht="16.5" thickTop="1" thickBot="1">
      <c r="A1148" s="105">
        <f t="shared" si="299"/>
        <v>16</v>
      </c>
      <c r="B1148" s="127" t="s">
        <v>1312</v>
      </c>
      <c r="C1148" s="105">
        <v>1977</v>
      </c>
      <c r="D1148" s="105"/>
      <c r="E1148" s="119" t="s">
        <v>80</v>
      </c>
      <c r="F1148" s="107">
        <v>2</v>
      </c>
      <c r="G1148" s="105">
        <v>4</v>
      </c>
      <c r="H1148" s="111">
        <v>819.4</v>
      </c>
      <c r="I1148" s="111">
        <v>753.4</v>
      </c>
      <c r="J1148" s="111">
        <v>753.4</v>
      </c>
      <c r="K1148" s="109">
        <v>32</v>
      </c>
      <c r="L1148" s="110">
        <f t="shared" si="300"/>
        <v>606536.26800000004</v>
      </c>
      <c r="M1148" s="108"/>
      <c r="N1148" s="108"/>
      <c r="O1148" s="108"/>
      <c r="P1148" s="110">
        <f>'Форма 2'!C1148-M1148-N1148-O1148</f>
        <v>606536.26800000004</v>
      </c>
      <c r="Q1148" s="111">
        <f t="shared" si="301"/>
        <v>805.06539421290154</v>
      </c>
      <c r="R1148" s="111">
        <f t="shared" si="302"/>
        <v>805.06539421290154</v>
      </c>
      <c r="S1148" s="112" t="s">
        <v>1280</v>
      </c>
      <c r="T1148" s="105" t="s">
        <v>82</v>
      </c>
      <c r="U1148" s="217">
        <v>1</v>
      </c>
      <c r="V1148" s="85"/>
      <c r="W1148" s="85"/>
      <c r="X1148" s="85"/>
      <c r="Y1148" s="85"/>
      <c r="Z1148" s="85"/>
      <c r="AA1148" s="85"/>
      <c r="AB1148" s="86"/>
      <c r="AC1148" s="86"/>
      <c r="AD1148" s="85"/>
      <c r="AE1148" s="85"/>
      <c r="AF1148" s="85"/>
      <c r="AG1148" s="85"/>
      <c r="AH1148" s="85"/>
      <c r="AI1148" s="85"/>
      <c r="AJ1148" s="85"/>
    </row>
    <row r="1149" spans="1:36" ht="16.5" thickTop="1" thickBot="1">
      <c r="A1149" s="105">
        <f t="shared" si="299"/>
        <v>17</v>
      </c>
      <c r="B1149" s="127" t="s">
        <v>1313</v>
      </c>
      <c r="C1149" s="105">
        <v>1975</v>
      </c>
      <c r="D1149" s="105"/>
      <c r="E1149" s="119" t="s">
        <v>80</v>
      </c>
      <c r="F1149" s="107">
        <v>2</v>
      </c>
      <c r="G1149" s="105">
        <v>2</v>
      </c>
      <c r="H1149" s="111">
        <v>822.2</v>
      </c>
      <c r="I1149" s="111">
        <v>751.4</v>
      </c>
      <c r="J1149" s="111">
        <v>751.4</v>
      </c>
      <c r="K1149" s="109">
        <v>32</v>
      </c>
      <c r="L1149" s="110">
        <f t="shared" si="300"/>
        <v>608608.88400000008</v>
      </c>
      <c r="M1149" s="108"/>
      <c r="N1149" s="108"/>
      <c r="O1149" s="108"/>
      <c r="P1149" s="110">
        <f>'Форма 2'!C1149-M1149-N1149-O1149</f>
        <v>608608.88400000008</v>
      </c>
      <c r="Q1149" s="111">
        <f t="shared" si="301"/>
        <v>809.96657439446381</v>
      </c>
      <c r="R1149" s="111">
        <f t="shared" si="302"/>
        <v>809.96657439446381</v>
      </c>
      <c r="S1149" s="112" t="s">
        <v>1280</v>
      </c>
      <c r="T1149" s="105" t="s">
        <v>82</v>
      </c>
      <c r="U1149" s="217">
        <v>1</v>
      </c>
      <c r="V1149" s="85"/>
      <c r="W1149" s="85"/>
      <c r="X1149" s="85"/>
      <c r="Y1149" s="85"/>
      <c r="Z1149" s="85"/>
      <c r="AA1149" s="85"/>
      <c r="AB1149" s="86"/>
      <c r="AC1149" s="86"/>
      <c r="AD1149" s="85"/>
      <c r="AE1149" s="85"/>
      <c r="AF1149" s="85"/>
      <c r="AG1149" s="85"/>
      <c r="AH1149" s="85"/>
      <c r="AI1149" s="85"/>
      <c r="AJ1149" s="85"/>
    </row>
    <row r="1150" spans="1:36" ht="16.5" thickTop="1" thickBot="1">
      <c r="A1150" s="105">
        <f t="shared" si="299"/>
        <v>18</v>
      </c>
      <c r="B1150" s="191" t="s">
        <v>1314</v>
      </c>
      <c r="C1150" s="105">
        <v>1970</v>
      </c>
      <c r="D1150" s="105"/>
      <c r="E1150" s="119" t="s">
        <v>80</v>
      </c>
      <c r="F1150" s="107">
        <v>2</v>
      </c>
      <c r="G1150" s="105">
        <v>2</v>
      </c>
      <c r="H1150" s="111">
        <v>499.4</v>
      </c>
      <c r="I1150" s="111">
        <v>441.9</v>
      </c>
      <c r="J1150" s="111">
        <v>441.9</v>
      </c>
      <c r="K1150" s="109">
        <v>24</v>
      </c>
      <c r="L1150" s="110">
        <f t="shared" si="300"/>
        <v>2910078.7099999995</v>
      </c>
      <c r="M1150" s="108"/>
      <c r="N1150" s="108"/>
      <c r="O1150" s="108"/>
      <c r="P1150" s="110">
        <f>'Форма 2'!C1150-M1150-N1150-O1150</f>
        <v>2910078.7099999995</v>
      </c>
      <c r="Q1150" s="111">
        <f t="shared" si="301"/>
        <v>6585.3783887757399</v>
      </c>
      <c r="R1150" s="111">
        <f t="shared" si="302"/>
        <v>6585.3783887757399</v>
      </c>
      <c r="S1150" s="112" t="s">
        <v>1280</v>
      </c>
      <c r="T1150" s="105" t="s">
        <v>82</v>
      </c>
      <c r="U1150" s="217"/>
      <c r="V1150" s="85"/>
      <c r="W1150" s="85"/>
      <c r="X1150" s="85"/>
      <c r="Y1150" s="85"/>
      <c r="Z1150" s="85"/>
      <c r="AA1150" s="85"/>
      <c r="AB1150" s="86"/>
      <c r="AC1150" s="86"/>
      <c r="AD1150" s="85"/>
      <c r="AE1150" s="85">
        <v>1</v>
      </c>
      <c r="AF1150" s="85"/>
      <c r="AG1150" s="85"/>
      <c r="AH1150" s="85"/>
      <c r="AI1150" s="85"/>
      <c r="AJ1150" s="85"/>
    </row>
    <row r="1151" spans="1:36" ht="17.25" thickTop="1" thickBot="1">
      <c r="A1151" s="221">
        <v>0</v>
      </c>
      <c r="B1151" s="13" t="s">
        <v>167</v>
      </c>
      <c r="C1151" s="5"/>
      <c r="D1151" s="5"/>
      <c r="E1151" s="5"/>
      <c r="F1151" s="5"/>
      <c r="G1151" s="5"/>
      <c r="H1151" s="17">
        <f t="shared" ref="H1151:P1151" si="303">SUM(H1152:H1155)</f>
        <v>9604.6000000000022</v>
      </c>
      <c r="I1151" s="17">
        <f t="shared" si="303"/>
        <v>9075.6</v>
      </c>
      <c r="J1151" s="17">
        <f t="shared" si="303"/>
        <v>3303.9999999999995</v>
      </c>
      <c r="K1151" s="15">
        <f t="shared" si="303"/>
        <v>310</v>
      </c>
      <c r="L1151" s="14">
        <f t="shared" si="303"/>
        <v>31051386.744999997</v>
      </c>
      <c r="M1151" s="14">
        <f t="shared" si="303"/>
        <v>0</v>
      </c>
      <c r="N1151" s="14">
        <f t="shared" si="303"/>
        <v>0</v>
      </c>
      <c r="O1151" s="14">
        <f t="shared" si="303"/>
        <v>0</v>
      </c>
      <c r="P1151" s="14">
        <f t="shared" si="303"/>
        <v>31051386.744999997</v>
      </c>
      <c r="Q1151" s="8" t="s">
        <v>76</v>
      </c>
      <c r="R1151" s="8" t="s">
        <v>76</v>
      </c>
      <c r="S1151" s="8" t="s">
        <v>76</v>
      </c>
      <c r="T1151" s="5" t="s">
        <v>76</v>
      </c>
      <c r="U1151" s="218" t="s">
        <v>76</v>
      </c>
      <c r="V1151" s="84" t="s">
        <v>76</v>
      </c>
      <c r="W1151" s="84" t="s">
        <v>76</v>
      </c>
      <c r="X1151" s="84" t="s">
        <v>76</v>
      </c>
      <c r="Y1151" s="84" t="s">
        <v>76</v>
      </c>
      <c r="Z1151" s="84" t="s">
        <v>76</v>
      </c>
      <c r="AA1151" s="84" t="s">
        <v>76</v>
      </c>
      <c r="AB1151" s="84" t="s">
        <v>76</v>
      </c>
      <c r="AC1151" s="84" t="s">
        <v>76</v>
      </c>
      <c r="AD1151" s="84" t="s">
        <v>76</v>
      </c>
      <c r="AE1151" s="84" t="s">
        <v>76</v>
      </c>
      <c r="AF1151" s="84" t="s">
        <v>76</v>
      </c>
      <c r="AG1151" s="84" t="s">
        <v>76</v>
      </c>
      <c r="AH1151" s="84" t="s">
        <v>76</v>
      </c>
      <c r="AI1151" s="84" t="s">
        <v>76</v>
      </c>
      <c r="AJ1151" s="84" t="s">
        <v>76</v>
      </c>
    </row>
    <row r="1152" spans="1:36" ht="16.5" thickTop="1" thickBot="1">
      <c r="A1152" s="105">
        <f t="shared" si="299"/>
        <v>1</v>
      </c>
      <c r="B1152" s="189" t="s">
        <v>1315</v>
      </c>
      <c r="C1152" s="107">
        <v>1968</v>
      </c>
      <c r="D1152" s="107"/>
      <c r="E1152" s="114" t="s">
        <v>1027</v>
      </c>
      <c r="F1152" s="107">
        <v>5</v>
      </c>
      <c r="G1152" s="107">
        <v>4</v>
      </c>
      <c r="H1152" s="111">
        <v>3456.9</v>
      </c>
      <c r="I1152" s="111">
        <v>3186.9</v>
      </c>
      <c r="J1152" s="111">
        <v>900.1</v>
      </c>
      <c r="K1152" s="122">
        <v>113</v>
      </c>
      <c r="L1152" s="110">
        <f t="shared" ref="L1152:L1155" si="304">SUM(M1152:P1152)</f>
        <v>21568843.583999999</v>
      </c>
      <c r="M1152" s="108"/>
      <c r="N1152" s="108"/>
      <c r="O1152" s="108"/>
      <c r="P1152" s="110">
        <f>'Форма 2'!C1152-M1152-N1152-O1152</f>
        <v>21568843.583999999</v>
      </c>
      <c r="Q1152" s="111">
        <f>L1152/I1152</f>
        <v>6767.9699971759383</v>
      </c>
      <c r="R1152" s="111">
        <f>Q1152</f>
        <v>6767.9699971759383</v>
      </c>
      <c r="S1152" s="112" t="s">
        <v>1280</v>
      </c>
      <c r="T1152" s="107" t="s">
        <v>82</v>
      </c>
      <c r="U1152" s="217">
        <v>1</v>
      </c>
      <c r="V1152" s="85">
        <v>1</v>
      </c>
      <c r="W1152" s="85">
        <v>1</v>
      </c>
      <c r="X1152" s="85">
        <v>1</v>
      </c>
      <c r="Y1152" s="85">
        <v>1</v>
      </c>
      <c r="Z1152" s="85">
        <v>1</v>
      </c>
      <c r="AA1152" s="85">
        <v>1</v>
      </c>
      <c r="AB1152" s="86"/>
      <c r="AC1152" s="86"/>
      <c r="AD1152" s="85"/>
      <c r="AE1152" s="85"/>
      <c r="AF1152" s="85"/>
      <c r="AG1152" s="85"/>
      <c r="AH1152" s="85"/>
      <c r="AI1152" s="85"/>
      <c r="AJ1152" s="85"/>
    </row>
    <row r="1153" spans="1:36" ht="16.5" thickTop="1" thickBot="1">
      <c r="A1153" s="105">
        <f t="shared" si="299"/>
        <v>2</v>
      </c>
      <c r="B1153" s="189" t="s">
        <v>1316</v>
      </c>
      <c r="C1153" s="107">
        <v>1961</v>
      </c>
      <c r="D1153" s="107"/>
      <c r="E1153" s="114" t="s">
        <v>1317</v>
      </c>
      <c r="F1153" s="107">
        <v>2</v>
      </c>
      <c r="G1153" s="107">
        <v>2</v>
      </c>
      <c r="H1153" s="111">
        <v>663.4</v>
      </c>
      <c r="I1153" s="111">
        <v>616.20000000000005</v>
      </c>
      <c r="J1153" s="111"/>
      <c r="K1153" s="122"/>
      <c r="L1153" s="110">
        <f t="shared" si="304"/>
        <v>1659833.4339999999</v>
      </c>
      <c r="M1153" s="108"/>
      <c r="N1153" s="108"/>
      <c r="O1153" s="108"/>
      <c r="P1153" s="110">
        <f>'Форма 2'!C1153-M1153-N1153-O1153</f>
        <v>1659833.4339999999</v>
      </c>
      <c r="Q1153" s="111">
        <f>L1153/I1153</f>
        <v>2693.6602304446606</v>
      </c>
      <c r="R1153" s="111">
        <f>Q1153</f>
        <v>2693.6602304446606</v>
      </c>
      <c r="S1153" s="112" t="s">
        <v>1280</v>
      </c>
      <c r="T1153" s="107" t="s">
        <v>92</v>
      </c>
      <c r="U1153" s="217"/>
      <c r="V1153" s="85"/>
      <c r="W1153" s="85">
        <v>1</v>
      </c>
      <c r="X1153" s="85"/>
      <c r="Y1153" s="85">
        <v>1</v>
      </c>
      <c r="Z1153" s="85"/>
      <c r="AA1153" s="85"/>
      <c r="AB1153" s="86"/>
      <c r="AC1153" s="86"/>
      <c r="AD1153" s="85"/>
      <c r="AE1153" s="85"/>
      <c r="AF1153" s="85"/>
      <c r="AG1153" s="85"/>
      <c r="AH1153" s="85"/>
      <c r="AI1153" s="85"/>
      <c r="AJ1153" s="85"/>
    </row>
    <row r="1154" spans="1:36" ht="16.5" thickTop="1" thickBot="1">
      <c r="A1154" s="105">
        <f t="shared" si="299"/>
        <v>3</v>
      </c>
      <c r="B1154" s="189" t="s">
        <v>1318</v>
      </c>
      <c r="C1154" s="107">
        <v>1973</v>
      </c>
      <c r="D1154" s="107"/>
      <c r="E1154" s="114" t="s">
        <v>1027</v>
      </c>
      <c r="F1154" s="107">
        <v>5</v>
      </c>
      <c r="G1154" s="107">
        <v>6</v>
      </c>
      <c r="H1154" s="111">
        <v>4467.6000000000004</v>
      </c>
      <c r="I1154" s="111">
        <v>4328</v>
      </c>
      <c r="J1154" s="111">
        <v>2234.6999999999998</v>
      </c>
      <c r="K1154" s="122">
        <v>170</v>
      </c>
      <c r="L1154" s="110">
        <f t="shared" si="304"/>
        <v>5278916.16</v>
      </c>
      <c r="M1154" s="108"/>
      <c r="N1154" s="108"/>
      <c r="O1154" s="108"/>
      <c r="P1154" s="110">
        <f>'Форма 2'!C1154-M1154-N1154-O1154</f>
        <v>5278916.16</v>
      </c>
      <c r="Q1154" s="111">
        <f>L1154/I1154</f>
        <v>1219.712606284658</v>
      </c>
      <c r="R1154" s="111">
        <f>Q1154</f>
        <v>1219.712606284658</v>
      </c>
      <c r="S1154" s="112" t="s">
        <v>1280</v>
      </c>
      <c r="T1154" s="107" t="s">
        <v>82</v>
      </c>
      <c r="U1154" s="217"/>
      <c r="V1154" s="85"/>
      <c r="W1154" s="85"/>
      <c r="X1154" s="85">
        <v>1</v>
      </c>
      <c r="Y1154" s="85">
        <v>1</v>
      </c>
      <c r="Z1154" s="85"/>
      <c r="AA1154" s="85"/>
      <c r="AB1154" s="86"/>
      <c r="AC1154" s="86"/>
      <c r="AD1154" s="85"/>
      <c r="AE1154" s="85"/>
      <c r="AF1154" s="85"/>
      <c r="AG1154" s="85"/>
      <c r="AH1154" s="85"/>
      <c r="AI1154" s="85"/>
      <c r="AJ1154" s="85"/>
    </row>
    <row r="1155" spans="1:36" ht="16.5" thickTop="1" thickBot="1">
      <c r="A1155" s="105">
        <f t="shared" si="299"/>
        <v>4</v>
      </c>
      <c r="B1155" s="189" t="s">
        <v>1319</v>
      </c>
      <c r="C1155" s="107">
        <v>1961</v>
      </c>
      <c r="D1155" s="107"/>
      <c r="E1155" s="114" t="s">
        <v>171</v>
      </c>
      <c r="F1155" s="107">
        <v>3</v>
      </c>
      <c r="G1155" s="107">
        <v>2</v>
      </c>
      <c r="H1155" s="111">
        <v>1016.7</v>
      </c>
      <c r="I1155" s="111">
        <v>944.5</v>
      </c>
      <c r="J1155" s="111">
        <v>169.2</v>
      </c>
      <c r="K1155" s="122">
        <v>27</v>
      </c>
      <c r="L1155" s="110">
        <f t="shared" si="304"/>
        <v>2543793.5669999998</v>
      </c>
      <c r="M1155" s="108"/>
      <c r="N1155" s="108"/>
      <c r="O1155" s="108"/>
      <c r="P1155" s="110">
        <f>'Форма 2'!C1155-M1155-N1155-O1155</f>
        <v>2543793.5669999998</v>
      </c>
      <c r="Q1155" s="111">
        <f>L1155/I1155</f>
        <v>2693.2700550555846</v>
      </c>
      <c r="R1155" s="111">
        <f>Q1155</f>
        <v>2693.2700550555846</v>
      </c>
      <c r="S1155" s="112" t="s">
        <v>1280</v>
      </c>
      <c r="T1155" s="107" t="s">
        <v>82</v>
      </c>
      <c r="U1155" s="217"/>
      <c r="V1155" s="85"/>
      <c r="W1155" s="85">
        <v>1</v>
      </c>
      <c r="X1155" s="85"/>
      <c r="Y1155" s="85">
        <v>1</v>
      </c>
      <c r="Z1155" s="85"/>
      <c r="AA1155" s="85"/>
      <c r="AB1155" s="86"/>
      <c r="AC1155" s="86"/>
      <c r="AD1155" s="85"/>
      <c r="AE1155" s="85"/>
      <c r="AF1155" s="85"/>
      <c r="AG1155" s="85"/>
      <c r="AH1155" s="85"/>
      <c r="AI1155" s="85"/>
      <c r="AJ1155" s="85"/>
    </row>
    <row r="1156" spans="1:36" ht="17.25" thickTop="1" thickBot="1">
      <c r="A1156" s="221">
        <v>0</v>
      </c>
      <c r="B1156" s="13" t="s">
        <v>180</v>
      </c>
      <c r="C1156" s="5"/>
      <c r="D1156" s="5"/>
      <c r="E1156" s="5"/>
      <c r="F1156" s="5"/>
      <c r="G1156" s="5"/>
      <c r="H1156" s="17">
        <f t="shared" ref="H1156:P1156" si="305">SUM(H1157:H1174)</f>
        <v>38563.64</v>
      </c>
      <c r="I1156" s="17">
        <f t="shared" si="305"/>
        <v>36161.89</v>
      </c>
      <c r="J1156" s="17">
        <f t="shared" si="305"/>
        <v>30785.390000000003</v>
      </c>
      <c r="K1156" s="15">
        <f t="shared" si="305"/>
        <v>1112</v>
      </c>
      <c r="L1156" s="14">
        <f t="shared" si="305"/>
        <v>485219133.82360005</v>
      </c>
      <c r="M1156" s="14">
        <f t="shared" si="305"/>
        <v>0</v>
      </c>
      <c r="N1156" s="14">
        <f t="shared" si="305"/>
        <v>0</v>
      </c>
      <c r="O1156" s="14">
        <f t="shared" si="305"/>
        <v>0</v>
      </c>
      <c r="P1156" s="14">
        <f t="shared" si="305"/>
        <v>485219133.82360005</v>
      </c>
      <c r="Q1156" s="8" t="s">
        <v>76</v>
      </c>
      <c r="R1156" s="8" t="s">
        <v>76</v>
      </c>
      <c r="S1156" s="8" t="s">
        <v>76</v>
      </c>
      <c r="T1156" s="5" t="s">
        <v>76</v>
      </c>
      <c r="U1156" s="218" t="s">
        <v>76</v>
      </c>
      <c r="V1156" s="84" t="s">
        <v>76</v>
      </c>
      <c r="W1156" s="84" t="s">
        <v>76</v>
      </c>
      <c r="X1156" s="84" t="s">
        <v>76</v>
      </c>
      <c r="Y1156" s="84" t="s">
        <v>76</v>
      </c>
      <c r="Z1156" s="84" t="s">
        <v>76</v>
      </c>
      <c r="AA1156" s="84" t="s">
        <v>76</v>
      </c>
      <c r="AB1156" s="84" t="s">
        <v>76</v>
      </c>
      <c r="AC1156" s="84" t="s">
        <v>76</v>
      </c>
      <c r="AD1156" s="84" t="s">
        <v>76</v>
      </c>
      <c r="AE1156" s="84" t="s">
        <v>76</v>
      </c>
      <c r="AF1156" s="84" t="s">
        <v>76</v>
      </c>
      <c r="AG1156" s="84" t="s">
        <v>76</v>
      </c>
      <c r="AH1156" s="84" t="s">
        <v>76</v>
      </c>
      <c r="AI1156" s="84" t="s">
        <v>76</v>
      </c>
      <c r="AJ1156" s="84" t="s">
        <v>76</v>
      </c>
    </row>
    <row r="1157" spans="1:36" ht="16.5" thickTop="1" thickBot="1">
      <c r="A1157" s="105">
        <f t="shared" si="299"/>
        <v>1</v>
      </c>
      <c r="B1157" s="191" t="s">
        <v>1320</v>
      </c>
      <c r="C1157" s="105">
        <v>1958</v>
      </c>
      <c r="D1157" s="105"/>
      <c r="E1157" s="119" t="s">
        <v>198</v>
      </c>
      <c r="F1157" s="107">
        <v>2</v>
      </c>
      <c r="G1157" s="105">
        <v>2</v>
      </c>
      <c r="H1157" s="111">
        <v>729.8</v>
      </c>
      <c r="I1157" s="111">
        <v>658.4</v>
      </c>
      <c r="J1157" s="111">
        <v>542.79999999999995</v>
      </c>
      <c r="K1157" s="109">
        <v>27</v>
      </c>
      <c r="L1157" s="110">
        <f t="shared" ref="L1157:L1174" si="306">SUM(M1157:P1157)</f>
        <v>6974983.2219999991</v>
      </c>
      <c r="M1157" s="108"/>
      <c r="N1157" s="108"/>
      <c r="O1157" s="108"/>
      <c r="P1157" s="110">
        <f>'Форма 2'!C1157-M1157-N1157-O1157</f>
        <v>6974983.2219999991</v>
      </c>
      <c r="Q1157" s="111">
        <f t="shared" ref="Q1157:Q1174" si="307">L1157/I1157</f>
        <v>10593.838429526122</v>
      </c>
      <c r="R1157" s="111">
        <f t="shared" ref="R1157:R1174" si="308">Q1157</f>
        <v>10593.838429526122</v>
      </c>
      <c r="S1157" s="112" t="s">
        <v>1280</v>
      </c>
      <c r="T1157" s="107" t="s">
        <v>82</v>
      </c>
      <c r="U1157" s="217"/>
      <c r="V1157" s="85"/>
      <c r="W1157" s="85"/>
      <c r="X1157" s="85"/>
      <c r="Y1157" s="85"/>
      <c r="Z1157" s="85"/>
      <c r="AA1157" s="85"/>
      <c r="AB1157" s="86"/>
      <c r="AC1157" s="86"/>
      <c r="AD1157" s="85">
        <v>1</v>
      </c>
      <c r="AE1157" s="85"/>
      <c r="AF1157" s="85"/>
      <c r="AG1157" s="85"/>
      <c r="AH1157" s="85"/>
      <c r="AI1157" s="85"/>
      <c r="AJ1157" s="85"/>
    </row>
    <row r="1158" spans="1:36" ht="16.5" thickTop="1" thickBot="1">
      <c r="A1158" s="105">
        <f t="shared" si="299"/>
        <v>2</v>
      </c>
      <c r="B1158" s="191" t="s">
        <v>5159</v>
      </c>
      <c r="C1158" s="107">
        <v>1957</v>
      </c>
      <c r="D1158" s="107"/>
      <c r="E1158" s="114" t="s">
        <v>179</v>
      </c>
      <c r="F1158" s="107">
        <v>3</v>
      </c>
      <c r="G1158" s="107">
        <v>4</v>
      </c>
      <c r="H1158" s="111">
        <v>2380.3000000000002</v>
      </c>
      <c r="I1158" s="111">
        <v>2163.4</v>
      </c>
      <c r="J1158" s="111">
        <v>1537.8</v>
      </c>
      <c r="K1158" s="122">
        <v>60</v>
      </c>
      <c r="L1158" s="110">
        <f t="shared" ref="L1158" si="309">SUM(M1158:P1158)</f>
        <v>30039743.045000006</v>
      </c>
      <c r="M1158" s="108"/>
      <c r="N1158" s="108"/>
      <c r="O1158" s="108"/>
      <c r="P1158" s="110">
        <f>'Форма 2'!C1158-M1158-N1158-O1158</f>
        <v>30039743.045000006</v>
      </c>
      <c r="Q1158" s="111">
        <f t="shared" ref="Q1158" si="310">L1158/I1158</f>
        <v>13885.431748636407</v>
      </c>
      <c r="R1158" s="111">
        <f t="shared" ref="R1158" si="311">Q1158</f>
        <v>13885.431748636407</v>
      </c>
      <c r="S1158" s="112" t="s">
        <v>1280</v>
      </c>
      <c r="T1158" s="107" t="s">
        <v>82</v>
      </c>
      <c r="U1158" s="219"/>
      <c r="V1158" s="153"/>
      <c r="W1158" s="153"/>
      <c r="X1158" s="153"/>
      <c r="Y1158" s="153"/>
      <c r="Z1158" s="153"/>
      <c r="AA1158" s="153"/>
      <c r="AB1158" s="86"/>
      <c r="AC1158" s="86"/>
      <c r="AD1158" s="153">
        <v>1</v>
      </c>
      <c r="AE1158" s="153">
        <v>2</v>
      </c>
      <c r="AF1158" s="153">
        <v>1</v>
      </c>
      <c r="AG1158" s="85"/>
      <c r="AH1158" s="153"/>
      <c r="AI1158" s="153"/>
      <c r="AJ1158" s="153"/>
    </row>
    <row r="1159" spans="1:36" ht="16.5" thickTop="1" thickBot="1">
      <c r="A1159" s="105">
        <f t="shared" si="299"/>
        <v>3</v>
      </c>
      <c r="B1159" s="191" t="s">
        <v>1321</v>
      </c>
      <c r="C1159" s="105">
        <v>1958</v>
      </c>
      <c r="D1159" s="105"/>
      <c r="E1159" s="119" t="s">
        <v>106</v>
      </c>
      <c r="F1159" s="107">
        <v>3</v>
      </c>
      <c r="G1159" s="105">
        <v>4</v>
      </c>
      <c r="H1159" s="111">
        <v>2003.3000000000002</v>
      </c>
      <c r="I1159" s="111">
        <v>1837.9</v>
      </c>
      <c r="J1159" s="111">
        <v>1837.9</v>
      </c>
      <c r="K1159" s="109">
        <v>53</v>
      </c>
      <c r="L1159" s="110">
        <f t="shared" si="306"/>
        <v>38453343.5</v>
      </c>
      <c r="M1159" s="108"/>
      <c r="N1159" s="108"/>
      <c r="O1159" s="108"/>
      <c r="P1159" s="110">
        <f>'Форма 2'!C1159-M1159-N1159-O1159</f>
        <v>38453343.5</v>
      </c>
      <c r="Q1159" s="111">
        <f t="shared" si="307"/>
        <v>20922.435116165187</v>
      </c>
      <c r="R1159" s="111">
        <f t="shared" si="308"/>
        <v>20922.435116165187</v>
      </c>
      <c r="S1159" s="112" t="s">
        <v>1280</v>
      </c>
      <c r="T1159" s="107" t="s">
        <v>82</v>
      </c>
      <c r="U1159" s="217"/>
      <c r="V1159" s="85"/>
      <c r="W1159" s="85"/>
      <c r="X1159" s="85"/>
      <c r="Y1159" s="85"/>
      <c r="Z1159" s="85"/>
      <c r="AA1159" s="85">
        <v>1</v>
      </c>
      <c r="AB1159" s="86"/>
      <c r="AC1159" s="86"/>
      <c r="AD1159" s="85">
        <v>1</v>
      </c>
      <c r="AE1159" s="85">
        <v>2</v>
      </c>
      <c r="AF1159" s="85">
        <v>1</v>
      </c>
      <c r="AG1159" s="85"/>
      <c r="AH1159" s="85"/>
      <c r="AI1159" s="85"/>
      <c r="AJ1159" s="85"/>
    </row>
    <row r="1160" spans="1:36" ht="16.5" thickTop="1" thickBot="1">
      <c r="A1160" s="105">
        <f t="shared" si="299"/>
        <v>4</v>
      </c>
      <c r="B1160" s="191" t="s">
        <v>1322</v>
      </c>
      <c r="C1160" s="105">
        <v>1959</v>
      </c>
      <c r="D1160" s="105"/>
      <c r="E1160" s="119" t="s">
        <v>186</v>
      </c>
      <c r="F1160" s="107">
        <v>4</v>
      </c>
      <c r="G1160" s="105">
        <v>3</v>
      </c>
      <c r="H1160" s="111">
        <v>2853.1</v>
      </c>
      <c r="I1160" s="111">
        <v>2853.1</v>
      </c>
      <c r="J1160" s="111">
        <v>2779.7</v>
      </c>
      <c r="K1160" s="109">
        <v>66</v>
      </c>
      <c r="L1160" s="110">
        <f t="shared" si="306"/>
        <v>3371222.96</v>
      </c>
      <c r="M1160" s="108"/>
      <c r="N1160" s="108"/>
      <c r="O1160" s="108"/>
      <c r="P1160" s="110">
        <f>'Форма 2'!C1160-M1160-N1160-O1160</f>
        <v>3371222.96</v>
      </c>
      <c r="Q1160" s="111">
        <f t="shared" si="307"/>
        <v>1181.6000000000001</v>
      </c>
      <c r="R1160" s="111">
        <f t="shared" si="308"/>
        <v>1181.6000000000001</v>
      </c>
      <c r="S1160" s="112" t="s">
        <v>1280</v>
      </c>
      <c r="T1160" s="107" t="s">
        <v>82</v>
      </c>
      <c r="U1160" s="217"/>
      <c r="V1160" s="85"/>
      <c r="W1160" s="85"/>
      <c r="X1160" s="85">
        <v>1</v>
      </c>
      <c r="Y1160" s="85">
        <v>1</v>
      </c>
      <c r="Z1160" s="85"/>
      <c r="AA1160" s="85"/>
      <c r="AB1160" s="86"/>
      <c r="AC1160" s="86"/>
      <c r="AD1160" s="85"/>
      <c r="AE1160" s="85"/>
      <c r="AF1160" s="85"/>
      <c r="AG1160" s="85"/>
      <c r="AH1160" s="85"/>
      <c r="AI1160" s="85"/>
      <c r="AJ1160" s="85"/>
    </row>
    <row r="1161" spans="1:36" ht="16.5" thickTop="1" thickBot="1">
      <c r="A1161" s="105">
        <f t="shared" si="299"/>
        <v>5</v>
      </c>
      <c r="B1161" s="191" t="s">
        <v>184</v>
      </c>
      <c r="C1161" s="107">
        <v>1960</v>
      </c>
      <c r="D1161" s="107"/>
      <c r="E1161" s="114" t="s">
        <v>182</v>
      </c>
      <c r="F1161" s="107">
        <v>5</v>
      </c>
      <c r="G1161" s="107">
        <v>4</v>
      </c>
      <c r="H1161" s="111">
        <v>3373.6</v>
      </c>
      <c r="I1161" s="111">
        <v>3148</v>
      </c>
      <c r="J1161" s="111">
        <v>3148</v>
      </c>
      <c r="K1161" s="122">
        <v>154</v>
      </c>
      <c r="L1161" s="110">
        <f t="shared" ref="L1161" si="312">SUM(M1161:P1161)</f>
        <v>2753228.696</v>
      </c>
      <c r="M1161" s="108"/>
      <c r="N1161" s="108"/>
      <c r="O1161" s="108"/>
      <c r="P1161" s="110">
        <f>'Форма 2'!C1161-M1161-N1161-O1161</f>
        <v>2753228.696</v>
      </c>
      <c r="Q1161" s="111">
        <f t="shared" ref="Q1161" si="313">L1161/I1161</f>
        <v>874.59615501905967</v>
      </c>
      <c r="R1161" s="111">
        <f t="shared" ref="R1161" si="314">Q1161</f>
        <v>874.59615501905967</v>
      </c>
      <c r="S1161" s="112" t="s">
        <v>1280</v>
      </c>
      <c r="T1161" s="107" t="s">
        <v>82</v>
      </c>
      <c r="U1161" s="219"/>
      <c r="V1161" s="153"/>
      <c r="W1161" s="153"/>
      <c r="X1161" s="153"/>
      <c r="Y1161" s="153"/>
      <c r="Z1161" s="153"/>
      <c r="AA1161" s="153"/>
      <c r="AB1161" s="86"/>
      <c r="AC1161" s="86"/>
      <c r="AD1161" s="153"/>
      <c r="AE1161" s="153"/>
      <c r="AF1161" s="153">
        <v>1</v>
      </c>
      <c r="AG1161" s="85"/>
      <c r="AH1161" s="153"/>
      <c r="AI1161" s="153"/>
      <c r="AJ1161" s="153"/>
    </row>
    <row r="1162" spans="1:36" ht="16.5" thickTop="1" thickBot="1">
      <c r="A1162" s="105">
        <f t="shared" si="299"/>
        <v>6</v>
      </c>
      <c r="B1162" s="191" t="s">
        <v>2589</v>
      </c>
      <c r="C1162" s="107">
        <v>1962</v>
      </c>
      <c r="D1162" s="107"/>
      <c r="E1162" s="114" t="s">
        <v>192</v>
      </c>
      <c r="F1162" s="107">
        <v>4</v>
      </c>
      <c r="G1162" s="107">
        <v>5</v>
      </c>
      <c r="H1162" s="111">
        <v>3886.1899999999996</v>
      </c>
      <c r="I1162" s="111">
        <v>3204.99</v>
      </c>
      <c r="J1162" s="111">
        <v>3073.79</v>
      </c>
      <c r="K1162" s="122">
        <v>106</v>
      </c>
      <c r="L1162" s="110">
        <f t="shared" ref="L1162" si="315">SUM(M1162:P1162)</f>
        <v>48140139.763099998</v>
      </c>
      <c r="M1162" s="108"/>
      <c r="N1162" s="108"/>
      <c r="O1162" s="108"/>
      <c r="P1162" s="110">
        <f>'Форма 2'!C1162-M1162-N1162-O1162</f>
        <v>48140139.763099998</v>
      </c>
      <c r="Q1162" s="111">
        <f t="shared" ref="Q1162" si="316">L1162/I1162</f>
        <v>15020.371284496989</v>
      </c>
      <c r="R1162" s="111">
        <f t="shared" ref="R1162" si="317">Q1162</f>
        <v>15020.371284496989</v>
      </c>
      <c r="S1162" s="112" t="s">
        <v>1280</v>
      </c>
      <c r="T1162" s="107" t="s">
        <v>82</v>
      </c>
      <c r="U1162" s="219"/>
      <c r="V1162" s="153"/>
      <c r="W1162" s="153"/>
      <c r="X1162" s="153"/>
      <c r="Y1162" s="153"/>
      <c r="Z1162" s="153"/>
      <c r="AA1162" s="153"/>
      <c r="AB1162" s="86"/>
      <c r="AC1162" s="86"/>
      <c r="AD1162" s="153">
        <v>1</v>
      </c>
      <c r="AE1162" s="153">
        <v>2</v>
      </c>
      <c r="AF1162" s="153">
        <v>1</v>
      </c>
      <c r="AG1162" s="85"/>
      <c r="AH1162" s="153"/>
      <c r="AI1162" s="153"/>
      <c r="AJ1162" s="153"/>
    </row>
    <row r="1163" spans="1:36" ht="16.5" thickTop="1" thickBot="1">
      <c r="A1163" s="105">
        <f t="shared" si="299"/>
        <v>7</v>
      </c>
      <c r="B1163" s="191" t="s">
        <v>185</v>
      </c>
      <c r="C1163" s="107">
        <v>1960</v>
      </c>
      <c r="D1163" s="107"/>
      <c r="E1163" s="114" t="s">
        <v>186</v>
      </c>
      <c r="F1163" s="107">
        <v>3</v>
      </c>
      <c r="G1163" s="107">
        <v>3</v>
      </c>
      <c r="H1163" s="111">
        <v>2805.8</v>
      </c>
      <c r="I1163" s="111">
        <v>2805.8</v>
      </c>
      <c r="J1163" s="111">
        <v>2683.7000000000003</v>
      </c>
      <c r="K1163" s="122">
        <v>75</v>
      </c>
      <c r="L1163" s="110">
        <f t="shared" ref="L1163" si="318">SUM(M1163:P1163)</f>
        <v>50289167.082000002</v>
      </c>
      <c r="M1163" s="108"/>
      <c r="N1163" s="108"/>
      <c r="O1163" s="108"/>
      <c r="P1163" s="110">
        <f>'Форма 2'!C1163-M1163-N1163-O1163</f>
        <v>50289167.082000002</v>
      </c>
      <c r="Q1163" s="111">
        <f t="shared" ref="Q1163" si="319">L1163/I1163</f>
        <v>17923.29</v>
      </c>
      <c r="R1163" s="111">
        <f t="shared" ref="R1163" si="320">Q1163</f>
        <v>17923.29</v>
      </c>
      <c r="S1163" s="112" t="s">
        <v>1280</v>
      </c>
      <c r="T1163" s="107" t="s">
        <v>82</v>
      </c>
      <c r="U1163" s="219"/>
      <c r="V1163" s="153"/>
      <c r="W1163" s="153"/>
      <c r="X1163" s="153"/>
      <c r="Y1163" s="153"/>
      <c r="Z1163" s="153"/>
      <c r="AA1163" s="153"/>
      <c r="AB1163" s="86"/>
      <c r="AC1163" s="86"/>
      <c r="AD1163" s="153">
        <v>1</v>
      </c>
      <c r="AE1163" s="153">
        <v>2</v>
      </c>
      <c r="AF1163" s="153">
        <v>1</v>
      </c>
      <c r="AG1163" s="85"/>
      <c r="AH1163" s="153"/>
      <c r="AI1163" s="153"/>
      <c r="AJ1163" s="153"/>
    </row>
    <row r="1164" spans="1:36" ht="16.5" thickTop="1" thickBot="1">
      <c r="A1164" s="105">
        <f t="shared" si="299"/>
        <v>8</v>
      </c>
      <c r="B1164" s="191" t="s">
        <v>5160</v>
      </c>
      <c r="C1164" s="107">
        <v>1955</v>
      </c>
      <c r="D1164" s="107"/>
      <c r="E1164" s="114" t="s">
        <v>192</v>
      </c>
      <c r="F1164" s="107">
        <v>4</v>
      </c>
      <c r="G1164" s="107">
        <v>5</v>
      </c>
      <c r="H1164" s="111">
        <v>3731.35</v>
      </c>
      <c r="I1164" s="111">
        <v>3731.35</v>
      </c>
      <c r="J1164" s="111">
        <v>3050.95</v>
      </c>
      <c r="K1164" s="122">
        <v>118</v>
      </c>
      <c r="L1164" s="110">
        <f t="shared" ref="L1164" si="321">SUM(M1164:P1164)</f>
        <v>46222060.811499998</v>
      </c>
      <c r="M1164" s="108"/>
      <c r="N1164" s="108"/>
      <c r="O1164" s="108"/>
      <c r="P1164" s="110">
        <f>'Форма 2'!C1164-M1164-N1164-O1164</f>
        <v>46222060.811499998</v>
      </c>
      <c r="Q1164" s="111">
        <f t="shared" ref="Q1164" si="322">L1164/I1164</f>
        <v>12387.49</v>
      </c>
      <c r="R1164" s="111">
        <f t="shared" ref="R1164" si="323">Q1164</f>
        <v>12387.49</v>
      </c>
      <c r="S1164" s="112" t="s">
        <v>1280</v>
      </c>
      <c r="T1164" s="107" t="s">
        <v>82</v>
      </c>
      <c r="U1164" s="219"/>
      <c r="V1164" s="153"/>
      <c r="W1164" s="153"/>
      <c r="X1164" s="153"/>
      <c r="Y1164" s="153"/>
      <c r="Z1164" s="153"/>
      <c r="AA1164" s="153"/>
      <c r="AB1164" s="86"/>
      <c r="AC1164" s="86"/>
      <c r="AD1164" s="153">
        <v>1</v>
      </c>
      <c r="AE1164" s="153">
        <v>2</v>
      </c>
      <c r="AF1164" s="153">
        <v>1</v>
      </c>
      <c r="AG1164" s="85"/>
      <c r="AH1164" s="153"/>
      <c r="AI1164" s="153"/>
      <c r="AJ1164" s="153"/>
    </row>
    <row r="1165" spans="1:36" ht="16.5" thickTop="1" thickBot="1">
      <c r="A1165" s="105">
        <f>A1164+1</f>
        <v>9</v>
      </c>
      <c r="B1165" s="191" t="s">
        <v>1323</v>
      </c>
      <c r="C1165" s="105">
        <v>1959</v>
      </c>
      <c r="D1165" s="105"/>
      <c r="E1165" s="119" t="s">
        <v>106</v>
      </c>
      <c r="F1165" s="107">
        <v>3</v>
      </c>
      <c r="G1165" s="105">
        <v>3</v>
      </c>
      <c r="H1165" s="111">
        <v>2996.6</v>
      </c>
      <c r="I1165" s="111">
        <v>2826.1</v>
      </c>
      <c r="J1165" s="111">
        <v>1393.4</v>
      </c>
      <c r="K1165" s="109">
        <v>59</v>
      </c>
      <c r="L1165" s="110">
        <f>SUM(M1165:P1165)</f>
        <v>62338599.425999992</v>
      </c>
      <c r="M1165" s="108"/>
      <c r="N1165" s="108"/>
      <c r="O1165" s="108"/>
      <c r="P1165" s="110">
        <f>'Форма 2'!C1165-M1165-N1165-O1165</f>
        <v>62338599.425999992</v>
      </c>
      <c r="Q1165" s="111">
        <f>L1165/I1165</f>
        <v>22058.171836099216</v>
      </c>
      <c r="R1165" s="111">
        <f>Q1165</f>
        <v>22058.171836099216</v>
      </c>
      <c r="S1165" s="112" t="s">
        <v>1280</v>
      </c>
      <c r="T1165" s="107" t="s">
        <v>82</v>
      </c>
      <c r="U1165" s="217"/>
      <c r="V1165" s="85"/>
      <c r="W1165" s="85">
        <v>1</v>
      </c>
      <c r="X1165" s="85">
        <v>1</v>
      </c>
      <c r="Y1165" s="85">
        <v>1</v>
      </c>
      <c r="Z1165" s="85"/>
      <c r="AA1165" s="85"/>
      <c r="AB1165" s="86"/>
      <c r="AC1165" s="86"/>
      <c r="AD1165" s="85">
        <v>1</v>
      </c>
      <c r="AE1165" s="85">
        <v>2</v>
      </c>
      <c r="AF1165" s="85">
        <v>1</v>
      </c>
      <c r="AG1165" s="85"/>
      <c r="AH1165" s="85"/>
      <c r="AI1165" s="85"/>
      <c r="AJ1165" s="85"/>
    </row>
    <row r="1166" spans="1:36" ht="16.5" thickTop="1" thickBot="1">
      <c r="A1166" s="105">
        <f>A1165+1</f>
        <v>10</v>
      </c>
      <c r="B1166" s="191" t="s">
        <v>2592</v>
      </c>
      <c r="C1166" s="107">
        <v>1960</v>
      </c>
      <c r="D1166" s="107"/>
      <c r="E1166" s="114" t="s">
        <v>182</v>
      </c>
      <c r="F1166" s="107">
        <v>3</v>
      </c>
      <c r="G1166" s="107">
        <v>5</v>
      </c>
      <c r="H1166" s="111">
        <v>3130</v>
      </c>
      <c r="I1166" s="111">
        <v>3001.6</v>
      </c>
      <c r="J1166" s="111">
        <v>2468.4</v>
      </c>
      <c r="K1166" s="122">
        <v>113</v>
      </c>
      <c r="L1166" s="110">
        <f>SUM(M1166:P1166)</f>
        <v>56099897.700000003</v>
      </c>
      <c r="M1166" s="108"/>
      <c r="N1166" s="108"/>
      <c r="O1166" s="108"/>
      <c r="P1166" s="110">
        <f>'Форма 2'!C1166-M1166-N1166-O1166</f>
        <v>56099897.700000003</v>
      </c>
      <c r="Q1166" s="111">
        <f>L1166/I1166</f>
        <v>18689.997901119405</v>
      </c>
      <c r="R1166" s="111">
        <f>Q1166</f>
        <v>18689.997901119405</v>
      </c>
      <c r="S1166" s="112" t="s">
        <v>1280</v>
      </c>
      <c r="T1166" s="107" t="s">
        <v>82</v>
      </c>
      <c r="U1166" s="219"/>
      <c r="V1166" s="153"/>
      <c r="W1166" s="153"/>
      <c r="X1166" s="153"/>
      <c r="Y1166" s="153"/>
      <c r="Z1166" s="153"/>
      <c r="AA1166" s="153"/>
      <c r="AB1166" s="86"/>
      <c r="AC1166" s="86"/>
      <c r="AD1166" s="85">
        <v>1</v>
      </c>
      <c r="AE1166" s="85">
        <v>2</v>
      </c>
      <c r="AF1166" s="85">
        <v>1</v>
      </c>
      <c r="AG1166" s="85"/>
      <c r="AH1166" s="153"/>
      <c r="AI1166" s="153"/>
      <c r="AJ1166" s="153"/>
    </row>
    <row r="1167" spans="1:36" ht="16.5" thickTop="1" thickBot="1">
      <c r="A1167" s="105">
        <f>A1166+1</f>
        <v>11</v>
      </c>
      <c r="B1167" s="191" t="s">
        <v>5161</v>
      </c>
      <c r="C1167" s="107">
        <v>1961</v>
      </c>
      <c r="D1167" s="107"/>
      <c r="E1167" s="114" t="s">
        <v>94</v>
      </c>
      <c r="F1167" s="107">
        <v>4</v>
      </c>
      <c r="G1167" s="107">
        <v>3</v>
      </c>
      <c r="H1167" s="111">
        <v>2206.25</v>
      </c>
      <c r="I1167" s="111">
        <v>2066.4</v>
      </c>
      <c r="J1167" s="111">
        <v>1511.1</v>
      </c>
      <c r="K1167" s="122">
        <v>64</v>
      </c>
      <c r="L1167" s="110">
        <f>SUM(M1167:P1167)</f>
        <v>27329899.8125</v>
      </c>
      <c r="M1167" s="108"/>
      <c r="N1167" s="108"/>
      <c r="O1167" s="108"/>
      <c r="P1167" s="110">
        <f>'Форма 2'!C1167-M1167-N1167-O1167</f>
        <v>27329899.8125</v>
      </c>
      <c r="Q1167" s="111">
        <f>L1167/I1167</f>
        <v>13225.851632065427</v>
      </c>
      <c r="R1167" s="111">
        <f>Q1167</f>
        <v>13225.851632065427</v>
      </c>
      <c r="S1167" s="112" t="s">
        <v>1280</v>
      </c>
      <c r="T1167" s="107" t="s">
        <v>82</v>
      </c>
      <c r="U1167" s="219"/>
      <c r="V1167" s="153"/>
      <c r="W1167" s="153"/>
      <c r="X1167" s="153"/>
      <c r="Y1167" s="153"/>
      <c r="Z1167" s="153"/>
      <c r="AA1167" s="153"/>
      <c r="AB1167" s="86"/>
      <c r="AC1167" s="86"/>
      <c r="AD1167" s="85">
        <v>1</v>
      </c>
      <c r="AE1167" s="85">
        <v>2</v>
      </c>
      <c r="AF1167" s="85">
        <v>1</v>
      </c>
      <c r="AG1167" s="85"/>
      <c r="AH1167" s="153"/>
      <c r="AI1167" s="153"/>
      <c r="AJ1167" s="153"/>
    </row>
    <row r="1168" spans="1:36" ht="16.5" thickTop="1" thickBot="1">
      <c r="A1168" s="105">
        <f>A1167+1</f>
        <v>12</v>
      </c>
      <c r="B1168" s="191" t="s">
        <v>2594</v>
      </c>
      <c r="C1168" s="107">
        <v>1960</v>
      </c>
      <c r="D1168" s="107"/>
      <c r="E1168" s="114" t="s">
        <v>182</v>
      </c>
      <c r="F1168" s="107">
        <v>3</v>
      </c>
      <c r="G1168" s="107">
        <v>5</v>
      </c>
      <c r="H1168" s="111">
        <v>3249.6</v>
      </c>
      <c r="I1168" s="111">
        <v>3006.9</v>
      </c>
      <c r="J1168" s="111">
        <v>2455</v>
      </c>
      <c r="K1168" s="122">
        <v>84</v>
      </c>
      <c r="L1168" s="110">
        <f>SUM(M1168:P1168)</f>
        <v>58243523.183999993</v>
      </c>
      <c r="M1168" s="108"/>
      <c r="N1168" s="108"/>
      <c r="O1168" s="108"/>
      <c r="P1168" s="110">
        <f>'Форма 2'!C1168-M1168-N1168-O1168</f>
        <v>58243523.183999993</v>
      </c>
      <c r="Q1168" s="111">
        <f>L1168/I1168</f>
        <v>19369.956827297214</v>
      </c>
      <c r="R1168" s="111">
        <f>Q1168</f>
        <v>19369.956827297214</v>
      </c>
      <c r="S1168" s="112" t="s">
        <v>1280</v>
      </c>
      <c r="T1168" s="107" t="s">
        <v>82</v>
      </c>
      <c r="U1168" s="219"/>
      <c r="V1168" s="153"/>
      <c r="W1168" s="153"/>
      <c r="X1168" s="153"/>
      <c r="Y1168" s="153"/>
      <c r="Z1168" s="153"/>
      <c r="AA1168" s="153"/>
      <c r="AB1168" s="86"/>
      <c r="AC1168" s="86"/>
      <c r="AD1168" s="85">
        <v>1</v>
      </c>
      <c r="AE1168" s="85">
        <v>2</v>
      </c>
      <c r="AF1168" s="85">
        <v>1</v>
      </c>
      <c r="AG1168" s="85"/>
      <c r="AH1168" s="153"/>
      <c r="AI1168" s="153"/>
      <c r="AJ1168" s="153"/>
    </row>
    <row r="1169" spans="1:36" ht="16.5" thickTop="1" thickBot="1">
      <c r="A1169" s="105">
        <f>A1165+1</f>
        <v>10</v>
      </c>
      <c r="B1169" s="191" t="s">
        <v>1324</v>
      </c>
      <c r="C1169" s="105">
        <v>1958</v>
      </c>
      <c r="D1169" s="105"/>
      <c r="E1169" s="119" t="s">
        <v>198</v>
      </c>
      <c r="F1169" s="107">
        <v>2</v>
      </c>
      <c r="G1169" s="105">
        <v>1</v>
      </c>
      <c r="H1169" s="111">
        <v>434.9</v>
      </c>
      <c r="I1169" s="111">
        <v>391.9</v>
      </c>
      <c r="J1169" s="111">
        <v>149.09999999999997</v>
      </c>
      <c r="K1169" s="109">
        <v>8</v>
      </c>
      <c r="L1169" s="110">
        <f t="shared" si="306"/>
        <v>4156508.9109999994</v>
      </c>
      <c r="M1169" s="108"/>
      <c r="N1169" s="108"/>
      <c r="O1169" s="108"/>
      <c r="P1169" s="110">
        <f>'Форма 2'!C1169-M1169-N1169-O1169</f>
        <v>4156508.9109999994</v>
      </c>
      <c r="Q1169" s="111">
        <f t="shared" si="307"/>
        <v>10606.044682316917</v>
      </c>
      <c r="R1169" s="111">
        <f t="shared" si="308"/>
        <v>10606.044682316917</v>
      </c>
      <c r="S1169" s="112" t="s">
        <v>1280</v>
      </c>
      <c r="T1169" s="107" t="s">
        <v>82</v>
      </c>
      <c r="U1169" s="217"/>
      <c r="V1169" s="85"/>
      <c r="W1169" s="85"/>
      <c r="X1169" s="85"/>
      <c r="Y1169" s="85"/>
      <c r="Z1169" s="85"/>
      <c r="AA1169" s="85"/>
      <c r="AB1169" s="86"/>
      <c r="AC1169" s="86"/>
      <c r="AD1169" s="85">
        <v>1</v>
      </c>
      <c r="AE1169" s="85"/>
      <c r="AF1169" s="85"/>
      <c r="AG1169" s="85"/>
      <c r="AH1169" s="85"/>
      <c r="AI1169" s="85"/>
      <c r="AJ1169" s="85"/>
    </row>
    <row r="1170" spans="1:36" ht="16.5" thickTop="1" thickBot="1">
      <c r="A1170" s="105">
        <f t="shared" si="299"/>
        <v>11</v>
      </c>
      <c r="B1170" s="191" t="s">
        <v>1325</v>
      </c>
      <c r="C1170" s="105">
        <v>1958</v>
      </c>
      <c r="D1170" s="105"/>
      <c r="E1170" s="119" t="s">
        <v>186</v>
      </c>
      <c r="F1170" s="107">
        <v>3</v>
      </c>
      <c r="G1170" s="105">
        <v>3</v>
      </c>
      <c r="H1170" s="111">
        <v>1491.2</v>
      </c>
      <c r="I1170" s="111">
        <v>1361</v>
      </c>
      <c r="J1170" s="111">
        <v>1162.5999999999999</v>
      </c>
      <c r="K1170" s="109">
        <v>36</v>
      </c>
      <c r="L1170" s="110">
        <f t="shared" si="306"/>
        <v>14251979.968</v>
      </c>
      <c r="M1170" s="108"/>
      <c r="N1170" s="108"/>
      <c r="O1170" s="108"/>
      <c r="P1170" s="110">
        <f>'Форма 2'!C1170-M1170-N1170-O1170</f>
        <v>14251979.968</v>
      </c>
      <c r="Q1170" s="111">
        <f t="shared" si="307"/>
        <v>10471.697257898604</v>
      </c>
      <c r="R1170" s="111">
        <f t="shared" si="308"/>
        <v>10471.697257898604</v>
      </c>
      <c r="S1170" s="112" t="s">
        <v>1280</v>
      </c>
      <c r="T1170" s="107" t="s">
        <v>82</v>
      </c>
      <c r="U1170" s="217"/>
      <c r="V1170" s="85"/>
      <c r="W1170" s="85"/>
      <c r="X1170" s="85"/>
      <c r="Y1170" s="85"/>
      <c r="Z1170" s="85"/>
      <c r="AA1170" s="85"/>
      <c r="AB1170" s="86"/>
      <c r="AC1170" s="86"/>
      <c r="AD1170" s="85">
        <v>1</v>
      </c>
      <c r="AE1170" s="85"/>
      <c r="AF1170" s="85"/>
      <c r="AG1170" s="85"/>
      <c r="AH1170" s="85"/>
      <c r="AI1170" s="85"/>
      <c r="AJ1170" s="85"/>
    </row>
    <row r="1171" spans="1:36" ht="16.5" thickTop="1" thickBot="1">
      <c r="A1171" s="105">
        <f t="shared" si="299"/>
        <v>12</v>
      </c>
      <c r="B1171" s="191" t="s">
        <v>2650</v>
      </c>
      <c r="C1171" s="107">
        <v>1963</v>
      </c>
      <c r="D1171" s="107"/>
      <c r="E1171" s="114" t="s">
        <v>182</v>
      </c>
      <c r="F1171" s="107">
        <v>4</v>
      </c>
      <c r="G1171" s="107">
        <v>2</v>
      </c>
      <c r="H1171" s="111">
        <v>1422.6499999999999</v>
      </c>
      <c r="I1171" s="111">
        <v>1372.35</v>
      </c>
      <c r="J1171" s="111">
        <v>1303.95</v>
      </c>
      <c r="K1171" s="122">
        <v>40</v>
      </c>
      <c r="L1171" s="110">
        <f t="shared" ref="L1171" si="324">SUM(M1171:P1171)</f>
        <v>17623062.648499999</v>
      </c>
      <c r="M1171" s="108"/>
      <c r="N1171" s="108"/>
      <c r="O1171" s="108"/>
      <c r="P1171" s="110">
        <f>'Форма 2'!C1171-M1171-N1171-O1171</f>
        <v>17623062.648499999</v>
      </c>
      <c r="Q1171" s="111">
        <f t="shared" ref="Q1171" si="325">L1171/I1171</f>
        <v>12841.521950304223</v>
      </c>
      <c r="R1171" s="111">
        <f t="shared" ref="R1171" si="326">Q1171</f>
        <v>12841.521950304223</v>
      </c>
      <c r="S1171" s="112" t="s">
        <v>1280</v>
      </c>
      <c r="T1171" s="107" t="s">
        <v>82</v>
      </c>
      <c r="U1171" s="219"/>
      <c r="V1171" s="153"/>
      <c r="W1171" s="153"/>
      <c r="X1171" s="153"/>
      <c r="Y1171" s="153"/>
      <c r="Z1171" s="153"/>
      <c r="AA1171" s="153"/>
      <c r="AB1171" s="86"/>
      <c r="AC1171" s="86"/>
      <c r="AD1171" s="153">
        <v>1</v>
      </c>
      <c r="AE1171" s="153">
        <v>2</v>
      </c>
      <c r="AF1171" s="153">
        <v>1</v>
      </c>
      <c r="AG1171" s="85"/>
      <c r="AH1171" s="153"/>
      <c r="AI1171" s="153"/>
      <c r="AJ1171" s="153"/>
    </row>
    <row r="1172" spans="1:36" ht="16.5" thickTop="1" thickBot="1">
      <c r="A1172" s="105">
        <f t="shared" si="299"/>
        <v>13</v>
      </c>
      <c r="B1172" s="191" t="s">
        <v>1326</v>
      </c>
      <c r="C1172" s="105">
        <v>1958</v>
      </c>
      <c r="D1172" s="105"/>
      <c r="E1172" s="119" t="s">
        <v>198</v>
      </c>
      <c r="F1172" s="107">
        <v>2</v>
      </c>
      <c r="G1172" s="105">
        <v>2</v>
      </c>
      <c r="H1172" s="111">
        <v>692.8</v>
      </c>
      <c r="I1172" s="111">
        <v>651</v>
      </c>
      <c r="J1172" s="111">
        <v>651</v>
      </c>
      <c r="K1172" s="109">
        <v>12</v>
      </c>
      <c r="L1172" s="110">
        <f t="shared" si="306"/>
        <v>7690370.9759999998</v>
      </c>
      <c r="M1172" s="108"/>
      <c r="N1172" s="108"/>
      <c r="O1172" s="108"/>
      <c r="P1172" s="110">
        <f>'Форма 2'!C1172-M1172-N1172-O1172</f>
        <v>7690370.9759999998</v>
      </c>
      <c r="Q1172" s="111">
        <f t="shared" si="307"/>
        <v>11813.165861751151</v>
      </c>
      <c r="R1172" s="111">
        <f t="shared" si="308"/>
        <v>11813.165861751151</v>
      </c>
      <c r="S1172" s="112" t="s">
        <v>1280</v>
      </c>
      <c r="T1172" s="107" t="s">
        <v>82</v>
      </c>
      <c r="U1172" s="217"/>
      <c r="V1172" s="85"/>
      <c r="W1172" s="85"/>
      <c r="X1172" s="85">
        <v>1</v>
      </c>
      <c r="Y1172" s="85">
        <v>1</v>
      </c>
      <c r="Z1172" s="85"/>
      <c r="AA1172" s="85"/>
      <c r="AB1172" s="86"/>
      <c r="AC1172" s="86"/>
      <c r="AD1172" s="85">
        <v>1</v>
      </c>
      <c r="AE1172" s="85"/>
      <c r="AF1172" s="85"/>
      <c r="AG1172" s="85"/>
      <c r="AH1172" s="85"/>
      <c r="AI1172" s="85"/>
      <c r="AJ1172" s="85"/>
    </row>
    <row r="1173" spans="1:36" ht="16.5" thickTop="1" thickBot="1">
      <c r="A1173" s="105">
        <f t="shared" si="299"/>
        <v>14</v>
      </c>
      <c r="B1173" s="191" t="s">
        <v>1327</v>
      </c>
      <c r="C1173" s="105">
        <v>1958</v>
      </c>
      <c r="D1173" s="105"/>
      <c r="E1173" s="119" t="s">
        <v>106</v>
      </c>
      <c r="F1173" s="107">
        <v>2</v>
      </c>
      <c r="G1173" s="105">
        <v>1</v>
      </c>
      <c r="H1173" s="111">
        <v>466.5</v>
      </c>
      <c r="I1173" s="111">
        <v>426.4</v>
      </c>
      <c r="J1173" s="111">
        <v>426.4</v>
      </c>
      <c r="K1173" s="109">
        <v>23</v>
      </c>
      <c r="L1173" s="110">
        <f t="shared" si="306"/>
        <v>4458522.4349999996</v>
      </c>
      <c r="M1173" s="108"/>
      <c r="N1173" s="108"/>
      <c r="O1173" s="108"/>
      <c r="P1173" s="110">
        <f>'Форма 2'!C1173-M1173-N1173-O1173</f>
        <v>4458522.4349999996</v>
      </c>
      <c r="Q1173" s="111">
        <f t="shared" si="307"/>
        <v>10456.197080206379</v>
      </c>
      <c r="R1173" s="111">
        <f t="shared" si="308"/>
        <v>10456.197080206379</v>
      </c>
      <c r="S1173" s="112" t="s">
        <v>1280</v>
      </c>
      <c r="T1173" s="107" t="s">
        <v>82</v>
      </c>
      <c r="U1173" s="217"/>
      <c r="V1173" s="85"/>
      <c r="W1173" s="85"/>
      <c r="X1173" s="85"/>
      <c r="Y1173" s="85"/>
      <c r="Z1173" s="85"/>
      <c r="AA1173" s="85"/>
      <c r="AB1173" s="86"/>
      <c r="AC1173" s="86"/>
      <c r="AD1173" s="85">
        <v>1</v>
      </c>
      <c r="AE1173" s="85"/>
      <c r="AF1173" s="85"/>
      <c r="AG1173" s="85"/>
      <c r="AH1173" s="85"/>
      <c r="AI1173" s="85"/>
      <c r="AJ1173" s="85"/>
    </row>
    <row r="1174" spans="1:36" ht="16.5" thickTop="1" thickBot="1">
      <c r="A1174" s="105">
        <f t="shared" si="299"/>
        <v>15</v>
      </c>
      <c r="B1174" s="191" t="s">
        <v>1328</v>
      </c>
      <c r="C1174" s="105">
        <v>1958</v>
      </c>
      <c r="D1174" s="105"/>
      <c r="E1174" s="119" t="s">
        <v>106</v>
      </c>
      <c r="F1174" s="107">
        <v>2</v>
      </c>
      <c r="G1174" s="105">
        <v>2</v>
      </c>
      <c r="H1174" s="111">
        <v>709.7</v>
      </c>
      <c r="I1174" s="111">
        <v>655.29999999999995</v>
      </c>
      <c r="J1174" s="111">
        <v>609.79999999999995</v>
      </c>
      <c r="K1174" s="109">
        <v>14</v>
      </c>
      <c r="L1174" s="110">
        <f t="shared" si="306"/>
        <v>6782879.6830000002</v>
      </c>
      <c r="M1174" s="108"/>
      <c r="N1174" s="108"/>
      <c r="O1174" s="108"/>
      <c r="P1174" s="110">
        <f>'Форма 2'!C1174-M1174-N1174-O1174</f>
        <v>6782879.6830000002</v>
      </c>
      <c r="Q1174" s="111">
        <f t="shared" si="307"/>
        <v>10350.800676026249</v>
      </c>
      <c r="R1174" s="111">
        <f t="shared" si="308"/>
        <v>10350.800676026249</v>
      </c>
      <c r="S1174" s="112" t="s">
        <v>1280</v>
      </c>
      <c r="T1174" s="107" t="s">
        <v>82</v>
      </c>
      <c r="U1174" s="217"/>
      <c r="V1174" s="85"/>
      <c r="W1174" s="85"/>
      <c r="X1174" s="85"/>
      <c r="Y1174" s="85"/>
      <c r="Z1174" s="85"/>
      <c r="AA1174" s="85"/>
      <c r="AB1174" s="86"/>
      <c r="AC1174" s="86"/>
      <c r="AD1174" s="85">
        <v>1</v>
      </c>
      <c r="AE1174" s="85"/>
      <c r="AF1174" s="85"/>
      <c r="AG1174" s="85"/>
      <c r="AH1174" s="85"/>
      <c r="AI1174" s="85"/>
      <c r="AJ1174" s="85"/>
    </row>
    <row r="1175" spans="1:36" ht="17.25" thickTop="1" thickBot="1">
      <c r="A1175" s="221">
        <v>0</v>
      </c>
      <c r="B1175" s="13" t="s">
        <v>202</v>
      </c>
      <c r="C1175" s="5"/>
      <c r="D1175" s="5"/>
      <c r="E1175" s="5"/>
      <c r="F1175" s="5"/>
      <c r="G1175" s="5"/>
      <c r="H1175" s="17">
        <f>SUM(H1176:H1207)</f>
        <v>68489.62999999999</v>
      </c>
      <c r="I1175" s="17">
        <f t="shared" ref="I1175:P1175" si="327">SUM(I1176:I1207)</f>
        <v>60428.680000000022</v>
      </c>
      <c r="J1175" s="17">
        <f t="shared" si="327"/>
        <v>13241.499999999998</v>
      </c>
      <c r="K1175" s="18">
        <f t="shared" si="327"/>
        <v>2984</v>
      </c>
      <c r="L1175" s="17">
        <f t="shared" si="327"/>
        <v>403205110.56189996</v>
      </c>
      <c r="M1175" s="14">
        <f t="shared" si="327"/>
        <v>0</v>
      </c>
      <c r="N1175" s="14">
        <f t="shared" si="327"/>
        <v>0</v>
      </c>
      <c r="O1175" s="14">
        <f t="shared" si="327"/>
        <v>0</v>
      </c>
      <c r="P1175" s="17">
        <f t="shared" si="327"/>
        <v>403205110.56189996</v>
      </c>
      <c r="Q1175" s="8" t="s">
        <v>76</v>
      </c>
      <c r="R1175" s="8" t="s">
        <v>76</v>
      </c>
      <c r="S1175" s="8" t="s">
        <v>76</v>
      </c>
      <c r="T1175" s="5" t="s">
        <v>76</v>
      </c>
      <c r="U1175" s="218" t="s">
        <v>76</v>
      </c>
      <c r="V1175" s="84" t="s">
        <v>76</v>
      </c>
      <c r="W1175" s="84" t="s">
        <v>76</v>
      </c>
      <c r="X1175" s="84" t="s">
        <v>76</v>
      </c>
      <c r="Y1175" s="84" t="s">
        <v>76</v>
      </c>
      <c r="Z1175" s="84" t="s">
        <v>76</v>
      </c>
      <c r="AA1175" s="84" t="s">
        <v>76</v>
      </c>
      <c r="AB1175" s="84" t="s">
        <v>76</v>
      </c>
      <c r="AC1175" s="84" t="s">
        <v>76</v>
      </c>
      <c r="AD1175" s="84" t="s">
        <v>76</v>
      </c>
      <c r="AE1175" s="84" t="s">
        <v>76</v>
      </c>
      <c r="AF1175" s="84" t="s">
        <v>76</v>
      </c>
      <c r="AG1175" s="84" t="s">
        <v>76</v>
      </c>
      <c r="AH1175" s="84" t="s">
        <v>76</v>
      </c>
      <c r="AI1175" s="84" t="s">
        <v>76</v>
      </c>
      <c r="AJ1175" s="84" t="s">
        <v>76</v>
      </c>
    </row>
    <row r="1176" spans="1:36" ht="16.5" thickTop="1" thickBot="1">
      <c r="A1176" s="105">
        <f t="shared" si="299"/>
        <v>1</v>
      </c>
      <c r="B1176" s="191" t="s">
        <v>215</v>
      </c>
      <c r="C1176" s="105">
        <v>1968</v>
      </c>
      <c r="D1176" s="105"/>
      <c r="E1176" s="119" t="s">
        <v>216</v>
      </c>
      <c r="F1176" s="105">
        <v>2</v>
      </c>
      <c r="G1176" s="105">
        <v>2</v>
      </c>
      <c r="H1176" s="231">
        <v>459.1</v>
      </c>
      <c r="I1176" s="231">
        <v>459.1</v>
      </c>
      <c r="J1176" s="110"/>
      <c r="K1176" s="184">
        <v>30</v>
      </c>
      <c r="L1176" s="110">
        <f t="shared" ref="L1176:L1207" si="328">SUM(M1176:P1176)</f>
        <v>3271174.7289999998</v>
      </c>
      <c r="M1176" s="108"/>
      <c r="N1176" s="108"/>
      <c r="O1176" s="108"/>
      <c r="P1176" s="110">
        <f>'Форма 2'!C1176-M1176-N1176-O1176</f>
        <v>3271174.7289999998</v>
      </c>
      <c r="Q1176" s="111">
        <f t="shared" ref="Q1176" si="329">L1176/I1176</f>
        <v>7125.19</v>
      </c>
      <c r="R1176" s="111">
        <f t="shared" ref="R1176" si="330">Q1176</f>
        <v>7125.19</v>
      </c>
      <c r="S1176" s="112" t="s">
        <v>1280</v>
      </c>
      <c r="T1176" s="107" t="s">
        <v>82</v>
      </c>
      <c r="U1176" s="217"/>
      <c r="V1176" s="85"/>
      <c r="W1176" s="85"/>
      <c r="X1176" s="85"/>
      <c r="Y1176" s="85"/>
      <c r="Z1176" s="85"/>
      <c r="AA1176" s="85"/>
      <c r="AB1176" s="86"/>
      <c r="AC1176" s="86"/>
      <c r="AD1176" s="85"/>
      <c r="AE1176" s="85">
        <v>1</v>
      </c>
      <c r="AF1176" s="85">
        <v>1</v>
      </c>
      <c r="AG1176" s="85"/>
      <c r="AH1176" s="85"/>
      <c r="AI1176" s="85"/>
      <c r="AJ1176" s="85"/>
    </row>
    <row r="1177" spans="1:36" ht="16.5" thickTop="1" thickBot="1">
      <c r="A1177" s="105">
        <f t="shared" si="299"/>
        <v>2</v>
      </c>
      <c r="B1177" s="191" t="s">
        <v>217</v>
      </c>
      <c r="C1177" s="105">
        <v>1975</v>
      </c>
      <c r="D1177" s="105"/>
      <c r="E1177" s="119" t="s">
        <v>94</v>
      </c>
      <c r="F1177" s="107">
        <v>2</v>
      </c>
      <c r="G1177" s="105">
        <v>2</v>
      </c>
      <c r="H1177" s="111">
        <v>826.2</v>
      </c>
      <c r="I1177" s="111">
        <v>826.2</v>
      </c>
      <c r="J1177" s="111">
        <v>449</v>
      </c>
      <c r="K1177" s="109">
        <v>49</v>
      </c>
      <c r="L1177" s="110">
        <f t="shared" si="328"/>
        <v>15090014.231999999</v>
      </c>
      <c r="M1177" s="108"/>
      <c r="N1177" s="108"/>
      <c r="O1177" s="108"/>
      <c r="P1177" s="110">
        <f>'Форма 2'!C1177-M1177-N1177-O1177</f>
        <v>15090014.231999999</v>
      </c>
      <c r="Q1177" s="111">
        <f>L1177/I1177</f>
        <v>18264.359999999997</v>
      </c>
      <c r="R1177" s="111">
        <f>Q1177</f>
        <v>18264.359999999997</v>
      </c>
      <c r="S1177" s="112" t="s">
        <v>1280</v>
      </c>
      <c r="T1177" s="107" t="s">
        <v>82</v>
      </c>
      <c r="U1177" s="217"/>
      <c r="V1177" s="85"/>
      <c r="W1177" s="85">
        <v>1</v>
      </c>
      <c r="X1177" s="85">
        <v>1</v>
      </c>
      <c r="Y1177" s="85">
        <v>1</v>
      </c>
      <c r="Z1177" s="85"/>
      <c r="AA1177" s="85"/>
      <c r="AB1177" s="86"/>
      <c r="AC1177" s="86"/>
      <c r="AD1177" s="85">
        <v>1</v>
      </c>
      <c r="AE1177" s="85">
        <v>1</v>
      </c>
      <c r="AF1177" s="85"/>
      <c r="AG1177" s="85"/>
      <c r="AH1177" s="85"/>
      <c r="AI1177" s="85"/>
      <c r="AJ1177" s="85"/>
    </row>
    <row r="1178" spans="1:36" ht="16.5" thickTop="1" thickBot="1">
      <c r="A1178" s="105">
        <f t="shared" si="299"/>
        <v>3</v>
      </c>
      <c r="B1178" s="191" t="s">
        <v>219</v>
      </c>
      <c r="C1178" s="105">
        <v>1968</v>
      </c>
      <c r="D1178" s="105"/>
      <c r="E1178" s="119" t="s">
        <v>244</v>
      </c>
      <c r="F1178" s="105">
        <v>2</v>
      </c>
      <c r="G1178" s="105">
        <v>2</v>
      </c>
      <c r="H1178" s="231">
        <v>446.6</v>
      </c>
      <c r="I1178" s="231">
        <v>446.6</v>
      </c>
      <c r="J1178" s="110">
        <v>446.6</v>
      </c>
      <c r="K1178" s="184">
        <v>42</v>
      </c>
      <c r="L1178" s="110">
        <f t="shared" si="328"/>
        <v>3182109.8539999998</v>
      </c>
      <c r="M1178" s="108"/>
      <c r="N1178" s="108"/>
      <c r="O1178" s="108"/>
      <c r="P1178" s="110">
        <f>'Форма 2'!C1178-M1178-N1178-O1178</f>
        <v>3182109.8539999998</v>
      </c>
      <c r="Q1178" s="111">
        <f t="shared" ref="Q1178:Q1203" si="331">L1178/I1178</f>
        <v>7125.19</v>
      </c>
      <c r="R1178" s="111">
        <f t="shared" ref="R1178:R1203" si="332">Q1178</f>
        <v>7125.19</v>
      </c>
      <c r="S1178" s="112" t="s">
        <v>1280</v>
      </c>
      <c r="T1178" s="105" t="s">
        <v>82</v>
      </c>
      <c r="U1178" s="217"/>
      <c r="V1178" s="85"/>
      <c r="W1178" s="85"/>
      <c r="X1178" s="85"/>
      <c r="Y1178" s="85"/>
      <c r="Z1178" s="85"/>
      <c r="AA1178" s="85"/>
      <c r="AB1178" s="86"/>
      <c r="AC1178" s="86"/>
      <c r="AD1178" s="85"/>
      <c r="AE1178" s="85">
        <v>1</v>
      </c>
      <c r="AF1178" s="85">
        <v>1</v>
      </c>
      <c r="AG1178" s="85"/>
      <c r="AH1178" s="85"/>
      <c r="AI1178" s="85"/>
      <c r="AJ1178" s="85"/>
    </row>
    <row r="1179" spans="1:36" ht="16.5" thickTop="1" thickBot="1">
      <c r="A1179" s="105">
        <f t="shared" si="299"/>
        <v>4</v>
      </c>
      <c r="B1179" s="191" t="s">
        <v>220</v>
      </c>
      <c r="C1179" s="105">
        <v>1976</v>
      </c>
      <c r="D1179" s="105">
        <v>2019</v>
      </c>
      <c r="E1179" s="119" t="s">
        <v>80</v>
      </c>
      <c r="F1179" s="107">
        <v>5</v>
      </c>
      <c r="G1179" s="105">
        <v>8</v>
      </c>
      <c r="H1179" s="111">
        <v>7266.53</v>
      </c>
      <c r="I1179" s="111">
        <v>5906.53</v>
      </c>
      <c r="J1179" s="111">
        <v>850.7</v>
      </c>
      <c r="K1179" s="109">
        <v>285</v>
      </c>
      <c r="L1179" s="110">
        <f t="shared" si="328"/>
        <v>44063947.258799993</v>
      </c>
      <c r="M1179" s="108"/>
      <c r="N1179" s="108"/>
      <c r="O1179" s="108"/>
      <c r="P1179" s="110">
        <f>'Форма 2'!C1179-M1179-N1179-O1179</f>
        <v>44063947.258799993</v>
      </c>
      <c r="Q1179" s="111">
        <f t="shared" si="331"/>
        <v>7460.2088296851107</v>
      </c>
      <c r="R1179" s="111">
        <f t="shared" si="332"/>
        <v>7460.2088296851107</v>
      </c>
      <c r="S1179" s="112" t="s">
        <v>1280</v>
      </c>
      <c r="T1179" s="107" t="s">
        <v>92</v>
      </c>
      <c r="U1179" s="217"/>
      <c r="V1179" s="85"/>
      <c r="W1179" s="85"/>
      <c r="X1179" s="85">
        <v>1</v>
      </c>
      <c r="Y1179" s="85">
        <v>1</v>
      </c>
      <c r="Z1179" s="85"/>
      <c r="AA1179" s="85"/>
      <c r="AB1179" s="86"/>
      <c r="AC1179" s="86"/>
      <c r="AD1179" s="85"/>
      <c r="AE1179" s="85">
        <v>1</v>
      </c>
      <c r="AF1179" s="85"/>
      <c r="AG1179" s="85"/>
      <c r="AH1179" s="85"/>
      <c r="AI1179" s="85"/>
      <c r="AJ1179" s="85"/>
    </row>
    <row r="1180" spans="1:36" ht="16.5" thickTop="1" thickBot="1">
      <c r="A1180" s="105">
        <f t="shared" si="299"/>
        <v>5</v>
      </c>
      <c r="B1180" s="191" t="s">
        <v>1329</v>
      </c>
      <c r="C1180" s="105">
        <v>1978</v>
      </c>
      <c r="D1180" s="105">
        <v>2009</v>
      </c>
      <c r="E1180" s="119" t="s">
        <v>80</v>
      </c>
      <c r="F1180" s="107">
        <v>5</v>
      </c>
      <c r="G1180" s="105">
        <v>4</v>
      </c>
      <c r="H1180" s="111">
        <v>4360.95</v>
      </c>
      <c r="I1180" s="111">
        <v>3363</v>
      </c>
      <c r="J1180" s="111">
        <v>326.85000000000002</v>
      </c>
      <c r="K1180" s="109">
        <v>191</v>
      </c>
      <c r="L1180" s="110">
        <f t="shared" si="328"/>
        <v>7435419.75</v>
      </c>
      <c r="M1180" s="108"/>
      <c r="N1180" s="108"/>
      <c r="O1180" s="108"/>
      <c r="P1180" s="110">
        <f>'Форма 2'!C1180-M1180-N1180-O1180</f>
        <v>7435419.75</v>
      </c>
      <c r="Q1180" s="111">
        <f t="shared" si="331"/>
        <v>2210.948483496878</v>
      </c>
      <c r="R1180" s="111">
        <f t="shared" si="332"/>
        <v>2210.948483496878</v>
      </c>
      <c r="S1180" s="112" t="s">
        <v>1280</v>
      </c>
      <c r="T1180" s="107" t="s">
        <v>92</v>
      </c>
      <c r="U1180" s="217"/>
      <c r="V1180" s="85"/>
      <c r="W1180" s="85">
        <v>1</v>
      </c>
      <c r="X1180" s="85">
        <v>1</v>
      </c>
      <c r="Y1180" s="85">
        <v>1</v>
      </c>
      <c r="Z1180" s="85"/>
      <c r="AA1180" s="85"/>
      <c r="AB1180" s="86"/>
      <c r="AC1180" s="86"/>
      <c r="AD1180" s="85"/>
      <c r="AE1180" s="85"/>
      <c r="AF1180" s="85"/>
      <c r="AG1180" s="85"/>
      <c r="AH1180" s="85"/>
      <c r="AI1180" s="85"/>
      <c r="AJ1180" s="85"/>
    </row>
    <row r="1181" spans="1:36" ht="16.5" thickTop="1" thickBot="1">
      <c r="A1181" s="105">
        <f t="shared" si="299"/>
        <v>6</v>
      </c>
      <c r="B1181" s="191" t="s">
        <v>1330</v>
      </c>
      <c r="C1181" s="105">
        <v>1975</v>
      </c>
      <c r="D1181" s="105">
        <v>2009</v>
      </c>
      <c r="E1181" s="119" t="s">
        <v>80</v>
      </c>
      <c r="F1181" s="107">
        <v>5</v>
      </c>
      <c r="G1181" s="105">
        <v>6</v>
      </c>
      <c r="H1181" s="111">
        <v>3630.3</v>
      </c>
      <c r="I1181" s="111">
        <v>3207</v>
      </c>
      <c r="J1181" s="111">
        <v>270</v>
      </c>
      <c r="K1181" s="109">
        <v>158</v>
      </c>
      <c r="L1181" s="110">
        <f t="shared" si="328"/>
        <v>4289562.4800000004</v>
      </c>
      <c r="M1181" s="108"/>
      <c r="N1181" s="108"/>
      <c r="O1181" s="108"/>
      <c r="P1181" s="110">
        <f>'Форма 2'!C1181-M1181-N1181-O1181</f>
        <v>4289562.4800000004</v>
      </c>
      <c r="Q1181" s="111">
        <f t="shared" si="331"/>
        <v>1337.5623573433115</v>
      </c>
      <c r="R1181" s="111">
        <f t="shared" si="332"/>
        <v>1337.5623573433115</v>
      </c>
      <c r="S1181" s="112" t="s">
        <v>1280</v>
      </c>
      <c r="T1181" s="107" t="s">
        <v>92</v>
      </c>
      <c r="U1181" s="217"/>
      <c r="V1181" s="85"/>
      <c r="W1181" s="85"/>
      <c r="X1181" s="85">
        <v>1</v>
      </c>
      <c r="Y1181" s="85">
        <v>1</v>
      </c>
      <c r="Z1181" s="85"/>
      <c r="AA1181" s="85"/>
      <c r="AB1181" s="86"/>
      <c r="AC1181" s="86"/>
      <c r="AD1181" s="85"/>
      <c r="AE1181" s="85"/>
      <c r="AF1181" s="85"/>
      <c r="AG1181" s="85"/>
      <c r="AH1181" s="85"/>
      <c r="AI1181" s="85"/>
      <c r="AJ1181" s="85"/>
    </row>
    <row r="1182" spans="1:36" ht="16.5" thickTop="1" thickBot="1">
      <c r="A1182" s="105">
        <f t="shared" si="299"/>
        <v>7</v>
      </c>
      <c r="B1182" s="191" t="s">
        <v>1331</v>
      </c>
      <c r="C1182" s="105">
        <v>1974</v>
      </c>
      <c r="D1182" s="105">
        <v>2009</v>
      </c>
      <c r="E1182" s="119" t="s">
        <v>80</v>
      </c>
      <c r="F1182" s="107">
        <v>5</v>
      </c>
      <c r="G1182" s="105">
        <v>4</v>
      </c>
      <c r="H1182" s="111">
        <v>3667.65</v>
      </c>
      <c r="I1182" s="111">
        <v>3390.9</v>
      </c>
      <c r="J1182" s="111">
        <v>276.75</v>
      </c>
      <c r="K1182" s="109">
        <v>157</v>
      </c>
      <c r="L1182" s="110">
        <f t="shared" si="328"/>
        <v>22240482.894000001</v>
      </c>
      <c r="M1182" s="108"/>
      <c r="N1182" s="108"/>
      <c r="O1182" s="108"/>
      <c r="P1182" s="110">
        <f>'Форма 2'!C1182-M1182-N1182-O1182</f>
        <v>22240482.894000001</v>
      </c>
      <c r="Q1182" s="111">
        <f t="shared" si="331"/>
        <v>6558.8731292577195</v>
      </c>
      <c r="R1182" s="111">
        <f t="shared" si="332"/>
        <v>6558.8731292577195</v>
      </c>
      <c r="S1182" s="112" t="s">
        <v>1280</v>
      </c>
      <c r="T1182" s="107" t="s">
        <v>92</v>
      </c>
      <c r="U1182" s="217"/>
      <c r="V1182" s="85"/>
      <c r="W1182" s="85"/>
      <c r="X1182" s="85">
        <v>1</v>
      </c>
      <c r="Y1182" s="85">
        <v>1</v>
      </c>
      <c r="Z1182" s="85"/>
      <c r="AA1182" s="85"/>
      <c r="AB1182" s="86"/>
      <c r="AC1182" s="86"/>
      <c r="AD1182" s="85"/>
      <c r="AE1182" s="85">
        <v>1</v>
      </c>
      <c r="AF1182" s="85"/>
      <c r="AG1182" s="85"/>
      <c r="AH1182" s="85"/>
      <c r="AI1182" s="85"/>
      <c r="AJ1182" s="85"/>
    </row>
    <row r="1183" spans="1:36" ht="16.5" thickTop="1" thickBot="1">
      <c r="A1183" s="105">
        <f t="shared" si="299"/>
        <v>8</v>
      </c>
      <c r="B1183" s="191" t="s">
        <v>221</v>
      </c>
      <c r="C1183" s="105">
        <v>1971</v>
      </c>
      <c r="D1183" s="105">
        <v>2019</v>
      </c>
      <c r="E1183" s="119" t="s">
        <v>80</v>
      </c>
      <c r="F1183" s="107">
        <v>5</v>
      </c>
      <c r="G1183" s="105">
        <v>6</v>
      </c>
      <c r="H1183" s="111">
        <v>5350.6</v>
      </c>
      <c r="I1183" s="111">
        <v>4404.5</v>
      </c>
      <c r="J1183" s="111">
        <v>468.3</v>
      </c>
      <c r="K1183" s="109">
        <v>192</v>
      </c>
      <c r="L1183" s="110">
        <f t="shared" si="328"/>
        <v>9122773</v>
      </c>
      <c r="M1183" s="108"/>
      <c r="N1183" s="108"/>
      <c r="O1183" s="108"/>
      <c r="P1183" s="110">
        <f>'Форма 2'!C1183-M1183-N1183-O1183</f>
        <v>9122773</v>
      </c>
      <c r="Q1183" s="111">
        <f t="shared" si="331"/>
        <v>2071.2391871949144</v>
      </c>
      <c r="R1183" s="111">
        <f t="shared" si="332"/>
        <v>2071.2391871949144</v>
      </c>
      <c r="S1183" s="112" t="s">
        <v>1280</v>
      </c>
      <c r="T1183" s="107" t="s">
        <v>92</v>
      </c>
      <c r="U1183" s="217"/>
      <c r="V1183" s="85"/>
      <c r="W1183" s="85">
        <v>1</v>
      </c>
      <c r="X1183" s="85">
        <v>1</v>
      </c>
      <c r="Y1183" s="85">
        <v>1</v>
      </c>
      <c r="Z1183" s="85"/>
      <c r="AA1183" s="85"/>
      <c r="AB1183" s="86"/>
      <c r="AC1183" s="86"/>
      <c r="AD1183" s="85"/>
      <c r="AE1183" s="85"/>
      <c r="AF1183" s="85"/>
      <c r="AG1183" s="85"/>
      <c r="AH1183" s="85"/>
      <c r="AI1183" s="85"/>
      <c r="AJ1183" s="85"/>
    </row>
    <row r="1184" spans="1:36" ht="16.5" thickTop="1" thickBot="1">
      <c r="A1184" s="105">
        <f t="shared" si="299"/>
        <v>9</v>
      </c>
      <c r="B1184" s="191" t="s">
        <v>1332</v>
      </c>
      <c r="C1184" s="105">
        <v>1969</v>
      </c>
      <c r="D1184" s="105">
        <v>2019</v>
      </c>
      <c r="E1184" s="119" t="s">
        <v>80</v>
      </c>
      <c r="F1184" s="107">
        <v>3</v>
      </c>
      <c r="G1184" s="105">
        <v>2</v>
      </c>
      <c r="H1184" s="111">
        <v>766.9</v>
      </c>
      <c r="I1184" s="111">
        <v>670</v>
      </c>
      <c r="J1184" s="111">
        <v>57</v>
      </c>
      <c r="K1184" s="109">
        <v>23</v>
      </c>
      <c r="L1184" s="110">
        <f t="shared" si="328"/>
        <v>7329562.3909999989</v>
      </c>
      <c r="M1184" s="108"/>
      <c r="N1184" s="108"/>
      <c r="O1184" s="108"/>
      <c r="P1184" s="110">
        <f>'Форма 2'!C1184-M1184-N1184-O1184</f>
        <v>7329562.3909999989</v>
      </c>
      <c r="Q1184" s="111">
        <f t="shared" si="331"/>
        <v>10939.645359701492</v>
      </c>
      <c r="R1184" s="111">
        <f t="shared" si="332"/>
        <v>10939.645359701492</v>
      </c>
      <c r="S1184" s="112" t="s">
        <v>1280</v>
      </c>
      <c r="T1184" s="107" t="s">
        <v>92</v>
      </c>
      <c r="U1184" s="217"/>
      <c r="V1184" s="85"/>
      <c r="W1184" s="85"/>
      <c r="X1184" s="85"/>
      <c r="Y1184" s="85"/>
      <c r="Z1184" s="85"/>
      <c r="AA1184" s="85"/>
      <c r="AB1184" s="86"/>
      <c r="AC1184" s="86"/>
      <c r="AD1184" s="85">
        <v>1</v>
      </c>
      <c r="AE1184" s="85"/>
      <c r="AF1184" s="85"/>
      <c r="AG1184" s="85"/>
      <c r="AH1184" s="85"/>
      <c r="AI1184" s="85"/>
      <c r="AJ1184" s="85"/>
    </row>
    <row r="1185" spans="1:36" ht="16.5" thickTop="1" thickBot="1">
      <c r="A1185" s="105">
        <f t="shared" si="299"/>
        <v>10</v>
      </c>
      <c r="B1185" s="191" t="s">
        <v>222</v>
      </c>
      <c r="C1185" s="105">
        <v>1972</v>
      </c>
      <c r="D1185" s="105">
        <v>2018</v>
      </c>
      <c r="E1185" s="119" t="s">
        <v>212</v>
      </c>
      <c r="F1185" s="107">
        <v>5</v>
      </c>
      <c r="G1185" s="105">
        <v>6</v>
      </c>
      <c r="H1185" s="111">
        <v>5231.8999999999996</v>
      </c>
      <c r="I1185" s="111">
        <v>4358.8</v>
      </c>
      <c r="J1185" s="111">
        <v>462</v>
      </c>
      <c r="K1185" s="109">
        <v>202</v>
      </c>
      <c r="L1185" s="110">
        <f t="shared" si="328"/>
        <v>24317609.604999997</v>
      </c>
      <c r="M1185" s="108"/>
      <c r="N1185" s="108"/>
      <c r="O1185" s="108"/>
      <c r="P1185" s="110">
        <f>'Форма 2'!C1185-M1185-N1185-O1185</f>
        <v>24317609.604999997</v>
      </c>
      <c r="Q1185" s="111">
        <f t="shared" si="331"/>
        <v>5578.9688916674304</v>
      </c>
      <c r="R1185" s="111">
        <f t="shared" si="332"/>
        <v>5578.9688916674304</v>
      </c>
      <c r="S1185" s="112" t="s">
        <v>1280</v>
      </c>
      <c r="T1185" s="107" t="s">
        <v>92</v>
      </c>
      <c r="U1185" s="217"/>
      <c r="V1185" s="85">
        <v>1</v>
      </c>
      <c r="W1185" s="85">
        <v>1</v>
      </c>
      <c r="X1185" s="85">
        <v>1</v>
      </c>
      <c r="Y1185" s="85">
        <v>1</v>
      </c>
      <c r="Z1185" s="85">
        <v>1</v>
      </c>
      <c r="AA1185" s="85"/>
      <c r="AB1185" s="86"/>
      <c r="AC1185" s="86"/>
      <c r="AD1185" s="85"/>
      <c r="AE1185" s="85"/>
      <c r="AF1185" s="85"/>
      <c r="AG1185" s="85"/>
      <c r="AH1185" s="85"/>
      <c r="AI1185" s="85"/>
      <c r="AJ1185" s="85"/>
    </row>
    <row r="1186" spans="1:36" ht="16.5" thickTop="1" thickBot="1">
      <c r="A1186" s="105">
        <f t="shared" si="299"/>
        <v>11</v>
      </c>
      <c r="B1186" s="191" t="s">
        <v>223</v>
      </c>
      <c r="C1186" s="105">
        <v>1973</v>
      </c>
      <c r="D1186" s="105">
        <v>2019</v>
      </c>
      <c r="E1186" s="119" t="s">
        <v>80</v>
      </c>
      <c r="F1186" s="107">
        <v>5</v>
      </c>
      <c r="G1186" s="105">
        <v>6</v>
      </c>
      <c r="H1186" s="111">
        <v>5185.45</v>
      </c>
      <c r="I1186" s="111">
        <v>4281.75</v>
      </c>
      <c r="J1186" s="111">
        <v>501</v>
      </c>
      <c r="K1186" s="109">
        <v>235</v>
      </c>
      <c r="L1186" s="110">
        <f t="shared" si="328"/>
        <v>23352777.784000002</v>
      </c>
      <c r="M1186" s="108"/>
      <c r="N1186" s="108"/>
      <c r="O1186" s="108"/>
      <c r="P1186" s="110">
        <f>'Форма 2'!C1186-M1186-N1186-O1186</f>
        <v>23352777.784000002</v>
      </c>
      <c r="Q1186" s="111">
        <f t="shared" si="331"/>
        <v>5454.0264574064349</v>
      </c>
      <c r="R1186" s="111">
        <f t="shared" si="332"/>
        <v>5454.0264574064349</v>
      </c>
      <c r="S1186" s="112" t="s">
        <v>1280</v>
      </c>
      <c r="T1186" s="107" t="s">
        <v>92</v>
      </c>
      <c r="U1186" s="217"/>
      <c r="V1186" s="85"/>
      <c r="W1186" s="85"/>
      <c r="X1186" s="85"/>
      <c r="Y1186" s="85"/>
      <c r="Z1186" s="85"/>
      <c r="AA1186" s="85"/>
      <c r="AB1186" s="86"/>
      <c r="AC1186" s="86"/>
      <c r="AD1186" s="85">
        <v>1</v>
      </c>
      <c r="AE1186" s="85"/>
      <c r="AF1186" s="85"/>
      <c r="AG1186" s="85"/>
      <c r="AH1186" s="85"/>
      <c r="AI1186" s="85"/>
      <c r="AJ1186" s="85"/>
    </row>
    <row r="1187" spans="1:36" ht="16.5" thickTop="1" thickBot="1">
      <c r="A1187" s="105">
        <f t="shared" si="299"/>
        <v>12</v>
      </c>
      <c r="B1187" s="191" t="s">
        <v>1333</v>
      </c>
      <c r="C1187" s="105">
        <v>1971</v>
      </c>
      <c r="D1187" s="105">
        <v>2008</v>
      </c>
      <c r="E1187" s="119" t="s">
        <v>80</v>
      </c>
      <c r="F1187" s="107">
        <v>2</v>
      </c>
      <c r="G1187" s="105">
        <v>2</v>
      </c>
      <c r="H1187" s="111">
        <v>770.92</v>
      </c>
      <c r="I1187" s="111">
        <v>714.1</v>
      </c>
      <c r="J1187" s="111">
        <v>56.82</v>
      </c>
      <c r="K1187" s="109">
        <v>40</v>
      </c>
      <c r="L1187" s="110">
        <f t="shared" si="328"/>
        <v>9296832.6479999982</v>
      </c>
      <c r="M1187" s="108"/>
      <c r="N1187" s="108"/>
      <c r="O1187" s="108"/>
      <c r="P1187" s="110">
        <f>'Форма 2'!C1187-M1187-N1187-O1187</f>
        <v>9296832.6479999982</v>
      </c>
      <c r="Q1187" s="111">
        <f t="shared" si="331"/>
        <v>13018.950634364932</v>
      </c>
      <c r="R1187" s="111">
        <f t="shared" si="332"/>
        <v>13018.950634364932</v>
      </c>
      <c r="S1187" s="112" t="s">
        <v>1280</v>
      </c>
      <c r="T1187" s="107" t="s">
        <v>82</v>
      </c>
      <c r="U1187" s="217"/>
      <c r="V1187" s="85"/>
      <c r="W1187" s="85">
        <v>1</v>
      </c>
      <c r="X1187" s="85"/>
      <c r="Y1187" s="85">
        <v>1</v>
      </c>
      <c r="Z1187" s="85"/>
      <c r="AA1187" s="85"/>
      <c r="AB1187" s="86"/>
      <c r="AC1187" s="86"/>
      <c r="AD1187" s="85">
        <v>1</v>
      </c>
      <c r="AE1187" s="85"/>
      <c r="AF1187" s="85"/>
      <c r="AG1187" s="85"/>
      <c r="AH1187" s="85"/>
      <c r="AI1187" s="85"/>
      <c r="AJ1187" s="85"/>
    </row>
    <row r="1188" spans="1:36" ht="16.5" thickTop="1" thickBot="1">
      <c r="A1188" s="105">
        <f t="shared" si="299"/>
        <v>13</v>
      </c>
      <c r="B1188" s="191" t="s">
        <v>1334</v>
      </c>
      <c r="C1188" s="105">
        <v>1968</v>
      </c>
      <c r="D1188" s="105"/>
      <c r="E1188" s="119" t="s">
        <v>94</v>
      </c>
      <c r="F1188" s="107">
        <v>2</v>
      </c>
      <c r="G1188" s="105">
        <v>2</v>
      </c>
      <c r="H1188" s="111">
        <v>787.2</v>
      </c>
      <c r="I1188" s="111">
        <v>712.2</v>
      </c>
      <c r="J1188" s="111">
        <v>712.2</v>
      </c>
      <c r="K1188" s="109">
        <v>42</v>
      </c>
      <c r="L1188" s="110">
        <f t="shared" si="328"/>
        <v>6612574.4640000006</v>
      </c>
      <c r="M1188" s="108"/>
      <c r="N1188" s="108"/>
      <c r="O1188" s="108"/>
      <c r="P1188" s="110">
        <f>'Форма 2'!C1188-M1188-N1188-O1188</f>
        <v>6612574.4640000006</v>
      </c>
      <c r="Q1188" s="111">
        <f t="shared" si="331"/>
        <v>9284.7156192080874</v>
      </c>
      <c r="R1188" s="111">
        <f t="shared" si="332"/>
        <v>9284.7156192080874</v>
      </c>
      <c r="S1188" s="112" t="s">
        <v>1280</v>
      </c>
      <c r="T1188" s="107" t="s">
        <v>82</v>
      </c>
      <c r="U1188" s="217"/>
      <c r="V1188" s="85">
        <v>1</v>
      </c>
      <c r="W1188" s="85"/>
      <c r="X1188" s="85"/>
      <c r="Y1188" s="85"/>
      <c r="Z1188" s="85"/>
      <c r="AA1188" s="85"/>
      <c r="AB1188" s="86"/>
      <c r="AC1188" s="86"/>
      <c r="AD1188" s="85"/>
      <c r="AE1188" s="85"/>
      <c r="AF1188" s="85"/>
      <c r="AG1188" s="85"/>
      <c r="AH1188" s="85"/>
      <c r="AI1188" s="85"/>
      <c r="AJ1188" s="85"/>
    </row>
    <row r="1189" spans="1:36" ht="16.5" thickTop="1" thickBot="1">
      <c r="A1189" s="105">
        <f t="shared" si="299"/>
        <v>14</v>
      </c>
      <c r="B1189" s="191" t="s">
        <v>1335</v>
      </c>
      <c r="C1189" s="105">
        <v>1969</v>
      </c>
      <c r="D1189" s="105">
        <v>2008</v>
      </c>
      <c r="E1189" s="119" t="s">
        <v>80</v>
      </c>
      <c r="F1189" s="107">
        <v>2</v>
      </c>
      <c r="G1189" s="105">
        <v>3</v>
      </c>
      <c r="H1189" s="111">
        <v>960</v>
      </c>
      <c r="I1189" s="111">
        <v>876</v>
      </c>
      <c r="J1189" s="111">
        <v>84.17</v>
      </c>
      <c r="K1189" s="109">
        <v>32</v>
      </c>
      <c r="L1189" s="110">
        <f t="shared" si="328"/>
        <v>2764627.2</v>
      </c>
      <c r="M1189" s="108"/>
      <c r="N1189" s="108"/>
      <c r="O1189" s="108"/>
      <c r="P1189" s="110">
        <f>'Форма 2'!C1189-M1189-N1189-O1189</f>
        <v>2764627.2</v>
      </c>
      <c r="Q1189" s="111">
        <f t="shared" si="331"/>
        <v>3155.9671232876713</v>
      </c>
      <c r="R1189" s="111">
        <f t="shared" si="332"/>
        <v>3155.9671232876713</v>
      </c>
      <c r="S1189" s="112" t="s">
        <v>1280</v>
      </c>
      <c r="T1189" s="107" t="s">
        <v>82</v>
      </c>
      <c r="U1189" s="217"/>
      <c r="V1189" s="85"/>
      <c r="W1189" s="85">
        <v>1</v>
      </c>
      <c r="X1189" s="85">
        <v>1</v>
      </c>
      <c r="Y1189" s="85">
        <v>1</v>
      </c>
      <c r="Z1189" s="85"/>
      <c r="AA1189" s="85"/>
      <c r="AB1189" s="86"/>
      <c r="AC1189" s="86"/>
      <c r="AD1189" s="85"/>
      <c r="AE1189" s="85"/>
      <c r="AF1189" s="85"/>
      <c r="AG1189" s="85"/>
      <c r="AH1189" s="85"/>
      <c r="AI1189" s="85"/>
      <c r="AJ1189" s="85"/>
    </row>
    <row r="1190" spans="1:36" ht="16.5" thickTop="1" thickBot="1">
      <c r="A1190" s="105">
        <f t="shared" si="299"/>
        <v>15</v>
      </c>
      <c r="B1190" s="191" t="s">
        <v>1336</v>
      </c>
      <c r="C1190" s="105">
        <v>1968</v>
      </c>
      <c r="D1190" s="105">
        <v>2008</v>
      </c>
      <c r="E1190" s="119" t="s">
        <v>80</v>
      </c>
      <c r="F1190" s="107">
        <v>2</v>
      </c>
      <c r="G1190" s="105">
        <v>2</v>
      </c>
      <c r="H1190" s="111">
        <v>781</v>
      </c>
      <c r="I1190" s="111">
        <v>723.4</v>
      </c>
      <c r="J1190" s="111">
        <v>57.78</v>
      </c>
      <c r="K1190" s="109">
        <v>37</v>
      </c>
      <c r="L1190" s="110">
        <f t="shared" si="328"/>
        <v>7759391.2000000002</v>
      </c>
      <c r="M1190" s="108"/>
      <c r="N1190" s="108"/>
      <c r="O1190" s="108"/>
      <c r="P1190" s="110">
        <f>'Форма 2'!C1190-M1190-N1190-O1190</f>
        <v>7759391.2000000002</v>
      </c>
      <c r="Q1190" s="111">
        <f t="shared" si="331"/>
        <v>10726.280342825547</v>
      </c>
      <c r="R1190" s="111">
        <f t="shared" si="332"/>
        <v>10726.280342825547</v>
      </c>
      <c r="S1190" s="112" t="s">
        <v>1280</v>
      </c>
      <c r="T1190" s="107" t="s">
        <v>82</v>
      </c>
      <c r="U1190" s="217"/>
      <c r="V1190" s="85"/>
      <c r="W1190" s="85"/>
      <c r="X1190" s="85">
        <v>1</v>
      </c>
      <c r="Y1190" s="85"/>
      <c r="Z1190" s="85"/>
      <c r="AA1190" s="85"/>
      <c r="AB1190" s="86"/>
      <c r="AC1190" s="86"/>
      <c r="AD1190" s="85">
        <v>1</v>
      </c>
      <c r="AE1190" s="85"/>
      <c r="AF1190" s="85"/>
      <c r="AG1190" s="85"/>
      <c r="AH1190" s="85"/>
      <c r="AI1190" s="85"/>
      <c r="AJ1190" s="85"/>
    </row>
    <row r="1191" spans="1:36" ht="16.5" thickTop="1" thickBot="1">
      <c r="A1191" s="105">
        <f t="shared" si="299"/>
        <v>16</v>
      </c>
      <c r="B1191" s="191" t="s">
        <v>1337</v>
      </c>
      <c r="C1191" s="105">
        <v>1967</v>
      </c>
      <c r="D1191" s="105">
        <v>2016</v>
      </c>
      <c r="E1191" s="119" t="s">
        <v>80</v>
      </c>
      <c r="F1191" s="107">
        <v>2</v>
      </c>
      <c r="G1191" s="105">
        <v>2</v>
      </c>
      <c r="H1191" s="111">
        <v>683.8</v>
      </c>
      <c r="I1191" s="111">
        <v>635.29999999999995</v>
      </c>
      <c r="J1191" s="111">
        <v>635.29999999999995</v>
      </c>
      <c r="K1191" s="109">
        <v>23</v>
      </c>
      <c r="L1191" s="110">
        <f t="shared" si="328"/>
        <v>10960780.635999998</v>
      </c>
      <c r="M1191" s="108"/>
      <c r="N1191" s="108"/>
      <c r="O1191" s="108"/>
      <c r="P1191" s="110">
        <f>'Форма 2'!C1191-M1191-N1191-O1191</f>
        <v>10960780.635999998</v>
      </c>
      <c r="Q1191" s="111">
        <f t="shared" si="331"/>
        <v>17252.920881473317</v>
      </c>
      <c r="R1191" s="111">
        <f t="shared" si="332"/>
        <v>17252.920881473317</v>
      </c>
      <c r="S1191" s="112" t="s">
        <v>1280</v>
      </c>
      <c r="T1191" s="107" t="s">
        <v>82</v>
      </c>
      <c r="U1191" s="217"/>
      <c r="V1191" s="85"/>
      <c r="W1191" s="85"/>
      <c r="X1191" s="85"/>
      <c r="Y1191" s="85"/>
      <c r="Z1191" s="85">
        <v>1</v>
      </c>
      <c r="AA1191" s="85"/>
      <c r="AB1191" s="86"/>
      <c r="AC1191" s="86"/>
      <c r="AD1191" s="85">
        <v>1</v>
      </c>
      <c r="AE1191" s="85">
        <v>1</v>
      </c>
      <c r="AF1191" s="85"/>
      <c r="AG1191" s="85"/>
      <c r="AH1191" s="85"/>
      <c r="AI1191" s="85"/>
      <c r="AJ1191" s="85"/>
    </row>
    <row r="1192" spans="1:36" ht="16.5" thickTop="1" thickBot="1">
      <c r="A1192" s="105">
        <f t="shared" si="299"/>
        <v>17</v>
      </c>
      <c r="B1192" s="191" t="s">
        <v>224</v>
      </c>
      <c r="C1192" s="105">
        <v>1968</v>
      </c>
      <c r="D1192" s="105">
        <v>2010</v>
      </c>
      <c r="E1192" s="119" t="s">
        <v>80</v>
      </c>
      <c r="F1192" s="107">
        <v>2</v>
      </c>
      <c r="G1192" s="105">
        <v>2</v>
      </c>
      <c r="H1192" s="111">
        <v>763.2</v>
      </c>
      <c r="I1192" s="111">
        <v>700.4</v>
      </c>
      <c r="J1192" s="111">
        <v>62.8</v>
      </c>
      <c r="K1192" s="109">
        <v>25</v>
      </c>
      <c r="L1192" s="110">
        <f t="shared" si="328"/>
        <v>9173786.1119999997</v>
      </c>
      <c r="M1192" s="108"/>
      <c r="N1192" s="108"/>
      <c r="O1192" s="108"/>
      <c r="P1192" s="110">
        <f>'Форма 2'!C1192-M1192-N1192-O1192</f>
        <v>9173786.1119999997</v>
      </c>
      <c r="Q1192" s="111">
        <f t="shared" si="331"/>
        <v>13097.924203312394</v>
      </c>
      <c r="R1192" s="111">
        <f t="shared" si="332"/>
        <v>13097.924203312394</v>
      </c>
      <c r="S1192" s="112" t="s">
        <v>1280</v>
      </c>
      <c r="T1192" s="107" t="s">
        <v>92</v>
      </c>
      <c r="U1192" s="217">
        <v>1</v>
      </c>
      <c r="V1192" s="85">
        <v>1</v>
      </c>
      <c r="W1192" s="85">
        <v>1</v>
      </c>
      <c r="X1192" s="85">
        <v>1</v>
      </c>
      <c r="Y1192" s="85">
        <v>1</v>
      </c>
      <c r="Z1192" s="85"/>
      <c r="AA1192" s="85"/>
      <c r="AB1192" s="86"/>
      <c r="AC1192" s="86"/>
      <c r="AD1192" s="85"/>
      <c r="AE1192" s="85"/>
      <c r="AF1192" s="85"/>
      <c r="AG1192" s="85"/>
      <c r="AH1192" s="85"/>
      <c r="AI1192" s="85"/>
      <c r="AJ1192" s="85"/>
    </row>
    <row r="1193" spans="1:36" ht="16.5" thickTop="1" thickBot="1">
      <c r="A1193" s="105">
        <f t="shared" si="299"/>
        <v>18</v>
      </c>
      <c r="B1193" s="191" t="s">
        <v>1338</v>
      </c>
      <c r="C1193" s="105">
        <v>1966</v>
      </c>
      <c r="D1193" s="105">
        <v>2009</v>
      </c>
      <c r="E1193" s="119" t="s">
        <v>80</v>
      </c>
      <c r="F1193" s="107">
        <v>2</v>
      </c>
      <c r="G1193" s="105">
        <v>2</v>
      </c>
      <c r="H1193" s="111">
        <v>795.6</v>
      </c>
      <c r="I1193" s="111">
        <v>738</v>
      </c>
      <c r="J1193" s="111">
        <v>252.5</v>
      </c>
      <c r="K1193" s="109">
        <v>43</v>
      </c>
      <c r="L1193" s="110">
        <f t="shared" si="328"/>
        <v>6160760.4240000006</v>
      </c>
      <c r="M1193" s="108"/>
      <c r="N1193" s="108"/>
      <c r="O1193" s="108"/>
      <c r="P1193" s="110">
        <f>'Форма 2'!C1193-M1193-N1193-O1193</f>
        <v>6160760.4240000006</v>
      </c>
      <c r="Q1193" s="111">
        <f t="shared" si="331"/>
        <v>8347.9138536585378</v>
      </c>
      <c r="R1193" s="111">
        <f t="shared" si="332"/>
        <v>8347.9138536585378</v>
      </c>
      <c r="S1193" s="112" t="s">
        <v>1280</v>
      </c>
      <c r="T1193" s="107" t="s">
        <v>82</v>
      </c>
      <c r="U1193" s="217"/>
      <c r="V1193" s="85"/>
      <c r="W1193" s="85"/>
      <c r="X1193" s="85"/>
      <c r="Y1193" s="85"/>
      <c r="Z1193" s="85">
        <v>1</v>
      </c>
      <c r="AA1193" s="85">
        <v>1</v>
      </c>
      <c r="AB1193" s="86"/>
      <c r="AC1193" s="86"/>
      <c r="AD1193" s="85"/>
      <c r="AE1193" s="85">
        <v>1</v>
      </c>
      <c r="AF1193" s="85"/>
      <c r="AG1193" s="85"/>
      <c r="AH1193" s="85"/>
      <c r="AI1193" s="85"/>
      <c r="AJ1193" s="85"/>
    </row>
    <row r="1194" spans="1:36" ht="16.5" thickTop="1" thickBot="1">
      <c r="A1194" s="105">
        <f t="shared" si="299"/>
        <v>19</v>
      </c>
      <c r="B1194" s="191" t="s">
        <v>1339</v>
      </c>
      <c r="C1194" s="105">
        <v>1968</v>
      </c>
      <c r="D1194" s="105">
        <v>2010</v>
      </c>
      <c r="E1194" s="119" t="s">
        <v>80</v>
      </c>
      <c r="F1194" s="107">
        <v>2</v>
      </c>
      <c r="G1194" s="105">
        <v>2</v>
      </c>
      <c r="H1194" s="111">
        <v>795</v>
      </c>
      <c r="I1194" s="111">
        <v>735.3</v>
      </c>
      <c r="J1194" s="111">
        <v>735.3</v>
      </c>
      <c r="K1194" s="109">
        <v>46</v>
      </c>
      <c r="L1194" s="110">
        <f t="shared" si="328"/>
        <v>14520166.199999999</v>
      </c>
      <c r="M1194" s="108"/>
      <c r="N1194" s="108"/>
      <c r="O1194" s="108"/>
      <c r="P1194" s="110">
        <f>'Форма 2'!C1194-M1194-N1194-O1194</f>
        <v>14520166.199999999</v>
      </c>
      <c r="Q1194" s="111">
        <f t="shared" si="331"/>
        <v>19747.268053855569</v>
      </c>
      <c r="R1194" s="111">
        <f t="shared" si="332"/>
        <v>19747.268053855569</v>
      </c>
      <c r="S1194" s="112" t="s">
        <v>1280</v>
      </c>
      <c r="T1194" s="107" t="s">
        <v>82</v>
      </c>
      <c r="U1194" s="217"/>
      <c r="V1194" s="85"/>
      <c r="W1194" s="85">
        <v>1</v>
      </c>
      <c r="X1194" s="85">
        <v>1</v>
      </c>
      <c r="Y1194" s="85">
        <v>1</v>
      </c>
      <c r="Z1194" s="85"/>
      <c r="AA1194" s="85"/>
      <c r="AB1194" s="86"/>
      <c r="AC1194" s="86"/>
      <c r="AD1194" s="85">
        <v>1</v>
      </c>
      <c r="AE1194" s="85">
        <v>1</v>
      </c>
      <c r="AF1194" s="85"/>
      <c r="AG1194" s="85"/>
      <c r="AH1194" s="85"/>
      <c r="AI1194" s="85"/>
      <c r="AJ1194" s="85"/>
    </row>
    <row r="1195" spans="1:36" ht="16.5" thickTop="1" thickBot="1">
      <c r="A1195" s="105">
        <f t="shared" si="299"/>
        <v>20</v>
      </c>
      <c r="B1195" s="191" t="s">
        <v>225</v>
      </c>
      <c r="C1195" s="105">
        <v>1967</v>
      </c>
      <c r="D1195" s="105">
        <v>2012</v>
      </c>
      <c r="E1195" s="119" t="s">
        <v>80</v>
      </c>
      <c r="F1195" s="107">
        <v>3</v>
      </c>
      <c r="G1195" s="105">
        <v>3</v>
      </c>
      <c r="H1195" s="111">
        <v>1640.82</v>
      </c>
      <c r="I1195" s="111">
        <v>1509.3</v>
      </c>
      <c r="J1195" s="111">
        <v>131.52000000000001</v>
      </c>
      <c r="K1195" s="109">
        <v>76</v>
      </c>
      <c r="L1195" s="110">
        <f t="shared" si="328"/>
        <v>17768603.862</v>
      </c>
      <c r="M1195" s="108"/>
      <c r="N1195" s="108"/>
      <c r="O1195" s="108"/>
      <c r="P1195" s="110">
        <f>'Форма 2'!C1195-M1195-N1195-O1195</f>
        <v>17768603.862</v>
      </c>
      <c r="Q1195" s="111">
        <f t="shared" si="331"/>
        <v>11772.74488968396</v>
      </c>
      <c r="R1195" s="111">
        <f t="shared" si="332"/>
        <v>11772.74488968396</v>
      </c>
      <c r="S1195" s="112" t="s">
        <v>1280</v>
      </c>
      <c r="T1195" s="107" t="s">
        <v>82</v>
      </c>
      <c r="U1195" s="217"/>
      <c r="V1195" s="85"/>
      <c r="W1195" s="85"/>
      <c r="X1195" s="85"/>
      <c r="Y1195" s="85"/>
      <c r="Z1195" s="85"/>
      <c r="AA1195" s="85">
        <v>1</v>
      </c>
      <c r="AB1195" s="86"/>
      <c r="AC1195" s="86"/>
      <c r="AD1195" s="85">
        <v>1</v>
      </c>
      <c r="AE1195" s="85"/>
      <c r="AF1195" s="85"/>
      <c r="AG1195" s="85"/>
      <c r="AH1195" s="85"/>
      <c r="AI1195" s="85"/>
      <c r="AJ1195" s="85"/>
    </row>
    <row r="1196" spans="1:36" ht="16.5" thickTop="1" thickBot="1">
      <c r="A1196" s="105">
        <f t="shared" si="299"/>
        <v>21</v>
      </c>
      <c r="B1196" s="191" t="s">
        <v>1340</v>
      </c>
      <c r="C1196" s="105">
        <v>1978</v>
      </c>
      <c r="D1196" s="105"/>
      <c r="E1196" s="119" t="s">
        <v>80</v>
      </c>
      <c r="F1196" s="107">
        <v>5</v>
      </c>
      <c r="G1196" s="105">
        <v>8</v>
      </c>
      <c r="H1196" s="111">
        <v>5983.7</v>
      </c>
      <c r="I1196" s="111">
        <v>5983.7</v>
      </c>
      <c r="J1196" s="111">
        <v>597.5</v>
      </c>
      <c r="K1196" s="109">
        <v>313</v>
      </c>
      <c r="L1196" s="110">
        <f t="shared" si="328"/>
        <v>7070339.9199999999</v>
      </c>
      <c r="M1196" s="108"/>
      <c r="N1196" s="108"/>
      <c r="O1196" s="108"/>
      <c r="P1196" s="110">
        <f>'Форма 2'!C1196-M1196-N1196-O1196</f>
        <v>7070339.9199999999</v>
      </c>
      <c r="Q1196" s="111">
        <f t="shared" si="331"/>
        <v>1181.6000000000001</v>
      </c>
      <c r="R1196" s="111">
        <f t="shared" si="332"/>
        <v>1181.6000000000001</v>
      </c>
      <c r="S1196" s="112" t="s">
        <v>1280</v>
      </c>
      <c r="T1196" s="107" t="s">
        <v>92</v>
      </c>
      <c r="U1196" s="217"/>
      <c r="V1196" s="85"/>
      <c r="W1196" s="85"/>
      <c r="X1196" s="85">
        <v>1</v>
      </c>
      <c r="Y1196" s="85">
        <v>1</v>
      </c>
      <c r="Z1196" s="85"/>
      <c r="AA1196" s="85"/>
      <c r="AB1196" s="86"/>
      <c r="AC1196" s="86"/>
      <c r="AD1196" s="85"/>
      <c r="AE1196" s="85"/>
      <c r="AF1196" s="85"/>
      <c r="AG1196" s="85"/>
      <c r="AH1196" s="85"/>
      <c r="AI1196" s="85"/>
      <c r="AJ1196" s="85"/>
    </row>
    <row r="1197" spans="1:36" ht="16.5" thickTop="1" thickBot="1">
      <c r="A1197" s="105">
        <f t="shared" si="299"/>
        <v>22</v>
      </c>
      <c r="B1197" s="191" t="s">
        <v>1341</v>
      </c>
      <c r="C1197" s="105">
        <v>1990</v>
      </c>
      <c r="D1197" s="105">
        <v>2019</v>
      </c>
      <c r="E1197" s="119" t="s">
        <v>212</v>
      </c>
      <c r="F1197" s="107">
        <v>5</v>
      </c>
      <c r="G1197" s="105">
        <v>7</v>
      </c>
      <c r="H1197" s="111">
        <v>5470.06</v>
      </c>
      <c r="I1197" s="111">
        <v>4910</v>
      </c>
      <c r="J1197" s="111">
        <v>560.05999999999995</v>
      </c>
      <c r="K1197" s="109">
        <v>213</v>
      </c>
      <c r="L1197" s="110">
        <f t="shared" si="328"/>
        <v>32351357.055599995</v>
      </c>
      <c r="M1197" s="108"/>
      <c r="N1197" s="108"/>
      <c r="O1197" s="108"/>
      <c r="P1197" s="110">
        <f>'Форма 2'!C1197-M1197-N1197-O1197</f>
        <v>32351357.055599995</v>
      </c>
      <c r="Q1197" s="111">
        <f t="shared" si="331"/>
        <v>6588.8710907535633</v>
      </c>
      <c r="R1197" s="111">
        <f t="shared" si="332"/>
        <v>6588.8710907535633</v>
      </c>
      <c r="S1197" s="112" t="s">
        <v>1280</v>
      </c>
      <c r="T1197" s="107" t="s">
        <v>82</v>
      </c>
      <c r="U1197" s="217">
        <v>1</v>
      </c>
      <c r="V1197" s="85">
        <v>1</v>
      </c>
      <c r="W1197" s="85">
        <v>1</v>
      </c>
      <c r="X1197" s="85"/>
      <c r="Y1197" s="85">
        <v>1</v>
      </c>
      <c r="Z1197" s="85">
        <v>1</v>
      </c>
      <c r="AA1197" s="85">
        <v>1</v>
      </c>
      <c r="AB1197" s="86"/>
      <c r="AC1197" s="86"/>
      <c r="AD1197" s="85"/>
      <c r="AE1197" s="85"/>
      <c r="AF1197" s="85"/>
      <c r="AG1197" s="85"/>
      <c r="AH1197" s="85"/>
      <c r="AI1197" s="85"/>
      <c r="AJ1197" s="85"/>
    </row>
    <row r="1198" spans="1:36" ht="16.5" thickTop="1" thickBot="1">
      <c r="A1198" s="105">
        <f t="shared" si="299"/>
        <v>23</v>
      </c>
      <c r="B1198" s="191" t="s">
        <v>1342</v>
      </c>
      <c r="C1198" s="105">
        <v>1998</v>
      </c>
      <c r="D1198" s="105">
        <v>2019</v>
      </c>
      <c r="E1198" s="119" t="s">
        <v>212</v>
      </c>
      <c r="F1198" s="107">
        <v>5</v>
      </c>
      <c r="G1198" s="105">
        <v>7</v>
      </c>
      <c r="H1198" s="111">
        <v>5436.6</v>
      </c>
      <c r="I1198" s="111">
        <v>4918.3</v>
      </c>
      <c r="J1198" s="111">
        <v>518.29999999999995</v>
      </c>
      <c r="K1198" s="109">
        <v>230</v>
      </c>
      <c r="L1198" s="110">
        <f t="shared" si="328"/>
        <v>26326518.035999998</v>
      </c>
      <c r="M1198" s="108"/>
      <c r="N1198" s="108"/>
      <c r="O1198" s="108"/>
      <c r="P1198" s="110">
        <f>'Форма 2'!C1198-M1198-N1198-O1198</f>
        <v>26326518.035999998</v>
      </c>
      <c r="Q1198" s="111">
        <f t="shared" si="331"/>
        <v>5352.7678336010404</v>
      </c>
      <c r="R1198" s="111">
        <f t="shared" si="332"/>
        <v>5352.7678336010404</v>
      </c>
      <c r="S1198" s="112" t="s">
        <v>1280</v>
      </c>
      <c r="T1198" s="107" t="s">
        <v>82</v>
      </c>
      <c r="U1198" s="217">
        <v>1</v>
      </c>
      <c r="V1198" s="85">
        <v>1</v>
      </c>
      <c r="W1198" s="85">
        <v>1</v>
      </c>
      <c r="X1198" s="85"/>
      <c r="Y1198" s="85">
        <v>1</v>
      </c>
      <c r="Z1198" s="85">
        <v>1</v>
      </c>
      <c r="AA1198" s="85"/>
      <c r="AB1198" s="86"/>
      <c r="AC1198" s="86"/>
      <c r="AD1198" s="85"/>
      <c r="AE1198" s="85"/>
      <c r="AF1198" s="85"/>
      <c r="AG1198" s="85"/>
      <c r="AH1198" s="85"/>
      <c r="AI1198" s="85"/>
      <c r="AJ1198" s="85"/>
    </row>
    <row r="1199" spans="1:36" ht="16.5" thickTop="1" thickBot="1">
      <c r="A1199" s="105">
        <f t="shared" si="299"/>
        <v>24</v>
      </c>
      <c r="B1199" s="191" t="s">
        <v>1343</v>
      </c>
      <c r="C1199" s="105">
        <v>1964</v>
      </c>
      <c r="D1199" s="105">
        <v>2018</v>
      </c>
      <c r="E1199" s="119" t="s">
        <v>80</v>
      </c>
      <c r="F1199" s="107">
        <v>3</v>
      </c>
      <c r="G1199" s="105">
        <v>2</v>
      </c>
      <c r="H1199" s="111">
        <v>977.25</v>
      </c>
      <c r="I1199" s="111">
        <v>942</v>
      </c>
      <c r="J1199" s="111">
        <v>35.25</v>
      </c>
      <c r="K1199" s="109">
        <v>39</v>
      </c>
      <c r="L1199" s="110">
        <f t="shared" si="328"/>
        <v>13619493.487499999</v>
      </c>
      <c r="M1199" s="108"/>
      <c r="N1199" s="108"/>
      <c r="O1199" s="108"/>
      <c r="P1199" s="110">
        <f>'Форма 2'!C1199-M1199-N1199-O1199</f>
        <v>13619493.487499999</v>
      </c>
      <c r="Q1199" s="111">
        <f t="shared" si="331"/>
        <v>14458.061027070062</v>
      </c>
      <c r="R1199" s="111">
        <f t="shared" si="332"/>
        <v>14458.061027070062</v>
      </c>
      <c r="S1199" s="112" t="s">
        <v>1280</v>
      </c>
      <c r="T1199" s="107" t="s">
        <v>92</v>
      </c>
      <c r="U1199" s="217">
        <v>1</v>
      </c>
      <c r="V1199" s="85">
        <v>1</v>
      </c>
      <c r="W1199" s="85">
        <v>1</v>
      </c>
      <c r="X1199" s="85">
        <v>1</v>
      </c>
      <c r="Y1199" s="85">
        <v>1</v>
      </c>
      <c r="Z1199" s="85">
        <v>1</v>
      </c>
      <c r="AA1199" s="85">
        <v>1</v>
      </c>
      <c r="AB1199" s="86"/>
      <c r="AC1199" s="86"/>
      <c r="AD1199" s="85"/>
      <c r="AE1199" s="85"/>
      <c r="AF1199" s="85"/>
      <c r="AG1199" s="85"/>
      <c r="AH1199" s="85"/>
      <c r="AI1199" s="85"/>
      <c r="AJ1199" s="85"/>
    </row>
    <row r="1200" spans="1:36" ht="16.5" thickTop="1" thickBot="1">
      <c r="A1200" s="105">
        <f t="shared" si="299"/>
        <v>25</v>
      </c>
      <c r="B1200" s="191" t="s">
        <v>1344</v>
      </c>
      <c r="C1200" s="105">
        <v>1963</v>
      </c>
      <c r="D1200" s="105">
        <v>2008</v>
      </c>
      <c r="E1200" s="119" t="s">
        <v>80</v>
      </c>
      <c r="F1200" s="107">
        <v>3</v>
      </c>
      <c r="G1200" s="105">
        <v>2</v>
      </c>
      <c r="H1200" s="111">
        <v>1036</v>
      </c>
      <c r="I1200" s="111">
        <v>964.1</v>
      </c>
      <c r="J1200" s="111">
        <v>964.1</v>
      </c>
      <c r="K1200" s="109">
        <v>43</v>
      </c>
      <c r="L1200" s="110">
        <f t="shared" si="328"/>
        <v>10569344.52</v>
      </c>
      <c r="M1200" s="108"/>
      <c r="N1200" s="108"/>
      <c r="O1200" s="108"/>
      <c r="P1200" s="110">
        <f>'Форма 2'!C1200-M1200-N1200-O1200</f>
        <v>10569344.52</v>
      </c>
      <c r="Q1200" s="111">
        <f t="shared" si="331"/>
        <v>10962.913100300799</v>
      </c>
      <c r="R1200" s="111">
        <f t="shared" si="332"/>
        <v>10962.913100300799</v>
      </c>
      <c r="S1200" s="112" t="s">
        <v>1280</v>
      </c>
      <c r="T1200" s="107" t="s">
        <v>82</v>
      </c>
      <c r="U1200" s="217"/>
      <c r="V1200" s="85"/>
      <c r="W1200" s="85"/>
      <c r="X1200" s="85"/>
      <c r="Y1200" s="85"/>
      <c r="Z1200" s="85">
        <v>1</v>
      </c>
      <c r="AA1200" s="85"/>
      <c r="AB1200" s="86"/>
      <c r="AC1200" s="86"/>
      <c r="AD1200" s="85">
        <v>1</v>
      </c>
      <c r="AE1200" s="85"/>
      <c r="AF1200" s="85"/>
      <c r="AG1200" s="85"/>
      <c r="AH1200" s="85"/>
      <c r="AI1200" s="85"/>
      <c r="AJ1200" s="85"/>
    </row>
    <row r="1201" spans="1:36" ht="16.5" thickTop="1" thickBot="1">
      <c r="A1201" s="105">
        <f t="shared" si="299"/>
        <v>26</v>
      </c>
      <c r="B1201" s="191" t="s">
        <v>1345</v>
      </c>
      <c r="C1201" s="105">
        <v>1967</v>
      </c>
      <c r="D1201" s="105">
        <v>2008</v>
      </c>
      <c r="E1201" s="119" t="s">
        <v>80</v>
      </c>
      <c r="F1201" s="107">
        <v>2</v>
      </c>
      <c r="G1201" s="105">
        <v>2</v>
      </c>
      <c r="H1201" s="111">
        <v>689.8</v>
      </c>
      <c r="I1201" s="111">
        <v>611.79999999999995</v>
      </c>
      <c r="J1201" s="111">
        <v>611.79999999999995</v>
      </c>
      <c r="K1201" s="109">
        <v>42</v>
      </c>
      <c r="L1201" s="110">
        <f t="shared" si="328"/>
        <v>4464268.3339999989</v>
      </c>
      <c r="M1201" s="108"/>
      <c r="N1201" s="108"/>
      <c r="O1201" s="108"/>
      <c r="P1201" s="110">
        <f>'Форма 2'!C1201-M1201-N1201-O1201</f>
        <v>4464268.3339999989</v>
      </c>
      <c r="Q1201" s="111">
        <f t="shared" si="331"/>
        <v>7296.9407224583183</v>
      </c>
      <c r="R1201" s="111">
        <f t="shared" si="332"/>
        <v>7296.9407224583183</v>
      </c>
      <c r="S1201" s="112" t="s">
        <v>1280</v>
      </c>
      <c r="T1201" s="107" t="s">
        <v>82</v>
      </c>
      <c r="U1201" s="217"/>
      <c r="V1201" s="85"/>
      <c r="W1201" s="85"/>
      <c r="X1201" s="85"/>
      <c r="Y1201" s="85"/>
      <c r="Z1201" s="85">
        <v>1</v>
      </c>
      <c r="AA1201" s="85"/>
      <c r="AB1201" s="86"/>
      <c r="AC1201" s="86"/>
      <c r="AD1201" s="85"/>
      <c r="AE1201" s="85">
        <v>1</v>
      </c>
      <c r="AF1201" s="85"/>
      <c r="AG1201" s="85"/>
      <c r="AH1201" s="85"/>
      <c r="AI1201" s="85"/>
      <c r="AJ1201" s="85"/>
    </row>
    <row r="1202" spans="1:36" ht="16.5" thickTop="1" thickBot="1">
      <c r="A1202" s="105">
        <f t="shared" si="299"/>
        <v>27</v>
      </c>
      <c r="B1202" s="191" t="s">
        <v>1346</v>
      </c>
      <c r="C1202" s="105">
        <v>1953</v>
      </c>
      <c r="D1202" s="105">
        <v>2009</v>
      </c>
      <c r="E1202" s="119" t="s">
        <v>192</v>
      </c>
      <c r="F1202" s="107">
        <v>2</v>
      </c>
      <c r="G1202" s="105">
        <v>2</v>
      </c>
      <c r="H1202" s="111">
        <v>409.8</v>
      </c>
      <c r="I1202" s="111">
        <v>385.6</v>
      </c>
      <c r="J1202" s="111">
        <v>385.6</v>
      </c>
      <c r="K1202" s="109">
        <v>23</v>
      </c>
      <c r="L1202" s="110">
        <f t="shared" si="328"/>
        <v>6825731.25</v>
      </c>
      <c r="M1202" s="108"/>
      <c r="N1202" s="108"/>
      <c r="O1202" s="108"/>
      <c r="P1202" s="110">
        <f>'Форма 2'!C1202-M1202-N1202-O1202</f>
        <v>6825731.25</v>
      </c>
      <c r="Q1202" s="111">
        <f t="shared" si="331"/>
        <v>17701.585191908711</v>
      </c>
      <c r="R1202" s="111">
        <f t="shared" si="332"/>
        <v>17701.585191908711</v>
      </c>
      <c r="S1202" s="112" t="s">
        <v>1280</v>
      </c>
      <c r="T1202" s="107" t="s">
        <v>82</v>
      </c>
      <c r="U1202" s="217"/>
      <c r="V1202" s="85"/>
      <c r="W1202" s="85"/>
      <c r="X1202" s="85"/>
      <c r="Y1202" s="85"/>
      <c r="Z1202" s="85"/>
      <c r="AA1202" s="85">
        <v>1</v>
      </c>
      <c r="AB1202" s="86"/>
      <c r="AC1202" s="86"/>
      <c r="AD1202" s="85">
        <v>1</v>
      </c>
      <c r="AE1202" s="85">
        <v>1</v>
      </c>
      <c r="AF1202" s="85"/>
      <c r="AG1202" s="85"/>
      <c r="AH1202" s="85"/>
      <c r="AI1202" s="85"/>
      <c r="AJ1202" s="85"/>
    </row>
    <row r="1203" spans="1:36" ht="16.5" thickTop="1" thickBot="1">
      <c r="A1203" s="105">
        <f t="shared" si="299"/>
        <v>28</v>
      </c>
      <c r="B1203" s="191" t="s">
        <v>1347</v>
      </c>
      <c r="C1203" s="105">
        <v>1965</v>
      </c>
      <c r="D1203" s="105">
        <v>2009</v>
      </c>
      <c r="E1203" s="119" t="s">
        <v>94</v>
      </c>
      <c r="F1203" s="107">
        <v>3</v>
      </c>
      <c r="G1203" s="105">
        <v>3</v>
      </c>
      <c r="H1203" s="111">
        <v>1645.2</v>
      </c>
      <c r="I1203" s="111">
        <v>1523.3</v>
      </c>
      <c r="J1203" s="111">
        <v>1523.3</v>
      </c>
      <c r="K1203" s="109">
        <v>73</v>
      </c>
      <c r="L1203" s="110">
        <f t="shared" si="328"/>
        <v>26371272.743999999</v>
      </c>
      <c r="M1203" s="108"/>
      <c r="N1203" s="108"/>
      <c r="O1203" s="108"/>
      <c r="P1203" s="110">
        <f>'Форма 2'!C1203-M1203-N1203-O1203</f>
        <v>26371272.743999999</v>
      </c>
      <c r="Q1203" s="111">
        <f t="shared" si="331"/>
        <v>17311.936416989432</v>
      </c>
      <c r="R1203" s="111">
        <f t="shared" si="332"/>
        <v>17311.936416989432</v>
      </c>
      <c r="S1203" s="112" t="s">
        <v>1280</v>
      </c>
      <c r="T1203" s="107" t="s">
        <v>82</v>
      </c>
      <c r="U1203" s="217"/>
      <c r="V1203" s="85"/>
      <c r="W1203" s="85"/>
      <c r="X1203" s="85"/>
      <c r="Y1203" s="85"/>
      <c r="Z1203" s="85">
        <v>1</v>
      </c>
      <c r="AA1203" s="85"/>
      <c r="AB1203" s="86"/>
      <c r="AC1203" s="86"/>
      <c r="AD1203" s="85">
        <v>1</v>
      </c>
      <c r="AE1203" s="85">
        <v>1</v>
      </c>
      <c r="AF1203" s="85"/>
      <c r="AG1203" s="85"/>
      <c r="AH1203" s="85"/>
      <c r="AI1203" s="85"/>
      <c r="AJ1203" s="85"/>
    </row>
    <row r="1204" spans="1:36" ht="16.5" thickTop="1" thickBot="1">
      <c r="A1204" s="105">
        <f t="shared" si="299"/>
        <v>29</v>
      </c>
      <c r="B1204" s="191" t="s">
        <v>1348</v>
      </c>
      <c r="C1204" s="105">
        <v>1952</v>
      </c>
      <c r="D1204" s="105">
        <v>2009</v>
      </c>
      <c r="E1204" s="119" t="s">
        <v>996</v>
      </c>
      <c r="F1204" s="107">
        <v>2</v>
      </c>
      <c r="G1204" s="105">
        <v>2</v>
      </c>
      <c r="H1204" s="111">
        <v>467.4</v>
      </c>
      <c r="I1204" s="111">
        <v>433.8</v>
      </c>
      <c r="J1204" s="111">
        <v>433.8</v>
      </c>
      <c r="K1204" s="109">
        <v>18</v>
      </c>
      <c r="L1204" s="110">
        <f t="shared" si="328"/>
        <v>7190733.9959999993</v>
      </c>
      <c r="M1204" s="108"/>
      <c r="N1204" s="108"/>
      <c r="O1204" s="108"/>
      <c r="P1204" s="110">
        <f>'Форма 2'!C1204-M1204-N1204-O1204</f>
        <v>7190733.9959999993</v>
      </c>
      <c r="Q1204" s="111">
        <f>L1204/I1204</f>
        <v>16576.15029045643</v>
      </c>
      <c r="R1204" s="111">
        <f>Q1204</f>
        <v>16576.15029045643</v>
      </c>
      <c r="S1204" s="112" t="s">
        <v>1280</v>
      </c>
      <c r="T1204" s="107" t="s">
        <v>82</v>
      </c>
      <c r="U1204" s="217"/>
      <c r="V1204" s="85"/>
      <c r="W1204" s="85"/>
      <c r="X1204" s="85"/>
      <c r="Y1204" s="85"/>
      <c r="Z1204" s="85"/>
      <c r="AA1204" s="85"/>
      <c r="AB1204" s="86"/>
      <c r="AC1204" s="86"/>
      <c r="AD1204" s="85">
        <v>1</v>
      </c>
      <c r="AE1204" s="85">
        <v>1</v>
      </c>
      <c r="AF1204" s="85"/>
      <c r="AG1204" s="85"/>
      <c r="AH1204" s="85"/>
      <c r="AI1204" s="85"/>
      <c r="AJ1204" s="85"/>
    </row>
    <row r="1205" spans="1:36" ht="16.5" thickTop="1" thickBot="1">
      <c r="A1205" s="105">
        <f t="shared" si="299"/>
        <v>30</v>
      </c>
      <c r="B1205" s="191" t="s">
        <v>1349</v>
      </c>
      <c r="C1205" s="105">
        <v>1967</v>
      </c>
      <c r="D1205" s="105">
        <v>2012</v>
      </c>
      <c r="E1205" s="119" t="s">
        <v>1350</v>
      </c>
      <c r="F1205" s="107">
        <v>2</v>
      </c>
      <c r="G1205" s="105">
        <v>1</v>
      </c>
      <c r="H1205" s="111">
        <v>367.3</v>
      </c>
      <c r="I1205" s="111">
        <v>344.9</v>
      </c>
      <c r="J1205" s="111">
        <v>22.4</v>
      </c>
      <c r="K1205" s="109">
        <v>22</v>
      </c>
      <c r="L1205" s="110">
        <f t="shared" si="328"/>
        <v>5225676.2709999997</v>
      </c>
      <c r="M1205" s="108"/>
      <c r="N1205" s="108"/>
      <c r="O1205" s="108"/>
      <c r="P1205" s="110">
        <f>'Форма 2'!C1205-M1205-N1205-O1205</f>
        <v>5225676.2709999997</v>
      </c>
      <c r="Q1205" s="111">
        <f>L1205/I1205</f>
        <v>15151.279417222384</v>
      </c>
      <c r="R1205" s="111">
        <f>Q1205</f>
        <v>15151.279417222384</v>
      </c>
      <c r="S1205" s="112" t="s">
        <v>1280</v>
      </c>
      <c r="T1205" s="107" t="s">
        <v>82</v>
      </c>
      <c r="U1205" s="217"/>
      <c r="V1205" s="85">
        <v>1</v>
      </c>
      <c r="W1205" s="85"/>
      <c r="X1205" s="85"/>
      <c r="Y1205" s="85"/>
      <c r="Z1205" s="85"/>
      <c r="AA1205" s="85"/>
      <c r="AB1205" s="86"/>
      <c r="AC1205" s="86"/>
      <c r="AD1205" s="85"/>
      <c r="AE1205" s="85">
        <v>1</v>
      </c>
      <c r="AF1205" s="85"/>
      <c r="AG1205" s="85"/>
      <c r="AH1205" s="85"/>
      <c r="AI1205" s="85"/>
      <c r="AJ1205" s="85"/>
    </row>
    <row r="1206" spans="1:36" ht="16.5" thickTop="1" thickBot="1">
      <c r="A1206" s="105">
        <f t="shared" si="299"/>
        <v>31</v>
      </c>
      <c r="B1206" s="191" t="s">
        <v>1351</v>
      </c>
      <c r="C1206" s="105">
        <v>1958</v>
      </c>
      <c r="D1206" s="105">
        <v>2009</v>
      </c>
      <c r="E1206" s="119" t="s">
        <v>192</v>
      </c>
      <c r="F1206" s="107">
        <v>2</v>
      </c>
      <c r="G1206" s="105">
        <v>1</v>
      </c>
      <c r="H1206" s="111">
        <v>418.2</v>
      </c>
      <c r="I1206" s="111">
        <v>372.4</v>
      </c>
      <c r="J1206" s="111">
        <v>372.4</v>
      </c>
      <c r="K1206" s="109">
        <v>17</v>
      </c>
      <c r="L1206" s="110">
        <f t="shared" si="328"/>
        <v>7235248.926</v>
      </c>
      <c r="M1206" s="108"/>
      <c r="N1206" s="108"/>
      <c r="O1206" s="108"/>
      <c r="P1206" s="110">
        <f>'Форма 2'!C1206-M1206-N1206-O1206</f>
        <v>7235248.926</v>
      </c>
      <c r="Q1206" s="111">
        <f>L1206/I1206</f>
        <v>19428.702808807735</v>
      </c>
      <c r="R1206" s="111">
        <f>Q1206</f>
        <v>19428.702808807735</v>
      </c>
      <c r="S1206" s="112" t="s">
        <v>1280</v>
      </c>
      <c r="T1206" s="107" t="s">
        <v>82</v>
      </c>
      <c r="U1206" s="217"/>
      <c r="V1206" s="85"/>
      <c r="W1206" s="85"/>
      <c r="X1206" s="85"/>
      <c r="Y1206" s="85"/>
      <c r="Z1206" s="85">
        <v>1</v>
      </c>
      <c r="AA1206" s="85">
        <v>1</v>
      </c>
      <c r="AB1206" s="86"/>
      <c r="AC1206" s="86"/>
      <c r="AD1206" s="85">
        <v>1</v>
      </c>
      <c r="AE1206" s="85">
        <v>1</v>
      </c>
      <c r="AF1206" s="85"/>
      <c r="AG1206" s="85"/>
      <c r="AH1206" s="85"/>
      <c r="AI1206" s="85"/>
      <c r="AJ1206" s="85"/>
    </row>
    <row r="1207" spans="1:36" ht="16.5" thickTop="1" thickBot="1">
      <c r="A1207" s="105">
        <f t="shared" ref="A1207:A1270" si="333">A1206+1</f>
        <v>32</v>
      </c>
      <c r="B1207" s="191" t="s">
        <v>1352</v>
      </c>
      <c r="C1207" s="105">
        <v>1958</v>
      </c>
      <c r="D1207" s="105">
        <v>2009</v>
      </c>
      <c r="E1207" s="119" t="s">
        <v>192</v>
      </c>
      <c r="F1207" s="107">
        <v>2</v>
      </c>
      <c r="G1207" s="105">
        <v>1</v>
      </c>
      <c r="H1207" s="111">
        <v>418.6</v>
      </c>
      <c r="I1207" s="111">
        <v>380.4</v>
      </c>
      <c r="J1207" s="111">
        <v>380.4</v>
      </c>
      <c r="K1207" s="109">
        <v>23</v>
      </c>
      <c r="L1207" s="110">
        <f t="shared" si="328"/>
        <v>7242169.2980000004</v>
      </c>
      <c r="M1207" s="108"/>
      <c r="N1207" s="108"/>
      <c r="O1207" s="108"/>
      <c r="P1207" s="110">
        <f>'Форма 2'!C1207-M1207-N1207-O1207</f>
        <v>7242169.2980000004</v>
      </c>
      <c r="Q1207" s="111">
        <f>L1207/I1207</f>
        <v>19038.299942166144</v>
      </c>
      <c r="R1207" s="111">
        <f>Q1207</f>
        <v>19038.299942166144</v>
      </c>
      <c r="S1207" s="112" t="s">
        <v>1280</v>
      </c>
      <c r="T1207" s="107" t="s">
        <v>82</v>
      </c>
      <c r="U1207" s="217"/>
      <c r="V1207" s="85"/>
      <c r="W1207" s="85"/>
      <c r="X1207" s="85"/>
      <c r="Y1207" s="85"/>
      <c r="Z1207" s="85">
        <v>1</v>
      </c>
      <c r="AA1207" s="85">
        <v>1</v>
      </c>
      <c r="AB1207" s="86"/>
      <c r="AC1207" s="86"/>
      <c r="AD1207" s="85">
        <v>1</v>
      </c>
      <c r="AE1207" s="85">
        <v>1</v>
      </c>
      <c r="AF1207" s="85"/>
      <c r="AG1207" s="85"/>
      <c r="AH1207" s="85"/>
      <c r="AI1207" s="85"/>
      <c r="AJ1207" s="85"/>
    </row>
    <row r="1208" spans="1:36" ht="17.25" thickTop="1" thickBot="1">
      <c r="A1208" s="221">
        <v>0</v>
      </c>
      <c r="B1208" s="13" t="s">
        <v>232</v>
      </c>
      <c r="C1208" s="5"/>
      <c r="D1208" s="5"/>
      <c r="E1208" s="5"/>
      <c r="F1208" s="5"/>
      <c r="G1208" s="5"/>
      <c r="H1208" s="17">
        <f>SUM(H1209:H1233)</f>
        <v>54517.400000000009</v>
      </c>
      <c r="I1208" s="17">
        <f t="shared" ref="I1208:P1208" si="334">SUM(I1209:I1233)</f>
        <v>45762.500000000007</v>
      </c>
      <c r="J1208" s="17">
        <f t="shared" si="334"/>
        <v>31694.999999999993</v>
      </c>
      <c r="K1208" s="15">
        <f t="shared" si="334"/>
        <v>1335</v>
      </c>
      <c r="L1208" s="14">
        <f t="shared" si="334"/>
        <v>277056482.78700006</v>
      </c>
      <c r="M1208" s="14">
        <f t="shared" si="334"/>
        <v>0</v>
      </c>
      <c r="N1208" s="14">
        <f t="shared" si="334"/>
        <v>0</v>
      </c>
      <c r="O1208" s="14">
        <f t="shared" si="334"/>
        <v>0</v>
      </c>
      <c r="P1208" s="14">
        <f t="shared" si="334"/>
        <v>277056482.78700006</v>
      </c>
      <c r="Q1208" s="8" t="s">
        <v>76</v>
      </c>
      <c r="R1208" s="8" t="s">
        <v>76</v>
      </c>
      <c r="S1208" s="8" t="s">
        <v>76</v>
      </c>
      <c r="T1208" s="5" t="s">
        <v>76</v>
      </c>
      <c r="U1208" s="218" t="s">
        <v>76</v>
      </c>
      <c r="V1208" s="84" t="s">
        <v>76</v>
      </c>
      <c r="W1208" s="84" t="s">
        <v>76</v>
      </c>
      <c r="X1208" s="84" t="s">
        <v>76</v>
      </c>
      <c r="Y1208" s="84" t="s">
        <v>76</v>
      </c>
      <c r="Z1208" s="84" t="s">
        <v>76</v>
      </c>
      <c r="AA1208" s="84" t="s">
        <v>76</v>
      </c>
      <c r="AB1208" s="84" t="s">
        <v>76</v>
      </c>
      <c r="AC1208" s="84" t="s">
        <v>76</v>
      </c>
      <c r="AD1208" s="84" t="s">
        <v>76</v>
      </c>
      <c r="AE1208" s="84" t="s">
        <v>76</v>
      </c>
      <c r="AF1208" s="84" t="s">
        <v>76</v>
      </c>
      <c r="AG1208" s="84" t="s">
        <v>76</v>
      </c>
      <c r="AH1208" s="84" t="s">
        <v>76</v>
      </c>
      <c r="AI1208" s="84" t="s">
        <v>76</v>
      </c>
      <c r="AJ1208" s="84" t="s">
        <v>76</v>
      </c>
    </row>
    <row r="1209" spans="1:36" ht="16.5" thickTop="1" thickBot="1">
      <c r="A1209" s="105">
        <f t="shared" si="333"/>
        <v>1</v>
      </c>
      <c r="B1209" s="112" t="s">
        <v>1353</v>
      </c>
      <c r="C1209" s="107">
        <v>1990</v>
      </c>
      <c r="D1209" s="107">
        <v>1990</v>
      </c>
      <c r="E1209" s="114" t="s">
        <v>171</v>
      </c>
      <c r="F1209" s="107">
        <v>2</v>
      </c>
      <c r="G1209" s="107">
        <v>2</v>
      </c>
      <c r="H1209" s="111">
        <v>570.20000000000005</v>
      </c>
      <c r="I1209" s="111">
        <v>504.9</v>
      </c>
      <c r="J1209" s="111">
        <v>383.4</v>
      </c>
      <c r="K1209" s="122">
        <v>26</v>
      </c>
      <c r="L1209" s="110">
        <f t="shared" ref="L1209:L1233" si="335">SUM(M1209:P1209)</f>
        <v>2431743.344</v>
      </c>
      <c r="M1209" s="108"/>
      <c r="N1209" s="108"/>
      <c r="O1209" s="108"/>
      <c r="P1209" s="110">
        <f>'Форма 2'!C1209-M1209-N1209-O1209</f>
        <v>2431743.344</v>
      </c>
      <c r="Q1209" s="111">
        <f t="shared" ref="Q1209:Q1233" si="336">L1209/I1209</f>
        <v>4816.2870746682511</v>
      </c>
      <c r="R1209" s="111">
        <f t="shared" ref="R1209:R1233" si="337">Q1209</f>
        <v>4816.2870746682511</v>
      </c>
      <c r="S1209" s="112" t="s">
        <v>1280</v>
      </c>
      <c r="T1209" s="107" t="s">
        <v>82</v>
      </c>
      <c r="U1209" s="217">
        <v>1</v>
      </c>
      <c r="V1209" s="85"/>
      <c r="W1209" s="85">
        <v>1</v>
      </c>
      <c r="X1209" s="85">
        <v>1</v>
      </c>
      <c r="Y1209" s="85">
        <v>1</v>
      </c>
      <c r="Z1209" s="85">
        <v>1</v>
      </c>
      <c r="AA1209" s="85"/>
      <c r="AB1209" s="86"/>
      <c r="AC1209" s="86"/>
      <c r="AD1209" s="85"/>
      <c r="AE1209" s="85"/>
      <c r="AF1209" s="85"/>
      <c r="AG1209" s="85"/>
      <c r="AH1209" s="85"/>
      <c r="AI1209" s="85"/>
      <c r="AJ1209" s="85"/>
    </row>
    <row r="1210" spans="1:36" ht="16.5" thickTop="1" thickBot="1">
      <c r="A1210" s="105">
        <f t="shared" si="333"/>
        <v>2</v>
      </c>
      <c r="B1210" s="112" t="s">
        <v>1354</v>
      </c>
      <c r="C1210" s="107">
        <v>1963</v>
      </c>
      <c r="D1210" s="107">
        <v>1963</v>
      </c>
      <c r="E1210" s="114" t="s">
        <v>1355</v>
      </c>
      <c r="F1210" s="107">
        <v>5</v>
      </c>
      <c r="G1210" s="107">
        <v>4</v>
      </c>
      <c r="H1210" s="111">
        <v>4851.3999999999996</v>
      </c>
      <c r="I1210" s="111">
        <v>2592.8000000000002</v>
      </c>
      <c r="J1210" s="111">
        <v>1672</v>
      </c>
      <c r="K1210" s="122">
        <v>109</v>
      </c>
      <c r="L1210" s="110">
        <f t="shared" si="335"/>
        <v>8271636.9999999991</v>
      </c>
      <c r="M1210" s="108"/>
      <c r="N1210" s="108"/>
      <c r="O1210" s="108"/>
      <c r="P1210" s="110">
        <f>'Форма 2'!C1210-M1210-N1210-O1210</f>
        <v>8271636.9999999991</v>
      </c>
      <c r="Q1210" s="111">
        <f t="shared" si="336"/>
        <v>3190.2333384757785</v>
      </c>
      <c r="R1210" s="111">
        <f t="shared" si="337"/>
        <v>3190.2333384757785</v>
      </c>
      <c r="S1210" s="112" t="s">
        <v>1280</v>
      </c>
      <c r="T1210" s="107" t="s">
        <v>82</v>
      </c>
      <c r="U1210" s="217"/>
      <c r="V1210" s="85"/>
      <c r="W1210" s="85">
        <v>1</v>
      </c>
      <c r="X1210" s="85">
        <v>1</v>
      </c>
      <c r="Y1210" s="85">
        <v>1</v>
      </c>
      <c r="Z1210" s="85"/>
      <c r="AA1210" s="85"/>
      <c r="AB1210" s="86"/>
      <c r="AC1210" s="86"/>
      <c r="AD1210" s="85"/>
      <c r="AE1210" s="85"/>
      <c r="AF1210" s="85"/>
      <c r="AG1210" s="85"/>
      <c r="AH1210" s="85"/>
      <c r="AI1210" s="85"/>
      <c r="AJ1210" s="85"/>
    </row>
    <row r="1211" spans="1:36" ht="16.5" thickTop="1" thickBot="1">
      <c r="A1211" s="105">
        <f t="shared" si="333"/>
        <v>3</v>
      </c>
      <c r="B1211" s="112" t="s">
        <v>1356</v>
      </c>
      <c r="C1211" s="107">
        <v>1956</v>
      </c>
      <c r="D1211" s="107">
        <v>1956</v>
      </c>
      <c r="E1211" s="114" t="s">
        <v>1357</v>
      </c>
      <c r="F1211" s="107">
        <v>5</v>
      </c>
      <c r="G1211" s="107">
        <v>8</v>
      </c>
      <c r="H1211" s="111">
        <v>6413.6</v>
      </c>
      <c r="I1211" s="111">
        <v>6229.6</v>
      </c>
      <c r="J1211" s="111">
        <v>4137.3</v>
      </c>
      <c r="K1211" s="122">
        <v>11</v>
      </c>
      <c r="L1211" s="110">
        <f t="shared" si="335"/>
        <v>62026438.688000008</v>
      </c>
      <c r="M1211" s="108"/>
      <c r="N1211" s="108"/>
      <c r="O1211" s="108"/>
      <c r="P1211" s="110">
        <f>'Форма 2'!C1211-M1211-N1211-O1211</f>
        <v>62026438.688000008</v>
      </c>
      <c r="Q1211" s="111">
        <f t="shared" si="336"/>
        <v>9956.7289533838448</v>
      </c>
      <c r="R1211" s="111">
        <f t="shared" si="337"/>
        <v>9956.7289533838448</v>
      </c>
      <c r="S1211" s="112" t="s">
        <v>1280</v>
      </c>
      <c r="T1211" s="107" t="s">
        <v>82</v>
      </c>
      <c r="U1211" s="217">
        <v>1</v>
      </c>
      <c r="V1211" s="85">
        <v>1</v>
      </c>
      <c r="W1211" s="85">
        <v>1</v>
      </c>
      <c r="X1211" s="85">
        <v>1</v>
      </c>
      <c r="Y1211" s="85">
        <v>1</v>
      </c>
      <c r="Z1211" s="85">
        <v>1</v>
      </c>
      <c r="AA1211" s="85"/>
      <c r="AB1211" s="86"/>
      <c r="AC1211" s="86"/>
      <c r="AD1211" s="85">
        <v>1</v>
      </c>
      <c r="AE1211" s="85"/>
      <c r="AF1211" s="85"/>
      <c r="AG1211" s="85"/>
      <c r="AH1211" s="85"/>
      <c r="AI1211" s="85"/>
      <c r="AJ1211" s="85"/>
    </row>
    <row r="1212" spans="1:36" ht="16.5" thickTop="1" thickBot="1">
      <c r="A1212" s="105">
        <f t="shared" si="333"/>
        <v>4</v>
      </c>
      <c r="B1212" s="112" t="s">
        <v>1358</v>
      </c>
      <c r="C1212" s="107">
        <v>1940</v>
      </c>
      <c r="D1212" s="107">
        <v>1940</v>
      </c>
      <c r="E1212" s="114" t="s">
        <v>171</v>
      </c>
      <c r="F1212" s="107">
        <v>3</v>
      </c>
      <c r="G1212" s="107">
        <v>4</v>
      </c>
      <c r="H1212" s="111">
        <v>2142</v>
      </c>
      <c r="I1212" s="111">
        <v>1623.4</v>
      </c>
      <c r="J1212" s="111">
        <v>1623.4</v>
      </c>
      <c r="K1212" s="122">
        <v>47</v>
      </c>
      <c r="L1212" s="110">
        <f t="shared" si="335"/>
        <v>9135030.2400000002</v>
      </c>
      <c r="M1212" s="108"/>
      <c r="N1212" s="108"/>
      <c r="O1212" s="108"/>
      <c r="P1212" s="110">
        <f>'Форма 2'!C1212-M1212-N1212-O1212</f>
        <v>9135030.2400000002</v>
      </c>
      <c r="Q1212" s="111">
        <f t="shared" si="336"/>
        <v>5627.0975976345935</v>
      </c>
      <c r="R1212" s="111">
        <f t="shared" si="337"/>
        <v>5627.0975976345935</v>
      </c>
      <c r="S1212" s="112" t="s">
        <v>1280</v>
      </c>
      <c r="T1212" s="107" t="s">
        <v>82</v>
      </c>
      <c r="U1212" s="217">
        <v>1</v>
      </c>
      <c r="V1212" s="85"/>
      <c r="W1212" s="85">
        <v>1</v>
      </c>
      <c r="X1212" s="85">
        <v>1</v>
      </c>
      <c r="Y1212" s="85">
        <v>1</v>
      </c>
      <c r="Z1212" s="85">
        <v>1</v>
      </c>
      <c r="AA1212" s="85"/>
      <c r="AB1212" s="86"/>
      <c r="AC1212" s="86"/>
      <c r="AD1212" s="85"/>
      <c r="AE1212" s="85"/>
      <c r="AF1212" s="85"/>
      <c r="AG1212" s="85"/>
      <c r="AH1212" s="85"/>
      <c r="AI1212" s="85"/>
      <c r="AJ1212" s="85"/>
    </row>
    <row r="1213" spans="1:36" ht="16.5" thickTop="1" thickBot="1">
      <c r="A1213" s="105">
        <f t="shared" si="333"/>
        <v>5</v>
      </c>
      <c r="B1213" s="112" t="s">
        <v>1359</v>
      </c>
      <c r="C1213" s="107">
        <v>1960</v>
      </c>
      <c r="D1213" s="107">
        <v>1960</v>
      </c>
      <c r="E1213" s="114" t="s">
        <v>171</v>
      </c>
      <c r="F1213" s="107">
        <v>2</v>
      </c>
      <c r="G1213" s="107">
        <v>1</v>
      </c>
      <c r="H1213" s="111">
        <v>271.3</v>
      </c>
      <c r="I1213" s="111">
        <v>271.3</v>
      </c>
      <c r="J1213" s="111">
        <v>175.7</v>
      </c>
      <c r="K1213" s="122">
        <v>10</v>
      </c>
      <c r="L1213" s="110">
        <f t="shared" si="335"/>
        <v>3435971.0920000006</v>
      </c>
      <c r="M1213" s="108"/>
      <c r="N1213" s="108"/>
      <c r="O1213" s="108"/>
      <c r="P1213" s="110">
        <f>'Форма 2'!C1213-M1213-N1213-O1213</f>
        <v>3435971.0920000006</v>
      </c>
      <c r="Q1213" s="111">
        <f t="shared" si="336"/>
        <v>12664.840000000002</v>
      </c>
      <c r="R1213" s="111">
        <f t="shared" si="337"/>
        <v>12664.840000000002</v>
      </c>
      <c r="S1213" s="112" t="s">
        <v>1280</v>
      </c>
      <c r="T1213" s="107" t="s">
        <v>82</v>
      </c>
      <c r="U1213" s="217">
        <v>1</v>
      </c>
      <c r="V1213" s="85">
        <v>1</v>
      </c>
      <c r="W1213" s="85">
        <v>1</v>
      </c>
      <c r="X1213" s="85">
        <v>1</v>
      </c>
      <c r="Y1213" s="85">
        <v>1</v>
      </c>
      <c r="Z1213" s="85">
        <v>1</v>
      </c>
      <c r="AA1213" s="85"/>
      <c r="AB1213" s="86"/>
      <c r="AC1213" s="86"/>
      <c r="AD1213" s="85"/>
      <c r="AE1213" s="85"/>
      <c r="AF1213" s="85"/>
      <c r="AG1213" s="85"/>
      <c r="AH1213" s="85"/>
      <c r="AI1213" s="85"/>
      <c r="AJ1213" s="85"/>
    </row>
    <row r="1214" spans="1:36" ht="16.5" thickTop="1" thickBot="1">
      <c r="A1214" s="105">
        <f t="shared" si="333"/>
        <v>6</v>
      </c>
      <c r="B1214" s="112" t="s">
        <v>1360</v>
      </c>
      <c r="C1214" s="107">
        <v>1963</v>
      </c>
      <c r="D1214" s="107">
        <v>1963</v>
      </c>
      <c r="E1214" s="114" t="s">
        <v>1355</v>
      </c>
      <c r="F1214" s="107">
        <v>5</v>
      </c>
      <c r="G1214" s="107">
        <v>4</v>
      </c>
      <c r="H1214" s="111">
        <v>3182.6</v>
      </c>
      <c r="I1214" s="111">
        <v>3032.9</v>
      </c>
      <c r="J1214" s="111">
        <v>2064.6</v>
      </c>
      <c r="K1214" s="122">
        <v>124</v>
      </c>
      <c r="L1214" s="110">
        <f t="shared" si="335"/>
        <v>5426333</v>
      </c>
      <c r="M1214" s="108"/>
      <c r="N1214" s="108"/>
      <c r="O1214" s="108"/>
      <c r="P1214" s="110">
        <f>'Форма 2'!C1214-M1214-N1214-O1214</f>
        <v>5426333</v>
      </c>
      <c r="Q1214" s="111">
        <f t="shared" si="336"/>
        <v>1789.1565828085331</v>
      </c>
      <c r="R1214" s="111">
        <f t="shared" si="337"/>
        <v>1789.1565828085331</v>
      </c>
      <c r="S1214" s="112" t="s">
        <v>1280</v>
      </c>
      <c r="T1214" s="107" t="s">
        <v>82</v>
      </c>
      <c r="U1214" s="217"/>
      <c r="V1214" s="85"/>
      <c r="W1214" s="85">
        <v>1</v>
      </c>
      <c r="X1214" s="85">
        <v>1</v>
      </c>
      <c r="Y1214" s="85">
        <v>1</v>
      </c>
      <c r="Z1214" s="85"/>
      <c r="AA1214" s="85"/>
      <c r="AB1214" s="86"/>
      <c r="AC1214" s="86"/>
      <c r="AD1214" s="85"/>
      <c r="AE1214" s="85"/>
      <c r="AF1214" s="85"/>
      <c r="AG1214" s="85"/>
      <c r="AH1214" s="85"/>
      <c r="AI1214" s="85"/>
      <c r="AJ1214" s="85"/>
    </row>
    <row r="1215" spans="1:36" ht="16.5" thickTop="1" thickBot="1">
      <c r="A1215" s="105">
        <f t="shared" si="333"/>
        <v>7</v>
      </c>
      <c r="B1215" s="112" t="s">
        <v>1361</v>
      </c>
      <c r="C1215" s="107">
        <v>1963</v>
      </c>
      <c r="D1215" s="107">
        <v>1963</v>
      </c>
      <c r="E1215" s="114" t="s">
        <v>1355</v>
      </c>
      <c r="F1215" s="107">
        <v>5</v>
      </c>
      <c r="G1215" s="107">
        <v>4</v>
      </c>
      <c r="H1215" s="111">
        <v>3247.7</v>
      </c>
      <c r="I1215" s="111">
        <v>2579.9</v>
      </c>
      <c r="J1215" s="111">
        <v>1648.7</v>
      </c>
      <c r="K1215" s="122">
        <v>114</v>
      </c>
      <c r="L1215" s="110">
        <f t="shared" si="335"/>
        <v>5537328.5</v>
      </c>
      <c r="M1215" s="108"/>
      <c r="N1215" s="108"/>
      <c r="O1215" s="108"/>
      <c r="P1215" s="110">
        <f>'Форма 2'!C1215-M1215-N1215-O1215</f>
        <v>5537328.5</v>
      </c>
      <c r="Q1215" s="111">
        <f t="shared" si="336"/>
        <v>2146.3345478506917</v>
      </c>
      <c r="R1215" s="111">
        <f t="shared" si="337"/>
        <v>2146.3345478506917</v>
      </c>
      <c r="S1215" s="112" t="s">
        <v>1280</v>
      </c>
      <c r="T1215" s="107" t="s">
        <v>82</v>
      </c>
      <c r="U1215" s="217"/>
      <c r="V1215" s="85"/>
      <c r="W1215" s="85">
        <v>1</v>
      </c>
      <c r="X1215" s="85">
        <v>1</v>
      </c>
      <c r="Y1215" s="85">
        <v>1</v>
      </c>
      <c r="Z1215" s="85"/>
      <c r="AA1215" s="85"/>
      <c r="AB1215" s="86"/>
      <c r="AC1215" s="86"/>
      <c r="AD1215" s="85"/>
      <c r="AE1215" s="85"/>
      <c r="AF1215" s="85"/>
      <c r="AG1215" s="85"/>
      <c r="AH1215" s="85"/>
      <c r="AI1215" s="85"/>
      <c r="AJ1215" s="85"/>
    </row>
    <row r="1216" spans="1:36" ht="16.5" thickTop="1" thickBot="1">
      <c r="A1216" s="105">
        <f t="shared" si="333"/>
        <v>8</v>
      </c>
      <c r="B1216" s="112" t="s">
        <v>1362</v>
      </c>
      <c r="C1216" s="107">
        <v>1940</v>
      </c>
      <c r="D1216" s="107">
        <v>1940</v>
      </c>
      <c r="E1216" s="114" t="s">
        <v>171</v>
      </c>
      <c r="F1216" s="107">
        <v>3</v>
      </c>
      <c r="G1216" s="107">
        <v>4</v>
      </c>
      <c r="H1216" s="111">
        <v>1533.5</v>
      </c>
      <c r="I1216" s="111">
        <v>1282.9000000000001</v>
      </c>
      <c r="J1216" s="111">
        <v>1205</v>
      </c>
      <c r="K1216" s="122">
        <v>57</v>
      </c>
      <c r="L1216" s="110">
        <f t="shared" si="335"/>
        <v>10926478.865</v>
      </c>
      <c r="M1216" s="108"/>
      <c r="N1216" s="108"/>
      <c r="O1216" s="108"/>
      <c r="P1216" s="110">
        <f>'Форма 2'!C1216-M1216-N1216-O1216</f>
        <v>10926478.865</v>
      </c>
      <c r="Q1216" s="111">
        <f t="shared" si="336"/>
        <v>8517.0152506040995</v>
      </c>
      <c r="R1216" s="111">
        <f t="shared" si="337"/>
        <v>8517.0152506040995</v>
      </c>
      <c r="S1216" s="112" t="s">
        <v>1280</v>
      </c>
      <c r="T1216" s="107" t="s">
        <v>82</v>
      </c>
      <c r="U1216" s="217"/>
      <c r="V1216" s="85"/>
      <c r="W1216" s="85"/>
      <c r="X1216" s="85"/>
      <c r="Y1216" s="85"/>
      <c r="Z1216" s="85"/>
      <c r="AA1216" s="85"/>
      <c r="AB1216" s="86"/>
      <c r="AC1216" s="86"/>
      <c r="AD1216" s="85"/>
      <c r="AE1216" s="85">
        <v>1</v>
      </c>
      <c r="AF1216" s="85">
        <v>1</v>
      </c>
      <c r="AG1216" s="85"/>
      <c r="AH1216" s="85"/>
      <c r="AI1216" s="85"/>
      <c r="AJ1216" s="85"/>
    </row>
    <row r="1217" spans="1:36" ht="16.5" thickTop="1" thickBot="1">
      <c r="A1217" s="105">
        <f t="shared" si="333"/>
        <v>9</v>
      </c>
      <c r="B1217" s="112" t="s">
        <v>1363</v>
      </c>
      <c r="C1217" s="107">
        <v>1961</v>
      </c>
      <c r="D1217" s="107">
        <v>1961</v>
      </c>
      <c r="E1217" s="114" t="s">
        <v>171</v>
      </c>
      <c r="F1217" s="107">
        <v>2</v>
      </c>
      <c r="G1217" s="107">
        <v>2</v>
      </c>
      <c r="H1217" s="111">
        <v>636.20000000000005</v>
      </c>
      <c r="I1217" s="111">
        <v>636.20000000000005</v>
      </c>
      <c r="J1217" s="111">
        <v>424.7</v>
      </c>
      <c r="K1217" s="122">
        <v>15</v>
      </c>
      <c r="L1217" s="110">
        <f t="shared" si="335"/>
        <v>6080411.5180000002</v>
      </c>
      <c r="M1217" s="108"/>
      <c r="N1217" s="108"/>
      <c r="O1217" s="108"/>
      <c r="P1217" s="110">
        <f>'Форма 2'!C1217-M1217-N1217-O1217</f>
        <v>6080411.5180000002</v>
      </c>
      <c r="Q1217" s="111">
        <f t="shared" si="336"/>
        <v>9557.39</v>
      </c>
      <c r="R1217" s="111">
        <f t="shared" si="337"/>
        <v>9557.39</v>
      </c>
      <c r="S1217" s="112" t="s">
        <v>1280</v>
      </c>
      <c r="T1217" s="107" t="s">
        <v>82</v>
      </c>
      <c r="U1217" s="217"/>
      <c r="V1217" s="85"/>
      <c r="W1217" s="85"/>
      <c r="X1217" s="85"/>
      <c r="Y1217" s="85"/>
      <c r="Z1217" s="85"/>
      <c r="AA1217" s="85"/>
      <c r="AB1217" s="86"/>
      <c r="AC1217" s="86"/>
      <c r="AD1217" s="85">
        <v>1</v>
      </c>
      <c r="AE1217" s="85"/>
      <c r="AF1217" s="85"/>
      <c r="AG1217" s="85"/>
      <c r="AH1217" s="85"/>
      <c r="AI1217" s="85"/>
      <c r="AJ1217" s="85"/>
    </row>
    <row r="1218" spans="1:36" ht="16.5" thickTop="1" thickBot="1">
      <c r="A1218" s="105">
        <f t="shared" si="333"/>
        <v>10</v>
      </c>
      <c r="B1218" s="112" t="s">
        <v>1364</v>
      </c>
      <c r="C1218" s="107">
        <v>1961</v>
      </c>
      <c r="D1218" s="107">
        <v>1961</v>
      </c>
      <c r="E1218" s="114" t="s">
        <v>171</v>
      </c>
      <c r="F1218" s="107">
        <v>4</v>
      </c>
      <c r="G1218" s="107">
        <v>2</v>
      </c>
      <c r="H1218" s="111">
        <v>1272.3</v>
      </c>
      <c r="I1218" s="111">
        <v>1272.3</v>
      </c>
      <c r="J1218" s="111">
        <v>842.1</v>
      </c>
      <c r="K1218" s="122">
        <v>37</v>
      </c>
      <c r="L1218" s="110">
        <f t="shared" si="335"/>
        <v>5729828.4960000003</v>
      </c>
      <c r="M1218" s="108"/>
      <c r="N1218" s="108"/>
      <c r="O1218" s="108"/>
      <c r="P1218" s="110">
        <f>'Форма 2'!C1218-M1218-N1218-O1218</f>
        <v>5729828.4960000003</v>
      </c>
      <c r="Q1218" s="111">
        <f t="shared" si="336"/>
        <v>4503.5200000000004</v>
      </c>
      <c r="R1218" s="111">
        <f t="shared" si="337"/>
        <v>4503.5200000000004</v>
      </c>
      <c r="S1218" s="112" t="s">
        <v>1280</v>
      </c>
      <c r="T1218" s="107" t="s">
        <v>82</v>
      </c>
      <c r="U1218" s="217"/>
      <c r="V1218" s="85"/>
      <c r="W1218" s="85"/>
      <c r="X1218" s="85"/>
      <c r="Y1218" s="85"/>
      <c r="Z1218" s="85"/>
      <c r="AA1218" s="85"/>
      <c r="AB1218" s="86"/>
      <c r="AC1218" s="86"/>
      <c r="AD1218" s="85">
        <v>1</v>
      </c>
      <c r="AE1218" s="85"/>
      <c r="AF1218" s="85"/>
      <c r="AG1218" s="85"/>
      <c r="AH1218" s="85"/>
      <c r="AI1218" s="85"/>
      <c r="AJ1218" s="85"/>
    </row>
    <row r="1219" spans="1:36" ht="16.5" thickTop="1" thickBot="1">
      <c r="A1219" s="105">
        <f t="shared" si="333"/>
        <v>11</v>
      </c>
      <c r="B1219" s="112" t="s">
        <v>1365</v>
      </c>
      <c r="C1219" s="107">
        <v>1972</v>
      </c>
      <c r="D1219" s="107">
        <v>1972</v>
      </c>
      <c r="E1219" s="114" t="s">
        <v>915</v>
      </c>
      <c r="F1219" s="107">
        <v>5</v>
      </c>
      <c r="G1219" s="107">
        <v>4</v>
      </c>
      <c r="H1219" s="111">
        <v>3430</v>
      </c>
      <c r="I1219" s="111">
        <v>3430</v>
      </c>
      <c r="J1219" s="111">
        <v>2291.3000000000002</v>
      </c>
      <c r="K1219" s="122">
        <v>108</v>
      </c>
      <c r="L1219" s="110">
        <f t="shared" si="335"/>
        <v>15447073.600000001</v>
      </c>
      <c r="M1219" s="108"/>
      <c r="N1219" s="108"/>
      <c r="O1219" s="108"/>
      <c r="P1219" s="110">
        <f>'Форма 2'!C1219-M1219-N1219-O1219</f>
        <v>15447073.600000001</v>
      </c>
      <c r="Q1219" s="111">
        <f t="shared" si="336"/>
        <v>4503.5200000000004</v>
      </c>
      <c r="R1219" s="111">
        <f t="shared" si="337"/>
        <v>4503.5200000000004</v>
      </c>
      <c r="S1219" s="112" t="s">
        <v>1280</v>
      </c>
      <c r="T1219" s="107" t="s">
        <v>82</v>
      </c>
      <c r="U1219" s="217"/>
      <c r="V1219" s="85"/>
      <c r="W1219" s="85"/>
      <c r="X1219" s="85"/>
      <c r="Y1219" s="85"/>
      <c r="Z1219" s="85"/>
      <c r="AA1219" s="85"/>
      <c r="AB1219" s="86"/>
      <c r="AC1219" s="86"/>
      <c r="AD1219" s="85">
        <v>1</v>
      </c>
      <c r="AE1219" s="85"/>
      <c r="AF1219" s="85"/>
      <c r="AG1219" s="85"/>
      <c r="AH1219" s="85"/>
      <c r="AI1219" s="85"/>
      <c r="AJ1219" s="85"/>
    </row>
    <row r="1220" spans="1:36" ht="16.5" thickTop="1" thickBot="1">
      <c r="A1220" s="105">
        <f t="shared" si="333"/>
        <v>12</v>
      </c>
      <c r="B1220" s="112" t="s">
        <v>1366</v>
      </c>
      <c r="C1220" s="107">
        <v>1969</v>
      </c>
      <c r="D1220" s="107">
        <v>1969</v>
      </c>
      <c r="E1220" s="114" t="s">
        <v>171</v>
      </c>
      <c r="F1220" s="107">
        <v>5</v>
      </c>
      <c r="G1220" s="107">
        <v>4</v>
      </c>
      <c r="H1220" s="111">
        <v>3900.2</v>
      </c>
      <c r="I1220" s="111">
        <v>2391.1999999999998</v>
      </c>
      <c r="J1220" s="111">
        <v>1580</v>
      </c>
      <c r="K1220" s="122">
        <v>74</v>
      </c>
      <c r="L1220" s="110">
        <f t="shared" si="335"/>
        <v>17564628.704</v>
      </c>
      <c r="M1220" s="108"/>
      <c r="N1220" s="108"/>
      <c r="O1220" s="108"/>
      <c r="P1220" s="110">
        <f>'Форма 2'!C1220-M1220-N1220-O1220</f>
        <v>17564628.704</v>
      </c>
      <c r="Q1220" s="111">
        <f t="shared" si="336"/>
        <v>7345.5288992974247</v>
      </c>
      <c r="R1220" s="111">
        <f t="shared" si="337"/>
        <v>7345.5288992974247</v>
      </c>
      <c r="S1220" s="112" t="s">
        <v>1280</v>
      </c>
      <c r="T1220" s="107" t="s">
        <v>82</v>
      </c>
      <c r="U1220" s="217"/>
      <c r="V1220" s="85"/>
      <c r="W1220" s="85"/>
      <c r="X1220" s="85"/>
      <c r="Y1220" s="85"/>
      <c r="Z1220" s="85"/>
      <c r="AA1220" s="85"/>
      <c r="AB1220" s="86"/>
      <c r="AC1220" s="86"/>
      <c r="AD1220" s="85">
        <v>1</v>
      </c>
      <c r="AE1220" s="85"/>
      <c r="AF1220" s="85"/>
      <c r="AG1220" s="85"/>
      <c r="AH1220" s="85"/>
      <c r="AI1220" s="85"/>
      <c r="AJ1220" s="85"/>
    </row>
    <row r="1221" spans="1:36" ht="16.5" thickTop="1" thickBot="1">
      <c r="A1221" s="105">
        <f t="shared" si="333"/>
        <v>13</v>
      </c>
      <c r="B1221" s="112" t="s">
        <v>1367</v>
      </c>
      <c r="C1221" s="107">
        <v>1966</v>
      </c>
      <c r="D1221" s="107">
        <v>1966</v>
      </c>
      <c r="E1221" s="114" t="s">
        <v>1368</v>
      </c>
      <c r="F1221" s="107">
        <v>5</v>
      </c>
      <c r="G1221" s="107">
        <v>4</v>
      </c>
      <c r="H1221" s="111">
        <v>3965.5</v>
      </c>
      <c r="I1221" s="111">
        <v>3234.5</v>
      </c>
      <c r="J1221" s="111">
        <v>2111.6</v>
      </c>
      <c r="K1221" s="122">
        <v>103</v>
      </c>
      <c r="L1221" s="110">
        <f t="shared" si="335"/>
        <v>17858708.560000002</v>
      </c>
      <c r="M1221" s="108"/>
      <c r="N1221" s="108"/>
      <c r="O1221" s="108"/>
      <c r="P1221" s="110">
        <f>'Форма 2'!C1221-M1221-N1221-O1221</f>
        <v>17858708.560000002</v>
      </c>
      <c r="Q1221" s="111">
        <f t="shared" si="336"/>
        <v>5521.3196970165409</v>
      </c>
      <c r="R1221" s="111">
        <f t="shared" si="337"/>
        <v>5521.3196970165409</v>
      </c>
      <c r="S1221" s="112" t="s">
        <v>1280</v>
      </c>
      <c r="T1221" s="107" t="s">
        <v>82</v>
      </c>
      <c r="U1221" s="217"/>
      <c r="V1221" s="85"/>
      <c r="W1221" s="85"/>
      <c r="X1221" s="85"/>
      <c r="Y1221" s="85"/>
      <c r="Z1221" s="85"/>
      <c r="AA1221" s="85"/>
      <c r="AB1221" s="86"/>
      <c r="AC1221" s="86"/>
      <c r="AD1221" s="85">
        <v>1</v>
      </c>
      <c r="AE1221" s="85"/>
      <c r="AF1221" s="85"/>
      <c r="AG1221" s="85"/>
      <c r="AH1221" s="85"/>
      <c r="AI1221" s="85"/>
      <c r="AJ1221" s="85"/>
    </row>
    <row r="1222" spans="1:36" ht="16.5" thickTop="1" thickBot="1">
      <c r="A1222" s="105">
        <f t="shared" si="333"/>
        <v>14</v>
      </c>
      <c r="B1222" s="112" t="s">
        <v>1369</v>
      </c>
      <c r="C1222" s="107">
        <v>1964</v>
      </c>
      <c r="D1222" s="107">
        <v>1964</v>
      </c>
      <c r="E1222" s="114" t="s">
        <v>1368</v>
      </c>
      <c r="F1222" s="107">
        <v>5</v>
      </c>
      <c r="G1222" s="107">
        <v>4</v>
      </c>
      <c r="H1222" s="111">
        <v>3878.5</v>
      </c>
      <c r="I1222" s="111">
        <v>3878.5</v>
      </c>
      <c r="J1222" s="111">
        <v>2065.6</v>
      </c>
      <c r="K1222" s="122">
        <v>91</v>
      </c>
      <c r="L1222" s="110">
        <f t="shared" si="335"/>
        <v>17466902.32</v>
      </c>
      <c r="M1222" s="108"/>
      <c r="N1222" s="108"/>
      <c r="O1222" s="108"/>
      <c r="P1222" s="110">
        <f>'Форма 2'!C1222-M1222-N1222-O1222</f>
        <v>17466902.32</v>
      </c>
      <c r="Q1222" s="111">
        <f t="shared" si="336"/>
        <v>4503.5200000000004</v>
      </c>
      <c r="R1222" s="111">
        <f t="shared" si="337"/>
        <v>4503.5200000000004</v>
      </c>
      <c r="S1222" s="112" t="s">
        <v>1280</v>
      </c>
      <c r="T1222" s="107" t="s">
        <v>82</v>
      </c>
      <c r="U1222" s="217"/>
      <c r="V1222" s="85"/>
      <c r="W1222" s="85"/>
      <c r="X1222" s="85"/>
      <c r="Y1222" s="85"/>
      <c r="Z1222" s="85"/>
      <c r="AA1222" s="85"/>
      <c r="AB1222" s="86"/>
      <c r="AC1222" s="86"/>
      <c r="AD1222" s="85">
        <v>1</v>
      </c>
      <c r="AE1222" s="85"/>
      <c r="AF1222" s="85"/>
      <c r="AG1222" s="85"/>
      <c r="AH1222" s="85"/>
      <c r="AI1222" s="85"/>
      <c r="AJ1222" s="85"/>
    </row>
    <row r="1223" spans="1:36" ht="16.5" thickTop="1" thickBot="1">
      <c r="A1223" s="105">
        <f t="shared" si="333"/>
        <v>15</v>
      </c>
      <c r="B1223" s="112" t="s">
        <v>1370</v>
      </c>
      <c r="C1223" s="107">
        <v>1964</v>
      </c>
      <c r="D1223" s="107">
        <v>1964</v>
      </c>
      <c r="E1223" s="114" t="s">
        <v>1371</v>
      </c>
      <c r="F1223" s="107">
        <v>4</v>
      </c>
      <c r="G1223" s="107">
        <v>2</v>
      </c>
      <c r="H1223" s="111">
        <v>1269.9000000000001</v>
      </c>
      <c r="I1223" s="111">
        <v>1269.9000000000001</v>
      </c>
      <c r="J1223" s="111">
        <v>822.1</v>
      </c>
      <c r="K1223" s="122">
        <v>44</v>
      </c>
      <c r="L1223" s="110">
        <f t="shared" si="335"/>
        <v>5719020.0480000013</v>
      </c>
      <c r="M1223" s="108"/>
      <c r="N1223" s="108"/>
      <c r="O1223" s="108"/>
      <c r="P1223" s="110">
        <f>'Форма 2'!C1223-M1223-N1223-O1223</f>
        <v>5719020.0480000013</v>
      </c>
      <c r="Q1223" s="111">
        <f t="shared" si="336"/>
        <v>4503.5200000000004</v>
      </c>
      <c r="R1223" s="111">
        <f t="shared" si="337"/>
        <v>4503.5200000000004</v>
      </c>
      <c r="S1223" s="112" t="s">
        <v>1280</v>
      </c>
      <c r="T1223" s="107" t="s">
        <v>82</v>
      </c>
      <c r="U1223" s="217"/>
      <c r="V1223" s="85"/>
      <c r="W1223" s="85"/>
      <c r="X1223" s="85"/>
      <c r="Y1223" s="85"/>
      <c r="Z1223" s="85"/>
      <c r="AA1223" s="85"/>
      <c r="AB1223" s="86"/>
      <c r="AC1223" s="86"/>
      <c r="AD1223" s="85">
        <v>1</v>
      </c>
      <c r="AE1223" s="85"/>
      <c r="AF1223" s="85"/>
      <c r="AG1223" s="85"/>
      <c r="AH1223" s="85"/>
      <c r="AI1223" s="85"/>
      <c r="AJ1223" s="85"/>
    </row>
    <row r="1224" spans="1:36" ht="16.5" thickTop="1" thickBot="1">
      <c r="A1224" s="105">
        <f t="shared" si="333"/>
        <v>16</v>
      </c>
      <c r="B1224" s="112" t="s">
        <v>1372</v>
      </c>
      <c r="C1224" s="107">
        <v>1968</v>
      </c>
      <c r="D1224" s="107">
        <v>1968</v>
      </c>
      <c r="E1224" s="114" t="s">
        <v>1371</v>
      </c>
      <c r="F1224" s="107">
        <v>5</v>
      </c>
      <c r="G1224" s="107">
        <v>4</v>
      </c>
      <c r="H1224" s="111">
        <v>3838.4</v>
      </c>
      <c r="I1224" s="111">
        <v>2060.3000000000002</v>
      </c>
      <c r="J1224" s="111">
        <v>2060.3000000000002</v>
      </c>
      <c r="K1224" s="122">
        <v>106</v>
      </c>
      <c r="L1224" s="110">
        <f t="shared" si="335"/>
        <v>17286311.168000001</v>
      </c>
      <c r="M1224" s="108"/>
      <c r="N1224" s="108"/>
      <c r="O1224" s="108"/>
      <c r="P1224" s="110">
        <f>'Форма 2'!C1224-M1224-N1224-O1224</f>
        <v>17286311.168000001</v>
      </c>
      <c r="Q1224" s="111">
        <f t="shared" si="336"/>
        <v>8390.1913158277912</v>
      </c>
      <c r="R1224" s="111">
        <f t="shared" si="337"/>
        <v>8390.1913158277912</v>
      </c>
      <c r="S1224" s="112" t="s">
        <v>1280</v>
      </c>
      <c r="T1224" s="107" t="s">
        <v>82</v>
      </c>
      <c r="U1224" s="217"/>
      <c r="V1224" s="85"/>
      <c r="W1224" s="85"/>
      <c r="X1224" s="85"/>
      <c r="Y1224" s="85"/>
      <c r="Z1224" s="85"/>
      <c r="AA1224" s="85"/>
      <c r="AB1224" s="86"/>
      <c r="AC1224" s="86"/>
      <c r="AD1224" s="85">
        <v>1</v>
      </c>
      <c r="AE1224" s="85"/>
      <c r="AF1224" s="85"/>
      <c r="AG1224" s="85"/>
      <c r="AH1224" s="85"/>
      <c r="AI1224" s="85"/>
      <c r="AJ1224" s="85"/>
    </row>
    <row r="1225" spans="1:36" ht="16.5" thickTop="1" thickBot="1">
      <c r="A1225" s="105">
        <f t="shared" si="333"/>
        <v>17</v>
      </c>
      <c r="B1225" s="112" t="s">
        <v>1373</v>
      </c>
      <c r="C1225" s="107">
        <v>1972</v>
      </c>
      <c r="D1225" s="107">
        <v>1972</v>
      </c>
      <c r="E1225" s="114" t="s">
        <v>1371</v>
      </c>
      <c r="F1225" s="107">
        <v>5</v>
      </c>
      <c r="G1225" s="107">
        <v>4</v>
      </c>
      <c r="H1225" s="111">
        <v>3394.4</v>
      </c>
      <c r="I1225" s="111">
        <v>3394.4</v>
      </c>
      <c r="J1225" s="111">
        <v>2296.1</v>
      </c>
      <c r="K1225" s="122">
        <v>105</v>
      </c>
      <c r="L1225" s="110">
        <f t="shared" si="335"/>
        <v>15286748.288000003</v>
      </c>
      <c r="M1225" s="108"/>
      <c r="N1225" s="108"/>
      <c r="O1225" s="108"/>
      <c r="P1225" s="110">
        <f>'Форма 2'!C1225-M1225-N1225-O1225</f>
        <v>15286748.288000003</v>
      </c>
      <c r="Q1225" s="111">
        <f t="shared" si="336"/>
        <v>4503.5200000000004</v>
      </c>
      <c r="R1225" s="111">
        <f t="shared" si="337"/>
        <v>4503.5200000000004</v>
      </c>
      <c r="S1225" s="112" t="s">
        <v>1280</v>
      </c>
      <c r="T1225" s="107" t="s">
        <v>82</v>
      </c>
      <c r="U1225" s="217"/>
      <c r="V1225" s="85"/>
      <c r="W1225" s="85"/>
      <c r="X1225" s="85"/>
      <c r="Y1225" s="85"/>
      <c r="Z1225" s="85"/>
      <c r="AA1225" s="85"/>
      <c r="AB1225" s="86"/>
      <c r="AC1225" s="86"/>
      <c r="AD1225" s="85">
        <v>1</v>
      </c>
      <c r="AE1225" s="85"/>
      <c r="AF1225" s="85"/>
      <c r="AG1225" s="85"/>
      <c r="AH1225" s="85"/>
      <c r="AI1225" s="85"/>
      <c r="AJ1225" s="85"/>
    </row>
    <row r="1226" spans="1:36" ht="16.5" thickTop="1" thickBot="1">
      <c r="A1226" s="105">
        <f t="shared" si="333"/>
        <v>18</v>
      </c>
      <c r="B1226" s="112" t="s">
        <v>1374</v>
      </c>
      <c r="C1226" s="107">
        <v>1961</v>
      </c>
      <c r="D1226" s="107">
        <v>1961</v>
      </c>
      <c r="E1226" s="114" t="s">
        <v>171</v>
      </c>
      <c r="F1226" s="107">
        <v>3</v>
      </c>
      <c r="G1226" s="107">
        <v>2</v>
      </c>
      <c r="H1226" s="111">
        <v>924</v>
      </c>
      <c r="I1226" s="111">
        <v>924</v>
      </c>
      <c r="J1226" s="111">
        <v>617</v>
      </c>
      <c r="K1226" s="122">
        <v>19</v>
      </c>
      <c r="L1226" s="110">
        <f t="shared" si="335"/>
        <v>8831028.3599999994</v>
      </c>
      <c r="M1226" s="108"/>
      <c r="N1226" s="108"/>
      <c r="O1226" s="108"/>
      <c r="P1226" s="110">
        <f>'Форма 2'!C1226-M1226-N1226-O1226</f>
        <v>8831028.3599999994</v>
      </c>
      <c r="Q1226" s="111">
        <f t="shared" si="336"/>
        <v>9557.39</v>
      </c>
      <c r="R1226" s="111">
        <f t="shared" si="337"/>
        <v>9557.39</v>
      </c>
      <c r="S1226" s="112" t="s">
        <v>1280</v>
      </c>
      <c r="T1226" s="107" t="s">
        <v>82</v>
      </c>
      <c r="U1226" s="217"/>
      <c r="V1226" s="85"/>
      <c r="W1226" s="85"/>
      <c r="X1226" s="85"/>
      <c r="Y1226" s="85"/>
      <c r="Z1226" s="85"/>
      <c r="AA1226" s="85"/>
      <c r="AB1226" s="86"/>
      <c r="AC1226" s="86"/>
      <c r="AD1226" s="85">
        <v>1</v>
      </c>
      <c r="AE1226" s="85"/>
      <c r="AF1226" s="85"/>
      <c r="AG1226" s="85"/>
      <c r="AH1226" s="85"/>
      <c r="AI1226" s="85"/>
      <c r="AJ1226" s="85"/>
    </row>
    <row r="1227" spans="1:36" ht="16.5" thickTop="1" thickBot="1">
      <c r="A1227" s="105">
        <f t="shared" si="333"/>
        <v>19</v>
      </c>
      <c r="B1227" s="112" t="s">
        <v>1375</v>
      </c>
      <c r="C1227" s="107">
        <v>1959</v>
      </c>
      <c r="D1227" s="107">
        <v>1959</v>
      </c>
      <c r="E1227" s="114" t="s">
        <v>171</v>
      </c>
      <c r="F1227" s="107">
        <v>2</v>
      </c>
      <c r="G1227" s="107">
        <v>2</v>
      </c>
      <c r="H1227" s="111">
        <v>781.8</v>
      </c>
      <c r="I1227" s="111">
        <v>417.8</v>
      </c>
      <c r="J1227" s="111">
        <v>417.8</v>
      </c>
      <c r="K1227" s="122">
        <v>14</v>
      </c>
      <c r="L1227" s="110">
        <f t="shared" si="335"/>
        <v>7471967.5019999994</v>
      </c>
      <c r="M1227" s="108"/>
      <c r="N1227" s="108"/>
      <c r="O1227" s="108"/>
      <c r="P1227" s="110">
        <f>'Форма 2'!C1227-M1227-N1227-O1227</f>
        <v>7471967.5019999994</v>
      </c>
      <c r="Q1227" s="111">
        <f t="shared" si="336"/>
        <v>17884.077314504546</v>
      </c>
      <c r="R1227" s="111">
        <f t="shared" si="337"/>
        <v>17884.077314504546</v>
      </c>
      <c r="S1227" s="112" t="s">
        <v>1280</v>
      </c>
      <c r="T1227" s="107" t="s">
        <v>82</v>
      </c>
      <c r="U1227" s="217"/>
      <c r="V1227" s="85"/>
      <c r="W1227" s="85"/>
      <c r="X1227" s="85"/>
      <c r="Y1227" s="85"/>
      <c r="Z1227" s="85"/>
      <c r="AA1227" s="85"/>
      <c r="AB1227" s="86"/>
      <c r="AC1227" s="86"/>
      <c r="AD1227" s="85">
        <v>1</v>
      </c>
      <c r="AE1227" s="85"/>
      <c r="AF1227" s="85"/>
      <c r="AG1227" s="85"/>
      <c r="AH1227" s="85"/>
      <c r="AI1227" s="85"/>
      <c r="AJ1227" s="85"/>
    </row>
    <row r="1228" spans="1:36" ht="16.5" thickTop="1" thickBot="1">
      <c r="A1228" s="105">
        <f t="shared" si="333"/>
        <v>20</v>
      </c>
      <c r="B1228" s="112" t="s">
        <v>1376</v>
      </c>
      <c r="C1228" s="107">
        <v>1960</v>
      </c>
      <c r="D1228" s="107">
        <v>1960</v>
      </c>
      <c r="E1228" s="114" t="s">
        <v>171</v>
      </c>
      <c r="F1228" s="107">
        <v>2</v>
      </c>
      <c r="G1228" s="107">
        <v>2</v>
      </c>
      <c r="H1228" s="111">
        <v>621.79999999999995</v>
      </c>
      <c r="I1228" s="111">
        <v>411.7</v>
      </c>
      <c r="J1228" s="111">
        <v>411.7</v>
      </c>
      <c r="K1228" s="122">
        <v>14</v>
      </c>
      <c r="L1228" s="110">
        <f t="shared" si="335"/>
        <v>5942785.101999999</v>
      </c>
      <c r="M1228" s="108"/>
      <c r="N1228" s="108"/>
      <c r="O1228" s="108"/>
      <c r="P1228" s="110">
        <f>'Форма 2'!C1228-M1228-N1228-O1228</f>
        <v>5942785.101999999</v>
      </c>
      <c r="Q1228" s="111">
        <f t="shared" si="336"/>
        <v>14434.746422152051</v>
      </c>
      <c r="R1228" s="111">
        <f t="shared" si="337"/>
        <v>14434.746422152051</v>
      </c>
      <c r="S1228" s="112" t="s">
        <v>1280</v>
      </c>
      <c r="T1228" s="107" t="s">
        <v>82</v>
      </c>
      <c r="U1228" s="217"/>
      <c r="V1228" s="85"/>
      <c r="W1228" s="85"/>
      <c r="X1228" s="85"/>
      <c r="Y1228" s="85"/>
      <c r="Z1228" s="85"/>
      <c r="AA1228" s="85"/>
      <c r="AB1228" s="86"/>
      <c r="AC1228" s="86"/>
      <c r="AD1228" s="85">
        <v>1</v>
      </c>
      <c r="AE1228" s="85"/>
      <c r="AF1228" s="85"/>
      <c r="AG1228" s="85"/>
      <c r="AH1228" s="85"/>
      <c r="AI1228" s="85"/>
      <c r="AJ1228" s="85"/>
    </row>
    <row r="1229" spans="1:36" ht="16.5" thickTop="1" thickBot="1">
      <c r="A1229" s="105">
        <f t="shared" si="333"/>
        <v>21</v>
      </c>
      <c r="B1229" s="112" t="s">
        <v>1377</v>
      </c>
      <c r="C1229" s="107">
        <v>1961</v>
      </c>
      <c r="D1229" s="107">
        <v>1961</v>
      </c>
      <c r="E1229" s="114" t="s">
        <v>171</v>
      </c>
      <c r="F1229" s="107">
        <v>4</v>
      </c>
      <c r="G1229" s="107">
        <v>2</v>
      </c>
      <c r="H1229" s="111">
        <v>1266.7</v>
      </c>
      <c r="I1229" s="111">
        <v>1266.7</v>
      </c>
      <c r="J1229" s="111">
        <v>838.4</v>
      </c>
      <c r="K1229" s="122">
        <v>30</v>
      </c>
      <c r="L1229" s="110">
        <f t="shared" si="335"/>
        <v>5704608.7840000009</v>
      </c>
      <c r="M1229" s="108"/>
      <c r="N1229" s="108"/>
      <c r="O1229" s="108"/>
      <c r="P1229" s="110">
        <f>'Форма 2'!C1229-M1229-N1229-O1229</f>
        <v>5704608.7840000009</v>
      </c>
      <c r="Q1229" s="111">
        <f t="shared" si="336"/>
        <v>4503.5200000000004</v>
      </c>
      <c r="R1229" s="111">
        <f t="shared" si="337"/>
        <v>4503.5200000000004</v>
      </c>
      <c r="S1229" s="112" t="s">
        <v>1280</v>
      </c>
      <c r="T1229" s="107" t="s">
        <v>82</v>
      </c>
      <c r="U1229" s="217"/>
      <c r="V1229" s="85"/>
      <c r="W1229" s="85"/>
      <c r="X1229" s="85"/>
      <c r="Y1229" s="85"/>
      <c r="Z1229" s="85"/>
      <c r="AA1229" s="85"/>
      <c r="AB1229" s="86"/>
      <c r="AC1229" s="86"/>
      <c r="AD1229" s="85">
        <v>1</v>
      </c>
      <c r="AE1229" s="85"/>
      <c r="AF1229" s="85"/>
      <c r="AG1229" s="85"/>
      <c r="AH1229" s="85"/>
      <c r="AI1229" s="85"/>
      <c r="AJ1229" s="85"/>
    </row>
    <row r="1230" spans="1:36" ht="16.5" thickTop="1" thickBot="1">
      <c r="A1230" s="105">
        <f t="shared" si="333"/>
        <v>22</v>
      </c>
      <c r="B1230" s="112" t="s">
        <v>1378</v>
      </c>
      <c r="C1230" s="107">
        <v>1962</v>
      </c>
      <c r="D1230" s="107">
        <v>1962</v>
      </c>
      <c r="E1230" s="114" t="s">
        <v>1355</v>
      </c>
      <c r="F1230" s="107">
        <v>4</v>
      </c>
      <c r="G1230" s="107">
        <v>2</v>
      </c>
      <c r="H1230" s="111">
        <v>1265.4000000000001</v>
      </c>
      <c r="I1230" s="111">
        <v>1265.4000000000001</v>
      </c>
      <c r="J1230" s="111">
        <v>817.5</v>
      </c>
      <c r="K1230" s="122">
        <v>38</v>
      </c>
      <c r="L1230" s="110">
        <f t="shared" si="335"/>
        <v>5698754.2080000006</v>
      </c>
      <c r="M1230" s="108"/>
      <c r="N1230" s="108"/>
      <c r="O1230" s="108"/>
      <c r="P1230" s="110">
        <f>'Форма 2'!C1230-M1230-N1230-O1230</f>
        <v>5698754.2080000006</v>
      </c>
      <c r="Q1230" s="111">
        <f t="shared" si="336"/>
        <v>4503.5200000000004</v>
      </c>
      <c r="R1230" s="111">
        <f t="shared" si="337"/>
        <v>4503.5200000000004</v>
      </c>
      <c r="S1230" s="112" t="s">
        <v>1280</v>
      </c>
      <c r="T1230" s="107" t="s">
        <v>82</v>
      </c>
      <c r="U1230" s="217"/>
      <c r="V1230" s="85"/>
      <c r="W1230" s="85"/>
      <c r="X1230" s="85"/>
      <c r="Y1230" s="85"/>
      <c r="Z1230" s="85"/>
      <c r="AA1230" s="85"/>
      <c r="AB1230" s="86"/>
      <c r="AC1230" s="86"/>
      <c r="AD1230" s="85">
        <v>1</v>
      </c>
      <c r="AE1230" s="85"/>
      <c r="AF1230" s="85"/>
      <c r="AG1230" s="85"/>
      <c r="AH1230" s="85"/>
      <c r="AI1230" s="85"/>
      <c r="AJ1230" s="85"/>
    </row>
    <row r="1231" spans="1:36" ht="16.5" thickTop="1" thickBot="1">
      <c r="A1231" s="105">
        <f t="shared" si="333"/>
        <v>23</v>
      </c>
      <c r="B1231" s="112" t="s">
        <v>1379</v>
      </c>
      <c r="C1231" s="107">
        <v>1962</v>
      </c>
      <c r="D1231" s="107">
        <v>1962</v>
      </c>
      <c r="E1231" s="114" t="s">
        <v>171</v>
      </c>
      <c r="F1231" s="107">
        <v>2</v>
      </c>
      <c r="G1231" s="107">
        <v>2</v>
      </c>
      <c r="H1231" s="111">
        <v>617.4</v>
      </c>
      <c r="I1231" s="111">
        <v>617.4</v>
      </c>
      <c r="J1231" s="111">
        <v>408.6</v>
      </c>
      <c r="K1231" s="122">
        <v>15</v>
      </c>
      <c r="L1231" s="110">
        <f t="shared" si="335"/>
        <v>5900732.5859999992</v>
      </c>
      <c r="M1231" s="108"/>
      <c r="N1231" s="108"/>
      <c r="O1231" s="108"/>
      <c r="P1231" s="110">
        <f>'Форма 2'!C1231-M1231-N1231-O1231</f>
        <v>5900732.5859999992</v>
      </c>
      <c r="Q1231" s="111">
        <f t="shared" si="336"/>
        <v>9557.39</v>
      </c>
      <c r="R1231" s="111">
        <f t="shared" si="337"/>
        <v>9557.39</v>
      </c>
      <c r="S1231" s="112" t="s">
        <v>1280</v>
      </c>
      <c r="T1231" s="107" t="s">
        <v>82</v>
      </c>
      <c r="U1231" s="217"/>
      <c r="V1231" s="85"/>
      <c r="W1231" s="85"/>
      <c r="X1231" s="85"/>
      <c r="Y1231" s="85"/>
      <c r="Z1231" s="85"/>
      <c r="AA1231" s="85"/>
      <c r="AB1231" s="86"/>
      <c r="AC1231" s="86"/>
      <c r="AD1231" s="85">
        <v>1</v>
      </c>
      <c r="AE1231" s="85"/>
      <c r="AF1231" s="85"/>
      <c r="AG1231" s="85"/>
      <c r="AH1231" s="85"/>
      <c r="AI1231" s="85"/>
      <c r="AJ1231" s="85"/>
    </row>
    <row r="1232" spans="1:36" ht="16.5" thickTop="1" thickBot="1">
      <c r="A1232" s="105">
        <f t="shared" si="333"/>
        <v>24</v>
      </c>
      <c r="B1232" s="112" t="s">
        <v>1380</v>
      </c>
      <c r="C1232" s="107">
        <v>1963</v>
      </c>
      <c r="D1232" s="107">
        <v>1963</v>
      </c>
      <c r="E1232" s="114" t="s">
        <v>171</v>
      </c>
      <c r="F1232" s="107">
        <v>2</v>
      </c>
      <c r="G1232" s="107">
        <v>2</v>
      </c>
      <c r="H1232" s="111">
        <v>623.5</v>
      </c>
      <c r="I1232" s="111">
        <v>623.5</v>
      </c>
      <c r="J1232" s="111">
        <v>415.3</v>
      </c>
      <c r="K1232" s="122">
        <v>14</v>
      </c>
      <c r="L1232" s="110">
        <f t="shared" si="335"/>
        <v>5959032.665</v>
      </c>
      <c r="M1232" s="108"/>
      <c r="N1232" s="108"/>
      <c r="O1232" s="108"/>
      <c r="P1232" s="110">
        <f>'Форма 2'!C1232-M1232-N1232-O1232</f>
        <v>5959032.665</v>
      </c>
      <c r="Q1232" s="111">
        <f t="shared" si="336"/>
        <v>9557.39</v>
      </c>
      <c r="R1232" s="111">
        <f t="shared" si="337"/>
        <v>9557.39</v>
      </c>
      <c r="S1232" s="112" t="s">
        <v>1280</v>
      </c>
      <c r="T1232" s="107" t="s">
        <v>82</v>
      </c>
      <c r="U1232" s="217"/>
      <c r="V1232" s="85"/>
      <c r="W1232" s="85"/>
      <c r="X1232" s="85"/>
      <c r="Y1232" s="85"/>
      <c r="Z1232" s="85"/>
      <c r="AA1232" s="85"/>
      <c r="AB1232" s="86"/>
      <c r="AC1232" s="86"/>
      <c r="AD1232" s="85">
        <v>1</v>
      </c>
      <c r="AE1232" s="85"/>
      <c r="AF1232" s="85"/>
      <c r="AG1232" s="85"/>
      <c r="AH1232" s="85"/>
      <c r="AI1232" s="85"/>
      <c r="AJ1232" s="85"/>
    </row>
    <row r="1233" spans="1:36" ht="16.5" thickTop="1" thickBot="1">
      <c r="A1233" s="105">
        <f t="shared" si="333"/>
        <v>25</v>
      </c>
      <c r="B1233" s="112" t="s">
        <v>1381</v>
      </c>
      <c r="C1233" s="107">
        <v>1961</v>
      </c>
      <c r="D1233" s="107">
        <v>1961</v>
      </c>
      <c r="E1233" s="114" t="s">
        <v>171</v>
      </c>
      <c r="F1233" s="107">
        <v>2</v>
      </c>
      <c r="G1233" s="107">
        <v>2</v>
      </c>
      <c r="H1233" s="111">
        <v>619.1</v>
      </c>
      <c r="I1233" s="111">
        <v>551</v>
      </c>
      <c r="J1233" s="111">
        <v>364.8</v>
      </c>
      <c r="K1233" s="122">
        <v>10</v>
      </c>
      <c r="L1233" s="110">
        <f t="shared" si="335"/>
        <v>5916980.1490000002</v>
      </c>
      <c r="M1233" s="108"/>
      <c r="N1233" s="108"/>
      <c r="O1233" s="108"/>
      <c r="P1233" s="110">
        <f>'Форма 2'!C1233-M1233-N1233-O1233</f>
        <v>5916980.1490000002</v>
      </c>
      <c r="Q1233" s="111">
        <f t="shared" si="336"/>
        <v>10738.620960072596</v>
      </c>
      <c r="R1233" s="111">
        <f t="shared" si="337"/>
        <v>10738.620960072596</v>
      </c>
      <c r="S1233" s="112" t="s">
        <v>1280</v>
      </c>
      <c r="T1233" s="107" t="s">
        <v>82</v>
      </c>
      <c r="U1233" s="217"/>
      <c r="V1233" s="85"/>
      <c r="W1233" s="85"/>
      <c r="X1233" s="85"/>
      <c r="Y1233" s="85"/>
      <c r="Z1233" s="85"/>
      <c r="AA1233" s="85"/>
      <c r="AB1233" s="86"/>
      <c r="AC1233" s="86"/>
      <c r="AD1233" s="85">
        <v>1</v>
      </c>
      <c r="AE1233" s="85"/>
      <c r="AF1233" s="85"/>
      <c r="AG1233" s="85"/>
      <c r="AH1233" s="85"/>
      <c r="AI1233" s="85"/>
      <c r="AJ1233" s="85"/>
    </row>
    <row r="1234" spans="1:36" ht="17.25" thickTop="1" thickBot="1">
      <c r="A1234" s="221">
        <v>0</v>
      </c>
      <c r="B1234" s="13" t="s">
        <v>235</v>
      </c>
      <c r="C1234" s="5"/>
      <c r="D1234" s="5"/>
      <c r="E1234" s="5"/>
      <c r="F1234" s="5"/>
      <c r="G1234" s="5"/>
      <c r="H1234" s="17">
        <f t="shared" ref="H1234:P1234" si="338">SUM(H1235:H1345)</f>
        <v>351657.23000000016</v>
      </c>
      <c r="I1234" s="17">
        <f t="shared" si="338"/>
        <v>302888.32999999996</v>
      </c>
      <c r="J1234" s="17">
        <f t="shared" si="338"/>
        <v>274201.13000000006</v>
      </c>
      <c r="K1234" s="15">
        <f t="shared" si="338"/>
        <v>13628</v>
      </c>
      <c r="L1234" s="14">
        <f t="shared" si="338"/>
        <v>1205603236.976599</v>
      </c>
      <c r="M1234" s="14">
        <f t="shared" si="338"/>
        <v>0</v>
      </c>
      <c r="N1234" s="14">
        <f t="shared" si="338"/>
        <v>0</v>
      </c>
      <c r="O1234" s="14">
        <f t="shared" si="338"/>
        <v>0</v>
      </c>
      <c r="P1234" s="14">
        <f t="shared" si="338"/>
        <v>1205603236.976599</v>
      </c>
      <c r="Q1234" s="8" t="s">
        <v>76</v>
      </c>
      <c r="R1234" s="8" t="s">
        <v>76</v>
      </c>
      <c r="S1234" s="8" t="s">
        <v>76</v>
      </c>
      <c r="T1234" s="5" t="s">
        <v>76</v>
      </c>
      <c r="U1234" s="218" t="s">
        <v>76</v>
      </c>
      <c r="V1234" s="84" t="s">
        <v>76</v>
      </c>
      <c r="W1234" s="84" t="s">
        <v>76</v>
      </c>
      <c r="X1234" s="84" t="s">
        <v>76</v>
      </c>
      <c r="Y1234" s="84" t="s">
        <v>76</v>
      </c>
      <c r="Z1234" s="84" t="s">
        <v>76</v>
      </c>
      <c r="AA1234" s="84" t="s">
        <v>76</v>
      </c>
      <c r="AB1234" s="84" t="s">
        <v>76</v>
      </c>
      <c r="AC1234" s="84" t="s">
        <v>76</v>
      </c>
      <c r="AD1234" s="84" t="s">
        <v>76</v>
      </c>
      <c r="AE1234" s="84" t="s">
        <v>76</v>
      </c>
      <c r="AF1234" s="84" t="s">
        <v>76</v>
      </c>
      <c r="AG1234" s="84" t="s">
        <v>76</v>
      </c>
      <c r="AH1234" s="84" t="s">
        <v>76</v>
      </c>
      <c r="AI1234" s="84" t="s">
        <v>76</v>
      </c>
      <c r="AJ1234" s="84" t="s">
        <v>76</v>
      </c>
    </row>
    <row r="1235" spans="1:36" ht="16.5" thickTop="1" thickBot="1">
      <c r="A1235" s="105">
        <f t="shared" si="333"/>
        <v>1</v>
      </c>
      <c r="B1235" s="112" t="s">
        <v>1382</v>
      </c>
      <c r="C1235" s="107">
        <v>1974</v>
      </c>
      <c r="D1235" s="107">
        <v>2019</v>
      </c>
      <c r="E1235" s="114" t="s">
        <v>239</v>
      </c>
      <c r="F1235" s="107">
        <v>5</v>
      </c>
      <c r="G1235" s="107">
        <v>6</v>
      </c>
      <c r="H1235" s="111">
        <v>5401.1</v>
      </c>
      <c r="I1235" s="111">
        <v>4870.7</v>
      </c>
      <c r="J1235" s="111">
        <v>3715.5</v>
      </c>
      <c r="K1235" s="122">
        <v>172</v>
      </c>
      <c r="L1235" s="110">
        <f t="shared" ref="L1235:L1301" si="339">SUM(M1235:P1235)</f>
        <v>19224891.384000003</v>
      </c>
      <c r="M1235" s="108"/>
      <c r="N1235" s="108"/>
      <c r="O1235" s="108"/>
      <c r="P1235" s="110">
        <f>'Форма 2'!C1235-M1235-N1235-O1235</f>
        <v>19224891.384000003</v>
      </c>
      <c r="Q1235" s="111">
        <f t="shared" ref="Q1235:Q1301" si="340">L1235/I1235</f>
        <v>3947.0489629827343</v>
      </c>
      <c r="R1235" s="111">
        <f t="shared" ref="R1235:R1301" si="341">Q1235</f>
        <v>3947.0489629827343</v>
      </c>
      <c r="S1235" s="112" t="s">
        <v>1280</v>
      </c>
      <c r="T1235" s="107" t="s">
        <v>82</v>
      </c>
      <c r="U1235" s="217"/>
      <c r="V1235" s="85">
        <v>1</v>
      </c>
      <c r="W1235" s="85"/>
      <c r="X1235" s="85"/>
      <c r="Y1235" s="85"/>
      <c r="Z1235" s="85"/>
      <c r="AA1235" s="85">
        <v>1</v>
      </c>
      <c r="AB1235" s="86"/>
      <c r="AC1235" s="86"/>
      <c r="AD1235" s="85"/>
      <c r="AE1235" s="85"/>
      <c r="AF1235" s="85"/>
      <c r="AG1235" s="85"/>
      <c r="AH1235" s="85"/>
      <c r="AI1235" s="85"/>
      <c r="AJ1235" s="85"/>
    </row>
    <row r="1236" spans="1:36" ht="16.5" thickTop="1" thickBot="1">
      <c r="A1236" s="105">
        <f t="shared" si="333"/>
        <v>2</v>
      </c>
      <c r="B1236" s="112" t="s">
        <v>1383</v>
      </c>
      <c r="C1236" s="107">
        <v>1960</v>
      </c>
      <c r="D1236" s="107"/>
      <c r="E1236" s="114" t="s">
        <v>80</v>
      </c>
      <c r="F1236" s="107">
        <v>2</v>
      </c>
      <c r="G1236" s="107">
        <v>2</v>
      </c>
      <c r="H1236" s="111">
        <v>683.6</v>
      </c>
      <c r="I1236" s="111">
        <v>635.70000000000005</v>
      </c>
      <c r="J1236" s="111">
        <v>635.70000000000005</v>
      </c>
      <c r="K1236" s="122">
        <v>30</v>
      </c>
      <c r="L1236" s="110">
        <f t="shared" si="339"/>
        <v>6533431.8039999995</v>
      </c>
      <c r="M1236" s="108"/>
      <c r="N1236" s="108"/>
      <c r="O1236" s="108"/>
      <c r="P1236" s="110">
        <f>'Форма 2'!C1236-M1236-N1236-O1236</f>
        <v>6533431.8039999995</v>
      </c>
      <c r="Q1236" s="111">
        <f t="shared" si="340"/>
        <v>10277.539411672171</v>
      </c>
      <c r="R1236" s="111">
        <f t="shared" si="341"/>
        <v>10277.539411672171</v>
      </c>
      <c r="S1236" s="112" t="s">
        <v>1280</v>
      </c>
      <c r="T1236" s="107" t="s">
        <v>82</v>
      </c>
      <c r="U1236" s="217"/>
      <c r="V1236" s="85"/>
      <c r="W1236" s="85"/>
      <c r="X1236" s="85"/>
      <c r="Y1236" s="85"/>
      <c r="Z1236" s="85"/>
      <c r="AA1236" s="85"/>
      <c r="AB1236" s="86"/>
      <c r="AC1236" s="86"/>
      <c r="AD1236" s="85">
        <v>1</v>
      </c>
      <c r="AE1236" s="85"/>
      <c r="AF1236" s="85"/>
      <c r="AG1236" s="85"/>
      <c r="AH1236" s="85"/>
      <c r="AI1236" s="85"/>
      <c r="AJ1236" s="85"/>
    </row>
    <row r="1237" spans="1:36" ht="16.5" thickTop="1" thickBot="1">
      <c r="A1237" s="105">
        <f t="shared" si="333"/>
        <v>3</v>
      </c>
      <c r="B1237" s="112" t="s">
        <v>1384</v>
      </c>
      <c r="C1237" s="107">
        <v>1972</v>
      </c>
      <c r="D1237" s="107">
        <v>2018</v>
      </c>
      <c r="E1237" s="114" t="s">
        <v>94</v>
      </c>
      <c r="F1237" s="107">
        <v>5</v>
      </c>
      <c r="G1237" s="107">
        <v>6</v>
      </c>
      <c r="H1237" s="111">
        <v>4887.5</v>
      </c>
      <c r="I1237" s="111">
        <v>4422</v>
      </c>
      <c r="J1237" s="111">
        <v>4422</v>
      </c>
      <c r="K1237" s="122">
        <v>224</v>
      </c>
      <c r="L1237" s="110">
        <f t="shared" si="339"/>
        <v>2558117.5</v>
      </c>
      <c r="M1237" s="108"/>
      <c r="N1237" s="108"/>
      <c r="O1237" s="108"/>
      <c r="P1237" s="110">
        <f>'Форма 2'!C1237-M1237-N1237-O1237</f>
        <v>2558117.5</v>
      </c>
      <c r="Q1237" s="111">
        <f t="shared" si="340"/>
        <v>578.49785165083676</v>
      </c>
      <c r="R1237" s="111">
        <f t="shared" si="341"/>
        <v>578.49785165083676</v>
      </c>
      <c r="S1237" s="112" t="s">
        <v>1280</v>
      </c>
      <c r="T1237" s="107" t="s">
        <v>92</v>
      </c>
      <c r="U1237" s="217"/>
      <c r="V1237" s="85"/>
      <c r="W1237" s="85">
        <v>1</v>
      </c>
      <c r="X1237" s="85"/>
      <c r="Y1237" s="85"/>
      <c r="Z1237" s="85"/>
      <c r="AA1237" s="85"/>
      <c r="AB1237" s="86"/>
      <c r="AC1237" s="86"/>
      <c r="AD1237" s="85"/>
      <c r="AE1237" s="85"/>
      <c r="AF1237" s="85"/>
      <c r="AG1237" s="85"/>
      <c r="AH1237" s="85"/>
      <c r="AI1237" s="85"/>
      <c r="AJ1237" s="85"/>
    </row>
    <row r="1238" spans="1:36" ht="16.5" thickTop="1" thickBot="1">
      <c r="A1238" s="105">
        <f t="shared" si="333"/>
        <v>4</v>
      </c>
      <c r="B1238" s="112" t="s">
        <v>1385</v>
      </c>
      <c r="C1238" s="107">
        <v>1991</v>
      </c>
      <c r="D1238" s="107">
        <v>2019</v>
      </c>
      <c r="E1238" s="114" t="s">
        <v>94</v>
      </c>
      <c r="F1238" s="107">
        <v>12</v>
      </c>
      <c r="G1238" s="107">
        <v>1</v>
      </c>
      <c r="H1238" s="111">
        <v>5847.2</v>
      </c>
      <c r="I1238" s="111">
        <v>4559.8</v>
      </c>
      <c r="J1238" s="111">
        <v>3981.9</v>
      </c>
      <c r="K1238" s="122">
        <v>175</v>
      </c>
      <c r="L1238" s="110">
        <f t="shared" si="339"/>
        <v>7999028.9199999999</v>
      </c>
      <c r="M1238" s="108"/>
      <c r="N1238" s="108"/>
      <c r="O1238" s="108"/>
      <c r="P1238" s="110">
        <f>'Форма 2'!C1238-M1238-N1238-O1238</f>
        <v>7999028.9199999999</v>
      </c>
      <c r="Q1238" s="111">
        <f t="shared" si="340"/>
        <v>1754.249949559191</v>
      </c>
      <c r="R1238" s="111">
        <f t="shared" si="341"/>
        <v>1754.249949559191</v>
      </c>
      <c r="S1238" s="112" t="s">
        <v>1280</v>
      </c>
      <c r="T1238" s="107" t="s">
        <v>82</v>
      </c>
      <c r="U1238" s="217"/>
      <c r="V1238" s="85"/>
      <c r="W1238" s="85"/>
      <c r="X1238" s="85"/>
      <c r="Y1238" s="85"/>
      <c r="Z1238" s="172"/>
      <c r="AA1238" s="172"/>
      <c r="AB1238" s="177">
        <v>2</v>
      </c>
      <c r="AC1238" s="154">
        <f>3930316.8+4068712.12</f>
        <v>7999028.9199999999</v>
      </c>
      <c r="AD1238" s="85"/>
      <c r="AE1238" s="85"/>
      <c r="AF1238" s="85"/>
      <c r="AG1238" s="166"/>
      <c r="AH1238" s="85"/>
      <c r="AI1238" s="85"/>
      <c r="AJ1238" s="85"/>
    </row>
    <row r="1239" spans="1:36" ht="16.5" thickTop="1" thickBot="1">
      <c r="A1239" s="105">
        <f t="shared" si="333"/>
        <v>5</v>
      </c>
      <c r="B1239" s="112" t="s">
        <v>1386</v>
      </c>
      <c r="C1239" s="107">
        <v>1996</v>
      </c>
      <c r="D1239" s="107">
        <v>2019</v>
      </c>
      <c r="E1239" s="114" t="s">
        <v>94</v>
      </c>
      <c r="F1239" s="107">
        <v>5</v>
      </c>
      <c r="G1239" s="107">
        <v>4</v>
      </c>
      <c r="H1239" s="111">
        <v>5747.3</v>
      </c>
      <c r="I1239" s="111">
        <v>4835.2</v>
      </c>
      <c r="J1239" s="111">
        <v>4534.5</v>
      </c>
      <c r="K1239" s="122">
        <v>172</v>
      </c>
      <c r="L1239" s="110">
        <f t="shared" si="339"/>
        <v>25883080.496000003</v>
      </c>
      <c r="M1239" s="108"/>
      <c r="N1239" s="108"/>
      <c r="O1239" s="108"/>
      <c r="P1239" s="110">
        <f>'Форма 2'!C1239-M1239-N1239-O1239</f>
        <v>25883080.496000003</v>
      </c>
      <c r="Q1239" s="111">
        <f t="shared" si="340"/>
        <v>5353.0527167438795</v>
      </c>
      <c r="R1239" s="111">
        <f t="shared" si="341"/>
        <v>5353.0527167438795</v>
      </c>
      <c r="S1239" s="112" t="s">
        <v>1280</v>
      </c>
      <c r="T1239" s="107" t="s">
        <v>92</v>
      </c>
      <c r="U1239" s="217"/>
      <c r="V1239" s="85"/>
      <c r="W1239" s="85"/>
      <c r="X1239" s="85"/>
      <c r="Y1239" s="85"/>
      <c r="Z1239" s="85"/>
      <c r="AA1239" s="85"/>
      <c r="AB1239" s="86"/>
      <c r="AC1239" s="86"/>
      <c r="AD1239" s="85">
        <v>1</v>
      </c>
      <c r="AE1239" s="85"/>
      <c r="AF1239" s="85"/>
      <c r="AG1239" s="85"/>
      <c r="AH1239" s="85"/>
      <c r="AI1239" s="85"/>
      <c r="AJ1239" s="85"/>
    </row>
    <row r="1240" spans="1:36" ht="16.5" thickTop="1" thickBot="1">
      <c r="A1240" s="105">
        <f t="shared" si="333"/>
        <v>6</v>
      </c>
      <c r="B1240" s="112" t="s">
        <v>238</v>
      </c>
      <c r="C1240" s="107">
        <v>1993</v>
      </c>
      <c r="D1240" s="107"/>
      <c r="E1240" s="114" t="s">
        <v>239</v>
      </c>
      <c r="F1240" s="107">
        <v>5</v>
      </c>
      <c r="G1240" s="107">
        <v>6</v>
      </c>
      <c r="H1240" s="111">
        <v>4528.2</v>
      </c>
      <c r="I1240" s="111">
        <v>3990.8</v>
      </c>
      <c r="J1240" s="111">
        <v>3990.8</v>
      </c>
      <c r="K1240" s="122">
        <v>213</v>
      </c>
      <c r="L1240" s="110">
        <f t="shared" si="339"/>
        <v>27805095.126000002</v>
      </c>
      <c r="M1240" s="108"/>
      <c r="N1240" s="108"/>
      <c r="O1240" s="108"/>
      <c r="P1240" s="110">
        <f>'Форма 2'!C1240-M1240-N1240-O1240</f>
        <v>27805095.126000002</v>
      </c>
      <c r="Q1240" s="111">
        <f t="shared" si="340"/>
        <v>6967.2985682068756</v>
      </c>
      <c r="R1240" s="111">
        <f t="shared" si="341"/>
        <v>6967.2985682068756</v>
      </c>
      <c r="S1240" s="112" t="s">
        <v>1280</v>
      </c>
      <c r="T1240" s="107" t="s">
        <v>92</v>
      </c>
      <c r="U1240" s="217"/>
      <c r="V1240" s="85"/>
      <c r="W1240" s="85"/>
      <c r="X1240" s="85">
        <v>1</v>
      </c>
      <c r="Y1240" s="85">
        <v>1</v>
      </c>
      <c r="Z1240" s="85">
        <v>1</v>
      </c>
      <c r="AA1240" s="85"/>
      <c r="AB1240" s="86"/>
      <c r="AC1240" s="86"/>
      <c r="AD1240" s="85">
        <v>1</v>
      </c>
      <c r="AE1240" s="85"/>
      <c r="AF1240" s="85"/>
      <c r="AG1240" s="85"/>
      <c r="AH1240" s="85"/>
      <c r="AI1240" s="85"/>
      <c r="AJ1240" s="85"/>
    </row>
    <row r="1241" spans="1:36" ht="16.5" thickTop="1" thickBot="1">
      <c r="A1241" s="105">
        <f t="shared" si="333"/>
        <v>7</v>
      </c>
      <c r="B1241" s="112" t="s">
        <v>1387</v>
      </c>
      <c r="C1241" s="107">
        <v>1990</v>
      </c>
      <c r="D1241" s="107">
        <v>2019</v>
      </c>
      <c r="E1241" s="114" t="s">
        <v>239</v>
      </c>
      <c r="F1241" s="107">
        <v>5</v>
      </c>
      <c r="G1241" s="107">
        <v>6</v>
      </c>
      <c r="H1241" s="111">
        <v>4465.2</v>
      </c>
      <c r="I1241" s="111">
        <v>3798</v>
      </c>
      <c r="J1241" s="111">
        <v>3798</v>
      </c>
      <c r="K1241" s="122">
        <v>214</v>
      </c>
      <c r="L1241" s="110">
        <f t="shared" si="339"/>
        <v>2337085.6799999997</v>
      </c>
      <c r="M1241" s="108"/>
      <c r="N1241" s="108"/>
      <c r="O1241" s="108"/>
      <c r="P1241" s="110">
        <f>'Форма 2'!C1241-M1241-N1241-O1241</f>
        <v>2337085.6799999997</v>
      </c>
      <c r="Q1241" s="111">
        <f t="shared" si="340"/>
        <v>615.34641390205365</v>
      </c>
      <c r="R1241" s="111">
        <f t="shared" si="341"/>
        <v>615.34641390205365</v>
      </c>
      <c r="S1241" s="112" t="s">
        <v>1280</v>
      </c>
      <c r="T1241" s="107" t="s">
        <v>92</v>
      </c>
      <c r="U1241" s="217"/>
      <c r="V1241" s="85"/>
      <c r="W1241" s="85">
        <v>1</v>
      </c>
      <c r="X1241" s="85"/>
      <c r="Y1241" s="85"/>
      <c r="Z1241" s="85"/>
      <c r="AA1241" s="85"/>
      <c r="AB1241" s="86"/>
      <c r="AC1241" s="86"/>
      <c r="AD1241" s="85"/>
      <c r="AE1241" s="85"/>
      <c r="AF1241" s="85"/>
      <c r="AG1241" s="85"/>
      <c r="AH1241" s="85"/>
      <c r="AI1241" s="85"/>
      <c r="AJ1241" s="85"/>
    </row>
    <row r="1242" spans="1:36" ht="16.5" thickTop="1" thickBot="1">
      <c r="A1242" s="105">
        <f t="shared" si="333"/>
        <v>8</v>
      </c>
      <c r="B1242" s="112" t="s">
        <v>1388</v>
      </c>
      <c r="C1242" s="107">
        <v>1993</v>
      </c>
      <c r="D1242" s="107">
        <v>2019</v>
      </c>
      <c r="E1242" s="114" t="s">
        <v>239</v>
      </c>
      <c r="F1242" s="107">
        <v>5</v>
      </c>
      <c r="G1242" s="107">
        <v>4</v>
      </c>
      <c r="H1242" s="111">
        <v>3005.4</v>
      </c>
      <c r="I1242" s="111">
        <v>2654</v>
      </c>
      <c r="J1242" s="111">
        <v>2654</v>
      </c>
      <c r="K1242" s="122">
        <v>138</v>
      </c>
      <c r="L1242" s="110">
        <f t="shared" si="339"/>
        <v>14511934.548000002</v>
      </c>
      <c r="M1242" s="108"/>
      <c r="N1242" s="108"/>
      <c r="O1242" s="108"/>
      <c r="P1242" s="110">
        <f>'Форма 2'!C1242-M1242-N1242-O1242</f>
        <v>14511934.548000002</v>
      </c>
      <c r="Q1242" s="111">
        <f t="shared" si="340"/>
        <v>5467.9482094951027</v>
      </c>
      <c r="R1242" s="111">
        <f t="shared" si="341"/>
        <v>5467.9482094951027</v>
      </c>
      <c r="S1242" s="112" t="s">
        <v>1280</v>
      </c>
      <c r="T1242" s="105" t="s">
        <v>82</v>
      </c>
      <c r="U1242" s="217"/>
      <c r="V1242" s="85"/>
      <c r="W1242" s="85"/>
      <c r="X1242" s="85">
        <v>1</v>
      </c>
      <c r="Y1242" s="85"/>
      <c r="Z1242" s="85"/>
      <c r="AA1242" s="85"/>
      <c r="AB1242" s="86"/>
      <c r="AC1242" s="86"/>
      <c r="AD1242" s="85">
        <v>1</v>
      </c>
      <c r="AE1242" s="85"/>
      <c r="AF1242" s="85"/>
      <c r="AG1242" s="85"/>
      <c r="AH1242" s="85"/>
      <c r="AI1242" s="85"/>
      <c r="AJ1242" s="85"/>
    </row>
    <row r="1243" spans="1:36" ht="16.5" thickTop="1" thickBot="1">
      <c r="A1243" s="105">
        <f t="shared" si="333"/>
        <v>9</v>
      </c>
      <c r="B1243" s="112" t="s">
        <v>1389</v>
      </c>
      <c r="C1243" s="107">
        <v>1963</v>
      </c>
      <c r="D1243" s="107">
        <v>2019</v>
      </c>
      <c r="E1243" s="114" t="s">
        <v>80</v>
      </c>
      <c r="F1243" s="107">
        <v>5</v>
      </c>
      <c r="G1243" s="107">
        <v>4</v>
      </c>
      <c r="H1243" s="111">
        <v>3374.3</v>
      </c>
      <c r="I1243" s="111">
        <v>3133.4</v>
      </c>
      <c r="J1243" s="111">
        <v>1051.9000000000001</v>
      </c>
      <c r="K1243" s="122">
        <v>131</v>
      </c>
      <c r="L1243" s="110">
        <f t="shared" si="339"/>
        <v>12010618.392000001</v>
      </c>
      <c r="M1243" s="108"/>
      <c r="N1243" s="108"/>
      <c r="O1243" s="108"/>
      <c r="P1243" s="110">
        <f>'Форма 2'!C1243-M1243-N1243-O1243</f>
        <v>12010618.392000001</v>
      </c>
      <c r="Q1243" s="111">
        <f t="shared" si="340"/>
        <v>3833.0945273504822</v>
      </c>
      <c r="R1243" s="111">
        <f t="shared" si="341"/>
        <v>3833.0945273504822</v>
      </c>
      <c r="S1243" s="112" t="s">
        <v>1280</v>
      </c>
      <c r="T1243" s="107" t="s">
        <v>82</v>
      </c>
      <c r="U1243" s="217"/>
      <c r="V1243" s="85">
        <v>1</v>
      </c>
      <c r="W1243" s="85"/>
      <c r="X1243" s="85"/>
      <c r="Y1243" s="85"/>
      <c r="Z1243" s="85"/>
      <c r="AA1243" s="85">
        <v>1</v>
      </c>
      <c r="AB1243" s="86"/>
      <c r="AC1243" s="86"/>
      <c r="AD1243" s="85"/>
      <c r="AE1243" s="85"/>
      <c r="AF1243" s="85"/>
      <c r="AG1243" s="85"/>
      <c r="AH1243" s="85"/>
      <c r="AI1243" s="85"/>
      <c r="AJ1243" s="85"/>
    </row>
    <row r="1244" spans="1:36" ht="16.5" thickTop="1" thickBot="1">
      <c r="A1244" s="105">
        <f t="shared" si="333"/>
        <v>10</v>
      </c>
      <c r="B1244" s="112" t="s">
        <v>1390</v>
      </c>
      <c r="C1244" s="107">
        <v>1962</v>
      </c>
      <c r="D1244" s="107">
        <v>2019</v>
      </c>
      <c r="E1244" s="114" t="s">
        <v>80</v>
      </c>
      <c r="F1244" s="107">
        <v>5</v>
      </c>
      <c r="G1244" s="107">
        <v>2</v>
      </c>
      <c r="H1244" s="111">
        <v>1703.5</v>
      </c>
      <c r="I1244" s="111">
        <v>1585.1</v>
      </c>
      <c r="J1244" s="111">
        <v>1387.9</v>
      </c>
      <c r="K1244" s="122">
        <v>63</v>
      </c>
      <c r="L1244" s="110">
        <f t="shared" si="339"/>
        <v>6063506.04</v>
      </c>
      <c r="M1244" s="108"/>
      <c r="N1244" s="108"/>
      <c r="O1244" s="108"/>
      <c r="P1244" s="110">
        <f>'Форма 2'!C1244-M1244-N1244-O1244</f>
        <v>6063506.04</v>
      </c>
      <c r="Q1244" s="111">
        <f t="shared" si="340"/>
        <v>3825.3145164342945</v>
      </c>
      <c r="R1244" s="111">
        <f t="shared" si="341"/>
        <v>3825.3145164342945</v>
      </c>
      <c r="S1244" s="112" t="s">
        <v>1280</v>
      </c>
      <c r="T1244" s="107" t="s">
        <v>82</v>
      </c>
      <c r="U1244" s="217"/>
      <c r="V1244" s="85">
        <v>1</v>
      </c>
      <c r="W1244" s="85"/>
      <c r="X1244" s="85"/>
      <c r="Y1244" s="85"/>
      <c r="Z1244" s="85"/>
      <c r="AA1244" s="85">
        <v>1</v>
      </c>
      <c r="AB1244" s="86"/>
      <c r="AC1244" s="86"/>
      <c r="AD1244" s="85"/>
      <c r="AE1244" s="85"/>
      <c r="AF1244" s="85"/>
      <c r="AG1244" s="85"/>
      <c r="AH1244" s="85"/>
      <c r="AI1244" s="85"/>
      <c r="AJ1244" s="85"/>
    </row>
    <row r="1245" spans="1:36" ht="16.5" thickTop="1" thickBot="1">
      <c r="A1245" s="105">
        <f t="shared" si="333"/>
        <v>11</v>
      </c>
      <c r="B1245" s="112" t="s">
        <v>1391</v>
      </c>
      <c r="C1245" s="107">
        <v>1966</v>
      </c>
      <c r="D1245" s="107">
        <v>2019</v>
      </c>
      <c r="E1245" s="114" t="s">
        <v>80</v>
      </c>
      <c r="F1245" s="107">
        <v>5</v>
      </c>
      <c r="G1245" s="107">
        <v>4</v>
      </c>
      <c r="H1245" s="111">
        <v>3530.5</v>
      </c>
      <c r="I1245" s="111">
        <v>3482.5</v>
      </c>
      <c r="J1245" s="111">
        <v>2547.8000000000002</v>
      </c>
      <c r="K1245" s="122">
        <v>113</v>
      </c>
      <c r="L1245" s="110">
        <f t="shared" si="339"/>
        <v>12566602.92</v>
      </c>
      <c r="M1245" s="108"/>
      <c r="N1245" s="108"/>
      <c r="O1245" s="108"/>
      <c r="P1245" s="110">
        <f>'Форма 2'!C1245-M1245-N1245-O1245</f>
        <v>12566602.92</v>
      </c>
      <c r="Q1245" s="111">
        <f t="shared" si="340"/>
        <v>3608.5004795405598</v>
      </c>
      <c r="R1245" s="111">
        <f t="shared" si="341"/>
        <v>3608.5004795405598</v>
      </c>
      <c r="S1245" s="112" t="s">
        <v>1280</v>
      </c>
      <c r="T1245" s="107" t="s">
        <v>82</v>
      </c>
      <c r="U1245" s="217"/>
      <c r="V1245" s="85">
        <v>1</v>
      </c>
      <c r="W1245" s="85"/>
      <c r="X1245" s="85"/>
      <c r="Y1245" s="85"/>
      <c r="Z1245" s="85"/>
      <c r="AA1245" s="85">
        <v>1</v>
      </c>
      <c r="AB1245" s="86"/>
      <c r="AC1245" s="86"/>
      <c r="AD1245" s="85"/>
      <c r="AE1245" s="85"/>
      <c r="AF1245" s="85"/>
      <c r="AG1245" s="85"/>
      <c r="AH1245" s="85"/>
      <c r="AI1245" s="85"/>
      <c r="AJ1245" s="85"/>
    </row>
    <row r="1246" spans="1:36" ht="16.5" thickTop="1" thickBot="1">
      <c r="A1246" s="105">
        <f t="shared" si="333"/>
        <v>12</v>
      </c>
      <c r="B1246" s="112" t="s">
        <v>1392</v>
      </c>
      <c r="C1246" s="107">
        <v>1988</v>
      </c>
      <c r="D1246" s="107"/>
      <c r="E1246" s="114" t="s">
        <v>212</v>
      </c>
      <c r="F1246" s="107">
        <v>5</v>
      </c>
      <c r="G1246" s="107">
        <v>4</v>
      </c>
      <c r="H1246" s="111">
        <v>2894.1</v>
      </c>
      <c r="I1246" s="111">
        <v>2591.6</v>
      </c>
      <c r="J1246" s="111">
        <v>2440.1</v>
      </c>
      <c r="K1246" s="122">
        <v>140</v>
      </c>
      <c r="L1246" s="110">
        <f t="shared" si="339"/>
        <v>13033637.232000001</v>
      </c>
      <c r="M1246" s="108"/>
      <c r="N1246" s="108"/>
      <c r="O1246" s="108"/>
      <c r="P1246" s="110">
        <f>'Форма 2'!C1246-M1246-N1246-O1246</f>
        <v>13033637.232000001</v>
      </c>
      <c r="Q1246" s="111">
        <f t="shared" si="340"/>
        <v>5029.1855348047538</v>
      </c>
      <c r="R1246" s="111">
        <f t="shared" si="341"/>
        <v>5029.1855348047538</v>
      </c>
      <c r="S1246" s="112" t="s">
        <v>1280</v>
      </c>
      <c r="T1246" s="107" t="s">
        <v>82</v>
      </c>
      <c r="U1246" s="217"/>
      <c r="V1246" s="85"/>
      <c r="W1246" s="85"/>
      <c r="X1246" s="85"/>
      <c r="Y1246" s="85"/>
      <c r="Z1246" s="85"/>
      <c r="AA1246" s="85"/>
      <c r="AB1246" s="86"/>
      <c r="AC1246" s="86"/>
      <c r="AD1246" s="85">
        <v>1</v>
      </c>
      <c r="AE1246" s="85"/>
      <c r="AF1246" s="85"/>
      <c r="AG1246" s="85"/>
      <c r="AH1246" s="85"/>
      <c r="AI1246" s="85"/>
      <c r="AJ1246" s="85"/>
    </row>
    <row r="1247" spans="1:36" ht="16.5" thickTop="1" thickBot="1">
      <c r="A1247" s="105">
        <f t="shared" si="333"/>
        <v>13</v>
      </c>
      <c r="B1247" s="112" t="s">
        <v>241</v>
      </c>
      <c r="C1247" s="107">
        <v>1962</v>
      </c>
      <c r="D1247" s="107"/>
      <c r="E1247" s="114" t="s">
        <v>94</v>
      </c>
      <c r="F1247" s="107">
        <v>5</v>
      </c>
      <c r="G1247" s="107">
        <v>1</v>
      </c>
      <c r="H1247" s="111">
        <v>3513.1</v>
      </c>
      <c r="I1247" s="111">
        <v>3513.1</v>
      </c>
      <c r="J1247" s="111">
        <v>1588.3</v>
      </c>
      <c r="K1247" s="122">
        <v>63</v>
      </c>
      <c r="L1247" s="110">
        <f t="shared" si="339"/>
        <v>15821316.112000002</v>
      </c>
      <c r="M1247" s="108"/>
      <c r="N1247" s="108"/>
      <c r="O1247" s="108"/>
      <c r="P1247" s="110">
        <f>'Форма 2'!C1247-M1247-N1247-O1247</f>
        <v>15821316.112000002</v>
      </c>
      <c r="Q1247" s="111">
        <f t="shared" si="340"/>
        <v>4503.5200000000004</v>
      </c>
      <c r="R1247" s="111">
        <f t="shared" si="341"/>
        <v>4503.5200000000004</v>
      </c>
      <c r="S1247" s="112" t="s">
        <v>1280</v>
      </c>
      <c r="T1247" s="107" t="s">
        <v>92</v>
      </c>
      <c r="U1247" s="217"/>
      <c r="V1247" s="85"/>
      <c r="W1247" s="85"/>
      <c r="X1247" s="85"/>
      <c r="Y1247" s="85"/>
      <c r="Z1247" s="85"/>
      <c r="AA1247" s="85"/>
      <c r="AB1247" s="86"/>
      <c r="AC1247" s="86"/>
      <c r="AD1247" s="85">
        <v>1</v>
      </c>
      <c r="AE1247" s="85"/>
      <c r="AF1247" s="85"/>
      <c r="AG1247" s="85"/>
      <c r="AH1247" s="85"/>
      <c r="AI1247" s="85"/>
      <c r="AJ1247" s="85"/>
    </row>
    <row r="1248" spans="1:36" ht="16.5" thickTop="1" thickBot="1">
      <c r="A1248" s="105">
        <f t="shared" si="333"/>
        <v>14</v>
      </c>
      <c r="B1248" s="112" t="s">
        <v>1393</v>
      </c>
      <c r="C1248" s="107">
        <v>1989</v>
      </c>
      <c r="D1248" s="107"/>
      <c r="E1248" s="114" t="s">
        <v>1153</v>
      </c>
      <c r="F1248" s="107">
        <v>5</v>
      </c>
      <c r="G1248" s="107">
        <v>4</v>
      </c>
      <c r="H1248" s="111">
        <v>2918.7</v>
      </c>
      <c r="I1248" s="111">
        <v>2613.1999999999998</v>
      </c>
      <c r="J1248" s="111">
        <v>2613.1999999999998</v>
      </c>
      <c r="K1248" s="122">
        <v>142</v>
      </c>
      <c r="L1248" s="110">
        <f t="shared" si="339"/>
        <v>4777649.2170000002</v>
      </c>
      <c r="M1248" s="108"/>
      <c r="N1248" s="108"/>
      <c r="O1248" s="108"/>
      <c r="P1248" s="110">
        <f>'Форма 2'!C1248-M1248-N1248-O1248</f>
        <v>4777649.2170000002</v>
      </c>
      <c r="Q1248" s="111">
        <f t="shared" si="340"/>
        <v>1828.275377697842</v>
      </c>
      <c r="R1248" s="111">
        <f t="shared" si="341"/>
        <v>1828.275377697842</v>
      </c>
      <c r="S1248" s="112" t="s">
        <v>1280</v>
      </c>
      <c r="T1248" s="107" t="s">
        <v>82</v>
      </c>
      <c r="U1248" s="217"/>
      <c r="V1248" s="85"/>
      <c r="W1248" s="85"/>
      <c r="X1248" s="85">
        <v>1</v>
      </c>
      <c r="Y1248" s="85">
        <v>1</v>
      </c>
      <c r="Z1248" s="85">
        <v>1</v>
      </c>
      <c r="AA1248" s="85"/>
      <c r="AB1248" s="86"/>
      <c r="AC1248" s="86"/>
      <c r="AD1248" s="85"/>
      <c r="AE1248" s="85"/>
      <c r="AF1248" s="85"/>
      <c r="AG1248" s="85"/>
      <c r="AH1248" s="85"/>
      <c r="AI1248" s="85"/>
      <c r="AJ1248" s="85"/>
    </row>
    <row r="1249" spans="1:36" ht="16.5" thickTop="1" thickBot="1">
      <c r="A1249" s="105">
        <f t="shared" si="333"/>
        <v>15</v>
      </c>
      <c r="B1249" s="112" t="s">
        <v>1394</v>
      </c>
      <c r="C1249" s="107">
        <v>1938</v>
      </c>
      <c r="D1249" s="107"/>
      <c r="E1249" s="114" t="s">
        <v>94</v>
      </c>
      <c r="F1249" s="107">
        <v>5</v>
      </c>
      <c r="G1249" s="107">
        <v>26</v>
      </c>
      <c r="H1249" s="111">
        <v>19551.599999999999</v>
      </c>
      <c r="I1249" s="111">
        <v>14459.7</v>
      </c>
      <c r="J1249" s="111">
        <v>12017.7</v>
      </c>
      <c r="K1249" s="122">
        <v>258</v>
      </c>
      <c r="L1249" s="110">
        <f t="shared" si="339"/>
        <v>293356312.236</v>
      </c>
      <c r="M1249" s="108"/>
      <c r="N1249" s="108"/>
      <c r="O1249" s="108"/>
      <c r="P1249" s="110">
        <f>'Форма 2'!C1249-M1249-N1249-O1249</f>
        <v>293356312.236</v>
      </c>
      <c r="Q1249" s="111">
        <f t="shared" si="340"/>
        <v>20287.856057594556</v>
      </c>
      <c r="R1249" s="111">
        <f t="shared" si="341"/>
        <v>20287.856057594556</v>
      </c>
      <c r="S1249" s="112" t="s">
        <v>1280</v>
      </c>
      <c r="T1249" s="107" t="s">
        <v>82</v>
      </c>
      <c r="U1249" s="217"/>
      <c r="V1249" s="85"/>
      <c r="W1249" s="85"/>
      <c r="X1249" s="85"/>
      <c r="Y1249" s="85"/>
      <c r="Z1249" s="85"/>
      <c r="AA1249" s="85"/>
      <c r="AB1249" s="86"/>
      <c r="AC1249" s="86"/>
      <c r="AD1249" s="85">
        <v>1</v>
      </c>
      <c r="AE1249" s="85">
        <v>3</v>
      </c>
      <c r="AF1249" s="85"/>
      <c r="AG1249" s="85"/>
      <c r="AH1249" s="85"/>
      <c r="AI1249" s="85"/>
      <c r="AJ1249" s="85"/>
    </row>
    <row r="1250" spans="1:36" ht="16.5" thickTop="1" thickBot="1">
      <c r="A1250" s="105">
        <f t="shared" si="333"/>
        <v>16</v>
      </c>
      <c r="B1250" s="112" t="s">
        <v>1395</v>
      </c>
      <c r="C1250" s="107">
        <v>1986</v>
      </c>
      <c r="D1250" s="107">
        <v>2018</v>
      </c>
      <c r="E1250" s="114" t="s">
        <v>1396</v>
      </c>
      <c r="F1250" s="107">
        <v>9</v>
      </c>
      <c r="G1250" s="107">
        <v>1</v>
      </c>
      <c r="H1250" s="111">
        <v>5583.9</v>
      </c>
      <c r="I1250" s="111">
        <v>5540.6</v>
      </c>
      <c r="J1250" s="111">
        <v>2464.9</v>
      </c>
      <c r="K1250" s="122">
        <v>205</v>
      </c>
      <c r="L1250" s="110">
        <f t="shared" si="339"/>
        <v>19912187.399999999</v>
      </c>
      <c r="M1250" s="108"/>
      <c r="N1250" s="108"/>
      <c r="O1250" s="108"/>
      <c r="P1250" s="110">
        <f>'Форма 2'!C1250-M1250-N1250-O1250</f>
        <v>19912187.399999999</v>
      </c>
      <c r="Q1250" s="111">
        <f t="shared" si="340"/>
        <v>3593.868425802259</v>
      </c>
      <c r="R1250" s="111">
        <f t="shared" si="341"/>
        <v>3593.868425802259</v>
      </c>
      <c r="S1250" s="112" t="s">
        <v>1280</v>
      </c>
      <c r="T1250" s="107" t="s">
        <v>82</v>
      </c>
      <c r="U1250" s="217"/>
      <c r="V1250" s="85"/>
      <c r="W1250" s="85"/>
      <c r="X1250" s="85"/>
      <c r="Y1250" s="85"/>
      <c r="Z1250" s="85"/>
      <c r="AA1250" s="85"/>
      <c r="AB1250" s="86"/>
      <c r="AC1250" s="86"/>
      <c r="AD1250" s="85"/>
      <c r="AE1250" s="85">
        <v>1</v>
      </c>
      <c r="AF1250" s="85"/>
      <c r="AG1250" s="85"/>
      <c r="AH1250" s="85"/>
      <c r="AI1250" s="85"/>
      <c r="AJ1250" s="85"/>
    </row>
    <row r="1251" spans="1:36" ht="16.5" thickTop="1" thickBot="1">
      <c r="A1251" s="105">
        <f t="shared" si="333"/>
        <v>17</v>
      </c>
      <c r="B1251" s="112" t="s">
        <v>1397</v>
      </c>
      <c r="C1251" s="107">
        <v>1976</v>
      </c>
      <c r="D1251" s="107"/>
      <c r="E1251" s="114" t="s">
        <v>80</v>
      </c>
      <c r="F1251" s="107">
        <v>9</v>
      </c>
      <c r="G1251" s="107">
        <v>1</v>
      </c>
      <c r="H1251" s="111">
        <v>3109.2</v>
      </c>
      <c r="I1251" s="111">
        <v>2335.5</v>
      </c>
      <c r="J1251" s="111">
        <v>2335.5</v>
      </c>
      <c r="K1251" s="122">
        <v>105</v>
      </c>
      <c r="L1251" s="110">
        <f t="shared" si="339"/>
        <v>11087407.199999999</v>
      </c>
      <c r="M1251" s="108"/>
      <c r="N1251" s="108"/>
      <c r="O1251" s="108"/>
      <c r="P1251" s="110">
        <f>'Форма 2'!C1251-M1251-N1251-O1251</f>
        <v>11087407.199999999</v>
      </c>
      <c r="Q1251" s="111">
        <f t="shared" si="340"/>
        <v>4747.3377007064864</v>
      </c>
      <c r="R1251" s="111">
        <f t="shared" si="341"/>
        <v>4747.3377007064864</v>
      </c>
      <c r="S1251" s="112" t="s">
        <v>1280</v>
      </c>
      <c r="T1251" s="107" t="s">
        <v>82</v>
      </c>
      <c r="U1251" s="217"/>
      <c r="V1251" s="85"/>
      <c r="W1251" s="85"/>
      <c r="X1251" s="85"/>
      <c r="Y1251" s="85"/>
      <c r="Z1251" s="85"/>
      <c r="AA1251" s="85"/>
      <c r="AB1251" s="86"/>
      <c r="AC1251" s="86"/>
      <c r="AD1251" s="85"/>
      <c r="AE1251" s="85">
        <v>1</v>
      </c>
      <c r="AF1251" s="85"/>
      <c r="AG1251" s="85"/>
      <c r="AH1251" s="85"/>
      <c r="AI1251" s="85"/>
      <c r="AJ1251" s="85"/>
    </row>
    <row r="1252" spans="1:36" ht="16.5" thickTop="1" thickBot="1">
      <c r="A1252" s="105">
        <f t="shared" si="333"/>
        <v>18</v>
      </c>
      <c r="B1252" s="112" t="s">
        <v>1398</v>
      </c>
      <c r="C1252" s="107">
        <v>1981</v>
      </c>
      <c r="D1252" s="107">
        <v>2008</v>
      </c>
      <c r="E1252" s="114" t="s">
        <v>80</v>
      </c>
      <c r="F1252" s="107">
        <v>5</v>
      </c>
      <c r="G1252" s="107">
        <v>3</v>
      </c>
      <c r="H1252" s="111">
        <v>2321.4</v>
      </c>
      <c r="I1252" s="111">
        <v>2092.1</v>
      </c>
      <c r="J1252" s="111">
        <v>2092.1</v>
      </c>
      <c r="K1252" s="122">
        <v>94</v>
      </c>
      <c r="L1252" s="110">
        <f t="shared" si="339"/>
        <v>754687.14000000013</v>
      </c>
      <c r="M1252" s="108"/>
      <c r="N1252" s="108"/>
      <c r="O1252" s="108"/>
      <c r="P1252" s="110">
        <f>'Форма 2'!C1252-M1252-N1252-O1252</f>
        <v>754687.14000000013</v>
      </c>
      <c r="Q1252" s="111">
        <f t="shared" si="340"/>
        <v>360.73186750155355</v>
      </c>
      <c r="R1252" s="111">
        <f t="shared" si="341"/>
        <v>360.73186750155355</v>
      </c>
      <c r="S1252" s="112" t="s">
        <v>1280</v>
      </c>
      <c r="T1252" s="107" t="s">
        <v>82</v>
      </c>
      <c r="U1252" s="217"/>
      <c r="V1252" s="85"/>
      <c r="W1252" s="85"/>
      <c r="X1252" s="85">
        <v>1</v>
      </c>
      <c r="Y1252" s="85"/>
      <c r="Z1252" s="85"/>
      <c r="AA1252" s="85"/>
      <c r="AB1252" s="86"/>
      <c r="AC1252" s="86"/>
      <c r="AD1252" s="85"/>
      <c r="AE1252" s="85"/>
      <c r="AF1252" s="85"/>
      <c r="AG1252" s="85"/>
      <c r="AH1252" s="85"/>
      <c r="AI1252" s="85"/>
      <c r="AJ1252" s="85"/>
    </row>
    <row r="1253" spans="1:36" ht="16.5" thickTop="1" thickBot="1">
      <c r="A1253" s="105">
        <f t="shared" si="333"/>
        <v>19</v>
      </c>
      <c r="B1253" s="112" t="s">
        <v>1399</v>
      </c>
      <c r="C1253" s="107">
        <v>1954</v>
      </c>
      <c r="D1253" s="107">
        <v>2016</v>
      </c>
      <c r="E1253" s="114" t="s">
        <v>1400</v>
      </c>
      <c r="F1253" s="107">
        <v>2</v>
      </c>
      <c r="G1253" s="107">
        <v>1</v>
      </c>
      <c r="H1253" s="111">
        <v>385.5</v>
      </c>
      <c r="I1253" s="111">
        <v>351.5</v>
      </c>
      <c r="J1253" s="111">
        <v>351.5</v>
      </c>
      <c r="K1253" s="122">
        <v>8</v>
      </c>
      <c r="L1253" s="110">
        <f t="shared" si="339"/>
        <v>3684373.8449999997</v>
      </c>
      <c r="M1253" s="108"/>
      <c r="N1253" s="108"/>
      <c r="O1253" s="108"/>
      <c r="P1253" s="110">
        <f>'Форма 2'!C1253-M1253-N1253-O1253</f>
        <v>3684373.8449999997</v>
      </c>
      <c r="Q1253" s="111">
        <f t="shared" si="340"/>
        <v>10481.860156472261</v>
      </c>
      <c r="R1253" s="111">
        <f t="shared" si="341"/>
        <v>10481.860156472261</v>
      </c>
      <c r="S1253" s="112" t="s">
        <v>1280</v>
      </c>
      <c r="T1253" s="107" t="s">
        <v>82</v>
      </c>
      <c r="U1253" s="217"/>
      <c r="V1253" s="85"/>
      <c r="W1253" s="85"/>
      <c r="X1253" s="85"/>
      <c r="Y1253" s="85"/>
      <c r="Z1253" s="85"/>
      <c r="AA1253" s="85"/>
      <c r="AB1253" s="86"/>
      <c r="AC1253" s="86"/>
      <c r="AD1253" s="85">
        <v>1</v>
      </c>
      <c r="AE1253" s="85"/>
      <c r="AF1253" s="85"/>
      <c r="AG1253" s="85"/>
      <c r="AH1253" s="85"/>
      <c r="AI1253" s="85"/>
      <c r="AJ1253" s="85"/>
    </row>
    <row r="1254" spans="1:36" ht="16.5" thickTop="1" thickBot="1">
      <c r="A1254" s="105">
        <f t="shared" si="333"/>
        <v>20</v>
      </c>
      <c r="B1254" s="112" t="s">
        <v>1401</v>
      </c>
      <c r="C1254" s="107">
        <v>1953</v>
      </c>
      <c r="D1254" s="107"/>
      <c r="E1254" s="114" t="s">
        <v>244</v>
      </c>
      <c r="F1254" s="107">
        <v>2</v>
      </c>
      <c r="G1254" s="107">
        <v>2</v>
      </c>
      <c r="H1254" s="111">
        <v>737</v>
      </c>
      <c r="I1254" s="111">
        <v>656.8</v>
      </c>
      <c r="J1254" s="111">
        <v>498.1</v>
      </c>
      <c r="K1254" s="122">
        <v>23</v>
      </c>
      <c r="L1254" s="110">
        <f t="shared" si="339"/>
        <v>11338405.98</v>
      </c>
      <c r="M1254" s="108"/>
      <c r="N1254" s="108"/>
      <c r="O1254" s="108"/>
      <c r="P1254" s="110">
        <f>'Форма 2'!C1254-M1254-N1254-O1254</f>
        <v>11338405.98</v>
      </c>
      <c r="Q1254" s="111">
        <f t="shared" si="340"/>
        <v>17263.102892813644</v>
      </c>
      <c r="R1254" s="111">
        <f t="shared" si="341"/>
        <v>17263.102892813644</v>
      </c>
      <c r="S1254" s="112" t="s">
        <v>1280</v>
      </c>
      <c r="T1254" s="107" t="s">
        <v>82</v>
      </c>
      <c r="U1254" s="217"/>
      <c r="V1254" s="85"/>
      <c r="W1254" s="85"/>
      <c r="X1254" s="85"/>
      <c r="Y1254" s="85"/>
      <c r="Z1254" s="85"/>
      <c r="AA1254" s="85"/>
      <c r="AB1254" s="86"/>
      <c r="AC1254" s="86"/>
      <c r="AD1254" s="85">
        <v>1</v>
      </c>
      <c r="AE1254" s="85">
        <v>1</v>
      </c>
      <c r="AF1254" s="85"/>
      <c r="AG1254" s="85"/>
      <c r="AH1254" s="85"/>
      <c r="AI1254" s="85"/>
      <c r="AJ1254" s="85"/>
    </row>
    <row r="1255" spans="1:36" ht="16.5" thickTop="1" thickBot="1">
      <c r="A1255" s="105">
        <f t="shared" si="333"/>
        <v>21</v>
      </c>
      <c r="B1255" s="112" t="s">
        <v>1402</v>
      </c>
      <c r="C1255" s="107">
        <v>1954</v>
      </c>
      <c r="D1255" s="107">
        <v>2017</v>
      </c>
      <c r="E1255" s="114" t="s">
        <v>244</v>
      </c>
      <c r="F1255" s="107">
        <v>2</v>
      </c>
      <c r="G1255" s="107">
        <v>1</v>
      </c>
      <c r="H1255" s="111">
        <v>446.7</v>
      </c>
      <c r="I1255" s="111">
        <v>412.3</v>
      </c>
      <c r="J1255" s="111">
        <v>240.7</v>
      </c>
      <c r="K1255" s="122">
        <v>10</v>
      </c>
      <c r="L1255" s="110">
        <f t="shared" si="339"/>
        <v>4269286.1129999999</v>
      </c>
      <c r="M1255" s="108"/>
      <c r="N1255" s="108"/>
      <c r="O1255" s="108"/>
      <c r="P1255" s="110">
        <f>'Форма 2'!C1255-M1255-N1255-O1255</f>
        <v>4269286.1129999999</v>
      </c>
      <c r="Q1255" s="111">
        <f t="shared" si="340"/>
        <v>10354.805027892311</v>
      </c>
      <c r="R1255" s="111">
        <f t="shared" si="341"/>
        <v>10354.805027892311</v>
      </c>
      <c r="S1255" s="112" t="s">
        <v>1280</v>
      </c>
      <c r="T1255" s="107" t="s">
        <v>82</v>
      </c>
      <c r="U1255" s="217"/>
      <c r="V1255" s="85"/>
      <c r="W1255" s="85"/>
      <c r="X1255" s="85"/>
      <c r="Y1255" s="85"/>
      <c r="Z1255" s="85"/>
      <c r="AA1255" s="85"/>
      <c r="AB1255" s="86"/>
      <c r="AC1255" s="86"/>
      <c r="AD1255" s="85">
        <v>1</v>
      </c>
      <c r="AE1255" s="85"/>
      <c r="AF1255" s="85"/>
      <c r="AG1255" s="85"/>
      <c r="AH1255" s="85"/>
      <c r="AI1255" s="85"/>
      <c r="AJ1255" s="85"/>
    </row>
    <row r="1256" spans="1:36" ht="16.5" thickTop="1" thickBot="1">
      <c r="A1256" s="105">
        <f t="shared" si="333"/>
        <v>22</v>
      </c>
      <c r="B1256" s="112" t="s">
        <v>1403</v>
      </c>
      <c r="C1256" s="107">
        <v>1951</v>
      </c>
      <c r="D1256" s="107">
        <v>2017</v>
      </c>
      <c r="E1256" s="114" t="s">
        <v>244</v>
      </c>
      <c r="F1256" s="107">
        <v>2</v>
      </c>
      <c r="G1256" s="107">
        <v>1</v>
      </c>
      <c r="H1256" s="111">
        <v>432.1</v>
      </c>
      <c r="I1256" s="111">
        <v>394.1</v>
      </c>
      <c r="J1256" s="111">
        <v>346.9</v>
      </c>
      <c r="K1256" s="122">
        <v>5</v>
      </c>
      <c r="L1256" s="110">
        <f t="shared" si="339"/>
        <v>4129748.219</v>
      </c>
      <c r="M1256" s="108"/>
      <c r="N1256" s="108"/>
      <c r="O1256" s="108"/>
      <c r="P1256" s="110">
        <f>'Форма 2'!C1256-M1256-N1256-O1256</f>
        <v>4129748.219</v>
      </c>
      <c r="Q1256" s="111">
        <f t="shared" si="340"/>
        <v>10478.934836335955</v>
      </c>
      <c r="R1256" s="111">
        <f t="shared" si="341"/>
        <v>10478.934836335955</v>
      </c>
      <c r="S1256" s="112" t="s">
        <v>1280</v>
      </c>
      <c r="T1256" s="107" t="s">
        <v>82</v>
      </c>
      <c r="U1256" s="217"/>
      <c r="V1256" s="85"/>
      <c r="W1256" s="85"/>
      <c r="X1256" s="85"/>
      <c r="Y1256" s="85"/>
      <c r="Z1256" s="85"/>
      <c r="AA1256" s="85"/>
      <c r="AB1256" s="86"/>
      <c r="AC1256" s="86"/>
      <c r="AD1256" s="85">
        <v>1</v>
      </c>
      <c r="AE1256" s="85"/>
      <c r="AF1256" s="85"/>
      <c r="AG1256" s="85"/>
      <c r="AH1256" s="85"/>
      <c r="AI1256" s="85"/>
      <c r="AJ1256" s="85"/>
    </row>
    <row r="1257" spans="1:36" ht="16.5" thickTop="1" thickBot="1">
      <c r="A1257" s="105">
        <f t="shared" si="333"/>
        <v>23</v>
      </c>
      <c r="B1257" s="112" t="s">
        <v>1404</v>
      </c>
      <c r="C1257" s="107">
        <v>1953</v>
      </c>
      <c r="D1257" s="107">
        <v>2009</v>
      </c>
      <c r="E1257" s="114" t="s">
        <v>244</v>
      </c>
      <c r="F1257" s="107">
        <v>2</v>
      </c>
      <c r="G1257" s="107">
        <v>2</v>
      </c>
      <c r="H1257" s="111">
        <v>835.4</v>
      </c>
      <c r="I1257" s="111">
        <v>764.2</v>
      </c>
      <c r="J1257" s="111">
        <v>583.79999999999995</v>
      </c>
      <c r="K1257" s="122">
        <v>27</v>
      </c>
      <c r="L1257" s="110">
        <f t="shared" si="339"/>
        <v>4868001.1099999994</v>
      </c>
      <c r="M1257" s="108"/>
      <c r="N1257" s="108"/>
      <c r="O1257" s="108"/>
      <c r="P1257" s="110">
        <f>'Форма 2'!C1257-M1257-N1257-O1257</f>
        <v>4868001.1099999994</v>
      </c>
      <c r="Q1257" s="111">
        <f t="shared" si="340"/>
        <v>6370.0616461659238</v>
      </c>
      <c r="R1257" s="111">
        <f t="shared" si="341"/>
        <v>6370.0616461659238</v>
      </c>
      <c r="S1257" s="112" t="s">
        <v>1280</v>
      </c>
      <c r="T1257" s="107" t="s">
        <v>82</v>
      </c>
      <c r="U1257" s="217"/>
      <c r="V1257" s="85"/>
      <c r="W1257" s="85"/>
      <c r="X1257" s="85"/>
      <c r="Y1257" s="85"/>
      <c r="Z1257" s="85"/>
      <c r="AA1257" s="85"/>
      <c r="AB1257" s="86"/>
      <c r="AC1257" s="86"/>
      <c r="AD1257" s="85"/>
      <c r="AE1257" s="85">
        <v>1</v>
      </c>
      <c r="AF1257" s="85"/>
      <c r="AG1257" s="85"/>
      <c r="AH1257" s="85"/>
      <c r="AI1257" s="85"/>
      <c r="AJ1257" s="85"/>
    </row>
    <row r="1258" spans="1:36" ht="16.5" thickTop="1" thickBot="1">
      <c r="A1258" s="105">
        <f t="shared" si="333"/>
        <v>24</v>
      </c>
      <c r="B1258" s="112" t="s">
        <v>1405</v>
      </c>
      <c r="C1258" s="107">
        <v>1951</v>
      </c>
      <c r="D1258" s="107">
        <v>2017</v>
      </c>
      <c r="E1258" s="114" t="s">
        <v>244</v>
      </c>
      <c r="F1258" s="107">
        <v>2</v>
      </c>
      <c r="G1258" s="107">
        <v>2</v>
      </c>
      <c r="H1258" s="111">
        <v>802.6</v>
      </c>
      <c r="I1258" s="111">
        <v>729</v>
      </c>
      <c r="J1258" s="111">
        <v>587.4</v>
      </c>
      <c r="K1258" s="122">
        <v>26</v>
      </c>
      <c r="L1258" s="110">
        <f t="shared" si="339"/>
        <v>7670761.2139999997</v>
      </c>
      <c r="M1258" s="108"/>
      <c r="N1258" s="108"/>
      <c r="O1258" s="108"/>
      <c r="P1258" s="110">
        <f>'Форма 2'!C1258-M1258-N1258-O1258</f>
        <v>7670761.2139999997</v>
      </c>
      <c r="Q1258" s="111">
        <f t="shared" si="340"/>
        <v>10522.306192043896</v>
      </c>
      <c r="R1258" s="111">
        <f t="shared" si="341"/>
        <v>10522.306192043896</v>
      </c>
      <c r="S1258" s="112" t="s">
        <v>1280</v>
      </c>
      <c r="T1258" s="107" t="s">
        <v>82</v>
      </c>
      <c r="U1258" s="217"/>
      <c r="V1258" s="85"/>
      <c r="W1258" s="85"/>
      <c r="X1258" s="85"/>
      <c r="Y1258" s="85"/>
      <c r="Z1258" s="85"/>
      <c r="AA1258" s="85"/>
      <c r="AB1258" s="86"/>
      <c r="AC1258" s="86"/>
      <c r="AD1258" s="85">
        <v>1</v>
      </c>
      <c r="AE1258" s="85"/>
      <c r="AF1258" s="85"/>
      <c r="AG1258" s="85"/>
      <c r="AH1258" s="85"/>
      <c r="AI1258" s="85"/>
      <c r="AJ1258" s="85"/>
    </row>
    <row r="1259" spans="1:36" ht="16.5" thickTop="1" thickBot="1">
      <c r="A1259" s="105">
        <f t="shared" si="333"/>
        <v>25</v>
      </c>
      <c r="B1259" s="112" t="s">
        <v>1406</v>
      </c>
      <c r="C1259" s="107">
        <v>1951</v>
      </c>
      <c r="D1259" s="107">
        <v>2017</v>
      </c>
      <c r="E1259" s="114" t="s">
        <v>244</v>
      </c>
      <c r="F1259" s="107">
        <v>2</v>
      </c>
      <c r="G1259" s="107">
        <v>1</v>
      </c>
      <c r="H1259" s="111">
        <v>437.1</v>
      </c>
      <c r="I1259" s="111">
        <v>399.9</v>
      </c>
      <c r="J1259" s="111">
        <v>351.5</v>
      </c>
      <c r="K1259" s="122">
        <v>11</v>
      </c>
      <c r="L1259" s="110">
        <f t="shared" si="339"/>
        <v>4177535.1689999998</v>
      </c>
      <c r="M1259" s="108"/>
      <c r="N1259" s="108"/>
      <c r="O1259" s="108"/>
      <c r="P1259" s="110">
        <f>'Форма 2'!C1259-M1259-N1259-O1259</f>
        <v>4177535.1689999998</v>
      </c>
      <c r="Q1259" s="111">
        <f t="shared" si="340"/>
        <v>10446.449534883721</v>
      </c>
      <c r="R1259" s="111">
        <f t="shared" si="341"/>
        <v>10446.449534883721</v>
      </c>
      <c r="S1259" s="112" t="s">
        <v>1280</v>
      </c>
      <c r="T1259" s="107" t="s">
        <v>82</v>
      </c>
      <c r="U1259" s="217"/>
      <c r="V1259" s="85"/>
      <c r="W1259" s="85"/>
      <c r="X1259" s="85"/>
      <c r="Y1259" s="85"/>
      <c r="Z1259" s="85"/>
      <c r="AA1259" s="85"/>
      <c r="AB1259" s="86"/>
      <c r="AC1259" s="86"/>
      <c r="AD1259" s="85">
        <v>1</v>
      </c>
      <c r="AE1259" s="85"/>
      <c r="AF1259" s="85"/>
      <c r="AG1259" s="85"/>
      <c r="AH1259" s="85"/>
      <c r="AI1259" s="85"/>
      <c r="AJ1259" s="85"/>
    </row>
    <row r="1260" spans="1:36" ht="16.5" thickTop="1" thickBot="1">
      <c r="A1260" s="105">
        <f t="shared" si="333"/>
        <v>26</v>
      </c>
      <c r="B1260" s="112" t="s">
        <v>1407</v>
      </c>
      <c r="C1260" s="107">
        <v>1958</v>
      </c>
      <c r="D1260" s="107"/>
      <c r="E1260" s="114" t="s">
        <v>1400</v>
      </c>
      <c r="F1260" s="107">
        <v>2</v>
      </c>
      <c r="G1260" s="107">
        <v>2</v>
      </c>
      <c r="H1260" s="111">
        <v>724.7</v>
      </c>
      <c r="I1260" s="111">
        <v>643.4</v>
      </c>
      <c r="J1260" s="111">
        <v>643.4</v>
      </c>
      <c r="K1260" s="122">
        <v>22</v>
      </c>
      <c r="L1260" s="110">
        <f t="shared" si="339"/>
        <v>11149176.138</v>
      </c>
      <c r="M1260" s="108"/>
      <c r="N1260" s="108"/>
      <c r="O1260" s="108"/>
      <c r="P1260" s="110">
        <f>'Форма 2'!C1260-M1260-N1260-O1260</f>
        <v>11149176.138</v>
      </c>
      <c r="Q1260" s="111">
        <f t="shared" si="340"/>
        <v>17328.529900528443</v>
      </c>
      <c r="R1260" s="111">
        <f t="shared" si="341"/>
        <v>17328.529900528443</v>
      </c>
      <c r="S1260" s="112" t="s">
        <v>1280</v>
      </c>
      <c r="T1260" s="107" t="s">
        <v>82</v>
      </c>
      <c r="U1260" s="217"/>
      <c r="V1260" s="85"/>
      <c r="W1260" s="85"/>
      <c r="X1260" s="85"/>
      <c r="Y1260" s="85"/>
      <c r="Z1260" s="85"/>
      <c r="AA1260" s="85"/>
      <c r="AB1260" s="86"/>
      <c r="AC1260" s="86"/>
      <c r="AD1260" s="85">
        <v>1</v>
      </c>
      <c r="AE1260" s="85">
        <v>1</v>
      </c>
      <c r="AF1260" s="85"/>
      <c r="AG1260" s="85"/>
      <c r="AH1260" s="85"/>
      <c r="AI1260" s="85"/>
      <c r="AJ1260" s="85"/>
    </row>
    <row r="1261" spans="1:36" ht="16.5" thickTop="1" thickBot="1">
      <c r="A1261" s="105">
        <f t="shared" si="333"/>
        <v>27</v>
      </c>
      <c r="B1261" s="112" t="s">
        <v>1408</v>
      </c>
      <c r="C1261" s="107">
        <v>1952</v>
      </c>
      <c r="D1261" s="107"/>
      <c r="E1261" s="114" t="s">
        <v>1400</v>
      </c>
      <c r="F1261" s="107">
        <v>2</v>
      </c>
      <c r="G1261" s="107">
        <v>2</v>
      </c>
      <c r="H1261" s="111">
        <v>985.4</v>
      </c>
      <c r="I1261" s="111">
        <v>898.4</v>
      </c>
      <c r="J1261" s="111">
        <v>898.4</v>
      </c>
      <c r="K1261" s="122">
        <v>36</v>
      </c>
      <c r="L1261" s="110">
        <f t="shared" si="339"/>
        <v>15159925.715999998</v>
      </c>
      <c r="M1261" s="108"/>
      <c r="N1261" s="108"/>
      <c r="O1261" s="108"/>
      <c r="P1261" s="110">
        <f>'Форма 2'!C1261-M1261-N1261-O1261</f>
        <v>15159925.715999998</v>
      </c>
      <c r="Q1261" s="111">
        <f t="shared" si="340"/>
        <v>16874.360770258234</v>
      </c>
      <c r="R1261" s="111">
        <f t="shared" si="341"/>
        <v>16874.360770258234</v>
      </c>
      <c r="S1261" s="112" t="s">
        <v>1280</v>
      </c>
      <c r="T1261" s="107" t="s">
        <v>82</v>
      </c>
      <c r="U1261" s="217"/>
      <c r="V1261" s="85"/>
      <c r="W1261" s="85"/>
      <c r="X1261" s="85"/>
      <c r="Y1261" s="85"/>
      <c r="Z1261" s="85"/>
      <c r="AA1261" s="85"/>
      <c r="AB1261" s="86"/>
      <c r="AC1261" s="86"/>
      <c r="AD1261" s="85">
        <v>1</v>
      </c>
      <c r="AE1261" s="85">
        <v>1</v>
      </c>
      <c r="AF1261" s="85"/>
      <c r="AG1261" s="85"/>
      <c r="AH1261" s="85"/>
      <c r="AI1261" s="85"/>
      <c r="AJ1261" s="85"/>
    </row>
    <row r="1262" spans="1:36" ht="16.5" thickTop="1" thickBot="1">
      <c r="A1262" s="105">
        <f t="shared" si="333"/>
        <v>28</v>
      </c>
      <c r="B1262" s="112" t="s">
        <v>1409</v>
      </c>
      <c r="C1262" s="107">
        <v>1953</v>
      </c>
      <c r="D1262" s="107"/>
      <c r="E1262" s="114" t="s">
        <v>1400</v>
      </c>
      <c r="F1262" s="107">
        <v>2</v>
      </c>
      <c r="G1262" s="107">
        <v>2</v>
      </c>
      <c r="H1262" s="111">
        <v>713.5</v>
      </c>
      <c r="I1262" s="111">
        <v>646</v>
      </c>
      <c r="J1262" s="111">
        <v>646</v>
      </c>
      <c r="K1262" s="122">
        <v>23</v>
      </c>
      <c r="L1262" s="110">
        <f t="shared" si="339"/>
        <v>10976869.289999999</v>
      </c>
      <c r="M1262" s="108"/>
      <c r="N1262" s="108"/>
      <c r="O1262" s="108"/>
      <c r="P1262" s="110">
        <f>'Форма 2'!C1262-M1262-N1262-O1262</f>
        <v>10976869.289999999</v>
      </c>
      <c r="Q1262" s="111">
        <f t="shared" si="340"/>
        <v>16992.057724458202</v>
      </c>
      <c r="R1262" s="111">
        <f t="shared" si="341"/>
        <v>16992.057724458202</v>
      </c>
      <c r="S1262" s="112" t="s">
        <v>1280</v>
      </c>
      <c r="T1262" s="107" t="s">
        <v>82</v>
      </c>
      <c r="U1262" s="217"/>
      <c r="V1262" s="85"/>
      <c r="W1262" s="85"/>
      <c r="X1262" s="85"/>
      <c r="Y1262" s="85"/>
      <c r="Z1262" s="85"/>
      <c r="AA1262" s="85"/>
      <c r="AB1262" s="86"/>
      <c r="AC1262" s="86"/>
      <c r="AD1262" s="85">
        <v>1</v>
      </c>
      <c r="AE1262" s="85">
        <v>1</v>
      </c>
      <c r="AF1262" s="85"/>
      <c r="AG1262" s="85"/>
      <c r="AH1262" s="85"/>
      <c r="AI1262" s="85"/>
      <c r="AJ1262" s="85"/>
    </row>
    <row r="1263" spans="1:36" ht="16.5" thickTop="1" thickBot="1">
      <c r="A1263" s="105">
        <f t="shared" si="333"/>
        <v>29</v>
      </c>
      <c r="B1263" s="112" t="s">
        <v>1410</v>
      </c>
      <c r="C1263" s="107">
        <v>1959</v>
      </c>
      <c r="D1263" s="107"/>
      <c r="E1263" s="114" t="s">
        <v>244</v>
      </c>
      <c r="F1263" s="107">
        <v>4</v>
      </c>
      <c r="G1263" s="107">
        <v>4</v>
      </c>
      <c r="H1263" s="111">
        <v>1367.7</v>
      </c>
      <c r="I1263" s="111">
        <v>1229.0999999999999</v>
      </c>
      <c r="J1263" s="111">
        <v>1229.0999999999999</v>
      </c>
      <c r="K1263" s="122">
        <v>50</v>
      </c>
      <c r="L1263" s="110">
        <f t="shared" si="339"/>
        <v>6677603.7719999999</v>
      </c>
      <c r="M1263" s="108"/>
      <c r="N1263" s="108"/>
      <c r="O1263" s="108"/>
      <c r="P1263" s="110">
        <f>'Форма 2'!C1263-M1263-N1263-O1263</f>
        <v>6677603.7719999999</v>
      </c>
      <c r="Q1263" s="111">
        <f t="shared" si="340"/>
        <v>5432.9214644862095</v>
      </c>
      <c r="R1263" s="111">
        <f t="shared" si="341"/>
        <v>5432.9214644862095</v>
      </c>
      <c r="S1263" s="112" t="s">
        <v>1280</v>
      </c>
      <c r="T1263" s="107" t="s">
        <v>82</v>
      </c>
      <c r="U1263" s="217"/>
      <c r="V1263" s="85"/>
      <c r="W1263" s="85"/>
      <c r="X1263" s="85"/>
      <c r="Y1263" s="85"/>
      <c r="Z1263" s="85"/>
      <c r="AA1263" s="85"/>
      <c r="AB1263" s="86"/>
      <c r="AC1263" s="86"/>
      <c r="AD1263" s="85"/>
      <c r="AE1263" s="85">
        <v>1</v>
      </c>
      <c r="AF1263" s="85"/>
      <c r="AG1263" s="85"/>
      <c r="AH1263" s="85"/>
      <c r="AI1263" s="85"/>
      <c r="AJ1263" s="85"/>
    </row>
    <row r="1264" spans="1:36" ht="16.5" thickTop="1" thickBot="1">
      <c r="A1264" s="105">
        <f t="shared" si="333"/>
        <v>30</v>
      </c>
      <c r="B1264" s="112" t="s">
        <v>1411</v>
      </c>
      <c r="C1264" s="107">
        <v>1954</v>
      </c>
      <c r="D1264" s="107"/>
      <c r="E1264" s="114" t="s">
        <v>244</v>
      </c>
      <c r="F1264" s="107">
        <v>2</v>
      </c>
      <c r="G1264" s="107">
        <v>2</v>
      </c>
      <c r="H1264" s="111">
        <v>839.4</v>
      </c>
      <c r="I1264" s="111">
        <v>753.4</v>
      </c>
      <c r="J1264" s="111">
        <v>753.4</v>
      </c>
      <c r="K1264" s="122">
        <v>40</v>
      </c>
      <c r="L1264" s="110">
        <f t="shared" si="339"/>
        <v>12913782.875999998</v>
      </c>
      <c r="M1264" s="108"/>
      <c r="N1264" s="108"/>
      <c r="O1264" s="108"/>
      <c r="P1264" s="110">
        <f>'Форма 2'!C1264-M1264-N1264-O1264</f>
        <v>12913782.875999998</v>
      </c>
      <c r="Q1264" s="111">
        <f t="shared" si="340"/>
        <v>17140.672784709317</v>
      </c>
      <c r="R1264" s="111">
        <f t="shared" si="341"/>
        <v>17140.672784709317</v>
      </c>
      <c r="S1264" s="112" t="s">
        <v>1280</v>
      </c>
      <c r="T1264" s="107" t="s">
        <v>82</v>
      </c>
      <c r="U1264" s="217"/>
      <c r="V1264" s="85"/>
      <c r="W1264" s="85"/>
      <c r="X1264" s="85"/>
      <c r="Y1264" s="85"/>
      <c r="Z1264" s="85"/>
      <c r="AA1264" s="85"/>
      <c r="AB1264" s="86"/>
      <c r="AC1264" s="86"/>
      <c r="AD1264" s="85">
        <v>1</v>
      </c>
      <c r="AE1264" s="85">
        <v>1</v>
      </c>
      <c r="AF1264" s="85"/>
      <c r="AG1264" s="85"/>
      <c r="AH1264" s="85"/>
      <c r="AI1264" s="85"/>
      <c r="AJ1264" s="85"/>
    </row>
    <row r="1265" spans="1:36" ht="16.5" thickTop="1" thickBot="1">
      <c r="A1265" s="105">
        <f t="shared" si="333"/>
        <v>31</v>
      </c>
      <c r="B1265" s="112" t="s">
        <v>1412</v>
      </c>
      <c r="C1265" s="107">
        <v>1954</v>
      </c>
      <c r="D1265" s="107"/>
      <c r="E1265" s="114" t="s">
        <v>244</v>
      </c>
      <c r="F1265" s="107">
        <v>2</v>
      </c>
      <c r="G1265" s="107">
        <v>2</v>
      </c>
      <c r="H1265" s="111">
        <v>850.3</v>
      </c>
      <c r="I1265" s="111">
        <v>814.4</v>
      </c>
      <c r="J1265" s="111">
        <v>814.4</v>
      </c>
      <c r="K1265" s="122">
        <v>40</v>
      </c>
      <c r="L1265" s="110">
        <f t="shared" si="339"/>
        <v>4954825.6449999996</v>
      </c>
      <c r="M1265" s="108"/>
      <c r="N1265" s="108"/>
      <c r="O1265" s="108"/>
      <c r="P1265" s="110">
        <f>'Форма 2'!C1265-M1265-N1265-O1265</f>
        <v>4954825.6449999996</v>
      </c>
      <c r="Q1265" s="111">
        <f t="shared" si="340"/>
        <v>6084.0197016208249</v>
      </c>
      <c r="R1265" s="111">
        <f t="shared" si="341"/>
        <v>6084.0197016208249</v>
      </c>
      <c r="S1265" s="112" t="s">
        <v>1280</v>
      </c>
      <c r="T1265" s="107" t="s">
        <v>82</v>
      </c>
      <c r="U1265" s="217"/>
      <c r="V1265" s="85"/>
      <c r="W1265" s="85"/>
      <c r="X1265" s="85"/>
      <c r="Y1265" s="85"/>
      <c r="Z1265" s="85"/>
      <c r="AA1265" s="85"/>
      <c r="AB1265" s="86"/>
      <c r="AC1265" s="86"/>
      <c r="AD1265" s="85"/>
      <c r="AE1265" s="85">
        <v>1</v>
      </c>
      <c r="AF1265" s="85"/>
      <c r="AG1265" s="85"/>
      <c r="AH1265" s="85"/>
      <c r="AI1265" s="85"/>
      <c r="AJ1265" s="85"/>
    </row>
    <row r="1266" spans="1:36" ht="16.5" thickTop="1" thickBot="1">
      <c r="A1266" s="105">
        <f t="shared" si="333"/>
        <v>32</v>
      </c>
      <c r="B1266" s="112" t="s">
        <v>1413</v>
      </c>
      <c r="C1266" s="107">
        <v>1952</v>
      </c>
      <c r="D1266" s="107"/>
      <c r="E1266" s="114" t="s">
        <v>244</v>
      </c>
      <c r="F1266" s="107">
        <v>2</v>
      </c>
      <c r="G1266" s="107">
        <v>2</v>
      </c>
      <c r="H1266" s="111">
        <v>913.9</v>
      </c>
      <c r="I1266" s="111">
        <v>905.9</v>
      </c>
      <c r="J1266" s="111">
        <v>905.9</v>
      </c>
      <c r="K1266" s="122">
        <v>55</v>
      </c>
      <c r="L1266" s="110">
        <f t="shared" si="339"/>
        <v>14059931.105999999</v>
      </c>
      <c r="M1266" s="108"/>
      <c r="N1266" s="108"/>
      <c r="O1266" s="108"/>
      <c r="P1266" s="110">
        <f>'Форма 2'!C1266-M1266-N1266-O1266</f>
        <v>14059931.105999999</v>
      </c>
      <c r="Q1266" s="111">
        <f t="shared" si="340"/>
        <v>15520.40082349045</v>
      </c>
      <c r="R1266" s="111">
        <f t="shared" si="341"/>
        <v>15520.40082349045</v>
      </c>
      <c r="S1266" s="112" t="s">
        <v>1280</v>
      </c>
      <c r="T1266" s="107" t="s">
        <v>82</v>
      </c>
      <c r="U1266" s="217"/>
      <c r="V1266" s="85"/>
      <c r="W1266" s="85"/>
      <c r="X1266" s="85"/>
      <c r="Y1266" s="85"/>
      <c r="Z1266" s="85"/>
      <c r="AA1266" s="85"/>
      <c r="AB1266" s="86"/>
      <c r="AC1266" s="86"/>
      <c r="AD1266" s="85">
        <v>1</v>
      </c>
      <c r="AE1266" s="85">
        <v>1</v>
      </c>
      <c r="AF1266" s="85"/>
      <c r="AG1266" s="85"/>
      <c r="AH1266" s="85"/>
      <c r="AI1266" s="85"/>
      <c r="AJ1266" s="85"/>
    </row>
    <row r="1267" spans="1:36" ht="16.5" thickTop="1" thickBot="1">
      <c r="A1267" s="105">
        <f t="shared" si="333"/>
        <v>33</v>
      </c>
      <c r="B1267" s="112" t="s">
        <v>246</v>
      </c>
      <c r="C1267" s="107">
        <v>1951</v>
      </c>
      <c r="D1267" s="107"/>
      <c r="E1267" s="114" t="s">
        <v>244</v>
      </c>
      <c r="F1267" s="107">
        <v>2</v>
      </c>
      <c r="G1267" s="107">
        <v>2</v>
      </c>
      <c r="H1267" s="111">
        <v>798.6</v>
      </c>
      <c r="I1267" s="111">
        <v>727.3</v>
      </c>
      <c r="J1267" s="111">
        <v>727.3</v>
      </c>
      <c r="K1267" s="122">
        <v>23</v>
      </c>
      <c r="L1267" s="110">
        <f t="shared" si="339"/>
        <v>4653561.99</v>
      </c>
      <c r="M1267" s="108"/>
      <c r="N1267" s="108"/>
      <c r="O1267" s="108"/>
      <c r="P1267" s="110">
        <f>'Форма 2'!C1267-M1267-N1267-O1267</f>
        <v>4653561.99</v>
      </c>
      <c r="Q1267" s="111">
        <f t="shared" si="340"/>
        <v>6398.4077959576525</v>
      </c>
      <c r="R1267" s="111">
        <f t="shared" si="341"/>
        <v>6398.4077959576525</v>
      </c>
      <c r="S1267" s="112" t="s">
        <v>1280</v>
      </c>
      <c r="T1267" s="107" t="s">
        <v>82</v>
      </c>
      <c r="U1267" s="217"/>
      <c r="V1267" s="85"/>
      <c r="W1267" s="85"/>
      <c r="X1267" s="85"/>
      <c r="Y1267" s="85"/>
      <c r="Z1267" s="85"/>
      <c r="AA1267" s="85"/>
      <c r="AB1267" s="86"/>
      <c r="AC1267" s="86"/>
      <c r="AD1267" s="85"/>
      <c r="AE1267" s="85">
        <v>1</v>
      </c>
      <c r="AF1267" s="85"/>
      <c r="AG1267" s="85"/>
      <c r="AH1267" s="85"/>
      <c r="AI1267" s="85"/>
      <c r="AJ1267" s="85"/>
    </row>
    <row r="1268" spans="1:36" ht="16.5" thickTop="1" thickBot="1">
      <c r="A1268" s="105">
        <f t="shared" si="333"/>
        <v>34</v>
      </c>
      <c r="B1268" s="112" t="s">
        <v>1414</v>
      </c>
      <c r="C1268" s="107">
        <v>1955</v>
      </c>
      <c r="D1268" s="107">
        <v>2019</v>
      </c>
      <c r="E1268" s="114" t="s">
        <v>1415</v>
      </c>
      <c r="F1268" s="107">
        <v>4</v>
      </c>
      <c r="G1268" s="107">
        <v>2</v>
      </c>
      <c r="H1268" s="111">
        <v>2076.6999999999998</v>
      </c>
      <c r="I1268" s="111">
        <v>1906.3</v>
      </c>
      <c r="J1268" s="111">
        <v>1718.1</v>
      </c>
      <c r="K1268" s="122">
        <v>56</v>
      </c>
      <c r="L1268" s="110">
        <f t="shared" si="339"/>
        <v>7391889.0479999986</v>
      </c>
      <c r="M1268" s="108"/>
      <c r="N1268" s="108"/>
      <c r="O1268" s="108"/>
      <c r="P1268" s="110">
        <f>'Форма 2'!C1268-M1268-N1268-O1268</f>
        <v>7391889.0479999986</v>
      </c>
      <c r="Q1268" s="111">
        <f t="shared" si="340"/>
        <v>3877.6105796569263</v>
      </c>
      <c r="R1268" s="111">
        <f t="shared" si="341"/>
        <v>3877.6105796569263</v>
      </c>
      <c r="S1268" s="112" t="s">
        <v>1280</v>
      </c>
      <c r="T1268" s="107" t="s">
        <v>82</v>
      </c>
      <c r="U1268" s="217"/>
      <c r="V1268" s="85">
        <v>1</v>
      </c>
      <c r="W1268" s="85"/>
      <c r="X1268" s="85"/>
      <c r="Y1268" s="85"/>
      <c r="Z1268" s="85"/>
      <c r="AA1268" s="85">
        <v>1</v>
      </c>
      <c r="AB1268" s="86"/>
      <c r="AC1268" s="86"/>
      <c r="AD1268" s="85"/>
      <c r="AE1268" s="85"/>
      <c r="AF1268" s="85"/>
      <c r="AG1268" s="85"/>
      <c r="AH1268" s="85"/>
      <c r="AI1268" s="85"/>
      <c r="AJ1268" s="85"/>
    </row>
    <row r="1269" spans="1:36" ht="16.5" thickTop="1" thickBot="1">
      <c r="A1269" s="105">
        <f t="shared" si="333"/>
        <v>35</v>
      </c>
      <c r="B1269" s="112" t="s">
        <v>1416</v>
      </c>
      <c r="C1269" s="107">
        <v>1957</v>
      </c>
      <c r="D1269" s="107">
        <v>2009</v>
      </c>
      <c r="E1269" s="114" t="s">
        <v>1417</v>
      </c>
      <c r="F1269" s="107">
        <v>3</v>
      </c>
      <c r="G1269" s="107">
        <v>1</v>
      </c>
      <c r="H1269" s="111">
        <v>681.4</v>
      </c>
      <c r="I1269" s="111">
        <v>609.70000000000005</v>
      </c>
      <c r="J1269" s="111">
        <v>609.70000000000005</v>
      </c>
      <c r="K1269" s="122">
        <v>19</v>
      </c>
      <c r="L1269" s="110">
        <f t="shared" si="339"/>
        <v>10483025.555999998</v>
      </c>
      <c r="M1269" s="108"/>
      <c r="N1269" s="108"/>
      <c r="O1269" s="108"/>
      <c r="P1269" s="110">
        <f>'Форма 2'!C1269-M1269-N1269-O1269</f>
        <v>10483025.555999998</v>
      </c>
      <c r="Q1269" s="111">
        <f t="shared" si="340"/>
        <v>17193.743736263732</v>
      </c>
      <c r="R1269" s="111">
        <f t="shared" si="341"/>
        <v>17193.743736263732</v>
      </c>
      <c r="S1269" s="112" t="s">
        <v>1280</v>
      </c>
      <c r="T1269" s="107" t="s">
        <v>82</v>
      </c>
      <c r="U1269" s="217"/>
      <c r="V1269" s="85"/>
      <c r="W1269" s="85"/>
      <c r="X1269" s="85"/>
      <c r="Y1269" s="85"/>
      <c r="Z1269" s="85"/>
      <c r="AA1269" s="85"/>
      <c r="AB1269" s="86"/>
      <c r="AC1269" s="86"/>
      <c r="AD1269" s="85">
        <v>1</v>
      </c>
      <c r="AE1269" s="85">
        <v>1</v>
      </c>
      <c r="AF1269" s="85"/>
      <c r="AG1269" s="85"/>
      <c r="AH1269" s="85"/>
      <c r="AI1269" s="85"/>
      <c r="AJ1269" s="85"/>
    </row>
    <row r="1270" spans="1:36" ht="16.5" thickTop="1" thickBot="1">
      <c r="A1270" s="105">
        <f t="shared" si="333"/>
        <v>36</v>
      </c>
      <c r="B1270" s="112" t="s">
        <v>1418</v>
      </c>
      <c r="C1270" s="107">
        <v>1958</v>
      </c>
      <c r="D1270" s="107">
        <v>2009</v>
      </c>
      <c r="E1270" s="114" t="s">
        <v>1417</v>
      </c>
      <c r="F1270" s="107">
        <v>3</v>
      </c>
      <c r="G1270" s="107">
        <v>1</v>
      </c>
      <c r="H1270" s="111">
        <v>674.1</v>
      </c>
      <c r="I1270" s="111">
        <v>602.9</v>
      </c>
      <c r="J1270" s="111">
        <v>518.79999999999995</v>
      </c>
      <c r="K1270" s="122">
        <v>23</v>
      </c>
      <c r="L1270" s="110">
        <f t="shared" si="339"/>
        <v>3928081.8149999999</v>
      </c>
      <c r="M1270" s="108"/>
      <c r="N1270" s="108"/>
      <c r="O1270" s="108"/>
      <c r="P1270" s="110">
        <f>'Форма 2'!C1270-M1270-N1270-O1270</f>
        <v>3928081.8149999999</v>
      </c>
      <c r="Q1270" s="111">
        <f t="shared" si="340"/>
        <v>6515.3123486482009</v>
      </c>
      <c r="R1270" s="111">
        <f t="shared" si="341"/>
        <v>6515.3123486482009</v>
      </c>
      <c r="S1270" s="112" t="s">
        <v>1280</v>
      </c>
      <c r="T1270" s="107" t="s">
        <v>82</v>
      </c>
      <c r="U1270" s="217"/>
      <c r="V1270" s="85"/>
      <c r="W1270" s="85"/>
      <c r="X1270" s="85"/>
      <c r="Y1270" s="85"/>
      <c r="Z1270" s="85"/>
      <c r="AA1270" s="85"/>
      <c r="AB1270" s="86"/>
      <c r="AC1270" s="86"/>
      <c r="AD1270" s="85"/>
      <c r="AE1270" s="85">
        <v>1</v>
      </c>
      <c r="AF1270" s="85"/>
      <c r="AG1270" s="85"/>
      <c r="AH1270" s="85"/>
      <c r="AI1270" s="85"/>
      <c r="AJ1270" s="85"/>
    </row>
    <row r="1271" spans="1:36" ht="16.5" thickTop="1" thickBot="1">
      <c r="A1271" s="105">
        <f t="shared" ref="A1271:A1367" si="342">A1270+1</f>
        <v>37</v>
      </c>
      <c r="B1271" s="112" t="s">
        <v>1419</v>
      </c>
      <c r="C1271" s="107">
        <v>1950</v>
      </c>
      <c r="D1271" s="107"/>
      <c r="E1271" s="114" t="s">
        <v>244</v>
      </c>
      <c r="F1271" s="107">
        <v>2</v>
      </c>
      <c r="G1271" s="107">
        <v>2</v>
      </c>
      <c r="H1271" s="111">
        <v>822.9</v>
      </c>
      <c r="I1271" s="111">
        <v>746.6</v>
      </c>
      <c r="J1271" s="111">
        <v>746.6</v>
      </c>
      <c r="K1271" s="122">
        <v>27</v>
      </c>
      <c r="L1271" s="110">
        <f t="shared" si="339"/>
        <v>7864776.2309999997</v>
      </c>
      <c r="M1271" s="108"/>
      <c r="N1271" s="108"/>
      <c r="O1271" s="108"/>
      <c r="P1271" s="110">
        <f>'Форма 2'!C1271-M1271-N1271-O1271</f>
        <v>7864776.2309999997</v>
      </c>
      <c r="Q1271" s="111">
        <f t="shared" si="340"/>
        <v>10534.122998928475</v>
      </c>
      <c r="R1271" s="111">
        <f t="shared" si="341"/>
        <v>10534.122998928475</v>
      </c>
      <c r="S1271" s="112" t="s">
        <v>1280</v>
      </c>
      <c r="T1271" s="107" t="s">
        <v>82</v>
      </c>
      <c r="U1271" s="217"/>
      <c r="V1271" s="85"/>
      <c r="W1271" s="85"/>
      <c r="X1271" s="85"/>
      <c r="Y1271" s="85"/>
      <c r="Z1271" s="85"/>
      <c r="AA1271" s="85"/>
      <c r="AB1271" s="86"/>
      <c r="AC1271" s="86"/>
      <c r="AD1271" s="85">
        <v>1</v>
      </c>
      <c r="AE1271" s="85"/>
      <c r="AF1271" s="85"/>
      <c r="AG1271" s="85"/>
      <c r="AH1271" s="85"/>
      <c r="AI1271" s="85"/>
      <c r="AJ1271" s="85"/>
    </row>
    <row r="1272" spans="1:36" ht="16.5" thickTop="1" thickBot="1">
      <c r="A1272" s="105">
        <f t="shared" si="342"/>
        <v>38</v>
      </c>
      <c r="B1272" s="112" t="s">
        <v>1420</v>
      </c>
      <c r="C1272" s="107">
        <v>1955</v>
      </c>
      <c r="D1272" s="107">
        <v>2019</v>
      </c>
      <c r="E1272" s="114" t="s">
        <v>1065</v>
      </c>
      <c r="F1272" s="107">
        <v>4</v>
      </c>
      <c r="G1272" s="107">
        <v>3</v>
      </c>
      <c r="H1272" s="111">
        <v>2662.1</v>
      </c>
      <c r="I1272" s="111">
        <v>2423</v>
      </c>
      <c r="J1272" s="111">
        <v>1927.6</v>
      </c>
      <c r="K1272" s="122">
        <v>80</v>
      </c>
      <c r="L1272" s="110">
        <f t="shared" si="339"/>
        <v>9475585.2239999995</v>
      </c>
      <c r="M1272" s="108"/>
      <c r="N1272" s="108"/>
      <c r="O1272" s="108"/>
      <c r="P1272" s="110">
        <f>'Форма 2'!C1272-M1272-N1272-O1272</f>
        <v>9475585.2239999995</v>
      </c>
      <c r="Q1272" s="111">
        <f t="shared" si="340"/>
        <v>3910.6831300041267</v>
      </c>
      <c r="R1272" s="111">
        <f t="shared" si="341"/>
        <v>3910.6831300041267</v>
      </c>
      <c r="S1272" s="112" t="s">
        <v>1280</v>
      </c>
      <c r="T1272" s="107" t="s">
        <v>82</v>
      </c>
      <c r="U1272" s="217"/>
      <c r="V1272" s="85">
        <v>1</v>
      </c>
      <c r="W1272" s="85"/>
      <c r="X1272" s="85"/>
      <c r="Y1272" s="85"/>
      <c r="Z1272" s="85"/>
      <c r="AA1272" s="85">
        <v>1</v>
      </c>
      <c r="AB1272" s="86"/>
      <c r="AC1272" s="86"/>
      <c r="AD1272" s="85"/>
      <c r="AE1272" s="85"/>
      <c r="AF1272" s="85"/>
      <c r="AG1272" s="85"/>
      <c r="AH1272" s="85"/>
      <c r="AI1272" s="85"/>
      <c r="AJ1272" s="85"/>
    </row>
    <row r="1273" spans="1:36" ht="16.5" thickTop="1" thickBot="1">
      <c r="A1273" s="105">
        <f t="shared" si="342"/>
        <v>39</v>
      </c>
      <c r="B1273" s="112" t="s">
        <v>1421</v>
      </c>
      <c r="C1273" s="107">
        <v>1951</v>
      </c>
      <c r="D1273" s="107"/>
      <c r="E1273" s="114" t="s">
        <v>244</v>
      </c>
      <c r="F1273" s="107">
        <v>2</v>
      </c>
      <c r="G1273" s="107">
        <v>2</v>
      </c>
      <c r="H1273" s="111">
        <v>825.4</v>
      </c>
      <c r="I1273" s="111">
        <v>742</v>
      </c>
      <c r="J1273" s="111">
        <v>655.1</v>
      </c>
      <c r="K1273" s="122">
        <v>24</v>
      </c>
      <c r="L1273" s="110">
        <f t="shared" si="339"/>
        <v>12698399.316</v>
      </c>
      <c r="M1273" s="108"/>
      <c r="N1273" s="108"/>
      <c r="O1273" s="108"/>
      <c r="P1273" s="110">
        <f>'Форма 2'!C1273-M1273-N1273-O1273</f>
        <v>12698399.316</v>
      </c>
      <c r="Q1273" s="111">
        <f t="shared" si="340"/>
        <v>17113.745708894879</v>
      </c>
      <c r="R1273" s="111">
        <f t="shared" si="341"/>
        <v>17113.745708894879</v>
      </c>
      <c r="S1273" s="112" t="s">
        <v>1280</v>
      </c>
      <c r="T1273" s="107" t="s">
        <v>82</v>
      </c>
      <c r="U1273" s="217"/>
      <c r="V1273" s="85"/>
      <c r="W1273" s="85"/>
      <c r="X1273" s="85"/>
      <c r="Y1273" s="85"/>
      <c r="Z1273" s="85"/>
      <c r="AA1273" s="85"/>
      <c r="AB1273" s="86"/>
      <c r="AC1273" s="86"/>
      <c r="AD1273" s="85">
        <v>1</v>
      </c>
      <c r="AE1273" s="85">
        <v>1</v>
      </c>
      <c r="AF1273" s="85"/>
      <c r="AG1273" s="85"/>
      <c r="AH1273" s="85"/>
      <c r="AI1273" s="85"/>
      <c r="AJ1273" s="85"/>
    </row>
    <row r="1274" spans="1:36" ht="16.5" thickTop="1" thickBot="1">
      <c r="A1274" s="105">
        <f t="shared" si="342"/>
        <v>40</v>
      </c>
      <c r="B1274" s="112" t="s">
        <v>1422</v>
      </c>
      <c r="C1274" s="107">
        <v>1998</v>
      </c>
      <c r="D1274" s="107"/>
      <c r="E1274" s="114" t="s">
        <v>1065</v>
      </c>
      <c r="F1274" s="107">
        <v>5</v>
      </c>
      <c r="G1274" s="107">
        <v>7</v>
      </c>
      <c r="H1274" s="111">
        <v>8415.5</v>
      </c>
      <c r="I1274" s="111">
        <v>7809.8</v>
      </c>
      <c r="J1274" s="111">
        <v>6119.5</v>
      </c>
      <c r="K1274" s="122">
        <v>186</v>
      </c>
      <c r="L1274" s="110">
        <f t="shared" si="339"/>
        <v>13775416.105</v>
      </c>
      <c r="M1274" s="108"/>
      <c r="N1274" s="108"/>
      <c r="O1274" s="108"/>
      <c r="P1274" s="110">
        <f>'Форма 2'!C1274-M1274-N1274-O1274</f>
        <v>13775416.105</v>
      </c>
      <c r="Q1274" s="111">
        <f t="shared" si="340"/>
        <v>1763.8628524418039</v>
      </c>
      <c r="R1274" s="111">
        <f t="shared" si="341"/>
        <v>1763.8628524418039</v>
      </c>
      <c r="S1274" s="112" t="s">
        <v>1280</v>
      </c>
      <c r="T1274" s="107" t="s">
        <v>82</v>
      </c>
      <c r="U1274" s="217"/>
      <c r="V1274" s="85"/>
      <c r="W1274" s="85"/>
      <c r="X1274" s="85">
        <v>1</v>
      </c>
      <c r="Y1274" s="85">
        <v>1</v>
      </c>
      <c r="Z1274" s="85">
        <v>1</v>
      </c>
      <c r="AA1274" s="85"/>
      <c r="AB1274" s="86"/>
      <c r="AC1274" s="86"/>
      <c r="AD1274" s="85"/>
      <c r="AE1274" s="85"/>
      <c r="AF1274" s="85"/>
      <c r="AG1274" s="85"/>
      <c r="AH1274" s="85"/>
      <c r="AI1274" s="85"/>
      <c r="AJ1274" s="85"/>
    </row>
    <row r="1275" spans="1:36" ht="16.5" thickTop="1" thickBot="1">
      <c r="A1275" s="105">
        <f t="shared" si="342"/>
        <v>41</v>
      </c>
      <c r="B1275" s="112" t="s">
        <v>1423</v>
      </c>
      <c r="C1275" s="107">
        <v>1985</v>
      </c>
      <c r="D1275" s="107"/>
      <c r="E1275" s="114" t="s">
        <v>94</v>
      </c>
      <c r="F1275" s="107">
        <v>4</v>
      </c>
      <c r="G1275" s="107">
        <v>1</v>
      </c>
      <c r="H1275" s="111">
        <v>1286.4000000000001</v>
      </c>
      <c r="I1275" s="111">
        <v>1232.4000000000001</v>
      </c>
      <c r="J1275" s="111">
        <v>1232.4000000000001</v>
      </c>
      <c r="K1275" s="122">
        <v>43</v>
      </c>
      <c r="L1275" s="110">
        <f t="shared" si="339"/>
        <v>5793328.1280000014</v>
      </c>
      <c r="M1275" s="108"/>
      <c r="N1275" s="108"/>
      <c r="O1275" s="108"/>
      <c r="P1275" s="110">
        <f>'Форма 2'!C1275-M1275-N1275-O1275</f>
        <v>5793328.1280000014</v>
      </c>
      <c r="Q1275" s="111">
        <f t="shared" si="340"/>
        <v>4700.8504771178195</v>
      </c>
      <c r="R1275" s="111">
        <f t="shared" si="341"/>
        <v>4700.8504771178195</v>
      </c>
      <c r="S1275" s="112" t="s">
        <v>1280</v>
      </c>
      <c r="T1275" s="107" t="s">
        <v>82</v>
      </c>
      <c r="U1275" s="217"/>
      <c r="V1275" s="85"/>
      <c r="W1275" s="85"/>
      <c r="X1275" s="85"/>
      <c r="Y1275" s="85"/>
      <c r="Z1275" s="85"/>
      <c r="AA1275" s="85"/>
      <c r="AB1275" s="86"/>
      <c r="AC1275" s="86"/>
      <c r="AD1275" s="85">
        <v>1</v>
      </c>
      <c r="AE1275" s="85"/>
      <c r="AF1275" s="85"/>
      <c r="AG1275" s="85"/>
      <c r="AH1275" s="85"/>
      <c r="AI1275" s="85"/>
      <c r="AJ1275" s="85"/>
    </row>
    <row r="1276" spans="1:36" ht="16.5" thickTop="1" thickBot="1">
      <c r="A1276" s="105">
        <f t="shared" si="342"/>
        <v>42</v>
      </c>
      <c r="B1276" s="112" t="s">
        <v>247</v>
      </c>
      <c r="C1276" s="107">
        <v>1993</v>
      </c>
      <c r="D1276" s="107">
        <v>2019</v>
      </c>
      <c r="E1276" s="114" t="s">
        <v>80</v>
      </c>
      <c r="F1276" s="107">
        <v>4</v>
      </c>
      <c r="G1276" s="107">
        <v>3</v>
      </c>
      <c r="H1276" s="111">
        <v>2323.6</v>
      </c>
      <c r="I1276" s="111">
        <v>2323.6</v>
      </c>
      <c r="J1276" s="111">
        <v>2124.1</v>
      </c>
      <c r="K1276" s="122">
        <v>90</v>
      </c>
      <c r="L1276" s="110">
        <f t="shared" si="339"/>
        <v>755402.36</v>
      </c>
      <c r="M1276" s="108"/>
      <c r="N1276" s="108"/>
      <c r="O1276" s="108"/>
      <c r="P1276" s="110">
        <f>'Форма 2'!C1276-M1276-N1276-O1276</f>
        <v>755402.36</v>
      </c>
      <c r="Q1276" s="111">
        <f t="shared" si="340"/>
        <v>325.10000000000002</v>
      </c>
      <c r="R1276" s="111">
        <f t="shared" si="341"/>
        <v>325.10000000000002</v>
      </c>
      <c r="S1276" s="112" t="s">
        <v>1280</v>
      </c>
      <c r="T1276" s="107" t="s">
        <v>92</v>
      </c>
      <c r="U1276" s="217"/>
      <c r="V1276" s="85"/>
      <c r="W1276" s="85"/>
      <c r="X1276" s="85">
        <v>1</v>
      </c>
      <c r="Y1276" s="85"/>
      <c r="Z1276" s="85"/>
      <c r="AA1276" s="85"/>
      <c r="AB1276" s="86"/>
      <c r="AC1276" s="86"/>
      <c r="AD1276" s="85"/>
      <c r="AE1276" s="85"/>
      <c r="AF1276" s="85"/>
      <c r="AG1276" s="85"/>
      <c r="AH1276" s="85"/>
      <c r="AI1276" s="85"/>
      <c r="AJ1276" s="85"/>
    </row>
    <row r="1277" spans="1:36" ht="16.5" thickTop="1" thickBot="1">
      <c r="A1277" s="105">
        <f t="shared" si="342"/>
        <v>43</v>
      </c>
      <c r="B1277" s="112" t="s">
        <v>1424</v>
      </c>
      <c r="C1277" s="107">
        <v>1996</v>
      </c>
      <c r="D1277" s="107">
        <v>2017</v>
      </c>
      <c r="E1277" s="114" t="s">
        <v>80</v>
      </c>
      <c r="F1277" s="107">
        <v>4</v>
      </c>
      <c r="G1277" s="107">
        <v>3</v>
      </c>
      <c r="H1277" s="111">
        <v>2354.8000000000002</v>
      </c>
      <c r="I1277" s="111">
        <v>2354.8000000000002</v>
      </c>
      <c r="J1277" s="111">
        <v>1301.4000000000001</v>
      </c>
      <c r="K1277" s="122">
        <v>99</v>
      </c>
      <c r="L1277" s="110">
        <f t="shared" si="339"/>
        <v>10604888.896000002</v>
      </c>
      <c r="M1277" s="108"/>
      <c r="N1277" s="108"/>
      <c r="O1277" s="108"/>
      <c r="P1277" s="110">
        <f>'Форма 2'!C1277-M1277-N1277-O1277</f>
        <v>10604888.896000002</v>
      </c>
      <c r="Q1277" s="111">
        <f t="shared" si="340"/>
        <v>4503.5200000000004</v>
      </c>
      <c r="R1277" s="111">
        <f t="shared" si="341"/>
        <v>4503.5200000000004</v>
      </c>
      <c r="S1277" s="112" t="s">
        <v>1280</v>
      </c>
      <c r="T1277" s="107" t="s">
        <v>92</v>
      </c>
      <c r="U1277" s="217"/>
      <c r="V1277" s="85"/>
      <c r="W1277" s="85"/>
      <c r="X1277" s="85"/>
      <c r="Y1277" s="85"/>
      <c r="Z1277" s="85"/>
      <c r="AA1277" s="85"/>
      <c r="AB1277" s="86"/>
      <c r="AC1277" s="86"/>
      <c r="AD1277" s="85">
        <v>1</v>
      </c>
      <c r="AE1277" s="85"/>
      <c r="AF1277" s="85"/>
      <c r="AG1277" s="85"/>
      <c r="AH1277" s="85"/>
      <c r="AI1277" s="85"/>
      <c r="AJ1277" s="85"/>
    </row>
    <row r="1278" spans="1:36" ht="16.5" thickTop="1" thickBot="1">
      <c r="A1278" s="105">
        <f t="shared" si="342"/>
        <v>44</v>
      </c>
      <c r="B1278" s="112" t="s">
        <v>5146</v>
      </c>
      <c r="C1278" s="107">
        <v>1993</v>
      </c>
      <c r="D1278" s="107"/>
      <c r="E1278" s="114" t="s">
        <v>94</v>
      </c>
      <c r="F1278" s="107">
        <v>3</v>
      </c>
      <c r="G1278" s="107">
        <v>3</v>
      </c>
      <c r="H1278" s="111">
        <v>2690.4</v>
      </c>
      <c r="I1278" s="111">
        <v>1318.4</v>
      </c>
      <c r="J1278" s="111">
        <v>1318.4</v>
      </c>
      <c r="K1278" s="122">
        <v>119</v>
      </c>
      <c r="L1278" s="110">
        <f t="shared" ref="L1278" si="343">SUM(M1278:P1278)</f>
        <v>80308.44</v>
      </c>
      <c r="M1278" s="108"/>
      <c r="N1278" s="108"/>
      <c r="O1278" s="108"/>
      <c r="P1278" s="110">
        <f>'Форма 2'!C1278-M1278-N1278-O1278</f>
        <v>80308.44</v>
      </c>
      <c r="Q1278" s="111">
        <f t="shared" ref="Q1278" si="344">L1278/I1278</f>
        <v>60.913561893203884</v>
      </c>
      <c r="R1278" s="111">
        <f t="shared" ref="R1278" si="345">Q1278</f>
        <v>60.913561893203884</v>
      </c>
      <c r="S1278" s="112" t="s">
        <v>1280</v>
      </c>
      <c r="T1278" s="107" t="s">
        <v>92</v>
      </c>
      <c r="U1278" s="219"/>
      <c r="V1278" s="153"/>
      <c r="W1278" s="153"/>
      <c r="X1278" s="153"/>
      <c r="Y1278" s="153"/>
      <c r="Z1278" s="153"/>
      <c r="AA1278" s="153"/>
      <c r="AB1278" s="86"/>
      <c r="AC1278" s="86"/>
      <c r="AD1278" s="153"/>
      <c r="AE1278" s="153"/>
      <c r="AF1278" s="153"/>
      <c r="AG1278" s="85"/>
      <c r="AH1278" s="153"/>
      <c r="AI1278" s="153"/>
      <c r="AJ1278" s="153">
        <v>1</v>
      </c>
    </row>
    <row r="1279" spans="1:36" ht="16.5" thickTop="1" thickBot="1">
      <c r="A1279" s="105">
        <f t="shared" si="342"/>
        <v>45</v>
      </c>
      <c r="B1279" s="112" t="s">
        <v>1425</v>
      </c>
      <c r="C1279" s="107">
        <v>1989</v>
      </c>
      <c r="D1279" s="107">
        <v>2019</v>
      </c>
      <c r="E1279" s="114" t="s">
        <v>80</v>
      </c>
      <c r="F1279" s="107">
        <v>4</v>
      </c>
      <c r="G1279" s="107">
        <v>3</v>
      </c>
      <c r="H1279" s="111">
        <v>3921.7</v>
      </c>
      <c r="I1279" s="111">
        <v>3921.7</v>
      </c>
      <c r="J1279" s="111">
        <v>2330.6999999999998</v>
      </c>
      <c r="K1279" s="122">
        <v>119</v>
      </c>
      <c r="L1279" s="110">
        <f t="shared" si="339"/>
        <v>4301791.1639999999</v>
      </c>
      <c r="M1279" s="108"/>
      <c r="N1279" s="108"/>
      <c r="O1279" s="108"/>
      <c r="P1279" s="110">
        <f>'Форма 2'!C1279-M1279-N1279-O1279</f>
        <v>4301791.1639999999</v>
      </c>
      <c r="Q1279" s="111">
        <f t="shared" si="340"/>
        <v>1096.92</v>
      </c>
      <c r="R1279" s="111">
        <f t="shared" si="341"/>
        <v>1096.92</v>
      </c>
      <c r="S1279" s="112" t="s">
        <v>1280</v>
      </c>
      <c r="T1279" s="107" t="s">
        <v>92</v>
      </c>
      <c r="U1279" s="217"/>
      <c r="V1279" s="85"/>
      <c r="W1279" s="85"/>
      <c r="X1279" s="85"/>
      <c r="Y1279" s="85"/>
      <c r="Z1279" s="85"/>
      <c r="AA1279" s="85">
        <v>1</v>
      </c>
      <c r="AB1279" s="86"/>
      <c r="AC1279" s="86"/>
      <c r="AD1279" s="85"/>
      <c r="AE1279" s="85"/>
      <c r="AF1279" s="85"/>
      <c r="AG1279" s="85"/>
      <c r="AH1279" s="85"/>
      <c r="AI1279" s="85"/>
      <c r="AJ1279" s="85">
        <v>1</v>
      </c>
    </row>
    <row r="1280" spans="1:36" ht="16.5" thickTop="1" thickBot="1">
      <c r="A1280" s="105">
        <f t="shared" si="342"/>
        <v>46</v>
      </c>
      <c r="B1280" s="112" t="s">
        <v>1426</v>
      </c>
      <c r="C1280" s="107">
        <v>1992</v>
      </c>
      <c r="D1280" s="107"/>
      <c r="E1280" s="114" t="s">
        <v>80</v>
      </c>
      <c r="F1280" s="107">
        <v>4</v>
      </c>
      <c r="G1280" s="107">
        <v>3</v>
      </c>
      <c r="H1280" s="111">
        <v>3345.1</v>
      </c>
      <c r="I1280" s="111">
        <v>2351.5</v>
      </c>
      <c r="J1280" s="111">
        <v>2252.1999999999998</v>
      </c>
      <c r="K1280" s="122">
        <v>113</v>
      </c>
      <c r="L1280" s="110">
        <f t="shared" si="339"/>
        <v>15064724.752</v>
      </c>
      <c r="M1280" s="108"/>
      <c r="N1280" s="108"/>
      <c r="O1280" s="108"/>
      <c r="P1280" s="110">
        <f>'Форма 2'!C1280-M1280-N1280-O1280</f>
        <v>15064724.752</v>
      </c>
      <c r="Q1280" s="111">
        <f t="shared" si="340"/>
        <v>6406.4319591749945</v>
      </c>
      <c r="R1280" s="111">
        <f t="shared" si="341"/>
        <v>6406.4319591749945</v>
      </c>
      <c r="S1280" s="112" t="s">
        <v>1280</v>
      </c>
      <c r="T1280" s="107" t="s">
        <v>82</v>
      </c>
      <c r="U1280" s="217"/>
      <c r="V1280" s="85"/>
      <c r="W1280" s="85"/>
      <c r="X1280" s="85"/>
      <c r="Y1280" s="85"/>
      <c r="Z1280" s="85"/>
      <c r="AA1280" s="85"/>
      <c r="AB1280" s="86"/>
      <c r="AC1280" s="86"/>
      <c r="AD1280" s="85">
        <v>1</v>
      </c>
      <c r="AE1280" s="85"/>
      <c r="AF1280" s="85"/>
      <c r="AG1280" s="85"/>
      <c r="AH1280" s="85"/>
      <c r="AI1280" s="85"/>
      <c r="AJ1280" s="85"/>
    </row>
    <row r="1281" spans="1:36" ht="16.5" thickTop="1" thickBot="1">
      <c r="A1281" s="105">
        <f t="shared" si="342"/>
        <v>47</v>
      </c>
      <c r="B1281" s="112" t="s">
        <v>1427</v>
      </c>
      <c r="C1281" s="107">
        <v>1992</v>
      </c>
      <c r="D1281" s="107"/>
      <c r="E1281" s="114" t="s">
        <v>1428</v>
      </c>
      <c r="F1281" s="107">
        <v>5</v>
      </c>
      <c r="G1281" s="107">
        <v>4</v>
      </c>
      <c r="H1281" s="111">
        <v>2603.6</v>
      </c>
      <c r="I1281" s="111">
        <v>2603.6</v>
      </c>
      <c r="J1281" s="111">
        <v>1753.8</v>
      </c>
      <c r="K1281" s="122">
        <v>160</v>
      </c>
      <c r="L1281" s="110">
        <f t="shared" si="339"/>
        <v>12711712.495999999</v>
      </c>
      <c r="M1281" s="108"/>
      <c r="N1281" s="108"/>
      <c r="O1281" s="108"/>
      <c r="P1281" s="110">
        <f>'Форма 2'!C1281-M1281-N1281-O1281</f>
        <v>12711712.495999999</v>
      </c>
      <c r="Q1281" s="111">
        <f t="shared" si="340"/>
        <v>4882.3599999999997</v>
      </c>
      <c r="R1281" s="111">
        <f t="shared" si="341"/>
        <v>4882.3599999999997</v>
      </c>
      <c r="S1281" s="112" t="s">
        <v>1280</v>
      </c>
      <c r="T1281" s="107" t="s">
        <v>82</v>
      </c>
      <c r="U1281" s="217"/>
      <c r="V1281" s="85"/>
      <c r="W1281" s="85"/>
      <c r="X1281" s="85"/>
      <c r="Y1281" s="85"/>
      <c r="Z1281" s="85"/>
      <c r="AA1281" s="85"/>
      <c r="AB1281" s="86"/>
      <c r="AC1281" s="86"/>
      <c r="AD1281" s="85"/>
      <c r="AE1281" s="85">
        <v>1</v>
      </c>
      <c r="AF1281" s="85"/>
      <c r="AG1281" s="85"/>
      <c r="AH1281" s="85"/>
      <c r="AI1281" s="85"/>
      <c r="AJ1281" s="85"/>
    </row>
    <row r="1282" spans="1:36" ht="16.5" thickTop="1" thickBot="1">
      <c r="A1282" s="105">
        <f t="shared" si="342"/>
        <v>48</v>
      </c>
      <c r="B1282" s="112" t="s">
        <v>1429</v>
      </c>
      <c r="C1282" s="107">
        <v>1978</v>
      </c>
      <c r="D1282" s="107"/>
      <c r="E1282" s="114" t="s">
        <v>80</v>
      </c>
      <c r="F1282" s="107">
        <v>5</v>
      </c>
      <c r="G1282" s="107">
        <v>4</v>
      </c>
      <c r="H1282" s="111">
        <v>3640.2</v>
      </c>
      <c r="I1282" s="111">
        <v>3260.7</v>
      </c>
      <c r="J1282" s="111">
        <v>3260.7</v>
      </c>
      <c r="K1282" s="122">
        <v>148</v>
      </c>
      <c r="L1282" s="110">
        <f t="shared" si="339"/>
        <v>16393713.504000001</v>
      </c>
      <c r="M1282" s="108"/>
      <c r="N1282" s="108"/>
      <c r="O1282" s="108"/>
      <c r="P1282" s="110">
        <f>'Форма 2'!C1282-M1282-N1282-O1282</f>
        <v>16393713.504000001</v>
      </c>
      <c r="Q1282" s="111">
        <f t="shared" si="340"/>
        <v>5027.6669132394891</v>
      </c>
      <c r="R1282" s="111">
        <f t="shared" si="341"/>
        <v>5027.6669132394891</v>
      </c>
      <c r="S1282" s="112" t="s">
        <v>1280</v>
      </c>
      <c r="T1282" s="107" t="s">
        <v>82</v>
      </c>
      <c r="U1282" s="217"/>
      <c r="V1282" s="85"/>
      <c r="W1282" s="85"/>
      <c r="X1282" s="85"/>
      <c r="Y1282" s="85"/>
      <c r="Z1282" s="85"/>
      <c r="AA1282" s="85"/>
      <c r="AB1282" s="86"/>
      <c r="AC1282" s="86"/>
      <c r="AD1282" s="85">
        <v>1</v>
      </c>
      <c r="AE1282" s="85"/>
      <c r="AF1282" s="85"/>
      <c r="AG1282" s="85"/>
      <c r="AH1282" s="85"/>
      <c r="AI1282" s="85"/>
      <c r="AJ1282" s="85"/>
    </row>
    <row r="1283" spans="1:36" ht="16.5" thickTop="1" thickBot="1">
      <c r="A1283" s="105">
        <f t="shared" si="342"/>
        <v>49</v>
      </c>
      <c r="B1283" s="112" t="s">
        <v>1430</v>
      </c>
      <c r="C1283" s="107">
        <v>1976</v>
      </c>
      <c r="D1283" s="107"/>
      <c r="E1283" s="114" t="s">
        <v>80</v>
      </c>
      <c r="F1283" s="107">
        <v>5</v>
      </c>
      <c r="G1283" s="107">
        <v>4</v>
      </c>
      <c r="H1283" s="111">
        <v>6471</v>
      </c>
      <c r="I1283" s="111">
        <v>3460.9</v>
      </c>
      <c r="J1283" s="111">
        <v>3460.9</v>
      </c>
      <c r="K1283" s="122">
        <v>151</v>
      </c>
      <c r="L1283" s="110">
        <f t="shared" si="339"/>
        <v>10592444.609999999</v>
      </c>
      <c r="M1283" s="108"/>
      <c r="N1283" s="108"/>
      <c r="O1283" s="108"/>
      <c r="P1283" s="110">
        <f>'Форма 2'!C1283-M1283-N1283-O1283</f>
        <v>10592444.609999999</v>
      </c>
      <c r="Q1283" s="111">
        <f t="shared" si="340"/>
        <v>3060.6040654165099</v>
      </c>
      <c r="R1283" s="111">
        <f t="shared" si="341"/>
        <v>3060.6040654165099</v>
      </c>
      <c r="S1283" s="112" t="s">
        <v>1280</v>
      </c>
      <c r="T1283" s="107" t="s">
        <v>82</v>
      </c>
      <c r="U1283" s="217"/>
      <c r="V1283" s="85"/>
      <c r="W1283" s="85"/>
      <c r="X1283" s="85">
        <v>1</v>
      </c>
      <c r="Y1283" s="85">
        <v>1</v>
      </c>
      <c r="Z1283" s="85">
        <v>1</v>
      </c>
      <c r="AA1283" s="85"/>
      <c r="AB1283" s="86"/>
      <c r="AC1283" s="86"/>
      <c r="AD1283" s="85"/>
      <c r="AE1283" s="85"/>
      <c r="AF1283" s="85"/>
      <c r="AG1283" s="85"/>
      <c r="AH1283" s="85"/>
      <c r="AI1283" s="85"/>
      <c r="AJ1283" s="85"/>
    </row>
    <row r="1284" spans="1:36" ht="16.5" thickTop="1" thickBot="1">
      <c r="A1284" s="105">
        <f t="shared" si="342"/>
        <v>50</v>
      </c>
      <c r="B1284" s="112" t="s">
        <v>1431</v>
      </c>
      <c r="C1284" s="107">
        <v>1971</v>
      </c>
      <c r="D1284" s="107">
        <v>2018</v>
      </c>
      <c r="E1284" s="114" t="s">
        <v>94</v>
      </c>
      <c r="F1284" s="107">
        <v>5</v>
      </c>
      <c r="G1284" s="107">
        <v>4</v>
      </c>
      <c r="H1284" s="111">
        <v>3964.7</v>
      </c>
      <c r="I1284" s="111">
        <v>3649.3</v>
      </c>
      <c r="J1284" s="111">
        <v>3231.6</v>
      </c>
      <c r="K1284" s="122">
        <v>138</v>
      </c>
      <c r="L1284" s="110">
        <f t="shared" si="339"/>
        <v>19930229.724000003</v>
      </c>
      <c r="M1284" s="108"/>
      <c r="N1284" s="108"/>
      <c r="O1284" s="108"/>
      <c r="P1284" s="110">
        <f>'Форма 2'!C1284-M1284-N1284-O1284</f>
        <v>19930229.724000003</v>
      </c>
      <c r="Q1284" s="111">
        <f t="shared" si="340"/>
        <v>5461.3842994546903</v>
      </c>
      <c r="R1284" s="111">
        <f t="shared" si="341"/>
        <v>5461.3842994546903</v>
      </c>
      <c r="S1284" s="112" t="s">
        <v>1280</v>
      </c>
      <c r="T1284" s="107" t="s">
        <v>92</v>
      </c>
      <c r="U1284" s="217"/>
      <c r="V1284" s="85"/>
      <c r="W1284" s="85">
        <v>1</v>
      </c>
      <c r="X1284" s="85"/>
      <c r="Y1284" s="85"/>
      <c r="Z1284" s="85"/>
      <c r="AA1284" s="85"/>
      <c r="AB1284" s="86"/>
      <c r="AC1284" s="86"/>
      <c r="AD1284" s="85">
        <v>1</v>
      </c>
      <c r="AE1284" s="85"/>
      <c r="AF1284" s="85"/>
      <c r="AG1284" s="85"/>
      <c r="AH1284" s="85"/>
      <c r="AI1284" s="85"/>
      <c r="AJ1284" s="85"/>
    </row>
    <row r="1285" spans="1:36" ht="16.5" thickTop="1" thickBot="1">
      <c r="A1285" s="105">
        <f t="shared" si="342"/>
        <v>51</v>
      </c>
      <c r="B1285" s="112" t="s">
        <v>1432</v>
      </c>
      <c r="C1285" s="107">
        <v>1974</v>
      </c>
      <c r="D1285" s="107"/>
      <c r="E1285" s="114" t="s">
        <v>80</v>
      </c>
      <c r="F1285" s="107">
        <v>5</v>
      </c>
      <c r="G1285" s="107">
        <v>4</v>
      </c>
      <c r="H1285" s="111">
        <v>3656.3</v>
      </c>
      <c r="I1285" s="111">
        <v>2617.6</v>
      </c>
      <c r="J1285" s="111">
        <v>2617.6</v>
      </c>
      <c r="K1285" s="122">
        <v>234</v>
      </c>
      <c r="L1285" s="110">
        <f t="shared" si="339"/>
        <v>16466220.176000003</v>
      </c>
      <c r="M1285" s="108"/>
      <c r="N1285" s="108"/>
      <c r="O1285" s="108"/>
      <c r="P1285" s="110">
        <f>'Форма 2'!C1285-M1285-N1285-O1285</f>
        <v>16466220.176000003</v>
      </c>
      <c r="Q1285" s="111">
        <f t="shared" si="340"/>
        <v>6290.5792237163823</v>
      </c>
      <c r="R1285" s="111">
        <f t="shared" si="341"/>
        <v>6290.5792237163823</v>
      </c>
      <c r="S1285" s="112" t="s">
        <v>1280</v>
      </c>
      <c r="T1285" s="107" t="s">
        <v>92</v>
      </c>
      <c r="U1285" s="217"/>
      <c r="V1285" s="85"/>
      <c r="W1285" s="85"/>
      <c r="X1285" s="85"/>
      <c r="Y1285" s="85"/>
      <c r="Z1285" s="85"/>
      <c r="AA1285" s="85"/>
      <c r="AB1285" s="86"/>
      <c r="AC1285" s="86"/>
      <c r="AD1285" s="85">
        <v>1</v>
      </c>
      <c r="AE1285" s="85"/>
      <c r="AF1285" s="85"/>
      <c r="AG1285" s="85"/>
      <c r="AH1285" s="85"/>
      <c r="AI1285" s="85"/>
      <c r="AJ1285" s="85"/>
    </row>
    <row r="1286" spans="1:36" ht="16.5" thickTop="1" thickBot="1">
      <c r="A1286" s="105">
        <f t="shared" si="342"/>
        <v>52</v>
      </c>
      <c r="B1286" s="112" t="s">
        <v>1433</v>
      </c>
      <c r="C1286" s="107">
        <v>1981</v>
      </c>
      <c r="D1286" s="107"/>
      <c r="E1286" s="114" t="s">
        <v>80</v>
      </c>
      <c r="F1286" s="107">
        <v>5</v>
      </c>
      <c r="G1286" s="107">
        <v>4</v>
      </c>
      <c r="H1286" s="111">
        <v>2921.5</v>
      </c>
      <c r="I1286" s="111">
        <v>2561.8000000000002</v>
      </c>
      <c r="J1286" s="111">
        <v>2561.8000000000002</v>
      </c>
      <c r="K1286" s="122">
        <v>117</v>
      </c>
      <c r="L1286" s="110">
        <f t="shared" si="339"/>
        <v>13157033.680000002</v>
      </c>
      <c r="M1286" s="108"/>
      <c r="N1286" s="108"/>
      <c r="O1286" s="108"/>
      <c r="P1286" s="110">
        <f>'Форма 2'!C1286-M1286-N1286-O1286</f>
        <v>13157033.680000002</v>
      </c>
      <c r="Q1286" s="111">
        <f t="shared" si="340"/>
        <v>5135.8551331095323</v>
      </c>
      <c r="R1286" s="111">
        <f t="shared" si="341"/>
        <v>5135.8551331095323</v>
      </c>
      <c r="S1286" s="112" t="s">
        <v>1280</v>
      </c>
      <c r="T1286" s="107" t="s">
        <v>82</v>
      </c>
      <c r="U1286" s="217"/>
      <c r="V1286" s="85"/>
      <c r="W1286" s="85"/>
      <c r="X1286" s="85"/>
      <c r="Y1286" s="85"/>
      <c r="Z1286" s="85"/>
      <c r="AA1286" s="85"/>
      <c r="AB1286" s="86"/>
      <c r="AC1286" s="86"/>
      <c r="AD1286" s="85">
        <v>1</v>
      </c>
      <c r="AE1286" s="85"/>
      <c r="AF1286" s="85"/>
      <c r="AG1286" s="85"/>
      <c r="AH1286" s="85"/>
      <c r="AI1286" s="85"/>
      <c r="AJ1286" s="85"/>
    </row>
    <row r="1287" spans="1:36" ht="16.5" thickTop="1" thickBot="1">
      <c r="A1287" s="105">
        <f t="shared" si="342"/>
        <v>53</v>
      </c>
      <c r="B1287" s="112" t="s">
        <v>1434</v>
      </c>
      <c r="C1287" s="107">
        <v>1972</v>
      </c>
      <c r="D1287" s="107"/>
      <c r="E1287" s="114" t="s">
        <v>80</v>
      </c>
      <c r="F1287" s="107">
        <v>5</v>
      </c>
      <c r="G1287" s="107">
        <v>4</v>
      </c>
      <c r="H1287" s="111">
        <v>3540.2</v>
      </c>
      <c r="I1287" s="111">
        <v>3269.7</v>
      </c>
      <c r="J1287" s="111">
        <v>3269.7</v>
      </c>
      <c r="K1287" s="122">
        <v>163</v>
      </c>
      <c r="L1287" s="110">
        <f t="shared" si="339"/>
        <v>5794988.7819999997</v>
      </c>
      <c r="M1287" s="108"/>
      <c r="N1287" s="108"/>
      <c r="O1287" s="108"/>
      <c r="P1287" s="110">
        <f>'Форма 2'!C1287-M1287-N1287-O1287</f>
        <v>5794988.7819999997</v>
      </c>
      <c r="Q1287" s="111">
        <f t="shared" si="340"/>
        <v>1772.3304223629079</v>
      </c>
      <c r="R1287" s="111">
        <f t="shared" si="341"/>
        <v>1772.3304223629079</v>
      </c>
      <c r="S1287" s="112" t="s">
        <v>1280</v>
      </c>
      <c r="T1287" s="107" t="s">
        <v>92</v>
      </c>
      <c r="U1287" s="217"/>
      <c r="V1287" s="85"/>
      <c r="W1287" s="85"/>
      <c r="X1287" s="85">
        <v>1</v>
      </c>
      <c r="Y1287" s="85">
        <v>1</v>
      </c>
      <c r="Z1287" s="85">
        <v>1</v>
      </c>
      <c r="AA1287" s="85"/>
      <c r="AB1287" s="86"/>
      <c r="AC1287" s="86"/>
      <c r="AD1287" s="85"/>
      <c r="AE1287" s="85"/>
      <c r="AF1287" s="85"/>
      <c r="AG1287" s="85"/>
      <c r="AH1287" s="85"/>
      <c r="AI1287" s="85"/>
      <c r="AJ1287" s="85"/>
    </row>
    <row r="1288" spans="1:36" ht="16.5" thickTop="1" thickBot="1">
      <c r="A1288" s="105">
        <f t="shared" si="342"/>
        <v>54</v>
      </c>
      <c r="B1288" s="112" t="s">
        <v>1435</v>
      </c>
      <c r="C1288" s="107">
        <v>1975</v>
      </c>
      <c r="D1288" s="107"/>
      <c r="E1288" s="114" t="s">
        <v>80</v>
      </c>
      <c r="F1288" s="107">
        <v>5</v>
      </c>
      <c r="G1288" s="107">
        <v>6</v>
      </c>
      <c r="H1288" s="111">
        <v>4905.3</v>
      </c>
      <c r="I1288" s="111">
        <v>4474.8</v>
      </c>
      <c r="J1288" s="111">
        <v>4474.8</v>
      </c>
      <c r="K1288" s="122">
        <v>181</v>
      </c>
      <c r="L1288" s="110">
        <f t="shared" si="339"/>
        <v>8029534.6230000006</v>
      </c>
      <c r="M1288" s="108"/>
      <c r="N1288" s="108"/>
      <c r="O1288" s="108"/>
      <c r="P1288" s="110">
        <f>'Форма 2'!C1288-M1288-N1288-O1288</f>
        <v>8029534.6230000006</v>
      </c>
      <c r="Q1288" s="111">
        <f t="shared" si="340"/>
        <v>1794.3896091445429</v>
      </c>
      <c r="R1288" s="111">
        <f t="shared" si="341"/>
        <v>1794.3896091445429</v>
      </c>
      <c r="S1288" s="112" t="s">
        <v>1280</v>
      </c>
      <c r="T1288" s="107" t="s">
        <v>92</v>
      </c>
      <c r="U1288" s="217"/>
      <c r="V1288" s="85"/>
      <c r="W1288" s="85"/>
      <c r="X1288" s="85">
        <v>1</v>
      </c>
      <c r="Y1288" s="85">
        <v>1</v>
      </c>
      <c r="Z1288" s="85">
        <v>1</v>
      </c>
      <c r="AA1288" s="85"/>
      <c r="AB1288" s="86"/>
      <c r="AC1288" s="86"/>
      <c r="AD1288" s="85"/>
      <c r="AE1288" s="85"/>
      <c r="AF1288" s="85"/>
      <c r="AG1288" s="85"/>
      <c r="AH1288" s="85"/>
      <c r="AI1288" s="85"/>
      <c r="AJ1288" s="85"/>
    </row>
    <row r="1289" spans="1:36" ht="16.5" thickTop="1" thickBot="1">
      <c r="A1289" s="105">
        <f t="shared" si="342"/>
        <v>55</v>
      </c>
      <c r="B1289" s="112" t="s">
        <v>1436</v>
      </c>
      <c r="C1289" s="107">
        <v>1971</v>
      </c>
      <c r="D1289" s="107"/>
      <c r="E1289" s="114" t="s">
        <v>80</v>
      </c>
      <c r="F1289" s="107">
        <v>5</v>
      </c>
      <c r="G1289" s="107">
        <v>4</v>
      </c>
      <c r="H1289" s="111">
        <v>5223.6000000000004</v>
      </c>
      <c r="I1289" s="111">
        <v>3353.2</v>
      </c>
      <c r="J1289" s="111">
        <v>3353.2</v>
      </c>
      <c r="K1289" s="122">
        <v>166</v>
      </c>
      <c r="L1289" s="110">
        <f t="shared" si="339"/>
        <v>8550563.0760000013</v>
      </c>
      <c r="M1289" s="108"/>
      <c r="N1289" s="108"/>
      <c r="O1289" s="108"/>
      <c r="P1289" s="110">
        <f>'Форма 2'!C1289-M1289-N1289-O1289</f>
        <v>8550563.0760000013</v>
      </c>
      <c r="Q1289" s="111">
        <f t="shared" si="340"/>
        <v>2549.9710950733634</v>
      </c>
      <c r="R1289" s="111">
        <f t="shared" si="341"/>
        <v>2549.9710950733634</v>
      </c>
      <c r="S1289" s="112" t="s">
        <v>1280</v>
      </c>
      <c r="T1289" s="107" t="s">
        <v>82</v>
      </c>
      <c r="U1289" s="217"/>
      <c r="V1289" s="85"/>
      <c r="W1289" s="85"/>
      <c r="X1289" s="85">
        <v>1</v>
      </c>
      <c r="Y1289" s="85">
        <v>1</v>
      </c>
      <c r="Z1289" s="85">
        <v>1</v>
      </c>
      <c r="AA1289" s="85"/>
      <c r="AB1289" s="86"/>
      <c r="AC1289" s="86"/>
      <c r="AD1289" s="85"/>
      <c r="AE1289" s="85"/>
      <c r="AF1289" s="85"/>
      <c r="AG1289" s="85"/>
      <c r="AH1289" s="85"/>
      <c r="AI1289" s="85"/>
      <c r="AJ1289" s="85"/>
    </row>
    <row r="1290" spans="1:36" ht="16.5" thickTop="1" thickBot="1">
      <c r="A1290" s="105">
        <f t="shared" si="342"/>
        <v>56</v>
      </c>
      <c r="B1290" s="112" t="s">
        <v>1437</v>
      </c>
      <c r="C1290" s="107">
        <v>1988</v>
      </c>
      <c r="D1290" s="107"/>
      <c r="E1290" s="114" t="s">
        <v>94</v>
      </c>
      <c r="F1290" s="107">
        <v>5</v>
      </c>
      <c r="G1290" s="107">
        <v>6</v>
      </c>
      <c r="H1290" s="111">
        <v>5252.1</v>
      </c>
      <c r="I1290" s="111">
        <v>3818.6</v>
      </c>
      <c r="J1290" s="111">
        <v>3818.6</v>
      </c>
      <c r="K1290" s="122">
        <v>190</v>
      </c>
      <c r="L1290" s="110">
        <f t="shared" si="339"/>
        <v>23652937.392000005</v>
      </c>
      <c r="M1290" s="108"/>
      <c r="N1290" s="108"/>
      <c r="O1290" s="108"/>
      <c r="P1290" s="110">
        <f>'Форма 2'!C1290-M1290-N1290-O1290</f>
        <v>23652937.392000005</v>
      </c>
      <c r="Q1290" s="111">
        <f t="shared" si="340"/>
        <v>6194.1385303514389</v>
      </c>
      <c r="R1290" s="111">
        <f t="shared" si="341"/>
        <v>6194.1385303514389</v>
      </c>
      <c r="S1290" s="112" t="s">
        <v>1280</v>
      </c>
      <c r="T1290" s="107" t="s">
        <v>82</v>
      </c>
      <c r="U1290" s="217"/>
      <c r="V1290" s="85"/>
      <c r="W1290" s="85"/>
      <c r="X1290" s="85"/>
      <c r="Y1290" s="85"/>
      <c r="Z1290" s="85"/>
      <c r="AA1290" s="85"/>
      <c r="AB1290" s="86"/>
      <c r="AC1290" s="86"/>
      <c r="AD1290" s="85">
        <v>1</v>
      </c>
      <c r="AE1290" s="85"/>
      <c r="AF1290" s="85"/>
      <c r="AG1290" s="85"/>
      <c r="AH1290" s="85"/>
      <c r="AI1290" s="85"/>
      <c r="AJ1290" s="85"/>
    </row>
    <row r="1291" spans="1:36" ht="16.5" thickTop="1" thickBot="1">
      <c r="A1291" s="105">
        <f t="shared" si="342"/>
        <v>57</v>
      </c>
      <c r="B1291" s="112" t="s">
        <v>1438</v>
      </c>
      <c r="C1291" s="107">
        <v>1967</v>
      </c>
      <c r="D1291" s="107">
        <v>2019</v>
      </c>
      <c r="E1291" s="114" t="s">
        <v>94</v>
      </c>
      <c r="F1291" s="107">
        <v>5</v>
      </c>
      <c r="G1291" s="107">
        <v>4</v>
      </c>
      <c r="H1291" s="111">
        <v>3447.4</v>
      </c>
      <c r="I1291" s="111">
        <v>3157.6</v>
      </c>
      <c r="J1291" s="111">
        <v>3157.6</v>
      </c>
      <c r="K1291" s="122">
        <v>142</v>
      </c>
      <c r="L1291" s="110">
        <f t="shared" si="339"/>
        <v>1804369.16</v>
      </c>
      <c r="M1291" s="108"/>
      <c r="N1291" s="108"/>
      <c r="O1291" s="108"/>
      <c r="P1291" s="110">
        <f>'Форма 2'!C1291-M1291-N1291-O1291</f>
        <v>1804369.16</v>
      </c>
      <c r="Q1291" s="111">
        <f t="shared" si="340"/>
        <v>571.43690144413472</v>
      </c>
      <c r="R1291" s="111">
        <f t="shared" si="341"/>
        <v>571.43690144413472</v>
      </c>
      <c r="S1291" s="112" t="s">
        <v>1280</v>
      </c>
      <c r="T1291" s="107" t="s">
        <v>92</v>
      </c>
      <c r="U1291" s="217"/>
      <c r="V1291" s="85"/>
      <c r="W1291" s="85">
        <v>1</v>
      </c>
      <c r="X1291" s="85"/>
      <c r="Y1291" s="85"/>
      <c r="Z1291" s="85"/>
      <c r="AA1291" s="85"/>
      <c r="AB1291" s="86"/>
      <c r="AC1291" s="86"/>
      <c r="AD1291" s="85"/>
      <c r="AE1291" s="85"/>
      <c r="AF1291" s="85"/>
      <c r="AG1291" s="85"/>
      <c r="AH1291" s="85"/>
      <c r="AI1291" s="85"/>
      <c r="AJ1291" s="85"/>
    </row>
    <row r="1292" spans="1:36" ht="16.5" thickTop="1" thickBot="1">
      <c r="A1292" s="105">
        <f t="shared" si="342"/>
        <v>58</v>
      </c>
      <c r="B1292" s="112" t="s">
        <v>1439</v>
      </c>
      <c r="C1292" s="107">
        <v>1977</v>
      </c>
      <c r="D1292" s="107"/>
      <c r="E1292" s="114" t="s">
        <v>212</v>
      </c>
      <c r="F1292" s="107">
        <v>5</v>
      </c>
      <c r="G1292" s="107">
        <v>4</v>
      </c>
      <c r="H1292" s="111">
        <v>3561.4</v>
      </c>
      <c r="I1292" s="111">
        <v>2598.1</v>
      </c>
      <c r="J1292" s="111">
        <v>2598.1</v>
      </c>
      <c r="K1292" s="122">
        <v>118</v>
      </c>
      <c r="L1292" s="110">
        <f t="shared" si="339"/>
        <v>16038836.128000002</v>
      </c>
      <c r="M1292" s="108"/>
      <c r="N1292" s="108"/>
      <c r="O1292" s="108"/>
      <c r="P1292" s="110">
        <f>'Форма 2'!C1292-M1292-N1292-O1292</f>
        <v>16038836.128000002</v>
      </c>
      <c r="Q1292" s="111">
        <f t="shared" si="340"/>
        <v>6173.2943797390408</v>
      </c>
      <c r="R1292" s="111">
        <f t="shared" si="341"/>
        <v>6173.2943797390408</v>
      </c>
      <c r="S1292" s="112" t="s">
        <v>1280</v>
      </c>
      <c r="T1292" s="107" t="s">
        <v>82</v>
      </c>
      <c r="U1292" s="217"/>
      <c r="V1292" s="85"/>
      <c r="W1292" s="85"/>
      <c r="X1292" s="85"/>
      <c r="Y1292" s="85"/>
      <c r="Z1292" s="85"/>
      <c r="AA1292" s="85"/>
      <c r="AB1292" s="86"/>
      <c r="AC1292" s="86"/>
      <c r="AD1292" s="85">
        <v>1</v>
      </c>
      <c r="AE1292" s="85"/>
      <c r="AF1292" s="85"/>
      <c r="AG1292" s="85"/>
      <c r="AH1292" s="85"/>
      <c r="AI1292" s="85"/>
      <c r="AJ1292" s="85"/>
    </row>
    <row r="1293" spans="1:36" ht="16.5" thickTop="1" thickBot="1">
      <c r="A1293" s="105">
        <f t="shared" si="342"/>
        <v>59</v>
      </c>
      <c r="B1293" s="112" t="s">
        <v>1440</v>
      </c>
      <c r="C1293" s="107">
        <v>1994</v>
      </c>
      <c r="D1293" s="107"/>
      <c r="E1293" s="114" t="s">
        <v>1428</v>
      </c>
      <c r="F1293" s="107">
        <v>5</v>
      </c>
      <c r="G1293" s="107">
        <v>4</v>
      </c>
      <c r="H1293" s="111">
        <v>2615.4</v>
      </c>
      <c r="I1293" s="111">
        <v>2615.4</v>
      </c>
      <c r="J1293" s="111">
        <v>1759.5</v>
      </c>
      <c r="K1293" s="122">
        <v>155</v>
      </c>
      <c r="L1293" s="110">
        <f t="shared" si="339"/>
        <v>12769324.344000001</v>
      </c>
      <c r="M1293" s="108"/>
      <c r="N1293" s="108"/>
      <c r="O1293" s="108"/>
      <c r="P1293" s="110">
        <f>'Форма 2'!C1293-M1293-N1293-O1293</f>
        <v>12769324.344000001</v>
      </c>
      <c r="Q1293" s="111">
        <f t="shared" si="340"/>
        <v>4882.3599999999997</v>
      </c>
      <c r="R1293" s="111">
        <f t="shared" si="341"/>
        <v>4882.3599999999997</v>
      </c>
      <c r="S1293" s="112" t="s">
        <v>1280</v>
      </c>
      <c r="T1293" s="107" t="s">
        <v>92</v>
      </c>
      <c r="U1293" s="217"/>
      <c r="V1293" s="85"/>
      <c r="W1293" s="85"/>
      <c r="X1293" s="85"/>
      <c r="Y1293" s="85"/>
      <c r="Z1293" s="85"/>
      <c r="AA1293" s="85"/>
      <c r="AB1293" s="86"/>
      <c r="AC1293" s="86"/>
      <c r="AD1293" s="85"/>
      <c r="AE1293" s="85">
        <v>1</v>
      </c>
      <c r="AF1293" s="85"/>
      <c r="AG1293" s="85"/>
      <c r="AH1293" s="85"/>
      <c r="AI1293" s="85"/>
      <c r="AJ1293" s="85"/>
    </row>
    <row r="1294" spans="1:36" ht="16.5" thickTop="1" thickBot="1">
      <c r="A1294" s="105">
        <f t="shared" si="342"/>
        <v>60</v>
      </c>
      <c r="B1294" s="112" t="s">
        <v>1441</v>
      </c>
      <c r="C1294" s="107">
        <v>1992</v>
      </c>
      <c r="D1294" s="107"/>
      <c r="E1294" s="114" t="s">
        <v>1428</v>
      </c>
      <c r="F1294" s="107">
        <v>5</v>
      </c>
      <c r="G1294" s="107">
        <v>4</v>
      </c>
      <c r="H1294" s="111">
        <v>2625.7</v>
      </c>
      <c r="I1294" s="111">
        <v>2625.7</v>
      </c>
      <c r="J1294" s="111">
        <v>1773</v>
      </c>
      <c r="K1294" s="122">
        <v>142</v>
      </c>
      <c r="L1294" s="110">
        <f t="shared" si="339"/>
        <v>12819612.651999999</v>
      </c>
      <c r="M1294" s="108"/>
      <c r="N1294" s="108"/>
      <c r="O1294" s="108"/>
      <c r="P1294" s="110">
        <f>'Форма 2'!C1294-M1294-N1294-O1294</f>
        <v>12819612.651999999</v>
      </c>
      <c r="Q1294" s="111">
        <f t="shared" si="340"/>
        <v>4882.3599999999997</v>
      </c>
      <c r="R1294" s="111">
        <f t="shared" si="341"/>
        <v>4882.3599999999997</v>
      </c>
      <c r="S1294" s="112" t="s">
        <v>1280</v>
      </c>
      <c r="T1294" s="107" t="s">
        <v>92</v>
      </c>
      <c r="U1294" s="217"/>
      <c r="V1294" s="85"/>
      <c r="W1294" s="85"/>
      <c r="X1294" s="85"/>
      <c r="Y1294" s="85"/>
      <c r="Z1294" s="85"/>
      <c r="AA1294" s="85"/>
      <c r="AB1294" s="86"/>
      <c r="AC1294" s="86"/>
      <c r="AD1294" s="85"/>
      <c r="AE1294" s="85">
        <v>1</v>
      </c>
      <c r="AF1294" s="85"/>
      <c r="AG1294" s="85"/>
      <c r="AH1294" s="85"/>
      <c r="AI1294" s="85"/>
      <c r="AJ1294" s="85"/>
    </row>
    <row r="1295" spans="1:36" ht="16.5" thickTop="1" thickBot="1">
      <c r="A1295" s="105">
        <f t="shared" si="342"/>
        <v>61</v>
      </c>
      <c r="B1295" s="112" t="s">
        <v>1442</v>
      </c>
      <c r="C1295" s="107">
        <v>1991</v>
      </c>
      <c r="D1295" s="107">
        <v>2019</v>
      </c>
      <c r="E1295" s="114" t="s">
        <v>94</v>
      </c>
      <c r="F1295" s="107">
        <v>9</v>
      </c>
      <c r="G1295" s="107">
        <v>2</v>
      </c>
      <c r="H1295" s="111">
        <v>10072.4</v>
      </c>
      <c r="I1295" s="111">
        <v>8371.5</v>
      </c>
      <c r="J1295" s="111">
        <v>7459.5</v>
      </c>
      <c r="K1295" s="122">
        <v>311</v>
      </c>
      <c r="L1295" s="110">
        <f t="shared" si="339"/>
        <v>5557017.8399999999</v>
      </c>
      <c r="M1295" s="108"/>
      <c r="N1295" s="108"/>
      <c r="O1295" s="108"/>
      <c r="P1295" s="110">
        <f>'Форма 2'!C1295-M1295-N1295-O1295</f>
        <v>5557017.8399999999</v>
      </c>
      <c r="Q1295" s="111">
        <f t="shared" si="340"/>
        <v>663.80192796989786</v>
      </c>
      <c r="R1295" s="111">
        <f t="shared" si="341"/>
        <v>663.80192796989786</v>
      </c>
      <c r="S1295" s="112" t="s">
        <v>1280</v>
      </c>
      <c r="T1295" s="107" t="s">
        <v>82</v>
      </c>
      <c r="U1295" s="217"/>
      <c r="V1295" s="85"/>
      <c r="W1295" s="85"/>
      <c r="X1295" s="85"/>
      <c r="Y1295" s="85"/>
      <c r="Z1295" s="172"/>
      <c r="AA1295" s="172"/>
      <c r="AB1295" s="177">
        <v>2</v>
      </c>
      <c r="AC1295" s="154">
        <f>2778508.92*AB1295</f>
        <v>5557017.8399999999</v>
      </c>
      <c r="AD1295" s="85"/>
      <c r="AE1295" s="85"/>
      <c r="AF1295" s="85"/>
      <c r="AG1295" s="166"/>
      <c r="AH1295" s="85"/>
      <c r="AI1295" s="85"/>
      <c r="AJ1295" s="85"/>
    </row>
    <row r="1296" spans="1:36" ht="16.5" thickTop="1" thickBot="1">
      <c r="A1296" s="105">
        <f t="shared" si="342"/>
        <v>62</v>
      </c>
      <c r="B1296" s="112" t="s">
        <v>5029</v>
      </c>
      <c r="C1296" s="107">
        <v>1982</v>
      </c>
      <c r="D1296" s="107"/>
      <c r="E1296" s="114" t="s">
        <v>94</v>
      </c>
      <c r="F1296" s="107">
        <v>9</v>
      </c>
      <c r="G1296" s="107">
        <v>4</v>
      </c>
      <c r="H1296" s="111">
        <v>9691.4</v>
      </c>
      <c r="I1296" s="111">
        <v>8071.7999999999993</v>
      </c>
      <c r="J1296" s="111">
        <v>7684.2</v>
      </c>
      <c r="K1296" s="122">
        <v>347</v>
      </c>
      <c r="L1296" s="110">
        <f t="shared" ref="L1296" si="346">SUM(M1296:P1296)</f>
        <v>13299217.478</v>
      </c>
      <c r="M1296" s="108"/>
      <c r="N1296" s="108"/>
      <c r="O1296" s="108"/>
      <c r="P1296" s="110">
        <f>'Форма 2'!C1296-M1296-N1296-O1296</f>
        <v>13299217.478</v>
      </c>
      <c r="Q1296" s="111">
        <f t="shared" ref="Q1296" si="347">L1296/I1296</f>
        <v>1647.6148415471148</v>
      </c>
      <c r="R1296" s="111">
        <f t="shared" ref="R1296" si="348">Q1296</f>
        <v>1647.6148415471148</v>
      </c>
      <c r="S1296" s="112" t="s">
        <v>1280</v>
      </c>
      <c r="T1296" s="107" t="s">
        <v>92</v>
      </c>
      <c r="U1296" s="219"/>
      <c r="V1296" s="153">
        <v>1</v>
      </c>
      <c r="W1296" s="153"/>
      <c r="X1296" s="153"/>
      <c r="Y1296" s="153"/>
      <c r="Z1296" s="153"/>
      <c r="AA1296" s="153"/>
      <c r="AB1296" s="86"/>
      <c r="AC1296" s="86"/>
      <c r="AD1296" s="153"/>
      <c r="AE1296" s="153"/>
      <c r="AF1296" s="153"/>
      <c r="AG1296" s="85"/>
      <c r="AH1296" s="153"/>
      <c r="AI1296" s="153"/>
      <c r="AJ1296" s="153"/>
    </row>
    <row r="1297" spans="1:36" ht="16.5" thickTop="1" thickBot="1">
      <c r="A1297" s="105">
        <f t="shared" si="342"/>
        <v>63</v>
      </c>
      <c r="B1297" s="112" t="s">
        <v>1443</v>
      </c>
      <c r="C1297" s="107">
        <v>1978</v>
      </c>
      <c r="D1297" s="107"/>
      <c r="E1297" s="114" t="s">
        <v>239</v>
      </c>
      <c r="F1297" s="107">
        <v>5</v>
      </c>
      <c r="G1297" s="107">
        <v>4</v>
      </c>
      <c r="H1297" s="111">
        <v>2960.6</v>
      </c>
      <c r="I1297" s="111">
        <v>2631.3</v>
      </c>
      <c r="J1297" s="111">
        <v>2631.3</v>
      </c>
      <c r="K1297" s="122">
        <v>245</v>
      </c>
      <c r="L1297" s="110">
        <f t="shared" si="339"/>
        <v>27787836.328000002</v>
      </c>
      <c r="M1297" s="108"/>
      <c r="N1297" s="108"/>
      <c r="O1297" s="108"/>
      <c r="P1297" s="110">
        <f>'Форма 2'!C1297-M1297-N1297-O1297</f>
        <v>27787836.328000002</v>
      </c>
      <c r="Q1297" s="111">
        <f t="shared" si="340"/>
        <v>10560.497217345039</v>
      </c>
      <c r="R1297" s="111">
        <f t="shared" si="341"/>
        <v>10560.497217345039</v>
      </c>
      <c r="S1297" s="112" t="s">
        <v>1280</v>
      </c>
      <c r="T1297" s="107" t="s">
        <v>82</v>
      </c>
      <c r="U1297" s="217"/>
      <c r="V1297" s="85"/>
      <c r="W1297" s="85"/>
      <c r="X1297" s="85"/>
      <c r="Y1297" s="85"/>
      <c r="Z1297" s="85"/>
      <c r="AA1297" s="85"/>
      <c r="AB1297" s="86"/>
      <c r="AC1297" s="86"/>
      <c r="AD1297" s="85">
        <v>1</v>
      </c>
      <c r="AE1297" s="85">
        <v>1</v>
      </c>
      <c r="AF1297" s="85"/>
      <c r="AG1297" s="85"/>
      <c r="AH1297" s="85"/>
      <c r="AI1297" s="85"/>
      <c r="AJ1297" s="85"/>
    </row>
    <row r="1298" spans="1:36" ht="16.5" thickTop="1" thickBot="1">
      <c r="A1298" s="105">
        <f>A1297+1</f>
        <v>64</v>
      </c>
      <c r="B1298" s="112" t="s">
        <v>1444</v>
      </c>
      <c r="C1298" s="107">
        <v>1985</v>
      </c>
      <c r="D1298" s="107">
        <v>2019</v>
      </c>
      <c r="E1298" s="114" t="s">
        <v>94</v>
      </c>
      <c r="F1298" s="107">
        <v>9</v>
      </c>
      <c r="G1298" s="107">
        <v>1</v>
      </c>
      <c r="H1298" s="111">
        <v>3732.4</v>
      </c>
      <c r="I1298" s="111">
        <v>3129.5</v>
      </c>
      <c r="J1298" s="111">
        <v>2757.4</v>
      </c>
      <c r="K1298" s="122">
        <v>119</v>
      </c>
      <c r="L1298" s="110">
        <f>SUM(M1298:P1298)</f>
        <v>22840272.504000001</v>
      </c>
      <c r="M1298" s="108"/>
      <c r="N1298" s="108"/>
      <c r="O1298" s="108"/>
      <c r="P1298" s="110">
        <f>'Форма 2'!C1298-M1298-N1298-O1298</f>
        <v>22840272.504000001</v>
      </c>
      <c r="Q1298" s="111">
        <f>L1298/I1298</f>
        <v>7298.3775376258191</v>
      </c>
      <c r="R1298" s="111">
        <f>Q1298</f>
        <v>7298.3775376258191</v>
      </c>
      <c r="S1298" s="112" t="s">
        <v>1280</v>
      </c>
      <c r="T1298" s="107" t="s">
        <v>82</v>
      </c>
      <c r="U1298" s="217"/>
      <c r="V1298" s="85"/>
      <c r="W1298" s="85"/>
      <c r="X1298" s="85"/>
      <c r="Y1298" s="85"/>
      <c r="Z1298" s="85"/>
      <c r="AA1298" s="85"/>
      <c r="AB1298" s="86"/>
      <c r="AC1298" s="86"/>
      <c r="AD1298" s="85">
        <v>1</v>
      </c>
      <c r="AE1298" s="85">
        <v>1</v>
      </c>
      <c r="AF1298" s="85">
        <v>1</v>
      </c>
      <c r="AG1298" s="85"/>
      <c r="AH1298" s="85"/>
      <c r="AI1298" s="85"/>
      <c r="AJ1298" s="85"/>
    </row>
    <row r="1299" spans="1:36" ht="16.5" thickTop="1" thickBot="1">
      <c r="A1299" s="105">
        <f>A1298+1</f>
        <v>65</v>
      </c>
      <c r="B1299" s="112" t="s">
        <v>5082</v>
      </c>
      <c r="C1299" s="107">
        <v>1983</v>
      </c>
      <c r="D1299" s="107">
        <v>2009</v>
      </c>
      <c r="E1299" s="114" t="s">
        <v>94</v>
      </c>
      <c r="F1299" s="107">
        <v>9</v>
      </c>
      <c r="G1299" s="107">
        <v>4</v>
      </c>
      <c r="H1299" s="111">
        <v>9288.4</v>
      </c>
      <c r="I1299" s="111">
        <v>7913.6999999999989</v>
      </c>
      <c r="J1299" s="111">
        <v>7802.3</v>
      </c>
      <c r="K1299" s="122">
        <v>362</v>
      </c>
      <c r="L1299" s="110">
        <f>SUM(M1299:P1299)</f>
        <v>18481965.436000001</v>
      </c>
      <c r="M1299" s="108"/>
      <c r="N1299" s="108"/>
      <c r="O1299" s="108"/>
      <c r="P1299" s="110">
        <f>'Форма 2'!C1299-M1299-N1299-O1299</f>
        <v>18481965.436000001</v>
      </c>
      <c r="Q1299" s="111">
        <f>L1299/I1299</f>
        <v>2335.4392301957369</v>
      </c>
      <c r="R1299" s="111">
        <f>Q1299</f>
        <v>2335.4392301957369</v>
      </c>
      <c r="S1299" s="112" t="s">
        <v>1280</v>
      </c>
      <c r="T1299" s="107" t="s">
        <v>92</v>
      </c>
      <c r="U1299" s="219"/>
      <c r="V1299" s="153">
        <v>1</v>
      </c>
      <c r="W1299" s="153"/>
      <c r="X1299" s="153"/>
      <c r="Y1299" s="153"/>
      <c r="Z1299" s="153"/>
      <c r="AA1299" s="153"/>
      <c r="AB1299" s="86"/>
      <c r="AC1299" s="86"/>
      <c r="AD1299" s="153"/>
      <c r="AE1299" s="153"/>
      <c r="AF1299" s="153"/>
      <c r="AG1299" s="85"/>
      <c r="AH1299" s="153"/>
      <c r="AI1299" s="153"/>
      <c r="AJ1299" s="153"/>
    </row>
    <row r="1300" spans="1:36" ht="16.5" thickTop="1" thickBot="1">
      <c r="A1300" s="105">
        <f>A1298+1</f>
        <v>65</v>
      </c>
      <c r="B1300" s="112" t="s">
        <v>1445</v>
      </c>
      <c r="C1300" s="107">
        <v>1950</v>
      </c>
      <c r="D1300" s="107"/>
      <c r="E1300" s="114" t="s">
        <v>94</v>
      </c>
      <c r="F1300" s="107">
        <v>3</v>
      </c>
      <c r="G1300" s="107">
        <v>3</v>
      </c>
      <c r="H1300" s="111">
        <v>1510.2</v>
      </c>
      <c r="I1300" s="111">
        <v>1510.2</v>
      </c>
      <c r="J1300" s="111">
        <v>1510.2</v>
      </c>
      <c r="K1300" s="122">
        <v>54</v>
      </c>
      <c r="L1300" s="110">
        <f t="shared" si="339"/>
        <v>29228169.168000001</v>
      </c>
      <c r="M1300" s="108"/>
      <c r="N1300" s="108"/>
      <c r="O1300" s="108"/>
      <c r="P1300" s="110">
        <f>'Форма 2'!C1300-M1300-N1300-O1300</f>
        <v>29228169.168000001</v>
      </c>
      <c r="Q1300" s="111">
        <f t="shared" si="340"/>
        <v>19353.84</v>
      </c>
      <c r="R1300" s="111">
        <f t="shared" si="341"/>
        <v>19353.84</v>
      </c>
      <c r="S1300" s="112" t="s">
        <v>1280</v>
      </c>
      <c r="T1300" s="107" t="s">
        <v>82</v>
      </c>
      <c r="U1300" s="217"/>
      <c r="V1300" s="85"/>
      <c r="W1300" s="85"/>
      <c r="X1300" s="85"/>
      <c r="Y1300" s="85"/>
      <c r="Z1300" s="85"/>
      <c r="AA1300" s="85"/>
      <c r="AB1300" s="86"/>
      <c r="AC1300" s="86"/>
      <c r="AD1300" s="85">
        <v>1</v>
      </c>
      <c r="AE1300" s="85">
        <v>1</v>
      </c>
      <c r="AF1300" s="85">
        <v>1</v>
      </c>
      <c r="AG1300" s="85"/>
      <c r="AH1300" s="85">
        <v>1</v>
      </c>
      <c r="AI1300" s="85"/>
      <c r="AJ1300" s="85"/>
    </row>
    <row r="1301" spans="1:36" ht="16.5" thickTop="1" thickBot="1">
      <c r="A1301" s="105">
        <f t="shared" si="342"/>
        <v>66</v>
      </c>
      <c r="B1301" s="112" t="s">
        <v>1446</v>
      </c>
      <c r="C1301" s="107">
        <v>1977</v>
      </c>
      <c r="D1301" s="107"/>
      <c r="E1301" s="114" t="s">
        <v>1153</v>
      </c>
      <c r="F1301" s="107">
        <v>5</v>
      </c>
      <c r="G1301" s="107">
        <v>6</v>
      </c>
      <c r="H1301" s="111">
        <v>3553.2</v>
      </c>
      <c r="I1301" s="111">
        <v>2586.6999999999998</v>
      </c>
      <c r="J1301" s="111">
        <v>2586.6999999999998</v>
      </c>
      <c r="K1301" s="122">
        <v>126</v>
      </c>
      <c r="L1301" s="110">
        <f t="shared" si="339"/>
        <v>16001907.264</v>
      </c>
      <c r="M1301" s="108"/>
      <c r="N1301" s="108"/>
      <c r="O1301" s="108"/>
      <c r="P1301" s="110">
        <f>'Форма 2'!C1301-M1301-N1301-O1301</f>
        <v>16001907.264</v>
      </c>
      <c r="Q1301" s="111">
        <f t="shared" si="340"/>
        <v>6186.2246352495467</v>
      </c>
      <c r="R1301" s="111">
        <f t="shared" si="341"/>
        <v>6186.2246352495467</v>
      </c>
      <c r="S1301" s="112" t="s">
        <v>1280</v>
      </c>
      <c r="T1301" s="107" t="s">
        <v>82</v>
      </c>
      <c r="U1301" s="217"/>
      <c r="V1301" s="85"/>
      <c r="W1301" s="85"/>
      <c r="X1301" s="85"/>
      <c r="Y1301" s="85"/>
      <c r="Z1301" s="85"/>
      <c r="AA1301" s="85"/>
      <c r="AB1301" s="86"/>
      <c r="AC1301" s="86"/>
      <c r="AD1301" s="85">
        <v>1</v>
      </c>
      <c r="AE1301" s="85"/>
      <c r="AF1301" s="85"/>
      <c r="AG1301" s="85"/>
      <c r="AH1301" s="85"/>
      <c r="AI1301" s="85"/>
      <c r="AJ1301" s="85"/>
    </row>
    <row r="1302" spans="1:36" ht="16.5" thickTop="1" thickBot="1">
      <c r="A1302" s="105">
        <f t="shared" si="342"/>
        <v>67</v>
      </c>
      <c r="B1302" s="112" t="s">
        <v>1447</v>
      </c>
      <c r="C1302" s="107">
        <v>1979</v>
      </c>
      <c r="D1302" s="107"/>
      <c r="E1302" s="114" t="s">
        <v>80</v>
      </c>
      <c r="F1302" s="107">
        <v>5</v>
      </c>
      <c r="G1302" s="107">
        <v>4</v>
      </c>
      <c r="H1302" s="111">
        <v>2907.6</v>
      </c>
      <c r="I1302" s="111">
        <v>2655.7</v>
      </c>
      <c r="J1302" s="111">
        <v>2655.7</v>
      </c>
      <c r="K1302" s="122">
        <v>104</v>
      </c>
      <c r="L1302" s="110">
        <f t="shared" ref="L1302:L1345" si="349">SUM(M1302:P1302)</f>
        <v>13094434.752</v>
      </c>
      <c r="M1302" s="108"/>
      <c r="N1302" s="108"/>
      <c r="O1302" s="108"/>
      <c r="P1302" s="110">
        <f>'Форма 2'!C1302-M1302-N1302-O1302</f>
        <v>13094434.752</v>
      </c>
      <c r="Q1302" s="111">
        <f t="shared" ref="Q1302:Q1345" si="350">L1302/I1302</f>
        <v>4930.6904966675456</v>
      </c>
      <c r="R1302" s="111">
        <f t="shared" ref="R1302:R1345" si="351">Q1302</f>
        <v>4930.6904966675456</v>
      </c>
      <c r="S1302" s="112" t="s">
        <v>1280</v>
      </c>
      <c r="T1302" s="107" t="s">
        <v>82</v>
      </c>
      <c r="U1302" s="217"/>
      <c r="V1302" s="85"/>
      <c r="W1302" s="85"/>
      <c r="X1302" s="85"/>
      <c r="Y1302" s="85"/>
      <c r="Z1302" s="85"/>
      <c r="AA1302" s="85"/>
      <c r="AB1302" s="86"/>
      <c r="AC1302" s="86"/>
      <c r="AD1302" s="85">
        <v>1</v>
      </c>
      <c r="AE1302" s="85"/>
      <c r="AF1302" s="85"/>
      <c r="AG1302" s="85"/>
      <c r="AH1302" s="85"/>
      <c r="AI1302" s="85"/>
      <c r="AJ1302" s="85"/>
    </row>
    <row r="1303" spans="1:36" ht="16.5" thickTop="1" thickBot="1">
      <c r="A1303" s="105">
        <f t="shared" si="342"/>
        <v>68</v>
      </c>
      <c r="B1303" s="112" t="s">
        <v>1448</v>
      </c>
      <c r="C1303" s="107">
        <v>1955</v>
      </c>
      <c r="D1303" s="107"/>
      <c r="E1303" s="114" t="s">
        <v>244</v>
      </c>
      <c r="F1303" s="107">
        <v>2</v>
      </c>
      <c r="G1303" s="107">
        <v>1</v>
      </c>
      <c r="H1303" s="111">
        <v>418.1</v>
      </c>
      <c r="I1303" s="111">
        <v>388.2</v>
      </c>
      <c r="J1303" s="111">
        <v>388.2</v>
      </c>
      <c r="K1303" s="122">
        <v>23</v>
      </c>
      <c r="L1303" s="110">
        <f t="shared" si="349"/>
        <v>3995944.7590000001</v>
      </c>
      <c r="M1303" s="108"/>
      <c r="N1303" s="108"/>
      <c r="O1303" s="108"/>
      <c r="P1303" s="110">
        <f>'Форма 2'!C1303-M1303-N1303-O1303</f>
        <v>3995944.7590000001</v>
      </c>
      <c r="Q1303" s="111">
        <f t="shared" si="350"/>
        <v>10293.520759917568</v>
      </c>
      <c r="R1303" s="111">
        <f t="shared" si="351"/>
        <v>10293.520759917568</v>
      </c>
      <c r="S1303" s="112" t="s">
        <v>1280</v>
      </c>
      <c r="T1303" s="107" t="s">
        <v>82</v>
      </c>
      <c r="U1303" s="217"/>
      <c r="V1303" s="85"/>
      <c r="W1303" s="85"/>
      <c r="X1303" s="85"/>
      <c r="Y1303" s="85"/>
      <c r="Z1303" s="85"/>
      <c r="AA1303" s="85"/>
      <c r="AB1303" s="86"/>
      <c r="AC1303" s="86"/>
      <c r="AD1303" s="85">
        <v>1</v>
      </c>
      <c r="AE1303" s="85"/>
      <c r="AF1303" s="85"/>
      <c r="AG1303" s="85"/>
      <c r="AH1303" s="85"/>
      <c r="AI1303" s="85"/>
      <c r="AJ1303" s="85"/>
    </row>
    <row r="1304" spans="1:36" ht="16.5" thickTop="1" thickBot="1">
      <c r="A1304" s="105">
        <f t="shared" si="342"/>
        <v>69</v>
      </c>
      <c r="B1304" s="112" t="s">
        <v>1449</v>
      </c>
      <c r="C1304" s="107">
        <v>1955</v>
      </c>
      <c r="D1304" s="107"/>
      <c r="E1304" s="114" t="s">
        <v>244</v>
      </c>
      <c r="F1304" s="107">
        <v>2</v>
      </c>
      <c r="G1304" s="107">
        <v>2</v>
      </c>
      <c r="H1304" s="111">
        <v>592.9</v>
      </c>
      <c r="I1304" s="111">
        <v>305</v>
      </c>
      <c r="J1304" s="111">
        <v>305</v>
      </c>
      <c r="K1304" s="122">
        <v>18</v>
      </c>
      <c r="L1304" s="110">
        <f t="shared" si="349"/>
        <v>5666576.5309999995</v>
      </c>
      <c r="M1304" s="108"/>
      <c r="N1304" s="108"/>
      <c r="O1304" s="108"/>
      <c r="P1304" s="110">
        <f>'Форма 2'!C1304-M1304-N1304-O1304</f>
        <v>5666576.5309999995</v>
      </c>
      <c r="Q1304" s="111">
        <f t="shared" si="350"/>
        <v>18578.939445901637</v>
      </c>
      <c r="R1304" s="111">
        <f t="shared" si="351"/>
        <v>18578.939445901637</v>
      </c>
      <c r="S1304" s="112" t="s">
        <v>1280</v>
      </c>
      <c r="T1304" s="107" t="s">
        <v>82</v>
      </c>
      <c r="U1304" s="217"/>
      <c r="V1304" s="85"/>
      <c r="W1304" s="85"/>
      <c r="X1304" s="85"/>
      <c r="Y1304" s="85"/>
      <c r="Z1304" s="85"/>
      <c r="AA1304" s="85"/>
      <c r="AB1304" s="86"/>
      <c r="AC1304" s="86"/>
      <c r="AD1304" s="85">
        <v>1</v>
      </c>
      <c r="AE1304" s="85"/>
      <c r="AF1304" s="85"/>
      <c r="AG1304" s="85"/>
      <c r="AH1304" s="85"/>
      <c r="AI1304" s="85"/>
      <c r="AJ1304" s="85"/>
    </row>
    <row r="1305" spans="1:36" ht="16.5" thickTop="1" thickBot="1">
      <c r="A1305" s="105">
        <f t="shared" si="342"/>
        <v>70</v>
      </c>
      <c r="B1305" s="112" t="s">
        <v>1450</v>
      </c>
      <c r="C1305" s="107">
        <v>1953</v>
      </c>
      <c r="D1305" s="107"/>
      <c r="E1305" s="114" t="s">
        <v>244</v>
      </c>
      <c r="F1305" s="107">
        <v>2</v>
      </c>
      <c r="G1305" s="107">
        <v>1</v>
      </c>
      <c r="H1305" s="111">
        <v>403.8</v>
      </c>
      <c r="I1305" s="111">
        <v>369.3</v>
      </c>
      <c r="J1305" s="111">
        <v>243</v>
      </c>
      <c r="K1305" s="122">
        <v>17</v>
      </c>
      <c r="L1305" s="110">
        <f t="shared" si="349"/>
        <v>4574266.59</v>
      </c>
      <c r="M1305" s="108"/>
      <c r="N1305" s="108"/>
      <c r="O1305" s="108"/>
      <c r="P1305" s="110">
        <f>'Форма 2'!C1305-M1305-N1305-O1305</f>
        <v>4574266.59</v>
      </c>
      <c r="Q1305" s="111">
        <f t="shared" si="350"/>
        <v>12386.316246953695</v>
      </c>
      <c r="R1305" s="111">
        <f t="shared" si="351"/>
        <v>12386.316246953695</v>
      </c>
      <c r="S1305" s="112" t="s">
        <v>1280</v>
      </c>
      <c r="T1305" s="107" t="s">
        <v>82</v>
      </c>
      <c r="U1305" s="217">
        <v>1</v>
      </c>
      <c r="V1305" s="85">
        <v>1</v>
      </c>
      <c r="W1305" s="85"/>
      <c r="X1305" s="85">
        <v>1</v>
      </c>
      <c r="Y1305" s="85">
        <v>1</v>
      </c>
      <c r="Z1305" s="85">
        <v>1</v>
      </c>
      <c r="AA1305" s="85"/>
      <c r="AB1305" s="86"/>
      <c r="AC1305" s="86"/>
      <c r="AD1305" s="85"/>
      <c r="AE1305" s="85"/>
      <c r="AF1305" s="85"/>
      <c r="AG1305" s="85"/>
      <c r="AH1305" s="85"/>
      <c r="AI1305" s="85"/>
      <c r="AJ1305" s="85"/>
    </row>
    <row r="1306" spans="1:36" ht="16.5" thickTop="1" thickBot="1">
      <c r="A1306" s="105">
        <f t="shared" si="342"/>
        <v>71</v>
      </c>
      <c r="B1306" s="112" t="s">
        <v>1451</v>
      </c>
      <c r="C1306" s="107">
        <v>1990</v>
      </c>
      <c r="D1306" s="107"/>
      <c r="E1306" s="114" t="s">
        <v>80</v>
      </c>
      <c r="F1306" s="107">
        <v>4</v>
      </c>
      <c r="G1306" s="107">
        <v>3</v>
      </c>
      <c r="H1306" s="111">
        <v>3886.8</v>
      </c>
      <c r="I1306" s="111">
        <v>2280.3000000000002</v>
      </c>
      <c r="J1306" s="111">
        <v>2203.1999999999998</v>
      </c>
      <c r="K1306" s="122">
        <v>104</v>
      </c>
      <c r="L1306" s="110">
        <f t="shared" si="349"/>
        <v>18976756.848000001</v>
      </c>
      <c r="M1306" s="108"/>
      <c r="N1306" s="108"/>
      <c r="O1306" s="108"/>
      <c r="P1306" s="110">
        <f>'Форма 2'!C1306-M1306-N1306-O1306</f>
        <v>18976756.848000001</v>
      </c>
      <c r="Q1306" s="111">
        <f t="shared" si="350"/>
        <v>8322.0439626364951</v>
      </c>
      <c r="R1306" s="111">
        <f t="shared" si="351"/>
        <v>8322.0439626364951</v>
      </c>
      <c r="S1306" s="112" t="s">
        <v>1280</v>
      </c>
      <c r="T1306" s="107" t="s">
        <v>82</v>
      </c>
      <c r="U1306" s="217"/>
      <c r="V1306" s="85"/>
      <c r="W1306" s="85"/>
      <c r="X1306" s="85"/>
      <c r="Y1306" s="85"/>
      <c r="Z1306" s="85"/>
      <c r="AA1306" s="85"/>
      <c r="AB1306" s="86"/>
      <c r="AC1306" s="86"/>
      <c r="AD1306" s="85"/>
      <c r="AE1306" s="85">
        <v>1</v>
      </c>
      <c r="AF1306" s="85"/>
      <c r="AG1306" s="85"/>
      <c r="AH1306" s="85"/>
      <c r="AI1306" s="85"/>
      <c r="AJ1306" s="85"/>
    </row>
    <row r="1307" spans="1:36" ht="16.5" thickTop="1" thickBot="1">
      <c r="A1307" s="105">
        <f t="shared" si="342"/>
        <v>72</v>
      </c>
      <c r="B1307" s="112" t="s">
        <v>1452</v>
      </c>
      <c r="C1307" s="107">
        <v>1992</v>
      </c>
      <c r="D1307" s="107">
        <v>2019</v>
      </c>
      <c r="E1307" s="114" t="s">
        <v>239</v>
      </c>
      <c r="F1307" s="107">
        <v>5</v>
      </c>
      <c r="G1307" s="107">
        <v>4</v>
      </c>
      <c r="H1307" s="111">
        <v>2970.9</v>
      </c>
      <c r="I1307" s="111">
        <v>2630.2</v>
      </c>
      <c r="J1307" s="111">
        <v>2630.2</v>
      </c>
      <c r="K1307" s="122">
        <v>142</v>
      </c>
      <c r="L1307" s="110">
        <f t="shared" si="349"/>
        <v>14505003.323999999</v>
      </c>
      <c r="M1307" s="108"/>
      <c r="N1307" s="108"/>
      <c r="O1307" s="108"/>
      <c r="P1307" s="110">
        <f>'Форма 2'!C1307-M1307-N1307-O1307</f>
        <v>14505003.323999999</v>
      </c>
      <c r="Q1307" s="111">
        <f t="shared" si="350"/>
        <v>5514.7910136111323</v>
      </c>
      <c r="R1307" s="111">
        <f t="shared" si="351"/>
        <v>5514.7910136111323</v>
      </c>
      <c r="S1307" s="112" t="s">
        <v>1280</v>
      </c>
      <c r="T1307" s="107" t="s">
        <v>92</v>
      </c>
      <c r="U1307" s="217"/>
      <c r="V1307" s="85"/>
      <c r="W1307" s="85"/>
      <c r="X1307" s="85"/>
      <c r="Y1307" s="85"/>
      <c r="Z1307" s="85"/>
      <c r="AA1307" s="85"/>
      <c r="AB1307" s="86"/>
      <c r="AC1307" s="86"/>
      <c r="AD1307" s="85"/>
      <c r="AE1307" s="85">
        <v>1</v>
      </c>
      <c r="AF1307" s="85"/>
      <c r="AG1307" s="85"/>
      <c r="AH1307" s="85"/>
      <c r="AI1307" s="85"/>
      <c r="AJ1307" s="85"/>
    </row>
    <row r="1308" spans="1:36" ht="16.5" thickTop="1" thickBot="1">
      <c r="A1308" s="105">
        <f>A1307+1</f>
        <v>73</v>
      </c>
      <c r="B1308" s="112" t="s">
        <v>5154</v>
      </c>
      <c r="C1308" s="107">
        <v>1988</v>
      </c>
      <c r="D1308" s="107"/>
      <c r="E1308" s="114" t="s">
        <v>94</v>
      </c>
      <c r="F1308" s="107">
        <v>3</v>
      </c>
      <c r="G1308" s="107">
        <v>3</v>
      </c>
      <c r="H1308" s="111">
        <v>1970.1</v>
      </c>
      <c r="I1308" s="111">
        <v>1024.7</v>
      </c>
      <c r="J1308" s="111">
        <v>1024.7</v>
      </c>
      <c r="K1308" s="122">
        <v>90</v>
      </c>
      <c r="L1308" s="110">
        <f t="shared" ref="L1308" si="352">SUM(M1308:P1308)</f>
        <v>58807.485000000001</v>
      </c>
      <c r="M1308" s="108"/>
      <c r="N1308" s="108"/>
      <c r="O1308" s="108"/>
      <c r="P1308" s="110">
        <f>'Форма 2'!C1308-M1308-N1308-O1308</f>
        <v>58807.485000000001</v>
      </c>
      <c r="Q1308" s="111">
        <f t="shared" ref="Q1308" si="353">L1308/I1308</f>
        <v>57.389953157021566</v>
      </c>
      <c r="R1308" s="111">
        <f t="shared" ref="R1308" si="354">Q1308</f>
        <v>57.389953157021566</v>
      </c>
      <c r="S1308" s="112" t="s">
        <v>1280</v>
      </c>
      <c r="T1308" s="107" t="s">
        <v>92</v>
      </c>
      <c r="U1308" s="219"/>
      <c r="V1308" s="153"/>
      <c r="W1308" s="153"/>
      <c r="X1308" s="153"/>
      <c r="Y1308" s="153"/>
      <c r="Z1308" s="153"/>
      <c r="AA1308" s="153"/>
      <c r="AB1308" s="86"/>
      <c r="AC1308" s="86"/>
      <c r="AD1308" s="153"/>
      <c r="AE1308" s="153"/>
      <c r="AF1308" s="153"/>
      <c r="AG1308" s="85"/>
      <c r="AH1308" s="153"/>
      <c r="AI1308" s="153"/>
      <c r="AJ1308" s="153">
        <v>1</v>
      </c>
    </row>
    <row r="1309" spans="1:36" ht="16.5" thickTop="1" thickBot="1">
      <c r="A1309" s="105">
        <f>A1308+1</f>
        <v>74</v>
      </c>
      <c r="B1309" s="112" t="s">
        <v>1453</v>
      </c>
      <c r="C1309" s="107">
        <v>1984</v>
      </c>
      <c r="D1309" s="107"/>
      <c r="E1309" s="114" t="s">
        <v>80</v>
      </c>
      <c r="F1309" s="107">
        <v>3</v>
      </c>
      <c r="G1309" s="107">
        <v>3</v>
      </c>
      <c r="H1309" s="111">
        <v>2543</v>
      </c>
      <c r="I1309" s="111">
        <v>1703.5</v>
      </c>
      <c r="J1309" s="111">
        <v>1703.5</v>
      </c>
      <c r="K1309" s="122">
        <v>76</v>
      </c>
      <c r="L1309" s="110">
        <f t="shared" si="349"/>
        <v>24304442.77</v>
      </c>
      <c r="M1309" s="108"/>
      <c r="N1309" s="108"/>
      <c r="O1309" s="108"/>
      <c r="P1309" s="110">
        <f>'Форма 2'!C1309-M1309-N1309-O1309</f>
        <v>24304442.77</v>
      </c>
      <c r="Q1309" s="111">
        <f t="shared" si="350"/>
        <v>14267.357070736718</v>
      </c>
      <c r="R1309" s="111">
        <f t="shared" si="351"/>
        <v>14267.357070736718</v>
      </c>
      <c r="S1309" s="112" t="s">
        <v>1280</v>
      </c>
      <c r="T1309" s="107" t="s">
        <v>82</v>
      </c>
      <c r="U1309" s="217"/>
      <c r="V1309" s="85"/>
      <c r="W1309" s="85"/>
      <c r="X1309" s="85"/>
      <c r="Y1309" s="85"/>
      <c r="Z1309" s="85"/>
      <c r="AA1309" s="85"/>
      <c r="AB1309" s="86"/>
      <c r="AC1309" s="86"/>
      <c r="AD1309" s="85">
        <v>1</v>
      </c>
      <c r="AE1309" s="85"/>
      <c r="AF1309" s="85"/>
      <c r="AG1309" s="85"/>
      <c r="AH1309" s="85"/>
      <c r="AI1309" s="85"/>
      <c r="AJ1309" s="85"/>
    </row>
    <row r="1310" spans="1:36" ht="16.5" thickTop="1" thickBot="1">
      <c r="A1310" s="105">
        <f t="shared" si="342"/>
        <v>75</v>
      </c>
      <c r="B1310" s="112" t="s">
        <v>1454</v>
      </c>
      <c r="C1310" s="107">
        <v>1980</v>
      </c>
      <c r="D1310" s="107"/>
      <c r="E1310" s="114" t="s">
        <v>1153</v>
      </c>
      <c r="F1310" s="107">
        <v>5</v>
      </c>
      <c r="G1310" s="107">
        <v>4</v>
      </c>
      <c r="H1310" s="111">
        <v>2899.2</v>
      </c>
      <c r="I1310" s="111">
        <v>2594.3000000000002</v>
      </c>
      <c r="J1310" s="111">
        <v>2594.3000000000002</v>
      </c>
      <c r="K1310" s="122">
        <v>114</v>
      </c>
      <c r="L1310" s="110">
        <f t="shared" si="349"/>
        <v>13056605.184</v>
      </c>
      <c r="M1310" s="108"/>
      <c r="N1310" s="108"/>
      <c r="O1310" s="108"/>
      <c r="P1310" s="110">
        <f>'Форма 2'!C1310-M1310-N1310-O1310</f>
        <v>13056605.184</v>
      </c>
      <c r="Q1310" s="111">
        <f t="shared" si="350"/>
        <v>5032.8046810314918</v>
      </c>
      <c r="R1310" s="111">
        <f t="shared" si="351"/>
        <v>5032.8046810314918</v>
      </c>
      <c r="S1310" s="112" t="s">
        <v>1280</v>
      </c>
      <c r="T1310" s="107" t="s">
        <v>82</v>
      </c>
      <c r="U1310" s="217"/>
      <c r="V1310" s="85"/>
      <c r="W1310" s="85"/>
      <c r="X1310" s="85"/>
      <c r="Y1310" s="85"/>
      <c r="Z1310" s="85"/>
      <c r="AA1310" s="85"/>
      <c r="AB1310" s="86"/>
      <c r="AC1310" s="86"/>
      <c r="AD1310" s="85">
        <v>1</v>
      </c>
      <c r="AE1310" s="85"/>
      <c r="AF1310" s="85"/>
      <c r="AG1310" s="85"/>
      <c r="AH1310" s="85"/>
      <c r="AI1310" s="85"/>
      <c r="AJ1310" s="85"/>
    </row>
    <row r="1311" spans="1:36" ht="16.5" thickTop="1" thickBot="1">
      <c r="A1311" s="105">
        <f t="shared" si="342"/>
        <v>76</v>
      </c>
      <c r="B1311" s="112" t="s">
        <v>1455</v>
      </c>
      <c r="C1311" s="107">
        <v>1982</v>
      </c>
      <c r="D1311" s="107"/>
      <c r="E1311" s="114" t="s">
        <v>884</v>
      </c>
      <c r="F1311" s="107">
        <v>5</v>
      </c>
      <c r="G1311" s="107">
        <v>8</v>
      </c>
      <c r="H1311" s="111">
        <v>5168.3</v>
      </c>
      <c r="I1311" s="111">
        <v>5168.3</v>
      </c>
      <c r="J1311" s="111">
        <v>3497.1</v>
      </c>
      <c r="K1311" s="122">
        <v>273</v>
      </c>
      <c r="L1311" s="110">
        <f t="shared" si="349"/>
        <v>4217901.3130000001</v>
      </c>
      <c r="M1311" s="108"/>
      <c r="N1311" s="108"/>
      <c r="O1311" s="108"/>
      <c r="P1311" s="110">
        <f>'Форма 2'!C1311-M1311-N1311-O1311</f>
        <v>4217901.3130000001</v>
      </c>
      <c r="Q1311" s="111">
        <f t="shared" si="350"/>
        <v>816.11</v>
      </c>
      <c r="R1311" s="111">
        <f t="shared" si="351"/>
        <v>816.11</v>
      </c>
      <c r="S1311" s="112" t="s">
        <v>1280</v>
      </c>
      <c r="T1311" s="107" t="s">
        <v>82</v>
      </c>
      <c r="U1311" s="217"/>
      <c r="V1311" s="85"/>
      <c r="W1311" s="85"/>
      <c r="X1311" s="85"/>
      <c r="Y1311" s="85"/>
      <c r="Z1311" s="85"/>
      <c r="AA1311" s="85"/>
      <c r="AB1311" s="86"/>
      <c r="AC1311" s="86"/>
      <c r="AD1311" s="85"/>
      <c r="AE1311" s="85"/>
      <c r="AF1311" s="85">
        <v>1</v>
      </c>
      <c r="AG1311" s="85"/>
      <c r="AH1311" s="85"/>
      <c r="AI1311" s="85"/>
      <c r="AJ1311" s="85"/>
    </row>
    <row r="1312" spans="1:36" ht="16.5" thickTop="1" thickBot="1">
      <c r="A1312" s="105">
        <f t="shared" si="342"/>
        <v>77</v>
      </c>
      <c r="B1312" s="112" t="s">
        <v>1456</v>
      </c>
      <c r="C1312" s="107">
        <v>1971</v>
      </c>
      <c r="D1312" s="107">
        <v>1971</v>
      </c>
      <c r="E1312" s="114" t="s">
        <v>80</v>
      </c>
      <c r="F1312" s="107">
        <v>5</v>
      </c>
      <c r="G1312" s="107">
        <v>4</v>
      </c>
      <c r="H1312" s="111">
        <v>3643.4</v>
      </c>
      <c r="I1312" s="111">
        <v>3643.4</v>
      </c>
      <c r="J1312" s="111">
        <v>3209.5</v>
      </c>
      <c r="K1312" s="122">
        <v>159</v>
      </c>
      <c r="L1312" s="110">
        <f t="shared" si="349"/>
        <v>16408124.768000001</v>
      </c>
      <c r="M1312" s="108"/>
      <c r="N1312" s="108"/>
      <c r="O1312" s="108"/>
      <c r="P1312" s="110">
        <f>'Форма 2'!C1312-M1312-N1312-O1312</f>
        <v>16408124.768000001</v>
      </c>
      <c r="Q1312" s="111">
        <f t="shared" si="350"/>
        <v>4503.5200000000004</v>
      </c>
      <c r="R1312" s="111">
        <f t="shared" si="351"/>
        <v>4503.5200000000004</v>
      </c>
      <c r="S1312" s="112" t="s">
        <v>1280</v>
      </c>
      <c r="T1312" s="107" t="s">
        <v>92</v>
      </c>
      <c r="U1312" s="217"/>
      <c r="V1312" s="85"/>
      <c r="W1312" s="85"/>
      <c r="X1312" s="85"/>
      <c r="Y1312" s="85"/>
      <c r="Z1312" s="85"/>
      <c r="AA1312" s="85"/>
      <c r="AB1312" s="86"/>
      <c r="AC1312" s="86"/>
      <c r="AD1312" s="85">
        <v>1</v>
      </c>
      <c r="AE1312" s="85"/>
      <c r="AF1312" s="85"/>
      <c r="AG1312" s="85"/>
      <c r="AH1312" s="85"/>
      <c r="AI1312" s="85"/>
      <c r="AJ1312" s="85"/>
    </row>
    <row r="1313" spans="1:36" ht="16.5" thickTop="1" thickBot="1">
      <c r="A1313" s="105">
        <f t="shared" si="342"/>
        <v>78</v>
      </c>
      <c r="B1313" s="112" t="s">
        <v>1457</v>
      </c>
      <c r="C1313" s="107">
        <v>1976</v>
      </c>
      <c r="D1313" s="107">
        <v>1976</v>
      </c>
      <c r="E1313" s="114" t="s">
        <v>80</v>
      </c>
      <c r="F1313" s="107">
        <v>5</v>
      </c>
      <c r="G1313" s="107">
        <v>4</v>
      </c>
      <c r="H1313" s="111">
        <v>3678.1</v>
      </c>
      <c r="I1313" s="111">
        <v>3678.1</v>
      </c>
      <c r="J1313" s="111">
        <v>3354.8</v>
      </c>
      <c r="K1313" s="122">
        <v>160</v>
      </c>
      <c r="L1313" s="110">
        <f t="shared" si="349"/>
        <v>16564396.912</v>
      </c>
      <c r="M1313" s="108"/>
      <c r="N1313" s="108"/>
      <c r="O1313" s="108"/>
      <c r="P1313" s="110">
        <f>'Форма 2'!C1313-M1313-N1313-O1313</f>
        <v>16564396.912</v>
      </c>
      <c r="Q1313" s="111">
        <f t="shared" si="350"/>
        <v>4503.5200000000004</v>
      </c>
      <c r="R1313" s="111">
        <f t="shared" si="351"/>
        <v>4503.5200000000004</v>
      </c>
      <c r="S1313" s="112" t="s">
        <v>1280</v>
      </c>
      <c r="T1313" s="107" t="s">
        <v>92</v>
      </c>
      <c r="U1313" s="217"/>
      <c r="V1313" s="85"/>
      <c r="W1313" s="85"/>
      <c r="X1313" s="85"/>
      <c r="Y1313" s="85"/>
      <c r="Z1313" s="85"/>
      <c r="AA1313" s="85"/>
      <c r="AB1313" s="86"/>
      <c r="AC1313" s="86"/>
      <c r="AD1313" s="85">
        <v>1</v>
      </c>
      <c r="AE1313" s="85"/>
      <c r="AF1313" s="85"/>
      <c r="AG1313" s="85"/>
      <c r="AH1313" s="85"/>
      <c r="AI1313" s="85"/>
      <c r="AJ1313" s="85"/>
    </row>
    <row r="1314" spans="1:36" ht="16.5" thickTop="1" thickBot="1">
      <c r="A1314" s="105">
        <f t="shared" si="342"/>
        <v>79</v>
      </c>
      <c r="B1314" s="112" t="s">
        <v>1458</v>
      </c>
      <c r="C1314" s="107">
        <v>1994</v>
      </c>
      <c r="D1314" s="107">
        <v>2019</v>
      </c>
      <c r="E1314" s="114" t="s">
        <v>94</v>
      </c>
      <c r="F1314" s="107">
        <v>10</v>
      </c>
      <c r="G1314" s="107">
        <v>4</v>
      </c>
      <c r="H1314" s="111">
        <v>10814</v>
      </c>
      <c r="I1314" s="111">
        <v>8946</v>
      </c>
      <c r="J1314" s="111">
        <v>8882</v>
      </c>
      <c r="K1314" s="122">
        <v>395</v>
      </c>
      <c r="L1314" s="110">
        <f t="shared" si="349"/>
        <v>26562951.039999999</v>
      </c>
      <c r="M1314" s="108"/>
      <c r="N1314" s="108"/>
      <c r="O1314" s="108"/>
      <c r="P1314" s="110">
        <f>'Форма 2'!C1314-M1314-N1314-O1314</f>
        <v>26562951.039999999</v>
      </c>
      <c r="Q1314" s="111">
        <f t="shared" si="350"/>
        <v>2969.2545316342498</v>
      </c>
      <c r="R1314" s="111">
        <f t="shared" si="351"/>
        <v>2969.2545316342498</v>
      </c>
      <c r="S1314" s="112" t="s">
        <v>1280</v>
      </c>
      <c r="T1314" s="107" t="s">
        <v>82</v>
      </c>
      <c r="U1314" s="217">
        <v>1</v>
      </c>
      <c r="V1314" s="85"/>
      <c r="W1314" s="85"/>
      <c r="X1314" s="85"/>
      <c r="Y1314" s="85"/>
      <c r="Z1314" s="85"/>
      <c r="AA1314" s="85"/>
      <c r="AB1314" s="168">
        <v>4</v>
      </c>
      <c r="AC1314" s="86">
        <f>3930316.8*AB1314</f>
        <v>15721267.199999999</v>
      </c>
      <c r="AD1314" s="85"/>
      <c r="AE1314" s="85"/>
      <c r="AF1314" s="85"/>
      <c r="AG1314" s="85"/>
      <c r="AH1314" s="85"/>
      <c r="AI1314" s="85"/>
      <c r="AJ1314" s="85"/>
    </row>
    <row r="1315" spans="1:36" ht="16.5" thickTop="1" thickBot="1">
      <c r="A1315" s="105">
        <f t="shared" si="342"/>
        <v>80</v>
      </c>
      <c r="B1315" s="112" t="s">
        <v>5095</v>
      </c>
      <c r="C1315" s="107">
        <v>2007</v>
      </c>
      <c r="D1315" s="107"/>
      <c r="E1315" s="114" t="s">
        <v>94</v>
      </c>
      <c r="F1315" s="107">
        <v>4</v>
      </c>
      <c r="G1315" s="107">
        <v>1</v>
      </c>
      <c r="H1315" s="111">
        <v>1005.4000000000001</v>
      </c>
      <c r="I1315" s="111">
        <v>911.7</v>
      </c>
      <c r="J1315" s="111">
        <v>761.7</v>
      </c>
      <c r="K1315" s="122">
        <v>33</v>
      </c>
      <c r="L1315" s="110">
        <f t="shared" ref="L1315" si="355">SUM(M1315:P1315)</f>
        <v>25255.648000000005</v>
      </c>
      <c r="M1315" s="108"/>
      <c r="N1315" s="108"/>
      <c r="O1315" s="108"/>
      <c r="P1315" s="110">
        <f>'Форма 2'!C1315-M1315-N1315-O1315</f>
        <v>25255.648000000005</v>
      </c>
      <c r="Q1315" s="111">
        <f t="shared" ref="Q1315" si="356">L1315/I1315</f>
        <v>27.701708895470006</v>
      </c>
      <c r="R1315" s="111">
        <f t="shared" ref="R1315" si="357">Q1315</f>
        <v>27.701708895470006</v>
      </c>
      <c r="S1315" s="112" t="s">
        <v>1280</v>
      </c>
      <c r="T1315" s="107" t="s">
        <v>92</v>
      </c>
      <c r="U1315" s="219"/>
      <c r="V1315" s="153"/>
      <c r="W1315" s="153"/>
      <c r="X1315" s="153"/>
      <c r="Y1315" s="153"/>
      <c r="Z1315" s="153"/>
      <c r="AA1315" s="153"/>
      <c r="AB1315" s="86"/>
      <c r="AC1315" s="86"/>
      <c r="AD1315" s="153"/>
      <c r="AE1315" s="153"/>
      <c r="AF1315" s="153"/>
      <c r="AG1315" s="85"/>
      <c r="AH1315" s="153"/>
      <c r="AI1315" s="153"/>
      <c r="AJ1315" s="153">
        <v>1</v>
      </c>
    </row>
    <row r="1316" spans="1:36" ht="16.5" thickTop="1" thickBot="1">
      <c r="A1316" s="105">
        <f>A1315+1</f>
        <v>81</v>
      </c>
      <c r="B1316" s="112" t="s">
        <v>2852</v>
      </c>
      <c r="C1316" s="107">
        <v>1973</v>
      </c>
      <c r="D1316" s="107">
        <v>2011</v>
      </c>
      <c r="E1316" s="114" t="s">
        <v>266</v>
      </c>
      <c r="F1316" s="107">
        <v>5</v>
      </c>
      <c r="G1316" s="107">
        <v>4</v>
      </c>
      <c r="H1316" s="111">
        <v>2881.2</v>
      </c>
      <c r="I1316" s="111">
        <v>2581.1999999999998</v>
      </c>
      <c r="J1316" s="111">
        <v>2236.8000000000002</v>
      </c>
      <c r="K1316" s="122">
        <v>152</v>
      </c>
      <c r="L1316" s="110">
        <f t="shared" ref="L1316" si="358">SUM(M1316:P1316)</f>
        <v>72375.743999999992</v>
      </c>
      <c r="M1316" s="108"/>
      <c r="N1316" s="108"/>
      <c r="O1316" s="108"/>
      <c r="P1316" s="110">
        <f>'Форма 2'!C1316-M1316-N1316-O1316</f>
        <v>72375.743999999992</v>
      </c>
      <c r="Q1316" s="111">
        <f t="shared" ref="Q1316" si="359">L1316/I1316</f>
        <v>28.039572291957228</v>
      </c>
      <c r="R1316" s="111">
        <f t="shared" ref="R1316" si="360">Q1316</f>
        <v>28.039572291957228</v>
      </c>
      <c r="S1316" s="112" t="s">
        <v>1280</v>
      </c>
      <c r="T1316" s="107" t="s">
        <v>92</v>
      </c>
      <c r="U1316" s="219"/>
      <c r="V1316" s="153"/>
      <c r="W1316" s="153"/>
      <c r="X1316" s="153"/>
      <c r="Y1316" s="153"/>
      <c r="Z1316" s="153"/>
      <c r="AA1316" s="153"/>
      <c r="AB1316" s="86"/>
      <c r="AC1316" s="86"/>
      <c r="AD1316" s="153"/>
      <c r="AE1316" s="153"/>
      <c r="AF1316" s="153"/>
      <c r="AG1316" s="85"/>
      <c r="AH1316" s="153"/>
      <c r="AI1316" s="153"/>
      <c r="AJ1316" s="153">
        <v>1</v>
      </c>
    </row>
    <row r="1317" spans="1:36" ht="16.5" thickTop="1" thickBot="1">
      <c r="A1317" s="105">
        <f t="shared" ref="A1317:A1318" si="361">A1316+1</f>
        <v>82</v>
      </c>
      <c r="B1317" s="112" t="s">
        <v>5100</v>
      </c>
      <c r="C1317" s="107">
        <v>2008</v>
      </c>
      <c r="D1317" s="107"/>
      <c r="E1317" s="114" t="s">
        <v>94</v>
      </c>
      <c r="F1317" s="107">
        <v>5</v>
      </c>
      <c r="G1317" s="107">
        <v>1</v>
      </c>
      <c r="H1317" s="111">
        <v>1293.2</v>
      </c>
      <c r="I1317" s="111">
        <v>1167.0999999999999</v>
      </c>
      <c r="J1317" s="111">
        <v>947.1</v>
      </c>
      <c r="K1317" s="122">
        <v>43</v>
      </c>
      <c r="L1317" s="110">
        <f t="shared" ref="L1317" si="362">SUM(M1317:P1317)</f>
        <v>32485.184000000001</v>
      </c>
      <c r="M1317" s="108"/>
      <c r="N1317" s="108"/>
      <c r="O1317" s="108"/>
      <c r="P1317" s="110">
        <f>'Форма 2'!C1317-M1317-N1317-O1317</f>
        <v>32485.184000000001</v>
      </c>
      <c r="Q1317" s="111">
        <f t="shared" ref="Q1317" si="363">L1317/I1317</f>
        <v>27.834105046696944</v>
      </c>
      <c r="R1317" s="111">
        <f t="shared" ref="R1317" si="364">Q1317</f>
        <v>27.834105046696944</v>
      </c>
      <c r="S1317" s="112" t="s">
        <v>1280</v>
      </c>
      <c r="T1317" s="107" t="s">
        <v>120</v>
      </c>
      <c r="U1317" s="219"/>
      <c r="V1317" s="153"/>
      <c r="W1317" s="153"/>
      <c r="X1317" s="153"/>
      <c r="Y1317" s="153"/>
      <c r="Z1317" s="153"/>
      <c r="AA1317" s="153"/>
      <c r="AB1317" s="86"/>
      <c r="AC1317" s="86"/>
      <c r="AD1317" s="153"/>
      <c r="AE1317" s="153"/>
      <c r="AF1317" s="153"/>
      <c r="AG1317" s="85"/>
      <c r="AH1317" s="153"/>
      <c r="AI1317" s="153"/>
      <c r="AJ1317" s="153">
        <f>IF(ISNUMBER('Форма 2'!S1318),1)</f>
        <v>1</v>
      </c>
    </row>
    <row r="1318" spans="1:36" ht="16.5" thickTop="1" thickBot="1">
      <c r="A1318" s="105">
        <f t="shared" si="361"/>
        <v>83</v>
      </c>
      <c r="B1318" s="112" t="s">
        <v>2854</v>
      </c>
      <c r="C1318" s="107">
        <v>1973</v>
      </c>
      <c r="D1318" s="107">
        <v>2011</v>
      </c>
      <c r="E1318" s="114" t="s">
        <v>266</v>
      </c>
      <c r="F1318" s="107">
        <v>5</v>
      </c>
      <c r="G1318" s="107">
        <v>4</v>
      </c>
      <c r="H1318" s="111">
        <v>2902.3</v>
      </c>
      <c r="I1318" s="111">
        <v>2600.3000000000002</v>
      </c>
      <c r="J1318" s="111">
        <v>2524.4</v>
      </c>
      <c r="K1318" s="122">
        <v>162</v>
      </c>
      <c r="L1318" s="110">
        <f t="shared" ref="L1318" si="365">SUM(M1318:P1318)</f>
        <v>72905.776000000013</v>
      </c>
      <c r="M1318" s="108"/>
      <c r="N1318" s="108"/>
      <c r="O1318" s="108"/>
      <c r="P1318" s="110">
        <f>'Форма 2'!C1318-M1318-N1318-O1318</f>
        <v>72905.776000000013</v>
      </c>
      <c r="Q1318" s="111">
        <f t="shared" ref="Q1318" si="366">L1318/I1318</f>
        <v>28.037447986770761</v>
      </c>
      <c r="R1318" s="111">
        <f t="shared" ref="R1318" si="367">Q1318</f>
        <v>28.037447986770761</v>
      </c>
      <c r="S1318" s="112" t="s">
        <v>1280</v>
      </c>
      <c r="T1318" s="107" t="s">
        <v>92</v>
      </c>
      <c r="U1318" s="219"/>
      <c r="V1318" s="153"/>
      <c r="W1318" s="153"/>
      <c r="X1318" s="153"/>
      <c r="Y1318" s="153"/>
      <c r="Z1318" s="153"/>
      <c r="AA1318" s="153"/>
      <c r="AB1318" s="86"/>
      <c r="AC1318" s="86"/>
      <c r="AD1318" s="153"/>
      <c r="AE1318" s="153"/>
      <c r="AF1318" s="153"/>
      <c r="AG1318" s="85"/>
      <c r="AH1318" s="153"/>
      <c r="AI1318" s="153"/>
      <c r="AJ1318" s="153">
        <f>IF(ISNUMBER('Форма 2'!S1316),1)</f>
        <v>1</v>
      </c>
    </row>
    <row r="1319" spans="1:36" ht="16.5" thickTop="1" thickBot="1">
      <c r="A1319" s="105">
        <f t="shared" ref="A1319:A1339" si="368">A1318+1</f>
        <v>84</v>
      </c>
      <c r="B1319" s="112" t="s">
        <v>5096</v>
      </c>
      <c r="C1319" s="107">
        <v>2011</v>
      </c>
      <c r="D1319" s="107"/>
      <c r="E1319" s="114" t="s">
        <v>94</v>
      </c>
      <c r="F1319" s="107">
        <v>5</v>
      </c>
      <c r="G1319" s="107">
        <v>1</v>
      </c>
      <c r="H1319" s="111">
        <v>1218.1999999999998</v>
      </c>
      <c r="I1319" s="111">
        <v>1093.5</v>
      </c>
      <c r="J1319" s="111">
        <v>938.4</v>
      </c>
      <c r="K1319" s="122">
        <v>37</v>
      </c>
      <c r="L1319" s="110">
        <f t="shared" ref="L1319" si="369">SUM(M1319:P1319)</f>
        <v>30601.183999999997</v>
      </c>
      <c r="M1319" s="108"/>
      <c r="N1319" s="108"/>
      <c r="O1319" s="108"/>
      <c r="P1319" s="110">
        <f>'Форма 2'!C1319-M1319-N1319-O1319</f>
        <v>30601.183999999997</v>
      </c>
      <c r="Q1319" s="111">
        <f t="shared" ref="Q1319" si="370">L1319/I1319</f>
        <v>27.984621856424322</v>
      </c>
      <c r="R1319" s="111">
        <f t="shared" ref="R1319" si="371">Q1319</f>
        <v>27.984621856424322</v>
      </c>
      <c r="S1319" s="112" t="s">
        <v>1280</v>
      </c>
      <c r="T1319" s="107" t="s">
        <v>92</v>
      </c>
      <c r="U1319" s="219"/>
      <c r="V1319" s="153"/>
      <c r="W1319" s="153"/>
      <c r="X1319" s="153"/>
      <c r="Y1319" s="153"/>
      <c r="Z1319" s="153"/>
      <c r="AA1319" s="153"/>
      <c r="AB1319" s="86"/>
      <c r="AC1319" s="86"/>
      <c r="AD1319" s="153"/>
      <c r="AE1319" s="153"/>
      <c r="AF1319" s="153"/>
      <c r="AG1319" s="85"/>
      <c r="AH1319" s="153"/>
      <c r="AI1319" s="153"/>
      <c r="AJ1319" s="153">
        <f>IF(ISNUMBER('Форма 2'!S1318),1)</f>
        <v>1</v>
      </c>
    </row>
    <row r="1320" spans="1:36" ht="16.5" thickTop="1" thickBot="1">
      <c r="A1320" s="105">
        <f t="shared" si="368"/>
        <v>85</v>
      </c>
      <c r="B1320" s="112" t="s">
        <v>2855</v>
      </c>
      <c r="C1320" s="107">
        <v>1976</v>
      </c>
      <c r="D1320" s="107">
        <v>2010</v>
      </c>
      <c r="E1320" s="114" t="s">
        <v>266</v>
      </c>
      <c r="F1320" s="107">
        <v>5</v>
      </c>
      <c r="G1320" s="107">
        <v>4</v>
      </c>
      <c r="H1320" s="111">
        <v>2974</v>
      </c>
      <c r="I1320" s="111">
        <v>2700</v>
      </c>
      <c r="J1320" s="111">
        <v>2656.7</v>
      </c>
      <c r="K1320" s="122">
        <v>147</v>
      </c>
      <c r="L1320" s="110">
        <f t="shared" ref="L1320" si="372">SUM(M1320:P1320)</f>
        <v>74706.880000000005</v>
      </c>
      <c r="M1320" s="108"/>
      <c r="N1320" s="108"/>
      <c r="O1320" s="108"/>
      <c r="P1320" s="110">
        <f>'Форма 2'!C1320-M1320-N1320-O1320</f>
        <v>74706.880000000005</v>
      </c>
      <c r="Q1320" s="111">
        <f t="shared" ref="Q1320" si="373">L1320/I1320</f>
        <v>27.669214814814815</v>
      </c>
      <c r="R1320" s="111">
        <f t="shared" ref="R1320" si="374">Q1320</f>
        <v>27.669214814814815</v>
      </c>
      <c r="S1320" s="112" t="s">
        <v>1280</v>
      </c>
      <c r="T1320" s="107" t="s">
        <v>92</v>
      </c>
      <c r="U1320" s="219"/>
      <c r="V1320" s="153"/>
      <c r="W1320" s="153"/>
      <c r="X1320" s="153"/>
      <c r="Y1320" s="153"/>
      <c r="Z1320" s="153"/>
      <c r="AA1320" s="153"/>
      <c r="AB1320" s="86"/>
      <c r="AC1320" s="86"/>
      <c r="AD1320" s="153"/>
      <c r="AE1320" s="153"/>
      <c r="AF1320" s="153"/>
      <c r="AG1320" s="85"/>
      <c r="AH1320" s="153"/>
      <c r="AI1320" s="153"/>
      <c r="AJ1320" s="153">
        <f>IF(ISNUMBER('Форма 2'!S1318),1)</f>
        <v>1</v>
      </c>
    </row>
    <row r="1321" spans="1:36" ht="16.5" thickTop="1" thickBot="1">
      <c r="A1321" s="105">
        <f t="shared" si="368"/>
        <v>86</v>
      </c>
      <c r="B1321" s="112" t="s">
        <v>2856</v>
      </c>
      <c r="C1321" s="107">
        <v>1988</v>
      </c>
      <c r="D1321" s="107">
        <v>2011</v>
      </c>
      <c r="E1321" s="114" t="s">
        <v>266</v>
      </c>
      <c r="F1321" s="107">
        <v>5</v>
      </c>
      <c r="G1321" s="107">
        <v>4</v>
      </c>
      <c r="H1321" s="111">
        <v>2915.2</v>
      </c>
      <c r="I1321" s="111">
        <v>2611.1999999999998</v>
      </c>
      <c r="J1321" s="111">
        <v>2611.1999999999998</v>
      </c>
      <c r="K1321" s="122">
        <v>164</v>
      </c>
      <c r="L1321" s="110">
        <f t="shared" ref="L1321:L1339" si="375">SUM(M1321:P1321)</f>
        <v>73229.823999999993</v>
      </c>
      <c r="M1321" s="108"/>
      <c r="N1321" s="108"/>
      <c r="O1321" s="108"/>
      <c r="P1321" s="110">
        <f>'Форма 2'!C1321-M1321-N1321-O1321</f>
        <v>73229.823999999993</v>
      </c>
      <c r="Q1321" s="111">
        <f t="shared" ref="Q1321:Q1339" si="376">L1321/I1321</f>
        <v>28.044509803921567</v>
      </c>
      <c r="R1321" s="111">
        <f t="shared" ref="R1321:R1339" si="377">Q1321</f>
        <v>28.044509803921567</v>
      </c>
      <c r="S1321" s="112" t="s">
        <v>1280</v>
      </c>
      <c r="T1321" s="107" t="s">
        <v>92</v>
      </c>
      <c r="U1321" s="219"/>
      <c r="V1321" s="153"/>
      <c r="W1321" s="153"/>
      <c r="X1321" s="153"/>
      <c r="Y1321" s="153"/>
      <c r="Z1321" s="153"/>
      <c r="AA1321" s="153"/>
      <c r="AB1321" s="86"/>
      <c r="AC1321" s="86"/>
      <c r="AD1321" s="153"/>
      <c r="AE1321" s="153"/>
      <c r="AF1321" s="153"/>
      <c r="AG1321" s="85"/>
      <c r="AH1321" s="153"/>
      <c r="AI1321" s="153"/>
      <c r="AJ1321" s="153">
        <f>IF(ISNUMBER('Форма 2'!S1320),1)</f>
        <v>1</v>
      </c>
    </row>
    <row r="1322" spans="1:36" ht="16.5" thickTop="1" thickBot="1">
      <c r="A1322" s="105">
        <f t="shared" si="368"/>
        <v>87</v>
      </c>
      <c r="B1322" s="112" t="s">
        <v>5097</v>
      </c>
      <c r="C1322" s="107">
        <v>1991</v>
      </c>
      <c r="D1322" s="107"/>
      <c r="E1322" s="114" t="s">
        <v>94</v>
      </c>
      <c r="F1322" s="107">
        <v>4</v>
      </c>
      <c r="G1322" s="107">
        <v>1</v>
      </c>
      <c r="H1322" s="111">
        <v>811.3</v>
      </c>
      <c r="I1322" s="111">
        <v>735</v>
      </c>
      <c r="J1322" s="111">
        <v>735</v>
      </c>
      <c r="K1322" s="122">
        <v>32</v>
      </c>
      <c r="L1322" s="110">
        <f t="shared" si="375"/>
        <v>20379.856</v>
      </c>
      <c r="M1322" s="108"/>
      <c r="N1322" s="108"/>
      <c r="O1322" s="108"/>
      <c r="P1322" s="110">
        <f>'Форма 2'!C1322-M1322-N1322-O1322</f>
        <v>20379.856</v>
      </c>
      <c r="Q1322" s="111">
        <f t="shared" si="376"/>
        <v>27.727695238095237</v>
      </c>
      <c r="R1322" s="111">
        <f t="shared" si="377"/>
        <v>27.727695238095237</v>
      </c>
      <c r="S1322" s="112" t="s">
        <v>1280</v>
      </c>
      <c r="T1322" s="107" t="s">
        <v>92</v>
      </c>
      <c r="U1322" s="219"/>
      <c r="V1322" s="153"/>
      <c r="W1322" s="153"/>
      <c r="X1322" s="153"/>
      <c r="Y1322" s="153"/>
      <c r="Z1322" s="153"/>
      <c r="AA1322" s="153"/>
      <c r="AB1322" s="86"/>
      <c r="AC1322" s="86"/>
      <c r="AD1322" s="153"/>
      <c r="AE1322" s="153"/>
      <c r="AF1322" s="153"/>
      <c r="AG1322" s="85"/>
      <c r="AH1322" s="153"/>
      <c r="AI1322" s="153"/>
      <c r="AJ1322" s="153">
        <f>IF(ISNUMBER('Форма 2'!S1321),1)</f>
        <v>1</v>
      </c>
    </row>
    <row r="1323" spans="1:36" ht="16.5" thickTop="1" thickBot="1">
      <c r="A1323" s="105">
        <f t="shared" si="368"/>
        <v>88</v>
      </c>
      <c r="B1323" s="112" t="s">
        <v>2857</v>
      </c>
      <c r="C1323" s="107">
        <v>1976</v>
      </c>
      <c r="D1323" s="107">
        <v>2010</v>
      </c>
      <c r="E1323" s="114" t="s">
        <v>266</v>
      </c>
      <c r="F1323" s="107">
        <v>5</v>
      </c>
      <c r="G1323" s="107">
        <v>8</v>
      </c>
      <c r="H1323" s="111">
        <v>6473.3</v>
      </c>
      <c r="I1323" s="111">
        <v>5671.3</v>
      </c>
      <c r="J1323" s="111">
        <v>5566.6</v>
      </c>
      <c r="K1323" s="122">
        <v>352</v>
      </c>
      <c r="L1323" s="110">
        <f t="shared" si="375"/>
        <v>162609.296</v>
      </c>
      <c r="M1323" s="108"/>
      <c r="N1323" s="108"/>
      <c r="O1323" s="108"/>
      <c r="P1323" s="110">
        <f>'Форма 2'!C1323-M1323-N1323-O1323</f>
        <v>162609.296</v>
      </c>
      <c r="Q1323" s="111">
        <f t="shared" si="376"/>
        <v>28.672314284202916</v>
      </c>
      <c r="R1323" s="111">
        <f t="shared" si="377"/>
        <v>28.672314284202916</v>
      </c>
      <c r="S1323" s="112" t="s">
        <v>1280</v>
      </c>
      <c r="T1323" s="107" t="s">
        <v>92</v>
      </c>
      <c r="U1323" s="219"/>
      <c r="V1323" s="153"/>
      <c r="W1323" s="153"/>
      <c r="X1323" s="153"/>
      <c r="Y1323" s="153"/>
      <c r="Z1323" s="153"/>
      <c r="AA1323" s="153"/>
      <c r="AB1323" s="86"/>
      <c r="AC1323" s="86"/>
      <c r="AD1323" s="153"/>
      <c r="AE1323" s="153"/>
      <c r="AF1323" s="153"/>
      <c r="AG1323" s="85"/>
      <c r="AH1323" s="153"/>
      <c r="AI1323" s="153"/>
      <c r="AJ1323" s="153">
        <f>IF(ISNUMBER('Форма 2'!S1321),1)</f>
        <v>1</v>
      </c>
    </row>
    <row r="1324" spans="1:36" ht="16.5" thickTop="1" thickBot="1">
      <c r="A1324" s="105">
        <f t="shared" si="368"/>
        <v>89</v>
      </c>
      <c r="B1324" s="112" t="s">
        <v>2849</v>
      </c>
      <c r="C1324" s="107">
        <v>1990</v>
      </c>
      <c r="D1324" s="107">
        <v>2011</v>
      </c>
      <c r="E1324" s="114" t="s">
        <v>266</v>
      </c>
      <c r="F1324" s="107">
        <v>5</v>
      </c>
      <c r="G1324" s="107">
        <v>4</v>
      </c>
      <c r="H1324" s="111">
        <v>2921</v>
      </c>
      <c r="I1324" s="111">
        <v>2615</v>
      </c>
      <c r="J1324" s="111">
        <v>2615</v>
      </c>
      <c r="K1324" s="122">
        <v>157</v>
      </c>
      <c r="L1324" s="110">
        <f t="shared" si="375"/>
        <v>73375.520000000004</v>
      </c>
      <c r="M1324" s="108"/>
      <c r="N1324" s="108"/>
      <c r="O1324" s="108"/>
      <c r="P1324" s="110">
        <f>'Форма 2'!C1324-M1324-N1324-O1324</f>
        <v>73375.520000000004</v>
      </c>
      <c r="Q1324" s="111">
        <f t="shared" si="376"/>
        <v>28.05947227533461</v>
      </c>
      <c r="R1324" s="111">
        <f t="shared" si="377"/>
        <v>28.05947227533461</v>
      </c>
      <c r="S1324" s="112" t="s">
        <v>1280</v>
      </c>
      <c r="T1324" s="107" t="s">
        <v>92</v>
      </c>
      <c r="U1324" s="219"/>
      <c r="V1324" s="153"/>
      <c r="W1324" s="153"/>
      <c r="X1324" s="153"/>
      <c r="Y1324" s="153"/>
      <c r="Z1324" s="153"/>
      <c r="AA1324" s="153"/>
      <c r="AB1324" s="86"/>
      <c r="AC1324" s="86"/>
      <c r="AD1324" s="153"/>
      <c r="AE1324" s="153"/>
      <c r="AF1324" s="153"/>
      <c r="AG1324" s="85"/>
      <c r="AH1324" s="153"/>
      <c r="AI1324" s="153"/>
      <c r="AJ1324" s="153">
        <f>IF(ISNUMBER('Форма 2'!S1323),1)</f>
        <v>1</v>
      </c>
    </row>
    <row r="1325" spans="1:36" ht="16.5" thickTop="1" thickBot="1">
      <c r="A1325" s="105">
        <f t="shared" si="368"/>
        <v>90</v>
      </c>
      <c r="B1325" s="112" t="s">
        <v>5098</v>
      </c>
      <c r="C1325" s="107">
        <v>1981</v>
      </c>
      <c r="D1325" s="107">
        <v>2011</v>
      </c>
      <c r="E1325" s="114" t="s">
        <v>94</v>
      </c>
      <c r="F1325" s="107">
        <v>5</v>
      </c>
      <c r="G1325" s="107">
        <v>4</v>
      </c>
      <c r="H1325" s="111">
        <v>3076.2</v>
      </c>
      <c r="I1325" s="111">
        <v>2795.2</v>
      </c>
      <c r="J1325" s="111">
        <v>2795.2</v>
      </c>
      <c r="K1325" s="122">
        <v>138</v>
      </c>
      <c r="L1325" s="110">
        <f t="shared" si="375"/>
        <v>77274.144</v>
      </c>
      <c r="M1325" s="108"/>
      <c r="N1325" s="108"/>
      <c r="O1325" s="108"/>
      <c r="P1325" s="110">
        <f>'Форма 2'!C1325-M1325-N1325-O1325</f>
        <v>77274.144</v>
      </c>
      <c r="Q1325" s="111">
        <f t="shared" si="376"/>
        <v>27.645300515168863</v>
      </c>
      <c r="R1325" s="111">
        <f t="shared" si="377"/>
        <v>27.645300515168863</v>
      </c>
      <c r="S1325" s="112" t="s">
        <v>1280</v>
      </c>
      <c r="T1325" s="107" t="s">
        <v>92</v>
      </c>
      <c r="U1325" s="219"/>
      <c r="V1325" s="153"/>
      <c r="W1325" s="153"/>
      <c r="X1325" s="153"/>
      <c r="Y1325" s="153"/>
      <c r="Z1325" s="153"/>
      <c r="AA1325" s="153"/>
      <c r="AB1325" s="86"/>
      <c r="AC1325" s="86"/>
      <c r="AD1325" s="153"/>
      <c r="AE1325" s="153"/>
      <c r="AF1325" s="153"/>
      <c r="AG1325" s="85"/>
      <c r="AH1325" s="153"/>
      <c r="AI1325" s="153"/>
      <c r="AJ1325" s="153">
        <f>IF(ISNUMBER('Форма 2'!S1324),1)</f>
        <v>1</v>
      </c>
    </row>
    <row r="1326" spans="1:36" ht="16.5" thickTop="1" thickBot="1">
      <c r="A1326" s="105">
        <f t="shared" si="368"/>
        <v>91</v>
      </c>
      <c r="B1326" s="112" t="s">
        <v>2850</v>
      </c>
      <c r="C1326" s="107">
        <v>1979</v>
      </c>
      <c r="D1326" s="107">
        <v>2011</v>
      </c>
      <c r="E1326" s="114" t="s">
        <v>266</v>
      </c>
      <c r="F1326" s="107">
        <v>5</v>
      </c>
      <c r="G1326" s="107">
        <v>7</v>
      </c>
      <c r="H1326" s="111">
        <v>5263.9</v>
      </c>
      <c r="I1326" s="111">
        <v>4903.6000000000004</v>
      </c>
      <c r="J1326" s="111">
        <v>4903.6000000000004</v>
      </c>
      <c r="K1326" s="122">
        <v>238</v>
      </c>
      <c r="L1326" s="110">
        <f t="shared" si="375"/>
        <v>132229.16800000001</v>
      </c>
      <c r="M1326" s="108"/>
      <c r="N1326" s="108"/>
      <c r="O1326" s="108"/>
      <c r="P1326" s="110">
        <f>'Форма 2'!C1326-M1326-N1326-O1326</f>
        <v>132229.16800000001</v>
      </c>
      <c r="Q1326" s="111">
        <f t="shared" si="376"/>
        <v>26.965732930907905</v>
      </c>
      <c r="R1326" s="111">
        <f t="shared" si="377"/>
        <v>26.965732930907905</v>
      </c>
      <c r="S1326" s="112" t="s">
        <v>1280</v>
      </c>
      <c r="T1326" s="107" t="s">
        <v>92</v>
      </c>
      <c r="U1326" s="219"/>
      <c r="V1326" s="153"/>
      <c r="W1326" s="153"/>
      <c r="X1326" s="153"/>
      <c r="Y1326" s="153"/>
      <c r="Z1326" s="153"/>
      <c r="AA1326" s="153"/>
      <c r="AB1326" s="86"/>
      <c r="AC1326" s="86"/>
      <c r="AD1326" s="153"/>
      <c r="AE1326" s="153"/>
      <c r="AF1326" s="153"/>
      <c r="AG1326" s="85"/>
      <c r="AH1326" s="153"/>
      <c r="AI1326" s="153"/>
      <c r="AJ1326" s="153">
        <f>IF(ISNUMBER('Форма 2'!S1325),1)</f>
        <v>1</v>
      </c>
    </row>
    <row r="1327" spans="1:36" ht="16.5" thickTop="1" thickBot="1">
      <c r="A1327" s="105">
        <f t="shared" si="368"/>
        <v>92</v>
      </c>
      <c r="B1327" s="112" t="s">
        <v>5099</v>
      </c>
      <c r="C1327" s="107">
        <v>1994</v>
      </c>
      <c r="D1327" s="107"/>
      <c r="E1327" s="114"/>
      <c r="F1327" s="107">
        <v>5</v>
      </c>
      <c r="G1327" s="107">
        <v>2</v>
      </c>
      <c r="H1327" s="111">
        <v>1560.4</v>
      </c>
      <c r="I1327" s="111">
        <v>1434.1</v>
      </c>
      <c r="J1327" s="111">
        <v>1434.1</v>
      </c>
      <c r="K1327" s="122"/>
      <c r="L1327" s="110">
        <f t="shared" si="375"/>
        <v>39197.248000000007</v>
      </c>
      <c r="M1327" s="108"/>
      <c r="N1327" s="108"/>
      <c r="O1327" s="108"/>
      <c r="P1327" s="110">
        <f>'Форма 2'!C1327-M1327-N1327-O1327</f>
        <v>39197.248000000007</v>
      </c>
      <c r="Q1327" s="111">
        <f t="shared" si="376"/>
        <v>27.332297608256056</v>
      </c>
      <c r="R1327" s="111">
        <f t="shared" si="377"/>
        <v>27.332297608256056</v>
      </c>
      <c r="S1327" s="112" t="s">
        <v>1280</v>
      </c>
      <c r="T1327" s="107" t="s">
        <v>92</v>
      </c>
      <c r="U1327" s="219"/>
      <c r="V1327" s="153"/>
      <c r="W1327" s="153"/>
      <c r="X1327" s="153"/>
      <c r="Y1327" s="153"/>
      <c r="Z1327" s="153"/>
      <c r="AA1327" s="153"/>
      <c r="AB1327" s="86"/>
      <c r="AC1327" s="86"/>
      <c r="AD1327" s="153"/>
      <c r="AE1327" s="153"/>
      <c r="AF1327" s="153"/>
      <c r="AG1327" s="85"/>
      <c r="AH1327" s="153"/>
      <c r="AI1327" s="153"/>
      <c r="AJ1327" s="153">
        <f>IF(ISNUMBER('Форма 2'!S1326),1)</f>
        <v>1</v>
      </c>
    </row>
    <row r="1328" spans="1:36" ht="16.5" thickTop="1" thickBot="1">
      <c r="A1328" s="105">
        <f t="shared" si="368"/>
        <v>93</v>
      </c>
      <c r="B1328" s="112" t="s">
        <v>2851</v>
      </c>
      <c r="C1328" s="107">
        <v>1983</v>
      </c>
      <c r="D1328" s="107">
        <v>2011</v>
      </c>
      <c r="E1328" s="114" t="s">
        <v>266</v>
      </c>
      <c r="F1328" s="107">
        <v>5</v>
      </c>
      <c r="G1328" s="107">
        <v>4</v>
      </c>
      <c r="H1328" s="111">
        <v>2874.9</v>
      </c>
      <c r="I1328" s="111">
        <v>2573.6999999999998</v>
      </c>
      <c r="J1328" s="111">
        <v>2490.3000000000002</v>
      </c>
      <c r="K1328" s="122">
        <v>146</v>
      </c>
      <c r="L1328" s="110">
        <f t="shared" si="375"/>
        <v>72217.488000000012</v>
      </c>
      <c r="M1328" s="108"/>
      <c r="N1328" s="108"/>
      <c r="O1328" s="108"/>
      <c r="P1328" s="110">
        <f>'Форма 2'!C1328-M1328-N1328-O1328</f>
        <v>72217.488000000012</v>
      </c>
      <c r="Q1328" s="111">
        <f t="shared" si="376"/>
        <v>28.059792516610333</v>
      </c>
      <c r="R1328" s="111">
        <f t="shared" si="377"/>
        <v>28.059792516610333</v>
      </c>
      <c r="S1328" s="112" t="s">
        <v>1280</v>
      </c>
      <c r="T1328" s="107" t="s">
        <v>92</v>
      </c>
      <c r="U1328" s="219"/>
      <c r="V1328" s="153"/>
      <c r="W1328" s="153"/>
      <c r="X1328" s="153"/>
      <c r="Y1328" s="153"/>
      <c r="Z1328" s="153"/>
      <c r="AA1328" s="153"/>
      <c r="AB1328" s="86"/>
      <c r="AC1328" s="86"/>
      <c r="AD1328" s="153"/>
      <c r="AE1328" s="153"/>
      <c r="AF1328" s="153"/>
      <c r="AG1328" s="85"/>
      <c r="AH1328" s="153"/>
      <c r="AI1328" s="153"/>
      <c r="AJ1328" s="153">
        <f>IF(ISNUMBER('Форма 2'!S1327),1)</f>
        <v>1</v>
      </c>
    </row>
    <row r="1329" spans="1:36" ht="16.5" thickTop="1" thickBot="1">
      <c r="A1329" s="105">
        <f t="shared" si="368"/>
        <v>94</v>
      </c>
      <c r="B1329" s="112" t="s">
        <v>2853</v>
      </c>
      <c r="C1329" s="107">
        <v>1984</v>
      </c>
      <c r="D1329" s="107">
        <v>2011</v>
      </c>
      <c r="E1329" s="114" t="s">
        <v>266</v>
      </c>
      <c r="F1329" s="107">
        <v>5</v>
      </c>
      <c r="G1329" s="107">
        <v>4</v>
      </c>
      <c r="H1329" s="111">
        <v>2861.4</v>
      </c>
      <c r="I1329" s="111">
        <v>2568.4</v>
      </c>
      <c r="J1329" s="111">
        <v>2509.5</v>
      </c>
      <c r="K1329" s="122">
        <v>162</v>
      </c>
      <c r="L1329" s="110">
        <f t="shared" si="375"/>
        <v>71878.368000000002</v>
      </c>
      <c r="M1329" s="108"/>
      <c r="N1329" s="108"/>
      <c r="O1329" s="108"/>
      <c r="P1329" s="110">
        <f>'Форма 2'!C1329-M1329-N1329-O1329</f>
        <v>71878.368000000002</v>
      </c>
      <c r="Q1329" s="111">
        <f t="shared" si="376"/>
        <v>27.985659554586512</v>
      </c>
      <c r="R1329" s="111">
        <f t="shared" si="377"/>
        <v>27.985659554586512</v>
      </c>
      <c r="S1329" s="112" t="s">
        <v>1280</v>
      </c>
      <c r="T1329" s="107" t="s">
        <v>92</v>
      </c>
      <c r="U1329" s="219"/>
      <c r="V1329" s="153"/>
      <c r="W1329" s="153"/>
      <c r="X1329" s="153"/>
      <c r="Y1329" s="153"/>
      <c r="Z1329" s="153"/>
      <c r="AA1329" s="153"/>
      <c r="AB1329" s="86"/>
      <c r="AC1329" s="86"/>
      <c r="AD1329" s="153"/>
      <c r="AE1329" s="153"/>
      <c r="AF1329" s="153"/>
      <c r="AG1329" s="85"/>
      <c r="AH1329" s="153"/>
      <c r="AI1329" s="153"/>
      <c r="AJ1329" s="153">
        <f>IF(ISNUMBER('Форма 2'!S1328),1)</f>
        <v>1</v>
      </c>
    </row>
    <row r="1330" spans="1:36" ht="16.5" thickTop="1" thickBot="1">
      <c r="A1330" s="105">
        <f>A1329+1</f>
        <v>95</v>
      </c>
      <c r="B1330" s="112" t="s">
        <v>5173</v>
      </c>
      <c r="C1330" s="107">
        <v>1994</v>
      </c>
      <c r="D1330" s="107"/>
      <c r="E1330" s="114" t="s">
        <v>94</v>
      </c>
      <c r="F1330" s="107">
        <v>4</v>
      </c>
      <c r="G1330" s="107">
        <v>1</v>
      </c>
      <c r="H1330" s="111">
        <v>914</v>
      </c>
      <c r="I1330" s="111">
        <v>823.9</v>
      </c>
      <c r="J1330" s="111">
        <v>823.9</v>
      </c>
      <c r="K1330" s="122">
        <v>32</v>
      </c>
      <c r="L1330" s="110">
        <f t="shared" si="375"/>
        <v>22959.68</v>
      </c>
      <c r="M1330" s="108"/>
      <c r="N1330" s="108"/>
      <c r="O1330" s="108"/>
      <c r="P1330" s="110">
        <f>'Форма 2'!C1330-M1330-N1330-O1330</f>
        <v>22959.68</v>
      </c>
      <c r="Q1330" s="111">
        <f t="shared" si="376"/>
        <v>27.867071246510498</v>
      </c>
      <c r="R1330" s="111">
        <f t="shared" si="377"/>
        <v>27.867071246510498</v>
      </c>
      <c r="S1330" s="112" t="s">
        <v>1280</v>
      </c>
      <c r="T1330" s="107" t="s">
        <v>92</v>
      </c>
      <c r="U1330" s="219"/>
      <c r="V1330" s="153"/>
      <c r="W1330" s="153"/>
      <c r="X1330" s="153"/>
      <c r="Y1330" s="153"/>
      <c r="Z1330" s="153"/>
      <c r="AA1330" s="153"/>
      <c r="AB1330" s="86"/>
      <c r="AC1330" s="86"/>
      <c r="AD1330" s="153"/>
      <c r="AE1330" s="153"/>
      <c r="AF1330" s="153"/>
      <c r="AG1330" s="85"/>
      <c r="AH1330" s="153"/>
      <c r="AI1330" s="153"/>
      <c r="AJ1330" s="153">
        <v>1</v>
      </c>
    </row>
    <row r="1331" spans="1:36" ht="16.5" thickTop="1" thickBot="1">
      <c r="A1331" s="105">
        <f>A1330+1</f>
        <v>96</v>
      </c>
      <c r="B1331" s="112" t="s">
        <v>5107</v>
      </c>
      <c r="C1331" s="107">
        <v>1991</v>
      </c>
      <c r="D1331" s="107"/>
      <c r="E1331" s="114" t="s">
        <v>94</v>
      </c>
      <c r="F1331" s="107">
        <v>4</v>
      </c>
      <c r="G1331" s="107">
        <v>1</v>
      </c>
      <c r="H1331" s="111">
        <v>786.7</v>
      </c>
      <c r="I1331" s="111">
        <v>720.1</v>
      </c>
      <c r="J1331" s="111">
        <v>720.1</v>
      </c>
      <c r="K1331" s="122">
        <v>33</v>
      </c>
      <c r="L1331" s="110">
        <f t="shared" ref="L1331" si="378">SUM(M1331:P1331)</f>
        <v>19761.904000000002</v>
      </c>
      <c r="M1331" s="108"/>
      <c r="N1331" s="108"/>
      <c r="O1331" s="108"/>
      <c r="P1331" s="110">
        <f>'Форма 2'!C1331-M1331-N1331-O1331</f>
        <v>19761.904000000002</v>
      </c>
      <c r="Q1331" s="111">
        <f t="shared" ref="Q1331" si="379">L1331/I1331</f>
        <v>27.443277322594085</v>
      </c>
      <c r="R1331" s="111">
        <f t="shared" ref="R1331" si="380">Q1331</f>
        <v>27.443277322594085</v>
      </c>
      <c r="S1331" s="112" t="s">
        <v>1280</v>
      </c>
      <c r="T1331" s="107" t="s">
        <v>92</v>
      </c>
      <c r="U1331" s="219"/>
      <c r="V1331" s="153"/>
      <c r="W1331" s="153"/>
      <c r="X1331" s="153"/>
      <c r="Y1331" s="153"/>
      <c r="Z1331" s="153"/>
      <c r="AA1331" s="153"/>
      <c r="AB1331" s="86"/>
      <c r="AC1331" s="86"/>
      <c r="AD1331" s="153"/>
      <c r="AE1331" s="153"/>
      <c r="AF1331" s="153"/>
      <c r="AG1331" s="85"/>
      <c r="AH1331" s="153"/>
      <c r="AI1331" s="153"/>
      <c r="AJ1331" s="153">
        <f>IF(ISNUMBER('Форма 2'!S1334),1)</f>
        <v>1</v>
      </c>
    </row>
    <row r="1332" spans="1:36" ht="16.5" thickTop="1" thickBot="1">
      <c r="A1332" s="105">
        <f t="shared" si="368"/>
        <v>97</v>
      </c>
      <c r="B1332" s="112" t="s">
        <v>2858</v>
      </c>
      <c r="C1332" s="107">
        <v>1978</v>
      </c>
      <c r="D1332" s="107">
        <v>2019</v>
      </c>
      <c r="E1332" s="114" t="s">
        <v>266</v>
      </c>
      <c r="F1332" s="107">
        <v>5</v>
      </c>
      <c r="G1332" s="107">
        <v>12</v>
      </c>
      <c r="H1332" s="111">
        <v>9554.6</v>
      </c>
      <c r="I1332" s="111">
        <v>8573.2000000000007</v>
      </c>
      <c r="J1332" s="111">
        <v>8298.7999999999993</v>
      </c>
      <c r="K1332" s="122">
        <v>498</v>
      </c>
      <c r="L1332" s="110">
        <f t="shared" ref="L1332:L1333" si="381">SUM(M1332:P1332)</f>
        <v>240011.55200000003</v>
      </c>
      <c r="M1332" s="108"/>
      <c r="N1332" s="108"/>
      <c r="O1332" s="108"/>
      <c r="P1332" s="110">
        <f>'Форма 2'!C1332-M1332-N1332-O1332</f>
        <v>240011.55200000003</v>
      </c>
      <c r="Q1332" s="111">
        <f t="shared" ref="Q1332:Q1333" si="382">L1332/I1332</f>
        <v>27.995561983856671</v>
      </c>
      <c r="R1332" s="111">
        <f t="shared" ref="R1332:R1333" si="383">Q1332</f>
        <v>27.995561983856671</v>
      </c>
      <c r="S1332" s="112" t="s">
        <v>1280</v>
      </c>
      <c r="T1332" s="107" t="s">
        <v>92</v>
      </c>
      <c r="U1332" s="219"/>
      <c r="V1332" s="153"/>
      <c r="W1332" s="153"/>
      <c r="X1332" s="153"/>
      <c r="Y1332" s="153"/>
      <c r="Z1332" s="153"/>
      <c r="AA1332" s="153"/>
      <c r="AB1332" s="86"/>
      <c r="AC1332" s="86"/>
      <c r="AD1332" s="153"/>
      <c r="AE1332" s="153"/>
      <c r="AF1332" s="153"/>
      <c r="AG1332" s="85"/>
      <c r="AH1332" s="153"/>
      <c r="AI1332" s="153"/>
      <c r="AJ1332" s="153">
        <v>1</v>
      </c>
    </row>
    <row r="1333" spans="1:36" ht="16.5" thickTop="1" thickBot="1">
      <c r="A1333" s="105">
        <f t="shared" si="368"/>
        <v>98</v>
      </c>
      <c r="B1333" s="112" t="s">
        <v>2859</v>
      </c>
      <c r="C1333" s="107">
        <v>1974</v>
      </c>
      <c r="D1333" s="107">
        <v>2011</v>
      </c>
      <c r="E1333" s="114" t="s">
        <v>2860</v>
      </c>
      <c r="F1333" s="107">
        <v>4</v>
      </c>
      <c r="G1333" s="107">
        <v>1</v>
      </c>
      <c r="H1333" s="111">
        <v>811.9</v>
      </c>
      <c r="I1333" s="111">
        <v>742.7</v>
      </c>
      <c r="J1333" s="111">
        <v>742.7</v>
      </c>
      <c r="K1333" s="122">
        <v>25</v>
      </c>
      <c r="L1333" s="110">
        <f t="shared" si="381"/>
        <v>20394.928</v>
      </c>
      <c r="M1333" s="108"/>
      <c r="N1333" s="108"/>
      <c r="O1333" s="108"/>
      <c r="P1333" s="110">
        <f>'Форма 2'!C1333-M1333-N1333-O1333</f>
        <v>20394.928</v>
      </c>
      <c r="Q1333" s="111">
        <f t="shared" si="382"/>
        <v>27.46051972532651</v>
      </c>
      <c r="R1333" s="111">
        <f t="shared" si="383"/>
        <v>27.46051972532651</v>
      </c>
      <c r="S1333" s="112" t="s">
        <v>1280</v>
      </c>
      <c r="T1333" s="107" t="s">
        <v>92</v>
      </c>
      <c r="U1333" s="219"/>
      <c r="V1333" s="153"/>
      <c r="W1333" s="153"/>
      <c r="X1333" s="153"/>
      <c r="Y1333" s="153"/>
      <c r="Z1333" s="153"/>
      <c r="AA1333" s="153"/>
      <c r="AB1333" s="86"/>
      <c r="AC1333" s="86"/>
      <c r="AD1333" s="153"/>
      <c r="AE1333" s="153"/>
      <c r="AF1333" s="153"/>
      <c r="AG1333" s="85"/>
      <c r="AH1333" s="153"/>
      <c r="AI1333" s="153"/>
      <c r="AJ1333" s="153">
        <v>1</v>
      </c>
    </row>
    <row r="1334" spans="1:36" ht="16.5" thickTop="1" thickBot="1">
      <c r="A1334" s="105">
        <f t="shared" si="368"/>
        <v>99</v>
      </c>
      <c r="B1334" s="112" t="s">
        <v>5101</v>
      </c>
      <c r="C1334" s="107">
        <v>1974</v>
      </c>
      <c r="D1334" s="107"/>
      <c r="E1334" s="114" t="s">
        <v>94</v>
      </c>
      <c r="F1334" s="107">
        <v>4</v>
      </c>
      <c r="G1334" s="107">
        <v>1</v>
      </c>
      <c r="H1334" s="111">
        <v>810.6</v>
      </c>
      <c r="I1334" s="111">
        <v>742.6</v>
      </c>
      <c r="J1334" s="111">
        <v>742.6</v>
      </c>
      <c r="K1334" s="122">
        <v>36</v>
      </c>
      <c r="L1334" s="110">
        <f t="shared" si="375"/>
        <v>20362.272000000001</v>
      </c>
      <c r="M1334" s="108"/>
      <c r="N1334" s="108"/>
      <c r="O1334" s="108"/>
      <c r="P1334" s="110">
        <f>'Форма 2'!C1334-M1334-N1334-O1334</f>
        <v>20362.272000000001</v>
      </c>
      <c r="Q1334" s="111">
        <f t="shared" si="376"/>
        <v>27.420242391597093</v>
      </c>
      <c r="R1334" s="111">
        <f t="shared" si="377"/>
        <v>27.420242391597093</v>
      </c>
      <c r="S1334" s="112" t="s">
        <v>1280</v>
      </c>
      <c r="T1334" s="107" t="s">
        <v>92</v>
      </c>
      <c r="U1334" s="219"/>
      <c r="V1334" s="153"/>
      <c r="W1334" s="153"/>
      <c r="X1334" s="153"/>
      <c r="Y1334" s="153"/>
      <c r="Z1334" s="153"/>
      <c r="AA1334" s="153"/>
      <c r="AB1334" s="86"/>
      <c r="AC1334" s="86"/>
      <c r="AD1334" s="153"/>
      <c r="AE1334" s="153"/>
      <c r="AF1334" s="153"/>
      <c r="AG1334" s="85"/>
      <c r="AH1334" s="153"/>
      <c r="AI1334" s="153"/>
      <c r="AJ1334" s="153">
        <f>IF(ISNUMBER('Форма 2'!S1329),1)</f>
        <v>1</v>
      </c>
    </row>
    <row r="1335" spans="1:36" ht="16.5" thickTop="1" thickBot="1">
      <c r="A1335" s="105">
        <f t="shared" si="368"/>
        <v>100</v>
      </c>
      <c r="B1335" s="112" t="s">
        <v>5102</v>
      </c>
      <c r="C1335" s="107">
        <v>1974</v>
      </c>
      <c r="D1335" s="107"/>
      <c r="E1335" s="114" t="s">
        <v>94</v>
      </c>
      <c r="F1335" s="107">
        <v>4</v>
      </c>
      <c r="G1335" s="107">
        <v>1</v>
      </c>
      <c r="H1335" s="111">
        <v>824</v>
      </c>
      <c r="I1335" s="111">
        <v>754.8</v>
      </c>
      <c r="J1335" s="111">
        <v>754.8</v>
      </c>
      <c r="K1335" s="122">
        <v>31</v>
      </c>
      <c r="L1335" s="110">
        <f t="shared" si="375"/>
        <v>20698.88</v>
      </c>
      <c r="M1335" s="108"/>
      <c r="N1335" s="108"/>
      <c r="O1335" s="108"/>
      <c r="P1335" s="110">
        <f>'Форма 2'!C1335-M1335-N1335-O1335</f>
        <v>20698.88</v>
      </c>
      <c r="Q1335" s="111">
        <f t="shared" si="376"/>
        <v>27.422999470058297</v>
      </c>
      <c r="R1335" s="111">
        <f t="shared" si="377"/>
        <v>27.422999470058297</v>
      </c>
      <c r="S1335" s="112" t="s">
        <v>1280</v>
      </c>
      <c r="T1335" s="107" t="s">
        <v>92</v>
      </c>
      <c r="U1335" s="219"/>
      <c r="V1335" s="153"/>
      <c r="W1335" s="153"/>
      <c r="X1335" s="153"/>
      <c r="Y1335" s="153"/>
      <c r="Z1335" s="153"/>
      <c r="AA1335" s="153"/>
      <c r="AB1335" s="86"/>
      <c r="AC1335" s="86"/>
      <c r="AD1335" s="153"/>
      <c r="AE1335" s="153"/>
      <c r="AF1335" s="153"/>
      <c r="AG1335" s="85"/>
      <c r="AH1335" s="153"/>
      <c r="AI1335" s="153"/>
      <c r="AJ1335" s="153">
        <f>IF(ISNUMBER('Форма 2'!S1328),1)</f>
        <v>1</v>
      </c>
    </row>
    <row r="1336" spans="1:36" ht="16.5" thickTop="1" thickBot="1">
      <c r="A1336" s="105">
        <f t="shared" si="368"/>
        <v>101</v>
      </c>
      <c r="B1336" s="112" t="s">
        <v>2863</v>
      </c>
      <c r="C1336" s="107">
        <v>1974</v>
      </c>
      <c r="D1336" s="107">
        <v>2011</v>
      </c>
      <c r="E1336" s="114" t="s">
        <v>266</v>
      </c>
      <c r="F1336" s="107">
        <v>5</v>
      </c>
      <c r="G1336" s="107">
        <v>4</v>
      </c>
      <c r="H1336" s="111">
        <v>2989.7</v>
      </c>
      <c r="I1336" s="111">
        <v>2652.9</v>
      </c>
      <c r="J1336" s="111">
        <v>2608.9</v>
      </c>
      <c r="K1336" s="122">
        <v>135</v>
      </c>
      <c r="L1336" s="110">
        <f t="shared" si="375"/>
        <v>75101.263999999996</v>
      </c>
      <c r="M1336" s="108"/>
      <c r="N1336" s="108"/>
      <c r="O1336" s="108"/>
      <c r="P1336" s="110">
        <f>'Форма 2'!C1336-M1336-N1336-O1336</f>
        <v>75101.263999999996</v>
      </c>
      <c r="Q1336" s="111">
        <f t="shared" si="376"/>
        <v>28.309119831128196</v>
      </c>
      <c r="R1336" s="111">
        <f t="shared" si="377"/>
        <v>28.309119831128196</v>
      </c>
      <c r="S1336" s="112" t="s">
        <v>1280</v>
      </c>
      <c r="T1336" s="107" t="s">
        <v>92</v>
      </c>
      <c r="U1336" s="219"/>
      <c r="V1336" s="153"/>
      <c r="W1336" s="153"/>
      <c r="X1336" s="153"/>
      <c r="Y1336" s="153"/>
      <c r="Z1336" s="153"/>
      <c r="AA1336" s="153"/>
      <c r="AB1336" s="86"/>
      <c r="AC1336" s="86"/>
      <c r="AD1336" s="153"/>
      <c r="AE1336" s="153"/>
      <c r="AF1336" s="153"/>
      <c r="AG1336" s="85"/>
      <c r="AH1336" s="153"/>
      <c r="AI1336" s="153"/>
      <c r="AJ1336" s="153">
        <f>IF(ISNUMBER('Форма 2'!S1334),1)</f>
        <v>1</v>
      </c>
    </row>
    <row r="1337" spans="1:36" ht="16.5" thickTop="1" thickBot="1">
      <c r="A1337" s="105">
        <f t="shared" si="368"/>
        <v>102</v>
      </c>
      <c r="B1337" s="112" t="s">
        <v>5103</v>
      </c>
      <c r="C1337" s="107">
        <v>1973</v>
      </c>
      <c r="D1337" s="107"/>
      <c r="E1337" s="114" t="s">
        <v>568</v>
      </c>
      <c r="F1337" s="107">
        <v>5</v>
      </c>
      <c r="G1337" s="107">
        <v>6</v>
      </c>
      <c r="H1337" s="111">
        <v>4782.93</v>
      </c>
      <c r="I1337" s="111">
        <v>4374.93</v>
      </c>
      <c r="J1337" s="111">
        <v>4374.93</v>
      </c>
      <c r="K1337" s="122">
        <v>241</v>
      </c>
      <c r="L1337" s="110">
        <f t="shared" si="375"/>
        <v>120147.20160000001</v>
      </c>
      <c r="M1337" s="108"/>
      <c r="N1337" s="108"/>
      <c r="O1337" s="108"/>
      <c r="P1337" s="110">
        <f>'Форма 2'!C1337-M1337-N1337-O1337</f>
        <v>120147.20160000001</v>
      </c>
      <c r="Q1337" s="111">
        <f t="shared" si="376"/>
        <v>27.462656911082007</v>
      </c>
      <c r="R1337" s="111">
        <f t="shared" si="377"/>
        <v>27.462656911082007</v>
      </c>
      <c r="S1337" s="112" t="s">
        <v>1280</v>
      </c>
      <c r="T1337" s="107" t="s">
        <v>92</v>
      </c>
      <c r="U1337" s="219"/>
      <c r="V1337" s="153"/>
      <c r="W1337" s="153"/>
      <c r="X1337" s="153"/>
      <c r="Y1337" s="153"/>
      <c r="Z1337" s="153"/>
      <c r="AA1337" s="153"/>
      <c r="AB1337" s="86"/>
      <c r="AC1337" s="86"/>
      <c r="AD1337" s="153"/>
      <c r="AE1337" s="153"/>
      <c r="AF1337" s="153"/>
      <c r="AG1337" s="85"/>
      <c r="AH1337" s="153"/>
      <c r="AI1337" s="153"/>
      <c r="AJ1337" s="153">
        <f>IF(ISNUMBER('Форма 2'!S1336),1)</f>
        <v>1</v>
      </c>
    </row>
    <row r="1338" spans="1:36" ht="16.5" thickTop="1" thickBot="1">
      <c r="A1338" s="105">
        <f t="shared" si="368"/>
        <v>103</v>
      </c>
      <c r="B1338" s="112" t="s">
        <v>2861</v>
      </c>
      <c r="C1338" s="107">
        <v>1984</v>
      </c>
      <c r="D1338" s="107">
        <v>2011</v>
      </c>
      <c r="E1338" s="114" t="s">
        <v>2860</v>
      </c>
      <c r="F1338" s="107">
        <v>5</v>
      </c>
      <c r="G1338" s="107">
        <v>10</v>
      </c>
      <c r="H1338" s="111">
        <v>7728.2</v>
      </c>
      <c r="I1338" s="111">
        <v>6993.6</v>
      </c>
      <c r="J1338" s="111">
        <v>6789.6</v>
      </c>
      <c r="K1338" s="122">
        <v>351</v>
      </c>
      <c r="L1338" s="110">
        <f t="shared" si="375"/>
        <v>194132.38399999999</v>
      </c>
      <c r="M1338" s="108"/>
      <c r="N1338" s="108"/>
      <c r="O1338" s="108"/>
      <c r="P1338" s="110">
        <f>'Форма 2'!C1338-M1338-N1338-O1338</f>
        <v>194132.38399999999</v>
      </c>
      <c r="Q1338" s="111">
        <f t="shared" si="376"/>
        <v>27.758576984671699</v>
      </c>
      <c r="R1338" s="111">
        <f t="shared" si="377"/>
        <v>27.758576984671699</v>
      </c>
      <c r="S1338" s="112" t="s">
        <v>1280</v>
      </c>
      <c r="T1338" s="107" t="s">
        <v>92</v>
      </c>
      <c r="U1338" s="219"/>
      <c r="V1338" s="153"/>
      <c r="W1338" s="153"/>
      <c r="X1338" s="153"/>
      <c r="Y1338" s="153"/>
      <c r="Z1338" s="153"/>
      <c r="AA1338" s="153"/>
      <c r="AB1338" s="86"/>
      <c r="AC1338" s="86"/>
      <c r="AD1338" s="153"/>
      <c r="AE1338" s="153"/>
      <c r="AF1338" s="153"/>
      <c r="AG1338" s="85"/>
      <c r="AH1338" s="153"/>
      <c r="AI1338" s="153"/>
      <c r="AJ1338" s="153">
        <f>IF(ISNUMBER('Форма 2'!S1337),1)</f>
        <v>1</v>
      </c>
    </row>
    <row r="1339" spans="1:36" ht="16.5" thickTop="1" thickBot="1">
      <c r="A1339" s="105">
        <f t="shared" si="368"/>
        <v>104</v>
      </c>
      <c r="B1339" s="112" t="s">
        <v>2862</v>
      </c>
      <c r="C1339" s="107">
        <v>1987</v>
      </c>
      <c r="D1339" s="107">
        <v>2019</v>
      </c>
      <c r="E1339" s="114" t="s">
        <v>2860</v>
      </c>
      <c r="F1339" s="107">
        <v>5</v>
      </c>
      <c r="G1339" s="107">
        <v>6</v>
      </c>
      <c r="H1339" s="111">
        <v>4783.7</v>
      </c>
      <c r="I1339" s="111">
        <v>4305.1000000000004</v>
      </c>
      <c r="J1339" s="111">
        <v>4155.1000000000004</v>
      </c>
      <c r="K1339" s="122">
        <v>231</v>
      </c>
      <c r="L1339" s="110">
        <f t="shared" si="375"/>
        <v>120166.54399999999</v>
      </c>
      <c r="M1339" s="108"/>
      <c r="N1339" s="108"/>
      <c r="O1339" s="108"/>
      <c r="P1339" s="110">
        <f>'Форма 2'!C1339-M1339-N1339-O1339</f>
        <v>120166.54399999999</v>
      </c>
      <c r="Q1339" s="111">
        <f t="shared" si="376"/>
        <v>27.912602262432923</v>
      </c>
      <c r="R1339" s="111">
        <f t="shared" si="377"/>
        <v>27.912602262432923</v>
      </c>
      <c r="S1339" s="112" t="s">
        <v>1280</v>
      </c>
      <c r="T1339" s="107" t="s">
        <v>92</v>
      </c>
      <c r="U1339" s="219"/>
      <c r="V1339" s="153"/>
      <c r="W1339" s="153"/>
      <c r="X1339" s="153"/>
      <c r="Y1339" s="153"/>
      <c r="Z1339" s="153"/>
      <c r="AA1339" s="153"/>
      <c r="AB1339" s="86"/>
      <c r="AC1339" s="86"/>
      <c r="AD1339" s="153"/>
      <c r="AE1339" s="153"/>
      <c r="AF1339" s="153"/>
      <c r="AG1339" s="85"/>
      <c r="AH1339" s="153"/>
      <c r="AI1339" s="153"/>
      <c r="AJ1339" s="153">
        <f>IF(ISNUMBER('Форма 2'!S1338),1)</f>
        <v>1</v>
      </c>
    </row>
    <row r="1340" spans="1:36" ht="16.5" thickTop="1" thickBot="1">
      <c r="A1340" s="105">
        <f>A1339+1</f>
        <v>105</v>
      </c>
      <c r="B1340" s="112" t="s">
        <v>5104</v>
      </c>
      <c r="C1340" s="107">
        <v>1990</v>
      </c>
      <c r="D1340" s="107"/>
      <c r="E1340" s="114" t="s">
        <v>94</v>
      </c>
      <c r="F1340" s="107">
        <v>5</v>
      </c>
      <c r="G1340" s="107">
        <v>3</v>
      </c>
      <c r="H1340" s="111">
        <v>2370.6999999999998</v>
      </c>
      <c r="I1340" s="111">
        <v>2129.6</v>
      </c>
      <c r="J1340" s="111">
        <v>2129.6</v>
      </c>
      <c r="K1340" s="122"/>
      <c r="L1340" s="110">
        <f>SUM(M1340:P1340)</f>
        <v>59551.983999999997</v>
      </c>
      <c r="M1340" s="108"/>
      <c r="N1340" s="108"/>
      <c r="O1340" s="108"/>
      <c r="P1340" s="110">
        <f>'Форма 2'!C1340-M1340-N1340-O1340</f>
        <v>59551.983999999997</v>
      </c>
      <c r="Q1340" s="111">
        <f>L1340/I1340</f>
        <v>27.963929376408714</v>
      </c>
      <c r="R1340" s="111">
        <f>Q1340</f>
        <v>27.963929376408714</v>
      </c>
      <c r="S1340" s="112" t="s">
        <v>1280</v>
      </c>
      <c r="T1340" s="107" t="s">
        <v>92</v>
      </c>
      <c r="U1340" s="219"/>
      <c r="V1340" s="153"/>
      <c r="W1340" s="153"/>
      <c r="X1340" s="153"/>
      <c r="Y1340" s="153"/>
      <c r="Z1340" s="153"/>
      <c r="AA1340" s="153"/>
      <c r="AB1340" s="86"/>
      <c r="AC1340" s="86"/>
      <c r="AD1340" s="153"/>
      <c r="AE1340" s="153"/>
      <c r="AF1340" s="153"/>
      <c r="AG1340" s="85"/>
      <c r="AH1340" s="153"/>
      <c r="AI1340" s="153"/>
      <c r="AJ1340" s="153">
        <f>IF(ISNUMBER('Форма 2'!S1339),1)</f>
        <v>1</v>
      </c>
    </row>
    <row r="1341" spans="1:36" ht="16.5" thickTop="1" thickBot="1">
      <c r="A1341" s="105">
        <f>A1340+1</f>
        <v>106</v>
      </c>
      <c r="B1341" s="112" t="s">
        <v>2864</v>
      </c>
      <c r="C1341" s="107">
        <v>1994</v>
      </c>
      <c r="D1341" s="107">
        <v>2011</v>
      </c>
      <c r="E1341" s="114" t="s">
        <v>266</v>
      </c>
      <c r="F1341" s="107">
        <v>5</v>
      </c>
      <c r="G1341" s="107">
        <v>4</v>
      </c>
      <c r="H1341" s="111">
        <v>2943.7</v>
      </c>
      <c r="I1341" s="111">
        <v>2638.6</v>
      </c>
      <c r="J1341" s="111">
        <v>2555</v>
      </c>
      <c r="K1341" s="122">
        <v>181</v>
      </c>
      <c r="L1341" s="110">
        <f>SUM(M1341:P1341)</f>
        <v>73945.743999999992</v>
      </c>
      <c r="M1341" s="108"/>
      <c r="N1341" s="108"/>
      <c r="O1341" s="108"/>
      <c r="P1341" s="110">
        <f>'Форма 2'!C1341-M1341-N1341-O1341</f>
        <v>73945.743999999992</v>
      </c>
      <c r="Q1341" s="111">
        <f>L1341/I1341</f>
        <v>28.024613052376257</v>
      </c>
      <c r="R1341" s="111">
        <f>Q1341</f>
        <v>28.024613052376257</v>
      </c>
      <c r="S1341" s="112" t="s">
        <v>1280</v>
      </c>
      <c r="T1341" s="107" t="s">
        <v>92</v>
      </c>
      <c r="U1341" s="219"/>
      <c r="V1341" s="153"/>
      <c r="W1341" s="153"/>
      <c r="X1341" s="153"/>
      <c r="Y1341" s="153"/>
      <c r="Z1341" s="153"/>
      <c r="AA1341" s="153"/>
      <c r="AB1341" s="86"/>
      <c r="AC1341" s="86"/>
      <c r="AD1341" s="153"/>
      <c r="AE1341" s="153"/>
      <c r="AF1341" s="153"/>
      <c r="AG1341" s="85"/>
      <c r="AH1341" s="153"/>
      <c r="AI1341" s="153"/>
      <c r="AJ1341" s="153">
        <f>IF(ISNUMBER('Форма 2'!S1340),1)</f>
        <v>1</v>
      </c>
    </row>
    <row r="1342" spans="1:36" ht="16.5" thickTop="1" thickBot="1">
      <c r="A1342" s="105">
        <f>A1341+1</f>
        <v>107</v>
      </c>
      <c r="B1342" s="112" t="s">
        <v>2865</v>
      </c>
      <c r="C1342" s="107">
        <v>1992</v>
      </c>
      <c r="D1342" s="107">
        <v>2011</v>
      </c>
      <c r="E1342" s="114" t="s">
        <v>266</v>
      </c>
      <c r="F1342" s="107">
        <v>5</v>
      </c>
      <c r="G1342" s="107">
        <v>4</v>
      </c>
      <c r="H1342" s="111">
        <v>2937.7</v>
      </c>
      <c r="I1342" s="111">
        <v>2617.6</v>
      </c>
      <c r="J1342" s="111">
        <v>2617.6</v>
      </c>
      <c r="K1342" s="122">
        <v>144</v>
      </c>
      <c r="L1342" s="110">
        <f>SUM(M1342:P1342)</f>
        <v>73795.024000000005</v>
      </c>
      <c r="M1342" s="108"/>
      <c r="N1342" s="108"/>
      <c r="O1342" s="108"/>
      <c r="P1342" s="110">
        <f>'Форма 2'!C1342-M1342-N1342-O1342</f>
        <v>73795.024000000005</v>
      </c>
      <c r="Q1342" s="111">
        <f>L1342/I1342</f>
        <v>28.191864303178487</v>
      </c>
      <c r="R1342" s="111">
        <f>Q1342</f>
        <v>28.191864303178487</v>
      </c>
      <c r="S1342" s="112" t="s">
        <v>1280</v>
      </c>
      <c r="T1342" s="107" t="s">
        <v>92</v>
      </c>
      <c r="U1342" s="219"/>
      <c r="V1342" s="153"/>
      <c r="W1342" s="153"/>
      <c r="X1342" s="153"/>
      <c r="Y1342" s="153"/>
      <c r="Z1342" s="153"/>
      <c r="AA1342" s="153"/>
      <c r="AB1342" s="86"/>
      <c r="AC1342" s="86"/>
      <c r="AD1342" s="153"/>
      <c r="AE1342" s="153"/>
      <c r="AF1342" s="153"/>
      <c r="AG1342" s="85"/>
      <c r="AH1342" s="153"/>
      <c r="AI1342" s="153"/>
      <c r="AJ1342" s="153">
        <f>IF(ISNUMBER('Форма 2'!S1341),1)</f>
        <v>1</v>
      </c>
    </row>
    <row r="1343" spans="1:36" ht="16.5" thickTop="1" thickBot="1">
      <c r="A1343" s="105">
        <f>A1342+1</f>
        <v>108</v>
      </c>
      <c r="B1343" s="112" t="s">
        <v>264</v>
      </c>
      <c r="C1343" s="107">
        <v>1994</v>
      </c>
      <c r="D1343" s="107"/>
      <c r="E1343" s="114"/>
      <c r="F1343" s="107">
        <v>5</v>
      </c>
      <c r="G1343" s="107">
        <v>1</v>
      </c>
      <c r="H1343" s="111">
        <v>904.3</v>
      </c>
      <c r="I1343" s="111">
        <v>904.3</v>
      </c>
      <c r="J1343" s="111">
        <v>806.4</v>
      </c>
      <c r="K1343" s="122">
        <v>25</v>
      </c>
      <c r="L1343" s="110">
        <f>SUM(M1343:P1343)</f>
        <v>22716.016</v>
      </c>
      <c r="M1343" s="108"/>
      <c r="N1343" s="108"/>
      <c r="O1343" s="108"/>
      <c r="P1343" s="110">
        <f>'Форма 2'!C1343-M1343-N1343-O1343</f>
        <v>22716.016</v>
      </c>
      <c r="Q1343" s="111">
        <f>L1343/I1343</f>
        <v>25.12</v>
      </c>
      <c r="R1343" s="111">
        <f>Q1343</f>
        <v>25.12</v>
      </c>
      <c r="S1343" s="112" t="s">
        <v>1280</v>
      </c>
      <c r="T1343" s="107" t="s">
        <v>92</v>
      </c>
      <c r="U1343" s="219"/>
      <c r="V1343" s="153"/>
      <c r="W1343" s="153"/>
      <c r="X1343" s="153"/>
      <c r="Y1343" s="153"/>
      <c r="Z1343" s="153"/>
      <c r="AA1343" s="153"/>
      <c r="AB1343" s="86"/>
      <c r="AC1343" s="86"/>
      <c r="AD1343" s="153"/>
      <c r="AE1343" s="153"/>
      <c r="AF1343" s="153"/>
      <c r="AG1343" s="85"/>
      <c r="AH1343" s="153"/>
      <c r="AI1343" s="153"/>
      <c r="AJ1343" s="153">
        <f>IF(ISNUMBER('Форма 2'!S1342),1)</f>
        <v>1</v>
      </c>
    </row>
    <row r="1344" spans="1:36" ht="16.5" thickTop="1" thickBot="1">
      <c r="A1344" s="105">
        <f>A1343+1</f>
        <v>109</v>
      </c>
      <c r="B1344" s="112" t="s">
        <v>265</v>
      </c>
      <c r="C1344" s="107">
        <v>1995</v>
      </c>
      <c r="D1344" s="107">
        <v>2011</v>
      </c>
      <c r="E1344" s="114" t="s">
        <v>266</v>
      </c>
      <c r="F1344" s="107">
        <v>5</v>
      </c>
      <c r="G1344" s="107">
        <v>4</v>
      </c>
      <c r="H1344" s="111">
        <v>2842.5</v>
      </c>
      <c r="I1344" s="111">
        <v>2543.9</v>
      </c>
      <c r="J1344" s="111">
        <v>2478.5</v>
      </c>
      <c r="K1344" s="122">
        <v>150</v>
      </c>
      <c r="L1344" s="110">
        <f>SUM(M1344:P1344)</f>
        <v>71403.600000000006</v>
      </c>
      <c r="M1344" s="108"/>
      <c r="N1344" s="108"/>
      <c r="O1344" s="108"/>
      <c r="P1344" s="110">
        <f>'Форма 2'!C1344-M1344-N1344-O1344</f>
        <v>71403.600000000006</v>
      </c>
      <c r="Q1344" s="111">
        <f>L1344/I1344</f>
        <v>28.068556153936871</v>
      </c>
      <c r="R1344" s="111">
        <f>Q1344</f>
        <v>28.068556153936871</v>
      </c>
      <c r="S1344" s="112" t="s">
        <v>1280</v>
      </c>
      <c r="T1344" s="107" t="s">
        <v>92</v>
      </c>
      <c r="U1344" s="219"/>
      <c r="V1344" s="153"/>
      <c r="W1344" s="153"/>
      <c r="X1344" s="153"/>
      <c r="Y1344" s="153"/>
      <c r="Z1344" s="153"/>
      <c r="AA1344" s="153"/>
      <c r="AB1344" s="86"/>
      <c r="AC1344" s="86"/>
      <c r="AD1344" s="153"/>
      <c r="AE1344" s="153"/>
      <c r="AF1344" s="153"/>
      <c r="AG1344" s="85"/>
      <c r="AH1344" s="153"/>
      <c r="AI1344" s="153"/>
      <c r="AJ1344" s="153">
        <f>IF(ISNUMBER('Форма 2'!S1343),1)</f>
        <v>1</v>
      </c>
    </row>
    <row r="1345" spans="1:36" ht="16.5" thickTop="1" thickBot="1">
      <c r="A1345" s="105">
        <f>A1316+1</f>
        <v>82</v>
      </c>
      <c r="B1345" s="112" t="s">
        <v>1459</v>
      </c>
      <c r="C1345" s="113">
        <v>1982</v>
      </c>
      <c r="D1345" s="107"/>
      <c r="E1345" s="114" t="s">
        <v>80</v>
      </c>
      <c r="F1345" s="107">
        <v>2</v>
      </c>
      <c r="G1345" s="107">
        <v>3</v>
      </c>
      <c r="H1345" s="111">
        <v>1091.0999999999999</v>
      </c>
      <c r="I1345" s="111">
        <v>959.1</v>
      </c>
      <c r="J1345" s="111">
        <v>959.1</v>
      </c>
      <c r="K1345" s="125">
        <v>59</v>
      </c>
      <c r="L1345" s="110">
        <f t="shared" si="349"/>
        <v>10385253.465</v>
      </c>
      <c r="M1345" s="108"/>
      <c r="N1345" s="108"/>
      <c r="O1345" s="108"/>
      <c r="P1345" s="110">
        <f>'Форма 2'!C1345-M1345-N1345-O1345</f>
        <v>10385253.465</v>
      </c>
      <c r="Q1345" s="111">
        <f t="shared" si="350"/>
        <v>10828.123725367532</v>
      </c>
      <c r="R1345" s="111">
        <f t="shared" si="351"/>
        <v>10828.123725367532</v>
      </c>
      <c r="S1345" s="112" t="s">
        <v>1280</v>
      </c>
      <c r="T1345" s="107" t="s">
        <v>82</v>
      </c>
      <c r="U1345" s="217">
        <v>1</v>
      </c>
      <c r="V1345" s="85">
        <v>1</v>
      </c>
      <c r="W1345" s="85"/>
      <c r="X1345" s="85">
        <v>1</v>
      </c>
      <c r="Y1345" s="85"/>
      <c r="Z1345" s="85"/>
      <c r="AA1345" s="85"/>
      <c r="AB1345" s="86"/>
      <c r="AC1345" s="86"/>
      <c r="AD1345" s="85"/>
      <c r="AE1345" s="85"/>
      <c r="AF1345" s="85"/>
      <c r="AG1345" s="85"/>
      <c r="AH1345" s="85"/>
      <c r="AI1345" s="85"/>
      <c r="AJ1345" s="85"/>
    </row>
    <row r="1346" spans="1:36" ht="17.25" thickTop="1" thickBot="1">
      <c r="A1346" s="221">
        <v>0</v>
      </c>
      <c r="B1346" s="13" t="s">
        <v>268</v>
      </c>
      <c r="C1346" s="5"/>
      <c r="D1346" s="5"/>
      <c r="E1346" s="5"/>
      <c r="F1346" s="5"/>
      <c r="G1346" s="5"/>
      <c r="H1346" s="17">
        <f t="shared" ref="H1346:P1346" si="384">SUM(H1347:H1369)</f>
        <v>36310.899999999994</v>
      </c>
      <c r="I1346" s="17">
        <f t="shared" si="384"/>
        <v>30454.699999999993</v>
      </c>
      <c r="J1346" s="17">
        <f t="shared" si="384"/>
        <v>28425.8</v>
      </c>
      <c r="K1346" s="15">
        <f t="shared" si="384"/>
        <v>2194</v>
      </c>
      <c r="L1346" s="14">
        <f t="shared" si="384"/>
        <v>113638920.78300002</v>
      </c>
      <c r="M1346" s="14">
        <f t="shared" si="384"/>
        <v>0</v>
      </c>
      <c r="N1346" s="14">
        <f t="shared" si="384"/>
        <v>0</v>
      </c>
      <c r="O1346" s="14">
        <f t="shared" si="384"/>
        <v>0</v>
      </c>
      <c r="P1346" s="14">
        <f t="shared" si="384"/>
        <v>113638920.78300002</v>
      </c>
      <c r="Q1346" s="8" t="s">
        <v>76</v>
      </c>
      <c r="R1346" s="8" t="s">
        <v>76</v>
      </c>
      <c r="S1346" s="8" t="s">
        <v>76</v>
      </c>
      <c r="T1346" s="5" t="s">
        <v>76</v>
      </c>
      <c r="U1346" s="218" t="s">
        <v>76</v>
      </c>
      <c r="V1346" s="84" t="s">
        <v>76</v>
      </c>
      <c r="W1346" s="84" t="s">
        <v>76</v>
      </c>
      <c r="X1346" s="84" t="s">
        <v>76</v>
      </c>
      <c r="Y1346" s="84" t="s">
        <v>76</v>
      </c>
      <c r="Z1346" s="84" t="s">
        <v>76</v>
      </c>
      <c r="AA1346" s="84" t="s">
        <v>76</v>
      </c>
      <c r="AB1346" s="84" t="s">
        <v>76</v>
      </c>
      <c r="AC1346" s="84" t="s">
        <v>76</v>
      </c>
      <c r="AD1346" s="84" t="s">
        <v>76</v>
      </c>
      <c r="AE1346" s="84" t="s">
        <v>76</v>
      </c>
      <c r="AF1346" s="84" t="s">
        <v>76</v>
      </c>
      <c r="AG1346" s="84" t="s">
        <v>76</v>
      </c>
      <c r="AH1346" s="84" t="s">
        <v>76</v>
      </c>
      <c r="AI1346" s="84" t="s">
        <v>76</v>
      </c>
      <c r="AJ1346" s="84" t="s">
        <v>76</v>
      </c>
    </row>
    <row r="1347" spans="1:36" ht="16.5" thickTop="1" thickBot="1">
      <c r="A1347" s="105">
        <f t="shared" si="342"/>
        <v>1</v>
      </c>
      <c r="B1347" s="198" t="s">
        <v>1460</v>
      </c>
      <c r="C1347" s="118">
        <v>1986</v>
      </c>
      <c r="D1347" s="118"/>
      <c r="E1347" s="127" t="s">
        <v>80</v>
      </c>
      <c r="F1347" s="107">
        <v>5</v>
      </c>
      <c r="G1347" s="118">
        <v>1</v>
      </c>
      <c r="H1347" s="111">
        <v>2477.1999999999998</v>
      </c>
      <c r="I1347" s="111">
        <v>2088.3000000000002</v>
      </c>
      <c r="J1347" s="111">
        <v>1849.2</v>
      </c>
      <c r="K1347" s="129">
        <v>195</v>
      </c>
      <c r="L1347" s="110">
        <f t="shared" ref="L1347:L1369" si="385">SUM(M1347:P1347)</f>
        <v>15456142.591999998</v>
      </c>
      <c r="M1347" s="108"/>
      <c r="N1347" s="108"/>
      <c r="O1347" s="108"/>
      <c r="P1347" s="110">
        <f>'Форма 2'!C1347-M1347-N1347-O1347</f>
        <v>15456142.591999998</v>
      </c>
      <c r="Q1347" s="111">
        <f t="shared" ref="Q1347:Q1369" si="386">L1347/I1347</f>
        <v>7401.303736053248</v>
      </c>
      <c r="R1347" s="111">
        <f t="shared" ref="R1347:R1369" si="387">Q1347</f>
        <v>7401.303736053248</v>
      </c>
      <c r="S1347" s="112" t="s">
        <v>1280</v>
      </c>
      <c r="T1347" s="118" t="s">
        <v>92</v>
      </c>
      <c r="U1347" s="217">
        <v>1</v>
      </c>
      <c r="V1347" s="85">
        <v>1</v>
      </c>
      <c r="W1347" s="85">
        <v>1</v>
      </c>
      <c r="X1347" s="85">
        <v>1</v>
      </c>
      <c r="Y1347" s="85">
        <v>1</v>
      </c>
      <c r="Z1347" s="85">
        <v>1</v>
      </c>
      <c r="AA1347" s="85">
        <v>1</v>
      </c>
      <c r="AB1347" s="86"/>
      <c r="AC1347" s="86"/>
      <c r="AD1347" s="85"/>
      <c r="AE1347" s="85"/>
      <c r="AF1347" s="85"/>
      <c r="AG1347" s="85"/>
      <c r="AH1347" s="85"/>
      <c r="AI1347" s="85"/>
      <c r="AJ1347" s="85"/>
    </row>
    <row r="1348" spans="1:36" ht="17.25" thickTop="1" thickBot="1">
      <c r="A1348" s="105">
        <f t="shared" si="342"/>
        <v>2</v>
      </c>
      <c r="B1348" s="198" t="s">
        <v>1461</v>
      </c>
      <c r="C1348" s="253">
        <v>1993</v>
      </c>
      <c r="D1348" s="144"/>
      <c r="E1348" s="144" t="s">
        <v>94</v>
      </c>
      <c r="F1348" s="145">
        <v>3</v>
      </c>
      <c r="G1348" s="145">
        <v>2</v>
      </c>
      <c r="H1348" s="111">
        <v>621.5</v>
      </c>
      <c r="I1348" s="111">
        <v>544.5</v>
      </c>
      <c r="J1348" s="111">
        <v>544.5</v>
      </c>
      <c r="K1348" s="146">
        <v>15</v>
      </c>
      <c r="L1348" s="110">
        <f t="shared" si="385"/>
        <v>5939917.8849999998</v>
      </c>
      <c r="M1348" s="108"/>
      <c r="N1348" s="108"/>
      <c r="O1348" s="108"/>
      <c r="P1348" s="110">
        <f>'Форма 2'!C1348-M1348-N1348-O1348</f>
        <v>5939917.8849999998</v>
      </c>
      <c r="Q1348" s="111">
        <f t="shared" si="386"/>
        <v>10908.940101010101</v>
      </c>
      <c r="R1348" s="111">
        <f t="shared" si="387"/>
        <v>10908.940101010101</v>
      </c>
      <c r="S1348" s="112" t="s">
        <v>1280</v>
      </c>
      <c r="T1348" s="115" t="s">
        <v>82</v>
      </c>
      <c r="U1348" s="217"/>
      <c r="V1348" s="85"/>
      <c r="W1348" s="85"/>
      <c r="X1348" s="85"/>
      <c r="Y1348" s="85"/>
      <c r="Z1348" s="85"/>
      <c r="AA1348" s="85"/>
      <c r="AB1348" s="86"/>
      <c r="AC1348" s="86"/>
      <c r="AD1348" s="85">
        <v>1</v>
      </c>
      <c r="AE1348" s="85"/>
      <c r="AF1348" s="85"/>
      <c r="AG1348" s="85"/>
      <c r="AH1348" s="85"/>
      <c r="AI1348" s="85"/>
      <c r="AJ1348" s="85"/>
    </row>
    <row r="1349" spans="1:36" ht="16.5" thickTop="1" thickBot="1">
      <c r="A1349" s="105">
        <f t="shared" si="342"/>
        <v>3</v>
      </c>
      <c r="B1349" s="198" t="s">
        <v>1462</v>
      </c>
      <c r="C1349" s="118">
        <v>1985</v>
      </c>
      <c r="D1349" s="118"/>
      <c r="E1349" s="127" t="s">
        <v>80</v>
      </c>
      <c r="F1349" s="107">
        <v>5</v>
      </c>
      <c r="G1349" s="118">
        <v>5</v>
      </c>
      <c r="H1349" s="111">
        <v>3868.2</v>
      </c>
      <c r="I1349" s="111">
        <v>3474</v>
      </c>
      <c r="J1349" s="111">
        <v>3441.6</v>
      </c>
      <c r="K1349" s="129">
        <v>225</v>
      </c>
      <c r="L1349" s="110">
        <f t="shared" si="385"/>
        <v>4145936.76</v>
      </c>
      <c r="M1349" s="108"/>
      <c r="N1349" s="108"/>
      <c r="O1349" s="108"/>
      <c r="P1349" s="110">
        <f>'Форма 2'!C1349-M1349-N1349-O1349</f>
        <v>4145936.76</v>
      </c>
      <c r="Q1349" s="111">
        <f t="shared" si="386"/>
        <v>1193.4187564766839</v>
      </c>
      <c r="R1349" s="111">
        <f t="shared" si="387"/>
        <v>1193.4187564766839</v>
      </c>
      <c r="S1349" s="112" t="s">
        <v>1280</v>
      </c>
      <c r="T1349" s="118" t="s">
        <v>92</v>
      </c>
      <c r="U1349" s="217"/>
      <c r="V1349" s="85"/>
      <c r="W1349" s="85"/>
      <c r="X1349" s="85"/>
      <c r="Y1349" s="85"/>
      <c r="Z1349" s="85"/>
      <c r="AA1349" s="85">
        <v>1</v>
      </c>
      <c r="AB1349" s="86"/>
      <c r="AC1349" s="86"/>
      <c r="AD1349" s="85"/>
      <c r="AE1349" s="85"/>
      <c r="AF1349" s="85"/>
      <c r="AG1349" s="85"/>
      <c r="AH1349" s="85"/>
      <c r="AI1349" s="85"/>
      <c r="AJ1349" s="85"/>
    </row>
    <row r="1350" spans="1:36" ht="16.5" thickTop="1" thickBot="1">
      <c r="A1350" s="105">
        <f t="shared" si="342"/>
        <v>4</v>
      </c>
      <c r="B1350" s="198" t="s">
        <v>1463</v>
      </c>
      <c r="C1350" s="118">
        <v>1987</v>
      </c>
      <c r="D1350" s="118"/>
      <c r="E1350" s="127" t="s">
        <v>80</v>
      </c>
      <c r="F1350" s="107">
        <v>5</v>
      </c>
      <c r="G1350" s="118">
        <v>9</v>
      </c>
      <c r="H1350" s="111">
        <v>8118.8</v>
      </c>
      <c r="I1350" s="111">
        <v>6195.8</v>
      </c>
      <c r="J1350" s="111">
        <v>5932.4</v>
      </c>
      <c r="K1350" s="129">
        <v>473</v>
      </c>
      <c r="L1350" s="110">
        <f t="shared" si="385"/>
        <v>36563178.176000006</v>
      </c>
      <c r="M1350" s="108"/>
      <c r="N1350" s="108"/>
      <c r="O1350" s="108"/>
      <c r="P1350" s="110">
        <f>'Форма 2'!C1350-M1350-N1350-O1350</f>
        <v>36563178.176000006</v>
      </c>
      <c r="Q1350" s="111">
        <f t="shared" si="386"/>
        <v>5901.2844468833737</v>
      </c>
      <c r="R1350" s="111">
        <f t="shared" si="387"/>
        <v>5901.2844468833737</v>
      </c>
      <c r="S1350" s="112" t="s">
        <v>1280</v>
      </c>
      <c r="T1350" s="118" t="s">
        <v>92</v>
      </c>
      <c r="U1350" s="217"/>
      <c r="V1350" s="85"/>
      <c r="W1350" s="85"/>
      <c r="X1350" s="85"/>
      <c r="Y1350" s="85"/>
      <c r="Z1350" s="85"/>
      <c r="AA1350" s="85"/>
      <c r="AB1350" s="86"/>
      <c r="AC1350" s="86"/>
      <c r="AD1350" s="85">
        <v>1</v>
      </c>
      <c r="AE1350" s="85"/>
      <c r="AF1350" s="85"/>
      <c r="AG1350" s="85"/>
      <c r="AH1350" s="85"/>
      <c r="AI1350" s="85"/>
      <c r="AJ1350" s="85"/>
    </row>
    <row r="1351" spans="1:36" ht="16.5" thickTop="1" thickBot="1">
      <c r="A1351" s="105">
        <f t="shared" si="342"/>
        <v>5</v>
      </c>
      <c r="B1351" s="198" t="s">
        <v>1464</v>
      </c>
      <c r="C1351" s="118">
        <v>1963</v>
      </c>
      <c r="D1351" s="118"/>
      <c r="E1351" s="127" t="s">
        <v>94</v>
      </c>
      <c r="F1351" s="107">
        <v>3</v>
      </c>
      <c r="G1351" s="118">
        <v>3</v>
      </c>
      <c r="H1351" s="111">
        <v>1578.6</v>
      </c>
      <c r="I1351" s="111">
        <v>1468.8</v>
      </c>
      <c r="J1351" s="111">
        <v>1437.5</v>
      </c>
      <c r="K1351" s="129">
        <v>110</v>
      </c>
      <c r="L1351" s="110">
        <f t="shared" si="385"/>
        <v>3453519.0059999996</v>
      </c>
      <c r="M1351" s="108"/>
      <c r="N1351" s="108"/>
      <c r="O1351" s="108"/>
      <c r="P1351" s="110">
        <f>'Форма 2'!C1351-M1351-N1351-O1351</f>
        <v>3453519.0059999996</v>
      </c>
      <c r="Q1351" s="111">
        <f>L1351/I1351</f>
        <v>2351.2520465686271</v>
      </c>
      <c r="R1351" s="111">
        <f>Q1351</f>
        <v>2351.2520465686271</v>
      </c>
      <c r="S1351" s="112" t="s">
        <v>1280</v>
      </c>
      <c r="T1351" s="118" t="s">
        <v>92</v>
      </c>
      <c r="U1351" s="217"/>
      <c r="V1351" s="85"/>
      <c r="W1351" s="85"/>
      <c r="X1351" s="85">
        <v>1</v>
      </c>
      <c r="Y1351" s="85">
        <v>1</v>
      </c>
      <c r="Z1351" s="85">
        <v>1</v>
      </c>
      <c r="AA1351" s="85"/>
      <c r="AB1351" s="86"/>
      <c r="AC1351" s="86"/>
      <c r="AD1351" s="85"/>
      <c r="AE1351" s="85"/>
      <c r="AF1351" s="85"/>
      <c r="AG1351" s="85"/>
      <c r="AH1351" s="85"/>
      <c r="AI1351" s="85"/>
      <c r="AJ1351" s="85"/>
    </row>
    <row r="1352" spans="1:36" ht="16.5" thickTop="1" thickBot="1">
      <c r="A1352" s="105">
        <f t="shared" si="342"/>
        <v>6</v>
      </c>
      <c r="B1352" s="198" t="s">
        <v>1465</v>
      </c>
      <c r="C1352" s="118">
        <v>1978</v>
      </c>
      <c r="D1352" s="118"/>
      <c r="E1352" s="127" t="s">
        <v>80</v>
      </c>
      <c r="F1352" s="107">
        <v>3</v>
      </c>
      <c r="G1352" s="118">
        <v>2</v>
      </c>
      <c r="H1352" s="111">
        <v>1924.1</v>
      </c>
      <c r="I1352" s="111">
        <v>1298.0999999999999</v>
      </c>
      <c r="J1352" s="111">
        <v>1222.8</v>
      </c>
      <c r="K1352" s="129">
        <v>93</v>
      </c>
      <c r="L1352" s="110">
        <f t="shared" si="385"/>
        <v>5541061.6620000005</v>
      </c>
      <c r="M1352" s="108"/>
      <c r="N1352" s="108"/>
      <c r="O1352" s="108"/>
      <c r="P1352" s="110">
        <f>'Форма 2'!C1352-M1352-N1352-O1352</f>
        <v>5541061.6620000005</v>
      </c>
      <c r="Q1352" s="111">
        <f>L1352/I1352</f>
        <v>4268.5938386873131</v>
      </c>
      <c r="R1352" s="111">
        <f>Q1352</f>
        <v>4268.5938386873131</v>
      </c>
      <c r="S1352" s="112" t="s">
        <v>1280</v>
      </c>
      <c r="T1352" s="118" t="s">
        <v>92</v>
      </c>
      <c r="U1352" s="217"/>
      <c r="V1352" s="85"/>
      <c r="W1352" s="85">
        <v>1</v>
      </c>
      <c r="X1352" s="85">
        <v>1</v>
      </c>
      <c r="Y1352" s="85">
        <v>1</v>
      </c>
      <c r="Z1352" s="85"/>
      <c r="AA1352" s="85"/>
      <c r="AB1352" s="86"/>
      <c r="AC1352" s="86"/>
      <c r="AD1352" s="85"/>
      <c r="AE1352" s="85"/>
      <c r="AF1352" s="85"/>
      <c r="AG1352" s="85"/>
      <c r="AH1352" s="85"/>
      <c r="AI1352" s="85"/>
      <c r="AJ1352" s="85"/>
    </row>
    <row r="1353" spans="1:36" ht="16.5" thickTop="1" thickBot="1">
      <c r="A1353" s="105">
        <f t="shared" si="342"/>
        <v>7</v>
      </c>
      <c r="B1353" s="198" t="s">
        <v>1466</v>
      </c>
      <c r="C1353" s="118">
        <v>1976</v>
      </c>
      <c r="D1353" s="118"/>
      <c r="E1353" s="127" t="s">
        <v>80</v>
      </c>
      <c r="F1353" s="107">
        <v>5</v>
      </c>
      <c r="G1353" s="118">
        <v>4</v>
      </c>
      <c r="H1353" s="111">
        <v>3725.5</v>
      </c>
      <c r="I1353" s="111">
        <v>3353.4</v>
      </c>
      <c r="J1353" s="111">
        <v>3261</v>
      </c>
      <c r="K1353" s="129">
        <v>204</v>
      </c>
      <c r="L1353" s="110">
        <f t="shared" si="385"/>
        <v>6351977.5</v>
      </c>
      <c r="M1353" s="108"/>
      <c r="N1353" s="108"/>
      <c r="O1353" s="108"/>
      <c r="P1353" s="110">
        <f>'Форма 2'!C1353-M1353-N1353-O1353</f>
        <v>6351977.5</v>
      </c>
      <c r="Q1353" s="111">
        <f t="shared" si="386"/>
        <v>1894.1902248464244</v>
      </c>
      <c r="R1353" s="111">
        <f t="shared" si="387"/>
        <v>1894.1902248464244</v>
      </c>
      <c r="S1353" s="112" t="s">
        <v>1280</v>
      </c>
      <c r="T1353" s="118" t="s">
        <v>92</v>
      </c>
      <c r="U1353" s="217"/>
      <c r="V1353" s="85"/>
      <c r="W1353" s="85">
        <v>1</v>
      </c>
      <c r="X1353" s="85">
        <v>1</v>
      </c>
      <c r="Y1353" s="85">
        <v>1</v>
      </c>
      <c r="Z1353" s="85"/>
      <c r="AA1353" s="85"/>
      <c r="AB1353" s="86"/>
      <c r="AC1353" s="86"/>
      <c r="AD1353" s="85"/>
      <c r="AE1353" s="85"/>
      <c r="AF1353" s="85"/>
      <c r="AG1353" s="85"/>
      <c r="AH1353" s="85"/>
      <c r="AI1353" s="85"/>
      <c r="AJ1353" s="85"/>
    </row>
    <row r="1354" spans="1:36" ht="16.5" thickTop="1" thickBot="1">
      <c r="A1354" s="105">
        <f t="shared" si="342"/>
        <v>8</v>
      </c>
      <c r="B1354" s="193" t="s">
        <v>1467</v>
      </c>
      <c r="C1354" s="118">
        <v>1963</v>
      </c>
      <c r="D1354" s="118"/>
      <c r="E1354" s="127" t="s">
        <v>80</v>
      </c>
      <c r="F1354" s="107">
        <v>2</v>
      </c>
      <c r="G1354" s="118">
        <v>2</v>
      </c>
      <c r="H1354" s="111">
        <v>514.9</v>
      </c>
      <c r="I1354" s="111">
        <v>449.1</v>
      </c>
      <c r="J1354" s="111">
        <v>379.3</v>
      </c>
      <c r="K1354" s="129">
        <v>36</v>
      </c>
      <c r="L1354" s="110">
        <f t="shared" si="385"/>
        <v>5115634.4799999995</v>
      </c>
      <c r="M1354" s="108"/>
      <c r="N1354" s="108"/>
      <c r="O1354" s="108"/>
      <c r="P1354" s="110">
        <f>'Форма 2'!C1354-M1354-N1354-O1354</f>
        <v>5115634.4799999995</v>
      </c>
      <c r="Q1354" s="111">
        <f t="shared" si="386"/>
        <v>11390.858338900021</v>
      </c>
      <c r="R1354" s="111">
        <f t="shared" si="387"/>
        <v>11390.858338900021</v>
      </c>
      <c r="S1354" s="112" t="s">
        <v>1280</v>
      </c>
      <c r="T1354" s="118" t="s">
        <v>82</v>
      </c>
      <c r="U1354" s="217"/>
      <c r="V1354" s="85"/>
      <c r="W1354" s="85"/>
      <c r="X1354" s="85">
        <v>1</v>
      </c>
      <c r="Y1354" s="85"/>
      <c r="Z1354" s="85"/>
      <c r="AA1354" s="85"/>
      <c r="AB1354" s="86"/>
      <c r="AC1354" s="86"/>
      <c r="AD1354" s="85">
        <v>1</v>
      </c>
      <c r="AE1354" s="85"/>
      <c r="AF1354" s="85"/>
      <c r="AG1354" s="85"/>
      <c r="AH1354" s="85"/>
      <c r="AI1354" s="85"/>
      <c r="AJ1354" s="85"/>
    </row>
    <row r="1355" spans="1:36" ht="16.5" thickTop="1" thickBot="1">
      <c r="A1355" s="105">
        <f t="shared" si="342"/>
        <v>9</v>
      </c>
      <c r="B1355" s="198" t="s">
        <v>1468</v>
      </c>
      <c r="C1355" s="118">
        <v>1963</v>
      </c>
      <c r="D1355" s="118"/>
      <c r="E1355" s="127" t="s">
        <v>80</v>
      </c>
      <c r="F1355" s="107">
        <v>2</v>
      </c>
      <c r="G1355" s="118">
        <v>2</v>
      </c>
      <c r="H1355" s="111">
        <v>501.2</v>
      </c>
      <c r="I1355" s="111">
        <v>448.4</v>
      </c>
      <c r="J1355" s="111">
        <v>337.9</v>
      </c>
      <c r="K1355" s="129">
        <v>36</v>
      </c>
      <c r="L1355" s="110">
        <f t="shared" si="385"/>
        <v>4790163.8679999998</v>
      </c>
      <c r="M1355" s="108"/>
      <c r="N1355" s="108"/>
      <c r="O1355" s="108"/>
      <c r="P1355" s="110">
        <f>'Форма 2'!C1355-M1355-N1355-O1355</f>
        <v>4790163.8679999998</v>
      </c>
      <c r="Q1355" s="111">
        <f t="shared" si="386"/>
        <v>10682.791855486174</v>
      </c>
      <c r="R1355" s="111">
        <f t="shared" si="387"/>
        <v>10682.791855486174</v>
      </c>
      <c r="S1355" s="112" t="s">
        <v>1280</v>
      </c>
      <c r="T1355" s="118" t="s">
        <v>82</v>
      </c>
      <c r="U1355" s="217"/>
      <c r="V1355" s="85"/>
      <c r="W1355" s="85"/>
      <c r="X1355" s="85"/>
      <c r="Y1355" s="85"/>
      <c r="Z1355" s="85"/>
      <c r="AA1355" s="85"/>
      <c r="AB1355" s="86"/>
      <c r="AC1355" s="86"/>
      <c r="AD1355" s="85">
        <v>1</v>
      </c>
      <c r="AE1355" s="85"/>
      <c r="AF1355" s="85"/>
      <c r="AG1355" s="85"/>
      <c r="AH1355" s="85"/>
      <c r="AI1355" s="85"/>
      <c r="AJ1355" s="85"/>
    </row>
    <row r="1356" spans="1:36" ht="16.5" thickTop="1" thickBot="1">
      <c r="A1356" s="105">
        <f t="shared" si="342"/>
        <v>10</v>
      </c>
      <c r="B1356" s="198" t="s">
        <v>1469</v>
      </c>
      <c r="C1356" s="118">
        <v>1963</v>
      </c>
      <c r="D1356" s="118"/>
      <c r="E1356" s="119" t="s">
        <v>80</v>
      </c>
      <c r="F1356" s="107">
        <v>2</v>
      </c>
      <c r="G1356" s="118">
        <v>2</v>
      </c>
      <c r="H1356" s="111">
        <v>506.7</v>
      </c>
      <c r="I1356" s="111">
        <v>446.7</v>
      </c>
      <c r="J1356" s="111">
        <v>446.7</v>
      </c>
      <c r="K1356" s="129">
        <v>36</v>
      </c>
      <c r="L1356" s="110">
        <f t="shared" si="385"/>
        <v>191436.32699999999</v>
      </c>
      <c r="M1356" s="108"/>
      <c r="N1356" s="108"/>
      <c r="O1356" s="108"/>
      <c r="P1356" s="110">
        <f>'Форма 2'!C1356-M1356-N1356-O1356</f>
        <v>191436.32699999999</v>
      </c>
      <c r="Q1356" s="111">
        <f t="shared" si="386"/>
        <v>428.55680993955673</v>
      </c>
      <c r="R1356" s="111">
        <f t="shared" si="387"/>
        <v>428.55680993955673</v>
      </c>
      <c r="S1356" s="112" t="s">
        <v>1280</v>
      </c>
      <c r="T1356" s="118" t="s">
        <v>82</v>
      </c>
      <c r="U1356" s="217"/>
      <c r="V1356" s="85"/>
      <c r="W1356" s="85"/>
      <c r="X1356" s="85">
        <v>1</v>
      </c>
      <c r="Y1356" s="85"/>
      <c r="Z1356" s="85"/>
      <c r="AA1356" s="85"/>
      <c r="AB1356" s="86"/>
      <c r="AC1356" s="86"/>
      <c r="AD1356" s="85"/>
      <c r="AE1356" s="85"/>
      <c r="AF1356" s="85"/>
      <c r="AG1356" s="85"/>
      <c r="AH1356" s="85"/>
      <c r="AI1356" s="85"/>
      <c r="AJ1356" s="85"/>
    </row>
    <row r="1357" spans="1:36" ht="16.5" thickTop="1" thickBot="1">
      <c r="A1357" s="105">
        <f t="shared" si="342"/>
        <v>11</v>
      </c>
      <c r="B1357" s="198" t="s">
        <v>1470</v>
      </c>
      <c r="C1357" s="118">
        <v>1959</v>
      </c>
      <c r="D1357" s="118"/>
      <c r="E1357" s="119" t="s">
        <v>80</v>
      </c>
      <c r="F1357" s="107">
        <v>3</v>
      </c>
      <c r="G1357" s="118">
        <v>1</v>
      </c>
      <c r="H1357" s="111">
        <v>1107.7</v>
      </c>
      <c r="I1357" s="111">
        <v>953.1</v>
      </c>
      <c r="J1357" s="111">
        <v>953.1</v>
      </c>
      <c r="K1357" s="129">
        <v>63</v>
      </c>
      <c r="L1357" s="110">
        <f t="shared" si="385"/>
        <v>1437838.9080000001</v>
      </c>
      <c r="M1357" s="108"/>
      <c r="N1357" s="108"/>
      <c r="O1357" s="108"/>
      <c r="P1357" s="110">
        <f>'Форма 2'!C1357-M1357-N1357-O1357</f>
        <v>1437838.9080000001</v>
      </c>
      <c r="Q1357" s="111">
        <f t="shared" si="386"/>
        <v>1508.5918665407617</v>
      </c>
      <c r="R1357" s="111">
        <f t="shared" si="387"/>
        <v>1508.5918665407617</v>
      </c>
      <c r="S1357" s="112" t="s">
        <v>1280</v>
      </c>
      <c r="T1357" s="118" t="s">
        <v>82</v>
      </c>
      <c r="U1357" s="217"/>
      <c r="V1357" s="85"/>
      <c r="W1357" s="85"/>
      <c r="X1357" s="85"/>
      <c r="Y1357" s="85"/>
      <c r="Z1357" s="85"/>
      <c r="AA1357" s="85"/>
      <c r="AB1357" s="86"/>
      <c r="AC1357" s="86"/>
      <c r="AD1357" s="85"/>
      <c r="AE1357" s="85"/>
      <c r="AF1357" s="85">
        <v>1</v>
      </c>
      <c r="AG1357" s="85"/>
      <c r="AH1357" s="85"/>
      <c r="AI1357" s="85"/>
      <c r="AJ1357" s="85"/>
    </row>
    <row r="1358" spans="1:36" ht="16.5" thickTop="1" thickBot="1">
      <c r="A1358" s="105">
        <f t="shared" si="342"/>
        <v>12</v>
      </c>
      <c r="B1358" s="193" t="s">
        <v>1471</v>
      </c>
      <c r="C1358" s="118">
        <v>1975</v>
      </c>
      <c r="D1358" s="118"/>
      <c r="E1358" s="127" t="s">
        <v>80</v>
      </c>
      <c r="F1358" s="107">
        <v>2</v>
      </c>
      <c r="G1358" s="118">
        <v>3</v>
      </c>
      <c r="H1358" s="111">
        <v>1035.3</v>
      </c>
      <c r="I1358" s="111">
        <v>901.5</v>
      </c>
      <c r="J1358" s="111">
        <v>818.9</v>
      </c>
      <c r="K1358" s="129">
        <v>66</v>
      </c>
      <c r="L1358" s="110">
        <f t="shared" si="385"/>
        <v>16318760.954999998</v>
      </c>
      <c r="M1358" s="108"/>
      <c r="N1358" s="108"/>
      <c r="O1358" s="108"/>
      <c r="P1358" s="110">
        <f>'Форма 2'!C1358-M1358-N1358-O1358</f>
        <v>16318760.954999998</v>
      </c>
      <c r="Q1358" s="111">
        <f t="shared" si="386"/>
        <v>18101.786971713809</v>
      </c>
      <c r="R1358" s="111">
        <f t="shared" si="387"/>
        <v>18101.786971713809</v>
      </c>
      <c r="S1358" s="112" t="s">
        <v>1280</v>
      </c>
      <c r="T1358" s="105" t="s">
        <v>82</v>
      </c>
      <c r="U1358" s="217"/>
      <c r="V1358" s="85"/>
      <c r="W1358" s="85"/>
      <c r="X1358" s="85">
        <v>1</v>
      </c>
      <c r="Y1358" s="85"/>
      <c r="Z1358" s="85"/>
      <c r="AA1358" s="85"/>
      <c r="AB1358" s="86"/>
      <c r="AC1358" s="86"/>
      <c r="AD1358" s="85">
        <v>1</v>
      </c>
      <c r="AE1358" s="85">
        <v>1</v>
      </c>
      <c r="AF1358" s="85"/>
      <c r="AG1358" s="85"/>
      <c r="AH1358" s="85"/>
      <c r="AI1358" s="85"/>
      <c r="AJ1358" s="85"/>
    </row>
    <row r="1359" spans="1:36" ht="16.5" thickTop="1" thickBot="1">
      <c r="A1359" s="105">
        <f t="shared" si="342"/>
        <v>13</v>
      </c>
      <c r="B1359" s="198" t="s">
        <v>1472</v>
      </c>
      <c r="C1359" s="118">
        <v>1980</v>
      </c>
      <c r="D1359" s="118"/>
      <c r="E1359" s="127" t="s">
        <v>1473</v>
      </c>
      <c r="F1359" s="107">
        <v>2</v>
      </c>
      <c r="G1359" s="118">
        <v>3</v>
      </c>
      <c r="H1359" s="111">
        <v>743.6</v>
      </c>
      <c r="I1359" s="111">
        <v>630.1</v>
      </c>
      <c r="J1359" s="111">
        <v>572.79999999999995</v>
      </c>
      <c r="K1359" s="129">
        <v>36</v>
      </c>
      <c r="L1359" s="110">
        <f t="shared" si="385"/>
        <v>760323.56400000001</v>
      </c>
      <c r="M1359" s="108"/>
      <c r="N1359" s="108"/>
      <c r="O1359" s="108"/>
      <c r="P1359" s="110">
        <f>'Форма 2'!C1359-M1359-N1359-O1359</f>
        <v>760323.56400000001</v>
      </c>
      <c r="Q1359" s="111">
        <f t="shared" si="386"/>
        <v>1206.6712648785906</v>
      </c>
      <c r="R1359" s="111">
        <f t="shared" si="387"/>
        <v>1206.6712648785906</v>
      </c>
      <c r="S1359" s="112" t="s">
        <v>1280</v>
      </c>
      <c r="T1359" s="118" t="s">
        <v>82</v>
      </c>
      <c r="U1359" s="217"/>
      <c r="V1359" s="85"/>
      <c r="W1359" s="85"/>
      <c r="X1359" s="85">
        <v>1</v>
      </c>
      <c r="Y1359" s="85"/>
      <c r="Z1359" s="85">
        <v>1</v>
      </c>
      <c r="AA1359" s="85"/>
      <c r="AB1359" s="86"/>
      <c r="AC1359" s="86"/>
      <c r="AD1359" s="85"/>
      <c r="AE1359" s="85"/>
      <c r="AF1359" s="85"/>
      <c r="AG1359" s="85"/>
      <c r="AH1359" s="85"/>
      <c r="AI1359" s="85"/>
      <c r="AJ1359" s="85"/>
    </row>
    <row r="1360" spans="1:36" ht="16.5" thickTop="1" thickBot="1">
      <c r="A1360" s="105">
        <f t="shared" si="342"/>
        <v>14</v>
      </c>
      <c r="B1360" s="198" t="s">
        <v>1474</v>
      </c>
      <c r="C1360" s="118">
        <v>1968</v>
      </c>
      <c r="D1360" s="118"/>
      <c r="E1360" s="127" t="s">
        <v>80</v>
      </c>
      <c r="F1360" s="107">
        <v>2</v>
      </c>
      <c r="G1360" s="118">
        <v>1</v>
      </c>
      <c r="H1360" s="111">
        <v>405</v>
      </c>
      <c r="I1360" s="111">
        <v>361.6</v>
      </c>
      <c r="J1360" s="111">
        <v>222.5</v>
      </c>
      <c r="K1360" s="129">
        <v>24</v>
      </c>
      <c r="L1360" s="110">
        <f t="shared" si="385"/>
        <v>414108.44999999995</v>
      </c>
      <c r="M1360" s="108"/>
      <c r="N1360" s="108"/>
      <c r="O1360" s="108"/>
      <c r="P1360" s="110">
        <f>'Форма 2'!C1360-M1360-N1360-O1360</f>
        <v>414108.44999999995</v>
      </c>
      <c r="Q1360" s="111">
        <f>L1360/I1360</f>
        <v>1145.2114214601768</v>
      </c>
      <c r="R1360" s="111">
        <f>Q1360</f>
        <v>1145.2114214601768</v>
      </c>
      <c r="S1360" s="112" t="s">
        <v>1280</v>
      </c>
      <c r="T1360" s="118" t="s">
        <v>82</v>
      </c>
      <c r="U1360" s="217"/>
      <c r="V1360" s="85"/>
      <c r="W1360" s="85"/>
      <c r="X1360" s="85">
        <v>1</v>
      </c>
      <c r="Y1360" s="85"/>
      <c r="Z1360" s="85">
        <v>1</v>
      </c>
      <c r="AA1360" s="85"/>
      <c r="AB1360" s="86"/>
      <c r="AC1360" s="86"/>
      <c r="AD1360" s="85"/>
      <c r="AE1360" s="85"/>
      <c r="AF1360" s="85"/>
      <c r="AG1360" s="85"/>
      <c r="AH1360" s="85"/>
      <c r="AI1360" s="85"/>
      <c r="AJ1360" s="85"/>
    </row>
    <row r="1361" spans="1:36" ht="16.5" thickTop="1" thickBot="1">
      <c r="A1361" s="105">
        <f t="shared" si="342"/>
        <v>15</v>
      </c>
      <c r="B1361" s="198" t="s">
        <v>1475</v>
      </c>
      <c r="C1361" s="118">
        <v>1974</v>
      </c>
      <c r="D1361" s="118"/>
      <c r="E1361" s="127" t="s">
        <v>94</v>
      </c>
      <c r="F1361" s="107">
        <v>2</v>
      </c>
      <c r="G1361" s="118">
        <v>1</v>
      </c>
      <c r="H1361" s="111">
        <v>955.6</v>
      </c>
      <c r="I1361" s="111">
        <v>873</v>
      </c>
      <c r="J1361" s="111">
        <v>697.8</v>
      </c>
      <c r="K1361" s="129">
        <v>70</v>
      </c>
      <c r="L1361" s="110">
        <f t="shared" si="385"/>
        <v>707354.23200000008</v>
      </c>
      <c r="M1361" s="108"/>
      <c r="N1361" s="108"/>
      <c r="O1361" s="108"/>
      <c r="P1361" s="110">
        <f>'Форма 2'!C1361-M1361-N1361-O1361</f>
        <v>707354.23200000008</v>
      </c>
      <c r="Q1361" s="111">
        <f t="shared" ref="Q1361" si="388">L1361/I1361</f>
        <v>810.25685223367702</v>
      </c>
      <c r="R1361" s="111">
        <f t="shared" ref="R1361" si="389">Q1361</f>
        <v>810.25685223367702</v>
      </c>
      <c r="S1361" s="112" t="s">
        <v>1280</v>
      </c>
      <c r="T1361" s="118" t="s">
        <v>92</v>
      </c>
      <c r="U1361" s="217">
        <v>1</v>
      </c>
      <c r="V1361" s="85"/>
      <c r="W1361" s="85"/>
      <c r="X1361" s="85"/>
      <c r="Y1361" s="85"/>
      <c r="Z1361" s="85"/>
      <c r="AA1361" s="85"/>
      <c r="AB1361" s="86"/>
      <c r="AC1361" s="86"/>
      <c r="AD1361" s="85"/>
      <c r="AE1361" s="85"/>
      <c r="AF1361" s="85"/>
      <c r="AG1361" s="85"/>
      <c r="AH1361" s="85"/>
      <c r="AI1361" s="85"/>
      <c r="AJ1361" s="85"/>
    </row>
    <row r="1362" spans="1:36" ht="16.5" thickTop="1" thickBot="1">
      <c r="A1362" s="105">
        <f t="shared" si="342"/>
        <v>16</v>
      </c>
      <c r="B1362" s="198" t="s">
        <v>1476</v>
      </c>
      <c r="C1362" s="118">
        <v>1961</v>
      </c>
      <c r="D1362" s="118"/>
      <c r="E1362" s="127" t="s">
        <v>80</v>
      </c>
      <c r="F1362" s="107">
        <v>2</v>
      </c>
      <c r="G1362" s="118">
        <v>2</v>
      </c>
      <c r="H1362" s="111">
        <v>497</v>
      </c>
      <c r="I1362" s="111">
        <v>436.2</v>
      </c>
      <c r="J1362" s="111">
        <v>321.39999999999998</v>
      </c>
      <c r="K1362" s="129">
        <v>36</v>
      </c>
      <c r="L1362" s="110">
        <f t="shared" si="385"/>
        <v>367889.34</v>
      </c>
      <c r="M1362" s="108"/>
      <c r="N1362" s="108"/>
      <c r="O1362" s="108"/>
      <c r="P1362" s="110">
        <f>'Форма 2'!C1362-M1362-N1362-O1362</f>
        <v>367889.34</v>
      </c>
      <c r="Q1362" s="111">
        <f t="shared" si="386"/>
        <v>843.39601100412665</v>
      </c>
      <c r="R1362" s="111">
        <f t="shared" si="387"/>
        <v>843.39601100412665</v>
      </c>
      <c r="S1362" s="112" t="s">
        <v>1280</v>
      </c>
      <c r="T1362" s="118" t="s">
        <v>82</v>
      </c>
      <c r="U1362" s="217">
        <v>1</v>
      </c>
      <c r="V1362" s="85"/>
      <c r="W1362" s="85"/>
      <c r="X1362" s="85"/>
      <c r="Y1362" s="85"/>
      <c r="Z1362" s="85"/>
      <c r="AA1362" s="85"/>
      <c r="AB1362" s="86"/>
      <c r="AC1362" s="86"/>
      <c r="AD1362" s="85"/>
      <c r="AE1362" s="85"/>
      <c r="AF1362" s="85"/>
      <c r="AG1362" s="85"/>
      <c r="AH1362" s="85"/>
      <c r="AI1362" s="85"/>
      <c r="AJ1362" s="85"/>
    </row>
    <row r="1363" spans="1:36" ht="16.5" thickTop="1" thickBot="1">
      <c r="A1363" s="105">
        <f t="shared" si="342"/>
        <v>17</v>
      </c>
      <c r="B1363" s="198" t="s">
        <v>1477</v>
      </c>
      <c r="C1363" s="118">
        <v>1972</v>
      </c>
      <c r="D1363" s="118"/>
      <c r="E1363" s="127" t="s">
        <v>80</v>
      </c>
      <c r="F1363" s="107">
        <v>5</v>
      </c>
      <c r="G1363" s="118">
        <v>4</v>
      </c>
      <c r="H1363" s="111">
        <v>4060.7</v>
      </c>
      <c r="I1363" s="111">
        <v>3285.5</v>
      </c>
      <c r="J1363" s="111">
        <v>3181.1</v>
      </c>
      <c r="K1363" s="129">
        <v>252</v>
      </c>
      <c r="L1363" s="110">
        <f t="shared" si="385"/>
        <v>3169010.8870000001</v>
      </c>
      <c r="M1363" s="108"/>
      <c r="N1363" s="108"/>
      <c r="O1363" s="108"/>
      <c r="P1363" s="110">
        <f>'Форма 2'!C1363-M1363-N1363-O1363</f>
        <v>3169010.8870000001</v>
      </c>
      <c r="Q1363" s="111">
        <f t="shared" si="386"/>
        <v>964.54447937908992</v>
      </c>
      <c r="R1363" s="111">
        <f t="shared" si="387"/>
        <v>964.54447937908992</v>
      </c>
      <c r="S1363" s="112" t="s">
        <v>1280</v>
      </c>
      <c r="T1363" s="118" t="s">
        <v>92</v>
      </c>
      <c r="U1363" s="217"/>
      <c r="V1363" s="85"/>
      <c r="W1363" s="85"/>
      <c r="X1363" s="85">
        <v>1</v>
      </c>
      <c r="Y1363" s="85"/>
      <c r="Z1363" s="85">
        <v>1</v>
      </c>
      <c r="AA1363" s="85"/>
      <c r="AB1363" s="86"/>
      <c r="AC1363" s="86"/>
      <c r="AD1363" s="85"/>
      <c r="AE1363" s="85"/>
      <c r="AF1363" s="85"/>
      <c r="AG1363" s="85"/>
      <c r="AH1363" s="85"/>
      <c r="AI1363" s="85"/>
      <c r="AJ1363" s="85"/>
    </row>
    <row r="1364" spans="1:36" ht="16.5" thickTop="1" thickBot="1">
      <c r="A1364" s="105">
        <f t="shared" si="342"/>
        <v>18</v>
      </c>
      <c r="B1364" s="198" t="s">
        <v>1478</v>
      </c>
      <c r="C1364" s="118">
        <v>1962</v>
      </c>
      <c r="D1364" s="118"/>
      <c r="E1364" s="127" t="s">
        <v>94</v>
      </c>
      <c r="F1364" s="107">
        <v>3</v>
      </c>
      <c r="G1364" s="118">
        <v>2</v>
      </c>
      <c r="H1364" s="111">
        <v>648.1</v>
      </c>
      <c r="I1364" s="111">
        <v>575.1</v>
      </c>
      <c r="J1364" s="111">
        <v>419.2</v>
      </c>
      <c r="K1364" s="129">
        <v>50</v>
      </c>
      <c r="L1364" s="110">
        <f t="shared" si="385"/>
        <v>479736.58200000005</v>
      </c>
      <c r="M1364" s="108"/>
      <c r="N1364" s="108"/>
      <c r="O1364" s="108"/>
      <c r="P1364" s="110">
        <f>'Форма 2'!C1364-M1364-N1364-O1364</f>
        <v>479736.58200000005</v>
      </c>
      <c r="Q1364" s="111">
        <f t="shared" si="386"/>
        <v>834.179415753782</v>
      </c>
      <c r="R1364" s="111">
        <f t="shared" si="387"/>
        <v>834.179415753782</v>
      </c>
      <c r="S1364" s="112" t="s">
        <v>1280</v>
      </c>
      <c r="T1364" s="118" t="s">
        <v>82</v>
      </c>
      <c r="U1364" s="217">
        <v>1</v>
      </c>
      <c r="V1364" s="85"/>
      <c r="W1364" s="85"/>
      <c r="X1364" s="85"/>
      <c r="Y1364" s="85"/>
      <c r="Z1364" s="85"/>
      <c r="AA1364" s="85"/>
      <c r="AB1364" s="86"/>
      <c r="AC1364" s="86"/>
      <c r="AD1364" s="85"/>
      <c r="AE1364" s="85"/>
      <c r="AF1364" s="85"/>
      <c r="AG1364" s="85"/>
      <c r="AH1364" s="85"/>
      <c r="AI1364" s="85"/>
      <c r="AJ1364" s="85"/>
    </row>
    <row r="1365" spans="1:36" ht="16.5" thickTop="1" thickBot="1">
      <c r="A1365" s="105">
        <f t="shared" si="342"/>
        <v>19</v>
      </c>
      <c r="B1365" s="198" t="s">
        <v>1479</v>
      </c>
      <c r="C1365" s="118">
        <v>1967</v>
      </c>
      <c r="D1365" s="118"/>
      <c r="E1365" s="119" t="s">
        <v>80</v>
      </c>
      <c r="F1365" s="107">
        <v>2</v>
      </c>
      <c r="G1365" s="118">
        <v>2</v>
      </c>
      <c r="H1365" s="111">
        <v>535.4</v>
      </c>
      <c r="I1365" s="111">
        <v>472.1</v>
      </c>
      <c r="J1365" s="111">
        <v>435</v>
      </c>
      <c r="K1365" s="129">
        <v>36</v>
      </c>
      <c r="L1365" s="110">
        <f t="shared" si="385"/>
        <v>396313.788</v>
      </c>
      <c r="M1365" s="108"/>
      <c r="N1365" s="108"/>
      <c r="O1365" s="108"/>
      <c r="P1365" s="110">
        <f>'Форма 2'!C1365-M1365-N1365-O1365</f>
        <v>396313.788</v>
      </c>
      <c r="Q1365" s="111">
        <f t="shared" si="386"/>
        <v>839.47000211819523</v>
      </c>
      <c r="R1365" s="111">
        <f t="shared" si="387"/>
        <v>839.47000211819523</v>
      </c>
      <c r="S1365" s="112" t="s">
        <v>1280</v>
      </c>
      <c r="T1365" s="118" t="s">
        <v>92</v>
      </c>
      <c r="U1365" s="217">
        <v>1</v>
      </c>
      <c r="V1365" s="85"/>
      <c r="W1365" s="85"/>
      <c r="X1365" s="85"/>
      <c r="Y1365" s="85"/>
      <c r="Z1365" s="85"/>
      <c r="AA1365" s="85"/>
      <c r="AB1365" s="86"/>
      <c r="AC1365" s="86"/>
      <c r="AD1365" s="85"/>
      <c r="AE1365" s="85"/>
      <c r="AF1365" s="85"/>
      <c r="AG1365" s="85"/>
      <c r="AH1365" s="85"/>
      <c r="AI1365" s="85"/>
      <c r="AJ1365" s="85"/>
    </row>
    <row r="1366" spans="1:36" ht="16.5" thickTop="1" thickBot="1">
      <c r="A1366" s="105">
        <f t="shared" si="342"/>
        <v>20</v>
      </c>
      <c r="B1366" s="198" t="s">
        <v>1480</v>
      </c>
      <c r="C1366" s="118">
        <v>1966</v>
      </c>
      <c r="D1366" s="118"/>
      <c r="E1366" s="127" t="s">
        <v>80</v>
      </c>
      <c r="F1366" s="107">
        <v>2</v>
      </c>
      <c r="G1366" s="118">
        <v>3</v>
      </c>
      <c r="H1366" s="111">
        <v>536.70000000000005</v>
      </c>
      <c r="I1366" s="111">
        <v>472.2</v>
      </c>
      <c r="J1366" s="111">
        <v>391.8</v>
      </c>
      <c r="K1366" s="129">
        <v>36</v>
      </c>
      <c r="L1366" s="110">
        <f t="shared" si="385"/>
        <v>397276.07400000002</v>
      </c>
      <c r="M1366" s="108"/>
      <c r="N1366" s="108"/>
      <c r="O1366" s="108"/>
      <c r="P1366" s="110">
        <f>'Форма 2'!C1366-M1366-N1366-O1366</f>
        <v>397276.07400000002</v>
      </c>
      <c r="Q1366" s="111">
        <f t="shared" si="386"/>
        <v>841.33010165184248</v>
      </c>
      <c r="R1366" s="111">
        <f t="shared" si="387"/>
        <v>841.33010165184248</v>
      </c>
      <c r="S1366" s="112" t="s">
        <v>1280</v>
      </c>
      <c r="T1366" s="118" t="s">
        <v>82</v>
      </c>
      <c r="U1366" s="217">
        <v>1</v>
      </c>
      <c r="V1366" s="85"/>
      <c r="W1366" s="85"/>
      <c r="X1366" s="85"/>
      <c r="Y1366" s="85"/>
      <c r="Z1366" s="85"/>
      <c r="AA1366" s="85"/>
      <c r="AB1366" s="86"/>
      <c r="AC1366" s="86"/>
      <c r="AD1366" s="85"/>
      <c r="AE1366" s="85"/>
      <c r="AF1366" s="85"/>
      <c r="AG1366" s="85"/>
      <c r="AH1366" s="85"/>
      <c r="AI1366" s="85"/>
      <c r="AJ1366" s="85"/>
    </row>
    <row r="1367" spans="1:36" ht="16.5" thickTop="1" thickBot="1">
      <c r="A1367" s="105">
        <f t="shared" si="342"/>
        <v>21</v>
      </c>
      <c r="B1367" s="198" t="s">
        <v>1481</v>
      </c>
      <c r="C1367" s="118">
        <v>1973</v>
      </c>
      <c r="D1367" s="118"/>
      <c r="E1367" s="127" t="s">
        <v>80</v>
      </c>
      <c r="F1367" s="107">
        <v>2</v>
      </c>
      <c r="G1367" s="118">
        <v>2</v>
      </c>
      <c r="H1367" s="111">
        <v>571.70000000000005</v>
      </c>
      <c r="I1367" s="111">
        <v>522.29999999999995</v>
      </c>
      <c r="J1367" s="111">
        <v>476.2</v>
      </c>
      <c r="K1367" s="129">
        <v>36</v>
      </c>
      <c r="L1367" s="110">
        <f t="shared" si="385"/>
        <v>423183.77400000003</v>
      </c>
      <c r="M1367" s="108"/>
      <c r="N1367" s="108"/>
      <c r="O1367" s="108"/>
      <c r="P1367" s="110">
        <f>'Форма 2'!C1367-M1367-N1367-O1367</f>
        <v>423183.77400000003</v>
      </c>
      <c r="Q1367" s="111">
        <f t="shared" si="386"/>
        <v>810.2312349224585</v>
      </c>
      <c r="R1367" s="111">
        <f t="shared" si="387"/>
        <v>810.2312349224585</v>
      </c>
      <c r="S1367" s="112" t="s">
        <v>1280</v>
      </c>
      <c r="T1367" s="118" t="s">
        <v>82</v>
      </c>
      <c r="U1367" s="217">
        <v>1</v>
      </c>
      <c r="V1367" s="85"/>
      <c r="W1367" s="85"/>
      <c r="X1367" s="85"/>
      <c r="Y1367" s="85"/>
      <c r="Z1367" s="85"/>
      <c r="AA1367" s="85"/>
      <c r="AB1367" s="86"/>
      <c r="AC1367" s="86"/>
      <c r="AD1367" s="85"/>
      <c r="AE1367" s="85"/>
      <c r="AF1367" s="85"/>
      <c r="AG1367" s="85"/>
      <c r="AH1367" s="85"/>
      <c r="AI1367" s="85"/>
      <c r="AJ1367" s="85"/>
    </row>
    <row r="1368" spans="1:36" ht="16.5" thickTop="1" thickBot="1">
      <c r="A1368" s="105">
        <f t="shared" ref="A1368:A1431" si="390">A1367+1</f>
        <v>22</v>
      </c>
      <c r="B1368" s="198" t="s">
        <v>283</v>
      </c>
      <c r="C1368" s="118">
        <v>1962</v>
      </c>
      <c r="D1368" s="118"/>
      <c r="E1368" s="119" t="s">
        <v>80</v>
      </c>
      <c r="F1368" s="107">
        <v>2</v>
      </c>
      <c r="G1368" s="118">
        <v>3</v>
      </c>
      <c r="H1368" s="111">
        <v>703.5</v>
      </c>
      <c r="I1368" s="111">
        <v>631.79999999999995</v>
      </c>
      <c r="J1368" s="111">
        <v>631.79999999999995</v>
      </c>
      <c r="K1368" s="129">
        <v>36</v>
      </c>
      <c r="L1368" s="110">
        <f t="shared" si="385"/>
        <v>719321.71499999997</v>
      </c>
      <c r="M1368" s="108"/>
      <c r="N1368" s="108"/>
      <c r="O1368" s="108"/>
      <c r="P1368" s="110">
        <f>'Форма 2'!C1368-M1368-N1368-O1368</f>
        <v>719321.71499999997</v>
      </c>
      <c r="Q1368" s="111">
        <f t="shared" si="386"/>
        <v>1138.5275641025642</v>
      </c>
      <c r="R1368" s="111">
        <f t="shared" si="387"/>
        <v>1138.5275641025642</v>
      </c>
      <c r="S1368" s="112" t="s">
        <v>1280</v>
      </c>
      <c r="T1368" s="118" t="s">
        <v>82</v>
      </c>
      <c r="U1368" s="217"/>
      <c r="V1368" s="85"/>
      <c r="W1368" s="85"/>
      <c r="X1368" s="85">
        <v>1</v>
      </c>
      <c r="Y1368" s="85"/>
      <c r="Z1368" s="85">
        <v>1</v>
      </c>
      <c r="AA1368" s="85"/>
      <c r="AB1368" s="86"/>
      <c r="AC1368" s="86"/>
      <c r="AD1368" s="85"/>
      <c r="AE1368" s="85"/>
      <c r="AF1368" s="85"/>
      <c r="AG1368" s="85"/>
      <c r="AH1368" s="85"/>
      <c r="AI1368" s="85"/>
      <c r="AJ1368" s="85"/>
    </row>
    <row r="1369" spans="1:36" ht="16.5" thickTop="1" thickBot="1">
      <c r="A1369" s="105">
        <f t="shared" si="390"/>
        <v>23</v>
      </c>
      <c r="B1369" s="198" t="s">
        <v>1482</v>
      </c>
      <c r="C1369" s="118">
        <v>1995</v>
      </c>
      <c r="D1369" s="118"/>
      <c r="E1369" s="127" t="s">
        <v>102</v>
      </c>
      <c r="F1369" s="107">
        <v>2</v>
      </c>
      <c r="G1369" s="118">
        <v>2</v>
      </c>
      <c r="H1369" s="111">
        <v>673.9</v>
      </c>
      <c r="I1369" s="111">
        <v>573.1</v>
      </c>
      <c r="J1369" s="111">
        <v>451.3</v>
      </c>
      <c r="K1369" s="129">
        <v>30</v>
      </c>
      <c r="L1369" s="110">
        <f t="shared" si="385"/>
        <v>498834.25799999997</v>
      </c>
      <c r="M1369" s="108"/>
      <c r="N1369" s="108"/>
      <c r="O1369" s="108"/>
      <c r="P1369" s="110">
        <f>'Форма 2'!C1369-M1369-N1369-O1369</f>
        <v>498834.25799999997</v>
      </c>
      <c r="Q1369" s="111">
        <f t="shared" si="386"/>
        <v>870.41399057756053</v>
      </c>
      <c r="R1369" s="111">
        <f t="shared" si="387"/>
        <v>870.41399057756053</v>
      </c>
      <c r="S1369" s="112" t="s">
        <v>1280</v>
      </c>
      <c r="T1369" s="118" t="s">
        <v>82</v>
      </c>
      <c r="U1369" s="217">
        <v>1</v>
      </c>
      <c r="V1369" s="85"/>
      <c r="W1369" s="85"/>
      <c r="X1369" s="85"/>
      <c r="Y1369" s="85"/>
      <c r="Z1369" s="85"/>
      <c r="AA1369" s="85"/>
      <c r="AB1369" s="86"/>
      <c r="AC1369" s="86"/>
      <c r="AD1369" s="85"/>
      <c r="AE1369" s="85"/>
      <c r="AF1369" s="85"/>
      <c r="AG1369" s="85"/>
      <c r="AH1369" s="85"/>
      <c r="AI1369" s="85"/>
      <c r="AJ1369" s="85"/>
    </row>
    <row r="1370" spans="1:36" ht="17.25" thickTop="1" thickBot="1">
      <c r="A1370" s="221">
        <v>0</v>
      </c>
      <c r="B1370" s="13" t="s">
        <v>284</v>
      </c>
      <c r="C1370" s="5"/>
      <c r="D1370" s="5"/>
      <c r="E1370" s="5"/>
      <c r="F1370" s="5"/>
      <c r="G1370" s="5"/>
      <c r="H1370" s="17">
        <f t="shared" ref="H1370:P1370" si="391">SUM(H1371:H1403)</f>
        <v>57085.590000000004</v>
      </c>
      <c r="I1370" s="17">
        <f t="shared" si="391"/>
        <v>49764.4</v>
      </c>
      <c r="J1370" s="17">
        <f t="shared" si="391"/>
        <v>47784.600000000006</v>
      </c>
      <c r="K1370" s="17">
        <f t="shared" si="391"/>
        <v>2978</v>
      </c>
      <c r="L1370" s="17">
        <f t="shared" si="391"/>
        <v>233548870.49199998</v>
      </c>
      <c r="M1370" s="17">
        <f t="shared" si="391"/>
        <v>0</v>
      </c>
      <c r="N1370" s="17">
        <f t="shared" si="391"/>
        <v>0</v>
      </c>
      <c r="O1370" s="17">
        <f t="shared" si="391"/>
        <v>0</v>
      </c>
      <c r="P1370" s="17">
        <f t="shared" si="391"/>
        <v>233548870.49199998</v>
      </c>
      <c r="Q1370" s="8" t="s">
        <v>76</v>
      </c>
      <c r="R1370" s="8" t="s">
        <v>76</v>
      </c>
      <c r="S1370" s="8" t="s">
        <v>76</v>
      </c>
      <c r="T1370" s="5" t="s">
        <v>76</v>
      </c>
      <c r="U1370" s="218" t="s">
        <v>76</v>
      </c>
      <c r="V1370" s="84" t="s">
        <v>76</v>
      </c>
      <c r="W1370" s="84" t="s">
        <v>76</v>
      </c>
      <c r="X1370" s="84" t="s">
        <v>76</v>
      </c>
      <c r="Y1370" s="84" t="s">
        <v>76</v>
      </c>
      <c r="Z1370" s="84" t="s">
        <v>76</v>
      </c>
      <c r="AA1370" s="84" t="s">
        <v>76</v>
      </c>
      <c r="AB1370" s="84" t="s">
        <v>76</v>
      </c>
      <c r="AC1370" s="84" t="s">
        <v>76</v>
      </c>
      <c r="AD1370" s="84" t="s">
        <v>76</v>
      </c>
      <c r="AE1370" s="84" t="s">
        <v>76</v>
      </c>
      <c r="AF1370" s="84" t="s">
        <v>76</v>
      </c>
      <c r="AG1370" s="84" t="s">
        <v>76</v>
      </c>
      <c r="AH1370" s="84" t="s">
        <v>76</v>
      </c>
      <c r="AI1370" s="84" t="s">
        <v>76</v>
      </c>
      <c r="AJ1370" s="84" t="s">
        <v>76</v>
      </c>
    </row>
    <row r="1371" spans="1:36" ht="16.5" thickTop="1" thickBot="1">
      <c r="A1371" s="105">
        <f t="shared" si="390"/>
        <v>1</v>
      </c>
      <c r="B1371" s="112" t="s">
        <v>293</v>
      </c>
      <c r="C1371" s="107">
        <v>1989</v>
      </c>
      <c r="D1371" s="107"/>
      <c r="E1371" s="114" t="s">
        <v>94</v>
      </c>
      <c r="F1371" s="107">
        <v>5</v>
      </c>
      <c r="G1371" s="107">
        <v>7</v>
      </c>
      <c r="H1371" s="111">
        <v>5547.4</v>
      </c>
      <c r="I1371" s="111">
        <v>5043.1000000000004</v>
      </c>
      <c r="J1371" s="111">
        <v>5043.1000000000004</v>
      </c>
      <c r="K1371" s="122">
        <v>237</v>
      </c>
      <c r="L1371" s="110">
        <f t="shared" ref="L1371:L1403" si="392">SUM(M1371:P1371)</f>
        <v>1958953.3619999997</v>
      </c>
      <c r="M1371" s="108"/>
      <c r="N1371" s="108"/>
      <c r="O1371" s="108"/>
      <c r="P1371" s="110">
        <f>'Форма 2'!C1371-M1371-N1371-O1371</f>
        <v>1958953.3619999997</v>
      </c>
      <c r="Q1371" s="111">
        <f>L1371/I1371</f>
        <v>388.44229977593142</v>
      </c>
      <c r="R1371" s="111">
        <f>Q1371</f>
        <v>388.44229977593142</v>
      </c>
      <c r="S1371" s="112" t="s">
        <v>1280</v>
      </c>
      <c r="T1371" s="107" t="s">
        <v>92</v>
      </c>
      <c r="U1371" s="217"/>
      <c r="V1371" s="85"/>
      <c r="W1371" s="85"/>
      <c r="X1371" s="85"/>
      <c r="Y1371" s="85"/>
      <c r="Z1371" s="85"/>
      <c r="AA1371" s="85"/>
      <c r="AB1371" s="86"/>
      <c r="AC1371" s="86"/>
      <c r="AD1371" s="85"/>
      <c r="AE1371" s="85"/>
      <c r="AF1371" s="85"/>
      <c r="AG1371" s="85"/>
      <c r="AH1371" s="85"/>
      <c r="AI1371" s="85">
        <v>1</v>
      </c>
      <c r="AJ1371" s="85"/>
    </row>
    <row r="1372" spans="1:36" ht="16.5" thickTop="1" thickBot="1">
      <c r="A1372" s="105">
        <f t="shared" si="390"/>
        <v>2</v>
      </c>
      <c r="B1372" s="112" t="s">
        <v>1483</v>
      </c>
      <c r="C1372" s="107">
        <v>1967</v>
      </c>
      <c r="D1372" s="107">
        <v>1967</v>
      </c>
      <c r="E1372" s="114" t="s">
        <v>80</v>
      </c>
      <c r="F1372" s="107">
        <v>3</v>
      </c>
      <c r="G1372" s="107">
        <v>3</v>
      </c>
      <c r="H1372" s="111">
        <v>2392.59</v>
      </c>
      <c r="I1372" s="111">
        <v>1664.1</v>
      </c>
      <c r="J1372" s="111">
        <v>1541.6</v>
      </c>
      <c r="K1372" s="122">
        <v>87</v>
      </c>
      <c r="L1372" s="110">
        <f t="shared" si="392"/>
        <v>23770860.168000001</v>
      </c>
      <c r="M1372" s="108"/>
      <c r="N1372" s="108"/>
      <c r="O1372" s="108"/>
      <c r="P1372" s="110">
        <f>'Форма 2'!C1372-M1372-N1372-O1372</f>
        <v>23770860.168000001</v>
      </c>
      <c r="Q1372" s="111">
        <f t="shared" ref="Q1372:Q1402" si="393">L1372/I1372</f>
        <v>14284.514252749235</v>
      </c>
      <c r="R1372" s="111">
        <f t="shared" ref="R1372:R1402" si="394">Q1372</f>
        <v>14284.514252749235</v>
      </c>
      <c r="S1372" s="112" t="s">
        <v>1280</v>
      </c>
      <c r="T1372" s="107" t="s">
        <v>82</v>
      </c>
      <c r="U1372" s="217"/>
      <c r="V1372" s="85"/>
      <c r="W1372" s="85"/>
      <c r="X1372" s="85">
        <v>1</v>
      </c>
      <c r="Y1372" s="85"/>
      <c r="Z1372" s="85"/>
      <c r="AA1372" s="85"/>
      <c r="AB1372" s="86"/>
      <c r="AC1372" s="86"/>
      <c r="AD1372" s="85">
        <v>1</v>
      </c>
      <c r="AE1372" s="85"/>
      <c r="AF1372" s="85"/>
      <c r="AG1372" s="85"/>
      <c r="AH1372" s="85"/>
      <c r="AI1372" s="85"/>
      <c r="AJ1372" s="85"/>
    </row>
    <row r="1373" spans="1:36" ht="16.5" thickTop="1" thickBot="1">
      <c r="A1373" s="105">
        <f t="shared" si="390"/>
        <v>3</v>
      </c>
      <c r="B1373" s="112" t="s">
        <v>1484</v>
      </c>
      <c r="C1373" s="107">
        <v>1967</v>
      </c>
      <c r="D1373" s="107">
        <v>1967</v>
      </c>
      <c r="E1373" s="114" t="s">
        <v>80</v>
      </c>
      <c r="F1373" s="107">
        <v>2</v>
      </c>
      <c r="G1373" s="107">
        <v>1</v>
      </c>
      <c r="H1373" s="111">
        <v>395.5</v>
      </c>
      <c r="I1373" s="111">
        <v>395.5</v>
      </c>
      <c r="J1373" s="111">
        <v>292.5</v>
      </c>
      <c r="K1373" s="122">
        <v>35</v>
      </c>
      <c r="L1373" s="110">
        <f t="shared" si="392"/>
        <v>3779947.7449999996</v>
      </c>
      <c r="M1373" s="108"/>
      <c r="N1373" s="108"/>
      <c r="O1373" s="108"/>
      <c r="P1373" s="110">
        <f>'Форма 2'!C1373-M1373-N1373-O1373</f>
        <v>3779947.7449999996</v>
      </c>
      <c r="Q1373" s="111">
        <f t="shared" si="393"/>
        <v>9557.39</v>
      </c>
      <c r="R1373" s="111">
        <f t="shared" si="394"/>
        <v>9557.39</v>
      </c>
      <c r="S1373" s="112" t="s">
        <v>1280</v>
      </c>
      <c r="T1373" s="107" t="s">
        <v>82</v>
      </c>
      <c r="U1373" s="217"/>
      <c r="V1373" s="85"/>
      <c r="W1373" s="85"/>
      <c r="X1373" s="85"/>
      <c r="Y1373" s="85"/>
      <c r="Z1373" s="85"/>
      <c r="AA1373" s="85"/>
      <c r="AB1373" s="86"/>
      <c r="AC1373" s="86"/>
      <c r="AD1373" s="85">
        <v>1</v>
      </c>
      <c r="AE1373" s="85"/>
      <c r="AF1373" s="85"/>
      <c r="AG1373" s="85"/>
      <c r="AH1373" s="85"/>
      <c r="AI1373" s="85"/>
      <c r="AJ1373" s="85"/>
    </row>
    <row r="1374" spans="1:36" ht="16.5" thickTop="1" thickBot="1">
      <c r="A1374" s="105">
        <f t="shared" si="390"/>
        <v>4</v>
      </c>
      <c r="B1374" s="112" t="s">
        <v>1485</v>
      </c>
      <c r="C1374" s="107">
        <v>1968</v>
      </c>
      <c r="D1374" s="107">
        <v>1968</v>
      </c>
      <c r="E1374" s="114" t="s">
        <v>80</v>
      </c>
      <c r="F1374" s="107">
        <v>3</v>
      </c>
      <c r="G1374" s="107">
        <v>3</v>
      </c>
      <c r="H1374" s="111">
        <v>946.5</v>
      </c>
      <c r="I1374" s="111">
        <v>862.2</v>
      </c>
      <c r="J1374" s="111">
        <v>750.7</v>
      </c>
      <c r="K1374" s="122">
        <v>58</v>
      </c>
      <c r="L1374" s="110">
        <f t="shared" si="392"/>
        <v>357597.16499999998</v>
      </c>
      <c r="M1374" s="108"/>
      <c r="N1374" s="108"/>
      <c r="O1374" s="108"/>
      <c r="P1374" s="110">
        <f>'Форма 2'!C1374-M1374-N1374-O1374</f>
        <v>357597.16499999998</v>
      </c>
      <c r="Q1374" s="111">
        <f t="shared" si="393"/>
        <v>414.74966945024352</v>
      </c>
      <c r="R1374" s="111">
        <f t="shared" si="394"/>
        <v>414.74966945024352</v>
      </c>
      <c r="S1374" s="112" t="s">
        <v>1280</v>
      </c>
      <c r="T1374" s="107" t="s">
        <v>82</v>
      </c>
      <c r="U1374" s="217"/>
      <c r="V1374" s="85"/>
      <c r="W1374" s="85"/>
      <c r="X1374" s="85">
        <v>1</v>
      </c>
      <c r="Y1374" s="85"/>
      <c r="Z1374" s="85"/>
      <c r="AA1374" s="85"/>
      <c r="AB1374" s="86"/>
      <c r="AC1374" s="86"/>
      <c r="AD1374" s="85"/>
      <c r="AE1374" s="85"/>
      <c r="AF1374" s="85"/>
      <c r="AG1374" s="85"/>
      <c r="AH1374" s="85"/>
      <c r="AI1374" s="85"/>
      <c r="AJ1374" s="85"/>
    </row>
    <row r="1375" spans="1:36" ht="16.5" thickTop="1" thickBot="1">
      <c r="A1375" s="105">
        <f t="shared" si="390"/>
        <v>5</v>
      </c>
      <c r="B1375" s="112" t="s">
        <v>1486</v>
      </c>
      <c r="C1375" s="107">
        <v>1990</v>
      </c>
      <c r="D1375" s="107">
        <v>1990</v>
      </c>
      <c r="E1375" s="114" t="s">
        <v>80</v>
      </c>
      <c r="F1375" s="107">
        <v>5</v>
      </c>
      <c r="G1375" s="107">
        <v>4</v>
      </c>
      <c r="H1375" s="111">
        <v>3178.5</v>
      </c>
      <c r="I1375" s="111">
        <v>2764.1</v>
      </c>
      <c r="J1375" s="111">
        <v>2764.1</v>
      </c>
      <c r="K1375" s="122">
        <v>165</v>
      </c>
      <c r="L1375" s="110">
        <f t="shared" si="392"/>
        <v>1033330.3500000001</v>
      </c>
      <c r="M1375" s="108"/>
      <c r="N1375" s="108"/>
      <c r="O1375" s="108"/>
      <c r="P1375" s="110">
        <f>'Форма 2'!C1375-M1375-N1375-O1375</f>
        <v>1033330.3500000001</v>
      </c>
      <c r="Q1375" s="111">
        <f t="shared" si="393"/>
        <v>373.83971274555915</v>
      </c>
      <c r="R1375" s="111">
        <f t="shared" si="394"/>
        <v>373.83971274555915</v>
      </c>
      <c r="S1375" s="112" t="s">
        <v>1280</v>
      </c>
      <c r="T1375" s="107" t="s">
        <v>82</v>
      </c>
      <c r="U1375" s="217"/>
      <c r="V1375" s="85"/>
      <c r="W1375" s="85"/>
      <c r="X1375" s="85">
        <v>1</v>
      </c>
      <c r="Y1375" s="85"/>
      <c r="Z1375" s="85"/>
      <c r="AA1375" s="85"/>
      <c r="AB1375" s="86"/>
      <c r="AC1375" s="86"/>
      <c r="AD1375" s="85"/>
      <c r="AE1375" s="85"/>
      <c r="AF1375" s="85"/>
      <c r="AG1375" s="85"/>
      <c r="AH1375" s="85"/>
      <c r="AI1375" s="85"/>
      <c r="AJ1375" s="85"/>
    </row>
    <row r="1376" spans="1:36" ht="16.5" thickTop="1" thickBot="1">
      <c r="A1376" s="105">
        <f t="shared" si="390"/>
        <v>6</v>
      </c>
      <c r="B1376" s="112" t="s">
        <v>1487</v>
      </c>
      <c r="C1376" s="107">
        <v>1958</v>
      </c>
      <c r="D1376" s="107">
        <v>1958</v>
      </c>
      <c r="E1376" s="114" t="s">
        <v>879</v>
      </c>
      <c r="F1376" s="107">
        <v>2</v>
      </c>
      <c r="G1376" s="107">
        <v>2</v>
      </c>
      <c r="H1376" s="111">
        <v>649.20000000000005</v>
      </c>
      <c r="I1376" s="111">
        <v>649.20000000000005</v>
      </c>
      <c r="J1376" s="111">
        <v>649.20000000000005</v>
      </c>
      <c r="K1376" s="122">
        <v>32</v>
      </c>
      <c r="L1376" s="110">
        <f t="shared" si="392"/>
        <v>6204657.5880000005</v>
      </c>
      <c r="M1376" s="108"/>
      <c r="N1376" s="108"/>
      <c r="O1376" s="108"/>
      <c r="P1376" s="110">
        <f>'Форма 2'!C1376-M1376-N1376-O1376</f>
        <v>6204657.5880000005</v>
      </c>
      <c r="Q1376" s="111">
        <f t="shared" si="393"/>
        <v>9557.39</v>
      </c>
      <c r="R1376" s="111">
        <f t="shared" si="394"/>
        <v>9557.39</v>
      </c>
      <c r="S1376" s="112" t="s">
        <v>1280</v>
      </c>
      <c r="T1376" s="107" t="s">
        <v>82</v>
      </c>
      <c r="U1376" s="217"/>
      <c r="V1376" s="85"/>
      <c r="W1376" s="85"/>
      <c r="X1376" s="85"/>
      <c r="Y1376" s="85"/>
      <c r="Z1376" s="85"/>
      <c r="AA1376" s="85"/>
      <c r="AB1376" s="86"/>
      <c r="AC1376" s="86"/>
      <c r="AD1376" s="85">
        <v>1</v>
      </c>
      <c r="AE1376" s="85"/>
      <c r="AF1376" s="85"/>
      <c r="AG1376" s="85"/>
      <c r="AH1376" s="85"/>
      <c r="AI1376" s="85"/>
      <c r="AJ1376" s="85"/>
    </row>
    <row r="1377" spans="1:36" ht="16.5" thickTop="1" thickBot="1">
      <c r="A1377" s="105">
        <f t="shared" si="390"/>
        <v>7</v>
      </c>
      <c r="B1377" s="112" t="s">
        <v>1488</v>
      </c>
      <c r="C1377" s="107">
        <v>1958</v>
      </c>
      <c r="D1377" s="107">
        <v>1958</v>
      </c>
      <c r="E1377" s="114" t="s">
        <v>80</v>
      </c>
      <c r="F1377" s="107">
        <v>2</v>
      </c>
      <c r="G1377" s="107">
        <v>2</v>
      </c>
      <c r="H1377" s="111">
        <v>694.3</v>
      </c>
      <c r="I1377" s="111">
        <v>694.3</v>
      </c>
      <c r="J1377" s="111">
        <v>443.1</v>
      </c>
      <c r="K1377" s="122">
        <v>27</v>
      </c>
      <c r="L1377" s="110">
        <f t="shared" si="392"/>
        <v>10681486.122</v>
      </c>
      <c r="M1377" s="108"/>
      <c r="N1377" s="108"/>
      <c r="O1377" s="108"/>
      <c r="P1377" s="110">
        <f>'Форма 2'!C1377-M1377-N1377-O1377</f>
        <v>10681486.122</v>
      </c>
      <c r="Q1377" s="111">
        <f t="shared" si="393"/>
        <v>15384.54</v>
      </c>
      <c r="R1377" s="111">
        <f t="shared" si="394"/>
        <v>15384.54</v>
      </c>
      <c r="S1377" s="112" t="s">
        <v>1280</v>
      </c>
      <c r="T1377" s="107" t="s">
        <v>82</v>
      </c>
      <c r="U1377" s="217"/>
      <c r="V1377" s="85"/>
      <c r="W1377" s="85"/>
      <c r="X1377" s="85"/>
      <c r="Y1377" s="85"/>
      <c r="Z1377" s="85"/>
      <c r="AA1377" s="85"/>
      <c r="AB1377" s="86"/>
      <c r="AC1377" s="86"/>
      <c r="AD1377" s="85">
        <v>1</v>
      </c>
      <c r="AE1377" s="85">
        <v>1</v>
      </c>
      <c r="AF1377" s="85"/>
      <c r="AG1377" s="85"/>
      <c r="AH1377" s="85"/>
      <c r="AI1377" s="85"/>
      <c r="AJ1377" s="85"/>
    </row>
    <row r="1378" spans="1:36" ht="16.5" thickTop="1" thickBot="1">
      <c r="A1378" s="105">
        <f t="shared" si="390"/>
        <v>8</v>
      </c>
      <c r="B1378" s="112" t="s">
        <v>1489</v>
      </c>
      <c r="C1378" s="107">
        <v>2001</v>
      </c>
      <c r="D1378" s="107">
        <v>2001</v>
      </c>
      <c r="E1378" s="114" t="s">
        <v>80</v>
      </c>
      <c r="F1378" s="107">
        <v>5</v>
      </c>
      <c r="G1378" s="107">
        <v>5</v>
      </c>
      <c r="H1378" s="111">
        <v>4805.1000000000004</v>
      </c>
      <c r="I1378" s="111">
        <v>4008.5</v>
      </c>
      <c r="J1378" s="111">
        <v>3908.8</v>
      </c>
      <c r="K1378" s="122">
        <v>197</v>
      </c>
      <c r="L1378" s="110">
        <f t="shared" si="392"/>
        <v>23460228.035999998</v>
      </c>
      <c r="M1378" s="108"/>
      <c r="N1378" s="108"/>
      <c r="O1378" s="108"/>
      <c r="P1378" s="110">
        <f>'Форма 2'!C1378-M1378-N1378-O1378</f>
        <v>23460228.035999998</v>
      </c>
      <c r="Q1378" s="111">
        <f>L1378/I1378</f>
        <v>5852.6201910939253</v>
      </c>
      <c r="R1378" s="111">
        <f>Q1378</f>
        <v>5852.6201910939253</v>
      </c>
      <c r="S1378" s="112" t="s">
        <v>1280</v>
      </c>
      <c r="T1378" s="107" t="s">
        <v>92</v>
      </c>
      <c r="U1378" s="217"/>
      <c r="V1378" s="85"/>
      <c r="W1378" s="85"/>
      <c r="X1378" s="85"/>
      <c r="Y1378" s="85"/>
      <c r="Z1378" s="85"/>
      <c r="AA1378" s="85"/>
      <c r="AB1378" s="86"/>
      <c r="AC1378" s="86"/>
      <c r="AD1378" s="85"/>
      <c r="AE1378" s="85">
        <v>1</v>
      </c>
      <c r="AF1378" s="85"/>
      <c r="AG1378" s="85"/>
      <c r="AH1378" s="85"/>
      <c r="AI1378" s="85"/>
      <c r="AJ1378" s="85"/>
    </row>
    <row r="1379" spans="1:36" ht="16.5" thickTop="1" thickBot="1">
      <c r="A1379" s="105">
        <f t="shared" si="390"/>
        <v>9</v>
      </c>
      <c r="B1379" s="112" t="s">
        <v>1490</v>
      </c>
      <c r="C1379" s="107">
        <v>1983</v>
      </c>
      <c r="D1379" s="107">
        <v>1983</v>
      </c>
      <c r="E1379" s="114" t="s">
        <v>80</v>
      </c>
      <c r="F1379" s="107">
        <v>5</v>
      </c>
      <c r="G1379" s="107">
        <v>4</v>
      </c>
      <c r="H1379" s="111">
        <v>2836.5</v>
      </c>
      <c r="I1379" s="111">
        <v>2576.1</v>
      </c>
      <c r="J1379" s="111">
        <v>2394.9</v>
      </c>
      <c r="K1379" s="122">
        <v>120</v>
      </c>
      <c r="L1379" s="110">
        <f t="shared" si="392"/>
        <v>1291486.8149999999</v>
      </c>
      <c r="M1379" s="108"/>
      <c r="N1379" s="108"/>
      <c r="O1379" s="108"/>
      <c r="P1379" s="110">
        <f>'Форма 2'!C1379-M1379-N1379-O1379</f>
        <v>1291486.8149999999</v>
      </c>
      <c r="Q1379" s="111">
        <f>L1379/I1379</f>
        <v>501.3341155234657</v>
      </c>
      <c r="R1379" s="111">
        <f>Q1379</f>
        <v>501.3341155234657</v>
      </c>
      <c r="S1379" s="112" t="s">
        <v>1280</v>
      </c>
      <c r="T1379" s="105" t="s">
        <v>82</v>
      </c>
      <c r="U1379" s="217"/>
      <c r="V1379" s="85"/>
      <c r="W1379" s="85"/>
      <c r="X1379" s="85"/>
      <c r="Y1379" s="85"/>
      <c r="Z1379" s="85">
        <v>1</v>
      </c>
      <c r="AA1379" s="85"/>
      <c r="AB1379" s="86"/>
      <c r="AC1379" s="86"/>
      <c r="AD1379" s="85"/>
      <c r="AE1379" s="85"/>
      <c r="AF1379" s="85"/>
      <c r="AG1379" s="85"/>
      <c r="AH1379" s="85"/>
      <c r="AI1379" s="85"/>
      <c r="AJ1379" s="85"/>
    </row>
    <row r="1380" spans="1:36" ht="16.5" thickTop="1" thickBot="1">
      <c r="A1380" s="105">
        <f t="shared" si="390"/>
        <v>10</v>
      </c>
      <c r="B1380" s="112" t="s">
        <v>1491</v>
      </c>
      <c r="C1380" s="107">
        <v>1961</v>
      </c>
      <c r="D1380" s="107">
        <v>1961</v>
      </c>
      <c r="E1380" s="114" t="s">
        <v>80</v>
      </c>
      <c r="F1380" s="107">
        <v>2</v>
      </c>
      <c r="G1380" s="107">
        <v>2</v>
      </c>
      <c r="H1380" s="111">
        <v>437.1</v>
      </c>
      <c r="I1380" s="111">
        <v>437.1</v>
      </c>
      <c r="J1380" s="111">
        <v>437.1</v>
      </c>
      <c r="K1380" s="122">
        <v>25</v>
      </c>
      <c r="L1380" s="110">
        <f t="shared" si="392"/>
        <v>2547047.2650000001</v>
      </c>
      <c r="M1380" s="108"/>
      <c r="N1380" s="108"/>
      <c r="O1380" s="108"/>
      <c r="P1380" s="110">
        <f>'Форма 2'!C1380-M1380-N1380-O1380</f>
        <v>2547047.2650000001</v>
      </c>
      <c r="Q1380" s="111">
        <f t="shared" si="393"/>
        <v>5827.15</v>
      </c>
      <c r="R1380" s="111">
        <f t="shared" si="394"/>
        <v>5827.15</v>
      </c>
      <c r="S1380" s="112" t="s">
        <v>1280</v>
      </c>
      <c r="T1380" s="107" t="s">
        <v>82</v>
      </c>
      <c r="U1380" s="217"/>
      <c r="V1380" s="85"/>
      <c r="W1380" s="85"/>
      <c r="X1380" s="85"/>
      <c r="Y1380" s="85"/>
      <c r="Z1380" s="85"/>
      <c r="AA1380" s="85"/>
      <c r="AB1380" s="86"/>
      <c r="AC1380" s="86"/>
      <c r="AD1380" s="85"/>
      <c r="AE1380" s="85">
        <v>1</v>
      </c>
      <c r="AF1380" s="85"/>
      <c r="AG1380" s="85"/>
      <c r="AH1380" s="85"/>
      <c r="AI1380" s="85"/>
      <c r="AJ1380" s="85"/>
    </row>
    <row r="1381" spans="1:36" ht="16.5" thickTop="1" thickBot="1">
      <c r="A1381" s="105">
        <f t="shared" si="390"/>
        <v>11</v>
      </c>
      <c r="B1381" s="112" t="s">
        <v>1492</v>
      </c>
      <c r="C1381" s="107">
        <v>1963</v>
      </c>
      <c r="D1381" s="107">
        <v>2009</v>
      </c>
      <c r="E1381" s="114" t="s">
        <v>80</v>
      </c>
      <c r="F1381" s="107">
        <v>5</v>
      </c>
      <c r="G1381" s="107">
        <v>3</v>
      </c>
      <c r="H1381" s="111">
        <v>2527.8000000000002</v>
      </c>
      <c r="I1381" s="111">
        <v>2527.8000000000002</v>
      </c>
      <c r="J1381" s="111">
        <v>2527.8000000000002</v>
      </c>
      <c r="K1381" s="122">
        <v>167</v>
      </c>
      <c r="L1381" s="110">
        <f t="shared" si="392"/>
        <v>2062962.8580000002</v>
      </c>
      <c r="M1381" s="108"/>
      <c r="N1381" s="108"/>
      <c r="O1381" s="108"/>
      <c r="P1381" s="110">
        <f>'Форма 2'!C1381-M1381-N1381-O1381</f>
        <v>2062962.8580000002</v>
      </c>
      <c r="Q1381" s="111">
        <f t="shared" si="393"/>
        <v>816.11</v>
      </c>
      <c r="R1381" s="111">
        <f t="shared" si="394"/>
        <v>816.11</v>
      </c>
      <c r="S1381" s="112" t="s">
        <v>1280</v>
      </c>
      <c r="T1381" s="107" t="s">
        <v>82</v>
      </c>
      <c r="U1381" s="217"/>
      <c r="V1381" s="85"/>
      <c r="W1381" s="85"/>
      <c r="X1381" s="85"/>
      <c r="Y1381" s="85"/>
      <c r="Z1381" s="85"/>
      <c r="AA1381" s="85"/>
      <c r="AB1381" s="86"/>
      <c r="AC1381" s="86"/>
      <c r="AD1381" s="85"/>
      <c r="AE1381" s="85"/>
      <c r="AF1381" s="85">
        <v>1</v>
      </c>
      <c r="AG1381" s="85"/>
      <c r="AH1381" s="85"/>
      <c r="AI1381" s="85"/>
      <c r="AJ1381" s="85"/>
    </row>
    <row r="1382" spans="1:36" ht="16.5" thickTop="1" thickBot="1">
      <c r="A1382" s="105">
        <f t="shared" si="390"/>
        <v>12</v>
      </c>
      <c r="B1382" s="112" t="s">
        <v>1493</v>
      </c>
      <c r="C1382" s="107">
        <v>1992</v>
      </c>
      <c r="D1382" s="107">
        <v>1992</v>
      </c>
      <c r="E1382" s="114" t="s">
        <v>80</v>
      </c>
      <c r="F1382" s="107">
        <v>5</v>
      </c>
      <c r="G1382" s="107">
        <v>4</v>
      </c>
      <c r="H1382" s="111">
        <v>2728</v>
      </c>
      <c r="I1382" s="111">
        <v>1568.7</v>
      </c>
      <c r="J1382" s="111">
        <v>1535.8</v>
      </c>
      <c r="K1382" s="122">
        <v>156</v>
      </c>
      <c r="L1382" s="110">
        <f t="shared" si="392"/>
        <v>4341366.4800000004</v>
      </c>
      <c r="M1382" s="108"/>
      <c r="N1382" s="108"/>
      <c r="O1382" s="108"/>
      <c r="P1382" s="110">
        <f>'Форма 2'!C1382-M1382-N1382-O1382</f>
        <v>4341366.4800000004</v>
      </c>
      <c r="Q1382" s="111">
        <f t="shared" si="393"/>
        <v>2767.4931344425322</v>
      </c>
      <c r="R1382" s="111">
        <f t="shared" si="394"/>
        <v>2767.4931344425322</v>
      </c>
      <c r="S1382" s="112" t="s">
        <v>1280</v>
      </c>
      <c r="T1382" s="107" t="s">
        <v>82</v>
      </c>
      <c r="U1382" s="217">
        <v>1</v>
      </c>
      <c r="V1382" s="85"/>
      <c r="W1382" s="85"/>
      <c r="X1382" s="85"/>
      <c r="Y1382" s="85"/>
      <c r="Z1382" s="85"/>
      <c r="AA1382" s="85">
        <v>1</v>
      </c>
      <c r="AB1382" s="86"/>
      <c r="AC1382" s="86"/>
      <c r="AD1382" s="85"/>
      <c r="AE1382" s="85"/>
      <c r="AF1382" s="85"/>
      <c r="AG1382" s="85"/>
      <c r="AH1382" s="85"/>
      <c r="AI1382" s="85"/>
      <c r="AJ1382" s="85"/>
    </row>
    <row r="1383" spans="1:36" ht="16.5" thickTop="1" thickBot="1">
      <c r="A1383" s="105">
        <f t="shared" si="390"/>
        <v>13</v>
      </c>
      <c r="B1383" s="112" t="s">
        <v>1494</v>
      </c>
      <c r="C1383" s="107">
        <v>1961</v>
      </c>
      <c r="D1383" s="107">
        <v>1961</v>
      </c>
      <c r="E1383" s="114" t="s">
        <v>80</v>
      </c>
      <c r="F1383" s="107">
        <v>4</v>
      </c>
      <c r="G1383" s="107">
        <v>4</v>
      </c>
      <c r="H1383" s="111">
        <v>2539</v>
      </c>
      <c r="I1383" s="111">
        <v>2539</v>
      </c>
      <c r="J1383" s="111">
        <v>2539</v>
      </c>
      <c r="K1383" s="122">
        <v>165</v>
      </c>
      <c r="L1383" s="110">
        <f t="shared" si="392"/>
        <v>11434437.280000001</v>
      </c>
      <c r="M1383" s="108"/>
      <c r="N1383" s="108"/>
      <c r="O1383" s="108"/>
      <c r="P1383" s="110">
        <f>'Форма 2'!C1383-M1383-N1383-O1383</f>
        <v>11434437.280000001</v>
      </c>
      <c r="Q1383" s="111">
        <f t="shared" si="393"/>
        <v>4503.5200000000004</v>
      </c>
      <c r="R1383" s="111">
        <f t="shared" si="394"/>
        <v>4503.5200000000004</v>
      </c>
      <c r="S1383" s="112" t="s">
        <v>1280</v>
      </c>
      <c r="T1383" s="107" t="s">
        <v>82</v>
      </c>
      <c r="U1383" s="217"/>
      <c r="V1383" s="85"/>
      <c r="W1383" s="85"/>
      <c r="X1383" s="85"/>
      <c r="Y1383" s="85"/>
      <c r="Z1383" s="85"/>
      <c r="AA1383" s="85"/>
      <c r="AB1383" s="86"/>
      <c r="AC1383" s="86"/>
      <c r="AD1383" s="85">
        <v>1</v>
      </c>
      <c r="AE1383" s="85"/>
      <c r="AF1383" s="85"/>
      <c r="AG1383" s="85"/>
      <c r="AH1383" s="85"/>
      <c r="AI1383" s="85"/>
      <c r="AJ1383" s="85"/>
    </row>
    <row r="1384" spans="1:36" ht="16.5" thickTop="1" thickBot="1">
      <c r="A1384" s="105">
        <f t="shared" si="390"/>
        <v>14</v>
      </c>
      <c r="B1384" s="112" t="s">
        <v>1495</v>
      </c>
      <c r="C1384" s="107">
        <v>1960</v>
      </c>
      <c r="D1384" s="107">
        <v>1960</v>
      </c>
      <c r="E1384" s="114" t="s">
        <v>80</v>
      </c>
      <c r="F1384" s="107">
        <v>4</v>
      </c>
      <c r="G1384" s="107">
        <v>4</v>
      </c>
      <c r="H1384" s="111">
        <v>2539</v>
      </c>
      <c r="I1384" s="111">
        <v>2539</v>
      </c>
      <c r="J1384" s="111">
        <v>2451.5</v>
      </c>
      <c r="K1384" s="122">
        <v>170</v>
      </c>
      <c r="L1384" s="110">
        <f t="shared" si="392"/>
        <v>12396312.039999999</v>
      </c>
      <c r="M1384" s="108"/>
      <c r="N1384" s="108"/>
      <c r="O1384" s="108"/>
      <c r="P1384" s="110">
        <f>'Форма 2'!C1384-M1384-N1384-O1384</f>
        <v>12396312.039999999</v>
      </c>
      <c r="Q1384" s="111">
        <f t="shared" si="393"/>
        <v>4882.3599999999997</v>
      </c>
      <c r="R1384" s="111">
        <f t="shared" si="394"/>
        <v>4882.3599999999997</v>
      </c>
      <c r="S1384" s="112" t="s">
        <v>1280</v>
      </c>
      <c r="T1384" s="107" t="s">
        <v>82</v>
      </c>
      <c r="U1384" s="217"/>
      <c r="V1384" s="85"/>
      <c r="W1384" s="85"/>
      <c r="X1384" s="85"/>
      <c r="Y1384" s="85"/>
      <c r="Z1384" s="85"/>
      <c r="AA1384" s="85"/>
      <c r="AB1384" s="86"/>
      <c r="AC1384" s="86"/>
      <c r="AD1384" s="85"/>
      <c r="AE1384" s="85">
        <v>1</v>
      </c>
      <c r="AF1384" s="85"/>
      <c r="AG1384" s="85"/>
      <c r="AH1384" s="85"/>
      <c r="AI1384" s="85"/>
      <c r="AJ1384" s="85"/>
    </row>
    <row r="1385" spans="1:36" ht="16.5" thickTop="1" thickBot="1">
      <c r="A1385" s="105">
        <f t="shared" si="390"/>
        <v>15</v>
      </c>
      <c r="B1385" s="112" t="s">
        <v>1496</v>
      </c>
      <c r="C1385" s="107">
        <v>1970</v>
      </c>
      <c r="D1385" s="107">
        <v>2008</v>
      </c>
      <c r="E1385" s="114" t="s">
        <v>80</v>
      </c>
      <c r="F1385" s="107">
        <v>5</v>
      </c>
      <c r="G1385" s="107">
        <v>1</v>
      </c>
      <c r="H1385" s="111">
        <v>1680.3</v>
      </c>
      <c r="I1385" s="111">
        <v>1680.3</v>
      </c>
      <c r="J1385" s="111">
        <v>1573.2</v>
      </c>
      <c r="K1385" s="122">
        <v>233</v>
      </c>
      <c r="L1385" s="110">
        <f t="shared" si="392"/>
        <v>873100.68299999996</v>
      </c>
      <c r="M1385" s="108"/>
      <c r="N1385" s="108"/>
      <c r="O1385" s="108"/>
      <c r="P1385" s="110">
        <f>'Форма 2'!C1385-M1385-N1385-O1385</f>
        <v>873100.68299999996</v>
      </c>
      <c r="Q1385" s="111">
        <f t="shared" si="393"/>
        <v>519.61</v>
      </c>
      <c r="R1385" s="111">
        <f t="shared" si="394"/>
        <v>519.61</v>
      </c>
      <c r="S1385" s="112" t="s">
        <v>1280</v>
      </c>
      <c r="T1385" s="107" t="s">
        <v>82</v>
      </c>
      <c r="U1385" s="217">
        <v>1</v>
      </c>
      <c r="V1385" s="85"/>
      <c r="W1385" s="85"/>
      <c r="X1385" s="85"/>
      <c r="Y1385" s="85"/>
      <c r="Z1385" s="85"/>
      <c r="AA1385" s="85"/>
      <c r="AB1385" s="86"/>
      <c r="AC1385" s="86"/>
      <c r="AD1385" s="85"/>
      <c r="AE1385" s="85"/>
      <c r="AF1385" s="85"/>
      <c r="AG1385" s="85"/>
      <c r="AH1385" s="85"/>
      <c r="AI1385" s="85"/>
      <c r="AJ1385" s="85"/>
    </row>
    <row r="1386" spans="1:36" ht="16.5" thickTop="1" thickBot="1">
      <c r="A1386" s="105">
        <f t="shared" si="390"/>
        <v>16</v>
      </c>
      <c r="B1386" s="112" t="s">
        <v>1497</v>
      </c>
      <c r="C1386" s="107">
        <v>1963</v>
      </c>
      <c r="D1386" s="107">
        <v>1963</v>
      </c>
      <c r="E1386" s="114" t="s">
        <v>80</v>
      </c>
      <c r="F1386" s="107">
        <v>5</v>
      </c>
      <c r="G1386" s="107">
        <v>4</v>
      </c>
      <c r="H1386" s="111">
        <v>3392.3</v>
      </c>
      <c r="I1386" s="111">
        <v>2519.1</v>
      </c>
      <c r="J1386" s="111">
        <v>2474.8000000000002</v>
      </c>
      <c r="K1386" s="122">
        <v>172</v>
      </c>
      <c r="L1386" s="110">
        <f t="shared" si="392"/>
        <v>5783871.5</v>
      </c>
      <c r="M1386" s="108"/>
      <c r="N1386" s="108"/>
      <c r="O1386" s="108"/>
      <c r="P1386" s="110">
        <f>'Форма 2'!C1386-M1386-N1386-O1386</f>
        <v>5783871.5</v>
      </c>
      <c r="Q1386" s="111">
        <f t="shared" si="393"/>
        <v>2296.0071057123578</v>
      </c>
      <c r="R1386" s="111">
        <f t="shared" si="394"/>
        <v>2296.0071057123578</v>
      </c>
      <c r="S1386" s="112" t="s">
        <v>1280</v>
      </c>
      <c r="T1386" s="107" t="s">
        <v>82</v>
      </c>
      <c r="U1386" s="217"/>
      <c r="V1386" s="85"/>
      <c r="W1386" s="85">
        <v>1</v>
      </c>
      <c r="X1386" s="85">
        <v>1</v>
      </c>
      <c r="Y1386" s="85">
        <v>1</v>
      </c>
      <c r="Z1386" s="85"/>
      <c r="AA1386" s="85"/>
      <c r="AB1386" s="86"/>
      <c r="AC1386" s="86"/>
      <c r="AD1386" s="85"/>
      <c r="AE1386" s="85"/>
      <c r="AF1386" s="85"/>
      <c r="AG1386" s="85"/>
      <c r="AH1386" s="85"/>
      <c r="AI1386" s="85"/>
      <c r="AJ1386" s="85"/>
    </row>
    <row r="1387" spans="1:36" ht="16.5" thickTop="1" thickBot="1">
      <c r="A1387" s="105">
        <f t="shared" si="390"/>
        <v>17</v>
      </c>
      <c r="B1387" s="112" t="s">
        <v>1498</v>
      </c>
      <c r="C1387" s="107">
        <v>1964</v>
      </c>
      <c r="D1387" s="107">
        <v>1964</v>
      </c>
      <c r="E1387" s="114" t="s">
        <v>306</v>
      </c>
      <c r="F1387" s="107">
        <v>2</v>
      </c>
      <c r="G1387" s="107">
        <v>2</v>
      </c>
      <c r="H1387" s="111">
        <v>344.6</v>
      </c>
      <c r="I1387" s="111">
        <v>315.60000000000002</v>
      </c>
      <c r="J1387" s="111">
        <v>275.7</v>
      </c>
      <c r="K1387" s="122">
        <v>25</v>
      </c>
      <c r="L1387" s="110">
        <f t="shared" si="392"/>
        <v>2008035.89</v>
      </c>
      <c r="M1387" s="108"/>
      <c r="N1387" s="108"/>
      <c r="O1387" s="108"/>
      <c r="P1387" s="110">
        <f>'Форма 2'!C1387-M1387-N1387-O1387</f>
        <v>2008035.89</v>
      </c>
      <c r="Q1387" s="111">
        <f t="shared" si="393"/>
        <v>6362.5978770595684</v>
      </c>
      <c r="R1387" s="111">
        <f t="shared" si="394"/>
        <v>6362.5978770595684</v>
      </c>
      <c r="S1387" s="112" t="s">
        <v>1280</v>
      </c>
      <c r="T1387" s="107" t="s">
        <v>82</v>
      </c>
      <c r="U1387" s="217"/>
      <c r="V1387" s="85"/>
      <c r="W1387" s="85"/>
      <c r="X1387" s="85"/>
      <c r="Y1387" s="85"/>
      <c r="Z1387" s="85"/>
      <c r="AA1387" s="85"/>
      <c r="AB1387" s="86"/>
      <c r="AC1387" s="86"/>
      <c r="AD1387" s="85"/>
      <c r="AE1387" s="85">
        <v>1</v>
      </c>
      <c r="AF1387" s="85"/>
      <c r="AG1387" s="85"/>
      <c r="AH1387" s="85"/>
      <c r="AI1387" s="85"/>
      <c r="AJ1387" s="85"/>
    </row>
    <row r="1388" spans="1:36" ht="16.5" thickTop="1" thickBot="1">
      <c r="A1388" s="105">
        <f t="shared" si="390"/>
        <v>18</v>
      </c>
      <c r="B1388" s="112" t="s">
        <v>1499</v>
      </c>
      <c r="C1388" s="107">
        <v>1976</v>
      </c>
      <c r="D1388" s="107">
        <v>2009</v>
      </c>
      <c r="E1388" s="114" t="s">
        <v>1500</v>
      </c>
      <c r="F1388" s="107">
        <v>2</v>
      </c>
      <c r="G1388" s="107">
        <v>2</v>
      </c>
      <c r="H1388" s="111">
        <v>231</v>
      </c>
      <c r="I1388" s="111">
        <v>231</v>
      </c>
      <c r="J1388" s="111">
        <v>231</v>
      </c>
      <c r="K1388" s="122">
        <v>18</v>
      </c>
      <c r="L1388" s="110">
        <f t="shared" si="392"/>
        <v>2207757.09</v>
      </c>
      <c r="M1388" s="108"/>
      <c r="N1388" s="108"/>
      <c r="O1388" s="108"/>
      <c r="P1388" s="110">
        <f>'Форма 2'!C1388-M1388-N1388-O1388</f>
        <v>2207757.09</v>
      </c>
      <c r="Q1388" s="111">
        <f t="shared" si="393"/>
        <v>9557.39</v>
      </c>
      <c r="R1388" s="111">
        <f t="shared" si="394"/>
        <v>9557.39</v>
      </c>
      <c r="S1388" s="112" t="s">
        <v>1280</v>
      </c>
      <c r="T1388" s="107" t="s">
        <v>82</v>
      </c>
      <c r="U1388" s="217"/>
      <c r="V1388" s="85"/>
      <c r="W1388" s="85"/>
      <c r="X1388" s="85"/>
      <c r="Y1388" s="85"/>
      <c r="Z1388" s="85"/>
      <c r="AA1388" s="85"/>
      <c r="AB1388" s="86"/>
      <c r="AC1388" s="86"/>
      <c r="AD1388" s="85">
        <v>1</v>
      </c>
      <c r="AE1388" s="85"/>
      <c r="AF1388" s="85"/>
      <c r="AG1388" s="85"/>
      <c r="AH1388" s="85"/>
      <c r="AI1388" s="85"/>
      <c r="AJ1388" s="85"/>
    </row>
    <row r="1389" spans="1:36" ht="16.5" thickTop="1" thickBot="1">
      <c r="A1389" s="105">
        <f t="shared" si="390"/>
        <v>19</v>
      </c>
      <c r="B1389" s="112" t="s">
        <v>1501</v>
      </c>
      <c r="C1389" s="107">
        <v>1965</v>
      </c>
      <c r="D1389" s="107">
        <v>1965</v>
      </c>
      <c r="E1389" s="114" t="s">
        <v>80</v>
      </c>
      <c r="F1389" s="107">
        <v>2</v>
      </c>
      <c r="G1389" s="107">
        <v>2</v>
      </c>
      <c r="H1389" s="111">
        <v>516.9</v>
      </c>
      <c r="I1389" s="111">
        <v>457.9</v>
      </c>
      <c r="J1389" s="111">
        <v>390</v>
      </c>
      <c r="K1389" s="122">
        <v>26</v>
      </c>
      <c r="L1389" s="110">
        <f t="shared" si="392"/>
        <v>4940214.8909999998</v>
      </c>
      <c r="M1389" s="108"/>
      <c r="N1389" s="108"/>
      <c r="O1389" s="108"/>
      <c r="P1389" s="110">
        <f>'Форма 2'!C1389-M1389-N1389-O1389</f>
        <v>4940214.8909999998</v>
      </c>
      <c r="Q1389" s="111">
        <f t="shared" si="393"/>
        <v>10788.851039528281</v>
      </c>
      <c r="R1389" s="111">
        <f t="shared" si="394"/>
        <v>10788.851039528281</v>
      </c>
      <c r="S1389" s="112" t="s">
        <v>1280</v>
      </c>
      <c r="T1389" s="107" t="s">
        <v>82</v>
      </c>
      <c r="U1389" s="217"/>
      <c r="V1389" s="85"/>
      <c r="W1389" s="85"/>
      <c r="X1389" s="85"/>
      <c r="Y1389" s="85"/>
      <c r="Z1389" s="85"/>
      <c r="AA1389" s="85"/>
      <c r="AB1389" s="86"/>
      <c r="AC1389" s="86"/>
      <c r="AD1389" s="85">
        <v>1</v>
      </c>
      <c r="AE1389" s="85"/>
      <c r="AF1389" s="85"/>
      <c r="AG1389" s="85"/>
      <c r="AH1389" s="85"/>
      <c r="AI1389" s="85"/>
      <c r="AJ1389" s="85"/>
    </row>
    <row r="1390" spans="1:36" ht="16.5" thickTop="1" thickBot="1">
      <c r="A1390" s="105">
        <f t="shared" si="390"/>
        <v>20</v>
      </c>
      <c r="B1390" s="112" t="s">
        <v>1502</v>
      </c>
      <c r="C1390" s="107">
        <v>1979</v>
      </c>
      <c r="D1390" s="107">
        <v>1979</v>
      </c>
      <c r="E1390" s="114" t="s">
        <v>80</v>
      </c>
      <c r="F1390" s="107">
        <v>5</v>
      </c>
      <c r="G1390" s="107">
        <v>4</v>
      </c>
      <c r="H1390" s="111">
        <v>3159.7</v>
      </c>
      <c r="I1390" s="111">
        <v>2869.7</v>
      </c>
      <c r="J1390" s="111">
        <v>2869.7</v>
      </c>
      <c r="K1390" s="122">
        <v>154</v>
      </c>
      <c r="L1390" s="110">
        <f t="shared" si="392"/>
        <v>1438643.007</v>
      </c>
      <c r="M1390" s="108"/>
      <c r="N1390" s="108"/>
      <c r="O1390" s="108"/>
      <c r="P1390" s="110">
        <f>'Форма 2'!C1390-M1390-N1390-O1390</f>
        <v>1438643.007</v>
      </c>
      <c r="Q1390" s="111">
        <f t="shared" si="393"/>
        <v>501.32174338781061</v>
      </c>
      <c r="R1390" s="111">
        <f t="shared" si="394"/>
        <v>501.32174338781061</v>
      </c>
      <c r="S1390" s="112" t="s">
        <v>1280</v>
      </c>
      <c r="T1390" s="107" t="s">
        <v>82</v>
      </c>
      <c r="U1390" s="217"/>
      <c r="V1390" s="85"/>
      <c r="W1390" s="85"/>
      <c r="X1390" s="85"/>
      <c r="Y1390" s="85"/>
      <c r="Z1390" s="85">
        <v>1</v>
      </c>
      <c r="AA1390" s="85"/>
      <c r="AB1390" s="86"/>
      <c r="AC1390" s="86"/>
      <c r="AD1390" s="85"/>
      <c r="AE1390" s="85"/>
      <c r="AF1390" s="85"/>
      <c r="AG1390" s="85"/>
      <c r="AH1390" s="85"/>
      <c r="AI1390" s="85"/>
      <c r="AJ1390" s="85"/>
    </row>
    <row r="1391" spans="1:36" ht="16.5" thickTop="1" thickBot="1">
      <c r="A1391" s="105">
        <f t="shared" si="390"/>
        <v>21</v>
      </c>
      <c r="B1391" s="112" t="s">
        <v>299</v>
      </c>
      <c r="C1391" s="107">
        <v>1998</v>
      </c>
      <c r="D1391" s="107">
        <v>2009</v>
      </c>
      <c r="E1391" s="114" t="s">
        <v>80</v>
      </c>
      <c r="F1391" s="107">
        <v>3</v>
      </c>
      <c r="G1391" s="107">
        <v>5</v>
      </c>
      <c r="H1391" s="111">
        <v>3759.6</v>
      </c>
      <c r="I1391" s="111">
        <v>3353.4</v>
      </c>
      <c r="J1391" s="111">
        <v>3324.3</v>
      </c>
      <c r="K1391" s="122">
        <v>155</v>
      </c>
      <c r="L1391" s="110">
        <f t="shared" si="392"/>
        <v>62719827.767999992</v>
      </c>
      <c r="M1391" s="108"/>
      <c r="N1391" s="108"/>
      <c r="O1391" s="108"/>
      <c r="P1391" s="110">
        <f>'Форма 2'!C1391-M1391-N1391-O1391</f>
        <v>62719827.767999992</v>
      </c>
      <c r="Q1391" s="111">
        <f t="shared" si="393"/>
        <v>18703.354138486309</v>
      </c>
      <c r="R1391" s="111">
        <f t="shared" si="394"/>
        <v>18703.354138486309</v>
      </c>
      <c r="S1391" s="112" t="s">
        <v>1280</v>
      </c>
      <c r="T1391" s="107" t="s">
        <v>92</v>
      </c>
      <c r="U1391" s="217"/>
      <c r="V1391" s="85"/>
      <c r="W1391" s="85"/>
      <c r="X1391" s="85"/>
      <c r="Y1391" s="85"/>
      <c r="Z1391" s="85"/>
      <c r="AA1391" s="85"/>
      <c r="AB1391" s="86"/>
      <c r="AC1391" s="86"/>
      <c r="AD1391" s="85">
        <v>1</v>
      </c>
      <c r="AE1391" s="85">
        <v>1</v>
      </c>
      <c r="AF1391" s="85">
        <v>1</v>
      </c>
      <c r="AG1391" s="85"/>
      <c r="AH1391" s="85"/>
      <c r="AI1391" s="85"/>
      <c r="AJ1391" s="85"/>
    </row>
    <row r="1392" spans="1:36" ht="16.5" thickTop="1" thickBot="1">
      <c r="A1392" s="105">
        <f t="shared" si="390"/>
        <v>22</v>
      </c>
      <c r="B1392" s="112" t="s">
        <v>1503</v>
      </c>
      <c r="C1392" s="107">
        <v>1969</v>
      </c>
      <c r="D1392" s="107">
        <v>1969</v>
      </c>
      <c r="E1392" s="114" t="s">
        <v>80</v>
      </c>
      <c r="F1392" s="107">
        <v>2</v>
      </c>
      <c r="G1392" s="107">
        <v>2</v>
      </c>
      <c r="H1392" s="111">
        <v>464.7</v>
      </c>
      <c r="I1392" s="111">
        <v>464.7</v>
      </c>
      <c r="J1392" s="111">
        <v>464.7</v>
      </c>
      <c r="K1392" s="122">
        <v>26</v>
      </c>
      <c r="L1392" s="110">
        <f t="shared" si="392"/>
        <v>4441319.1329999994</v>
      </c>
      <c r="M1392" s="108"/>
      <c r="N1392" s="108"/>
      <c r="O1392" s="108"/>
      <c r="P1392" s="110">
        <f>'Форма 2'!C1392-M1392-N1392-O1392</f>
        <v>4441319.1329999994</v>
      </c>
      <c r="Q1392" s="111">
        <f t="shared" si="393"/>
        <v>9557.39</v>
      </c>
      <c r="R1392" s="111">
        <f t="shared" si="394"/>
        <v>9557.39</v>
      </c>
      <c r="S1392" s="112" t="s">
        <v>1280</v>
      </c>
      <c r="T1392" s="107" t="s">
        <v>82</v>
      </c>
      <c r="U1392" s="217"/>
      <c r="V1392" s="85"/>
      <c r="W1392" s="85"/>
      <c r="X1392" s="85"/>
      <c r="Y1392" s="85"/>
      <c r="Z1392" s="85"/>
      <c r="AA1392" s="85"/>
      <c r="AB1392" s="86"/>
      <c r="AC1392" s="86"/>
      <c r="AD1392" s="85">
        <v>1</v>
      </c>
      <c r="AE1392" s="85"/>
      <c r="AF1392" s="85"/>
      <c r="AG1392" s="85"/>
      <c r="AH1392" s="85"/>
      <c r="AI1392" s="85"/>
      <c r="AJ1392" s="85"/>
    </row>
    <row r="1393" spans="1:36" ht="16.5" thickTop="1" thickBot="1">
      <c r="A1393" s="105">
        <f t="shared" si="390"/>
        <v>23</v>
      </c>
      <c r="B1393" s="112" t="s">
        <v>1504</v>
      </c>
      <c r="C1393" s="107">
        <v>1969</v>
      </c>
      <c r="D1393" s="107">
        <v>1969</v>
      </c>
      <c r="E1393" s="114" t="s">
        <v>80</v>
      </c>
      <c r="F1393" s="107">
        <v>2</v>
      </c>
      <c r="G1393" s="107">
        <v>2</v>
      </c>
      <c r="H1393" s="111">
        <v>460</v>
      </c>
      <c r="I1393" s="111">
        <v>460</v>
      </c>
      <c r="J1393" s="111">
        <v>460</v>
      </c>
      <c r="K1393" s="122">
        <v>25</v>
      </c>
      <c r="L1393" s="110">
        <f t="shared" si="392"/>
        <v>340501.2</v>
      </c>
      <c r="M1393" s="108"/>
      <c r="N1393" s="108"/>
      <c r="O1393" s="108"/>
      <c r="P1393" s="110">
        <f>'Форма 2'!C1393-M1393-N1393-O1393</f>
        <v>340501.2</v>
      </c>
      <c r="Q1393" s="111">
        <f t="shared" si="393"/>
        <v>740.22</v>
      </c>
      <c r="R1393" s="111">
        <f t="shared" si="394"/>
        <v>740.22</v>
      </c>
      <c r="S1393" s="112" t="s">
        <v>1280</v>
      </c>
      <c r="T1393" s="107" t="s">
        <v>82</v>
      </c>
      <c r="U1393" s="217">
        <v>1</v>
      </c>
      <c r="V1393" s="85"/>
      <c r="W1393" s="85"/>
      <c r="X1393" s="85"/>
      <c r="Y1393" s="85"/>
      <c r="Z1393" s="85"/>
      <c r="AA1393" s="85"/>
      <c r="AB1393" s="86"/>
      <c r="AC1393" s="86"/>
      <c r="AD1393" s="85"/>
      <c r="AE1393" s="85"/>
      <c r="AF1393" s="85"/>
      <c r="AG1393" s="85"/>
      <c r="AH1393" s="85"/>
      <c r="AI1393" s="85"/>
      <c r="AJ1393" s="85"/>
    </row>
    <row r="1394" spans="1:36" ht="16.5" thickTop="1" thickBot="1">
      <c r="A1394" s="105">
        <f t="shared" si="390"/>
        <v>24</v>
      </c>
      <c r="B1394" s="112" t="s">
        <v>1505</v>
      </c>
      <c r="C1394" s="107">
        <v>1928</v>
      </c>
      <c r="D1394" s="107">
        <v>1928</v>
      </c>
      <c r="E1394" s="114" t="s">
        <v>306</v>
      </c>
      <c r="F1394" s="107">
        <v>2</v>
      </c>
      <c r="G1394" s="107">
        <v>1</v>
      </c>
      <c r="H1394" s="111">
        <v>284.8</v>
      </c>
      <c r="I1394" s="111">
        <v>284.8</v>
      </c>
      <c r="J1394" s="111">
        <v>185.9</v>
      </c>
      <c r="K1394" s="122">
        <v>22</v>
      </c>
      <c r="L1394" s="110">
        <f t="shared" si="392"/>
        <v>369681.79200000002</v>
      </c>
      <c r="M1394" s="108"/>
      <c r="N1394" s="108"/>
      <c r="O1394" s="108"/>
      <c r="P1394" s="110">
        <f>'Форма 2'!C1394-M1394-N1394-O1394</f>
        <v>369681.79200000002</v>
      </c>
      <c r="Q1394" s="111">
        <f t="shared" si="393"/>
        <v>1298.04</v>
      </c>
      <c r="R1394" s="111">
        <f t="shared" si="394"/>
        <v>1298.04</v>
      </c>
      <c r="S1394" s="112" t="s">
        <v>1280</v>
      </c>
      <c r="T1394" s="107" t="s">
        <v>82</v>
      </c>
      <c r="U1394" s="217"/>
      <c r="V1394" s="85"/>
      <c r="W1394" s="85"/>
      <c r="X1394" s="85"/>
      <c r="Y1394" s="85"/>
      <c r="Z1394" s="85"/>
      <c r="AA1394" s="85"/>
      <c r="AB1394" s="86"/>
      <c r="AC1394" s="86"/>
      <c r="AD1394" s="85"/>
      <c r="AE1394" s="85"/>
      <c r="AF1394" s="85">
        <v>1</v>
      </c>
      <c r="AG1394" s="85"/>
      <c r="AH1394" s="85"/>
      <c r="AI1394" s="85"/>
      <c r="AJ1394" s="85"/>
    </row>
    <row r="1395" spans="1:36" ht="16.5" thickTop="1" thickBot="1">
      <c r="A1395" s="105">
        <f t="shared" si="390"/>
        <v>25</v>
      </c>
      <c r="B1395" s="112" t="s">
        <v>1506</v>
      </c>
      <c r="C1395" s="107">
        <v>1958</v>
      </c>
      <c r="D1395" s="107">
        <v>1958</v>
      </c>
      <c r="E1395" s="114" t="s">
        <v>80</v>
      </c>
      <c r="F1395" s="107">
        <v>2</v>
      </c>
      <c r="G1395" s="107">
        <v>1</v>
      </c>
      <c r="H1395" s="111">
        <v>348.3</v>
      </c>
      <c r="I1395" s="111">
        <v>348.3</v>
      </c>
      <c r="J1395" s="111">
        <v>348.3</v>
      </c>
      <c r="K1395" s="122">
        <v>16</v>
      </c>
      <c r="L1395" s="110">
        <f t="shared" si="392"/>
        <v>3328838.9369999999</v>
      </c>
      <c r="M1395" s="108"/>
      <c r="N1395" s="108"/>
      <c r="O1395" s="108"/>
      <c r="P1395" s="110">
        <f>'Форма 2'!C1395-M1395-N1395-O1395</f>
        <v>3328838.9369999999</v>
      </c>
      <c r="Q1395" s="111">
        <f t="shared" si="393"/>
        <v>9557.39</v>
      </c>
      <c r="R1395" s="111">
        <f t="shared" si="394"/>
        <v>9557.39</v>
      </c>
      <c r="S1395" s="112" t="s">
        <v>1280</v>
      </c>
      <c r="T1395" s="107" t="s">
        <v>82</v>
      </c>
      <c r="U1395" s="217"/>
      <c r="V1395" s="85"/>
      <c r="W1395" s="85"/>
      <c r="X1395" s="85"/>
      <c r="Y1395" s="85"/>
      <c r="Z1395" s="85"/>
      <c r="AA1395" s="85"/>
      <c r="AB1395" s="86"/>
      <c r="AC1395" s="86"/>
      <c r="AD1395" s="85">
        <v>1</v>
      </c>
      <c r="AE1395" s="85"/>
      <c r="AF1395" s="85"/>
      <c r="AG1395" s="85"/>
      <c r="AH1395" s="85"/>
      <c r="AI1395" s="85"/>
      <c r="AJ1395" s="85"/>
    </row>
    <row r="1396" spans="1:36" ht="16.5" thickTop="1" thickBot="1">
      <c r="A1396" s="105">
        <f t="shared" si="390"/>
        <v>26</v>
      </c>
      <c r="B1396" s="112" t="s">
        <v>1507</v>
      </c>
      <c r="C1396" s="107">
        <v>1951</v>
      </c>
      <c r="D1396" s="107">
        <v>1951</v>
      </c>
      <c r="E1396" s="114" t="s">
        <v>80</v>
      </c>
      <c r="F1396" s="107">
        <v>2</v>
      </c>
      <c r="G1396" s="107">
        <v>1</v>
      </c>
      <c r="H1396" s="111">
        <v>360.9</v>
      </c>
      <c r="I1396" s="111">
        <v>360.9</v>
      </c>
      <c r="J1396" s="111">
        <v>303.8</v>
      </c>
      <c r="K1396" s="122">
        <v>18</v>
      </c>
      <c r="L1396" s="110">
        <f t="shared" si="392"/>
        <v>2103018.4349999996</v>
      </c>
      <c r="M1396" s="108"/>
      <c r="N1396" s="108"/>
      <c r="O1396" s="108"/>
      <c r="P1396" s="110">
        <f>'Форма 2'!C1396-M1396-N1396-O1396</f>
        <v>2103018.4349999996</v>
      </c>
      <c r="Q1396" s="111">
        <f t="shared" si="393"/>
        <v>5827.15</v>
      </c>
      <c r="R1396" s="111">
        <f t="shared" si="394"/>
        <v>5827.15</v>
      </c>
      <c r="S1396" s="112" t="s">
        <v>1280</v>
      </c>
      <c r="T1396" s="107" t="s">
        <v>82</v>
      </c>
      <c r="U1396" s="217"/>
      <c r="V1396" s="85"/>
      <c r="W1396" s="85"/>
      <c r="X1396" s="85"/>
      <c r="Y1396" s="85"/>
      <c r="Z1396" s="85"/>
      <c r="AA1396" s="85"/>
      <c r="AB1396" s="86"/>
      <c r="AC1396" s="86"/>
      <c r="AD1396" s="85"/>
      <c r="AE1396" s="85">
        <v>1</v>
      </c>
      <c r="AF1396" s="85"/>
      <c r="AG1396" s="85"/>
      <c r="AH1396" s="85"/>
      <c r="AI1396" s="85"/>
      <c r="AJ1396" s="85"/>
    </row>
    <row r="1397" spans="1:36" ht="16.5" thickTop="1" thickBot="1">
      <c r="A1397" s="105">
        <f t="shared" si="390"/>
        <v>27</v>
      </c>
      <c r="B1397" s="112" t="s">
        <v>1508</v>
      </c>
      <c r="C1397" s="107">
        <v>1952</v>
      </c>
      <c r="D1397" s="107">
        <v>1952</v>
      </c>
      <c r="E1397" s="114" t="s">
        <v>80</v>
      </c>
      <c r="F1397" s="107">
        <v>2</v>
      </c>
      <c r="G1397" s="107">
        <v>1</v>
      </c>
      <c r="H1397" s="111">
        <v>371</v>
      </c>
      <c r="I1397" s="111">
        <v>371</v>
      </c>
      <c r="J1397" s="111">
        <v>330.6</v>
      </c>
      <c r="K1397" s="122">
        <v>21</v>
      </c>
      <c r="L1397" s="110">
        <f t="shared" si="392"/>
        <v>5707664.3399999999</v>
      </c>
      <c r="M1397" s="108"/>
      <c r="N1397" s="108"/>
      <c r="O1397" s="108"/>
      <c r="P1397" s="110">
        <f>'Форма 2'!C1397-M1397-N1397-O1397</f>
        <v>5707664.3399999999</v>
      </c>
      <c r="Q1397" s="111">
        <f t="shared" si="393"/>
        <v>15384.539999999999</v>
      </c>
      <c r="R1397" s="111">
        <f t="shared" si="394"/>
        <v>15384.539999999999</v>
      </c>
      <c r="S1397" s="112" t="s">
        <v>1280</v>
      </c>
      <c r="T1397" s="107" t="s">
        <v>82</v>
      </c>
      <c r="U1397" s="217"/>
      <c r="V1397" s="85"/>
      <c r="W1397" s="85"/>
      <c r="X1397" s="85"/>
      <c r="Y1397" s="85"/>
      <c r="Z1397" s="85"/>
      <c r="AA1397" s="85"/>
      <c r="AB1397" s="86"/>
      <c r="AC1397" s="86"/>
      <c r="AD1397" s="85">
        <v>1</v>
      </c>
      <c r="AE1397" s="85">
        <v>1</v>
      </c>
      <c r="AF1397" s="85"/>
      <c r="AG1397" s="85"/>
      <c r="AH1397" s="85"/>
      <c r="AI1397" s="85"/>
      <c r="AJ1397" s="85"/>
    </row>
    <row r="1398" spans="1:36" ht="16.5" thickTop="1" thickBot="1">
      <c r="A1398" s="105">
        <f t="shared" si="390"/>
        <v>28</v>
      </c>
      <c r="B1398" s="112" t="s">
        <v>1509</v>
      </c>
      <c r="C1398" s="107">
        <v>1953</v>
      </c>
      <c r="D1398" s="107">
        <v>1953</v>
      </c>
      <c r="E1398" s="114" t="s">
        <v>80</v>
      </c>
      <c r="F1398" s="107">
        <v>2</v>
      </c>
      <c r="G1398" s="107">
        <v>1</v>
      </c>
      <c r="H1398" s="111">
        <v>378.8</v>
      </c>
      <c r="I1398" s="111">
        <v>378.8</v>
      </c>
      <c r="J1398" s="111">
        <v>378.8</v>
      </c>
      <c r="K1398" s="122">
        <v>23</v>
      </c>
      <c r="L1398" s="110">
        <f t="shared" si="392"/>
        <v>2207324.42</v>
      </c>
      <c r="M1398" s="108"/>
      <c r="N1398" s="108"/>
      <c r="O1398" s="108"/>
      <c r="P1398" s="110">
        <f>'Форма 2'!C1398-M1398-N1398-O1398</f>
        <v>2207324.42</v>
      </c>
      <c r="Q1398" s="111">
        <f t="shared" si="393"/>
        <v>5827.15</v>
      </c>
      <c r="R1398" s="111">
        <f t="shared" si="394"/>
        <v>5827.15</v>
      </c>
      <c r="S1398" s="112" t="s">
        <v>1280</v>
      </c>
      <c r="T1398" s="107" t="s">
        <v>82</v>
      </c>
      <c r="U1398" s="217"/>
      <c r="V1398" s="85"/>
      <c r="W1398" s="85"/>
      <c r="X1398" s="85"/>
      <c r="Y1398" s="85"/>
      <c r="Z1398" s="85"/>
      <c r="AA1398" s="85"/>
      <c r="AB1398" s="86"/>
      <c r="AC1398" s="86"/>
      <c r="AD1398" s="85"/>
      <c r="AE1398" s="85">
        <v>1</v>
      </c>
      <c r="AF1398" s="85"/>
      <c r="AG1398" s="85"/>
      <c r="AH1398" s="85"/>
      <c r="AI1398" s="85"/>
      <c r="AJ1398" s="85"/>
    </row>
    <row r="1399" spans="1:36" ht="16.5" thickTop="1" thickBot="1">
      <c r="A1399" s="105">
        <f t="shared" si="390"/>
        <v>29</v>
      </c>
      <c r="B1399" s="112" t="s">
        <v>1510</v>
      </c>
      <c r="C1399" s="107">
        <v>1954</v>
      </c>
      <c r="D1399" s="107">
        <v>1954</v>
      </c>
      <c r="E1399" s="114" t="s">
        <v>80</v>
      </c>
      <c r="F1399" s="107">
        <v>2</v>
      </c>
      <c r="G1399" s="107">
        <v>1</v>
      </c>
      <c r="H1399" s="111">
        <v>387.7</v>
      </c>
      <c r="I1399" s="111">
        <v>387.7</v>
      </c>
      <c r="J1399" s="111">
        <v>276.39999999999998</v>
      </c>
      <c r="K1399" s="122">
        <v>15</v>
      </c>
      <c r="L1399" s="110">
        <f t="shared" si="392"/>
        <v>5964586.1579999998</v>
      </c>
      <c r="M1399" s="108"/>
      <c r="N1399" s="108"/>
      <c r="O1399" s="108"/>
      <c r="P1399" s="110">
        <f>'Форма 2'!C1399-M1399-N1399-O1399</f>
        <v>5964586.1579999998</v>
      </c>
      <c r="Q1399" s="111">
        <f t="shared" si="393"/>
        <v>15384.54</v>
      </c>
      <c r="R1399" s="111">
        <f t="shared" si="394"/>
        <v>15384.54</v>
      </c>
      <c r="S1399" s="112" t="s">
        <v>1280</v>
      </c>
      <c r="T1399" s="107" t="s">
        <v>82</v>
      </c>
      <c r="U1399" s="217"/>
      <c r="V1399" s="85"/>
      <c r="W1399" s="85"/>
      <c r="X1399" s="85"/>
      <c r="Y1399" s="85"/>
      <c r="Z1399" s="85"/>
      <c r="AA1399" s="85"/>
      <c r="AB1399" s="86"/>
      <c r="AC1399" s="86"/>
      <c r="AD1399" s="85">
        <v>1</v>
      </c>
      <c r="AE1399" s="85">
        <v>1</v>
      </c>
      <c r="AF1399" s="85"/>
      <c r="AG1399" s="85"/>
      <c r="AH1399" s="85"/>
      <c r="AI1399" s="85"/>
      <c r="AJ1399" s="85"/>
    </row>
    <row r="1400" spans="1:36" ht="16.5" thickTop="1" thickBot="1">
      <c r="A1400" s="105">
        <f t="shared" si="390"/>
        <v>30</v>
      </c>
      <c r="B1400" s="112" t="s">
        <v>1511</v>
      </c>
      <c r="C1400" s="107">
        <v>1978</v>
      </c>
      <c r="D1400" s="107">
        <v>2010</v>
      </c>
      <c r="E1400" s="114" t="s">
        <v>80</v>
      </c>
      <c r="F1400" s="107">
        <v>5</v>
      </c>
      <c r="G1400" s="107">
        <v>4</v>
      </c>
      <c r="H1400" s="111">
        <v>3364.7</v>
      </c>
      <c r="I1400" s="111">
        <v>2271</v>
      </c>
      <c r="J1400" s="111">
        <v>2133</v>
      </c>
      <c r="K1400" s="122">
        <v>170</v>
      </c>
      <c r="L1400" s="110">
        <f t="shared" si="392"/>
        <v>16427676.691999998</v>
      </c>
      <c r="M1400" s="108"/>
      <c r="N1400" s="108"/>
      <c r="O1400" s="108"/>
      <c r="P1400" s="110">
        <f>'Форма 2'!C1400-M1400-N1400-O1400</f>
        <v>16427676.691999998</v>
      </c>
      <c r="Q1400" s="111">
        <f t="shared" si="393"/>
        <v>7233.6753377366786</v>
      </c>
      <c r="R1400" s="111">
        <f t="shared" si="394"/>
        <v>7233.6753377366786</v>
      </c>
      <c r="S1400" s="112" t="s">
        <v>1280</v>
      </c>
      <c r="T1400" s="107" t="s">
        <v>92</v>
      </c>
      <c r="U1400" s="217"/>
      <c r="V1400" s="85"/>
      <c r="W1400" s="85"/>
      <c r="X1400" s="85"/>
      <c r="Y1400" s="85"/>
      <c r="Z1400" s="85"/>
      <c r="AA1400" s="85"/>
      <c r="AB1400" s="86"/>
      <c r="AC1400" s="86"/>
      <c r="AD1400" s="85"/>
      <c r="AE1400" s="85">
        <v>1</v>
      </c>
      <c r="AF1400" s="85"/>
      <c r="AG1400" s="85"/>
      <c r="AH1400" s="85"/>
      <c r="AI1400" s="85"/>
      <c r="AJ1400" s="85"/>
    </row>
    <row r="1401" spans="1:36" ht="16.5" thickTop="1" thickBot="1">
      <c r="A1401" s="105">
        <f t="shared" si="390"/>
        <v>31</v>
      </c>
      <c r="B1401" s="112" t="s">
        <v>1512</v>
      </c>
      <c r="C1401" s="107">
        <v>1988</v>
      </c>
      <c r="D1401" s="107">
        <v>1988</v>
      </c>
      <c r="E1401" s="114" t="s">
        <v>80</v>
      </c>
      <c r="F1401" s="107">
        <v>3</v>
      </c>
      <c r="G1401" s="107">
        <v>3</v>
      </c>
      <c r="H1401" s="111">
        <v>1992.5</v>
      </c>
      <c r="I1401" s="111">
        <v>1787.5</v>
      </c>
      <c r="J1401" s="111">
        <v>1787.5</v>
      </c>
      <c r="K1401" s="122">
        <v>74</v>
      </c>
      <c r="L1401" s="110">
        <f t="shared" si="392"/>
        <v>3074487.2750000004</v>
      </c>
      <c r="M1401" s="108"/>
      <c r="N1401" s="108"/>
      <c r="O1401" s="108"/>
      <c r="P1401" s="110">
        <f>'Форма 2'!C1401-M1401-N1401-O1401</f>
        <v>3074487.2750000004</v>
      </c>
      <c r="Q1401" s="111">
        <f t="shared" si="393"/>
        <v>1719.9928811188813</v>
      </c>
      <c r="R1401" s="111">
        <f t="shared" si="394"/>
        <v>1719.9928811188813</v>
      </c>
      <c r="S1401" s="112" t="s">
        <v>1280</v>
      </c>
      <c r="T1401" s="107" t="s">
        <v>92</v>
      </c>
      <c r="U1401" s="217"/>
      <c r="V1401" s="85"/>
      <c r="W1401" s="85"/>
      <c r="X1401" s="85">
        <v>1</v>
      </c>
      <c r="Y1401" s="85">
        <v>1</v>
      </c>
      <c r="Z1401" s="85"/>
      <c r="AA1401" s="85"/>
      <c r="AB1401" s="86"/>
      <c r="AC1401" s="86"/>
      <c r="AD1401" s="85"/>
      <c r="AE1401" s="85"/>
      <c r="AF1401" s="85"/>
      <c r="AG1401" s="85"/>
      <c r="AH1401" s="85"/>
      <c r="AI1401" s="85"/>
      <c r="AJ1401" s="85"/>
    </row>
    <row r="1402" spans="1:36" ht="16.5" thickTop="1" thickBot="1">
      <c r="A1402" s="105">
        <f t="shared" si="390"/>
        <v>32</v>
      </c>
      <c r="B1402" s="112" t="s">
        <v>1513</v>
      </c>
      <c r="C1402" s="107">
        <v>1990</v>
      </c>
      <c r="D1402" s="107">
        <v>1990</v>
      </c>
      <c r="E1402" s="114" t="s">
        <v>80</v>
      </c>
      <c r="F1402" s="107">
        <v>5</v>
      </c>
      <c r="G1402" s="107">
        <v>4</v>
      </c>
      <c r="H1402" s="111">
        <v>2958</v>
      </c>
      <c r="I1402" s="111">
        <v>2592.1</v>
      </c>
      <c r="J1402" s="111">
        <v>2453.6</v>
      </c>
      <c r="K1402" s="122">
        <v>120</v>
      </c>
      <c r="L1402" s="110">
        <f t="shared" si="392"/>
        <v>1346806.98</v>
      </c>
      <c r="M1402" s="108"/>
      <c r="N1402" s="108"/>
      <c r="O1402" s="108"/>
      <c r="P1402" s="110">
        <f>'Форма 2'!C1402-M1402-N1402-O1402</f>
        <v>1346806.98</v>
      </c>
      <c r="Q1402" s="111">
        <f t="shared" si="393"/>
        <v>519.58141275413755</v>
      </c>
      <c r="R1402" s="111">
        <f t="shared" si="394"/>
        <v>519.58141275413755</v>
      </c>
      <c r="S1402" s="112" t="s">
        <v>1280</v>
      </c>
      <c r="T1402" s="107" t="s">
        <v>92</v>
      </c>
      <c r="U1402" s="217"/>
      <c r="V1402" s="85"/>
      <c r="W1402" s="85"/>
      <c r="X1402" s="85"/>
      <c r="Y1402" s="85"/>
      <c r="Z1402" s="85">
        <v>1</v>
      </c>
      <c r="AA1402" s="85"/>
      <c r="AB1402" s="86"/>
      <c r="AC1402" s="86"/>
      <c r="AD1402" s="85"/>
      <c r="AE1402" s="85"/>
      <c r="AF1402" s="85"/>
      <c r="AG1402" s="85"/>
      <c r="AH1402" s="85"/>
      <c r="AI1402" s="85"/>
      <c r="AJ1402" s="85"/>
    </row>
    <row r="1403" spans="1:36" ht="16.5" thickTop="1" thickBot="1">
      <c r="A1403" s="105">
        <f t="shared" si="390"/>
        <v>33</v>
      </c>
      <c r="B1403" s="114" t="s">
        <v>1514</v>
      </c>
      <c r="C1403" s="113">
        <v>1955</v>
      </c>
      <c r="D1403" s="107">
        <v>2010</v>
      </c>
      <c r="E1403" s="114" t="s">
        <v>1515</v>
      </c>
      <c r="F1403" s="107">
        <v>2</v>
      </c>
      <c r="G1403" s="107">
        <v>1</v>
      </c>
      <c r="H1403" s="111">
        <v>413.3</v>
      </c>
      <c r="I1403" s="111">
        <v>361.9</v>
      </c>
      <c r="J1403" s="111">
        <v>244.1</v>
      </c>
      <c r="K1403" s="125">
        <v>24</v>
      </c>
      <c r="L1403" s="110">
        <f t="shared" si="392"/>
        <v>2944841.0269999998</v>
      </c>
      <c r="M1403" s="108"/>
      <c r="N1403" s="108"/>
      <c r="O1403" s="108"/>
      <c r="P1403" s="110">
        <f>'Форма 2'!C1403-M1403-N1403-O1403</f>
        <v>2944841.0269999998</v>
      </c>
      <c r="Q1403" s="111">
        <f>L1403/I1403</f>
        <v>8137.1678004973746</v>
      </c>
      <c r="R1403" s="111">
        <f>Q1403</f>
        <v>8137.1678004973746</v>
      </c>
      <c r="S1403" s="112" t="s">
        <v>1280</v>
      </c>
      <c r="T1403" s="107" t="s">
        <v>82</v>
      </c>
      <c r="U1403" s="217"/>
      <c r="V1403" s="85"/>
      <c r="W1403" s="85"/>
      <c r="X1403" s="85"/>
      <c r="Y1403" s="85"/>
      <c r="Z1403" s="85"/>
      <c r="AA1403" s="85"/>
      <c r="AB1403" s="86"/>
      <c r="AC1403" s="86"/>
      <c r="AD1403" s="85"/>
      <c r="AE1403" s="85">
        <v>1</v>
      </c>
      <c r="AF1403" s="85">
        <v>1</v>
      </c>
      <c r="AG1403" s="85"/>
      <c r="AH1403" s="85"/>
      <c r="AI1403" s="85"/>
      <c r="AJ1403" s="85"/>
    </row>
    <row r="1404" spans="1:36" ht="17.25" thickTop="1" thickBot="1">
      <c r="A1404" s="221">
        <v>0</v>
      </c>
      <c r="B1404" s="13" t="s">
        <v>307</v>
      </c>
      <c r="C1404" s="5"/>
      <c r="D1404" s="5"/>
      <c r="E1404" s="5"/>
      <c r="F1404" s="5"/>
      <c r="G1404" s="5"/>
      <c r="H1404" s="17">
        <f t="shared" ref="H1404:P1404" si="395">SUM(H1405:H1431)</f>
        <v>94883.15</v>
      </c>
      <c r="I1404" s="17">
        <f t="shared" si="395"/>
        <v>83967.349999999991</v>
      </c>
      <c r="J1404" s="17">
        <f t="shared" si="395"/>
        <v>81566.949999999983</v>
      </c>
      <c r="K1404" s="15">
        <f t="shared" si="395"/>
        <v>3500</v>
      </c>
      <c r="L1404" s="14">
        <f t="shared" si="395"/>
        <v>275830037.82450002</v>
      </c>
      <c r="M1404" s="14">
        <f t="shared" si="395"/>
        <v>0</v>
      </c>
      <c r="N1404" s="14">
        <f t="shared" si="395"/>
        <v>0</v>
      </c>
      <c r="O1404" s="14">
        <f t="shared" si="395"/>
        <v>0</v>
      </c>
      <c r="P1404" s="14">
        <f t="shared" si="395"/>
        <v>275830037.82450002</v>
      </c>
      <c r="Q1404" s="8" t="s">
        <v>76</v>
      </c>
      <c r="R1404" s="8" t="s">
        <v>76</v>
      </c>
      <c r="S1404" s="8" t="s">
        <v>76</v>
      </c>
      <c r="T1404" s="5" t="s">
        <v>76</v>
      </c>
      <c r="U1404" s="218" t="s">
        <v>76</v>
      </c>
      <c r="V1404" s="84" t="s">
        <v>76</v>
      </c>
      <c r="W1404" s="84" t="s">
        <v>76</v>
      </c>
      <c r="X1404" s="84" t="s">
        <v>76</v>
      </c>
      <c r="Y1404" s="84" t="s">
        <v>76</v>
      </c>
      <c r="Z1404" s="84" t="s">
        <v>76</v>
      </c>
      <c r="AA1404" s="84" t="s">
        <v>76</v>
      </c>
      <c r="AB1404" s="84" t="s">
        <v>76</v>
      </c>
      <c r="AC1404" s="84" t="s">
        <v>76</v>
      </c>
      <c r="AD1404" s="84" t="s">
        <v>76</v>
      </c>
      <c r="AE1404" s="84" t="s">
        <v>76</v>
      </c>
      <c r="AF1404" s="84" t="s">
        <v>76</v>
      </c>
      <c r="AG1404" s="84" t="s">
        <v>76</v>
      </c>
      <c r="AH1404" s="84" t="s">
        <v>76</v>
      </c>
      <c r="AI1404" s="84" t="s">
        <v>76</v>
      </c>
      <c r="AJ1404" s="84" t="s">
        <v>76</v>
      </c>
    </row>
    <row r="1405" spans="1:36" ht="16.5" thickTop="1" thickBot="1">
      <c r="A1405" s="105">
        <f t="shared" si="390"/>
        <v>1</v>
      </c>
      <c r="B1405" s="114" t="s">
        <v>1516</v>
      </c>
      <c r="C1405" s="113">
        <v>1968</v>
      </c>
      <c r="D1405" s="107"/>
      <c r="E1405" s="114" t="s">
        <v>313</v>
      </c>
      <c r="F1405" s="107">
        <v>5</v>
      </c>
      <c r="G1405" s="107">
        <v>6</v>
      </c>
      <c r="H1405" s="111">
        <v>4655.3999999999996</v>
      </c>
      <c r="I1405" s="111">
        <v>4647.3999999999996</v>
      </c>
      <c r="J1405" s="111">
        <v>4647.3999999999996</v>
      </c>
      <c r="K1405" s="125">
        <v>224</v>
      </c>
      <c r="L1405" s="110">
        <f t="shared" ref="L1405:L1431" si="396">SUM(M1405:P1405)</f>
        <v>2418992.3939999999</v>
      </c>
      <c r="M1405" s="108"/>
      <c r="N1405" s="108"/>
      <c r="O1405" s="108"/>
      <c r="P1405" s="110">
        <f>'Форма 2'!C1405-M1405-N1405-O1405</f>
        <v>2418992.3939999999</v>
      </c>
      <c r="Q1405" s="111">
        <f t="shared" ref="Q1405:Q1431" si="397">L1405/I1405</f>
        <v>520.50445281232521</v>
      </c>
      <c r="R1405" s="111">
        <f t="shared" ref="R1405:R1431" si="398">Q1405</f>
        <v>520.50445281232521</v>
      </c>
      <c r="S1405" s="112" t="s">
        <v>1280</v>
      </c>
      <c r="T1405" s="107" t="s">
        <v>92</v>
      </c>
      <c r="U1405" s="217">
        <v>1</v>
      </c>
      <c r="V1405" s="85"/>
      <c r="W1405" s="85"/>
      <c r="X1405" s="85"/>
      <c r="Y1405" s="85"/>
      <c r="Z1405" s="85"/>
      <c r="AA1405" s="85"/>
      <c r="AB1405" s="86"/>
      <c r="AC1405" s="86"/>
      <c r="AD1405" s="85"/>
      <c r="AE1405" s="85"/>
      <c r="AF1405" s="85"/>
      <c r="AG1405" s="85"/>
      <c r="AH1405" s="85"/>
      <c r="AI1405" s="85"/>
      <c r="AJ1405" s="85"/>
    </row>
    <row r="1406" spans="1:36" ht="16.5" thickTop="1" thickBot="1">
      <c r="A1406" s="105">
        <f t="shared" si="390"/>
        <v>2</v>
      </c>
      <c r="B1406" s="114" t="s">
        <v>314</v>
      </c>
      <c r="C1406" s="113">
        <v>1969</v>
      </c>
      <c r="D1406" s="107"/>
      <c r="E1406" s="114" t="s">
        <v>313</v>
      </c>
      <c r="F1406" s="107">
        <v>6</v>
      </c>
      <c r="G1406" s="107">
        <v>4</v>
      </c>
      <c r="H1406" s="111">
        <v>4017.8</v>
      </c>
      <c r="I1406" s="111">
        <v>3588.8</v>
      </c>
      <c r="J1406" s="111">
        <v>3558</v>
      </c>
      <c r="K1406" s="125">
        <v>143</v>
      </c>
      <c r="L1406" s="110">
        <f t="shared" si="396"/>
        <v>21535488.356000002</v>
      </c>
      <c r="M1406" s="108"/>
      <c r="N1406" s="108"/>
      <c r="O1406" s="108"/>
      <c r="P1406" s="110">
        <f>'Форма 2'!C1406-M1406-N1406-O1406</f>
        <v>21535488.356000002</v>
      </c>
      <c r="Q1406" s="111">
        <f t="shared" si="397"/>
        <v>6000.7490960766836</v>
      </c>
      <c r="R1406" s="111">
        <f t="shared" si="398"/>
        <v>6000.7490960766836</v>
      </c>
      <c r="S1406" s="112" t="s">
        <v>1280</v>
      </c>
      <c r="T1406" s="107" t="s">
        <v>82</v>
      </c>
      <c r="U1406" s="217"/>
      <c r="V1406" s="85"/>
      <c r="W1406" s="85"/>
      <c r="X1406" s="85"/>
      <c r="Y1406" s="85">
        <v>1</v>
      </c>
      <c r="Z1406" s="85"/>
      <c r="AA1406" s="85"/>
      <c r="AB1406" s="86"/>
      <c r="AC1406" s="86"/>
      <c r="AD1406" s="85">
        <v>1</v>
      </c>
      <c r="AE1406" s="85"/>
      <c r="AF1406" s="85"/>
      <c r="AG1406" s="85"/>
      <c r="AH1406" s="85"/>
      <c r="AI1406" s="85"/>
      <c r="AJ1406" s="85"/>
    </row>
    <row r="1407" spans="1:36" ht="16.5" thickTop="1" thickBot="1">
      <c r="A1407" s="105">
        <f t="shared" si="390"/>
        <v>3</v>
      </c>
      <c r="B1407" s="114" t="s">
        <v>1517</v>
      </c>
      <c r="C1407" s="113">
        <v>1972</v>
      </c>
      <c r="D1407" s="107">
        <v>2006</v>
      </c>
      <c r="E1407" s="114" t="s">
        <v>1518</v>
      </c>
      <c r="F1407" s="107">
        <v>5</v>
      </c>
      <c r="G1407" s="107">
        <v>8</v>
      </c>
      <c r="H1407" s="111">
        <v>6160.3</v>
      </c>
      <c r="I1407" s="111">
        <v>5987.5</v>
      </c>
      <c r="J1407" s="111">
        <v>5830.6</v>
      </c>
      <c r="K1407" s="125">
        <v>262</v>
      </c>
      <c r="L1407" s="110">
        <f t="shared" si="396"/>
        <v>27743034.256000005</v>
      </c>
      <c r="M1407" s="108"/>
      <c r="N1407" s="108"/>
      <c r="O1407" s="108"/>
      <c r="P1407" s="110">
        <f>'Форма 2'!C1407-M1407-N1407-O1407</f>
        <v>27743034.256000005</v>
      </c>
      <c r="Q1407" s="111">
        <f t="shared" si="397"/>
        <v>4633.4921513152412</v>
      </c>
      <c r="R1407" s="111">
        <f t="shared" si="398"/>
        <v>4633.4921513152412</v>
      </c>
      <c r="S1407" s="112" t="s">
        <v>1280</v>
      </c>
      <c r="T1407" s="105" t="s">
        <v>92</v>
      </c>
      <c r="U1407" s="217"/>
      <c r="V1407" s="85"/>
      <c r="W1407" s="85"/>
      <c r="X1407" s="85"/>
      <c r="Y1407" s="85"/>
      <c r="Z1407" s="85"/>
      <c r="AA1407" s="85"/>
      <c r="AB1407" s="86"/>
      <c r="AC1407" s="86"/>
      <c r="AD1407" s="85">
        <v>1</v>
      </c>
      <c r="AE1407" s="85"/>
      <c r="AF1407" s="85"/>
      <c r="AG1407" s="85"/>
      <c r="AH1407" s="85"/>
      <c r="AI1407" s="85"/>
      <c r="AJ1407" s="85"/>
    </row>
    <row r="1408" spans="1:36" ht="16.5" thickTop="1" thickBot="1">
      <c r="A1408" s="105">
        <f t="shared" si="390"/>
        <v>4</v>
      </c>
      <c r="B1408" s="114" t="s">
        <v>1519</v>
      </c>
      <c r="C1408" s="113">
        <v>1971</v>
      </c>
      <c r="D1408" s="107"/>
      <c r="E1408" s="114" t="s">
        <v>313</v>
      </c>
      <c r="F1408" s="107">
        <v>5</v>
      </c>
      <c r="G1408" s="107">
        <v>4</v>
      </c>
      <c r="H1408" s="111">
        <v>3468</v>
      </c>
      <c r="I1408" s="111">
        <v>3200.8</v>
      </c>
      <c r="J1408" s="111">
        <v>3125.9</v>
      </c>
      <c r="K1408" s="125">
        <v>152</v>
      </c>
      <c r="L1408" s="110">
        <f t="shared" si="396"/>
        <v>1802007.48</v>
      </c>
      <c r="M1408" s="108"/>
      <c r="N1408" s="108"/>
      <c r="O1408" s="108"/>
      <c r="P1408" s="110">
        <f>'Форма 2'!C1408-M1408-N1408-O1408</f>
        <v>1802007.48</v>
      </c>
      <c r="Q1408" s="111">
        <f t="shared" si="397"/>
        <v>562.98659085228689</v>
      </c>
      <c r="R1408" s="111">
        <f t="shared" si="398"/>
        <v>562.98659085228689</v>
      </c>
      <c r="S1408" s="112" t="s">
        <v>1280</v>
      </c>
      <c r="T1408" s="107" t="s">
        <v>82</v>
      </c>
      <c r="U1408" s="217">
        <v>1</v>
      </c>
      <c r="V1408" s="85"/>
      <c r="W1408" s="85"/>
      <c r="X1408" s="85"/>
      <c r="Y1408" s="85"/>
      <c r="Z1408" s="85"/>
      <c r="AA1408" s="85"/>
      <c r="AB1408" s="86"/>
      <c r="AC1408" s="86"/>
      <c r="AD1408" s="85"/>
      <c r="AE1408" s="85"/>
      <c r="AF1408" s="85"/>
      <c r="AG1408" s="85"/>
      <c r="AH1408" s="85"/>
      <c r="AI1408" s="85"/>
      <c r="AJ1408" s="85"/>
    </row>
    <row r="1409" spans="1:36" ht="16.5" thickTop="1" thickBot="1">
      <c r="A1409" s="105">
        <f t="shared" si="390"/>
        <v>5</v>
      </c>
      <c r="B1409" s="114" t="s">
        <v>1520</v>
      </c>
      <c r="C1409" s="113">
        <v>1970</v>
      </c>
      <c r="D1409" s="107"/>
      <c r="E1409" s="114" t="s">
        <v>313</v>
      </c>
      <c r="F1409" s="107">
        <v>5</v>
      </c>
      <c r="G1409" s="107">
        <v>4</v>
      </c>
      <c r="H1409" s="111">
        <v>3668.3</v>
      </c>
      <c r="I1409" s="111">
        <v>3220.3</v>
      </c>
      <c r="J1409" s="111">
        <v>3127.2</v>
      </c>
      <c r="K1409" s="125">
        <v>139</v>
      </c>
      <c r="L1409" s="110">
        <f t="shared" si="396"/>
        <v>9125409.8120000008</v>
      </c>
      <c r="M1409" s="108"/>
      <c r="N1409" s="108"/>
      <c r="O1409" s="108"/>
      <c r="P1409" s="110">
        <f>'Форма 2'!C1409-M1409-N1409-O1409</f>
        <v>9125409.8120000008</v>
      </c>
      <c r="Q1409" s="111">
        <f t="shared" si="397"/>
        <v>2833.7141918454804</v>
      </c>
      <c r="R1409" s="111">
        <f t="shared" si="398"/>
        <v>2833.7141918454804</v>
      </c>
      <c r="S1409" s="112" t="s">
        <v>1280</v>
      </c>
      <c r="T1409" s="107" t="s">
        <v>92</v>
      </c>
      <c r="U1409" s="217"/>
      <c r="V1409" s="85">
        <v>1</v>
      </c>
      <c r="W1409" s="85"/>
      <c r="X1409" s="85"/>
      <c r="Y1409" s="85"/>
      <c r="Z1409" s="85"/>
      <c r="AA1409" s="85"/>
      <c r="AB1409" s="86"/>
      <c r="AC1409" s="86"/>
      <c r="AD1409" s="85"/>
      <c r="AE1409" s="85"/>
      <c r="AF1409" s="85"/>
      <c r="AG1409" s="85"/>
      <c r="AH1409" s="85"/>
      <c r="AI1409" s="85"/>
      <c r="AJ1409" s="85"/>
    </row>
    <row r="1410" spans="1:36" ht="16.5" thickTop="1" thickBot="1">
      <c r="A1410" s="105">
        <f t="shared" si="390"/>
        <v>6</v>
      </c>
      <c r="B1410" s="114" t="s">
        <v>1521</v>
      </c>
      <c r="C1410" s="113">
        <v>1966</v>
      </c>
      <c r="D1410" s="107"/>
      <c r="E1410" s="114" t="s">
        <v>313</v>
      </c>
      <c r="F1410" s="107">
        <v>5</v>
      </c>
      <c r="G1410" s="107">
        <v>4</v>
      </c>
      <c r="H1410" s="111">
        <v>3048.4</v>
      </c>
      <c r="I1410" s="111">
        <v>2647.5</v>
      </c>
      <c r="J1410" s="111">
        <v>2647.5</v>
      </c>
      <c r="K1410" s="125">
        <v>105</v>
      </c>
      <c r="L1410" s="110">
        <f t="shared" si="396"/>
        <v>16216360.092000002</v>
      </c>
      <c r="M1410" s="108"/>
      <c r="N1410" s="108"/>
      <c r="O1410" s="108"/>
      <c r="P1410" s="110">
        <f>'Форма 2'!C1410-M1410-N1410-O1410</f>
        <v>16216360.092000002</v>
      </c>
      <c r="Q1410" s="111">
        <f t="shared" si="397"/>
        <v>6125.159619263457</v>
      </c>
      <c r="R1410" s="111">
        <f t="shared" si="398"/>
        <v>6125.159619263457</v>
      </c>
      <c r="S1410" s="112" t="s">
        <v>1280</v>
      </c>
      <c r="T1410" s="107" t="s">
        <v>82</v>
      </c>
      <c r="U1410" s="217"/>
      <c r="V1410" s="85"/>
      <c r="W1410" s="85"/>
      <c r="X1410" s="85"/>
      <c r="Y1410" s="85"/>
      <c r="Z1410" s="85"/>
      <c r="AA1410" s="85"/>
      <c r="AB1410" s="86"/>
      <c r="AC1410" s="86"/>
      <c r="AD1410" s="85">
        <v>1</v>
      </c>
      <c r="AE1410" s="85"/>
      <c r="AF1410" s="85">
        <v>1</v>
      </c>
      <c r="AG1410" s="85"/>
      <c r="AH1410" s="85"/>
      <c r="AI1410" s="85"/>
      <c r="AJ1410" s="85"/>
    </row>
    <row r="1411" spans="1:36" ht="16.5" thickTop="1" thickBot="1">
      <c r="A1411" s="105">
        <f t="shared" si="390"/>
        <v>7</v>
      </c>
      <c r="B1411" s="114" t="s">
        <v>1522</v>
      </c>
      <c r="C1411" s="113">
        <v>1971</v>
      </c>
      <c r="D1411" s="107"/>
      <c r="E1411" s="114" t="s">
        <v>313</v>
      </c>
      <c r="F1411" s="107">
        <v>5</v>
      </c>
      <c r="G1411" s="107">
        <v>4</v>
      </c>
      <c r="H1411" s="111">
        <v>3624.3</v>
      </c>
      <c r="I1411" s="111">
        <v>3208.5</v>
      </c>
      <c r="J1411" s="111">
        <v>3085.5</v>
      </c>
      <c r="K1411" s="125">
        <v>127</v>
      </c>
      <c r="L1411" s="110">
        <f t="shared" si="396"/>
        <v>1883222.523</v>
      </c>
      <c r="M1411" s="108"/>
      <c r="N1411" s="108"/>
      <c r="O1411" s="108"/>
      <c r="P1411" s="110">
        <f>'Форма 2'!C1411-M1411-N1411-O1411</f>
        <v>1883222.523</v>
      </c>
      <c r="Q1411" s="111">
        <f>L1411/I1411</f>
        <v>586.94795792426373</v>
      </c>
      <c r="R1411" s="111">
        <f>Q1411</f>
        <v>586.94795792426373</v>
      </c>
      <c r="S1411" s="112" t="s">
        <v>1280</v>
      </c>
      <c r="T1411" s="107" t="s">
        <v>92</v>
      </c>
      <c r="U1411" s="217">
        <v>1</v>
      </c>
      <c r="V1411" s="85"/>
      <c r="W1411" s="85"/>
      <c r="X1411" s="85"/>
      <c r="Y1411" s="85"/>
      <c r="Z1411" s="85"/>
      <c r="AA1411" s="85"/>
      <c r="AB1411" s="86"/>
      <c r="AC1411" s="86"/>
      <c r="AD1411" s="85"/>
      <c r="AE1411" s="85"/>
      <c r="AF1411" s="85"/>
      <c r="AG1411" s="85"/>
      <c r="AH1411" s="85"/>
      <c r="AI1411" s="85"/>
      <c r="AJ1411" s="85"/>
    </row>
    <row r="1412" spans="1:36" ht="16.5" thickTop="1" thickBot="1">
      <c r="A1412" s="105">
        <f t="shared" si="390"/>
        <v>8</v>
      </c>
      <c r="B1412" s="189" t="s">
        <v>1523</v>
      </c>
      <c r="C1412" s="113">
        <v>1980</v>
      </c>
      <c r="D1412" s="107"/>
      <c r="E1412" s="114" t="s">
        <v>91</v>
      </c>
      <c r="F1412" s="107">
        <v>5</v>
      </c>
      <c r="G1412" s="107">
        <v>4</v>
      </c>
      <c r="H1412" s="111">
        <v>2595.3000000000002</v>
      </c>
      <c r="I1412" s="111">
        <v>2595.3000000000002</v>
      </c>
      <c r="J1412" s="111">
        <v>2595.3000000000002</v>
      </c>
      <c r="K1412" s="125">
        <v>124</v>
      </c>
      <c r="L1412" s="110">
        <f t="shared" si="396"/>
        <v>11687985.456000002</v>
      </c>
      <c r="M1412" s="108"/>
      <c r="N1412" s="108"/>
      <c r="O1412" s="108"/>
      <c r="P1412" s="110">
        <f>'Форма 2'!C1412-M1412-N1412-O1412</f>
        <v>11687985.456000002</v>
      </c>
      <c r="Q1412" s="111">
        <f>L1412/I1412</f>
        <v>4503.5200000000004</v>
      </c>
      <c r="R1412" s="111">
        <f>Q1412</f>
        <v>4503.5200000000004</v>
      </c>
      <c r="S1412" s="112" t="s">
        <v>1280</v>
      </c>
      <c r="T1412" s="107" t="s">
        <v>92</v>
      </c>
      <c r="U1412" s="217"/>
      <c r="V1412" s="85"/>
      <c r="W1412" s="85"/>
      <c r="X1412" s="85"/>
      <c r="Y1412" s="85"/>
      <c r="Z1412" s="85"/>
      <c r="AA1412" s="85"/>
      <c r="AB1412" s="86"/>
      <c r="AC1412" s="86"/>
      <c r="AD1412" s="85">
        <v>1</v>
      </c>
      <c r="AE1412" s="85"/>
      <c r="AF1412" s="85"/>
      <c r="AG1412" s="85"/>
      <c r="AH1412" s="85"/>
      <c r="AI1412" s="85"/>
      <c r="AJ1412" s="85"/>
    </row>
    <row r="1413" spans="1:36" ht="16.5" thickTop="1" thickBot="1">
      <c r="A1413" s="105">
        <f t="shared" si="390"/>
        <v>9</v>
      </c>
      <c r="B1413" s="114" t="s">
        <v>1524</v>
      </c>
      <c r="C1413" s="113">
        <v>1946</v>
      </c>
      <c r="D1413" s="107"/>
      <c r="E1413" s="114" t="s">
        <v>317</v>
      </c>
      <c r="F1413" s="107">
        <v>2</v>
      </c>
      <c r="G1413" s="107">
        <v>1</v>
      </c>
      <c r="H1413" s="111">
        <v>476.3</v>
      </c>
      <c r="I1413" s="111">
        <v>476.3</v>
      </c>
      <c r="J1413" s="111">
        <v>476.3</v>
      </c>
      <c r="K1413" s="125">
        <v>27</v>
      </c>
      <c r="L1413" s="110">
        <f t="shared" si="396"/>
        <v>4552184.8569999998</v>
      </c>
      <c r="M1413" s="108"/>
      <c r="N1413" s="108"/>
      <c r="O1413" s="108"/>
      <c r="P1413" s="110">
        <f>'Форма 2'!C1413-M1413-N1413-O1413</f>
        <v>4552184.8569999998</v>
      </c>
      <c r="Q1413" s="111">
        <f t="shared" si="397"/>
        <v>9557.39</v>
      </c>
      <c r="R1413" s="111">
        <f t="shared" si="398"/>
        <v>9557.39</v>
      </c>
      <c r="S1413" s="112" t="s">
        <v>1280</v>
      </c>
      <c r="T1413" s="107" t="s">
        <v>82</v>
      </c>
      <c r="U1413" s="217"/>
      <c r="V1413" s="85"/>
      <c r="W1413" s="85"/>
      <c r="X1413" s="85"/>
      <c r="Y1413" s="85"/>
      <c r="Z1413" s="85"/>
      <c r="AA1413" s="85"/>
      <c r="AB1413" s="86"/>
      <c r="AC1413" s="86"/>
      <c r="AD1413" s="85">
        <v>1</v>
      </c>
      <c r="AE1413" s="85"/>
      <c r="AF1413" s="85"/>
      <c r="AG1413" s="85"/>
      <c r="AH1413" s="85"/>
      <c r="AI1413" s="85"/>
      <c r="AJ1413" s="85"/>
    </row>
    <row r="1414" spans="1:36" ht="16.5" thickTop="1" thickBot="1">
      <c r="A1414" s="105">
        <f>A1413+1</f>
        <v>10</v>
      </c>
      <c r="B1414" s="114" t="s">
        <v>1525</v>
      </c>
      <c r="C1414" s="113">
        <v>1964</v>
      </c>
      <c r="D1414" s="107"/>
      <c r="E1414" s="114" t="s">
        <v>80</v>
      </c>
      <c r="F1414" s="107">
        <v>4</v>
      </c>
      <c r="G1414" s="107">
        <v>3</v>
      </c>
      <c r="H1414" s="111">
        <v>2299.6999999999998</v>
      </c>
      <c r="I1414" s="111">
        <v>1781.5</v>
      </c>
      <c r="J1414" s="111">
        <v>1511.5</v>
      </c>
      <c r="K1414" s="125">
        <v>84</v>
      </c>
      <c r="L1414" s="110">
        <f>SUM(M1414:P1414)</f>
        <v>1969693.0499999998</v>
      </c>
      <c r="M1414" s="108"/>
      <c r="N1414" s="108"/>
      <c r="O1414" s="108"/>
      <c r="P1414" s="110">
        <f>'Форма 2'!C1414-M1414-N1414-O1414</f>
        <v>1969693.0499999998</v>
      </c>
      <c r="Q1414" s="111">
        <f>L1414/I1414</f>
        <v>1105.6374122930115</v>
      </c>
      <c r="R1414" s="111">
        <f>Q1414</f>
        <v>1105.6374122930115</v>
      </c>
      <c r="S1414" s="112" t="s">
        <v>1280</v>
      </c>
      <c r="T1414" s="107" t="s">
        <v>82</v>
      </c>
      <c r="U1414" s="217"/>
      <c r="V1414" s="85"/>
      <c r="W1414" s="85"/>
      <c r="X1414" s="85"/>
      <c r="Y1414" s="85">
        <v>1</v>
      </c>
      <c r="Z1414" s="85"/>
      <c r="AA1414" s="85"/>
      <c r="AB1414" s="86"/>
      <c r="AC1414" s="86"/>
      <c r="AD1414" s="85"/>
      <c r="AE1414" s="85"/>
      <c r="AF1414" s="85"/>
      <c r="AG1414" s="85"/>
      <c r="AH1414" s="85"/>
      <c r="AI1414" s="85"/>
      <c r="AJ1414" s="85"/>
    </row>
    <row r="1415" spans="1:36" ht="16.5" thickTop="1" thickBot="1">
      <c r="A1415" s="105">
        <f>A1414+1</f>
        <v>11</v>
      </c>
      <c r="B1415" s="114" t="s">
        <v>5110</v>
      </c>
      <c r="C1415" s="107">
        <v>2005</v>
      </c>
      <c r="D1415" s="107"/>
      <c r="E1415" s="114" t="s">
        <v>94</v>
      </c>
      <c r="F1415" s="107">
        <v>5</v>
      </c>
      <c r="G1415" s="107">
        <v>1</v>
      </c>
      <c r="H1415" s="111">
        <v>3309.15</v>
      </c>
      <c r="I1415" s="111">
        <v>3030.65</v>
      </c>
      <c r="J1415" s="111">
        <v>2787.55</v>
      </c>
      <c r="K1415" s="241"/>
      <c r="L1415" s="110">
        <f>SUM(M1415:P1415)</f>
        <v>1168560.1395</v>
      </c>
      <c r="M1415" s="108"/>
      <c r="N1415" s="108"/>
      <c r="O1415" s="108"/>
      <c r="P1415" s="110">
        <f>'Форма 2'!C1415-M1415-N1415-O1415</f>
        <v>1168560.1395</v>
      </c>
      <c r="Q1415" s="111">
        <f>L1415/I1415</f>
        <v>385.58069704518834</v>
      </c>
      <c r="R1415" s="111">
        <f>Q1415</f>
        <v>385.58069704518834</v>
      </c>
      <c r="S1415" s="112" t="s">
        <v>1280</v>
      </c>
      <c r="T1415" s="107" t="s">
        <v>82</v>
      </c>
      <c r="U1415" s="219"/>
      <c r="V1415" s="153"/>
      <c r="W1415" s="153"/>
      <c r="X1415" s="153"/>
      <c r="Y1415" s="153"/>
      <c r="Z1415" s="153"/>
      <c r="AA1415" s="153"/>
      <c r="AB1415" s="86"/>
      <c r="AC1415" s="86"/>
      <c r="AD1415" s="153"/>
      <c r="AE1415" s="153"/>
      <c r="AF1415" s="153"/>
      <c r="AG1415" s="85"/>
      <c r="AH1415" s="153"/>
      <c r="AI1415" s="153">
        <v>1</v>
      </c>
      <c r="AJ1415" s="153"/>
    </row>
    <row r="1416" spans="1:36" ht="16.5" thickTop="1" thickBot="1">
      <c r="A1416" s="105">
        <f>A1414+1</f>
        <v>11</v>
      </c>
      <c r="B1416" s="114" t="s">
        <v>1526</v>
      </c>
      <c r="C1416" s="113">
        <v>1991</v>
      </c>
      <c r="D1416" s="107"/>
      <c r="E1416" s="114" t="s">
        <v>326</v>
      </c>
      <c r="F1416" s="107">
        <v>5</v>
      </c>
      <c r="G1416" s="107">
        <v>8</v>
      </c>
      <c r="H1416" s="111">
        <v>6021.6</v>
      </c>
      <c r="I1416" s="111">
        <v>5324.7</v>
      </c>
      <c r="J1416" s="111">
        <v>5324.7</v>
      </c>
      <c r="K1416" s="125">
        <v>265</v>
      </c>
      <c r="L1416" s="110">
        <f t="shared" si="396"/>
        <v>29399618.976</v>
      </c>
      <c r="M1416" s="108"/>
      <c r="N1416" s="108"/>
      <c r="O1416" s="108"/>
      <c r="P1416" s="110">
        <f>'Форма 2'!C1416-M1416-N1416-O1416</f>
        <v>29399618.976</v>
      </c>
      <c r="Q1416" s="111">
        <f t="shared" si="397"/>
        <v>5521.3662696489946</v>
      </c>
      <c r="R1416" s="111">
        <f t="shared" si="398"/>
        <v>5521.3662696489946</v>
      </c>
      <c r="S1416" s="112" t="s">
        <v>1280</v>
      </c>
      <c r="T1416" s="107" t="s">
        <v>92</v>
      </c>
      <c r="U1416" s="217"/>
      <c r="V1416" s="85"/>
      <c r="W1416" s="85"/>
      <c r="X1416" s="85"/>
      <c r="Y1416" s="85"/>
      <c r="Z1416" s="85"/>
      <c r="AA1416" s="85"/>
      <c r="AB1416" s="86"/>
      <c r="AC1416" s="86"/>
      <c r="AD1416" s="85"/>
      <c r="AE1416" s="85">
        <v>1</v>
      </c>
      <c r="AF1416" s="85"/>
      <c r="AG1416" s="85"/>
      <c r="AH1416" s="85"/>
      <c r="AI1416" s="85"/>
      <c r="AJ1416" s="85"/>
    </row>
    <row r="1417" spans="1:36" ht="16.5" thickTop="1" thickBot="1">
      <c r="A1417" s="105">
        <f t="shared" si="390"/>
        <v>12</v>
      </c>
      <c r="B1417" s="114" t="s">
        <v>1527</v>
      </c>
      <c r="C1417" s="113">
        <v>1958</v>
      </c>
      <c r="D1417" s="107"/>
      <c r="E1417" s="114" t="s">
        <v>94</v>
      </c>
      <c r="F1417" s="107">
        <v>5</v>
      </c>
      <c r="G1417" s="107">
        <v>3</v>
      </c>
      <c r="H1417" s="111">
        <v>5180.5</v>
      </c>
      <c r="I1417" s="111">
        <v>4077</v>
      </c>
      <c r="J1417" s="111">
        <v>3993.3</v>
      </c>
      <c r="K1417" s="125">
        <v>127</v>
      </c>
      <c r="L1417" s="110">
        <f t="shared" si="396"/>
        <v>8480012.254999999</v>
      </c>
      <c r="M1417" s="108"/>
      <c r="N1417" s="108"/>
      <c r="O1417" s="108"/>
      <c r="P1417" s="110">
        <f>'Форма 2'!C1417-M1417-N1417-O1417</f>
        <v>8480012.254999999</v>
      </c>
      <c r="Q1417" s="111">
        <f t="shared" si="397"/>
        <v>2079.9637613441255</v>
      </c>
      <c r="R1417" s="111">
        <f t="shared" si="398"/>
        <v>2079.9637613441255</v>
      </c>
      <c r="S1417" s="112" t="s">
        <v>1280</v>
      </c>
      <c r="T1417" s="107" t="s">
        <v>92</v>
      </c>
      <c r="U1417" s="217"/>
      <c r="V1417" s="85"/>
      <c r="W1417" s="85"/>
      <c r="X1417" s="85">
        <v>1</v>
      </c>
      <c r="Y1417" s="85">
        <v>1</v>
      </c>
      <c r="Z1417" s="85">
        <v>1</v>
      </c>
      <c r="AA1417" s="85"/>
      <c r="AB1417" s="86"/>
      <c r="AC1417" s="86"/>
      <c r="AD1417" s="85"/>
      <c r="AE1417" s="85"/>
      <c r="AF1417" s="85"/>
      <c r="AG1417" s="85"/>
      <c r="AH1417" s="85"/>
      <c r="AI1417" s="85"/>
      <c r="AJ1417" s="85"/>
    </row>
    <row r="1418" spans="1:36" ht="16.5" thickTop="1" thickBot="1">
      <c r="A1418" s="105">
        <f t="shared" si="390"/>
        <v>13</v>
      </c>
      <c r="B1418" s="114" t="s">
        <v>1528</v>
      </c>
      <c r="C1418" s="113">
        <v>1953</v>
      </c>
      <c r="D1418" s="107"/>
      <c r="E1418" s="114" t="s">
        <v>317</v>
      </c>
      <c r="F1418" s="107">
        <v>4</v>
      </c>
      <c r="G1418" s="107">
        <v>3</v>
      </c>
      <c r="H1418" s="111">
        <v>2244.1999999999998</v>
      </c>
      <c r="I1418" s="111">
        <v>2244.1999999999998</v>
      </c>
      <c r="J1418" s="111">
        <v>2219.1</v>
      </c>
      <c r="K1418" s="125">
        <v>75</v>
      </c>
      <c r="L1418" s="110">
        <f t="shared" si="396"/>
        <v>1831514.0619999999</v>
      </c>
      <c r="M1418" s="108"/>
      <c r="N1418" s="108"/>
      <c r="O1418" s="108"/>
      <c r="P1418" s="110">
        <f>'Форма 2'!C1418-M1418-N1418-O1418</f>
        <v>1831514.0619999999</v>
      </c>
      <c r="Q1418" s="111">
        <f t="shared" si="397"/>
        <v>816.11</v>
      </c>
      <c r="R1418" s="111">
        <f t="shared" si="398"/>
        <v>816.11</v>
      </c>
      <c r="S1418" s="112" t="s">
        <v>1280</v>
      </c>
      <c r="T1418" s="107" t="s">
        <v>82</v>
      </c>
      <c r="U1418" s="217"/>
      <c r="V1418" s="85"/>
      <c r="W1418" s="85"/>
      <c r="X1418" s="85"/>
      <c r="Y1418" s="85"/>
      <c r="Z1418" s="85"/>
      <c r="AA1418" s="85"/>
      <c r="AB1418" s="86"/>
      <c r="AC1418" s="86"/>
      <c r="AD1418" s="85"/>
      <c r="AE1418" s="85"/>
      <c r="AF1418" s="85">
        <v>1</v>
      </c>
      <c r="AG1418" s="85"/>
      <c r="AH1418" s="85"/>
      <c r="AI1418" s="85"/>
      <c r="AJ1418" s="85"/>
    </row>
    <row r="1419" spans="1:36" ht="16.5" thickTop="1" thickBot="1">
      <c r="A1419" s="105">
        <f t="shared" si="390"/>
        <v>14</v>
      </c>
      <c r="B1419" s="114" t="s">
        <v>1529</v>
      </c>
      <c r="C1419" s="113">
        <v>1963</v>
      </c>
      <c r="D1419" s="107"/>
      <c r="E1419" s="114" t="s">
        <v>333</v>
      </c>
      <c r="F1419" s="107">
        <v>5</v>
      </c>
      <c r="G1419" s="107">
        <v>4</v>
      </c>
      <c r="H1419" s="111">
        <v>3655.8</v>
      </c>
      <c r="I1419" s="111">
        <v>2581.3000000000002</v>
      </c>
      <c r="J1419" s="111">
        <v>2461.8000000000002</v>
      </c>
      <c r="K1419" s="125">
        <v>111</v>
      </c>
      <c r="L1419" s="110">
        <f t="shared" si="396"/>
        <v>1899590.2380000001</v>
      </c>
      <c r="M1419" s="108"/>
      <c r="N1419" s="108"/>
      <c r="O1419" s="108"/>
      <c r="P1419" s="110">
        <f>'Форма 2'!C1419-M1419-N1419-O1419</f>
        <v>1899590.2380000001</v>
      </c>
      <c r="Q1419" s="111">
        <f>L1419/I1419</f>
        <v>735.90448146282881</v>
      </c>
      <c r="R1419" s="111">
        <f>Q1419</f>
        <v>735.90448146282881</v>
      </c>
      <c r="S1419" s="112" t="s">
        <v>1280</v>
      </c>
      <c r="T1419" s="107" t="s">
        <v>92</v>
      </c>
      <c r="U1419" s="217">
        <v>1</v>
      </c>
      <c r="V1419" s="85"/>
      <c r="W1419" s="85"/>
      <c r="X1419" s="85"/>
      <c r="Y1419" s="85"/>
      <c r="Z1419" s="85"/>
      <c r="AA1419" s="85"/>
      <c r="AB1419" s="86"/>
      <c r="AC1419" s="86"/>
      <c r="AD1419" s="85"/>
      <c r="AE1419" s="85"/>
      <c r="AF1419" s="85"/>
      <c r="AG1419" s="85"/>
      <c r="AH1419" s="85"/>
      <c r="AI1419" s="85"/>
      <c r="AJ1419" s="85"/>
    </row>
    <row r="1420" spans="1:36" ht="16.5" thickTop="1" thickBot="1">
      <c r="A1420" s="105">
        <f t="shared" si="390"/>
        <v>15</v>
      </c>
      <c r="B1420" s="190" t="s">
        <v>1530</v>
      </c>
      <c r="C1420" s="104">
        <v>1964</v>
      </c>
      <c r="D1420" s="105"/>
      <c r="E1420" s="106" t="s">
        <v>317</v>
      </c>
      <c r="F1420" s="107">
        <v>5</v>
      </c>
      <c r="G1420" s="105">
        <v>3</v>
      </c>
      <c r="H1420" s="108">
        <v>4127.2</v>
      </c>
      <c r="I1420" s="108">
        <v>2548.8000000000002</v>
      </c>
      <c r="J1420" s="108">
        <v>2548.8000000000002</v>
      </c>
      <c r="K1420" s="109">
        <v>126</v>
      </c>
      <c r="L1420" s="110">
        <f t="shared" si="396"/>
        <v>6755854.9519999996</v>
      </c>
      <c r="M1420" s="108"/>
      <c r="N1420" s="108"/>
      <c r="O1420" s="108"/>
      <c r="P1420" s="110">
        <f>'Форма 2'!C1420-M1420-N1420-O1420</f>
        <v>6755854.9519999996</v>
      </c>
      <c r="Q1420" s="111">
        <f>L1420/I1420</f>
        <v>2650.602225360954</v>
      </c>
      <c r="R1420" s="111">
        <f>Q1420</f>
        <v>2650.602225360954</v>
      </c>
      <c r="S1420" s="112" t="s">
        <v>1280</v>
      </c>
      <c r="T1420" s="107" t="s">
        <v>92</v>
      </c>
      <c r="U1420" s="217"/>
      <c r="V1420" s="85"/>
      <c r="W1420" s="85"/>
      <c r="X1420" s="85">
        <v>1</v>
      </c>
      <c r="Y1420" s="85">
        <v>1</v>
      </c>
      <c r="Z1420" s="85">
        <v>1</v>
      </c>
      <c r="AA1420" s="85"/>
      <c r="AB1420" s="86"/>
      <c r="AC1420" s="86"/>
      <c r="AD1420" s="85"/>
      <c r="AE1420" s="85"/>
      <c r="AF1420" s="85"/>
      <c r="AG1420" s="85"/>
      <c r="AH1420" s="85"/>
      <c r="AI1420" s="85"/>
      <c r="AJ1420" s="85"/>
    </row>
    <row r="1421" spans="1:36" ht="16.5" thickTop="1" thickBot="1">
      <c r="A1421" s="105">
        <f t="shared" si="390"/>
        <v>16</v>
      </c>
      <c r="B1421" s="112" t="s">
        <v>1531</v>
      </c>
      <c r="C1421" s="107">
        <v>1965</v>
      </c>
      <c r="D1421" s="107"/>
      <c r="E1421" s="114" t="s">
        <v>326</v>
      </c>
      <c r="F1421" s="107">
        <v>5</v>
      </c>
      <c r="G1421" s="107">
        <v>2</v>
      </c>
      <c r="H1421" s="111">
        <v>1980</v>
      </c>
      <c r="I1421" s="111">
        <v>1047</v>
      </c>
      <c r="J1421" s="111">
        <v>1047</v>
      </c>
      <c r="K1421" s="122">
        <v>68</v>
      </c>
      <c r="L1421" s="110">
        <f t="shared" si="396"/>
        <v>1615897.8</v>
      </c>
      <c r="M1421" s="108"/>
      <c r="N1421" s="108"/>
      <c r="O1421" s="108"/>
      <c r="P1421" s="110">
        <f>'Форма 2'!C1421-M1421-N1421-O1421</f>
        <v>1615897.8</v>
      </c>
      <c r="Q1421" s="111">
        <f t="shared" si="397"/>
        <v>1543.3598853868195</v>
      </c>
      <c r="R1421" s="111">
        <f t="shared" si="398"/>
        <v>1543.3598853868195</v>
      </c>
      <c r="S1421" s="112" t="s">
        <v>1280</v>
      </c>
      <c r="T1421" s="107" t="s">
        <v>92</v>
      </c>
      <c r="U1421" s="217"/>
      <c r="V1421" s="85"/>
      <c r="W1421" s="85"/>
      <c r="X1421" s="85"/>
      <c r="Y1421" s="85"/>
      <c r="Z1421" s="85"/>
      <c r="AA1421" s="85"/>
      <c r="AB1421" s="86"/>
      <c r="AC1421" s="86"/>
      <c r="AD1421" s="85"/>
      <c r="AE1421" s="85"/>
      <c r="AF1421" s="85">
        <v>1</v>
      </c>
      <c r="AG1421" s="85"/>
      <c r="AH1421" s="85"/>
      <c r="AI1421" s="85"/>
      <c r="AJ1421" s="85"/>
    </row>
    <row r="1422" spans="1:36" ht="16.5" thickTop="1" thickBot="1">
      <c r="A1422" s="105">
        <f t="shared" si="390"/>
        <v>17</v>
      </c>
      <c r="B1422" s="112" t="s">
        <v>1532</v>
      </c>
      <c r="C1422" s="107">
        <v>1963</v>
      </c>
      <c r="D1422" s="107"/>
      <c r="E1422" s="114" t="s">
        <v>333</v>
      </c>
      <c r="F1422" s="107">
        <v>5</v>
      </c>
      <c r="G1422" s="107">
        <v>3</v>
      </c>
      <c r="H1422" s="111">
        <v>2569.6</v>
      </c>
      <c r="I1422" s="111">
        <v>2577.3000000000002</v>
      </c>
      <c r="J1422" s="111">
        <v>2420.3000000000002</v>
      </c>
      <c r="K1422" s="122">
        <v>120</v>
      </c>
      <c r="L1422" s="110">
        <f t="shared" si="396"/>
        <v>12545712.255999999</v>
      </c>
      <c r="M1422" s="108"/>
      <c r="N1422" s="108"/>
      <c r="O1422" s="108"/>
      <c r="P1422" s="110">
        <f>'Форма 2'!C1422-M1422-N1422-O1422</f>
        <v>12545712.255999999</v>
      </c>
      <c r="Q1422" s="111">
        <f t="shared" si="397"/>
        <v>4867.7733504054622</v>
      </c>
      <c r="R1422" s="111">
        <f t="shared" si="398"/>
        <v>4867.7733504054622</v>
      </c>
      <c r="S1422" s="112" t="s">
        <v>1280</v>
      </c>
      <c r="T1422" s="107" t="s">
        <v>92</v>
      </c>
      <c r="U1422" s="217"/>
      <c r="V1422" s="85"/>
      <c r="W1422" s="85"/>
      <c r="X1422" s="85"/>
      <c r="Y1422" s="85"/>
      <c r="Z1422" s="85"/>
      <c r="AA1422" s="85"/>
      <c r="AB1422" s="86"/>
      <c r="AC1422" s="86"/>
      <c r="AD1422" s="85"/>
      <c r="AE1422" s="85">
        <v>1</v>
      </c>
      <c r="AF1422" s="85"/>
      <c r="AG1422" s="85"/>
      <c r="AH1422" s="85"/>
      <c r="AI1422" s="85"/>
      <c r="AJ1422" s="85"/>
    </row>
    <row r="1423" spans="1:36" ht="16.5" thickTop="1" thickBot="1">
      <c r="A1423" s="105">
        <f>A1422+1</f>
        <v>18</v>
      </c>
      <c r="B1423" s="112" t="s">
        <v>337</v>
      </c>
      <c r="C1423" s="107">
        <v>1970</v>
      </c>
      <c r="D1423" s="107">
        <v>2010</v>
      </c>
      <c r="E1423" s="114" t="s">
        <v>326</v>
      </c>
      <c r="F1423" s="107">
        <v>5</v>
      </c>
      <c r="G1423" s="107">
        <v>4</v>
      </c>
      <c r="H1423" s="111">
        <v>3274</v>
      </c>
      <c r="I1423" s="111">
        <v>2670.5</v>
      </c>
      <c r="J1423" s="111">
        <v>2670.5</v>
      </c>
      <c r="K1423" s="122">
        <v>98</v>
      </c>
      <c r="L1423" s="110">
        <f t="shared" ref="L1423" si="399">SUM(M1423:P1423)</f>
        <v>1701203.1400000001</v>
      </c>
      <c r="M1423" s="108"/>
      <c r="N1423" s="108"/>
      <c r="O1423" s="108"/>
      <c r="P1423" s="110">
        <f>'Форма 2'!C1423-M1423-N1423-O1423</f>
        <v>1701203.1400000001</v>
      </c>
      <c r="Q1423" s="111">
        <f t="shared" ref="Q1423" si="400">L1423/I1423</f>
        <v>637.03543905635649</v>
      </c>
      <c r="R1423" s="111">
        <f t="shared" ref="R1423" si="401">Q1423</f>
        <v>637.03543905635649</v>
      </c>
      <c r="S1423" s="112" t="s">
        <v>1280</v>
      </c>
      <c r="T1423" s="107" t="s">
        <v>92</v>
      </c>
      <c r="U1423" s="219">
        <v>1</v>
      </c>
      <c r="V1423" s="153"/>
      <c r="W1423" s="153"/>
      <c r="X1423" s="153"/>
      <c r="Y1423" s="153"/>
      <c r="Z1423" s="153"/>
      <c r="AA1423" s="153"/>
      <c r="AB1423" s="86"/>
      <c r="AC1423" s="86"/>
      <c r="AD1423" s="153"/>
      <c r="AE1423" s="153"/>
      <c r="AF1423" s="153"/>
      <c r="AG1423" s="85"/>
      <c r="AH1423" s="153"/>
      <c r="AI1423" s="153"/>
      <c r="AJ1423" s="153"/>
    </row>
    <row r="1424" spans="1:36" ht="16.5" thickTop="1" thickBot="1">
      <c r="A1424" s="105">
        <f>A1423+1</f>
        <v>19</v>
      </c>
      <c r="B1424" s="114" t="s">
        <v>1533</v>
      </c>
      <c r="C1424" s="113">
        <v>1983</v>
      </c>
      <c r="D1424" s="107"/>
      <c r="E1424" s="114" t="s">
        <v>80</v>
      </c>
      <c r="F1424" s="107">
        <v>9</v>
      </c>
      <c r="G1424" s="107">
        <v>1</v>
      </c>
      <c r="H1424" s="111">
        <v>4508.5</v>
      </c>
      <c r="I1424" s="111">
        <v>4126.6000000000004</v>
      </c>
      <c r="J1424" s="111">
        <v>3863.2</v>
      </c>
      <c r="K1424" s="125">
        <v>236</v>
      </c>
      <c r="L1424" s="110">
        <f t="shared" si="396"/>
        <v>12795053.91</v>
      </c>
      <c r="M1424" s="108"/>
      <c r="N1424" s="108"/>
      <c r="O1424" s="108"/>
      <c r="P1424" s="110">
        <f>'Форма 2'!C1424-M1424-N1424-O1424</f>
        <v>12795053.91</v>
      </c>
      <c r="Q1424" s="111">
        <f t="shared" si="397"/>
        <v>3100.6285828527116</v>
      </c>
      <c r="R1424" s="111">
        <f t="shared" si="398"/>
        <v>3100.6285828527116</v>
      </c>
      <c r="S1424" s="112" t="s">
        <v>1280</v>
      </c>
      <c r="T1424" s="107" t="s">
        <v>82</v>
      </c>
      <c r="U1424" s="217">
        <v>1</v>
      </c>
      <c r="V1424" s="85"/>
      <c r="W1424" s="85"/>
      <c r="X1424" s="85"/>
      <c r="Y1424" s="85"/>
      <c r="Z1424" s="85"/>
      <c r="AA1424" s="85">
        <v>1</v>
      </c>
      <c r="AB1424" s="168">
        <v>2</v>
      </c>
      <c r="AC1424" s="86">
        <f>2778508.92*AB1424</f>
        <v>5557017.8399999999</v>
      </c>
      <c r="AD1424" s="85"/>
      <c r="AE1424" s="85"/>
      <c r="AF1424" s="85"/>
      <c r="AG1424" s="85"/>
      <c r="AH1424" s="85"/>
      <c r="AI1424" s="85"/>
      <c r="AJ1424" s="85"/>
    </row>
    <row r="1425" spans="1:36" ht="16.5" thickTop="1" thickBot="1">
      <c r="A1425" s="105">
        <f t="shared" si="390"/>
        <v>20</v>
      </c>
      <c r="B1425" s="114" t="s">
        <v>1534</v>
      </c>
      <c r="C1425" s="113">
        <v>1982</v>
      </c>
      <c r="D1425" s="107"/>
      <c r="E1425" s="114" t="s">
        <v>91</v>
      </c>
      <c r="F1425" s="107">
        <v>5</v>
      </c>
      <c r="G1425" s="107">
        <v>4</v>
      </c>
      <c r="H1425" s="111">
        <v>2960.6</v>
      </c>
      <c r="I1425" s="111">
        <v>2584.1999999999998</v>
      </c>
      <c r="J1425" s="111">
        <v>2583.5</v>
      </c>
      <c r="K1425" s="125"/>
      <c r="L1425" s="110">
        <f t="shared" si="396"/>
        <v>10863151.944</v>
      </c>
      <c r="M1425" s="108"/>
      <c r="N1425" s="108"/>
      <c r="O1425" s="108"/>
      <c r="P1425" s="110">
        <f>'Форма 2'!C1425-M1425-N1425-O1425</f>
        <v>10863151.944</v>
      </c>
      <c r="Q1425" s="111">
        <f t="shared" si="397"/>
        <v>4203.6808079869979</v>
      </c>
      <c r="R1425" s="111">
        <f t="shared" si="398"/>
        <v>4203.6808079869979</v>
      </c>
      <c r="S1425" s="112" t="s">
        <v>1280</v>
      </c>
      <c r="T1425" s="107" t="s">
        <v>92</v>
      </c>
      <c r="U1425" s="217"/>
      <c r="V1425" s="85">
        <v>1</v>
      </c>
      <c r="W1425" s="85"/>
      <c r="X1425" s="85">
        <v>1</v>
      </c>
      <c r="Y1425" s="85">
        <v>1</v>
      </c>
      <c r="Z1425" s="85"/>
      <c r="AA1425" s="85"/>
      <c r="AB1425" s="86"/>
      <c r="AC1425" s="86"/>
      <c r="AD1425" s="85"/>
      <c r="AE1425" s="85"/>
      <c r="AF1425" s="85"/>
      <c r="AG1425" s="85"/>
      <c r="AH1425" s="85"/>
      <c r="AI1425" s="85"/>
      <c r="AJ1425" s="85"/>
    </row>
    <row r="1426" spans="1:36" ht="16.5" thickTop="1" thickBot="1">
      <c r="A1426" s="105">
        <f t="shared" si="390"/>
        <v>21</v>
      </c>
      <c r="B1426" s="190" t="s">
        <v>340</v>
      </c>
      <c r="C1426" s="104">
        <v>1968</v>
      </c>
      <c r="D1426" s="105"/>
      <c r="E1426" s="106" t="s">
        <v>313</v>
      </c>
      <c r="F1426" s="107">
        <v>5</v>
      </c>
      <c r="G1426" s="105">
        <v>4</v>
      </c>
      <c r="H1426" s="111">
        <v>3802.5</v>
      </c>
      <c r="I1426" s="111">
        <v>3381.3</v>
      </c>
      <c r="J1426" s="111">
        <v>3337.3</v>
      </c>
      <c r="K1426" s="109">
        <v>140</v>
      </c>
      <c r="L1426" s="110">
        <f t="shared" si="396"/>
        <v>21200154.300000001</v>
      </c>
      <c r="M1426" s="108"/>
      <c r="N1426" s="108"/>
      <c r="O1426" s="108"/>
      <c r="P1426" s="110">
        <f>'Форма 2'!C1426-M1426-N1426-O1426</f>
        <v>21200154.300000001</v>
      </c>
      <c r="Q1426" s="111">
        <f t="shared" si="397"/>
        <v>6269.8235294117649</v>
      </c>
      <c r="R1426" s="111">
        <f t="shared" si="398"/>
        <v>6269.8235294117649</v>
      </c>
      <c r="S1426" s="112" t="s">
        <v>1280</v>
      </c>
      <c r="T1426" s="107" t="s">
        <v>82</v>
      </c>
      <c r="U1426" s="217"/>
      <c r="V1426" s="85"/>
      <c r="W1426" s="85"/>
      <c r="X1426" s="85"/>
      <c r="Y1426" s="85"/>
      <c r="Z1426" s="85"/>
      <c r="AA1426" s="85">
        <v>1</v>
      </c>
      <c r="AB1426" s="86"/>
      <c r="AC1426" s="86"/>
      <c r="AD1426" s="85">
        <v>1</v>
      </c>
      <c r="AE1426" s="85"/>
      <c r="AF1426" s="85"/>
      <c r="AG1426" s="85"/>
      <c r="AH1426" s="85"/>
      <c r="AI1426" s="85"/>
      <c r="AJ1426" s="85"/>
    </row>
    <row r="1427" spans="1:36" ht="16.5" thickTop="1" thickBot="1">
      <c r="A1427" s="105">
        <f>A1426+1</f>
        <v>22</v>
      </c>
      <c r="B1427" s="194" t="s">
        <v>345</v>
      </c>
      <c r="C1427" s="243">
        <v>1960</v>
      </c>
      <c r="D1427" s="107"/>
      <c r="E1427" s="244" t="s">
        <v>313</v>
      </c>
      <c r="F1427" s="107">
        <v>5.4</v>
      </c>
      <c r="G1427" s="107">
        <v>3</v>
      </c>
      <c r="H1427" s="111">
        <v>2554.1999999999998</v>
      </c>
      <c r="I1427" s="111">
        <v>2293.5</v>
      </c>
      <c r="J1427" s="111">
        <v>2080.3000000000002</v>
      </c>
      <c r="K1427" s="122">
        <v>73</v>
      </c>
      <c r="L1427" s="110">
        <f t="shared" ref="L1427" si="402">SUM(M1427:P1427)</f>
        <v>11502890.784</v>
      </c>
      <c r="M1427" s="108"/>
      <c r="N1427" s="108"/>
      <c r="O1427" s="108"/>
      <c r="P1427" s="110">
        <f>'Форма 2'!C1427-M1427-N1427-O1427</f>
        <v>11502890.784</v>
      </c>
      <c r="Q1427" s="111">
        <f t="shared" ref="Q1427" si="403">L1427/I1427</f>
        <v>5015.4309064748204</v>
      </c>
      <c r="R1427" s="111">
        <f t="shared" ref="R1427" si="404">Q1427</f>
        <v>5015.4309064748204</v>
      </c>
      <c r="S1427" s="112" t="s">
        <v>1280</v>
      </c>
      <c r="T1427" s="107" t="s">
        <v>92</v>
      </c>
      <c r="U1427" s="219"/>
      <c r="V1427" s="153"/>
      <c r="W1427" s="153"/>
      <c r="X1427" s="153"/>
      <c r="Y1427" s="153"/>
      <c r="Z1427" s="153"/>
      <c r="AA1427" s="153"/>
      <c r="AB1427" s="86"/>
      <c r="AC1427" s="86"/>
      <c r="AD1427" s="153">
        <v>1</v>
      </c>
      <c r="AE1427" s="153"/>
      <c r="AF1427" s="153"/>
      <c r="AG1427" s="85"/>
      <c r="AH1427" s="153"/>
      <c r="AI1427" s="153"/>
      <c r="AJ1427" s="153"/>
    </row>
    <row r="1428" spans="1:36" ht="16.5" thickTop="1" thickBot="1">
      <c r="A1428" s="105">
        <f>A1427+1</f>
        <v>23</v>
      </c>
      <c r="B1428" s="114" t="s">
        <v>344</v>
      </c>
      <c r="C1428" s="113">
        <v>1962</v>
      </c>
      <c r="D1428" s="107"/>
      <c r="E1428" s="114" t="s">
        <v>313</v>
      </c>
      <c r="F1428" s="107">
        <v>5.4</v>
      </c>
      <c r="G1428" s="107">
        <v>3</v>
      </c>
      <c r="H1428" s="111">
        <v>2712.8</v>
      </c>
      <c r="I1428" s="111">
        <v>2407.3000000000002</v>
      </c>
      <c r="J1428" s="111">
        <v>1975.4</v>
      </c>
      <c r="K1428" s="125">
        <v>99</v>
      </c>
      <c r="L1428" s="110">
        <f t="shared" si="396"/>
        <v>1235164.9680000001</v>
      </c>
      <c r="M1428" s="108"/>
      <c r="N1428" s="108"/>
      <c r="O1428" s="108"/>
      <c r="P1428" s="110">
        <f>'Форма 2'!C1428-M1428-N1428-O1428</f>
        <v>1235164.9680000001</v>
      </c>
      <c r="Q1428" s="111">
        <f t="shared" si="397"/>
        <v>513.09141694014045</v>
      </c>
      <c r="R1428" s="111">
        <f t="shared" si="398"/>
        <v>513.09141694014045</v>
      </c>
      <c r="S1428" s="112" t="s">
        <v>1280</v>
      </c>
      <c r="T1428" s="107" t="s">
        <v>92</v>
      </c>
      <c r="U1428" s="217"/>
      <c r="V1428" s="85"/>
      <c r="W1428" s="85"/>
      <c r="X1428" s="85"/>
      <c r="Y1428" s="85"/>
      <c r="Z1428" s="85">
        <v>1</v>
      </c>
      <c r="AA1428" s="85"/>
      <c r="AB1428" s="86"/>
      <c r="AC1428" s="86"/>
      <c r="AD1428" s="85"/>
      <c r="AE1428" s="85"/>
      <c r="AF1428" s="85"/>
      <c r="AG1428" s="85"/>
      <c r="AH1428" s="85"/>
      <c r="AI1428" s="85"/>
      <c r="AJ1428" s="85"/>
    </row>
    <row r="1429" spans="1:36" ht="16.5" thickTop="1" thickBot="1">
      <c r="A1429" s="105">
        <f t="shared" si="390"/>
        <v>24</v>
      </c>
      <c r="B1429" s="114" t="s">
        <v>1535</v>
      </c>
      <c r="C1429" s="113">
        <v>1981</v>
      </c>
      <c r="D1429" s="107"/>
      <c r="E1429" s="114" t="s">
        <v>179</v>
      </c>
      <c r="F1429" s="107">
        <v>5</v>
      </c>
      <c r="G1429" s="107">
        <v>6</v>
      </c>
      <c r="H1429" s="111">
        <v>4594.3999999999996</v>
      </c>
      <c r="I1429" s="111">
        <v>4594.3999999999996</v>
      </c>
      <c r="J1429" s="111">
        <v>4594.3999999999996</v>
      </c>
      <c r="K1429" s="125">
        <v>204</v>
      </c>
      <c r="L1429" s="110">
        <f t="shared" si="396"/>
        <v>20690972.287999999</v>
      </c>
      <c r="M1429" s="108"/>
      <c r="N1429" s="108"/>
      <c r="O1429" s="108"/>
      <c r="P1429" s="110">
        <f>'Форма 2'!C1429-M1429-N1429-O1429</f>
        <v>20690972.287999999</v>
      </c>
      <c r="Q1429" s="111">
        <f t="shared" si="397"/>
        <v>4503.5200000000004</v>
      </c>
      <c r="R1429" s="111">
        <f t="shared" si="398"/>
        <v>4503.5200000000004</v>
      </c>
      <c r="S1429" s="112" t="s">
        <v>1280</v>
      </c>
      <c r="T1429" s="107" t="s">
        <v>92</v>
      </c>
      <c r="U1429" s="217"/>
      <c r="V1429" s="85"/>
      <c r="W1429" s="85"/>
      <c r="X1429" s="85"/>
      <c r="Y1429" s="85"/>
      <c r="Z1429" s="85"/>
      <c r="AA1429" s="85"/>
      <c r="AB1429" s="86"/>
      <c r="AC1429" s="86"/>
      <c r="AD1429" s="85">
        <v>1</v>
      </c>
      <c r="AE1429" s="85"/>
      <c r="AF1429" s="85"/>
      <c r="AG1429" s="85"/>
      <c r="AH1429" s="85"/>
      <c r="AI1429" s="85"/>
      <c r="AJ1429" s="85"/>
    </row>
    <row r="1430" spans="1:36" ht="16.5" thickTop="1" thickBot="1">
      <c r="A1430" s="105">
        <f t="shared" si="390"/>
        <v>25</v>
      </c>
      <c r="B1430" s="189" t="s">
        <v>1536</v>
      </c>
      <c r="C1430" s="113">
        <v>1993</v>
      </c>
      <c r="D1430" s="107"/>
      <c r="E1430" s="114" t="s">
        <v>91</v>
      </c>
      <c r="F1430" s="107">
        <v>5</v>
      </c>
      <c r="G1430" s="107">
        <v>6</v>
      </c>
      <c r="H1430" s="111">
        <v>3865.5</v>
      </c>
      <c r="I1430" s="111">
        <v>3865.5</v>
      </c>
      <c r="J1430" s="111">
        <v>3795.4</v>
      </c>
      <c r="K1430" s="125">
        <v>196</v>
      </c>
      <c r="L1430" s="110">
        <f t="shared" si="396"/>
        <v>17408356.560000002</v>
      </c>
      <c r="M1430" s="108"/>
      <c r="N1430" s="108"/>
      <c r="O1430" s="108"/>
      <c r="P1430" s="110">
        <f>'Форма 2'!C1430-M1430-N1430-O1430</f>
        <v>17408356.560000002</v>
      </c>
      <c r="Q1430" s="111">
        <f t="shared" si="397"/>
        <v>4503.5200000000004</v>
      </c>
      <c r="R1430" s="111">
        <f t="shared" si="398"/>
        <v>4503.5200000000004</v>
      </c>
      <c r="S1430" s="112" t="s">
        <v>1280</v>
      </c>
      <c r="T1430" s="107" t="s">
        <v>92</v>
      </c>
      <c r="U1430" s="217"/>
      <c r="V1430" s="85"/>
      <c r="W1430" s="85"/>
      <c r="X1430" s="85"/>
      <c r="Y1430" s="85"/>
      <c r="Z1430" s="85"/>
      <c r="AA1430" s="85"/>
      <c r="AB1430" s="86"/>
      <c r="AC1430" s="86"/>
      <c r="AD1430" s="85">
        <v>1</v>
      </c>
      <c r="AE1430" s="85"/>
      <c r="AF1430" s="85"/>
      <c r="AG1430" s="85"/>
      <c r="AH1430" s="85"/>
      <c r="AI1430" s="85"/>
      <c r="AJ1430" s="85"/>
    </row>
    <row r="1431" spans="1:36" ht="16.5" thickTop="1" thickBot="1">
      <c r="A1431" s="105">
        <f t="shared" si="390"/>
        <v>26</v>
      </c>
      <c r="B1431" s="112" t="s">
        <v>1537</v>
      </c>
      <c r="C1431" s="107">
        <v>1967</v>
      </c>
      <c r="D1431" s="107"/>
      <c r="E1431" s="114" t="s">
        <v>326</v>
      </c>
      <c r="F1431" s="107">
        <v>5</v>
      </c>
      <c r="G1431" s="107">
        <v>4</v>
      </c>
      <c r="H1431" s="111">
        <v>3508.8</v>
      </c>
      <c r="I1431" s="111">
        <v>3259.2</v>
      </c>
      <c r="J1431" s="111">
        <v>3259.2</v>
      </c>
      <c r="K1431" s="122">
        <v>175</v>
      </c>
      <c r="L1431" s="110">
        <f t="shared" si="396"/>
        <v>15801950.976000002</v>
      </c>
      <c r="M1431" s="108"/>
      <c r="N1431" s="108"/>
      <c r="O1431" s="108"/>
      <c r="P1431" s="110">
        <f>'Форма 2'!C1431-M1431-N1431-O1431</f>
        <v>15801950.976000002</v>
      </c>
      <c r="Q1431" s="111">
        <f t="shared" si="397"/>
        <v>4848.4140206185575</v>
      </c>
      <c r="R1431" s="111">
        <f t="shared" si="398"/>
        <v>4848.4140206185575</v>
      </c>
      <c r="S1431" s="112" t="s">
        <v>1280</v>
      </c>
      <c r="T1431" s="107" t="s">
        <v>92</v>
      </c>
      <c r="U1431" s="217"/>
      <c r="V1431" s="85"/>
      <c r="W1431" s="85"/>
      <c r="X1431" s="85"/>
      <c r="Y1431" s="85"/>
      <c r="Z1431" s="85"/>
      <c r="AA1431" s="85"/>
      <c r="AB1431" s="86"/>
      <c r="AC1431" s="86"/>
      <c r="AD1431" s="85">
        <v>1</v>
      </c>
      <c r="AE1431" s="85"/>
      <c r="AF1431" s="85"/>
      <c r="AG1431" s="85"/>
      <c r="AH1431" s="85"/>
      <c r="AI1431" s="85"/>
      <c r="AJ1431" s="85"/>
    </row>
    <row r="1432" spans="1:36" ht="17.25" thickTop="1" thickBot="1">
      <c r="A1432" s="221">
        <v>0</v>
      </c>
      <c r="B1432" s="13" t="s">
        <v>351</v>
      </c>
      <c r="C1432" s="5"/>
      <c r="D1432" s="5"/>
      <c r="E1432" s="5"/>
      <c r="F1432" s="5"/>
      <c r="G1432" s="5"/>
      <c r="H1432" s="17">
        <f t="shared" ref="H1432:P1432" si="405">SUM(H1433:H1818)</f>
        <v>2192883.4199999981</v>
      </c>
      <c r="I1432" s="17">
        <f t="shared" si="405"/>
        <v>1861201.8600000008</v>
      </c>
      <c r="J1432" s="17">
        <f t="shared" si="405"/>
        <v>1685326.3329999999</v>
      </c>
      <c r="K1432" s="18">
        <f t="shared" si="405"/>
        <v>74401</v>
      </c>
      <c r="L1432" s="17">
        <f t="shared" si="405"/>
        <v>6956489663.2366009</v>
      </c>
      <c r="M1432" s="17">
        <f t="shared" si="405"/>
        <v>0</v>
      </c>
      <c r="N1432" s="17">
        <f t="shared" si="405"/>
        <v>171176973.63999999</v>
      </c>
      <c r="O1432" s="17">
        <f t="shared" si="405"/>
        <v>181013562.04999998</v>
      </c>
      <c r="P1432" s="17">
        <f t="shared" si="405"/>
        <v>6604299127.5466003</v>
      </c>
      <c r="Q1432" s="8" t="s">
        <v>76</v>
      </c>
      <c r="R1432" s="8" t="s">
        <v>76</v>
      </c>
      <c r="S1432" s="8" t="s">
        <v>76</v>
      </c>
      <c r="T1432" s="5" t="s">
        <v>76</v>
      </c>
      <c r="U1432" s="218" t="s">
        <v>76</v>
      </c>
      <c r="V1432" s="84" t="s">
        <v>76</v>
      </c>
      <c r="W1432" s="84" t="s">
        <v>76</v>
      </c>
      <c r="X1432" s="84" t="s">
        <v>76</v>
      </c>
      <c r="Y1432" s="84" t="s">
        <v>76</v>
      </c>
      <c r="Z1432" s="84" t="s">
        <v>76</v>
      </c>
      <c r="AA1432" s="84" t="s">
        <v>76</v>
      </c>
      <c r="AB1432" s="84" t="s">
        <v>76</v>
      </c>
      <c r="AC1432" s="84" t="s">
        <v>76</v>
      </c>
      <c r="AD1432" s="84" t="s">
        <v>76</v>
      </c>
      <c r="AE1432" s="84" t="s">
        <v>76</v>
      </c>
      <c r="AF1432" s="84" t="s">
        <v>76</v>
      </c>
      <c r="AG1432" s="84" t="s">
        <v>76</v>
      </c>
      <c r="AH1432" s="84" t="s">
        <v>76</v>
      </c>
      <c r="AI1432" s="84" t="s">
        <v>76</v>
      </c>
      <c r="AJ1432" s="84" t="s">
        <v>76</v>
      </c>
    </row>
    <row r="1433" spans="1:36" ht="16.5" thickTop="1" thickBot="1">
      <c r="A1433" s="105">
        <f t="shared" ref="A1433:A1521" si="406">A1432+1</f>
        <v>1</v>
      </c>
      <c r="B1433" s="195" t="s">
        <v>1538</v>
      </c>
      <c r="C1433" s="130">
        <v>1974</v>
      </c>
      <c r="D1433" s="107"/>
      <c r="E1433" s="131" t="s">
        <v>91</v>
      </c>
      <c r="F1433" s="107">
        <v>5</v>
      </c>
      <c r="G1433" s="105">
        <v>4</v>
      </c>
      <c r="H1433" s="111">
        <v>3074.1</v>
      </c>
      <c r="I1433" s="111">
        <v>2753</v>
      </c>
      <c r="J1433" s="111">
        <v>2753</v>
      </c>
      <c r="K1433" s="109">
        <v>144</v>
      </c>
      <c r="L1433" s="110">
        <f t="shared" ref="L1433:L1523" si="407">SUM(M1433:P1433)</f>
        <v>13844270.832</v>
      </c>
      <c r="M1433" s="108"/>
      <c r="N1433" s="108"/>
      <c r="O1433" s="108"/>
      <c r="P1433" s="110">
        <f>'Форма 2'!C1433-M1433-N1433-O1433</f>
        <v>13844270.832</v>
      </c>
      <c r="Q1433" s="111">
        <f t="shared" ref="Q1433:Q1523" si="408">L1433/I1433</f>
        <v>5028.7943450780967</v>
      </c>
      <c r="R1433" s="111">
        <f t="shared" ref="R1433:R1523" si="409">Q1433</f>
        <v>5028.7943450780967</v>
      </c>
      <c r="S1433" s="112" t="s">
        <v>1280</v>
      </c>
      <c r="T1433" s="105" t="s">
        <v>92</v>
      </c>
      <c r="U1433" s="217"/>
      <c r="V1433" s="85"/>
      <c r="W1433" s="85"/>
      <c r="X1433" s="85"/>
      <c r="Y1433" s="85"/>
      <c r="Z1433" s="85"/>
      <c r="AA1433" s="85"/>
      <c r="AB1433" s="86"/>
      <c r="AC1433" s="86"/>
      <c r="AD1433" s="85">
        <v>1</v>
      </c>
      <c r="AE1433" s="85"/>
      <c r="AF1433" s="85"/>
      <c r="AG1433" s="85"/>
      <c r="AH1433" s="85"/>
      <c r="AI1433" s="85"/>
      <c r="AJ1433" s="85"/>
    </row>
    <row r="1434" spans="1:36" ht="16.5" thickTop="1" thickBot="1">
      <c r="A1434" s="105">
        <f t="shared" si="406"/>
        <v>2</v>
      </c>
      <c r="B1434" s="195" t="s">
        <v>359</v>
      </c>
      <c r="C1434" s="130">
        <v>1964</v>
      </c>
      <c r="D1434" s="107"/>
      <c r="E1434" s="131" t="s">
        <v>80</v>
      </c>
      <c r="F1434" s="107">
        <v>5</v>
      </c>
      <c r="G1434" s="105">
        <v>4</v>
      </c>
      <c r="H1434" s="108">
        <v>3224</v>
      </c>
      <c r="I1434" s="108">
        <v>3024</v>
      </c>
      <c r="J1434" s="108">
        <v>3024</v>
      </c>
      <c r="K1434" s="109">
        <v>133</v>
      </c>
      <c r="L1434" s="110">
        <f t="shared" ref="L1434" si="410">SUM(M1434:P1434)</f>
        <v>14519348.480000002</v>
      </c>
      <c r="M1434" s="108"/>
      <c r="N1434" s="108"/>
      <c r="O1434" s="108"/>
      <c r="P1434" s="110">
        <f>'Форма 2'!C1434-M1434-N1434-O1434</f>
        <v>14519348.480000002</v>
      </c>
      <c r="Q1434" s="111">
        <f t="shared" ref="Q1434" si="411">L1434/I1434</f>
        <v>4801.3718518518526</v>
      </c>
      <c r="R1434" s="111">
        <f t="shared" ref="R1434" si="412">Q1434</f>
        <v>4801.3718518518526</v>
      </c>
      <c r="S1434" s="112" t="s">
        <v>1280</v>
      </c>
      <c r="T1434" s="107" t="s">
        <v>92</v>
      </c>
      <c r="U1434" s="217"/>
      <c r="V1434" s="85"/>
      <c r="W1434" s="85"/>
      <c r="X1434" s="85"/>
      <c r="Y1434" s="85"/>
      <c r="Z1434" s="85"/>
      <c r="AA1434" s="85"/>
      <c r="AB1434" s="86"/>
      <c r="AC1434" s="86"/>
      <c r="AD1434" s="85">
        <v>1</v>
      </c>
      <c r="AE1434" s="85"/>
      <c r="AF1434" s="85"/>
      <c r="AG1434" s="85"/>
      <c r="AH1434" s="85"/>
      <c r="AI1434" s="85"/>
      <c r="AJ1434" s="85"/>
    </row>
    <row r="1435" spans="1:36" ht="16.5" thickTop="1" thickBot="1">
      <c r="A1435" s="105">
        <f t="shared" si="406"/>
        <v>3</v>
      </c>
      <c r="B1435" s="195" t="s">
        <v>368</v>
      </c>
      <c r="C1435" s="130">
        <v>1953</v>
      </c>
      <c r="D1435" s="107"/>
      <c r="E1435" s="131" t="s">
        <v>94</v>
      </c>
      <c r="F1435" s="107">
        <v>5</v>
      </c>
      <c r="G1435" s="105">
        <v>5</v>
      </c>
      <c r="H1435" s="111">
        <v>1796.6</v>
      </c>
      <c r="I1435" s="111">
        <v>1794.6000000000001</v>
      </c>
      <c r="J1435" s="111">
        <v>1232.2</v>
      </c>
      <c r="K1435" s="109">
        <v>132</v>
      </c>
      <c r="L1435" s="110">
        <f t="shared" si="407"/>
        <v>3124610.7880000002</v>
      </c>
      <c r="M1435" s="108"/>
      <c r="N1435" s="108"/>
      <c r="O1435" s="108"/>
      <c r="P1435" s="110">
        <f>'Форма 2'!C1435-M1435-N1435-O1435</f>
        <v>3124610.7880000002</v>
      </c>
      <c r="Q1435" s="111">
        <f t="shared" si="408"/>
        <v>1741.1182369330213</v>
      </c>
      <c r="R1435" s="111">
        <f t="shared" si="409"/>
        <v>1741.1182369330213</v>
      </c>
      <c r="S1435" s="112" t="s">
        <v>1280</v>
      </c>
      <c r="T1435" s="105" t="s">
        <v>92</v>
      </c>
      <c r="U1435" s="217"/>
      <c r="V1435" s="85"/>
      <c r="W1435" s="85"/>
      <c r="X1435" s="85"/>
      <c r="Y1435" s="85"/>
      <c r="Z1435" s="85"/>
      <c r="AA1435" s="85"/>
      <c r="AB1435" s="86"/>
      <c r="AC1435" s="86"/>
      <c r="AD1435" s="85"/>
      <c r="AE1435" s="85"/>
      <c r="AF1435" s="85"/>
      <c r="AG1435" s="85"/>
      <c r="AH1435" s="85">
        <v>1</v>
      </c>
      <c r="AI1435" s="85"/>
      <c r="AJ1435" s="85"/>
    </row>
    <row r="1436" spans="1:36" ht="16.5" thickTop="1" thickBot="1">
      <c r="A1436" s="105">
        <f t="shared" si="406"/>
        <v>4</v>
      </c>
      <c r="B1436" s="195" t="s">
        <v>1539</v>
      </c>
      <c r="C1436" s="130">
        <v>1956</v>
      </c>
      <c r="D1436" s="107"/>
      <c r="E1436" s="131" t="s">
        <v>94</v>
      </c>
      <c r="F1436" s="107">
        <v>5</v>
      </c>
      <c r="G1436" s="105">
        <v>4</v>
      </c>
      <c r="H1436" s="111">
        <v>3961.1</v>
      </c>
      <c r="I1436" s="111">
        <v>3655.7</v>
      </c>
      <c r="J1436" s="111">
        <v>2803.5</v>
      </c>
      <c r="K1436" s="109">
        <v>98</v>
      </c>
      <c r="L1436" s="110">
        <f t="shared" si="407"/>
        <v>21397743.366999999</v>
      </c>
      <c r="M1436" s="108"/>
      <c r="N1436" s="108"/>
      <c r="O1436" s="108"/>
      <c r="P1436" s="110">
        <f>'Форма 2'!C1436-M1436-N1436-O1436</f>
        <v>21397743.366999999</v>
      </c>
      <c r="Q1436" s="111">
        <f>L1436/I1436</f>
        <v>5853.254743824712</v>
      </c>
      <c r="R1436" s="111">
        <f>Q1436</f>
        <v>5853.254743824712</v>
      </c>
      <c r="S1436" s="112" t="s">
        <v>1280</v>
      </c>
      <c r="T1436" s="107" t="s">
        <v>82</v>
      </c>
      <c r="U1436" s="217">
        <v>1</v>
      </c>
      <c r="V1436" s="85"/>
      <c r="W1436" s="85"/>
      <c r="X1436" s="85"/>
      <c r="Y1436" s="85"/>
      <c r="Z1436" s="85"/>
      <c r="AA1436" s="85"/>
      <c r="AB1436" s="86"/>
      <c r="AC1436" s="86"/>
      <c r="AD1436" s="85"/>
      <c r="AE1436" s="85">
        <v>1</v>
      </c>
      <c r="AF1436" s="85"/>
      <c r="AG1436" s="85"/>
      <c r="AH1436" s="85"/>
      <c r="AI1436" s="85"/>
      <c r="AJ1436" s="85"/>
    </row>
    <row r="1437" spans="1:36" ht="16.5" thickTop="1" thickBot="1">
      <c r="A1437" s="105">
        <f t="shared" si="406"/>
        <v>5</v>
      </c>
      <c r="B1437" s="119" t="s">
        <v>1540</v>
      </c>
      <c r="C1437" s="140">
        <v>1958</v>
      </c>
      <c r="D1437" s="105"/>
      <c r="E1437" s="135" t="s">
        <v>94</v>
      </c>
      <c r="F1437" s="140">
        <v>5</v>
      </c>
      <c r="G1437" s="140">
        <v>8</v>
      </c>
      <c r="H1437" s="141">
        <v>5319.5</v>
      </c>
      <c r="I1437" s="110">
        <v>5237.3</v>
      </c>
      <c r="J1437" s="141">
        <v>4242.7</v>
      </c>
      <c r="K1437" s="142">
        <v>126</v>
      </c>
      <c r="L1437" s="110">
        <f t="shared" si="407"/>
        <v>54269485.805</v>
      </c>
      <c r="M1437" s="108"/>
      <c r="N1437" s="108"/>
      <c r="O1437" s="108"/>
      <c r="P1437" s="110">
        <f>'Форма 2'!C1437-M1437-N1437-O1437</f>
        <v>54269485.805</v>
      </c>
      <c r="Q1437" s="111">
        <f>L1437/I1437</f>
        <v>10362.111356042235</v>
      </c>
      <c r="R1437" s="111">
        <f>Q1437</f>
        <v>10362.111356042235</v>
      </c>
      <c r="S1437" s="112" t="s">
        <v>1280</v>
      </c>
      <c r="T1437" s="107" t="s">
        <v>92</v>
      </c>
      <c r="U1437" s="217"/>
      <c r="V1437" s="85"/>
      <c r="W1437" s="85"/>
      <c r="X1437" s="85"/>
      <c r="Y1437" s="85"/>
      <c r="Z1437" s="85"/>
      <c r="AA1437" s="85"/>
      <c r="AB1437" s="86"/>
      <c r="AC1437" s="86"/>
      <c r="AD1437" s="85">
        <v>1</v>
      </c>
      <c r="AE1437" s="85">
        <v>1</v>
      </c>
      <c r="AF1437" s="85">
        <v>1</v>
      </c>
      <c r="AG1437" s="85"/>
      <c r="AH1437" s="85"/>
      <c r="AI1437" s="85"/>
      <c r="AJ1437" s="85"/>
    </row>
    <row r="1438" spans="1:36" ht="16.5" thickTop="1" thickBot="1">
      <c r="A1438" s="105">
        <f t="shared" si="406"/>
        <v>6</v>
      </c>
      <c r="B1438" s="195" t="s">
        <v>376</v>
      </c>
      <c r="C1438" s="130">
        <v>1939</v>
      </c>
      <c r="D1438" s="107"/>
      <c r="E1438" s="131" t="s">
        <v>94</v>
      </c>
      <c r="F1438" s="107">
        <v>5</v>
      </c>
      <c r="G1438" s="105">
        <v>5</v>
      </c>
      <c r="H1438" s="108">
        <v>3356.3</v>
      </c>
      <c r="I1438" s="108">
        <v>3335.9</v>
      </c>
      <c r="J1438" s="108">
        <v>2709.3</v>
      </c>
      <c r="K1438" s="109">
        <v>80</v>
      </c>
      <c r="L1438" s="110">
        <f t="shared" si="407"/>
        <v>5837209.8340000007</v>
      </c>
      <c r="M1438" s="108"/>
      <c r="N1438" s="108"/>
      <c r="O1438" s="108"/>
      <c r="P1438" s="110">
        <f>'Форма 2'!C1438-M1438-N1438-O1438</f>
        <v>5837209.8340000007</v>
      </c>
      <c r="Q1438" s="111">
        <f>L1438/I1438</f>
        <v>1749.8155921940108</v>
      </c>
      <c r="R1438" s="111">
        <f>Q1438</f>
        <v>1749.8155921940108</v>
      </c>
      <c r="S1438" s="112" t="s">
        <v>1280</v>
      </c>
      <c r="T1438" s="107" t="s">
        <v>82</v>
      </c>
      <c r="U1438" s="217"/>
      <c r="V1438" s="85"/>
      <c r="W1438" s="85"/>
      <c r="X1438" s="85"/>
      <c r="Y1438" s="85"/>
      <c r="Z1438" s="85"/>
      <c r="AA1438" s="85"/>
      <c r="AB1438" s="86"/>
      <c r="AC1438" s="86"/>
      <c r="AD1438" s="85"/>
      <c r="AE1438" s="85"/>
      <c r="AF1438" s="85"/>
      <c r="AG1438" s="85"/>
      <c r="AH1438" s="85">
        <v>1</v>
      </c>
      <c r="AI1438" s="85"/>
      <c r="AJ1438" s="85"/>
    </row>
    <row r="1439" spans="1:36" ht="16.5" thickTop="1" thickBot="1">
      <c r="A1439" s="105">
        <f t="shared" si="406"/>
        <v>7</v>
      </c>
      <c r="B1439" s="119" t="s">
        <v>379</v>
      </c>
      <c r="C1439" s="140">
        <v>1938</v>
      </c>
      <c r="D1439" s="105"/>
      <c r="E1439" s="135" t="s">
        <v>94</v>
      </c>
      <c r="F1439" s="140">
        <v>4</v>
      </c>
      <c r="G1439" s="140">
        <v>5</v>
      </c>
      <c r="H1439" s="141">
        <v>3389.1</v>
      </c>
      <c r="I1439" s="110">
        <v>3376.9</v>
      </c>
      <c r="J1439" s="141">
        <v>2257</v>
      </c>
      <c r="K1439" s="142">
        <v>79</v>
      </c>
      <c r="L1439" s="110">
        <f t="shared" si="407"/>
        <v>53041992.011999995</v>
      </c>
      <c r="M1439" s="108"/>
      <c r="N1439" s="108">
        <f>7295381.38+24130727</f>
        <v>31426108.379999999</v>
      </c>
      <c r="O1439" s="108">
        <v>6353004</v>
      </c>
      <c r="P1439" s="110">
        <f>'Форма 2'!C1439-M1439-N1439-O1439</f>
        <v>15262879.631999996</v>
      </c>
      <c r="Q1439" s="111">
        <f>L1439/I1439</f>
        <v>15707.303151411055</v>
      </c>
      <c r="R1439" s="111">
        <f>Q1439</f>
        <v>15707.303151411055</v>
      </c>
      <c r="S1439" s="112" t="s">
        <v>1280</v>
      </c>
      <c r="T1439" s="105" t="s">
        <v>120</v>
      </c>
      <c r="U1439" s="217"/>
      <c r="V1439" s="85"/>
      <c r="W1439" s="85"/>
      <c r="X1439" s="85"/>
      <c r="Y1439" s="85"/>
      <c r="Z1439" s="85"/>
      <c r="AA1439" s="85"/>
      <c r="AB1439" s="86"/>
      <c r="AC1439" s="86"/>
      <c r="AD1439" s="85">
        <v>1</v>
      </c>
      <c r="AE1439" s="85">
        <v>1</v>
      </c>
      <c r="AF1439" s="85"/>
      <c r="AG1439" s="85"/>
      <c r="AH1439" s="85"/>
      <c r="AI1439" s="85"/>
      <c r="AJ1439" s="85"/>
    </row>
    <row r="1440" spans="1:36" ht="16.5" thickTop="1" thickBot="1">
      <c r="A1440" s="105">
        <f t="shared" si="406"/>
        <v>8</v>
      </c>
      <c r="B1440" s="119" t="s">
        <v>5045</v>
      </c>
      <c r="C1440" s="254" t="s">
        <v>5046</v>
      </c>
      <c r="D1440" s="107"/>
      <c r="E1440" s="114" t="s">
        <v>91</v>
      </c>
      <c r="F1440" s="254">
        <v>16</v>
      </c>
      <c r="G1440" s="254">
        <v>2</v>
      </c>
      <c r="H1440" s="255">
        <v>14095</v>
      </c>
      <c r="I1440" s="111">
        <v>11009.6</v>
      </c>
      <c r="J1440" s="255">
        <v>11009.6</v>
      </c>
      <c r="K1440" s="256">
        <v>477</v>
      </c>
      <c r="L1440" s="110">
        <f t="shared" ref="L1440" si="413">SUM(M1440:P1440)</f>
        <v>15998057.84</v>
      </c>
      <c r="M1440" s="108"/>
      <c r="N1440" s="108"/>
      <c r="O1440" s="108"/>
      <c r="P1440" s="110">
        <f>'Форма 2'!C1440-M1440-N1440-O1440</f>
        <v>15998057.84</v>
      </c>
      <c r="Q1440" s="111">
        <f t="shared" ref="Q1440" si="414">L1440/I1440</f>
        <v>1453.1007339049556</v>
      </c>
      <c r="R1440" s="111">
        <f t="shared" ref="R1440" si="415">Q1440</f>
        <v>1453.1007339049556</v>
      </c>
      <c r="S1440" s="112" t="s">
        <v>1280</v>
      </c>
      <c r="T1440" s="107" t="s">
        <v>82</v>
      </c>
      <c r="U1440" s="219"/>
      <c r="V1440" s="153"/>
      <c r="W1440" s="153"/>
      <c r="X1440" s="153"/>
      <c r="Y1440" s="153"/>
      <c r="Z1440" s="153"/>
      <c r="AA1440" s="153"/>
      <c r="AB1440" s="168">
        <v>4</v>
      </c>
      <c r="AC1440" s="154">
        <f>(3930316.8*2)+(4068712.12*2)</f>
        <v>15998057.84</v>
      </c>
      <c r="AD1440" s="153"/>
      <c r="AE1440" s="153"/>
      <c r="AF1440" s="153"/>
      <c r="AG1440" s="85"/>
      <c r="AH1440" s="153"/>
      <c r="AI1440" s="153"/>
      <c r="AJ1440" s="153"/>
    </row>
    <row r="1441" spans="1:36" ht="16.5" thickTop="1" thickBot="1">
      <c r="A1441" s="105">
        <f t="shared" si="406"/>
        <v>9</v>
      </c>
      <c r="B1441" s="195" t="s">
        <v>390</v>
      </c>
      <c r="C1441" s="130">
        <v>1984</v>
      </c>
      <c r="D1441" s="107"/>
      <c r="E1441" s="131" t="s">
        <v>212</v>
      </c>
      <c r="F1441" s="107">
        <v>9</v>
      </c>
      <c r="G1441" s="105">
        <v>8</v>
      </c>
      <c r="H1441" s="108">
        <v>21535.200000000001</v>
      </c>
      <c r="I1441" s="108">
        <v>18480.8</v>
      </c>
      <c r="J1441" s="108">
        <v>18480.8</v>
      </c>
      <c r="K1441" s="109">
        <v>795</v>
      </c>
      <c r="L1441" s="110">
        <f t="shared" si="407"/>
        <v>21590330.112</v>
      </c>
      <c r="M1441" s="108"/>
      <c r="N1441" s="108"/>
      <c r="O1441" s="108"/>
      <c r="P1441" s="110">
        <f>'Форма 2'!C1441-M1441-N1441-O1441</f>
        <v>21590330.112</v>
      </c>
      <c r="Q1441" s="111">
        <f t="shared" ref="Q1441:Q1443" si="416">L1441/I1441</f>
        <v>1168.2573325830051</v>
      </c>
      <c r="R1441" s="111">
        <f t="shared" ref="R1441:R1443" si="417">Q1441</f>
        <v>1168.2573325830051</v>
      </c>
      <c r="S1441" s="112" t="s">
        <v>1280</v>
      </c>
      <c r="T1441" s="107" t="s">
        <v>92</v>
      </c>
      <c r="U1441" s="217">
        <v>1</v>
      </c>
      <c r="V1441" s="85"/>
      <c r="W1441" s="85"/>
      <c r="X1441" s="85"/>
      <c r="Y1441" s="85"/>
      <c r="Z1441" s="85"/>
      <c r="AA1441" s="85"/>
      <c r="AB1441" s="86"/>
      <c r="AC1441" s="86"/>
      <c r="AD1441" s="85"/>
      <c r="AE1441" s="85"/>
      <c r="AF1441" s="85"/>
      <c r="AG1441" s="85"/>
      <c r="AH1441" s="85"/>
      <c r="AI1441" s="85"/>
      <c r="AJ1441" s="85"/>
    </row>
    <row r="1442" spans="1:36" ht="16.5" thickTop="1" thickBot="1">
      <c r="A1442" s="105">
        <f t="shared" si="406"/>
        <v>10</v>
      </c>
      <c r="B1442" s="189" t="s">
        <v>1541</v>
      </c>
      <c r="C1442" s="130">
        <v>2001</v>
      </c>
      <c r="D1442" s="107"/>
      <c r="E1442" s="131" t="s">
        <v>91</v>
      </c>
      <c r="F1442" s="107">
        <v>16</v>
      </c>
      <c r="G1442" s="105">
        <v>2</v>
      </c>
      <c r="H1442" s="108">
        <v>13092</v>
      </c>
      <c r="I1442" s="108">
        <v>11008.5</v>
      </c>
      <c r="J1442" s="108">
        <v>10502</v>
      </c>
      <c r="K1442" s="109">
        <v>469</v>
      </c>
      <c r="L1442" s="110">
        <f t="shared" si="407"/>
        <v>233561.28</v>
      </c>
      <c r="M1442" s="108"/>
      <c r="N1442" s="108"/>
      <c r="O1442" s="108"/>
      <c r="P1442" s="110">
        <f>'Форма 2'!C1442-M1442-N1442-O1442</f>
        <v>233561.28</v>
      </c>
      <c r="Q1442" s="111">
        <f t="shared" si="416"/>
        <v>21.216449107507835</v>
      </c>
      <c r="R1442" s="111">
        <f t="shared" si="417"/>
        <v>21.216449107507835</v>
      </c>
      <c r="S1442" s="112" t="s">
        <v>1280</v>
      </c>
      <c r="T1442" s="107" t="s">
        <v>92</v>
      </c>
      <c r="U1442" s="217"/>
      <c r="V1442" s="85"/>
      <c r="W1442" s="85"/>
      <c r="X1442" s="85"/>
      <c r="Y1442" s="85"/>
      <c r="Z1442" s="85"/>
      <c r="AA1442" s="85"/>
      <c r="AB1442" s="86"/>
      <c r="AC1442" s="86"/>
      <c r="AD1442" s="85"/>
      <c r="AE1442" s="85"/>
      <c r="AF1442" s="85"/>
      <c r="AG1442" s="85"/>
      <c r="AH1442" s="85"/>
      <c r="AI1442" s="85"/>
      <c r="AJ1442" s="85">
        <v>1</v>
      </c>
    </row>
    <row r="1443" spans="1:36" ht="16.5" thickTop="1" thickBot="1">
      <c r="A1443" s="105">
        <f t="shared" si="406"/>
        <v>11</v>
      </c>
      <c r="B1443" s="195" t="s">
        <v>1542</v>
      </c>
      <c r="C1443" s="130">
        <v>1974</v>
      </c>
      <c r="D1443" s="107"/>
      <c r="E1443" s="131" t="s">
        <v>94</v>
      </c>
      <c r="F1443" s="107">
        <v>12</v>
      </c>
      <c r="G1443" s="105">
        <v>4</v>
      </c>
      <c r="H1443" s="111">
        <v>6273.4</v>
      </c>
      <c r="I1443" s="111">
        <v>4087.8999999999996</v>
      </c>
      <c r="J1443" s="111">
        <v>4087.8999999999996</v>
      </c>
      <c r="K1443" s="109">
        <v>194</v>
      </c>
      <c r="L1443" s="110">
        <f t="shared" si="407"/>
        <v>111917.45599999999</v>
      </c>
      <c r="M1443" s="108"/>
      <c r="N1443" s="108"/>
      <c r="O1443" s="108"/>
      <c r="P1443" s="110">
        <f>'Форма 2'!C1443-M1443-N1443-O1443</f>
        <v>111917.45599999999</v>
      </c>
      <c r="Q1443" s="111">
        <f t="shared" si="416"/>
        <v>27.37773820298931</v>
      </c>
      <c r="R1443" s="111">
        <f t="shared" si="417"/>
        <v>27.37773820298931</v>
      </c>
      <c r="S1443" s="112" t="s">
        <v>1280</v>
      </c>
      <c r="T1443" s="107" t="s">
        <v>92</v>
      </c>
      <c r="U1443" s="217"/>
      <c r="V1443" s="85"/>
      <c r="W1443" s="85"/>
      <c r="X1443" s="85"/>
      <c r="Y1443" s="85"/>
      <c r="Z1443" s="85"/>
      <c r="AA1443" s="85"/>
      <c r="AB1443" s="86"/>
      <c r="AC1443" s="86"/>
      <c r="AD1443" s="85"/>
      <c r="AE1443" s="85"/>
      <c r="AF1443" s="85"/>
      <c r="AG1443" s="85"/>
      <c r="AH1443" s="85"/>
      <c r="AI1443" s="85"/>
      <c r="AJ1443" s="85">
        <v>1</v>
      </c>
    </row>
    <row r="1444" spans="1:36" ht="16.5" thickTop="1" thickBot="1">
      <c r="A1444" s="105">
        <f t="shared" si="406"/>
        <v>12</v>
      </c>
      <c r="B1444" s="112" t="s">
        <v>1543</v>
      </c>
      <c r="C1444" s="123">
        <v>2004</v>
      </c>
      <c r="D1444" s="107"/>
      <c r="E1444" s="114" t="s">
        <v>212</v>
      </c>
      <c r="F1444" s="107">
        <v>10</v>
      </c>
      <c r="G1444" s="107">
        <v>7</v>
      </c>
      <c r="H1444" s="111">
        <v>18097</v>
      </c>
      <c r="I1444" s="111">
        <v>18097</v>
      </c>
      <c r="J1444" s="111">
        <v>17328</v>
      </c>
      <c r="K1444" s="122"/>
      <c r="L1444" s="110">
        <f t="shared" si="407"/>
        <v>64533902</v>
      </c>
      <c r="M1444" s="108"/>
      <c r="N1444" s="108"/>
      <c r="O1444" s="108"/>
      <c r="P1444" s="110">
        <f>'Форма 2'!C1444-M1444-N1444-O1444</f>
        <v>64533902</v>
      </c>
      <c r="Q1444" s="111">
        <f t="shared" si="408"/>
        <v>3566</v>
      </c>
      <c r="R1444" s="111">
        <f t="shared" si="409"/>
        <v>3566</v>
      </c>
      <c r="S1444" s="112" t="s">
        <v>1280</v>
      </c>
      <c r="T1444" s="107" t="s">
        <v>92</v>
      </c>
      <c r="U1444" s="217"/>
      <c r="V1444" s="85"/>
      <c r="W1444" s="85"/>
      <c r="X1444" s="85"/>
      <c r="Y1444" s="85"/>
      <c r="Z1444" s="85"/>
      <c r="AA1444" s="85"/>
      <c r="AB1444" s="86"/>
      <c r="AC1444" s="86"/>
      <c r="AD1444" s="85"/>
      <c r="AE1444" s="85">
        <v>1</v>
      </c>
      <c r="AF1444" s="85"/>
      <c r="AG1444" s="85"/>
      <c r="AH1444" s="85"/>
      <c r="AI1444" s="85"/>
      <c r="AJ1444" s="85"/>
    </row>
    <row r="1445" spans="1:36" ht="16.5" thickTop="1" thickBot="1">
      <c r="A1445" s="105">
        <f t="shared" si="406"/>
        <v>13</v>
      </c>
      <c r="B1445" s="112" t="s">
        <v>5163</v>
      </c>
      <c r="C1445" s="107">
        <v>2013</v>
      </c>
      <c r="D1445" s="107"/>
      <c r="E1445" s="114" t="s">
        <v>94</v>
      </c>
      <c r="F1445" s="107">
        <v>9</v>
      </c>
      <c r="G1445" s="107">
        <v>1</v>
      </c>
      <c r="H1445" s="111">
        <v>10421.1</v>
      </c>
      <c r="I1445" s="111">
        <v>10421.1</v>
      </c>
      <c r="J1445" s="111">
        <v>5637.1</v>
      </c>
      <c r="K1445" s="122"/>
      <c r="L1445" s="110">
        <f t="shared" ref="L1445" si="418">SUM(M1445:P1445)</f>
        <v>15605284.617000002</v>
      </c>
      <c r="M1445" s="108"/>
      <c r="N1445" s="108"/>
      <c r="O1445" s="108"/>
      <c r="P1445" s="110">
        <f>'Форма 2'!C1445-M1445-N1445-O1445</f>
        <v>15605284.617000002</v>
      </c>
      <c r="Q1445" s="111">
        <f t="shared" ref="Q1445" si="419">L1445/I1445</f>
        <v>1497.4700000000003</v>
      </c>
      <c r="R1445" s="111">
        <f t="shared" ref="R1445" si="420">Q1445</f>
        <v>1497.4700000000003</v>
      </c>
      <c r="S1445" s="112" t="s">
        <v>1280</v>
      </c>
      <c r="T1445" s="107" t="s">
        <v>92</v>
      </c>
      <c r="U1445" s="219"/>
      <c r="V1445" s="153"/>
      <c r="W1445" s="153"/>
      <c r="X1445" s="153">
        <v>1</v>
      </c>
      <c r="Y1445" s="153">
        <v>1</v>
      </c>
      <c r="Z1445" s="153"/>
      <c r="AA1445" s="153"/>
      <c r="AB1445" s="86"/>
      <c r="AC1445" s="86"/>
      <c r="AD1445" s="153"/>
      <c r="AE1445" s="153"/>
      <c r="AF1445" s="153"/>
      <c r="AG1445" s="85"/>
      <c r="AH1445" s="153"/>
      <c r="AI1445" s="153"/>
      <c r="AJ1445" s="153"/>
    </row>
    <row r="1446" spans="1:36" ht="16.5" thickTop="1" thickBot="1">
      <c r="A1446" s="105">
        <f>A1445+1</f>
        <v>14</v>
      </c>
      <c r="B1446" s="112" t="s">
        <v>5064</v>
      </c>
      <c r="C1446" s="107">
        <v>1980</v>
      </c>
      <c r="D1446" s="107"/>
      <c r="E1446" s="114" t="s">
        <v>91</v>
      </c>
      <c r="F1446" s="107">
        <v>9</v>
      </c>
      <c r="G1446" s="107">
        <v>2</v>
      </c>
      <c r="H1446" s="111">
        <v>4616.7</v>
      </c>
      <c r="I1446" s="111">
        <v>4616.7</v>
      </c>
      <c r="J1446" s="111">
        <v>3847.5</v>
      </c>
      <c r="K1446" s="122">
        <v>108</v>
      </c>
      <c r="L1446" s="110">
        <f t="shared" ref="L1446" si="421">SUM(M1446:P1446)</f>
        <v>16463152.199999999</v>
      </c>
      <c r="M1446" s="108"/>
      <c r="N1446" s="108"/>
      <c r="O1446" s="108"/>
      <c r="P1446" s="110">
        <f>'Форма 2'!C1446-M1446-N1446-O1446</f>
        <v>16463152.199999999</v>
      </c>
      <c r="Q1446" s="111">
        <f t="shared" ref="Q1446" si="422">L1446/I1446</f>
        <v>3566</v>
      </c>
      <c r="R1446" s="111">
        <f t="shared" ref="R1446" si="423">Q1446</f>
        <v>3566</v>
      </c>
      <c r="S1446" s="112" t="s">
        <v>1280</v>
      </c>
      <c r="T1446" s="107" t="s">
        <v>92</v>
      </c>
      <c r="U1446" s="219"/>
      <c r="V1446" s="153"/>
      <c r="W1446" s="153"/>
      <c r="X1446" s="153"/>
      <c r="Y1446" s="153"/>
      <c r="Z1446" s="153"/>
      <c r="AA1446" s="153"/>
      <c r="AB1446" s="86"/>
      <c r="AC1446" s="86"/>
      <c r="AD1446" s="153"/>
      <c r="AE1446" s="153">
        <v>1</v>
      </c>
      <c r="AF1446" s="153"/>
      <c r="AG1446" s="85"/>
      <c r="AH1446" s="153"/>
      <c r="AI1446" s="153"/>
      <c r="AJ1446" s="153"/>
    </row>
    <row r="1447" spans="1:36" ht="16.5" thickTop="1" thickBot="1">
      <c r="A1447" s="105">
        <f>A1446+1</f>
        <v>15</v>
      </c>
      <c r="B1447" s="112" t="s">
        <v>5065</v>
      </c>
      <c r="C1447" s="107">
        <v>1981</v>
      </c>
      <c r="D1447" s="107"/>
      <c r="E1447" s="114" t="s">
        <v>91</v>
      </c>
      <c r="F1447" s="107">
        <v>9</v>
      </c>
      <c r="G1447" s="107">
        <v>2</v>
      </c>
      <c r="H1447" s="111">
        <v>4588.6000000000004</v>
      </c>
      <c r="I1447" s="111">
        <v>4588.6000000000004</v>
      </c>
      <c r="J1447" s="111">
        <v>3817</v>
      </c>
      <c r="K1447" s="122">
        <v>108</v>
      </c>
      <c r="L1447" s="110">
        <f t="shared" ref="L1447" si="424">SUM(M1447:P1447)</f>
        <v>16362947.600000001</v>
      </c>
      <c r="M1447" s="108"/>
      <c r="N1447" s="108"/>
      <c r="O1447" s="108"/>
      <c r="P1447" s="110">
        <f>'Форма 2'!C1447-M1447-N1447-O1447</f>
        <v>16362947.600000001</v>
      </c>
      <c r="Q1447" s="111">
        <f t="shared" ref="Q1447" si="425">L1447/I1447</f>
        <v>3566</v>
      </c>
      <c r="R1447" s="111">
        <f t="shared" ref="R1447" si="426">Q1447</f>
        <v>3566</v>
      </c>
      <c r="S1447" s="112" t="s">
        <v>1280</v>
      </c>
      <c r="T1447" s="107" t="s">
        <v>92</v>
      </c>
      <c r="U1447" s="219"/>
      <c r="V1447" s="153"/>
      <c r="W1447" s="153"/>
      <c r="X1447" s="153"/>
      <c r="Y1447" s="153"/>
      <c r="Z1447" s="153"/>
      <c r="AA1447" s="153"/>
      <c r="AB1447" s="86"/>
      <c r="AC1447" s="86"/>
      <c r="AD1447" s="153"/>
      <c r="AE1447" s="153">
        <v>1</v>
      </c>
      <c r="AF1447" s="153"/>
      <c r="AG1447" s="85"/>
      <c r="AH1447" s="153"/>
      <c r="AI1447" s="153"/>
      <c r="AJ1447" s="153"/>
    </row>
    <row r="1448" spans="1:36" ht="16.5" thickTop="1" thickBot="1">
      <c r="A1448" s="105">
        <f>A1447+1</f>
        <v>16</v>
      </c>
      <c r="B1448" s="195" t="s">
        <v>404</v>
      </c>
      <c r="C1448" s="130">
        <v>1988</v>
      </c>
      <c r="D1448" s="107"/>
      <c r="E1448" s="131" t="s">
        <v>94</v>
      </c>
      <c r="F1448" s="107">
        <v>10</v>
      </c>
      <c r="G1448" s="105">
        <v>1</v>
      </c>
      <c r="H1448" s="111">
        <v>3693.5</v>
      </c>
      <c r="I1448" s="111">
        <v>3693.5</v>
      </c>
      <c r="J1448" s="111">
        <v>3101.7</v>
      </c>
      <c r="K1448" s="109"/>
      <c r="L1448" s="110">
        <f t="shared" si="407"/>
        <v>7637825.584999999</v>
      </c>
      <c r="M1448" s="108"/>
      <c r="N1448" s="108"/>
      <c r="O1448" s="108"/>
      <c r="P1448" s="110">
        <f>'Форма 2'!C1448-M1448-N1448-O1448</f>
        <v>7637825.584999999</v>
      </c>
      <c r="Q1448" s="111">
        <f t="shared" si="408"/>
        <v>2067.91</v>
      </c>
      <c r="R1448" s="111">
        <f t="shared" si="409"/>
        <v>2067.91</v>
      </c>
      <c r="S1448" s="112" t="s">
        <v>1280</v>
      </c>
      <c r="T1448" s="107" t="s">
        <v>82</v>
      </c>
      <c r="U1448" s="217"/>
      <c r="V1448" s="85"/>
      <c r="W1448" s="85"/>
      <c r="X1448" s="85"/>
      <c r="Y1448" s="85"/>
      <c r="Z1448" s="85"/>
      <c r="AA1448" s="85"/>
      <c r="AB1448" s="86"/>
      <c r="AC1448" s="86"/>
      <c r="AD1448" s="85">
        <v>1</v>
      </c>
      <c r="AE1448" s="85"/>
      <c r="AF1448" s="85"/>
      <c r="AG1448" s="85"/>
      <c r="AH1448" s="85"/>
      <c r="AI1448" s="85"/>
      <c r="AJ1448" s="85"/>
    </row>
    <row r="1449" spans="1:36" ht="16.5" thickTop="1" thickBot="1">
      <c r="A1449" s="105">
        <f t="shared" si="406"/>
        <v>17</v>
      </c>
      <c r="B1449" s="195" t="s">
        <v>1544</v>
      </c>
      <c r="C1449" s="130">
        <v>1955</v>
      </c>
      <c r="D1449" s="107"/>
      <c r="E1449" s="131" t="s">
        <v>378</v>
      </c>
      <c r="F1449" s="107">
        <v>2</v>
      </c>
      <c r="G1449" s="105">
        <v>1</v>
      </c>
      <c r="H1449" s="111">
        <v>557</v>
      </c>
      <c r="I1449" s="111">
        <v>514.79999999999995</v>
      </c>
      <c r="J1449" s="111">
        <v>514.79999999999995</v>
      </c>
      <c r="K1449" s="109">
        <v>20</v>
      </c>
      <c r="L1449" s="110">
        <f t="shared" si="407"/>
        <v>2057418.75</v>
      </c>
      <c r="M1449" s="108"/>
      <c r="N1449" s="108"/>
      <c r="O1449" s="108"/>
      <c r="P1449" s="110">
        <f>'Форма 2'!C1449-M1449-N1449-O1449</f>
        <v>2057418.75</v>
      </c>
      <c r="Q1449" s="111">
        <f t="shared" si="408"/>
        <v>3996.5399184149187</v>
      </c>
      <c r="R1449" s="111">
        <f t="shared" si="409"/>
        <v>3996.5399184149187</v>
      </c>
      <c r="S1449" s="112" t="s">
        <v>1280</v>
      </c>
      <c r="T1449" s="107" t="s">
        <v>82</v>
      </c>
      <c r="U1449" s="217"/>
      <c r="V1449" s="85"/>
      <c r="W1449" s="85"/>
      <c r="X1449" s="85">
        <v>1</v>
      </c>
      <c r="Y1449" s="85"/>
      <c r="Z1449" s="85">
        <v>1</v>
      </c>
      <c r="AA1449" s="85"/>
      <c r="AB1449" s="86"/>
      <c r="AC1449" s="86"/>
      <c r="AD1449" s="85"/>
      <c r="AE1449" s="85"/>
      <c r="AF1449" s="85"/>
      <c r="AG1449" s="85"/>
      <c r="AH1449" s="85">
        <v>1</v>
      </c>
      <c r="AI1449" s="85"/>
      <c r="AJ1449" s="85"/>
    </row>
    <row r="1450" spans="1:36" ht="16.5" thickTop="1" thickBot="1">
      <c r="A1450" s="105">
        <f t="shared" si="406"/>
        <v>18</v>
      </c>
      <c r="B1450" s="195" t="s">
        <v>1545</v>
      </c>
      <c r="C1450" s="130">
        <v>1957</v>
      </c>
      <c r="D1450" s="107"/>
      <c r="E1450" s="131" t="s">
        <v>94</v>
      </c>
      <c r="F1450" s="107">
        <v>2</v>
      </c>
      <c r="G1450" s="105">
        <v>2</v>
      </c>
      <c r="H1450" s="111">
        <v>714.5</v>
      </c>
      <c r="I1450" s="111">
        <v>658.2</v>
      </c>
      <c r="J1450" s="111">
        <v>584.1</v>
      </c>
      <c r="K1450" s="109">
        <v>34</v>
      </c>
      <c r="L1450" s="110">
        <f t="shared" si="407"/>
        <v>2437502.4600000004</v>
      </c>
      <c r="M1450" s="108"/>
      <c r="N1450" s="108"/>
      <c r="O1450" s="108"/>
      <c r="P1450" s="110">
        <f>'Форма 2'!C1450-M1450-N1450-O1450</f>
        <v>2437502.4600000004</v>
      </c>
      <c r="Q1450" s="111">
        <f t="shared" si="408"/>
        <v>3703.2854147675484</v>
      </c>
      <c r="R1450" s="111">
        <f t="shared" si="409"/>
        <v>3703.2854147675484</v>
      </c>
      <c r="S1450" s="112" t="s">
        <v>1280</v>
      </c>
      <c r="T1450" s="107" t="s">
        <v>82</v>
      </c>
      <c r="U1450" s="217">
        <v>1</v>
      </c>
      <c r="V1450" s="85"/>
      <c r="W1450" s="85"/>
      <c r="X1450" s="85"/>
      <c r="Y1450" s="85"/>
      <c r="Z1450" s="85"/>
      <c r="AA1450" s="85"/>
      <c r="AB1450" s="86"/>
      <c r="AC1450" s="86"/>
      <c r="AD1450" s="85"/>
      <c r="AE1450" s="85"/>
      <c r="AF1450" s="85"/>
      <c r="AG1450" s="85"/>
      <c r="AH1450" s="85">
        <v>1</v>
      </c>
      <c r="AI1450" s="85"/>
      <c r="AJ1450" s="85"/>
    </row>
    <row r="1451" spans="1:36" ht="16.5" thickTop="1" thickBot="1">
      <c r="A1451" s="105">
        <f t="shared" si="406"/>
        <v>19</v>
      </c>
      <c r="B1451" s="195" t="s">
        <v>1546</v>
      </c>
      <c r="C1451" s="130">
        <v>1951</v>
      </c>
      <c r="D1451" s="107"/>
      <c r="E1451" s="131" t="s">
        <v>94</v>
      </c>
      <c r="F1451" s="107">
        <v>3</v>
      </c>
      <c r="G1451" s="105">
        <v>3</v>
      </c>
      <c r="H1451" s="111">
        <v>954.7</v>
      </c>
      <c r="I1451" s="111">
        <v>902.5</v>
      </c>
      <c r="J1451" s="111">
        <v>768.5</v>
      </c>
      <c r="K1451" s="109">
        <v>29</v>
      </c>
      <c r="L1451" s="110">
        <f t="shared" si="407"/>
        <v>615475.99599999993</v>
      </c>
      <c r="M1451" s="108"/>
      <c r="N1451" s="108"/>
      <c r="O1451" s="108"/>
      <c r="P1451" s="110">
        <f>'Форма 2'!C1451-M1451-N1451-O1451</f>
        <v>615475.99599999993</v>
      </c>
      <c r="Q1451" s="111">
        <f t="shared" ref="Q1451:Q1456" si="427">L1451/I1451</f>
        <v>681.96786260387807</v>
      </c>
      <c r="R1451" s="111">
        <f t="shared" ref="R1451:R1456" si="428">Q1451</f>
        <v>681.96786260387807</v>
      </c>
      <c r="S1451" s="112" t="s">
        <v>1280</v>
      </c>
      <c r="T1451" s="107" t="s">
        <v>82</v>
      </c>
      <c r="U1451" s="217"/>
      <c r="V1451" s="85"/>
      <c r="W1451" s="85"/>
      <c r="X1451" s="85"/>
      <c r="Y1451" s="85"/>
      <c r="Z1451" s="85">
        <v>1</v>
      </c>
      <c r="AA1451" s="85"/>
      <c r="AB1451" s="86"/>
      <c r="AC1451" s="86"/>
      <c r="AD1451" s="85"/>
      <c r="AE1451" s="85"/>
      <c r="AF1451" s="85"/>
      <c r="AG1451" s="85"/>
      <c r="AH1451" s="85"/>
      <c r="AI1451" s="85"/>
      <c r="AJ1451" s="85"/>
    </row>
    <row r="1452" spans="1:36" ht="16.5" thickTop="1" thickBot="1">
      <c r="A1452" s="105">
        <f t="shared" si="406"/>
        <v>20</v>
      </c>
      <c r="B1452" s="195" t="s">
        <v>1547</v>
      </c>
      <c r="C1452" s="130">
        <v>1981</v>
      </c>
      <c r="D1452" s="107"/>
      <c r="E1452" s="131" t="s">
        <v>91</v>
      </c>
      <c r="F1452" s="107">
        <v>5</v>
      </c>
      <c r="G1452" s="105">
        <v>8</v>
      </c>
      <c r="H1452" s="111">
        <v>5906</v>
      </c>
      <c r="I1452" s="111">
        <v>5141</v>
      </c>
      <c r="J1452" s="111">
        <v>5129.2</v>
      </c>
      <c r="K1452" s="109">
        <v>297</v>
      </c>
      <c r="L1452" s="110">
        <f t="shared" si="407"/>
        <v>28835218.159999996</v>
      </c>
      <c r="M1452" s="108"/>
      <c r="N1452" s="108"/>
      <c r="O1452" s="108"/>
      <c r="P1452" s="110">
        <f>'Форма 2'!C1452-M1452-N1452-O1452</f>
        <v>28835218.159999996</v>
      </c>
      <c r="Q1452" s="111">
        <f t="shared" si="427"/>
        <v>5608.8734020618549</v>
      </c>
      <c r="R1452" s="111">
        <f t="shared" si="428"/>
        <v>5608.8734020618549</v>
      </c>
      <c r="S1452" s="112" t="s">
        <v>1280</v>
      </c>
      <c r="T1452" s="107" t="s">
        <v>92</v>
      </c>
      <c r="U1452" s="217"/>
      <c r="V1452" s="85"/>
      <c r="W1452" s="85"/>
      <c r="X1452" s="85"/>
      <c r="Y1452" s="85"/>
      <c r="Z1452" s="85"/>
      <c r="AA1452" s="85"/>
      <c r="AB1452" s="86"/>
      <c r="AC1452" s="86"/>
      <c r="AD1452" s="85"/>
      <c r="AE1452" s="85">
        <v>1</v>
      </c>
      <c r="AF1452" s="85"/>
      <c r="AG1452" s="85"/>
      <c r="AH1452" s="85"/>
      <c r="AI1452" s="85"/>
      <c r="AJ1452" s="85"/>
    </row>
    <row r="1453" spans="1:36" ht="16.5" thickTop="1" thickBot="1">
      <c r="A1453" s="105">
        <f t="shared" si="406"/>
        <v>21</v>
      </c>
      <c r="B1453" s="195" t="s">
        <v>416</v>
      </c>
      <c r="C1453" s="130">
        <v>1970</v>
      </c>
      <c r="D1453" s="107"/>
      <c r="E1453" s="131" t="s">
        <v>80</v>
      </c>
      <c r="F1453" s="107">
        <v>5</v>
      </c>
      <c r="G1453" s="105">
        <v>6</v>
      </c>
      <c r="H1453" s="108">
        <v>3824.4</v>
      </c>
      <c r="I1453" s="108">
        <v>2477.5</v>
      </c>
      <c r="J1453" s="108">
        <v>2477.5</v>
      </c>
      <c r="K1453" s="109">
        <v>188</v>
      </c>
      <c r="L1453" s="110">
        <f t="shared" ref="L1453" si="429">SUM(M1453:P1453)</f>
        <v>2001690.96</v>
      </c>
      <c r="M1453" s="108"/>
      <c r="N1453" s="108"/>
      <c r="O1453" s="108"/>
      <c r="P1453" s="110">
        <f>'Форма 2'!C1453-M1453-N1453-O1453</f>
        <v>2001690.96</v>
      </c>
      <c r="Q1453" s="111">
        <f t="shared" si="427"/>
        <v>807.94791523713423</v>
      </c>
      <c r="R1453" s="111">
        <f t="shared" si="428"/>
        <v>807.94791523713423</v>
      </c>
      <c r="S1453" s="112" t="s">
        <v>1280</v>
      </c>
      <c r="T1453" s="107" t="s">
        <v>92</v>
      </c>
      <c r="U1453" s="217"/>
      <c r="V1453" s="85"/>
      <c r="W1453" s="85">
        <v>1</v>
      </c>
      <c r="X1453" s="85"/>
      <c r="Y1453" s="85"/>
      <c r="Z1453" s="85"/>
      <c r="AA1453" s="85"/>
      <c r="AB1453" s="86"/>
      <c r="AC1453" s="86"/>
      <c r="AD1453" s="85"/>
      <c r="AE1453" s="85"/>
      <c r="AF1453" s="85"/>
      <c r="AG1453" s="85"/>
      <c r="AH1453" s="85"/>
      <c r="AI1453" s="85"/>
      <c r="AJ1453" s="85"/>
    </row>
    <row r="1454" spans="1:36" ht="16.5" thickTop="1" thickBot="1">
      <c r="A1454" s="105">
        <f t="shared" si="406"/>
        <v>22</v>
      </c>
      <c r="B1454" s="189" t="s">
        <v>1548</v>
      </c>
      <c r="C1454" s="130">
        <v>1995</v>
      </c>
      <c r="D1454" s="107"/>
      <c r="E1454" s="131"/>
      <c r="F1454" s="143" t="s">
        <v>1549</v>
      </c>
      <c r="G1454" s="105">
        <v>3</v>
      </c>
      <c r="H1454" s="111">
        <v>10362.4</v>
      </c>
      <c r="I1454" s="111">
        <v>9653.1</v>
      </c>
      <c r="J1454" s="111">
        <v>9324.7000000000007</v>
      </c>
      <c r="K1454" s="109">
        <v>370</v>
      </c>
      <c r="L1454" s="110">
        <f t="shared" si="407"/>
        <v>15859662.52</v>
      </c>
      <c r="M1454" s="108"/>
      <c r="N1454" s="108"/>
      <c r="O1454" s="108"/>
      <c r="P1454" s="110">
        <f>'Форма 2'!C1454-M1454-N1454-O1454</f>
        <v>15859662.52</v>
      </c>
      <c r="Q1454" s="111">
        <f t="shared" si="427"/>
        <v>1642.9605536045415</v>
      </c>
      <c r="R1454" s="111">
        <f t="shared" si="428"/>
        <v>1642.9605536045415</v>
      </c>
      <c r="S1454" s="112" t="s">
        <v>1280</v>
      </c>
      <c r="T1454" s="107" t="s">
        <v>92</v>
      </c>
      <c r="U1454" s="217"/>
      <c r="V1454" s="85"/>
      <c r="W1454" s="85"/>
      <c r="X1454" s="85"/>
      <c r="Y1454" s="85"/>
      <c r="Z1454" s="172"/>
      <c r="AA1454" s="172"/>
      <c r="AB1454" s="177">
        <v>4</v>
      </c>
      <c r="AC1454" s="154">
        <f>(3930316.8*3)+4068712.12</f>
        <v>15859662.52</v>
      </c>
      <c r="AD1454" s="85"/>
      <c r="AE1454" s="85"/>
      <c r="AF1454" s="85"/>
      <c r="AG1454" s="166"/>
      <c r="AH1454" s="85"/>
      <c r="AI1454" s="85"/>
      <c r="AJ1454" s="85"/>
    </row>
    <row r="1455" spans="1:36" ht="16.5" thickTop="1" thickBot="1">
      <c r="A1455" s="105">
        <f t="shared" si="406"/>
        <v>23</v>
      </c>
      <c r="B1455" s="195" t="s">
        <v>1550</v>
      </c>
      <c r="C1455" s="130">
        <v>1954</v>
      </c>
      <c r="D1455" s="107"/>
      <c r="E1455" s="131" t="s">
        <v>80</v>
      </c>
      <c r="F1455" s="107">
        <v>5</v>
      </c>
      <c r="G1455" s="105">
        <v>4</v>
      </c>
      <c r="H1455" s="111">
        <v>3081.6</v>
      </c>
      <c r="I1455" s="111">
        <v>2950.51</v>
      </c>
      <c r="J1455" s="111">
        <v>2950.51</v>
      </c>
      <c r="K1455" s="109">
        <v>210</v>
      </c>
      <c r="L1455" s="110">
        <f t="shared" si="407"/>
        <v>9365598.7200000007</v>
      </c>
      <c r="M1455" s="108"/>
      <c r="N1455" s="108"/>
      <c r="O1455" s="108"/>
      <c r="P1455" s="110">
        <f>'Форма 2'!C1455-M1455-N1455-O1455</f>
        <v>9365598.7200000007</v>
      </c>
      <c r="Q1455" s="111">
        <f t="shared" si="427"/>
        <v>3174.2304618523576</v>
      </c>
      <c r="R1455" s="111">
        <f t="shared" si="428"/>
        <v>3174.2304618523576</v>
      </c>
      <c r="S1455" s="112" t="s">
        <v>1280</v>
      </c>
      <c r="T1455" s="107" t="s">
        <v>82</v>
      </c>
      <c r="U1455" s="217">
        <v>1</v>
      </c>
      <c r="V1455" s="85"/>
      <c r="W1455" s="85"/>
      <c r="X1455" s="85">
        <v>1</v>
      </c>
      <c r="Y1455" s="85"/>
      <c r="Z1455" s="85">
        <v>1</v>
      </c>
      <c r="AA1455" s="85"/>
      <c r="AB1455" s="86"/>
      <c r="AC1455" s="86"/>
      <c r="AD1455" s="85"/>
      <c r="AE1455" s="85"/>
      <c r="AF1455" s="85"/>
      <c r="AG1455" s="85"/>
      <c r="AH1455" s="85">
        <v>1</v>
      </c>
      <c r="AI1455" s="85"/>
      <c r="AJ1455" s="85"/>
    </row>
    <row r="1456" spans="1:36" ht="16.5" thickTop="1" thickBot="1">
      <c r="A1456" s="105">
        <f t="shared" si="406"/>
        <v>24</v>
      </c>
      <c r="B1456" s="195" t="s">
        <v>423</v>
      </c>
      <c r="C1456" s="130">
        <v>1965</v>
      </c>
      <c r="D1456" s="107"/>
      <c r="E1456" s="131" t="s">
        <v>80</v>
      </c>
      <c r="F1456" s="107">
        <v>5</v>
      </c>
      <c r="G1456" s="105">
        <v>4</v>
      </c>
      <c r="H1456" s="108">
        <v>3813.1</v>
      </c>
      <c r="I1456" s="108">
        <v>3468.1</v>
      </c>
      <c r="J1456" s="108">
        <v>2543.6999999999998</v>
      </c>
      <c r="K1456" s="109">
        <v>188</v>
      </c>
      <c r="L1456" s="110">
        <f t="shared" ref="L1456" si="430">SUM(M1456:P1456)</f>
        <v>17172372.112</v>
      </c>
      <c r="M1456" s="108"/>
      <c r="N1456" s="108"/>
      <c r="O1456" s="108"/>
      <c r="P1456" s="110">
        <f>'Форма 2'!C1456-M1456-N1456-O1456</f>
        <v>17172372.112</v>
      </c>
      <c r="Q1456" s="111">
        <f t="shared" si="427"/>
        <v>4951.5216147169922</v>
      </c>
      <c r="R1456" s="111">
        <f t="shared" si="428"/>
        <v>4951.5216147169922</v>
      </c>
      <c r="S1456" s="112" t="s">
        <v>1280</v>
      </c>
      <c r="T1456" s="107" t="s">
        <v>92</v>
      </c>
      <c r="U1456" s="217"/>
      <c r="V1456" s="85"/>
      <c r="W1456" s="85"/>
      <c r="X1456" s="85"/>
      <c r="Y1456" s="85"/>
      <c r="Z1456" s="85"/>
      <c r="AA1456" s="85"/>
      <c r="AB1456" s="86"/>
      <c r="AC1456" s="86"/>
      <c r="AD1456" s="85">
        <v>1</v>
      </c>
      <c r="AE1456" s="85"/>
      <c r="AF1456" s="85"/>
      <c r="AG1456" s="85"/>
      <c r="AH1456" s="85"/>
      <c r="AI1456" s="85"/>
      <c r="AJ1456" s="85"/>
    </row>
    <row r="1457" spans="1:36" ht="16.5" thickTop="1" thickBot="1">
      <c r="A1457" s="105">
        <f t="shared" si="406"/>
        <v>25</v>
      </c>
      <c r="B1457" s="195" t="s">
        <v>424</v>
      </c>
      <c r="C1457" s="130">
        <v>1974</v>
      </c>
      <c r="D1457" s="107">
        <v>2007</v>
      </c>
      <c r="E1457" s="131" t="s">
        <v>80</v>
      </c>
      <c r="F1457" s="107">
        <v>9</v>
      </c>
      <c r="G1457" s="105">
        <v>1</v>
      </c>
      <c r="H1457" s="111">
        <v>2891.6</v>
      </c>
      <c r="I1457" s="111">
        <v>2186.6</v>
      </c>
      <c r="J1457" s="111">
        <v>1466.2</v>
      </c>
      <c r="K1457" s="109">
        <v>96</v>
      </c>
      <c r="L1457" s="110">
        <f t="shared" si="407"/>
        <v>11715461.98</v>
      </c>
      <c r="M1457" s="108"/>
      <c r="N1457" s="108"/>
      <c r="O1457" s="108"/>
      <c r="P1457" s="110">
        <f>'Форма 2'!C1457-M1457-N1457-O1457</f>
        <v>11715461.98</v>
      </c>
      <c r="Q1457" s="111">
        <f t="shared" si="408"/>
        <v>5357.8441324430623</v>
      </c>
      <c r="R1457" s="111">
        <f t="shared" si="409"/>
        <v>5357.8441324430623</v>
      </c>
      <c r="S1457" s="112" t="s">
        <v>1280</v>
      </c>
      <c r="T1457" s="107" t="s">
        <v>92</v>
      </c>
      <c r="U1457" s="217"/>
      <c r="V1457" s="85"/>
      <c r="W1457" s="85"/>
      <c r="X1457" s="85"/>
      <c r="Y1457" s="85"/>
      <c r="Z1457" s="85"/>
      <c r="AA1457" s="85"/>
      <c r="AB1457" s="86"/>
      <c r="AC1457" s="86"/>
      <c r="AD1457" s="85"/>
      <c r="AE1457" s="85">
        <v>1</v>
      </c>
      <c r="AF1457" s="85">
        <v>1</v>
      </c>
      <c r="AG1457" s="85"/>
      <c r="AH1457" s="85"/>
      <c r="AI1457" s="85"/>
      <c r="AJ1457" s="85"/>
    </row>
    <row r="1458" spans="1:36" ht="16.5" thickTop="1" thickBot="1">
      <c r="A1458" s="105">
        <f t="shared" si="406"/>
        <v>26</v>
      </c>
      <c r="B1458" s="195" t="s">
        <v>427</v>
      </c>
      <c r="C1458" s="130">
        <v>1970</v>
      </c>
      <c r="D1458" s="107"/>
      <c r="E1458" s="131" t="s">
        <v>91</v>
      </c>
      <c r="F1458" s="107">
        <v>5</v>
      </c>
      <c r="G1458" s="105">
        <v>6</v>
      </c>
      <c r="H1458" s="108">
        <v>4955</v>
      </c>
      <c r="I1458" s="108">
        <v>4500.4000000000005</v>
      </c>
      <c r="J1458" s="108">
        <v>4351.3</v>
      </c>
      <c r="K1458" s="109">
        <v>197</v>
      </c>
      <c r="L1458" s="110">
        <f t="shared" si="407"/>
        <v>5854828</v>
      </c>
      <c r="M1458" s="108"/>
      <c r="N1458" s="108"/>
      <c r="O1458" s="108"/>
      <c r="P1458" s="110">
        <f>'Форма 2'!C1458-M1458-N1458-O1458</f>
        <v>5854828</v>
      </c>
      <c r="Q1458" s="111">
        <f t="shared" si="408"/>
        <v>1300.9572482446004</v>
      </c>
      <c r="R1458" s="111">
        <f t="shared" si="409"/>
        <v>1300.9572482446004</v>
      </c>
      <c r="S1458" s="112" t="s">
        <v>1280</v>
      </c>
      <c r="T1458" s="107" t="s">
        <v>92</v>
      </c>
      <c r="U1458" s="217"/>
      <c r="V1458" s="85"/>
      <c r="W1458" s="85"/>
      <c r="X1458" s="85">
        <v>1</v>
      </c>
      <c r="Y1458" s="85">
        <v>1</v>
      </c>
      <c r="Z1458" s="85"/>
      <c r="AA1458" s="85"/>
      <c r="AB1458" s="86"/>
      <c r="AC1458" s="86"/>
      <c r="AD1458" s="85"/>
      <c r="AE1458" s="85"/>
      <c r="AF1458" s="85"/>
      <c r="AG1458" s="85"/>
      <c r="AH1458" s="85"/>
      <c r="AI1458" s="85"/>
      <c r="AJ1458" s="85"/>
    </row>
    <row r="1459" spans="1:36" ht="16.5" thickTop="1" thickBot="1">
      <c r="A1459" s="105">
        <f t="shared" si="406"/>
        <v>27</v>
      </c>
      <c r="B1459" s="114" t="s">
        <v>1551</v>
      </c>
      <c r="C1459" s="123">
        <v>1969</v>
      </c>
      <c r="D1459" s="107"/>
      <c r="E1459" s="114" t="s">
        <v>94</v>
      </c>
      <c r="F1459" s="107">
        <v>5</v>
      </c>
      <c r="G1459" s="107">
        <v>8</v>
      </c>
      <c r="H1459" s="111">
        <v>6469.6</v>
      </c>
      <c r="I1459" s="111">
        <v>6466.9000000000005</v>
      </c>
      <c r="J1459" s="111">
        <v>6070.1</v>
      </c>
      <c r="K1459" s="125">
        <v>279</v>
      </c>
      <c r="L1459" s="110">
        <f t="shared" si="407"/>
        <v>21635248.144000001</v>
      </c>
      <c r="M1459" s="108"/>
      <c r="N1459" s="108"/>
      <c r="O1459" s="108"/>
      <c r="P1459" s="110">
        <f>'Форма 2'!C1459-M1459-N1459-O1459</f>
        <v>21635248.144000001</v>
      </c>
      <c r="Q1459" s="111">
        <f t="shared" si="408"/>
        <v>3345.5362142603103</v>
      </c>
      <c r="R1459" s="111">
        <f t="shared" si="409"/>
        <v>3345.5362142603103</v>
      </c>
      <c r="S1459" s="112" t="s">
        <v>1280</v>
      </c>
      <c r="T1459" s="107" t="s">
        <v>82</v>
      </c>
      <c r="U1459" s="217"/>
      <c r="V1459" s="85">
        <v>1</v>
      </c>
      <c r="W1459" s="85"/>
      <c r="X1459" s="85"/>
      <c r="Y1459" s="85">
        <v>1</v>
      </c>
      <c r="Z1459" s="85"/>
      <c r="AA1459" s="85"/>
      <c r="AB1459" s="86"/>
      <c r="AC1459" s="86"/>
      <c r="AD1459" s="85"/>
      <c r="AE1459" s="85"/>
      <c r="AF1459" s="85"/>
      <c r="AG1459" s="85"/>
      <c r="AH1459" s="85"/>
      <c r="AI1459" s="85"/>
      <c r="AJ1459" s="85"/>
    </row>
    <row r="1460" spans="1:36" ht="16.5" thickTop="1" thickBot="1">
      <c r="A1460" s="105">
        <f t="shared" si="406"/>
        <v>28</v>
      </c>
      <c r="B1460" s="195" t="s">
        <v>1552</v>
      </c>
      <c r="C1460" s="130">
        <v>1954</v>
      </c>
      <c r="D1460" s="107"/>
      <c r="E1460" s="131" t="s">
        <v>378</v>
      </c>
      <c r="F1460" s="107">
        <v>3</v>
      </c>
      <c r="G1460" s="105">
        <v>1</v>
      </c>
      <c r="H1460" s="111">
        <v>486.1</v>
      </c>
      <c r="I1460" s="111">
        <v>417.1</v>
      </c>
      <c r="J1460" s="111">
        <v>417.1</v>
      </c>
      <c r="K1460" s="109">
        <v>26</v>
      </c>
      <c r="L1460" s="110">
        <f t="shared" si="407"/>
        <v>359820.94200000004</v>
      </c>
      <c r="M1460" s="108"/>
      <c r="N1460" s="108"/>
      <c r="O1460" s="108"/>
      <c r="P1460" s="110">
        <f>'Форма 2'!C1460-M1460-N1460-O1460</f>
        <v>359820.94200000004</v>
      </c>
      <c r="Q1460" s="111">
        <f t="shared" si="408"/>
        <v>862.67308079597228</v>
      </c>
      <c r="R1460" s="111">
        <f t="shared" si="409"/>
        <v>862.67308079597228</v>
      </c>
      <c r="S1460" s="112" t="s">
        <v>1280</v>
      </c>
      <c r="T1460" s="107" t="s">
        <v>82</v>
      </c>
      <c r="U1460" s="217">
        <v>1</v>
      </c>
      <c r="V1460" s="85"/>
      <c r="W1460" s="85"/>
      <c r="X1460" s="85"/>
      <c r="Y1460" s="85"/>
      <c r="Z1460" s="85"/>
      <c r="AA1460" s="85"/>
      <c r="AB1460" s="86"/>
      <c r="AC1460" s="86"/>
      <c r="AD1460" s="85"/>
      <c r="AE1460" s="85"/>
      <c r="AF1460" s="85"/>
      <c r="AG1460" s="85"/>
      <c r="AH1460" s="85"/>
      <c r="AI1460" s="85"/>
      <c r="AJ1460" s="85"/>
    </row>
    <row r="1461" spans="1:36" ht="16.5" thickTop="1" thickBot="1">
      <c r="A1461" s="105">
        <f t="shared" si="406"/>
        <v>29</v>
      </c>
      <c r="B1461" s="195" t="s">
        <v>1553</v>
      </c>
      <c r="C1461" s="130">
        <v>1956</v>
      </c>
      <c r="D1461" s="107"/>
      <c r="E1461" s="131" t="s">
        <v>378</v>
      </c>
      <c r="F1461" s="107">
        <v>3</v>
      </c>
      <c r="G1461" s="105">
        <v>2</v>
      </c>
      <c r="H1461" s="111">
        <v>1039.2</v>
      </c>
      <c r="I1461" s="111">
        <v>933.2</v>
      </c>
      <c r="J1461" s="111">
        <v>933.2</v>
      </c>
      <c r="K1461" s="109">
        <v>57</v>
      </c>
      <c r="L1461" s="110">
        <f t="shared" si="407"/>
        <v>2118159.7920000004</v>
      </c>
      <c r="M1461" s="108"/>
      <c r="N1461" s="108"/>
      <c r="O1461" s="108"/>
      <c r="P1461" s="110">
        <f>'Форма 2'!C1461-M1461-N1461-O1461</f>
        <v>2118159.7920000004</v>
      </c>
      <c r="Q1461" s="111">
        <f t="shared" si="408"/>
        <v>2269.7811744534938</v>
      </c>
      <c r="R1461" s="111">
        <f t="shared" si="409"/>
        <v>2269.7811744534938</v>
      </c>
      <c r="S1461" s="112" t="s">
        <v>1280</v>
      </c>
      <c r="T1461" s="107" t="s">
        <v>82</v>
      </c>
      <c r="U1461" s="217">
        <v>1</v>
      </c>
      <c r="V1461" s="85"/>
      <c r="W1461" s="85"/>
      <c r="X1461" s="85"/>
      <c r="Y1461" s="85"/>
      <c r="Z1461" s="85"/>
      <c r="AA1461" s="85"/>
      <c r="AB1461" s="86"/>
      <c r="AC1461" s="86"/>
      <c r="AD1461" s="85"/>
      <c r="AE1461" s="85"/>
      <c r="AF1461" s="85">
        <v>1</v>
      </c>
      <c r="AG1461" s="85"/>
      <c r="AH1461" s="85"/>
      <c r="AI1461" s="85"/>
      <c r="AJ1461" s="85"/>
    </row>
    <row r="1462" spans="1:36" ht="16.5" thickTop="1" thickBot="1">
      <c r="A1462" s="105">
        <f t="shared" si="406"/>
        <v>30</v>
      </c>
      <c r="B1462" s="195" t="s">
        <v>1554</v>
      </c>
      <c r="C1462" s="130">
        <v>1956</v>
      </c>
      <c r="D1462" s="107"/>
      <c r="E1462" s="131" t="s">
        <v>378</v>
      </c>
      <c r="F1462" s="107">
        <v>3</v>
      </c>
      <c r="G1462" s="105">
        <v>4</v>
      </c>
      <c r="H1462" s="111">
        <v>2185.1</v>
      </c>
      <c r="I1462" s="111">
        <v>1840.6</v>
      </c>
      <c r="J1462" s="111">
        <v>1600.5</v>
      </c>
      <c r="K1462" s="109">
        <v>89</v>
      </c>
      <c r="L1462" s="110">
        <f t="shared" si="407"/>
        <v>4453801.926</v>
      </c>
      <c r="M1462" s="108"/>
      <c r="N1462" s="108"/>
      <c r="O1462" s="108"/>
      <c r="P1462" s="110">
        <f>'Форма 2'!C1462-M1462-N1462-O1462</f>
        <v>4453801.926</v>
      </c>
      <c r="Q1462" s="111">
        <f t="shared" si="408"/>
        <v>2419.7554743018582</v>
      </c>
      <c r="R1462" s="111">
        <f t="shared" si="409"/>
        <v>2419.7554743018582</v>
      </c>
      <c r="S1462" s="112" t="s">
        <v>1280</v>
      </c>
      <c r="T1462" s="107" t="s">
        <v>82</v>
      </c>
      <c r="U1462" s="217">
        <v>1</v>
      </c>
      <c r="V1462" s="85"/>
      <c r="W1462" s="85"/>
      <c r="X1462" s="85"/>
      <c r="Y1462" s="85"/>
      <c r="Z1462" s="85"/>
      <c r="AA1462" s="85"/>
      <c r="AB1462" s="86"/>
      <c r="AC1462" s="86"/>
      <c r="AD1462" s="85"/>
      <c r="AE1462" s="85"/>
      <c r="AF1462" s="85">
        <v>1</v>
      </c>
      <c r="AG1462" s="85"/>
      <c r="AH1462" s="85"/>
      <c r="AI1462" s="85"/>
      <c r="AJ1462" s="85"/>
    </row>
    <row r="1463" spans="1:36" ht="16.5" thickTop="1" thickBot="1">
      <c r="A1463" s="105">
        <f t="shared" si="406"/>
        <v>31</v>
      </c>
      <c r="B1463" s="195" t="s">
        <v>1555</v>
      </c>
      <c r="C1463" s="130">
        <v>1953</v>
      </c>
      <c r="D1463" s="107"/>
      <c r="E1463" s="131" t="s">
        <v>378</v>
      </c>
      <c r="F1463" s="107">
        <v>3</v>
      </c>
      <c r="G1463" s="105">
        <v>4</v>
      </c>
      <c r="H1463" s="111">
        <v>2540.1</v>
      </c>
      <c r="I1463" s="111">
        <v>1937.6</v>
      </c>
      <c r="J1463" s="111">
        <v>1701.5</v>
      </c>
      <c r="K1463" s="109">
        <v>78</v>
      </c>
      <c r="L1463" s="110">
        <f t="shared" si="407"/>
        <v>39078270.053999998</v>
      </c>
      <c r="M1463" s="108"/>
      <c r="N1463" s="108"/>
      <c r="O1463" s="108"/>
      <c r="P1463" s="110">
        <f>'Форма 2'!C1463-M1463-N1463-O1463</f>
        <v>39078270.053999998</v>
      </c>
      <c r="Q1463" s="111">
        <f t="shared" si="408"/>
        <v>20168.388756193228</v>
      </c>
      <c r="R1463" s="111">
        <f t="shared" si="409"/>
        <v>20168.388756193228</v>
      </c>
      <c r="S1463" s="112" t="s">
        <v>1280</v>
      </c>
      <c r="T1463" s="107" t="s">
        <v>82</v>
      </c>
      <c r="U1463" s="217"/>
      <c r="V1463" s="85"/>
      <c r="W1463" s="85"/>
      <c r="X1463" s="85"/>
      <c r="Y1463" s="85"/>
      <c r="Z1463" s="85"/>
      <c r="AA1463" s="85"/>
      <c r="AB1463" s="86"/>
      <c r="AC1463" s="86"/>
      <c r="AD1463" s="85">
        <v>1</v>
      </c>
      <c r="AE1463" s="85">
        <v>1</v>
      </c>
      <c r="AF1463" s="85"/>
      <c r="AG1463" s="85"/>
      <c r="AH1463" s="85"/>
      <c r="AI1463" s="85"/>
      <c r="AJ1463" s="85"/>
    </row>
    <row r="1464" spans="1:36" ht="16.5" thickTop="1" thickBot="1">
      <c r="A1464" s="105">
        <f>A1463+1</f>
        <v>32</v>
      </c>
      <c r="B1464" s="195" t="s">
        <v>1556</v>
      </c>
      <c r="C1464" s="130">
        <v>2005</v>
      </c>
      <c r="D1464" s="107"/>
      <c r="E1464" s="131" t="s">
        <v>91</v>
      </c>
      <c r="F1464" s="107">
        <v>7</v>
      </c>
      <c r="G1464" s="105">
        <v>4</v>
      </c>
      <c r="H1464" s="111">
        <v>15478.2</v>
      </c>
      <c r="I1464" s="108">
        <v>15478.2</v>
      </c>
      <c r="J1464" s="111">
        <v>8461</v>
      </c>
      <c r="K1464" s="109"/>
      <c r="L1464" s="110">
        <f>SUM(M1464:P1464)</f>
        <v>55195261.200000003</v>
      </c>
      <c r="M1464" s="108"/>
      <c r="N1464" s="108"/>
      <c r="O1464" s="108"/>
      <c r="P1464" s="110">
        <f>'Форма 2'!C1464-M1464-N1464-O1464</f>
        <v>55195261.200000003</v>
      </c>
      <c r="Q1464" s="111">
        <f>L1464/I1464</f>
        <v>3566</v>
      </c>
      <c r="R1464" s="111">
        <f>Q1464</f>
        <v>3566</v>
      </c>
      <c r="S1464" s="112" t="s">
        <v>1280</v>
      </c>
      <c r="T1464" s="107" t="s">
        <v>92</v>
      </c>
      <c r="U1464" s="217"/>
      <c r="V1464" s="85"/>
      <c r="W1464" s="85"/>
      <c r="X1464" s="85"/>
      <c r="Y1464" s="85"/>
      <c r="Z1464" s="85"/>
      <c r="AA1464" s="85"/>
      <c r="AB1464" s="86"/>
      <c r="AC1464" s="86"/>
      <c r="AD1464" s="85"/>
      <c r="AE1464" s="85">
        <v>1</v>
      </c>
      <c r="AF1464" s="85"/>
      <c r="AG1464" s="85"/>
      <c r="AH1464" s="85"/>
      <c r="AI1464" s="85"/>
      <c r="AJ1464" s="85"/>
    </row>
    <row r="1465" spans="1:36" ht="16.5" thickTop="1" thickBot="1">
      <c r="A1465" s="105">
        <f>A1464+1</f>
        <v>33</v>
      </c>
      <c r="B1465" s="114" t="s">
        <v>5067</v>
      </c>
      <c r="C1465" s="243">
        <v>2005</v>
      </c>
      <c r="D1465" s="107"/>
      <c r="E1465" s="244" t="s">
        <v>94</v>
      </c>
      <c r="F1465" s="107">
        <v>14</v>
      </c>
      <c r="G1465" s="107">
        <v>1</v>
      </c>
      <c r="H1465" s="111">
        <v>6845.9</v>
      </c>
      <c r="I1465" s="111">
        <v>6056.2</v>
      </c>
      <c r="J1465" s="111">
        <v>4875.2</v>
      </c>
      <c r="K1465" s="122">
        <v>254</v>
      </c>
      <c r="L1465" s="110">
        <f>SUM(M1465:P1465)</f>
        <v>10251529.873</v>
      </c>
      <c r="M1465" s="108"/>
      <c r="N1465" s="108"/>
      <c r="O1465" s="108"/>
      <c r="P1465" s="110">
        <f>'Форма 2'!C1465-M1465-N1465-O1465</f>
        <v>10251529.873</v>
      </c>
      <c r="Q1465" s="111">
        <f>L1465/I1465</f>
        <v>1692.7330459694197</v>
      </c>
      <c r="R1465" s="111">
        <f>Q1465</f>
        <v>1692.7330459694197</v>
      </c>
      <c r="S1465" s="112" t="s">
        <v>1280</v>
      </c>
      <c r="T1465" s="107" t="s">
        <v>92</v>
      </c>
      <c r="U1465" s="219"/>
      <c r="V1465" s="153"/>
      <c r="W1465" s="153"/>
      <c r="X1465" s="153">
        <v>1</v>
      </c>
      <c r="Y1465" s="153">
        <v>1</v>
      </c>
      <c r="Z1465" s="153"/>
      <c r="AA1465" s="153"/>
      <c r="AB1465" s="86"/>
      <c r="AC1465" s="86"/>
      <c r="AD1465" s="153"/>
      <c r="AE1465" s="153"/>
      <c r="AF1465" s="153"/>
      <c r="AG1465" s="85"/>
      <c r="AH1465" s="153"/>
      <c r="AI1465" s="153"/>
      <c r="AJ1465" s="153"/>
    </row>
    <row r="1466" spans="1:36" ht="16.5" thickTop="1" thickBot="1">
      <c r="A1466" s="105">
        <f>A1464+1</f>
        <v>33</v>
      </c>
      <c r="B1466" s="195" t="s">
        <v>1557</v>
      </c>
      <c r="C1466" s="130">
        <v>1972</v>
      </c>
      <c r="D1466" s="107"/>
      <c r="E1466" s="131" t="s">
        <v>212</v>
      </c>
      <c r="F1466" s="107">
        <v>9</v>
      </c>
      <c r="G1466" s="105">
        <v>4</v>
      </c>
      <c r="H1466" s="111">
        <v>7569.7</v>
      </c>
      <c r="I1466" s="111">
        <v>7113.8</v>
      </c>
      <c r="J1466" s="111">
        <v>7113.8</v>
      </c>
      <c r="K1466" s="109">
        <v>362</v>
      </c>
      <c r="L1466" s="110">
        <f t="shared" si="407"/>
        <v>46322476.361999996</v>
      </c>
      <c r="M1466" s="108"/>
      <c r="N1466" s="108"/>
      <c r="O1466" s="108"/>
      <c r="P1466" s="110">
        <f>'Форма 2'!C1466-M1466-N1466-O1466</f>
        <v>46322476.361999996</v>
      </c>
      <c r="Q1466" s="111">
        <f t="shared" si="408"/>
        <v>6511.6360260339052</v>
      </c>
      <c r="R1466" s="111">
        <f t="shared" si="409"/>
        <v>6511.6360260339052</v>
      </c>
      <c r="S1466" s="112" t="s">
        <v>1280</v>
      </c>
      <c r="T1466" s="107" t="s">
        <v>82</v>
      </c>
      <c r="U1466" s="217"/>
      <c r="V1466" s="85"/>
      <c r="W1466" s="85"/>
      <c r="X1466" s="85"/>
      <c r="Y1466" s="85"/>
      <c r="Z1466" s="85"/>
      <c r="AA1466" s="85"/>
      <c r="AB1466" s="86"/>
      <c r="AC1466" s="86"/>
      <c r="AD1466" s="85">
        <v>1</v>
      </c>
      <c r="AE1466" s="85">
        <v>1</v>
      </c>
      <c r="AF1466" s="85">
        <v>1</v>
      </c>
      <c r="AG1466" s="85"/>
      <c r="AH1466" s="85"/>
      <c r="AI1466" s="85"/>
      <c r="AJ1466" s="85"/>
    </row>
    <row r="1467" spans="1:36" ht="16.5" thickTop="1" thickBot="1">
      <c r="A1467" s="105">
        <f t="shared" si="406"/>
        <v>34</v>
      </c>
      <c r="B1467" s="195" t="s">
        <v>1558</v>
      </c>
      <c r="C1467" s="130">
        <v>1971</v>
      </c>
      <c r="D1467" s="107"/>
      <c r="E1467" s="131" t="s">
        <v>212</v>
      </c>
      <c r="F1467" s="107">
        <v>9</v>
      </c>
      <c r="G1467" s="105">
        <v>6</v>
      </c>
      <c r="H1467" s="111">
        <v>11206.3</v>
      </c>
      <c r="I1467" s="111">
        <v>9162.7000000000007</v>
      </c>
      <c r="J1467" s="111">
        <v>9162.7000000000007</v>
      </c>
      <c r="K1467" s="109">
        <v>595</v>
      </c>
      <c r="L1467" s="110">
        <f t="shared" si="407"/>
        <v>68576504.59799999</v>
      </c>
      <c r="M1467" s="108"/>
      <c r="N1467" s="108"/>
      <c r="O1467" s="108"/>
      <c r="P1467" s="110">
        <f>'Форма 2'!C1467-M1467-N1467-O1467</f>
        <v>68576504.59799999</v>
      </c>
      <c r="Q1467" s="111">
        <f t="shared" si="408"/>
        <v>7484.3118947471794</v>
      </c>
      <c r="R1467" s="111">
        <f t="shared" si="409"/>
        <v>7484.3118947471794</v>
      </c>
      <c r="S1467" s="112" t="s">
        <v>1280</v>
      </c>
      <c r="T1467" s="107" t="s">
        <v>82</v>
      </c>
      <c r="U1467" s="217"/>
      <c r="V1467" s="85"/>
      <c r="W1467" s="85"/>
      <c r="X1467" s="85"/>
      <c r="Y1467" s="85"/>
      <c r="Z1467" s="85"/>
      <c r="AA1467" s="85"/>
      <c r="AB1467" s="86"/>
      <c r="AC1467" s="86"/>
      <c r="AD1467" s="85">
        <v>1</v>
      </c>
      <c r="AE1467" s="85">
        <v>1</v>
      </c>
      <c r="AF1467" s="85">
        <v>1</v>
      </c>
      <c r="AG1467" s="85"/>
      <c r="AH1467" s="85"/>
      <c r="AI1467" s="85"/>
      <c r="AJ1467" s="85"/>
    </row>
    <row r="1468" spans="1:36" ht="16.5" thickTop="1" thickBot="1">
      <c r="A1468" s="105">
        <f t="shared" si="406"/>
        <v>35</v>
      </c>
      <c r="B1468" s="195" t="s">
        <v>1559</v>
      </c>
      <c r="C1468" s="130">
        <v>1975</v>
      </c>
      <c r="D1468" s="107"/>
      <c r="E1468" s="131" t="s">
        <v>94</v>
      </c>
      <c r="F1468" s="107">
        <v>12</v>
      </c>
      <c r="G1468" s="105">
        <v>1</v>
      </c>
      <c r="H1468" s="111">
        <v>2908.8</v>
      </c>
      <c r="I1468" s="111">
        <v>1985.9</v>
      </c>
      <c r="J1468" s="111">
        <v>1985.9</v>
      </c>
      <c r="K1468" s="109">
        <v>127</v>
      </c>
      <c r="L1468" s="110">
        <f t="shared" si="407"/>
        <v>17199472.607999999</v>
      </c>
      <c r="M1468" s="108"/>
      <c r="N1468" s="108"/>
      <c r="O1468" s="108"/>
      <c r="P1468" s="110">
        <f>'Форма 2'!C1468-M1468-N1468-O1468</f>
        <v>17199472.607999999</v>
      </c>
      <c r="Q1468" s="111">
        <f t="shared" si="408"/>
        <v>8660.7949081021197</v>
      </c>
      <c r="R1468" s="111">
        <f t="shared" si="409"/>
        <v>8660.7949081021197</v>
      </c>
      <c r="S1468" s="112" t="s">
        <v>1280</v>
      </c>
      <c r="T1468" s="107" t="s">
        <v>82</v>
      </c>
      <c r="U1468" s="217"/>
      <c r="V1468" s="85"/>
      <c r="W1468" s="85"/>
      <c r="X1468" s="85"/>
      <c r="Y1468" s="85"/>
      <c r="Z1468" s="85"/>
      <c r="AA1468" s="85"/>
      <c r="AB1468" s="86"/>
      <c r="AC1468" s="86"/>
      <c r="AD1468" s="85">
        <v>1</v>
      </c>
      <c r="AE1468" s="85">
        <v>1</v>
      </c>
      <c r="AF1468" s="85">
        <v>1</v>
      </c>
      <c r="AG1468" s="85"/>
      <c r="AH1468" s="85"/>
      <c r="AI1468" s="85"/>
      <c r="AJ1468" s="85"/>
    </row>
    <row r="1469" spans="1:36" ht="16.5" thickTop="1" thickBot="1">
      <c r="A1469" s="105">
        <f t="shared" si="406"/>
        <v>36</v>
      </c>
      <c r="B1469" s="195" t="s">
        <v>452</v>
      </c>
      <c r="C1469" s="130">
        <v>1974</v>
      </c>
      <c r="D1469" s="107"/>
      <c r="E1469" s="131" t="s">
        <v>80</v>
      </c>
      <c r="F1469" s="107">
        <v>2</v>
      </c>
      <c r="G1469" s="105">
        <v>2</v>
      </c>
      <c r="H1469" s="111">
        <v>4031</v>
      </c>
      <c r="I1469" s="111">
        <v>2486.4499999999998</v>
      </c>
      <c r="J1469" s="111">
        <v>2486.4499999999998</v>
      </c>
      <c r="K1469" s="109">
        <v>44</v>
      </c>
      <c r="L1469" s="110">
        <f t="shared" si="407"/>
        <v>38525839.089999996</v>
      </c>
      <c r="M1469" s="108"/>
      <c r="N1469" s="108"/>
      <c r="O1469" s="108"/>
      <c r="P1469" s="110">
        <f>'Форма 2'!C1469-M1469-N1469-O1469</f>
        <v>38525839.089999996</v>
      </c>
      <c r="Q1469" s="111">
        <f t="shared" si="408"/>
        <v>15494.314822337066</v>
      </c>
      <c r="R1469" s="111">
        <f t="shared" si="409"/>
        <v>15494.314822337066</v>
      </c>
      <c r="S1469" s="112" t="s">
        <v>1280</v>
      </c>
      <c r="T1469" s="107" t="s">
        <v>92</v>
      </c>
      <c r="U1469" s="217"/>
      <c r="V1469" s="85"/>
      <c r="W1469" s="85"/>
      <c r="X1469" s="85"/>
      <c r="Y1469" s="85"/>
      <c r="Z1469" s="85"/>
      <c r="AA1469" s="85"/>
      <c r="AB1469" s="86"/>
      <c r="AC1469" s="86"/>
      <c r="AD1469" s="85">
        <v>1</v>
      </c>
      <c r="AE1469" s="85"/>
      <c r="AF1469" s="85"/>
      <c r="AG1469" s="85"/>
      <c r="AH1469" s="85"/>
      <c r="AI1469" s="85"/>
      <c r="AJ1469" s="85"/>
    </row>
    <row r="1470" spans="1:36" ht="16.5" thickTop="1" thickBot="1">
      <c r="A1470" s="105">
        <f t="shared" si="406"/>
        <v>37</v>
      </c>
      <c r="B1470" s="195" t="s">
        <v>467</v>
      </c>
      <c r="C1470" s="130">
        <v>1968</v>
      </c>
      <c r="D1470" s="107"/>
      <c r="E1470" s="131" t="s">
        <v>94</v>
      </c>
      <c r="F1470" s="107">
        <v>5</v>
      </c>
      <c r="G1470" s="105">
        <v>4</v>
      </c>
      <c r="H1470" s="111">
        <v>3256</v>
      </c>
      <c r="I1470" s="111">
        <v>2983.1</v>
      </c>
      <c r="J1470" s="111">
        <v>2665.2</v>
      </c>
      <c r="K1470" s="109">
        <v>111</v>
      </c>
      <c r="L1470" s="110">
        <f t="shared" si="407"/>
        <v>18554218.32</v>
      </c>
      <c r="M1470" s="108"/>
      <c r="N1470" s="108"/>
      <c r="O1470" s="108"/>
      <c r="P1470" s="110">
        <f>'Форма 2'!C1470-M1470-N1470-O1470</f>
        <v>18554218.32</v>
      </c>
      <c r="Q1470" s="111">
        <f t="shared" ref="Q1470:Q1475" si="431">L1470/I1470</f>
        <v>6219.7775200295</v>
      </c>
      <c r="R1470" s="111">
        <f t="shared" ref="R1470:R1475" si="432">Q1470</f>
        <v>6219.7775200295</v>
      </c>
      <c r="S1470" s="112" t="s">
        <v>1280</v>
      </c>
      <c r="T1470" s="107" t="s">
        <v>92</v>
      </c>
      <c r="U1470" s="217"/>
      <c r="V1470" s="85"/>
      <c r="W1470" s="85"/>
      <c r="X1470" s="85"/>
      <c r="Y1470" s="85"/>
      <c r="Z1470" s="85"/>
      <c r="AA1470" s="85"/>
      <c r="AB1470" s="86"/>
      <c r="AC1470" s="86"/>
      <c r="AD1470" s="85"/>
      <c r="AE1470" s="85">
        <v>1</v>
      </c>
      <c r="AF1470" s="85">
        <v>1</v>
      </c>
      <c r="AG1470" s="85"/>
      <c r="AH1470" s="85"/>
      <c r="AI1470" s="85"/>
      <c r="AJ1470" s="85"/>
    </row>
    <row r="1471" spans="1:36" ht="16.5" thickTop="1" thickBot="1">
      <c r="A1471" s="105">
        <f t="shared" si="406"/>
        <v>38</v>
      </c>
      <c r="B1471" s="195" t="s">
        <v>1560</v>
      </c>
      <c r="C1471" s="130">
        <v>1995</v>
      </c>
      <c r="D1471" s="107"/>
      <c r="E1471" s="131" t="s">
        <v>94</v>
      </c>
      <c r="F1471" s="107">
        <v>10</v>
      </c>
      <c r="G1471" s="105">
        <v>6</v>
      </c>
      <c r="H1471" s="111">
        <v>16982.2</v>
      </c>
      <c r="I1471" s="111">
        <v>14994.4</v>
      </c>
      <c r="J1471" s="111">
        <v>11449.3</v>
      </c>
      <c r="K1471" s="109">
        <v>486</v>
      </c>
      <c r="L1471" s="110">
        <f t="shared" si="407"/>
        <v>17025674.432</v>
      </c>
      <c r="M1471" s="108"/>
      <c r="N1471" s="108"/>
      <c r="O1471" s="108"/>
      <c r="P1471" s="110">
        <f>'Форма 2'!C1471-M1471-N1471-O1471</f>
        <v>17025674.432</v>
      </c>
      <c r="Q1471" s="111">
        <f t="shared" si="431"/>
        <v>1135.4688705116578</v>
      </c>
      <c r="R1471" s="111">
        <f t="shared" si="432"/>
        <v>1135.4688705116578</v>
      </c>
      <c r="S1471" s="112" t="s">
        <v>1280</v>
      </c>
      <c r="T1471" s="107" t="s">
        <v>92</v>
      </c>
      <c r="U1471" s="217">
        <v>1</v>
      </c>
      <c r="V1471" s="85"/>
      <c r="W1471" s="85"/>
      <c r="X1471" s="85"/>
      <c r="Y1471" s="85"/>
      <c r="Z1471" s="85"/>
      <c r="AA1471" s="85"/>
      <c r="AB1471" s="86"/>
      <c r="AC1471" s="86"/>
      <c r="AD1471" s="85"/>
      <c r="AE1471" s="85"/>
      <c r="AF1471" s="85"/>
      <c r="AG1471" s="85"/>
      <c r="AH1471" s="85"/>
      <c r="AI1471" s="85"/>
      <c r="AJ1471" s="85"/>
    </row>
    <row r="1472" spans="1:36" ht="16.5" thickTop="1" thickBot="1">
      <c r="A1472" s="105">
        <f>A1471+1</f>
        <v>39</v>
      </c>
      <c r="B1472" s="114" t="s">
        <v>5068</v>
      </c>
      <c r="C1472" s="243">
        <v>1965</v>
      </c>
      <c r="D1472" s="107"/>
      <c r="E1472" s="244" t="s">
        <v>91</v>
      </c>
      <c r="F1472" s="107">
        <v>5</v>
      </c>
      <c r="G1472" s="107">
        <v>4</v>
      </c>
      <c r="H1472" s="111">
        <v>3507.01</v>
      </c>
      <c r="I1472" s="111">
        <v>2320.1</v>
      </c>
      <c r="J1472" s="111">
        <v>2320.1</v>
      </c>
      <c r="K1472" s="122">
        <v>175</v>
      </c>
      <c r="L1472" s="110">
        <f t="shared" ref="L1472" si="433">SUM(M1472:P1472)</f>
        <v>15793889.675200002</v>
      </c>
      <c r="M1472" s="108"/>
      <c r="N1472" s="108"/>
      <c r="O1472" s="108"/>
      <c r="P1472" s="110">
        <f>'Форма 2'!C1472-M1472-N1472-O1472</f>
        <v>15793889.675200002</v>
      </c>
      <c r="Q1472" s="111">
        <f t="shared" si="431"/>
        <v>6807.417643722255</v>
      </c>
      <c r="R1472" s="111">
        <f t="shared" si="432"/>
        <v>6807.417643722255</v>
      </c>
      <c r="S1472" s="112" t="s">
        <v>1280</v>
      </c>
      <c r="T1472" s="107" t="s">
        <v>82</v>
      </c>
      <c r="U1472" s="219"/>
      <c r="V1472" s="153"/>
      <c r="W1472" s="153"/>
      <c r="X1472" s="153"/>
      <c r="Y1472" s="153"/>
      <c r="Z1472" s="153"/>
      <c r="AA1472" s="153"/>
      <c r="AB1472" s="86"/>
      <c r="AC1472" s="86"/>
      <c r="AD1472" s="153">
        <v>1</v>
      </c>
      <c r="AE1472" s="153"/>
      <c r="AF1472" s="153"/>
      <c r="AG1472" s="85"/>
      <c r="AH1472" s="153"/>
      <c r="AI1472" s="153"/>
      <c r="AJ1472" s="153"/>
    </row>
    <row r="1473" spans="1:36" ht="16.5" thickTop="1" thickBot="1">
      <c r="A1473" s="105">
        <f>A1472+1</f>
        <v>40</v>
      </c>
      <c r="B1473" s="195" t="s">
        <v>480</v>
      </c>
      <c r="C1473" s="130">
        <v>2008</v>
      </c>
      <c r="D1473" s="107"/>
      <c r="E1473" s="131" t="s">
        <v>80</v>
      </c>
      <c r="F1473" s="107">
        <v>10</v>
      </c>
      <c r="G1473" s="105">
        <v>6</v>
      </c>
      <c r="H1473" s="111">
        <v>14673.1</v>
      </c>
      <c r="I1473" s="111">
        <v>13704.4</v>
      </c>
      <c r="J1473" s="111">
        <v>13704.4</v>
      </c>
      <c r="K1473" s="109">
        <v>450</v>
      </c>
      <c r="L1473" s="110">
        <f t="shared" si="407"/>
        <v>30342650.220999997</v>
      </c>
      <c r="M1473" s="108"/>
      <c r="N1473" s="108"/>
      <c r="O1473" s="108"/>
      <c r="P1473" s="110">
        <f>'Форма 2'!C1473-M1473-N1473-O1473</f>
        <v>30342650.220999997</v>
      </c>
      <c r="Q1473" s="111">
        <f t="shared" si="431"/>
        <v>2214.0808952599164</v>
      </c>
      <c r="R1473" s="111">
        <f t="shared" si="432"/>
        <v>2214.0808952599164</v>
      </c>
      <c r="S1473" s="112" t="s">
        <v>1280</v>
      </c>
      <c r="T1473" s="107" t="s">
        <v>92</v>
      </c>
      <c r="U1473" s="217"/>
      <c r="V1473" s="85"/>
      <c r="W1473" s="85"/>
      <c r="X1473" s="85"/>
      <c r="Y1473" s="85"/>
      <c r="Z1473" s="85"/>
      <c r="AA1473" s="85"/>
      <c r="AB1473" s="86"/>
      <c r="AC1473" s="86"/>
      <c r="AD1473" s="85">
        <v>1</v>
      </c>
      <c r="AE1473" s="85"/>
      <c r="AF1473" s="85"/>
      <c r="AG1473" s="85"/>
      <c r="AH1473" s="85"/>
      <c r="AI1473" s="85"/>
      <c r="AJ1473" s="85"/>
    </row>
    <row r="1474" spans="1:36" ht="16.5" thickTop="1" thickBot="1">
      <c r="A1474" s="105">
        <f t="shared" si="406"/>
        <v>41</v>
      </c>
      <c r="B1474" s="195" t="s">
        <v>485</v>
      </c>
      <c r="C1474" s="130">
        <v>2006</v>
      </c>
      <c r="D1474" s="107"/>
      <c r="E1474" s="131" t="s">
        <v>80</v>
      </c>
      <c r="F1474" s="107">
        <v>16</v>
      </c>
      <c r="G1474" s="105">
        <v>1</v>
      </c>
      <c r="H1474" s="111">
        <v>6343.3</v>
      </c>
      <c r="I1474" s="111">
        <v>4658</v>
      </c>
      <c r="J1474" s="111">
        <v>4658</v>
      </c>
      <c r="K1474" s="109">
        <v>101</v>
      </c>
      <c r="L1474" s="110">
        <f t="shared" si="407"/>
        <v>22620207.800000001</v>
      </c>
      <c r="M1474" s="108"/>
      <c r="N1474" s="108"/>
      <c r="O1474" s="108"/>
      <c r="P1474" s="110">
        <f>'Форма 2'!C1474-M1474-N1474-O1474</f>
        <v>22620207.800000001</v>
      </c>
      <c r="Q1474" s="111">
        <f t="shared" si="431"/>
        <v>4856.2060541004721</v>
      </c>
      <c r="R1474" s="111">
        <f t="shared" si="432"/>
        <v>4856.2060541004721</v>
      </c>
      <c r="S1474" s="112" t="s">
        <v>1280</v>
      </c>
      <c r="T1474" s="107" t="s">
        <v>82</v>
      </c>
      <c r="U1474" s="217"/>
      <c r="V1474" s="85"/>
      <c r="W1474" s="85"/>
      <c r="X1474" s="85"/>
      <c r="Y1474" s="85"/>
      <c r="Z1474" s="85"/>
      <c r="AA1474" s="85"/>
      <c r="AB1474" s="86"/>
      <c r="AC1474" s="86"/>
      <c r="AD1474" s="85"/>
      <c r="AE1474" s="85">
        <v>1</v>
      </c>
      <c r="AF1474" s="85"/>
      <c r="AG1474" s="85"/>
      <c r="AH1474" s="85"/>
      <c r="AI1474" s="85"/>
      <c r="AJ1474" s="85"/>
    </row>
    <row r="1475" spans="1:36" ht="16.5" thickTop="1" thickBot="1">
      <c r="A1475" s="105">
        <f t="shared" si="406"/>
        <v>42</v>
      </c>
      <c r="B1475" s="195" t="s">
        <v>1561</v>
      </c>
      <c r="C1475" s="130">
        <v>1982</v>
      </c>
      <c r="D1475" s="107"/>
      <c r="E1475" s="131" t="s">
        <v>212</v>
      </c>
      <c r="F1475" s="107">
        <v>9</v>
      </c>
      <c r="G1475" s="105">
        <v>2</v>
      </c>
      <c r="H1475" s="111">
        <v>5114.7</v>
      </c>
      <c r="I1475" s="111">
        <v>3826.7</v>
      </c>
      <c r="J1475" s="111">
        <v>3826.7</v>
      </c>
      <c r="K1475" s="109">
        <v>155</v>
      </c>
      <c r="L1475" s="110">
        <f t="shared" si="407"/>
        <v>39510443.735999994</v>
      </c>
      <c r="M1475" s="108"/>
      <c r="N1475" s="108"/>
      <c r="O1475" s="108"/>
      <c r="P1475" s="110">
        <f>'Форма 2'!C1475-M1475-N1475-O1475</f>
        <v>39510443.735999994</v>
      </c>
      <c r="Q1475" s="111">
        <f t="shared" si="431"/>
        <v>10324.938912378811</v>
      </c>
      <c r="R1475" s="111">
        <f t="shared" si="432"/>
        <v>10324.938912378811</v>
      </c>
      <c r="S1475" s="112" t="s">
        <v>1280</v>
      </c>
      <c r="T1475" s="107" t="s">
        <v>82</v>
      </c>
      <c r="U1475" s="217">
        <v>1</v>
      </c>
      <c r="V1475" s="85"/>
      <c r="W1475" s="85"/>
      <c r="X1475" s="85"/>
      <c r="Y1475" s="85"/>
      <c r="Z1475" s="85"/>
      <c r="AA1475" s="85">
        <v>1</v>
      </c>
      <c r="AB1475" s="86"/>
      <c r="AC1475" s="86"/>
      <c r="AD1475" s="85">
        <v>1</v>
      </c>
      <c r="AE1475" s="85">
        <v>1</v>
      </c>
      <c r="AF1475" s="85">
        <v>1</v>
      </c>
      <c r="AG1475" s="85"/>
      <c r="AH1475" s="85"/>
      <c r="AI1475" s="85"/>
      <c r="AJ1475" s="85"/>
    </row>
    <row r="1476" spans="1:36" ht="16.5" thickTop="1" thickBot="1">
      <c r="A1476" s="105">
        <f t="shared" si="406"/>
        <v>43</v>
      </c>
      <c r="B1476" s="195" t="s">
        <v>1562</v>
      </c>
      <c r="C1476" s="130">
        <v>1974</v>
      </c>
      <c r="D1476" s="107">
        <v>2006</v>
      </c>
      <c r="E1476" s="131" t="s">
        <v>80</v>
      </c>
      <c r="F1476" s="107">
        <v>5</v>
      </c>
      <c r="G1476" s="105">
        <v>8</v>
      </c>
      <c r="H1476" s="108">
        <v>5221.3999999999996</v>
      </c>
      <c r="I1476" s="108">
        <v>3604</v>
      </c>
      <c r="J1476" s="108">
        <v>3604</v>
      </c>
      <c r="K1476" s="109">
        <v>272</v>
      </c>
      <c r="L1476" s="110">
        <f t="shared" si="407"/>
        <v>23514679.328000002</v>
      </c>
      <c r="M1476" s="108"/>
      <c r="N1476" s="108"/>
      <c r="O1476" s="108"/>
      <c r="P1476" s="110">
        <f>'Форма 2'!C1476-M1476-N1476-O1476</f>
        <v>23514679.328000002</v>
      </c>
      <c r="Q1476" s="111">
        <f t="shared" ref="Q1476" si="434">L1476/I1476</f>
        <v>6524.6058068812436</v>
      </c>
      <c r="R1476" s="111">
        <f t="shared" ref="R1476" si="435">Q1476</f>
        <v>6524.6058068812436</v>
      </c>
      <c r="S1476" s="112" t="s">
        <v>1280</v>
      </c>
      <c r="T1476" s="107" t="s">
        <v>92</v>
      </c>
      <c r="U1476" s="217"/>
      <c r="V1476" s="85"/>
      <c r="W1476" s="85"/>
      <c r="X1476" s="85"/>
      <c r="Y1476" s="85"/>
      <c r="Z1476" s="85"/>
      <c r="AA1476" s="85"/>
      <c r="AB1476" s="86"/>
      <c r="AC1476" s="86"/>
      <c r="AD1476" s="85">
        <v>1</v>
      </c>
      <c r="AE1476" s="85"/>
      <c r="AF1476" s="85"/>
      <c r="AG1476" s="85"/>
      <c r="AH1476" s="85"/>
      <c r="AI1476" s="85"/>
      <c r="AJ1476" s="85"/>
    </row>
    <row r="1477" spans="1:36" ht="16.5" thickTop="1" thickBot="1">
      <c r="A1477" s="105">
        <f t="shared" si="406"/>
        <v>44</v>
      </c>
      <c r="B1477" s="195" t="s">
        <v>1563</v>
      </c>
      <c r="C1477" s="130">
        <v>1957</v>
      </c>
      <c r="D1477" s="107"/>
      <c r="E1477" s="131" t="s">
        <v>94</v>
      </c>
      <c r="F1477" s="107">
        <v>2</v>
      </c>
      <c r="G1477" s="105">
        <v>4</v>
      </c>
      <c r="H1477" s="111">
        <v>607.5</v>
      </c>
      <c r="I1477" s="111">
        <v>376.9</v>
      </c>
      <c r="J1477" s="111">
        <v>376.9</v>
      </c>
      <c r="K1477" s="109">
        <v>23</v>
      </c>
      <c r="L1477" s="110">
        <f t="shared" si="407"/>
        <v>2243953.125</v>
      </c>
      <c r="M1477" s="108"/>
      <c r="N1477" s="108"/>
      <c r="O1477" s="108"/>
      <c r="P1477" s="110">
        <f>'Форма 2'!C1477-M1477-N1477-O1477</f>
        <v>2243953.125</v>
      </c>
      <c r="Q1477" s="111">
        <f t="shared" si="408"/>
        <v>5953.7095383390824</v>
      </c>
      <c r="R1477" s="111">
        <f t="shared" si="409"/>
        <v>5953.7095383390824</v>
      </c>
      <c r="S1477" s="112" t="s">
        <v>1280</v>
      </c>
      <c r="T1477" s="107" t="s">
        <v>82</v>
      </c>
      <c r="U1477" s="217"/>
      <c r="V1477" s="85"/>
      <c r="W1477" s="85"/>
      <c r="X1477" s="85">
        <v>1</v>
      </c>
      <c r="Y1477" s="85"/>
      <c r="Z1477" s="85">
        <v>1</v>
      </c>
      <c r="AA1477" s="85"/>
      <c r="AB1477" s="86"/>
      <c r="AC1477" s="86"/>
      <c r="AD1477" s="85"/>
      <c r="AE1477" s="85"/>
      <c r="AF1477" s="85"/>
      <c r="AG1477" s="85"/>
      <c r="AH1477" s="85">
        <v>1</v>
      </c>
      <c r="AI1477" s="85"/>
      <c r="AJ1477" s="85"/>
    </row>
    <row r="1478" spans="1:36" ht="16.5" thickTop="1" thickBot="1">
      <c r="A1478" s="105">
        <f t="shared" si="406"/>
        <v>45</v>
      </c>
      <c r="B1478" s="195" t="s">
        <v>1564</v>
      </c>
      <c r="C1478" s="130">
        <v>1957</v>
      </c>
      <c r="D1478" s="107"/>
      <c r="E1478" s="131" t="s">
        <v>94</v>
      </c>
      <c r="F1478" s="107">
        <v>2</v>
      </c>
      <c r="G1478" s="105">
        <v>4</v>
      </c>
      <c r="H1478" s="111">
        <v>689.4</v>
      </c>
      <c r="I1478" s="111">
        <v>589.4</v>
      </c>
      <c r="J1478" s="111">
        <v>589.4</v>
      </c>
      <c r="K1478" s="109">
        <v>41</v>
      </c>
      <c r="L1478" s="110">
        <f t="shared" si="407"/>
        <v>2546471.25</v>
      </c>
      <c r="M1478" s="108"/>
      <c r="N1478" s="108"/>
      <c r="O1478" s="108"/>
      <c r="P1478" s="110">
        <f>'Форма 2'!C1478-M1478-N1478-O1478</f>
        <v>2546471.25</v>
      </c>
      <c r="Q1478" s="111">
        <f t="shared" si="408"/>
        <v>4320.4466406515103</v>
      </c>
      <c r="R1478" s="111">
        <f t="shared" si="409"/>
        <v>4320.4466406515103</v>
      </c>
      <c r="S1478" s="112" t="s">
        <v>1280</v>
      </c>
      <c r="T1478" s="107" t="s">
        <v>82</v>
      </c>
      <c r="U1478" s="217"/>
      <c r="V1478" s="85"/>
      <c r="W1478" s="85"/>
      <c r="X1478" s="85">
        <v>1</v>
      </c>
      <c r="Y1478" s="85"/>
      <c r="Z1478" s="85">
        <v>1</v>
      </c>
      <c r="AA1478" s="85"/>
      <c r="AB1478" s="86"/>
      <c r="AC1478" s="86"/>
      <c r="AD1478" s="85"/>
      <c r="AE1478" s="85"/>
      <c r="AF1478" s="85"/>
      <c r="AG1478" s="85"/>
      <c r="AH1478" s="85">
        <v>1</v>
      </c>
      <c r="AI1478" s="85"/>
      <c r="AJ1478" s="85"/>
    </row>
    <row r="1479" spans="1:36" ht="16.5" thickTop="1" thickBot="1">
      <c r="A1479" s="105">
        <f t="shared" si="406"/>
        <v>46</v>
      </c>
      <c r="B1479" s="195" t="s">
        <v>496</v>
      </c>
      <c r="C1479" s="130">
        <v>1988</v>
      </c>
      <c r="D1479" s="107"/>
      <c r="E1479" s="131" t="s">
        <v>94</v>
      </c>
      <c r="F1479" s="107">
        <v>9</v>
      </c>
      <c r="G1479" s="105">
        <v>9</v>
      </c>
      <c r="H1479" s="111">
        <v>20404.400000000001</v>
      </c>
      <c r="I1479" s="111">
        <v>18103.099999999999</v>
      </c>
      <c r="J1479" s="111">
        <v>18103.099999999999</v>
      </c>
      <c r="K1479" s="109">
        <v>895</v>
      </c>
      <c r="L1479" s="110">
        <f t="shared" si="407"/>
        <v>423391.30000000005</v>
      </c>
      <c r="M1479" s="108"/>
      <c r="N1479" s="108"/>
      <c r="O1479" s="108"/>
      <c r="P1479" s="110">
        <f>'Форма 2'!C1479-M1479-N1479-O1479</f>
        <v>423391.30000000005</v>
      </c>
      <c r="Q1479" s="111">
        <f t="shared" si="408"/>
        <v>23.387778888698627</v>
      </c>
      <c r="R1479" s="111">
        <f t="shared" si="409"/>
        <v>23.387778888698627</v>
      </c>
      <c r="S1479" s="112" t="s">
        <v>1280</v>
      </c>
      <c r="T1479" s="107" t="s">
        <v>92</v>
      </c>
      <c r="U1479" s="217"/>
      <c r="V1479" s="85"/>
      <c r="W1479" s="85"/>
      <c r="X1479" s="85"/>
      <c r="Y1479" s="85"/>
      <c r="Z1479" s="85"/>
      <c r="AA1479" s="85"/>
      <c r="AB1479" s="86"/>
      <c r="AC1479" s="86"/>
      <c r="AD1479" s="85"/>
      <c r="AE1479" s="85"/>
      <c r="AF1479" s="85"/>
      <c r="AG1479" s="85"/>
      <c r="AH1479" s="85"/>
      <c r="AI1479" s="85"/>
      <c r="AJ1479" s="85">
        <v>1</v>
      </c>
    </row>
    <row r="1480" spans="1:36" ht="16.5" thickTop="1" thickBot="1">
      <c r="A1480" s="105">
        <f t="shared" si="406"/>
        <v>47</v>
      </c>
      <c r="B1480" s="195" t="s">
        <v>494</v>
      </c>
      <c r="C1480" s="130">
        <v>2004</v>
      </c>
      <c r="D1480" s="107"/>
      <c r="E1480" s="131" t="s">
        <v>80</v>
      </c>
      <c r="F1480" s="107">
        <v>10</v>
      </c>
      <c r="G1480" s="105">
        <v>3</v>
      </c>
      <c r="H1480" s="111">
        <v>10479</v>
      </c>
      <c r="I1480" s="111">
        <v>9388.3700000000008</v>
      </c>
      <c r="J1480" s="111">
        <v>8934.27</v>
      </c>
      <c r="K1480" s="109">
        <v>302</v>
      </c>
      <c r="L1480" s="110">
        <f t="shared" si="407"/>
        <v>5913299.6999999993</v>
      </c>
      <c r="M1480" s="108"/>
      <c r="N1480" s="108"/>
      <c r="O1480" s="108"/>
      <c r="P1480" s="110">
        <f>'Форма 2'!C1480-M1480-N1480-O1480</f>
        <v>5913299.6999999993</v>
      </c>
      <c r="Q1480" s="111">
        <f t="shared" si="408"/>
        <v>629.85371262530111</v>
      </c>
      <c r="R1480" s="111">
        <f t="shared" si="409"/>
        <v>629.85371262530111</v>
      </c>
      <c r="S1480" s="112" t="s">
        <v>1280</v>
      </c>
      <c r="T1480" s="107" t="s">
        <v>92</v>
      </c>
      <c r="U1480" s="217"/>
      <c r="V1480" s="85"/>
      <c r="W1480" s="85"/>
      <c r="X1480" s="85"/>
      <c r="Y1480" s="85"/>
      <c r="Z1480" s="85"/>
      <c r="AA1480" s="85"/>
      <c r="AB1480" s="86"/>
      <c r="AC1480" s="86"/>
      <c r="AD1480" s="85"/>
      <c r="AE1480" s="85"/>
      <c r="AF1480" s="85"/>
      <c r="AG1480" s="85"/>
      <c r="AH1480" s="85">
        <v>1</v>
      </c>
      <c r="AI1480" s="85"/>
      <c r="AJ1480" s="85"/>
    </row>
    <row r="1481" spans="1:36" ht="16.5" thickTop="1" thickBot="1">
      <c r="A1481" s="105">
        <f t="shared" si="406"/>
        <v>48</v>
      </c>
      <c r="B1481" s="114" t="s">
        <v>501</v>
      </c>
      <c r="C1481" s="243">
        <v>1987</v>
      </c>
      <c r="D1481" s="107"/>
      <c r="E1481" s="244" t="s">
        <v>239</v>
      </c>
      <c r="F1481" s="107">
        <v>9</v>
      </c>
      <c r="G1481" s="107">
        <v>5</v>
      </c>
      <c r="H1481" s="111">
        <v>13740.4</v>
      </c>
      <c r="I1481" s="111">
        <v>12016.4</v>
      </c>
      <c r="J1481" s="111">
        <v>12003.3</v>
      </c>
      <c r="K1481" s="122">
        <v>535</v>
      </c>
      <c r="L1481" s="110">
        <f t="shared" ref="L1481" si="436">SUM(M1481:P1481)</f>
        <v>248167.25</v>
      </c>
      <c r="M1481" s="108"/>
      <c r="N1481" s="108"/>
      <c r="O1481" s="108"/>
      <c r="P1481" s="110">
        <f>'Форма 2'!C1481-M1481-N1481-O1481</f>
        <v>248167.25</v>
      </c>
      <c r="Q1481" s="111">
        <f t="shared" ref="Q1481" si="437">L1481/I1481</f>
        <v>20.652379248360575</v>
      </c>
      <c r="R1481" s="111">
        <f t="shared" ref="R1481" si="438">Q1481</f>
        <v>20.652379248360575</v>
      </c>
      <c r="S1481" s="112" t="s">
        <v>1280</v>
      </c>
      <c r="T1481" s="107" t="s">
        <v>92</v>
      </c>
      <c r="U1481" s="219"/>
      <c r="V1481" s="153"/>
      <c r="W1481" s="153"/>
      <c r="X1481" s="153"/>
      <c r="Y1481" s="153"/>
      <c r="Z1481" s="153"/>
      <c r="AA1481" s="153"/>
      <c r="AB1481" s="86"/>
      <c r="AC1481" s="86"/>
      <c r="AD1481" s="153"/>
      <c r="AE1481" s="153"/>
      <c r="AF1481" s="153"/>
      <c r="AG1481" s="85" t="s">
        <v>24</v>
      </c>
      <c r="AH1481" s="153"/>
      <c r="AI1481" s="153"/>
      <c r="AJ1481" s="153"/>
    </row>
    <row r="1482" spans="1:36" ht="16.5" thickTop="1" thickBot="1">
      <c r="A1482" s="105">
        <f t="shared" si="406"/>
        <v>49</v>
      </c>
      <c r="B1482" s="195" t="s">
        <v>1565</v>
      </c>
      <c r="C1482" s="130">
        <v>1970</v>
      </c>
      <c r="D1482" s="107"/>
      <c r="E1482" s="131" t="s">
        <v>212</v>
      </c>
      <c r="F1482" s="107">
        <v>5</v>
      </c>
      <c r="G1482" s="105">
        <v>4</v>
      </c>
      <c r="H1482" s="111">
        <v>2726</v>
      </c>
      <c r="I1482" s="111">
        <v>1863</v>
      </c>
      <c r="J1482" s="111">
        <v>1863</v>
      </c>
      <c r="K1482" s="109">
        <v>112</v>
      </c>
      <c r="L1482" s="110">
        <f t="shared" si="407"/>
        <v>13309313.359999999</v>
      </c>
      <c r="M1482" s="108"/>
      <c r="N1482" s="108"/>
      <c r="O1482" s="108"/>
      <c r="P1482" s="110">
        <f>'Форма 2'!C1482-M1482-N1482-O1482</f>
        <v>13309313.359999999</v>
      </c>
      <c r="Q1482" s="111">
        <f t="shared" si="408"/>
        <v>7144.0222007514758</v>
      </c>
      <c r="R1482" s="111">
        <f t="shared" si="409"/>
        <v>7144.0222007514758</v>
      </c>
      <c r="S1482" s="112" t="s">
        <v>1280</v>
      </c>
      <c r="T1482" s="107" t="s">
        <v>92</v>
      </c>
      <c r="U1482" s="217"/>
      <c r="V1482" s="85"/>
      <c r="W1482" s="85"/>
      <c r="X1482" s="85"/>
      <c r="Y1482" s="85"/>
      <c r="Z1482" s="85"/>
      <c r="AA1482" s="85"/>
      <c r="AB1482" s="86"/>
      <c r="AC1482" s="86"/>
      <c r="AD1482" s="85"/>
      <c r="AE1482" s="85">
        <v>1</v>
      </c>
      <c r="AF1482" s="85"/>
      <c r="AG1482" s="85"/>
      <c r="AH1482" s="85"/>
      <c r="AI1482" s="85"/>
      <c r="AJ1482" s="85"/>
    </row>
    <row r="1483" spans="1:36" ht="16.5" thickTop="1" thickBot="1">
      <c r="A1483" s="105">
        <f>A1482+1</f>
        <v>50</v>
      </c>
      <c r="B1483" s="195" t="s">
        <v>1566</v>
      </c>
      <c r="C1483" s="130">
        <v>1969</v>
      </c>
      <c r="D1483" s="107"/>
      <c r="E1483" s="131" t="s">
        <v>212</v>
      </c>
      <c r="F1483" s="107">
        <v>5</v>
      </c>
      <c r="G1483" s="105">
        <v>8</v>
      </c>
      <c r="H1483" s="111">
        <v>5782.1</v>
      </c>
      <c r="I1483" s="111">
        <v>4005.6</v>
      </c>
      <c r="J1483" s="111">
        <v>4005.6</v>
      </c>
      <c r="K1483" s="109">
        <v>272</v>
      </c>
      <c r="L1483" s="110">
        <f>SUM(M1483:P1483)</f>
        <v>3497931.5700000003</v>
      </c>
      <c r="M1483" s="108"/>
      <c r="N1483" s="108"/>
      <c r="O1483" s="108"/>
      <c r="P1483" s="110">
        <f>'Форма 2'!C1483-M1483-N1483-O1483</f>
        <v>3497931.5700000003</v>
      </c>
      <c r="Q1483" s="111">
        <f>L1483/I1483</f>
        <v>873.26032804074305</v>
      </c>
      <c r="R1483" s="111">
        <f>Q1483</f>
        <v>873.26032804074305</v>
      </c>
      <c r="S1483" s="112" t="s">
        <v>1280</v>
      </c>
      <c r="T1483" s="107" t="s">
        <v>82</v>
      </c>
      <c r="U1483" s="217"/>
      <c r="V1483" s="85"/>
      <c r="W1483" s="85">
        <v>1</v>
      </c>
      <c r="X1483" s="85"/>
      <c r="Y1483" s="85"/>
      <c r="Z1483" s="85"/>
      <c r="AA1483" s="85"/>
      <c r="AB1483" s="86"/>
      <c r="AC1483" s="86"/>
      <c r="AD1483" s="85"/>
      <c r="AE1483" s="85"/>
      <c r="AF1483" s="85"/>
      <c r="AG1483" s="85"/>
      <c r="AH1483" s="85"/>
      <c r="AI1483" s="85"/>
      <c r="AJ1483" s="85"/>
    </row>
    <row r="1484" spans="1:36" ht="16.5" thickTop="1" thickBot="1">
      <c r="A1484" s="105">
        <f>A1483+1</f>
        <v>51</v>
      </c>
      <c r="B1484" s="114" t="s">
        <v>509</v>
      </c>
      <c r="C1484" s="243">
        <v>1986</v>
      </c>
      <c r="D1484" s="107"/>
      <c r="E1484" s="244" t="s">
        <v>212</v>
      </c>
      <c r="F1484" s="107">
        <v>9</v>
      </c>
      <c r="G1484" s="107">
        <v>2</v>
      </c>
      <c r="H1484" s="111">
        <v>4011.7</v>
      </c>
      <c r="I1484" s="111">
        <v>2442.8000000000002</v>
      </c>
      <c r="J1484" s="111">
        <v>2442.8000000000002</v>
      </c>
      <c r="K1484" s="122">
        <v>120</v>
      </c>
      <c r="L1484" s="110">
        <f>SUM(M1484:P1484)</f>
        <v>5557017.8399999999</v>
      </c>
      <c r="M1484" s="108"/>
      <c r="N1484" s="108"/>
      <c r="O1484" s="108"/>
      <c r="P1484" s="110">
        <f>'Форма 2'!C1484-M1484-N1484-O1484</f>
        <v>5557017.8399999999</v>
      </c>
      <c r="Q1484" s="111">
        <f>L1484/I1484</f>
        <v>2274.8558375634516</v>
      </c>
      <c r="R1484" s="111">
        <f>Q1484</f>
        <v>2274.8558375634516</v>
      </c>
      <c r="S1484" s="112" t="s">
        <v>1280</v>
      </c>
      <c r="T1484" s="107" t="s">
        <v>92</v>
      </c>
      <c r="U1484" s="219"/>
      <c r="V1484" s="153"/>
      <c r="W1484" s="153"/>
      <c r="X1484" s="153"/>
      <c r="Y1484" s="153"/>
      <c r="Z1484" s="153"/>
      <c r="AA1484" s="153"/>
      <c r="AB1484" s="178">
        <v>2</v>
      </c>
      <c r="AC1484" s="167">
        <f>2778508.92*AB1484</f>
        <v>5557017.8399999999</v>
      </c>
      <c r="AD1484" s="153"/>
      <c r="AE1484" s="153"/>
      <c r="AF1484" s="153"/>
      <c r="AG1484" s="85"/>
      <c r="AH1484" s="153"/>
      <c r="AI1484" s="153"/>
      <c r="AJ1484" s="153"/>
    </row>
    <row r="1485" spans="1:36" ht="16.5" thickTop="1" thickBot="1">
      <c r="A1485" s="105">
        <f t="shared" ref="A1485:A1486" si="439">A1484+1</f>
        <v>52</v>
      </c>
      <c r="B1485" s="114" t="s">
        <v>5069</v>
      </c>
      <c r="C1485" s="243">
        <v>1989</v>
      </c>
      <c r="D1485" s="107"/>
      <c r="E1485" s="244" t="s">
        <v>94</v>
      </c>
      <c r="F1485" s="107">
        <v>5</v>
      </c>
      <c r="G1485" s="107">
        <v>6</v>
      </c>
      <c r="H1485" s="111">
        <v>4521.5</v>
      </c>
      <c r="I1485" s="111">
        <v>4521.5</v>
      </c>
      <c r="J1485" s="111">
        <v>3843.6</v>
      </c>
      <c r="K1485" s="122">
        <v>143</v>
      </c>
      <c r="L1485" s="110">
        <f>SUM(M1485:P1485)</f>
        <v>20362665.680000003</v>
      </c>
      <c r="M1485" s="108"/>
      <c r="N1485" s="108"/>
      <c r="O1485" s="108"/>
      <c r="P1485" s="110">
        <f>'Форма 2'!C1485-M1485-N1485-O1485</f>
        <v>20362665.680000003</v>
      </c>
      <c r="Q1485" s="111">
        <f>L1485/I1485</f>
        <v>4503.5200000000004</v>
      </c>
      <c r="R1485" s="111">
        <f>Q1485</f>
        <v>4503.5200000000004</v>
      </c>
      <c r="S1485" s="112" t="s">
        <v>1280</v>
      </c>
      <c r="T1485" s="107" t="s">
        <v>92</v>
      </c>
      <c r="U1485" s="219"/>
      <c r="V1485" s="153"/>
      <c r="W1485" s="153"/>
      <c r="X1485" s="153"/>
      <c r="Y1485" s="153"/>
      <c r="Z1485" s="153"/>
      <c r="AA1485" s="153"/>
      <c r="AB1485" s="86"/>
      <c r="AC1485" s="86"/>
      <c r="AD1485" s="153">
        <v>1</v>
      </c>
      <c r="AE1485" s="153"/>
      <c r="AF1485" s="153"/>
      <c r="AG1485" s="85"/>
      <c r="AH1485" s="153"/>
      <c r="AI1485" s="153"/>
      <c r="AJ1485" s="153"/>
    </row>
    <row r="1486" spans="1:36" ht="16.5" thickTop="1" thickBot="1">
      <c r="A1486" s="105">
        <f t="shared" si="439"/>
        <v>53</v>
      </c>
      <c r="B1486" s="195" t="s">
        <v>1567</v>
      </c>
      <c r="C1486" s="130">
        <v>1985</v>
      </c>
      <c r="D1486" s="107"/>
      <c r="E1486" s="131" t="s">
        <v>239</v>
      </c>
      <c r="F1486" s="107">
        <v>5</v>
      </c>
      <c r="G1486" s="105">
        <v>4</v>
      </c>
      <c r="H1486" s="111">
        <v>2909</v>
      </c>
      <c r="I1486" s="111">
        <v>2625.5</v>
      </c>
      <c r="J1486" s="111">
        <v>2625.5</v>
      </c>
      <c r="K1486" s="109">
        <v>151</v>
      </c>
      <c r="L1486" s="110">
        <f>SUM(M1486:P1486)</f>
        <v>13100739.680000002</v>
      </c>
      <c r="M1486" s="108"/>
      <c r="N1486" s="108"/>
      <c r="O1486" s="108"/>
      <c r="P1486" s="110">
        <f>'Форма 2'!C1486-M1486-N1486-O1486</f>
        <v>13100739.680000002</v>
      </c>
      <c r="Q1486" s="111">
        <f>L1486/I1486</f>
        <v>4989.8075338030858</v>
      </c>
      <c r="R1486" s="111">
        <f>Q1486</f>
        <v>4989.8075338030858</v>
      </c>
      <c r="S1486" s="112" t="s">
        <v>1280</v>
      </c>
      <c r="T1486" s="107" t="s">
        <v>92</v>
      </c>
      <c r="U1486" s="217"/>
      <c r="V1486" s="85"/>
      <c r="W1486" s="85"/>
      <c r="X1486" s="85"/>
      <c r="Y1486" s="85"/>
      <c r="Z1486" s="85"/>
      <c r="AA1486" s="85"/>
      <c r="AB1486" s="86"/>
      <c r="AC1486" s="86"/>
      <c r="AD1486" s="85">
        <v>1</v>
      </c>
      <c r="AE1486" s="85"/>
      <c r="AF1486" s="85"/>
      <c r="AG1486" s="85"/>
      <c r="AH1486" s="85"/>
      <c r="AI1486" s="85"/>
      <c r="AJ1486" s="85"/>
    </row>
    <row r="1487" spans="1:36" ht="16.5" thickTop="1" thickBot="1">
      <c r="A1487" s="105">
        <f>A1486+1</f>
        <v>54</v>
      </c>
      <c r="B1487" s="195" t="s">
        <v>1568</v>
      </c>
      <c r="C1487" s="130">
        <v>2011</v>
      </c>
      <c r="D1487" s="107"/>
      <c r="E1487" s="131" t="s">
        <v>80</v>
      </c>
      <c r="F1487" s="107">
        <v>10</v>
      </c>
      <c r="G1487" s="105">
        <v>3</v>
      </c>
      <c r="H1487" s="111">
        <v>8657.7000000000007</v>
      </c>
      <c r="I1487" s="111">
        <v>4808.6000000000004</v>
      </c>
      <c r="J1487" s="111">
        <v>4808.6000000000004</v>
      </c>
      <c r="K1487" s="109">
        <v>357</v>
      </c>
      <c r="L1487" s="110">
        <f t="shared" si="407"/>
        <v>8600386.0260000005</v>
      </c>
      <c r="M1487" s="108"/>
      <c r="N1487" s="108"/>
      <c r="O1487" s="108"/>
      <c r="P1487" s="110">
        <f>'Форма 2'!C1487-M1487-N1487-O1487</f>
        <v>8600386.0260000005</v>
      </c>
      <c r="Q1487" s="111">
        <f>L1487/I1487</f>
        <v>1788.5426165619931</v>
      </c>
      <c r="R1487" s="111">
        <f>Q1487</f>
        <v>1788.5426165619931</v>
      </c>
      <c r="S1487" s="112" t="s">
        <v>1280</v>
      </c>
      <c r="T1487" s="107" t="s">
        <v>82</v>
      </c>
      <c r="U1487" s="217"/>
      <c r="V1487" s="85"/>
      <c r="W1487" s="85"/>
      <c r="X1487" s="85"/>
      <c r="Y1487" s="85"/>
      <c r="Z1487" s="85">
        <v>1</v>
      </c>
      <c r="AA1487" s="85"/>
      <c r="AB1487" s="86"/>
      <c r="AC1487" s="86"/>
      <c r="AD1487" s="85"/>
      <c r="AE1487" s="85"/>
      <c r="AF1487" s="85"/>
      <c r="AG1487" s="85"/>
      <c r="AH1487" s="85">
        <v>1</v>
      </c>
      <c r="AI1487" s="85"/>
      <c r="AJ1487" s="85"/>
    </row>
    <row r="1488" spans="1:36" ht="16.5" thickTop="1" thickBot="1">
      <c r="A1488" s="105">
        <f t="shared" si="406"/>
        <v>55</v>
      </c>
      <c r="B1488" s="195" t="s">
        <v>525</v>
      </c>
      <c r="C1488" s="130">
        <v>1985</v>
      </c>
      <c r="D1488" s="107"/>
      <c r="E1488" s="131" t="s">
        <v>239</v>
      </c>
      <c r="F1488" s="107">
        <v>5</v>
      </c>
      <c r="G1488" s="105">
        <v>4</v>
      </c>
      <c r="H1488" s="111">
        <v>2918.6</v>
      </c>
      <c r="I1488" s="111">
        <v>2591.6</v>
      </c>
      <c r="J1488" s="111">
        <v>2591.6</v>
      </c>
      <c r="K1488" s="109">
        <v>131</v>
      </c>
      <c r="L1488" s="110">
        <f t="shared" si="407"/>
        <v>13143973.472000001</v>
      </c>
      <c r="M1488" s="108"/>
      <c r="N1488" s="108"/>
      <c r="O1488" s="108"/>
      <c r="P1488" s="110">
        <f>'Форма 2'!C1488-M1488-N1488-O1488</f>
        <v>13143973.472000001</v>
      </c>
      <c r="Q1488" s="111">
        <f t="shared" ref="Q1488" si="440">L1488/I1488</f>
        <v>5071.7600987806763</v>
      </c>
      <c r="R1488" s="111">
        <f t="shared" ref="R1488" si="441">Q1488</f>
        <v>5071.7600987806763</v>
      </c>
      <c r="S1488" s="112" t="s">
        <v>1280</v>
      </c>
      <c r="T1488" s="107" t="s">
        <v>92</v>
      </c>
      <c r="U1488" s="217"/>
      <c r="V1488" s="85"/>
      <c r="W1488" s="85"/>
      <c r="X1488" s="85"/>
      <c r="Y1488" s="85"/>
      <c r="Z1488" s="85"/>
      <c r="AA1488" s="85"/>
      <c r="AB1488" s="86"/>
      <c r="AC1488" s="86"/>
      <c r="AD1488" s="85">
        <v>1</v>
      </c>
      <c r="AE1488" s="85"/>
      <c r="AF1488" s="85"/>
      <c r="AG1488" s="85"/>
      <c r="AH1488" s="85"/>
      <c r="AI1488" s="85"/>
      <c r="AJ1488" s="85"/>
    </row>
    <row r="1489" spans="1:36" ht="16.5" thickTop="1" thickBot="1">
      <c r="A1489" s="105">
        <f t="shared" si="406"/>
        <v>56</v>
      </c>
      <c r="B1489" s="195" t="s">
        <v>542</v>
      </c>
      <c r="C1489" s="130">
        <v>1979</v>
      </c>
      <c r="D1489" s="107"/>
      <c r="E1489" s="131" t="s">
        <v>94</v>
      </c>
      <c r="F1489" s="107">
        <v>9</v>
      </c>
      <c r="G1489" s="105">
        <v>3</v>
      </c>
      <c r="H1489" s="111">
        <v>5539.2</v>
      </c>
      <c r="I1489" s="111">
        <v>5458.6</v>
      </c>
      <c r="J1489" s="111">
        <v>4963</v>
      </c>
      <c r="K1489" s="109">
        <v>174</v>
      </c>
      <c r="L1489" s="110">
        <f t="shared" si="407"/>
        <v>27246770.879999999</v>
      </c>
      <c r="M1489" s="108"/>
      <c r="N1489" s="108"/>
      <c r="O1489" s="108"/>
      <c r="P1489" s="110">
        <f>'Форма 2'!C1489-M1489-N1489-O1489</f>
        <v>27246770.879999999</v>
      </c>
      <c r="Q1489" s="111">
        <f t="shared" si="408"/>
        <v>4991.5309566555525</v>
      </c>
      <c r="R1489" s="111">
        <f t="shared" si="409"/>
        <v>4991.5309566555525</v>
      </c>
      <c r="S1489" s="112" t="s">
        <v>1280</v>
      </c>
      <c r="T1489" s="107" t="s">
        <v>82</v>
      </c>
      <c r="U1489" s="217">
        <v>1</v>
      </c>
      <c r="V1489" s="85">
        <v>1</v>
      </c>
      <c r="W1489" s="85"/>
      <c r="X1489" s="85">
        <v>1</v>
      </c>
      <c r="Y1489" s="85">
        <v>1</v>
      </c>
      <c r="Z1489" s="85">
        <v>1</v>
      </c>
      <c r="AA1489" s="85"/>
      <c r="AB1489" s="86"/>
      <c r="AC1489" s="86"/>
      <c r="AD1489" s="85"/>
      <c r="AE1489" s="85"/>
      <c r="AF1489" s="85"/>
      <c r="AG1489" s="85"/>
      <c r="AH1489" s="85"/>
      <c r="AI1489" s="85"/>
      <c r="AJ1489" s="85"/>
    </row>
    <row r="1490" spans="1:36" ht="16.5" thickTop="1" thickBot="1">
      <c r="A1490" s="105">
        <f t="shared" si="406"/>
        <v>57</v>
      </c>
      <c r="B1490" s="114" t="s">
        <v>541</v>
      </c>
      <c r="C1490" s="243">
        <v>1960</v>
      </c>
      <c r="D1490" s="107"/>
      <c r="E1490" s="244" t="s">
        <v>94</v>
      </c>
      <c r="F1490" s="107">
        <v>5</v>
      </c>
      <c r="G1490" s="107">
        <v>2</v>
      </c>
      <c r="H1490" s="111">
        <v>5176.3999999999996</v>
      </c>
      <c r="I1490" s="111">
        <v>3191.7</v>
      </c>
      <c r="J1490" s="111">
        <v>3143.1861599999997</v>
      </c>
      <c r="K1490" s="122">
        <v>102</v>
      </c>
      <c r="L1490" s="110">
        <f t="shared" ref="L1490" si="442">SUM(M1490:P1490)</f>
        <v>1827942.1319999998</v>
      </c>
      <c r="M1490" s="108"/>
      <c r="N1490" s="108"/>
      <c r="O1490" s="108"/>
      <c r="P1490" s="110">
        <f>'Форма 2'!C1490-M1490-N1490-O1490</f>
        <v>1827942.1319999998</v>
      </c>
      <c r="Q1490" s="111">
        <f t="shared" ref="Q1490" si="443">L1490/I1490</f>
        <v>572.71740201146724</v>
      </c>
      <c r="R1490" s="111">
        <f t="shared" ref="R1490" si="444">Q1490</f>
        <v>572.71740201146724</v>
      </c>
      <c r="S1490" s="112" t="s">
        <v>1280</v>
      </c>
      <c r="T1490" s="107" t="s">
        <v>82</v>
      </c>
      <c r="U1490" s="219"/>
      <c r="V1490" s="153"/>
      <c r="W1490" s="153"/>
      <c r="X1490" s="153"/>
      <c r="Y1490" s="153"/>
      <c r="Z1490" s="153"/>
      <c r="AA1490" s="153"/>
      <c r="AB1490" s="86"/>
      <c r="AC1490" s="86"/>
      <c r="AD1490" s="153"/>
      <c r="AE1490" s="153"/>
      <c r="AF1490" s="153"/>
      <c r="AG1490" s="85"/>
      <c r="AH1490" s="153"/>
      <c r="AI1490" s="153">
        <v>1</v>
      </c>
      <c r="AJ1490" s="153"/>
    </row>
    <row r="1491" spans="1:36" ht="16.5" thickTop="1" thickBot="1">
      <c r="A1491" s="105">
        <f t="shared" ref="A1491:A1497" si="445">A1490+1</f>
        <v>58</v>
      </c>
      <c r="B1491" s="114" t="s">
        <v>1569</v>
      </c>
      <c r="C1491" s="107">
        <v>1959</v>
      </c>
      <c r="D1491" s="107"/>
      <c r="E1491" s="114" t="s">
        <v>94</v>
      </c>
      <c r="F1491" s="107">
        <v>5</v>
      </c>
      <c r="G1491" s="107">
        <v>3</v>
      </c>
      <c r="H1491" s="111">
        <v>4012.2</v>
      </c>
      <c r="I1491" s="111">
        <v>2422.8000000000002</v>
      </c>
      <c r="J1491" s="111">
        <v>2252.7194400000003</v>
      </c>
      <c r="K1491" s="122">
        <v>98</v>
      </c>
      <c r="L1491" s="110">
        <f t="shared" ref="L1491:L1497" si="446">SUM(M1491:P1491)</f>
        <v>20733284.232000001</v>
      </c>
      <c r="M1491" s="108"/>
      <c r="N1491" s="108"/>
      <c r="O1491" s="108"/>
      <c r="P1491" s="110">
        <f>'Форма 2'!C1491-M1491-N1491-O1491</f>
        <v>20733284.232000001</v>
      </c>
      <c r="Q1491" s="111">
        <f t="shared" ref="Q1491:Q1497" si="447">L1491/I1491</f>
        <v>8557.5715007429426</v>
      </c>
      <c r="R1491" s="111">
        <f t="shared" ref="R1491:R1497" si="448">Q1491</f>
        <v>8557.5715007429426</v>
      </c>
      <c r="S1491" s="112" t="s">
        <v>1280</v>
      </c>
      <c r="T1491" s="107" t="s">
        <v>82</v>
      </c>
      <c r="U1491" s="217">
        <v>1</v>
      </c>
      <c r="V1491" s="85">
        <v>1</v>
      </c>
      <c r="W1491" s="85">
        <v>1</v>
      </c>
      <c r="X1491" s="85">
        <v>1</v>
      </c>
      <c r="Y1491" s="85">
        <v>1</v>
      </c>
      <c r="Z1491" s="85">
        <v>1</v>
      </c>
      <c r="AA1491" s="85"/>
      <c r="AB1491" s="86"/>
      <c r="AC1491" s="86"/>
      <c r="AD1491" s="85"/>
      <c r="AE1491" s="85"/>
      <c r="AF1491" s="85"/>
      <c r="AG1491" s="85"/>
      <c r="AH1491" s="85"/>
      <c r="AI1491" s="85"/>
      <c r="AJ1491" s="85"/>
    </row>
    <row r="1492" spans="1:36" ht="16.5" thickTop="1" thickBot="1">
      <c r="A1492" s="105">
        <f>A1491+1</f>
        <v>59</v>
      </c>
      <c r="B1492" s="114" t="s">
        <v>5167</v>
      </c>
      <c r="C1492" s="107">
        <v>1979</v>
      </c>
      <c r="D1492" s="107"/>
      <c r="E1492" s="114" t="s">
        <v>91</v>
      </c>
      <c r="F1492" s="107">
        <v>9</v>
      </c>
      <c r="G1492" s="107">
        <v>2</v>
      </c>
      <c r="H1492" s="111">
        <v>3685.6</v>
      </c>
      <c r="I1492" s="111">
        <v>3685.6</v>
      </c>
      <c r="J1492" s="111">
        <v>3640.8</v>
      </c>
      <c r="K1492" s="122"/>
      <c r="L1492" s="110">
        <f t="shared" ref="L1492" si="449">SUM(M1492:P1492)</f>
        <v>3695035.1359999999</v>
      </c>
      <c r="M1492" s="108"/>
      <c r="N1492" s="108"/>
      <c r="O1492" s="108"/>
      <c r="P1492" s="110">
        <f>'Форма 2'!C1492-M1492-N1492-O1492</f>
        <v>3695035.1359999999</v>
      </c>
      <c r="Q1492" s="111">
        <f t="shared" ref="Q1492" si="450">L1492/I1492</f>
        <v>1002.5600000000001</v>
      </c>
      <c r="R1492" s="111">
        <f t="shared" ref="R1492" si="451">Q1492</f>
        <v>1002.5600000000001</v>
      </c>
      <c r="S1492" s="112" t="s">
        <v>1280</v>
      </c>
      <c r="T1492" s="107" t="s">
        <v>92</v>
      </c>
      <c r="U1492" s="219">
        <v>1</v>
      </c>
      <c r="V1492" s="153"/>
      <c r="W1492" s="153"/>
      <c r="X1492" s="153"/>
      <c r="Y1492" s="153"/>
      <c r="Z1492" s="153"/>
      <c r="AA1492" s="153"/>
      <c r="AB1492" s="86"/>
      <c r="AC1492" s="86"/>
      <c r="AD1492" s="153"/>
      <c r="AE1492" s="153"/>
      <c r="AF1492" s="153"/>
      <c r="AG1492" s="85"/>
      <c r="AH1492" s="153"/>
      <c r="AI1492" s="153"/>
      <c r="AJ1492" s="153"/>
    </row>
    <row r="1493" spans="1:36" ht="16.5" thickTop="1" thickBot="1">
      <c r="A1493" s="105">
        <f>A1492+1</f>
        <v>60</v>
      </c>
      <c r="B1493" s="114" t="s">
        <v>563</v>
      </c>
      <c r="C1493" s="243">
        <v>1992</v>
      </c>
      <c r="D1493" s="107"/>
      <c r="E1493" s="244" t="s">
        <v>91</v>
      </c>
      <c r="F1493" s="107">
        <v>10</v>
      </c>
      <c r="G1493" s="107">
        <v>2</v>
      </c>
      <c r="H1493" s="111">
        <v>4610.3999999999996</v>
      </c>
      <c r="I1493" s="111">
        <v>4200</v>
      </c>
      <c r="J1493" s="111">
        <v>4200</v>
      </c>
      <c r="K1493" s="122">
        <v>170</v>
      </c>
      <c r="L1493" s="110">
        <f t="shared" si="446"/>
        <v>398164.77</v>
      </c>
      <c r="M1493" s="108"/>
      <c r="N1493" s="108"/>
      <c r="O1493" s="108"/>
      <c r="P1493" s="110">
        <f>'Форма 2'!C1493-M1493-N1493-O1493</f>
        <v>398164.77</v>
      </c>
      <c r="Q1493" s="111">
        <f t="shared" si="447"/>
        <v>94.801135714285721</v>
      </c>
      <c r="R1493" s="111">
        <f t="shared" si="448"/>
        <v>94.801135714285721</v>
      </c>
      <c r="S1493" s="112" t="s">
        <v>1280</v>
      </c>
      <c r="T1493" s="107" t="s">
        <v>92</v>
      </c>
      <c r="U1493" s="219"/>
      <c r="V1493" s="153"/>
      <c r="W1493" s="153"/>
      <c r="X1493" s="153"/>
      <c r="Y1493" s="153"/>
      <c r="Z1493" s="153"/>
      <c r="AA1493" s="153"/>
      <c r="AB1493" s="86"/>
      <c r="AC1493" s="86"/>
      <c r="AD1493" s="153"/>
      <c r="AE1493" s="153"/>
      <c r="AF1493" s="153"/>
      <c r="AG1493" s="85" t="s">
        <v>5105</v>
      </c>
      <c r="AH1493" s="153"/>
      <c r="AI1493" s="153"/>
      <c r="AJ1493" s="153"/>
    </row>
    <row r="1494" spans="1:36" ht="16.5" thickTop="1" thickBot="1">
      <c r="A1494" s="105">
        <f t="shared" si="445"/>
        <v>61</v>
      </c>
      <c r="B1494" s="195" t="s">
        <v>1570</v>
      </c>
      <c r="C1494" s="130">
        <v>1956</v>
      </c>
      <c r="D1494" s="107"/>
      <c r="E1494" s="131" t="s">
        <v>80</v>
      </c>
      <c r="F1494" s="107">
        <v>3</v>
      </c>
      <c r="G1494" s="105">
        <v>3</v>
      </c>
      <c r="H1494" s="111">
        <v>2217</v>
      </c>
      <c r="I1494" s="111">
        <v>1512.4</v>
      </c>
      <c r="J1494" s="111">
        <v>1512.4</v>
      </c>
      <c r="K1494" s="109">
        <v>55</v>
      </c>
      <c r="L1494" s="110">
        <f t="shared" si="446"/>
        <v>4307010.2399999993</v>
      </c>
      <c r="M1494" s="108"/>
      <c r="N1494" s="108"/>
      <c r="O1494" s="108"/>
      <c r="P1494" s="110">
        <f>'Форма 2'!C1494-M1494-N1494-O1494</f>
        <v>4307010.2399999993</v>
      </c>
      <c r="Q1494" s="111">
        <f t="shared" si="447"/>
        <v>2847.798360222163</v>
      </c>
      <c r="R1494" s="111">
        <f t="shared" si="448"/>
        <v>2847.798360222163</v>
      </c>
      <c r="S1494" s="112" t="s">
        <v>1280</v>
      </c>
      <c r="T1494" s="107" t="s">
        <v>82</v>
      </c>
      <c r="U1494" s="217"/>
      <c r="V1494" s="85"/>
      <c r="W1494" s="85"/>
      <c r="X1494" s="85"/>
      <c r="Y1494" s="85"/>
      <c r="Z1494" s="85">
        <v>1</v>
      </c>
      <c r="AA1494" s="85"/>
      <c r="AB1494" s="86"/>
      <c r="AC1494" s="86"/>
      <c r="AD1494" s="85"/>
      <c r="AE1494" s="85"/>
      <c r="AF1494" s="85">
        <v>1</v>
      </c>
      <c r="AG1494" s="85"/>
      <c r="AH1494" s="85"/>
      <c r="AI1494" s="85"/>
      <c r="AJ1494" s="85"/>
    </row>
    <row r="1495" spans="1:36" ht="16.5" thickTop="1" thickBot="1">
      <c r="A1495" s="105">
        <f t="shared" si="445"/>
        <v>62</v>
      </c>
      <c r="B1495" s="114" t="s">
        <v>5074</v>
      </c>
      <c r="C1495" s="107">
        <v>2013</v>
      </c>
      <c r="D1495" s="107"/>
      <c r="E1495" s="131" t="s">
        <v>94</v>
      </c>
      <c r="F1495" s="107">
        <v>9</v>
      </c>
      <c r="G1495" s="107">
        <v>1</v>
      </c>
      <c r="H1495" s="111">
        <v>5245</v>
      </c>
      <c r="I1495" s="111">
        <v>5425</v>
      </c>
      <c r="J1495" s="111">
        <v>2975.5</v>
      </c>
      <c r="K1495" s="122"/>
      <c r="L1495" s="110">
        <f t="shared" si="446"/>
        <v>355190.72</v>
      </c>
      <c r="M1495" s="108"/>
      <c r="N1495" s="108"/>
      <c r="O1495" s="108"/>
      <c r="P1495" s="110">
        <f>'Форма 2'!C1495-M1495-N1495-O1495</f>
        <v>355190.72</v>
      </c>
      <c r="Q1495" s="111">
        <f t="shared" si="447"/>
        <v>65.472943778801834</v>
      </c>
      <c r="R1495" s="111">
        <f t="shared" si="448"/>
        <v>65.472943778801834</v>
      </c>
      <c r="S1495" s="112" t="s">
        <v>1280</v>
      </c>
      <c r="T1495" s="107" t="s">
        <v>92</v>
      </c>
      <c r="U1495" s="219"/>
      <c r="V1495" s="153"/>
      <c r="W1495" s="153"/>
      <c r="X1495" s="153"/>
      <c r="Y1495" s="153"/>
      <c r="Z1495" s="153"/>
      <c r="AA1495" s="153"/>
      <c r="AB1495" s="86"/>
      <c r="AC1495" s="86"/>
      <c r="AD1495" s="153"/>
      <c r="AE1495" s="153"/>
      <c r="AF1495" s="153"/>
      <c r="AG1495" s="166" t="s">
        <v>5075</v>
      </c>
      <c r="AH1495" s="153"/>
      <c r="AI1495" s="153"/>
      <c r="AJ1495" s="153"/>
    </row>
    <row r="1496" spans="1:36" ht="16.5" thickTop="1" thickBot="1">
      <c r="A1496" s="105">
        <f t="shared" si="445"/>
        <v>63</v>
      </c>
      <c r="B1496" s="114" t="s">
        <v>569</v>
      </c>
      <c r="C1496" s="243">
        <v>1987</v>
      </c>
      <c r="D1496" s="107"/>
      <c r="E1496" s="244" t="s">
        <v>91</v>
      </c>
      <c r="F1496" s="107">
        <v>5</v>
      </c>
      <c r="G1496" s="107">
        <v>6</v>
      </c>
      <c r="H1496" s="111">
        <v>4484.8999999999996</v>
      </c>
      <c r="I1496" s="111">
        <v>4484.8999999999996</v>
      </c>
      <c r="J1496" s="111">
        <v>3922</v>
      </c>
      <c r="K1496" s="122">
        <v>245</v>
      </c>
      <c r="L1496" s="110">
        <f t="shared" si="446"/>
        <v>280193.26</v>
      </c>
      <c r="M1496" s="108"/>
      <c r="N1496" s="108"/>
      <c r="O1496" s="108"/>
      <c r="P1496" s="110">
        <f>'Форма 2'!C1496-M1496-N1496-O1496</f>
        <v>280193.26</v>
      </c>
      <c r="Q1496" s="111">
        <f t="shared" si="447"/>
        <v>62.474806573167747</v>
      </c>
      <c r="R1496" s="111">
        <f t="shared" si="448"/>
        <v>62.474806573167747</v>
      </c>
      <c r="S1496" s="112" t="s">
        <v>1280</v>
      </c>
      <c r="T1496" s="107" t="s">
        <v>92</v>
      </c>
      <c r="U1496" s="219"/>
      <c r="V1496" s="153"/>
      <c r="W1496" s="153"/>
      <c r="X1496" s="153"/>
      <c r="Y1496" s="153"/>
      <c r="Z1496" s="153"/>
      <c r="AA1496" s="153"/>
      <c r="AB1496" s="86"/>
      <c r="AC1496" s="86"/>
      <c r="AD1496" s="153"/>
      <c r="AE1496" s="153"/>
      <c r="AF1496" s="153"/>
      <c r="AG1496" s="85" t="s">
        <v>24</v>
      </c>
      <c r="AH1496" s="153"/>
      <c r="AI1496" s="153"/>
      <c r="AJ1496" s="153"/>
    </row>
    <row r="1497" spans="1:36" ht="16.5" thickTop="1" thickBot="1">
      <c r="A1497" s="105">
        <f t="shared" si="445"/>
        <v>64</v>
      </c>
      <c r="B1497" s="114" t="s">
        <v>570</v>
      </c>
      <c r="C1497" s="107">
        <v>1987</v>
      </c>
      <c r="D1497" s="107"/>
      <c r="E1497" s="244" t="s">
        <v>91</v>
      </c>
      <c r="F1497" s="107">
        <v>5</v>
      </c>
      <c r="G1497" s="107">
        <v>6</v>
      </c>
      <c r="H1497" s="111">
        <v>4459.2</v>
      </c>
      <c r="I1497" s="111">
        <v>4459.2</v>
      </c>
      <c r="J1497" s="111">
        <v>3895.6</v>
      </c>
      <c r="K1497" s="122">
        <v>225</v>
      </c>
      <c r="L1497" s="110">
        <f t="shared" si="446"/>
        <v>280193.26</v>
      </c>
      <c r="M1497" s="108"/>
      <c r="N1497" s="108"/>
      <c r="O1497" s="108"/>
      <c r="P1497" s="110">
        <f>'Форма 2'!C1497-M1497-N1497-O1497</f>
        <v>280193.26</v>
      </c>
      <c r="Q1497" s="111">
        <f t="shared" si="447"/>
        <v>62.834871725870116</v>
      </c>
      <c r="R1497" s="111">
        <f t="shared" si="448"/>
        <v>62.834871725870116</v>
      </c>
      <c r="S1497" s="112" t="s">
        <v>1280</v>
      </c>
      <c r="T1497" s="107" t="s">
        <v>92</v>
      </c>
      <c r="U1497" s="219"/>
      <c r="V1497" s="153"/>
      <c r="W1497" s="153"/>
      <c r="X1497" s="153"/>
      <c r="Y1497" s="153"/>
      <c r="Z1497" s="153"/>
      <c r="AA1497" s="153"/>
      <c r="AB1497" s="86"/>
      <c r="AC1497" s="86"/>
      <c r="AD1497" s="153"/>
      <c r="AE1497" s="153"/>
      <c r="AF1497" s="153"/>
      <c r="AG1497" s="85" t="s">
        <v>24</v>
      </c>
      <c r="AH1497" s="153"/>
      <c r="AI1497" s="153"/>
      <c r="AJ1497" s="153"/>
    </row>
    <row r="1498" spans="1:36" ht="16.5" thickTop="1" thickBot="1">
      <c r="A1498" s="105">
        <f>A1494+1</f>
        <v>62</v>
      </c>
      <c r="B1498" s="195" t="s">
        <v>581</v>
      </c>
      <c r="C1498" s="130">
        <v>1955</v>
      </c>
      <c r="D1498" s="107"/>
      <c r="E1498" s="131" t="s">
        <v>94</v>
      </c>
      <c r="F1498" s="107">
        <v>5</v>
      </c>
      <c r="G1498" s="105">
        <v>3</v>
      </c>
      <c r="H1498" s="111">
        <v>4936.8</v>
      </c>
      <c r="I1498" s="111">
        <v>3803.1</v>
      </c>
      <c r="J1498" s="111">
        <v>3572.5</v>
      </c>
      <c r="K1498" s="109">
        <v>132</v>
      </c>
      <c r="L1498" s="110">
        <f t="shared" si="407"/>
        <v>5633925.5280000009</v>
      </c>
      <c r="M1498" s="108"/>
      <c r="N1498" s="108"/>
      <c r="O1498" s="108"/>
      <c r="P1498" s="110">
        <f>'Форма 2'!C1498-M1498-N1498-O1498</f>
        <v>5633925.5280000009</v>
      </c>
      <c r="Q1498" s="111">
        <f t="shared" si="408"/>
        <v>1481.4034676974049</v>
      </c>
      <c r="R1498" s="111">
        <f t="shared" si="409"/>
        <v>1481.4034676974049</v>
      </c>
      <c r="S1498" s="112" t="s">
        <v>1280</v>
      </c>
      <c r="T1498" s="107" t="s">
        <v>92</v>
      </c>
      <c r="U1498" s="217"/>
      <c r="V1498" s="85"/>
      <c r="W1498" s="85"/>
      <c r="X1498" s="85">
        <v>1</v>
      </c>
      <c r="Y1498" s="85"/>
      <c r="Z1498" s="85"/>
      <c r="AA1498" s="85"/>
      <c r="AB1498" s="86"/>
      <c r="AC1498" s="86"/>
      <c r="AD1498" s="85"/>
      <c r="AE1498" s="85"/>
      <c r="AF1498" s="85">
        <v>1</v>
      </c>
      <c r="AG1498" s="85"/>
      <c r="AH1498" s="85"/>
      <c r="AI1498" s="85"/>
      <c r="AJ1498" s="85"/>
    </row>
    <row r="1499" spans="1:36" ht="16.5" thickTop="1" thickBot="1">
      <c r="A1499" s="105">
        <f t="shared" si="406"/>
        <v>63</v>
      </c>
      <c r="B1499" s="195" t="s">
        <v>582</v>
      </c>
      <c r="C1499" s="130">
        <v>1955</v>
      </c>
      <c r="D1499" s="107"/>
      <c r="E1499" s="131" t="s">
        <v>94</v>
      </c>
      <c r="F1499" s="107">
        <v>5</v>
      </c>
      <c r="G1499" s="105">
        <v>3</v>
      </c>
      <c r="H1499" s="111">
        <v>4760</v>
      </c>
      <c r="I1499" s="111">
        <v>2978.3</v>
      </c>
      <c r="J1499" s="111">
        <v>2089</v>
      </c>
      <c r="K1499" s="109">
        <v>114</v>
      </c>
      <c r="L1499" s="110">
        <f t="shared" si="407"/>
        <v>3884683.6</v>
      </c>
      <c r="M1499" s="108"/>
      <c r="N1499" s="108"/>
      <c r="O1499" s="108"/>
      <c r="P1499" s="110">
        <f>'Форма 2'!C1499-M1499-N1499-O1499</f>
        <v>3884683.6</v>
      </c>
      <c r="Q1499" s="111">
        <f t="shared" si="408"/>
        <v>1304.3291810764529</v>
      </c>
      <c r="R1499" s="111">
        <f t="shared" si="409"/>
        <v>1304.3291810764529</v>
      </c>
      <c r="S1499" s="112" t="s">
        <v>1280</v>
      </c>
      <c r="T1499" s="107" t="s">
        <v>92</v>
      </c>
      <c r="U1499" s="217"/>
      <c r="V1499" s="85"/>
      <c r="W1499" s="85"/>
      <c r="X1499" s="85"/>
      <c r="Y1499" s="85"/>
      <c r="Z1499" s="85"/>
      <c r="AA1499" s="85"/>
      <c r="AB1499" s="86"/>
      <c r="AC1499" s="86"/>
      <c r="AD1499" s="85"/>
      <c r="AE1499" s="85"/>
      <c r="AF1499" s="85">
        <v>1</v>
      </c>
      <c r="AG1499" s="85"/>
      <c r="AH1499" s="85"/>
      <c r="AI1499" s="85"/>
      <c r="AJ1499" s="85"/>
    </row>
    <row r="1500" spans="1:36" ht="16.5" thickTop="1" thickBot="1">
      <c r="A1500" s="105">
        <f t="shared" si="406"/>
        <v>64</v>
      </c>
      <c r="B1500" s="195" t="s">
        <v>584</v>
      </c>
      <c r="C1500" s="130">
        <v>1954</v>
      </c>
      <c r="D1500" s="107"/>
      <c r="E1500" s="131" t="s">
        <v>94</v>
      </c>
      <c r="F1500" s="107">
        <v>5</v>
      </c>
      <c r="G1500" s="105">
        <v>2</v>
      </c>
      <c r="H1500" s="111">
        <v>2242.6</v>
      </c>
      <c r="I1500" s="111">
        <v>2157.8000000000002</v>
      </c>
      <c r="J1500" s="111">
        <v>1623.5</v>
      </c>
      <c r="K1500" s="109">
        <v>66</v>
      </c>
      <c r="L1500" s="110">
        <f t="shared" si="407"/>
        <v>3900285.068</v>
      </c>
      <c r="M1500" s="108"/>
      <c r="N1500" s="108"/>
      <c r="O1500" s="108"/>
      <c r="P1500" s="110">
        <f>'Форма 2'!C1500-M1500-N1500-O1500</f>
        <v>3900285.068</v>
      </c>
      <c r="Q1500" s="111">
        <f t="shared" si="408"/>
        <v>1807.528532764853</v>
      </c>
      <c r="R1500" s="111">
        <f t="shared" si="409"/>
        <v>1807.528532764853</v>
      </c>
      <c r="S1500" s="112" t="s">
        <v>1280</v>
      </c>
      <c r="T1500" s="107" t="s">
        <v>82</v>
      </c>
      <c r="U1500" s="217"/>
      <c r="V1500" s="85"/>
      <c r="W1500" s="85"/>
      <c r="X1500" s="85"/>
      <c r="Y1500" s="85"/>
      <c r="Z1500" s="85"/>
      <c r="AA1500" s="85"/>
      <c r="AB1500" s="86"/>
      <c r="AC1500" s="86"/>
      <c r="AD1500" s="85"/>
      <c r="AE1500" s="85"/>
      <c r="AF1500" s="85"/>
      <c r="AG1500" s="85"/>
      <c r="AH1500" s="85">
        <v>1</v>
      </c>
      <c r="AI1500" s="85"/>
      <c r="AJ1500" s="85"/>
    </row>
    <row r="1501" spans="1:36" ht="16.5" thickTop="1" thickBot="1">
      <c r="A1501" s="105">
        <f t="shared" si="406"/>
        <v>65</v>
      </c>
      <c r="B1501" s="195" t="s">
        <v>1571</v>
      </c>
      <c r="C1501" s="130">
        <v>1987</v>
      </c>
      <c r="D1501" s="107"/>
      <c r="E1501" s="131" t="s">
        <v>94</v>
      </c>
      <c r="F1501" s="107">
        <v>5</v>
      </c>
      <c r="G1501" s="105">
        <v>2</v>
      </c>
      <c r="H1501" s="111">
        <v>4965.5</v>
      </c>
      <c r="I1501" s="111">
        <v>4187.6000000000004</v>
      </c>
      <c r="J1501" s="111">
        <v>3349.9</v>
      </c>
      <c r="K1501" s="109">
        <v>172</v>
      </c>
      <c r="L1501" s="110">
        <f t="shared" si="407"/>
        <v>22362228.560000002</v>
      </c>
      <c r="M1501" s="108"/>
      <c r="N1501" s="108"/>
      <c r="O1501" s="108"/>
      <c r="P1501" s="110">
        <f>'Форма 2'!C1501-M1501-N1501-O1501</f>
        <v>22362228.560000002</v>
      </c>
      <c r="Q1501" s="111">
        <f t="shared" si="408"/>
        <v>5340.1061610469005</v>
      </c>
      <c r="R1501" s="111">
        <f t="shared" si="409"/>
        <v>5340.1061610469005</v>
      </c>
      <c r="S1501" s="112" t="s">
        <v>1280</v>
      </c>
      <c r="T1501" s="107" t="s">
        <v>92</v>
      </c>
      <c r="U1501" s="217"/>
      <c r="V1501" s="85"/>
      <c r="W1501" s="85"/>
      <c r="X1501" s="85"/>
      <c r="Y1501" s="85"/>
      <c r="Z1501" s="85"/>
      <c r="AA1501" s="85"/>
      <c r="AB1501" s="86"/>
      <c r="AC1501" s="86"/>
      <c r="AD1501" s="85">
        <v>1</v>
      </c>
      <c r="AE1501" s="85"/>
      <c r="AF1501" s="85"/>
      <c r="AG1501" s="85"/>
      <c r="AH1501" s="85"/>
      <c r="AI1501" s="85"/>
      <c r="AJ1501" s="85"/>
    </row>
    <row r="1502" spans="1:36" ht="16.5" thickTop="1" thickBot="1">
      <c r="A1502" s="105">
        <f>A1501+1</f>
        <v>66</v>
      </c>
      <c r="B1502" s="195" t="s">
        <v>1572</v>
      </c>
      <c r="C1502" s="130">
        <v>1957</v>
      </c>
      <c r="D1502" s="107">
        <v>2019</v>
      </c>
      <c r="E1502" s="131" t="s">
        <v>378</v>
      </c>
      <c r="F1502" s="107">
        <v>2</v>
      </c>
      <c r="G1502" s="105">
        <v>2</v>
      </c>
      <c r="H1502" s="111">
        <v>759.3</v>
      </c>
      <c r="I1502" s="111">
        <v>656.7</v>
      </c>
      <c r="J1502" s="111">
        <v>656.7</v>
      </c>
      <c r="K1502" s="109">
        <v>29</v>
      </c>
      <c r="L1502" s="110">
        <f>SUM(M1502:P1502)</f>
        <v>2590336.764</v>
      </c>
      <c r="M1502" s="108"/>
      <c r="N1502" s="108"/>
      <c r="O1502" s="108"/>
      <c r="P1502" s="110">
        <f>'Форма 2'!C1502-M1502-N1502-O1502</f>
        <v>2590336.764</v>
      </c>
      <c r="Q1502" s="111">
        <f>L1502/I1502</f>
        <v>3944.4750479671079</v>
      </c>
      <c r="R1502" s="111">
        <f>Q1502</f>
        <v>3944.4750479671079</v>
      </c>
      <c r="S1502" s="112" t="s">
        <v>1280</v>
      </c>
      <c r="T1502" s="107" t="s">
        <v>82</v>
      </c>
      <c r="U1502" s="217">
        <v>1</v>
      </c>
      <c r="V1502" s="85"/>
      <c r="W1502" s="85"/>
      <c r="X1502" s="85"/>
      <c r="Y1502" s="85"/>
      <c r="Z1502" s="85"/>
      <c r="AA1502" s="85"/>
      <c r="AB1502" s="86"/>
      <c r="AC1502" s="86"/>
      <c r="AD1502" s="85"/>
      <c r="AE1502" s="85"/>
      <c r="AF1502" s="85"/>
      <c r="AG1502" s="85"/>
      <c r="AH1502" s="85">
        <v>1</v>
      </c>
      <c r="AI1502" s="85"/>
      <c r="AJ1502" s="85"/>
    </row>
    <row r="1503" spans="1:36" ht="16.5" thickTop="1" thickBot="1">
      <c r="A1503" s="105">
        <f>A1502+1</f>
        <v>67</v>
      </c>
      <c r="B1503" s="195" t="s">
        <v>593</v>
      </c>
      <c r="C1503" s="130">
        <v>1978</v>
      </c>
      <c r="D1503" s="107"/>
      <c r="E1503" s="131" t="s">
        <v>94</v>
      </c>
      <c r="F1503" s="107">
        <v>9</v>
      </c>
      <c r="G1503" s="105">
        <v>2</v>
      </c>
      <c r="H1503" s="108">
        <v>3902.5</v>
      </c>
      <c r="I1503" s="108">
        <v>2680.6</v>
      </c>
      <c r="J1503" s="108">
        <v>2680.6</v>
      </c>
      <c r="K1503" s="109">
        <v>184</v>
      </c>
      <c r="L1503" s="110">
        <f>SUM(M1503:P1503)</f>
        <v>3912490.4</v>
      </c>
      <c r="M1503" s="108"/>
      <c r="N1503" s="108"/>
      <c r="O1503" s="108"/>
      <c r="P1503" s="110">
        <f>'Форма 2'!C1503-M1503-N1503-O1503</f>
        <v>3912490.4</v>
      </c>
      <c r="Q1503" s="111">
        <f>L1503/I1503</f>
        <v>1459.5577109602327</v>
      </c>
      <c r="R1503" s="111">
        <f>Q1503</f>
        <v>1459.5577109602327</v>
      </c>
      <c r="S1503" s="112" t="s">
        <v>1280</v>
      </c>
      <c r="T1503" s="107" t="s">
        <v>92</v>
      </c>
      <c r="U1503" s="217">
        <v>1</v>
      </c>
      <c r="V1503" s="85"/>
      <c r="W1503" s="85"/>
      <c r="X1503" s="85"/>
      <c r="Y1503" s="85"/>
      <c r="Z1503" s="85"/>
      <c r="AA1503" s="85"/>
      <c r="AB1503" s="86"/>
      <c r="AC1503" s="86"/>
      <c r="AD1503" s="85"/>
      <c r="AE1503" s="85"/>
      <c r="AF1503" s="85"/>
      <c r="AG1503" s="85"/>
      <c r="AH1503" s="85"/>
      <c r="AI1503" s="85"/>
      <c r="AJ1503" s="85"/>
    </row>
    <row r="1504" spans="1:36" ht="16.5" thickTop="1" thickBot="1">
      <c r="A1504" s="105">
        <f>A1503+1</f>
        <v>68</v>
      </c>
      <c r="B1504" s="114" t="s">
        <v>1573</v>
      </c>
      <c r="C1504" s="113">
        <v>2012</v>
      </c>
      <c r="D1504" s="107"/>
      <c r="E1504" s="114" t="s">
        <v>212</v>
      </c>
      <c r="F1504" s="107">
        <v>16</v>
      </c>
      <c r="G1504" s="107">
        <v>1</v>
      </c>
      <c r="H1504" s="111">
        <v>8896.1</v>
      </c>
      <c r="I1504" s="111">
        <v>7484.7</v>
      </c>
      <c r="J1504" s="111">
        <v>7042.1</v>
      </c>
      <c r="K1504" s="125"/>
      <c r="L1504" s="110">
        <f t="shared" si="407"/>
        <v>31723492.600000001</v>
      </c>
      <c r="M1504" s="108"/>
      <c r="N1504" s="108"/>
      <c r="O1504" s="108"/>
      <c r="P1504" s="110">
        <f>'Форма 2'!C1504-M1504-N1504-O1504</f>
        <v>31723492.600000001</v>
      </c>
      <c r="Q1504" s="111">
        <f t="shared" si="408"/>
        <v>4238.4454420350849</v>
      </c>
      <c r="R1504" s="111">
        <f t="shared" si="409"/>
        <v>4238.4454420350849</v>
      </c>
      <c r="S1504" s="112" t="s">
        <v>1280</v>
      </c>
      <c r="T1504" s="107" t="s">
        <v>92</v>
      </c>
      <c r="U1504" s="217"/>
      <c r="V1504" s="85"/>
      <c r="W1504" s="85"/>
      <c r="X1504" s="85"/>
      <c r="Y1504" s="85"/>
      <c r="Z1504" s="85"/>
      <c r="AA1504" s="85"/>
      <c r="AB1504" s="86"/>
      <c r="AC1504" s="86"/>
      <c r="AD1504" s="85"/>
      <c r="AE1504" s="85">
        <v>1</v>
      </c>
      <c r="AF1504" s="85"/>
      <c r="AG1504" s="85"/>
      <c r="AH1504" s="85"/>
      <c r="AI1504" s="85"/>
      <c r="AJ1504" s="85"/>
    </row>
    <row r="1505" spans="1:36" ht="16.5" thickTop="1" thickBot="1">
      <c r="A1505" s="105">
        <f t="shared" ref="A1505:A1506" si="452">A1504+1</f>
        <v>69</v>
      </c>
      <c r="B1505" s="114" t="s">
        <v>5168</v>
      </c>
      <c r="C1505" s="107">
        <v>1993</v>
      </c>
      <c r="D1505" s="107"/>
      <c r="E1505" s="114" t="s">
        <v>91</v>
      </c>
      <c r="F1505" s="107">
        <v>10</v>
      </c>
      <c r="G1505" s="107">
        <v>2</v>
      </c>
      <c r="H1505" s="111">
        <v>5394</v>
      </c>
      <c r="I1505" s="111">
        <v>5394</v>
      </c>
      <c r="J1505" s="111">
        <v>3082.1</v>
      </c>
      <c r="K1505" s="241"/>
      <c r="L1505" s="110">
        <f t="shared" ref="L1505" si="453">SUM(M1505:P1505)</f>
        <v>11154306.539999999</v>
      </c>
      <c r="M1505" s="108"/>
      <c r="N1505" s="108"/>
      <c r="O1505" s="108"/>
      <c r="P1505" s="110">
        <f>'Форма 2'!C1505-M1505-N1505-O1505</f>
        <v>11154306.539999999</v>
      </c>
      <c r="Q1505" s="111">
        <f t="shared" ref="Q1505" si="454">L1505/I1505</f>
        <v>2067.91</v>
      </c>
      <c r="R1505" s="111">
        <f t="shared" ref="R1505" si="455">Q1505</f>
        <v>2067.91</v>
      </c>
      <c r="S1505" s="112" t="s">
        <v>1280</v>
      </c>
      <c r="T1505" s="107" t="s">
        <v>92</v>
      </c>
      <c r="U1505" s="219"/>
      <c r="V1505" s="153"/>
      <c r="W1505" s="153"/>
      <c r="X1505" s="153"/>
      <c r="Y1505" s="153"/>
      <c r="Z1505" s="153"/>
      <c r="AA1505" s="153"/>
      <c r="AB1505" s="86"/>
      <c r="AC1505" s="86"/>
      <c r="AD1505" s="153">
        <v>1</v>
      </c>
      <c r="AE1505" s="153"/>
      <c r="AF1505" s="153"/>
      <c r="AG1505" s="85"/>
      <c r="AH1505" s="153"/>
      <c r="AI1505" s="153"/>
      <c r="AJ1505" s="153"/>
    </row>
    <row r="1506" spans="1:36" ht="16.5" thickTop="1" thickBot="1">
      <c r="A1506" s="105">
        <f t="shared" si="452"/>
        <v>70</v>
      </c>
      <c r="B1506" s="190" t="s">
        <v>1574</v>
      </c>
      <c r="C1506" s="104">
        <v>1960</v>
      </c>
      <c r="D1506" s="105"/>
      <c r="E1506" s="106" t="s">
        <v>80</v>
      </c>
      <c r="F1506" s="107">
        <v>5</v>
      </c>
      <c r="G1506" s="105">
        <v>2</v>
      </c>
      <c r="H1506" s="111">
        <v>1598.14</v>
      </c>
      <c r="I1506" s="111">
        <v>1525.4</v>
      </c>
      <c r="J1506" s="111">
        <v>1338</v>
      </c>
      <c r="K1506" s="109">
        <v>59</v>
      </c>
      <c r="L1506" s="110">
        <f t="shared" si="407"/>
        <v>10439162.3498</v>
      </c>
      <c r="M1506" s="108"/>
      <c r="N1506" s="108"/>
      <c r="O1506" s="108"/>
      <c r="P1506" s="110">
        <f>'Форма 2'!C1506-M1506-N1506-O1506</f>
        <v>10439162.3498</v>
      </c>
      <c r="Q1506" s="111">
        <f t="shared" si="408"/>
        <v>6843.5573290940074</v>
      </c>
      <c r="R1506" s="111">
        <f t="shared" si="409"/>
        <v>6843.5573290940074</v>
      </c>
      <c r="S1506" s="112" t="s">
        <v>1280</v>
      </c>
      <c r="T1506" s="107" t="s">
        <v>82</v>
      </c>
      <c r="U1506" s="217">
        <v>1</v>
      </c>
      <c r="V1506" s="85">
        <v>1</v>
      </c>
      <c r="W1506" s="85"/>
      <c r="X1506" s="85">
        <v>1</v>
      </c>
      <c r="Y1506" s="85">
        <v>1</v>
      </c>
      <c r="Z1506" s="85">
        <v>1</v>
      </c>
      <c r="AA1506" s="85">
        <v>1</v>
      </c>
      <c r="AB1506" s="86"/>
      <c r="AC1506" s="86"/>
      <c r="AD1506" s="85"/>
      <c r="AE1506" s="85"/>
      <c r="AF1506" s="85">
        <v>1</v>
      </c>
      <c r="AG1506" s="85"/>
      <c r="AH1506" s="85"/>
      <c r="AI1506" s="85"/>
      <c r="AJ1506" s="85"/>
    </row>
    <row r="1507" spans="1:36" ht="16.5" thickTop="1" thickBot="1">
      <c r="A1507" s="105">
        <f t="shared" si="406"/>
        <v>71</v>
      </c>
      <c r="B1507" s="190" t="s">
        <v>605</v>
      </c>
      <c r="C1507" s="104">
        <v>1930</v>
      </c>
      <c r="D1507" s="105"/>
      <c r="E1507" s="106" t="s">
        <v>94</v>
      </c>
      <c r="F1507" s="107">
        <v>5</v>
      </c>
      <c r="G1507" s="105">
        <v>5</v>
      </c>
      <c r="H1507" s="111">
        <v>4531.7</v>
      </c>
      <c r="I1507" s="111">
        <v>4107</v>
      </c>
      <c r="J1507" s="111">
        <v>3182.1</v>
      </c>
      <c r="K1507" s="109">
        <v>102</v>
      </c>
      <c r="L1507" s="110">
        <f t="shared" si="407"/>
        <v>20408601.584000003</v>
      </c>
      <c r="M1507" s="108"/>
      <c r="N1507" s="108"/>
      <c r="O1507" s="108"/>
      <c r="P1507" s="110">
        <f>'Форма 2'!C1507-M1507-N1507-O1507</f>
        <v>20408601.584000003</v>
      </c>
      <c r="Q1507" s="111">
        <f t="shared" si="408"/>
        <v>4969.2236630143661</v>
      </c>
      <c r="R1507" s="111">
        <f t="shared" si="409"/>
        <v>4969.2236630143661</v>
      </c>
      <c r="S1507" s="112" t="s">
        <v>1280</v>
      </c>
      <c r="T1507" s="107" t="s">
        <v>82</v>
      </c>
      <c r="U1507" s="217"/>
      <c r="V1507" s="85"/>
      <c r="W1507" s="85"/>
      <c r="X1507" s="85"/>
      <c r="Y1507" s="85"/>
      <c r="Z1507" s="85"/>
      <c r="AA1507" s="85"/>
      <c r="AB1507" s="86"/>
      <c r="AC1507" s="86"/>
      <c r="AD1507" s="85">
        <v>1</v>
      </c>
      <c r="AE1507" s="85"/>
      <c r="AF1507" s="85"/>
      <c r="AG1507" s="85"/>
      <c r="AH1507" s="85"/>
      <c r="AI1507" s="85"/>
      <c r="AJ1507" s="85"/>
    </row>
    <row r="1508" spans="1:36" ht="16.5" thickTop="1" thickBot="1">
      <c r="A1508" s="105">
        <f t="shared" si="406"/>
        <v>72</v>
      </c>
      <c r="B1508" s="194" t="s">
        <v>607</v>
      </c>
      <c r="C1508" s="243">
        <v>1961</v>
      </c>
      <c r="D1508" s="107"/>
      <c r="E1508" s="244" t="s">
        <v>94</v>
      </c>
      <c r="F1508" s="107">
        <v>5</v>
      </c>
      <c r="G1508" s="107">
        <v>4</v>
      </c>
      <c r="H1508" s="111">
        <v>4180.6400000000003</v>
      </c>
      <c r="I1508" s="111">
        <v>3851.44</v>
      </c>
      <c r="J1508" s="111">
        <v>2656.84</v>
      </c>
      <c r="K1508" s="122">
        <v>115</v>
      </c>
      <c r="L1508" s="110">
        <f t="shared" ref="L1508" si="456">SUM(M1508:P1508)</f>
        <v>1476309.4032000001</v>
      </c>
      <c r="M1508" s="108"/>
      <c r="N1508" s="108"/>
      <c r="O1508" s="108"/>
      <c r="P1508" s="110">
        <f>'Форма 2'!C1508-M1508-N1508-O1508</f>
        <v>1476309.4032000001</v>
      </c>
      <c r="Q1508" s="111">
        <f t="shared" ref="Q1508" si="457">L1508/I1508</f>
        <v>383.31361859460361</v>
      </c>
      <c r="R1508" s="111">
        <f t="shared" ref="R1508" si="458">Q1508</f>
        <v>383.31361859460361</v>
      </c>
      <c r="S1508" s="112" t="s">
        <v>1280</v>
      </c>
      <c r="T1508" s="107" t="s">
        <v>82</v>
      </c>
      <c r="U1508" s="219"/>
      <c r="V1508" s="153"/>
      <c r="W1508" s="153"/>
      <c r="X1508" s="153"/>
      <c r="Y1508" s="153"/>
      <c r="Z1508" s="153"/>
      <c r="AA1508" s="153"/>
      <c r="AB1508" s="86"/>
      <c r="AC1508" s="86"/>
      <c r="AD1508" s="153"/>
      <c r="AE1508" s="153"/>
      <c r="AF1508" s="153"/>
      <c r="AG1508" s="85"/>
      <c r="AH1508" s="153"/>
      <c r="AI1508" s="153">
        <v>1</v>
      </c>
      <c r="AJ1508" s="153"/>
    </row>
    <row r="1509" spans="1:36" ht="16.5" thickTop="1" thickBot="1">
      <c r="A1509" s="105">
        <f t="shared" si="406"/>
        <v>73</v>
      </c>
      <c r="B1509" s="190" t="s">
        <v>597</v>
      </c>
      <c r="C1509" s="104">
        <v>1984</v>
      </c>
      <c r="D1509" s="105"/>
      <c r="E1509" s="106" t="s">
        <v>94</v>
      </c>
      <c r="F1509" s="107">
        <v>9</v>
      </c>
      <c r="G1509" s="105">
        <v>2</v>
      </c>
      <c r="H1509" s="108">
        <v>8240.1</v>
      </c>
      <c r="I1509" s="108">
        <v>4675.5999999999995</v>
      </c>
      <c r="J1509" s="108">
        <v>4056.7</v>
      </c>
      <c r="K1509" s="109">
        <v>192</v>
      </c>
      <c r="L1509" s="110">
        <f>SUM(M1509:P1509)</f>
        <v>11037037.143000001</v>
      </c>
      <c r="M1509" s="108"/>
      <c r="N1509" s="108"/>
      <c r="O1509" s="108"/>
      <c r="P1509" s="110">
        <f>'Форма 2'!C1509-M1509-N1509-O1509</f>
        <v>11037037.143000001</v>
      </c>
      <c r="Q1509" s="111">
        <f>L1509/I1509</f>
        <v>2360.5606003507578</v>
      </c>
      <c r="R1509" s="111">
        <f>Q1509</f>
        <v>2360.5606003507578</v>
      </c>
      <c r="S1509" s="112" t="s">
        <v>1280</v>
      </c>
      <c r="T1509" s="105" t="s">
        <v>92</v>
      </c>
      <c r="U1509" s="217"/>
      <c r="V1509" s="85"/>
      <c r="W1509" s="85"/>
      <c r="X1509" s="85"/>
      <c r="Y1509" s="85"/>
      <c r="Z1509" s="85"/>
      <c r="AA1509" s="85"/>
      <c r="AB1509" s="86"/>
      <c r="AC1509" s="86"/>
      <c r="AD1509" s="85">
        <v>1</v>
      </c>
      <c r="AE1509" s="85"/>
      <c r="AF1509" s="85"/>
      <c r="AG1509" s="85"/>
      <c r="AH1509" s="85"/>
      <c r="AI1509" s="85"/>
      <c r="AJ1509" s="85"/>
    </row>
    <row r="1510" spans="1:36" ht="16.5" thickTop="1" thickBot="1">
      <c r="A1510" s="105">
        <f t="shared" si="406"/>
        <v>74</v>
      </c>
      <c r="B1510" s="194" t="s">
        <v>5077</v>
      </c>
      <c r="C1510" s="243">
        <v>1976</v>
      </c>
      <c r="D1510" s="107"/>
      <c r="E1510" s="106" t="s">
        <v>94</v>
      </c>
      <c r="F1510" s="107">
        <v>14</v>
      </c>
      <c r="G1510" s="107">
        <v>1</v>
      </c>
      <c r="H1510" s="149">
        <v>6876.2</v>
      </c>
      <c r="I1510" s="149">
        <v>3867.2</v>
      </c>
      <c r="J1510" s="149">
        <v>3221.7</v>
      </c>
      <c r="K1510" s="122"/>
      <c r="L1510" s="110">
        <f>SUM(M1510:P1510)</f>
        <v>5296461.8119999999</v>
      </c>
      <c r="M1510" s="108"/>
      <c r="N1510" s="108"/>
      <c r="O1510" s="108"/>
      <c r="P1510" s="110">
        <f>'Форма 2'!C1510-M1510-N1510-O1510</f>
        <v>5296461.8119999999</v>
      </c>
      <c r="Q1510" s="111">
        <f>L1510/I1510</f>
        <v>1369.5856981795614</v>
      </c>
      <c r="R1510" s="111">
        <f>Q1510</f>
        <v>1369.5856981795614</v>
      </c>
      <c r="S1510" s="112" t="s">
        <v>1280</v>
      </c>
      <c r="T1510" s="105" t="s">
        <v>82</v>
      </c>
      <c r="U1510" s="219"/>
      <c r="V1510" s="153"/>
      <c r="W1510" s="153"/>
      <c r="X1510" s="153"/>
      <c r="Y1510" s="153">
        <v>1</v>
      </c>
      <c r="Z1510" s="153"/>
      <c r="AA1510" s="153"/>
      <c r="AB1510" s="86"/>
      <c r="AC1510" s="86"/>
      <c r="AD1510" s="153"/>
      <c r="AE1510" s="153"/>
      <c r="AF1510" s="153"/>
      <c r="AG1510" s="85"/>
      <c r="AH1510" s="153"/>
      <c r="AI1510" s="153"/>
      <c r="AJ1510" s="153"/>
    </row>
    <row r="1511" spans="1:36" ht="16.5" thickTop="1" thickBot="1">
      <c r="A1511" s="105">
        <f t="shared" si="406"/>
        <v>75</v>
      </c>
      <c r="B1511" s="194" t="s">
        <v>5078</v>
      </c>
      <c r="C1511" s="243">
        <v>1976</v>
      </c>
      <c r="D1511" s="107"/>
      <c r="E1511" s="106" t="s">
        <v>94</v>
      </c>
      <c r="F1511" s="107">
        <v>14</v>
      </c>
      <c r="G1511" s="107">
        <v>1</v>
      </c>
      <c r="H1511" s="149">
        <v>6914</v>
      </c>
      <c r="I1511" s="149">
        <v>6914</v>
      </c>
      <c r="J1511" s="149">
        <v>5077.2</v>
      </c>
      <c r="K1511" s="122"/>
      <c r="L1511" s="110">
        <f>SUM(M1511:P1511)</f>
        <v>5325577.6399999997</v>
      </c>
      <c r="M1511" s="108"/>
      <c r="N1511" s="108"/>
      <c r="O1511" s="108"/>
      <c r="P1511" s="110">
        <f>'Форма 2'!C1511-M1511-N1511-O1511</f>
        <v>5325577.6399999997</v>
      </c>
      <c r="Q1511" s="111">
        <f>L1511/I1511</f>
        <v>770.26</v>
      </c>
      <c r="R1511" s="111">
        <f>Q1511</f>
        <v>770.26</v>
      </c>
      <c r="S1511" s="112" t="s">
        <v>1280</v>
      </c>
      <c r="T1511" s="105" t="s">
        <v>82</v>
      </c>
      <c r="U1511" s="219"/>
      <c r="V1511" s="153"/>
      <c r="W1511" s="153"/>
      <c r="X1511" s="153"/>
      <c r="Y1511" s="153">
        <v>1</v>
      </c>
      <c r="Z1511" s="153"/>
      <c r="AA1511" s="153"/>
      <c r="AB1511" s="86"/>
      <c r="AC1511" s="86"/>
      <c r="AD1511" s="153"/>
      <c r="AE1511" s="153"/>
      <c r="AF1511" s="153"/>
      <c r="AG1511" s="85"/>
      <c r="AH1511" s="153"/>
      <c r="AI1511" s="153"/>
      <c r="AJ1511" s="153"/>
    </row>
    <row r="1512" spans="1:36" ht="16.5" thickTop="1" thickBot="1">
      <c r="A1512" s="105">
        <f t="shared" si="406"/>
        <v>76</v>
      </c>
      <c r="B1512" s="194" t="s">
        <v>5106</v>
      </c>
      <c r="C1512" s="243">
        <v>1976</v>
      </c>
      <c r="D1512" s="107"/>
      <c r="E1512" s="106" t="s">
        <v>94</v>
      </c>
      <c r="F1512" s="107">
        <v>14</v>
      </c>
      <c r="G1512" s="107">
        <v>1</v>
      </c>
      <c r="H1512" s="149">
        <v>7329.3</v>
      </c>
      <c r="I1512" s="149">
        <v>7329.3</v>
      </c>
      <c r="J1512" s="149">
        <v>6232.9</v>
      </c>
      <c r="K1512" s="122">
        <v>328</v>
      </c>
      <c r="L1512" s="110">
        <f>SUM(M1512:P1512)</f>
        <v>5645466.6179999998</v>
      </c>
      <c r="M1512" s="108"/>
      <c r="N1512" s="108"/>
      <c r="O1512" s="108"/>
      <c r="P1512" s="110">
        <f>'Форма 2'!C1512-M1512-N1512-O1512</f>
        <v>5645466.6179999998</v>
      </c>
      <c r="Q1512" s="111">
        <f>L1512/I1512</f>
        <v>770.26</v>
      </c>
      <c r="R1512" s="111">
        <f>Q1512</f>
        <v>770.26</v>
      </c>
      <c r="S1512" s="112" t="s">
        <v>1280</v>
      </c>
      <c r="T1512" s="105" t="s">
        <v>82</v>
      </c>
      <c r="U1512" s="219"/>
      <c r="V1512" s="153"/>
      <c r="W1512" s="153"/>
      <c r="X1512" s="153"/>
      <c r="Y1512" s="153">
        <v>1</v>
      </c>
      <c r="Z1512" s="153"/>
      <c r="AA1512" s="153"/>
      <c r="AB1512" s="86"/>
      <c r="AC1512" s="86"/>
      <c r="AD1512" s="153"/>
      <c r="AE1512" s="153"/>
      <c r="AF1512" s="153"/>
      <c r="AG1512" s="85"/>
      <c r="AH1512" s="153"/>
      <c r="AI1512" s="153"/>
      <c r="AJ1512" s="153"/>
    </row>
    <row r="1513" spans="1:36" ht="16.5" thickTop="1" thickBot="1">
      <c r="A1513" s="105">
        <f t="shared" si="406"/>
        <v>77</v>
      </c>
      <c r="B1513" s="190" t="s">
        <v>1575</v>
      </c>
      <c r="C1513" s="104">
        <v>1984</v>
      </c>
      <c r="D1513" s="105"/>
      <c r="E1513" s="106" t="s">
        <v>80</v>
      </c>
      <c r="F1513" s="107">
        <v>9</v>
      </c>
      <c r="G1513" s="105">
        <v>1</v>
      </c>
      <c r="H1513" s="111">
        <v>2026.8</v>
      </c>
      <c r="I1513" s="111">
        <v>1545.7</v>
      </c>
      <c r="J1513" s="111">
        <v>1521.7</v>
      </c>
      <c r="K1513" s="109">
        <v>80</v>
      </c>
      <c r="L1513" s="110">
        <f t="shared" si="407"/>
        <v>2778508.92</v>
      </c>
      <c r="M1513" s="108"/>
      <c r="N1513" s="108"/>
      <c r="O1513" s="108"/>
      <c r="P1513" s="110">
        <f>'Форма 2'!C1513-M1513-N1513-O1513</f>
        <v>2778508.92</v>
      </c>
      <c r="Q1513" s="111">
        <f t="shared" si="408"/>
        <v>1797.5732160186321</v>
      </c>
      <c r="R1513" s="111">
        <f t="shared" si="409"/>
        <v>1797.5732160186321</v>
      </c>
      <c r="S1513" s="112" t="s">
        <v>1280</v>
      </c>
      <c r="T1513" s="107" t="s">
        <v>82</v>
      </c>
      <c r="U1513" s="217"/>
      <c r="V1513" s="85"/>
      <c r="W1513" s="85"/>
      <c r="X1513" s="85"/>
      <c r="Y1513" s="85"/>
      <c r="Z1513" s="172"/>
      <c r="AA1513" s="172"/>
      <c r="AB1513" s="177">
        <v>1</v>
      </c>
      <c r="AC1513" s="154">
        <f>2778508.92*AB1513</f>
        <v>2778508.92</v>
      </c>
      <c r="AD1513" s="85"/>
      <c r="AE1513" s="85"/>
      <c r="AF1513" s="85"/>
      <c r="AG1513" s="166"/>
      <c r="AH1513" s="85"/>
      <c r="AI1513" s="85"/>
      <c r="AJ1513" s="85"/>
    </row>
    <row r="1514" spans="1:36" ht="16.5" thickTop="1" thickBot="1">
      <c r="A1514" s="105">
        <f t="shared" si="406"/>
        <v>78</v>
      </c>
      <c r="B1514" s="112" t="s">
        <v>1576</v>
      </c>
      <c r="C1514" s="123">
        <v>1968</v>
      </c>
      <c r="D1514" s="112"/>
      <c r="E1514" s="114" t="s">
        <v>91</v>
      </c>
      <c r="F1514" s="107">
        <v>5</v>
      </c>
      <c r="G1514" s="107">
        <v>6</v>
      </c>
      <c r="H1514" s="111">
        <v>4403.1000000000004</v>
      </c>
      <c r="I1514" s="111">
        <v>4403.1000000000004</v>
      </c>
      <c r="J1514" s="111">
        <v>4403.1000000000004</v>
      </c>
      <c r="K1514" s="122">
        <v>237</v>
      </c>
      <c r="L1514" s="110">
        <f t="shared" si="407"/>
        <v>14724582.834000001</v>
      </c>
      <c r="M1514" s="108"/>
      <c r="N1514" s="108"/>
      <c r="O1514" s="108"/>
      <c r="P1514" s="110">
        <f>'Форма 2'!C1514-M1514-N1514-O1514</f>
        <v>14724582.834000001</v>
      </c>
      <c r="Q1514" s="111">
        <f t="shared" si="408"/>
        <v>3344.14</v>
      </c>
      <c r="R1514" s="111">
        <f t="shared" si="409"/>
        <v>3344.14</v>
      </c>
      <c r="S1514" s="112" t="s">
        <v>1280</v>
      </c>
      <c r="T1514" s="107" t="s">
        <v>82</v>
      </c>
      <c r="U1514" s="217"/>
      <c r="V1514" s="85">
        <v>1</v>
      </c>
      <c r="W1514" s="85"/>
      <c r="X1514" s="85"/>
      <c r="Y1514" s="85">
        <v>1</v>
      </c>
      <c r="Z1514" s="85"/>
      <c r="AA1514" s="85"/>
      <c r="AB1514" s="86"/>
      <c r="AC1514" s="86"/>
      <c r="AD1514" s="85"/>
      <c r="AE1514" s="85"/>
      <c r="AF1514" s="85"/>
      <c r="AG1514" s="85"/>
      <c r="AH1514" s="85"/>
      <c r="AI1514" s="85"/>
      <c r="AJ1514" s="85"/>
    </row>
    <row r="1515" spans="1:36" ht="16.5" thickTop="1" thickBot="1">
      <c r="A1515" s="105">
        <f t="shared" si="406"/>
        <v>79</v>
      </c>
      <c r="B1515" s="190" t="s">
        <v>1577</v>
      </c>
      <c r="C1515" s="104">
        <v>1957</v>
      </c>
      <c r="D1515" s="105"/>
      <c r="E1515" s="106" t="s">
        <v>378</v>
      </c>
      <c r="F1515" s="107">
        <v>2</v>
      </c>
      <c r="G1515" s="105">
        <v>1</v>
      </c>
      <c r="H1515" s="111">
        <v>703</v>
      </c>
      <c r="I1515" s="111">
        <v>603</v>
      </c>
      <c r="J1515" s="111">
        <v>603</v>
      </c>
      <c r="K1515" s="109">
        <v>21</v>
      </c>
      <c r="L1515" s="110">
        <f t="shared" si="407"/>
        <v>2596706.25</v>
      </c>
      <c r="M1515" s="108"/>
      <c r="N1515" s="108"/>
      <c r="O1515" s="108"/>
      <c r="P1515" s="110">
        <f>'Форма 2'!C1515-M1515-N1515-O1515</f>
        <v>2596706.25</v>
      </c>
      <c r="Q1515" s="111">
        <f>L1515/I1515</f>
        <v>4306.3121890547263</v>
      </c>
      <c r="R1515" s="111">
        <f>Q1515</f>
        <v>4306.3121890547263</v>
      </c>
      <c r="S1515" s="112" t="s">
        <v>1280</v>
      </c>
      <c r="T1515" s="107" t="s">
        <v>82</v>
      </c>
      <c r="U1515" s="217"/>
      <c r="V1515" s="85"/>
      <c r="W1515" s="85"/>
      <c r="X1515" s="85">
        <v>1</v>
      </c>
      <c r="Y1515" s="85"/>
      <c r="Z1515" s="85">
        <v>1</v>
      </c>
      <c r="AA1515" s="85"/>
      <c r="AB1515" s="86"/>
      <c r="AC1515" s="86"/>
      <c r="AD1515" s="85"/>
      <c r="AE1515" s="85"/>
      <c r="AF1515" s="85"/>
      <c r="AG1515" s="85"/>
      <c r="AH1515" s="85">
        <v>1</v>
      </c>
      <c r="AI1515" s="85"/>
      <c r="AJ1515" s="85"/>
    </row>
    <row r="1516" spans="1:36" ht="16.5" thickTop="1" thickBot="1">
      <c r="A1516" s="105">
        <f>A1515+1</f>
        <v>80</v>
      </c>
      <c r="B1516" s="194" t="s">
        <v>5174</v>
      </c>
      <c r="C1516" s="243">
        <v>2007</v>
      </c>
      <c r="D1516" s="107"/>
      <c r="E1516" s="244" t="s">
        <v>91</v>
      </c>
      <c r="F1516" s="107">
        <v>17</v>
      </c>
      <c r="G1516" s="107">
        <v>3</v>
      </c>
      <c r="H1516" s="111">
        <v>18422.900000000001</v>
      </c>
      <c r="I1516" s="111">
        <v>18422.900000000001</v>
      </c>
      <c r="J1516" s="111">
        <v>13847.9</v>
      </c>
      <c r="K1516" s="122"/>
      <c r="L1516" s="110">
        <f>SUM(M1516:P1516)</f>
        <v>38096899.138999999</v>
      </c>
      <c r="M1516" s="108"/>
      <c r="N1516" s="108"/>
      <c r="O1516" s="108"/>
      <c r="P1516" s="110">
        <f>'Форма 2'!C1516-M1516-N1516-O1516</f>
        <v>38096899.138999999</v>
      </c>
      <c r="Q1516" s="111">
        <f>L1516/I1516</f>
        <v>2067.91</v>
      </c>
      <c r="R1516" s="111">
        <f>Q1516</f>
        <v>2067.91</v>
      </c>
      <c r="S1516" s="112" t="s">
        <v>1280</v>
      </c>
      <c r="T1516" s="107" t="s">
        <v>92</v>
      </c>
      <c r="U1516" s="219"/>
      <c r="V1516" s="153"/>
      <c r="W1516" s="153"/>
      <c r="X1516" s="153"/>
      <c r="Y1516" s="153"/>
      <c r="Z1516" s="153"/>
      <c r="AA1516" s="153"/>
      <c r="AB1516" s="86"/>
      <c r="AC1516" s="86"/>
      <c r="AD1516" s="153">
        <v>1</v>
      </c>
      <c r="AE1516" s="153"/>
      <c r="AF1516" s="153"/>
      <c r="AG1516" s="85"/>
      <c r="AH1516" s="153"/>
      <c r="AI1516" s="153"/>
      <c r="AJ1516" s="153"/>
    </row>
    <row r="1517" spans="1:36" ht="16.5" thickTop="1" thickBot="1">
      <c r="A1517" s="105">
        <f>A1516+1</f>
        <v>81</v>
      </c>
      <c r="B1517" s="194" t="s">
        <v>5108</v>
      </c>
      <c r="C1517" s="243">
        <v>1975</v>
      </c>
      <c r="D1517" s="107"/>
      <c r="E1517" s="106" t="s">
        <v>239</v>
      </c>
      <c r="F1517" s="107">
        <v>9</v>
      </c>
      <c r="G1517" s="107">
        <v>4</v>
      </c>
      <c r="H1517" s="111">
        <v>7622.1</v>
      </c>
      <c r="I1517" s="111">
        <v>5243.4</v>
      </c>
      <c r="J1517" s="111">
        <v>5243.4</v>
      </c>
      <c r="K1517" s="122">
        <v>430</v>
      </c>
      <c r="L1517" s="110">
        <f>SUM(M1517:P1517)</f>
        <v>15761816.810999999</v>
      </c>
      <c r="M1517" s="108"/>
      <c r="N1517" s="108"/>
      <c r="O1517" s="108"/>
      <c r="P1517" s="110">
        <f>'Форма 2'!C1517-M1517-N1517-O1517</f>
        <v>15761816.810999999</v>
      </c>
      <c r="Q1517" s="111">
        <f>L1517/I1517</f>
        <v>3006.0298300720906</v>
      </c>
      <c r="R1517" s="111">
        <f>Q1517</f>
        <v>3006.0298300720906</v>
      </c>
      <c r="S1517" s="112" t="s">
        <v>1280</v>
      </c>
      <c r="T1517" s="107" t="s">
        <v>92</v>
      </c>
      <c r="U1517" s="219"/>
      <c r="V1517" s="153"/>
      <c r="W1517" s="153"/>
      <c r="X1517" s="153"/>
      <c r="Y1517" s="153"/>
      <c r="Z1517" s="153"/>
      <c r="AA1517" s="153"/>
      <c r="AB1517" s="86"/>
      <c r="AC1517" s="86"/>
      <c r="AD1517" s="153">
        <f>IF(ISNUMBER('Форма 2'!M1518),1)</f>
        <v>1</v>
      </c>
      <c r="AE1517" s="153"/>
      <c r="AF1517" s="153"/>
      <c r="AG1517" s="85"/>
      <c r="AH1517" s="153"/>
      <c r="AI1517" s="153"/>
      <c r="AJ1517" s="153"/>
    </row>
    <row r="1518" spans="1:36" ht="16.5" thickTop="1" thickBot="1">
      <c r="A1518" s="105">
        <f t="shared" si="406"/>
        <v>82</v>
      </c>
      <c r="B1518" s="112" t="s">
        <v>1578</v>
      </c>
      <c r="C1518" s="123">
        <v>1966</v>
      </c>
      <c r="D1518" s="112"/>
      <c r="E1518" s="114" t="s">
        <v>94</v>
      </c>
      <c r="F1518" s="107">
        <v>5</v>
      </c>
      <c r="G1518" s="107">
        <v>4</v>
      </c>
      <c r="H1518" s="111">
        <v>3545.7</v>
      </c>
      <c r="I1518" s="111">
        <v>3260.6000000000004</v>
      </c>
      <c r="J1518" s="111">
        <v>3260.6000000000004</v>
      </c>
      <c r="K1518" s="122">
        <v>115</v>
      </c>
      <c r="L1518" s="110">
        <f>SUM(M1518:P1518)</f>
        <v>15968130.864</v>
      </c>
      <c r="M1518" s="108"/>
      <c r="N1518" s="108"/>
      <c r="O1518" s="108"/>
      <c r="P1518" s="110">
        <f>'Форма 2'!C1518-M1518-N1518-O1518</f>
        <v>15968130.864</v>
      </c>
      <c r="Q1518" s="111">
        <f>L1518/I1518</f>
        <v>4897.2983082868177</v>
      </c>
      <c r="R1518" s="111">
        <f>Q1518</f>
        <v>4897.2983082868177</v>
      </c>
      <c r="S1518" s="112" t="s">
        <v>1280</v>
      </c>
      <c r="T1518" s="107" t="s">
        <v>92</v>
      </c>
      <c r="U1518" s="217"/>
      <c r="V1518" s="85"/>
      <c r="W1518" s="85"/>
      <c r="X1518" s="85"/>
      <c r="Y1518" s="85"/>
      <c r="Z1518" s="85"/>
      <c r="AA1518" s="85"/>
      <c r="AB1518" s="86"/>
      <c r="AC1518" s="86"/>
      <c r="AD1518" s="85">
        <v>1</v>
      </c>
      <c r="AE1518" s="85"/>
      <c r="AF1518" s="85"/>
      <c r="AG1518" s="85"/>
      <c r="AH1518" s="85"/>
      <c r="AI1518" s="85"/>
      <c r="AJ1518" s="85"/>
    </row>
    <row r="1519" spans="1:36" ht="16.5" thickTop="1" thickBot="1">
      <c r="A1519" s="105">
        <f t="shared" si="406"/>
        <v>83</v>
      </c>
      <c r="B1519" s="194" t="s">
        <v>632</v>
      </c>
      <c r="C1519" s="243">
        <v>1976</v>
      </c>
      <c r="D1519" s="107"/>
      <c r="E1519" s="244" t="s">
        <v>80</v>
      </c>
      <c r="F1519" s="107">
        <v>5</v>
      </c>
      <c r="G1519" s="107">
        <v>8</v>
      </c>
      <c r="H1519" s="111">
        <v>7210.7</v>
      </c>
      <c r="I1519" s="111">
        <v>6864.4</v>
      </c>
      <c r="J1519" s="111">
        <v>6708.2</v>
      </c>
      <c r="K1519" s="122">
        <v>336</v>
      </c>
      <c r="L1519" s="110">
        <f>SUM(M1519:P1519)</f>
        <v>3283103.8169999998</v>
      </c>
      <c r="M1519" s="108"/>
      <c r="N1519" s="108"/>
      <c r="O1519" s="108"/>
      <c r="P1519" s="110">
        <f>'Форма 2'!C1519-M1519-N1519-O1519</f>
        <v>3283103.8169999998</v>
      </c>
      <c r="Q1519" s="111">
        <f>L1519/I1519</f>
        <v>478.27979386399392</v>
      </c>
      <c r="R1519" s="111">
        <f>Q1519</f>
        <v>478.27979386399392</v>
      </c>
      <c r="S1519" s="112" t="s">
        <v>1280</v>
      </c>
      <c r="T1519" s="107" t="s">
        <v>92</v>
      </c>
      <c r="U1519" s="219"/>
      <c r="V1519" s="153"/>
      <c r="W1519" s="153"/>
      <c r="X1519" s="153"/>
      <c r="Y1519" s="153"/>
      <c r="Z1519" s="153">
        <v>1</v>
      </c>
      <c r="AA1519" s="153"/>
      <c r="AB1519" s="86"/>
      <c r="AC1519" s="86"/>
      <c r="AD1519" s="153"/>
      <c r="AE1519" s="153"/>
      <c r="AF1519" s="153"/>
      <c r="AG1519" s="85"/>
      <c r="AH1519" s="153"/>
      <c r="AI1519" s="153"/>
      <c r="AJ1519" s="153"/>
    </row>
    <row r="1520" spans="1:36" ht="16.5" thickTop="1" thickBot="1">
      <c r="A1520" s="105">
        <f t="shared" si="406"/>
        <v>84</v>
      </c>
      <c r="B1520" s="114" t="s">
        <v>1580</v>
      </c>
      <c r="C1520" s="113">
        <v>2001</v>
      </c>
      <c r="D1520" s="107"/>
      <c r="E1520" s="114" t="s">
        <v>239</v>
      </c>
      <c r="F1520" s="107">
        <v>10</v>
      </c>
      <c r="G1520" s="107">
        <v>2</v>
      </c>
      <c r="H1520" s="111">
        <v>4893.7</v>
      </c>
      <c r="I1520" s="111">
        <v>4014.6</v>
      </c>
      <c r="J1520" s="111">
        <v>3722.9</v>
      </c>
      <c r="K1520" s="125">
        <v>148</v>
      </c>
      <c r="L1520" s="110">
        <f t="shared" si="407"/>
        <v>1674036.8959999999</v>
      </c>
      <c r="M1520" s="108"/>
      <c r="N1520" s="108"/>
      <c r="O1520" s="108"/>
      <c r="P1520" s="110">
        <f>'Форма 2'!C1520-M1520-N1520-O1520</f>
        <v>1674036.8959999999</v>
      </c>
      <c r="Q1520" s="111">
        <f t="shared" si="408"/>
        <v>416.98722064464704</v>
      </c>
      <c r="R1520" s="111">
        <f t="shared" si="409"/>
        <v>416.98722064464704</v>
      </c>
      <c r="S1520" s="112" t="s">
        <v>1280</v>
      </c>
      <c r="T1520" s="107" t="s">
        <v>92</v>
      </c>
      <c r="U1520" s="217"/>
      <c r="V1520" s="85"/>
      <c r="W1520" s="85"/>
      <c r="X1520" s="85">
        <v>1</v>
      </c>
      <c r="Y1520" s="85"/>
      <c r="Z1520" s="85"/>
      <c r="AA1520" s="85"/>
      <c r="AB1520" s="86"/>
      <c r="AC1520" s="86"/>
      <c r="AD1520" s="85"/>
      <c r="AE1520" s="85"/>
      <c r="AF1520" s="85"/>
      <c r="AG1520" s="85"/>
      <c r="AH1520" s="85"/>
      <c r="AI1520" s="85"/>
      <c r="AJ1520" s="85"/>
    </row>
    <row r="1521" spans="1:36" ht="16.5" thickTop="1" thickBot="1">
      <c r="A1521" s="105">
        <f t="shared" si="406"/>
        <v>85</v>
      </c>
      <c r="B1521" s="114" t="s">
        <v>1581</v>
      </c>
      <c r="C1521" s="113">
        <v>1962</v>
      </c>
      <c r="D1521" s="107"/>
      <c r="E1521" s="114" t="s">
        <v>94</v>
      </c>
      <c r="F1521" s="107">
        <v>4</v>
      </c>
      <c r="G1521" s="107">
        <v>3</v>
      </c>
      <c r="H1521" s="111">
        <v>1308.5999999999999</v>
      </c>
      <c r="I1521" s="111">
        <v>1306.9000000000001</v>
      </c>
      <c r="J1521" s="111">
        <v>1231.7</v>
      </c>
      <c r="K1521" s="125">
        <v>62</v>
      </c>
      <c r="L1521" s="110">
        <f t="shared" si="407"/>
        <v>5893306.2719999999</v>
      </c>
      <c r="M1521" s="108"/>
      <c r="N1521" s="108"/>
      <c r="O1521" s="108"/>
      <c r="P1521" s="110">
        <f>'Форма 2'!C1521-M1521-N1521-O1521</f>
        <v>5893306.2719999999</v>
      </c>
      <c r="Q1521" s="111">
        <f t="shared" si="408"/>
        <v>4509.3781253347615</v>
      </c>
      <c r="R1521" s="111">
        <f t="shared" si="409"/>
        <v>4509.3781253347615</v>
      </c>
      <c r="S1521" s="112" t="s">
        <v>1280</v>
      </c>
      <c r="T1521" s="107" t="s">
        <v>92</v>
      </c>
      <c r="U1521" s="217"/>
      <c r="V1521" s="85"/>
      <c r="W1521" s="85"/>
      <c r="X1521" s="85"/>
      <c r="Y1521" s="85"/>
      <c r="Z1521" s="85"/>
      <c r="AA1521" s="85"/>
      <c r="AB1521" s="86"/>
      <c r="AC1521" s="86"/>
      <c r="AD1521" s="85">
        <v>1</v>
      </c>
      <c r="AE1521" s="85"/>
      <c r="AF1521" s="85"/>
      <c r="AG1521" s="85"/>
      <c r="AH1521" s="85"/>
      <c r="AI1521" s="85"/>
      <c r="AJ1521" s="85"/>
    </row>
    <row r="1522" spans="1:36" ht="16.5" thickTop="1" thickBot="1">
      <c r="A1522" s="105">
        <f t="shared" ref="A1522:A1587" si="459">A1521+1</f>
        <v>86</v>
      </c>
      <c r="B1522" s="114" t="s">
        <v>675</v>
      </c>
      <c r="C1522" s="113">
        <v>1962</v>
      </c>
      <c r="D1522" s="107"/>
      <c r="E1522" s="114" t="s">
        <v>94</v>
      </c>
      <c r="F1522" s="107">
        <v>4</v>
      </c>
      <c r="G1522" s="107">
        <v>2</v>
      </c>
      <c r="H1522" s="111">
        <v>1747.5</v>
      </c>
      <c r="I1522" s="111">
        <v>1567.25</v>
      </c>
      <c r="J1522" s="111">
        <v>1096.75</v>
      </c>
      <c r="K1522" s="125">
        <v>60</v>
      </c>
      <c r="L1522" s="110">
        <f t="shared" si="407"/>
        <v>568112.25</v>
      </c>
      <c r="M1522" s="108"/>
      <c r="N1522" s="108"/>
      <c r="O1522" s="108"/>
      <c r="P1522" s="110">
        <f>'Форма 2'!C1522-M1522-N1522-O1522</f>
        <v>568112.25</v>
      </c>
      <c r="Q1522" s="111">
        <f t="shared" si="408"/>
        <v>362.48987079278993</v>
      </c>
      <c r="R1522" s="111">
        <f t="shared" si="409"/>
        <v>362.48987079278993</v>
      </c>
      <c r="S1522" s="112" t="s">
        <v>1280</v>
      </c>
      <c r="T1522" s="107" t="s">
        <v>92</v>
      </c>
      <c r="U1522" s="217"/>
      <c r="V1522" s="85"/>
      <c r="W1522" s="85"/>
      <c r="X1522" s="85">
        <v>1</v>
      </c>
      <c r="Y1522" s="85"/>
      <c r="Z1522" s="85"/>
      <c r="AA1522" s="85"/>
      <c r="AB1522" s="86"/>
      <c r="AC1522" s="86"/>
      <c r="AD1522" s="85"/>
      <c r="AE1522" s="85"/>
      <c r="AF1522" s="85"/>
      <c r="AG1522" s="85"/>
      <c r="AH1522" s="85"/>
      <c r="AI1522" s="85"/>
      <c r="AJ1522" s="85"/>
    </row>
    <row r="1523" spans="1:36" ht="16.5" thickTop="1" thickBot="1">
      <c r="A1523" s="105">
        <f t="shared" si="459"/>
        <v>87</v>
      </c>
      <c r="B1523" s="114" t="s">
        <v>1582</v>
      </c>
      <c r="C1523" s="113">
        <v>1969</v>
      </c>
      <c r="D1523" s="107"/>
      <c r="E1523" s="114" t="s">
        <v>239</v>
      </c>
      <c r="F1523" s="107">
        <v>5</v>
      </c>
      <c r="G1523" s="107">
        <v>4</v>
      </c>
      <c r="H1523" s="111">
        <v>2580</v>
      </c>
      <c r="I1523" s="111">
        <v>2399.75</v>
      </c>
      <c r="J1523" s="111">
        <v>1576.75</v>
      </c>
      <c r="K1523" s="125">
        <v>181</v>
      </c>
      <c r="L1523" s="110">
        <f t="shared" si="407"/>
        <v>838758.00000000012</v>
      </c>
      <c r="M1523" s="108"/>
      <c r="N1523" s="108"/>
      <c r="O1523" s="108"/>
      <c r="P1523" s="110">
        <f>'Форма 2'!C1523-M1523-N1523-O1523</f>
        <v>838758.00000000012</v>
      </c>
      <c r="Q1523" s="111">
        <f t="shared" si="408"/>
        <v>349.51890821960626</v>
      </c>
      <c r="R1523" s="111">
        <f t="shared" si="409"/>
        <v>349.51890821960626</v>
      </c>
      <c r="S1523" s="112" t="s">
        <v>1280</v>
      </c>
      <c r="T1523" s="107" t="s">
        <v>92</v>
      </c>
      <c r="U1523" s="217"/>
      <c r="V1523" s="85"/>
      <c r="W1523" s="85"/>
      <c r="X1523" s="85">
        <v>1</v>
      </c>
      <c r="Y1523" s="85"/>
      <c r="Z1523" s="85"/>
      <c r="AA1523" s="85"/>
      <c r="AB1523" s="86"/>
      <c r="AC1523" s="86"/>
      <c r="AD1523" s="85"/>
      <c r="AE1523" s="85"/>
      <c r="AF1523" s="85"/>
      <c r="AG1523" s="85"/>
      <c r="AH1523" s="85"/>
      <c r="AI1523" s="85"/>
      <c r="AJ1523" s="85"/>
    </row>
    <row r="1524" spans="1:36" ht="16.5" thickTop="1" thickBot="1">
      <c r="A1524" s="105">
        <f t="shared" si="459"/>
        <v>88</v>
      </c>
      <c r="B1524" s="114" t="s">
        <v>1583</v>
      </c>
      <c r="C1524" s="113">
        <v>1965</v>
      </c>
      <c r="D1524" s="107"/>
      <c r="E1524" s="114" t="s">
        <v>94</v>
      </c>
      <c r="F1524" s="107">
        <v>5</v>
      </c>
      <c r="G1524" s="107">
        <v>3</v>
      </c>
      <c r="H1524" s="111">
        <v>2739.8</v>
      </c>
      <c r="I1524" s="111">
        <v>2517.2999999999997</v>
      </c>
      <c r="J1524" s="111">
        <v>2360.6999999999998</v>
      </c>
      <c r="K1524" s="125">
        <v>127</v>
      </c>
      <c r="L1524" s="110">
        <f t="shared" ref="L1524:L1590" si="460">SUM(M1524:P1524)</f>
        <v>12338744.096000003</v>
      </c>
      <c r="M1524" s="108"/>
      <c r="N1524" s="108"/>
      <c r="O1524" s="108"/>
      <c r="P1524" s="110">
        <f>'Форма 2'!C1524-M1524-N1524-O1524</f>
        <v>12338744.096000003</v>
      </c>
      <c r="Q1524" s="111">
        <f t="shared" ref="Q1524:Q1549" si="461">L1524/I1524</f>
        <v>4901.5787137011894</v>
      </c>
      <c r="R1524" s="111">
        <f t="shared" ref="R1524:R1549" si="462">Q1524</f>
        <v>4901.5787137011894</v>
      </c>
      <c r="S1524" s="112" t="s">
        <v>1280</v>
      </c>
      <c r="T1524" s="107" t="s">
        <v>92</v>
      </c>
      <c r="U1524" s="217"/>
      <c r="V1524" s="85"/>
      <c r="W1524" s="85"/>
      <c r="X1524" s="85"/>
      <c r="Y1524" s="85"/>
      <c r="Z1524" s="85"/>
      <c r="AA1524" s="85"/>
      <c r="AB1524" s="86"/>
      <c r="AC1524" s="86"/>
      <c r="AD1524" s="85">
        <v>1</v>
      </c>
      <c r="AE1524" s="85"/>
      <c r="AF1524" s="85"/>
      <c r="AG1524" s="85"/>
      <c r="AH1524" s="85"/>
      <c r="AI1524" s="85"/>
      <c r="AJ1524" s="85"/>
    </row>
    <row r="1525" spans="1:36" ht="16.5" thickTop="1" thickBot="1">
      <c r="A1525" s="105">
        <f t="shared" si="459"/>
        <v>89</v>
      </c>
      <c r="B1525" s="114" t="s">
        <v>1584</v>
      </c>
      <c r="C1525" s="113">
        <v>1958</v>
      </c>
      <c r="D1525" s="107"/>
      <c r="E1525" s="114" t="s">
        <v>94</v>
      </c>
      <c r="F1525" s="107">
        <v>2</v>
      </c>
      <c r="G1525" s="107">
        <v>2</v>
      </c>
      <c r="H1525" s="111">
        <v>636.5</v>
      </c>
      <c r="I1525" s="111">
        <v>566.79999999999995</v>
      </c>
      <c r="J1525" s="111">
        <v>504.45199999999994</v>
      </c>
      <c r="K1525" s="125">
        <v>29</v>
      </c>
      <c r="L1525" s="110">
        <f t="shared" si="460"/>
        <v>9792259.709999999</v>
      </c>
      <c r="M1525" s="108"/>
      <c r="N1525" s="108"/>
      <c r="O1525" s="108"/>
      <c r="P1525" s="110">
        <f>'Форма 2'!C1525-M1525-N1525-O1525</f>
        <v>9792259.709999999</v>
      </c>
      <c r="Q1525" s="111">
        <f t="shared" si="461"/>
        <v>17276.393278052223</v>
      </c>
      <c r="R1525" s="111">
        <f t="shared" si="462"/>
        <v>17276.393278052223</v>
      </c>
      <c r="S1525" s="112" t="s">
        <v>1280</v>
      </c>
      <c r="T1525" s="107" t="s">
        <v>82</v>
      </c>
      <c r="U1525" s="217"/>
      <c r="V1525" s="85"/>
      <c r="W1525" s="85"/>
      <c r="X1525" s="85"/>
      <c r="Y1525" s="85"/>
      <c r="Z1525" s="85"/>
      <c r="AA1525" s="85"/>
      <c r="AB1525" s="86"/>
      <c r="AC1525" s="86"/>
      <c r="AD1525" s="85">
        <v>1</v>
      </c>
      <c r="AE1525" s="85">
        <v>1</v>
      </c>
      <c r="AF1525" s="85"/>
      <c r="AG1525" s="85"/>
      <c r="AH1525" s="85"/>
      <c r="AI1525" s="85"/>
      <c r="AJ1525" s="85"/>
    </row>
    <row r="1526" spans="1:36" ht="16.5" thickTop="1" thickBot="1">
      <c r="A1526" s="105">
        <f t="shared" si="459"/>
        <v>90</v>
      </c>
      <c r="B1526" s="114" t="s">
        <v>1585</v>
      </c>
      <c r="C1526" s="113">
        <v>1992</v>
      </c>
      <c r="D1526" s="107"/>
      <c r="E1526" s="114" t="s">
        <v>94</v>
      </c>
      <c r="F1526" s="107" t="s">
        <v>1586</v>
      </c>
      <c r="G1526" s="107" t="s">
        <v>61</v>
      </c>
      <c r="H1526" s="111">
        <v>8019.6</v>
      </c>
      <c r="I1526" s="111">
        <v>7383.7000000000007</v>
      </c>
      <c r="J1526" s="111">
        <v>7383.7000000000007</v>
      </c>
      <c r="K1526" s="125">
        <v>365</v>
      </c>
      <c r="L1526" s="110">
        <f t="shared" si="460"/>
        <v>10639142.52</v>
      </c>
      <c r="M1526" s="108"/>
      <c r="N1526" s="108"/>
      <c r="O1526" s="108"/>
      <c r="P1526" s="110">
        <f>'Форма 2'!C1526-M1526-N1526-O1526</f>
        <v>10639142.52</v>
      </c>
      <c r="Q1526" s="111">
        <f t="shared" si="461"/>
        <v>1440.8958272952582</v>
      </c>
      <c r="R1526" s="111">
        <f t="shared" si="462"/>
        <v>1440.8958272952582</v>
      </c>
      <c r="S1526" s="112" t="s">
        <v>1280</v>
      </c>
      <c r="T1526" s="107" t="s">
        <v>82</v>
      </c>
      <c r="U1526" s="217"/>
      <c r="V1526" s="85"/>
      <c r="W1526" s="85"/>
      <c r="X1526" s="85"/>
      <c r="Y1526" s="85"/>
      <c r="Z1526" s="172"/>
      <c r="AA1526" s="172"/>
      <c r="AB1526" s="177">
        <v>3</v>
      </c>
      <c r="AC1526" s="154">
        <f>(2778508.92*1)+(3930316.8*2)</f>
        <v>10639142.52</v>
      </c>
      <c r="AD1526" s="85"/>
      <c r="AE1526" s="85"/>
      <c r="AF1526" s="85"/>
      <c r="AG1526" s="166"/>
      <c r="AH1526" s="85"/>
      <c r="AI1526" s="85"/>
      <c r="AJ1526" s="85"/>
    </row>
    <row r="1527" spans="1:36" ht="16.5" thickTop="1" thickBot="1">
      <c r="A1527" s="105">
        <f t="shared" si="459"/>
        <v>91</v>
      </c>
      <c r="B1527" s="114" t="s">
        <v>1587</v>
      </c>
      <c r="C1527" s="113">
        <v>1964</v>
      </c>
      <c r="D1527" s="107"/>
      <c r="E1527" s="114" t="s">
        <v>94</v>
      </c>
      <c r="F1527" s="107">
        <v>5</v>
      </c>
      <c r="G1527" s="107">
        <v>2</v>
      </c>
      <c r="H1527" s="111">
        <v>2344.9</v>
      </c>
      <c r="I1527" s="111">
        <v>1812.4</v>
      </c>
      <c r="J1527" s="111">
        <v>1560.9</v>
      </c>
      <c r="K1527" s="125">
        <v>40</v>
      </c>
      <c r="L1527" s="110">
        <f t="shared" si="460"/>
        <v>10560304.048000002</v>
      </c>
      <c r="M1527" s="108"/>
      <c r="N1527" s="108"/>
      <c r="O1527" s="108"/>
      <c r="P1527" s="110">
        <f>'Форма 2'!C1527-M1527-N1527-O1527</f>
        <v>10560304.048000002</v>
      </c>
      <c r="Q1527" s="111">
        <f t="shared" si="461"/>
        <v>5826.696120061797</v>
      </c>
      <c r="R1527" s="111">
        <f t="shared" si="462"/>
        <v>5826.696120061797</v>
      </c>
      <c r="S1527" s="112" t="s">
        <v>1280</v>
      </c>
      <c r="T1527" s="107" t="s">
        <v>92</v>
      </c>
      <c r="U1527" s="217"/>
      <c r="V1527" s="85"/>
      <c r="W1527" s="85"/>
      <c r="X1527" s="85"/>
      <c r="Y1527" s="85"/>
      <c r="Z1527" s="85"/>
      <c r="AA1527" s="85"/>
      <c r="AB1527" s="86"/>
      <c r="AC1527" s="86"/>
      <c r="AD1527" s="85">
        <v>1</v>
      </c>
      <c r="AE1527" s="85"/>
      <c r="AF1527" s="85"/>
      <c r="AG1527" s="85"/>
      <c r="AH1527" s="85"/>
      <c r="AI1527" s="85"/>
      <c r="AJ1527" s="85"/>
    </row>
    <row r="1528" spans="1:36" ht="16.5" thickTop="1" thickBot="1">
      <c r="A1528" s="105">
        <f t="shared" si="459"/>
        <v>92</v>
      </c>
      <c r="B1528" s="114" t="s">
        <v>1588</v>
      </c>
      <c r="C1528" s="113">
        <v>1983</v>
      </c>
      <c r="D1528" s="107">
        <v>2008</v>
      </c>
      <c r="E1528" s="114" t="s">
        <v>239</v>
      </c>
      <c r="F1528" s="107">
        <v>9</v>
      </c>
      <c r="G1528" s="107">
        <v>6</v>
      </c>
      <c r="H1528" s="111">
        <v>12889.5</v>
      </c>
      <c r="I1528" s="111">
        <v>10802</v>
      </c>
      <c r="J1528" s="111">
        <v>10802</v>
      </c>
      <c r="K1528" s="125">
        <v>440</v>
      </c>
      <c r="L1528" s="110">
        <f t="shared" si="460"/>
        <v>16671053.52</v>
      </c>
      <c r="M1528" s="108"/>
      <c r="N1528" s="108"/>
      <c r="O1528" s="108"/>
      <c r="P1528" s="110">
        <f>'Форма 2'!C1528-M1528-N1528-O1528</f>
        <v>16671053.52</v>
      </c>
      <c r="Q1528" s="111">
        <f t="shared" si="461"/>
        <v>1543.330264765784</v>
      </c>
      <c r="R1528" s="111">
        <f t="shared" si="462"/>
        <v>1543.330264765784</v>
      </c>
      <c r="S1528" s="112" t="s">
        <v>1280</v>
      </c>
      <c r="T1528" s="107" t="s">
        <v>82</v>
      </c>
      <c r="U1528" s="217"/>
      <c r="V1528" s="85"/>
      <c r="W1528" s="85"/>
      <c r="X1528" s="85"/>
      <c r="Y1528" s="85"/>
      <c r="Z1528" s="172"/>
      <c r="AA1528" s="172"/>
      <c r="AB1528" s="177">
        <v>6</v>
      </c>
      <c r="AC1528" s="154">
        <f>2778508.92*AB1528</f>
        <v>16671053.52</v>
      </c>
      <c r="AD1528" s="85"/>
      <c r="AE1528" s="85"/>
      <c r="AF1528" s="85"/>
      <c r="AG1528" s="166"/>
      <c r="AH1528" s="85"/>
      <c r="AI1528" s="85"/>
      <c r="AJ1528" s="85"/>
    </row>
    <row r="1529" spans="1:36" ht="16.5" thickTop="1" thickBot="1">
      <c r="A1529" s="105">
        <f t="shared" si="459"/>
        <v>93</v>
      </c>
      <c r="B1529" s="114" t="s">
        <v>1589</v>
      </c>
      <c r="C1529" s="113">
        <v>1983</v>
      </c>
      <c r="D1529" s="107">
        <v>2008</v>
      </c>
      <c r="E1529" s="114" t="s">
        <v>239</v>
      </c>
      <c r="F1529" s="107">
        <v>9</v>
      </c>
      <c r="G1529" s="107">
        <v>3</v>
      </c>
      <c r="H1529" s="111">
        <v>6444.75</v>
      </c>
      <c r="I1529" s="111">
        <v>5401</v>
      </c>
      <c r="J1529" s="111">
        <v>5401</v>
      </c>
      <c r="K1529" s="125">
        <v>324</v>
      </c>
      <c r="L1529" s="110">
        <f t="shared" si="460"/>
        <v>8335526.7599999998</v>
      </c>
      <c r="M1529" s="108"/>
      <c r="N1529" s="108"/>
      <c r="O1529" s="108"/>
      <c r="P1529" s="110">
        <f>'Форма 2'!C1529-M1529-N1529-O1529</f>
        <v>8335526.7599999998</v>
      </c>
      <c r="Q1529" s="111">
        <f t="shared" si="461"/>
        <v>1543.330264765784</v>
      </c>
      <c r="R1529" s="111">
        <f t="shared" si="462"/>
        <v>1543.330264765784</v>
      </c>
      <c r="S1529" s="112" t="s">
        <v>1280</v>
      </c>
      <c r="T1529" s="107" t="s">
        <v>82</v>
      </c>
      <c r="U1529" s="217"/>
      <c r="V1529" s="85"/>
      <c r="W1529" s="85"/>
      <c r="X1529" s="85"/>
      <c r="Y1529" s="85"/>
      <c r="Z1529" s="172"/>
      <c r="AA1529" s="172"/>
      <c r="AB1529" s="177">
        <v>3</v>
      </c>
      <c r="AC1529" s="154">
        <f>2778508.92*AB1529</f>
        <v>8335526.7599999998</v>
      </c>
      <c r="AD1529" s="85"/>
      <c r="AE1529" s="85"/>
      <c r="AF1529" s="85"/>
      <c r="AG1529" s="166"/>
      <c r="AH1529" s="85"/>
      <c r="AI1529" s="85"/>
      <c r="AJ1529" s="85"/>
    </row>
    <row r="1530" spans="1:36" ht="16.5" thickTop="1" thickBot="1">
      <c r="A1530" s="105">
        <f t="shared" si="459"/>
        <v>94</v>
      </c>
      <c r="B1530" s="114" t="s">
        <v>1590</v>
      </c>
      <c r="C1530" s="113">
        <v>1983</v>
      </c>
      <c r="D1530" s="107"/>
      <c r="E1530" s="114" t="s">
        <v>239</v>
      </c>
      <c r="F1530" s="107">
        <v>9</v>
      </c>
      <c r="G1530" s="107">
        <v>2</v>
      </c>
      <c r="H1530" s="111">
        <v>4356.7</v>
      </c>
      <c r="I1530" s="111">
        <v>3827.6</v>
      </c>
      <c r="J1530" s="111">
        <v>3827.6</v>
      </c>
      <c r="K1530" s="125">
        <v>208</v>
      </c>
      <c r="L1530" s="110">
        <f t="shared" si="460"/>
        <v>5557017.8399999999</v>
      </c>
      <c r="M1530" s="108"/>
      <c r="N1530" s="108"/>
      <c r="O1530" s="108"/>
      <c r="P1530" s="110">
        <f>'Форма 2'!C1530-M1530-N1530-O1530</f>
        <v>5557017.8399999999</v>
      </c>
      <c r="Q1530" s="111">
        <f t="shared" si="461"/>
        <v>1451.8282579161878</v>
      </c>
      <c r="R1530" s="111">
        <f t="shared" si="462"/>
        <v>1451.8282579161878</v>
      </c>
      <c r="S1530" s="112" t="s">
        <v>1280</v>
      </c>
      <c r="T1530" s="107" t="s">
        <v>82</v>
      </c>
      <c r="U1530" s="217"/>
      <c r="V1530" s="85"/>
      <c r="W1530" s="85"/>
      <c r="X1530" s="85"/>
      <c r="Y1530" s="85"/>
      <c r="Z1530" s="172"/>
      <c r="AA1530" s="172"/>
      <c r="AB1530" s="177">
        <v>2</v>
      </c>
      <c r="AC1530" s="154">
        <f>2778508.92*AB1530</f>
        <v>5557017.8399999999</v>
      </c>
      <c r="AD1530" s="85"/>
      <c r="AE1530" s="85"/>
      <c r="AF1530" s="85"/>
      <c r="AG1530" s="166"/>
      <c r="AH1530" s="85"/>
      <c r="AI1530" s="85"/>
      <c r="AJ1530" s="85"/>
    </row>
    <row r="1531" spans="1:36" ht="16.5" thickTop="1" thickBot="1">
      <c r="A1531" s="105">
        <f t="shared" si="459"/>
        <v>95</v>
      </c>
      <c r="B1531" s="114" t="s">
        <v>5138</v>
      </c>
      <c r="C1531" s="107">
        <v>1972</v>
      </c>
      <c r="D1531" s="107"/>
      <c r="E1531" s="114" t="s">
        <v>239</v>
      </c>
      <c r="F1531" s="107">
        <v>5</v>
      </c>
      <c r="G1531" s="107">
        <v>8</v>
      </c>
      <c r="H1531" s="111">
        <v>5641.1</v>
      </c>
      <c r="I1531" s="111">
        <v>5641.1</v>
      </c>
      <c r="J1531" s="111">
        <v>5086.8999999999996</v>
      </c>
      <c r="K1531" s="241"/>
      <c r="L1531" s="110">
        <f>SUM(M1531:P1531)</f>
        <v>52946687.668000005</v>
      </c>
      <c r="M1531" s="108"/>
      <c r="N1531" s="108"/>
      <c r="O1531" s="108"/>
      <c r="P1531" s="110">
        <f>'Форма 2'!C1531-M1531-N1531-O1531</f>
        <v>52946687.668000005</v>
      </c>
      <c r="Q1531" s="111">
        <f>L1531/I1531</f>
        <v>9385.880000000001</v>
      </c>
      <c r="R1531" s="111">
        <f>Q1531</f>
        <v>9385.880000000001</v>
      </c>
      <c r="S1531" s="112" t="s">
        <v>1280</v>
      </c>
      <c r="T1531" s="107" t="s">
        <v>92</v>
      </c>
      <c r="U1531" s="219"/>
      <c r="V1531" s="153"/>
      <c r="W1531" s="153"/>
      <c r="X1531" s="153"/>
      <c r="Y1531" s="153"/>
      <c r="Z1531" s="153"/>
      <c r="AA1531" s="153"/>
      <c r="AB1531" s="86"/>
      <c r="AC1531" s="86"/>
      <c r="AD1531" s="153">
        <v>1</v>
      </c>
      <c r="AE1531" s="153">
        <v>1</v>
      </c>
      <c r="AF1531" s="153"/>
      <c r="AG1531" s="85"/>
      <c r="AH1531" s="153"/>
      <c r="AI1531" s="153"/>
      <c r="AJ1531" s="153"/>
    </row>
    <row r="1532" spans="1:36" ht="16.5" thickTop="1" thickBot="1">
      <c r="A1532" s="105">
        <f t="shared" si="459"/>
        <v>96</v>
      </c>
      <c r="B1532" s="114" t="s">
        <v>1591</v>
      </c>
      <c r="C1532" s="113">
        <v>1975</v>
      </c>
      <c r="D1532" s="107"/>
      <c r="E1532" s="114" t="s">
        <v>239</v>
      </c>
      <c r="F1532" s="107">
        <v>9</v>
      </c>
      <c r="G1532" s="107">
        <v>6</v>
      </c>
      <c r="H1532" s="111">
        <v>11298.1</v>
      </c>
      <c r="I1532" s="111">
        <v>7699.3</v>
      </c>
      <c r="J1532" s="111">
        <v>7640.2</v>
      </c>
      <c r="K1532" s="125">
        <v>577</v>
      </c>
      <c r="L1532" s="110">
        <f>SUM(M1532:P1532)</f>
        <v>69138271.026000008</v>
      </c>
      <c r="M1532" s="108"/>
      <c r="N1532" s="108"/>
      <c r="O1532" s="108"/>
      <c r="P1532" s="110">
        <f>'Форма 2'!C1532-M1532-N1532-O1532</f>
        <v>69138271.026000008</v>
      </c>
      <c r="Q1532" s="111">
        <f>L1532/I1532</f>
        <v>8979.8125837413791</v>
      </c>
      <c r="R1532" s="111">
        <f>Q1532</f>
        <v>8979.8125837413791</v>
      </c>
      <c r="S1532" s="112" t="s">
        <v>1280</v>
      </c>
      <c r="T1532" s="107" t="s">
        <v>92</v>
      </c>
      <c r="U1532" s="217"/>
      <c r="V1532" s="85"/>
      <c r="W1532" s="85"/>
      <c r="X1532" s="85"/>
      <c r="Y1532" s="85"/>
      <c r="Z1532" s="85"/>
      <c r="AA1532" s="85"/>
      <c r="AB1532" s="86"/>
      <c r="AC1532" s="86"/>
      <c r="AD1532" s="85">
        <v>1</v>
      </c>
      <c r="AE1532" s="85">
        <v>1</v>
      </c>
      <c r="AF1532" s="85">
        <v>1</v>
      </c>
      <c r="AG1532" s="85"/>
      <c r="AH1532" s="85"/>
      <c r="AI1532" s="85"/>
      <c r="AJ1532" s="85"/>
    </row>
    <row r="1533" spans="1:36" ht="16.5" thickTop="1" thickBot="1">
      <c r="A1533" s="105">
        <f t="shared" si="459"/>
        <v>97</v>
      </c>
      <c r="B1533" s="114" t="s">
        <v>1592</v>
      </c>
      <c r="C1533" s="113">
        <v>1986</v>
      </c>
      <c r="D1533" s="107"/>
      <c r="E1533" s="114" t="s">
        <v>239</v>
      </c>
      <c r="F1533" s="107">
        <v>10</v>
      </c>
      <c r="G1533" s="107">
        <v>2</v>
      </c>
      <c r="H1533" s="111">
        <v>4378.7</v>
      </c>
      <c r="I1533" s="111">
        <v>2677.2</v>
      </c>
      <c r="J1533" s="111">
        <v>2677.2</v>
      </c>
      <c r="K1533" s="125">
        <v>237</v>
      </c>
      <c r="L1533" s="110">
        <f t="shared" si="460"/>
        <v>7860633.5999999996</v>
      </c>
      <c r="M1533" s="108"/>
      <c r="N1533" s="108"/>
      <c r="O1533" s="108"/>
      <c r="P1533" s="110">
        <f>'Форма 2'!C1533-M1533-N1533-O1533</f>
        <v>7860633.5999999996</v>
      </c>
      <c r="Q1533" s="111">
        <f t="shared" si="461"/>
        <v>2936.1398476019722</v>
      </c>
      <c r="R1533" s="111">
        <f t="shared" si="462"/>
        <v>2936.1398476019722</v>
      </c>
      <c r="S1533" s="112" t="s">
        <v>1280</v>
      </c>
      <c r="T1533" s="107" t="s">
        <v>82</v>
      </c>
      <c r="U1533" s="217"/>
      <c r="V1533" s="85"/>
      <c r="W1533" s="85"/>
      <c r="X1533" s="85"/>
      <c r="Y1533" s="85"/>
      <c r="Z1533" s="172"/>
      <c r="AA1533" s="172"/>
      <c r="AB1533" s="177">
        <v>2</v>
      </c>
      <c r="AC1533" s="154">
        <f>3930316.8*AB1533</f>
        <v>7860633.5999999996</v>
      </c>
      <c r="AD1533" s="85"/>
      <c r="AE1533" s="85"/>
      <c r="AF1533" s="85"/>
      <c r="AG1533" s="166"/>
      <c r="AH1533" s="85"/>
      <c r="AI1533" s="85"/>
      <c r="AJ1533" s="85"/>
    </row>
    <row r="1534" spans="1:36" ht="16.5" thickTop="1" thickBot="1">
      <c r="A1534" s="105">
        <f t="shared" si="459"/>
        <v>98</v>
      </c>
      <c r="B1534" s="114" t="s">
        <v>1593</v>
      </c>
      <c r="C1534" s="113">
        <v>1983</v>
      </c>
      <c r="D1534" s="107"/>
      <c r="E1534" s="114" t="s">
        <v>239</v>
      </c>
      <c r="F1534" s="107">
        <v>9</v>
      </c>
      <c r="G1534" s="107">
        <v>6</v>
      </c>
      <c r="H1534" s="111">
        <v>11498.2</v>
      </c>
      <c r="I1534" s="111">
        <v>7880.6</v>
      </c>
      <c r="J1534" s="111">
        <v>7880.6</v>
      </c>
      <c r="K1534" s="125">
        <v>657</v>
      </c>
      <c r="L1534" s="110">
        <f t="shared" si="460"/>
        <v>22151857.210000001</v>
      </c>
      <c r="M1534" s="108"/>
      <c r="N1534" s="108"/>
      <c r="O1534" s="108"/>
      <c r="P1534" s="110">
        <f>'Форма 2'!C1534-M1534-N1534-O1534</f>
        <v>22151857.210000001</v>
      </c>
      <c r="Q1534" s="111">
        <f t="shared" si="461"/>
        <v>2810.9353615206965</v>
      </c>
      <c r="R1534" s="111">
        <f t="shared" si="462"/>
        <v>2810.9353615206965</v>
      </c>
      <c r="S1534" s="112" t="s">
        <v>1280</v>
      </c>
      <c r="T1534" s="107" t="s">
        <v>82</v>
      </c>
      <c r="U1534" s="217"/>
      <c r="V1534" s="85"/>
      <c r="W1534" s="85"/>
      <c r="X1534" s="85">
        <v>1</v>
      </c>
      <c r="Y1534" s="85">
        <v>1</v>
      </c>
      <c r="Z1534" s="85">
        <v>1</v>
      </c>
      <c r="AA1534" s="85"/>
      <c r="AB1534" s="86"/>
      <c r="AC1534" s="86"/>
      <c r="AD1534" s="85"/>
      <c r="AE1534" s="85"/>
      <c r="AF1534" s="85"/>
      <c r="AG1534" s="85"/>
      <c r="AH1534" s="85"/>
      <c r="AI1534" s="85"/>
      <c r="AJ1534" s="85"/>
    </row>
    <row r="1535" spans="1:36" ht="16.5" thickTop="1" thickBot="1">
      <c r="A1535" s="105">
        <f t="shared" si="459"/>
        <v>99</v>
      </c>
      <c r="B1535" s="114" t="s">
        <v>1594</v>
      </c>
      <c r="C1535" s="113">
        <v>1975</v>
      </c>
      <c r="D1535" s="107"/>
      <c r="E1535" s="114" t="s">
        <v>212</v>
      </c>
      <c r="F1535" s="107">
        <v>9</v>
      </c>
      <c r="G1535" s="107">
        <v>4</v>
      </c>
      <c r="H1535" s="111">
        <v>7686.59</v>
      </c>
      <c r="I1535" s="111">
        <v>5977.59</v>
      </c>
      <c r="J1535" s="111">
        <v>5977.59</v>
      </c>
      <c r="K1535" s="125">
        <v>386</v>
      </c>
      <c r="L1535" s="110">
        <f t="shared" si="460"/>
        <v>12043810.407400001</v>
      </c>
      <c r="M1535" s="108"/>
      <c r="N1535" s="108"/>
      <c r="O1535" s="108"/>
      <c r="P1535" s="110">
        <f>'Форма 2'!C1535-M1535-N1535-O1535</f>
        <v>12043810.407400001</v>
      </c>
      <c r="Q1535" s="111">
        <f t="shared" si="461"/>
        <v>2014.8271138368473</v>
      </c>
      <c r="R1535" s="111">
        <f t="shared" si="462"/>
        <v>2014.8271138368473</v>
      </c>
      <c r="S1535" s="112" t="s">
        <v>1280</v>
      </c>
      <c r="T1535" s="107" t="s">
        <v>92</v>
      </c>
      <c r="U1535" s="217">
        <v>1</v>
      </c>
      <c r="V1535" s="85"/>
      <c r="W1535" s="85"/>
      <c r="X1535" s="85"/>
      <c r="Y1535" s="85"/>
      <c r="Z1535" s="85"/>
      <c r="AA1535" s="85"/>
      <c r="AB1535" s="86"/>
      <c r="AC1535" s="86"/>
      <c r="AD1535" s="85"/>
      <c r="AE1535" s="85"/>
      <c r="AF1535" s="85"/>
      <c r="AG1535" s="85"/>
      <c r="AH1535" s="85">
        <v>1</v>
      </c>
      <c r="AI1535" s="85"/>
      <c r="AJ1535" s="85"/>
    </row>
    <row r="1536" spans="1:36" ht="16.5" thickTop="1" thickBot="1">
      <c r="A1536" s="105">
        <f t="shared" si="459"/>
        <v>100</v>
      </c>
      <c r="B1536" s="114" t="s">
        <v>1595</v>
      </c>
      <c r="C1536" s="113">
        <v>1985</v>
      </c>
      <c r="D1536" s="107"/>
      <c r="E1536" s="114" t="s">
        <v>212</v>
      </c>
      <c r="F1536" s="107">
        <v>10</v>
      </c>
      <c r="G1536" s="107">
        <v>2</v>
      </c>
      <c r="H1536" s="111">
        <v>4298.5</v>
      </c>
      <c r="I1536" s="111">
        <v>4298.5</v>
      </c>
      <c r="J1536" s="111">
        <v>4298.5</v>
      </c>
      <c r="K1536" s="125">
        <v>140</v>
      </c>
      <c r="L1536" s="110">
        <f t="shared" si="460"/>
        <v>7860633.5999999996</v>
      </c>
      <c r="M1536" s="108"/>
      <c r="N1536" s="108"/>
      <c r="O1536" s="108"/>
      <c r="P1536" s="110">
        <f>'Форма 2'!C1536-M1536-N1536-O1536</f>
        <v>7860633.5999999996</v>
      </c>
      <c r="Q1536" s="111">
        <f t="shared" si="461"/>
        <v>1828.6922414795858</v>
      </c>
      <c r="R1536" s="111">
        <f t="shared" si="462"/>
        <v>1828.6922414795858</v>
      </c>
      <c r="S1536" s="112" t="s">
        <v>1280</v>
      </c>
      <c r="T1536" s="107" t="s">
        <v>92</v>
      </c>
      <c r="U1536" s="217"/>
      <c r="V1536" s="85"/>
      <c r="W1536" s="85"/>
      <c r="X1536" s="85"/>
      <c r="Y1536" s="85"/>
      <c r="Z1536" s="172"/>
      <c r="AA1536" s="172"/>
      <c r="AB1536" s="177">
        <v>2</v>
      </c>
      <c r="AC1536" s="154">
        <f>3930316.8*AB1536</f>
        <v>7860633.5999999996</v>
      </c>
      <c r="AD1536" s="85"/>
      <c r="AE1536" s="85"/>
      <c r="AF1536" s="85"/>
      <c r="AG1536" s="166"/>
      <c r="AH1536" s="85"/>
      <c r="AI1536" s="85"/>
      <c r="AJ1536" s="85"/>
    </row>
    <row r="1537" spans="1:36" ht="16.5" thickTop="1" thickBot="1">
      <c r="A1537" s="105">
        <f t="shared" si="459"/>
        <v>101</v>
      </c>
      <c r="B1537" s="114" t="s">
        <v>1596</v>
      </c>
      <c r="C1537" s="113">
        <v>1959</v>
      </c>
      <c r="D1537" s="107"/>
      <c r="E1537" s="114" t="s">
        <v>80</v>
      </c>
      <c r="F1537" s="107">
        <v>5</v>
      </c>
      <c r="G1537" s="107">
        <v>4</v>
      </c>
      <c r="H1537" s="111">
        <v>3625.47</v>
      </c>
      <c r="I1537" s="111">
        <v>3445.2200000000003</v>
      </c>
      <c r="J1537" s="111">
        <v>3003.75</v>
      </c>
      <c r="K1537" s="125">
        <v>156</v>
      </c>
      <c r="L1537" s="110">
        <f t="shared" si="460"/>
        <v>1178640.297</v>
      </c>
      <c r="M1537" s="108"/>
      <c r="N1537" s="108"/>
      <c r="O1537" s="108"/>
      <c r="P1537" s="110">
        <f>'Форма 2'!C1537-M1537-N1537-O1537</f>
        <v>1178640.297</v>
      </c>
      <c r="Q1537" s="111">
        <f t="shared" si="461"/>
        <v>342.10886300439449</v>
      </c>
      <c r="R1537" s="111">
        <f t="shared" si="462"/>
        <v>342.10886300439449</v>
      </c>
      <c r="S1537" s="112" t="s">
        <v>1280</v>
      </c>
      <c r="T1537" s="105" t="s">
        <v>92</v>
      </c>
      <c r="U1537" s="217"/>
      <c r="V1537" s="85"/>
      <c r="W1537" s="85"/>
      <c r="X1537" s="85">
        <v>1</v>
      </c>
      <c r="Y1537" s="85"/>
      <c r="Z1537" s="85"/>
      <c r="AA1537" s="85"/>
      <c r="AB1537" s="86"/>
      <c r="AC1537" s="86"/>
      <c r="AD1537" s="85"/>
      <c r="AE1537" s="85"/>
      <c r="AF1537" s="85"/>
      <c r="AG1537" s="85"/>
      <c r="AH1537" s="85"/>
      <c r="AI1537" s="85"/>
      <c r="AJ1537" s="85"/>
    </row>
    <row r="1538" spans="1:36" ht="16.5" thickTop="1" thickBot="1">
      <c r="A1538" s="105">
        <f t="shared" si="459"/>
        <v>102</v>
      </c>
      <c r="B1538" s="114" t="s">
        <v>1597</v>
      </c>
      <c r="C1538" s="113">
        <v>1987</v>
      </c>
      <c r="D1538" s="107"/>
      <c r="E1538" s="114" t="s">
        <v>615</v>
      </c>
      <c r="F1538" s="107">
        <v>9</v>
      </c>
      <c r="G1538" s="107">
        <v>2</v>
      </c>
      <c r="H1538" s="111">
        <v>4797.2</v>
      </c>
      <c r="I1538" s="111">
        <v>3996</v>
      </c>
      <c r="J1538" s="111">
        <v>3996</v>
      </c>
      <c r="K1538" s="125">
        <v>165</v>
      </c>
      <c r="L1538" s="110">
        <f t="shared" si="460"/>
        <v>5557017.8399999999</v>
      </c>
      <c r="M1538" s="108"/>
      <c r="N1538" s="108"/>
      <c r="O1538" s="108"/>
      <c r="P1538" s="110">
        <f>'Форма 2'!C1538-M1538-N1538-O1538</f>
        <v>5557017.8399999999</v>
      </c>
      <c r="Q1538" s="111">
        <f t="shared" si="461"/>
        <v>1390.6451051051051</v>
      </c>
      <c r="R1538" s="111">
        <f t="shared" si="462"/>
        <v>1390.6451051051051</v>
      </c>
      <c r="S1538" s="112" t="s">
        <v>1280</v>
      </c>
      <c r="T1538" s="107" t="s">
        <v>92</v>
      </c>
      <c r="U1538" s="217"/>
      <c r="V1538" s="85"/>
      <c r="W1538" s="85"/>
      <c r="X1538" s="85"/>
      <c r="Y1538" s="85"/>
      <c r="Z1538" s="172"/>
      <c r="AA1538" s="172"/>
      <c r="AB1538" s="177">
        <v>2</v>
      </c>
      <c r="AC1538" s="154">
        <f>2778508.92*AB1538</f>
        <v>5557017.8399999999</v>
      </c>
      <c r="AD1538" s="85"/>
      <c r="AE1538" s="85"/>
      <c r="AF1538" s="85"/>
      <c r="AG1538" s="166"/>
      <c r="AH1538" s="85"/>
      <c r="AI1538" s="85"/>
      <c r="AJ1538" s="85"/>
    </row>
    <row r="1539" spans="1:36" ht="16.5" thickTop="1" thickBot="1">
      <c r="A1539" s="105">
        <f t="shared" si="459"/>
        <v>103</v>
      </c>
      <c r="B1539" s="114" t="s">
        <v>1598</v>
      </c>
      <c r="C1539" s="113">
        <v>1964</v>
      </c>
      <c r="D1539" s="107"/>
      <c r="E1539" s="114" t="s">
        <v>94</v>
      </c>
      <c r="F1539" s="107">
        <v>3</v>
      </c>
      <c r="G1539" s="107">
        <v>3</v>
      </c>
      <c r="H1539" s="111">
        <v>1994.6</v>
      </c>
      <c r="I1539" s="111">
        <v>1797.7</v>
      </c>
      <c r="J1539" s="111">
        <v>1797.7</v>
      </c>
      <c r="K1539" s="125">
        <v>76</v>
      </c>
      <c r="L1539" s="110">
        <f t="shared" si="460"/>
        <v>19063170.093999997</v>
      </c>
      <c r="M1539" s="108"/>
      <c r="N1539" s="108"/>
      <c r="O1539" s="108"/>
      <c r="P1539" s="110">
        <f>'Форма 2'!C1539-M1539-N1539-O1539</f>
        <v>19063170.093999997</v>
      </c>
      <c r="Q1539" s="111">
        <f t="shared" si="461"/>
        <v>10604.199863158477</v>
      </c>
      <c r="R1539" s="111">
        <f t="shared" si="462"/>
        <v>10604.199863158477</v>
      </c>
      <c r="S1539" s="112" t="s">
        <v>1280</v>
      </c>
      <c r="T1539" s="107" t="s">
        <v>92</v>
      </c>
      <c r="U1539" s="217"/>
      <c r="V1539" s="85"/>
      <c r="W1539" s="85"/>
      <c r="X1539" s="85"/>
      <c r="Y1539" s="85"/>
      <c r="Z1539" s="85"/>
      <c r="AA1539" s="85"/>
      <c r="AB1539" s="86"/>
      <c r="AC1539" s="86"/>
      <c r="AD1539" s="85">
        <v>1</v>
      </c>
      <c r="AE1539" s="85"/>
      <c r="AF1539" s="85"/>
      <c r="AG1539" s="85"/>
      <c r="AH1539" s="85"/>
      <c r="AI1539" s="85"/>
      <c r="AJ1539" s="85"/>
    </row>
    <row r="1540" spans="1:36" ht="16.5" thickTop="1" thickBot="1">
      <c r="A1540" s="105">
        <f t="shared" si="459"/>
        <v>104</v>
      </c>
      <c r="B1540" s="114" t="s">
        <v>1599</v>
      </c>
      <c r="C1540" s="113">
        <v>1986</v>
      </c>
      <c r="D1540" s="107"/>
      <c r="E1540" s="114" t="s">
        <v>94</v>
      </c>
      <c r="F1540" s="107">
        <v>10</v>
      </c>
      <c r="G1540" s="107">
        <v>4</v>
      </c>
      <c r="H1540" s="111">
        <v>11309.3</v>
      </c>
      <c r="I1540" s="111">
        <v>7076.8</v>
      </c>
      <c r="J1540" s="111">
        <v>7076.8</v>
      </c>
      <c r="K1540" s="125">
        <v>359</v>
      </c>
      <c r="L1540" s="110">
        <f t="shared" si="460"/>
        <v>15721267.199999999</v>
      </c>
      <c r="M1540" s="108"/>
      <c r="N1540" s="108"/>
      <c r="O1540" s="108"/>
      <c r="P1540" s="110">
        <f>'Форма 2'!C1540-M1540-N1540-O1540</f>
        <v>15721267.199999999</v>
      </c>
      <c r="Q1540" s="111">
        <f t="shared" si="461"/>
        <v>2221.522043861632</v>
      </c>
      <c r="R1540" s="111">
        <f t="shared" si="462"/>
        <v>2221.522043861632</v>
      </c>
      <c r="S1540" s="112" t="s">
        <v>1280</v>
      </c>
      <c r="T1540" s="107" t="s">
        <v>82</v>
      </c>
      <c r="U1540" s="217"/>
      <c r="V1540" s="85"/>
      <c r="W1540" s="85"/>
      <c r="X1540" s="85"/>
      <c r="Y1540" s="85"/>
      <c r="Z1540" s="172"/>
      <c r="AA1540" s="172"/>
      <c r="AB1540" s="177">
        <v>4</v>
      </c>
      <c r="AC1540" s="154">
        <f>3930316.8*AB1540</f>
        <v>15721267.199999999</v>
      </c>
      <c r="AD1540" s="85"/>
      <c r="AE1540" s="85"/>
      <c r="AF1540" s="85"/>
      <c r="AG1540" s="166"/>
      <c r="AH1540" s="85"/>
      <c r="AI1540" s="85"/>
      <c r="AJ1540" s="85"/>
    </row>
    <row r="1541" spans="1:36" ht="16.5" thickTop="1" thickBot="1">
      <c r="A1541" s="105">
        <f t="shared" si="459"/>
        <v>105</v>
      </c>
      <c r="B1541" s="114" t="s">
        <v>1600</v>
      </c>
      <c r="C1541" s="113">
        <v>1988</v>
      </c>
      <c r="D1541" s="107"/>
      <c r="E1541" s="114" t="s">
        <v>94</v>
      </c>
      <c r="F1541" s="107">
        <v>16</v>
      </c>
      <c r="G1541" s="107">
        <v>1</v>
      </c>
      <c r="H1541" s="111">
        <v>8478.9</v>
      </c>
      <c r="I1541" s="111">
        <v>6720.01</v>
      </c>
      <c r="J1541" s="111">
        <v>5529.1</v>
      </c>
      <c r="K1541" s="125">
        <v>242</v>
      </c>
      <c r="L1541" s="110">
        <f t="shared" si="460"/>
        <v>7999028.9199999999</v>
      </c>
      <c r="M1541" s="108"/>
      <c r="N1541" s="108"/>
      <c r="O1541" s="108"/>
      <c r="P1541" s="110">
        <f>'Форма 2'!C1541-M1541-N1541-O1541</f>
        <v>7999028.9199999999</v>
      </c>
      <c r="Q1541" s="111">
        <f t="shared" si="461"/>
        <v>1190.3299131995338</v>
      </c>
      <c r="R1541" s="111">
        <f t="shared" si="462"/>
        <v>1190.3299131995338</v>
      </c>
      <c r="S1541" s="112" t="s">
        <v>1280</v>
      </c>
      <c r="T1541" s="107" t="s">
        <v>92</v>
      </c>
      <c r="U1541" s="217"/>
      <c r="V1541" s="85"/>
      <c r="W1541" s="85"/>
      <c r="X1541" s="85"/>
      <c r="Y1541" s="85"/>
      <c r="Z1541" s="172"/>
      <c r="AA1541" s="172"/>
      <c r="AB1541" s="177">
        <v>2</v>
      </c>
      <c r="AC1541" s="154">
        <f>3930316.8+4068712.12</f>
        <v>7999028.9199999999</v>
      </c>
      <c r="AD1541" s="85"/>
      <c r="AE1541" s="85"/>
      <c r="AF1541" s="85"/>
      <c r="AG1541" s="166"/>
      <c r="AH1541" s="85"/>
      <c r="AI1541" s="85"/>
      <c r="AJ1541" s="85"/>
    </row>
    <row r="1542" spans="1:36" ht="16.5" thickTop="1" thickBot="1">
      <c r="A1542" s="105">
        <f t="shared" si="459"/>
        <v>106</v>
      </c>
      <c r="B1542" s="114" t="s">
        <v>1601</v>
      </c>
      <c r="C1542" s="113">
        <v>1986</v>
      </c>
      <c r="D1542" s="107"/>
      <c r="E1542" s="114" t="s">
        <v>94</v>
      </c>
      <c r="F1542" s="107">
        <v>16</v>
      </c>
      <c r="G1542" s="107">
        <v>1</v>
      </c>
      <c r="H1542" s="111">
        <v>7318.2</v>
      </c>
      <c r="I1542" s="111">
        <v>5647.1</v>
      </c>
      <c r="J1542" s="111">
        <v>5647.1</v>
      </c>
      <c r="K1542" s="125">
        <v>259</v>
      </c>
      <c r="L1542" s="110">
        <f t="shared" si="460"/>
        <v>7999028.9199999999</v>
      </c>
      <c r="M1542" s="108"/>
      <c r="N1542" s="108"/>
      <c r="O1542" s="108"/>
      <c r="P1542" s="110">
        <f>'Форма 2'!C1542-M1542-N1542-O1542</f>
        <v>7999028.9199999999</v>
      </c>
      <c r="Q1542" s="111">
        <f t="shared" si="461"/>
        <v>1416.4843760514245</v>
      </c>
      <c r="R1542" s="111">
        <f t="shared" si="462"/>
        <v>1416.4843760514245</v>
      </c>
      <c r="S1542" s="112" t="s">
        <v>1280</v>
      </c>
      <c r="T1542" s="107" t="s">
        <v>92</v>
      </c>
      <c r="U1542" s="217"/>
      <c r="V1542" s="85"/>
      <c r="W1542" s="85"/>
      <c r="X1542" s="85"/>
      <c r="Y1542" s="85"/>
      <c r="Z1542" s="172"/>
      <c r="AA1542" s="172"/>
      <c r="AB1542" s="177">
        <v>2</v>
      </c>
      <c r="AC1542" s="154">
        <f>3930316.8+4068712.12</f>
        <v>7999028.9199999999</v>
      </c>
      <c r="AD1542" s="85"/>
      <c r="AE1542" s="85"/>
      <c r="AF1542" s="85"/>
      <c r="AG1542" s="166"/>
      <c r="AH1542" s="85"/>
      <c r="AI1542" s="85"/>
      <c r="AJ1542" s="85"/>
    </row>
    <row r="1543" spans="1:36" ht="16.5" thickTop="1" thickBot="1">
      <c r="A1543" s="105">
        <f t="shared" si="459"/>
        <v>107</v>
      </c>
      <c r="B1543" s="114" t="s">
        <v>1602</v>
      </c>
      <c r="C1543" s="113">
        <v>2001</v>
      </c>
      <c r="D1543" s="107"/>
      <c r="E1543" s="114" t="s">
        <v>94</v>
      </c>
      <c r="F1543" s="107">
        <v>6</v>
      </c>
      <c r="G1543" s="107">
        <v>1</v>
      </c>
      <c r="H1543" s="111">
        <v>4316.8999999999996</v>
      </c>
      <c r="I1543" s="111">
        <v>3490.3</v>
      </c>
      <c r="J1543" s="111">
        <v>3490.3</v>
      </c>
      <c r="K1543" s="125">
        <v>57</v>
      </c>
      <c r="L1543" s="110">
        <f t="shared" si="460"/>
        <v>2243104.409</v>
      </c>
      <c r="M1543" s="108"/>
      <c r="N1543" s="108"/>
      <c r="O1543" s="108"/>
      <c r="P1543" s="110">
        <f>'Форма 2'!C1543-M1543-N1543-O1543</f>
        <v>2243104.409</v>
      </c>
      <c r="Q1543" s="111">
        <f t="shared" si="461"/>
        <v>642.668082686302</v>
      </c>
      <c r="R1543" s="111">
        <f t="shared" si="462"/>
        <v>642.668082686302</v>
      </c>
      <c r="S1543" s="112" t="s">
        <v>1280</v>
      </c>
      <c r="T1543" s="107" t="s">
        <v>92</v>
      </c>
      <c r="U1543" s="217">
        <v>1</v>
      </c>
      <c r="V1543" s="85"/>
      <c r="W1543" s="85"/>
      <c r="X1543" s="85"/>
      <c r="Y1543" s="85"/>
      <c r="Z1543" s="85"/>
      <c r="AA1543" s="85"/>
      <c r="AB1543" s="86"/>
      <c r="AC1543" s="86"/>
      <c r="AD1543" s="85"/>
      <c r="AE1543" s="85"/>
      <c r="AF1543" s="85"/>
      <c r="AG1543" s="85"/>
      <c r="AH1543" s="85"/>
      <c r="AI1543" s="85"/>
      <c r="AJ1543" s="85"/>
    </row>
    <row r="1544" spans="1:36" ht="16.5" thickTop="1" thickBot="1">
      <c r="A1544" s="105">
        <f t="shared" si="459"/>
        <v>108</v>
      </c>
      <c r="B1544" s="114" t="s">
        <v>1603</v>
      </c>
      <c r="C1544" s="113">
        <v>2006</v>
      </c>
      <c r="D1544" s="107"/>
      <c r="E1544" s="114" t="s">
        <v>94</v>
      </c>
      <c r="F1544" s="107">
        <v>12</v>
      </c>
      <c r="G1544" s="107">
        <v>1</v>
      </c>
      <c r="H1544" s="111">
        <v>5383</v>
      </c>
      <c r="I1544" s="111">
        <v>11121.3</v>
      </c>
      <c r="J1544" s="111">
        <v>11121.3</v>
      </c>
      <c r="K1544" s="125">
        <v>350</v>
      </c>
      <c r="L1544" s="110">
        <f t="shared" si="460"/>
        <v>5396780.4799999995</v>
      </c>
      <c r="M1544" s="108"/>
      <c r="N1544" s="108"/>
      <c r="O1544" s="108"/>
      <c r="P1544" s="110">
        <f>'Форма 2'!C1544-M1544-N1544-O1544</f>
        <v>5396780.4799999995</v>
      </c>
      <c r="Q1544" s="111">
        <f t="shared" si="461"/>
        <v>485.26525496120058</v>
      </c>
      <c r="R1544" s="111">
        <f t="shared" si="462"/>
        <v>485.26525496120058</v>
      </c>
      <c r="S1544" s="112" t="s">
        <v>1280</v>
      </c>
      <c r="T1544" s="107" t="s">
        <v>92</v>
      </c>
      <c r="U1544" s="217">
        <v>1</v>
      </c>
      <c r="V1544" s="85"/>
      <c r="W1544" s="85"/>
      <c r="X1544" s="85"/>
      <c r="Y1544" s="85"/>
      <c r="Z1544" s="85"/>
      <c r="AA1544" s="85"/>
      <c r="AB1544" s="86"/>
      <c r="AC1544" s="86"/>
      <c r="AD1544" s="85"/>
      <c r="AE1544" s="85"/>
      <c r="AF1544" s="85"/>
      <c r="AG1544" s="85"/>
      <c r="AH1544" s="85"/>
      <c r="AI1544" s="85"/>
      <c r="AJ1544" s="85"/>
    </row>
    <row r="1545" spans="1:36" ht="16.5" thickTop="1" thickBot="1">
      <c r="A1545" s="105">
        <f t="shared" si="459"/>
        <v>109</v>
      </c>
      <c r="B1545" s="114" t="s">
        <v>1604</v>
      </c>
      <c r="C1545" s="113">
        <v>2004</v>
      </c>
      <c r="D1545" s="107"/>
      <c r="E1545" s="114" t="s">
        <v>94</v>
      </c>
      <c r="F1545" s="107">
        <v>12</v>
      </c>
      <c r="G1545" s="107">
        <v>2</v>
      </c>
      <c r="H1545" s="111">
        <v>6313.5</v>
      </c>
      <c r="I1545" s="111">
        <v>5490</v>
      </c>
      <c r="J1545" s="111">
        <v>5490</v>
      </c>
      <c r="K1545" s="125">
        <v>160</v>
      </c>
      <c r="L1545" s="110">
        <f t="shared" si="460"/>
        <v>2708996.58</v>
      </c>
      <c r="M1545" s="108"/>
      <c r="N1545" s="108"/>
      <c r="O1545" s="108"/>
      <c r="P1545" s="110">
        <f>'Форма 2'!C1545-M1545-N1545-O1545</f>
        <v>2708996.58</v>
      </c>
      <c r="Q1545" s="111">
        <f t="shared" si="461"/>
        <v>493.44200000000001</v>
      </c>
      <c r="R1545" s="111">
        <f t="shared" si="462"/>
        <v>493.44200000000001</v>
      </c>
      <c r="S1545" s="112" t="s">
        <v>1280</v>
      </c>
      <c r="T1545" s="107" t="s">
        <v>92</v>
      </c>
      <c r="U1545" s="217"/>
      <c r="V1545" s="85"/>
      <c r="W1545" s="85"/>
      <c r="X1545" s="85"/>
      <c r="Y1545" s="85"/>
      <c r="Z1545" s="85">
        <v>1</v>
      </c>
      <c r="AA1545" s="85"/>
      <c r="AB1545" s="86"/>
      <c r="AC1545" s="86"/>
      <c r="AD1545" s="85"/>
      <c r="AE1545" s="85"/>
      <c r="AF1545" s="85"/>
      <c r="AG1545" s="85"/>
      <c r="AH1545" s="85"/>
      <c r="AI1545" s="85"/>
      <c r="AJ1545" s="85"/>
    </row>
    <row r="1546" spans="1:36" ht="16.5" thickTop="1" thickBot="1">
      <c r="A1546" s="105">
        <f t="shared" si="459"/>
        <v>110</v>
      </c>
      <c r="B1546" s="114" t="s">
        <v>1605</v>
      </c>
      <c r="C1546" s="113">
        <v>1984</v>
      </c>
      <c r="D1546" s="107"/>
      <c r="E1546" s="114" t="s">
        <v>615</v>
      </c>
      <c r="F1546" s="107">
        <v>9</v>
      </c>
      <c r="G1546" s="107">
        <v>2</v>
      </c>
      <c r="H1546" s="111">
        <v>4594.8999999999996</v>
      </c>
      <c r="I1546" s="111">
        <v>3856</v>
      </c>
      <c r="J1546" s="111">
        <v>3856</v>
      </c>
      <c r="K1546" s="125">
        <v>155</v>
      </c>
      <c r="L1546" s="110">
        <f t="shared" si="460"/>
        <v>5557017.8399999999</v>
      </c>
      <c r="M1546" s="108"/>
      <c r="N1546" s="108"/>
      <c r="O1546" s="108"/>
      <c r="P1546" s="110">
        <f>'Форма 2'!C1546-M1546-N1546-O1546</f>
        <v>5557017.8399999999</v>
      </c>
      <c r="Q1546" s="111">
        <f t="shared" si="461"/>
        <v>1441.1353319502075</v>
      </c>
      <c r="R1546" s="111">
        <f t="shared" si="462"/>
        <v>1441.1353319502075</v>
      </c>
      <c r="S1546" s="112" t="s">
        <v>1280</v>
      </c>
      <c r="T1546" s="107" t="s">
        <v>92</v>
      </c>
      <c r="U1546" s="217"/>
      <c r="V1546" s="85"/>
      <c r="W1546" s="85"/>
      <c r="X1546" s="85"/>
      <c r="Y1546" s="85"/>
      <c r="Z1546" s="172"/>
      <c r="AA1546" s="172"/>
      <c r="AB1546" s="177">
        <v>2</v>
      </c>
      <c r="AC1546" s="154">
        <f>2778508.92*AB1546</f>
        <v>5557017.8399999999</v>
      </c>
      <c r="AD1546" s="85"/>
      <c r="AE1546" s="85"/>
      <c r="AF1546" s="85"/>
      <c r="AG1546" s="166"/>
      <c r="AH1546" s="85"/>
      <c r="AI1546" s="85"/>
      <c r="AJ1546" s="85"/>
    </row>
    <row r="1547" spans="1:36" ht="16.5" thickTop="1" thickBot="1">
      <c r="A1547" s="105">
        <f t="shared" si="459"/>
        <v>111</v>
      </c>
      <c r="B1547" s="114" t="s">
        <v>1606</v>
      </c>
      <c r="C1547" s="113">
        <v>1985</v>
      </c>
      <c r="D1547" s="107"/>
      <c r="E1547" s="114" t="s">
        <v>239</v>
      </c>
      <c r="F1547" s="107">
        <v>9</v>
      </c>
      <c r="G1547" s="107">
        <v>4</v>
      </c>
      <c r="H1547" s="111">
        <v>7613.4</v>
      </c>
      <c r="I1547" s="111">
        <v>5232.8999999999996</v>
      </c>
      <c r="J1547" s="111">
        <v>5232.8999999999996</v>
      </c>
      <c r="K1547" s="125">
        <v>450</v>
      </c>
      <c r="L1547" s="110">
        <f t="shared" si="460"/>
        <v>11114035.68</v>
      </c>
      <c r="M1547" s="108"/>
      <c r="N1547" s="108"/>
      <c r="O1547" s="108"/>
      <c r="P1547" s="110">
        <f>'Форма 2'!C1547-M1547-N1547-O1547</f>
        <v>11114035.68</v>
      </c>
      <c r="Q1547" s="111">
        <f t="shared" si="461"/>
        <v>2123.8769477727456</v>
      </c>
      <c r="R1547" s="111">
        <f t="shared" si="462"/>
        <v>2123.8769477727456</v>
      </c>
      <c r="S1547" s="112" t="s">
        <v>1280</v>
      </c>
      <c r="T1547" s="107" t="s">
        <v>92</v>
      </c>
      <c r="U1547" s="217"/>
      <c r="V1547" s="85"/>
      <c r="W1547" s="85"/>
      <c r="X1547" s="85"/>
      <c r="Y1547" s="85"/>
      <c r="Z1547" s="172"/>
      <c r="AA1547" s="172"/>
      <c r="AB1547" s="177">
        <v>4</v>
      </c>
      <c r="AC1547" s="154">
        <f>2778508.92*AB1547</f>
        <v>11114035.68</v>
      </c>
      <c r="AD1547" s="85"/>
      <c r="AE1547" s="85"/>
      <c r="AF1547" s="85"/>
      <c r="AG1547" s="166"/>
      <c r="AH1547" s="85"/>
      <c r="AI1547" s="85"/>
      <c r="AJ1547" s="85"/>
    </row>
    <row r="1548" spans="1:36" ht="16.5" thickTop="1" thickBot="1">
      <c r="A1548" s="105">
        <f t="shared" si="459"/>
        <v>112</v>
      </c>
      <c r="B1548" s="114" t="s">
        <v>1607</v>
      </c>
      <c r="C1548" s="113">
        <v>1973</v>
      </c>
      <c r="D1548" s="107"/>
      <c r="E1548" s="114" t="s">
        <v>239</v>
      </c>
      <c r="F1548" s="107">
        <v>9</v>
      </c>
      <c r="G1548" s="107">
        <v>2</v>
      </c>
      <c r="H1548" s="111">
        <v>4243.7</v>
      </c>
      <c r="I1548" s="111">
        <v>2641.2</v>
      </c>
      <c r="J1548" s="111">
        <v>2641.2</v>
      </c>
      <c r="K1548" s="125">
        <v>204</v>
      </c>
      <c r="L1548" s="110">
        <f t="shared" si="460"/>
        <v>25969152.401999999</v>
      </c>
      <c r="M1548" s="108"/>
      <c r="N1548" s="108"/>
      <c r="O1548" s="108"/>
      <c r="P1548" s="110">
        <f>'Форма 2'!C1548-M1548-N1548-O1548</f>
        <v>25969152.401999999</v>
      </c>
      <c r="Q1548" s="111">
        <f t="shared" si="461"/>
        <v>9832.3309109495694</v>
      </c>
      <c r="R1548" s="111">
        <f t="shared" si="462"/>
        <v>9832.3309109495694</v>
      </c>
      <c r="S1548" s="112" t="s">
        <v>1280</v>
      </c>
      <c r="T1548" s="107" t="s">
        <v>92</v>
      </c>
      <c r="U1548" s="217"/>
      <c r="V1548" s="85"/>
      <c r="W1548" s="85"/>
      <c r="X1548" s="85"/>
      <c r="Y1548" s="85"/>
      <c r="Z1548" s="85"/>
      <c r="AA1548" s="85"/>
      <c r="AB1548" s="86"/>
      <c r="AC1548" s="86"/>
      <c r="AD1548" s="85">
        <v>1</v>
      </c>
      <c r="AE1548" s="85">
        <v>1</v>
      </c>
      <c r="AF1548" s="85">
        <v>1</v>
      </c>
      <c r="AG1548" s="85"/>
      <c r="AH1548" s="85"/>
      <c r="AI1548" s="85"/>
      <c r="AJ1548" s="85"/>
    </row>
    <row r="1549" spans="1:36" ht="16.5" thickTop="1" thickBot="1">
      <c r="A1549" s="105">
        <f t="shared" si="459"/>
        <v>113</v>
      </c>
      <c r="B1549" s="114" t="s">
        <v>1608</v>
      </c>
      <c r="C1549" s="113">
        <v>1961</v>
      </c>
      <c r="D1549" s="107"/>
      <c r="E1549" s="114" t="s">
        <v>94</v>
      </c>
      <c r="F1549" s="107">
        <v>3</v>
      </c>
      <c r="G1549" s="107">
        <v>2</v>
      </c>
      <c r="H1549" s="111">
        <v>971.2</v>
      </c>
      <c r="I1549" s="111">
        <v>631.20000000000005</v>
      </c>
      <c r="J1549" s="111">
        <v>631.20000000000005</v>
      </c>
      <c r="K1549" s="125">
        <v>44</v>
      </c>
      <c r="L1549" s="110">
        <f t="shared" si="460"/>
        <v>9282137.1679999996</v>
      </c>
      <c r="M1549" s="108"/>
      <c r="N1549" s="108"/>
      <c r="O1549" s="108"/>
      <c r="P1549" s="110">
        <f>'Форма 2'!C1549-M1549-N1549-O1549</f>
        <v>9282137.1679999996</v>
      </c>
      <c r="Q1549" s="111">
        <f t="shared" si="461"/>
        <v>14705.540506970847</v>
      </c>
      <c r="R1549" s="111">
        <f t="shared" si="462"/>
        <v>14705.540506970847</v>
      </c>
      <c r="S1549" s="112" t="s">
        <v>1280</v>
      </c>
      <c r="T1549" s="107" t="s">
        <v>92</v>
      </c>
      <c r="U1549" s="217"/>
      <c r="V1549" s="85"/>
      <c r="W1549" s="85"/>
      <c r="X1549" s="85"/>
      <c r="Y1549" s="85"/>
      <c r="Z1549" s="85"/>
      <c r="AA1549" s="85"/>
      <c r="AB1549" s="86"/>
      <c r="AC1549" s="86"/>
      <c r="AD1549" s="85">
        <v>1</v>
      </c>
      <c r="AE1549" s="85"/>
      <c r="AF1549" s="85"/>
      <c r="AG1549" s="85"/>
      <c r="AH1549" s="85"/>
      <c r="AI1549" s="85"/>
      <c r="AJ1549" s="85"/>
    </row>
    <row r="1550" spans="1:36" ht="16.5" thickTop="1" thickBot="1">
      <c r="A1550" s="105">
        <f t="shared" si="459"/>
        <v>114</v>
      </c>
      <c r="B1550" s="114" t="s">
        <v>1609</v>
      </c>
      <c r="C1550" s="113">
        <v>1963</v>
      </c>
      <c r="D1550" s="107"/>
      <c r="E1550" s="114" t="s">
        <v>94</v>
      </c>
      <c r="F1550" s="107">
        <v>5</v>
      </c>
      <c r="G1550" s="107">
        <v>3</v>
      </c>
      <c r="H1550" s="111">
        <v>2741.3</v>
      </c>
      <c r="I1550" s="111">
        <v>1658.4</v>
      </c>
      <c r="J1550" s="111">
        <v>1658.4</v>
      </c>
      <c r="K1550" s="125">
        <v>138</v>
      </c>
      <c r="L1550" s="110">
        <f t="shared" si="460"/>
        <v>12345499.376000002</v>
      </c>
      <c r="M1550" s="108"/>
      <c r="N1550" s="108"/>
      <c r="O1550" s="108"/>
      <c r="P1550" s="110">
        <f>'Форма 2'!C1550-M1550-N1550-O1550</f>
        <v>12345499.376000002</v>
      </c>
      <c r="Q1550" s="111">
        <f>L1550/I1550</f>
        <v>7444.222971538833</v>
      </c>
      <c r="R1550" s="111">
        <f>Q1550</f>
        <v>7444.222971538833</v>
      </c>
      <c r="S1550" s="112" t="s">
        <v>1280</v>
      </c>
      <c r="T1550" s="107" t="s">
        <v>82</v>
      </c>
      <c r="U1550" s="217"/>
      <c r="V1550" s="85"/>
      <c r="W1550" s="85"/>
      <c r="X1550" s="85"/>
      <c r="Y1550" s="85"/>
      <c r="Z1550" s="85"/>
      <c r="AA1550" s="85"/>
      <c r="AB1550" s="86"/>
      <c r="AC1550" s="86"/>
      <c r="AD1550" s="85">
        <v>1</v>
      </c>
      <c r="AE1550" s="85"/>
      <c r="AF1550" s="85"/>
      <c r="AG1550" s="85"/>
      <c r="AH1550" s="85"/>
      <c r="AI1550" s="85"/>
      <c r="AJ1550" s="85"/>
    </row>
    <row r="1551" spans="1:36" ht="16.5" thickTop="1" thickBot="1">
      <c r="A1551" s="105">
        <f t="shared" si="459"/>
        <v>115</v>
      </c>
      <c r="B1551" s="114" t="s">
        <v>1610</v>
      </c>
      <c r="C1551" s="113">
        <v>1962</v>
      </c>
      <c r="D1551" s="107">
        <v>2017</v>
      </c>
      <c r="E1551" s="114" t="s">
        <v>94</v>
      </c>
      <c r="F1551" s="107">
        <v>5</v>
      </c>
      <c r="G1551" s="107">
        <v>4</v>
      </c>
      <c r="H1551" s="111">
        <v>4197.8</v>
      </c>
      <c r="I1551" s="111">
        <v>2579.3000000000002</v>
      </c>
      <c r="J1551" s="111">
        <v>1847.3</v>
      </c>
      <c r="K1551" s="125">
        <v>126</v>
      </c>
      <c r="L1551" s="110">
        <f t="shared" si="460"/>
        <v>39400047.063999996</v>
      </c>
      <c r="M1551" s="108"/>
      <c r="N1551" s="108"/>
      <c r="O1551" s="108"/>
      <c r="P1551" s="110">
        <f>'Форма 2'!C1551-M1551-N1551-O1551</f>
        <v>39400047.063999996</v>
      </c>
      <c r="Q1551" s="111">
        <f>L1551/I1551</f>
        <v>15275.480581553133</v>
      </c>
      <c r="R1551" s="111">
        <f>Q1551</f>
        <v>15275.480581553133</v>
      </c>
      <c r="S1551" s="112" t="s">
        <v>1280</v>
      </c>
      <c r="T1551" s="107" t="s">
        <v>82</v>
      </c>
      <c r="U1551" s="217"/>
      <c r="V1551" s="85"/>
      <c r="W1551" s="85"/>
      <c r="X1551" s="85"/>
      <c r="Y1551" s="85"/>
      <c r="Z1551" s="85"/>
      <c r="AA1551" s="85"/>
      <c r="AB1551" s="86"/>
      <c r="AC1551" s="86"/>
      <c r="AD1551" s="85">
        <v>1</v>
      </c>
      <c r="AE1551" s="85">
        <v>1</v>
      </c>
      <c r="AF1551" s="85"/>
      <c r="AG1551" s="85"/>
      <c r="AH1551" s="85"/>
      <c r="AI1551" s="85"/>
      <c r="AJ1551" s="85"/>
    </row>
    <row r="1552" spans="1:36" ht="16.5" thickTop="1" thickBot="1">
      <c r="A1552" s="105">
        <f t="shared" si="459"/>
        <v>116</v>
      </c>
      <c r="B1552" s="114" t="s">
        <v>1611</v>
      </c>
      <c r="C1552" s="113">
        <v>1983</v>
      </c>
      <c r="D1552" s="107"/>
      <c r="E1552" s="114" t="s">
        <v>94</v>
      </c>
      <c r="F1552" s="107">
        <v>15</v>
      </c>
      <c r="G1552" s="107">
        <v>1</v>
      </c>
      <c r="H1552" s="111">
        <v>7538.3</v>
      </c>
      <c r="I1552" s="111">
        <v>5087.8</v>
      </c>
      <c r="J1552" s="111">
        <v>5087.8</v>
      </c>
      <c r="K1552" s="125">
        <v>168</v>
      </c>
      <c r="L1552" s="110">
        <f t="shared" si="460"/>
        <v>7999028.9199999999</v>
      </c>
      <c r="M1552" s="108"/>
      <c r="N1552" s="108"/>
      <c r="O1552" s="108"/>
      <c r="P1552" s="110">
        <f>'Форма 2'!C1552-M1552-N1552-O1552</f>
        <v>7999028.9199999999</v>
      </c>
      <c r="Q1552" s="111">
        <f t="shared" ref="Q1552:Q1619" si="463">L1552/I1552</f>
        <v>1572.1979873422697</v>
      </c>
      <c r="R1552" s="111">
        <f t="shared" ref="R1552:R1619" si="464">Q1552</f>
        <v>1572.1979873422697</v>
      </c>
      <c r="S1552" s="112" t="s">
        <v>1280</v>
      </c>
      <c r="T1552" s="107" t="s">
        <v>92</v>
      </c>
      <c r="U1552" s="217"/>
      <c r="V1552" s="85"/>
      <c r="W1552" s="85"/>
      <c r="X1552" s="85"/>
      <c r="Y1552" s="85"/>
      <c r="Z1552" s="172"/>
      <c r="AA1552" s="172"/>
      <c r="AB1552" s="177">
        <v>2</v>
      </c>
      <c r="AC1552" s="154">
        <f>3930316.8+4068712.12</f>
        <v>7999028.9199999999</v>
      </c>
      <c r="AD1552" s="85"/>
      <c r="AE1552" s="85"/>
      <c r="AF1552" s="85"/>
      <c r="AG1552" s="166"/>
      <c r="AH1552" s="85"/>
      <c r="AI1552" s="85"/>
      <c r="AJ1552" s="85"/>
    </row>
    <row r="1553" spans="1:36" ht="16.5" thickTop="1" thickBot="1">
      <c r="A1553" s="105">
        <f t="shared" si="459"/>
        <v>117</v>
      </c>
      <c r="B1553" s="114" t="s">
        <v>1612</v>
      </c>
      <c r="C1553" s="113">
        <v>1965</v>
      </c>
      <c r="D1553" s="107"/>
      <c r="E1553" s="114" t="s">
        <v>94</v>
      </c>
      <c r="F1553" s="107">
        <v>5</v>
      </c>
      <c r="G1553" s="107">
        <v>2</v>
      </c>
      <c r="H1553" s="111">
        <v>3554.7</v>
      </c>
      <c r="I1553" s="111">
        <v>2583.5</v>
      </c>
      <c r="J1553" s="111">
        <v>2583.5</v>
      </c>
      <c r="K1553" s="125">
        <v>362</v>
      </c>
      <c r="L1553" s="110">
        <f t="shared" si="460"/>
        <v>16008662.544000002</v>
      </c>
      <c r="M1553" s="108"/>
      <c r="N1553" s="108"/>
      <c r="O1553" s="108"/>
      <c r="P1553" s="110">
        <f>'Форма 2'!C1553-M1553-N1553-O1553</f>
        <v>16008662.544000002</v>
      </c>
      <c r="Q1553" s="111">
        <f t="shared" si="463"/>
        <v>6196.5018556222185</v>
      </c>
      <c r="R1553" s="111">
        <f t="shared" si="464"/>
        <v>6196.5018556222185</v>
      </c>
      <c r="S1553" s="112" t="s">
        <v>1280</v>
      </c>
      <c r="T1553" s="107" t="s">
        <v>92</v>
      </c>
      <c r="U1553" s="217"/>
      <c r="V1553" s="85"/>
      <c r="W1553" s="85"/>
      <c r="X1553" s="85"/>
      <c r="Y1553" s="85"/>
      <c r="Z1553" s="85"/>
      <c r="AA1553" s="85"/>
      <c r="AB1553" s="86"/>
      <c r="AC1553" s="86"/>
      <c r="AD1553" s="85">
        <v>1</v>
      </c>
      <c r="AE1553" s="85"/>
      <c r="AF1553" s="85"/>
      <c r="AG1553" s="85"/>
      <c r="AH1553" s="85"/>
      <c r="AI1553" s="85"/>
      <c r="AJ1553" s="85"/>
    </row>
    <row r="1554" spans="1:36" ht="16.5" thickTop="1" thickBot="1">
      <c r="A1554" s="105">
        <f t="shared" si="459"/>
        <v>118</v>
      </c>
      <c r="B1554" s="114" t="s">
        <v>1613</v>
      </c>
      <c r="C1554" s="113">
        <v>1960</v>
      </c>
      <c r="D1554" s="107">
        <v>2008</v>
      </c>
      <c r="E1554" s="114" t="s">
        <v>94</v>
      </c>
      <c r="F1554" s="107">
        <v>4</v>
      </c>
      <c r="G1554" s="107">
        <v>2</v>
      </c>
      <c r="H1554" s="111">
        <v>1547.8</v>
      </c>
      <c r="I1554" s="111">
        <v>1429.6</v>
      </c>
      <c r="J1554" s="111">
        <v>1429.6</v>
      </c>
      <c r="K1554" s="125">
        <v>72</v>
      </c>
      <c r="L1554" s="110">
        <f t="shared" si="460"/>
        <v>6970548.2560000001</v>
      </c>
      <c r="M1554" s="108"/>
      <c r="N1554" s="108"/>
      <c r="O1554" s="108"/>
      <c r="P1554" s="110">
        <f>'Форма 2'!C1554-M1554-N1554-O1554</f>
        <v>6970548.2560000001</v>
      </c>
      <c r="Q1554" s="111">
        <f t="shared" si="463"/>
        <v>4875.8731505316173</v>
      </c>
      <c r="R1554" s="111">
        <f t="shared" si="464"/>
        <v>4875.8731505316173</v>
      </c>
      <c r="S1554" s="112" t="s">
        <v>1280</v>
      </c>
      <c r="T1554" s="107" t="s">
        <v>92</v>
      </c>
      <c r="U1554" s="217"/>
      <c r="V1554" s="85"/>
      <c r="W1554" s="85"/>
      <c r="X1554" s="85"/>
      <c r="Y1554" s="85"/>
      <c r="Z1554" s="85"/>
      <c r="AA1554" s="85"/>
      <c r="AB1554" s="86"/>
      <c r="AC1554" s="86"/>
      <c r="AD1554" s="85">
        <v>1</v>
      </c>
      <c r="AE1554" s="85"/>
      <c r="AF1554" s="85"/>
      <c r="AG1554" s="85"/>
      <c r="AH1554" s="85"/>
      <c r="AI1554" s="85"/>
      <c r="AJ1554" s="85"/>
    </row>
    <row r="1555" spans="1:36" ht="16.5" thickTop="1" thickBot="1">
      <c r="A1555" s="105">
        <f t="shared" si="459"/>
        <v>119</v>
      </c>
      <c r="B1555" s="114" t="s">
        <v>1614</v>
      </c>
      <c r="C1555" s="113">
        <v>1964</v>
      </c>
      <c r="D1555" s="107"/>
      <c r="E1555" s="114" t="s">
        <v>94</v>
      </c>
      <c r="F1555" s="107">
        <v>5</v>
      </c>
      <c r="G1555" s="107">
        <v>4</v>
      </c>
      <c r="H1555" s="111">
        <v>2311.3000000000002</v>
      </c>
      <c r="I1555" s="111">
        <v>2076</v>
      </c>
      <c r="J1555" s="111">
        <v>1537.4</v>
      </c>
      <c r="K1555" s="125">
        <v>138</v>
      </c>
      <c r="L1555" s="110">
        <f t="shared" si="460"/>
        <v>10408985.776000002</v>
      </c>
      <c r="M1555" s="108"/>
      <c r="N1555" s="108"/>
      <c r="O1555" s="108"/>
      <c r="P1555" s="110">
        <f>'Форма 2'!C1555-M1555-N1555-O1555</f>
        <v>10408985.776000002</v>
      </c>
      <c r="Q1555" s="111">
        <f t="shared" si="463"/>
        <v>5013.9623198458585</v>
      </c>
      <c r="R1555" s="111">
        <f t="shared" si="464"/>
        <v>5013.9623198458585</v>
      </c>
      <c r="S1555" s="112" t="s">
        <v>1280</v>
      </c>
      <c r="T1555" s="107" t="s">
        <v>92</v>
      </c>
      <c r="U1555" s="217"/>
      <c r="V1555" s="85"/>
      <c r="W1555" s="85"/>
      <c r="X1555" s="85"/>
      <c r="Y1555" s="85"/>
      <c r="Z1555" s="85"/>
      <c r="AA1555" s="85"/>
      <c r="AB1555" s="86"/>
      <c r="AC1555" s="86"/>
      <c r="AD1555" s="85">
        <v>1</v>
      </c>
      <c r="AE1555" s="85"/>
      <c r="AF1555" s="85"/>
      <c r="AG1555" s="85"/>
      <c r="AH1555" s="85"/>
      <c r="AI1555" s="85"/>
      <c r="AJ1555" s="85"/>
    </row>
    <row r="1556" spans="1:36" ht="16.5" thickTop="1" thickBot="1">
      <c r="A1556" s="105">
        <f t="shared" si="459"/>
        <v>120</v>
      </c>
      <c r="B1556" s="114" t="s">
        <v>1615</v>
      </c>
      <c r="C1556" s="113">
        <v>1971</v>
      </c>
      <c r="D1556" s="107"/>
      <c r="E1556" s="114" t="s">
        <v>239</v>
      </c>
      <c r="F1556" s="107">
        <v>5</v>
      </c>
      <c r="G1556" s="107">
        <v>8</v>
      </c>
      <c r="H1556" s="111">
        <v>6309.8</v>
      </c>
      <c r="I1556" s="111">
        <v>5692.4</v>
      </c>
      <c r="J1556" s="111">
        <v>5692.4</v>
      </c>
      <c r="K1556" s="125">
        <v>215</v>
      </c>
      <c r="L1556" s="110">
        <f t="shared" si="460"/>
        <v>2051315.9800000002</v>
      </c>
      <c r="M1556" s="108"/>
      <c r="N1556" s="108"/>
      <c r="O1556" s="108"/>
      <c r="P1556" s="110">
        <f>'Форма 2'!C1556-M1556-N1556-O1556</f>
        <v>2051315.9800000002</v>
      </c>
      <c r="Q1556" s="111">
        <f t="shared" si="463"/>
        <v>360.36047712739798</v>
      </c>
      <c r="R1556" s="111">
        <f t="shared" si="464"/>
        <v>360.36047712739798</v>
      </c>
      <c r="S1556" s="112" t="s">
        <v>1280</v>
      </c>
      <c r="T1556" s="107" t="s">
        <v>92</v>
      </c>
      <c r="U1556" s="217"/>
      <c r="V1556" s="85"/>
      <c r="W1556" s="85"/>
      <c r="X1556" s="85">
        <v>1</v>
      </c>
      <c r="Y1556" s="85"/>
      <c r="Z1556" s="85"/>
      <c r="AA1556" s="85"/>
      <c r="AB1556" s="86"/>
      <c r="AC1556" s="86"/>
      <c r="AD1556" s="85"/>
      <c r="AE1556" s="85"/>
      <c r="AF1556" s="85"/>
      <c r="AG1556" s="85"/>
      <c r="AH1556" s="85"/>
      <c r="AI1556" s="85"/>
      <c r="AJ1556" s="85"/>
    </row>
    <row r="1557" spans="1:36" ht="16.5" thickTop="1" thickBot="1">
      <c r="A1557" s="105">
        <f t="shared" si="459"/>
        <v>121</v>
      </c>
      <c r="B1557" s="114" t="s">
        <v>1616</v>
      </c>
      <c r="C1557" s="113">
        <v>1965</v>
      </c>
      <c r="D1557" s="107"/>
      <c r="E1557" s="114" t="s">
        <v>94</v>
      </c>
      <c r="F1557" s="107">
        <v>5</v>
      </c>
      <c r="G1557" s="107">
        <v>3</v>
      </c>
      <c r="H1557" s="111">
        <v>2716.5</v>
      </c>
      <c r="I1557" s="111">
        <v>2469.1</v>
      </c>
      <c r="J1557" s="111">
        <v>2469.1</v>
      </c>
      <c r="K1557" s="125">
        <v>115</v>
      </c>
      <c r="L1557" s="110">
        <f>SUM(M1557:P1557)</f>
        <v>12233812.080000002</v>
      </c>
      <c r="M1557" s="108"/>
      <c r="N1557" s="108"/>
      <c r="O1557" s="108"/>
      <c r="P1557" s="110">
        <f>'Форма 2'!C1557-M1557-N1557-O1557</f>
        <v>12233812.080000002</v>
      </c>
      <c r="Q1557" s="111">
        <f>L1557/I1557</f>
        <v>4954.7657365031801</v>
      </c>
      <c r="R1557" s="111">
        <f>Q1557</f>
        <v>4954.7657365031801</v>
      </c>
      <c r="S1557" s="112" t="s">
        <v>1280</v>
      </c>
      <c r="T1557" s="107" t="s">
        <v>92</v>
      </c>
      <c r="U1557" s="217"/>
      <c r="V1557" s="85"/>
      <c r="W1557" s="85"/>
      <c r="X1557" s="85"/>
      <c r="Y1557" s="85"/>
      <c r="Z1557" s="85"/>
      <c r="AA1557" s="85"/>
      <c r="AB1557" s="86"/>
      <c r="AC1557" s="86"/>
      <c r="AD1557" s="85">
        <v>1</v>
      </c>
      <c r="AE1557" s="85"/>
      <c r="AF1557" s="85"/>
      <c r="AG1557" s="85"/>
      <c r="AH1557" s="85"/>
      <c r="AI1557" s="85"/>
      <c r="AJ1557" s="85"/>
    </row>
    <row r="1558" spans="1:36" ht="16.5" thickTop="1" thickBot="1">
      <c r="A1558" s="105">
        <f t="shared" si="459"/>
        <v>122</v>
      </c>
      <c r="B1558" s="114" t="s">
        <v>5030</v>
      </c>
      <c r="C1558" s="107">
        <v>2011</v>
      </c>
      <c r="D1558" s="107"/>
      <c r="E1558" s="114" t="s">
        <v>94</v>
      </c>
      <c r="F1558" s="107">
        <v>3</v>
      </c>
      <c r="G1558" s="107">
        <v>4</v>
      </c>
      <c r="H1558" s="111">
        <v>2309.6999999999998</v>
      </c>
      <c r="I1558" s="111">
        <v>1121.0999999999999</v>
      </c>
      <c r="J1558" s="111">
        <v>1121.0999999999999</v>
      </c>
      <c r="K1558" s="241">
        <v>30</v>
      </c>
      <c r="L1558" s="110">
        <f>SUM(M1558:P1558)</f>
        <v>1236913.6409999998</v>
      </c>
      <c r="M1558" s="108"/>
      <c r="N1558" s="108"/>
      <c r="O1558" s="108"/>
      <c r="P1558" s="110">
        <f>'Форма 2'!C1558-M1558-N1558-O1558</f>
        <v>1236913.6409999998</v>
      </c>
      <c r="Q1558" s="111">
        <f>L1558/I1558</f>
        <v>1103.303577736152</v>
      </c>
      <c r="R1558" s="111">
        <f>Q1558</f>
        <v>1103.303577736152</v>
      </c>
      <c r="S1558" s="112" t="s">
        <v>1280</v>
      </c>
      <c r="T1558" s="107" t="s">
        <v>92</v>
      </c>
      <c r="U1558" s="219"/>
      <c r="V1558" s="153"/>
      <c r="W1558" s="153"/>
      <c r="X1558" s="153"/>
      <c r="Y1558" s="153"/>
      <c r="Z1558" s="153"/>
      <c r="AA1558" s="153"/>
      <c r="AB1558" s="86"/>
      <c r="AC1558" s="86"/>
      <c r="AD1558" s="153"/>
      <c r="AE1558" s="153"/>
      <c r="AF1558" s="153"/>
      <c r="AG1558" s="85"/>
      <c r="AH1558" s="153"/>
      <c r="AI1558" s="153">
        <v>1</v>
      </c>
      <c r="AJ1558" s="153">
        <v>1</v>
      </c>
    </row>
    <row r="1559" spans="1:36" ht="16.5" thickTop="1" thickBot="1">
      <c r="A1559" s="105">
        <f t="shared" si="459"/>
        <v>123</v>
      </c>
      <c r="B1559" s="114" t="s">
        <v>693</v>
      </c>
      <c r="C1559" s="107">
        <v>2014</v>
      </c>
      <c r="D1559" s="107"/>
      <c r="E1559" s="114"/>
      <c r="F1559" s="107">
        <v>11</v>
      </c>
      <c r="G1559" s="107">
        <v>9</v>
      </c>
      <c r="H1559" s="111">
        <v>18263.7</v>
      </c>
      <c r="I1559" s="111">
        <v>15470.9</v>
      </c>
      <c r="J1559" s="111">
        <v>14155.7</v>
      </c>
      <c r="K1559" s="241">
        <v>527</v>
      </c>
      <c r="L1559" s="110">
        <f>SUM(M1559:P1559)</f>
        <v>6247646.4960000003</v>
      </c>
      <c r="M1559" s="108"/>
      <c r="N1559" s="108"/>
      <c r="O1559" s="108"/>
      <c r="P1559" s="110">
        <f>'Форма 2'!C1559-M1559-N1559-O1559</f>
        <v>6247646.4960000003</v>
      </c>
      <c r="Q1559" s="111">
        <f>L1559/I1559</f>
        <v>403.83212974035126</v>
      </c>
      <c r="R1559" s="111">
        <f>Q1559</f>
        <v>403.83212974035126</v>
      </c>
      <c r="S1559" s="112" t="s">
        <v>1280</v>
      </c>
      <c r="T1559" s="107" t="s">
        <v>92</v>
      </c>
      <c r="U1559" s="219"/>
      <c r="V1559" s="153"/>
      <c r="W1559" s="153"/>
      <c r="X1559" s="153">
        <v>1</v>
      </c>
      <c r="Y1559" s="153"/>
      <c r="Z1559" s="153"/>
      <c r="AA1559" s="153"/>
      <c r="AB1559" s="86"/>
      <c r="AC1559" s="86"/>
      <c r="AD1559" s="153"/>
      <c r="AE1559" s="153"/>
      <c r="AF1559" s="153"/>
      <c r="AG1559" s="85"/>
      <c r="AH1559" s="153"/>
      <c r="AI1559" s="153"/>
      <c r="AJ1559" s="153"/>
    </row>
    <row r="1560" spans="1:36" ht="16.5" thickTop="1" thickBot="1">
      <c r="A1560" s="105">
        <f t="shared" si="459"/>
        <v>124</v>
      </c>
      <c r="B1560" s="114" t="s">
        <v>1617</v>
      </c>
      <c r="C1560" s="113">
        <v>1962</v>
      </c>
      <c r="D1560" s="107"/>
      <c r="E1560" s="114" t="s">
        <v>94</v>
      </c>
      <c r="F1560" s="107">
        <v>5</v>
      </c>
      <c r="G1560" s="107">
        <v>2</v>
      </c>
      <c r="H1560" s="111">
        <v>1611.2</v>
      </c>
      <c r="I1560" s="111">
        <v>1610.7</v>
      </c>
      <c r="J1560" s="111">
        <v>1539.2</v>
      </c>
      <c r="K1560" s="125">
        <v>80</v>
      </c>
      <c r="L1560" s="110">
        <f t="shared" si="460"/>
        <v>7256071.4240000006</v>
      </c>
      <c r="M1560" s="108"/>
      <c r="N1560" s="108"/>
      <c r="O1560" s="108"/>
      <c r="P1560" s="110">
        <f>'Форма 2'!C1560-M1560-N1560-O1560</f>
        <v>7256071.4240000006</v>
      </c>
      <c r="Q1560" s="111">
        <f t="shared" si="463"/>
        <v>4504.9180008691874</v>
      </c>
      <c r="R1560" s="111">
        <f t="shared" si="464"/>
        <v>4504.9180008691874</v>
      </c>
      <c r="S1560" s="112" t="s">
        <v>1280</v>
      </c>
      <c r="T1560" s="107" t="s">
        <v>92</v>
      </c>
      <c r="U1560" s="217"/>
      <c r="V1560" s="85"/>
      <c r="W1560" s="85"/>
      <c r="X1560" s="85"/>
      <c r="Y1560" s="85"/>
      <c r="Z1560" s="85"/>
      <c r="AA1560" s="85"/>
      <c r="AB1560" s="86"/>
      <c r="AC1560" s="86"/>
      <c r="AD1560" s="85">
        <v>1</v>
      </c>
      <c r="AE1560" s="85"/>
      <c r="AF1560" s="85"/>
      <c r="AG1560" s="85"/>
      <c r="AH1560" s="85"/>
      <c r="AI1560" s="85"/>
      <c r="AJ1560" s="85"/>
    </row>
    <row r="1561" spans="1:36" ht="16.5" thickTop="1" thickBot="1">
      <c r="A1561" s="105">
        <f t="shared" si="459"/>
        <v>125</v>
      </c>
      <c r="B1561" s="114" t="s">
        <v>1618</v>
      </c>
      <c r="C1561" s="113">
        <v>1963</v>
      </c>
      <c r="D1561" s="107"/>
      <c r="E1561" s="114" t="s">
        <v>94</v>
      </c>
      <c r="F1561" s="107">
        <v>5</v>
      </c>
      <c r="G1561" s="107">
        <v>6</v>
      </c>
      <c r="H1561" s="111">
        <v>5025.5</v>
      </c>
      <c r="I1561" s="111">
        <v>4845.25</v>
      </c>
      <c r="J1561" s="111">
        <v>4687.05</v>
      </c>
      <c r="K1561" s="125">
        <v>243</v>
      </c>
      <c r="L1561" s="110">
        <f t="shared" si="460"/>
        <v>22632439.760000002</v>
      </c>
      <c r="M1561" s="108"/>
      <c r="N1561" s="108"/>
      <c r="O1561" s="108"/>
      <c r="P1561" s="110">
        <f>'Форма 2'!C1561-M1561-N1561-O1561</f>
        <v>22632439.760000002</v>
      </c>
      <c r="Q1561" s="111">
        <f t="shared" si="463"/>
        <v>4671.0571714565813</v>
      </c>
      <c r="R1561" s="111">
        <f t="shared" si="464"/>
        <v>4671.0571714565813</v>
      </c>
      <c r="S1561" s="112" t="s">
        <v>1280</v>
      </c>
      <c r="T1561" s="107" t="s">
        <v>92</v>
      </c>
      <c r="U1561" s="217"/>
      <c r="V1561" s="85"/>
      <c r="W1561" s="85"/>
      <c r="X1561" s="85"/>
      <c r="Y1561" s="85"/>
      <c r="Z1561" s="85"/>
      <c r="AA1561" s="85"/>
      <c r="AB1561" s="86"/>
      <c r="AC1561" s="86"/>
      <c r="AD1561" s="85">
        <v>1</v>
      </c>
      <c r="AE1561" s="85"/>
      <c r="AF1561" s="85"/>
      <c r="AG1561" s="85"/>
      <c r="AH1561" s="85"/>
      <c r="AI1561" s="85"/>
      <c r="AJ1561" s="85"/>
    </row>
    <row r="1562" spans="1:36" ht="16.5" thickTop="1" thickBot="1">
      <c r="A1562" s="105">
        <f t="shared" si="459"/>
        <v>126</v>
      </c>
      <c r="B1562" s="114" t="s">
        <v>1619</v>
      </c>
      <c r="C1562" s="113">
        <v>1966</v>
      </c>
      <c r="D1562" s="107"/>
      <c r="E1562" s="114" t="s">
        <v>239</v>
      </c>
      <c r="F1562" s="107">
        <v>5</v>
      </c>
      <c r="G1562" s="107">
        <v>4</v>
      </c>
      <c r="H1562" s="111">
        <v>3564.6</v>
      </c>
      <c r="I1562" s="111">
        <v>2432.1</v>
      </c>
      <c r="J1562" s="111">
        <v>2403.9</v>
      </c>
      <c r="K1562" s="125">
        <v>188</v>
      </c>
      <c r="L1562" s="110">
        <f t="shared" si="460"/>
        <v>1158851.46</v>
      </c>
      <c r="M1562" s="108"/>
      <c r="N1562" s="108"/>
      <c r="O1562" s="108"/>
      <c r="P1562" s="110">
        <f>'Форма 2'!C1562-M1562-N1562-O1562</f>
        <v>1158851.46</v>
      </c>
      <c r="Q1562" s="111">
        <f t="shared" si="463"/>
        <v>476.48183051683731</v>
      </c>
      <c r="R1562" s="111">
        <f t="shared" si="464"/>
        <v>476.48183051683731</v>
      </c>
      <c r="S1562" s="112" t="s">
        <v>1280</v>
      </c>
      <c r="T1562" s="107" t="s">
        <v>92</v>
      </c>
      <c r="U1562" s="217"/>
      <c r="V1562" s="85"/>
      <c r="W1562" s="85"/>
      <c r="X1562" s="85">
        <v>1</v>
      </c>
      <c r="Y1562" s="85"/>
      <c r="Z1562" s="85"/>
      <c r="AA1562" s="85"/>
      <c r="AB1562" s="86"/>
      <c r="AC1562" s="86"/>
      <c r="AD1562" s="85"/>
      <c r="AE1562" s="85"/>
      <c r="AF1562" s="85"/>
      <c r="AG1562" s="85"/>
      <c r="AH1562" s="85"/>
      <c r="AI1562" s="85"/>
      <c r="AJ1562" s="85"/>
    </row>
    <row r="1563" spans="1:36" ht="16.5" thickTop="1" thickBot="1">
      <c r="A1563" s="105">
        <f t="shared" si="459"/>
        <v>127</v>
      </c>
      <c r="B1563" s="114" t="s">
        <v>1620</v>
      </c>
      <c r="C1563" s="113">
        <v>1966</v>
      </c>
      <c r="D1563" s="107"/>
      <c r="E1563" s="114" t="s">
        <v>239</v>
      </c>
      <c r="F1563" s="107">
        <v>5</v>
      </c>
      <c r="G1563" s="107">
        <v>4</v>
      </c>
      <c r="H1563" s="111">
        <v>3572</v>
      </c>
      <c r="I1563" s="111">
        <v>3391.75</v>
      </c>
      <c r="J1563" s="111">
        <v>3391.75</v>
      </c>
      <c r="K1563" s="125">
        <v>172</v>
      </c>
      <c r="L1563" s="110">
        <f t="shared" si="460"/>
        <v>1161257.2000000002</v>
      </c>
      <c r="M1563" s="108"/>
      <c r="N1563" s="108"/>
      <c r="O1563" s="108"/>
      <c r="P1563" s="110">
        <f>'Форма 2'!C1563-M1563-N1563-O1563</f>
        <v>1161257.2000000002</v>
      </c>
      <c r="Q1563" s="111">
        <f t="shared" si="463"/>
        <v>342.37700302203882</v>
      </c>
      <c r="R1563" s="111">
        <f t="shared" si="464"/>
        <v>342.37700302203882</v>
      </c>
      <c r="S1563" s="112" t="s">
        <v>1280</v>
      </c>
      <c r="T1563" s="107" t="s">
        <v>92</v>
      </c>
      <c r="U1563" s="217"/>
      <c r="V1563" s="85"/>
      <c r="W1563" s="85"/>
      <c r="X1563" s="85">
        <v>1</v>
      </c>
      <c r="Y1563" s="85"/>
      <c r="Z1563" s="85"/>
      <c r="AA1563" s="85"/>
      <c r="AB1563" s="86"/>
      <c r="AC1563" s="86"/>
      <c r="AD1563" s="85"/>
      <c r="AE1563" s="85"/>
      <c r="AF1563" s="85"/>
      <c r="AG1563" s="85"/>
      <c r="AH1563" s="85"/>
      <c r="AI1563" s="85"/>
      <c r="AJ1563" s="85"/>
    </row>
    <row r="1564" spans="1:36" ht="16.5" thickTop="1" thickBot="1">
      <c r="A1564" s="105">
        <f t="shared" si="459"/>
        <v>128</v>
      </c>
      <c r="B1564" s="114" t="s">
        <v>1621</v>
      </c>
      <c r="C1564" s="113">
        <v>1968</v>
      </c>
      <c r="D1564" s="107"/>
      <c r="E1564" s="114" t="s">
        <v>239</v>
      </c>
      <c r="F1564" s="107">
        <v>5</v>
      </c>
      <c r="G1564" s="107">
        <v>6</v>
      </c>
      <c r="H1564" s="111">
        <v>4445</v>
      </c>
      <c r="I1564" s="111">
        <v>4264.75</v>
      </c>
      <c r="J1564" s="111">
        <v>4264.75</v>
      </c>
      <c r="K1564" s="125">
        <v>252</v>
      </c>
      <c r="L1564" s="110">
        <f t="shared" si="460"/>
        <v>1445069.5</v>
      </c>
      <c r="M1564" s="108"/>
      <c r="N1564" s="108"/>
      <c r="O1564" s="108"/>
      <c r="P1564" s="110">
        <f>'Форма 2'!C1564-M1564-N1564-O1564</f>
        <v>1445069.5</v>
      </c>
      <c r="Q1564" s="111">
        <f t="shared" si="463"/>
        <v>338.84037751333608</v>
      </c>
      <c r="R1564" s="111">
        <f t="shared" si="464"/>
        <v>338.84037751333608</v>
      </c>
      <c r="S1564" s="112" t="s">
        <v>1280</v>
      </c>
      <c r="T1564" s="107" t="s">
        <v>92</v>
      </c>
      <c r="U1564" s="217"/>
      <c r="V1564" s="85"/>
      <c r="W1564" s="85"/>
      <c r="X1564" s="85">
        <v>1</v>
      </c>
      <c r="Y1564" s="85"/>
      <c r="Z1564" s="85"/>
      <c r="AA1564" s="85"/>
      <c r="AB1564" s="86"/>
      <c r="AC1564" s="86"/>
      <c r="AD1564" s="85"/>
      <c r="AE1564" s="85"/>
      <c r="AF1564" s="85"/>
      <c r="AG1564" s="85"/>
      <c r="AH1564" s="85"/>
      <c r="AI1564" s="85"/>
      <c r="AJ1564" s="85"/>
    </row>
    <row r="1565" spans="1:36" ht="16.5" thickTop="1" thickBot="1">
      <c r="A1565" s="105">
        <f t="shared" si="459"/>
        <v>129</v>
      </c>
      <c r="B1565" s="114" t="s">
        <v>1622</v>
      </c>
      <c r="C1565" s="113">
        <v>1962</v>
      </c>
      <c r="D1565" s="107"/>
      <c r="E1565" s="114" t="s">
        <v>94</v>
      </c>
      <c r="F1565" s="107">
        <v>5</v>
      </c>
      <c r="G1565" s="107">
        <v>5</v>
      </c>
      <c r="H1565" s="111">
        <v>4358.7</v>
      </c>
      <c r="I1565" s="111">
        <v>4354.0199999999995</v>
      </c>
      <c r="J1565" s="111">
        <v>4033.1</v>
      </c>
      <c r="K1565" s="125">
        <v>201</v>
      </c>
      <c r="L1565" s="110">
        <f t="shared" si="460"/>
        <v>19629492.624000002</v>
      </c>
      <c r="M1565" s="108"/>
      <c r="N1565" s="108"/>
      <c r="O1565" s="108"/>
      <c r="P1565" s="110">
        <f>'Форма 2'!C1565-M1565-N1565-O1565</f>
        <v>19629492.624000002</v>
      </c>
      <c r="Q1565" s="111">
        <f t="shared" si="463"/>
        <v>4508.3606928769286</v>
      </c>
      <c r="R1565" s="111">
        <f t="shared" si="464"/>
        <v>4508.3606928769286</v>
      </c>
      <c r="S1565" s="112" t="s">
        <v>1280</v>
      </c>
      <c r="T1565" s="107" t="s">
        <v>92</v>
      </c>
      <c r="U1565" s="217"/>
      <c r="V1565" s="85"/>
      <c r="W1565" s="85"/>
      <c r="X1565" s="85"/>
      <c r="Y1565" s="85"/>
      <c r="Z1565" s="85"/>
      <c r="AA1565" s="85"/>
      <c r="AB1565" s="86"/>
      <c r="AC1565" s="86"/>
      <c r="AD1565" s="85">
        <v>1</v>
      </c>
      <c r="AE1565" s="85"/>
      <c r="AF1565" s="85"/>
      <c r="AG1565" s="85"/>
      <c r="AH1565" s="85"/>
      <c r="AI1565" s="85"/>
      <c r="AJ1565" s="85"/>
    </row>
    <row r="1566" spans="1:36" ht="16.5" thickTop="1" thickBot="1">
      <c r="A1566" s="105">
        <f t="shared" si="459"/>
        <v>130</v>
      </c>
      <c r="B1566" s="114" t="s">
        <v>1623</v>
      </c>
      <c r="C1566" s="113">
        <v>1965</v>
      </c>
      <c r="D1566" s="107"/>
      <c r="E1566" s="114" t="s">
        <v>239</v>
      </c>
      <c r="F1566" s="107">
        <v>5</v>
      </c>
      <c r="G1566" s="107">
        <v>3</v>
      </c>
      <c r="H1566" s="111">
        <v>2607.6999999999998</v>
      </c>
      <c r="I1566" s="111">
        <v>2427.4499999999998</v>
      </c>
      <c r="J1566" s="111">
        <v>2427.4499999999998</v>
      </c>
      <c r="K1566" s="125">
        <v>100</v>
      </c>
      <c r="L1566" s="110">
        <f t="shared" si="460"/>
        <v>11743829.104</v>
      </c>
      <c r="M1566" s="108"/>
      <c r="N1566" s="108"/>
      <c r="O1566" s="108"/>
      <c r="P1566" s="110">
        <f>'Форма 2'!C1566-M1566-N1566-O1566</f>
        <v>11743829.104</v>
      </c>
      <c r="Q1566" s="111">
        <f t="shared" si="463"/>
        <v>4837.9283214896295</v>
      </c>
      <c r="R1566" s="111">
        <f t="shared" si="464"/>
        <v>4837.9283214896295</v>
      </c>
      <c r="S1566" s="112" t="s">
        <v>1280</v>
      </c>
      <c r="T1566" s="107" t="s">
        <v>82</v>
      </c>
      <c r="U1566" s="217"/>
      <c r="V1566" s="85"/>
      <c r="W1566" s="85"/>
      <c r="X1566" s="85"/>
      <c r="Y1566" s="85"/>
      <c r="Z1566" s="85"/>
      <c r="AA1566" s="85"/>
      <c r="AB1566" s="86"/>
      <c r="AC1566" s="86"/>
      <c r="AD1566" s="85">
        <v>1</v>
      </c>
      <c r="AE1566" s="85"/>
      <c r="AF1566" s="85"/>
      <c r="AG1566" s="85"/>
      <c r="AH1566" s="85"/>
      <c r="AI1566" s="85"/>
      <c r="AJ1566" s="85"/>
    </row>
    <row r="1567" spans="1:36" ht="16.5" thickTop="1" thickBot="1">
      <c r="A1567" s="105">
        <f t="shared" si="459"/>
        <v>131</v>
      </c>
      <c r="B1567" s="114" t="s">
        <v>1624</v>
      </c>
      <c r="C1567" s="113">
        <v>1984</v>
      </c>
      <c r="D1567" s="107"/>
      <c r="E1567" s="114" t="s">
        <v>94</v>
      </c>
      <c r="F1567" s="107">
        <v>5</v>
      </c>
      <c r="G1567" s="107">
        <v>6</v>
      </c>
      <c r="H1567" s="111">
        <v>5284.4</v>
      </c>
      <c r="I1567" s="111">
        <v>4770.8999999999996</v>
      </c>
      <c r="J1567" s="111">
        <v>4076.1</v>
      </c>
      <c r="K1567" s="125">
        <v>143</v>
      </c>
      <c r="L1567" s="110">
        <f t="shared" si="460"/>
        <v>1717958.44</v>
      </c>
      <c r="M1567" s="108"/>
      <c r="N1567" s="108"/>
      <c r="O1567" s="108"/>
      <c r="P1567" s="110">
        <f>'Форма 2'!C1567-M1567-N1567-O1567</f>
        <v>1717958.44</v>
      </c>
      <c r="Q1567" s="111">
        <f t="shared" si="463"/>
        <v>360.09106038692909</v>
      </c>
      <c r="R1567" s="111">
        <f t="shared" si="464"/>
        <v>360.09106038692909</v>
      </c>
      <c r="S1567" s="112" t="s">
        <v>1280</v>
      </c>
      <c r="T1567" s="107" t="s">
        <v>92</v>
      </c>
      <c r="U1567" s="217"/>
      <c r="V1567" s="85"/>
      <c r="W1567" s="85"/>
      <c r="X1567" s="85">
        <v>1</v>
      </c>
      <c r="Y1567" s="85"/>
      <c r="Z1567" s="85"/>
      <c r="AA1567" s="85"/>
      <c r="AB1567" s="86"/>
      <c r="AC1567" s="86"/>
      <c r="AD1567" s="85"/>
      <c r="AE1567" s="85"/>
      <c r="AF1567" s="85"/>
      <c r="AG1567" s="85"/>
      <c r="AH1567" s="85"/>
      <c r="AI1567" s="85"/>
      <c r="AJ1567" s="85"/>
    </row>
    <row r="1568" spans="1:36" ht="16.5" thickTop="1" thickBot="1">
      <c r="A1568" s="105">
        <f t="shared" si="459"/>
        <v>132</v>
      </c>
      <c r="B1568" s="114" t="s">
        <v>1625</v>
      </c>
      <c r="C1568" s="113">
        <v>1985</v>
      </c>
      <c r="D1568" s="107"/>
      <c r="E1568" s="114" t="s">
        <v>239</v>
      </c>
      <c r="F1568" s="107">
        <v>9</v>
      </c>
      <c r="G1568" s="107">
        <v>3</v>
      </c>
      <c r="H1568" s="111">
        <v>5787.5</v>
      </c>
      <c r="I1568" s="111">
        <v>5787.5</v>
      </c>
      <c r="J1568" s="111">
        <v>5726.5</v>
      </c>
      <c r="K1568" s="125">
        <v>305</v>
      </c>
      <c r="L1568" s="110">
        <f t="shared" si="460"/>
        <v>8335526.7599999998</v>
      </c>
      <c r="M1568" s="108"/>
      <c r="N1568" s="108"/>
      <c r="O1568" s="108"/>
      <c r="P1568" s="110">
        <f>'Форма 2'!C1568-M1568-N1568-O1568</f>
        <v>8335526.7599999998</v>
      </c>
      <c r="Q1568" s="111">
        <f t="shared" si="463"/>
        <v>1440.2638030237581</v>
      </c>
      <c r="R1568" s="111">
        <f t="shared" si="464"/>
        <v>1440.2638030237581</v>
      </c>
      <c r="S1568" s="112" t="s">
        <v>1280</v>
      </c>
      <c r="T1568" s="105" t="s">
        <v>82</v>
      </c>
      <c r="U1568" s="217"/>
      <c r="V1568" s="85"/>
      <c r="W1568" s="85"/>
      <c r="X1568" s="85"/>
      <c r="Y1568" s="85"/>
      <c r="Z1568" s="172"/>
      <c r="AA1568" s="172"/>
      <c r="AB1568" s="177">
        <v>3</v>
      </c>
      <c r="AC1568" s="154">
        <f>2778508.92*AB1568</f>
        <v>8335526.7599999998</v>
      </c>
      <c r="AD1568" s="85"/>
      <c r="AE1568" s="85"/>
      <c r="AF1568" s="85"/>
      <c r="AG1568" s="166"/>
      <c r="AH1568" s="85"/>
      <c r="AI1568" s="85"/>
      <c r="AJ1568" s="85"/>
    </row>
    <row r="1569" spans="1:36" ht="16.5" thickTop="1" thickBot="1">
      <c r="A1569" s="105">
        <f t="shared" si="459"/>
        <v>133</v>
      </c>
      <c r="B1569" s="114" t="s">
        <v>1626</v>
      </c>
      <c r="C1569" s="113">
        <v>1913</v>
      </c>
      <c r="D1569" s="107"/>
      <c r="E1569" s="114" t="s">
        <v>94</v>
      </c>
      <c r="F1569" s="107">
        <v>3</v>
      </c>
      <c r="G1569" s="107">
        <v>2</v>
      </c>
      <c r="H1569" s="111">
        <v>666.2</v>
      </c>
      <c r="I1569" s="111">
        <v>566.20000000000005</v>
      </c>
      <c r="J1569" s="111">
        <v>566.20000000000005</v>
      </c>
      <c r="K1569" s="125">
        <v>23</v>
      </c>
      <c r="L1569" s="110">
        <f t="shared" si="460"/>
        <v>429485.81599999999</v>
      </c>
      <c r="M1569" s="108"/>
      <c r="N1569" s="108"/>
      <c r="O1569" s="108"/>
      <c r="P1569" s="110">
        <f>'Форма 2'!C1569-M1569-N1569-O1569</f>
        <v>429485.81599999999</v>
      </c>
      <c r="Q1569" s="111">
        <f t="shared" si="463"/>
        <v>758.54082656305184</v>
      </c>
      <c r="R1569" s="111">
        <f t="shared" si="464"/>
        <v>758.54082656305184</v>
      </c>
      <c r="S1569" s="112" t="s">
        <v>1280</v>
      </c>
      <c r="T1569" s="107" t="s">
        <v>82</v>
      </c>
      <c r="U1569" s="217"/>
      <c r="V1569" s="85"/>
      <c r="W1569" s="85"/>
      <c r="X1569" s="85"/>
      <c r="Y1569" s="85"/>
      <c r="Z1569" s="85">
        <v>1</v>
      </c>
      <c r="AA1569" s="85"/>
      <c r="AB1569" s="86"/>
      <c r="AC1569" s="86"/>
      <c r="AD1569" s="85"/>
      <c r="AE1569" s="85"/>
      <c r="AF1569" s="85"/>
      <c r="AG1569" s="85"/>
      <c r="AH1569" s="85"/>
      <c r="AI1569" s="85"/>
      <c r="AJ1569" s="85"/>
    </row>
    <row r="1570" spans="1:36" ht="16.5" thickTop="1" thickBot="1">
      <c r="A1570" s="105">
        <f t="shared" si="459"/>
        <v>134</v>
      </c>
      <c r="B1570" s="114" t="s">
        <v>1627</v>
      </c>
      <c r="C1570" s="113">
        <v>1913</v>
      </c>
      <c r="D1570" s="107"/>
      <c r="E1570" s="114" t="s">
        <v>94</v>
      </c>
      <c r="F1570" s="107">
        <v>3</v>
      </c>
      <c r="G1570" s="107">
        <v>2</v>
      </c>
      <c r="H1570" s="111">
        <v>1248.4000000000001</v>
      </c>
      <c r="I1570" s="111">
        <v>1103.3</v>
      </c>
      <c r="J1570" s="111">
        <v>919.7</v>
      </c>
      <c r="K1570" s="125">
        <v>59</v>
      </c>
      <c r="L1570" s="110">
        <f t="shared" si="460"/>
        <v>804818.51199999999</v>
      </c>
      <c r="M1570" s="108"/>
      <c r="N1570" s="108"/>
      <c r="O1570" s="108"/>
      <c r="P1570" s="110">
        <f>'Форма 2'!C1570-M1570-N1570-O1570</f>
        <v>804818.51199999999</v>
      </c>
      <c r="Q1570" s="111">
        <f t="shared" si="463"/>
        <v>729.4647983322759</v>
      </c>
      <c r="R1570" s="111">
        <f t="shared" si="464"/>
        <v>729.4647983322759</v>
      </c>
      <c r="S1570" s="112" t="s">
        <v>1280</v>
      </c>
      <c r="T1570" s="107" t="s">
        <v>82</v>
      </c>
      <c r="U1570" s="217"/>
      <c r="V1570" s="85"/>
      <c r="W1570" s="85"/>
      <c r="X1570" s="85"/>
      <c r="Y1570" s="85"/>
      <c r="Z1570" s="85">
        <v>1</v>
      </c>
      <c r="AA1570" s="85"/>
      <c r="AB1570" s="86"/>
      <c r="AC1570" s="86"/>
      <c r="AD1570" s="85"/>
      <c r="AE1570" s="85"/>
      <c r="AF1570" s="85"/>
      <c r="AG1570" s="85"/>
      <c r="AH1570" s="85"/>
      <c r="AI1570" s="85"/>
      <c r="AJ1570" s="85"/>
    </row>
    <row r="1571" spans="1:36" ht="16.5" thickTop="1" thickBot="1">
      <c r="A1571" s="105">
        <f t="shared" si="459"/>
        <v>135</v>
      </c>
      <c r="B1571" s="114" t="s">
        <v>1628</v>
      </c>
      <c r="C1571" s="113">
        <v>1913</v>
      </c>
      <c r="D1571" s="107"/>
      <c r="E1571" s="114" t="s">
        <v>94</v>
      </c>
      <c r="F1571" s="107">
        <v>3</v>
      </c>
      <c r="G1571" s="107">
        <v>2</v>
      </c>
      <c r="H1571" s="111">
        <v>1075</v>
      </c>
      <c r="I1571" s="111">
        <v>894.75</v>
      </c>
      <c r="J1571" s="111">
        <v>894.75</v>
      </c>
      <c r="K1571" s="125">
        <v>60</v>
      </c>
      <c r="L1571" s="110">
        <f t="shared" si="460"/>
        <v>693031</v>
      </c>
      <c r="M1571" s="108"/>
      <c r="N1571" s="108"/>
      <c r="O1571" s="108"/>
      <c r="P1571" s="110">
        <f>'Форма 2'!C1571-M1571-N1571-O1571</f>
        <v>693031</v>
      </c>
      <c r="Q1571" s="111">
        <f t="shared" si="463"/>
        <v>774.5526683431126</v>
      </c>
      <c r="R1571" s="111">
        <f t="shared" si="464"/>
        <v>774.5526683431126</v>
      </c>
      <c r="S1571" s="112" t="s">
        <v>1280</v>
      </c>
      <c r="T1571" s="107" t="s">
        <v>82</v>
      </c>
      <c r="U1571" s="217"/>
      <c r="V1571" s="85"/>
      <c r="W1571" s="85"/>
      <c r="X1571" s="85"/>
      <c r="Y1571" s="85"/>
      <c r="Z1571" s="85">
        <v>1</v>
      </c>
      <c r="AA1571" s="85"/>
      <c r="AB1571" s="86"/>
      <c r="AC1571" s="86"/>
      <c r="AD1571" s="85"/>
      <c r="AE1571" s="85"/>
      <c r="AF1571" s="85"/>
      <c r="AG1571" s="85"/>
      <c r="AH1571" s="85"/>
      <c r="AI1571" s="85"/>
      <c r="AJ1571" s="85"/>
    </row>
    <row r="1572" spans="1:36" ht="16.5" thickTop="1" thickBot="1">
      <c r="A1572" s="105">
        <f t="shared" si="459"/>
        <v>136</v>
      </c>
      <c r="B1572" s="114" t="s">
        <v>1629</v>
      </c>
      <c r="C1572" s="113">
        <v>1962</v>
      </c>
      <c r="D1572" s="107"/>
      <c r="E1572" s="114" t="s">
        <v>239</v>
      </c>
      <c r="F1572" s="107">
        <v>3</v>
      </c>
      <c r="G1572" s="107">
        <v>3</v>
      </c>
      <c r="H1572" s="111">
        <v>1736.9</v>
      </c>
      <c r="I1572" s="111">
        <v>1575.6</v>
      </c>
      <c r="J1572" s="111">
        <v>1575.6</v>
      </c>
      <c r="K1572" s="125">
        <v>65</v>
      </c>
      <c r="L1572" s="110">
        <f t="shared" si="460"/>
        <v>16600230.691</v>
      </c>
      <c r="M1572" s="108"/>
      <c r="N1572" s="108"/>
      <c r="O1572" s="108"/>
      <c r="P1572" s="110">
        <f>'Форма 2'!C1572-M1572-N1572-O1572</f>
        <v>16600230.691</v>
      </c>
      <c r="Q1572" s="111">
        <f t="shared" si="463"/>
        <v>10535.815366209697</v>
      </c>
      <c r="R1572" s="111">
        <f t="shared" si="464"/>
        <v>10535.815366209697</v>
      </c>
      <c r="S1572" s="112" t="s">
        <v>1280</v>
      </c>
      <c r="T1572" s="107" t="s">
        <v>82</v>
      </c>
      <c r="U1572" s="217"/>
      <c r="V1572" s="85"/>
      <c r="W1572" s="85"/>
      <c r="X1572" s="85"/>
      <c r="Y1572" s="85"/>
      <c r="Z1572" s="85"/>
      <c r="AA1572" s="85"/>
      <c r="AB1572" s="86"/>
      <c r="AC1572" s="86"/>
      <c r="AD1572" s="85">
        <v>1</v>
      </c>
      <c r="AE1572" s="85"/>
      <c r="AF1572" s="85"/>
      <c r="AG1572" s="85"/>
      <c r="AH1572" s="85"/>
      <c r="AI1572" s="85"/>
      <c r="AJ1572" s="85"/>
    </row>
    <row r="1573" spans="1:36" ht="16.5" thickTop="1" thickBot="1">
      <c r="A1573" s="105">
        <f t="shared" si="459"/>
        <v>137</v>
      </c>
      <c r="B1573" s="114" t="s">
        <v>1630</v>
      </c>
      <c r="C1573" s="113">
        <v>1961</v>
      </c>
      <c r="D1573" s="107"/>
      <c r="E1573" s="114" t="s">
        <v>239</v>
      </c>
      <c r="F1573" s="107">
        <v>3</v>
      </c>
      <c r="G1573" s="107">
        <v>3</v>
      </c>
      <c r="H1573" s="111">
        <v>1703.8</v>
      </c>
      <c r="I1573" s="111">
        <v>1543.4</v>
      </c>
      <c r="J1573" s="111">
        <v>1543.4</v>
      </c>
      <c r="K1573" s="125">
        <v>71</v>
      </c>
      <c r="L1573" s="110">
        <f t="shared" si="460"/>
        <v>16283881.081999999</v>
      </c>
      <c r="M1573" s="108"/>
      <c r="N1573" s="108"/>
      <c r="O1573" s="108"/>
      <c r="P1573" s="110">
        <f>'Форма 2'!C1573-M1573-N1573-O1573</f>
        <v>16283881.081999999</v>
      </c>
      <c r="Q1573" s="111">
        <f t="shared" si="463"/>
        <v>10550.655100427626</v>
      </c>
      <c r="R1573" s="111">
        <f t="shared" si="464"/>
        <v>10550.655100427626</v>
      </c>
      <c r="S1573" s="112" t="s">
        <v>1280</v>
      </c>
      <c r="T1573" s="107" t="s">
        <v>82</v>
      </c>
      <c r="U1573" s="217"/>
      <c r="V1573" s="85"/>
      <c r="W1573" s="85"/>
      <c r="X1573" s="85"/>
      <c r="Y1573" s="85"/>
      <c r="Z1573" s="85"/>
      <c r="AA1573" s="85"/>
      <c r="AB1573" s="86"/>
      <c r="AC1573" s="86"/>
      <c r="AD1573" s="85">
        <v>1</v>
      </c>
      <c r="AE1573" s="85"/>
      <c r="AF1573" s="85"/>
      <c r="AG1573" s="85"/>
      <c r="AH1573" s="85"/>
      <c r="AI1573" s="85"/>
      <c r="AJ1573" s="85"/>
    </row>
    <row r="1574" spans="1:36" ht="16.5" thickTop="1" thickBot="1">
      <c r="A1574" s="105">
        <f t="shared" si="459"/>
        <v>138</v>
      </c>
      <c r="B1574" s="114" t="s">
        <v>1631</v>
      </c>
      <c r="C1574" s="113">
        <v>1984</v>
      </c>
      <c r="D1574" s="107"/>
      <c r="E1574" s="114" t="s">
        <v>80</v>
      </c>
      <c r="F1574" s="107">
        <v>5</v>
      </c>
      <c r="G1574" s="107">
        <v>8</v>
      </c>
      <c r="H1574" s="111">
        <v>7324.2</v>
      </c>
      <c r="I1574" s="111">
        <v>4333.78</v>
      </c>
      <c r="J1574" s="111">
        <v>3238.58</v>
      </c>
      <c r="K1574" s="125">
        <v>99</v>
      </c>
      <c r="L1574" s="110">
        <f t="shared" si="460"/>
        <v>3805727.5619999999</v>
      </c>
      <c r="M1574" s="108"/>
      <c r="N1574" s="108"/>
      <c r="O1574" s="108"/>
      <c r="P1574" s="110">
        <f>'Форма 2'!C1574-M1574-N1574-O1574</f>
        <v>3805727.5619999999</v>
      </c>
      <c r="Q1574" s="111">
        <f t="shared" si="463"/>
        <v>878.15430455629962</v>
      </c>
      <c r="R1574" s="111">
        <f t="shared" si="464"/>
        <v>878.15430455629962</v>
      </c>
      <c r="S1574" s="112" t="s">
        <v>1280</v>
      </c>
      <c r="T1574" s="107" t="s">
        <v>92</v>
      </c>
      <c r="U1574" s="217">
        <v>1</v>
      </c>
      <c r="V1574" s="85"/>
      <c r="W1574" s="85"/>
      <c r="X1574" s="85"/>
      <c r="Y1574" s="85"/>
      <c r="Z1574" s="85"/>
      <c r="AA1574" s="85"/>
      <c r="AB1574" s="86"/>
      <c r="AC1574" s="86"/>
      <c r="AD1574" s="85"/>
      <c r="AE1574" s="85"/>
      <c r="AF1574" s="85"/>
      <c r="AG1574" s="85"/>
      <c r="AH1574" s="85"/>
      <c r="AI1574" s="85"/>
      <c r="AJ1574" s="85"/>
    </row>
    <row r="1575" spans="1:36" ht="16.5" thickTop="1" thickBot="1">
      <c r="A1575" s="105">
        <f t="shared" si="459"/>
        <v>139</v>
      </c>
      <c r="B1575" s="114" t="s">
        <v>1632</v>
      </c>
      <c r="C1575" s="113">
        <v>1974</v>
      </c>
      <c r="D1575" s="107"/>
      <c r="E1575" s="114" t="s">
        <v>94</v>
      </c>
      <c r="F1575" s="107">
        <v>5</v>
      </c>
      <c r="G1575" s="107">
        <v>4</v>
      </c>
      <c r="H1575" s="111">
        <v>4530</v>
      </c>
      <c r="I1575" s="111">
        <v>4047.4</v>
      </c>
      <c r="J1575" s="111">
        <v>3350.5</v>
      </c>
      <c r="K1575" s="125">
        <v>147</v>
      </c>
      <c r="L1575" s="110">
        <f t="shared" si="460"/>
        <v>48568848</v>
      </c>
      <c r="M1575" s="108"/>
      <c r="N1575" s="108"/>
      <c r="O1575" s="108"/>
      <c r="P1575" s="110">
        <f>'Форма 2'!C1575-M1575-N1575-O1575</f>
        <v>48568848</v>
      </c>
      <c r="Q1575" s="111">
        <f t="shared" si="463"/>
        <v>12000.011859465336</v>
      </c>
      <c r="R1575" s="111">
        <f t="shared" si="464"/>
        <v>12000.011859465336</v>
      </c>
      <c r="S1575" s="112" t="s">
        <v>1280</v>
      </c>
      <c r="T1575" s="107" t="s">
        <v>120</v>
      </c>
      <c r="U1575" s="217">
        <v>1</v>
      </c>
      <c r="V1575" s="85"/>
      <c r="W1575" s="85"/>
      <c r="X1575" s="85"/>
      <c r="Y1575" s="85"/>
      <c r="Z1575" s="85"/>
      <c r="AA1575" s="85"/>
      <c r="AB1575" s="86"/>
      <c r="AC1575" s="86"/>
      <c r="AD1575" s="85">
        <v>1</v>
      </c>
      <c r="AE1575" s="85">
        <v>1</v>
      </c>
      <c r="AF1575" s="85">
        <v>1</v>
      </c>
      <c r="AG1575" s="85"/>
      <c r="AH1575" s="85"/>
      <c r="AI1575" s="85"/>
      <c r="AJ1575" s="85"/>
    </row>
    <row r="1576" spans="1:36" ht="16.5" thickTop="1" thickBot="1">
      <c r="A1576" s="105">
        <f t="shared" si="459"/>
        <v>140</v>
      </c>
      <c r="B1576" s="114" t="s">
        <v>1633</v>
      </c>
      <c r="C1576" s="113">
        <v>1980</v>
      </c>
      <c r="D1576" s="107"/>
      <c r="E1576" s="114" t="s">
        <v>94</v>
      </c>
      <c r="F1576" s="107">
        <v>5</v>
      </c>
      <c r="G1576" s="107">
        <v>4</v>
      </c>
      <c r="H1576" s="111">
        <v>3906.3</v>
      </c>
      <c r="I1576" s="111">
        <v>3373.8999999999996</v>
      </c>
      <c r="J1576" s="111">
        <v>1675.1</v>
      </c>
      <c r="K1576" s="125">
        <v>112</v>
      </c>
      <c r="L1576" s="110">
        <f t="shared" si="460"/>
        <v>2029752.5430000001</v>
      </c>
      <c r="M1576" s="108"/>
      <c r="N1576" s="108"/>
      <c r="O1576" s="108"/>
      <c r="P1576" s="110">
        <f>'Форма 2'!C1576-M1576-N1576-O1576</f>
        <v>2029752.5430000001</v>
      </c>
      <c r="Q1576" s="111">
        <f t="shared" si="463"/>
        <v>601.60423930762624</v>
      </c>
      <c r="R1576" s="111">
        <f t="shared" si="464"/>
        <v>601.60423930762624</v>
      </c>
      <c r="S1576" s="112" t="s">
        <v>1280</v>
      </c>
      <c r="T1576" s="107" t="s">
        <v>82</v>
      </c>
      <c r="U1576" s="217">
        <v>1</v>
      </c>
      <c r="V1576" s="85"/>
      <c r="W1576" s="85"/>
      <c r="X1576" s="85"/>
      <c r="Y1576" s="85"/>
      <c r="Z1576" s="85"/>
      <c r="AA1576" s="85"/>
      <c r="AB1576" s="86"/>
      <c r="AC1576" s="86"/>
      <c r="AD1576" s="85"/>
      <c r="AE1576" s="85"/>
      <c r="AF1576" s="85"/>
      <c r="AG1576" s="85"/>
      <c r="AH1576" s="85"/>
      <c r="AI1576" s="85"/>
      <c r="AJ1576" s="85"/>
    </row>
    <row r="1577" spans="1:36" ht="16.5" thickTop="1" thickBot="1">
      <c r="A1577" s="105">
        <f t="shared" si="459"/>
        <v>141</v>
      </c>
      <c r="B1577" s="114" t="s">
        <v>1634</v>
      </c>
      <c r="C1577" s="113">
        <v>1964</v>
      </c>
      <c r="D1577" s="107"/>
      <c r="E1577" s="114" t="s">
        <v>80</v>
      </c>
      <c r="F1577" s="107">
        <v>6</v>
      </c>
      <c r="G1577" s="107">
        <v>3</v>
      </c>
      <c r="H1577" s="111">
        <v>3224.1</v>
      </c>
      <c r="I1577" s="111">
        <v>2990.2999999999997</v>
      </c>
      <c r="J1577" s="111">
        <v>2526.1</v>
      </c>
      <c r="K1577" s="125">
        <v>239</v>
      </c>
      <c r="L1577" s="110">
        <f t="shared" si="460"/>
        <v>14519798.832</v>
      </c>
      <c r="M1577" s="108"/>
      <c r="N1577" s="108"/>
      <c r="O1577" s="108"/>
      <c r="P1577" s="110">
        <f>'Форма 2'!C1577-M1577-N1577-O1577</f>
        <v>14519798.832</v>
      </c>
      <c r="Q1577" s="111">
        <f t="shared" si="463"/>
        <v>4855.6328234625298</v>
      </c>
      <c r="R1577" s="111">
        <f t="shared" si="464"/>
        <v>4855.6328234625298</v>
      </c>
      <c r="S1577" s="112" t="s">
        <v>1280</v>
      </c>
      <c r="T1577" s="107" t="s">
        <v>82</v>
      </c>
      <c r="U1577" s="217"/>
      <c r="V1577" s="85"/>
      <c r="W1577" s="85"/>
      <c r="X1577" s="85"/>
      <c r="Y1577" s="85"/>
      <c r="Z1577" s="85"/>
      <c r="AA1577" s="85"/>
      <c r="AB1577" s="86"/>
      <c r="AC1577" s="86"/>
      <c r="AD1577" s="85">
        <v>1</v>
      </c>
      <c r="AE1577" s="85"/>
      <c r="AF1577" s="85"/>
      <c r="AG1577" s="85"/>
      <c r="AH1577" s="85"/>
      <c r="AI1577" s="85"/>
      <c r="AJ1577" s="85"/>
    </row>
    <row r="1578" spans="1:36" ht="16.5" thickTop="1" thickBot="1">
      <c r="A1578" s="105">
        <f t="shared" si="459"/>
        <v>142</v>
      </c>
      <c r="B1578" s="114" t="s">
        <v>1635</v>
      </c>
      <c r="C1578" s="113">
        <v>1986</v>
      </c>
      <c r="D1578" s="107"/>
      <c r="E1578" s="114" t="s">
        <v>94</v>
      </c>
      <c r="F1578" s="107">
        <v>6</v>
      </c>
      <c r="G1578" s="107">
        <v>2</v>
      </c>
      <c r="H1578" s="111">
        <v>3471</v>
      </c>
      <c r="I1578" s="111">
        <v>3235.3999999999996</v>
      </c>
      <c r="J1578" s="111">
        <v>1603.8</v>
      </c>
      <c r="K1578" s="125">
        <v>104</v>
      </c>
      <c r="L1578" s="110">
        <f t="shared" si="460"/>
        <v>42996977.790000007</v>
      </c>
      <c r="M1578" s="111"/>
      <c r="N1578" s="111"/>
      <c r="O1578" s="111"/>
      <c r="P1578" s="110">
        <f>'Форма 2'!C1578-M1578-N1578-O1578</f>
        <v>42996977.790000007</v>
      </c>
      <c r="Q1578" s="111">
        <f t="shared" si="463"/>
        <v>13289.540022871983</v>
      </c>
      <c r="R1578" s="111">
        <f t="shared" si="464"/>
        <v>13289.540022871983</v>
      </c>
      <c r="S1578" s="112" t="s">
        <v>1280</v>
      </c>
      <c r="T1578" s="107" t="s">
        <v>120</v>
      </c>
      <c r="U1578" s="217"/>
      <c r="V1578" s="85"/>
      <c r="W1578" s="85"/>
      <c r="X1578" s="85"/>
      <c r="Y1578" s="85"/>
      <c r="Z1578" s="85"/>
      <c r="AA1578" s="85"/>
      <c r="AB1578" s="86"/>
      <c r="AC1578" s="86"/>
      <c r="AD1578" s="85">
        <v>1</v>
      </c>
      <c r="AE1578" s="85">
        <v>2</v>
      </c>
      <c r="AF1578" s="85">
        <v>1</v>
      </c>
      <c r="AG1578" s="85"/>
      <c r="AH1578" s="85"/>
      <c r="AI1578" s="85"/>
      <c r="AJ1578" s="85"/>
    </row>
    <row r="1579" spans="1:36" ht="16.5" thickTop="1" thickBot="1">
      <c r="A1579" s="105">
        <f t="shared" si="459"/>
        <v>143</v>
      </c>
      <c r="B1579" s="114" t="s">
        <v>699</v>
      </c>
      <c r="C1579" s="113">
        <v>1974</v>
      </c>
      <c r="D1579" s="107"/>
      <c r="E1579" s="114" t="s">
        <v>94</v>
      </c>
      <c r="F1579" s="107">
        <v>9</v>
      </c>
      <c r="G1579" s="107">
        <v>7</v>
      </c>
      <c r="H1579" s="111">
        <v>12039.9</v>
      </c>
      <c r="I1579" s="111">
        <v>10666.300000000001</v>
      </c>
      <c r="J1579" s="111">
        <v>9441.2000000000007</v>
      </c>
      <c r="K1579" s="125">
        <v>393</v>
      </c>
      <c r="L1579" s="110">
        <f t="shared" si="460"/>
        <v>195575654.00399998</v>
      </c>
      <c r="M1579" s="111"/>
      <c r="N1579" s="111">
        <v>40067600.759999998</v>
      </c>
      <c r="O1579" s="111">
        <v>89582627.069999993</v>
      </c>
      <c r="P1579" s="110">
        <f>'Форма 2'!C1579-M1579-N1579-O1579</f>
        <v>65925426.173999995</v>
      </c>
      <c r="Q1579" s="111">
        <f t="shared" si="463"/>
        <v>18335.847857645102</v>
      </c>
      <c r="R1579" s="111">
        <f t="shared" si="464"/>
        <v>18335.847857645102</v>
      </c>
      <c r="S1579" s="112" t="s">
        <v>1280</v>
      </c>
      <c r="T1579" s="107" t="s">
        <v>92</v>
      </c>
      <c r="U1579" s="217">
        <v>1</v>
      </c>
      <c r="V1579" s="85"/>
      <c r="W1579" s="85"/>
      <c r="X1579" s="85"/>
      <c r="Y1579" s="85"/>
      <c r="Z1579" s="85"/>
      <c r="AA1579" s="85"/>
      <c r="AB1579" s="86"/>
      <c r="AC1579" s="86"/>
      <c r="AD1579" s="85"/>
      <c r="AE1579" s="85">
        <v>2</v>
      </c>
      <c r="AF1579" s="85"/>
      <c r="AG1579" s="85"/>
      <c r="AH1579" s="85"/>
      <c r="AI1579" s="85"/>
      <c r="AJ1579" s="85"/>
    </row>
    <row r="1580" spans="1:36" ht="16.5" thickTop="1" thickBot="1">
      <c r="A1580" s="105">
        <f t="shared" si="459"/>
        <v>144</v>
      </c>
      <c r="B1580" s="114" t="s">
        <v>1636</v>
      </c>
      <c r="C1580" s="113">
        <v>1963</v>
      </c>
      <c r="D1580" s="107"/>
      <c r="E1580" s="114" t="s">
        <v>80</v>
      </c>
      <c r="F1580" s="107">
        <v>5</v>
      </c>
      <c r="G1580" s="107">
        <v>4</v>
      </c>
      <c r="H1580" s="111">
        <v>3742</v>
      </c>
      <c r="I1580" s="111">
        <v>2682</v>
      </c>
      <c r="J1580" s="111">
        <v>2682</v>
      </c>
      <c r="K1580" s="125">
        <v>93</v>
      </c>
      <c r="L1580" s="110">
        <f t="shared" si="460"/>
        <v>18173584.300000001</v>
      </c>
      <c r="M1580" s="108"/>
      <c r="N1580" s="108"/>
      <c r="O1580" s="108"/>
      <c r="P1580" s="110">
        <f>'Форма 2'!C1580-M1580-N1580-O1580</f>
        <v>18173584.300000001</v>
      </c>
      <c r="Q1580" s="111">
        <f t="shared" si="463"/>
        <v>6776.1313571961227</v>
      </c>
      <c r="R1580" s="111">
        <f t="shared" si="464"/>
        <v>6776.1313571961227</v>
      </c>
      <c r="S1580" s="112" t="s">
        <v>1280</v>
      </c>
      <c r="T1580" s="107" t="s">
        <v>82</v>
      </c>
      <c r="U1580" s="217"/>
      <c r="V1580" s="85"/>
      <c r="W1580" s="85"/>
      <c r="X1580" s="85"/>
      <c r="Y1580" s="85"/>
      <c r="Z1580" s="85"/>
      <c r="AA1580" s="85"/>
      <c r="AB1580" s="86"/>
      <c r="AC1580" s="86"/>
      <c r="AD1580" s="85">
        <v>1</v>
      </c>
      <c r="AE1580" s="85"/>
      <c r="AF1580" s="85"/>
      <c r="AG1580" s="85"/>
      <c r="AH1580" s="85"/>
      <c r="AI1580" s="85">
        <v>1</v>
      </c>
      <c r="AJ1580" s="85"/>
    </row>
    <row r="1581" spans="1:36" ht="16.5" thickTop="1" thickBot="1">
      <c r="A1581" s="105">
        <f t="shared" si="459"/>
        <v>145</v>
      </c>
      <c r="B1581" s="119" t="s">
        <v>1637</v>
      </c>
      <c r="C1581" s="20">
        <v>1965</v>
      </c>
      <c r="D1581" s="115"/>
      <c r="E1581" s="197" t="s">
        <v>91</v>
      </c>
      <c r="F1581" s="20">
        <v>5</v>
      </c>
      <c r="G1581" s="21">
        <v>3</v>
      </c>
      <c r="H1581" s="111">
        <v>2624.3</v>
      </c>
      <c r="I1581" s="111">
        <v>2624.3</v>
      </c>
      <c r="J1581" s="111">
        <v>2624.3</v>
      </c>
      <c r="K1581" s="22">
        <v>116</v>
      </c>
      <c r="L1581" s="110">
        <f t="shared" si="460"/>
        <v>11818587.536000002</v>
      </c>
      <c r="M1581" s="108"/>
      <c r="N1581" s="108"/>
      <c r="O1581" s="108"/>
      <c r="P1581" s="110">
        <f>'Форма 2'!C1581-M1581-N1581-O1581</f>
        <v>11818587.536000002</v>
      </c>
      <c r="Q1581" s="111">
        <f t="shared" si="463"/>
        <v>4503.5200000000004</v>
      </c>
      <c r="R1581" s="111">
        <f t="shared" si="464"/>
        <v>4503.5200000000004</v>
      </c>
      <c r="S1581" s="112" t="s">
        <v>1280</v>
      </c>
      <c r="T1581" s="107" t="s">
        <v>120</v>
      </c>
      <c r="U1581" s="217"/>
      <c r="V1581" s="85"/>
      <c r="W1581" s="85"/>
      <c r="X1581" s="85"/>
      <c r="Y1581" s="85"/>
      <c r="Z1581" s="85"/>
      <c r="AA1581" s="85"/>
      <c r="AB1581" s="86"/>
      <c r="AC1581" s="86"/>
      <c r="AD1581" s="85">
        <v>1</v>
      </c>
      <c r="AE1581" s="85"/>
      <c r="AF1581" s="85"/>
      <c r="AG1581" s="85"/>
      <c r="AH1581" s="85"/>
      <c r="AI1581" s="85"/>
      <c r="AJ1581" s="85"/>
    </row>
    <row r="1582" spans="1:36" ht="16.5" thickTop="1" thickBot="1">
      <c r="A1582" s="105">
        <f t="shared" si="459"/>
        <v>146</v>
      </c>
      <c r="B1582" s="114" t="s">
        <v>1638</v>
      </c>
      <c r="C1582" s="113">
        <v>1988</v>
      </c>
      <c r="D1582" s="107"/>
      <c r="E1582" s="114" t="s">
        <v>80</v>
      </c>
      <c r="F1582" s="107">
        <v>14</v>
      </c>
      <c r="G1582" s="107">
        <v>1</v>
      </c>
      <c r="H1582" s="111">
        <v>6115.8</v>
      </c>
      <c r="I1582" s="111">
        <v>5706</v>
      </c>
      <c r="J1582" s="111">
        <v>5706</v>
      </c>
      <c r="K1582" s="125">
        <v>227</v>
      </c>
      <c r="L1582" s="110">
        <f t="shared" si="460"/>
        <v>7999028.9199999999</v>
      </c>
      <c r="M1582" s="108"/>
      <c r="N1582" s="108"/>
      <c r="O1582" s="108"/>
      <c r="P1582" s="110">
        <f>'Форма 2'!C1582-M1582-N1582-O1582</f>
        <v>7999028.9199999999</v>
      </c>
      <c r="Q1582" s="111">
        <f t="shared" si="463"/>
        <v>1401.8627620049072</v>
      </c>
      <c r="R1582" s="111">
        <f t="shared" si="464"/>
        <v>1401.8627620049072</v>
      </c>
      <c r="S1582" s="112" t="s">
        <v>1280</v>
      </c>
      <c r="T1582" s="107" t="s">
        <v>92</v>
      </c>
      <c r="U1582" s="217"/>
      <c r="V1582" s="85"/>
      <c r="W1582" s="85"/>
      <c r="X1582" s="85"/>
      <c r="Y1582" s="85"/>
      <c r="Z1582" s="172"/>
      <c r="AA1582" s="172"/>
      <c r="AB1582" s="177">
        <v>2</v>
      </c>
      <c r="AC1582" s="154">
        <f>3930316.8+4068712.12</f>
        <v>7999028.9199999999</v>
      </c>
      <c r="AD1582" s="85"/>
      <c r="AE1582" s="85"/>
      <c r="AF1582" s="85"/>
      <c r="AG1582" s="166"/>
      <c r="AH1582" s="85"/>
      <c r="AI1582" s="85"/>
      <c r="AJ1582" s="85"/>
    </row>
    <row r="1583" spans="1:36" ht="16.5" thickTop="1" thickBot="1">
      <c r="A1583" s="105">
        <f t="shared" si="459"/>
        <v>147</v>
      </c>
      <c r="B1583" s="114" t="s">
        <v>1639</v>
      </c>
      <c r="C1583" s="113">
        <v>1975</v>
      </c>
      <c r="D1583" s="107"/>
      <c r="E1583" s="114" t="s">
        <v>94</v>
      </c>
      <c r="F1583" s="107">
        <v>5</v>
      </c>
      <c r="G1583" s="107">
        <v>4</v>
      </c>
      <c r="H1583" s="111">
        <v>4530</v>
      </c>
      <c r="I1583" s="111">
        <v>2680.4</v>
      </c>
      <c r="J1583" s="111">
        <v>2266.6</v>
      </c>
      <c r="K1583" s="125">
        <v>126</v>
      </c>
      <c r="L1583" s="110">
        <f t="shared" si="460"/>
        <v>2353833.3000000003</v>
      </c>
      <c r="M1583" s="108"/>
      <c r="N1583" s="108"/>
      <c r="O1583" s="108"/>
      <c r="P1583" s="110">
        <f>'Форма 2'!C1583-M1583-N1583-O1583</f>
        <v>2353833.3000000003</v>
      </c>
      <c r="Q1583" s="111">
        <f t="shared" si="463"/>
        <v>878.16493806894505</v>
      </c>
      <c r="R1583" s="111">
        <f t="shared" si="464"/>
        <v>878.16493806894505</v>
      </c>
      <c r="S1583" s="112" t="s">
        <v>1280</v>
      </c>
      <c r="T1583" s="107" t="s">
        <v>82</v>
      </c>
      <c r="U1583" s="217">
        <v>1</v>
      </c>
      <c r="V1583" s="85"/>
      <c r="W1583" s="85"/>
      <c r="X1583" s="85"/>
      <c r="Y1583" s="85"/>
      <c r="Z1583" s="85"/>
      <c r="AA1583" s="85"/>
      <c r="AB1583" s="86"/>
      <c r="AC1583" s="86"/>
      <c r="AD1583" s="85"/>
      <c r="AE1583" s="85"/>
      <c r="AF1583" s="85"/>
      <c r="AG1583" s="85"/>
      <c r="AH1583" s="85"/>
      <c r="AI1583" s="85"/>
      <c r="AJ1583" s="85"/>
    </row>
    <row r="1584" spans="1:36" ht="16.5" thickTop="1" thickBot="1">
      <c r="A1584" s="105">
        <f t="shared" si="459"/>
        <v>148</v>
      </c>
      <c r="B1584" s="114" t="s">
        <v>1640</v>
      </c>
      <c r="C1584" s="113">
        <v>1970</v>
      </c>
      <c r="D1584" s="107"/>
      <c r="E1584" s="114" t="s">
        <v>136</v>
      </c>
      <c r="F1584" s="107">
        <v>5</v>
      </c>
      <c r="G1584" s="107">
        <v>6</v>
      </c>
      <c r="H1584" s="111">
        <v>8424.7000000000007</v>
      </c>
      <c r="I1584" s="111">
        <v>4324.4399999999996</v>
      </c>
      <c r="J1584" s="111">
        <v>4265.24</v>
      </c>
      <c r="K1584" s="125">
        <v>196</v>
      </c>
      <c r="L1584" s="110">
        <f t="shared" si="460"/>
        <v>4377558.3670000006</v>
      </c>
      <c r="M1584" s="108"/>
      <c r="N1584" s="108"/>
      <c r="O1584" s="108"/>
      <c r="P1584" s="110">
        <f>'Форма 2'!C1584-M1584-N1584-O1584</f>
        <v>4377558.3670000006</v>
      </c>
      <c r="Q1584" s="111">
        <f t="shared" si="463"/>
        <v>1012.2832937906413</v>
      </c>
      <c r="R1584" s="111">
        <f t="shared" si="464"/>
        <v>1012.2832937906413</v>
      </c>
      <c r="S1584" s="112" t="s">
        <v>1280</v>
      </c>
      <c r="T1584" s="107" t="s">
        <v>82</v>
      </c>
      <c r="U1584" s="217">
        <v>1</v>
      </c>
      <c r="V1584" s="85"/>
      <c r="W1584" s="85"/>
      <c r="X1584" s="85"/>
      <c r="Y1584" s="85"/>
      <c r="Z1584" s="85"/>
      <c r="AA1584" s="85"/>
      <c r="AB1584" s="86"/>
      <c r="AC1584" s="86"/>
      <c r="AD1584" s="85"/>
      <c r="AE1584" s="85"/>
      <c r="AF1584" s="85"/>
      <c r="AG1584" s="85"/>
      <c r="AH1584" s="85"/>
      <c r="AI1584" s="85"/>
      <c r="AJ1584" s="85"/>
    </row>
    <row r="1585" spans="1:36" ht="16.5" thickTop="1" thickBot="1">
      <c r="A1585" s="105">
        <f t="shared" si="459"/>
        <v>149</v>
      </c>
      <c r="B1585" s="114" t="s">
        <v>1641</v>
      </c>
      <c r="C1585" s="113">
        <v>1976</v>
      </c>
      <c r="D1585" s="107"/>
      <c r="E1585" s="114" t="s">
        <v>239</v>
      </c>
      <c r="F1585" s="107">
        <v>5</v>
      </c>
      <c r="G1585" s="107">
        <v>4</v>
      </c>
      <c r="H1585" s="111">
        <v>2658.3</v>
      </c>
      <c r="I1585" s="111">
        <v>1959.1</v>
      </c>
      <c r="J1585" s="111">
        <v>1959.1</v>
      </c>
      <c r="K1585" s="125">
        <v>153</v>
      </c>
      <c r="L1585" s="110">
        <f t="shared" si="460"/>
        <v>1381279.263</v>
      </c>
      <c r="M1585" s="108"/>
      <c r="N1585" s="108"/>
      <c r="O1585" s="108"/>
      <c r="P1585" s="110">
        <f>'Форма 2'!C1585-M1585-N1585-O1585</f>
        <v>1381279.263</v>
      </c>
      <c r="Q1585" s="111">
        <f t="shared" si="463"/>
        <v>705.05806901128074</v>
      </c>
      <c r="R1585" s="111">
        <f t="shared" si="464"/>
        <v>705.05806901128074</v>
      </c>
      <c r="S1585" s="112" t="s">
        <v>1280</v>
      </c>
      <c r="T1585" s="107" t="s">
        <v>92</v>
      </c>
      <c r="U1585" s="217">
        <v>1</v>
      </c>
      <c r="V1585" s="85"/>
      <c r="W1585" s="85"/>
      <c r="X1585" s="85"/>
      <c r="Y1585" s="85"/>
      <c r="Z1585" s="85"/>
      <c r="AA1585" s="85"/>
      <c r="AB1585" s="86"/>
      <c r="AC1585" s="86"/>
      <c r="AD1585" s="85"/>
      <c r="AE1585" s="85"/>
      <c r="AF1585" s="85"/>
      <c r="AG1585" s="85"/>
      <c r="AH1585" s="85"/>
      <c r="AI1585" s="85"/>
      <c r="AJ1585" s="85"/>
    </row>
    <row r="1586" spans="1:36" ht="16.5" thickTop="1" thickBot="1">
      <c r="A1586" s="105">
        <f t="shared" si="459"/>
        <v>150</v>
      </c>
      <c r="B1586" s="114" t="s">
        <v>1642</v>
      </c>
      <c r="C1586" s="113">
        <v>1976</v>
      </c>
      <c r="D1586" s="107">
        <v>2009</v>
      </c>
      <c r="E1586" s="114" t="s">
        <v>239</v>
      </c>
      <c r="F1586" s="107">
        <v>5</v>
      </c>
      <c r="G1586" s="107">
        <v>4</v>
      </c>
      <c r="H1586" s="111">
        <v>3637.9</v>
      </c>
      <c r="I1586" s="111">
        <v>3362.1</v>
      </c>
      <c r="J1586" s="111">
        <v>3298.9</v>
      </c>
      <c r="K1586" s="125">
        <v>134</v>
      </c>
      <c r="L1586" s="110">
        <f t="shared" si="460"/>
        <v>1890289.219</v>
      </c>
      <c r="M1586" s="108"/>
      <c r="N1586" s="108"/>
      <c r="O1586" s="108"/>
      <c r="P1586" s="110">
        <f>'Форма 2'!C1586-M1586-N1586-O1586</f>
        <v>1890289.219</v>
      </c>
      <c r="Q1586" s="111">
        <f t="shared" si="463"/>
        <v>562.23468040807836</v>
      </c>
      <c r="R1586" s="111">
        <f t="shared" si="464"/>
        <v>562.23468040807836</v>
      </c>
      <c r="S1586" s="112" t="s">
        <v>1280</v>
      </c>
      <c r="T1586" s="107" t="s">
        <v>92</v>
      </c>
      <c r="U1586" s="217">
        <v>1</v>
      </c>
      <c r="V1586" s="85"/>
      <c r="W1586" s="85"/>
      <c r="X1586" s="85"/>
      <c r="Y1586" s="85"/>
      <c r="Z1586" s="85"/>
      <c r="AA1586" s="85"/>
      <c r="AB1586" s="86"/>
      <c r="AC1586" s="86"/>
      <c r="AD1586" s="85"/>
      <c r="AE1586" s="85"/>
      <c r="AF1586" s="85"/>
      <c r="AG1586" s="85"/>
      <c r="AH1586" s="85"/>
      <c r="AI1586" s="85"/>
      <c r="AJ1586" s="85"/>
    </row>
    <row r="1587" spans="1:36" ht="16.5" thickTop="1" thickBot="1">
      <c r="A1587" s="105">
        <f t="shared" si="459"/>
        <v>151</v>
      </c>
      <c r="B1587" s="114" t="s">
        <v>1643</v>
      </c>
      <c r="C1587" s="113">
        <v>1961</v>
      </c>
      <c r="D1587" s="107"/>
      <c r="E1587" s="114" t="s">
        <v>80</v>
      </c>
      <c r="F1587" s="107">
        <v>5</v>
      </c>
      <c r="G1587" s="107">
        <v>4</v>
      </c>
      <c r="H1587" s="111">
        <v>2689.4</v>
      </c>
      <c r="I1587" s="111">
        <v>2685.9</v>
      </c>
      <c r="J1587" s="111">
        <v>2685.9</v>
      </c>
      <c r="K1587" s="125">
        <v>214</v>
      </c>
      <c r="L1587" s="110">
        <f t="shared" si="460"/>
        <v>12111766.688000001</v>
      </c>
      <c r="M1587" s="108"/>
      <c r="N1587" s="108"/>
      <c r="O1587" s="108"/>
      <c r="P1587" s="110">
        <f>'Форма 2'!C1587-M1587-N1587-O1587</f>
        <v>12111766.688000001</v>
      </c>
      <c r="Q1587" s="111">
        <f t="shared" si="463"/>
        <v>4509.3885431326562</v>
      </c>
      <c r="R1587" s="111">
        <f t="shared" si="464"/>
        <v>4509.3885431326562</v>
      </c>
      <c r="S1587" s="112" t="s">
        <v>1280</v>
      </c>
      <c r="T1587" s="107" t="s">
        <v>92</v>
      </c>
      <c r="U1587" s="217"/>
      <c r="V1587" s="85"/>
      <c r="W1587" s="85"/>
      <c r="X1587" s="85"/>
      <c r="Y1587" s="85"/>
      <c r="Z1587" s="85"/>
      <c r="AA1587" s="85"/>
      <c r="AB1587" s="86"/>
      <c r="AC1587" s="86"/>
      <c r="AD1587" s="85">
        <v>1</v>
      </c>
      <c r="AE1587" s="85"/>
      <c r="AF1587" s="85"/>
      <c r="AG1587" s="85"/>
      <c r="AH1587" s="85"/>
      <c r="AI1587" s="85"/>
      <c r="AJ1587" s="85"/>
    </row>
    <row r="1588" spans="1:36" ht="16.5" thickTop="1" thickBot="1">
      <c r="A1588" s="105">
        <f t="shared" ref="A1588:A1600" si="465">A1587+1</f>
        <v>152</v>
      </c>
      <c r="B1588" s="114" t="s">
        <v>1644</v>
      </c>
      <c r="C1588" s="113">
        <v>1962</v>
      </c>
      <c r="D1588" s="107"/>
      <c r="E1588" s="114" t="s">
        <v>80</v>
      </c>
      <c r="F1588" s="107">
        <v>5</v>
      </c>
      <c r="G1588" s="107">
        <v>4</v>
      </c>
      <c r="H1588" s="111">
        <v>3807</v>
      </c>
      <c r="I1588" s="111">
        <v>3507</v>
      </c>
      <c r="J1588" s="111"/>
      <c r="K1588" s="125">
        <v>115</v>
      </c>
      <c r="L1588" s="110">
        <f t="shared" si="460"/>
        <v>17144900.640000001</v>
      </c>
      <c r="M1588" s="108"/>
      <c r="N1588" s="108"/>
      <c r="O1588" s="108"/>
      <c r="P1588" s="110">
        <f>'Форма 2'!C1588-M1588-N1588-O1588</f>
        <v>17144900.640000001</v>
      </c>
      <c r="Q1588" s="111">
        <f t="shared" si="463"/>
        <v>4888.7655089820364</v>
      </c>
      <c r="R1588" s="111">
        <f t="shared" si="464"/>
        <v>4888.7655089820364</v>
      </c>
      <c r="S1588" s="112" t="s">
        <v>1280</v>
      </c>
      <c r="T1588" s="107" t="s">
        <v>92</v>
      </c>
      <c r="U1588" s="217"/>
      <c r="V1588" s="85"/>
      <c r="W1588" s="85"/>
      <c r="X1588" s="85"/>
      <c r="Y1588" s="85"/>
      <c r="Z1588" s="85"/>
      <c r="AA1588" s="85"/>
      <c r="AB1588" s="86"/>
      <c r="AC1588" s="86"/>
      <c r="AD1588" s="85">
        <v>1</v>
      </c>
      <c r="AE1588" s="85"/>
      <c r="AF1588" s="85"/>
      <c r="AG1588" s="85"/>
      <c r="AH1588" s="85"/>
      <c r="AI1588" s="85"/>
      <c r="AJ1588" s="85"/>
    </row>
    <row r="1589" spans="1:36" ht="16.5" thickTop="1" thickBot="1">
      <c r="A1589" s="105">
        <f t="shared" si="465"/>
        <v>153</v>
      </c>
      <c r="B1589" s="114" t="s">
        <v>1645</v>
      </c>
      <c r="C1589" s="113">
        <v>1963</v>
      </c>
      <c r="D1589" s="107">
        <v>2018</v>
      </c>
      <c r="E1589" s="114" t="s">
        <v>80</v>
      </c>
      <c r="F1589" s="107">
        <v>5</v>
      </c>
      <c r="G1589" s="107">
        <v>4</v>
      </c>
      <c r="H1589" s="111">
        <v>2985.7</v>
      </c>
      <c r="I1589" s="111">
        <v>2978.42</v>
      </c>
      <c r="J1589" s="111">
        <v>2584.8000000000002</v>
      </c>
      <c r="K1589" s="125">
        <v>94</v>
      </c>
      <c r="L1589" s="110">
        <f t="shared" si="460"/>
        <v>1359419.067</v>
      </c>
      <c r="M1589" s="108"/>
      <c r="N1589" s="108"/>
      <c r="O1589" s="108"/>
      <c r="P1589" s="110">
        <f>'Форма 2'!C1589-M1589-N1589-O1589</f>
        <v>1359419.067</v>
      </c>
      <c r="Q1589" s="111">
        <f t="shared" si="463"/>
        <v>456.42289099589715</v>
      </c>
      <c r="R1589" s="111">
        <f t="shared" si="464"/>
        <v>456.42289099589715</v>
      </c>
      <c r="S1589" s="112" t="s">
        <v>1280</v>
      </c>
      <c r="T1589" s="107" t="s">
        <v>92</v>
      </c>
      <c r="U1589" s="217"/>
      <c r="V1589" s="85"/>
      <c r="W1589" s="85"/>
      <c r="X1589" s="85"/>
      <c r="Y1589" s="85"/>
      <c r="Z1589" s="85">
        <v>1</v>
      </c>
      <c r="AA1589" s="85"/>
      <c r="AB1589" s="86"/>
      <c r="AC1589" s="86"/>
      <c r="AD1589" s="85"/>
      <c r="AE1589" s="85"/>
      <c r="AF1589" s="85"/>
      <c r="AG1589" s="85"/>
      <c r="AH1589" s="85"/>
      <c r="AI1589" s="85"/>
      <c r="AJ1589" s="85"/>
    </row>
    <row r="1590" spans="1:36" ht="16.5" thickTop="1" thickBot="1">
      <c r="A1590" s="105">
        <f t="shared" si="465"/>
        <v>154</v>
      </c>
      <c r="B1590" s="114" t="s">
        <v>1646</v>
      </c>
      <c r="C1590" s="113">
        <v>1973</v>
      </c>
      <c r="D1590" s="107"/>
      <c r="E1590" s="114" t="s">
        <v>80</v>
      </c>
      <c r="F1590" s="107">
        <v>5</v>
      </c>
      <c r="G1590" s="107">
        <v>8</v>
      </c>
      <c r="H1590" s="111">
        <v>5452</v>
      </c>
      <c r="I1590" s="111">
        <v>3609</v>
      </c>
      <c r="J1590" s="111">
        <v>3609</v>
      </c>
      <c r="K1590" s="125">
        <v>229</v>
      </c>
      <c r="L1590" s="110">
        <f t="shared" si="460"/>
        <v>1772445.2000000002</v>
      </c>
      <c r="M1590" s="108"/>
      <c r="N1590" s="108"/>
      <c r="O1590" s="108"/>
      <c r="P1590" s="110">
        <f>'Форма 2'!C1590-M1590-N1590-O1590</f>
        <v>1772445.2000000002</v>
      </c>
      <c r="Q1590" s="111">
        <f t="shared" si="463"/>
        <v>491.11809365475204</v>
      </c>
      <c r="R1590" s="111">
        <f t="shared" si="464"/>
        <v>491.11809365475204</v>
      </c>
      <c r="S1590" s="112" t="s">
        <v>1280</v>
      </c>
      <c r="T1590" s="107" t="s">
        <v>92</v>
      </c>
      <c r="U1590" s="217"/>
      <c r="V1590" s="85"/>
      <c r="W1590" s="85"/>
      <c r="X1590" s="85">
        <v>1</v>
      </c>
      <c r="Y1590" s="85"/>
      <c r="Z1590" s="85"/>
      <c r="AA1590" s="85"/>
      <c r="AB1590" s="86"/>
      <c r="AC1590" s="86"/>
      <c r="AD1590" s="85"/>
      <c r="AE1590" s="85"/>
      <c r="AF1590" s="85"/>
      <c r="AG1590" s="85"/>
      <c r="AH1590" s="85"/>
      <c r="AI1590" s="85"/>
      <c r="AJ1590" s="85"/>
    </row>
    <row r="1591" spans="1:36" ht="16.5" thickTop="1" thickBot="1">
      <c r="A1591" s="105">
        <f t="shared" si="465"/>
        <v>155</v>
      </c>
      <c r="B1591" s="114" t="s">
        <v>1647</v>
      </c>
      <c r="C1591" s="113">
        <v>1962</v>
      </c>
      <c r="D1591" s="107"/>
      <c r="E1591" s="114" t="s">
        <v>80</v>
      </c>
      <c r="F1591" s="107">
        <v>5</v>
      </c>
      <c r="G1591" s="107">
        <v>2</v>
      </c>
      <c r="H1591" s="111">
        <v>1596.5</v>
      </c>
      <c r="I1591" s="111">
        <v>1531</v>
      </c>
      <c r="J1591" s="111">
        <v>1531</v>
      </c>
      <c r="K1591" s="125">
        <v>389</v>
      </c>
      <c r="L1591" s="110">
        <f t="shared" ref="L1591:L1662" si="466">SUM(M1591:P1591)</f>
        <v>7189869.6800000006</v>
      </c>
      <c r="M1591" s="108"/>
      <c r="N1591" s="108"/>
      <c r="O1591" s="108"/>
      <c r="P1591" s="110">
        <f>'Форма 2'!C1591-M1591-N1591-O1591</f>
        <v>7189869.6800000006</v>
      </c>
      <c r="Q1591" s="111">
        <f t="shared" si="463"/>
        <v>4696.1918223383418</v>
      </c>
      <c r="R1591" s="111">
        <f t="shared" si="464"/>
        <v>4696.1918223383418</v>
      </c>
      <c r="S1591" s="112" t="s">
        <v>1280</v>
      </c>
      <c r="T1591" s="107" t="s">
        <v>92</v>
      </c>
      <c r="U1591" s="217"/>
      <c r="V1591" s="85"/>
      <c r="W1591" s="85"/>
      <c r="X1591" s="85"/>
      <c r="Y1591" s="85"/>
      <c r="Z1591" s="85"/>
      <c r="AA1591" s="85"/>
      <c r="AB1591" s="86"/>
      <c r="AC1591" s="86"/>
      <c r="AD1591" s="85">
        <v>1</v>
      </c>
      <c r="AE1591" s="85"/>
      <c r="AF1591" s="85"/>
      <c r="AG1591" s="85"/>
      <c r="AH1591" s="85"/>
      <c r="AI1591" s="85"/>
      <c r="AJ1591" s="85"/>
    </row>
    <row r="1592" spans="1:36" ht="16.5" thickTop="1" thickBot="1">
      <c r="A1592" s="105">
        <f t="shared" si="465"/>
        <v>156</v>
      </c>
      <c r="B1592" s="114" t="s">
        <v>1648</v>
      </c>
      <c r="C1592" s="113">
        <v>1963</v>
      </c>
      <c r="D1592" s="107"/>
      <c r="E1592" s="114" t="s">
        <v>80</v>
      </c>
      <c r="F1592" s="107">
        <v>5</v>
      </c>
      <c r="G1592" s="107">
        <v>4</v>
      </c>
      <c r="H1592" s="111">
        <v>2608</v>
      </c>
      <c r="I1592" s="111">
        <v>2427.75</v>
      </c>
      <c r="J1592" s="111">
        <v>2427.75</v>
      </c>
      <c r="K1592" s="125">
        <v>130</v>
      </c>
      <c r="L1592" s="110">
        <f t="shared" si="466"/>
        <v>11745180.160000002</v>
      </c>
      <c r="M1592" s="108"/>
      <c r="N1592" s="108"/>
      <c r="O1592" s="108"/>
      <c r="P1592" s="110">
        <f>'Форма 2'!C1592-M1592-N1592-O1592</f>
        <v>11745180.160000002</v>
      </c>
      <c r="Q1592" s="111">
        <f t="shared" si="463"/>
        <v>4837.8869982494089</v>
      </c>
      <c r="R1592" s="111">
        <f t="shared" si="464"/>
        <v>4837.8869982494089</v>
      </c>
      <c r="S1592" s="112" t="s">
        <v>1280</v>
      </c>
      <c r="T1592" s="107" t="s">
        <v>92</v>
      </c>
      <c r="U1592" s="217"/>
      <c r="V1592" s="85"/>
      <c r="W1592" s="85"/>
      <c r="X1592" s="85"/>
      <c r="Y1592" s="85"/>
      <c r="Z1592" s="85"/>
      <c r="AA1592" s="85"/>
      <c r="AB1592" s="86"/>
      <c r="AC1592" s="86"/>
      <c r="AD1592" s="85">
        <v>1</v>
      </c>
      <c r="AE1592" s="85"/>
      <c r="AF1592" s="85"/>
      <c r="AG1592" s="85"/>
      <c r="AH1592" s="85"/>
      <c r="AI1592" s="85"/>
      <c r="AJ1592" s="85"/>
    </row>
    <row r="1593" spans="1:36" ht="16.5" thickTop="1" thickBot="1">
      <c r="A1593" s="105">
        <f t="shared" si="465"/>
        <v>157</v>
      </c>
      <c r="B1593" s="114" t="s">
        <v>1649</v>
      </c>
      <c r="C1593" s="113">
        <v>1964</v>
      </c>
      <c r="D1593" s="107"/>
      <c r="E1593" s="114" t="s">
        <v>239</v>
      </c>
      <c r="F1593" s="107">
        <v>5</v>
      </c>
      <c r="G1593" s="107">
        <v>4</v>
      </c>
      <c r="H1593" s="111">
        <v>4291</v>
      </c>
      <c r="I1593" s="111">
        <v>4110.75</v>
      </c>
      <c r="J1593" s="111">
        <v>2219.75</v>
      </c>
      <c r="K1593" s="125">
        <v>178</v>
      </c>
      <c r="L1593" s="110">
        <f t="shared" si="466"/>
        <v>21991143.760000002</v>
      </c>
      <c r="M1593" s="108"/>
      <c r="N1593" s="108"/>
      <c r="O1593" s="108"/>
      <c r="P1593" s="110">
        <f>'Форма 2'!C1593-M1593-N1593-O1593</f>
        <v>21991143.760000002</v>
      </c>
      <c r="Q1593" s="111">
        <f t="shared" si="463"/>
        <v>5349.6670339962302</v>
      </c>
      <c r="R1593" s="111">
        <f t="shared" si="464"/>
        <v>5349.6670339962302</v>
      </c>
      <c r="S1593" s="112" t="s">
        <v>1280</v>
      </c>
      <c r="T1593" s="107" t="s">
        <v>92</v>
      </c>
      <c r="U1593" s="217">
        <v>1</v>
      </c>
      <c r="V1593" s="85"/>
      <c r="W1593" s="85"/>
      <c r="X1593" s="85"/>
      <c r="Y1593" s="85"/>
      <c r="Z1593" s="85"/>
      <c r="AA1593" s="85"/>
      <c r="AB1593" s="86"/>
      <c r="AC1593" s="86"/>
      <c r="AD1593" s="85">
        <v>1</v>
      </c>
      <c r="AE1593" s="85"/>
      <c r="AF1593" s="85"/>
      <c r="AG1593" s="85"/>
      <c r="AH1593" s="85"/>
      <c r="AI1593" s="85"/>
      <c r="AJ1593" s="85"/>
    </row>
    <row r="1594" spans="1:36" ht="16.5" thickTop="1" thickBot="1">
      <c r="A1594" s="105">
        <f t="shared" si="465"/>
        <v>158</v>
      </c>
      <c r="B1594" s="114" t="s">
        <v>1650</v>
      </c>
      <c r="C1594" s="113">
        <v>1964</v>
      </c>
      <c r="D1594" s="107"/>
      <c r="E1594" s="114" t="s">
        <v>239</v>
      </c>
      <c r="F1594" s="107">
        <v>5</v>
      </c>
      <c r="G1594" s="107">
        <v>4</v>
      </c>
      <c r="H1594" s="111">
        <v>3905.6</v>
      </c>
      <c r="I1594" s="111">
        <v>3725.35</v>
      </c>
      <c r="J1594" s="111">
        <v>3375.45</v>
      </c>
      <c r="K1594" s="125">
        <v>178</v>
      </c>
      <c r="L1594" s="110">
        <f t="shared" si="466"/>
        <v>17588947.712000001</v>
      </c>
      <c r="M1594" s="108"/>
      <c r="N1594" s="108"/>
      <c r="O1594" s="108"/>
      <c r="P1594" s="110">
        <f>'Форма 2'!C1594-M1594-N1594-O1594</f>
        <v>17588947.712000001</v>
      </c>
      <c r="Q1594" s="111">
        <f t="shared" si="463"/>
        <v>4721.4215340840465</v>
      </c>
      <c r="R1594" s="111">
        <f t="shared" si="464"/>
        <v>4721.4215340840465</v>
      </c>
      <c r="S1594" s="112" t="s">
        <v>1280</v>
      </c>
      <c r="T1594" s="107" t="s">
        <v>92</v>
      </c>
      <c r="U1594" s="217"/>
      <c r="V1594" s="85"/>
      <c r="W1594" s="85"/>
      <c r="X1594" s="85"/>
      <c r="Y1594" s="85"/>
      <c r="Z1594" s="85"/>
      <c r="AA1594" s="85"/>
      <c r="AB1594" s="86"/>
      <c r="AC1594" s="86"/>
      <c r="AD1594" s="85">
        <v>1</v>
      </c>
      <c r="AE1594" s="85"/>
      <c r="AF1594" s="85"/>
      <c r="AG1594" s="85"/>
      <c r="AH1594" s="85"/>
      <c r="AI1594" s="85"/>
      <c r="AJ1594" s="85"/>
    </row>
    <row r="1595" spans="1:36" ht="16.5" thickTop="1" thickBot="1">
      <c r="A1595" s="105">
        <f t="shared" si="465"/>
        <v>159</v>
      </c>
      <c r="B1595" s="114" t="s">
        <v>1651</v>
      </c>
      <c r="C1595" s="113">
        <v>1965</v>
      </c>
      <c r="D1595" s="107"/>
      <c r="E1595" s="114" t="s">
        <v>80</v>
      </c>
      <c r="F1595" s="107">
        <v>5</v>
      </c>
      <c r="G1595" s="107">
        <v>4</v>
      </c>
      <c r="H1595" s="111">
        <v>3569.5</v>
      </c>
      <c r="I1595" s="111">
        <v>3250.3</v>
      </c>
      <c r="J1595" s="111">
        <v>3250.3</v>
      </c>
      <c r="K1595" s="125">
        <v>138</v>
      </c>
      <c r="L1595" s="110">
        <f t="shared" si="466"/>
        <v>16075314.640000002</v>
      </c>
      <c r="M1595" s="108"/>
      <c r="N1595" s="108"/>
      <c r="O1595" s="108"/>
      <c r="P1595" s="110">
        <f>'Форма 2'!C1595-M1595-N1595-O1595</f>
        <v>16075314.640000002</v>
      </c>
      <c r="Q1595" s="111">
        <f t="shared" si="463"/>
        <v>4945.7941236193583</v>
      </c>
      <c r="R1595" s="111">
        <f t="shared" si="464"/>
        <v>4945.7941236193583</v>
      </c>
      <c r="S1595" s="112" t="s">
        <v>1280</v>
      </c>
      <c r="T1595" s="107" t="s">
        <v>92</v>
      </c>
      <c r="U1595" s="217"/>
      <c r="V1595" s="85"/>
      <c r="W1595" s="85"/>
      <c r="X1595" s="85"/>
      <c r="Y1595" s="85"/>
      <c r="Z1595" s="85"/>
      <c r="AA1595" s="85"/>
      <c r="AB1595" s="86"/>
      <c r="AC1595" s="86"/>
      <c r="AD1595" s="85">
        <v>1</v>
      </c>
      <c r="AE1595" s="85"/>
      <c r="AF1595" s="85"/>
      <c r="AG1595" s="85"/>
      <c r="AH1595" s="85"/>
      <c r="AI1595" s="85"/>
      <c r="AJ1595" s="85"/>
    </row>
    <row r="1596" spans="1:36" ht="16.5" thickTop="1" thickBot="1">
      <c r="A1596" s="105">
        <f t="shared" si="465"/>
        <v>160</v>
      </c>
      <c r="B1596" s="114" t="s">
        <v>1652</v>
      </c>
      <c r="C1596" s="113">
        <v>1965</v>
      </c>
      <c r="D1596" s="107"/>
      <c r="E1596" s="114" t="s">
        <v>80</v>
      </c>
      <c r="F1596" s="107">
        <v>5</v>
      </c>
      <c r="G1596" s="107">
        <v>4</v>
      </c>
      <c r="H1596" s="111">
        <v>3207</v>
      </c>
      <c r="I1596" s="111">
        <v>2563.1999999999998</v>
      </c>
      <c r="J1596" s="111">
        <v>2563.1999999999998</v>
      </c>
      <c r="K1596" s="125">
        <v>110</v>
      </c>
      <c r="L1596" s="110">
        <f t="shared" si="466"/>
        <v>14442788.640000001</v>
      </c>
      <c r="M1596" s="108"/>
      <c r="N1596" s="108"/>
      <c r="O1596" s="108"/>
      <c r="P1596" s="110">
        <f>'Форма 2'!C1596-M1596-N1596-O1596</f>
        <v>14442788.640000001</v>
      </c>
      <c r="Q1596" s="111">
        <f t="shared" si="463"/>
        <v>5634.6709737827723</v>
      </c>
      <c r="R1596" s="111">
        <f t="shared" si="464"/>
        <v>5634.6709737827723</v>
      </c>
      <c r="S1596" s="112" t="s">
        <v>1280</v>
      </c>
      <c r="T1596" s="107" t="s">
        <v>92</v>
      </c>
      <c r="U1596" s="217"/>
      <c r="V1596" s="85"/>
      <c r="W1596" s="85"/>
      <c r="X1596" s="85"/>
      <c r="Y1596" s="85"/>
      <c r="Z1596" s="85"/>
      <c r="AA1596" s="85"/>
      <c r="AB1596" s="86"/>
      <c r="AC1596" s="86"/>
      <c r="AD1596" s="85">
        <v>1</v>
      </c>
      <c r="AE1596" s="85"/>
      <c r="AF1596" s="85"/>
      <c r="AG1596" s="85"/>
      <c r="AH1596" s="85"/>
      <c r="AI1596" s="85"/>
      <c r="AJ1596" s="85"/>
    </row>
    <row r="1597" spans="1:36" ht="16.5" thickTop="1" thickBot="1">
      <c r="A1597" s="105">
        <f t="shared" si="465"/>
        <v>161</v>
      </c>
      <c r="B1597" s="114" t="s">
        <v>1653</v>
      </c>
      <c r="C1597" s="113">
        <v>1965</v>
      </c>
      <c r="D1597" s="107"/>
      <c r="E1597" s="114" t="s">
        <v>80</v>
      </c>
      <c r="F1597" s="107">
        <v>5</v>
      </c>
      <c r="G1597" s="107">
        <v>4</v>
      </c>
      <c r="H1597" s="111">
        <v>3142.3</v>
      </c>
      <c r="I1597" s="111">
        <v>3082</v>
      </c>
      <c r="J1597" s="111">
        <v>3010.3</v>
      </c>
      <c r="K1597" s="125">
        <v>154</v>
      </c>
      <c r="L1597" s="110">
        <f t="shared" si="466"/>
        <v>14151410.896000002</v>
      </c>
      <c r="M1597" s="108"/>
      <c r="N1597" s="108"/>
      <c r="O1597" s="108"/>
      <c r="P1597" s="110">
        <f>'Форма 2'!C1597-M1597-N1597-O1597</f>
        <v>14151410.896000002</v>
      </c>
      <c r="Q1597" s="111">
        <f t="shared" si="463"/>
        <v>4591.6323478260874</v>
      </c>
      <c r="R1597" s="111">
        <f t="shared" si="464"/>
        <v>4591.6323478260874</v>
      </c>
      <c r="S1597" s="112" t="s">
        <v>1280</v>
      </c>
      <c r="T1597" s="107" t="s">
        <v>92</v>
      </c>
      <c r="U1597" s="217"/>
      <c r="V1597" s="85"/>
      <c r="W1597" s="85"/>
      <c r="X1597" s="85"/>
      <c r="Y1597" s="85"/>
      <c r="Z1597" s="85"/>
      <c r="AA1597" s="85"/>
      <c r="AB1597" s="86"/>
      <c r="AC1597" s="86"/>
      <c r="AD1597" s="85">
        <v>1</v>
      </c>
      <c r="AE1597" s="85"/>
      <c r="AF1597" s="85"/>
      <c r="AG1597" s="85"/>
      <c r="AH1597" s="85"/>
      <c r="AI1597" s="85"/>
      <c r="AJ1597" s="85"/>
    </row>
    <row r="1598" spans="1:36" ht="16.5" thickTop="1" thickBot="1">
      <c r="A1598" s="105">
        <f t="shared" si="465"/>
        <v>162</v>
      </c>
      <c r="B1598" s="114" t="s">
        <v>1654</v>
      </c>
      <c r="C1598" s="113">
        <v>1964</v>
      </c>
      <c r="D1598" s="107"/>
      <c r="E1598" s="114" t="s">
        <v>80</v>
      </c>
      <c r="F1598" s="107">
        <v>5</v>
      </c>
      <c r="G1598" s="107">
        <v>4</v>
      </c>
      <c r="H1598" s="111">
        <v>3913.4</v>
      </c>
      <c r="I1598" s="111">
        <v>3569.1</v>
      </c>
      <c r="J1598" s="111">
        <v>3569.1</v>
      </c>
      <c r="K1598" s="125">
        <v>162</v>
      </c>
      <c r="L1598" s="110">
        <f t="shared" si="466"/>
        <v>17624075.168000001</v>
      </c>
      <c r="M1598" s="108"/>
      <c r="N1598" s="108"/>
      <c r="O1598" s="108"/>
      <c r="P1598" s="110">
        <f>'Форма 2'!C1598-M1598-N1598-O1598</f>
        <v>17624075.168000001</v>
      </c>
      <c r="Q1598" s="111">
        <f t="shared" si="463"/>
        <v>4937.9605973494727</v>
      </c>
      <c r="R1598" s="111">
        <f t="shared" si="464"/>
        <v>4937.9605973494727</v>
      </c>
      <c r="S1598" s="112" t="s">
        <v>1280</v>
      </c>
      <c r="T1598" s="107" t="s">
        <v>82</v>
      </c>
      <c r="U1598" s="217"/>
      <c r="V1598" s="85"/>
      <c r="W1598" s="85"/>
      <c r="X1598" s="85"/>
      <c r="Y1598" s="85"/>
      <c r="Z1598" s="85"/>
      <c r="AA1598" s="85"/>
      <c r="AB1598" s="86"/>
      <c r="AC1598" s="86"/>
      <c r="AD1598" s="85">
        <v>1</v>
      </c>
      <c r="AE1598" s="85"/>
      <c r="AF1598" s="85"/>
      <c r="AG1598" s="85"/>
      <c r="AH1598" s="85"/>
      <c r="AI1598" s="85"/>
      <c r="AJ1598" s="85"/>
    </row>
    <row r="1599" spans="1:36" ht="16.5" thickTop="1" thickBot="1">
      <c r="A1599" s="105">
        <f t="shared" si="465"/>
        <v>163</v>
      </c>
      <c r="B1599" s="114" t="s">
        <v>1655</v>
      </c>
      <c r="C1599" s="113">
        <v>1965</v>
      </c>
      <c r="D1599" s="107"/>
      <c r="E1599" s="114" t="s">
        <v>239</v>
      </c>
      <c r="F1599" s="107">
        <v>5</v>
      </c>
      <c r="G1599" s="107">
        <v>4</v>
      </c>
      <c r="H1599" s="111">
        <v>3861.6</v>
      </c>
      <c r="I1599" s="111">
        <v>3527.5</v>
      </c>
      <c r="J1599" s="111">
        <v>3527.5</v>
      </c>
      <c r="K1599" s="125">
        <v>164</v>
      </c>
      <c r="L1599" s="110">
        <f t="shared" si="466"/>
        <v>17390792.832000002</v>
      </c>
      <c r="M1599" s="108"/>
      <c r="N1599" s="108"/>
      <c r="O1599" s="108"/>
      <c r="P1599" s="110">
        <f>'Форма 2'!C1599-M1599-N1599-O1599</f>
        <v>17390792.832000002</v>
      </c>
      <c r="Q1599" s="111">
        <f t="shared" si="463"/>
        <v>4930.0617525159469</v>
      </c>
      <c r="R1599" s="111">
        <f t="shared" si="464"/>
        <v>4930.0617525159469</v>
      </c>
      <c r="S1599" s="112" t="s">
        <v>1280</v>
      </c>
      <c r="T1599" s="107" t="s">
        <v>92</v>
      </c>
      <c r="U1599" s="217"/>
      <c r="V1599" s="85"/>
      <c r="W1599" s="85"/>
      <c r="X1599" s="85"/>
      <c r="Y1599" s="85"/>
      <c r="Z1599" s="85"/>
      <c r="AA1599" s="85"/>
      <c r="AB1599" s="86"/>
      <c r="AC1599" s="86"/>
      <c r="AD1599" s="85">
        <v>1</v>
      </c>
      <c r="AE1599" s="85"/>
      <c r="AF1599" s="85"/>
      <c r="AG1599" s="85"/>
      <c r="AH1599" s="85"/>
      <c r="AI1599" s="85"/>
      <c r="AJ1599" s="85"/>
    </row>
    <row r="1600" spans="1:36" ht="16.5" thickTop="1" thickBot="1">
      <c r="A1600" s="105">
        <f t="shared" si="465"/>
        <v>164</v>
      </c>
      <c r="B1600" s="114" t="s">
        <v>1656</v>
      </c>
      <c r="C1600" s="113">
        <v>1966</v>
      </c>
      <c r="D1600" s="107"/>
      <c r="E1600" s="114" t="s">
        <v>239</v>
      </c>
      <c r="F1600" s="107">
        <v>5</v>
      </c>
      <c r="G1600" s="107">
        <v>4</v>
      </c>
      <c r="H1600" s="111">
        <v>5792.09</v>
      </c>
      <c r="I1600" s="111">
        <v>5758.4</v>
      </c>
      <c r="J1600" s="111">
        <v>5700</v>
      </c>
      <c r="K1600" s="125">
        <v>307</v>
      </c>
      <c r="L1600" s="110">
        <f>SUM(M1600:P1600)</f>
        <v>1883008.4590000003</v>
      </c>
      <c r="M1600" s="108"/>
      <c r="N1600" s="108"/>
      <c r="O1600" s="108"/>
      <c r="P1600" s="110">
        <f>'Форма 2'!C1600-M1600-N1600-O1600</f>
        <v>1883008.4590000003</v>
      </c>
      <c r="Q1600" s="111">
        <f>L1600/I1600</f>
        <v>327.00202469435959</v>
      </c>
      <c r="R1600" s="111">
        <f>Q1600</f>
        <v>327.00202469435959</v>
      </c>
      <c r="S1600" s="112" t="s">
        <v>1280</v>
      </c>
      <c r="T1600" s="107" t="s">
        <v>92</v>
      </c>
      <c r="U1600" s="217"/>
      <c r="V1600" s="85"/>
      <c r="W1600" s="85"/>
      <c r="X1600" s="85">
        <v>1</v>
      </c>
      <c r="Y1600" s="85"/>
      <c r="Z1600" s="85"/>
      <c r="AA1600" s="85"/>
      <c r="AB1600" s="86"/>
      <c r="AC1600" s="86"/>
      <c r="AD1600" s="85"/>
      <c r="AE1600" s="85"/>
      <c r="AF1600" s="85"/>
      <c r="AG1600" s="85"/>
      <c r="AH1600" s="85"/>
      <c r="AI1600" s="85"/>
      <c r="AJ1600" s="85"/>
    </row>
    <row r="1601" spans="1:36" ht="16.5" thickTop="1" thickBot="1">
      <c r="A1601" s="105">
        <f>A1600+1</f>
        <v>165</v>
      </c>
      <c r="B1601" s="114" t="s">
        <v>5083</v>
      </c>
      <c r="C1601" s="107">
        <v>1967</v>
      </c>
      <c r="D1601" s="107"/>
      <c r="E1601" s="106" t="s">
        <v>94</v>
      </c>
      <c r="F1601" s="107">
        <v>5</v>
      </c>
      <c r="G1601" s="107">
        <v>4</v>
      </c>
      <c r="H1601" s="111">
        <v>4020.6</v>
      </c>
      <c r="I1601" s="111">
        <v>3690.6</v>
      </c>
      <c r="J1601" s="111">
        <v>2675.1</v>
      </c>
      <c r="K1601" s="241"/>
      <c r="L1601" s="110">
        <f>SUM(M1601:P1601)</f>
        <v>436892.93000000005</v>
      </c>
      <c r="M1601" s="108"/>
      <c r="N1601" s="108"/>
      <c r="O1601" s="108"/>
      <c r="P1601" s="110">
        <f>'Форма 2'!C1601-M1601-N1601-O1601</f>
        <v>436892.93000000005</v>
      </c>
      <c r="Q1601" s="111">
        <f>L1601/I1601</f>
        <v>118.37991925432181</v>
      </c>
      <c r="R1601" s="111">
        <f>Q1601</f>
        <v>118.37991925432181</v>
      </c>
      <c r="S1601" s="112" t="s">
        <v>1280</v>
      </c>
      <c r="T1601" s="107" t="s">
        <v>92</v>
      </c>
      <c r="U1601" s="219"/>
      <c r="V1601" s="153"/>
      <c r="W1601" s="153"/>
      <c r="X1601" s="153"/>
      <c r="Y1601" s="153"/>
      <c r="Z1601" s="153"/>
      <c r="AA1601" s="153"/>
      <c r="AB1601" s="86"/>
      <c r="AC1601" s="86"/>
      <c r="AD1601" s="153"/>
      <c r="AE1601" s="153"/>
      <c r="AF1601" s="153"/>
      <c r="AG1601" s="85" t="s">
        <v>5075</v>
      </c>
      <c r="AH1601" s="153"/>
      <c r="AI1601" s="153"/>
      <c r="AJ1601" s="153"/>
    </row>
    <row r="1602" spans="1:36" ht="16.5" thickTop="1" thickBot="1">
      <c r="A1602" s="105">
        <f>A1601+1</f>
        <v>166</v>
      </c>
      <c r="B1602" s="114" t="s">
        <v>5084</v>
      </c>
      <c r="C1602" s="107">
        <v>1968</v>
      </c>
      <c r="D1602" s="107"/>
      <c r="E1602" s="106" t="s">
        <v>94</v>
      </c>
      <c r="F1602" s="107">
        <v>5</v>
      </c>
      <c r="G1602" s="107">
        <v>4</v>
      </c>
      <c r="H1602" s="111">
        <v>3137.5</v>
      </c>
      <c r="I1602" s="111">
        <v>3137.5</v>
      </c>
      <c r="J1602" s="111">
        <v>2673.4</v>
      </c>
      <c r="K1602" s="241">
        <v>138</v>
      </c>
      <c r="L1602" s="110">
        <f>SUM(M1602:P1602)</f>
        <v>436892.93000000005</v>
      </c>
      <c r="M1602" s="108"/>
      <c r="N1602" s="108"/>
      <c r="O1602" s="108"/>
      <c r="P1602" s="110">
        <f>'Форма 2'!C1602-M1602-N1602-O1602</f>
        <v>436892.93000000005</v>
      </c>
      <c r="Q1602" s="111">
        <f>L1602/I1602</f>
        <v>139.24874262948208</v>
      </c>
      <c r="R1602" s="111">
        <f>Q1602</f>
        <v>139.24874262948208</v>
      </c>
      <c r="S1602" s="112" t="s">
        <v>1280</v>
      </c>
      <c r="T1602" s="107" t="s">
        <v>92</v>
      </c>
      <c r="U1602" s="219"/>
      <c r="V1602" s="153"/>
      <c r="W1602" s="153"/>
      <c r="X1602" s="153"/>
      <c r="Y1602" s="153"/>
      <c r="Z1602" s="153"/>
      <c r="AA1602" s="153"/>
      <c r="AB1602" s="86"/>
      <c r="AC1602" s="86"/>
      <c r="AD1602" s="153"/>
      <c r="AE1602" s="153"/>
      <c r="AF1602" s="153"/>
      <c r="AG1602" s="85" t="s">
        <v>5075</v>
      </c>
      <c r="AH1602" s="153"/>
      <c r="AI1602" s="153"/>
      <c r="AJ1602" s="153"/>
    </row>
    <row r="1603" spans="1:36" ht="16.5" thickTop="1" thickBot="1">
      <c r="A1603" s="105">
        <f t="shared" ref="A1603:A1668" si="467">A1602+1</f>
        <v>167</v>
      </c>
      <c r="B1603" s="114" t="s">
        <v>1657</v>
      </c>
      <c r="C1603" s="113">
        <v>1961</v>
      </c>
      <c r="D1603" s="107"/>
      <c r="E1603" s="114" t="s">
        <v>94</v>
      </c>
      <c r="F1603" s="107">
        <v>4</v>
      </c>
      <c r="G1603" s="107">
        <v>4</v>
      </c>
      <c r="H1603" s="111">
        <v>644.1</v>
      </c>
      <c r="I1603" s="111">
        <v>364</v>
      </c>
      <c r="J1603" s="111">
        <v>364</v>
      </c>
      <c r="K1603" s="125">
        <v>151</v>
      </c>
      <c r="L1603" s="110">
        <f t="shared" si="466"/>
        <v>2900717.2320000003</v>
      </c>
      <c r="M1603" s="108"/>
      <c r="N1603" s="108"/>
      <c r="O1603" s="108"/>
      <c r="P1603" s="110">
        <f>'Форма 2'!C1603-M1603-N1603-O1603</f>
        <v>2900717.2320000003</v>
      </c>
      <c r="Q1603" s="111">
        <f t="shared" si="463"/>
        <v>7969.0033846153856</v>
      </c>
      <c r="R1603" s="111">
        <f t="shared" si="464"/>
        <v>7969.0033846153856</v>
      </c>
      <c r="S1603" s="112" t="s">
        <v>1280</v>
      </c>
      <c r="T1603" s="107" t="s">
        <v>92</v>
      </c>
      <c r="U1603" s="217"/>
      <c r="V1603" s="85"/>
      <c r="W1603" s="85"/>
      <c r="X1603" s="85"/>
      <c r="Y1603" s="85"/>
      <c r="Z1603" s="85"/>
      <c r="AA1603" s="85"/>
      <c r="AB1603" s="86"/>
      <c r="AC1603" s="86"/>
      <c r="AD1603" s="85">
        <v>1</v>
      </c>
      <c r="AE1603" s="85"/>
      <c r="AF1603" s="85"/>
      <c r="AG1603" s="85"/>
      <c r="AH1603" s="85"/>
      <c r="AI1603" s="85"/>
      <c r="AJ1603" s="85"/>
    </row>
    <row r="1604" spans="1:36" ht="16.5" thickTop="1" thickBot="1">
      <c r="A1604" s="105">
        <f t="shared" si="467"/>
        <v>168</v>
      </c>
      <c r="B1604" s="114" t="s">
        <v>1658</v>
      </c>
      <c r="C1604" s="113">
        <v>1965</v>
      </c>
      <c r="D1604" s="107"/>
      <c r="E1604" s="114" t="s">
        <v>94</v>
      </c>
      <c r="F1604" s="107">
        <v>5</v>
      </c>
      <c r="G1604" s="107">
        <v>4</v>
      </c>
      <c r="H1604" s="111">
        <v>3242.1</v>
      </c>
      <c r="I1604" s="111">
        <v>3198.1</v>
      </c>
      <c r="J1604" s="111">
        <v>3198.1</v>
      </c>
      <c r="K1604" s="125">
        <v>173</v>
      </c>
      <c r="L1604" s="110">
        <f t="shared" si="466"/>
        <v>14600862.192000002</v>
      </c>
      <c r="M1604" s="108"/>
      <c r="N1604" s="108"/>
      <c r="O1604" s="108"/>
      <c r="P1604" s="110">
        <f>'Форма 2'!C1604-M1604-N1604-O1604</f>
        <v>14600862.192000002</v>
      </c>
      <c r="Q1604" s="111">
        <f t="shared" si="463"/>
        <v>4565.4801888621378</v>
      </c>
      <c r="R1604" s="111">
        <f t="shared" si="464"/>
        <v>4565.4801888621378</v>
      </c>
      <c r="S1604" s="112" t="s">
        <v>1280</v>
      </c>
      <c r="T1604" s="107" t="s">
        <v>92</v>
      </c>
      <c r="U1604" s="217"/>
      <c r="V1604" s="85"/>
      <c r="W1604" s="85"/>
      <c r="X1604" s="85"/>
      <c r="Y1604" s="85"/>
      <c r="Z1604" s="85"/>
      <c r="AA1604" s="85"/>
      <c r="AB1604" s="86"/>
      <c r="AC1604" s="86"/>
      <c r="AD1604" s="85">
        <v>1</v>
      </c>
      <c r="AE1604" s="85"/>
      <c r="AF1604" s="85"/>
      <c r="AG1604" s="85"/>
      <c r="AH1604" s="85"/>
      <c r="AI1604" s="85"/>
      <c r="AJ1604" s="85"/>
    </row>
    <row r="1605" spans="1:36" ht="16.5" thickTop="1" thickBot="1">
      <c r="A1605" s="105">
        <f t="shared" si="467"/>
        <v>169</v>
      </c>
      <c r="B1605" s="114" t="s">
        <v>1659</v>
      </c>
      <c r="C1605" s="113">
        <v>1983</v>
      </c>
      <c r="D1605" s="107"/>
      <c r="E1605" s="114" t="s">
        <v>239</v>
      </c>
      <c r="F1605" s="107">
        <v>9</v>
      </c>
      <c r="G1605" s="107">
        <v>2</v>
      </c>
      <c r="H1605" s="111">
        <v>3849.2</v>
      </c>
      <c r="I1605" s="111">
        <v>3849.2</v>
      </c>
      <c r="J1605" s="111">
        <v>3849.2</v>
      </c>
      <c r="K1605" s="125">
        <v>209</v>
      </c>
      <c r="L1605" s="110">
        <f t="shared" si="466"/>
        <v>5557017.8399999999</v>
      </c>
      <c r="M1605" s="108"/>
      <c r="N1605" s="108"/>
      <c r="O1605" s="108"/>
      <c r="P1605" s="110">
        <f>'Форма 2'!C1605-M1605-N1605-O1605</f>
        <v>5557017.8399999999</v>
      </c>
      <c r="Q1605" s="111">
        <f t="shared" si="463"/>
        <v>1443.6812428556584</v>
      </c>
      <c r="R1605" s="111">
        <f t="shared" si="464"/>
        <v>1443.6812428556584</v>
      </c>
      <c r="S1605" s="112" t="s">
        <v>1280</v>
      </c>
      <c r="T1605" s="107" t="s">
        <v>92</v>
      </c>
      <c r="U1605" s="217"/>
      <c r="V1605" s="85"/>
      <c r="W1605" s="85"/>
      <c r="X1605" s="85"/>
      <c r="Y1605" s="85"/>
      <c r="Z1605" s="172"/>
      <c r="AA1605" s="172"/>
      <c r="AB1605" s="177">
        <v>2</v>
      </c>
      <c r="AC1605" s="154">
        <f>2778508.92*AB1605</f>
        <v>5557017.8399999999</v>
      </c>
      <c r="AD1605" s="85"/>
      <c r="AE1605" s="85"/>
      <c r="AF1605" s="85"/>
      <c r="AG1605" s="166"/>
      <c r="AH1605" s="85"/>
      <c r="AI1605" s="85"/>
      <c r="AJ1605" s="85"/>
    </row>
    <row r="1606" spans="1:36" ht="16.5" thickTop="1" thickBot="1">
      <c r="A1606" s="105">
        <f t="shared" si="467"/>
        <v>170</v>
      </c>
      <c r="B1606" s="114" t="s">
        <v>1660</v>
      </c>
      <c r="C1606" s="113">
        <v>1976</v>
      </c>
      <c r="D1606" s="107"/>
      <c r="E1606" s="114" t="s">
        <v>94</v>
      </c>
      <c r="F1606" s="107">
        <v>9</v>
      </c>
      <c r="G1606" s="107">
        <v>3</v>
      </c>
      <c r="H1606" s="111">
        <v>9869.7999999999993</v>
      </c>
      <c r="I1606" s="111">
        <v>8847.9</v>
      </c>
      <c r="J1606" s="111">
        <v>7138.7</v>
      </c>
      <c r="K1606" s="125">
        <v>327</v>
      </c>
      <c r="L1606" s="110">
        <f t="shared" si="466"/>
        <v>35195706.799999997</v>
      </c>
      <c r="M1606" s="108"/>
      <c r="N1606" s="108"/>
      <c r="O1606" s="108"/>
      <c r="P1606" s="110">
        <f>'Форма 2'!C1606-M1606-N1606-O1606</f>
        <v>35195706.799999997</v>
      </c>
      <c r="Q1606" s="111">
        <f>L1606/I1606</f>
        <v>3977.8599215633085</v>
      </c>
      <c r="R1606" s="111">
        <f>Q1606</f>
        <v>3977.8599215633085</v>
      </c>
      <c r="S1606" s="112" t="s">
        <v>1280</v>
      </c>
      <c r="T1606" s="107" t="s">
        <v>92</v>
      </c>
      <c r="U1606" s="217"/>
      <c r="V1606" s="85"/>
      <c r="W1606" s="85"/>
      <c r="X1606" s="85"/>
      <c r="Y1606" s="85"/>
      <c r="Z1606" s="85"/>
      <c r="AA1606" s="85"/>
      <c r="AB1606" s="86"/>
      <c r="AC1606" s="86"/>
      <c r="AD1606" s="85"/>
      <c r="AE1606" s="85">
        <v>1</v>
      </c>
      <c r="AF1606" s="85"/>
      <c r="AG1606" s="85"/>
      <c r="AH1606" s="85"/>
      <c r="AI1606" s="85"/>
      <c r="AJ1606" s="85"/>
    </row>
    <row r="1607" spans="1:36" ht="16.5" thickTop="1" thickBot="1">
      <c r="A1607" s="105">
        <f t="shared" si="467"/>
        <v>171</v>
      </c>
      <c r="B1607" s="114" t="s">
        <v>1661</v>
      </c>
      <c r="C1607" s="113">
        <v>1950</v>
      </c>
      <c r="D1607" s="107"/>
      <c r="E1607" s="114" t="s">
        <v>94</v>
      </c>
      <c r="F1607" s="107">
        <v>4</v>
      </c>
      <c r="G1607" s="107">
        <v>3</v>
      </c>
      <c r="H1607" s="111">
        <v>2599.9</v>
      </c>
      <c r="I1607" s="111">
        <v>2275.8000000000002</v>
      </c>
      <c r="J1607" s="111">
        <v>1044.7</v>
      </c>
      <c r="K1607" s="125">
        <v>55</v>
      </c>
      <c r="L1607" s="110">
        <f t="shared" si="466"/>
        <v>15000000</v>
      </c>
      <c r="M1607" s="108"/>
      <c r="N1607" s="108">
        <v>1224331.19</v>
      </c>
      <c r="O1607" s="108">
        <v>13775668.810000001</v>
      </c>
      <c r="P1607" s="110">
        <f>'Форма 2'!C1607-M1607-N1607-O1607</f>
        <v>0</v>
      </c>
      <c r="Q1607" s="111">
        <f>L1607/I1607</f>
        <v>6591.0888478776687</v>
      </c>
      <c r="R1607" s="111">
        <f>Q1607</f>
        <v>6591.0888478776687</v>
      </c>
      <c r="S1607" s="112" t="s">
        <v>1280</v>
      </c>
      <c r="T1607" s="107" t="s">
        <v>92</v>
      </c>
      <c r="U1607" s="217"/>
      <c r="V1607" s="85"/>
      <c r="W1607" s="85"/>
      <c r="X1607" s="85"/>
      <c r="Y1607" s="85"/>
      <c r="Z1607" s="85"/>
      <c r="AA1607" s="85"/>
      <c r="AB1607" s="86"/>
      <c r="AC1607" s="86"/>
      <c r="AD1607" s="85"/>
      <c r="AE1607" s="85">
        <v>1</v>
      </c>
      <c r="AF1607" s="85"/>
      <c r="AG1607" s="85"/>
      <c r="AH1607" s="85"/>
      <c r="AI1607" s="85"/>
      <c r="AJ1607" s="85"/>
    </row>
    <row r="1608" spans="1:36" ht="16.5" thickTop="1" thickBot="1">
      <c r="A1608" s="105">
        <f t="shared" si="467"/>
        <v>172</v>
      </c>
      <c r="B1608" s="114" t="s">
        <v>1662</v>
      </c>
      <c r="C1608" s="113">
        <v>1953</v>
      </c>
      <c r="D1608" s="107"/>
      <c r="E1608" s="114" t="s">
        <v>80</v>
      </c>
      <c r="F1608" s="107">
        <v>4</v>
      </c>
      <c r="G1608" s="107">
        <v>3</v>
      </c>
      <c r="H1608" s="111">
        <v>3487.6</v>
      </c>
      <c r="I1608" s="111">
        <v>2876.78</v>
      </c>
      <c r="J1608" s="111">
        <v>2154.8000000000002</v>
      </c>
      <c r="K1608" s="125">
        <v>72</v>
      </c>
      <c r="L1608" s="110">
        <f t="shared" si="466"/>
        <v>17027718.735999998</v>
      </c>
      <c r="M1608" s="108"/>
      <c r="N1608" s="108">
        <v>14088241.67</v>
      </c>
      <c r="O1608" s="108">
        <v>88776.33</v>
      </c>
      <c r="P1608" s="110">
        <f>'Форма 2'!C1608-M1608-N1608-O1608</f>
        <v>2850700.7359999977</v>
      </c>
      <c r="Q1608" s="111">
        <f>L1608/I1608</f>
        <v>5919.0201322311741</v>
      </c>
      <c r="R1608" s="111">
        <f>Q1608</f>
        <v>5919.0201322311741</v>
      </c>
      <c r="S1608" s="112" t="s">
        <v>1280</v>
      </c>
      <c r="T1608" s="107" t="s">
        <v>92</v>
      </c>
      <c r="U1608" s="217"/>
      <c r="V1608" s="85"/>
      <c r="W1608" s="85"/>
      <c r="X1608" s="85"/>
      <c r="Y1608" s="85"/>
      <c r="Z1608" s="85"/>
      <c r="AA1608" s="85"/>
      <c r="AB1608" s="86"/>
      <c r="AC1608" s="86"/>
      <c r="AD1608" s="85"/>
      <c r="AE1608" s="85">
        <v>1</v>
      </c>
      <c r="AF1608" s="85"/>
      <c r="AG1608" s="85"/>
      <c r="AH1608" s="85"/>
      <c r="AI1608" s="85"/>
      <c r="AJ1608" s="85"/>
    </row>
    <row r="1609" spans="1:36" ht="16.5" thickTop="1" thickBot="1">
      <c r="A1609" s="105">
        <f t="shared" si="467"/>
        <v>173</v>
      </c>
      <c r="B1609" s="114" t="s">
        <v>1663</v>
      </c>
      <c r="C1609" s="113">
        <v>1985</v>
      </c>
      <c r="D1609" s="107"/>
      <c r="E1609" s="114" t="s">
        <v>239</v>
      </c>
      <c r="F1609" s="107">
        <v>9</v>
      </c>
      <c r="G1609" s="107">
        <v>4</v>
      </c>
      <c r="H1609" s="111">
        <v>8119.8</v>
      </c>
      <c r="I1609" s="111">
        <v>3076.3</v>
      </c>
      <c r="J1609" s="111">
        <v>3076.3</v>
      </c>
      <c r="K1609" s="125">
        <v>352</v>
      </c>
      <c r="L1609" s="110">
        <f t="shared" si="466"/>
        <v>131897706.40799999</v>
      </c>
      <c r="M1609" s="108"/>
      <c r="N1609" s="108"/>
      <c r="O1609" s="108"/>
      <c r="P1609" s="110">
        <f>'Форма 2'!C1609-M1609-N1609-O1609</f>
        <v>131897706.40799999</v>
      </c>
      <c r="Q1609" s="111">
        <f t="shared" si="463"/>
        <v>42875.436858563851</v>
      </c>
      <c r="R1609" s="111">
        <f t="shared" si="464"/>
        <v>42875.436858563851</v>
      </c>
      <c r="S1609" s="112" t="s">
        <v>1280</v>
      </c>
      <c r="T1609" s="107" t="s">
        <v>92</v>
      </c>
      <c r="U1609" s="217">
        <v>1</v>
      </c>
      <c r="V1609" s="85"/>
      <c r="W1609" s="85"/>
      <c r="X1609" s="85"/>
      <c r="Y1609" s="85"/>
      <c r="Z1609" s="85"/>
      <c r="AA1609" s="85"/>
      <c r="AB1609" s="86"/>
      <c r="AC1609" s="86"/>
      <c r="AD1609" s="85"/>
      <c r="AE1609" s="85">
        <v>2</v>
      </c>
      <c r="AF1609" s="85"/>
      <c r="AG1609" s="85"/>
      <c r="AH1609" s="85"/>
      <c r="AI1609" s="85"/>
      <c r="AJ1609" s="85"/>
    </row>
    <row r="1610" spans="1:36" ht="16.5" thickTop="1" thickBot="1">
      <c r="A1610" s="105">
        <f t="shared" si="467"/>
        <v>174</v>
      </c>
      <c r="B1610" s="114" t="s">
        <v>1664</v>
      </c>
      <c r="C1610" s="113">
        <v>1991</v>
      </c>
      <c r="D1610" s="107"/>
      <c r="E1610" s="114" t="s">
        <v>239</v>
      </c>
      <c r="F1610" s="107">
        <v>16</v>
      </c>
      <c r="G1610" s="107">
        <v>1</v>
      </c>
      <c r="H1610" s="111">
        <v>6683.1</v>
      </c>
      <c r="I1610" s="111">
        <v>5645.6</v>
      </c>
      <c r="J1610" s="111">
        <v>5645.6</v>
      </c>
      <c r="K1610" s="125">
        <v>213</v>
      </c>
      <c r="L1610" s="110">
        <f t="shared" si="466"/>
        <v>3771273.33</v>
      </c>
      <c r="M1610" s="108"/>
      <c r="N1610" s="108"/>
      <c r="O1610" s="108"/>
      <c r="P1610" s="110">
        <f>'Форма 2'!C1610-M1610-N1610-O1610</f>
        <v>3771273.33</v>
      </c>
      <c r="Q1610" s="111">
        <f t="shared" si="463"/>
        <v>668.00221942751875</v>
      </c>
      <c r="R1610" s="111">
        <f t="shared" si="464"/>
        <v>668.00221942751875</v>
      </c>
      <c r="S1610" s="112" t="s">
        <v>1280</v>
      </c>
      <c r="T1610" s="107" t="s">
        <v>92</v>
      </c>
      <c r="U1610" s="217"/>
      <c r="V1610" s="85"/>
      <c r="W1610" s="85"/>
      <c r="X1610" s="85"/>
      <c r="Y1610" s="85"/>
      <c r="Z1610" s="85"/>
      <c r="AA1610" s="85"/>
      <c r="AB1610" s="86"/>
      <c r="AC1610" s="86"/>
      <c r="AD1610" s="85"/>
      <c r="AE1610" s="85"/>
      <c r="AF1610" s="85"/>
      <c r="AG1610" s="85"/>
      <c r="AH1610" s="85">
        <v>1</v>
      </c>
      <c r="AI1610" s="85"/>
      <c r="AJ1610" s="85"/>
    </row>
    <row r="1611" spans="1:36" ht="16.5" thickTop="1" thickBot="1">
      <c r="A1611" s="105">
        <f t="shared" si="467"/>
        <v>175</v>
      </c>
      <c r="B1611" s="114" t="s">
        <v>1665</v>
      </c>
      <c r="C1611" s="113">
        <v>1991</v>
      </c>
      <c r="D1611" s="107"/>
      <c r="E1611" s="114" t="s">
        <v>239</v>
      </c>
      <c r="F1611" s="107">
        <v>16</v>
      </c>
      <c r="G1611" s="107">
        <v>1</v>
      </c>
      <c r="H1611" s="111">
        <v>6090.2</v>
      </c>
      <c r="I1611" s="111">
        <v>5325.4</v>
      </c>
      <c r="J1611" s="111">
        <v>5325.4</v>
      </c>
      <c r="K1611" s="125">
        <v>221</v>
      </c>
      <c r="L1611" s="110">
        <f t="shared" si="466"/>
        <v>3436699.8599999994</v>
      </c>
      <c r="M1611" s="108"/>
      <c r="N1611" s="108"/>
      <c r="O1611" s="108"/>
      <c r="P1611" s="110">
        <f>'Форма 2'!C1611-M1611-N1611-O1611</f>
        <v>3436699.8599999994</v>
      </c>
      <c r="Q1611" s="111">
        <f t="shared" si="463"/>
        <v>645.34116873849848</v>
      </c>
      <c r="R1611" s="111">
        <f t="shared" si="464"/>
        <v>645.34116873849848</v>
      </c>
      <c r="S1611" s="112" t="s">
        <v>1280</v>
      </c>
      <c r="T1611" s="107" t="s">
        <v>92</v>
      </c>
      <c r="U1611" s="217"/>
      <c r="V1611" s="85"/>
      <c r="W1611" s="85"/>
      <c r="X1611" s="85"/>
      <c r="Y1611" s="85"/>
      <c r="Z1611" s="85"/>
      <c r="AA1611" s="85"/>
      <c r="AB1611" s="86"/>
      <c r="AC1611" s="86"/>
      <c r="AD1611" s="85"/>
      <c r="AE1611" s="85"/>
      <c r="AF1611" s="85"/>
      <c r="AG1611" s="85"/>
      <c r="AH1611" s="85">
        <v>1</v>
      </c>
      <c r="AI1611" s="85"/>
      <c r="AJ1611" s="85"/>
    </row>
    <row r="1612" spans="1:36" ht="16.5" thickTop="1" thickBot="1">
      <c r="A1612" s="105">
        <f t="shared" si="467"/>
        <v>176</v>
      </c>
      <c r="B1612" s="114" t="s">
        <v>1666</v>
      </c>
      <c r="C1612" s="113">
        <v>1990</v>
      </c>
      <c r="D1612" s="107"/>
      <c r="E1612" s="114" t="s">
        <v>239</v>
      </c>
      <c r="F1612" s="107">
        <v>16</v>
      </c>
      <c r="G1612" s="107">
        <v>1</v>
      </c>
      <c r="H1612" s="111">
        <v>5373.9</v>
      </c>
      <c r="I1612" s="111">
        <v>4260</v>
      </c>
      <c r="J1612" s="111">
        <v>4260</v>
      </c>
      <c r="K1612" s="125">
        <v>231</v>
      </c>
      <c r="L1612" s="110">
        <f t="shared" si="466"/>
        <v>3032491.7699999996</v>
      </c>
      <c r="M1612" s="108"/>
      <c r="N1612" s="108"/>
      <c r="O1612" s="108"/>
      <c r="P1612" s="110">
        <f>'Форма 2'!C1612-M1612-N1612-O1612</f>
        <v>3032491.7699999996</v>
      </c>
      <c r="Q1612" s="111">
        <f t="shared" si="463"/>
        <v>711.85252816901402</v>
      </c>
      <c r="R1612" s="111">
        <f t="shared" si="464"/>
        <v>711.85252816901402</v>
      </c>
      <c r="S1612" s="112" t="s">
        <v>1280</v>
      </c>
      <c r="T1612" s="107" t="s">
        <v>92</v>
      </c>
      <c r="U1612" s="217"/>
      <c r="V1612" s="85"/>
      <c r="W1612" s="85"/>
      <c r="X1612" s="85"/>
      <c r="Y1612" s="85"/>
      <c r="Z1612" s="85"/>
      <c r="AA1612" s="85"/>
      <c r="AB1612" s="86"/>
      <c r="AC1612" s="86"/>
      <c r="AD1612" s="85"/>
      <c r="AE1612" s="85"/>
      <c r="AF1612" s="85"/>
      <c r="AG1612" s="85"/>
      <c r="AH1612" s="85">
        <v>1</v>
      </c>
      <c r="AI1612" s="85"/>
      <c r="AJ1612" s="85"/>
    </row>
    <row r="1613" spans="1:36" ht="16.5" thickTop="1" thickBot="1">
      <c r="A1613" s="105">
        <f t="shared" si="467"/>
        <v>177</v>
      </c>
      <c r="B1613" s="114" t="s">
        <v>1667</v>
      </c>
      <c r="C1613" s="113">
        <v>1987</v>
      </c>
      <c r="D1613" s="107">
        <v>2009</v>
      </c>
      <c r="E1613" s="114" t="s">
        <v>239</v>
      </c>
      <c r="F1613" s="107">
        <v>9</v>
      </c>
      <c r="G1613" s="107">
        <v>9</v>
      </c>
      <c r="H1613" s="111">
        <v>18135.8</v>
      </c>
      <c r="I1613" s="111">
        <v>15986.2</v>
      </c>
      <c r="J1613" s="111">
        <v>15986.2</v>
      </c>
      <c r="K1613" s="125">
        <v>799</v>
      </c>
      <c r="L1613" s="110">
        <f t="shared" si="466"/>
        <v>25006580.280000001</v>
      </c>
      <c r="M1613" s="108"/>
      <c r="N1613" s="108"/>
      <c r="O1613" s="108"/>
      <c r="P1613" s="110">
        <f>'Форма 2'!C1613-M1613-N1613-O1613</f>
        <v>25006580.280000001</v>
      </c>
      <c r="Q1613" s="111">
        <f t="shared" si="463"/>
        <v>1564.2604421313383</v>
      </c>
      <c r="R1613" s="111">
        <f t="shared" si="464"/>
        <v>1564.2604421313383</v>
      </c>
      <c r="S1613" s="112" t="s">
        <v>1280</v>
      </c>
      <c r="T1613" s="107" t="s">
        <v>92</v>
      </c>
      <c r="U1613" s="217"/>
      <c r="V1613" s="85"/>
      <c r="W1613" s="85"/>
      <c r="X1613" s="85"/>
      <c r="Y1613" s="85"/>
      <c r="Z1613" s="172"/>
      <c r="AA1613" s="172"/>
      <c r="AB1613" s="177">
        <v>9</v>
      </c>
      <c r="AC1613" s="154">
        <f>2778508.92*AB1613</f>
        <v>25006580.280000001</v>
      </c>
      <c r="AD1613" s="85"/>
      <c r="AE1613" s="85"/>
      <c r="AF1613" s="85"/>
      <c r="AG1613" s="166"/>
      <c r="AH1613" s="85"/>
      <c r="AI1613" s="85"/>
      <c r="AJ1613" s="85"/>
    </row>
    <row r="1614" spans="1:36" ht="16.5" thickTop="1" thickBot="1">
      <c r="A1614" s="105">
        <f t="shared" si="467"/>
        <v>178</v>
      </c>
      <c r="B1614" s="114" t="s">
        <v>1668</v>
      </c>
      <c r="C1614" s="113">
        <v>1983</v>
      </c>
      <c r="D1614" s="107"/>
      <c r="E1614" s="114" t="s">
        <v>239</v>
      </c>
      <c r="F1614" s="107">
        <v>9</v>
      </c>
      <c r="G1614" s="107">
        <v>6</v>
      </c>
      <c r="H1614" s="111">
        <v>11857</v>
      </c>
      <c r="I1614" s="111">
        <v>11857</v>
      </c>
      <c r="J1614" s="111"/>
      <c r="K1614" s="125"/>
      <c r="L1614" s="110">
        <f t="shared" si="466"/>
        <v>16671053.52</v>
      </c>
      <c r="M1614" s="108"/>
      <c r="N1614" s="108"/>
      <c r="O1614" s="108"/>
      <c r="P1614" s="110">
        <f>'Форма 2'!C1614-M1614-N1614-O1614</f>
        <v>16671053.52</v>
      </c>
      <c r="Q1614" s="111">
        <f t="shared" si="463"/>
        <v>1406.0094054145229</v>
      </c>
      <c r="R1614" s="111">
        <f t="shared" si="464"/>
        <v>1406.0094054145229</v>
      </c>
      <c r="S1614" s="112" t="s">
        <v>1280</v>
      </c>
      <c r="T1614" s="107" t="s">
        <v>92</v>
      </c>
      <c r="U1614" s="217"/>
      <c r="V1614" s="85"/>
      <c r="W1614" s="85"/>
      <c r="X1614" s="85"/>
      <c r="Y1614" s="85"/>
      <c r="Z1614" s="172"/>
      <c r="AA1614" s="172"/>
      <c r="AB1614" s="177">
        <v>6</v>
      </c>
      <c r="AC1614" s="154">
        <f>2778508.92*AB1614</f>
        <v>16671053.52</v>
      </c>
      <c r="AD1614" s="85"/>
      <c r="AE1614" s="85"/>
      <c r="AF1614" s="85"/>
      <c r="AG1614" s="166"/>
      <c r="AH1614" s="85"/>
      <c r="AI1614" s="85"/>
      <c r="AJ1614" s="85"/>
    </row>
    <row r="1615" spans="1:36" ht="16.5" thickTop="1" thickBot="1">
      <c r="A1615" s="105">
        <f t="shared" si="467"/>
        <v>179</v>
      </c>
      <c r="B1615" s="114" t="s">
        <v>1669</v>
      </c>
      <c r="C1615" s="113">
        <v>1967</v>
      </c>
      <c r="D1615" s="107"/>
      <c r="E1615" s="114" t="s">
        <v>239</v>
      </c>
      <c r="F1615" s="107">
        <v>5</v>
      </c>
      <c r="G1615" s="107">
        <v>4</v>
      </c>
      <c r="H1615" s="111">
        <v>3125.9</v>
      </c>
      <c r="I1615" s="111">
        <v>2728</v>
      </c>
      <c r="J1615" s="111">
        <v>2673.4</v>
      </c>
      <c r="K1615" s="125">
        <v>134</v>
      </c>
      <c r="L1615" s="110">
        <f t="shared" si="466"/>
        <v>1624248.899</v>
      </c>
      <c r="M1615" s="108"/>
      <c r="N1615" s="108"/>
      <c r="O1615" s="108"/>
      <c r="P1615" s="110">
        <f>'Форма 2'!C1615-M1615-N1615-O1615</f>
        <v>1624248.899</v>
      </c>
      <c r="Q1615" s="111">
        <f t="shared" si="463"/>
        <v>595.39915652492664</v>
      </c>
      <c r="R1615" s="111">
        <f t="shared" si="464"/>
        <v>595.39915652492664</v>
      </c>
      <c r="S1615" s="112" t="s">
        <v>1280</v>
      </c>
      <c r="T1615" s="107" t="s">
        <v>92</v>
      </c>
      <c r="U1615" s="217">
        <v>1</v>
      </c>
      <c r="V1615" s="85"/>
      <c r="W1615" s="85"/>
      <c r="X1615" s="85"/>
      <c r="Y1615" s="85"/>
      <c r="Z1615" s="85"/>
      <c r="AA1615" s="85"/>
      <c r="AB1615" s="86"/>
      <c r="AC1615" s="86"/>
      <c r="AD1615" s="85"/>
      <c r="AE1615" s="85"/>
      <c r="AF1615" s="85"/>
      <c r="AG1615" s="85"/>
      <c r="AH1615" s="85"/>
      <c r="AI1615" s="85"/>
      <c r="AJ1615" s="85"/>
    </row>
    <row r="1616" spans="1:36" ht="16.5" thickTop="1" thickBot="1">
      <c r="A1616" s="105">
        <f t="shared" si="467"/>
        <v>180</v>
      </c>
      <c r="B1616" s="114" t="s">
        <v>1670</v>
      </c>
      <c r="C1616" s="113">
        <v>1967</v>
      </c>
      <c r="D1616" s="107"/>
      <c r="E1616" s="114" t="s">
        <v>239</v>
      </c>
      <c r="F1616" s="107">
        <v>5</v>
      </c>
      <c r="G1616" s="107">
        <v>4</v>
      </c>
      <c r="H1616" s="111">
        <v>3081.3</v>
      </c>
      <c r="I1616" s="111">
        <v>2703.2</v>
      </c>
      <c r="J1616" s="111">
        <v>2703.2</v>
      </c>
      <c r="K1616" s="125">
        <v>157</v>
      </c>
      <c r="L1616" s="110">
        <f t="shared" si="466"/>
        <v>1601074.2930000001</v>
      </c>
      <c r="M1616" s="108"/>
      <c r="N1616" s="108"/>
      <c r="O1616" s="108"/>
      <c r="P1616" s="110">
        <f>'Форма 2'!C1616-M1616-N1616-O1616</f>
        <v>1601074.2930000001</v>
      </c>
      <c r="Q1616" s="111">
        <f t="shared" si="463"/>
        <v>592.2885073246523</v>
      </c>
      <c r="R1616" s="111">
        <f t="shared" si="464"/>
        <v>592.2885073246523</v>
      </c>
      <c r="S1616" s="112" t="s">
        <v>1280</v>
      </c>
      <c r="T1616" s="107" t="s">
        <v>92</v>
      </c>
      <c r="U1616" s="217">
        <v>1</v>
      </c>
      <c r="V1616" s="85"/>
      <c r="W1616" s="85"/>
      <c r="X1616" s="85"/>
      <c r="Y1616" s="85"/>
      <c r="Z1616" s="85"/>
      <c r="AA1616" s="85"/>
      <c r="AB1616" s="86"/>
      <c r="AC1616" s="86"/>
      <c r="AD1616" s="85"/>
      <c r="AE1616" s="85"/>
      <c r="AF1616" s="85"/>
      <c r="AG1616" s="85"/>
      <c r="AH1616" s="85"/>
      <c r="AI1616" s="85"/>
      <c r="AJ1616" s="85"/>
    </row>
    <row r="1617" spans="1:36" ht="16.5" thickTop="1" thickBot="1">
      <c r="A1617" s="105">
        <f t="shared" si="467"/>
        <v>181</v>
      </c>
      <c r="B1617" s="114" t="s">
        <v>1671</v>
      </c>
      <c r="C1617" s="113">
        <v>1976</v>
      </c>
      <c r="D1617" s="107"/>
      <c r="E1617" s="114" t="s">
        <v>94</v>
      </c>
      <c r="F1617" s="107">
        <v>5</v>
      </c>
      <c r="G1617" s="107">
        <v>4</v>
      </c>
      <c r="H1617" s="111">
        <v>3091.2</v>
      </c>
      <c r="I1617" s="111">
        <v>2805.2</v>
      </c>
      <c r="J1617" s="111">
        <v>2805.2</v>
      </c>
      <c r="K1617" s="125">
        <v>133</v>
      </c>
      <c r="L1617" s="110">
        <f t="shared" si="466"/>
        <v>1004949.12</v>
      </c>
      <c r="M1617" s="108"/>
      <c r="N1617" s="108"/>
      <c r="O1617" s="108"/>
      <c r="P1617" s="110">
        <f>'Форма 2'!C1617-M1617-N1617-O1617</f>
        <v>1004949.12</v>
      </c>
      <c r="Q1617" s="111">
        <f t="shared" si="463"/>
        <v>358.24508769428206</v>
      </c>
      <c r="R1617" s="111">
        <f t="shared" si="464"/>
        <v>358.24508769428206</v>
      </c>
      <c r="S1617" s="112" t="s">
        <v>1280</v>
      </c>
      <c r="T1617" s="107" t="s">
        <v>92</v>
      </c>
      <c r="U1617" s="217"/>
      <c r="V1617" s="85"/>
      <c r="W1617" s="85"/>
      <c r="X1617" s="85">
        <v>1</v>
      </c>
      <c r="Y1617" s="85"/>
      <c r="Z1617" s="85"/>
      <c r="AA1617" s="85"/>
      <c r="AB1617" s="86"/>
      <c r="AC1617" s="86"/>
      <c r="AD1617" s="85"/>
      <c r="AE1617" s="85"/>
      <c r="AF1617" s="85"/>
      <c r="AG1617" s="85"/>
      <c r="AH1617" s="85"/>
      <c r="AI1617" s="85"/>
      <c r="AJ1617" s="85"/>
    </row>
    <row r="1618" spans="1:36" ht="16.5" thickTop="1" thickBot="1">
      <c r="A1618" s="105">
        <f t="shared" si="467"/>
        <v>182</v>
      </c>
      <c r="B1618" s="114" t="s">
        <v>1672</v>
      </c>
      <c r="C1618" s="113">
        <v>1977</v>
      </c>
      <c r="D1618" s="107"/>
      <c r="E1618" s="114" t="s">
        <v>239</v>
      </c>
      <c r="F1618" s="107">
        <v>5</v>
      </c>
      <c r="G1618" s="107">
        <v>6</v>
      </c>
      <c r="H1618" s="111">
        <v>4816</v>
      </c>
      <c r="I1618" s="111">
        <v>4316.8</v>
      </c>
      <c r="J1618" s="111">
        <v>4081.5</v>
      </c>
      <c r="K1618" s="125">
        <v>242</v>
      </c>
      <c r="L1618" s="110">
        <f t="shared" si="466"/>
        <v>1565681.6</v>
      </c>
      <c r="M1618" s="108"/>
      <c r="N1618" s="108"/>
      <c r="O1618" s="108"/>
      <c r="P1618" s="110">
        <f>'Форма 2'!C1618-M1618-N1618-O1618</f>
        <v>1565681.6</v>
      </c>
      <c r="Q1618" s="111">
        <f t="shared" si="463"/>
        <v>362.69495922905855</v>
      </c>
      <c r="R1618" s="111">
        <f t="shared" si="464"/>
        <v>362.69495922905855</v>
      </c>
      <c r="S1618" s="112" t="s">
        <v>1280</v>
      </c>
      <c r="T1618" s="107" t="s">
        <v>92</v>
      </c>
      <c r="U1618" s="217"/>
      <c r="V1618" s="85"/>
      <c r="W1618" s="85"/>
      <c r="X1618" s="85">
        <v>1</v>
      </c>
      <c r="Y1618" s="85"/>
      <c r="Z1618" s="85"/>
      <c r="AA1618" s="85"/>
      <c r="AB1618" s="86"/>
      <c r="AC1618" s="86"/>
      <c r="AD1618" s="85"/>
      <c r="AE1618" s="85"/>
      <c r="AF1618" s="85"/>
      <c r="AG1618" s="85"/>
      <c r="AH1618" s="85"/>
      <c r="AI1618" s="85"/>
      <c r="AJ1618" s="85"/>
    </row>
    <row r="1619" spans="1:36" ht="16.5" thickTop="1" thickBot="1">
      <c r="A1619" s="105">
        <f t="shared" si="467"/>
        <v>183</v>
      </c>
      <c r="B1619" s="114" t="s">
        <v>1673</v>
      </c>
      <c r="C1619" s="113">
        <v>1979</v>
      </c>
      <c r="D1619" s="107"/>
      <c r="E1619" s="114" t="s">
        <v>239</v>
      </c>
      <c r="F1619" s="107">
        <v>5</v>
      </c>
      <c r="G1619" s="107">
        <v>6</v>
      </c>
      <c r="H1619" s="111">
        <v>4590.3</v>
      </c>
      <c r="I1619" s="111">
        <v>4088.9</v>
      </c>
      <c r="J1619" s="111">
        <v>4088.9</v>
      </c>
      <c r="K1619" s="125">
        <v>316</v>
      </c>
      <c r="L1619" s="110">
        <f t="shared" si="466"/>
        <v>11419013.891999999</v>
      </c>
      <c r="M1619" s="108"/>
      <c r="N1619" s="108"/>
      <c r="O1619" s="108"/>
      <c r="P1619" s="110">
        <f>'Форма 2'!C1619-M1619-N1619-O1619</f>
        <v>11419013.891999999</v>
      </c>
      <c r="Q1619" s="111">
        <f t="shared" si="463"/>
        <v>2792.6860260705812</v>
      </c>
      <c r="R1619" s="111">
        <f t="shared" si="464"/>
        <v>2792.6860260705812</v>
      </c>
      <c r="S1619" s="112" t="s">
        <v>1280</v>
      </c>
      <c r="T1619" s="107" t="s">
        <v>92</v>
      </c>
      <c r="U1619" s="217"/>
      <c r="V1619" s="85">
        <v>1</v>
      </c>
      <c r="W1619" s="85"/>
      <c r="X1619" s="85"/>
      <c r="Y1619" s="85"/>
      <c r="Z1619" s="85"/>
      <c r="AA1619" s="85"/>
      <c r="AB1619" s="86"/>
      <c r="AC1619" s="86"/>
      <c r="AD1619" s="85"/>
      <c r="AE1619" s="85"/>
      <c r="AF1619" s="85"/>
      <c r="AG1619" s="85"/>
      <c r="AH1619" s="85"/>
      <c r="AI1619" s="85"/>
      <c r="AJ1619" s="85"/>
    </row>
    <row r="1620" spans="1:36" ht="16.5" thickTop="1" thickBot="1">
      <c r="A1620" s="105">
        <f t="shared" si="467"/>
        <v>184</v>
      </c>
      <c r="B1620" s="114" t="s">
        <v>1674</v>
      </c>
      <c r="C1620" s="113">
        <v>1953</v>
      </c>
      <c r="D1620" s="107">
        <v>2009</v>
      </c>
      <c r="E1620" s="114" t="s">
        <v>80</v>
      </c>
      <c r="F1620" s="107">
        <v>3</v>
      </c>
      <c r="G1620" s="107">
        <v>3</v>
      </c>
      <c r="H1620" s="111">
        <v>1680.34</v>
      </c>
      <c r="I1620" s="111">
        <v>1196.7</v>
      </c>
      <c r="J1620" s="111">
        <v>1196.7</v>
      </c>
      <c r="K1620" s="125">
        <v>47</v>
      </c>
      <c r="L1620" s="110">
        <f t="shared" si="466"/>
        <v>2592815.0301999999</v>
      </c>
      <c r="M1620" s="108"/>
      <c r="N1620" s="108"/>
      <c r="O1620" s="108"/>
      <c r="P1620" s="110">
        <f>'Форма 2'!C1620-M1620-N1620-O1620</f>
        <v>2592815.0301999999</v>
      </c>
      <c r="Q1620" s="111">
        <f t="shared" ref="Q1620:Q1689" si="468">L1620/I1620</f>
        <v>2166.6374448065512</v>
      </c>
      <c r="R1620" s="111">
        <f t="shared" ref="R1620:R1689" si="469">Q1620</f>
        <v>2166.6374448065512</v>
      </c>
      <c r="S1620" s="112" t="s">
        <v>1280</v>
      </c>
      <c r="T1620" s="107" t="s">
        <v>92</v>
      </c>
      <c r="U1620" s="217"/>
      <c r="V1620" s="85"/>
      <c r="W1620" s="85"/>
      <c r="X1620" s="85">
        <v>1</v>
      </c>
      <c r="Y1620" s="85">
        <v>1</v>
      </c>
      <c r="Z1620" s="85"/>
      <c r="AA1620" s="85"/>
      <c r="AB1620" s="86"/>
      <c r="AC1620" s="86"/>
      <c r="AD1620" s="85"/>
      <c r="AE1620" s="85"/>
      <c r="AF1620" s="85"/>
      <c r="AG1620" s="85"/>
      <c r="AH1620" s="85"/>
      <c r="AI1620" s="85"/>
      <c r="AJ1620" s="85"/>
    </row>
    <row r="1621" spans="1:36" ht="16.5" thickTop="1" thickBot="1">
      <c r="A1621" s="105">
        <f>A1620+1</f>
        <v>185</v>
      </c>
      <c r="B1621" s="114" t="s">
        <v>1675</v>
      </c>
      <c r="C1621" s="113">
        <v>1951</v>
      </c>
      <c r="D1621" s="107"/>
      <c r="E1621" s="114" t="s">
        <v>80</v>
      </c>
      <c r="F1621" s="107">
        <v>5</v>
      </c>
      <c r="G1621" s="107">
        <v>4</v>
      </c>
      <c r="H1621" s="111">
        <v>4435</v>
      </c>
      <c r="I1621" s="111">
        <v>3860.4700000000003</v>
      </c>
      <c r="J1621" s="111">
        <v>3421.17</v>
      </c>
      <c r="K1621" s="125">
        <v>152</v>
      </c>
      <c r="L1621" s="110">
        <f>SUM(M1621:P1621)</f>
        <v>41626377.799999997</v>
      </c>
      <c r="M1621" s="108"/>
      <c r="N1621" s="108"/>
      <c r="O1621" s="108"/>
      <c r="P1621" s="110">
        <f>'Форма 2'!C1621-M1621-N1621-O1621</f>
        <v>41626377.799999997</v>
      </c>
      <c r="Q1621" s="111">
        <f>L1621/I1621</f>
        <v>10782.722777278414</v>
      </c>
      <c r="R1621" s="111">
        <f>Q1621</f>
        <v>10782.722777278414</v>
      </c>
      <c r="S1621" s="112" t="s">
        <v>1280</v>
      </c>
      <c r="T1621" s="107" t="s">
        <v>92</v>
      </c>
      <c r="U1621" s="217"/>
      <c r="V1621" s="85"/>
      <c r="W1621" s="85"/>
      <c r="X1621" s="85"/>
      <c r="Y1621" s="85"/>
      <c r="Z1621" s="85"/>
      <c r="AA1621" s="85"/>
      <c r="AB1621" s="86"/>
      <c r="AC1621" s="86"/>
      <c r="AD1621" s="85">
        <v>1</v>
      </c>
      <c r="AE1621" s="85">
        <v>1</v>
      </c>
      <c r="AF1621" s="85"/>
      <c r="AG1621" s="85"/>
      <c r="AH1621" s="85"/>
      <c r="AI1621" s="85"/>
      <c r="AJ1621" s="85"/>
    </row>
    <row r="1622" spans="1:36" ht="16.5" thickTop="1" thickBot="1">
      <c r="A1622" s="105">
        <f>A1621+1</f>
        <v>186</v>
      </c>
      <c r="B1622" s="114" t="s">
        <v>3524</v>
      </c>
      <c r="C1622" s="113">
        <v>1958</v>
      </c>
      <c r="D1622" s="107"/>
      <c r="E1622" s="114" t="s">
        <v>80</v>
      </c>
      <c r="F1622" s="107">
        <v>5</v>
      </c>
      <c r="G1622" s="107">
        <v>5</v>
      </c>
      <c r="H1622" s="111">
        <v>5396.15</v>
      </c>
      <c r="I1622" s="111">
        <v>4914.04</v>
      </c>
      <c r="J1622" s="111">
        <v>4328.54</v>
      </c>
      <c r="K1622" s="125">
        <v>156</v>
      </c>
      <c r="L1622" s="110">
        <f>SUM(M1622:P1622)</f>
        <v>24301669.447999999</v>
      </c>
      <c r="M1622" s="108"/>
      <c r="N1622" s="108"/>
      <c r="O1622" s="108"/>
      <c r="P1622" s="110">
        <f>'Форма 2'!C1622-M1622-N1622-O1622</f>
        <v>24301669.447999999</v>
      </c>
      <c r="Q1622" s="111">
        <f>L1622/I1622</f>
        <v>4945.3544228374203</v>
      </c>
      <c r="R1622" s="111">
        <f>Q1622</f>
        <v>4945.3544228374203</v>
      </c>
      <c r="S1622" s="112" t="s">
        <v>1280</v>
      </c>
      <c r="T1622" s="107" t="s">
        <v>82</v>
      </c>
      <c r="U1622" s="217"/>
      <c r="V1622" s="85"/>
      <c r="W1622" s="85"/>
      <c r="X1622" s="85"/>
      <c r="Y1622" s="85"/>
      <c r="Z1622" s="85"/>
      <c r="AA1622" s="85"/>
      <c r="AB1622" s="86"/>
      <c r="AC1622" s="86"/>
      <c r="AD1622" s="85">
        <v>1</v>
      </c>
      <c r="AE1622" s="85"/>
      <c r="AF1622" s="85"/>
      <c r="AG1622" s="85"/>
      <c r="AH1622" s="85"/>
      <c r="AI1622" s="85"/>
      <c r="AJ1622" s="85"/>
    </row>
    <row r="1623" spans="1:36" ht="16.5" thickTop="1" thickBot="1">
      <c r="A1623" s="105">
        <f>A1621+1</f>
        <v>186</v>
      </c>
      <c r="B1623" s="114" t="s">
        <v>1676</v>
      </c>
      <c r="C1623" s="113">
        <v>1969</v>
      </c>
      <c r="D1623" s="107"/>
      <c r="E1623" s="114" t="s">
        <v>94</v>
      </c>
      <c r="F1623" s="107">
        <v>5</v>
      </c>
      <c r="G1623" s="107">
        <v>4</v>
      </c>
      <c r="H1623" s="111">
        <v>3503.3</v>
      </c>
      <c r="I1623" s="111">
        <v>3503.3</v>
      </c>
      <c r="J1623" s="111">
        <v>2621.4</v>
      </c>
      <c r="K1623" s="125">
        <v>103</v>
      </c>
      <c r="L1623" s="110">
        <f t="shared" si="466"/>
        <v>17104371.787999999</v>
      </c>
      <c r="M1623" s="108"/>
      <c r="N1623" s="108"/>
      <c r="O1623" s="108">
        <v>6407830</v>
      </c>
      <c r="P1623" s="110">
        <f>'Форма 2'!C1623-M1623-N1623-O1623</f>
        <v>10696541.787999999</v>
      </c>
      <c r="Q1623" s="111">
        <f t="shared" si="468"/>
        <v>4882.3599999999997</v>
      </c>
      <c r="R1623" s="111">
        <f t="shared" si="469"/>
        <v>4882.3599999999997</v>
      </c>
      <c r="S1623" s="112" t="s">
        <v>1280</v>
      </c>
      <c r="T1623" s="105" t="s">
        <v>82</v>
      </c>
      <c r="U1623" s="217"/>
      <c r="V1623" s="85"/>
      <c r="W1623" s="85"/>
      <c r="X1623" s="85"/>
      <c r="Y1623" s="85"/>
      <c r="Z1623" s="85"/>
      <c r="AA1623" s="85"/>
      <c r="AB1623" s="86"/>
      <c r="AC1623" s="86"/>
      <c r="AD1623" s="85"/>
      <c r="AE1623" s="85">
        <v>1</v>
      </c>
      <c r="AF1623" s="85"/>
      <c r="AG1623" s="85"/>
      <c r="AH1623" s="85"/>
      <c r="AI1623" s="85"/>
      <c r="AJ1623" s="85"/>
    </row>
    <row r="1624" spans="1:36" ht="16.5" thickTop="1" thickBot="1">
      <c r="A1624" s="105">
        <f t="shared" si="467"/>
        <v>187</v>
      </c>
      <c r="B1624" s="114" t="s">
        <v>1677</v>
      </c>
      <c r="C1624" s="113">
        <v>1962</v>
      </c>
      <c r="D1624" s="107"/>
      <c r="E1624" s="114" t="s">
        <v>94</v>
      </c>
      <c r="F1624" s="107">
        <v>5</v>
      </c>
      <c r="G1624" s="107">
        <v>2</v>
      </c>
      <c r="H1624" s="111">
        <v>1984.6</v>
      </c>
      <c r="I1624" s="111">
        <v>1840.8</v>
      </c>
      <c r="J1624" s="111">
        <v>1294.5</v>
      </c>
      <c r="K1624" s="125">
        <v>45</v>
      </c>
      <c r="L1624" s="110">
        <f t="shared" si="466"/>
        <v>18627217.447999999</v>
      </c>
      <c r="M1624" s="108"/>
      <c r="N1624" s="108"/>
      <c r="O1624" s="108"/>
      <c r="P1624" s="110">
        <f>'Форма 2'!C1624-M1624-N1624-O1624</f>
        <v>18627217.447999999</v>
      </c>
      <c r="Q1624" s="111">
        <f t="shared" si="468"/>
        <v>10119.088139939156</v>
      </c>
      <c r="R1624" s="111">
        <f t="shared" si="469"/>
        <v>10119.088139939156</v>
      </c>
      <c r="S1624" s="112" t="s">
        <v>1280</v>
      </c>
      <c r="T1624" s="107" t="s">
        <v>92</v>
      </c>
      <c r="U1624" s="217"/>
      <c r="V1624" s="85"/>
      <c r="W1624" s="85"/>
      <c r="X1624" s="85"/>
      <c r="Y1624" s="85"/>
      <c r="Z1624" s="85"/>
      <c r="AA1624" s="85"/>
      <c r="AB1624" s="86"/>
      <c r="AC1624" s="86"/>
      <c r="AD1624" s="85">
        <v>1</v>
      </c>
      <c r="AE1624" s="85">
        <v>1</v>
      </c>
      <c r="AF1624" s="85"/>
      <c r="AG1624" s="85"/>
      <c r="AH1624" s="85"/>
      <c r="AI1624" s="85"/>
      <c r="AJ1624" s="85"/>
    </row>
    <row r="1625" spans="1:36" ht="16.5" thickTop="1" thickBot="1">
      <c r="A1625" s="105">
        <f t="shared" si="467"/>
        <v>188</v>
      </c>
      <c r="B1625" s="114" t="s">
        <v>1678</v>
      </c>
      <c r="C1625" s="113">
        <v>1962</v>
      </c>
      <c r="D1625" s="107"/>
      <c r="E1625" s="114" t="s">
        <v>94</v>
      </c>
      <c r="F1625" s="107">
        <v>5</v>
      </c>
      <c r="G1625" s="107">
        <v>4</v>
      </c>
      <c r="H1625" s="111">
        <v>4576.42</v>
      </c>
      <c r="I1625" s="111">
        <v>4270.8999999999996</v>
      </c>
      <c r="J1625" s="111">
        <v>2713.2</v>
      </c>
      <c r="K1625" s="125">
        <v>80</v>
      </c>
      <c r="L1625" s="110">
        <f t="shared" si="466"/>
        <v>42953728.949599996</v>
      </c>
      <c r="M1625" s="108"/>
      <c r="N1625" s="108"/>
      <c r="O1625" s="108"/>
      <c r="P1625" s="110">
        <f>'Форма 2'!C1625-M1625-N1625-O1625</f>
        <v>42953728.949599996</v>
      </c>
      <c r="Q1625" s="111">
        <f t="shared" si="468"/>
        <v>10057.301493736682</v>
      </c>
      <c r="R1625" s="111">
        <f t="shared" si="469"/>
        <v>10057.301493736682</v>
      </c>
      <c r="S1625" s="112" t="s">
        <v>1280</v>
      </c>
      <c r="T1625" s="107" t="s">
        <v>92</v>
      </c>
      <c r="U1625" s="217"/>
      <c r="V1625" s="85"/>
      <c r="W1625" s="85"/>
      <c r="X1625" s="85"/>
      <c r="Y1625" s="85"/>
      <c r="Z1625" s="85"/>
      <c r="AA1625" s="85"/>
      <c r="AB1625" s="86"/>
      <c r="AC1625" s="86"/>
      <c r="AD1625" s="85">
        <v>1</v>
      </c>
      <c r="AE1625" s="85">
        <v>1</v>
      </c>
      <c r="AF1625" s="85"/>
      <c r="AG1625" s="85"/>
      <c r="AH1625" s="85"/>
      <c r="AI1625" s="85"/>
      <c r="AJ1625" s="85"/>
    </row>
    <row r="1626" spans="1:36" ht="16.5" thickTop="1" thickBot="1">
      <c r="A1626" s="105">
        <f t="shared" si="467"/>
        <v>189</v>
      </c>
      <c r="B1626" s="114" t="s">
        <v>1679</v>
      </c>
      <c r="C1626" s="113">
        <v>1994</v>
      </c>
      <c r="D1626" s="107"/>
      <c r="E1626" s="114" t="s">
        <v>80</v>
      </c>
      <c r="F1626" s="107">
        <v>4</v>
      </c>
      <c r="G1626" s="107">
        <v>3</v>
      </c>
      <c r="H1626" s="111">
        <v>2959.2</v>
      </c>
      <c r="I1626" s="111">
        <v>1731.9</v>
      </c>
      <c r="J1626" s="111">
        <v>1731.9</v>
      </c>
      <c r="K1626" s="125">
        <v>615</v>
      </c>
      <c r="L1626" s="110">
        <f t="shared" si="466"/>
        <v>1347353.352</v>
      </c>
      <c r="M1626" s="108"/>
      <c r="N1626" s="108"/>
      <c r="O1626" s="108"/>
      <c r="P1626" s="110">
        <f>'Форма 2'!C1626-M1626-N1626-O1626</f>
        <v>1347353.352</v>
      </c>
      <c r="Q1626" s="111">
        <f t="shared" si="468"/>
        <v>777.96255672960331</v>
      </c>
      <c r="R1626" s="111">
        <f t="shared" si="469"/>
        <v>777.96255672960331</v>
      </c>
      <c r="S1626" s="112" t="s">
        <v>1280</v>
      </c>
      <c r="T1626" s="107" t="s">
        <v>92</v>
      </c>
      <c r="U1626" s="217"/>
      <c r="V1626" s="85"/>
      <c r="W1626" s="85"/>
      <c r="X1626" s="85"/>
      <c r="Y1626" s="85"/>
      <c r="Z1626" s="85">
        <v>1</v>
      </c>
      <c r="AA1626" s="85"/>
      <c r="AB1626" s="86"/>
      <c r="AC1626" s="86"/>
      <c r="AD1626" s="85"/>
      <c r="AE1626" s="85"/>
      <c r="AF1626" s="85"/>
      <c r="AG1626" s="85"/>
      <c r="AH1626" s="85"/>
      <c r="AI1626" s="85"/>
      <c r="AJ1626" s="85"/>
    </row>
    <row r="1627" spans="1:36" ht="16.5" thickTop="1" thickBot="1">
      <c r="A1627" s="105">
        <f t="shared" si="467"/>
        <v>190</v>
      </c>
      <c r="B1627" s="114" t="s">
        <v>1680</v>
      </c>
      <c r="C1627" s="113">
        <v>1942</v>
      </c>
      <c r="D1627" s="107">
        <v>2013</v>
      </c>
      <c r="E1627" s="114" t="s">
        <v>94</v>
      </c>
      <c r="F1627" s="107">
        <v>4</v>
      </c>
      <c r="G1627" s="107">
        <v>5</v>
      </c>
      <c r="H1627" s="111">
        <v>3945.5</v>
      </c>
      <c r="I1627" s="111">
        <v>3609.2</v>
      </c>
      <c r="J1627" s="111">
        <v>3609.2</v>
      </c>
      <c r="K1627" s="125">
        <v>105</v>
      </c>
      <c r="L1627" s="110">
        <f t="shared" si="466"/>
        <v>19263351.379999999</v>
      </c>
      <c r="M1627" s="108"/>
      <c r="N1627" s="108"/>
      <c r="O1627" s="108"/>
      <c r="P1627" s="110">
        <f>'Форма 2'!C1627-M1627-N1627-O1627</f>
        <v>19263351.379999999</v>
      </c>
      <c r="Q1627" s="111">
        <f t="shared" si="468"/>
        <v>5337.291194724593</v>
      </c>
      <c r="R1627" s="111">
        <f t="shared" si="469"/>
        <v>5337.291194724593</v>
      </c>
      <c r="S1627" s="112" t="s">
        <v>1280</v>
      </c>
      <c r="T1627" s="105" t="s">
        <v>82</v>
      </c>
      <c r="U1627" s="217"/>
      <c r="V1627" s="85"/>
      <c r="W1627" s="85"/>
      <c r="X1627" s="85"/>
      <c r="Y1627" s="85"/>
      <c r="Z1627" s="85"/>
      <c r="AA1627" s="85"/>
      <c r="AB1627" s="86"/>
      <c r="AC1627" s="86"/>
      <c r="AD1627" s="85"/>
      <c r="AE1627" s="85">
        <v>1</v>
      </c>
      <c r="AF1627" s="85"/>
      <c r="AG1627" s="85"/>
      <c r="AH1627" s="85"/>
      <c r="AI1627" s="85"/>
      <c r="AJ1627" s="85"/>
    </row>
    <row r="1628" spans="1:36" ht="16.5" thickTop="1" thickBot="1">
      <c r="A1628" s="105">
        <f t="shared" si="467"/>
        <v>191</v>
      </c>
      <c r="B1628" s="114" t="s">
        <v>1681</v>
      </c>
      <c r="C1628" s="113">
        <v>1972</v>
      </c>
      <c r="D1628" s="107"/>
      <c r="E1628" s="114" t="s">
        <v>94</v>
      </c>
      <c r="F1628" s="107">
        <v>5</v>
      </c>
      <c r="G1628" s="107">
        <v>5</v>
      </c>
      <c r="H1628" s="111">
        <v>12068.1</v>
      </c>
      <c r="I1628" s="111">
        <v>9756.4</v>
      </c>
      <c r="J1628" s="111">
        <v>7756.4</v>
      </c>
      <c r="K1628" s="125">
        <v>336</v>
      </c>
      <c r="L1628" s="110">
        <f t="shared" si="466"/>
        <v>5494726.6110000005</v>
      </c>
      <c r="M1628" s="108"/>
      <c r="N1628" s="108"/>
      <c r="O1628" s="108"/>
      <c r="P1628" s="110">
        <f>'Форма 2'!C1628-M1628-N1628-O1628</f>
        <v>5494726.6110000005</v>
      </c>
      <c r="Q1628" s="111">
        <f t="shared" si="468"/>
        <v>563.1920186749212</v>
      </c>
      <c r="R1628" s="111">
        <f t="shared" si="469"/>
        <v>563.1920186749212</v>
      </c>
      <c r="S1628" s="112" t="s">
        <v>1280</v>
      </c>
      <c r="T1628" s="107" t="s">
        <v>92</v>
      </c>
      <c r="U1628" s="217"/>
      <c r="V1628" s="85"/>
      <c r="W1628" s="85"/>
      <c r="X1628" s="85"/>
      <c r="Y1628" s="85"/>
      <c r="Z1628" s="85">
        <v>1</v>
      </c>
      <c r="AA1628" s="85"/>
      <c r="AB1628" s="86"/>
      <c r="AC1628" s="86"/>
      <c r="AD1628" s="85"/>
      <c r="AE1628" s="85"/>
      <c r="AF1628" s="85"/>
      <c r="AG1628" s="85"/>
      <c r="AH1628" s="85"/>
      <c r="AI1628" s="85"/>
      <c r="AJ1628" s="85"/>
    </row>
    <row r="1629" spans="1:36" ht="16.5" thickTop="1" thickBot="1">
      <c r="A1629" s="105">
        <f t="shared" si="467"/>
        <v>192</v>
      </c>
      <c r="B1629" s="114" t="s">
        <v>1682</v>
      </c>
      <c r="C1629" s="113">
        <v>1971</v>
      </c>
      <c r="D1629" s="107"/>
      <c r="E1629" s="114" t="s">
        <v>239</v>
      </c>
      <c r="F1629" s="107">
        <v>5</v>
      </c>
      <c r="G1629" s="107">
        <v>5</v>
      </c>
      <c r="H1629" s="111">
        <v>4360</v>
      </c>
      <c r="I1629" s="111">
        <v>4331.4399999999996</v>
      </c>
      <c r="J1629" s="111">
        <v>3311.64</v>
      </c>
      <c r="K1629" s="125">
        <v>178</v>
      </c>
      <c r="L1629" s="110">
        <f t="shared" si="466"/>
        <v>1985151.6</v>
      </c>
      <c r="M1629" s="108"/>
      <c r="N1629" s="108"/>
      <c r="O1629" s="108"/>
      <c r="P1629" s="110">
        <f>'Форма 2'!C1629-M1629-N1629-O1629</f>
        <v>1985151.6</v>
      </c>
      <c r="Q1629" s="111">
        <f t="shared" si="468"/>
        <v>458.31215484919574</v>
      </c>
      <c r="R1629" s="111">
        <f t="shared" si="469"/>
        <v>458.31215484919574</v>
      </c>
      <c r="S1629" s="112" t="s">
        <v>1280</v>
      </c>
      <c r="T1629" s="107" t="s">
        <v>92</v>
      </c>
      <c r="U1629" s="217"/>
      <c r="V1629" s="85"/>
      <c r="W1629" s="85"/>
      <c r="X1629" s="85"/>
      <c r="Y1629" s="85"/>
      <c r="Z1629" s="85">
        <v>1</v>
      </c>
      <c r="AA1629" s="85"/>
      <c r="AB1629" s="86"/>
      <c r="AC1629" s="86"/>
      <c r="AD1629" s="85"/>
      <c r="AE1629" s="85"/>
      <c r="AF1629" s="85"/>
      <c r="AG1629" s="85"/>
      <c r="AH1629" s="85"/>
      <c r="AI1629" s="85"/>
      <c r="AJ1629" s="85"/>
    </row>
    <row r="1630" spans="1:36" ht="16.5" thickTop="1" thickBot="1">
      <c r="A1630" s="105">
        <f t="shared" si="467"/>
        <v>193</v>
      </c>
      <c r="B1630" s="114" t="s">
        <v>1683</v>
      </c>
      <c r="C1630" s="113">
        <v>1939</v>
      </c>
      <c r="D1630" s="107"/>
      <c r="E1630" s="114" t="s">
        <v>80</v>
      </c>
      <c r="F1630" s="107">
        <v>5</v>
      </c>
      <c r="G1630" s="107">
        <v>3</v>
      </c>
      <c r="H1630" s="111">
        <v>2693.2</v>
      </c>
      <c r="I1630" s="111">
        <v>1868.1</v>
      </c>
      <c r="J1630" s="111">
        <v>1868.1</v>
      </c>
      <c r="K1630" s="125">
        <v>81</v>
      </c>
      <c r="L1630" s="110">
        <f t="shared" si="466"/>
        <v>2197947.452</v>
      </c>
      <c r="M1630" s="108"/>
      <c r="N1630" s="108"/>
      <c r="O1630" s="108"/>
      <c r="P1630" s="110">
        <f>'Форма 2'!C1630-M1630-N1630-O1630</f>
        <v>2197947.452</v>
      </c>
      <c r="Q1630" s="111">
        <f t="shared" si="468"/>
        <v>1176.5684128258658</v>
      </c>
      <c r="R1630" s="111">
        <f t="shared" si="469"/>
        <v>1176.5684128258658</v>
      </c>
      <c r="S1630" s="112" t="s">
        <v>1280</v>
      </c>
      <c r="T1630" s="107" t="s">
        <v>92</v>
      </c>
      <c r="U1630" s="217"/>
      <c r="V1630" s="85"/>
      <c r="W1630" s="85"/>
      <c r="X1630" s="85"/>
      <c r="Y1630" s="85"/>
      <c r="Z1630" s="85"/>
      <c r="AA1630" s="85"/>
      <c r="AB1630" s="86"/>
      <c r="AC1630" s="86"/>
      <c r="AD1630" s="85"/>
      <c r="AE1630" s="85"/>
      <c r="AF1630" s="85">
        <v>1</v>
      </c>
      <c r="AG1630" s="85"/>
      <c r="AH1630" s="85"/>
      <c r="AI1630" s="85"/>
      <c r="AJ1630" s="85"/>
    </row>
    <row r="1631" spans="1:36" ht="16.5" thickTop="1" thickBot="1">
      <c r="A1631" s="105">
        <f t="shared" si="467"/>
        <v>194</v>
      </c>
      <c r="B1631" s="114" t="s">
        <v>1684</v>
      </c>
      <c r="C1631" s="113">
        <v>1960</v>
      </c>
      <c r="D1631" s="107"/>
      <c r="E1631" s="114" t="s">
        <v>94</v>
      </c>
      <c r="F1631" s="107">
        <v>5</v>
      </c>
      <c r="G1631" s="107">
        <v>4</v>
      </c>
      <c r="H1631" s="111">
        <v>3731.1</v>
      </c>
      <c r="I1631" s="111">
        <v>3393.5</v>
      </c>
      <c r="J1631" s="111">
        <v>2853.8</v>
      </c>
      <c r="K1631" s="125">
        <v>160</v>
      </c>
      <c r="L1631" s="110">
        <f t="shared" si="466"/>
        <v>16803083.472000003</v>
      </c>
      <c r="M1631" s="108"/>
      <c r="N1631" s="108"/>
      <c r="O1631" s="108"/>
      <c r="P1631" s="110">
        <f>'Форма 2'!C1631-M1631-N1631-O1631</f>
        <v>16803083.472000003</v>
      </c>
      <c r="Q1631" s="111">
        <f t="shared" si="468"/>
        <v>4951.5495718284965</v>
      </c>
      <c r="R1631" s="111">
        <f t="shared" si="469"/>
        <v>4951.5495718284965</v>
      </c>
      <c r="S1631" s="112" t="s">
        <v>1280</v>
      </c>
      <c r="T1631" s="107" t="s">
        <v>92</v>
      </c>
      <c r="U1631" s="217"/>
      <c r="V1631" s="85"/>
      <c r="W1631" s="85"/>
      <c r="X1631" s="85"/>
      <c r="Y1631" s="85"/>
      <c r="Z1631" s="85"/>
      <c r="AA1631" s="85"/>
      <c r="AB1631" s="86"/>
      <c r="AC1631" s="86"/>
      <c r="AD1631" s="85">
        <v>1</v>
      </c>
      <c r="AE1631" s="85"/>
      <c r="AF1631" s="85"/>
      <c r="AG1631" s="85"/>
      <c r="AH1631" s="85"/>
      <c r="AI1631" s="85"/>
      <c r="AJ1631" s="85"/>
    </row>
    <row r="1632" spans="1:36" ht="16.5" thickTop="1" thickBot="1">
      <c r="A1632" s="105">
        <f t="shared" si="467"/>
        <v>195</v>
      </c>
      <c r="B1632" s="114" t="s">
        <v>1685</v>
      </c>
      <c r="C1632" s="113">
        <v>1964</v>
      </c>
      <c r="D1632" s="107"/>
      <c r="E1632" s="114" t="s">
        <v>94</v>
      </c>
      <c r="F1632" s="107">
        <v>5</v>
      </c>
      <c r="G1632" s="107">
        <v>4</v>
      </c>
      <c r="H1632" s="111">
        <v>2541.1</v>
      </c>
      <c r="I1632" s="111">
        <v>2360.85</v>
      </c>
      <c r="J1632" s="111">
        <v>2360.85</v>
      </c>
      <c r="K1632" s="125">
        <v>145</v>
      </c>
      <c r="L1632" s="110">
        <f t="shared" si="466"/>
        <v>11443894.672</v>
      </c>
      <c r="M1632" s="108"/>
      <c r="N1632" s="108"/>
      <c r="O1632" s="108"/>
      <c r="P1632" s="110">
        <f>'Форма 2'!C1632-M1632-N1632-O1632</f>
        <v>11443894.672</v>
      </c>
      <c r="Q1632" s="111">
        <f t="shared" si="468"/>
        <v>4847.3620399432411</v>
      </c>
      <c r="R1632" s="111">
        <f t="shared" si="469"/>
        <v>4847.3620399432411</v>
      </c>
      <c r="S1632" s="112" t="s">
        <v>1280</v>
      </c>
      <c r="T1632" s="107" t="s">
        <v>92</v>
      </c>
      <c r="U1632" s="217"/>
      <c r="V1632" s="85"/>
      <c r="W1632" s="85"/>
      <c r="X1632" s="85"/>
      <c r="Y1632" s="85"/>
      <c r="Z1632" s="85"/>
      <c r="AA1632" s="85"/>
      <c r="AB1632" s="86"/>
      <c r="AC1632" s="86"/>
      <c r="AD1632" s="85">
        <v>1</v>
      </c>
      <c r="AE1632" s="85"/>
      <c r="AF1632" s="85"/>
      <c r="AG1632" s="85"/>
      <c r="AH1632" s="85"/>
      <c r="AI1632" s="85"/>
      <c r="AJ1632" s="85"/>
    </row>
    <row r="1633" spans="1:36" ht="16.5" thickTop="1" thickBot="1">
      <c r="A1633" s="105">
        <f t="shared" si="467"/>
        <v>196</v>
      </c>
      <c r="B1633" s="114" t="s">
        <v>1686</v>
      </c>
      <c r="C1633" s="113">
        <v>1964</v>
      </c>
      <c r="D1633" s="107"/>
      <c r="E1633" s="114" t="s">
        <v>94</v>
      </c>
      <c r="F1633" s="107">
        <v>5</v>
      </c>
      <c r="G1633" s="107">
        <v>2</v>
      </c>
      <c r="H1633" s="111">
        <v>1630.1</v>
      </c>
      <c r="I1633" s="111">
        <v>1525.1</v>
      </c>
      <c r="J1633" s="111">
        <v>1070.5</v>
      </c>
      <c r="K1633" s="125">
        <v>81</v>
      </c>
      <c r="L1633" s="110">
        <f t="shared" si="466"/>
        <v>7341187.9520000005</v>
      </c>
      <c r="M1633" s="108"/>
      <c r="N1633" s="108"/>
      <c r="O1633" s="108"/>
      <c r="P1633" s="110">
        <f>'Форма 2'!C1633-M1633-N1633-O1633</f>
        <v>7341187.9520000005</v>
      </c>
      <c r="Q1633" s="111">
        <f t="shared" si="468"/>
        <v>4813.5780945511779</v>
      </c>
      <c r="R1633" s="111">
        <f t="shared" si="469"/>
        <v>4813.5780945511779</v>
      </c>
      <c r="S1633" s="112" t="s">
        <v>1280</v>
      </c>
      <c r="T1633" s="107" t="s">
        <v>92</v>
      </c>
      <c r="U1633" s="217"/>
      <c r="V1633" s="85"/>
      <c r="W1633" s="85"/>
      <c r="X1633" s="85"/>
      <c r="Y1633" s="85"/>
      <c r="Z1633" s="85"/>
      <c r="AA1633" s="85"/>
      <c r="AB1633" s="86"/>
      <c r="AC1633" s="86"/>
      <c r="AD1633" s="85">
        <v>1</v>
      </c>
      <c r="AE1633" s="85"/>
      <c r="AF1633" s="85"/>
      <c r="AG1633" s="85"/>
      <c r="AH1633" s="85"/>
      <c r="AI1633" s="85"/>
      <c r="AJ1633" s="85"/>
    </row>
    <row r="1634" spans="1:36" ht="16.5" thickTop="1" thickBot="1">
      <c r="A1634" s="105">
        <f t="shared" si="467"/>
        <v>197</v>
      </c>
      <c r="B1634" s="114" t="s">
        <v>1687</v>
      </c>
      <c r="C1634" s="113">
        <v>1982</v>
      </c>
      <c r="D1634" s="107"/>
      <c r="E1634" s="114" t="s">
        <v>94</v>
      </c>
      <c r="F1634" s="107">
        <v>9</v>
      </c>
      <c r="G1634" s="107">
        <v>1</v>
      </c>
      <c r="H1634" s="111">
        <v>1962.4</v>
      </c>
      <c r="I1634" s="111">
        <v>1962.4</v>
      </c>
      <c r="J1634" s="111">
        <v>1962.4</v>
      </c>
      <c r="K1634" s="125">
        <v>111</v>
      </c>
      <c r="L1634" s="110">
        <f t="shared" si="466"/>
        <v>5557017.8399999999</v>
      </c>
      <c r="M1634" s="108"/>
      <c r="N1634" s="108"/>
      <c r="O1634" s="108"/>
      <c r="P1634" s="110">
        <f>'Форма 2'!C1634-M1634-N1634-O1634</f>
        <v>5557017.8399999999</v>
      </c>
      <c r="Q1634" s="111">
        <f t="shared" si="468"/>
        <v>2831.7457399103137</v>
      </c>
      <c r="R1634" s="111">
        <f t="shared" si="469"/>
        <v>2831.7457399103137</v>
      </c>
      <c r="S1634" s="112" t="s">
        <v>1280</v>
      </c>
      <c r="T1634" s="107" t="s">
        <v>92</v>
      </c>
      <c r="U1634" s="217"/>
      <c r="V1634" s="85"/>
      <c r="W1634" s="85"/>
      <c r="X1634" s="85"/>
      <c r="Y1634" s="85"/>
      <c r="Z1634" s="172"/>
      <c r="AA1634" s="172"/>
      <c r="AB1634" s="177">
        <v>2</v>
      </c>
      <c r="AC1634" s="154">
        <f t="shared" ref="AC1634:AC1636" si="470">2778508.92*AB1634</f>
        <v>5557017.8399999999</v>
      </c>
      <c r="AD1634" s="85"/>
      <c r="AE1634" s="85"/>
      <c r="AF1634" s="85"/>
      <c r="AG1634" s="166"/>
      <c r="AH1634" s="85"/>
      <c r="AI1634" s="85"/>
      <c r="AJ1634" s="85"/>
    </row>
    <row r="1635" spans="1:36" ht="16.5" thickTop="1" thickBot="1">
      <c r="A1635" s="105">
        <f t="shared" si="467"/>
        <v>198</v>
      </c>
      <c r="B1635" s="114" t="s">
        <v>1688</v>
      </c>
      <c r="C1635" s="113">
        <v>1983</v>
      </c>
      <c r="D1635" s="107"/>
      <c r="E1635" s="114" t="s">
        <v>615</v>
      </c>
      <c r="F1635" s="107">
        <v>9</v>
      </c>
      <c r="G1635" s="107">
        <v>2</v>
      </c>
      <c r="H1635" s="111">
        <v>4850</v>
      </c>
      <c r="I1635" s="111">
        <v>4492.3</v>
      </c>
      <c r="J1635" s="111">
        <v>3806.1</v>
      </c>
      <c r="K1635" s="125">
        <v>180</v>
      </c>
      <c r="L1635" s="110">
        <f t="shared" si="466"/>
        <v>11114035.68</v>
      </c>
      <c r="M1635" s="108"/>
      <c r="N1635" s="108"/>
      <c r="O1635" s="108"/>
      <c r="P1635" s="110">
        <f>'Форма 2'!C1635-M1635-N1635-O1635</f>
        <v>11114035.68</v>
      </c>
      <c r="Q1635" s="111">
        <f t="shared" si="468"/>
        <v>2474.0190281147738</v>
      </c>
      <c r="R1635" s="111">
        <f t="shared" si="469"/>
        <v>2474.0190281147738</v>
      </c>
      <c r="S1635" s="112" t="s">
        <v>1280</v>
      </c>
      <c r="T1635" s="107" t="s">
        <v>92</v>
      </c>
      <c r="U1635" s="217"/>
      <c r="V1635" s="85"/>
      <c r="W1635" s="85"/>
      <c r="X1635" s="85"/>
      <c r="Y1635" s="85"/>
      <c r="Z1635" s="172"/>
      <c r="AA1635" s="172"/>
      <c r="AB1635" s="177">
        <v>4</v>
      </c>
      <c r="AC1635" s="154">
        <f t="shared" si="470"/>
        <v>11114035.68</v>
      </c>
      <c r="AD1635" s="85"/>
      <c r="AE1635" s="85"/>
      <c r="AF1635" s="85"/>
      <c r="AG1635" s="166"/>
      <c r="AH1635" s="85"/>
      <c r="AI1635" s="85"/>
      <c r="AJ1635" s="85"/>
    </row>
    <row r="1636" spans="1:36" ht="16.5" thickTop="1" thickBot="1">
      <c r="A1636" s="105">
        <f t="shared" si="467"/>
        <v>199</v>
      </c>
      <c r="B1636" s="114" t="s">
        <v>1689</v>
      </c>
      <c r="C1636" s="113">
        <v>1983</v>
      </c>
      <c r="D1636" s="107"/>
      <c r="E1636" s="114" t="s">
        <v>239</v>
      </c>
      <c r="F1636" s="107">
        <v>9</v>
      </c>
      <c r="G1636" s="107">
        <v>2</v>
      </c>
      <c r="H1636" s="111">
        <v>4543.8999999999996</v>
      </c>
      <c r="I1636" s="111">
        <v>3880.1</v>
      </c>
      <c r="J1636" s="111">
        <v>3856.6</v>
      </c>
      <c r="K1636" s="125">
        <v>185</v>
      </c>
      <c r="L1636" s="110">
        <f t="shared" si="466"/>
        <v>5557017.8399999999</v>
      </c>
      <c r="M1636" s="108"/>
      <c r="N1636" s="108"/>
      <c r="O1636" s="108"/>
      <c r="P1636" s="110">
        <f>'Форма 2'!C1636-M1636-N1636-O1636</f>
        <v>5557017.8399999999</v>
      </c>
      <c r="Q1636" s="111">
        <f t="shared" si="468"/>
        <v>1432.184180820082</v>
      </c>
      <c r="R1636" s="111">
        <f t="shared" si="469"/>
        <v>1432.184180820082</v>
      </c>
      <c r="S1636" s="112" t="s">
        <v>1280</v>
      </c>
      <c r="T1636" s="107" t="s">
        <v>92</v>
      </c>
      <c r="U1636" s="217"/>
      <c r="V1636" s="85"/>
      <c r="W1636" s="85"/>
      <c r="X1636" s="85"/>
      <c r="Y1636" s="85"/>
      <c r="Z1636" s="172"/>
      <c r="AA1636" s="172"/>
      <c r="AB1636" s="177">
        <v>2</v>
      </c>
      <c r="AC1636" s="154">
        <f t="shared" si="470"/>
        <v>5557017.8399999999</v>
      </c>
      <c r="AD1636" s="85"/>
      <c r="AE1636" s="85"/>
      <c r="AF1636" s="85"/>
      <c r="AG1636" s="166"/>
      <c r="AH1636" s="85"/>
      <c r="AI1636" s="85"/>
      <c r="AJ1636" s="85"/>
    </row>
    <row r="1637" spans="1:36" ht="16.5" thickTop="1" thickBot="1">
      <c r="A1637" s="105">
        <f t="shared" si="467"/>
        <v>200</v>
      </c>
      <c r="B1637" s="114" t="s">
        <v>1690</v>
      </c>
      <c r="C1637" s="113">
        <v>1962</v>
      </c>
      <c r="D1637" s="107"/>
      <c r="E1637" s="114" t="s">
        <v>80</v>
      </c>
      <c r="F1637" s="107">
        <v>5</v>
      </c>
      <c r="G1637" s="107">
        <v>2</v>
      </c>
      <c r="H1637" s="111">
        <v>2081.6999999999998</v>
      </c>
      <c r="I1637" s="111">
        <v>1596</v>
      </c>
      <c r="J1637" s="111">
        <v>1596</v>
      </c>
      <c r="K1637" s="125">
        <v>76</v>
      </c>
      <c r="L1637" s="110">
        <f t="shared" si="466"/>
        <v>27708592.752</v>
      </c>
      <c r="M1637" s="108"/>
      <c r="N1637" s="108"/>
      <c r="O1637" s="108"/>
      <c r="P1637" s="110">
        <f>'Форма 2'!C1637-M1637-N1637-O1637</f>
        <v>27708592.752</v>
      </c>
      <c r="Q1637" s="111">
        <f t="shared" si="468"/>
        <v>17361.273654135337</v>
      </c>
      <c r="R1637" s="111">
        <f t="shared" si="469"/>
        <v>17361.273654135337</v>
      </c>
      <c r="S1637" s="112" t="s">
        <v>1280</v>
      </c>
      <c r="T1637" s="107" t="s">
        <v>92</v>
      </c>
      <c r="U1637" s="217"/>
      <c r="V1637" s="85"/>
      <c r="W1637" s="85"/>
      <c r="X1637" s="85"/>
      <c r="Y1637" s="85"/>
      <c r="Z1637" s="85"/>
      <c r="AA1637" s="85"/>
      <c r="AB1637" s="86"/>
      <c r="AC1637" s="86"/>
      <c r="AD1637" s="85">
        <v>1</v>
      </c>
      <c r="AE1637" s="85">
        <v>2</v>
      </c>
      <c r="AF1637" s="85"/>
      <c r="AG1637" s="85"/>
      <c r="AH1637" s="85">
        <v>1</v>
      </c>
      <c r="AI1637" s="85"/>
      <c r="AJ1637" s="85"/>
    </row>
    <row r="1638" spans="1:36" ht="16.5" thickTop="1" thickBot="1">
      <c r="A1638" s="105">
        <f t="shared" si="467"/>
        <v>201</v>
      </c>
      <c r="B1638" s="189" t="s">
        <v>1691</v>
      </c>
      <c r="C1638" s="113">
        <v>1973</v>
      </c>
      <c r="D1638" s="107"/>
      <c r="E1638" s="114" t="s">
        <v>91</v>
      </c>
      <c r="F1638" s="107">
        <v>5</v>
      </c>
      <c r="G1638" s="107">
        <v>6</v>
      </c>
      <c r="H1638" s="111">
        <v>4426.1400000000003</v>
      </c>
      <c r="I1638" s="111">
        <v>3879.1400000000003</v>
      </c>
      <c r="J1638" s="111">
        <v>3879.1400000000003</v>
      </c>
      <c r="K1638" s="125">
        <v>211</v>
      </c>
      <c r="L1638" s="110">
        <f t="shared" si="466"/>
        <v>19933210.012800004</v>
      </c>
      <c r="M1638" s="108"/>
      <c r="N1638" s="108"/>
      <c r="O1638" s="108"/>
      <c r="P1638" s="110">
        <f>'Форма 2'!C1638-M1638-N1638-O1638</f>
        <v>19933210.012800004</v>
      </c>
      <c r="Q1638" s="111">
        <f t="shared" si="468"/>
        <v>5138.5642211417999</v>
      </c>
      <c r="R1638" s="111">
        <f t="shared" si="469"/>
        <v>5138.5642211417999</v>
      </c>
      <c r="S1638" s="112" t="s">
        <v>1280</v>
      </c>
      <c r="T1638" s="107" t="s">
        <v>92</v>
      </c>
      <c r="U1638" s="217"/>
      <c r="V1638" s="85"/>
      <c r="W1638" s="85"/>
      <c r="X1638" s="85"/>
      <c r="Y1638" s="85"/>
      <c r="Z1638" s="85"/>
      <c r="AA1638" s="85"/>
      <c r="AB1638" s="86"/>
      <c r="AC1638" s="86"/>
      <c r="AD1638" s="85">
        <v>1</v>
      </c>
      <c r="AE1638" s="85"/>
      <c r="AF1638" s="85"/>
      <c r="AG1638" s="85"/>
      <c r="AH1638" s="85"/>
      <c r="AI1638" s="85"/>
      <c r="AJ1638" s="85"/>
    </row>
    <row r="1639" spans="1:36" ht="16.5" thickTop="1" thickBot="1">
      <c r="A1639" s="105">
        <f t="shared" si="467"/>
        <v>202</v>
      </c>
      <c r="B1639" s="114" t="s">
        <v>1692</v>
      </c>
      <c r="C1639" s="113">
        <v>1996</v>
      </c>
      <c r="D1639" s="107"/>
      <c r="E1639" s="114"/>
      <c r="F1639" s="107">
        <v>10</v>
      </c>
      <c r="G1639" s="107">
        <v>4</v>
      </c>
      <c r="H1639" s="111">
        <v>11752.6</v>
      </c>
      <c r="I1639" s="111">
        <v>9361.6</v>
      </c>
      <c r="J1639" s="111">
        <v>9361.6</v>
      </c>
      <c r="K1639" s="125"/>
      <c r="L1639" s="110">
        <f t="shared" si="466"/>
        <v>24303319.066</v>
      </c>
      <c r="M1639" s="108"/>
      <c r="N1639" s="108"/>
      <c r="O1639" s="108"/>
      <c r="P1639" s="110">
        <f>'Форма 2'!C1639-M1639-N1639-O1639</f>
        <v>24303319.066</v>
      </c>
      <c r="Q1639" s="111">
        <f t="shared" si="468"/>
        <v>2596.0646754828235</v>
      </c>
      <c r="R1639" s="111">
        <f t="shared" si="469"/>
        <v>2596.0646754828235</v>
      </c>
      <c r="S1639" s="112" t="s">
        <v>1280</v>
      </c>
      <c r="T1639" s="107" t="s">
        <v>92</v>
      </c>
      <c r="U1639" s="217"/>
      <c r="V1639" s="85"/>
      <c r="W1639" s="85"/>
      <c r="X1639" s="85"/>
      <c r="Y1639" s="85"/>
      <c r="Z1639" s="85"/>
      <c r="AA1639" s="85"/>
      <c r="AB1639" s="86"/>
      <c r="AC1639" s="86"/>
      <c r="AD1639" s="85">
        <v>1</v>
      </c>
      <c r="AE1639" s="85"/>
      <c r="AF1639" s="85"/>
      <c r="AG1639" s="85"/>
      <c r="AH1639" s="85"/>
      <c r="AI1639" s="85"/>
      <c r="AJ1639" s="85"/>
    </row>
    <row r="1640" spans="1:36" ht="16.5" thickTop="1" thickBot="1">
      <c r="A1640" s="105">
        <f t="shared" si="467"/>
        <v>203</v>
      </c>
      <c r="B1640" s="114" t="s">
        <v>1693</v>
      </c>
      <c r="C1640" s="113">
        <v>1964</v>
      </c>
      <c r="D1640" s="107"/>
      <c r="E1640" s="114" t="s">
        <v>94</v>
      </c>
      <c r="F1640" s="107">
        <v>5</v>
      </c>
      <c r="G1640" s="107">
        <v>2</v>
      </c>
      <c r="H1640" s="111">
        <v>1641.3</v>
      </c>
      <c r="I1640" s="111">
        <v>1051.8</v>
      </c>
      <c r="J1640" s="111">
        <v>1051.8</v>
      </c>
      <c r="K1640" s="125">
        <v>80</v>
      </c>
      <c r="L1640" s="110">
        <f t="shared" si="466"/>
        <v>7391627.3760000002</v>
      </c>
      <c r="M1640" s="108"/>
      <c r="N1640" s="108"/>
      <c r="O1640" s="108"/>
      <c r="P1640" s="110">
        <f>'Форма 2'!C1640-M1640-N1640-O1640</f>
        <v>7391627.3760000002</v>
      </c>
      <c r="Q1640" s="111">
        <f t="shared" si="468"/>
        <v>7027.597809469481</v>
      </c>
      <c r="R1640" s="111">
        <f t="shared" si="469"/>
        <v>7027.597809469481</v>
      </c>
      <c r="S1640" s="112" t="s">
        <v>1280</v>
      </c>
      <c r="T1640" s="107" t="s">
        <v>92</v>
      </c>
      <c r="U1640" s="217"/>
      <c r="V1640" s="85"/>
      <c r="W1640" s="85"/>
      <c r="X1640" s="85"/>
      <c r="Y1640" s="85"/>
      <c r="Z1640" s="85"/>
      <c r="AA1640" s="85"/>
      <c r="AB1640" s="86"/>
      <c r="AC1640" s="86"/>
      <c r="AD1640" s="85">
        <v>1</v>
      </c>
      <c r="AE1640" s="85"/>
      <c r="AF1640" s="85"/>
      <c r="AG1640" s="85"/>
      <c r="AH1640" s="85"/>
      <c r="AI1640" s="85"/>
      <c r="AJ1640" s="85"/>
    </row>
    <row r="1641" spans="1:36" ht="16.5" thickTop="1" thickBot="1">
      <c r="A1641" s="105">
        <f>A1640+1</f>
        <v>204</v>
      </c>
      <c r="B1641" s="114" t="s">
        <v>5158</v>
      </c>
      <c r="C1641" s="107">
        <v>1942</v>
      </c>
      <c r="D1641" s="107"/>
      <c r="E1641" s="114" t="s">
        <v>94</v>
      </c>
      <c r="F1641" s="107">
        <v>5</v>
      </c>
      <c r="G1641" s="107">
        <v>3</v>
      </c>
      <c r="H1641" s="111">
        <v>2919.9</v>
      </c>
      <c r="I1641" s="111">
        <v>2193.1999999999998</v>
      </c>
      <c r="J1641" s="111">
        <v>2193.1999999999998</v>
      </c>
      <c r="K1641" s="241">
        <v>87</v>
      </c>
      <c r="L1641" s="110">
        <f t="shared" ref="L1641" si="471">SUM(M1641:P1641)</f>
        <v>24969816.84</v>
      </c>
      <c r="M1641" s="108"/>
      <c r="N1641" s="108"/>
      <c r="O1641" s="108"/>
      <c r="P1641" s="110">
        <f>'Форма 2'!C1641-M1641-N1641-O1641</f>
        <v>24969816.84</v>
      </c>
      <c r="Q1641" s="111">
        <f t="shared" ref="Q1641" si="472">L1641/I1641</f>
        <v>11385.10707641802</v>
      </c>
      <c r="R1641" s="111">
        <f t="shared" ref="R1641" si="473">Q1641</f>
        <v>11385.10707641802</v>
      </c>
      <c r="S1641" s="112" t="s">
        <v>1280</v>
      </c>
      <c r="T1641" s="107" t="s">
        <v>82</v>
      </c>
      <c r="U1641" s="219"/>
      <c r="V1641" s="153">
        <v>1</v>
      </c>
      <c r="W1641" s="153"/>
      <c r="X1641" s="153">
        <v>1</v>
      </c>
      <c r="Y1641" s="153">
        <v>1</v>
      </c>
      <c r="Z1641" s="153"/>
      <c r="AA1641" s="153"/>
      <c r="AB1641" s="86"/>
      <c r="AC1641" s="86"/>
      <c r="AD1641" s="153"/>
      <c r="AE1641" s="153">
        <v>1</v>
      </c>
      <c r="AF1641" s="153"/>
      <c r="AG1641" s="85"/>
      <c r="AH1641" s="153"/>
      <c r="AI1641" s="153"/>
      <c r="AJ1641" s="153"/>
    </row>
    <row r="1642" spans="1:36" ht="16.5" thickTop="1" thickBot="1">
      <c r="A1642" s="105">
        <f>A1641+1</f>
        <v>205</v>
      </c>
      <c r="B1642" s="114" t="s">
        <v>1694</v>
      </c>
      <c r="C1642" s="113">
        <v>1990</v>
      </c>
      <c r="D1642" s="107"/>
      <c r="E1642" s="114" t="s">
        <v>94</v>
      </c>
      <c r="F1642" s="107">
        <v>10</v>
      </c>
      <c r="G1642" s="107">
        <v>6</v>
      </c>
      <c r="H1642" s="111">
        <v>13957.3</v>
      </c>
      <c r="I1642" s="111">
        <v>13298.6</v>
      </c>
      <c r="J1642" s="111">
        <v>11985.2</v>
      </c>
      <c r="K1642" s="125">
        <v>483</v>
      </c>
      <c r="L1642" s="110">
        <f t="shared" si="466"/>
        <v>3894086.6999999997</v>
      </c>
      <c r="M1642" s="108"/>
      <c r="N1642" s="108"/>
      <c r="O1642" s="108"/>
      <c r="P1642" s="110">
        <f>'Форма 2'!C1642-M1642-N1642-O1642</f>
        <v>3894086.6999999997</v>
      </c>
      <c r="Q1642" s="111">
        <f t="shared" si="468"/>
        <v>292.81929676808085</v>
      </c>
      <c r="R1642" s="111">
        <f t="shared" si="469"/>
        <v>292.81929676808085</v>
      </c>
      <c r="S1642" s="112" t="s">
        <v>1280</v>
      </c>
      <c r="T1642" s="107" t="s">
        <v>92</v>
      </c>
      <c r="U1642" s="217"/>
      <c r="V1642" s="85"/>
      <c r="W1642" s="85"/>
      <c r="X1642" s="85"/>
      <c r="Y1642" s="85"/>
      <c r="Z1642" s="85"/>
      <c r="AA1642" s="85"/>
      <c r="AB1642" s="86"/>
      <c r="AC1642" s="86"/>
      <c r="AD1642" s="85"/>
      <c r="AE1642" s="85"/>
      <c r="AF1642" s="85">
        <v>1</v>
      </c>
      <c r="AG1642" s="85"/>
      <c r="AH1642" s="85"/>
      <c r="AI1642" s="85"/>
      <c r="AJ1642" s="85"/>
    </row>
    <row r="1643" spans="1:36" ht="16.5" thickTop="1" thickBot="1">
      <c r="A1643" s="105">
        <f t="shared" si="467"/>
        <v>206</v>
      </c>
      <c r="B1643" s="114" t="s">
        <v>1695</v>
      </c>
      <c r="C1643" s="113">
        <v>1965</v>
      </c>
      <c r="D1643" s="107"/>
      <c r="E1643" s="114" t="s">
        <v>94</v>
      </c>
      <c r="F1643" s="107">
        <v>5</v>
      </c>
      <c r="G1643" s="107">
        <v>6</v>
      </c>
      <c r="H1643" s="111">
        <v>4880.5</v>
      </c>
      <c r="I1643" s="111">
        <v>4700.25</v>
      </c>
      <c r="J1643" s="111">
        <v>4700.25</v>
      </c>
      <c r="K1643" s="125">
        <v>132</v>
      </c>
      <c r="L1643" s="110">
        <f t="shared" si="466"/>
        <v>21979429.360000003</v>
      </c>
      <c r="M1643" s="108"/>
      <c r="N1643" s="108"/>
      <c r="O1643" s="108"/>
      <c r="P1643" s="110">
        <f>'Форма 2'!C1643-M1643-N1643-O1643</f>
        <v>21979429.360000003</v>
      </c>
      <c r="Q1643" s="111">
        <f t="shared" si="468"/>
        <v>4676.2255965108243</v>
      </c>
      <c r="R1643" s="111">
        <f t="shared" si="469"/>
        <v>4676.2255965108243</v>
      </c>
      <c r="S1643" s="112" t="s">
        <v>1280</v>
      </c>
      <c r="T1643" s="105" t="s">
        <v>82</v>
      </c>
      <c r="U1643" s="217"/>
      <c r="V1643" s="85"/>
      <c r="W1643" s="85"/>
      <c r="X1643" s="85"/>
      <c r="Y1643" s="85"/>
      <c r="Z1643" s="85"/>
      <c r="AA1643" s="85"/>
      <c r="AB1643" s="86"/>
      <c r="AC1643" s="86"/>
      <c r="AD1643" s="85">
        <v>1</v>
      </c>
      <c r="AE1643" s="85"/>
      <c r="AF1643" s="85"/>
      <c r="AG1643" s="85"/>
      <c r="AH1643" s="85"/>
      <c r="AI1643" s="85"/>
      <c r="AJ1643" s="85"/>
    </row>
    <row r="1644" spans="1:36" ht="16.5" thickTop="1" thickBot="1">
      <c r="A1644" s="105">
        <f t="shared" si="467"/>
        <v>207</v>
      </c>
      <c r="B1644" s="114" t="s">
        <v>1696</v>
      </c>
      <c r="C1644" s="113">
        <v>1985</v>
      </c>
      <c r="D1644" s="107"/>
      <c r="E1644" s="114" t="s">
        <v>239</v>
      </c>
      <c r="F1644" s="107">
        <v>10</v>
      </c>
      <c r="G1644" s="107">
        <v>5</v>
      </c>
      <c r="H1644" s="111">
        <v>12624.6</v>
      </c>
      <c r="I1644" s="111">
        <v>10839.1</v>
      </c>
      <c r="J1644" s="111">
        <v>10839.1</v>
      </c>
      <c r="K1644" s="125">
        <v>494</v>
      </c>
      <c r="L1644" s="110">
        <f t="shared" si="466"/>
        <v>19651584</v>
      </c>
      <c r="M1644" s="108"/>
      <c r="N1644" s="108"/>
      <c r="O1644" s="108"/>
      <c r="P1644" s="110">
        <f>'Форма 2'!C1644-M1644-N1644-O1644</f>
        <v>19651584</v>
      </c>
      <c r="Q1644" s="111">
        <f t="shared" si="468"/>
        <v>1813.0272808628022</v>
      </c>
      <c r="R1644" s="111">
        <f t="shared" si="469"/>
        <v>1813.0272808628022</v>
      </c>
      <c r="S1644" s="112" t="s">
        <v>1280</v>
      </c>
      <c r="T1644" s="107" t="s">
        <v>92</v>
      </c>
      <c r="U1644" s="217"/>
      <c r="V1644" s="85"/>
      <c r="W1644" s="85"/>
      <c r="X1644" s="85"/>
      <c r="Y1644" s="85"/>
      <c r="Z1644" s="172"/>
      <c r="AA1644" s="172"/>
      <c r="AB1644" s="177">
        <v>5</v>
      </c>
      <c r="AC1644" s="154">
        <f>3930316.8*AB1644</f>
        <v>19651584</v>
      </c>
      <c r="AD1644" s="85"/>
      <c r="AE1644" s="85"/>
      <c r="AF1644" s="85"/>
      <c r="AG1644" s="166"/>
      <c r="AH1644" s="85"/>
      <c r="AI1644" s="85"/>
      <c r="AJ1644" s="85"/>
    </row>
    <row r="1645" spans="1:36" ht="16.5" thickTop="1" thickBot="1">
      <c r="A1645" s="105">
        <f t="shared" si="467"/>
        <v>208</v>
      </c>
      <c r="B1645" s="114" t="s">
        <v>1697</v>
      </c>
      <c r="C1645" s="113">
        <v>1965</v>
      </c>
      <c r="D1645" s="107"/>
      <c r="E1645" s="114" t="s">
        <v>239</v>
      </c>
      <c r="F1645" s="107">
        <v>5</v>
      </c>
      <c r="G1645" s="107">
        <v>4</v>
      </c>
      <c r="H1645" s="111">
        <v>3030.1</v>
      </c>
      <c r="I1645" s="111">
        <v>2675.6</v>
      </c>
      <c r="J1645" s="111">
        <v>2675.6</v>
      </c>
      <c r="K1645" s="125">
        <v>151</v>
      </c>
      <c r="L1645" s="110">
        <f t="shared" si="466"/>
        <v>14794039.035999998</v>
      </c>
      <c r="M1645" s="108"/>
      <c r="N1645" s="108"/>
      <c r="O1645" s="108"/>
      <c r="P1645" s="110">
        <f>'Форма 2'!C1645-M1645-N1645-O1645</f>
        <v>14794039.035999998</v>
      </c>
      <c r="Q1645" s="111">
        <f t="shared" si="468"/>
        <v>5529.2416788757655</v>
      </c>
      <c r="R1645" s="111">
        <f t="shared" si="469"/>
        <v>5529.2416788757655</v>
      </c>
      <c r="S1645" s="112" t="s">
        <v>1280</v>
      </c>
      <c r="T1645" s="107" t="s">
        <v>92</v>
      </c>
      <c r="U1645" s="217"/>
      <c r="V1645" s="85"/>
      <c r="W1645" s="85"/>
      <c r="X1645" s="85"/>
      <c r="Y1645" s="85"/>
      <c r="Z1645" s="85"/>
      <c r="AA1645" s="85"/>
      <c r="AB1645" s="86"/>
      <c r="AC1645" s="86"/>
      <c r="AD1645" s="85"/>
      <c r="AE1645" s="85">
        <v>1</v>
      </c>
      <c r="AF1645" s="85"/>
      <c r="AG1645" s="85"/>
      <c r="AH1645" s="85"/>
      <c r="AI1645" s="85"/>
      <c r="AJ1645" s="85"/>
    </row>
    <row r="1646" spans="1:36" ht="16.5" thickTop="1" thickBot="1">
      <c r="A1646" s="105">
        <f t="shared" si="467"/>
        <v>209</v>
      </c>
      <c r="B1646" s="114" t="s">
        <v>1698</v>
      </c>
      <c r="C1646" s="113">
        <v>1971</v>
      </c>
      <c r="D1646" s="107">
        <v>2009</v>
      </c>
      <c r="E1646" s="114" t="s">
        <v>94</v>
      </c>
      <c r="F1646" s="107">
        <v>5</v>
      </c>
      <c r="G1646" s="107">
        <v>8</v>
      </c>
      <c r="H1646" s="111">
        <v>6123.8</v>
      </c>
      <c r="I1646" s="111">
        <v>5943.55</v>
      </c>
      <c r="J1646" s="111">
        <v>5828.05</v>
      </c>
      <c r="K1646" s="125">
        <v>330</v>
      </c>
      <c r="L1646" s="110">
        <f t="shared" si="466"/>
        <v>62474946.362000003</v>
      </c>
      <c r="M1646" s="108"/>
      <c r="N1646" s="108"/>
      <c r="O1646" s="108"/>
      <c r="P1646" s="110">
        <f>'Форма 2'!C1646-M1646-N1646-O1646</f>
        <v>62474946.362000003</v>
      </c>
      <c r="Q1646" s="111">
        <f t="shared" si="468"/>
        <v>10511.385680611756</v>
      </c>
      <c r="R1646" s="111">
        <f t="shared" si="469"/>
        <v>10511.385680611756</v>
      </c>
      <c r="S1646" s="112" t="s">
        <v>1280</v>
      </c>
      <c r="T1646" s="107" t="s">
        <v>92</v>
      </c>
      <c r="U1646" s="217"/>
      <c r="V1646" s="85"/>
      <c r="W1646" s="85"/>
      <c r="X1646" s="85"/>
      <c r="Y1646" s="85"/>
      <c r="Z1646" s="85"/>
      <c r="AA1646" s="85"/>
      <c r="AB1646" s="86"/>
      <c r="AC1646" s="86"/>
      <c r="AD1646" s="85">
        <v>1</v>
      </c>
      <c r="AE1646" s="85">
        <v>1</v>
      </c>
      <c r="AF1646" s="85">
        <v>1</v>
      </c>
      <c r="AG1646" s="85"/>
      <c r="AH1646" s="85"/>
      <c r="AI1646" s="85"/>
      <c r="AJ1646" s="85"/>
    </row>
    <row r="1647" spans="1:36" ht="16.5" thickTop="1" thickBot="1">
      <c r="A1647" s="105">
        <f t="shared" si="467"/>
        <v>210</v>
      </c>
      <c r="B1647" s="114" t="s">
        <v>1699</v>
      </c>
      <c r="C1647" s="113">
        <v>1987</v>
      </c>
      <c r="D1647" s="107"/>
      <c r="E1647" s="114" t="s">
        <v>239</v>
      </c>
      <c r="F1647" s="107">
        <v>9</v>
      </c>
      <c r="G1647" s="107">
        <v>1</v>
      </c>
      <c r="H1647" s="111">
        <v>2863</v>
      </c>
      <c r="I1647" s="111">
        <v>2744</v>
      </c>
      <c r="J1647" s="111">
        <v>2744</v>
      </c>
      <c r="K1647" s="125">
        <v>132</v>
      </c>
      <c r="L1647" s="110">
        <f t="shared" si="466"/>
        <v>4453507.07</v>
      </c>
      <c r="M1647" s="108"/>
      <c r="N1647" s="108"/>
      <c r="O1647" s="108"/>
      <c r="P1647" s="110">
        <f>'Форма 2'!C1647-M1647-N1647-O1647</f>
        <v>4453507.07</v>
      </c>
      <c r="Q1647" s="111">
        <f t="shared" si="468"/>
        <v>1622.9982033527697</v>
      </c>
      <c r="R1647" s="111">
        <f t="shared" si="469"/>
        <v>1622.9982033527697</v>
      </c>
      <c r="S1647" s="112" t="s">
        <v>1280</v>
      </c>
      <c r="T1647" s="107" t="s">
        <v>92</v>
      </c>
      <c r="U1647" s="217"/>
      <c r="V1647" s="85"/>
      <c r="W1647" s="85"/>
      <c r="X1647" s="85"/>
      <c r="Y1647" s="85"/>
      <c r="Z1647" s="85"/>
      <c r="AA1647" s="85"/>
      <c r="AB1647" s="168">
        <v>1</v>
      </c>
      <c r="AC1647" s="86">
        <f>2778508.92*AB1647</f>
        <v>2778508.92</v>
      </c>
      <c r="AD1647" s="85"/>
      <c r="AE1647" s="85"/>
      <c r="AF1647" s="85"/>
      <c r="AG1647" s="85"/>
      <c r="AH1647" s="85">
        <v>1</v>
      </c>
      <c r="AI1647" s="85"/>
      <c r="AJ1647" s="85">
        <v>1</v>
      </c>
    </row>
    <row r="1648" spans="1:36" ht="16.5" thickTop="1" thickBot="1">
      <c r="A1648" s="105">
        <f t="shared" si="467"/>
        <v>211</v>
      </c>
      <c r="B1648" s="114" t="s">
        <v>1700</v>
      </c>
      <c r="C1648" s="113">
        <v>1962</v>
      </c>
      <c r="D1648" s="107"/>
      <c r="E1648" s="114" t="s">
        <v>239</v>
      </c>
      <c r="F1648" s="107">
        <v>5</v>
      </c>
      <c r="G1648" s="107">
        <v>4</v>
      </c>
      <c r="H1648" s="111">
        <v>3612.5</v>
      </c>
      <c r="I1648" s="111">
        <v>3600</v>
      </c>
      <c r="J1648" s="111">
        <v>3600</v>
      </c>
      <c r="K1648" s="125">
        <v>77</v>
      </c>
      <c r="L1648" s="110">
        <f t="shared" si="466"/>
        <v>33045994</v>
      </c>
      <c r="M1648" s="108"/>
      <c r="N1648" s="108"/>
      <c r="O1648" s="108"/>
      <c r="P1648" s="110">
        <f>'Форма 2'!C1648-M1648-N1648-O1648</f>
        <v>33045994</v>
      </c>
      <c r="Q1648" s="111">
        <f t="shared" si="468"/>
        <v>9179.4427777777782</v>
      </c>
      <c r="R1648" s="111">
        <f t="shared" si="469"/>
        <v>9179.4427777777782</v>
      </c>
      <c r="S1648" s="112" t="s">
        <v>1280</v>
      </c>
      <c r="T1648" s="105" t="s">
        <v>92</v>
      </c>
      <c r="U1648" s="217">
        <v>1</v>
      </c>
      <c r="V1648" s="85">
        <v>1</v>
      </c>
      <c r="W1648" s="85"/>
      <c r="X1648" s="85">
        <v>1</v>
      </c>
      <c r="Y1648" s="85">
        <v>1</v>
      </c>
      <c r="Z1648" s="85">
        <v>1</v>
      </c>
      <c r="AA1648" s="85"/>
      <c r="AB1648" s="86"/>
      <c r="AC1648" s="86"/>
      <c r="AD1648" s="85">
        <v>1</v>
      </c>
      <c r="AE1648" s="85"/>
      <c r="AF1648" s="85"/>
      <c r="AG1648" s="85"/>
      <c r="AH1648" s="85"/>
      <c r="AI1648" s="85"/>
      <c r="AJ1648" s="85"/>
    </row>
    <row r="1649" spans="1:36" ht="16.5" thickTop="1" thickBot="1">
      <c r="A1649" s="105">
        <f t="shared" si="467"/>
        <v>212</v>
      </c>
      <c r="B1649" s="114" t="s">
        <v>721</v>
      </c>
      <c r="C1649" s="113">
        <v>1962</v>
      </c>
      <c r="D1649" s="107">
        <v>2008</v>
      </c>
      <c r="E1649" s="114" t="s">
        <v>239</v>
      </c>
      <c r="F1649" s="107">
        <v>5</v>
      </c>
      <c r="G1649" s="107">
        <v>4</v>
      </c>
      <c r="H1649" s="111">
        <v>3609.59</v>
      </c>
      <c r="I1649" s="111">
        <v>3608.39</v>
      </c>
      <c r="J1649" s="111">
        <v>3608.39</v>
      </c>
      <c r="K1649" s="125">
        <v>188</v>
      </c>
      <c r="L1649" s="110">
        <f t="shared" si="466"/>
        <v>1173477.709</v>
      </c>
      <c r="M1649" s="108"/>
      <c r="N1649" s="108"/>
      <c r="O1649" s="108"/>
      <c r="P1649" s="110">
        <f>'Форма 2'!C1649-M1649-N1649-O1649</f>
        <v>1173477.709</v>
      </c>
      <c r="Q1649" s="111">
        <f t="shared" si="468"/>
        <v>325.20811469935347</v>
      </c>
      <c r="R1649" s="111">
        <f t="shared" si="469"/>
        <v>325.20811469935347</v>
      </c>
      <c r="S1649" s="112" t="s">
        <v>1280</v>
      </c>
      <c r="T1649" s="107" t="s">
        <v>92</v>
      </c>
      <c r="U1649" s="217"/>
      <c r="V1649" s="85"/>
      <c r="W1649" s="85"/>
      <c r="X1649" s="85">
        <v>1</v>
      </c>
      <c r="Y1649" s="85"/>
      <c r="Z1649" s="85"/>
      <c r="AA1649" s="85"/>
      <c r="AB1649" s="86"/>
      <c r="AC1649" s="86"/>
      <c r="AD1649" s="85"/>
      <c r="AE1649" s="85"/>
      <c r="AF1649" s="85"/>
      <c r="AG1649" s="85"/>
      <c r="AH1649" s="85"/>
      <c r="AI1649" s="85"/>
      <c r="AJ1649" s="85"/>
    </row>
    <row r="1650" spans="1:36" ht="16.5" thickTop="1" thickBot="1">
      <c r="A1650" s="105">
        <f t="shared" si="467"/>
        <v>213</v>
      </c>
      <c r="B1650" s="114" t="s">
        <v>1701</v>
      </c>
      <c r="C1650" s="113">
        <v>1963</v>
      </c>
      <c r="D1650" s="107"/>
      <c r="E1650" s="114" t="s">
        <v>239</v>
      </c>
      <c r="F1650" s="107">
        <v>5</v>
      </c>
      <c r="G1650" s="107">
        <v>4</v>
      </c>
      <c r="H1650" s="111">
        <v>3518.1</v>
      </c>
      <c r="I1650" s="111">
        <v>3517.6</v>
      </c>
      <c r="J1650" s="111">
        <v>3517.6</v>
      </c>
      <c r="K1650" s="125">
        <v>160</v>
      </c>
      <c r="L1650" s="110">
        <f t="shared" si="466"/>
        <v>15843833.712000001</v>
      </c>
      <c r="M1650" s="108"/>
      <c r="N1650" s="108"/>
      <c r="O1650" s="108"/>
      <c r="P1650" s="110">
        <f>'Форма 2'!C1650-M1650-N1650-O1650</f>
        <v>15843833.712000001</v>
      </c>
      <c r="Q1650" s="111">
        <f t="shared" si="468"/>
        <v>4504.1601410052317</v>
      </c>
      <c r="R1650" s="111">
        <f t="shared" si="469"/>
        <v>4504.1601410052317</v>
      </c>
      <c r="S1650" s="112" t="s">
        <v>1280</v>
      </c>
      <c r="T1650" s="107" t="s">
        <v>92</v>
      </c>
      <c r="U1650" s="217"/>
      <c r="V1650" s="85"/>
      <c r="W1650" s="85"/>
      <c r="X1650" s="85"/>
      <c r="Y1650" s="85"/>
      <c r="Z1650" s="85"/>
      <c r="AA1650" s="85"/>
      <c r="AB1650" s="86"/>
      <c r="AC1650" s="86"/>
      <c r="AD1650" s="85">
        <v>1</v>
      </c>
      <c r="AE1650" s="85"/>
      <c r="AF1650" s="85"/>
      <c r="AG1650" s="85"/>
      <c r="AH1650" s="85"/>
      <c r="AI1650" s="85"/>
      <c r="AJ1650" s="85"/>
    </row>
    <row r="1651" spans="1:36" ht="16.5" thickTop="1" thickBot="1">
      <c r="A1651" s="105">
        <f t="shared" si="467"/>
        <v>214</v>
      </c>
      <c r="B1651" s="114" t="s">
        <v>1702</v>
      </c>
      <c r="C1651" s="113">
        <v>1963</v>
      </c>
      <c r="D1651" s="107"/>
      <c r="E1651" s="114" t="s">
        <v>94</v>
      </c>
      <c r="F1651" s="107">
        <v>5</v>
      </c>
      <c r="G1651" s="107">
        <v>3</v>
      </c>
      <c r="H1651" s="111">
        <v>3532.4</v>
      </c>
      <c r="I1651" s="111">
        <v>1994</v>
      </c>
      <c r="J1651" s="111">
        <v>1694</v>
      </c>
      <c r="K1651" s="125">
        <v>134</v>
      </c>
      <c r="L1651" s="110">
        <f t="shared" si="466"/>
        <v>15908234.048000002</v>
      </c>
      <c r="M1651" s="108"/>
      <c r="N1651" s="108"/>
      <c r="O1651" s="108"/>
      <c r="P1651" s="110">
        <f>'Форма 2'!C1651-M1651-N1651-O1651</f>
        <v>15908234.048000002</v>
      </c>
      <c r="Q1651" s="111">
        <f t="shared" si="468"/>
        <v>7978.0511775325986</v>
      </c>
      <c r="R1651" s="111">
        <f t="shared" si="469"/>
        <v>7978.0511775325986</v>
      </c>
      <c r="S1651" s="112" t="s">
        <v>1280</v>
      </c>
      <c r="T1651" s="107" t="s">
        <v>92</v>
      </c>
      <c r="U1651" s="217"/>
      <c r="V1651" s="85"/>
      <c r="W1651" s="85"/>
      <c r="X1651" s="85"/>
      <c r="Y1651" s="85"/>
      <c r="Z1651" s="85"/>
      <c r="AA1651" s="85"/>
      <c r="AB1651" s="86"/>
      <c r="AC1651" s="86"/>
      <c r="AD1651" s="85">
        <v>1</v>
      </c>
      <c r="AE1651" s="85"/>
      <c r="AF1651" s="85"/>
      <c r="AG1651" s="85"/>
      <c r="AH1651" s="85"/>
      <c r="AI1651" s="85"/>
      <c r="AJ1651" s="85"/>
    </row>
    <row r="1652" spans="1:36" ht="16.5" thickTop="1" thickBot="1">
      <c r="A1652" s="105">
        <f t="shared" si="467"/>
        <v>215</v>
      </c>
      <c r="B1652" s="114" t="s">
        <v>1704</v>
      </c>
      <c r="C1652" s="113">
        <v>2007</v>
      </c>
      <c r="D1652" s="107"/>
      <c r="E1652" s="114" t="s">
        <v>94</v>
      </c>
      <c r="F1652" s="107">
        <v>10</v>
      </c>
      <c r="G1652" s="107">
        <v>1</v>
      </c>
      <c r="H1652" s="111">
        <v>3766</v>
      </c>
      <c r="I1652" s="111">
        <v>3236.8</v>
      </c>
      <c r="J1652" s="111">
        <v>3236.8</v>
      </c>
      <c r="K1652" s="125">
        <v>201</v>
      </c>
      <c r="L1652" s="110">
        <f t="shared" si="466"/>
        <v>1288273.28</v>
      </c>
      <c r="M1652" s="108"/>
      <c r="N1652" s="108"/>
      <c r="O1652" s="108"/>
      <c r="P1652" s="110">
        <f>'Форма 2'!C1652-M1652-N1652-O1652</f>
        <v>1288273.28</v>
      </c>
      <c r="Q1652" s="111">
        <f>L1652/I1652</f>
        <v>398.00830449826987</v>
      </c>
      <c r="R1652" s="111">
        <f>Q1652</f>
        <v>398.00830449826987</v>
      </c>
      <c r="S1652" s="112" t="s">
        <v>1280</v>
      </c>
      <c r="T1652" s="107" t="s">
        <v>92</v>
      </c>
      <c r="U1652" s="217"/>
      <c r="V1652" s="85"/>
      <c r="W1652" s="85"/>
      <c r="X1652" s="85">
        <v>1</v>
      </c>
      <c r="Y1652" s="85"/>
      <c r="Z1652" s="85"/>
      <c r="AA1652" s="85"/>
      <c r="AB1652" s="86"/>
      <c r="AC1652" s="86"/>
      <c r="AD1652" s="85"/>
      <c r="AE1652" s="85"/>
      <c r="AF1652" s="85"/>
      <c r="AG1652" s="85"/>
      <c r="AH1652" s="85"/>
      <c r="AI1652" s="85"/>
      <c r="AJ1652" s="85"/>
    </row>
    <row r="1653" spans="1:36" ht="16.5" thickTop="1" thickBot="1">
      <c r="A1653" s="105">
        <f t="shared" si="467"/>
        <v>216</v>
      </c>
      <c r="B1653" s="114" t="s">
        <v>1705</v>
      </c>
      <c r="C1653" s="113">
        <v>1980</v>
      </c>
      <c r="D1653" s="107"/>
      <c r="E1653" s="114" t="s">
        <v>91</v>
      </c>
      <c r="F1653" s="107">
        <v>9</v>
      </c>
      <c r="G1653" s="107">
        <v>4</v>
      </c>
      <c r="H1653" s="111">
        <v>7623.5</v>
      </c>
      <c r="I1653" s="111">
        <v>5215.5</v>
      </c>
      <c r="J1653" s="111">
        <v>5215.5</v>
      </c>
      <c r="K1653" s="125">
        <v>349</v>
      </c>
      <c r="L1653" s="110">
        <f t="shared" si="466"/>
        <v>14687053.925000001</v>
      </c>
      <c r="M1653" s="108"/>
      <c r="N1653" s="108"/>
      <c r="O1653" s="108"/>
      <c r="P1653" s="110">
        <f>'Форма 2'!C1653-M1653-N1653-O1653</f>
        <v>14687053.925000001</v>
      </c>
      <c r="Q1653" s="111">
        <f>L1653/I1653</f>
        <v>2816.0394832710194</v>
      </c>
      <c r="R1653" s="111">
        <f>Q1653</f>
        <v>2816.0394832710194</v>
      </c>
      <c r="S1653" s="112" t="s">
        <v>1280</v>
      </c>
      <c r="T1653" s="107" t="s">
        <v>92</v>
      </c>
      <c r="U1653" s="217"/>
      <c r="V1653" s="85"/>
      <c r="W1653" s="85"/>
      <c r="X1653" s="85">
        <v>1</v>
      </c>
      <c r="Y1653" s="85">
        <v>1</v>
      </c>
      <c r="Z1653" s="85">
        <v>1</v>
      </c>
      <c r="AA1653" s="85"/>
      <c r="AB1653" s="86"/>
      <c r="AC1653" s="86"/>
      <c r="AD1653" s="85"/>
      <c r="AE1653" s="85"/>
      <c r="AF1653" s="85"/>
      <c r="AG1653" s="85"/>
      <c r="AH1653" s="85"/>
      <c r="AI1653" s="85"/>
      <c r="AJ1653" s="85"/>
    </row>
    <row r="1654" spans="1:36" ht="16.5" thickTop="1" thickBot="1">
      <c r="A1654" s="105">
        <f t="shared" si="467"/>
        <v>217</v>
      </c>
      <c r="B1654" s="114" t="s">
        <v>5177</v>
      </c>
      <c r="C1654" s="107">
        <v>1993</v>
      </c>
      <c r="D1654" s="107"/>
      <c r="E1654" s="114" t="s">
        <v>94</v>
      </c>
      <c r="F1654" s="107">
        <v>10</v>
      </c>
      <c r="G1654" s="107">
        <v>2</v>
      </c>
      <c r="H1654" s="111">
        <v>4814.8</v>
      </c>
      <c r="I1654" s="111">
        <v>4481.7</v>
      </c>
      <c r="J1654" s="111">
        <v>4311.3953999999994</v>
      </c>
      <c r="K1654" s="241">
        <v>161</v>
      </c>
      <c r="L1654" s="110">
        <f t="shared" si="466"/>
        <v>7860633.5999999996</v>
      </c>
      <c r="M1654" s="108"/>
      <c r="N1654" s="108"/>
      <c r="O1654" s="108"/>
      <c r="P1654" s="110">
        <f>'Форма 2'!C1654-M1654-N1654-O1654</f>
        <v>7860633.5999999996</v>
      </c>
      <c r="Q1654" s="111">
        <f t="shared" ref="Q1654" si="474">L1654/I1654</f>
        <v>1753.9401566369904</v>
      </c>
      <c r="R1654" s="111">
        <f t="shared" ref="R1654" si="475">Q1654</f>
        <v>1753.9401566369904</v>
      </c>
      <c r="S1654" s="112" t="s">
        <v>1280</v>
      </c>
      <c r="T1654" s="107" t="s">
        <v>82</v>
      </c>
      <c r="U1654" s="219"/>
      <c r="V1654" s="153"/>
      <c r="W1654" s="153"/>
      <c r="X1654" s="153"/>
      <c r="Y1654" s="153"/>
      <c r="Z1654" s="153"/>
      <c r="AA1654" s="153"/>
      <c r="AB1654" s="86">
        <v>2</v>
      </c>
      <c r="AC1654" s="86">
        <f>3930316.8*AB1654</f>
        <v>7860633.5999999996</v>
      </c>
      <c r="AD1654" s="153"/>
      <c r="AE1654" s="153"/>
      <c r="AF1654" s="153"/>
      <c r="AG1654" s="85"/>
      <c r="AH1654" s="153"/>
      <c r="AI1654" s="153"/>
      <c r="AJ1654" s="153"/>
    </row>
    <row r="1655" spans="1:36" ht="16.5" thickTop="1" thickBot="1">
      <c r="A1655" s="105">
        <f t="shared" si="467"/>
        <v>218</v>
      </c>
      <c r="B1655" s="114" t="s">
        <v>5116</v>
      </c>
      <c r="C1655" s="107">
        <v>1969</v>
      </c>
      <c r="D1655" s="107"/>
      <c r="E1655" s="114" t="s">
        <v>91</v>
      </c>
      <c r="F1655" s="107">
        <v>5</v>
      </c>
      <c r="G1655" s="107">
        <v>3</v>
      </c>
      <c r="H1655" s="111">
        <v>6115.7</v>
      </c>
      <c r="I1655" s="111">
        <v>5774.7900000000009</v>
      </c>
      <c r="J1655" s="111">
        <v>5774.7900000000009</v>
      </c>
      <c r="K1655" s="241">
        <v>274</v>
      </c>
      <c r="L1655" s="110">
        <f t="shared" ref="L1655" si="476">SUM(M1655:P1655)</f>
        <v>86394475.718999997</v>
      </c>
      <c r="M1655" s="108"/>
      <c r="N1655" s="108"/>
      <c r="O1655" s="108"/>
      <c r="P1655" s="110">
        <f>'Форма 2'!C1655-M1655-N1655-O1655</f>
        <v>86394475.718999997</v>
      </c>
      <c r="Q1655" s="111">
        <f t="shared" ref="Q1655" si="477">L1655/I1655</f>
        <v>14960.626398362536</v>
      </c>
      <c r="R1655" s="111">
        <f t="shared" ref="R1655" si="478">Q1655</f>
        <v>14960.626398362536</v>
      </c>
      <c r="S1655" s="112" t="s">
        <v>1280</v>
      </c>
      <c r="T1655" s="107" t="s">
        <v>82</v>
      </c>
      <c r="U1655" s="219"/>
      <c r="V1655" s="153"/>
      <c r="W1655" s="153"/>
      <c r="X1655" s="153"/>
      <c r="Y1655" s="153"/>
      <c r="Z1655" s="153"/>
      <c r="AA1655" s="153"/>
      <c r="AB1655" s="86"/>
      <c r="AC1655" s="86"/>
      <c r="AD1655" s="153">
        <v>1</v>
      </c>
      <c r="AE1655" s="153">
        <v>2</v>
      </c>
      <c r="AF1655" s="153">
        <v>1</v>
      </c>
      <c r="AG1655" s="85"/>
      <c r="AH1655" s="153">
        <v>1</v>
      </c>
      <c r="AI1655" s="153"/>
      <c r="AJ1655" s="153"/>
    </row>
    <row r="1656" spans="1:36" ht="16.5" thickTop="1" thickBot="1">
      <c r="A1656" s="105">
        <f t="shared" si="467"/>
        <v>219</v>
      </c>
      <c r="B1656" s="114" t="s">
        <v>5117</v>
      </c>
      <c r="C1656" s="107">
        <v>1968</v>
      </c>
      <c r="D1656" s="107"/>
      <c r="E1656" s="114" t="s">
        <v>94</v>
      </c>
      <c r="F1656" s="107">
        <v>5</v>
      </c>
      <c r="G1656" s="107">
        <v>2</v>
      </c>
      <c r="H1656" s="111">
        <v>6417.8</v>
      </c>
      <c r="I1656" s="111">
        <v>5957.1</v>
      </c>
      <c r="J1656" s="111">
        <v>5599.674</v>
      </c>
      <c r="K1656" s="241">
        <v>205</v>
      </c>
      <c r="L1656" s="110">
        <f t="shared" ref="L1656" si="479">SUM(M1656:P1656)</f>
        <v>90662142.726000011</v>
      </c>
      <c r="M1656" s="108"/>
      <c r="N1656" s="108"/>
      <c r="O1656" s="108"/>
      <c r="P1656" s="110">
        <f>'Форма 2'!C1656-M1656-N1656-O1656</f>
        <v>90662142.726000011</v>
      </c>
      <c r="Q1656" s="111">
        <f t="shared" ref="Q1656" si="480">L1656/I1656</f>
        <v>15219.174216649042</v>
      </c>
      <c r="R1656" s="111">
        <f t="shared" ref="R1656" si="481">Q1656</f>
        <v>15219.174216649042</v>
      </c>
      <c r="S1656" s="112" t="s">
        <v>1280</v>
      </c>
      <c r="T1656" s="107" t="s">
        <v>82</v>
      </c>
      <c r="U1656" s="219"/>
      <c r="V1656" s="153"/>
      <c r="W1656" s="153"/>
      <c r="X1656" s="153"/>
      <c r="Y1656" s="153"/>
      <c r="Z1656" s="153"/>
      <c r="AA1656" s="153"/>
      <c r="AB1656" s="86"/>
      <c r="AC1656" s="86"/>
      <c r="AD1656" s="153">
        <v>1</v>
      </c>
      <c r="AE1656" s="153">
        <v>2</v>
      </c>
      <c r="AF1656" s="153">
        <v>1</v>
      </c>
      <c r="AG1656" s="85"/>
      <c r="AH1656" s="153">
        <v>1</v>
      </c>
      <c r="AI1656" s="153"/>
      <c r="AJ1656" s="153"/>
    </row>
    <row r="1657" spans="1:36" ht="16.5" thickTop="1" thickBot="1">
      <c r="A1657" s="105">
        <f t="shared" si="467"/>
        <v>220</v>
      </c>
      <c r="B1657" s="114" t="s">
        <v>5118</v>
      </c>
      <c r="C1657" s="107">
        <v>1970</v>
      </c>
      <c r="D1657" s="107"/>
      <c r="E1657" s="114" t="s">
        <v>94</v>
      </c>
      <c r="F1657" s="107">
        <v>5</v>
      </c>
      <c r="G1657" s="107">
        <v>2</v>
      </c>
      <c r="H1657" s="111">
        <v>6676.2</v>
      </c>
      <c r="I1657" s="111">
        <v>5631.2</v>
      </c>
      <c r="J1657" s="111">
        <v>5518.576</v>
      </c>
      <c r="K1657" s="241">
        <v>318</v>
      </c>
      <c r="L1657" s="110">
        <f t="shared" ref="L1657:L1658" si="482">SUM(M1657:P1657)</f>
        <v>94312474.254000008</v>
      </c>
      <c r="M1657" s="108"/>
      <c r="N1657" s="108"/>
      <c r="O1657" s="108"/>
      <c r="P1657" s="110">
        <f>'Форма 2'!C1657-M1657-N1657-O1657</f>
        <v>94312474.254000008</v>
      </c>
      <c r="Q1657" s="111">
        <f t="shared" ref="Q1657:Q1658" si="483">L1657/I1657</f>
        <v>16748.201849339395</v>
      </c>
      <c r="R1657" s="111">
        <f t="shared" ref="R1657:R1658" si="484">Q1657</f>
        <v>16748.201849339395</v>
      </c>
      <c r="S1657" s="112" t="s">
        <v>1280</v>
      </c>
      <c r="T1657" s="107" t="s">
        <v>82</v>
      </c>
      <c r="U1657" s="219"/>
      <c r="V1657" s="153"/>
      <c r="W1657" s="153"/>
      <c r="X1657" s="153"/>
      <c r="Y1657" s="153"/>
      <c r="Z1657" s="153"/>
      <c r="AA1657" s="153"/>
      <c r="AB1657" s="86"/>
      <c r="AC1657" s="86"/>
      <c r="AD1657" s="153">
        <v>1</v>
      </c>
      <c r="AE1657" s="153">
        <v>2</v>
      </c>
      <c r="AF1657" s="153">
        <v>1</v>
      </c>
      <c r="AG1657" s="85"/>
      <c r="AH1657" s="153">
        <v>1</v>
      </c>
      <c r="AI1657" s="153"/>
      <c r="AJ1657" s="153"/>
    </row>
    <row r="1658" spans="1:36" ht="16.5" thickTop="1" thickBot="1">
      <c r="A1658" s="105">
        <f t="shared" si="467"/>
        <v>221</v>
      </c>
      <c r="B1658" s="114" t="s">
        <v>5119</v>
      </c>
      <c r="C1658" s="107">
        <v>1992</v>
      </c>
      <c r="D1658" s="107"/>
      <c r="E1658" s="114" t="s">
        <v>91</v>
      </c>
      <c r="F1658" s="107">
        <v>10</v>
      </c>
      <c r="G1658" s="107">
        <v>6</v>
      </c>
      <c r="H1658" s="111">
        <v>15525.9</v>
      </c>
      <c r="I1658" s="111">
        <v>13393.6</v>
      </c>
      <c r="J1658" s="111">
        <v>13393.6</v>
      </c>
      <c r="K1658" s="241">
        <v>510</v>
      </c>
      <c r="L1658" s="110">
        <f t="shared" si="482"/>
        <v>281835607.59900004</v>
      </c>
      <c r="M1658" s="108"/>
      <c r="N1658" s="108"/>
      <c r="O1658" s="108"/>
      <c r="P1658" s="110">
        <f>'Форма 2'!C1658-M1658-N1658-O1658</f>
        <v>281835607.59900004</v>
      </c>
      <c r="Q1658" s="111">
        <f t="shared" si="483"/>
        <v>21042.55820683013</v>
      </c>
      <c r="R1658" s="111">
        <f t="shared" si="484"/>
        <v>21042.55820683013</v>
      </c>
      <c r="S1658" s="112" t="s">
        <v>1280</v>
      </c>
      <c r="T1658" s="107" t="s">
        <v>82</v>
      </c>
      <c r="U1658" s="219"/>
      <c r="V1658" s="153"/>
      <c r="W1658" s="153"/>
      <c r="X1658" s="153"/>
      <c r="Y1658" s="153"/>
      <c r="Z1658" s="153"/>
      <c r="AA1658" s="153"/>
      <c r="AB1658" s="86"/>
      <c r="AC1658" s="86"/>
      <c r="AD1658" s="153">
        <v>1</v>
      </c>
      <c r="AE1658" s="153">
        <v>2</v>
      </c>
      <c r="AF1658" s="153">
        <v>1</v>
      </c>
      <c r="AG1658" s="85"/>
      <c r="AH1658" s="153">
        <v>1</v>
      </c>
      <c r="AI1658" s="153"/>
      <c r="AJ1658" s="153"/>
    </row>
    <row r="1659" spans="1:36" ht="16.5" thickTop="1" thickBot="1">
      <c r="A1659" s="105">
        <f t="shared" si="467"/>
        <v>222</v>
      </c>
      <c r="B1659" s="114" t="s">
        <v>5087</v>
      </c>
      <c r="C1659" s="107">
        <v>2004</v>
      </c>
      <c r="D1659" s="107"/>
      <c r="E1659" s="114" t="s">
        <v>94</v>
      </c>
      <c r="F1659" s="107">
        <v>14</v>
      </c>
      <c r="G1659" s="107">
        <v>6</v>
      </c>
      <c r="H1659" s="111">
        <v>19090.14</v>
      </c>
      <c r="I1659" s="111">
        <v>15667.300000000001</v>
      </c>
      <c r="J1659" s="111">
        <v>15667.300000000001</v>
      </c>
      <c r="K1659" s="241">
        <v>364</v>
      </c>
      <c r="L1659" s="110">
        <f t="shared" ref="L1659" si="485">SUM(M1659:P1659)</f>
        <v>355190.72</v>
      </c>
      <c r="M1659" s="108"/>
      <c r="N1659" s="108"/>
      <c r="O1659" s="108"/>
      <c r="P1659" s="110">
        <f>'Форма 2'!C1659-M1659-N1659-O1659</f>
        <v>355190.72</v>
      </c>
      <c r="Q1659" s="111">
        <f t="shared" ref="Q1659" si="486">L1659/I1659</f>
        <v>22.670831604679808</v>
      </c>
      <c r="R1659" s="111">
        <f t="shared" ref="R1659" si="487">Q1659</f>
        <v>22.670831604679808</v>
      </c>
      <c r="S1659" s="112" t="s">
        <v>1280</v>
      </c>
      <c r="T1659" s="107" t="s">
        <v>92</v>
      </c>
      <c r="U1659" s="219"/>
      <c r="V1659" s="153"/>
      <c r="W1659" s="153"/>
      <c r="X1659" s="153"/>
      <c r="Y1659" s="153"/>
      <c r="Z1659" s="153"/>
      <c r="AA1659" s="153"/>
      <c r="AB1659" s="86"/>
      <c r="AC1659" s="86"/>
      <c r="AD1659" s="153"/>
      <c r="AE1659" s="153"/>
      <c r="AF1659" s="153"/>
      <c r="AG1659" s="85" t="s">
        <v>5075</v>
      </c>
      <c r="AH1659" s="153"/>
      <c r="AI1659" s="153"/>
      <c r="AJ1659" s="153"/>
    </row>
    <row r="1660" spans="1:36" ht="16.5" thickTop="1" thickBot="1">
      <c r="A1660" s="105">
        <f t="shared" si="467"/>
        <v>223</v>
      </c>
      <c r="B1660" s="114" t="s">
        <v>1706</v>
      </c>
      <c r="C1660" s="113">
        <v>1991</v>
      </c>
      <c r="D1660" s="107"/>
      <c r="E1660" s="114" t="s">
        <v>94</v>
      </c>
      <c r="F1660" s="107">
        <v>9</v>
      </c>
      <c r="G1660" s="107">
        <v>4</v>
      </c>
      <c r="H1660" s="111">
        <v>9738.7000000000007</v>
      </c>
      <c r="I1660" s="111">
        <v>8532.3000000000011</v>
      </c>
      <c r="J1660" s="111">
        <v>7148.6</v>
      </c>
      <c r="K1660" s="125">
        <v>299</v>
      </c>
      <c r="L1660" s="110">
        <f t="shared" si="466"/>
        <v>47903691.43</v>
      </c>
      <c r="M1660" s="108"/>
      <c r="N1660" s="108"/>
      <c r="O1660" s="108"/>
      <c r="P1660" s="110">
        <f>'Форма 2'!C1660-M1660-N1660-O1660</f>
        <v>47903691.43</v>
      </c>
      <c r="Q1660" s="111">
        <f t="shared" si="468"/>
        <v>5614.3937074411351</v>
      </c>
      <c r="R1660" s="111">
        <f t="shared" si="469"/>
        <v>5614.3937074411351</v>
      </c>
      <c r="S1660" s="112" t="s">
        <v>1280</v>
      </c>
      <c r="T1660" s="107" t="s">
        <v>82</v>
      </c>
      <c r="U1660" s="217">
        <v>1</v>
      </c>
      <c r="V1660" s="85">
        <v>1</v>
      </c>
      <c r="W1660" s="85"/>
      <c r="X1660" s="85">
        <v>1</v>
      </c>
      <c r="Y1660" s="85">
        <v>1</v>
      </c>
      <c r="Z1660" s="85">
        <v>1</v>
      </c>
      <c r="AA1660" s="85"/>
      <c r="AB1660" s="86"/>
      <c r="AC1660" s="86"/>
      <c r="AD1660" s="85"/>
      <c r="AE1660" s="85"/>
      <c r="AF1660" s="85"/>
      <c r="AG1660" s="85"/>
      <c r="AH1660" s="85"/>
      <c r="AI1660" s="85"/>
      <c r="AJ1660" s="85"/>
    </row>
    <row r="1661" spans="1:36" ht="16.5" thickTop="1" thickBot="1">
      <c r="A1661" s="105">
        <f t="shared" si="467"/>
        <v>224</v>
      </c>
      <c r="B1661" s="114" t="s">
        <v>1707</v>
      </c>
      <c r="C1661" s="113">
        <v>1965</v>
      </c>
      <c r="D1661" s="107"/>
      <c r="E1661" s="114" t="s">
        <v>239</v>
      </c>
      <c r="F1661" s="107">
        <v>5</v>
      </c>
      <c r="G1661" s="107">
        <v>3</v>
      </c>
      <c r="H1661" s="111">
        <v>2241.8000000000002</v>
      </c>
      <c r="I1661" s="111">
        <v>1991</v>
      </c>
      <c r="J1661" s="111">
        <v>1903.4</v>
      </c>
      <c r="K1661" s="125">
        <v>103</v>
      </c>
      <c r="L1661" s="110">
        <f t="shared" si="466"/>
        <v>1829555.3980000003</v>
      </c>
      <c r="M1661" s="108"/>
      <c r="N1661" s="108"/>
      <c r="O1661" s="108"/>
      <c r="P1661" s="110">
        <f>'Форма 2'!C1661-M1661-N1661-O1661</f>
        <v>1829555.3980000003</v>
      </c>
      <c r="Q1661" s="111">
        <f t="shared" si="468"/>
        <v>918.91280662983445</v>
      </c>
      <c r="R1661" s="111">
        <f t="shared" si="469"/>
        <v>918.91280662983445</v>
      </c>
      <c r="S1661" s="112" t="s">
        <v>1280</v>
      </c>
      <c r="T1661" s="107" t="s">
        <v>82</v>
      </c>
      <c r="U1661" s="217"/>
      <c r="V1661" s="85"/>
      <c r="W1661" s="85"/>
      <c r="X1661" s="85"/>
      <c r="Y1661" s="85"/>
      <c r="Z1661" s="85"/>
      <c r="AA1661" s="85"/>
      <c r="AB1661" s="86"/>
      <c r="AC1661" s="86"/>
      <c r="AD1661" s="85"/>
      <c r="AE1661" s="85"/>
      <c r="AF1661" s="85">
        <v>1</v>
      </c>
      <c r="AG1661" s="85"/>
      <c r="AH1661" s="85"/>
      <c r="AI1661" s="85"/>
      <c r="AJ1661" s="85"/>
    </row>
    <row r="1662" spans="1:36" ht="16.5" thickTop="1" thickBot="1">
      <c r="A1662" s="105">
        <f t="shared" si="467"/>
        <v>225</v>
      </c>
      <c r="B1662" s="114" t="s">
        <v>728</v>
      </c>
      <c r="C1662" s="113">
        <v>1988</v>
      </c>
      <c r="D1662" s="107"/>
      <c r="E1662" s="114" t="s">
        <v>239</v>
      </c>
      <c r="F1662" s="107">
        <v>9</v>
      </c>
      <c r="G1662" s="107">
        <v>2</v>
      </c>
      <c r="H1662" s="111">
        <v>4099</v>
      </c>
      <c r="I1662" s="111">
        <v>4099</v>
      </c>
      <c r="J1662" s="111">
        <v>4099</v>
      </c>
      <c r="K1662" s="125">
        <v>252</v>
      </c>
      <c r="L1662" s="110">
        <f t="shared" si="466"/>
        <v>5557017.8399999999</v>
      </c>
      <c r="M1662" s="108"/>
      <c r="N1662" s="108"/>
      <c r="O1662" s="108"/>
      <c r="P1662" s="110">
        <f>'Форма 2'!C1662-M1662-N1662-O1662</f>
        <v>5557017.8399999999</v>
      </c>
      <c r="Q1662" s="111">
        <f t="shared" si="468"/>
        <v>1355.7008636252745</v>
      </c>
      <c r="R1662" s="111">
        <f t="shared" si="469"/>
        <v>1355.7008636252745</v>
      </c>
      <c r="S1662" s="112" t="s">
        <v>1280</v>
      </c>
      <c r="T1662" s="107" t="s">
        <v>92</v>
      </c>
      <c r="U1662" s="217"/>
      <c r="V1662" s="85"/>
      <c r="W1662" s="85"/>
      <c r="X1662" s="85"/>
      <c r="Y1662" s="85"/>
      <c r="Z1662" s="172"/>
      <c r="AA1662" s="172"/>
      <c r="AB1662" s="177">
        <v>2</v>
      </c>
      <c r="AC1662" s="154">
        <f>2778508.92*AB1662</f>
        <v>5557017.8399999999</v>
      </c>
      <c r="AD1662" s="85"/>
      <c r="AE1662" s="85"/>
      <c r="AF1662" s="85"/>
      <c r="AG1662" s="166"/>
      <c r="AH1662" s="85"/>
      <c r="AI1662" s="85"/>
      <c r="AJ1662" s="85"/>
    </row>
    <row r="1663" spans="1:36" ht="16.5" thickTop="1" thickBot="1">
      <c r="A1663" s="105">
        <f t="shared" si="467"/>
        <v>226</v>
      </c>
      <c r="B1663" s="114" t="s">
        <v>1708</v>
      </c>
      <c r="C1663" s="113">
        <v>1977</v>
      </c>
      <c r="D1663" s="107"/>
      <c r="E1663" s="114" t="s">
        <v>239</v>
      </c>
      <c r="F1663" s="107">
        <v>9</v>
      </c>
      <c r="G1663" s="107">
        <v>3</v>
      </c>
      <c r="H1663" s="111">
        <v>5737.2</v>
      </c>
      <c r="I1663" s="111">
        <v>3949.1</v>
      </c>
      <c r="J1663" s="111">
        <v>3949.1</v>
      </c>
      <c r="K1663" s="125">
        <v>277</v>
      </c>
      <c r="L1663" s="110">
        <f t="shared" ref="L1663:L1729" si="488">SUM(M1663:P1663)</f>
        <v>5751887.2319999998</v>
      </c>
      <c r="M1663" s="108"/>
      <c r="N1663" s="108"/>
      <c r="O1663" s="108"/>
      <c r="P1663" s="110">
        <f>'Форма 2'!C1663-M1663-N1663-O1663</f>
        <v>5751887.2319999998</v>
      </c>
      <c r="Q1663" s="111">
        <f t="shared" si="468"/>
        <v>1456.5058448760476</v>
      </c>
      <c r="R1663" s="111">
        <f t="shared" si="469"/>
        <v>1456.5058448760476</v>
      </c>
      <c r="S1663" s="112" t="s">
        <v>1280</v>
      </c>
      <c r="T1663" s="107" t="s">
        <v>92</v>
      </c>
      <c r="U1663" s="217">
        <v>1</v>
      </c>
      <c r="V1663" s="85"/>
      <c r="W1663" s="85"/>
      <c r="X1663" s="85"/>
      <c r="Y1663" s="85"/>
      <c r="Z1663" s="85"/>
      <c r="AA1663" s="85"/>
      <c r="AB1663" s="86"/>
      <c r="AC1663" s="86"/>
      <c r="AD1663" s="85"/>
      <c r="AE1663" s="85"/>
      <c r="AF1663" s="85"/>
      <c r="AG1663" s="85"/>
      <c r="AH1663" s="85"/>
      <c r="AI1663" s="85"/>
      <c r="AJ1663" s="85"/>
    </row>
    <row r="1664" spans="1:36" ht="16.5" thickTop="1" thickBot="1">
      <c r="A1664" s="105">
        <f t="shared" si="467"/>
        <v>227</v>
      </c>
      <c r="B1664" s="114" t="s">
        <v>1709</v>
      </c>
      <c r="C1664" s="113">
        <v>1985</v>
      </c>
      <c r="D1664" s="107"/>
      <c r="E1664" s="114" t="s">
        <v>239</v>
      </c>
      <c r="F1664" s="107">
        <v>9</v>
      </c>
      <c r="G1664" s="107">
        <v>3</v>
      </c>
      <c r="H1664" s="111">
        <v>5753</v>
      </c>
      <c r="I1664" s="111">
        <v>3941.7</v>
      </c>
      <c r="J1664" s="111">
        <v>3941.7</v>
      </c>
      <c r="K1664" s="125">
        <v>301</v>
      </c>
      <c r="L1664" s="110">
        <f t="shared" si="488"/>
        <v>5767727.6799999997</v>
      </c>
      <c r="M1664" s="108"/>
      <c r="N1664" s="108"/>
      <c r="O1664" s="108"/>
      <c r="P1664" s="110">
        <f>'Форма 2'!C1664-M1664-N1664-O1664</f>
        <v>5767727.6799999997</v>
      </c>
      <c r="Q1664" s="111">
        <f t="shared" si="468"/>
        <v>1463.258918740645</v>
      </c>
      <c r="R1664" s="111">
        <f t="shared" si="469"/>
        <v>1463.258918740645</v>
      </c>
      <c r="S1664" s="112" t="s">
        <v>1280</v>
      </c>
      <c r="T1664" s="107" t="s">
        <v>92</v>
      </c>
      <c r="U1664" s="217">
        <v>1</v>
      </c>
      <c r="V1664" s="85"/>
      <c r="W1664" s="85"/>
      <c r="X1664" s="85"/>
      <c r="Y1664" s="85"/>
      <c r="Z1664" s="85"/>
      <c r="AA1664" s="85"/>
      <c r="AB1664" s="86"/>
      <c r="AC1664" s="86"/>
      <c r="AD1664" s="85"/>
      <c r="AE1664" s="85"/>
      <c r="AF1664" s="85"/>
      <c r="AG1664" s="85"/>
      <c r="AH1664" s="85"/>
      <c r="AI1664" s="85"/>
      <c r="AJ1664" s="85"/>
    </row>
    <row r="1665" spans="1:36" ht="16.5" thickTop="1" thickBot="1">
      <c r="A1665" s="105">
        <f t="shared" si="467"/>
        <v>228</v>
      </c>
      <c r="B1665" s="114" t="s">
        <v>1710</v>
      </c>
      <c r="C1665" s="113">
        <v>1965</v>
      </c>
      <c r="D1665" s="107"/>
      <c r="E1665" s="114" t="s">
        <v>80</v>
      </c>
      <c r="F1665" s="107">
        <v>5</v>
      </c>
      <c r="G1665" s="107">
        <v>4</v>
      </c>
      <c r="H1665" s="111">
        <v>2700.5</v>
      </c>
      <c r="I1665" s="111">
        <v>2416.9499999999998</v>
      </c>
      <c r="J1665" s="111">
        <v>2416.9499999999998</v>
      </c>
      <c r="K1665" s="125">
        <v>140</v>
      </c>
      <c r="L1665" s="110">
        <f t="shared" si="488"/>
        <v>12161755.760000002</v>
      </c>
      <c r="M1665" s="108"/>
      <c r="N1665" s="108"/>
      <c r="O1665" s="108"/>
      <c r="P1665" s="110">
        <f>'Форма 2'!C1665-M1665-N1665-O1665</f>
        <v>12161755.760000002</v>
      </c>
      <c r="Q1665" s="111">
        <f t="shared" si="468"/>
        <v>5031.8607170193845</v>
      </c>
      <c r="R1665" s="111">
        <f t="shared" si="469"/>
        <v>5031.8607170193845</v>
      </c>
      <c r="S1665" s="112" t="s">
        <v>1280</v>
      </c>
      <c r="T1665" s="107" t="s">
        <v>92</v>
      </c>
      <c r="U1665" s="217"/>
      <c r="V1665" s="85"/>
      <c r="W1665" s="85"/>
      <c r="X1665" s="85"/>
      <c r="Y1665" s="85"/>
      <c r="Z1665" s="85"/>
      <c r="AA1665" s="85"/>
      <c r="AB1665" s="86"/>
      <c r="AC1665" s="86"/>
      <c r="AD1665" s="85">
        <v>1</v>
      </c>
      <c r="AE1665" s="85"/>
      <c r="AF1665" s="85"/>
      <c r="AG1665" s="85"/>
      <c r="AH1665" s="85"/>
      <c r="AI1665" s="85"/>
      <c r="AJ1665" s="85"/>
    </row>
    <row r="1666" spans="1:36" ht="16.5" thickTop="1" thickBot="1">
      <c r="A1666" s="105">
        <f t="shared" si="467"/>
        <v>229</v>
      </c>
      <c r="B1666" s="114" t="s">
        <v>1711</v>
      </c>
      <c r="C1666" s="113">
        <v>1965</v>
      </c>
      <c r="D1666" s="107"/>
      <c r="E1666" s="114" t="s">
        <v>80</v>
      </c>
      <c r="F1666" s="107">
        <v>5</v>
      </c>
      <c r="G1666" s="107">
        <v>4</v>
      </c>
      <c r="H1666" s="111">
        <v>4209.1099999999997</v>
      </c>
      <c r="I1666" s="111">
        <v>3852.8100000000004</v>
      </c>
      <c r="J1666" s="111">
        <v>2629.9</v>
      </c>
      <c r="K1666" s="125">
        <v>139</v>
      </c>
      <c r="L1666" s="110">
        <f t="shared" si="488"/>
        <v>18955811.067200001</v>
      </c>
      <c r="M1666" s="108"/>
      <c r="N1666" s="108"/>
      <c r="O1666" s="108"/>
      <c r="P1666" s="110">
        <f>'Форма 2'!C1666-M1666-N1666-O1666</f>
        <v>18955811.067200001</v>
      </c>
      <c r="Q1666" s="111">
        <f t="shared" si="468"/>
        <v>4919.9963318201517</v>
      </c>
      <c r="R1666" s="111">
        <f t="shared" si="469"/>
        <v>4919.9963318201517</v>
      </c>
      <c r="S1666" s="112" t="s">
        <v>1280</v>
      </c>
      <c r="T1666" s="107" t="s">
        <v>92</v>
      </c>
      <c r="U1666" s="217"/>
      <c r="V1666" s="85"/>
      <c r="W1666" s="85"/>
      <c r="X1666" s="85"/>
      <c r="Y1666" s="85"/>
      <c r="Z1666" s="85"/>
      <c r="AA1666" s="85"/>
      <c r="AB1666" s="86"/>
      <c r="AC1666" s="86"/>
      <c r="AD1666" s="85">
        <v>1</v>
      </c>
      <c r="AE1666" s="85"/>
      <c r="AF1666" s="85"/>
      <c r="AG1666" s="85"/>
      <c r="AH1666" s="85"/>
      <c r="AI1666" s="85"/>
      <c r="AJ1666" s="85"/>
    </row>
    <row r="1667" spans="1:36" ht="16.5" thickTop="1" thickBot="1">
      <c r="A1667" s="105">
        <f t="shared" si="467"/>
        <v>230</v>
      </c>
      <c r="B1667" s="114" t="s">
        <v>1712</v>
      </c>
      <c r="C1667" s="113">
        <v>2002</v>
      </c>
      <c r="D1667" s="107"/>
      <c r="E1667" s="114" t="s">
        <v>80</v>
      </c>
      <c r="F1667" s="107">
        <v>8</v>
      </c>
      <c r="G1667" s="107">
        <v>2</v>
      </c>
      <c r="H1667" s="111">
        <v>4832.1000000000004</v>
      </c>
      <c r="I1667" s="111">
        <v>4831.2</v>
      </c>
      <c r="J1667" s="111">
        <v>4000.8</v>
      </c>
      <c r="K1667" s="125">
        <v>134</v>
      </c>
      <c r="L1667" s="110">
        <f t="shared" si="488"/>
        <v>2073357.4680000001</v>
      </c>
      <c r="M1667" s="108"/>
      <c r="N1667" s="108"/>
      <c r="O1667" s="108"/>
      <c r="P1667" s="110">
        <f>'Форма 2'!C1667-M1667-N1667-O1667</f>
        <v>2073357.4680000001</v>
      </c>
      <c r="Q1667" s="111">
        <f t="shared" si="468"/>
        <v>429.15993293591657</v>
      </c>
      <c r="R1667" s="111">
        <f t="shared" si="469"/>
        <v>429.15993293591657</v>
      </c>
      <c r="S1667" s="112" t="s">
        <v>1280</v>
      </c>
      <c r="T1667" s="107" t="s">
        <v>92</v>
      </c>
      <c r="U1667" s="217"/>
      <c r="V1667" s="85"/>
      <c r="W1667" s="85"/>
      <c r="X1667" s="85"/>
      <c r="Y1667" s="85"/>
      <c r="Z1667" s="85">
        <v>1</v>
      </c>
      <c r="AA1667" s="85"/>
      <c r="AB1667" s="86"/>
      <c r="AC1667" s="86"/>
      <c r="AD1667" s="85"/>
      <c r="AE1667" s="85"/>
      <c r="AF1667" s="85"/>
      <c r="AG1667" s="85"/>
      <c r="AH1667" s="85"/>
      <c r="AI1667" s="85"/>
      <c r="AJ1667" s="85"/>
    </row>
    <row r="1668" spans="1:36" ht="16.5" thickTop="1" thickBot="1">
      <c r="A1668" s="105">
        <f t="shared" si="467"/>
        <v>231</v>
      </c>
      <c r="B1668" s="114" t="s">
        <v>1713</v>
      </c>
      <c r="C1668" s="113">
        <v>1966</v>
      </c>
      <c r="D1668" s="107"/>
      <c r="E1668" s="114" t="s">
        <v>94</v>
      </c>
      <c r="F1668" s="107">
        <v>5</v>
      </c>
      <c r="G1668" s="107">
        <v>6</v>
      </c>
      <c r="H1668" s="111">
        <v>5465.5</v>
      </c>
      <c r="I1668" s="111">
        <v>4993.5</v>
      </c>
      <c r="J1668" s="111">
        <v>4629.6000000000004</v>
      </c>
      <c r="K1668" s="125">
        <v>218</v>
      </c>
      <c r="L1668" s="110">
        <f t="shared" si="488"/>
        <v>2488496.8050000002</v>
      </c>
      <c r="M1668" s="108"/>
      <c r="N1668" s="108"/>
      <c r="O1668" s="108"/>
      <c r="P1668" s="110">
        <f>'Форма 2'!C1668-M1668-N1668-O1668</f>
        <v>2488496.8050000002</v>
      </c>
      <c r="Q1668" s="111">
        <f t="shared" si="468"/>
        <v>498.34721237608898</v>
      </c>
      <c r="R1668" s="111">
        <f t="shared" si="469"/>
        <v>498.34721237608898</v>
      </c>
      <c r="S1668" s="112" t="s">
        <v>1280</v>
      </c>
      <c r="T1668" s="107" t="s">
        <v>92</v>
      </c>
      <c r="U1668" s="217"/>
      <c r="V1668" s="85"/>
      <c r="W1668" s="85"/>
      <c r="X1668" s="85"/>
      <c r="Y1668" s="85"/>
      <c r="Z1668" s="85">
        <v>1</v>
      </c>
      <c r="AA1668" s="85"/>
      <c r="AB1668" s="86"/>
      <c r="AC1668" s="86"/>
      <c r="AD1668" s="85"/>
      <c r="AE1668" s="85"/>
      <c r="AF1668" s="85"/>
      <c r="AG1668" s="85"/>
      <c r="AH1668" s="85"/>
      <c r="AI1668" s="85"/>
      <c r="AJ1668" s="85"/>
    </row>
    <row r="1669" spans="1:36" ht="16.5" thickTop="1" thickBot="1">
      <c r="A1669" s="105">
        <f t="shared" ref="A1669:A1732" si="489">A1668+1</f>
        <v>232</v>
      </c>
      <c r="B1669" s="114" t="s">
        <v>1714</v>
      </c>
      <c r="C1669" s="113">
        <v>1985</v>
      </c>
      <c r="D1669" s="107"/>
      <c r="E1669" s="114" t="s">
        <v>136</v>
      </c>
      <c r="F1669" s="107">
        <v>5</v>
      </c>
      <c r="G1669" s="107">
        <v>4</v>
      </c>
      <c r="H1669" s="111">
        <v>3255.9</v>
      </c>
      <c r="I1669" s="111">
        <v>639.4</v>
      </c>
      <c r="J1669" s="111">
        <v>639.4</v>
      </c>
      <c r="K1669" s="125">
        <v>140</v>
      </c>
      <c r="L1669" s="110">
        <f t="shared" si="488"/>
        <v>1482443.8290000001</v>
      </c>
      <c r="M1669" s="108"/>
      <c r="N1669" s="108"/>
      <c r="O1669" s="108"/>
      <c r="P1669" s="110">
        <f>'Форма 2'!C1669-M1669-N1669-O1669</f>
        <v>1482443.8290000001</v>
      </c>
      <c r="Q1669" s="111">
        <f t="shared" si="468"/>
        <v>2318.4920691273073</v>
      </c>
      <c r="R1669" s="111">
        <f t="shared" si="469"/>
        <v>2318.4920691273073</v>
      </c>
      <c r="S1669" s="112" t="s">
        <v>1280</v>
      </c>
      <c r="T1669" s="107" t="s">
        <v>92</v>
      </c>
      <c r="U1669" s="217"/>
      <c r="V1669" s="85"/>
      <c r="W1669" s="85"/>
      <c r="X1669" s="85"/>
      <c r="Y1669" s="85"/>
      <c r="Z1669" s="85">
        <v>1</v>
      </c>
      <c r="AA1669" s="85"/>
      <c r="AB1669" s="86"/>
      <c r="AC1669" s="86"/>
      <c r="AD1669" s="85"/>
      <c r="AE1669" s="85"/>
      <c r="AF1669" s="85"/>
      <c r="AG1669" s="85"/>
      <c r="AH1669" s="85"/>
      <c r="AI1669" s="85"/>
      <c r="AJ1669" s="85"/>
    </row>
    <row r="1670" spans="1:36" ht="16.5" thickTop="1" thickBot="1">
      <c r="A1670" s="105">
        <f t="shared" si="489"/>
        <v>233</v>
      </c>
      <c r="B1670" s="114" t="s">
        <v>1715</v>
      </c>
      <c r="C1670" s="113">
        <v>1970</v>
      </c>
      <c r="D1670" s="107"/>
      <c r="E1670" s="114" t="s">
        <v>239</v>
      </c>
      <c r="F1670" s="107">
        <v>5</v>
      </c>
      <c r="G1670" s="107">
        <v>8</v>
      </c>
      <c r="H1670" s="111">
        <v>6934.7</v>
      </c>
      <c r="I1670" s="111">
        <v>6081.1</v>
      </c>
      <c r="J1670" s="111">
        <v>5123.3</v>
      </c>
      <c r="K1670" s="125">
        <v>119</v>
      </c>
      <c r="L1670" s="110">
        <f t="shared" si="488"/>
        <v>37015140.148999996</v>
      </c>
      <c r="M1670" s="108"/>
      <c r="N1670" s="108"/>
      <c r="O1670" s="108"/>
      <c r="P1670" s="110">
        <f>'Форма 2'!C1670-M1670-N1670-O1670</f>
        <v>37015140.148999996</v>
      </c>
      <c r="Q1670" s="111">
        <f t="shared" si="468"/>
        <v>6086.915220765979</v>
      </c>
      <c r="R1670" s="111">
        <f t="shared" si="469"/>
        <v>6086.915220765979</v>
      </c>
      <c r="S1670" s="112" t="s">
        <v>1280</v>
      </c>
      <c r="T1670" s="107" t="s">
        <v>92</v>
      </c>
      <c r="U1670" s="217"/>
      <c r="V1670" s="85"/>
      <c r="W1670" s="85"/>
      <c r="X1670" s="85"/>
      <c r="Y1670" s="85"/>
      <c r="Z1670" s="85">
        <v>1</v>
      </c>
      <c r="AA1670" s="85"/>
      <c r="AB1670" s="86"/>
      <c r="AC1670" s="86"/>
      <c r="AD1670" s="85"/>
      <c r="AE1670" s="85">
        <v>1</v>
      </c>
      <c r="AF1670" s="85"/>
      <c r="AG1670" s="85"/>
      <c r="AH1670" s="85"/>
      <c r="AI1670" s="85"/>
      <c r="AJ1670" s="85"/>
    </row>
    <row r="1671" spans="1:36" ht="16.5" thickTop="1" thickBot="1">
      <c r="A1671" s="105">
        <f t="shared" si="489"/>
        <v>234</v>
      </c>
      <c r="B1671" s="114" t="s">
        <v>1716</v>
      </c>
      <c r="C1671" s="113">
        <v>1973</v>
      </c>
      <c r="D1671" s="107"/>
      <c r="E1671" s="114" t="s">
        <v>239</v>
      </c>
      <c r="F1671" s="107">
        <v>5</v>
      </c>
      <c r="G1671" s="107">
        <v>8</v>
      </c>
      <c r="H1671" s="111">
        <v>5834.2</v>
      </c>
      <c r="I1671" s="111">
        <v>5109.7</v>
      </c>
      <c r="J1671" s="111">
        <v>5109.7</v>
      </c>
      <c r="K1671" s="125">
        <v>264</v>
      </c>
      <c r="L1671" s="110">
        <f t="shared" si="488"/>
        <v>1896698.4200000002</v>
      </c>
      <c r="M1671" s="108"/>
      <c r="N1671" s="108"/>
      <c r="O1671" s="108"/>
      <c r="P1671" s="110">
        <f>'Форма 2'!C1671-M1671-N1671-O1671</f>
        <v>1896698.4200000002</v>
      </c>
      <c r="Q1671" s="111">
        <f t="shared" si="468"/>
        <v>371.19565140810619</v>
      </c>
      <c r="R1671" s="111">
        <f t="shared" si="469"/>
        <v>371.19565140810619</v>
      </c>
      <c r="S1671" s="112" t="s">
        <v>1280</v>
      </c>
      <c r="T1671" s="107" t="s">
        <v>92</v>
      </c>
      <c r="U1671" s="217"/>
      <c r="V1671" s="85"/>
      <c r="W1671" s="85"/>
      <c r="X1671" s="85">
        <v>1</v>
      </c>
      <c r="Y1671" s="85"/>
      <c r="Z1671" s="85"/>
      <c r="AA1671" s="85"/>
      <c r="AB1671" s="86"/>
      <c r="AC1671" s="86"/>
      <c r="AD1671" s="85"/>
      <c r="AE1671" s="85"/>
      <c r="AF1671" s="85"/>
      <c r="AG1671" s="85"/>
      <c r="AH1671" s="85"/>
      <c r="AI1671" s="85"/>
      <c r="AJ1671" s="85"/>
    </row>
    <row r="1672" spans="1:36" ht="16.5" thickTop="1" thickBot="1">
      <c r="A1672" s="105">
        <f t="shared" si="489"/>
        <v>235</v>
      </c>
      <c r="B1672" s="114" t="s">
        <v>1717</v>
      </c>
      <c r="C1672" s="113">
        <v>1969</v>
      </c>
      <c r="D1672" s="107"/>
      <c r="E1672" s="114" t="s">
        <v>239</v>
      </c>
      <c r="F1672" s="107">
        <v>5</v>
      </c>
      <c r="G1672" s="107">
        <v>4</v>
      </c>
      <c r="H1672" s="111">
        <v>3393.3</v>
      </c>
      <c r="I1672" s="111">
        <v>2885.1</v>
      </c>
      <c r="J1672" s="111">
        <v>2597.6</v>
      </c>
      <c r="K1672" s="125">
        <v>126</v>
      </c>
      <c r="L1672" s="110">
        <f t="shared" si="488"/>
        <v>1545003.4230000002</v>
      </c>
      <c r="M1672" s="108"/>
      <c r="N1672" s="108"/>
      <c r="O1672" s="108"/>
      <c r="P1672" s="110">
        <f>'Форма 2'!C1672-M1672-N1672-O1672</f>
        <v>1545003.4230000002</v>
      </c>
      <c r="Q1672" s="111">
        <f t="shared" si="468"/>
        <v>535.51122075491321</v>
      </c>
      <c r="R1672" s="111">
        <f t="shared" si="469"/>
        <v>535.51122075491321</v>
      </c>
      <c r="S1672" s="112" t="s">
        <v>1280</v>
      </c>
      <c r="T1672" s="107" t="s">
        <v>92</v>
      </c>
      <c r="U1672" s="217"/>
      <c r="V1672" s="85"/>
      <c r="W1672" s="85"/>
      <c r="X1672" s="85"/>
      <c r="Y1672" s="85"/>
      <c r="Z1672" s="85">
        <v>1</v>
      </c>
      <c r="AA1672" s="85"/>
      <c r="AB1672" s="86"/>
      <c r="AC1672" s="86"/>
      <c r="AD1672" s="85"/>
      <c r="AE1672" s="85"/>
      <c r="AF1672" s="85"/>
      <c r="AG1672" s="85"/>
      <c r="AH1672" s="85"/>
      <c r="AI1672" s="85"/>
      <c r="AJ1672" s="85"/>
    </row>
    <row r="1673" spans="1:36" ht="16.5" thickTop="1" thickBot="1">
      <c r="A1673" s="105">
        <f t="shared" si="489"/>
        <v>236</v>
      </c>
      <c r="B1673" s="114" t="s">
        <v>1718</v>
      </c>
      <c r="C1673" s="113">
        <v>1960</v>
      </c>
      <c r="D1673" s="107"/>
      <c r="E1673" s="114" t="s">
        <v>239</v>
      </c>
      <c r="F1673" s="107">
        <v>5</v>
      </c>
      <c r="G1673" s="107">
        <v>4</v>
      </c>
      <c r="H1673" s="111">
        <v>3889.2</v>
      </c>
      <c r="I1673" s="111">
        <v>3538.1</v>
      </c>
      <c r="J1673" s="111">
        <v>2234</v>
      </c>
      <c r="K1673" s="125">
        <v>125</v>
      </c>
      <c r="L1673" s="110">
        <f t="shared" si="488"/>
        <v>17515089.984000001</v>
      </c>
      <c r="M1673" s="108"/>
      <c r="N1673" s="108"/>
      <c r="O1673" s="108"/>
      <c r="P1673" s="110">
        <f>'Форма 2'!C1673-M1673-N1673-O1673</f>
        <v>17515089.984000001</v>
      </c>
      <c r="Q1673" s="111">
        <f t="shared" si="468"/>
        <v>4950.4225386506887</v>
      </c>
      <c r="R1673" s="111">
        <f t="shared" si="469"/>
        <v>4950.4225386506887</v>
      </c>
      <c r="S1673" s="112" t="s">
        <v>1280</v>
      </c>
      <c r="T1673" s="107" t="s">
        <v>92</v>
      </c>
      <c r="U1673" s="217"/>
      <c r="V1673" s="85"/>
      <c r="W1673" s="85"/>
      <c r="X1673" s="85"/>
      <c r="Y1673" s="85"/>
      <c r="Z1673" s="85"/>
      <c r="AA1673" s="85"/>
      <c r="AB1673" s="86"/>
      <c r="AC1673" s="86"/>
      <c r="AD1673" s="85">
        <v>1</v>
      </c>
      <c r="AE1673" s="85"/>
      <c r="AF1673" s="85"/>
      <c r="AG1673" s="85"/>
      <c r="AH1673" s="85"/>
      <c r="AI1673" s="85"/>
      <c r="AJ1673" s="85"/>
    </row>
    <row r="1674" spans="1:36" ht="16.5" thickTop="1" thickBot="1">
      <c r="A1674" s="105">
        <f t="shared" si="489"/>
        <v>237</v>
      </c>
      <c r="B1674" s="114" t="s">
        <v>1719</v>
      </c>
      <c r="C1674" s="113">
        <v>1989</v>
      </c>
      <c r="D1674" s="107"/>
      <c r="E1674" s="114" t="s">
        <v>212</v>
      </c>
      <c r="F1674" s="107">
        <v>10</v>
      </c>
      <c r="G1674" s="107">
        <v>2</v>
      </c>
      <c r="H1674" s="111">
        <v>4764.7</v>
      </c>
      <c r="I1674" s="111">
        <v>4764.7</v>
      </c>
      <c r="J1674" s="111">
        <v>4764.7</v>
      </c>
      <c r="K1674" s="125">
        <v>223</v>
      </c>
      <c r="L1674" s="110">
        <f t="shared" si="488"/>
        <v>2044437.4759999998</v>
      </c>
      <c r="M1674" s="108"/>
      <c r="N1674" s="108"/>
      <c r="O1674" s="108"/>
      <c r="P1674" s="110">
        <f>'Форма 2'!C1674-M1674-N1674-O1674</f>
        <v>2044437.4759999998</v>
      </c>
      <c r="Q1674" s="111">
        <f t="shared" si="468"/>
        <v>429.08</v>
      </c>
      <c r="R1674" s="111">
        <f t="shared" si="469"/>
        <v>429.08</v>
      </c>
      <c r="S1674" s="112" t="s">
        <v>1280</v>
      </c>
      <c r="T1674" s="107" t="s">
        <v>92</v>
      </c>
      <c r="U1674" s="217"/>
      <c r="V1674" s="85"/>
      <c r="W1674" s="85"/>
      <c r="X1674" s="85"/>
      <c r="Y1674" s="85"/>
      <c r="Z1674" s="85">
        <v>1</v>
      </c>
      <c r="AA1674" s="85"/>
      <c r="AB1674" s="86"/>
      <c r="AC1674" s="86"/>
      <c r="AD1674" s="85"/>
      <c r="AE1674" s="85"/>
      <c r="AF1674" s="85"/>
      <c r="AG1674" s="85"/>
      <c r="AH1674" s="85"/>
      <c r="AI1674" s="85"/>
      <c r="AJ1674" s="85"/>
    </row>
    <row r="1675" spans="1:36" ht="16.5" thickTop="1" thickBot="1">
      <c r="A1675" s="105">
        <f t="shared" si="489"/>
        <v>238</v>
      </c>
      <c r="B1675" s="114" t="s">
        <v>1720</v>
      </c>
      <c r="C1675" s="113">
        <v>1993</v>
      </c>
      <c r="D1675" s="107"/>
      <c r="E1675" s="114" t="s">
        <v>94</v>
      </c>
      <c r="F1675" s="107">
        <v>10</v>
      </c>
      <c r="G1675" s="107">
        <v>2</v>
      </c>
      <c r="H1675" s="111">
        <v>4863.3999999999996</v>
      </c>
      <c r="I1675" s="111">
        <v>4526.8</v>
      </c>
      <c r="J1675" s="111">
        <v>4002.3</v>
      </c>
      <c r="K1675" s="125">
        <v>218</v>
      </c>
      <c r="L1675" s="110">
        <f t="shared" si="488"/>
        <v>4875850.3039999995</v>
      </c>
      <c r="M1675" s="108"/>
      <c r="N1675" s="108"/>
      <c r="O1675" s="108"/>
      <c r="P1675" s="110">
        <f>'Форма 2'!C1675-M1675-N1675-O1675</f>
        <v>4875850.3039999995</v>
      </c>
      <c r="Q1675" s="111">
        <f t="shared" si="468"/>
        <v>1077.1075161261817</v>
      </c>
      <c r="R1675" s="111">
        <f t="shared" si="469"/>
        <v>1077.1075161261817</v>
      </c>
      <c r="S1675" s="112" t="s">
        <v>1280</v>
      </c>
      <c r="T1675" s="107" t="s">
        <v>92</v>
      </c>
      <c r="U1675" s="217">
        <v>1</v>
      </c>
      <c r="V1675" s="85"/>
      <c r="W1675" s="85"/>
      <c r="X1675" s="85"/>
      <c r="Y1675" s="85"/>
      <c r="Z1675" s="85"/>
      <c r="AA1675" s="85"/>
      <c r="AB1675" s="86"/>
      <c r="AC1675" s="86"/>
      <c r="AD1675" s="85"/>
      <c r="AE1675" s="85"/>
      <c r="AF1675" s="85"/>
      <c r="AG1675" s="85"/>
      <c r="AH1675" s="85"/>
      <c r="AI1675" s="85"/>
      <c r="AJ1675" s="85"/>
    </row>
    <row r="1676" spans="1:36" ht="16.5" thickTop="1" thickBot="1">
      <c r="A1676" s="105">
        <f t="shared" si="489"/>
        <v>239</v>
      </c>
      <c r="B1676" s="114" t="s">
        <v>1721</v>
      </c>
      <c r="C1676" s="113">
        <v>1963</v>
      </c>
      <c r="D1676" s="107"/>
      <c r="E1676" s="114" t="s">
        <v>378</v>
      </c>
      <c r="F1676" s="107">
        <v>5</v>
      </c>
      <c r="G1676" s="107">
        <v>3</v>
      </c>
      <c r="H1676" s="111">
        <v>2778.2</v>
      </c>
      <c r="I1676" s="111">
        <v>2555.1999999999998</v>
      </c>
      <c r="J1676" s="111">
        <v>2481.1999999999998</v>
      </c>
      <c r="K1676" s="125">
        <v>119</v>
      </c>
      <c r="L1676" s="110">
        <f t="shared" si="488"/>
        <v>12511679.264</v>
      </c>
      <c r="M1676" s="108"/>
      <c r="N1676" s="108"/>
      <c r="O1676" s="108"/>
      <c r="P1676" s="110">
        <f>'Форма 2'!C1676-M1676-N1676-O1676</f>
        <v>12511679.264</v>
      </c>
      <c r="Q1676" s="111">
        <f t="shared" si="468"/>
        <v>4896.5557545397623</v>
      </c>
      <c r="R1676" s="111">
        <f t="shared" si="469"/>
        <v>4896.5557545397623</v>
      </c>
      <c r="S1676" s="112" t="s">
        <v>1280</v>
      </c>
      <c r="T1676" s="107" t="s">
        <v>92</v>
      </c>
      <c r="U1676" s="217"/>
      <c r="V1676" s="85"/>
      <c r="W1676" s="85"/>
      <c r="X1676" s="85"/>
      <c r="Y1676" s="85"/>
      <c r="Z1676" s="85"/>
      <c r="AA1676" s="85"/>
      <c r="AB1676" s="86"/>
      <c r="AC1676" s="86"/>
      <c r="AD1676" s="85">
        <v>1</v>
      </c>
      <c r="AE1676" s="85"/>
      <c r="AF1676" s="85"/>
      <c r="AG1676" s="85"/>
      <c r="AH1676" s="85"/>
      <c r="AI1676" s="85"/>
      <c r="AJ1676" s="85"/>
    </row>
    <row r="1677" spans="1:36" ht="16.5" thickTop="1" thickBot="1">
      <c r="A1677" s="105">
        <f t="shared" si="489"/>
        <v>240</v>
      </c>
      <c r="B1677" s="114" t="s">
        <v>1722</v>
      </c>
      <c r="C1677" s="113">
        <v>1988</v>
      </c>
      <c r="D1677" s="107"/>
      <c r="E1677" s="114" t="s">
        <v>94</v>
      </c>
      <c r="F1677" s="107">
        <v>9</v>
      </c>
      <c r="G1677" s="107">
        <v>6</v>
      </c>
      <c r="H1677" s="111">
        <v>15025.9</v>
      </c>
      <c r="I1677" s="111">
        <v>13081</v>
      </c>
      <c r="J1677" s="111">
        <v>13081</v>
      </c>
      <c r="K1677" s="125">
        <v>639</v>
      </c>
      <c r="L1677" s="110">
        <f t="shared" si="488"/>
        <v>16671053.52</v>
      </c>
      <c r="M1677" s="108"/>
      <c r="N1677" s="108"/>
      <c r="O1677" s="108"/>
      <c r="P1677" s="110">
        <f>'Форма 2'!C1677-M1677-N1677-O1677</f>
        <v>16671053.52</v>
      </c>
      <c r="Q1677" s="111">
        <f t="shared" si="468"/>
        <v>1274.4479412888923</v>
      </c>
      <c r="R1677" s="111">
        <f t="shared" si="469"/>
        <v>1274.4479412888923</v>
      </c>
      <c r="S1677" s="112" t="s">
        <v>1280</v>
      </c>
      <c r="T1677" s="107" t="s">
        <v>92</v>
      </c>
      <c r="U1677" s="217"/>
      <c r="V1677" s="85"/>
      <c r="W1677" s="85"/>
      <c r="X1677" s="85"/>
      <c r="Y1677" s="85"/>
      <c r="Z1677" s="172"/>
      <c r="AA1677" s="172"/>
      <c r="AB1677" s="177">
        <v>6</v>
      </c>
      <c r="AC1677" s="154">
        <f>2778508.92*AB1677</f>
        <v>16671053.52</v>
      </c>
      <c r="AD1677" s="85"/>
      <c r="AE1677" s="85"/>
      <c r="AF1677" s="85"/>
      <c r="AG1677" s="166"/>
      <c r="AH1677" s="85"/>
      <c r="AI1677" s="85"/>
      <c r="AJ1677" s="85"/>
    </row>
    <row r="1678" spans="1:36" ht="16.5" thickTop="1" thickBot="1">
      <c r="A1678" s="105">
        <f t="shared" si="489"/>
        <v>241</v>
      </c>
      <c r="B1678" s="114" t="s">
        <v>1723</v>
      </c>
      <c r="C1678" s="113">
        <v>1978</v>
      </c>
      <c r="D1678" s="107">
        <v>2010</v>
      </c>
      <c r="E1678" s="114" t="s">
        <v>239</v>
      </c>
      <c r="F1678" s="107">
        <v>12</v>
      </c>
      <c r="G1678" s="107">
        <v>3</v>
      </c>
      <c r="H1678" s="111">
        <v>8932.2000000000007</v>
      </c>
      <c r="I1678" s="111">
        <v>8552.7000000000007</v>
      </c>
      <c r="J1678" s="111">
        <v>7104</v>
      </c>
      <c r="K1678" s="125">
        <v>331</v>
      </c>
      <c r="L1678" s="110">
        <f t="shared" si="488"/>
        <v>3832628.3760000002</v>
      </c>
      <c r="M1678" s="108"/>
      <c r="N1678" s="108"/>
      <c r="O1678" s="108"/>
      <c r="P1678" s="110">
        <f>'Форма 2'!C1678-M1678-N1678-O1678</f>
        <v>3832628.3760000002</v>
      </c>
      <c r="Q1678" s="111">
        <f t="shared" si="468"/>
        <v>448.11911747167557</v>
      </c>
      <c r="R1678" s="111">
        <f t="shared" si="469"/>
        <v>448.11911747167557</v>
      </c>
      <c r="S1678" s="112" t="s">
        <v>1280</v>
      </c>
      <c r="T1678" s="107" t="s">
        <v>92</v>
      </c>
      <c r="U1678" s="217"/>
      <c r="V1678" s="85"/>
      <c r="W1678" s="85"/>
      <c r="X1678" s="85"/>
      <c r="Y1678" s="85"/>
      <c r="Z1678" s="85">
        <v>1</v>
      </c>
      <c r="AA1678" s="85"/>
      <c r="AB1678" s="86"/>
      <c r="AC1678" s="86"/>
      <c r="AD1678" s="85"/>
      <c r="AE1678" s="85"/>
      <c r="AF1678" s="85"/>
      <c r="AG1678" s="85"/>
      <c r="AH1678" s="85"/>
      <c r="AI1678" s="85"/>
      <c r="AJ1678" s="85"/>
    </row>
    <row r="1679" spans="1:36" ht="16.5" thickTop="1" thickBot="1">
      <c r="A1679" s="105">
        <f t="shared" si="489"/>
        <v>242</v>
      </c>
      <c r="B1679" s="114" t="s">
        <v>1724</v>
      </c>
      <c r="C1679" s="113">
        <v>2006</v>
      </c>
      <c r="D1679" s="107"/>
      <c r="E1679" s="114" t="s">
        <v>239</v>
      </c>
      <c r="F1679" s="107">
        <v>10</v>
      </c>
      <c r="G1679" s="107">
        <v>2</v>
      </c>
      <c r="H1679" s="111">
        <v>20755.400000000001</v>
      </c>
      <c r="I1679" s="111">
        <v>15821</v>
      </c>
      <c r="J1679" s="111">
        <v>15821</v>
      </c>
      <c r="K1679" s="125">
        <v>252</v>
      </c>
      <c r="L1679" s="110">
        <f t="shared" si="488"/>
        <v>8905727.0319999997</v>
      </c>
      <c r="M1679" s="108"/>
      <c r="N1679" s="108"/>
      <c r="O1679" s="108"/>
      <c r="P1679" s="110">
        <f>'Форма 2'!C1679-M1679-N1679-O1679</f>
        <v>8905727.0319999997</v>
      </c>
      <c r="Q1679" s="111">
        <f t="shared" si="468"/>
        <v>562.90544415650083</v>
      </c>
      <c r="R1679" s="111">
        <f t="shared" si="469"/>
        <v>562.90544415650083</v>
      </c>
      <c r="S1679" s="112" t="s">
        <v>1280</v>
      </c>
      <c r="T1679" s="107" t="s">
        <v>92</v>
      </c>
      <c r="U1679" s="217"/>
      <c r="V1679" s="85"/>
      <c r="W1679" s="85"/>
      <c r="X1679" s="85"/>
      <c r="Y1679" s="85"/>
      <c r="Z1679" s="85">
        <v>1</v>
      </c>
      <c r="AA1679" s="85"/>
      <c r="AB1679" s="86"/>
      <c r="AC1679" s="86"/>
      <c r="AD1679" s="85"/>
      <c r="AE1679" s="85"/>
      <c r="AF1679" s="85"/>
      <c r="AG1679" s="85"/>
      <c r="AH1679" s="85"/>
      <c r="AI1679" s="85"/>
      <c r="AJ1679" s="85"/>
    </row>
    <row r="1680" spans="1:36" ht="16.5" thickTop="1" thickBot="1">
      <c r="A1680" s="105">
        <f t="shared" si="489"/>
        <v>243</v>
      </c>
      <c r="B1680" s="114" t="s">
        <v>1725</v>
      </c>
      <c r="C1680" s="113">
        <v>1972</v>
      </c>
      <c r="D1680" s="107"/>
      <c r="E1680" s="114" t="s">
        <v>80</v>
      </c>
      <c r="F1680" s="107">
        <v>5</v>
      </c>
      <c r="G1680" s="107">
        <v>1</v>
      </c>
      <c r="H1680" s="111">
        <v>2406.1999999999998</v>
      </c>
      <c r="I1680" s="111">
        <v>1960.1</v>
      </c>
      <c r="J1680" s="111">
        <v>1960.1</v>
      </c>
      <c r="K1680" s="125">
        <v>111</v>
      </c>
      <c r="L1680" s="110">
        <f t="shared" si="488"/>
        <v>24548028.338</v>
      </c>
      <c r="M1680" s="108"/>
      <c r="N1680" s="108"/>
      <c r="O1680" s="108"/>
      <c r="P1680" s="110">
        <f>'Форма 2'!C1680-M1680-N1680-O1680</f>
        <v>24548028.338</v>
      </c>
      <c r="Q1680" s="111">
        <f t="shared" si="468"/>
        <v>12523.865281363196</v>
      </c>
      <c r="R1680" s="111">
        <f t="shared" si="469"/>
        <v>12523.865281363196</v>
      </c>
      <c r="S1680" s="112" t="s">
        <v>1280</v>
      </c>
      <c r="T1680" s="107" t="s">
        <v>92</v>
      </c>
      <c r="U1680" s="217"/>
      <c r="V1680" s="85"/>
      <c r="W1680" s="85"/>
      <c r="X1680" s="85"/>
      <c r="Y1680" s="85"/>
      <c r="Z1680" s="85"/>
      <c r="AA1680" s="85"/>
      <c r="AB1680" s="86"/>
      <c r="AC1680" s="86"/>
      <c r="AD1680" s="85">
        <v>1</v>
      </c>
      <c r="AE1680" s="85">
        <v>1</v>
      </c>
      <c r="AF1680" s="85">
        <v>1</v>
      </c>
      <c r="AG1680" s="85"/>
      <c r="AH1680" s="85"/>
      <c r="AI1680" s="85"/>
      <c r="AJ1680" s="85"/>
    </row>
    <row r="1681" spans="1:36" ht="16.5" thickTop="1" thickBot="1">
      <c r="A1681" s="105">
        <f t="shared" si="489"/>
        <v>244</v>
      </c>
      <c r="B1681" s="114" t="s">
        <v>1726</v>
      </c>
      <c r="C1681" s="113">
        <v>1966</v>
      </c>
      <c r="D1681" s="107"/>
      <c r="E1681" s="114" t="s">
        <v>94</v>
      </c>
      <c r="F1681" s="107">
        <v>5</v>
      </c>
      <c r="G1681" s="107">
        <v>3</v>
      </c>
      <c r="H1681" s="111">
        <v>4145.3</v>
      </c>
      <c r="I1681" s="111">
        <v>2590.6999999999998</v>
      </c>
      <c r="J1681" s="111">
        <v>2590.6999999999998</v>
      </c>
      <c r="K1681" s="125">
        <v>240</v>
      </c>
      <c r="L1681" s="110">
        <f t="shared" si="488"/>
        <v>18668441.456000004</v>
      </c>
      <c r="M1681" s="108"/>
      <c r="N1681" s="108"/>
      <c r="O1681" s="108"/>
      <c r="P1681" s="110">
        <f>'Форма 2'!C1681-M1681-N1681-O1681</f>
        <v>18668441.456000004</v>
      </c>
      <c r="Q1681" s="111">
        <f t="shared" si="468"/>
        <v>7205.9449013780077</v>
      </c>
      <c r="R1681" s="111">
        <f t="shared" si="469"/>
        <v>7205.9449013780077</v>
      </c>
      <c r="S1681" s="112" t="s">
        <v>1280</v>
      </c>
      <c r="T1681" s="107" t="s">
        <v>92</v>
      </c>
      <c r="U1681" s="217"/>
      <c r="V1681" s="85"/>
      <c r="W1681" s="85"/>
      <c r="X1681" s="85"/>
      <c r="Y1681" s="85"/>
      <c r="Z1681" s="85"/>
      <c r="AA1681" s="85"/>
      <c r="AB1681" s="86"/>
      <c r="AC1681" s="86"/>
      <c r="AD1681" s="85">
        <v>1</v>
      </c>
      <c r="AE1681" s="85"/>
      <c r="AF1681" s="85"/>
      <c r="AG1681" s="85"/>
      <c r="AH1681" s="85"/>
      <c r="AI1681" s="85"/>
      <c r="AJ1681" s="85"/>
    </row>
    <row r="1682" spans="1:36" ht="16.5" thickTop="1" thickBot="1">
      <c r="A1682" s="105">
        <f t="shared" si="489"/>
        <v>245</v>
      </c>
      <c r="B1682" s="114" t="s">
        <v>1727</v>
      </c>
      <c r="C1682" s="113">
        <v>1966</v>
      </c>
      <c r="D1682" s="107"/>
      <c r="E1682" s="114" t="s">
        <v>94</v>
      </c>
      <c r="F1682" s="107">
        <v>6</v>
      </c>
      <c r="G1682" s="107">
        <v>4</v>
      </c>
      <c r="H1682" s="111">
        <v>3910.3</v>
      </c>
      <c r="I1682" s="111">
        <v>3600.3</v>
      </c>
      <c r="J1682" s="111">
        <v>3315.4</v>
      </c>
      <c r="K1682" s="125">
        <v>162</v>
      </c>
      <c r="L1682" s="110">
        <f t="shared" si="488"/>
        <v>17610114.256000001</v>
      </c>
      <c r="M1682" s="108"/>
      <c r="N1682" s="108"/>
      <c r="O1682" s="108"/>
      <c r="P1682" s="110">
        <f>'Форма 2'!C1682-M1682-N1682-O1682</f>
        <v>17610114.256000001</v>
      </c>
      <c r="Q1682" s="111">
        <f t="shared" si="468"/>
        <v>4891.2907968780382</v>
      </c>
      <c r="R1682" s="111">
        <f t="shared" si="469"/>
        <v>4891.2907968780382</v>
      </c>
      <c r="S1682" s="112" t="s">
        <v>1280</v>
      </c>
      <c r="T1682" s="107" t="s">
        <v>92</v>
      </c>
      <c r="U1682" s="217"/>
      <c r="V1682" s="85"/>
      <c r="W1682" s="85"/>
      <c r="X1682" s="85"/>
      <c r="Y1682" s="85"/>
      <c r="Z1682" s="85"/>
      <c r="AA1682" s="85"/>
      <c r="AB1682" s="86"/>
      <c r="AC1682" s="86"/>
      <c r="AD1682" s="85">
        <v>1</v>
      </c>
      <c r="AE1682" s="85"/>
      <c r="AF1682" s="85"/>
      <c r="AG1682" s="85"/>
      <c r="AH1682" s="85"/>
      <c r="AI1682" s="85"/>
      <c r="AJ1682" s="85"/>
    </row>
    <row r="1683" spans="1:36" ht="16.5" thickTop="1" thickBot="1">
      <c r="A1683" s="105">
        <f t="shared" si="489"/>
        <v>246</v>
      </c>
      <c r="B1683" s="114" t="s">
        <v>5031</v>
      </c>
      <c r="C1683" s="107">
        <v>1970</v>
      </c>
      <c r="D1683" s="107"/>
      <c r="E1683" s="114" t="s">
        <v>91</v>
      </c>
      <c r="F1683" s="107">
        <v>5</v>
      </c>
      <c r="G1683" s="107">
        <v>4</v>
      </c>
      <c r="H1683" s="111">
        <v>2726</v>
      </c>
      <c r="I1683" s="111">
        <v>1863</v>
      </c>
      <c r="J1683" s="111">
        <v>1863</v>
      </c>
      <c r="K1683" s="241">
        <v>112</v>
      </c>
      <c r="L1683" s="110">
        <f t="shared" ref="L1683" si="490">SUM(M1683:P1683)</f>
        <v>12276595.520000001</v>
      </c>
      <c r="M1683" s="108"/>
      <c r="N1683" s="108"/>
      <c r="O1683" s="108"/>
      <c r="P1683" s="110">
        <f>'Форма 2'!C1683-M1683-N1683-O1683</f>
        <v>12276595.520000001</v>
      </c>
      <c r="Q1683" s="111">
        <f t="shared" ref="Q1683" si="491">L1683/I1683</f>
        <v>6589.6916371443913</v>
      </c>
      <c r="R1683" s="111">
        <f t="shared" ref="R1683" si="492">Q1683</f>
        <v>6589.6916371443913</v>
      </c>
      <c r="S1683" s="112" t="s">
        <v>1280</v>
      </c>
      <c r="T1683" s="107" t="s">
        <v>92</v>
      </c>
      <c r="U1683" s="219"/>
      <c r="V1683" s="153"/>
      <c r="W1683" s="153"/>
      <c r="X1683" s="153"/>
      <c r="Y1683" s="153"/>
      <c r="Z1683" s="153"/>
      <c r="AA1683" s="153"/>
      <c r="AB1683" s="86"/>
      <c r="AC1683" s="86"/>
      <c r="AD1683" s="153">
        <v>1</v>
      </c>
      <c r="AE1683" s="153"/>
      <c r="AF1683" s="153"/>
      <c r="AG1683" s="85"/>
      <c r="AH1683" s="153"/>
      <c r="AI1683" s="153"/>
      <c r="AJ1683" s="153"/>
    </row>
    <row r="1684" spans="1:36" ht="16.5" thickTop="1" thickBot="1">
      <c r="A1684" s="105">
        <f t="shared" si="489"/>
        <v>247</v>
      </c>
      <c r="B1684" s="114" t="s">
        <v>1728</v>
      </c>
      <c r="C1684" s="113">
        <v>1970</v>
      </c>
      <c r="D1684" s="107"/>
      <c r="E1684" s="114" t="s">
        <v>94</v>
      </c>
      <c r="F1684" s="107">
        <v>16</v>
      </c>
      <c r="G1684" s="107">
        <v>1</v>
      </c>
      <c r="H1684" s="111">
        <v>5335.9</v>
      </c>
      <c r="I1684" s="111">
        <v>5335.9</v>
      </c>
      <c r="J1684" s="111">
        <v>3218</v>
      </c>
      <c r="K1684" s="125">
        <v>140</v>
      </c>
      <c r="L1684" s="110">
        <f t="shared" si="488"/>
        <v>7999028.9199999999</v>
      </c>
      <c r="M1684" s="108"/>
      <c r="N1684" s="108"/>
      <c r="O1684" s="108"/>
      <c r="P1684" s="110">
        <f>'Форма 2'!C1684-M1684-N1684-O1684</f>
        <v>7999028.9199999999</v>
      </c>
      <c r="Q1684" s="111">
        <f t="shared" si="468"/>
        <v>1499.0964823178847</v>
      </c>
      <c r="R1684" s="111">
        <f t="shared" si="469"/>
        <v>1499.0964823178847</v>
      </c>
      <c r="S1684" s="112" t="s">
        <v>1280</v>
      </c>
      <c r="T1684" s="107" t="s">
        <v>92</v>
      </c>
      <c r="U1684" s="217"/>
      <c r="V1684" s="85"/>
      <c r="W1684" s="85"/>
      <c r="X1684" s="85"/>
      <c r="Y1684" s="85"/>
      <c r="Z1684" s="172"/>
      <c r="AA1684" s="172"/>
      <c r="AB1684" s="177">
        <v>2</v>
      </c>
      <c r="AC1684" s="154">
        <f>3930316.8+4068712.12</f>
        <v>7999028.9199999999</v>
      </c>
      <c r="AD1684" s="85"/>
      <c r="AE1684" s="85"/>
      <c r="AF1684" s="85"/>
      <c r="AG1684" s="166"/>
      <c r="AH1684" s="85"/>
      <c r="AI1684" s="85"/>
      <c r="AJ1684" s="85"/>
    </row>
    <row r="1685" spans="1:36" ht="16.5" thickTop="1" thickBot="1">
      <c r="A1685" s="105">
        <f t="shared" si="489"/>
        <v>248</v>
      </c>
      <c r="B1685" s="114" t="s">
        <v>1729</v>
      </c>
      <c r="C1685" s="113">
        <v>2006</v>
      </c>
      <c r="D1685" s="107"/>
      <c r="E1685" s="114" t="s">
        <v>94</v>
      </c>
      <c r="F1685" s="107">
        <v>17</v>
      </c>
      <c r="G1685" s="107">
        <v>6</v>
      </c>
      <c r="H1685" s="111">
        <v>34335.199999999997</v>
      </c>
      <c r="I1685" s="111">
        <v>2884.8</v>
      </c>
      <c r="J1685" s="111">
        <v>23748.7</v>
      </c>
      <c r="K1685" s="125">
        <v>540</v>
      </c>
      <c r="L1685" s="110">
        <f t="shared" si="488"/>
        <v>122439323.19999999</v>
      </c>
      <c r="M1685" s="108"/>
      <c r="N1685" s="108"/>
      <c r="O1685" s="108"/>
      <c r="P1685" s="110">
        <f>'Форма 2'!C1685-M1685-N1685-O1685</f>
        <v>122439323.19999999</v>
      </c>
      <c r="Q1685" s="111">
        <f t="shared" si="468"/>
        <v>42442.915696062111</v>
      </c>
      <c r="R1685" s="111">
        <f t="shared" si="469"/>
        <v>42442.915696062111</v>
      </c>
      <c r="S1685" s="112" t="s">
        <v>1280</v>
      </c>
      <c r="T1685" s="107" t="s">
        <v>92</v>
      </c>
      <c r="U1685" s="217"/>
      <c r="V1685" s="85"/>
      <c r="W1685" s="85"/>
      <c r="X1685" s="85"/>
      <c r="Y1685" s="85"/>
      <c r="Z1685" s="85"/>
      <c r="AA1685" s="85"/>
      <c r="AB1685" s="86"/>
      <c r="AC1685" s="86"/>
      <c r="AD1685" s="85"/>
      <c r="AE1685" s="85">
        <v>1</v>
      </c>
      <c r="AF1685" s="85"/>
      <c r="AG1685" s="85"/>
      <c r="AH1685" s="85"/>
      <c r="AI1685" s="85"/>
      <c r="AJ1685" s="85"/>
    </row>
    <row r="1686" spans="1:36" ht="16.5" thickTop="1" thickBot="1">
      <c r="A1686" s="105">
        <f t="shared" si="489"/>
        <v>249</v>
      </c>
      <c r="B1686" s="114" t="s">
        <v>1730</v>
      </c>
      <c r="C1686" s="113">
        <v>1964</v>
      </c>
      <c r="D1686" s="107"/>
      <c r="E1686" s="114" t="s">
        <v>80</v>
      </c>
      <c r="F1686" s="107">
        <v>5</v>
      </c>
      <c r="G1686" s="107">
        <v>4</v>
      </c>
      <c r="H1686" s="111">
        <v>5189.8999999999996</v>
      </c>
      <c r="I1686" s="111">
        <v>3909.8</v>
      </c>
      <c r="J1686" s="111">
        <v>2707</v>
      </c>
      <c r="K1686" s="125">
        <v>157</v>
      </c>
      <c r="L1686" s="110">
        <f t="shared" si="488"/>
        <v>23372818.447999999</v>
      </c>
      <c r="M1686" s="108"/>
      <c r="N1686" s="108"/>
      <c r="O1686" s="108"/>
      <c r="P1686" s="110">
        <f>'Форма 2'!C1686-M1686-N1686-O1686</f>
        <v>23372818.447999999</v>
      </c>
      <c r="Q1686" s="111">
        <f t="shared" si="468"/>
        <v>5978.008708373829</v>
      </c>
      <c r="R1686" s="111">
        <f t="shared" si="469"/>
        <v>5978.008708373829</v>
      </c>
      <c r="S1686" s="112" t="s">
        <v>1280</v>
      </c>
      <c r="T1686" s="107" t="s">
        <v>92</v>
      </c>
      <c r="U1686" s="217"/>
      <c r="V1686" s="85"/>
      <c r="W1686" s="85"/>
      <c r="X1686" s="85"/>
      <c r="Y1686" s="85"/>
      <c r="Z1686" s="85"/>
      <c r="AA1686" s="85"/>
      <c r="AB1686" s="86"/>
      <c r="AC1686" s="86"/>
      <c r="AD1686" s="85">
        <v>1</v>
      </c>
      <c r="AE1686" s="85"/>
      <c r="AF1686" s="85"/>
      <c r="AG1686" s="85"/>
      <c r="AH1686" s="85"/>
      <c r="AI1686" s="85"/>
      <c r="AJ1686" s="85"/>
    </row>
    <row r="1687" spans="1:36" ht="16.5" thickTop="1" thickBot="1">
      <c r="A1687" s="105">
        <f t="shared" si="489"/>
        <v>250</v>
      </c>
      <c r="B1687" s="114" t="s">
        <v>1731</v>
      </c>
      <c r="C1687" s="113">
        <v>1965</v>
      </c>
      <c r="D1687" s="107"/>
      <c r="E1687" s="114" t="s">
        <v>80</v>
      </c>
      <c r="F1687" s="107">
        <v>5</v>
      </c>
      <c r="G1687" s="107">
        <v>3</v>
      </c>
      <c r="H1687" s="111">
        <v>4233.8</v>
      </c>
      <c r="I1687" s="111">
        <v>2610.6</v>
      </c>
      <c r="J1687" s="111">
        <v>2579.6999999999998</v>
      </c>
      <c r="K1687" s="125">
        <v>129</v>
      </c>
      <c r="L1687" s="110">
        <f t="shared" si="488"/>
        <v>19067002.976000004</v>
      </c>
      <c r="M1687" s="108"/>
      <c r="N1687" s="108"/>
      <c r="O1687" s="108"/>
      <c r="P1687" s="110">
        <f>'Форма 2'!C1687-M1687-N1687-O1687</f>
        <v>19067002.976000004</v>
      </c>
      <c r="Q1687" s="111">
        <f t="shared" si="468"/>
        <v>7303.6861166015487</v>
      </c>
      <c r="R1687" s="111">
        <f t="shared" si="469"/>
        <v>7303.6861166015487</v>
      </c>
      <c r="S1687" s="112" t="s">
        <v>1280</v>
      </c>
      <c r="T1687" s="107" t="s">
        <v>92</v>
      </c>
      <c r="U1687" s="217"/>
      <c r="V1687" s="85"/>
      <c r="W1687" s="85"/>
      <c r="X1687" s="85"/>
      <c r="Y1687" s="85"/>
      <c r="Z1687" s="85"/>
      <c r="AA1687" s="85"/>
      <c r="AB1687" s="86"/>
      <c r="AC1687" s="86"/>
      <c r="AD1687" s="85">
        <v>1</v>
      </c>
      <c r="AE1687" s="85"/>
      <c r="AF1687" s="85"/>
      <c r="AG1687" s="85"/>
      <c r="AH1687" s="85"/>
      <c r="AI1687" s="85"/>
      <c r="AJ1687" s="85"/>
    </row>
    <row r="1688" spans="1:36" ht="16.5" thickTop="1" thickBot="1">
      <c r="A1688" s="105">
        <f t="shared" si="489"/>
        <v>251</v>
      </c>
      <c r="B1688" s="114" t="s">
        <v>1732</v>
      </c>
      <c r="C1688" s="113">
        <v>1986</v>
      </c>
      <c r="D1688" s="107"/>
      <c r="E1688" s="114" t="s">
        <v>80</v>
      </c>
      <c r="F1688" s="107">
        <v>9</v>
      </c>
      <c r="G1688" s="107">
        <v>1</v>
      </c>
      <c r="H1688" s="111">
        <v>2769.9</v>
      </c>
      <c r="I1688" s="111">
        <v>2040</v>
      </c>
      <c r="J1688" s="111">
        <v>1826.9</v>
      </c>
      <c r="K1688" s="125">
        <v>94</v>
      </c>
      <c r="L1688" s="110">
        <f t="shared" si="488"/>
        <v>2778508.92</v>
      </c>
      <c r="M1688" s="108"/>
      <c r="N1688" s="108"/>
      <c r="O1688" s="108"/>
      <c r="P1688" s="110">
        <f>'Форма 2'!C1688-M1688-N1688-O1688</f>
        <v>2778508.92</v>
      </c>
      <c r="Q1688" s="111">
        <f t="shared" si="468"/>
        <v>1362.0141764705882</v>
      </c>
      <c r="R1688" s="111">
        <f t="shared" si="469"/>
        <v>1362.0141764705882</v>
      </c>
      <c r="S1688" s="112" t="s">
        <v>1280</v>
      </c>
      <c r="T1688" s="107" t="s">
        <v>82</v>
      </c>
      <c r="U1688" s="217"/>
      <c r="V1688" s="85"/>
      <c r="W1688" s="85"/>
      <c r="X1688" s="85"/>
      <c r="Y1688" s="85"/>
      <c r="Z1688" s="172"/>
      <c r="AA1688" s="172"/>
      <c r="AB1688" s="177">
        <v>1</v>
      </c>
      <c r="AC1688" s="154">
        <f>2778508.92*AB1688</f>
        <v>2778508.92</v>
      </c>
      <c r="AD1688" s="85"/>
      <c r="AE1688" s="85"/>
      <c r="AF1688" s="85"/>
      <c r="AG1688" s="166"/>
      <c r="AH1688" s="85"/>
      <c r="AI1688" s="85"/>
      <c r="AJ1688" s="85"/>
    </row>
    <row r="1689" spans="1:36" ht="16.5" thickTop="1" thickBot="1">
      <c r="A1689" s="105">
        <f t="shared" si="489"/>
        <v>252</v>
      </c>
      <c r="B1689" s="114" t="s">
        <v>1733</v>
      </c>
      <c r="C1689" s="113">
        <v>1965</v>
      </c>
      <c r="D1689" s="107"/>
      <c r="E1689" s="114" t="s">
        <v>80</v>
      </c>
      <c r="F1689" s="107">
        <v>5</v>
      </c>
      <c r="G1689" s="107">
        <v>4</v>
      </c>
      <c r="H1689" s="111">
        <v>3100</v>
      </c>
      <c r="I1689" s="111">
        <v>2508.2000000000003</v>
      </c>
      <c r="J1689" s="111">
        <v>2384.9</v>
      </c>
      <c r="K1689" s="125">
        <v>116</v>
      </c>
      <c r="L1689" s="110">
        <f t="shared" si="488"/>
        <v>13960912.000000002</v>
      </c>
      <c r="M1689" s="108"/>
      <c r="N1689" s="108"/>
      <c r="O1689" s="108"/>
      <c r="P1689" s="110">
        <f>'Форма 2'!C1689-M1689-N1689-O1689</f>
        <v>13960912.000000002</v>
      </c>
      <c r="Q1689" s="111">
        <f t="shared" si="468"/>
        <v>5566.10796587194</v>
      </c>
      <c r="R1689" s="111">
        <f t="shared" si="469"/>
        <v>5566.10796587194</v>
      </c>
      <c r="S1689" s="112" t="s">
        <v>1280</v>
      </c>
      <c r="T1689" s="107" t="s">
        <v>92</v>
      </c>
      <c r="U1689" s="217"/>
      <c r="V1689" s="85"/>
      <c r="W1689" s="85"/>
      <c r="X1689" s="85"/>
      <c r="Y1689" s="85"/>
      <c r="Z1689" s="85"/>
      <c r="AA1689" s="85"/>
      <c r="AB1689" s="86"/>
      <c r="AC1689" s="86"/>
      <c r="AD1689" s="85">
        <v>1</v>
      </c>
      <c r="AE1689" s="85"/>
      <c r="AF1689" s="85"/>
      <c r="AG1689" s="85"/>
      <c r="AH1689" s="85"/>
      <c r="AI1689" s="85"/>
      <c r="AJ1689" s="85"/>
    </row>
    <row r="1690" spans="1:36" ht="16.5" thickTop="1" thickBot="1">
      <c r="A1690" s="105">
        <f t="shared" si="489"/>
        <v>253</v>
      </c>
      <c r="B1690" s="114" t="s">
        <v>1734</v>
      </c>
      <c r="C1690" s="113">
        <v>1963</v>
      </c>
      <c r="D1690" s="107"/>
      <c r="E1690" s="114" t="s">
        <v>80</v>
      </c>
      <c r="F1690" s="107">
        <v>9</v>
      </c>
      <c r="G1690" s="107">
        <v>1</v>
      </c>
      <c r="H1690" s="111">
        <v>2684.1</v>
      </c>
      <c r="I1690" s="111">
        <v>2290.4</v>
      </c>
      <c r="J1690" s="111">
        <v>1751.9</v>
      </c>
      <c r="K1690" s="125">
        <v>92</v>
      </c>
      <c r="L1690" s="110">
        <f t="shared" si="488"/>
        <v>5550477.2309999997</v>
      </c>
      <c r="M1690" s="108"/>
      <c r="N1690" s="108"/>
      <c r="O1690" s="108"/>
      <c r="P1690" s="110">
        <f>'Форма 2'!C1690-M1690-N1690-O1690</f>
        <v>5550477.2309999997</v>
      </c>
      <c r="Q1690" s="111">
        <f t="shared" ref="Q1690:Q1761" si="493">L1690/I1690</f>
        <v>2423.3658884910928</v>
      </c>
      <c r="R1690" s="111">
        <f t="shared" ref="R1690:R1761" si="494">Q1690</f>
        <v>2423.3658884910928</v>
      </c>
      <c r="S1690" s="112" t="s">
        <v>1280</v>
      </c>
      <c r="T1690" s="107" t="s">
        <v>92</v>
      </c>
      <c r="U1690" s="217"/>
      <c r="V1690" s="85"/>
      <c r="W1690" s="85"/>
      <c r="X1690" s="85"/>
      <c r="Y1690" s="85"/>
      <c r="Z1690" s="85"/>
      <c r="AA1690" s="85"/>
      <c r="AB1690" s="86"/>
      <c r="AC1690" s="86"/>
      <c r="AD1690" s="85">
        <v>1</v>
      </c>
      <c r="AE1690" s="85"/>
      <c r="AF1690" s="85"/>
      <c r="AG1690" s="85"/>
      <c r="AH1690" s="85"/>
      <c r="AI1690" s="85"/>
      <c r="AJ1690" s="85"/>
    </row>
    <row r="1691" spans="1:36" ht="16.5" thickTop="1" thickBot="1">
      <c r="A1691" s="105">
        <f t="shared" si="489"/>
        <v>254</v>
      </c>
      <c r="B1691" s="114" t="s">
        <v>1735</v>
      </c>
      <c r="C1691" s="113">
        <v>1965</v>
      </c>
      <c r="D1691" s="107"/>
      <c r="E1691" s="114" t="s">
        <v>80</v>
      </c>
      <c r="F1691" s="107">
        <v>5</v>
      </c>
      <c r="G1691" s="107">
        <v>4</v>
      </c>
      <c r="H1691" s="111">
        <v>3213.3</v>
      </c>
      <c r="I1691" s="111">
        <v>2100.2000000000003</v>
      </c>
      <c r="J1691" s="111">
        <v>2079.8000000000002</v>
      </c>
      <c r="K1691" s="125">
        <v>150</v>
      </c>
      <c r="L1691" s="110">
        <f t="shared" si="488"/>
        <v>14471160.816000002</v>
      </c>
      <c r="M1691" s="108"/>
      <c r="N1691" s="108"/>
      <c r="O1691" s="108"/>
      <c r="P1691" s="110">
        <f>'Форма 2'!C1691-M1691-N1691-O1691</f>
        <v>14471160.816000002</v>
      </c>
      <c r="Q1691" s="111">
        <f t="shared" si="493"/>
        <v>6890.3727340253308</v>
      </c>
      <c r="R1691" s="111">
        <f t="shared" si="494"/>
        <v>6890.3727340253308</v>
      </c>
      <c r="S1691" s="112" t="s">
        <v>1280</v>
      </c>
      <c r="T1691" s="107" t="s">
        <v>92</v>
      </c>
      <c r="U1691" s="217"/>
      <c r="V1691" s="85"/>
      <c r="W1691" s="85"/>
      <c r="X1691" s="85"/>
      <c r="Y1691" s="85"/>
      <c r="Z1691" s="85"/>
      <c r="AA1691" s="85"/>
      <c r="AB1691" s="86"/>
      <c r="AC1691" s="86"/>
      <c r="AD1691" s="85">
        <v>1</v>
      </c>
      <c r="AE1691" s="85"/>
      <c r="AF1691" s="85"/>
      <c r="AG1691" s="85"/>
      <c r="AH1691" s="85"/>
      <c r="AI1691" s="85"/>
      <c r="AJ1691" s="85"/>
    </row>
    <row r="1692" spans="1:36" ht="16.5" thickTop="1" thickBot="1">
      <c r="A1692" s="105">
        <f t="shared" si="489"/>
        <v>255</v>
      </c>
      <c r="B1692" s="114" t="s">
        <v>730</v>
      </c>
      <c r="C1692" s="113">
        <v>1965</v>
      </c>
      <c r="D1692" s="107"/>
      <c r="E1692" s="114" t="s">
        <v>80</v>
      </c>
      <c r="F1692" s="107">
        <v>5</v>
      </c>
      <c r="G1692" s="107">
        <v>4</v>
      </c>
      <c r="H1692" s="111">
        <v>2712.9</v>
      </c>
      <c r="I1692" s="111">
        <v>2712.8</v>
      </c>
      <c r="J1692" s="111">
        <v>2628.8</v>
      </c>
      <c r="K1692" s="125">
        <v>146</v>
      </c>
      <c r="L1692" s="110">
        <f t="shared" si="488"/>
        <v>12217599.408000002</v>
      </c>
      <c r="M1692" s="108"/>
      <c r="N1692" s="108"/>
      <c r="O1692" s="108"/>
      <c r="P1692" s="110">
        <f>'Форма 2'!C1692-M1692-N1692-O1692</f>
        <v>12217599.408000002</v>
      </c>
      <c r="Q1692" s="111">
        <f t="shared" si="493"/>
        <v>4503.6860100265412</v>
      </c>
      <c r="R1692" s="111">
        <f t="shared" si="494"/>
        <v>4503.6860100265412</v>
      </c>
      <c r="S1692" s="112" t="s">
        <v>1280</v>
      </c>
      <c r="T1692" s="107" t="s">
        <v>92</v>
      </c>
      <c r="U1692" s="217"/>
      <c r="V1692" s="85"/>
      <c r="W1692" s="85"/>
      <c r="X1692" s="85"/>
      <c r="Y1692" s="85"/>
      <c r="Z1692" s="85"/>
      <c r="AA1692" s="85"/>
      <c r="AB1692" s="86"/>
      <c r="AC1692" s="86"/>
      <c r="AD1692" s="85">
        <v>1</v>
      </c>
      <c r="AE1692" s="85"/>
      <c r="AF1692" s="85"/>
      <c r="AG1692" s="85"/>
      <c r="AH1692" s="85"/>
      <c r="AI1692" s="85"/>
      <c r="AJ1692" s="85"/>
    </row>
    <row r="1693" spans="1:36" ht="16.5" thickTop="1" thickBot="1">
      <c r="A1693" s="105">
        <f t="shared" si="489"/>
        <v>256</v>
      </c>
      <c r="B1693" s="114" t="s">
        <v>5178</v>
      </c>
      <c r="C1693" s="107">
        <v>2008</v>
      </c>
      <c r="D1693" s="107"/>
      <c r="E1693" s="114" t="s">
        <v>94</v>
      </c>
      <c r="F1693" s="107">
        <v>16</v>
      </c>
      <c r="G1693" s="107">
        <v>1</v>
      </c>
      <c r="H1693" s="111">
        <v>8834.2000000000007</v>
      </c>
      <c r="I1693" s="111">
        <v>8834.2000000000007</v>
      </c>
      <c r="J1693" s="111">
        <v>5466.6</v>
      </c>
      <c r="K1693" s="241"/>
      <c r="L1693" s="110">
        <f t="shared" ref="L1693" si="495">SUM(M1693:P1693)</f>
        <v>31502757.200000003</v>
      </c>
      <c r="M1693" s="108"/>
      <c r="N1693" s="108"/>
      <c r="O1693" s="108"/>
      <c r="P1693" s="110">
        <f>'Форма 2'!C1693-M1693-N1693-O1693</f>
        <v>31502757.200000003</v>
      </c>
      <c r="Q1693" s="111">
        <f t="shared" ref="Q1693" si="496">L1693/I1693</f>
        <v>3566</v>
      </c>
      <c r="R1693" s="111">
        <f t="shared" ref="R1693" si="497">Q1693</f>
        <v>3566</v>
      </c>
      <c r="S1693" s="112" t="s">
        <v>1280</v>
      </c>
      <c r="T1693" s="107" t="s">
        <v>92</v>
      </c>
      <c r="U1693" s="219"/>
      <c r="V1693" s="153"/>
      <c r="W1693" s="153"/>
      <c r="X1693" s="153"/>
      <c r="Y1693" s="153"/>
      <c r="Z1693" s="153"/>
      <c r="AA1693" s="153"/>
      <c r="AB1693" s="86"/>
      <c r="AC1693" s="86"/>
      <c r="AD1693" s="153"/>
      <c r="AE1693" s="153">
        <v>1</v>
      </c>
      <c r="AF1693" s="153"/>
      <c r="AG1693" s="85"/>
      <c r="AH1693" s="153"/>
      <c r="AI1693" s="153"/>
      <c r="AJ1693" s="153"/>
    </row>
    <row r="1694" spans="1:36" ht="16.5" thickTop="1" thickBot="1">
      <c r="A1694" s="105">
        <f t="shared" si="489"/>
        <v>257</v>
      </c>
      <c r="B1694" s="114" t="s">
        <v>1736</v>
      </c>
      <c r="C1694" s="113">
        <v>1963</v>
      </c>
      <c r="D1694" s="107"/>
      <c r="E1694" s="114" t="s">
        <v>80</v>
      </c>
      <c r="F1694" s="107">
        <v>5</v>
      </c>
      <c r="G1694" s="107">
        <v>4</v>
      </c>
      <c r="H1694" s="111">
        <v>5059.7</v>
      </c>
      <c r="I1694" s="111">
        <v>3845.1</v>
      </c>
      <c r="J1694" s="111">
        <v>2587.1999999999998</v>
      </c>
      <c r="K1694" s="125">
        <v>110</v>
      </c>
      <c r="L1694" s="110">
        <f t="shared" si="488"/>
        <v>22786460.144000001</v>
      </c>
      <c r="M1694" s="108"/>
      <c r="N1694" s="108"/>
      <c r="O1694" s="108"/>
      <c r="P1694" s="110">
        <f>'Форма 2'!C1694-M1694-N1694-O1694</f>
        <v>22786460.144000001</v>
      </c>
      <c r="Q1694" s="111">
        <f t="shared" si="493"/>
        <v>5926.1033897687976</v>
      </c>
      <c r="R1694" s="111">
        <f t="shared" si="494"/>
        <v>5926.1033897687976</v>
      </c>
      <c r="S1694" s="112" t="s">
        <v>1280</v>
      </c>
      <c r="T1694" s="107" t="s">
        <v>92</v>
      </c>
      <c r="U1694" s="217"/>
      <c r="V1694" s="85"/>
      <c r="W1694" s="85"/>
      <c r="X1694" s="85"/>
      <c r="Y1694" s="85"/>
      <c r="Z1694" s="85"/>
      <c r="AA1694" s="85"/>
      <c r="AB1694" s="86"/>
      <c r="AC1694" s="86"/>
      <c r="AD1694" s="85">
        <v>1</v>
      </c>
      <c r="AE1694" s="85"/>
      <c r="AF1694" s="85"/>
      <c r="AG1694" s="85"/>
      <c r="AH1694" s="85"/>
      <c r="AI1694" s="85"/>
      <c r="AJ1694" s="85"/>
    </row>
    <row r="1695" spans="1:36" ht="16.5" thickTop="1" thickBot="1">
      <c r="A1695" s="105">
        <f t="shared" si="489"/>
        <v>258</v>
      </c>
      <c r="B1695" s="114" t="s">
        <v>1737</v>
      </c>
      <c r="C1695" s="113">
        <v>1972</v>
      </c>
      <c r="D1695" s="107"/>
      <c r="E1695" s="114" t="s">
        <v>94</v>
      </c>
      <c r="F1695" s="107">
        <v>5</v>
      </c>
      <c r="G1695" s="107">
        <v>8</v>
      </c>
      <c r="H1695" s="111">
        <v>5146</v>
      </c>
      <c r="I1695" s="111">
        <v>4597.3</v>
      </c>
      <c r="J1695" s="111">
        <v>4597.3</v>
      </c>
      <c r="K1695" s="125">
        <v>285</v>
      </c>
      <c r="L1695" s="110">
        <f t="shared" si="488"/>
        <v>25124624.559999999</v>
      </c>
      <c r="M1695" s="108"/>
      <c r="N1695" s="108"/>
      <c r="O1695" s="108"/>
      <c r="P1695" s="110">
        <f>'Форма 2'!C1695-M1695-N1695-O1695</f>
        <v>25124624.559999999</v>
      </c>
      <c r="Q1695" s="111">
        <f>L1695/I1695</f>
        <v>5465.0826702629802</v>
      </c>
      <c r="R1695" s="111">
        <f>Q1695</f>
        <v>5465.0826702629802</v>
      </c>
      <c r="S1695" s="112" t="s">
        <v>1280</v>
      </c>
      <c r="T1695" s="107" t="s">
        <v>92</v>
      </c>
      <c r="U1695" s="217"/>
      <c r="V1695" s="85"/>
      <c r="W1695" s="85"/>
      <c r="X1695" s="85"/>
      <c r="Y1695" s="85"/>
      <c r="Z1695" s="85"/>
      <c r="AA1695" s="85"/>
      <c r="AB1695" s="86"/>
      <c r="AC1695" s="86"/>
      <c r="AD1695" s="85"/>
      <c r="AE1695" s="85">
        <v>1</v>
      </c>
      <c r="AF1695" s="85"/>
      <c r="AG1695" s="85"/>
      <c r="AH1695" s="85"/>
      <c r="AI1695" s="85"/>
      <c r="AJ1695" s="85"/>
    </row>
    <row r="1696" spans="1:36" ht="16.5" thickTop="1" thickBot="1">
      <c r="A1696" s="105">
        <f t="shared" si="489"/>
        <v>259</v>
      </c>
      <c r="B1696" s="114" t="s">
        <v>1738</v>
      </c>
      <c r="C1696" s="113">
        <v>1983</v>
      </c>
      <c r="D1696" s="107">
        <v>2007</v>
      </c>
      <c r="E1696" s="114" t="s">
        <v>239</v>
      </c>
      <c r="F1696" s="107">
        <v>9</v>
      </c>
      <c r="G1696" s="107">
        <v>8</v>
      </c>
      <c r="H1696" s="111">
        <v>17601.599999999999</v>
      </c>
      <c r="I1696" s="111">
        <v>15249.099999999999</v>
      </c>
      <c r="J1696" s="111">
        <v>14997.3</v>
      </c>
      <c r="K1696" s="125">
        <v>718</v>
      </c>
      <c r="L1696" s="110">
        <f t="shared" si="488"/>
        <v>22228071.359999999</v>
      </c>
      <c r="M1696" s="108"/>
      <c r="N1696" s="108"/>
      <c r="O1696" s="108"/>
      <c r="P1696" s="110">
        <f>'Форма 2'!C1696-M1696-N1696-O1696</f>
        <v>22228071.359999999</v>
      </c>
      <c r="Q1696" s="111">
        <f>L1696/I1696</f>
        <v>1457.6644759362848</v>
      </c>
      <c r="R1696" s="111">
        <f>Q1696</f>
        <v>1457.6644759362848</v>
      </c>
      <c r="S1696" s="112" t="s">
        <v>1280</v>
      </c>
      <c r="T1696" s="107" t="s">
        <v>92</v>
      </c>
      <c r="U1696" s="217"/>
      <c r="V1696" s="85"/>
      <c r="W1696" s="85"/>
      <c r="X1696" s="85"/>
      <c r="Y1696" s="85"/>
      <c r="Z1696" s="172"/>
      <c r="AA1696" s="172"/>
      <c r="AB1696" s="177">
        <v>8</v>
      </c>
      <c r="AC1696" s="154">
        <f t="shared" ref="AC1696:AC1697" si="498">2778508.92*AB1696</f>
        <v>22228071.359999999</v>
      </c>
      <c r="AD1696" s="85"/>
      <c r="AE1696" s="85"/>
      <c r="AF1696" s="85"/>
      <c r="AG1696" s="166"/>
      <c r="AH1696" s="85"/>
      <c r="AI1696" s="85"/>
      <c r="AJ1696" s="85"/>
    </row>
    <row r="1697" spans="1:36" ht="16.5" thickTop="1" thickBot="1">
      <c r="A1697" s="105">
        <f t="shared" si="489"/>
        <v>260</v>
      </c>
      <c r="B1697" s="114" t="s">
        <v>1739</v>
      </c>
      <c r="C1697" s="113">
        <v>1983</v>
      </c>
      <c r="D1697" s="107">
        <v>2007</v>
      </c>
      <c r="E1697" s="114" t="s">
        <v>239</v>
      </c>
      <c r="F1697" s="107">
        <v>9</v>
      </c>
      <c r="G1697" s="107">
        <v>7</v>
      </c>
      <c r="H1697" s="111">
        <v>13907.5</v>
      </c>
      <c r="I1697" s="111">
        <v>8483.5</v>
      </c>
      <c r="J1697" s="111">
        <v>8483.5</v>
      </c>
      <c r="K1697" s="125">
        <v>673</v>
      </c>
      <c r="L1697" s="110">
        <f t="shared" si="488"/>
        <v>19449562.439999998</v>
      </c>
      <c r="M1697" s="108"/>
      <c r="N1697" s="108"/>
      <c r="O1697" s="108"/>
      <c r="P1697" s="110">
        <f>'Форма 2'!C1697-M1697-N1697-O1697</f>
        <v>19449562.439999998</v>
      </c>
      <c r="Q1697" s="111">
        <f t="shared" si="493"/>
        <v>2292.6342240820413</v>
      </c>
      <c r="R1697" s="111">
        <f t="shared" si="494"/>
        <v>2292.6342240820413</v>
      </c>
      <c r="S1697" s="112" t="s">
        <v>1280</v>
      </c>
      <c r="T1697" s="107" t="s">
        <v>92</v>
      </c>
      <c r="U1697" s="217"/>
      <c r="V1697" s="85"/>
      <c r="W1697" s="85"/>
      <c r="X1697" s="85"/>
      <c r="Y1697" s="85"/>
      <c r="Z1697" s="172"/>
      <c r="AA1697" s="172"/>
      <c r="AB1697" s="177">
        <v>7</v>
      </c>
      <c r="AC1697" s="154">
        <f t="shared" si="498"/>
        <v>19449562.439999998</v>
      </c>
      <c r="AD1697" s="85"/>
      <c r="AE1697" s="85"/>
      <c r="AF1697" s="85"/>
      <c r="AG1697" s="166"/>
      <c r="AH1697" s="85"/>
      <c r="AI1697" s="85"/>
      <c r="AJ1697" s="85"/>
    </row>
    <row r="1698" spans="1:36" ht="16.5" thickTop="1" thickBot="1">
      <c r="A1698" s="105">
        <f t="shared" si="489"/>
        <v>261</v>
      </c>
      <c r="B1698" s="114" t="s">
        <v>1740</v>
      </c>
      <c r="C1698" s="113">
        <v>1962</v>
      </c>
      <c r="D1698" s="107"/>
      <c r="E1698" s="114" t="s">
        <v>80</v>
      </c>
      <c r="F1698" s="107">
        <v>3</v>
      </c>
      <c r="G1698" s="107">
        <v>3</v>
      </c>
      <c r="H1698" s="111">
        <v>1037.9000000000001</v>
      </c>
      <c r="I1698" s="111">
        <v>857.65000000000009</v>
      </c>
      <c r="J1698" s="111">
        <v>857.65000000000009</v>
      </c>
      <c r="K1698" s="125">
        <v>44</v>
      </c>
      <c r="L1698" s="110">
        <f t="shared" si="488"/>
        <v>9919615.0810000002</v>
      </c>
      <c r="M1698" s="108"/>
      <c r="N1698" s="108"/>
      <c r="O1698" s="108"/>
      <c r="P1698" s="110">
        <f>'Форма 2'!C1698-M1698-N1698-O1698</f>
        <v>9919615.0810000002</v>
      </c>
      <c r="Q1698" s="111">
        <f t="shared" si="493"/>
        <v>11566.041020229697</v>
      </c>
      <c r="R1698" s="111">
        <f t="shared" si="494"/>
        <v>11566.041020229697</v>
      </c>
      <c r="S1698" s="112" t="s">
        <v>1280</v>
      </c>
      <c r="T1698" s="107" t="s">
        <v>82</v>
      </c>
      <c r="U1698" s="217"/>
      <c r="V1698" s="85"/>
      <c r="W1698" s="85"/>
      <c r="X1698" s="85"/>
      <c r="Y1698" s="85"/>
      <c r="Z1698" s="85"/>
      <c r="AA1698" s="85"/>
      <c r="AB1698" s="86"/>
      <c r="AC1698" s="86"/>
      <c r="AD1698" s="85">
        <v>1</v>
      </c>
      <c r="AE1698" s="85"/>
      <c r="AF1698" s="85"/>
      <c r="AG1698" s="85"/>
      <c r="AH1698" s="85"/>
      <c r="AI1698" s="85"/>
      <c r="AJ1698" s="85"/>
    </row>
    <row r="1699" spans="1:36" ht="16.5" thickTop="1" thickBot="1">
      <c r="A1699" s="105">
        <f t="shared" si="489"/>
        <v>262</v>
      </c>
      <c r="B1699" s="114" t="s">
        <v>1741</v>
      </c>
      <c r="C1699" s="113">
        <v>1973</v>
      </c>
      <c r="D1699" s="107"/>
      <c r="E1699" s="114" t="s">
        <v>239</v>
      </c>
      <c r="F1699" s="107">
        <v>9</v>
      </c>
      <c r="G1699" s="107">
        <v>6</v>
      </c>
      <c r="H1699" s="111">
        <v>18084.7</v>
      </c>
      <c r="I1699" s="111">
        <v>15968.2</v>
      </c>
      <c r="J1699" s="111">
        <v>10422.9</v>
      </c>
      <c r="K1699" s="125">
        <v>702</v>
      </c>
      <c r="L1699" s="110">
        <f t="shared" si="488"/>
        <v>156263416.72700003</v>
      </c>
      <c r="M1699" s="108"/>
      <c r="N1699" s="108"/>
      <c r="O1699" s="108"/>
      <c r="P1699" s="110">
        <f>'Форма 2'!C1699-M1699-N1699-O1699</f>
        <v>156263416.72700003</v>
      </c>
      <c r="Q1699" s="111">
        <f t="shared" si="493"/>
        <v>9785.913047619646</v>
      </c>
      <c r="R1699" s="111">
        <f t="shared" si="494"/>
        <v>9785.913047619646</v>
      </c>
      <c r="S1699" s="112" t="s">
        <v>1280</v>
      </c>
      <c r="T1699" s="105" t="s">
        <v>120</v>
      </c>
      <c r="U1699" s="217">
        <v>1</v>
      </c>
      <c r="V1699" s="85">
        <v>1</v>
      </c>
      <c r="W1699" s="85">
        <v>1</v>
      </c>
      <c r="X1699" s="85">
        <v>1</v>
      </c>
      <c r="Y1699" s="85"/>
      <c r="Z1699" s="85">
        <v>1</v>
      </c>
      <c r="AA1699" s="85">
        <v>1</v>
      </c>
      <c r="AB1699" s="168">
        <v>6</v>
      </c>
      <c r="AC1699" s="86">
        <f>2778508.92*AB1699</f>
        <v>16671053.52</v>
      </c>
      <c r="AD1699" s="85">
        <v>1</v>
      </c>
      <c r="AE1699" s="85"/>
      <c r="AF1699" s="85">
        <v>1</v>
      </c>
      <c r="AG1699" s="85"/>
      <c r="AH1699" s="85"/>
      <c r="AI1699" s="85"/>
      <c r="AJ1699" s="85"/>
    </row>
    <row r="1700" spans="1:36" ht="16.5" thickTop="1" thickBot="1">
      <c r="A1700" s="105">
        <f t="shared" si="489"/>
        <v>263</v>
      </c>
      <c r="B1700" s="114" t="s">
        <v>1742</v>
      </c>
      <c r="C1700" s="113">
        <v>1968</v>
      </c>
      <c r="D1700" s="107"/>
      <c r="E1700" s="114" t="s">
        <v>94</v>
      </c>
      <c r="F1700" s="107">
        <v>5</v>
      </c>
      <c r="G1700" s="107">
        <v>4</v>
      </c>
      <c r="H1700" s="111">
        <v>3064.9</v>
      </c>
      <c r="I1700" s="111">
        <v>2010.6000000000001</v>
      </c>
      <c r="J1700" s="111">
        <v>1858.4</v>
      </c>
      <c r="K1700" s="125">
        <v>154</v>
      </c>
      <c r="L1700" s="110">
        <f t="shared" si="488"/>
        <v>7624367.8360000001</v>
      </c>
      <c r="M1700" s="108"/>
      <c r="N1700" s="108"/>
      <c r="O1700" s="108"/>
      <c r="P1700" s="110">
        <f>'Форма 2'!C1700-M1700-N1700-O1700</f>
        <v>7624367.8360000001</v>
      </c>
      <c r="Q1700" s="111">
        <f t="shared" si="493"/>
        <v>3792.0858629264894</v>
      </c>
      <c r="R1700" s="111">
        <f t="shared" si="494"/>
        <v>3792.0858629264894</v>
      </c>
      <c r="S1700" s="112" t="s">
        <v>1280</v>
      </c>
      <c r="T1700" s="107" t="s">
        <v>82</v>
      </c>
      <c r="U1700" s="217"/>
      <c r="V1700" s="85">
        <v>1</v>
      </c>
      <c r="W1700" s="85"/>
      <c r="X1700" s="85"/>
      <c r="Y1700" s="85"/>
      <c r="Z1700" s="85"/>
      <c r="AA1700" s="85"/>
      <c r="AB1700" s="86"/>
      <c r="AC1700" s="86"/>
      <c r="AD1700" s="85"/>
      <c r="AE1700" s="85"/>
      <c r="AF1700" s="85"/>
      <c r="AG1700" s="85"/>
      <c r="AH1700" s="85"/>
      <c r="AI1700" s="85"/>
      <c r="AJ1700" s="85"/>
    </row>
    <row r="1701" spans="1:36" ht="16.5" thickTop="1" thickBot="1">
      <c r="A1701" s="105">
        <f t="shared" si="489"/>
        <v>264</v>
      </c>
      <c r="B1701" s="114" t="s">
        <v>1743</v>
      </c>
      <c r="C1701" s="113">
        <v>1965</v>
      </c>
      <c r="D1701" s="107"/>
      <c r="E1701" s="114" t="s">
        <v>94</v>
      </c>
      <c r="F1701" s="107">
        <v>5</v>
      </c>
      <c r="G1701" s="107">
        <v>2</v>
      </c>
      <c r="H1701" s="111">
        <v>1540.5</v>
      </c>
      <c r="I1701" s="111">
        <v>1068.9000000000001</v>
      </c>
      <c r="J1701" s="111">
        <v>995.7</v>
      </c>
      <c r="K1701" s="125">
        <v>76</v>
      </c>
      <c r="L1701" s="110">
        <f t="shared" si="488"/>
        <v>6937672.5600000005</v>
      </c>
      <c r="M1701" s="108"/>
      <c r="N1701" s="108"/>
      <c r="O1701" s="108"/>
      <c r="P1701" s="110">
        <f>'Форма 2'!C1701-M1701-N1701-O1701</f>
        <v>6937672.5600000005</v>
      </c>
      <c r="Q1701" s="111">
        <f t="shared" si="493"/>
        <v>6490.4785854616894</v>
      </c>
      <c r="R1701" s="111">
        <f t="shared" si="494"/>
        <v>6490.4785854616894</v>
      </c>
      <c r="S1701" s="112" t="s">
        <v>1280</v>
      </c>
      <c r="T1701" s="107" t="s">
        <v>82</v>
      </c>
      <c r="U1701" s="217"/>
      <c r="V1701" s="85"/>
      <c r="W1701" s="85"/>
      <c r="X1701" s="85"/>
      <c r="Y1701" s="85"/>
      <c r="Z1701" s="85"/>
      <c r="AA1701" s="85"/>
      <c r="AB1701" s="86"/>
      <c r="AC1701" s="86"/>
      <c r="AD1701" s="85">
        <v>1</v>
      </c>
      <c r="AE1701" s="85"/>
      <c r="AF1701" s="85"/>
      <c r="AG1701" s="85"/>
      <c r="AH1701" s="85"/>
      <c r="AI1701" s="85"/>
      <c r="AJ1701" s="85"/>
    </row>
    <row r="1702" spans="1:36" ht="16.5" thickTop="1" thickBot="1">
      <c r="A1702" s="105">
        <f t="shared" si="489"/>
        <v>265</v>
      </c>
      <c r="B1702" s="114" t="s">
        <v>1744</v>
      </c>
      <c r="C1702" s="113">
        <v>1965</v>
      </c>
      <c r="D1702" s="107"/>
      <c r="E1702" s="114" t="s">
        <v>212</v>
      </c>
      <c r="F1702" s="107">
        <v>5</v>
      </c>
      <c r="G1702" s="107">
        <v>4</v>
      </c>
      <c r="H1702" s="111">
        <v>3548</v>
      </c>
      <c r="I1702" s="111">
        <v>3203.65</v>
      </c>
      <c r="J1702" s="111"/>
      <c r="K1702" s="125"/>
      <c r="L1702" s="110">
        <f t="shared" si="488"/>
        <v>15978488.960000001</v>
      </c>
      <c r="M1702" s="108"/>
      <c r="N1702" s="108"/>
      <c r="O1702" s="108"/>
      <c r="P1702" s="110">
        <f>'Форма 2'!C1702-M1702-N1702-O1702</f>
        <v>15978488.960000001</v>
      </c>
      <c r="Q1702" s="111">
        <f t="shared" si="493"/>
        <v>4987.5888314890826</v>
      </c>
      <c r="R1702" s="111">
        <f t="shared" si="494"/>
        <v>4987.5888314890826</v>
      </c>
      <c r="S1702" s="112" t="s">
        <v>1280</v>
      </c>
      <c r="T1702" s="107" t="s">
        <v>82</v>
      </c>
      <c r="U1702" s="217"/>
      <c r="V1702" s="85"/>
      <c r="W1702" s="85"/>
      <c r="X1702" s="85"/>
      <c r="Y1702" s="85"/>
      <c r="Z1702" s="85"/>
      <c r="AA1702" s="85"/>
      <c r="AB1702" s="86"/>
      <c r="AC1702" s="86"/>
      <c r="AD1702" s="85">
        <v>1</v>
      </c>
      <c r="AE1702" s="85"/>
      <c r="AF1702" s="85"/>
      <c r="AG1702" s="85"/>
      <c r="AH1702" s="85"/>
      <c r="AI1702" s="85"/>
      <c r="AJ1702" s="85"/>
    </row>
    <row r="1703" spans="1:36" ht="16.5" thickTop="1" thickBot="1">
      <c r="A1703" s="105">
        <f t="shared" si="489"/>
        <v>266</v>
      </c>
      <c r="B1703" s="114" t="s">
        <v>1745</v>
      </c>
      <c r="C1703" s="113">
        <v>1964</v>
      </c>
      <c r="D1703" s="107"/>
      <c r="E1703" s="114" t="s">
        <v>94</v>
      </c>
      <c r="F1703" s="107">
        <v>5</v>
      </c>
      <c r="G1703" s="107">
        <v>4</v>
      </c>
      <c r="H1703" s="111">
        <v>3484.2</v>
      </c>
      <c r="I1703" s="111">
        <v>3099.4</v>
      </c>
      <c r="J1703" s="111">
        <v>1496.9</v>
      </c>
      <c r="K1703" s="125">
        <v>110</v>
      </c>
      <c r="L1703" s="110">
        <f t="shared" si="488"/>
        <v>15691164.384000001</v>
      </c>
      <c r="M1703" s="108"/>
      <c r="N1703" s="108"/>
      <c r="O1703" s="108"/>
      <c r="P1703" s="110">
        <f>'Форма 2'!C1703-M1703-N1703-O1703</f>
        <v>15691164.384000001</v>
      </c>
      <c r="Q1703" s="111">
        <f t="shared" si="493"/>
        <v>5062.6457972510816</v>
      </c>
      <c r="R1703" s="111">
        <f t="shared" si="494"/>
        <v>5062.6457972510816</v>
      </c>
      <c r="S1703" s="112" t="s">
        <v>1280</v>
      </c>
      <c r="T1703" s="107" t="s">
        <v>82</v>
      </c>
      <c r="U1703" s="217"/>
      <c r="V1703" s="85"/>
      <c r="W1703" s="85"/>
      <c r="X1703" s="85"/>
      <c r="Y1703" s="85"/>
      <c r="Z1703" s="85"/>
      <c r="AA1703" s="85"/>
      <c r="AB1703" s="86"/>
      <c r="AC1703" s="86"/>
      <c r="AD1703" s="85">
        <v>1</v>
      </c>
      <c r="AE1703" s="85"/>
      <c r="AF1703" s="85"/>
      <c r="AG1703" s="85"/>
      <c r="AH1703" s="85"/>
      <c r="AI1703" s="85"/>
      <c r="AJ1703" s="85"/>
    </row>
    <row r="1704" spans="1:36" ht="16.5" thickTop="1" thickBot="1">
      <c r="A1704" s="105">
        <f t="shared" si="489"/>
        <v>267</v>
      </c>
      <c r="B1704" s="114" t="s">
        <v>1746</v>
      </c>
      <c r="C1704" s="113">
        <v>1965</v>
      </c>
      <c r="D1704" s="107"/>
      <c r="E1704" s="114" t="s">
        <v>94</v>
      </c>
      <c r="F1704" s="107">
        <v>5</v>
      </c>
      <c r="G1704" s="107">
        <v>4</v>
      </c>
      <c r="H1704" s="111">
        <v>3210.15</v>
      </c>
      <c r="I1704" s="111">
        <v>2590.8999999999996</v>
      </c>
      <c r="J1704" s="111">
        <v>2053.1</v>
      </c>
      <c r="K1704" s="125">
        <v>148</v>
      </c>
      <c r="L1704" s="110">
        <f t="shared" si="488"/>
        <v>14456974.728000002</v>
      </c>
      <c r="M1704" s="108"/>
      <c r="N1704" s="108"/>
      <c r="O1704" s="108"/>
      <c r="P1704" s="110">
        <f>'Форма 2'!C1704-M1704-N1704-O1704</f>
        <v>14456974.728000002</v>
      </c>
      <c r="Q1704" s="111">
        <f t="shared" si="493"/>
        <v>5579.9045613493399</v>
      </c>
      <c r="R1704" s="111">
        <f t="shared" si="494"/>
        <v>5579.9045613493399</v>
      </c>
      <c r="S1704" s="112" t="s">
        <v>1280</v>
      </c>
      <c r="T1704" s="107" t="s">
        <v>82</v>
      </c>
      <c r="U1704" s="217"/>
      <c r="V1704" s="85"/>
      <c r="W1704" s="85"/>
      <c r="X1704" s="85"/>
      <c r="Y1704" s="85"/>
      <c r="Z1704" s="85"/>
      <c r="AA1704" s="85"/>
      <c r="AB1704" s="86"/>
      <c r="AC1704" s="86"/>
      <c r="AD1704" s="85">
        <v>1</v>
      </c>
      <c r="AE1704" s="85"/>
      <c r="AF1704" s="85"/>
      <c r="AG1704" s="85"/>
      <c r="AH1704" s="85"/>
      <c r="AI1704" s="85"/>
      <c r="AJ1704" s="85"/>
    </row>
    <row r="1705" spans="1:36" ht="16.5" thickTop="1" thickBot="1">
      <c r="A1705" s="105">
        <f t="shared" si="489"/>
        <v>268</v>
      </c>
      <c r="B1705" s="114" t="s">
        <v>1747</v>
      </c>
      <c r="C1705" s="113">
        <v>1949</v>
      </c>
      <c r="D1705" s="107"/>
      <c r="E1705" s="114" t="s">
        <v>378</v>
      </c>
      <c r="F1705" s="107">
        <v>2</v>
      </c>
      <c r="G1705" s="107">
        <v>1</v>
      </c>
      <c r="H1705" s="111">
        <v>509.5</v>
      </c>
      <c r="I1705" s="111">
        <v>459.1</v>
      </c>
      <c r="J1705" s="111">
        <v>324.10000000000002</v>
      </c>
      <c r="K1705" s="125">
        <v>25</v>
      </c>
      <c r="L1705" s="110">
        <f t="shared" si="488"/>
        <v>328464.45999999996</v>
      </c>
      <c r="M1705" s="108"/>
      <c r="N1705" s="108"/>
      <c r="O1705" s="108"/>
      <c r="P1705" s="110">
        <f>'Форма 2'!C1705-M1705-N1705-O1705</f>
        <v>328464.45999999996</v>
      </c>
      <c r="Q1705" s="111">
        <f t="shared" si="493"/>
        <v>715.45297320845123</v>
      </c>
      <c r="R1705" s="111">
        <f t="shared" si="494"/>
        <v>715.45297320845123</v>
      </c>
      <c r="S1705" s="112" t="s">
        <v>1280</v>
      </c>
      <c r="T1705" s="107" t="s">
        <v>82</v>
      </c>
      <c r="U1705" s="217"/>
      <c r="V1705" s="85"/>
      <c r="W1705" s="85"/>
      <c r="X1705" s="85"/>
      <c r="Y1705" s="85"/>
      <c r="Z1705" s="85">
        <v>1</v>
      </c>
      <c r="AA1705" s="85"/>
      <c r="AB1705" s="86"/>
      <c r="AC1705" s="86"/>
      <c r="AD1705" s="85"/>
      <c r="AE1705" s="85"/>
      <c r="AF1705" s="85"/>
      <c r="AG1705" s="85"/>
      <c r="AH1705" s="85"/>
      <c r="AI1705" s="85"/>
      <c r="AJ1705" s="85"/>
    </row>
    <row r="1706" spans="1:36" ht="16.5" thickTop="1" thickBot="1">
      <c r="A1706" s="105">
        <f t="shared" si="489"/>
        <v>269</v>
      </c>
      <c r="B1706" s="114" t="s">
        <v>1748</v>
      </c>
      <c r="C1706" s="113">
        <v>1962</v>
      </c>
      <c r="D1706" s="107"/>
      <c r="E1706" s="114" t="s">
        <v>94</v>
      </c>
      <c r="F1706" s="107">
        <v>5</v>
      </c>
      <c r="G1706" s="107">
        <v>2</v>
      </c>
      <c r="H1706" s="111">
        <v>2060.6</v>
      </c>
      <c r="I1706" s="111">
        <v>1693.9</v>
      </c>
      <c r="J1706" s="111">
        <v>1693.9</v>
      </c>
      <c r="K1706" s="125">
        <v>70</v>
      </c>
      <c r="L1706" s="110">
        <f t="shared" si="488"/>
        <v>19340544.328000002</v>
      </c>
      <c r="M1706" s="108"/>
      <c r="N1706" s="108"/>
      <c r="O1706" s="108"/>
      <c r="P1706" s="110">
        <f>'Форма 2'!C1706-M1706-N1706-O1706</f>
        <v>19340544.328000002</v>
      </c>
      <c r="Q1706" s="111">
        <f t="shared" si="493"/>
        <v>11417.760391994805</v>
      </c>
      <c r="R1706" s="111">
        <f t="shared" si="494"/>
        <v>11417.760391994805</v>
      </c>
      <c r="S1706" s="112" t="s">
        <v>1280</v>
      </c>
      <c r="T1706" s="107" t="s">
        <v>82</v>
      </c>
      <c r="U1706" s="217"/>
      <c r="V1706" s="85"/>
      <c r="W1706" s="85"/>
      <c r="X1706" s="85"/>
      <c r="Y1706" s="85"/>
      <c r="Z1706" s="85"/>
      <c r="AA1706" s="85"/>
      <c r="AB1706" s="86"/>
      <c r="AC1706" s="86"/>
      <c r="AD1706" s="85">
        <v>1</v>
      </c>
      <c r="AE1706" s="85">
        <v>1</v>
      </c>
      <c r="AF1706" s="85"/>
      <c r="AG1706" s="85"/>
      <c r="AH1706" s="85"/>
      <c r="AI1706" s="85"/>
      <c r="AJ1706" s="85"/>
    </row>
    <row r="1707" spans="1:36" ht="16.5" thickTop="1" thickBot="1">
      <c r="A1707" s="105">
        <f t="shared" si="489"/>
        <v>270</v>
      </c>
      <c r="B1707" s="114" t="s">
        <v>1749</v>
      </c>
      <c r="C1707" s="113">
        <v>1962</v>
      </c>
      <c r="D1707" s="107"/>
      <c r="E1707" s="114" t="s">
        <v>94</v>
      </c>
      <c r="F1707" s="107">
        <v>5</v>
      </c>
      <c r="G1707" s="107">
        <v>2</v>
      </c>
      <c r="H1707" s="111">
        <v>1760</v>
      </c>
      <c r="I1707" s="111">
        <v>1606.3000000000002</v>
      </c>
      <c r="J1707" s="111">
        <v>1405.9</v>
      </c>
      <c r="K1707" s="125">
        <v>62</v>
      </c>
      <c r="L1707" s="110">
        <f t="shared" si="488"/>
        <v>7926195.2000000011</v>
      </c>
      <c r="M1707" s="108"/>
      <c r="N1707" s="108"/>
      <c r="O1707" s="108"/>
      <c r="P1707" s="110">
        <f>'Форма 2'!C1707-M1707-N1707-O1707</f>
        <v>7926195.2000000011</v>
      </c>
      <c r="Q1707" s="111">
        <f t="shared" si="493"/>
        <v>4934.4426321359651</v>
      </c>
      <c r="R1707" s="111">
        <f t="shared" si="494"/>
        <v>4934.4426321359651</v>
      </c>
      <c r="S1707" s="112" t="s">
        <v>1280</v>
      </c>
      <c r="T1707" s="107" t="s">
        <v>82</v>
      </c>
      <c r="U1707" s="217"/>
      <c r="V1707" s="85"/>
      <c r="W1707" s="85"/>
      <c r="X1707" s="85"/>
      <c r="Y1707" s="85"/>
      <c r="Z1707" s="85"/>
      <c r="AA1707" s="85"/>
      <c r="AB1707" s="86"/>
      <c r="AC1707" s="86"/>
      <c r="AD1707" s="85">
        <v>1</v>
      </c>
      <c r="AE1707" s="85"/>
      <c r="AF1707" s="85"/>
      <c r="AG1707" s="85"/>
      <c r="AH1707" s="85"/>
      <c r="AI1707" s="85"/>
      <c r="AJ1707" s="85"/>
    </row>
    <row r="1708" spans="1:36" ht="16.5" thickTop="1" thickBot="1">
      <c r="A1708" s="105">
        <f t="shared" si="489"/>
        <v>271</v>
      </c>
      <c r="B1708" s="114" t="s">
        <v>1750</v>
      </c>
      <c r="C1708" s="113">
        <v>1962</v>
      </c>
      <c r="D1708" s="107"/>
      <c r="E1708" s="114" t="s">
        <v>1751</v>
      </c>
      <c r="F1708" s="107">
        <v>5</v>
      </c>
      <c r="G1708" s="107">
        <v>2</v>
      </c>
      <c r="H1708" s="111">
        <v>1826.6</v>
      </c>
      <c r="I1708" s="111">
        <v>1611.6999999999998</v>
      </c>
      <c r="J1708" s="111">
        <v>1538.6</v>
      </c>
      <c r="K1708" s="125">
        <v>65</v>
      </c>
      <c r="L1708" s="110">
        <f t="shared" si="488"/>
        <v>8226129.6320000002</v>
      </c>
      <c r="M1708" s="108"/>
      <c r="N1708" s="108"/>
      <c r="O1708" s="108"/>
      <c r="P1708" s="110">
        <f>'Форма 2'!C1708-M1708-N1708-O1708</f>
        <v>8226129.6320000002</v>
      </c>
      <c r="Q1708" s="111">
        <f t="shared" si="493"/>
        <v>5104.0079617794881</v>
      </c>
      <c r="R1708" s="111">
        <f t="shared" si="494"/>
        <v>5104.0079617794881</v>
      </c>
      <c r="S1708" s="112" t="s">
        <v>1280</v>
      </c>
      <c r="T1708" s="107" t="s">
        <v>82</v>
      </c>
      <c r="U1708" s="217"/>
      <c r="V1708" s="85"/>
      <c r="W1708" s="85"/>
      <c r="X1708" s="85"/>
      <c r="Y1708" s="85"/>
      <c r="Z1708" s="85"/>
      <c r="AA1708" s="85"/>
      <c r="AB1708" s="86"/>
      <c r="AC1708" s="86"/>
      <c r="AD1708" s="85">
        <v>1</v>
      </c>
      <c r="AE1708" s="85"/>
      <c r="AF1708" s="85"/>
      <c r="AG1708" s="85"/>
      <c r="AH1708" s="85"/>
      <c r="AI1708" s="85"/>
      <c r="AJ1708" s="85"/>
    </row>
    <row r="1709" spans="1:36" ht="16.5" thickTop="1" thickBot="1">
      <c r="A1709" s="105">
        <f t="shared" si="489"/>
        <v>272</v>
      </c>
      <c r="B1709" s="114" t="s">
        <v>1752</v>
      </c>
      <c r="C1709" s="113">
        <v>1964</v>
      </c>
      <c r="D1709" s="107"/>
      <c r="E1709" s="114" t="s">
        <v>94</v>
      </c>
      <c r="F1709" s="107">
        <v>5</v>
      </c>
      <c r="G1709" s="107">
        <v>4</v>
      </c>
      <c r="H1709" s="111">
        <v>4164.1000000000004</v>
      </c>
      <c r="I1709" s="111">
        <v>3360.2999999999997</v>
      </c>
      <c r="J1709" s="111">
        <v>3046.7</v>
      </c>
      <c r="K1709" s="125">
        <v>140</v>
      </c>
      <c r="L1709" s="110">
        <f t="shared" si="488"/>
        <v>18753107.632000003</v>
      </c>
      <c r="M1709" s="108"/>
      <c r="N1709" s="108"/>
      <c r="O1709" s="108"/>
      <c r="P1709" s="110">
        <f>'Форма 2'!C1709-M1709-N1709-O1709</f>
        <v>18753107.632000003</v>
      </c>
      <c r="Q1709" s="111">
        <f t="shared" si="493"/>
        <v>5580.7837490700249</v>
      </c>
      <c r="R1709" s="111">
        <f t="shared" si="494"/>
        <v>5580.7837490700249</v>
      </c>
      <c r="S1709" s="112" t="s">
        <v>1280</v>
      </c>
      <c r="T1709" s="107" t="s">
        <v>82</v>
      </c>
      <c r="U1709" s="217"/>
      <c r="V1709" s="85"/>
      <c r="W1709" s="85"/>
      <c r="X1709" s="85"/>
      <c r="Y1709" s="85"/>
      <c r="Z1709" s="85"/>
      <c r="AA1709" s="85"/>
      <c r="AB1709" s="86"/>
      <c r="AC1709" s="86"/>
      <c r="AD1709" s="85">
        <v>1</v>
      </c>
      <c r="AE1709" s="85"/>
      <c r="AF1709" s="85"/>
      <c r="AG1709" s="85"/>
      <c r="AH1709" s="85"/>
      <c r="AI1709" s="85"/>
      <c r="AJ1709" s="85"/>
    </row>
    <row r="1710" spans="1:36" ht="16.5" thickTop="1" thickBot="1">
      <c r="A1710" s="105">
        <f t="shared" si="489"/>
        <v>273</v>
      </c>
      <c r="B1710" s="114" t="s">
        <v>1753</v>
      </c>
      <c r="C1710" s="113">
        <v>1971</v>
      </c>
      <c r="D1710" s="107"/>
      <c r="E1710" s="114" t="s">
        <v>94</v>
      </c>
      <c r="F1710" s="107">
        <v>5</v>
      </c>
      <c r="G1710" s="107">
        <v>6</v>
      </c>
      <c r="H1710" s="111">
        <v>5461.6</v>
      </c>
      <c r="I1710" s="111">
        <v>5281.3499999999995</v>
      </c>
      <c r="J1710" s="111">
        <v>4358.1499999999996</v>
      </c>
      <c r="K1710" s="125">
        <v>199</v>
      </c>
      <c r="L1710" s="110">
        <f t="shared" si="488"/>
        <v>2837901.9760000003</v>
      </c>
      <c r="M1710" s="108"/>
      <c r="N1710" s="108"/>
      <c r="O1710" s="108"/>
      <c r="P1710" s="110">
        <f>'Форма 2'!C1710-M1710-N1710-O1710</f>
        <v>2837901.9760000003</v>
      </c>
      <c r="Q1710" s="111">
        <f t="shared" si="493"/>
        <v>537.3440457458795</v>
      </c>
      <c r="R1710" s="111">
        <f t="shared" si="494"/>
        <v>537.3440457458795</v>
      </c>
      <c r="S1710" s="112" t="s">
        <v>1280</v>
      </c>
      <c r="T1710" s="107" t="s">
        <v>92</v>
      </c>
      <c r="U1710" s="217">
        <v>1</v>
      </c>
      <c r="V1710" s="85"/>
      <c r="W1710" s="85"/>
      <c r="X1710" s="85"/>
      <c r="Y1710" s="85"/>
      <c r="Z1710" s="85"/>
      <c r="AA1710" s="85"/>
      <c r="AB1710" s="86"/>
      <c r="AC1710" s="86"/>
      <c r="AD1710" s="85"/>
      <c r="AE1710" s="85"/>
      <c r="AF1710" s="85"/>
      <c r="AG1710" s="85"/>
      <c r="AH1710" s="85"/>
      <c r="AI1710" s="85"/>
      <c r="AJ1710" s="85"/>
    </row>
    <row r="1711" spans="1:36" ht="16.5" thickTop="1" thickBot="1">
      <c r="A1711" s="105">
        <f t="shared" si="489"/>
        <v>274</v>
      </c>
      <c r="B1711" s="114" t="s">
        <v>5034</v>
      </c>
      <c r="C1711" s="107">
        <v>1975</v>
      </c>
      <c r="D1711" s="107"/>
      <c r="E1711" s="114" t="s">
        <v>91</v>
      </c>
      <c r="F1711" s="107">
        <v>9</v>
      </c>
      <c r="G1711" s="107">
        <v>6</v>
      </c>
      <c r="H1711" s="111">
        <v>12052.3</v>
      </c>
      <c r="I1711" s="111">
        <v>11530</v>
      </c>
      <c r="J1711" s="111">
        <v>11530</v>
      </c>
      <c r="K1711" s="241">
        <v>394</v>
      </c>
      <c r="L1711" s="110">
        <f t="shared" ref="L1711" si="499">SUM(M1711:P1711)</f>
        <v>248167.25</v>
      </c>
      <c r="M1711" s="108"/>
      <c r="N1711" s="108"/>
      <c r="O1711" s="108"/>
      <c r="P1711" s="110">
        <f>'Форма 2'!C1711-M1711-N1711-O1711</f>
        <v>248167.25</v>
      </c>
      <c r="Q1711" s="111">
        <f t="shared" ref="Q1711" si="500">L1711/I1711</f>
        <v>21.523612315698177</v>
      </c>
      <c r="R1711" s="111">
        <f t="shared" ref="R1711" si="501">Q1711</f>
        <v>21.523612315698177</v>
      </c>
      <c r="S1711" s="112" t="s">
        <v>1280</v>
      </c>
      <c r="T1711" s="107" t="s">
        <v>92</v>
      </c>
      <c r="U1711" s="219"/>
      <c r="V1711" s="153"/>
      <c r="W1711" s="153"/>
      <c r="X1711" s="153"/>
      <c r="Y1711" s="153"/>
      <c r="Z1711" s="153"/>
      <c r="AA1711" s="153"/>
      <c r="AB1711" s="86"/>
      <c r="AC1711" s="86"/>
      <c r="AD1711" s="153"/>
      <c r="AE1711" s="153"/>
      <c r="AF1711" s="153"/>
      <c r="AG1711" s="85" t="s">
        <v>24</v>
      </c>
      <c r="AH1711" s="153"/>
      <c r="AI1711" s="153"/>
      <c r="AJ1711" s="153"/>
    </row>
    <row r="1712" spans="1:36" ht="16.5" thickTop="1" thickBot="1">
      <c r="A1712" s="105">
        <f t="shared" si="489"/>
        <v>275</v>
      </c>
      <c r="B1712" s="114" t="s">
        <v>731</v>
      </c>
      <c r="C1712" s="123">
        <v>1976</v>
      </c>
      <c r="D1712" s="107"/>
      <c r="E1712" s="114" t="s">
        <v>91</v>
      </c>
      <c r="F1712" s="107">
        <v>9</v>
      </c>
      <c r="G1712" s="107">
        <v>16</v>
      </c>
      <c r="H1712" s="111">
        <v>30588.5</v>
      </c>
      <c r="I1712" s="111">
        <v>20950.3</v>
      </c>
      <c r="J1712" s="111">
        <v>20950.3</v>
      </c>
      <c r="K1712" s="125">
        <v>1665</v>
      </c>
      <c r="L1712" s="110">
        <f t="shared" si="488"/>
        <v>109078591</v>
      </c>
      <c r="M1712" s="108"/>
      <c r="N1712" s="108"/>
      <c r="O1712" s="108"/>
      <c r="P1712" s="110">
        <f>'Форма 2'!C1712-M1712-N1712-O1712</f>
        <v>109078591</v>
      </c>
      <c r="Q1712" s="111">
        <f t="shared" si="493"/>
        <v>5206.5407655260306</v>
      </c>
      <c r="R1712" s="111">
        <f t="shared" si="494"/>
        <v>5206.5407655260306</v>
      </c>
      <c r="S1712" s="112" t="s">
        <v>1280</v>
      </c>
      <c r="T1712" s="107" t="s">
        <v>82</v>
      </c>
      <c r="U1712" s="217"/>
      <c r="V1712" s="85"/>
      <c r="W1712" s="85"/>
      <c r="X1712" s="85"/>
      <c r="Y1712" s="85"/>
      <c r="Z1712" s="85"/>
      <c r="AA1712" s="85"/>
      <c r="AB1712" s="86"/>
      <c r="AC1712" s="86"/>
      <c r="AD1712" s="85"/>
      <c r="AE1712" s="85">
        <v>1</v>
      </c>
      <c r="AF1712" s="85"/>
      <c r="AG1712" s="85"/>
      <c r="AH1712" s="85"/>
      <c r="AI1712" s="85"/>
      <c r="AJ1712" s="85"/>
    </row>
    <row r="1713" spans="1:36" ht="16.5" thickTop="1" thickBot="1">
      <c r="A1713" s="105">
        <f t="shared" si="489"/>
        <v>276</v>
      </c>
      <c r="B1713" s="114" t="s">
        <v>732</v>
      </c>
      <c r="C1713" s="113">
        <v>1984</v>
      </c>
      <c r="D1713" s="107"/>
      <c r="E1713" s="114" t="s">
        <v>94</v>
      </c>
      <c r="F1713" s="107">
        <v>9</v>
      </c>
      <c r="G1713" s="107">
        <v>3</v>
      </c>
      <c r="H1713" s="111">
        <v>6662.4</v>
      </c>
      <c r="I1713" s="111">
        <v>6653.8</v>
      </c>
      <c r="J1713" s="111">
        <v>6047.3</v>
      </c>
      <c r="K1713" s="125">
        <v>293</v>
      </c>
      <c r="L1713" s="110">
        <f t="shared" si="488"/>
        <v>8335526.7599999998</v>
      </c>
      <c r="M1713" s="108"/>
      <c r="N1713" s="108"/>
      <c r="O1713" s="108"/>
      <c r="P1713" s="110">
        <f>'Форма 2'!C1713-M1713-N1713-O1713</f>
        <v>8335526.7599999998</v>
      </c>
      <c r="Q1713" s="111">
        <f t="shared" si="493"/>
        <v>1252.7468153536324</v>
      </c>
      <c r="R1713" s="111">
        <f t="shared" si="494"/>
        <v>1252.7468153536324</v>
      </c>
      <c r="S1713" s="112" t="s">
        <v>1280</v>
      </c>
      <c r="T1713" s="107" t="s">
        <v>82</v>
      </c>
      <c r="U1713" s="217"/>
      <c r="V1713" s="85"/>
      <c r="W1713" s="85"/>
      <c r="X1713" s="85"/>
      <c r="Y1713" s="85"/>
      <c r="Z1713" s="172"/>
      <c r="AA1713" s="172"/>
      <c r="AB1713" s="177">
        <v>3</v>
      </c>
      <c r="AC1713" s="154">
        <f t="shared" ref="AC1713:AC1714" si="502">2778508.92*AB1713</f>
        <v>8335526.7599999998</v>
      </c>
      <c r="AD1713" s="85"/>
      <c r="AE1713" s="85"/>
      <c r="AF1713" s="85"/>
      <c r="AG1713" s="166"/>
      <c r="AH1713" s="85"/>
      <c r="AI1713" s="85"/>
      <c r="AJ1713" s="85"/>
    </row>
    <row r="1714" spans="1:36" ht="16.5" thickTop="1" thickBot="1">
      <c r="A1714" s="105">
        <f t="shared" si="489"/>
        <v>277</v>
      </c>
      <c r="B1714" s="114" t="s">
        <v>1754</v>
      </c>
      <c r="C1714" s="113">
        <v>1986</v>
      </c>
      <c r="D1714" s="107">
        <v>2010</v>
      </c>
      <c r="E1714" s="114" t="s">
        <v>239</v>
      </c>
      <c r="F1714" s="107">
        <v>9</v>
      </c>
      <c r="G1714" s="107">
        <v>4</v>
      </c>
      <c r="H1714" s="111">
        <v>8009.2</v>
      </c>
      <c r="I1714" s="111">
        <v>7967.4</v>
      </c>
      <c r="J1714" s="111">
        <v>7967.4</v>
      </c>
      <c r="K1714" s="125">
        <v>333</v>
      </c>
      <c r="L1714" s="110">
        <f t="shared" si="488"/>
        <v>11114035.68</v>
      </c>
      <c r="M1714" s="108"/>
      <c r="N1714" s="108"/>
      <c r="O1714" s="108"/>
      <c r="P1714" s="110">
        <f>'Форма 2'!C1714-M1714-N1714-O1714</f>
        <v>11114035.68</v>
      </c>
      <c r="Q1714" s="111">
        <f t="shared" si="493"/>
        <v>1394.9388357557045</v>
      </c>
      <c r="R1714" s="111">
        <f t="shared" si="494"/>
        <v>1394.9388357557045</v>
      </c>
      <c r="S1714" s="112" t="s">
        <v>1280</v>
      </c>
      <c r="T1714" s="107" t="s">
        <v>92</v>
      </c>
      <c r="U1714" s="217"/>
      <c r="V1714" s="85"/>
      <c r="W1714" s="85"/>
      <c r="X1714" s="85"/>
      <c r="Y1714" s="85"/>
      <c r="Z1714" s="172"/>
      <c r="AA1714" s="172"/>
      <c r="AB1714" s="177">
        <v>4</v>
      </c>
      <c r="AC1714" s="154">
        <f t="shared" si="502"/>
        <v>11114035.68</v>
      </c>
      <c r="AD1714" s="85"/>
      <c r="AE1714" s="85"/>
      <c r="AF1714" s="85"/>
      <c r="AG1714" s="166"/>
      <c r="AH1714" s="85"/>
      <c r="AI1714" s="85"/>
      <c r="AJ1714" s="85"/>
    </row>
    <row r="1715" spans="1:36" ht="16.5" thickTop="1" thickBot="1">
      <c r="A1715" s="105">
        <f t="shared" si="489"/>
        <v>278</v>
      </c>
      <c r="B1715" s="114" t="s">
        <v>1755</v>
      </c>
      <c r="C1715" s="113">
        <v>1978</v>
      </c>
      <c r="D1715" s="107"/>
      <c r="E1715" s="114" t="s">
        <v>94</v>
      </c>
      <c r="F1715" s="107">
        <v>9</v>
      </c>
      <c r="G1715" s="107">
        <v>1</v>
      </c>
      <c r="H1715" s="111">
        <v>4625.7</v>
      </c>
      <c r="I1715" s="111">
        <v>4015.3300000000004</v>
      </c>
      <c r="J1715" s="111">
        <v>3805.03</v>
      </c>
      <c r="K1715" s="125">
        <v>245</v>
      </c>
      <c r="L1715" s="110">
        <f t="shared" si="488"/>
        <v>2610282.5099999998</v>
      </c>
      <c r="M1715" s="108"/>
      <c r="N1715" s="108"/>
      <c r="O1715" s="108"/>
      <c r="P1715" s="110">
        <f>'Форма 2'!C1715-M1715-N1715-O1715</f>
        <v>2610282.5099999998</v>
      </c>
      <c r="Q1715" s="111">
        <f t="shared" si="493"/>
        <v>650.07919896994758</v>
      </c>
      <c r="R1715" s="111">
        <f t="shared" si="494"/>
        <v>650.07919896994758</v>
      </c>
      <c r="S1715" s="112" t="s">
        <v>1280</v>
      </c>
      <c r="T1715" s="107" t="s">
        <v>82</v>
      </c>
      <c r="U1715" s="217"/>
      <c r="V1715" s="85"/>
      <c r="W1715" s="85"/>
      <c r="X1715" s="85"/>
      <c r="Y1715" s="85"/>
      <c r="Z1715" s="85"/>
      <c r="AA1715" s="85"/>
      <c r="AB1715" s="86"/>
      <c r="AC1715" s="86"/>
      <c r="AD1715" s="85"/>
      <c r="AE1715" s="85"/>
      <c r="AF1715" s="85"/>
      <c r="AG1715" s="85"/>
      <c r="AH1715" s="85">
        <v>1</v>
      </c>
      <c r="AI1715" s="85"/>
      <c r="AJ1715" s="85"/>
    </row>
    <row r="1716" spans="1:36" ht="16.5" thickTop="1" thickBot="1">
      <c r="A1716" s="105">
        <f t="shared" si="489"/>
        <v>279</v>
      </c>
      <c r="B1716" s="112" t="s">
        <v>5139</v>
      </c>
      <c r="C1716" s="107">
        <v>1992</v>
      </c>
      <c r="D1716" s="107"/>
      <c r="E1716" s="114" t="s">
        <v>91</v>
      </c>
      <c r="F1716" s="107">
        <v>10</v>
      </c>
      <c r="G1716" s="107">
        <v>4</v>
      </c>
      <c r="H1716" s="247">
        <v>10680.2</v>
      </c>
      <c r="I1716" s="149">
        <v>10680.2</v>
      </c>
      <c r="J1716" s="247">
        <v>9955.7999999999993</v>
      </c>
      <c r="K1716" s="241">
        <v>243</v>
      </c>
      <c r="L1716" s="110">
        <f>SUM(M1716:P1716)</f>
        <v>15721267.199999999</v>
      </c>
      <c r="M1716" s="108"/>
      <c r="N1716" s="108"/>
      <c r="O1716" s="108"/>
      <c r="P1716" s="110">
        <f>'Форма 2'!C1716-M1716-N1716-O1716</f>
        <v>15721267.199999999</v>
      </c>
      <c r="Q1716" s="111">
        <f>L1716/I1716</f>
        <v>1472.0011984794291</v>
      </c>
      <c r="R1716" s="111">
        <f>Q1716</f>
        <v>1472.0011984794291</v>
      </c>
      <c r="S1716" s="112" t="s">
        <v>1280</v>
      </c>
      <c r="T1716" s="107" t="s">
        <v>120</v>
      </c>
      <c r="U1716" s="219"/>
      <c r="V1716" s="153"/>
      <c r="W1716" s="153"/>
      <c r="X1716" s="153"/>
      <c r="Y1716" s="153"/>
      <c r="Z1716" s="153"/>
      <c r="AA1716" s="153"/>
      <c r="AB1716" s="168">
        <v>4</v>
      </c>
      <c r="AC1716" s="154">
        <f>3930316.8*AB1716</f>
        <v>15721267.199999999</v>
      </c>
      <c r="AD1716" s="153"/>
      <c r="AE1716" s="153"/>
      <c r="AF1716" s="153"/>
      <c r="AG1716" s="85"/>
      <c r="AH1716" s="153"/>
      <c r="AI1716" s="153"/>
      <c r="AJ1716" s="153"/>
    </row>
    <row r="1717" spans="1:36" ht="16.5" thickTop="1" thickBot="1">
      <c r="A1717" s="105">
        <f t="shared" si="489"/>
        <v>280</v>
      </c>
      <c r="B1717" s="189" t="s">
        <v>735</v>
      </c>
      <c r="C1717" s="113">
        <v>1994</v>
      </c>
      <c r="D1717" s="107"/>
      <c r="E1717" s="114" t="s">
        <v>91</v>
      </c>
      <c r="F1717" s="107">
        <v>10</v>
      </c>
      <c r="G1717" s="107">
        <v>8</v>
      </c>
      <c r="H1717" s="126">
        <v>24077.7</v>
      </c>
      <c r="I1717" s="108">
        <v>24077.7</v>
      </c>
      <c r="J1717" s="126">
        <v>20462.099999999999</v>
      </c>
      <c r="K1717" s="125"/>
      <c r="L1717" s="110">
        <f>SUM(M1717:P1717)</f>
        <v>85861078.200000003</v>
      </c>
      <c r="M1717" s="108"/>
      <c r="N1717" s="108"/>
      <c r="O1717" s="108"/>
      <c r="P1717" s="110">
        <f>'Форма 2'!C1717-M1717-N1717-O1717</f>
        <v>85861078.200000003</v>
      </c>
      <c r="Q1717" s="111">
        <f>L1717/I1717</f>
        <v>3566</v>
      </c>
      <c r="R1717" s="111">
        <f>Q1717</f>
        <v>3566</v>
      </c>
      <c r="S1717" s="112" t="s">
        <v>1280</v>
      </c>
      <c r="T1717" s="107" t="s">
        <v>92</v>
      </c>
      <c r="U1717" s="217"/>
      <c r="V1717" s="85"/>
      <c r="W1717" s="85"/>
      <c r="X1717" s="85"/>
      <c r="Y1717" s="85"/>
      <c r="Z1717" s="85"/>
      <c r="AA1717" s="85"/>
      <c r="AB1717" s="86"/>
      <c r="AC1717" s="86"/>
      <c r="AD1717" s="85"/>
      <c r="AE1717" s="85">
        <v>1</v>
      </c>
      <c r="AF1717" s="85"/>
      <c r="AG1717" s="85"/>
      <c r="AH1717" s="85"/>
      <c r="AI1717" s="85"/>
      <c r="AJ1717" s="85"/>
    </row>
    <row r="1718" spans="1:36" ht="16.5" thickTop="1" thickBot="1">
      <c r="A1718" s="105">
        <f t="shared" si="489"/>
        <v>281</v>
      </c>
      <c r="B1718" s="114" t="s">
        <v>1756</v>
      </c>
      <c r="C1718" s="113">
        <v>1984</v>
      </c>
      <c r="D1718" s="107"/>
      <c r="E1718" s="114" t="s">
        <v>239</v>
      </c>
      <c r="F1718" s="107">
        <v>9</v>
      </c>
      <c r="G1718" s="107">
        <v>5</v>
      </c>
      <c r="H1718" s="111">
        <v>3821.6</v>
      </c>
      <c r="I1718" s="111">
        <v>2623.8</v>
      </c>
      <c r="J1718" s="111">
        <v>2623.8</v>
      </c>
      <c r="K1718" s="125">
        <v>498</v>
      </c>
      <c r="L1718" s="110">
        <f t="shared" si="488"/>
        <v>13892544.6</v>
      </c>
      <c r="M1718" s="108"/>
      <c r="N1718" s="108"/>
      <c r="O1718" s="108"/>
      <c r="P1718" s="110">
        <f>'Форма 2'!C1718-M1718-N1718-O1718</f>
        <v>13892544.6</v>
      </c>
      <c r="Q1718" s="111">
        <f t="shared" si="493"/>
        <v>5294.8184312828716</v>
      </c>
      <c r="R1718" s="111">
        <f t="shared" si="494"/>
        <v>5294.8184312828716</v>
      </c>
      <c r="S1718" s="112" t="s">
        <v>1280</v>
      </c>
      <c r="T1718" s="107" t="s">
        <v>92</v>
      </c>
      <c r="U1718" s="217"/>
      <c r="V1718" s="85"/>
      <c r="W1718" s="85"/>
      <c r="X1718" s="85"/>
      <c r="Y1718" s="85"/>
      <c r="Z1718" s="172"/>
      <c r="AA1718" s="172"/>
      <c r="AB1718" s="177">
        <v>5</v>
      </c>
      <c r="AC1718" s="154">
        <f t="shared" ref="AC1718:AC1719" si="503">2778508.92*AB1718</f>
        <v>13892544.6</v>
      </c>
      <c r="AD1718" s="85"/>
      <c r="AE1718" s="85"/>
      <c r="AF1718" s="85"/>
      <c r="AG1718" s="166"/>
      <c r="AH1718" s="85"/>
      <c r="AI1718" s="85"/>
      <c r="AJ1718" s="85"/>
    </row>
    <row r="1719" spans="1:36" ht="16.5" thickTop="1" thickBot="1">
      <c r="A1719" s="105">
        <f t="shared" si="489"/>
        <v>282</v>
      </c>
      <c r="B1719" s="114" t="s">
        <v>1757</v>
      </c>
      <c r="C1719" s="113">
        <v>1987</v>
      </c>
      <c r="D1719" s="107"/>
      <c r="E1719" s="114" t="s">
        <v>94</v>
      </c>
      <c r="F1719" s="107">
        <v>9</v>
      </c>
      <c r="G1719" s="107">
        <v>6</v>
      </c>
      <c r="H1719" s="111">
        <v>13367.03</v>
      </c>
      <c r="I1719" s="111">
        <v>13367.57</v>
      </c>
      <c r="J1719" s="111">
        <v>11425.27</v>
      </c>
      <c r="K1719" s="125">
        <v>593</v>
      </c>
      <c r="L1719" s="110">
        <f>SUM(M1719:P1719)</f>
        <v>16671053.52</v>
      </c>
      <c r="M1719" s="108"/>
      <c r="N1719" s="108"/>
      <c r="O1719" s="108"/>
      <c r="P1719" s="110">
        <f>'Форма 2'!C1719-M1719-N1719-O1719</f>
        <v>16671053.52</v>
      </c>
      <c r="Q1719" s="111">
        <f>L1719/I1719</f>
        <v>1247.1267044047647</v>
      </c>
      <c r="R1719" s="111">
        <f>Q1719</f>
        <v>1247.1267044047647</v>
      </c>
      <c r="S1719" s="112" t="s">
        <v>1280</v>
      </c>
      <c r="T1719" s="107" t="s">
        <v>92</v>
      </c>
      <c r="U1719" s="217"/>
      <c r="V1719" s="85"/>
      <c r="W1719" s="85"/>
      <c r="X1719" s="85"/>
      <c r="Y1719" s="85"/>
      <c r="Z1719" s="172"/>
      <c r="AA1719" s="172"/>
      <c r="AB1719" s="177">
        <v>6</v>
      </c>
      <c r="AC1719" s="154">
        <f t="shared" si="503"/>
        <v>16671053.52</v>
      </c>
      <c r="AD1719" s="85"/>
      <c r="AE1719" s="85"/>
      <c r="AF1719" s="85"/>
      <c r="AG1719" s="166"/>
      <c r="AH1719" s="85"/>
      <c r="AI1719" s="85"/>
      <c r="AJ1719" s="85"/>
    </row>
    <row r="1720" spans="1:36" ht="16.5" thickTop="1" thickBot="1">
      <c r="A1720" s="105">
        <f t="shared" si="489"/>
        <v>283</v>
      </c>
      <c r="B1720" s="114" t="s">
        <v>5120</v>
      </c>
      <c r="C1720" s="107">
        <v>1983</v>
      </c>
      <c r="D1720" s="107"/>
      <c r="E1720" s="114" t="s">
        <v>884</v>
      </c>
      <c r="F1720" s="107">
        <v>9</v>
      </c>
      <c r="G1720" s="107">
        <v>2</v>
      </c>
      <c r="H1720" s="111">
        <v>3821.6</v>
      </c>
      <c r="I1720" s="111">
        <v>322.16000000000003</v>
      </c>
      <c r="J1720" s="111">
        <v>2623.8</v>
      </c>
      <c r="K1720" s="241">
        <v>175</v>
      </c>
      <c r="L1720" s="110">
        <f>SUM(M1720:P1720)</f>
        <v>7760668.25</v>
      </c>
      <c r="M1720" s="108"/>
      <c r="N1720" s="108"/>
      <c r="O1720" s="108"/>
      <c r="P1720" s="110">
        <f>'Форма 2'!C1720-M1720-N1720-O1720</f>
        <v>7760668.25</v>
      </c>
      <c r="Q1720" s="111">
        <f>L1720/I1720</f>
        <v>24089.484262478269</v>
      </c>
      <c r="R1720" s="111">
        <f>Q1720</f>
        <v>24089.484262478269</v>
      </c>
      <c r="S1720" s="112" t="s">
        <v>1280</v>
      </c>
      <c r="T1720" s="107" t="s">
        <v>92</v>
      </c>
      <c r="U1720" s="219"/>
      <c r="V1720" s="153"/>
      <c r="W1720" s="153"/>
      <c r="X1720" s="153">
        <v>1</v>
      </c>
      <c r="Y1720" s="153">
        <v>1</v>
      </c>
      <c r="Z1720" s="153">
        <v>1</v>
      </c>
      <c r="AA1720" s="153"/>
      <c r="AB1720" s="86"/>
      <c r="AC1720" s="86"/>
      <c r="AD1720" s="153"/>
      <c r="AE1720" s="153"/>
      <c r="AF1720" s="153"/>
      <c r="AG1720" s="85" t="s">
        <v>5105</v>
      </c>
      <c r="AH1720" s="153"/>
      <c r="AI1720" s="153"/>
      <c r="AJ1720" s="153"/>
    </row>
    <row r="1721" spans="1:36" ht="16.5" thickTop="1" thickBot="1">
      <c r="A1721" s="105">
        <f t="shared" si="489"/>
        <v>284</v>
      </c>
      <c r="B1721" s="114" t="s">
        <v>1758</v>
      </c>
      <c r="C1721" s="113">
        <v>1956</v>
      </c>
      <c r="D1721" s="107"/>
      <c r="E1721" s="114" t="s">
        <v>1400</v>
      </c>
      <c r="F1721" s="107">
        <v>2</v>
      </c>
      <c r="G1721" s="107">
        <v>2</v>
      </c>
      <c r="H1721" s="111">
        <v>737.6</v>
      </c>
      <c r="I1721" s="111">
        <v>628.79999999999995</v>
      </c>
      <c r="J1721" s="111">
        <v>628.79999999999995</v>
      </c>
      <c r="K1721" s="125">
        <v>41</v>
      </c>
      <c r="L1721" s="110">
        <f t="shared" si="488"/>
        <v>2445837.344</v>
      </c>
      <c r="M1721" s="108"/>
      <c r="N1721" s="108"/>
      <c r="O1721" s="108"/>
      <c r="P1721" s="110">
        <f>'Форма 2'!C1721-M1721-N1721-O1721</f>
        <v>2445837.344</v>
      </c>
      <c r="Q1721" s="111">
        <f t="shared" si="493"/>
        <v>3889.6904325699747</v>
      </c>
      <c r="R1721" s="111">
        <f t="shared" si="494"/>
        <v>3889.6904325699747</v>
      </c>
      <c r="S1721" s="112" t="s">
        <v>1280</v>
      </c>
      <c r="T1721" s="107" t="s">
        <v>82</v>
      </c>
      <c r="U1721" s="217"/>
      <c r="V1721" s="85"/>
      <c r="W1721" s="85"/>
      <c r="X1721" s="85"/>
      <c r="Y1721" s="85"/>
      <c r="Z1721" s="85">
        <v>1</v>
      </c>
      <c r="AA1721" s="85"/>
      <c r="AB1721" s="86"/>
      <c r="AC1721" s="86"/>
      <c r="AD1721" s="85"/>
      <c r="AE1721" s="85"/>
      <c r="AF1721" s="85"/>
      <c r="AG1721" s="85"/>
      <c r="AH1721" s="85">
        <v>1</v>
      </c>
      <c r="AI1721" s="85"/>
      <c r="AJ1721" s="85"/>
    </row>
    <row r="1722" spans="1:36" ht="16.5" thickTop="1" thickBot="1">
      <c r="A1722" s="105">
        <f t="shared" si="489"/>
        <v>285</v>
      </c>
      <c r="B1722" s="114" t="s">
        <v>1759</v>
      </c>
      <c r="C1722" s="113">
        <v>1957</v>
      </c>
      <c r="D1722" s="107"/>
      <c r="E1722" s="114" t="s">
        <v>80</v>
      </c>
      <c r="F1722" s="107">
        <v>2</v>
      </c>
      <c r="G1722" s="107">
        <v>2</v>
      </c>
      <c r="H1722" s="111">
        <v>856.8</v>
      </c>
      <c r="I1722" s="111">
        <v>742.8</v>
      </c>
      <c r="J1722" s="111">
        <v>742.8</v>
      </c>
      <c r="K1722" s="125">
        <v>34</v>
      </c>
      <c r="L1722" s="110">
        <f t="shared" si="488"/>
        <v>2841097.392</v>
      </c>
      <c r="M1722" s="108"/>
      <c r="N1722" s="108"/>
      <c r="O1722" s="108"/>
      <c r="P1722" s="110">
        <f>'Форма 2'!C1722-M1722-N1722-O1722</f>
        <v>2841097.392</v>
      </c>
      <c r="Q1722" s="111">
        <f t="shared" si="493"/>
        <v>3824.8484006462036</v>
      </c>
      <c r="R1722" s="111">
        <f t="shared" si="494"/>
        <v>3824.8484006462036</v>
      </c>
      <c r="S1722" s="112" t="s">
        <v>1280</v>
      </c>
      <c r="T1722" s="107" t="s">
        <v>82</v>
      </c>
      <c r="U1722" s="217"/>
      <c r="V1722" s="85"/>
      <c r="W1722" s="85"/>
      <c r="X1722" s="85"/>
      <c r="Y1722" s="85"/>
      <c r="Z1722" s="85">
        <v>1</v>
      </c>
      <c r="AA1722" s="85"/>
      <c r="AB1722" s="86"/>
      <c r="AC1722" s="86"/>
      <c r="AD1722" s="85"/>
      <c r="AE1722" s="85"/>
      <c r="AF1722" s="85"/>
      <c r="AG1722" s="85"/>
      <c r="AH1722" s="85">
        <v>1</v>
      </c>
      <c r="AI1722" s="85"/>
      <c r="AJ1722" s="85"/>
    </row>
    <row r="1723" spans="1:36" ht="16.5" thickTop="1" thickBot="1">
      <c r="A1723" s="105">
        <f t="shared" si="489"/>
        <v>286</v>
      </c>
      <c r="B1723" s="114" t="s">
        <v>1760</v>
      </c>
      <c r="C1723" s="113">
        <v>1956</v>
      </c>
      <c r="D1723" s="107"/>
      <c r="E1723" s="114" t="s">
        <v>1400</v>
      </c>
      <c r="F1723" s="107">
        <v>2</v>
      </c>
      <c r="G1723" s="107">
        <v>2</v>
      </c>
      <c r="H1723" s="111">
        <v>804.9</v>
      </c>
      <c r="I1723" s="111">
        <v>741.1</v>
      </c>
      <c r="J1723" s="111">
        <v>741.1</v>
      </c>
      <c r="K1723" s="125">
        <v>40</v>
      </c>
      <c r="L1723" s="110">
        <f t="shared" si="488"/>
        <v>2669000.1060000001</v>
      </c>
      <c r="M1723" s="108"/>
      <c r="N1723" s="108"/>
      <c r="O1723" s="108"/>
      <c r="P1723" s="110">
        <f>'Форма 2'!C1723-M1723-N1723-O1723</f>
        <v>2669000.1060000001</v>
      </c>
      <c r="Q1723" s="111">
        <f t="shared" si="493"/>
        <v>3601.4034624207261</v>
      </c>
      <c r="R1723" s="111">
        <f t="shared" si="494"/>
        <v>3601.4034624207261</v>
      </c>
      <c r="S1723" s="112" t="s">
        <v>1280</v>
      </c>
      <c r="T1723" s="107" t="s">
        <v>82</v>
      </c>
      <c r="U1723" s="217"/>
      <c r="V1723" s="85"/>
      <c r="W1723" s="85"/>
      <c r="X1723" s="85"/>
      <c r="Y1723" s="85"/>
      <c r="Z1723" s="85">
        <v>1</v>
      </c>
      <c r="AA1723" s="85"/>
      <c r="AB1723" s="86"/>
      <c r="AC1723" s="86"/>
      <c r="AD1723" s="85"/>
      <c r="AE1723" s="85"/>
      <c r="AF1723" s="85"/>
      <c r="AG1723" s="85"/>
      <c r="AH1723" s="85">
        <v>1</v>
      </c>
      <c r="AI1723" s="85"/>
      <c r="AJ1723" s="85"/>
    </row>
    <row r="1724" spans="1:36" ht="16.5" thickTop="1" thickBot="1">
      <c r="A1724" s="105">
        <f t="shared" si="489"/>
        <v>287</v>
      </c>
      <c r="B1724" s="114" t="s">
        <v>1761</v>
      </c>
      <c r="C1724" s="113">
        <v>1955</v>
      </c>
      <c r="D1724" s="107"/>
      <c r="E1724" s="114" t="s">
        <v>317</v>
      </c>
      <c r="F1724" s="107">
        <v>2</v>
      </c>
      <c r="G1724" s="107">
        <v>2</v>
      </c>
      <c r="H1724" s="111">
        <v>1037.3</v>
      </c>
      <c r="I1724" s="111">
        <v>991.40000000000009</v>
      </c>
      <c r="J1724" s="111">
        <v>686.6</v>
      </c>
      <c r="K1724" s="125">
        <v>43</v>
      </c>
      <c r="L1724" s="110">
        <f t="shared" si="488"/>
        <v>4786081.4539999999</v>
      </c>
      <c r="M1724" s="108"/>
      <c r="N1724" s="108"/>
      <c r="O1724" s="108"/>
      <c r="P1724" s="110">
        <f>'Форма 2'!C1724-M1724-N1724-O1724</f>
        <v>4786081.4539999999</v>
      </c>
      <c r="Q1724" s="111">
        <f t="shared" si="493"/>
        <v>4827.5988037119223</v>
      </c>
      <c r="R1724" s="111">
        <f t="shared" si="494"/>
        <v>4827.5988037119223</v>
      </c>
      <c r="S1724" s="112" t="s">
        <v>1280</v>
      </c>
      <c r="T1724" s="107" t="s">
        <v>82</v>
      </c>
      <c r="U1724" s="217"/>
      <c r="V1724" s="85"/>
      <c r="W1724" s="85"/>
      <c r="X1724" s="85"/>
      <c r="Y1724" s="85"/>
      <c r="Z1724" s="85">
        <v>1</v>
      </c>
      <c r="AA1724" s="85"/>
      <c r="AB1724" s="86"/>
      <c r="AC1724" s="86"/>
      <c r="AD1724" s="85"/>
      <c r="AE1724" s="85"/>
      <c r="AF1724" s="85">
        <v>1</v>
      </c>
      <c r="AG1724" s="85"/>
      <c r="AH1724" s="85">
        <v>1</v>
      </c>
      <c r="AI1724" s="85"/>
      <c r="AJ1724" s="85"/>
    </row>
    <row r="1725" spans="1:36" ht="16.5" thickTop="1" thickBot="1">
      <c r="A1725" s="105">
        <f t="shared" si="489"/>
        <v>288</v>
      </c>
      <c r="B1725" s="114" t="s">
        <v>1762</v>
      </c>
      <c r="C1725" s="113">
        <v>1958</v>
      </c>
      <c r="D1725" s="107"/>
      <c r="E1725" s="114" t="s">
        <v>80</v>
      </c>
      <c r="F1725" s="107">
        <v>2</v>
      </c>
      <c r="G1725" s="107">
        <v>2</v>
      </c>
      <c r="H1725" s="111">
        <v>745.5</v>
      </c>
      <c r="I1725" s="111">
        <v>672.2</v>
      </c>
      <c r="J1725" s="111">
        <v>672.2</v>
      </c>
      <c r="K1725" s="125">
        <v>39</v>
      </c>
      <c r="L1725" s="110">
        <f t="shared" si="488"/>
        <v>967688.82</v>
      </c>
      <c r="M1725" s="108"/>
      <c r="N1725" s="108"/>
      <c r="O1725" s="108"/>
      <c r="P1725" s="110">
        <f>'Форма 2'!C1725-M1725-N1725-O1725</f>
        <v>967688.82</v>
      </c>
      <c r="Q1725" s="111">
        <f t="shared" si="493"/>
        <v>1439.5846771794106</v>
      </c>
      <c r="R1725" s="111">
        <f t="shared" si="494"/>
        <v>1439.5846771794106</v>
      </c>
      <c r="S1725" s="112" t="s">
        <v>1280</v>
      </c>
      <c r="T1725" s="107" t="s">
        <v>82</v>
      </c>
      <c r="U1725" s="217"/>
      <c r="V1725" s="85"/>
      <c r="W1725" s="85"/>
      <c r="X1725" s="85"/>
      <c r="Y1725" s="85"/>
      <c r="Z1725" s="85"/>
      <c r="AA1725" s="85"/>
      <c r="AB1725" s="86"/>
      <c r="AC1725" s="86"/>
      <c r="AD1725" s="85"/>
      <c r="AE1725" s="85"/>
      <c r="AF1725" s="85">
        <v>1</v>
      </c>
      <c r="AG1725" s="85"/>
      <c r="AH1725" s="85"/>
      <c r="AI1725" s="85"/>
      <c r="AJ1725" s="85"/>
    </row>
    <row r="1726" spans="1:36" ht="16.5" thickTop="1" thickBot="1">
      <c r="A1726" s="105">
        <f t="shared" si="489"/>
        <v>289</v>
      </c>
      <c r="B1726" s="114" t="s">
        <v>1763</v>
      </c>
      <c r="C1726" s="113">
        <v>1956</v>
      </c>
      <c r="D1726" s="107"/>
      <c r="E1726" s="114" t="s">
        <v>1400</v>
      </c>
      <c r="F1726" s="107">
        <v>2</v>
      </c>
      <c r="G1726" s="107">
        <v>2</v>
      </c>
      <c r="H1726" s="111">
        <v>793.3</v>
      </c>
      <c r="I1726" s="111">
        <v>791.1</v>
      </c>
      <c r="J1726" s="111">
        <v>717.6</v>
      </c>
      <c r="K1726" s="125">
        <v>52</v>
      </c>
      <c r="L1726" s="110">
        <f t="shared" si="488"/>
        <v>2706327.0840000003</v>
      </c>
      <c r="M1726" s="108"/>
      <c r="N1726" s="108"/>
      <c r="O1726" s="108"/>
      <c r="P1726" s="110">
        <f>'Форма 2'!C1726-M1726-N1726-O1726</f>
        <v>2706327.0840000003</v>
      </c>
      <c r="Q1726" s="111">
        <f t="shared" si="493"/>
        <v>3420.9671141448616</v>
      </c>
      <c r="R1726" s="111">
        <f t="shared" si="494"/>
        <v>3420.9671141448616</v>
      </c>
      <c r="S1726" s="112" t="s">
        <v>1280</v>
      </c>
      <c r="T1726" s="107" t="s">
        <v>82</v>
      </c>
      <c r="U1726" s="217">
        <v>1</v>
      </c>
      <c r="V1726" s="85"/>
      <c r="W1726" s="85"/>
      <c r="X1726" s="85"/>
      <c r="Y1726" s="85"/>
      <c r="Z1726" s="85"/>
      <c r="AA1726" s="85"/>
      <c r="AB1726" s="86"/>
      <c r="AC1726" s="86"/>
      <c r="AD1726" s="85"/>
      <c r="AE1726" s="85"/>
      <c r="AF1726" s="85"/>
      <c r="AG1726" s="85"/>
      <c r="AH1726" s="85">
        <v>1</v>
      </c>
      <c r="AI1726" s="85"/>
      <c r="AJ1726" s="85"/>
    </row>
    <row r="1727" spans="1:36" ht="16.5" thickTop="1" thickBot="1">
      <c r="A1727" s="105">
        <f t="shared" si="489"/>
        <v>290</v>
      </c>
      <c r="B1727" s="114" t="s">
        <v>1764</v>
      </c>
      <c r="C1727" s="113">
        <v>1955</v>
      </c>
      <c r="D1727" s="107"/>
      <c r="E1727" s="114" t="s">
        <v>1400</v>
      </c>
      <c r="F1727" s="107">
        <v>2</v>
      </c>
      <c r="G1727" s="107">
        <v>1</v>
      </c>
      <c r="H1727" s="111">
        <v>423.3</v>
      </c>
      <c r="I1727" s="111">
        <v>422.3</v>
      </c>
      <c r="J1727" s="111">
        <v>422.3</v>
      </c>
      <c r="K1727" s="125">
        <v>24</v>
      </c>
      <c r="L1727" s="110">
        <f t="shared" si="488"/>
        <v>4045643.1869999999</v>
      </c>
      <c r="M1727" s="108"/>
      <c r="N1727" s="108"/>
      <c r="O1727" s="108"/>
      <c r="P1727" s="110">
        <f>'Форма 2'!C1727-M1727-N1727-O1727</f>
        <v>4045643.1869999999</v>
      </c>
      <c r="Q1727" s="111">
        <f t="shared" si="493"/>
        <v>9580.021754676769</v>
      </c>
      <c r="R1727" s="111">
        <f t="shared" si="494"/>
        <v>9580.021754676769</v>
      </c>
      <c r="S1727" s="112" t="s">
        <v>1280</v>
      </c>
      <c r="T1727" s="107" t="s">
        <v>82</v>
      </c>
      <c r="U1727" s="217"/>
      <c r="V1727" s="85"/>
      <c r="W1727" s="85"/>
      <c r="X1727" s="85"/>
      <c r="Y1727" s="85"/>
      <c r="Z1727" s="85"/>
      <c r="AA1727" s="85"/>
      <c r="AB1727" s="86"/>
      <c r="AC1727" s="86"/>
      <c r="AD1727" s="85">
        <v>1</v>
      </c>
      <c r="AE1727" s="85"/>
      <c r="AF1727" s="85"/>
      <c r="AG1727" s="85"/>
      <c r="AH1727" s="85"/>
      <c r="AI1727" s="85"/>
      <c r="AJ1727" s="85"/>
    </row>
    <row r="1728" spans="1:36" ht="16.5" thickTop="1" thickBot="1">
      <c r="A1728" s="105">
        <f t="shared" si="489"/>
        <v>291</v>
      </c>
      <c r="B1728" s="114" t="s">
        <v>1765</v>
      </c>
      <c r="C1728" s="113">
        <v>1954</v>
      </c>
      <c r="D1728" s="107"/>
      <c r="E1728" s="114" t="s">
        <v>1400</v>
      </c>
      <c r="F1728" s="107">
        <v>2</v>
      </c>
      <c r="G1728" s="107">
        <v>2</v>
      </c>
      <c r="H1728" s="111">
        <v>716.6</v>
      </c>
      <c r="I1728" s="111">
        <v>714.7</v>
      </c>
      <c r="J1728" s="111">
        <v>714.7</v>
      </c>
      <c r="K1728" s="125">
        <v>38</v>
      </c>
      <c r="L1728" s="110">
        <f t="shared" si="488"/>
        <v>1914224.9160000002</v>
      </c>
      <c r="M1728" s="108"/>
      <c r="N1728" s="108"/>
      <c r="O1728" s="108"/>
      <c r="P1728" s="110">
        <f>'Форма 2'!C1728-M1728-N1728-O1728</f>
        <v>1914224.9160000002</v>
      </c>
      <c r="Q1728" s="111">
        <f t="shared" si="493"/>
        <v>2678.3614327689943</v>
      </c>
      <c r="R1728" s="111">
        <f t="shared" si="494"/>
        <v>2678.3614327689943</v>
      </c>
      <c r="S1728" s="112" t="s">
        <v>1280</v>
      </c>
      <c r="T1728" s="107" t="s">
        <v>82</v>
      </c>
      <c r="U1728" s="217"/>
      <c r="V1728" s="85"/>
      <c r="W1728" s="85"/>
      <c r="X1728" s="85"/>
      <c r="Y1728" s="85"/>
      <c r="Z1728" s="85"/>
      <c r="AA1728" s="85"/>
      <c r="AB1728" s="86"/>
      <c r="AC1728" s="86"/>
      <c r="AD1728" s="85"/>
      <c r="AE1728" s="85"/>
      <c r="AF1728" s="85"/>
      <c r="AG1728" s="85"/>
      <c r="AH1728" s="85">
        <v>1</v>
      </c>
      <c r="AI1728" s="85"/>
      <c r="AJ1728" s="85"/>
    </row>
    <row r="1729" spans="1:36" ht="16.5" thickTop="1" thickBot="1">
      <c r="A1729" s="105">
        <f t="shared" si="489"/>
        <v>292</v>
      </c>
      <c r="B1729" s="114" t="s">
        <v>1766</v>
      </c>
      <c r="C1729" s="113">
        <v>1955</v>
      </c>
      <c r="D1729" s="107"/>
      <c r="E1729" s="114" t="s">
        <v>80</v>
      </c>
      <c r="F1729" s="107">
        <v>2</v>
      </c>
      <c r="G1729" s="107">
        <v>2</v>
      </c>
      <c r="H1729" s="111">
        <v>1073.55</v>
      </c>
      <c r="I1729" s="111">
        <v>973.55</v>
      </c>
      <c r="J1729" s="111">
        <v>758.8</v>
      </c>
      <c r="K1729" s="125">
        <v>32</v>
      </c>
      <c r="L1729" s="110">
        <f t="shared" si="488"/>
        <v>3273329.0984999998</v>
      </c>
      <c r="M1729" s="108"/>
      <c r="N1729" s="108"/>
      <c r="O1729" s="108"/>
      <c r="P1729" s="110">
        <f>'Форма 2'!C1729-M1729-N1729-O1729</f>
        <v>3273329.0984999998</v>
      </c>
      <c r="Q1729" s="111">
        <f t="shared" si="493"/>
        <v>3362.2608992861178</v>
      </c>
      <c r="R1729" s="111">
        <f t="shared" si="494"/>
        <v>3362.2608992861178</v>
      </c>
      <c r="S1729" s="112" t="s">
        <v>1280</v>
      </c>
      <c r="T1729" s="107" t="s">
        <v>82</v>
      </c>
      <c r="U1729" s="217"/>
      <c r="V1729" s="85"/>
      <c r="W1729" s="85"/>
      <c r="X1729" s="85">
        <v>1</v>
      </c>
      <c r="Y1729" s="85"/>
      <c r="Z1729" s="85"/>
      <c r="AA1729" s="85"/>
      <c r="AB1729" s="86"/>
      <c r="AC1729" s="86"/>
      <c r="AD1729" s="85"/>
      <c r="AE1729" s="85"/>
      <c r="AF1729" s="85"/>
      <c r="AG1729" s="85"/>
      <c r="AH1729" s="85">
        <v>1</v>
      </c>
      <c r="AI1729" s="85"/>
      <c r="AJ1729" s="85"/>
    </row>
    <row r="1730" spans="1:36" ht="16.5" thickTop="1" thickBot="1">
      <c r="A1730" s="105">
        <f t="shared" si="489"/>
        <v>293</v>
      </c>
      <c r="B1730" s="114" t="s">
        <v>1767</v>
      </c>
      <c r="C1730" s="113">
        <v>1956</v>
      </c>
      <c r="D1730" s="107"/>
      <c r="E1730" s="114" t="s">
        <v>317</v>
      </c>
      <c r="F1730" s="107">
        <v>2</v>
      </c>
      <c r="G1730" s="107">
        <v>2</v>
      </c>
      <c r="H1730" s="111">
        <v>1124.7</v>
      </c>
      <c r="I1730" s="111">
        <v>902.7</v>
      </c>
      <c r="J1730" s="111">
        <v>902.7</v>
      </c>
      <c r="K1730" s="125">
        <v>37</v>
      </c>
      <c r="L1730" s="110">
        <f t="shared" ref="L1730:L1807" si="504">SUM(M1730:P1730)</f>
        <v>3836891.5560000003</v>
      </c>
      <c r="M1730" s="108"/>
      <c r="N1730" s="108"/>
      <c r="O1730" s="108"/>
      <c r="P1730" s="110">
        <f>'Форма 2'!C1730-M1730-N1730-O1730</f>
        <v>3836891.5560000003</v>
      </c>
      <c r="Q1730" s="111">
        <f t="shared" si="493"/>
        <v>4250.4614556331007</v>
      </c>
      <c r="R1730" s="111">
        <f t="shared" si="494"/>
        <v>4250.4614556331007</v>
      </c>
      <c r="S1730" s="112" t="s">
        <v>1280</v>
      </c>
      <c r="T1730" s="107" t="s">
        <v>82</v>
      </c>
      <c r="U1730" s="217">
        <v>1</v>
      </c>
      <c r="V1730" s="85"/>
      <c r="W1730" s="85"/>
      <c r="X1730" s="85"/>
      <c r="Y1730" s="85"/>
      <c r="Z1730" s="85"/>
      <c r="AA1730" s="85"/>
      <c r="AB1730" s="86"/>
      <c r="AC1730" s="86"/>
      <c r="AD1730" s="85"/>
      <c r="AE1730" s="85"/>
      <c r="AF1730" s="85"/>
      <c r="AG1730" s="85"/>
      <c r="AH1730" s="85">
        <v>1</v>
      </c>
      <c r="AI1730" s="85"/>
      <c r="AJ1730" s="85"/>
    </row>
    <row r="1731" spans="1:36" ht="16.5" thickTop="1" thickBot="1">
      <c r="A1731" s="105">
        <f t="shared" si="489"/>
        <v>294</v>
      </c>
      <c r="B1731" s="114" t="s">
        <v>1768</v>
      </c>
      <c r="C1731" s="113">
        <v>1956</v>
      </c>
      <c r="D1731" s="107"/>
      <c r="E1731" s="114" t="s">
        <v>378</v>
      </c>
      <c r="F1731" s="107">
        <v>2</v>
      </c>
      <c r="G1731" s="107">
        <v>2</v>
      </c>
      <c r="H1731" s="111">
        <v>1187.7</v>
      </c>
      <c r="I1731" s="111">
        <v>843.19</v>
      </c>
      <c r="J1731" s="111">
        <v>740.19</v>
      </c>
      <c r="K1731" s="125">
        <v>37</v>
      </c>
      <c r="L1731" s="110">
        <f t="shared" si="504"/>
        <v>3621380.4390000002</v>
      </c>
      <c r="M1731" s="108"/>
      <c r="N1731" s="108"/>
      <c r="O1731" s="108"/>
      <c r="P1731" s="110">
        <f>'Форма 2'!C1731-M1731-N1731-O1731</f>
        <v>3621380.4390000002</v>
      </c>
      <c r="Q1731" s="111">
        <f t="shared" si="493"/>
        <v>4294.8569586925842</v>
      </c>
      <c r="R1731" s="111">
        <f t="shared" si="494"/>
        <v>4294.8569586925842</v>
      </c>
      <c r="S1731" s="112" t="s">
        <v>1280</v>
      </c>
      <c r="T1731" s="107" t="s">
        <v>82</v>
      </c>
      <c r="U1731" s="217"/>
      <c r="V1731" s="85"/>
      <c r="W1731" s="85"/>
      <c r="X1731" s="85">
        <v>1</v>
      </c>
      <c r="Y1731" s="85"/>
      <c r="Z1731" s="85"/>
      <c r="AA1731" s="85"/>
      <c r="AB1731" s="86"/>
      <c r="AC1731" s="86"/>
      <c r="AD1731" s="85"/>
      <c r="AE1731" s="85"/>
      <c r="AF1731" s="85"/>
      <c r="AG1731" s="85"/>
      <c r="AH1731" s="85">
        <v>1</v>
      </c>
      <c r="AI1731" s="85"/>
      <c r="AJ1731" s="85"/>
    </row>
    <row r="1732" spans="1:36" ht="16.5" thickTop="1" thickBot="1">
      <c r="A1732" s="105">
        <f t="shared" si="489"/>
        <v>295</v>
      </c>
      <c r="B1732" s="114" t="s">
        <v>1769</v>
      </c>
      <c r="C1732" s="113">
        <v>1955</v>
      </c>
      <c r="D1732" s="107"/>
      <c r="E1732" s="114" t="s">
        <v>1770</v>
      </c>
      <c r="F1732" s="107">
        <v>2</v>
      </c>
      <c r="G1732" s="107">
        <v>2</v>
      </c>
      <c r="H1732" s="111">
        <v>1204</v>
      </c>
      <c r="I1732" s="111">
        <v>780</v>
      </c>
      <c r="J1732" s="111">
        <v>780</v>
      </c>
      <c r="K1732" s="125">
        <v>41</v>
      </c>
      <c r="L1732" s="110">
        <f t="shared" si="504"/>
        <v>891224.88</v>
      </c>
      <c r="M1732" s="108"/>
      <c r="N1732" s="108"/>
      <c r="O1732" s="108"/>
      <c r="P1732" s="110">
        <f>'Форма 2'!C1732-M1732-N1732-O1732</f>
        <v>891224.88</v>
      </c>
      <c r="Q1732" s="111">
        <f t="shared" si="493"/>
        <v>1142.596</v>
      </c>
      <c r="R1732" s="111">
        <f t="shared" si="494"/>
        <v>1142.596</v>
      </c>
      <c r="S1732" s="112" t="s">
        <v>1280</v>
      </c>
      <c r="T1732" s="107" t="s">
        <v>92</v>
      </c>
      <c r="U1732" s="217">
        <v>1</v>
      </c>
      <c r="V1732" s="85"/>
      <c r="W1732" s="85"/>
      <c r="X1732" s="85"/>
      <c r="Y1732" s="85"/>
      <c r="Z1732" s="85"/>
      <c r="AA1732" s="85"/>
      <c r="AB1732" s="86"/>
      <c r="AC1732" s="86"/>
      <c r="AD1732" s="85"/>
      <c r="AE1732" s="85"/>
      <c r="AF1732" s="85"/>
      <c r="AG1732" s="85"/>
      <c r="AH1732" s="85"/>
      <c r="AI1732" s="85"/>
      <c r="AJ1732" s="85"/>
    </row>
    <row r="1733" spans="1:36" ht="16.5" thickTop="1" thickBot="1">
      <c r="A1733" s="105">
        <f t="shared" ref="A1733:A1796" si="505">A1732+1</f>
        <v>296</v>
      </c>
      <c r="B1733" s="114" t="s">
        <v>1771</v>
      </c>
      <c r="C1733" s="113">
        <v>1954</v>
      </c>
      <c r="D1733" s="107"/>
      <c r="E1733" s="114" t="s">
        <v>317</v>
      </c>
      <c r="F1733" s="107">
        <v>2</v>
      </c>
      <c r="G1733" s="107">
        <v>2</v>
      </c>
      <c r="H1733" s="111">
        <v>1012.9</v>
      </c>
      <c r="I1733" s="111">
        <v>875.1</v>
      </c>
      <c r="J1733" s="111">
        <v>718.5</v>
      </c>
      <c r="K1733" s="125">
        <v>35</v>
      </c>
      <c r="L1733" s="110">
        <f t="shared" si="504"/>
        <v>3455488.0920000002</v>
      </c>
      <c r="M1733" s="108"/>
      <c r="N1733" s="108"/>
      <c r="O1733" s="108"/>
      <c r="P1733" s="110">
        <f>'Форма 2'!C1733-M1733-N1733-O1733</f>
        <v>3455488.0920000002</v>
      </c>
      <c r="Q1733" s="111">
        <f t="shared" si="493"/>
        <v>3948.677970517655</v>
      </c>
      <c r="R1733" s="111">
        <f t="shared" si="494"/>
        <v>3948.677970517655</v>
      </c>
      <c r="S1733" s="112" t="s">
        <v>1280</v>
      </c>
      <c r="T1733" s="107" t="s">
        <v>82</v>
      </c>
      <c r="U1733" s="217">
        <v>1</v>
      </c>
      <c r="V1733" s="85"/>
      <c r="W1733" s="85"/>
      <c r="X1733" s="85"/>
      <c r="Y1733" s="85"/>
      <c r="Z1733" s="85"/>
      <c r="AA1733" s="85"/>
      <c r="AB1733" s="86"/>
      <c r="AC1733" s="86"/>
      <c r="AD1733" s="85"/>
      <c r="AE1733" s="85"/>
      <c r="AF1733" s="85"/>
      <c r="AG1733" s="85"/>
      <c r="AH1733" s="85">
        <v>1</v>
      </c>
      <c r="AI1733" s="85"/>
      <c r="AJ1733" s="85"/>
    </row>
    <row r="1734" spans="1:36" ht="16.5" thickTop="1" thickBot="1">
      <c r="A1734" s="105">
        <f t="shared" si="505"/>
        <v>297</v>
      </c>
      <c r="B1734" s="114" t="s">
        <v>1772</v>
      </c>
      <c r="C1734" s="113">
        <v>1960</v>
      </c>
      <c r="D1734" s="107"/>
      <c r="E1734" s="114" t="s">
        <v>80</v>
      </c>
      <c r="F1734" s="107">
        <v>4</v>
      </c>
      <c r="G1734" s="107">
        <v>2</v>
      </c>
      <c r="H1734" s="111">
        <v>1876.8</v>
      </c>
      <c r="I1734" s="111">
        <v>1254.8</v>
      </c>
      <c r="J1734" s="111">
        <v>1254.8</v>
      </c>
      <c r="K1734" s="125">
        <v>72</v>
      </c>
      <c r="L1734" s="110">
        <f t="shared" si="504"/>
        <v>8452206.3360000011</v>
      </c>
      <c r="M1734" s="108"/>
      <c r="N1734" s="108"/>
      <c r="O1734" s="108"/>
      <c r="P1734" s="110">
        <f>'Форма 2'!C1734-M1734-N1734-O1734</f>
        <v>8452206.3360000011</v>
      </c>
      <c r="Q1734" s="111">
        <f t="shared" si="493"/>
        <v>6735.899215811286</v>
      </c>
      <c r="R1734" s="111">
        <f t="shared" si="494"/>
        <v>6735.899215811286</v>
      </c>
      <c r="S1734" s="112" t="s">
        <v>1280</v>
      </c>
      <c r="T1734" s="107" t="s">
        <v>82</v>
      </c>
      <c r="U1734" s="217"/>
      <c r="V1734" s="85"/>
      <c r="W1734" s="85"/>
      <c r="X1734" s="85"/>
      <c r="Y1734" s="85"/>
      <c r="Z1734" s="85"/>
      <c r="AA1734" s="85"/>
      <c r="AB1734" s="86"/>
      <c r="AC1734" s="86"/>
      <c r="AD1734" s="85">
        <v>1</v>
      </c>
      <c r="AE1734" s="85"/>
      <c r="AF1734" s="85"/>
      <c r="AG1734" s="85"/>
      <c r="AH1734" s="85"/>
      <c r="AI1734" s="85"/>
      <c r="AJ1734" s="85"/>
    </row>
    <row r="1735" spans="1:36" ht="16.5" thickTop="1" thickBot="1">
      <c r="A1735" s="105">
        <f t="shared" si="505"/>
        <v>298</v>
      </c>
      <c r="B1735" s="114" t="s">
        <v>1773</v>
      </c>
      <c r="C1735" s="113">
        <v>1972</v>
      </c>
      <c r="D1735" s="107"/>
      <c r="E1735" s="114" t="s">
        <v>212</v>
      </c>
      <c r="F1735" s="107">
        <v>5</v>
      </c>
      <c r="G1735" s="107">
        <v>8</v>
      </c>
      <c r="H1735" s="111">
        <v>6364.6</v>
      </c>
      <c r="I1735" s="111">
        <v>5908.6</v>
      </c>
      <c r="J1735" s="111">
        <v>5802</v>
      </c>
      <c r="K1735" s="125">
        <v>303</v>
      </c>
      <c r="L1735" s="110">
        <f t="shared" si="504"/>
        <v>7520411.3600000003</v>
      </c>
      <c r="M1735" s="108"/>
      <c r="N1735" s="108"/>
      <c r="O1735" s="108"/>
      <c r="P1735" s="110">
        <f>'Форма 2'!C1735-M1735-N1735-O1735</f>
        <v>7520411.3600000003</v>
      </c>
      <c r="Q1735" s="111">
        <f t="shared" si="493"/>
        <v>1272.7907389229258</v>
      </c>
      <c r="R1735" s="111">
        <f t="shared" si="494"/>
        <v>1272.7907389229258</v>
      </c>
      <c r="S1735" s="112" t="s">
        <v>1280</v>
      </c>
      <c r="T1735" s="107" t="s">
        <v>82</v>
      </c>
      <c r="U1735" s="217"/>
      <c r="V1735" s="85"/>
      <c r="W1735" s="85"/>
      <c r="X1735" s="85">
        <v>1</v>
      </c>
      <c r="Y1735" s="85">
        <v>1</v>
      </c>
      <c r="Z1735" s="85"/>
      <c r="AA1735" s="85"/>
      <c r="AB1735" s="86"/>
      <c r="AC1735" s="86"/>
      <c r="AD1735" s="85"/>
      <c r="AE1735" s="85"/>
      <c r="AF1735" s="85"/>
      <c r="AG1735" s="85"/>
      <c r="AH1735" s="85"/>
      <c r="AI1735" s="85"/>
      <c r="AJ1735" s="85"/>
    </row>
    <row r="1736" spans="1:36" ht="16.5" thickTop="1" thickBot="1">
      <c r="A1736" s="105">
        <f t="shared" si="505"/>
        <v>299</v>
      </c>
      <c r="B1736" s="114" t="s">
        <v>1774</v>
      </c>
      <c r="C1736" s="113">
        <v>1957</v>
      </c>
      <c r="D1736" s="107"/>
      <c r="E1736" s="114" t="s">
        <v>80</v>
      </c>
      <c r="F1736" s="107">
        <v>2</v>
      </c>
      <c r="G1736" s="107">
        <v>3</v>
      </c>
      <c r="H1736" s="111">
        <v>1179.0999999999999</v>
      </c>
      <c r="I1736" s="111">
        <v>1022.5</v>
      </c>
      <c r="J1736" s="111">
        <v>1022.5</v>
      </c>
      <c r="K1736" s="125">
        <v>61</v>
      </c>
      <c r="L1736" s="110">
        <f t="shared" si="504"/>
        <v>4969069.3389999997</v>
      </c>
      <c r="M1736" s="108"/>
      <c r="N1736" s="108"/>
      <c r="O1736" s="108"/>
      <c r="P1736" s="110">
        <f>'Форма 2'!C1736-M1736-N1736-O1736</f>
        <v>4969069.3389999997</v>
      </c>
      <c r="Q1736" s="111">
        <f t="shared" si="493"/>
        <v>4859.7255149144248</v>
      </c>
      <c r="R1736" s="111">
        <f t="shared" si="494"/>
        <v>4859.7255149144248</v>
      </c>
      <c r="S1736" s="112" t="s">
        <v>1280</v>
      </c>
      <c r="T1736" s="107" t="s">
        <v>82</v>
      </c>
      <c r="U1736" s="217"/>
      <c r="V1736" s="85"/>
      <c r="W1736" s="85"/>
      <c r="X1736" s="85">
        <v>1</v>
      </c>
      <c r="Y1736" s="85">
        <v>1</v>
      </c>
      <c r="Z1736" s="85"/>
      <c r="AA1736" s="85"/>
      <c r="AB1736" s="86"/>
      <c r="AC1736" s="86"/>
      <c r="AD1736" s="85"/>
      <c r="AE1736" s="85"/>
      <c r="AF1736" s="85"/>
      <c r="AG1736" s="85"/>
      <c r="AH1736" s="85">
        <v>1</v>
      </c>
      <c r="AI1736" s="85"/>
      <c r="AJ1736" s="85"/>
    </row>
    <row r="1737" spans="1:36" ht="16.5" thickTop="1" thickBot="1">
      <c r="A1737" s="105">
        <f t="shared" si="505"/>
        <v>300</v>
      </c>
      <c r="B1737" s="114" t="s">
        <v>1775</v>
      </c>
      <c r="C1737" s="113">
        <v>1961</v>
      </c>
      <c r="D1737" s="107"/>
      <c r="E1737" s="114" t="s">
        <v>94</v>
      </c>
      <c r="F1737" s="107">
        <v>4</v>
      </c>
      <c r="G1737" s="107">
        <v>3</v>
      </c>
      <c r="H1737" s="111">
        <v>1916.6</v>
      </c>
      <c r="I1737" s="111">
        <v>1769.7</v>
      </c>
      <c r="J1737" s="111">
        <v>1769.7</v>
      </c>
      <c r="K1737" s="125">
        <v>96</v>
      </c>
      <c r="L1737" s="110">
        <f t="shared" si="504"/>
        <v>8631446.432</v>
      </c>
      <c r="M1737" s="108"/>
      <c r="N1737" s="108"/>
      <c r="O1737" s="108"/>
      <c r="P1737" s="110">
        <f>'Форма 2'!C1737-M1737-N1737-O1737</f>
        <v>8631446.432</v>
      </c>
      <c r="Q1737" s="111">
        <f t="shared" si="493"/>
        <v>4877.3500774142512</v>
      </c>
      <c r="R1737" s="111">
        <f t="shared" si="494"/>
        <v>4877.3500774142512</v>
      </c>
      <c r="S1737" s="112" t="s">
        <v>1280</v>
      </c>
      <c r="T1737" s="107" t="s">
        <v>82</v>
      </c>
      <c r="U1737" s="217"/>
      <c r="V1737" s="85"/>
      <c r="W1737" s="85"/>
      <c r="X1737" s="85"/>
      <c r="Y1737" s="85"/>
      <c r="Z1737" s="85"/>
      <c r="AA1737" s="85"/>
      <c r="AB1737" s="86"/>
      <c r="AC1737" s="86"/>
      <c r="AD1737" s="85">
        <v>1</v>
      </c>
      <c r="AE1737" s="85"/>
      <c r="AF1737" s="85"/>
      <c r="AG1737" s="85"/>
      <c r="AH1737" s="85"/>
      <c r="AI1737" s="85"/>
      <c r="AJ1737" s="85"/>
    </row>
    <row r="1738" spans="1:36" ht="16.5" thickTop="1" thickBot="1">
      <c r="A1738" s="105">
        <f t="shared" si="505"/>
        <v>301</v>
      </c>
      <c r="B1738" s="114" t="s">
        <v>1776</v>
      </c>
      <c r="C1738" s="113">
        <v>1988</v>
      </c>
      <c r="D1738" s="107"/>
      <c r="E1738" s="114" t="s">
        <v>239</v>
      </c>
      <c r="F1738" s="107">
        <v>9</v>
      </c>
      <c r="G1738" s="107">
        <v>1</v>
      </c>
      <c r="H1738" s="111">
        <v>4174.7</v>
      </c>
      <c r="I1738" s="111">
        <v>2751</v>
      </c>
      <c r="J1738" s="111">
        <v>2323.1999999999998</v>
      </c>
      <c r="K1738" s="125">
        <v>321</v>
      </c>
      <c r="L1738" s="110">
        <f t="shared" si="504"/>
        <v>2778508.92</v>
      </c>
      <c r="M1738" s="108"/>
      <c r="N1738" s="108"/>
      <c r="O1738" s="108"/>
      <c r="P1738" s="110">
        <f>'Форма 2'!C1738-M1738-N1738-O1738</f>
        <v>2778508.92</v>
      </c>
      <c r="Q1738" s="111">
        <f t="shared" si="493"/>
        <v>1009.9996074154852</v>
      </c>
      <c r="R1738" s="111">
        <f t="shared" si="494"/>
        <v>1009.9996074154852</v>
      </c>
      <c r="S1738" s="112" t="s">
        <v>1280</v>
      </c>
      <c r="T1738" s="107" t="s">
        <v>82</v>
      </c>
      <c r="U1738" s="217"/>
      <c r="V1738" s="85"/>
      <c r="W1738" s="85"/>
      <c r="X1738" s="85"/>
      <c r="Y1738" s="85"/>
      <c r="Z1738" s="172"/>
      <c r="AA1738" s="172"/>
      <c r="AB1738" s="177">
        <v>1</v>
      </c>
      <c r="AC1738" s="154">
        <f>2778508.92*AB1738</f>
        <v>2778508.92</v>
      </c>
      <c r="AD1738" s="85"/>
      <c r="AE1738" s="85"/>
      <c r="AF1738" s="85"/>
      <c r="AG1738" s="166"/>
      <c r="AH1738" s="85"/>
      <c r="AI1738" s="85"/>
      <c r="AJ1738" s="85"/>
    </row>
    <row r="1739" spans="1:36" ht="16.5" thickTop="1" thickBot="1">
      <c r="A1739" s="105">
        <f t="shared" si="505"/>
        <v>302</v>
      </c>
      <c r="B1739" s="114" t="s">
        <v>1777</v>
      </c>
      <c r="C1739" s="113">
        <v>1961</v>
      </c>
      <c r="D1739" s="107"/>
      <c r="E1739" s="114" t="s">
        <v>94</v>
      </c>
      <c r="F1739" s="107">
        <v>2</v>
      </c>
      <c r="G1739" s="107">
        <v>2</v>
      </c>
      <c r="H1739" s="111">
        <v>680.42</v>
      </c>
      <c r="I1739" s="111">
        <v>648.1</v>
      </c>
      <c r="J1739" s="111">
        <v>648.1</v>
      </c>
      <c r="K1739" s="125">
        <v>32</v>
      </c>
      <c r="L1739" s="110">
        <f t="shared" si="504"/>
        <v>6503039.3037999989</v>
      </c>
      <c r="M1739" s="108"/>
      <c r="N1739" s="108"/>
      <c r="O1739" s="108"/>
      <c r="P1739" s="110">
        <f>'Форма 2'!C1739-M1739-N1739-O1739</f>
        <v>6503039.3037999989</v>
      </c>
      <c r="Q1739" s="111">
        <f t="shared" si="493"/>
        <v>10034.006023453168</v>
      </c>
      <c r="R1739" s="111">
        <f t="shared" si="494"/>
        <v>10034.006023453168</v>
      </c>
      <c r="S1739" s="112" t="s">
        <v>1280</v>
      </c>
      <c r="T1739" s="107" t="s">
        <v>92</v>
      </c>
      <c r="U1739" s="217"/>
      <c r="V1739" s="85"/>
      <c r="W1739" s="85"/>
      <c r="X1739" s="85"/>
      <c r="Y1739" s="85"/>
      <c r="Z1739" s="85"/>
      <c r="AA1739" s="85"/>
      <c r="AB1739" s="86"/>
      <c r="AC1739" s="86"/>
      <c r="AD1739" s="85">
        <v>1</v>
      </c>
      <c r="AE1739" s="85"/>
      <c r="AF1739" s="85"/>
      <c r="AG1739" s="85"/>
      <c r="AH1739" s="85"/>
      <c r="AI1739" s="85"/>
      <c r="AJ1739" s="85"/>
    </row>
    <row r="1740" spans="1:36" ht="16.5" thickTop="1" thickBot="1">
      <c r="A1740" s="105">
        <f t="shared" si="505"/>
        <v>303</v>
      </c>
      <c r="B1740" s="114" t="s">
        <v>1778</v>
      </c>
      <c r="C1740" s="113">
        <v>1983</v>
      </c>
      <c r="D1740" s="107"/>
      <c r="E1740" s="114" t="s">
        <v>239</v>
      </c>
      <c r="F1740" s="107">
        <v>9</v>
      </c>
      <c r="G1740" s="107">
        <v>1</v>
      </c>
      <c r="H1740" s="111">
        <v>2981.4</v>
      </c>
      <c r="I1740" s="111">
        <v>2567.9</v>
      </c>
      <c r="J1740" s="111">
        <v>2244.9</v>
      </c>
      <c r="K1740" s="125">
        <v>192</v>
      </c>
      <c r="L1740" s="110">
        <f t="shared" si="504"/>
        <v>2778508.92</v>
      </c>
      <c r="M1740" s="108"/>
      <c r="N1740" s="108"/>
      <c r="O1740" s="108"/>
      <c r="P1740" s="110">
        <f>'Форма 2'!C1740-M1740-N1740-O1740</f>
        <v>2778508.92</v>
      </c>
      <c r="Q1740" s="111">
        <f t="shared" si="493"/>
        <v>1082.0160130846216</v>
      </c>
      <c r="R1740" s="111">
        <f t="shared" si="494"/>
        <v>1082.0160130846216</v>
      </c>
      <c r="S1740" s="112" t="s">
        <v>1280</v>
      </c>
      <c r="T1740" s="107" t="s">
        <v>82</v>
      </c>
      <c r="U1740" s="217"/>
      <c r="V1740" s="85"/>
      <c r="W1740" s="85"/>
      <c r="X1740" s="85"/>
      <c r="Y1740" s="85"/>
      <c r="Z1740" s="172"/>
      <c r="AA1740" s="172"/>
      <c r="AB1740" s="177">
        <v>1</v>
      </c>
      <c r="AC1740" s="154">
        <f>2778508.92*AB1740</f>
        <v>2778508.92</v>
      </c>
      <c r="AD1740" s="85"/>
      <c r="AE1740" s="85"/>
      <c r="AF1740" s="85"/>
      <c r="AG1740" s="166"/>
      <c r="AH1740" s="85"/>
      <c r="AI1740" s="85"/>
      <c r="AJ1740" s="85"/>
    </row>
    <row r="1741" spans="1:36" ht="16.5" thickTop="1" thickBot="1">
      <c r="A1741" s="105">
        <f t="shared" si="505"/>
        <v>304</v>
      </c>
      <c r="B1741" s="114" t="s">
        <v>1779</v>
      </c>
      <c r="C1741" s="113">
        <v>1960</v>
      </c>
      <c r="D1741" s="107">
        <v>2009</v>
      </c>
      <c r="E1741" s="114" t="s">
        <v>94</v>
      </c>
      <c r="F1741" s="107">
        <v>3</v>
      </c>
      <c r="G1741" s="107">
        <v>2</v>
      </c>
      <c r="H1741" s="111">
        <v>865.4</v>
      </c>
      <c r="I1741" s="111">
        <v>793.3</v>
      </c>
      <c r="J1741" s="111">
        <v>793.3</v>
      </c>
      <c r="K1741" s="125">
        <v>28</v>
      </c>
      <c r="L1741" s="110">
        <f t="shared" si="504"/>
        <v>1123323.8159999999</v>
      </c>
      <c r="M1741" s="108"/>
      <c r="N1741" s="108"/>
      <c r="O1741" s="108"/>
      <c r="P1741" s="110">
        <f>'Форма 2'!C1741-M1741-N1741-O1741</f>
        <v>1123323.8159999999</v>
      </c>
      <c r="Q1741" s="111">
        <f t="shared" si="493"/>
        <v>1416.0138862977435</v>
      </c>
      <c r="R1741" s="111">
        <f t="shared" si="494"/>
        <v>1416.0138862977435</v>
      </c>
      <c r="S1741" s="112" t="s">
        <v>1280</v>
      </c>
      <c r="T1741" s="107" t="s">
        <v>82</v>
      </c>
      <c r="U1741" s="217"/>
      <c r="V1741" s="85"/>
      <c r="W1741" s="85"/>
      <c r="X1741" s="85"/>
      <c r="Y1741" s="85"/>
      <c r="Z1741" s="85"/>
      <c r="AA1741" s="85"/>
      <c r="AB1741" s="86"/>
      <c r="AC1741" s="86"/>
      <c r="AD1741" s="85"/>
      <c r="AE1741" s="85"/>
      <c r="AF1741" s="85">
        <v>1</v>
      </c>
      <c r="AG1741" s="85"/>
      <c r="AH1741" s="85"/>
      <c r="AI1741" s="85"/>
      <c r="AJ1741" s="85"/>
    </row>
    <row r="1742" spans="1:36" ht="16.5" thickTop="1" thickBot="1">
      <c r="A1742" s="105">
        <f t="shared" si="505"/>
        <v>305</v>
      </c>
      <c r="B1742" s="114" t="s">
        <v>1780</v>
      </c>
      <c r="C1742" s="113">
        <v>1968</v>
      </c>
      <c r="D1742" s="107"/>
      <c r="E1742" s="114" t="s">
        <v>94</v>
      </c>
      <c r="F1742" s="107">
        <v>5</v>
      </c>
      <c r="G1742" s="107">
        <v>4</v>
      </c>
      <c r="H1742" s="111">
        <v>4129.6000000000004</v>
      </c>
      <c r="I1742" s="111">
        <v>3817.1</v>
      </c>
      <c r="J1742" s="111">
        <v>3188.6</v>
      </c>
      <c r="K1742" s="125">
        <v>138</v>
      </c>
      <c r="L1742" s="110">
        <f t="shared" si="504"/>
        <v>18597736.192000002</v>
      </c>
      <c r="M1742" s="108"/>
      <c r="N1742" s="108"/>
      <c r="O1742" s="108"/>
      <c r="P1742" s="110">
        <f>'Форма 2'!C1742-M1742-N1742-O1742</f>
        <v>18597736.192000002</v>
      </c>
      <c r="Q1742" s="111">
        <f t="shared" si="493"/>
        <v>4872.2161305703285</v>
      </c>
      <c r="R1742" s="111">
        <f t="shared" si="494"/>
        <v>4872.2161305703285</v>
      </c>
      <c r="S1742" s="112" t="s">
        <v>1280</v>
      </c>
      <c r="T1742" s="107" t="s">
        <v>82</v>
      </c>
      <c r="U1742" s="217"/>
      <c r="V1742" s="85"/>
      <c r="W1742" s="85"/>
      <c r="X1742" s="85"/>
      <c r="Y1742" s="85"/>
      <c r="Z1742" s="85"/>
      <c r="AA1742" s="85"/>
      <c r="AB1742" s="86"/>
      <c r="AC1742" s="86"/>
      <c r="AD1742" s="85">
        <v>1</v>
      </c>
      <c r="AE1742" s="85"/>
      <c r="AF1742" s="85"/>
      <c r="AG1742" s="85"/>
      <c r="AH1742" s="85"/>
      <c r="AI1742" s="85"/>
      <c r="AJ1742" s="85"/>
    </row>
    <row r="1743" spans="1:36" ht="16.5" thickTop="1" thickBot="1">
      <c r="A1743" s="105">
        <f t="shared" si="505"/>
        <v>306</v>
      </c>
      <c r="B1743" s="114" t="s">
        <v>1781</v>
      </c>
      <c r="C1743" s="113">
        <v>2008</v>
      </c>
      <c r="D1743" s="107"/>
      <c r="E1743" s="114" t="s">
        <v>94</v>
      </c>
      <c r="F1743" s="107">
        <v>15</v>
      </c>
      <c r="G1743" s="107">
        <v>1</v>
      </c>
      <c r="H1743" s="111">
        <v>5714.9</v>
      </c>
      <c r="I1743" s="111">
        <v>4060.1</v>
      </c>
      <c r="J1743" s="111">
        <v>3882.7</v>
      </c>
      <c r="K1743" s="125">
        <v>98</v>
      </c>
      <c r="L1743" s="110">
        <f t="shared" si="504"/>
        <v>3224918.0699999994</v>
      </c>
      <c r="M1743" s="108"/>
      <c r="N1743" s="108"/>
      <c r="O1743" s="108"/>
      <c r="P1743" s="110">
        <f>'Форма 2'!C1743-M1743-N1743-O1743</f>
        <v>3224918.0699999994</v>
      </c>
      <c r="Q1743" s="111">
        <f t="shared" si="493"/>
        <v>794.29523164454065</v>
      </c>
      <c r="R1743" s="111">
        <f t="shared" si="494"/>
        <v>794.29523164454065</v>
      </c>
      <c r="S1743" s="112" t="s">
        <v>1280</v>
      </c>
      <c r="T1743" s="107" t="s">
        <v>82</v>
      </c>
      <c r="U1743" s="217"/>
      <c r="V1743" s="85"/>
      <c r="W1743" s="85"/>
      <c r="X1743" s="85"/>
      <c r="Y1743" s="85"/>
      <c r="Z1743" s="85"/>
      <c r="AA1743" s="85"/>
      <c r="AB1743" s="86"/>
      <c r="AC1743" s="86"/>
      <c r="AD1743" s="85"/>
      <c r="AE1743" s="85"/>
      <c r="AF1743" s="85"/>
      <c r="AG1743" s="85"/>
      <c r="AH1743" s="85">
        <v>1</v>
      </c>
      <c r="AI1743" s="85"/>
      <c r="AJ1743" s="85"/>
    </row>
    <row r="1744" spans="1:36" ht="16.5" thickTop="1" thickBot="1">
      <c r="A1744" s="105">
        <f t="shared" si="505"/>
        <v>307</v>
      </c>
      <c r="B1744" s="114" t="s">
        <v>1782</v>
      </c>
      <c r="C1744" s="113">
        <v>1949</v>
      </c>
      <c r="D1744" s="107"/>
      <c r="E1744" s="114" t="s">
        <v>94</v>
      </c>
      <c r="F1744" s="107">
        <v>4</v>
      </c>
      <c r="G1744" s="107">
        <v>2</v>
      </c>
      <c r="H1744" s="111">
        <v>2452.1</v>
      </c>
      <c r="I1744" s="111">
        <v>1590.9</v>
      </c>
      <c r="J1744" s="111">
        <v>1497.9</v>
      </c>
      <c r="K1744" s="125">
        <v>58</v>
      </c>
      <c r="L1744" s="110">
        <f t="shared" si="504"/>
        <v>3744626.4309999999</v>
      </c>
      <c r="M1744" s="108"/>
      <c r="N1744" s="108"/>
      <c r="O1744" s="108"/>
      <c r="P1744" s="110">
        <f>'Форма 2'!C1744-M1744-N1744-O1744</f>
        <v>3744626.4309999999</v>
      </c>
      <c r="Q1744" s="111">
        <f t="shared" si="493"/>
        <v>2353.7786353636307</v>
      </c>
      <c r="R1744" s="111">
        <f t="shared" si="494"/>
        <v>2353.7786353636307</v>
      </c>
      <c r="S1744" s="112" t="s">
        <v>1280</v>
      </c>
      <c r="T1744" s="107" t="s">
        <v>82</v>
      </c>
      <c r="U1744" s="217"/>
      <c r="V1744" s="85"/>
      <c r="W1744" s="85"/>
      <c r="X1744" s="85"/>
      <c r="Y1744" s="85"/>
      <c r="Z1744" s="85">
        <v>1</v>
      </c>
      <c r="AA1744" s="85">
        <v>1</v>
      </c>
      <c r="AB1744" s="86"/>
      <c r="AC1744" s="86"/>
      <c r="AD1744" s="85"/>
      <c r="AE1744" s="85"/>
      <c r="AF1744" s="85"/>
      <c r="AG1744" s="85"/>
      <c r="AH1744" s="85"/>
      <c r="AI1744" s="85"/>
      <c r="AJ1744" s="85"/>
    </row>
    <row r="1745" spans="1:36" ht="16.5" thickTop="1" thickBot="1">
      <c r="A1745" s="105">
        <f t="shared" si="505"/>
        <v>308</v>
      </c>
      <c r="B1745" s="114" t="s">
        <v>1783</v>
      </c>
      <c r="C1745" s="113">
        <v>1987</v>
      </c>
      <c r="D1745" s="107"/>
      <c r="E1745" s="114" t="s">
        <v>94</v>
      </c>
      <c r="F1745" s="107">
        <v>5</v>
      </c>
      <c r="G1745" s="107">
        <v>3</v>
      </c>
      <c r="H1745" s="111">
        <v>3312.6</v>
      </c>
      <c r="I1745" s="111">
        <v>3028.7000000000003</v>
      </c>
      <c r="J1745" s="111">
        <v>2400.8000000000002</v>
      </c>
      <c r="K1745" s="125">
        <v>88</v>
      </c>
      <c r="L1745" s="110">
        <f t="shared" si="504"/>
        <v>17621806.338000003</v>
      </c>
      <c r="M1745" s="108"/>
      <c r="N1745" s="108"/>
      <c r="O1745" s="108"/>
      <c r="P1745" s="110">
        <f>'Форма 2'!C1745-M1745-N1745-O1745</f>
        <v>17621806.338000003</v>
      </c>
      <c r="Q1745" s="111">
        <f t="shared" si="493"/>
        <v>5818.2739584640276</v>
      </c>
      <c r="R1745" s="111">
        <f t="shared" si="494"/>
        <v>5818.2739584640276</v>
      </c>
      <c r="S1745" s="112" t="s">
        <v>1280</v>
      </c>
      <c r="T1745" s="105" t="s">
        <v>82</v>
      </c>
      <c r="U1745" s="217"/>
      <c r="V1745" s="85"/>
      <c r="W1745" s="85"/>
      <c r="X1745" s="85"/>
      <c r="Y1745" s="85"/>
      <c r="Z1745" s="85"/>
      <c r="AA1745" s="85"/>
      <c r="AB1745" s="86"/>
      <c r="AC1745" s="86"/>
      <c r="AD1745" s="85">
        <v>1</v>
      </c>
      <c r="AE1745" s="85"/>
      <c r="AF1745" s="85">
        <v>1</v>
      </c>
      <c r="AG1745" s="85"/>
      <c r="AH1745" s="85"/>
      <c r="AI1745" s="85"/>
      <c r="AJ1745" s="85"/>
    </row>
    <row r="1746" spans="1:36" ht="16.5" thickTop="1" thickBot="1">
      <c r="A1746" s="105">
        <f t="shared" si="505"/>
        <v>309</v>
      </c>
      <c r="B1746" s="114" t="s">
        <v>1784</v>
      </c>
      <c r="C1746" s="113">
        <v>1994</v>
      </c>
      <c r="D1746" s="107">
        <v>2006</v>
      </c>
      <c r="E1746" s="114" t="s">
        <v>94</v>
      </c>
      <c r="F1746" s="107">
        <v>10</v>
      </c>
      <c r="G1746" s="107">
        <v>5</v>
      </c>
      <c r="H1746" s="111">
        <v>12579</v>
      </c>
      <c r="I1746" s="111">
        <v>11053</v>
      </c>
      <c r="J1746" s="111">
        <v>10474</v>
      </c>
      <c r="K1746" s="125">
        <v>468</v>
      </c>
      <c r="L1746" s="110">
        <f t="shared" si="504"/>
        <v>19651584</v>
      </c>
      <c r="M1746" s="108"/>
      <c r="N1746" s="108"/>
      <c r="O1746" s="108"/>
      <c r="P1746" s="110">
        <f>'Форма 2'!C1746-M1746-N1746-O1746</f>
        <v>19651584</v>
      </c>
      <c r="Q1746" s="111">
        <f t="shared" si="493"/>
        <v>1777.9411924364426</v>
      </c>
      <c r="R1746" s="111">
        <f t="shared" si="494"/>
        <v>1777.9411924364426</v>
      </c>
      <c r="S1746" s="112" t="s">
        <v>1280</v>
      </c>
      <c r="T1746" s="107" t="s">
        <v>92</v>
      </c>
      <c r="U1746" s="217"/>
      <c r="V1746" s="85"/>
      <c r="W1746" s="85"/>
      <c r="X1746" s="85"/>
      <c r="Y1746" s="85"/>
      <c r="Z1746" s="172"/>
      <c r="AA1746" s="172"/>
      <c r="AB1746" s="177">
        <v>5</v>
      </c>
      <c r="AC1746" s="154">
        <f>3930316.8*AB1746</f>
        <v>19651584</v>
      </c>
      <c r="AD1746" s="85"/>
      <c r="AE1746" s="85"/>
      <c r="AF1746" s="85"/>
      <c r="AG1746" s="166"/>
      <c r="AH1746" s="85"/>
      <c r="AI1746" s="85"/>
      <c r="AJ1746" s="85"/>
    </row>
    <row r="1747" spans="1:36" ht="16.5" thickTop="1" thickBot="1">
      <c r="A1747" s="105">
        <f t="shared" si="505"/>
        <v>310</v>
      </c>
      <c r="B1747" s="114" t="s">
        <v>1785</v>
      </c>
      <c r="C1747" s="113">
        <v>2007</v>
      </c>
      <c r="D1747" s="107"/>
      <c r="E1747" s="114" t="s">
        <v>94</v>
      </c>
      <c r="F1747" s="107">
        <v>9</v>
      </c>
      <c r="G1747" s="107">
        <v>3</v>
      </c>
      <c r="H1747" s="111">
        <v>8413</v>
      </c>
      <c r="I1747" s="111">
        <v>8413</v>
      </c>
      <c r="J1747" s="111">
        <v>5657</v>
      </c>
      <c r="K1747" s="125">
        <v>120</v>
      </c>
      <c r="L1747" s="110">
        <f t="shared" si="504"/>
        <v>2877919.04</v>
      </c>
      <c r="M1747" s="108"/>
      <c r="N1747" s="108"/>
      <c r="O1747" s="108"/>
      <c r="P1747" s="110">
        <f>'Форма 2'!C1747-M1747-N1747-O1747</f>
        <v>2877919.04</v>
      </c>
      <c r="Q1747" s="111">
        <f t="shared" si="493"/>
        <v>342.08</v>
      </c>
      <c r="R1747" s="111">
        <f t="shared" si="494"/>
        <v>342.08</v>
      </c>
      <c r="S1747" s="112" t="s">
        <v>1280</v>
      </c>
      <c r="T1747" s="107" t="s">
        <v>92</v>
      </c>
      <c r="U1747" s="217"/>
      <c r="V1747" s="85"/>
      <c r="W1747" s="85"/>
      <c r="X1747" s="85">
        <v>1</v>
      </c>
      <c r="Y1747" s="85"/>
      <c r="Z1747" s="85"/>
      <c r="AA1747" s="85"/>
      <c r="AB1747" s="86"/>
      <c r="AC1747" s="86"/>
      <c r="AD1747" s="85"/>
      <c r="AE1747" s="85"/>
      <c r="AF1747" s="85"/>
      <c r="AG1747" s="85"/>
      <c r="AH1747" s="85"/>
      <c r="AI1747" s="85"/>
      <c r="AJ1747" s="85"/>
    </row>
    <row r="1748" spans="1:36" ht="16.5" thickTop="1" thickBot="1">
      <c r="A1748" s="105">
        <f t="shared" si="505"/>
        <v>311</v>
      </c>
      <c r="B1748" s="114" t="s">
        <v>1786</v>
      </c>
      <c r="C1748" s="113">
        <v>1961</v>
      </c>
      <c r="D1748" s="107"/>
      <c r="E1748" s="114" t="s">
        <v>94</v>
      </c>
      <c r="F1748" s="107">
        <v>5</v>
      </c>
      <c r="G1748" s="107">
        <v>3</v>
      </c>
      <c r="H1748" s="111">
        <v>2391</v>
      </c>
      <c r="I1748" s="111">
        <v>2361.1</v>
      </c>
      <c r="J1748" s="111">
        <v>1913.3</v>
      </c>
      <c r="K1748" s="125">
        <v>74</v>
      </c>
      <c r="L1748" s="110">
        <f t="shared" si="504"/>
        <v>1951319.01</v>
      </c>
      <c r="M1748" s="108"/>
      <c r="N1748" s="108"/>
      <c r="O1748" s="108"/>
      <c r="P1748" s="110">
        <f>'Форма 2'!C1748-M1748-N1748-O1748</f>
        <v>1951319.01</v>
      </c>
      <c r="Q1748" s="111">
        <f t="shared" si="493"/>
        <v>826.44488162297239</v>
      </c>
      <c r="R1748" s="111">
        <f t="shared" si="494"/>
        <v>826.44488162297239</v>
      </c>
      <c r="S1748" s="112" t="s">
        <v>1280</v>
      </c>
      <c r="T1748" s="107" t="s">
        <v>82</v>
      </c>
      <c r="U1748" s="217"/>
      <c r="V1748" s="85"/>
      <c r="W1748" s="85"/>
      <c r="X1748" s="85"/>
      <c r="Y1748" s="85"/>
      <c r="Z1748" s="85"/>
      <c r="AA1748" s="85"/>
      <c r="AB1748" s="86"/>
      <c r="AC1748" s="86"/>
      <c r="AD1748" s="85"/>
      <c r="AE1748" s="85"/>
      <c r="AF1748" s="85">
        <v>1</v>
      </c>
      <c r="AG1748" s="85"/>
      <c r="AH1748" s="85"/>
      <c r="AI1748" s="85"/>
      <c r="AJ1748" s="85"/>
    </row>
    <row r="1749" spans="1:36" ht="16.5" thickTop="1" thickBot="1">
      <c r="A1749" s="105">
        <f t="shared" si="505"/>
        <v>312</v>
      </c>
      <c r="B1749" s="114" t="s">
        <v>1787</v>
      </c>
      <c r="C1749" s="113">
        <v>2009</v>
      </c>
      <c r="D1749" s="107"/>
      <c r="E1749" s="114" t="s">
        <v>94</v>
      </c>
      <c r="F1749" s="107">
        <v>9</v>
      </c>
      <c r="G1749" s="107">
        <v>1</v>
      </c>
      <c r="H1749" s="111">
        <v>8248.6</v>
      </c>
      <c r="I1749" s="111">
        <v>5317.2999999999993</v>
      </c>
      <c r="J1749" s="111">
        <v>4509.8999999999996</v>
      </c>
      <c r="K1749" s="125">
        <v>195</v>
      </c>
      <c r="L1749" s="110">
        <f t="shared" si="504"/>
        <v>3539309.2880000002</v>
      </c>
      <c r="M1749" s="108"/>
      <c r="N1749" s="108"/>
      <c r="O1749" s="108"/>
      <c r="P1749" s="110">
        <f>'Форма 2'!C1749-M1749-N1749-O1749</f>
        <v>3539309.2880000002</v>
      </c>
      <c r="Q1749" s="111">
        <f t="shared" si="493"/>
        <v>665.62151618302539</v>
      </c>
      <c r="R1749" s="111">
        <f t="shared" si="494"/>
        <v>665.62151618302539</v>
      </c>
      <c r="S1749" s="112" t="s">
        <v>1280</v>
      </c>
      <c r="T1749" s="107" t="s">
        <v>92</v>
      </c>
      <c r="U1749" s="217"/>
      <c r="V1749" s="85"/>
      <c r="W1749" s="85"/>
      <c r="X1749" s="85"/>
      <c r="Y1749" s="85"/>
      <c r="Z1749" s="85">
        <v>1</v>
      </c>
      <c r="AA1749" s="85"/>
      <c r="AB1749" s="86"/>
      <c r="AC1749" s="86"/>
      <c r="AD1749" s="85"/>
      <c r="AE1749" s="85"/>
      <c r="AF1749" s="85"/>
      <c r="AG1749" s="85"/>
      <c r="AH1749" s="85"/>
      <c r="AI1749" s="85"/>
      <c r="AJ1749" s="85"/>
    </row>
    <row r="1750" spans="1:36" ht="16.5" thickTop="1" thickBot="1">
      <c r="A1750" s="105">
        <f t="shared" si="505"/>
        <v>313</v>
      </c>
      <c r="B1750" s="114" t="s">
        <v>1788</v>
      </c>
      <c r="C1750" s="113">
        <v>1971</v>
      </c>
      <c r="D1750" s="107"/>
      <c r="E1750" s="114" t="s">
        <v>239</v>
      </c>
      <c r="F1750" s="107">
        <v>9</v>
      </c>
      <c r="G1750" s="107">
        <v>6</v>
      </c>
      <c r="H1750" s="111">
        <v>11239.1</v>
      </c>
      <c r="I1750" s="111">
        <v>11239.1</v>
      </c>
      <c r="J1750" s="111">
        <v>11120.6</v>
      </c>
      <c r="K1750" s="125">
        <v>543</v>
      </c>
      <c r="L1750" s="110">
        <f t="shared" si="504"/>
        <v>6342224.1299999999</v>
      </c>
      <c r="M1750" s="108"/>
      <c r="N1750" s="108"/>
      <c r="O1750" s="108"/>
      <c r="P1750" s="110">
        <f>'Форма 2'!C1750-M1750-N1750-O1750</f>
        <v>6342224.1299999999</v>
      </c>
      <c r="Q1750" s="111">
        <f t="shared" si="493"/>
        <v>564.29999999999995</v>
      </c>
      <c r="R1750" s="111">
        <f t="shared" si="494"/>
        <v>564.29999999999995</v>
      </c>
      <c r="S1750" s="112" t="s">
        <v>1280</v>
      </c>
      <c r="T1750" s="107" t="s">
        <v>82</v>
      </c>
      <c r="U1750" s="217"/>
      <c r="V1750" s="85"/>
      <c r="W1750" s="85"/>
      <c r="X1750" s="85"/>
      <c r="Y1750" s="85"/>
      <c r="Z1750" s="85"/>
      <c r="AA1750" s="85"/>
      <c r="AB1750" s="86"/>
      <c r="AC1750" s="86"/>
      <c r="AD1750" s="85"/>
      <c r="AE1750" s="85"/>
      <c r="AF1750" s="85"/>
      <c r="AG1750" s="85"/>
      <c r="AH1750" s="85">
        <v>1</v>
      </c>
      <c r="AI1750" s="85"/>
      <c r="AJ1750" s="85"/>
    </row>
    <row r="1751" spans="1:36" ht="16.5" thickTop="1" thickBot="1">
      <c r="A1751" s="105">
        <f t="shared" si="505"/>
        <v>314</v>
      </c>
      <c r="B1751" s="114" t="s">
        <v>1789</v>
      </c>
      <c r="C1751" s="113">
        <v>1971</v>
      </c>
      <c r="D1751" s="107">
        <v>2009</v>
      </c>
      <c r="E1751" s="114" t="s">
        <v>94</v>
      </c>
      <c r="F1751" s="107">
        <v>5</v>
      </c>
      <c r="G1751" s="107">
        <v>6</v>
      </c>
      <c r="H1751" s="111">
        <v>5854.4</v>
      </c>
      <c r="I1751" s="111">
        <v>5829.1</v>
      </c>
      <c r="J1751" s="111">
        <v>3747.1</v>
      </c>
      <c r="K1751" s="125">
        <v>151</v>
      </c>
      <c r="L1751" s="110">
        <f t="shared" si="504"/>
        <v>10181855.391999999</v>
      </c>
      <c r="M1751" s="108"/>
      <c r="N1751" s="108"/>
      <c r="O1751" s="108"/>
      <c r="P1751" s="110">
        <f>'Форма 2'!C1751-M1751-N1751-O1751</f>
        <v>10181855.391999999</v>
      </c>
      <c r="Q1751" s="111">
        <f t="shared" si="493"/>
        <v>1746.7285502050056</v>
      </c>
      <c r="R1751" s="111">
        <f t="shared" si="494"/>
        <v>1746.7285502050056</v>
      </c>
      <c r="S1751" s="112" t="s">
        <v>1280</v>
      </c>
      <c r="T1751" s="107" t="s">
        <v>82</v>
      </c>
      <c r="U1751" s="217"/>
      <c r="V1751" s="85"/>
      <c r="W1751" s="85"/>
      <c r="X1751" s="85"/>
      <c r="Y1751" s="85"/>
      <c r="Z1751" s="85"/>
      <c r="AA1751" s="85"/>
      <c r="AB1751" s="86"/>
      <c r="AC1751" s="86"/>
      <c r="AD1751" s="85"/>
      <c r="AE1751" s="85"/>
      <c r="AF1751" s="85"/>
      <c r="AG1751" s="85"/>
      <c r="AH1751" s="85">
        <v>1</v>
      </c>
      <c r="AI1751" s="85"/>
      <c r="AJ1751" s="85"/>
    </row>
    <row r="1752" spans="1:36" ht="16.5" thickTop="1" thickBot="1">
      <c r="A1752" s="105">
        <f t="shared" si="505"/>
        <v>315</v>
      </c>
      <c r="B1752" s="114" t="s">
        <v>1790</v>
      </c>
      <c r="C1752" s="113">
        <v>1971</v>
      </c>
      <c r="D1752" s="107"/>
      <c r="E1752" s="114" t="s">
        <v>94</v>
      </c>
      <c r="F1752" s="107">
        <v>5</v>
      </c>
      <c r="G1752" s="107">
        <v>6</v>
      </c>
      <c r="H1752" s="111">
        <v>6092.2</v>
      </c>
      <c r="I1752" s="111">
        <v>5913.2999999999993</v>
      </c>
      <c r="J1752" s="111">
        <v>3840.1</v>
      </c>
      <c r="K1752" s="125">
        <v>164</v>
      </c>
      <c r="L1752" s="110">
        <f t="shared" si="504"/>
        <v>27436344.544000003</v>
      </c>
      <c r="M1752" s="108"/>
      <c r="N1752" s="108"/>
      <c r="O1752" s="108"/>
      <c r="P1752" s="110">
        <f>'Форма 2'!C1752-M1752-N1752-O1752</f>
        <v>27436344.544000003</v>
      </c>
      <c r="Q1752" s="111">
        <f t="shared" si="493"/>
        <v>4639.768749091033</v>
      </c>
      <c r="R1752" s="111">
        <f t="shared" si="494"/>
        <v>4639.768749091033</v>
      </c>
      <c r="S1752" s="112" t="s">
        <v>1280</v>
      </c>
      <c r="T1752" s="107" t="s">
        <v>120</v>
      </c>
      <c r="U1752" s="217"/>
      <c r="V1752" s="85"/>
      <c r="W1752" s="85"/>
      <c r="X1752" s="85"/>
      <c r="Y1752" s="85"/>
      <c r="Z1752" s="85"/>
      <c r="AA1752" s="85"/>
      <c r="AB1752" s="86"/>
      <c r="AC1752" s="86"/>
      <c r="AD1752" s="85">
        <v>1</v>
      </c>
      <c r="AE1752" s="85"/>
      <c r="AF1752" s="85"/>
      <c r="AG1752" s="85"/>
      <c r="AH1752" s="85"/>
      <c r="AI1752" s="85"/>
      <c r="AJ1752" s="85"/>
    </row>
    <row r="1753" spans="1:36" ht="16.5" thickTop="1" thickBot="1">
      <c r="A1753" s="105">
        <f t="shared" si="505"/>
        <v>316</v>
      </c>
      <c r="B1753" s="114" t="s">
        <v>1791</v>
      </c>
      <c r="C1753" s="113">
        <v>1995</v>
      </c>
      <c r="D1753" s="107"/>
      <c r="E1753" s="114" t="s">
        <v>239</v>
      </c>
      <c r="F1753" s="107">
        <v>10</v>
      </c>
      <c r="G1753" s="107">
        <v>2</v>
      </c>
      <c r="H1753" s="111">
        <v>4434.8</v>
      </c>
      <c r="I1753" s="111">
        <v>4538.8</v>
      </c>
      <c r="J1753" s="111">
        <v>4434.8</v>
      </c>
      <c r="K1753" s="125">
        <v>152</v>
      </c>
      <c r="L1753" s="110">
        <f t="shared" si="504"/>
        <v>7860633.5999999996</v>
      </c>
      <c r="M1753" s="108"/>
      <c r="N1753" s="108"/>
      <c r="O1753" s="108"/>
      <c r="P1753" s="110">
        <f>'Форма 2'!C1753-M1753-N1753-O1753</f>
        <v>7860633.5999999996</v>
      </c>
      <c r="Q1753" s="111">
        <f t="shared" si="493"/>
        <v>1731.8748567903408</v>
      </c>
      <c r="R1753" s="111">
        <f t="shared" si="494"/>
        <v>1731.8748567903408</v>
      </c>
      <c r="S1753" s="112" t="s">
        <v>1280</v>
      </c>
      <c r="T1753" s="107" t="s">
        <v>92</v>
      </c>
      <c r="U1753" s="217"/>
      <c r="V1753" s="85"/>
      <c r="W1753" s="85"/>
      <c r="X1753" s="85"/>
      <c r="Y1753" s="85"/>
      <c r="Z1753" s="172"/>
      <c r="AA1753" s="172"/>
      <c r="AB1753" s="177">
        <v>2</v>
      </c>
      <c r="AC1753" s="154">
        <f>3930316.8*AB1753</f>
        <v>7860633.5999999996</v>
      </c>
      <c r="AD1753" s="85"/>
      <c r="AE1753" s="85"/>
      <c r="AF1753" s="85"/>
      <c r="AG1753" s="166"/>
      <c r="AH1753" s="85"/>
      <c r="AI1753" s="85"/>
      <c r="AJ1753" s="85"/>
    </row>
    <row r="1754" spans="1:36" ht="16.5" thickTop="1" thickBot="1">
      <c r="A1754" s="105">
        <f t="shared" si="505"/>
        <v>317</v>
      </c>
      <c r="B1754" s="114" t="s">
        <v>1792</v>
      </c>
      <c r="C1754" s="113">
        <v>1984</v>
      </c>
      <c r="D1754" s="107"/>
      <c r="E1754" s="114" t="s">
        <v>239</v>
      </c>
      <c r="F1754" s="107">
        <v>9</v>
      </c>
      <c r="G1754" s="107">
        <v>2</v>
      </c>
      <c r="H1754" s="111">
        <v>3850.9</v>
      </c>
      <c r="I1754" s="111">
        <v>2639.5</v>
      </c>
      <c r="J1754" s="111">
        <v>2639.5</v>
      </c>
      <c r="K1754" s="125">
        <v>193</v>
      </c>
      <c r="L1754" s="110">
        <f t="shared" si="504"/>
        <v>23565428.514000002</v>
      </c>
      <c r="M1754" s="108"/>
      <c r="N1754" s="108"/>
      <c r="O1754" s="108"/>
      <c r="P1754" s="110">
        <f>'Форма 2'!C1754-M1754-N1754-O1754</f>
        <v>23565428.514000002</v>
      </c>
      <c r="Q1754" s="111">
        <f t="shared" si="493"/>
        <v>8927.9895866641418</v>
      </c>
      <c r="R1754" s="111">
        <f t="shared" si="494"/>
        <v>8927.9895866641418</v>
      </c>
      <c r="S1754" s="112" t="s">
        <v>1280</v>
      </c>
      <c r="T1754" s="107" t="s">
        <v>82</v>
      </c>
      <c r="U1754" s="217"/>
      <c r="V1754" s="85"/>
      <c r="W1754" s="85"/>
      <c r="X1754" s="85"/>
      <c r="Y1754" s="85"/>
      <c r="Z1754" s="85"/>
      <c r="AA1754" s="85"/>
      <c r="AB1754" s="86"/>
      <c r="AC1754" s="86"/>
      <c r="AD1754" s="85">
        <v>1</v>
      </c>
      <c r="AE1754" s="85">
        <v>1</v>
      </c>
      <c r="AF1754" s="85">
        <v>1</v>
      </c>
      <c r="AG1754" s="85"/>
      <c r="AH1754" s="85"/>
      <c r="AI1754" s="85"/>
      <c r="AJ1754" s="85"/>
    </row>
    <row r="1755" spans="1:36" ht="16.5" thickTop="1" thickBot="1">
      <c r="A1755" s="105">
        <f t="shared" si="505"/>
        <v>318</v>
      </c>
      <c r="B1755" s="114" t="s">
        <v>1793</v>
      </c>
      <c r="C1755" s="113">
        <v>1985</v>
      </c>
      <c r="D1755" s="107">
        <v>2008</v>
      </c>
      <c r="E1755" s="114" t="s">
        <v>239</v>
      </c>
      <c r="F1755" s="107">
        <v>9</v>
      </c>
      <c r="G1755" s="107">
        <v>2</v>
      </c>
      <c r="H1755" s="111">
        <v>3855.3</v>
      </c>
      <c r="I1755" s="111">
        <v>2646</v>
      </c>
      <c r="J1755" s="111">
        <v>2646</v>
      </c>
      <c r="K1755" s="125">
        <v>213</v>
      </c>
      <c r="L1755" s="110">
        <f t="shared" si="504"/>
        <v>23592354.138</v>
      </c>
      <c r="M1755" s="108"/>
      <c r="N1755" s="108"/>
      <c r="O1755" s="108"/>
      <c r="P1755" s="110">
        <f>'Форма 2'!C1755-M1755-N1755-O1755</f>
        <v>23592354.138</v>
      </c>
      <c r="Q1755" s="111">
        <f t="shared" si="493"/>
        <v>8916.2336122448978</v>
      </c>
      <c r="R1755" s="111">
        <f t="shared" si="494"/>
        <v>8916.2336122448978</v>
      </c>
      <c r="S1755" s="112" t="s">
        <v>1280</v>
      </c>
      <c r="T1755" s="107" t="s">
        <v>82</v>
      </c>
      <c r="U1755" s="217"/>
      <c r="V1755" s="85"/>
      <c r="W1755" s="85"/>
      <c r="X1755" s="85"/>
      <c r="Y1755" s="85"/>
      <c r="Z1755" s="85"/>
      <c r="AA1755" s="85"/>
      <c r="AB1755" s="86"/>
      <c r="AC1755" s="86"/>
      <c r="AD1755" s="85">
        <v>1</v>
      </c>
      <c r="AE1755" s="85">
        <v>1</v>
      </c>
      <c r="AF1755" s="85">
        <v>1</v>
      </c>
      <c r="AG1755" s="85"/>
      <c r="AH1755" s="85"/>
      <c r="AI1755" s="85"/>
      <c r="AJ1755" s="85"/>
    </row>
    <row r="1756" spans="1:36" ht="16.5" thickTop="1" thickBot="1">
      <c r="A1756" s="105">
        <f t="shared" si="505"/>
        <v>319</v>
      </c>
      <c r="B1756" s="114" t="s">
        <v>1794</v>
      </c>
      <c r="C1756" s="113">
        <v>1969</v>
      </c>
      <c r="D1756" s="107"/>
      <c r="E1756" s="114" t="s">
        <v>94</v>
      </c>
      <c r="F1756" s="107">
        <v>5</v>
      </c>
      <c r="G1756" s="107">
        <v>4</v>
      </c>
      <c r="H1756" s="111">
        <v>3365.2</v>
      </c>
      <c r="I1756" s="111">
        <v>3184.95</v>
      </c>
      <c r="J1756" s="111">
        <v>3184.95</v>
      </c>
      <c r="K1756" s="125">
        <v>129</v>
      </c>
      <c r="L1756" s="110">
        <f t="shared" si="504"/>
        <v>15155245.504000001</v>
      </c>
      <c r="M1756" s="108"/>
      <c r="N1756" s="108"/>
      <c r="O1756" s="108"/>
      <c r="P1756" s="110">
        <f>'Форма 2'!C1756-M1756-N1756-O1756</f>
        <v>15155245.504000001</v>
      </c>
      <c r="Q1756" s="111">
        <f t="shared" si="493"/>
        <v>4758.3935396160068</v>
      </c>
      <c r="R1756" s="111">
        <f t="shared" si="494"/>
        <v>4758.3935396160068</v>
      </c>
      <c r="S1756" s="112" t="s">
        <v>1280</v>
      </c>
      <c r="T1756" s="107" t="s">
        <v>82</v>
      </c>
      <c r="U1756" s="217"/>
      <c r="V1756" s="85"/>
      <c r="W1756" s="85"/>
      <c r="X1756" s="85"/>
      <c r="Y1756" s="85"/>
      <c r="Z1756" s="85"/>
      <c r="AA1756" s="85"/>
      <c r="AB1756" s="86"/>
      <c r="AC1756" s="86"/>
      <c r="AD1756" s="85">
        <v>1</v>
      </c>
      <c r="AE1756" s="85"/>
      <c r="AF1756" s="85"/>
      <c r="AG1756" s="85"/>
      <c r="AH1756" s="85"/>
      <c r="AI1756" s="85"/>
      <c r="AJ1756" s="85"/>
    </row>
    <row r="1757" spans="1:36" ht="16.5" thickTop="1" thickBot="1">
      <c r="A1757" s="105">
        <f t="shared" si="505"/>
        <v>320</v>
      </c>
      <c r="B1757" s="114" t="s">
        <v>1795</v>
      </c>
      <c r="C1757" s="113">
        <v>1973</v>
      </c>
      <c r="D1757" s="107"/>
      <c r="E1757" s="114" t="s">
        <v>94</v>
      </c>
      <c r="F1757" s="107">
        <v>5</v>
      </c>
      <c r="G1757" s="107">
        <v>4</v>
      </c>
      <c r="H1757" s="111">
        <v>3365.7</v>
      </c>
      <c r="I1757" s="111">
        <v>3185.45</v>
      </c>
      <c r="J1757" s="111">
        <v>3185.45</v>
      </c>
      <c r="K1757" s="125">
        <v>182</v>
      </c>
      <c r="L1757" s="110">
        <f t="shared" si="504"/>
        <v>15157497.264</v>
      </c>
      <c r="M1757" s="108"/>
      <c r="N1757" s="108"/>
      <c r="O1757" s="108"/>
      <c r="P1757" s="110">
        <f>'Форма 2'!C1757-M1757-N1757-O1757</f>
        <v>15157497.264</v>
      </c>
      <c r="Q1757" s="111">
        <f t="shared" si="493"/>
        <v>4758.3535337236499</v>
      </c>
      <c r="R1757" s="111">
        <f t="shared" si="494"/>
        <v>4758.3535337236499</v>
      </c>
      <c r="S1757" s="112" t="s">
        <v>1280</v>
      </c>
      <c r="T1757" s="107" t="s">
        <v>82</v>
      </c>
      <c r="U1757" s="217"/>
      <c r="V1757" s="85"/>
      <c r="W1757" s="85"/>
      <c r="X1757" s="85"/>
      <c r="Y1757" s="85"/>
      <c r="Z1757" s="85"/>
      <c r="AA1757" s="85"/>
      <c r="AB1757" s="86"/>
      <c r="AC1757" s="86"/>
      <c r="AD1757" s="85">
        <v>1</v>
      </c>
      <c r="AE1757" s="85"/>
      <c r="AF1757" s="85"/>
      <c r="AG1757" s="85"/>
      <c r="AH1757" s="85"/>
      <c r="AI1757" s="85"/>
      <c r="AJ1757" s="85"/>
    </row>
    <row r="1758" spans="1:36" ht="16.5" thickTop="1" thickBot="1">
      <c r="A1758" s="105">
        <f t="shared" si="505"/>
        <v>321</v>
      </c>
      <c r="B1758" s="114" t="s">
        <v>5121</v>
      </c>
      <c r="C1758" s="107">
        <v>1972</v>
      </c>
      <c r="D1758" s="107"/>
      <c r="E1758" s="114" t="s">
        <v>91</v>
      </c>
      <c r="F1758" s="107">
        <v>5</v>
      </c>
      <c r="G1758" s="107">
        <v>6</v>
      </c>
      <c r="H1758" s="111">
        <v>4908.3</v>
      </c>
      <c r="I1758" s="111">
        <v>4445.3</v>
      </c>
      <c r="J1758" s="111">
        <v>4230.8</v>
      </c>
      <c r="K1758" s="241">
        <v>221</v>
      </c>
      <c r="L1758" s="110">
        <f t="shared" ref="L1758" si="506">SUM(M1758:P1758)</f>
        <v>24244280.848000001</v>
      </c>
      <c r="M1758" s="108"/>
      <c r="N1758" s="108"/>
      <c r="O1758" s="108"/>
      <c r="P1758" s="110">
        <f>'Форма 2'!C1758-M1758-N1758-O1758</f>
        <v>24244280.848000001</v>
      </c>
      <c r="Q1758" s="111">
        <f t="shared" ref="Q1758" si="507">L1758/I1758</f>
        <v>5453.913312487346</v>
      </c>
      <c r="R1758" s="111">
        <f t="shared" ref="R1758" si="508">Q1758</f>
        <v>5453.913312487346</v>
      </c>
      <c r="S1758" s="112" t="s">
        <v>1280</v>
      </c>
      <c r="T1758" s="107" t="s">
        <v>92</v>
      </c>
      <c r="U1758" s="219"/>
      <c r="V1758" s="153"/>
      <c r="W1758" s="153"/>
      <c r="X1758" s="153"/>
      <c r="Y1758" s="153"/>
      <c r="Z1758" s="153"/>
      <c r="AA1758" s="153"/>
      <c r="AB1758" s="86"/>
      <c r="AC1758" s="86"/>
      <c r="AD1758" s="153"/>
      <c r="AE1758" s="153">
        <v>1</v>
      </c>
      <c r="AF1758" s="153"/>
      <c r="AG1758" s="85" t="s">
        <v>24</v>
      </c>
      <c r="AH1758" s="153"/>
      <c r="AI1758" s="153"/>
      <c r="AJ1758" s="153"/>
    </row>
    <row r="1759" spans="1:36" ht="16.5" thickTop="1" thickBot="1">
      <c r="A1759" s="105">
        <f t="shared" si="505"/>
        <v>322</v>
      </c>
      <c r="B1759" s="114" t="s">
        <v>1796</v>
      </c>
      <c r="C1759" s="113">
        <v>1963</v>
      </c>
      <c r="D1759" s="107"/>
      <c r="E1759" s="114" t="s">
        <v>94</v>
      </c>
      <c r="F1759" s="107">
        <v>5</v>
      </c>
      <c r="G1759" s="107">
        <v>2</v>
      </c>
      <c r="H1759" s="111">
        <v>1596</v>
      </c>
      <c r="I1759" s="111">
        <v>1033.9000000000001</v>
      </c>
      <c r="J1759" s="111">
        <v>1033.9000000000001</v>
      </c>
      <c r="K1759" s="125">
        <v>77</v>
      </c>
      <c r="L1759" s="110">
        <f t="shared" si="504"/>
        <v>3266565.12</v>
      </c>
      <c r="M1759" s="108"/>
      <c r="N1759" s="108"/>
      <c r="O1759" s="108"/>
      <c r="P1759" s="110">
        <f>'Форма 2'!C1759-M1759-N1759-O1759</f>
        <v>3266565.12</v>
      </c>
      <c r="Q1759" s="111">
        <f t="shared" si="493"/>
        <v>3159.4594448205821</v>
      </c>
      <c r="R1759" s="111">
        <f t="shared" si="494"/>
        <v>3159.4594448205821</v>
      </c>
      <c r="S1759" s="112" t="s">
        <v>1280</v>
      </c>
      <c r="T1759" s="107" t="s">
        <v>82</v>
      </c>
      <c r="U1759" s="217">
        <v>1</v>
      </c>
      <c r="V1759" s="85"/>
      <c r="W1759" s="85"/>
      <c r="X1759" s="85"/>
      <c r="Y1759" s="85"/>
      <c r="Z1759" s="85">
        <v>1</v>
      </c>
      <c r="AA1759" s="85">
        <v>1</v>
      </c>
      <c r="AB1759" s="86"/>
      <c r="AC1759" s="86"/>
      <c r="AD1759" s="85"/>
      <c r="AE1759" s="85"/>
      <c r="AF1759" s="85"/>
      <c r="AG1759" s="85"/>
      <c r="AH1759" s="85"/>
      <c r="AI1759" s="85"/>
      <c r="AJ1759" s="85"/>
    </row>
    <row r="1760" spans="1:36" ht="16.5" thickTop="1" thickBot="1">
      <c r="A1760" s="105">
        <f t="shared" si="505"/>
        <v>323</v>
      </c>
      <c r="B1760" s="114" t="s">
        <v>1797</v>
      </c>
      <c r="C1760" s="113">
        <v>1974</v>
      </c>
      <c r="D1760" s="107"/>
      <c r="E1760" s="114" t="s">
        <v>94</v>
      </c>
      <c r="F1760" s="107">
        <v>5</v>
      </c>
      <c r="G1760" s="107">
        <v>6</v>
      </c>
      <c r="H1760" s="111">
        <v>4494.8999999999996</v>
      </c>
      <c r="I1760" s="111">
        <v>3035.1</v>
      </c>
      <c r="J1760" s="111">
        <v>3024.4</v>
      </c>
      <c r="K1760" s="125">
        <v>217</v>
      </c>
      <c r="L1760" s="110">
        <f t="shared" si="504"/>
        <v>20242872.048</v>
      </c>
      <c r="M1760" s="108"/>
      <c r="N1760" s="108"/>
      <c r="O1760" s="108"/>
      <c r="P1760" s="110">
        <f>'Форма 2'!C1760-M1760-N1760-O1760</f>
        <v>20242872.048</v>
      </c>
      <c r="Q1760" s="111">
        <f t="shared" si="493"/>
        <v>6669.5898151625979</v>
      </c>
      <c r="R1760" s="111">
        <f t="shared" si="494"/>
        <v>6669.5898151625979</v>
      </c>
      <c r="S1760" s="112" t="s">
        <v>1280</v>
      </c>
      <c r="T1760" s="107" t="s">
        <v>82</v>
      </c>
      <c r="U1760" s="217"/>
      <c r="V1760" s="85"/>
      <c r="W1760" s="85"/>
      <c r="X1760" s="85"/>
      <c r="Y1760" s="85"/>
      <c r="Z1760" s="85"/>
      <c r="AA1760" s="85"/>
      <c r="AB1760" s="86"/>
      <c r="AC1760" s="86"/>
      <c r="AD1760" s="85">
        <v>1</v>
      </c>
      <c r="AE1760" s="85"/>
      <c r="AF1760" s="85"/>
      <c r="AG1760" s="85"/>
      <c r="AH1760" s="85"/>
      <c r="AI1760" s="85"/>
      <c r="AJ1760" s="85"/>
    </row>
    <row r="1761" spans="1:36" ht="16.5" thickTop="1" thickBot="1">
      <c r="A1761" s="105">
        <f t="shared" si="505"/>
        <v>324</v>
      </c>
      <c r="B1761" s="112" t="s">
        <v>1798</v>
      </c>
      <c r="C1761" s="113">
        <v>1957</v>
      </c>
      <c r="D1761" s="107"/>
      <c r="E1761" s="114" t="s">
        <v>94</v>
      </c>
      <c r="F1761" s="107">
        <v>2</v>
      </c>
      <c r="G1761" s="107">
        <v>2</v>
      </c>
      <c r="H1761" s="111">
        <v>720.1</v>
      </c>
      <c r="I1761" s="111">
        <v>653.1</v>
      </c>
      <c r="J1761" s="111">
        <v>653.1</v>
      </c>
      <c r="K1761" s="125">
        <v>41</v>
      </c>
      <c r="L1761" s="110">
        <f t="shared" si="504"/>
        <v>7972500.7380000008</v>
      </c>
      <c r="M1761" s="108"/>
      <c r="N1761" s="108"/>
      <c r="O1761" s="108"/>
      <c r="P1761" s="110">
        <f>'Форма 2'!C1761-M1761-N1761-O1761</f>
        <v>7972500.7380000008</v>
      </c>
      <c r="Q1761" s="111">
        <f t="shared" si="493"/>
        <v>12207.166954524577</v>
      </c>
      <c r="R1761" s="111">
        <f t="shared" si="494"/>
        <v>12207.166954524577</v>
      </c>
      <c r="S1761" s="112" t="s">
        <v>1280</v>
      </c>
      <c r="T1761" s="107" t="s">
        <v>82</v>
      </c>
      <c r="U1761" s="217"/>
      <c r="V1761" s="85">
        <v>1</v>
      </c>
      <c r="W1761" s="85"/>
      <c r="X1761" s="85"/>
      <c r="Y1761" s="85"/>
      <c r="Z1761" s="85"/>
      <c r="AA1761" s="85"/>
      <c r="AB1761" s="86"/>
      <c r="AC1761" s="86"/>
      <c r="AD1761" s="85"/>
      <c r="AE1761" s="85"/>
      <c r="AF1761" s="85"/>
      <c r="AG1761" s="85"/>
      <c r="AH1761" s="85">
        <v>1</v>
      </c>
      <c r="AI1761" s="85"/>
      <c r="AJ1761" s="85"/>
    </row>
    <row r="1762" spans="1:36" ht="16.5" thickTop="1" thickBot="1">
      <c r="A1762" s="105">
        <f t="shared" si="505"/>
        <v>325</v>
      </c>
      <c r="B1762" s="112" t="s">
        <v>1799</v>
      </c>
      <c r="C1762" s="113">
        <v>1959</v>
      </c>
      <c r="D1762" s="107"/>
      <c r="E1762" s="114" t="s">
        <v>94</v>
      </c>
      <c r="F1762" s="107">
        <v>2</v>
      </c>
      <c r="G1762" s="107">
        <v>3</v>
      </c>
      <c r="H1762" s="111">
        <v>1166.3</v>
      </c>
      <c r="I1762" s="111">
        <v>937.1</v>
      </c>
      <c r="J1762" s="111">
        <v>937.1</v>
      </c>
      <c r="K1762" s="125">
        <v>159</v>
      </c>
      <c r="L1762" s="110">
        <f t="shared" si="504"/>
        <v>3978809.1240000003</v>
      </c>
      <c r="M1762" s="108"/>
      <c r="N1762" s="108"/>
      <c r="O1762" s="108"/>
      <c r="P1762" s="110">
        <f>'Форма 2'!C1762-M1762-N1762-O1762</f>
        <v>3978809.1240000003</v>
      </c>
      <c r="Q1762" s="111">
        <f t="shared" ref="Q1762:Q1805" si="509">L1762/I1762</f>
        <v>4245.8746387792125</v>
      </c>
      <c r="R1762" s="111">
        <f t="shared" ref="R1762:R1805" si="510">Q1762</f>
        <v>4245.8746387792125</v>
      </c>
      <c r="S1762" s="112" t="s">
        <v>1280</v>
      </c>
      <c r="T1762" s="107" t="s">
        <v>82</v>
      </c>
      <c r="U1762" s="217">
        <v>1</v>
      </c>
      <c r="V1762" s="85"/>
      <c r="W1762" s="85"/>
      <c r="X1762" s="85"/>
      <c r="Y1762" s="85"/>
      <c r="Z1762" s="85"/>
      <c r="AA1762" s="85"/>
      <c r="AB1762" s="86"/>
      <c r="AC1762" s="86"/>
      <c r="AD1762" s="85"/>
      <c r="AE1762" s="85"/>
      <c r="AF1762" s="85"/>
      <c r="AG1762" s="85"/>
      <c r="AH1762" s="85">
        <v>1</v>
      </c>
      <c r="AI1762" s="85"/>
      <c r="AJ1762" s="85"/>
    </row>
    <row r="1763" spans="1:36" ht="16.5" thickTop="1" thickBot="1">
      <c r="A1763" s="105">
        <f t="shared" si="505"/>
        <v>326</v>
      </c>
      <c r="B1763" s="112" t="s">
        <v>1800</v>
      </c>
      <c r="C1763" s="113">
        <v>1982</v>
      </c>
      <c r="D1763" s="107"/>
      <c r="E1763" s="114" t="s">
        <v>212</v>
      </c>
      <c r="F1763" s="107">
        <v>5</v>
      </c>
      <c r="G1763" s="107">
        <v>4</v>
      </c>
      <c r="H1763" s="111">
        <v>3173.4</v>
      </c>
      <c r="I1763" s="111">
        <v>2793.4</v>
      </c>
      <c r="J1763" s="111">
        <v>2596.8000000000002</v>
      </c>
      <c r="K1763" s="125">
        <v>176</v>
      </c>
      <c r="L1763" s="110">
        <f t="shared" si="504"/>
        <v>1444880.754</v>
      </c>
      <c r="M1763" s="108"/>
      <c r="N1763" s="108"/>
      <c r="O1763" s="108"/>
      <c r="P1763" s="110">
        <f>'Форма 2'!C1763-M1763-N1763-O1763</f>
        <v>1444880.754</v>
      </c>
      <c r="Q1763" s="111">
        <f t="shared" si="509"/>
        <v>517.2480683038591</v>
      </c>
      <c r="R1763" s="111">
        <f t="shared" si="510"/>
        <v>517.2480683038591</v>
      </c>
      <c r="S1763" s="112" t="s">
        <v>1280</v>
      </c>
      <c r="T1763" s="107" t="s">
        <v>92</v>
      </c>
      <c r="U1763" s="217"/>
      <c r="V1763" s="85"/>
      <c r="W1763" s="85"/>
      <c r="X1763" s="85"/>
      <c r="Y1763" s="85"/>
      <c r="Z1763" s="85">
        <v>1</v>
      </c>
      <c r="AA1763" s="85"/>
      <c r="AB1763" s="86"/>
      <c r="AC1763" s="86"/>
      <c r="AD1763" s="85"/>
      <c r="AE1763" s="85"/>
      <c r="AF1763" s="85"/>
      <c r="AG1763" s="85"/>
      <c r="AH1763" s="85"/>
      <c r="AI1763" s="85"/>
      <c r="AJ1763" s="85"/>
    </row>
    <row r="1764" spans="1:36" ht="16.5" thickTop="1" thickBot="1">
      <c r="A1764" s="105">
        <f t="shared" si="505"/>
        <v>327</v>
      </c>
      <c r="B1764" s="114" t="s">
        <v>1801</v>
      </c>
      <c r="C1764" s="113">
        <v>1957</v>
      </c>
      <c r="D1764" s="107"/>
      <c r="E1764" s="114" t="s">
        <v>94</v>
      </c>
      <c r="F1764" s="107">
        <v>2</v>
      </c>
      <c r="G1764" s="107">
        <v>2</v>
      </c>
      <c r="H1764" s="111">
        <v>724.3</v>
      </c>
      <c r="I1764" s="111">
        <v>655.7</v>
      </c>
      <c r="J1764" s="111">
        <v>655.7</v>
      </c>
      <c r="K1764" s="125">
        <v>29</v>
      </c>
      <c r="L1764" s="110">
        <f t="shared" si="504"/>
        <v>2208441.4010000001</v>
      </c>
      <c r="M1764" s="108"/>
      <c r="N1764" s="108"/>
      <c r="O1764" s="108"/>
      <c r="P1764" s="110">
        <f>'Форма 2'!C1764-M1764-N1764-O1764</f>
        <v>2208441.4010000001</v>
      </c>
      <c r="Q1764" s="111">
        <f t="shared" si="509"/>
        <v>3368.0668003660207</v>
      </c>
      <c r="R1764" s="111">
        <f t="shared" si="510"/>
        <v>3368.0668003660207</v>
      </c>
      <c r="S1764" s="112" t="s">
        <v>1280</v>
      </c>
      <c r="T1764" s="107" t="s">
        <v>82</v>
      </c>
      <c r="U1764" s="217"/>
      <c r="V1764" s="85"/>
      <c r="W1764" s="85"/>
      <c r="X1764" s="85">
        <v>1</v>
      </c>
      <c r="Y1764" s="85"/>
      <c r="Z1764" s="85"/>
      <c r="AA1764" s="85"/>
      <c r="AB1764" s="86"/>
      <c r="AC1764" s="86"/>
      <c r="AD1764" s="85"/>
      <c r="AE1764" s="85"/>
      <c r="AF1764" s="85"/>
      <c r="AG1764" s="85"/>
      <c r="AH1764" s="85">
        <v>1</v>
      </c>
      <c r="AI1764" s="85"/>
      <c r="AJ1764" s="85"/>
    </row>
    <row r="1765" spans="1:36" ht="16.5" thickTop="1" thickBot="1">
      <c r="A1765" s="105">
        <f t="shared" si="505"/>
        <v>328</v>
      </c>
      <c r="B1765" s="114" t="s">
        <v>3733</v>
      </c>
      <c r="C1765" s="107">
        <v>1998</v>
      </c>
      <c r="D1765" s="107"/>
      <c r="E1765" s="114" t="s">
        <v>94</v>
      </c>
      <c r="F1765" s="107">
        <v>9</v>
      </c>
      <c r="G1765" s="107">
        <v>3</v>
      </c>
      <c r="H1765" s="111">
        <v>6011.8</v>
      </c>
      <c r="I1765" s="111">
        <v>3343.4</v>
      </c>
      <c r="J1765" s="111">
        <v>3343.4</v>
      </c>
      <c r="K1765" s="241">
        <v>142</v>
      </c>
      <c r="L1765" s="110">
        <f t="shared" ref="L1765" si="511">SUM(M1765:P1765)</f>
        <v>6027190.2079999996</v>
      </c>
      <c r="M1765" s="108"/>
      <c r="N1765" s="108"/>
      <c r="O1765" s="108"/>
      <c r="P1765" s="110">
        <f>'Форма 2'!C1765-M1765-N1765-O1765</f>
        <v>6027190.2079999996</v>
      </c>
      <c r="Q1765" s="111">
        <f t="shared" ref="Q1765" si="512">L1765/I1765</f>
        <v>1802.712869534007</v>
      </c>
      <c r="R1765" s="111">
        <f t="shared" ref="R1765" si="513">Q1765</f>
        <v>1802.712869534007</v>
      </c>
      <c r="S1765" s="112" t="s">
        <v>1280</v>
      </c>
      <c r="T1765" s="107" t="s">
        <v>92</v>
      </c>
      <c r="U1765" s="219">
        <v>1</v>
      </c>
      <c r="V1765" s="153"/>
      <c r="W1765" s="153"/>
      <c r="X1765" s="153"/>
      <c r="Y1765" s="153"/>
      <c r="Z1765" s="153"/>
      <c r="AA1765" s="153"/>
      <c r="AB1765" s="86"/>
      <c r="AC1765" s="86"/>
      <c r="AD1765" s="153"/>
      <c r="AE1765" s="153"/>
      <c r="AF1765" s="153"/>
      <c r="AG1765" s="85"/>
      <c r="AH1765" s="153"/>
      <c r="AI1765" s="153"/>
      <c r="AJ1765" s="153"/>
    </row>
    <row r="1766" spans="1:36" ht="16.5" thickTop="1" thickBot="1">
      <c r="A1766" s="105">
        <f t="shared" si="505"/>
        <v>329</v>
      </c>
      <c r="B1766" s="112" t="s">
        <v>1802</v>
      </c>
      <c r="C1766" s="107">
        <v>1995</v>
      </c>
      <c r="D1766" s="107"/>
      <c r="E1766" s="114" t="s">
        <v>94</v>
      </c>
      <c r="F1766" s="107">
        <v>16</v>
      </c>
      <c r="G1766" s="107">
        <v>5</v>
      </c>
      <c r="H1766" s="111">
        <v>14430.9</v>
      </c>
      <c r="I1766" s="111">
        <v>17169.5</v>
      </c>
      <c r="J1766" s="111">
        <v>15804.2</v>
      </c>
      <c r="K1766" s="122">
        <v>476</v>
      </c>
      <c r="L1766" s="110">
        <f t="shared" si="504"/>
        <v>55486810.5</v>
      </c>
      <c r="M1766" s="108"/>
      <c r="N1766" s="108"/>
      <c r="O1766" s="108"/>
      <c r="P1766" s="110">
        <f>'Форма 2'!C1766-M1766-N1766-O1766</f>
        <v>55486810.5</v>
      </c>
      <c r="Q1766" s="111">
        <f t="shared" si="509"/>
        <v>3231.7079996505431</v>
      </c>
      <c r="R1766" s="111">
        <f t="shared" si="510"/>
        <v>3231.7079996505431</v>
      </c>
      <c r="S1766" s="112" t="s">
        <v>1280</v>
      </c>
      <c r="T1766" s="107" t="s">
        <v>92</v>
      </c>
      <c r="U1766" s="217"/>
      <c r="V1766" s="85"/>
      <c r="W1766" s="85"/>
      <c r="X1766" s="85"/>
      <c r="Y1766" s="85"/>
      <c r="Z1766" s="85"/>
      <c r="AA1766" s="85"/>
      <c r="AB1766" s="86"/>
      <c r="AC1766" s="86"/>
      <c r="AD1766" s="85"/>
      <c r="AE1766" s="85">
        <v>1</v>
      </c>
      <c r="AF1766" s="85">
        <v>1</v>
      </c>
      <c r="AG1766" s="85"/>
      <c r="AH1766" s="85"/>
      <c r="AI1766" s="85"/>
      <c r="AJ1766" s="85"/>
    </row>
    <row r="1767" spans="1:36" ht="16.5" thickTop="1" thickBot="1">
      <c r="A1767" s="105">
        <f t="shared" si="505"/>
        <v>330</v>
      </c>
      <c r="B1767" s="112" t="s">
        <v>1803</v>
      </c>
      <c r="C1767" s="107">
        <v>1997</v>
      </c>
      <c r="D1767" s="107"/>
      <c r="E1767" s="114" t="s">
        <v>94</v>
      </c>
      <c r="F1767" s="107">
        <v>10</v>
      </c>
      <c r="G1767" s="107">
        <v>1</v>
      </c>
      <c r="H1767" s="111">
        <v>2415.6999999999998</v>
      </c>
      <c r="I1767" s="111">
        <v>2544.1</v>
      </c>
      <c r="J1767" s="111">
        <v>2104.1</v>
      </c>
      <c r="K1767" s="122">
        <v>280</v>
      </c>
      <c r="L1767" s="110">
        <f t="shared" si="504"/>
        <v>9288366.5</v>
      </c>
      <c r="M1767" s="108"/>
      <c r="N1767" s="108"/>
      <c r="O1767" s="108"/>
      <c r="P1767" s="110">
        <f>'Форма 2'!C1767-M1767-N1767-O1767</f>
        <v>9288366.5</v>
      </c>
      <c r="Q1767" s="111">
        <f t="shared" si="509"/>
        <v>3650.9439487441532</v>
      </c>
      <c r="R1767" s="111">
        <f t="shared" si="510"/>
        <v>3650.9439487441532</v>
      </c>
      <c r="S1767" s="112" t="s">
        <v>1280</v>
      </c>
      <c r="T1767" s="107" t="s">
        <v>92</v>
      </c>
      <c r="U1767" s="217"/>
      <c r="V1767" s="85"/>
      <c r="W1767" s="85"/>
      <c r="X1767" s="85"/>
      <c r="Y1767" s="85"/>
      <c r="Z1767" s="85"/>
      <c r="AA1767" s="85"/>
      <c r="AB1767" s="86"/>
      <c r="AC1767" s="86"/>
      <c r="AD1767" s="85"/>
      <c r="AE1767" s="85">
        <v>1</v>
      </c>
      <c r="AF1767" s="85">
        <v>1</v>
      </c>
      <c r="AG1767" s="85"/>
      <c r="AH1767" s="85"/>
      <c r="AI1767" s="85"/>
      <c r="AJ1767" s="85"/>
    </row>
    <row r="1768" spans="1:36" ht="16.5" thickTop="1" thickBot="1">
      <c r="A1768" s="105">
        <f t="shared" si="505"/>
        <v>331</v>
      </c>
      <c r="B1768" s="112" t="s">
        <v>1804</v>
      </c>
      <c r="C1768" s="107">
        <v>1973</v>
      </c>
      <c r="D1768" s="107"/>
      <c r="E1768" s="114" t="s">
        <v>239</v>
      </c>
      <c r="F1768" s="107">
        <v>9</v>
      </c>
      <c r="G1768" s="107">
        <v>6</v>
      </c>
      <c r="H1768" s="111">
        <v>11388.2</v>
      </c>
      <c r="I1768" s="111">
        <v>11641.4</v>
      </c>
      <c r="J1768" s="111">
        <v>11428.3</v>
      </c>
      <c r="K1768" s="122">
        <v>495</v>
      </c>
      <c r="L1768" s="110">
        <f t="shared" si="504"/>
        <v>46376166.859999999</v>
      </c>
      <c r="M1768" s="108"/>
      <c r="N1768" s="108"/>
      <c r="O1768" s="108"/>
      <c r="P1768" s="110">
        <f>'Форма 2'!C1768-M1768-N1768-O1768</f>
        <v>46376166.859999999</v>
      </c>
      <c r="Q1768" s="111">
        <f>L1768/I1768</f>
        <v>3983.7276324153454</v>
      </c>
      <c r="R1768" s="111">
        <f>Q1768</f>
        <v>3983.7276324153454</v>
      </c>
      <c r="S1768" s="112" t="s">
        <v>1280</v>
      </c>
      <c r="T1768" s="107" t="s">
        <v>92</v>
      </c>
      <c r="U1768" s="217"/>
      <c r="V1768" s="85"/>
      <c r="W1768" s="85"/>
      <c r="X1768" s="85"/>
      <c r="Y1768" s="85"/>
      <c r="Z1768" s="85"/>
      <c r="AA1768" s="85"/>
      <c r="AB1768" s="86"/>
      <c r="AC1768" s="86"/>
      <c r="AD1768" s="85"/>
      <c r="AE1768" s="85">
        <v>1</v>
      </c>
      <c r="AF1768" s="85">
        <v>1</v>
      </c>
      <c r="AG1768" s="85"/>
      <c r="AH1768" s="85"/>
      <c r="AI1768" s="85"/>
      <c r="AJ1768" s="85">
        <v>1</v>
      </c>
    </row>
    <row r="1769" spans="1:36" ht="16.5" thickTop="1" thickBot="1">
      <c r="A1769" s="105">
        <f t="shared" si="505"/>
        <v>332</v>
      </c>
      <c r="B1769" s="112" t="s">
        <v>5090</v>
      </c>
      <c r="C1769" s="107">
        <v>2007</v>
      </c>
      <c r="D1769" s="107"/>
      <c r="E1769" s="114" t="s">
        <v>3320</v>
      </c>
      <c r="F1769" s="107">
        <v>9</v>
      </c>
      <c r="G1769" s="107">
        <v>4</v>
      </c>
      <c r="H1769" s="111">
        <v>12884.6</v>
      </c>
      <c r="I1769" s="111">
        <v>9319</v>
      </c>
      <c r="J1769" s="111">
        <v>7654</v>
      </c>
      <c r="K1769" s="122">
        <v>104</v>
      </c>
      <c r="L1769" s="110">
        <f t="shared" ref="L1769" si="514">SUM(M1769:P1769)</f>
        <v>6256117.5300000003</v>
      </c>
      <c r="M1769" s="108"/>
      <c r="N1769" s="108"/>
      <c r="O1769" s="108"/>
      <c r="P1769" s="110">
        <f>'Форма 2'!C1769-M1769-N1769-O1769</f>
        <v>6256117.5300000003</v>
      </c>
      <c r="Q1769" s="111">
        <f>L1769/I1769</f>
        <v>671.32927674643201</v>
      </c>
      <c r="R1769" s="111">
        <f>Q1769</f>
        <v>671.32927674643201</v>
      </c>
      <c r="S1769" s="112" t="s">
        <v>1280</v>
      </c>
      <c r="T1769" s="107" t="s">
        <v>82</v>
      </c>
      <c r="U1769" s="219"/>
      <c r="V1769" s="153"/>
      <c r="W1769" s="153"/>
      <c r="X1769" s="153"/>
      <c r="Y1769" s="153"/>
      <c r="Z1769" s="153"/>
      <c r="AA1769" s="153"/>
      <c r="AB1769" s="86"/>
      <c r="AC1769" s="86"/>
      <c r="AD1769" s="153"/>
      <c r="AE1769" s="153"/>
      <c r="AF1769" s="153">
        <v>1</v>
      </c>
      <c r="AG1769" s="85"/>
      <c r="AH1769" s="153"/>
      <c r="AI1769" s="153"/>
      <c r="AJ1769" s="153"/>
    </row>
    <row r="1770" spans="1:36" ht="16.5" thickTop="1" thickBot="1">
      <c r="A1770" s="105">
        <f t="shared" si="505"/>
        <v>333</v>
      </c>
      <c r="B1770" s="112" t="s">
        <v>1805</v>
      </c>
      <c r="C1770" s="113">
        <v>1983</v>
      </c>
      <c r="D1770" s="107"/>
      <c r="E1770" s="114" t="s">
        <v>212</v>
      </c>
      <c r="F1770" s="107">
        <v>9</v>
      </c>
      <c r="G1770" s="107">
        <v>2</v>
      </c>
      <c r="H1770" s="111">
        <v>4463.3999999999996</v>
      </c>
      <c r="I1770" s="111">
        <v>3876.5</v>
      </c>
      <c r="J1770" s="111">
        <v>3767.2</v>
      </c>
      <c r="K1770" s="125">
        <v>155</v>
      </c>
      <c r="L1770" s="110">
        <f t="shared" si="504"/>
        <v>4474826.3039999995</v>
      </c>
      <c r="M1770" s="108"/>
      <c r="N1770" s="108"/>
      <c r="O1770" s="108"/>
      <c r="P1770" s="110">
        <f>'Форма 2'!C1770-M1770-N1770-O1770</f>
        <v>4474826.3039999995</v>
      </c>
      <c r="Q1770" s="111">
        <f>L1770/I1770</f>
        <v>1154.3470408873984</v>
      </c>
      <c r="R1770" s="111">
        <f>Q1770</f>
        <v>1154.3470408873984</v>
      </c>
      <c r="S1770" s="112" t="s">
        <v>1280</v>
      </c>
      <c r="T1770" s="107" t="s">
        <v>92</v>
      </c>
      <c r="U1770" s="217">
        <v>1</v>
      </c>
      <c r="V1770" s="85"/>
      <c r="W1770" s="85"/>
      <c r="X1770" s="85"/>
      <c r="Y1770" s="85"/>
      <c r="Z1770" s="85"/>
      <c r="AA1770" s="85"/>
      <c r="AB1770" s="86"/>
      <c r="AC1770" s="86"/>
      <c r="AD1770" s="85"/>
      <c r="AE1770" s="85"/>
      <c r="AF1770" s="85"/>
      <c r="AG1770" s="85"/>
      <c r="AH1770" s="85"/>
      <c r="AI1770" s="85"/>
      <c r="AJ1770" s="85"/>
    </row>
    <row r="1771" spans="1:36" ht="16.5" thickTop="1" thickBot="1">
      <c r="A1771" s="105">
        <f t="shared" si="505"/>
        <v>334</v>
      </c>
      <c r="B1771" s="112" t="s">
        <v>1806</v>
      </c>
      <c r="C1771" s="107">
        <v>1950</v>
      </c>
      <c r="D1771" s="107"/>
      <c r="E1771" s="114" t="s">
        <v>94</v>
      </c>
      <c r="F1771" s="107">
        <v>3</v>
      </c>
      <c r="G1771" s="107">
        <v>2</v>
      </c>
      <c r="H1771" s="111">
        <v>1125.5</v>
      </c>
      <c r="I1771" s="111">
        <v>1001.2</v>
      </c>
      <c r="J1771" s="111">
        <v>1001.2</v>
      </c>
      <c r="K1771" s="122">
        <v>44</v>
      </c>
      <c r="L1771" s="110">
        <f t="shared" si="504"/>
        <v>2462267.605</v>
      </c>
      <c r="M1771" s="108"/>
      <c r="N1771" s="108"/>
      <c r="O1771" s="108"/>
      <c r="P1771" s="110">
        <f>'Форма 2'!C1771-M1771-N1771-O1771</f>
        <v>2462267.605</v>
      </c>
      <c r="Q1771" s="111">
        <f t="shared" si="509"/>
        <v>2459.3164252896522</v>
      </c>
      <c r="R1771" s="111">
        <f t="shared" si="510"/>
        <v>2459.3164252896522</v>
      </c>
      <c r="S1771" s="112" t="s">
        <v>1280</v>
      </c>
      <c r="T1771" s="107" t="s">
        <v>82</v>
      </c>
      <c r="U1771" s="217"/>
      <c r="V1771" s="85"/>
      <c r="W1771" s="85"/>
      <c r="X1771" s="85">
        <v>1</v>
      </c>
      <c r="Y1771" s="85">
        <v>1</v>
      </c>
      <c r="Z1771" s="85">
        <v>1</v>
      </c>
      <c r="AA1771" s="85"/>
      <c r="AB1771" s="86"/>
      <c r="AC1771" s="86"/>
      <c r="AD1771" s="85"/>
      <c r="AE1771" s="85"/>
      <c r="AF1771" s="85"/>
      <c r="AG1771" s="85"/>
      <c r="AH1771" s="85"/>
      <c r="AI1771" s="85"/>
      <c r="AJ1771" s="85"/>
    </row>
    <row r="1772" spans="1:36" ht="16.5" thickTop="1" thickBot="1">
      <c r="A1772" s="105">
        <f t="shared" si="505"/>
        <v>335</v>
      </c>
      <c r="B1772" s="112" t="s">
        <v>739</v>
      </c>
      <c r="C1772" s="107">
        <v>1973</v>
      </c>
      <c r="D1772" s="107"/>
      <c r="E1772" s="114" t="s">
        <v>239</v>
      </c>
      <c r="F1772" s="107">
        <v>12</v>
      </c>
      <c r="G1772" s="107">
        <v>1</v>
      </c>
      <c r="H1772" s="111">
        <v>3853</v>
      </c>
      <c r="I1772" s="111">
        <v>3583.4</v>
      </c>
      <c r="J1772" s="111">
        <v>3583.4</v>
      </c>
      <c r="K1772" s="122">
        <v>172</v>
      </c>
      <c r="L1772" s="110">
        <f t="shared" si="504"/>
        <v>7967657.2299999995</v>
      </c>
      <c r="M1772" s="108"/>
      <c r="N1772" s="108"/>
      <c r="O1772" s="108"/>
      <c r="P1772" s="110">
        <f>'Форма 2'!C1772-M1772-N1772-O1772</f>
        <v>7967657.2299999995</v>
      </c>
      <c r="Q1772" s="111">
        <f t="shared" si="509"/>
        <v>2223.4908829603169</v>
      </c>
      <c r="R1772" s="111">
        <f t="shared" si="510"/>
        <v>2223.4908829603169</v>
      </c>
      <c r="S1772" s="112" t="s">
        <v>1280</v>
      </c>
      <c r="T1772" s="107" t="s">
        <v>92</v>
      </c>
      <c r="U1772" s="217"/>
      <c r="V1772" s="85"/>
      <c r="W1772" s="85"/>
      <c r="X1772" s="85"/>
      <c r="Y1772" s="85"/>
      <c r="Z1772" s="85"/>
      <c r="AA1772" s="85"/>
      <c r="AB1772" s="86"/>
      <c r="AC1772" s="86"/>
      <c r="AD1772" s="85">
        <v>1</v>
      </c>
      <c r="AE1772" s="85"/>
      <c r="AF1772" s="85"/>
      <c r="AG1772" s="85"/>
      <c r="AH1772" s="85"/>
      <c r="AI1772" s="85"/>
      <c r="AJ1772" s="85"/>
    </row>
    <row r="1773" spans="1:36" ht="16.5" thickTop="1" thickBot="1">
      <c r="A1773" s="105">
        <f t="shared" si="505"/>
        <v>336</v>
      </c>
      <c r="B1773" s="112" t="s">
        <v>1807</v>
      </c>
      <c r="C1773" s="107">
        <v>1971</v>
      </c>
      <c r="D1773" s="107"/>
      <c r="E1773" s="114" t="s">
        <v>239</v>
      </c>
      <c r="F1773" s="107">
        <v>12</v>
      </c>
      <c r="G1773" s="107">
        <v>1</v>
      </c>
      <c r="H1773" s="111">
        <v>4507</v>
      </c>
      <c r="I1773" s="111">
        <v>4506.6000000000004</v>
      </c>
      <c r="J1773" s="111">
        <v>3581</v>
      </c>
      <c r="K1773" s="122">
        <v>158</v>
      </c>
      <c r="L1773" s="110">
        <f t="shared" si="504"/>
        <v>1257453</v>
      </c>
      <c r="M1773" s="108"/>
      <c r="N1773" s="108"/>
      <c r="O1773" s="108"/>
      <c r="P1773" s="110">
        <f>'Форма 2'!C1773-M1773-N1773-O1773</f>
        <v>1257453</v>
      </c>
      <c r="Q1773" s="111">
        <f t="shared" si="509"/>
        <v>279.02476367993609</v>
      </c>
      <c r="R1773" s="111">
        <f t="shared" si="510"/>
        <v>279.02476367993609</v>
      </c>
      <c r="S1773" s="112" t="s">
        <v>1280</v>
      </c>
      <c r="T1773" s="107" t="s">
        <v>92</v>
      </c>
      <c r="U1773" s="217"/>
      <c r="V1773" s="85"/>
      <c r="W1773" s="85"/>
      <c r="X1773" s="85"/>
      <c r="Y1773" s="85"/>
      <c r="Z1773" s="85"/>
      <c r="AA1773" s="85"/>
      <c r="AB1773" s="86"/>
      <c r="AC1773" s="86"/>
      <c r="AD1773" s="85"/>
      <c r="AE1773" s="85"/>
      <c r="AF1773" s="85">
        <v>1</v>
      </c>
      <c r="AG1773" s="85"/>
      <c r="AH1773" s="85"/>
      <c r="AI1773" s="85"/>
      <c r="AJ1773" s="85"/>
    </row>
    <row r="1774" spans="1:36" ht="16.5" thickTop="1" thickBot="1">
      <c r="A1774" s="105">
        <f t="shared" si="505"/>
        <v>337</v>
      </c>
      <c r="B1774" s="112" t="s">
        <v>1808</v>
      </c>
      <c r="C1774" s="107">
        <v>1971</v>
      </c>
      <c r="D1774" s="107"/>
      <c r="E1774" s="114" t="s">
        <v>239</v>
      </c>
      <c r="F1774" s="107">
        <v>9</v>
      </c>
      <c r="G1774" s="107">
        <v>6</v>
      </c>
      <c r="H1774" s="111">
        <v>11236.4</v>
      </c>
      <c r="I1774" s="111">
        <v>11235.2</v>
      </c>
      <c r="J1774" s="111">
        <v>11235.2</v>
      </c>
      <c r="K1774" s="122">
        <v>474</v>
      </c>
      <c r="L1774" s="110">
        <f t="shared" si="504"/>
        <v>171258466.95999998</v>
      </c>
      <c r="M1774" s="111"/>
      <c r="N1774" s="111">
        <f>31939558.62+52431133.02</f>
        <v>84370691.640000001</v>
      </c>
      <c r="O1774" s="111">
        <f>22477549.08+42328106.76</f>
        <v>64805655.839999996</v>
      </c>
      <c r="P1774" s="110">
        <f>'Форма 2'!C1774-M1774-N1774-O1774</f>
        <v>22082119.479999982</v>
      </c>
      <c r="Q1774" s="111">
        <f t="shared" si="509"/>
        <v>15243.027890914267</v>
      </c>
      <c r="R1774" s="111">
        <f t="shared" si="510"/>
        <v>15243.027890914267</v>
      </c>
      <c r="S1774" s="112" t="s">
        <v>1280</v>
      </c>
      <c r="T1774" s="107" t="s">
        <v>92</v>
      </c>
      <c r="U1774" s="217"/>
      <c r="V1774" s="85"/>
      <c r="W1774" s="85"/>
      <c r="X1774" s="85"/>
      <c r="Y1774" s="85"/>
      <c r="Z1774" s="85"/>
      <c r="AA1774" s="85"/>
      <c r="AB1774" s="86"/>
      <c r="AC1774" s="86"/>
      <c r="AD1774" s="85"/>
      <c r="AE1774" s="85">
        <v>2</v>
      </c>
      <c r="AF1774" s="85"/>
      <c r="AG1774" s="85"/>
      <c r="AH1774" s="85"/>
      <c r="AI1774" s="85"/>
      <c r="AJ1774" s="85"/>
    </row>
    <row r="1775" spans="1:36" ht="16.5" thickTop="1" thickBot="1">
      <c r="A1775" s="105">
        <f t="shared" si="505"/>
        <v>338</v>
      </c>
      <c r="B1775" s="112" t="s">
        <v>745</v>
      </c>
      <c r="C1775" s="107">
        <v>1961</v>
      </c>
      <c r="D1775" s="107"/>
      <c r="E1775" s="114" t="s">
        <v>94</v>
      </c>
      <c r="F1775" s="107">
        <v>2</v>
      </c>
      <c r="G1775" s="107">
        <v>2</v>
      </c>
      <c r="H1775" s="111">
        <v>759.1</v>
      </c>
      <c r="I1775" s="111">
        <v>645</v>
      </c>
      <c r="J1775" s="111">
        <v>645</v>
      </c>
      <c r="K1775" s="122">
        <v>29</v>
      </c>
      <c r="L1775" s="110">
        <f t="shared" ref="L1775" si="515">SUM(M1775:P1775)</f>
        <v>2027753.4660000002</v>
      </c>
      <c r="M1775" s="111"/>
      <c r="N1775" s="111"/>
      <c r="O1775" s="111"/>
      <c r="P1775" s="110">
        <f>'Форма 2'!C1775-M1775-N1775-O1775</f>
        <v>2027753.4660000002</v>
      </c>
      <c r="Q1775" s="111">
        <f t="shared" ref="Q1775" si="516">L1775/I1775</f>
        <v>3143.8038232558142</v>
      </c>
      <c r="R1775" s="111">
        <f t="shared" ref="R1775" si="517">Q1775</f>
        <v>3143.8038232558142</v>
      </c>
      <c r="S1775" s="112" t="s">
        <v>1280</v>
      </c>
      <c r="T1775" s="107" t="s">
        <v>82</v>
      </c>
      <c r="U1775" s="219"/>
      <c r="V1775" s="153"/>
      <c r="W1775" s="153"/>
      <c r="X1775" s="153"/>
      <c r="Y1775" s="153"/>
      <c r="Z1775" s="153"/>
      <c r="AA1775" s="153"/>
      <c r="AB1775" s="86"/>
      <c r="AC1775" s="86"/>
      <c r="AD1775" s="153"/>
      <c r="AE1775" s="153"/>
      <c r="AF1775" s="153"/>
      <c r="AG1775" s="85"/>
      <c r="AH1775" s="153">
        <v>1</v>
      </c>
      <c r="AI1775" s="153"/>
      <c r="AJ1775" s="153"/>
    </row>
    <row r="1776" spans="1:36" ht="16.5" thickTop="1" thickBot="1">
      <c r="A1776" s="105">
        <f t="shared" si="505"/>
        <v>339</v>
      </c>
      <c r="B1776" s="112" t="s">
        <v>1809</v>
      </c>
      <c r="C1776" s="107">
        <v>1971</v>
      </c>
      <c r="D1776" s="107"/>
      <c r="E1776" s="114" t="s">
        <v>80</v>
      </c>
      <c r="F1776" s="107">
        <v>5</v>
      </c>
      <c r="G1776" s="107">
        <v>4</v>
      </c>
      <c r="H1776" s="111">
        <v>4111.1000000000004</v>
      </c>
      <c r="I1776" s="111">
        <v>3600.3</v>
      </c>
      <c r="J1776" s="111"/>
      <c r="K1776" s="122"/>
      <c r="L1776" s="110">
        <f t="shared" si="504"/>
        <v>18514421.072000004</v>
      </c>
      <c r="M1776" s="108"/>
      <c r="N1776" s="108"/>
      <c r="O1776" s="108"/>
      <c r="P1776" s="110">
        <f>'Форма 2'!C1776-M1776-N1776-O1776</f>
        <v>18514421.072000004</v>
      </c>
      <c r="Q1776" s="111">
        <f t="shared" si="509"/>
        <v>5142.4662033719424</v>
      </c>
      <c r="R1776" s="111">
        <f t="shared" si="510"/>
        <v>5142.4662033719424</v>
      </c>
      <c r="S1776" s="112" t="s">
        <v>1280</v>
      </c>
      <c r="T1776" s="107" t="s">
        <v>92</v>
      </c>
      <c r="U1776" s="217"/>
      <c r="V1776" s="85"/>
      <c r="W1776" s="85"/>
      <c r="X1776" s="85"/>
      <c r="Y1776" s="85"/>
      <c r="Z1776" s="85"/>
      <c r="AA1776" s="85"/>
      <c r="AB1776" s="86"/>
      <c r="AC1776" s="86"/>
      <c r="AD1776" s="85">
        <v>1</v>
      </c>
      <c r="AE1776" s="85"/>
      <c r="AF1776" s="85"/>
      <c r="AG1776" s="85"/>
      <c r="AH1776" s="85"/>
      <c r="AI1776" s="85"/>
      <c r="AJ1776" s="85"/>
    </row>
    <row r="1777" spans="1:36" ht="16.5" thickTop="1" thickBot="1">
      <c r="A1777" s="105">
        <f t="shared" si="505"/>
        <v>340</v>
      </c>
      <c r="B1777" s="112" t="s">
        <v>1810</v>
      </c>
      <c r="C1777" s="107">
        <v>2001</v>
      </c>
      <c r="D1777" s="107"/>
      <c r="E1777" s="114" t="s">
        <v>94</v>
      </c>
      <c r="F1777" s="107">
        <v>16</v>
      </c>
      <c r="G1777" s="107">
        <v>1</v>
      </c>
      <c r="H1777" s="111">
        <v>8429.7000000000007</v>
      </c>
      <c r="I1777" s="111">
        <v>7160.7</v>
      </c>
      <c r="J1777" s="111">
        <v>6357.7</v>
      </c>
      <c r="K1777" s="122">
        <v>125</v>
      </c>
      <c r="L1777" s="110">
        <f t="shared" si="504"/>
        <v>17431860.927000001</v>
      </c>
      <c r="M1777" s="108"/>
      <c r="N1777" s="108"/>
      <c r="O1777" s="108"/>
      <c r="P1777" s="110">
        <f>'Форма 2'!C1777-M1777-N1777-O1777</f>
        <v>17431860.927000001</v>
      </c>
      <c r="Q1777" s="111">
        <f t="shared" si="509"/>
        <v>2434.379449914115</v>
      </c>
      <c r="R1777" s="111">
        <f t="shared" si="510"/>
        <v>2434.379449914115</v>
      </c>
      <c r="S1777" s="112" t="s">
        <v>1280</v>
      </c>
      <c r="T1777" s="107" t="s">
        <v>92</v>
      </c>
      <c r="U1777" s="217"/>
      <c r="V1777" s="85"/>
      <c r="W1777" s="85"/>
      <c r="X1777" s="85"/>
      <c r="Y1777" s="85"/>
      <c r="Z1777" s="85"/>
      <c r="AA1777" s="85"/>
      <c r="AB1777" s="86"/>
      <c r="AC1777" s="86"/>
      <c r="AD1777" s="85">
        <v>1</v>
      </c>
      <c r="AE1777" s="85"/>
      <c r="AF1777" s="85"/>
      <c r="AG1777" s="85"/>
      <c r="AH1777" s="85"/>
      <c r="AI1777" s="85"/>
      <c r="AJ1777" s="85"/>
    </row>
    <row r="1778" spans="1:36" ht="16.5" thickTop="1" thickBot="1">
      <c r="A1778" s="105">
        <f t="shared" si="505"/>
        <v>341</v>
      </c>
      <c r="B1778" s="112" t="s">
        <v>1811</v>
      </c>
      <c r="C1778" s="107">
        <v>1999</v>
      </c>
      <c r="D1778" s="107"/>
      <c r="E1778" s="114" t="s">
        <v>94</v>
      </c>
      <c r="F1778" s="107">
        <v>16</v>
      </c>
      <c r="G1778" s="107">
        <v>1</v>
      </c>
      <c r="H1778" s="111">
        <v>7685.5</v>
      </c>
      <c r="I1778" s="111">
        <v>7669.25</v>
      </c>
      <c r="J1778" s="111">
        <v>6413.1</v>
      </c>
      <c r="K1778" s="122">
        <v>466</v>
      </c>
      <c r="L1778" s="110">
        <f t="shared" si="504"/>
        <v>15892922.305</v>
      </c>
      <c r="M1778" s="108"/>
      <c r="N1778" s="108"/>
      <c r="O1778" s="108"/>
      <c r="P1778" s="110">
        <f>'Форма 2'!C1778-M1778-N1778-O1778</f>
        <v>15892922.305</v>
      </c>
      <c r="Q1778" s="111">
        <f t="shared" si="509"/>
        <v>2072.2915937021221</v>
      </c>
      <c r="R1778" s="111">
        <f t="shared" si="510"/>
        <v>2072.2915937021221</v>
      </c>
      <c r="S1778" s="112" t="s">
        <v>1280</v>
      </c>
      <c r="T1778" s="107" t="s">
        <v>92</v>
      </c>
      <c r="U1778" s="217"/>
      <c r="V1778" s="85"/>
      <c r="W1778" s="85"/>
      <c r="X1778" s="85"/>
      <c r="Y1778" s="85"/>
      <c r="Z1778" s="85"/>
      <c r="AA1778" s="85"/>
      <c r="AB1778" s="86"/>
      <c r="AC1778" s="86"/>
      <c r="AD1778" s="85">
        <v>1</v>
      </c>
      <c r="AE1778" s="85"/>
      <c r="AF1778" s="85"/>
      <c r="AG1778" s="85"/>
      <c r="AH1778" s="85"/>
      <c r="AI1778" s="85"/>
      <c r="AJ1778" s="85"/>
    </row>
    <row r="1779" spans="1:36" ht="16.5" thickTop="1" thickBot="1">
      <c r="A1779" s="105">
        <f t="shared" si="505"/>
        <v>342</v>
      </c>
      <c r="B1779" s="112" t="s">
        <v>1812</v>
      </c>
      <c r="C1779" s="107">
        <v>1987</v>
      </c>
      <c r="D1779" s="107"/>
      <c r="E1779" s="114" t="s">
        <v>94</v>
      </c>
      <c r="F1779" s="107">
        <v>17</v>
      </c>
      <c r="G1779" s="107">
        <v>1</v>
      </c>
      <c r="H1779" s="111">
        <v>6656.2</v>
      </c>
      <c r="I1779" s="111">
        <v>6641.71</v>
      </c>
      <c r="J1779" s="111">
        <v>6103.51</v>
      </c>
      <c r="K1779" s="122">
        <v>212</v>
      </c>
      <c r="L1779" s="110">
        <f t="shared" si="504"/>
        <v>13764422.541999999</v>
      </c>
      <c r="M1779" s="108"/>
      <c r="N1779" s="108"/>
      <c r="O1779" s="108"/>
      <c r="P1779" s="110">
        <f>'Форма 2'!C1779-M1779-N1779-O1779</f>
        <v>13764422.541999999</v>
      </c>
      <c r="Q1779" s="111">
        <f t="shared" si="509"/>
        <v>2072.4214911521281</v>
      </c>
      <c r="R1779" s="111">
        <f t="shared" si="510"/>
        <v>2072.4214911521281</v>
      </c>
      <c r="S1779" s="112" t="s">
        <v>1280</v>
      </c>
      <c r="T1779" s="107" t="s">
        <v>82</v>
      </c>
      <c r="U1779" s="217"/>
      <c r="V1779" s="85"/>
      <c r="W1779" s="85"/>
      <c r="X1779" s="85"/>
      <c r="Y1779" s="85"/>
      <c r="Z1779" s="85"/>
      <c r="AA1779" s="85"/>
      <c r="AB1779" s="86"/>
      <c r="AC1779" s="86"/>
      <c r="AD1779" s="85">
        <v>1</v>
      </c>
      <c r="AE1779" s="85"/>
      <c r="AF1779" s="85"/>
      <c r="AG1779" s="85"/>
      <c r="AH1779" s="85"/>
      <c r="AI1779" s="85"/>
      <c r="AJ1779" s="85"/>
    </row>
    <row r="1780" spans="1:36" ht="16.5" thickTop="1" thickBot="1">
      <c r="A1780" s="105">
        <f t="shared" si="505"/>
        <v>343</v>
      </c>
      <c r="B1780" s="112" t="s">
        <v>1813</v>
      </c>
      <c r="C1780" s="107">
        <v>1987</v>
      </c>
      <c r="D1780" s="107"/>
      <c r="E1780" s="114" t="s">
        <v>94</v>
      </c>
      <c r="F1780" s="107">
        <v>17</v>
      </c>
      <c r="G1780" s="107">
        <v>1</v>
      </c>
      <c r="H1780" s="111">
        <v>6937.02</v>
      </c>
      <c r="I1780" s="111">
        <v>6733</v>
      </c>
      <c r="J1780" s="111">
        <v>6035</v>
      </c>
      <c r="K1780" s="122">
        <v>246</v>
      </c>
      <c r="L1780" s="110">
        <f t="shared" si="504"/>
        <v>14345133.028200001</v>
      </c>
      <c r="M1780" s="108"/>
      <c r="N1780" s="108"/>
      <c r="O1780" s="108"/>
      <c r="P1780" s="110">
        <f>'Форма 2'!C1780-M1780-N1780-O1780</f>
        <v>14345133.028200001</v>
      </c>
      <c r="Q1780" s="111">
        <f t="shared" si="509"/>
        <v>2130.5707750185652</v>
      </c>
      <c r="R1780" s="111">
        <f t="shared" si="510"/>
        <v>2130.5707750185652</v>
      </c>
      <c r="S1780" s="112" t="s">
        <v>1280</v>
      </c>
      <c r="T1780" s="107" t="s">
        <v>92</v>
      </c>
      <c r="U1780" s="217"/>
      <c r="V1780" s="85"/>
      <c r="W1780" s="85"/>
      <c r="X1780" s="85"/>
      <c r="Y1780" s="85"/>
      <c r="Z1780" s="85"/>
      <c r="AA1780" s="85"/>
      <c r="AB1780" s="86"/>
      <c r="AC1780" s="86"/>
      <c r="AD1780" s="85">
        <v>1</v>
      </c>
      <c r="AE1780" s="85"/>
      <c r="AF1780" s="85"/>
      <c r="AG1780" s="85"/>
      <c r="AH1780" s="85"/>
      <c r="AI1780" s="85"/>
      <c r="AJ1780" s="85"/>
    </row>
    <row r="1781" spans="1:36" ht="16.5" thickTop="1" thickBot="1">
      <c r="A1781" s="105">
        <f t="shared" si="505"/>
        <v>344</v>
      </c>
      <c r="B1781" s="190" t="s">
        <v>1579</v>
      </c>
      <c r="C1781" s="104">
        <v>1991</v>
      </c>
      <c r="D1781" s="105"/>
      <c r="E1781" s="106"/>
      <c r="F1781" s="107">
        <v>9</v>
      </c>
      <c r="G1781" s="105">
        <v>4</v>
      </c>
      <c r="H1781" s="111">
        <v>9002</v>
      </c>
      <c r="I1781" s="111">
        <v>7959.8</v>
      </c>
      <c r="J1781" s="111">
        <v>7959.8</v>
      </c>
      <c r="K1781" s="109"/>
      <c r="L1781" s="110">
        <f>SUM(M1781:P1781)</f>
        <v>32101132</v>
      </c>
      <c r="M1781" s="108"/>
      <c r="N1781" s="108"/>
      <c r="O1781" s="108"/>
      <c r="P1781" s="110">
        <f>'Форма 2'!C1781-M1781-N1781-O1781</f>
        <v>32101132</v>
      </c>
      <c r="Q1781" s="111">
        <f>L1781/I1781</f>
        <v>4032.906856956205</v>
      </c>
      <c r="R1781" s="111">
        <f>Q1781</f>
        <v>4032.906856956205</v>
      </c>
      <c r="S1781" s="112" t="s">
        <v>1280</v>
      </c>
      <c r="T1781" s="107" t="s">
        <v>92</v>
      </c>
      <c r="U1781" s="217"/>
      <c r="V1781" s="85"/>
      <c r="W1781" s="85"/>
      <c r="X1781" s="85"/>
      <c r="Y1781" s="85"/>
      <c r="Z1781" s="85"/>
      <c r="AA1781" s="85"/>
      <c r="AB1781" s="86"/>
      <c r="AC1781" s="86"/>
      <c r="AD1781" s="85"/>
      <c r="AE1781" s="85">
        <v>1</v>
      </c>
      <c r="AF1781" s="85"/>
      <c r="AG1781" s="85"/>
      <c r="AH1781" s="85"/>
      <c r="AI1781" s="85"/>
      <c r="AJ1781" s="85"/>
    </row>
    <row r="1782" spans="1:36" ht="16.5" thickTop="1" thickBot="1">
      <c r="A1782" s="105">
        <f t="shared" si="505"/>
        <v>345</v>
      </c>
      <c r="B1782" s="112" t="s">
        <v>1814</v>
      </c>
      <c r="C1782" s="107">
        <v>1976</v>
      </c>
      <c r="D1782" s="107"/>
      <c r="E1782" s="114" t="s">
        <v>239</v>
      </c>
      <c r="F1782" s="107">
        <v>9</v>
      </c>
      <c r="G1782" s="107">
        <v>6</v>
      </c>
      <c r="H1782" s="111">
        <v>13452.5</v>
      </c>
      <c r="I1782" s="111">
        <v>11649.15</v>
      </c>
      <c r="J1782" s="111">
        <v>11062.55</v>
      </c>
      <c r="K1782" s="122">
        <v>479</v>
      </c>
      <c r="L1782" s="110">
        <f t="shared" si="504"/>
        <v>82322035.650000006</v>
      </c>
      <c r="M1782" s="108"/>
      <c r="N1782" s="108"/>
      <c r="O1782" s="108"/>
      <c r="P1782" s="110">
        <f>'Форма 2'!C1782-M1782-N1782-O1782</f>
        <v>82322035.650000006</v>
      </c>
      <c r="Q1782" s="111">
        <f t="shared" si="509"/>
        <v>7066.7847568277521</v>
      </c>
      <c r="R1782" s="111">
        <f t="shared" si="510"/>
        <v>7066.7847568277521</v>
      </c>
      <c r="S1782" s="112" t="s">
        <v>1280</v>
      </c>
      <c r="T1782" s="107" t="s">
        <v>82</v>
      </c>
      <c r="U1782" s="217"/>
      <c r="V1782" s="85"/>
      <c r="W1782" s="85"/>
      <c r="X1782" s="85"/>
      <c r="Y1782" s="85"/>
      <c r="Z1782" s="85"/>
      <c r="AA1782" s="85"/>
      <c r="AB1782" s="86"/>
      <c r="AC1782" s="86"/>
      <c r="AD1782" s="85">
        <v>1</v>
      </c>
      <c r="AE1782" s="85">
        <v>1</v>
      </c>
      <c r="AF1782" s="85">
        <v>1</v>
      </c>
      <c r="AG1782" s="85"/>
      <c r="AH1782" s="85"/>
      <c r="AI1782" s="85"/>
      <c r="AJ1782" s="85"/>
    </row>
    <row r="1783" spans="1:36" ht="16.5" thickTop="1" thickBot="1">
      <c r="A1783" s="105">
        <f t="shared" si="505"/>
        <v>346</v>
      </c>
      <c r="B1783" s="112" t="s">
        <v>1815</v>
      </c>
      <c r="C1783" s="107">
        <v>2006</v>
      </c>
      <c r="D1783" s="107"/>
      <c r="E1783" s="114"/>
      <c r="F1783" s="107">
        <v>10</v>
      </c>
      <c r="G1783" s="107">
        <v>2</v>
      </c>
      <c r="H1783" s="111">
        <v>6641.9</v>
      </c>
      <c r="I1783" s="108">
        <v>5369</v>
      </c>
      <c r="J1783" s="111">
        <v>4079</v>
      </c>
      <c r="K1783" s="122">
        <v>187</v>
      </c>
      <c r="L1783" s="110">
        <f t="shared" si="504"/>
        <v>9946045.9930000007</v>
      </c>
      <c r="M1783" s="108"/>
      <c r="N1783" s="108"/>
      <c r="O1783" s="108"/>
      <c r="P1783" s="110">
        <f>'Форма 2'!C1783-M1783-N1783-O1783</f>
        <v>9946045.9930000007</v>
      </c>
      <c r="Q1783" s="111">
        <f t="shared" si="509"/>
        <v>1852.4950629539953</v>
      </c>
      <c r="R1783" s="111">
        <f t="shared" si="510"/>
        <v>1852.4950629539953</v>
      </c>
      <c r="S1783" s="112" t="s">
        <v>1280</v>
      </c>
      <c r="T1783" s="107" t="s">
        <v>92</v>
      </c>
      <c r="U1783" s="217"/>
      <c r="V1783" s="85"/>
      <c r="W1783" s="85"/>
      <c r="X1783" s="85">
        <v>1</v>
      </c>
      <c r="Y1783" s="85">
        <v>1</v>
      </c>
      <c r="Z1783" s="85"/>
      <c r="AA1783" s="85"/>
      <c r="AB1783" s="86"/>
      <c r="AC1783" s="86"/>
      <c r="AD1783" s="85"/>
      <c r="AE1783" s="85"/>
      <c r="AF1783" s="85"/>
      <c r="AG1783" s="85"/>
      <c r="AH1783" s="85"/>
      <c r="AI1783" s="85"/>
      <c r="AJ1783" s="85"/>
    </row>
    <row r="1784" spans="1:36" ht="16.5" thickTop="1" thickBot="1">
      <c r="A1784" s="105">
        <f t="shared" si="505"/>
        <v>347</v>
      </c>
      <c r="B1784" s="112" t="s">
        <v>1816</v>
      </c>
      <c r="C1784" s="107">
        <v>1992</v>
      </c>
      <c r="D1784" s="107"/>
      <c r="E1784" s="114" t="s">
        <v>94</v>
      </c>
      <c r="F1784" s="107">
        <v>10</v>
      </c>
      <c r="G1784" s="107">
        <v>3</v>
      </c>
      <c r="H1784" s="111">
        <v>6714.4</v>
      </c>
      <c r="I1784" s="111">
        <v>5340.9</v>
      </c>
      <c r="J1784" s="111">
        <v>4466.3999999999996</v>
      </c>
      <c r="K1784" s="122">
        <v>300</v>
      </c>
      <c r="L1784" s="110">
        <f t="shared" si="504"/>
        <v>11790950.399999999</v>
      </c>
      <c r="M1784" s="108"/>
      <c r="N1784" s="108"/>
      <c r="O1784" s="108"/>
      <c r="P1784" s="110">
        <f>'Форма 2'!C1784-M1784-N1784-O1784</f>
        <v>11790950.399999999</v>
      </c>
      <c r="Q1784" s="111">
        <f t="shared" si="509"/>
        <v>2207.671066674156</v>
      </c>
      <c r="R1784" s="111">
        <f t="shared" si="510"/>
        <v>2207.671066674156</v>
      </c>
      <c r="S1784" s="112" t="s">
        <v>1280</v>
      </c>
      <c r="T1784" s="107" t="s">
        <v>82</v>
      </c>
      <c r="U1784" s="217"/>
      <c r="V1784" s="85"/>
      <c r="W1784" s="85"/>
      <c r="X1784" s="85"/>
      <c r="Y1784" s="85"/>
      <c r="Z1784" s="172"/>
      <c r="AA1784" s="172"/>
      <c r="AB1784" s="177">
        <v>3</v>
      </c>
      <c r="AC1784" s="154">
        <f>3930316.8*AB1784</f>
        <v>11790950.399999999</v>
      </c>
      <c r="AD1784" s="85"/>
      <c r="AE1784" s="85"/>
      <c r="AF1784" s="85"/>
      <c r="AG1784" s="166"/>
      <c r="AH1784" s="85"/>
      <c r="AI1784" s="85"/>
      <c r="AJ1784" s="85"/>
    </row>
    <row r="1785" spans="1:36" ht="16.5" thickTop="1" thickBot="1">
      <c r="A1785" s="105">
        <f t="shared" si="505"/>
        <v>348</v>
      </c>
      <c r="B1785" s="112" t="s">
        <v>748</v>
      </c>
      <c r="C1785" s="107">
        <v>1940</v>
      </c>
      <c r="D1785" s="107"/>
      <c r="E1785" s="114" t="s">
        <v>94</v>
      </c>
      <c r="F1785" s="107">
        <v>5</v>
      </c>
      <c r="G1785" s="107">
        <v>5</v>
      </c>
      <c r="H1785" s="111">
        <v>4360.17</v>
      </c>
      <c r="I1785" s="111">
        <v>3988.2599999999998</v>
      </c>
      <c r="J1785" s="111">
        <v>3562.66</v>
      </c>
      <c r="K1785" s="122">
        <v>129</v>
      </c>
      <c r="L1785" s="110">
        <f t="shared" si="504"/>
        <v>6938818.1397000002</v>
      </c>
      <c r="M1785" s="108"/>
      <c r="N1785" s="108"/>
      <c r="O1785" s="108"/>
      <c r="P1785" s="110">
        <f>'Форма 2'!C1785-M1785-N1785-O1785</f>
        <v>6938818.1397000002</v>
      </c>
      <c r="Q1785" s="111">
        <f t="shared" si="509"/>
        <v>1739.8108798573815</v>
      </c>
      <c r="R1785" s="111">
        <f t="shared" si="510"/>
        <v>1739.8108798573815</v>
      </c>
      <c r="S1785" s="112" t="s">
        <v>1280</v>
      </c>
      <c r="T1785" s="107" t="s">
        <v>82</v>
      </c>
      <c r="U1785" s="217">
        <v>1</v>
      </c>
      <c r="V1785" s="85"/>
      <c r="W1785" s="85"/>
      <c r="X1785" s="85"/>
      <c r="Y1785" s="85"/>
      <c r="Z1785" s="85"/>
      <c r="AA1785" s="85">
        <v>1</v>
      </c>
      <c r="AB1785" s="86"/>
      <c r="AC1785" s="86"/>
      <c r="AD1785" s="85"/>
      <c r="AE1785" s="85"/>
      <c r="AF1785" s="85"/>
      <c r="AG1785" s="85"/>
      <c r="AH1785" s="85"/>
      <c r="AI1785" s="85"/>
      <c r="AJ1785" s="85"/>
    </row>
    <row r="1786" spans="1:36" ht="16.5" thickTop="1" thickBot="1">
      <c r="A1786" s="105">
        <f t="shared" si="505"/>
        <v>349</v>
      </c>
      <c r="B1786" s="112" t="s">
        <v>5037</v>
      </c>
      <c r="C1786" s="107">
        <v>2000</v>
      </c>
      <c r="D1786" s="107"/>
      <c r="E1786" s="114" t="s">
        <v>91</v>
      </c>
      <c r="F1786" s="107">
        <v>10</v>
      </c>
      <c r="G1786" s="107">
        <v>6</v>
      </c>
      <c r="H1786" s="111">
        <v>14951.7</v>
      </c>
      <c r="I1786" s="111">
        <v>12948.4</v>
      </c>
      <c r="J1786" s="111">
        <v>12948.4</v>
      </c>
      <c r="K1786" s="122">
        <v>649</v>
      </c>
      <c r="L1786" s="110">
        <f t="shared" ref="L1786" si="518">SUM(M1786:P1786)</f>
        <v>53565929.450000003</v>
      </c>
      <c r="M1786" s="108"/>
      <c r="N1786" s="108"/>
      <c r="O1786" s="108"/>
      <c r="P1786" s="110">
        <f>'Форма 2'!C1786-M1786-N1786-O1786</f>
        <v>53565929.450000003</v>
      </c>
      <c r="Q1786" s="111">
        <f t="shared" ref="Q1786" si="519">L1786/I1786</f>
        <v>4136.8763283494491</v>
      </c>
      <c r="R1786" s="111">
        <f t="shared" ref="R1786" si="520">Q1786</f>
        <v>4136.8763283494491</v>
      </c>
      <c r="S1786" s="112" t="s">
        <v>1280</v>
      </c>
      <c r="T1786" s="107" t="s">
        <v>92</v>
      </c>
      <c r="U1786" s="219"/>
      <c r="V1786" s="153"/>
      <c r="W1786" s="153"/>
      <c r="X1786" s="153"/>
      <c r="Y1786" s="153"/>
      <c r="Z1786" s="153"/>
      <c r="AA1786" s="153"/>
      <c r="AB1786" s="86"/>
      <c r="AC1786" s="86"/>
      <c r="AD1786" s="153"/>
      <c r="AE1786" s="153">
        <v>1</v>
      </c>
      <c r="AF1786" s="153"/>
      <c r="AG1786" s="85" t="s">
        <v>24</v>
      </c>
      <c r="AH1786" s="153"/>
      <c r="AI1786" s="153"/>
      <c r="AJ1786" s="153"/>
    </row>
    <row r="1787" spans="1:36" ht="16.5" thickTop="1" thickBot="1">
      <c r="A1787" s="105">
        <f t="shared" si="505"/>
        <v>350</v>
      </c>
      <c r="B1787" s="112" t="s">
        <v>1817</v>
      </c>
      <c r="C1787" s="107">
        <v>1967</v>
      </c>
      <c r="D1787" s="107"/>
      <c r="E1787" s="114" t="s">
        <v>94</v>
      </c>
      <c r="F1787" s="107">
        <v>5</v>
      </c>
      <c r="G1787" s="107">
        <v>4</v>
      </c>
      <c r="H1787" s="111">
        <v>2801.2</v>
      </c>
      <c r="I1787" s="111">
        <v>1658.7</v>
      </c>
      <c r="J1787" s="111">
        <v>1658.7</v>
      </c>
      <c r="K1787" s="122">
        <v>136</v>
      </c>
      <c r="L1787" s="110">
        <f t="shared" si="504"/>
        <v>436892.93000000005</v>
      </c>
      <c r="M1787" s="108"/>
      <c r="N1787" s="108"/>
      <c r="O1787" s="108"/>
      <c r="P1787" s="110">
        <f>'Форма 2'!C1787-M1787-N1787-O1787</f>
        <v>436892.93000000005</v>
      </c>
      <c r="Q1787" s="111">
        <f t="shared" si="509"/>
        <v>263.39478507264727</v>
      </c>
      <c r="R1787" s="111">
        <f t="shared" si="510"/>
        <v>263.39478507264727</v>
      </c>
      <c r="S1787" s="112" t="s">
        <v>1280</v>
      </c>
      <c r="T1787" s="107" t="s">
        <v>92</v>
      </c>
      <c r="U1787" s="217"/>
      <c r="V1787" s="85"/>
      <c r="W1787" s="85"/>
      <c r="X1787" s="85"/>
      <c r="Y1787" s="85"/>
      <c r="Z1787" s="172"/>
      <c r="AA1787" s="172"/>
      <c r="AB1787" s="171"/>
      <c r="AC1787" s="154"/>
      <c r="AD1787" s="85"/>
      <c r="AE1787" s="85"/>
      <c r="AF1787" s="85"/>
      <c r="AG1787" s="166" t="s">
        <v>5075</v>
      </c>
      <c r="AH1787" s="85"/>
      <c r="AI1787" s="85"/>
      <c r="AJ1787" s="85"/>
    </row>
    <row r="1788" spans="1:36" ht="16.5" thickTop="1" thickBot="1">
      <c r="A1788" s="105">
        <f t="shared" si="505"/>
        <v>351</v>
      </c>
      <c r="B1788" s="112" t="s">
        <v>4097</v>
      </c>
      <c r="C1788" s="107">
        <v>2007</v>
      </c>
      <c r="D1788" s="107"/>
      <c r="E1788" s="114" t="s">
        <v>239</v>
      </c>
      <c r="F1788" s="107">
        <v>7</v>
      </c>
      <c r="G1788" s="107">
        <v>3</v>
      </c>
      <c r="H1788" s="111">
        <v>7459.7</v>
      </c>
      <c r="I1788" s="111">
        <v>2583.1</v>
      </c>
      <c r="J1788" s="111">
        <v>2583.1</v>
      </c>
      <c r="K1788" s="122">
        <v>210</v>
      </c>
      <c r="L1788" s="110">
        <f t="shared" ref="L1788" si="521">SUM(M1788:P1788)</f>
        <v>8618862.7829999998</v>
      </c>
      <c r="M1788" s="108"/>
      <c r="N1788" s="108"/>
      <c r="O1788" s="108"/>
      <c r="P1788" s="110">
        <f>'Форма 2'!C1788-M1788-N1788-O1788</f>
        <v>8618862.7829999998</v>
      </c>
      <c r="Q1788" s="111">
        <f t="shared" ref="Q1788" si="522">L1788/I1788</f>
        <v>3336.6353540319769</v>
      </c>
      <c r="R1788" s="111">
        <f t="shared" ref="R1788" si="523">Q1788</f>
        <v>3336.6353540319769</v>
      </c>
      <c r="S1788" s="112" t="s">
        <v>1280</v>
      </c>
      <c r="T1788" s="107" t="s">
        <v>92</v>
      </c>
      <c r="U1788" s="219"/>
      <c r="V1788" s="153"/>
      <c r="W1788" s="153"/>
      <c r="X1788" s="153"/>
      <c r="Y1788" s="153">
        <v>1</v>
      </c>
      <c r="Z1788" s="173"/>
      <c r="AA1788" s="173"/>
      <c r="AB1788" s="171"/>
      <c r="AC1788" s="154"/>
      <c r="AD1788" s="153"/>
      <c r="AE1788" s="153"/>
      <c r="AF1788" s="153"/>
      <c r="AG1788" s="166"/>
      <c r="AH1788" s="153"/>
      <c r="AI1788" s="153"/>
      <c r="AJ1788" s="153"/>
    </row>
    <row r="1789" spans="1:36" ht="16.5" thickTop="1" thickBot="1">
      <c r="A1789" s="105">
        <f t="shared" si="505"/>
        <v>352</v>
      </c>
      <c r="B1789" s="112" t="s">
        <v>769</v>
      </c>
      <c r="C1789" s="107">
        <v>2007</v>
      </c>
      <c r="D1789" s="107"/>
      <c r="E1789" s="114"/>
      <c r="F1789" s="107">
        <v>17</v>
      </c>
      <c r="G1789" s="107">
        <v>2</v>
      </c>
      <c r="H1789" s="111">
        <v>17229.099999999999</v>
      </c>
      <c r="I1789" s="111">
        <v>17229.099999999999</v>
      </c>
      <c r="J1789" s="111"/>
      <c r="K1789" s="122"/>
      <c r="L1789" s="110">
        <f>SUM(M1789:P1789)</f>
        <v>5893730.527999999</v>
      </c>
      <c r="M1789" s="108"/>
      <c r="N1789" s="108"/>
      <c r="O1789" s="108"/>
      <c r="P1789" s="110">
        <f>'Форма 2'!C1789-M1789-N1789-O1789</f>
        <v>5893730.527999999</v>
      </c>
      <c r="Q1789" s="111">
        <f>L1789/I1789</f>
        <v>342.08</v>
      </c>
      <c r="R1789" s="111">
        <f>Q1789</f>
        <v>342.08</v>
      </c>
      <c r="S1789" s="112" t="s">
        <v>1280</v>
      </c>
      <c r="T1789" s="107" t="s">
        <v>92</v>
      </c>
      <c r="U1789" s="219"/>
      <c r="V1789" s="153"/>
      <c r="W1789" s="153"/>
      <c r="X1789" s="153">
        <v>1</v>
      </c>
      <c r="Y1789" s="153"/>
      <c r="Z1789" s="153"/>
      <c r="AA1789" s="153"/>
      <c r="AB1789" s="86"/>
      <c r="AC1789" s="86"/>
      <c r="AD1789" s="153"/>
      <c r="AE1789" s="153"/>
      <c r="AF1789" s="153"/>
      <c r="AG1789" s="85"/>
      <c r="AH1789" s="153"/>
      <c r="AI1789" s="153"/>
      <c r="AJ1789" s="153"/>
    </row>
    <row r="1790" spans="1:36" ht="16.5" thickTop="1" thickBot="1">
      <c r="A1790" s="105">
        <f t="shared" si="505"/>
        <v>353</v>
      </c>
      <c r="B1790" s="114" t="s">
        <v>1818</v>
      </c>
      <c r="C1790" s="123">
        <v>2013</v>
      </c>
      <c r="D1790" s="107"/>
      <c r="E1790" s="114" t="s">
        <v>1819</v>
      </c>
      <c r="F1790" s="107">
        <v>17</v>
      </c>
      <c r="G1790" s="107">
        <v>2</v>
      </c>
      <c r="H1790" s="111">
        <v>18218.8</v>
      </c>
      <c r="I1790" s="111">
        <v>14584.7</v>
      </c>
      <c r="J1790" s="111">
        <v>12008.2</v>
      </c>
      <c r="K1790" s="125"/>
      <c r="L1790" s="110">
        <f>SUM(M1790:P1790)</f>
        <v>64968240.799999997</v>
      </c>
      <c r="M1790" s="108"/>
      <c r="N1790" s="108"/>
      <c r="O1790" s="108"/>
      <c r="P1790" s="110">
        <f>'Форма 2'!C1790-M1790-N1790-O1790</f>
        <v>64968240.799999997</v>
      </c>
      <c r="Q1790" s="111">
        <f>L1790/I1790</f>
        <v>4454.5476286793692</v>
      </c>
      <c r="R1790" s="111">
        <f>Q1790</f>
        <v>4454.5476286793692</v>
      </c>
      <c r="S1790" s="112" t="s">
        <v>1280</v>
      </c>
      <c r="T1790" s="107" t="s">
        <v>92</v>
      </c>
      <c r="U1790" s="217"/>
      <c r="V1790" s="85"/>
      <c r="W1790" s="85"/>
      <c r="X1790" s="85"/>
      <c r="Y1790" s="85"/>
      <c r="Z1790" s="85"/>
      <c r="AA1790" s="85"/>
      <c r="AB1790" s="86"/>
      <c r="AC1790" s="86"/>
      <c r="AD1790" s="85"/>
      <c r="AE1790" s="85">
        <v>1</v>
      </c>
      <c r="AF1790" s="85"/>
      <c r="AG1790" s="85"/>
      <c r="AH1790" s="85"/>
      <c r="AI1790" s="85"/>
      <c r="AJ1790" s="85"/>
    </row>
    <row r="1791" spans="1:36" ht="16.5" thickTop="1" thickBot="1">
      <c r="A1791" s="105">
        <f t="shared" si="505"/>
        <v>354</v>
      </c>
      <c r="B1791" s="112" t="s">
        <v>5038</v>
      </c>
      <c r="C1791" s="107">
        <v>2012</v>
      </c>
      <c r="D1791" s="107"/>
      <c r="E1791" s="114" t="s">
        <v>568</v>
      </c>
      <c r="F1791" s="107">
        <v>25</v>
      </c>
      <c r="G1791" s="107">
        <v>1</v>
      </c>
      <c r="H1791" s="111">
        <v>12490.4</v>
      </c>
      <c r="I1791" s="111">
        <v>11652.7</v>
      </c>
      <c r="J1791" s="111">
        <v>11652.7</v>
      </c>
      <c r="K1791" s="122">
        <v>576</v>
      </c>
      <c r="L1791" s="110">
        <f>SUM(M1791:P1791)</f>
        <v>18703999.288000003</v>
      </c>
      <c r="M1791" s="108"/>
      <c r="N1791" s="108"/>
      <c r="O1791" s="108"/>
      <c r="P1791" s="110">
        <f>'Форма 2'!C1791-M1791-N1791-O1791</f>
        <v>18703999.288000003</v>
      </c>
      <c r="Q1791" s="111">
        <f>L1791/I1791</f>
        <v>1605.1214987084541</v>
      </c>
      <c r="R1791" s="111">
        <f>Q1791</f>
        <v>1605.1214987084541</v>
      </c>
      <c r="S1791" s="112" t="s">
        <v>1280</v>
      </c>
      <c r="T1791" s="107" t="s">
        <v>92</v>
      </c>
      <c r="U1791" s="219"/>
      <c r="V1791" s="153"/>
      <c r="W1791" s="153"/>
      <c r="X1791" s="153">
        <v>1</v>
      </c>
      <c r="Y1791" s="153">
        <v>1</v>
      </c>
      <c r="Z1791" s="153"/>
      <c r="AA1791" s="153"/>
      <c r="AB1791" s="86"/>
      <c r="AC1791" s="86"/>
      <c r="AD1791" s="153"/>
      <c r="AE1791" s="153"/>
      <c r="AF1791" s="153"/>
      <c r="AG1791" s="85"/>
      <c r="AH1791" s="153"/>
      <c r="AI1791" s="153"/>
      <c r="AJ1791" s="153"/>
    </row>
    <row r="1792" spans="1:36" ht="16.5" thickTop="1" thickBot="1">
      <c r="A1792" s="105">
        <f t="shared" si="505"/>
        <v>355</v>
      </c>
      <c r="B1792" s="112" t="s">
        <v>5126</v>
      </c>
      <c r="C1792" s="107">
        <v>1971</v>
      </c>
      <c r="D1792" s="107"/>
      <c r="E1792" s="114" t="s">
        <v>94</v>
      </c>
      <c r="F1792" s="107">
        <v>5</v>
      </c>
      <c r="G1792" s="107">
        <v>8</v>
      </c>
      <c r="H1792" s="111">
        <v>6015.7</v>
      </c>
      <c r="I1792" s="111">
        <v>6015.7</v>
      </c>
      <c r="J1792" s="111">
        <v>5318.3</v>
      </c>
      <c r="K1792" s="122"/>
      <c r="L1792" s="110">
        <f>SUM(M1792:P1792)</f>
        <v>436892.93000000005</v>
      </c>
      <c r="M1792" s="108"/>
      <c r="N1792" s="108"/>
      <c r="O1792" s="108"/>
      <c r="P1792" s="110">
        <f>'Форма 2'!C1792-M1792-N1792-O1792</f>
        <v>436892.93000000005</v>
      </c>
      <c r="Q1792" s="111">
        <f>L1792/I1792</f>
        <v>72.625451734627731</v>
      </c>
      <c r="R1792" s="111">
        <f>Q1792</f>
        <v>72.625451734627731</v>
      </c>
      <c r="S1792" s="112" t="s">
        <v>1280</v>
      </c>
      <c r="T1792" s="107" t="s">
        <v>92</v>
      </c>
      <c r="U1792" s="219"/>
      <c r="V1792" s="153"/>
      <c r="W1792" s="153"/>
      <c r="X1792" s="153"/>
      <c r="Y1792" s="153"/>
      <c r="Z1792" s="153"/>
      <c r="AA1792" s="153"/>
      <c r="AB1792" s="86"/>
      <c r="AC1792" s="86"/>
      <c r="AD1792" s="153"/>
      <c r="AE1792" s="153"/>
      <c r="AF1792" s="153"/>
      <c r="AG1792" s="85" t="s">
        <v>5075</v>
      </c>
      <c r="AH1792" s="153"/>
      <c r="AI1792" s="153"/>
      <c r="AJ1792" s="153"/>
    </row>
    <row r="1793" spans="1:36" ht="16.5" thickTop="1" thickBot="1">
      <c r="A1793" s="105">
        <f t="shared" si="505"/>
        <v>356</v>
      </c>
      <c r="B1793" s="114" t="s">
        <v>1820</v>
      </c>
      <c r="C1793" s="123">
        <v>1977</v>
      </c>
      <c r="D1793" s="107"/>
      <c r="E1793" s="114" t="s">
        <v>94</v>
      </c>
      <c r="F1793" s="107">
        <v>5</v>
      </c>
      <c r="G1793" s="107">
        <v>3</v>
      </c>
      <c r="H1793" s="111">
        <v>4221.3999999999996</v>
      </c>
      <c r="I1793" s="111">
        <v>4167</v>
      </c>
      <c r="J1793" s="111">
        <v>4167</v>
      </c>
      <c r="K1793" s="125"/>
      <c r="L1793" s="110">
        <f t="shared" si="504"/>
        <v>3445126.7539999997</v>
      </c>
      <c r="M1793" s="108"/>
      <c r="N1793" s="108"/>
      <c r="O1793" s="108"/>
      <c r="P1793" s="110">
        <f>'Форма 2'!C1793-M1793-N1793-O1793</f>
        <v>3445126.7539999997</v>
      </c>
      <c r="Q1793" s="111">
        <f t="shared" si="509"/>
        <v>826.76427981761458</v>
      </c>
      <c r="R1793" s="111">
        <f t="shared" si="510"/>
        <v>826.76427981761458</v>
      </c>
      <c r="S1793" s="112" t="s">
        <v>1280</v>
      </c>
      <c r="T1793" s="107" t="s">
        <v>92</v>
      </c>
      <c r="U1793" s="217"/>
      <c r="V1793" s="85"/>
      <c r="W1793" s="85"/>
      <c r="X1793" s="85"/>
      <c r="Y1793" s="85"/>
      <c r="Z1793" s="85"/>
      <c r="AA1793" s="85"/>
      <c r="AB1793" s="86"/>
      <c r="AC1793" s="86"/>
      <c r="AD1793" s="85"/>
      <c r="AE1793" s="85"/>
      <c r="AF1793" s="85">
        <v>1</v>
      </c>
      <c r="AG1793" s="85"/>
      <c r="AH1793" s="85"/>
      <c r="AI1793" s="85"/>
      <c r="AJ1793" s="85"/>
    </row>
    <row r="1794" spans="1:36" ht="16.5" thickTop="1" thickBot="1">
      <c r="A1794" s="105">
        <f t="shared" si="505"/>
        <v>357</v>
      </c>
      <c r="B1794" s="114" t="s">
        <v>1821</v>
      </c>
      <c r="C1794" s="123">
        <v>2011</v>
      </c>
      <c r="D1794" s="107"/>
      <c r="E1794" s="114" t="s">
        <v>94</v>
      </c>
      <c r="F1794" s="107">
        <v>16</v>
      </c>
      <c r="G1794" s="107">
        <v>3</v>
      </c>
      <c r="H1794" s="111">
        <v>12815.3</v>
      </c>
      <c r="I1794" s="111">
        <v>12310.1</v>
      </c>
      <c r="J1794" s="111">
        <v>12266.1</v>
      </c>
      <c r="K1794" s="125">
        <v>437</v>
      </c>
      <c r="L1794" s="110">
        <f>SUM(M1794:P1794)</f>
        <v>7725831.7579999994</v>
      </c>
      <c r="M1794" s="108"/>
      <c r="N1794" s="108"/>
      <c r="O1794" s="108"/>
      <c r="P1794" s="110">
        <f>'Форма 2'!C1794-M1794-N1794-O1794</f>
        <v>7725831.7579999994</v>
      </c>
      <c r="Q1794" s="111">
        <f>L1794/I1794</f>
        <v>627.60105588094325</v>
      </c>
      <c r="R1794" s="111">
        <f>Q1794</f>
        <v>627.60105588094325</v>
      </c>
      <c r="S1794" s="112" t="s">
        <v>1280</v>
      </c>
      <c r="T1794" s="105" t="s">
        <v>92</v>
      </c>
      <c r="U1794" s="217"/>
      <c r="V1794" s="85"/>
      <c r="W1794" s="85"/>
      <c r="X1794" s="85"/>
      <c r="Y1794" s="85"/>
      <c r="Z1794" s="85"/>
      <c r="AA1794" s="85">
        <v>1</v>
      </c>
      <c r="AB1794" s="86"/>
      <c r="AC1794" s="86"/>
      <c r="AD1794" s="85"/>
      <c r="AE1794" s="85"/>
      <c r="AF1794" s="85"/>
      <c r="AG1794" s="85"/>
      <c r="AH1794" s="85"/>
      <c r="AI1794" s="85"/>
      <c r="AJ1794" s="85"/>
    </row>
    <row r="1795" spans="1:36" ht="16.5" thickTop="1" thickBot="1">
      <c r="A1795" s="105">
        <f t="shared" si="505"/>
        <v>358</v>
      </c>
      <c r="B1795" s="114" t="s">
        <v>5127</v>
      </c>
      <c r="C1795" s="107">
        <v>1967</v>
      </c>
      <c r="D1795" s="107"/>
      <c r="E1795" s="114" t="s">
        <v>94</v>
      </c>
      <c r="F1795" s="107">
        <v>5</v>
      </c>
      <c r="G1795" s="107">
        <v>4</v>
      </c>
      <c r="H1795" s="111">
        <v>3666.2</v>
      </c>
      <c r="I1795" s="111">
        <v>3344</v>
      </c>
      <c r="J1795" s="111">
        <v>3344</v>
      </c>
      <c r="K1795" s="241">
        <v>166</v>
      </c>
      <c r="L1795" s="110">
        <f>SUM(M1795:P1795)</f>
        <v>16510805.024</v>
      </c>
      <c r="M1795" s="108"/>
      <c r="N1795" s="108"/>
      <c r="O1795" s="108"/>
      <c r="P1795" s="110">
        <f>'Форма 2'!C1795-M1795-N1795-O1795</f>
        <v>16510805.024</v>
      </c>
      <c r="Q1795" s="111">
        <f>L1795/I1795</f>
        <v>4937.4416937799042</v>
      </c>
      <c r="R1795" s="111">
        <f>Q1795</f>
        <v>4937.4416937799042</v>
      </c>
      <c r="S1795" s="112" t="s">
        <v>1280</v>
      </c>
      <c r="T1795" s="105" t="s">
        <v>92</v>
      </c>
      <c r="U1795" s="219"/>
      <c r="V1795" s="153"/>
      <c r="W1795" s="153"/>
      <c r="X1795" s="153"/>
      <c r="Y1795" s="153"/>
      <c r="Z1795" s="153"/>
      <c r="AA1795" s="153"/>
      <c r="AB1795" s="86"/>
      <c r="AC1795" s="86"/>
      <c r="AD1795" s="153">
        <v>1</v>
      </c>
      <c r="AE1795" s="153"/>
      <c r="AF1795" s="153"/>
      <c r="AG1795" s="85"/>
      <c r="AH1795" s="153"/>
      <c r="AI1795" s="153"/>
      <c r="AJ1795" s="153"/>
    </row>
    <row r="1796" spans="1:36" ht="16.5" thickTop="1" thickBot="1">
      <c r="A1796" s="105">
        <f t="shared" si="505"/>
        <v>359</v>
      </c>
      <c r="B1796" s="112" t="s">
        <v>776</v>
      </c>
      <c r="C1796" s="107">
        <v>1970</v>
      </c>
      <c r="D1796" s="107"/>
      <c r="E1796" s="114" t="s">
        <v>212</v>
      </c>
      <c r="F1796" s="107">
        <v>5</v>
      </c>
      <c r="G1796" s="107">
        <v>4</v>
      </c>
      <c r="H1796" s="111">
        <v>2593.5</v>
      </c>
      <c r="I1796" s="111">
        <v>2114</v>
      </c>
      <c r="J1796" s="111">
        <v>1750.4</v>
      </c>
      <c r="K1796" s="122">
        <v>139</v>
      </c>
      <c r="L1796" s="110">
        <f>SUM(M1796:P1796)</f>
        <v>6731887.5999999996</v>
      </c>
      <c r="M1796" s="108"/>
      <c r="N1796" s="108"/>
      <c r="O1796" s="108"/>
      <c r="P1796" s="110">
        <f>'Форма 2'!C1796-M1796-N1796-O1796</f>
        <v>6731887.5999999996</v>
      </c>
      <c r="Q1796" s="111">
        <f>L1796/I1796</f>
        <v>3184.4312204351936</v>
      </c>
      <c r="R1796" s="111">
        <f>Q1796</f>
        <v>3184.4312204351936</v>
      </c>
      <c r="S1796" s="112" t="s">
        <v>1280</v>
      </c>
      <c r="T1796" s="107" t="s">
        <v>92</v>
      </c>
      <c r="U1796" s="217"/>
      <c r="V1796" s="85">
        <v>1</v>
      </c>
      <c r="W1796" s="85"/>
      <c r="X1796" s="85"/>
      <c r="Y1796" s="85"/>
      <c r="Z1796" s="85"/>
      <c r="AA1796" s="85"/>
      <c r="AB1796" s="86"/>
      <c r="AC1796" s="86"/>
      <c r="AD1796" s="85"/>
      <c r="AE1796" s="85"/>
      <c r="AF1796" s="85"/>
      <c r="AG1796" s="85" t="s">
        <v>24</v>
      </c>
      <c r="AH1796" s="85"/>
      <c r="AI1796" s="85"/>
      <c r="AJ1796" s="85"/>
    </row>
    <row r="1797" spans="1:36" ht="16.5" thickTop="1" thickBot="1">
      <c r="A1797" s="105">
        <f t="shared" ref="A1797:A1818" si="524">A1796+1</f>
        <v>360</v>
      </c>
      <c r="B1797" s="112" t="s">
        <v>779</v>
      </c>
      <c r="C1797" s="107">
        <v>1971</v>
      </c>
      <c r="D1797" s="107"/>
      <c r="E1797" s="114" t="s">
        <v>212</v>
      </c>
      <c r="F1797" s="107">
        <v>5</v>
      </c>
      <c r="G1797" s="107">
        <v>4</v>
      </c>
      <c r="H1797" s="111">
        <v>2601.1</v>
      </c>
      <c r="I1797" s="111">
        <v>2145.5</v>
      </c>
      <c r="J1797" s="111">
        <v>1756.5</v>
      </c>
      <c r="K1797" s="122">
        <v>151</v>
      </c>
      <c r="L1797" s="110">
        <f>SUM(M1797:P1797)</f>
        <v>6750793.6639999989</v>
      </c>
      <c r="M1797" s="108"/>
      <c r="N1797" s="108"/>
      <c r="O1797" s="108"/>
      <c r="P1797" s="110">
        <f>'Форма 2'!C1797-M1797-N1797-O1797</f>
        <v>6750793.6639999989</v>
      </c>
      <c r="Q1797" s="111">
        <f>L1797/I1797</f>
        <v>3146.489705896061</v>
      </c>
      <c r="R1797" s="111">
        <f>Q1797</f>
        <v>3146.489705896061</v>
      </c>
      <c r="S1797" s="112" t="s">
        <v>1280</v>
      </c>
      <c r="T1797" s="105" t="s">
        <v>92</v>
      </c>
      <c r="U1797" s="217"/>
      <c r="V1797" s="85">
        <v>1</v>
      </c>
      <c r="W1797" s="85"/>
      <c r="X1797" s="85"/>
      <c r="Y1797" s="85"/>
      <c r="Z1797" s="85"/>
      <c r="AA1797" s="85"/>
      <c r="AB1797" s="86"/>
      <c r="AC1797" s="86"/>
      <c r="AD1797" s="85"/>
      <c r="AE1797" s="85"/>
      <c r="AF1797" s="85"/>
      <c r="AG1797" s="85" t="s">
        <v>24</v>
      </c>
      <c r="AH1797" s="85"/>
      <c r="AI1797" s="85"/>
      <c r="AJ1797" s="85"/>
    </row>
    <row r="1798" spans="1:36" ht="16.5" thickTop="1" thickBot="1">
      <c r="A1798" s="105">
        <f t="shared" si="524"/>
        <v>361</v>
      </c>
      <c r="B1798" s="114" t="s">
        <v>5128</v>
      </c>
      <c r="C1798" s="107">
        <v>1984</v>
      </c>
      <c r="D1798" s="107"/>
      <c r="E1798" s="114" t="s">
        <v>91</v>
      </c>
      <c r="F1798" s="107">
        <v>5</v>
      </c>
      <c r="G1798" s="107">
        <v>4</v>
      </c>
      <c r="H1798" s="111">
        <v>3053.7</v>
      </c>
      <c r="I1798" s="111">
        <v>3053.7</v>
      </c>
      <c r="J1798" s="111">
        <v>2643.6</v>
      </c>
      <c r="K1798" s="241"/>
      <c r="L1798" s="110">
        <f>SUM(M1798:P1798)</f>
        <v>1586733.057</v>
      </c>
      <c r="M1798" s="108"/>
      <c r="N1798" s="108"/>
      <c r="O1798" s="108"/>
      <c r="P1798" s="110">
        <f>'Форма 2'!C1798-M1798-N1798-O1798</f>
        <v>1586733.057</v>
      </c>
      <c r="Q1798" s="111">
        <f>L1798/I1798</f>
        <v>519.61</v>
      </c>
      <c r="R1798" s="111">
        <f>Q1798</f>
        <v>519.61</v>
      </c>
      <c r="S1798" s="112" t="s">
        <v>1280</v>
      </c>
      <c r="T1798" s="105" t="s">
        <v>92</v>
      </c>
      <c r="U1798" s="219">
        <v>1</v>
      </c>
      <c r="V1798" s="153"/>
      <c r="W1798" s="153"/>
      <c r="X1798" s="153"/>
      <c r="Y1798" s="153"/>
      <c r="Z1798" s="153"/>
      <c r="AA1798" s="153"/>
      <c r="AB1798" s="86"/>
      <c r="AC1798" s="86"/>
      <c r="AD1798" s="153"/>
      <c r="AE1798" s="153"/>
      <c r="AF1798" s="153"/>
      <c r="AG1798" s="85"/>
      <c r="AH1798" s="153"/>
      <c r="AI1798" s="153"/>
      <c r="AJ1798" s="153"/>
    </row>
    <row r="1799" spans="1:36" ht="16.5" thickTop="1" thickBot="1">
      <c r="A1799" s="105">
        <f t="shared" si="524"/>
        <v>362</v>
      </c>
      <c r="B1799" s="114" t="s">
        <v>1822</v>
      </c>
      <c r="C1799" s="123">
        <v>1969</v>
      </c>
      <c r="D1799" s="107"/>
      <c r="E1799" s="114" t="s">
        <v>94</v>
      </c>
      <c r="F1799" s="107">
        <v>5</v>
      </c>
      <c r="G1799" s="107">
        <v>4</v>
      </c>
      <c r="H1799" s="111">
        <v>3096.2</v>
      </c>
      <c r="I1799" s="111">
        <v>2778.2</v>
      </c>
      <c r="J1799" s="111">
        <v>2604</v>
      </c>
      <c r="K1799" s="125">
        <v>160</v>
      </c>
      <c r="L1799" s="110">
        <f t="shared" si="504"/>
        <v>2808594.9699999997</v>
      </c>
      <c r="M1799" s="108"/>
      <c r="N1799" s="108"/>
      <c r="O1799" s="108"/>
      <c r="P1799" s="110">
        <f>'Форма 2'!C1799-M1799-N1799-O1799</f>
        <v>2808594.9699999997</v>
      </c>
      <c r="Q1799" s="111">
        <f t="shared" si="509"/>
        <v>1010.9405262400115</v>
      </c>
      <c r="R1799" s="111">
        <f t="shared" si="510"/>
        <v>1010.9405262400115</v>
      </c>
      <c r="S1799" s="112" t="s">
        <v>1280</v>
      </c>
      <c r="T1799" s="107" t="s">
        <v>92</v>
      </c>
      <c r="U1799" s="217"/>
      <c r="V1799" s="85"/>
      <c r="W1799" s="85"/>
      <c r="X1799" s="85"/>
      <c r="Y1799" s="85">
        <v>1</v>
      </c>
      <c r="Z1799" s="85"/>
      <c r="AA1799" s="85"/>
      <c r="AB1799" s="85"/>
      <c r="AC1799" s="86"/>
      <c r="AD1799" s="85"/>
      <c r="AE1799" s="85"/>
      <c r="AF1799" s="85"/>
      <c r="AG1799" s="85" t="s">
        <v>27</v>
      </c>
      <c r="AH1799" s="85"/>
      <c r="AI1799" s="85"/>
      <c r="AJ1799" s="85"/>
    </row>
    <row r="1800" spans="1:36" ht="16.5" thickTop="1" thickBot="1">
      <c r="A1800" s="105">
        <f t="shared" si="524"/>
        <v>363</v>
      </c>
      <c r="B1800" s="114" t="s">
        <v>1823</v>
      </c>
      <c r="C1800" s="123">
        <v>1955</v>
      </c>
      <c r="D1800" s="107"/>
      <c r="E1800" s="114" t="s">
        <v>879</v>
      </c>
      <c r="F1800" s="107">
        <v>3</v>
      </c>
      <c r="G1800" s="107">
        <v>2</v>
      </c>
      <c r="H1800" s="111">
        <v>2277.3000000000002</v>
      </c>
      <c r="I1800" s="111">
        <v>1593.79</v>
      </c>
      <c r="J1800" s="111">
        <v>1593.79</v>
      </c>
      <c r="K1800" s="125"/>
      <c r="L1800" s="110">
        <f t="shared" si="504"/>
        <v>70114377.774000004</v>
      </c>
      <c r="M1800" s="108"/>
      <c r="N1800" s="108"/>
      <c r="O1800" s="108"/>
      <c r="P1800" s="110">
        <f>'Форма 2'!C1800-M1800-N1800-O1800</f>
        <v>70114377.774000004</v>
      </c>
      <c r="Q1800" s="111">
        <f t="shared" si="509"/>
        <v>43992.23095514466</v>
      </c>
      <c r="R1800" s="111">
        <f t="shared" si="510"/>
        <v>43992.23095514466</v>
      </c>
      <c r="S1800" s="112" t="s">
        <v>1280</v>
      </c>
      <c r="T1800" s="107" t="s">
        <v>82</v>
      </c>
      <c r="U1800" s="217">
        <v>1</v>
      </c>
      <c r="V1800" s="85">
        <v>1</v>
      </c>
      <c r="W1800" s="85"/>
      <c r="X1800" s="85">
        <v>1</v>
      </c>
      <c r="Y1800" s="85"/>
      <c r="Z1800" s="85">
        <v>1</v>
      </c>
      <c r="AA1800" s="85">
        <v>1</v>
      </c>
      <c r="AB1800" s="86"/>
      <c r="AC1800" s="86"/>
      <c r="AD1800" s="85">
        <v>1</v>
      </c>
      <c r="AE1800" s="85">
        <v>1</v>
      </c>
      <c r="AF1800" s="85">
        <v>1</v>
      </c>
      <c r="AG1800" s="85"/>
      <c r="AH1800" s="85">
        <v>1</v>
      </c>
      <c r="AI1800" s="85"/>
      <c r="AJ1800" s="85"/>
    </row>
    <row r="1801" spans="1:36" ht="16.5" thickTop="1" thickBot="1">
      <c r="A1801" s="105">
        <f t="shared" si="524"/>
        <v>364</v>
      </c>
      <c r="B1801" s="112" t="s">
        <v>1824</v>
      </c>
      <c r="C1801" s="107">
        <v>1974</v>
      </c>
      <c r="D1801" s="107"/>
      <c r="E1801" s="114" t="s">
        <v>94</v>
      </c>
      <c r="F1801" s="107">
        <v>9</v>
      </c>
      <c r="G1801" s="107">
        <v>5</v>
      </c>
      <c r="H1801" s="111">
        <v>6273.4</v>
      </c>
      <c r="I1801" s="111">
        <v>4087.8999999999996</v>
      </c>
      <c r="J1801" s="111">
        <v>2528.1</v>
      </c>
      <c r="K1801" s="122">
        <v>572</v>
      </c>
      <c r="L1801" s="110">
        <f t="shared" si="504"/>
        <v>30429314.901999999</v>
      </c>
      <c r="M1801" s="108"/>
      <c r="N1801" s="108"/>
      <c r="O1801" s="108"/>
      <c r="P1801" s="110">
        <f>'Форма 2'!C1801-M1801-N1801-O1801</f>
        <v>30429314.901999999</v>
      </c>
      <c r="Q1801" s="111">
        <f t="shared" si="509"/>
        <v>7443.7522693803667</v>
      </c>
      <c r="R1801" s="111">
        <f t="shared" si="510"/>
        <v>7443.7522693803667</v>
      </c>
      <c r="S1801" s="112" t="s">
        <v>1280</v>
      </c>
      <c r="T1801" s="107" t="s">
        <v>82</v>
      </c>
      <c r="U1801" s="217"/>
      <c r="V1801" s="85"/>
      <c r="W1801" s="85">
        <v>1</v>
      </c>
      <c r="X1801" s="85"/>
      <c r="Y1801" s="85"/>
      <c r="Z1801" s="85"/>
      <c r="AA1801" s="85"/>
      <c r="AB1801" s="86"/>
      <c r="AC1801" s="86"/>
      <c r="AD1801" s="85"/>
      <c r="AE1801" s="85">
        <v>1</v>
      </c>
      <c r="AF1801" s="85">
        <v>1</v>
      </c>
      <c r="AG1801" s="85"/>
      <c r="AH1801" s="85"/>
      <c r="AI1801" s="85"/>
      <c r="AJ1801" s="85"/>
    </row>
    <row r="1802" spans="1:36" ht="16.5" thickTop="1" thickBot="1">
      <c r="A1802" s="105">
        <f t="shared" si="524"/>
        <v>365</v>
      </c>
      <c r="B1802" s="112" t="s">
        <v>1825</v>
      </c>
      <c r="C1802" s="107">
        <v>1975</v>
      </c>
      <c r="D1802" s="107"/>
      <c r="E1802" s="114" t="s">
        <v>94</v>
      </c>
      <c r="F1802" s="107">
        <v>14</v>
      </c>
      <c r="G1802" s="107">
        <v>1</v>
      </c>
      <c r="H1802" s="111">
        <v>18848</v>
      </c>
      <c r="I1802" s="111">
        <v>11757</v>
      </c>
      <c r="J1802" s="111">
        <v>11757</v>
      </c>
      <c r="K1802" s="122">
        <v>181</v>
      </c>
      <c r="L1802" s="110">
        <f t="shared" si="504"/>
        <v>155757171</v>
      </c>
      <c r="M1802" s="108"/>
      <c r="N1802" s="108"/>
      <c r="O1802" s="108"/>
      <c r="P1802" s="110">
        <f>'Форма 2'!C1802-M1802-N1802-O1802</f>
        <v>155757171</v>
      </c>
      <c r="Q1802" s="111">
        <f t="shared" si="509"/>
        <v>13248.036999234499</v>
      </c>
      <c r="R1802" s="111">
        <f t="shared" si="510"/>
        <v>13248.036999234499</v>
      </c>
      <c r="S1802" s="112" t="s">
        <v>1280</v>
      </c>
      <c r="T1802" s="107" t="s">
        <v>82</v>
      </c>
      <c r="U1802" s="217"/>
      <c r="V1802" s="85"/>
      <c r="W1802" s="85"/>
      <c r="X1802" s="85">
        <v>1</v>
      </c>
      <c r="Y1802" s="85">
        <v>1</v>
      </c>
      <c r="Z1802" s="85">
        <v>1</v>
      </c>
      <c r="AA1802" s="85"/>
      <c r="AB1802" s="168">
        <v>2</v>
      </c>
      <c r="AC1802" s="86">
        <f>3930316.8+4068712.12</f>
        <v>7999028.9199999999</v>
      </c>
      <c r="AD1802" s="85">
        <v>1</v>
      </c>
      <c r="AE1802" s="85">
        <v>1</v>
      </c>
      <c r="AF1802" s="85">
        <v>1</v>
      </c>
      <c r="AG1802" s="85"/>
      <c r="AH1802" s="85"/>
      <c r="AI1802" s="85"/>
      <c r="AJ1802" s="85"/>
    </row>
    <row r="1803" spans="1:36" ht="16.5" thickTop="1" thickBot="1">
      <c r="A1803" s="105">
        <f t="shared" si="524"/>
        <v>366</v>
      </c>
      <c r="B1803" s="112" t="s">
        <v>1826</v>
      </c>
      <c r="C1803" s="107">
        <v>1988</v>
      </c>
      <c r="D1803" s="107"/>
      <c r="E1803" s="114" t="s">
        <v>91</v>
      </c>
      <c r="F1803" s="107">
        <v>9</v>
      </c>
      <c r="G1803" s="107">
        <v>6</v>
      </c>
      <c r="H1803" s="111">
        <v>14095.5</v>
      </c>
      <c r="I1803" s="111">
        <v>11720.5</v>
      </c>
      <c r="J1803" s="111">
        <v>11164.7</v>
      </c>
      <c r="K1803" s="122">
        <v>546</v>
      </c>
      <c r="L1803" s="110">
        <f t="shared" si="504"/>
        <v>16671053.52</v>
      </c>
      <c r="M1803" s="108"/>
      <c r="N1803" s="108"/>
      <c r="O1803" s="108"/>
      <c r="P1803" s="110">
        <f>'Форма 2'!C1803-M1803-N1803-O1803</f>
        <v>16671053.52</v>
      </c>
      <c r="Q1803" s="111">
        <f t="shared" si="509"/>
        <v>1422.3841576724542</v>
      </c>
      <c r="R1803" s="111">
        <f t="shared" si="510"/>
        <v>1422.3841576724542</v>
      </c>
      <c r="S1803" s="112" t="s">
        <v>1280</v>
      </c>
      <c r="T1803" s="107" t="s">
        <v>82</v>
      </c>
      <c r="U1803" s="217"/>
      <c r="V1803" s="85"/>
      <c r="W1803" s="85"/>
      <c r="X1803" s="85"/>
      <c r="Y1803" s="85"/>
      <c r="Z1803" s="172"/>
      <c r="AA1803" s="172"/>
      <c r="AB1803" s="177">
        <v>6</v>
      </c>
      <c r="AC1803" s="154">
        <f>2778508.92*AB1803</f>
        <v>16671053.52</v>
      </c>
      <c r="AD1803" s="85"/>
      <c r="AE1803" s="85"/>
      <c r="AF1803" s="85"/>
      <c r="AG1803" s="166"/>
      <c r="AH1803" s="85"/>
      <c r="AI1803" s="85"/>
      <c r="AJ1803" s="85"/>
    </row>
    <row r="1804" spans="1:36" ht="16.5" thickTop="1" thickBot="1">
      <c r="A1804" s="105">
        <f t="shared" si="524"/>
        <v>367</v>
      </c>
      <c r="B1804" s="112" t="s">
        <v>1827</v>
      </c>
      <c r="C1804" s="107">
        <v>1973</v>
      </c>
      <c r="D1804" s="107"/>
      <c r="E1804" s="114" t="s">
        <v>239</v>
      </c>
      <c r="F1804" s="107">
        <v>9</v>
      </c>
      <c r="G1804" s="107">
        <v>4</v>
      </c>
      <c r="H1804" s="111">
        <v>7612.9</v>
      </c>
      <c r="I1804" s="111">
        <v>6741.7</v>
      </c>
      <c r="J1804" s="111">
        <v>6741.7</v>
      </c>
      <c r="K1804" s="122">
        <v>353</v>
      </c>
      <c r="L1804" s="110">
        <f t="shared" si="504"/>
        <v>46586837.033999994</v>
      </c>
      <c r="M1804" s="108"/>
      <c r="N1804" s="108"/>
      <c r="O1804" s="108"/>
      <c r="P1804" s="110">
        <f>'Форма 2'!C1804-M1804-N1804-O1804</f>
        <v>46586837.033999994</v>
      </c>
      <c r="Q1804" s="111">
        <f t="shared" si="509"/>
        <v>6910.2506836554576</v>
      </c>
      <c r="R1804" s="111">
        <f t="shared" si="510"/>
        <v>6910.2506836554576</v>
      </c>
      <c r="S1804" s="112" t="s">
        <v>1280</v>
      </c>
      <c r="T1804" s="107" t="s">
        <v>82</v>
      </c>
      <c r="U1804" s="217"/>
      <c r="V1804" s="85"/>
      <c r="W1804" s="85"/>
      <c r="X1804" s="85"/>
      <c r="Y1804" s="85"/>
      <c r="Z1804" s="85"/>
      <c r="AA1804" s="85"/>
      <c r="AB1804" s="86"/>
      <c r="AC1804" s="86"/>
      <c r="AD1804" s="85">
        <v>1</v>
      </c>
      <c r="AE1804" s="85">
        <v>1</v>
      </c>
      <c r="AF1804" s="85">
        <v>1</v>
      </c>
      <c r="AG1804" s="85"/>
      <c r="AH1804" s="85"/>
      <c r="AI1804" s="85"/>
      <c r="AJ1804" s="85"/>
    </row>
    <row r="1805" spans="1:36" ht="16.5" thickTop="1" thickBot="1">
      <c r="A1805" s="105">
        <f t="shared" si="524"/>
        <v>368</v>
      </c>
      <c r="B1805" s="112" t="s">
        <v>1828</v>
      </c>
      <c r="C1805" s="107">
        <v>1973</v>
      </c>
      <c r="D1805" s="107"/>
      <c r="E1805" s="114" t="s">
        <v>94</v>
      </c>
      <c r="F1805" s="107">
        <v>9</v>
      </c>
      <c r="G1805" s="107">
        <v>4</v>
      </c>
      <c r="H1805" s="111">
        <v>12278.8</v>
      </c>
      <c r="I1805" s="111">
        <v>11393.7</v>
      </c>
      <c r="J1805" s="111">
        <v>9293.1</v>
      </c>
      <c r="K1805" s="122">
        <v>118</v>
      </c>
      <c r="L1805" s="110">
        <f t="shared" si="504"/>
        <v>75139625.447999999</v>
      </c>
      <c r="M1805" s="108"/>
      <c r="N1805" s="108"/>
      <c r="O1805" s="108"/>
      <c r="P1805" s="110">
        <f>'Форма 2'!C1805-M1805-N1805-O1805</f>
        <v>75139625.447999999</v>
      </c>
      <c r="Q1805" s="111">
        <f t="shared" si="509"/>
        <v>6594.8397314305266</v>
      </c>
      <c r="R1805" s="111">
        <f t="shared" si="510"/>
        <v>6594.8397314305266</v>
      </c>
      <c r="S1805" s="112" t="s">
        <v>1280</v>
      </c>
      <c r="T1805" s="107" t="s">
        <v>82</v>
      </c>
      <c r="U1805" s="217"/>
      <c r="V1805" s="85"/>
      <c r="W1805" s="85"/>
      <c r="X1805" s="85"/>
      <c r="Y1805" s="85"/>
      <c r="Z1805" s="85"/>
      <c r="AA1805" s="85"/>
      <c r="AB1805" s="86"/>
      <c r="AC1805" s="86"/>
      <c r="AD1805" s="85">
        <v>1</v>
      </c>
      <c r="AE1805" s="85">
        <v>1</v>
      </c>
      <c r="AF1805" s="85">
        <v>1</v>
      </c>
      <c r="AG1805" s="85"/>
      <c r="AH1805" s="85"/>
      <c r="AI1805" s="85"/>
      <c r="AJ1805" s="85"/>
    </row>
    <row r="1806" spans="1:36" ht="16.5" thickTop="1" thickBot="1">
      <c r="A1806" s="105">
        <f t="shared" si="524"/>
        <v>369</v>
      </c>
      <c r="B1806" s="112" t="s">
        <v>1829</v>
      </c>
      <c r="C1806" s="107">
        <v>1957</v>
      </c>
      <c r="D1806" s="107"/>
      <c r="E1806" s="114" t="s">
        <v>94</v>
      </c>
      <c r="F1806" s="107">
        <v>5</v>
      </c>
      <c r="G1806" s="107">
        <v>3</v>
      </c>
      <c r="H1806" s="111">
        <v>3973.2</v>
      </c>
      <c r="I1806" s="111">
        <v>3792.9500000000003</v>
      </c>
      <c r="J1806" s="111">
        <v>3378.65</v>
      </c>
      <c r="K1806" s="122">
        <v>98</v>
      </c>
      <c r="L1806" s="110">
        <f t="shared" si="504"/>
        <v>3242568.2519999999</v>
      </c>
      <c r="M1806" s="108"/>
      <c r="N1806" s="108"/>
      <c r="O1806" s="108"/>
      <c r="P1806" s="110">
        <f>'Форма 2'!C1806-M1806-N1806-O1806</f>
        <v>3242568.2519999999</v>
      </c>
      <c r="Q1806" s="111">
        <f>L1806/I1806</f>
        <v>854.89348712743367</v>
      </c>
      <c r="R1806" s="111">
        <f>Q1806</f>
        <v>854.89348712743367</v>
      </c>
      <c r="S1806" s="112" t="s">
        <v>1280</v>
      </c>
      <c r="T1806" s="107" t="s">
        <v>92</v>
      </c>
      <c r="U1806" s="217"/>
      <c r="V1806" s="85"/>
      <c r="W1806" s="85"/>
      <c r="X1806" s="85"/>
      <c r="Y1806" s="85"/>
      <c r="Z1806" s="85"/>
      <c r="AA1806" s="85"/>
      <c r="AB1806" s="86"/>
      <c r="AC1806" s="86"/>
      <c r="AD1806" s="85"/>
      <c r="AE1806" s="85"/>
      <c r="AF1806" s="85">
        <v>1</v>
      </c>
      <c r="AG1806" s="85"/>
      <c r="AH1806" s="85"/>
      <c r="AI1806" s="85"/>
      <c r="AJ1806" s="85"/>
    </row>
    <row r="1807" spans="1:36" ht="16.5" thickTop="1" thickBot="1">
      <c r="A1807" s="105">
        <f t="shared" si="524"/>
        <v>370</v>
      </c>
      <c r="B1807" s="112" t="s">
        <v>1830</v>
      </c>
      <c r="C1807" s="107">
        <v>1997</v>
      </c>
      <c r="D1807" s="107"/>
      <c r="E1807" s="114" t="s">
        <v>91</v>
      </c>
      <c r="F1807" s="107">
        <v>10</v>
      </c>
      <c r="G1807" s="107">
        <v>2</v>
      </c>
      <c r="H1807" s="111">
        <v>4420.7</v>
      </c>
      <c r="I1807" s="111">
        <v>2714</v>
      </c>
      <c r="J1807" s="111">
        <v>2714</v>
      </c>
      <c r="K1807" s="122">
        <v>210</v>
      </c>
      <c r="L1807" s="110">
        <f t="shared" si="504"/>
        <v>248167.25</v>
      </c>
      <c r="M1807" s="108"/>
      <c r="N1807" s="108"/>
      <c r="O1807" s="108"/>
      <c r="P1807" s="110">
        <f>'Форма 2'!C1807-M1807-N1807-O1807</f>
        <v>248167.25</v>
      </c>
      <c r="Q1807" s="111">
        <f t="shared" ref="Q1807" si="525">L1807/I1807</f>
        <v>91.439664701547528</v>
      </c>
      <c r="R1807" s="111">
        <f t="shared" ref="R1807" si="526">Q1807</f>
        <v>91.439664701547528</v>
      </c>
      <c r="S1807" s="112" t="s">
        <v>1280</v>
      </c>
      <c r="T1807" s="107" t="s">
        <v>92</v>
      </c>
      <c r="U1807" s="217"/>
      <c r="V1807" s="85"/>
      <c r="W1807" s="85"/>
      <c r="X1807" s="85"/>
      <c r="Y1807" s="85"/>
      <c r="Z1807" s="85"/>
      <c r="AA1807" s="85"/>
      <c r="AB1807" s="86"/>
      <c r="AC1807" s="86"/>
      <c r="AD1807" s="85"/>
      <c r="AE1807" s="85"/>
      <c r="AF1807" s="85"/>
      <c r="AG1807" s="85" t="s">
        <v>24</v>
      </c>
      <c r="AH1807" s="85"/>
      <c r="AI1807" s="85"/>
      <c r="AJ1807" s="85"/>
    </row>
    <row r="1808" spans="1:36" ht="16.5" thickTop="1" thickBot="1">
      <c r="A1808" s="105">
        <f t="shared" si="524"/>
        <v>371</v>
      </c>
      <c r="B1808" s="112" t="s">
        <v>1831</v>
      </c>
      <c r="C1808" s="107">
        <v>1987</v>
      </c>
      <c r="D1808" s="107"/>
      <c r="E1808" s="114" t="s">
        <v>239</v>
      </c>
      <c r="F1808" s="107">
        <v>16</v>
      </c>
      <c r="G1808" s="107">
        <v>10</v>
      </c>
      <c r="H1808" s="111">
        <v>30953.3</v>
      </c>
      <c r="I1808" s="111">
        <v>26256.98</v>
      </c>
      <c r="J1808" s="111">
        <v>26002.18</v>
      </c>
      <c r="K1808" s="122">
        <v>1121</v>
      </c>
      <c r="L1808" s="110">
        <f>SUM(M1808:P1808)</f>
        <v>31032540.447999999</v>
      </c>
      <c r="M1808" s="108"/>
      <c r="N1808" s="108"/>
      <c r="O1808" s="108"/>
      <c r="P1808" s="110">
        <f>'Форма 2'!C1808-M1808-N1808-O1808</f>
        <v>31032540.447999999</v>
      </c>
      <c r="Q1808" s="111">
        <f>L1808/I1808</f>
        <v>1181.8777501449138</v>
      </c>
      <c r="R1808" s="111">
        <f>Q1808</f>
        <v>1181.8777501449138</v>
      </c>
      <c r="S1808" s="112" t="s">
        <v>1280</v>
      </c>
      <c r="T1808" s="107" t="s">
        <v>92</v>
      </c>
      <c r="U1808" s="217">
        <v>1</v>
      </c>
      <c r="V1808" s="85"/>
      <c r="W1808" s="85"/>
      <c r="X1808" s="85"/>
      <c r="Y1808" s="85"/>
      <c r="Z1808" s="85"/>
      <c r="AA1808" s="85"/>
      <c r="AB1808" s="86"/>
      <c r="AC1808" s="86"/>
      <c r="AD1808" s="85"/>
      <c r="AE1808" s="85"/>
      <c r="AF1808" s="85"/>
      <c r="AG1808" s="85"/>
      <c r="AH1808" s="85"/>
      <c r="AI1808" s="85"/>
      <c r="AJ1808" s="85"/>
    </row>
    <row r="1809" spans="1:36" ht="16.5" thickTop="1" thickBot="1">
      <c r="A1809" s="105">
        <f t="shared" si="524"/>
        <v>372</v>
      </c>
      <c r="B1809" s="112" t="s">
        <v>5142</v>
      </c>
      <c r="C1809" s="107">
        <v>2014</v>
      </c>
      <c r="D1809" s="107"/>
      <c r="E1809" s="114" t="s">
        <v>1819</v>
      </c>
      <c r="F1809" s="107">
        <v>25</v>
      </c>
      <c r="G1809" s="107">
        <v>1</v>
      </c>
      <c r="H1809" s="111">
        <v>13249.5</v>
      </c>
      <c r="I1809" s="111">
        <v>13249.51</v>
      </c>
      <c r="J1809" s="111">
        <v>11058.8</v>
      </c>
      <c r="K1809" s="122"/>
      <c r="L1809" s="110">
        <f>SUM(M1809:P1809)</f>
        <v>4532388.96</v>
      </c>
      <c r="M1809" s="108"/>
      <c r="N1809" s="108"/>
      <c r="O1809" s="108"/>
      <c r="P1809" s="110">
        <f>'Форма 2'!C1809-M1809-N1809-O1809</f>
        <v>4532388.96</v>
      </c>
      <c r="Q1809" s="111">
        <f>L1809/I1809</f>
        <v>342.07974181686717</v>
      </c>
      <c r="R1809" s="111">
        <f>Q1809</f>
        <v>342.07974181686717</v>
      </c>
      <c r="S1809" s="112" t="s">
        <v>1280</v>
      </c>
      <c r="T1809" s="107" t="s">
        <v>92</v>
      </c>
      <c r="U1809" s="219"/>
      <c r="V1809" s="153"/>
      <c r="W1809" s="153"/>
      <c r="X1809" s="153">
        <v>1</v>
      </c>
      <c r="Y1809" s="153"/>
      <c r="Z1809" s="153"/>
      <c r="AA1809" s="153"/>
      <c r="AB1809" s="86"/>
      <c r="AC1809" s="86"/>
      <c r="AD1809" s="153"/>
      <c r="AE1809" s="153"/>
      <c r="AF1809" s="153"/>
      <c r="AG1809" s="85"/>
      <c r="AH1809" s="153"/>
      <c r="AI1809" s="153"/>
      <c r="AJ1809" s="153"/>
    </row>
    <row r="1810" spans="1:36" ht="16.5" thickTop="1" thickBot="1">
      <c r="A1810" s="105">
        <f t="shared" si="524"/>
        <v>373</v>
      </c>
      <c r="B1810" s="112" t="s">
        <v>5130</v>
      </c>
      <c r="C1810" s="107">
        <v>1998</v>
      </c>
      <c r="D1810" s="107"/>
      <c r="E1810" s="114" t="s">
        <v>94</v>
      </c>
      <c r="F1810" s="107">
        <v>12</v>
      </c>
      <c r="G1810" s="107">
        <v>1</v>
      </c>
      <c r="H1810" s="111">
        <v>4106.8</v>
      </c>
      <c r="I1810" s="111">
        <v>4106.8</v>
      </c>
      <c r="J1810" s="111">
        <v>4006.8</v>
      </c>
      <c r="K1810" s="122"/>
      <c r="L1810" s="110">
        <f>SUM(M1810:P1810)</f>
        <v>7999028.9199999999</v>
      </c>
      <c r="M1810" s="108"/>
      <c r="N1810" s="108"/>
      <c r="O1810" s="108"/>
      <c r="P1810" s="110">
        <f>'Форма 2'!C1810-M1810-N1810-O1810</f>
        <v>7999028.9199999999</v>
      </c>
      <c r="Q1810" s="111">
        <f>L1810/I1810</f>
        <v>1947.7522450569786</v>
      </c>
      <c r="R1810" s="111">
        <f>Q1810</f>
        <v>1947.7522450569786</v>
      </c>
      <c r="S1810" s="112" t="s">
        <v>1280</v>
      </c>
      <c r="T1810" s="107" t="s">
        <v>92</v>
      </c>
      <c r="U1810" s="219"/>
      <c r="V1810" s="153"/>
      <c r="W1810" s="153"/>
      <c r="X1810" s="153"/>
      <c r="Y1810" s="153"/>
      <c r="Z1810" s="153"/>
      <c r="AA1810" s="153"/>
      <c r="AB1810" s="168">
        <v>2</v>
      </c>
      <c r="AC1810" s="167">
        <f>3930316.8+4068712.12</f>
        <v>7999028.9199999999</v>
      </c>
      <c r="AD1810" s="153"/>
      <c r="AE1810" s="153"/>
      <c r="AF1810" s="153"/>
      <c r="AG1810" s="85"/>
      <c r="AH1810" s="153"/>
      <c r="AI1810" s="153"/>
      <c r="AJ1810" s="153"/>
    </row>
    <row r="1811" spans="1:36" ht="16.5" thickTop="1" thickBot="1">
      <c r="A1811" s="105">
        <f t="shared" si="524"/>
        <v>374</v>
      </c>
      <c r="B1811" s="112" t="s">
        <v>1832</v>
      </c>
      <c r="C1811" s="107">
        <v>1967</v>
      </c>
      <c r="D1811" s="107"/>
      <c r="E1811" s="114" t="s">
        <v>91</v>
      </c>
      <c r="F1811" s="107">
        <v>5</v>
      </c>
      <c r="G1811" s="107">
        <v>6</v>
      </c>
      <c r="H1811" s="111">
        <v>4931.2</v>
      </c>
      <c r="I1811" s="111">
        <v>4394.1000000000004</v>
      </c>
      <c r="J1811" s="111">
        <v>4394.1000000000004</v>
      </c>
      <c r="K1811" s="122">
        <v>210</v>
      </c>
      <c r="L1811" s="110">
        <f>SUM(M1811:P1811)</f>
        <v>2562300.8319999999</v>
      </c>
      <c r="M1811" s="108"/>
      <c r="N1811" s="108"/>
      <c r="O1811" s="108"/>
      <c r="P1811" s="110">
        <f>'Форма 2'!C1811-M1811-N1811-O1811</f>
        <v>2562300.8319999999</v>
      </c>
      <c r="Q1811" s="111">
        <f>L1811/I1811</f>
        <v>583.12301313124408</v>
      </c>
      <c r="R1811" s="111">
        <f>Q1811</f>
        <v>583.12301313124408</v>
      </c>
      <c r="S1811" s="112" t="s">
        <v>1280</v>
      </c>
      <c r="T1811" s="107" t="s">
        <v>92</v>
      </c>
      <c r="U1811" s="217">
        <v>1</v>
      </c>
      <c r="V1811" s="85"/>
      <c r="W1811" s="85"/>
      <c r="X1811" s="85"/>
      <c r="Y1811" s="85"/>
      <c r="Z1811" s="85"/>
      <c r="AA1811" s="85"/>
      <c r="AB1811" s="86"/>
      <c r="AC1811" s="86"/>
      <c r="AD1811" s="85"/>
      <c r="AE1811" s="85"/>
      <c r="AF1811" s="85"/>
      <c r="AG1811" s="85"/>
      <c r="AH1811" s="85"/>
      <c r="AI1811" s="85"/>
      <c r="AJ1811" s="85"/>
    </row>
    <row r="1812" spans="1:36" ht="16.5" thickTop="1" thickBot="1">
      <c r="A1812" s="105">
        <f t="shared" si="524"/>
        <v>375</v>
      </c>
      <c r="B1812" s="112" t="s">
        <v>5124</v>
      </c>
      <c r="C1812" s="107">
        <v>1976</v>
      </c>
      <c r="D1812" s="107"/>
      <c r="E1812" s="114" t="s">
        <v>94</v>
      </c>
      <c r="F1812" s="107">
        <v>14</v>
      </c>
      <c r="G1812" s="107">
        <v>1</v>
      </c>
      <c r="H1812" s="111">
        <v>6399</v>
      </c>
      <c r="I1812" s="111">
        <v>6399</v>
      </c>
      <c r="J1812" s="111">
        <v>6267</v>
      </c>
      <c r="K1812" s="122"/>
      <c r="L1812" s="110">
        <f t="shared" ref="L1812:L1814" si="527">SUM(M1812:P1812)</f>
        <v>116158551.39</v>
      </c>
      <c r="M1812" s="108"/>
      <c r="N1812" s="108"/>
      <c r="O1812" s="108"/>
      <c r="P1812" s="110">
        <f>'Форма 2'!C1812-M1812-N1812-O1812</f>
        <v>116158551.39</v>
      </c>
      <c r="Q1812" s="111">
        <f t="shared" ref="Q1812:Q1814" si="528">L1812/I1812</f>
        <v>18152.61</v>
      </c>
      <c r="R1812" s="111">
        <f t="shared" ref="R1812:R1814" si="529">Q1812</f>
        <v>18152.61</v>
      </c>
      <c r="S1812" s="112" t="s">
        <v>1280</v>
      </c>
      <c r="T1812" s="107" t="s">
        <v>92</v>
      </c>
      <c r="U1812" s="219"/>
      <c r="V1812" s="153"/>
      <c r="W1812" s="153"/>
      <c r="X1812" s="153"/>
      <c r="Y1812" s="153"/>
      <c r="Z1812" s="153"/>
      <c r="AA1812" s="153"/>
      <c r="AB1812" s="86"/>
      <c r="AC1812" s="86"/>
      <c r="AD1812" s="153">
        <v>1</v>
      </c>
      <c r="AE1812" s="153">
        <v>2</v>
      </c>
      <c r="AF1812" s="153">
        <v>1</v>
      </c>
      <c r="AG1812" s="85"/>
      <c r="AH1812" s="153">
        <v>1</v>
      </c>
      <c r="AI1812" s="153"/>
      <c r="AJ1812" s="153"/>
    </row>
    <row r="1813" spans="1:36" ht="16.5" thickTop="1" thickBot="1">
      <c r="A1813" s="105">
        <f t="shared" si="524"/>
        <v>376</v>
      </c>
      <c r="B1813" s="112" t="s">
        <v>5125</v>
      </c>
      <c r="C1813" s="107">
        <v>1978</v>
      </c>
      <c r="D1813" s="107"/>
      <c r="E1813" s="114" t="s">
        <v>94</v>
      </c>
      <c r="F1813" s="107">
        <v>14</v>
      </c>
      <c r="G1813" s="107">
        <v>1</v>
      </c>
      <c r="H1813" s="111">
        <v>6115.3</v>
      </c>
      <c r="I1813" s="111">
        <v>6115.3</v>
      </c>
      <c r="J1813" s="111">
        <v>5697.3</v>
      </c>
      <c r="K1813" s="122"/>
      <c r="L1813" s="110">
        <f t="shared" si="527"/>
        <v>111008655.93300001</v>
      </c>
      <c r="M1813" s="108"/>
      <c r="N1813" s="108"/>
      <c r="O1813" s="108"/>
      <c r="P1813" s="110">
        <f>'Форма 2'!C1813-M1813-N1813-O1813</f>
        <v>111008655.93300001</v>
      </c>
      <c r="Q1813" s="111">
        <f t="shared" si="528"/>
        <v>18152.61</v>
      </c>
      <c r="R1813" s="111">
        <f t="shared" si="529"/>
        <v>18152.61</v>
      </c>
      <c r="S1813" s="112" t="s">
        <v>1280</v>
      </c>
      <c r="T1813" s="107" t="s">
        <v>82</v>
      </c>
      <c r="U1813" s="219"/>
      <c r="V1813" s="153"/>
      <c r="W1813" s="153"/>
      <c r="X1813" s="153"/>
      <c r="Y1813" s="153"/>
      <c r="Z1813" s="153"/>
      <c r="AA1813" s="153"/>
      <c r="AB1813" s="86"/>
      <c r="AC1813" s="86"/>
      <c r="AD1813" s="153">
        <v>1</v>
      </c>
      <c r="AE1813" s="153">
        <v>2</v>
      </c>
      <c r="AF1813" s="153">
        <v>1</v>
      </c>
      <c r="AG1813" s="85"/>
      <c r="AH1813" s="153">
        <v>1</v>
      </c>
      <c r="AI1813" s="153"/>
      <c r="AJ1813" s="153"/>
    </row>
    <row r="1814" spans="1:36" ht="16.5" thickTop="1" thickBot="1">
      <c r="A1814" s="105">
        <f t="shared" si="524"/>
        <v>377</v>
      </c>
      <c r="B1814" s="112" t="s">
        <v>4270</v>
      </c>
      <c r="C1814" s="107">
        <v>1986</v>
      </c>
      <c r="D1814" s="107"/>
      <c r="E1814" s="114" t="s">
        <v>94</v>
      </c>
      <c r="F1814" s="107">
        <v>14</v>
      </c>
      <c r="G1814" s="107">
        <v>1</v>
      </c>
      <c r="H1814" s="111">
        <v>8504.7999999999993</v>
      </c>
      <c r="I1814" s="111">
        <v>8388.2999999999993</v>
      </c>
      <c r="J1814" s="111">
        <v>5323.2</v>
      </c>
      <c r="K1814" s="122">
        <v>260</v>
      </c>
      <c r="L1814" s="110">
        <f t="shared" si="527"/>
        <v>154384317.52799997</v>
      </c>
      <c r="M1814" s="108"/>
      <c r="N1814" s="108"/>
      <c r="O1814" s="108"/>
      <c r="P1814" s="110">
        <f>'Форма 2'!C1814-M1814-N1814-O1814</f>
        <v>154384317.52799997</v>
      </c>
      <c r="Q1814" s="111">
        <f t="shared" si="528"/>
        <v>18404.720566503343</v>
      </c>
      <c r="R1814" s="111">
        <f t="shared" si="529"/>
        <v>18404.720566503343</v>
      </c>
      <c r="S1814" s="112" t="s">
        <v>1280</v>
      </c>
      <c r="T1814" s="107" t="s">
        <v>82</v>
      </c>
      <c r="U1814" s="219"/>
      <c r="V1814" s="153"/>
      <c r="W1814" s="153"/>
      <c r="X1814" s="153"/>
      <c r="Y1814" s="153"/>
      <c r="Z1814" s="153"/>
      <c r="AA1814" s="153"/>
      <c r="AB1814" s="86"/>
      <c r="AC1814" s="86"/>
      <c r="AD1814" s="153">
        <v>1</v>
      </c>
      <c r="AE1814" s="153">
        <v>2</v>
      </c>
      <c r="AF1814" s="153">
        <v>1</v>
      </c>
      <c r="AG1814" s="85"/>
      <c r="AH1814" s="153">
        <v>1</v>
      </c>
      <c r="AI1814" s="153"/>
      <c r="AJ1814" s="153"/>
    </row>
    <row r="1815" spans="1:36" ht="16.5" thickTop="1" thickBot="1">
      <c r="A1815" s="105">
        <f t="shared" si="524"/>
        <v>378</v>
      </c>
      <c r="B1815" s="189" t="s">
        <v>1833</v>
      </c>
      <c r="C1815" s="107">
        <v>1975</v>
      </c>
      <c r="D1815" s="107"/>
      <c r="E1815" s="114" t="s">
        <v>91</v>
      </c>
      <c r="F1815" s="107">
        <v>5</v>
      </c>
      <c r="G1815" s="107">
        <v>8</v>
      </c>
      <c r="H1815" s="111">
        <v>6392.5</v>
      </c>
      <c r="I1815" s="111">
        <v>5753.2</v>
      </c>
      <c r="J1815" s="111">
        <v>5753.2</v>
      </c>
      <c r="K1815" s="122">
        <v>300</v>
      </c>
      <c r="L1815" s="110">
        <f t="shared" ref="L1815" si="530">SUM(M1815:P1815)</f>
        <v>3321606.9250000003</v>
      </c>
      <c r="M1815" s="108"/>
      <c r="N1815" s="108"/>
      <c r="O1815" s="108"/>
      <c r="P1815" s="110">
        <f>'Форма 2'!C1815-M1815-N1815-O1815</f>
        <v>3321606.9250000003</v>
      </c>
      <c r="Q1815" s="111">
        <f t="shared" ref="Q1815" si="531">L1815/I1815</f>
        <v>577.3494620385178</v>
      </c>
      <c r="R1815" s="111">
        <f t="shared" ref="R1815" si="532">Q1815</f>
        <v>577.3494620385178</v>
      </c>
      <c r="S1815" s="112" t="s">
        <v>1280</v>
      </c>
      <c r="T1815" s="107" t="s">
        <v>92</v>
      </c>
      <c r="U1815" s="217">
        <v>1</v>
      </c>
      <c r="V1815" s="85"/>
      <c r="W1815" s="85"/>
      <c r="X1815" s="85"/>
      <c r="Y1815" s="85"/>
      <c r="Z1815" s="85"/>
      <c r="AA1815" s="85"/>
      <c r="AB1815" s="86"/>
      <c r="AC1815" s="86"/>
      <c r="AD1815" s="85"/>
      <c r="AE1815" s="85"/>
      <c r="AF1815" s="85"/>
      <c r="AG1815" s="85"/>
      <c r="AH1815" s="85"/>
      <c r="AI1815" s="85"/>
      <c r="AJ1815" s="85"/>
    </row>
    <row r="1816" spans="1:36" ht="16.5" thickTop="1" thickBot="1">
      <c r="A1816" s="105">
        <f t="shared" si="524"/>
        <v>379</v>
      </c>
      <c r="B1816" s="189" t="s">
        <v>1834</v>
      </c>
      <c r="C1816" s="107">
        <v>1983</v>
      </c>
      <c r="D1816" s="107"/>
      <c r="E1816" s="114" t="s">
        <v>91</v>
      </c>
      <c r="F1816" s="107">
        <v>5</v>
      </c>
      <c r="G1816" s="107">
        <v>8</v>
      </c>
      <c r="H1816" s="111">
        <v>6376.6</v>
      </c>
      <c r="I1816" s="111">
        <v>5726.6</v>
      </c>
      <c r="J1816" s="111">
        <v>5726.6</v>
      </c>
      <c r="K1816" s="122">
        <v>322</v>
      </c>
      <c r="L1816" s="110">
        <f>SUM(M1816:P1816)</f>
        <v>28717145.632000003</v>
      </c>
      <c r="M1816" s="108"/>
      <c r="N1816" s="108"/>
      <c r="O1816" s="108"/>
      <c r="P1816" s="110">
        <f>'Форма 2'!C1816-M1816-N1816-O1816</f>
        <v>28717145.632000003</v>
      </c>
      <c r="Q1816" s="111">
        <f>L1816/I1816</f>
        <v>5014.6938204170019</v>
      </c>
      <c r="R1816" s="111">
        <f>Q1816</f>
        <v>5014.6938204170019</v>
      </c>
      <c r="S1816" s="112" t="s">
        <v>1280</v>
      </c>
      <c r="T1816" s="107" t="s">
        <v>92</v>
      </c>
      <c r="U1816" s="217"/>
      <c r="V1816" s="85"/>
      <c r="W1816" s="85"/>
      <c r="X1816" s="85"/>
      <c r="Y1816" s="85"/>
      <c r="Z1816" s="85"/>
      <c r="AA1816" s="85"/>
      <c r="AB1816" s="86"/>
      <c r="AC1816" s="86"/>
      <c r="AD1816" s="85">
        <v>1</v>
      </c>
      <c r="AE1816" s="85"/>
      <c r="AF1816" s="85"/>
      <c r="AG1816" s="85"/>
      <c r="AH1816" s="85"/>
      <c r="AI1816" s="85"/>
      <c r="AJ1816" s="85"/>
    </row>
    <row r="1817" spans="1:36" ht="16.5" thickTop="1" thickBot="1">
      <c r="A1817" s="105">
        <f t="shared" si="524"/>
        <v>380</v>
      </c>
      <c r="B1817" s="112" t="s">
        <v>5033</v>
      </c>
      <c r="C1817" s="107">
        <v>1984</v>
      </c>
      <c r="D1817" s="107"/>
      <c r="E1817" s="114" t="s">
        <v>91</v>
      </c>
      <c r="F1817" s="107">
        <v>5</v>
      </c>
      <c r="G1817" s="107">
        <v>6</v>
      </c>
      <c r="H1817" s="111">
        <v>5769.3</v>
      </c>
      <c r="I1817" s="111">
        <v>5274.6</v>
      </c>
      <c r="J1817" s="111">
        <v>4266.1000000000004</v>
      </c>
      <c r="K1817" s="122">
        <v>258</v>
      </c>
      <c r="L1817" s="110">
        <f>SUM(M1817:P1817)</f>
        <v>2626819.983</v>
      </c>
      <c r="M1817" s="108"/>
      <c r="N1817" s="108"/>
      <c r="O1817" s="108"/>
      <c r="P1817" s="110">
        <f>'Форма 2'!C1817-M1817-N1817-O1817</f>
        <v>2626819.983</v>
      </c>
      <c r="Q1817" s="111">
        <f>L1817/I1817</f>
        <v>498.01311625526102</v>
      </c>
      <c r="R1817" s="111">
        <f>Q1817</f>
        <v>498.01311625526102</v>
      </c>
      <c r="S1817" s="112" t="s">
        <v>1280</v>
      </c>
      <c r="T1817" s="107" t="s">
        <v>92</v>
      </c>
      <c r="U1817" s="219"/>
      <c r="V1817" s="153"/>
      <c r="W1817" s="153"/>
      <c r="X1817" s="153"/>
      <c r="Y1817" s="153"/>
      <c r="Z1817" s="153">
        <v>1</v>
      </c>
      <c r="AA1817" s="153"/>
      <c r="AB1817" s="86"/>
      <c r="AC1817" s="86"/>
      <c r="AD1817" s="153"/>
      <c r="AE1817" s="153"/>
      <c r="AF1817" s="153"/>
      <c r="AG1817" s="85"/>
      <c r="AH1817" s="153"/>
      <c r="AI1817" s="153"/>
      <c r="AJ1817" s="153"/>
    </row>
    <row r="1818" spans="1:36" ht="16.5" thickTop="1" thickBot="1">
      <c r="A1818" s="105">
        <f t="shared" si="524"/>
        <v>381</v>
      </c>
      <c r="B1818" s="112" t="s">
        <v>5032</v>
      </c>
      <c r="C1818" s="107">
        <v>1977</v>
      </c>
      <c r="D1818" s="107"/>
      <c r="E1818" s="114" t="s">
        <v>91</v>
      </c>
      <c r="F1818" s="107">
        <v>5</v>
      </c>
      <c r="G1818" s="107">
        <v>8</v>
      </c>
      <c r="H1818" s="111">
        <v>6192.3</v>
      </c>
      <c r="I1818" s="111">
        <v>5840.3</v>
      </c>
      <c r="J1818" s="111">
        <v>5840.3</v>
      </c>
      <c r="K1818" s="122">
        <v>335</v>
      </c>
      <c r="L1818" s="110">
        <f>SUM(M1818:P1818)</f>
        <v>27887146.896000005</v>
      </c>
      <c r="M1818" s="108"/>
      <c r="N1818" s="108"/>
      <c r="O1818" s="108"/>
      <c r="P1818" s="110">
        <f>'Форма 2'!C1818-M1818-N1818-O1818</f>
        <v>27887146.896000005</v>
      </c>
      <c r="Q1818" s="111">
        <f>L1818/I1818</f>
        <v>4774.9510977175842</v>
      </c>
      <c r="R1818" s="111">
        <f>Q1818</f>
        <v>4774.9510977175842</v>
      </c>
      <c r="S1818" s="112" t="s">
        <v>1280</v>
      </c>
      <c r="T1818" s="107" t="s">
        <v>92</v>
      </c>
      <c r="U1818" s="219"/>
      <c r="V1818" s="153"/>
      <c r="W1818" s="153"/>
      <c r="X1818" s="153"/>
      <c r="Y1818" s="153"/>
      <c r="Z1818" s="153"/>
      <c r="AA1818" s="153"/>
      <c r="AB1818" s="86"/>
      <c r="AC1818" s="86"/>
      <c r="AD1818" s="153">
        <v>1</v>
      </c>
      <c r="AE1818" s="153"/>
      <c r="AF1818" s="153"/>
      <c r="AG1818" s="85"/>
      <c r="AH1818" s="153"/>
      <c r="AI1818" s="153"/>
      <c r="AJ1818" s="153"/>
    </row>
    <row r="1819" spans="1:36" ht="17.25" thickTop="1" thickBot="1">
      <c r="A1819" s="221">
        <v>0</v>
      </c>
      <c r="B1819" s="13" t="s">
        <v>792</v>
      </c>
      <c r="C1819" s="5"/>
      <c r="D1819" s="5"/>
      <c r="E1819" s="5"/>
      <c r="F1819" s="5"/>
      <c r="G1819" s="5"/>
      <c r="H1819" s="17">
        <f t="shared" ref="H1819:P1819" si="533">SUM(H1820:H1830)</f>
        <v>30202.2</v>
      </c>
      <c r="I1819" s="17">
        <f t="shared" si="533"/>
        <v>22037.9</v>
      </c>
      <c r="J1819" s="17">
        <f t="shared" si="533"/>
        <v>20964.5</v>
      </c>
      <c r="K1819" s="15">
        <f t="shared" si="533"/>
        <v>965</v>
      </c>
      <c r="L1819" s="14">
        <f t="shared" si="533"/>
        <v>200364950.84599999</v>
      </c>
      <c r="M1819" s="14">
        <f t="shared" si="533"/>
        <v>0</v>
      </c>
      <c r="N1819" s="14">
        <f t="shared" si="533"/>
        <v>0</v>
      </c>
      <c r="O1819" s="14">
        <f t="shared" si="533"/>
        <v>0</v>
      </c>
      <c r="P1819" s="14">
        <f t="shared" si="533"/>
        <v>200364950.84599999</v>
      </c>
      <c r="Q1819" s="8" t="s">
        <v>76</v>
      </c>
      <c r="R1819" s="8" t="s">
        <v>76</v>
      </c>
      <c r="S1819" s="8" t="s">
        <v>76</v>
      </c>
      <c r="T1819" s="5" t="s">
        <v>76</v>
      </c>
      <c r="U1819" s="218" t="s">
        <v>76</v>
      </c>
      <c r="V1819" s="84" t="s">
        <v>76</v>
      </c>
      <c r="W1819" s="84" t="s">
        <v>76</v>
      </c>
      <c r="X1819" s="84" t="s">
        <v>76</v>
      </c>
      <c r="Y1819" s="84" t="s">
        <v>76</v>
      </c>
      <c r="Z1819" s="84" t="s">
        <v>76</v>
      </c>
      <c r="AA1819" s="84" t="s">
        <v>76</v>
      </c>
      <c r="AB1819" s="84" t="s">
        <v>76</v>
      </c>
      <c r="AC1819" s="84" t="s">
        <v>76</v>
      </c>
      <c r="AD1819" s="84" t="s">
        <v>76</v>
      </c>
      <c r="AE1819" s="84" t="s">
        <v>76</v>
      </c>
      <c r="AF1819" s="84" t="s">
        <v>76</v>
      </c>
      <c r="AG1819" s="84" t="s">
        <v>76</v>
      </c>
      <c r="AH1819" s="84" t="s">
        <v>76</v>
      </c>
      <c r="AI1819" s="84" t="s">
        <v>76</v>
      </c>
      <c r="AJ1819" s="84" t="s">
        <v>76</v>
      </c>
    </row>
    <row r="1820" spans="1:36" ht="16.5" thickTop="1" thickBot="1">
      <c r="A1820" s="105">
        <f t="shared" ref="A1820:A1872" si="534">A1819+1</f>
        <v>1</v>
      </c>
      <c r="B1820" s="190" t="s">
        <v>1835</v>
      </c>
      <c r="C1820" s="104">
        <v>1975</v>
      </c>
      <c r="D1820" s="105"/>
      <c r="E1820" s="106" t="s">
        <v>212</v>
      </c>
      <c r="F1820" s="107">
        <v>5</v>
      </c>
      <c r="G1820" s="105">
        <v>6</v>
      </c>
      <c r="H1820" s="111">
        <v>5896.3</v>
      </c>
      <c r="I1820" s="111">
        <v>3833</v>
      </c>
      <c r="J1820" s="111">
        <v>3742.1</v>
      </c>
      <c r="K1820" s="109">
        <v>202</v>
      </c>
      <c r="L1820" s="110">
        <f t="shared" ref="L1820:L1830" si="535">SUM(M1820:P1820)</f>
        <v>60153993.637000002</v>
      </c>
      <c r="M1820" s="108"/>
      <c r="N1820" s="108"/>
      <c r="O1820" s="108"/>
      <c r="P1820" s="110">
        <f>'Форма 2'!C1820-M1820-N1820-O1820</f>
        <v>60153993.637000002</v>
      </c>
      <c r="Q1820" s="111">
        <f t="shared" ref="Q1820:Q1827" si="536">L1820/I1820</f>
        <v>15693.710836681452</v>
      </c>
      <c r="R1820" s="111">
        <f t="shared" ref="R1820:R1827" si="537">Q1820</f>
        <v>15693.710836681452</v>
      </c>
      <c r="S1820" s="112" t="s">
        <v>1280</v>
      </c>
      <c r="T1820" s="107" t="s">
        <v>82</v>
      </c>
      <c r="U1820" s="217"/>
      <c r="V1820" s="85"/>
      <c r="W1820" s="85"/>
      <c r="X1820" s="85"/>
      <c r="Y1820" s="85"/>
      <c r="Z1820" s="85"/>
      <c r="AA1820" s="85"/>
      <c r="AB1820" s="86"/>
      <c r="AC1820" s="86"/>
      <c r="AD1820" s="85">
        <v>1</v>
      </c>
      <c r="AE1820" s="85">
        <v>1</v>
      </c>
      <c r="AF1820" s="85">
        <v>1</v>
      </c>
      <c r="AG1820" s="85"/>
      <c r="AH1820" s="85"/>
      <c r="AI1820" s="85"/>
      <c r="AJ1820" s="85"/>
    </row>
    <row r="1821" spans="1:36" ht="16.5" thickTop="1" thickBot="1">
      <c r="A1821" s="105">
        <f t="shared" si="534"/>
        <v>2</v>
      </c>
      <c r="B1821" s="190" t="s">
        <v>1836</v>
      </c>
      <c r="C1821" s="104">
        <v>1958</v>
      </c>
      <c r="D1821" s="105"/>
      <c r="E1821" s="106" t="s">
        <v>80</v>
      </c>
      <c r="F1821" s="107">
        <v>2</v>
      </c>
      <c r="G1821" s="105">
        <v>2</v>
      </c>
      <c r="H1821" s="111">
        <v>510</v>
      </c>
      <c r="I1821" s="111">
        <v>448.4</v>
      </c>
      <c r="J1821" s="111">
        <v>380.4</v>
      </c>
      <c r="K1821" s="109">
        <v>18</v>
      </c>
      <c r="L1821" s="110">
        <f t="shared" si="535"/>
        <v>6898611.9000000004</v>
      </c>
      <c r="M1821" s="108"/>
      <c r="N1821" s="108"/>
      <c r="O1821" s="108"/>
      <c r="P1821" s="110">
        <f>'Форма 2'!C1821-M1821-N1821-O1821</f>
        <v>6898611.9000000004</v>
      </c>
      <c r="Q1821" s="111">
        <f t="shared" si="536"/>
        <v>15384.95071364853</v>
      </c>
      <c r="R1821" s="111">
        <f t="shared" si="537"/>
        <v>15384.95071364853</v>
      </c>
      <c r="S1821" s="112" t="s">
        <v>1280</v>
      </c>
      <c r="T1821" s="107" t="s">
        <v>82</v>
      </c>
      <c r="U1821" s="217"/>
      <c r="V1821" s="85"/>
      <c r="W1821" s="85"/>
      <c r="X1821" s="85"/>
      <c r="Y1821" s="85"/>
      <c r="Z1821" s="85"/>
      <c r="AA1821" s="85"/>
      <c r="AB1821" s="86"/>
      <c r="AC1821" s="86"/>
      <c r="AD1821" s="85">
        <v>1</v>
      </c>
      <c r="AE1821" s="85"/>
      <c r="AF1821" s="85">
        <v>1</v>
      </c>
      <c r="AG1821" s="85"/>
      <c r="AH1821" s="85">
        <v>1</v>
      </c>
      <c r="AI1821" s="85"/>
      <c r="AJ1821" s="85"/>
    </row>
    <row r="1822" spans="1:36" ht="16.5" thickTop="1" thickBot="1">
      <c r="A1822" s="105">
        <f t="shared" si="534"/>
        <v>3</v>
      </c>
      <c r="B1822" s="114" t="s">
        <v>1837</v>
      </c>
      <c r="C1822" s="113">
        <v>1967</v>
      </c>
      <c r="D1822" s="107"/>
      <c r="E1822" s="114" t="s">
        <v>80</v>
      </c>
      <c r="F1822" s="107">
        <v>4</v>
      </c>
      <c r="G1822" s="107">
        <v>3</v>
      </c>
      <c r="H1822" s="111">
        <v>3789.1</v>
      </c>
      <c r="I1822" s="111">
        <v>2586.3000000000002</v>
      </c>
      <c r="J1822" s="111">
        <v>2586.3000000000002</v>
      </c>
      <c r="K1822" s="125">
        <v>58</v>
      </c>
      <c r="L1822" s="110">
        <f t="shared" si="535"/>
        <v>35564037.908</v>
      </c>
      <c r="M1822" s="108"/>
      <c r="N1822" s="108"/>
      <c r="O1822" s="108"/>
      <c r="P1822" s="110">
        <f>'Форма 2'!C1822-M1822-N1822-O1822</f>
        <v>35564037.908</v>
      </c>
      <c r="Q1822" s="111">
        <f t="shared" si="536"/>
        <v>13750.932957506862</v>
      </c>
      <c r="R1822" s="111">
        <f t="shared" si="537"/>
        <v>13750.932957506862</v>
      </c>
      <c r="S1822" s="112" t="s">
        <v>1280</v>
      </c>
      <c r="T1822" s="107" t="s">
        <v>82</v>
      </c>
      <c r="U1822" s="217"/>
      <c r="V1822" s="85"/>
      <c r="W1822" s="85"/>
      <c r="X1822" s="85"/>
      <c r="Y1822" s="85"/>
      <c r="Z1822" s="85"/>
      <c r="AA1822" s="85"/>
      <c r="AB1822" s="86"/>
      <c r="AC1822" s="86"/>
      <c r="AD1822" s="85">
        <v>1</v>
      </c>
      <c r="AE1822" s="85">
        <v>1</v>
      </c>
      <c r="AF1822" s="85"/>
      <c r="AG1822" s="85"/>
      <c r="AH1822" s="85"/>
      <c r="AI1822" s="85"/>
      <c r="AJ1822" s="85"/>
    </row>
    <row r="1823" spans="1:36" ht="16.5" thickTop="1" thickBot="1">
      <c r="A1823" s="105">
        <f t="shared" si="534"/>
        <v>4</v>
      </c>
      <c r="B1823" s="114" t="s">
        <v>1838</v>
      </c>
      <c r="C1823" s="113">
        <v>1962</v>
      </c>
      <c r="D1823" s="107"/>
      <c r="E1823" s="114" t="s">
        <v>80</v>
      </c>
      <c r="F1823" s="107">
        <v>3</v>
      </c>
      <c r="G1823" s="107">
        <v>3</v>
      </c>
      <c r="H1823" s="111">
        <v>1754.5</v>
      </c>
      <c r="I1823" s="111">
        <v>938.3</v>
      </c>
      <c r="J1823" s="111">
        <v>896.9</v>
      </c>
      <c r="K1823" s="125">
        <v>57</v>
      </c>
      <c r="L1823" s="110">
        <f t="shared" si="535"/>
        <v>5817816.7299999995</v>
      </c>
      <c r="M1823" s="108"/>
      <c r="N1823" s="108"/>
      <c r="O1823" s="108"/>
      <c r="P1823" s="110">
        <f>'Форма 2'!C1823-M1823-N1823-O1823</f>
        <v>5817816.7299999995</v>
      </c>
      <c r="Q1823" s="111">
        <f t="shared" si="536"/>
        <v>6200.3801875732706</v>
      </c>
      <c r="R1823" s="111">
        <f t="shared" si="537"/>
        <v>6200.3801875732706</v>
      </c>
      <c r="S1823" s="112" t="s">
        <v>1280</v>
      </c>
      <c r="T1823" s="107" t="s">
        <v>82</v>
      </c>
      <c r="U1823" s="217"/>
      <c r="V1823" s="85"/>
      <c r="W1823" s="85"/>
      <c r="X1823" s="85"/>
      <c r="Y1823" s="85"/>
      <c r="Z1823" s="85">
        <v>1</v>
      </c>
      <c r="AA1823" s="85"/>
      <c r="AB1823" s="86"/>
      <c r="AC1823" s="86"/>
      <c r="AD1823" s="85"/>
      <c r="AE1823" s="85"/>
      <c r="AF1823" s="85"/>
      <c r="AG1823" s="85"/>
      <c r="AH1823" s="85">
        <v>1</v>
      </c>
      <c r="AI1823" s="85"/>
      <c r="AJ1823" s="85"/>
    </row>
    <row r="1824" spans="1:36" ht="16.5" thickTop="1" thickBot="1">
      <c r="A1824" s="105">
        <f t="shared" si="534"/>
        <v>5</v>
      </c>
      <c r="B1824" s="114" t="s">
        <v>1839</v>
      </c>
      <c r="C1824" s="113">
        <v>1963</v>
      </c>
      <c r="D1824" s="107"/>
      <c r="E1824" s="114" t="s">
        <v>80</v>
      </c>
      <c r="F1824" s="107">
        <v>4</v>
      </c>
      <c r="G1824" s="107">
        <v>3</v>
      </c>
      <c r="H1824" s="111">
        <v>2720.8</v>
      </c>
      <c r="I1824" s="111">
        <v>2016</v>
      </c>
      <c r="J1824" s="111">
        <v>1799.7</v>
      </c>
      <c r="K1824" s="125">
        <v>102</v>
      </c>
      <c r="L1824" s="110">
        <f t="shared" si="535"/>
        <v>19230233.488000002</v>
      </c>
      <c r="M1824" s="108"/>
      <c r="N1824" s="108"/>
      <c r="O1824" s="108"/>
      <c r="P1824" s="110">
        <f>'Форма 2'!C1824-M1824-N1824-O1824</f>
        <v>19230233.488000002</v>
      </c>
      <c r="Q1824" s="111">
        <f t="shared" si="536"/>
        <v>9538.806293650794</v>
      </c>
      <c r="R1824" s="111">
        <f t="shared" si="537"/>
        <v>9538.806293650794</v>
      </c>
      <c r="S1824" s="112" t="s">
        <v>1280</v>
      </c>
      <c r="T1824" s="107" t="s">
        <v>82</v>
      </c>
      <c r="U1824" s="217"/>
      <c r="V1824" s="85"/>
      <c r="W1824" s="85"/>
      <c r="X1824" s="85"/>
      <c r="Y1824" s="85"/>
      <c r="Z1824" s="85"/>
      <c r="AA1824" s="85"/>
      <c r="AB1824" s="86"/>
      <c r="AC1824" s="86"/>
      <c r="AD1824" s="85"/>
      <c r="AE1824" s="85">
        <v>2</v>
      </c>
      <c r="AF1824" s="85"/>
      <c r="AG1824" s="85"/>
      <c r="AH1824" s="85"/>
      <c r="AI1824" s="85"/>
      <c r="AJ1824" s="85"/>
    </row>
    <row r="1825" spans="1:36" ht="16.5" thickTop="1" thickBot="1">
      <c r="A1825" s="105">
        <f t="shared" si="534"/>
        <v>6</v>
      </c>
      <c r="B1825" s="114" t="s">
        <v>1840</v>
      </c>
      <c r="C1825" s="113">
        <v>1963</v>
      </c>
      <c r="D1825" s="107"/>
      <c r="E1825" s="114" t="s">
        <v>80</v>
      </c>
      <c r="F1825" s="107">
        <v>2</v>
      </c>
      <c r="G1825" s="107">
        <v>2</v>
      </c>
      <c r="H1825" s="111">
        <v>717.4</v>
      </c>
      <c r="I1825" s="111">
        <v>632.29999999999995</v>
      </c>
      <c r="J1825" s="111">
        <v>632.29999999999995</v>
      </c>
      <c r="K1825" s="125">
        <v>22</v>
      </c>
      <c r="L1825" s="110">
        <f t="shared" si="535"/>
        <v>6488739.5200000005</v>
      </c>
      <c r="M1825" s="108"/>
      <c r="N1825" s="108"/>
      <c r="O1825" s="108"/>
      <c r="P1825" s="110">
        <f>'Форма 2'!C1825-M1825-N1825-O1825</f>
        <v>6488739.5200000005</v>
      </c>
      <c r="Q1825" s="111">
        <f t="shared" si="536"/>
        <v>10262.121651114978</v>
      </c>
      <c r="R1825" s="111">
        <f t="shared" si="537"/>
        <v>10262.121651114978</v>
      </c>
      <c r="S1825" s="112" t="s">
        <v>1280</v>
      </c>
      <c r="T1825" s="107" t="s">
        <v>82</v>
      </c>
      <c r="U1825" s="217"/>
      <c r="V1825" s="85">
        <v>1</v>
      </c>
      <c r="W1825" s="85"/>
      <c r="X1825" s="85"/>
      <c r="Y1825" s="85"/>
      <c r="Z1825" s="85">
        <v>1</v>
      </c>
      <c r="AA1825" s="85"/>
      <c r="AB1825" s="86"/>
      <c r="AC1825" s="86"/>
      <c r="AD1825" s="85"/>
      <c r="AE1825" s="85"/>
      <c r="AF1825" s="85"/>
      <c r="AG1825" s="85"/>
      <c r="AH1825" s="85"/>
      <c r="AI1825" s="85"/>
      <c r="AJ1825" s="85"/>
    </row>
    <row r="1826" spans="1:36" ht="16.5" thickTop="1" thickBot="1">
      <c r="A1826" s="105">
        <f t="shared" si="534"/>
        <v>7</v>
      </c>
      <c r="B1826" s="114" t="s">
        <v>1841</v>
      </c>
      <c r="C1826" s="113">
        <v>1962</v>
      </c>
      <c r="D1826" s="107"/>
      <c r="E1826" s="114" t="s">
        <v>80</v>
      </c>
      <c r="F1826" s="107">
        <v>2</v>
      </c>
      <c r="G1826" s="107">
        <v>2</v>
      </c>
      <c r="H1826" s="111">
        <v>1008.6</v>
      </c>
      <c r="I1826" s="111">
        <v>620.4</v>
      </c>
      <c r="J1826" s="111">
        <v>579.5</v>
      </c>
      <c r="K1826" s="125">
        <v>35</v>
      </c>
      <c r="L1826" s="110">
        <f t="shared" si="535"/>
        <v>1031283.4140000001</v>
      </c>
      <c r="M1826" s="108"/>
      <c r="N1826" s="108"/>
      <c r="O1826" s="108"/>
      <c r="P1826" s="110">
        <f>'Форма 2'!C1826-M1826-N1826-O1826</f>
        <v>1031283.4140000001</v>
      </c>
      <c r="Q1826" s="111">
        <f t="shared" si="536"/>
        <v>1662.2879013539655</v>
      </c>
      <c r="R1826" s="111">
        <f t="shared" si="537"/>
        <v>1662.2879013539655</v>
      </c>
      <c r="S1826" s="112" t="s">
        <v>1280</v>
      </c>
      <c r="T1826" s="107" t="s">
        <v>82</v>
      </c>
      <c r="U1826" s="217"/>
      <c r="V1826" s="85"/>
      <c r="W1826" s="85"/>
      <c r="X1826" s="85">
        <v>1</v>
      </c>
      <c r="Y1826" s="85"/>
      <c r="Z1826" s="85">
        <v>1</v>
      </c>
      <c r="AA1826" s="85"/>
      <c r="AB1826" s="86"/>
      <c r="AC1826" s="86"/>
      <c r="AD1826" s="85"/>
      <c r="AE1826" s="85"/>
      <c r="AF1826" s="85"/>
      <c r="AG1826" s="85"/>
      <c r="AH1826" s="85"/>
      <c r="AI1826" s="85"/>
      <c r="AJ1826" s="85"/>
    </row>
    <row r="1827" spans="1:36" ht="16.5" thickTop="1" thickBot="1">
      <c r="A1827" s="105">
        <f t="shared" si="534"/>
        <v>8</v>
      </c>
      <c r="B1827" s="114" t="s">
        <v>1842</v>
      </c>
      <c r="C1827" s="113">
        <v>1962</v>
      </c>
      <c r="D1827" s="107"/>
      <c r="E1827" s="114" t="s">
        <v>80</v>
      </c>
      <c r="F1827" s="107">
        <v>2</v>
      </c>
      <c r="G1827" s="107">
        <v>2</v>
      </c>
      <c r="H1827" s="111">
        <v>1012.8</v>
      </c>
      <c r="I1827" s="111">
        <v>635.6</v>
      </c>
      <c r="J1827" s="111">
        <v>635.6</v>
      </c>
      <c r="K1827" s="125">
        <v>29</v>
      </c>
      <c r="L1827" s="110">
        <f t="shared" si="535"/>
        <v>1035577.8719999999</v>
      </c>
      <c r="M1827" s="108"/>
      <c r="N1827" s="108"/>
      <c r="O1827" s="108"/>
      <c r="P1827" s="110">
        <f>'Форма 2'!C1827-M1827-N1827-O1827</f>
        <v>1035577.8719999999</v>
      </c>
      <c r="Q1827" s="111">
        <f t="shared" si="536"/>
        <v>1629.2918061674006</v>
      </c>
      <c r="R1827" s="111">
        <f t="shared" si="537"/>
        <v>1629.2918061674006</v>
      </c>
      <c r="S1827" s="112" t="s">
        <v>1280</v>
      </c>
      <c r="T1827" s="107" t="s">
        <v>82</v>
      </c>
      <c r="U1827" s="217"/>
      <c r="V1827" s="85"/>
      <c r="W1827" s="85"/>
      <c r="X1827" s="85">
        <v>1</v>
      </c>
      <c r="Y1827" s="85"/>
      <c r="Z1827" s="85">
        <v>1</v>
      </c>
      <c r="AA1827" s="85"/>
      <c r="AB1827" s="86"/>
      <c r="AC1827" s="86"/>
      <c r="AD1827" s="85"/>
      <c r="AE1827" s="85"/>
      <c r="AF1827" s="85"/>
      <c r="AG1827" s="85"/>
      <c r="AH1827" s="85"/>
      <c r="AI1827" s="85"/>
      <c r="AJ1827" s="85"/>
    </row>
    <row r="1828" spans="1:36" ht="16.5" thickTop="1" thickBot="1">
      <c r="A1828" s="105">
        <f t="shared" si="534"/>
        <v>9</v>
      </c>
      <c r="B1828" s="114" t="s">
        <v>5085</v>
      </c>
      <c r="C1828" s="107">
        <v>1996</v>
      </c>
      <c r="D1828" s="107"/>
      <c r="E1828" s="114" t="s">
        <v>192</v>
      </c>
      <c r="F1828" s="107">
        <v>6</v>
      </c>
      <c r="G1828" s="107">
        <v>9</v>
      </c>
      <c r="H1828" s="111">
        <v>8418.7999999999993</v>
      </c>
      <c r="I1828" s="111">
        <v>6454.3</v>
      </c>
      <c r="J1828" s="111">
        <v>5886.9</v>
      </c>
      <c r="K1828" s="241">
        <v>323</v>
      </c>
      <c r="L1828" s="110">
        <f t="shared" ref="L1828" si="538">SUM(M1828:P1828)</f>
        <v>59502899.767999992</v>
      </c>
      <c r="M1828" s="108"/>
      <c r="N1828" s="108"/>
      <c r="O1828" s="108"/>
      <c r="P1828" s="110">
        <f>'Форма 2'!C1828-M1828-N1828-O1828</f>
        <v>59502899.767999992</v>
      </c>
      <c r="Q1828" s="111">
        <f t="shared" ref="Q1828" si="539">L1828/I1828</f>
        <v>9219.1097048479296</v>
      </c>
      <c r="R1828" s="111">
        <f t="shared" ref="R1828" si="540">Q1828</f>
        <v>9219.1097048479296</v>
      </c>
      <c r="S1828" s="112" t="s">
        <v>1280</v>
      </c>
      <c r="T1828" s="107" t="s">
        <v>92</v>
      </c>
      <c r="U1828" s="219"/>
      <c r="V1828" s="153"/>
      <c r="W1828" s="153"/>
      <c r="X1828" s="153"/>
      <c r="Y1828" s="153"/>
      <c r="Z1828" s="153"/>
      <c r="AA1828" s="153"/>
      <c r="AB1828" s="86"/>
      <c r="AC1828" s="86"/>
      <c r="AD1828" s="153"/>
      <c r="AE1828" s="153">
        <v>2</v>
      </c>
      <c r="AF1828" s="153"/>
      <c r="AG1828" s="85"/>
      <c r="AH1828" s="153"/>
      <c r="AI1828" s="153"/>
      <c r="AJ1828" s="153"/>
    </row>
    <row r="1829" spans="1:36" ht="16.5" thickTop="1" thickBot="1">
      <c r="A1829" s="105">
        <f t="shared" si="534"/>
        <v>10</v>
      </c>
      <c r="B1829" s="114" t="s">
        <v>1843</v>
      </c>
      <c r="C1829" s="113">
        <v>1962</v>
      </c>
      <c r="D1829" s="107">
        <v>2010</v>
      </c>
      <c r="E1829" s="114" t="s">
        <v>80</v>
      </c>
      <c r="F1829" s="107">
        <v>5</v>
      </c>
      <c r="G1829" s="107">
        <v>4</v>
      </c>
      <c r="H1829" s="111">
        <v>3177.9</v>
      </c>
      <c r="I1829" s="111">
        <v>2793.4</v>
      </c>
      <c r="J1829" s="111">
        <v>2793.4</v>
      </c>
      <c r="K1829" s="125">
        <v>100</v>
      </c>
      <c r="L1829" s="110">
        <f t="shared" si="535"/>
        <v>1446929.649</v>
      </c>
      <c r="M1829" s="108"/>
      <c r="N1829" s="108"/>
      <c r="O1829" s="108"/>
      <c r="P1829" s="110">
        <f>'Форма 2'!C1829-M1829-N1829-O1829</f>
        <v>1446929.649</v>
      </c>
      <c r="Q1829" s="111">
        <f>L1829/I1829</f>
        <v>517.98154542851</v>
      </c>
      <c r="R1829" s="111">
        <f>Q1829</f>
        <v>517.98154542851</v>
      </c>
      <c r="S1829" s="112" t="s">
        <v>1280</v>
      </c>
      <c r="T1829" s="107" t="s">
        <v>92</v>
      </c>
      <c r="U1829" s="217"/>
      <c r="V1829" s="85"/>
      <c r="W1829" s="85"/>
      <c r="X1829" s="85"/>
      <c r="Y1829" s="85"/>
      <c r="Z1829" s="85">
        <v>1</v>
      </c>
      <c r="AA1829" s="85"/>
      <c r="AB1829" s="86"/>
      <c r="AC1829" s="86"/>
      <c r="AD1829" s="85"/>
      <c r="AE1829" s="85"/>
      <c r="AF1829" s="85"/>
      <c r="AG1829" s="85"/>
      <c r="AH1829" s="85"/>
      <c r="AI1829" s="85"/>
      <c r="AJ1829" s="85"/>
    </row>
    <row r="1830" spans="1:36" ht="16.5" thickTop="1" thickBot="1">
      <c r="A1830" s="105">
        <f t="shared" si="534"/>
        <v>11</v>
      </c>
      <c r="B1830" s="112" t="s">
        <v>1844</v>
      </c>
      <c r="C1830" s="107">
        <v>1955</v>
      </c>
      <c r="D1830" s="107"/>
      <c r="E1830" s="114" t="s">
        <v>950</v>
      </c>
      <c r="F1830" s="107">
        <v>3</v>
      </c>
      <c r="G1830" s="107">
        <v>3</v>
      </c>
      <c r="H1830" s="111">
        <v>1196</v>
      </c>
      <c r="I1830" s="111">
        <v>1079.9000000000001</v>
      </c>
      <c r="J1830" s="111">
        <v>1031.4000000000001</v>
      </c>
      <c r="K1830" s="122">
        <v>19</v>
      </c>
      <c r="L1830" s="110">
        <f t="shared" si="535"/>
        <v>3194826.9600000004</v>
      </c>
      <c r="M1830" s="108"/>
      <c r="N1830" s="108"/>
      <c r="O1830" s="108"/>
      <c r="P1830" s="110">
        <f>'Форма 2'!C1830-M1830-N1830-O1830</f>
        <v>3194826.9600000004</v>
      </c>
      <c r="Q1830" s="111">
        <f>L1830/I1830</f>
        <v>2958.4470413927215</v>
      </c>
      <c r="R1830" s="111">
        <f>Q1830</f>
        <v>2958.4470413927215</v>
      </c>
      <c r="S1830" s="112" t="s">
        <v>1280</v>
      </c>
      <c r="T1830" s="107" t="s">
        <v>82</v>
      </c>
      <c r="U1830" s="217"/>
      <c r="V1830" s="85"/>
      <c r="W1830" s="85"/>
      <c r="X1830" s="85"/>
      <c r="Y1830" s="85"/>
      <c r="Z1830" s="85"/>
      <c r="AA1830" s="85"/>
      <c r="AB1830" s="86"/>
      <c r="AC1830" s="86"/>
      <c r="AD1830" s="85"/>
      <c r="AE1830" s="85"/>
      <c r="AF1830" s="85"/>
      <c r="AG1830" s="85"/>
      <c r="AH1830" s="85">
        <v>1</v>
      </c>
      <c r="AI1830" s="85"/>
      <c r="AJ1830" s="85"/>
    </row>
    <row r="1831" spans="1:36" ht="17.25" thickTop="1" thickBot="1">
      <c r="A1831" s="221">
        <v>0</v>
      </c>
      <c r="B1831" s="13" t="s">
        <v>807</v>
      </c>
      <c r="C1831" s="5"/>
      <c r="D1831" s="5"/>
      <c r="E1831" s="5"/>
      <c r="F1831" s="5"/>
      <c r="G1831" s="5"/>
      <c r="H1831" s="17">
        <f t="shared" ref="H1831:P1831" si="541">SUM(H1833:H1900)</f>
        <v>268634.7</v>
      </c>
      <c r="I1831" s="17">
        <f t="shared" si="541"/>
        <v>222356.72999999995</v>
      </c>
      <c r="J1831" s="17">
        <f t="shared" si="541"/>
        <v>216505.72999999998</v>
      </c>
      <c r="K1831" s="18">
        <f t="shared" si="541"/>
        <v>10319</v>
      </c>
      <c r="L1831" s="17">
        <f t="shared" si="541"/>
        <v>974137092.68400025</v>
      </c>
      <c r="M1831" s="17">
        <f t="shared" si="541"/>
        <v>0</v>
      </c>
      <c r="N1831" s="17">
        <f t="shared" si="541"/>
        <v>0</v>
      </c>
      <c r="O1831" s="17">
        <f t="shared" si="541"/>
        <v>0</v>
      </c>
      <c r="P1831" s="17">
        <f t="shared" si="541"/>
        <v>974137092.68400025</v>
      </c>
      <c r="Q1831" s="8" t="s">
        <v>76</v>
      </c>
      <c r="R1831" s="8" t="s">
        <v>76</v>
      </c>
      <c r="S1831" s="8" t="s">
        <v>76</v>
      </c>
      <c r="T1831" s="5" t="s">
        <v>76</v>
      </c>
      <c r="U1831" s="218" t="s">
        <v>76</v>
      </c>
      <c r="V1831" s="84" t="s">
        <v>76</v>
      </c>
      <c r="W1831" s="84" t="s">
        <v>76</v>
      </c>
      <c r="X1831" s="84" t="s">
        <v>76</v>
      </c>
      <c r="Y1831" s="84" t="s">
        <v>76</v>
      </c>
      <c r="Z1831" s="84" t="s">
        <v>76</v>
      </c>
      <c r="AA1831" s="84" t="s">
        <v>76</v>
      </c>
      <c r="AB1831" s="84" t="s">
        <v>76</v>
      </c>
      <c r="AC1831" s="84" t="s">
        <v>76</v>
      </c>
      <c r="AD1831" s="84" t="s">
        <v>76</v>
      </c>
      <c r="AE1831" s="84" t="s">
        <v>76</v>
      </c>
      <c r="AF1831" s="84" t="s">
        <v>76</v>
      </c>
      <c r="AG1831" s="84" t="s">
        <v>76</v>
      </c>
      <c r="AH1831" s="84" t="s">
        <v>76</v>
      </c>
      <c r="AI1831" s="84" t="s">
        <v>76</v>
      </c>
      <c r="AJ1831" s="84" t="s">
        <v>76</v>
      </c>
    </row>
    <row r="1832" spans="1:36" ht="16.5" thickTop="1" thickBot="1">
      <c r="A1832" s="105">
        <f t="shared" ref="A1832:A1833" si="542">A1831+1</f>
        <v>1</v>
      </c>
      <c r="B1832" s="190" t="s">
        <v>815</v>
      </c>
      <c r="C1832" s="104">
        <v>1993</v>
      </c>
      <c r="D1832" s="105"/>
      <c r="E1832" s="106" t="s">
        <v>812</v>
      </c>
      <c r="F1832" s="107">
        <v>6</v>
      </c>
      <c r="G1832" s="105">
        <v>8</v>
      </c>
      <c r="H1832" s="111">
        <v>7494</v>
      </c>
      <c r="I1832" s="111">
        <v>6726.4</v>
      </c>
      <c r="J1832" s="111">
        <v>6726.4</v>
      </c>
      <c r="K1832" s="109">
        <v>345</v>
      </c>
      <c r="L1832" s="110">
        <f>SUM(M1832:P1832)</f>
        <v>33749378.880000003</v>
      </c>
      <c r="M1832" s="108"/>
      <c r="N1832" s="108"/>
      <c r="O1832" s="108"/>
      <c r="P1832" s="110">
        <f>'Форма 2'!C1832-M1832-N1832-O1832</f>
        <v>33749378.880000003</v>
      </c>
      <c r="Q1832" s="111">
        <f>L1832/I1832</f>
        <v>5017.4504757373934</v>
      </c>
      <c r="R1832" s="111">
        <f>Q1832</f>
        <v>5017.4504757373934</v>
      </c>
      <c r="S1832" s="112" t="s">
        <v>1280</v>
      </c>
      <c r="T1832" s="107" t="s">
        <v>92</v>
      </c>
      <c r="U1832" s="217"/>
      <c r="V1832" s="85"/>
      <c r="W1832" s="85"/>
      <c r="X1832" s="85"/>
      <c r="Y1832" s="85"/>
      <c r="Z1832" s="85"/>
      <c r="AA1832" s="85"/>
      <c r="AB1832" s="86"/>
      <c r="AC1832" s="86"/>
      <c r="AD1832" s="85">
        <v>1</v>
      </c>
      <c r="AE1832" s="85"/>
      <c r="AF1832" s="85"/>
      <c r="AG1832" s="85"/>
      <c r="AH1832" s="85"/>
      <c r="AI1832" s="85"/>
      <c r="AJ1832" s="85"/>
    </row>
    <row r="1833" spans="1:36" ht="16.5" thickTop="1" thickBot="1">
      <c r="A1833" s="105">
        <f t="shared" si="542"/>
        <v>2</v>
      </c>
      <c r="B1833" s="114" t="s">
        <v>1845</v>
      </c>
      <c r="C1833" s="107">
        <v>1975</v>
      </c>
      <c r="D1833" s="114"/>
      <c r="E1833" s="114" t="s">
        <v>872</v>
      </c>
      <c r="F1833" s="107">
        <v>5</v>
      </c>
      <c r="G1833" s="107">
        <v>8</v>
      </c>
      <c r="H1833" s="111">
        <v>6066.9</v>
      </c>
      <c r="I1833" s="111">
        <v>5962.8</v>
      </c>
      <c r="J1833" s="111">
        <v>5915.3</v>
      </c>
      <c r="K1833" s="125">
        <v>314</v>
      </c>
      <c r="L1833" s="110">
        <f>SUM(M1833:P1833)</f>
        <v>6502503.419999999</v>
      </c>
      <c r="M1833" s="108"/>
      <c r="N1833" s="108"/>
      <c r="O1833" s="108"/>
      <c r="P1833" s="110">
        <f>'Форма 2'!C1833-M1833-N1833-O1833</f>
        <v>6502503.419999999</v>
      </c>
      <c r="Q1833" s="111">
        <f>L1833/I1833</f>
        <v>1090.5117428053932</v>
      </c>
      <c r="R1833" s="111">
        <f>Q1833</f>
        <v>1090.5117428053932</v>
      </c>
      <c r="S1833" s="112" t="s">
        <v>1280</v>
      </c>
      <c r="T1833" s="107" t="s">
        <v>92</v>
      </c>
      <c r="U1833" s="217"/>
      <c r="V1833" s="85"/>
      <c r="W1833" s="85"/>
      <c r="X1833" s="85"/>
      <c r="Y1833" s="85"/>
      <c r="Z1833" s="85"/>
      <c r="AA1833" s="85">
        <v>1</v>
      </c>
      <c r="AB1833" s="86"/>
      <c r="AC1833" s="86"/>
      <c r="AD1833" s="85"/>
      <c r="AE1833" s="85"/>
      <c r="AF1833" s="85"/>
      <c r="AG1833" s="85"/>
      <c r="AH1833" s="85"/>
      <c r="AI1833" s="85"/>
      <c r="AJ1833" s="85"/>
    </row>
    <row r="1834" spans="1:36" ht="16.5" thickTop="1" thickBot="1">
      <c r="A1834" s="105">
        <f>A1833+1</f>
        <v>3</v>
      </c>
      <c r="B1834" s="191" t="s">
        <v>5051</v>
      </c>
      <c r="C1834" s="107">
        <v>1977</v>
      </c>
      <c r="D1834" s="107"/>
      <c r="E1834" s="114" t="s">
        <v>5052</v>
      </c>
      <c r="F1834" s="107">
        <v>5</v>
      </c>
      <c r="G1834" s="107">
        <v>4</v>
      </c>
      <c r="H1834" s="111">
        <v>4025.3</v>
      </c>
      <c r="I1834" s="111">
        <v>2751.4</v>
      </c>
      <c r="J1834" s="111"/>
      <c r="K1834" s="122">
        <v>124</v>
      </c>
      <c r="L1834" s="110">
        <f>SUM(M1834:P1834)</f>
        <v>19652963.708000001</v>
      </c>
      <c r="M1834" s="108"/>
      <c r="N1834" s="108"/>
      <c r="O1834" s="108"/>
      <c r="P1834" s="110">
        <f>'Форма 2'!C1834-M1834-N1834-O1834</f>
        <v>19652963.708000001</v>
      </c>
      <c r="Q1834" s="111">
        <f>L1834/I1834</f>
        <v>7142.8958741004581</v>
      </c>
      <c r="R1834" s="111">
        <f>Q1834</f>
        <v>7142.8958741004581</v>
      </c>
      <c r="S1834" s="112" t="s">
        <v>1280</v>
      </c>
      <c r="T1834" s="107" t="s">
        <v>92</v>
      </c>
      <c r="U1834" s="220"/>
      <c r="V1834" s="159"/>
      <c r="W1834" s="159"/>
      <c r="X1834" s="159"/>
      <c r="Y1834" s="159"/>
      <c r="Z1834" s="159"/>
      <c r="AA1834" s="159"/>
      <c r="AB1834" s="84"/>
      <c r="AC1834" s="84"/>
      <c r="AD1834" s="160"/>
      <c r="AE1834" s="161">
        <v>1</v>
      </c>
      <c r="AF1834" s="160"/>
      <c r="AG1834" s="84"/>
      <c r="AH1834" s="160"/>
      <c r="AI1834" s="160"/>
      <c r="AJ1834" s="160"/>
    </row>
    <row r="1835" spans="1:36" ht="16.5" thickTop="1" thickBot="1">
      <c r="A1835" s="105">
        <f>A1834+1</f>
        <v>4</v>
      </c>
      <c r="B1835" s="114" t="s">
        <v>5070</v>
      </c>
      <c r="C1835" s="107">
        <v>1973</v>
      </c>
      <c r="D1835" s="107"/>
      <c r="E1835" s="114"/>
      <c r="F1835" s="107">
        <v>5</v>
      </c>
      <c r="G1835" s="107">
        <v>2</v>
      </c>
      <c r="H1835" s="111">
        <v>3052.1</v>
      </c>
      <c r="I1835" s="111">
        <v>3052.1</v>
      </c>
      <c r="J1835" s="111"/>
      <c r="K1835" s="241"/>
      <c r="L1835" s="110">
        <f>SUM(M1835:P1835)</f>
        <v>13745193.392000001</v>
      </c>
      <c r="M1835" s="108"/>
      <c r="N1835" s="108"/>
      <c r="O1835" s="108"/>
      <c r="P1835" s="110">
        <f>'Форма 2'!C1835-M1835-N1835-O1835</f>
        <v>13745193.392000001</v>
      </c>
      <c r="Q1835" s="111">
        <f>L1835/I1835</f>
        <v>4503.5200000000004</v>
      </c>
      <c r="R1835" s="111">
        <f>Q1835</f>
        <v>4503.5200000000004</v>
      </c>
      <c r="S1835" s="112" t="s">
        <v>1280</v>
      </c>
      <c r="T1835" s="107" t="s">
        <v>92</v>
      </c>
      <c r="U1835" s="219"/>
      <c r="V1835" s="153"/>
      <c r="W1835" s="153"/>
      <c r="X1835" s="153"/>
      <c r="Y1835" s="153"/>
      <c r="Z1835" s="153"/>
      <c r="AA1835" s="153"/>
      <c r="AB1835" s="86"/>
      <c r="AC1835" s="86"/>
      <c r="AD1835" s="153">
        <v>1</v>
      </c>
      <c r="AE1835" s="153"/>
      <c r="AF1835" s="153"/>
      <c r="AG1835" s="85"/>
      <c r="AH1835" s="153"/>
      <c r="AI1835" s="153"/>
      <c r="AJ1835" s="153"/>
    </row>
    <row r="1836" spans="1:36" ht="16.5" thickTop="1" thickBot="1">
      <c r="A1836" s="105">
        <f>A1834+1</f>
        <v>4</v>
      </c>
      <c r="B1836" s="114" t="s">
        <v>1846</v>
      </c>
      <c r="C1836" s="113">
        <v>1983</v>
      </c>
      <c r="D1836" s="107">
        <v>2019</v>
      </c>
      <c r="E1836" s="114" t="s">
        <v>809</v>
      </c>
      <c r="F1836" s="107">
        <v>5</v>
      </c>
      <c r="G1836" s="107">
        <v>2</v>
      </c>
      <c r="H1836" s="111">
        <v>3750.3</v>
      </c>
      <c r="I1836" s="111">
        <v>3251.4</v>
      </c>
      <c r="J1836" s="111">
        <v>3251.4</v>
      </c>
      <c r="K1836" s="125">
        <v>221</v>
      </c>
      <c r="L1836" s="110">
        <f t="shared" ref="L1836:L1898" si="543">SUM(M1836:P1836)</f>
        <v>16889551.056000002</v>
      </c>
      <c r="M1836" s="108"/>
      <c r="N1836" s="108"/>
      <c r="O1836" s="108"/>
      <c r="P1836" s="110">
        <f>'Форма 2'!C1836-M1836-N1836-O1836</f>
        <v>16889551.056000002</v>
      </c>
      <c r="Q1836" s="111">
        <f t="shared" ref="Q1836:Q1898" si="544">L1836/I1836</f>
        <v>5194.5472891677437</v>
      </c>
      <c r="R1836" s="111">
        <f t="shared" ref="R1836:R1898" si="545">Q1836</f>
        <v>5194.5472891677437</v>
      </c>
      <c r="S1836" s="112" t="s">
        <v>1280</v>
      </c>
      <c r="T1836" s="107" t="s">
        <v>92</v>
      </c>
      <c r="U1836" s="217"/>
      <c r="V1836" s="85"/>
      <c r="W1836" s="85"/>
      <c r="X1836" s="85"/>
      <c r="Y1836" s="85"/>
      <c r="Z1836" s="85"/>
      <c r="AA1836" s="85"/>
      <c r="AB1836" s="86"/>
      <c r="AC1836" s="86"/>
      <c r="AD1836" s="85">
        <v>1</v>
      </c>
      <c r="AE1836" s="85"/>
      <c r="AF1836" s="85"/>
      <c r="AG1836" s="85"/>
      <c r="AH1836" s="85"/>
      <c r="AI1836" s="85"/>
      <c r="AJ1836" s="85"/>
    </row>
    <row r="1837" spans="1:36" ht="16.5" thickTop="1" thickBot="1">
      <c r="A1837" s="105">
        <f t="shared" si="534"/>
        <v>5</v>
      </c>
      <c r="B1837" s="114" t="s">
        <v>1847</v>
      </c>
      <c r="C1837" s="113">
        <v>1981</v>
      </c>
      <c r="D1837" s="107">
        <v>2017</v>
      </c>
      <c r="E1837" s="114" t="s">
        <v>809</v>
      </c>
      <c r="F1837" s="107">
        <v>5</v>
      </c>
      <c r="G1837" s="107">
        <v>2</v>
      </c>
      <c r="H1837" s="111">
        <v>3796.7</v>
      </c>
      <c r="I1837" s="111">
        <v>3286.1</v>
      </c>
      <c r="J1837" s="111">
        <v>3286.1</v>
      </c>
      <c r="K1837" s="125">
        <v>204</v>
      </c>
      <c r="L1837" s="110">
        <f t="shared" si="543"/>
        <v>17098514.384</v>
      </c>
      <c r="M1837" s="108"/>
      <c r="N1837" s="108"/>
      <c r="O1837" s="108"/>
      <c r="P1837" s="110">
        <f>'Форма 2'!C1837-M1837-N1837-O1837</f>
        <v>17098514.384</v>
      </c>
      <c r="Q1837" s="111">
        <f t="shared" si="544"/>
        <v>5203.2848616901492</v>
      </c>
      <c r="R1837" s="111">
        <f t="shared" si="545"/>
        <v>5203.2848616901492</v>
      </c>
      <c r="S1837" s="112" t="s">
        <v>1280</v>
      </c>
      <c r="T1837" s="107" t="s">
        <v>92</v>
      </c>
      <c r="U1837" s="217"/>
      <c r="V1837" s="85"/>
      <c r="W1837" s="85"/>
      <c r="X1837" s="85"/>
      <c r="Y1837" s="85"/>
      <c r="Z1837" s="85"/>
      <c r="AA1837" s="85"/>
      <c r="AB1837" s="86"/>
      <c r="AC1837" s="86"/>
      <c r="AD1837" s="85">
        <v>1</v>
      </c>
      <c r="AE1837" s="85"/>
      <c r="AF1837" s="85"/>
      <c r="AG1837" s="85"/>
      <c r="AH1837" s="85"/>
      <c r="AI1837" s="85"/>
      <c r="AJ1837" s="85"/>
    </row>
    <row r="1838" spans="1:36" ht="16.5" thickTop="1" thickBot="1">
      <c r="A1838" s="105">
        <f t="shared" si="534"/>
        <v>6</v>
      </c>
      <c r="B1838" s="114" t="s">
        <v>1848</v>
      </c>
      <c r="C1838" s="113">
        <v>1981</v>
      </c>
      <c r="D1838" s="107">
        <v>2018</v>
      </c>
      <c r="E1838" s="114" t="s">
        <v>809</v>
      </c>
      <c r="F1838" s="107">
        <v>5</v>
      </c>
      <c r="G1838" s="107">
        <v>2</v>
      </c>
      <c r="H1838" s="111">
        <v>3882.6</v>
      </c>
      <c r="I1838" s="111">
        <v>3209.4</v>
      </c>
      <c r="J1838" s="111">
        <v>3209.4</v>
      </c>
      <c r="K1838" s="125">
        <v>206</v>
      </c>
      <c r="L1838" s="110">
        <f t="shared" si="543"/>
        <v>17485366.752</v>
      </c>
      <c r="M1838" s="108"/>
      <c r="N1838" s="108"/>
      <c r="O1838" s="108"/>
      <c r="P1838" s="110">
        <f>'Форма 2'!C1838-M1838-N1838-O1838</f>
        <v>17485366.752</v>
      </c>
      <c r="Q1838" s="111">
        <f t="shared" si="544"/>
        <v>5448.1731015143014</v>
      </c>
      <c r="R1838" s="111">
        <f t="shared" si="545"/>
        <v>5448.1731015143014</v>
      </c>
      <c r="S1838" s="112" t="s">
        <v>1280</v>
      </c>
      <c r="T1838" s="107" t="s">
        <v>92</v>
      </c>
      <c r="U1838" s="217"/>
      <c r="V1838" s="85"/>
      <c r="W1838" s="85"/>
      <c r="X1838" s="85"/>
      <c r="Y1838" s="85"/>
      <c r="Z1838" s="85"/>
      <c r="AA1838" s="85"/>
      <c r="AB1838" s="86"/>
      <c r="AC1838" s="86"/>
      <c r="AD1838" s="85">
        <v>1</v>
      </c>
      <c r="AE1838" s="85"/>
      <c r="AF1838" s="85"/>
      <c r="AG1838" s="85"/>
      <c r="AH1838" s="85"/>
      <c r="AI1838" s="85"/>
      <c r="AJ1838" s="85"/>
    </row>
    <row r="1839" spans="1:36" ht="16.5" thickTop="1" thickBot="1">
      <c r="A1839" s="105">
        <f t="shared" si="534"/>
        <v>7</v>
      </c>
      <c r="B1839" s="114" t="s">
        <v>1849</v>
      </c>
      <c r="C1839" s="113">
        <v>1985</v>
      </c>
      <c r="D1839" s="107">
        <v>2018</v>
      </c>
      <c r="E1839" s="114" t="s">
        <v>809</v>
      </c>
      <c r="F1839" s="107">
        <v>5</v>
      </c>
      <c r="G1839" s="107">
        <v>4</v>
      </c>
      <c r="H1839" s="111">
        <v>3550.1</v>
      </c>
      <c r="I1839" s="111">
        <v>3208.1</v>
      </c>
      <c r="J1839" s="111">
        <v>3208.1</v>
      </c>
      <c r="K1839" s="125">
        <v>187</v>
      </c>
      <c r="L1839" s="110">
        <f t="shared" si="543"/>
        <v>15987946.352000002</v>
      </c>
      <c r="M1839" s="108"/>
      <c r="N1839" s="108"/>
      <c r="O1839" s="108"/>
      <c r="P1839" s="110">
        <f>'Форма 2'!C1839-M1839-N1839-O1839</f>
        <v>15987946.352000002</v>
      </c>
      <c r="Q1839" s="111">
        <f t="shared" si="544"/>
        <v>4983.6184507964226</v>
      </c>
      <c r="R1839" s="111">
        <f t="shared" si="545"/>
        <v>4983.6184507964226</v>
      </c>
      <c r="S1839" s="112" t="s">
        <v>1280</v>
      </c>
      <c r="T1839" s="107" t="s">
        <v>92</v>
      </c>
      <c r="U1839" s="217"/>
      <c r="V1839" s="85"/>
      <c r="W1839" s="85"/>
      <c r="X1839" s="85"/>
      <c r="Y1839" s="85"/>
      <c r="Z1839" s="85"/>
      <c r="AA1839" s="85"/>
      <c r="AB1839" s="86"/>
      <c r="AC1839" s="86"/>
      <c r="AD1839" s="85">
        <v>1</v>
      </c>
      <c r="AE1839" s="85"/>
      <c r="AF1839" s="85"/>
      <c r="AG1839" s="85"/>
      <c r="AH1839" s="85"/>
      <c r="AI1839" s="85"/>
      <c r="AJ1839" s="85"/>
    </row>
    <row r="1840" spans="1:36" ht="16.5" thickTop="1" thickBot="1">
      <c r="A1840" s="105">
        <f t="shared" si="534"/>
        <v>8</v>
      </c>
      <c r="B1840" s="114" t="s">
        <v>1850</v>
      </c>
      <c r="C1840" s="113">
        <v>1984</v>
      </c>
      <c r="D1840" s="107">
        <v>2019</v>
      </c>
      <c r="E1840" s="114" t="s">
        <v>809</v>
      </c>
      <c r="F1840" s="107">
        <v>5</v>
      </c>
      <c r="G1840" s="107">
        <v>1</v>
      </c>
      <c r="H1840" s="111">
        <v>1928</v>
      </c>
      <c r="I1840" s="111">
        <v>1582.7</v>
      </c>
      <c r="J1840" s="111">
        <v>1582.7</v>
      </c>
      <c r="K1840" s="125">
        <v>129</v>
      </c>
      <c r="L1840" s="110">
        <f t="shared" si="543"/>
        <v>8682786.5600000005</v>
      </c>
      <c r="M1840" s="108"/>
      <c r="N1840" s="108"/>
      <c r="O1840" s="108"/>
      <c r="P1840" s="110">
        <f>'Форма 2'!C1840-M1840-N1840-O1840</f>
        <v>8682786.5600000005</v>
      </c>
      <c r="Q1840" s="111">
        <f t="shared" si="544"/>
        <v>5486.059619637329</v>
      </c>
      <c r="R1840" s="111">
        <f t="shared" si="545"/>
        <v>5486.059619637329</v>
      </c>
      <c r="S1840" s="112" t="s">
        <v>1280</v>
      </c>
      <c r="T1840" s="107" t="s">
        <v>92</v>
      </c>
      <c r="U1840" s="217"/>
      <c r="V1840" s="85"/>
      <c r="W1840" s="85"/>
      <c r="X1840" s="85"/>
      <c r="Y1840" s="85"/>
      <c r="Z1840" s="85"/>
      <c r="AA1840" s="85"/>
      <c r="AB1840" s="86"/>
      <c r="AC1840" s="86"/>
      <c r="AD1840" s="85">
        <v>1</v>
      </c>
      <c r="AE1840" s="85"/>
      <c r="AF1840" s="85"/>
      <c r="AG1840" s="85"/>
      <c r="AH1840" s="85"/>
      <c r="AI1840" s="85"/>
      <c r="AJ1840" s="85"/>
    </row>
    <row r="1841" spans="1:36" ht="16.5" thickTop="1" thickBot="1">
      <c r="A1841" s="105">
        <f t="shared" si="534"/>
        <v>9</v>
      </c>
      <c r="B1841" s="114" t="s">
        <v>1851</v>
      </c>
      <c r="C1841" s="113">
        <v>1985</v>
      </c>
      <c r="D1841" s="107">
        <v>2017</v>
      </c>
      <c r="E1841" s="114" t="s">
        <v>809</v>
      </c>
      <c r="F1841" s="107">
        <v>5</v>
      </c>
      <c r="G1841" s="107">
        <v>6</v>
      </c>
      <c r="H1841" s="111">
        <v>5153.3</v>
      </c>
      <c r="I1841" s="111">
        <v>4648.1000000000004</v>
      </c>
      <c r="J1841" s="111">
        <v>4648.1000000000004</v>
      </c>
      <c r="K1841" s="125">
        <v>249</v>
      </c>
      <c r="L1841" s="110">
        <f t="shared" si="543"/>
        <v>23207989.616000004</v>
      </c>
      <c r="M1841" s="108"/>
      <c r="N1841" s="108"/>
      <c r="O1841" s="108"/>
      <c r="P1841" s="110">
        <f>'Форма 2'!C1841-M1841-N1841-O1841</f>
        <v>23207989.616000004</v>
      </c>
      <c r="Q1841" s="111">
        <f t="shared" si="544"/>
        <v>4993.0056616682086</v>
      </c>
      <c r="R1841" s="111">
        <f t="shared" si="545"/>
        <v>4993.0056616682086</v>
      </c>
      <c r="S1841" s="112" t="s">
        <v>1280</v>
      </c>
      <c r="T1841" s="107" t="s">
        <v>92</v>
      </c>
      <c r="U1841" s="217"/>
      <c r="V1841" s="85"/>
      <c r="W1841" s="85"/>
      <c r="X1841" s="85"/>
      <c r="Y1841" s="85"/>
      <c r="Z1841" s="85"/>
      <c r="AA1841" s="85"/>
      <c r="AB1841" s="86"/>
      <c r="AC1841" s="86"/>
      <c r="AD1841" s="85">
        <v>1</v>
      </c>
      <c r="AE1841" s="85"/>
      <c r="AF1841" s="85"/>
      <c r="AG1841" s="85"/>
      <c r="AH1841" s="85"/>
      <c r="AI1841" s="85"/>
      <c r="AJ1841" s="85"/>
    </row>
    <row r="1842" spans="1:36" ht="16.5" thickTop="1" thickBot="1">
      <c r="A1842" s="105">
        <f t="shared" si="534"/>
        <v>10</v>
      </c>
      <c r="B1842" s="114" t="s">
        <v>1852</v>
      </c>
      <c r="C1842" s="113">
        <v>1984</v>
      </c>
      <c r="D1842" s="107">
        <v>2019</v>
      </c>
      <c r="E1842" s="114" t="s">
        <v>809</v>
      </c>
      <c r="F1842" s="107">
        <v>5</v>
      </c>
      <c r="G1842" s="107">
        <v>1</v>
      </c>
      <c r="H1842" s="111">
        <v>2153.9</v>
      </c>
      <c r="I1842" s="111">
        <v>1823.9</v>
      </c>
      <c r="J1842" s="111">
        <v>1823.9</v>
      </c>
      <c r="K1842" s="125">
        <v>137</v>
      </c>
      <c r="L1842" s="110">
        <f t="shared" si="543"/>
        <v>9700131.728000002</v>
      </c>
      <c r="M1842" s="108"/>
      <c r="N1842" s="108"/>
      <c r="O1842" s="108"/>
      <c r="P1842" s="110">
        <f>'Форма 2'!C1842-M1842-N1842-O1842</f>
        <v>9700131.728000002</v>
      </c>
      <c r="Q1842" s="111">
        <f t="shared" si="544"/>
        <v>5318.346251439224</v>
      </c>
      <c r="R1842" s="111">
        <f t="shared" si="545"/>
        <v>5318.346251439224</v>
      </c>
      <c r="S1842" s="112" t="s">
        <v>1280</v>
      </c>
      <c r="T1842" s="107" t="s">
        <v>92</v>
      </c>
      <c r="U1842" s="217"/>
      <c r="V1842" s="85"/>
      <c r="W1842" s="85"/>
      <c r="X1842" s="85"/>
      <c r="Y1842" s="85"/>
      <c r="Z1842" s="85"/>
      <c r="AA1842" s="85"/>
      <c r="AB1842" s="86"/>
      <c r="AC1842" s="86"/>
      <c r="AD1842" s="85">
        <v>1</v>
      </c>
      <c r="AE1842" s="85"/>
      <c r="AF1842" s="85"/>
      <c r="AG1842" s="85"/>
      <c r="AH1842" s="85"/>
      <c r="AI1842" s="85"/>
      <c r="AJ1842" s="85"/>
    </row>
    <row r="1843" spans="1:36" ht="16.5" thickTop="1" thickBot="1">
      <c r="A1843" s="105">
        <f t="shared" si="534"/>
        <v>11</v>
      </c>
      <c r="B1843" s="114" t="s">
        <v>1853</v>
      </c>
      <c r="C1843" s="113">
        <v>1985</v>
      </c>
      <c r="D1843" s="107">
        <v>2019</v>
      </c>
      <c r="E1843" s="114" t="s">
        <v>809</v>
      </c>
      <c r="F1843" s="107">
        <v>5</v>
      </c>
      <c r="G1843" s="107">
        <v>1</v>
      </c>
      <c r="H1843" s="111">
        <v>1915.7</v>
      </c>
      <c r="I1843" s="111">
        <v>1578.7</v>
      </c>
      <c r="J1843" s="111">
        <v>1578.7</v>
      </c>
      <c r="K1843" s="125">
        <v>111</v>
      </c>
      <c r="L1843" s="110">
        <f t="shared" si="543"/>
        <v>8627393.2640000004</v>
      </c>
      <c r="M1843" s="108"/>
      <c r="N1843" s="108"/>
      <c r="O1843" s="108"/>
      <c r="P1843" s="110">
        <f>'Форма 2'!C1843-M1843-N1843-O1843</f>
        <v>8627393.2640000004</v>
      </c>
      <c r="Q1843" s="111">
        <f t="shared" si="544"/>
        <v>5464.8718971305507</v>
      </c>
      <c r="R1843" s="111">
        <f t="shared" si="545"/>
        <v>5464.8718971305507</v>
      </c>
      <c r="S1843" s="112" t="s">
        <v>1280</v>
      </c>
      <c r="T1843" s="107" t="s">
        <v>92</v>
      </c>
      <c r="U1843" s="217"/>
      <c r="V1843" s="85"/>
      <c r="W1843" s="85"/>
      <c r="X1843" s="85"/>
      <c r="Y1843" s="85"/>
      <c r="Z1843" s="85"/>
      <c r="AA1843" s="85"/>
      <c r="AB1843" s="86"/>
      <c r="AC1843" s="86"/>
      <c r="AD1843" s="85">
        <v>1</v>
      </c>
      <c r="AE1843" s="85"/>
      <c r="AF1843" s="85"/>
      <c r="AG1843" s="85"/>
      <c r="AH1843" s="85"/>
      <c r="AI1843" s="85"/>
      <c r="AJ1843" s="85"/>
    </row>
    <row r="1844" spans="1:36" ht="16.5" thickTop="1" thickBot="1">
      <c r="A1844" s="105">
        <f t="shared" si="534"/>
        <v>12</v>
      </c>
      <c r="B1844" s="114" t="s">
        <v>1854</v>
      </c>
      <c r="C1844" s="113">
        <v>2013</v>
      </c>
      <c r="D1844" s="107"/>
      <c r="E1844" s="114" t="s">
        <v>812</v>
      </c>
      <c r="F1844" s="107">
        <v>8</v>
      </c>
      <c r="G1844" s="107">
        <v>1</v>
      </c>
      <c r="H1844" s="111">
        <v>4079.2</v>
      </c>
      <c r="I1844" s="111">
        <v>2320.1999999999998</v>
      </c>
      <c r="J1844" s="111">
        <v>2320.1999999999998</v>
      </c>
      <c r="K1844" s="125">
        <v>62</v>
      </c>
      <c r="L1844" s="110">
        <f t="shared" si="543"/>
        <v>8435418.4719999991</v>
      </c>
      <c r="M1844" s="108"/>
      <c r="N1844" s="108"/>
      <c r="O1844" s="108"/>
      <c r="P1844" s="110">
        <f>'Форма 2'!C1844-M1844-N1844-O1844</f>
        <v>8435418.4719999991</v>
      </c>
      <c r="Q1844" s="111">
        <f t="shared" si="544"/>
        <v>3635.6428204465133</v>
      </c>
      <c r="R1844" s="111">
        <f t="shared" si="545"/>
        <v>3635.6428204465133</v>
      </c>
      <c r="S1844" s="112" t="s">
        <v>1280</v>
      </c>
      <c r="T1844" s="107" t="s">
        <v>92</v>
      </c>
      <c r="U1844" s="217"/>
      <c r="V1844" s="85"/>
      <c r="W1844" s="85"/>
      <c r="X1844" s="85"/>
      <c r="Y1844" s="85"/>
      <c r="Z1844" s="85"/>
      <c r="AA1844" s="85"/>
      <c r="AB1844" s="86"/>
      <c r="AC1844" s="86"/>
      <c r="AD1844" s="85">
        <v>1</v>
      </c>
      <c r="AE1844" s="85"/>
      <c r="AF1844" s="85"/>
      <c r="AG1844" s="85"/>
      <c r="AH1844" s="85"/>
      <c r="AI1844" s="85"/>
      <c r="AJ1844" s="85"/>
    </row>
    <row r="1845" spans="1:36" ht="16.5" thickTop="1" thickBot="1">
      <c r="A1845" s="105">
        <f t="shared" si="534"/>
        <v>13</v>
      </c>
      <c r="B1845" s="114" t="s">
        <v>1855</v>
      </c>
      <c r="C1845" s="113">
        <v>2004</v>
      </c>
      <c r="D1845" s="107">
        <v>2019</v>
      </c>
      <c r="E1845" s="114" t="s">
        <v>809</v>
      </c>
      <c r="F1845" s="107">
        <v>10</v>
      </c>
      <c r="G1845" s="107">
        <v>6</v>
      </c>
      <c r="H1845" s="111">
        <v>13584.6</v>
      </c>
      <c r="I1845" s="111">
        <v>11663.6</v>
      </c>
      <c r="J1845" s="111">
        <v>11663.6</v>
      </c>
      <c r="K1845" s="125">
        <v>476</v>
      </c>
      <c r="L1845" s="110">
        <f t="shared" si="543"/>
        <v>28091730.185999997</v>
      </c>
      <c r="M1845" s="108"/>
      <c r="N1845" s="108"/>
      <c r="O1845" s="108"/>
      <c r="P1845" s="110">
        <f>'Форма 2'!C1845-M1845-N1845-O1845</f>
        <v>28091730.185999997</v>
      </c>
      <c r="Q1845" s="111">
        <f t="shared" si="544"/>
        <v>2408.4956776638428</v>
      </c>
      <c r="R1845" s="111">
        <f t="shared" si="545"/>
        <v>2408.4956776638428</v>
      </c>
      <c r="S1845" s="112" t="s">
        <v>1280</v>
      </c>
      <c r="T1845" s="107" t="s">
        <v>92</v>
      </c>
      <c r="U1845" s="217"/>
      <c r="V1845" s="85"/>
      <c r="W1845" s="85"/>
      <c r="X1845" s="85"/>
      <c r="Y1845" s="85"/>
      <c r="Z1845" s="85"/>
      <c r="AA1845" s="85"/>
      <c r="AB1845" s="86"/>
      <c r="AC1845" s="86"/>
      <c r="AD1845" s="85">
        <v>1</v>
      </c>
      <c r="AE1845" s="85"/>
      <c r="AF1845" s="85"/>
      <c r="AG1845" s="85"/>
      <c r="AH1845" s="85"/>
      <c r="AI1845" s="85"/>
      <c r="AJ1845" s="85"/>
    </row>
    <row r="1846" spans="1:36" ht="16.5" thickTop="1" thickBot="1">
      <c r="A1846" s="105">
        <f t="shared" si="534"/>
        <v>14</v>
      </c>
      <c r="B1846" s="114" t="s">
        <v>1856</v>
      </c>
      <c r="C1846" s="113">
        <v>1981</v>
      </c>
      <c r="D1846" s="107"/>
      <c r="E1846" s="114" t="s">
        <v>809</v>
      </c>
      <c r="F1846" s="107">
        <v>5</v>
      </c>
      <c r="G1846" s="107">
        <v>4</v>
      </c>
      <c r="H1846" s="111">
        <v>3750.1</v>
      </c>
      <c r="I1846" s="111">
        <v>3410.8</v>
      </c>
      <c r="J1846" s="111">
        <v>3410.8</v>
      </c>
      <c r="K1846" s="125">
        <v>211</v>
      </c>
      <c r="L1846" s="110">
        <f t="shared" si="543"/>
        <v>16888650.352000002</v>
      </c>
      <c r="M1846" s="108"/>
      <c r="N1846" s="108"/>
      <c r="O1846" s="108"/>
      <c r="P1846" s="110">
        <f>'Форма 2'!C1846-M1846-N1846-O1846</f>
        <v>16888650.352000002</v>
      </c>
      <c r="Q1846" s="111">
        <f t="shared" si="544"/>
        <v>4951.5217403541692</v>
      </c>
      <c r="R1846" s="111">
        <f t="shared" si="545"/>
        <v>4951.5217403541692</v>
      </c>
      <c r="S1846" s="112" t="s">
        <v>1280</v>
      </c>
      <c r="T1846" s="107" t="s">
        <v>92</v>
      </c>
      <c r="U1846" s="217"/>
      <c r="V1846" s="85"/>
      <c r="W1846" s="85"/>
      <c r="X1846" s="85"/>
      <c r="Y1846" s="85"/>
      <c r="Z1846" s="85"/>
      <c r="AA1846" s="85"/>
      <c r="AB1846" s="86"/>
      <c r="AC1846" s="86"/>
      <c r="AD1846" s="85">
        <v>1</v>
      </c>
      <c r="AE1846" s="85"/>
      <c r="AF1846" s="85"/>
      <c r="AG1846" s="85"/>
      <c r="AH1846" s="85"/>
      <c r="AI1846" s="85"/>
      <c r="AJ1846" s="85"/>
    </row>
    <row r="1847" spans="1:36" ht="16.5" thickTop="1" thickBot="1">
      <c r="A1847" s="105">
        <f t="shared" si="534"/>
        <v>15</v>
      </c>
      <c r="B1847" s="114" t="s">
        <v>1857</v>
      </c>
      <c r="C1847" s="113">
        <v>1986</v>
      </c>
      <c r="D1847" s="107"/>
      <c r="E1847" s="114" t="s">
        <v>809</v>
      </c>
      <c r="F1847" s="107">
        <v>5</v>
      </c>
      <c r="G1847" s="107">
        <v>4</v>
      </c>
      <c r="H1847" s="111">
        <v>3779.7</v>
      </c>
      <c r="I1847" s="111">
        <v>3432.7</v>
      </c>
      <c r="J1847" s="111">
        <v>3432.7</v>
      </c>
      <c r="K1847" s="125">
        <v>138</v>
      </c>
      <c r="L1847" s="110">
        <f t="shared" si="543"/>
        <v>17021954.544</v>
      </c>
      <c r="M1847" s="108"/>
      <c r="N1847" s="108"/>
      <c r="O1847" s="108"/>
      <c r="P1847" s="110">
        <f>'Форма 2'!C1847-M1847-N1847-O1847</f>
        <v>17021954.544</v>
      </c>
      <c r="Q1847" s="111">
        <f t="shared" si="544"/>
        <v>4958.7655618026629</v>
      </c>
      <c r="R1847" s="111">
        <f t="shared" si="545"/>
        <v>4958.7655618026629</v>
      </c>
      <c r="S1847" s="112" t="s">
        <v>1280</v>
      </c>
      <c r="T1847" s="107" t="s">
        <v>92</v>
      </c>
      <c r="U1847" s="217"/>
      <c r="V1847" s="85"/>
      <c r="W1847" s="85"/>
      <c r="X1847" s="85"/>
      <c r="Y1847" s="85"/>
      <c r="Z1847" s="85"/>
      <c r="AA1847" s="85"/>
      <c r="AB1847" s="86"/>
      <c r="AC1847" s="86"/>
      <c r="AD1847" s="85">
        <v>1</v>
      </c>
      <c r="AE1847" s="85"/>
      <c r="AF1847" s="85"/>
      <c r="AG1847" s="85"/>
      <c r="AH1847" s="85"/>
      <c r="AI1847" s="85"/>
      <c r="AJ1847" s="85"/>
    </row>
    <row r="1848" spans="1:36" ht="16.5" thickTop="1" thickBot="1">
      <c r="A1848" s="105">
        <f t="shared" si="534"/>
        <v>16</v>
      </c>
      <c r="B1848" s="114" t="s">
        <v>1858</v>
      </c>
      <c r="C1848" s="113">
        <v>1985</v>
      </c>
      <c r="D1848" s="107">
        <v>2018</v>
      </c>
      <c r="E1848" s="114" t="s">
        <v>809</v>
      </c>
      <c r="F1848" s="107">
        <v>5</v>
      </c>
      <c r="G1848" s="107">
        <v>6</v>
      </c>
      <c r="H1848" s="111">
        <v>4978.3</v>
      </c>
      <c r="I1848" s="111">
        <v>4502.1000000000004</v>
      </c>
      <c r="J1848" s="111">
        <v>4502.1000000000004</v>
      </c>
      <c r="K1848" s="125">
        <v>259</v>
      </c>
      <c r="L1848" s="110">
        <f t="shared" si="543"/>
        <v>22419873.616000004</v>
      </c>
      <c r="M1848" s="108"/>
      <c r="N1848" s="108"/>
      <c r="O1848" s="108"/>
      <c r="P1848" s="110">
        <f>'Форма 2'!C1848-M1848-N1848-O1848</f>
        <v>22419873.616000004</v>
      </c>
      <c r="Q1848" s="111">
        <f t="shared" si="544"/>
        <v>4979.8701974634068</v>
      </c>
      <c r="R1848" s="111">
        <f t="shared" si="545"/>
        <v>4979.8701974634068</v>
      </c>
      <c r="S1848" s="112" t="s">
        <v>1280</v>
      </c>
      <c r="T1848" s="107" t="s">
        <v>92</v>
      </c>
      <c r="U1848" s="217"/>
      <c r="V1848" s="85"/>
      <c r="W1848" s="85"/>
      <c r="X1848" s="85"/>
      <c r="Y1848" s="85"/>
      <c r="Z1848" s="85"/>
      <c r="AA1848" s="85"/>
      <c r="AB1848" s="86"/>
      <c r="AC1848" s="86"/>
      <c r="AD1848" s="85">
        <v>1</v>
      </c>
      <c r="AE1848" s="85"/>
      <c r="AF1848" s="85"/>
      <c r="AG1848" s="85"/>
      <c r="AH1848" s="85"/>
      <c r="AI1848" s="85"/>
      <c r="AJ1848" s="85"/>
    </row>
    <row r="1849" spans="1:36" ht="16.5" thickTop="1" thickBot="1">
      <c r="A1849" s="105">
        <f t="shared" si="534"/>
        <v>17</v>
      </c>
      <c r="B1849" s="114" t="s">
        <v>1859</v>
      </c>
      <c r="C1849" s="113">
        <v>1996</v>
      </c>
      <c r="D1849" s="107">
        <v>2019</v>
      </c>
      <c r="E1849" s="114" t="s">
        <v>809</v>
      </c>
      <c r="F1849" s="107">
        <v>9</v>
      </c>
      <c r="G1849" s="107">
        <v>4</v>
      </c>
      <c r="H1849" s="111">
        <v>9065.2000000000007</v>
      </c>
      <c r="I1849" s="111">
        <v>7857</v>
      </c>
      <c r="J1849" s="111">
        <v>7857</v>
      </c>
      <c r="K1849" s="125">
        <v>364</v>
      </c>
      <c r="L1849" s="110">
        <f t="shared" si="543"/>
        <v>18746017.732000001</v>
      </c>
      <c r="M1849" s="108"/>
      <c r="N1849" s="108"/>
      <c r="O1849" s="108"/>
      <c r="P1849" s="110">
        <f>'Форма 2'!C1849-M1849-N1849-O1849</f>
        <v>18746017.732000001</v>
      </c>
      <c r="Q1849" s="111">
        <f t="shared" si="544"/>
        <v>2385.9001822578593</v>
      </c>
      <c r="R1849" s="111">
        <f t="shared" si="545"/>
        <v>2385.9001822578593</v>
      </c>
      <c r="S1849" s="112" t="s">
        <v>1280</v>
      </c>
      <c r="T1849" s="107" t="s">
        <v>92</v>
      </c>
      <c r="U1849" s="217"/>
      <c r="V1849" s="85"/>
      <c r="W1849" s="85"/>
      <c r="X1849" s="85"/>
      <c r="Y1849" s="85"/>
      <c r="Z1849" s="85"/>
      <c r="AA1849" s="85"/>
      <c r="AB1849" s="86"/>
      <c r="AC1849" s="86"/>
      <c r="AD1849" s="85">
        <v>1</v>
      </c>
      <c r="AE1849" s="85"/>
      <c r="AF1849" s="85"/>
      <c r="AG1849" s="85"/>
      <c r="AH1849" s="85"/>
      <c r="AI1849" s="85"/>
      <c r="AJ1849" s="85"/>
    </row>
    <row r="1850" spans="1:36" ht="16.5" thickTop="1" thickBot="1">
      <c r="A1850" s="105">
        <f t="shared" si="534"/>
        <v>18</v>
      </c>
      <c r="B1850" s="114" t="s">
        <v>1860</v>
      </c>
      <c r="C1850" s="113">
        <v>1980</v>
      </c>
      <c r="D1850" s="107">
        <v>2017</v>
      </c>
      <c r="E1850" s="114" t="s">
        <v>809</v>
      </c>
      <c r="F1850" s="107">
        <v>5</v>
      </c>
      <c r="G1850" s="107">
        <v>4</v>
      </c>
      <c r="H1850" s="111">
        <v>4861.8999999999996</v>
      </c>
      <c r="I1850" s="111">
        <v>4099.1000000000004</v>
      </c>
      <c r="J1850" s="111">
        <v>4099.1000000000004</v>
      </c>
      <c r="K1850" s="125">
        <v>211</v>
      </c>
      <c r="L1850" s="110">
        <f t="shared" si="543"/>
        <v>21895663.888</v>
      </c>
      <c r="M1850" s="108"/>
      <c r="N1850" s="108"/>
      <c r="O1850" s="108"/>
      <c r="P1850" s="110">
        <f>'Форма 2'!C1850-M1850-N1850-O1850</f>
        <v>21895663.888</v>
      </c>
      <c r="Q1850" s="111">
        <f t="shared" si="544"/>
        <v>5341.578367934424</v>
      </c>
      <c r="R1850" s="111">
        <f t="shared" si="545"/>
        <v>5341.578367934424</v>
      </c>
      <c r="S1850" s="112" t="s">
        <v>1280</v>
      </c>
      <c r="T1850" s="107" t="s">
        <v>92</v>
      </c>
      <c r="U1850" s="217"/>
      <c r="V1850" s="85"/>
      <c r="W1850" s="85"/>
      <c r="X1850" s="85"/>
      <c r="Y1850" s="85"/>
      <c r="Z1850" s="85"/>
      <c r="AA1850" s="85"/>
      <c r="AB1850" s="86"/>
      <c r="AC1850" s="86"/>
      <c r="AD1850" s="85">
        <v>1</v>
      </c>
      <c r="AE1850" s="85"/>
      <c r="AF1850" s="85"/>
      <c r="AG1850" s="85"/>
      <c r="AH1850" s="85"/>
      <c r="AI1850" s="85"/>
      <c r="AJ1850" s="85"/>
    </row>
    <row r="1851" spans="1:36" ht="16.5" thickTop="1" thickBot="1">
      <c r="A1851" s="105">
        <f t="shared" si="534"/>
        <v>19</v>
      </c>
      <c r="B1851" s="114" t="s">
        <v>1861</v>
      </c>
      <c r="C1851" s="113">
        <v>1979</v>
      </c>
      <c r="D1851" s="107">
        <v>2019</v>
      </c>
      <c r="E1851" s="114" t="s">
        <v>809</v>
      </c>
      <c r="F1851" s="107">
        <v>5</v>
      </c>
      <c r="G1851" s="107">
        <v>4</v>
      </c>
      <c r="H1851" s="111">
        <v>3754.4</v>
      </c>
      <c r="I1851" s="111">
        <v>3389.3</v>
      </c>
      <c r="J1851" s="111">
        <v>3389.3</v>
      </c>
      <c r="K1851" s="125">
        <v>189</v>
      </c>
      <c r="L1851" s="110">
        <f t="shared" si="543"/>
        <v>16908015.488000002</v>
      </c>
      <c r="M1851" s="108"/>
      <c r="N1851" s="108"/>
      <c r="O1851" s="108"/>
      <c r="P1851" s="110">
        <f>'Форма 2'!C1851-M1851-N1851-O1851</f>
        <v>16908015.488000002</v>
      </c>
      <c r="Q1851" s="111">
        <f t="shared" si="544"/>
        <v>4988.6452919481899</v>
      </c>
      <c r="R1851" s="111">
        <f t="shared" si="545"/>
        <v>4988.6452919481899</v>
      </c>
      <c r="S1851" s="112" t="s">
        <v>1280</v>
      </c>
      <c r="T1851" s="107" t="s">
        <v>92</v>
      </c>
      <c r="U1851" s="217"/>
      <c r="V1851" s="85"/>
      <c r="W1851" s="85"/>
      <c r="X1851" s="85"/>
      <c r="Y1851" s="85"/>
      <c r="Z1851" s="85"/>
      <c r="AA1851" s="85"/>
      <c r="AB1851" s="86"/>
      <c r="AC1851" s="86"/>
      <c r="AD1851" s="85">
        <v>1</v>
      </c>
      <c r="AE1851" s="85"/>
      <c r="AF1851" s="85"/>
      <c r="AG1851" s="85"/>
      <c r="AH1851" s="85"/>
      <c r="AI1851" s="85"/>
      <c r="AJ1851" s="85"/>
    </row>
    <row r="1852" spans="1:36" ht="16.5" thickTop="1" thickBot="1">
      <c r="A1852" s="105">
        <f t="shared" si="534"/>
        <v>20</v>
      </c>
      <c r="B1852" s="114" t="s">
        <v>1862</v>
      </c>
      <c r="C1852" s="113">
        <v>1984</v>
      </c>
      <c r="D1852" s="107">
        <v>2017</v>
      </c>
      <c r="E1852" s="114" t="s">
        <v>809</v>
      </c>
      <c r="F1852" s="107">
        <v>5</v>
      </c>
      <c r="G1852" s="107">
        <v>4</v>
      </c>
      <c r="H1852" s="111">
        <v>3770.3</v>
      </c>
      <c r="I1852" s="111">
        <v>3427.8</v>
      </c>
      <c r="J1852" s="111">
        <v>3427.8</v>
      </c>
      <c r="K1852" s="125">
        <v>178</v>
      </c>
      <c r="L1852" s="110">
        <f t="shared" si="543"/>
        <v>16979621.456000004</v>
      </c>
      <c r="M1852" s="108"/>
      <c r="N1852" s="108"/>
      <c r="O1852" s="108"/>
      <c r="P1852" s="110">
        <f>'Форма 2'!C1852-M1852-N1852-O1852</f>
        <v>16979621.456000004</v>
      </c>
      <c r="Q1852" s="111">
        <f t="shared" si="544"/>
        <v>4953.5041297625312</v>
      </c>
      <c r="R1852" s="111">
        <f t="shared" si="545"/>
        <v>4953.5041297625312</v>
      </c>
      <c r="S1852" s="112" t="s">
        <v>1280</v>
      </c>
      <c r="T1852" s="107" t="s">
        <v>92</v>
      </c>
      <c r="U1852" s="217"/>
      <c r="V1852" s="85"/>
      <c r="W1852" s="85"/>
      <c r="X1852" s="85"/>
      <c r="Y1852" s="85"/>
      <c r="Z1852" s="85"/>
      <c r="AA1852" s="85"/>
      <c r="AB1852" s="86"/>
      <c r="AC1852" s="86"/>
      <c r="AD1852" s="85">
        <v>1</v>
      </c>
      <c r="AE1852" s="85"/>
      <c r="AF1852" s="85"/>
      <c r="AG1852" s="85"/>
      <c r="AH1852" s="85"/>
      <c r="AI1852" s="85"/>
      <c r="AJ1852" s="85"/>
    </row>
    <row r="1853" spans="1:36" ht="16.5" thickTop="1" thickBot="1">
      <c r="A1853" s="105">
        <f t="shared" si="534"/>
        <v>21</v>
      </c>
      <c r="B1853" s="114" t="s">
        <v>1863</v>
      </c>
      <c r="C1853" s="113">
        <v>2006</v>
      </c>
      <c r="D1853" s="107">
        <v>2017</v>
      </c>
      <c r="E1853" s="114" t="s">
        <v>812</v>
      </c>
      <c r="F1853" s="107">
        <v>9</v>
      </c>
      <c r="G1853" s="107">
        <v>1</v>
      </c>
      <c r="H1853" s="111">
        <v>4117.1000000000004</v>
      </c>
      <c r="I1853" s="111">
        <v>3149.4</v>
      </c>
      <c r="J1853" s="111">
        <v>3149.4</v>
      </c>
      <c r="K1853" s="125">
        <v>158</v>
      </c>
      <c r="L1853" s="110">
        <f t="shared" si="543"/>
        <v>8513792.2609999999</v>
      </c>
      <c r="M1853" s="108"/>
      <c r="N1853" s="108"/>
      <c r="O1853" s="108"/>
      <c r="P1853" s="110">
        <f>'Форма 2'!C1853-M1853-N1853-O1853</f>
        <v>8513792.2609999999</v>
      </c>
      <c r="Q1853" s="111">
        <f t="shared" si="544"/>
        <v>2703.3061094176669</v>
      </c>
      <c r="R1853" s="111">
        <f t="shared" si="545"/>
        <v>2703.3061094176669</v>
      </c>
      <c r="S1853" s="112" t="s">
        <v>1280</v>
      </c>
      <c r="T1853" s="107" t="s">
        <v>92</v>
      </c>
      <c r="U1853" s="217"/>
      <c r="V1853" s="85"/>
      <c r="W1853" s="85"/>
      <c r="X1853" s="85"/>
      <c r="Y1853" s="85"/>
      <c r="Z1853" s="85"/>
      <c r="AA1853" s="85"/>
      <c r="AB1853" s="86"/>
      <c r="AC1853" s="86"/>
      <c r="AD1853" s="85">
        <v>1</v>
      </c>
      <c r="AE1853" s="85"/>
      <c r="AF1853" s="85"/>
      <c r="AG1853" s="85"/>
      <c r="AH1853" s="85"/>
      <c r="AI1853" s="85"/>
      <c r="AJ1853" s="85"/>
    </row>
    <row r="1854" spans="1:36" ht="16.5" thickTop="1" thickBot="1">
      <c r="A1854" s="105">
        <f t="shared" si="534"/>
        <v>22</v>
      </c>
      <c r="B1854" s="114" t="s">
        <v>1864</v>
      </c>
      <c r="C1854" s="113">
        <v>2009</v>
      </c>
      <c r="D1854" s="107"/>
      <c r="E1854" s="114" t="s">
        <v>812</v>
      </c>
      <c r="F1854" s="107">
        <v>9</v>
      </c>
      <c r="G1854" s="107">
        <v>1</v>
      </c>
      <c r="H1854" s="111">
        <v>4705.1000000000004</v>
      </c>
      <c r="I1854" s="111">
        <v>4434</v>
      </c>
      <c r="J1854" s="111">
        <v>4434</v>
      </c>
      <c r="K1854" s="125">
        <v>158</v>
      </c>
      <c r="L1854" s="110">
        <f t="shared" si="543"/>
        <v>9729723.341</v>
      </c>
      <c r="M1854" s="108"/>
      <c r="N1854" s="108"/>
      <c r="O1854" s="108"/>
      <c r="P1854" s="110">
        <f>'Форма 2'!C1854-M1854-N1854-O1854</f>
        <v>9729723.341</v>
      </c>
      <c r="Q1854" s="111">
        <f t="shared" si="544"/>
        <v>2194.3444612088406</v>
      </c>
      <c r="R1854" s="111">
        <f t="shared" si="545"/>
        <v>2194.3444612088406</v>
      </c>
      <c r="S1854" s="112" t="s">
        <v>1280</v>
      </c>
      <c r="T1854" s="107" t="s">
        <v>92</v>
      </c>
      <c r="U1854" s="217"/>
      <c r="V1854" s="85"/>
      <c r="W1854" s="85"/>
      <c r="X1854" s="85"/>
      <c r="Y1854" s="85"/>
      <c r="Z1854" s="85"/>
      <c r="AA1854" s="85"/>
      <c r="AB1854" s="86"/>
      <c r="AC1854" s="86"/>
      <c r="AD1854" s="85">
        <v>1</v>
      </c>
      <c r="AE1854" s="85"/>
      <c r="AF1854" s="85"/>
      <c r="AG1854" s="85"/>
      <c r="AH1854" s="85"/>
      <c r="AI1854" s="85"/>
      <c r="AJ1854" s="85"/>
    </row>
    <row r="1855" spans="1:36" ht="16.5" thickTop="1" thickBot="1">
      <c r="A1855" s="105">
        <f t="shared" si="534"/>
        <v>23</v>
      </c>
      <c r="B1855" s="114" t="s">
        <v>1865</v>
      </c>
      <c r="C1855" s="113">
        <v>1982</v>
      </c>
      <c r="D1855" s="107">
        <v>2019</v>
      </c>
      <c r="E1855" s="114" t="s">
        <v>809</v>
      </c>
      <c r="F1855" s="107">
        <v>5</v>
      </c>
      <c r="G1855" s="107">
        <v>4</v>
      </c>
      <c r="H1855" s="111">
        <v>3243.1</v>
      </c>
      <c r="I1855" s="111">
        <v>2909.1</v>
      </c>
      <c r="J1855" s="111">
        <v>2909.1</v>
      </c>
      <c r="K1855" s="125">
        <v>172</v>
      </c>
      <c r="L1855" s="110">
        <f t="shared" si="543"/>
        <v>14605365.712000001</v>
      </c>
      <c r="M1855" s="108"/>
      <c r="N1855" s="108"/>
      <c r="O1855" s="108"/>
      <c r="P1855" s="110">
        <f>'Форма 2'!C1855-M1855-N1855-O1855</f>
        <v>14605365.712000001</v>
      </c>
      <c r="Q1855" s="111">
        <f t="shared" si="544"/>
        <v>5020.5787741913309</v>
      </c>
      <c r="R1855" s="111">
        <f t="shared" si="545"/>
        <v>5020.5787741913309</v>
      </c>
      <c r="S1855" s="112" t="s">
        <v>1280</v>
      </c>
      <c r="T1855" s="107" t="s">
        <v>92</v>
      </c>
      <c r="U1855" s="217"/>
      <c r="V1855" s="85"/>
      <c r="W1855" s="85"/>
      <c r="X1855" s="85"/>
      <c r="Y1855" s="85"/>
      <c r="Z1855" s="85"/>
      <c r="AA1855" s="85"/>
      <c r="AB1855" s="86"/>
      <c r="AC1855" s="86"/>
      <c r="AD1855" s="85">
        <v>1</v>
      </c>
      <c r="AE1855" s="85"/>
      <c r="AF1855" s="85"/>
      <c r="AG1855" s="85"/>
      <c r="AH1855" s="85"/>
      <c r="AI1855" s="85"/>
      <c r="AJ1855" s="85"/>
    </row>
    <row r="1856" spans="1:36" ht="16.5" thickTop="1" thickBot="1">
      <c r="A1856" s="105">
        <f t="shared" si="534"/>
        <v>24</v>
      </c>
      <c r="B1856" s="114" t="s">
        <v>1866</v>
      </c>
      <c r="C1856" s="113">
        <v>1981</v>
      </c>
      <c r="D1856" s="107">
        <v>2018</v>
      </c>
      <c r="E1856" s="114" t="s">
        <v>809</v>
      </c>
      <c r="F1856" s="107">
        <v>6</v>
      </c>
      <c r="G1856" s="107">
        <v>6</v>
      </c>
      <c r="H1856" s="111">
        <v>5117.1000000000004</v>
      </c>
      <c r="I1856" s="111">
        <v>4542.6000000000004</v>
      </c>
      <c r="J1856" s="111">
        <v>4542.6000000000004</v>
      </c>
      <c r="K1856" s="125">
        <v>260</v>
      </c>
      <c r="L1856" s="110">
        <f t="shared" si="543"/>
        <v>23044962.192000005</v>
      </c>
      <c r="M1856" s="108"/>
      <c r="N1856" s="108"/>
      <c r="O1856" s="108"/>
      <c r="P1856" s="110">
        <f>'Форма 2'!C1856-M1856-N1856-O1856</f>
        <v>23044962.192000005</v>
      </c>
      <c r="Q1856" s="111">
        <f t="shared" si="544"/>
        <v>5073.0775749570739</v>
      </c>
      <c r="R1856" s="111">
        <f t="shared" si="545"/>
        <v>5073.0775749570739</v>
      </c>
      <c r="S1856" s="112" t="s">
        <v>1280</v>
      </c>
      <c r="T1856" s="107" t="s">
        <v>92</v>
      </c>
      <c r="U1856" s="217"/>
      <c r="V1856" s="85"/>
      <c r="W1856" s="85"/>
      <c r="X1856" s="85"/>
      <c r="Y1856" s="85"/>
      <c r="Z1856" s="85"/>
      <c r="AA1856" s="85"/>
      <c r="AB1856" s="86"/>
      <c r="AC1856" s="86"/>
      <c r="AD1856" s="85">
        <v>1</v>
      </c>
      <c r="AE1856" s="85"/>
      <c r="AF1856" s="85"/>
      <c r="AG1856" s="85"/>
      <c r="AH1856" s="85"/>
      <c r="AI1856" s="85"/>
      <c r="AJ1856" s="85"/>
    </row>
    <row r="1857" spans="1:36" ht="16.5" thickTop="1" thickBot="1">
      <c r="A1857" s="105">
        <f t="shared" si="534"/>
        <v>25</v>
      </c>
      <c r="B1857" s="114" t="s">
        <v>1867</v>
      </c>
      <c r="C1857" s="113">
        <v>1967</v>
      </c>
      <c r="D1857" s="107"/>
      <c r="E1857" s="114" t="s">
        <v>812</v>
      </c>
      <c r="F1857" s="107">
        <v>5</v>
      </c>
      <c r="G1857" s="107">
        <v>4</v>
      </c>
      <c r="H1857" s="111">
        <v>3392.9</v>
      </c>
      <c r="I1857" s="111">
        <v>3068.9</v>
      </c>
      <c r="J1857" s="111">
        <v>3068.9</v>
      </c>
      <c r="K1857" s="125">
        <v>152</v>
      </c>
      <c r="L1857" s="110">
        <f t="shared" si="543"/>
        <v>15279993.008000001</v>
      </c>
      <c r="M1857" s="108"/>
      <c r="N1857" s="108"/>
      <c r="O1857" s="108"/>
      <c r="P1857" s="110">
        <f>'Форма 2'!C1857-M1857-N1857-O1857</f>
        <v>15279993.008000001</v>
      </c>
      <c r="Q1857" s="111">
        <f t="shared" si="544"/>
        <v>4978.9804190426539</v>
      </c>
      <c r="R1857" s="111">
        <f t="shared" si="545"/>
        <v>4978.9804190426539</v>
      </c>
      <c r="S1857" s="112" t="s">
        <v>1280</v>
      </c>
      <c r="T1857" s="107" t="s">
        <v>92</v>
      </c>
      <c r="U1857" s="217"/>
      <c r="V1857" s="85"/>
      <c r="W1857" s="85"/>
      <c r="X1857" s="85"/>
      <c r="Y1857" s="85"/>
      <c r="Z1857" s="85"/>
      <c r="AA1857" s="85"/>
      <c r="AB1857" s="86"/>
      <c r="AC1857" s="86"/>
      <c r="AD1857" s="85">
        <v>1</v>
      </c>
      <c r="AE1857" s="85"/>
      <c r="AF1857" s="85"/>
      <c r="AG1857" s="85"/>
      <c r="AH1857" s="85"/>
      <c r="AI1857" s="85"/>
      <c r="AJ1857" s="85"/>
    </row>
    <row r="1858" spans="1:36" ht="16.5" thickTop="1" thickBot="1">
      <c r="A1858" s="105">
        <f t="shared" si="534"/>
        <v>26</v>
      </c>
      <c r="B1858" s="114" t="s">
        <v>1868</v>
      </c>
      <c r="C1858" s="113">
        <v>1967</v>
      </c>
      <c r="D1858" s="107">
        <v>2019</v>
      </c>
      <c r="E1858" s="114" t="s">
        <v>812</v>
      </c>
      <c r="F1858" s="107">
        <v>5</v>
      </c>
      <c r="G1858" s="107">
        <v>4</v>
      </c>
      <c r="H1858" s="111">
        <v>3440.9</v>
      </c>
      <c r="I1858" s="111">
        <v>3121.9</v>
      </c>
      <c r="J1858" s="111">
        <v>3121.9</v>
      </c>
      <c r="K1858" s="125">
        <v>129</v>
      </c>
      <c r="L1858" s="110">
        <f t="shared" si="543"/>
        <v>15496161.968000002</v>
      </c>
      <c r="M1858" s="108"/>
      <c r="N1858" s="108"/>
      <c r="O1858" s="108"/>
      <c r="P1858" s="110">
        <f>'Форма 2'!C1858-M1858-N1858-O1858</f>
        <v>15496161.968000002</v>
      </c>
      <c r="Q1858" s="111">
        <f t="shared" si="544"/>
        <v>4963.6958160094819</v>
      </c>
      <c r="R1858" s="111">
        <f t="shared" si="545"/>
        <v>4963.6958160094819</v>
      </c>
      <c r="S1858" s="112" t="s">
        <v>1280</v>
      </c>
      <c r="T1858" s="107" t="s">
        <v>92</v>
      </c>
      <c r="U1858" s="217"/>
      <c r="V1858" s="85"/>
      <c r="W1858" s="85"/>
      <c r="X1858" s="85"/>
      <c r="Y1858" s="85"/>
      <c r="Z1858" s="85"/>
      <c r="AA1858" s="85"/>
      <c r="AB1858" s="86"/>
      <c r="AC1858" s="86"/>
      <c r="AD1858" s="85">
        <v>1</v>
      </c>
      <c r="AE1858" s="85"/>
      <c r="AF1858" s="85"/>
      <c r="AG1858" s="85"/>
      <c r="AH1858" s="85"/>
      <c r="AI1858" s="85"/>
      <c r="AJ1858" s="85"/>
    </row>
    <row r="1859" spans="1:36" ht="16.5" thickTop="1" thickBot="1">
      <c r="A1859" s="105">
        <f t="shared" si="534"/>
        <v>27</v>
      </c>
      <c r="B1859" s="114" t="s">
        <v>1869</v>
      </c>
      <c r="C1859" s="113">
        <v>1968</v>
      </c>
      <c r="D1859" s="107">
        <v>2019</v>
      </c>
      <c r="E1859" s="114" t="s">
        <v>812</v>
      </c>
      <c r="F1859" s="107">
        <v>5</v>
      </c>
      <c r="G1859" s="107">
        <v>4</v>
      </c>
      <c r="H1859" s="111">
        <v>3472.5</v>
      </c>
      <c r="I1859" s="111">
        <v>3182.5</v>
      </c>
      <c r="J1859" s="111">
        <v>3182.5</v>
      </c>
      <c r="K1859" s="125">
        <v>151</v>
      </c>
      <c r="L1859" s="110">
        <f t="shared" si="543"/>
        <v>15638473.200000001</v>
      </c>
      <c r="M1859" s="108"/>
      <c r="N1859" s="108"/>
      <c r="O1859" s="108"/>
      <c r="P1859" s="110">
        <f>'Форма 2'!C1859-M1859-N1859-O1859</f>
        <v>15638473.200000001</v>
      </c>
      <c r="Q1859" s="111">
        <f t="shared" si="544"/>
        <v>4913.8957423409274</v>
      </c>
      <c r="R1859" s="111">
        <f t="shared" si="545"/>
        <v>4913.8957423409274</v>
      </c>
      <c r="S1859" s="112" t="s">
        <v>1280</v>
      </c>
      <c r="T1859" s="107" t="s">
        <v>92</v>
      </c>
      <c r="U1859" s="217"/>
      <c r="V1859" s="85"/>
      <c r="W1859" s="85"/>
      <c r="X1859" s="85"/>
      <c r="Y1859" s="85"/>
      <c r="Z1859" s="85"/>
      <c r="AA1859" s="85"/>
      <c r="AB1859" s="86"/>
      <c r="AC1859" s="86"/>
      <c r="AD1859" s="85">
        <v>1</v>
      </c>
      <c r="AE1859" s="85"/>
      <c r="AF1859" s="85"/>
      <c r="AG1859" s="85"/>
      <c r="AH1859" s="85"/>
      <c r="AI1859" s="85"/>
      <c r="AJ1859" s="85"/>
    </row>
    <row r="1860" spans="1:36" ht="16.5" thickTop="1" thickBot="1">
      <c r="A1860" s="105">
        <f t="shared" si="534"/>
        <v>28</v>
      </c>
      <c r="B1860" s="114" t="s">
        <v>1870</v>
      </c>
      <c r="C1860" s="113">
        <v>1967</v>
      </c>
      <c r="D1860" s="107">
        <v>2019</v>
      </c>
      <c r="E1860" s="114" t="s">
        <v>812</v>
      </c>
      <c r="F1860" s="107">
        <v>5</v>
      </c>
      <c r="G1860" s="107">
        <v>4</v>
      </c>
      <c r="H1860" s="111">
        <v>3353.7</v>
      </c>
      <c r="I1860" s="111">
        <v>3041.7</v>
      </c>
      <c r="J1860" s="111">
        <v>3041.7</v>
      </c>
      <c r="K1860" s="125">
        <v>137</v>
      </c>
      <c r="L1860" s="110">
        <f t="shared" si="543"/>
        <v>15103455.024</v>
      </c>
      <c r="M1860" s="108"/>
      <c r="N1860" s="108"/>
      <c r="O1860" s="108"/>
      <c r="P1860" s="110">
        <f>'Форма 2'!C1860-M1860-N1860-O1860</f>
        <v>15103455.024</v>
      </c>
      <c r="Q1860" s="111">
        <f t="shared" si="544"/>
        <v>4965.4650438899307</v>
      </c>
      <c r="R1860" s="111">
        <f t="shared" si="545"/>
        <v>4965.4650438899307</v>
      </c>
      <c r="S1860" s="112" t="s">
        <v>1280</v>
      </c>
      <c r="T1860" s="107" t="s">
        <v>92</v>
      </c>
      <c r="U1860" s="217"/>
      <c r="V1860" s="85"/>
      <c r="W1860" s="85"/>
      <c r="X1860" s="85"/>
      <c r="Y1860" s="85"/>
      <c r="Z1860" s="85"/>
      <c r="AA1860" s="85"/>
      <c r="AB1860" s="86"/>
      <c r="AC1860" s="86"/>
      <c r="AD1860" s="85">
        <v>1</v>
      </c>
      <c r="AE1860" s="85"/>
      <c r="AF1860" s="85"/>
      <c r="AG1860" s="85"/>
      <c r="AH1860" s="85"/>
      <c r="AI1860" s="85"/>
      <c r="AJ1860" s="85"/>
    </row>
    <row r="1861" spans="1:36" ht="16.5" thickTop="1" thickBot="1">
      <c r="A1861" s="105">
        <f t="shared" si="534"/>
        <v>29</v>
      </c>
      <c r="B1861" s="114" t="s">
        <v>1871</v>
      </c>
      <c r="C1861" s="113">
        <v>1967</v>
      </c>
      <c r="D1861" s="107"/>
      <c r="E1861" s="114" t="s">
        <v>809</v>
      </c>
      <c r="F1861" s="107">
        <v>4</v>
      </c>
      <c r="G1861" s="107">
        <v>3</v>
      </c>
      <c r="H1861" s="111">
        <v>2242.1999999999998</v>
      </c>
      <c r="I1861" s="111">
        <v>2056.8000000000002</v>
      </c>
      <c r="J1861" s="111">
        <v>2056.8000000000002</v>
      </c>
      <c r="K1861" s="125">
        <v>93</v>
      </c>
      <c r="L1861" s="110">
        <f t="shared" si="543"/>
        <v>10097792.544</v>
      </c>
      <c r="M1861" s="108"/>
      <c r="N1861" s="108"/>
      <c r="O1861" s="108"/>
      <c r="P1861" s="110">
        <f>'Форма 2'!C1861-M1861-N1861-O1861</f>
        <v>10097792.544</v>
      </c>
      <c r="Q1861" s="111">
        <f t="shared" si="544"/>
        <v>4909.4673978996498</v>
      </c>
      <c r="R1861" s="111">
        <f t="shared" si="545"/>
        <v>4909.4673978996498</v>
      </c>
      <c r="S1861" s="112" t="s">
        <v>1280</v>
      </c>
      <c r="T1861" s="107" t="s">
        <v>92</v>
      </c>
      <c r="U1861" s="217"/>
      <c r="V1861" s="85"/>
      <c r="W1861" s="85"/>
      <c r="X1861" s="85"/>
      <c r="Y1861" s="85"/>
      <c r="Z1861" s="85"/>
      <c r="AA1861" s="85"/>
      <c r="AB1861" s="86"/>
      <c r="AC1861" s="86"/>
      <c r="AD1861" s="85">
        <v>1</v>
      </c>
      <c r="AE1861" s="85"/>
      <c r="AF1861" s="85"/>
      <c r="AG1861" s="85"/>
      <c r="AH1861" s="85"/>
      <c r="AI1861" s="85"/>
      <c r="AJ1861" s="85"/>
    </row>
    <row r="1862" spans="1:36" ht="16.5" thickTop="1" thickBot="1">
      <c r="A1862" s="105">
        <f t="shared" si="534"/>
        <v>30</v>
      </c>
      <c r="B1862" s="114" t="s">
        <v>1872</v>
      </c>
      <c r="C1862" s="113">
        <v>1966</v>
      </c>
      <c r="D1862" s="107">
        <v>2019</v>
      </c>
      <c r="E1862" s="114" t="s">
        <v>809</v>
      </c>
      <c r="F1862" s="107">
        <v>5</v>
      </c>
      <c r="G1862" s="107">
        <v>4</v>
      </c>
      <c r="H1862" s="111">
        <v>4084.6</v>
      </c>
      <c r="I1862" s="111">
        <v>2473.4</v>
      </c>
      <c r="J1862" s="111">
        <v>2473.4</v>
      </c>
      <c r="K1862" s="125">
        <v>132</v>
      </c>
      <c r="L1862" s="110">
        <f t="shared" si="543"/>
        <v>18395077.792000003</v>
      </c>
      <c r="M1862" s="108"/>
      <c r="N1862" s="108"/>
      <c r="O1862" s="108"/>
      <c r="P1862" s="110">
        <f>'Форма 2'!C1862-M1862-N1862-O1862</f>
        <v>18395077.792000003</v>
      </c>
      <c r="Q1862" s="111">
        <f t="shared" si="544"/>
        <v>7437.1625260774654</v>
      </c>
      <c r="R1862" s="111">
        <f t="shared" si="545"/>
        <v>7437.1625260774654</v>
      </c>
      <c r="S1862" s="112" t="s">
        <v>1280</v>
      </c>
      <c r="T1862" s="107" t="s">
        <v>92</v>
      </c>
      <c r="U1862" s="217"/>
      <c r="V1862" s="85"/>
      <c r="W1862" s="85"/>
      <c r="X1862" s="85"/>
      <c r="Y1862" s="85"/>
      <c r="Z1862" s="85"/>
      <c r="AA1862" s="85"/>
      <c r="AB1862" s="86"/>
      <c r="AC1862" s="86"/>
      <c r="AD1862" s="85">
        <v>1</v>
      </c>
      <c r="AE1862" s="85"/>
      <c r="AF1862" s="85"/>
      <c r="AG1862" s="85"/>
      <c r="AH1862" s="85"/>
      <c r="AI1862" s="85"/>
      <c r="AJ1862" s="85"/>
    </row>
    <row r="1863" spans="1:36" ht="16.5" thickTop="1" thickBot="1">
      <c r="A1863" s="105">
        <f t="shared" si="534"/>
        <v>31</v>
      </c>
      <c r="B1863" s="114" t="s">
        <v>1873</v>
      </c>
      <c r="C1863" s="113">
        <v>1967</v>
      </c>
      <c r="D1863" s="107"/>
      <c r="E1863" s="114" t="s">
        <v>812</v>
      </c>
      <c r="F1863" s="107">
        <v>5</v>
      </c>
      <c r="G1863" s="107">
        <v>3</v>
      </c>
      <c r="H1863" s="111">
        <v>3489.1</v>
      </c>
      <c r="I1863" s="111">
        <v>2904.6</v>
      </c>
      <c r="J1863" s="111">
        <v>2904.6</v>
      </c>
      <c r="K1863" s="125">
        <v>280</v>
      </c>
      <c r="L1863" s="110">
        <f t="shared" si="543"/>
        <v>15713231.632000001</v>
      </c>
      <c r="M1863" s="108"/>
      <c r="N1863" s="108"/>
      <c r="O1863" s="108"/>
      <c r="P1863" s="110">
        <f>'Форма 2'!C1863-M1863-N1863-O1863</f>
        <v>15713231.632000001</v>
      </c>
      <c r="Q1863" s="111">
        <f t="shared" si="544"/>
        <v>5409.7747132135237</v>
      </c>
      <c r="R1863" s="111">
        <f t="shared" si="545"/>
        <v>5409.7747132135237</v>
      </c>
      <c r="S1863" s="112" t="s">
        <v>1280</v>
      </c>
      <c r="T1863" s="107" t="s">
        <v>92</v>
      </c>
      <c r="U1863" s="217"/>
      <c r="V1863" s="85"/>
      <c r="W1863" s="85"/>
      <c r="X1863" s="85"/>
      <c r="Y1863" s="85"/>
      <c r="Z1863" s="85"/>
      <c r="AA1863" s="85"/>
      <c r="AB1863" s="86"/>
      <c r="AC1863" s="86"/>
      <c r="AD1863" s="85">
        <v>1</v>
      </c>
      <c r="AE1863" s="85"/>
      <c r="AF1863" s="85"/>
      <c r="AG1863" s="85"/>
      <c r="AH1863" s="85"/>
      <c r="AI1863" s="85"/>
      <c r="AJ1863" s="85"/>
    </row>
    <row r="1864" spans="1:36" ht="16.5" thickTop="1" thickBot="1">
      <c r="A1864" s="105">
        <f t="shared" si="534"/>
        <v>32</v>
      </c>
      <c r="B1864" s="114" t="s">
        <v>1874</v>
      </c>
      <c r="C1864" s="113">
        <v>2007</v>
      </c>
      <c r="D1864" s="107"/>
      <c r="E1864" s="114" t="s">
        <v>812</v>
      </c>
      <c r="F1864" s="107">
        <v>9</v>
      </c>
      <c r="G1864" s="107">
        <v>1</v>
      </c>
      <c r="H1864" s="111">
        <v>5683.7</v>
      </c>
      <c r="I1864" s="111">
        <v>4156.8</v>
      </c>
      <c r="J1864" s="111">
        <v>4156.8</v>
      </c>
      <c r="K1864" s="125">
        <v>74</v>
      </c>
      <c r="L1864" s="110">
        <f t="shared" si="543"/>
        <v>11753380.066999998</v>
      </c>
      <c r="M1864" s="108"/>
      <c r="N1864" s="108"/>
      <c r="O1864" s="108"/>
      <c r="P1864" s="110">
        <f>'Форма 2'!C1864-M1864-N1864-O1864</f>
        <v>11753380.066999998</v>
      </c>
      <c r="Q1864" s="111">
        <f t="shared" si="544"/>
        <v>2827.5067520688985</v>
      </c>
      <c r="R1864" s="111">
        <f t="shared" si="545"/>
        <v>2827.5067520688985</v>
      </c>
      <c r="S1864" s="112" t="s">
        <v>1280</v>
      </c>
      <c r="T1864" s="107" t="s">
        <v>92</v>
      </c>
      <c r="U1864" s="217"/>
      <c r="V1864" s="85"/>
      <c r="W1864" s="85"/>
      <c r="X1864" s="85"/>
      <c r="Y1864" s="85"/>
      <c r="Z1864" s="85"/>
      <c r="AA1864" s="85"/>
      <c r="AB1864" s="86"/>
      <c r="AC1864" s="86"/>
      <c r="AD1864" s="85">
        <v>1</v>
      </c>
      <c r="AE1864" s="85"/>
      <c r="AF1864" s="85"/>
      <c r="AG1864" s="85"/>
      <c r="AH1864" s="85"/>
      <c r="AI1864" s="85"/>
      <c r="AJ1864" s="85"/>
    </row>
    <row r="1865" spans="1:36" ht="16.5" thickTop="1" thickBot="1">
      <c r="A1865" s="105">
        <f t="shared" si="534"/>
        <v>33</v>
      </c>
      <c r="B1865" s="114" t="s">
        <v>1875</v>
      </c>
      <c r="C1865" s="113">
        <v>2007</v>
      </c>
      <c r="D1865" s="107">
        <v>2017</v>
      </c>
      <c r="E1865" s="114" t="s">
        <v>812</v>
      </c>
      <c r="F1865" s="107">
        <v>9</v>
      </c>
      <c r="G1865" s="107">
        <v>1</v>
      </c>
      <c r="H1865" s="111">
        <v>6180.4</v>
      </c>
      <c r="I1865" s="111">
        <v>4183.1000000000004</v>
      </c>
      <c r="J1865" s="111">
        <v>4183.1000000000004</v>
      </c>
      <c r="K1865" s="125">
        <v>92</v>
      </c>
      <c r="L1865" s="110">
        <f t="shared" si="543"/>
        <v>12780510.963999998</v>
      </c>
      <c r="M1865" s="108"/>
      <c r="N1865" s="108"/>
      <c r="O1865" s="108"/>
      <c r="P1865" s="110">
        <f>'Форма 2'!C1865-M1865-N1865-O1865</f>
        <v>12780510.963999998</v>
      </c>
      <c r="Q1865" s="111">
        <f t="shared" si="544"/>
        <v>3055.2726360832867</v>
      </c>
      <c r="R1865" s="111">
        <f t="shared" si="545"/>
        <v>3055.2726360832867</v>
      </c>
      <c r="S1865" s="112" t="s">
        <v>1280</v>
      </c>
      <c r="T1865" s="107" t="s">
        <v>92</v>
      </c>
      <c r="U1865" s="217"/>
      <c r="V1865" s="85"/>
      <c r="W1865" s="85"/>
      <c r="X1865" s="85"/>
      <c r="Y1865" s="85"/>
      <c r="Z1865" s="85"/>
      <c r="AA1865" s="85"/>
      <c r="AB1865" s="86"/>
      <c r="AC1865" s="86"/>
      <c r="AD1865" s="85">
        <v>1</v>
      </c>
      <c r="AE1865" s="85"/>
      <c r="AF1865" s="85"/>
      <c r="AG1865" s="85"/>
      <c r="AH1865" s="85"/>
      <c r="AI1865" s="85"/>
      <c r="AJ1865" s="85"/>
    </row>
    <row r="1866" spans="1:36" ht="16.5" thickTop="1" thickBot="1">
      <c r="A1866" s="105">
        <f t="shared" si="534"/>
        <v>34</v>
      </c>
      <c r="B1866" s="114" t="s">
        <v>1876</v>
      </c>
      <c r="C1866" s="113">
        <v>1966</v>
      </c>
      <c r="D1866" s="107">
        <v>2019</v>
      </c>
      <c r="E1866" s="114" t="s">
        <v>812</v>
      </c>
      <c r="F1866" s="107">
        <v>5</v>
      </c>
      <c r="G1866" s="107">
        <v>3</v>
      </c>
      <c r="H1866" s="111">
        <v>3591.2</v>
      </c>
      <c r="I1866" s="111">
        <v>2852.4</v>
      </c>
      <c r="J1866" s="111">
        <v>2852.4</v>
      </c>
      <c r="K1866" s="125">
        <v>258</v>
      </c>
      <c r="L1866" s="110">
        <f t="shared" si="543"/>
        <v>16173041.024</v>
      </c>
      <c r="M1866" s="108"/>
      <c r="N1866" s="108"/>
      <c r="O1866" s="108"/>
      <c r="P1866" s="110">
        <f>'Форма 2'!C1866-M1866-N1866-O1866</f>
        <v>16173041.024</v>
      </c>
      <c r="Q1866" s="111">
        <f t="shared" si="544"/>
        <v>5669.9765194222409</v>
      </c>
      <c r="R1866" s="111">
        <f t="shared" si="545"/>
        <v>5669.9765194222409</v>
      </c>
      <c r="S1866" s="112" t="s">
        <v>1280</v>
      </c>
      <c r="T1866" s="107" t="s">
        <v>92</v>
      </c>
      <c r="U1866" s="217"/>
      <c r="V1866" s="85"/>
      <c r="W1866" s="85"/>
      <c r="X1866" s="85"/>
      <c r="Y1866" s="85"/>
      <c r="Z1866" s="85"/>
      <c r="AA1866" s="85"/>
      <c r="AB1866" s="86"/>
      <c r="AC1866" s="86"/>
      <c r="AD1866" s="85">
        <v>1</v>
      </c>
      <c r="AE1866" s="85"/>
      <c r="AF1866" s="85"/>
      <c r="AG1866" s="85"/>
      <c r="AH1866" s="85"/>
      <c r="AI1866" s="85"/>
      <c r="AJ1866" s="85"/>
    </row>
    <row r="1867" spans="1:36" ht="16.5" thickTop="1" thickBot="1">
      <c r="A1867" s="105">
        <f t="shared" si="534"/>
        <v>35</v>
      </c>
      <c r="B1867" s="114" t="s">
        <v>1877</v>
      </c>
      <c r="C1867" s="113">
        <v>2010</v>
      </c>
      <c r="D1867" s="107">
        <v>2019</v>
      </c>
      <c r="E1867" s="114" t="s">
        <v>812</v>
      </c>
      <c r="F1867" s="107">
        <v>9</v>
      </c>
      <c r="G1867" s="107">
        <v>1</v>
      </c>
      <c r="H1867" s="111">
        <v>5914.2</v>
      </c>
      <c r="I1867" s="111">
        <v>4169.3</v>
      </c>
      <c r="J1867" s="111">
        <v>4169.3</v>
      </c>
      <c r="K1867" s="125">
        <v>54</v>
      </c>
      <c r="L1867" s="110">
        <f t="shared" si="543"/>
        <v>12230033.321999999</v>
      </c>
      <c r="M1867" s="108"/>
      <c r="N1867" s="108"/>
      <c r="O1867" s="108"/>
      <c r="P1867" s="110">
        <f>'Форма 2'!C1867-M1867-N1867-O1867</f>
        <v>12230033.321999999</v>
      </c>
      <c r="Q1867" s="111">
        <f t="shared" si="544"/>
        <v>2933.3541174777538</v>
      </c>
      <c r="R1867" s="111">
        <f t="shared" si="545"/>
        <v>2933.3541174777538</v>
      </c>
      <c r="S1867" s="112" t="s">
        <v>1280</v>
      </c>
      <c r="T1867" s="107" t="s">
        <v>92</v>
      </c>
      <c r="U1867" s="217"/>
      <c r="V1867" s="85"/>
      <c r="W1867" s="85"/>
      <c r="X1867" s="85"/>
      <c r="Y1867" s="85"/>
      <c r="Z1867" s="85"/>
      <c r="AA1867" s="85"/>
      <c r="AB1867" s="86"/>
      <c r="AC1867" s="86"/>
      <c r="AD1867" s="85">
        <v>1</v>
      </c>
      <c r="AE1867" s="85"/>
      <c r="AF1867" s="85"/>
      <c r="AG1867" s="85"/>
      <c r="AH1867" s="85"/>
      <c r="AI1867" s="85"/>
      <c r="AJ1867" s="85"/>
    </row>
    <row r="1868" spans="1:36" ht="16.5" thickTop="1" thickBot="1">
      <c r="A1868" s="105">
        <f t="shared" si="534"/>
        <v>36</v>
      </c>
      <c r="B1868" s="114" t="s">
        <v>1878</v>
      </c>
      <c r="C1868" s="113">
        <v>2005</v>
      </c>
      <c r="D1868" s="107">
        <v>2019</v>
      </c>
      <c r="E1868" s="114" t="s">
        <v>812</v>
      </c>
      <c r="F1868" s="107">
        <v>7</v>
      </c>
      <c r="G1868" s="107">
        <v>1</v>
      </c>
      <c r="H1868" s="111">
        <v>5637.4</v>
      </c>
      <c r="I1868" s="111">
        <v>4183.1000000000004</v>
      </c>
      <c r="J1868" s="111">
        <v>4183.1000000000004</v>
      </c>
      <c r="K1868" s="125">
        <v>100</v>
      </c>
      <c r="L1868" s="110">
        <f t="shared" si="543"/>
        <v>11657635.833999999</v>
      </c>
      <c r="M1868" s="108"/>
      <c r="N1868" s="108"/>
      <c r="O1868" s="108"/>
      <c r="P1868" s="110">
        <f>'Форма 2'!C1868-M1868-N1868-O1868</f>
        <v>11657635.833999999</v>
      </c>
      <c r="Q1868" s="111">
        <f t="shared" si="544"/>
        <v>2786.8412980803705</v>
      </c>
      <c r="R1868" s="111">
        <f t="shared" si="545"/>
        <v>2786.8412980803705</v>
      </c>
      <c r="S1868" s="112" t="s">
        <v>1280</v>
      </c>
      <c r="T1868" s="107" t="s">
        <v>92</v>
      </c>
      <c r="U1868" s="217"/>
      <c r="V1868" s="85"/>
      <c r="W1868" s="85"/>
      <c r="X1868" s="85"/>
      <c r="Y1868" s="85"/>
      <c r="Z1868" s="85"/>
      <c r="AA1868" s="85"/>
      <c r="AB1868" s="86"/>
      <c r="AC1868" s="86"/>
      <c r="AD1868" s="85">
        <v>1</v>
      </c>
      <c r="AE1868" s="85"/>
      <c r="AF1868" s="85"/>
      <c r="AG1868" s="85"/>
      <c r="AH1868" s="85"/>
      <c r="AI1868" s="85"/>
      <c r="AJ1868" s="85"/>
    </row>
    <row r="1869" spans="1:36" ht="16.5" thickTop="1" thickBot="1">
      <c r="A1869" s="105">
        <f t="shared" si="534"/>
        <v>37</v>
      </c>
      <c r="B1869" s="114" t="s">
        <v>1879</v>
      </c>
      <c r="C1869" s="113">
        <v>1968</v>
      </c>
      <c r="D1869" s="107"/>
      <c r="E1869" s="114" t="s">
        <v>809</v>
      </c>
      <c r="F1869" s="107">
        <v>5</v>
      </c>
      <c r="G1869" s="107">
        <v>4</v>
      </c>
      <c r="H1869" s="111">
        <v>3010</v>
      </c>
      <c r="I1869" s="111">
        <v>2632</v>
      </c>
      <c r="J1869" s="111">
        <v>2632</v>
      </c>
      <c r="K1869" s="125">
        <v>130</v>
      </c>
      <c r="L1869" s="110">
        <f t="shared" si="543"/>
        <v>13555595.200000001</v>
      </c>
      <c r="M1869" s="108"/>
      <c r="N1869" s="108"/>
      <c r="O1869" s="108"/>
      <c r="P1869" s="110">
        <f>'Форма 2'!C1869-M1869-N1869-O1869</f>
        <v>13555595.200000001</v>
      </c>
      <c r="Q1869" s="111">
        <f t="shared" si="544"/>
        <v>5150.3021276595746</v>
      </c>
      <c r="R1869" s="111">
        <f t="shared" si="545"/>
        <v>5150.3021276595746</v>
      </c>
      <c r="S1869" s="112" t="s">
        <v>1280</v>
      </c>
      <c r="T1869" s="107" t="s">
        <v>92</v>
      </c>
      <c r="U1869" s="217"/>
      <c r="V1869" s="85"/>
      <c r="W1869" s="85"/>
      <c r="X1869" s="85"/>
      <c r="Y1869" s="85"/>
      <c r="Z1869" s="85"/>
      <c r="AA1869" s="85"/>
      <c r="AB1869" s="86"/>
      <c r="AC1869" s="86"/>
      <c r="AD1869" s="85">
        <v>1</v>
      </c>
      <c r="AE1869" s="85"/>
      <c r="AF1869" s="85"/>
      <c r="AG1869" s="85"/>
      <c r="AH1869" s="85"/>
      <c r="AI1869" s="85"/>
      <c r="AJ1869" s="85"/>
    </row>
    <row r="1870" spans="1:36" ht="16.5" thickTop="1" thickBot="1">
      <c r="A1870" s="105">
        <f t="shared" si="534"/>
        <v>38</v>
      </c>
      <c r="B1870" s="114" t="s">
        <v>1880</v>
      </c>
      <c r="C1870" s="113">
        <v>1967</v>
      </c>
      <c r="D1870" s="107">
        <v>2019</v>
      </c>
      <c r="E1870" s="114" t="s">
        <v>809</v>
      </c>
      <c r="F1870" s="107">
        <v>4</v>
      </c>
      <c r="G1870" s="107">
        <v>3</v>
      </c>
      <c r="H1870" s="111">
        <v>2239.6</v>
      </c>
      <c r="I1870" s="111">
        <v>2056</v>
      </c>
      <c r="J1870" s="111">
        <v>2056</v>
      </c>
      <c r="K1870" s="125">
        <v>88</v>
      </c>
      <c r="L1870" s="110">
        <f t="shared" si="543"/>
        <v>10086083.392000001</v>
      </c>
      <c r="M1870" s="108"/>
      <c r="N1870" s="108"/>
      <c r="O1870" s="108"/>
      <c r="P1870" s="110">
        <f>'Форма 2'!C1870-M1870-N1870-O1870</f>
        <v>10086083.392000001</v>
      </c>
      <c r="Q1870" s="111">
        <f t="shared" si="544"/>
        <v>4905.6825836575881</v>
      </c>
      <c r="R1870" s="111">
        <f t="shared" si="545"/>
        <v>4905.6825836575881</v>
      </c>
      <c r="S1870" s="112" t="s">
        <v>1280</v>
      </c>
      <c r="T1870" s="107" t="s">
        <v>92</v>
      </c>
      <c r="U1870" s="217"/>
      <c r="V1870" s="85"/>
      <c r="W1870" s="85"/>
      <c r="X1870" s="85"/>
      <c r="Y1870" s="85"/>
      <c r="Z1870" s="85"/>
      <c r="AA1870" s="85"/>
      <c r="AB1870" s="86"/>
      <c r="AC1870" s="86"/>
      <c r="AD1870" s="85">
        <v>1</v>
      </c>
      <c r="AE1870" s="85"/>
      <c r="AF1870" s="85"/>
      <c r="AG1870" s="85"/>
      <c r="AH1870" s="85"/>
      <c r="AI1870" s="85"/>
      <c r="AJ1870" s="85"/>
    </row>
    <row r="1871" spans="1:36" ht="16.5" thickTop="1" thickBot="1">
      <c r="A1871" s="105">
        <f t="shared" si="534"/>
        <v>39</v>
      </c>
      <c r="B1871" s="114" t="s">
        <v>1881</v>
      </c>
      <c r="C1871" s="113">
        <v>1966</v>
      </c>
      <c r="D1871" s="107"/>
      <c r="E1871" s="114" t="s">
        <v>809</v>
      </c>
      <c r="F1871" s="107">
        <v>4</v>
      </c>
      <c r="G1871" s="107">
        <v>3</v>
      </c>
      <c r="H1871" s="111">
        <v>2242.8000000000002</v>
      </c>
      <c r="I1871" s="111">
        <v>2056.8000000000002</v>
      </c>
      <c r="J1871" s="111">
        <v>2056.8000000000002</v>
      </c>
      <c r="K1871" s="125">
        <v>83</v>
      </c>
      <c r="L1871" s="110">
        <f t="shared" si="543"/>
        <v>10100494.656000001</v>
      </c>
      <c r="M1871" s="108"/>
      <c r="N1871" s="108"/>
      <c r="O1871" s="108"/>
      <c r="P1871" s="110">
        <f>'Форма 2'!C1871-M1871-N1871-O1871</f>
        <v>10100494.656000001</v>
      </c>
      <c r="Q1871" s="111">
        <f t="shared" si="544"/>
        <v>4910.7811435239209</v>
      </c>
      <c r="R1871" s="111">
        <f t="shared" si="545"/>
        <v>4910.7811435239209</v>
      </c>
      <c r="S1871" s="112" t="s">
        <v>1280</v>
      </c>
      <c r="T1871" s="107" t="s">
        <v>92</v>
      </c>
      <c r="U1871" s="217"/>
      <c r="V1871" s="85"/>
      <c r="W1871" s="85"/>
      <c r="X1871" s="85"/>
      <c r="Y1871" s="85"/>
      <c r="Z1871" s="85"/>
      <c r="AA1871" s="85"/>
      <c r="AB1871" s="86"/>
      <c r="AC1871" s="86"/>
      <c r="AD1871" s="85">
        <v>1</v>
      </c>
      <c r="AE1871" s="85"/>
      <c r="AF1871" s="85"/>
      <c r="AG1871" s="85"/>
      <c r="AH1871" s="85"/>
      <c r="AI1871" s="85"/>
      <c r="AJ1871" s="85"/>
    </row>
    <row r="1872" spans="1:36" ht="16.5" thickTop="1" thickBot="1">
      <c r="A1872" s="105">
        <f t="shared" si="534"/>
        <v>40</v>
      </c>
      <c r="B1872" s="114" t="s">
        <v>1882</v>
      </c>
      <c r="C1872" s="113">
        <v>1966</v>
      </c>
      <c r="D1872" s="107"/>
      <c r="E1872" s="114" t="s">
        <v>809</v>
      </c>
      <c r="F1872" s="107">
        <v>4</v>
      </c>
      <c r="G1872" s="107">
        <v>3</v>
      </c>
      <c r="H1872" s="111">
        <v>2227.1999999999998</v>
      </c>
      <c r="I1872" s="111">
        <v>2014</v>
      </c>
      <c r="J1872" s="111">
        <v>2014</v>
      </c>
      <c r="K1872" s="125">
        <v>99</v>
      </c>
      <c r="L1872" s="110">
        <f t="shared" si="543"/>
        <v>10030239.744000001</v>
      </c>
      <c r="M1872" s="108"/>
      <c r="N1872" s="108"/>
      <c r="O1872" s="108"/>
      <c r="P1872" s="110">
        <f>'Форма 2'!C1872-M1872-N1872-O1872</f>
        <v>10030239.744000001</v>
      </c>
      <c r="Q1872" s="111">
        <f t="shared" si="544"/>
        <v>4980.2580655412121</v>
      </c>
      <c r="R1872" s="111">
        <f t="shared" si="545"/>
        <v>4980.2580655412121</v>
      </c>
      <c r="S1872" s="112" t="s">
        <v>1280</v>
      </c>
      <c r="T1872" s="107" t="s">
        <v>92</v>
      </c>
      <c r="U1872" s="217"/>
      <c r="V1872" s="85"/>
      <c r="W1872" s="85"/>
      <c r="X1872" s="85"/>
      <c r="Y1872" s="85"/>
      <c r="Z1872" s="85"/>
      <c r="AA1872" s="85"/>
      <c r="AB1872" s="86"/>
      <c r="AC1872" s="86"/>
      <c r="AD1872" s="85">
        <v>1</v>
      </c>
      <c r="AE1872" s="85"/>
      <c r="AF1872" s="85"/>
      <c r="AG1872" s="85"/>
      <c r="AH1872" s="85"/>
      <c r="AI1872" s="85"/>
      <c r="AJ1872" s="85"/>
    </row>
    <row r="1873" spans="1:36" ht="16.5" thickTop="1" thickBot="1">
      <c r="A1873" s="105">
        <f t="shared" ref="A1873:A1944" si="546">A1872+1</f>
        <v>41</v>
      </c>
      <c r="B1873" s="114" t="s">
        <v>1883</v>
      </c>
      <c r="C1873" s="113">
        <v>1965</v>
      </c>
      <c r="D1873" s="107"/>
      <c r="E1873" s="114" t="s">
        <v>809</v>
      </c>
      <c r="F1873" s="107">
        <v>4</v>
      </c>
      <c r="G1873" s="107">
        <v>3</v>
      </c>
      <c r="H1873" s="111">
        <v>2225.6</v>
      </c>
      <c r="I1873" s="111">
        <v>2030</v>
      </c>
      <c r="J1873" s="111">
        <v>2030</v>
      </c>
      <c r="K1873" s="125">
        <v>91</v>
      </c>
      <c r="L1873" s="110">
        <f t="shared" si="543"/>
        <v>10023034.112</v>
      </c>
      <c r="M1873" s="108"/>
      <c r="N1873" s="108"/>
      <c r="O1873" s="108"/>
      <c r="P1873" s="110">
        <f>'Форма 2'!C1873-M1873-N1873-O1873</f>
        <v>10023034.112</v>
      </c>
      <c r="Q1873" s="111">
        <f t="shared" si="544"/>
        <v>4937.455227586207</v>
      </c>
      <c r="R1873" s="111">
        <f t="shared" si="545"/>
        <v>4937.455227586207</v>
      </c>
      <c r="S1873" s="112" t="s">
        <v>1280</v>
      </c>
      <c r="T1873" s="107" t="s">
        <v>92</v>
      </c>
      <c r="U1873" s="217"/>
      <c r="V1873" s="85"/>
      <c r="W1873" s="85"/>
      <c r="X1873" s="85"/>
      <c r="Y1873" s="85"/>
      <c r="Z1873" s="85"/>
      <c r="AA1873" s="85"/>
      <c r="AB1873" s="86"/>
      <c r="AC1873" s="86"/>
      <c r="AD1873" s="85">
        <v>1</v>
      </c>
      <c r="AE1873" s="85"/>
      <c r="AF1873" s="85"/>
      <c r="AG1873" s="85"/>
      <c r="AH1873" s="85"/>
      <c r="AI1873" s="85"/>
      <c r="AJ1873" s="85"/>
    </row>
    <row r="1874" spans="1:36" ht="16.5" thickTop="1" thickBot="1">
      <c r="A1874" s="105">
        <f t="shared" si="546"/>
        <v>42</v>
      </c>
      <c r="B1874" s="114" t="s">
        <v>1884</v>
      </c>
      <c r="C1874" s="113">
        <v>1965</v>
      </c>
      <c r="D1874" s="107"/>
      <c r="E1874" s="114" t="s">
        <v>809</v>
      </c>
      <c r="F1874" s="107">
        <v>4</v>
      </c>
      <c r="G1874" s="107">
        <v>3</v>
      </c>
      <c r="H1874" s="111">
        <v>2242.8000000000002</v>
      </c>
      <c r="I1874" s="111">
        <v>2053.4</v>
      </c>
      <c r="J1874" s="111">
        <v>2053.4</v>
      </c>
      <c r="K1874" s="125">
        <v>94</v>
      </c>
      <c r="L1874" s="110">
        <f t="shared" si="543"/>
        <v>10100494.656000001</v>
      </c>
      <c r="M1874" s="108"/>
      <c r="N1874" s="108"/>
      <c r="O1874" s="108"/>
      <c r="P1874" s="110">
        <f>'Форма 2'!C1874-M1874-N1874-O1874</f>
        <v>10100494.656000001</v>
      </c>
      <c r="Q1874" s="111">
        <f t="shared" si="544"/>
        <v>4918.9123677802672</v>
      </c>
      <c r="R1874" s="111">
        <f t="shared" si="545"/>
        <v>4918.9123677802672</v>
      </c>
      <c r="S1874" s="112" t="s">
        <v>1280</v>
      </c>
      <c r="T1874" s="107" t="s">
        <v>92</v>
      </c>
      <c r="U1874" s="217"/>
      <c r="V1874" s="85"/>
      <c r="W1874" s="85"/>
      <c r="X1874" s="85"/>
      <c r="Y1874" s="85"/>
      <c r="Z1874" s="85"/>
      <c r="AA1874" s="85"/>
      <c r="AB1874" s="86"/>
      <c r="AC1874" s="86"/>
      <c r="AD1874" s="85">
        <v>1</v>
      </c>
      <c r="AE1874" s="85"/>
      <c r="AF1874" s="85"/>
      <c r="AG1874" s="85"/>
      <c r="AH1874" s="85"/>
      <c r="AI1874" s="85"/>
      <c r="AJ1874" s="85"/>
    </row>
    <row r="1875" spans="1:36" ht="16.5" thickTop="1" thickBot="1">
      <c r="A1875" s="105">
        <f t="shared" si="546"/>
        <v>43</v>
      </c>
      <c r="B1875" s="112" t="s">
        <v>1885</v>
      </c>
      <c r="C1875" s="107">
        <v>1983</v>
      </c>
      <c r="D1875" s="107">
        <v>2018</v>
      </c>
      <c r="E1875" s="114" t="s">
        <v>812</v>
      </c>
      <c r="F1875" s="107">
        <v>12</v>
      </c>
      <c r="G1875" s="107">
        <v>1</v>
      </c>
      <c r="H1875" s="111">
        <v>4550.3999999999996</v>
      </c>
      <c r="I1875" s="111">
        <v>3881.1</v>
      </c>
      <c r="J1875" s="111">
        <v>3881.1</v>
      </c>
      <c r="K1875" s="125">
        <v>164</v>
      </c>
      <c r="L1875" s="110">
        <f t="shared" si="543"/>
        <v>9409817.6639999989</v>
      </c>
      <c r="M1875" s="108"/>
      <c r="N1875" s="108"/>
      <c r="O1875" s="108"/>
      <c r="P1875" s="110">
        <f>'Форма 2'!C1875-M1875-N1875-O1875</f>
        <v>9409817.6639999989</v>
      </c>
      <c r="Q1875" s="111">
        <f t="shared" si="544"/>
        <v>2424.5233732704642</v>
      </c>
      <c r="R1875" s="111">
        <f t="shared" si="545"/>
        <v>2424.5233732704642</v>
      </c>
      <c r="S1875" s="112" t="s">
        <v>1280</v>
      </c>
      <c r="T1875" s="107" t="s">
        <v>92</v>
      </c>
      <c r="U1875" s="217"/>
      <c r="V1875" s="85"/>
      <c r="W1875" s="85"/>
      <c r="X1875" s="85"/>
      <c r="Y1875" s="85"/>
      <c r="Z1875" s="85"/>
      <c r="AA1875" s="85"/>
      <c r="AB1875" s="86"/>
      <c r="AC1875" s="86"/>
      <c r="AD1875" s="85">
        <v>1</v>
      </c>
      <c r="AE1875" s="85"/>
      <c r="AF1875" s="85"/>
      <c r="AG1875" s="85"/>
      <c r="AH1875" s="85"/>
      <c r="AI1875" s="85"/>
      <c r="AJ1875" s="85"/>
    </row>
    <row r="1876" spans="1:36" ht="16.5" thickTop="1" thickBot="1">
      <c r="A1876" s="105">
        <f t="shared" si="546"/>
        <v>44</v>
      </c>
      <c r="B1876" s="114" t="s">
        <v>1886</v>
      </c>
      <c r="C1876" s="113">
        <v>1979</v>
      </c>
      <c r="D1876" s="107">
        <v>2017</v>
      </c>
      <c r="E1876" s="114" t="s">
        <v>809</v>
      </c>
      <c r="F1876" s="107">
        <v>5</v>
      </c>
      <c r="G1876" s="107">
        <v>4</v>
      </c>
      <c r="H1876" s="111">
        <v>4329.3999999999996</v>
      </c>
      <c r="I1876" s="111">
        <v>3390.6</v>
      </c>
      <c r="J1876" s="111">
        <v>3390.6</v>
      </c>
      <c r="K1876" s="125">
        <v>174</v>
      </c>
      <c r="L1876" s="110">
        <f t="shared" si="543"/>
        <v>19497539.488000002</v>
      </c>
      <c r="M1876" s="108"/>
      <c r="N1876" s="108"/>
      <c r="O1876" s="108"/>
      <c r="P1876" s="110">
        <f>'Форма 2'!C1876-M1876-N1876-O1876</f>
        <v>19497539.488000002</v>
      </c>
      <c r="Q1876" s="111">
        <f t="shared" si="544"/>
        <v>5750.468792544093</v>
      </c>
      <c r="R1876" s="111">
        <f t="shared" si="545"/>
        <v>5750.468792544093</v>
      </c>
      <c r="S1876" s="112" t="s">
        <v>1280</v>
      </c>
      <c r="T1876" s="107" t="s">
        <v>92</v>
      </c>
      <c r="U1876" s="217"/>
      <c r="V1876" s="85"/>
      <c r="W1876" s="85"/>
      <c r="X1876" s="85"/>
      <c r="Y1876" s="85"/>
      <c r="Z1876" s="85"/>
      <c r="AA1876" s="85"/>
      <c r="AB1876" s="86"/>
      <c r="AC1876" s="86"/>
      <c r="AD1876" s="85">
        <v>1</v>
      </c>
      <c r="AE1876" s="85"/>
      <c r="AF1876" s="85"/>
      <c r="AG1876" s="85"/>
      <c r="AH1876" s="85"/>
      <c r="AI1876" s="85"/>
      <c r="AJ1876" s="85"/>
    </row>
    <row r="1877" spans="1:36" ht="16.5" thickTop="1" thickBot="1">
      <c r="A1877" s="105">
        <f t="shared" si="546"/>
        <v>45</v>
      </c>
      <c r="B1877" s="112" t="s">
        <v>1887</v>
      </c>
      <c r="C1877" s="107">
        <v>1980</v>
      </c>
      <c r="D1877" s="107">
        <v>2019</v>
      </c>
      <c r="E1877" s="114" t="s">
        <v>809</v>
      </c>
      <c r="F1877" s="107">
        <v>5</v>
      </c>
      <c r="G1877" s="107">
        <v>4</v>
      </c>
      <c r="H1877" s="111">
        <v>4452.7</v>
      </c>
      <c r="I1877" s="111">
        <v>2753.7</v>
      </c>
      <c r="J1877" s="111">
        <v>2753.7</v>
      </c>
      <c r="K1877" s="125">
        <v>128</v>
      </c>
      <c r="L1877" s="110">
        <f t="shared" si="543"/>
        <v>20052823.504000001</v>
      </c>
      <c r="M1877" s="108"/>
      <c r="N1877" s="108"/>
      <c r="O1877" s="108"/>
      <c r="P1877" s="110">
        <f>'Форма 2'!C1877-M1877-N1877-O1877</f>
        <v>20052823.504000001</v>
      </c>
      <c r="Q1877" s="111">
        <f t="shared" si="544"/>
        <v>7282.1380339180023</v>
      </c>
      <c r="R1877" s="111">
        <f t="shared" si="545"/>
        <v>7282.1380339180023</v>
      </c>
      <c r="S1877" s="112" t="s">
        <v>1280</v>
      </c>
      <c r="T1877" s="107" t="s">
        <v>92</v>
      </c>
      <c r="U1877" s="217"/>
      <c r="V1877" s="85"/>
      <c r="W1877" s="85"/>
      <c r="X1877" s="85"/>
      <c r="Y1877" s="85"/>
      <c r="Z1877" s="85"/>
      <c r="AA1877" s="85"/>
      <c r="AB1877" s="86"/>
      <c r="AC1877" s="86"/>
      <c r="AD1877" s="85">
        <v>1</v>
      </c>
      <c r="AE1877" s="85"/>
      <c r="AF1877" s="85"/>
      <c r="AG1877" s="85"/>
      <c r="AH1877" s="85"/>
      <c r="AI1877" s="85"/>
      <c r="AJ1877" s="85"/>
    </row>
    <row r="1878" spans="1:36" ht="16.5" thickTop="1" thickBot="1">
      <c r="A1878" s="105">
        <f t="shared" si="546"/>
        <v>46</v>
      </c>
      <c r="B1878" s="114" t="s">
        <v>1888</v>
      </c>
      <c r="C1878" s="113">
        <v>1979</v>
      </c>
      <c r="D1878" s="107">
        <v>2019</v>
      </c>
      <c r="E1878" s="114" t="s">
        <v>809</v>
      </c>
      <c r="F1878" s="107">
        <v>5</v>
      </c>
      <c r="G1878" s="107">
        <v>6</v>
      </c>
      <c r="H1878" s="111">
        <v>5648.9</v>
      </c>
      <c r="I1878" s="111">
        <v>4530</v>
      </c>
      <c r="J1878" s="111">
        <v>4530</v>
      </c>
      <c r="K1878" s="125">
        <v>224</v>
      </c>
      <c r="L1878" s="110">
        <f t="shared" si="543"/>
        <v>25439934.128000002</v>
      </c>
      <c r="M1878" s="108"/>
      <c r="N1878" s="108"/>
      <c r="O1878" s="108"/>
      <c r="P1878" s="110">
        <f>'Форма 2'!C1878-M1878-N1878-O1878</f>
        <v>25439934.128000002</v>
      </c>
      <c r="Q1878" s="111">
        <f t="shared" si="544"/>
        <v>5615.8794984547467</v>
      </c>
      <c r="R1878" s="111">
        <f t="shared" si="545"/>
        <v>5615.8794984547467</v>
      </c>
      <c r="S1878" s="112" t="s">
        <v>1280</v>
      </c>
      <c r="T1878" s="107" t="s">
        <v>92</v>
      </c>
      <c r="U1878" s="217"/>
      <c r="V1878" s="85"/>
      <c r="W1878" s="85"/>
      <c r="X1878" s="85"/>
      <c r="Y1878" s="85"/>
      <c r="Z1878" s="85"/>
      <c r="AA1878" s="85"/>
      <c r="AB1878" s="86"/>
      <c r="AC1878" s="86"/>
      <c r="AD1878" s="85">
        <v>1</v>
      </c>
      <c r="AE1878" s="85"/>
      <c r="AF1878" s="85"/>
      <c r="AG1878" s="85"/>
      <c r="AH1878" s="85"/>
      <c r="AI1878" s="85"/>
      <c r="AJ1878" s="85"/>
    </row>
    <row r="1879" spans="1:36" ht="16.5" thickTop="1" thickBot="1">
      <c r="A1879" s="105">
        <f t="shared" si="546"/>
        <v>47</v>
      </c>
      <c r="B1879" s="114" t="s">
        <v>866</v>
      </c>
      <c r="C1879" s="113">
        <v>1965</v>
      </c>
      <c r="D1879" s="107">
        <v>2018</v>
      </c>
      <c r="E1879" s="114" t="s">
        <v>809</v>
      </c>
      <c r="F1879" s="107">
        <v>4</v>
      </c>
      <c r="G1879" s="107">
        <v>3</v>
      </c>
      <c r="H1879" s="111">
        <v>2164.6</v>
      </c>
      <c r="I1879" s="111">
        <v>1975.2</v>
      </c>
      <c r="J1879" s="111">
        <v>1975.2</v>
      </c>
      <c r="K1879" s="125">
        <v>93</v>
      </c>
      <c r="L1879" s="110">
        <f t="shared" si="543"/>
        <v>1124747.8059999999</v>
      </c>
      <c r="M1879" s="108"/>
      <c r="N1879" s="108"/>
      <c r="O1879" s="108"/>
      <c r="P1879" s="110">
        <f>'Форма 2'!C1879-M1879-N1879-O1879</f>
        <v>1124747.8059999999</v>
      </c>
      <c r="Q1879" s="111">
        <f t="shared" si="544"/>
        <v>569.43489570676377</v>
      </c>
      <c r="R1879" s="111">
        <f t="shared" si="545"/>
        <v>569.43489570676377</v>
      </c>
      <c r="S1879" s="112" t="s">
        <v>1280</v>
      </c>
      <c r="T1879" s="107" t="s">
        <v>92</v>
      </c>
      <c r="U1879" s="217">
        <v>1</v>
      </c>
      <c r="V1879" s="85"/>
      <c r="W1879" s="85"/>
      <c r="X1879" s="85"/>
      <c r="Y1879" s="85"/>
      <c r="Z1879" s="85"/>
      <c r="AA1879" s="85"/>
      <c r="AB1879" s="86"/>
      <c r="AC1879" s="86"/>
      <c r="AD1879" s="85"/>
      <c r="AE1879" s="85"/>
      <c r="AF1879" s="85"/>
      <c r="AG1879" s="85"/>
      <c r="AH1879" s="85"/>
      <c r="AI1879" s="85"/>
      <c r="AJ1879" s="85"/>
    </row>
    <row r="1880" spans="1:36" ht="16.5" thickTop="1" thickBot="1">
      <c r="A1880" s="105">
        <f t="shared" si="546"/>
        <v>48</v>
      </c>
      <c r="B1880" s="114" t="s">
        <v>867</v>
      </c>
      <c r="C1880" s="113">
        <v>1964</v>
      </c>
      <c r="D1880" s="107">
        <v>2018</v>
      </c>
      <c r="E1880" s="114" t="s">
        <v>809</v>
      </c>
      <c r="F1880" s="107">
        <v>4</v>
      </c>
      <c r="G1880" s="107">
        <v>3</v>
      </c>
      <c r="H1880" s="111">
        <v>2212.6999999999998</v>
      </c>
      <c r="I1880" s="111">
        <v>1947.9</v>
      </c>
      <c r="J1880" s="111">
        <v>1947.9</v>
      </c>
      <c r="K1880" s="125">
        <v>68</v>
      </c>
      <c r="L1880" s="110">
        <f t="shared" si="543"/>
        <v>11114679.751</v>
      </c>
      <c r="M1880" s="108"/>
      <c r="N1880" s="108"/>
      <c r="O1880" s="108"/>
      <c r="P1880" s="110">
        <f>'Форма 2'!C1880-M1880-N1880-O1880</f>
        <v>11114679.751</v>
      </c>
      <c r="Q1880" s="111">
        <f t="shared" si="544"/>
        <v>5705.9806720057495</v>
      </c>
      <c r="R1880" s="111">
        <f t="shared" si="545"/>
        <v>5705.9806720057495</v>
      </c>
      <c r="S1880" s="112" t="s">
        <v>1280</v>
      </c>
      <c r="T1880" s="107" t="s">
        <v>92</v>
      </c>
      <c r="U1880" s="217">
        <v>1</v>
      </c>
      <c r="V1880" s="85"/>
      <c r="W1880" s="85"/>
      <c r="X1880" s="85"/>
      <c r="Y1880" s="85"/>
      <c r="Z1880" s="85"/>
      <c r="AA1880" s="85"/>
      <c r="AB1880" s="86"/>
      <c r="AC1880" s="86"/>
      <c r="AD1880" s="85">
        <v>1</v>
      </c>
      <c r="AE1880" s="85"/>
      <c r="AF1880" s="85"/>
      <c r="AG1880" s="85"/>
      <c r="AH1880" s="85"/>
      <c r="AI1880" s="85"/>
      <c r="AJ1880" s="85"/>
    </row>
    <row r="1881" spans="1:36" ht="16.5" thickTop="1" thickBot="1">
      <c r="A1881" s="105">
        <f t="shared" si="546"/>
        <v>49</v>
      </c>
      <c r="B1881" s="114" t="s">
        <v>1889</v>
      </c>
      <c r="C1881" s="113">
        <v>1964</v>
      </c>
      <c r="D1881" s="107">
        <v>2019</v>
      </c>
      <c r="E1881" s="114" t="s">
        <v>809</v>
      </c>
      <c r="F1881" s="107">
        <v>4</v>
      </c>
      <c r="G1881" s="107">
        <v>3</v>
      </c>
      <c r="H1881" s="111">
        <v>2300.6999999999998</v>
      </c>
      <c r="I1881" s="111">
        <v>1894.1</v>
      </c>
      <c r="J1881" s="111">
        <v>1894.1</v>
      </c>
      <c r="K1881" s="125">
        <v>96</v>
      </c>
      <c r="L1881" s="110">
        <f t="shared" si="543"/>
        <v>1877624.2769999998</v>
      </c>
      <c r="M1881" s="108"/>
      <c r="N1881" s="108"/>
      <c r="O1881" s="108"/>
      <c r="P1881" s="110">
        <f>'Форма 2'!C1881-M1881-N1881-O1881</f>
        <v>1877624.2769999998</v>
      </c>
      <c r="Q1881" s="111">
        <f t="shared" si="544"/>
        <v>991.30155588406092</v>
      </c>
      <c r="R1881" s="111">
        <f t="shared" si="545"/>
        <v>991.30155588406092</v>
      </c>
      <c r="S1881" s="112" t="s">
        <v>1280</v>
      </c>
      <c r="T1881" s="107" t="s">
        <v>92</v>
      </c>
      <c r="U1881" s="217"/>
      <c r="V1881" s="85"/>
      <c r="W1881" s="85"/>
      <c r="X1881" s="85"/>
      <c r="Y1881" s="85"/>
      <c r="Z1881" s="85"/>
      <c r="AA1881" s="85"/>
      <c r="AB1881" s="86"/>
      <c r="AC1881" s="86"/>
      <c r="AD1881" s="85"/>
      <c r="AE1881" s="85"/>
      <c r="AF1881" s="85">
        <v>1</v>
      </c>
      <c r="AG1881" s="85"/>
      <c r="AH1881" s="85"/>
      <c r="AI1881" s="85"/>
      <c r="AJ1881" s="85"/>
    </row>
    <row r="1882" spans="1:36" ht="16.5" thickTop="1" thickBot="1">
      <c r="A1882" s="105">
        <f t="shared" si="546"/>
        <v>50</v>
      </c>
      <c r="B1882" s="114" t="s">
        <v>1890</v>
      </c>
      <c r="C1882" s="113">
        <v>1962</v>
      </c>
      <c r="D1882" s="107">
        <v>2019</v>
      </c>
      <c r="E1882" s="114" t="s">
        <v>812</v>
      </c>
      <c r="F1882" s="107">
        <v>4</v>
      </c>
      <c r="G1882" s="107">
        <v>3</v>
      </c>
      <c r="H1882" s="111">
        <v>2591</v>
      </c>
      <c r="I1882" s="111">
        <v>1484.8</v>
      </c>
      <c r="J1882" s="111">
        <v>1484.8</v>
      </c>
      <c r="K1882" s="125">
        <v>69</v>
      </c>
      <c r="L1882" s="110">
        <f t="shared" si="543"/>
        <v>26433356.09</v>
      </c>
      <c r="M1882" s="108"/>
      <c r="N1882" s="108"/>
      <c r="O1882" s="108"/>
      <c r="P1882" s="110">
        <f>'Форма 2'!C1882-M1882-N1882-O1882</f>
        <v>26433356.09</v>
      </c>
      <c r="Q1882" s="111">
        <f t="shared" si="544"/>
        <v>17802.637452855604</v>
      </c>
      <c r="R1882" s="111">
        <f t="shared" si="545"/>
        <v>17802.637452855604</v>
      </c>
      <c r="S1882" s="112" t="s">
        <v>1280</v>
      </c>
      <c r="T1882" s="107" t="s">
        <v>92</v>
      </c>
      <c r="U1882" s="217"/>
      <c r="V1882" s="85"/>
      <c r="W1882" s="85"/>
      <c r="X1882" s="85"/>
      <c r="Y1882" s="85"/>
      <c r="Z1882" s="85"/>
      <c r="AA1882" s="85"/>
      <c r="AB1882" s="86"/>
      <c r="AC1882" s="86"/>
      <c r="AD1882" s="85">
        <v>1</v>
      </c>
      <c r="AE1882" s="85">
        <v>1</v>
      </c>
      <c r="AF1882" s="85">
        <v>1</v>
      </c>
      <c r="AG1882" s="85"/>
      <c r="AH1882" s="85"/>
      <c r="AI1882" s="85"/>
      <c r="AJ1882" s="85"/>
    </row>
    <row r="1883" spans="1:36" ht="16.5" thickTop="1" thickBot="1">
      <c r="A1883" s="105">
        <f t="shared" si="546"/>
        <v>51</v>
      </c>
      <c r="B1883" s="114" t="s">
        <v>1891</v>
      </c>
      <c r="C1883" s="113">
        <v>1962</v>
      </c>
      <c r="D1883" s="107"/>
      <c r="E1883" s="114" t="s">
        <v>812</v>
      </c>
      <c r="F1883" s="107">
        <v>5</v>
      </c>
      <c r="G1883" s="107">
        <v>4</v>
      </c>
      <c r="H1883" s="111">
        <v>3944</v>
      </c>
      <c r="I1883" s="111">
        <v>2505</v>
      </c>
      <c r="J1883" s="111">
        <v>2505</v>
      </c>
      <c r="K1883" s="125">
        <v>130</v>
      </c>
      <c r="L1883" s="110">
        <f t="shared" si="543"/>
        <v>17761882.880000003</v>
      </c>
      <c r="M1883" s="108"/>
      <c r="N1883" s="108"/>
      <c r="O1883" s="108"/>
      <c r="P1883" s="110">
        <f>'Форма 2'!C1883-M1883-N1883-O1883</f>
        <v>17761882.880000003</v>
      </c>
      <c r="Q1883" s="111">
        <f t="shared" si="544"/>
        <v>7090.572007984033</v>
      </c>
      <c r="R1883" s="111">
        <f t="shared" si="545"/>
        <v>7090.572007984033</v>
      </c>
      <c r="S1883" s="112" t="s">
        <v>1280</v>
      </c>
      <c r="T1883" s="107" t="s">
        <v>92</v>
      </c>
      <c r="U1883" s="217"/>
      <c r="V1883" s="85"/>
      <c r="W1883" s="85"/>
      <c r="X1883" s="85"/>
      <c r="Y1883" s="85"/>
      <c r="Z1883" s="85"/>
      <c r="AA1883" s="85"/>
      <c r="AB1883" s="86"/>
      <c r="AC1883" s="86"/>
      <c r="AD1883" s="85">
        <v>1</v>
      </c>
      <c r="AE1883" s="85"/>
      <c r="AF1883" s="85"/>
      <c r="AG1883" s="85"/>
      <c r="AH1883" s="85"/>
      <c r="AI1883" s="85"/>
      <c r="AJ1883" s="85"/>
    </row>
    <row r="1884" spans="1:36" ht="16.5" thickTop="1" thickBot="1">
      <c r="A1884" s="105">
        <f t="shared" si="546"/>
        <v>52</v>
      </c>
      <c r="B1884" s="114" t="s">
        <v>1892</v>
      </c>
      <c r="C1884" s="113">
        <v>1967</v>
      </c>
      <c r="D1884" s="107"/>
      <c r="E1884" s="114" t="s">
        <v>809</v>
      </c>
      <c r="F1884" s="107">
        <v>4</v>
      </c>
      <c r="G1884" s="107">
        <v>3</v>
      </c>
      <c r="H1884" s="111">
        <v>2202.1999999999998</v>
      </c>
      <c r="I1884" s="111">
        <v>2012.8</v>
      </c>
      <c r="J1884" s="111">
        <v>2012.8</v>
      </c>
      <c r="K1884" s="125">
        <v>91</v>
      </c>
      <c r="L1884" s="110">
        <f t="shared" si="543"/>
        <v>9917651.7440000009</v>
      </c>
      <c r="M1884" s="108"/>
      <c r="N1884" s="108"/>
      <c r="O1884" s="108"/>
      <c r="P1884" s="110">
        <f>'Форма 2'!C1884-M1884-N1884-O1884</f>
        <v>9917651.7440000009</v>
      </c>
      <c r="Q1884" s="111">
        <f t="shared" si="544"/>
        <v>4927.291208267091</v>
      </c>
      <c r="R1884" s="111">
        <f t="shared" si="545"/>
        <v>4927.291208267091</v>
      </c>
      <c r="S1884" s="112" t="s">
        <v>1280</v>
      </c>
      <c r="T1884" s="107" t="s">
        <v>92</v>
      </c>
      <c r="U1884" s="217"/>
      <c r="V1884" s="85"/>
      <c r="W1884" s="85"/>
      <c r="X1884" s="85"/>
      <c r="Y1884" s="85"/>
      <c r="Z1884" s="85"/>
      <c r="AA1884" s="85"/>
      <c r="AB1884" s="86"/>
      <c r="AC1884" s="86"/>
      <c r="AD1884" s="85">
        <v>1</v>
      </c>
      <c r="AE1884" s="85"/>
      <c r="AF1884" s="85"/>
      <c r="AG1884" s="85"/>
      <c r="AH1884" s="85"/>
      <c r="AI1884" s="85"/>
      <c r="AJ1884" s="85"/>
    </row>
    <row r="1885" spans="1:36" ht="16.5" thickTop="1" thickBot="1">
      <c r="A1885" s="105">
        <f t="shared" si="546"/>
        <v>53</v>
      </c>
      <c r="B1885" s="114" t="s">
        <v>1893</v>
      </c>
      <c r="C1885" s="113">
        <v>1970</v>
      </c>
      <c r="D1885" s="107"/>
      <c r="E1885" s="114" t="s">
        <v>872</v>
      </c>
      <c r="F1885" s="107">
        <v>5</v>
      </c>
      <c r="G1885" s="107">
        <v>4</v>
      </c>
      <c r="H1885" s="111">
        <v>3782.5</v>
      </c>
      <c r="I1885" s="111">
        <v>3434.5</v>
      </c>
      <c r="J1885" s="111">
        <v>3434.5</v>
      </c>
      <c r="K1885" s="125">
        <v>153</v>
      </c>
      <c r="L1885" s="110">
        <f t="shared" si="543"/>
        <v>17034564.400000002</v>
      </c>
      <c r="M1885" s="108"/>
      <c r="N1885" s="108"/>
      <c r="O1885" s="108"/>
      <c r="P1885" s="110">
        <f>'Форма 2'!C1885-M1885-N1885-O1885</f>
        <v>17034564.400000002</v>
      </c>
      <c r="Q1885" s="111">
        <f t="shared" si="544"/>
        <v>4959.8382297277631</v>
      </c>
      <c r="R1885" s="111">
        <f t="shared" si="545"/>
        <v>4959.8382297277631</v>
      </c>
      <c r="S1885" s="112" t="s">
        <v>1280</v>
      </c>
      <c r="T1885" s="107" t="s">
        <v>92</v>
      </c>
      <c r="U1885" s="217"/>
      <c r="V1885" s="85"/>
      <c r="W1885" s="85"/>
      <c r="X1885" s="85"/>
      <c r="Y1885" s="85"/>
      <c r="Z1885" s="85"/>
      <c r="AA1885" s="85"/>
      <c r="AB1885" s="86"/>
      <c r="AC1885" s="86"/>
      <c r="AD1885" s="85">
        <v>1</v>
      </c>
      <c r="AE1885" s="85"/>
      <c r="AF1885" s="85"/>
      <c r="AG1885" s="85"/>
      <c r="AH1885" s="85"/>
      <c r="AI1885" s="85"/>
      <c r="AJ1885" s="85"/>
    </row>
    <row r="1886" spans="1:36" ht="16.5" thickTop="1" thickBot="1">
      <c r="A1886" s="105">
        <f t="shared" si="546"/>
        <v>54</v>
      </c>
      <c r="B1886" s="114" t="s">
        <v>1894</v>
      </c>
      <c r="C1886" s="113">
        <v>1985</v>
      </c>
      <c r="D1886" s="107">
        <v>2019</v>
      </c>
      <c r="E1886" s="114" t="s">
        <v>809</v>
      </c>
      <c r="F1886" s="107">
        <v>5</v>
      </c>
      <c r="G1886" s="107">
        <v>2</v>
      </c>
      <c r="H1886" s="111">
        <v>3985.9</v>
      </c>
      <c r="I1886" s="111">
        <v>3305.6</v>
      </c>
      <c r="J1886" s="111">
        <v>3305.6</v>
      </c>
      <c r="K1886" s="125">
        <v>157</v>
      </c>
      <c r="L1886" s="110">
        <f t="shared" si="543"/>
        <v>17950580.368000001</v>
      </c>
      <c r="M1886" s="108"/>
      <c r="N1886" s="108"/>
      <c r="O1886" s="108"/>
      <c r="P1886" s="110">
        <f>'Форма 2'!C1886-M1886-N1886-O1886</f>
        <v>17950580.368000001</v>
      </c>
      <c r="Q1886" s="111">
        <f t="shared" si="544"/>
        <v>5430.3546611810261</v>
      </c>
      <c r="R1886" s="111">
        <f t="shared" si="545"/>
        <v>5430.3546611810261</v>
      </c>
      <c r="S1886" s="112" t="s">
        <v>1280</v>
      </c>
      <c r="T1886" s="107" t="s">
        <v>92</v>
      </c>
      <c r="U1886" s="217"/>
      <c r="V1886" s="85"/>
      <c r="W1886" s="85"/>
      <c r="X1886" s="85"/>
      <c r="Y1886" s="85"/>
      <c r="Z1886" s="85"/>
      <c r="AA1886" s="85"/>
      <c r="AB1886" s="86"/>
      <c r="AC1886" s="86"/>
      <c r="AD1886" s="85">
        <v>1</v>
      </c>
      <c r="AE1886" s="85"/>
      <c r="AF1886" s="85"/>
      <c r="AG1886" s="85"/>
      <c r="AH1886" s="85"/>
      <c r="AI1886" s="85"/>
      <c r="AJ1886" s="85"/>
    </row>
    <row r="1887" spans="1:36" ht="16.5" thickTop="1" thickBot="1">
      <c r="A1887" s="105">
        <f t="shared" si="546"/>
        <v>55</v>
      </c>
      <c r="B1887" s="114" t="s">
        <v>1895</v>
      </c>
      <c r="C1887" s="113">
        <v>2013</v>
      </c>
      <c r="D1887" s="107"/>
      <c r="E1887" s="114" t="s">
        <v>812</v>
      </c>
      <c r="F1887" s="107">
        <v>4</v>
      </c>
      <c r="G1887" s="107">
        <v>4</v>
      </c>
      <c r="H1887" s="111">
        <v>3073.92</v>
      </c>
      <c r="I1887" s="111">
        <v>2403.5</v>
      </c>
      <c r="J1887" s="111">
        <v>2403.5</v>
      </c>
      <c r="K1887" s="125">
        <v>82</v>
      </c>
      <c r="L1887" s="110">
        <f t="shared" si="543"/>
        <v>13843460.198400002</v>
      </c>
      <c r="M1887" s="108"/>
      <c r="N1887" s="108"/>
      <c r="O1887" s="108"/>
      <c r="P1887" s="110">
        <f>'Форма 2'!C1887-M1887-N1887-O1887</f>
        <v>13843460.198400002</v>
      </c>
      <c r="Q1887" s="111">
        <f t="shared" si="544"/>
        <v>5759.7088406074481</v>
      </c>
      <c r="R1887" s="111">
        <f t="shared" si="545"/>
        <v>5759.7088406074481</v>
      </c>
      <c r="S1887" s="112" t="s">
        <v>1280</v>
      </c>
      <c r="T1887" s="107" t="s">
        <v>92</v>
      </c>
      <c r="U1887" s="217"/>
      <c r="V1887" s="85"/>
      <c r="W1887" s="85"/>
      <c r="X1887" s="85"/>
      <c r="Y1887" s="85"/>
      <c r="Z1887" s="85"/>
      <c r="AA1887" s="85"/>
      <c r="AB1887" s="86"/>
      <c r="AC1887" s="86"/>
      <c r="AD1887" s="85">
        <v>1</v>
      </c>
      <c r="AE1887" s="85"/>
      <c r="AF1887" s="85"/>
      <c r="AG1887" s="85"/>
      <c r="AH1887" s="85"/>
      <c r="AI1887" s="85"/>
      <c r="AJ1887" s="85"/>
    </row>
    <row r="1888" spans="1:36" ht="16.5" thickTop="1" thickBot="1">
      <c r="A1888" s="105">
        <f t="shared" si="546"/>
        <v>56</v>
      </c>
      <c r="B1888" s="114" t="s">
        <v>1896</v>
      </c>
      <c r="C1888" s="113">
        <v>1985</v>
      </c>
      <c r="D1888" s="107">
        <v>2018</v>
      </c>
      <c r="E1888" s="114" t="s">
        <v>812</v>
      </c>
      <c r="F1888" s="107">
        <v>10</v>
      </c>
      <c r="G1888" s="107">
        <v>1</v>
      </c>
      <c r="H1888" s="111">
        <v>2515.6</v>
      </c>
      <c r="I1888" s="111">
        <v>2186.8000000000002</v>
      </c>
      <c r="J1888" s="111">
        <v>2186.8000000000002</v>
      </c>
      <c r="K1888" s="125">
        <v>105</v>
      </c>
      <c r="L1888" s="110">
        <f t="shared" si="543"/>
        <v>5202034.3959999997</v>
      </c>
      <c r="M1888" s="108"/>
      <c r="N1888" s="108"/>
      <c r="O1888" s="108"/>
      <c r="P1888" s="110">
        <f>'Форма 2'!C1888-M1888-N1888-O1888</f>
        <v>5202034.3959999997</v>
      </c>
      <c r="Q1888" s="111">
        <f t="shared" si="544"/>
        <v>2378.8340936528257</v>
      </c>
      <c r="R1888" s="111">
        <f t="shared" si="545"/>
        <v>2378.8340936528257</v>
      </c>
      <c r="S1888" s="112" t="s">
        <v>1280</v>
      </c>
      <c r="T1888" s="107" t="s">
        <v>92</v>
      </c>
      <c r="U1888" s="217"/>
      <c r="V1888" s="85"/>
      <c r="W1888" s="85"/>
      <c r="X1888" s="85"/>
      <c r="Y1888" s="85"/>
      <c r="Z1888" s="85"/>
      <c r="AA1888" s="85"/>
      <c r="AB1888" s="86"/>
      <c r="AC1888" s="86"/>
      <c r="AD1888" s="85">
        <v>1</v>
      </c>
      <c r="AE1888" s="85"/>
      <c r="AF1888" s="85"/>
      <c r="AG1888" s="85"/>
      <c r="AH1888" s="85"/>
      <c r="AI1888" s="85"/>
      <c r="AJ1888" s="85"/>
    </row>
    <row r="1889" spans="1:36" ht="16.5" thickTop="1" thickBot="1">
      <c r="A1889" s="105">
        <f t="shared" si="546"/>
        <v>57</v>
      </c>
      <c r="B1889" s="114" t="s">
        <v>1897</v>
      </c>
      <c r="C1889" s="113">
        <v>1963</v>
      </c>
      <c r="D1889" s="107"/>
      <c r="E1889" s="114" t="s">
        <v>809</v>
      </c>
      <c r="F1889" s="107">
        <v>4</v>
      </c>
      <c r="G1889" s="107">
        <v>3</v>
      </c>
      <c r="H1889" s="111">
        <v>2283.1999999999998</v>
      </c>
      <c r="I1889" s="111">
        <v>2056.3000000000002</v>
      </c>
      <c r="J1889" s="111">
        <v>2056.3000000000002</v>
      </c>
      <c r="K1889" s="125">
        <v>92</v>
      </c>
      <c r="L1889" s="110">
        <f t="shared" si="543"/>
        <v>1039563.7919999999</v>
      </c>
      <c r="M1889" s="108"/>
      <c r="N1889" s="108"/>
      <c r="O1889" s="108"/>
      <c r="P1889" s="110">
        <f>'Форма 2'!C1889-M1889-N1889-O1889</f>
        <v>1039563.7919999999</v>
      </c>
      <c r="Q1889" s="111">
        <f t="shared" si="544"/>
        <v>505.55064533385195</v>
      </c>
      <c r="R1889" s="111">
        <f t="shared" si="545"/>
        <v>505.55064533385195</v>
      </c>
      <c r="S1889" s="112" t="s">
        <v>1280</v>
      </c>
      <c r="T1889" s="107" t="s">
        <v>92</v>
      </c>
      <c r="U1889" s="217"/>
      <c r="V1889" s="85"/>
      <c r="W1889" s="85"/>
      <c r="X1889" s="85"/>
      <c r="Y1889" s="85"/>
      <c r="Z1889" s="85">
        <v>1</v>
      </c>
      <c r="AA1889" s="85"/>
      <c r="AB1889" s="86"/>
      <c r="AC1889" s="86"/>
      <c r="AD1889" s="85"/>
      <c r="AE1889" s="85"/>
      <c r="AF1889" s="85"/>
      <c r="AG1889" s="85"/>
      <c r="AH1889" s="85"/>
      <c r="AI1889" s="85"/>
      <c r="AJ1889" s="85"/>
    </row>
    <row r="1890" spans="1:36" ht="16.5" thickTop="1" thickBot="1">
      <c r="A1890" s="105">
        <f t="shared" si="546"/>
        <v>58</v>
      </c>
      <c r="B1890" s="114" t="s">
        <v>1898</v>
      </c>
      <c r="C1890" s="113">
        <v>2009</v>
      </c>
      <c r="D1890" s="107"/>
      <c r="E1890" s="114" t="s">
        <v>812</v>
      </c>
      <c r="F1890" s="107">
        <v>8</v>
      </c>
      <c r="G1890" s="107">
        <v>2</v>
      </c>
      <c r="H1890" s="111">
        <v>6309.7</v>
      </c>
      <c r="I1890" s="111">
        <v>3894.1</v>
      </c>
      <c r="J1890" s="111">
        <v>3894.1</v>
      </c>
      <c r="K1890" s="125">
        <v>82</v>
      </c>
      <c r="L1890" s="110">
        <f t="shared" si="543"/>
        <v>13047891.726999998</v>
      </c>
      <c r="M1890" s="108"/>
      <c r="N1890" s="108"/>
      <c r="O1890" s="108"/>
      <c r="P1890" s="110">
        <f>'Форма 2'!C1890-M1890-N1890-O1890</f>
        <v>13047891.726999998</v>
      </c>
      <c r="Q1890" s="111">
        <f t="shared" si="544"/>
        <v>3350.682244164248</v>
      </c>
      <c r="R1890" s="111">
        <f t="shared" si="545"/>
        <v>3350.682244164248</v>
      </c>
      <c r="S1890" s="112" t="s">
        <v>1280</v>
      </c>
      <c r="T1890" s="107" t="s">
        <v>92</v>
      </c>
      <c r="U1890" s="217"/>
      <c r="V1890" s="85"/>
      <c r="W1890" s="85"/>
      <c r="X1890" s="85"/>
      <c r="Y1890" s="85"/>
      <c r="Z1890" s="85"/>
      <c r="AA1890" s="85"/>
      <c r="AB1890" s="86"/>
      <c r="AC1890" s="86"/>
      <c r="AD1890" s="85">
        <v>1</v>
      </c>
      <c r="AE1890" s="85"/>
      <c r="AF1890" s="85"/>
      <c r="AG1890" s="85"/>
      <c r="AH1890" s="85"/>
      <c r="AI1890" s="85"/>
      <c r="AJ1890" s="85"/>
    </row>
    <row r="1891" spans="1:36" ht="16.5" thickTop="1" thickBot="1">
      <c r="A1891" s="105">
        <f t="shared" si="546"/>
        <v>59</v>
      </c>
      <c r="B1891" s="114" t="s">
        <v>1899</v>
      </c>
      <c r="C1891" s="113">
        <v>1963</v>
      </c>
      <c r="D1891" s="107">
        <v>2019</v>
      </c>
      <c r="E1891" s="114" t="s">
        <v>812</v>
      </c>
      <c r="F1891" s="107">
        <v>4</v>
      </c>
      <c r="G1891" s="107">
        <v>3</v>
      </c>
      <c r="H1891" s="111">
        <v>2430.9</v>
      </c>
      <c r="I1891" s="111">
        <v>1550.4</v>
      </c>
      <c r="J1891" s="111">
        <v>1550.4</v>
      </c>
      <c r="K1891" s="125">
        <v>73</v>
      </c>
      <c r="L1891" s="110">
        <f t="shared" si="543"/>
        <v>1106813.0790000001</v>
      </c>
      <c r="M1891" s="108"/>
      <c r="N1891" s="108"/>
      <c r="O1891" s="108"/>
      <c r="P1891" s="110">
        <f>'Форма 2'!C1891-M1891-N1891-O1891</f>
        <v>1106813.0790000001</v>
      </c>
      <c r="Q1891" s="111">
        <f t="shared" si="544"/>
        <v>713.8887248452013</v>
      </c>
      <c r="R1891" s="111">
        <f t="shared" si="545"/>
        <v>713.8887248452013</v>
      </c>
      <c r="S1891" s="112" t="s">
        <v>1280</v>
      </c>
      <c r="T1891" s="107" t="s">
        <v>92</v>
      </c>
      <c r="U1891" s="217"/>
      <c r="V1891" s="85"/>
      <c r="W1891" s="85"/>
      <c r="X1891" s="85"/>
      <c r="Y1891" s="85"/>
      <c r="Z1891" s="85">
        <v>1</v>
      </c>
      <c r="AA1891" s="85"/>
      <c r="AB1891" s="86"/>
      <c r="AC1891" s="86"/>
      <c r="AD1891" s="85"/>
      <c r="AE1891" s="85"/>
      <c r="AF1891" s="85"/>
      <c r="AG1891" s="85"/>
      <c r="AH1891" s="85"/>
      <c r="AI1891" s="85"/>
      <c r="AJ1891" s="85"/>
    </row>
    <row r="1892" spans="1:36" ht="16.5" thickTop="1" thickBot="1">
      <c r="A1892" s="105">
        <f t="shared" si="546"/>
        <v>60</v>
      </c>
      <c r="B1892" s="114" t="s">
        <v>1900</v>
      </c>
      <c r="C1892" s="113">
        <v>1980</v>
      </c>
      <c r="D1892" s="107">
        <v>2019</v>
      </c>
      <c r="E1892" s="114" t="s">
        <v>809</v>
      </c>
      <c r="F1892" s="107">
        <v>5</v>
      </c>
      <c r="G1892" s="107">
        <v>4</v>
      </c>
      <c r="H1892" s="111">
        <v>2942.33</v>
      </c>
      <c r="I1892" s="111">
        <v>2637.13</v>
      </c>
      <c r="J1892" s="111">
        <v>2637.13</v>
      </c>
      <c r="K1892" s="125">
        <v>130</v>
      </c>
      <c r="L1892" s="110">
        <f t="shared" si="543"/>
        <v>13250842.001600001</v>
      </c>
      <c r="M1892" s="108"/>
      <c r="N1892" s="108"/>
      <c r="O1892" s="108"/>
      <c r="P1892" s="110">
        <f>'Форма 2'!C1892-M1892-N1892-O1892</f>
        <v>13250842.001600001</v>
      </c>
      <c r="Q1892" s="111">
        <f t="shared" si="544"/>
        <v>5024.7208145218474</v>
      </c>
      <c r="R1892" s="111">
        <f t="shared" si="545"/>
        <v>5024.7208145218474</v>
      </c>
      <c r="S1892" s="112" t="s">
        <v>1280</v>
      </c>
      <c r="T1892" s="107" t="s">
        <v>92</v>
      </c>
      <c r="U1892" s="217"/>
      <c r="V1892" s="85"/>
      <c r="W1892" s="85"/>
      <c r="X1892" s="85"/>
      <c r="Y1892" s="85"/>
      <c r="Z1892" s="85"/>
      <c r="AA1892" s="85"/>
      <c r="AB1892" s="86"/>
      <c r="AC1892" s="86"/>
      <c r="AD1892" s="85">
        <v>1</v>
      </c>
      <c r="AE1892" s="85"/>
      <c r="AF1892" s="85"/>
      <c r="AG1892" s="85"/>
      <c r="AH1892" s="85"/>
      <c r="AI1892" s="85"/>
      <c r="AJ1892" s="85"/>
    </row>
    <row r="1893" spans="1:36" ht="16.5" thickTop="1" thickBot="1">
      <c r="A1893" s="105">
        <f t="shared" si="546"/>
        <v>61</v>
      </c>
      <c r="B1893" s="114" t="s">
        <v>1901</v>
      </c>
      <c r="C1893" s="113">
        <v>1983</v>
      </c>
      <c r="D1893" s="107"/>
      <c r="E1893" s="114" t="s">
        <v>812</v>
      </c>
      <c r="F1893" s="107">
        <v>12</v>
      </c>
      <c r="G1893" s="107">
        <v>1</v>
      </c>
      <c r="H1893" s="111">
        <v>4538.6000000000004</v>
      </c>
      <c r="I1893" s="111">
        <v>3894.1</v>
      </c>
      <c r="J1893" s="111">
        <v>3894.1</v>
      </c>
      <c r="K1893" s="125">
        <v>176</v>
      </c>
      <c r="L1893" s="110">
        <f t="shared" si="543"/>
        <v>9385416.3259999994</v>
      </c>
      <c r="M1893" s="108"/>
      <c r="N1893" s="108"/>
      <c r="O1893" s="108"/>
      <c r="P1893" s="110">
        <f>'Форма 2'!C1893-M1893-N1893-O1893</f>
        <v>9385416.3259999994</v>
      </c>
      <c r="Q1893" s="111">
        <f t="shared" si="544"/>
        <v>2410.1631509206236</v>
      </c>
      <c r="R1893" s="111">
        <f t="shared" si="545"/>
        <v>2410.1631509206236</v>
      </c>
      <c r="S1893" s="112" t="s">
        <v>1280</v>
      </c>
      <c r="T1893" s="107" t="s">
        <v>92</v>
      </c>
      <c r="U1893" s="217"/>
      <c r="V1893" s="85"/>
      <c r="W1893" s="85"/>
      <c r="X1893" s="85"/>
      <c r="Y1893" s="85"/>
      <c r="Z1893" s="85"/>
      <c r="AA1893" s="85"/>
      <c r="AB1893" s="86"/>
      <c r="AC1893" s="86"/>
      <c r="AD1893" s="85">
        <v>1</v>
      </c>
      <c r="AE1893" s="85"/>
      <c r="AF1893" s="85"/>
      <c r="AG1893" s="85"/>
      <c r="AH1893" s="85"/>
      <c r="AI1893" s="85"/>
      <c r="AJ1893" s="85"/>
    </row>
    <row r="1894" spans="1:36" ht="16.5" thickTop="1" thickBot="1">
      <c r="A1894" s="105">
        <f t="shared" si="546"/>
        <v>62</v>
      </c>
      <c r="B1894" s="114" t="s">
        <v>1902</v>
      </c>
      <c r="C1894" s="113">
        <v>2006</v>
      </c>
      <c r="D1894" s="107"/>
      <c r="E1894" s="114" t="s">
        <v>812</v>
      </c>
      <c r="F1894" s="107">
        <v>5</v>
      </c>
      <c r="G1894" s="107">
        <v>3</v>
      </c>
      <c r="H1894" s="111">
        <v>7351.3</v>
      </c>
      <c r="I1894" s="111">
        <v>5622.3</v>
      </c>
      <c r="J1894" s="111">
        <v>5622.3</v>
      </c>
      <c r="K1894" s="125">
        <v>121</v>
      </c>
      <c r="L1894" s="110">
        <f t="shared" si="543"/>
        <v>33106726.576000005</v>
      </c>
      <c r="M1894" s="108"/>
      <c r="N1894" s="108"/>
      <c r="O1894" s="108"/>
      <c r="P1894" s="110">
        <f>'Форма 2'!C1894-M1894-N1894-O1894</f>
        <v>33106726.576000005</v>
      </c>
      <c r="Q1894" s="111">
        <f t="shared" si="544"/>
        <v>5888.4667442150021</v>
      </c>
      <c r="R1894" s="111">
        <f t="shared" si="545"/>
        <v>5888.4667442150021</v>
      </c>
      <c r="S1894" s="112" t="s">
        <v>1280</v>
      </c>
      <c r="T1894" s="107" t="s">
        <v>92</v>
      </c>
      <c r="U1894" s="217"/>
      <c r="V1894" s="85"/>
      <c r="W1894" s="85"/>
      <c r="X1894" s="85"/>
      <c r="Y1894" s="85"/>
      <c r="Z1894" s="85"/>
      <c r="AA1894" s="85"/>
      <c r="AB1894" s="86"/>
      <c r="AC1894" s="86"/>
      <c r="AD1894" s="85">
        <v>1</v>
      </c>
      <c r="AE1894" s="85"/>
      <c r="AF1894" s="85"/>
      <c r="AG1894" s="85"/>
      <c r="AH1894" s="85"/>
      <c r="AI1894" s="85"/>
      <c r="AJ1894" s="85"/>
    </row>
    <row r="1895" spans="1:36" ht="16.5" thickTop="1" thickBot="1">
      <c r="A1895" s="105">
        <f t="shared" si="546"/>
        <v>63</v>
      </c>
      <c r="B1895" s="114" t="s">
        <v>1903</v>
      </c>
      <c r="C1895" s="113">
        <v>1971</v>
      </c>
      <c r="D1895" s="107"/>
      <c r="E1895" s="114" t="s">
        <v>872</v>
      </c>
      <c r="F1895" s="107">
        <v>5</v>
      </c>
      <c r="G1895" s="107">
        <v>4</v>
      </c>
      <c r="H1895" s="111">
        <v>3792.9</v>
      </c>
      <c r="I1895" s="111">
        <v>3444.5</v>
      </c>
      <c r="J1895" s="111">
        <v>3444.5</v>
      </c>
      <c r="K1895" s="125">
        <v>186</v>
      </c>
      <c r="L1895" s="110">
        <f t="shared" si="543"/>
        <v>17081401.008000001</v>
      </c>
      <c r="M1895" s="108"/>
      <c r="N1895" s="108"/>
      <c r="O1895" s="108"/>
      <c r="P1895" s="110">
        <f>'Форма 2'!C1895-M1895-N1895-O1895</f>
        <v>17081401.008000001</v>
      </c>
      <c r="Q1895" s="111">
        <f t="shared" si="544"/>
        <v>4959.0364372187551</v>
      </c>
      <c r="R1895" s="111">
        <f t="shared" si="545"/>
        <v>4959.0364372187551</v>
      </c>
      <c r="S1895" s="112" t="s">
        <v>1280</v>
      </c>
      <c r="T1895" s="107" t="s">
        <v>92</v>
      </c>
      <c r="U1895" s="217"/>
      <c r="V1895" s="85"/>
      <c r="W1895" s="85"/>
      <c r="X1895" s="85"/>
      <c r="Y1895" s="85"/>
      <c r="Z1895" s="85"/>
      <c r="AA1895" s="85"/>
      <c r="AB1895" s="86"/>
      <c r="AC1895" s="86"/>
      <c r="AD1895" s="85">
        <v>1</v>
      </c>
      <c r="AE1895" s="85"/>
      <c r="AF1895" s="85"/>
      <c r="AG1895" s="85"/>
      <c r="AH1895" s="85"/>
      <c r="AI1895" s="85"/>
      <c r="AJ1895" s="85"/>
    </row>
    <row r="1896" spans="1:36" ht="16.5" thickTop="1" thickBot="1">
      <c r="A1896" s="105">
        <f t="shared" si="546"/>
        <v>64</v>
      </c>
      <c r="B1896" s="114" t="s">
        <v>1904</v>
      </c>
      <c r="C1896" s="113">
        <v>1970</v>
      </c>
      <c r="D1896" s="107"/>
      <c r="E1896" s="114" t="s">
        <v>872</v>
      </c>
      <c r="F1896" s="107">
        <v>5</v>
      </c>
      <c r="G1896" s="107">
        <v>4</v>
      </c>
      <c r="H1896" s="111">
        <v>3757</v>
      </c>
      <c r="I1896" s="111">
        <v>3408</v>
      </c>
      <c r="J1896" s="111">
        <v>3408</v>
      </c>
      <c r="K1896" s="125">
        <v>191</v>
      </c>
      <c r="L1896" s="110">
        <f t="shared" si="543"/>
        <v>16919724.640000001</v>
      </c>
      <c r="M1896" s="108"/>
      <c r="N1896" s="108"/>
      <c r="O1896" s="108"/>
      <c r="P1896" s="110">
        <f>'Форма 2'!C1896-M1896-N1896-O1896</f>
        <v>16919724.640000001</v>
      </c>
      <c r="Q1896" s="111">
        <f t="shared" si="544"/>
        <v>4964.7079342723009</v>
      </c>
      <c r="R1896" s="111">
        <f t="shared" si="545"/>
        <v>4964.7079342723009</v>
      </c>
      <c r="S1896" s="112" t="s">
        <v>1280</v>
      </c>
      <c r="T1896" s="107" t="s">
        <v>92</v>
      </c>
      <c r="U1896" s="217"/>
      <c r="V1896" s="85"/>
      <c r="W1896" s="85"/>
      <c r="X1896" s="85"/>
      <c r="Y1896" s="85"/>
      <c r="Z1896" s="85"/>
      <c r="AA1896" s="85"/>
      <c r="AB1896" s="86"/>
      <c r="AC1896" s="86"/>
      <c r="AD1896" s="85">
        <v>1</v>
      </c>
      <c r="AE1896" s="85"/>
      <c r="AF1896" s="85"/>
      <c r="AG1896" s="85"/>
      <c r="AH1896" s="85"/>
      <c r="AI1896" s="85"/>
      <c r="AJ1896" s="85"/>
    </row>
    <row r="1897" spans="1:36" ht="16.5" thickTop="1" thickBot="1">
      <c r="A1897" s="105">
        <f t="shared" si="546"/>
        <v>65</v>
      </c>
      <c r="B1897" s="114" t="s">
        <v>1905</v>
      </c>
      <c r="C1897" s="113">
        <v>2002</v>
      </c>
      <c r="D1897" s="107"/>
      <c r="E1897" s="114" t="s">
        <v>812</v>
      </c>
      <c r="F1897" s="107">
        <v>4</v>
      </c>
      <c r="G1897" s="107">
        <v>2</v>
      </c>
      <c r="H1897" s="111">
        <v>3509.8</v>
      </c>
      <c r="I1897" s="111">
        <v>3201.5</v>
      </c>
      <c r="J1897" s="111">
        <v>3201.5</v>
      </c>
      <c r="K1897" s="125">
        <v>73</v>
      </c>
      <c r="L1897" s="110">
        <f t="shared" si="543"/>
        <v>15806454.496000003</v>
      </c>
      <c r="M1897" s="108"/>
      <c r="N1897" s="108"/>
      <c r="O1897" s="108"/>
      <c r="P1897" s="110">
        <f>'Форма 2'!C1897-M1897-N1897-O1897</f>
        <v>15806454.496000003</v>
      </c>
      <c r="Q1897" s="111">
        <f t="shared" si="544"/>
        <v>4937.2027162267696</v>
      </c>
      <c r="R1897" s="111">
        <f t="shared" si="545"/>
        <v>4937.2027162267696</v>
      </c>
      <c r="S1897" s="112" t="s">
        <v>1280</v>
      </c>
      <c r="T1897" s="107" t="s">
        <v>92</v>
      </c>
      <c r="U1897" s="217"/>
      <c r="V1897" s="85"/>
      <c r="W1897" s="85"/>
      <c r="X1897" s="85"/>
      <c r="Y1897" s="85"/>
      <c r="Z1897" s="85"/>
      <c r="AA1897" s="85"/>
      <c r="AB1897" s="86"/>
      <c r="AC1897" s="86"/>
      <c r="AD1897" s="85">
        <v>1</v>
      </c>
      <c r="AE1897" s="85"/>
      <c r="AF1897" s="85"/>
      <c r="AG1897" s="85"/>
      <c r="AH1897" s="85"/>
      <c r="AI1897" s="85"/>
      <c r="AJ1897" s="85"/>
    </row>
    <row r="1898" spans="1:36" ht="16.5" thickTop="1" thickBot="1">
      <c r="A1898" s="105">
        <f t="shared" si="546"/>
        <v>66</v>
      </c>
      <c r="B1898" s="114" t="s">
        <v>1906</v>
      </c>
      <c r="C1898" s="113">
        <v>1987</v>
      </c>
      <c r="D1898" s="107"/>
      <c r="E1898" s="114" t="s">
        <v>812</v>
      </c>
      <c r="F1898" s="107">
        <v>12</v>
      </c>
      <c r="G1898" s="107">
        <v>1</v>
      </c>
      <c r="H1898" s="111">
        <v>4526.8999999999996</v>
      </c>
      <c r="I1898" s="111">
        <v>3923.1</v>
      </c>
      <c r="J1898" s="111">
        <v>3923.1</v>
      </c>
      <c r="K1898" s="125">
        <v>214</v>
      </c>
      <c r="L1898" s="110">
        <f t="shared" si="543"/>
        <v>9361221.7789999992</v>
      </c>
      <c r="M1898" s="108"/>
      <c r="N1898" s="108"/>
      <c r="O1898" s="108"/>
      <c r="P1898" s="110">
        <f>'Форма 2'!C1898-M1898-N1898-O1898</f>
        <v>9361221.7789999992</v>
      </c>
      <c r="Q1898" s="111">
        <f t="shared" si="544"/>
        <v>2386.1797504524484</v>
      </c>
      <c r="R1898" s="111">
        <f t="shared" si="545"/>
        <v>2386.1797504524484</v>
      </c>
      <c r="S1898" s="112" t="s">
        <v>1280</v>
      </c>
      <c r="T1898" s="107" t="s">
        <v>92</v>
      </c>
      <c r="U1898" s="217"/>
      <c r="V1898" s="85"/>
      <c r="W1898" s="85"/>
      <c r="X1898" s="85"/>
      <c r="Y1898" s="85"/>
      <c r="Z1898" s="85"/>
      <c r="AA1898" s="85"/>
      <c r="AB1898" s="86"/>
      <c r="AC1898" s="86"/>
      <c r="AD1898" s="85">
        <v>1</v>
      </c>
      <c r="AE1898" s="85"/>
      <c r="AF1898" s="85"/>
      <c r="AG1898" s="85"/>
      <c r="AH1898" s="85"/>
      <c r="AI1898" s="85"/>
      <c r="AJ1898" s="85"/>
    </row>
    <row r="1899" spans="1:36" ht="16.5" thickTop="1" thickBot="1">
      <c r="A1899" s="105">
        <f t="shared" si="546"/>
        <v>67</v>
      </c>
      <c r="B1899" s="114" t="s">
        <v>1907</v>
      </c>
      <c r="C1899" s="113">
        <v>1980</v>
      </c>
      <c r="D1899" s="107"/>
      <c r="E1899" s="114" t="s">
        <v>809</v>
      </c>
      <c r="F1899" s="107">
        <v>5</v>
      </c>
      <c r="G1899" s="107">
        <v>6</v>
      </c>
      <c r="H1899" s="111">
        <v>5833.65</v>
      </c>
      <c r="I1899" s="111">
        <v>4534.8</v>
      </c>
      <c r="J1899" s="111">
        <v>4534.8</v>
      </c>
      <c r="K1899" s="125">
        <v>239</v>
      </c>
      <c r="L1899" s="110">
        <f t="shared" ref="L1899:L1900" si="547">SUM(M1899:P1899)</f>
        <v>26271959.448000003</v>
      </c>
      <c r="M1899" s="108"/>
      <c r="N1899" s="108"/>
      <c r="O1899" s="108"/>
      <c r="P1899" s="110">
        <f>'Форма 2'!C1899-M1899-N1899-O1899</f>
        <v>26271959.448000003</v>
      </c>
      <c r="Q1899" s="111">
        <f>L1899/I1899</f>
        <v>5793.4108335538504</v>
      </c>
      <c r="R1899" s="111">
        <f>Q1899</f>
        <v>5793.4108335538504</v>
      </c>
      <c r="S1899" s="112" t="s">
        <v>1280</v>
      </c>
      <c r="T1899" s="107" t="s">
        <v>92</v>
      </c>
      <c r="U1899" s="217"/>
      <c r="V1899" s="85"/>
      <c r="W1899" s="85"/>
      <c r="X1899" s="85"/>
      <c r="Y1899" s="85"/>
      <c r="Z1899" s="85"/>
      <c r="AA1899" s="85"/>
      <c r="AB1899" s="86"/>
      <c r="AC1899" s="86"/>
      <c r="AD1899" s="85">
        <v>1</v>
      </c>
      <c r="AE1899" s="85"/>
      <c r="AF1899" s="85"/>
      <c r="AG1899" s="85"/>
      <c r="AH1899" s="85"/>
      <c r="AI1899" s="85"/>
      <c r="AJ1899" s="85"/>
    </row>
    <row r="1900" spans="1:36" ht="16.5" thickTop="1" thickBot="1">
      <c r="A1900" s="105">
        <f t="shared" si="546"/>
        <v>68</v>
      </c>
      <c r="B1900" s="114" t="s">
        <v>1908</v>
      </c>
      <c r="C1900" s="113">
        <v>1981</v>
      </c>
      <c r="D1900" s="107"/>
      <c r="E1900" s="114" t="s">
        <v>690</v>
      </c>
      <c r="F1900" s="107">
        <v>3</v>
      </c>
      <c r="G1900" s="107">
        <v>2</v>
      </c>
      <c r="H1900" s="111">
        <v>852.1</v>
      </c>
      <c r="I1900" s="111">
        <v>755.8</v>
      </c>
      <c r="J1900" s="111">
        <v>755.8</v>
      </c>
      <c r="K1900" s="125">
        <v>53</v>
      </c>
      <c r="L1900" s="110">
        <f t="shared" si="547"/>
        <v>6022523.5060000001</v>
      </c>
      <c r="M1900" s="108"/>
      <c r="N1900" s="108"/>
      <c r="O1900" s="108"/>
      <c r="P1900" s="110">
        <f>'Форма 2'!C1900-M1900-N1900-O1900</f>
        <v>6022523.5060000001</v>
      </c>
      <c r="Q1900" s="111">
        <f>L1900/I1900</f>
        <v>7968.4089785657588</v>
      </c>
      <c r="R1900" s="111">
        <f>Q1900</f>
        <v>7968.4089785657588</v>
      </c>
      <c r="S1900" s="112" t="s">
        <v>1280</v>
      </c>
      <c r="T1900" s="107" t="s">
        <v>82</v>
      </c>
      <c r="U1900" s="217"/>
      <c r="V1900" s="85"/>
      <c r="W1900" s="85"/>
      <c r="X1900" s="85"/>
      <c r="Y1900" s="85"/>
      <c r="Z1900" s="85"/>
      <c r="AA1900" s="85"/>
      <c r="AB1900" s="86"/>
      <c r="AC1900" s="86"/>
      <c r="AD1900" s="85"/>
      <c r="AE1900" s="85">
        <v>2</v>
      </c>
      <c r="AF1900" s="85"/>
      <c r="AG1900" s="85"/>
      <c r="AH1900" s="85"/>
      <c r="AI1900" s="85"/>
      <c r="AJ1900" s="85"/>
    </row>
    <row r="1901" spans="1:36" ht="17.25" thickTop="1" thickBot="1">
      <c r="A1901" s="221">
        <v>0</v>
      </c>
      <c r="B1901" s="13" t="s">
        <v>875</v>
      </c>
      <c r="C1901" s="5"/>
      <c r="D1901" s="5"/>
      <c r="E1901" s="5"/>
      <c r="F1901" s="5"/>
      <c r="G1901" s="5"/>
      <c r="H1901" s="17">
        <f t="shared" ref="H1901:P1901" si="548">SUM(H1902:H1947)</f>
        <v>138725.40000000002</v>
      </c>
      <c r="I1901" s="17">
        <f t="shared" si="548"/>
        <v>126846.96</v>
      </c>
      <c r="J1901" s="17">
        <f t="shared" si="548"/>
        <v>113589.26000000001</v>
      </c>
      <c r="K1901" s="18">
        <f t="shared" si="548"/>
        <v>1619</v>
      </c>
      <c r="L1901" s="17">
        <f t="shared" si="548"/>
        <v>444408780.76159996</v>
      </c>
      <c r="M1901" s="17">
        <f t="shared" si="548"/>
        <v>0</v>
      </c>
      <c r="N1901" s="17">
        <f t="shared" si="548"/>
        <v>0</v>
      </c>
      <c r="O1901" s="17">
        <f t="shared" si="548"/>
        <v>0</v>
      </c>
      <c r="P1901" s="17">
        <f t="shared" si="548"/>
        <v>444408780.76159996</v>
      </c>
      <c r="Q1901" s="8" t="s">
        <v>76</v>
      </c>
      <c r="R1901" s="8" t="s">
        <v>76</v>
      </c>
      <c r="S1901" s="8" t="s">
        <v>76</v>
      </c>
      <c r="T1901" s="5" t="s">
        <v>76</v>
      </c>
      <c r="U1901" s="218" t="s">
        <v>76</v>
      </c>
      <c r="V1901" s="84" t="s">
        <v>76</v>
      </c>
      <c r="W1901" s="84" t="s">
        <v>76</v>
      </c>
      <c r="X1901" s="84" t="s">
        <v>76</v>
      </c>
      <c r="Y1901" s="84" t="s">
        <v>76</v>
      </c>
      <c r="Z1901" s="84" t="s">
        <v>76</v>
      </c>
      <c r="AA1901" s="84" t="s">
        <v>76</v>
      </c>
      <c r="AB1901" s="84" t="s">
        <v>76</v>
      </c>
      <c r="AC1901" s="84" t="s">
        <v>76</v>
      </c>
      <c r="AD1901" s="84" t="s">
        <v>76</v>
      </c>
      <c r="AE1901" s="84" t="s">
        <v>76</v>
      </c>
      <c r="AF1901" s="84" t="s">
        <v>76</v>
      </c>
      <c r="AG1901" s="84" t="s">
        <v>76</v>
      </c>
      <c r="AH1901" s="84" t="s">
        <v>76</v>
      </c>
      <c r="AI1901" s="84" t="s">
        <v>76</v>
      </c>
      <c r="AJ1901" s="84" t="s">
        <v>76</v>
      </c>
    </row>
    <row r="1902" spans="1:36" ht="16.5" thickTop="1" thickBot="1">
      <c r="A1902" s="105">
        <f t="shared" si="546"/>
        <v>1</v>
      </c>
      <c r="B1902" s="195" t="s">
        <v>1909</v>
      </c>
      <c r="C1902" s="130">
        <v>1990</v>
      </c>
      <c r="D1902" s="107"/>
      <c r="E1902" s="131" t="s">
        <v>91</v>
      </c>
      <c r="F1902" s="107">
        <v>5</v>
      </c>
      <c r="G1902" s="105">
        <v>6</v>
      </c>
      <c r="H1902" s="111">
        <v>3887</v>
      </c>
      <c r="I1902" s="108">
        <v>3887</v>
      </c>
      <c r="J1902" s="111">
        <v>3758.3</v>
      </c>
      <c r="K1902" s="109">
        <v>167</v>
      </c>
      <c r="L1902" s="110">
        <f t="shared" ref="L1902:L1947" si="549">SUM(M1902:P1902)</f>
        <v>17505182.240000002</v>
      </c>
      <c r="M1902" s="108"/>
      <c r="N1902" s="108"/>
      <c r="O1902" s="108"/>
      <c r="P1902" s="110">
        <f>'Форма 2'!C1902-M1902-N1902-O1902</f>
        <v>17505182.240000002</v>
      </c>
      <c r="Q1902" s="111">
        <f t="shared" ref="Q1902:Q1944" si="550">L1902/I1902</f>
        <v>4503.5200000000004</v>
      </c>
      <c r="R1902" s="111">
        <f t="shared" ref="R1902:R1944" si="551">Q1902</f>
        <v>4503.5200000000004</v>
      </c>
      <c r="S1902" s="112" t="s">
        <v>1280</v>
      </c>
      <c r="T1902" s="107" t="s">
        <v>92</v>
      </c>
      <c r="U1902" s="217"/>
      <c r="V1902" s="85"/>
      <c r="W1902" s="85"/>
      <c r="X1902" s="85"/>
      <c r="Y1902" s="85"/>
      <c r="Z1902" s="85"/>
      <c r="AA1902" s="85"/>
      <c r="AB1902" s="86"/>
      <c r="AC1902" s="86"/>
      <c r="AD1902" s="85">
        <v>1</v>
      </c>
      <c r="AE1902" s="85"/>
      <c r="AF1902" s="85"/>
      <c r="AG1902" s="85"/>
      <c r="AH1902" s="85"/>
      <c r="AI1902" s="85"/>
      <c r="AJ1902" s="85"/>
    </row>
    <row r="1903" spans="1:36" ht="16.5" thickTop="1" thickBot="1">
      <c r="A1903" s="105">
        <f t="shared" si="546"/>
        <v>2</v>
      </c>
      <c r="B1903" s="195" t="s">
        <v>888</v>
      </c>
      <c r="C1903" s="130">
        <v>1974</v>
      </c>
      <c r="D1903" s="107">
        <v>1974</v>
      </c>
      <c r="E1903" s="131" t="s">
        <v>879</v>
      </c>
      <c r="F1903" s="107">
        <v>5</v>
      </c>
      <c r="G1903" s="105">
        <v>6</v>
      </c>
      <c r="H1903" s="111">
        <v>4941.45</v>
      </c>
      <c r="I1903" s="111">
        <v>4941.45</v>
      </c>
      <c r="J1903" s="111">
        <v>4542.3</v>
      </c>
      <c r="K1903" s="109"/>
      <c r="L1903" s="110">
        <f t="shared" si="549"/>
        <v>24125937.821999997</v>
      </c>
      <c r="M1903" s="108"/>
      <c r="N1903" s="108"/>
      <c r="O1903" s="108"/>
      <c r="P1903" s="110">
        <f>'Форма 2'!C1903-M1903-N1903-O1903</f>
        <v>24125937.821999997</v>
      </c>
      <c r="Q1903" s="111">
        <f t="shared" si="550"/>
        <v>4882.3599999999997</v>
      </c>
      <c r="R1903" s="111">
        <f t="shared" si="551"/>
        <v>4882.3599999999997</v>
      </c>
      <c r="S1903" s="112" t="s">
        <v>1280</v>
      </c>
      <c r="T1903" s="107" t="s">
        <v>92</v>
      </c>
      <c r="U1903" s="217"/>
      <c r="V1903" s="85"/>
      <c r="W1903" s="85"/>
      <c r="X1903" s="85"/>
      <c r="Y1903" s="85"/>
      <c r="Z1903" s="85"/>
      <c r="AA1903" s="85"/>
      <c r="AB1903" s="86"/>
      <c r="AC1903" s="86"/>
      <c r="AD1903" s="85"/>
      <c r="AE1903" s="85">
        <v>1</v>
      </c>
      <c r="AF1903" s="85"/>
      <c r="AG1903" s="85"/>
      <c r="AH1903" s="85"/>
      <c r="AI1903" s="85"/>
      <c r="AJ1903" s="85"/>
    </row>
    <row r="1904" spans="1:36" ht="16.5" thickTop="1" thickBot="1">
      <c r="A1904" s="105">
        <f t="shared" si="546"/>
        <v>3</v>
      </c>
      <c r="B1904" s="195" t="s">
        <v>1910</v>
      </c>
      <c r="C1904" s="130">
        <v>1971</v>
      </c>
      <c r="D1904" s="107">
        <v>1971</v>
      </c>
      <c r="E1904" s="131" t="s">
        <v>192</v>
      </c>
      <c r="F1904" s="107">
        <v>5</v>
      </c>
      <c r="G1904" s="105">
        <v>6</v>
      </c>
      <c r="H1904" s="111">
        <v>5028.7</v>
      </c>
      <c r="I1904" s="111">
        <v>4577.2</v>
      </c>
      <c r="J1904" s="111">
        <v>4577.2</v>
      </c>
      <c r="K1904" s="109">
        <v>171</v>
      </c>
      <c r="L1904" s="110">
        <f t="shared" si="549"/>
        <v>22646851.024</v>
      </c>
      <c r="M1904" s="108"/>
      <c r="N1904" s="108"/>
      <c r="O1904" s="108"/>
      <c r="P1904" s="110">
        <f>'Форма 2'!C1904-M1904-N1904-O1904</f>
        <v>22646851.024</v>
      </c>
      <c r="Q1904" s="111">
        <f t="shared" si="550"/>
        <v>4947.7521244428908</v>
      </c>
      <c r="R1904" s="111">
        <f t="shared" si="551"/>
        <v>4947.7521244428908</v>
      </c>
      <c r="S1904" s="112" t="s">
        <v>1280</v>
      </c>
      <c r="T1904" s="107" t="s">
        <v>92</v>
      </c>
      <c r="U1904" s="217"/>
      <c r="V1904" s="85"/>
      <c r="W1904" s="85"/>
      <c r="X1904" s="85"/>
      <c r="Y1904" s="85"/>
      <c r="Z1904" s="85"/>
      <c r="AA1904" s="85"/>
      <c r="AB1904" s="86"/>
      <c r="AC1904" s="86"/>
      <c r="AD1904" s="85">
        <v>1</v>
      </c>
      <c r="AE1904" s="85"/>
      <c r="AF1904" s="85"/>
      <c r="AG1904" s="85"/>
      <c r="AH1904" s="85"/>
      <c r="AI1904" s="85"/>
      <c r="AJ1904" s="85"/>
    </row>
    <row r="1905" spans="1:36" ht="16.5" thickTop="1" thickBot="1">
      <c r="A1905" s="105">
        <f t="shared" si="546"/>
        <v>4</v>
      </c>
      <c r="B1905" s="195" t="s">
        <v>883</v>
      </c>
      <c r="C1905" s="130">
        <v>1976</v>
      </c>
      <c r="D1905" s="107"/>
      <c r="E1905" s="131"/>
      <c r="F1905" s="107">
        <v>5</v>
      </c>
      <c r="G1905" s="105">
        <v>8</v>
      </c>
      <c r="H1905" s="111">
        <v>6884.96</v>
      </c>
      <c r="I1905" s="111">
        <v>6355.1</v>
      </c>
      <c r="J1905" s="111">
        <v>6355.1</v>
      </c>
      <c r="K1905" s="109"/>
      <c r="L1905" s="110">
        <f t="shared" si="549"/>
        <v>33614853.305599995</v>
      </c>
      <c r="M1905" s="108"/>
      <c r="N1905" s="108"/>
      <c r="O1905" s="108"/>
      <c r="P1905" s="110">
        <f>'Форма 2'!C1905-M1905-N1905-O1905</f>
        <v>33614853.305599995</v>
      </c>
      <c r="Q1905" s="111">
        <f t="shared" si="550"/>
        <v>5289.4294827146687</v>
      </c>
      <c r="R1905" s="111">
        <f t="shared" si="551"/>
        <v>5289.4294827146687</v>
      </c>
      <c r="S1905" s="112" t="s">
        <v>1280</v>
      </c>
      <c r="T1905" s="107" t="s">
        <v>92</v>
      </c>
      <c r="U1905" s="217"/>
      <c r="V1905" s="85"/>
      <c r="W1905" s="85"/>
      <c r="X1905" s="85"/>
      <c r="Y1905" s="85"/>
      <c r="Z1905" s="85"/>
      <c r="AA1905" s="85"/>
      <c r="AB1905" s="86"/>
      <c r="AC1905" s="86"/>
      <c r="AD1905" s="85"/>
      <c r="AE1905" s="85">
        <v>1</v>
      </c>
      <c r="AF1905" s="85"/>
      <c r="AG1905" s="85"/>
      <c r="AH1905" s="85"/>
      <c r="AI1905" s="85"/>
      <c r="AJ1905" s="85"/>
    </row>
    <row r="1906" spans="1:36" ht="16.5" thickTop="1" thickBot="1">
      <c r="A1906" s="105">
        <f t="shared" si="546"/>
        <v>5</v>
      </c>
      <c r="B1906" s="114" t="s">
        <v>5058</v>
      </c>
      <c r="C1906" s="243">
        <v>1972</v>
      </c>
      <c r="D1906" s="107"/>
      <c r="E1906" s="244" t="s">
        <v>192</v>
      </c>
      <c r="F1906" s="107">
        <v>5</v>
      </c>
      <c r="G1906" s="107">
        <v>1</v>
      </c>
      <c r="H1906" s="111">
        <v>4862.8</v>
      </c>
      <c r="I1906" s="111">
        <v>2739.4</v>
      </c>
      <c r="J1906" s="111">
        <v>2739.4</v>
      </c>
      <c r="K1906" s="122">
        <v>253</v>
      </c>
      <c r="L1906" s="110">
        <f t="shared" ref="L1906" si="552">SUM(M1906:P1906)</f>
        <v>44483338.304000005</v>
      </c>
      <c r="M1906" s="108"/>
      <c r="N1906" s="108"/>
      <c r="O1906" s="108"/>
      <c r="P1906" s="110">
        <f>'Форма 2'!C1906-M1906-N1906-O1906</f>
        <v>44483338.304000005</v>
      </c>
      <c r="Q1906" s="111">
        <f t="shared" ref="Q1906" si="553">L1906/I1906</f>
        <v>16238.350844710521</v>
      </c>
      <c r="R1906" s="111">
        <f t="shared" ref="R1906" si="554">Q1906</f>
        <v>16238.350844710521</v>
      </c>
      <c r="S1906" s="112" t="s">
        <v>1280</v>
      </c>
      <c r="T1906" s="107" t="s">
        <v>82</v>
      </c>
      <c r="U1906" s="219">
        <v>1</v>
      </c>
      <c r="V1906" s="153">
        <v>1</v>
      </c>
      <c r="W1906" s="153"/>
      <c r="X1906" s="153">
        <v>1</v>
      </c>
      <c r="Y1906" s="153">
        <v>1</v>
      </c>
      <c r="Z1906" s="153">
        <v>1</v>
      </c>
      <c r="AA1906" s="153"/>
      <c r="AB1906" s="86"/>
      <c r="AC1906" s="86"/>
      <c r="AD1906" s="153">
        <v>1</v>
      </c>
      <c r="AE1906" s="153"/>
      <c r="AF1906" s="153"/>
      <c r="AG1906" s="85"/>
      <c r="AH1906" s="153"/>
      <c r="AI1906" s="153"/>
      <c r="AJ1906" s="153"/>
    </row>
    <row r="1907" spans="1:36" ht="16.5" thickTop="1" thickBot="1">
      <c r="A1907" s="105">
        <f t="shared" si="546"/>
        <v>6</v>
      </c>
      <c r="B1907" s="114" t="s">
        <v>5059</v>
      </c>
      <c r="C1907" s="243">
        <v>1977</v>
      </c>
      <c r="D1907" s="107"/>
      <c r="E1907" s="244" t="s">
        <v>94</v>
      </c>
      <c r="F1907" s="107">
        <v>5</v>
      </c>
      <c r="G1907" s="107">
        <v>1</v>
      </c>
      <c r="H1907" s="111">
        <v>5648.9</v>
      </c>
      <c r="I1907" s="111">
        <v>2790</v>
      </c>
      <c r="J1907" s="111"/>
      <c r="K1907" s="122"/>
      <c r="L1907" s="110">
        <f t="shared" ref="L1907" si="555">SUM(M1907:P1907)</f>
        <v>12181965.828</v>
      </c>
      <c r="M1907" s="108"/>
      <c r="N1907" s="108"/>
      <c r="O1907" s="108"/>
      <c r="P1907" s="110">
        <f>'Форма 2'!C1907-M1907-N1907-O1907</f>
        <v>12181965.828</v>
      </c>
      <c r="Q1907" s="111">
        <f t="shared" ref="Q1907" si="556">L1907/I1907</f>
        <v>4366.2959956989243</v>
      </c>
      <c r="R1907" s="111">
        <f t="shared" ref="R1907" si="557">Q1907</f>
        <v>4366.2959956989243</v>
      </c>
      <c r="S1907" s="112" t="s">
        <v>1280</v>
      </c>
      <c r="T1907" s="107" t="s">
        <v>82</v>
      </c>
      <c r="U1907" s="219">
        <v>1</v>
      </c>
      <c r="V1907" s="153"/>
      <c r="W1907" s="153"/>
      <c r="X1907" s="153">
        <v>1</v>
      </c>
      <c r="Y1907" s="153">
        <v>1</v>
      </c>
      <c r="Z1907" s="153">
        <v>1</v>
      </c>
      <c r="AA1907" s="153"/>
      <c r="AB1907" s="86"/>
      <c r="AC1907" s="86"/>
      <c r="AD1907" s="153"/>
      <c r="AE1907" s="153"/>
      <c r="AF1907" s="153"/>
      <c r="AG1907" s="85"/>
      <c r="AH1907" s="153"/>
      <c r="AI1907" s="153"/>
      <c r="AJ1907" s="153"/>
    </row>
    <row r="1908" spans="1:36" ht="16.5" thickTop="1" thickBot="1">
      <c r="A1908" s="105">
        <f t="shared" si="546"/>
        <v>7</v>
      </c>
      <c r="B1908" s="114" t="s">
        <v>5060</v>
      </c>
      <c r="C1908" s="243">
        <v>1970</v>
      </c>
      <c r="D1908" s="107">
        <v>1970</v>
      </c>
      <c r="E1908" s="244" t="s">
        <v>94</v>
      </c>
      <c r="F1908" s="107">
        <v>5</v>
      </c>
      <c r="G1908" s="107">
        <v>1</v>
      </c>
      <c r="H1908" s="111">
        <v>4038.2</v>
      </c>
      <c r="I1908" s="111">
        <v>2381</v>
      </c>
      <c r="J1908" s="111">
        <v>2381</v>
      </c>
      <c r="K1908" s="122">
        <v>231</v>
      </c>
      <c r="L1908" s="110">
        <f t="shared" ref="L1908" si="558">SUM(M1908:P1908)</f>
        <v>10045587.847999999</v>
      </c>
      <c r="M1908" s="108"/>
      <c r="N1908" s="108"/>
      <c r="O1908" s="108"/>
      <c r="P1908" s="110">
        <f>'Форма 2'!C1908-M1908-N1908-O1908</f>
        <v>10045587.847999999</v>
      </c>
      <c r="Q1908" s="111">
        <f t="shared" ref="Q1908" si="559">L1908/I1908</f>
        <v>4219.0625149097013</v>
      </c>
      <c r="R1908" s="111">
        <f t="shared" ref="R1908" si="560">Q1908</f>
        <v>4219.0625149097013</v>
      </c>
      <c r="S1908" s="112" t="s">
        <v>1280</v>
      </c>
      <c r="T1908" s="107" t="s">
        <v>82</v>
      </c>
      <c r="U1908" s="219"/>
      <c r="V1908" s="153">
        <v>1</v>
      </c>
      <c r="W1908" s="153"/>
      <c r="X1908" s="153"/>
      <c r="Y1908" s="153"/>
      <c r="Z1908" s="153"/>
      <c r="AA1908" s="153"/>
      <c r="AB1908" s="86"/>
      <c r="AC1908" s="86"/>
      <c r="AD1908" s="153"/>
      <c r="AE1908" s="153"/>
      <c r="AF1908" s="153"/>
      <c r="AG1908" s="85"/>
      <c r="AH1908" s="153"/>
      <c r="AI1908" s="153"/>
      <c r="AJ1908" s="153"/>
    </row>
    <row r="1909" spans="1:36" ht="16.5" thickTop="1" thickBot="1">
      <c r="A1909" s="105">
        <f t="shared" si="546"/>
        <v>8</v>
      </c>
      <c r="B1909" s="114" t="s">
        <v>5061</v>
      </c>
      <c r="C1909" s="243">
        <v>1972</v>
      </c>
      <c r="D1909" s="107">
        <v>1972</v>
      </c>
      <c r="E1909" s="244" t="s">
        <v>192</v>
      </c>
      <c r="F1909" s="107">
        <v>5</v>
      </c>
      <c r="G1909" s="107">
        <v>4</v>
      </c>
      <c r="H1909" s="111">
        <v>3756.9</v>
      </c>
      <c r="I1909" s="111">
        <v>3426.2</v>
      </c>
      <c r="J1909" s="111">
        <v>3426.2</v>
      </c>
      <c r="K1909" s="122">
        <v>155</v>
      </c>
      <c r="L1909" s="110">
        <f t="shared" ref="L1909" si="561">SUM(M1909:P1909)</f>
        <v>16919274.288000003</v>
      </c>
      <c r="M1909" s="108"/>
      <c r="N1909" s="108"/>
      <c r="O1909" s="108"/>
      <c r="P1909" s="110">
        <f>'Форма 2'!C1909-M1909-N1909-O1909</f>
        <v>16919274.288000003</v>
      </c>
      <c r="Q1909" s="111">
        <f t="shared" ref="Q1909" si="562">L1909/I1909</f>
        <v>4938.2039250481594</v>
      </c>
      <c r="R1909" s="111">
        <f t="shared" ref="R1909" si="563">Q1909</f>
        <v>4938.2039250481594</v>
      </c>
      <c r="S1909" s="112" t="s">
        <v>1280</v>
      </c>
      <c r="T1909" s="107" t="s">
        <v>92</v>
      </c>
      <c r="U1909" s="219"/>
      <c r="V1909" s="153"/>
      <c r="W1909" s="153"/>
      <c r="X1909" s="153"/>
      <c r="Y1909" s="153"/>
      <c r="Z1909" s="153"/>
      <c r="AA1909" s="153"/>
      <c r="AB1909" s="86"/>
      <c r="AC1909" s="86"/>
      <c r="AD1909" s="153">
        <v>1</v>
      </c>
      <c r="AE1909" s="153"/>
      <c r="AF1909" s="153"/>
      <c r="AG1909" s="85"/>
      <c r="AH1909" s="153"/>
      <c r="AI1909" s="153"/>
      <c r="AJ1909" s="153"/>
    </row>
    <row r="1910" spans="1:36" ht="16.5" thickTop="1" thickBot="1">
      <c r="A1910" s="105">
        <f>A1909+1</f>
        <v>9</v>
      </c>
      <c r="B1910" s="114" t="s">
        <v>5062</v>
      </c>
      <c r="C1910" s="243">
        <v>1969</v>
      </c>
      <c r="D1910" s="107"/>
      <c r="E1910" s="114" t="s">
        <v>94</v>
      </c>
      <c r="F1910" s="107">
        <v>5</v>
      </c>
      <c r="G1910" s="107">
        <v>4</v>
      </c>
      <c r="H1910" s="111">
        <v>3206</v>
      </c>
      <c r="I1910" s="111">
        <v>3206</v>
      </c>
      <c r="J1910" s="111"/>
      <c r="K1910" s="122">
        <v>132</v>
      </c>
      <c r="L1910" s="110">
        <f t="shared" ref="L1910" si="564">SUM(M1910:P1910)</f>
        <v>14438285.120000001</v>
      </c>
      <c r="M1910" s="108"/>
      <c r="N1910" s="108"/>
      <c r="O1910" s="108"/>
      <c r="P1910" s="110">
        <f>'Форма 2'!C1910-M1910-N1910-O1910</f>
        <v>14438285.120000001</v>
      </c>
      <c r="Q1910" s="111">
        <f t="shared" ref="Q1910" si="565">L1910/I1910</f>
        <v>4503.5200000000004</v>
      </c>
      <c r="R1910" s="111">
        <f t="shared" ref="R1910" si="566">Q1910</f>
        <v>4503.5200000000004</v>
      </c>
      <c r="S1910" s="112" t="s">
        <v>1280</v>
      </c>
      <c r="T1910" s="107" t="s">
        <v>92</v>
      </c>
      <c r="U1910" s="219"/>
      <c r="V1910" s="153"/>
      <c r="W1910" s="153"/>
      <c r="X1910" s="153"/>
      <c r="Y1910" s="153"/>
      <c r="Z1910" s="153"/>
      <c r="AA1910" s="153"/>
      <c r="AB1910" s="86"/>
      <c r="AC1910" s="86"/>
      <c r="AD1910" s="153">
        <v>1</v>
      </c>
      <c r="AE1910" s="153"/>
      <c r="AF1910" s="153"/>
      <c r="AG1910" s="85"/>
      <c r="AH1910" s="153"/>
      <c r="AI1910" s="153"/>
      <c r="AJ1910" s="153"/>
    </row>
    <row r="1911" spans="1:36" ht="16.5" thickTop="1" thickBot="1">
      <c r="A1911" s="105">
        <f t="shared" si="546"/>
        <v>10</v>
      </c>
      <c r="B1911" s="195" t="s">
        <v>881</v>
      </c>
      <c r="C1911" s="130">
        <v>1970</v>
      </c>
      <c r="D1911" s="107">
        <v>1970</v>
      </c>
      <c r="E1911" s="131" t="s">
        <v>882</v>
      </c>
      <c r="F1911" s="107">
        <v>5</v>
      </c>
      <c r="G1911" s="105">
        <v>1</v>
      </c>
      <c r="H1911" s="111">
        <v>2158.5</v>
      </c>
      <c r="I1911" s="111">
        <v>2158.5</v>
      </c>
      <c r="J1911" s="111">
        <v>1043.9000000000001</v>
      </c>
      <c r="K1911" s="109"/>
      <c r="L1911" s="110">
        <f t="shared" si="549"/>
        <v>12300147.494999999</v>
      </c>
      <c r="M1911" s="108"/>
      <c r="N1911" s="108"/>
      <c r="O1911" s="108"/>
      <c r="P1911" s="110">
        <f>'Форма 2'!C1911-M1911-N1911-O1911</f>
        <v>12300147.494999999</v>
      </c>
      <c r="Q1911" s="111">
        <f t="shared" si="550"/>
        <v>5698.4699999999993</v>
      </c>
      <c r="R1911" s="111">
        <f t="shared" si="551"/>
        <v>5698.4699999999993</v>
      </c>
      <c r="S1911" s="112" t="s">
        <v>1280</v>
      </c>
      <c r="T1911" s="105" t="s">
        <v>82</v>
      </c>
      <c r="U1911" s="217"/>
      <c r="V1911" s="85"/>
      <c r="W1911" s="85"/>
      <c r="X1911" s="85"/>
      <c r="Y1911" s="85"/>
      <c r="Z1911" s="85"/>
      <c r="AA1911" s="85"/>
      <c r="AB1911" s="86"/>
      <c r="AC1911" s="86"/>
      <c r="AD1911" s="85"/>
      <c r="AE1911" s="85">
        <v>1</v>
      </c>
      <c r="AF1911" s="85">
        <v>1</v>
      </c>
      <c r="AG1911" s="85"/>
      <c r="AH1911" s="85"/>
      <c r="AI1911" s="85"/>
      <c r="AJ1911" s="85"/>
    </row>
    <row r="1912" spans="1:36" ht="16.5" thickTop="1" thickBot="1">
      <c r="A1912" s="105">
        <f t="shared" si="546"/>
        <v>11</v>
      </c>
      <c r="B1912" s="114" t="s">
        <v>1911</v>
      </c>
      <c r="C1912" s="113">
        <v>1959</v>
      </c>
      <c r="D1912" s="107">
        <v>1959</v>
      </c>
      <c r="E1912" s="114" t="s">
        <v>882</v>
      </c>
      <c r="F1912" s="107">
        <v>2</v>
      </c>
      <c r="G1912" s="107">
        <v>2</v>
      </c>
      <c r="H1912" s="111">
        <v>365.7</v>
      </c>
      <c r="I1912" s="111">
        <v>365.7</v>
      </c>
      <c r="J1912" s="111">
        <v>363.4</v>
      </c>
      <c r="K1912" s="125">
        <v>24</v>
      </c>
      <c r="L1912" s="110">
        <f t="shared" si="549"/>
        <v>3495137.5229999996</v>
      </c>
      <c r="M1912" s="108"/>
      <c r="N1912" s="108"/>
      <c r="O1912" s="108"/>
      <c r="P1912" s="110">
        <f>'Форма 2'!C1912-M1912-N1912-O1912</f>
        <v>3495137.5229999996</v>
      </c>
      <c r="Q1912" s="111">
        <f t="shared" si="550"/>
        <v>9557.39</v>
      </c>
      <c r="R1912" s="111">
        <f t="shared" si="551"/>
        <v>9557.39</v>
      </c>
      <c r="S1912" s="112" t="s">
        <v>1280</v>
      </c>
      <c r="T1912" s="107" t="s">
        <v>92</v>
      </c>
      <c r="U1912" s="217"/>
      <c r="V1912" s="85"/>
      <c r="W1912" s="85"/>
      <c r="X1912" s="85"/>
      <c r="Y1912" s="85"/>
      <c r="Z1912" s="85"/>
      <c r="AA1912" s="85"/>
      <c r="AB1912" s="86"/>
      <c r="AC1912" s="86"/>
      <c r="AD1912" s="85">
        <v>1</v>
      </c>
      <c r="AE1912" s="85"/>
      <c r="AF1912" s="85"/>
      <c r="AG1912" s="85"/>
      <c r="AH1912" s="85"/>
      <c r="AI1912" s="85"/>
      <c r="AJ1912" s="85"/>
    </row>
    <row r="1913" spans="1:36" ht="16.5" thickTop="1" thickBot="1">
      <c r="A1913" s="105">
        <f t="shared" si="546"/>
        <v>12</v>
      </c>
      <c r="B1913" s="195" t="s">
        <v>918</v>
      </c>
      <c r="C1913" s="130">
        <v>1958</v>
      </c>
      <c r="D1913" s="107">
        <v>1958</v>
      </c>
      <c r="E1913" s="131" t="s">
        <v>80</v>
      </c>
      <c r="F1913" s="107">
        <v>4</v>
      </c>
      <c r="G1913" s="105">
        <v>2</v>
      </c>
      <c r="H1913" s="111">
        <v>1558.1</v>
      </c>
      <c r="I1913" s="111">
        <v>1558.1</v>
      </c>
      <c r="J1913" s="111">
        <v>1341.2</v>
      </c>
      <c r="K1913" s="109"/>
      <c r="L1913" s="110">
        <f t="shared" si="549"/>
        <v>7016934.5120000001</v>
      </c>
      <c r="M1913" s="108"/>
      <c r="N1913" s="108"/>
      <c r="O1913" s="108"/>
      <c r="P1913" s="110">
        <f>'Форма 2'!C1913-M1913-N1913-O1913</f>
        <v>7016934.5120000001</v>
      </c>
      <c r="Q1913" s="111">
        <f t="shared" si="550"/>
        <v>4503.5200000000004</v>
      </c>
      <c r="R1913" s="111">
        <f t="shared" si="551"/>
        <v>4503.5200000000004</v>
      </c>
      <c r="S1913" s="112" t="s">
        <v>1280</v>
      </c>
      <c r="T1913" s="107" t="s">
        <v>92</v>
      </c>
      <c r="U1913" s="217"/>
      <c r="V1913" s="85"/>
      <c r="W1913" s="85"/>
      <c r="X1913" s="85"/>
      <c r="Y1913" s="85"/>
      <c r="Z1913" s="85"/>
      <c r="AA1913" s="85"/>
      <c r="AB1913" s="86"/>
      <c r="AC1913" s="86"/>
      <c r="AD1913" s="85">
        <v>1</v>
      </c>
      <c r="AE1913" s="85"/>
      <c r="AF1913" s="85"/>
      <c r="AG1913" s="85"/>
      <c r="AH1913" s="85"/>
      <c r="AI1913" s="85"/>
      <c r="AJ1913" s="85"/>
    </row>
    <row r="1914" spans="1:36" ht="16.5" thickTop="1" thickBot="1">
      <c r="A1914" s="105">
        <f t="shared" si="546"/>
        <v>13</v>
      </c>
      <c r="B1914" s="195" t="s">
        <v>920</v>
      </c>
      <c r="C1914" s="130">
        <v>1958</v>
      </c>
      <c r="D1914" s="107">
        <v>1958</v>
      </c>
      <c r="E1914" s="131" t="s">
        <v>80</v>
      </c>
      <c r="F1914" s="107">
        <v>4</v>
      </c>
      <c r="G1914" s="105">
        <v>4</v>
      </c>
      <c r="H1914" s="111">
        <v>2111.25</v>
      </c>
      <c r="I1914" s="111">
        <v>2111.25</v>
      </c>
      <c r="J1914" s="111">
        <v>1747.05</v>
      </c>
      <c r="K1914" s="109">
        <v>85</v>
      </c>
      <c r="L1914" s="110">
        <f t="shared" si="549"/>
        <v>9508056.6000000015</v>
      </c>
      <c r="M1914" s="108"/>
      <c r="N1914" s="108"/>
      <c r="O1914" s="108"/>
      <c r="P1914" s="110">
        <f>'Форма 2'!C1914-M1914-N1914-O1914</f>
        <v>9508056.6000000015</v>
      </c>
      <c r="Q1914" s="111">
        <f t="shared" si="550"/>
        <v>4503.5200000000004</v>
      </c>
      <c r="R1914" s="111">
        <f t="shared" si="551"/>
        <v>4503.5200000000004</v>
      </c>
      <c r="S1914" s="112" t="s">
        <v>1280</v>
      </c>
      <c r="T1914" s="107" t="s">
        <v>92</v>
      </c>
      <c r="U1914" s="217"/>
      <c r="V1914" s="85"/>
      <c r="W1914" s="85"/>
      <c r="X1914" s="85"/>
      <c r="Y1914" s="85"/>
      <c r="Z1914" s="85"/>
      <c r="AA1914" s="85"/>
      <c r="AB1914" s="86"/>
      <c r="AC1914" s="86"/>
      <c r="AD1914" s="85">
        <v>1</v>
      </c>
      <c r="AE1914" s="85"/>
      <c r="AF1914" s="85"/>
      <c r="AG1914" s="85"/>
      <c r="AH1914" s="85"/>
      <c r="AI1914" s="85"/>
      <c r="AJ1914" s="85"/>
    </row>
    <row r="1915" spans="1:36" ht="16.5" thickTop="1" thickBot="1">
      <c r="A1915" s="105">
        <f t="shared" si="546"/>
        <v>14</v>
      </c>
      <c r="B1915" s="114" t="s">
        <v>1912</v>
      </c>
      <c r="C1915" s="113">
        <v>1977</v>
      </c>
      <c r="D1915" s="107">
        <v>1977</v>
      </c>
      <c r="E1915" s="114" t="s">
        <v>879</v>
      </c>
      <c r="F1915" s="107">
        <v>9</v>
      </c>
      <c r="G1915" s="107">
        <v>3</v>
      </c>
      <c r="H1915" s="111">
        <v>8460.1</v>
      </c>
      <c r="I1915" s="111">
        <v>6938</v>
      </c>
      <c r="J1915" s="111">
        <v>6938</v>
      </c>
      <c r="K1915" s="125"/>
      <c r="L1915" s="110">
        <f t="shared" si="549"/>
        <v>8335526.7599999998</v>
      </c>
      <c r="M1915" s="108"/>
      <c r="N1915" s="108"/>
      <c r="O1915" s="108"/>
      <c r="P1915" s="110">
        <f>'Форма 2'!C1915-M1915-N1915-O1915</f>
        <v>8335526.7599999998</v>
      </c>
      <c r="Q1915" s="111">
        <f t="shared" si="550"/>
        <v>1201.4307812049581</v>
      </c>
      <c r="R1915" s="111">
        <f t="shared" si="551"/>
        <v>1201.4307812049581</v>
      </c>
      <c r="S1915" s="112" t="s">
        <v>1280</v>
      </c>
      <c r="T1915" s="107" t="s">
        <v>92</v>
      </c>
      <c r="U1915" s="217"/>
      <c r="V1915" s="85"/>
      <c r="W1915" s="85"/>
      <c r="X1915" s="85"/>
      <c r="Y1915" s="85"/>
      <c r="Z1915" s="172"/>
      <c r="AA1915" s="172"/>
      <c r="AB1915" s="177">
        <v>3</v>
      </c>
      <c r="AC1915" s="154">
        <f>2778508.92*AB1915</f>
        <v>8335526.7599999998</v>
      </c>
      <c r="AD1915" s="85"/>
      <c r="AE1915" s="85"/>
      <c r="AF1915" s="85"/>
      <c r="AG1915" s="166"/>
      <c r="AH1915" s="85"/>
      <c r="AI1915" s="85"/>
      <c r="AJ1915" s="85"/>
    </row>
    <row r="1916" spans="1:36" ht="16.5" thickTop="1" thickBot="1">
      <c r="A1916" s="105">
        <f t="shared" si="546"/>
        <v>15</v>
      </c>
      <c r="B1916" s="114" t="s">
        <v>1913</v>
      </c>
      <c r="C1916" s="113">
        <v>1992</v>
      </c>
      <c r="D1916" s="107">
        <v>1992</v>
      </c>
      <c r="E1916" s="114" t="s">
        <v>882</v>
      </c>
      <c r="F1916" s="107">
        <v>9</v>
      </c>
      <c r="G1916" s="107">
        <v>1</v>
      </c>
      <c r="H1916" s="111">
        <v>2998</v>
      </c>
      <c r="I1916" s="111">
        <v>2998</v>
      </c>
      <c r="J1916" s="111">
        <v>2673.9</v>
      </c>
      <c r="K1916" s="125"/>
      <c r="L1916" s="110">
        <f t="shared" si="549"/>
        <v>2778508.92</v>
      </c>
      <c r="M1916" s="108"/>
      <c r="N1916" s="108"/>
      <c r="O1916" s="108"/>
      <c r="P1916" s="110">
        <f>'Форма 2'!C1916-M1916-N1916-O1916</f>
        <v>2778508.92</v>
      </c>
      <c r="Q1916" s="111">
        <f t="shared" si="550"/>
        <v>926.7874983322215</v>
      </c>
      <c r="R1916" s="111">
        <f t="shared" si="551"/>
        <v>926.7874983322215</v>
      </c>
      <c r="S1916" s="112" t="s">
        <v>1280</v>
      </c>
      <c r="T1916" s="107" t="s">
        <v>92</v>
      </c>
      <c r="U1916" s="217"/>
      <c r="V1916" s="85"/>
      <c r="W1916" s="85"/>
      <c r="X1916" s="85"/>
      <c r="Y1916" s="85"/>
      <c r="Z1916" s="172"/>
      <c r="AA1916" s="172"/>
      <c r="AB1916" s="177">
        <v>1</v>
      </c>
      <c r="AC1916" s="154">
        <f t="shared" ref="AC1916:AC1918" si="567">2778508.92*AB1916</f>
        <v>2778508.92</v>
      </c>
      <c r="AD1916" s="85"/>
      <c r="AE1916" s="85"/>
      <c r="AF1916" s="85"/>
      <c r="AG1916" s="166"/>
      <c r="AH1916" s="85"/>
      <c r="AI1916" s="85"/>
      <c r="AJ1916" s="85"/>
    </row>
    <row r="1917" spans="1:36" ht="16.5" thickTop="1" thickBot="1">
      <c r="A1917" s="105">
        <f t="shared" si="546"/>
        <v>16</v>
      </c>
      <c r="B1917" s="114" t="s">
        <v>1914</v>
      </c>
      <c r="C1917" s="113">
        <v>1982</v>
      </c>
      <c r="D1917" s="107">
        <v>1982</v>
      </c>
      <c r="E1917" s="114" t="s">
        <v>879</v>
      </c>
      <c r="F1917" s="107">
        <v>9</v>
      </c>
      <c r="G1917" s="107">
        <v>2</v>
      </c>
      <c r="H1917" s="111">
        <v>4079.9</v>
      </c>
      <c r="I1917" s="111">
        <v>4079.9</v>
      </c>
      <c r="J1917" s="111">
        <v>4079.9</v>
      </c>
      <c r="K1917" s="125"/>
      <c r="L1917" s="110">
        <f t="shared" si="549"/>
        <v>5557017.8399999999</v>
      </c>
      <c r="M1917" s="108"/>
      <c r="N1917" s="108"/>
      <c r="O1917" s="108"/>
      <c r="P1917" s="110">
        <f>'Форма 2'!C1917-M1917-N1917-O1917</f>
        <v>5557017.8399999999</v>
      </c>
      <c r="Q1917" s="111">
        <f t="shared" si="550"/>
        <v>1362.0475599892154</v>
      </c>
      <c r="R1917" s="111">
        <f t="shared" si="551"/>
        <v>1362.0475599892154</v>
      </c>
      <c r="S1917" s="112" t="s">
        <v>1280</v>
      </c>
      <c r="T1917" s="107" t="s">
        <v>92</v>
      </c>
      <c r="U1917" s="217"/>
      <c r="V1917" s="85"/>
      <c r="W1917" s="85"/>
      <c r="X1917" s="85"/>
      <c r="Y1917" s="85"/>
      <c r="Z1917" s="172"/>
      <c r="AA1917" s="172"/>
      <c r="AB1917" s="177">
        <v>2</v>
      </c>
      <c r="AC1917" s="154">
        <f t="shared" si="567"/>
        <v>5557017.8399999999</v>
      </c>
      <c r="AD1917" s="85"/>
      <c r="AE1917" s="85"/>
      <c r="AF1917" s="85"/>
      <c r="AG1917" s="166"/>
      <c r="AH1917" s="85"/>
      <c r="AI1917" s="85"/>
      <c r="AJ1917" s="85"/>
    </row>
    <row r="1918" spans="1:36" ht="16.5" thickTop="1" thickBot="1">
      <c r="A1918" s="105">
        <f t="shared" si="546"/>
        <v>17</v>
      </c>
      <c r="B1918" s="114" t="s">
        <v>1915</v>
      </c>
      <c r="C1918" s="113">
        <v>1995</v>
      </c>
      <c r="D1918" s="107">
        <v>1995</v>
      </c>
      <c r="E1918" s="114" t="s">
        <v>879</v>
      </c>
      <c r="F1918" s="107">
        <v>9</v>
      </c>
      <c r="G1918" s="107">
        <v>1</v>
      </c>
      <c r="H1918" s="111">
        <v>3030.4</v>
      </c>
      <c r="I1918" s="111">
        <v>3030.4</v>
      </c>
      <c r="J1918" s="111">
        <v>2813.8</v>
      </c>
      <c r="K1918" s="125"/>
      <c r="L1918" s="110">
        <f t="shared" si="549"/>
        <v>2778508.92</v>
      </c>
      <c r="M1918" s="108"/>
      <c r="N1918" s="108"/>
      <c r="O1918" s="108"/>
      <c r="P1918" s="110">
        <f>'Форма 2'!C1918-M1918-N1918-O1918</f>
        <v>2778508.92</v>
      </c>
      <c r="Q1918" s="111">
        <f t="shared" si="550"/>
        <v>916.87860348468848</v>
      </c>
      <c r="R1918" s="111">
        <f t="shared" si="551"/>
        <v>916.87860348468848</v>
      </c>
      <c r="S1918" s="112" t="s">
        <v>1280</v>
      </c>
      <c r="T1918" s="107" t="s">
        <v>92</v>
      </c>
      <c r="U1918" s="217"/>
      <c r="V1918" s="85"/>
      <c r="W1918" s="85"/>
      <c r="X1918" s="85"/>
      <c r="Y1918" s="85"/>
      <c r="Z1918" s="172"/>
      <c r="AA1918" s="172"/>
      <c r="AB1918" s="177">
        <v>1</v>
      </c>
      <c r="AC1918" s="154">
        <f t="shared" si="567"/>
        <v>2778508.92</v>
      </c>
      <c r="AD1918" s="85"/>
      <c r="AE1918" s="85"/>
      <c r="AF1918" s="85"/>
      <c r="AG1918" s="166"/>
      <c r="AH1918" s="85"/>
      <c r="AI1918" s="85"/>
      <c r="AJ1918" s="85"/>
    </row>
    <row r="1919" spans="1:36" ht="16.5" thickTop="1" thickBot="1">
      <c r="A1919" s="105">
        <f t="shared" si="546"/>
        <v>18</v>
      </c>
      <c r="B1919" s="114" t="s">
        <v>1916</v>
      </c>
      <c r="C1919" s="113">
        <v>1957</v>
      </c>
      <c r="D1919" s="107">
        <v>1957</v>
      </c>
      <c r="E1919" s="114" t="s">
        <v>938</v>
      </c>
      <c r="F1919" s="107">
        <v>3</v>
      </c>
      <c r="G1919" s="107">
        <v>3</v>
      </c>
      <c r="H1919" s="111">
        <v>1359.7</v>
      </c>
      <c r="I1919" s="111">
        <v>1313.7</v>
      </c>
      <c r="J1919" s="111">
        <v>1313.7</v>
      </c>
      <c r="K1919" s="125"/>
      <c r="L1919" s="110">
        <f>SUM(M1919:P1919)</f>
        <v>12995183.183</v>
      </c>
      <c r="M1919" s="108"/>
      <c r="N1919" s="108"/>
      <c r="O1919" s="108"/>
      <c r="P1919" s="110">
        <f>'Форма 2'!C1919-M1919-N1919-O1919</f>
        <v>12995183.183</v>
      </c>
      <c r="Q1919" s="111">
        <f>L1919/I1919</f>
        <v>9892.047790972063</v>
      </c>
      <c r="R1919" s="111">
        <f>Q1919</f>
        <v>9892.047790972063</v>
      </c>
      <c r="S1919" s="112" t="s">
        <v>1280</v>
      </c>
      <c r="T1919" s="107" t="s">
        <v>82</v>
      </c>
      <c r="U1919" s="217"/>
      <c r="V1919" s="85"/>
      <c r="W1919" s="85"/>
      <c r="X1919" s="85"/>
      <c r="Y1919" s="85"/>
      <c r="Z1919" s="85"/>
      <c r="AA1919" s="85"/>
      <c r="AB1919" s="86"/>
      <c r="AC1919" s="86"/>
      <c r="AD1919" s="85">
        <v>1</v>
      </c>
      <c r="AE1919" s="85"/>
      <c r="AF1919" s="85"/>
      <c r="AG1919" s="85"/>
      <c r="AH1919" s="85"/>
      <c r="AI1919" s="85"/>
      <c r="AJ1919" s="85"/>
    </row>
    <row r="1920" spans="1:36" ht="16.5" thickTop="1" thickBot="1">
      <c r="A1920" s="105">
        <f t="shared" si="546"/>
        <v>19</v>
      </c>
      <c r="B1920" s="114" t="s">
        <v>5111</v>
      </c>
      <c r="C1920" s="107">
        <v>1952</v>
      </c>
      <c r="D1920" s="107"/>
      <c r="E1920" s="114" t="s">
        <v>244</v>
      </c>
      <c r="F1920" s="107">
        <v>3</v>
      </c>
      <c r="G1920" s="107">
        <v>2</v>
      </c>
      <c r="H1920" s="111">
        <v>1415.4</v>
      </c>
      <c r="I1920" s="111">
        <v>1289.42</v>
      </c>
      <c r="J1920" s="111">
        <v>1289.42</v>
      </c>
      <c r="K1920" s="241">
        <v>36</v>
      </c>
      <c r="L1920" s="110">
        <f>SUM(M1920:P1920)</f>
        <v>8247748.1100000003</v>
      </c>
      <c r="M1920" s="108"/>
      <c r="N1920" s="108"/>
      <c r="O1920" s="108"/>
      <c r="P1920" s="110">
        <f>'Форма 2'!C1920-M1920-N1920-O1920</f>
        <v>8247748.1100000003</v>
      </c>
      <c r="Q1920" s="111">
        <f>L1920/I1920</f>
        <v>6396.4791223961156</v>
      </c>
      <c r="R1920" s="111">
        <f>Q1920</f>
        <v>6396.4791223961156</v>
      </c>
      <c r="S1920" s="112" t="s">
        <v>1280</v>
      </c>
      <c r="T1920" s="107" t="s">
        <v>82</v>
      </c>
      <c r="U1920" s="219"/>
      <c r="V1920" s="153"/>
      <c r="W1920" s="153"/>
      <c r="X1920" s="153"/>
      <c r="Y1920" s="153"/>
      <c r="Z1920" s="153"/>
      <c r="AA1920" s="153"/>
      <c r="AB1920" s="86"/>
      <c r="AC1920" s="86"/>
      <c r="AD1920" s="153"/>
      <c r="AE1920" s="153">
        <v>1</v>
      </c>
      <c r="AF1920" s="153"/>
      <c r="AG1920" s="85"/>
      <c r="AH1920" s="153"/>
      <c r="AI1920" s="153"/>
      <c r="AJ1920" s="153"/>
    </row>
    <row r="1921" spans="1:36" ht="16.5" thickTop="1" thickBot="1">
      <c r="A1921" s="105">
        <f t="shared" si="546"/>
        <v>20</v>
      </c>
      <c r="B1921" s="114" t="s">
        <v>5112</v>
      </c>
      <c r="C1921" s="107">
        <v>1957</v>
      </c>
      <c r="D1921" s="107"/>
      <c r="E1921" s="114" t="s">
        <v>244</v>
      </c>
      <c r="F1921" s="107">
        <v>3</v>
      </c>
      <c r="G1921" s="107">
        <v>2</v>
      </c>
      <c r="H1921" s="111">
        <v>1244.0999999999999</v>
      </c>
      <c r="I1921" s="111">
        <v>1107.5</v>
      </c>
      <c r="J1921" s="111">
        <v>1107.5</v>
      </c>
      <c r="K1921" s="241">
        <v>41</v>
      </c>
      <c r="L1921" s="110">
        <f>SUM(M1921:P1921)</f>
        <v>7249557.3149999995</v>
      </c>
      <c r="M1921" s="108"/>
      <c r="N1921" s="108"/>
      <c r="O1921" s="108"/>
      <c r="P1921" s="110">
        <f>'Форма 2'!C1921-M1921-N1921-O1921</f>
        <v>7249557.3149999995</v>
      </c>
      <c r="Q1921" s="111">
        <f>L1921/I1921</f>
        <v>6545.8756794582387</v>
      </c>
      <c r="R1921" s="111">
        <f>Q1921</f>
        <v>6545.8756794582387</v>
      </c>
      <c r="S1921" s="112" t="s">
        <v>1280</v>
      </c>
      <c r="T1921" s="107" t="s">
        <v>82</v>
      </c>
      <c r="U1921" s="219"/>
      <c r="V1921" s="153"/>
      <c r="W1921" s="153"/>
      <c r="X1921" s="153"/>
      <c r="Y1921" s="153"/>
      <c r="Z1921" s="153"/>
      <c r="AA1921" s="153"/>
      <c r="AB1921" s="86"/>
      <c r="AC1921" s="86"/>
      <c r="AD1921" s="153"/>
      <c r="AE1921" s="153">
        <v>1</v>
      </c>
      <c r="AF1921" s="153"/>
      <c r="AG1921" s="85"/>
      <c r="AH1921" s="153"/>
      <c r="AI1921" s="153"/>
      <c r="AJ1921" s="153"/>
    </row>
    <row r="1922" spans="1:36" ht="16.5" thickTop="1" thickBot="1">
      <c r="A1922" s="105">
        <f t="shared" si="546"/>
        <v>21</v>
      </c>
      <c r="B1922" s="114" t="s">
        <v>1917</v>
      </c>
      <c r="C1922" s="113">
        <v>1961</v>
      </c>
      <c r="D1922" s="107">
        <v>1961</v>
      </c>
      <c r="E1922" s="114" t="s">
        <v>938</v>
      </c>
      <c r="F1922" s="107">
        <v>2</v>
      </c>
      <c r="G1922" s="107">
        <v>2</v>
      </c>
      <c r="H1922" s="111">
        <v>622.70000000000005</v>
      </c>
      <c r="I1922" s="111">
        <v>622.70000000000005</v>
      </c>
      <c r="J1922" s="111">
        <v>622.70000000000005</v>
      </c>
      <c r="K1922" s="125"/>
      <c r="L1922" s="110">
        <f t="shared" si="549"/>
        <v>5951386.7530000005</v>
      </c>
      <c r="M1922" s="108"/>
      <c r="N1922" s="108"/>
      <c r="O1922" s="108"/>
      <c r="P1922" s="110">
        <f>'Форма 2'!C1922-M1922-N1922-O1922</f>
        <v>5951386.7530000005</v>
      </c>
      <c r="Q1922" s="111">
        <f t="shared" si="550"/>
        <v>9557.39</v>
      </c>
      <c r="R1922" s="111">
        <f t="shared" si="551"/>
        <v>9557.39</v>
      </c>
      <c r="S1922" s="112" t="s">
        <v>1280</v>
      </c>
      <c r="T1922" s="107" t="s">
        <v>82</v>
      </c>
      <c r="U1922" s="217"/>
      <c r="V1922" s="85"/>
      <c r="W1922" s="85"/>
      <c r="X1922" s="85"/>
      <c r="Y1922" s="85"/>
      <c r="Z1922" s="85"/>
      <c r="AA1922" s="85"/>
      <c r="AB1922" s="86"/>
      <c r="AC1922" s="86"/>
      <c r="AD1922" s="85">
        <v>1</v>
      </c>
      <c r="AE1922" s="85"/>
      <c r="AF1922" s="85"/>
      <c r="AG1922" s="85"/>
      <c r="AH1922" s="85"/>
      <c r="AI1922" s="85"/>
      <c r="AJ1922" s="85"/>
    </row>
    <row r="1923" spans="1:36" ht="16.5" thickTop="1" thickBot="1">
      <c r="A1923" s="105">
        <f t="shared" si="546"/>
        <v>22</v>
      </c>
      <c r="B1923" s="114" t="s">
        <v>1918</v>
      </c>
      <c r="C1923" s="113">
        <v>1964</v>
      </c>
      <c r="D1923" s="107"/>
      <c r="E1923" s="114" t="s">
        <v>80</v>
      </c>
      <c r="F1923" s="107">
        <v>4</v>
      </c>
      <c r="G1923" s="107">
        <v>4</v>
      </c>
      <c r="H1923" s="111">
        <v>2560.6999999999998</v>
      </c>
      <c r="I1923" s="111">
        <v>2560.6999999999998</v>
      </c>
      <c r="J1923" s="111">
        <v>2560.6999999999998</v>
      </c>
      <c r="K1923" s="125">
        <v>96</v>
      </c>
      <c r="L1923" s="110">
        <f t="shared" si="549"/>
        <v>12502259.251999998</v>
      </c>
      <c r="M1923" s="108"/>
      <c r="N1923" s="108"/>
      <c r="O1923" s="108"/>
      <c r="P1923" s="110">
        <f>'Форма 2'!C1923-M1923-N1923-O1923</f>
        <v>12502259.251999998</v>
      </c>
      <c r="Q1923" s="111">
        <f t="shared" si="550"/>
        <v>4882.3599999999997</v>
      </c>
      <c r="R1923" s="111">
        <f t="shared" si="551"/>
        <v>4882.3599999999997</v>
      </c>
      <c r="S1923" s="112" t="s">
        <v>1280</v>
      </c>
      <c r="T1923" s="107" t="s">
        <v>92</v>
      </c>
      <c r="U1923" s="217"/>
      <c r="V1923" s="85"/>
      <c r="W1923" s="85"/>
      <c r="X1923" s="85"/>
      <c r="Y1923" s="85"/>
      <c r="Z1923" s="85"/>
      <c r="AA1923" s="85"/>
      <c r="AB1923" s="86"/>
      <c r="AC1923" s="86"/>
      <c r="AD1923" s="85"/>
      <c r="AE1923" s="85">
        <v>1</v>
      </c>
      <c r="AF1923" s="85"/>
      <c r="AG1923" s="85"/>
      <c r="AH1923" s="85"/>
      <c r="AI1923" s="85"/>
      <c r="AJ1923" s="85"/>
    </row>
    <row r="1924" spans="1:36" ht="16.5" thickTop="1" thickBot="1">
      <c r="A1924" s="105">
        <f t="shared" si="546"/>
        <v>23</v>
      </c>
      <c r="B1924" s="114" t="s">
        <v>1919</v>
      </c>
      <c r="C1924" s="113">
        <v>1965</v>
      </c>
      <c r="D1924" s="107">
        <v>1965</v>
      </c>
      <c r="E1924" s="114" t="s">
        <v>938</v>
      </c>
      <c r="F1924" s="107">
        <v>2</v>
      </c>
      <c r="G1924" s="107">
        <v>1</v>
      </c>
      <c r="H1924" s="111">
        <v>335.1</v>
      </c>
      <c r="I1924" s="111">
        <v>335.1</v>
      </c>
      <c r="J1924" s="111">
        <v>335.1</v>
      </c>
      <c r="K1924" s="125"/>
      <c r="L1924" s="110">
        <f t="shared" si="549"/>
        <v>3202681.389</v>
      </c>
      <c r="M1924" s="108"/>
      <c r="N1924" s="108"/>
      <c r="O1924" s="108"/>
      <c r="P1924" s="110">
        <f>'Форма 2'!C1924-M1924-N1924-O1924</f>
        <v>3202681.389</v>
      </c>
      <c r="Q1924" s="111">
        <f t="shared" si="550"/>
        <v>9557.39</v>
      </c>
      <c r="R1924" s="111">
        <f t="shared" si="551"/>
        <v>9557.39</v>
      </c>
      <c r="S1924" s="112" t="s">
        <v>1280</v>
      </c>
      <c r="T1924" s="105" t="s">
        <v>82</v>
      </c>
      <c r="U1924" s="217"/>
      <c r="V1924" s="85"/>
      <c r="W1924" s="85"/>
      <c r="X1924" s="85"/>
      <c r="Y1924" s="85"/>
      <c r="Z1924" s="85"/>
      <c r="AA1924" s="85"/>
      <c r="AB1924" s="86"/>
      <c r="AC1924" s="86"/>
      <c r="AD1924" s="85">
        <v>1</v>
      </c>
      <c r="AE1924" s="85"/>
      <c r="AF1924" s="85"/>
      <c r="AG1924" s="85"/>
      <c r="AH1924" s="85"/>
      <c r="AI1924" s="85"/>
      <c r="AJ1924" s="85"/>
    </row>
    <row r="1925" spans="1:36" ht="16.5" thickTop="1" thickBot="1">
      <c r="A1925" s="105">
        <f t="shared" si="546"/>
        <v>24</v>
      </c>
      <c r="B1925" s="114" t="s">
        <v>1920</v>
      </c>
      <c r="C1925" s="113">
        <v>1958</v>
      </c>
      <c r="D1925" s="107">
        <v>1958</v>
      </c>
      <c r="E1925" s="114" t="s">
        <v>882</v>
      </c>
      <c r="F1925" s="107">
        <v>2</v>
      </c>
      <c r="G1925" s="107">
        <v>1</v>
      </c>
      <c r="H1925" s="111">
        <v>267.3</v>
      </c>
      <c r="I1925" s="111">
        <v>267.3</v>
      </c>
      <c r="J1925" s="111">
        <v>267.3</v>
      </c>
      <c r="K1925" s="125"/>
      <c r="L1925" s="110">
        <f t="shared" si="549"/>
        <v>2554690.3470000001</v>
      </c>
      <c r="M1925" s="108"/>
      <c r="N1925" s="108"/>
      <c r="O1925" s="108"/>
      <c r="P1925" s="110">
        <f>'Форма 2'!C1925-M1925-N1925-O1925</f>
        <v>2554690.3470000001</v>
      </c>
      <c r="Q1925" s="111">
        <f t="shared" si="550"/>
        <v>9557.39</v>
      </c>
      <c r="R1925" s="111">
        <f t="shared" si="551"/>
        <v>9557.39</v>
      </c>
      <c r="S1925" s="112" t="s">
        <v>1280</v>
      </c>
      <c r="T1925" s="105" t="s">
        <v>82</v>
      </c>
      <c r="U1925" s="217"/>
      <c r="V1925" s="85"/>
      <c r="W1925" s="85"/>
      <c r="X1925" s="85"/>
      <c r="Y1925" s="85"/>
      <c r="Z1925" s="85"/>
      <c r="AA1925" s="85"/>
      <c r="AB1925" s="86"/>
      <c r="AC1925" s="86"/>
      <c r="AD1925" s="85">
        <v>1</v>
      </c>
      <c r="AE1925" s="85"/>
      <c r="AF1925" s="85"/>
      <c r="AG1925" s="85"/>
      <c r="AH1925" s="85"/>
      <c r="AI1925" s="85"/>
      <c r="AJ1925" s="85"/>
    </row>
    <row r="1926" spans="1:36" ht="16.5" thickTop="1" thickBot="1">
      <c r="A1926" s="105">
        <f t="shared" si="546"/>
        <v>25</v>
      </c>
      <c r="B1926" s="114" t="s">
        <v>1921</v>
      </c>
      <c r="C1926" s="113">
        <v>1958</v>
      </c>
      <c r="D1926" s="107">
        <v>1958</v>
      </c>
      <c r="E1926" s="114" t="s">
        <v>882</v>
      </c>
      <c r="F1926" s="107">
        <v>2</v>
      </c>
      <c r="G1926" s="107">
        <v>1</v>
      </c>
      <c r="H1926" s="111">
        <v>339.7</v>
      </c>
      <c r="I1926" s="111">
        <v>339.7</v>
      </c>
      <c r="J1926" s="111">
        <v>339.7</v>
      </c>
      <c r="K1926" s="125"/>
      <c r="L1926" s="110">
        <f t="shared" si="549"/>
        <v>3246645.3829999999</v>
      </c>
      <c r="M1926" s="108"/>
      <c r="N1926" s="108"/>
      <c r="O1926" s="108"/>
      <c r="P1926" s="110">
        <f>'Форма 2'!C1926-M1926-N1926-O1926</f>
        <v>3246645.3829999999</v>
      </c>
      <c r="Q1926" s="111">
        <f t="shared" si="550"/>
        <v>9557.39</v>
      </c>
      <c r="R1926" s="111">
        <f t="shared" si="551"/>
        <v>9557.39</v>
      </c>
      <c r="S1926" s="112" t="s">
        <v>1280</v>
      </c>
      <c r="T1926" s="105" t="s">
        <v>82</v>
      </c>
      <c r="U1926" s="217"/>
      <c r="V1926" s="85"/>
      <c r="W1926" s="85"/>
      <c r="X1926" s="85"/>
      <c r="Y1926" s="85"/>
      <c r="Z1926" s="85"/>
      <c r="AA1926" s="85"/>
      <c r="AB1926" s="86"/>
      <c r="AC1926" s="86"/>
      <c r="AD1926" s="85">
        <v>1</v>
      </c>
      <c r="AE1926" s="85"/>
      <c r="AF1926" s="85"/>
      <c r="AG1926" s="85"/>
      <c r="AH1926" s="85"/>
      <c r="AI1926" s="85"/>
      <c r="AJ1926" s="85"/>
    </row>
    <row r="1927" spans="1:36" ht="16.5" thickTop="1" thickBot="1">
      <c r="A1927" s="105">
        <f t="shared" si="546"/>
        <v>26</v>
      </c>
      <c r="B1927" s="114" t="s">
        <v>1922</v>
      </c>
      <c r="C1927" s="113">
        <v>1959</v>
      </c>
      <c r="D1927" s="107">
        <v>1959</v>
      </c>
      <c r="E1927" s="114" t="s">
        <v>882</v>
      </c>
      <c r="F1927" s="107">
        <v>2</v>
      </c>
      <c r="G1927" s="107">
        <v>1</v>
      </c>
      <c r="H1927" s="111">
        <v>294.5</v>
      </c>
      <c r="I1927" s="111">
        <v>294.5</v>
      </c>
      <c r="J1927" s="111">
        <v>266.89999999999998</v>
      </c>
      <c r="K1927" s="125"/>
      <c r="L1927" s="110">
        <f t="shared" si="549"/>
        <v>2814651.355</v>
      </c>
      <c r="M1927" s="108"/>
      <c r="N1927" s="108"/>
      <c r="O1927" s="108"/>
      <c r="P1927" s="110">
        <f>'Форма 2'!C1927-M1927-N1927-O1927</f>
        <v>2814651.355</v>
      </c>
      <c r="Q1927" s="111">
        <f t="shared" si="550"/>
        <v>9557.39</v>
      </c>
      <c r="R1927" s="111">
        <f t="shared" si="551"/>
        <v>9557.39</v>
      </c>
      <c r="S1927" s="112" t="s">
        <v>1280</v>
      </c>
      <c r="T1927" s="105" t="s">
        <v>82</v>
      </c>
      <c r="U1927" s="217"/>
      <c r="V1927" s="85"/>
      <c r="W1927" s="85"/>
      <c r="X1927" s="85"/>
      <c r="Y1927" s="85"/>
      <c r="Z1927" s="85"/>
      <c r="AA1927" s="85"/>
      <c r="AB1927" s="86"/>
      <c r="AC1927" s="86"/>
      <c r="AD1927" s="85">
        <v>1</v>
      </c>
      <c r="AE1927" s="85"/>
      <c r="AF1927" s="85"/>
      <c r="AG1927" s="85"/>
      <c r="AH1927" s="85"/>
      <c r="AI1927" s="85"/>
      <c r="AJ1927" s="85"/>
    </row>
    <row r="1928" spans="1:36" ht="16.5" thickTop="1" thickBot="1">
      <c r="A1928" s="105">
        <f t="shared" si="546"/>
        <v>27</v>
      </c>
      <c r="B1928" s="114" t="s">
        <v>5176</v>
      </c>
      <c r="C1928" s="107">
        <v>1990</v>
      </c>
      <c r="D1928" s="107"/>
      <c r="E1928" s="114"/>
      <c r="F1928" s="107">
        <v>5</v>
      </c>
      <c r="G1928" s="107">
        <v>6</v>
      </c>
      <c r="H1928" s="111">
        <v>4669.1000000000004</v>
      </c>
      <c r="I1928" s="111">
        <v>4168.8999999999996</v>
      </c>
      <c r="J1928" s="111">
        <v>4168.8999999999996</v>
      </c>
      <c r="K1928" s="241"/>
      <c r="L1928" s="110">
        <f t="shared" ref="L1928" si="568">SUM(M1928:P1928)</f>
        <v>2125887.9210000001</v>
      </c>
      <c r="M1928" s="108"/>
      <c r="N1928" s="108"/>
      <c r="O1928" s="108"/>
      <c r="P1928" s="110">
        <f>'Форма 2'!C1928-M1928-N1928-O1928</f>
        <v>2125887.9210000001</v>
      </c>
      <c r="Q1928" s="111">
        <f t="shared" ref="Q1928" si="569">L1928/I1928</f>
        <v>509.93977332149973</v>
      </c>
      <c r="R1928" s="111">
        <f t="shared" ref="R1928" si="570">Q1928</f>
        <v>509.93977332149973</v>
      </c>
      <c r="S1928" s="112" t="s">
        <v>1280</v>
      </c>
      <c r="T1928" s="105" t="s">
        <v>92</v>
      </c>
      <c r="U1928" s="219"/>
      <c r="V1928" s="153"/>
      <c r="W1928" s="153"/>
      <c r="X1928" s="153"/>
      <c r="Y1928" s="153"/>
      <c r="Z1928" s="153">
        <v>1</v>
      </c>
      <c r="AA1928" s="153"/>
      <c r="AB1928" s="86"/>
      <c r="AC1928" s="86"/>
      <c r="AD1928" s="153"/>
      <c r="AE1928" s="153"/>
      <c r="AF1928" s="153"/>
      <c r="AG1928" s="85"/>
      <c r="AH1928" s="153"/>
      <c r="AI1928" s="153"/>
      <c r="AJ1928" s="153"/>
    </row>
    <row r="1929" spans="1:36" ht="16.5" thickTop="1" thickBot="1">
      <c r="A1929" s="105">
        <f t="shared" si="546"/>
        <v>28</v>
      </c>
      <c r="B1929" s="114" t="s">
        <v>1923</v>
      </c>
      <c r="C1929" s="113">
        <v>1960</v>
      </c>
      <c r="D1929" s="107">
        <v>1960</v>
      </c>
      <c r="E1929" s="114" t="s">
        <v>882</v>
      </c>
      <c r="F1929" s="107">
        <v>2</v>
      </c>
      <c r="G1929" s="107">
        <v>1</v>
      </c>
      <c r="H1929" s="111">
        <v>221.1</v>
      </c>
      <c r="I1929" s="111">
        <v>221.1</v>
      </c>
      <c r="J1929" s="111">
        <v>185.8</v>
      </c>
      <c r="K1929" s="125"/>
      <c r="L1929" s="110">
        <f t="shared" si="549"/>
        <v>2113138.929</v>
      </c>
      <c r="M1929" s="108"/>
      <c r="N1929" s="108"/>
      <c r="O1929" s="108"/>
      <c r="P1929" s="110">
        <f>'Форма 2'!C1929-M1929-N1929-O1929</f>
        <v>2113138.929</v>
      </c>
      <c r="Q1929" s="111">
        <f t="shared" si="550"/>
        <v>9557.39</v>
      </c>
      <c r="R1929" s="111">
        <f t="shared" si="551"/>
        <v>9557.39</v>
      </c>
      <c r="S1929" s="112" t="s">
        <v>1280</v>
      </c>
      <c r="T1929" s="105" t="s">
        <v>82</v>
      </c>
      <c r="U1929" s="217"/>
      <c r="V1929" s="85"/>
      <c r="W1929" s="85"/>
      <c r="X1929" s="85"/>
      <c r="Y1929" s="85"/>
      <c r="Z1929" s="85"/>
      <c r="AA1929" s="85"/>
      <c r="AB1929" s="86"/>
      <c r="AC1929" s="86"/>
      <c r="AD1929" s="85">
        <v>1</v>
      </c>
      <c r="AE1929" s="85"/>
      <c r="AF1929" s="85"/>
      <c r="AG1929" s="85"/>
      <c r="AH1929" s="85"/>
      <c r="AI1929" s="85"/>
      <c r="AJ1929" s="85"/>
    </row>
    <row r="1930" spans="1:36" ht="16.5" thickTop="1" thickBot="1">
      <c r="A1930" s="105">
        <f t="shared" si="546"/>
        <v>29</v>
      </c>
      <c r="B1930" s="114" t="s">
        <v>1924</v>
      </c>
      <c r="C1930" s="113">
        <v>1957</v>
      </c>
      <c r="D1930" s="107">
        <v>1957</v>
      </c>
      <c r="E1930" s="114" t="s">
        <v>882</v>
      </c>
      <c r="F1930" s="107">
        <v>4</v>
      </c>
      <c r="G1930" s="107">
        <v>2</v>
      </c>
      <c r="H1930" s="111">
        <v>1911</v>
      </c>
      <c r="I1930" s="111">
        <v>1328.7</v>
      </c>
      <c r="J1930" s="111">
        <v>1328.7</v>
      </c>
      <c r="K1930" s="125"/>
      <c r="L1930" s="110">
        <f t="shared" si="549"/>
        <v>17936416.68</v>
      </c>
      <c r="M1930" s="108"/>
      <c r="N1930" s="108"/>
      <c r="O1930" s="108"/>
      <c r="P1930" s="110">
        <f>'Форма 2'!C1930-M1930-N1930-O1930</f>
        <v>17936416.68</v>
      </c>
      <c r="Q1930" s="111">
        <f t="shared" si="550"/>
        <v>13499.222307518627</v>
      </c>
      <c r="R1930" s="111">
        <f t="shared" si="551"/>
        <v>13499.222307518627</v>
      </c>
      <c r="S1930" s="112" t="s">
        <v>1280</v>
      </c>
      <c r="T1930" s="107" t="s">
        <v>92</v>
      </c>
      <c r="U1930" s="217"/>
      <c r="V1930" s="85"/>
      <c r="W1930" s="85"/>
      <c r="X1930" s="85"/>
      <c r="Y1930" s="85"/>
      <c r="Z1930" s="85"/>
      <c r="AA1930" s="85"/>
      <c r="AB1930" s="86"/>
      <c r="AC1930" s="86"/>
      <c r="AD1930" s="85">
        <v>1</v>
      </c>
      <c r="AE1930" s="85">
        <v>1</v>
      </c>
      <c r="AF1930" s="85"/>
      <c r="AG1930" s="85"/>
      <c r="AH1930" s="85"/>
      <c r="AI1930" s="85"/>
      <c r="AJ1930" s="85"/>
    </row>
    <row r="1931" spans="1:36" ht="16.5" thickTop="1" thickBot="1">
      <c r="A1931" s="105">
        <f t="shared" si="546"/>
        <v>30</v>
      </c>
      <c r="B1931" s="114" t="s">
        <v>939</v>
      </c>
      <c r="C1931" s="113">
        <v>1959</v>
      </c>
      <c r="D1931" s="107">
        <v>1959</v>
      </c>
      <c r="E1931" s="114" t="s">
        <v>940</v>
      </c>
      <c r="F1931" s="107">
        <v>5</v>
      </c>
      <c r="G1931" s="107">
        <v>4</v>
      </c>
      <c r="H1931" s="111">
        <v>5047.5</v>
      </c>
      <c r="I1931" s="111">
        <v>5047.5</v>
      </c>
      <c r="J1931" s="111">
        <v>4584.8500000000004</v>
      </c>
      <c r="K1931" s="125"/>
      <c r="L1931" s="110">
        <f t="shared" si="549"/>
        <v>1640942.25</v>
      </c>
      <c r="M1931" s="108"/>
      <c r="N1931" s="108"/>
      <c r="O1931" s="108"/>
      <c r="P1931" s="110">
        <f>'Форма 2'!C1931-M1931-N1931-O1931</f>
        <v>1640942.25</v>
      </c>
      <c r="Q1931" s="111">
        <f t="shared" si="550"/>
        <v>325.10000000000002</v>
      </c>
      <c r="R1931" s="111">
        <f t="shared" si="551"/>
        <v>325.10000000000002</v>
      </c>
      <c r="S1931" s="112" t="s">
        <v>1280</v>
      </c>
      <c r="T1931" s="107" t="s">
        <v>92</v>
      </c>
      <c r="U1931" s="217"/>
      <c r="V1931" s="85"/>
      <c r="W1931" s="85"/>
      <c r="X1931" s="85">
        <v>1</v>
      </c>
      <c r="Y1931" s="85"/>
      <c r="Z1931" s="85"/>
      <c r="AA1931" s="85"/>
      <c r="AB1931" s="86"/>
      <c r="AC1931" s="86"/>
      <c r="AD1931" s="85"/>
      <c r="AE1931" s="85"/>
      <c r="AF1931" s="85"/>
      <c r="AG1931" s="85"/>
      <c r="AH1931" s="85"/>
      <c r="AI1931" s="85"/>
      <c r="AJ1931" s="85"/>
    </row>
    <row r="1932" spans="1:36" ht="16.5" thickTop="1" thickBot="1">
      <c r="A1932" s="105">
        <f t="shared" si="546"/>
        <v>31</v>
      </c>
      <c r="B1932" s="114" t="s">
        <v>941</v>
      </c>
      <c r="C1932" s="113">
        <v>1957</v>
      </c>
      <c r="D1932" s="107">
        <v>1957</v>
      </c>
      <c r="E1932" s="114" t="s">
        <v>938</v>
      </c>
      <c r="F1932" s="107">
        <v>3</v>
      </c>
      <c r="G1932" s="107">
        <v>2</v>
      </c>
      <c r="H1932" s="111">
        <v>1854.6</v>
      </c>
      <c r="I1932" s="111">
        <v>1684.5</v>
      </c>
      <c r="J1932" s="111">
        <v>1331.4</v>
      </c>
      <c r="K1932" s="125">
        <v>54</v>
      </c>
      <c r="L1932" s="110">
        <f t="shared" si="549"/>
        <v>700686.42599999998</v>
      </c>
      <c r="M1932" s="108"/>
      <c r="N1932" s="108"/>
      <c r="O1932" s="108"/>
      <c r="P1932" s="110">
        <f>'Форма 2'!C1932-M1932-N1932-O1932</f>
        <v>700686.42599999998</v>
      </c>
      <c r="Q1932" s="111">
        <f t="shared" si="550"/>
        <v>415.96107212822795</v>
      </c>
      <c r="R1932" s="111">
        <f t="shared" si="551"/>
        <v>415.96107212822795</v>
      </c>
      <c r="S1932" s="112" t="s">
        <v>1280</v>
      </c>
      <c r="T1932" s="107" t="s">
        <v>92</v>
      </c>
      <c r="U1932" s="217"/>
      <c r="V1932" s="85"/>
      <c r="W1932" s="85"/>
      <c r="X1932" s="85">
        <v>1</v>
      </c>
      <c r="Y1932" s="85"/>
      <c r="Z1932" s="85"/>
      <c r="AA1932" s="85"/>
      <c r="AB1932" s="86"/>
      <c r="AC1932" s="86"/>
      <c r="AD1932" s="85"/>
      <c r="AE1932" s="85"/>
      <c r="AF1932" s="85"/>
      <c r="AG1932" s="85"/>
      <c r="AH1932" s="85"/>
      <c r="AI1932" s="85"/>
      <c r="AJ1932" s="85"/>
    </row>
    <row r="1933" spans="1:36" ht="16.5" thickTop="1" thickBot="1">
      <c r="A1933" s="105">
        <f t="shared" si="546"/>
        <v>32</v>
      </c>
      <c r="B1933" s="114" t="s">
        <v>1925</v>
      </c>
      <c r="C1933" s="113">
        <v>1991</v>
      </c>
      <c r="D1933" s="107">
        <v>1991</v>
      </c>
      <c r="E1933" s="114" t="s">
        <v>879</v>
      </c>
      <c r="F1933" s="107">
        <v>9</v>
      </c>
      <c r="G1933" s="107">
        <v>6</v>
      </c>
      <c r="H1933" s="111">
        <v>10513.7</v>
      </c>
      <c r="I1933" s="111">
        <v>10513.7</v>
      </c>
      <c r="J1933" s="111">
        <v>10513.7</v>
      </c>
      <c r="K1933" s="125"/>
      <c r="L1933" s="110">
        <f t="shared" si="549"/>
        <v>16671053.52</v>
      </c>
      <c r="M1933" s="108"/>
      <c r="N1933" s="108"/>
      <c r="O1933" s="108"/>
      <c r="P1933" s="110">
        <f>'Форма 2'!C1933-M1933-N1933-O1933</f>
        <v>16671053.52</v>
      </c>
      <c r="Q1933" s="111">
        <f t="shared" si="550"/>
        <v>1585.6504865080799</v>
      </c>
      <c r="R1933" s="111">
        <f t="shared" si="551"/>
        <v>1585.6504865080799</v>
      </c>
      <c r="S1933" s="112" t="s">
        <v>1280</v>
      </c>
      <c r="T1933" s="107" t="s">
        <v>92</v>
      </c>
      <c r="U1933" s="217"/>
      <c r="V1933" s="85"/>
      <c r="W1933" s="85"/>
      <c r="X1933" s="85"/>
      <c r="Y1933" s="85"/>
      <c r="Z1933" s="172"/>
      <c r="AA1933" s="172"/>
      <c r="AB1933" s="177">
        <v>6</v>
      </c>
      <c r="AC1933" s="154">
        <f t="shared" ref="AC1933:AC1936" si="571">2778508.92*AB1933</f>
        <v>16671053.52</v>
      </c>
      <c r="AD1933" s="85"/>
      <c r="AE1933" s="85"/>
      <c r="AF1933" s="85"/>
      <c r="AG1933" s="166"/>
      <c r="AH1933" s="85"/>
      <c r="AI1933" s="85"/>
      <c r="AJ1933" s="85"/>
    </row>
    <row r="1934" spans="1:36" ht="16.5" thickTop="1" thickBot="1">
      <c r="A1934" s="105">
        <f t="shared" si="546"/>
        <v>33</v>
      </c>
      <c r="B1934" s="114" t="s">
        <v>1926</v>
      </c>
      <c r="C1934" s="113">
        <v>1991</v>
      </c>
      <c r="D1934" s="107">
        <v>1991</v>
      </c>
      <c r="E1934" s="114" t="s">
        <v>879</v>
      </c>
      <c r="F1934" s="107">
        <v>9</v>
      </c>
      <c r="G1934" s="107">
        <v>6</v>
      </c>
      <c r="H1934" s="111">
        <v>13076.34</v>
      </c>
      <c r="I1934" s="111">
        <v>13076.34</v>
      </c>
      <c r="J1934" s="111">
        <v>13036.74</v>
      </c>
      <c r="K1934" s="125"/>
      <c r="L1934" s="110">
        <f t="shared" si="549"/>
        <v>16671053.52</v>
      </c>
      <c r="M1934" s="108"/>
      <c r="N1934" s="108"/>
      <c r="O1934" s="108"/>
      <c r="P1934" s="110">
        <f>'Форма 2'!C1934-M1934-N1934-O1934</f>
        <v>16671053.52</v>
      </c>
      <c r="Q1934" s="111">
        <f t="shared" si="550"/>
        <v>1274.9021148119427</v>
      </c>
      <c r="R1934" s="111">
        <f t="shared" si="551"/>
        <v>1274.9021148119427</v>
      </c>
      <c r="S1934" s="112" t="s">
        <v>1280</v>
      </c>
      <c r="T1934" s="107" t="s">
        <v>92</v>
      </c>
      <c r="U1934" s="217"/>
      <c r="V1934" s="85"/>
      <c r="W1934" s="85"/>
      <c r="X1934" s="85"/>
      <c r="Y1934" s="85"/>
      <c r="Z1934" s="172"/>
      <c r="AA1934" s="172"/>
      <c r="AB1934" s="177">
        <v>6</v>
      </c>
      <c r="AC1934" s="154">
        <f t="shared" si="571"/>
        <v>16671053.52</v>
      </c>
      <c r="AD1934" s="85"/>
      <c r="AE1934" s="85"/>
      <c r="AF1934" s="85"/>
      <c r="AG1934" s="166"/>
      <c r="AH1934" s="85"/>
      <c r="AI1934" s="85"/>
      <c r="AJ1934" s="85"/>
    </row>
    <row r="1935" spans="1:36" ht="16.5" thickTop="1" thickBot="1">
      <c r="A1935" s="105">
        <f t="shared" si="546"/>
        <v>34</v>
      </c>
      <c r="B1935" s="114" t="s">
        <v>1927</v>
      </c>
      <c r="C1935" s="113">
        <v>1990</v>
      </c>
      <c r="D1935" s="107">
        <v>1990</v>
      </c>
      <c r="E1935" s="114" t="s">
        <v>938</v>
      </c>
      <c r="F1935" s="107">
        <v>9</v>
      </c>
      <c r="G1935" s="107">
        <v>6</v>
      </c>
      <c r="H1935" s="111">
        <v>5130.7</v>
      </c>
      <c r="I1935" s="111">
        <v>5130.7</v>
      </c>
      <c r="J1935" s="111">
        <v>5130.7</v>
      </c>
      <c r="K1935" s="125"/>
      <c r="L1935" s="110">
        <f t="shared" si="549"/>
        <v>16671053.52</v>
      </c>
      <c r="M1935" s="108"/>
      <c r="N1935" s="108"/>
      <c r="O1935" s="108"/>
      <c r="P1935" s="110">
        <f>'Форма 2'!C1935-M1935-N1935-O1935</f>
        <v>16671053.52</v>
      </c>
      <c r="Q1935" s="111">
        <f t="shared" si="550"/>
        <v>3249.2746642758298</v>
      </c>
      <c r="R1935" s="111">
        <f t="shared" si="551"/>
        <v>3249.2746642758298</v>
      </c>
      <c r="S1935" s="112" t="s">
        <v>1280</v>
      </c>
      <c r="T1935" s="107" t="s">
        <v>92</v>
      </c>
      <c r="U1935" s="217"/>
      <c r="V1935" s="85"/>
      <c r="W1935" s="85"/>
      <c r="X1935" s="85"/>
      <c r="Y1935" s="85"/>
      <c r="Z1935" s="172"/>
      <c r="AA1935" s="172"/>
      <c r="AB1935" s="177">
        <v>6</v>
      </c>
      <c r="AC1935" s="154">
        <f t="shared" si="571"/>
        <v>16671053.52</v>
      </c>
      <c r="AD1935" s="85"/>
      <c r="AE1935" s="85"/>
      <c r="AF1935" s="85"/>
      <c r="AG1935" s="166"/>
      <c r="AH1935" s="85"/>
      <c r="AI1935" s="85"/>
      <c r="AJ1935" s="85"/>
    </row>
    <row r="1936" spans="1:36" ht="16.5" thickTop="1" thickBot="1">
      <c r="A1936" s="105">
        <f t="shared" si="546"/>
        <v>35</v>
      </c>
      <c r="B1936" s="114" t="s">
        <v>1928</v>
      </c>
      <c r="C1936" s="113">
        <v>1985</v>
      </c>
      <c r="D1936" s="107">
        <v>1985</v>
      </c>
      <c r="E1936" s="114" t="s">
        <v>879</v>
      </c>
      <c r="F1936" s="107">
        <v>9</v>
      </c>
      <c r="G1936" s="107">
        <v>6</v>
      </c>
      <c r="H1936" s="111">
        <v>12298.6</v>
      </c>
      <c r="I1936" s="111">
        <v>12298.6</v>
      </c>
      <c r="J1936" s="111">
        <v>11361.6</v>
      </c>
      <c r="K1936" s="125"/>
      <c r="L1936" s="110">
        <f t="shared" si="549"/>
        <v>16671053.52</v>
      </c>
      <c r="M1936" s="108"/>
      <c r="N1936" s="108"/>
      <c r="O1936" s="108"/>
      <c r="P1936" s="110">
        <f>'Форма 2'!C1936-M1936-N1936-O1936</f>
        <v>16671053.52</v>
      </c>
      <c r="Q1936" s="111">
        <f t="shared" si="550"/>
        <v>1355.5244922186264</v>
      </c>
      <c r="R1936" s="111">
        <f t="shared" si="551"/>
        <v>1355.5244922186264</v>
      </c>
      <c r="S1936" s="112" t="s">
        <v>1280</v>
      </c>
      <c r="T1936" s="107" t="s">
        <v>92</v>
      </c>
      <c r="U1936" s="217"/>
      <c r="V1936" s="85"/>
      <c r="W1936" s="85"/>
      <c r="X1936" s="85"/>
      <c r="Y1936" s="85"/>
      <c r="Z1936" s="172"/>
      <c r="AA1936" s="172"/>
      <c r="AB1936" s="177">
        <v>6</v>
      </c>
      <c r="AC1936" s="154">
        <f t="shared" si="571"/>
        <v>16671053.52</v>
      </c>
      <c r="AD1936" s="85"/>
      <c r="AE1936" s="85"/>
      <c r="AF1936" s="85"/>
      <c r="AG1936" s="166"/>
      <c r="AH1936" s="85"/>
      <c r="AI1936" s="85"/>
      <c r="AJ1936" s="85"/>
    </row>
    <row r="1937" spans="1:36" ht="16.5" thickTop="1" thickBot="1">
      <c r="A1937" s="105">
        <f t="shared" si="546"/>
        <v>36</v>
      </c>
      <c r="B1937" s="114" t="s">
        <v>1929</v>
      </c>
      <c r="C1937" s="113">
        <v>1946</v>
      </c>
      <c r="D1937" s="107">
        <v>1946</v>
      </c>
      <c r="E1937" s="114" t="s">
        <v>884</v>
      </c>
      <c r="F1937" s="107">
        <v>2</v>
      </c>
      <c r="G1937" s="107">
        <v>2</v>
      </c>
      <c r="H1937" s="111">
        <v>502.6</v>
      </c>
      <c r="I1937" s="111">
        <v>502.6</v>
      </c>
      <c r="J1937" s="111">
        <v>455.8</v>
      </c>
      <c r="K1937" s="125"/>
      <c r="L1937" s="110">
        <f t="shared" si="549"/>
        <v>1342575.2760000001</v>
      </c>
      <c r="M1937" s="108"/>
      <c r="N1937" s="108"/>
      <c r="O1937" s="108"/>
      <c r="P1937" s="110">
        <f>'Форма 2'!C1937-M1937-N1937-O1937</f>
        <v>1342575.2760000001</v>
      </c>
      <c r="Q1937" s="111">
        <f t="shared" si="550"/>
        <v>2671.26</v>
      </c>
      <c r="R1937" s="111">
        <f t="shared" si="551"/>
        <v>2671.26</v>
      </c>
      <c r="S1937" s="112" t="s">
        <v>1280</v>
      </c>
      <c r="T1937" s="107" t="s">
        <v>92</v>
      </c>
      <c r="U1937" s="217"/>
      <c r="V1937" s="85"/>
      <c r="W1937" s="85"/>
      <c r="X1937" s="85"/>
      <c r="Y1937" s="85"/>
      <c r="Z1937" s="85"/>
      <c r="AA1937" s="85"/>
      <c r="AB1937" s="86"/>
      <c r="AC1937" s="86"/>
      <c r="AD1937" s="85"/>
      <c r="AE1937" s="85"/>
      <c r="AF1937" s="85"/>
      <c r="AG1937" s="85"/>
      <c r="AH1937" s="85">
        <v>1</v>
      </c>
      <c r="AI1937" s="85"/>
      <c r="AJ1937" s="85"/>
    </row>
    <row r="1938" spans="1:36" ht="16.5" thickTop="1" thickBot="1">
      <c r="A1938" s="105">
        <f t="shared" si="546"/>
        <v>37</v>
      </c>
      <c r="B1938" s="114" t="s">
        <v>1930</v>
      </c>
      <c r="C1938" s="113">
        <v>1958</v>
      </c>
      <c r="D1938" s="107">
        <v>1958</v>
      </c>
      <c r="E1938" s="114" t="s">
        <v>938</v>
      </c>
      <c r="F1938" s="107">
        <v>2</v>
      </c>
      <c r="G1938" s="107">
        <v>1</v>
      </c>
      <c r="H1938" s="111">
        <v>269</v>
      </c>
      <c r="I1938" s="111">
        <v>269</v>
      </c>
      <c r="J1938" s="111">
        <v>269</v>
      </c>
      <c r="K1938" s="125"/>
      <c r="L1938" s="110">
        <f t="shared" si="549"/>
        <v>2570937.9099999997</v>
      </c>
      <c r="M1938" s="108"/>
      <c r="N1938" s="108"/>
      <c r="O1938" s="108"/>
      <c r="P1938" s="110">
        <f>'Форма 2'!C1938-M1938-N1938-O1938</f>
        <v>2570937.9099999997</v>
      </c>
      <c r="Q1938" s="111">
        <f t="shared" si="550"/>
        <v>9557.39</v>
      </c>
      <c r="R1938" s="111">
        <f t="shared" si="551"/>
        <v>9557.39</v>
      </c>
      <c r="S1938" s="112" t="s">
        <v>1280</v>
      </c>
      <c r="T1938" s="105" t="s">
        <v>82</v>
      </c>
      <c r="U1938" s="217"/>
      <c r="V1938" s="85"/>
      <c r="W1938" s="85"/>
      <c r="X1938" s="85"/>
      <c r="Y1938" s="85"/>
      <c r="Z1938" s="85"/>
      <c r="AA1938" s="85"/>
      <c r="AB1938" s="86"/>
      <c r="AC1938" s="86"/>
      <c r="AD1938" s="85">
        <v>1</v>
      </c>
      <c r="AE1938" s="85"/>
      <c r="AF1938" s="85"/>
      <c r="AG1938" s="85"/>
      <c r="AH1938" s="85"/>
      <c r="AI1938" s="85"/>
      <c r="AJ1938" s="85"/>
    </row>
    <row r="1939" spans="1:36" ht="16.5" thickTop="1" thickBot="1">
      <c r="A1939" s="105">
        <f t="shared" si="546"/>
        <v>38</v>
      </c>
      <c r="B1939" s="114" t="s">
        <v>1931</v>
      </c>
      <c r="C1939" s="113">
        <v>1958</v>
      </c>
      <c r="D1939" s="107">
        <v>1958</v>
      </c>
      <c r="E1939" s="114" t="s">
        <v>882</v>
      </c>
      <c r="F1939" s="107">
        <v>2</v>
      </c>
      <c r="G1939" s="107">
        <v>1</v>
      </c>
      <c r="H1939" s="111">
        <v>266</v>
      </c>
      <c r="I1939" s="111">
        <v>266</v>
      </c>
      <c r="J1939" s="111">
        <v>266</v>
      </c>
      <c r="K1939" s="125"/>
      <c r="L1939" s="110">
        <f t="shared" si="549"/>
        <v>2542265.7399999998</v>
      </c>
      <c r="M1939" s="108"/>
      <c r="N1939" s="108"/>
      <c r="O1939" s="108"/>
      <c r="P1939" s="110">
        <f>'Форма 2'!C1939-M1939-N1939-O1939</f>
        <v>2542265.7399999998</v>
      </c>
      <c r="Q1939" s="111">
        <f t="shared" si="550"/>
        <v>9557.39</v>
      </c>
      <c r="R1939" s="111">
        <f t="shared" si="551"/>
        <v>9557.39</v>
      </c>
      <c r="S1939" s="112" t="s">
        <v>1280</v>
      </c>
      <c r="T1939" s="105" t="s">
        <v>82</v>
      </c>
      <c r="U1939" s="217"/>
      <c r="V1939" s="85"/>
      <c r="W1939" s="85"/>
      <c r="X1939" s="85"/>
      <c r="Y1939" s="85"/>
      <c r="Z1939" s="85"/>
      <c r="AA1939" s="85"/>
      <c r="AB1939" s="86"/>
      <c r="AC1939" s="86"/>
      <c r="AD1939" s="85">
        <v>1</v>
      </c>
      <c r="AE1939" s="85"/>
      <c r="AF1939" s="85"/>
      <c r="AG1939" s="85"/>
      <c r="AH1939" s="85"/>
      <c r="AI1939" s="85"/>
      <c r="AJ1939" s="85"/>
    </row>
    <row r="1940" spans="1:36" ht="16.5" thickTop="1" thickBot="1">
      <c r="A1940" s="105">
        <f t="shared" si="546"/>
        <v>39</v>
      </c>
      <c r="B1940" s="114" t="s">
        <v>1932</v>
      </c>
      <c r="C1940" s="113">
        <v>1959</v>
      </c>
      <c r="D1940" s="107">
        <v>1959</v>
      </c>
      <c r="E1940" s="114" t="s">
        <v>882</v>
      </c>
      <c r="F1940" s="107">
        <v>2</v>
      </c>
      <c r="G1940" s="107">
        <v>1</v>
      </c>
      <c r="H1940" s="111">
        <v>268</v>
      </c>
      <c r="I1940" s="111">
        <v>268</v>
      </c>
      <c r="J1940" s="111">
        <v>268</v>
      </c>
      <c r="K1940" s="125"/>
      <c r="L1940" s="110">
        <f t="shared" si="549"/>
        <v>2561380.52</v>
      </c>
      <c r="M1940" s="108"/>
      <c r="N1940" s="108"/>
      <c r="O1940" s="108"/>
      <c r="P1940" s="110">
        <f>'Форма 2'!C1940-M1940-N1940-O1940</f>
        <v>2561380.52</v>
      </c>
      <c r="Q1940" s="111">
        <f t="shared" si="550"/>
        <v>9557.39</v>
      </c>
      <c r="R1940" s="111">
        <f t="shared" si="551"/>
        <v>9557.39</v>
      </c>
      <c r="S1940" s="112" t="s">
        <v>1280</v>
      </c>
      <c r="T1940" s="105" t="s">
        <v>82</v>
      </c>
      <c r="U1940" s="217"/>
      <c r="V1940" s="85"/>
      <c r="W1940" s="85"/>
      <c r="X1940" s="85"/>
      <c r="Y1940" s="85"/>
      <c r="Z1940" s="85"/>
      <c r="AA1940" s="85"/>
      <c r="AB1940" s="86"/>
      <c r="AC1940" s="86"/>
      <c r="AD1940" s="85">
        <v>1</v>
      </c>
      <c r="AE1940" s="85"/>
      <c r="AF1940" s="85"/>
      <c r="AG1940" s="85"/>
      <c r="AH1940" s="85"/>
      <c r="AI1940" s="85"/>
      <c r="AJ1940" s="85"/>
    </row>
    <row r="1941" spans="1:36" ht="16.5" thickTop="1" thickBot="1">
      <c r="A1941" s="105">
        <f t="shared" si="546"/>
        <v>40</v>
      </c>
      <c r="B1941" s="114" t="s">
        <v>1933</v>
      </c>
      <c r="C1941" s="113">
        <v>1959</v>
      </c>
      <c r="D1941" s="107">
        <v>1959</v>
      </c>
      <c r="E1941" s="114" t="s">
        <v>882</v>
      </c>
      <c r="F1941" s="107">
        <v>2</v>
      </c>
      <c r="G1941" s="107">
        <v>1</v>
      </c>
      <c r="H1941" s="111">
        <v>269</v>
      </c>
      <c r="I1941" s="111">
        <v>269</v>
      </c>
      <c r="J1941" s="111">
        <v>269</v>
      </c>
      <c r="K1941" s="125"/>
      <c r="L1941" s="110">
        <f t="shared" si="549"/>
        <v>2570937.9099999997</v>
      </c>
      <c r="M1941" s="108"/>
      <c r="N1941" s="108"/>
      <c r="O1941" s="108"/>
      <c r="P1941" s="110">
        <f>'Форма 2'!C1941-M1941-N1941-O1941</f>
        <v>2570937.9099999997</v>
      </c>
      <c r="Q1941" s="111">
        <f>L1941/I1941</f>
        <v>9557.39</v>
      </c>
      <c r="R1941" s="111">
        <f>Q1941</f>
        <v>9557.39</v>
      </c>
      <c r="S1941" s="112" t="s">
        <v>1280</v>
      </c>
      <c r="T1941" s="105" t="s">
        <v>82</v>
      </c>
      <c r="U1941" s="217"/>
      <c r="V1941" s="85"/>
      <c r="W1941" s="85"/>
      <c r="X1941" s="85"/>
      <c r="Y1941" s="85"/>
      <c r="Z1941" s="85"/>
      <c r="AA1941" s="85"/>
      <c r="AB1941" s="86"/>
      <c r="AC1941" s="86"/>
      <c r="AD1941" s="85">
        <v>1</v>
      </c>
      <c r="AE1941" s="85"/>
      <c r="AF1941" s="85"/>
      <c r="AG1941" s="85"/>
      <c r="AH1941" s="85"/>
      <c r="AI1941" s="85"/>
      <c r="AJ1941" s="85"/>
    </row>
    <row r="1942" spans="1:36" ht="16.5" thickTop="1" thickBot="1">
      <c r="A1942" s="105">
        <f t="shared" si="546"/>
        <v>41</v>
      </c>
      <c r="B1942" s="114" t="s">
        <v>1934</v>
      </c>
      <c r="C1942" s="113">
        <v>1958</v>
      </c>
      <c r="D1942" s="107">
        <v>1958</v>
      </c>
      <c r="E1942" s="114" t="s">
        <v>938</v>
      </c>
      <c r="F1942" s="107">
        <v>2</v>
      </c>
      <c r="G1942" s="107">
        <v>2</v>
      </c>
      <c r="H1942" s="111">
        <v>474.1</v>
      </c>
      <c r="I1942" s="111">
        <v>474.1</v>
      </c>
      <c r="J1942" s="111">
        <v>434.1</v>
      </c>
      <c r="K1942" s="125"/>
      <c r="L1942" s="110">
        <f t="shared" si="549"/>
        <v>4710278.32</v>
      </c>
      <c r="M1942" s="108"/>
      <c r="N1942" s="108"/>
      <c r="O1942" s="108"/>
      <c r="P1942" s="110">
        <f>'Форма 2'!C1942-M1942-N1942-O1942</f>
        <v>4710278.32</v>
      </c>
      <c r="Q1942" s="111">
        <f t="shared" si="550"/>
        <v>9935.2000000000007</v>
      </c>
      <c r="R1942" s="111">
        <f t="shared" si="551"/>
        <v>9935.2000000000007</v>
      </c>
      <c r="S1942" s="112" t="s">
        <v>1280</v>
      </c>
      <c r="T1942" s="107" t="s">
        <v>82</v>
      </c>
      <c r="U1942" s="217"/>
      <c r="V1942" s="85"/>
      <c r="W1942" s="85"/>
      <c r="X1942" s="85">
        <v>1</v>
      </c>
      <c r="Y1942" s="85"/>
      <c r="Z1942" s="85"/>
      <c r="AA1942" s="85"/>
      <c r="AB1942" s="86"/>
      <c r="AC1942" s="86"/>
      <c r="AD1942" s="85">
        <v>1</v>
      </c>
      <c r="AE1942" s="85"/>
      <c r="AF1942" s="85"/>
      <c r="AG1942" s="85"/>
      <c r="AH1942" s="85"/>
      <c r="AI1942" s="85"/>
      <c r="AJ1942" s="85"/>
    </row>
    <row r="1943" spans="1:36" ht="16.5" thickTop="1" thickBot="1">
      <c r="A1943" s="105">
        <f t="shared" si="546"/>
        <v>42</v>
      </c>
      <c r="B1943" s="114" t="s">
        <v>1935</v>
      </c>
      <c r="C1943" s="113">
        <v>1960</v>
      </c>
      <c r="D1943" s="107">
        <v>1960</v>
      </c>
      <c r="E1943" s="114" t="s">
        <v>938</v>
      </c>
      <c r="F1943" s="107">
        <v>2</v>
      </c>
      <c r="G1943" s="107">
        <v>2</v>
      </c>
      <c r="H1943" s="111">
        <v>631.1</v>
      </c>
      <c r="I1943" s="111">
        <v>631.1</v>
      </c>
      <c r="J1943" s="111">
        <v>631.1</v>
      </c>
      <c r="K1943" s="125"/>
      <c r="L1943" s="110">
        <f t="shared" si="549"/>
        <v>6031668.8289999999</v>
      </c>
      <c r="M1943" s="108"/>
      <c r="N1943" s="108"/>
      <c r="O1943" s="108"/>
      <c r="P1943" s="110">
        <f>'Форма 2'!C1943-M1943-N1943-O1943</f>
        <v>6031668.8289999999</v>
      </c>
      <c r="Q1943" s="111">
        <f t="shared" si="550"/>
        <v>9557.39</v>
      </c>
      <c r="R1943" s="111">
        <f t="shared" si="551"/>
        <v>9557.39</v>
      </c>
      <c r="S1943" s="112" t="s">
        <v>1280</v>
      </c>
      <c r="T1943" s="107" t="s">
        <v>82</v>
      </c>
      <c r="U1943" s="217"/>
      <c r="V1943" s="85"/>
      <c r="W1943" s="85"/>
      <c r="X1943" s="85"/>
      <c r="Y1943" s="85"/>
      <c r="Z1943" s="85"/>
      <c r="AA1943" s="85"/>
      <c r="AB1943" s="86"/>
      <c r="AC1943" s="86"/>
      <c r="AD1943" s="85">
        <v>1</v>
      </c>
      <c r="AE1943" s="85"/>
      <c r="AF1943" s="85"/>
      <c r="AG1943" s="85"/>
      <c r="AH1943" s="85"/>
      <c r="AI1943" s="85"/>
      <c r="AJ1943" s="85"/>
    </row>
    <row r="1944" spans="1:36" ht="16.5" thickTop="1" thickBot="1">
      <c r="A1944" s="105">
        <f t="shared" si="546"/>
        <v>43</v>
      </c>
      <c r="B1944" s="114" t="s">
        <v>1936</v>
      </c>
      <c r="C1944" s="113">
        <v>1960</v>
      </c>
      <c r="D1944" s="107">
        <v>1960</v>
      </c>
      <c r="E1944" s="114" t="s">
        <v>940</v>
      </c>
      <c r="F1944" s="107">
        <v>2</v>
      </c>
      <c r="G1944" s="107">
        <v>2</v>
      </c>
      <c r="H1944" s="111">
        <v>635.1</v>
      </c>
      <c r="I1944" s="111">
        <v>635.1</v>
      </c>
      <c r="J1944" s="111">
        <v>635.1</v>
      </c>
      <c r="K1944" s="125"/>
      <c r="L1944" s="110">
        <f t="shared" si="549"/>
        <v>6069898.3889999995</v>
      </c>
      <c r="M1944" s="108"/>
      <c r="N1944" s="108"/>
      <c r="O1944" s="108"/>
      <c r="P1944" s="110">
        <f>'Форма 2'!C1944-M1944-N1944-O1944</f>
        <v>6069898.3889999995</v>
      </c>
      <c r="Q1944" s="111">
        <f t="shared" si="550"/>
        <v>9557.39</v>
      </c>
      <c r="R1944" s="111">
        <f t="shared" si="551"/>
        <v>9557.39</v>
      </c>
      <c r="S1944" s="112" t="s">
        <v>1280</v>
      </c>
      <c r="T1944" s="107" t="s">
        <v>92</v>
      </c>
      <c r="U1944" s="217"/>
      <c r="V1944" s="85"/>
      <c r="W1944" s="85"/>
      <c r="X1944" s="85"/>
      <c r="Y1944" s="85"/>
      <c r="Z1944" s="85"/>
      <c r="AA1944" s="85"/>
      <c r="AB1944" s="86"/>
      <c r="AC1944" s="86"/>
      <c r="AD1944" s="85">
        <v>1</v>
      </c>
      <c r="AE1944" s="85"/>
      <c r="AF1944" s="85"/>
      <c r="AG1944" s="85"/>
      <c r="AH1944" s="85"/>
      <c r="AI1944" s="85"/>
      <c r="AJ1944" s="85"/>
    </row>
    <row r="1945" spans="1:36" ht="16.5" thickTop="1" thickBot="1">
      <c r="A1945" s="105">
        <f t="shared" ref="A1945" si="572">A1944+1</f>
        <v>44</v>
      </c>
      <c r="B1945" s="114" t="s">
        <v>1937</v>
      </c>
      <c r="C1945" s="113">
        <v>1960</v>
      </c>
      <c r="D1945" s="107">
        <v>1960</v>
      </c>
      <c r="E1945" s="114" t="s">
        <v>940</v>
      </c>
      <c r="F1945" s="107">
        <v>2</v>
      </c>
      <c r="G1945" s="107">
        <v>1</v>
      </c>
      <c r="H1945" s="111">
        <v>261.89999999999998</v>
      </c>
      <c r="I1945" s="111">
        <v>261.89999999999998</v>
      </c>
      <c r="J1945" s="111">
        <v>261.89999999999998</v>
      </c>
      <c r="K1945" s="125"/>
      <c r="L1945" s="110">
        <f t="shared" si="549"/>
        <v>2503080.4409999996</v>
      </c>
      <c r="M1945" s="108"/>
      <c r="N1945" s="108"/>
      <c r="O1945" s="108"/>
      <c r="P1945" s="110">
        <f>'Форма 2'!C1945-M1945-N1945-O1945</f>
        <v>2503080.4409999996</v>
      </c>
      <c r="Q1945" s="111">
        <f>L1945/I1945</f>
        <v>9557.39</v>
      </c>
      <c r="R1945" s="111">
        <f>Q1945</f>
        <v>9557.39</v>
      </c>
      <c r="S1945" s="112" t="s">
        <v>1280</v>
      </c>
      <c r="T1945" s="105" t="s">
        <v>82</v>
      </c>
      <c r="U1945" s="217"/>
      <c r="V1945" s="85"/>
      <c r="W1945" s="85"/>
      <c r="X1945" s="85"/>
      <c r="Y1945" s="85"/>
      <c r="Z1945" s="85"/>
      <c r="AA1945" s="85"/>
      <c r="AB1945" s="86"/>
      <c r="AC1945" s="86"/>
      <c r="AD1945" s="85">
        <v>1</v>
      </c>
      <c r="AE1945" s="85"/>
      <c r="AF1945" s="85"/>
      <c r="AG1945" s="85"/>
      <c r="AH1945" s="85"/>
      <c r="AI1945" s="85"/>
      <c r="AJ1945" s="85"/>
    </row>
    <row r="1946" spans="1:36" ht="16.5" thickTop="1" thickBot="1">
      <c r="A1946" s="105">
        <f>A1945+1</f>
        <v>45</v>
      </c>
      <c r="B1946" s="114" t="s">
        <v>5042</v>
      </c>
      <c r="C1946" s="107">
        <v>1968</v>
      </c>
      <c r="D1946" s="107"/>
      <c r="E1946" s="114" t="s">
        <v>94</v>
      </c>
      <c r="F1946" s="107">
        <v>5</v>
      </c>
      <c r="G1946" s="107">
        <v>4</v>
      </c>
      <c r="H1946" s="111">
        <v>3396.7</v>
      </c>
      <c r="I1946" s="111">
        <v>2553.1</v>
      </c>
      <c r="J1946" s="111"/>
      <c r="K1946" s="241">
        <v>106</v>
      </c>
      <c r="L1946" s="110">
        <f t="shared" ref="L1946" si="573">SUM(M1946:P1946)</f>
        <v>15297106.384000001</v>
      </c>
      <c r="M1946" s="108"/>
      <c r="N1946" s="108"/>
      <c r="O1946" s="108"/>
      <c r="P1946" s="110">
        <f>'Форма 2'!C1946-M1946-N1946-O1946</f>
        <v>15297106.384000001</v>
      </c>
      <c r="Q1946" s="111">
        <f>L1946/I1946</f>
        <v>5991.581365398928</v>
      </c>
      <c r="R1946" s="111">
        <f>Q1946</f>
        <v>5991.581365398928</v>
      </c>
      <c r="S1946" s="112" t="s">
        <v>1280</v>
      </c>
      <c r="T1946" s="107" t="s">
        <v>92</v>
      </c>
      <c r="U1946" s="219"/>
      <c r="V1946" s="153"/>
      <c r="W1946" s="153"/>
      <c r="X1946" s="153"/>
      <c r="Y1946" s="153"/>
      <c r="Z1946" s="153"/>
      <c r="AA1946" s="153"/>
      <c r="AB1946" s="86"/>
      <c r="AC1946" s="86"/>
      <c r="AD1946" s="153">
        <v>1</v>
      </c>
      <c r="AE1946" s="153"/>
      <c r="AF1946" s="153"/>
      <c r="AG1946" s="85"/>
      <c r="AH1946" s="153"/>
      <c r="AI1946" s="153"/>
      <c r="AJ1946" s="153"/>
    </row>
    <row r="1947" spans="1:36" ht="16.5" thickTop="1" thickBot="1">
      <c r="A1947" s="105">
        <f>A1946+1</f>
        <v>46</v>
      </c>
      <c r="B1947" s="114" t="s">
        <v>1938</v>
      </c>
      <c r="C1947" s="113">
        <v>1963</v>
      </c>
      <c r="D1947" s="107"/>
      <c r="E1947" s="114" t="s">
        <v>94</v>
      </c>
      <c r="F1947" s="107">
        <v>5</v>
      </c>
      <c r="G1947" s="107">
        <v>2</v>
      </c>
      <c r="H1947" s="111">
        <v>1573.2</v>
      </c>
      <c r="I1947" s="108">
        <v>1573.2</v>
      </c>
      <c r="J1947" s="111">
        <v>1573.2</v>
      </c>
      <c r="K1947" s="125">
        <v>68</v>
      </c>
      <c r="L1947" s="110">
        <f t="shared" si="549"/>
        <v>511447.32000000007</v>
      </c>
      <c r="M1947" s="108"/>
      <c r="N1947" s="108"/>
      <c r="O1947" s="108"/>
      <c r="P1947" s="110">
        <f>'Форма 2'!C1947-M1947-N1947-O1947</f>
        <v>511447.32000000007</v>
      </c>
      <c r="Q1947" s="111">
        <f>L1947/I1947</f>
        <v>325.10000000000002</v>
      </c>
      <c r="R1947" s="111">
        <f>Q1947</f>
        <v>325.10000000000002</v>
      </c>
      <c r="S1947" s="112" t="s">
        <v>1280</v>
      </c>
      <c r="T1947" s="107" t="s">
        <v>92</v>
      </c>
      <c r="U1947" s="217"/>
      <c r="V1947" s="85"/>
      <c r="W1947" s="85"/>
      <c r="X1947" s="85">
        <v>1</v>
      </c>
      <c r="Y1947" s="85"/>
      <c r="Z1947" s="85"/>
      <c r="AA1947" s="85"/>
      <c r="AB1947" s="86"/>
      <c r="AC1947" s="86"/>
      <c r="AD1947" s="85"/>
      <c r="AE1947" s="85"/>
      <c r="AF1947" s="85"/>
      <c r="AG1947" s="85"/>
      <c r="AH1947" s="85"/>
      <c r="AI1947" s="85"/>
      <c r="AJ1947" s="85"/>
    </row>
    <row r="1948" spans="1:36" ht="17.25" thickTop="1" thickBot="1">
      <c r="A1948" s="221">
        <v>0</v>
      </c>
      <c r="B1948" s="13" t="s">
        <v>955</v>
      </c>
      <c r="C1948" s="5"/>
      <c r="D1948" s="5"/>
      <c r="E1948" s="5"/>
      <c r="F1948" s="5"/>
      <c r="G1948" s="5"/>
      <c r="H1948" s="17">
        <f t="shared" ref="H1948:P1948" si="574">SUM(H1949:H1949)</f>
        <v>372.9</v>
      </c>
      <c r="I1948" s="17">
        <f t="shared" si="574"/>
        <v>340.7</v>
      </c>
      <c r="J1948" s="17">
        <f t="shared" si="574"/>
        <v>340.7</v>
      </c>
      <c r="K1948" s="23">
        <f t="shared" si="574"/>
        <v>17</v>
      </c>
      <c r="L1948" s="24">
        <f t="shared" si="574"/>
        <v>3563950.7309999997</v>
      </c>
      <c r="M1948" s="24">
        <f t="shared" si="574"/>
        <v>0</v>
      </c>
      <c r="N1948" s="24">
        <f t="shared" si="574"/>
        <v>0</v>
      </c>
      <c r="O1948" s="24">
        <f t="shared" si="574"/>
        <v>0</v>
      </c>
      <c r="P1948" s="24">
        <f t="shared" si="574"/>
        <v>3563950.7309999997</v>
      </c>
      <c r="Q1948" s="8" t="s">
        <v>76</v>
      </c>
      <c r="R1948" s="8" t="s">
        <v>76</v>
      </c>
      <c r="S1948" s="8" t="s">
        <v>76</v>
      </c>
      <c r="T1948" s="5" t="s">
        <v>76</v>
      </c>
      <c r="U1948" s="218" t="s">
        <v>76</v>
      </c>
      <c r="V1948" s="84" t="s">
        <v>76</v>
      </c>
      <c r="W1948" s="84" t="s">
        <v>76</v>
      </c>
      <c r="X1948" s="84" t="s">
        <v>76</v>
      </c>
      <c r="Y1948" s="84" t="s">
        <v>76</v>
      </c>
      <c r="Z1948" s="84" t="s">
        <v>76</v>
      </c>
      <c r="AA1948" s="84" t="s">
        <v>76</v>
      </c>
      <c r="AB1948" s="84" t="s">
        <v>76</v>
      </c>
      <c r="AC1948" s="84" t="s">
        <v>76</v>
      </c>
      <c r="AD1948" s="84" t="s">
        <v>76</v>
      </c>
      <c r="AE1948" s="84" t="s">
        <v>76</v>
      </c>
      <c r="AF1948" s="84" t="s">
        <v>76</v>
      </c>
      <c r="AG1948" s="84" t="s">
        <v>76</v>
      </c>
      <c r="AH1948" s="84" t="s">
        <v>76</v>
      </c>
      <c r="AI1948" s="84" t="s">
        <v>76</v>
      </c>
      <c r="AJ1948" s="84" t="s">
        <v>76</v>
      </c>
    </row>
    <row r="1949" spans="1:36" ht="16.5" thickTop="1" thickBot="1">
      <c r="A1949" s="105">
        <f t="shared" ref="A1949:A2010" si="575">A1948+1</f>
        <v>1</v>
      </c>
      <c r="B1949" s="112" t="s">
        <v>1939</v>
      </c>
      <c r="C1949" s="105">
        <v>1973</v>
      </c>
      <c r="D1949" s="105"/>
      <c r="E1949" s="119" t="s">
        <v>80</v>
      </c>
      <c r="F1949" s="107">
        <v>2</v>
      </c>
      <c r="G1949" s="107">
        <v>1</v>
      </c>
      <c r="H1949" s="111">
        <v>372.9</v>
      </c>
      <c r="I1949" s="111">
        <v>340.7</v>
      </c>
      <c r="J1949" s="111">
        <v>340.7</v>
      </c>
      <c r="K1949" s="125">
        <v>17</v>
      </c>
      <c r="L1949" s="110">
        <f>SUM(M1949:P1949)</f>
        <v>3563950.7309999997</v>
      </c>
      <c r="M1949" s="108"/>
      <c r="N1949" s="108"/>
      <c r="O1949" s="108"/>
      <c r="P1949" s="110">
        <f>'Форма 2'!C1949-M1949-N1949-O1949</f>
        <v>3563950.7309999997</v>
      </c>
      <c r="Q1949" s="111">
        <f>L1949/I1949</f>
        <v>10460.671356031698</v>
      </c>
      <c r="R1949" s="111">
        <f>Q1949</f>
        <v>10460.671356031698</v>
      </c>
      <c r="S1949" s="112" t="s">
        <v>1280</v>
      </c>
      <c r="T1949" s="107" t="s">
        <v>82</v>
      </c>
      <c r="U1949" s="217"/>
      <c r="V1949" s="85"/>
      <c r="W1949" s="85"/>
      <c r="X1949" s="85"/>
      <c r="Y1949" s="85"/>
      <c r="Z1949" s="85"/>
      <c r="AA1949" s="85"/>
      <c r="AB1949" s="86"/>
      <c r="AC1949" s="86"/>
      <c r="AD1949" s="85">
        <v>1</v>
      </c>
      <c r="AE1949" s="85"/>
      <c r="AF1949" s="85"/>
      <c r="AG1949" s="85"/>
      <c r="AH1949" s="85"/>
      <c r="AI1949" s="85"/>
      <c r="AJ1949" s="85"/>
    </row>
    <row r="1950" spans="1:36" ht="17.25" thickTop="1" thickBot="1">
      <c r="A1950" s="221">
        <v>0</v>
      </c>
      <c r="B1950" s="13" t="s">
        <v>958</v>
      </c>
      <c r="C1950" s="5"/>
      <c r="D1950" s="5"/>
      <c r="E1950" s="5"/>
      <c r="F1950" s="5"/>
      <c r="G1950" s="5"/>
      <c r="H1950" s="17">
        <f t="shared" ref="H1950:P1950" si="576">SUM(H1951:H1965)</f>
        <v>23704.149999999998</v>
      </c>
      <c r="I1950" s="17">
        <f t="shared" si="576"/>
        <v>20073.66</v>
      </c>
      <c r="J1950" s="17">
        <f t="shared" si="576"/>
        <v>848.6</v>
      </c>
      <c r="K1950" s="23">
        <f t="shared" si="576"/>
        <v>864</v>
      </c>
      <c r="L1950" s="24">
        <f t="shared" si="576"/>
        <v>127659158.03589998</v>
      </c>
      <c r="M1950" s="24">
        <f t="shared" si="576"/>
        <v>0</v>
      </c>
      <c r="N1950" s="24">
        <f t="shared" si="576"/>
        <v>0</v>
      </c>
      <c r="O1950" s="24">
        <f t="shared" si="576"/>
        <v>0</v>
      </c>
      <c r="P1950" s="24">
        <f t="shared" si="576"/>
        <v>127659158.03589998</v>
      </c>
      <c r="Q1950" s="8" t="s">
        <v>76</v>
      </c>
      <c r="R1950" s="8" t="s">
        <v>76</v>
      </c>
      <c r="S1950" s="8" t="s">
        <v>76</v>
      </c>
      <c r="T1950" s="5" t="s">
        <v>76</v>
      </c>
      <c r="U1950" s="218" t="s">
        <v>76</v>
      </c>
      <c r="V1950" s="84" t="s">
        <v>76</v>
      </c>
      <c r="W1950" s="84" t="s">
        <v>76</v>
      </c>
      <c r="X1950" s="84" t="s">
        <v>76</v>
      </c>
      <c r="Y1950" s="84" t="s">
        <v>76</v>
      </c>
      <c r="Z1950" s="84" t="s">
        <v>76</v>
      </c>
      <c r="AA1950" s="84" t="s">
        <v>76</v>
      </c>
      <c r="AB1950" s="84" t="s">
        <v>76</v>
      </c>
      <c r="AC1950" s="84" t="s">
        <v>76</v>
      </c>
      <c r="AD1950" s="84" t="s">
        <v>76</v>
      </c>
      <c r="AE1950" s="84" t="s">
        <v>76</v>
      </c>
      <c r="AF1950" s="84" t="s">
        <v>76</v>
      </c>
      <c r="AG1950" s="84" t="s">
        <v>76</v>
      </c>
      <c r="AH1950" s="84" t="s">
        <v>76</v>
      </c>
      <c r="AI1950" s="84" t="s">
        <v>76</v>
      </c>
      <c r="AJ1950" s="84" t="s">
        <v>76</v>
      </c>
    </row>
    <row r="1951" spans="1:36" ht="16.5" customHeight="1" thickTop="1" thickBot="1">
      <c r="A1951" s="105">
        <f t="shared" si="575"/>
        <v>1</v>
      </c>
      <c r="B1951" s="112" t="s">
        <v>1940</v>
      </c>
      <c r="C1951" s="113">
        <v>1956</v>
      </c>
      <c r="D1951" s="257" t="s">
        <v>1941</v>
      </c>
      <c r="E1951" s="114" t="s">
        <v>80</v>
      </c>
      <c r="F1951" s="107">
        <v>2</v>
      </c>
      <c r="G1951" s="107">
        <v>2</v>
      </c>
      <c r="H1951" s="111">
        <v>408.1</v>
      </c>
      <c r="I1951" s="111">
        <v>369.8</v>
      </c>
      <c r="J1951" s="111"/>
      <c r="K1951" s="125">
        <v>18</v>
      </c>
      <c r="L1951" s="110">
        <f t="shared" ref="L1951:L1965" si="577">SUM(M1951:P1951)</f>
        <v>36058.61</v>
      </c>
      <c r="M1951" s="108"/>
      <c r="N1951" s="108"/>
      <c r="O1951" s="108"/>
      <c r="P1951" s="110">
        <f>'Форма 2'!C1951-M1951-N1951-O1951</f>
        <v>36058.61</v>
      </c>
      <c r="Q1951" s="111">
        <f t="shared" ref="Q1951:Q1965" si="578">L1951/I1951</f>
        <v>97.508409951325035</v>
      </c>
      <c r="R1951" s="111">
        <f t="shared" ref="R1951:R1965" si="579">Q1951</f>
        <v>97.508409951325035</v>
      </c>
      <c r="S1951" s="112" t="s">
        <v>1280</v>
      </c>
      <c r="T1951" s="107" t="s">
        <v>82</v>
      </c>
      <c r="U1951" s="217"/>
      <c r="V1951" s="85"/>
      <c r="W1951" s="85"/>
      <c r="X1951" s="85"/>
      <c r="Y1951" s="85"/>
      <c r="Z1951" s="172"/>
      <c r="AA1951" s="172"/>
      <c r="AB1951" s="171"/>
      <c r="AC1951" s="154"/>
      <c r="AD1951" s="85"/>
      <c r="AE1951" s="85"/>
      <c r="AF1951" s="85"/>
      <c r="AG1951" s="166" t="s">
        <v>26</v>
      </c>
      <c r="AH1951" s="85"/>
      <c r="AI1951" s="85"/>
      <c r="AJ1951" s="85"/>
    </row>
    <row r="1952" spans="1:36" ht="16.5" thickTop="1" thickBot="1">
      <c r="A1952" s="105">
        <f t="shared" si="575"/>
        <v>2</v>
      </c>
      <c r="B1952" s="112" t="s">
        <v>1942</v>
      </c>
      <c r="C1952" s="113">
        <v>1969</v>
      </c>
      <c r="D1952" s="107">
        <v>1969</v>
      </c>
      <c r="E1952" s="114" t="s">
        <v>80</v>
      </c>
      <c r="F1952" s="107">
        <v>2</v>
      </c>
      <c r="G1952" s="107">
        <v>2</v>
      </c>
      <c r="H1952" s="111">
        <v>496.09</v>
      </c>
      <c r="I1952" s="111">
        <v>439.79</v>
      </c>
      <c r="J1952" s="111"/>
      <c r="K1952" s="125">
        <v>23</v>
      </c>
      <c r="L1952" s="110">
        <f t="shared" si="577"/>
        <v>223486.37290000002</v>
      </c>
      <c r="M1952" s="108"/>
      <c r="N1952" s="108"/>
      <c r="O1952" s="108"/>
      <c r="P1952" s="110">
        <f>'Форма 2'!C1952-M1952-N1952-O1952</f>
        <v>223486.37290000002</v>
      </c>
      <c r="Q1952" s="111">
        <f t="shared" si="578"/>
        <v>508.16610859728507</v>
      </c>
      <c r="R1952" s="111">
        <f t="shared" si="579"/>
        <v>508.16610859728507</v>
      </c>
      <c r="S1952" s="112" t="s">
        <v>1280</v>
      </c>
      <c r="T1952" s="107" t="s">
        <v>82</v>
      </c>
      <c r="U1952" s="217"/>
      <c r="V1952" s="85"/>
      <c r="W1952" s="85"/>
      <c r="X1952" s="85">
        <v>1</v>
      </c>
      <c r="Y1952" s="85"/>
      <c r="Z1952" s="85"/>
      <c r="AA1952" s="85"/>
      <c r="AB1952" s="86"/>
      <c r="AC1952" s="86"/>
      <c r="AD1952" s="85"/>
      <c r="AE1952" s="85"/>
      <c r="AF1952" s="85"/>
      <c r="AG1952" s="85"/>
      <c r="AH1952" s="85"/>
      <c r="AI1952" s="85"/>
      <c r="AJ1952" s="85"/>
    </row>
    <row r="1953" spans="1:36" ht="16.5" thickTop="1" thickBot="1">
      <c r="A1953" s="105">
        <f t="shared" si="575"/>
        <v>3</v>
      </c>
      <c r="B1953" s="112" t="s">
        <v>1943</v>
      </c>
      <c r="C1953" s="113">
        <v>1971</v>
      </c>
      <c r="D1953" s="107">
        <v>1971</v>
      </c>
      <c r="E1953" s="114" t="s">
        <v>80</v>
      </c>
      <c r="F1953" s="107">
        <v>2</v>
      </c>
      <c r="G1953" s="107">
        <v>3</v>
      </c>
      <c r="H1953" s="111">
        <v>1176</v>
      </c>
      <c r="I1953" s="111">
        <v>1122.81</v>
      </c>
      <c r="J1953" s="111"/>
      <c r="K1953" s="125">
        <v>43</v>
      </c>
      <c r="L1953" s="110">
        <f t="shared" si="577"/>
        <v>480363.17</v>
      </c>
      <c r="M1953" s="108"/>
      <c r="N1953" s="108"/>
      <c r="O1953" s="108"/>
      <c r="P1953" s="110">
        <f>'Форма 2'!C1953-M1953-N1953-O1953</f>
        <v>480363.17</v>
      </c>
      <c r="Q1953" s="111">
        <f t="shared" si="578"/>
        <v>427.82231187823407</v>
      </c>
      <c r="R1953" s="111">
        <f t="shared" si="579"/>
        <v>427.82231187823407</v>
      </c>
      <c r="S1953" s="112" t="s">
        <v>1280</v>
      </c>
      <c r="T1953" s="107" t="s">
        <v>82</v>
      </c>
      <c r="U1953" s="217"/>
      <c r="V1953" s="85"/>
      <c r="W1953" s="85"/>
      <c r="X1953" s="85">
        <v>1</v>
      </c>
      <c r="Y1953" s="85"/>
      <c r="Z1953" s="85"/>
      <c r="AA1953" s="85"/>
      <c r="AB1953" s="86"/>
      <c r="AC1953" s="86"/>
      <c r="AD1953" s="85"/>
      <c r="AE1953" s="85"/>
      <c r="AF1953" s="85"/>
      <c r="AG1953" s="85"/>
      <c r="AH1953" s="85"/>
      <c r="AI1953" s="85"/>
      <c r="AJ1953" s="85"/>
    </row>
    <row r="1954" spans="1:36" ht="16.5" thickTop="1" thickBot="1">
      <c r="A1954" s="105">
        <f t="shared" si="575"/>
        <v>4</v>
      </c>
      <c r="B1954" s="112" t="s">
        <v>1944</v>
      </c>
      <c r="C1954" s="113">
        <v>1959</v>
      </c>
      <c r="D1954" s="114" t="s">
        <v>1945</v>
      </c>
      <c r="E1954" s="114" t="s">
        <v>80</v>
      </c>
      <c r="F1954" s="107">
        <v>2</v>
      </c>
      <c r="G1954" s="107">
        <v>2</v>
      </c>
      <c r="H1954" s="111">
        <v>528.52</v>
      </c>
      <c r="I1954" s="111">
        <v>492.22</v>
      </c>
      <c r="J1954" s="111"/>
      <c r="K1954" s="125">
        <v>22</v>
      </c>
      <c r="L1954" s="110">
        <f t="shared" si="577"/>
        <v>36058.61</v>
      </c>
      <c r="M1954" s="108"/>
      <c r="N1954" s="108"/>
      <c r="O1954" s="108"/>
      <c r="P1954" s="110">
        <f>'Форма 2'!C1954-M1954-N1954-O1954</f>
        <v>36058.61</v>
      </c>
      <c r="Q1954" s="111">
        <f t="shared" si="578"/>
        <v>73.257100483523629</v>
      </c>
      <c r="R1954" s="111">
        <f t="shared" si="579"/>
        <v>73.257100483523629</v>
      </c>
      <c r="S1954" s="112" t="s">
        <v>1280</v>
      </c>
      <c r="T1954" s="107" t="s">
        <v>82</v>
      </c>
      <c r="U1954" s="217"/>
      <c r="V1954" s="85"/>
      <c r="W1954" s="85"/>
      <c r="X1954" s="85"/>
      <c r="Y1954" s="85"/>
      <c r="Z1954" s="172"/>
      <c r="AA1954" s="172"/>
      <c r="AB1954" s="171"/>
      <c r="AC1954" s="154"/>
      <c r="AD1954" s="85"/>
      <c r="AE1954" s="85"/>
      <c r="AF1954" s="85"/>
      <c r="AG1954" s="166" t="s">
        <v>26</v>
      </c>
      <c r="AH1954" s="85"/>
      <c r="AI1954" s="85"/>
      <c r="AJ1954" s="85"/>
    </row>
    <row r="1955" spans="1:36" ht="16.5" thickTop="1" thickBot="1">
      <c r="A1955" s="105">
        <f t="shared" si="575"/>
        <v>5</v>
      </c>
      <c r="B1955" s="112" t="s">
        <v>1946</v>
      </c>
      <c r="C1955" s="113">
        <v>1956</v>
      </c>
      <c r="D1955" s="107">
        <v>1956</v>
      </c>
      <c r="E1955" s="114" t="s">
        <v>80</v>
      </c>
      <c r="F1955" s="107">
        <v>2</v>
      </c>
      <c r="G1955" s="107">
        <v>2</v>
      </c>
      <c r="H1955" s="111">
        <v>485.2</v>
      </c>
      <c r="I1955" s="111">
        <v>485.2</v>
      </c>
      <c r="J1955" s="111"/>
      <c r="K1955" s="125">
        <v>17</v>
      </c>
      <c r="L1955" s="110">
        <f t="shared" si="577"/>
        <v>36058.61</v>
      </c>
      <c r="M1955" s="108"/>
      <c r="N1955" s="108"/>
      <c r="O1955" s="108"/>
      <c r="P1955" s="110">
        <f>'Форма 2'!C1955-M1955-N1955-O1955</f>
        <v>36058.61</v>
      </c>
      <c r="Q1955" s="111">
        <f t="shared" si="578"/>
        <v>74.317003297609233</v>
      </c>
      <c r="R1955" s="111">
        <f t="shared" si="579"/>
        <v>74.317003297609233</v>
      </c>
      <c r="S1955" s="112" t="s">
        <v>1280</v>
      </c>
      <c r="T1955" s="107" t="s">
        <v>82</v>
      </c>
      <c r="U1955" s="217"/>
      <c r="V1955" s="85"/>
      <c r="W1955" s="85"/>
      <c r="X1955" s="85"/>
      <c r="Y1955" s="85"/>
      <c r="Z1955" s="172"/>
      <c r="AA1955" s="172"/>
      <c r="AB1955" s="171"/>
      <c r="AC1955" s="154"/>
      <c r="AD1955" s="85"/>
      <c r="AE1955" s="85"/>
      <c r="AF1955" s="85"/>
      <c r="AG1955" s="166" t="s">
        <v>26</v>
      </c>
      <c r="AH1955" s="85"/>
      <c r="AI1955" s="85"/>
      <c r="AJ1955" s="85"/>
    </row>
    <row r="1956" spans="1:36" ht="16.5" thickTop="1" thickBot="1">
      <c r="A1956" s="105">
        <f t="shared" si="575"/>
        <v>6</v>
      </c>
      <c r="B1956" s="112" t="s">
        <v>1947</v>
      </c>
      <c r="C1956" s="113">
        <v>1961</v>
      </c>
      <c r="D1956" s="107">
        <v>1961</v>
      </c>
      <c r="E1956" s="114" t="s">
        <v>80</v>
      </c>
      <c r="F1956" s="107">
        <v>2</v>
      </c>
      <c r="G1956" s="107">
        <v>2</v>
      </c>
      <c r="H1956" s="111">
        <v>367.7</v>
      </c>
      <c r="I1956" s="111">
        <v>321.5</v>
      </c>
      <c r="J1956" s="111"/>
      <c r="K1956" s="125">
        <v>13</v>
      </c>
      <c r="L1956" s="110">
        <f t="shared" si="577"/>
        <v>5656895.3579999991</v>
      </c>
      <c r="M1956" s="108"/>
      <c r="N1956" s="108"/>
      <c r="O1956" s="108"/>
      <c r="P1956" s="110">
        <f>'Форма 2'!C1956-M1956-N1956-O1956</f>
        <v>5656895.3579999991</v>
      </c>
      <c r="Q1956" s="111">
        <f t="shared" si="578"/>
        <v>17595.319931570761</v>
      </c>
      <c r="R1956" s="111">
        <f t="shared" si="579"/>
        <v>17595.319931570761</v>
      </c>
      <c r="S1956" s="112" t="s">
        <v>1280</v>
      </c>
      <c r="T1956" s="107" t="s">
        <v>82</v>
      </c>
      <c r="U1956" s="217"/>
      <c r="V1956" s="85"/>
      <c r="W1956" s="85"/>
      <c r="X1956" s="85"/>
      <c r="Y1956" s="85"/>
      <c r="Z1956" s="85"/>
      <c r="AA1956" s="85"/>
      <c r="AB1956" s="86"/>
      <c r="AC1956" s="86"/>
      <c r="AD1956" s="85">
        <v>1</v>
      </c>
      <c r="AE1956" s="85">
        <v>1</v>
      </c>
      <c r="AF1956" s="85"/>
      <c r="AG1956" s="85"/>
      <c r="AH1956" s="85"/>
      <c r="AI1956" s="85"/>
      <c r="AJ1956" s="85"/>
    </row>
    <row r="1957" spans="1:36" ht="16.5" thickTop="1" thickBot="1">
      <c r="A1957" s="105">
        <f t="shared" si="575"/>
        <v>7</v>
      </c>
      <c r="B1957" s="112" t="s">
        <v>1948</v>
      </c>
      <c r="C1957" s="113">
        <v>1963</v>
      </c>
      <c r="D1957" s="107">
        <v>1963</v>
      </c>
      <c r="E1957" s="114" t="s">
        <v>80</v>
      </c>
      <c r="F1957" s="107">
        <v>3</v>
      </c>
      <c r="G1957" s="107">
        <v>2</v>
      </c>
      <c r="H1957" s="111">
        <v>1598.6</v>
      </c>
      <c r="I1957" s="111">
        <v>1008.4</v>
      </c>
      <c r="J1957" s="111"/>
      <c r="K1957" s="125">
        <v>60</v>
      </c>
      <c r="L1957" s="110">
        <f t="shared" si="577"/>
        <v>38022157.475999996</v>
      </c>
      <c r="M1957" s="108"/>
      <c r="N1957" s="108"/>
      <c r="O1957" s="108"/>
      <c r="P1957" s="110">
        <f>'Форма 2'!C1957-M1957-N1957-O1957</f>
        <v>38022157.475999996</v>
      </c>
      <c r="Q1957" s="111">
        <f t="shared" si="578"/>
        <v>37705.431848472828</v>
      </c>
      <c r="R1957" s="111">
        <f t="shared" si="579"/>
        <v>37705.431848472828</v>
      </c>
      <c r="S1957" s="112" t="s">
        <v>1280</v>
      </c>
      <c r="T1957" s="107" t="s">
        <v>82</v>
      </c>
      <c r="U1957" s="217"/>
      <c r="V1957" s="85">
        <v>1</v>
      </c>
      <c r="W1957" s="85"/>
      <c r="X1957" s="85"/>
      <c r="Y1957" s="85"/>
      <c r="Z1957" s="85"/>
      <c r="AA1957" s="85"/>
      <c r="AB1957" s="86"/>
      <c r="AC1957" s="86"/>
      <c r="AD1957" s="85">
        <v>1</v>
      </c>
      <c r="AE1957" s="85">
        <v>1</v>
      </c>
      <c r="AF1957" s="85"/>
      <c r="AG1957" s="85"/>
      <c r="AH1957" s="85"/>
      <c r="AI1957" s="85"/>
      <c r="AJ1957" s="85"/>
    </row>
    <row r="1958" spans="1:36" ht="16.5" thickTop="1" thickBot="1">
      <c r="A1958" s="105">
        <f t="shared" si="575"/>
        <v>8</v>
      </c>
      <c r="B1958" s="112" t="s">
        <v>1949</v>
      </c>
      <c r="C1958" s="113">
        <v>1959</v>
      </c>
      <c r="D1958" s="107">
        <v>1959</v>
      </c>
      <c r="E1958" s="114" t="s">
        <v>80</v>
      </c>
      <c r="F1958" s="107">
        <v>3</v>
      </c>
      <c r="G1958" s="107">
        <v>4</v>
      </c>
      <c r="H1958" s="111">
        <v>3044.94</v>
      </c>
      <c r="I1958" s="111">
        <v>1996.44</v>
      </c>
      <c r="J1958" s="111"/>
      <c r="K1958" s="125">
        <v>56</v>
      </c>
      <c r="L1958" s="110">
        <f t="shared" si="577"/>
        <v>36058.61</v>
      </c>
      <c r="M1958" s="108"/>
      <c r="N1958" s="108"/>
      <c r="O1958" s="108"/>
      <c r="P1958" s="110">
        <f>'Форма 2'!C1958-M1958-N1958-O1958</f>
        <v>36058.61</v>
      </c>
      <c r="Q1958" s="111">
        <f t="shared" si="578"/>
        <v>18.061454388812084</v>
      </c>
      <c r="R1958" s="111">
        <f t="shared" si="579"/>
        <v>18.061454388812084</v>
      </c>
      <c r="S1958" s="112" t="s">
        <v>1280</v>
      </c>
      <c r="T1958" s="107" t="s">
        <v>82</v>
      </c>
      <c r="U1958" s="217"/>
      <c r="V1958" s="85"/>
      <c r="W1958" s="85"/>
      <c r="X1958" s="85"/>
      <c r="Y1958" s="85"/>
      <c r="Z1958" s="172"/>
      <c r="AA1958" s="172"/>
      <c r="AB1958" s="171"/>
      <c r="AC1958" s="154"/>
      <c r="AD1958" s="85"/>
      <c r="AE1958" s="85"/>
      <c r="AF1958" s="85"/>
      <c r="AG1958" s="166" t="s">
        <v>26</v>
      </c>
      <c r="AH1958" s="85"/>
      <c r="AI1958" s="85"/>
      <c r="AJ1958" s="85"/>
    </row>
    <row r="1959" spans="1:36" ht="16.5" thickTop="1" thickBot="1">
      <c r="A1959" s="105">
        <f t="shared" si="575"/>
        <v>9</v>
      </c>
      <c r="B1959" s="112" t="s">
        <v>1950</v>
      </c>
      <c r="C1959" s="113">
        <v>1962</v>
      </c>
      <c r="D1959" s="107">
        <v>1962</v>
      </c>
      <c r="E1959" s="114" t="s">
        <v>317</v>
      </c>
      <c r="F1959" s="107">
        <v>3</v>
      </c>
      <c r="G1959" s="107">
        <v>2</v>
      </c>
      <c r="H1959" s="111">
        <v>956.6</v>
      </c>
      <c r="I1959" s="111">
        <v>916.2</v>
      </c>
      <c r="J1959" s="111"/>
      <c r="K1959" s="125">
        <v>42</v>
      </c>
      <c r="L1959" s="110">
        <f t="shared" si="577"/>
        <v>14716850.964</v>
      </c>
      <c r="M1959" s="108"/>
      <c r="N1959" s="108"/>
      <c r="O1959" s="108"/>
      <c r="P1959" s="110">
        <f>'Форма 2'!C1959-M1959-N1959-O1959</f>
        <v>14716850.964</v>
      </c>
      <c r="Q1959" s="111">
        <f t="shared" si="578"/>
        <v>16062.923994760968</v>
      </c>
      <c r="R1959" s="111">
        <f t="shared" si="579"/>
        <v>16062.923994760968</v>
      </c>
      <c r="S1959" s="112" t="s">
        <v>1280</v>
      </c>
      <c r="T1959" s="107" t="s">
        <v>82</v>
      </c>
      <c r="U1959" s="217"/>
      <c r="V1959" s="85"/>
      <c r="W1959" s="85"/>
      <c r="X1959" s="85"/>
      <c r="Y1959" s="85"/>
      <c r="Z1959" s="85"/>
      <c r="AA1959" s="85"/>
      <c r="AB1959" s="86"/>
      <c r="AC1959" s="86"/>
      <c r="AD1959" s="85">
        <v>1</v>
      </c>
      <c r="AE1959" s="85">
        <v>1</v>
      </c>
      <c r="AF1959" s="85"/>
      <c r="AG1959" s="85"/>
      <c r="AH1959" s="85"/>
      <c r="AI1959" s="85"/>
      <c r="AJ1959" s="85"/>
    </row>
    <row r="1960" spans="1:36" ht="16.5" thickTop="1" thickBot="1">
      <c r="A1960" s="105">
        <f t="shared" si="575"/>
        <v>10</v>
      </c>
      <c r="B1960" s="112" t="s">
        <v>1951</v>
      </c>
      <c r="C1960" s="113">
        <v>1963</v>
      </c>
      <c r="D1960" s="107">
        <v>1963</v>
      </c>
      <c r="E1960" s="114" t="s">
        <v>80</v>
      </c>
      <c r="F1960" s="107">
        <v>3</v>
      </c>
      <c r="G1960" s="107">
        <v>2</v>
      </c>
      <c r="H1960" s="111">
        <v>1055.8</v>
      </c>
      <c r="I1960" s="111">
        <v>937.9</v>
      </c>
      <c r="J1960" s="111">
        <v>848.6</v>
      </c>
      <c r="K1960" s="125">
        <v>42</v>
      </c>
      <c r="L1960" s="110">
        <f t="shared" si="577"/>
        <v>16242997.331999999</v>
      </c>
      <c r="M1960" s="108"/>
      <c r="N1960" s="108"/>
      <c r="O1960" s="108"/>
      <c r="P1960" s="110">
        <f>'Форма 2'!C1960-M1960-N1960-O1960</f>
        <v>16242997.331999999</v>
      </c>
      <c r="Q1960" s="111">
        <f t="shared" si="578"/>
        <v>17318.474604968545</v>
      </c>
      <c r="R1960" s="111">
        <f t="shared" si="579"/>
        <v>17318.474604968545</v>
      </c>
      <c r="S1960" s="112" t="s">
        <v>1280</v>
      </c>
      <c r="T1960" s="107" t="s">
        <v>82</v>
      </c>
      <c r="U1960" s="217"/>
      <c r="V1960" s="85"/>
      <c r="W1960" s="85"/>
      <c r="X1960" s="85"/>
      <c r="Y1960" s="85"/>
      <c r="Z1960" s="85"/>
      <c r="AA1960" s="85"/>
      <c r="AB1960" s="86"/>
      <c r="AC1960" s="86"/>
      <c r="AD1960" s="85">
        <v>1</v>
      </c>
      <c r="AE1960" s="85">
        <v>1</v>
      </c>
      <c r="AF1960" s="85"/>
      <c r="AG1960" s="85"/>
      <c r="AH1960" s="85"/>
      <c r="AI1960" s="85"/>
      <c r="AJ1960" s="85"/>
    </row>
    <row r="1961" spans="1:36" ht="16.5" thickTop="1" thickBot="1">
      <c r="A1961" s="105">
        <f t="shared" si="575"/>
        <v>11</v>
      </c>
      <c r="B1961" s="112" t="s">
        <v>1952</v>
      </c>
      <c r="C1961" s="113">
        <v>1989</v>
      </c>
      <c r="D1961" s="107">
        <v>1989</v>
      </c>
      <c r="E1961" s="114" t="s">
        <v>136</v>
      </c>
      <c r="F1961" s="107">
        <v>5</v>
      </c>
      <c r="G1961" s="107">
        <v>4</v>
      </c>
      <c r="H1961" s="111">
        <v>3069.8</v>
      </c>
      <c r="I1961" s="111">
        <v>2815.8</v>
      </c>
      <c r="J1961" s="111"/>
      <c r="K1961" s="125">
        <v>135</v>
      </c>
      <c r="L1961" s="110">
        <f t="shared" si="577"/>
        <v>14987868.728</v>
      </c>
      <c r="M1961" s="108"/>
      <c r="N1961" s="108"/>
      <c r="O1961" s="108"/>
      <c r="P1961" s="110">
        <f>'Форма 2'!C1961-M1961-N1961-O1961</f>
        <v>14987868.728</v>
      </c>
      <c r="Q1961" s="111">
        <f t="shared" si="578"/>
        <v>5322.7746033098938</v>
      </c>
      <c r="R1961" s="111">
        <f t="shared" si="579"/>
        <v>5322.7746033098938</v>
      </c>
      <c r="S1961" s="112" t="s">
        <v>1280</v>
      </c>
      <c r="T1961" s="107" t="s">
        <v>92</v>
      </c>
      <c r="U1961" s="217"/>
      <c r="V1961" s="85"/>
      <c r="W1961" s="85"/>
      <c r="X1961" s="85"/>
      <c r="Y1961" s="85"/>
      <c r="Z1961" s="85"/>
      <c r="AA1961" s="85"/>
      <c r="AB1961" s="86"/>
      <c r="AC1961" s="86"/>
      <c r="AD1961" s="85"/>
      <c r="AE1961" s="85">
        <v>1</v>
      </c>
      <c r="AF1961" s="85"/>
      <c r="AG1961" s="85"/>
      <c r="AH1961" s="85"/>
      <c r="AI1961" s="85"/>
      <c r="AJ1961" s="85"/>
    </row>
    <row r="1962" spans="1:36" ht="16.5" thickTop="1" thickBot="1">
      <c r="A1962" s="105">
        <f t="shared" si="575"/>
        <v>12</v>
      </c>
      <c r="B1962" s="112" t="s">
        <v>1953</v>
      </c>
      <c r="C1962" s="113">
        <v>1959</v>
      </c>
      <c r="D1962" s="107">
        <v>1959</v>
      </c>
      <c r="E1962" s="114" t="s">
        <v>960</v>
      </c>
      <c r="F1962" s="107">
        <v>3</v>
      </c>
      <c r="G1962" s="107">
        <v>2</v>
      </c>
      <c r="H1962" s="111">
        <v>2017.1</v>
      </c>
      <c r="I1962" s="111">
        <v>1147.7</v>
      </c>
      <c r="J1962" s="111"/>
      <c r="K1962" s="125">
        <v>76</v>
      </c>
      <c r="L1962" s="110">
        <f t="shared" si="577"/>
        <v>36058.61</v>
      </c>
      <c r="M1962" s="108"/>
      <c r="N1962" s="108"/>
      <c r="O1962" s="108"/>
      <c r="P1962" s="110">
        <f>'Форма 2'!C1962-M1962-N1962-O1962</f>
        <v>36058.61</v>
      </c>
      <c r="Q1962" s="111">
        <f t="shared" si="578"/>
        <v>31.418149342162586</v>
      </c>
      <c r="R1962" s="111">
        <f t="shared" si="579"/>
        <v>31.418149342162586</v>
      </c>
      <c r="S1962" s="112" t="s">
        <v>1280</v>
      </c>
      <c r="T1962" s="107" t="s">
        <v>82</v>
      </c>
      <c r="U1962" s="217"/>
      <c r="V1962" s="85"/>
      <c r="W1962" s="85"/>
      <c r="X1962" s="85"/>
      <c r="Y1962" s="85"/>
      <c r="Z1962" s="172"/>
      <c r="AA1962" s="172"/>
      <c r="AB1962" s="171"/>
      <c r="AC1962" s="154"/>
      <c r="AD1962" s="85"/>
      <c r="AE1962" s="85"/>
      <c r="AF1962" s="85"/>
      <c r="AG1962" s="166" t="s">
        <v>26</v>
      </c>
      <c r="AH1962" s="85"/>
      <c r="AI1962" s="85"/>
      <c r="AJ1962" s="85"/>
    </row>
    <row r="1963" spans="1:36" ht="16.5" thickTop="1" thickBot="1">
      <c r="A1963" s="105">
        <f t="shared" si="575"/>
        <v>13</v>
      </c>
      <c r="B1963" s="112" t="s">
        <v>978</v>
      </c>
      <c r="C1963" s="113">
        <v>1964</v>
      </c>
      <c r="D1963" s="107">
        <v>1964</v>
      </c>
      <c r="E1963" s="114" t="s">
        <v>80</v>
      </c>
      <c r="F1963" s="107">
        <v>4</v>
      </c>
      <c r="G1963" s="107">
        <v>6</v>
      </c>
      <c r="H1963" s="111">
        <v>5598.1</v>
      </c>
      <c r="I1963" s="111">
        <v>5149.1000000000004</v>
      </c>
      <c r="J1963" s="111"/>
      <c r="K1963" s="125">
        <v>171</v>
      </c>
      <c r="L1963" s="110">
        <f t="shared" si="577"/>
        <v>2908828.7410000004</v>
      </c>
      <c r="M1963" s="108"/>
      <c r="N1963" s="108"/>
      <c r="O1963" s="108"/>
      <c r="P1963" s="110">
        <f>'Форма 2'!C1963-M1963-N1963-O1963</f>
        <v>2908828.7410000004</v>
      </c>
      <c r="Q1963" s="111">
        <f t="shared" si="578"/>
        <v>564.91983861257313</v>
      </c>
      <c r="R1963" s="111">
        <f t="shared" si="579"/>
        <v>564.91983861257313</v>
      </c>
      <c r="S1963" s="112" t="s">
        <v>1280</v>
      </c>
      <c r="T1963" s="107" t="s">
        <v>92</v>
      </c>
      <c r="U1963" s="217">
        <v>1</v>
      </c>
      <c r="V1963" s="85"/>
      <c r="W1963" s="85"/>
      <c r="X1963" s="85"/>
      <c r="Y1963" s="85"/>
      <c r="Z1963" s="85"/>
      <c r="AA1963" s="85"/>
      <c r="AB1963" s="86"/>
      <c r="AC1963" s="86"/>
      <c r="AD1963" s="85"/>
      <c r="AE1963" s="85"/>
      <c r="AF1963" s="85"/>
      <c r="AG1963" s="85"/>
      <c r="AH1963" s="85"/>
      <c r="AI1963" s="85"/>
      <c r="AJ1963" s="85"/>
    </row>
    <row r="1964" spans="1:36" ht="16.5" thickTop="1" thickBot="1">
      <c r="A1964" s="105">
        <f t="shared" si="575"/>
        <v>14</v>
      </c>
      <c r="B1964" s="112" t="s">
        <v>1954</v>
      </c>
      <c r="C1964" s="113">
        <v>1963</v>
      </c>
      <c r="D1964" s="107">
        <v>1963</v>
      </c>
      <c r="E1964" s="114" t="s">
        <v>960</v>
      </c>
      <c r="F1964" s="107">
        <v>5</v>
      </c>
      <c r="G1964" s="107">
        <v>3</v>
      </c>
      <c r="H1964" s="111">
        <v>2548</v>
      </c>
      <c r="I1964" s="111">
        <v>2517.1999999999998</v>
      </c>
      <c r="J1964" s="111"/>
      <c r="K1964" s="125">
        <v>124</v>
      </c>
      <c r="L1964" s="110">
        <f t="shared" si="577"/>
        <v>30533922.220000003</v>
      </c>
      <c r="M1964" s="108"/>
      <c r="N1964" s="108"/>
      <c r="O1964" s="108"/>
      <c r="P1964" s="110">
        <f>'Форма 2'!C1964-M1964-N1964-O1964</f>
        <v>30533922.220000003</v>
      </c>
      <c r="Q1964" s="111">
        <f t="shared" si="578"/>
        <v>12130.113705704753</v>
      </c>
      <c r="R1964" s="111">
        <f t="shared" si="579"/>
        <v>12130.113705704753</v>
      </c>
      <c r="S1964" s="112" t="s">
        <v>1280</v>
      </c>
      <c r="T1964" s="107" t="s">
        <v>82</v>
      </c>
      <c r="U1964" s="217"/>
      <c r="V1964" s="85">
        <v>1</v>
      </c>
      <c r="W1964" s="85"/>
      <c r="X1964" s="85"/>
      <c r="Y1964" s="85"/>
      <c r="Z1964" s="85"/>
      <c r="AA1964" s="85"/>
      <c r="AB1964" s="86"/>
      <c r="AC1964" s="86"/>
      <c r="AD1964" s="85">
        <v>1</v>
      </c>
      <c r="AE1964" s="85">
        <v>1</v>
      </c>
      <c r="AF1964" s="85"/>
      <c r="AG1964" s="85"/>
      <c r="AH1964" s="85"/>
      <c r="AI1964" s="85"/>
      <c r="AJ1964" s="85"/>
    </row>
    <row r="1965" spans="1:36" ht="16.5" thickTop="1" thickBot="1">
      <c r="A1965" s="105">
        <f t="shared" si="575"/>
        <v>15</v>
      </c>
      <c r="B1965" s="112" t="s">
        <v>1955</v>
      </c>
      <c r="C1965" s="113">
        <v>1964</v>
      </c>
      <c r="D1965" s="107">
        <v>1964</v>
      </c>
      <c r="E1965" s="114" t="s">
        <v>80</v>
      </c>
      <c r="F1965" s="107">
        <v>2</v>
      </c>
      <c r="G1965" s="107">
        <v>2</v>
      </c>
      <c r="H1965" s="111">
        <v>353.6</v>
      </c>
      <c r="I1965" s="111">
        <v>353.6</v>
      </c>
      <c r="J1965" s="111"/>
      <c r="K1965" s="125">
        <v>22</v>
      </c>
      <c r="L1965" s="110">
        <f t="shared" si="577"/>
        <v>3705494.6239999998</v>
      </c>
      <c r="M1965" s="108"/>
      <c r="N1965" s="108"/>
      <c r="O1965" s="108"/>
      <c r="P1965" s="110">
        <f>'Форма 2'!C1965-M1965-N1965-O1965</f>
        <v>3705494.6239999998</v>
      </c>
      <c r="Q1965" s="111">
        <f t="shared" si="578"/>
        <v>10479.339999999998</v>
      </c>
      <c r="R1965" s="111">
        <f t="shared" si="579"/>
        <v>10479.339999999998</v>
      </c>
      <c r="S1965" s="112" t="s">
        <v>1280</v>
      </c>
      <c r="T1965" s="107" t="s">
        <v>82</v>
      </c>
      <c r="U1965" s="217">
        <v>1</v>
      </c>
      <c r="V1965" s="85"/>
      <c r="W1965" s="85"/>
      <c r="X1965" s="85"/>
      <c r="Y1965" s="85"/>
      <c r="Z1965" s="85"/>
      <c r="AA1965" s="85"/>
      <c r="AB1965" s="86"/>
      <c r="AC1965" s="86"/>
      <c r="AD1965" s="85"/>
      <c r="AE1965" s="85">
        <v>2</v>
      </c>
      <c r="AF1965" s="85"/>
      <c r="AG1965" s="85"/>
      <c r="AH1965" s="85">
        <v>1</v>
      </c>
      <c r="AI1965" s="85"/>
      <c r="AJ1965" s="85"/>
    </row>
    <row r="1966" spans="1:36" ht="17.25" thickTop="1" thickBot="1">
      <c r="A1966" s="221">
        <v>0</v>
      </c>
      <c r="B1966" s="13" t="s">
        <v>979</v>
      </c>
      <c r="C1966" s="5"/>
      <c r="D1966" s="5"/>
      <c r="E1966" s="5"/>
      <c r="F1966" s="5"/>
      <c r="G1966" s="5"/>
      <c r="H1966" s="17">
        <f>SUM(H1967)</f>
        <v>2260</v>
      </c>
      <c r="I1966" s="17">
        <f t="shared" ref="I1966:P1966" si="580">SUM(I1967)</f>
        <v>1067</v>
      </c>
      <c r="J1966" s="17">
        <f t="shared" si="580"/>
        <v>1426.1</v>
      </c>
      <c r="K1966" s="23">
        <f t="shared" si="580"/>
        <v>110</v>
      </c>
      <c r="L1966" s="24">
        <f t="shared" si="580"/>
        <v>12797860.199999999</v>
      </c>
      <c r="M1966" s="24">
        <f t="shared" si="580"/>
        <v>0</v>
      </c>
      <c r="N1966" s="24">
        <f t="shared" si="580"/>
        <v>0</v>
      </c>
      <c r="O1966" s="24">
        <f t="shared" si="580"/>
        <v>0</v>
      </c>
      <c r="P1966" s="24">
        <f t="shared" si="580"/>
        <v>12797860.199999999</v>
      </c>
      <c r="Q1966" s="8" t="s">
        <v>76</v>
      </c>
      <c r="R1966" s="8" t="s">
        <v>76</v>
      </c>
      <c r="S1966" s="8" t="s">
        <v>76</v>
      </c>
      <c r="T1966" s="5" t="s">
        <v>76</v>
      </c>
      <c r="U1966" s="218" t="s">
        <v>76</v>
      </c>
      <c r="V1966" s="84" t="s">
        <v>76</v>
      </c>
      <c r="W1966" s="84" t="s">
        <v>76</v>
      </c>
      <c r="X1966" s="84" t="s">
        <v>76</v>
      </c>
      <c r="Y1966" s="84" t="s">
        <v>76</v>
      </c>
      <c r="Z1966" s="84" t="s">
        <v>76</v>
      </c>
      <c r="AA1966" s="84" t="s">
        <v>76</v>
      </c>
      <c r="AB1966" s="84" t="s">
        <v>76</v>
      </c>
      <c r="AC1966" s="84" t="s">
        <v>76</v>
      </c>
      <c r="AD1966" s="84" t="s">
        <v>76</v>
      </c>
      <c r="AE1966" s="84" t="s">
        <v>76</v>
      </c>
      <c r="AF1966" s="84" t="s">
        <v>76</v>
      </c>
      <c r="AG1966" s="84" t="s">
        <v>76</v>
      </c>
      <c r="AH1966" s="84" t="s">
        <v>76</v>
      </c>
      <c r="AI1966" s="84" t="s">
        <v>76</v>
      </c>
      <c r="AJ1966" s="84" t="s">
        <v>76</v>
      </c>
    </row>
    <row r="1967" spans="1:36" ht="16.5" thickTop="1" thickBot="1">
      <c r="A1967" s="105">
        <f t="shared" si="575"/>
        <v>1</v>
      </c>
      <c r="B1967" s="195" t="s">
        <v>1956</v>
      </c>
      <c r="C1967" s="130">
        <v>1973</v>
      </c>
      <c r="D1967" s="107"/>
      <c r="E1967" s="131" t="s">
        <v>80</v>
      </c>
      <c r="F1967" s="107">
        <v>5</v>
      </c>
      <c r="G1967" s="105">
        <v>2</v>
      </c>
      <c r="H1967" s="111">
        <v>2260</v>
      </c>
      <c r="I1967" s="111">
        <v>1067</v>
      </c>
      <c r="J1967" s="111">
        <v>1426.1</v>
      </c>
      <c r="K1967" s="109">
        <v>110</v>
      </c>
      <c r="L1967" s="110">
        <f>SUM(M1967:P1967)</f>
        <v>12797860.199999999</v>
      </c>
      <c r="M1967" s="108"/>
      <c r="N1967" s="108"/>
      <c r="O1967" s="108"/>
      <c r="P1967" s="110">
        <f>'Форма 2'!C1967-M1967-N1967-O1967</f>
        <v>12797860.199999999</v>
      </c>
      <c r="Q1967" s="111">
        <f>L1967/I1967</f>
        <v>11994.245735707591</v>
      </c>
      <c r="R1967" s="111">
        <f>Q1967</f>
        <v>11994.245735707591</v>
      </c>
      <c r="S1967" s="112" t="s">
        <v>1280</v>
      </c>
      <c r="T1967" s="107" t="s">
        <v>82</v>
      </c>
      <c r="U1967" s="217"/>
      <c r="V1967" s="85"/>
      <c r="W1967" s="85"/>
      <c r="X1967" s="85">
        <v>1</v>
      </c>
      <c r="Y1967" s="85"/>
      <c r="Z1967" s="85">
        <v>1</v>
      </c>
      <c r="AA1967" s="85"/>
      <c r="AB1967" s="86"/>
      <c r="AC1967" s="86"/>
      <c r="AD1967" s="85"/>
      <c r="AE1967" s="85">
        <v>1</v>
      </c>
      <c r="AF1967" s="85"/>
      <c r="AG1967" s="85"/>
      <c r="AH1967" s="85"/>
      <c r="AI1967" s="85"/>
      <c r="AJ1967" s="85"/>
    </row>
    <row r="1968" spans="1:36" ht="17.25" thickTop="1" thickBot="1">
      <c r="A1968" s="221">
        <v>0</v>
      </c>
      <c r="B1968" s="13" t="s">
        <v>984</v>
      </c>
      <c r="C1968" s="5"/>
      <c r="D1968" s="5"/>
      <c r="E1968" s="5"/>
      <c r="F1968" s="5"/>
      <c r="G1968" s="5"/>
      <c r="H1968" s="17">
        <f t="shared" ref="H1968:P1968" si="581">SUM(H1969:H1976)</f>
        <v>5382.5</v>
      </c>
      <c r="I1968" s="17">
        <f t="shared" si="581"/>
        <v>4237.3</v>
      </c>
      <c r="J1968" s="17">
        <f t="shared" si="581"/>
        <v>2113.1</v>
      </c>
      <c r="K1968" s="23">
        <f t="shared" si="581"/>
        <v>207</v>
      </c>
      <c r="L1968" s="24">
        <f t="shared" si="581"/>
        <v>16490655.304999998</v>
      </c>
      <c r="M1968" s="24">
        <f t="shared" si="581"/>
        <v>0</v>
      </c>
      <c r="N1968" s="24">
        <f t="shared" si="581"/>
        <v>0</v>
      </c>
      <c r="O1968" s="24">
        <f t="shared" si="581"/>
        <v>0</v>
      </c>
      <c r="P1968" s="24">
        <f t="shared" si="581"/>
        <v>16490655.304999998</v>
      </c>
      <c r="Q1968" s="8" t="s">
        <v>76</v>
      </c>
      <c r="R1968" s="8" t="s">
        <v>76</v>
      </c>
      <c r="S1968" s="8" t="s">
        <v>76</v>
      </c>
      <c r="T1968" s="5" t="s">
        <v>76</v>
      </c>
      <c r="U1968" s="218" t="s">
        <v>76</v>
      </c>
      <c r="V1968" s="84" t="s">
        <v>76</v>
      </c>
      <c r="W1968" s="84" t="s">
        <v>76</v>
      </c>
      <c r="X1968" s="84" t="s">
        <v>76</v>
      </c>
      <c r="Y1968" s="84" t="s">
        <v>76</v>
      </c>
      <c r="Z1968" s="84" t="s">
        <v>76</v>
      </c>
      <c r="AA1968" s="84" t="s">
        <v>76</v>
      </c>
      <c r="AB1968" s="84" t="s">
        <v>76</v>
      </c>
      <c r="AC1968" s="84" t="s">
        <v>76</v>
      </c>
      <c r="AD1968" s="84" t="s">
        <v>76</v>
      </c>
      <c r="AE1968" s="84" t="s">
        <v>76</v>
      </c>
      <c r="AF1968" s="84" t="s">
        <v>76</v>
      </c>
      <c r="AG1968" s="84" t="s">
        <v>76</v>
      </c>
      <c r="AH1968" s="84" t="s">
        <v>76</v>
      </c>
      <c r="AI1968" s="84" t="s">
        <v>76</v>
      </c>
      <c r="AJ1968" s="84" t="s">
        <v>76</v>
      </c>
    </row>
    <row r="1969" spans="1:36" ht="16.5" thickTop="1" thickBot="1">
      <c r="A1969" s="105">
        <f t="shared" si="575"/>
        <v>1</v>
      </c>
      <c r="B1969" s="114" t="s">
        <v>1957</v>
      </c>
      <c r="C1969" s="113">
        <v>1977</v>
      </c>
      <c r="D1969" s="107"/>
      <c r="E1969" s="114" t="s">
        <v>80</v>
      </c>
      <c r="F1969" s="107">
        <v>2</v>
      </c>
      <c r="G1969" s="107">
        <v>2</v>
      </c>
      <c r="H1969" s="111">
        <v>569.79999999999995</v>
      </c>
      <c r="I1969" s="111">
        <v>427.3</v>
      </c>
      <c r="J1969" s="111">
        <v>427.3</v>
      </c>
      <c r="K1969" s="125">
        <v>34</v>
      </c>
      <c r="L1969" s="110">
        <f t="shared" ref="L1969:L1976" si="582">SUM(M1969:P1969)</f>
        <v>5153727.04</v>
      </c>
      <c r="M1969" s="108"/>
      <c r="N1969" s="108"/>
      <c r="O1969" s="108"/>
      <c r="P1969" s="110">
        <f>'Форма 2'!C1969-M1969-N1969-O1969</f>
        <v>5153727.04</v>
      </c>
      <c r="Q1969" s="111">
        <f t="shared" ref="Q1969:Q1976" si="583">L1969/I1969</f>
        <v>12061.144488649661</v>
      </c>
      <c r="R1969" s="111">
        <f t="shared" ref="R1969:R1976" si="584">Q1969</f>
        <v>12061.144488649661</v>
      </c>
      <c r="S1969" s="112" t="s">
        <v>1280</v>
      </c>
      <c r="T1969" s="107" t="s">
        <v>82</v>
      </c>
      <c r="U1969" s="217"/>
      <c r="V1969" s="85">
        <v>1</v>
      </c>
      <c r="W1969" s="85"/>
      <c r="X1969" s="85"/>
      <c r="Y1969" s="85"/>
      <c r="Z1969" s="85">
        <v>1</v>
      </c>
      <c r="AA1969" s="85"/>
      <c r="AB1969" s="86"/>
      <c r="AC1969" s="86"/>
      <c r="AD1969" s="85"/>
      <c r="AE1969" s="85"/>
      <c r="AF1969" s="85"/>
      <c r="AG1969" s="85"/>
      <c r="AH1969" s="85"/>
      <c r="AI1969" s="85"/>
      <c r="AJ1969" s="85"/>
    </row>
    <row r="1970" spans="1:36" ht="16.5" thickTop="1" thickBot="1">
      <c r="A1970" s="105">
        <f t="shared" si="575"/>
        <v>2</v>
      </c>
      <c r="B1970" s="114" t="s">
        <v>992</v>
      </c>
      <c r="C1970" s="113">
        <v>1961</v>
      </c>
      <c r="D1970" s="107"/>
      <c r="E1970" s="114" t="s">
        <v>993</v>
      </c>
      <c r="F1970" s="107">
        <v>2</v>
      </c>
      <c r="G1970" s="107">
        <v>1</v>
      </c>
      <c r="H1970" s="111">
        <v>393.1</v>
      </c>
      <c r="I1970" s="111">
        <v>316.2</v>
      </c>
      <c r="J1970" s="111">
        <v>279.39999999999998</v>
      </c>
      <c r="K1970" s="125">
        <v>15</v>
      </c>
      <c r="L1970" s="110">
        <f t="shared" si="582"/>
        <v>2290652.665</v>
      </c>
      <c r="M1970" s="108"/>
      <c r="N1970" s="108"/>
      <c r="O1970" s="108"/>
      <c r="P1970" s="110">
        <f>'Форма 2'!C1970-M1970-N1970-O1970</f>
        <v>2290652.665</v>
      </c>
      <c r="Q1970" s="111">
        <f t="shared" si="583"/>
        <v>7244.3158285895006</v>
      </c>
      <c r="R1970" s="111">
        <f t="shared" si="584"/>
        <v>7244.3158285895006</v>
      </c>
      <c r="S1970" s="112" t="s">
        <v>1280</v>
      </c>
      <c r="T1970" s="107" t="s">
        <v>82</v>
      </c>
      <c r="U1970" s="217"/>
      <c r="V1970" s="85"/>
      <c r="W1970" s="85"/>
      <c r="X1970" s="85"/>
      <c r="Y1970" s="85"/>
      <c r="Z1970" s="85"/>
      <c r="AA1970" s="85"/>
      <c r="AB1970" s="86"/>
      <c r="AC1970" s="86"/>
      <c r="AD1970" s="85"/>
      <c r="AE1970" s="85">
        <v>1</v>
      </c>
      <c r="AF1970" s="85"/>
      <c r="AG1970" s="85"/>
      <c r="AH1970" s="85"/>
      <c r="AI1970" s="85"/>
      <c r="AJ1970" s="85"/>
    </row>
    <row r="1971" spans="1:36" ht="16.5" thickTop="1" thickBot="1">
      <c r="A1971" s="105">
        <f t="shared" si="575"/>
        <v>3</v>
      </c>
      <c r="B1971" s="114" t="s">
        <v>1958</v>
      </c>
      <c r="C1971" s="113">
        <v>1992</v>
      </c>
      <c r="D1971" s="107"/>
      <c r="E1971" s="114" t="s">
        <v>94</v>
      </c>
      <c r="F1971" s="107">
        <v>3</v>
      </c>
      <c r="G1971" s="107">
        <v>3</v>
      </c>
      <c r="H1971" s="111">
        <v>1774.8</v>
      </c>
      <c r="I1971" s="111">
        <v>1098.0999999999999</v>
      </c>
      <c r="J1971" s="111"/>
      <c r="K1971" s="125">
        <v>59</v>
      </c>
      <c r="L1971" s="110">
        <f t="shared" si="582"/>
        <v>1313742.456</v>
      </c>
      <c r="M1971" s="108"/>
      <c r="N1971" s="108"/>
      <c r="O1971" s="108"/>
      <c r="P1971" s="110">
        <f>'Форма 2'!C1971-M1971-N1971-O1971</f>
        <v>1313742.456</v>
      </c>
      <c r="Q1971" s="111">
        <f t="shared" si="583"/>
        <v>1196.3777943720975</v>
      </c>
      <c r="R1971" s="111">
        <f t="shared" si="584"/>
        <v>1196.3777943720975</v>
      </c>
      <c r="S1971" s="112" t="s">
        <v>1280</v>
      </c>
      <c r="T1971" s="107" t="s">
        <v>92</v>
      </c>
      <c r="U1971" s="217">
        <v>1</v>
      </c>
      <c r="V1971" s="85"/>
      <c r="W1971" s="85"/>
      <c r="X1971" s="85"/>
      <c r="Y1971" s="85"/>
      <c r="Z1971" s="85"/>
      <c r="AA1971" s="85"/>
      <c r="AB1971" s="86"/>
      <c r="AC1971" s="86"/>
      <c r="AD1971" s="85"/>
      <c r="AE1971" s="85"/>
      <c r="AF1971" s="85"/>
      <c r="AG1971" s="85"/>
      <c r="AH1971" s="85"/>
      <c r="AI1971" s="85"/>
      <c r="AJ1971" s="85"/>
    </row>
    <row r="1972" spans="1:36" ht="16.5" thickTop="1" thickBot="1">
      <c r="A1972" s="105">
        <f t="shared" si="575"/>
        <v>4</v>
      </c>
      <c r="B1972" s="114" t="s">
        <v>1959</v>
      </c>
      <c r="C1972" s="113">
        <v>1957</v>
      </c>
      <c r="D1972" s="107"/>
      <c r="E1972" s="114" t="s">
        <v>1960</v>
      </c>
      <c r="F1972" s="107">
        <v>2</v>
      </c>
      <c r="G1972" s="107">
        <v>3</v>
      </c>
      <c r="H1972" s="111">
        <v>296.39999999999998</v>
      </c>
      <c r="I1972" s="111">
        <v>246.4</v>
      </c>
      <c r="J1972" s="111">
        <v>222.8</v>
      </c>
      <c r="K1972" s="125">
        <v>13</v>
      </c>
      <c r="L1972" s="110">
        <f t="shared" si="582"/>
        <v>2832810.3959999997</v>
      </c>
      <c r="M1972" s="108"/>
      <c r="N1972" s="108"/>
      <c r="O1972" s="108"/>
      <c r="P1972" s="110">
        <f>'Форма 2'!C1972-M1972-N1972-O1972</f>
        <v>2832810.3959999997</v>
      </c>
      <c r="Q1972" s="111">
        <f t="shared" si="583"/>
        <v>11496.795438311687</v>
      </c>
      <c r="R1972" s="111">
        <f t="shared" si="584"/>
        <v>11496.795438311687</v>
      </c>
      <c r="S1972" s="112" t="s">
        <v>1280</v>
      </c>
      <c r="T1972" s="107" t="s">
        <v>82</v>
      </c>
      <c r="U1972" s="217"/>
      <c r="V1972" s="85"/>
      <c r="W1972" s="85"/>
      <c r="X1972" s="85"/>
      <c r="Y1972" s="85"/>
      <c r="Z1972" s="85"/>
      <c r="AA1972" s="85"/>
      <c r="AB1972" s="86"/>
      <c r="AC1972" s="86"/>
      <c r="AD1972" s="85">
        <v>1</v>
      </c>
      <c r="AE1972" s="85"/>
      <c r="AF1972" s="85"/>
      <c r="AG1972" s="85"/>
      <c r="AH1972" s="85"/>
      <c r="AI1972" s="85"/>
      <c r="AJ1972" s="85"/>
    </row>
    <row r="1973" spans="1:36" ht="16.5" thickTop="1" thickBot="1">
      <c r="A1973" s="105">
        <f t="shared" si="575"/>
        <v>5</v>
      </c>
      <c r="B1973" s="114" t="s">
        <v>1961</v>
      </c>
      <c r="C1973" s="113">
        <v>1989</v>
      </c>
      <c r="D1973" s="107"/>
      <c r="E1973" s="114" t="s">
        <v>80</v>
      </c>
      <c r="F1973" s="107">
        <v>2</v>
      </c>
      <c r="G1973" s="107">
        <v>3</v>
      </c>
      <c r="H1973" s="111">
        <v>993.5</v>
      </c>
      <c r="I1973" s="111">
        <v>918.5</v>
      </c>
      <c r="J1973" s="111">
        <v>918.5</v>
      </c>
      <c r="K1973" s="125">
        <v>34</v>
      </c>
      <c r="L1973" s="110">
        <f t="shared" si="582"/>
        <v>36058.61</v>
      </c>
      <c r="M1973" s="108"/>
      <c r="N1973" s="108"/>
      <c r="O1973" s="108"/>
      <c r="P1973" s="110">
        <f>'Форма 2'!C1973-M1973-N1973-O1973</f>
        <v>36058.61</v>
      </c>
      <c r="Q1973" s="111">
        <f t="shared" si="583"/>
        <v>39.258149156232989</v>
      </c>
      <c r="R1973" s="111">
        <f t="shared" si="584"/>
        <v>39.258149156232989</v>
      </c>
      <c r="S1973" s="112" t="s">
        <v>1280</v>
      </c>
      <c r="T1973" s="107" t="s">
        <v>92</v>
      </c>
      <c r="U1973" s="217"/>
      <c r="V1973" s="85"/>
      <c r="W1973" s="85"/>
      <c r="X1973" s="85"/>
      <c r="Y1973" s="85"/>
      <c r="Z1973" s="172"/>
      <c r="AA1973" s="172"/>
      <c r="AB1973" s="171"/>
      <c r="AC1973" s="154"/>
      <c r="AD1973" s="85"/>
      <c r="AE1973" s="85"/>
      <c r="AF1973" s="85"/>
      <c r="AG1973" s="166" t="s">
        <v>26</v>
      </c>
      <c r="AH1973" s="85"/>
      <c r="AI1973" s="85"/>
      <c r="AJ1973" s="85"/>
    </row>
    <row r="1974" spans="1:36" ht="16.5" thickTop="1" thickBot="1">
      <c r="A1974" s="105">
        <f t="shared" si="575"/>
        <v>6</v>
      </c>
      <c r="B1974" s="114" t="s">
        <v>1962</v>
      </c>
      <c r="C1974" s="113">
        <v>1983</v>
      </c>
      <c r="D1974" s="107"/>
      <c r="E1974" s="114" t="s">
        <v>94</v>
      </c>
      <c r="F1974" s="107">
        <v>2</v>
      </c>
      <c r="G1974" s="107">
        <v>2</v>
      </c>
      <c r="H1974" s="111">
        <v>711.6</v>
      </c>
      <c r="I1974" s="111">
        <v>622.79999999999995</v>
      </c>
      <c r="J1974" s="111"/>
      <c r="K1974" s="125">
        <v>32</v>
      </c>
      <c r="L1974" s="110">
        <f t="shared" si="582"/>
        <v>904948.83600000001</v>
      </c>
      <c r="M1974" s="108"/>
      <c r="N1974" s="108"/>
      <c r="O1974" s="108"/>
      <c r="P1974" s="110">
        <f>'Форма 2'!C1974-M1974-N1974-O1974</f>
        <v>904948.83600000001</v>
      </c>
      <c r="Q1974" s="111">
        <f t="shared" si="583"/>
        <v>1453.0328131021197</v>
      </c>
      <c r="R1974" s="111">
        <f t="shared" si="584"/>
        <v>1453.0328131021197</v>
      </c>
      <c r="S1974" s="112" t="s">
        <v>1280</v>
      </c>
      <c r="T1974" s="107" t="s">
        <v>82</v>
      </c>
      <c r="U1974" s="217"/>
      <c r="V1974" s="85"/>
      <c r="W1974" s="85"/>
      <c r="X1974" s="85"/>
      <c r="Y1974" s="85"/>
      <c r="Z1974" s="85"/>
      <c r="AA1974" s="85">
        <v>1</v>
      </c>
      <c r="AB1974" s="86"/>
      <c r="AC1974" s="86"/>
      <c r="AD1974" s="85"/>
      <c r="AE1974" s="85"/>
      <c r="AF1974" s="85"/>
      <c r="AG1974" s="85"/>
      <c r="AH1974" s="85"/>
      <c r="AI1974" s="85"/>
      <c r="AJ1974" s="85"/>
    </row>
    <row r="1975" spans="1:36" ht="16.5" thickTop="1" thickBot="1">
      <c r="A1975" s="105">
        <f t="shared" si="575"/>
        <v>7</v>
      </c>
      <c r="B1975" s="114" t="s">
        <v>1963</v>
      </c>
      <c r="C1975" s="107">
        <v>1954</v>
      </c>
      <c r="D1975" s="112"/>
      <c r="E1975" s="114" t="s">
        <v>173</v>
      </c>
      <c r="F1975" s="107">
        <v>2</v>
      </c>
      <c r="G1975" s="258">
        <v>1</v>
      </c>
      <c r="H1975" s="111">
        <v>378.2</v>
      </c>
      <c r="I1975" s="111">
        <v>342.9</v>
      </c>
      <c r="J1975" s="111"/>
      <c r="K1975" s="146">
        <v>14</v>
      </c>
      <c r="L1975" s="110">
        <f t="shared" si="582"/>
        <v>3614604.8979999996</v>
      </c>
      <c r="M1975" s="108"/>
      <c r="N1975" s="108"/>
      <c r="O1975" s="108"/>
      <c r="P1975" s="110">
        <f>'Форма 2'!C1975-M1975-N1975-O1975</f>
        <v>3614604.8979999996</v>
      </c>
      <c r="Q1975" s="111">
        <f t="shared" si="583"/>
        <v>10541.27995917177</v>
      </c>
      <c r="R1975" s="111">
        <f t="shared" si="584"/>
        <v>10541.27995917177</v>
      </c>
      <c r="S1975" s="112" t="s">
        <v>1280</v>
      </c>
      <c r="T1975" s="107" t="s">
        <v>82</v>
      </c>
      <c r="U1975" s="217"/>
      <c r="V1975" s="85"/>
      <c r="W1975" s="85"/>
      <c r="X1975" s="85"/>
      <c r="Y1975" s="85"/>
      <c r="Z1975" s="85"/>
      <c r="AA1975" s="85"/>
      <c r="AB1975" s="86"/>
      <c r="AC1975" s="86"/>
      <c r="AD1975" s="85">
        <v>1</v>
      </c>
      <c r="AE1975" s="85"/>
      <c r="AF1975" s="85"/>
      <c r="AG1975" s="85"/>
      <c r="AH1975" s="85"/>
      <c r="AI1975" s="85"/>
      <c r="AJ1975" s="85"/>
    </row>
    <row r="1976" spans="1:36" ht="16.5" thickTop="1" thickBot="1">
      <c r="A1976" s="105">
        <f t="shared" si="575"/>
        <v>8</v>
      </c>
      <c r="B1976" s="114" t="s">
        <v>1964</v>
      </c>
      <c r="C1976" s="107">
        <v>1917</v>
      </c>
      <c r="D1976" s="112"/>
      <c r="E1976" s="259" t="s">
        <v>996</v>
      </c>
      <c r="F1976" s="107">
        <v>2</v>
      </c>
      <c r="G1976" s="258">
        <v>2</v>
      </c>
      <c r="H1976" s="111">
        <v>265.10000000000002</v>
      </c>
      <c r="I1976" s="111">
        <v>265.10000000000002</v>
      </c>
      <c r="J1976" s="111">
        <v>265.10000000000002</v>
      </c>
      <c r="K1976" s="146">
        <v>6</v>
      </c>
      <c r="L1976" s="110">
        <f t="shared" si="582"/>
        <v>344110.40400000004</v>
      </c>
      <c r="M1976" s="108"/>
      <c r="N1976" s="108"/>
      <c r="O1976" s="108"/>
      <c r="P1976" s="110">
        <f>'Форма 2'!C1976-M1976-N1976-O1976</f>
        <v>344110.40400000004</v>
      </c>
      <c r="Q1976" s="111">
        <f t="shared" si="583"/>
        <v>1298.04</v>
      </c>
      <c r="R1976" s="111">
        <f t="shared" si="584"/>
        <v>1298.04</v>
      </c>
      <c r="S1976" s="112" t="s">
        <v>1280</v>
      </c>
      <c r="T1976" s="107" t="s">
        <v>82</v>
      </c>
      <c r="U1976" s="217"/>
      <c r="V1976" s="85"/>
      <c r="W1976" s="85"/>
      <c r="X1976" s="85"/>
      <c r="Y1976" s="85"/>
      <c r="Z1976" s="85"/>
      <c r="AA1976" s="85"/>
      <c r="AB1976" s="86"/>
      <c r="AC1976" s="86"/>
      <c r="AD1976" s="85"/>
      <c r="AE1976" s="85"/>
      <c r="AF1976" s="85">
        <v>1</v>
      </c>
      <c r="AG1976" s="85"/>
      <c r="AH1976" s="85"/>
      <c r="AI1976" s="85"/>
      <c r="AJ1976" s="85"/>
    </row>
    <row r="1977" spans="1:36" ht="17.25" thickTop="1" thickBot="1">
      <c r="A1977" s="221">
        <v>0</v>
      </c>
      <c r="B1977" s="13" t="s">
        <v>999</v>
      </c>
      <c r="C1977" s="5"/>
      <c r="D1977" s="5"/>
      <c r="E1977" s="5"/>
      <c r="F1977" s="5"/>
      <c r="G1977" s="5"/>
      <c r="H1977" s="17">
        <f t="shared" ref="H1977:P1977" si="585">SUM(H1978:H1983)</f>
        <v>3689</v>
      </c>
      <c r="I1977" s="17">
        <f t="shared" si="585"/>
        <v>3333.4000000000005</v>
      </c>
      <c r="J1977" s="17">
        <f t="shared" si="585"/>
        <v>2557.6</v>
      </c>
      <c r="K1977" s="23">
        <f t="shared" si="585"/>
        <v>175</v>
      </c>
      <c r="L1977" s="24">
        <f t="shared" si="585"/>
        <v>35286450.842</v>
      </c>
      <c r="M1977" s="24">
        <f t="shared" si="585"/>
        <v>0</v>
      </c>
      <c r="N1977" s="24">
        <f t="shared" si="585"/>
        <v>0</v>
      </c>
      <c r="O1977" s="24">
        <f t="shared" si="585"/>
        <v>0</v>
      </c>
      <c r="P1977" s="24">
        <f t="shared" si="585"/>
        <v>35286450.842</v>
      </c>
      <c r="Q1977" s="8" t="s">
        <v>76</v>
      </c>
      <c r="R1977" s="8" t="s">
        <v>76</v>
      </c>
      <c r="S1977" s="8" t="s">
        <v>76</v>
      </c>
      <c r="T1977" s="5" t="s">
        <v>76</v>
      </c>
      <c r="U1977" s="218" t="s">
        <v>76</v>
      </c>
      <c r="V1977" s="84" t="s">
        <v>76</v>
      </c>
      <c r="W1977" s="84" t="s">
        <v>76</v>
      </c>
      <c r="X1977" s="84" t="s">
        <v>76</v>
      </c>
      <c r="Y1977" s="84" t="s">
        <v>76</v>
      </c>
      <c r="Z1977" s="84" t="s">
        <v>76</v>
      </c>
      <c r="AA1977" s="84" t="s">
        <v>76</v>
      </c>
      <c r="AB1977" s="84" t="s">
        <v>76</v>
      </c>
      <c r="AC1977" s="84" t="s">
        <v>76</v>
      </c>
      <c r="AD1977" s="84" t="s">
        <v>76</v>
      </c>
      <c r="AE1977" s="84" t="s">
        <v>76</v>
      </c>
      <c r="AF1977" s="84" t="s">
        <v>76</v>
      </c>
      <c r="AG1977" s="84" t="s">
        <v>76</v>
      </c>
      <c r="AH1977" s="84" t="s">
        <v>76</v>
      </c>
      <c r="AI1977" s="84" t="s">
        <v>76</v>
      </c>
      <c r="AJ1977" s="84" t="s">
        <v>76</v>
      </c>
    </row>
    <row r="1978" spans="1:36" ht="16.5" thickTop="1" thickBot="1">
      <c r="A1978" s="105">
        <f t="shared" si="575"/>
        <v>1</v>
      </c>
      <c r="B1978" s="114" t="s">
        <v>1965</v>
      </c>
      <c r="C1978" s="113">
        <v>1971</v>
      </c>
      <c r="D1978" s="107"/>
      <c r="E1978" s="114" t="s">
        <v>80</v>
      </c>
      <c r="F1978" s="107">
        <v>2</v>
      </c>
      <c r="G1978" s="107">
        <v>2</v>
      </c>
      <c r="H1978" s="111">
        <v>549.5</v>
      </c>
      <c r="I1978" s="111">
        <v>504.3</v>
      </c>
      <c r="J1978" s="111">
        <v>299.5</v>
      </c>
      <c r="K1978" s="125">
        <v>24</v>
      </c>
      <c r="L1978" s="110">
        <f t="shared" ref="L1978:L1983" si="586">SUM(M1978:P1978)</f>
        <v>5251785.8049999997</v>
      </c>
      <c r="M1978" s="108"/>
      <c r="N1978" s="108"/>
      <c r="O1978" s="108"/>
      <c r="P1978" s="110">
        <f>'Форма 2'!C1978-M1978-N1978-O1978</f>
        <v>5251785.8049999997</v>
      </c>
      <c r="Q1978" s="111">
        <f t="shared" ref="Q1978:Q1983" si="587">L1978/I1978</f>
        <v>10414.011114416022</v>
      </c>
      <c r="R1978" s="111">
        <f t="shared" ref="R1978:R1983" si="588">Q1978</f>
        <v>10414.011114416022</v>
      </c>
      <c r="S1978" s="112" t="s">
        <v>1280</v>
      </c>
      <c r="T1978" s="107" t="s">
        <v>82</v>
      </c>
      <c r="U1978" s="217"/>
      <c r="V1978" s="85"/>
      <c r="W1978" s="85"/>
      <c r="X1978" s="85"/>
      <c r="Y1978" s="85"/>
      <c r="Z1978" s="85"/>
      <c r="AA1978" s="85"/>
      <c r="AB1978" s="86"/>
      <c r="AC1978" s="86"/>
      <c r="AD1978" s="85">
        <v>1</v>
      </c>
      <c r="AE1978" s="85"/>
      <c r="AF1978" s="85"/>
      <c r="AG1978" s="85"/>
      <c r="AH1978" s="85"/>
      <c r="AI1978" s="85"/>
      <c r="AJ1978" s="85"/>
    </row>
    <row r="1979" spans="1:36" ht="16.5" thickTop="1" thickBot="1">
      <c r="A1979" s="105">
        <f t="shared" si="575"/>
        <v>2</v>
      </c>
      <c r="B1979" s="114" t="s">
        <v>1966</v>
      </c>
      <c r="C1979" s="113">
        <v>1969</v>
      </c>
      <c r="D1979" s="107"/>
      <c r="E1979" s="114" t="s">
        <v>102</v>
      </c>
      <c r="F1979" s="107">
        <v>2</v>
      </c>
      <c r="G1979" s="107">
        <v>1</v>
      </c>
      <c r="H1979" s="111">
        <v>423.6</v>
      </c>
      <c r="I1979" s="111">
        <v>390</v>
      </c>
      <c r="J1979" s="111">
        <v>253.5</v>
      </c>
      <c r="K1979" s="122">
        <v>17</v>
      </c>
      <c r="L1979" s="110">
        <f t="shared" si="586"/>
        <v>4048510.4040000001</v>
      </c>
      <c r="M1979" s="108"/>
      <c r="N1979" s="108"/>
      <c r="O1979" s="108"/>
      <c r="P1979" s="110">
        <f>'Форма 2'!C1979-M1979-N1979-O1979</f>
        <v>4048510.4040000001</v>
      </c>
      <c r="Q1979" s="111">
        <f t="shared" si="587"/>
        <v>10380.795907692307</v>
      </c>
      <c r="R1979" s="111">
        <f t="shared" si="588"/>
        <v>10380.795907692307</v>
      </c>
      <c r="S1979" s="112" t="s">
        <v>1280</v>
      </c>
      <c r="T1979" s="107" t="s">
        <v>82</v>
      </c>
      <c r="U1979" s="217"/>
      <c r="V1979" s="85"/>
      <c r="W1979" s="85"/>
      <c r="X1979" s="85"/>
      <c r="Y1979" s="85"/>
      <c r="Z1979" s="85"/>
      <c r="AA1979" s="85"/>
      <c r="AB1979" s="86"/>
      <c r="AC1979" s="86"/>
      <c r="AD1979" s="85">
        <v>1</v>
      </c>
      <c r="AE1979" s="85"/>
      <c r="AF1979" s="85"/>
      <c r="AG1979" s="85"/>
      <c r="AH1979" s="85"/>
      <c r="AI1979" s="85"/>
      <c r="AJ1979" s="85"/>
    </row>
    <row r="1980" spans="1:36" ht="16.5" thickTop="1" thickBot="1">
      <c r="A1980" s="105">
        <f t="shared" si="575"/>
        <v>3</v>
      </c>
      <c r="B1980" s="114" t="s">
        <v>1967</v>
      </c>
      <c r="C1980" s="113">
        <v>1970</v>
      </c>
      <c r="D1980" s="107"/>
      <c r="E1980" s="114" t="s">
        <v>80</v>
      </c>
      <c r="F1980" s="107">
        <v>2</v>
      </c>
      <c r="G1980" s="107">
        <v>2</v>
      </c>
      <c r="H1980" s="111">
        <v>519.1</v>
      </c>
      <c r="I1980" s="111">
        <v>460.7</v>
      </c>
      <c r="J1980" s="111">
        <v>296.60000000000002</v>
      </c>
      <c r="K1980" s="125">
        <v>31</v>
      </c>
      <c r="L1980" s="110">
        <f t="shared" si="586"/>
        <v>9656396.8289999999</v>
      </c>
      <c r="M1980" s="108"/>
      <c r="N1980" s="108"/>
      <c r="O1980" s="108"/>
      <c r="P1980" s="110">
        <f>'Форма 2'!C1980-M1980-N1980-O1980</f>
        <v>9656396.8289999999</v>
      </c>
      <c r="Q1980" s="111">
        <f t="shared" si="587"/>
        <v>20960.270955068376</v>
      </c>
      <c r="R1980" s="111">
        <f t="shared" si="588"/>
        <v>20960.270955068376</v>
      </c>
      <c r="S1980" s="112" t="s">
        <v>1280</v>
      </c>
      <c r="T1980" s="107" t="s">
        <v>82</v>
      </c>
      <c r="U1980" s="217"/>
      <c r="V1980" s="85">
        <v>1</v>
      </c>
      <c r="W1980" s="85"/>
      <c r="X1980" s="85"/>
      <c r="Y1980" s="85"/>
      <c r="Z1980" s="85">
        <v>1</v>
      </c>
      <c r="AA1980" s="85"/>
      <c r="AB1980" s="86"/>
      <c r="AC1980" s="86"/>
      <c r="AD1980" s="85">
        <v>1</v>
      </c>
      <c r="AE1980" s="85"/>
      <c r="AF1980" s="85"/>
      <c r="AG1980" s="85"/>
      <c r="AH1980" s="85"/>
      <c r="AI1980" s="85"/>
      <c r="AJ1980" s="85"/>
    </row>
    <row r="1981" spans="1:36" ht="16.5" thickTop="1" thickBot="1">
      <c r="A1981" s="105">
        <f t="shared" si="575"/>
        <v>4</v>
      </c>
      <c r="B1981" s="114" t="s">
        <v>1968</v>
      </c>
      <c r="C1981" s="113">
        <v>1969</v>
      </c>
      <c r="D1981" s="107"/>
      <c r="E1981" s="114" t="s">
        <v>80</v>
      </c>
      <c r="F1981" s="107">
        <v>2</v>
      </c>
      <c r="G1981" s="107">
        <v>2</v>
      </c>
      <c r="H1981" s="111">
        <v>500.3</v>
      </c>
      <c r="I1981" s="111">
        <v>447.9</v>
      </c>
      <c r="J1981" s="111">
        <v>286.2</v>
      </c>
      <c r="K1981" s="125">
        <v>32</v>
      </c>
      <c r="L1981" s="110">
        <f t="shared" si="586"/>
        <v>5104095.6210000003</v>
      </c>
      <c r="M1981" s="108"/>
      <c r="N1981" s="108"/>
      <c r="O1981" s="108"/>
      <c r="P1981" s="110">
        <f>'Форма 2'!C1981-M1981-N1981-O1981</f>
        <v>5104095.6210000003</v>
      </c>
      <c r="Q1981" s="111">
        <f t="shared" si="587"/>
        <v>11395.614246483592</v>
      </c>
      <c r="R1981" s="111">
        <f t="shared" si="588"/>
        <v>11395.614246483592</v>
      </c>
      <c r="S1981" s="112" t="s">
        <v>1280</v>
      </c>
      <c r="T1981" s="107" t="s">
        <v>82</v>
      </c>
      <c r="U1981" s="217"/>
      <c r="V1981" s="85"/>
      <c r="W1981" s="85"/>
      <c r="X1981" s="85"/>
      <c r="Y1981" s="85"/>
      <c r="Z1981" s="85">
        <v>1</v>
      </c>
      <c r="AA1981" s="85"/>
      <c r="AB1981" s="86"/>
      <c r="AC1981" s="86"/>
      <c r="AD1981" s="85">
        <v>1</v>
      </c>
      <c r="AE1981" s="85"/>
      <c r="AF1981" s="85"/>
      <c r="AG1981" s="85"/>
      <c r="AH1981" s="85"/>
      <c r="AI1981" s="85"/>
      <c r="AJ1981" s="85"/>
    </row>
    <row r="1982" spans="1:36" ht="16.5" thickTop="1" thickBot="1">
      <c r="A1982" s="105">
        <f t="shared" si="575"/>
        <v>5</v>
      </c>
      <c r="B1982" s="114" t="s">
        <v>1969</v>
      </c>
      <c r="C1982" s="113">
        <v>1965</v>
      </c>
      <c r="D1982" s="107"/>
      <c r="E1982" s="114" t="s">
        <v>80</v>
      </c>
      <c r="F1982" s="107">
        <v>2</v>
      </c>
      <c r="G1982" s="107">
        <v>1</v>
      </c>
      <c r="H1982" s="111">
        <v>359.2</v>
      </c>
      <c r="I1982" s="111">
        <v>323.8</v>
      </c>
      <c r="J1982" s="111">
        <v>215.1</v>
      </c>
      <c r="K1982" s="125">
        <v>22</v>
      </c>
      <c r="L1982" s="110">
        <f t="shared" si="586"/>
        <v>3433014.4879999999</v>
      </c>
      <c r="M1982" s="108"/>
      <c r="N1982" s="108"/>
      <c r="O1982" s="108"/>
      <c r="P1982" s="110">
        <f>'Форма 2'!C1982-M1982-N1982-O1982</f>
        <v>3433014.4879999999</v>
      </c>
      <c r="Q1982" s="111">
        <f t="shared" si="587"/>
        <v>10602.268338480542</v>
      </c>
      <c r="R1982" s="111">
        <f t="shared" si="588"/>
        <v>10602.268338480542</v>
      </c>
      <c r="S1982" s="112" t="s">
        <v>1280</v>
      </c>
      <c r="T1982" s="107" t="s">
        <v>82</v>
      </c>
      <c r="U1982" s="217"/>
      <c r="V1982" s="85"/>
      <c r="W1982" s="85"/>
      <c r="X1982" s="85"/>
      <c r="Y1982" s="85"/>
      <c r="Z1982" s="85"/>
      <c r="AA1982" s="85"/>
      <c r="AB1982" s="86"/>
      <c r="AC1982" s="86"/>
      <c r="AD1982" s="85">
        <v>1</v>
      </c>
      <c r="AE1982" s="85"/>
      <c r="AF1982" s="85"/>
      <c r="AG1982" s="85"/>
      <c r="AH1982" s="85"/>
      <c r="AI1982" s="85"/>
      <c r="AJ1982" s="85"/>
    </row>
    <row r="1983" spans="1:36" ht="16.5" thickTop="1" thickBot="1">
      <c r="A1983" s="105">
        <f t="shared" si="575"/>
        <v>6</v>
      </c>
      <c r="B1983" s="114" t="s">
        <v>1970</v>
      </c>
      <c r="C1983" s="113">
        <v>1981</v>
      </c>
      <c r="D1983" s="107"/>
      <c r="E1983" s="114" t="s">
        <v>1971</v>
      </c>
      <c r="F1983" s="107">
        <v>2</v>
      </c>
      <c r="G1983" s="107">
        <v>4</v>
      </c>
      <c r="H1983" s="111">
        <v>1337.3</v>
      </c>
      <c r="I1983" s="111">
        <v>1206.7</v>
      </c>
      <c r="J1983" s="111">
        <v>1206.7</v>
      </c>
      <c r="K1983" s="125">
        <v>49</v>
      </c>
      <c r="L1983" s="110">
        <f t="shared" si="586"/>
        <v>7792647.6949999994</v>
      </c>
      <c r="M1983" s="108"/>
      <c r="N1983" s="108"/>
      <c r="O1983" s="108"/>
      <c r="P1983" s="110">
        <f>'Форма 2'!C1983-M1983-N1983-O1983</f>
        <v>7792647.6949999994</v>
      </c>
      <c r="Q1983" s="111">
        <f t="shared" si="587"/>
        <v>6457.8169346150653</v>
      </c>
      <c r="R1983" s="111">
        <f t="shared" si="588"/>
        <v>6457.8169346150653</v>
      </c>
      <c r="S1983" s="112" t="s">
        <v>1280</v>
      </c>
      <c r="T1983" s="107" t="s">
        <v>82</v>
      </c>
      <c r="U1983" s="217"/>
      <c r="V1983" s="85"/>
      <c r="W1983" s="85"/>
      <c r="X1983" s="85"/>
      <c r="Y1983" s="85"/>
      <c r="Z1983" s="85"/>
      <c r="AA1983" s="85"/>
      <c r="AB1983" s="86"/>
      <c r="AC1983" s="86"/>
      <c r="AD1983" s="85"/>
      <c r="AE1983" s="85">
        <v>1</v>
      </c>
      <c r="AF1983" s="85"/>
      <c r="AG1983" s="85"/>
      <c r="AH1983" s="85"/>
      <c r="AI1983" s="85"/>
      <c r="AJ1983" s="85"/>
    </row>
    <row r="1984" spans="1:36" ht="17.25" thickTop="1" thickBot="1">
      <c r="A1984" s="221">
        <v>0</v>
      </c>
      <c r="B1984" s="13" t="s">
        <v>1009</v>
      </c>
      <c r="C1984" s="5"/>
      <c r="D1984" s="5"/>
      <c r="E1984" s="5"/>
      <c r="F1984" s="5"/>
      <c r="G1984" s="5"/>
      <c r="H1984" s="17">
        <f t="shared" ref="H1984:P1984" si="589">SUM(H1985:H1988)</f>
        <v>1676.1000000000001</v>
      </c>
      <c r="I1984" s="17">
        <f t="shared" si="589"/>
        <v>1506.4</v>
      </c>
      <c r="J1984" s="17">
        <f t="shared" si="589"/>
        <v>1506.4</v>
      </c>
      <c r="K1984" s="23">
        <f t="shared" si="589"/>
        <v>97</v>
      </c>
      <c r="L1984" s="24">
        <f t="shared" si="589"/>
        <v>16019141.379000001</v>
      </c>
      <c r="M1984" s="24">
        <f t="shared" si="589"/>
        <v>0</v>
      </c>
      <c r="N1984" s="24">
        <f t="shared" si="589"/>
        <v>0</v>
      </c>
      <c r="O1984" s="24">
        <f t="shared" si="589"/>
        <v>0</v>
      </c>
      <c r="P1984" s="24">
        <f t="shared" si="589"/>
        <v>16019141.379000001</v>
      </c>
      <c r="Q1984" s="8" t="s">
        <v>76</v>
      </c>
      <c r="R1984" s="8" t="s">
        <v>76</v>
      </c>
      <c r="S1984" s="8" t="s">
        <v>76</v>
      </c>
      <c r="T1984" s="5" t="s">
        <v>76</v>
      </c>
      <c r="U1984" s="218" t="s">
        <v>76</v>
      </c>
      <c r="V1984" s="84" t="s">
        <v>76</v>
      </c>
      <c r="W1984" s="84" t="s">
        <v>76</v>
      </c>
      <c r="X1984" s="84" t="s">
        <v>76</v>
      </c>
      <c r="Y1984" s="84" t="s">
        <v>76</v>
      </c>
      <c r="Z1984" s="84" t="s">
        <v>76</v>
      </c>
      <c r="AA1984" s="84" t="s">
        <v>76</v>
      </c>
      <c r="AB1984" s="84" t="s">
        <v>76</v>
      </c>
      <c r="AC1984" s="84" t="s">
        <v>76</v>
      </c>
      <c r="AD1984" s="84" t="s">
        <v>76</v>
      </c>
      <c r="AE1984" s="84" t="s">
        <v>76</v>
      </c>
      <c r="AF1984" s="84" t="s">
        <v>76</v>
      </c>
      <c r="AG1984" s="84" t="s">
        <v>76</v>
      </c>
      <c r="AH1984" s="84" t="s">
        <v>76</v>
      </c>
      <c r="AI1984" s="84" t="s">
        <v>76</v>
      </c>
      <c r="AJ1984" s="84" t="s">
        <v>76</v>
      </c>
    </row>
    <row r="1985" spans="1:36" ht="16.5" thickTop="1" thickBot="1">
      <c r="A1985" s="105">
        <f t="shared" si="575"/>
        <v>1</v>
      </c>
      <c r="B1985" s="191" t="s">
        <v>1972</v>
      </c>
      <c r="C1985" s="105">
        <v>1966</v>
      </c>
      <c r="D1985" s="105"/>
      <c r="E1985" s="119" t="s">
        <v>94</v>
      </c>
      <c r="F1985" s="107">
        <v>2</v>
      </c>
      <c r="G1985" s="105">
        <v>1</v>
      </c>
      <c r="H1985" s="111">
        <v>315</v>
      </c>
      <c r="I1985" s="111">
        <v>294.8</v>
      </c>
      <c r="J1985" s="111">
        <v>294.8</v>
      </c>
      <c r="K1985" s="109">
        <v>23</v>
      </c>
      <c r="L1985" s="110">
        <f t="shared" ref="L1985:L1988" si="590">SUM(M1985:P1985)</f>
        <v>3010577.8499999996</v>
      </c>
      <c r="M1985" s="108"/>
      <c r="N1985" s="108"/>
      <c r="O1985" s="108"/>
      <c r="P1985" s="110">
        <f>'Форма 2'!C1985-M1985-N1985-O1985</f>
        <v>3010577.8499999996</v>
      </c>
      <c r="Q1985" s="111">
        <f>L1985/I1985</f>
        <v>10212.272218453187</v>
      </c>
      <c r="R1985" s="111">
        <f>Q1985</f>
        <v>10212.272218453187</v>
      </c>
      <c r="S1985" s="112" t="s">
        <v>1280</v>
      </c>
      <c r="T1985" s="107" t="s">
        <v>82</v>
      </c>
      <c r="U1985" s="217"/>
      <c r="V1985" s="85"/>
      <c r="W1985" s="85"/>
      <c r="X1985" s="85"/>
      <c r="Y1985" s="85"/>
      <c r="Z1985" s="85"/>
      <c r="AA1985" s="85"/>
      <c r="AB1985" s="86"/>
      <c r="AC1985" s="86"/>
      <c r="AD1985" s="85">
        <v>1</v>
      </c>
      <c r="AE1985" s="85"/>
      <c r="AF1985" s="85"/>
      <c r="AG1985" s="85"/>
      <c r="AH1985" s="85"/>
      <c r="AI1985" s="85"/>
      <c r="AJ1985" s="85"/>
    </row>
    <row r="1986" spans="1:36" ht="16.5" thickTop="1" thickBot="1">
      <c r="A1986" s="105">
        <f t="shared" si="575"/>
        <v>2</v>
      </c>
      <c r="B1986" s="191" t="s">
        <v>1973</v>
      </c>
      <c r="C1986" s="105">
        <v>1965</v>
      </c>
      <c r="D1986" s="105">
        <v>2007</v>
      </c>
      <c r="E1986" s="119" t="s">
        <v>94</v>
      </c>
      <c r="F1986" s="107">
        <v>2</v>
      </c>
      <c r="G1986" s="105">
        <v>2</v>
      </c>
      <c r="H1986" s="111">
        <v>528.79999999999995</v>
      </c>
      <c r="I1986" s="111">
        <v>468.4</v>
      </c>
      <c r="J1986" s="111">
        <v>468.4</v>
      </c>
      <c r="K1986" s="109">
        <v>26</v>
      </c>
      <c r="L1986" s="110">
        <f t="shared" si="590"/>
        <v>5053947.8319999995</v>
      </c>
      <c r="M1986" s="108"/>
      <c r="N1986" s="108"/>
      <c r="O1986" s="108"/>
      <c r="P1986" s="110">
        <f>'Форма 2'!C1986-M1986-N1986-O1986</f>
        <v>5053947.8319999995</v>
      </c>
      <c r="Q1986" s="111">
        <f>L1986/I1986</f>
        <v>10789.811767719897</v>
      </c>
      <c r="R1986" s="111">
        <f>Q1986</f>
        <v>10789.811767719897</v>
      </c>
      <c r="S1986" s="112" t="s">
        <v>1280</v>
      </c>
      <c r="T1986" s="107" t="s">
        <v>82</v>
      </c>
      <c r="U1986" s="217"/>
      <c r="V1986" s="85"/>
      <c r="W1986" s="85"/>
      <c r="X1986" s="85"/>
      <c r="Y1986" s="85"/>
      <c r="Z1986" s="85"/>
      <c r="AA1986" s="85"/>
      <c r="AB1986" s="86"/>
      <c r="AC1986" s="86"/>
      <c r="AD1986" s="85">
        <v>1</v>
      </c>
      <c r="AE1986" s="85"/>
      <c r="AF1986" s="85"/>
      <c r="AG1986" s="85"/>
      <c r="AH1986" s="85"/>
      <c r="AI1986" s="85"/>
      <c r="AJ1986" s="85"/>
    </row>
    <row r="1987" spans="1:36" ht="16.5" thickTop="1" thickBot="1">
      <c r="A1987" s="105">
        <f t="shared" si="575"/>
        <v>3</v>
      </c>
      <c r="B1987" s="191" t="s">
        <v>1974</v>
      </c>
      <c r="C1987" s="105">
        <v>1971</v>
      </c>
      <c r="D1987" s="105"/>
      <c r="E1987" s="119" t="s">
        <v>80</v>
      </c>
      <c r="F1987" s="107">
        <v>2</v>
      </c>
      <c r="G1987" s="105">
        <v>2</v>
      </c>
      <c r="H1987" s="111">
        <v>500.1</v>
      </c>
      <c r="I1987" s="111">
        <v>441.2</v>
      </c>
      <c r="J1987" s="111">
        <v>441.2</v>
      </c>
      <c r="K1987" s="109">
        <v>28</v>
      </c>
      <c r="L1987" s="110">
        <f t="shared" si="590"/>
        <v>4779650.7390000001</v>
      </c>
      <c r="M1987" s="108"/>
      <c r="N1987" s="108"/>
      <c r="O1987" s="108"/>
      <c r="P1987" s="110">
        <f>'Форма 2'!C1987-M1987-N1987-O1987</f>
        <v>4779650.7390000001</v>
      </c>
      <c r="Q1987" s="111">
        <f>L1987/I1987</f>
        <v>10833.297232547598</v>
      </c>
      <c r="R1987" s="111">
        <f>Q1987</f>
        <v>10833.297232547598</v>
      </c>
      <c r="S1987" s="112" t="s">
        <v>1280</v>
      </c>
      <c r="T1987" s="107" t="s">
        <v>82</v>
      </c>
      <c r="U1987" s="217"/>
      <c r="V1987" s="85"/>
      <c r="W1987" s="85"/>
      <c r="X1987" s="85"/>
      <c r="Y1987" s="85"/>
      <c r="Z1987" s="85"/>
      <c r="AA1987" s="85"/>
      <c r="AB1987" s="86"/>
      <c r="AC1987" s="86"/>
      <c r="AD1987" s="85">
        <v>1</v>
      </c>
      <c r="AE1987" s="85"/>
      <c r="AF1987" s="85"/>
      <c r="AG1987" s="85"/>
      <c r="AH1987" s="85"/>
      <c r="AI1987" s="85"/>
      <c r="AJ1987" s="85"/>
    </row>
    <row r="1988" spans="1:36" ht="16.5" thickTop="1" thickBot="1">
      <c r="A1988" s="105">
        <f t="shared" si="575"/>
        <v>4</v>
      </c>
      <c r="B1988" s="260" t="s">
        <v>1975</v>
      </c>
      <c r="C1988" s="105">
        <v>1972</v>
      </c>
      <c r="D1988" s="105"/>
      <c r="E1988" s="119" t="s">
        <v>80</v>
      </c>
      <c r="F1988" s="107">
        <v>2</v>
      </c>
      <c r="G1988" s="105">
        <v>1</v>
      </c>
      <c r="H1988" s="111">
        <v>332.2</v>
      </c>
      <c r="I1988" s="111">
        <v>302</v>
      </c>
      <c r="J1988" s="111">
        <v>302</v>
      </c>
      <c r="K1988" s="109">
        <v>20</v>
      </c>
      <c r="L1988" s="110">
        <f t="shared" si="590"/>
        <v>3174964.9579999996</v>
      </c>
      <c r="M1988" s="108"/>
      <c r="N1988" s="108"/>
      <c r="O1988" s="108"/>
      <c r="P1988" s="110">
        <f>'Форма 2'!C1988-M1988-N1988-O1988</f>
        <v>3174964.9579999996</v>
      </c>
      <c r="Q1988" s="111">
        <f>L1988/I1988</f>
        <v>10513.128999999999</v>
      </c>
      <c r="R1988" s="111">
        <f>Q1988</f>
        <v>10513.128999999999</v>
      </c>
      <c r="S1988" s="112" t="s">
        <v>1280</v>
      </c>
      <c r="T1988" s="107" t="s">
        <v>82</v>
      </c>
      <c r="U1988" s="217"/>
      <c r="V1988" s="85"/>
      <c r="W1988" s="85"/>
      <c r="X1988" s="85"/>
      <c r="Y1988" s="85"/>
      <c r="Z1988" s="85"/>
      <c r="AA1988" s="85"/>
      <c r="AB1988" s="86"/>
      <c r="AC1988" s="86"/>
      <c r="AD1988" s="85">
        <v>1</v>
      </c>
      <c r="AE1988" s="85"/>
      <c r="AF1988" s="85"/>
      <c r="AG1988" s="85"/>
      <c r="AH1988" s="85"/>
      <c r="AI1988" s="85"/>
      <c r="AJ1988" s="85"/>
    </row>
    <row r="1989" spans="1:36" ht="17.25" thickTop="1" thickBot="1">
      <c r="A1989" s="221">
        <v>0</v>
      </c>
      <c r="B1989" s="13" t="s">
        <v>1015</v>
      </c>
      <c r="C1989" s="5"/>
      <c r="D1989" s="5"/>
      <c r="E1989" s="5"/>
      <c r="F1989" s="5"/>
      <c r="G1989" s="5"/>
      <c r="H1989" s="17">
        <f>SUM(H1990:H1991)</f>
        <v>896.6</v>
      </c>
      <c r="I1989" s="17">
        <f t="shared" ref="I1989:P1989" si="591">SUM(I1990:I1991)</f>
        <v>790.6</v>
      </c>
      <c r="J1989" s="17">
        <f t="shared" si="591"/>
        <v>790.6</v>
      </c>
      <c r="K1989" s="23">
        <f t="shared" si="591"/>
        <v>78</v>
      </c>
      <c r="L1989" s="24">
        <f t="shared" si="591"/>
        <v>5747741.8680000007</v>
      </c>
      <c r="M1989" s="24">
        <f t="shared" si="591"/>
        <v>0</v>
      </c>
      <c r="N1989" s="24">
        <f t="shared" si="591"/>
        <v>0</v>
      </c>
      <c r="O1989" s="24">
        <f t="shared" si="591"/>
        <v>0</v>
      </c>
      <c r="P1989" s="24">
        <f t="shared" si="591"/>
        <v>5747741.8680000007</v>
      </c>
      <c r="Q1989" s="8" t="s">
        <v>76</v>
      </c>
      <c r="R1989" s="8" t="s">
        <v>76</v>
      </c>
      <c r="S1989" s="8" t="s">
        <v>76</v>
      </c>
      <c r="T1989" s="5" t="s">
        <v>76</v>
      </c>
      <c r="U1989" s="218" t="s">
        <v>76</v>
      </c>
      <c r="V1989" s="84" t="s">
        <v>76</v>
      </c>
      <c r="W1989" s="84" t="s">
        <v>76</v>
      </c>
      <c r="X1989" s="84" t="s">
        <v>76</v>
      </c>
      <c r="Y1989" s="84" t="s">
        <v>76</v>
      </c>
      <c r="Z1989" s="84" t="s">
        <v>76</v>
      </c>
      <c r="AA1989" s="84" t="s">
        <v>76</v>
      </c>
      <c r="AB1989" s="84" t="s">
        <v>76</v>
      </c>
      <c r="AC1989" s="84" t="s">
        <v>76</v>
      </c>
      <c r="AD1989" s="84" t="s">
        <v>76</v>
      </c>
      <c r="AE1989" s="84" t="s">
        <v>76</v>
      </c>
      <c r="AF1989" s="84" t="s">
        <v>76</v>
      </c>
      <c r="AG1989" s="84" t="s">
        <v>76</v>
      </c>
      <c r="AH1989" s="84" t="s">
        <v>76</v>
      </c>
      <c r="AI1989" s="84" t="s">
        <v>76</v>
      </c>
      <c r="AJ1989" s="84" t="s">
        <v>76</v>
      </c>
    </row>
    <row r="1990" spans="1:36" ht="16.5" thickTop="1" thickBot="1">
      <c r="A1990" s="105">
        <f t="shared" si="575"/>
        <v>1</v>
      </c>
      <c r="B1990" s="119" t="s">
        <v>1976</v>
      </c>
      <c r="C1990" s="105">
        <v>1964</v>
      </c>
      <c r="D1990" s="105">
        <v>2009</v>
      </c>
      <c r="E1990" s="119" t="s">
        <v>102</v>
      </c>
      <c r="F1990" s="107">
        <v>2</v>
      </c>
      <c r="G1990" s="105">
        <v>1</v>
      </c>
      <c r="H1990" s="111">
        <v>349.1</v>
      </c>
      <c r="I1990" s="111">
        <v>314.10000000000002</v>
      </c>
      <c r="J1990" s="111">
        <v>314.10000000000002</v>
      </c>
      <c r="K1990" s="109">
        <v>34</v>
      </c>
      <c r="L1990" s="110">
        <f t="shared" ref="L1990:L1991" si="592">SUM(M1990:P1990)</f>
        <v>3865018.7580000004</v>
      </c>
      <c r="M1990" s="108"/>
      <c r="N1990" s="108"/>
      <c r="O1990" s="108"/>
      <c r="P1990" s="110">
        <f>'Форма 2'!C1990-M1990-N1990-O1990</f>
        <v>3865018.7580000004</v>
      </c>
      <c r="Q1990" s="111">
        <f>L1990/I1990</f>
        <v>12305.058127984719</v>
      </c>
      <c r="R1990" s="111">
        <f>Q1990</f>
        <v>12305.058127984719</v>
      </c>
      <c r="S1990" s="112" t="s">
        <v>1280</v>
      </c>
      <c r="T1990" s="107" t="s">
        <v>82</v>
      </c>
      <c r="U1990" s="217"/>
      <c r="V1990" s="85">
        <v>1</v>
      </c>
      <c r="W1990" s="85"/>
      <c r="X1990" s="85"/>
      <c r="Y1990" s="85"/>
      <c r="Z1990" s="85"/>
      <c r="AA1990" s="85"/>
      <c r="AB1990" s="86"/>
      <c r="AC1990" s="86"/>
      <c r="AD1990" s="85"/>
      <c r="AE1990" s="85"/>
      <c r="AF1990" s="85"/>
      <c r="AG1990" s="85"/>
      <c r="AH1990" s="85">
        <v>1</v>
      </c>
      <c r="AI1990" s="85"/>
      <c r="AJ1990" s="85"/>
    </row>
    <row r="1991" spans="1:36" ht="16.5" thickTop="1" thickBot="1">
      <c r="A1991" s="105">
        <f t="shared" si="575"/>
        <v>2</v>
      </c>
      <c r="B1991" s="119" t="s">
        <v>1977</v>
      </c>
      <c r="C1991" s="105">
        <v>1969</v>
      </c>
      <c r="D1991" s="105">
        <v>2011</v>
      </c>
      <c r="E1991" s="119" t="s">
        <v>102</v>
      </c>
      <c r="F1991" s="107">
        <v>2</v>
      </c>
      <c r="G1991" s="105">
        <v>1</v>
      </c>
      <c r="H1991" s="111">
        <v>547.5</v>
      </c>
      <c r="I1991" s="111">
        <v>476.5</v>
      </c>
      <c r="J1991" s="111">
        <v>476.5</v>
      </c>
      <c r="K1991" s="109">
        <v>44</v>
      </c>
      <c r="L1991" s="110">
        <f t="shared" si="592"/>
        <v>1882723.11</v>
      </c>
      <c r="M1991" s="108"/>
      <c r="N1991" s="108"/>
      <c r="O1991" s="108"/>
      <c r="P1991" s="110">
        <f>'Форма 2'!C1991-M1991-N1991-O1991</f>
        <v>1882723.11</v>
      </c>
      <c r="Q1991" s="111">
        <f>L1991/I1991</f>
        <v>3951.1502833158447</v>
      </c>
      <c r="R1991" s="111">
        <f>Q1991</f>
        <v>3951.1502833158447</v>
      </c>
      <c r="S1991" s="112" t="s">
        <v>1280</v>
      </c>
      <c r="T1991" s="107" t="s">
        <v>82</v>
      </c>
      <c r="U1991" s="217">
        <v>1</v>
      </c>
      <c r="V1991" s="85"/>
      <c r="W1991" s="85"/>
      <c r="X1991" s="85"/>
      <c r="Y1991" s="85"/>
      <c r="Z1991" s="85"/>
      <c r="AA1991" s="85"/>
      <c r="AB1991" s="86"/>
      <c r="AC1991" s="86"/>
      <c r="AD1991" s="85"/>
      <c r="AE1991" s="85"/>
      <c r="AF1991" s="85"/>
      <c r="AG1991" s="85"/>
      <c r="AH1991" s="85">
        <v>1</v>
      </c>
      <c r="AI1991" s="85"/>
      <c r="AJ1991" s="85"/>
    </row>
    <row r="1992" spans="1:36" ht="17.25" thickTop="1" thickBot="1">
      <c r="A1992" s="221">
        <v>0</v>
      </c>
      <c r="B1992" s="13" t="s">
        <v>1020</v>
      </c>
      <c r="C1992" s="5"/>
      <c r="D1992" s="5"/>
      <c r="E1992" s="5"/>
      <c r="F1992" s="5"/>
      <c r="G1992" s="5"/>
      <c r="H1992" s="17">
        <f t="shared" ref="H1992:P1992" si="593">SUM(H1993:H2011)</f>
        <v>33072</v>
      </c>
      <c r="I1992" s="17">
        <f t="shared" si="593"/>
        <v>28122.1</v>
      </c>
      <c r="J1992" s="17">
        <f t="shared" si="593"/>
        <v>26026.7</v>
      </c>
      <c r="K1992" s="23">
        <f t="shared" si="593"/>
        <v>1425</v>
      </c>
      <c r="L1992" s="24">
        <f t="shared" si="593"/>
        <v>163664866.91800007</v>
      </c>
      <c r="M1992" s="24">
        <f t="shared" si="593"/>
        <v>0</v>
      </c>
      <c r="N1992" s="24">
        <f t="shared" si="593"/>
        <v>0</v>
      </c>
      <c r="O1992" s="24">
        <f t="shared" si="593"/>
        <v>0</v>
      </c>
      <c r="P1992" s="24">
        <f t="shared" si="593"/>
        <v>163664866.91800007</v>
      </c>
      <c r="Q1992" s="8" t="s">
        <v>76</v>
      </c>
      <c r="R1992" s="8" t="s">
        <v>76</v>
      </c>
      <c r="S1992" s="8" t="s">
        <v>76</v>
      </c>
      <c r="T1992" s="5" t="s">
        <v>76</v>
      </c>
      <c r="U1992" s="218" t="s">
        <v>76</v>
      </c>
      <c r="V1992" s="84" t="s">
        <v>76</v>
      </c>
      <c r="W1992" s="84" t="s">
        <v>76</v>
      </c>
      <c r="X1992" s="84" t="s">
        <v>76</v>
      </c>
      <c r="Y1992" s="84" t="s">
        <v>76</v>
      </c>
      <c r="Z1992" s="84" t="s">
        <v>76</v>
      </c>
      <c r="AA1992" s="84" t="s">
        <v>76</v>
      </c>
      <c r="AB1992" s="84" t="s">
        <v>76</v>
      </c>
      <c r="AC1992" s="84" t="s">
        <v>76</v>
      </c>
      <c r="AD1992" s="84" t="s">
        <v>76</v>
      </c>
      <c r="AE1992" s="84" t="s">
        <v>76</v>
      </c>
      <c r="AF1992" s="84" t="s">
        <v>76</v>
      </c>
      <c r="AG1992" s="84" t="s">
        <v>76</v>
      </c>
      <c r="AH1992" s="84" t="s">
        <v>76</v>
      </c>
      <c r="AI1992" s="84" t="s">
        <v>76</v>
      </c>
      <c r="AJ1992" s="84" t="s">
        <v>76</v>
      </c>
    </row>
    <row r="1993" spans="1:36" ht="16.5" thickTop="1" thickBot="1">
      <c r="A1993" s="105">
        <f t="shared" si="575"/>
        <v>1</v>
      </c>
      <c r="B1993" s="119" t="s">
        <v>1021</v>
      </c>
      <c r="C1993" s="105">
        <v>1969</v>
      </c>
      <c r="D1993" s="105">
        <v>2011</v>
      </c>
      <c r="E1993" s="119" t="s">
        <v>171</v>
      </c>
      <c r="F1993" s="107">
        <v>3</v>
      </c>
      <c r="G1993" s="105">
        <v>2</v>
      </c>
      <c r="H1993" s="111">
        <v>1534.2</v>
      </c>
      <c r="I1993" s="111">
        <v>1534.2</v>
      </c>
      <c r="J1993" s="111">
        <v>1462</v>
      </c>
      <c r="K1993" s="109">
        <v>66</v>
      </c>
      <c r="L1993" s="110">
        <f t="shared" ref="L1993:L2011" si="594">SUM(M1993:P1993)</f>
        <v>15254780.730000002</v>
      </c>
      <c r="M1993" s="108"/>
      <c r="N1993" s="108"/>
      <c r="O1993" s="108"/>
      <c r="P1993" s="110">
        <f>'Форма 2'!C1993-M1993-N1993-O1993</f>
        <v>15254780.730000002</v>
      </c>
      <c r="Q1993" s="111">
        <f t="shared" ref="Q1993:Q2011" si="595">L1993/I1993</f>
        <v>9943.1500000000015</v>
      </c>
      <c r="R1993" s="111">
        <f t="shared" ref="R1993:R2011" si="596">Q1993</f>
        <v>9943.1500000000015</v>
      </c>
      <c r="S1993" s="112" t="s">
        <v>1280</v>
      </c>
      <c r="T1993" s="107" t="s">
        <v>92</v>
      </c>
      <c r="U1993" s="217"/>
      <c r="V1993" s="85">
        <v>1</v>
      </c>
      <c r="W1993" s="85"/>
      <c r="X1993" s="85">
        <v>1</v>
      </c>
      <c r="Y1993" s="85">
        <v>1</v>
      </c>
      <c r="Z1993" s="85"/>
      <c r="AA1993" s="85"/>
      <c r="AB1993" s="86"/>
      <c r="AC1993" s="86"/>
      <c r="AD1993" s="85"/>
      <c r="AE1993" s="85"/>
      <c r="AF1993" s="85"/>
      <c r="AG1993" s="85"/>
      <c r="AH1993" s="85"/>
      <c r="AI1993" s="85"/>
      <c r="AJ1993" s="85"/>
    </row>
    <row r="1994" spans="1:36" ht="16.5" thickTop="1" thickBot="1">
      <c r="A1994" s="105">
        <f t="shared" si="575"/>
        <v>2</v>
      </c>
      <c r="B1994" s="119" t="s">
        <v>1978</v>
      </c>
      <c r="C1994" s="105">
        <v>1966</v>
      </c>
      <c r="D1994" s="105">
        <v>2011</v>
      </c>
      <c r="E1994" s="119" t="s">
        <v>171</v>
      </c>
      <c r="F1994" s="107">
        <v>3</v>
      </c>
      <c r="G1994" s="105">
        <v>3</v>
      </c>
      <c r="H1994" s="111">
        <v>1626.3</v>
      </c>
      <c r="I1994" s="111">
        <v>1626.3</v>
      </c>
      <c r="J1994" s="111">
        <v>1518.9</v>
      </c>
      <c r="K1994" s="109">
        <v>63</v>
      </c>
      <c r="L1994" s="110">
        <f t="shared" si="594"/>
        <v>14275547.559</v>
      </c>
      <c r="M1994" s="108"/>
      <c r="N1994" s="108"/>
      <c r="O1994" s="108"/>
      <c r="P1994" s="110">
        <f>'Форма 2'!C1994-M1994-N1994-O1994</f>
        <v>14275547.559</v>
      </c>
      <c r="Q1994" s="111">
        <f t="shared" si="595"/>
        <v>8777.93</v>
      </c>
      <c r="R1994" s="111">
        <f t="shared" si="596"/>
        <v>8777.93</v>
      </c>
      <c r="S1994" s="112" t="s">
        <v>1280</v>
      </c>
      <c r="T1994" s="107" t="s">
        <v>92</v>
      </c>
      <c r="U1994" s="217"/>
      <c r="V1994" s="85">
        <v>1</v>
      </c>
      <c r="W1994" s="85"/>
      <c r="X1994" s="85">
        <v>1</v>
      </c>
      <c r="Y1994" s="85"/>
      <c r="Z1994" s="85"/>
      <c r="AA1994" s="85"/>
      <c r="AB1994" s="86"/>
      <c r="AC1994" s="86"/>
      <c r="AD1994" s="85"/>
      <c r="AE1994" s="85"/>
      <c r="AF1994" s="85"/>
      <c r="AG1994" s="85"/>
      <c r="AH1994" s="85"/>
      <c r="AI1994" s="85"/>
      <c r="AJ1994" s="85"/>
    </row>
    <row r="1995" spans="1:36" ht="16.5" thickTop="1" thickBot="1">
      <c r="A1995" s="105">
        <f t="shared" si="575"/>
        <v>3</v>
      </c>
      <c r="B1995" s="114" t="s">
        <v>1979</v>
      </c>
      <c r="C1995" s="113">
        <v>1967</v>
      </c>
      <c r="D1995" s="107"/>
      <c r="E1995" s="114" t="s">
        <v>171</v>
      </c>
      <c r="F1995" s="107">
        <v>2</v>
      </c>
      <c r="G1995" s="107">
        <v>3</v>
      </c>
      <c r="H1995" s="111">
        <v>958.3</v>
      </c>
      <c r="I1995" s="111">
        <v>958.3</v>
      </c>
      <c r="J1995" s="111">
        <v>869.4</v>
      </c>
      <c r="K1995" s="125">
        <v>42</v>
      </c>
      <c r="L1995" s="110">
        <f t="shared" si="594"/>
        <v>362055.32299999997</v>
      </c>
      <c r="M1995" s="108"/>
      <c r="N1995" s="108"/>
      <c r="O1995" s="108"/>
      <c r="P1995" s="110">
        <f>'Форма 2'!C1995-M1995-N1995-O1995</f>
        <v>362055.32299999997</v>
      </c>
      <c r="Q1995" s="111">
        <f t="shared" si="595"/>
        <v>377.81</v>
      </c>
      <c r="R1995" s="111">
        <f t="shared" si="596"/>
        <v>377.81</v>
      </c>
      <c r="S1995" s="112" t="s">
        <v>1280</v>
      </c>
      <c r="T1995" s="107" t="s">
        <v>82</v>
      </c>
      <c r="U1995" s="217"/>
      <c r="V1995" s="85"/>
      <c r="W1995" s="85"/>
      <c r="X1995" s="85">
        <v>1</v>
      </c>
      <c r="Y1995" s="85"/>
      <c r="Z1995" s="85"/>
      <c r="AA1995" s="85"/>
      <c r="AB1995" s="86"/>
      <c r="AC1995" s="86"/>
      <c r="AD1995" s="85"/>
      <c r="AE1995" s="85"/>
      <c r="AF1995" s="85"/>
      <c r="AG1995" s="85"/>
      <c r="AH1995" s="85"/>
      <c r="AI1995" s="85"/>
      <c r="AJ1995" s="85"/>
    </row>
    <row r="1996" spans="1:36" ht="16.5" thickTop="1" thickBot="1">
      <c r="A1996" s="105">
        <f t="shared" si="575"/>
        <v>4</v>
      </c>
      <c r="B1996" s="114" t="s">
        <v>1980</v>
      </c>
      <c r="C1996" s="113">
        <v>1959</v>
      </c>
      <c r="D1996" s="107">
        <v>2013</v>
      </c>
      <c r="E1996" s="114" t="s">
        <v>1029</v>
      </c>
      <c r="F1996" s="107">
        <v>2</v>
      </c>
      <c r="G1996" s="107">
        <v>1</v>
      </c>
      <c r="H1996" s="111">
        <v>357.8</v>
      </c>
      <c r="I1996" s="111">
        <v>357.8</v>
      </c>
      <c r="J1996" s="111">
        <v>335.2</v>
      </c>
      <c r="K1996" s="125">
        <v>15</v>
      </c>
      <c r="L1996" s="110">
        <f t="shared" si="594"/>
        <v>365846.92200000002</v>
      </c>
      <c r="M1996" s="108"/>
      <c r="N1996" s="108"/>
      <c r="O1996" s="108"/>
      <c r="P1996" s="110">
        <f>'Форма 2'!C1996-M1996-N1996-O1996</f>
        <v>365846.92200000002</v>
      </c>
      <c r="Q1996" s="111">
        <f t="shared" si="595"/>
        <v>1022.49</v>
      </c>
      <c r="R1996" s="111">
        <f t="shared" si="596"/>
        <v>1022.49</v>
      </c>
      <c r="S1996" s="112" t="s">
        <v>1280</v>
      </c>
      <c r="T1996" s="107" t="s">
        <v>82</v>
      </c>
      <c r="U1996" s="217"/>
      <c r="V1996" s="85"/>
      <c r="W1996" s="85"/>
      <c r="X1996" s="85">
        <v>1</v>
      </c>
      <c r="Y1996" s="85"/>
      <c r="Z1996" s="85">
        <v>1</v>
      </c>
      <c r="AA1996" s="85"/>
      <c r="AB1996" s="86"/>
      <c r="AC1996" s="86"/>
      <c r="AD1996" s="85"/>
      <c r="AE1996" s="85"/>
      <c r="AF1996" s="85"/>
      <c r="AG1996" s="85"/>
      <c r="AH1996" s="85"/>
      <c r="AI1996" s="85"/>
      <c r="AJ1996" s="85"/>
    </row>
    <row r="1997" spans="1:36" ht="16.5" thickTop="1" thickBot="1">
      <c r="A1997" s="105">
        <f t="shared" si="575"/>
        <v>5</v>
      </c>
      <c r="B1997" s="114" t="s">
        <v>1026</v>
      </c>
      <c r="C1997" s="107">
        <v>1987</v>
      </c>
      <c r="D1997" s="107"/>
      <c r="E1997" s="114" t="s">
        <v>1027</v>
      </c>
      <c r="F1997" s="107">
        <v>5</v>
      </c>
      <c r="G1997" s="107">
        <v>6</v>
      </c>
      <c r="H1997" s="111">
        <v>4436.3999999999996</v>
      </c>
      <c r="I1997" s="111">
        <v>4436.3999999999996</v>
      </c>
      <c r="J1997" s="111">
        <v>3900.3</v>
      </c>
      <c r="K1997" s="241">
        <v>182</v>
      </c>
      <c r="L1997" s="110">
        <f t="shared" ref="L1997" si="597">SUM(M1997:P1997)</f>
        <v>19979416.127999999</v>
      </c>
      <c r="M1997" s="108"/>
      <c r="N1997" s="108"/>
      <c r="O1997" s="108"/>
      <c r="P1997" s="110">
        <f>'Форма 2'!C1997-M1997-N1997-O1997</f>
        <v>19979416.127999999</v>
      </c>
      <c r="Q1997" s="111">
        <f t="shared" ref="Q1997" si="598">L1997/I1997</f>
        <v>4503.5200000000004</v>
      </c>
      <c r="R1997" s="111">
        <f t="shared" ref="R1997" si="599">Q1997</f>
        <v>4503.5200000000004</v>
      </c>
      <c r="S1997" s="112" t="s">
        <v>1280</v>
      </c>
      <c r="T1997" s="107" t="s">
        <v>82</v>
      </c>
      <c r="U1997" s="219"/>
      <c r="V1997" s="153"/>
      <c r="W1997" s="153"/>
      <c r="X1997" s="153"/>
      <c r="Y1997" s="153"/>
      <c r="Z1997" s="153"/>
      <c r="AA1997" s="153"/>
      <c r="AB1997" s="86"/>
      <c r="AC1997" s="86"/>
      <c r="AD1997" s="153">
        <v>1</v>
      </c>
      <c r="AE1997" s="153"/>
      <c r="AF1997" s="153"/>
      <c r="AG1997" s="85"/>
      <c r="AH1997" s="153"/>
      <c r="AI1997" s="153"/>
      <c r="AJ1997" s="153"/>
    </row>
    <row r="1998" spans="1:36" ht="16.5" thickTop="1" thickBot="1">
      <c r="A1998" s="105">
        <f t="shared" si="575"/>
        <v>6</v>
      </c>
      <c r="B1998" s="114" t="s">
        <v>1981</v>
      </c>
      <c r="C1998" s="113">
        <v>1969</v>
      </c>
      <c r="D1998" s="107"/>
      <c r="E1998" s="114" t="s">
        <v>171</v>
      </c>
      <c r="F1998" s="107">
        <v>2</v>
      </c>
      <c r="G1998" s="107">
        <v>1</v>
      </c>
      <c r="H1998" s="111">
        <v>375.8</v>
      </c>
      <c r="I1998" s="111">
        <v>375.8</v>
      </c>
      <c r="J1998" s="111">
        <v>345.9</v>
      </c>
      <c r="K1998" s="125">
        <v>13</v>
      </c>
      <c r="L1998" s="110">
        <f t="shared" si="594"/>
        <v>3869841.838</v>
      </c>
      <c r="M1998" s="108"/>
      <c r="N1998" s="108"/>
      <c r="O1998" s="108"/>
      <c r="P1998" s="110">
        <f>'Форма 2'!C1998-M1998-N1998-O1998</f>
        <v>3869841.838</v>
      </c>
      <c r="Q1998" s="111">
        <f t="shared" si="595"/>
        <v>10297.609999999999</v>
      </c>
      <c r="R1998" s="111">
        <f t="shared" si="596"/>
        <v>10297.609999999999</v>
      </c>
      <c r="S1998" s="112" t="s">
        <v>1280</v>
      </c>
      <c r="T1998" s="107" t="s">
        <v>82</v>
      </c>
      <c r="U1998" s="217">
        <v>1</v>
      </c>
      <c r="V1998" s="85"/>
      <c r="W1998" s="85"/>
      <c r="X1998" s="85"/>
      <c r="Y1998" s="85"/>
      <c r="Z1998" s="85"/>
      <c r="AA1998" s="85"/>
      <c r="AB1998" s="86"/>
      <c r="AC1998" s="86"/>
      <c r="AD1998" s="85">
        <v>1</v>
      </c>
      <c r="AE1998" s="85"/>
      <c r="AF1998" s="85"/>
      <c r="AG1998" s="85"/>
      <c r="AH1998" s="85"/>
      <c r="AI1998" s="85"/>
      <c r="AJ1998" s="85"/>
    </row>
    <row r="1999" spans="1:36" ht="16.5" thickTop="1" thickBot="1">
      <c r="A1999" s="105">
        <f t="shared" si="575"/>
        <v>7</v>
      </c>
      <c r="B1999" s="114" t="s">
        <v>1982</v>
      </c>
      <c r="C1999" s="113">
        <v>1971</v>
      </c>
      <c r="D1999" s="107"/>
      <c r="E1999" s="114" t="s">
        <v>171</v>
      </c>
      <c r="F1999" s="107">
        <v>2</v>
      </c>
      <c r="G1999" s="107">
        <v>3</v>
      </c>
      <c r="H1999" s="111">
        <v>984.9</v>
      </c>
      <c r="I1999" s="111">
        <v>984.9</v>
      </c>
      <c r="J1999" s="111">
        <v>884.5</v>
      </c>
      <c r="K1999" s="125">
        <v>39</v>
      </c>
      <c r="L1999" s="110">
        <f t="shared" si="594"/>
        <v>729042.67799999996</v>
      </c>
      <c r="M1999" s="108"/>
      <c r="N1999" s="108"/>
      <c r="O1999" s="108"/>
      <c r="P1999" s="110">
        <f>'Форма 2'!C1999-M1999-N1999-O1999</f>
        <v>729042.67799999996</v>
      </c>
      <c r="Q1999" s="111">
        <f t="shared" si="595"/>
        <v>740.22</v>
      </c>
      <c r="R1999" s="111">
        <f t="shared" si="596"/>
        <v>740.22</v>
      </c>
      <c r="S1999" s="112" t="s">
        <v>1280</v>
      </c>
      <c r="T1999" s="107" t="s">
        <v>82</v>
      </c>
      <c r="U1999" s="217">
        <v>1</v>
      </c>
      <c r="V1999" s="85"/>
      <c r="W1999" s="85"/>
      <c r="X1999" s="85"/>
      <c r="Y1999" s="85"/>
      <c r="Z1999" s="85"/>
      <c r="AA1999" s="85"/>
      <c r="AB1999" s="86"/>
      <c r="AC1999" s="86"/>
      <c r="AD1999" s="85"/>
      <c r="AE1999" s="85"/>
      <c r="AF1999" s="85"/>
      <c r="AG1999" s="85"/>
      <c r="AH1999" s="85"/>
      <c r="AI1999" s="85"/>
      <c r="AJ1999" s="85"/>
    </row>
    <row r="2000" spans="1:36" ht="16.5" thickTop="1" thickBot="1">
      <c r="A2000" s="105">
        <f t="shared" si="575"/>
        <v>8</v>
      </c>
      <c r="B2000" s="114" t="s">
        <v>1035</v>
      </c>
      <c r="C2000" s="107">
        <v>1989</v>
      </c>
      <c r="D2000" s="107">
        <v>2010</v>
      </c>
      <c r="E2000" s="114" t="s">
        <v>1027</v>
      </c>
      <c r="F2000" s="107">
        <v>5</v>
      </c>
      <c r="G2000" s="107">
        <v>6</v>
      </c>
      <c r="H2000" s="111">
        <v>4356.6000000000004</v>
      </c>
      <c r="I2000" s="111">
        <v>4356.6000000000004</v>
      </c>
      <c r="J2000" s="111">
        <v>3891.2</v>
      </c>
      <c r="K2000" s="241">
        <v>202</v>
      </c>
      <c r="L2000" s="110">
        <f t="shared" ref="L2000" si="600">SUM(M2000:P2000)</f>
        <v>48467436.396000005</v>
      </c>
      <c r="M2000" s="108"/>
      <c r="N2000" s="108"/>
      <c r="O2000" s="108"/>
      <c r="P2000" s="110">
        <f>'Форма 2'!C2000-M2000-N2000-O2000</f>
        <v>48467436.396000005</v>
      </c>
      <c r="Q2000" s="111">
        <f t="shared" ref="Q2000" si="601">L2000/I2000</f>
        <v>11125.06</v>
      </c>
      <c r="R2000" s="111">
        <f t="shared" ref="R2000" si="602">Q2000</f>
        <v>11125.06</v>
      </c>
      <c r="S2000" s="112" t="s">
        <v>1280</v>
      </c>
      <c r="T2000" s="107" t="s">
        <v>82</v>
      </c>
      <c r="U2000" s="219"/>
      <c r="V2000" s="153"/>
      <c r="W2000" s="153"/>
      <c r="X2000" s="153"/>
      <c r="Y2000" s="153"/>
      <c r="Z2000" s="153"/>
      <c r="AA2000" s="153"/>
      <c r="AB2000" s="86"/>
      <c r="AC2000" s="86"/>
      <c r="AD2000" s="153">
        <v>1</v>
      </c>
      <c r="AE2000" s="153">
        <v>1</v>
      </c>
      <c r="AF2000" s="153"/>
      <c r="AG2000" s="85"/>
      <c r="AH2000" s="153">
        <v>1</v>
      </c>
      <c r="AI2000" s="153"/>
      <c r="AJ2000" s="153"/>
    </row>
    <row r="2001" spans="1:36" ht="16.5" thickTop="1" thickBot="1">
      <c r="A2001" s="105">
        <f t="shared" si="575"/>
        <v>9</v>
      </c>
      <c r="B2001" s="189" t="s">
        <v>1983</v>
      </c>
      <c r="C2001" s="113">
        <v>1986</v>
      </c>
      <c r="D2001" s="107"/>
      <c r="E2001" s="114" t="s">
        <v>94</v>
      </c>
      <c r="F2001" s="107">
        <v>5</v>
      </c>
      <c r="G2001" s="107">
        <v>17</v>
      </c>
      <c r="H2001" s="111">
        <v>11540.7</v>
      </c>
      <c r="I2001" s="111">
        <v>6907.1</v>
      </c>
      <c r="J2001" s="111">
        <v>6454</v>
      </c>
      <c r="K2001" s="125">
        <v>523</v>
      </c>
      <c r="L2001" s="110">
        <f t="shared" si="594"/>
        <v>28709106.947999999</v>
      </c>
      <c r="M2001" s="108"/>
      <c r="N2001" s="108"/>
      <c r="O2001" s="108"/>
      <c r="P2001" s="110">
        <f>'Форма 2'!C2001-M2001-N2001-O2001</f>
        <v>28709106.947999999</v>
      </c>
      <c r="Q2001" s="111">
        <f>L2001/I2001</f>
        <v>4156.4631970001874</v>
      </c>
      <c r="R2001" s="111">
        <f>Q2001</f>
        <v>4156.4631970001874</v>
      </c>
      <c r="S2001" s="112" t="s">
        <v>1280</v>
      </c>
      <c r="T2001" s="107" t="s">
        <v>92</v>
      </c>
      <c r="U2001" s="217"/>
      <c r="V2001" s="85">
        <v>1</v>
      </c>
      <c r="W2001" s="85"/>
      <c r="X2001" s="85"/>
      <c r="Y2001" s="85"/>
      <c r="Z2001" s="85"/>
      <c r="AA2001" s="85"/>
      <c r="AB2001" s="86"/>
      <c r="AC2001" s="86"/>
      <c r="AD2001" s="85"/>
      <c r="AE2001" s="85"/>
      <c r="AF2001" s="85"/>
      <c r="AG2001" s="85"/>
      <c r="AH2001" s="85"/>
      <c r="AI2001" s="85"/>
      <c r="AJ2001" s="85"/>
    </row>
    <row r="2002" spans="1:36" ht="16.5" thickTop="1" thickBot="1">
      <c r="A2002" s="105">
        <f>A2001+1</f>
        <v>10</v>
      </c>
      <c r="B2002" s="200" t="s">
        <v>1984</v>
      </c>
      <c r="C2002" s="104">
        <v>1983</v>
      </c>
      <c r="D2002" s="105"/>
      <c r="E2002" s="106" t="s">
        <v>94</v>
      </c>
      <c r="F2002" s="107">
        <v>3</v>
      </c>
      <c r="G2002" s="123">
        <v>4</v>
      </c>
      <c r="H2002" s="111">
        <v>1989.6</v>
      </c>
      <c r="I2002" s="111">
        <v>1817.3</v>
      </c>
      <c r="J2002" s="111">
        <v>1817.3</v>
      </c>
      <c r="K2002" s="134">
        <v>74</v>
      </c>
      <c r="L2002" s="110">
        <f>SUM(M2002:P2002)</f>
        <v>17464569.528000001</v>
      </c>
      <c r="M2002" s="108"/>
      <c r="N2002" s="108"/>
      <c r="O2002" s="108"/>
      <c r="P2002" s="110">
        <f>'Форма 2'!C2002-M2002-N2002-O2002</f>
        <v>17464569.528000001</v>
      </c>
      <c r="Q2002" s="111">
        <f t="shared" ref="Q2002" si="603">L2002/I2002</f>
        <v>9610.1741748748154</v>
      </c>
      <c r="R2002" s="111">
        <f t="shared" ref="R2002" si="604">Q2002</f>
        <v>9610.1741748748154</v>
      </c>
      <c r="S2002" s="112" t="s">
        <v>1280</v>
      </c>
      <c r="T2002" s="105" t="s">
        <v>92</v>
      </c>
      <c r="U2002" s="217"/>
      <c r="V2002" s="85">
        <v>1</v>
      </c>
      <c r="W2002" s="85"/>
      <c r="X2002" s="85">
        <v>1</v>
      </c>
      <c r="Y2002" s="85"/>
      <c r="Z2002" s="85"/>
      <c r="AA2002" s="85"/>
      <c r="AB2002" s="86"/>
      <c r="AC2002" s="86"/>
      <c r="AD2002" s="85"/>
      <c r="AE2002" s="85"/>
      <c r="AF2002" s="85"/>
      <c r="AG2002" s="85"/>
      <c r="AH2002" s="85"/>
      <c r="AI2002" s="85"/>
      <c r="AJ2002" s="85"/>
    </row>
    <row r="2003" spans="1:36" ht="16.5" thickTop="1" thickBot="1">
      <c r="A2003" s="105">
        <f>A2002+1</f>
        <v>11</v>
      </c>
      <c r="B2003" s="112" t="s">
        <v>5140</v>
      </c>
      <c r="C2003" s="107">
        <v>1979</v>
      </c>
      <c r="D2003" s="107"/>
      <c r="E2003" s="114" t="s">
        <v>94</v>
      </c>
      <c r="F2003" s="107">
        <v>3</v>
      </c>
      <c r="G2003" s="107">
        <v>3</v>
      </c>
      <c r="H2003" s="111">
        <v>1979.2</v>
      </c>
      <c r="I2003" s="111">
        <v>1835.2</v>
      </c>
      <c r="J2003" s="111">
        <v>1835.2</v>
      </c>
      <c r="K2003" s="241">
        <v>56</v>
      </c>
      <c r="L2003" s="110">
        <f>SUM(M2003:P2003)</f>
        <v>11533095.279999999</v>
      </c>
      <c r="M2003" s="108"/>
      <c r="N2003" s="108"/>
      <c r="O2003" s="108"/>
      <c r="P2003" s="110">
        <f>'Форма 2'!C2003-M2003-N2003-O2003</f>
        <v>11533095.279999999</v>
      </c>
      <c r="Q2003" s="111">
        <f t="shared" ref="Q2003" si="605">L2003/I2003</f>
        <v>6284.3806015693108</v>
      </c>
      <c r="R2003" s="111">
        <f t="shared" ref="R2003" si="606">Q2003</f>
        <v>6284.3806015693108</v>
      </c>
      <c r="S2003" s="112" t="s">
        <v>1280</v>
      </c>
      <c r="T2003" s="105" t="s">
        <v>92</v>
      </c>
      <c r="U2003" s="219"/>
      <c r="V2003" s="153"/>
      <c r="W2003" s="153"/>
      <c r="X2003" s="153"/>
      <c r="Y2003" s="153"/>
      <c r="Z2003" s="153"/>
      <c r="AA2003" s="153"/>
      <c r="AB2003" s="86"/>
      <c r="AC2003" s="86"/>
      <c r="AD2003" s="153"/>
      <c r="AE2003" s="153">
        <v>1</v>
      </c>
      <c r="AF2003" s="153"/>
      <c r="AG2003" s="85"/>
      <c r="AH2003" s="153"/>
      <c r="AI2003" s="153"/>
      <c r="AJ2003" s="153"/>
    </row>
    <row r="2004" spans="1:36" ht="16.5" thickTop="1" thickBot="1">
      <c r="A2004" s="105">
        <f>A2002+1</f>
        <v>11</v>
      </c>
      <c r="B2004" s="114" t="s">
        <v>1985</v>
      </c>
      <c r="C2004" s="113">
        <v>1960</v>
      </c>
      <c r="D2004" s="107"/>
      <c r="E2004" s="114" t="s">
        <v>1029</v>
      </c>
      <c r="F2004" s="107">
        <v>2</v>
      </c>
      <c r="G2004" s="107">
        <v>1</v>
      </c>
      <c r="H2004" s="111">
        <v>364.8</v>
      </c>
      <c r="I2004" s="111">
        <v>364.8</v>
      </c>
      <c r="J2004" s="111">
        <v>334</v>
      </c>
      <c r="K2004" s="125">
        <v>20</v>
      </c>
      <c r="L2004" s="110">
        <f t="shared" si="594"/>
        <v>373004.35200000001</v>
      </c>
      <c r="M2004" s="108"/>
      <c r="N2004" s="108"/>
      <c r="O2004" s="108"/>
      <c r="P2004" s="110">
        <f>'Форма 2'!C2004-M2004-N2004-O2004</f>
        <v>373004.35200000001</v>
      </c>
      <c r="Q2004" s="111">
        <f>L2004/I2004</f>
        <v>1022.49</v>
      </c>
      <c r="R2004" s="111">
        <f>Q2004</f>
        <v>1022.49</v>
      </c>
      <c r="S2004" s="112" t="s">
        <v>1280</v>
      </c>
      <c r="T2004" s="107" t="s">
        <v>82</v>
      </c>
      <c r="U2004" s="217"/>
      <c r="V2004" s="85"/>
      <c r="W2004" s="85"/>
      <c r="X2004" s="85">
        <v>1</v>
      </c>
      <c r="Y2004" s="85"/>
      <c r="Z2004" s="85">
        <v>1</v>
      </c>
      <c r="AA2004" s="85"/>
      <c r="AB2004" s="86"/>
      <c r="AC2004" s="86"/>
      <c r="AD2004" s="85"/>
      <c r="AE2004" s="85"/>
      <c r="AF2004" s="85"/>
      <c r="AG2004" s="85"/>
      <c r="AH2004" s="85"/>
      <c r="AI2004" s="85"/>
      <c r="AJ2004" s="85"/>
    </row>
    <row r="2005" spans="1:36" ht="16.5" thickTop="1" thickBot="1">
      <c r="A2005" s="105">
        <f t="shared" si="575"/>
        <v>12</v>
      </c>
      <c r="B2005" s="114" t="s">
        <v>1986</v>
      </c>
      <c r="C2005" s="113">
        <v>1971</v>
      </c>
      <c r="D2005" s="107">
        <v>2005</v>
      </c>
      <c r="E2005" s="114" t="s">
        <v>1029</v>
      </c>
      <c r="F2005" s="107">
        <v>2</v>
      </c>
      <c r="G2005" s="107">
        <v>1</v>
      </c>
      <c r="H2005" s="111">
        <v>346.6</v>
      </c>
      <c r="I2005" s="111">
        <v>346.6</v>
      </c>
      <c r="J2005" s="111">
        <v>329.8</v>
      </c>
      <c r="K2005" s="125">
        <v>18</v>
      </c>
      <c r="L2005" s="110">
        <f t="shared" si="594"/>
        <v>256560.25200000004</v>
      </c>
      <c r="M2005" s="108"/>
      <c r="N2005" s="108"/>
      <c r="O2005" s="108"/>
      <c r="P2005" s="110">
        <f>'Форма 2'!C2005-M2005-N2005-O2005</f>
        <v>256560.25200000004</v>
      </c>
      <c r="Q2005" s="111">
        <f t="shared" si="595"/>
        <v>740.22</v>
      </c>
      <c r="R2005" s="111">
        <f t="shared" si="596"/>
        <v>740.22</v>
      </c>
      <c r="S2005" s="112" t="s">
        <v>1280</v>
      </c>
      <c r="T2005" s="107" t="s">
        <v>82</v>
      </c>
      <c r="U2005" s="217">
        <v>1</v>
      </c>
      <c r="V2005" s="85"/>
      <c r="W2005" s="85"/>
      <c r="X2005" s="85"/>
      <c r="Y2005" s="85"/>
      <c r="Z2005" s="85"/>
      <c r="AA2005" s="85"/>
      <c r="AB2005" s="86"/>
      <c r="AC2005" s="86"/>
      <c r="AD2005" s="85"/>
      <c r="AE2005" s="85"/>
      <c r="AF2005" s="85"/>
      <c r="AG2005" s="85"/>
      <c r="AH2005" s="85"/>
      <c r="AI2005" s="85"/>
      <c r="AJ2005" s="85"/>
    </row>
    <row r="2006" spans="1:36" ht="16.5" thickTop="1" thickBot="1">
      <c r="A2006" s="105">
        <f t="shared" si="575"/>
        <v>13</v>
      </c>
      <c r="B2006" s="114" t="s">
        <v>1987</v>
      </c>
      <c r="C2006" s="113">
        <v>1971</v>
      </c>
      <c r="D2006" s="107"/>
      <c r="E2006" s="114" t="s">
        <v>1029</v>
      </c>
      <c r="F2006" s="107">
        <v>2</v>
      </c>
      <c r="G2006" s="107">
        <v>1</v>
      </c>
      <c r="H2006" s="111">
        <v>357.7</v>
      </c>
      <c r="I2006" s="111">
        <v>357.7</v>
      </c>
      <c r="J2006" s="111">
        <v>332.1</v>
      </c>
      <c r="K2006" s="125">
        <v>21</v>
      </c>
      <c r="L2006" s="110">
        <f t="shared" si="594"/>
        <v>264776.69400000002</v>
      </c>
      <c r="M2006" s="108"/>
      <c r="N2006" s="108"/>
      <c r="O2006" s="108"/>
      <c r="P2006" s="110">
        <f>'Форма 2'!C2006-M2006-N2006-O2006</f>
        <v>264776.69400000002</v>
      </c>
      <c r="Q2006" s="111">
        <f t="shared" si="595"/>
        <v>740.22</v>
      </c>
      <c r="R2006" s="111">
        <f t="shared" si="596"/>
        <v>740.22</v>
      </c>
      <c r="S2006" s="112" t="s">
        <v>1280</v>
      </c>
      <c r="T2006" s="107" t="s">
        <v>82</v>
      </c>
      <c r="U2006" s="217">
        <v>1</v>
      </c>
      <c r="V2006" s="85"/>
      <c r="W2006" s="85"/>
      <c r="X2006" s="85"/>
      <c r="Y2006" s="85"/>
      <c r="Z2006" s="85"/>
      <c r="AA2006" s="85"/>
      <c r="AB2006" s="86"/>
      <c r="AC2006" s="86"/>
      <c r="AD2006" s="85"/>
      <c r="AE2006" s="85"/>
      <c r="AF2006" s="85"/>
      <c r="AG2006" s="85"/>
      <c r="AH2006" s="85"/>
      <c r="AI2006" s="85"/>
      <c r="AJ2006" s="85"/>
    </row>
    <row r="2007" spans="1:36" ht="16.5" thickTop="1" thickBot="1">
      <c r="A2007" s="105">
        <f t="shared" si="575"/>
        <v>14</v>
      </c>
      <c r="B2007" s="114" t="s">
        <v>1988</v>
      </c>
      <c r="C2007" s="113">
        <v>1970</v>
      </c>
      <c r="D2007" s="107"/>
      <c r="E2007" s="114" t="s">
        <v>1029</v>
      </c>
      <c r="F2007" s="107">
        <v>2</v>
      </c>
      <c r="G2007" s="107">
        <v>1</v>
      </c>
      <c r="H2007" s="111">
        <v>354.3</v>
      </c>
      <c r="I2007" s="111">
        <v>354.3</v>
      </c>
      <c r="J2007" s="111">
        <v>327</v>
      </c>
      <c r="K2007" s="125">
        <v>17</v>
      </c>
      <c r="L2007" s="110">
        <f t="shared" si="594"/>
        <v>262259.946</v>
      </c>
      <c r="M2007" s="108"/>
      <c r="N2007" s="108"/>
      <c r="O2007" s="108"/>
      <c r="P2007" s="110">
        <f>'Форма 2'!C2007-M2007-N2007-O2007</f>
        <v>262259.946</v>
      </c>
      <c r="Q2007" s="111">
        <f t="shared" si="595"/>
        <v>740.21999999999991</v>
      </c>
      <c r="R2007" s="111">
        <f t="shared" si="596"/>
        <v>740.21999999999991</v>
      </c>
      <c r="S2007" s="112" t="s">
        <v>1280</v>
      </c>
      <c r="T2007" s="107" t="s">
        <v>82</v>
      </c>
      <c r="U2007" s="217">
        <v>1</v>
      </c>
      <c r="V2007" s="85"/>
      <c r="W2007" s="85"/>
      <c r="X2007" s="85"/>
      <c r="Y2007" s="85"/>
      <c r="Z2007" s="85"/>
      <c r="AA2007" s="85"/>
      <c r="AB2007" s="86"/>
      <c r="AC2007" s="86"/>
      <c r="AD2007" s="85"/>
      <c r="AE2007" s="85"/>
      <c r="AF2007" s="85"/>
      <c r="AG2007" s="85"/>
      <c r="AH2007" s="85"/>
      <c r="AI2007" s="85"/>
      <c r="AJ2007" s="85"/>
    </row>
    <row r="2008" spans="1:36" ht="16.5" thickTop="1" thickBot="1">
      <c r="A2008" s="105">
        <f t="shared" si="575"/>
        <v>15</v>
      </c>
      <c r="B2008" s="114" t="s">
        <v>1989</v>
      </c>
      <c r="C2008" s="113">
        <v>1994</v>
      </c>
      <c r="D2008" s="107"/>
      <c r="E2008" s="114" t="s">
        <v>1029</v>
      </c>
      <c r="F2008" s="107">
        <v>2</v>
      </c>
      <c r="G2008" s="107">
        <v>1</v>
      </c>
      <c r="H2008" s="111">
        <v>362.6</v>
      </c>
      <c r="I2008" s="111">
        <v>362.6</v>
      </c>
      <c r="J2008" s="111">
        <v>332.2</v>
      </c>
      <c r="K2008" s="125">
        <v>21</v>
      </c>
      <c r="L2008" s="110">
        <f t="shared" si="594"/>
        <v>559502.67800000007</v>
      </c>
      <c r="M2008" s="108"/>
      <c r="N2008" s="108"/>
      <c r="O2008" s="108"/>
      <c r="P2008" s="110">
        <f>'Форма 2'!C2008-M2008-N2008-O2008</f>
        <v>559502.67800000007</v>
      </c>
      <c r="Q2008" s="111">
        <f t="shared" si="595"/>
        <v>1543.0300000000002</v>
      </c>
      <c r="R2008" s="111">
        <f t="shared" si="596"/>
        <v>1543.0300000000002</v>
      </c>
      <c r="S2008" s="112" t="s">
        <v>1280</v>
      </c>
      <c r="T2008" s="107" t="s">
        <v>82</v>
      </c>
      <c r="U2008" s="217"/>
      <c r="V2008" s="85"/>
      <c r="W2008" s="85"/>
      <c r="X2008" s="85">
        <v>1</v>
      </c>
      <c r="Y2008" s="85">
        <v>1</v>
      </c>
      <c r="Z2008" s="85"/>
      <c r="AA2008" s="85"/>
      <c r="AB2008" s="86"/>
      <c r="AC2008" s="86"/>
      <c r="AD2008" s="85"/>
      <c r="AE2008" s="85"/>
      <c r="AF2008" s="85"/>
      <c r="AG2008" s="85"/>
      <c r="AH2008" s="85"/>
      <c r="AI2008" s="85"/>
      <c r="AJ2008" s="85"/>
    </row>
    <row r="2009" spans="1:36" ht="16.5" thickTop="1" thickBot="1">
      <c r="A2009" s="105">
        <f t="shared" si="575"/>
        <v>16</v>
      </c>
      <c r="B2009" s="114" t="s">
        <v>1042</v>
      </c>
      <c r="C2009" s="113">
        <v>1972</v>
      </c>
      <c r="D2009" s="107"/>
      <c r="E2009" s="114" t="s">
        <v>1029</v>
      </c>
      <c r="F2009" s="107">
        <v>2</v>
      </c>
      <c r="G2009" s="107">
        <v>1</v>
      </c>
      <c r="H2009" s="111">
        <v>360.5</v>
      </c>
      <c r="I2009" s="111">
        <v>360.5</v>
      </c>
      <c r="J2009" s="111">
        <v>333.8</v>
      </c>
      <c r="K2009" s="125">
        <v>16</v>
      </c>
      <c r="L2009" s="110">
        <f t="shared" si="594"/>
        <v>368607.64500000002</v>
      </c>
      <c r="M2009" s="108"/>
      <c r="N2009" s="108"/>
      <c r="O2009" s="108"/>
      <c r="P2009" s="110">
        <f>'Форма 2'!C2009-M2009-N2009-O2009</f>
        <v>368607.64500000002</v>
      </c>
      <c r="Q2009" s="111">
        <f t="shared" si="595"/>
        <v>1022.49</v>
      </c>
      <c r="R2009" s="111">
        <f t="shared" si="596"/>
        <v>1022.49</v>
      </c>
      <c r="S2009" s="112" t="s">
        <v>1280</v>
      </c>
      <c r="T2009" s="107" t="s">
        <v>82</v>
      </c>
      <c r="U2009" s="217"/>
      <c r="V2009" s="85"/>
      <c r="W2009" s="85"/>
      <c r="X2009" s="85">
        <v>1</v>
      </c>
      <c r="Y2009" s="85"/>
      <c r="Z2009" s="85">
        <v>1</v>
      </c>
      <c r="AA2009" s="85"/>
      <c r="AB2009" s="86"/>
      <c r="AC2009" s="86"/>
      <c r="AD2009" s="85"/>
      <c r="AE2009" s="85"/>
      <c r="AF2009" s="85"/>
      <c r="AG2009" s="85"/>
      <c r="AH2009" s="85"/>
      <c r="AI2009" s="85"/>
      <c r="AJ2009" s="85"/>
    </row>
    <row r="2010" spans="1:36" ht="16.5" thickTop="1" thickBot="1">
      <c r="A2010" s="105">
        <f t="shared" si="575"/>
        <v>17</v>
      </c>
      <c r="B2010" s="114" t="s">
        <v>1990</v>
      </c>
      <c r="C2010" s="113">
        <v>1973</v>
      </c>
      <c r="D2010" s="107"/>
      <c r="E2010" s="114" t="s">
        <v>1029</v>
      </c>
      <c r="F2010" s="107">
        <v>2</v>
      </c>
      <c r="G2010" s="107">
        <v>1</v>
      </c>
      <c r="H2010" s="111">
        <v>362.9</v>
      </c>
      <c r="I2010" s="111">
        <v>362.9</v>
      </c>
      <c r="J2010" s="111">
        <v>336.5</v>
      </c>
      <c r="K2010" s="125">
        <v>18</v>
      </c>
      <c r="L2010" s="110">
        <f t="shared" si="594"/>
        <v>137107.24899999998</v>
      </c>
      <c r="M2010" s="108"/>
      <c r="N2010" s="108"/>
      <c r="O2010" s="108"/>
      <c r="P2010" s="110">
        <f>'Форма 2'!C2010-M2010-N2010-O2010</f>
        <v>137107.24899999998</v>
      </c>
      <c r="Q2010" s="111">
        <f t="shared" si="595"/>
        <v>377.80999999999995</v>
      </c>
      <c r="R2010" s="111">
        <f t="shared" si="596"/>
        <v>377.80999999999995</v>
      </c>
      <c r="S2010" s="112" t="s">
        <v>1280</v>
      </c>
      <c r="T2010" s="107" t="s">
        <v>82</v>
      </c>
      <c r="U2010" s="217"/>
      <c r="V2010" s="85"/>
      <c r="W2010" s="85"/>
      <c r="X2010" s="85">
        <v>1</v>
      </c>
      <c r="Y2010" s="85"/>
      <c r="Z2010" s="85"/>
      <c r="AA2010" s="85"/>
      <c r="AB2010" s="86"/>
      <c r="AC2010" s="86"/>
      <c r="AD2010" s="85"/>
      <c r="AE2010" s="85"/>
      <c r="AF2010" s="85"/>
      <c r="AG2010" s="85"/>
      <c r="AH2010" s="85"/>
      <c r="AI2010" s="85"/>
      <c r="AJ2010" s="85"/>
    </row>
    <row r="2011" spans="1:36" ht="16.5" thickTop="1" thickBot="1">
      <c r="A2011" s="105">
        <f t="shared" ref="A2011:A2083" si="607">A2010+1</f>
        <v>18</v>
      </c>
      <c r="B2011" s="190" t="s">
        <v>1991</v>
      </c>
      <c r="C2011" s="104">
        <v>1957</v>
      </c>
      <c r="D2011" s="104">
        <v>2012</v>
      </c>
      <c r="E2011" s="106" t="s">
        <v>1029</v>
      </c>
      <c r="F2011" s="107">
        <v>2</v>
      </c>
      <c r="G2011" s="107">
        <v>1</v>
      </c>
      <c r="H2011" s="111">
        <v>422.8</v>
      </c>
      <c r="I2011" s="111">
        <v>422.8</v>
      </c>
      <c r="J2011" s="111">
        <v>387.4</v>
      </c>
      <c r="K2011" s="122">
        <v>19</v>
      </c>
      <c r="L2011" s="110">
        <f t="shared" si="594"/>
        <v>432308.772</v>
      </c>
      <c r="M2011" s="108"/>
      <c r="N2011" s="108"/>
      <c r="O2011" s="108"/>
      <c r="P2011" s="110">
        <f>'Форма 2'!C2011-M2011-N2011-O2011</f>
        <v>432308.772</v>
      </c>
      <c r="Q2011" s="111">
        <f t="shared" si="595"/>
        <v>1022.49</v>
      </c>
      <c r="R2011" s="111">
        <f t="shared" si="596"/>
        <v>1022.49</v>
      </c>
      <c r="S2011" s="112" t="s">
        <v>1280</v>
      </c>
      <c r="T2011" s="107" t="s">
        <v>82</v>
      </c>
      <c r="U2011" s="217"/>
      <c r="V2011" s="85"/>
      <c r="W2011" s="85"/>
      <c r="X2011" s="85">
        <v>1</v>
      </c>
      <c r="Y2011" s="85"/>
      <c r="Z2011" s="85">
        <v>1</v>
      </c>
      <c r="AA2011" s="85"/>
      <c r="AB2011" s="86"/>
      <c r="AC2011" s="86"/>
      <c r="AD2011" s="85"/>
      <c r="AE2011" s="85"/>
      <c r="AF2011" s="85"/>
      <c r="AG2011" s="85"/>
      <c r="AH2011" s="85"/>
      <c r="AI2011" s="85"/>
      <c r="AJ2011" s="85"/>
    </row>
    <row r="2012" spans="1:36" ht="17.25" thickTop="1" thickBot="1">
      <c r="A2012" s="221">
        <v>0</v>
      </c>
      <c r="B2012" s="13" t="s">
        <v>1057</v>
      </c>
      <c r="C2012" s="5"/>
      <c r="D2012" s="5"/>
      <c r="E2012" s="5"/>
      <c r="F2012" s="5"/>
      <c r="G2012" s="5"/>
      <c r="H2012" s="17">
        <f>SUM(H2013)</f>
        <v>358.1</v>
      </c>
      <c r="I2012" s="17">
        <f t="shared" ref="I2012:P2012" si="608">SUM(I2013)</f>
        <v>325.7</v>
      </c>
      <c r="J2012" s="17">
        <f t="shared" si="608"/>
        <v>287.3</v>
      </c>
      <c r="K2012" s="23">
        <f t="shared" si="608"/>
        <v>12</v>
      </c>
      <c r="L2012" s="24">
        <f t="shared" si="608"/>
        <v>2086702.415</v>
      </c>
      <c r="M2012" s="24">
        <f t="shared" si="608"/>
        <v>0</v>
      </c>
      <c r="N2012" s="24">
        <f t="shared" si="608"/>
        <v>0</v>
      </c>
      <c r="O2012" s="24">
        <f t="shared" si="608"/>
        <v>0</v>
      </c>
      <c r="P2012" s="24">
        <f t="shared" si="608"/>
        <v>2086702.415</v>
      </c>
      <c r="Q2012" s="8" t="s">
        <v>76</v>
      </c>
      <c r="R2012" s="8" t="s">
        <v>76</v>
      </c>
      <c r="S2012" s="8" t="s">
        <v>76</v>
      </c>
      <c r="T2012" s="5" t="s">
        <v>76</v>
      </c>
      <c r="U2012" s="218" t="s">
        <v>76</v>
      </c>
      <c r="V2012" s="84" t="s">
        <v>76</v>
      </c>
      <c r="W2012" s="84" t="s">
        <v>76</v>
      </c>
      <c r="X2012" s="84" t="s">
        <v>76</v>
      </c>
      <c r="Y2012" s="84" t="s">
        <v>76</v>
      </c>
      <c r="Z2012" s="84" t="s">
        <v>76</v>
      </c>
      <c r="AA2012" s="84" t="s">
        <v>76</v>
      </c>
      <c r="AB2012" s="84" t="s">
        <v>76</v>
      </c>
      <c r="AC2012" s="84" t="s">
        <v>76</v>
      </c>
      <c r="AD2012" s="84" t="s">
        <v>76</v>
      </c>
      <c r="AE2012" s="84" t="s">
        <v>76</v>
      </c>
      <c r="AF2012" s="84" t="s">
        <v>76</v>
      </c>
      <c r="AG2012" s="84" t="s">
        <v>76</v>
      </c>
      <c r="AH2012" s="84" t="s">
        <v>76</v>
      </c>
      <c r="AI2012" s="84" t="s">
        <v>76</v>
      </c>
      <c r="AJ2012" s="84" t="s">
        <v>76</v>
      </c>
    </row>
    <row r="2013" spans="1:36" ht="16.5" thickTop="1" thickBot="1">
      <c r="A2013" s="105">
        <f t="shared" si="607"/>
        <v>1</v>
      </c>
      <c r="B2013" s="114" t="s">
        <v>1992</v>
      </c>
      <c r="C2013" s="113">
        <v>1966</v>
      </c>
      <c r="D2013" s="107">
        <v>2010</v>
      </c>
      <c r="E2013" s="114" t="s">
        <v>102</v>
      </c>
      <c r="F2013" s="107">
        <v>2</v>
      </c>
      <c r="G2013" s="107">
        <v>1</v>
      </c>
      <c r="H2013" s="111">
        <v>358.1</v>
      </c>
      <c r="I2013" s="111">
        <v>325.7</v>
      </c>
      <c r="J2013" s="111">
        <v>287.3</v>
      </c>
      <c r="K2013" s="125">
        <v>12</v>
      </c>
      <c r="L2013" s="110">
        <f>SUM(M2013:P2013)</f>
        <v>2086702.415</v>
      </c>
      <c r="M2013" s="108"/>
      <c r="N2013" s="108"/>
      <c r="O2013" s="108"/>
      <c r="P2013" s="110">
        <f>'Форма 2'!C2013-M2013-N2013-O2013</f>
        <v>2086702.415</v>
      </c>
      <c r="Q2013" s="111">
        <f>L2013/I2013</f>
        <v>6406.8235032238263</v>
      </c>
      <c r="R2013" s="111">
        <f>Q2013</f>
        <v>6406.8235032238263</v>
      </c>
      <c r="S2013" s="112" t="s">
        <v>1280</v>
      </c>
      <c r="T2013" s="107" t="s">
        <v>82</v>
      </c>
      <c r="U2013" s="217"/>
      <c r="V2013" s="85"/>
      <c r="W2013" s="85"/>
      <c r="X2013" s="85"/>
      <c r="Y2013" s="85"/>
      <c r="Z2013" s="85"/>
      <c r="AA2013" s="85"/>
      <c r="AB2013" s="86"/>
      <c r="AC2013" s="86"/>
      <c r="AD2013" s="85"/>
      <c r="AE2013" s="85">
        <v>1</v>
      </c>
      <c r="AF2013" s="85"/>
      <c r="AG2013" s="85"/>
      <c r="AH2013" s="85"/>
      <c r="AI2013" s="85"/>
      <c r="AJ2013" s="85"/>
    </row>
    <row r="2014" spans="1:36" ht="17.25" thickTop="1" thickBot="1">
      <c r="A2014" s="221">
        <v>0</v>
      </c>
      <c r="B2014" s="13" t="s">
        <v>1059</v>
      </c>
      <c r="C2014" s="5"/>
      <c r="D2014" s="5"/>
      <c r="E2014" s="5"/>
      <c r="F2014" s="5"/>
      <c r="G2014" s="5"/>
      <c r="H2014" s="17">
        <f t="shared" ref="H2014:P2014" si="609">SUM(H2015:H2015)</f>
        <v>1013.8</v>
      </c>
      <c r="I2014" s="17">
        <f t="shared" si="609"/>
        <v>696.8</v>
      </c>
      <c r="J2014" s="17">
        <f t="shared" si="609"/>
        <v>696.8</v>
      </c>
      <c r="K2014" s="23">
        <f t="shared" si="609"/>
        <v>26</v>
      </c>
      <c r="L2014" s="24">
        <f t="shared" si="609"/>
        <v>10439717.017999999</v>
      </c>
      <c r="M2014" s="24">
        <f t="shared" si="609"/>
        <v>0</v>
      </c>
      <c r="N2014" s="24">
        <f t="shared" si="609"/>
        <v>0</v>
      </c>
      <c r="O2014" s="24">
        <f t="shared" si="609"/>
        <v>0</v>
      </c>
      <c r="P2014" s="24">
        <f t="shared" si="609"/>
        <v>10439717.017999999</v>
      </c>
      <c r="Q2014" s="8" t="s">
        <v>76</v>
      </c>
      <c r="R2014" s="8" t="s">
        <v>76</v>
      </c>
      <c r="S2014" s="8" t="s">
        <v>76</v>
      </c>
      <c r="T2014" s="5" t="s">
        <v>76</v>
      </c>
      <c r="U2014" s="218" t="s">
        <v>76</v>
      </c>
      <c r="V2014" s="84" t="s">
        <v>76</v>
      </c>
      <c r="W2014" s="84" t="s">
        <v>76</v>
      </c>
      <c r="X2014" s="84" t="s">
        <v>76</v>
      </c>
      <c r="Y2014" s="84" t="s">
        <v>76</v>
      </c>
      <c r="Z2014" s="84" t="s">
        <v>76</v>
      </c>
      <c r="AA2014" s="84" t="s">
        <v>76</v>
      </c>
      <c r="AB2014" s="84" t="s">
        <v>76</v>
      </c>
      <c r="AC2014" s="84" t="s">
        <v>76</v>
      </c>
      <c r="AD2014" s="84" t="s">
        <v>76</v>
      </c>
      <c r="AE2014" s="84" t="s">
        <v>76</v>
      </c>
      <c r="AF2014" s="84" t="s">
        <v>76</v>
      </c>
      <c r="AG2014" s="84" t="s">
        <v>76</v>
      </c>
      <c r="AH2014" s="84" t="s">
        <v>76</v>
      </c>
      <c r="AI2014" s="84" t="s">
        <v>76</v>
      </c>
      <c r="AJ2014" s="84" t="s">
        <v>76</v>
      </c>
    </row>
    <row r="2015" spans="1:36" ht="16.5" thickTop="1" thickBot="1">
      <c r="A2015" s="105">
        <f t="shared" si="607"/>
        <v>1</v>
      </c>
      <c r="B2015" s="114" t="s">
        <v>1993</v>
      </c>
      <c r="C2015" s="113">
        <v>1975</v>
      </c>
      <c r="D2015" s="107"/>
      <c r="E2015" s="114" t="s">
        <v>80</v>
      </c>
      <c r="F2015" s="107">
        <v>2</v>
      </c>
      <c r="G2015" s="107">
        <v>2</v>
      </c>
      <c r="H2015" s="111">
        <v>1013.8</v>
      </c>
      <c r="I2015" s="111">
        <v>696.8</v>
      </c>
      <c r="J2015" s="111">
        <v>696.8</v>
      </c>
      <c r="K2015" s="125">
        <v>26</v>
      </c>
      <c r="L2015" s="110">
        <f>SUM(M2015:P2015)</f>
        <v>10439717.017999999</v>
      </c>
      <c r="M2015" s="108"/>
      <c r="N2015" s="108"/>
      <c r="O2015" s="108"/>
      <c r="P2015" s="110">
        <f>'Форма 2'!C2015-M2015-N2015-O2015</f>
        <v>10439717.017999999</v>
      </c>
      <c r="Q2015" s="111">
        <f>L2015/I2015</f>
        <v>14982.372299081515</v>
      </c>
      <c r="R2015" s="111">
        <f>Q2015</f>
        <v>14982.372299081515</v>
      </c>
      <c r="S2015" s="112" t="s">
        <v>1280</v>
      </c>
      <c r="T2015" s="107" t="s">
        <v>82</v>
      </c>
      <c r="U2015" s="217">
        <v>1</v>
      </c>
      <c r="V2015" s="85"/>
      <c r="W2015" s="85"/>
      <c r="X2015" s="85"/>
      <c r="Y2015" s="85"/>
      <c r="Z2015" s="85"/>
      <c r="AA2015" s="85"/>
      <c r="AB2015" s="86"/>
      <c r="AC2015" s="86"/>
      <c r="AD2015" s="85">
        <v>1</v>
      </c>
      <c r="AE2015" s="85"/>
      <c r="AF2015" s="85"/>
      <c r="AG2015" s="85"/>
      <c r="AH2015" s="85"/>
      <c r="AI2015" s="85"/>
      <c r="AJ2015" s="85"/>
    </row>
    <row r="2016" spans="1:36" ht="17.25" thickTop="1" thickBot="1">
      <c r="A2016" s="221">
        <v>0</v>
      </c>
      <c r="B2016" s="13" t="s">
        <v>1062</v>
      </c>
      <c r="C2016" s="5"/>
      <c r="D2016" s="5"/>
      <c r="E2016" s="5"/>
      <c r="F2016" s="5"/>
      <c r="G2016" s="5"/>
      <c r="H2016" s="17">
        <f t="shared" ref="H2016:P2016" si="610">SUM(H2024:H2053)</f>
        <v>30228.01</v>
      </c>
      <c r="I2016" s="17">
        <f t="shared" si="610"/>
        <v>28346.400000000005</v>
      </c>
      <c r="J2016" s="17">
        <f t="shared" si="610"/>
        <v>23805.74</v>
      </c>
      <c r="K2016" s="18">
        <f t="shared" si="610"/>
        <v>723</v>
      </c>
      <c r="L2016" s="17">
        <f t="shared" si="610"/>
        <v>117611330.17809999</v>
      </c>
      <c r="M2016" s="17">
        <f t="shared" si="610"/>
        <v>0</v>
      </c>
      <c r="N2016" s="17">
        <f t="shared" si="610"/>
        <v>0</v>
      </c>
      <c r="O2016" s="17">
        <f t="shared" si="610"/>
        <v>0</v>
      </c>
      <c r="P2016" s="17">
        <f t="shared" si="610"/>
        <v>117611330.17809999</v>
      </c>
      <c r="Q2016" s="8" t="s">
        <v>76</v>
      </c>
      <c r="R2016" s="8" t="s">
        <v>76</v>
      </c>
      <c r="S2016" s="8" t="s">
        <v>76</v>
      </c>
      <c r="T2016" s="5" t="s">
        <v>76</v>
      </c>
      <c r="U2016" s="218" t="s">
        <v>76</v>
      </c>
      <c r="V2016" s="84" t="s">
        <v>76</v>
      </c>
      <c r="W2016" s="84" t="s">
        <v>76</v>
      </c>
      <c r="X2016" s="84" t="s">
        <v>76</v>
      </c>
      <c r="Y2016" s="84" t="s">
        <v>76</v>
      </c>
      <c r="Z2016" s="84" t="s">
        <v>76</v>
      </c>
      <c r="AA2016" s="84" t="s">
        <v>76</v>
      </c>
      <c r="AB2016" s="84" t="s">
        <v>76</v>
      </c>
      <c r="AC2016" s="84" t="s">
        <v>76</v>
      </c>
      <c r="AD2016" s="84" t="s">
        <v>76</v>
      </c>
      <c r="AE2016" s="84" t="s">
        <v>76</v>
      </c>
      <c r="AF2016" s="84" t="s">
        <v>76</v>
      </c>
      <c r="AG2016" s="84" t="s">
        <v>76</v>
      </c>
      <c r="AH2016" s="84" t="s">
        <v>76</v>
      </c>
      <c r="AI2016" s="84" t="s">
        <v>76</v>
      </c>
      <c r="AJ2016" s="84" t="s">
        <v>76</v>
      </c>
    </row>
    <row r="2017" spans="1:36" ht="16.5" thickTop="1" thickBot="1">
      <c r="A2017" s="105">
        <f t="shared" si="607"/>
        <v>1</v>
      </c>
      <c r="B2017" s="195" t="s">
        <v>1070</v>
      </c>
      <c r="C2017" s="130">
        <v>1985</v>
      </c>
      <c r="D2017" s="107">
        <v>2019</v>
      </c>
      <c r="E2017" s="131" t="s">
        <v>212</v>
      </c>
      <c r="F2017" s="107">
        <v>5</v>
      </c>
      <c r="G2017" s="105">
        <v>6</v>
      </c>
      <c r="H2017" s="111">
        <v>3885.7</v>
      </c>
      <c r="I2017" s="111">
        <v>3885.7</v>
      </c>
      <c r="J2017" s="111">
        <v>3885.7</v>
      </c>
      <c r="K2017" s="109">
        <v>158</v>
      </c>
      <c r="L2017" s="110">
        <f t="shared" ref="L2017:L2053" si="611">SUM(M2017:P2017)</f>
        <v>2019048.577</v>
      </c>
      <c r="M2017" s="108"/>
      <c r="N2017" s="108"/>
      <c r="O2017" s="108"/>
      <c r="P2017" s="110">
        <f>'Форма 2'!C2017-M2017-N2017-O2017</f>
        <v>2019048.577</v>
      </c>
      <c r="Q2017" s="111">
        <f t="shared" ref="Q2017:Q2023" si="612">L2017/I2017</f>
        <v>519.61</v>
      </c>
      <c r="R2017" s="111">
        <f t="shared" ref="R2017" si="613">Q2017</f>
        <v>519.61</v>
      </c>
      <c r="S2017" s="112" t="s">
        <v>1280</v>
      </c>
      <c r="T2017" s="107" t="s">
        <v>92</v>
      </c>
      <c r="U2017" s="217">
        <v>1</v>
      </c>
      <c r="V2017" s="85"/>
      <c r="W2017" s="85"/>
      <c r="X2017" s="85"/>
      <c r="Y2017" s="85"/>
      <c r="Z2017" s="85"/>
      <c r="AA2017" s="85"/>
      <c r="AB2017" s="86"/>
      <c r="AC2017" s="86"/>
      <c r="AD2017" s="85"/>
      <c r="AE2017" s="85"/>
      <c r="AF2017" s="85"/>
      <c r="AG2017" s="85"/>
      <c r="AH2017" s="85"/>
      <c r="AI2017" s="85"/>
      <c r="AJ2017" s="85"/>
    </row>
    <row r="2018" spans="1:36" ht="16.5" thickTop="1" thickBot="1">
      <c r="A2018" s="105">
        <f>A2017+1</f>
        <v>2</v>
      </c>
      <c r="B2018" s="195" t="s">
        <v>1994</v>
      </c>
      <c r="C2018" s="130">
        <v>1983</v>
      </c>
      <c r="D2018" s="107"/>
      <c r="E2018" s="131" t="s">
        <v>91</v>
      </c>
      <c r="F2018" s="107">
        <v>5</v>
      </c>
      <c r="G2018" s="105">
        <v>6</v>
      </c>
      <c r="H2018" s="111">
        <v>3900.4</v>
      </c>
      <c r="I2018" s="111">
        <v>2618.6999999999998</v>
      </c>
      <c r="J2018" s="111">
        <v>2618.6999999999998</v>
      </c>
      <c r="K2018" s="109"/>
      <c r="L2018" s="110">
        <f t="shared" ref="L2018:L2025" si="614">SUM(M2018:P2018)</f>
        <v>2026686.844</v>
      </c>
      <c r="M2018" s="108"/>
      <c r="N2018" s="108"/>
      <c r="O2018" s="108"/>
      <c r="P2018" s="110">
        <f>'Форма 2'!C2018-M2018-N2018-O2018</f>
        <v>2026686.844</v>
      </c>
      <c r="Q2018" s="111">
        <f t="shared" si="612"/>
        <v>773.92860732424492</v>
      </c>
      <c r="R2018" s="111">
        <f t="shared" ref="R2018:R2030" si="615">Q2018</f>
        <v>773.92860732424492</v>
      </c>
      <c r="S2018" s="112" t="s">
        <v>1280</v>
      </c>
      <c r="T2018" s="107" t="s">
        <v>92</v>
      </c>
      <c r="U2018" s="217">
        <v>1</v>
      </c>
      <c r="V2018" s="85"/>
      <c r="W2018" s="85"/>
      <c r="X2018" s="85"/>
      <c r="Y2018" s="85"/>
      <c r="Z2018" s="85"/>
      <c r="AA2018" s="85"/>
      <c r="AB2018" s="86"/>
      <c r="AC2018" s="86"/>
      <c r="AD2018" s="85"/>
      <c r="AE2018" s="85"/>
      <c r="AF2018" s="85"/>
      <c r="AG2018" s="85"/>
      <c r="AH2018" s="85"/>
      <c r="AI2018" s="85"/>
      <c r="AJ2018" s="85"/>
    </row>
    <row r="2019" spans="1:36" ht="16.5" thickTop="1" thickBot="1">
      <c r="A2019" s="105">
        <f t="shared" ref="A2019:A2023" si="616">A2018+1</f>
        <v>3</v>
      </c>
      <c r="B2019" s="114" t="s">
        <v>5134</v>
      </c>
      <c r="C2019" s="243">
        <v>1988</v>
      </c>
      <c r="D2019" s="107"/>
      <c r="E2019" s="244" t="s">
        <v>212</v>
      </c>
      <c r="F2019" s="107">
        <v>5</v>
      </c>
      <c r="G2019" s="107">
        <v>6</v>
      </c>
      <c r="H2019" s="111">
        <v>3922.7</v>
      </c>
      <c r="I2019" s="111">
        <v>3922.7</v>
      </c>
      <c r="J2019" s="111">
        <v>3922.7</v>
      </c>
      <c r="K2019" s="122">
        <v>200</v>
      </c>
      <c r="L2019" s="110">
        <f t="shared" si="614"/>
        <v>436892.93000000005</v>
      </c>
      <c r="M2019" s="108"/>
      <c r="N2019" s="108"/>
      <c r="O2019" s="108"/>
      <c r="P2019" s="110">
        <f>'Форма 2'!C2019-M2019-N2019-O2019</f>
        <v>436892.93000000005</v>
      </c>
      <c r="Q2019" s="111">
        <f t="shared" si="612"/>
        <v>111.37556529941114</v>
      </c>
      <c r="R2019" s="111">
        <f t="shared" si="615"/>
        <v>111.37556529941114</v>
      </c>
      <c r="S2019" s="112" t="s">
        <v>1280</v>
      </c>
      <c r="T2019" s="107" t="s">
        <v>92</v>
      </c>
      <c r="U2019" s="219"/>
      <c r="V2019" s="153"/>
      <c r="W2019" s="153"/>
      <c r="X2019" s="153"/>
      <c r="Y2019" s="153"/>
      <c r="Z2019" s="153"/>
      <c r="AA2019" s="153"/>
      <c r="AB2019" s="86"/>
      <c r="AC2019" s="86"/>
      <c r="AD2019" s="153"/>
      <c r="AE2019" s="153"/>
      <c r="AF2019" s="153"/>
      <c r="AG2019" s="85" t="s">
        <v>5075</v>
      </c>
      <c r="AH2019" s="153"/>
      <c r="AI2019" s="153"/>
      <c r="AJ2019" s="153"/>
    </row>
    <row r="2020" spans="1:36" ht="16.5" thickTop="1" thickBot="1">
      <c r="A2020" s="105">
        <f t="shared" si="616"/>
        <v>4</v>
      </c>
      <c r="B2020" s="114" t="s">
        <v>5145</v>
      </c>
      <c r="C2020" s="243">
        <v>1979</v>
      </c>
      <c r="D2020" s="107"/>
      <c r="E2020" s="244" t="s">
        <v>1065</v>
      </c>
      <c r="F2020" s="107">
        <v>5</v>
      </c>
      <c r="G2020" s="107">
        <v>6</v>
      </c>
      <c r="H2020" s="111">
        <v>4814.6099999999997</v>
      </c>
      <c r="I2020" s="111">
        <v>4814.6099999999997</v>
      </c>
      <c r="J2020" s="111">
        <v>4814.6099999999997</v>
      </c>
      <c r="K2020" s="122">
        <v>217</v>
      </c>
      <c r="L2020" s="110">
        <f t="shared" si="614"/>
        <v>23506659.279599998</v>
      </c>
      <c r="M2020" s="108"/>
      <c r="N2020" s="108"/>
      <c r="O2020" s="108"/>
      <c r="P2020" s="110">
        <f>'Форма 2'!C2020-M2020-N2020-O2020</f>
        <v>23506659.279599998</v>
      </c>
      <c r="Q2020" s="111">
        <f t="shared" si="612"/>
        <v>4882.3599999999997</v>
      </c>
      <c r="R2020" s="111">
        <f t="shared" si="615"/>
        <v>4882.3599999999997</v>
      </c>
      <c r="S2020" s="112" t="s">
        <v>1280</v>
      </c>
      <c r="T2020" s="107" t="s">
        <v>92</v>
      </c>
      <c r="U2020" s="219"/>
      <c r="V2020" s="153"/>
      <c r="W2020" s="153"/>
      <c r="X2020" s="153"/>
      <c r="Y2020" s="153"/>
      <c r="Z2020" s="153"/>
      <c r="AA2020" s="153"/>
      <c r="AB2020" s="86"/>
      <c r="AC2020" s="86"/>
      <c r="AD2020" s="153"/>
      <c r="AE2020" s="153">
        <v>1</v>
      </c>
      <c r="AF2020" s="153"/>
      <c r="AG2020" s="85"/>
      <c r="AH2020" s="153"/>
      <c r="AI2020" s="153"/>
      <c r="AJ2020" s="153"/>
    </row>
    <row r="2021" spans="1:36" ht="16.5" thickTop="1" thickBot="1">
      <c r="A2021" s="105">
        <f t="shared" si="616"/>
        <v>5</v>
      </c>
      <c r="B2021" s="114" t="s">
        <v>5132</v>
      </c>
      <c r="C2021" s="243">
        <v>1989</v>
      </c>
      <c r="D2021" s="107"/>
      <c r="E2021" s="244" t="s">
        <v>212</v>
      </c>
      <c r="F2021" s="107">
        <v>5</v>
      </c>
      <c r="G2021" s="107">
        <v>6</v>
      </c>
      <c r="H2021" s="111">
        <v>3984.5</v>
      </c>
      <c r="I2021" s="111">
        <v>3984.5</v>
      </c>
      <c r="J2021" s="111">
        <v>3984.5</v>
      </c>
      <c r="K2021" s="122">
        <v>223</v>
      </c>
      <c r="L2021" s="110">
        <f t="shared" si="614"/>
        <v>436892.93000000005</v>
      </c>
      <c r="M2021" s="108"/>
      <c r="N2021" s="108"/>
      <c r="O2021" s="108"/>
      <c r="P2021" s="110">
        <f>'Форма 2'!C2021-M2021-N2021-O2021</f>
        <v>436892.93000000005</v>
      </c>
      <c r="Q2021" s="111">
        <f t="shared" si="612"/>
        <v>109.64811896097379</v>
      </c>
      <c r="R2021" s="111">
        <f t="shared" si="615"/>
        <v>109.64811896097379</v>
      </c>
      <c r="S2021" s="112" t="s">
        <v>1280</v>
      </c>
      <c r="T2021" s="107" t="s">
        <v>92</v>
      </c>
      <c r="U2021" s="219"/>
      <c r="V2021" s="153"/>
      <c r="W2021" s="153"/>
      <c r="X2021" s="153"/>
      <c r="Y2021" s="153"/>
      <c r="Z2021" s="153"/>
      <c r="AA2021" s="153"/>
      <c r="AB2021" s="86"/>
      <c r="AC2021" s="86"/>
      <c r="AD2021" s="153"/>
      <c r="AE2021" s="153"/>
      <c r="AF2021" s="153"/>
      <c r="AG2021" s="85" t="s">
        <v>5075</v>
      </c>
      <c r="AH2021" s="153"/>
      <c r="AI2021" s="153"/>
      <c r="AJ2021" s="153"/>
    </row>
    <row r="2022" spans="1:36" ht="16.5" thickTop="1" thickBot="1">
      <c r="A2022" s="105">
        <f t="shared" si="616"/>
        <v>6</v>
      </c>
      <c r="B2022" s="114" t="s">
        <v>5162</v>
      </c>
      <c r="C2022" s="243">
        <v>1990</v>
      </c>
      <c r="D2022" s="107"/>
      <c r="E2022" s="244" t="s">
        <v>212</v>
      </c>
      <c r="F2022" s="107">
        <v>5</v>
      </c>
      <c r="G2022" s="107">
        <v>4</v>
      </c>
      <c r="H2022" s="111">
        <v>2913.5</v>
      </c>
      <c r="I2022" s="111">
        <v>2913.5</v>
      </c>
      <c r="J2022" s="111">
        <v>2913.5</v>
      </c>
      <c r="K2022" s="122">
        <v>121</v>
      </c>
      <c r="L2022" s="110">
        <f t="shared" si="614"/>
        <v>14224755.859999999</v>
      </c>
      <c r="M2022" s="108"/>
      <c r="N2022" s="108"/>
      <c r="O2022" s="108"/>
      <c r="P2022" s="110">
        <f>'Форма 2'!C2022-M2022-N2022-O2022</f>
        <v>14224755.859999999</v>
      </c>
      <c r="Q2022" s="111">
        <f t="shared" ref="Q2022" si="617">L2022/I2022</f>
        <v>4882.3599999999997</v>
      </c>
      <c r="R2022" s="111">
        <f t="shared" si="615"/>
        <v>4882.3599999999997</v>
      </c>
      <c r="S2022" s="112" t="s">
        <v>1280</v>
      </c>
      <c r="T2022" s="107" t="s">
        <v>92</v>
      </c>
      <c r="U2022" s="219"/>
      <c r="V2022" s="153"/>
      <c r="W2022" s="153"/>
      <c r="X2022" s="153"/>
      <c r="Y2022" s="153"/>
      <c r="Z2022" s="153"/>
      <c r="AA2022" s="153"/>
      <c r="AB2022" s="86"/>
      <c r="AC2022" s="86"/>
      <c r="AD2022" s="153"/>
      <c r="AE2022" s="153">
        <v>1</v>
      </c>
      <c r="AF2022" s="153"/>
      <c r="AG2022" s="85"/>
      <c r="AH2022" s="153"/>
      <c r="AI2022" s="153"/>
      <c r="AJ2022" s="153"/>
    </row>
    <row r="2023" spans="1:36" ht="16.5" thickTop="1" thickBot="1">
      <c r="A2023" s="105">
        <f t="shared" si="616"/>
        <v>7</v>
      </c>
      <c r="B2023" s="114" t="s">
        <v>5133</v>
      </c>
      <c r="C2023" s="243">
        <v>1990</v>
      </c>
      <c r="D2023" s="107"/>
      <c r="E2023" s="244" t="s">
        <v>212</v>
      </c>
      <c r="F2023" s="107">
        <v>5</v>
      </c>
      <c r="G2023" s="107">
        <v>6</v>
      </c>
      <c r="H2023" s="111">
        <v>3967.7</v>
      </c>
      <c r="I2023" s="111">
        <v>3967.7</v>
      </c>
      <c r="J2023" s="111">
        <v>3967.7</v>
      </c>
      <c r="K2023" s="122">
        <v>196</v>
      </c>
      <c r="L2023" s="110">
        <f t="shared" si="614"/>
        <v>19371739.771999996</v>
      </c>
      <c r="M2023" s="108"/>
      <c r="N2023" s="108"/>
      <c r="O2023" s="108"/>
      <c r="P2023" s="110">
        <f>'Форма 2'!C2023-M2023-N2023-O2023</f>
        <v>19371739.771999996</v>
      </c>
      <c r="Q2023" s="111">
        <f t="shared" si="612"/>
        <v>4882.3599999999997</v>
      </c>
      <c r="R2023" s="111">
        <f t="shared" si="615"/>
        <v>4882.3599999999997</v>
      </c>
      <c r="S2023" s="112" t="s">
        <v>1280</v>
      </c>
      <c r="T2023" s="107" t="s">
        <v>92</v>
      </c>
      <c r="U2023" s="219"/>
      <c r="V2023" s="153"/>
      <c r="W2023" s="153"/>
      <c r="X2023" s="153"/>
      <c r="Y2023" s="153"/>
      <c r="Z2023" s="153"/>
      <c r="AA2023" s="153"/>
      <c r="AB2023" s="86"/>
      <c r="AC2023" s="86"/>
      <c r="AD2023" s="153"/>
      <c r="AE2023" s="153">
        <v>1</v>
      </c>
      <c r="AF2023" s="153"/>
      <c r="AG2023" s="85"/>
      <c r="AH2023" s="153"/>
      <c r="AI2023" s="153"/>
      <c r="AJ2023" s="153"/>
    </row>
    <row r="2024" spans="1:36" ht="16.5" thickTop="1" thickBot="1">
      <c r="A2024" s="105">
        <f>A2018+1</f>
        <v>3</v>
      </c>
      <c r="B2024" s="195" t="s">
        <v>1995</v>
      </c>
      <c r="C2024" s="130">
        <v>1967</v>
      </c>
      <c r="D2024" s="107"/>
      <c r="E2024" s="131" t="s">
        <v>94</v>
      </c>
      <c r="F2024" s="107">
        <v>2</v>
      </c>
      <c r="G2024" s="105">
        <v>2</v>
      </c>
      <c r="H2024" s="111">
        <v>765.9</v>
      </c>
      <c r="I2024" s="111">
        <v>468.4</v>
      </c>
      <c r="J2024" s="111">
        <v>468.4</v>
      </c>
      <c r="K2024" s="109">
        <v>30</v>
      </c>
      <c r="L2024" s="110">
        <f t="shared" si="614"/>
        <v>566934.49800000002</v>
      </c>
      <c r="M2024" s="108"/>
      <c r="N2024" s="108"/>
      <c r="O2024" s="108"/>
      <c r="P2024" s="110">
        <f>'Форма 2'!C2024-M2024-N2024-O2024</f>
        <v>566934.49800000002</v>
      </c>
      <c r="Q2024" s="111">
        <f t="shared" ref="Q2024" si="618">L2024/I2024</f>
        <v>1210.364000853971</v>
      </c>
      <c r="R2024" s="111">
        <f t="shared" si="615"/>
        <v>1210.364000853971</v>
      </c>
      <c r="S2024" s="112" t="s">
        <v>1280</v>
      </c>
      <c r="T2024" s="107" t="s">
        <v>82</v>
      </c>
      <c r="U2024" s="217">
        <v>1</v>
      </c>
      <c r="V2024" s="85"/>
      <c r="W2024" s="85"/>
      <c r="X2024" s="85"/>
      <c r="Y2024" s="85"/>
      <c r="Z2024" s="85"/>
      <c r="AA2024" s="85"/>
      <c r="AB2024" s="86"/>
      <c r="AC2024" s="86"/>
      <c r="AD2024" s="85"/>
      <c r="AE2024" s="85"/>
      <c r="AF2024" s="85"/>
      <c r="AG2024" s="85"/>
      <c r="AH2024" s="85"/>
      <c r="AI2024" s="85"/>
      <c r="AJ2024" s="85"/>
    </row>
    <row r="2025" spans="1:36" ht="16.5" thickTop="1" thickBot="1">
      <c r="A2025" s="105">
        <f>A2019+1</f>
        <v>4</v>
      </c>
      <c r="B2025" s="114" t="s">
        <v>5165</v>
      </c>
      <c r="C2025" s="243">
        <v>1973</v>
      </c>
      <c r="D2025" s="107"/>
      <c r="E2025" s="244"/>
      <c r="F2025" s="107">
        <v>2</v>
      </c>
      <c r="G2025" s="107">
        <v>3</v>
      </c>
      <c r="H2025" s="111">
        <v>887.98</v>
      </c>
      <c r="I2025" s="111">
        <v>887.98</v>
      </c>
      <c r="J2025" s="111"/>
      <c r="K2025" s="122"/>
      <c r="L2025" s="110">
        <f t="shared" si="614"/>
        <v>1129253.0458</v>
      </c>
      <c r="M2025" s="108"/>
      <c r="N2025" s="108"/>
      <c r="O2025" s="108"/>
      <c r="P2025" s="110">
        <f>'Форма 2'!C2025-M2025-N2025-O2025</f>
        <v>1129253.0458</v>
      </c>
      <c r="Q2025" s="111">
        <f t="shared" ref="Q2025" si="619">L2025/I2025</f>
        <v>1271.71</v>
      </c>
      <c r="R2025" s="111">
        <f t="shared" si="615"/>
        <v>1271.71</v>
      </c>
      <c r="S2025" s="112" t="s">
        <v>1280</v>
      </c>
      <c r="T2025" s="107" t="s">
        <v>92</v>
      </c>
      <c r="U2025" s="219"/>
      <c r="V2025" s="153"/>
      <c r="W2025" s="153"/>
      <c r="X2025" s="153"/>
      <c r="Y2025" s="153"/>
      <c r="Z2025" s="153"/>
      <c r="AA2025" s="153">
        <v>1</v>
      </c>
      <c r="AB2025" s="86"/>
      <c r="AC2025" s="86"/>
      <c r="AD2025" s="153"/>
      <c r="AE2025" s="153"/>
      <c r="AF2025" s="153"/>
      <c r="AG2025" s="85"/>
      <c r="AH2025" s="153"/>
      <c r="AI2025" s="153"/>
      <c r="AJ2025" s="153"/>
    </row>
    <row r="2026" spans="1:36" ht="16.5" thickTop="1" thickBot="1">
      <c r="A2026" s="105">
        <f>A2024+1</f>
        <v>4</v>
      </c>
      <c r="B2026" s="195" t="s">
        <v>1996</v>
      </c>
      <c r="C2026" s="130">
        <v>1953</v>
      </c>
      <c r="D2026" s="107">
        <v>1953</v>
      </c>
      <c r="E2026" s="131" t="s">
        <v>1065</v>
      </c>
      <c r="F2026" s="107">
        <v>2</v>
      </c>
      <c r="G2026" s="105">
        <v>1</v>
      </c>
      <c r="H2026" s="111">
        <v>641</v>
      </c>
      <c r="I2026" s="111">
        <v>388</v>
      </c>
      <c r="J2026" s="111">
        <v>386.5</v>
      </c>
      <c r="K2026" s="109">
        <v>20</v>
      </c>
      <c r="L2026" s="110">
        <f t="shared" si="611"/>
        <v>12640661.02</v>
      </c>
      <c r="M2026" s="108"/>
      <c r="N2026" s="108"/>
      <c r="O2026" s="108"/>
      <c r="P2026" s="110">
        <f>'Форма 2'!C2026-M2026-N2026-O2026</f>
        <v>12640661.02</v>
      </c>
      <c r="Q2026" s="111">
        <f>L2026/I2026</f>
        <v>32579.02324742268</v>
      </c>
      <c r="R2026" s="111">
        <f t="shared" si="615"/>
        <v>32579.02324742268</v>
      </c>
      <c r="S2026" s="112" t="s">
        <v>1280</v>
      </c>
      <c r="T2026" s="107" t="s">
        <v>82</v>
      </c>
      <c r="U2026" s="217">
        <v>1</v>
      </c>
      <c r="V2026" s="85">
        <v>1</v>
      </c>
      <c r="W2026" s="85"/>
      <c r="X2026" s="85">
        <v>1</v>
      </c>
      <c r="Y2026" s="85"/>
      <c r="Z2026" s="85">
        <v>1</v>
      </c>
      <c r="AA2026" s="85"/>
      <c r="AB2026" s="86"/>
      <c r="AC2026" s="86"/>
      <c r="AD2026" s="85">
        <v>1</v>
      </c>
      <c r="AE2026" s="85"/>
      <c r="AF2026" s="85"/>
      <c r="AG2026" s="85"/>
      <c r="AH2026" s="85"/>
      <c r="AI2026" s="85"/>
      <c r="AJ2026" s="85"/>
    </row>
    <row r="2027" spans="1:36" ht="16.5" thickTop="1" thickBot="1">
      <c r="A2027" s="105">
        <f t="shared" si="607"/>
        <v>5</v>
      </c>
      <c r="B2027" s="195" t="s">
        <v>1997</v>
      </c>
      <c r="C2027" s="130">
        <v>1952</v>
      </c>
      <c r="D2027" s="107"/>
      <c r="E2027" s="131" t="s">
        <v>94</v>
      </c>
      <c r="F2027" s="107">
        <v>2</v>
      </c>
      <c r="G2027" s="105">
        <v>1</v>
      </c>
      <c r="H2027" s="111">
        <v>646.42999999999995</v>
      </c>
      <c r="I2027" s="111">
        <v>386</v>
      </c>
      <c r="J2027" s="111">
        <v>386</v>
      </c>
      <c r="K2027" s="109">
        <v>13</v>
      </c>
      <c r="L2027" s="110">
        <f t="shared" si="611"/>
        <v>6178183.6176999994</v>
      </c>
      <c r="M2027" s="108"/>
      <c r="N2027" s="108"/>
      <c r="O2027" s="108"/>
      <c r="P2027" s="110">
        <f>'Форма 2'!C2027-M2027-N2027-O2027</f>
        <v>6178183.6176999994</v>
      </c>
      <c r="Q2027" s="111">
        <f>L2027/I2027</f>
        <v>16005.657040673574</v>
      </c>
      <c r="R2027" s="111">
        <f t="shared" si="615"/>
        <v>16005.657040673574</v>
      </c>
      <c r="S2027" s="112" t="s">
        <v>1280</v>
      </c>
      <c r="T2027" s="107" t="s">
        <v>82</v>
      </c>
      <c r="U2027" s="217"/>
      <c r="V2027" s="85"/>
      <c r="W2027" s="85"/>
      <c r="X2027" s="85"/>
      <c r="Y2027" s="85"/>
      <c r="Z2027" s="85"/>
      <c r="AA2027" s="85"/>
      <c r="AB2027" s="86"/>
      <c r="AC2027" s="86"/>
      <c r="AD2027" s="85">
        <v>1</v>
      </c>
      <c r="AE2027" s="85"/>
      <c r="AF2027" s="85"/>
      <c r="AG2027" s="85"/>
      <c r="AH2027" s="85"/>
      <c r="AI2027" s="85"/>
      <c r="AJ2027" s="85"/>
    </row>
    <row r="2028" spans="1:36" ht="16.5" thickTop="1" thickBot="1">
      <c r="A2028" s="105">
        <f t="shared" si="607"/>
        <v>6</v>
      </c>
      <c r="B2028" s="195" t="s">
        <v>1998</v>
      </c>
      <c r="C2028" s="130">
        <v>1951</v>
      </c>
      <c r="D2028" s="107"/>
      <c r="E2028" s="131" t="s">
        <v>94</v>
      </c>
      <c r="F2028" s="107">
        <v>2</v>
      </c>
      <c r="G2028" s="105">
        <v>1</v>
      </c>
      <c r="H2028" s="111">
        <v>624.39</v>
      </c>
      <c r="I2028" s="111">
        <v>378.89</v>
      </c>
      <c r="J2028" s="111">
        <v>245.5</v>
      </c>
      <c r="K2028" s="109">
        <v>23</v>
      </c>
      <c r="L2028" s="110">
        <f t="shared" si="611"/>
        <v>6605971.2731999997</v>
      </c>
      <c r="M2028" s="108"/>
      <c r="N2028" s="108"/>
      <c r="O2028" s="108"/>
      <c r="P2028" s="110">
        <f>'Форма 2'!C2028-M2028-N2028-O2028</f>
        <v>6605971.2731999997</v>
      </c>
      <c r="Q2028" s="111">
        <f>L2028/I2028</f>
        <v>17435.063668083083</v>
      </c>
      <c r="R2028" s="111">
        <f t="shared" si="615"/>
        <v>17435.063668083083</v>
      </c>
      <c r="S2028" s="112" t="s">
        <v>1280</v>
      </c>
      <c r="T2028" s="107" t="s">
        <v>82</v>
      </c>
      <c r="U2028" s="217"/>
      <c r="V2028" s="85"/>
      <c r="W2028" s="85"/>
      <c r="X2028" s="85">
        <v>1</v>
      </c>
      <c r="Y2028" s="85"/>
      <c r="Z2028" s="85">
        <v>1</v>
      </c>
      <c r="AA2028" s="85"/>
      <c r="AB2028" s="86"/>
      <c r="AC2028" s="86"/>
      <c r="AD2028" s="85">
        <v>1</v>
      </c>
      <c r="AE2028" s="85"/>
      <c r="AF2028" s="85"/>
      <c r="AG2028" s="85"/>
      <c r="AH2028" s="85"/>
      <c r="AI2028" s="85"/>
      <c r="AJ2028" s="85"/>
    </row>
    <row r="2029" spans="1:36" ht="16.5" thickTop="1" thickBot="1">
      <c r="A2029" s="105">
        <f t="shared" si="607"/>
        <v>7</v>
      </c>
      <c r="B2029" s="195" t="s">
        <v>1999</v>
      </c>
      <c r="C2029" s="130">
        <v>1953</v>
      </c>
      <c r="D2029" s="107">
        <v>1953</v>
      </c>
      <c r="E2029" s="131" t="s">
        <v>1065</v>
      </c>
      <c r="F2029" s="107">
        <v>2</v>
      </c>
      <c r="G2029" s="105">
        <v>1</v>
      </c>
      <c r="H2029" s="111">
        <v>376.98</v>
      </c>
      <c r="I2029" s="111">
        <v>376.98</v>
      </c>
      <c r="J2029" s="111">
        <v>317.81</v>
      </c>
      <c r="K2029" s="109">
        <v>19</v>
      </c>
      <c r="L2029" s="110">
        <f t="shared" si="611"/>
        <v>5799663.8892000001</v>
      </c>
      <c r="M2029" s="108"/>
      <c r="N2029" s="108"/>
      <c r="O2029" s="108"/>
      <c r="P2029" s="110">
        <f>'Форма 2'!C2029-M2029-N2029-O2029</f>
        <v>5799663.8892000001</v>
      </c>
      <c r="Q2029" s="111">
        <f>L2029/I2029</f>
        <v>15384.539999999999</v>
      </c>
      <c r="R2029" s="111">
        <f t="shared" si="615"/>
        <v>15384.539999999999</v>
      </c>
      <c r="S2029" s="112" t="s">
        <v>1280</v>
      </c>
      <c r="T2029" s="107" t="s">
        <v>82</v>
      </c>
      <c r="U2029" s="217"/>
      <c r="V2029" s="85"/>
      <c r="W2029" s="85"/>
      <c r="X2029" s="85"/>
      <c r="Y2029" s="85"/>
      <c r="Z2029" s="85"/>
      <c r="AA2029" s="85"/>
      <c r="AB2029" s="86"/>
      <c r="AC2029" s="86"/>
      <c r="AD2029" s="85">
        <v>1</v>
      </c>
      <c r="AE2029" s="85">
        <v>1</v>
      </c>
      <c r="AF2029" s="85"/>
      <c r="AG2029" s="85"/>
      <c r="AH2029" s="85"/>
      <c r="AI2029" s="85"/>
      <c r="AJ2029" s="85"/>
    </row>
    <row r="2030" spans="1:36" ht="16.5" thickTop="1" thickBot="1">
      <c r="A2030" s="105">
        <f t="shared" si="607"/>
        <v>8</v>
      </c>
      <c r="B2030" s="195" t="s">
        <v>2000</v>
      </c>
      <c r="C2030" s="130">
        <v>1953</v>
      </c>
      <c r="D2030" s="107"/>
      <c r="E2030" s="131" t="s">
        <v>94</v>
      </c>
      <c r="F2030" s="107">
        <v>2</v>
      </c>
      <c r="G2030" s="105">
        <v>1</v>
      </c>
      <c r="H2030" s="111">
        <v>604.26</v>
      </c>
      <c r="I2030" s="111">
        <v>368.52</v>
      </c>
      <c r="J2030" s="111">
        <v>235.7</v>
      </c>
      <c r="K2030" s="109">
        <v>27</v>
      </c>
      <c r="L2030" s="110">
        <f t="shared" si="611"/>
        <v>9296262.1403999999</v>
      </c>
      <c r="M2030" s="108"/>
      <c r="N2030" s="108"/>
      <c r="O2030" s="108"/>
      <c r="P2030" s="110">
        <f>'Форма 2'!C2030-M2030-N2030-O2030</f>
        <v>9296262.1403999999</v>
      </c>
      <c r="Q2030" s="111">
        <f>L2030/I2030</f>
        <v>25225.936558124391</v>
      </c>
      <c r="R2030" s="111">
        <f t="shared" si="615"/>
        <v>25225.936558124391</v>
      </c>
      <c r="S2030" s="112" t="s">
        <v>1280</v>
      </c>
      <c r="T2030" s="107" t="s">
        <v>82</v>
      </c>
      <c r="U2030" s="217"/>
      <c r="V2030" s="85"/>
      <c r="W2030" s="85"/>
      <c r="X2030" s="85"/>
      <c r="Y2030" s="85"/>
      <c r="Z2030" s="85"/>
      <c r="AA2030" s="85"/>
      <c r="AB2030" s="86"/>
      <c r="AC2030" s="86"/>
      <c r="AD2030" s="85">
        <v>1</v>
      </c>
      <c r="AE2030" s="85">
        <v>1</v>
      </c>
      <c r="AF2030" s="85"/>
      <c r="AG2030" s="85"/>
      <c r="AH2030" s="85"/>
      <c r="AI2030" s="85"/>
      <c r="AJ2030" s="85"/>
    </row>
    <row r="2031" spans="1:36" ht="16.5" thickTop="1" thickBot="1">
      <c r="A2031" s="105">
        <f t="shared" si="607"/>
        <v>9</v>
      </c>
      <c r="B2031" s="195" t="s">
        <v>1084</v>
      </c>
      <c r="C2031" s="130">
        <v>1983</v>
      </c>
      <c r="D2031" s="107">
        <v>1983</v>
      </c>
      <c r="E2031" s="131" t="s">
        <v>1065</v>
      </c>
      <c r="F2031" s="107">
        <v>5</v>
      </c>
      <c r="G2031" s="105">
        <v>3</v>
      </c>
      <c r="H2031" s="111">
        <v>2076.6999999999998</v>
      </c>
      <c r="I2031" s="111">
        <v>2076.6999999999998</v>
      </c>
      <c r="J2031" s="111">
        <v>1292.5</v>
      </c>
      <c r="K2031" s="109"/>
      <c r="L2031" s="110">
        <f t="shared" si="611"/>
        <v>9352459.9839999992</v>
      </c>
      <c r="M2031" s="108"/>
      <c r="N2031" s="108"/>
      <c r="O2031" s="108"/>
      <c r="P2031" s="110">
        <f>'Форма 2'!C2031-M2031-N2031-O2031</f>
        <v>9352459.9839999992</v>
      </c>
      <c r="Q2031" s="111">
        <f t="shared" ref="Q2031:Q2053" si="620">L2031/I2031</f>
        <v>4503.5200000000004</v>
      </c>
      <c r="R2031" s="111">
        <f t="shared" ref="R2031:R2053" si="621">Q2031</f>
        <v>4503.5200000000004</v>
      </c>
      <c r="S2031" s="112" t="s">
        <v>1280</v>
      </c>
      <c r="T2031" s="107" t="s">
        <v>92</v>
      </c>
      <c r="U2031" s="217"/>
      <c r="V2031" s="85"/>
      <c r="W2031" s="85"/>
      <c r="X2031" s="85"/>
      <c r="Y2031" s="85"/>
      <c r="Z2031" s="85"/>
      <c r="AA2031" s="85"/>
      <c r="AB2031" s="86"/>
      <c r="AC2031" s="86"/>
      <c r="AD2031" s="85">
        <v>1</v>
      </c>
      <c r="AE2031" s="85"/>
      <c r="AF2031" s="85"/>
      <c r="AG2031" s="85"/>
      <c r="AH2031" s="85"/>
      <c r="AI2031" s="85"/>
      <c r="AJ2031" s="85"/>
    </row>
    <row r="2032" spans="1:36" ht="16.5" thickTop="1" thickBot="1">
      <c r="A2032" s="105">
        <f t="shared" si="607"/>
        <v>10</v>
      </c>
      <c r="B2032" s="114" t="s">
        <v>2001</v>
      </c>
      <c r="C2032" s="113">
        <v>1975</v>
      </c>
      <c r="D2032" s="107">
        <v>1975</v>
      </c>
      <c r="E2032" s="114" t="s">
        <v>1065</v>
      </c>
      <c r="F2032" s="107">
        <v>2</v>
      </c>
      <c r="G2032" s="107">
        <v>3</v>
      </c>
      <c r="H2032" s="111">
        <v>1128.27</v>
      </c>
      <c r="I2032" s="111">
        <v>1128.27</v>
      </c>
      <c r="J2032" s="111">
        <v>1128.27</v>
      </c>
      <c r="K2032" s="125">
        <v>33</v>
      </c>
      <c r="L2032" s="110">
        <f t="shared" si="611"/>
        <v>1861103.9304000002</v>
      </c>
      <c r="M2032" s="108"/>
      <c r="N2032" s="108"/>
      <c r="O2032" s="108"/>
      <c r="P2032" s="110">
        <f>'Форма 2'!C2032-M2032-N2032-O2032</f>
        <v>1861103.9304000002</v>
      </c>
      <c r="Q2032" s="111">
        <f t="shared" si="620"/>
        <v>1649.5200000000002</v>
      </c>
      <c r="R2032" s="111">
        <f t="shared" si="621"/>
        <v>1649.5200000000002</v>
      </c>
      <c r="S2032" s="112" t="s">
        <v>1280</v>
      </c>
      <c r="T2032" s="107" t="s">
        <v>92</v>
      </c>
      <c r="U2032" s="217"/>
      <c r="V2032" s="85"/>
      <c r="W2032" s="85"/>
      <c r="X2032" s="85">
        <v>1</v>
      </c>
      <c r="Y2032" s="85"/>
      <c r="Z2032" s="85"/>
      <c r="AA2032" s="85">
        <v>1</v>
      </c>
      <c r="AB2032" s="86"/>
      <c r="AC2032" s="86"/>
      <c r="AD2032" s="85"/>
      <c r="AE2032" s="85"/>
      <c r="AF2032" s="85"/>
      <c r="AG2032" s="85"/>
      <c r="AH2032" s="85"/>
      <c r="AI2032" s="85"/>
      <c r="AJ2032" s="85"/>
    </row>
    <row r="2033" spans="1:36" ht="16.5" thickTop="1" thickBot="1">
      <c r="A2033" s="105">
        <f t="shared" si="607"/>
        <v>11</v>
      </c>
      <c r="B2033" s="114" t="s">
        <v>2002</v>
      </c>
      <c r="C2033" s="113">
        <v>1988</v>
      </c>
      <c r="D2033" s="107">
        <v>2019</v>
      </c>
      <c r="E2033" s="114" t="s">
        <v>1065</v>
      </c>
      <c r="F2033" s="107">
        <v>3</v>
      </c>
      <c r="G2033" s="107">
        <v>4</v>
      </c>
      <c r="H2033" s="111">
        <v>1892.5</v>
      </c>
      <c r="I2033" s="111">
        <v>1892.5</v>
      </c>
      <c r="J2033" s="111">
        <v>1120.3</v>
      </c>
      <c r="K2033" s="125"/>
      <c r="L2033" s="110">
        <f t="shared" si="611"/>
        <v>715005.42500000005</v>
      </c>
      <c r="M2033" s="108"/>
      <c r="N2033" s="108"/>
      <c r="O2033" s="108"/>
      <c r="P2033" s="110">
        <f>'Форма 2'!C2033-M2033-N2033-O2033</f>
        <v>715005.42500000005</v>
      </c>
      <c r="Q2033" s="111">
        <f t="shared" si="620"/>
        <v>377.81</v>
      </c>
      <c r="R2033" s="111">
        <f t="shared" si="621"/>
        <v>377.81</v>
      </c>
      <c r="S2033" s="112" t="s">
        <v>1280</v>
      </c>
      <c r="T2033" s="107" t="s">
        <v>92</v>
      </c>
      <c r="U2033" s="217"/>
      <c r="V2033" s="85"/>
      <c r="W2033" s="85"/>
      <c r="X2033" s="85">
        <v>1</v>
      </c>
      <c r="Y2033" s="85"/>
      <c r="Z2033" s="85"/>
      <c r="AA2033" s="85"/>
      <c r="AB2033" s="86"/>
      <c r="AC2033" s="86"/>
      <c r="AD2033" s="85"/>
      <c r="AE2033" s="85"/>
      <c r="AF2033" s="85"/>
      <c r="AG2033" s="85"/>
      <c r="AH2033" s="85"/>
      <c r="AI2033" s="85"/>
      <c r="AJ2033" s="85"/>
    </row>
    <row r="2034" spans="1:36" ht="16.5" thickTop="1" thickBot="1">
      <c r="A2034" s="105">
        <f t="shared" si="607"/>
        <v>12</v>
      </c>
      <c r="B2034" s="114" t="s">
        <v>2003</v>
      </c>
      <c r="C2034" s="113">
        <v>1988</v>
      </c>
      <c r="D2034" s="107">
        <v>1988</v>
      </c>
      <c r="E2034" s="114" t="s">
        <v>212</v>
      </c>
      <c r="F2034" s="107">
        <v>3</v>
      </c>
      <c r="G2034" s="107">
        <v>3</v>
      </c>
      <c r="H2034" s="111">
        <v>1348</v>
      </c>
      <c r="I2034" s="111">
        <v>1348</v>
      </c>
      <c r="J2034" s="111">
        <v>728.3</v>
      </c>
      <c r="K2034" s="125">
        <v>48</v>
      </c>
      <c r="L2034" s="110">
        <f t="shared" si="611"/>
        <v>1378316.52</v>
      </c>
      <c r="M2034" s="108"/>
      <c r="N2034" s="108"/>
      <c r="O2034" s="108"/>
      <c r="P2034" s="110">
        <f>'Форма 2'!C2034-M2034-N2034-O2034</f>
        <v>1378316.52</v>
      </c>
      <c r="Q2034" s="111">
        <f t="shared" si="620"/>
        <v>1022.49</v>
      </c>
      <c r="R2034" s="111">
        <f t="shared" si="621"/>
        <v>1022.49</v>
      </c>
      <c r="S2034" s="112" t="s">
        <v>1280</v>
      </c>
      <c r="T2034" s="107" t="s">
        <v>82</v>
      </c>
      <c r="U2034" s="217"/>
      <c r="V2034" s="85"/>
      <c r="W2034" s="85"/>
      <c r="X2034" s="85">
        <v>1</v>
      </c>
      <c r="Y2034" s="85"/>
      <c r="Z2034" s="85">
        <v>1</v>
      </c>
      <c r="AA2034" s="85"/>
      <c r="AB2034" s="86"/>
      <c r="AC2034" s="86"/>
      <c r="AD2034" s="85"/>
      <c r="AE2034" s="85"/>
      <c r="AF2034" s="85"/>
      <c r="AG2034" s="85"/>
      <c r="AH2034" s="85"/>
      <c r="AI2034" s="85"/>
      <c r="AJ2034" s="85"/>
    </row>
    <row r="2035" spans="1:36" ht="16.5" thickTop="1" thickBot="1">
      <c r="A2035" s="105">
        <f t="shared" si="607"/>
        <v>13</v>
      </c>
      <c r="B2035" s="114" t="s">
        <v>2004</v>
      </c>
      <c r="C2035" s="113">
        <v>1991</v>
      </c>
      <c r="D2035" s="107">
        <v>1991</v>
      </c>
      <c r="E2035" s="114" t="s">
        <v>212</v>
      </c>
      <c r="F2035" s="107">
        <v>5</v>
      </c>
      <c r="G2035" s="107">
        <v>1</v>
      </c>
      <c r="H2035" s="111">
        <v>767.5</v>
      </c>
      <c r="I2035" s="111">
        <v>767.5</v>
      </c>
      <c r="J2035" s="111">
        <v>733.7</v>
      </c>
      <c r="K2035" s="125">
        <v>19</v>
      </c>
      <c r="L2035" s="110">
        <f t="shared" si="611"/>
        <v>3747211.3</v>
      </c>
      <c r="M2035" s="108"/>
      <c r="N2035" s="108"/>
      <c r="O2035" s="108"/>
      <c r="P2035" s="110">
        <f>'Форма 2'!C2035-M2035-N2035-O2035</f>
        <v>3747211.3</v>
      </c>
      <c r="Q2035" s="111">
        <f t="shared" si="620"/>
        <v>4882.3599999999997</v>
      </c>
      <c r="R2035" s="111">
        <f t="shared" si="621"/>
        <v>4882.3599999999997</v>
      </c>
      <c r="S2035" s="112" t="s">
        <v>1280</v>
      </c>
      <c r="T2035" s="107" t="s">
        <v>82</v>
      </c>
      <c r="U2035" s="217"/>
      <c r="V2035" s="85"/>
      <c r="W2035" s="85"/>
      <c r="X2035" s="85"/>
      <c r="Y2035" s="85"/>
      <c r="Z2035" s="85"/>
      <c r="AA2035" s="85"/>
      <c r="AB2035" s="86"/>
      <c r="AC2035" s="86"/>
      <c r="AD2035" s="85"/>
      <c r="AE2035" s="85">
        <v>1</v>
      </c>
      <c r="AF2035" s="85"/>
      <c r="AG2035" s="85"/>
      <c r="AH2035" s="85"/>
      <c r="AI2035" s="85"/>
      <c r="AJ2035" s="85"/>
    </row>
    <row r="2036" spans="1:36" ht="16.5" thickTop="1" thickBot="1">
      <c r="A2036" s="105">
        <f t="shared" si="607"/>
        <v>14</v>
      </c>
      <c r="B2036" s="114" t="s">
        <v>2005</v>
      </c>
      <c r="C2036" s="113">
        <v>1991</v>
      </c>
      <c r="D2036" s="107">
        <v>1991</v>
      </c>
      <c r="E2036" s="114" t="s">
        <v>212</v>
      </c>
      <c r="F2036" s="107">
        <v>3</v>
      </c>
      <c r="G2036" s="107">
        <v>3</v>
      </c>
      <c r="H2036" s="111">
        <v>972.6</v>
      </c>
      <c r="I2036" s="111">
        <v>972.6</v>
      </c>
      <c r="J2036" s="111">
        <v>905.1</v>
      </c>
      <c r="K2036" s="125">
        <v>35</v>
      </c>
      <c r="L2036" s="110">
        <f t="shared" si="611"/>
        <v>5667486.0899999999</v>
      </c>
      <c r="M2036" s="108"/>
      <c r="N2036" s="108"/>
      <c r="O2036" s="108"/>
      <c r="P2036" s="110">
        <f>'Форма 2'!C2036-M2036-N2036-O2036</f>
        <v>5667486.0899999999</v>
      </c>
      <c r="Q2036" s="111">
        <f t="shared" si="620"/>
        <v>5827.15</v>
      </c>
      <c r="R2036" s="111">
        <f t="shared" si="621"/>
        <v>5827.15</v>
      </c>
      <c r="S2036" s="112" t="s">
        <v>1280</v>
      </c>
      <c r="T2036" s="107" t="s">
        <v>82</v>
      </c>
      <c r="U2036" s="217"/>
      <c r="V2036" s="85"/>
      <c r="W2036" s="85"/>
      <c r="X2036" s="85"/>
      <c r="Y2036" s="85"/>
      <c r="Z2036" s="85"/>
      <c r="AA2036" s="85"/>
      <c r="AB2036" s="86"/>
      <c r="AC2036" s="86"/>
      <c r="AD2036" s="85"/>
      <c r="AE2036" s="85">
        <v>1</v>
      </c>
      <c r="AF2036" s="85"/>
      <c r="AG2036" s="85"/>
      <c r="AH2036" s="85"/>
      <c r="AI2036" s="85"/>
      <c r="AJ2036" s="85"/>
    </row>
    <row r="2037" spans="1:36" ht="16.5" thickTop="1" thickBot="1">
      <c r="A2037" s="105">
        <f t="shared" si="607"/>
        <v>15</v>
      </c>
      <c r="B2037" s="114" t="s">
        <v>2006</v>
      </c>
      <c r="C2037" s="113">
        <v>1962</v>
      </c>
      <c r="D2037" s="107">
        <v>2020</v>
      </c>
      <c r="E2037" s="114" t="s">
        <v>1065</v>
      </c>
      <c r="F2037" s="107">
        <v>2</v>
      </c>
      <c r="G2037" s="107">
        <v>2</v>
      </c>
      <c r="H2037" s="111">
        <v>446</v>
      </c>
      <c r="I2037" s="111">
        <v>446</v>
      </c>
      <c r="J2037" s="111">
        <v>288.3</v>
      </c>
      <c r="K2037" s="125"/>
      <c r="L2037" s="110">
        <f t="shared" si="611"/>
        <v>456030.54</v>
      </c>
      <c r="M2037" s="108"/>
      <c r="N2037" s="108"/>
      <c r="O2037" s="108"/>
      <c r="P2037" s="110">
        <f>'Форма 2'!C2037-M2037-N2037-O2037</f>
        <v>456030.54</v>
      </c>
      <c r="Q2037" s="111">
        <f t="shared" si="620"/>
        <v>1022.49</v>
      </c>
      <c r="R2037" s="111">
        <f t="shared" si="621"/>
        <v>1022.49</v>
      </c>
      <c r="S2037" s="112" t="s">
        <v>1280</v>
      </c>
      <c r="T2037" s="107" t="s">
        <v>82</v>
      </c>
      <c r="U2037" s="217"/>
      <c r="V2037" s="85"/>
      <c r="W2037" s="85"/>
      <c r="X2037" s="85">
        <v>1</v>
      </c>
      <c r="Y2037" s="85"/>
      <c r="Z2037" s="85">
        <v>1</v>
      </c>
      <c r="AA2037" s="85"/>
      <c r="AB2037" s="86"/>
      <c r="AC2037" s="86"/>
      <c r="AD2037" s="85"/>
      <c r="AE2037" s="85"/>
      <c r="AF2037" s="85"/>
      <c r="AG2037" s="85"/>
      <c r="AH2037" s="85"/>
      <c r="AI2037" s="85"/>
      <c r="AJ2037" s="85"/>
    </row>
    <row r="2038" spans="1:36" ht="16.5" thickTop="1" thickBot="1">
      <c r="A2038" s="105">
        <f t="shared" si="607"/>
        <v>16</v>
      </c>
      <c r="B2038" s="114" t="s">
        <v>2007</v>
      </c>
      <c r="C2038" s="113">
        <v>1960</v>
      </c>
      <c r="D2038" s="107">
        <v>2010</v>
      </c>
      <c r="E2038" s="114" t="s">
        <v>1065</v>
      </c>
      <c r="F2038" s="107">
        <v>2</v>
      </c>
      <c r="G2038" s="107">
        <v>1</v>
      </c>
      <c r="H2038" s="111">
        <v>314.3</v>
      </c>
      <c r="I2038" s="111">
        <v>314.3</v>
      </c>
      <c r="J2038" s="111">
        <v>195.8</v>
      </c>
      <c r="K2038" s="125"/>
      <c r="L2038" s="110">
        <f t="shared" si="611"/>
        <v>2064124.3909999998</v>
      </c>
      <c r="M2038" s="108"/>
      <c r="N2038" s="108"/>
      <c r="O2038" s="108"/>
      <c r="P2038" s="110">
        <f>'Форма 2'!C2038-M2038-N2038-O2038</f>
        <v>2064124.3909999998</v>
      </c>
      <c r="Q2038" s="111">
        <f t="shared" si="620"/>
        <v>6567.369999999999</v>
      </c>
      <c r="R2038" s="111">
        <f t="shared" si="621"/>
        <v>6567.369999999999</v>
      </c>
      <c r="S2038" s="112" t="s">
        <v>1280</v>
      </c>
      <c r="T2038" s="107" t="s">
        <v>82</v>
      </c>
      <c r="U2038" s="217">
        <v>1</v>
      </c>
      <c r="V2038" s="85"/>
      <c r="W2038" s="85"/>
      <c r="X2038" s="85"/>
      <c r="Y2038" s="85"/>
      <c r="Z2038" s="85"/>
      <c r="AA2038" s="85"/>
      <c r="AB2038" s="86"/>
      <c r="AC2038" s="86"/>
      <c r="AD2038" s="85"/>
      <c r="AE2038" s="85">
        <v>1</v>
      </c>
      <c r="AF2038" s="85"/>
      <c r="AG2038" s="85"/>
      <c r="AH2038" s="85"/>
      <c r="AI2038" s="85"/>
      <c r="AJ2038" s="85"/>
    </row>
    <row r="2039" spans="1:36" ht="16.5" thickTop="1" thickBot="1">
      <c r="A2039" s="105">
        <f t="shared" si="607"/>
        <v>17</v>
      </c>
      <c r="B2039" s="114" t="s">
        <v>2008</v>
      </c>
      <c r="C2039" s="113">
        <v>1984</v>
      </c>
      <c r="D2039" s="107">
        <v>2018</v>
      </c>
      <c r="E2039" s="114" t="s">
        <v>1065</v>
      </c>
      <c r="F2039" s="107">
        <v>3</v>
      </c>
      <c r="G2039" s="107">
        <v>3</v>
      </c>
      <c r="H2039" s="111">
        <v>1825</v>
      </c>
      <c r="I2039" s="111">
        <v>1825</v>
      </c>
      <c r="J2039" s="111">
        <v>1825</v>
      </c>
      <c r="K2039" s="125">
        <v>76</v>
      </c>
      <c r="L2039" s="110">
        <f t="shared" si="611"/>
        <v>4186915</v>
      </c>
      <c r="M2039" s="108"/>
      <c r="N2039" s="108"/>
      <c r="O2039" s="108"/>
      <c r="P2039" s="110">
        <f>'Форма 2'!C2039-M2039-N2039-O2039</f>
        <v>4186915</v>
      </c>
      <c r="Q2039" s="111">
        <f t="shared" si="620"/>
        <v>2294.1999999999998</v>
      </c>
      <c r="R2039" s="111">
        <f t="shared" si="621"/>
        <v>2294.1999999999998</v>
      </c>
      <c r="S2039" s="112" t="s">
        <v>1280</v>
      </c>
      <c r="T2039" s="107" t="s">
        <v>92</v>
      </c>
      <c r="U2039" s="217"/>
      <c r="V2039" s="85"/>
      <c r="W2039" s="85"/>
      <c r="X2039" s="85">
        <v>1</v>
      </c>
      <c r="Y2039" s="85"/>
      <c r="Z2039" s="85">
        <v>1</v>
      </c>
      <c r="AA2039" s="85">
        <v>1</v>
      </c>
      <c r="AB2039" s="86"/>
      <c r="AC2039" s="86"/>
      <c r="AD2039" s="85"/>
      <c r="AE2039" s="85"/>
      <c r="AF2039" s="85"/>
      <c r="AG2039" s="85"/>
      <c r="AH2039" s="85"/>
      <c r="AI2039" s="85"/>
      <c r="AJ2039" s="85"/>
    </row>
    <row r="2040" spans="1:36" ht="16.5" thickTop="1" thickBot="1">
      <c r="A2040" s="105">
        <f t="shared" si="607"/>
        <v>18</v>
      </c>
      <c r="B2040" s="114" t="s">
        <v>2009</v>
      </c>
      <c r="C2040" s="113">
        <v>1979</v>
      </c>
      <c r="D2040" s="107">
        <v>1979</v>
      </c>
      <c r="E2040" s="114" t="s">
        <v>1065</v>
      </c>
      <c r="F2040" s="107">
        <v>3</v>
      </c>
      <c r="G2040" s="107">
        <v>3</v>
      </c>
      <c r="H2040" s="111">
        <v>1815</v>
      </c>
      <c r="I2040" s="111">
        <v>1815</v>
      </c>
      <c r="J2040" s="111">
        <v>1815</v>
      </c>
      <c r="K2040" s="125">
        <v>73</v>
      </c>
      <c r="L2040" s="110">
        <f t="shared" si="611"/>
        <v>4163973</v>
      </c>
      <c r="M2040" s="108"/>
      <c r="N2040" s="108"/>
      <c r="O2040" s="108"/>
      <c r="P2040" s="110">
        <f>'Форма 2'!C2040-M2040-N2040-O2040</f>
        <v>4163973</v>
      </c>
      <c r="Q2040" s="111">
        <f>L2040/I2040</f>
        <v>2294.1999999999998</v>
      </c>
      <c r="R2040" s="111">
        <f>Q2040</f>
        <v>2294.1999999999998</v>
      </c>
      <c r="S2040" s="112" t="s">
        <v>1280</v>
      </c>
      <c r="T2040" s="107" t="s">
        <v>92</v>
      </c>
      <c r="U2040" s="217"/>
      <c r="V2040" s="85"/>
      <c r="W2040" s="85"/>
      <c r="X2040" s="85">
        <v>1</v>
      </c>
      <c r="Y2040" s="85"/>
      <c r="Z2040" s="85">
        <v>1</v>
      </c>
      <c r="AA2040" s="85">
        <v>1</v>
      </c>
      <c r="AB2040" s="86"/>
      <c r="AC2040" s="86"/>
      <c r="AD2040" s="85"/>
      <c r="AE2040" s="85"/>
      <c r="AF2040" s="85"/>
      <c r="AG2040" s="85"/>
      <c r="AH2040" s="85"/>
      <c r="AI2040" s="85"/>
      <c r="AJ2040" s="85"/>
    </row>
    <row r="2041" spans="1:36" ht="16.5" thickTop="1" thickBot="1">
      <c r="A2041" s="105">
        <f t="shared" si="607"/>
        <v>19</v>
      </c>
      <c r="B2041" s="114" t="s">
        <v>2010</v>
      </c>
      <c r="C2041" s="113">
        <v>1970</v>
      </c>
      <c r="D2041" s="107">
        <v>1970</v>
      </c>
      <c r="E2041" s="114" t="s">
        <v>1065</v>
      </c>
      <c r="F2041" s="107">
        <v>2</v>
      </c>
      <c r="G2041" s="107">
        <v>2</v>
      </c>
      <c r="H2041" s="111">
        <v>459.7</v>
      </c>
      <c r="I2041" s="111">
        <v>459.7</v>
      </c>
      <c r="J2041" s="111">
        <v>459.7</v>
      </c>
      <c r="K2041" s="125">
        <v>27</v>
      </c>
      <c r="L2041" s="110">
        <f t="shared" si="611"/>
        <v>1005690.2869999999</v>
      </c>
      <c r="M2041" s="108"/>
      <c r="N2041" s="108"/>
      <c r="O2041" s="108"/>
      <c r="P2041" s="110">
        <f>'Форма 2'!C2041-M2041-N2041-O2041</f>
        <v>1005690.2869999999</v>
      </c>
      <c r="Q2041" s="111">
        <f>L2041/I2041</f>
        <v>2187.71</v>
      </c>
      <c r="R2041" s="111">
        <f>Q2041</f>
        <v>2187.71</v>
      </c>
      <c r="S2041" s="112" t="s">
        <v>1280</v>
      </c>
      <c r="T2041" s="107" t="s">
        <v>82</v>
      </c>
      <c r="U2041" s="217"/>
      <c r="V2041" s="85"/>
      <c r="W2041" s="85"/>
      <c r="X2041" s="85">
        <v>1</v>
      </c>
      <c r="Y2041" s="85">
        <v>1</v>
      </c>
      <c r="Z2041" s="85">
        <v>1</v>
      </c>
      <c r="AA2041" s="85"/>
      <c r="AB2041" s="86"/>
      <c r="AC2041" s="86"/>
      <c r="AD2041" s="85"/>
      <c r="AE2041" s="85"/>
      <c r="AF2041" s="85"/>
      <c r="AG2041" s="85"/>
      <c r="AH2041" s="85"/>
      <c r="AI2041" s="85"/>
      <c r="AJ2041" s="85"/>
    </row>
    <row r="2042" spans="1:36" ht="16.5" thickTop="1" thickBot="1">
      <c r="A2042" s="105">
        <f t="shared" si="607"/>
        <v>20</v>
      </c>
      <c r="B2042" s="114" t="s">
        <v>2011</v>
      </c>
      <c r="C2042" s="113">
        <v>1958</v>
      </c>
      <c r="D2042" s="107">
        <v>1958</v>
      </c>
      <c r="E2042" s="114" t="s">
        <v>1065</v>
      </c>
      <c r="F2042" s="107">
        <v>2</v>
      </c>
      <c r="G2042" s="107">
        <v>2</v>
      </c>
      <c r="H2042" s="111">
        <v>675.34</v>
      </c>
      <c r="I2042" s="111">
        <v>675.34</v>
      </c>
      <c r="J2042" s="111">
        <v>675.34</v>
      </c>
      <c r="K2042" s="125">
        <v>35</v>
      </c>
      <c r="L2042" s="110">
        <f t="shared" si="611"/>
        <v>1477448.0714</v>
      </c>
      <c r="M2042" s="108"/>
      <c r="N2042" s="108"/>
      <c r="O2042" s="108"/>
      <c r="P2042" s="110">
        <f>'Форма 2'!C2042-M2042-N2042-O2042</f>
        <v>1477448.0714</v>
      </c>
      <c r="Q2042" s="111">
        <f t="shared" ref="Q2042" si="622">L2042/I2042</f>
        <v>2187.71</v>
      </c>
      <c r="R2042" s="111">
        <f t="shared" ref="R2042" si="623">Q2042</f>
        <v>2187.71</v>
      </c>
      <c r="S2042" s="112" t="s">
        <v>1280</v>
      </c>
      <c r="T2042" s="107" t="s">
        <v>82</v>
      </c>
      <c r="U2042" s="217"/>
      <c r="V2042" s="85"/>
      <c r="W2042" s="85"/>
      <c r="X2042" s="85">
        <v>1</v>
      </c>
      <c r="Y2042" s="85">
        <v>1</v>
      </c>
      <c r="Z2042" s="85">
        <v>1</v>
      </c>
      <c r="AA2042" s="85"/>
      <c r="AB2042" s="86"/>
      <c r="AC2042" s="86"/>
      <c r="AD2042" s="85"/>
      <c r="AE2042" s="85"/>
      <c r="AF2042" s="85"/>
      <c r="AG2042" s="85"/>
      <c r="AH2042" s="85"/>
      <c r="AI2042" s="85"/>
      <c r="AJ2042" s="85"/>
    </row>
    <row r="2043" spans="1:36" ht="16.5" thickTop="1" thickBot="1">
      <c r="A2043" s="105">
        <f t="shared" si="607"/>
        <v>21</v>
      </c>
      <c r="B2043" s="114" t="s">
        <v>2012</v>
      </c>
      <c r="C2043" s="113">
        <v>1959</v>
      </c>
      <c r="D2043" s="107">
        <v>1959</v>
      </c>
      <c r="E2043" s="114" t="s">
        <v>1065</v>
      </c>
      <c r="F2043" s="107">
        <v>2</v>
      </c>
      <c r="G2043" s="107">
        <v>2</v>
      </c>
      <c r="H2043" s="111">
        <v>668.8</v>
      </c>
      <c r="I2043" s="111">
        <v>668.8</v>
      </c>
      <c r="J2043" s="111">
        <v>416.9</v>
      </c>
      <c r="K2043" s="125"/>
      <c r="L2043" s="110">
        <f t="shared" si="611"/>
        <v>431161.98399999994</v>
      </c>
      <c r="M2043" s="108"/>
      <c r="N2043" s="108"/>
      <c r="O2043" s="108"/>
      <c r="P2043" s="110">
        <f>'Форма 2'!C2043-M2043-N2043-O2043</f>
        <v>431161.98399999994</v>
      </c>
      <c r="Q2043" s="111">
        <f>L2043/I2043</f>
        <v>644.67999999999995</v>
      </c>
      <c r="R2043" s="111">
        <f>Q2043</f>
        <v>644.67999999999995</v>
      </c>
      <c r="S2043" s="112" t="s">
        <v>1280</v>
      </c>
      <c r="T2043" s="107" t="s">
        <v>92</v>
      </c>
      <c r="U2043" s="217"/>
      <c r="V2043" s="85"/>
      <c r="W2043" s="85"/>
      <c r="X2043" s="85"/>
      <c r="Y2043" s="85"/>
      <c r="Z2043" s="85">
        <v>1</v>
      </c>
      <c r="AA2043" s="85"/>
      <c r="AB2043" s="86"/>
      <c r="AC2043" s="86"/>
      <c r="AD2043" s="85"/>
      <c r="AE2043" s="85"/>
      <c r="AF2043" s="85"/>
      <c r="AG2043" s="85"/>
      <c r="AH2043" s="85"/>
      <c r="AI2043" s="85"/>
      <c r="AJ2043" s="85"/>
    </row>
    <row r="2044" spans="1:36" ht="16.5" thickTop="1" thickBot="1">
      <c r="A2044" s="105">
        <f t="shared" si="607"/>
        <v>22</v>
      </c>
      <c r="B2044" s="114" t="s">
        <v>2013</v>
      </c>
      <c r="C2044" s="113">
        <v>1960</v>
      </c>
      <c r="D2044" s="107"/>
      <c r="E2044" s="114" t="s">
        <v>94</v>
      </c>
      <c r="F2044" s="107">
        <v>2</v>
      </c>
      <c r="G2044" s="107">
        <v>2</v>
      </c>
      <c r="H2044" s="111">
        <v>635.14</v>
      </c>
      <c r="I2044" s="111">
        <v>425.2</v>
      </c>
      <c r="J2044" s="111">
        <v>425.2</v>
      </c>
      <c r="K2044" s="125">
        <v>32</v>
      </c>
      <c r="L2044" s="110">
        <f t="shared" si="611"/>
        <v>470143.3308</v>
      </c>
      <c r="M2044" s="108"/>
      <c r="N2044" s="108"/>
      <c r="O2044" s="108"/>
      <c r="P2044" s="110">
        <f>'Форма 2'!C2044-M2044-N2044-O2044</f>
        <v>470143.3308</v>
      </c>
      <c r="Q2044" s="111">
        <f>L2044/I2044</f>
        <v>1105.6992728127941</v>
      </c>
      <c r="R2044" s="111">
        <f>Q2044</f>
        <v>1105.6992728127941</v>
      </c>
      <c r="S2044" s="112" t="s">
        <v>1280</v>
      </c>
      <c r="T2044" s="107" t="s">
        <v>82</v>
      </c>
      <c r="U2044" s="217">
        <v>1</v>
      </c>
      <c r="V2044" s="85"/>
      <c r="W2044" s="85"/>
      <c r="X2044" s="85"/>
      <c r="Y2044" s="85"/>
      <c r="Z2044" s="85"/>
      <c r="AA2044" s="85"/>
      <c r="AB2044" s="86"/>
      <c r="AC2044" s="86"/>
      <c r="AD2044" s="85"/>
      <c r="AE2044" s="85"/>
      <c r="AF2044" s="85"/>
      <c r="AG2044" s="85"/>
      <c r="AH2044" s="85"/>
      <c r="AI2044" s="85"/>
      <c r="AJ2044" s="85"/>
    </row>
    <row r="2045" spans="1:36" ht="16.5" thickTop="1" thickBot="1">
      <c r="A2045" s="105">
        <f t="shared" si="607"/>
        <v>23</v>
      </c>
      <c r="B2045" s="114" t="s">
        <v>2014</v>
      </c>
      <c r="C2045" s="113">
        <v>1949</v>
      </c>
      <c r="D2045" s="107"/>
      <c r="E2045" s="114" t="s">
        <v>94</v>
      </c>
      <c r="F2045" s="107">
        <v>2</v>
      </c>
      <c r="G2045" s="107">
        <v>1</v>
      </c>
      <c r="H2045" s="111">
        <v>617.6</v>
      </c>
      <c r="I2045" s="111">
        <v>375.9</v>
      </c>
      <c r="J2045" s="111">
        <v>375.9</v>
      </c>
      <c r="K2045" s="125">
        <v>34</v>
      </c>
      <c r="L2045" s="110">
        <f t="shared" si="611"/>
        <v>801669.50399999996</v>
      </c>
      <c r="M2045" s="108"/>
      <c r="N2045" s="108"/>
      <c r="O2045" s="108"/>
      <c r="P2045" s="110">
        <f>'Форма 2'!C2045-M2045-N2045-O2045</f>
        <v>801669.50399999996</v>
      </c>
      <c r="Q2045" s="111">
        <f t="shared" ref="Q2045:Q2047" si="624">L2045/I2045</f>
        <v>2132.6669433359934</v>
      </c>
      <c r="R2045" s="111">
        <f t="shared" ref="R2045:R2047" si="625">Q2045</f>
        <v>2132.6669433359934</v>
      </c>
      <c r="S2045" s="112" t="s">
        <v>1280</v>
      </c>
      <c r="T2045" s="107" t="s">
        <v>82</v>
      </c>
      <c r="U2045" s="217"/>
      <c r="V2045" s="85"/>
      <c r="W2045" s="85"/>
      <c r="X2045" s="85"/>
      <c r="Y2045" s="85"/>
      <c r="Z2045" s="85"/>
      <c r="AA2045" s="85"/>
      <c r="AB2045" s="86"/>
      <c r="AC2045" s="86"/>
      <c r="AD2045" s="85"/>
      <c r="AE2045" s="85"/>
      <c r="AF2045" s="85">
        <v>1</v>
      </c>
      <c r="AG2045" s="85"/>
      <c r="AH2045" s="85"/>
      <c r="AI2045" s="85"/>
      <c r="AJ2045" s="85"/>
    </row>
    <row r="2046" spans="1:36" ht="16.5" thickTop="1" thickBot="1">
      <c r="A2046" s="105">
        <f t="shared" si="607"/>
        <v>24</v>
      </c>
      <c r="B2046" s="114" t="s">
        <v>2015</v>
      </c>
      <c r="C2046" s="113">
        <v>1950</v>
      </c>
      <c r="D2046" s="107"/>
      <c r="E2046" s="114" t="s">
        <v>94</v>
      </c>
      <c r="F2046" s="107">
        <v>2</v>
      </c>
      <c r="G2046" s="107">
        <v>1</v>
      </c>
      <c r="H2046" s="111">
        <v>385.7</v>
      </c>
      <c r="I2046" s="111">
        <v>247.9</v>
      </c>
      <c r="J2046" s="111">
        <v>247.9</v>
      </c>
      <c r="K2046" s="125">
        <v>28</v>
      </c>
      <c r="L2046" s="110">
        <f t="shared" si="611"/>
        <v>1530959.01</v>
      </c>
      <c r="M2046" s="108"/>
      <c r="N2046" s="108"/>
      <c r="O2046" s="108"/>
      <c r="P2046" s="110">
        <f>'Форма 2'!C2046-M2046-N2046-O2046</f>
        <v>1530959.01</v>
      </c>
      <c r="Q2046" s="111">
        <f t="shared" si="624"/>
        <v>6175.7120209761997</v>
      </c>
      <c r="R2046" s="111">
        <f t="shared" si="625"/>
        <v>6175.7120209761997</v>
      </c>
      <c r="S2046" s="112" t="s">
        <v>1280</v>
      </c>
      <c r="T2046" s="107" t="s">
        <v>82</v>
      </c>
      <c r="U2046" s="217"/>
      <c r="V2046" s="85"/>
      <c r="W2046" s="85"/>
      <c r="X2046" s="85"/>
      <c r="Y2046" s="85"/>
      <c r="Z2046" s="85"/>
      <c r="AA2046" s="85"/>
      <c r="AB2046" s="86"/>
      <c r="AC2046" s="86"/>
      <c r="AD2046" s="85"/>
      <c r="AE2046" s="85"/>
      <c r="AF2046" s="85">
        <v>1</v>
      </c>
      <c r="AG2046" s="85"/>
      <c r="AH2046" s="85">
        <v>1</v>
      </c>
      <c r="AI2046" s="85"/>
      <c r="AJ2046" s="85"/>
    </row>
    <row r="2047" spans="1:36" ht="16.5" thickTop="1" thickBot="1">
      <c r="A2047" s="105">
        <f t="shared" si="607"/>
        <v>25</v>
      </c>
      <c r="B2047" s="114" t="s">
        <v>2016</v>
      </c>
      <c r="C2047" s="113">
        <v>1969</v>
      </c>
      <c r="D2047" s="107"/>
      <c r="E2047" s="114" t="s">
        <v>94</v>
      </c>
      <c r="F2047" s="107">
        <v>2</v>
      </c>
      <c r="G2047" s="107">
        <v>2</v>
      </c>
      <c r="H2047" s="111">
        <v>524.4</v>
      </c>
      <c r="I2047" s="111">
        <v>524.4</v>
      </c>
      <c r="J2047" s="111">
        <v>305</v>
      </c>
      <c r="K2047" s="125">
        <v>18</v>
      </c>
      <c r="L2047" s="110">
        <f t="shared" si="611"/>
        <v>5011895.3159999996</v>
      </c>
      <c r="M2047" s="108"/>
      <c r="N2047" s="108"/>
      <c r="O2047" s="108"/>
      <c r="P2047" s="110">
        <f>'Форма 2'!C2047-M2047-N2047-O2047</f>
        <v>5011895.3159999996</v>
      </c>
      <c r="Q2047" s="111">
        <f t="shared" si="624"/>
        <v>9557.39</v>
      </c>
      <c r="R2047" s="111">
        <f t="shared" si="625"/>
        <v>9557.39</v>
      </c>
      <c r="S2047" s="112" t="s">
        <v>1280</v>
      </c>
      <c r="T2047" s="107" t="s">
        <v>82</v>
      </c>
      <c r="U2047" s="217"/>
      <c r="V2047" s="85"/>
      <c r="W2047" s="85"/>
      <c r="X2047" s="85"/>
      <c r="Y2047" s="85"/>
      <c r="Z2047" s="85"/>
      <c r="AA2047" s="85"/>
      <c r="AB2047" s="86"/>
      <c r="AC2047" s="86"/>
      <c r="AD2047" s="85">
        <v>1</v>
      </c>
      <c r="AE2047" s="85"/>
      <c r="AF2047" s="85"/>
      <c r="AG2047" s="85"/>
      <c r="AH2047" s="85"/>
      <c r="AI2047" s="85"/>
      <c r="AJ2047" s="85"/>
    </row>
    <row r="2048" spans="1:36" ht="16.5" thickTop="1" thickBot="1">
      <c r="A2048" s="105">
        <f t="shared" si="607"/>
        <v>26</v>
      </c>
      <c r="B2048" s="114" t="s">
        <v>2017</v>
      </c>
      <c r="C2048" s="113">
        <v>1992</v>
      </c>
      <c r="D2048" s="107">
        <v>2019</v>
      </c>
      <c r="E2048" s="114" t="s">
        <v>1065</v>
      </c>
      <c r="F2048" s="107">
        <v>5</v>
      </c>
      <c r="G2048" s="107">
        <v>4</v>
      </c>
      <c r="H2048" s="111">
        <v>2993.92</v>
      </c>
      <c r="I2048" s="111">
        <v>2993.92</v>
      </c>
      <c r="J2048" s="111">
        <v>2993.92</v>
      </c>
      <c r="K2048" s="125">
        <v>121</v>
      </c>
      <c r="L2048" s="110">
        <f t="shared" si="611"/>
        <v>4900777.5872</v>
      </c>
      <c r="M2048" s="108"/>
      <c r="N2048" s="108"/>
      <c r="O2048" s="108"/>
      <c r="P2048" s="110">
        <f>'Форма 2'!C2048-M2048-N2048-O2048</f>
        <v>4900777.5872</v>
      </c>
      <c r="Q2048" s="111">
        <f t="shared" si="620"/>
        <v>1636.9099999999999</v>
      </c>
      <c r="R2048" s="111">
        <f t="shared" si="621"/>
        <v>1636.9099999999999</v>
      </c>
      <c r="S2048" s="112" t="s">
        <v>1280</v>
      </c>
      <c r="T2048" s="107" t="s">
        <v>92</v>
      </c>
      <c r="U2048" s="217"/>
      <c r="V2048" s="85"/>
      <c r="W2048" s="85"/>
      <c r="X2048" s="85">
        <v>1</v>
      </c>
      <c r="Y2048" s="85">
        <v>1</v>
      </c>
      <c r="Z2048" s="85">
        <v>1</v>
      </c>
      <c r="AA2048" s="85"/>
      <c r="AB2048" s="86"/>
      <c r="AC2048" s="86"/>
      <c r="AD2048" s="85"/>
      <c r="AE2048" s="85"/>
      <c r="AF2048" s="85"/>
      <c r="AG2048" s="85"/>
      <c r="AH2048" s="85"/>
      <c r="AI2048" s="85"/>
      <c r="AJ2048" s="85"/>
    </row>
    <row r="2049" spans="1:36" ht="16.5" thickTop="1" thickBot="1">
      <c r="A2049" s="105">
        <f t="shared" si="607"/>
        <v>27</v>
      </c>
      <c r="B2049" s="114" t="s">
        <v>2018</v>
      </c>
      <c r="C2049" s="113">
        <v>1954</v>
      </c>
      <c r="D2049" s="107">
        <v>1954</v>
      </c>
      <c r="E2049" s="114" t="s">
        <v>1065</v>
      </c>
      <c r="F2049" s="107">
        <v>2</v>
      </c>
      <c r="G2049" s="107">
        <v>1</v>
      </c>
      <c r="H2049" s="111">
        <v>378.9</v>
      </c>
      <c r="I2049" s="111">
        <v>378.9</v>
      </c>
      <c r="J2049" s="111">
        <v>413.5</v>
      </c>
      <c r="K2049" s="125">
        <v>12</v>
      </c>
      <c r="L2049" s="110">
        <f t="shared" si="611"/>
        <v>1012140.414</v>
      </c>
      <c r="M2049" s="108"/>
      <c r="N2049" s="108"/>
      <c r="O2049" s="108"/>
      <c r="P2049" s="110">
        <f>'Форма 2'!C2049-M2049-N2049-O2049</f>
        <v>1012140.414</v>
      </c>
      <c r="Q2049" s="111">
        <f t="shared" si="620"/>
        <v>2671.26</v>
      </c>
      <c r="R2049" s="111">
        <f t="shared" si="621"/>
        <v>2671.26</v>
      </c>
      <c r="S2049" s="112" t="s">
        <v>1280</v>
      </c>
      <c r="T2049" s="107" t="s">
        <v>82</v>
      </c>
      <c r="U2049" s="217"/>
      <c r="V2049" s="85"/>
      <c r="W2049" s="85"/>
      <c r="X2049" s="85"/>
      <c r="Y2049" s="85"/>
      <c r="Z2049" s="85"/>
      <c r="AA2049" s="85"/>
      <c r="AB2049" s="86"/>
      <c r="AC2049" s="86"/>
      <c r="AD2049" s="85"/>
      <c r="AE2049" s="85"/>
      <c r="AF2049" s="85"/>
      <c r="AG2049" s="85"/>
      <c r="AH2049" s="85">
        <v>1</v>
      </c>
      <c r="AI2049" s="85"/>
      <c r="AJ2049" s="85"/>
    </row>
    <row r="2050" spans="1:36" ht="16.5" thickTop="1" thickBot="1">
      <c r="A2050" s="105">
        <f t="shared" si="607"/>
        <v>28</v>
      </c>
      <c r="B2050" s="114" t="s">
        <v>2019</v>
      </c>
      <c r="C2050" s="113">
        <v>1967</v>
      </c>
      <c r="D2050" s="107">
        <v>1985</v>
      </c>
      <c r="E2050" s="114" t="s">
        <v>1065</v>
      </c>
      <c r="F2050" s="107">
        <v>2</v>
      </c>
      <c r="G2050" s="107">
        <v>2</v>
      </c>
      <c r="H2050" s="111">
        <v>450.6</v>
      </c>
      <c r="I2050" s="111">
        <v>450.6</v>
      </c>
      <c r="J2050" s="111">
        <v>450.6</v>
      </c>
      <c r="K2050" s="125"/>
      <c r="L2050" s="110">
        <f t="shared" si="611"/>
        <v>333543.13200000004</v>
      </c>
      <c r="M2050" s="108"/>
      <c r="N2050" s="108"/>
      <c r="O2050" s="108"/>
      <c r="P2050" s="110">
        <f>'Форма 2'!C2050-M2050-N2050-O2050</f>
        <v>333543.13200000004</v>
      </c>
      <c r="Q2050" s="111">
        <f t="shared" si="620"/>
        <v>740.22</v>
      </c>
      <c r="R2050" s="111">
        <f t="shared" si="621"/>
        <v>740.22</v>
      </c>
      <c r="S2050" s="112" t="s">
        <v>1280</v>
      </c>
      <c r="T2050" s="107" t="s">
        <v>82</v>
      </c>
      <c r="U2050" s="217">
        <v>1</v>
      </c>
      <c r="V2050" s="85"/>
      <c r="W2050" s="85"/>
      <c r="X2050" s="85"/>
      <c r="Y2050" s="85"/>
      <c r="Z2050" s="85"/>
      <c r="AA2050" s="85"/>
      <c r="AB2050" s="86"/>
      <c r="AC2050" s="86"/>
      <c r="AD2050" s="85"/>
      <c r="AE2050" s="85"/>
      <c r="AF2050" s="85"/>
      <c r="AG2050" s="85"/>
      <c r="AH2050" s="85"/>
      <c r="AI2050" s="85"/>
      <c r="AJ2050" s="85"/>
    </row>
    <row r="2051" spans="1:36" ht="16.5" thickTop="1" thickBot="1">
      <c r="A2051" s="105">
        <f t="shared" si="607"/>
        <v>29</v>
      </c>
      <c r="B2051" s="114" t="s">
        <v>2020</v>
      </c>
      <c r="C2051" s="113">
        <v>1961</v>
      </c>
      <c r="D2051" s="107">
        <v>1961</v>
      </c>
      <c r="E2051" s="114" t="s">
        <v>1065</v>
      </c>
      <c r="F2051" s="107">
        <v>2</v>
      </c>
      <c r="G2051" s="107">
        <v>2</v>
      </c>
      <c r="H2051" s="111">
        <v>626.5</v>
      </c>
      <c r="I2051" s="111">
        <v>626.5</v>
      </c>
      <c r="J2051" s="111">
        <v>413.5</v>
      </c>
      <c r="K2051" s="125"/>
      <c r="L2051" s="110">
        <f t="shared" si="611"/>
        <v>6451452.665</v>
      </c>
      <c r="M2051" s="108"/>
      <c r="N2051" s="108"/>
      <c r="O2051" s="108"/>
      <c r="P2051" s="110">
        <f>'Форма 2'!C2051-M2051-N2051-O2051</f>
        <v>6451452.665</v>
      </c>
      <c r="Q2051" s="111">
        <f t="shared" si="620"/>
        <v>10297.61</v>
      </c>
      <c r="R2051" s="111">
        <f t="shared" si="621"/>
        <v>10297.61</v>
      </c>
      <c r="S2051" s="112" t="s">
        <v>1280</v>
      </c>
      <c r="T2051" s="107" t="s">
        <v>82</v>
      </c>
      <c r="U2051" s="217">
        <v>1</v>
      </c>
      <c r="V2051" s="85"/>
      <c r="W2051" s="85"/>
      <c r="X2051" s="85"/>
      <c r="Y2051" s="85"/>
      <c r="Z2051" s="85"/>
      <c r="AA2051" s="85"/>
      <c r="AB2051" s="86"/>
      <c r="AC2051" s="86"/>
      <c r="AD2051" s="85">
        <v>1</v>
      </c>
      <c r="AE2051" s="85"/>
      <c r="AF2051" s="85"/>
      <c r="AG2051" s="85"/>
      <c r="AH2051" s="85"/>
      <c r="AI2051" s="85"/>
      <c r="AJ2051" s="85"/>
    </row>
    <row r="2052" spans="1:36" ht="16.5" thickTop="1" thickBot="1">
      <c r="A2052" s="105">
        <f t="shared" si="607"/>
        <v>30</v>
      </c>
      <c r="B2052" s="114" t="s">
        <v>2021</v>
      </c>
      <c r="C2052" s="113">
        <v>1972</v>
      </c>
      <c r="D2052" s="107">
        <v>1972</v>
      </c>
      <c r="E2052" s="114" t="s">
        <v>1065</v>
      </c>
      <c r="F2052" s="107">
        <v>2</v>
      </c>
      <c r="G2052" s="107">
        <v>2</v>
      </c>
      <c r="H2052" s="111">
        <v>716.2</v>
      </c>
      <c r="I2052" s="111">
        <v>716.2</v>
      </c>
      <c r="J2052" s="111">
        <v>716.2</v>
      </c>
      <c r="K2052" s="125"/>
      <c r="L2052" s="110">
        <f t="shared" si="611"/>
        <v>530145.56400000001</v>
      </c>
      <c r="M2052" s="108"/>
      <c r="N2052" s="108"/>
      <c r="O2052" s="108"/>
      <c r="P2052" s="110">
        <f>'Форма 2'!C2052-M2052-N2052-O2052</f>
        <v>530145.56400000001</v>
      </c>
      <c r="Q2052" s="111">
        <f t="shared" si="620"/>
        <v>740.22</v>
      </c>
      <c r="R2052" s="111">
        <f t="shared" si="621"/>
        <v>740.22</v>
      </c>
      <c r="S2052" s="112" t="s">
        <v>1280</v>
      </c>
      <c r="T2052" s="107" t="s">
        <v>82</v>
      </c>
      <c r="U2052" s="217">
        <v>1</v>
      </c>
      <c r="V2052" s="85"/>
      <c r="W2052" s="85"/>
      <c r="X2052" s="85"/>
      <c r="Y2052" s="85"/>
      <c r="Z2052" s="85"/>
      <c r="AA2052" s="85"/>
      <c r="AB2052" s="86"/>
      <c r="AC2052" s="86"/>
      <c r="AD2052" s="85"/>
      <c r="AE2052" s="85"/>
      <c r="AF2052" s="85"/>
      <c r="AG2052" s="85"/>
      <c r="AH2052" s="85"/>
      <c r="AI2052" s="85"/>
      <c r="AJ2052" s="85"/>
    </row>
    <row r="2053" spans="1:36" ht="16.5" thickTop="1" thickBot="1">
      <c r="A2053" s="105">
        <f t="shared" si="607"/>
        <v>31</v>
      </c>
      <c r="B2053" s="114" t="s">
        <v>2022</v>
      </c>
      <c r="C2053" s="113">
        <v>1992</v>
      </c>
      <c r="D2053" s="107">
        <v>1992</v>
      </c>
      <c r="E2053" s="114" t="s">
        <v>212</v>
      </c>
      <c r="F2053" s="107">
        <v>5</v>
      </c>
      <c r="G2053" s="107">
        <v>6</v>
      </c>
      <c r="H2053" s="111">
        <v>3962.4</v>
      </c>
      <c r="I2053" s="111">
        <v>3962.4</v>
      </c>
      <c r="J2053" s="111">
        <v>3839.9</v>
      </c>
      <c r="K2053" s="125"/>
      <c r="L2053" s="110">
        <f t="shared" si="611"/>
        <v>17844747.648000002</v>
      </c>
      <c r="M2053" s="108"/>
      <c r="N2053" s="108"/>
      <c r="O2053" s="108"/>
      <c r="P2053" s="110">
        <f>'Форма 2'!C2053-M2053-N2053-O2053</f>
        <v>17844747.648000002</v>
      </c>
      <c r="Q2053" s="111">
        <f t="shared" si="620"/>
        <v>4503.5200000000004</v>
      </c>
      <c r="R2053" s="111">
        <f t="shared" si="621"/>
        <v>4503.5200000000004</v>
      </c>
      <c r="S2053" s="112" t="s">
        <v>1280</v>
      </c>
      <c r="T2053" s="107" t="s">
        <v>92</v>
      </c>
      <c r="U2053" s="217"/>
      <c r="V2053" s="85"/>
      <c r="W2053" s="85"/>
      <c r="X2053" s="85"/>
      <c r="Y2053" s="85"/>
      <c r="Z2053" s="85"/>
      <c r="AA2053" s="85"/>
      <c r="AB2053" s="86"/>
      <c r="AC2053" s="86"/>
      <c r="AD2053" s="85">
        <v>1</v>
      </c>
      <c r="AE2053" s="85"/>
      <c r="AF2053" s="85"/>
      <c r="AG2053" s="85"/>
      <c r="AH2053" s="85"/>
      <c r="AI2053" s="85"/>
      <c r="AJ2053" s="85"/>
    </row>
    <row r="2054" spans="1:36" ht="17.25" thickTop="1" thickBot="1">
      <c r="A2054" s="221">
        <v>0</v>
      </c>
      <c r="B2054" s="13" t="s">
        <v>1090</v>
      </c>
      <c r="C2054" s="5"/>
      <c r="D2054" s="5"/>
      <c r="E2054" s="5"/>
      <c r="F2054" s="5"/>
      <c r="G2054" s="5"/>
      <c r="H2054" s="17">
        <f>SUM(H2055:H2059)</f>
        <v>7649.8</v>
      </c>
      <c r="I2054" s="17">
        <f t="shared" ref="I2054:P2054" si="626">SUM(I2055:I2059)</f>
        <v>6967.6</v>
      </c>
      <c r="J2054" s="17">
        <f t="shared" si="626"/>
        <v>6967.6</v>
      </c>
      <c r="K2054" s="18">
        <f t="shared" si="626"/>
        <v>307</v>
      </c>
      <c r="L2054" s="17">
        <f t="shared" si="626"/>
        <v>10231081.651000001</v>
      </c>
      <c r="M2054" s="17">
        <f t="shared" si="626"/>
        <v>0</v>
      </c>
      <c r="N2054" s="17">
        <f t="shared" si="626"/>
        <v>0</v>
      </c>
      <c r="O2054" s="17">
        <f t="shared" si="626"/>
        <v>0</v>
      </c>
      <c r="P2054" s="17">
        <f t="shared" si="626"/>
        <v>10231081.651000001</v>
      </c>
      <c r="Q2054" s="8" t="s">
        <v>76</v>
      </c>
      <c r="R2054" s="8" t="s">
        <v>76</v>
      </c>
      <c r="S2054" s="8" t="s">
        <v>76</v>
      </c>
      <c r="T2054" s="5" t="s">
        <v>76</v>
      </c>
      <c r="U2054" s="218" t="s">
        <v>76</v>
      </c>
      <c r="V2054" s="84" t="s">
        <v>76</v>
      </c>
      <c r="W2054" s="84" t="s">
        <v>76</v>
      </c>
      <c r="X2054" s="84" t="s">
        <v>76</v>
      </c>
      <c r="Y2054" s="84" t="s">
        <v>76</v>
      </c>
      <c r="Z2054" s="84" t="s">
        <v>76</v>
      </c>
      <c r="AA2054" s="84" t="s">
        <v>76</v>
      </c>
      <c r="AB2054" s="84" t="s">
        <v>76</v>
      </c>
      <c r="AC2054" s="84" t="s">
        <v>76</v>
      </c>
      <c r="AD2054" s="84" t="s">
        <v>76</v>
      </c>
      <c r="AE2054" s="84" t="s">
        <v>76</v>
      </c>
      <c r="AF2054" s="84" t="s">
        <v>76</v>
      </c>
      <c r="AG2054" s="84" t="s">
        <v>76</v>
      </c>
      <c r="AH2054" s="84" t="s">
        <v>76</v>
      </c>
      <c r="AI2054" s="84" t="s">
        <v>76</v>
      </c>
      <c r="AJ2054" s="84" t="s">
        <v>76</v>
      </c>
    </row>
    <row r="2055" spans="1:36" ht="16.5" thickTop="1" thickBot="1">
      <c r="A2055" s="105">
        <f t="shared" si="607"/>
        <v>1</v>
      </c>
      <c r="B2055" s="114" t="s">
        <v>1096</v>
      </c>
      <c r="C2055" s="113">
        <v>1992</v>
      </c>
      <c r="D2055" s="107">
        <v>1992</v>
      </c>
      <c r="E2055" s="114" t="s">
        <v>80</v>
      </c>
      <c r="F2055" s="107">
        <v>2</v>
      </c>
      <c r="G2055" s="107">
        <v>2</v>
      </c>
      <c r="H2055" s="111">
        <v>928.1</v>
      </c>
      <c r="I2055" s="111">
        <v>855.8</v>
      </c>
      <c r="J2055" s="111">
        <v>855.8</v>
      </c>
      <c r="K2055" s="125">
        <v>32</v>
      </c>
      <c r="L2055" s="110">
        <f t="shared" ref="L2055:L2059" si="627">SUM(M2055:P2055)</f>
        <v>1204710.9239999999</v>
      </c>
      <c r="M2055" s="108"/>
      <c r="N2055" s="108"/>
      <c r="O2055" s="108"/>
      <c r="P2055" s="110">
        <f>'Форма 2'!C2055-M2055-N2055-O2055</f>
        <v>1204710.9239999999</v>
      </c>
      <c r="Q2055" s="111">
        <f>L2055/I2055</f>
        <v>1407.7014769806028</v>
      </c>
      <c r="R2055" s="111">
        <f>Q2055</f>
        <v>1407.7014769806028</v>
      </c>
      <c r="S2055" s="112" t="s">
        <v>1280</v>
      </c>
      <c r="T2055" s="107" t="s">
        <v>82</v>
      </c>
      <c r="U2055" s="217"/>
      <c r="V2055" s="85"/>
      <c r="W2055" s="85"/>
      <c r="X2055" s="85"/>
      <c r="Y2055" s="85"/>
      <c r="Z2055" s="85"/>
      <c r="AA2055" s="85"/>
      <c r="AB2055" s="86"/>
      <c r="AC2055" s="86"/>
      <c r="AD2055" s="85"/>
      <c r="AE2055" s="85"/>
      <c r="AF2055" s="85">
        <v>1</v>
      </c>
      <c r="AG2055" s="85"/>
      <c r="AH2055" s="85"/>
      <c r="AI2055" s="85"/>
      <c r="AJ2055" s="85"/>
    </row>
    <row r="2056" spans="1:36" ht="16.5" thickTop="1" thickBot="1">
      <c r="A2056" s="105">
        <f t="shared" si="607"/>
        <v>2</v>
      </c>
      <c r="B2056" s="114" t="s">
        <v>2023</v>
      </c>
      <c r="C2056" s="113">
        <v>1976</v>
      </c>
      <c r="D2056" s="107">
        <v>1976</v>
      </c>
      <c r="E2056" s="114" t="s">
        <v>80</v>
      </c>
      <c r="F2056" s="107">
        <v>2</v>
      </c>
      <c r="G2056" s="107">
        <v>2</v>
      </c>
      <c r="H2056" s="111">
        <v>542.4</v>
      </c>
      <c r="I2056" s="111">
        <v>501.6</v>
      </c>
      <c r="J2056" s="111">
        <v>501.6</v>
      </c>
      <c r="K2056" s="125">
        <v>27</v>
      </c>
      <c r="L2056" s="110">
        <f t="shared" si="627"/>
        <v>401495.32799999998</v>
      </c>
      <c r="M2056" s="108"/>
      <c r="N2056" s="108"/>
      <c r="O2056" s="108"/>
      <c r="P2056" s="110">
        <f>'Форма 2'!C2056-M2056-N2056-O2056</f>
        <v>401495.32799999998</v>
      </c>
      <c r="Q2056" s="111">
        <f>L2056/I2056</f>
        <v>800.42928229665063</v>
      </c>
      <c r="R2056" s="111">
        <f>Q2056</f>
        <v>800.42928229665063</v>
      </c>
      <c r="S2056" s="112" t="s">
        <v>1280</v>
      </c>
      <c r="T2056" s="107" t="s">
        <v>82</v>
      </c>
      <c r="U2056" s="217">
        <v>1</v>
      </c>
      <c r="V2056" s="85"/>
      <c r="W2056" s="85"/>
      <c r="X2056" s="85"/>
      <c r="Y2056" s="85"/>
      <c r="Z2056" s="85"/>
      <c r="AA2056" s="85"/>
      <c r="AB2056" s="86"/>
      <c r="AC2056" s="86"/>
      <c r="AD2056" s="85"/>
      <c r="AE2056" s="85"/>
      <c r="AF2056" s="85"/>
      <c r="AG2056" s="85"/>
      <c r="AH2056" s="85"/>
      <c r="AI2056" s="85"/>
      <c r="AJ2056" s="85"/>
    </row>
    <row r="2057" spans="1:36" ht="16.5" thickTop="1" thickBot="1">
      <c r="A2057" s="105">
        <f t="shared" si="607"/>
        <v>3</v>
      </c>
      <c r="B2057" s="114" t="s">
        <v>2024</v>
      </c>
      <c r="C2057" s="113">
        <v>1973</v>
      </c>
      <c r="D2057" s="107">
        <v>1973</v>
      </c>
      <c r="E2057" s="114" t="s">
        <v>80</v>
      </c>
      <c r="F2057" s="107">
        <v>2</v>
      </c>
      <c r="G2057" s="107">
        <v>2</v>
      </c>
      <c r="H2057" s="111">
        <v>306.60000000000002</v>
      </c>
      <c r="I2057" s="111">
        <v>267.60000000000002</v>
      </c>
      <c r="J2057" s="111">
        <v>267.60000000000002</v>
      </c>
      <c r="K2057" s="125">
        <v>25</v>
      </c>
      <c r="L2057" s="110">
        <f t="shared" si="627"/>
        <v>226951.45200000002</v>
      </c>
      <c r="M2057" s="108"/>
      <c r="N2057" s="108"/>
      <c r="O2057" s="108"/>
      <c r="P2057" s="110">
        <f>'Форма 2'!C2057-M2057-N2057-O2057</f>
        <v>226951.45200000002</v>
      </c>
      <c r="Q2057" s="111">
        <f>L2057/I2057</f>
        <v>848.09959641255602</v>
      </c>
      <c r="R2057" s="111">
        <f>Q2057</f>
        <v>848.09959641255602</v>
      </c>
      <c r="S2057" s="112" t="s">
        <v>1280</v>
      </c>
      <c r="T2057" s="107" t="s">
        <v>82</v>
      </c>
      <c r="U2057" s="217">
        <v>1</v>
      </c>
      <c r="V2057" s="85"/>
      <c r="W2057" s="85"/>
      <c r="X2057" s="85"/>
      <c r="Y2057" s="85"/>
      <c r="Z2057" s="85"/>
      <c r="AA2057" s="85"/>
      <c r="AB2057" s="86"/>
      <c r="AC2057" s="86"/>
      <c r="AD2057" s="85"/>
      <c r="AE2057" s="85"/>
      <c r="AF2057" s="85"/>
      <c r="AG2057" s="85"/>
      <c r="AH2057" s="85"/>
      <c r="AI2057" s="85"/>
      <c r="AJ2057" s="85"/>
    </row>
    <row r="2058" spans="1:36" ht="16.5" thickTop="1" thickBot="1">
      <c r="A2058" s="105">
        <f t="shared" si="607"/>
        <v>4</v>
      </c>
      <c r="B2058" s="114" t="s">
        <v>2025</v>
      </c>
      <c r="C2058" s="113">
        <v>1977</v>
      </c>
      <c r="D2058" s="107">
        <v>1977</v>
      </c>
      <c r="E2058" s="114" t="s">
        <v>80</v>
      </c>
      <c r="F2058" s="107">
        <v>2</v>
      </c>
      <c r="G2058" s="107">
        <v>2</v>
      </c>
      <c r="H2058" s="111">
        <v>965.1</v>
      </c>
      <c r="I2058" s="111">
        <v>910.4</v>
      </c>
      <c r="J2058" s="111">
        <v>910.4</v>
      </c>
      <c r="K2058" s="125">
        <v>55</v>
      </c>
      <c r="L2058" s="110">
        <f t="shared" si="627"/>
        <v>364624.43099999998</v>
      </c>
      <c r="M2058" s="108"/>
      <c r="N2058" s="108"/>
      <c r="O2058" s="108"/>
      <c r="P2058" s="110">
        <f>'Форма 2'!C2058-M2058-N2058-O2058</f>
        <v>364624.43099999998</v>
      </c>
      <c r="Q2058" s="111">
        <f>L2058/I2058</f>
        <v>400.51013949912124</v>
      </c>
      <c r="R2058" s="111">
        <f>Q2058</f>
        <v>400.51013949912124</v>
      </c>
      <c r="S2058" s="112" t="s">
        <v>1280</v>
      </c>
      <c r="T2058" s="107" t="s">
        <v>82</v>
      </c>
      <c r="U2058" s="217"/>
      <c r="V2058" s="85"/>
      <c r="W2058" s="85"/>
      <c r="X2058" s="85">
        <v>1</v>
      </c>
      <c r="Y2058" s="85"/>
      <c r="Z2058" s="85"/>
      <c r="AA2058" s="85"/>
      <c r="AB2058" s="86"/>
      <c r="AC2058" s="86"/>
      <c r="AD2058" s="85"/>
      <c r="AE2058" s="85"/>
      <c r="AF2058" s="85"/>
      <c r="AG2058" s="85"/>
      <c r="AH2058" s="85"/>
      <c r="AI2058" s="85"/>
      <c r="AJ2058" s="85"/>
    </row>
    <row r="2059" spans="1:36" ht="16.5" thickTop="1" thickBot="1">
      <c r="A2059" s="105">
        <f t="shared" si="607"/>
        <v>5</v>
      </c>
      <c r="B2059" s="114" t="s">
        <v>1098</v>
      </c>
      <c r="C2059" s="130">
        <v>1978</v>
      </c>
      <c r="D2059" s="107"/>
      <c r="E2059" s="131" t="s">
        <v>192</v>
      </c>
      <c r="F2059" s="107">
        <v>5</v>
      </c>
      <c r="G2059" s="105">
        <v>6</v>
      </c>
      <c r="H2059" s="111">
        <v>4907.6000000000004</v>
      </c>
      <c r="I2059" s="111">
        <v>4432.2</v>
      </c>
      <c r="J2059" s="111">
        <v>4432.2</v>
      </c>
      <c r="K2059" s="109">
        <v>168</v>
      </c>
      <c r="L2059" s="110">
        <f t="shared" si="627"/>
        <v>8033299.5160000008</v>
      </c>
      <c r="M2059" s="108"/>
      <c r="N2059" s="108"/>
      <c r="O2059" s="108"/>
      <c r="P2059" s="110">
        <f>'Форма 2'!C2059-M2059-N2059-O2059</f>
        <v>8033299.5160000008</v>
      </c>
      <c r="Q2059" s="111">
        <f t="shared" ref="Q2059" si="628">L2059/I2059</f>
        <v>1812.4857894499348</v>
      </c>
      <c r="R2059" s="111">
        <f t="shared" ref="R2059" si="629">Q2059</f>
        <v>1812.4857894499348</v>
      </c>
      <c r="S2059" s="112" t="s">
        <v>1280</v>
      </c>
      <c r="T2059" s="107" t="s">
        <v>82</v>
      </c>
      <c r="U2059" s="217"/>
      <c r="V2059" s="85"/>
      <c r="W2059" s="85"/>
      <c r="X2059" s="85">
        <v>1</v>
      </c>
      <c r="Y2059" s="85">
        <v>1</v>
      </c>
      <c r="Z2059" s="85">
        <v>1</v>
      </c>
      <c r="AA2059" s="85"/>
      <c r="AB2059" s="86"/>
      <c r="AC2059" s="86"/>
      <c r="AD2059" s="85"/>
      <c r="AE2059" s="85"/>
      <c r="AF2059" s="85"/>
      <c r="AG2059" s="85"/>
      <c r="AH2059" s="85"/>
      <c r="AI2059" s="85"/>
      <c r="AJ2059" s="85"/>
    </row>
    <row r="2060" spans="1:36" ht="17.25" thickTop="1" thickBot="1">
      <c r="A2060" s="221">
        <v>0</v>
      </c>
      <c r="B2060" s="13" t="s">
        <v>1100</v>
      </c>
      <c r="C2060" s="5"/>
      <c r="D2060" s="5"/>
      <c r="E2060" s="5"/>
      <c r="F2060" s="5"/>
      <c r="G2060" s="5"/>
      <c r="H2060" s="17">
        <f t="shared" ref="H2060:P2060" si="630">SUM(H2061:H2064)</f>
        <v>1979.6000000000001</v>
      </c>
      <c r="I2060" s="17">
        <f t="shared" si="630"/>
        <v>678.1</v>
      </c>
      <c r="J2060" s="17">
        <f t="shared" si="630"/>
        <v>1759</v>
      </c>
      <c r="K2060" s="23">
        <f t="shared" si="630"/>
        <v>87</v>
      </c>
      <c r="L2060" s="24">
        <f t="shared" si="630"/>
        <v>7626368.3210000005</v>
      </c>
      <c r="M2060" s="24">
        <f t="shared" si="630"/>
        <v>0</v>
      </c>
      <c r="N2060" s="24">
        <f t="shared" si="630"/>
        <v>0</v>
      </c>
      <c r="O2060" s="24">
        <f t="shared" si="630"/>
        <v>0</v>
      </c>
      <c r="P2060" s="24">
        <f t="shared" si="630"/>
        <v>7626368.3210000005</v>
      </c>
      <c r="Q2060" s="8" t="s">
        <v>76</v>
      </c>
      <c r="R2060" s="8" t="s">
        <v>76</v>
      </c>
      <c r="S2060" s="8" t="s">
        <v>76</v>
      </c>
      <c r="T2060" s="5" t="s">
        <v>76</v>
      </c>
      <c r="U2060" s="218" t="s">
        <v>76</v>
      </c>
      <c r="V2060" s="84" t="s">
        <v>76</v>
      </c>
      <c r="W2060" s="84" t="s">
        <v>76</v>
      </c>
      <c r="X2060" s="84" t="s">
        <v>76</v>
      </c>
      <c r="Y2060" s="84" t="s">
        <v>76</v>
      </c>
      <c r="Z2060" s="84" t="s">
        <v>76</v>
      </c>
      <c r="AA2060" s="84" t="s">
        <v>76</v>
      </c>
      <c r="AB2060" s="84" t="s">
        <v>76</v>
      </c>
      <c r="AC2060" s="84" t="s">
        <v>76</v>
      </c>
      <c r="AD2060" s="84" t="s">
        <v>76</v>
      </c>
      <c r="AE2060" s="84" t="s">
        <v>76</v>
      </c>
      <c r="AF2060" s="84" t="s">
        <v>76</v>
      </c>
      <c r="AG2060" s="84" t="s">
        <v>76</v>
      </c>
      <c r="AH2060" s="84" t="s">
        <v>76</v>
      </c>
      <c r="AI2060" s="84" t="s">
        <v>76</v>
      </c>
      <c r="AJ2060" s="84" t="s">
        <v>76</v>
      </c>
    </row>
    <row r="2061" spans="1:36" ht="16.5" thickTop="1" thickBot="1">
      <c r="A2061" s="105">
        <f t="shared" si="607"/>
        <v>1</v>
      </c>
      <c r="B2061" s="114" t="s">
        <v>2026</v>
      </c>
      <c r="C2061" s="113">
        <v>1973</v>
      </c>
      <c r="D2061" s="107"/>
      <c r="E2061" s="114" t="s">
        <v>80</v>
      </c>
      <c r="F2061" s="107">
        <v>2</v>
      </c>
      <c r="G2061" s="107">
        <v>2</v>
      </c>
      <c r="H2061" s="111">
        <v>402.1</v>
      </c>
      <c r="I2061" s="111">
        <v>31.2</v>
      </c>
      <c r="J2061" s="111">
        <v>370.9</v>
      </c>
      <c r="K2061" s="125">
        <v>13</v>
      </c>
      <c r="L2061" s="110">
        <f t="shared" ref="L2061:L2064" si="631">SUM(M2061:P2061)</f>
        <v>297642.462</v>
      </c>
      <c r="M2061" s="108"/>
      <c r="N2061" s="108"/>
      <c r="O2061" s="108"/>
      <c r="P2061" s="110">
        <f>'Форма 2'!C2061-M2061-N2061-O2061</f>
        <v>297642.462</v>
      </c>
      <c r="Q2061" s="111">
        <f>L2061/I2061</f>
        <v>9539.8225000000002</v>
      </c>
      <c r="R2061" s="111">
        <f>Q2061</f>
        <v>9539.8225000000002</v>
      </c>
      <c r="S2061" s="112" t="s">
        <v>1280</v>
      </c>
      <c r="T2061" s="107" t="s">
        <v>82</v>
      </c>
      <c r="U2061" s="217">
        <v>1</v>
      </c>
      <c r="V2061" s="85"/>
      <c r="W2061" s="85"/>
      <c r="X2061" s="85"/>
      <c r="Y2061" s="85"/>
      <c r="Z2061" s="85"/>
      <c r="AA2061" s="85"/>
      <c r="AB2061" s="86"/>
      <c r="AC2061" s="86"/>
      <c r="AD2061" s="85"/>
      <c r="AE2061" s="85"/>
      <c r="AF2061" s="85"/>
      <c r="AG2061" s="85"/>
      <c r="AH2061" s="85"/>
      <c r="AI2061" s="85"/>
      <c r="AJ2061" s="85"/>
    </row>
    <row r="2062" spans="1:36" ht="16.5" thickTop="1" thickBot="1">
      <c r="A2062" s="105">
        <f t="shared" si="607"/>
        <v>2</v>
      </c>
      <c r="B2062" s="114" t="s">
        <v>2027</v>
      </c>
      <c r="C2062" s="113">
        <v>1974</v>
      </c>
      <c r="D2062" s="107"/>
      <c r="E2062" s="114" t="s">
        <v>80</v>
      </c>
      <c r="F2062" s="107">
        <v>2</v>
      </c>
      <c r="G2062" s="107">
        <v>2</v>
      </c>
      <c r="H2062" s="111">
        <v>557</v>
      </c>
      <c r="I2062" s="111">
        <v>41.8</v>
      </c>
      <c r="J2062" s="111">
        <v>515.20000000000005</v>
      </c>
      <c r="K2062" s="125">
        <v>27</v>
      </c>
      <c r="L2062" s="110">
        <f t="shared" si="631"/>
        <v>412302.54000000004</v>
      </c>
      <c r="M2062" s="108"/>
      <c r="N2062" s="108"/>
      <c r="O2062" s="108"/>
      <c r="P2062" s="110">
        <f>'Форма 2'!C2062-M2062-N2062-O2062</f>
        <v>412302.54000000004</v>
      </c>
      <c r="Q2062" s="111">
        <f>L2062/I2062</f>
        <v>9863.6971291866048</v>
      </c>
      <c r="R2062" s="111">
        <f>Q2062</f>
        <v>9863.6971291866048</v>
      </c>
      <c r="S2062" s="112" t="s">
        <v>1280</v>
      </c>
      <c r="T2062" s="107" t="s">
        <v>82</v>
      </c>
      <c r="U2062" s="217">
        <v>1</v>
      </c>
      <c r="V2062" s="85"/>
      <c r="W2062" s="85"/>
      <c r="X2062" s="85"/>
      <c r="Y2062" s="85"/>
      <c r="Z2062" s="85"/>
      <c r="AA2062" s="85"/>
      <c r="AB2062" s="86"/>
      <c r="AC2062" s="86"/>
      <c r="AD2062" s="85"/>
      <c r="AE2062" s="85"/>
      <c r="AF2062" s="85"/>
      <c r="AG2062" s="85"/>
      <c r="AH2062" s="85"/>
      <c r="AI2062" s="85"/>
      <c r="AJ2062" s="85"/>
    </row>
    <row r="2063" spans="1:36" ht="16.5" thickTop="1" thickBot="1">
      <c r="A2063" s="105">
        <f t="shared" si="607"/>
        <v>3</v>
      </c>
      <c r="B2063" s="114" t="s">
        <v>2028</v>
      </c>
      <c r="C2063" s="113">
        <v>1970</v>
      </c>
      <c r="D2063" s="107"/>
      <c r="E2063" s="114" t="s">
        <v>80</v>
      </c>
      <c r="F2063" s="107">
        <v>2</v>
      </c>
      <c r="G2063" s="107">
        <v>2</v>
      </c>
      <c r="H2063" s="111">
        <v>651.29999999999995</v>
      </c>
      <c r="I2063" s="111">
        <v>554.4</v>
      </c>
      <c r="J2063" s="111">
        <v>554.4</v>
      </c>
      <c r="K2063" s="125">
        <v>37</v>
      </c>
      <c r="L2063" s="110">
        <f t="shared" si="631"/>
        <v>6199171.0950000007</v>
      </c>
      <c r="M2063" s="108"/>
      <c r="N2063" s="108"/>
      <c r="O2063" s="108"/>
      <c r="P2063" s="110">
        <f>'Форма 2'!C2063-M2063-N2063-O2063</f>
        <v>6199171.0950000007</v>
      </c>
      <c r="Q2063" s="111">
        <f>L2063/I2063</f>
        <v>11181.766044372296</v>
      </c>
      <c r="R2063" s="111">
        <f>Q2063</f>
        <v>11181.766044372296</v>
      </c>
      <c r="S2063" s="112" t="s">
        <v>1280</v>
      </c>
      <c r="T2063" s="107" t="s">
        <v>82</v>
      </c>
      <c r="U2063" s="217">
        <v>1</v>
      </c>
      <c r="V2063" s="85">
        <v>1</v>
      </c>
      <c r="W2063" s="85"/>
      <c r="X2063" s="85">
        <v>1</v>
      </c>
      <c r="Y2063" s="85"/>
      <c r="Z2063" s="85"/>
      <c r="AA2063" s="85"/>
      <c r="AB2063" s="86"/>
      <c r="AC2063" s="86"/>
      <c r="AD2063" s="85"/>
      <c r="AE2063" s="85"/>
      <c r="AF2063" s="85"/>
      <c r="AG2063" s="85"/>
      <c r="AH2063" s="85"/>
      <c r="AI2063" s="85"/>
      <c r="AJ2063" s="85"/>
    </row>
    <row r="2064" spans="1:36" ht="16.5" thickTop="1" thickBot="1">
      <c r="A2064" s="105">
        <f t="shared" si="607"/>
        <v>4</v>
      </c>
      <c r="B2064" s="195" t="s">
        <v>2029</v>
      </c>
      <c r="C2064" s="130">
        <v>1976</v>
      </c>
      <c r="D2064" s="107"/>
      <c r="E2064" s="131" t="s">
        <v>80</v>
      </c>
      <c r="F2064" s="107">
        <v>2</v>
      </c>
      <c r="G2064" s="105">
        <v>1</v>
      </c>
      <c r="H2064" s="111">
        <v>369.2</v>
      </c>
      <c r="I2064" s="111">
        <v>50.7</v>
      </c>
      <c r="J2064" s="111">
        <v>318.5</v>
      </c>
      <c r="K2064" s="109">
        <v>10</v>
      </c>
      <c r="L2064" s="110">
        <f t="shared" si="631"/>
        <v>717252.22399999993</v>
      </c>
      <c r="M2064" s="108"/>
      <c r="N2064" s="108"/>
      <c r="O2064" s="108"/>
      <c r="P2064" s="110">
        <f>'Форма 2'!C2064-M2064-N2064-O2064</f>
        <v>717252.22399999993</v>
      </c>
      <c r="Q2064" s="111">
        <f>L2064/I2064</f>
        <v>14146.986666666664</v>
      </c>
      <c r="R2064" s="111">
        <f>Q2064</f>
        <v>14146.986666666664</v>
      </c>
      <c r="S2064" s="112" t="s">
        <v>1280</v>
      </c>
      <c r="T2064" s="107" t="s">
        <v>82</v>
      </c>
      <c r="U2064" s="217"/>
      <c r="V2064" s="85"/>
      <c r="W2064" s="85"/>
      <c r="X2064" s="85"/>
      <c r="Y2064" s="85"/>
      <c r="Z2064" s="85">
        <v>1</v>
      </c>
      <c r="AA2064" s="85"/>
      <c r="AB2064" s="86"/>
      <c r="AC2064" s="86"/>
      <c r="AD2064" s="85"/>
      <c r="AE2064" s="85"/>
      <c r="AF2064" s="85">
        <v>1</v>
      </c>
      <c r="AG2064" s="85"/>
      <c r="AH2064" s="85"/>
      <c r="AI2064" s="85"/>
      <c r="AJ2064" s="85"/>
    </row>
    <row r="2065" spans="1:36" ht="17.25" thickTop="1" thickBot="1">
      <c r="A2065" s="221">
        <v>0</v>
      </c>
      <c r="B2065" s="13" t="s">
        <v>1104</v>
      </c>
      <c r="C2065" s="5"/>
      <c r="D2065" s="5"/>
      <c r="E2065" s="5"/>
      <c r="F2065" s="5"/>
      <c r="G2065" s="5"/>
      <c r="H2065" s="17">
        <f t="shared" ref="H2065:P2065" si="632">SUM(H2069:H2088)</f>
        <v>23940.159999999996</v>
      </c>
      <c r="I2065" s="17">
        <f t="shared" si="632"/>
        <v>17542.550000000003</v>
      </c>
      <c r="J2065" s="17">
        <f t="shared" si="632"/>
        <v>15525.189999999999</v>
      </c>
      <c r="K2065" s="23">
        <f t="shared" si="632"/>
        <v>600</v>
      </c>
      <c r="L2065" s="24">
        <f>SUM(L2066:L2088)</f>
        <v>137324297.2511</v>
      </c>
      <c r="M2065" s="24">
        <f t="shared" si="632"/>
        <v>0</v>
      </c>
      <c r="N2065" s="24">
        <f t="shared" si="632"/>
        <v>0</v>
      </c>
      <c r="O2065" s="24">
        <f t="shared" si="632"/>
        <v>0</v>
      </c>
      <c r="P2065" s="24">
        <f t="shared" si="632"/>
        <v>75683681.875100017</v>
      </c>
      <c r="Q2065" s="8" t="s">
        <v>76</v>
      </c>
      <c r="R2065" s="8" t="s">
        <v>76</v>
      </c>
      <c r="S2065" s="8" t="s">
        <v>76</v>
      </c>
      <c r="T2065" s="5" t="s">
        <v>76</v>
      </c>
      <c r="U2065" s="218" t="s">
        <v>76</v>
      </c>
      <c r="V2065" s="84" t="s">
        <v>76</v>
      </c>
      <c r="W2065" s="84" t="s">
        <v>76</v>
      </c>
      <c r="X2065" s="84" t="s">
        <v>76</v>
      </c>
      <c r="Y2065" s="84" t="s">
        <v>76</v>
      </c>
      <c r="Z2065" s="84" t="s">
        <v>76</v>
      </c>
      <c r="AA2065" s="84" t="s">
        <v>76</v>
      </c>
      <c r="AB2065" s="84" t="s">
        <v>76</v>
      </c>
      <c r="AC2065" s="84" t="s">
        <v>76</v>
      </c>
      <c r="AD2065" s="84" t="s">
        <v>76</v>
      </c>
      <c r="AE2065" s="84" t="s">
        <v>76</v>
      </c>
      <c r="AF2065" s="84" t="s">
        <v>76</v>
      </c>
      <c r="AG2065" s="84" t="s">
        <v>76</v>
      </c>
      <c r="AH2065" s="84" t="s">
        <v>76</v>
      </c>
      <c r="AI2065" s="84" t="s">
        <v>76</v>
      </c>
      <c r="AJ2065" s="84" t="s">
        <v>76</v>
      </c>
    </row>
    <row r="2066" spans="1:36" ht="16.5" thickTop="1" thickBot="1">
      <c r="A2066" s="252">
        <f>A2065+1</f>
        <v>1</v>
      </c>
      <c r="B2066" s="114" t="s">
        <v>5164</v>
      </c>
      <c r="C2066" s="107">
        <v>1991</v>
      </c>
      <c r="D2066" s="107"/>
      <c r="E2066" s="114"/>
      <c r="F2066" s="107">
        <v>5</v>
      </c>
      <c r="G2066" s="107">
        <v>6</v>
      </c>
      <c r="H2066" s="111">
        <v>4808</v>
      </c>
      <c r="I2066" s="111">
        <v>4808</v>
      </c>
      <c r="J2066" s="111"/>
      <c r="K2066" s="241"/>
      <c r="L2066" s="110">
        <f t="shared" ref="L2066" si="633">SUM(M2066:P2066)</f>
        <v>19830836.400000002</v>
      </c>
      <c r="M2066" s="108"/>
      <c r="N2066" s="108"/>
      <c r="O2066" s="108"/>
      <c r="P2066" s="110">
        <f>'Форма 2'!C2066-M2066-N2066-O2066</f>
        <v>19830836.400000002</v>
      </c>
      <c r="Q2066" s="111">
        <f t="shared" ref="Q2066" si="634">L2066/I2066</f>
        <v>4124.55</v>
      </c>
      <c r="R2066" s="111">
        <f t="shared" ref="R2066" si="635">Q2066</f>
        <v>4124.55</v>
      </c>
      <c r="S2066" s="112" t="s">
        <v>1280</v>
      </c>
      <c r="T2066" s="107" t="s">
        <v>92</v>
      </c>
      <c r="U2066" s="219"/>
      <c r="V2066" s="153">
        <v>1</v>
      </c>
      <c r="W2066" s="153"/>
      <c r="X2066" s="153">
        <v>1</v>
      </c>
      <c r="Y2066" s="153">
        <v>1</v>
      </c>
      <c r="Z2066" s="153">
        <v>1</v>
      </c>
      <c r="AA2066" s="153"/>
      <c r="AB2066" s="86"/>
      <c r="AC2066" s="86"/>
      <c r="AD2066" s="153"/>
      <c r="AE2066" s="153"/>
      <c r="AF2066" s="153"/>
      <c r="AG2066" s="85"/>
      <c r="AH2066" s="153"/>
      <c r="AI2066" s="153"/>
      <c r="AJ2066" s="153"/>
    </row>
    <row r="2067" spans="1:36" ht="16.5" thickTop="1" thickBot="1">
      <c r="A2067" s="105">
        <f>A2066+1</f>
        <v>2</v>
      </c>
      <c r="B2067" s="114" t="s">
        <v>5157</v>
      </c>
      <c r="C2067" s="107">
        <v>1995</v>
      </c>
      <c r="D2067" s="107"/>
      <c r="E2067" s="114" t="s">
        <v>94</v>
      </c>
      <c r="F2067" s="107">
        <v>5</v>
      </c>
      <c r="G2067" s="107">
        <v>6</v>
      </c>
      <c r="H2067" s="111">
        <v>4117</v>
      </c>
      <c r="I2067" s="111">
        <v>2444</v>
      </c>
      <c r="J2067" s="111">
        <v>2444</v>
      </c>
      <c r="K2067" s="241">
        <v>28</v>
      </c>
      <c r="L2067" s="110">
        <f t="shared" ref="L2067" si="636">SUM(M2067:P2067)</f>
        <v>18540991.840000004</v>
      </c>
      <c r="M2067" s="108"/>
      <c r="N2067" s="108"/>
      <c r="O2067" s="108"/>
      <c r="P2067" s="110">
        <f>'Форма 2'!C2067-M2067-N2067-O2067</f>
        <v>18540991.840000004</v>
      </c>
      <c r="Q2067" s="111">
        <f t="shared" ref="Q2067" si="637">L2067/I2067</f>
        <v>7586.3305400982008</v>
      </c>
      <c r="R2067" s="111">
        <f t="shared" ref="R2067" si="638">Q2067</f>
        <v>7586.3305400982008</v>
      </c>
      <c r="S2067" s="112" t="s">
        <v>1280</v>
      </c>
      <c r="T2067" s="107" t="s">
        <v>92</v>
      </c>
      <c r="U2067" s="219"/>
      <c r="V2067" s="153"/>
      <c r="W2067" s="153"/>
      <c r="X2067" s="153"/>
      <c r="Y2067" s="153"/>
      <c r="Z2067" s="153"/>
      <c r="AA2067" s="153"/>
      <c r="AB2067" s="86"/>
      <c r="AC2067" s="86"/>
      <c r="AD2067" s="153">
        <v>1</v>
      </c>
      <c r="AE2067" s="153"/>
      <c r="AF2067" s="153"/>
      <c r="AG2067" s="85"/>
      <c r="AH2067" s="153"/>
      <c r="AI2067" s="153"/>
      <c r="AJ2067" s="153"/>
    </row>
    <row r="2068" spans="1:36" ht="16.5" thickTop="1" thickBot="1">
      <c r="A2068" s="105">
        <f>A2067+1</f>
        <v>3</v>
      </c>
      <c r="B2068" s="114" t="s">
        <v>5152</v>
      </c>
      <c r="C2068" s="107">
        <v>1982</v>
      </c>
      <c r="D2068" s="107"/>
      <c r="E2068" s="114"/>
      <c r="F2068" s="107">
        <v>5</v>
      </c>
      <c r="G2068" s="107">
        <v>6</v>
      </c>
      <c r="H2068" s="111">
        <v>5166.8</v>
      </c>
      <c r="I2068" s="111">
        <v>5166.8</v>
      </c>
      <c r="J2068" s="111"/>
      <c r="K2068" s="241"/>
      <c r="L2068" s="110">
        <f t="shared" ref="L2068" si="639">SUM(M2068:P2068)</f>
        <v>23268787.136000004</v>
      </c>
      <c r="M2068" s="108"/>
      <c r="N2068" s="108"/>
      <c r="O2068" s="108"/>
      <c r="P2068" s="110">
        <f>'Форма 2'!C2068-M2068-N2068-O2068</f>
        <v>23268787.136000004</v>
      </c>
      <c r="Q2068" s="111">
        <f t="shared" ref="Q2068" si="640">L2068/I2068</f>
        <v>4503.5200000000004</v>
      </c>
      <c r="R2068" s="111">
        <f t="shared" ref="R2068" si="641">Q2068</f>
        <v>4503.5200000000004</v>
      </c>
      <c r="S2068" s="112" t="s">
        <v>1280</v>
      </c>
      <c r="T2068" s="107" t="s">
        <v>92</v>
      </c>
      <c r="U2068" s="219"/>
      <c r="V2068" s="153"/>
      <c r="W2068" s="153"/>
      <c r="X2068" s="153"/>
      <c r="Y2068" s="153"/>
      <c r="Z2068" s="153"/>
      <c r="AA2068" s="153"/>
      <c r="AB2068" s="86"/>
      <c r="AC2068" s="86"/>
      <c r="AD2068" s="153">
        <v>1</v>
      </c>
      <c r="AE2068" s="153"/>
      <c r="AF2068" s="153"/>
      <c r="AG2068" s="85"/>
      <c r="AH2068" s="153"/>
      <c r="AI2068" s="153"/>
      <c r="AJ2068" s="153"/>
    </row>
    <row r="2069" spans="1:36" ht="16.5" thickTop="1" thickBot="1">
      <c r="A2069" s="105">
        <f>A2068+1</f>
        <v>4</v>
      </c>
      <c r="B2069" s="114" t="s">
        <v>2030</v>
      </c>
      <c r="C2069" s="113">
        <v>1980</v>
      </c>
      <c r="D2069" s="107"/>
      <c r="E2069" s="114" t="s">
        <v>80</v>
      </c>
      <c r="F2069" s="107">
        <v>2</v>
      </c>
      <c r="G2069" s="107">
        <v>3</v>
      </c>
      <c r="H2069" s="111">
        <v>939.82</v>
      </c>
      <c r="I2069" s="111">
        <v>525.64</v>
      </c>
      <c r="J2069" s="111">
        <v>525.64</v>
      </c>
      <c r="K2069" s="125">
        <v>31</v>
      </c>
      <c r="L2069" s="110">
        <f t="shared" ref="L2069:L2088" si="642">SUM(M2069:P2069)</f>
        <v>5476472.1129999999</v>
      </c>
      <c r="M2069" s="108"/>
      <c r="N2069" s="108"/>
      <c r="O2069" s="108"/>
      <c r="P2069" s="110">
        <f>'Форма 2'!C2069-M2069-N2069-O2069</f>
        <v>5476472.1129999999</v>
      </c>
      <c r="Q2069" s="111">
        <f t="shared" ref="Q2069:Q2085" si="643">L2069/I2069</f>
        <v>10418.674592877254</v>
      </c>
      <c r="R2069" s="111">
        <f t="shared" ref="R2069:R2085" si="644">Q2069</f>
        <v>10418.674592877254</v>
      </c>
      <c r="S2069" s="112" t="s">
        <v>1280</v>
      </c>
      <c r="T2069" s="107" t="s">
        <v>92</v>
      </c>
      <c r="U2069" s="217"/>
      <c r="V2069" s="85"/>
      <c r="W2069" s="85"/>
      <c r="X2069" s="85"/>
      <c r="Y2069" s="85"/>
      <c r="Z2069" s="85"/>
      <c r="AA2069" s="85"/>
      <c r="AB2069" s="86"/>
      <c r="AC2069" s="86"/>
      <c r="AD2069" s="85"/>
      <c r="AE2069" s="85">
        <v>1</v>
      </c>
      <c r="AF2069" s="85"/>
      <c r="AG2069" s="85"/>
      <c r="AH2069" s="85"/>
      <c r="AI2069" s="85"/>
      <c r="AJ2069" s="85"/>
    </row>
    <row r="2070" spans="1:36" ht="16.5" thickTop="1" thickBot="1">
      <c r="A2070" s="105">
        <f>A2069+1</f>
        <v>5</v>
      </c>
      <c r="B2070" s="114" t="s">
        <v>2031</v>
      </c>
      <c r="C2070" s="113">
        <v>1977</v>
      </c>
      <c r="D2070" s="107"/>
      <c r="E2070" s="114" t="s">
        <v>80</v>
      </c>
      <c r="F2070" s="107">
        <v>2</v>
      </c>
      <c r="G2070" s="107">
        <v>3</v>
      </c>
      <c r="H2070" s="111">
        <v>921.74</v>
      </c>
      <c r="I2070" s="111">
        <v>514.71</v>
      </c>
      <c r="J2070" s="111">
        <v>514.71</v>
      </c>
      <c r="K2070" s="125">
        <v>30</v>
      </c>
      <c r="L2070" s="110">
        <f t="shared" si="642"/>
        <v>594227.3432</v>
      </c>
      <c r="M2070" s="108"/>
      <c r="N2070" s="108"/>
      <c r="O2070" s="108"/>
      <c r="P2070" s="110">
        <f>'Форма 2'!C2070-M2070-N2070-O2070</f>
        <v>594227.3432</v>
      </c>
      <c r="Q2070" s="111">
        <f t="shared" si="643"/>
        <v>1154.4896023003243</v>
      </c>
      <c r="R2070" s="111">
        <f t="shared" si="644"/>
        <v>1154.4896023003243</v>
      </c>
      <c r="S2070" s="112" t="s">
        <v>1280</v>
      </c>
      <c r="T2070" s="107" t="s">
        <v>82</v>
      </c>
      <c r="U2070" s="217"/>
      <c r="V2070" s="85"/>
      <c r="W2070" s="85"/>
      <c r="X2070" s="85"/>
      <c r="Y2070" s="85"/>
      <c r="Z2070" s="85">
        <v>1</v>
      </c>
      <c r="AA2070" s="85"/>
      <c r="AB2070" s="86"/>
      <c r="AC2070" s="86"/>
      <c r="AD2070" s="85"/>
      <c r="AE2070" s="85"/>
      <c r="AF2070" s="85"/>
      <c r="AG2070" s="85"/>
      <c r="AH2070" s="85"/>
      <c r="AI2070" s="85"/>
      <c r="AJ2070" s="85"/>
    </row>
    <row r="2071" spans="1:36" ht="16.5" thickTop="1" thickBot="1">
      <c r="A2071" s="105">
        <f t="shared" si="607"/>
        <v>6</v>
      </c>
      <c r="B2071" s="114" t="s">
        <v>2032</v>
      </c>
      <c r="C2071" s="113">
        <v>1976</v>
      </c>
      <c r="D2071" s="107"/>
      <c r="E2071" s="114" t="s">
        <v>80</v>
      </c>
      <c r="F2071" s="107">
        <v>2</v>
      </c>
      <c r="G2071" s="107">
        <v>3</v>
      </c>
      <c r="H2071" s="111">
        <v>926.93</v>
      </c>
      <c r="I2071" s="111">
        <v>515.4</v>
      </c>
      <c r="J2071" s="111">
        <v>515.4</v>
      </c>
      <c r="K2071" s="125">
        <v>38</v>
      </c>
      <c r="L2071" s="110">
        <f t="shared" si="642"/>
        <v>8859031.5126999989</v>
      </c>
      <c r="M2071" s="108"/>
      <c r="N2071" s="108"/>
      <c r="O2071" s="108"/>
      <c r="P2071" s="110">
        <f>'Форма 2'!C2071-M2071-N2071-O2071</f>
        <v>8859031.5126999989</v>
      </c>
      <c r="Q2071" s="111">
        <f t="shared" si="643"/>
        <v>17188.652527551414</v>
      </c>
      <c r="R2071" s="111">
        <f t="shared" si="644"/>
        <v>17188.652527551414</v>
      </c>
      <c r="S2071" s="112" t="s">
        <v>1280</v>
      </c>
      <c r="T2071" s="107" t="s">
        <v>92</v>
      </c>
      <c r="U2071" s="217"/>
      <c r="V2071" s="85"/>
      <c r="W2071" s="85"/>
      <c r="X2071" s="85"/>
      <c r="Y2071" s="85"/>
      <c r="Z2071" s="85"/>
      <c r="AA2071" s="85"/>
      <c r="AB2071" s="86"/>
      <c r="AC2071" s="86"/>
      <c r="AD2071" s="85">
        <v>1</v>
      </c>
      <c r="AE2071" s="85"/>
      <c r="AF2071" s="85"/>
      <c r="AG2071" s="85"/>
      <c r="AH2071" s="85"/>
      <c r="AI2071" s="85"/>
      <c r="AJ2071" s="85"/>
    </row>
    <row r="2072" spans="1:36" ht="16.5" thickTop="1" thickBot="1">
      <c r="A2072" s="105">
        <f t="shared" si="607"/>
        <v>7</v>
      </c>
      <c r="B2072" s="114" t="s">
        <v>2033</v>
      </c>
      <c r="C2072" s="113">
        <v>1972</v>
      </c>
      <c r="D2072" s="107"/>
      <c r="E2072" s="114" t="s">
        <v>80</v>
      </c>
      <c r="F2072" s="107">
        <v>5</v>
      </c>
      <c r="G2072" s="107">
        <v>5</v>
      </c>
      <c r="H2072" s="111">
        <v>5129.1000000000004</v>
      </c>
      <c r="I2072" s="111">
        <v>4850.6000000000004</v>
      </c>
      <c r="J2072" s="111">
        <v>4438.1000000000004</v>
      </c>
      <c r="K2072" s="125"/>
      <c r="L2072" s="110">
        <f t="shared" si="642"/>
        <v>2335330.5210000002</v>
      </c>
      <c r="M2072" s="108"/>
      <c r="N2072" s="108"/>
      <c r="O2072" s="108"/>
      <c r="P2072" s="110">
        <f>'Форма 2'!C2072-M2072-N2072-O2072</f>
        <v>2335330.5210000002</v>
      </c>
      <c r="Q2072" s="111">
        <f t="shared" si="643"/>
        <v>481.45188657073351</v>
      </c>
      <c r="R2072" s="111">
        <f t="shared" si="644"/>
        <v>481.45188657073351</v>
      </c>
      <c r="S2072" s="112" t="s">
        <v>1280</v>
      </c>
      <c r="T2072" s="107" t="s">
        <v>92</v>
      </c>
      <c r="U2072" s="217"/>
      <c r="V2072" s="85"/>
      <c r="W2072" s="85"/>
      <c r="X2072" s="85"/>
      <c r="Y2072" s="85"/>
      <c r="Z2072" s="85">
        <v>1</v>
      </c>
      <c r="AA2072" s="85"/>
      <c r="AB2072" s="86"/>
      <c r="AC2072" s="86"/>
      <c r="AD2072" s="85"/>
      <c r="AE2072" s="85"/>
      <c r="AF2072" s="85"/>
      <c r="AG2072" s="85"/>
      <c r="AH2072" s="85"/>
      <c r="AI2072" s="85"/>
      <c r="AJ2072" s="85"/>
    </row>
    <row r="2073" spans="1:36" ht="16.5" thickTop="1" thickBot="1">
      <c r="A2073" s="105">
        <f t="shared" si="607"/>
        <v>8</v>
      </c>
      <c r="B2073" s="114" t="s">
        <v>2034</v>
      </c>
      <c r="C2073" s="113">
        <v>1971</v>
      </c>
      <c r="D2073" s="107"/>
      <c r="E2073" s="114" t="s">
        <v>80</v>
      </c>
      <c r="F2073" s="107">
        <v>5</v>
      </c>
      <c r="G2073" s="107">
        <v>5</v>
      </c>
      <c r="H2073" s="111">
        <v>5728.2</v>
      </c>
      <c r="I2073" s="111">
        <v>4788.3</v>
      </c>
      <c r="J2073" s="111">
        <v>4401.8999999999996</v>
      </c>
      <c r="K2073" s="125"/>
      <c r="L2073" s="110">
        <f t="shared" si="642"/>
        <v>9376547.8619999997</v>
      </c>
      <c r="M2073" s="108"/>
      <c r="N2073" s="108"/>
      <c r="O2073" s="108"/>
      <c r="P2073" s="110">
        <f>'Форма 2'!C2073-M2073-N2073-O2073</f>
        <v>9376547.8619999997</v>
      </c>
      <c r="Q2073" s="111">
        <f t="shared" si="643"/>
        <v>1958.2206340454857</v>
      </c>
      <c r="R2073" s="111">
        <f t="shared" si="644"/>
        <v>1958.2206340454857</v>
      </c>
      <c r="S2073" s="112" t="s">
        <v>1280</v>
      </c>
      <c r="T2073" s="107" t="s">
        <v>82</v>
      </c>
      <c r="U2073" s="217"/>
      <c r="V2073" s="85"/>
      <c r="W2073" s="85"/>
      <c r="X2073" s="85">
        <v>1</v>
      </c>
      <c r="Y2073" s="85">
        <v>1</v>
      </c>
      <c r="Z2073" s="85">
        <v>1</v>
      </c>
      <c r="AA2073" s="85"/>
      <c r="AB2073" s="86"/>
      <c r="AC2073" s="86"/>
      <c r="AD2073" s="85"/>
      <c r="AE2073" s="85"/>
      <c r="AF2073" s="85"/>
      <c r="AG2073" s="85"/>
      <c r="AH2073" s="85"/>
      <c r="AI2073" s="85"/>
      <c r="AJ2073" s="85"/>
    </row>
    <row r="2074" spans="1:36" ht="16.5" thickTop="1" thickBot="1">
      <c r="A2074" s="105">
        <f t="shared" si="607"/>
        <v>9</v>
      </c>
      <c r="B2074" s="114" t="s">
        <v>2035</v>
      </c>
      <c r="C2074" s="113">
        <v>1917</v>
      </c>
      <c r="D2074" s="107"/>
      <c r="E2074" s="114" t="s">
        <v>80</v>
      </c>
      <c r="F2074" s="107">
        <v>1</v>
      </c>
      <c r="G2074" s="107"/>
      <c r="H2074" s="111">
        <v>204</v>
      </c>
      <c r="I2074" s="111">
        <v>152</v>
      </c>
      <c r="J2074" s="111">
        <v>152</v>
      </c>
      <c r="K2074" s="125"/>
      <c r="L2074" s="110">
        <f t="shared" si="642"/>
        <v>1949707.5599999998</v>
      </c>
      <c r="M2074" s="108"/>
      <c r="N2074" s="108"/>
      <c r="O2074" s="108"/>
      <c r="P2074" s="110">
        <f>'Форма 2'!C2074-M2074-N2074-O2074</f>
        <v>1949707.5599999998</v>
      </c>
      <c r="Q2074" s="111">
        <f t="shared" si="643"/>
        <v>12827.023421052631</v>
      </c>
      <c r="R2074" s="111">
        <f t="shared" si="644"/>
        <v>12827.023421052631</v>
      </c>
      <c r="S2074" s="112" t="s">
        <v>1280</v>
      </c>
      <c r="T2074" s="107" t="s">
        <v>82</v>
      </c>
      <c r="U2074" s="217"/>
      <c r="V2074" s="85"/>
      <c r="W2074" s="85"/>
      <c r="X2074" s="85"/>
      <c r="Y2074" s="85"/>
      <c r="Z2074" s="85"/>
      <c r="AA2074" s="85"/>
      <c r="AB2074" s="86"/>
      <c r="AC2074" s="86"/>
      <c r="AD2074" s="85">
        <v>1</v>
      </c>
      <c r="AE2074" s="85"/>
      <c r="AF2074" s="85"/>
      <c r="AG2074" s="85"/>
      <c r="AH2074" s="85"/>
      <c r="AI2074" s="85"/>
      <c r="AJ2074" s="85"/>
    </row>
    <row r="2075" spans="1:36" ht="16.5" thickTop="1" thickBot="1">
      <c r="A2075" s="105">
        <f t="shared" si="607"/>
        <v>10</v>
      </c>
      <c r="B2075" s="114" t="s">
        <v>2036</v>
      </c>
      <c r="C2075" s="113">
        <v>1968</v>
      </c>
      <c r="D2075" s="107"/>
      <c r="E2075" s="114" t="s">
        <v>306</v>
      </c>
      <c r="F2075" s="107">
        <v>2</v>
      </c>
      <c r="G2075" s="107">
        <v>1</v>
      </c>
      <c r="H2075" s="111">
        <v>340</v>
      </c>
      <c r="I2075" s="111">
        <v>216</v>
      </c>
      <c r="J2075" s="111">
        <v>86.3</v>
      </c>
      <c r="K2075" s="125">
        <v>24</v>
      </c>
      <c r="L2075" s="110">
        <f t="shared" si="642"/>
        <v>251674.80000000002</v>
      </c>
      <c r="M2075" s="108"/>
      <c r="N2075" s="108"/>
      <c r="O2075" s="108"/>
      <c r="P2075" s="110">
        <f>'Форма 2'!C2075-M2075-N2075-O2075</f>
        <v>251674.80000000002</v>
      </c>
      <c r="Q2075" s="111">
        <f t="shared" si="643"/>
        <v>1165.1611111111113</v>
      </c>
      <c r="R2075" s="111">
        <f t="shared" si="644"/>
        <v>1165.1611111111113</v>
      </c>
      <c r="S2075" s="112" t="s">
        <v>1280</v>
      </c>
      <c r="T2075" s="107" t="s">
        <v>82</v>
      </c>
      <c r="U2075" s="217">
        <v>1</v>
      </c>
      <c r="V2075" s="85"/>
      <c r="W2075" s="85"/>
      <c r="X2075" s="85"/>
      <c r="Y2075" s="85"/>
      <c r="Z2075" s="85"/>
      <c r="AA2075" s="85"/>
      <c r="AB2075" s="86"/>
      <c r="AC2075" s="86"/>
      <c r="AD2075" s="85"/>
      <c r="AE2075" s="85"/>
      <c r="AF2075" s="85"/>
      <c r="AG2075" s="85"/>
      <c r="AH2075" s="85"/>
      <c r="AI2075" s="85"/>
      <c r="AJ2075" s="85"/>
    </row>
    <row r="2076" spans="1:36" ht="16.5" thickTop="1" thickBot="1">
      <c r="A2076" s="105">
        <f t="shared" si="607"/>
        <v>11</v>
      </c>
      <c r="B2076" s="114" t="s">
        <v>2037</v>
      </c>
      <c r="C2076" s="113">
        <v>1971</v>
      </c>
      <c r="D2076" s="107"/>
      <c r="E2076" s="114" t="s">
        <v>80</v>
      </c>
      <c r="F2076" s="107">
        <v>3</v>
      </c>
      <c r="G2076" s="107">
        <v>1</v>
      </c>
      <c r="H2076" s="111">
        <v>1522</v>
      </c>
      <c r="I2076" s="111">
        <v>852.7</v>
      </c>
      <c r="J2076" s="111">
        <v>543.70000000000005</v>
      </c>
      <c r="K2076" s="125">
        <v>126</v>
      </c>
      <c r="L2076" s="110">
        <f t="shared" si="642"/>
        <v>575026.81999999995</v>
      </c>
      <c r="M2076" s="108"/>
      <c r="N2076" s="108"/>
      <c r="O2076" s="108"/>
      <c r="P2076" s="110">
        <f>'Форма 2'!C2076-M2076-N2076-O2076</f>
        <v>575026.81999999995</v>
      </c>
      <c r="Q2076" s="111">
        <f t="shared" si="643"/>
        <v>674.36005629177896</v>
      </c>
      <c r="R2076" s="111">
        <f t="shared" si="644"/>
        <v>674.36005629177896</v>
      </c>
      <c r="S2076" s="112" t="s">
        <v>1280</v>
      </c>
      <c r="T2076" s="107" t="s">
        <v>82</v>
      </c>
      <c r="U2076" s="217"/>
      <c r="V2076" s="85"/>
      <c r="W2076" s="85"/>
      <c r="X2076" s="85">
        <v>1</v>
      </c>
      <c r="Y2076" s="85"/>
      <c r="Z2076" s="85"/>
      <c r="AA2076" s="85"/>
      <c r="AB2076" s="86"/>
      <c r="AC2076" s="86"/>
      <c r="AD2076" s="85"/>
      <c r="AE2076" s="85"/>
      <c r="AF2076" s="85"/>
      <c r="AG2076" s="85"/>
      <c r="AH2076" s="85"/>
      <c r="AI2076" s="85"/>
      <c r="AJ2076" s="85"/>
    </row>
    <row r="2077" spans="1:36" ht="16.5" thickTop="1" thickBot="1">
      <c r="A2077" s="105">
        <f t="shared" si="607"/>
        <v>12</v>
      </c>
      <c r="B2077" s="114" t="s">
        <v>2038</v>
      </c>
      <c r="C2077" s="113"/>
      <c r="D2077" s="107"/>
      <c r="E2077" s="114" t="s">
        <v>993</v>
      </c>
      <c r="F2077" s="107">
        <v>2</v>
      </c>
      <c r="G2077" s="107"/>
      <c r="H2077" s="111">
        <v>118</v>
      </c>
      <c r="I2077" s="111">
        <v>95</v>
      </c>
      <c r="J2077" s="111">
        <v>95</v>
      </c>
      <c r="K2077" s="125"/>
      <c r="L2077" s="110">
        <f t="shared" si="642"/>
        <v>1127772.02</v>
      </c>
      <c r="M2077" s="108"/>
      <c r="N2077" s="108"/>
      <c r="O2077" s="108"/>
      <c r="P2077" s="110">
        <f>'Форма 2'!C2077-M2077-N2077-O2077</f>
        <v>1127772.02</v>
      </c>
      <c r="Q2077" s="111">
        <f t="shared" si="643"/>
        <v>11871.284421052631</v>
      </c>
      <c r="R2077" s="111">
        <f t="shared" si="644"/>
        <v>11871.284421052631</v>
      </c>
      <c r="S2077" s="112" t="s">
        <v>1280</v>
      </c>
      <c r="T2077" s="107" t="s">
        <v>82</v>
      </c>
      <c r="U2077" s="217"/>
      <c r="V2077" s="85"/>
      <c r="W2077" s="85"/>
      <c r="X2077" s="85"/>
      <c r="Y2077" s="85"/>
      <c r="Z2077" s="85"/>
      <c r="AA2077" s="85"/>
      <c r="AB2077" s="86"/>
      <c r="AC2077" s="86"/>
      <c r="AD2077" s="85">
        <v>1</v>
      </c>
      <c r="AE2077" s="85"/>
      <c r="AF2077" s="85"/>
      <c r="AG2077" s="85"/>
      <c r="AH2077" s="85"/>
      <c r="AI2077" s="85"/>
      <c r="AJ2077" s="85"/>
    </row>
    <row r="2078" spans="1:36" ht="16.5" thickTop="1" thickBot="1">
      <c r="A2078" s="105">
        <f t="shared" si="607"/>
        <v>13</v>
      </c>
      <c r="B2078" s="114" t="s">
        <v>2039</v>
      </c>
      <c r="C2078" s="113">
        <v>1947</v>
      </c>
      <c r="D2078" s="107"/>
      <c r="E2078" s="114" t="s">
        <v>993</v>
      </c>
      <c r="F2078" s="107">
        <v>2</v>
      </c>
      <c r="G2078" s="107"/>
      <c r="H2078" s="111">
        <v>185</v>
      </c>
      <c r="I2078" s="111">
        <v>125</v>
      </c>
      <c r="J2078" s="111">
        <v>125</v>
      </c>
      <c r="K2078" s="125"/>
      <c r="L2078" s="110">
        <f t="shared" si="642"/>
        <v>1078022.75</v>
      </c>
      <c r="M2078" s="108"/>
      <c r="N2078" s="108"/>
      <c r="O2078" s="108"/>
      <c r="P2078" s="110">
        <f>'Форма 2'!C2078-M2078-N2078-O2078</f>
        <v>1078022.75</v>
      </c>
      <c r="Q2078" s="111">
        <f t="shared" si="643"/>
        <v>8624.1820000000007</v>
      </c>
      <c r="R2078" s="111">
        <f t="shared" si="644"/>
        <v>8624.1820000000007</v>
      </c>
      <c r="S2078" s="112" t="s">
        <v>1280</v>
      </c>
      <c r="T2078" s="107" t="s">
        <v>82</v>
      </c>
      <c r="U2078" s="217"/>
      <c r="V2078" s="85"/>
      <c r="W2078" s="85"/>
      <c r="X2078" s="85"/>
      <c r="Y2078" s="85"/>
      <c r="Z2078" s="85"/>
      <c r="AA2078" s="85"/>
      <c r="AB2078" s="86"/>
      <c r="AC2078" s="86"/>
      <c r="AD2078" s="85"/>
      <c r="AE2078" s="85">
        <v>1</v>
      </c>
      <c r="AF2078" s="85"/>
      <c r="AG2078" s="85"/>
      <c r="AH2078" s="85"/>
      <c r="AI2078" s="85"/>
      <c r="AJ2078" s="85"/>
    </row>
    <row r="2079" spans="1:36" ht="16.5" thickTop="1" thickBot="1">
      <c r="A2079" s="105">
        <f t="shared" si="607"/>
        <v>14</v>
      </c>
      <c r="B2079" s="114" t="s">
        <v>2040</v>
      </c>
      <c r="C2079" s="113">
        <v>1965</v>
      </c>
      <c r="D2079" s="107"/>
      <c r="E2079" s="114" t="s">
        <v>993</v>
      </c>
      <c r="F2079" s="107">
        <v>2</v>
      </c>
      <c r="G2079" s="107">
        <v>1</v>
      </c>
      <c r="H2079" s="111">
        <v>311.24</v>
      </c>
      <c r="I2079" s="111">
        <v>209.61</v>
      </c>
      <c r="J2079" s="111">
        <v>173.55</v>
      </c>
      <c r="K2079" s="125">
        <v>9</v>
      </c>
      <c r="L2079" s="110">
        <f t="shared" si="642"/>
        <v>2974642.0636</v>
      </c>
      <c r="M2079" s="108"/>
      <c r="N2079" s="108"/>
      <c r="O2079" s="108"/>
      <c r="P2079" s="110">
        <f>'Форма 2'!C2079-M2079-N2079-O2079</f>
        <v>2974642.0636</v>
      </c>
      <c r="Q2079" s="111">
        <f t="shared" si="643"/>
        <v>14191.317511569103</v>
      </c>
      <c r="R2079" s="111">
        <f t="shared" si="644"/>
        <v>14191.317511569103</v>
      </c>
      <c r="S2079" s="112" t="s">
        <v>1280</v>
      </c>
      <c r="T2079" s="107" t="s">
        <v>82</v>
      </c>
      <c r="U2079" s="217"/>
      <c r="V2079" s="85"/>
      <c r="W2079" s="85"/>
      <c r="X2079" s="85"/>
      <c r="Y2079" s="85"/>
      <c r="Z2079" s="85"/>
      <c r="AA2079" s="85"/>
      <c r="AB2079" s="86"/>
      <c r="AC2079" s="86"/>
      <c r="AD2079" s="85">
        <v>1</v>
      </c>
      <c r="AE2079" s="85"/>
      <c r="AF2079" s="85"/>
      <c r="AG2079" s="85"/>
      <c r="AH2079" s="85"/>
      <c r="AI2079" s="85"/>
      <c r="AJ2079" s="85"/>
    </row>
    <row r="2080" spans="1:36" ht="16.5" thickTop="1" thickBot="1">
      <c r="A2080" s="105">
        <f t="shared" si="607"/>
        <v>15</v>
      </c>
      <c r="B2080" s="114" t="s">
        <v>2041</v>
      </c>
      <c r="C2080" s="113">
        <v>1963</v>
      </c>
      <c r="D2080" s="107"/>
      <c r="E2080" s="114" t="s">
        <v>993</v>
      </c>
      <c r="F2080" s="107">
        <v>2</v>
      </c>
      <c r="G2080" s="107"/>
      <c r="H2080" s="111">
        <v>180</v>
      </c>
      <c r="I2080" s="111">
        <v>120</v>
      </c>
      <c r="J2080" s="111">
        <v>64.400000000000006</v>
      </c>
      <c r="K2080" s="125"/>
      <c r="L2080" s="110">
        <f t="shared" si="642"/>
        <v>1720330.2</v>
      </c>
      <c r="M2080" s="108"/>
      <c r="N2080" s="108"/>
      <c r="O2080" s="108"/>
      <c r="P2080" s="110">
        <f>'Форма 2'!C2080-M2080-N2080-O2080</f>
        <v>1720330.2</v>
      </c>
      <c r="Q2080" s="111">
        <f t="shared" si="643"/>
        <v>14336.084999999999</v>
      </c>
      <c r="R2080" s="111">
        <f t="shared" si="644"/>
        <v>14336.084999999999</v>
      </c>
      <c r="S2080" s="112" t="s">
        <v>1280</v>
      </c>
      <c r="T2080" s="107" t="s">
        <v>82</v>
      </c>
      <c r="U2080" s="217"/>
      <c r="V2080" s="85"/>
      <c r="W2080" s="85"/>
      <c r="X2080" s="85"/>
      <c r="Y2080" s="85"/>
      <c r="Z2080" s="85"/>
      <c r="AA2080" s="85"/>
      <c r="AB2080" s="86"/>
      <c r="AC2080" s="86"/>
      <c r="AD2080" s="85">
        <v>1</v>
      </c>
      <c r="AE2080" s="85"/>
      <c r="AF2080" s="85"/>
      <c r="AG2080" s="85"/>
      <c r="AH2080" s="85"/>
      <c r="AI2080" s="85"/>
      <c r="AJ2080" s="85"/>
    </row>
    <row r="2081" spans="1:36" ht="16.5" thickTop="1" thickBot="1">
      <c r="A2081" s="105">
        <f t="shared" si="607"/>
        <v>16</v>
      </c>
      <c r="B2081" s="114" t="s">
        <v>2042</v>
      </c>
      <c r="C2081" s="113">
        <v>1970</v>
      </c>
      <c r="D2081" s="107"/>
      <c r="E2081" s="114" t="s">
        <v>80</v>
      </c>
      <c r="F2081" s="107">
        <v>5</v>
      </c>
      <c r="G2081" s="107">
        <v>1</v>
      </c>
      <c r="H2081" s="111">
        <v>1991.1</v>
      </c>
      <c r="I2081" s="111">
        <v>1232.2</v>
      </c>
      <c r="J2081" s="111">
        <v>1070.9000000000001</v>
      </c>
      <c r="K2081" s="125">
        <v>204</v>
      </c>
      <c r="L2081" s="110">
        <f t="shared" si="642"/>
        <v>4953140.0039999997</v>
      </c>
      <c r="M2081" s="108"/>
      <c r="N2081" s="108"/>
      <c r="O2081" s="108"/>
      <c r="P2081" s="110">
        <f>'Форма 2'!C2081-M2081-N2081-O2081</f>
        <v>4953140.0039999997</v>
      </c>
      <c r="Q2081" s="111">
        <f t="shared" si="643"/>
        <v>4019.7532900503161</v>
      </c>
      <c r="R2081" s="111">
        <f t="shared" si="644"/>
        <v>4019.7532900503161</v>
      </c>
      <c r="S2081" s="112" t="s">
        <v>1280</v>
      </c>
      <c r="T2081" s="107" t="s">
        <v>82</v>
      </c>
      <c r="U2081" s="217"/>
      <c r="V2081" s="85">
        <v>1</v>
      </c>
      <c r="W2081" s="85"/>
      <c r="X2081" s="85"/>
      <c r="Y2081" s="85"/>
      <c r="Z2081" s="85"/>
      <c r="AA2081" s="85"/>
      <c r="AB2081" s="86"/>
      <c r="AC2081" s="86"/>
      <c r="AD2081" s="85"/>
      <c r="AE2081" s="85"/>
      <c r="AF2081" s="85"/>
      <c r="AG2081" s="85"/>
      <c r="AH2081" s="85"/>
      <c r="AI2081" s="85"/>
      <c r="AJ2081" s="85"/>
    </row>
    <row r="2082" spans="1:36" ht="16.5" thickTop="1" thickBot="1">
      <c r="A2082" s="105">
        <f t="shared" si="607"/>
        <v>17</v>
      </c>
      <c r="B2082" s="114" t="s">
        <v>2043</v>
      </c>
      <c r="C2082" s="113">
        <v>1970</v>
      </c>
      <c r="D2082" s="107"/>
      <c r="E2082" s="114" t="s">
        <v>80</v>
      </c>
      <c r="F2082" s="107">
        <v>5</v>
      </c>
      <c r="G2082" s="107">
        <v>1</v>
      </c>
      <c r="H2082" s="111">
        <v>1991.1</v>
      </c>
      <c r="I2082" s="111">
        <v>1232.2</v>
      </c>
      <c r="J2082" s="111">
        <v>1070.9000000000001</v>
      </c>
      <c r="K2082" s="125"/>
      <c r="L2082" s="110">
        <f t="shared" si="642"/>
        <v>8966958.6720000003</v>
      </c>
      <c r="M2082" s="108"/>
      <c r="N2082" s="108"/>
      <c r="O2082" s="108"/>
      <c r="P2082" s="110">
        <f>'Форма 2'!C2082-M2082-N2082-O2082</f>
        <v>8966958.6720000003</v>
      </c>
      <c r="Q2082" s="111">
        <f t="shared" si="643"/>
        <v>7277.1941827625387</v>
      </c>
      <c r="R2082" s="111">
        <f t="shared" si="644"/>
        <v>7277.1941827625387</v>
      </c>
      <c r="S2082" s="112" t="s">
        <v>1280</v>
      </c>
      <c r="T2082" s="107" t="s">
        <v>82</v>
      </c>
      <c r="U2082" s="217"/>
      <c r="V2082" s="85"/>
      <c r="W2082" s="85"/>
      <c r="X2082" s="85"/>
      <c r="Y2082" s="85"/>
      <c r="Z2082" s="85"/>
      <c r="AA2082" s="85"/>
      <c r="AB2082" s="86"/>
      <c r="AC2082" s="86"/>
      <c r="AD2082" s="85">
        <v>1</v>
      </c>
      <c r="AE2082" s="85"/>
      <c r="AF2082" s="85"/>
      <c r="AG2082" s="85"/>
      <c r="AH2082" s="85"/>
      <c r="AI2082" s="85"/>
      <c r="AJ2082" s="85"/>
    </row>
    <row r="2083" spans="1:36" ht="16.5" thickTop="1" thickBot="1">
      <c r="A2083" s="105">
        <f t="shared" si="607"/>
        <v>18</v>
      </c>
      <c r="B2083" s="114" t="s">
        <v>2044</v>
      </c>
      <c r="C2083" s="113">
        <v>1961</v>
      </c>
      <c r="D2083" s="107"/>
      <c r="E2083" s="114" t="s">
        <v>306</v>
      </c>
      <c r="F2083" s="107">
        <v>2</v>
      </c>
      <c r="G2083" s="107"/>
      <c r="H2083" s="111">
        <v>336</v>
      </c>
      <c r="I2083" s="111">
        <v>217</v>
      </c>
      <c r="J2083" s="111">
        <v>217</v>
      </c>
      <c r="K2083" s="125"/>
      <c r="L2083" s="110">
        <f t="shared" si="642"/>
        <v>3211283.04</v>
      </c>
      <c r="M2083" s="108"/>
      <c r="N2083" s="108"/>
      <c r="O2083" s="108"/>
      <c r="P2083" s="110">
        <f>'Форма 2'!C2083-M2083-N2083-O2083</f>
        <v>3211283.04</v>
      </c>
      <c r="Q2083" s="111">
        <f t="shared" si="643"/>
        <v>14798.539354838709</v>
      </c>
      <c r="R2083" s="111">
        <f t="shared" si="644"/>
        <v>14798.539354838709</v>
      </c>
      <c r="S2083" s="112" t="s">
        <v>1280</v>
      </c>
      <c r="T2083" s="107" t="s">
        <v>82</v>
      </c>
      <c r="U2083" s="217"/>
      <c r="V2083" s="85"/>
      <c r="W2083" s="85"/>
      <c r="X2083" s="85"/>
      <c r="Y2083" s="85"/>
      <c r="Z2083" s="85"/>
      <c r="AA2083" s="85"/>
      <c r="AB2083" s="86"/>
      <c r="AC2083" s="86"/>
      <c r="AD2083" s="85">
        <v>1</v>
      </c>
      <c r="AE2083" s="85"/>
      <c r="AF2083" s="85"/>
      <c r="AG2083" s="85"/>
      <c r="AH2083" s="85"/>
      <c r="AI2083" s="85"/>
      <c r="AJ2083" s="85"/>
    </row>
    <row r="2084" spans="1:36" ht="16.5" thickTop="1" thickBot="1">
      <c r="A2084" s="105">
        <f t="shared" ref="A2084:A2150" si="645">A2083+1</f>
        <v>19</v>
      </c>
      <c r="B2084" s="114" t="s">
        <v>2045</v>
      </c>
      <c r="C2084" s="113">
        <v>1965</v>
      </c>
      <c r="D2084" s="107"/>
      <c r="E2084" s="114" t="s">
        <v>993</v>
      </c>
      <c r="F2084" s="107">
        <v>2</v>
      </c>
      <c r="G2084" s="107"/>
      <c r="H2084" s="111">
        <v>217</v>
      </c>
      <c r="I2084" s="111">
        <v>217</v>
      </c>
      <c r="J2084" s="111">
        <v>128.5</v>
      </c>
      <c r="K2084" s="125">
        <v>19</v>
      </c>
      <c r="L2084" s="110">
        <f t="shared" si="642"/>
        <v>2073953.63</v>
      </c>
      <c r="M2084" s="108"/>
      <c r="N2084" s="108"/>
      <c r="O2084" s="108"/>
      <c r="P2084" s="110">
        <f>'Форма 2'!C2084-M2084-N2084-O2084</f>
        <v>2073953.63</v>
      </c>
      <c r="Q2084" s="111">
        <f t="shared" si="643"/>
        <v>9557.39</v>
      </c>
      <c r="R2084" s="111">
        <f t="shared" si="644"/>
        <v>9557.39</v>
      </c>
      <c r="S2084" s="112" t="s">
        <v>1280</v>
      </c>
      <c r="T2084" s="107" t="s">
        <v>82</v>
      </c>
      <c r="U2084" s="217"/>
      <c r="V2084" s="85"/>
      <c r="W2084" s="85"/>
      <c r="X2084" s="85"/>
      <c r="Y2084" s="85"/>
      <c r="Z2084" s="85"/>
      <c r="AA2084" s="85"/>
      <c r="AB2084" s="86"/>
      <c r="AC2084" s="86"/>
      <c r="AD2084" s="85">
        <v>1</v>
      </c>
      <c r="AE2084" s="85"/>
      <c r="AF2084" s="85"/>
      <c r="AG2084" s="85"/>
      <c r="AH2084" s="85"/>
      <c r="AI2084" s="85"/>
      <c r="AJ2084" s="85"/>
    </row>
    <row r="2085" spans="1:36" ht="16.5" thickTop="1" thickBot="1">
      <c r="A2085" s="105">
        <f t="shared" si="645"/>
        <v>20</v>
      </c>
      <c r="B2085" s="114" t="s">
        <v>2046</v>
      </c>
      <c r="C2085" s="113">
        <v>1965</v>
      </c>
      <c r="D2085" s="107"/>
      <c r="E2085" s="114" t="s">
        <v>993</v>
      </c>
      <c r="F2085" s="107">
        <v>2</v>
      </c>
      <c r="G2085" s="107"/>
      <c r="H2085" s="111">
        <v>217</v>
      </c>
      <c r="I2085" s="111">
        <v>139</v>
      </c>
      <c r="J2085" s="111">
        <v>139</v>
      </c>
      <c r="K2085" s="125"/>
      <c r="L2085" s="110">
        <f t="shared" si="642"/>
        <v>2073953.63</v>
      </c>
      <c r="M2085" s="108"/>
      <c r="N2085" s="108"/>
      <c r="O2085" s="108"/>
      <c r="P2085" s="110">
        <f>'Форма 2'!C2085-M2085-N2085-O2085</f>
        <v>2073953.63</v>
      </c>
      <c r="Q2085" s="111">
        <f t="shared" si="643"/>
        <v>14920.529712230214</v>
      </c>
      <c r="R2085" s="111">
        <f t="shared" si="644"/>
        <v>14920.529712230214</v>
      </c>
      <c r="S2085" s="112" t="s">
        <v>1280</v>
      </c>
      <c r="T2085" s="107" t="s">
        <v>82</v>
      </c>
      <c r="U2085" s="217"/>
      <c r="V2085" s="85"/>
      <c r="W2085" s="85"/>
      <c r="X2085" s="85"/>
      <c r="Y2085" s="85"/>
      <c r="Z2085" s="85"/>
      <c r="AA2085" s="85"/>
      <c r="AB2085" s="86"/>
      <c r="AC2085" s="86"/>
      <c r="AD2085" s="85">
        <v>1</v>
      </c>
      <c r="AE2085" s="85"/>
      <c r="AF2085" s="85"/>
      <c r="AG2085" s="85"/>
      <c r="AH2085" s="85"/>
      <c r="AI2085" s="85"/>
      <c r="AJ2085" s="85"/>
    </row>
    <row r="2086" spans="1:36" ht="16.5" thickTop="1" thickBot="1">
      <c r="A2086" s="105">
        <f t="shared" si="645"/>
        <v>21</v>
      </c>
      <c r="B2086" s="114" t="s">
        <v>2047</v>
      </c>
      <c r="C2086" s="113">
        <v>1966</v>
      </c>
      <c r="D2086" s="107"/>
      <c r="E2086" s="114" t="s">
        <v>94</v>
      </c>
      <c r="F2086" s="107">
        <v>2</v>
      </c>
      <c r="G2086" s="107">
        <v>2</v>
      </c>
      <c r="H2086" s="111">
        <v>450</v>
      </c>
      <c r="I2086" s="111">
        <v>277</v>
      </c>
      <c r="J2086" s="111"/>
      <c r="K2086" s="125"/>
      <c r="L2086" s="110">
        <f t="shared" si="642"/>
        <v>5699178</v>
      </c>
      <c r="M2086" s="108"/>
      <c r="N2086" s="108"/>
      <c r="O2086" s="108"/>
      <c r="P2086" s="110">
        <f>'Форма 2'!C2086-M2086-N2086-O2086</f>
        <v>5699178</v>
      </c>
      <c r="Q2086" s="111">
        <f>L2086/I2086</f>
        <v>20574.649819494585</v>
      </c>
      <c r="R2086" s="111">
        <f>Q2086</f>
        <v>20574.649819494585</v>
      </c>
      <c r="S2086" s="112" t="s">
        <v>1280</v>
      </c>
      <c r="T2086" s="107" t="s">
        <v>92</v>
      </c>
      <c r="U2086" s="217">
        <v>1</v>
      </c>
      <c r="V2086" s="85">
        <v>1</v>
      </c>
      <c r="W2086" s="85">
        <v>1</v>
      </c>
      <c r="X2086" s="85">
        <v>1</v>
      </c>
      <c r="Y2086" s="85">
        <v>1</v>
      </c>
      <c r="Z2086" s="85">
        <v>1</v>
      </c>
      <c r="AA2086" s="85"/>
      <c r="AB2086" s="86"/>
      <c r="AC2086" s="86"/>
      <c r="AD2086" s="85"/>
      <c r="AE2086" s="85"/>
      <c r="AF2086" s="85"/>
      <c r="AG2086" s="85"/>
      <c r="AH2086" s="85"/>
      <c r="AI2086" s="85"/>
      <c r="AJ2086" s="85"/>
    </row>
    <row r="2087" spans="1:36" ht="16.5" thickTop="1" thickBot="1">
      <c r="A2087" s="105">
        <f t="shared" si="645"/>
        <v>22</v>
      </c>
      <c r="B2087" s="114" t="s">
        <v>2048</v>
      </c>
      <c r="C2087" s="113">
        <v>1967</v>
      </c>
      <c r="D2087" s="107"/>
      <c r="E2087" s="114" t="s">
        <v>94</v>
      </c>
      <c r="F2087" s="107">
        <v>2</v>
      </c>
      <c r="G2087" s="107">
        <v>2</v>
      </c>
      <c r="H2087" s="111">
        <v>462</v>
      </c>
      <c r="I2087" s="111">
        <v>285</v>
      </c>
      <c r="J2087" s="111">
        <v>285</v>
      </c>
      <c r="K2087" s="125">
        <v>42</v>
      </c>
      <c r="L2087" s="110">
        <f t="shared" si="642"/>
        <v>4415514.18</v>
      </c>
      <c r="M2087" s="108"/>
      <c r="N2087" s="108"/>
      <c r="O2087" s="108"/>
      <c r="P2087" s="110">
        <f>'Форма 2'!C2087-M2087-N2087-O2087</f>
        <v>4415514.18</v>
      </c>
      <c r="Q2087" s="111">
        <f>L2087/I2087</f>
        <v>15493.032210526315</v>
      </c>
      <c r="R2087" s="111">
        <f>Q2087</f>
        <v>15493.032210526315</v>
      </c>
      <c r="S2087" s="112" t="s">
        <v>1280</v>
      </c>
      <c r="T2087" s="107" t="s">
        <v>82</v>
      </c>
      <c r="U2087" s="217"/>
      <c r="V2087" s="85"/>
      <c r="W2087" s="85"/>
      <c r="X2087" s="85"/>
      <c r="Y2087" s="85"/>
      <c r="Z2087" s="85"/>
      <c r="AA2087" s="85"/>
      <c r="AB2087" s="86"/>
      <c r="AC2087" s="86"/>
      <c r="AD2087" s="85">
        <v>1</v>
      </c>
      <c r="AE2087" s="85"/>
      <c r="AF2087" s="85"/>
      <c r="AG2087" s="85"/>
      <c r="AH2087" s="85"/>
      <c r="AI2087" s="85"/>
      <c r="AJ2087" s="85"/>
    </row>
    <row r="2088" spans="1:36" ht="16.5" thickTop="1" thickBot="1">
      <c r="A2088" s="105">
        <f t="shared" si="645"/>
        <v>23</v>
      </c>
      <c r="B2088" s="114" t="s">
        <v>2049</v>
      </c>
      <c r="C2088" s="113">
        <v>1989</v>
      </c>
      <c r="D2088" s="107"/>
      <c r="E2088" s="114" t="s">
        <v>80</v>
      </c>
      <c r="F2088" s="107">
        <v>4</v>
      </c>
      <c r="G2088" s="107">
        <v>3</v>
      </c>
      <c r="H2088" s="111">
        <v>1769.93</v>
      </c>
      <c r="I2088" s="111">
        <v>978.19</v>
      </c>
      <c r="J2088" s="111">
        <v>978.19</v>
      </c>
      <c r="K2088" s="125">
        <v>77</v>
      </c>
      <c r="L2088" s="110">
        <f t="shared" si="642"/>
        <v>7970915.1536000008</v>
      </c>
      <c r="M2088" s="108"/>
      <c r="N2088" s="108"/>
      <c r="O2088" s="108"/>
      <c r="P2088" s="110">
        <f>'Форма 2'!C2088-M2088-N2088-O2088</f>
        <v>7970915.1536000008</v>
      </c>
      <c r="Q2088" s="111">
        <f>L2088/I2088</f>
        <v>8148.6369249327845</v>
      </c>
      <c r="R2088" s="111">
        <f>Q2088</f>
        <v>8148.6369249327845</v>
      </c>
      <c r="S2088" s="112" t="s">
        <v>1280</v>
      </c>
      <c r="T2088" s="107" t="s">
        <v>92</v>
      </c>
      <c r="U2088" s="217"/>
      <c r="V2088" s="85"/>
      <c r="W2088" s="85"/>
      <c r="X2088" s="85"/>
      <c r="Y2088" s="85"/>
      <c r="Z2088" s="85"/>
      <c r="AA2088" s="85"/>
      <c r="AB2088" s="86"/>
      <c r="AC2088" s="86"/>
      <c r="AD2088" s="85">
        <v>1</v>
      </c>
      <c r="AE2088" s="85"/>
      <c r="AF2088" s="85"/>
      <c r="AG2088" s="85"/>
      <c r="AH2088" s="85"/>
      <c r="AI2088" s="85"/>
      <c r="AJ2088" s="85"/>
    </row>
    <row r="2089" spans="1:36" ht="17.25" thickTop="1" thickBot="1">
      <c r="A2089" s="221">
        <v>0</v>
      </c>
      <c r="B2089" s="13" t="s">
        <v>1139</v>
      </c>
      <c r="C2089" s="5"/>
      <c r="D2089" s="5"/>
      <c r="E2089" s="5"/>
      <c r="F2089" s="5"/>
      <c r="G2089" s="5"/>
      <c r="H2089" s="17">
        <f>SUM(H2090:H2097)</f>
        <v>10733</v>
      </c>
      <c r="I2089" s="17">
        <f t="shared" ref="I2089:P2089" si="646">SUM(I2090:I2097)</f>
        <v>8216</v>
      </c>
      <c r="J2089" s="17">
        <f t="shared" si="646"/>
        <v>6854.8</v>
      </c>
      <c r="K2089" s="23">
        <f t="shared" si="646"/>
        <v>431</v>
      </c>
      <c r="L2089" s="24">
        <f t="shared" si="646"/>
        <v>41015074.445</v>
      </c>
      <c r="M2089" s="24">
        <f t="shared" si="646"/>
        <v>0</v>
      </c>
      <c r="N2089" s="24">
        <f t="shared" si="646"/>
        <v>0</v>
      </c>
      <c r="O2089" s="24">
        <f t="shared" si="646"/>
        <v>0</v>
      </c>
      <c r="P2089" s="24">
        <f t="shared" si="646"/>
        <v>41015074.445</v>
      </c>
      <c r="Q2089" s="8" t="s">
        <v>76</v>
      </c>
      <c r="R2089" s="8" t="s">
        <v>76</v>
      </c>
      <c r="S2089" s="8" t="s">
        <v>76</v>
      </c>
      <c r="T2089" s="5" t="s">
        <v>76</v>
      </c>
      <c r="U2089" s="218" t="s">
        <v>76</v>
      </c>
      <c r="V2089" s="84" t="s">
        <v>76</v>
      </c>
      <c r="W2089" s="84" t="s">
        <v>76</v>
      </c>
      <c r="X2089" s="84" t="s">
        <v>76</v>
      </c>
      <c r="Y2089" s="84" t="s">
        <v>76</v>
      </c>
      <c r="Z2089" s="84" t="s">
        <v>76</v>
      </c>
      <c r="AA2089" s="84" t="s">
        <v>76</v>
      </c>
      <c r="AB2089" s="84" t="s">
        <v>76</v>
      </c>
      <c r="AC2089" s="84" t="s">
        <v>76</v>
      </c>
      <c r="AD2089" s="84" t="s">
        <v>76</v>
      </c>
      <c r="AE2089" s="84" t="s">
        <v>76</v>
      </c>
      <c r="AF2089" s="84" t="s">
        <v>76</v>
      </c>
      <c r="AG2089" s="84" t="s">
        <v>76</v>
      </c>
      <c r="AH2089" s="84" t="s">
        <v>76</v>
      </c>
      <c r="AI2089" s="84" t="s">
        <v>76</v>
      </c>
      <c r="AJ2089" s="84" t="s">
        <v>76</v>
      </c>
    </row>
    <row r="2090" spans="1:36" ht="17.25" thickTop="1" thickBot="1">
      <c r="A2090" s="105">
        <f t="shared" si="645"/>
        <v>1</v>
      </c>
      <c r="B2090" s="135" t="s">
        <v>2050</v>
      </c>
      <c r="C2090" s="113">
        <v>1971</v>
      </c>
      <c r="D2090" s="144"/>
      <c r="E2090" s="144" t="s">
        <v>94</v>
      </c>
      <c r="F2090" s="145">
        <v>2</v>
      </c>
      <c r="G2090" s="145">
        <v>2</v>
      </c>
      <c r="H2090" s="111">
        <v>512.6</v>
      </c>
      <c r="I2090" s="111">
        <v>300.7</v>
      </c>
      <c r="J2090" s="111"/>
      <c r="K2090" s="146">
        <v>28</v>
      </c>
      <c r="L2090" s="110">
        <f t="shared" ref="L2090:L2097" si="647">SUM(M2090:P2090)</f>
        <v>4305901.512000001</v>
      </c>
      <c r="M2090" s="108"/>
      <c r="N2090" s="108"/>
      <c r="O2090" s="108"/>
      <c r="P2090" s="110">
        <f>'Форма 2'!C2090-M2090-N2090-O2090</f>
        <v>4305901.512000001</v>
      </c>
      <c r="Q2090" s="111">
        <f t="shared" ref="Q2090:Q2097" si="648">L2090/I2090</f>
        <v>14319.59265713336</v>
      </c>
      <c r="R2090" s="111">
        <f t="shared" ref="R2090:R2097" si="649">Q2090</f>
        <v>14319.59265713336</v>
      </c>
      <c r="S2090" s="112" t="s">
        <v>1280</v>
      </c>
      <c r="T2090" s="113" t="s">
        <v>82</v>
      </c>
      <c r="U2090" s="217"/>
      <c r="V2090" s="85">
        <v>1</v>
      </c>
      <c r="W2090" s="85"/>
      <c r="X2090" s="85"/>
      <c r="Y2090" s="85"/>
      <c r="Z2090" s="85"/>
      <c r="AA2090" s="85"/>
      <c r="AB2090" s="86"/>
      <c r="AC2090" s="86"/>
      <c r="AD2090" s="85"/>
      <c r="AE2090" s="85"/>
      <c r="AF2090" s="85"/>
      <c r="AG2090" s="85"/>
      <c r="AH2090" s="85"/>
      <c r="AI2090" s="85"/>
      <c r="AJ2090" s="85"/>
    </row>
    <row r="2091" spans="1:36" ht="16.5" thickTop="1" thickBot="1">
      <c r="A2091" s="105">
        <f t="shared" si="645"/>
        <v>2</v>
      </c>
      <c r="B2091" s="114" t="s">
        <v>2051</v>
      </c>
      <c r="C2091" s="113">
        <v>1979</v>
      </c>
      <c r="D2091" s="107"/>
      <c r="E2091" s="114" t="s">
        <v>94</v>
      </c>
      <c r="F2091" s="107">
        <v>2</v>
      </c>
      <c r="G2091" s="107">
        <v>3</v>
      </c>
      <c r="H2091" s="111">
        <v>930.7</v>
      </c>
      <c r="I2091" s="111">
        <v>929.7</v>
      </c>
      <c r="J2091" s="111"/>
      <c r="K2091" s="125">
        <v>51</v>
      </c>
      <c r="L2091" s="110">
        <f t="shared" si="647"/>
        <v>8895062.8729999997</v>
      </c>
      <c r="M2091" s="108"/>
      <c r="N2091" s="108"/>
      <c r="O2091" s="108"/>
      <c r="P2091" s="110">
        <f>'Форма 2'!C2091-M2091-N2091-O2091</f>
        <v>8895062.8729999997</v>
      </c>
      <c r="Q2091" s="111">
        <f t="shared" si="648"/>
        <v>9567.6700795955676</v>
      </c>
      <c r="R2091" s="111">
        <f t="shared" si="649"/>
        <v>9567.6700795955676</v>
      </c>
      <c r="S2091" s="112" t="s">
        <v>1280</v>
      </c>
      <c r="T2091" s="107" t="s">
        <v>82</v>
      </c>
      <c r="U2091" s="217"/>
      <c r="V2091" s="85"/>
      <c r="W2091" s="85"/>
      <c r="X2091" s="85"/>
      <c r="Y2091" s="85"/>
      <c r="Z2091" s="85"/>
      <c r="AA2091" s="85"/>
      <c r="AB2091" s="86"/>
      <c r="AC2091" s="86"/>
      <c r="AD2091" s="85">
        <v>1</v>
      </c>
      <c r="AE2091" s="85"/>
      <c r="AF2091" s="85"/>
      <c r="AG2091" s="85"/>
      <c r="AH2091" s="85"/>
      <c r="AI2091" s="85"/>
      <c r="AJ2091" s="85"/>
    </row>
    <row r="2092" spans="1:36" ht="16.5" thickTop="1" thickBot="1">
      <c r="A2092" s="105">
        <f t="shared" si="645"/>
        <v>3</v>
      </c>
      <c r="B2092" s="114" t="s">
        <v>2052</v>
      </c>
      <c r="C2092" s="113">
        <v>1984</v>
      </c>
      <c r="D2092" s="107"/>
      <c r="E2092" s="114" t="s">
        <v>94</v>
      </c>
      <c r="F2092" s="107">
        <v>5</v>
      </c>
      <c r="G2092" s="107">
        <v>3</v>
      </c>
      <c r="H2092" s="111">
        <v>5952.5</v>
      </c>
      <c r="I2092" s="111">
        <v>3952.1</v>
      </c>
      <c r="J2092" s="111">
        <v>3821.3</v>
      </c>
      <c r="K2092" s="125">
        <v>142</v>
      </c>
      <c r="L2092" s="110">
        <f t="shared" si="647"/>
        <v>14807677.1</v>
      </c>
      <c r="M2092" s="108"/>
      <c r="N2092" s="108"/>
      <c r="O2092" s="108"/>
      <c r="P2092" s="110">
        <f>'Форма 2'!C2092-M2092-N2092-O2092</f>
        <v>14807677.1</v>
      </c>
      <c r="Q2092" s="111">
        <f t="shared" si="648"/>
        <v>3746.7870499228256</v>
      </c>
      <c r="R2092" s="111">
        <f t="shared" si="649"/>
        <v>3746.7870499228256</v>
      </c>
      <c r="S2092" s="112" t="s">
        <v>1280</v>
      </c>
      <c r="T2092" s="107" t="s">
        <v>92</v>
      </c>
      <c r="U2092" s="217"/>
      <c r="V2092" s="85">
        <v>1</v>
      </c>
      <c r="W2092" s="85"/>
      <c r="X2092" s="85"/>
      <c r="Y2092" s="85"/>
      <c r="Z2092" s="85"/>
      <c r="AA2092" s="85"/>
      <c r="AB2092" s="86"/>
      <c r="AC2092" s="86"/>
      <c r="AD2092" s="85"/>
      <c r="AE2092" s="85"/>
      <c r="AF2092" s="85"/>
      <c r="AG2092" s="85"/>
      <c r="AH2092" s="85"/>
      <c r="AI2092" s="85"/>
      <c r="AJ2092" s="85"/>
    </row>
    <row r="2093" spans="1:36" ht="16.5" thickTop="1" thickBot="1">
      <c r="A2093" s="105">
        <f t="shared" si="645"/>
        <v>4</v>
      </c>
      <c r="B2093" s="114" t="s">
        <v>2053</v>
      </c>
      <c r="C2093" s="113">
        <v>1965</v>
      </c>
      <c r="D2093" s="107"/>
      <c r="E2093" s="114" t="s">
        <v>106</v>
      </c>
      <c r="F2093" s="107">
        <v>2</v>
      </c>
      <c r="G2093" s="107">
        <v>2</v>
      </c>
      <c r="H2093" s="111">
        <v>517.9</v>
      </c>
      <c r="I2093" s="111">
        <v>458.1</v>
      </c>
      <c r="J2093" s="111">
        <v>458.1</v>
      </c>
      <c r="K2093" s="125">
        <v>36</v>
      </c>
      <c r="L2093" s="110">
        <f t="shared" si="647"/>
        <v>5528800.0179999992</v>
      </c>
      <c r="M2093" s="108"/>
      <c r="N2093" s="108"/>
      <c r="O2093" s="108"/>
      <c r="P2093" s="110">
        <f>'Форма 2'!C2093-M2093-N2093-O2093</f>
        <v>5528800.0179999992</v>
      </c>
      <c r="Q2093" s="111">
        <f t="shared" si="648"/>
        <v>12068.980611220255</v>
      </c>
      <c r="R2093" s="111">
        <f t="shared" si="649"/>
        <v>12068.980611220255</v>
      </c>
      <c r="S2093" s="112" t="s">
        <v>1280</v>
      </c>
      <c r="T2093" s="107" t="s">
        <v>82</v>
      </c>
      <c r="U2093" s="217">
        <v>1</v>
      </c>
      <c r="V2093" s="85"/>
      <c r="W2093" s="85"/>
      <c r="X2093" s="85">
        <v>1</v>
      </c>
      <c r="Y2093" s="85"/>
      <c r="Z2093" s="85"/>
      <c r="AA2093" s="85"/>
      <c r="AB2093" s="86"/>
      <c r="AC2093" s="86"/>
      <c r="AD2093" s="85">
        <v>1</v>
      </c>
      <c r="AE2093" s="85"/>
      <c r="AF2093" s="85"/>
      <c r="AG2093" s="85"/>
      <c r="AH2093" s="85"/>
      <c r="AI2093" s="85"/>
      <c r="AJ2093" s="85"/>
    </row>
    <row r="2094" spans="1:36" ht="16.5" thickTop="1" thickBot="1">
      <c r="A2094" s="105">
        <f t="shared" si="645"/>
        <v>5</v>
      </c>
      <c r="B2094" s="114" t="s">
        <v>2054</v>
      </c>
      <c r="C2094" s="113">
        <v>1968</v>
      </c>
      <c r="D2094" s="107"/>
      <c r="E2094" s="114" t="s">
        <v>106</v>
      </c>
      <c r="F2094" s="107">
        <v>2</v>
      </c>
      <c r="G2094" s="107">
        <v>2</v>
      </c>
      <c r="H2094" s="111">
        <v>412.4</v>
      </c>
      <c r="I2094" s="111">
        <v>395.5</v>
      </c>
      <c r="J2094" s="111">
        <v>395.5</v>
      </c>
      <c r="K2094" s="125">
        <v>39</v>
      </c>
      <c r="L2094" s="110">
        <f t="shared" si="647"/>
        <v>4363142.5119999992</v>
      </c>
      <c r="M2094" s="108"/>
      <c r="N2094" s="108"/>
      <c r="O2094" s="108"/>
      <c r="P2094" s="110">
        <f>'Форма 2'!C2094-M2094-N2094-O2094</f>
        <v>4363142.5119999992</v>
      </c>
      <c r="Q2094" s="111">
        <f t="shared" si="648"/>
        <v>11031.965896333753</v>
      </c>
      <c r="R2094" s="111">
        <f t="shared" si="649"/>
        <v>11031.965896333753</v>
      </c>
      <c r="S2094" s="112" t="s">
        <v>1280</v>
      </c>
      <c r="T2094" s="107" t="s">
        <v>82</v>
      </c>
      <c r="U2094" s="217"/>
      <c r="V2094" s="85"/>
      <c r="W2094" s="85"/>
      <c r="X2094" s="85">
        <v>1</v>
      </c>
      <c r="Y2094" s="85"/>
      <c r="Z2094" s="85">
        <v>1</v>
      </c>
      <c r="AA2094" s="85"/>
      <c r="AB2094" s="86"/>
      <c r="AC2094" s="86"/>
      <c r="AD2094" s="85">
        <v>1</v>
      </c>
      <c r="AE2094" s="85"/>
      <c r="AF2094" s="85"/>
      <c r="AG2094" s="85"/>
      <c r="AH2094" s="85"/>
      <c r="AI2094" s="85"/>
      <c r="AJ2094" s="85"/>
    </row>
    <row r="2095" spans="1:36" ht="16.5" thickTop="1" thickBot="1">
      <c r="A2095" s="105">
        <f t="shared" si="645"/>
        <v>6</v>
      </c>
      <c r="B2095" s="114" t="s">
        <v>2055</v>
      </c>
      <c r="C2095" s="113">
        <v>1970</v>
      </c>
      <c r="D2095" s="107"/>
      <c r="E2095" s="114" t="s">
        <v>106</v>
      </c>
      <c r="F2095" s="107">
        <v>2</v>
      </c>
      <c r="G2095" s="107">
        <v>2</v>
      </c>
      <c r="H2095" s="111">
        <v>501.3</v>
      </c>
      <c r="I2095" s="111">
        <v>441.9</v>
      </c>
      <c r="J2095" s="111">
        <v>441.9</v>
      </c>
      <c r="K2095" s="125">
        <v>39</v>
      </c>
      <c r="L2095" s="110">
        <f t="shared" si="647"/>
        <v>371072.28600000002</v>
      </c>
      <c r="M2095" s="108"/>
      <c r="N2095" s="108"/>
      <c r="O2095" s="108"/>
      <c r="P2095" s="110">
        <f>'Форма 2'!C2095-M2095-N2095-O2095</f>
        <v>371072.28600000002</v>
      </c>
      <c r="Q2095" s="111">
        <f t="shared" si="648"/>
        <v>839.72004073319761</v>
      </c>
      <c r="R2095" s="111">
        <f t="shared" si="649"/>
        <v>839.72004073319761</v>
      </c>
      <c r="S2095" s="112" t="s">
        <v>1280</v>
      </c>
      <c r="T2095" s="107" t="s">
        <v>82</v>
      </c>
      <c r="U2095" s="217">
        <v>1</v>
      </c>
      <c r="V2095" s="85"/>
      <c r="W2095" s="85"/>
      <c r="X2095" s="85"/>
      <c r="Y2095" s="85"/>
      <c r="Z2095" s="85"/>
      <c r="AA2095" s="85"/>
      <c r="AB2095" s="86"/>
      <c r="AC2095" s="86"/>
      <c r="AD2095" s="85"/>
      <c r="AE2095" s="85"/>
      <c r="AF2095" s="85"/>
      <c r="AG2095" s="85"/>
      <c r="AH2095" s="85"/>
      <c r="AI2095" s="85"/>
      <c r="AJ2095" s="85"/>
    </row>
    <row r="2096" spans="1:36" ht="16.5" thickTop="1" thickBot="1">
      <c r="A2096" s="105">
        <f t="shared" si="645"/>
        <v>7</v>
      </c>
      <c r="B2096" s="114" t="s">
        <v>2056</v>
      </c>
      <c r="C2096" s="113">
        <v>1976</v>
      </c>
      <c r="D2096" s="107"/>
      <c r="E2096" s="114" t="s">
        <v>106</v>
      </c>
      <c r="F2096" s="107">
        <v>2</v>
      </c>
      <c r="G2096" s="107">
        <v>2</v>
      </c>
      <c r="H2096" s="111">
        <v>955.1</v>
      </c>
      <c r="I2096" s="111">
        <v>869</v>
      </c>
      <c r="J2096" s="111">
        <v>869</v>
      </c>
      <c r="K2096" s="125">
        <v>48</v>
      </c>
      <c r="L2096" s="110">
        <f t="shared" si="647"/>
        <v>1276768.129</v>
      </c>
      <c r="M2096" s="108"/>
      <c r="N2096" s="108"/>
      <c r="O2096" s="108"/>
      <c r="P2096" s="110">
        <f>'Форма 2'!C2096-M2096-N2096-O2096</f>
        <v>1276768.129</v>
      </c>
      <c r="Q2096" s="111">
        <f t="shared" si="648"/>
        <v>1469.2383532796316</v>
      </c>
      <c r="R2096" s="111">
        <f t="shared" si="649"/>
        <v>1469.2383532796316</v>
      </c>
      <c r="S2096" s="112" t="s">
        <v>1280</v>
      </c>
      <c r="T2096" s="107" t="s">
        <v>82</v>
      </c>
      <c r="U2096" s="217"/>
      <c r="V2096" s="85"/>
      <c r="W2096" s="85">
        <v>1</v>
      </c>
      <c r="X2096" s="85"/>
      <c r="Y2096" s="85"/>
      <c r="Z2096" s="85"/>
      <c r="AA2096" s="85"/>
      <c r="AB2096" s="86"/>
      <c r="AC2096" s="86"/>
      <c r="AD2096" s="85"/>
      <c r="AE2096" s="85"/>
      <c r="AF2096" s="85"/>
      <c r="AG2096" s="85"/>
      <c r="AH2096" s="85"/>
      <c r="AI2096" s="85"/>
      <c r="AJ2096" s="85"/>
    </row>
    <row r="2097" spans="1:36" ht="16.5" thickTop="1" thickBot="1">
      <c r="A2097" s="105">
        <f t="shared" si="645"/>
        <v>8</v>
      </c>
      <c r="B2097" s="114" t="s">
        <v>2057</v>
      </c>
      <c r="C2097" s="113">
        <v>1976</v>
      </c>
      <c r="D2097" s="107"/>
      <c r="E2097" s="114" t="s">
        <v>106</v>
      </c>
      <c r="F2097" s="107">
        <v>2</v>
      </c>
      <c r="G2097" s="107">
        <v>2</v>
      </c>
      <c r="H2097" s="111">
        <v>950.5</v>
      </c>
      <c r="I2097" s="111">
        <v>869</v>
      </c>
      <c r="J2097" s="111">
        <v>869</v>
      </c>
      <c r="K2097" s="125">
        <v>48</v>
      </c>
      <c r="L2097" s="110">
        <f t="shared" si="647"/>
        <v>1466650.0150000001</v>
      </c>
      <c r="M2097" s="108"/>
      <c r="N2097" s="108"/>
      <c r="O2097" s="108"/>
      <c r="P2097" s="110">
        <f>'Форма 2'!C2097-M2097-N2097-O2097</f>
        <v>1466650.0150000001</v>
      </c>
      <c r="Q2097" s="111">
        <f t="shared" si="648"/>
        <v>1687.7445512082854</v>
      </c>
      <c r="R2097" s="111">
        <f t="shared" si="649"/>
        <v>1687.7445512082854</v>
      </c>
      <c r="S2097" s="112" t="s">
        <v>1280</v>
      </c>
      <c r="T2097" s="107" t="s">
        <v>82</v>
      </c>
      <c r="U2097" s="217"/>
      <c r="V2097" s="85"/>
      <c r="W2097" s="85"/>
      <c r="X2097" s="85">
        <v>1</v>
      </c>
      <c r="Y2097" s="85">
        <v>1</v>
      </c>
      <c r="Z2097" s="85"/>
      <c r="AA2097" s="85"/>
      <c r="AB2097" s="86"/>
      <c r="AC2097" s="86"/>
      <c r="AD2097" s="85"/>
      <c r="AE2097" s="85"/>
      <c r="AF2097" s="85"/>
      <c r="AG2097" s="85"/>
      <c r="AH2097" s="85"/>
      <c r="AI2097" s="85"/>
      <c r="AJ2097" s="85"/>
    </row>
    <row r="2098" spans="1:36" ht="17.25" thickTop="1" thickBot="1">
      <c r="A2098" s="221">
        <v>0</v>
      </c>
      <c r="B2098" s="13" t="s">
        <v>1144</v>
      </c>
      <c r="C2098" s="5"/>
      <c r="D2098" s="5"/>
      <c r="E2098" s="5"/>
      <c r="F2098" s="5"/>
      <c r="G2098" s="5"/>
      <c r="H2098" s="17">
        <f t="shared" ref="H2098:P2098" si="650">SUM(H2099:H2116)</f>
        <v>24492.799999999996</v>
      </c>
      <c r="I2098" s="17">
        <f t="shared" si="650"/>
        <v>22298.799999999996</v>
      </c>
      <c r="J2098" s="17">
        <f t="shared" si="650"/>
        <v>21262.599999999995</v>
      </c>
      <c r="K2098" s="23">
        <f t="shared" si="650"/>
        <v>817</v>
      </c>
      <c r="L2098" s="24">
        <f t="shared" si="650"/>
        <v>89479216.077000007</v>
      </c>
      <c r="M2098" s="24">
        <f t="shared" si="650"/>
        <v>0</v>
      </c>
      <c r="N2098" s="24">
        <f t="shared" si="650"/>
        <v>0</v>
      </c>
      <c r="O2098" s="24">
        <f t="shared" si="650"/>
        <v>0</v>
      </c>
      <c r="P2098" s="24">
        <f t="shared" si="650"/>
        <v>89479216.077000007</v>
      </c>
      <c r="Q2098" s="8" t="s">
        <v>76</v>
      </c>
      <c r="R2098" s="8" t="s">
        <v>76</v>
      </c>
      <c r="S2098" s="8" t="s">
        <v>76</v>
      </c>
      <c r="T2098" s="5" t="s">
        <v>76</v>
      </c>
      <c r="U2098" s="218" t="s">
        <v>76</v>
      </c>
      <c r="V2098" s="84" t="s">
        <v>76</v>
      </c>
      <c r="W2098" s="84" t="s">
        <v>76</v>
      </c>
      <c r="X2098" s="84" t="s">
        <v>76</v>
      </c>
      <c r="Y2098" s="84" t="s">
        <v>76</v>
      </c>
      <c r="Z2098" s="84" t="s">
        <v>76</v>
      </c>
      <c r="AA2098" s="84" t="s">
        <v>76</v>
      </c>
      <c r="AB2098" s="84" t="s">
        <v>76</v>
      </c>
      <c r="AC2098" s="84" t="s">
        <v>76</v>
      </c>
      <c r="AD2098" s="84" t="s">
        <v>76</v>
      </c>
      <c r="AE2098" s="84" t="s">
        <v>76</v>
      </c>
      <c r="AF2098" s="84" t="s">
        <v>76</v>
      </c>
      <c r="AG2098" s="84" t="s">
        <v>76</v>
      </c>
      <c r="AH2098" s="84" t="s">
        <v>76</v>
      </c>
      <c r="AI2098" s="84" t="s">
        <v>76</v>
      </c>
      <c r="AJ2098" s="84" t="s">
        <v>76</v>
      </c>
    </row>
    <row r="2099" spans="1:36" ht="16.5" thickTop="1" thickBot="1">
      <c r="A2099" s="105">
        <f t="shared" si="645"/>
        <v>1</v>
      </c>
      <c r="B2099" s="112" t="s">
        <v>2058</v>
      </c>
      <c r="C2099" s="107">
        <v>1972</v>
      </c>
      <c r="D2099" s="107"/>
      <c r="E2099" s="114" t="s">
        <v>80</v>
      </c>
      <c r="F2099" s="107">
        <v>2</v>
      </c>
      <c r="G2099" s="107">
        <v>2</v>
      </c>
      <c r="H2099" s="111">
        <v>507</v>
      </c>
      <c r="I2099" s="111">
        <v>454.9</v>
      </c>
      <c r="J2099" s="111">
        <v>404.6</v>
      </c>
      <c r="K2099" s="122">
        <v>16</v>
      </c>
      <c r="L2099" s="110">
        <f t="shared" ref="L2099:L2114" si="651">SUM(M2099:P2099)</f>
        <v>2954365.05</v>
      </c>
      <c r="M2099" s="108"/>
      <c r="N2099" s="108"/>
      <c r="O2099" s="108"/>
      <c r="P2099" s="110">
        <f>'Форма 2'!C2099-M2099-N2099-O2099</f>
        <v>2954365.05</v>
      </c>
      <c r="Q2099" s="111">
        <f t="shared" ref="Q2099:Q2114" si="652">L2099/I2099</f>
        <v>6494.5373708507359</v>
      </c>
      <c r="R2099" s="111">
        <f t="shared" ref="R2099:R2114" si="653">Q2099</f>
        <v>6494.5373708507359</v>
      </c>
      <c r="S2099" s="112" t="s">
        <v>1280</v>
      </c>
      <c r="T2099" s="107" t="s">
        <v>82</v>
      </c>
      <c r="U2099" s="217"/>
      <c r="V2099" s="85"/>
      <c r="W2099" s="85"/>
      <c r="X2099" s="85"/>
      <c r="Y2099" s="85"/>
      <c r="Z2099" s="85"/>
      <c r="AA2099" s="85"/>
      <c r="AB2099" s="86"/>
      <c r="AC2099" s="86"/>
      <c r="AD2099" s="85"/>
      <c r="AE2099" s="85">
        <v>1</v>
      </c>
      <c r="AF2099" s="85"/>
      <c r="AG2099" s="85"/>
      <c r="AH2099" s="85"/>
      <c r="AI2099" s="85"/>
      <c r="AJ2099" s="85"/>
    </row>
    <row r="2100" spans="1:36" ht="16.5" thickTop="1" thickBot="1">
      <c r="A2100" s="105">
        <f t="shared" si="645"/>
        <v>2</v>
      </c>
      <c r="B2100" s="112" t="s">
        <v>2059</v>
      </c>
      <c r="C2100" s="107">
        <v>1974</v>
      </c>
      <c r="D2100" s="107">
        <v>2009</v>
      </c>
      <c r="E2100" s="114" t="s">
        <v>80</v>
      </c>
      <c r="F2100" s="107">
        <v>2</v>
      </c>
      <c r="G2100" s="107">
        <v>3</v>
      </c>
      <c r="H2100" s="111">
        <v>964.4</v>
      </c>
      <c r="I2100" s="111">
        <v>878.5</v>
      </c>
      <c r="J2100" s="111">
        <v>878.5</v>
      </c>
      <c r="K2100" s="122">
        <v>37</v>
      </c>
      <c r="L2100" s="110">
        <f t="shared" si="651"/>
        <v>5619703.46</v>
      </c>
      <c r="M2100" s="108"/>
      <c r="N2100" s="108"/>
      <c r="O2100" s="108"/>
      <c r="P2100" s="110">
        <f>'Форма 2'!C2100-M2100-N2100-O2100</f>
        <v>5619703.46</v>
      </c>
      <c r="Q2100" s="111">
        <f t="shared" si="652"/>
        <v>6396.9305179282865</v>
      </c>
      <c r="R2100" s="111">
        <f t="shared" si="653"/>
        <v>6396.9305179282865</v>
      </c>
      <c r="S2100" s="112" t="s">
        <v>1280</v>
      </c>
      <c r="T2100" s="105" t="s">
        <v>92</v>
      </c>
      <c r="U2100" s="217"/>
      <c r="V2100" s="85"/>
      <c r="W2100" s="85"/>
      <c r="X2100" s="85"/>
      <c r="Y2100" s="85"/>
      <c r="Z2100" s="85"/>
      <c r="AA2100" s="85"/>
      <c r="AB2100" s="86"/>
      <c r="AC2100" s="86"/>
      <c r="AD2100" s="85"/>
      <c r="AE2100" s="85">
        <v>1</v>
      </c>
      <c r="AF2100" s="85"/>
      <c r="AG2100" s="85"/>
      <c r="AH2100" s="85"/>
      <c r="AI2100" s="85"/>
      <c r="AJ2100" s="85"/>
    </row>
    <row r="2101" spans="1:36" ht="16.5" thickTop="1" thickBot="1">
      <c r="A2101" s="105">
        <f t="shared" si="645"/>
        <v>3</v>
      </c>
      <c r="B2101" s="112" t="s">
        <v>2060</v>
      </c>
      <c r="C2101" s="107">
        <v>1964</v>
      </c>
      <c r="D2101" s="107"/>
      <c r="E2101" s="114" t="s">
        <v>80</v>
      </c>
      <c r="F2101" s="107">
        <v>2</v>
      </c>
      <c r="G2101" s="107">
        <v>3</v>
      </c>
      <c r="H2101" s="111">
        <v>516</v>
      </c>
      <c r="I2101" s="111">
        <v>451.4</v>
      </c>
      <c r="J2101" s="111">
        <v>451.4</v>
      </c>
      <c r="K2101" s="122">
        <v>19</v>
      </c>
      <c r="L2101" s="110">
        <f t="shared" si="651"/>
        <v>4931613.2399999993</v>
      </c>
      <c r="M2101" s="108"/>
      <c r="N2101" s="108"/>
      <c r="O2101" s="108"/>
      <c r="P2101" s="110">
        <f>'Форма 2'!C2101-M2101-N2101-O2101</f>
        <v>4931613.2399999993</v>
      </c>
      <c r="Q2101" s="111">
        <f t="shared" si="652"/>
        <v>10925.151174124943</v>
      </c>
      <c r="R2101" s="111">
        <f t="shared" si="653"/>
        <v>10925.151174124943</v>
      </c>
      <c r="S2101" s="112" t="s">
        <v>1280</v>
      </c>
      <c r="T2101" s="107" t="s">
        <v>82</v>
      </c>
      <c r="U2101" s="217"/>
      <c r="V2101" s="85"/>
      <c r="W2101" s="85"/>
      <c r="X2101" s="85"/>
      <c r="Y2101" s="85"/>
      <c r="Z2101" s="85"/>
      <c r="AA2101" s="85"/>
      <c r="AB2101" s="86"/>
      <c r="AC2101" s="86"/>
      <c r="AD2101" s="85">
        <v>1</v>
      </c>
      <c r="AE2101" s="85"/>
      <c r="AF2101" s="85"/>
      <c r="AG2101" s="85"/>
      <c r="AH2101" s="85"/>
      <c r="AI2101" s="85"/>
      <c r="AJ2101" s="85"/>
    </row>
    <row r="2102" spans="1:36" ht="16.5" thickTop="1" thickBot="1">
      <c r="A2102" s="105">
        <f t="shared" si="645"/>
        <v>4</v>
      </c>
      <c r="B2102" s="112" t="s">
        <v>2061</v>
      </c>
      <c r="C2102" s="107">
        <v>1965</v>
      </c>
      <c r="D2102" s="107"/>
      <c r="E2102" s="114" t="s">
        <v>80</v>
      </c>
      <c r="F2102" s="107">
        <v>2</v>
      </c>
      <c r="G2102" s="107">
        <v>3</v>
      </c>
      <c r="H2102" s="111">
        <v>559.20000000000005</v>
      </c>
      <c r="I2102" s="111">
        <v>494</v>
      </c>
      <c r="J2102" s="111">
        <v>494</v>
      </c>
      <c r="K2102" s="122">
        <v>17</v>
      </c>
      <c r="L2102" s="110">
        <f t="shared" si="651"/>
        <v>8603034.7679999992</v>
      </c>
      <c r="M2102" s="108"/>
      <c r="N2102" s="108"/>
      <c r="O2102" s="108"/>
      <c r="P2102" s="110">
        <f>'Форма 2'!C2102-M2102-N2102-O2102</f>
        <v>8603034.7679999992</v>
      </c>
      <c r="Q2102" s="111">
        <f t="shared" si="652"/>
        <v>17415.050137651819</v>
      </c>
      <c r="R2102" s="111">
        <f t="shared" si="653"/>
        <v>17415.050137651819</v>
      </c>
      <c r="S2102" s="112" t="s">
        <v>1280</v>
      </c>
      <c r="T2102" s="107" t="s">
        <v>82</v>
      </c>
      <c r="U2102" s="217"/>
      <c r="V2102" s="85"/>
      <c r="W2102" s="85"/>
      <c r="X2102" s="85"/>
      <c r="Y2102" s="85"/>
      <c r="Z2102" s="85"/>
      <c r="AA2102" s="85"/>
      <c r="AB2102" s="86"/>
      <c r="AC2102" s="86"/>
      <c r="AD2102" s="85">
        <v>1</v>
      </c>
      <c r="AE2102" s="85">
        <v>1</v>
      </c>
      <c r="AF2102" s="85"/>
      <c r="AG2102" s="85"/>
      <c r="AH2102" s="85"/>
      <c r="AI2102" s="85"/>
      <c r="AJ2102" s="85"/>
    </row>
    <row r="2103" spans="1:36" ht="16.5" thickTop="1" thickBot="1">
      <c r="A2103" s="105">
        <f t="shared" si="645"/>
        <v>5</v>
      </c>
      <c r="B2103" s="119" t="s">
        <v>1146</v>
      </c>
      <c r="C2103" s="115">
        <v>1962</v>
      </c>
      <c r="D2103" s="115"/>
      <c r="E2103" s="135" t="s">
        <v>94</v>
      </c>
      <c r="F2103" s="115">
        <v>2</v>
      </c>
      <c r="G2103" s="115">
        <v>3</v>
      </c>
      <c r="H2103" s="111">
        <v>531.1</v>
      </c>
      <c r="I2103" s="111">
        <v>461.1</v>
      </c>
      <c r="J2103" s="111">
        <v>461.1</v>
      </c>
      <c r="K2103" s="136">
        <v>35</v>
      </c>
      <c r="L2103" s="110">
        <f>SUM(M2103:P2103)</f>
        <v>3094799.3649999998</v>
      </c>
      <c r="M2103" s="108"/>
      <c r="N2103" s="108"/>
      <c r="O2103" s="108"/>
      <c r="P2103" s="110">
        <f>'Форма 2'!C2103-M2103-N2103-O2103</f>
        <v>3094799.3649999998</v>
      </c>
      <c r="Q2103" s="111">
        <f>L2103/I2103</f>
        <v>6711.7748102363903</v>
      </c>
      <c r="R2103" s="111">
        <f>Q2103</f>
        <v>6711.7748102363903</v>
      </c>
      <c r="S2103" s="112" t="s">
        <v>1280</v>
      </c>
      <c r="T2103" s="105" t="s">
        <v>92</v>
      </c>
      <c r="U2103" s="217"/>
      <c r="V2103" s="85"/>
      <c r="W2103" s="85"/>
      <c r="X2103" s="85"/>
      <c r="Y2103" s="85"/>
      <c r="Z2103" s="85"/>
      <c r="AA2103" s="85"/>
      <c r="AB2103" s="86"/>
      <c r="AC2103" s="86"/>
      <c r="AD2103" s="85"/>
      <c r="AE2103" s="85">
        <v>1</v>
      </c>
      <c r="AF2103" s="85"/>
      <c r="AG2103" s="85"/>
      <c r="AH2103" s="85"/>
      <c r="AI2103" s="85"/>
      <c r="AJ2103" s="85"/>
    </row>
    <row r="2104" spans="1:36" ht="16.5" thickTop="1" thickBot="1">
      <c r="A2104" s="105">
        <f t="shared" si="645"/>
        <v>6</v>
      </c>
      <c r="B2104" s="112" t="s">
        <v>2062</v>
      </c>
      <c r="C2104" s="107">
        <v>1963</v>
      </c>
      <c r="D2104" s="107"/>
      <c r="E2104" s="114" t="s">
        <v>80</v>
      </c>
      <c r="F2104" s="107">
        <v>2</v>
      </c>
      <c r="G2104" s="107">
        <v>3</v>
      </c>
      <c r="H2104" s="111">
        <v>533.20000000000005</v>
      </c>
      <c r="I2104" s="111">
        <v>467.6</v>
      </c>
      <c r="J2104" s="111">
        <v>467.6</v>
      </c>
      <c r="K2104" s="122">
        <v>11</v>
      </c>
      <c r="L2104" s="110">
        <f t="shared" si="651"/>
        <v>394685.30400000006</v>
      </c>
      <c r="M2104" s="108"/>
      <c r="N2104" s="108"/>
      <c r="O2104" s="108"/>
      <c r="P2104" s="110">
        <f>'Форма 2'!C2104-M2104-N2104-O2104</f>
        <v>394685.30400000006</v>
      </c>
      <c r="Q2104" s="111">
        <f t="shared" si="652"/>
        <v>844.06609067579132</v>
      </c>
      <c r="R2104" s="111">
        <f t="shared" si="653"/>
        <v>844.06609067579132</v>
      </c>
      <c r="S2104" s="112" t="s">
        <v>1280</v>
      </c>
      <c r="T2104" s="107" t="s">
        <v>92</v>
      </c>
      <c r="U2104" s="217">
        <v>1</v>
      </c>
      <c r="V2104" s="85"/>
      <c r="W2104" s="85"/>
      <c r="X2104" s="85"/>
      <c r="Y2104" s="85"/>
      <c r="Z2104" s="85"/>
      <c r="AA2104" s="85"/>
      <c r="AB2104" s="86"/>
      <c r="AC2104" s="86"/>
      <c r="AD2104" s="85"/>
      <c r="AE2104" s="85"/>
      <c r="AF2104" s="85"/>
      <c r="AG2104" s="85"/>
      <c r="AH2104" s="85"/>
      <c r="AI2104" s="85"/>
      <c r="AJ2104" s="85"/>
    </row>
    <row r="2105" spans="1:36" ht="16.5" thickTop="1" thickBot="1">
      <c r="A2105" s="105">
        <f t="shared" si="645"/>
        <v>7</v>
      </c>
      <c r="B2105" s="112" t="s">
        <v>2063</v>
      </c>
      <c r="C2105" s="107">
        <v>1963</v>
      </c>
      <c r="D2105" s="107"/>
      <c r="E2105" s="114" t="s">
        <v>80</v>
      </c>
      <c r="F2105" s="107">
        <v>2</v>
      </c>
      <c r="G2105" s="107">
        <v>3</v>
      </c>
      <c r="H2105" s="111">
        <v>541.20000000000005</v>
      </c>
      <c r="I2105" s="111">
        <v>541.20000000000005</v>
      </c>
      <c r="J2105" s="111">
        <v>475</v>
      </c>
      <c r="K2105" s="122">
        <v>15</v>
      </c>
      <c r="L2105" s="110">
        <f t="shared" si="651"/>
        <v>5874958.716</v>
      </c>
      <c r="M2105" s="108"/>
      <c r="N2105" s="108"/>
      <c r="O2105" s="108"/>
      <c r="P2105" s="110">
        <f>'Форма 2'!C2105-M2105-N2105-O2105</f>
        <v>5874958.716</v>
      </c>
      <c r="Q2105" s="111">
        <f t="shared" si="652"/>
        <v>10855.429999999998</v>
      </c>
      <c r="R2105" s="111">
        <f t="shared" si="653"/>
        <v>10855.429999999998</v>
      </c>
      <c r="S2105" s="112" t="s">
        <v>1280</v>
      </c>
      <c r="T2105" s="107" t="s">
        <v>82</v>
      </c>
      <c r="U2105" s="217"/>
      <c r="V2105" s="85"/>
      <c r="W2105" s="85"/>
      <c r="X2105" s="85"/>
      <c r="Y2105" s="85"/>
      <c r="Z2105" s="85"/>
      <c r="AA2105" s="85"/>
      <c r="AB2105" s="86"/>
      <c r="AC2105" s="86"/>
      <c r="AD2105" s="85">
        <v>1</v>
      </c>
      <c r="AE2105" s="85"/>
      <c r="AF2105" s="85">
        <v>1</v>
      </c>
      <c r="AG2105" s="85"/>
      <c r="AH2105" s="85"/>
      <c r="AI2105" s="85"/>
      <c r="AJ2105" s="85"/>
    </row>
    <row r="2106" spans="1:36" ht="16.5" thickTop="1" thickBot="1">
      <c r="A2106" s="105">
        <f t="shared" si="645"/>
        <v>8</v>
      </c>
      <c r="B2106" s="112" t="s">
        <v>2064</v>
      </c>
      <c r="C2106" s="107">
        <v>1995</v>
      </c>
      <c r="D2106" s="107"/>
      <c r="E2106" s="114" t="s">
        <v>2065</v>
      </c>
      <c r="F2106" s="107">
        <v>5</v>
      </c>
      <c r="G2106" s="107">
        <v>4</v>
      </c>
      <c r="H2106" s="111">
        <v>2851.1</v>
      </c>
      <c r="I2106" s="111">
        <v>2551.1</v>
      </c>
      <c r="J2106" s="111">
        <v>2551.1</v>
      </c>
      <c r="K2106" s="122">
        <v>98</v>
      </c>
      <c r="L2106" s="110">
        <f t="shared" si="651"/>
        <v>1298134.341</v>
      </c>
      <c r="M2106" s="108"/>
      <c r="N2106" s="108"/>
      <c r="O2106" s="108"/>
      <c r="P2106" s="110">
        <f>'Форма 2'!C2106-M2106-N2106-O2106</f>
        <v>1298134.341</v>
      </c>
      <c r="Q2106" s="111">
        <f t="shared" si="652"/>
        <v>508.85278546509352</v>
      </c>
      <c r="R2106" s="111">
        <f t="shared" si="653"/>
        <v>508.85278546509352</v>
      </c>
      <c r="S2106" s="112" t="s">
        <v>1280</v>
      </c>
      <c r="T2106" s="107" t="s">
        <v>92</v>
      </c>
      <c r="U2106" s="217"/>
      <c r="V2106" s="85"/>
      <c r="W2106" s="85"/>
      <c r="X2106" s="85"/>
      <c r="Y2106" s="85"/>
      <c r="Z2106" s="85">
        <v>1</v>
      </c>
      <c r="AA2106" s="85"/>
      <c r="AB2106" s="86"/>
      <c r="AC2106" s="86"/>
      <c r="AD2106" s="85"/>
      <c r="AE2106" s="85"/>
      <c r="AF2106" s="85"/>
      <c r="AG2106" s="85"/>
      <c r="AH2106" s="85"/>
      <c r="AI2106" s="85"/>
      <c r="AJ2106" s="85"/>
    </row>
    <row r="2107" spans="1:36" ht="16.5" thickTop="1" thickBot="1">
      <c r="A2107" s="105">
        <f t="shared" si="645"/>
        <v>9</v>
      </c>
      <c r="B2107" s="112" t="s">
        <v>2066</v>
      </c>
      <c r="C2107" s="107">
        <v>1990</v>
      </c>
      <c r="D2107" s="107"/>
      <c r="E2107" s="114" t="s">
        <v>80</v>
      </c>
      <c r="F2107" s="107">
        <v>5</v>
      </c>
      <c r="G2107" s="107">
        <v>11</v>
      </c>
      <c r="H2107" s="111">
        <v>9637.2999999999993</v>
      </c>
      <c r="I2107" s="111">
        <v>8737.2999999999993</v>
      </c>
      <c r="J2107" s="111">
        <v>7901.5</v>
      </c>
      <c r="K2107" s="122">
        <v>262</v>
      </c>
      <c r="L2107" s="110">
        <f t="shared" si="651"/>
        <v>11387433.68</v>
      </c>
      <c r="M2107" s="108"/>
      <c r="N2107" s="108"/>
      <c r="O2107" s="108"/>
      <c r="P2107" s="110">
        <f>'Форма 2'!C2107-M2107-N2107-O2107</f>
        <v>11387433.68</v>
      </c>
      <c r="Q2107" s="111">
        <f t="shared" si="652"/>
        <v>1303.3126572282056</v>
      </c>
      <c r="R2107" s="111">
        <f t="shared" si="653"/>
        <v>1303.3126572282056</v>
      </c>
      <c r="S2107" s="112" t="s">
        <v>1280</v>
      </c>
      <c r="T2107" s="107" t="s">
        <v>92</v>
      </c>
      <c r="U2107" s="217"/>
      <c r="V2107" s="85"/>
      <c r="W2107" s="85"/>
      <c r="X2107" s="85">
        <v>1</v>
      </c>
      <c r="Y2107" s="85">
        <v>1</v>
      </c>
      <c r="Z2107" s="85"/>
      <c r="AA2107" s="85"/>
      <c r="AB2107" s="86"/>
      <c r="AC2107" s="86"/>
      <c r="AD2107" s="85"/>
      <c r="AE2107" s="85"/>
      <c r="AF2107" s="85"/>
      <c r="AG2107" s="85"/>
      <c r="AH2107" s="85"/>
      <c r="AI2107" s="85"/>
      <c r="AJ2107" s="85"/>
    </row>
    <row r="2108" spans="1:36" ht="16.5" thickTop="1" thickBot="1">
      <c r="A2108" s="105">
        <f t="shared" si="645"/>
        <v>10</v>
      </c>
      <c r="B2108" s="112" t="s">
        <v>2067</v>
      </c>
      <c r="C2108" s="107">
        <v>1970</v>
      </c>
      <c r="D2108" s="107"/>
      <c r="E2108" s="114" t="s">
        <v>80</v>
      </c>
      <c r="F2108" s="107">
        <v>2</v>
      </c>
      <c r="G2108" s="107">
        <v>2</v>
      </c>
      <c r="H2108" s="111">
        <v>546.1</v>
      </c>
      <c r="I2108" s="111">
        <v>499.7</v>
      </c>
      <c r="J2108" s="111">
        <v>499.7</v>
      </c>
      <c r="K2108" s="122">
        <v>13</v>
      </c>
      <c r="L2108" s="110">
        <f t="shared" si="651"/>
        <v>352059.74799999996</v>
      </c>
      <c r="M2108" s="108"/>
      <c r="N2108" s="108"/>
      <c r="O2108" s="108"/>
      <c r="P2108" s="110">
        <f>'Форма 2'!C2108-M2108-N2108-O2108</f>
        <v>352059.74799999996</v>
      </c>
      <c r="Q2108" s="111">
        <f t="shared" si="652"/>
        <v>704.54222133279961</v>
      </c>
      <c r="R2108" s="111">
        <f t="shared" si="653"/>
        <v>704.54222133279961</v>
      </c>
      <c r="S2108" s="112" t="s">
        <v>1280</v>
      </c>
      <c r="T2108" s="107" t="s">
        <v>82</v>
      </c>
      <c r="U2108" s="217"/>
      <c r="V2108" s="85"/>
      <c r="W2108" s="85"/>
      <c r="X2108" s="85"/>
      <c r="Y2108" s="85"/>
      <c r="Z2108" s="85">
        <v>1</v>
      </c>
      <c r="AA2108" s="85"/>
      <c r="AB2108" s="86"/>
      <c r="AC2108" s="86"/>
      <c r="AD2108" s="85"/>
      <c r="AE2108" s="85"/>
      <c r="AF2108" s="85"/>
      <c r="AG2108" s="85"/>
      <c r="AH2108" s="85"/>
      <c r="AI2108" s="85"/>
      <c r="AJ2108" s="85"/>
    </row>
    <row r="2109" spans="1:36" ht="16.5" thickTop="1" thickBot="1">
      <c r="A2109" s="105">
        <f t="shared" si="645"/>
        <v>11</v>
      </c>
      <c r="B2109" s="112" t="s">
        <v>2068</v>
      </c>
      <c r="C2109" s="107">
        <v>1970</v>
      </c>
      <c r="D2109" s="107"/>
      <c r="E2109" s="114" t="s">
        <v>80</v>
      </c>
      <c r="F2109" s="107">
        <v>2</v>
      </c>
      <c r="G2109" s="107">
        <v>2</v>
      </c>
      <c r="H2109" s="111">
        <v>568.1</v>
      </c>
      <c r="I2109" s="111">
        <v>520.9</v>
      </c>
      <c r="J2109" s="111">
        <v>520.9</v>
      </c>
      <c r="K2109" s="122">
        <v>17</v>
      </c>
      <c r="L2109" s="110">
        <f t="shared" si="651"/>
        <v>8954591.0350000001</v>
      </c>
      <c r="M2109" s="108"/>
      <c r="N2109" s="108"/>
      <c r="O2109" s="108"/>
      <c r="P2109" s="110">
        <f>'Форма 2'!C2109-M2109-N2109-O2109</f>
        <v>8954591.0350000001</v>
      </c>
      <c r="Q2109" s="111">
        <f t="shared" si="652"/>
        <v>17190.614388558264</v>
      </c>
      <c r="R2109" s="111">
        <f t="shared" si="653"/>
        <v>17190.614388558264</v>
      </c>
      <c r="S2109" s="112" t="s">
        <v>1280</v>
      </c>
      <c r="T2109" s="107" t="s">
        <v>82</v>
      </c>
      <c r="U2109" s="217"/>
      <c r="V2109" s="85"/>
      <c r="W2109" s="85"/>
      <c r="X2109" s="85">
        <v>1</v>
      </c>
      <c r="Y2109" s="85"/>
      <c r="Z2109" s="85"/>
      <c r="AA2109" s="85"/>
      <c r="AB2109" s="86"/>
      <c r="AC2109" s="86"/>
      <c r="AD2109" s="85">
        <v>1</v>
      </c>
      <c r="AE2109" s="85">
        <v>1</v>
      </c>
      <c r="AF2109" s="85"/>
      <c r="AG2109" s="85"/>
      <c r="AH2109" s="85"/>
      <c r="AI2109" s="85"/>
      <c r="AJ2109" s="85"/>
    </row>
    <row r="2110" spans="1:36" ht="16.5" thickTop="1" thickBot="1">
      <c r="A2110" s="105">
        <f>A2109+1</f>
        <v>12</v>
      </c>
      <c r="B2110" s="112" t="s">
        <v>2069</v>
      </c>
      <c r="C2110" s="107">
        <v>1969</v>
      </c>
      <c r="D2110" s="107"/>
      <c r="E2110" s="114" t="s">
        <v>80</v>
      </c>
      <c r="F2110" s="107">
        <v>2</v>
      </c>
      <c r="G2110" s="107">
        <v>2</v>
      </c>
      <c r="H2110" s="111">
        <v>552.29999999999995</v>
      </c>
      <c r="I2110" s="111">
        <v>506.2</v>
      </c>
      <c r="J2110" s="111">
        <v>506.2</v>
      </c>
      <c r="K2110" s="122">
        <v>18</v>
      </c>
      <c r="L2110" s="110">
        <f>SUM(M2110:P2110)</f>
        <v>5995453.9889999991</v>
      </c>
      <c r="M2110" s="108"/>
      <c r="N2110" s="108"/>
      <c r="O2110" s="108"/>
      <c r="P2110" s="110">
        <f>'Форма 2'!C2110-M2110-N2110-O2110</f>
        <v>5995453.9889999991</v>
      </c>
      <c r="Q2110" s="111">
        <f>L2110/I2110</f>
        <v>11844.041858949031</v>
      </c>
      <c r="R2110" s="111">
        <f>Q2110</f>
        <v>11844.041858949031</v>
      </c>
      <c r="S2110" s="112" t="s">
        <v>1280</v>
      </c>
      <c r="T2110" s="107" t="s">
        <v>82</v>
      </c>
      <c r="U2110" s="217"/>
      <c r="V2110" s="85"/>
      <c r="W2110" s="85"/>
      <c r="X2110" s="85"/>
      <c r="Y2110" s="85"/>
      <c r="Z2110" s="85"/>
      <c r="AA2110" s="85"/>
      <c r="AB2110" s="86"/>
      <c r="AC2110" s="86"/>
      <c r="AD2110" s="85">
        <v>1</v>
      </c>
      <c r="AE2110" s="85"/>
      <c r="AF2110" s="85">
        <v>1</v>
      </c>
      <c r="AG2110" s="85"/>
      <c r="AH2110" s="85"/>
      <c r="AI2110" s="85"/>
      <c r="AJ2110" s="85"/>
    </row>
    <row r="2111" spans="1:36" ht="16.5" thickTop="1" thickBot="1">
      <c r="A2111" s="105">
        <f>A2110+1</f>
        <v>13</v>
      </c>
      <c r="B2111" s="112" t="s">
        <v>5109</v>
      </c>
      <c r="C2111" s="107">
        <v>1992</v>
      </c>
      <c r="D2111" s="107"/>
      <c r="E2111" s="114" t="s">
        <v>669</v>
      </c>
      <c r="F2111" s="107">
        <v>5</v>
      </c>
      <c r="G2111" s="107">
        <v>5</v>
      </c>
      <c r="H2111" s="111">
        <v>2819.2</v>
      </c>
      <c r="I2111" s="111">
        <v>2729</v>
      </c>
      <c r="J2111" s="111">
        <v>2729</v>
      </c>
      <c r="K2111" s="122">
        <v>150</v>
      </c>
      <c r="L2111" s="110">
        <f>SUM(M2111:P2111)</f>
        <v>13764349.311999999</v>
      </c>
      <c r="M2111" s="108"/>
      <c r="N2111" s="108"/>
      <c r="O2111" s="108"/>
      <c r="P2111" s="110">
        <f>'Форма 2'!C2111-M2111-N2111-O2111</f>
        <v>13764349.311999999</v>
      </c>
      <c r="Q2111" s="111">
        <f>L2111/I2111</f>
        <v>5043.7337163796255</v>
      </c>
      <c r="R2111" s="111">
        <f>Q2111</f>
        <v>5043.7337163796255</v>
      </c>
      <c r="S2111" s="112" t="s">
        <v>1280</v>
      </c>
      <c r="T2111" s="107" t="s">
        <v>92</v>
      </c>
      <c r="U2111" s="219"/>
      <c r="V2111" s="153"/>
      <c r="W2111" s="153"/>
      <c r="X2111" s="153"/>
      <c r="Y2111" s="153"/>
      <c r="Z2111" s="153"/>
      <c r="AA2111" s="153"/>
      <c r="AB2111" s="86"/>
      <c r="AC2111" s="86"/>
      <c r="AD2111" s="153"/>
      <c r="AE2111" s="153">
        <v>1</v>
      </c>
      <c r="AF2111" s="153"/>
      <c r="AG2111" s="85"/>
      <c r="AH2111" s="153"/>
      <c r="AI2111" s="153"/>
      <c r="AJ2111" s="153"/>
    </row>
    <row r="2112" spans="1:36" ht="16.5" thickTop="1" thickBot="1">
      <c r="A2112" s="105">
        <f>A2110+1</f>
        <v>13</v>
      </c>
      <c r="B2112" s="112" t="s">
        <v>2070</v>
      </c>
      <c r="C2112" s="107">
        <v>1964</v>
      </c>
      <c r="D2112" s="107"/>
      <c r="E2112" s="114" t="s">
        <v>80</v>
      </c>
      <c r="F2112" s="107">
        <v>2</v>
      </c>
      <c r="G2112" s="107">
        <v>3</v>
      </c>
      <c r="H2112" s="111">
        <v>548.20000000000005</v>
      </c>
      <c r="I2112" s="111">
        <v>482.1</v>
      </c>
      <c r="J2112" s="111">
        <v>482.1</v>
      </c>
      <c r="K2112" s="122">
        <v>22</v>
      </c>
      <c r="L2112" s="110">
        <f t="shared" si="651"/>
        <v>405788.60400000005</v>
      </c>
      <c r="M2112" s="108"/>
      <c r="N2112" s="108"/>
      <c r="O2112" s="108"/>
      <c r="P2112" s="110">
        <f>'Форма 2'!C2112-M2112-N2112-O2112</f>
        <v>405788.60400000005</v>
      </c>
      <c r="Q2112" s="111">
        <f t="shared" si="652"/>
        <v>841.71044181705042</v>
      </c>
      <c r="R2112" s="111">
        <f t="shared" si="653"/>
        <v>841.71044181705042</v>
      </c>
      <c r="S2112" s="112" t="s">
        <v>1280</v>
      </c>
      <c r="T2112" s="107" t="s">
        <v>92</v>
      </c>
      <c r="U2112" s="217">
        <v>1</v>
      </c>
      <c r="V2112" s="85"/>
      <c r="W2112" s="85"/>
      <c r="X2112" s="85"/>
      <c r="Y2112" s="85"/>
      <c r="Z2112" s="85"/>
      <c r="AA2112" s="85"/>
      <c r="AB2112" s="86"/>
      <c r="AC2112" s="86"/>
      <c r="AD2112" s="85"/>
      <c r="AE2112" s="85"/>
      <c r="AF2112" s="85"/>
      <c r="AG2112" s="85"/>
      <c r="AH2112" s="85"/>
      <c r="AI2112" s="85"/>
      <c r="AJ2112" s="85"/>
    </row>
    <row r="2113" spans="1:36" ht="16.5" thickTop="1" thickBot="1">
      <c r="A2113" s="105">
        <f t="shared" si="645"/>
        <v>14</v>
      </c>
      <c r="B2113" s="112" t="s">
        <v>2071</v>
      </c>
      <c r="C2113" s="107">
        <v>1967</v>
      </c>
      <c r="D2113" s="107"/>
      <c r="E2113" s="114" t="s">
        <v>80</v>
      </c>
      <c r="F2113" s="107">
        <v>2</v>
      </c>
      <c r="G2113" s="107">
        <v>2</v>
      </c>
      <c r="H2113" s="111">
        <v>563.5</v>
      </c>
      <c r="I2113" s="111">
        <v>515</v>
      </c>
      <c r="J2113" s="111">
        <v>515</v>
      </c>
      <c r="K2113" s="122">
        <v>18</v>
      </c>
      <c r="L2113" s="110">
        <f t="shared" si="651"/>
        <v>5385589.2649999997</v>
      </c>
      <c r="M2113" s="108"/>
      <c r="N2113" s="108"/>
      <c r="O2113" s="108"/>
      <c r="P2113" s="110">
        <f>'Форма 2'!C2113-M2113-N2113-O2113</f>
        <v>5385589.2649999997</v>
      </c>
      <c r="Q2113" s="111">
        <f t="shared" si="652"/>
        <v>10457.454883495146</v>
      </c>
      <c r="R2113" s="111">
        <f t="shared" si="653"/>
        <v>10457.454883495146</v>
      </c>
      <c r="S2113" s="112" t="s">
        <v>1280</v>
      </c>
      <c r="T2113" s="107" t="s">
        <v>92</v>
      </c>
      <c r="U2113" s="217"/>
      <c r="V2113" s="85"/>
      <c r="W2113" s="85"/>
      <c r="X2113" s="85"/>
      <c r="Y2113" s="85"/>
      <c r="Z2113" s="85"/>
      <c r="AA2113" s="85"/>
      <c r="AB2113" s="86"/>
      <c r="AC2113" s="86"/>
      <c r="AD2113" s="85">
        <v>1</v>
      </c>
      <c r="AE2113" s="85"/>
      <c r="AF2113" s="85"/>
      <c r="AG2113" s="85"/>
      <c r="AH2113" s="85"/>
      <c r="AI2113" s="85"/>
      <c r="AJ2113" s="85"/>
    </row>
    <row r="2114" spans="1:36" ht="16.5" thickTop="1" thickBot="1">
      <c r="A2114" s="105">
        <f t="shared" si="645"/>
        <v>15</v>
      </c>
      <c r="B2114" s="112" t="s">
        <v>2072</v>
      </c>
      <c r="C2114" s="107">
        <v>1962</v>
      </c>
      <c r="D2114" s="107"/>
      <c r="E2114" s="114" t="s">
        <v>80</v>
      </c>
      <c r="F2114" s="107">
        <v>2</v>
      </c>
      <c r="G2114" s="107">
        <v>2</v>
      </c>
      <c r="H2114" s="111">
        <v>470.7</v>
      </c>
      <c r="I2114" s="111">
        <v>410.6</v>
      </c>
      <c r="J2114" s="111">
        <v>410.6</v>
      </c>
      <c r="K2114" s="122">
        <v>19</v>
      </c>
      <c r="L2114" s="110">
        <f t="shared" si="651"/>
        <v>4498663.4729999993</v>
      </c>
      <c r="M2114" s="108"/>
      <c r="N2114" s="108"/>
      <c r="O2114" s="108"/>
      <c r="P2114" s="110">
        <f>'Форма 2'!C2114-M2114-N2114-O2114</f>
        <v>4498663.4729999993</v>
      </c>
      <c r="Q2114" s="111">
        <f t="shared" si="652"/>
        <v>10956.316300535798</v>
      </c>
      <c r="R2114" s="111">
        <f t="shared" si="653"/>
        <v>10956.316300535798</v>
      </c>
      <c r="S2114" s="112" t="s">
        <v>1280</v>
      </c>
      <c r="T2114" s="107" t="s">
        <v>82</v>
      </c>
      <c r="U2114" s="217"/>
      <c r="V2114" s="85"/>
      <c r="W2114" s="85"/>
      <c r="X2114" s="85"/>
      <c r="Y2114" s="85"/>
      <c r="Z2114" s="85"/>
      <c r="AA2114" s="85"/>
      <c r="AB2114" s="86"/>
      <c r="AC2114" s="86"/>
      <c r="AD2114" s="85">
        <v>1</v>
      </c>
      <c r="AE2114" s="85"/>
      <c r="AF2114" s="85"/>
      <c r="AG2114" s="85"/>
      <c r="AH2114" s="85"/>
      <c r="AI2114" s="85"/>
      <c r="AJ2114" s="85"/>
    </row>
    <row r="2115" spans="1:36" ht="16.5" thickTop="1" thickBot="1">
      <c r="A2115" s="105">
        <f t="shared" si="645"/>
        <v>16</v>
      </c>
      <c r="B2115" s="112" t="s">
        <v>2073</v>
      </c>
      <c r="C2115" s="107">
        <v>1961</v>
      </c>
      <c r="D2115" s="107"/>
      <c r="E2115" s="114" t="s">
        <v>80</v>
      </c>
      <c r="F2115" s="107">
        <v>2</v>
      </c>
      <c r="G2115" s="107">
        <v>2</v>
      </c>
      <c r="H2115" s="111">
        <v>540.1</v>
      </c>
      <c r="I2115" s="111">
        <v>481.3</v>
      </c>
      <c r="J2115" s="111">
        <v>481.3</v>
      </c>
      <c r="K2115" s="122">
        <v>17</v>
      </c>
      <c r="L2115" s="110">
        <f>SUM(M2115:P2115)</f>
        <v>5161946.3389999997</v>
      </c>
      <c r="M2115" s="108"/>
      <c r="N2115" s="108"/>
      <c r="O2115" s="108"/>
      <c r="P2115" s="110">
        <f>'Форма 2'!C2115-M2115-N2115-O2115</f>
        <v>5161946.3389999997</v>
      </c>
      <c r="Q2115" s="111">
        <f>L2115/I2115</f>
        <v>10725.007976314148</v>
      </c>
      <c r="R2115" s="111">
        <f>Q2115</f>
        <v>10725.007976314148</v>
      </c>
      <c r="S2115" s="112" t="s">
        <v>1280</v>
      </c>
      <c r="T2115" s="107" t="s">
        <v>82</v>
      </c>
      <c r="U2115" s="217"/>
      <c r="V2115" s="85"/>
      <c r="W2115" s="85"/>
      <c r="X2115" s="85"/>
      <c r="Y2115" s="85"/>
      <c r="Z2115" s="85"/>
      <c r="AA2115" s="85"/>
      <c r="AB2115" s="86"/>
      <c r="AC2115" s="86"/>
      <c r="AD2115" s="85">
        <v>1</v>
      </c>
      <c r="AE2115" s="85"/>
      <c r="AF2115" s="85"/>
      <c r="AG2115" s="85"/>
      <c r="AH2115" s="85"/>
      <c r="AI2115" s="85"/>
      <c r="AJ2115" s="85"/>
    </row>
    <row r="2116" spans="1:36" ht="16.5" thickTop="1" thickBot="1">
      <c r="A2116" s="105">
        <f t="shared" si="645"/>
        <v>17</v>
      </c>
      <c r="B2116" s="112" t="s">
        <v>4741</v>
      </c>
      <c r="C2116" s="107">
        <v>1980</v>
      </c>
      <c r="D2116" s="107"/>
      <c r="E2116" s="114" t="s">
        <v>80</v>
      </c>
      <c r="F2116" s="107">
        <v>2</v>
      </c>
      <c r="G2116" s="107">
        <v>4</v>
      </c>
      <c r="H2116" s="111">
        <v>1244.0999999999999</v>
      </c>
      <c r="I2116" s="111">
        <v>1116.9000000000001</v>
      </c>
      <c r="J2116" s="111">
        <v>1033</v>
      </c>
      <c r="K2116" s="122">
        <v>33</v>
      </c>
      <c r="L2116" s="110">
        <f>SUM(M2116:P2116)</f>
        <v>802046.38799999992</v>
      </c>
      <c r="M2116" s="108"/>
      <c r="N2116" s="108"/>
      <c r="O2116" s="108"/>
      <c r="P2116" s="110">
        <f>'Форма 2'!C2116-M2116-N2116-O2116</f>
        <v>802046.38799999992</v>
      </c>
      <c r="Q2116" s="111">
        <f>L2116/I2116</f>
        <v>718.10044587698076</v>
      </c>
      <c r="R2116" s="111">
        <f>Q2116</f>
        <v>718.10044587698076</v>
      </c>
      <c r="S2116" s="112" t="s">
        <v>1280</v>
      </c>
      <c r="T2116" s="107" t="s">
        <v>92</v>
      </c>
      <c r="U2116" s="219"/>
      <c r="V2116" s="153"/>
      <c r="W2116" s="153"/>
      <c r="X2116" s="153"/>
      <c r="Y2116" s="153"/>
      <c r="Z2116" s="153">
        <v>1</v>
      </c>
      <c r="AA2116" s="153"/>
      <c r="AB2116" s="86"/>
      <c r="AC2116" s="86"/>
      <c r="AD2116" s="153"/>
      <c r="AE2116" s="153"/>
      <c r="AF2116" s="153"/>
      <c r="AG2116" s="85"/>
      <c r="AH2116" s="153"/>
      <c r="AI2116" s="153"/>
      <c r="AJ2116" s="153"/>
    </row>
    <row r="2117" spans="1:36" ht="17.25" thickTop="1" thickBot="1">
      <c r="A2117" s="221">
        <v>0</v>
      </c>
      <c r="B2117" s="13" t="s">
        <v>1151</v>
      </c>
      <c r="C2117" s="5"/>
      <c r="D2117" s="5"/>
      <c r="E2117" s="5"/>
      <c r="F2117" s="5"/>
      <c r="G2117" s="5"/>
      <c r="H2117" s="17">
        <f>SUM(H2118:H2125)</f>
        <v>29189.339999999997</v>
      </c>
      <c r="I2117" s="17">
        <f t="shared" ref="I2117:P2117" si="654">SUM(I2118:I2125)</f>
        <v>27752.690000000002</v>
      </c>
      <c r="J2117" s="17">
        <f t="shared" si="654"/>
        <v>24660.690000000002</v>
      </c>
      <c r="K2117" s="23">
        <f t="shared" si="654"/>
        <v>1563</v>
      </c>
      <c r="L2117" s="24">
        <f t="shared" si="654"/>
        <v>58361098.961399995</v>
      </c>
      <c r="M2117" s="24">
        <f t="shared" si="654"/>
        <v>0</v>
      </c>
      <c r="N2117" s="24">
        <f t="shared" si="654"/>
        <v>0</v>
      </c>
      <c r="O2117" s="24">
        <f t="shared" si="654"/>
        <v>0</v>
      </c>
      <c r="P2117" s="24">
        <f t="shared" si="654"/>
        <v>58361098.961399995</v>
      </c>
      <c r="Q2117" s="8" t="s">
        <v>76</v>
      </c>
      <c r="R2117" s="8" t="s">
        <v>76</v>
      </c>
      <c r="S2117" s="8" t="s">
        <v>76</v>
      </c>
      <c r="T2117" s="5" t="s">
        <v>76</v>
      </c>
      <c r="U2117" s="218" t="s">
        <v>76</v>
      </c>
      <c r="V2117" s="84" t="s">
        <v>76</v>
      </c>
      <c r="W2117" s="84" t="s">
        <v>76</v>
      </c>
      <c r="X2117" s="84" t="s">
        <v>76</v>
      </c>
      <c r="Y2117" s="84" t="s">
        <v>76</v>
      </c>
      <c r="Z2117" s="84" t="s">
        <v>76</v>
      </c>
      <c r="AA2117" s="84" t="s">
        <v>76</v>
      </c>
      <c r="AB2117" s="84" t="s">
        <v>76</v>
      </c>
      <c r="AC2117" s="84" t="s">
        <v>76</v>
      </c>
      <c r="AD2117" s="84" t="s">
        <v>76</v>
      </c>
      <c r="AE2117" s="84" t="s">
        <v>76</v>
      </c>
      <c r="AF2117" s="84" t="s">
        <v>76</v>
      </c>
      <c r="AG2117" s="84" t="s">
        <v>76</v>
      </c>
      <c r="AH2117" s="84" t="s">
        <v>76</v>
      </c>
      <c r="AI2117" s="84" t="s">
        <v>76</v>
      </c>
      <c r="AJ2117" s="84" t="s">
        <v>76</v>
      </c>
    </row>
    <row r="2118" spans="1:36" ht="16.5" thickTop="1" thickBot="1">
      <c r="A2118" s="105">
        <f t="shared" si="645"/>
        <v>1</v>
      </c>
      <c r="B2118" s="191" t="s">
        <v>2074</v>
      </c>
      <c r="C2118" s="105">
        <v>1970</v>
      </c>
      <c r="D2118" s="105">
        <v>2003</v>
      </c>
      <c r="E2118" s="119" t="s">
        <v>106</v>
      </c>
      <c r="F2118" s="107">
        <v>4</v>
      </c>
      <c r="G2118" s="105">
        <v>4</v>
      </c>
      <c r="H2118" s="111">
        <v>3610.44</v>
      </c>
      <c r="I2118" s="111">
        <v>3301.94</v>
      </c>
      <c r="J2118" s="111">
        <v>3056.94</v>
      </c>
      <c r="K2118" s="109">
        <v>214</v>
      </c>
      <c r="L2118" s="110">
        <f t="shared" ref="L2118:L2125" si="655">SUM(M2118:P2118)</f>
        <v>9779634.9323999994</v>
      </c>
      <c r="M2118" s="108"/>
      <c r="N2118" s="108"/>
      <c r="O2118" s="108"/>
      <c r="P2118" s="110">
        <f>'Форма 2'!C2118-M2118-N2118-O2118</f>
        <v>9779634.9323999994</v>
      </c>
      <c r="Q2118" s="111">
        <f t="shared" ref="Q2118:Q2125" si="656">L2118/I2118</f>
        <v>2961.784566769838</v>
      </c>
      <c r="R2118" s="111">
        <f t="shared" ref="R2118:R2125" si="657">Q2118</f>
        <v>2961.784566769838</v>
      </c>
      <c r="S2118" s="112" t="s">
        <v>1280</v>
      </c>
      <c r="T2118" s="107" t="s">
        <v>82</v>
      </c>
      <c r="U2118" s="217"/>
      <c r="V2118" s="85"/>
      <c r="W2118" s="85"/>
      <c r="X2118" s="85">
        <v>1</v>
      </c>
      <c r="Y2118" s="85">
        <v>1</v>
      </c>
      <c r="Z2118" s="85">
        <v>1</v>
      </c>
      <c r="AA2118" s="85">
        <v>1</v>
      </c>
      <c r="AB2118" s="86"/>
      <c r="AC2118" s="86"/>
      <c r="AD2118" s="85"/>
      <c r="AE2118" s="85"/>
      <c r="AF2118" s="85"/>
      <c r="AG2118" s="85"/>
      <c r="AH2118" s="85"/>
      <c r="AI2118" s="85"/>
      <c r="AJ2118" s="85"/>
    </row>
    <row r="2119" spans="1:36" ht="16.5" thickTop="1" thickBot="1">
      <c r="A2119" s="105">
        <f t="shared" si="645"/>
        <v>2</v>
      </c>
      <c r="B2119" s="191" t="s">
        <v>2075</v>
      </c>
      <c r="C2119" s="105">
        <v>1987</v>
      </c>
      <c r="D2119" s="105">
        <v>2007</v>
      </c>
      <c r="E2119" s="119" t="s">
        <v>106</v>
      </c>
      <c r="F2119" s="107">
        <v>5</v>
      </c>
      <c r="G2119" s="105">
        <v>6</v>
      </c>
      <c r="H2119" s="111">
        <v>2710.9</v>
      </c>
      <c r="I2119" s="111">
        <v>3881.35</v>
      </c>
      <c r="J2119" s="111">
        <v>3424.55</v>
      </c>
      <c r="K2119" s="109">
        <v>216</v>
      </c>
      <c r="L2119" s="110">
        <f t="shared" si="655"/>
        <v>14659138.283</v>
      </c>
      <c r="M2119" s="108"/>
      <c r="N2119" s="108"/>
      <c r="O2119" s="108"/>
      <c r="P2119" s="110">
        <f>'Форма 2'!C2119-M2119-N2119-O2119</f>
        <v>14659138.283</v>
      </c>
      <c r="Q2119" s="111">
        <f t="shared" si="656"/>
        <v>3776.8143256856506</v>
      </c>
      <c r="R2119" s="111">
        <f t="shared" si="657"/>
        <v>3776.8143256856506</v>
      </c>
      <c r="S2119" s="112" t="s">
        <v>1280</v>
      </c>
      <c r="T2119" s="107" t="s">
        <v>82</v>
      </c>
      <c r="U2119" s="217">
        <v>1</v>
      </c>
      <c r="V2119" s="85"/>
      <c r="W2119" s="85"/>
      <c r="X2119" s="85"/>
      <c r="Y2119" s="85"/>
      <c r="Z2119" s="85"/>
      <c r="AA2119" s="85"/>
      <c r="AB2119" s="86"/>
      <c r="AC2119" s="86"/>
      <c r="AD2119" s="85"/>
      <c r="AE2119" s="85">
        <v>1</v>
      </c>
      <c r="AF2119" s="85"/>
      <c r="AG2119" s="85"/>
      <c r="AH2119" s="85"/>
      <c r="AI2119" s="85"/>
      <c r="AJ2119" s="85"/>
    </row>
    <row r="2120" spans="1:36" ht="16.5" thickTop="1" thickBot="1">
      <c r="A2120" s="105">
        <f t="shared" si="645"/>
        <v>3</v>
      </c>
      <c r="B2120" s="191" t="s">
        <v>2076</v>
      </c>
      <c r="C2120" s="105">
        <v>1988</v>
      </c>
      <c r="D2120" s="105">
        <v>2005</v>
      </c>
      <c r="E2120" s="119" t="s">
        <v>1153</v>
      </c>
      <c r="F2120" s="107">
        <v>5</v>
      </c>
      <c r="G2120" s="105">
        <v>3</v>
      </c>
      <c r="H2120" s="111">
        <v>3458.5</v>
      </c>
      <c r="I2120" s="111">
        <v>3031</v>
      </c>
      <c r="J2120" s="111">
        <v>2601.9</v>
      </c>
      <c r="K2120" s="109">
        <v>166</v>
      </c>
      <c r="L2120" s="110">
        <f t="shared" si="655"/>
        <v>34687.5</v>
      </c>
      <c r="M2120" s="108"/>
      <c r="N2120" s="108"/>
      <c r="O2120" s="108"/>
      <c r="P2120" s="110">
        <f>'Форма 2'!C2120-M2120-N2120-O2120</f>
        <v>34687.5</v>
      </c>
      <c r="Q2120" s="111">
        <f t="shared" si="656"/>
        <v>11.444242824150445</v>
      </c>
      <c r="R2120" s="111">
        <f t="shared" si="657"/>
        <v>11.444242824150445</v>
      </c>
      <c r="S2120" s="112" t="s">
        <v>1280</v>
      </c>
      <c r="T2120" s="107" t="s">
        <v>82</v>
      </c>
      <c r="U2120" s="217"/>
      <c r="V2120" s="85"/>
      <c r="W2120" s="85"/>
      <c r="X2120" s="85"/>
      <c r="Y2120" s="85"/>
      <c r="Z2120" s="172"/>
      <c r="AA2120" s="172"/>
      <c r="AB2120" s="171"/>
      <c r="AC2120" s="154"/>
      <c r="AD2120" s="85"/>
      <c r="AE2120" s="85"/>
      <c r="AF2120" s="85"/>
      <c r="AG2120" s="166" t="s">
        <v>26</v>
      </c>
      <c r="AH2120" s="85"/>
      <c r="AI2120" s="85"/>
      <c r="AJ2120" s="85"/>
    </row>
    <row r="2121" spans="1:36" ht="16.5" thickTop="1" thickBot="1">
      <c r="A2121" s="105">
        <f t="shared" si="645"/>
        <v>4</v>
      </c>
      <c r="B2121" s="191" t="s">
        <v>2077</v>
      </c>
      <c r="C2121" s="105">
        <v>1988</v>
      </c>
      <c r="D2121" s="105">
        <v>2006</v>
      </c>
      <c r="E2121" s="119" t="s">
        <v>1153</v>
      </c>
      <c r="F2121" s="107">
        <v>5</v>
      </c>
      <c r="G2121" s="105">
        <v>4</v>
      </c>
      <c r="H2121" s="111">
        <v>2944.4</v>
      </c>
      <c r="I2121" s="111">
        <v>2647.1</v>
      </c>
      <c r="J2121" s="111">
        <v>2369.9</v>
      </c>
      <c r="K2121" s="109">
        <v>154</v>
      </c>
      <c r="L2121" s="110">
        <f t="shared" si="655"/>
        <v>3190495.42</v>
      </c>
      <c r="M2121" s="108"/>
      <c r="N2121" s="108"/>
      <c r="O2121" s="108"/>
      <c r="P2121" s="110">
        <f>'Форма 2'!C2121-M2121-N2121-O2121</f>
        <v>3190495.42</v>
      </c>
      <c r="Q2121" s="111">
        <f t="shared" si="656"/>
        <v>1205.2795209852291</v>
      </c>
      <c r="R2121" s="111">
        <f t="shared" si="657"/>
        <v>1205.2795209852291</v>
      </c>
      <c r="S2121" s="112" t="s">
        <v>1280</v>
      </c>
      <c r="T2121" s="107" t="s">
        <v>92</v>
      </c>
      <c r="U2121" s="217"/>
      <c r="V2121" s="85"/>
      <c r="W2121" s="85"/>
      <c r="X2121" s="85"/>
      <c r="Y2121" s="85"/>
      <c r="Z2121" s="85"/>
      <c r="AA2121" s="85">
        <v>1</v>
      </c>
      <c r="AB2121" s="86"/>
      <c r="AC2121" s="86"/>
      <c r="AD2121" s="85"/>
      <c r="AE2121" s="85"/>
      <c r="AF2121" s="85"/>
      <c r="AG2121" s="85"/>
      <c r="AH2121" s="85"/>
      <c r="AI2121" s="85"/>
      <c r="AJ2121" s="85"/>
    </row>
    <row r="2122" spans="1:36" ht="16.5" thickTop="1" thickBot="1">
      <c r="A2122" s="105">
        <f t="shared" si="645"/>
        <v>5</v>
      </c>
      <c r="B2122" s="191" t="s">
        <v>1152</v>
      </c>
      <c r="C2122" s="105">
        <v>1987</v>
      </c>
      <c r="D2122" s="105">
        <v>2013</v>
      </c>
      <c r="E2122" s="119" t="s">
        <v>1153</v>
      </c>
      <c r="F2122" s="107">
        <v>5</v>
      </c>
      <c r="G2122" s="105">
        <v>6</v>
      </c>
      <c r="H2122" s="111">
        <v>4777.6000000000004</v>
      </c>
      <c r="I2122" s="111">
        <v>4363.3999999999996</v>
      </c>
      <c r="J2122" s="111">
        <v>4043.3</v>
      </c>
      <c r="K2122" s="109">
        <v>247</v>
      </c>
      <c r="L2122" s="110">
        <f t="shared" si="655"/>
        <v>2482488.736</v>
      </c>
      <c r="M2122" s="108"/>
      <c r="N2122" s="108"/>
      <c r="O2122" s="108"/>
      <c r="P2122" s="110">
        <f>'Форма 2'!C2122-M2122-N2122-O2122</f>
        <v>2482488.736</v>
      </c>
      <c r="Q2122" s="111">
        <f t="shared" si="656"/>
        <v>568.93448595132247</v>
      </c>
      <c r="R2122" s="111">
        <f t="shared" si="657"/>
        <v>568.93448595132247</v>
      </c>
      <c r="S2122" s="112" t="s">
        <v>1280</v>
      </c>
      <c r="T2122" s="107" t="s">
        <v>92</v>
      </c>
      <c r="U2122" s="217">
        <v>1</v>
      </c>
      <c r="V2122" s="85"/>
      <c r="W2122" s="85"/>
      <c r="X2122" s="85"/>
      <c r="Y2122" s="85"/>
      <c r="Z2122" s="85"/>
      <c r="AA2122" s="85"/>
      <c r="AB2122" s="86"/>
      <c r="AC2122" s="86"/>
      <c r="AD2122" s="85"/>
      <c r="AE2122" s="85"/>
      <c r="AF2122" s="85"/>
      <c r="AG2122" s="85"/>
      <c r="AH2122" s="85"/>
      <c r="AI2122" s="85"/>
      <c r="AJ2122" s="85"/>
    </row>
    <row r="2123" spans="1:36" ht="16.5" thickTop="1" thickBot="1">
      <c r="A2123" s="105">
        <f t="shared" si="645"/>
        <v>6</v>
      </c>
      <c r="B2123" s="191" t="s">
        <v>2078</v>
      </c>
      <c r="C2123" s="105">
        <v>1980</v>
      </c>
      <c r="D2123" s="105">
        <v>2001</v>
      </c>
      <c r="E2123" s="119" t="s">
        <v>1153</v>
      </c>
      <c r="F2123" s="107">
        <v>5</v>
      </c>
      <c r="G2123" s="105">
        <v>6</v>
      </c>
      <c r="H2123" s="111">
        <v>4372.3</v>
      </c>
      <c r="I2123" s="111">
        <v>3870.1</v>
      </c>
      <c r="J2123" s="111">
        <v>3471.7</v>
      </c>
      <c r="K2123" s="109">
        <v>216</v>
      </c>
      <c r="L2123" s="110">
        <f t="shared" si="655"/>
        <v>2286828.6130000004</v>
      </c>
      <c r="M2123" s="108"/>
      <c r="N2123" s="108"/>
      <c r="O2123" s="108"/>
      <c r="P2123" s="110">
        <f>'Форма 2'!C2123-M2123-N2123-O2123</f>
        <v>2286828.6130000004</v>
      </c>
      <c r="Q2123" s="111">
        <f t="shared" si="656"/>
        <v>590.89651766104248</v>
      </c>
      <c r="R2123" s="111">
        <f t="shared" si="657"/>
        <v>590.89651766104248</v>
      </c>
      <c r="S2123" s="112" t="s">
        <v>1280</v>
      </c>
      <c r="T2123" s="107" t="s">
        <v>82</v>
      </c>
      <c r="U2123" s="217">
        <v>1</v>
      </c>
      <c r="V2123" s="85"/>
      <c r="W2123" s="85"/>
      <c r="X2123" s="85"/>
      <c r="Y2123" s="85"/>
      <c r="Z2123" s="85"/>
      <c r="AA2123" s="85"/>
      <c r="AB2123" s="86"/>
      <c r="AC2123" s="86"/>
      <c r="AD2123" s="85"/>
      <c r="AE2123" s="85"/>
      <c r="AF2123" s="85"/>
      <c r="AG2123" s="85"/>
      <c r="AH2123" s="85"/>
      <c r="AI2123" s="85"/>
      <c r="AJ2123" s="85"/>
    </row>
    <row r="2124" spans="1:36" ht="16.5" thickTop="1" thickBot="1">
      <c r="A2124" s="105">
        <f t="shared" si="645"/>
        <v>7</v>
      </c>
      <c r="B2124" s="114" t="s">
        <v>1155</v>
      </c>
      <c r="C2124" s="113">
        <v>1986</v>
      </c>
      <c r="D2124" s="113">
        <v>2010</v>
      </c>
      <c r="E2124" s="114" t="s">
        <v>1153</v>
      </c>
      <c r="F2124" s="107">
        <v>5</v>
      </c>
      <c r="G2124" s="115">
        <v>6</v>
      </c>
      <c r="H2124" s="111">
        <v>4341.1000000000004</v>
      </c>
      <c r="I2124" s="111">
        <v>3874.9</v>
      </c>
      <c r="J2124" s="111">
        <v>3421.7</v>
      </c>
      <c r="K2124" s="116">
        <v>207</v>
      </c>
      <c r="L2124" s="110">
        <f t="shared" si="655"/>
        <v>21194812.995999999</v>
      </c>
      <c r="M2124" s="108"/>
      <c r="N2124" s="108"/>
      <c r="O2124" s="108"/>
      <c r="P2124" s="110">
        <f>'Форма 2'!C2124-M2124-N2124-O2124</f>
        <v>21194812.995999999</v>
      </c>
      <c r="Q2124" s="111">
        <f t="shared" si="656"/>
        <v>5469.7703156210482</v>
      </c>
      <c r="R2124" s="111">
        <f t="shared" si="657"/>
        <v>5469.7703156210482</v>
      </c>
      <c r="S2124" s="112" t="s">
        <v>1280</v>
      </c>
      <c r="T2124" s="107" t="s">
        <v>92</v>
      </c>
      <c r="U2124" s="217"/>
      <c r="V2124" s="85"/>
      <c r="W2124" s="85"/>
      <c r="X2124" s="85"/>
      <c r="Y2124" s="85"/>
      <c r="Z2124" s="85"/>
      <c r="AA2124" s="85"/>
      <c r="AB2124" s="86"/>
      <c r="AC2124" s="86"/>
      <c r="AD2124" s="85"/>
      <c r="AE2124" s="85">
        <v>1</v>
      </c>
      <c r="AF2124" s="85"/>
      <c r="AG2124" s="85"/>
      <c r="AH2124" s="85"/>
      <c r="AI2124" s="85"/>
      <c r="AJ2124" s="85"/>
    </row>
    <row r="2125" spans="1:36" ht="16.5" thickTop="1" thickBot="1">
      <c r="A2125" s="105">
        <f t="shared" si="645"/>
        <v>8</v>
      </c>
      <c r="B2125" s="191" t="s">
        <v>2079</v>
      </c>
      <c r="C2125" s="105">
        <v>1965</v>
      </c>
      <c r="D2125" s="105">
        <v>2019</v>
      </c>
      <c r="E2125" s="119" t="s">
        <v>106</v>
      </c>
      <c r="F2125" s="107">
        <v>4</v>
      </c>
      <c r="G2125" s="105">
        <v>4</v>
      </c>
      <c r="H2125" s="111">
        <v>2974.1</v>
      </c>
      <c r="I2125" s="111">
        <v>2782.9</v>
      </c>
      <c r="J2125" s="111">
        <v>2270.6999999999998</v>
      </c>
      <c r="K2125" s="109">
        <v>143</v>
      </c>
      <c r="L2125" s="110">
        <f t="shared" si="655"/>
        <v>4733012.4809999997</v>
      </c>
      <c r="M2125" s="108"/>
      <c r="N2125" s="108"/>
      <c r="O2125" s="108"/>
      <c r="P2125" s="110">
        <f>'Форма 2'!C2125-M2125-N2125-O2125</f>
        <v>4733012.4809999997</v>
      </c>
      <c r="Q2125" s="111">
        <f t="shared" si="656"/>
        <v>1700.7483132703294</v>
      </c>
      <c r="R2125" s="111">
        <f t="shared" si="657"/>
        <v>1700.7483132703294</v>
      </c>
      <c r="S2125" s="112" t="s">
        <v>1280</v>
      </c>
      <c r="T2125" s="107" t="s">
        <v>82</v>
      </c>
      <c r="U2125" s="217">
        <v>1</v>
      </c>
      <c r="V2125" s="85"/>
      <c r="W2125" s="85"/>
      <c r="X2125" s="85"/>
      <c r="Y2125" s="85"/>
      <c r="Z2125" s="85"/>
      <c r="AA2125" s="85">
        <v>1</v>
      </c>
      <c r="AB2125" s="86"/>
      <c r="AC2125" s="86"/>
      <c r="AD2125" s="85"/>
      <c r="AE2125" s="85"/>
      <c r="AF2125" s="85"/>
      <c r="AG2125" s="85"/>
      <c r="AH2125" s="85"/>
      <c r="AI2125" s="85"/>
      <c r="AJ2125" s="85"/>
    </row>
    <row r="2126" spans="1:36" ht="17.25" thickTop="1" thickBot="1">
      <c r="A2126" s="221">
        <v>0</v>
      </c>
      <c r="B2126" s="13" t="s">
        <v>1158</v>
      </c>
      <c r="C2126" s="5"/>
      <c r="D2126" s="5"/>
      <c r="E2126" s="5"/>
      <c r="F2126" s="5"/>
      <c r="G2126" s="5"/>
      <c r="H2126" s="17">
        <f t="shared" ref="H2126:P2126" si="658">SUM(H2127:H2160)</f>
        <v>95332.88</v>
      </c>
      <c r="I2126" s="17">
        <f t="shared" si="658"/>
        <v>88590.609999999957</v>
      </c>
      <c r="J2126" s="17">
        <f t="shared" si="658"/>
        <v>72953.289999999994</v>
      </c>
      <c r="K2126" s="18">
        <f t="shared" si="658"/>
        <v>3455</v>
      </c>
      <c r="L2126" s="17">
        <f t="shared" si="658"/>
        <v>347728810.41479999</v>
      </c>
      <c r="M2126" s="17">
        <f t="shared" si="658"/>
        <v>0</v>
      </c>
      <c r="N2126" s="17">
        <f t="shared" si="658"/>
        <v>0</v>
      </c>
      <c r="O2126" s="17">
        <f t="shared" si="658"/>
        <v>0</v>
      </c>
      <c r="P2126" s="17">
        <f t="shared" si="658"/>
        <v>347728810.41479999</v>
      </c>
      <c r="Q2126" s="8" t="s">
        <v>76</v>
      </c>
      <c r="R2126" s="8" t="s">
        <v>76</v>
      </c>
      <c r="S2126" s="8" t="s">
        <v>76</v>
      </c>
      <c r="T2126" s="5" t="s">
        <v>76</v>
      </c>
      <c r="U2126" s="218" t="s">
        <v>76</v>
      </c>
      <c r="V2126" s="84" t="s">
        <v>76</v>
      </c>
      <c r="W2126" s="84" t="s">
        <v>76</v>
      </c>
      <c r="X2126" s="84" t="s">
        <v>76</v>
      </c>
      <c r="Y2126" s="84" t="s">
        <v>76</v>
      </c>
      <c r="Z2126" s="84" t="s">
        <v>76</v>
      </c>
      <c r="AA2126" s="84" t="s">
        <v>76</v>
      </c>
      <c r="AB2126" s="84" t="s">
        <v>76</v>
      </c>
      <c r="AC2126" s="84" t="s">
        <v>76</v>
      </c>
      <c r="AD2126" s="84" t="s">
        <v>76</v>
      </c>
      <c r="AE2126" s="84" t="s">
        <v>76</v>
      </c>
      <c r="AF2126" s="84" t="s">
        <v>76</v>
      </c>
      <c r="AG2126" s="84" t="s">
        <v>76</v>
      </c>
      <c r="AH2126" s="84" t="s">
        <v>76</v>
      </c>
      <c r="AI2126" s="84" t="s">
        <v>76</v>
      </c>
      <c r="AJ2126" s="84" t="s">
        <v>76</v>
      </c>
    </row>
    <row r="2127" spans="1:36" ht="16.5" thickTop="1" thickBot="1">
      <c r="A2127" s="105">
        <f t="shared" si="645"/>
        <v>1</v>
      </c>
      <c r="B2127" s="195" t="s">
        <v>1159</v>
      </c>
      <c r="C2127" s="107">
        <v>1970</v>
      </c>
      <c r="D2127" s="137"/>
      <c r="E2127" s="119" t="s">
        <v>80</v>
      </c>
      <c r="F2127" s="107">
        <v>3</v>
      </c>
      <c r="G2127" s="105">
        <v>2</v>
      </c>
      <c r="H2127" s="111">
        <v>942.3</v>
      </c>
      <c r="I2127" s="111">
        <v>555.9</v>
      </c>
      <c r="J2127" s="111">
        <v>555.9</v>
      </c>
      <c r="K2127" s="138">
        <v>95</v>
      </c>
      <c r="L2127" s="110">
        <f t="shared" ref="L2127:L2160" si="659">SUM(M2127:P2127)</f>
        <v>2517128.298</v>
      </c>
      <c r="M2127" s="108"/>
      <c r="N2127" s="108"/>
      <c r="O2127" s="108"/>
      <c r="P2127" s="110">
        <f>'Форма 2'!C2127-M2127-N2127-O2127</f>
        <v>2517128.298</v>
      </c>
      <c r="Q2127" s="111">
        <f t="shared" ref="Q2127:Q2160" si="660">L2127/I2127</f>
        <v>4528.0235617916896</v>
      </c>
      <c r="R2127" s="111">
        <f t="shared" ref="R2127:R2160" si="661">Q2127</f>
        <v>4528.0235617916896</v>
      </c>
      <c r="S2127" s="112" t="s">
        <v>1280</v>
      </c>
      <c r="T2127" s="107" t="s">
        <v>92</v>
      </c>
      <c r="U2127" s="217"/>
      <c r="V2127" s="85"/>
      <c r="W2127" s="85"/>
      <c r="X2127" s="85"/>
      <c r="Y2127" s="85"/>
      <c r="Z2127" s="85"/>
      <c r="AA2127" s="85"/>
      <c r="AB2127" s="86"/>
      <c r="AC2127" s="86"/>
      <c r="AD2127" s="85"/>
      <c r="AE2127" s="85"/>
      <c r="AF2127" s="85"/>
      <c r="AG2127" s="85"/>
      <c r="AH2127" s="85">
        <v>1</v>
      </c>
      <c r="AI2127" s="85"/>
      <c r="AJ2127" s="85"/>
    </row>
    <row r="2128" spans="1:36" ht="17.25" thickTop="1" thickBot="1">
      <c r="A2128" s="105">
        <f t="shared" si="645"/>
        <v>2</v>
      </c>
      <c r="B2128" s="135" t="s">
        <v>2080</v>
      </c>
      <c r="C2128" s="145">
        <v>2008</v>
      </c>
      <c r="D2128" s="144"/>
      <c r="E2128" s="144" t="s">
        <v>94</v>
      </c>
      <c r="F2128" s="145">
        <v>9</v>
      </c>
      <c r="G2128" s="145">
        <v>3</v>
      </c>
      <c r="H2128" s="111">
        <v>8430.2000000000007</v>
      </c>
      <c r="I2128" s="111">
        <v>7724.7</v>
      </c>
      <c r="J2128" s="111">
        <v>7152.9</v>
      </c>
      <c r="K2128" s="146">
        <v>199</v>
      </c>
      <c r="L2128" s="110">
        <f t="shared" si="659"/>
        <v>4093283.6100000003</v>
      </c>
      <c r="M2128" s="108"/>
      <c r="N2128" s="108"/>
      <c r="O2128" s="108"/>
      <c r="P2128" s="110">
        <f>'Форма 2'!C2128-M2128-N2128-O2128</f>
        <v>4093283.6100000003</v>
      </c>
      <c r="Q2128" s="111">
        <f>L2128/I2128</f>
        <v>529.89547943609466</v>
      </c>
      <c r="R2128" s="111">
        <f>Q2128</f>
        <v>529.89547943609466</v>
      </c>
      <c r="S2128" s="112" t="s">
        <v>1280</v>
      </c>
      <c r="T2128" s="145" t="s">
        <v>92</v>
      </c>
      <c r="U2128" s="217"/>
      <c r="V2128" s="85"/>
      <c r="W2128" s="85"/>
      <c r="X2128" s="85"/>
      <c r="Y2128" s="85"/>
      <c r="Z2128" s="85"/>
      <c r="AA2128" s="85"/>
      <c r="AB2128" s="86"/>
      <c r="AC2128" s="86"/>
      <c r="AD2128" s="85"/>
      <c r="AE2128" s="85"/>
      <c r="AF2128" s="85">
        <v>1</v>
      </c>
      <c r="AG2128" s="85"/>
      <c r="AH2128" s="85"/>
      <c r="AI2128" s="85"/>
      <c r="AJ2128" s="85"/>
    </row>
    <row r="2129" spans="1:36" ht="17.25" thickTop="1" thickBot="1">
      <c r="A2129" s="105">
        <f t="shared" si="645"/>
        <v>3</v>
      </c>
      <c r="B2129" s="135" t="s">
        <v>2081</v>
      </c>
      <c r="C2129" s="107">
        <v>2008</v>
      </c>
      <c r="D2129" s="137"/>
      <c r="E2129" s="114" t="s">
        <v>94</v>
      </c>
      <c r="F2129" s="107">
        <v>9</v>
      </c>
      <c r="G2129" s="105">
        <v>1</v>
      </c>
      <c r="H2129" s="111">
        <v>4460</v>
      </c>
      <c r="I2129" s="111">
        <v>3737.2</v>
      </c>
      <c r="J2129" s="111">
        <v>3165.4</v>
      </c>
      <c r="K2129" s="138">
        <v>54</v>
      </c>
      <c r="L2129" s="110">
        <f t="shared" si="659"/>
        <v>6678716.2000000002</v>
      </c>
      <c r="M2129" s="108"/>
      <c r="N2129" s="108"/>
      <c r="O2129" s="108"/>
      <c r="P2129" s="110">
        <f>'Форма 2'!C2129-M2129-N2129-O2129</f>
        <v>6678716.2000000002</v>
      </c>
      <c r="Q2129" s="111">
        <f>L2129/I2129</f>
        <v>1787.0909236861824</v>
      </c>
      <c r="R2129" s="111">
        <f>Q2129</f>
        <v>1787.0909236861824</v>
      </c>
      <c r="S2129" s="112" t="s">
        <v>1280</v>
      </c>
      <c r="T2129" s="145" t="s">
        <v>92</v>
      </c>
      <c r="U2129" s="217"/>
      <c r="V2129" s="85"/>
      <c r="W2129" s="85"/>
      <c r="X2129" s="85">
        <v>1</v>
      </c>
      <c r="Y2129" s="85">
        <v>1</v>
      </c>
      <c r="Z2129" s="85"/>
      <c r="AA2129" s="85"/>
      <c r="AB2129" s="86"/>
      <c r="AC2129" s="86"/>
      <c r="AD2129" s="85"/>
      <c r="AE2129" s="85"/>
      <c r="AF2129" s="85"/>
      <c r="AG2129" s="85"/>
      <c r="AH2129" s="85"/>
      <c r="AI2129" s="85"/>
      <c r="AJ2129" s="85"/>
    </row>
    <row r="2130" spans="1:36" ht="16.5" thickTop="1" thickBot="1">
      <c r="A2130" s="105">
        <f t="shared" si="645"/>
        <v>4</v>
      </c>
      <c r="B2130" s="119" t="s">
        <v>5092</v>
      </c>
      <c r="C2130" s="107">
        <v>1986</v>
      </c>
      <c r="D2130" s="248"/>
      <c r="E2130" s="114"/>
      <c r="F2130" s="107">
        <v>5</v>
      </c>
      <c r="G2130" s="107">
        <v>8</v>
      </c>
      <c r="H2130" s="111">
        <v>5129.6899999999996</v>
      </c>
      <c r="I2130" s="111">
        <v>5129.6899999999996</v>
      </c>
      <c r="J2130" s="111"/>
      <c r="K2130" s="138"/>
      <c r="L2130" s="110">
        <f>SUM(M2130:P2130)</f>
        <v>25044993.268399995</v>
      </c>
      <c r="M2130" s="108"/>
      <c r="N2130" s="108"/>
      <c r="O2130" s="108"/>
      <c r="P2130" s="110">
        <f>'Форма 2'!C2130-M2130-N2130-O2130</f>
        <v>25044993.268399995</v>
      </c>
      <c r="Q2130" s="111">
        <f>L2130/I2130</f>
        <v>4882.3599999999997</v>
      </c>
      <c r="R2130" s="111">
        <f>Q2130</f>
        <v>4882.3599999999997</v>
      </c>
      <c r="S2130" s="112" t="s">
        <v>1280</v>
      </c>
      <c r="T2130" s="105" t="s">
        <v>92</v>
      </c>
      <c r="U2130" s="219"/>
      <c r="V2130" s="153"/>
      <c r="W2130" s="153"/>
      <c r="X2130" s="153"/>
      <c r="Y2130" s="153"/>
      <c r="Z2130" s="153"/>
      <c r="AA2130" s="153"/>
      <c r="AB2130" s="86"/>
      <c r="AC2130" s="86"/>
      <c r="AD2130" s="153"/>
      <c r="AE2130" s="153">
        <v>1</v>
      </c>
      <c r="AF2130" s="153"/>
      <c r="AG2130" s="85"/>
      <c r="AH2130" s="153"/>
      <c r="AI2130" s="153"/>
      <c r="AJ2130" s="153"/>
    </row>
    <row r="2131" spans="1:36" ht="16.5" thickTop="1" thickBot="1">
      <c r="A2131" s="105">
        <f t="shared" si="645"/>
        <v>5</v>
      </c>
      <c r="B2131" s="135" t="s">
        <v>2082</v>
      </c>
      <c r="C2131" s="107">
        <v>2011</v>
      </c>
      <c r="D2131" s="137"/>
      <c r="E2131" s="119" t="s">
        <v>94</v>
      </c>
      <c r="F2131" s="107">
        <v>7</v>
      </c>
      <c r="G2131" s="105">
        <v>1</v>
      </c>
      <c r="H2131" s="111">
        <v>2701</v>
      </c>
      <c r="I2131" s="111">
        <v>2228.1</v>
      </c>
      <c r="J2131" s="111">
        <v>2207.3000000000002</v>
      </c>
      <c r="K2131" s="138">
        <v>78</v>
      </c>
      <c r="L2131" s="110">
        <f>SUM(M2131:P2131)</f>
        <v>4044666.47</v>
      </c>
      <c r="M2131" s="108"/>
      <c r="N2131" s="108"/>
      <c r="O2131" s="108"/>
      <c r="P2131" s="110">
        <f>'Форма 2'!C2131-M2131-N2131-O2131</f>
        <v>4044666.47</v>
      </c>
      <c r="Q2131" s="111">
        <f>L2131/I2131</f>
        <v>1815.298447107401</v>
      </c>
      <c r="R2131" s="111">
        <f>Q2131</f>
        <v>1815.298447107401</v>
      </c>
      <c r="S2131" s="112" t="s">
        <v>1280</v>
      </c>
      <c r="T2131" s="105" t="s">
        <v>92</v>
      </c>
      <c r="U2131" s="217"/>
      <c r="V2131" s="85"/>
      <c r="W2131" s="85"/>
      <c r="X2131" s="85">
        <v>1</v>
      </c>
      <c r="Y2131" s="85">
        <v>1</v>
      </c>
      <c r="Z2131" s="85"/>
      <c r="AA2131" s="85"/>
      <c r="AB2131" s="86"/>
      <c r="AC2131" s="86"/>
      <c r="AD2131" s="85"/>
      <c r="AE2131" s="85"/>
      <c r="AF2131" s="85"/>
      <c r="AG2131" s="85"/>
      <c r="AH2131" s="85"/>
      <c r="AI2131" s="85"/>
      <c r="AJ2131" s="85"/>
    </row>
    <row r="2132" spans="1:36" ht="17.25" thickTop="1" thickBot="1">
      <c r="A2132" s="105">
        <f>A2131+1</f>
        <v>6</v>
      </c>
      <c r="B2132" s="135" t="s">
        <v>2083</v>
      </c>
      <c r="C2132" s="113">
        <v>2009</v>
      </c>
      <c r="D2132" s="144"/>
      <c r="E2132" s="144"/>
      <c r="F2132" s="145">
        <v>9</v>
      </c>
      <c r="G2132" s="145">
        <v>6</v>
      </c>
      <c r="H2132" s="111">
        <v>13917.2</v>
      </c>
      <c r="I2132" s="111">
        <v>13917.2</v>
      </c>
      <c r="J2132" s="111">
        <v>11182</v>
      </c>
      <c r="K2132" s="146">
        <v>356</v>
      </c>
      <c r="L2132" s="110">
        <f t="shared" si="659"/>
        <v>49628735.200000003</v>
      </c>
      <c r="M2132" s="108"/>
      <c r="N2132" s="108"/>
      <c r="O2132" s="108"/>
      <c r="P2132" s="110">
        <f>'Форма 2'!C2132-M2132-N2132-O2132</f>
        <v>49628735.200000003</v>
      </c>
      <c r="Q2132" s="111">
        <f>L2132/I2132</f>
        <v>3566</v>
      </c>
      <c r="R2132" s="111">
        <f>Q2132</f>
        <v>3566</v>
      </c>
      <c r="S2132" s="112" t="s">
        <v>1280</v>
      </c>
      <c r="T2132" s="145" t="s">
        <v>92</v>
      </c>
      <c r="U2132" s="217"/>
      <c r="V2132" s="85"/>
      <c r="W2132" s="85"/>
      <c r="X2132" s="85"/>
      <c r="Y2132" s="85"/>
      <c r="Z2132" s="85"/>
      <c r="AA2132" s="85"/>
      <c r="AB2132" s="86"/>
      <c r="AC2132" s="86"/>
      <c r="AD2132" s="85"/>
      <c r="AE2132" s="85">
        <v>1</v>
      </c>
      <c r="AF2132" s="85"/>
      <c r="AG2132" s="85"/>
      <c r="AH2132" s="85"/>
      <c r="AI2132" s="85"/>
      <c r="AJ2132" s="85"/>
    </row>
    <row r="2133" spans="1:36" ht="16.5" thickTop="1" thickBot="1">
      <c r="A2133" s="105">
        <f t="shared" si="645"/>
        <v>7</v>
      </c>
      <c r="B2133" s="147" t="s">
        <v>2084</v>
      </c>
      <c r="C2133" s="113">
        <v>1970</v>
      </c>
      <c r="D2133" s="107"/>
      <c r="E2133" s="114" t="s">
        <v>80</v>
      </c>
      <c r="F2133" s="107">
        <v>2</v>
      </c>
      <c r="G2133" s="107">
        <v>1</v>
      </c>
      <c r="H2133" s="111">
        <v>313</v>
      </c>
      <c r="I2133" s="111">
        <v>313</v>
      </c>
      <c r="J2133" s="111">
        <v>156</v>
      </c>
      <c r="K2133" s="125">
        <v>26</v>
      </c>
      <c r="L2133" s="110">
        <f t="shared" si="659"/>
        <v>201784.84</v>
      </c>
      <c r="M2133" s="108"/>
      <c r="N2133" s="108"/>
      <c r="O2133" s="108"/>
      <c r="P2133" s="110">
        <f>'Форма 2'!C2133-M2133-N2133-O2133</f>
        <v>201784.84</v>
      </c>
      <c r="Q2133" s="111">
        <f t="shared" si="660"/>
        <v>644.67999999999995</v>
      </c>
      <c r="R2133" s="111">
        <f t="shared" si="661"/>
        <v>644.67999999999995</v>
      </c>
      <c r="S2133" s="112" t="s">
        <v>1280</v>
      </c>
      <c r="T2133" s="107" t="s">
        <v>82</v>
      </c>
      <c r="U2133" s="217"/>
      <c r="V2133" s="85"/>
      <c r="W2133" s="85"/>
      <c r="X2133" s="85"/>
      <c r="Y2133" s="85"/>
      <c r="Z2133" s="85">
        <v>1</v>
      </c>
      <c r="AA2133" s="85"/>
      <c r="AB2133" s="86"/>
      <c r="AC2133" s="86"/>
      <c r="AD2133" s="85"/>
      <c r="AE2133" s="85"/>
      <c r="AF2133" s="85"/>
      <c r="AG2133" s="85"/>
      <c r="AH2133" s="85"/>
      <c r="AI2133" s="85"/>
      <c r="AJ2133" s="85"/>
    </row>
    <row r="2134" spans="1:36" ht="16.5" thickTop="1" thickBot="1">
      <c r="A2134" s="105">
        <f t="shared" si="645"/>
        <v>8</v>
      </c>
      <c r="B2134" s="147" t="s">
        <v>2085</v>
      </c>
      <c r="C2134" s="113">
        <v>1980</v>
      </c>
      <c r="D2134" s="107"/>
      <c r="E2134" s="114" t="s">
        <v>2086</v>
      </c>
      <c r="F2134" s="107">
        <v>5</v>
      </c>
      <c r="G2134" s="107">
        <v>8</v>
      </c>
      <c r="H2134" s="111">
        <v>6330.5</v>
      </c>
      <c r="I2134" s="111">
        <v>5768.7</v>
      </c>
      <c r="J2134" s="111">
        <v>5682.3</v>
      </c>
      <c r="K2134" s="125">
        <v>324</v>
      </c>
      <c r="L2134" s="110">
        <f t="shared" si="659"/>
        <v>44743087.729999997</v>
      </c>
      <c r="M2134" s="108"/>
      <c r="N2134" s="108"/>
      <c r="O2134" s="108"/>
      <c r="P2134" s="110">
        <f>'Форма 2'!C2134-M2134-N2134-O2134</f>
        <v>44743087.729999997</v>
      </c>
      <c r="Q2134" s="111">
        <f t="shared" si="660"/>
        <v>7756.1821086206592</v>
      </c>
      <c r="R2134" s="111">
        <f t="shared" si="661"/>
        <v>7756.1821086206592</v>
      </c>
      <c r="S2134" s="112" t="s">
        <v>1280</v>
      </c>
      <c r="T2134" s="107" t="s">
        <v>92</v>
      </c>
      <c r="U2134" s="217"/>
      <c r="V2134" s="85"/>
      <c r="W2134" s="85"/>
      <c r="X2134" s="85"/>
      <c r="Y2134" s="85"/>
      <c r="Z2134" s="85"/>
      <c r="AA2134" s="85"/>
      <c r="AB2134" s="86"/>
      <c r="AC2134" s="86"/>
      <c r="AD2134" s="85"/>
      <c r="AE2134" s="85">
        <v>2</v>
      </c>
      <c r="AF2134" s="85"/>
      <c r="AG2134" s="85"/>
      <c r="AH2134" s="85"/>
      <c r="AI2134" s="85"/>
      <c r="AJ2134" s="85"/>
    </row>
    <row r="2135" spans="1:36" ht="16.5" thickTop="1" thickBot="1">
      <c r="A2135" s="105">
        <f t="shared" si="645"/>
        <v>9</v>
      </c>
      <c r="B2135" s="147" t="s">
        <v>2087</v>
      </c>
      <c r="C2135" s="113">
        <v>1976</v>
      </c>
      <c r="D2135" s="107"/>
      <c r="E2135" s="114" t="s">
        <v>2086</v>
      </c>
      <c r="F2135" s="107">
        <v>5</v>
      </c>
      <c r="G2135" s="107">
        <v>6</v>
      </c>
      <c r="H2135" s="111">
        <v>4865.5</v>
      </c>
      <c r="I2135" s="111">
        <v>4385</v>
      </c>
      <c r="J2135" s="111">
        <v>4385</v>
      </c>
      <c r="K2135" s="125">
        <v>218</v>
      </c>
      <c r="L2135" s="110">
        <f t="shared" si="659"/>
        <v>27126719.460000001</v>
      </c>
      <c r="M2135" s="108"/>
      <c r="N2135" s="108"/>
      <c r="O2135" s="108"/>
      <c r="P2135" s="110">
        <f>'Форма 2'!C2135-M2135-N2135-O2135</f>
        <v>27126719.460000001</v>
      </c>
      <c r="Q2135" s="111">
        <f t="shared" si="660"/>
        <v>6186.2530125427593</v>
      </c>
      <c r="R2135" s="111">
        <f t="shared" si="661"/>
        <v>6186.2530125427593</v>
      </c>
      <c r="S2135" s="112" t="s">
        <v>1280</v>
      </c>
      <c r="T2135" s="107" t="s">
        <v>92</v>
      </c>
      <c r="U2135" s="217"/>
      <c r="V2135" s="85"/>
      <c r="W2135" s="85"/>
      <c r="X2135" s="85"/>
      <c r="Y2135" s="85"/>
      <c r="Z2135" s="85"/>
      <c r="AA2135" s="85">
        <v>1</v>
      </c>
      <c r="AB2135" s="86"/>
      <c r="AC2135" s="86"/>
      <c r="AD2135" s="85">
        <v>1</v>
      </c>
      <c r="AE2135" s="85"/>
      <c r="AF2135" s="85"/>
      <c r="AG2135" s="85"/>
      <c r="AH2135" s="85"/>
      <c r="AI2135" s="85"/>
      <c r="AJ2135" s="85"/>
    </row>
    <row r="2136" spans="1:36" ht="16.5" thickTop="1" thickBot="1">
      <c r="A2136" s="105">
        <f t="shared" si="645"/>
        <v>10</v>
      </c>
      <c r="B2136" s="147" t="s">
        <v>2088</v>
      </c>
      <c r="C2136" s="113">
        <v>1979</v>
      </c>
      <c r="D2136" s="107"/>
      <c r="E2136" s="114" t="s">
        <v>2086</v>
      </c>
      <c r="F2136" s="107">
        <v>5</v>
      </c>
      <c r="G2136" s="107">
        <v>6</v>
      </c>
      <c r="H2136" s="111">
        <v>6313.1</v>
      </c>
      <c r="I2136" s="111">
        <v>6313.1</v>
      </c>
      <c r="J2136" s="111">
        <v>4257.5</v>
      </c>
      <c r="K2136" s="125">
        <v>364</v>
      </c>
      <c r="L2136" s="110">
        <f t="shared" si="659"/>
        <v>28431172.112000003</v>
      </c>
      <c r="M2136" s="108"/>
      <c r="N2136" s="108"/>
      <c r="O2136" s="108"/>
      <c r="P2136" s="110">
        <f>'Форма 2'!C2136-M2136-N2136-O2136</f>
        <v>28431172.112000003</v>
      </c>
      <c r="Q2136" s="111">
        <f t="shared" si="660"/>
        <v>4503.5200000000004</v>
      </c>
      <c r="R2136" s="111">
        <f t="shared" si="661"/>
        <v>4503.5200000000004</v>
      </c>
      <c r="S2136" s="112" t="s">
        <v>1280</v>
      </c>
      <c r="T2136" s="107" t="s">
        <v>92</v>
      </c>
      <c r="U2136" s="217"/>
      <c r="V2136" s="85"/>
      <c r="W2136" s="85"/>
      <c r="X2136" s="85"/>
      <c r="Y2136" s="85"/>
      <c r="Z2136" s="85"/>
      <c r="AA2136" s="85"/>
      <c r="AB2136" s="86"/>
      <c r="AC2136" s="86"/>
      <c r="AD2136" s="85">
        <v>1</v>
      </c>
      <c r="AE2136" s="85"/>
      <c r="AF2136" s="85"/>
      <c r="AG2136" s="85"/>
      <c r="AH2136" s="85"/>
      <c r="AI2136" s="85"/>
      <c r="AJ2136" s="85"/>
    </row>
    <row r="2137" spans="1:36" ht="16.5" thickTop="1" thickBot="1">
      <c r="A2137" s="105">
        <f t="shared" si="645"/>
        <v>11</v>
      </c>
      <c r="B2137" s="147" t="s">
        <v>2089</v>
      </c>
      <c r="C2137" s="113">
        <v>1971</v>
      </c>
      <c r="D2137" s="107"/>
      <c r="E2137" s="114" t="s">
        <v>80</v>
      </c>
      <c r="F2137" s="107">
        <v>2</v>
      </c>
      <c r="G2137" s="107">
        <v>2</v>
      </c>
      <c r="H2137" s="111">
        <v>519.20000000000005</v>
      </c>
      <c r="I2137" s="111">
        <v>519.20000000000005</v>
      </c>
      <c r="J2137" s="111">
        <v>453.2</v>
      </c>
      <c r="K2137" s="125">
        <v>34</v>
      </c>
      <c r="L2137" s="110">
        <f t="shared" si="659"/>
        <v>196158.95200000002</v>
      </c>
      <c r="M2137" s="108"/>
      <c r="N2137" s="108"/>
      <c r="O2137" s="108"/>
      <c r="P2137" s="110">
        <f>'Форма 2'!C2137-M2137-N2137-O2137</f>
        <v>196158.95200000002</v>
      </c>
      <c r="Q2137" s="111">
        <f t="shared" si="660"/>
        <v>377.81</v>
      </c>
      <c r="R2137" s="111">
        <f t="shared" si="661"/>
        <v>377.81</v>
      </c>
      <c r="S2137" s="112" t="s">
        <v>1280</v>
      </c>
      <c r="T2137" s="107" t="s">
        <v>82</v>
      </c>
      <c r="U2137" s="217"/>
      <c r="V2137" s="85"/>
      <c r="W2137" s="85"/>
      <c r="X2137" s="85">
        <v>1</v>
      </c>
      <c r="Y2137" s="85"/>
      <c r="Z2137" s="85"/>
      <c r="AA2137" s="85"/>
      <c r="AB2137" s="86"/>
      <c r="AC2137" s="86"/>
      <c r="AD2137" s="85"/>
      <c r="AE2137" s="85"/>
      <c r="AF2137" s="85"/>
      <c r="AG2137" s="85"/>
      <c r="AH2137" s="85"/>
      <c r="AI2137" s="85"/>
      <c r="AJ2137" s="85"/>
    </row>
    <row r="2138" spans="1:36" ht="16.5" thickTop="1" thickBot="1">
      <c r="A2138" s="105">
        <f t="shared" si="645"/>
        <v>12</v>
      </c>
      <c r="B2138" s="147" t="s">
        <v>2090</v>
      </c>
      <c r="C2138" s="113">
        <v>1969</v>
      </c>
      <c r="D2138" s="107"/>
      <c r="E2138" s="114" t="s">
        <v>80</v>
      </c>
      <c r="F2138" s="107">
        <v>2</v>
      </c>
      <c r="G2138" s="107">
        <v>2</v>
      </c>
      <c r="H2138" s="111">
        <v>515.70000000000005</v>
      </c>
      <c r="I2138" s="111">
        <v>515.70000000000005</v>
      </c>
      <c r="J2138" s="111">
        <v>450.5</v>
      </c>
      <c r="K2138" s="125">
        <v>36</v>
      </c>
      <c r="L2138" s="110">
        <f t="shared" si="659"/>
        <v>527298.09300000011</v>
      </c>
      <c r="M2138" s="108"/>
      <c r="N2138" s="108"/>
      <c r="O2138" s="108"/>
      <c r="P2138" s="110">
        <f>'Форма 2'!C2138-M2138-N2138-O2138</f>
        <v>527298.09300000011</v>
      </c>
      <c r="Q2138" s="111">
        <f t="shared" si="660"/>
        <v>1022.4900000000001</v>
      </c>
      <c r="R2138" s="111">
        <f t="shared" si="661"/>
        <v>1022.4900000000001</v>
      </c>
      <c r="S2138" s="112" t="s">
        <v>1280</v>
      </c>
      <c r="T2138" s="107" t="s">
        <v>82</v>
      </c>
      <c r="U2138" s="217"/>
      <c r="V2138" s="85"/>
      <c r="W2138" s="85"/>
      <c r="X2138" s="85">
        <v>1</v>
      </c>
      <c r="Y2138" s="85"/>
      <c r="Z2138" s="85">
        <v>1</v>
      </c>
      <c r="AA2138" s="85"/>
      <c r="AB2138" s="86"/>
      <c r="AC2138" s="86"/>
      <c r="AD2138" s="85"/>
      <c r="AE2138" s="85"/>
      <c r="AF2138" s="85"/>
      <c r="AG2138" s="85"/>
      <c r="AH2138" s="85"/>
      <c r="AI2138" s="85"/>
      <c r="AJ2138" s="85"/>
    </row>
    <row r="2139" spans="1:36" ht="16.5" thickTop="1" thickBot="1">
      <c r="A2139" s="105">
        <f t="shared" si="645"/>
        <v>13</v>
      </c>
      <c r="B2139" s="147" t="s">
        <v>2091</v>
      </c>
      <c r="C2139" s="113">
        <v>1956</v>
      </c>
      <c r="D2139" s="107"/>
      <c r="E2139" s="114" t="s">
        <v>306</v>
      </c>
      <c r="F2139" s="107">
        <v>2</v>
      </c>
      <c r="G2139" s="107">
        <v>1</v>
      </c>
      <c r="H2139" s="111">
        <v>358.9</v>
      </c>
      <c r="I2139" s="111">
        <v>329.4</v>
      </c>
      <c r="J2139" s="111">
        <v>292.10000000000002</v>
      </c>
      <c r="K2139" s="125">
        <v>25</v>
      </c>
      <c r="L2139" s="110">
        <f t="shared" si="659"/>
        <v>2091364.1349999998</v>
      </c>
      <c r="M2139" s="108"/>
      <c r="N2139" s="108"/>
      <c r="O2139" s="108"/>
      <c r="P2139" s="110">
        <f>'Форма 2'!C2139-M2139-N2139-O2139</f>
        <v>2091364.1349999998</v>
      </c>
      <c r="Q2139" s="111">
        <f t="shared" si="660"/>
        <v>6349.0107316332724</v>
      </c>
      <c r="R2139" s="111">
        <f t="shared" si="661"/>
        <v>6349.0107316332724</v>
      </c>
      <c r="S2139" s="112" t="s">
        <v>1280</v>
      </c>
      <c r="T2139" s="107" t="s">
        <v>82</v>
      </c>
      <c r="U2139" s="217"/>
      <c r="V2139" s="85"/>
      <c r="W2139" s="85"/>
      <c r="X2139" s="85"/>
      <c r="Y2139" s="85"/>
      <c r="Z2139" s="85"/>
      <c r="AA2139" s="85"/>
      <c r="AB2139" s="86"/>
      <c r="AC2139" s="86"/>
      <c r="AD2139" s="85"/>
      <c r="AE2139" s="85">
        <v>1</v>
      </c>
      <c r="AF2139" s="85"/>
      <c r="AG2139" s="85"/>
      <c r="AH2139" s="85"/>
      <c r="AI2139" s="85"/>
      <c r="AJ2139" s="85"/>
    </row>
    <row r="2140" spans="1:36" ht="16.5" thickTop="1" thickBot="1">
      <c r="A2140" s="105">
        <f t="shared" si="645"/>
        <v>14</v>
      </c>
      <c r="B2140" s="147" t="s">
        <v>2092</v>
      </c>
      <c r="C2140" s="113">
        <v>1956</v>
      </c>
      <c r="D2140" s="107"/>
      <c r="E2140" s="114" t="s">
        <v>306</v>
      </c>
      <c r="F2140" s="107">
        <v>2</v>
      </c>
      <c r="G2140" s="107">
        <v>1</v>
      </c>
      <c r="H2140" s="111">
        <v>364</v>
      </c>
      <c r="I2140" s="111">
        <v>334.1</v>
      </c>
      <c r="J2140" s="111">
        <v>282.5</v>
      </c>
      <c r="K2140" s="125">
        <v>22</v>
      </c>
      <c r="L2140" s="110">
        <f t="shared" si="659"/>
        <v>2121082.6</v>
      </c>
      <c r="M2140" s="108"/>
      <c r="N2140" s="108"/>
      <c r="O2140" s="108"/>
      <c r="P2140" s="110">
        <f>'Форма 2'!C2140-M2140-N2140-O2140</f>
        <v>2121082.6</v>
      </c>
      <c r="Q2140" s="111">
        <f t="shared" si="660"/>
        <v>6348.6459143968868</v>
      </c>
      <c r="R2140" s="111">
        <f t="shared" si="661"/>
        <v>6348.6459143968868</v>
      </c>
      <c r="S2140" s="112" t="s">
        <v>1280</v>
      </c>
      <c r="T2140" s="107" t="s">
        <v>82</v>
      </c>
      <c r="U2140" s="217"/>
      <c r="V2140" s="85"/>
      <c r="W2140" s="85"/>
      <c r="X2140" s="85"/>
      <c r="Y2140" s="85"/>
      <c r="Z2140" s="85"/>
      <c r="AA2140" s="85"/>
      <c r="AB2140" s="86"/>
      <c r="AC2140" s="86"/>
      <c r="AD2140" s="85"/>
      <c r="AE2140" s="85">
        <v>1</v>
      </c>
      <c r="AF2140" s="85"/>
      <c r="AG2140" s="85"/>
      <c r="AH2140" s="85"/>
      <c r="AI2140" s="85"/>
      <c r="AJ2140" s="85"/>
    </row>
    <row r="2141" spans="1:36" ht="16.5" thickTop="1" thickBot="1">
      <c r="A2141" s="105">
        <f t="shared" si="645"/>
        <v>15</v>
      </c>
      <c r="B2141" s="147" t="s">
        <v>2093</v>
      </c>
      <c r="C2141" s="113">
        <v>1956</v>
      </c>
      <c r="D2141" s="107"/>
      <c r="E2141" s="114" t="s">
        <v>306</v>
      </c>
      <c r="F2141" s="107">
        <v>2</v>
      </c>
      <c r="G2141" s="107">
        <v>1</v>
      </c>
      <c r="H2141" s="111">
        <v>362.8</v>
      </c>
      <c r="I2141" s="111">
        <v>332.4</v>
      </c>
      <c r="J2141" s="111">
        <v>244.4</v>
      </c>
      <c r="K2141" s="125">
        <v>24</v>
      </c>
      <c r="L2141" s="110">
        <f t="shared" si="659"/>
        <v>2114090.02</v>
      </c>
      <c r="M2141" s="108"/>
      <c r="N2141" s="108"/>
      <c r="O2141" s="108"/>
      <c r="P2141" s="110">
        <f>'Форма 2'!C2141-M2141-N2141-O2141</f>
        <v>2114090.02</v>
      </c>
      <c r="Q2141" s="111">
        <f t="shared" si="660"/>
        <v>6360.0782791817091</v>
      </c>
      <c r="R2141" s="111">
        <f t="shared" si="661"/>
        <v>6360.0782791817091</v>
      </c>
      <c r="S2141" s="112" t="s">
        <v>1280</v>
      </c>
      <c r="T2141" s="107" t="s">
        <v>82</v>
      </c>
      <c r="U2141" s="217"/>
      <c r="V2141" s="85"/>
      <c r="W2141" s="85"/>
      <c r="X2141" s="85"/>
      <c r="Y2141" s="85"/>
      <c r="Z2141" s="85"/>
      <c r="AA2141" s="85"/>
      <c r="AB2141" s="86"/>
      <c r="AC2141" s="86"/>
      <c r="AD2141" s="85"/>
      <c r="AE2141" s="85">
        <v>1</v>
      </c>
      <c r="AF2141" s="85"/>
      <c r="AG2141" s="85"/>
      <c r="AH2141" s="85"/>
      <c r="AI2141" s="85"/>
      <c r="AJ2141" s="85"/>
    </row>
    <row r="2142" spans="1:36" ht="16.5" thickTop="1" thickBot="1">
      <c r="A2142" s="105">
        <f t="shared" si="645"/>
        <v>16</v>
      </c>
      <c r="B2142" s="147" t="s">
        <v>2094</v>
      </c>
      <c r="C2142" s="113">
        <v>1956</v>
      </c>
      <c r="D2142" s="107"/>
      <c r="E2142" s="114" t="s">
        <v>306</v>
      </c>
      <c r="F2142" s="107">
        <v>2</v>
      </c>
      <c r="G2142" s="107">
        <v>1</v>
      </c>
      <c r="H2142" s="111">
        <v>447</v>
      </c>
      <c r="I2142" s="111">
        <v>414.7</v>
      </c>
      <c r="J2142" s="111">
        <v>367.8</v>
      </c>
      <c r="K2142" s="125">
        <v>21</v>
      </c>
      <c r="L2142" s="110">
        <f t="shared" si="659"/>
        <v>2604736.0499999998</v>
      </c>
      <c r="M2142" s="108"/>
      <c r="N2142" s="108"/>
      <c r="O2142" s="108"/>
      <c r="P2142" s="110">
        <f>'Форма 2'!C2142-M2142-N2142-O2142</f>
        <v>2604736.0499999998</v>
      </c>
      <c r="Q2142" s="111">
        <f t="shared" si="660"/>
        <v>6281.0129008922113</v>
      </c>
      <c r="R2142" s="111">
        <f t="shared" si="661"/>
        <v>6281.0129008922113</v>
      </c>
      <c r="S2142" s="112" t="s">
        <v>1280</v>
      </c>
      <c r="T2142" s="107" t="s">
        <v>82</v>
      </c>
      <c r="U2142" s="217"/>
      <c r="V2142" s="85"/>
      <c r="W2142" s="85"/>
      <c r="X2142" s="85"/>
      <c r="Y2142" s="85"/>
      <c r="Z2142" s="85"/>
      <c r="AA2142" s="85"/>
      <c r="AB2142" s="86"/>
      <c r="AC2142" s="86"/>
      <c r="AD2142" s="85"/>
      <c r="AE2142" s="85">
        <v>1</v>
      </c>
      <c r="AF2142" s="85"/>
      <c r="AG2142" s="85"/>
      <c r="AH2142" s="85"/>
      <c r="AI2142" s="85"/>
      <c r="AJ2142" s="85"/>
    </row>
    <row r="2143" spans="1:36" ht="16.5" thickTop="1" thickBot="1">
      <c r="A2143" s="105">
        <f t="shared" si="645"/>
        <v>17</v>
      </c>
      <c r="B2143" s="147" t="s">
        <v>2095</v>
      </c>
      <c r="C2143" s="113">
        <v>1977</v>
      </c>
      <c r="D2143" s="107"/>
      <c r="E2143" s="114" t="s">
        <v>80</v>
      </c>
      <c r="F2143" s="107">
        <v>2</v>
      </c>
      <c r="G2143" s="107">
        <v>2</v>
      </c>
      <c r="H2143" s="111">
        <v>548.70000000000005</v>
      </c>
      <c r="I2143" s="111">
        <v>501.6</v>
      </c>
      <c r="J2143" s="111">
        <v>501.2</v>
      </c>
      <c r="K2143" s="125">
        <v>36</v>
      </c>
      <c r="L2143" s="110">
        <f t="shared" si="659"/>
        <v>712234.54800000007</v>
      </c>
      <c r="M2143" s="108"/>
      <c r="N2143" s="108"/>
      <c r="O2143" s="108"/>
      <c r="P2143" s="110">
        <f>'Форма 2'!C2143-M2143-N2143-O2143</f>
        <v>712234.54800000007</v>
      </c>
      <c r="Q2143" s="111">
        <f t="shared" si="660"/>
        <v>1419.9253349282296</v>
      </c>
      <c r="R2143" s="111">
        <f t="shared" si="661"/>
        <v>1419.9253349282296</v>
      </c>
      <c r="S2143" s="112" t="s">
        <v>1280</v>
      </c>
      <c r="T2143" s="107" t="s">
        <v>82</v>
      </c>
      <c r="U2143" s="217"/>
      <c r="V2143" s="85"/>
      <c r="W2143" s="85"/>
      <c r="X2143" s="85"/>
      <c r="Y2143" s="85"/>
      <c r="Z2143" s="85"/>
      <c r="AA2143" s="85"/>
      <c r="AB2143" s="86"/>
      <c r="AC2143" s="86"/>
      <c r="AD2143" s="85"/>
      <c r="AE2143" s="85"/>
      <c r="AF2143" s="85">
        <v>1</v>
      </c>
      <c r="AG2143" s="85"/>
      <c r="AH2143" s="85"/>
      <c r="AI2143" s="85"/>
      <c r="AJ2143" s="85"/>
    </row>
    <row r="2144" spans="1:36" ht="16.5" thickTop="1" thickBot="1">
      <c r="A2144" s="105">
        <f t="shared" si="645"/>
        <v>18</v>
      </c>
      <c r="B2144" s="147" t="s">
        <v>2096</v>
      </c>
      <c r="C2144" s="113">
        <v>1969</v>
      </c>
      <c r="D2144" s="107"/>
      <c r="E2144" s="114" t="s">
        <v>80</v>
      </c>
      <c r="F2144" s="107">
        <v>2</v>
      </c>
      <c r="G2144" s="107">
        <v>2</v>
      </c>
      <c r="H2144" s="111">
        <v>562.1</v>
      </c>
      <c r="I2144" s="111">
        <v>509.2</v>
      </c>
      <c r="J2144" s="111">
        <v>465</v>
      </c>
      <c r="K2144" s="125">
        <v>35</v>
      </c>
      <c r="L2144" s="110">
        <f t="shared" si="659"/>
        <v>362374.62799999997</v>
      </c>
      <c r="M2144" s="108"/>
      <c r="N2144" s="108"/>
      <c r="O2144" s="108"/>
      <c r="P2144" s="110">
        <f>'Форма 2'!C2144-M2144-N2144-O2144</f>
        <v>362374.62799999997</v>
      </c>
      <c r="Q2144" s="111">
        <f t="shared" si="660"/>
        <v>711.6548075412411</v>
      </c>
      <c r="R2144" s="111">
        <f t="shared" si="661"/>
        <v>711.6548075412411</v>
      </c>
      <c r="S2144" s="112" t="s">
        <v>1280</v>
      </c>
      <c r="T2144" s="107" t="s">
        <v>82</v>
      </c>
      <c r="U2144" s="217"/>
      <c r="V2144" s="85"/>
      <c r="W2144" s="85"/>
      <c r="X2144" s="85"/>
      <c r="Y2144" s="85"/>
      <c r="Z2144" s="85">
        <v>1</v>
      </c>
      <c r="AA2144" s="85"/>
      <c r="AB2144" s="86"/>
      <c r="AC2144" s="86"/>
      <c r="AD2144" s="85"/>
      <c r="AE2144" s="85"/>
      <c r="AF2144" s="85"/>
      <c r="AG2144" s="85"/>
      <c r="AH2144" s="85"/>
      <c r="AI2144" s="85"/>
      <c r="AJ2144" s="85"/>
    </row>
    <row r="2145" spans="1:36" ht="16.5" thickTop="1" thickBot="1">
      <c r="A2145" s="105">
        <f t="shared" si="645"/>
        <v>19</v>
      </c>
      <c r="B2145" s="147" t="s">
        <v>2097</v>
      </c>
      <c r="C2145" s="113">
        <v>1976</v>
      </c>
      <c r="D2145" s="107"/>
      <c r="E2145" s="114" t="s">
        <v>80</v>
      </c>
      <c r="F2145" s="107">
        <v>2</v>
      </c>
      <c r="G2145" s="107">
        <v>2</v>
      </c>
      <c r="H2145" s="111">
        <v>583.6</v>
      </c>
      <c r="I2145" s="111">
        <v>535.20000000000005</v>
      </c>
      <c r="J2145" s="111">
        <v>535.20000000000005</v>
      </c>
      <c r="K2145" s="125">
        <v>33</v>
      </c>
      <c r="L2145" s="110">
        <f t="shared" si="659"/>
        <v>757536.14399999997</v>
      </c>
      <c r="M2145" s="108"/>
      <c r="N2145" s="108"/>
      <c r="O2145" s="108"/>
      <c r="P2145" s="110">
        <f>'Форма 2'!C2145-M2145-N2145-O2145</f>
        <v>757536.14399999997</v>
      </c>
      <c r="Q2145" s="111">
        <f t="shared" si="660"/>
        <v>1415.4262780269057</v>
      </c>
      <c r="R2145" s="111">
        <f t="shared" si="661"/>
        <v>1415.4262780269057</v>
      </c>
      <c r="S2145" s="112" t="s">
        <v>1280</v>
      </c>
      <c r="T2145" s="107" t="s">
        <v>82</v>
      </c>
      <c r="U2145" s="217"/>
      <c r="V2145" s="85"/>
      <c r="W2145" s="85"/>
      <c r="X2145" s="85"/>
      <c r="Y2145" s="85"/>
      <c r="Z2145" s="85"/>
      <c r="AA2145" s="85"/>
      <c r="AB2145" s="86"/>
      <c r="AC2145" s="86"/>
      <c r="AD2145" s="85"/>
      <c r="AE2145" s="85"/>
      <c r="AF2145" s="85">
        <v>1</v>
      </c>
      <c r="AG2145" s="85"/>
      <c r="AH2145" s="85"/>
      <c r="AI2145" s="85"/>
      <c r="AJ2145" s="85"/>
    </row>
    <row r="2146" spans="1:36" ht="16.5" thickTop="1" thickBot="1">
      <c r="A2146" s="105">
        <f t="shared" si="645"/>
        <v>20</v>
      </c>
      <c r="B2146" s="147" t="s">
        <v>2098</v>
      </c>
      <c r="C2146" s="113">
        <v>1974</v>
      </c>
      <c r="D2146" s="107"/>
      <c r="E2146" s="114" t="s">
        <v>80</v>
      </c>
      <c r="F2146" s="107">
        <v>2</v>
      </c>
      <c r="G2146" s="107">
        <v>2</v>
      </c>
      <c r="H2146" s="111">
        <v>592.20000000000005</v>
      </c>
      <c r="I2146" s="111">
        <v>545.9</v>
      </c>
      <c r="J2146" s="111">
        <v>462.7</v>
      </c>
      <c r="K2146" s="125">
        <v>37</v>
      </c>
      <c r="L2146" s="110">
        <f t="shared" si="659"/>
        <v>768699.28800000006</v>
      </c>
      <c r="M2146" s="108"/>
      <c r="N2146" s="108"/>
      <c r="O2146" s="108"/>
      <c r="P2146" s="110">
        <f>'Форма 2'!C2146-M2146-N2146-O2146</f>
        <v>768699.28800000006</v>
      </c>
      <c r="Q2146" s="111">
        <f t="shared" si="660"/>
        <v>1408.1320534896504</v>
      </c>
      <c r="R2146" s="111">
        <f t="shared" si="661"/>
        <v>1408.1320534896504</v>
      </c>
      <c r="S2146" s="112" t="s">
        <v>1280</v>
      </c>
      <c r="T2146" s="107" t="s">
        <v>82</v>
      </c>
      <c r="U2146" s="217"/>
      <c r="V2146" s="85"/>
      <c r="W2146" s="85"/>
      <c r="X2146" s="85"/>
      <c r="Y2146" s="85"/>
      <c r="Z2146" s="85"/>
      <c r="AA2146" s="85"/>
      <c r="AB2146" s="86"/>
      <c r="AC2146" s="86"/>
      <c r="AD2146" s="85"/>
      <c r="AE2146" s="85"/>
      <c r="AF2146" s="85">
        <v>1</v>
      </c>
      <c r="AG2146" s="85"/>
      <c r="AH2146" s="85"/>
      <c r="AI2146" s="85"/>
      <c r="AJ2146" s="85"/>
    </row>
    <row r="2147" spans="1:36" ht="16.5" thickTop="1" thickBot="1">
      <c r="A2147" s="105">
        <f t="shared" si="645"/>
        <v>21</v>
      </c>
      <c r="B2147" s="147" t="s">
        <v>2099</v>
      </c>
      <c r="C2147" s="113" t="s">
        <v>2100</v>
      </c>
      <c r="D2147" s="107"/>
      <c r="E2147" s="114" t="s">
        <v>80</v>
      </c>
      <c r="F2147" s="107">
        <v>2</v>
      </c>
      <c r="G2147" s="107">
        <v>2</v>
      </c>
      <c r="H2147" s="111">
        <v>528.79999999999995</v>
      </c>
      <c r="I2147" s="111">
        <v>469.2</v>
      </c>
      <c r="J2147" s="111">
        <v>342.6</v>
      </c>
      <c r="K2147" s="125">
        <v>24</v>
      </c>
      <c r="L2147" s="110">
        <f t="shared" si="659"/>
        <v>15784.68</v>
      </c>
      <c r="M2147" s="108"/>
      <c r="N2147" s="108"/>
      <c r="O2147" s="108"/>
      <c r="P2147" s="110">
        <f>'Форма 2'!C2147-M2147-N2147-O2147</f>
        <v>15784.68</v>
      </c>
      <c r="Q2147" s="111">
        <f t="shared" si="660"/>
        <v>33.641687979539647</v>
      </c>
      <c r="R2147" s="111">
        <f t="shared" si="661"/>
        <v>33.641687979539647</v>
      </c>
      <c r="S2147" s="112" t="s">
        <v>1280</v>
      </c>
      <c r="T2147" s="105" t="s">
        <v>82</v>
      </c>
      <c r="U2147" s="217"/>
      <c r="V2147" s="85"/>
      <c r="W2147" s="85"/>
      <c r="X2147" s="85"/>
      <c r="Y2147" s="85"/>
      <c r="Z2147" s="85"/>
      <c r="AA2147" s="85"/>
      <c r="AB2147" s="86"/>
      <c r="AC2147" s="86"/>
      <c r="AD2147" s="85"/>
      <c r="AE2147" s="85"/>
      <c r="AF2147" s="85"/>
      <c r="AG2147" s="85"/>
      <c r="AH2147" s="85"/>
      <c r="AI2147" s="85"/>
      <c r="AJ2147" s="85">
        <v>1</v>
      </c>
    </row>
    <row r="2148" spans="1:36" ht="16.5" thickTop="1" thickBot="1">
      <c r="A2148" s="105">
        <f t="shared" si="645"/>
        <v>22</v>
      </c>
      <c r="B2148" s="147" t="s">
        <v>2101</v>
      </c>
      <c r="C2148" s="113" t="s">
        <v>2102</v>
      </c>
      <c r="D2148" s="107"/>
      <c r="E2148" s="114" t="s">
        <v>306</v>
      </c>
      <c r="F2148" s="107">
        <v>2</v>
      </c>
      <c r="G2148" s="107">
        <v>1</v>
      </c>
      <c r="H2148" s="111">
        <v>354.8</v>
      </c>
      <c r="I2148" s="111">
        <v>328.2</v>
      </c>
      <c r="J2148" s="111">
        <v>125.4</v>
      </c>
      <c r="K2148" s="125">
        <v>19</v>
      </c>
      <c r="L2148" s="110">
        <f t="shared" si="659"/>
        <v>10590.78</v>
      </c>
      <c r="M2148" s="108"/>
      <c r="N2148" s="108"/>
      <c r="O2148" s="108"/>
      <c r="P2148" s="110">
        <f>'Форма 2'!C2148-M2148-N2148-O2148</f>
        <v>10590.78</v>
      </c>
      <c r="Q2148" s="111">
        <f t="shared" si="660"/>
        <v>32.269287020109694</v>
      </c>
      <c r="R2148" s="111">
        <f t="shared" si="661"/>
        <v>32.269287020109694</v>
      </c>
      <c r="S2148" s="112" t="s">
        <v>1280</v>
      </c>
      <c r="T2148" s="105" t="s">
        <v>82</v>
      </c>
      <c r="U2148" s="217"/>
      <c r="V2148" s="85"/>
      <c r="W2148" s="85"/>
      <c r="X2148" s="85"/>
      <c r="Y2148" s="85"/>
      <c r="Z2148" s="85"/>
      <c r="AA2148" s="85"/>
      <c r="AB2148" s="86"/>
      <c r="AC2148" s="86"/>
      <c r="AD2148" s="85"/>
      <c r="AE2148" s="85"/>
      <c r="AF2148" s="85"/>
      <c r="AG2148" s="85"/>
      <c r="AH2148" s="85"/>
      <c r="AI2148" s="85"/>
      <c r="AJ2148" s="85">
        <v>1</v>
      </c>
    </row>
    <row r="2149" spans="1:36" ht="16.5" thickTop="1" thickBot="1">
      <c r="A2149" s="105">
        <f t="shared" si="645"/>
        <v>23</v>
      </c>
      <c r="B2149" s="147" t="s">
        <v>2103</v>
      </c>
      <c r="C2149" s="113">
        <v>2008</v>
      </c>
      <c r="D2149" s="107"/>
      <c r="E2149" s="114" t="s">
        <v>94</v>
      </c>
      <c r="F2149" s="107">
        <v>4</v>
      </c>
      <c r="G2149" s="107">
        <v>1</v>
      </c>
      <c r="H2149" s="111">
        <v>884.8</v>
      </c>
      <c r="I2149" s="111">
        <v>884.8</v>
      </c>
      <c r="J2149" s="111">
        <v>884.8</v>
      </c>
      <c r="K2149" s="125">
        <v>30</v>
      </c>
      <c r="L2149" s="110">
        <f t="shared" si="659"/>
        <v>22226.175999999999</v>
      </c>
      <c r="M2149" s="108"/>
      <c r="N2149" s="108"/>
      <c r="O2149" s="108"/>
      <c r="P2149" s="110">
        <f>'Форма 2'!C2149-M2149-N2149-O2149</f>
        <v>22226.175999999999</v>
      </c>
      <c r="Q2149" s="111">
        <f t="shared" si="660"/>
        <v>25.12</v>
      </c>
      <c r="R2149" s="111">
        <f t="shared" si="661"/>
        <v>25.12</v>
      </c>
      <c r="S2149" s="112" t="s">
        <v>1280</v>
      </c>
      <c r="T2149" s="107" t="s">
        <v>92</v>
      </c>
      <c r="U2149" s="217"/>
      <c r="V2149" s="85"/>
      <c r="W2149" s="85"/>
      <c r="X2149" s="85"/>
      <c r="Y2149" s="85"/>
      <c r="Z2149" s="85"/>
      <c r="AA2149" s="85"/>
      <c r="AB2149" s="86"/>
      <c r="AC2149" s="86"/>
      <c r="AD2149" s="85"/>
      <c r="AE2149" s="85"/>
      <c r="AF2149" s="85"/>
      <c r="AG2149" s="85"/>
      <c r="AH2149" s="85"/>
      <c r="AI2149" s="85"/>
      <c r="AJ2149" s="85">
        <v>1</v>
      </c>
    </row>
    <row r="2150" spans="1:36" ht="16.5" thickTop="1" thickBot="1">
      <c r="A2150" s="105">
        <f t="shared" si="645"/>
        <v>24</v>
      </c>
      <c r="B2150" s="147" t="s">
        <v>2104</v>
      </c>
      <c r="C2150" s="113">
        <v>2009</v>
      </c>
      <c r="D2150" s="107"/>
      <c r="E2150" s="119" t="s">
        <v>94</v>
      </c>
      <c r="F2150" s="107">
        <v>4</v>
      </c>
      <c r="G2150" s="107">
        <v>2</v>
      </c>
      <c r="H2150" s="111">
        <v>3706.4</v>
      </c>
      <c r="I2150" s="111">
        <v>3706.43</v>
      </c>
      <c r="J2150" s="111">
        <v>2229.6</v>
      </c>
      <c r="K2150" s="125">
        <v>66</v>
      </c>
      <c r="L2150" s="110">
        <f t="shared" si="659"/>
        <v>4379482.24</v>
      </c>
      <c r="M2150" s="108"/>
      <c r="N2150" s="108"/>
      <c r="O2150" s="108"/>
      <c r="P2150" s="110">
        <f>'Форма 2'!C2150-M2150-N2150-O2150</f>
        <v>4379482.24</v>
      </c>
      <c r="Q2150" s="111">
        <f t="shared" si="660"/>
        <v>1181.5904360800016</v>
      </c>
      <c r="R2150" s="111">
        <f t="shared" si="661"/>
        <v>1181.5904360800016</v>
      </c>
      <c r="S2150" s="112" t="s">
        <v>1280</v>
      </c>
      <c r="T2150" s="107" t="s">
        <v>92</v>
      </c>
      <c r="U2150" s="217"/>
      <c r="V2150" s="85"/>
      <c r="W2150" s="85"/>
      <c r="X2150" s="85">
        <v>1</v>
      </c>
      <c r="Y2150" s="85">
        <v>1</v>
      </c>
      <c r="Z2150" s="85"/>
      <c r="AA2150" s="85"/>
      <c r="AB2150" s="86"/>
      <c r="AC2150" s="86"/>
      <c r="AD2150" s="85"/>
      <c r="AE2150" s="85"/>
      <c r="AF2150" s="85"/>
      <c r="AG2150" s="85"/>
      <c r="AH2150" s="85"/>
      <c r="AI2150" s="85"/>
      <c r="AJ2150" s="85"/>
    </row>
    <row r="2151" spans="1:36" ht="16.5" thickTop="1" thickBot="1">
      <c r="A2151" s="105">
        <f t="shared" ref="A2151:A2217" si="662">A2150+1</f>
        <v>25</v>
      </c>
      <c r="B2151" s="147" t="s">
        <v>2105</v>
      </c>
      <c r="C2151" s="113">
        <v>2010</v>
      </c>
      <c r="D2151" s="107"/>
      <c r="E2151" s="114" t="s">
        <v>94</v>
      </c>
      <c r="F2151" s="107">
        <v>5</v>
      </c>
      <c r="G2151" s="107">
        <v>2</v>
      </c>
      <c r="H2151" s="111">
        <v>3706.4</v>
      </c>
      <c r="I2151" s="111">
        <v>2229.6</v>
      </c>
      <c r="J2151" s="111">
        <v>2229.6</v>
      </c>
      <c r="K2151" s="125">
        <v>15</v>
      </c>
      <c r="L2151" s="110">
        <f t="shared" si="659"/>
        <v>4379482.24</v>
      </c>
      <c r="M2151" s="108"/>
      <c r="N2151" s="108"/>
      <c r="O2151" s="108"/>
      <c r="P2151" s="110">
        <f>'Форма 2'!C2151-M2151-N2151-O2151</f>
        <v>4379482.24</v>
      </c>
      <c r="Q2151" s="111">
        <f t="shared" si="660"/>
        <v>1964.2457122353787</v>
      </c>
      <c r="R2151" s="111">
        <f t="shared" si="661"/>
        <v>1964.2457122353787</v>
      </c>
      <c r="S2151" s="112" t="s">
        <v>1280</v>
      </c>
      <c r="T2151" s="105" t="s">
        <v>92</v>
      </c>
      <c r="U2151" s="217"/>
      <c r="V2151" s="85"/>
      <c r="W2151" s="85"/>
      <c r="X2151" s="85">
        <v>1</v>
      </c>
      <c r="Y2151" s="85">
        <v>1</v>
      </c>
      <c r="Z2151" s="85"/>
      <c r="AA2151" s="85"/>
      <c r="AB2151" s="86"/>
      <c r="AC2151" s="86"/>
      <c r="AD2151" s="85"/>
      <c r="AE2151" s="85"/>
      <c r="AF2151" s="85"/>
      <c r="AG2151" s="85"/>
      <c r="AH2151" s="85"/>
      <c r="AI2151" s="85"/>
      <c r="AJ2151" s="85"/>
    </row>
    <row r="2152" spans="1:36" ht="16.5" thickTop="1" thickBot="1">
      <c r="A2152" s="105">
        <f t="shared" si="662"/>
        <v>26</v>
      </c>
      <c r="B2152" s="147" t="s">
        <v>2106</v>
      </c>
      <c r="C2152" s="113">
        <v>2010</v>
      </c>
      <c r="D2152" s="107"/>
      <c r="E2152" s="114" t="s">
        <v>94</v>
      </c>
      <c r="F2152" s="107">
        <v>4</v>
      </c>
      <c r="G2152" s="107">
        <v>2</v>
      </c>
      <c r="H2152" s="111">
        <v>2747.49</v>
      </c>
      <c r="I2152" s="111">
        <v>2747.49</v>
      </c>
      <c r="J2152" s="111">
        <v>2747.49</v>
      </c>
      <c r="K2152" s="125">
        <v>80</v>
      </c>
      <c r="L2152" s="110">
        <f t="shared" si="659"/>
        <v>13414235.276399998</v>
      </c>
      <c r="M2152" s="108"/>
      <c r="N2152" s="108"/>
      <c r="O2152" s="108"/>
      <c r="P2152" s="110">
        <f>'Форма 2'!C2152-M2152-N2152-O2152</f>
        <v>13414235.276399998</v>
      </c>
      <c r="Q2152" s="111">
        <f t="shared" si="660"/>
        <v>4882.3599999999997</v>
      </c>
      <c r="R2152" s="111">
        <f t="shared" si="661"/>
        <v>4882.3599999999997</v>
      </c>
      <c r="S2152" s="112" t="s">
        <v>1280</v>
      </c>
      <c r="T2152" s="107" t="s">
        <v>92</v>
      </c>
      <c r="U2152" s="217"/>
      <c r="V2152" s="85"/>
      <c r="W2152" s="85"/>
      <c r="X2152" s="85"/>
      <c r="Y2152" s="85"/>
      <c r="Z2152" s="85"/>
      <c r="AA2152" s="85"/>
      <c r="AB2152" s="86"/>
      <c r="AC2152" s="86"/>
      <c r="AD2152" s="85"/>
      <c r="AE2152" s="85">
        <v>1</v>
      </c>
      <c r="AF2152" s="85"/>
      <c r="AG2152" s="85"/>
      <c r="AH2152" s="85"/>
      <c r="AI2152" s="85"/>
      <c r="AJ2152" s="85"/>
    </row>
    <row r="2153" spans="1:36" ht="16.5" thickTop="1" thickBot="1">
      <c r="A2153" s="105">
        <f t="shared" si="662"/>
        <v>27</v>
      </c>
      <c r="B2153" s="147" t="s">
        <v>1181</v>
      </c>
      <c r="C2153" s="123">
        <v>1992</v>
      </c>
      <c r="D2153" s="112"/>
      <c r="E2153" s="114" t="s">
        <v>94</v>
      </c>
      <c r="F2153" s="107">
        <v>5</v>
      </c>
      <c r="G2153" s="107">
        <v>1</v>
      </c>
      <c r="H2153" s="111">
        <v>2753.9</v>
      </c>
      <c r="I2153" s="111">
        <v>2256</v>
      </c>
      <c r="J2153" s="111">
        <v>2256</v>
      </c>
      <c r="K2153" s="122">
        <v>133</v>
      </c>
      <c r="L2153" s="110">
        <f t="shared" si="659"/>
        <v>12402243.728000002</v>
      </c>
      <c r="M2153" s="108"/>
      <c r="N2153" s="108"/>
      <c r="O2153" s="108"/>
      <c r="P2153" s="110">
        <f>'Форма 2'!C2153-M2153-N2153-O2153</f>
        <v>12402243.728000002</v>
      </c>
      <c r="Q2153" s="111">
        <f t="shared" si="660"/>
        <v>5497.4484609929086</v>
      </c>
      <c r="R2153" s="111">
        <f t="shared" si="661"/>
        <v>5497.4484609929086</v>
      </c>
      <c r="S2153" s="112" t="s">
        <v>1280</v>
      </c>
      <c r="T2153" s="107" t="s">
        <v>82</v>
      </c>
      <c r="U2153" s="217"/>
      <c r="V2153" s="85"/>
      <c r="W2153" s="85"/>
      <c r="X2153" s="85"/>
      <c r="Y2153" s="85"/>
      <c r="Z2153" s="85"/>
      <c r="AA2153" s="85"/>
      <c r="AB2153" s="86"/>
      <c r="AC2153" s="86"/>
      <c r="AD2153" s="85">
        <v>1</v>
      </c>
      <c r="AE2153" s="85"/>
      <c r="AF2153" s="85"/>
      <c r="AG2153" s="85"/>
      <c r="AH2153" s="85"/>
      <c r="AI2153" s="85"/>
      <c r="AJ2153" s="85"/>
    </row>
    <row r="2154" spans="1:36" ht="16.5" thickTop="1" thickBot="1">
      <c r="A2154" s="105">
        <f t="shared" si="662"/>
        <v>28</v>
      </c>
      <c r="B2154" s="147" t="s">
        <v>2107</v>
      </c>
      <c r="C2154" s="113">
        <v>1985</v>
      </c>
      <c r="D2154" s="107"/>
      <c r="E2154" s="114" t="s">
        <v>91</v>
      </c>
      <c r="F2154" s="107">
        <v>5</v>
      </c>
      <c r="G2154" s="107">
        <v>6</v>
      </c>
      <c r="H2154" s="111">
        <v>4450.3</v>
      </c>
      <c r="I2154" s="111">
        <v>3927.2</v>
      </c>
      <c r="J2154" s="111">
        <v>3927.2</v>
      </c>
      <c r="K2154" s="125">
        <v>248</v>
      </c>
      <c r="L2154" s="110">
        <f t="shared" si="659"/>
        <v>20042015.056000002</v>
      </c>
      <c r="M2154" s="108"/>
      <c r="N2154" s="108"/>
      <c r="O2154" s="108"/>
      <c r="P2154" s="110">
        <f>'Форма 2'!C2154-M2154-N2154-O2154</f>
        <v>20042015.056000002</v>
      </c>
      <c r="Q2154" s="111">
        <f t="shared" si="660"/>
        <v>5103.3853778773691</v>
      </c>
      <c r="R2154" s="111">
        <f t="shared" si="661"/>
        <v>5103.3853778773691</v>
      </c>
      <c r="S2154" s="112" t="s">
        <v>1280</v>
      </c>
      <c r="T2154" s="107" t="s">
        <v>82</v>
      </c>
      <c r="U2154" s="217"/>
      <c r="V2154" s="85"/>
      <c r="W2154" s="85"/>
      <c r="X2154" s="85"/>
      <c r="Y2154" s="85"/>
      <c r="Z2154" s="85"/>
      <c r="AA2154" s="85"/>
      <c r="AB2154" s="86"/>
      <c r="AC2154" s="86"/>
      <c r="AD2154" s="85">
        <v>1</v>
      </c>
      <c r="AE2154" s="85"/>
      <c r="AF2154" s="85"/>
      <c r="AG2154" s="85"/>
      <c r="AH2154" s="85"/>
      <c r="AI2154" s="85"/>
      <c r="AJ2154" s="85"/>
    </row>
    <row r="2155" spans="1:36" ht="16.5" thickTop="1" thickBot="1">
      <c r="A2155" s="105">
        <f t="shared" si="662"/>
        <v>29</v>
      </c>
      <c r="B2155" s="147" t="s">
        <v>2108</v>
      </c>
      <c r="C2155" s="113">
        <v>1993</v>
      </c>
      <c r="D2155" s="107">
        <v>2009</v>
      </c>
      <c r="E2155" s="114" t="s">
        <v>91</v>
      </c>
      <c r="F2155" s="107">
        <v>5</v>
      </c>
      <c r="G2155" s="107">
        <v>6</v>
      </c>
      <c r="H2155" s="111">
        <v>3908.4</v>
      </c>
      <c r="I2155" s="111">
        <v>3908.4</v>
      </c>
      <c r="J2155" s="111">
        <v>2620.3000000000002</v>
      </c>
      <c r="K2155" s="125">
        <v>198</v>
      </c>
      <c r="L2155" s="110">
        <f t="shared" si="659"/>
        <v>19082215.824000001</v>
      </c>
      <c r="M2155" s="108"/>
      <c r="N2155" s="108"/>
      <c r="O2155" s="108"/>
      <c r="P2155" s="110">
        <f>'Форма 2'!C2155-M2155-N2155-O2155</f>
        <v>19082215.824000001</v>
      </c>
      <c r="Q2155" s="111">
        <f t="shared" si="660"/>
        <v>4882.3600000000006</v>
      </c>
      <c r="R2155" s="111">
        <f t="shared" si="661"/>
        <v>4882.3600000000006</v>
      </c>
      <c r="S2155" s="112" t="s">
        <v>1280</v>
      </c>
      <c r="T2155" s="107" t="s">
        <v>92</v>
      </c>
      <c r="U2155" s="217"/>
      <c r="V2155" s="85"/>
      <c r="W2155" s="85"/>
      <c r="X2155" s="85"/>
      <c r="Y2155" s="85"/>
      <c r="Z2155" s="85"/>
      <c r="AA2155" s="85"/>
      <c r="AB2155" s="86"/>
      <c r="AC2155" s="86"/>
      <c r="AD2155" s="85"/>
      <c r="AE2155" s="85">
        <v>1</v>
      </c>
      <c r="AF2155" s="85"/>
      <c r="AG2155" s="85"/>
      <c r="AH2155" s="85"/>
      <c r="AI2155" s="85"/>
      <c r="AJ2155" s="85"/>
    </row>
    <row r="2156" spans="1:36" ht="16.5" thickTop="1" thickBot="1">
      <c r="A2156" s="105">
        <f t="shared" si="662"/>
        <v>30</v>
      </c>
      <c r="B2156" s="114" t="s">
        <v>5093</v>
      </c>
      <c r="C2156" s="107">
        <v>1962</v>
      </c>
      <c r="D2156" s="107"/>
      <c r="E2156" s="114" t="s">
        <v>94</v>
      </c>
      <c r="F2156" s="107">
        <v>2</v>
      </c>
      <c r="G2156" s="107">
        <v>2</v>
      </c>
      <c r="H2156" s="111">
        <v>530.79999999999995</v>
      </c>
      <c r="I2156" s="111">
        <v>481.3</v>
      </c>
      <c r="J2156" s="111">
        <v>481.3</v>
      </c>
      <c r="K2156" s="241">
        <v>18</v>
      </c>
      <c r="L2156" s="110">
        <f t="shared" ref="L2156" si="663">SUM(M2156:P2156)</f>
        <v>200541.54799999998</v>
      </c>
      <c r="M2156" s="108"/>
      <c r="N2156" s="108"/>
      <c r="O2156" s="108"/>
      <c r="P2156" s="110">
        <f>'Форма 2'!C2156-M2156-N2156-O2156</f>
        <v>200541.54799999998</v>
      </c>
      <c r="Q2156" s="111">
        <f t="shared" ref="Q2156" si="664">L2156/I2156</f>
        <v>416.66642011219608</v>
      </c>
      <c r="R2156" s="111">
        <f t="shared" ref="R2156" si="665">Q2156</f>
        <v>416.66642011219608</v>
      </c>
      <c r="S2156" s="112" t="s">
        <v>1280</v>
      </c>
      <c r="T2156" s="107" t="s">
        <v>82</v>
      </c>
      <c r="U2156" s="219"/>
      <c r="V2156" s="153"/>
      <c r="W2156" s="153"/>
      <c r="X2156" s="153">
        <v>1</v>
      </c>
      <c r="Y2156" s="153"/>
      <c r="Z2156" s="153"/>
      <c r="AA2156" s="153"/>
      <c r="AB2156" s="86"/>
      <c r="AC2156" s="86"/>
      <c r="AD2156" s="153"/>
      <c r="AE2156" s="153"/>
      <c r="AF2156" s="153"/>
      <c r="AG2156" s="85"/>
      <c r="AH2156" s="153"/>
      <c r="AI2156" s="153"/>
      <c r="AJ2156" s="153"/>
    </row>
    <row r="2157" spans="1:36" ht="16.5" thickTop="1" thickBot="1">
      <c r="A2157" s="105">
        <f t="shared" si="662"/>
        <v>31</v>
      </c>
      <c r="B2157" s="147" t="s">
        <v>2109</v>
      </c>
      <c r="C2157" s="113">
        <v>1968</v>
      </c>
      <c r="D2157" s="107">
        <v>2009</v>
      </c>
      <c r="E2157" s="114" t="s">
        <v>80</v>
      </c>
      <c r="F2157" s="107">
        <v>2</v>
      </c>
      <c r="G2157" s="107">
        <v>2</v>
      </c>
      <c r="H2157" s="111">
        <v>781.1</v>
      </c>
      <c r="I2157" s="111">
        <v>781.1</v>
      </c>
      <c r="J2157" s="111">
        <v>722.1</v>
      </c>
      <c r="K2157" s="125">
        <v>22</v>
      </c>
      <c r="L2157" s="110">
        <f t="shared" si="659"/>
        <v>503559.54799999995</v>
      </c>
      <c r="M2157" s="108"/>
      <c r="N2157" s="108"/>
      <c r="O2157" s="108"/>
      <c r="P2157" s="110">
        <f>'Форма 2'!C2157-M2157-N2157-O2157</f>
        <v>503559.54799999995</v>
      </c>
      <c r="Q2157" s="111">
        <f t="shared" si="660"/>
        <v>644.67999999999995</v>
      </c>
      <c r="R2157" s="111">
        <f t="shared" si="661"/>
        <v>644.67999999999995</v>
      </c>
      <c r="S2157" s="112" t="s">
        <v>1280</v>
      </c>
      <c r="T2157" s="107" t="s">
        <v>82</v>
      </c>
      <c r="U2157" s="217"/>
      <c r="V2157" s="85"/>
      <c r="W2157" s="85"/>
      <c r="X2157" s="85"/>
      <c r="Y2157" s="85"/>
      <c r="Z2157" s="85">
        <v>1</v>
      </c>
      <c r="AA2157" s="85"/>
      <c r="AB2157" s="86"/>
      <c r="AC2157" s="86"/>
      <c r="AD2157" s="85"/>
      <c r="AE2157" s="85"/>
      <c r="AF2157" s="85"/>
      <c r="AG2157" s="85"/>
      <c r="AH2157" s="85"/>
      <c r="AI2157" s="85"/>
      <c r="AJ2157" s="85"/>
    </row>
    <row r="2158" spans="1:36" ht="16.5" thickTop="1" thickBot="1">
      <c r="A2158" s="105">
        <f t="shared" si="662"/>
        <v>32</v>
      </c>
      <c r="B2158" s="147" t="s">
        <v>2110</v>
      </c>
      <c r="C2158" s="113">
        <v>1976</v>
      </c>
      <c r="D2158" s="107"/>
      <c r="E2158" s="114" t="s">
        <v>212</v>
      </c>
      <c r="F2158" s="107">
        <v>5</v>
      </c>
      <c r="G2158" s="107">
        <v>4</v>
      </c>
      <c r="H2158" s="111">
        <v>3009</v>
      </c>
      <c r="I2158" s="111">
        <v>3009</v>
      </c>
      <c r="J2158" s="111">
        <v>2705</v>
      </c>
      <c r="K2158" s="125">
        <v>120</v>
      </c>
      <c r="L2158" s="110">
        <f t="shared" si="659"/>
        <v>13551091.680000002</v>
      </c>
      <c r="M2158" s="108"/>
      <c r="N2158" s="108"/>
      <c r="O2158" s="108"/>
      <c r="P2158" s="110">
        <f>'Форма 2'!C2158-M2158-N2158-O2158</f>
        <v>13551091.680000002</v>
      </c>
      <c r="Q2158" s="111">
        <f t="shared" si="660"/>
        <v>4503.5200000000004</v>
      </c>
      <c r="R2158" s="111">
        <f t="shared" si="661"/>
        <v>4503.5200000000004</v>
      </c>
      <c r="S2158" s="112" t="s">
        <v>1280</v>
      </c>
      <c r="T2158" s="107" t="s">
        <v>92</v>
      </c>
      <c r="U2158" s="217"/>
      <c r="V2158" s="85"/>
      <c r="W2158" s="85"/>
      <c r="X2158" s="85"/>
      <c r="Y2158" s="85"/>
      <c r="Z2158" s="85"/>
      <c r="AA2158" s="85"/>
      <c r="AB2158" s="86"/>
      <c r="AC2158" s="86"/>
      <c r="AD2158" s="85">
        <v>1</v>
      </c>
      <c r="AE2158" s="85"/>
      <c r="AF2158" s="85"/>
      <c r="AG2158" s="85"/>
      <c r="AH2158" s="85"/>
      <c r="AI2158" s="85"/>
      <c r="AJ2158" s="85"/>
    </row>
    <row r="2159" spans="1:36" ht="16.5" thickTop="1" thickBot="1">
      <c r="A2159" s="105">
        <f t="shared" si="662"/>
        <v>33</v>
      </c>
      <c r="B2159" s="147" t="s">
        <v>2111</v>
      </c>
      <c r="C2159" s="113">
        <v>1975</v>
      </c>
      <c r="D2159" s="107">
        <v>2007</v>
      </c>
      <c r="E2159" s="114" t="s">
        <v>80</v>
      </c>
      <c r="F2159" s="107">
        <v>5</v>
      </c>
      <c r="G2159" s="107">
        <v>6</v>
      </c>
      <c r="H2159" s="111">
        <v>4861.2</v>
      </c>
      <c r="I2159" s="111">
        <v>4861.2</v>
      </c>
      <c r="J2159" s="111">
        <v>4492.3</v>
      </c>
      <c r="K2159" s="125">
        <v>186</v>
      </c>
      <c r="L2159" s="110">
        <f t="shared" si="659"/>
        <v>31266363.384000003</v>
      </c>
      <c r="M2159" s="108"/>
      <c r="N2159" s="108"/>
      <c r="O2159" s="108"/>
      <c r="P2159" s="110">
        <f>'Форма 2'!C2159-M2159-N2159-O2159</f>
        <v>31266363.384000003</v>
      </c>
      <c r="Q2159" s="111">
        <f t="shared" si="660"/>
        <v>6431.8200000000006</v>
      </c>
      <c r="R2159" s="111">
        <f t="shared" si="661"/>
        <v>6431.8200000000006</v>
      </c>
      <c r="S2159" s="112" t="s">
        <v>1280</v>
      </c>
      <c r="T2159" s="107" t="s">
        <v>92</v>
      </c>
      <c r="U2159" s="217"/>
      <c r="V2159" s="85"/>
      <c r="W2159" s="85"/>
      <c r="X2159" s="85"/>
      <c r="Y2159" s="85">
        <v>1</v>
      </c>
      <c r="Z2159" s="85"/>
      <c r="AA2159" s="85">
        <v>1</v>
      </c>
      <c r="AB2159" s="86"/>
      <c r="AC2159" s="86"/>
      <c r="AD2159" s="85">
        <v>1</v>
      </c>
      <c r="AE2159" s="85"/>
      <c r="AF2159" s="85"/>
      <c r="AG2159" s="85"/>
      <c r="AH2159" s="85"/>
      <c r="AI2159" s="85"/>
      <c r="AJ2159" s="85"/>
    </row>
    <row r="2160" spans="1:36" ht="16.5" thickTop="1" thickBot="1">
      <c r="A2160" s="105">
        <f t="shared" si="662"/>
        <v>34</v>
      </c>
      <c r="B2160" s="147" t="s">
        <v>2112</v>
      </c>
      <c r="C2160" s="113">
        <v>1972</v>
      </c>
      <c r="D2160" s="107">
        <v>2010</v>
      </c>
      <c r="E2160" s="114" t="s">
        <v>212</v>
      </c>
      <c r="F2160" s="107">
        <v>5</v>
      </c>
      <c r="G2160" s="107">
        <v>6</v>
      </c>
      <c r="H2160" s="111">
        <v>4852.8</v>
      </c>
      <c r="I2160" s="111">
        <v>4390.7</v>
      </c>
      <c r="J2160" s="111">
        <v>4390.7</v>
      </c>
      <c r="K2160" s="125">
        <v>279</v>
      </c>
      <c r="L2160" s="110">
        <f t="shared" si="659"/>
        <v>23693116.607999999</v>
      </c>
      <c r="M2160" s="108"/>
      <c r="N2160" s="108"/>
      <c r="O2160" s="108"/>
      <c r="P2160" s="110">
        <f>'Форма 2'!C2160-M2160-N2160-O2160</f>
        <v>23693116.607999999</v>
      </c>
      <c r="Q2160" s="111">
        <f t="shared" si="660"/>
        <v>5396.2048438745533</v>
      </c>
      <c r="R2160" s="111">
        <f t="shared" si="661"/>
        <v>5396.2048438745533</v>
      </c>
      <c r="S2160" s="112" t="s">
        <v>1280</v>
      </c>
      <c r="T2160" s="107" t="s">
        <v>82</v>
      </c>
      <c r="U2160" s="217"/>
      <c r="V2160" s="85"/>
      <c r="W2160" s="85"/>
      <c r="X2160" s="85"/>
      <c r="Y2160" s="85"/>
      <c r="Z2160" s="85"/>
      <c r="AA2160" s="85"/>
      <c r="AB2160" s="86"/>
      <c r="AC2160" s="86"/>
      <c r="AD2160" s="85"/>
      <c r="AE2160" s="85">
        <v>1</v>
      </c>
      <c r="AF2160" s="85"/>
      <c r="AG2160" s="85"/>
      <c r="AH2160" s="85"/>
      <c r="AI2160" s="85"/>
      <c r="AJ2160" s="85"/>
    </row>
    <row r="2161" spans="1:36" ht="17.25" thickTop="1" thickBot="1">
      <c r="A2161" s="221">
        <v>0</v>
      </c>
      <c r="B2161" s="13" t="s">
        <v>2113</v>
      </c>
      <c r="C2161" s="5"/>
      <c r="D2161" s="5"/>
      <c r="E2161" s="5"/>
      <c r="F2161" s="5"/>
      <c r="G2161" s="5"/>
      <c r="H2161" s="17">
        <f t="shared" ref="H2161:P2161" si="666">SUM(H2162:H2165)</f>
        <v>3249.2000000000003</v>
      </c>
      <c r="I2161" s="17">
        <f t="shared" si="666"/>
        <v>2432.6</v>
      </c>
      <c r="J2161" s="17">
        <f t="shared" si="666"/>
        <v>2289</v>
      </c>
      <c r="K2161" s="23">
        <f t="shared" si="666"/>
        <v>88</v>
      </c>
      <c r="L2161" s="24">
        <f t="shared" si="666"/>
        <v>16133983.242000001</v>
      </c>
      <c r="M2161" s="24">
        <f t="shared" si="666"/>
        <v>0</v>
      </c>
      <c r="N2161" s="24">
        <f t="shared" si="666"/>
        <v>0</v>
      </c>
      <c r="O2161" s="24">
        <f t="shared" si="666"/>
        <v>0</v>
      </c>
      <c r="P2161" s="24">
        <f t="shared" si="666"/>
        <v>16133983.242000001</v>
      </c>
      <c r="Q2161" s="8" t="s">
        <v>76</v>
      </c>
      <c r="R2161" s="8" t="s">
        <v>76</v>
      </c>
      <c r="S2161" s="8" t="s">
        <v>76</v>
      </c>
      <c r="T2161" s="5" t="s">
        <v>76</v>
      </c>
      <c r="U2161" s="218" t="s">
        <v>76</v>
      </c>
      <c r="V2161" s="84" t="s">
        <v>76</v>
      </c>
      <c r="W2161" s="84" t="s">
        <v>76</v>
      </c>
      <c r="X2161" s="84" t="s">
        <v>76</v>
      </c>
      <c r="Y2161" s="84" t="s">
        <v>76</v>
      </c>
      <c r="Z2161" s="84" t="s">
        <v>76</v>
      </c>
      <c r="AA2161" s="84" t="s">
        <v>76</v>
      </c>
      <c r="AB2161" s="84" t="s">
        <v>76</v>
      </c>
      <c r="AC2161" s="84" t="s">
        <v>76</v>
      </c>
      <c r="AD2161" s="84" t="s">
        <v>76</v>
      </c>
      <c r="AE2161" s="84" t="s">
        <v>76</v>
      </c>
      <c r="AF2161" s="84" t="s">
        <v>76</v>
      </c>
      <c r="AG2161" s="84" t="s">
        <v>76</v>
      </c>
      <c r="AH2161" s="84" t="s">
        <v>76</v>
      </c>
      <c r="AI2161" s="84" t="s">
        <v>76</v>
      </c>
      <c r="AJ2161" s="84" t="s">
        <v>76</v>
      </c>
    </row>
    <row r="2162" spans="1:36" ht="16.5" thickTop="1" thickBot="1">
      <c r="A2162" s="105">
        <f t="shared" si="662"/>
        <v>1</v>
      </c>
      <c r="B2162" s="114" t="s">
        <v>2114</v>
      </c>
      <c r="C2162" s="113">
        <v>1985</v>
      </c>
      <c r="D2162" s="107"/>
      <c r="E2162" s="114" t="s">
        <v>94</v>
      </c>
      <c r="F2162" s="107">
        <v>2</v>
      </c>
      <c r="G2162" s="107">
        <v>2</v>
      </c>
      <c r="H2162" s="111">
        <v>910.7</v>
      </c>
      <c r="I2162" s="111">
        <v>614</v>
      </c>
      <c r="J2162" s="111">
        <v>572.29999999999995</v>
      </c>
      <c r="K2162" s="125">
        <v>23</v>
      </c>
      <c r="L2162" s="110">
        <f t="shared" ref="L2162:L2165" si="667">SUM(M2162:P2162)</f>
        <v>674118.35400000005</v>
      </c>
      <c r="M2162" s="108"/>
      <c r="N2162" s="108"/>
      <c r="O2162" s="108"/>
      <c r="P2162" s="110">
        <f>'Форма 2'!C2162-M2162-N2162-O2162</f>
        <v>674118.35400000005</v>
      </c>
      <c r="Q2162" s="111">
        <f>L2162/I2162</f>
        <v>1097.9126286644953</v>
      </c>
      <c r="R2162" s="111">
        <f>Q2162</f>
        <v>1097.9126286644953</v>
      </c>
      <c r="S2162" s="112" t="s">
        <v>1280</v>
      </c>
      <c r="T2162" s="107" t="s">
        <v>82</v>
      </c>
      <c r="U2162" s="217">
        <v>1</v>
      </c>
      <c r="V2162" s="85"/>
      <c r="W2162" s="85"/>
      <c r="X2162" s="85"/>
      <c r="Y2162" s="85"/>
      <c r="Z2162" s="85"/>
      <c r="AA2162" s="85"/>
      <c r="AB2162" s="86"/>
      <c r="AC2162" s="86"/>
      <c r="AD2162" s="85"/>
      <c r="AE2162" s="85"/>
      <c r="AF2162" s="85"/>
      <c r="AG2162" s="85"/>
      <c r="AH2162" s="85"/>
      <c r="AI2162" s="85"/>
      <c r="AJ2162" s="85"/>
    </row>
    <row r="2163" spans="1:36" ht="16.5" thickTop="1" thickBot="1">
      <c r="A2163" s="105">
        <f t="shared" si="662"/>
        <v>2</v>
      </c>
      <c r="B2163" s="114" t="s">
        <v>2115</v>
      </c>
      <c r="C2163" s="113">
        <v>1962</v>
      </c>
      <c r="D2163" s="107"/>
      <c r="E2163" s="114" t="s">
        <v>2116</v>
      </c>
      <c r="F2163" s="107">
        <v>2</v>
      </c>
      <c r="G2163" s="107">
        <v>2</v>
      </c>
      <c r="H2163" s="111">
        <v>886.7</v>
      </c>
      <c r="I2163" s="111">
        <v>618.1</v>
      </c>
      <c r="J2163" s="111">
        <v>589.20000000000005</v>
      </c>
      <c r="K2163" s="125">
        <v>18</v>
      </c>
      <c r="L2163" s="110">
        <f t="shared" si="667"/>
        <v>656353.07400000002</v>
      </c>
      <c r="M2163" s="108"/>
      <c r="N2163" s="108"/>
      <c r="O2163" s="108"/>
      <c r="P2163" s="110">
        <f>'Форма 2'!C2163-M2163-N2163-O2163</f>
        <v>656353.07400000002</v>
      </c>
      <c r="Q2163" s="111">
        <f>L2163/I2163</f>
        <v>1061.8881637275522</v>
      </c>
      <c r="R2163" s="111">
        <f>Q2163</f>
        <v>1061.8881637275522</v>
      </c>
      <c r="S2163" s="112" t="s">
        <v>1280</v>
      </c>
      <c r="T2163" s="107" t="s">
        <v>82</v>
      </c>
      <c r="U2163" s="217">
        <v>1</v>
      </c>
      <c r="V2163" s="85"/>
      <c r="W2163" s="85"/>
      <c r="X2163" s="85"/>
      <c r="Y2163" s="85"/>
      <c r="Z2163" s="85"/>
      <c r="AA2163" s="85"/>
      <c r="AB2163" s="86"/>
      <c r="AC2163" s="86"/>
      <c r="AD2163" s="85"/>
      <c r="AE2163" s="85"/>
      <c r="AF2163" s="85"/>
      <c r="AG2163" s="85"/>
      <c r="AH2163" s="85"/>
      <c r="AI2163" s="85"/>
      <c r="AJ2163" s="85"/>
    </row>
    <row r="2164" spans="1:36" ht="16.5" thickTop="1" thickBot="1">
      <c r="A2164" s="105">
        <f t="shared" si="662"/>
        <v>3</v>
      </c>
      <c r="B2164" s="114" t="s">
        <v>2117</v>
      </c>
      <c r="C2164" s="113">
        <v>1963</v>
      </c>
      <c r="D2164" s="107"/>
      <c r="E2164" s="114" t="s">
        <v>80</v>
      </c>
      <c r="F2164" s="107">
        <v>2</v>
      </c>
      <c r="G2164" s="107">
        <v>2</v>
      </c>
      <c r="H2164" s="111">
        <v>591.4</v>
      </c>
      <c r="I2164" s="111">
        <v>590.5</v>
      </c>
      <c r="J2164" s="111">
        <v>562.29999999999995</v>
      </c>
      <c r="K2164" s="125">
        <v>23</v>
      </c>
      <c r="L2164" s="110">
        <f t="shared" si="667"/>
        <v>604700.58600000001</v>
      </c>
      <c r="M2164" s="108"/>
      <c r="N2164" s="108"/>
      <c r="O2164" s="108"/>
      <c r="P2164" s="110">
        <f>'Форма 2'!C2164-M2164-N2164-O2164</f>
        <v>604700.58600000001</v>
      </c>
      <c r="Q2164" s="111">
        <f>L2164/I2164</f>
        <v>1024.0484098221846</v>
      </c>
      <c r="R2164" s="111">
        <f>Q2164</f>
        <v>1024.0484098221846</v>
      </c>
      <c r="S2164" s="112" t="s">
        <v>1280</v>
      </c>
      <c r="T2164" s="107" t="s">
        <v>82</v>
      </c>
      <c r="U2164" s="217"/>
      <c r="V2164" s="85"/>
      <c r="W2164" s="85"/>
      <c r="X2164" s="85">
        <v>1</v>
      </c>
      <c r="Y2164" s="85"/>
      <c r="Z2164" s="85">
        <v>1</v>
      </c>
      <c r="AA2164" s="85"/>
      <c r="AB2164" s="86"/>
      <c r="AC2164" s="86"/>
      <c r="AD2164" s="85"/>
      <c r="AE2164" s="85"/>
      <c r="AF2164" s="85"/>
      <c r="AG2164" s="85"/>
      <c r="AH2164" s="85"/>
      <c r="AI2164" s="85"/>
      <c r="AJ2164" s="85"/>
    </row>
    <row r="2165" spans="1:36" ht="16.5" thickTop="1" thickBot="1">
      <c r="A2165" s="105">
        <f t="shared" si="662"/>
        <v>4</v>
      </c>
      <c r="B2165" s="112" t="s">
        <v>2118</v>
      </c>
      <c r="C2165" s="107">
        <v>1960</v>
      </c>
      <c r="D2165" s="107"/>
      <c r="E2165" s="114" t="s">
        <v>106</v>
      </c>
      <c r="F2165" s="107">
        <v>2</v>
      </c>
      <c r="G2165" s="107">
        <v>2</v>
      </c>
      <c r="H2165" s="111">
        <v>860.4</v>
      </c>
      <c r="I2165" s="111">
        <v>610</v>
      </c>
      <c r="J2165" s="111">
        <v>565.20000000000005</v>
      </c>
      <c r="K2165" s="122">
        <v>24</v>
      </c>
      <c r="L2165" s="110">
        <f t="shared" si="667"/>
        <v>14198811.228</v>
      </c>
      <c r="M2165" s="108"/>
      <c r="N2165" s="108"/>
      <c r="O2165" s="108"/>
      <c r="P2165" s="110">
        <f>'Форма 2'!C2165-M2165-N2165-O2165</f>
        <v>14198811.228</v>
      </c>
      <c r="Q2165" s="111">
        <f>L2165/I2165</f>
        <v>23276.739718032786</v>
      </c>
      <c r="R2165" s="111">
        <f>Q2165</f>
        <v>23276.739718032786</v>
      </c>
      <c r="S2165" s="112" t="s">
        <v>1280</v>
      </c>
      <c r="T2165" s="107" t="s">
        <v>82</v>
      </c>
      <c r="U2165" s="217">
        <v>1</v>
      </c>
      <c r="V2165" s="85"/>
      <c r="W2165" s="85"/>
      <c r="X2165" s="85">
        <v>1</v>
      </c>
      <c r="Y2165" s="85"/>
      <c r="Z2165" s="85"/>
      <c r="AA2165" s="85"/>
      <c r="AB2165" s="86"/>
      <c r="AC2165" s="86"/>
      <c r="AD2165" s="85">
        <v>1</v>
      </c>
      <c r="AE2165" s="85">
        <v>1</v>
      </c>
      <c r="AF2165" s="85"/>
      <c r="AG2165" s="85"/>
      <c r="AH2165" s="85"/>
      <c r="AI2165" s="85"/>
      <c r="AJ2165" s="85"/>
    </row>
    <row r="2166" spans="1:36" ht="17.25" thickTop="1" thickBot="1">
      <c r="A2166" s="221">
        <v>0</v>
      </c>
      <c r="B2166" s="13" t="s">
        <v>1183</v>
      </c>
      <c r="C2166" s="5"/>
      <c r="D2166" s="5"/>
      <c r="E2166" s="5"/>
      <c r="F2166" s="5"/>
      <c r="G2166" s="5"/>
      <c r="H2166" s="17">
        <f>SUM(H2168)</f>
        <v>572</v>
      </c>
      <c r="I2166" s="17">
        <f t="shared" ref="I2166:P2166" si="668">SUM(I2168)</f>
        <v>334</v>
      </c>
      <c r="J2166" s="17">
        <f t="shared" si="668"/>
        <v>334</v>
      </c>
      <c r="K2166" s="23">
        <f t="shared" si="668"/>
        <v>24</v>
      </c>
      <c r="L2166" s="24">
        <f t="shared" si="668"/>
        <v>8799956.879999999</v>
      </c>
      <c r="M2166" s="24">
        <f t="shared" si="668"/>
        <v>0</v>
      </c>
      <c r="N2166" s="24">
        <f t="shared" si="668"/>
        <v>0</v>
      </c>
      <c r="O2166" s="24">
        <f t="shared" si="668"/>
        <v>0</v>
      </c>
      <c r="P2166" s="24">
        <f t="shared" si="668"/>
        <v>8799956.879999999</v>
      </c>
      <c r="Q2166" s="8" t="s">
        <v>76</v>
      </c>
      <c r="R2166" s="8" t="s">
        <v>76</v>
      </c>
      <c r="S2166" s="8" t="s">
        <v>76</v>
      </c>
      <c r="T2166" s="5" t="s">
        <v>76</v>
      </c>
      <c r="U2166" s="218" t="s">
        <v>76</v>
      </c>
      <c r="V2166" s="84" t="s">
        <v>76</v>
      </c>
      <c r="W2166" s="84" t="s">
        <v>76</v>
      </c>
      <c r="X2166" s="84" t="s">
        <v>76</v>
      </c>
      <c r="Y2166" s="84" t="s">
        <v>76</v>
      </c>
      <c r="Z2166" s="84" t="s">
        <v>76</v>
      </c>
      <c r="AA2166" s="84" t="s">
        <v>76</v>
      </c>
      <c r="AB2166" s="84" t="s">
        <v>76</v>
      </c>
      <c r="AC2166" s="84" t="s">
        <v>76</v>
      </c>
      <c r="AD2166" s="84" t="s">
        <v>76</v>
      </c>
      <c r="AE2166" s="84" t="s">
        <v>76</v>
      </c>
      <c r="AF2166" s="84" t="s">
        <v>76</v>
      </c>
      <c r="AG2166" s="84" t="s">
        <v>76</v>
      </c>
      <c r="AH2166" s="84" t="s">
        <v>76</v>
      </c>
      <c r="AI2166" s="84" t="s">
        <v>76</v>
      </c>
      <c r="AJ2166" s="84" t="s">
        <v>76</v>
      </c>
    </row>
    <row r="2167" spans="1:36" ht="16.5" thickTop="1" thickBot="1">
      <c r="A2167" s="252">
        <f>A2166+1</f>
        <v>1</v>
      </c>
      <c r="B2167" s="191" t="s">
        <v>1196</v>
      </c>
      <c r="C2167" s="107">
        <v>1976</v>
      </c>
      <c r="D2167" s="107">
        <v>2006</v>
      </c>
      <c r="E2167" s="114" t="s">
        <v>94</v>
      </c>
      <c r="F2167" s="107">
        <v>2</v>
      </c>
      <c r="G2167" s="107">
        <v>2</v>
      </c>
      <c r="H2167" s="111">
        <v>718.9</v>
      </c>
      <c r="I2167" s="111">
        <v>402</v>
      </c>
      <c r="J2167" s="111">
        <v>402</v>
      </c>
      <c r="K2167" s="122">
        <v>34</v>
      </c>
      <c r="L2167" s="110">
        <f>SUM(M2167:P2167)</f>
        <v>6870807.6709999992</v>
      </c>
      <c r="M2167" s="108"/>
      <c r="N2167" s="108"/>
      <c r="O2167" s="108"/>
      <c r="P2167" s="110">
        <f>'Форма 2'!C2167-M2167-N2167-O2167</f>
        <v>6870807.6709999992</v>
      </c>
      <c r="Q2167" s="111">
        <f>L2167/I2167</f>
        <v>17091.561370646763</v>
      </c>
      <c r="R2167" s="111">
        <f>Q2167</f>
        <v>17091.561370646763</v>
      </c>
      <c r="S2167" s="112" t="s">
        <v>1280</v>
      </c>
      <c r="T2167" s="107" t="s">
        <v>82</v>
      </c>
      <c r="U2167" s="217"/>
      <c r="V2167" s="85"/>
      <c r="W2167" s="85"/>
      <c r="X2167" s="85"/>
      <c r="Y2167" s="85"/>
      <c r="Z2167" s="85"/>
      <c r="AA2167" s="85"/>
      <c r="AB2167" s="86"/>
      <c r="AC2167" s="86"/>
      <c r="AD2167" s="85">
        <v>1</v>
      </c>
      <c r="AE2167" s="85"/>
      <c r="AF2167" s="85"/>
      <c r="AG2167" s="85"/>
      <c r="AH2167" s="85"/>
      <c r="AI2167" s="85"/>
      <c r="AJ2167" s="85"/>
    </row>
    <row r="2168" spans="1:36" ht="16.5" thickTop="1" thickBot="1">
      <c r="A2168" s="252">
        <f>A2167+1</f>
        <v>2</v>
      </c>
      <c r="B2168" s="112" t="s">
        <v>2119</v>
      </c>
      <c r="C2168" s="107">
        <v>1978</v>
      </c>
      <c r="D2168" s="107"/>
      <c r="E2168" s="114" t="s">
        <v>94</v>
      </c>
      <c r="F2168" s="107">
        <v>2</v>
      </c>
      <c r="G2168" s="107">
        <v>2</v>
      </c>
      <c r="H2168" s="111">
        <v>572</v>
      </c>
      <c r="I2168" s="111">
        <v>334</v>
      </c>
      <c r="J2168" s="111">
        <v>334</v>
      </c>
      <c r="K2168" s="122">
        <v>24</v>
      </c>
      <c r="L2168" s="110">
        <f>SUM(M2168:P2168)</f>
        <v>8799956.879999999</v>
      </c>
      <c r="M2168" s="108"/>
      <c r="N2168" s="108"/>
      <c r="O2168" s="108"/>
      <c r="P2168" s="110">
        <f>'Форма 2'!C2168-M2168-N2168-O2168</f>
        <v>8799956.879999999</v>
      </c>
      <c r="Q2168" s="111">
        <f>L2168/I2168</f>
        <v>26347.176287425147</v>
      </c>
      <c r="R2168" s="111">
        <f>Q2168</f>
        <v>26347.176287425147</v>
      </c>
      <c r="S2168" s="112" t="s">
        <v>1280</v>
      </c>
      <c r="T2168" s="107" t="s">
        <v>82</v>
      </c>
      <c r="U2168" s="217"/>
      <c r="V2168" s="85"/>
      <c r="W2168" s="85"/>
      <c r="X2168" s="85"/>
      <c r="Y2168" s="85"/>
      <c r="Z2168" s="85"/>
      <c r="AA2168" s="85"/>
      <c r="AB2168" s="86"/>
      <c r="AC2168" s="86"/>
      <c r="AD2168" s="85">
        <v>1</v>
      </c>
      <c r="AE2168" s="85">
        <v>1</v>
      </c>
      <c r="AF2168" s="85"/>
      <c r="AG2168" s="85"/>
      <c r="AH2168" s="85"/>
      <c r="AI2168" s="85"/>
      <c r="AJ2168" s="85"/>
    </row>
    <row r="2169" spans="1:36" ht="17.25" thickTop="1" thickBot="1">
      <c r="A2169" s="221">
        <v>0</v>
      </c>
      <c r="B2169" s="13" t="s">
        <v>1203</v>
      </c>
      <c r="C2169" s="5"/>
      <c r="D2169" s="5"/>
      <c r="E2169" s="5"/>
      <c r="F2169" s="5"/>
      <c r="G2169" s="5"/>
      <c r="H2169" s="17">
        <f>SUM(H2170:H2171)</f>
        <v>780.90000000000009</v>
      </c>
      <c r="I2169" s="17">
        <f t="shared" ref="I2169:P2169" si="669">SUM(I2170:I2171)</f>
        <v>702.2</v>
      </c>
      <c r="J2169" s="17">
        <f t="shared" si="669"/>
        <v>418.4</v>
      </c>
      <c r="K2169" s="23">
        <f t="shared" si="669"/>
        <v>39</v>
      </c>
      <c r="L2169" s="24">
        <f t="shared" si="669"/>
        <v>4113373.4909999995</v>
      </c>
      <c r="M2169" s="24">
        <f t="shared" si="669"/>
        <v>0</v>
      </c>
      <c r="N2169" s="24">
        <f t="shared" si="669"/>
        <v>0</v>
      </c>
      <c r="O2169" s="24">
        <f t="shared" si="669"/>
        <v>0</v>
      </c>
      <c r="P2169" s="24">
        <f t="shared" si="669"/>
        <v>4113373.4909999995</v>
      </c>
      <c r="Q2169" s="8" t="s">
        <v>76</v>
      </c>
      <c r="R2169" s="8" t="s">
        <v>76</v>
      </c>
      <c r="S2169" s="8" t="s">
        <v>76</v>
      </c>
      <c r="T2169" s="5" t="s">
        <v>76</v>
      </c>
      <c r="U2169" s="218" t="s">
        <v>76</v>
      </c>
      <c r="V2169" s="84" t="s">
        <v>76</v>
      </c>
      <c r="W2169" s="84" t="s">
        <v>76</v>
      </c>
      <c r="X2169" s="84" t="s">
        <v>76</v>
      </c>
      <c r="Y2169" s="84" t="s">
        <v>76</v>
      </c>
      <c r="Z2169" s="84" t="s">
        <v>76</v>
      </c>
      <c r="AA2169" s="84" t="s">
        <v>76</v>
      </c>
      <c r="AB2169" s="84" t="s">
        <v>76</v>
      </c>
      <c r="AC2169" s="84" t="s">
        <v>76</v>
      </c>
      <c r="AD2169" s="84" t="s">
        <v>76</v>
      </c>
      <c r="AE2169" s="84" t="s">
        <v>76</v>
      </c>
      <c r="AF2169" s="84" t="s">
        <v>76</v>
      </c>
      <c r="AG2169" s="84" t="s">
        <v>76</v>
      </c>
      <c r="AH2169" s="84" t="s">
        <v>76</v>
      </c>
      <c r="AI2169" s="84" t="s">
        <v>76</v>
      </c>
      <c r="AJ2169" s="84" t="s">
        <v>76</v>
      </c>
    </row>
    <row r="2170" spans="1:36" ht="16.5" thickTop="1" thickBot="1">
      <c r="A2170" s="105">
        <f t="shared" si="662"/>
        <v>1</v>
      </c>
      <c r="B2170" s="190" t="s">
        <v>1204</v>
      </c>
      <c r="C2170" s="104">
        <v>1967</v>
      </c>
      <c r="D2170" s="105"/>
      <c r="E2170" s="106" t="s">
        <v>1205</v>
      </c>
      <c r="F2170" s="107">
        <v>2</v>
      </c>
      <c r="G2170" s="105">
        <v>2</v>
      </c>
      <c r="H2170" s="111">
        <v>375.3</v>
      </c>
      <c r="I2170" s="111">
        <v>331.5</v>
      </c>
      <c r="J2170" s="111">
        <v>47.7</v>
      </c>
      <c r="K2170" s="109">
        <v>18</v>
      </c>
      <c r="L2170" s="110">
        <f t="shared" ref="L2170:L2171" si="670">SUM(M2170:P2170)</f>
        <v>3586888.4669999997</v>
      </c>
      <c r="M2170" s="108"/>
      <c r="N2170" s="108"/>
      <c r="O2170" s="108"/>
      <c r="P2170" s="110">
        <f>'Форма 2'!C2170-M2170-N2170-O2170</f>
        <v>3586888.4669999997</v>
      </c>
      <c r="Q2170" s="111">
        <f>L2170/I2170</f>
        <v>10820.176371040723</v>
      </c>
      <c r="R2170" s="111">
        <f>Q2170</f>
        <v>10820.176371040723</v>
      </c>
      <c r="S2170" s="112" t="s">
        <v>1280</v>
      </c>
      <c r="T2170" s="107" t="s">
        <v>92</v>
      </c>
      <c r="U2170" s="217"/>
      <c r="V2170" s="85"/>
      <c r="W2170" s="85"/>
      <c r="X2170" s="85"/>
      <c r="Y2170" s="85"/>
      <c r="Z2170" s="85"/>
      <c r="AA2170" s="85"/>
      <c r="AB2170" s="86"/>
      <c r="AC2170" s="86"/>
      <c r="AD2170" s="85">
        <v>1</v>
      </c>
      <c r="AE2170" s="85"/>
      <c r="AF2170" s="85"/>
      <c r="AG2170" s="85"/>
      <c r="AH2170" s="85"/>
      <c r="AI2170" s="85"/>
      <c r="AJ2170" s="85"/>
    </row>
    <row r="2171" spans="1:36" ht="16.5" thickTop="1" thickBot="1">
      <c r="A2171" s="105">
        <f t="shared" si="662"/>
        <v>2</v>
      </c>
      <c r="B2171" s="114" t="s">
        <v>1209</v>
      </c>
      <c r="C2171" s="113">
        <v>1962</v>
      </c>
      <c r="D2171" s="107"/>
      <c r="E2171" s="114" t="s">
        <v>1205</v>
      </c>
      <c r="F2171" s="107">
        <v>2</v>
      </c>
      <c r="G2171" s="107">
        <v>1</v>
      </c>
      <c r="H2171" s="111">
        <v>405.6</v>
      </c>
      <c r="I2171" s="111">
        <v>370.7</v>
      </c>
      <c r="J2171" s="111">
        <v>370.7</v>
      </c>
      <c r="K2171" s="125">
        <v>21</v>
      </c>
      <c r="L2171" s="110">
        <f t="shared" si="670"/>
        <v>526485.02399999998</v>
      </c>
      <c r="M2171" s="108"/>
      <c r="N2171" s="108"/>
      <c r="O2171" s="108"/>
      <c r="P2171" s="110">
        <f>'Форма 2'!C2171-M2171-N2171-O2171</f>
        <v>526485.02399999998</v>
      </c>
      <c r="Q2171" s="111">
        <f>L2171/I2171</f>
        <v>1420.2455462638252</v>
      </c>
      <c r="R2171" s="111">
        <f>Q2171</f>
        <v>1420.2455462638252</v>
      </c>
      <c r="S2171" s="112" t="s">
        <v>1280</v>
      </c>
      <c r="T2171" s="107" t="s">
        <v>82</v>
      </c>
      <c r="U2171" s="217"/>
      <c r="V2171" s="85"/>
      <c r="W2171" s="85"/>
      <c r="X2171" s="85"/>
      <c r="Y2171" s="85"/>
      <c r="Z2171" s="85"/>
      <c r="AA2171" s="85"/>
      <c r="AB2171" s="86"/>
      <c r="AC2171" s="86"/>
      <c r="AD2171" s="85"/>
      <c r="AE2171" s="85"/>
      <c r="AF2171" s="85">
        <v>1</v>
      </c>
      <c r="AG2171" s="85"/>
      <c r="AH2171" s="85"/>
      <c r="AI2171" s="85"/>
      <c r="AJ2171" s="85"/>
    </row>
    <row r="2172" spans="1:36" ht="17.25" thickTop="1" thickBot="1">
      <c r="A2172" s="221">
        <v>0</v>
      </c>
      <c r="B2172" s="13" t="s">
        <v>1210</v>
      </c>
      <c r="C2172" s="5"/>
      <c r="D2172" s="5"/>
      <c r="E2172" s="5"/>
      <c r="F2172" s="5"/>
      <c r="G2172" s="5"/>
      <c r="H2172" s="17">
        <f>SUM(H2173:H2177)</f>
        <v>1796.3</v>
      </c>
      <c r="I2172" s="17">
        <f t="shared" ref="I2172:P2172" si="671">SUM(I2173:I2177)</f>
        <v>1513.1999999999998</v>
      </c>
      <c r="J2172" s="17">
        <f t="shared" si="671"/>
        <v>1513.1999999999998</v>
      </c>
      <c r="K2172" s="23">
        <f t="shared" si="671"/>
        <v>100</v>
      </c>
      <c r="L2172" s="24">
        <f t="shared" si="671"/>
        <v>18497596.843000002</v>
      </c>
      <c r="M2172" s="24">
        <f t="shared" si="671"/>
        <v>0</v>
      </c>
      <c r="N2172" s="24">
        <f t="shared" si="671"/>
        <v>0</v>
      </c>
      <c r="O2172" s="24">
        <f t="shared" si="671"/>
        <v>0</v>
      </c>
      <c r="P2172" s="24">
        <f t="shared" si="671"/>
        <v>18497596.843000002</v>
      </c>
      <c r="Q2172" s="8" t="s">
        <v>76</v>
      </c>
      <c r="R2172" s="8" t="s">
        <v>76</v>
      </c>
      <c r="S2172" s="8" t="s">
        <v>76</v>
      </c>
      <c r="T2172" s="5" t="s">
        <v>76</v>
      </c>
      <c r="U2172" s="218" t="s">
        <v>76</v>
      </c>
      <c r="V2172" s="84" t="s">
        <v>76</v>
      </c>
      <c r="W2172" s="84" t="s">
        <v>76</v>
      </c>
      <c r="X2172" s="84" t="s">
        <v>76</v>
      </c>
      <c r="Y2172" s="84" t="s">
        <v>76</v>
      </c>
      <c r="Z2172" s="84" t="s">
        <v>76</v>
      </c>
      <c r="AA2172" s="84" t="s">
        <v>76</v>
      </c>
      <c r="AB2172" s="84" t="s">
        <v>76</v>
      </c>
      <c r="AC2172" s="84" t="s">
        <v>76</v>
      </c>
      <c r="AD2172" s="84" t="s">
        <v>76</v>
      </c>
      <c r="AE2172" s="84" t="s">
        <v>76</v>
      </c>
      <c r="AF2172" s="84" t="s">
        <v>76</v>
      </c>
      <c r="AG2172" s="84" t="s">
        <v>76</v>
      </c>
      <c r="AH2172" s="84" t="s">
        <v>76</v>
      </c>
      <c r="AI2172" s="84" t="s">
        <v>76</v>
      </c>
      <c r="AJ2172" s="84" t="s">
        <v>76</v>
      </c>
    </row>
    <row r="2173" spans="1:36" ht="16.5" thickTop="1" thickBot="1">
      <c r="A2173" s="105">
        <f t="shared" si="662"/>
        <v>1</v>
      </c>
      <c r="B2173" s="114" t="s">
        <v>2120</v>
      </c>
      <c r="C2173" s="113">
        <v>1965</v>
      </c>
      <c r="D2173" s="107"/>
      <c r="E2173" s="114" t="s">
        <v>106</v>
      </c>
      <c r="F2173" s="107">
        <v>2</v>
      </c>
      <c r="G2173" s="107">
        <v>2</v>
      </c>
      <c r="H2173" s="111">
        <v>512.9</v>
      </c>
      <c r="I2173" s="111">
        <v>449.5</v>
      </c>
      <c r="J2173" s="111">
        <v>449.5</v>
      </c>
      <c r="K2173" s="125">
        <v>15</v>
      </c>
      <c r="L2173" s="110">
        <f t="shared" ref="L2173:L2177" si="672">SUM(M2173:P2173)</f>
        <v>5281644.1689999998</v>
      </c>
      <c r="M2173" s="108"/>
      <c r="N2173" s="108"/>
      <c r="O2173" s="108"/>
      <c r="P2173" s="110">
        <f>'Форма 2'!C2173-M2173-N2173-O2173</f>
        <v>5281644.1689999998</v>
      </c>
      <c r="Q2173" s="111">
        <f>L2173/I2173</f>
        <v>11750.042645161289</v>
      </c>
      <c r="R2173" s="111">
        <f>Q2173</f>
        <v>11750.042645161289</v>
      </c>
      <c r="S2173" s="112" t="s">
        <v>1280</v>
      </c>
      <c r="T2173" s="107" t="s">
        <v>82</v>
      </c>
      <c r="U2173" s="217">
        <v>1</v>
      </c>
      <c r="V2173" s="85"/>
      <c r="W2173" s="85"/>
      <c r="X2173" s="85"/>
      <c r="Y2173" s="85"/>
      <c r="Z2173" s="85"/>
      <c r="AA2173" s="85"/>
      <c r="AB2173" s="86"/>
      <c r="AC2173" s="86"/>
      <c r="AD2173" s="85">
        <v>1</v>
      </c>
      <c r="AE2173" s="85"/>
      <c r="AF2173" s="85"/>
      <c r="AG2173" s="85"/>
      <c r="AH2173" s="85"/>
      <c r="AI2173" s="85"/>
      <c r="AJ2173" s="85"/>
    </row>
    <row r="2174" spans="1:36" ht="16.5" thickTop="1" thickBot="1">
      <c r="A2174" s="105">
        <f t="shared" si="662"/>
        <v>2</v>
      </c>
      <c r="B2174" s="114" t="s">
        <v>2121</v>
      </c>
      <c r="C2174" s="113">
        <v>1964</v>
      </c>
      <c r="D2174" s="107"/>
      <c r="E2174" s="114" t="s">
        <v>793</v>
      </c>
      <c r="F2174" s="107">
        <v>2</v>
      </c>
      <c r="G2174" s="107">
        <v>1</v>
      </c>
      <c r="H2174" s="111">
        <v>342.1</v>
      </c>
      <c r="I2174" s="111">
        <v>309.89999999999998</v>
      </c>
      <c r="J2174" s="111">
        <v>309.89999999999998</v>
      </c>
      <c r="K2174" s="125">
        <v>23</v>
      </c>
      <c r="L2174" s="110">
        <f t="shared" si="672"/>
        <v>3522812.3810000001</v>
      </c>
      <c r="M2174" s="108"/>
      <c r="N2174" s="108"/>
      <c r="O2174" s="108"/>
      <c r="P2174" s="110">
        <f>'Форма 2'!C2174-M2174-N2174-O2174</f>
        <v>3522812.3810000001</v>
      </c>
      <c r="Q2174" s="111">
        <f>L2174/I2174</f>
        <v>11367.577867053889</v>
      </c>
      <c r="R2174" s="111">
        <f>Q2174</f>
        <v>11367.577867053889</v>
      </c>
      <c r="S2174" s="112" t="s">
        <v>1280</v>
      </c>
      <c r="T2174" s="107" t="s">
        <v>82</v>
      </c>
      <c r="U2174" s="217">
        <v>1</v>
      </c>
      <c r="V2174" s="85"/>
      <c r="W2174" s="85"/>
      <c r="X2174" s="85"/>
      <c r="Y2174" s="85"/>
      <c r="Z2174" s="85"/>
      <c r="AA2174" s="85"/>
      <c r="AB2174" s="86"/>
      <c r="AC2174" s="86"/>
      <c r="AD2174" s="85">
        <v>1</v>
      </c>
      <c r="AE2174" s="85"/>
      <c r="AF2174" s="85"/>
      <c r="AG2174" s="85"/>
      <c r="AH2174" s="85"/>
      <c r="AI2174" s="85"/>
      <c r="AJ2174" s="85"/>
    </row>
    <row r="2175" spans="1:36" ht="16.5" thickTop="1" thickBot="1">
      <c r="A2175" s="105">
        <f t="shared" si="662"/>
        <v>3</v>
      </c>
      <c r="B2175" s="114" t="s">
        <v>2122</v>
      </c>
      <c r="C2175" s="113">
        <v>1963</v>
      </c>
      <c r="D2175" s="107"/>
      <c r="E2175" s="114" t="s">
        <v>793</v>
      </c>
      <c r="F2175" s="107">
        <v>2</v>
      </c>
      <c r="G2175" s="107">
        <v>1</v>
      </c>
      <c r="H2175" s="111">
        <v>348.6</v>
      </c>
      <c r="I2175" s="111">
        <v>315.39999999999998</v>
      </c>
      <c r="J2175" s="111">
        <v>315.39999999999998</v>
      </c>
      <c r="K2175" s="125">
        <v>21</v>
      </c>
      <c r="L2175" s="110">
        <f t="shared" si="672"/>
        <v>3589746.8459999999</v>
      </c>
      <c r="M2175" s="108"/>
      <c r="N2175" s="108"/>
      <c r="O2175" s="108"/>
      <c r="P2175" s="110">
        <f>'Форма 2'!C2175-M2175-N2175-O2175</f>
        <v>3589746.8459999999</v>
      </c>
      <c r="Q2175" s="111">
        <f>L2175/I2175</f>
        <v>11381.568947368422</v>
      </c>
      <c r="R2175" s="111">
        <f>Q2175</f>
        <v>11381.568947368422</v>
      </c>
      <c r="S2175" s="112" t="s">
        <v>1280</v>
      </c>
      <c r="T2175" s="107" t="s">
        <v>82</v>
      </c>
      <c r="U2175" s="217">
        <v>1</v>
      </c>
      <c r="V2175" s="85"/>
      <c r="W2175" s="85"/>
      <c r="X2175" s="85"/>
      <c r="Y2175" s="85"/>
      <c r="Z2175" s="85"/>
      <c r="AA2175" s="85"/>
      <c r="AB2175" s="86"/>
      <c r="AC2175" s="86"/>
      <c r="AD2175" s="85">
        <v>1</v>
      </c>
      <c r="AE2175" s="85"/>
      <c r="AF2175" s="85"/>
      <c r="AG2175" s="85"/>
      <c r="AH2175" s="85"/>
      <c r="AI2175" s="85"/>
      <c r="AJ2175" s="85"/>
    </row>
    <row r="2176" spans="1:36" ht="16.5" thickTop="1" thickBot="1">
      <c r="A2176" s="105">
        <f t="shared" si="662"/>
        <v>4</v>
      </c>
      <c r="B2176" s="114" t="s">
        <v>2123</v>
      </c>
      <c r="C2176" s="113">
        <v>1963</v>
      </c>
      <c r="D2176" s="107"/>
      <c r="E2176" s="114" t="s">
        <v>793</v>
      </c>
      <c r="F2176" s="107">
        <v>2</v>
      </c>
      <c r="G2176" s="107">
        <v>1</v>
      </c>
      <c r="H2176" s="111">
        <v>349.5</v>
      </c>
      <c r="I2176" s="111">
        <v>215.3</v>
      </c>
      <c r="J2176" s="111">
        <v>215.3</v>
      </c>
      <c r="K2176" s="125">
        <v>27</v>
      </c>
      <c r="L2176" s="110">
        <f t="shared" si="672"/>
        <v>3599014.6949999998</v>
      </c>
      <c r="M2176" s="108"/>
      <c r="N2176" s="108"/>
      <c r="O2176" s="108"/>
      <c r="P2176" s="110">
        <f>'Форма 2'!C2176-M2176-N2176-O2176</f>
        <v>3599014.6949999998</v>
      </c>
      <c r="Q2176" s="111">
        <f>L2176/I2176</f>
        <v>16716.278193218764</v>
      </c>
      <c r="R2176" s="111">
        <f>Q2176</f>
        <v>16716.278193218764</v>
      </c>
      <c r="S2176" s="112" t="s">
        <v>1280</v>
      </c>
      <c r="T2176" s="107" t="s">
        <v>82</v>
      </c>
      <c r="U2176" s="217">
        <v>1</v>
      </c>
      <c r="V2176" s="85"/>
      <c r="W2176" s="85"/>
      <c r="X2176" s="85"/>
      <c r="Y2176" s="85"/>
      <c r="Z2176" s="85"/>
      <c r="AA2176" s="85"/>
      <c r="AB2176" s="86"/>
      <c r="AC2176" s="86"/>
      <c r="AD2176" s="85">
        <v>1</v>
      </c>
      <c r="AE2176" s="85"/>
      <c r="AF2176" s="85"/>
      <c r="AG2176" s="85"/>
      <c r="AH2176" s="85"/>
      <c r="AI2176" s="85"/>
      <c r="AJ2176" s="85"/>
    </row>
    <row r="2177" spans="1:36" ht="16.5" thickTop="1" thickBot="1">
      <c r="A2177" s="105">
        <f t="shared" si="662"/>
        <v>5</v>
      </c>
      <c r="B2177" s="114" t="s">
        <v>2124</v>
      </c>
      <c r="C2177" s="113">
        <v>1965</v>
      </c>
      <c r="D2177" s="107"/>
      <c r="E2177" s="114" t="s">
        <v>793</v>
      </c>
      <c r="F2177" s="107">
        <v>2</v>
      </c>
      <c r="G2177" s="107">
        <v>2</v>
      </c>
      <c r="H2177" s="111">
        <v>243.2</v>
      </c>
      <c r="I2177" s="111">
        <v>223.1</v>
      </c>
      <c r="J2177" s="111">
        <v>223.1</v>
      </c>
      <c r="K2177" s="125">
        <v>14</v>
      </c>
      <c r="L2177" s="110">
        <f t="shared" si="672"/>
        <v>2504378.7519999999</v>
      </c>
      <c r="M2177" s="108"/>
      <c r="N2177" s="108"/>
      <c r="O2177" s="108"/>
      <c r="P2177" s="110">
        <f>'Форма 2'!C2177-M2177-N2177-O2177</f>
        <v>2504378.7519999999</v>
      </c>
      <c r="Q2177" s="111">
        <f>L2177/I2177</f>
        <v>11225.364195428059</v>
      </c>
      <c r="R2177" s="111">
        <f>Q2177</f>
        <v>11225.364195428059</v>
      </c>
      <c r="S2177" s="112" t="s">
        <v>1280</v>
      </c>
      <c r="T2177" s="107" t="s">
        <v>82</v>
      </c>
      <c r="U2177" s="217">
        <v>1</v>
      </c>
      <c r="V2177" s="85"/>
      <c r="W2177" s="85"/>
      <c r="X2177" s="85"/>
      <c r="Y2177" s="85"/>
      <c r="Z2177" s="85"/>
      <c r="AA2177" s="85"/>
      <c r="AB2177" s="86"/>
      <c r="AC2177" s="86"/>
      <c r="AD2177" s="85">
        <v>1</v>
      </c>
      <c r="AE2177" s="85"/>
      <c r="AF2177" s="85"/>
      <c r="AG2177" s="85"/>
      <c r="AH2177" s="85"/>
      <c r="AI2177" s="85"/>
      <c r="AJ2177" s="85"/>
    </row>
    <row r="2178" spans="1:36" ht="17.25" thickTop="1" thickBot="1">
      <c r="A2178" s="221">
        <v>0</v>
      </c>
      <c r="B2178" s="13" t="s">
        <v>1217</v>
      </c>
      <c r="C2178" s="5"/>
      <c r="D2178" s="5"/>
      <c r="E2178" s="5"/>
      <c r="F2178" s="5"/>
      <c r="G2178" s="5"/>
      <c r="H2178" s="17">
        <f t="shared" ref="H2178:P2178" si="673">SUM(H2179:H2188)</f>
        <v>6756.9</v>
      </c>
      <c r="I2178" s="17">
        <f t="shared" si="673"/>
        <v>6595.0299999999988</v>
      </c>
      <c r="J2178" s="17">
        <f t="shared" si="673"/>
        <v>2709.7000000000003</v>
      </c>
      <c r="K2178" s="23">
        <f t="shared" si="673"/>
        <v>74</v>
      </c>
      <c r="L2178" s="24">
        <f t="shared" si="673"/>
        <v>12206546.266000001</v>
      </c>
      <c r="M2178" s="24">
        <f t="shared" si="673"/>
        <v>0</v>
      </c>
      <c r="N2178" s="24">
        <f t="shared" si="673"/>
        <v>0</v>
      </c>
      <c r="O2178" s="24">
        <f t="shared" si="673"/>
        <v>0</v>
      </c>
      <c r="P2178" s="24">
        <f t="shared" si="673"/>
        <v>12206546.266000001</v>
      </c>
      <c r="Q2178" s="8" t="s">
        <v>76</v>
      </c>
      <c r="R2178" s="8" t="s">
        <v>76</v>
      </c>
      <c r="S2178" s="8" t="s">
        <v>76</v>
      </c>
      <c r="T2178" s="5" t="s">
        <v>76</v>
      </c>
      <c r="U2178" s="218" t="s">
        <v>76</v>
      </c>
      <c r="V2178" s="84" t="s">
        <v>76</v>
      </c>
      <c r="W2178" s="84" t="s">
        <v>76</v>
      </c>
      <c r="X2178" s="84" t="s">
        <v>76</v>
      </c>
      <c r="Y2178" s="84" t="s">
        <v>76</v>
      </c>
      <c r="Z2178" s="84" t="s">
        <v>76</v>
      </c>
      <c r="AA2178" s="84" t="s">
        <v>76</v>
      </c>
      <c r="AB2178" s="84" t="s">
        <v>76</v>
      </c>
      <c r="AC2178" s="84" t="s">
        <v>76</v>
      </c>
      <c r="AD2178" s="84" t="s">
        <v>76</v>
      </c>
      <c r="AE2178" s="84" t="s">
        <v>76</v>
      </c>
      <c r="AF2178" s="84" t="s">
        <v>76</v>
      </c>
      <c r="AG2178" s="84" t="s">
        <v>76</v>
      </c>
      <c r="AH2178" s="84" t="s">
        <v>76</v>
      </c>
      <c r="AI2178" s="84" t="s">
        <v>76</v>
      </c>
      <c r="AJ2178" s="84" t="s">
        <v>76</v>
      </c>
    </row>
    <row r="2179" spans="1:36" ht="16.5" thickTop="1" thickBot="1">
      <c r="A2179" s="105">
        <f t="shared" si="662"/>
        <v>1</v>
      </c>
      <c r="B2179" s="114" t="s">
        <v>2125</v>
      </c>
      <c r="C2179" s="113">
        <v>1975</v>
      </c>
      <c r="D2179" s="107"/>
      <c r="E2179" s="114" t="s">
        <v>80</v>
      </c>
      <c r="F2179" s="107">
        <v>2</v>
      </c>
      <c r="G2179" s="107">
        <v>2</v>
      </c>
      <c r="H2179" s="111">
        <v>759.6</v>
      </c>
      <c r="I2179" s="111">
        <v>759.6</v>
      </c>
      <c r="J2179" s="111"/>
      <c r="K2179" s="122"/>
      <c r="L2179" s="110">
        <f t="shared" ref="L2179:L2188" si="674">SUM(M2179:P2179)</f>
        <v>985991.18400000001</v>
      </c>
      <c r="M2179" s="108"/>
      <c r="N2179" s="108"/>
      <c r="O2179" s="108"/>
      <c r="P2179" s="110">
        <f>'Форма 2'!C2179-M2179-N2179-O2179</f>
        <v>985991.18400000001</v>
      </c>
      <c r="Q2179" s="111">
        <f t="shared" ref="Q2179:Q2188" si="675">L2179/I2179</f>
        <v>1298.04</v>
      </c>
      <c r="R2179" s="111">
        <f t="shared" ref="R2179:R2188" si="676">Q2179</f>
        <v>1298.04</v>
      </c>
      <c r="S2179" s="112" t="s">
        <v>1280</v>
      </c>
      <c r="T2179" s="107" t="s">
        <v>82</v>
      </c>
      <c r="U2179" s="217"/>
      <c r="V2179" s="85"/>
      <c r="W2179" s="85"/>
      <c r="X2179" s="85"/>
      <c r="Y2179" s="85"/>
      <c r="Z2179" s="85"/>
      <c r="AA2179" s="85"/>
      <c r="AB2179" s="86"/>
      <c r="AC2179" s="86"/>
      <c r="AD2179" s="85"/>
      <c r="AE2179" s="85"/>
      <c r="AF2179" s="85">
        <v>1</v>
      </c>
      <c r="AG2179" s="85"/>
      <c r="AH2179" s="85"/>
      <c r="AI2179" s="85"/>
      <c r="AJ2179" s="85"/>
    </row>
    <row r="2180" spans="1:36" ht="16.5" thickTop="1" thickBot="1">
      <c r="A2180" s="105">
        <f t="shared" si="662"/>
        <v>2</v>
      </c>
      <c r="B2180" s="114" t="s">
        <v>2126</v>
      </c>
      <c r="C2180" s="113">
        <v>1967</v>
      </c>
      <c r="D2180" s="107"/>
      <c r="E2180" s="114" t="s">
        <v>102</v>
      </c>
      <c r="F2180" s="107">
        <v>2</v>
      </c>
      <c r="G2180" s="107">
        <v>1</v>
      </c>
      <c r="H2180" s="111">
        <v>340.5</v>
      </c>
      <c r="I2180" s="111">
        <v>340.5</v>
      </c>
      <c r="J2180" s="111">
        <v>331.4</v>
      </c>
      <c r="K2180" s="122"/>
      <c r="L2180" s="110">
        <f t="shared" si="674"/>
        <v>441982.62</v>
      </c>
      <c r="M2180" s="108"/>
      <c r="N2180" s="108"/>
      <c r="O2180" s="108"/>
      <c r="P2180" s="110">
        <f>'Форма 2'!C2180-M2180-N2180-O2180</f>
        <v>441982.62</v>
      </c>
      <c r="Q2180" s="111">
        <f t="shared" si="675"/>
        <v>1298.04</v>
      </c>
      <c r="R2180" s="111">
        <f t="shared" si="676"/>
        <v>1298.04</v>
      </c>
      <c r="S2180" s="112" t="s">
        <v>1280</v>
      </c>
      <c r="T2180" s="107" t="s">
        <v>82</v>
      </c>
      <c r="U2180" s="217"/>
      <c r="V2180" s="85"/>
      <c r="W2180" s="85"/>
      <c r="X2180" s="85"/>
      <c r="Y2180" s="85"/>
      <c r="Z2180" s="85"/>
      <c r="AA2180" s="85"/>
      <c r="AB2180" s="86"/>
      <c r="AC2180" s="86"/>
      <c r="AD2180" s="85"/>
      <c r="AE2180" s="85"/>
      <c r="AF2180" s="85">
        <v>1</v>
      </c>
      <c r="AG2180" s="85"/>
      <c r="AH2180" s="85"/>
      <c r="AI2180" s="85"/>
      <c r="AJ2180" s="85"/>
    </row>
    <row r="2181" spans="1:36" ht="16.5" thickTop="1" thickBot="1">
      <c r="A2181" s="105">
        <f t="shared" si="662"/>
        <v>3</v>
      </c>
      <c r="B2181" s="114" t="s">
        <v>2127</v>
      </c>
      <c r="C2181" s="113">
        <v>1960</v>
      </c>
      <c r="D2181" s="107"/>
      <c r="E2181" s="114" t="s">
        <v>102</v>
      </c>
      <c r="F2181" s="107">
        <v>2</v>
      </c>
      <c r="G2181" s="107">
        <v>1</v>
      </c>
      <c r="H2181" s="111">
        <v>420.7</v>
      </c>
      <c r="I2181" s="111">
        <v>420.7</v>
      </c>
      <c r="J2181" s="111">
        <v>411.6</v>
      </c>
      <c r="K2181" s="122"/>
      <c r="L2181" s="110">
        <f t="shared" si="674"/>
        <v>546085.42799999996</v>
      </c>
      <c r="M2181" s="108"/>
      <c r="N2181" s="108"/>
      <c r="O2181" s="108"/>
      <c r="P2181" s="110">
        <f>'Форма 2'!C2181-M2181-N2181-O2181</f>
        <v>546085.42799999996</v>
      </c>
      <c r="Q2181" s="111">
        <f t="shared" si="675"/>
        <v>1298.04</v>
      </c>
      <c r="R2181" s="111">
        <f t="shared" si="676"/>
        <v>1298.04</v>
      </c>
      <c r="S2181" s="112" t="s">
        <v>1280</v>
      </c>
      <c r="T2181" s="107" t="s">
        <v>82</v>
      </c>
      <c r="U2181" s="217"/>
      <c r="V2181" s="85"/>
      <c r="W2181" s="85"/>
      <c r="X2181" s="85"/>
      <c r="Y2181" s="85"/>
      <c r="Z2181" s="85"/>
      <c r="AA2181" s="85"/>
      <c r="AB2181" s="86"/>
      <c r="AC2181" s="86"/>
      <c r="AD2181" s="85"/>
      <c r="AE2181" s="85"/>
      <c r="AF2181" s="85">
        <v>1</v>
      </c>
      <c r="AG2181" s="85"/>
      <c r="AH2181" s="85"/>
      <c r="AI2181" s="85"/>
      <c r="AJ2181" s="85"/>
    </row>
    <row r="2182" spans="1:36" ht="16.5" thickTop="1" thickBot="1">
      <c r="A2182" s="105">
        <f t="shared" si="662"/>
        <v>4</v>
      </c>
      <c r="B2182" s="114" t="s">
        <v>2128</v>
      </c>
      <c r="C2182" s="113">
        <v>1969</v>
      </c>
      <c r="D2182" s="107"/>
      <c r="E2182" s="114" t="s">
        <v>102</v>
      </c>
      <c r="F2182" s="107">
        <v>2</v>
      </c>
      <c r="G2182" s="107">
        <v>1</v>
      </c>
      <c r="H2182" s="111">
        <v>357.3</v>
      </c>
      <c r="I2182" s="111">
        <v>357.3</v>
      </c>
      <c r="J2182" s="111">
        <v>329.9</v>
      </c>
      <c r="K2182" s="122"/>
      <c r="L2182" s="110">
        <f t="shared" si="674"/>
        <v>463789.69199999998</v>
      </c>
      <c r="M2182" s="108"/>
      <c r="N2182" s="108"/>
      <c r="O2182" s="108"/>
      <c r="P2182" s="110">
        <f>'Форма 2'!C2182-M2182-N2182-O2182</f>
        <v>463789.69199999998</v>
      </c>
      <c r="Q2182" s="111">
        <f t="shared" si="675"/>
        <v>1298.04</v>
      </c>
      <c r="R2182" s="111">
        <f t="shared" si="676"/>
        <v>1298.04</v>
      </c>
      <c r="S2182" s="112" t="s">
        <v>1280</v>
      </c>
      <c r="T2182" s="107" t="s">
        <v>82</v>
      </c>
      <c r="U2182" s="217"/>
      <c r="V2182" s="85"/>
      <c r="W2182" s="85"/>
      <c r="X2182" s="85"/>
      <c r="Y2182" s="85"/>
      <c r="Z2182" s="85"/>
      <c r="AA2182" s="85"/>
      <c r="AB2182" s="86"/>
      <c r="AC2182" s="86"/>
      <c r="AD2182" s="85"/>
      <c r="AE2182" s="85"/>
      <c r="AF2182" s="85">
        <v>1</v>
      </c>
      <c r="AG2182" s="85"/>
      <c r="AH2182" s="85"/>
      <c r="AI2182" s="85"/>
      <c r="AJ2182" s="85"/>
    </row>
    <row r="2183" spans="1:36" ht="16.5" thickTop="1" thickBot="1">
      <c r="A2183" s="105">
        <f t="shared" si="662"/>
        <v>5</v>
      </c>
      <c r="B2183" s="114" t="s">
        <v>2129</v>
      </c>
      <c r="C2183" s="113">
        <v>1917</v>
      </c>
      <c r="D2183" s="107"/>
      <c r="E2183" s="114" t="s">
        <v>102</v>
      </c>
      <c r="F2183" s="107">
        <v>2</v>
      </c>
      <c r="G2183" s="107">
        <v>1</v>
      </c>
      <c r="H2183" s="111">
        <v>189.5</v>
      </c>
      <c r="I2183" s="111">
        <v>189.5</v>
      </c>
      <c r="J2183" s="111">
        <v>162.1</v>
      </c>
      <c r="K2183" s="122"/>
      <c r="L2183" s="110">
        <f t="shared" si="674"/>
        <v>1811125.4049999998</v>
      </c>
      <c r="M2183" s="108"/>
      <c r="N2183" s="108"/>
      <c r="O2183" s="108"/>
      <c r="P2183" s="110">
        <f>'Форма 2'!C2183-M2183-N2183-O2183</f>
        <v>1811125.4049999998</v>
      </c>
      <c r="Q2183" s="111">
        <f t="shared" si="675"/>
        <v>9557.39</v>
      </c>
      <c r="R2183" s="111">
        <f t="shared" si="676"/>
        <v>9557.39</v>
      </c>
      <c r="S2183" s="112" t="s">
        <v>1280</v>
      </c>
      <c r="T2183" s="107" t="s">
        <v>82</v>
      </c>
      <c r="U2183" s="217"/>
      <c r="V2183" s="85"/>
      <c r="W2183" s="85"/>
      <c r="X2183" s="85"/>
      <c r="Y2183" s="85"/>
      <c r="Z2183" s="85"/>
      <c r="AA2183" s="85"/>
      <c r="AB2183" s="86"/>
      <c r="AC2183" s="86"/>
      <c r="AD2183" s="85">
        <v>1</v>
      </c>
      <c r="AE2183" s="85"/>
      <c r="AF2183" s="85"/>
      <c r="AG2183" s="85"/>
      <c r="AH2183" s="85"/>
      <c r="AI2183" s="85"/>
      <c r="AJ2183" s="85"/>
    </row>
    <row r="2184" spans="1:36" ht="16.5" thickTop="1" thickBot="1">
      <c r="A2184" s="105">
        <f t="shared" si="662"/>
        <v>6</v>
      </c>
      <c r="B2184" s="114" t="s">
        <v>2130</v>
      </c>
      <c r="C2184" s="113">
        <v>1917</v>
      </c>
      <c r="D2184" s="107"/>
      <c r="E2184" s="114" t="s">
        <v>102</v>
      </c>
      <c r="F2184" s="107">
        <v>2</v>
      </c>
      <c r="G2184" s="107">
        <v>1</v>
      </c>
      <c r="H2184" s="111">
        <v>230.4</v>
      </c>
      <c r="I2184" s="111">
        <v>230.4</v>
      </c>
      <c r="J2184" s="111">
        <v>172.2</v>
      </c>
      <c r="K2184" s="122"/>
      <c r="L2184" s="110">
        <f t="shared" si="674"/>
        <v>2202022.656</v>
      </c>
      <c r="M2184" s="108"/>
      <c r="N2184" s="108"/>
      <c r="O2184" s="108"/>
      <c r="P2184" s="110">
        <f>'Форма 2'!C2184-M2184-N2184-O2184</f>
        <v>2202022.656</v>
      </c>
      <c r="Q2184" s="111">
        <f t="shared" si="675"/>
        <v>9557.39</v>
      </c>
      <c r="R2184" s="111">
        <f t="shared" si="676"/>
        <v>9557.39</v>
      </c>
      <c r="S2184" s="112" t="s">
        <v>1280</v>
      </c>
      <c r="T2184" s="107" t="s">
        <v>82</v>
      </c>
      <c r="U2184" s="217"/>
      <c r="V2184" s="85"/>
      <c r="W2184" s="85"/>
      <c r="X2184" s="85"/>
      <c r="Y2184" s="85"/>
      <c r="Z2184" s="85"/>
      <c r="AA2184" s="85"/>
      <c r="AB2184" s="86"/>
      <c r="AC2184" s="86"/>
      <c r="AD2184" s="85">
        <v>1</v>
      </c>
      <c r="AE2184" s="85"/>
      <c r="AF2184" s="85"/>
      <c r="AG2184" s="85"/>
      <c r="AH2184" s="85"/>
      <c r="AI2184" s="85"/>
      <c r="AJ2184" s="85"/>
    </row>
    <row r="2185" spans="1:36" ht="16.5" thickTop="1" thickBot="1">
      <c r="A2185" s="105">
        <f t="shared" si="662"/>
        <v>7</v>
      </c>
      <c r="B2185" s="114" t="s">
        <v>2131</v>
      </c>
      <c r="C2185" s="113">
        <v>1905</v>
      </c>
      <c r="D2185" s="107"/>
      <c r="E2185" s="114" t="s">
        <v>1225</v>
      </c>
      <c r="F2185" s="107">
        <v>2</v>
      </c>
      <c r="G2185" s="107">
        <v>1</v>
      </c>
      <c r="H2185" s="111">
        <v>257.7</v>
      </c>
      <c r="I2185" s="111">
        <v>257.7</v>
      </c>
      <c r="J2185" s="111">
        <v>144.4</v>
      </c>
      <c r="K2185" s="125"/>
      <c r="L2185" s="110">
        <f t="shared" si="674"/>
        <v>2462939.4029999999</v>
      </c>
      <c r="M2185" s="108"/>
      <c r="N2185" s="108"/>
      <c r="O2185" s="108"/>
      <c r="P2185" s="110">
        <f>'Форма 2'!C2185-M2185-N2185-O2185</f>
        <v>2462939.4029999999</v>
      </c>
      <c r="Q2185" s="111">
        <f t="shared" si="675"/>
        <v>9557.39</v>
      </c>
      <c r="R2185" s="111">
        <f t="shared" si="676"/>
        <v>9557.39</v>
      </c>
      <c r="S2185" s="112" t="s">
        <v>1280</v>
      </c>
      <c r="T2185" s="107" t="s">
        <v>82</v>
      </c>
      <c r="U2185" s="217"/>
      <c r="V2185" s="85"/>
      <c r="W2185" s="85"/>
      <c r="X2185" s="85"/>
      <c r="Y2185" s="85"/>
      <c r="Z2185" s="85"/>
      <c r="AA2185" s="85"/>
      <c r="AB2185" s="86"/>
      <c r="AC2185" s="86"/>
      <c r="AD2185" s="85">
        <v>1</v>
      </c>
      <c r="AE2185" s="85"/>
      <c r="AF2185" s="85"/>
      <c r="AG2185" s="85"/>
      <c r="AH2185" s="85"/>
      <c r="AI2185" s="85"/>
      <c r="AJ2185" s="85"/>
    </row>
    <row r="2186" spans="1:36" ht="16.5" thickTop="1" thickBot="1">
      <c r="A2186" s="105">
        <f t="shared" si="662"/>
        <v>8</v>
      </c>
      <c r="B2186" s="114" t="s">
        <v>2132</v>
      </c>
      <c r="C2186" s="113">
        <v>1961</v>
      </c>
      <c r="D2186" s="107"/>
      <c r="E2186" s="114" t="s">
        <v>1225</v>
      </c>
      <c r="F2186" s="107">
        <v>2</v>
      </c>
      <c r="G2186" s="107">
        <v>1</v>
      </c>
      <c r="H2186" s="111">
        <v>327.7</v>
      </c>
      <c r="I2186" s="111">
        <v>327.7</v>
      </c>
      <c r="J2186" s="111">
        <v>226.5</v>
      </c>
      <c r="K2186" s="125"/>
      <c r="L2186" s="110">
        <f t="shared" si="674"/>
        <v>425367.70799999998</v>
      </c>
      <c r="M2186" s="108"/>
      <c r="N2186" s="108"/>
      <c r="O2186" s="108"/>
      <c r="P2186" s="110">
        <f>'Форма 2'!C2186-M2186-N2186-O2186</f>
        <v>425367.70799999998</v>
      </c>
      <c r="Q2186" s="111">
        <f t="shared" si="675"/>
        <v>1298.04</v>
      </c>
      <c r="R2186" s="111">
        <f t="shared" si="676"/>
        <v>1298.04</v>
      </c>
      <c r="S2186" s="112" t="s">
        <v>1280</v>
      </c>
      <c r="T2186" s="107" t="s">
        <v>82</v>
      </c>
      <c r="U2186" s="217"/>
      <c r="V2186" s="85"/>
      <c r="W2186" s="85"/>
      <c r="X2186" s="85"/>
      <c r="Y2186" s="85"/>
      <c r="Z2186" s="85"/>
      <c r="AA2186" s="85"/>
      <c r="AB2186" s="86"/>
      <c r="AC2186" s="86"/>
      <c r="AD2186" s="85"/>
      <c r="AE2186" s="85"/>
      <c r="AF2186" s="85">
        <v>1</v>
      </c>
      <c r="AG2186" s="85"/>
      <c r="AH2186" s="85"/>
      <c r="AI2186" s="85"/>
      <c r="AJ2186" s="85"/>
    </row>
    <row r="2187" spans="1:36" ht="16.5" thickTop="1" thickBot="1">
      <c r="A2187" s="105">
        <f t="shared" si="662"/>
        <v>9</v>
      </c>
      <c r="B2187" s="114" t="s">
        <v>2133</v>
      </c>
      <c r="C2187" s="113">
        <v>1997</v>
      </c>
      <c r="D2187" s="107"/>
      <c r="E2187" s="131" t="s">
        <v>94</v>
      </c>
      <c r="F2187" s="107">
        <v>3</v>
      </c>
      <c r="G2187" s="107">
        <v>4</v>
      </c>
      <c r="H2187" s="111">
        <v>2310.1</v>
      </c>
      <c r="I2187" s="111">
        <v>2148.23</v>
      </c>
      <c r="J2187" s="111">
        <v>931.6</v>
      </c>
      <c r="K2187" s="125">
        <v>74</v>
      </c>
      <c r="L2187" s="110">
        <f t="shared" si="674"/>
        <v>1709982.2220000001</v>
      </c>
      <c r="M2187" s="108"/>
      <c r="N2187" s="108"/>
      <c r="O2187" s="108"/>
      <c r="P2187" s="110">
        <f>'Форма 2'!C2187-M2187-N2187-O2187</f>
        <v>1709982.2220000001</v>
      </c>
      <c r="Q2187" s="111">
        <f t="shared" si="675"/>
        <v>795.99587660539146</v>
      </c>
      <c r="R2187" s="111">
        <f t="shared" si="676"/>
        <v>795.99587660539146</v>
      </c>
      <c r="S2187" s="112" t="s">
        <v>1280</v>
      </c>
      <c r="T2187" s="107" t="s">
        <v>82</v>
      </c>
      <c r="U2187" s="217">
        <v>1</v>
      </c>
      <c r="V2187" s="85"/>
      <c r="W2187" s="85"/>
      <c r="X2187" s="85"/>
      <c r="Y2187" s="85"/>
      <c r="Z2187" s="85"/>
      <c r="AA2187" s="85"/>
      <c r="AB2187" s="86"/>
      <c r="AC2187" s="86"/>
      <c r="AD2187" s="85"/>
      <c r="AE2187" s="85"/>
      <c r="AF2187" s="85"/>
      <c r="AG2187" s="85"/>
      <c r="AH2187" s="85"/>
      <c r="AI2187" s="85"/>
      <c r="AJ2187" s="85"/>
    </row>
    <row r="2188" spans="1:36" ht="16.5" thickTop="1" thickBot="1">
      <c r="A2188" s="105">
        <f t="shared" si="662"/>
        <v>10</v>
      </c>
      <c r="B2188" s="114" t="s">
        <v>1251</v>
      </c>
      <c r="C2188" s="113">
        <v>1971</v>
      </c>
      <c r="D2188" s="107"/>
      <c r="E2188" s="131" t="s">
        <v>94</v>
      </c>
      <c r="F2188" s="107">
        <v>3</v>
      </c>
      <c r="G2188" s="107">
        <v>4</v>
      </c>
      <c r="H2188" s="111">
        <v>1563.4</v>
      </c>
      <c r="I2188" s="111">
        <v>1563.4</v>
      </c>
      <c r="J2188" s="111"/>
      <c r="K2188" s="125"/>
      <c r="L2188" s="110">
        <f t="shared" si="674"/>
        <v>1157259.9480000001</v>
      </c>
      <c r="M2188" s="108"/>
      <c r="N2188" s="108"/>
      <c r="O2188" s="108"/>
      <c r="P2188" s="110">
        <f>'Форма 2'!C2188-M2188-N2188-O2188</f>
        <v>1157259.9480000001</v>
      </c>
      <c r="Q2188" s="111">
        <f t="shared" si="675"/>
        <v>740.22</v>
      </c>
      <c r="R2188" s="111">
        <f t="shared" si="676"/>
        <v>740.22</v>
      </c>
      <c r="S2188" s="112" t="s">
        <v>1280</v>
      </c>
      <c r="T2188" s="107" t="s">
        <v>82</v>
      </c>
      <c r="U2188" s="217">
        <v>1</v>
      </c>
      <c r="V2188" s="85"/>
      <c r="W2188" s="85"/>
      <c r="X2188" s="85"/>
      <c r="Y2188" s="85"/>
      <c r="Z2188" s="85"/>
      <c r="AA2188" s="85"/>
      <c r="AB2188" s="86"/>
      <c r="AC2188" s="86"/>
      <c r="AD2188" s="85"/>
      <c r="AE2188" s="85"/>
      <c r="AF2188" s="85"/>
      <c r="AG2188" s="85"/>
      <c r="AH2188" s="85"/>
      <c r="AI2188" s="85"/>
      <c r="AJ2188" s="85"/>
    </row>
    <row r="2189" spans="1:36" ht="17.25" thickTop="1" thickBot="1">
      <c r="A2189" s="221">
        <v>0</v>
      </c>
      <c r="B2189" s="13" t="s">
        <v>1252</v>
      </c>
      <c r="C2189" s="5"/>
      <c r="D2189" s="5"/>
      <c r="E2189" s="5"/>
      <c r="F2189" s="5"/>
      <c r="G2189" s="5"/>
      <c r="H2189" s="17">
        <f t="shared" ref="H2189:P2189" si="677">SUM(H2190:H2200)</f>
        <v>33749.800000000003</v>
      </c>
      <c r="I2189" s="17">
        <f t="shared" si="677"/>
        <v>31280.999999999996</v>
      </c>
      <c r="J2189" s="17">
        <f t="shared" si="677"/>
        <v>31362.299999999996</v>
      </c>
      <c r="K2189" s="23">
        <f t="shared" si="677"/>
        <v>1351</v>
      </c>
      <c r="L2189" s="24">
        <f t="shared" si="677"/>
        <v>106558169.46000001</v>
      </c>
      <c r="M2189" s="24">
        <f t="shared" si="677"/>
        <v>0</v>
      </c>
      <c r="N2189" s="24">
        <f t="shared" si="677"/>
        <v>0</v>
      </c>
      <c r="O2189" s="24">
        <f t="shared" si="677"/>
        <v>0</v>
      </c>
      <c r="P2189" s="24">
        <f t="shared" si="677"/>
        <v>106558169.46000001</v>
      </c>
      <c r="Q2189" s="8" t="s">
        <v>76</v>
      </c>
      <c r="R2189" s="8" t="s">
        <v>76</v>
      </c>
      <c r="S2189" s="8" t="s">
        <v>76</v>
      </c>
      <c r="T2189" s="5" t="s">
        <v>76</v>
      </c>
      <c r="U2189" s="218" t="s">
        <v>76</v>
      </c>
      <c r="V2189" s="84" t="s">
        <v>76</v>
      </c>
      <c r="W2189" s="84" t="s">
        <v>76</v>
      </c>
      <c r="X2189" s="84" t="s">
        <v>76</v>
      </c>
      <c r="Y2189" s="84" t="s">
        <v>76</v>
      </c>
      <c r="Z2189" s="84" t="s">
        <v>76</v>
      </c>
      <c r="AA2189" s="84" t="s">
        <v>76</v>
      </c>
      <c r="AB2189" s="84" t="s">
        <v>76</v>
      </c>
      <c r="AC2189" s="84" t="s">
        <v>76</v>
      </c>
      <c r="AD2189" s="84" t="s">
        <v>76</v>
      </c>
      <c r="AE2189" s="84" t="s">
        <v>76</v>
      </c>
      <c r="AF2189" s="84" t="s">
        <v>76</v>
      </c>
      <c r="AG2189" s="84" t="s">
        <v>76</v>
      </c>
      <c r="AH2189" s="84" t="s">
        <v>76</v>
      </c>
      <c r="AI2189" s="84" t="s">
        <v>76</v>
      </c>
      <c r="AJ2189" s="84" t="s">
        <v>76</v>
      </c>
    </row>
    <row r="2190" spans="1:36" ht="16.5" thickTop="1" thickBot="1">
      <c r="A2190" s="105">
        <f t="shared" ref="A2190:A2191" si="678">A2189+1</f>
        <v>1</v>
      </c>
      <c r="B2190" s="194" t="s">
        <v>1265</v>
      </c>
      <c r="C2190" s="243">
        <v>1967</v>
      </c>
      <c r="D2190" s="107"/>
      <c r="E2190" s="244" t="s">
        <v>80</v>
      </c>
      <c r="F2190" s="107">
        <v>2</v>
      </c>
      <c r="G2190" s="107">
        <v>2</v>
      </c>
      <c r="H2190" s="111">
        <v>405.9</v>
      </c>
      <c r="I2190" s="111">
        <v>365.5</v>
      </c>
      <c r="J2190" s="111">
        <v>365.5</v>
      </c>
      <c r="K2190" s="122">
        <v>25</v>
      </c>
      <c r="L2190" s="110">
        <f>SUM(M2190:P2190)</f>
        <v>2365240.1849999996</v>
      </c>
      <c r="M2190" s="108"/>
      <c r="N2190" s="108"/>
      <c r="O2190" s="108"/>
      <c r="P2190" s="110">
        <f>'Форма 2'!C2190-M2190-N2190-O2190</f>
        <v>2365240.1849999996</v>
      </c>
      <c r="Q2190" s="111">
        <f>L2190/I2190</f>
        <v>6471.2453761969891</v>
      </c>
      <c r="R2190" s="111">
        <f>Q2190</f>
        <v>6471.2453761969891</v>
      </c>
      <c r="S2190" s="112" t="s">
        <v>1280</v>
      </c>
      <c r="T2190" s="107" t="s">
        <v>82</v>
      </c>
      <c r="U2190" s="219"/>
      <c r="V2190" s="153"/>
      <c r="W2190" s="153"/>
      <c r="X2190" s="153"/>
      <c r="Y2190" s="153"/>
      <c r="Z2190" s="153"/>
      <c r="AA2190" s="153"/>
      <c r="AB2190" s="86"/>
      <c r="AC2190" s="86"/>
      <c r="AD2190" s="153"/>
      <c r="AE2190" s="153">
        <v>1</v>
      </c>
      <c r="AF2190" s="153"/>
      <c r="AG2190" s="85"/>
      <c r="AH2190" s="153"/>
      <c r="AI2190" s="153"/>
      <c r="AJ2190" s="153"/>
    </row>
    <row r="2191" spans="1:36" ht="16.5" thickTop="1" thickBot="1">
      <c r="A2191" s="105">
        <f t="shared" si="678"/>
        <v>2</v>
      </c>
      <c r="B2191" s="190" t="s">
        <v>1268</v>
      </c>
      <c r="C2191" s="104">
        <v>1972</v>
      </c>
      <c r="D2191" s="105"/>
      <c r="E2191" s="106" t="s">
        <v>80</v>
      </c>
      <c r="F2191" s="107">
        <v>5</v>
      </c>
      <c r="G2191" s="105">
        <v>6</v>
      </c>
      <c r="H2191" s="111">
        <v>4749.8</v>
      </c>
      <c r="I2191" s="111">
        <v>4450</v>
      </c>
      <c r="J2191" s="111">
        <v>4450</v>
      </c>
      <c r="K2191" s="109">
        <v>197</v>
      </c>
      <c r="L2191" s="110">
        <f>SUM(M2191:P2191)</f>
        <v>21390819.296000004</v>
      </c>
      <c r="M2191" s="108"/>
      <c r="N2191" s="108"/>
      <c r="O2191" s="108"/>
      <c r="P2191" s="110">
        <f>'Форма 2'!C2191-M2191-N2191-O2191</f>
        <v>21390819.296000004</v>
      </c>
      <c r="Q2191" s="111">
        <f>L2191/I2191</f>
        <v>4806.9256844943829</v>
      </c>
      <c r="R2191" s="111">
        <f>Q2191</f>
        <v>4806.9256844943829</v>
      </c>
      <c r="S2191" s="112" t="s">
        <v>1280</v>
      </c>
      <c r="T2191" s="107" t="s">
        <v>92</v>
      </c>
      <c r="U2191" s="217"/>
      <c r="V2191" s="85"/>
      <c r="W2191" s="85"/>
      <c r="X2191" s="85"/>
      <c r="Y2191" s="85"/>
      <c r="Z2191" s="85"/>
      <c r="AA2191" s="85"/>
      <c r="AB2191" s="86"/>
      <c r="AC2191" s="86"/>
      <c r="AD2191" s="85">
        <v>1</v>
      </c>
      <c r="AE2191" s="85"/>
      <c r="AF2191" s="85"/>
      <c r="AG2191" s="85"/>
      <c r="AH2191" s="85"/>
      <c r="AI2191" s="85"/>
      <c r="AJ2191" s="85"/>
    </row>
    <row r="2192" spans="1:36" ht="16.5" thickTop="1" thickBot="1">
      <c r="A2192" s="105">
        <f>A2191+1</f>
        <v>3</v>
      </c>
      <c r="B2192" s="114" t="s">
        <v>2134</v>
      </c>
      <c r="C2192" s="113">
        <v>1960</v>
      </c>
      <c r="D2192" s="107">
        <v>2008</v>
      </c>
      <c r="E2192" s="114" t="s">
        <v>80</v>
      </c>
      <c r="F2192" s="107">
        <v>2</v>
      </c>
      <c r="G2192" s="107">
        <v>2</v>
      </c>
      <c r="H2192" s="111">
        <v>670.1</v>
      </c>
      <c r="I2192" s="111">
        <v>622.9</v>
      </c>
      <c r="J2192" s="111">
        <v>622.9</v>
      </c>
      <c r="K2192" s="125">
        <v>28</v>
      </c>
      <c r="L2192" s="110">
        <f t="shared" ref="L2192:L2200" si="679">SUM(M2192:P2192)</f>
        <v>1790011.3260000001</v>
      </c>
      <c r="M2192" s="108"/>
      <c r="N2192" s="108"/>
      <c r="O2192" s="108"/>
      <c r="P2192" s="110">
        <f>'Форма 2'!C2192-M2192-N2192-O2192</f>
        <v>1790011.3260000001</v>
      </c>
      <c r="Q2192" s="111">
        <f t="shared" ref="Q2192:Q2200" si="680">L2192/I2192</f>
        <v>2873.6736651147858</v>
      </c>
      <c r="R2192" s="111">
        <f t="shared" ref="R2192:R2200" si="681">Q2192</f>
        <v>2873.6736651147858</v>
      </c>
      <c r="S2192" s="112" t="s">
        <v>1280</v>
      </c>
      <c r="T2192" s="107" t="s">
        <v>92</v>
      </c>
      <c r="U2192" s="217"/>
      <c r="V2192" s="85"/>
      <c r="W2192" s="85"/>
      <c r="X2192" s="85"/>
      <c r="Y2192" s="85"/>
      <c r="Z2192" s="85"/>
      <c r="AA2192" s="85"/>
      <c r="AB2192" s="86"/>
      <c r="AC2192" s="86"/>
      <c r="AD2192" s="85"/>
      <c r="AE2192" s="85"/>
      <c r="AF2192" s="85"/>
      <c r="AG2192" s="85"/>
      <c r="AH2192" s="85">
        <v>1</v>
      </c>
      <c r="AI2192" s="85"/>
      <c r="AJ2192" s="85"/>
    </row>
    <row r="2193" spans="1:36" ht="16.5" thickTop="1" thickBot="1">
      <c r="A2193" s="105">
        <f t="shared" si="662"/>
        <v>4</v>
      </c>
      <c r="B2193" s="114" t="s">
        <v>2135</v>
      </c>
      <c r="C2193" s="113">
        <v>1984</v>
      </c>
      <c r="D2193" s="107">
        <v>2018</v>
      </c>
      <c r="E2193" s="114" t="s">
        <v>212</v>
      </c>
      <c r="F2193" s="107">
        <v>5</v>
      </c>
      <c r="G2193" s="107">
        <v>6</v>
      </c>
      <c r="H2193" s="111">
        <v>4817.2</v>
      </c>
      <c r="I2193" s="111">
        <v>4609.3</v>
      </c>
      <c r="J2193" s="111">
        <v>4690.3</v>
      </c>
      <c r="K2193" s="125">
        <v>193</v>
      </c>
      <c r="L2193" s="110">
        <f t="shared" si="679"/>
        <v>21694356.544</v>
      </c>
      <c r="M2193" s="108"/>
      <c r="N2193" s="108"/>
      <c r="O2193" s="108"/>
      <c r="P2193" s="110">
        <f>'Форма 2'!C2193-M2193-N2193-O2193</f>
        <v>21694356.544</v>
      </c>
      <c r="Q2193" s="111">
        <f t="shared" si="680"/>
        <v>4706.6488499338293</v>
      </c>
      <c r="R2193" s="111">
        <f t="shared" si="681"/>
        <v>4706.6488499338293</v>
      </c>
      <c r="S2193" s="112" t="s">
        <v>1280</v>
      </c>
      <c r="T2193" s="107" t="s">
        <v>92</v>
      </c>
      <c r="U2193" s="217"/>
      <c r="V2193" s="85"/>
      <c r="W2193" s="85"/>
      <c r="X2193" s="85"/>
      <c r="Y2193" s="85"/>
      <c r="Z2193" s="85"/>
      <c r="AA2193" s="85"/>
      <c r="AB2193" s="86"/>
      <c r="AC2193" s="86"/>
      <c r="AD2193" s="85">
        <v>1</v>
      </c>
      <c r="AE2193" s="85"/>
      <c r="AF2193" s="85"/>
      <c r="AG2193" s="85"/>
      <c r="AH2193" s="85"/>
      <c r="AI2193" s="85"/>
      <c r="AJ2193" s="85"/>
    </row>
    <row r="2194" spans="1:36" ht="16.5" thickTop="1" thickBot="1">
      <c r="A2194" s="105">
        <f t="shared" si="662"/>
        <v>5</v>
      </c>
      <c r="B2194" s="114" t="s">
        <v>2136</v>
      </c>
      <c r="C2194" s="113">
        <v>1974</v>
      </c>
      <c r="D2194" s="107">
        <v>2017</v>
      </c>
      <c r="E2194" s="114" t="s">
        <v>80</v>
      </c>
      <c r="F2194" s="107">
        <v>5</v>
      </c>
      <c r="G2194" s="107">
        <v>12</v>
      </c>
      <c r="H2194" s="111">
        <v>10821.7</v>
      </c>
      <c r="I2194" s="111">
        <v>10156.9</v>
      </c>
      <c r="J2194" s="111">
        <v>10156.9</v>
      </c>
      <c r="K2194" s="125">
        <v>423</v>
      </c>
      <c r="L2194" s="110">
        <f t="shared" si="679"/>
        <v>3518134.6700000004</v>
      </c>
      <c r="M2194" s="108"/>
      <c r="N2194" s="108"/>
      <c r="O2194" s="108"/>
      <c r="P2194" s="110">
        <f>'Форма 2'!C2194-M2194-N2194-O2194</f>
        <v>3518134.6700000004</v>
      </c>
      <c r="Q2194" s="111">
        <f t="shared" si="680"/>
        <v>346.3787838809086</v>
      </c>
      <c r="R2194" s="111">
        <f t="shared" si="681"/>
        <v>346.3787838809086</v>
      </c>
      <c r="S2194" s="112" t="s">
        <v>1280</v>
      </c>
      <c r="T2194" s="107" t="s">
        <v>82</v>
      </c>
      <c r="U2194" s="217"/>
      <c r="V2194" s="85"/>
      <c r="W2194" s="85"/>
      <c r="X2194" s="85">
        <v>1</v>
      </c>
      <c r="Y2194" s="85"/>
      <c r="Z2194" s="85"/>
      <c r="AA2194" s="85"/>
      <c r="AB2194" s="86"/>
      <c r="AC2194" s="86"/>
      <c r="AD2194" s="85"/>
      <c r="AE2194" s="85"/>
      <c r="AF2194" s="85"/>
      <c r="AG2194" s="85"/>
      <c r="AH2194" s="85"/>
      <c r="AI2194" s="85"/>
      <c r="AJ2194" s="85"/>
    </row>
    <row r="2195" spans="1:36" ht="16.5" thickTop="1" thickBot="1">
      <c r="A2195" s="105">
        <f t="shared" si="662"/>
        <v>6</v>
      </c>
      <c r="B2195" s="114" t="s">
        <v>2137</v>
      </c>
      <c r="C2195" s="113">
        <v>1975</v>
      </c>
      <c r="D2195" s="107"/>
      <c r="E2195" s="114" t="s">
        <v>80</v>
      </c>
      <c r="F2195" s="107">
        <v>5</v>
      </c>
      <c r="G2195" s="107">
        <v>4</v>
      </c>
      <c r="H2195" s="111">
        <v>3589.3</v>
      </c>
      <c r="I2195" s="111">
        <v>3344.8</v>
      </c>
      <c r="J2195" s="111">
        <v>3344.8</v>
      </c>
      <c r="K2195" s="125">
        <v>140</v>
      </c>
      <c r="L2195" s="110">
        <f t="shared" si="679"/>
        <v>16164484.336000003</v>
      </c>
      <c r="M2195" s="108"/>
      <c r="N2195" s="108"/>
      <c r="O2195" s="108"/>
      <c r="P2195" s="110">
        <f>'Форма 2'!C2195-M2195-N2195-O2195</f>
        <v>16164484.336000003</v>
      </c>
      <c r="Q2195" s="111">
        <f t="shared" si="680"/>
        <v>4832.7207414494151</v>
      </c>
      <c r="R2195" s="111">
        <f t="shared" si="681"/>
        <v>4832.7207414494151</v>
      </c>
      <c r="S2195" s="112" t="s">
        <v>1280</v>
      </c>
      <c r="T2195" s="107" t="s">
        <v>92</v>
      </c>
      <c r="U2195" s="217"/>
      <c r="V2195" s="85"/>
      <c r="W2195" s="85"/>
      <c r="X2195" s="85"/>
      <c r="Y2195" s="85"/>
      <c r="Z2195" s="85"/>
      <c r="AA2195" s="85"/>
      <c r="AB2195" s="86"/>
      <c r="AC2195" s="86"/>
      <c r="AD2195" s="85">
        <v>1</v>
      </c>
      <c r="AE2195" s="85"/>
      <c r="AF2195" s="85"/>
      <c r="AG2195" s="85"/>
      <c r="AH2195" s="85"/>
      <c r="AI2195" s="85"/>
      <c r="AJ2195" s="85"/>
    </row>
    <row r="2196" spans="1:36" ht="16.5" thickTop="1" thickBot="1">
      <c r="A2196" s="105">
        <f t="shared" si="662"/>
        <v>7</v>
      </c>
      <c r="B2196" s="114" t="s">
        <v>2138</v>
      </c>
      <c r="C2196" s="113">
        <v>1973</v>
      </c>
      <c r="D2196" s="107"/>
      <c r="E2196" s="114" t="s">
        <v>80</v>
      </c>
      <c r="F2196" s="107">
        <v>5</v>
      </c>
      <c r="G2196" s="107">
        <v>4</v>
      </c>
      <c r="H2196" s="111">
        <v>3550.5</v>
      </c>
      <c r="I2196" s="111">
        <v>3290.2</v>
      </c>
      <c r="J2196" s="111">
        <v>3290.5</v>
      </c>
      <c r="K2196" s="125">
        <v>139</v>
      </c>
      <c r="L2196" s="110">
        <f t="shared" si="679"/>
        <v>15989747.760000002</v>
      </c>
      <c r="M2196" s="108"/>
      <c r="N2196" s="108"/>
      <c r="O2196" s="108"/>
      <c r="P2196" s="110">
        <f>'Форма 2'!C2196-M2196-N2196-O2196</f>
        <v>15989747.760000002</v>
      </c>
      <c r="Q2196" s="111">
        <f t="shared" si="680"/>
        <v>4859.810272931737</v>
      </c>
      <c r="R2196" s="111">
        <f t="shared" si="681"/>
        <v>4859.810272931737</v>
      </c>
      <c r="S2196" s="112" t="s">
        <v>1280</v>
      </c>
      <c r="T2196" s="107" t="s">
        <v>92</v>
      </c>
      <c r="U2196" s="217"/>
      <c r="V2196" s="85"/>
      <c r="W2196" s="85"/>
      <c r="X2196" s="85"/>
      <c r="Y2196" s="85"/>
      <c r="Z2196" s="85"/>
      <c r="AA2196" s="85"/>
      <c r="AB2196" s="86"/>
      <c r="AC2196" s="86"/>
      <c r="AD2196" s="85">
        <v>1</v>
      </c>
      <c r="AE2196" s="85"/>
      <c r="AF2196" s="85"/>
      <c r="AG2196" s="85"/>
      <c r="AH2196" s="85"/>
      <c r="AI2196" s="85"/>
      <c r="AJ2196" s="85"/>
    </row>
    <row r="2197" spans="1:36" ht="16.5" thickTop="1" thickBot="1">
      <c r="A2197" s="105">
        <f t="shared" si="662"/>
        <v>8</v>
      </c>
      <c r="B2197" s="114" t="s">
        <v>2139</v>
      </c>
      <c r="C2197" s="113">
        <v>1966</v>
      </c>
      <c r="D2197" s="107"/>
      <c r="E2197" s="114" t="s">
        <v>80</v>
      </c>
      <c r="F2197" s="107">
        <v>5</v>
      </c>
      <c r="G2197" s="107">
        <v>4</v>
      </c>
      <c r="H2197" s="111">
        <v>3674</v>
      </c>
      <c r="I2197" s="111">
        <v>3339</v>
      </c>
      <c r="J2197" s="111">
        <v>3339</v>
      </c>
      <c r="K2197" s="125">
        <v>150</v>
      </c>
      <c r="L2197" s="110">
        <f t="shared" si="679"/>
        <v>16545932.480000002</v>
      </c>
      <c r="M2197" s="108"/>
      <c r="N2197" s="108"/>
      <c r="O2197" s="108"/>
      <c r="P2197" s="110">
        <f>'Форма 2'!C2197-M2197-N2197-O2197</f>
        <v>16545932.480000002</v>
      </c>
      <c r="Q2197" s="111">
        <f t="shared" si="680"/>
        <v>4955.3556394129982</v>
      </c>
      <c r="R2197" s="111">
        <f t="shared" si="681"/>
        <v>4955.3556394129982</v>
      </c>
      <c r="S2197" s="112" t="s">
        <v>1280</v>
      </c>
      <c r="T2197" s="107" t="s">
        <v>82</v>
      </c>
      <c r="U2197" s="217"/>
      <c r="V2197" s="85"/>
      <c r="W2197" s="85"/>
      <c r="X2197" s="85"/>
      <c r="Y2197" s="85"/>
      <c r="Z2197" s="85"/>
      <c r="AA2197" s="85"/>
      <c r="AB2197" s="86"/>
      <c r="AC2197" s="86"/>
      <c r="AD2197" s="85">
        <v>1</v>
      </c>
      <c r="AE2197" s="85"/>
      <c r="AF2197" s="85"/>
      <c r="AG2197" s="85"/>
      <c r="AH2197" s="85"/>
      <c r="AI2197" s="85"/>
      <c r="AJ2197" s="85"/>
    </row>
    <row r="2198" spans="1:36" ht="16.5" thickTop="1" thickBot="1">
      <c r="A2198" s="105">
        <f t="shared" si="662"/>
        <v>9</v>
      </c>
      <c r="B2198" s="114" t="s">
        <v>2140</v>
      </c>
      <c r="C2198" s="113">
        <v>1968</v>
      </c>
      <c r="D2198" s="107"/>
      <c r="E2198" s="114" t="s">
        <v>80</v>
      </c>
      <c r="F2198" s="107">
        <v>2</v>
      </c>
      <c r="G2198" s="107">
        <v>2</v>
      </c>
      <c r="H2198" s="111">
        <v>446</v>
      </c>
      <c r="I2198" s="111">
        <v>382.5</v>
      </c>
      <c r="J2198" s="111">
        <v>382.5</v>
      </c>
      <c r="K2198" s="125">
        <v>20</v>
      </c>
      <c r="L2198" s="110">
        <f t="shared" si="679"/>
        <v>4262595.9399999995</v>
      </c>
      <c r="M2198" s="108"/>
      <c r="N2198" s="108"/>
      <c r="O2198" s="108"/>
      <c r="P2198" s="110">
        <f>'Форма 2'!C2198-M2198-N2198-O2198</f>
        <v>4262595.9399999995</v>
      </c>
      <c r="Q2198" s="111">
        <f t="shared" si="680"/>
        <v>11144.041673202613</v>
      </c>
      <c r="R2198" s="111">
        <f t="shared" si="681"/>
        <v>11144.041673202613</v>
      </c>
      <c r="S2198" s="112" t="s">
        <v>1280</v>
      </c>
      <c r="T2198" s="107" t="s">
        <v>82</v>
      </c>
      <c r="U2198" s="217"/>
      <c r="V2198" s="85"/>
      <c r="W2198" s="85"/>
      <c r="X2198" s="85"/>
      <c r="Y2198" s="85"/>
      <c r="Z2198" s="85"/>
      <c r="AA2198" s="85"/>
      <c r="AB2198" s="86"/>
      <c r="AC2198" s="86"/>
      <c r="AD2198" s="85">
        <v>1</v>
      </c>
      <c r="AE2198" s="85"/>
      <c r="AF2198" s="85"/>
      <c r="AG2198" s="85"/>
      <c r="AH2198" s="85"/>
      <c r="AI2198" s="85"/>
      <c r="AJ2198" s="85"/>
    </row>
    <row r="2199" spans="1:36" ht="16.5" thickTop="1" thickBot="1">
      <c r="A2199" s="105">
        <f t="shared" si="662"/>
        <v>10</v>
      </c>
      <c r="B2199" s="114" t="s">
        <v>2141</v>
      </c>
      <c r="C2199" s="113">
        <v>1966</v>
      </c>
      <c r="D2199" s="107"/>
      <c r="E2199" s="114" t="s">
        <v>80</v>
      </c>
      <c r="F2199" s="107">
        <v>2</v>
      </c>
      <c r="G2199" s="107">
        <v>2</v>
      </c>
      <c r="H2199" s="111">
        <v>449.5</v>
      </c>
      <c r="I2199" s="111">
        <v>390.8</v>
      </c>
      <c r="J2199" s="111">
        <v>390.8</v>
      </c>
      <c r="K2199" s="125">
        <v>19</v>
      </c>
      <c r="L2199" s="110">
        <f t="shared" si="679"/>
        <v>2619303.9249999998</v>
      </c>
      <c r="M2199" s="108"/>
      <c r="N2199" s="108"/>
      <c r="O2199" s="108"/>
      <c r="P2199" s="110">
        <f>'Форма 2'!C2199-M2199-N2199-O2199</f>
        <v>2619303.9249999998</v>
      </c>
      <c r="Q2199" s="111">
        <f t="shared" si="680"/>
        <v>6702.4153659160693</v>
      </c>
      <c r="R2199" s="111">
        <f t="shared" si="681"/>
        <v>6702.4153659160693</v>
      </c>
      <c r="S2199" s="112" t="s">
        <v>1280</v>
      </c>
      <c r="T2199" s="107" t="s">
        <v>82</v>
      </c>
      <c r="U2199" s="217"/>
      <c r="V2199" s="85"/>
      <c r="W2199" s="85"/>
      <c r="X2199" s="85"/>
      <c r="Y2199" s="85"/>
      <c r="Z2199" s="85"/>
      <c r="AA2199" s="85"/>
      <c r="AB2199" s="86"/>
      <c r="AC2199" s="86"/>
      <c r="AD2199" s="85"/>
      <c r="AE2199" s="85">
        <v>1</v>
      </c>
      <c r="AF2199" s="85"/>
      <c r="AG2199" s="85"/>
      <c r="AH2199" s="85"/>
      <c r="AI2199" s="85"/>
      <c r="AJ2199" s="85"/>
    </row>
    <row r="2200" spans="1:36" ht="16.5" thickTop="1" thickBot="1">
      <c r="A2200" s="105">
        <f t="shared" si="662"/>
        <v>11</v>
      </c>
      <c r="B2200" s="114" t="s">
        <v>2142</v>
      </c>
      <c r="C2200" s="113">
        <v>1978</v>
      </c>
      <c r="D2200" s="107">
        <v>2009</v>
      </c>
      <c r="E2200" s="114" t="s">
        <v>80</v>
      </c>
      <c r="F2200" s="107">
        <v>2</v>
      </c>
      <c r="G2200" s="107">
        <v>2</v>
      </c>
      <c r="H2200" s="111">
        <v>575.79999999999995</v>
      </c>
      <c r="I2200" s="111">
        <v>329.1</v>
      </c>
      <c r="J2200" s="111">
        <v>329.1</v>
      </c>
      <c r="K2200" s="125">
        <v>17</v>
      </c>
      <c r="L2200" s="110">
        <f t="shared" si="679"/>
        <v>217542.99799999999</v>
      </c>
      <c r="M2200" s="108"/>
      <c r="N2200" s="108"/>
      <c r="O2200" s="108"/>
      <c r="P2200" s="110">
        <f>'Форма 2'!C2200-M2200-N2200-O2200</f>
        <v>217542.99799999999</v>
      </c>
      <c r="Q2200" s="111">
        <f t="shared" si="680"/>
        <v>661.0239987845639</v>
      </c>
      <c r="R2200" s="111">
        <f t="shared" si="681"/>
        <v>661.0239987845639</v>
      </c>
      <c r="S2200" s="112" t="s">
        <v>1280</v>
      </c>
      <c r="T2200" s="107" t="s">
        <v>82</v>
      </c>
      <c r="U2200" s="217"/>
      <c r="V2200" s="85"/>
      <c r="W2200" s="85"/>
      <c r="X2200" s="85">
        <v>1</v>
      </c>
      <c r="Y2200" s="85"/>
      <c r="Z2200" s="85"/>
      <c r="AA2200" s="85"/>
      <c r="AB2200" s="86"/>
      <c r="AC2200" s="86"/>
      <c r="AD2200" s="85"/>
      <c r="AE2200" s="85"/>
      <c r="AF2200" s="85"/>
      <c r="AG2200" s="85"/>
      <c r="AH2200" s="85"/>
      <c r="AI2200" s="85"/>
      <c r="AJ2200" s="85"/>
    </row>
    <row r="2201" spans="1:36" ht="17.25" thickTop="1" thickBot="1">
      <c r="A2201" s="221">
        <v>0</v>
      </c>
      <c r="B2201" s="13" t="s">
        <v>1271</v>
      </c>
      <c r="C2201" s="5"/>
      <c r="D2201" s="5"/>
      <c r="E2201" s="5"/>
      <c r="F2201" s="5"/>
      <c r="G2201" s="5"/>
      <c r="H2201" s="17">
        <f>SUM(H2202:H2210)</f>
        <v>8212.0999999999985</v>
      </c>
      <c r="I2201" s="17">
        <f t="shared" ref="I2201:P2201" si="682">SUM(I2202:I2210)</f>
        <v>8138.9</v>
      </c>
      <c r="J2201" s="17">
        <f t="shared" si="682"/>
        <v>7426.7499999999991</v>
      </c>
      <c r="K2201" s="23">
        <f t="shared" si="682"/>
        <v>337</v>
      </c>
      <c r="L2201" s="24">
        <f t="shared" si="682"/>
        <v>41863823.356000006</v>
      </c>
      <c r="M2201" s="24">
        <f t="shared" si="682"/>
        <v>0</v>
      </c>
      <c r="N2201" s="24">
        <f t="shared" si="682"/>
        <v>0</v>
      </c>
      <c r="O2201" s="24">
        <f t="shared" si="682"/>
        <v>0</v>
      </c>
      <c r="P2201" s="24">
        <f t="shared" si="682"/>
        <v>41863823.356000006</v>
      </c>
      <c r="Q2201" s="8" t="s">
        <v>76</v>
      </c>
      <c r="R2201" s="8" t="s">
        <v>76</v>
      </c>
      <c r="S2201" s="8" t="s">
        <v>76</v>
      </c>
      <c r="T2201" s="5" t="s">
        <v>76</v>
      </c>
      <c r="U2201" s="218" t="s">
        <v>76</v>
      </c>
      <c r="V2201" s="84" t="s">
        <v>76</v>
      </c>
      <c r="W2201" s="84" t="s">
        <v>76</v>
      </c>
      <c r="X2201" s="84" t="s">
        <v>76</v>
      </c>
      <c r="Y2201" s="84" t="s">
        <v>76</v>
      </c>
      <c r="Z2201" s="84" t="s">
        <v>76</v>
      </c>
      <c r="AA2201" s="84" t="s">
        <v>76</v>
      </c>
      <c r="AB2201" s="84" t="s">
        <v>76</v>
      </c>
      <c r="AC2201" s="84" t="s">
        <v>76</v>
      </c>
      <c r="AD2201" s="84" t="s">
        <v>76</v>
      </c>
      <c r="AE2201" s="84" t="s">
        <v>76</v>
      </c>
      <c r="AF2201" s="84" t="s">
        <v>76</v>
      </c>
      <c r="AG2201" s="84" t="s">
        <v>76</v>
      </c>
      <c r="AH2201" s="84" t="s">
        <v>76</v>
      </c>
      <c r="AI2201" s="84" t="s">
        <v>76</v>
      </c>
      <c r="AJ2201" s="84" t="s">
        <v>76</v>
      </c>
    </row>
    <row r="2202" spans="1:36" ht="16.5" thickTop="1" thickBot="1">
      <c r="A2202" s="105">
        <f t="shared" si="662"/>
        <v>1</v>
      </c>
      <c r="B2202" s="195" t="s">
        <v>1272</v>
      </c>
      <c r="C2202" s="130">
        <v>1992</v>
      </c>
      <c r="D2202" s="107">
        <v>2017</v>
      </c>
      <c r="E2202" s="131" t="s">
        <v>80</v>
      </c>
      <c r="F2202" s="107">
        <v>3</v>
      </c>
      <c r="G2202" s="105">
        <v>3</v>
      </c>
      <c r="H2202" s="111">
        <v>1735.4</v>
      </c>
      <c r="I2202" s="111">
        <v>1735.4</v>
      </c>
      <c r="J2202" s="111">
        <v>1679.8</v>
      </c>
      <c r="K2202" s="109">
        <v>66</v>
      </c>
      <c r="L2202" s="110">
        <f t="shared" ref="L2202:L2210" si="683">SUM(M2202:P2202)</f>
        <v>2252618.6159999999</v>
      </c>
      <c r="M2202" s="108"/>
      <c r="N2202" s="108"/>
      <c r="O2202" s="108"/>
      <c r="P2202" s="110">
        <f>'Форма 2'!C2202-M2202-N2202-O2202</f>
        <v>2252618.6159999999</v>
      </c>
      <c r="Q2202" s="111">
        <f t="shared" ref="Q2202:Q2210" si="684">L2202/I2202</f>
        <v>1298.04</v>
      </c>
      <c r="R2202" s="111">
        <f t="shared" ref="R2202:R2210" si="685">Q2202</f>
        <v>1298.04</v>
      </c>
      <c r="S2202" s="112" t="s">
        <v>1280</v>
      </c>
      <c r="T2202" s="107" t="s">
        <v>92</v>
      </c>
      <c r="U2202" s="217"/>
      <c r="V2202" s="85"/>
      <c r="W2202" s="85"/>
      <c r="X2202" s="85"/>
      <c r="Y2202" s="85"/>
      <c r="Z2202" s="85"/>
      <c r="AA2202" s="85"/>
      <c r="AB2202" s="86"/>
      <c r="AC2202" s="86"/>
      <c r="AD2202" s="85"/>
      <c r="AE2202" s="85"/>
      <c r="AF2202" s="85">
        <v>1</v>
      </c>
      <c r="AG2202" s="85"/>
      <c r="AH2202" s="85"/>
      <c r="AI2202" s="85"/>
      <c r="AJ2202" s="85"/>
    </row>
    <row r="2203" spans="1:36" ht="16.5" thickTop="1" thickBot="1">
      <c r="A2203" s="105">
        <f t="shared" si="662"/>
        <v>2</v>
      </c>
      <c r="B2203" s="195" t="s">
        <v>1273</v>
      </c>
      <c r="C2203" s="130">
        <v>1995</v>
      </c>
      <c r="D2203" s="107">
        <v>2015</v>
      </c>
      <c r="E2203" s="131" t="s">
        <v>80</v>
      </c>
      <c r="F2203" s="107">
        <v>3</v>
      </c>
      <c r="G2203" s="105">
        <v>3</v>
      </c>
      <c r="H2203" s="111">
        <v>1735.1</v>
      </c>
      <c r="I2203" s="111">
        <v>1735.1</v>
      </c>
      <c r="J2203" s="111">
        <v>1696.7</v>
      </c>
      <c r="K2203" s="109">
        <v>66</v>
      </c>
      <c r="L2203" s="110">
        <f t="shared" si="683"/>
        <v>2252229.2039999999</v>
      </c>
      <c r="M2203" s="108"/>
      <c r="N2203" s="108"/>
      <c r="O2203" s="108"/>
      <c r="P2203" s="110">
        <f>'Форма 2'!C2203-M2203-N2203-O2203</f>
        <v>2252229.2039999999</v>
      </c>
      <c r="Q2203" s="111">
        <f t="shared" si="684"/>
        <v>1298.04</v>
      </c>
      <c r="R2203" s="111">
        <f t="shared" si="685"/>
        <v>1298.04</v>
      </c>
      <c r="S2203" s="112" t="s">
        <v>1280</v>
      </c>
      <c r="T2203" s="107" t="s">
        <v>92</v>
      </c>
      <c r="U2203" s="217"/>
      <c r="V2203" s="85"/>
      <c r="W2203" s="85"/>
      <c r="X2203" s="85"/>
      <c r="Y2203" s="85"/>
      <c r="Z2203" s="85"/>
      <c r="AA2203" s="85"/>
      <c r="AB2203" s="86"/>
      <c r="AC2203" s="86"/>
      <c r="AD2203" s="85"/>
      <c r="AE2203" s="85"/>
      <c r="AF2203" s="85">
        <v>1</v>
      </c>
      <c r="AG2203" s="85"/>
      <c r="AH2203" s="85"/>
      <c r="AI2203" s="85"/>
      <c r="AJ2203" s="85"/>
    </row>
    <row r="2204" spans="1:36" ht="16.5" thickTop="1" thickBot="1">
      <c r="A2204" s="105">
        <f t="shared" si="662"/>
        <v>3</v>
      </c>
      <c r="B2204" s="114" t="s">
        <v>2143</v>
      </c>
      <c r="C2204" s="113">
        <v>1983</v>
      </c>
      <c r="D2204" s="107">
        <v>2018</v>
      </c>
      <c r="E2204" s="114" t="s">
        <v>80</v>
      </c>
      <c r="F2204" s="107">
        <v>2</v>
      </c>
      <c r="G2204" s="107">
        <v>3</v>
      </c>
      <c r="H2204" s="111">
        <v>955.2</v>
      </c>
      <c r="I2204" s="111">
        <v>955.2</v>
      </c>
      <c r="J2204" s="111">
        <v>932.2</v>
      </c>
      <c r="K2204" s="125">
        <v>44</v>
      </c>
      <c r="L2204" s="110">
        <f t="shared" si="683"/>
        <v>707058.14400000009</v>
      </c>
      <c r="M2204" s="108"/>
      <c r="N2204" s="108"/>
      <c r="O2204" s="108"/>
      <c r="P2204" s="110">
        <f>'Форма 2'!C2204-M2204-N2204-O2204</f>
        <v>707058.14400000009</v>
      </c>
      <c r="Q2204" s="111">
        <f t="shared" si="684"/>
        <v>740.22</v>
      </c>
      <c r="R2204" s="111">
        <f t="shared" si="685"/>
        <v>740.22</v>
      </c>
      <c r="S2204" s="112" t="s">
        <v>1280</v>
      </c>
      <c r="T2204" s="107" t="s">
        <v>92</v>
      </c>
      <c r="U2204" s="217">
        <v>1</v>
      </c>
      <c r="V2204" s="85"/>
      <c r="W2204" s="85"/>
      <c r="X2204" s="85"/>
      <c r="Y2204" s="85"/>
      <c r="Z2204" s="85"/>
      <c r="AA2204" s="85"/>
      <c r="AB2204" s="86"/>
      <c r="AC2204" s="86"/>
      <c r="AD2204" s="85"/>
      <c r="AE2204" s="85"/>
      <c r="AF2204" s="85"/>
      <c r="AG2204" s="85"/>
      <c r="AH2204" s="85"/>
      <c r="AI2204" s="85"/>
      <c r="AJ2204" s="85"/>
    </row>
    <row r="2205" spans="1:36" ht="16.5" thickTop="1" thickBot="1">
      <c r="A2205" s="105">
        <f t="shared" si="662"/>
        <v>4</v>
      </c>
      <c r="B2205" s="114" t="s">
        <v>2144</v>
      </c>
      <c r="C2205" s="113">
        <v>1990</v>
      </c>
      <c r="D2205" s="107">
        <v>2015</v>
      </c>
      <c r="E2205" s="114" t="s">
        <v>80</v>
      </c>
      <c r="F2205" s="107">
        <v>3</v>
      </c>
      <c r="G2205" s="107">
        <v>3</v>
      </c>
      <c r="H2205" s="111">
        <v>1889.2</v>
      </c>
      <c r="I2205" s="111">
        <v>1816</v>
      </c>
      <c r="J2205" s="111">
        <v>1752.44</v>
      </c>
      <c r="K2205" s="125">
        <v>72</v>
      </c>
      <c r="L2205" s="110">
        <f t="shared" si="683"/>
        <v>20508078.356000002</v>
      </c>
      <c r="M2205" s="108"/>
      <c r="N2205" s="108"/>
      <c r="O2205" s="108"/>
      <c r="P2205" s="110">
        <f>'Форма 2'!C2205-M2205-N2205-O2205</f>
        <v>20508078.356000002</v>
      </c>
      <c r="Q2205" s="111">
        <f t="shared" si="684"/>
        <v>11292.994689427314</v>
      </c>
      <c r="R2205" s="111">
        <f t="shared" si="685"/>
        <v>11292.994689427314</v>
      </c>
      <c r="S2205" s="112" t="s">
        <v>1280</v>
      </c>
      <c r="T2205" s="107" t="s">
        <v>92</v>
      </c>
      <c r="U2205" s="217"/>
      <c r="V2205" s="85"/>
      <c r="W2205" s="85"/>
      <c r="X2205" s="85"/>
      <c r="Y2205" s="85"/>
      <c r="Z2205" s="85"/>
      <c r="AA2205" s="85"/>
      <c r="AB2205" s="86"/>
      <c r="AC2205" s="86"/>
      <c r="AD2205" s="85">
        <v>1</v>
      </c>
      <c r="AE2205" s="85"/>
      <c r="AF2205" s="85">
        <v>1</v>
      </c>
      <c r="AG2205" s="85"/>
      <c r="AH2205" s="85"/>
      <c r="AI2205" s="85"/>
      <c r="AJ2205" s="85"/>
    </row>
    <row r="2206" spans="1:36" ht="16.5" thickTop="1" thickBot="1">
      <c r="A2206" s="105">
        <f t="shared" si="662"/>
        <v>5</v>
      </c>
      <c r="B2206" s="114" t="s">
        <v>2145</v>
      </c>
      <c r="C2206" s="113">
        <v>1975</v>
      </c>
      <c r="D2206" s="107">
        <v>2011</v>
      </c>
      <c r="E2206" s="114" t="s">
        <v>102</v>
      </c>
      <c r="F2206" s="107">
        <v>2</v>
      </c>
      <c r="G2206" s="107">
        <v>2</v>
      </c>
      <c r="H2206" s="111">
        <v>568.5</v>
      </c>
      <c r="I2206" s="111">
        <v>568.5</v>
      </c>
      <c r="J2206" s="111">
        <v>353.57</v>
      </c>
      <c r="K2206" s="125">
        <v>28</v>
      </c>
      <c r="L2206" s="110">
        <f t="shared" si="683"/>
        <v>635600.05500000005</v>
      </c>
      <c r="M2206" s="108"/>
      <c r="N2206" s="108"/>
      <c r="O2206" s="108"/>
      <c r="P2206" s="110">
        <f>'Форма 2'!C2206-M2206-N2206-O2206</f>
        <v>635600.05500000005</v>
      </c>
      <c r="Q2206" s="111">
        <f t="shared" si="684"/>
        <v>1118.0300000000002</v>
      </c>
      <c r="R2206" s="111">
        <f t="shared" si="685"/>
        <v>1118.0300000000002</v>
      </c>
      <c r="S2206" s="112" t="s">
        <v>1280</v>
      </c>
      <c r="T2206" s="107" t="s">
        <v>82</v>
      </c>
      <c r="U2206" s="217">
        <v>1</v>
      </c>
      <c r="V2206" s="85"/>
      <c r="W2206" s="85"/>
      <c r="X2206" s="85">
        <v>1</v>
      </c>
      <c r="Y2206" s="85"/>
      <c r="Z2206" s="85"/>
      <c r="AA2206" s="85"/>
      <c r="AB2206" s="86"/>
      <c r="AC2206" s="86"/>
      <c r="AD2206" s="85"/>
      <c r="AE2206" s="85"/>
      <c r="AF2206" s="85"/>
      <c r="AG2206" s="85"/>
      <c r="AH2206" s="85"/>
      <c r="AI2206" s="85"/>
      <c r="AJ2206" s="85"/>
    </row>
    <row r="2207" spans="1:36" ht="16.5" thickTop="1" thickBot="1">
      <c r="A2207" s="105">
        <f t="shared" si="662"/>
        <v>6</v>
      </c>
      <c r="B2207" s="114" t="s">
        <v>2146</v>
      </c>
      <c r="C2207" s="113">
        <v>1968</v>
      </c>
      <c r="D2207" s="107"/>
      <c r="E2207" s="114" t="s">
        <v>102</v>
      </c>
      <c r="F2207" s="107">
        <v>2</v>
      </c>
      <c r="G2207" s="107">
        <v>1</v>
      </c>
      <c r="H2207" s="111">
        <v>336.4</v>
      </c>
      <c r="I2207" s="111">
        <v>336.4</v>
      </c>
      <c r="J2207" s="111">
        <v>263.10000000000002</v>
      </c>
      <c r="K2207" s="125">
        <v>19</v>
      </c>
      <c r="L2207" s="110">
        <f t="shared" si="683"/>
        <v>1960253.2599999998</v>
      </c>
      <c r="M2207" s="108"/>
      <c r="N2207" s="108"/>
      <c r="O2207" s="108"/>
      <c r="P2207" s="110">
        <f>'Форма 2'!C2207-M2207-N2207-O2207</f>
        <v>1960253.2599999998</v>
      </c>
      <c r="Q2207" s="111">
        <f t="shared" si="684"/>
        <v>5827.15</v>
      </c>
      <c r="R2207" s="111">
        <f t="shared" si="685"/>
        <v>5827.15</v>
      </c>
      <c r="S2207" s="112" t="s">
        <v>1280</v>
      </c>
      <c r="T2207" s="107" t="s">
        <v>82</v>
      </c>
      <c r="U2207" s="217"/>
      <c r="V2207" s="85"/>
      <c r="W2207" s="85"/>
      <c r="X2207" s="85"/>
      <c r="Y2207" s="85"/>
      <c r="Z2207" s="85"/>
      <c r="AA2207" s="85"/>
      <c r="AB2207" s="86"/>
      <c r="AC2207" s="86"/>
      <c r="AD2207" s="85"/>
      <c r="AE2207" s="85">
        <v>1</v>
      </c>
      <c r="AF2207" s="85"/>
      <c r="AG2207" s="85"/>
      <c r="AH2207" s="85"/>
      <c r="AI2207" s="85"/>
      <c r="AJ2207" s="85"/>
    </row>
    <row r="2208" spans="1:36" ht="16.5" thickTop="1" thickBot="1">
      <c r="A2208" s="105">
        <f t="shared" si="662"/>
        <v>7</v>
      </c>
      <c r="B2208" s="114" t="s">
        <v>2147</v>
      </c>
      <c r="C2208" s="113">
        <v>1968</v>
      </c>
      <c r="D2208" s="107"/>
      <c r="E2208" s="114" t="s">
        <v>102</v>
      </c>
      <c r="F2208" s="107">
        <v>2</v>
      </c>
      <c r="G2208" s="107">
        <v>1</v>
      </c>
      <c r="H2208" s="111">
        <v>280.7</v>
      </c>
      <c r="I2208" s="111">
        <v>280.7</v>
      </c>
      <c r="J2208" s="111">
        <v>221.3</v>
      </c>
      <c r="K2208" s="125">
        <v>11</v>
      </c>
      <c r="L2208" s="110">
        <f t="shared" si="683"/>
        <v>4526220.1319999993</v>
      </c>
      <c r="M2208" s="108"/>
      <c r="N2208" s="108"/>
      <c r="O2208" s="108"/>
      <c r="P2208" s="110">
        <f>'Форма 2'!C2208-M2208-N2208-O2208</f>
        <v>4526220.1319999993</v>
      </c>
      <c r="Q2208" s="111">
        <f t="shared" si="684"/>
        <v>16124.759999999998</v>
      </c>
      <c r="R2208" s="111">
        <f t="shared" si="685"/>
        <v>16124.759999999998</v>
      </c>
      <c r="S2208" s="112" t="s">
        <v>1280</v>
      </c>
      <c r="T2208" s="107" t="s">
        <v>82</v>
      </c>
      <c r="U2208" s="217">
        <v>1</v>
      </c>
      <c r="V2208" s="85"/>
      <c r="W2208" s="85"/>
      <c r="X2208" s="85"/>
      <c r="Y2208" s="85"/>
      <c r="Z2208" s="85"/>
      <c r="AA2208" s="85"/>
      <c r="AB2208" s="86"/>
      <c r="AC2208" s="86"/>
      <c r="AD2208" s="85">
        <v>1</v>
      </c>
      <c r="AE2208" s="85">
        <v>1</v>
      </c>
      <c r="AF2208" s="85"/>
      <c r="AG2208" s="85"/>
      <c r="AH2208" s="85"/>
      <c r="AI2208" s="85"/>
      <c r="AJ2208" s="85"/>
    </row>
    <row r="2209" spans="1:36" ht="16.5" thickTop="1" thickBot="1">
      <c r="A2209" s="105">
        <f t="shared" si="662"/>
        <v>8</v>
      </c>
      <c r="B2209" s="114" t="s">
        <v>2148</v>
      </c>
      <c r="C2209" s="113">
        <v>1986</v>
      </c>
      <c r="D2209" s="107"/>
      <c r="E2209" s="114" t="s">
        <v>80</v>
      </c>
      <c r="F2209" s="107">
        <v>2</v>
      </c>
      <c r="G2209" s="107">
        <v>1</v>
      </c>
      <c r="H2209" s="111">
        <v>381.1</v>
      </c>
      <c r="I2209" s="111">
        <v>381.1</v>
      </c>
      <c r="J2209" s="111">
        <v>257.7</v>
      </c>
      <c r="K2209" s="125">
        <v>18</v>
      </c>
      <c r="L2209" s="110">
        <f t="shared" si="683"/>
        <v>5863048.1940000001</v>
      </c>
      <c r="M2209" s="108"/>
      <c r="N2209" s="108"/>
      <c r="O2209" s="108"/>
      <c r="P2209" s="110">
        <f>'Форма 2'!C2209-M2209-N2209-O2209</f>
        <v>5863048.1940000001</v>
      </c>
      <c r="Q2209" s="111">
        <f t="shared" si="684"/>
        <v>15384.539999999999</v>
      </c>
      <c r="R2209" s="111">
        <f t="shared" si="685"/>
        <v>15384.539999999999</v>
      </c>
      <c r="S2209" s="112" t="s">
        <v>1280</v>
      </c>
      <c r="T2209" s="107" t="s">
        <v>82</v>
      </c>
      <c r="U2209" s="217"/>
      <c r="V2209" s="85"/>
      <c r="W2209" s="85"/>
      <c r="X2209" s="85"/>
      <c r="Y2209" s="85"/>
      <c r="Z2209" s="85"/>
      <c r="AA2209" s="85"/>
      <c r="AB2209" s="86"/>
      <c r="AC2209" s="86"/>
      <c r="AD2209" s="85">
        <v>1</v>
      </c>
      <c r="AE2209" s="85">
        <v>1</v>
      </c>
      <c r="AF2209" s="85"/>
      <c r="AG2209" s="85"/>
      <c r="AH2209" s="85"/>
      <c r="AI2209" s="85"/>
      <c r="AJ2209" s="85"/>
    </row>
    <row r="2210" spans="1:36" ht="16.5" thickTop="1" thickBot="1">
      <c r="A2210" s="105">
        <f t="shared" si="662"/>
        <v>9</v>
      </c>
      <c r="B2210" s="114" t="s">
        <v>2149</v>
      </c>
      <c r="C2210" s="113">
        <v>1970</v>
      </c>
      <c r="D2210" s="107"/>
      <c r="E2210" s="114" t="s">
        <v>102</v>
      </c>
      <c r="F2210" s="107">
        <v>2</v>
      </c>
      <c r="G2210" s="107">
        <v>1</v>
      </c>
      <c r="H2210" s="111">
        <v>330.5</v>
      </c>
      <c r="I2210" s="111">
        <v>330.5</v>
      </c>
      <c r="J2210" s="111">
        <v>269.94</v>
      </c>
      <c r="K2210" s="125">
        <v>13</v>
      </c>
      <c r="L2210" s="110">
        <f t="shared" si="683"/>
        <v>3158717.395</v>
      </c>
      <c r="M2210" s="108"/>
      <c r="N2210" s="108"/>
      <c r="O2210" s="108"/>
      <c r="P2210" s="110">
        <f>'Форма 2'!C2210-M2210-N2210-O2210</f>
        <v>3158717.395</v>
      </c>
      <c r="Q2210" s="111">
        <f t="shared" si="684"/>
        <v>9557.39</v>
      </c>
      <c r="R2210" s="111">
        <f t="shared" si="685"/>
        <v>9557.39</v>
      </c>
      <c r="S2210" s="112" t="s">
        <v>1280</v>
      </c>
      <c r="T2210" s="107" t="s">
        <v>82</v>
      </c>
      <c r="U2210" s="217"/>
      <c r="V2210" s="85"/>
      <c r="W2210" s="85"/>
      <c r="X2210" s="85"/>
      <c r="Y2210" s="85"/>
      <c r="Z2210" s="85"/>
      <c r="AA2210" s="85"/>
      <c r="AB2210" s="86"/>
      <c r="AC2210" s="86"/>
      <c r="AD2210" s="85">
        <v>1</v>
      </c>
      <c r="AE2210" s="85"/>
      <c r="AF2210" s="85"/>
      <c r="AG2210" s="85"/>
      <c r="AH2210" s="85"/>
      <c r="AI2210" s="85"/>
      <c r="AJ2210" s="85"/>
    </row>
    <row r="2211" spans="1:36" ht="17.25" thickTop="1" thickBot="1">
      <c r="A2211" s="221"/>
      <c r="B2211" s="11" t="s">
        <v>2150</v>
      </c>
      <c r="C2211" s="5"/>
      <c r="D2211" s="5"/>
      <c r="E2211" s="5"/>
      <c r="F2211" s="5"/>
      <c r="G2211" s="5"/>
      <c r="H2211" s="6">
        <f t="shared" ref="H2211:P2211" si="686">SUM(H2212,H2279,H2282,H2290,H2310,H2587,H2639,H2775,H2827,H2856,H2969,H2997,H3063,H3154,H4454,H4606,H4679,H4755,H4757,H4792,H4798,H4802,H4804,H4807,H4817,H4822,H4876,H4883,H4887,H4918,H4928,H4969,H4981,H5122,H5133,H5136,H5140,H5157,H5194)</f>
        <v>9660706.9300000053</v>
      </c>
      <c r="I2211" s="6">
        <f t="shared" si="686"/>
        <v>8210248.6600000011</v>
      </c>
      <c r="J2211" s="6">
        <f t="shared" si="686"/>
        <v>7475070.2619850077</v>
      </c>
      <c r="K2211" s="7">
        <f t="shared" si="686"/>
        <v>376018</v>
      </c>
      <c r="L2211" s="6">
        <f t="shared" si="686"/>
        <v>33149573337.684128</v>
      </c>
      <c r="M2211" s="6">
        <f t="shared" si="686"/>
        <v>0</v>
      </c>
      <c r="N2211" s="6">
        <f t="shared" si="686"/>
        <v>141547597.15000001</v>
      </c>
      <c r="O2211" s="6">
        <f t="shared" si="686"/>
        <v>56211372.700000003</v>
      </c>
      <c r="P2211" s="6">
        <f t="shared" si="686"/>
        <v>32951814367.834122</v>
      </c>
      <c r="Q2211" s="8" t="s">
        <v>76</v>
      </c>
      <c r="R2211" s="8" t="s">
        <v>76</v>
      </c>
      <c r="S2211" s="8" t="s">
        <v>76</v>
      </c>
      <c r="T2211" s="5" t="s">
        <v>76</v>
      </c>
      <c r="U2211" s="218" t="s">
        <v>76</v>
      </c>
      <c r="V2211" s="84" t="s">
        <v>76</v>
      </c>
      <c r="W2211" s="84" t="s">
        <v>76</v>
      </c>
      <c r="X2211" s="84" t="s">
        <v>76</v>
      </c>
      <c r="Y2211" s="84" t="s">
        <v>76</v>
      </c>
      <c r="Z2211" s="84" t="s">
        <v>76</v>
      </c>
      <c r="AA2211" s="84" t="s">
        <v>76</v>
      </c>
      <c r="AB2211" s="84" t="s">
        <v>76</v>
      </c>
      <c r="AC2211" s="84" t="s">
        <v>76</v>
      </c>
      <c r="AD2211" s="84" t="s">
        <v>76</v>
      </c>
      <c r="AE2211" s="84" t="s">
        <v>76</v>
      </c>
      <c r="AF2211" s="84" t="s">
        <v>76</v>
      </c>
      <c r="AG2211" s="84" t="s">
        <v>76</v>
      </c>
      <c r="AH2211" s="84" t="s">
        <v>76</v>
      </c>
      <c r="AI2211" s="84" t="s">
        <v>76</v>
      </c>
      <c r="AJ2211" s="84" t="s">
        <v>76</v>
      </c>
    </row>
    <row r="2212" spans="1:36" ht="17.25" thickTop="1" thickBot="1">
      <c r="A2212" s="221">
        <v>0</v>
      </c>
      <c r="B2212" s="13" t="s">
        <v>78</v>
      </c>
      <c r="C2212" s="5"/>
      <c r="D2212" s="5"/>
      <c r="E2212" s="5"/>
      <c r="F2212" s="5"/>
      <c r="G2212" s="5"/>
      <c r="H2212" s="17">
        <f t="shared" ref="H2212:P2212" si="687">SUM(H2213:H2278)</f>
        <v>96697.91</v>
      </c>
      <c r="I2212" s="17">
        <f t="shared" si="687"/>
        <v>76352.469999999987</v>
      </c>
      <c r="J2212" s="17">
        <f t="shared" si="687"/>
        <v>71925.270000000033</v>
      </c>
      <c r="K2212" s="23">
        <f t="shared" si="687"/>
        <v>3212</v>
      </c>
      <c r="L2212" s="24">
        <f t="shared" si="687"/>
        <v>638439946.45100033</v>
      </c>
      <c r="M2212" s="24">
        <f t="shared" si="687"/>
        <v>0</v>
      </c>
      <c r="N2212" s="24">
        <f t="shared" si="687"/>
        <v>0</v>
      </c>
      <c r="O2212" s="24">
        <f t="shared" si="687"/>
        <v>0</v>
      </c>
      <c r="P2212" s="24">
        <f t="shared" si="687"/>
        <v>638439946.45100033</v>
      </c>
      <c r="Q2212" s="8" t="s">
        <v>76</v>
      </c>
      <c r="R2212" s="8" t="s">
        <v>76</v>
      </c>
      <c r="S2212" s="8" t="s">
        <v>76</v>
      </c>
      <c r="T2212" s="5" t="s">
        <v>76</v>
      </c>
      <c r="U2212" s="218" t="s">
        <v>76</v>
      </c>
      <c r="V2212" s="84" t="s">
        <v>76</v>
      </c>
      <c r="W2212" s="84" t="s">
        <v>76</v>
      </c>
      <c r="X2212" s="84" t="s">
        <v>76</v>
      </c>
      <c r="Y2212" s="84" t="s">
        <v>76</v>
      </c>
      <c r="Z2212" s="84" t="s">
        <v>76</v>
      </c>
      <c r="AA2212" s="84" t="s">
        <v>76</v>
      </c>
      <c r="AB2212" s="84" t="s">
        <v>76</v>
      </c>
      <c r="AC2212" s="84" t="s">
        <v>76</v>
      </c>
      <c r="AD2212" s="84" t="s">
        <v>76</v>
      </c>
      <c r="AE2212" s="84" t="s">
        <v>76</v>
      </c>
      <c r="AF2212" s="84" t="s">
        <v>76</v>
      </c>
      <c r="AG2212" s="84" t="s">
        <v>76</v>
      </c>
      <c r="AH2212" s="84" t="s">
        <v>76</v>
      </c>
      <c r="AI2212" s="84" t="s">
        <v>76</v>
      </c>
      <c r="AJ2212" s="84" t="s">
        <v>76</v>
      </c>
    </row>
    <row r="2213" spans="1:36" ht="16.5" thickTop="1" thickBot="1">
      <c r="A2213" s="105">
        <f t="shared" si="662"/>
        <v>1</v>
      </c>
      <c r="B2213" s="195" t="s">
        <v>2151</v>
      </c>
      <c r="C2213" s="130">
        <v>1990</v>
      </c>
      <c r="D2213" s="107"/>
      <c r="E2213" s="135" t="s">
        <v>94</v>
      </c>
      <c r="F2213" s="107">
        <v>5</v>
      </c>
      <c r="G2213" s="105">
        <v>4</v>
      </c>
      <c r="H2213" s="111">
        <v>2855.9</v>
      </c>
      <c r="I2213" s="111">
        <v>2855.9</v>
      </c>
      <c r="J2213" s="111"/>
      <c r="K2213" s="109"/>
      <c r="L2213" s="110">
        <f t="shared" ref="L2213:L2275" si="688">SUM(M2213:P2213)</f>
        <v>12861602.768000001</v>
      </c>
      <c r="M2213" s="108"/>
      <c r="N2213" s="108"/>
      <c r="O2213" s="108"/>
      <c r="P2213" s="110">
        <f>'Форма 2'!C2213-M2213-N2213-O2213</f>
        <v>12861602.768000001</v>
      </c>
      <c r="Q2213" s="111">
        <f>L2213/I2213</f>
        <v>4503.5200000000004</v>
      </c>
      <c r="R2213" s="111">
        <f>Q2213</f>
        <v>4503.5200000000004</v>
      </c>
      <c r="S2213" s="112" t="s">
        <v>2152</v>
      </c>
      <c r="T2213" s="107" t="s">
        <v>82</v>
      </c>
      <c r="U2213" s="217"/>
      <c r="V2213" s="85"/>
      <c r="W2213" s="85"/>
      <c r="X2213" s="85"/>
      <c r="Y2213" s="85"/>
      <c r="Z2213" s="85"/>
      <c r="AA2213" s="85"/>
      <c r="AB2213" s="86"/>
      <c r="AC2213" s="86"/>
      <c r="AD2213" s="85">
        <v>1</v>
      </c>
      <c r="AE2213" s="85"/>
      <c r="AF2213" s="85"/>
      <c r="AG2213" s="85"/>
      <c r="AH2213" s="85"/>
      <c r="AI2213" s="85"/>
      <c r="AJ2213" s="85"/>
    </row>
    <row r="2214" spans="1:36" ht="16.5" thickTop="1" thickBot="1">
      <c r="A2214" s="105">
        <f t="shared" si="662"/>
        <v>2</v>
      </c>
      <c r="B2214" s="195" t="s">
        <v>2153</v>
      </c>
      <c r="C2214" s="130">
        <v>1958</v>
      </c>
      <c r="D2214" s="107"/>
      <c r="E2214" s="135" t="s">
        <v>80</v>
      </c>
      <c r="F2214" s="107">
        <v>2</v>
      </c>
      <c r="G2214" s="105">
        <v>2</v>
      </c>
      <c r="H2214" s="111">
        <v>513.54999999999995</v>
      </c>
      <c r="I2214" s="111">
        <v>451.4</v>
      </c>
      <c r="J2214" s="111">
        <v>451.4</v>
      </c>
      <c r="K2214" s="109">
        <v>18</v>
      </c>
      <c r="L2214" s="110">
        <f t="shared" si="688"/>
        <v>4908197.6344999997</v>
      </c>
      <c r="M2214" s="108"/>
      <c r="N2214" s="108"/>
      <c r="O2214" s="108"/>
      <c r="P2214" s="110">
        <f>'Форма 2'!C2214-M2214-N2214-O2214</f>
        <v>4908197.6344999997</v>
      </c>
      <c r="Q2214" s="111">
        <f>L2214/I2214</f>
        <v>10873.277878821444</v>
      </c>
      <c r="R2214" s="111">
        <f>Q2214</f>
        <v>10873.277878821444</v>
      </c>
      <c r="S2214" s="112" t="s">
        <v>2152</v>
      </c>
      <c r="T2214" s="107" t="s">
        <v>82</v>
      </c>
      <c r="U2214" s="217"/>
      <c r="V2214" s="85"/>
      <c r="W2214" s="85"/>
      <c r="X2214" s="85"/>
      <c r="Y2214" s="85"/>
      <c r="Z2214" s="85"/>
      <c r="AA2214" s="85"/>
      <c r="AB2214" s="86"/>
      <c r="AC2214" s="86"/>
      <c r="AD2214" s="85">
        <v>1</v>
      </c>
      <c r="AE2214" s="85"/>
      <c r="AF2214" s="85"/>
      <c r="AG2214" s="85"/>
      <c r="AH2214" s="85"/>
      <c r="AI2214" s="85"/>
      <c r="AJ2214" s="85"/>
    </row>
    <row r="2215" spans="1:36" ht="16.5" thickTop="1" thickBot="1">
      <c r="A2215" s="105">
        <f t="shared" si="662"/>
        <v>3</v>
      </c>
      <c r="B2215" s="195" t="s">
        <v>2154</v>
      </c>
      <c r="C2215" s="130">
        <v>1958</v>
      </c>
      <c r="D2215" s="107"/>
      <c r="E2215" s="135" t="s">
        <v>80</v>
      </c>
      <c r="F2215" s="107">
        <v>2</v>
      </c>
      <c r="G2215" s="105">
        <v>2</v>
      </c>
      <c r="H2215" s="111">
        <v>506.83</v>
      </c>
      <c r="I2215" s="111">
        <v>446.24</v>
      </c>
      <c r="J2215" s="111">
        <v>446.24</v>
      </c>
      <c r="K2215" s="109">
        <v>18</v>
      </c>
      <c r="L2215" s="110">
        <f t="shared" si="688"/>
        <v>8426175.4574999996</v>
      </c>
      <c r="M2215" s="108"/>
      <c r="N2215" s="108"/>
      <c r="O2215" s="108"/>
      <c r="P2215" s="110">
        <f>'Форма 2'!C2215-M2215-N2215-O2215</f>
        <v>8426175.4574999996</v>
      </c>
      <c r="Q2215" s="111">
        <f t="shared" ref="Q2215:Q2277" si="689">L2215/I2215</f>
        <v>18882.609038858012</v>
      </c>
      <c r="R2215" s="111">
        <f t="shared" ref="R2215:R2277" si="690">Q2215</f>
        <v>18882.609038858012</v>
      </c>
      <c r="S2215" s="112" t="s">
        <v>2152</v>
      </c>
      <c r="T2215" s="107" t="s">
        <v>82</v>
      </c>
      <c r="U2215" s="217"/>
      <c r="V2215" s="85"/>
      <c r="W2215" s="85"/>
      <c r="X2215" s="85"/>
      <c r="Y2215" s="85"/>
      <c r="Z2215" s="85"/>
      <c r="AA2215" s="85"/>
      <c r="AB2215" s="86"/>
      <c r="AC2215" s="86"/>
      <c r="AD2215" s="85">
        <v>1</v>
      </c>
      <c r="AE2215" s="85">
        <v>2</v>
      </c>
      <c r="AF2215" s="85"/>
      <c r="AG2215" s="85"/>
      <c r="AH2215" s="85"/>
      <c r="AI2215" s="85"/>
      <c r="AJ2215" s="85"/>
    </row>
    <row r="2216" spans="1:36" ht="16.5" thickTop="1" thickBot="1">
      <c r="A2216" s="105">
        <f t="shared" si="662"/>
        <v>4</v>
      </c>
      <c r="B2216" s="195" t="s">
        <v>2155</v>
      </c>
      <c r="C2216" s="130">
        <v>1957</v>
      </c>
      <c r="D2216" s="107"/>
      <c r="E2216" s="135" t="s">
        <v>80</v>
      </c>
      <c r="F2216" s="107">
        <v>2</v>
      </c>
      <c r="G2216" s="105">
        <v>2</v>
      </c>
      <c r="H2216" s="111">
        <v>505.17</v>
      </c>
      <c r="I2216" s="111">
        <v>442.05</v>
      </c>
      <c r="J2216" s="111">
        <v>321.43</v>
      </c>
      <c r="K2216" s="109">
        <v>18</v>
      </c>
      <c r="L2216" s="110">
        <f t="shared" si="688"/>
        <v>4828106.7062999997</v>
      </c>
      <c r="M2216" s="108"/>
      <c r="N2216" s="108"/>
      <c r="O2216" s="108"/>
      <c r="P2216" s="110">
        <f>'Форма 2'!C2216-M2216-N2216-O2216</f>
        <v>4828106.7062999997</v>
      </c>
      <c r="Q2216" s="111">
        <f t="shared" si="689"/>
        <v>10922.082810315575</v>
      </c>
      <c r="R2216" s="111">
        <f t="shared" si="690"/>
        <v>10922.082810315575</v>
      </c>
      <c r="S2216" s="112" t="s">
        <v>2152</v>
      </c>
      <c r="T2216" s="107" t="s">
        <v>82</v>
      </c>
      <c r="U2216" s="217"/>
      <c r="V2216" s="85"/>
      <c r="W2216" s="85"/>
      <c r="X2216" s="85"/>
      <c r="Y2216" s="85"/>
      <c r="Z2216" s="85"/>
      <c r="AA2216" s="85"/>
      <c r="AB2216" s="86"/>
      <c r="AC2216" s="86"/>
      <c r="AD2216" s="85">
        <v>1</v>
      </c>
      <c r="AE2216" s="85"/>
      <c r="AF2216" s="85"/>
      <c r="AG2216" s="85"/>
      <c r="AH2216" s="85"/>
      <c r="AI2216" s="85"/>
      <c r="AJ2216" s="85"/>
    </row>
    <row r="2217" spans="1:36" ht="16.5" thickTop="1" thickBot="1">
      <c r="A2217" s="105">
        <f t="shared" si="662"/>
        <v>5</v>
      </c>
      <c r="B2217" s="195" t="s">
        <v>2156</v>
      </c>
      <c r="C2217" s="130">
        <v>1958</v>
      </c>
      <c r="D2217" s="107"/>
      <c r="E2217" s="135" t="s">
        <v>80</v>
      </c>
      <c r="F2217" s="107">
        <v>2</v>
      </c>
      <c r="G2217" s="105">
        <v>2</v>
      </c>
      <c r="H2217" s="111">
        <v>498.68</v>
      </c>
      <c r="I2217" s="111">
        <v>436.14</v>
      </c>
      <c r="J2217" s="111">
        <v>393.18</v>
      </c>
      <c r="K2217" s="109">
        <v>17</v>
      </c>
      <c r="L2217" s="110">
        <f t="shared" si="688"/>
        <v>8290679.6699999999</v>
      </c>
      <c r="M2217" s="108"/>
      <c r="N2217" s="108"/>
      <c r="O2217" s="108"/>
      <c r="P2217" s="110">
        <f>'Форма 2'!C2217-M2217-N2217-O2217</f>
        <v>8290679.6699999999</v>
      </c>
      <c r="Q2217" s="111">
        <f t="shared" si="689"/>
        <v>19009.216467189435</v>
      </c>
      <c r="R2217" s="111">
        <f t="shared" si="690"/>
        <v>19009.216467189435</v>
      </c>
      <c r="S2217" s="112" t="s">
        <v>2152</v>
      </c>
      <c r="T2217" s="107" t="s">
        <v>82</v>
      </c>
      <c r="U2217" s="217"/>
      <c r="V2217" s="85"/>
      <c r="W2217" s="85"/>
      <c r="X2217" s="85"/>
      <c r="Y2217" s="85"/>
      <c r="Z2217" s="85"/>
      <c r="AA2217" s="85"/>
      <c r="AB2217" s="86"/>
      <c r="AC2217" s="86"/>
      <c r="AD2217" s="85">
        <v>1</v>
      </c>
      <c r="AE2217" s="85">
        <v>2</v>
      </c>
      <c r="AF2217" s="85"/>
      <c r="AG2217" s="85"/>
      <c r="AH2217" s="85"/>
      <c r="AI2217" s="85"/>
      <c r="AJ2217" s="85"/>
    </row>
    <row r="2218" spans="1:36" ht="17.25" thickTop="1" thickBot="1">
      <c r="A2218" s="105">
        <f t="shared" ref="A2218:A2280" si="691">A2217+1</f>
        <v>6</v>
      </c>
      <c r="B2218" s="195" t="s">
        <v>2157</v>
      </c>
      <c r="C2218" s="130">
        <v>1967</v>
      </c>
      <c r="D2218" s="107"/>
      <c r="E2218" s="261" t="s">
        <v>2158</v>
      </c>
      <c r="F2218" s="107">
        <v>5</v>
      </c>
      <c r="G2218" s="105">
        <v>1</v>
      </c>
      <c r="H2218" s="111">
        <v>2397.85</v>
      </c>
      <c r="I2218" s="111">
        <v>1951.8</v>
      </c>
      <c r="J2218" s="111">
        <v>1203</v>
      </c>
      <c r="K2218" s="109">
        <v>110</v>
      </c>
      <c r="L2218" s="110">
        <f t="shared" si="688"/>
        <v>16947668.101</v>
      </c>
      <c r="M2218" s="108"/>
      <c r="N2218" s="108"/>
      <c r="O2218" s="108"/>
      <c r="P2218" s="110">
        <f>'Форма 2'!C2218-M2218-N2218-O2218</f>
        <v>16947668.101</v>
      </c>
      <c r="Q2218" s="111">
        <f t="shared" si="689"/>
        <v>8683.0966805000517</v>
      </c>
      <c r="R2218" s="111">
        <f t="shared" si="690"/>
        <v>8683.0966805000517</v>
      </c>
      <c r="S2218" s="112" t="s">
        <v>2152</v>
      </c>
      <c r="T2218" s="107" t="s">
        <v>82</v>
      </c>
      <c r="U2218" s="217"/>
      <c r="V2218" s="85"/>
      <c r="W2218" s="85"/>
      <c r="X2218" s="85"/>
      <c r="Y2218" s="85"/>
      <c r="Z2218" s="85"/>
      <c r="AA2218" s="85"/>
      <c r="AB2218" s="86"/>
      <c r="AC2218" s="86"/>
      <c r="AD2218" s="85"/>
      <c r="AE2218" s="85">
        <v>2</v>
      </c>
      <c r="AF2218" s="85"/>
      <c r="AG2218" s="85"/>
      <c r="AH2218" s="85"/>
      <c r="AI2218" s="85"/>
      <c r="AJ2218" s="85"/>
    </row>
    <row r="2219" spans="1:36" ht="17.25" thickTop="1" thickBot="1">
      <c r="A2219" s="105">
        <f t="shared" si="691"/>
        <v>7</v>
      </c>
      <c r="B2219" s="195" t="s">
        <v>2159</v>
      </c>
      <c r="C2219" s="130">
        <v>1966</v>
      </c>
      <c r="D2219" s="107"/>
      <c r="E2219" s="261" t="s">
        <v>2158</v>
      </c>
      <c r="F2219" s="107">
        <v>5</v>
      </c>
      <c r="G2219" s="105">
        <v>4</v>
      </c>
      <c r="H2219" s="111">
        <v>3618.8</v>
      </c>
      <c r="I2219" s="111">
        <v>3317.8</v>
      </c>
      <c r="J2219" s="111">
        <v>3143.23</v>
      </c>
      <c r="K2219" s="109">
        <v>118</v>
      </c>
      <c r="L2219" s="110">
        <f t="shared" si="688"/>
        <v>31747225.767999999</v>
      </c>
      <c r="M2219" s="108"/>
      <c r="N2219" s="108"/>
      <c r="O2219" s="108"/>
      <c r="P2219" s="110">
        <f>'Форма 2'!C2219-M2219-N2219-O2219</f>
        <v>31747225.767999999</v>
      </c>
      <c r="Q2219" s="111">
        <f t="shared" si="689"/>
        <v>9568.7581433480009</v>
      </c>
      <c r="R2219" s="111">
        <f t="shared" si="690"/>
        <v>9568.7581433480009</v>
      </c>
      <c r="S2219" s="112" t="s">
        <v>2152</v>
      </c>
      <c r="T2219" s="107" t="s">
        <v>82</v>
      </c>
      <c r="U2219" s="217"/>
      <c r="V2219" s="85"/>
      <c r="W2219" s="85">
        <v>1</v>
      </c>
      <c r="X2219" s="85">
        <v>1</v>
      </c>
      <c r="Y2219" s="85">
        <v>1</v>
      </c>
      <c r="Z2219" s="85"/>
      <c r="AA2219" s="85"/>
      <c r="AB2219" s="86"/>
      <c r="AC2219" s="86"/>
      <c r="AD2219" s="85"/>
      <c r="AE2219" s="85">
        <v>2</v>
      </c>
      <c r="AF2219" s="85"/>
      <c r="AG2219" s="85"/>
      <c r="AH2219" s="85"/>
      <c r="AI2219" s="85"/>
      <c r="AJ2219" s="85"/>
    </row>
    <row r="2220" spans="1:36" ht="17.25" thickTop="1" thickBot="1">
      <c r="A2220" s="105">
        <f t="shared" si="691"/>
        <v>8</v>
      </c>
      <c r="B2220" s="195" t="s">
        <v>2160</v>
      </c>
      <c r="C2220" s="130">
        <v>1968</v>
      </c>
      <c r="D2220" s="107"/>
      <c r="E2220" s="261" t="s">
        <v>2158</v>
      </c>
      <c r="F2220" s="107">
        <v>5</v>
      </c>
      <c r="G2220" s="105">
        <v>4</v>
      </c>
      <c r="H2220" s="111">
        <v>3434.1</v>
      </c>
      <c r="I2220" s="111">
        <v>2537.84</v>
      </c>
      <c r="J2220" s="111">
        <v>2418.2000000000003</v>
      </c>
      <c r="K2220" s="109">
        <v>100</v>
      </c>
      <c r="L2220" s="110">
        <f t="shared" si="688"/>
        <v>24271738.025999997</v>
      </c>
      <c r="M2220" s="108"/>
      <c r="N2220" s="108"/>
      <c r="O2220" s="108"/>
      <c r="P2220" s="110">
        <f>'Форма 2'!C2220-M2220-N2220-O2220</f>
        <v>24271738.025999997</v>
      </c>
      <c r="Q2220" s="111">
        <f t="shared" si="689"/>
        <v>9563.9354829303647</v>
      </c>
      <c r="R2220" s="111">
        <f t="shared" si="690"/>
        <v>9563.9354829303647</v>
      </c>
      <c r="S2220" s="112" t="s">
        <v>2152</v>
      </c>
      <c r="T2220" s="105" t="s">
        <v>120</v>
      </c>
      <c r="U2220" s="217"/>
      <c r="V2220" s="85"/>
      <c r="W2220" s="85"/>
      <c r="X2220" s="85"/>
      <c r="Y2220" s="85"/>
      <c r="Z2220" s="85"/>
      <c r="AA2220" s="85"/>
      <c r="AB2220" s="86"/>
      <c r="AC2220" s="86"/>
      <c r="AD2220" s="85"/>
      <c r="AE2220" s="85">
        <v>2</v>
      </c>
      <c r="AF2220" s="85"/>
      <c r="AG2220" s="85"/>
      <c r="AH2220" s="85"/>
      <c r="AI2220" s="85"/>
      <c r="AJ2220" s="85"/>
    </row>
    <row r="2221" spans="1:36" ht="17.25" thickTop="1" thickBot="1">
      <c r="A2221" s="105">
        <f t="shared" si="691"/>
        <v>9</v>
      </c>
      <c r="B2221" s="195" t="s">
        <v>2161</v>
      </c>
      <c r="C2221" s="130">
        <v>1974</v>
      </c>
      <c r="D2221" s="107"/>
      <c r="E2221" s="261" t="s">
        <v>2158</v>
      </c>
      <c r="F2221" s="107">
        <v>5</v>
      </c>
      <c r="G2221" s="105">
        <v>4</v>
      </c>
      <c r="H2221" s="111">
        <v>4520.08</v>
      </c>
      <c r="I2221" s="111">
        <v>2635.4</v>
      </c>
      <c r="J2221" s="111">
        <v>2501.5</v>
      </c>
      <c r="K2221" s="109">
        <v>145</v>
      </c>
      <c r="L2221" s="110">
        <f t="shared" si="688"/>
        <v>7861232.7344000004</v>
      </c>
      <c r="M2221" s="108"/>
      <c r="N2221" s="108"/>
      <c r="O2221" s="108"/>
      <c r="P2221" s="110">
        <f>'Форма 2'!C2221-M2221-N2221-O2221</f>
        <v>7861232.7344000004</v>
      </c>
      <c r="Q2221" s="111">
        <f t="shared" si="689"/>
        <v>2982.937214236928</v>
      </c>
      <c r="R2221" s="111">
        <f t="shared" si="690"/>
        <v>2982.937214236928</v>
      </c>
      <c r="S2221" s="112" t="s">
        <v>2152</v>
      </c>
      <c r="T2221" s="107" t="s">
        <v>82</v>
      </c>
      <c r="U2221" s="217"/>
      <c r="V2221" s="85"/>
      <c r="W2221" s="85"/>
      <c r="X2221" s="85"/>
      <c r="Y2221" s="85"/>
      <c r="Z2221" s="85"/>
      <c r="AA2221" s="85"/>
      <c r="AB2221" s="86"/>
      <c r="AC2221" s="86"/>
      <c r="AD2221" s="85"/>
      <c r="AE2221" s="85"/>
      <c r="AF2221" s="85"/>
      <c r="AG2221" s="85"/>
      <c r="AH2221" s="85">
        <v>1</v>
      </c>
      <c r="AI2221" s="85"/>
      <c r="AJ2221" s="85"/>
    </row>
    <row r="2222" spans="1:36" ht="16.5" thickTop="1" thickBot="1">
      <c r="A2222" s="105">
        <f t="shared" si="691"/>
        <v>10</v>
      </c>
      <c r="B2222" s="114" t="s">
        <v>5086</v>
      </c>
      <c r="C2222" s="243">
        <v>1949</v>
      </c>
      <c r="D2222" s="107"/>
      <c r="E2222" s="114" t="s">
        <v>94</v>
      </c>
      <c r="F2222" s="107">
        <v>2</v>
      </c>
      <c r="G2222" s="107">
        <v>1</v>
      </c>
      <c r="H2222" s="111">
        <v>443.6</v>
      </c>
      <c r="I2222" s="111">
        <v>318.72000000000003</v>
      </c>
      <c r="J2222" s="111">
        <v>258.33999999999997</v>
      </c>
      <c r="K2222" s="122">
        <v>15</v>
      </c>
      <c r="L2222" s="110">
        <f t="shared" ref="L2222" si="692">SUM(M2222:P2222)</f>
        <v>1184970.9360000002</v>
      </c>
      <c r="M2222" s="108"/>
      <c r="N2222" s="108"/>
      <c r="O2222" s="108"/>
      <c r="P2222" s="110">
        <f>'Форма 2'!C2222-M2222-N2222-O2222</f>
        <v>1184970.9360000002</v>
      </c>
      <c r="Q2222" s="111">
        <f t="shared" ref="Q2222" si="693">L2222/I2222</f>
        <v>3717.9057981927713</v>
      </c>
      <c r="R2222" s="111">
        <f t="shared" ref="R2222" si="694">Q2222</f>
        <v>3717.9057981927713</v>
      </c>
      <c r="S2222" s="112" t="s">
        <v>2152</v>
      </c>
      <c r="T2222" s="107" t="s">
        <v>82</v>
      </c>
      <c r="U2222" s="219"/>
      <c r="V2222" s="153"/>
      <c r="W2222" s="153"/>
      <c r="X2222" s="153"/>
      <c r="Y2222" s="153"/>
      <c r="Z2222" s="153"/>
      <c r="AA2222" s="153"/>
      <c r="AB2222" s="86"/>
      <c r="AC2222" s="86"/>
      <c r="AD2222" s="153"/>
      <c r="AE2222" s="153"/>
      <c r="AF2222" s="153"/>
      <c r="AG2222" s="85"/>
      <c r="AH2222" s="153">
        <v>1</v>
      </c>
      <c r="AI2222" s="153"/>
      <c r="AJ2222" s="153"/>
    </row>
    <row r="2223" spans="1:36" ht="16.5" thickTop="1" thickBot="1">
      <c r="A2223" s="105">
        <f t="shared" si="691"/>
        <v>11</v>
      </c>
      <c r="B2223" s="195" t="s">
        <v>2162</v>
      </c>
      <c r="C2223" s="130">
        <v>1959</v>
      </c>
      <c r="D2223" s="107" t="s">
        <v>2163</v>
      </c>
      <c r="E2223" s="135" t="s">
        <v>80</v>
      </c>
      <c r="F2223" s="107">
        <v>2</v>
      </c>
      <c r="G2223" s="105">
        <v>3</v>
      </c>
      <c r="H2223" s="111">
        <v>1087.95</v>
      </c>
      <c r="I2223" s="111">
        <v>1002.53</v>
      </c>
      <c r="J2223" s="111">
        <v>843.2299999999999</v>
      </c>
      <c r="K2223" s="109">
        <v>17</v>
      </c>
      <c r="L2223" s="110">
        <f t="shared" si="688"/>
        <v>18087440.737500001</v>
      </c>
      <c r="M2223" s="108"/>
      <c r="N2223" s="108"/>
      <c r="O2223" s="108"/>
      <c r="P2223" s="110">
        <f>'Форма 2'!C2223-M2223-N2223-O2223</f>
        <v>18087440.737500001</v>
      </c>
      <c r="Q2223" s="111">
        <f t="shared" si="689"/>
        <v>18041.794996159719</v>
      </c>
      <c r="R2223" s="111">
        <f t="shared" si="690"/>
        <v>18041.794996159719</v>
      </c>
      <c r="S2223" s="112" t="s">
        <v>2152</v>
      </c>
      <c r="T2223" s="107" t="s">
        <v>82</v>
      </c>
      <c r="U2223" s="217"/>
      <c r="V2223" s="85"/>
      <c r="W2223" s="85"/>
      <c r="X2223" s="85"/>
      <c r="Y2223" s="85"/>
      <c r="Z2223" s="85"/>
      <c r="AA2223" s="85"/>
      <c r="AB2223" s="86"/>
      <c r="AC2223" s="86"/>
      <c r="AD2223" s="85">
        <v>1</v>
      </c>
      <c r="AE2223" s="85">
        <v>2</v>
      </c>
      <c r="AF2223" s="85"/>
      <c r="AG2223" s="85"/>
      <c r="AH2223" s="85"/>
      <c r="AI2223" s="85"/>
      <c r="AJ2223" s="85"/>
    </row>
    <row r="2224" spans="1:36" ht="16.5" thickTop="1" thickBot="1">
      <c r="A2224" s="105">
        <f t="shared" si="691"/>
        <v>12</v>
      </c>
      <c r="B2224" s="195" t="s">
        <v>2164</v>
      </c>
      <c r="C2224" s="130">
        <v>1960</v>
      </c>
      <c r="D2224" s="107" t="s">
        <v>2165</v>
      </c>
      <c r="E2224" s="135" t="s">
        <v>80</v>
      </c>
      <c r="F2224" s="107">
        <v>3</v>
      </c>
      <c r="G2224" s="105">
        <v>2</v>
      </c>
      <c r="H2224" s="111">
        <v>1014.69</v>
      </c>
      <c r="I2224" s="111">
        <v>936.89</v>
      </c>
      <c r="J2224" s="111">
        <v>906.47</v>
      </c>
      <c r="K2224" s="109">
        <v>33</v>
      </c>
      <c r="L2224" s="110">
        <f t="shared" si="688"/>
        <v>7171686.8634000001</v>
      </c>
      <c r="M2224" s="108"/>
      <c r="N2224" s="108"/>
      <c r="O2224" s="108"/>
      <c r="P2224" s="110">
        <f>'Форма 2'!C2224-M2224-N2224-O2224</f>
        <v>7171686.8634000001</v>
      </c>
      <c r="Q2224" s="111">
        <f t="shared" si="689"/>
        <v>7654.7800311669462</v>
      </c>
      <c r="R2224" s="111">
        <f t="shared" si="690"/>
        <v>7654.7800311669462</v>
      </c>
      <c r="S2224" s="112" t="s">
        <v>2152</v>
      </c>
      <c r="T2224" s="107" t="s">
        <v>82</v>
      </c>
      <c r="U2224" s="217"/>
      <c r="V2224" s="85"/>
      <c r="W2224" s="85"/>
      <c r="X2224" s="85"/>
      <c r="Y2224" s="85"/>
      <c r="Z2224" s="85"/>
      <c r="AA2224" s="85"/>
      <c r="AB2224" s="86"/>
      <c r="AC2224" s="86"/>
      <c r="AD2224" s="85"/>
      <c r="AE2224" s="85">
        <v>2</v>
      </c>
      <c r="AF2224" s="85"/>
      <c r="AG2224" s="85"/>
      <c r="AH2224" s="85"/>
      <c r="AI2224" s="85"/>
      <c r="AJ2224" s="85"/>
    </row>
    <row r="2225" spans="1:36" ht="17.25" thickTop="1" thickBot="1">
      <c r="A2225" s="105">
        <f t="shared" si="691"/>
        <v>13</v>
      </c>
      <c r="B2225" s="195" t="s">
        <v>2166</v>
      </c>
      <c r="C2225" s="130">
        <v>1961</v>
      </c>
      <c r="D2225" s="107" t="s">
        <v>2167</v>
      </c>
      <c r="E2225" s="261" t="s">
        <v>80</v>
      </c>
      <c r="F2225" s="107">
        <v>4</v>
      </c>
      <c r="G2225" s="105">
        <v>3</v>
      </c>
      <c r="H2225" s="111">
        <v>2860.7</v>
      </c>
      <c r="I2225" s="111">
        <v>2002.52</v>
      </c>
      <c r="J2225" s="111">
        <v>1928.48</v>
      </c>
      <c r="K2225" s="109">
        <v>81</v>
      </c>
      <c r="L2225" s="110">
        <f t="shared" si="688"/>
        <v>27263357.816999998</v>
      </c>
      <c r="M2225" s="108"/>
      <c r="N2225" s="108"/>
      <c r="O2225" s="108"/>
      <c r="P2225" s="110">
        <f>'Форма 2'!C2225-M2225-N2225-O2225</f>
        <v>27263357.816999998</v>
      </c>
      <c r="Q2225" s="111">
        <f t="shared" si="689"/>
        <v>13614.524607494555</v>
      </c>
      <c r="R2225" s="111">
        <f t="shared" si="690"/>
        <v>13614.524607494555</v>
      </c>
      <c r="S2225" s="112" t="s">
        <v>2152</v>
      </c>
      <c r="T2225" s="107" t="s">
        <v>82</v>
      </c>
      <c r="U2225" s="217"/>
      <c r="V2225" s="85">
        <v>1</v>
      </c>
      <c r="W2225" s="85">
        <v>1</v>
      </c>
      <c r="X2225" s="85">
        <v>1</v>
      </c>
      <c r="Y2225" s="85">
        <v>1</v>
      </c>
      <c r="Z2225" s="85">
        <v>1</v>
      </c>
      <c r="AA2225" s="85"/>
      <c r="AB2225" s="86"/>
      <c r="AC2225" s="86"/>
      <c r="AD2225" s="85"/>
      <c r="AE2225" s="85">
        <v>1</v>
      </c>
      <c r="AF2225" s="85"/>
      <c r="AG2225" s="85"/>
      <c r="AH2225" s="85"/>
      <c r="AI2225" s="85"/>
      <c r="AJ2225" s="85"/>
    </row>
    <row r="2226" spans="1:36" ht="17.25" thickTop="1" thickBot="1">
      <c r="A2226" s="105">
        <f t="shared" si="691"/>
        <v>14</v>
      </c>
      <c r="B2226" s="195" t="s">
        <v>2168</v>
      </c>
      <c r="C2226" s="130">
        <v>1962</v>
      </c>
      <c r="D2226" s="107"/>
      <c r="E2226" s="261" t="s">
        <v>80</v>
      </c>
      <c r="F2226" s="107">
        <v>4</v>
      </c>
      <c r="G2226" s="105">
        <v>2</v>
      </c>
      <c r="H2226" s="111">
        <v>1862.5</v>
      </c>
      <c r="I2226" s="111">
        <v>1293.1300000000001</v>
      </c>
      <c r="J2226" s="111">
        <v>1262.3100000000002</v>
      </c>
      <c r="K2226" s="109">
        <v>51</v>
      </c>
      <c r="L2226" s="110">
        <f t="shared" si="688"/>
        <v>18717976</v>
      </c>
      <c r="M2226" s="108"/>
      <c r="N2226" s="108"/>
      <c r="O2226" s="108"/>
      <c r="P2226" s="110">
        <f>'Форма 2'!C2226-M2226-N2226-O2226</f>
        <v>18717976</v>
      </c>
      <c r="Q2226" s="111">
        <f t="shared" si="689"/>
        <v>14474.937554615544</v>
      </c>
      <c r="R2226" s="111">
        <f t="shared" si="690"/>
        <v>14474.937554615544</v>
      </c>
      <c r="S2226" s="112" t="s">
        <v>2152</v>
      </c>
      <c r="T2226" s="107" t="s">
        <v>82</v>
      </c>
      <c r="U2226" s="217">
        <v>1</v>
      </c>
      <c r="V2226" s="85">
        <v>1</v>
      </c>
      <c r="W2226" s="85">
        <v>1</v>
      </c>
      <c r="X2226" s="85">
        <v>1</v>
      </c>
      <c r="Y2226" s="85">
        <v>1</v>
      </c>
      <c r="Z2226" s="85">
        <v>1</v>
      </c>
      <c r="AA2226" s="85"/>
      <c r="AB2226" s="86"/>
      <c r="AC2226" s="86"/>
      <c r="AD2226" s="85"/>
      <c r="AE2226" s="85">
        <v>1</v>
      </c>
      <c r="AF2226" s="85"/>
      <c r="AG2226" s="85"/>
      <c r="AH2226" s="85"/>
      <c r="AI2226" s="85"/>
      <c r="AJ2226" s="85"/>
    </row>
    <row r="2227" spans="1:36" ht="17.25" thickTop="1" thickBot="1">
      <c r="A2227" s="105">
        <f t="shared" si="691"/>
        <v>15</v>
      </c>
      <c r="B2227" s="195" t="s">
        <v>2169</v>
      </c>
      <c r="C2227" s="130">
        <v>1960</v>
      </c>
      <c r="D2227" s="107"/>
      <c r="E2227" s="261" t="s">
        <v>80</v>
      </c>
      <c r="F2227" s="107">
        <v>4</v>
      </c>
      <c r="G2227" s="105">
        <v>2</v>
      </c>
      <c r="H2227" s="111">
        <v>1080.5</v>
      </c>
      <c r="I2227" s="111">
        <v>938.6</v>
      </c>
      <c r="J2227" s="111">
        <v>938.6</v>
      </c>
      <c r="K2227" s="109">
        <v>24</v>
      </c>
      <c r="L2227" s="110">
        <f t="shared" si="688"/>
        <v>5275389.9799999995</v>
      </c>
      <c r="M2227" s="108"/>
      <c r="N2227" s="108"/>
      <c r="O2227" s="108"/>
      <c r="P2227" s="110">
        <f>'Форма 2'!C2227-M2227-N2227-O2227</f>
        <v>5275389.9799999995</v>
      </c>
      <c r="Q2227" s="111">
        <f t="shared" si="689"/>
        <v>5620.4879394843374</v>
      </c>
      <c r="R2227" s="111">
        <f t="shared" si="690"/>
        <v>5620.4879394843374</v>
      </c>
      <c r="S2227" s="112" t="s">
        <v>2152</v>
      </c>
      <c r="T2227" s="107" t="s">
        <v>82</v>
      </c>
      <c r="U2227" s="217"/>
      <c r="V2227" s="85"/>
      <c r="W2227" s="85"/>
      <c r="X2227" s="85"/>
      <c r="Y2227" s="85"/>
      <c r="Z2227" s="85"/>
      <c r="AA2227" s="85"/>
      <c r="AB2227" s="86"/>
      <c r="AC2227" s="86"/>
      <c r="AD2227" s="85"/>
      <c r="AE2227" s="85">
        <v>1</v>
      </c>
      <c r="AF2227" s="85"/>
      <c r="AG2227" s="85"/>
      <c r="AH2227" s="85"/>
      <c r="AI2227" s="85"/>
      <c r="AJ2227" s="85"/>
    </row>
    <row r="2228" spans="1:36" ht="16.5" thickTop="1" thickBot="1">
      <c r="A2228" s="105">
        <f t="shared" si="691"/>
        <v>16</v>
      </c>
      <c r="B2228" s="195" t="s">
        <v>2170</v>
      </c>
      <c r="C2228" s="130">
        <v>1959</v>
      </c>
      <c r="D2228" s="107"/>
      <c r="E2228" s="135" t="s">
        <v>80</v>
      </c>
      <c r="F2228" s="107">
        <v>2</v>
      </c>
      <c r="G2228" s="105">
        <v>2</v>
      </c>
      <c r="H2228" s="111">
        <v>486.79</v>
      </c>
      <c r="I2228" s="111">
        <v>438</v>
      </c>
      <c r="J2228" s="111">
        <v>305.11</v>
      </c>
      <c r="K2228" s="109">
        <v>25</v>
      </c>
      <c r="L2228" s="110">
        <f t="shared" si="688"/>
        <v>4652441.8781000003</v>
      </c>
      <c r="M2228" s="108"/>
      <c r="N2228" s="108"/>
      <c r="O2228" s="108"/>
      <c r="P2228" s="110">
        <f>'Форма 2'!C2228-M2228-N2228-O2228</f>
        <v>4652441.8781000003</v>
      </c>
      <c r="Q2228" s="111">
        <f t="shared" si="689"/>
        <v>10622.013420319636</v>
      </c>
      <c r="R2228" s="111">
        <f t="shared" si="690"/>
        <v>10622.013420319636</v>
      </c>
      <c r="S2228" s="112" t="s">
        <v>2152</v>
      </c>
      <c r="T2228" s="107" t="s">
        <v>82</v>
      </c>
      <c r="U2228" s="217"/>
      <c r="V2228" s="85"/>
      <c r="W2228" s="85"/>
      <c r="X2228" s="85"/>
      <c r="Y2228" s="85"/>
      <c r="Z2228" s="85"/>
      <c r="AA2228" s="85"/>
      <c r="AB2228" s="86"/>
      <c r="AC2228" s="86"/>
      <c r="AD2228" s="85">
        <v>1</v>
      </c>
      <c r="AE2228" s="85"/>
      <c r="AF2228" s="85"/>
      <c r="AG2228" s="85"/>
      <c r="AH2228" s="85"/>
      <c r="AI2228" s="85"/>
      <c r="AJ2228" s="85"/>
    </row>
    <row r="2229" spans="1:36" ht="17.25" thickTop="1" thickBot="1">
      <c r="A2229" s="105">
        <f t="shared" si="691"/>
        <v>17</v>
      </c>
      <c r="B2229" s="195" t="s">
        <v>2171</v>
      </c>
      <c r="C2229" s="130">
        <v>1974</v>
      </c>
      <c r="D2229" s="107"/>
      <c r="E2229" s="261" t="s">
        <v>2158</v>
      </c>
      <c r="F2229" s="107">
        <v>5</v>
      </c>
      <c r="G2229" s="105">
        <v>4</v>
      </c>
      <c r="H2229" s="111">
        <v>4021.07</v>
      </c>
      <c r="I2229" s="111">
        <v>3696.87</v>
      </c>
      <c r="J2229" s="111">
        <v>3666.99</v>
      </c>
      <c r="K2229" s="109">
        <v>157</v>
      </c>
      <c r="L2229" s="110">
        <f t="shared" si="688"/>
        <v>6993364.5226000007</v>
      </c>
      <c r="M2229" s="108"/>
      <c r="N2229" s="108"/>
      <c r="O2229" s="108"/>
      <c r="P2229" s="110">
        <f>'Форма 2'!C2229-M2229-N2229-O2229</f>
        <v>6993364.5226000007</v>
      </c>
      <c r="Q2229" s="111">
        <f t="shared" si="689"/>
        <v>1891.6987945478204</v>
      </c>
      <c r="R2229" s="111">
        <f t="shared" si="690"/>
        <v>1891.6987945478204</v>
      </c>
      <c r="S2229" s="112" t="s">
        <v>2152</v>
      </c>
      <c r="T2229" s="107" t="s">
        <v>82</v>
      </c>
      <c r="U2229" s="217"/>
      <c r="V2229" s="85"/>
      <c r="W2229" s="85"/>
      <c r="X2229" s="85"/>
      <c r="Y2229" s="85"/>
      <c r="Z2229" s="85"/>
      <c r="AA2229" s="85"/>
      <c r="AB2229" s="86"/>
      <c r="AC2229" s="86"/>
      <c r="AD2229" s="85"/>
      <c r="AE2229" s="85"/>
      <c r="AF2229" s="85"/>
      <c r="AG2229" s="85"/>
      <c r="AH2229" s="85">
        <v>1</v>
      </c>
      <c r="AI2229" s="85"/>
      <c r="AJ2229" s="85"/>
    </row>
    <row r="2230" spans="1:36" ht="16.5" thickTop="1" thickBot="1">
      <c r="A2230" s="105">
        <f t="shared" si="691"/>
        <v>18</v>
      </c>
      <c r="B2230" s="195" t="s">
        <v>2172</v>
      </c>
      <c r="C2230" s="130">
        <v>1961</v>
      </c>
      <c r="D2230" s="107" t="s">
        <v>2173</v>
      </c>
      <c r="E2230" s="135" t="s">
        <v>80</v>
      </c>
      <c r="F2230" s="107">
        <v>2</v>
      </c>
      <c r="G2230" s="105">
        <v>2</v>
      </c>
      <c r="H2230" s="111">
        <v>827</v>
      </c>
      <c r="I2230" s="111">
        <v>626.70000000000005</v>
      </c>
      <c r="J2230" s="111">
        <v>548.6</v>
      </c>
      <c r="K2230" s="109">
        <v>28</v>
      </c>
      <c r="L2230" s="110">
        <f t="shared" si="688"/>
        <v>15706780.960000001</v>
      </c>
      <c r="M2230" s="108"/>
      <c r="N2230" s="108"/>
      <c r="O2230" s="108"/>
      <c r="P2230" s="110">
        <f>'Форма 2'!C2230-M2230-N2230-O2230</f>
        <v>15706780.960000001</v>
      </c>
      <c r="Q2230" s="111">
        <f t="shared" si="689"/>
        <v>25062.679048986756</v>
      </c>
      <c r="R2230" s="111">
        <f t="shared" si="690"/>
        <v>25062.679048986756</v>
      </c>
      <c r="S2230" s="112" t="s">
        <v>2152</v>
      </c>
      <c r="T2230" s="107" t="s">
        <v>82</v>
      </c>
      <c r="U2230" s="217"/>
      <c r="V2230" s="85">
        <v>1</v>
      </c>
      <c r="W2230" s="85">
        <v>1</v>
      </c>
      <c r="X2230" s="85">
        <v>1</v>
      </c>
      <c r="Y2230" s="85">
        <v>1</v>
      </c>
      <c r="Z2230" s="85">
        <v>1</v>
      </c>
      <c r="AA2230" s="85"/>
      <c r="AB2230" s="86"/>
      <c r="AC2230" s="86"/>
      <c r="AD2230" s="85"/>
      <c r="AE2230" s="85">
        <v>2</v>
      </c>
      <c r="AF2230" s="85"/>
      <c r="AG2230" s="85"/>
      <c r="AH2230" s="85"/>
      <c r="AI2230" s="85"/>
      <c r="AJ2230" s="85"/>
    </row>
    <row r="2231" spans="1:36" ht="16.5" thickTop="1" thickBot="1">
      <c r="A2231" s="105">
        <f t="shared" si="691"/>
        <v>19</v>
      </c>
      <c r="B2231" s="195" t="s">
        <v>2174</v>
      </c>
      <c r="C2231" s="130">
        <v>1957</v>
      </c>
      <c r="D2231" s="107"/>
      <c r="E2231" s="135" t="s">
        <v>80</v>
      </c>
      <c r="F2231" s="107">
        <v>2</v>
      </c>
      <c r="G2231" s="105">
        <v>1</v>
      </c>
      <c r="H2231" s="111">
        <v>424.9</v>
      </c>
      <c r="I2231" s="111">
        <v>380</v>
      </c>
      <c r="J2231" s="111">
        <v>334.8</v>
      </c>
      <c r="K2231" s="109">
        <v>22</v>
      </c>
      <c r="L2231" s="110">
        <f t="shared" si="688"/>
        <v>4060935.0109999995</v>
      </c>
      <c r="M2231" s="108"/>
      <c r="N2231" s="108"/>
      <c r="O2231" s="108"/>
      <c r="P2231" s="110">
        <f>'Форма 2'!C2231-M2231-N2231-O2231</f>
        <v>4060935.0109999995</v>
      </c>
      <c r="Q2231" s="111">
        <f t="shared" si="689"/>
        <v>10686.671081578947</v>
      </c>
      <c r="R2231" s="111">
        <f t="shared" si="690"/>
        <v>10686.671081578947</v>
      </c>
      <c r="S2231" s="112" t="s">
        <v>2152</v>
      </c>
      <c r="T2231" s="107" t="s">
        <v>82</v>
      </c>
      <c r="U2231" s="217"/>
      <c r="V2231" s="85"/>
      <c r="W2231" s="85"/>
      <c r="X2231" s="85"/>
      <c r="Y2231" s="85"/>
      <c r="Z2231" s="85"/>
      <c r="AA2231" s="85"/>
      <c r="AB2231" s="86"/>
      <c r="AC2231" s="86"/>
      <c r="AD2231" s="85">
        <v>1</v>
      </c>
      <c r="AE2231" s="85"/>
      <c r="AF2231" s="85"/>
      <c r="AG2231" s="85"/>
      <c r="AH2231" s="85"/>
      <c r="AI2231" s="85"/>
      <c r="AJ2231" s="85"/>
    </row>
    <row r="2232" spans="1:36" ht="16.5" thickTop="1" thickBot="1">
      <c r="A2232" s="105">
        <f t="shared" si="691"/>
        <v>20</v>
      </c>
      <c r="B2232" s="195" t="s">
        <v>2175</v>
      </c>
      <c r="C2232" s="130">
        <v>1957</v>
      </c>
      <c r="D2232" s="107"/>
      <c r="E2232" s="135" t="s">
        <v>80</v>
      </c>
      <c r="F2232" s="107">
        <v>2</v>
      </c>
      <c r="G2232" s="105">
        <v>2</v>
      </c>
      <c r="H2232" s="111">
        <v>740.2</v>
      </c>
      <c r="I2232" s="111">
        <v>649.4</v>
      </c>
      <c r="J2232" s="111">
        <v>579.4</v>
      </c>
      <c r="K2232" s="109">
        <v>33</v>
      </c>
      <c r="L2232" s="110">
        <f t="shared" si="688"/>
        <v>7074380.0779999997</v>
      </c>
      <c r="M2232" s="108"/>
      <c r="N2232" s="108"/>
      <c r="O2232" s="108"/>
      <c r="P2232" s="110">
        <f>'Форма 2'!C2232-M2232-N2232-O2232</f>
        <v>7074380.0779999997</v>
      </c>
      <c r="Q2232" s="111">
        <f t="shared" si="689"/>
        <v>10893.717397597782</v>
      </c>
      <c r="R2232" s="111">
        <f t="shared" si="690"/>
        <v>10893.717397597782</v>
      </c>
      <c r="S2232" s="112" t="s">
        <v>2152</v>
      </c>
      <c r="T2232" s="107" t="s">
        <v>82</v>
      </c>
      <c r="U2232" s="217"/>
      <c r="V2232" s="85"/>
      <c r="W2232" s="85"/>
      <c r="X2232" s="85"/>
      <c r="Y2232" s="85"/>
      <c r="Z2232" s="85"/>
      <c r="AA2232" s="85"/>
      <c r="AB2232" s="86"/>
      <c r="AC2232" s="86"/>
      <c r="AD2232" s="85">
        <v>1</v>
      </c>
      <c r="AE2232" s="85"/>
      <c r="AF2232" s="85"/>
      <c r="AG2232" s="85"/>
      <c r="AH2232" s="85"/>
      <c r="AI2232" s="85"/>
      <c r="AJ2232" s="85"/>
    </row>
    <row r="2233" spans="1:36" ht="16.5" thickTop="1" thickBot="1">
      <c r="A2233" s="105">
        <f t="shared" si="691"/>
        <v>21</v>
      </c>
      <c r="B2233" s="195" t="s">
        <v>2176</v>
      </c>
      <c r="C2233" s="130">
        <v>1957</v>
      </c>
      <c r="D2233" s="107"/>
      <c r="E2233" s="135" t="s">
        <v>80</v>
      </c>
      <c r="F2233" s="107">
        <v>2</v>
      </c>
      <c r="G2233" s="105">
        <v>1</v>
      </c>
      <c r="H2233" s="111">
        <v>434</v>
      </c>
      <c r="I2233" s="111">
        <v>389.1</v>
      </c>
      <c r="J2233" s="111">
        <v>343.1</v>
      </c>
      <c r="K2233" s="109">
        <v>12</v>
      </c>
      <c r="L2233" s="110">
        <f t="shared" si="688"/>
        <v>4147907.26</v>
      </c>
      <c r="M2233" s="108"/>
      <c r="N2233" s="108"/>
      <c r="O2233" s="108"/>
      <c r="P2233" s="110">
        <f>'Форма 2'!C2233-M2233-N2233-O2233</f>
        <v>4147907.26</v>
      </c>
      <c r="Q2233" s="111">
        <f t="shared" si="689"/>
        <v>10660.260241583139</v>
      </c>
      <c r="R2233" s="111">
        <f t="shared" si="690"/>
        <v>10660.260241583139</v>
      </c>
      <c r="S2233" s="112" t="s">
        <v>2152</v>
      </c>
      <c r="T2233" s="107" t="s">
        <v>82</v>
      </c>
      <c r="U2233" s="217"/>
      <c r="V2233" s="85"/>
      <c r="W2233" s="85"/>
      <c r="X2233" s="85"/>
      <c r="Y2233" s="85"/>
      <c r="Z2233" s="85"/>
      <c r="AA2233" s="85"/>
      <c r="AB2233" s="86"/>
      <c r="AC2233" s="86"/>
      <c r="AD2233" s="85">
        <v>1</v>
      </c>
      <c r="AE2233" s="85"/>
      <c r="AF2233" s="85"/>
      <c r="AG2233" s="85"/>
      <c r="AH2233" s="85"/>
      <c r="AI2233" s="85"/>
      <c r="AJ2233" s="85"/>
    </row>
    <row r="2234" spans="1:36" ht="17.25" thickTop="1" thickBot="1">
      <c r="A2234" s="105">
        <f t="shared" si="691"/>
        <v>22</v>
      </c>
      <c r="B2234" s="195" t="s">
        <v>2177</v>
      </c>
      <c r="C2234" s="130">
        <v>1963</v>
      </c>
      <c r="D2234" s="107" t="s">
        <v>2167</v>
      </c>
      <c r="E2234" s="261" t="s">
        <v>80</v>
      </c>
      <c r="F2234" s="107">
        <v>4</v>
      </c>
      <c r="G2234" s="105">
        <v>2</v>
      </c>
      <c r="H2234" s="111">
        <v>1869.8</v>
      </c>
      <c r="I2234" s="111">
        <v>1302.9100000000001</v>
      </c>
      <c r="J2234" s="111">
        <v>1257.99</v>
      </c>
      <c r="K2234" s="109">
        <v>48</v>
      </c>
      <c r="L2234" s="110">
        <f t="shared" si="688"/>
        <v>22877788.316</v>
      </c>
      <c r="M2234" s="108"/>
      <c r="N2234" s="108"/>
      <c r="O2234" s="108"/>
      <c r="P2234" s="110">
        <f>'Форма 2'!C2234-M2234-N2234-O2234</f>
        <v>22877788.316</v>
      </c>
      <c r="Q2234" s="111">
        <f t="shared" si="689"/>
        <v>17558.993572848467</v>
      </c>
      <c r="R2234" s="111">
        <f t="shared" si="690"/>
        <v>17558.993572848467</v>
      </c>
      <c r="S2234" s="112" t="s">
        <v>2152</v>
      </c>
      <c r="T2234" s="107" t="s">
        <v>82</v>
      </c>
      <c r="U2234" s="217">
        <v>1</v>
      </c>
      <c r="V2234" s="85">
        <v>1</v>
      </c>
      <c r="W2234" s="85">
        <v>1</v>
      </c>
      <c r="X2234" s="85">
        <v>1</v>
      </c>
      <c r="Y2234" s="85">
        <v>1</v>
      </c>
      <c r="Z2234" s="85">
        <v>1</v>
      </c>
      <c r="AA2234" s="85"/>
      <c r="AB2234" s="86"/>
      <c r="AC2234" s="86"/>
      <c r="AD2234" s="85"/>
      <c r="AE2234" s="85">
        <v>2</v>
      </c>
      <c r="AF2234" s="85"/>
      <c r="AG2234" s="85"/>
      <c r="AH2234" s="85"/>
      <c r="AI2234" s="85"/>
      <c r="AJ2234" s="85"/>
    </row>
    <row r="2235" spans="1:36" ht="16.5" thickTop="1" thickBot="1">
      <c r="A2235" s="105">
        <f t="shared" si="691"/>
        <v>23</v>
      </c>
      <c r="B2235" s="114" t="s">
        <v>2178</v>
      </c>
      <c r="C2235" s="113">
        <v>1963</v>
      </c>
      <c r="D2235" s="107" t="s">
        <v>2167</v>
      </c>
      <c r="E2235" s="114" t="s">
        <v>80</v>
      </c>
      <c r="F2235" s="107">
        <v>4</v>
      </c>
      <c r="G2235" s="107">
        <v>3</v>
      </c>
      <c r="H2235" s="111">
        <v>2734.28</v>
      </c>
      <c r="I2235" s="111">
        <v>2054.04</v>
      </c>
      <c r="J2235" s="111">
        <v>2012.54</v>
      </c>
      <c r="K2235" s="125">
        <v>64</v>
      </c>
      <c r="L2235" s="110">
        <f t="shared" si="688"/>
        <v>33455064.1976</v>
      </c>
      <c r="M2235" s="108"/>
      <c r="N2235" s="108"/>
      <c r="O2235" s="108"/>
      <c r="P2235" s="110">
        <f>'Форма 2'!C2235-M2235-N2235-O2235</f>
        <v>33455064.1976</v>
      </c>
      <c r="Q2235" s="111">
        <f t="shared" si="689"/>
        <v>16287.445326089073</v>
      </c>
      <c r="R2235" s="111">
        <f t="shared" si="690"/>
        <v>16287.445326089073</v>
      </c>
      <c r="S2235" s="112" t="s">
        <v>2152</v>
      </c>
      <c r="T2235" s="107" t="s">
        <v>82</v>
      </c>
      <c r="U2235" s="217">
        <v>1</v>
      </c>
      <c r="V2235" s="85">
        <v>1</v>
      </c>
      <c r="W2235" s="85">
        <v>1</v>
      </c>
      <c r="X2235" s="85">
        <v>1</v>
      </c>
      <c r="Y2235" s="85">
        <v>1</v>
      </c>
      <c r="Z2235" s="85">
        <v>1</v>
      </c>
      <c r="AA2235" s="85"/>
      <c r="AB2235" s="86"/>
      <c r="AC2235" s="86"/>
      <c r="AD2235" s="85"/>
      <c r="AE2235" s="85">
        <v>2</v>
      </c>
      <c r="AF2235" s="85"/>
      <c r="AG2235" s="85"/>
      <c r="AH2235" s="85"/>
      <c r="AI2235" s="85"/>
      <c r="AJ2235" s="85"/>
    </row>
    <row r="2236" spans="1:36" ht="16.5" thickTop="1" thickBot="1">
      <c r="A2236" s="105">
        <f t="shared" si="691"/>
        <v>24</v>
      </c>
      <c r="B2236" s="114" t="s">
        <v>2179</v>
      </c>
      <c r="C2236" s="113">
        <v>1964</v>
      </c>
      <c r="D2236" s="107"/>
      <c r="E2236" s="114" t="s">
        <v>80</v>
      </c>
      <c r="F2236" s="107">
        <v>4</v>
      </c>
      <c r="G2236" s="107">
        <v>2</v>
      </c>
      <c r="H2236" s="111">
        <v>1392.7</v>
      </c>
      <c r="I2236" s="111">
        <v>1282.4000000000001</v>
      </c>
      <c r="J2236" s="111">
        <v>1239.6000000000001</v>
      </c>
      <c r="K2236" s="125">
        <v>53</v>
      </c>
      <c r="L2236" s="110">
        <f t="shared" si="688"/>
        <v>17040269.434</v>
      </c>
      <c r="M2236" s="108"/>
      <c r="N2236" s="108"/>
      <c r="O2236" s="108"/>
      <c r="P2236" s="110">
        <f>'Форма 2'!C2236-M2236-N2236-O2236</f>
        <v>17040269.434</v>
      </c>
      <c r="Q2236" s="111">
        <f t="shared" si="689"/>
        <v>13287.795878041172</v>
      </c>
      <c r="R2236" s="111">
        <f t="shared" si="690"/>
        <v>13287.795878041172</v>
      </c>
      <c r="S2236" s="112" t="s">
        <v>2152</v>
      </c>
      <c r="T2236" s="107" t="s">
        <v>82</v>
      </c>
      <c r="U2236" s="217">
        <v>1</v>
      </c>
      <c r="V2236" s="85">
        <v>1</v>
      </c>
      <c r="W2236" s="85">
        <v>1</v>
      </c>
      <c r="X2236" s="85">
        <v>1</v>
      </c>
      <c r="Y2236" s="85">
        <v>1</v>
      </c>
      <c r="Z2236" s="85">
        <v>1</v>
      </c>
      <c r="AA2236" s="85"/>
      <c r="AB2236" s="86"/>
      <c r="AC2236" s="86"/>
      <c r="AD2236" s="85"/>
      <c r="AE2236" s="85">
        <v>2</v>
      </c>
      <c r="AF2236" s="85"/>
      <c r="AG2236" s="85"/>
      <c r="AH2236" s="85"/>
      <c r="AI2236" s="85"/>
      <c r="AJ2236" s="85"/>
    </row>
    <row r="2237" spans="1:36" ht="17.25" thickTop="1" thickBot="1">
      <c r="A2237" s="105">
        <f t="shared" si="691"/>
        <v>25</v>
      </c>
      <c r="B2237" s="195" t="s">
        <v>2180</v>
      </c>
      <c r="C2237" s="130">
        <v>1965</v>
      </c>
      <c r="D2237" s="107"/>
      <c r="E2237" s="261" t="s">
        <v>80</v>
      </c>
      <c r="F2237" s="107">
        <v>5</v>
      </c>
      <c r="G2237" s="105">
        <v>3</v>
      </c>
      <c r="H2237" s="111">
        <v>3158.6</v>
      </c>
      <c r="I2237" s="111">
        <v>2522.5700000000002</v>
      </c>
      <c r="J2237" s="111">
        <v>2436.15</v>
      </c>
      <c r="K2237" s="109">
        <v>97</v>
      </c>
      <c r="L2237" s="110">
        <f t="shared" si="688"/>
        <v>27709955.595999997</v>
      </c>
      <c r="M2237" s="108"/>
      <c r="N2237" s="108"/>
      <c r="O2237" s="108"/>
      <c r="P2237" s="110">
        <f>'Форма 2'!C2237-M2237-N2237-O2237</f>
        <v>27709955.595999997</v>
      </c>
      <c r="Q2237" s="111">
        <f t="shared" si="689"/>
        <v>10984.811361429018</v>
      </c>
      <c r="R2237" s="111">
        <f t="shared" si="690"/>
        <v>10984.811361429018</v>
      </c>
      <c r="S2237" s="112" t="s">
        <v>2152</v>
      </c>
      <c r="T2237" s="107" t="s">
        <v>82</v>
      </c>
      <c r="U2237" s="217"/>
      <c r="V2237" s="85"/>
      <c r="W2237" s="85">
        <v>1</v>
      </c>
      <c r="X2237" s="85">
        <v>1</v>
      </c>
      <c r="Y2237" s="85">
        <v>1</v>
      </c>
      <c r="Z2237" s="85"/>
      <c r="AA2237" s="85"/>
      <c r="AB2237" s="86"/>
      <c r="AC2237" s="86"/>
      <c r="AD2237" s="85"/>
      <c r="AE2237" s="85">
        <v>2</v>
      </c>
      <c r="AF2237" s="85"/>
      <c r="AG2237" s="85"/>
      <c r="AH2237" s="85"/>
      <c r="AI2237" s="85"/>
      <c r="AJ2237" s="85"/>
    </row>
    <row r="2238" spans="1:36" ht="17.25" thickTop="1" thickBot="1">
      <c r="A2238" s="105">
        <f t="shared" si="691"/>
        <v>26</v>
      </c>
      <c r="B2238" s="195" t="s">
        <v>2181</v>
      </c>
      <c r="C2238" s="130">
        <v>1964</v>
      </c>
      <c r="D2238" s="107" t="s">
        <v>2167</v>
      </c>
      <c r="E2238" s="261" t="s">
        <v>80</v>
      </c>
      <c r="F2238" s="107">
        <v>4</v>
      </c>
      <c r="G2238" s="105">
        <v>2</v>
      </c>
      <c r="H2238" s="111">
        <v>1863.4</v>
      </c>
      <c r="I2238" s="111">
        <v>1295.7</v>
      </c>
      <c r="J2238" s="111">
        <v>1295.7</v>
      </c>
      <c r="K2238" s="109">
        <v>48</v>
      </c>
      <c r="L2238" s="110">
        <f t="shared" si="688"/>
        <v>22799481.628000002</v>
      </c>
      <c r="M2238" s="108"/>
      <c r="N2238" s="108"/>
      <c r="O2238" s="108"/>
      <c r="P2238" s="110">
        <f>'Форма 2'!C2238-M2238-N2238-O2238</f>
        <v>22799481.628000002</v>
      </c>
      <c r="Q2238" s="111">
        <f t="shared" si="689"/>
        <v>17596.265823878985</v>
      </c>
      <c r="R2238" s="111">
        <f t="shared" si="690"/>
        <v>17596.265823878985</v>
      </c>
      <c r="S2238" s="112" t="s">
        <v>2152</v>
      </c>
      <c r="T2238" s="107" t="s">
        <v>82</v>
      </c>
      <c r="U2238" s="217">
        <v>1</v>
      </c>
      <c r="V2238" s="85">
        <v>1</v>
      </c>
      <c r="W2238" s="85">
        <v>1</v>
      </c>
      <c r="X2238" s="85">
        <v>1</v>
      </c>
      <c r="Y2238" s="85">
        <v>1</v>
      </c>
      <c r="Z2238" s="85">
        <v>1</v>
      </c>
      <c r="AA2238" s="85"/>
      <c r="AB2238" s="86"/>
      <c r="AC2238" s="86"/>
      <c r="AD2238" s="85"/>
      <c r="AE2238" s="85">
        <v>2</v>
      </c>
      <c r="AF2238" s="85"/>
      <c r="AG2238" s="85"/>
      <c r="AH2238" s="85"/>
      <c r="AI2238" s="85"/>
      <c r="AJ2238" s="85"/>
    </row>
    <row r="2239" spans="1:36" ht="16.5" thickTop="1" thickBot="1">
      <c r="A2239" s="105">
        <f t="shared" si="691"/>
        <v>27</v>
      </c>
      <c r="B2239" s="114" t="s">
        <v>2182</v>
      </c>
      <c r="C2239" s="113">
        <v>1958</v>
      </c>
      <c r="D2239" s="107"/>
      <c r="E2239" s="114" t="s">
        <v>80</v>
      </c>
      <c r="F2239" s="107">
        <v>2</v>
      </c>
      <c r="G2239" s="107">
        <v>2</v>
      </c>
      <c r="H2239" s="111">
        <v>496.07</v>
      </c>
      <c r="I2239" s="111">
        <v>441.22</v>
      </c>
      <c r="J2239" s="111">
        <v>307.81000000000006</v>
      </c>
      <c r="K2239" s="125">
        <v>20</v>
      </c>
      <c r="L2239" s="110">
        <f t="shared" si="688"/>
        <v>4741134.4572999999</v>
      </c>
      <c r="M2239" s="108"/>
      <c r="N2239" s="108"/>
      <c r="O2239" s="108"/>
      <c r="P2239" s="110">
        <f>'Форма 2'!C2239-M2239-N2239-O2239</f>
        <v>4741134.4572999999</v>
      </c>
      <c r="Q2239" s="111">
        <f t="shared" si="689"/>
        <v>10745.511212773672</v>
      </c>
      <c r="R2239" s="111">
        <f t="shared" si="690"/>
        <v>10745.511212773672</v>
      </c>
      <c r="S2239" s="112" t="s">
        <v>2152</v>
      </c>
      <c r="T2239" s="107" t="s">
        <v>82</v>
      </c>
      <c r="U2239" s="217"/>
      <c r="V2239" s="85"/>
      <c r="W2239" s="85"/>
      <c r="X2239" s="85"/>
      <c r="Y2239" s="85"/>
      <c r="Z2239" s="85"/>
      <c r="AA2239" s="85"/>
      <c r="AB2239" s="86"/>
      <c r="AC2239" s="86"/>
      <c r="AD2239" s="85">
        <v>1</v>
      </c>
      <c r="AE2239" s="85"/>
      <c r="AF2239" s="85"/>
      <c r="AG2239" s="85"/>
      <c r="AH2239" s="85"/>
      <c r="AI2239" s="85"/>
      <c r="AJ2239" s="85"/>
    </row>
    <row r="2240" spans="1:36" ht="16.5" thickTop="1" thickBot="1">
      <c r="A2240" s="105">
        <f t="shared" si="691"/>
        <v>28</v>
      </c>
      <c r="B2240" s="114" t="s">
        <v>2183</v>
      </c>
      <c r="C2240" s="113">
        <v>1959</v>
      </c>
      <c r="D2240" s="107"/>
      <c r="E2240" s="114" t="s">
        <v>80</v>
      </c>
      <c r="F2240" s="107">
        <v>2</v>
      </c>
      <c r="G2240" s="107">
        <v>2</v>
      </c>
      <c r="H2240" s="111">
        <v>741</v>
      </c>
      <c r="I2240" s="111">
        <v>672.2</v>
      </c>
      <c r="J2240" s="111">
        <v>626.2700000000001</v>
      </c>
      <c r="K2240" s="125">
        <v>24</v>
      </c>
      <c r="L2240" s="110">
        <f t="shared" si="688"/>
        <v>12319310.25</v>
      </c>
      <c r="M2240" s="108"/>
      <c r="N2240" s="108"/>
      <c r="O2240" s="108"/>
      <c r="P2240" s="110">
        <f>'Форма 2'!C2240-M2240-N2240-O2240</f>
        <v>12319310.25</v>
      </c>
      <c r="Q2240" s="111">
        <f t="shared" si="689"/>
        <v>18326.852499256172</v>
      </c>
      <c r="R2240" s="111">
        <f t="shared" si="690"/>
        <v>18326.852499256172</v>
      </c>
      <c r="S2240" s="112" t="s">
        <v>2152</v>
      </c>
      <c r="T2240" s="107" t="s">
        <v>82</v>
      </c>
      <c r="U2240" s="217"/>
      <c r="V2240" s="85"/>
      <c r="W2240" s="85"/>
      <c r="X2240" s="85"/>
      <c r="Y2240" s="85"/>
      <c r="Z2240" s="85"/>
      <c r="AA2240" s="85"/>
      <c r="AB2240" s="86"/>
      <c r="AC2240" s="86"/>
      <c r="AD2240" s="85">
        <v>1</v>
      </c>
      <c r="AE2240" s="85">
        <v>2</v>
      </c>
      <c r="AF2240" s="85"/>
      <c r="AG2240" s="85"/>
      <c r="AH2240" s="85"/>
      <c r="AI2240" s="85"/>
      <c r="AJ2240" s="85"/>
    </row>
    <row r="2241" spans="1:36" ht="16.5" thickTop="1" thickBot="1">
      <c r="A2241" s="105">
        <f t="shared" si="691"/>
        <v>29</v>
      </c>
      <c r="B2241" s="114" t="s">
        <v>2184</v>
      </c>
      <c r="C2241" s="113">
        <v>1961</v>
      </c>
      <c r="D2241" s="107"/>
      <c r="E2241" s="114" t="s">
        <v>80</v>
      </c>
      <c r="F2241" s="107">
        <v>3</v>
      </c>
      <c r="G2241" s="107">
        <v>2</v>
      </c>
      <c r="H2241" s="111">
        <v>1258.0999999999999</v>
      </c>
      <c r="I2241" s="111">
        <v>1178.81</v>
      </c>
      <c r="J2241" s="111">
        <v>959.51</v>
      </c>
      <c r="K2241" s="125">
        <v>35</v>
      </c>
      <c r="L2241" s="110">
        <f t="shared" si="688"/>
        <v>15002364.422</v>
      </c>
      <c r="M2241" s="108"/>
      <c r="N2241" s="108"/>
      <c r="O2241" s="108"/>
      <c r="P2241" s="110">
        <f>'Форма 2'!C2241-M2241-N2241-O2241</f>
        <v>15002364.422</v>
      </c>
      <c r="Q2241" s="111">
        <f t="shared" si="689"/>
        <v>12726.702710360449</v>
      </c>
      <c r="R2241" s="111">
        <f t="shared" si="690"/>
        <v>12726.702710360449</v>
      </c>
      <c r="S2241" s="112" t="s">
        <v>2152</v>
      </c>
      <c r="T2241" s="107" t="s">
        <v>82</v>
      </c>
      <c r="U2241" s="217"/>
      <c r="V2241" s="85">
        <v>1</v>
      </c>
      <c r="W2241" s="85">
        <v>1</v>
      </c>
      <c r="X2241" s="85">
        <v>1</v>
      </c>
      <c r="Y2241" s="85">
        <v>1</v>
      </c>
      <c r="Z2241" s="85">
        <v>1</v>
      </c>
      <c r="AA2241" s="85"/>
      <c r="AB2241" s="86"/>
      <c r="AC2241" s="86"/>
      <c r="AD2241" s="85"/>
      <c r="AE2241" s="85"/>
      <c r="AF2241" s="85"/>
      <c r="AG2241" s="85"/>
      <c r="AH2241" s="85"/>
      <c r="AI2241" s="85"/>
      <c r="AJ2241" s="85"/>
    </row>
    <row r="2242" spans="1:36" ht="16.5" thickTop="1" thickBot="1">
      <c r="A2242" s="105">
        <f t="shared" si="691"/>
        <v>30</v>
      </c>
      <c r="B2242" s="114" t="s">
        <v>2185</v>
      </c>
      <c r="C2242" s="113">
        <v>1964</v>
      </c>
      <c r="D2242" s="107"/>
      <c r="E2242" s="114" t="s">
        <v>80</v>
      </c>
      <c r="F2242" s="107">
        <v>2</v>
      </c>
      <c r="G2242" s="107">
        <v>2</v>
      </c>
      <c r="H2242" s="111">
        <v>674.13</v>
      </c>
      <c r="I2242" s="111">
        <v>625.9</v>
      </c>
      <c r="J2242" s="111">
        <v>545</v>
      </c>
      <c r="K2242" s="125">
        <v>34</v>
      </c>
      <c r="L2242" s="110">
        <f t="shared" si="688"/>
        <v>6941927.8292999994</v>
      </c>
      <c r="M2242" s="108"/>
      <c r="N2242" s="108"/>
      <c r="O2242" s="108"/>
      <c r="P2242" s="110">
        <f>'Форма 2'!C2242-M2242-N2242-O2242</f>
        <v>6941927.8292999994</v>
      </c>
      <c r="Q2242" s="111">
        <f t="shared" si="689"/>
        <v>11091.11332369388</v>
      </c>
      <c r="R2242" s="111">
        <f t="shared" si="690"/>
        <v>11091.11332369388</v>
      </c>
      <c r="S2242" s="112" t="s">
        <v>2152</v>
      </c>
      <c r="T2242" s="105" t="s">
        <v>92</v>
      </c>
      <c r="U2242" s="217">
        <v>1</v>
      </c>
      <c r="V2242" s="85"/>
      <c r="W2242" s="85"/>
      <c r="X2242" s="85"/>
      <c r="Y2242" s="85"/>
      <c r="Z2242" s="85"/>
      <c r="AA2242" s="85"/>
      <c r="AB2242" s="86"/>
      <c r="AC2242" s="86"/>
      <c r="AD2242" s="85">
        <v>1</v>
      </c>
      <c r="AE2242" s="85"/>
      <c r="AF2242" s="85"/>
      <c r="AG2242" s="85"/>
      <c r="AH2242" s="85"/>
      <c r="AI2242" s="85"/>
      <c r="AJ2242" s="85"/>
    </row>
    <row r="2243" spans="1:36" ht="16.5" thickTop="1" thickBot="1">
      <c r="A2243" s="105">
        <f t="shared" si="691"/>
        <v>31</v>
      </c>
      <c r="B2243" s="114" t="s">
        <v>2186</v>
      </c>
      <c r="C2243" s="113">
        <v>1962</v>
      </c>
      <c r="D2243" s="107"/>
      <c r="E2243" s="114" t="s">
        <v>80</v>
      </c>
      <c r="F2243" s="107">
        <v>4</v>
      </c>
      <c r="G2243" s="107">
        <v>2</v>
      </c>
      <c r="H2243" s="111">
        <v>1259.25</v>
      </c>
      <c r="I2243" s="111" t="s">
        <v>2187</v>
      </c>
      <c r="J2243" s="111">
        <v>740.3900000000001</v>
      </c>
      <c r="K2243" s="125">
        <v>38</v>
      </c>
      <c r="L2243" s="110">
        <f t="shared" si="688"/>
        <v>7020721.7100000009</v>
      </c>
      <c r="M2243" s="108"/>
      <c r="N2243" s="108"/>
      <c r="O2243" s="108"/>
      <c r="P2243" s="110">
        <f>'Форма 2'!C2243-M2243-N2243-O2243</f>
        <v>7020721.7100000009</v>
      </c>
      <c r="Q2243" s="111">
        <f t="shared" si="689"/>
        <v>8520.8103768432557</v>
      </c>
      <c r="R2243" s="111">
        <f t="shared" si="690"/>
        <v>8520.8103768432557</v>
      </c>
      <c r="S2243" s="112" t="s">
        <v>2152</v>
      </c>
      <c r="T2243" s="107" t="s">
        <v>82</v>
      </c>
      <c r="U2243" s="217"/>
      <c r="V2243" s="85"/>
      <c r="W2243" s="85"/>
      <c r="X2243" s="85"/>
      <c r="Y2243" s="85"/>
      <c r="Z2243" s="85"/>
      <c r="AA2243" s="85">
        <v>1</v>
      </c>
      <c r="AB2243" s="86"/>
      <c r="AC2243" s="86"/>
      <c r="AD2243" s="85">
        <v>1</v>
      </c>
      <c r="AE2243" s="85"/>
      <c r="AF2243" s="85"/>
      <c r="AG2243" s="85"/>
      <c r="AH2243" s="85"/>
      <c r="AI2243" s="85"/>
      <c r="AJ2243" s="85"/>
    </row>
    <row r="2244" spans="1:36" ht="16.5" thickTop="1" thickBot="1">
      <c r="A2244" s="105">
        <f t="shared" si="691"/>
        <v>32</v>
      </c>
      <c r="B2244" s="114" t="s">
        <v>2188</v>
      </c>
      <c r="C2244" s="113">
        <v>1962</v>
      </c>
      <c r="D2244" s="107"/>
      <c r="E2244" s="114" t="s">
        <v>80</v>
      </c>
      <c r="F2244" s="107">
        <v>4</v>
      </c>
      <c r="G2244" s="107">
        <v>2</v>
      </c>
      <c r="H2244" s="111">
        <v>1242.04</v>
      </c>
      <c r="I2244" s="111" t="s">
        <v>2189</v>
      </c>
      <c r="J2244" s="111">
        <v>65.150000000000091</v>
      </c>
      <c r="K2244" s="125">
        <v>41</v>
      </c>
      <c r="L2244" s="110">
        <f t="shared" si="688"/>
        <v>10014518.838399999</v>
      </c>
      <c r="M2244" s="108"/>
      <c r="N2244" s="108"/>
      <c r="O2244" s="108"/>
      <c r="P2244" s="110">
        <f>'Форма 2'!C2244-M2244-N2244-O2244</f>
        <v>10014518.838399999</v>
      </c>
      <c r="Q2244" s="111">
        <f t="shared" si="689"/>
        <v>12311.015708701101</v>
      </c>
      <c r="R2244" s="111">
        <f t="shared" si="690"/>
        <v>12311.015708701101</v>
      </c>
      <c r="S2244" s="112" t="s">
        <v>2152</v>
      </c>
      <c r="T2244" s="107" t="s">
        <v>82</v>
      </c>
      <c r="U2244" s="217"/>
      <c r="V2244" s="85">
        <v>1</v>
      </c>
      <c r="W2244" s="85"/>
      <c r="X2244" s="85"/>
      <c r="Y2244" s="85"/>
      <c r="Z2244" s="85"/>
      <c r="AA2244" s="85">
        <v>1</v>
      </c>
      <c r="AB2244" s="86"/>
      <c r="AC2244" s="86"/>
      <c r="AD2244" s="85">
        <v>1</v>
      </c>
      <c r="AE2244" s="85"/>
      <c r="AF2244" s="85"/>
      <c r="AG2244" s="85"/>
      <c r="AH2244" s="85"/>
      <c r="AI2244" s="85"/>
      <c r="AJ2244" s="85"/>
    </row>
    <row r="2245" spans="1:36" ht="16.5" thickTop="1" thickBot="1">
      <c r="A2245" s="105">
        <f t="shared" si="691"/>
        <v>33</v>
      </c>
      <c r="B2245" s="114" t="s">
        <v>2190</v>
      </c>
      <c r="C2245" s="113">
        <v>1962</v>
      </c>
      <c r="D2245" s="107"/>
      <c r="E2245" s="114" t="s">
        <v>80</v>
      </c>
      <c r="F2245" s="107">
        <v>4</v>
      </c>
      <c r="G2245" s="107">
        <v>2</v>
      </c>
      <c r="H2245" s="111">
        <v>1252.6199999999999</v>
      </c>
      <c r="I2245" s="111" t="s">
        <v>2191</v>
      </c>
      <c r="J2245" s="111">
        <v>778.37</v>
      </c>
      <c r="K2245" s="125">
        <v>42</v>
      </c>
      <c r="L2245" s="110">
        <f t="shared" si="688"/>
        <v>10099824.9552</v>
      </c>
      <c r="M2245" s="108"/>
      <c r="N2245" s="108"/>
      <c r="O2245" s="108"/>
      <c r="P2245" s="110">
        <f>'Форма 2'!C2245-M2245-N2245-O2245</f>
        <v>10099824.9552</v>
      </c>
      <c r="Q2245" s="111">
        <f t="shared" si="689"/>
        <v>12313.105705821396</v>
      </c>
      <c r="R2245" s="111">
        <f t="shared" si="690"/>
        <v>12313.105705821396</v>
      </c>
      <c r="S2245" s="112" t="s">
        <v>2152</v>
      </c>
      <c r="T2245" s="107" t="s">
        <v>82</v>
      </c>
      <c r="U2245" s="217"/>
      <c r="V2245" s="85">
        <v>1</v>
      </c>
      <c r="W2245" s="85"/>
      <c r="X2245" s="85"/>
      <c r="Y2245" s="85"/>
      <c r="Z2245" s="85"/>
      <c r="AA2245" s="85">
        <v>1</v>
      </c>
      <c r="AB2245" s="86"/>
      <c r="AC2245" s="86"/>
      <c r="AD2245" s="85">
        <v>1</v>
      </c>
      <c r="AE2245" s="85"/>
      <c r="AF2245" s="85"/>
      <c r="AG2245" s="85"/>
      <c r="AH2245" s="85"/>
      <c r="AI2245" s="85"/>
      <c r="AJ2245" s="85"/>
    </row>
    <row r="2246" spans="1:36" ht="16.5" thickTop="1" thickBot="1">
      <c r="A2246" s="105">
        <f t="shared" si="691"/>
        <v>34</v>
      </c>
      <c r="B2246" s="114" t="s">
        <v>2192</v>
      </c>
      <c r="C2246" s="113">
        <v>1965</v>
      </c>
      <c r="D2246" s="107"/>
      <c r="E2246" s="114" t="s">
        <v>80</v>
      </c>
      <c r="F2246" s="107">
        <v>4</v>
      </c>
      <c r="G2246" s="107">
        <v>2</v>
      </c>
      <c r="H2246" s="111">
        <v>2547.42</v>
      </c>
      <c r="I2246" s="111" t="s">
        <v>2193</v>
      </c>
      <c r="J2246" s="111">
        <v>1453.3600000000001</v>
      </c>
      <c r="K2246" s="125">
        <v>99</v>
      </c>
      <c r="L2246" s="110">
        <f t="shared" si="688"/>
        <v>11472356.918400001</v>
      </c>
      <c r="M2246" s="108"/>
      <c r="N2246" s="108"/>
      <c r="O2246" s="108"/>
      <c r="P2246" s="110">
        <f>'Форма 2'!C2246-M2246-N2246-O2246</f>
        <v>11472356.918400001</v>
      </c>
      <c r="Q2246" s="111">
        <f t="shared" si="689"/>
        <v>7519.4054652946188</v>
      </c>
      <c r="R2246" s="111">
        <f t="shared" si="690"/>
        <v>7519.4054652946188</v>
      </c>
      <c r="S2246" s="112" t="s">
        <v>2152</v>
      </c>
      <c r="T2246" s="107" t="s">
        <v>82</v>
      </c>
      <c r="U2246" s="217"/>
      <c r="V2246" s="85"/>
      <c r="W2246" s="85"/>
      <c r="X2246" s="85"/>
      <c r="Y2246" s="85"/>
      <c r="Z2246" s="85"/>
      <c r="AA2246" s="85"/>
      <c r="AB2246" s="86"/>
      <c r="AC2246" s="86"/>
      <c r="AD2246" s="85">
        <v>1</v>
      </c>
      <c r="AE2246" s="85"/>
      <c r="AF2246" s="85"/>
      <c r="AG2246" s="85"/>
      <c r="AH2246" s="85"/>
      <c r="AI2246" s="85"/>
      <c r="AJ2246" s="85"/>
    </row>
    <row r="2247" spans="1:36" ht="16.5" thickTop="1" thickBot="1">
      <c r="A2247" s="105">
        <f t="shared" si="691"/>
        <v>35</v>
      </c>
      <c r="B2247" s="114" t="s">
        <v>2194</v>
      </c>
      <c r="C2247" s="113">
        <v>1961</v>
      </c>
      <c r="D2247" s="107"/>
      <c r="E2247" s="114" t="s">
        <v>1282</v>
      </c>
      <c r="F2247" s="107">
        <v>2</v>
      </c>
      <c r="G2247" s="107">
        <v>2</v>
      </c>
      <c r="H2247" s="111">
        <v>705.96</v>
      </c>
      <c r="I2247" s="111">
        <v>648.15</v>
      </c>
      <c r="J2247" s="111">
        <v>570.78</v>
      </c>
      <c r="K2247" s="125">
        <v>22</v>
      </c>
      <c r="L2247" s="110">
        <f t="shared" si="688"/>
        <v>36058.61</v>
      </c>
      <c r="M2247" s="108"/>
      <c r="N2247" s="108"/>
      <c r="O2247" s="108"/>
      <c r="P2247" s="110">
        <f>'Форма 2'!C2247-M2247-N2247-O2247</f>
        <v>36058.61</v>
      </c>
      <c r="Q2247" s="111">
        <f t="shared" si="689"/>
        <v>55.633125048214154</v>
      </c>
      <c r="R2247" s="111">
        <f t="shared" si="690"/>
        <v>55.633125048214154</v>
      </c>
      <c r="S2247" s="112" t="s">
        <v>2152</v>
      </c>
      <c r="T2247" s="107" t="s">
        <v>82</v>
      </c>
      <c r="U2247" s="217"/>
      <c r="V2247" s="85"/>
      <c r="W2247" s="85"/>
      <c r="X2247" s="85"/>
      <c r="Y2247" s="85"/>
      <c r="Z2247" s="172"/>
      <c r="AA2247" s="172"/>
      <c r="AB2247" s="171"/>
      <c r="AC2247" s="154"/>
      <c r="AD2247" s="85"/>
      <c r="AE2247" s="85"/>
      <c r="AF2247" s="85"/>
      <c r="AG2247" s="166" t="s">
        <v>26</v>
      </c>
      <c r="AH2247" s="85"/>
      <c r="AI2247" s="85"/>
      <c r="AJ2247" s="85"/>
    </row>
    <row r="2248" spans="1:36" ht="16.5" thickTop="1" thickBot="1">
      <c r="A2248" s="105">
        <f t="shared" si="691"/>
        <v>36</v>
      </c>
      <c r="B2248" s="114" t="s">
        <v>2195</v>
      </c>
      <c r="C2248" s="113">
        <v>1962</v>
      </c>
      <c r="D2248" s="107"/>
      <c r="E2248" s="114" t="s">
        <v>1282</v>
      </c>
      <c r="F2248" s="107">
        <v>2</v>
      </c>
      <c r="G2248" s="107">
        <v>2</v>
      </c>
      <c r="H2248" s="111">
        <v>672.79</v>
      </c>
      <c r="I2248" s="111">
        <v>616.54999999999995</v>
      </c>
      <c r="J2248" s="111">
        <v>575.24</v>
      </c>
      <c r="K2248" s="125">
        <v>23</v>
      </c>
      <c r="L2248" s="110">
        <f t="shared" si="688"/>
        <v>8556836.3136000019</v>
      </c>
      <c r="M2248" s="108"/>
      <c r="N2248" s="108"/>
      <c r="O2248" s="108"/>
      <c r="P2248" s="110">
        <f>'Форма 2'!C2248-M2248-N2248-O2248</f>
        <v>8556836.3136000019</v>
      </c>
      <c r="Q2248" s="111">
        <f t="shared" si="689"/>
        <v>13878.57645543752</v>
      </c>
      <c r="R2248" s="111">
        <f t="shared" si="690"/>
        <v>13878.57645543752</v>
      </c>
      <c r="S2248" s="112" t="s">
        <v>2152</v>
      </c>
      <c r="T2248" s="107" t="s">
        <v>82</v>
      </c>
      <c r="U2248" s="217">
        <v>1</v>
      </c>
      <c r="V2248" s="85">
        <v>1</v>
      </c>
      <c r="W2248" s="85">
        <v>1</v>
      </c>
      <c r="X2248" s="85">
        <v>1</v>
      </c>
      <c r="Y2248" s="85">
        <v>1</v>
      </c>
      <c r="Z2248" s="85">
        <v>1</v>
      </c>
      <c r="AA2248" s="85"/>
      <c r="AB2248" s="86"/>
      <c r="AC2248" s="86"/>
      <c r="AD2248" s="85"/>
      <c r="AE2248" s="85"/>
      <c r="AF2248" s="85"/>
      <c r="AG2248" s="85"/>
      <c r="AH2248" s="85"/>
      <c r="AI2248" s="85"/>
      <c r="AJ2248" s="85"/>
    </row>
    <row r="2249" spans="1:36" ht="16.5" thickTop="1" thickBot="1">
      <c r="A2249" s="105">
        <f t="shared" si="691"/>
        <v>37</v>
      </c>
      <c r="B2249" s="114" t="s">
        <v>2196</v>
      </c>
      <c r="C2249" s="113">
        <v>1961</v>
      </c>
      <c r="D2249" s="107"/>
      <c r="E2249" s="114" t="s">
        <v>1282</v>
      </c>
      <c r="F2249" s="107">
        <v>2</v>
      </c>
      <c r="G2249" s="107">
        <v>2</v>
      </c>
      <c r="H2249" s="111">
        <v>663.87</v>
      </c>
      <c r="I2249" s="111">
        <v>609.54999999999995</v>
      </c>
      <c r="J2249" s="111">
        <v>567.63</v>
      </c>
      <c r="K2249" s="125">
        <v>34</v>
      </c>
      <c r="L2249" s="110">
        <f t="shared" si="688"/>
        <v>36058.61</v>
      </c>
      <c r="M2249" s="108"/>
      <c r="N2249" s="108"/>
      <c r="O2249" s="108"/>
      <c r="P2249" s="110">
        <f>'Форма 2'!C2249-M2249-N2249-O2249</f>
        <v>36058.61</v>
      </c>
      <c r="Q2249" s="111">
        <f t="shared" si="689"/>
        <v>59.156115166926426</v>
      </c>
      <c r="R2249" s="111">
        <f t="shared" si="690"/>
        <v>59.156115166926426</v>
      </c>
      <c r="S2249" s="112" t="s">
        <v>2152</v>
      </c>
      <c r="T2249" s="107" t="s">
        <v>82</v>
      </c>
      <c r="U2249" s="217"/>
      <c r="V2249" s="85"/>
      <c r="W2249" s="85"/>
      <c r="X2249" s="85"/>
      <c r="Y2249" s="85"/>
      <c r="Z2249" s="172"/>
      <c r="AA2249" s="172"/>
      <c r="AB2249" s="171"/>
      <c r="AC2249" s="154"/>
      <c r="AD2249" s="85"/>
      <c r="AE2249" s="85"/>
      <c r="AF2249" s="85"/>
      <c r="AG2249" s="166" t="s">
        <v>26</v>
      </c>
      <c r="AH2249" s="85"/>
      <c r="AI2249" s="85"/>
      <c r="AJ2249" s="85"/>
    </row>
    <row r="2250" spans="1:36" ht="16.5" thickTop="1" thickBot="1">
      <c r="A2250" s="105">
        <f t="shared" si="691"/>
        <v>38</v>
      </c>
      <c r="B2250" s="114" t="s">
        <v>2197</v>
      </c>
      <c r="C2250" s="113">
        <v>1962</v>
      </c>
      <c r="D2250" s="107"/>
      <c r="E2250" s="114" t="s">
        <v>80</v>
      </c>
      <c r="F2250" s="107">
        <v>4</v>
      </c>
      <c r="G2250" s="107">
        <v>2</v>
      </c>
      <c r="H2250" s="111">
        <v>1325.29</v>
      </c>
      <c r="I2250" s="111">
        <v>1216.53</v>
      </c>
      <c r="J2250" s="111">
        <v>1135.23</v>
      </c>
      <c r="K2250" s="125">
        <v>53</v>
      </c>
      <c r="L2250" s="110">
        <f t="shared" si="688"/>
        <v>6194569.1554999994</v>
      </c>
      <c r="M2250" s="108"/>
      <c r="N2250" s="108"/>
      <c r="O2250" s="108"/>
      <c r="P2250" s="110">
        <f>'Форма 2'!C2250-M2250-N2250-O2250</f>
        <v>6194569.1554999994</v>
      </c>
      <c r="Q2250" s="111">
        <f t="shared" si="689"/>
        <v>5091.998681084724</v>
      </c>
      <c r="R2250" s="111">
        <f t="shared" si="690"/>
        <v>5091.998681084724</v>
      </c>
      <c r="S2250" s="112" t="s">
        <v>2152</v>
      </c>
      <c r="T2250" s="107" t="s">
        <v>82</v>
      </c>
      <c r="U2250" s="217"/>
      <c r="V2250" s="85">
        <v>1</v>
      </c>
      <c r="W2250" s="85">
        <v>1</v>
      </c>
      <c r="X2250" s="85">
        <v>1</v>
      </c>
      <c r="Y2250" s="85">
        <v>1</v>
      </c>
      <c r="Z2250" s="85">
        <v>1</v>
      </c>
      <c r="AA2250" s="85"/>
      <c r="AB2250" s="86"/>
      <c r="AC2250" s="86"/>
      <c r="AD2250" s="85"/>
      <c r="AE2250" s="85"/>
      <c r="AF2250" s="85"/>
      <c r="AG2250" s="85"/>
      <c r="AH2250" s="85"/>
      <c r="AI2250" s="85"/>
      <c r="AJ2250" s="85"/>
    </row>
    <row r="2251" spans="1:36" ht="16.5" thickTop="1" thickBot="1">
      <c r="A2251" s="105">
        <f t="shared" si="691"/>
        <v>39</v>
      </c>
      <c r="B2251" s="114" t="s">
        <v>2198</v>
      </c>
      <c r="C2251" s="113">
        <v>1963</v>
      </c>
      <c r="D2251" s="107"/>
      <c r="E2251" s="114" t="s">
        <v>80</v>
      </c>
      <c r="F2251" s="107">
        <v>4</v>
      </c>
      <c r="G2251" s="107">
        <v>3</v>
      </c>
      <c r="H2251" s="111">
        <v>2217.34</v>
      </c>
      <c r="I2251" s="111">
        <v>2039</v>
      </c>
      <c r="J2251" s="111">
        <v>1987.08</v>
      </c>
      <c r="K2251" s="125">
        <v>57</v>
      </c>
      <c r="L2251" s="110">
        <f t="shared" si="688"/>
        <v>3780564.7</v>
      </c>
      <c r="M2251" s="108"/>
      <c r="N2251" s="108"/>
      <c r="O2251" s="108"/>
      <c r="P2251" s="110">
        <f>'Форма 2'!C2251-M2251-N2251-O2251</f>
        <v>3780564.7</v>
      </c>
      <c r="Q2251" s="111">
        <f t="shared" si="689"/>
        <v>1854.1268759195684</v>
      </c>
      <c r="R2251" s="111">
        <f t="shared" si="690"/>
        <v>1854.1268759195684</v>
      </c>
      <c r="S2251" s="112" t="s">
        <v>2152</v>
      </c>
      <c r="T2251" s="107" t="s">
        <v>82</v>
      </c>
      <c r="U2251" s="217"/>
      <c r="V2251" s="85"/>
      <c r="W2251" s="85">
        <v>1</v>
      </c>
      <c r="X2251" s="85">
        <v>1</v>
      </c>
      <c r="Y2251" s="85">
        <v>1</v>
      </c>
      <c r="Z2251" s="85"/>
      <c r="AA2251" s="85"/>
      <c r="AB2251" s="86"/>
      <c r="AC2251" s="86"/>
      <c r="AD2251" s="85"/>
      <c r="AE2251" s="85"/>
      <c r="AF2251" s="85"/>
      <c r="AG2251" s="85"/>
      <c r="AH2251" s="85"/>
      <c r="AI2251" s="85"/>
      <c r="AJ2251" s="85"/>
    </row>
    <row r="2252" spans="1:36" ht="16.5" thickTop="1" thickBot="1">
      <c r="A2252" s="105">
        <f t="shared" si="691"/>
        <v>40</v>
      </c>
      <c r="B2252" s="114" t="s">
        <v>2199</v>
      </c>
      <c r="C2252" s="113">
        <v>1966</v>
      </c>
      <c r="D2252" s="107"/>
      <c r="E2252" s="114" t="s">
        <v>80</v>
      </c>
      <c r="F2252" s="107">
        <v>5</v>
      </c>
      <c r="G2252" s="107">
        <v>1</v>
      </c>
      <c r="H2252" s="111">
        <v>3161.9</v>
      </c>
      <c r="I2252" s="111">
        <v>1894.3</v>
      </c>
      <c r="J2252" s="111">
        <v>1701.3</v>
      </c>
      <c r="K2252" s="125">
        <v>80</v>
      </c>
      <c r="L2252" s="110">
        <f t="shared" si="688"/>
        <v>5391039.5</v>
      </c>
      <c r="M2252" s="108"/>
      <c r="N2252" s="108"/>
      <c r="O2252" s="108"/>
      <c r="P2252" s="110">
        <f>'Форма 2'!C2252-M2252-N2252-O2252</f>
        <v>5391039.5</v>
      </c>
      <c r="Q2252" s="111">
        <f t="shared" si="689"/>
        <v>2845.9269915008185</v>
      </c>
      <c r="R2252" s="111">
        <f t="shared" si="690"/>
        <v>2845.9269915008185</v>
      </c>
      <c r="S2252" s="112" t="s">
        <v>2152</v>
      </c>
      <c r="T2252" s="107" t="s">
        <v>82</v>
      </c>
      <c r="U2252" s="217"/>
      <c r="V2252" s="85"/>
      <c r="W2252" s="85">
        <v>1</v>
      </c>
      <c r="X2252" s="85">
        <v>1</v>
      </c>
      <c r="Y2252" s="85">
        <v>1</v>
      </c>
      <c r="Z2252" s="85"/>
      <c r="AA2252" s="85"/>
      <c r="AB2252" s="86"/>
      <c r="AC2252" s="86"/>
      <c r="AD2252" s="85"/>
      <c r="AE2252" s="85"/>
      <c r="AF2252" s="85"/>
      <c r="AG2252" s="85"/>
      <c r="AH2252" s="85"/>
      <c r="AI2252" s="85"/>
      <c r="AJ2252" s="85"/>
    </row>
    <row r="2253" spans="1:36" ht="16.5" thickTop="1" thickBot="1">
      <c r="A2253" s="105">
        <f t="shared" si="691"/>
        <v>41</v>
      </c>
      <c r="B2253" s="114" t="s">
        <v>2200</v>
      </c>
      <c r="C2253" s="113">
        <v>1960</v>
      </c>
      <c r="D2253" s="107"/>
      <c r="E2253" s="114" t="s">
        <v>1282</v>
      </c>
      <c r="F2253" s="107">
        <v>2</v>
      </c>
      <c r="G2253" s="107">
        <v>2</v>
      </c>
      <c r="H2253" s="111">
        <v>671.89</v>
      </c>
      <c r="I2253" s="111">
        <v>622.70000000000005</v>
      </c>
      <c r="J2253" s="111">
        <v>581.08000000000004</v>
      </c>
      <c r="K2253" s="125">
        <v>25</v>
      </c>
      <c r="L2253" s="110">
        <f t="shared" si="688"/>
        <v>6421514.7670999998</v>
      </c>
      <c r="M2253" s="108"/>
      <c r="N2253" s="108"/>
      <c r="O2253" s="108"/>
      <c r="P2253" s="110">
        <f>'Форма 2'!C2253-M2253-N2253-O2253</f>
        <v>6421514.7670999998</v>
      </c>
      <c r="Q2253" s="111">
        <f t="shared" si="689"/>
        <v>10312.373160590974</v>
      </c>
      <c r="R2253" s="111">
        <f t="shared" si="690"/>
        <v>10312.373160590974</v>
      </c>
      <c r="S2253" s="112" t="s">
        <v>2152</v>
      </c>
      <c r="T2253" s="107" t="s">
        <v>82</v>
      </c>
      <c r="U2253" s="217"/>
      <c r="V2253" s="85"/>
      <c r="W2253" s="85"/>
      <c r="X2253" s="85"/>
      <c r="Y2253" s="85"/>
      <c r="Z2253" s="85"/>
      <c r="AA2253" s="85"/>
      <c r="AB2253" s="86"/>
      <c r="AC2253" s="86"/>
      <c r="AD2253" s="85">
        <v>1</v>
      </c>
      <c r="AE2253" s="85"/>
      <c r="AF2253" s="85"/>
      <c r="AG2253" s="85"/>
      <c r="AH2253" s="85"/>
      <c r="AI2253" s="85"/>
      <c r="AJ2253" s="85"/>
    </row>
    <row r="2254" spans="1:36" ht="16.5" thickTop="1" thickBot="1">
      <c r="A2254" s="105">
        <f t="shared" si="691"/>
        <v>42</v>
      </c>
      <c r="B2254" s="114" t="s">
        <v>2201</v>
      </c>
      <c r="C2254" s="113">
        <v>1964</v>
      </c>
      <c r="D2254" s="107"/>
      <c r="E2254" s="114" t="s">
        <v>80</v>
      </c>
      <c r="F2254" s="107">
        <v>5</v>
      </c>
      <c r="G2254" s="107">
        <v>3</v>
      </c>
      <c r="H2254" s="111">
        <v>2836.34</v>
      </c>
      <c r="I2254" s="111">
        <v>2464.48</v>
      </c>
      <c r="J2254" s="111">
        <v>2367.98</v>
      </c>
      <c r="K2254" s="125">
        <v>91</v>
      </c>
      <c r="L2254" s="110">
        <f t="shared" si="688"/>
        <v>14656957.130399998</v>
      </c>
      <c r="M2254" s="108"/>
      <c r="N2254" s="108"/>
      <c r="O2254" s="108"/>
      <c r="P2254" s="110">
        <f>'Форма 2'!C2254-M2254-N2254-O2254</f>
        <v>14656957.130399998</v>
      </c>
      <c r="Q2254" s="111">
        <f t="shared" si="689"/>
        <v>5947.2818324352393</v>
      </c>
      <c r="R2254" s="111">
        <f t="shared" si="690"/>
        <v>5947.2818324352393</v>
      </c>
      <c r="S2254" s="112" t="s">
        <v>2152</v>
      </c>
      <c r="T2254" s="105" t="s">
        <v>120</v>
      </c>
      <c r="U2254" s="217">
        <v>1</v>
      </c>
      <c r="V2254" s="85">
        <v>1</v>
      </c>
      <c r="W2254" s="85">
        <v>1</v>
      </c>
      <c r="X2254" s="85">
        <v>1</v>
      </c>
      <c r="Y2254" s="85">
        <v>1</v>
      </c>
      <c r="Z2254" s="85">
        <v>1</v>
      </c>
      <c r="AA2254" s="85"/>
      <c r="AB2254" s="86"/>
      <c r="AC2254" s="86"/>
      <c r="AD2254" s="85"/>
      <c r="AE2254" s="85"/>
      <c r="AF2254" s="85"/>
      <c r="AG2254" s="85"/>
      <c r="AH2254" s="85"/>
      <c r="AI2254" s="85"/>
      <c r="AJ2254" s="85"/>
    </row>
    <row r="2255" spans="1:36" ht="16.5" thickTop="1" thickBot="1">
      <c r="A2255" s="105">
        <f t="shared" si="691"/>
        <v>43</v>
      </c>
      <c r="B2255" s="114" t="s">
        <v>2202</v>
      </c>
      <c r="C2255" s="113">
        <v>1962</v>
      </c>
      <c r="D2255" s="107"/>
      <c r="E2255" s="114" t="s">
        <v>80</v>
      </c>
      <c r="F2255" s="107">
        <v>3</v>
      </c>
      <c r="G2255" s="107">
        <v>2</v>
      </c>
      <c r="H2255" s="111">
        <v>993.86</v>
      </c>
      <c r="I2255" s="111">
        <v>914.36</v>
      </c>
      <c r="J2255" s="111">
        <v>868.16</v>
      </c>
      <c r="K2255" s="125">
        <v>45</v>
      </c>
      <c r="L2255" s="110">
        <f t="shared" si="688"/>
        <v>2898196.5151999998</v>
      </c>
      <c r="M2255" s="108"/>
      <c r="N2255" s="108"/>
      <c r="O2255" s="108"/>
      <c r="P2255" s="110">
        <f>'Форма 2'!C2255-M2255-N2255-O2255</f>
        <v>2898196.5151999998</v>
      </c>
      <c r="Q2255" s="111">
        <f t="shared" si="689"/>
        <v>3169.6449048514805</v>
      </c>
      <c r="R2255" s="111">
        <f t="shared" si="690"/>
        <v>3169.6449048514805</v>
      </c>
      <c r="S2255" s="112" t="s">
        <v>2152</v>
      </c>
      <c r="T2255" s="107" t="s">
        <v>82</v>
      </c>
      <c r="U2255" s="217"/>
      <c r="V2255" s="85"/>
      <c r="W2255" s="85">
        <v>1</v>
      </c>
      <c r="X2255" s="85">
        <v>1</v>
      </c>
      <c r="Y2255" s="85">
        <v>1</v>
      </c>
      <c r="Z2255" s="85"/>
      <c r="AA2255" s="85"/>
      <c r="AB2255" s="86"/>
      <c r="AC2255" s="86"/>
      <c r="AD2255" s="85"/>
      <c r="AE2255" s="85"/>
      <c r="AF2255" s="85"/>
      <c r="AG2255" s="85"/>
      <c r="AH2255" s="85"/>
      <c r="AI2255" s="85"/>
      <c r="AJ2255" s="85"/>
    </row>
    <row r="2256" spans="1:36" ht="16.5" thickTop="1" thickBot="1">
      <c r="A2256" s="105">
        <f t="shared" si="691"/>
        <v>44</v>
      </c>
      <c r="B2256" s="114" t="s">
        <v>2203</v>
      </c>
      <c r="C2256" s="113">
        <v>1962</v>
      </c>
      <c r="D2256" s="107"/>
      <c r="E2256" s="114" t="s">
        <v>80</v>
      </c>
      <c r="F2256" s="107">
        <v>4</v>
      </c>
      <c r="G2256" s="107">
        <v>2</v>
      </c>
      <c r="H2256" s="111">
        <v>1336.1</v>
      </c>
      <c r="I2256" s="111">
        <v>1222.8</v>
      </c>
      <c r="J2256" s="111">
        <v>1181.0999999999999</v>
      </c>
      <c r="K2256" s="125">
        <v>52</v>
      </c>
      <c r="L2256" s="110">
        <f t="shared" si="688"/>
        <v>6939064.4159999993</v>
      </c>
      <c r="M2256" s="108"/>
      <c r="N2256" s="108"/>
      <c r="O2256" s="108"/>
      <c r="P2256" s="110">
        <f>'Форма 2'!C2256-M2256-N2256-O2256</f>
        <v>6939064.4159999993</v>
      </c>
      <c r="Q2256" s="111">
        <f t="shared" si="689"/>
        <v>5674.7337389597642</v>
      </c>
      <c r="R2256" s="111">
        <f t="shared" si="690"/>
        <v>5674.7337389597642</v>
      </c>
      <c r="S2256" s="112" t="s">
        <v>2152</v>
      </c>
      <c r="T2256" s="107" t="s">
        <v>82</v>
      </c>
      <c r="U2256" s="217">
        <v>1</v>
      </c>
      <c r="V2256" s="85">
        <v>1</v>
      </c>
      <c r="W2256" s="85">
        <v>1</v>
      </c>
      <c r="X2256" s="85">
        <v>1</v>
      </c>
      <c r="Y2256" s="85">
        <v>1</v>
      </c>
      <c r="Z2256" s="85">
        <v>1</v>
      </c>
      <c r="AA2256" s="85"/>
      <c r="AB2256" s="86"/>
      <c r="AC2256" s="86"/>
      <c r="AD2256" s="85"/>
      <c r="AE2256" s="85"/>
      <c r="AF2256" s="85"/>
      <c r="AG2256" s="85"/>
      <c r="AH2256" s="85"/>
      <c r="AI2256" s="85"/>
      <c r="AJ2256" s="85"/>
    </row>
    <row r="2257" spans="1:36" ht="16.5" thickTop="1" thickBot="1">
      <c r="A2257" s="105">
        <f t="shared" si="691"/>
        <v>45</v>
      </c>
      <c r="B2257" s="112" t="s">
        <v>2204</v>
      </c>
      <c r="C2257" s="107">
        <v>1959</v>
      </c>
      <c r="D2257" s="107"/>
      <c r="E2257" s="114" t="s">
        <v>1282</v>
      </c>
      <c r="F2257" s="107">
        <v>2</v>
      </c>
      <c r="G2257" s="107">
        <v>2</v>
      </c>
      <c r="H2257" s="111">
        <v>728.8</v>
      </c>
      <c r="I2257" s="111">
        <v>640.20000000000005</v>
      </c>
      <c r="J2257" s="111">
        <v>557.9</v>
      </c>
      <c r="K2257" s="122">
        <v>28</v>
      </c>
      <c r="L2257" s="110">
        <f t="shared" si="688"/>
        <v>6965425.8319999995</v>
      </c>
      <c r="M2257" s="108"/>
      <c r="N2257" s="108"/>
      <c r="O2257" s="108"/>
      <c r="P2257" s="110">
        <f>'Форма 2'!C2257-M2257-N2257-O2257</f>
        <v>6965425.8319999995</v>
      </c>
      <c r="Q2257" s="111">
        <f t="shared" si="689"/>
        <v>10880.077838175568</v>
      </c>
      <c r="R2257" s="111">
        <f t="shared" si="690"/>
        <v>10880.077838175568</v>
      </c>
      <c r="S2257" s="112" t="s">
        <v>2152</v>
      </c>
      <c r="T2257" s="107" t="s">
        <v>82</v>
      </c>
      <c r="U2257" s="217"/>
      <c r="V2257" s="85"/>
      <c r="W2257" s="85"/>
      <c r="X2257" s="85"/>
      <c r="Y2257" s="85"/>
      <c r="Z2257" s="85"/>
      <c r="AA2257" s="85"/>
      <c r="AB2257" s="86"/>
      <c r="AC2257" s="86"/>
      <c r="AD2257" s="85">
        <v>1</v>
      </c>
      <c r="AE2257" s="85"/>
      <c r="AF2257" s="85"/>
      <c r="AG2257" s="85"/>
      <c r="AH2257" s="85"/>
      <c r="AI2257" s="85"/>
      <c r="AJ2257" s="85"/>
    </row>
    <row r="2258" spans="1:36" ht="16.5" thickTop="1" thickBot="1">
      <c r="A2258" s="105">
        <f t="shared" si="691"/>
        <v>46</v>
      </c>
      <c r="B2258" s="112" t="s">
        <v>2205</v>
      </c>
      <c r="C2258" s="107">
        <v>1963</v>
      </c>
      <c r="D2258" s="107"/>
      <c r="E2258" s="114" t="s">
        <v>80</v>
      </c>
      <c r="F2258" s="107">
        <v>4</v>
      </c>
      <c r="G2258" s="107">
        <v>2</v>
      </c>
      <c r="H2258" s="111">
        <v>1380.16</v>
      </c>
      <c r="I2258" s="111">
        <v>1260.1600000000001</v>
      </c>
      <c r="J2258" s="111">
        <v>1150.56</v>
      </c>
      <c r="K2258" s="122">
        <v>59</v>
      </c>
      <c r="L2258" s="110">
        <f t="shared" si="688"/>
        <v>7132059.6096000001</v>
      </c>
      <c r="M2258" s="108"/>
      <c r="N2258" s="108"/>
      <c r="O2258" s="108"/>
      <c r="P2258" s="110">
        <f>'Форма 2'!C2258-M2258-N2258-O2258</f>
        <v>7132059.6096000001</v>
      </c>
      <c r="Q2258" s="111">
        <f t="shared" si="689"/>
        <v>5659.6460843067543</v>
      </c>
      <c r="R2258" s="111">
        <f t="shared" si="690"/>
        <v>5659.6460843067543</v>
      </c>
      <c r="S2258" s="112" t="s">
        <v>2152</v>
      </c>
      <c r="T2258" s="107" t="s">
        <v>92</v>
      </c>
      <c r="U2258" s="217">
        <v>1</v>
      </c>
      <c r="V2258" s="85">
        <v>1</v>
      </c>
      <c r="W2258" s="85">
        <v>1</v>
      </c>
      <c r="X2258" s="85">
        <v>1</v>
      </c>
      <c r="Y2258" s="85">
        <v>1</v>
      </c>
      <c r="Z2258" s="85">
        <v>1</v>
      </c>
      <c r="AA2258" s="85"/>
      <c r="AB2258" s="86"/>
      <c r="AC2258" s="86"/>
      <c r="AD2258" s="85"/>
      <c r="AE2258" s="85"/>
      <c r="AF2258" s="85"/>
      <c r="AG2258" s="85"/>
      <c r="AH2258" s="85"/>
      <c r="AI2258" s="85"/>
      <c r="AJ2258" s="85"/>
    </row>
    <row r="2259" spans="1:36" ht="16.5" thickTop="1" thickBot="1">
      <c r="A2259" s="105">
        <f t="shared" si="691"/>
        <v>47</v>
      </c>
      <c r="B2259" s="112" t="s">
        <v>2206</v>
      </c>
      <c r="C2259" s="107">
        <v>1962</v>
      </c>
      <c r="D2259" s="107"/>
      <c r="E2259" s="114" t="s">
        <v>80</v>
      </c>
      <c r="F2259" s="107">
        <v>2</v>
      </c>
      <c r="G2259" s="107">
        <v>2</v>
      </c>
      <c r="H2259" s="111">
        <v>668.12</v>
      </c>
      <c r="I2259" s="111">
        <v>624.20000000000005</v>
      </c>
      <c r="J2259" s="111">
        <v>581.20000000000005</v>
      </c>
      <c r="K2259" s="122">
        <v>30</v>
      </c>
      <c r="L2259" s="110">
        <f t="shared" si="688"/>
        <v>8497691.5108000003</v>
      </c>
      <c r="M2259" s="108"/>
      <c r="N2259" s="108"/>
      <c r="O2259" s="108"/>
      <c r="P2259" s="110">
        <f>'Форма 2'!C2259-M2259-N2259-O2259</f>
        <v>8497691.5108000003</v>
      </c>
      <c r="Q2259" s="111">
        <f t="shared" si="689"/>
        <v>13613.731994232618</v>
      </c>
      <c r="R2259" s="111">
        <f t="shared" si="690"/>
        <v>13613.731994232618</v>
      </c>
      <c r="S2259" s="112" t="s">
        <v>2152</v>
      </c>
      <c r="T2259" s="107" t="s">
        <v>82</v>
      </c>
      <c r="U2259" s="217">
        <v>1</v>
      </c>
      <c r="V2259" s="85">
        <v>1</v>
      </c>
      <c r="W2259" s="85">
        <v>1</v>
      </c>
      <c r="X2259" s="85">
        <v>1</v>
      </c>
      <c r="Y2259" s="85">
        <v>1</v>
      </c>
      <c r="Z2259" s="85">
        <v>1</v>
      </c>
      <c r="AA2259" s="85"/>
      <c r="AB2259" s="86"/>
      <c r="AC2259" s="86"/>
      <c r="AD2259" s="85"/>
      <c r="AE2259" s="85"/>
      <c r="AF2259" s="85"/>
      <c r="AG2259" s="85"/>
      <c r="AH2259" s="85"/>
      <c r="AI2259" s="85"/>
      <c r="AJ2259" s="85"/>
    </row>
    <row r="2260" spans="1:36" ht="16.5" thickTop="1" thickBot="1">
      <c r="A2260" s="105">
        <f t="shared" si="691"/>
        <v>48</v>
      </c>
      <c r="B2260" s="112" t="s">
        <v>2207</v>
      </c>
      <c r="C2260" s="107">
        <v>1962</v>
      </c>
      <c r="D2260" s="107"/>
      <c r="E2260" s="114" t="s">
        <v>80</v>
      </c>
      <c r="F2260" s="107">
        <v>3</v>
      </c>
      <c r="G2260" s="107">
        <v>2</v>
      </c>
      <c r="H2260" s="111">
        <v>1018.85</v>
      </c>
      <c r="I2260" s="111">
        <v>917.59</v>
      </c>
      <c r="J2260" s="111">
        <v>877.29</v>
      </c>
      <c r="K2260" s="122">
        <v>35</v>
      </c>
      <c r="L2260" s="110">
        <f t="shared" si="688"/>
        <v>2970163.2169999997</v>
      </c>
      <c r="M2260" s="108"/>
      <c r="N2260" s="108"/>
      <c r="O2260" s="108"/>
      <c r="P2260" s="110">
        <f>'Форма 2'!C2260-M2260-N2260-O2260</f>
        <v>2970163.2169999997</v>
      </c>
      <c r="Q2260" s="111">
        <f t="shared" si="689"/>
        <v>3236.9175960941157</v>
      </c>
      <c r="R2260" s="111">
        <f t="shared" si="690"/>
        <v>3236.9175960941157</v>
      </c>
      <c r="S2260" s="112" t="s">
        <v>2152</v>
      </c>
      <c r="T2260" s="107" t="s">
        <v>82</v>
      </c>
      <c r="U2260" s="217"/>
      <c r="V2260" s="85"/>
      <c r="W2260" s="85">
        <v>1</v>
      </c>
      <c r="X2260" s="85">
        <v>1</v>
      </c>
      <c r="Y2260" s="85">
        <v>1</v>
      </c>
      <c r="Z2260" s="85"/>
      <c r="AA2260" s="85"/>
      <c r="AB2260" s="86"/>
      <c r="AC2260" s="86"/>
      <c r="AD2260" s="85"/>
      <c r="AE2260" s="85"/>
      <c r="AF2260" s="85"/>
      <c r="AG2260" s="85"/>
      <c r="AH2260" s="85"/>
      <c r="AI2260" s="85"/>
      <c r="AJ2260" s="85"/>
    </row>
    <row r="2261" spans="1:36" ht="16.5" thickTop="1" thickBot="1">
      <c r="A2261" s="105">
        <f t="shared" si="691"/>
        <v>49</v>
      </c>
      <c r="B2261" s="112" t="s">
        <v>2208</v>
      </c>
      <c r="C2261" s="107">
        <v>1960</v>
      </c>
      <c r="D2261" s="107"/>
      <c r="E2261" s="114" t="s">
        <v>1282</v>
      </c>
      <c r="F2261" s="107">
        <v>2</v>
      </c>
      <c r="G2261" s="107">
        <v>1</v>
      </c>
      <c r="H2261" s="111">
        <v>335.5</v>
      </c>
      <c r="I2261" s="111">
        <v>300.3</v>
      </c>
      <c r="J2261" s="111">
        <v>300.3</v>
      </c>
      <c r="K2261" s="122">
        <v>17</v>
      </c>
      <c r="L2261" s="110">
        <f t="shared" si="688"/>
        <v>3206504.3449999997</v>
      </c>
      <c r="M2261" s="108"/>
      <c r="N2261" s="108"/>
      <c r="O2261" s="108"/>
      <c r="P2261" s="110">
        <f>'Форма 2'!C2261-M2261-N2261-O2261</f>
        <v>3206504.3449999997</v>
      </c>
      <c r="Q2261" s="111">
        <f t="shared" si="689"/>
        <v>10677.670146520146</v>
      </c>
      <c r="R2261" s="111">
        <f t="shared" si="690"/>
        <v>10677.670146520146</v>
      </c>
      <c r="S2261" s="112" t="s">
        <v>2152</v>
      </c>
      <c r="T2261" s="107" t="s">
        <v>82</v>
      </c>
      <c r="U2261" s="217"/>
      <c r="V2261" s="85"/>
      <c r="W2261" s="85"/>
      <c r="X2261" s="85"/>
      <c r="Y2261" s="85"/>
      <c r="Z2261" s="85"/>
      <c r="AA2261" s="85"/>
      <c r="AB2261" s="86"/>
      <c r="AC2261" s="86"/>
      <c r="AD2261" s="85">
        <v>1</v>
      </c>
      <c r="AE2261" s="85"/>
      <c r="AF2261" s="85"/>
      <c r="AG2261" s="85"/>
      <c r="AH2261" s="85"/>
      <c r="AI2261" s="85"/>
      <c r="AJ2261" s="85"/>
    </row>
    <row r="2262" spans="1:36" ht="16.5" thickTop="1" thickBot="1">
      <c r="A2262" s="105">
        <f t="shared" si="691"/>
        <v>50</v>
      </c>
      <c r="B2262" s="112" t="s">
        <v>2209</v>
      </c>
      <c r="C2262" s="107">
        <v>1958</v>
      </c>
      <c r="D2262" s="107"/>
      <c r="E2262" s="114" t="s">
        <v>1282</v>
      </c>
      <c r="F2262" s="107">
        <v>2</v>
      </c>
      <c r="G2262" s="107">
        <v>2</v>
      </c>
      <c r="H2262" s="111">
        <v>659.26</v>
      </c>
      <c r="I2262" s="111">
        <v>603.49</v>
      </c>
      <c r="J2262" s="111">
        <v>603.49</v>
      </c>
      <c r="K2262" s="122">
        <v>27</v>
      </c>
      <c r="L2262" s="110">
        <f t="shared" si="688"/>
        <v>6300804.9313999992</v>
      </c>
      <c r="M2262" s="108"/>
      <c r="N2262" s="108"/>
      <c r="O2262" s="108"/>
      <c r="P2262" s="110">
        <f>'Форма 2'!C2262-M2262-N2262-O2262</f>
        <v>6300804.9313999992</v>
      </c>
      <c r="Q2262" s="111">
        <f t="shared" si="689"/>
        <v>10440.611992576512</v>
      </c>
      <c r="R2262" s="111">
        <f t="shared" si="690"/>
        <v>10440.611992576512</v>
      </c>
      <c r="S2262" s="112" t="s">
        <v>2152</v>
      </c>
      <c r="T2262" s="107" t="s">
        <v>82</v>
      </c>
      <c r="U2262" s="217"/>
      <c r="V2262" s="85"/>
      <c r="W2262" s="85"/>
      <c r="X2262" s="85"/>
      <c r="Y2262" s="85"/>
      <c r="Z2262" s="85"/>
      <c r="AA2262" s="85"/>
      <c r="AB2262" s="86"/>
      <c r="AC2262" s="86"/>
      <c r="AD2262" s="85">
        <v>1</v>
      </c>
      <c r="AE2262" s="85"/>
      <c r="AF2262" s="85"/>
      <c r="AG2262" s="85"/>
      <c r="AH2262" s="85"/>
      <c r="AI2262" s="85"/>
      <c r="AJ2262" s="85"/>
    </row>
    <row r="2263" spans="1:36" ht="16.5" thickTop="1" thickBot="1">
      <c r="A2263" s="105">
        <f t="shared" si="691"/>
        <v>51</v>
      </c>
      <c r="B2263" s="112" t="s">
        <v>2210</v>
      </c>
      <c r="C2263" s="107">
        <v>1959</v>
      </c>
      <c r="D2263" s="107"/>
      <c r="E2263" s="114" t="s">
        <v>1282</v>
      </c>
      <c r="F2263" s="107">
        <v>2</v>
      </c>
      <c r="G2263" s="107">
        <v>2</v>
      </c>
      <c r="H2263" s="111">
        <v>773.6</v>
      </c>
      <c r="I2263" s="111">
        <v>688</v>
      </c>
      <c r="J2263" s="111">
        <v>688</v>
      </c>
      <c r="K2263" s="122">
        <v>16</v>
      </c>
      <c r="L2263" s="110">
        <f t="shared" si="688"/>
        <v>7393596.9040000001</v>
      </c>
      <c r="M2263" s="108"/>
      <c r="N2263" s="108"/>
      <c r="O2263" s="108"/>
      <c r="P2263" s="110">
        <f>'Форма 2'!C2263-M2263-N2263-O2263</f>
        <v>7393596.9040000001</v>
      </c>
      <c r="Q2263" s="111">
        <f t="shared" si="689"/>
        <v>10746.507127906976</v>
      </c>
      <c r="R2263" s="111">
        <f t="shared" si="690"/>
        <v>10746.507127906976</v>
      </c>
      <c r="S2263" s="112" t="s">
        <v>2152</v>
      </c>
      <c r="T2263" s="107" t="s">
        <v>82</v>
      </c>
      <c r="U2263" s="217"/>
      <c r="V2263" s="85"/>
      <c r="W2263" s="85"/>
      <c r="X2263" s="85"/>
      <c r="Y2263" s="85"/>
      <c r="Z2263" s="85"/>
      <c r="AA2263" s="85"/>
      <c r="AB2263" s="86"/>
      <c r="AC2263" s="86"/>
      <c r="AD2263" s="85">
        <v>1</v>
      </c>
      <c r="AE2263" s="85"/>
      <c r="AF2263" s="85"/>
      <c r="AG2263" s="85"/>
      <c r="AH2263" s="85"/>
      <c r="AI2263" s="85"/>
      <c r="AJ2263" s="85"/>
    </row>
    <row r="2264" spans="1:36" ht="16.5" thickTop="1" thickBot="1">
      <c r="A2264" s="105">
        <f t="shared" si="691"/>
        <v>52</v>
      </c>
      <c r="B2264" s="112" t="s">
        <v>2211</v>
      </c>
      <c r="C2264" s="107">
        <v>1958</v>
      </c>
      <c r="D2264" s="107"/>
      <c r="E2264" s="114" t="s">
        <v>1282</v>
      </c>
      <c r="F2264" s="107">
        <v>2</v>
      </c>
      <c r="G2264" s="107">
        <v>2</v>
      </c>
      <c r="H2264" s="111">
        <v>667.6</v>
      </c>
      <c r="I2264" s="111">
        <v>579.20000000000005</v>
      </c>
      <c r="J2264" s="111">
        <v>534.9</v>
      </c>
      <c r="K2264" s="122">
        <v>24</v>
      </c>
      <c r="L2264" s="110">
        <f t="shared" si="688"/>
        <v>6380513.5640000002</v>
      </c>
      <c r="M2264" s="108"/>
      <c r="N2264" s="108"/>
      <c r="O2264" s="108"/>
      <c r="P2264" s="110">
        <f>'Форма 2'!C2264-M2264-N2264-O2264</f>
        <v>6380513.5640000002</v>
      </c>
      <c r="Q2264" s="111">
        <f t="shared" si="689"/>
        <v>11016.080048342541</v>
      </c>
      <c r="R2264" s="111">
        <f t="shared" si="690"/>
        <v>11016.080048342541</v>
      </c>
      <c r="S2264" s="112" t="s">
        <v>2152</v>
      </c>
      <c r="T2264" s="107" t="s">
        <v>82</v>
      </c>
      <c r="U2264" s="217"/>
      <c r="V2264" s="85"/>
      <c r="W2264" s="85"/>
      <c r="X2264" s="85"/>
      <c r="Y2264" s="85"/>
      <c r="Z2264" s="85"/>
      <c r="AA2264" s="85"/>
      <c r="AB2264" s="86"/>
      <c r="AC2264" s="86"/>
      <c r="AD2264" s="85">
        <v>1</v>
      </c>
      <c r="AE2264" s="85"/>
      <c r="AF2264" s="85"/>
      <c r="AG2264" s="85"/>
      <c r="AH2264" s="85"/>
      <c r="AI2264" s="85"/>
      <c r="AJ2264" s="85"/>
    </row>
    <row r="2265" spans="1:36" ht="16.5" thickTop="1" thickBot="1">
      <c r="A2265" s="105">
        <f t="shared" si="691"/>
        <v>53</v>
      </c>
      <c r="B2265" s="112" t="s">
        <v>2212</v>
      </c>
      <c r="C2265" s="107">
        <v>1965</v>
      </c>
      <c r="D2265" s="107"/>
      <c r="E2265" s="114" t="s">
        <v>80</v>
      </c>
      <c r="F2265" s="107">
        <v>5</v>
      </c>
      <c r="G2265" s="107">
        <v>4</v>
      </c>
      <c r="H2265" s="111">
        <v>3502.78</v>
      </c>
      <c r="I2265" s="111">
        <v>3218.91</v>
      </c>
      <c r="J2265" s="111">
        <v>3099.51</v>
      </c>
      <c r="K2265" s="122">
        <v>134</v>
      </c>
      <c r="L2265" s="110">
        <f t="shared" si="688"/>
        <v>1833355.0519999999</v>
      </c>
      <c r="M2265" s="108"/>
      <c r="N2265" s="108"/>
      <c r="O2265" s="108"/>
      <c r="P2265" s="110">
        <f>'Форма 2'!C2265-M2265-N2265-O2265</f>
        <v>1833355.0519999999</v>
      </c>
      <c r="Q2265" s="111">
        <f t="shared" si="689"/>
        <v>569.55772357723572</v>
      </c>
      <c r="R2265" s="111">
        <f t="shared" si="690"/>
        <v>569.55772357723572</v>
      </c>
      <c r="S2265" s="112" t="s">
        <v>2152</v>
      </c>
      <c r="T2265" s="107" t="s">
        <v>92</v>
      </c>
      <c r="U2265" s="217"/>
      <c r="V2265" s="85"/>
      <c r="W2265" s="85">
        <v>1</v>
      </c>
      <c r="X2265" s="85"/>
      <c r="Y2265" s="85"/>
      <c r="Z2265" s="85"/>
      <c r="AA2265" s="85"/>
      <c r="AB2265" s="86"/>
      <c r="AC2265" s="86"/>
      <c r="AD2265" s="85"/>
      <c r="AE2265" s="85"/>
      <c r="AF2265" s="85"/>
      <c r="AG2265" s="85"/>
      <c r="AH2265" s="85"/>
      <c r="AI2265" s="85"/>
      <c r="AJ2265" s="85"/>
    </row>
    <row r="2266" spans="1:36" ht="16.5" thickTop="1" thickBot="1">
      <c r="A2266" s="105">
        <f t="shared" si="691"/>
        <v>54</v>
      </c>
      <c r="B2266" s="112" t="s">
        <v>2213</v>
      </c>
      <c r="C2266" s="107">
        <v>1962</v>
      </c>
      <c r="D2266" s="107"/>
      <c r="E2266" s="114" t="s">
        <v>1282</v>
      </c>
      <c r="F2266" s="107">
        <v>2</v>
      </c>
      <c r="G2266" s="107">
        <v>2</v>
      </c>
      <c r="H2266" s="111">
        <v>679.14</v>
      </c>
      <c r="I2266" s="111">
        <v>621.24</v>
      </c>
      <c r="J2266" s="111">
        <v>583.04</v>
      </c>
      <c r="K2266" s="122">
        <v>26</v>
      </c>
      <c r="L2266" s="110">
        <f t="shared" si="688"/>
        <v>8637258.0476000011</v>
      </c>
      <c r="M2266" s="108"/>
      <c r="N2266" s="108"/>
      <c r="O2266" s="108"/>
      <c r="P2266" s="110">
        <f>'Форма 2'!C2266-M2266-N2266-O2266</f>
        <v>8637258.0476000011</v>
      </c>
      <c r="Q2266" s="111">
        <f t="shared" si="689"/>
        <v>13903.254857382011</v>
      </c>
      <c r="R2266" s="111">
        <f t="shared" si="690"/>
        <v>13903.254857382011</v>
      </c>
      <c r="S2266" s="112" t="s">
        <v>2152</v>
      </c>
      <c r="T2266" s="107" t="s">
        <v>82</v>
      </c>
      <c r="U2266" s="217">
        <v>1</v>
      </c>
      <c r="V2266" s="85">
        <v>1</v>
      </c>
      <c r="W2266" s="85">
        <v>1</v>
      </c>
      <c r="X2266" s="85">
        <v>1</v>
      </c>
      <c r="Y2266" s="85">
        <v>1</v>
      </c>
      <c r="Z2266" s="85">
        <v>1</v>
      </c>
      <c r="AA2266" s="85"/>
      <c r="AB2266" s="86"/>
      <c r="AC2266" s="86"/>
      <c r="AD2266" s="85"/>
      <c r="AE2266" s="85"/>
      <c r="AF2266" s="85"/>
      <c r="AG2266" s="85"/>
      <c r="AH2266" s="85"/>
      <c r="AI2266" s="85"/>
      <c r="AJ2266" s="85"/>
    </row>
    <row r="2267" spans="1:36" ht="16.5" thickTop="1" thickBot="1">
      <c r="A2267" s="105">
        <f t="shared" si="691"/>
        <v>55</v>
      </c>
      <c r="B2267" s="112" t="s">
        <v>2214</v>
      </c>
      <c r="C2267" s="107">
        <v>1962</v>
      </c>
      <c r="D2267" s="107"/>
      <c r="E2267" s="114" t="s">
        <v>80</v>
      </c>
      <c r="F2267" s="107">
        <v>4</v>
      </c>
      <c r="G2267" s="107">
        <v>2</v>
      </c>
      <c r="H2267" s="111">
        <v>1319.76</v>
      </c>
      <c r="I2267" s="111">
        <v>1216.6600000000001</v>
      </c>
      <c r="J2267" s="111">
        <v>1188.1600000000001</v>
      </c>
      <c r="K2267" s="122">
        <v>49</v>
      </c>
      <c r="L2267" s="110">
        <f t="shared" si="688"/>
        <v>6819938.9855999984</v>
      </c>
      <c r="M2267" s="108"/>
      <c r="N2267" s="108"/>
      <c r="O2267" s="108"/>
      <c r="P2267" s="110">
        <f>'Форма 2'!C2267-M2267-N2267-O2267</f>
        <v>6819938.9855999984</v>
      </c>
      <c r="Q2267" s="111">
        <f t="shared" si="689"/>
        <v>5605.460018082289</v>
      </c>
      <c r="R2267" s="111">
        <f t="shared" si="690"/>
        <v>5605.460018082289</v>
      </c>
      <c r="S2267" s="112" t="s">
        <v>2152</v>
      </c>
      <c r="T2267" s="107" t="s">
        <v>82</v>
      </c>
      <c r="U2267" s="217">
        <v>1</v>
      </c>
      <c r="V2267" s="85">
        <v>1</v>
      </c>
      <c r="W2267" s="85">
        <v>1</v>
      </c>
      <c r="X2267" s="85">
        <v>1</v>
      </c>
      <c r="Y2267" s="85">
        <v>1</v>
      </c>
      <c r="Z2267" s="85">
        <v>1</v>
      </c>
      <c r="AA2267" s="85"/>
      <c r="AB2267" s="86"/>
      <c r="AC2267" s="86"/>
      <c r="AD2267" s="85"/>
      <c r="AE2267" s="85"/>
      <c r="AF2267" s="85"/>
      <c r="AG2267" s="85"/>
      <c r="AH2267" s="85"/>
      <c r="AI2267" s="85"/>
      <c r="AJ2267" s="85"/>
    </row>
    <row r="2268" spans="1:36" ht="16.5" thickTop="1" thickBot="1">
      <c r="A2268" s="105">
        <f t="shared" si="691"/>
        <v>56</v>
      </c>
      <c r="B2268" s="112" t="s">
        <v>2215</v>
      </c>
      <c r="C2268" s="107">
        <v>1965</v>
      </c>
      <c r="D2268" s="107"/>
      <c r="E2268" s="114" t="s">
        <v>80</v>
      </c>
      <c r="F2268" s="107">
        <v>5</v>
      </c>
      <c r="G2268" s="107">
        <v>4</v>
      </c>
      <c r="H2268" s="111">
        <v>3486.2</v>
      </c>
      <c r="I2268" s="111">
        <v>3201.42</v>
      </c>
      <c r="J2268" s="111">
        <v>3171.42</v>
      </c>
      <c r="K2268" s="122">
        <v>137</v>
      </c>
      <c r="L2268" s="110">
        <f t="shared" si="688"/>
        <v>18015147.671999998</v>
      </c>
      <c r="M2268" s="108"/>
      <c r="N2268" s="108"/>
      <c r="O2268" s="108"/>
      <c r="P2268" s="110">
        <f>'Форма 2'!C2268-M2268-N2268-O2268</f>
        <v>18015147.671999998</v>
      </c>
      <c r="Q2268" s="111">
        <f t="shared" si="689"/>
        <v>5627.2365612759331</v>
      </c>
      <c r="R2268" s="111">
        <f t="shared" si="690"/>
        <v>5627.2365612759331</v>
      </c>
      <c r="S2268" s="112" t="s">
        <v>2152</v>
      </c>
      <c r="T2268" s="107" t="s">
        <v>120</v>
      </c>
      <c r="U2268" s="217">
        <v>1</v>
      </c>
      <c r="V2268" s="85">
        <v>1</v>
      </c>
      <c r="W2268" s="85">
        <v>1</v>
      </c>
      <c r="X2268" s="85">
        <v>1</v>
      </c>
      <c r="Y2268" s="85">
        <v>1</v>
      </c>
      <c r="Z2268" s="85">
        <v>1</v>
      </c>
      <c r="AA2268" s="85"/>
      <c r="AB2268" s="86"/>
      <c r="AC2268" s="86"/>
      <c r="AD2268" s="85"/>
      <c r="AE2268" s="85"/>
      <c r="AF2268" s="85"/>
      <c r="AG2268" s="85"/>
      <c r="AH2268" s="85"/>
      <c r="AI2268" s="85"/>
      <c r="AJ2268" s="85"/>
    </row>
    <row r="2269" spans="1:36" ht="16.5" thickTop="1" thickBot="1">
      <c r="A2269" s="105">
        <f t="shared" si="691"/>
        <v>57</v>
      </c>
      <c r="B2269" s="112" t="s">
        <v>2216</v>
      </c>
      <c r="C2269" s="107">
        <v>1962</v>
      </c>
      <c r="D2269" s="107"/>
      <c r="E2269" s="114" t="s">
        <v>80</v>
      </c>
      <c r="F2269" s="107">
        <v>3</v>
      </c>
      <c r="G2269" s="107">
        <v>2</v>
      </c>
      <c r="H2269" s="111">
        <v>964.1</v>
      </c>
      <c r="I2269" s="111">
        <v>879.1</v>
      </c>
      <c r="J2269" s="111">
        <v>879.1</v>
      </c>
      <c r="K2269" s="122">
        <v>33</v>
      </c>
      <c r="L2269" s="110">
        <f t="shared" si="688"/>
        <v>2812493.0720000002</v>
      </c>
      <c r="M2269" s="108"/>
      <c r="N2269" s="108"/>
      <c r="O2269" s="108"/>
      <c r="P2269" s="110">
        <f>'Форма 2'!C2269-M2269-N2269-O2269</f>
        <v>2812493.0720000002</v>
      </c>
      <c r="Q2269" s="111">
        <f t="shared" si="689"/>
        <v>3199.2868524627461</v>
      </c>
      <c r="R2269" s="111">
        <f t="shared" si="690"/>
        <v>3199.2868524627461</v>
      </c>
      <c r="S2269" s="112" t="s">
        <v>2152</v>
      </c>
      <c r="T2269" s="107" t="s">
        <v>82</v>
      </c>
      <c r="U2269" s="217"/>
      <c r="V2269" s="85"/>
      <c r="W2269" s="85">
        <v>1</v>
      </c>
      <c r="X2269" s="85">
        <v>1</v>
      </c>
      <c r="Y2269" s="85">
        <v>1</v>
      </c>
      <c r="Z2269" s="85"/>
      <c r="AA2269" s="85"/>
      <c r="AB2269" s="86"/>
      <c r="AC2269" s="86"/>
      <c r="AD2269" s="85"/>
      <c r="AE2269" s="85"/>
      <c r="AF2269" s="85"/>
      <c r="AG2269" s="85"/>
      <c r="AH2269" s="85"/>
      <c r="AI2269" s="85"/>
      <c r="AJ2269" s="85"/>
    </row>
    <row r="2270" spans="1:36" ht="16.5" thickTop="1" thickBot="1">
      <c r="A2270" s="105">
        <f t="shared" si="691"/>
        <v>58</v>
      </c>
      <c r="B2270" s="112" t="s">
        <v>2217</v>
      </c>
      <c r="C2270" s="107">
        <v>1967</v>
      </c>
      <c r="D2270" s="107"/>
      <c r="E2270" s="114" t="s">
        <v>80</v>
      </c>
      <c r="F2270" s="107">
        <v>5</v>
      </c>
      <c r="G2270" s="107">
        <v>4</v>
      </c>
      <c r="H2270" s="111">
        <v>3309.4</v>
      </c>
      <c r="I2270" s="111">
        <v>3095.7</v>
      </c>
      <c r="J2270" s="111">
        <v>3021.8</v>
      </c>
      <c r="K2270" s="122">
        <v>112</v>
      </c>
      <c r="L2270" s="110">
        <f t="shared" si="688"/>
        <v>5642527</v>
      </c>
      <c r="M2270" s="108"/>
      <c r="N2270" s="108"/>
      <c r="O2270" s="108"/>
      <c r="P2270" s="110">
        <f>'Форма 2'!C2270-M2270-N2270-O2270</f>
        <v>5642527</v>
      </c>
      <c r="Q2270" s="111">
        <f t="shared" si="689"/>
        <v>1822.6982588752142</v>
      </c>
      <c r="R2270" s="111">
        <f t="shared" si="690"/>
        <v>1822.6982588752142</v>
      </c>
      <c r="S2270" s="112" t="s">
        <v>2152</v>
      </c>
      <c r="T2270" s="107" t="s">
        <v>82</v>
      </c>
      <c r="U2270" s="217"/>
      <c r="V2270" s="85"/>
      <c r="W2270" s="85">
        <v>1</v>
      </c>
      <c r="X2270" s="85">
        <v>1</v>
      </c>
      <c r="Y2270" s="85">
        <v>1</v>
      </c>
      <c r="Z2270" s="85"/>
      <c r="AA2270" s="85"/>
      <c r="AB2270" s="86"/>
      <c r="AC2270" s="86"/>
      <c r="AD2270" s="85"/>
      <c r="AE2270" s="85"/>
      <c r="AF2270" s="85"/>
      <c r="AG2270" s="85"/>
      <c r="AH2270" s="85"/>
      <c r="AI2270" s="85"/>
      <c r="AJ2270" s="85"/>
    </row>
    <row r="2271" spans="1:36" ht="16.5" thickTop="1" thickBot="1">
      <c r="A2271" s="105">
        <f t="shared" si="691"/>
        <v>59</v>
      </c>
      <c r="B2271" s="112" t="s">
        <v>2218</v>
      </c>
      <c r="C2271" s="107">
        <v>1965</v>
      </c>
      <c r="D2271" s="107"/>
      <c r="E2271" s="114" t="s">
        <v>80</v>
      </c>
      <c r="F2271" s="107">
        <v>4</v>
      </c>
      <c r="G2271" s="107">
        <v>3</v>
      </c>
      <c r="H2271" s="111">
        <v>2125</v>
      </c>
      <c r="I2271" s="111">
        <v>1920.22</v>
      </c>
      <c r="J2271" s="111">
        <v>1920.22</v>
      </c>
      <c r="K2271" s="122">
        <v>94</v>
      </c>
      <c r="L2271" s="110">
        <f t="shared" si="688"/>
        <v>3623125</v>
      </c>
      <c r="M2271" s="108"/>
      <c r="N2271" s="108"/>
      <c r="O2271" s="108"/>
      <c r="P2271" s="110">
        <f>'Форма 2'!C2271-M2271-N2271-O2271</f>
        <v>3623125</v>
      </c>
      <c r="Q2271" s="111">
        <f t="shared" si="689"/>
        <v>1886.8280717834414</v>
      </c>
      <c r="R2271" s="111">
        <f t="shared" si="690"/>
        <v>1886.8280717834414</v>
      </c>
      <c r="S2271" s="112" t="s">
        <v>2152</v>
      </c>
      <c r="T2271" s="107" t="s">
        <v>82</v>
      </c>
      <c r="U2271" s="217"/>
      <c r="V2271" s="85"/>
      <c r="W2271" s="85">
        <v>1</v>
      </c>
      <c r="X2271" s="85">
        <v>1</v>
      </c>
      <c r="Y2271" s="85">
        <v>1</v>
      </c>
      <c r="Z2271" s="85"/>
      <c r="AA2271" s="85"/>
      <c r="AB2271" s="86"/>
      <c r="AC2271" s="86"/>
      <c r="AD2271" s="85"/>
      <c r="AE2271" s="85"/>
      <c r="AF2271" s="85"/>
      <c r="AG2271" s="85"/>
      <c r="AH2271" s="85"/>
      <c r="AI2271" s="85"/>
      <c r="AJ2271" s="85"/>
    </row>
    <row r="2272" spans="1:36" ht="16.5" thickTop="1" thickBot="1">
      <c r="A2272" s="105">
        <f t="shared" si="691"/>
        <v>60</v>
      </c>
      <c r="B2272" s="112" t="s">
        <v>2219</v>
      </c>
      <c r="C2272" s="107">
        <v>1961</v>
      </c>
      <c r="D2272" s="107"/>
      <c r="E2272" s="114" t="s">
        <v>1282</v>
      </c>
      <c r="F2272" s="107">
        <v>2</v>
      </c>
      <c r="G2272" s="107">
        <v>2</v>
      </c>
      <c r="H2272" s="111">
        <v>624.79999999999995</v>
      </c>
      <c r="I2272" s="111">
        <v>574.29999999999995</v>
      </c>
      <c r="J2272" s="111">
        <v>532.29999999999995</v>
      </c>
      <c r="K2272" s="122">
        <v>26</v>
      </c>
      <c r="L2272" s="110">
        <f t="shared" si="688"/>
        <v>7486561.1860000007</v>
      </c>
      <c r="M2272" s="108"/>
      <c r="N2272" s="108"/>
      <c r="O2272" s="108"/>
      <c r="P2272" s="110">
        <f>'Форма 2'!C2272-M2272-N2272-O2272</f>
        <v>7486561.1860000007</v>
      </c>
      <c r="Q2272" s="111">
        <f t="shared" si="689"/>
        <v>13035.976294619539</v>
      </c>
      <c r="R2272" s="111">
        <f t="shared" si="690"/>
        <v>13035.976294619539</v>
      </c>
      <c r="S2272" s="112" t="s">
        <v>2152</v>
      </c>
      <c r="T2272" s="107" t="s">
        <v>82</v>
      </c>
      <c r="U2272" s="217"/>
      <c r="V2272" s="85">
        <v>1</v>
      </c>
      <c r="W2272" s="85">
        <v>1</v>
      </c>
      <c r="X2272" s="85">
        <v>1</v>
      </c>
      <c r="Y2272" s="85">
        <v>1</v>
      </c>
      <c r="Z2272" s="85">
        <v>1</v>
      </c>
      <c r="AA2272" s="85"/>
      <c r="AB2272" s="86"/>
      <c r="AC2272" s="86"/>
      <c r="AD2272" s="85"/>
      <c r="AE2272" s="85"/>
      <c r="AF2272" s="85"/>
      <c r="AG2272" s="85"/>
      <c r="AH2272" s="85"/>
      <c r="AI2272" s="85"/>
      <c r="AJ2272" s="85"/>
    </row>
    <row r="2273" spans="1:36" ht="16.5" thickTop="1" thickBot="1">
      <c r="A2273" s="105">
        <f t="shared" si="691"/>
        <v>61</v>
      </c>
      <c r="B2273" s="112" t="s">
        <v>2220</v>
      </c>
      <c r="C2273" s="107">
        <v>1961</v>
      </c>
      <c r="D2273" s="107"/>
      <c r="E2273" s="114" t="s">
        <v>1282</v>
      </c>
      <c r="F2273" s="107">
        <v>2</v>
      </c>
      <c r="G2273" s="107">
        <v>2</v>
      </c>
      <c r="H2273" s="111">
        <v>675.4</v>
      </c>
      <c r="I2273" s="111">
        <v>616.80999999999995</v>
      </c>
      <c r="J2273" s="111">
        <v>573.41</v>
      </c>
      <c r="K2273" s="122">
        <v>28</v>
      </c>
      <c r="L2273" s="110">
        <f t="shared" si="688"/>
        <v>8589891.5459999982</v>
      </c>
      <c r="M2273" s="108"/>
      <c r="N2273" s="108"/>
      <c r="O2273" s="108"/>
      <c r="P2273" s="110">
        <f>'Форма 2'!C2273-M2273-N2273-O2273</f>
        <v>8589891.5459999982</v>
      </c>
      <c r="Q2273" s="111">
        <f t="shared" si="689"/>
        <v>13926.316930659359</v>
      </c>
      <c r="R2273" s="111">
        <f t="shared" si="690"/>
        <v>13926.316930659359</v>
      </c>
      <c r="S2273" s="112" t="s">
        <v>2152</v>
      </c>
      <c r="T2273" s="107" t="s">
        <v>82</v>
      </c>
      <c r="U2273" s="217">
        <v>1</v>
      </c>
      <c r="V2273" s="85">
        <v>1</v>
      </c>
      <c r="W2273" s="85">
        <v>1</v>
      </c>
      <c r="X2273" s="85">
        <v>1</v>
      </c>
      <c r="Y2273" s="85">
        <v>1</v>
      </c>
      <c r="Z2273" s="85">
        <v>1</v>
      </c>
      <c r="AA2273" s="85"/>
      <c r="AB2273" s="86"/>
      <c r="AC2273" s="86"/>
      <c r="AD2273" s="85"/>
      <c r="AE2273" s="85"/>
      <c r="AF2273" s="85"/>
      <c r="AG2273" s="85"/>
      <c r="AH2273" s="85"/>
      <c r="AI2273" s="85"/>
      <c r="AJ2273" s="85"/>
    </row>
    <row r="2274" spans="1:36" ht="16.5" thickTop="1" thickBot="1">
      <c r="A2274" s="105">
        <f t="shared" si="691"/>
        <v>62</v>
      </c>
      <c r="B2274" s="112" t="s">
        <v>2221</v>
      </c>
      <c r="C2274" s="107">
        <v>1961</v>
      </c>
      <c r="D2274" s="107"/>
      <c r="E2274" s="114" t="s">
        <v>1282</v>
      </c>
      <c r="F2274" s="107">
        <v>2</v>
      </c>
      <c r="G2274" s="107">
        <v>2</v>
      </c>
      <c r="H2274" s="111">
        <v>600.79999999999995</v>
      </c>
      <c r="I2274" s="111">
        <v>543.79999999999995</v>
      </c>
      <c r="J2274" s="111">
        <v>503.7</v>
      </c>
      <c r="K2274" s="122">
        <v>30</v>
      </c>
      <c r="L2274" s="110">
        <f t="shared" si="688"/>
        <v>36058.61</v>
      </c>
      <c r="M2274" s="108"/>
      <c r="N2274" s="108"/>
      <c r="O2274" s="108"/>
      <c r="P2274" s="110">
        <f>'Форма 2'!C2274-M2274-N2274-O2274</f>
        <v>36058.61</v>
      </c>
      <c r="Q2274" s="111">
        <f t="shared" si="689"/>
        <v>66.308587716072097</v>
      </c>
      <c r="R2274" s="111">
        <f t="shared" si="690"/>
        <v>66.308587716072097</v>
      </c>
      <c r="S2274" s="112" t="s">
        <v>2152</v>
      </c>
      <c r="T2274" s="107" t="s">
        <v>82</v>
      </c>
      <c r="U2274" s="217"/>
      <c r="V2274" s="85"/>
      <c r="W2274" s="85"/>
      <c r="X2274" s="85"/>
      <c r="Y2274" s="85"/>
      <c r="Z2274" s="172"/>
      <c r="AA2274" s="172"/>
      <c r="AB2274" s="171"/>
      <c r="AC2274" s="154"/>
      <c r="AD2274" s="85"/>
      <c r="AE2274" s="85"/>
      <c r="AF2274" s="85"/>
      <c r="AG2274" s="166" t="s">
        <v>26</v>
      </c>
      <c r="AH2274" s="85"/>
      <c r="AI2274" s="85"/>
      <c r="AJ2274" s="85"/>
    </row>
    <row r="2275" spans="1:36" ht="16.5" thickTop="1" thickBot="1">
      <c r="A2275" s="105">
        <f t="shared" si="691"/>
        <v>63</v>
      </c>
      <c r="B2275" s="112" t="s">
        <v>2222</v>
      </c>
      <c r="C2275" s="107">
        <v>1959</v>
      </c>
      <c r="D2275" s="107"/>
      <c r="E2275" s="114" t="s">
        <v>1282</v>
      </c>
      <c r="F2275" s="107">
        <v>2</v>
      </c>
      <c r="G2275" s="107">
        <v>2</v>
      </c>
      <c r="H2275" s="111">
        <v>671.37</v>
      </c>
      <c r="I2275" s="111">
        <v>620.79</v>
      </c>
      <c r="J2275" s="111">
        <v>469.96</v>
      </c>
      <c r="K2275" s="122">
        <v>27</v>
      </c>
      <c r="L2275" s="110">
        <f t="shared" si="688"/>
        <v>6416544.9243000001</v>
      </c>
      <c r="M2275" s="108"/>
      <c r="N2275" s="108"/>
      <c r="O2275" s="108"/>
      <c r="P2275" s="110">
        <f>'Форма 2'!C2275-M2275-N2275-O2275</f>
        <v>6416544.9243000001</v>
      </c>
      <c r="Q2275" s="111">
        <f t="shared" si="689"/>
        <v>10336.095820325714</v>
      </c>
      <c r="R2275" s="111">
        <f t="shared" si="690"/>
        <v>10336.095820325714</v>
      </c>
      <c r="S2275" s="112" t="s">
        <v>2152</v>
      </c>
      <c r="T2275" s="107" t="s">
        <v>82</v>
      </c>
      <c r="U2275" s="217"/>
      <c r="V2275" s="85"/>
      <c r="W2275" s="85"/>
      <c r="X2275" s="85"/>
      <c r="Y2275" s="85"/>
      <c r="Z2275" s="85"/>
      <c r="AA2275" s="85"/>
      <c r="AB2275" s="86"/>
      <c r="AC2275" s="86"/>
      <c r="AD2275" s="85">
        <v>1</v>
      </c>
      <c r="AE2275" s="85"/>
      <c r="AF2275" s="85"/>
      <c r="AG2275" s="85"/>
      <c r="AH2275" s="85"/>
      <c r="AI2275" s="85"/>
      <c r="AJ2275" s="85"/>
    </row>
    <row r="2276" spans="1:36" ht="16.5" thickTop="1" thickBot="1">
      <c r="A2276" s="105">
        <f t="shared" si="691"/>
        <v>64</v>
      </c>
      <c r="B2276" s="112" t="s">
        <v>2223</v>
      </c>
      <c r="C2276" s="107">
        <v>1959</v>
      </c>
      <c r="D2276" s="107"/>
      <c r="E2276" s="114" t="s">
        <v>1282</v>
      </c>
      <c r="F2276" s="107">
        <v>2</v>
      </c>
      <c r="G2276" s="107">
        <v>2</v>
      </c>
      <c r="H2276" s="111">
        <v>680.86</v>
      </c>
      <c r="I2276" s="111">
        <v>608.95000000000005</v>
      </c>
      <c r="J2276" s="111">
        <v>566.85</v>
      </c>
      <c r="K2276" s="122">
        <v>28</v>
      </c>
      <c r="L2276" s="110">
        <f t="shared" ref="L2276:L2278" si="695">SUM(M2276:P2276)</f>
        <v>6507244.5554</v>
      </c>
      <c r="M2276" s="108"/>
      <c r="N2276" s="108"/>
      <c r="O2276" s="108"/>
      <c r="P2276" s="110">
        <f>'Форма 2'!C2276-M2276-N2276-O2276</f>
        <v>6507244.5554</v>
      </c>
      <c r="Q2276" s="111">
        <f t="shared" si="689"/>
        <v>10686.00797339683</v>
      </c>
      <c r="R2276" s="111">
        <f t="shared" si="690"/>
        <v>10686.00797339683</v>
      </c>
      <c r="S2276" s="112" t="s">
        <v>2152</v>
      </c>
      <c r="T2276" s="107" t="s">
        <v>82</v>
      </c>
      <c r="U2276" s="217"/>
      <c r="V2276" s="85"/>
      <c r="W2276" s="85"/>
      <c r="X2276" s="85"/>
      <c r="Y2276" s="85"/>
      <c r="Z2276" s="85"/>
      <c r="AA2276" s="85"/>
      <c r="AB2276" s="86"/>
      <c r="AC2276" s="86"/>
      <c r="AD2276" s="85">
        <v>1</v>
      </c>
      <c r="AE2276" s="85"/>
      <c r="AF2276" s="85"/>
      <c r="AG2276" s="85"/>
      <c r="AH2276" s="85"/>
      <c r="AI2276" s="85"/>
      <c r="AJ2276" s="85"/>
    </row>
    <row r="2277" spans="1:36" ht="16.5" thickTop="1" thickBot="1">
      <c r="A2277" s="105">
        <f t="shared" si="691"/>
        <v>65</v>
      </c>
      <c r="B2277" s="112" t="s">
        <v>2224</v>
      </c>
      <c r="C2277" s="107">
        <v>1961</v>
      </c>
      <c r="D2277" s="107"/>
      <c r="E2277" s="114" t="s">
        <v>1282</v>
      </c>
      <c r="F2277" s="107">
        <v>3</v>
      </c>
      <c r="G2277" s="107">
        <v>3</v>
      </c>
      <c r="H2277" s="111">
        <v>1311.5</v>
      </c>
      <c r="I2277" s="111">
        <v>1138.18</v>
      </c>
      <c r="J2277" s="111">
        <v>1093.8800000000001</v>
      </c>
      <c r="K2277" s="122">
        <v>37</v>
      </c>
      <c r="L2277" s="110">
        <f t="shared" si="695"/>
        <v>3812942.5399999996</v>
      </c>
      <c r="M2277" s="108"/>
      <c r="N2277" s="108"/>
      <c r="O2277" s="108"/>
      <c r="P2277" s="110">
        <f>'Форма 2'!C2277-M2277-N2277-O2277</f>
        <v>3812942.5399999996</v>
      </c>
      <c r="Q2277" s="111">
        <f t="shared" si="689"/>
        <v>3350.0347396721077</v>
      </c>
      <c r="R2277" s="111">
        <f t="shared" si="690"/>
        <v>3350.0347396721077</v>
      </c>
      <c r="S2277" s="112" t="s">
        <v>2152</v>
      </c>
      <c r="T2277" s="107" t="s">
        <v>82</v>
      </c>
      <c r="U2277" s="217"/>
      <c r="V2277" s="85"/>
      <c r="W2277" s="85">
        <v>1</v>
      </c>
      <c r="X2277" s="85">
        <v>1</v>
      </c>
      <c r="Y2277" s="85">
        <v>1</v>
      </c>
      <c r="Z2277" s="85"/>
      <c r="AA2277" s="85"/>
      <c r="AB2277" s="86"/>
      <c r="AC2277" s="86"/>
      <c r="AD2277" s="85"/>
      <c r="AE2277" s="85"/>
      <c r="AF2277" s="85"/>
      <c r="AG2277" s="85"/>
      <c r="AH2277" s="85"/>
      <c r="AI2277" s="85"/>
      <c r="AJ2277" s="85"/>
    </row>
    <row r="2278" spans="1:36" ht="16.5" thickTop="1" thickBot="1">
      <c r="A2278" s="105">
        <f t="shared" si="691"/>
        <v>66</v>
      </c>
      <c r="B2278" s="112" t="s">
        <v>2225</v>
      </c>
      <c r="C2278" s="107">
        <v>1959</v>
      </c>
      <c r="D2278" s="107"/>
      <c r="E2278" s="114" t="s">
        <v>1282</v>
      </c>
      <c r="F2278" s="107">
        <v>2</v>
      </c>
      <c r="G2278" s="107">
        <v>4</v>
      </c>
      <c r="H2278" s="111">
        <v>1305.3</v>
      </c>
      <c r="I2278" s="111">
        <v>1112.05</v>
      </c>
      <c r="J2278" s="111">
        <v>981.25</v>
      </c>
      <c r="K2278" s="122">
        <v>48</v>
      </c>
      <c r="L2278" s="110">
        <f t="shared" si="695"/>
        <v>12475261.166999999</v>
      </c>
      <c r="M2278" s="108"/>
      <c r="N2278" s="108"/>
      <c r="O2278" s="108"/>
      <c r="P2278" s="110">
        <f>'Форма 2'!C2278-M2278-N2278-O2278</f>
        <v>12475261.166999999</v>
      </c>
      <c r="Q2278" s="111">
        <f>L2278/I2278</f>
        <v>11218.255624297468</v>
      </c>
      <c r="R2278" s="111">
        <f>Q2278</f>
        <v>11218.255624297468</v>
      </c>
      <c r="S2278" s="112" t="s">
        <v>2152</v>
      </c>
      <c r="T2278" s="107" t="s">
        <v>82</v>
      </c>
      <c r="U2278" s="217"/>
      <c r="V2278" s="85"/>
      <c r="W2278" s="85"/>
      <c r="X2278" s="85"/>
      <c r="Y2278" s="85"/>
      <c r="Z2278" s="85"/>
      <c r="AA2278" s="85"/>
      <c r="AB2278" s="86"/>
      <c r="AC2278" s="86"/>
      <c r="AD2278" s="85">
        <v>1</v>
      </c>
      <c r="AE2278" s="85"/>
      <c r="AF2278" s="85"/>
      <c r="AG2278" s="85"/>
      <c r="AH2278" s="85"/>
      <c r="AI2278" s="85"/>
      <c r="AJ2278" s="85"/>
    </row>
    <row r="2279" spans="1:36" ht="17.25" thickTop="1" thickBot="1">
      <c r="A2279" s="221">
        <v>0</v>
      </c>
      <c r="B2279" s="13" t="s">
        <v>85</v>
      </c>
      <c r="C2279" s="5"/>
      <c r="D2279" s="5"/>
      <c r="E2279" s="5"/>
      <c r="F2279" s="5"/>
      <c r="G2279" s="5"/>
      <c r="H2279" s="17">
        <f>SUM(H2280:H2281)</f>
        <v>689.40000000000009</v>
      </c>
      <c r="I2279" s="17">
        <f t="shared" ref="I2279:P2279" si="696">SUM(I2280:I2281)</f>
        <v>627.59999999999991</v>
      </c>
      <c r="J2279" s="17">
        <f t="shared" si="696"/>
        <v>627.59999999999991</v>
      </c>
      <c r="K2279" s="18">
        <f t="shared" si="696"/>
        <v>21</v>
      </c>
      <c r="L2279" s="17">
        <f t="shared" si="696"/>
        <v>2909517.6780000003</v>
      </c>
      <c r="M2279" s="17">
        <f t="shared" si="696"/>
        <v>0</v>
      </c>
      <c r="N2279" s="17">
        <f t="shared" si="696"/>
        <v>0</v>
      </c>
      <c r="O2279" s="17">
        <f t="shared" si="696"/>
        <v>0</v>
      </c>
      <c r="P2279" s="17">
        <f t="shared" si="696"/>
        <v>2909517.6780000003</v>
      </c>
      <c r="Q2279" s="8" t="s">
        <v>76</v>
      </c>
      <c r="R2279" s="8" t="s">
        <v>76</v>
      </c>
      <c r="S2279" s="8" t="s">
        <v>76</v>
      </c>
      <c r="T2279" s="5" t="s">
        <v>76</v>
      </c>
      <c r="U2279" s="218" t="s">
        <v>76</v>
      </c>
      <c r="V2279" s="84" t="s">
        <v>76</v>
      </c>
      <c r="W2279" s="84" t="s">
        <v>76</v>
      </c>
      <c r="X2279" s="84" t="s">
        <v>76</v>
      </c>
      <c r="Y2279" s="84" t="s">
        <v>76</v>
      </c>
      <c r="Z2279" s="84" t="s">
        <v>76</v>
      </c>
      <c r="AA2279" s="84" t="s">
        <v>76</v>
      </c>
      <c r="AB2279" s="84" t="s">
        <v>76</v>
      </c>
      <c r="AC2279" s="84" t="s">
        <v>76</v>
      </c>
      <c r="AD2279" s="84" t="s">
        <v>76</v>
      </c>
      <c r="AE2279" s="84" t="s">
        <v>76</v>
      </c>
      <c r="AF2279" s="84" t="s">
        <v>76</v>
      </c>
      <c r="AG2279" s="84" t="s">
        <v>76</v>
      </c>
      <c r="AH2279" s="84" t="s">
        <v>76</v>
      </c>
      <c r="AI2279" s="84" t="s">
        <v>76</v>
      </c>
      <c r="AJ2279" s="84" t="s">
        <v>76</v>
      </c>
    </row>
    <row r="2280" spans="1:36" ht="17.25" thickTop="1" thickBot="1">
      <c r="A2280" s="105">
        <f t="shared" si="691"/>
        <v>1</v>
      </c>
      <c r="B2280" s="189" t="s">
        <v>2226</v>
      </c>
      <c r="C2280" s="104">
        <v>1960</v>
      </c>
      <c r="D2280" s="115">
        <v>2009</v>
      </c>
      <c r="E2280" s="262" t="s">
        <v>94</v>
      </c>
      <c r="F2280" s="145">
        <v>2</v>
      </c>
      <c r="G2280" s="253">
        <v>1</v>
      </c>
      <c r="H2280" s="111">
        <v>331.6</v>
      </c>
      <c r="I2280" s="111">
        <v>301.39999999999998</v>
      </c>
      <c r="J2280" s="111">
        <v>301.39999999999998</v>
      </c>
      <c r="K2280" s="146">
        <v>9</v>
      </c>
      <c r="L2280" s="110">
        <f t="shared" ref="L2280:L2281" si="697">SUM(M2280:P2280)</f>
        <v>245456.95200000002</v>
      </c>
      <c r="M2280" s="108"/>
      <c r="N2280" s="108"/>
      <c r="O2280" s="108"/>
      <c r="P2280" s="110">
        <f>'Форма 2'!C2280-M2280-N2280-O2280</f>
        <v>245456.95200000002</v>
      </c>
      <c r="Q2280" s="111">
        <f>L2280/I2280</f>
        <v>814.38935633709366</v>
      </c>
      <c r="R2280" s="111">
        <f>Q2280</f>
        <v>814.38935633709366</v>
      </c>
      <c r="S2280" s="112" t="s">
        <v>2152</v>
      </c>
      <c r="T2280" s="113" t="s">
        <v>82</v>
      </c>
      <c r="U2280" s="217">
        <v>1</v>
      </c>
      <c r="V2280" s="85"/>
      <c r="W2280" s="85"/>
      <c r="X2280" s="85"/>
      <c r="Y2280" s="85"/>
      <c r="Z2280" s="85"/>
      <c r="AA2280" s="85"/>
      <c r="AB2280" s="86"/>
      <c r="AC2280" s="86"/>
      <c r="AD2280" s="85"/>
      <c r="AE2280" s="85"/>
      <c r="AF2280" s="85"/>
      <c r="AG2280" s="85"/>
      <c r="AH2280" s="85"/>
      <c r="AI2280" s="85"/>
      <c r="AJ2280" s="85"/>
    </row>
    <row r="2281" spans="1:36" ht="16.5" thickTop="1" thickBot="1">
      <c r="A2281" s="105">
        <f t="shared" ref="A2281:A2345" si="698">A2280+1</f>
        <v>2</v>
      </c>
      <c r="B2281" s="189" t="s">
        <v>2227</v>
      </c>
      <c r="C2281" s="113">
        <v>1972</v>
      </c>
      <c r="D2281" s="113">
        <v>2008</v>
      </c>
      <c r="E2281" s="147" t="s">
        <v>94</v>
      </c>
      <c r="F2281" s="113">
        <v>2</v>
      </c>
      <c r="G2281" s="113">
        <v>1</v>
      </c>
      <c r="H2281" s="87">
        <v>357.8</v>
      </c>
      <c r="I2281" s="87">
        <v>326.2</v>
      </c>
      <c r="J2281" s="87">
        <v>326.2</v>
      </c>
      <c r="K2281" s="91">
        <v>12</v>
      </c>
      <c r="L2281" s="110">
        <f t="shared" si="697"/>
        <v>2664060.7260000003</v>
      </c>
      <c r="M2281" s="108"/>
      <c r="N2281" s="108"/>
      <c r="O2281" s="108"/>
      <c r="P2281" s="110">
        <f>'Форма 2'!C2281-M2281-N2281-O2281</f>
        <v>2664060.7260000003</v>
      </c>
      <c r="Q2281" s="111">
        <f>L2281/I2281</f>
        <v>8166.9550153280206</v>
      </c>
      <c r="R2281" s="111">
        <f>Q2281</f>
        <v>8166.9550153280206</v>
      </c>
      <c r="S2281" s="112" t="s">
        <v>2152</v>
      </c>
      <c r="T2281" s="113" t="s">
        <v>82</v>
      </c>
      <c r="U2281" s="217"/>
      <c r="V2281" s="85"/>
      <c r="W2281" s="85"/>
      <c r="X2281" s="85">
        <v>1</v>
      </c>
      <c r="Y2281" s="85"/>
      <c r="Z2281" s="85"/>
      <c r="AA2281" s="85"/>
      <c r="AB2281" s="86"/>
      <c r="AC2281" s="86"/>
      <c r="AD2281" s="85"/>
      <c r="AE2281" s="85">
        <v>2</v>
      </c>
      <c r="AF2281" s="85"/>
      <c r="AG2281" s="85"/>
      <c r="AH2281" s="85"/>
      <c r="AI2281" s="85"/>
      <c r="AJ2281" s="85"/>
    </row>
    <row r="2282" spans="1:36" ht="17.25" thickTop="1" thickBot="1">
      <c r="A2282" s="221">
        <v>0</v>
      </c>
      <c r="B2282" s="13" t="s">
        <v>104</v>
      </c>
      <c r="C2282" s="5"/>
      <c r="D2282" s="5"/>
      <c r="E2282" s="5"/>
      <c r="F2282" s="5"/>
      <c r="G2282" s="5"/>
      <c r="H2282" s="17">
        <f>SUM(H2283:H2289)</f>
        <v>4948.5999999999995</v>
      </c>
      <c r="I2282" s="17">
        <f t="shared" ref="I2282:P2282" si="699">SUM(I2283:I2289)</f>
        <v>4668.7</v>
      </c>
      <c r="J2282" s="17">
        <f t="shared" si="699"/>
        <v>2682.4</v>
      </c>
      <c r="K2282" s="18">
        <f t="shared" si="699"/>
        <v>24</v>
      </c>
      <c r="L2282" s="17">
        <f t="shared" si="699"/>
        <v>32964397.266999997</v>
      </c>
      <c r="M2282" s="17">
        <f t="shared" si="699"/>
        <v>0</v>
      </c>
      <c r="N2282" s="17">
        <f t="shared" si="699"/>
        <v>0</v>
      </c>
      <c r="O2282" s="17">
        <f t="shared" si="699"/>
        <v>0</v>
      </c>
      <c r="P2282" s="17">
        <f t="shared" si="699"/>
        <v>32964397.266999997</v>
      </c>
      <c r="Q2282" s="8" t="s">
        <v>76</v>
      </c>
      <c r="R2282" s="8" t="s">
        <v>76</v>
      </c>
      <c r="S2282" s="8" t="s">
        <v>76</v>
      </c>
      <c r="T2282" s="5" t="s">
        <v>76</v>
      </c>
      <c r="U2282" s="218" t="s">
        <v>76</v>
      </c>
      <c r="V2282" s="84" t="s">
        <v>76</v>
      </c>
      <c r="W2282" s="84" t="s">
        <v>76</v>
      </c>
      <c r="X2282" s="84" t="s">
        <v>76</v>
      </c>
      <c r="Y2282" s="84" t="s">
        <v>76</v>
      </c>
      <c r="Z2282" s="84" t="s">
        <v>76</v>
      </c>
      <c r="AA2282" s="84" t="s">
        <v>76</v>
      </c>
      <c r="AB2282" s="84" t="s">
        <v>76</v>
      </c>
      <c r="AC2282" s="84" t="s">
        <v>76</v>
      </c>
      <c r="AD2282" s="84" t="s">
        <v>76</v>
      </c>
      <c r="AE2282" s="84" t="s">
        <v>76</v>
      </c>
      <c r="AF2282" s="84" t="s">
        <v>76</v>
      </c>
      <c r="AG2282" s="84" t="s">
        <v>76</v>
      </c>
      <c r="AH2282" s="84" t="s">
        <v>76</v>
      </c>
      <c r="AI2282" s="84" t="s">
        <v>76</v>
      </c>
      <c r="AJ2282" s="84" t="s">
        <v>76</v>
      </c>
    </row>
    <row r="2283" spans="1:36" ht="16.5" thickTop="1" thickBot="1">
      <c r="A2283" s="105">
        <f t="shared" si="698"/>
        <v>1</v>
      </c>
      <c r="B2283" s="112" t="s">
        <v>2228</v>
      </c>
      <c r="C2283" s="107">
        <v>1978</v>
      </c>
      <c r="D2283" s="107">
        <v>2013</v>
      </c>
      <c r="E2283" s="114" t="s">
        <v>996</v>
      </c>
      <c r="F2283" s="107">
        <v>2</v>
      </c>
      <c r="G2283" s="107">
        <v>1</v>
      </c>
      <c r="H2283" s="111">
        <v>413.1</v>
      </c>
      <c r="I2283" s="111">
        <v>312.2</v>
      </c>
      <c r="J2283" s="111">
        <v>160.1</v>
      </c>
      <c r="K2283" s="122">
        <v>24</v>
      </c>
      <c r="L2283" s="110">
        <f t="shared" ref="L2283:L2289" si="700">SUM(M2283:P2283)</f>
        <v>1103497.5060000001</v>
      </c>
      <c r="M2283" s="108"/>
      <c r="N2283" s="108"/>
      <c r="O2283" s="108"/>
      <c r="P2283" s="110">
        <f>'Форма 2'!C2283-M2283-N2283-O2283</f>
        <v>1103497.5060000001</v>
      </c>
      <c r="Q2283" s="111">
        <f t="shared" ref="Q2283:Q2289" si="701">L2283/I2283</f>
        <v>3534.585221012172</v>
      </c>
      <c r="R2283" s="111">
        <f t="shared" ref="R2283:R2289" si="702">Q2283</f>
        <v>3534.585221012172</v>
      </c>
      <c r="S2283" s="112" t="s">
        <v>2152</v>
      </c>
      <c r="T2283" s="107" t="s">
        <v>82</v>
      </c>
      <c r="U2283" s="217"/>
      <c r="V2283" s="85"/>
      <c r="W2283" s="85"/>
      <c r="X2283" s="85"/>
      <c r="Y2283" s="85"/>
      <c r="Z2283" s="85"/>
      <c r="AA2283" s="85"/>
      <c r="AB2283" s="86"/>
      <c r="AC2283" s="86"/>
      <c r="AD2283" s="85"/>
      <c r="AE2283" s="85"/>
      <c r="AF2283" s="85"/>
      <c r="AG2283" s="85"/>
      <c r="AH2283" s="85">
        <v>1</v>
      </c>
      <c r="AI2283" s="85"/>
      <c r="AJ2283" s="85"/>
    </row>
    <row r="2284" spans="1:36" ht="16.5" thickTop="1" thickBot="1">
      <c r="A2284" s="105">
        <f t="shared" si="698"/>
        <v>2</v>
      </c>
      <c r="B2284" s="112" t="s">
        <v>2229</v>
      </c>
      <c r="C2284" s="107">
        <v>1976</v>
      </c>
      <c r="D2284" s="107"/>
      <c r="E2284" s="114" t="s">
        <v>171</v>
      </c>
      <c r="F2284" s="107">
        <v>2</v>
      </c>
      <c r="G2284" s="107">
        <v>2</v>
      </c>
      <c r="H2284" s="111">
        <v>754.4</v>
      </c>
      <c r="I2284" s="111">
        <v>754.4</v>
      </c>
      <c r="J2284" s="111">
        <v>441.3</v>
      </c>
      <c r="K2284" s="122"/>
      <c r="L2284" s="110">
        <f t="shared" si="700"/>
        <v>4396001.96</v>
      </c>
      <c r="M2284" s="108"/>
      <c r="N2284" s="108"/>
      <c r="O2284" s="108"/>
      <c r="P2284" s="110">
        <f>'Форма 2'!C2284-M2284-N2284-O2284</f>
        <v>4396001.96</v>
      </c>
      <c r="Q2284" s="111">
        <f t="shared" si="701"/>
        <v>5827.1500000000005</v>
      </c>
      <c r="R2284" s="111">
        <f t="shared" si="702"/>
        <v>5827.1500000000005</v>
      </c>
      <c r="S2284" s="112" t="s">
        <v>2152</v>
      </c>
      <c r="T2284" s="107" t="s">
        <v>82</v>
      </c>
      <c r="U2284" s="217"/>
      <c r="V2284" s="85"/>
      <c r="W2284" s="85"/>
      <c r="X2284" s="85"/>
      <c r="Y2284" s="85"/>
      <c r="Z2284" s="85"/>
      <c r="AA2284" s="85"/>
      <c r="AB2284" s="86"/>
      <c r="AC2284" s="86"/>
      <c r="AD2284" s="85"/>
      <c r="AE2284" s="85">
        <v>1</v>
      </c>
      <c r="AF2284" s="85"/>
      <c r="AG2284" s="85"/>
      <c r="AH2284" s="85"/>
      <c r="AI2284" s="85"/>
      <c r="AJ2284" s="85"/>
    </row>
    <row r="2285" spans="1:36" ht="16.5" thickTop="1" thickBot="1">
      <c r="A2285" s="105">
        <f t="shared" si="698"/>
        <v>3</v>
      </c>
      <c r="B2285" s="112" t="s">
        <v>2230</v>
      </c>
      <c r="C2285" s="107">
        <v>1978</v>
      </c>
      <c r="D2285" s="107"/>
      <c r="E2285" s="114" t="s">
        <v>171</v>
      </c>
      <c r="F2285" s="107">
        <v>2</v>
      </c>
      <c r="G2285" s="107">
        <v>2</v>
      </c>
      <c r="H2285" s="111">
        <v>763.7</v>
      </c>
      <c r="I2285" s="111">
        <v>763.7</v>
      </c>
      <c r="J2285" s="111">
        <v>425.3</v>
      </c>
      <c r="K2285" s="122"/>
      <c r="L2285" s="110">
        <f t="shared" si="700"/>
        <v>4450194.4550000001</v>
      </c>
      <c r="M2285" s="108"/>
      <c r="N2285" s="108"/>
      <c r="O2285" s="108"/>
      <c r="P2285" s="110">
        <f>'Форма 2'!C2285-M2285-N2285-O2285</f>
        <v>4450194.4550000001</v>
      </c>
      <c r="Q2285" s="111">
        <f t="shared" si="701"/>
        <v>5827.15</v>
      </c>
      <c r="R2285" s="111">
        <f t="shared" si="702"/>
        <v>5827.15</v>
      </c>
      <c r="S2285" s="112" t="s">
        <v>2152</v>
      </c>
      <c r="T2285" s="107" t="s">
        <v>82</v>
      </c>
      <c r="U2285" s="217"/>
      <c r="V2285" s="85"/>
      <c r="W2285" s="85"/>
      <c r="X2285" s="85"/>
      <c r="Y2285" s="85"/>
      <c r="Z2285" s="85"/>
      <c r="AA2285" s="85"/>
      <c r="AB2285" s="86"/>
      <c r="AC2285" s="86"/>
      <c r="AD2285" s="85"/>
      <c r="AE2285" s="85">
        <v>1</v>
      </c>
      <c r="AF2285" s="85"/>
      <c r="AG2285" s="85"/>
      <c r="AH2285" s="85"/>
      <c r="AI2285" s="85"/>
      <c r="AJ2285" s="85"/>
    </row>
    <row r="2286" spans="1:36" ht="16.5" thickTop="1" thickBot="1">
      <c r="A2286" s="105">
        <f t="shared" si="698"/>
        <v>4</v>
      </c>
      <c r="B2286" s="112" t="s">
        <v>2231</v>
      </c>
      <c r="C2286" s="107">
        <v>1981</v>
      </c>
      <c r="D2286" s="107"/>
      <c r="E2286" s="114" t="s">
        <v>171</v>
      </c>
      <c r="F2286" s="107">
        <v>2</v>
      </c>
      <c r="G2286" s="107">
        <v>2</v>
      </c>
      <c r="H2286" s="111">
        <v>757.8</v>
      </c>
      <c r="I2286" s="111">
        <v>757.8</v>
      </c>
      <c r="J2286" s="111">
        <v>438.8</v>
      </c>
      <c r="K2286" s="122"/>
      <c r="L2286" s="110">
        <f t="shared" si="700"/>
        <v>4415814.2699999996</v>
      </c>
      <c r="M2286" s="108"/>
      <c r="N2286" s="108"/>
      <c r="O2286" s="108"/>
      <c r="P2286" s="110">
        <f>'Форма 2'!C2286-M2286-N2286-O2286</f>
        <v>4415814.2699999996</v>
      </c>
      <c r="Q2286" s="111">
        <f t="shared" si="701"/>
        <v>5827.15</v>
      </c>
      <c r="R2286" s="111">
        <f t="shared" si="702"/>
        <v>5827.15</v>
      </c>
      <c r="S2286" s="112" t="s">
        <v>2152</v>
      </c>
      <c r="T2286" s="107" t="s">
        <v>82</v>
      </c>
      <c r="U2286" s="217"/>
      <c r="V2286" s="85"/>
      <c r="W2286" s="85"/>
      <c r="X2286" s="85"/>
      <c r="Y2286" s="85"/>
      <c r="Z2286" s="85"/>
      <c r="AA2286" s="85"/>
      <c r="AB2286" s="86"/>
      <c r="AC2286" s="86"/>
      <c r="AD2286" s="85"/>
      <c r="AE2286" s="85">
        <v>1</v>
      </c>
      <c r="AF2286" s="85"/>
      <c r="AG2286" s="85"/>
      <c r="AH2286" s="85"/>
      <c r="AI2286" s="85"/>
      <c r="AJ2286" s="85"/>
    </row>
    <row r="2287" spans="1:36" ht="16.5" thickTop="1" thickBot="1">
      <c r="A2287" s="105">
        <f t="shared" si="698"/>
        <v>5</v>
      </c>
      <c r="B2287" s="112" t="s">
        <v>2232</v>
      </c>
      <c r="C2287" s="107">
        <v>1981</v>
      </c>
      <c r="D2287" s="107"/>
      <c r="E2287" s="114" t="s">
        <v>171</v>
      </c>
      <c r="F2287" s="107">
        <v>2</v>
      </c>
      <c r="G2287" s="107">
        <v>2</v>
      </c>
      <c r="H2287" s="111">
        <v>620.29999999999995</v>
      </c>
      <c r="I2287" s="111">
        <v>620.29999999999995</v>
      </c>
      <c r="J2287" s="111">
        <v>366</v>
      </c>
      <c r="K2287" s="122"/>
      <c r="L2287" s="110">
        <f t="shared" si="700"/>
        <v>3614581.1449999996</v>
      </c>
      <c r="M2287" s="108"/>
      <c r="N2287" s="108"/>
      <c r="O2287" s="108"/>
      <c r="P2287" s="110">
        <f>'Форма 2'!C2287-M2287-N2287-O2287</f>
        <v>3614581.1449999996</v>
      </c>
      <c r="Q2287" s="111">
        <f t="shared" si="701"/>
        <v>5827.15</v>
      </c>
      <c r="R2287" s="111">
        <f t="shared" si="702"/>
        <v>5827.15</v>
      </c>
      <c r="S2287" s="112" t="s">
        <v>2152</v>
      </c>
      <c r="T2287" s="107" t="s">
        <v>82</v>
      </c>
      <c r="U2287" s="217"/>
      <c r="V2287" s="85"/>
      <c r="W2287" s="85"/>
      <c r="X2287" s="85"/>
      <c r="Y2287" s="85"/>
      <c r="Z2287" s="85"/>
      <c r="AA2287" s="85"/>
      <c r="AB2287" s="86"/>
      <c r="AC2287" s="86"/>
      <c r="AD2287" s="85"/>
      <c r="AE2287" s="85">
        <v>1</v>
      </c>
      <c r="AF2287" s="85"/>
      <c r="AG2287" s="85"/>
      <c r="AH2287" s="85"/>
      <c r="AI2287" s="85"/>
      <c r="AJ2287" s="85"/>
    </row>
    <row r="2288" spans="1:36" ht="16.5" thickTop="1" thickBot="1">
      <c r="A2288" s="105">
        <f t="shared" si="698"/>
        <v>6</v>
      </c>
      <c r="B2288" s="112" t="s">
        <v>2233</v>
      </c>
      <c r="C2288" s="107">
        <v>1983</v>
      </c>
      <c r="D2288" s="107"/>
      <c r="E2288" s="114" t="s">
        <v>2234</v>
      </c>
      <c r="F2288" s="107">
        <v>2</v>
      </c>
      <c r="G2288" s="107">
        <v>3</v>
      </c>
      <c r="H2288" s="111">
        <v>844.9</v>
      </c>
      <c r="I2288" s="111">
        <v>737.5</v>
      </c>
      <c r="J2288" s="111">
        <v>441.5</v>
      </c>
      <c r="K2288" s="122"/>
      <c r="L2288" s="110">
        <f t="shared" si="700"/>
        <v>4923359.0349999992</v>
      </c>
      <c r="M2288" s="108"/>
      <c r="N2288" s="108"/>
      <c r="O2288" s="108"/>
      <c r="P2288" s="110">
        <f>'Форма 2'!C2288-M2288-N2288-O2288</f>
        <v>4923359.0349999992</v>
      </c>
      <c r="Q2288" s="111">
        <f t="shared" si="701"/>
        <v>6675.7410644067786</v>
      </c>
      <c r="R2288" s="111">
        <f t="shared" si="702"/>
        <v>6675.7410644067786</v>
      </c>
      <c r="S2288" s="112" t="s">
        <v>2152</v>
      </c>
      <c r="T2288" s="107" t="s">
        <v>92</v>
      </c>
      <c r="U2288" s="217"/>
      <c r="V2288" s="85"/>
      <c r="W2288" s="85"/>
      <c r="X2288" s="85"/>
      <c r="Y2288" s="85"/>
      <c r="Z2288" s="85"/>
      <c r="AA2288" s="85"/>
      <c r="AB2288" s="86"/>
      <c r="AC2288" s="86"/>
      <c r="AD2288" s="85"/>
      <c r="AE2288" s="85">
        <v>1</v>
      </c>
      <c r="AF2288" s="85"/>
      <c r="AG2288" s="85"/>
      <c r="AH2288" s="85"/>
      <c r="AI2288" s="85"/>
      <c r="AJ2288" s="85"/>
    </row>
    <row r="2289" spans="1:36" ht="16.5" thickTop="1" thickBot="1">
      <c r="A2289" s="105">
        <f t="shared" si="698"/>
        <v>7</v>
      </c>
      <c r="B2289" s="112" t="s">
        <v>2235</v>
      </c>
      <c r="C2289" s="107">
        <v>1978</v>
      </c>
      <c r="D2289" s="107"/>
      <c r="E2289" s="114" t="s">
        <v>106</v>
      </c>
      <c r="F2289" s="107">
        <v>2</v>
      </c>
      <c r="G2289" s="107">
        <v>2</v>
      </c>
      <c r="H2289" s="111">
        <v>794.4</v>
      </c>
      <c r="I2289" s="111">
        <v>722.8</v>
      </c>
      <c r="J2289" s="111">
        <v>409.4</v>
      </c>
      <c r="K2289" s="122"/>
      <c r="L2289" s="110">
        <f t="shared" si="700"/>
        <v>10060948.896</v>
      </c>
      <c r="M2289" s="108"/>
      <c r="N2289" s="108"/>
      <c r="O2289" s="108"/>
      <c r="P2289" s="110">
        <f>'Форма 2'!C2289-M2289-N2289-O2289</f>
        <v>10060948.896</v>
      </c>
      <c r="Q2289" s="111">
        <f t="shared" si="701"/>
        <v>13919.409097952408</v>
      </c>
      <c r="R2289" s="111">
        <f t="shared" si="702"/>
        <v>13919.409097952408</v>
      </c>
      <c r="S2289" s="112" t="s">
        <v>2152</v>
      </c>
      <c r="T2289" s="105" t="s">
        <v>82</v>
      </c>
      <c r="U2289" s="217">
        <v>1</v>
      </c>
      <c r="V2289" s="85">
        <v>1</v>
      </c>
      <c r="W2289" s="85">
        <v>1</v>
      </c>
      <c r="X2289" s="85">
        <v>1</v>
      </c>
      <c r="Y2289" s="85">
        <v>1</v>
      </c>
      <c r="Z2289" s="85">
        <v>1</v>
      </c>
      <c r="AA2289" s="85"/>
      <c r="AB2289" s="86"/>
      <c r="AC2289" s="86"/>
      <c r="AD2289" s="85"/>
      <c r="AE2289" s="85"/>
      <c r="AF2289" s="85"/>
      <c r="AG2289" s="85"/>
      <c r="AH2289" s="85"/>
      <c r="AI2289" s="85"/>
      <c r="AJ2289" s="85"/>
    </row>
    <row r="2290" spans="1:36" ht="17.25" thickTop="1" thickBot="1">
      <c r="A2290" s="221">
        <v>0</v>
      </c>
      <c r="B2290" s="13" t="s">
        <v>116</v>
      </c>
      <c r="C2290" s="5"/>
      <c r="D2290" s="5"/>
      <c r="E2290" s="5"/>
      <c r="F2290" s="5"/>
      <c r="G2290" s="5"/>
      <c r="H2290" s="17">
        <f t="shared" ref="H2290:P2290" si="703">SUM(H2293:H2309)</f>
        <v>27646.100000000002</v>
      </c>
      <c r="I2290" s="17">
        <f t="shared" si="703"/>
        <v>27646.100000000002</v>
      </c>
      <c r="J2290" s="17">
        <f t="shared" si="703"/>
        <v>26230.690000000002</v>
      </c>
      <c r="K2290" s="23">
        <f t="shared" si="703"/>
        <v>1182</v>
      </c>
      <c r="L2290" s="24">
        <f t="shared" si="703"/>
        <v>142715009.40600002</v>
      </c>
      <c r="M2290" s="24">
        <f t="shared" si="703"/>
        <v>0</v>
      </c>
      <c r="N2290" s="24">
        <f t="shared" si="703"/>
        <v>0</v>
      </c>
      <c r="O2290" s="24">
        <f t="shared" si="703"/>
        <v>0</v>
      </c>
      <c r="P2290" s="24">
        <f t="shared" si="703"/>
        <v>142715009.40600002</v>
      </c>
      <c r="Q2290" s="8" t="s">
        <v>76</v>
      </c>
      <c r="R2290" s="8" t="s">
        <v>76</v>
      </c>
      <c r="S2290" s="8" t="s">
        <v>76</v>
      </c>
      <c r="T2290" s="5" t="s">
        <v>76</v>
      </c>
      <c r="U2290" s="218" t="s">
        <v>76</v>
      </c>
      <c r="V2290" s="84" t="s">
        <v>76</v>
      </c>
      <c r="W2290" s="84" t="s">
        <v>76</v>
      </c>
      <c r="X2290" s="84" t="s">
        <v>76</v>
      </c>
      <c r="Y2290" s="84" t="s">
        <v>76</v>
      </c>
      <c r="Z2290" s="84" t="s">
        <v>76</v>
      </c>
      <c r="AA2290" s="84" t="s">
        <v>76</v>
      </c>
      <c r="AB2290" s="84" t="s">
        <v>76</v>
      </c>
      <c r="AC2290" s="84" t="s">
        <v>76</v>
      </c>
      <c r="AD2290" s="84" t="s">
        <v>76</v>
      </c>
      <c r="AE2290" s="84" t="s">
        <v>76</v>
      </c>
      <c r="AF2290" s="84" t="s">
        <v>76</v>
      </c>
      <c r="AG2290" s="84" t="s">
        <v>76</v>
      </c>
      <c r="AH2290" s="84" t="s">
        <v>76</v>
      </c>
      <c r="AI2290" s="84" t="s">
        <v>76</v>
      </c>
      <c r="AJ2290" s="84" t="s">
        <v>76</v>
      </c>
    </row>
    <row r="2291" spans="1:36" ht="16.5" thickTop="1" thickBot="1">
      <c r="A2291" s="105">
        <f t="shared" ref="A2291:A2293" si="704">A2290+1</f>
        <v>1</v>
      </c>
      <c r="B2291" s="112" t="s">
        <v>2243</v>
      </c>
      <c r="C2291" s="113">
        <v>1984</v>
      </c>
      <c r="D2291" s="113"/>
      <c r="E2291" s="114" t="s">
        <v>94</v>
      </c>
      <c r="F2291" s="107">
        <v>5</v>
      </c>
      <c r="G2291" s="107">
        <v>6</v>
      </c>
      <c r="H2291" s="111">
        <v>4248.9399999999996</v>
      </c>
      <c r="I2291" s="111">
        <v>4248.9399999999996</v>
      </c>
      <c r="J2291" s="111">
        <v>3975</v>
      </c>
      <c r="K2291" s="125"/>
      <c r="L2291" s="110">
        <f>SUM(M2291:P2291)</f>
        <v>19135186.268800002</v>
      </c>
      <c r="M2291" s="108"/>
      <c r="N2291" s="108"/>
      <c r="O2291" s="108"/>
      <c r="P2291" s="110">
        <f>'Форма 2'!C2291-M2291-N2291-O2291</f>
        <v>19135186.268800002</v>
      </c>
      <c r="Q2291" s="111">
        <f>L2291/I2291</f>
        <v>4503.5200000000004</v>
      </c>
      <c r="R2291" s="111">
        <f>Q2291</f>
        <v>4503.5200000000004</v>
      </c>
      <c r="S2291" s="112" t="s">
        <v>2152</v>
      </c>
      <c r="T2291" s="107" t="s">
        <v>92</v>
      </c>
      <c r="U2291" s="217"/>
      <c r="V2291" s="85"/>
      <c r="W2291" s="85"/>
      <c r="X2291" s="85"/>
      <c r="Y2291" s="85"/>
      <c r="Z2291" s="85"/>
      <c r="AA2291" s="85"/>
      <c r="AB2291" s="86"/>
      <c r="AC2291" s="86"/>
      <c r="AD2291" s="85">
        <v>1</v>
      </c>
      <c r="AE2291" s="85"/>
      <c r="AF2291" s="85"/>
      <c r="AG2291" s="85"/>
      <c r="AH2291" s="85"/>
      <c r="AI2291" s="85"/>
      <c r="AJ2291" s="85"/>
    </row>
    <row r="2292" spans="1:36" ht="16.5" thickTop="1" thickBot="1">
      <c r="A2292" s="105">
        <f t="shared" si="704"/>
        <v>2</v>
      </c>
      <c r="B2292" s="112" t="s">
        <v>5136</v>
      </c>
      <c r="C2292" s="107">
        <v>1975</v>
      </c>
      <c r="D2292" s="107"/>
      <c r="E2292" s="114" t="s">
        <v>5137</v>
      </c>
      <c r="F2292" s="107">
        <v>2</v>
      </c>
      <c r="G2292" s="107">
        <v>2</v>
      </c>
      <c r="H2292" s="111">
        <v>707.9</v>
      </c>
      <c r="I2292" s="111">
        <v>707.9</v>
      </c>
      <c r="J2292" s="111"/>
      <c r="K2292" s="122"/>
      <c r="L2292" s="110">
        <f t="shared" ref="L2292" si="705">SUM(M2292:P2292)</f>
        <v>918882.51599999995</v>
      </c>
      <c r="M2292" s="108"/>
      <c r="N2292" s="108"/>
      <c r="O2292" s="108"/>
      <c r="P2292" s="110">
        <f>'Форма 2'!C2292-M2292-N2292-O2292</f>
        <v>918882.51599999995</v>
      </c>
      <c r="Q2292" s="111">
        <f>L2292/I2292</f>
        <v>1298.04</v>
      </c>
      <c r="R2292" s="111">
        <f>Q2292</f>
        <v>1298.04</v>
      </c>
      <c r="S2292" s="112" t="s">
        <v>2152</v>
      </c>
      <c r="T2292" s="107" t="s">
        <v>92</v>
      </c>
      <c r="U2292" s="219"/>
      <c r="V2292" s="153"/>
      <c r="W2292" s="153"/>
      <c r="X2292" s="153"/>
      <c r="Y2292" s="153"/>
      <c r="Z2292" s="153"/>
      <c r="AA2292" s="153"/>
      <c r="AB2292" s="86"/>
      <c r="AC2292" s="86"/>
      <c r="AD2292" s="153"/>
      <c r="AE2292" s="153"/>
      <c r="AF2292" s="153">
        <v>1</v>
      </c>
      <c r="AG2292" s="85"/>
      <c r="AH2292" s="153"/>
      <c r="AI2292" s="153"/>
      <c r="AJ2292" s="153"/>
    </row>
    <row r="2293" spans="1:36" ht="16.5" thickTop="1" thickBot="1">
      <c r="A2293" s="105">
        <f t="shared" si="704"/>
        <v>3</v>
      </c>
      <c r="B2293" s="112" t="s">
        <v>2236</v>
      </c>
      <c r="C2293" s="115">
        <v>1974</v>
      </c>
      <c r="D2293" s="107">
        <v>2005</v>
      </c>
      <c r="E2293" s="114" t="s">
        <v>80</v>
      </c>
      <c r="F2293" s="107">
        <v>5</v>
      </c>
      <c r="G2293" s="107">
        <v>4</v>
      </c>
      <c r="H2293" s="111">
        <v>3329.6</v>
      </c>
      <c r="I2293" s="111">
        <v>3329.6</v>
      </c>
      <c r="J2293" s="111">
        <v>2766.9</v>
      </c>
      <c r="K2293" s="109">
        <v>140</v>
      </c>
      <c r="L2293" s="110">
        <f t="shared" ref="L2293:L2309" si="706">SUM(M2293:P2293)</f>
        <v>1742712.64</v>
      </c>
      <c r="M2293" s="108"/>
      <c r="N2293" s="108"/>
      <c r="O2293" s="108"/>
      <c r="P2293" s="110">
        <f>'Форма 2'!C2293-M2293-N2293-O2293</f>
        <v>1742712.64</v>
      </c>
      <c r="Q2293" s="111">
        <f>L2293/I2293</f>
        <v>523.4</v>
      </c>
      <c r="R2293" s="111">
        <f>Q2293</f>
        <v>523.4</v>
      </c>
      <c r="S2293" s="112" t="s">
        <v>2152</v>
      </c>
      <c r="T2293" s="107" t="s">
        <v>92</v>
      </c>
      <c r="U2293" s="217"/>
      <c r="V2293" s="85"/>
      <c r="W2293" s="85">
        <v>1</v>
      </c>
      <c r="X2293" s="85"/>
      <c r="Y2293" s="85"/>
      <c r="Z2293" s="85"/>
      <c r="AA2293" s="85"/>
      <c r="AB2293" s="86"/>
      <c r="AC2293" s="86"/>
      <c r="AD2293" s="85"/>
      <c r="AE2293" s="85"/>
      <c r="AF2293" s="85"/>
      <c r="AG2293" s="85"/>
      <c r="AH2293" s="85"/>
      <c r="AI2293" s="85"/>
      <c r="AJ2293" s="85"/>
    </row>
    <row r="2294" spans="1:36" ht="16.5" thickTop="1" thickBot="1">
      <c r="A2294" s="105">
        <f>A2293+1</f>
        <v>4</v>
      </c>
      <c r="B2294" s="112" t="s">
        <v>2237</v>
      </c>
      <c r="C2294" s="115">
        <v>1970</v>
      </c>
      <c r="D2294" s="107"/>
      <c r="E2294" s="114" t="s">
        <v>80</v>
      </c>
      <c r="F2294" s="107">
        <v>5</v>
      </c>
      <c r="G2294" s="107">
        <v>4</v>
      </c>
      <c r="H2294" s="111">
        <v>3515.4</v>
      </c>
      <c r="I2294" s="111">
        <v>3515.4</v>
      </c>
      <c r="J2294" s="111">
        <v>3328</v>
      </c>
      <c r="K2294" s="109">
        <v>171</v>
      </c>
      <c r="L2294" s="110">
        <f t="shared" si="706"/>
        <v>15155100.324000001</v>
      </c>
      <c r="M2294" s="108"/>
      <c r="N2294" s="108"/>
      <c r="O2294" s="108"/>
      <c r="P2294" s="110">
        <f>'Форма 2'!C2294-M2294-N2294-O2294</f>
        <v>15155100.324000001</v>
      </c>
      <c r="Q2294" s="111">
        <f>L2294/I2294</f>
        <v>4311.0600000000004</v>
      </c>
      <c r="R2294" s="111">
        <f>Q2294</f>
        <v>4311.0600000000004</v>
      </c>
      <c r="S2294" s="112" t="s">
        <v>2152</v>
      </c>
      <c r="T2294" s="107" t="s">
        <v>82</v>
      </c>
      <c r="U2294" s="217">
        <v>1</v>
      </c>
      <c r="V2294" s="85">
        <v>1</v>
      </c>
      <c r="W2294" s="85">
        <v>1</v>
      </c>
      <c r="X2294" s="85">
        <v>1</v>
      </c>
      <c r="Y2294" s="85"/>
      <c r="Z2294" s="85">
        <v>1</v>
      </c>
      <c r="AA2294" s="85"/>
      <c r="AB2294" s="86"/>
      <c r="AC2294" s="86"/>
      <c r="AD2294" s="85"/>
      <c r="AE2294" s="85"/>
      <c r="AF2294" s="85"/>
      <c r="AG2294" s="85"/>
      <c r="AH2294" s="85"/>
      <c r="AI2294" s="85"/>
      <c r="AJ2294" s="85"/>
    </row>
    <row r="2295" spans="1:36" ht="16.5" thickTop="1" thickBot="1">
      <c r="A2295" s="105">
        <f t="shared" si="698"/>
        <v>5</v>
      </c>
      <c r="B2295" s="112" t="s">
        <v>2238</v>
      </c>
      <c r="C2295" s="115">
        <v>1971</v>
      </c>
      <c r="D2295" s="107"/>
      <c r="E2295" s="114" t="s">
        <v>80</v>
      </c>
      <c r="F2295" s="107">
        <v>5</v>
      </c>
      <c r="G2295" s="107">
        <v>1</v>
      </c>
      <c r="H2295" s="111">
        <v>2126.1</v>
      </c>
      <c r="I2295" s="111">
        <v>2126.1</v>
      </c>
      <c r="J2295" s="111">
        <v>1826.59</v>
      </c>
      <c r="K2295" s="109">
        <v>139</v>
      </c>
      <c r="L2295" s="110">
        <f t="shared" si="706"/>
        <v>10986749.316</v>
      </c>
      <c r="M2295" s="108"/>
      <c r="N2295" s="108"/>
      <c r="O2295" s="108"/>
      <c r="P2295" s="110">
        <f>'Форма 2'!C2295-M2295-N2295-O2295</f>
        <v>10986749.316</v>
      </c>
      <c r="Q2295" s="111">
        <f t="shared" ref="Q2295:Q2309" si="707">L2295/I2295</f>
        <v>5167.5600000000004</v>
      </c>
      <c r="R2295" s="111">
        <f t="shared" ref="R2295:R2309" si="708">Q2295</f>
        <v>5167.5600000000004</v>
      </c>
      <c r="S2295" s="112" t="s">
        <v>2152</v>
      </c>
      <c r="T2295" s="107" t="s">
        <v>82</v>
      </c>
      <c r="U2295" s="217">
        <v>1</v>
      </c>
      <c r="V2295" s="85">
        <v>1</v>
      </c>
      <c r="W2295" s="85">
        <v>1</v>
      </c>
      <c r="X2295" s="85">
        <v>1</v>
      </c>
      <c r="Y2295" s="85">
        <v>1</v>
      </c>
      <c r="Z2295" s="85">
        <v>1</v>
      </c>
      <c r="AA2295" s="85"/>
      <c r="AB2295" s="86"/>
      <c r="AC2295" s="86"/>
      <c r="AD2295" s="85"/>
      <c r="AE2295" s="85"/>
      <c r="AF2295" s="85"/>
      <c r="AG2295" s="85"/>
      <c r="AH2295" s="85"/>
      <c r="AI2295" s="85"/>
      <c r="AJ2295" s="85"/>
    </row>
    <row r="2296" spans="1:36" ht="16.5" thickTop="1" thickBot="1">
      <c r="A2296" s="105">
        <f t="shared" si="698"/>
        <v>6</v>
      </c>
      <c r="B2296" s="112" t="s">
        <v>2239</v>
      </c>
      <c r="C2296" s="107">
        <v>1973</v>
      </c>
      <c r="D2296" s="107"/>
      <c r="E2296" s="114" t="s">
        <v>80</v>
      </c>
      <c r="F2296" s="107">
        <v>2</v>
      </c>
      <c r="G2296" s="107">
        <v>3</v>
      </c>
      <c r="H2296" s="111">
        <v>962</v>
      </c>
      <c r="I2296" s="111">
        <v>962</v>
      </c>
      <c r="J2296" s="111">
        <v>878.1</v>
      </c>
      <c r="K2296" s="122">
        <v>34</v>
      </c>
      <c r="L2296" s="110">
        <f t="shared" si="706"/>
        <v>11062634.440000001</v>
      </c>
      <c r="M2296" s="108"/>
      <c r="N2296" s="108"/>
      <c r="O2296" s="108"/>
      <c r="P2296" s="110">
        <f>'Форма 2'!C2296-M2296-N2296-O2296</f>
        <v>11062634.440000001</v>
      </c>
      <c r="Q2296" s="111">
        <f t="shared" si="707"/>
        <v>11499.62</v>
      </c>
      <c r="R2296" s="111">
        <f t="shared" si="708"/>
        <v>11499.62</v>
      </c>
      <c r="S2296" s="112" t="s">
        <v>2152</v>
      </c>
      <c r="T2296" s="107" t="s">
        <v>82</v>
      </c>
      <c r="U2296" s="217">
        <v>1</v>
      </c>
      <c r="V2296" s="85">
        <v>1</v>
      </c>
      <c r="W2296" s="85">
        <v>1</v>
      </c>
      <c r="X2296" s="85">
        <v>1</v>
      </c>
      <c r="Y2296" s="85"/>
      <c r="Z2296" s="85">
        <v>1</v>
      </c>
      <c r="AA2296" s="85"/>
      <c r="AB2296" s="86"/>
      <c r="AC2296" s="86"/>
      <c r="AD2296" s="85"/>
      <c r="AE2296" s="85"/>
      <c r="AF2296" s="85"/>
      <c r="AG2296" s="85"/>
      <c r="AH2296" s="85"/>
      <c r="AI2296" s="85"/>
      <c r="AJ2296" s="85"/>
    </row>
    <row r="2297" spans="1:36" ht="16.5" thickTop="1" thickBot="1">
      <c r="A2297" s="105">
        <f t="shared" si="698"/>
        <v>7</v>
      </c>
      <c r="B2297" s="112" t="s">
        <v>2240</v>
      </c>
      <c r="C2297" s="113">
        <v>1972</v>
      </c>
      <c r="D2297" s="107"/>
      <c r="E2297" s="114" t="s">
        <v>80</v>
      </c>
      <c r="F2297" s="107">
        <v>2</v>
      </c>
      <c r="G2297" s="107">
        <v>2</v>
      </c>
      <c r="H2297" s="111">
        <v>516.29999999999995</v>
      </c>
      <c r="I2297" s="111">
        <v>516.29999999999995</v>
      </c>
      <c r="J2297" s="111">
        <v>516.29999999999995</v>
      </c>
      <c r="K2297" s="125">
        <v>27</v>
      </c>
      <c r="L2297" s="110">
        <f t="shared" si="706"/>
        <v>5247069.1290000007</v>
      </c>
      <c r="M2297" s="108"/>
      <c r="N2297" s="108"/>
      <c r="O2297" s="108"/>
      <c r="P2297" s="110">
        <f>'Форма 2'!C2297-M2297-N2297-O2297</f>
        <v>5247069.1290000007</v>
      </c>
      <c r="Q2297" s="111">
        <f t="shared" si="707"/>
        <v>10162.830000000002</v>
      </c>
      <c r="R2297" s="111">
        <f t="shared" si="708"/>
        <v>10162.830000000002</v>
      </c>
      <c r="S2297" s="112" t="s">
        <v>2152</v>
      </c>
      <c r="T2297" s="107" t="s">
        <v>92</v>
      </c>
      <c r="U2297" s="217">
        <v>1</v>
      </c>
      <c r="V2297" s="85">
        <v>1</v>
      </c>
      <c r="W2297" s="85"/>
      <c r="X2297" s="85">
        <v>1</v>
      </c>
      <c r="Y2297" s="85"/>
      <c r="Z2297" s="85">
        <v>1</v>
      </c>
      <c r="AA2297" s="85"/>
      <c r="AB2297" s="86"/>
      <c r="AC2297" s="86"/>
      <c r="AD2297" s="85"/>
      <c r="AE2297" s="85"/>
      <c r="AF2297" s="85"/>
      <c r="AG2297" s="85"/>
      <c r="AH2297" s="85"/>
      <c r="AI2297" s="85"/>
      <c r="AJ2297" s="85"/>
    </row>
    <row r="2298" spans="1:36" ht="16.5" thickTop="1" thickBot="1">
      <c r="A2298" s="105">
        <f t="shared" si="698"/>
        <v>8</v>
      </c>
      <c r="B2298" s="112" t="s">
        <v>2241</v>
      </c>
      <c r="C2298" s="107">
        <v>1972</v>
      </c>
      <c r="D2298" s="107"/>
      <c r="E2298" s="114" t="s">
        <v>80</v>
      </c>
      <c r="F2298" s="107">
        <v>2</v>
      </c>
      <c r="G2298" s="107">
        <v>2</v>
      </c>
      <c r="H2298" s="111">
        <v>511.4</v>
      </c>
      <c r="I2298" s="111">
        <v>511.4</v>
      </c>
      <c r="J2298" s="111">
        <v>511.4</v>
      </c>
      <c r="K2298" s="122">
        <v>26</v>
      </c>
      <c r="L2298" s="110">
        <f t="shared" si="706"/>
        <v>5197271.2620000001</v>
      </c>
      <c r="M2298" s="108"/>
      <c r="N2298" s="108"/>
      <c r="O2298" s="108"/>
      <c r="P2298" s="110">
        <f>'Форма 2'!C2298-M2298-N2298-O2298</f>
        <v>5197271.2620000001</v>
      </c>
      <c r="Q2298" s="111">
        <f t="shared" si="707"/>
        <v>10162.83</v>
      </c>
      <c r="R2298" s="111">
        <f t="shared" si="708"/>
        <v>10162.83</v>
      </c>
      <c r="S2298" s="112" t="s">
        <v>2152</v>
      </c>
      <c r="T2298" s="107" t="s">
        <v>82</v>
      </c>
      <c r="U2298" s="217">
        <v>1</v>
      </c>
      <c r="V2298" s="85">
        <v>1</v>
      </c>
      <c r="W2298" s="85"/>
      <c r="X2298" s="85">
        <v>1</v>
      </c>
      <c r="Y2298" s="85"/>
      <c r="Z2298" s="85">
        <v>1</v>
      </c>
      <c r="AA2298" s="85"/>
      <c r="AB2298" s="86"/>
      <c r="AC2298" s="86"/>
      <c r="AD2298" s="85"/>
      <c r="AE2298" s="85"/>
      <c r="AF2298" s="85"/>
      <c r="AG2298" s="85"/>
      <c r="AH2298" s="85"/>
      <c r="AI2298" s="85"/>
      <c r="AJ2298" s="85"/>
    </row>
    <row r="2299" spans="1:36" ht="16.5" thickTop="1" thickBot="1">
      <c r="A2299" s="105">
        <f t="shared" si="698"/>
        <v>9</v>
      </c>
      <c r="B2299" s="112" t="s">
        <v>2242</v>
      </c>
      <c r="C2299" s="113">
        <v>1969</v>
      </c>
      <c r="D2299" s="113">
        <v>2019</v>
      </c>
      <c r="E2299" s="114" t="s">
        <v>80</v>
      </c>
      <c r="F2299" s="107">
        <v>2</v>
      </c>
      <c r="G2299" s="107">
        <v>2</v>
      </c>
      <c r="H2299" s="111">
        <v>432.2</v>
      </c>
      <c r="I2299" s="111">
        <v>432.2</v>
      </c>
      <c r="J2299" s="111">
        <v>432.2</v>
      </c>
      <c r="K2299" s="125">
        <v>20</v>
      </c>
      <c r="L2299" s="110">
        <f t="shared" si="706"/>
        <v>163289.48199999999</v>
      </c>
      <c r="M2299" s="108"/>
      <c r="N2299" s="108"/>
      <c r="O2299" s="108"/>
      <c r="P2299" s="110">
        <f>'Форма 2'!C2299-M2299-N2299-O2299</f>
        <v>163289.48199999999</v>
      </c>
      <c r="Q2299" s="111">
        <f t="shared" si="707"/>
        <v>377.81</v>
      </c>
      <c r="R2299" s="111">
        <f t="shared" si="708"/>
        <v>377.81</v>
      </c>
      <c r="S2299" s="112" t="s">
        <v>2152</v>
      </c>
      <c r="T2299" s="107" t="s">
        <v>92</v>
      </c>
      <c r="U2299" s="217"/>
      <c r="V2299" s="85"/>
      <c r="W2299" s="85"/>
      <c r="X2299" s="85">
        <v>1</v>
      </c>
      <c r="Y2299" s="85"/>
      <c r="Z2299" s="85"/>
      <c r="AA2299" s="85"/>
      <c r="AB2299" s="86"/>
      <c r="AC2299" s="86"/>
      <c r="AD2299" s="85"/>
      <c r="AE2299" s="85"/>
      <c r="AF2299" s="85"/>
      <c r="AG2299" s="85"/>
      <c r="AH2299" s="85"/>
      <c r="AI2299" s="85"/>
      <c r="AJ2299" s="85"/>
    </row>
    <row r="2300" spans="1:36" ht="16.5" thickTop="1" thickBot="1">
      <c r="A2300" s="105">
        <f>A2291+1</f>
        <v>2</v>
      </c>
      <c r="B2300" s="112" t="s">
        <v>1299</v>
      </c>
      <c r="C2300" s="107">
        <v>1970</v>
      </c>
      <c r="D2300" s="107"/>
      <c r="E2300" s="114" t="s">
        <v>80</v>
      </c>
      <c r="F2300" s="107">
        <v>3</v>
      </c>
      <c r="G2300" s="107">
        <v>3</v>
      </c>
      <c r="H2300" s="111">
        <v>1478</v>
      </c>
      <c r="I2300" s="111">
        <v>1478</v>
      </c>
      <c r="J2300" s="111">
        <v>1364.6</v>
      </c>
      <c r="K2300" s="122">
        <v>59</v>
      </c>
      <c r="L2300" s="110">
        <f t="shared" si="706"/>
        <v>1975775.6199999999</v>
      </c>
      <c r="M2300" s="108"/>
      <c r="N2300" s="108"/>
      <c r="O2300" s="108"/>
      <c r="P2300" s="110">
        <f>'Форма 2'!C2300-M2300-N2300-O2300</f>
        <v>1975775.6199999999</v>
      </c>
      <c r="Q2300" s="111">
        <f t="shared" si="707"/>
        <v>1336.79</v>
      </c>
      <c r="R2300" s="111">
        <f t="shared" si="708"/>
        <v>1336.79</v>
      </c>
      <c r="S2300" s="112" t="s">
        <v>2152</v>
      </c>
      <c r="T2300" s="107" t="s">
        <v>92</v>
      </c>
      <c r="U2300" s="217"/>
      <c r="V2300" s="85"/>
      <c r="W2300" s="85">
        <v>1</v>
      </c>
      <c r="X2300" s="85"/>
      <c r="Y2300" s="85"/>
      <c r="Z2300" s="85"/>
      <c r="AA2300" s="85"/>
      <c r="AB2300" s="86"/>
      <c r="AC2300" s="86"/>
      <c r="AD2300" s="85"/>
      <c r="AE2300" s="85"/>
      <c r="AF2300" s="85"/>
      <c r="AG2300" s="85"/>
      <c r="AH2300" s="85"/>
      <c r="AI2300" s="85"/>
      <c r="AJ2300" s="85"/>
    </row>
    <row r="2301" spans="1:36" ht="16.5" thickTop="1" thickBot="1">
      <c r="A2301" s="105">
        <f t="shared" si="698"/>
        <v>3</v>
      </c>
      <c r="B2301" s="112" t="s">
        <v>2244</v>
      </c>
      <c r="C2301" s="107">
        <v>1972</v>
      </c>
      <c r="D2301" s="107"/>
      <c r="E2301" s="114" t="s">
        <v>80</v>
      </c>
      <c r="F2301" s="107">
        <v>2</v>
      </c>
      <c r="G2301" s="107">
        <v>3</v>
      </c>
      <c r="H2301" s="111">
        <v>924.9</v>
      </c>
      <c r="I2301" s="111">
        <v>924.9</v>
      </c>
      <c r="J2301" s="111">
        <v>884.4</v>
      </c>
      <c r="K2301" s="122">
        <v>39</v>
      </c>
      <c r="L2301" s="110">
        <f t="shared" si="706"/>
        <v>11713710.516000001</v>
      </c>
      <c r="M2301" s="108"/>
      <c r="N2301" s="108"/>
      <c r="O2301" s="108"/>
      <c r="P2301" s="110">
        <f>'Форма 2'!C2301-M2301-N2301-O2301</f>
        <v>11713710.516000001</v>
      </c>
      <c r="Q2301" s="111">
        <f t="shared" si="707"/>
        <v>12664.840000000002</v>
      </c>
      <c r="R2301" s="111">
        <f t="shared" si="708"/>
        <v>12664.840000000002</v>
      </c>
      <c r="S2301" s="112" t="s">
        <v>2152</v>
      </c>
      <c r="T2301" s="107" t="s">
        <v>82</v>
      </c>
      <c r="U2301" s="217">
        <v>1</v>
      </c>
      <c r="V2301" s="85">
        <v>1</v>
      </c>
      <c r="W2301" s="85">
        <v>1</v>
      </c>
      <c r="X2301" s="85">
        <v>1</v>
      </c>
      <c r="Y2301" s="85">
        <v>1</v>
      </c>
      <c r="Z2301" s="85">
        <v>1</v>
      </c>
      <c r="AA2301" s="85"/>
      <c r="AB2301" s="86"/>
      <c r="AC2301" s="86"/>
      <c r="AD2301" s="85"/>
      <c r="AE2301" s="85"/>
      <c r="AF2301" s="85"/>
      <c r="AG2301" s="85"/>
      <c r="AH2301" s="85"/>
      <c r="AI2301" s="85"/>
      <c r="AJ2301" s="85"/>
    </row>
    <row r="2302" spans="1:36" ht="16.5" thickTop="1" thickBot="1">
      <c r="A2302" s="105">
        <f t="shared" si="698"/>
        <v>4</v>
      </c>
      <c r="B2302" s="112" t="s">
        <v>127</v>
      </c>
      <c r="C2302" s="130">
        <v>1961</v>
      </c>
      <c r="D2302" s="107"/>
      <c r="E2302" s="114" t="s">
        <v>80</v>
      </c>
      <c r="F2302" s="107">
        <v>2</v>
      </c>
      <c r="G2302" s="107">
        <v>3</v>
      </c>
      <c r="H2302" s="111">
        <v>696.1</v>
      </c>
      <c r="I2302" s="111">
        <v>696.1</v>
      </c>
      <c r="J2302" s="111">
        <v>606.1</v>
      </c>
      <c r="K2302" s="122">
        <v>22</v>
      </c>
      <c r="L2302" s="110">
        <f t="shared" si="706"/>
        <v>6652899.1789999995</v>
      </c>
      <c r="M2302" s="108"/>
      <c r="N2302" s="108"/>
      <c r="O2302" s="108"/>
      <c r="P2302" s="110">
        <f>'Форма 2'!C2302-M2302-N2302-O2302</f>
        <v>6652899.1789999995</v>
      </c>
      <c r="Q2302" s="111">
        <f t="shared" si="707"/>
        <v>9557.39</v>
      </c>
      <c r="R2302" s="111">
        <f t="shared" si="708"/>
        <v>9557.39</v>
      </c>
      <c r="S2302" s="112" t="s">
        <v>2152</v>
      </c>
      <c r="T2302" s="107" t="s">
        <v>82</v>
      </c>
      <c r="U2302" s="217"/>
      <c r="V2302" s="85"/>
      <c r="W2302" s="85"/>
      <c r="X2302" s="85"/>
      <c r="Y2302" s="85"/>
      <c r="Z2302" s="85"/>
      <c r="AA2302" s="85"/>
      <c r="AB2302" s="86"/>
      <c r="AC2302" s="86"/>
      <c r="AD2302" s="85">
        <v>1</v>
      </c>
      <c r="AE2302" s="85"/>
      <c r="AF2302" s="85"/>
      <c r="AG2302" s="85"/>
      <c r="AH2302" s="85"/>
      <c r="AI2302" s="85"/>
      <c r="AJ2302" s="85"/>
    </row>
    <row r="2303" spans="1:36" ht="16.5" thickTop="1" thickBot="1">
      <c r="A2303" s="105">
        <f t="shared" si="698"/>
        <v>5</v>
      </c>
      <c r="B2303" s="112" t="s">
        <v>2245</v>
      </c>
      <c r="C2303" s="107">
        <v>1986</v>
      </c>
      <c r="D2303" s="107"/>
      <c r="E2303" s="114" t="s">
        <v>80</v>
      </c>
      <c r="F2303" s="107">
        <v>5</v>
      </c>
      <c r="G2303" s="107">
        <v>4</v>
      </c>
      <c r="H2303" s="111">
        <v>3864.4</v>
      </c>
      <c r="I2303" s="111">
        <v>3864.4</v>
      </c>
      <c r="J2303" s="111">
        <v>2668.1</v>
      </c>
      <c r="K2303" s="122">
        <v>115</v>
      </c>
      <c r="L2303" s="110">
        <f t="shared" si="706"/>
        <v>19969518.864</v>
      </c>
      <c r="M2303" s="108"/>
      <c r="N2303" s="108"/>
      <c r="O2303" s="108"/>
      <c r="P2303" s="110">
        <f>'Форма 2'!C2303-M2303-N2303-O2303</f>
        <v>19969518.864</v>
      </c>
      <c r="Q2303" s="111">
        <f t="shared" si="707"/>
        <v>5167.5599999999995</v>
      </c>
      <c r="R2303" s="111">
        <f t="shared" si="708"/>
        <v>5167.5599999999995</v>
      </c>
      <c r="S2303" s="112" t="s">
        <v>2152</v>
      </c>
      <c r="T2303" s="105" t="s">
        <v>120</v>
      </c>
      <c r="U2303" s="217">
        <v>1</v>
      </c>
      <c r="V2303" s="85">
        <v>1</v>
      </c>
      <c r="W2303" s="85">
        <v>1</v>
      </c>
      <c r="X2303" s="85">
        <v>1</v>
      </c>
      <c r="Y2303" s="85">
        <v>1</v>
      </c>
      <c r="Z2303" s="85">
        <v>1</v>
      </c>
      <c r="AA2303" s="85"/>
      <c r="AB2303" s="86"/>
      <c r="AC2303" s="86"/>
      <c r="AD2303" s="85"/>
      <c r="AE2303" s="85"/>
      <c r="AF2303" s="85"/>
      <c r="AG2303" s="85"/>
      <c r="AH2303" s="85"/>
      <c r="AI2303" s="85"/>
      <c r="AJ2303" s="85"/>
    </row>
    <row r="2304" spans="1:36" ht="16.5" thickTop="1" thickBot="1">
      <c r="A2304" s="105">
        <f t="shared" si="698"/>
        <v>6</v>
      </c>
      <c r="B2304" s="112" t="s">
        <v>2246</v>
      </c>
      <c r="C2304" s="115">
        <v>1982</v>
      </c>
      <c r="D2304" s="107"/>
      <c r="E2304" s="114" t="s">
        <v>212</v>
      </c>
      <c r="F2304" s="107">
        <v>4</v>
      </c>
      <c r="G2304" s="107">
        <v>4</v>
      </c>
      <c r="H2304" s="111">
        <v>2203.5</v>
      </c>
      <c r="I2304" s="111">
        <v>2203.5</v>
      </c>
      <c r="J2304" s="111">
        <v>2203.5</v>
      </c>
      <c r="K2304" s="122">
        <v>60</v>
      </c>
      <c r="L2304" s="110">
        <f t="shared" si="706"/>
        <v>11386718.459999997</v>
      </c>
      <c r="M2304" s="108"/>
      <c r="N2304" s="108"/>
      <c r="O2304" s="108"/>
      <c r="P2304" s="110">
        <f>'Форма 2'!C2304-M2304-N2304-O2304</f>
        <v>11386718.459999997</v>
      </c>
      <c r="Q2304" s="111">
        <f t="shared" si="707"/>
        <v>5167.5599999999986</v>
      </c>
      <c r="R2304" s="111">
        <f t="shared" si="708"/>
        <v>5167.5599999999986</v>
      </c>
      <c r="S2304" s="112" t="s">
        <v>2152</v>
      </c>
      <c r="T2304" s="107" t="s">
        <v>82</v>
      </c>
      <c r="U2304" s="217">
        <v>1</v>
      </c>
      <c r="V2304" s="85">
        <v>1</v>
      </c>
      <c r="W2304" s="85">
        <v>1</v>
      </c>
      <c r="X2304" s="85">
        <v>1</v>
      </c>
      <c r="Y2304" s="85">
        <v>1</v>
      </c>
      <c r="Z2304" s="85">
        <v>1</v>
      </c>
      <c r="AA2304" s="85"/>
      <c r="AB2304" s="86"/>
      <c r="AC2304" s="86"/>
      <c r="AD2304" s="85"/>
      <c r="AE2304" s="85"/>
      <c r="AF2304" s="85"/>
      <c r="AG2304" s="85"/>
      <c r="AH2304" s="85"/>
      <c r="AI2304" s="85"/>
      <c r="AJ2304" s="85"/>
    </row>
    <row r="2305" spans="1:36" ht="16.5" thickTop="1" thickBot="1">
      <c r="A2305" s="105">
        <f t="shared" si="698"/>
        <v>7</v>
      </c>
      <c r="B2305" s="112" t="s">
        <v>2247</v>
      </c>
      <c r="C2305" s="107">
        <v>1967</v>
      </c>
      <c r="D2305" s="107"/>
      <c r="E2305" s="114" t="s">
        <v>80</v>
      </c>
      <c r="F2305" s="107">
        <v>2</v>
      </c>
      <c r="G2305" s="107">
        <v>1</v>
      </c>
      <c r="H2305" s="111">
        <v>898.6</v>
      </c>
      <c r="I2305" s="111">
        <v>898.6</v>
      </c>
      <c r="J2305" s="111">
        <v>769.6</v>
      </c>
      <c r="K2305" s="122">
        <v>25</v>
      </c>
      <c r="L2305" s="110">
        <f t="shared" si="706"/>
        <v>10333558.532000002</v>
      </c>
      <c r="M2305" s="108"/>
      <c r="N2305" s="108"/>
      <c r="O2305" s="108"/>
      <c r="P2305" s="110">
        <f>'Форма 2'!C2305-M2305-N2305-O2305</f>
        <v>10333558.532000002</v>
      </c>
      <c r="Q2305" s="111">
        <f t="shared" si="707"/>
        <v>11499.62</v>
      </c>
      <c r="R2305" s="111">
        <f t="shared" si="708"/>
        <v>11499.62</v>
      </c>
      <c r="S2305" s="112" t="s">
        <v>2152</v>
      </c>
      <c r="T2305" s="107" t="s">
        <v>82</v>
      </c>
      <c r="U2305" s="217">
        <v>1</v>
      </c>
      <c r="V2305" s="85">
        <v>1</v>
      </c>
      <c r="W2305" s="85">
        <v>1</v>
      </c>
      <c r="X2305" s="85">
        <v>1</v>
      </c>
      <c r="Y2305" s="85"/>
      <c r="Z2305" s="85">
        <v>1</v>
      </c>
      <c r="AA2305" s="85"/>
      <c r="AB2305" s="86"/>
      <c r="AC2305" s="86"/>
      <c r="AD2305" s="85"/>
      <c r="AE2305" s="85"/>
      <c r="AF2305" s="85"/>
      <c r="AG2305" s="85"/>
      <c r="AH2305" s="85"/>
      <c r="AI2305" s="85"/>
      <c r="AJ2305" s="85"/>
    </row>
    <row r="2306" spans="1:36" ht="16.5" thickTop="1" thickBot="1">
      <c r="A2306" s="105">
        <f t="shared" si="698"/>
        <v>8</v>
      </c>
      <c r="B2306" s="112" t="s">
        <v>2248</v>
      </c>
      <c r="C2306" s="107">
        <v>1970</v>
      </c>
      <c r="D2306" s="107"/>
      <c r="E2306" s="114" t="s">
        <v>80</v>
      </c>
      <c r="F2306" s="107">
        <v>3</v>
      </c>
      <c r="G2306" s="107">
        <v>3</v>
      </c>
      <c r="H2306" s="111">
        <v>1310.7</v>
      </c>
      <c r="I2306" s="111">
        <v>1310.7</v>
      </c>
      <c r="J2306" s="111">
        <v>1201.9000000000001</v>
      </c>
      <c r="K2306" s="122">
        <v>60</v>
      </c>
      <c r="L2306" s="110">
        <f t="shared" si="706"/>
        <v>15072551.934</v>
      </c>
      <c r="M2306" s="108"/>
      <c r="N2306" s="108"/>
      <c r="O2306" s="108"/>
      <c r="P2306" s="110">
        <f>'Форма 2'!C2306-M2306-N2306-O2306</f>
        <v>15072551.934</v>
      </c>
      <c r="Q2306" s="111">
        <f t="shared" si="707"/>
        <v>11499.619999999999</v>
      </c>
      <c r="R2306" s="111">
        <f t="shared" si="708"/>
        <v>11499.619999999999</v>
      </c>
      <c r="S2306" s="112" t="s">
        <v>2152</v>
      </c>
      <c r="T2306" s="107" t="s">
        <v>82</v>
      </c>
      <c r="U2306" s="217">
        <v>1</v>
      </c>
      <c r="V2306" s="85">
        <v>1</v>
      </c>
      <c r="W2306" s="85">
        <v>1</v>
      </c>
      <c r="X2306" s="85">
        <v>1</v>
      </c>
      <c r="Y2306" s="85"/>
      <c r="Z2306" s="85">
        <v>1</v>
      </c>
      <c r="AA2306" s="85"/>
      <c r="AB2306" s="86"/>
      <c r="AC2306" s="86"/>
      <c r="AD2306" s="85"/>
      <c r="AE2306" s="85"/>
      <c r="AF2306" s="85"/>
      <c r="AG2306" s="85"/>
      <c r="AH2306" s="85"/>
      <c r="AI2306" s="85"/>
      <c r="AJ2306" s="85"/>
    </row>
    <row r="2307" spans="1:36" ht="16.5" thickTop="1" thickBot="1">
      <c r="A2307" s="105">
        <f t="shared" si="698"/>
        <v>9</v>
      </c>
      <c r="B2307" s="112" t="s">
        <v>2249</v>
      </c>
      <c r="C2307" s="107">
        <v>1968</v>
      </c>
      <c r="D2307" s="107"/>
      <c r="E2307" s="114" t="s">
        <v>80</v>
      </c>
      <c r="F2307" s="107">
        <v>2</v>
      </c>
      <c r="G2307" s="107">
        <v>2</v>
      </c>
      <c r="H2307" s="111">
        <v>555.9</v>
      </c>
      <c r="I2307" s="111">
        <v>555.9</v>
      </c>
      <c r="J2307" s="111">
        <v>494.9</v>
      </c>
      <c r="K2307" s="122">
        <v>20</v>
      </c>
      <c r="L2307" s="110">
        <f t="shared" si="706"/>
        <v>5439492.6180000007</v>
      </c>
      <c r="M2307" s="108"/>
      <c r="N2307" s="108"/>
      <c r="O2307" s="108"/>
      <c r="P2307" s="110">
        <f>'Форма 2'!C2307-M2307-N2307-O2307</f>
        <v>5439492.6180000007</v>
      </c>
      <c r="Q2307" s="111">
        <f t="shared" si="707"/>
        <v>9785.0200000000023</v>
      </c>
      <c r="R2307" s="111">
        <f t="shared" si="708"/>
        <v>9785.0200000000023</v>
      </c>
      <c r="S2307" s="112" t="s">
        <v>2152</v>
      </c>
      <c r="T2307" s="107" t="s">
        <v>82</v>
      </c>
      <c r="U2307" s="217">
        <v>1</v>
      </c>
      <c r="V2307" s="85">
        <v>1</v>
      </c>
      <c r="W2307" s="85"/>
      <c r="X2307" s="85"/>
      <c r="Y2307" s="85"/>
      <c r="Z2307" s="85">
        <v>1</v>
      </c>
      <c r="AA2307" s="85"/>
      <c r="AB2307" s="86"/>
      <c r="AC2307" s="86"/>
      <c r="AD2307" s="85"/>
      <c r="AE2307" s="85"/>
      <c r="AF2307" s="85"/>
      <c r="AG2307" s="85"/>
      <c r="AH2307" s="85"/>
      <c r="AI2307" s="85"/>
      <c r="AJ2307" s="85"/>
    </row>
    <row r="2308" spans="1:36" ht="16.5" thickTop="1" thickBot="1">
      <c r="A2308" s="105">
        <f t="shared" si="698"/>
        <v>10</v>
      </c>
      <c r="B2308" s="112" t="s">
        <v>2250</v>
      </c>
      <c r="C2308" s="105">
        <v>1987</v>
      </c>
      <c r="D2308" s="105">
        <v>2018</v>
      </c>
      <c r="E2308" s="119" t="s">
        <v>80</v>
      </c>
      <c r="F2308" s="107">
        <v>3</v>
      </c>
      <c r="G2308" s="107">
        <v>3</v>
      </c>
      <c r="H2308" s="111">
        <v>1781</v>
      </c>
      <c r="I2308" s="111">
        <v>1781</v>
      </c>
      <c r="J2308" s="111">
        <v>1781</v>
      </c>
      <c r="K2308" s="109">
        <v>95</v>
      </c>
      <c r="L2308" s="110">
        <f t="shared" si="706"/>
        <v>1821054.69</v>
      </c>
      <c r="M2308" s="108"/>
      <c r="N2308" s="108"/>
      <c r="O2308" s="108"/>
      <c r="P2308" s="110">
        <f>'Форма 2'!C2308-M2308-N2308-O2308</f>
        <v>1821054.69</v>
      </c>
      <c r="Q2308" s="111">
        <f t="shared" si="707"/>
        <v>1022.49</v>
      </c>
      <c r="R2308" s="111">
        <f t="shared" si="708"/>
        <v>1022.49</v>
      </c>
      <c r="S2308" s="112" t="s">
        <v>2152</v>
      </c>
      <c r="T2308" s="107" t="s">
        <v>92</v>
      </c>
      <c r="U2308" s="217"/>
      <c r="V2308" s="85"/>
      <c r="W2308" s="85"/>
      <c r="X2308" s="85">
        <v>1</v>
      </c>
      <c r="Y2308" s="85"/>
      <c r="Z2308" s="85">
        <v>1</v>
      </c>
      <c r="AA2308" s="85"/>
      <c r="AB2308" s="86"/>
      <c r="AC2308" s="86"/>
      <c r="AD2308" s="85"/>
      <c r="AE2308" s="85"/>
      <c r="AF2308" s="85"/>
      <c r="AG2308" s="85"/>
      <c r="AH2308" s="85"/>
      <c r="AI2308" s="85"/>
      <c r="AJ2308" s="85"/>
    </row>
    <row r="2309" spans="1:36" ht="16.5" thickTop="1" thickBot="1">
      <c r="A2309" s="105">
        <f t="shared" si="698"/>
        <v>11</v>
      </c>
      <c r="B2309" s="112" t="s">
        <v>2251</v>
      </c>
      <c r="C2309" s="115">
        <v>1976</v>
      </c>
      <c r="D2309" s="107"/>
      <c r="E2309" s="114" t="s">
        <v>80</v>
      </c>
      <c r="F2309" s="107">
        <v>4</v>
      </c>
      <c r="G2309" s="107">
        <v>4</v>
      </c>
      <c r="H2309" s="111">
        <v>2540</v>
      </c>
      <c r="I2309" s="111">
        <v>2540</v>
      </c>
      <c r="J2309" s="111">
        <v>3997.1</v>
      </c>
      <c r="K2309" s="122">
        <v>130</v>
      </c>
      <c r="L2309" s="110">
        <f t="shared" si="706"/>
        <v>8794902.4000000004</v>
      </c>
      <c r="M2309" s="108"/>
      <c r="N2309" s="108"/>
      <c r="O2309" s="108"/>
      <c r="P2309" s="110">
        <f>'Форма 2'!C2309-M2309-N2309-O2309</f>
        <v>8794902.4000000004</v>
      </c>
      <c r="Q2309" s="111">
        <f t="shared" si="707"/>
        <v>3462.56</v>
      </c>
      <c r="R2309" s="111">
        <f t="shared" si="708"/>
        <v>3462.56</v>
      </c>
      <c r="S2309" s="112" t="s">
        <v>2152</v>
      </c>
      <c r="T2309" s="107" t="s">
        <v>82</v>
      </c>
      <c r="U2309" s="217">
        <v>1</v>
      </c>
      <c r="V2309" s="85">
        <v>1</v>
      </c>
      <c r="W2309" s="85"/>
      <c r="X2309" s="85"/>
      <c r="Y2309" s="85"/>
      <c r="Z2309" s="85">
        <v>1</v>
      </c>
      <c r="AA2309" s="85"/>
      <c r="AB2309" s="86"/>
      <c r="AC2309" s="86"/>
      <c r="AD2309" s="85"/>
      <c r="AE2309" s="85"/>
      <c r="AF2309" s="85"/>
      <c r="AG2309" s="85"/>
      <c r="AH2309" s="85"/>
      <c r="AI2309" s="85"/>
      <c r="AJ2309" s="85"/>
    </row>
    <row r="2310" spans="1:36" ht="17.25" thickTop="1" thickBot="1">
      <c r="A2310" s="221">
        <v>0</v>
      </c>
      <c r="B2310" s="13" t="s">
        <v>128</v>
      </c>
      <c r="C2310" s="5"/>
      <c r="D2310" s="5"/>
      <c r="E2310" s="5"/>
      <c r="F2310" s="5"/>
      <c r="G2310" s="5"/>
      <c r="H2310" s="17">
        <f t="shared" ref="H2310:P2310" si="709">SUM(H2311:H2586)</f>
        <v>1519340.9</v>
      </c>
      <c r="I2310" s="17">
        <f t="shared" si="709"/>
        <v>1288005.3999999999</v>
      </c>
      <c r="J2310" s="17">
        <f t="shared" si="709"/>
        <v>1228456.1000000003</v>
      </c>
      <c r="K2310" s="23">
        <f t="shared" si="709"/>
        <v>62948</v>
      </c>
      <c r="L2310" s="24">
        <f t="shared" si="709"/>
        <v>3755920803.177001</v>
      </c>
      <c r="M2310" s="24">
        <f t="shared" si="709"/>
        <v>0</v>
      </c>
      <c r="N2310" s="24">
        <f t="shared" si="709"/>
        <v>0</v>
      </c>
      <c r="O2310" s="24">
        <f t="shared" si="709"/>
        <v>0</v>
      </c>
      <c r="P2310" s="24">
        <f t="shared" si="709"/>
        <v>3755920803.177001</v>
      </c>
      <c r="Q2310" s="8" t="s">
        <v>76</v>
      </c>
      <c r="R2310" s="8" t="s">
        <v>76</v>
      </c>
      <c r="S2310" s="8" t="s">
        <v>76</v>
      </c>
      <c r="T2310" s="5" t="s">
        <v>76</v>
      </c>
      <c r="U2310" s="218" t="s">
        <v>76</v>
      </c>
      <c r="V2310" s="84" t="s">
        <v>76</v>
      </c>
      <c r="W2310" s="84" t="s">
        <v>76</v>
      </c>
      <c r="X2310" s="84" t="s">
        <v>76</v>
      </c>
      <c r="Y2310" s="84" t="s">
        <v>76</v>
      </c>
      <c r="Z2310" s="84" t="s">
        <v>76</v>
      </c>
      <c r="AA2310" s="84" t="s">
        <v>76</v>
      </c>
      <c r="AB2310" s="84" t="s">
        <v>76</v>
      </c>
      <c r="AC2310" s="84" t="s">
        <v>76</v>
      </c>
      <c r="AD2310" s="84" t="s">
        <v>76</v>
      </c>
      <c r="AE2310" s="84" t="s">
        <v>76</v>
      </c>
      <c r="AF2310" s="84" t="s">
        <v>76</v>
      </c>
      <c r="AG2310" s="84" t="s">
        <v>76</v>
      </c>
      <c r="AH2310" s="84" t="s">
        <v>76</v>
      </c>
      <c r="AI2310" s="84" t="s">
        <v>76</v>
      </c>
      <c r="AJ2310" s="84" t="s">
        <v>76</v>
      </c>
    </row>
    <row r="2311" spans="1:36" ht="16.5" thickTop="1" thickBot="1">
      <c r="A2311" s="105">
        <f t="shared" si="698"/>
        <v>1</v>
      </c>
      <c r="B2311" s="192" t="s">
        <v>2252</v>
      </c>
      <c r="C2311" s="105">
        <v>1959</v>
      </c>
      <c r="D2311" s="105">
        <v>1959</v>
      </c>
      <c r="E2311" s="114" t="s">
        <v>80</v>
      </c>
      <c r="F2311" s="107">
        <v>5</v>
      </c>
      <c r="G2311" s="107">
        <v>4</v>
      </c>
      <c r="H2311" s="111">
        <v>3556.9</v>
      </c>
      <c r="I2311" s="111">
        <v>3363.4</v>
      </c>
      <c r="J2311" s="111">
        <v>3237.1</v>
      </c>
      <c r="K2311" s="122">
        <v>205</v>
      </c>
      <c r="L2311" s="110">
        <f t="shared" ref="L2311:L2376" si="710">SUM(M2311:P2311)</f>
        <v>1156348.1900000002</v>
      </c>
      <c r="M2311" s="108"/>
      <c r="N2311" s="108"/>
      <c r="O2311" s="108"/>
      <c r="P2311" s="110">
        <f>'Форма 2'!C2311-M2311-N2311-O2311</f>
        <v>1156348.1900000002</v>
      </c>
      <c r="Q2311" s="111">
        <f t="shared" ref="Q2311:Q2376" si="711">L2311/I2311</f>
        <v>343.80335077600051</v>
      </c>
      <c r="R2311" s="111">
        <f t="shared" ref="R2311:R2376" si="712">Q2311</f>
        <v>343.80335077600051</v>
      </c>
      <c r="S2311" s="112" t="s">
        <v>2152</v>
      </c>
      <c r="T2311" s="107" t="s">
        <v>92</v>
      </c>
      <c r="U2311" s="217"/>
      <c r="V2311" s="85"/>
      <c r="W2311" s="85"/>
      <c r="X2311" s="85">
        <v>1</v>
      </c>
      <c r="Y2311" s="85"/>
      <c r="Z2311" s="85"/>
      <c r="AA2311" s="85"/>
      <c r="AB2311" s="86"/>
      <c r="AC2311" s="86"/>
      <c r="AD2311" s="85"/>
      <c r="AE2311" s="85"/>
      <c r="AF2311" s="85"/>
      <c r="AG2311" s="85"/>
      <c r="AH2311" s="85"/>
      <c r="AI2311" s="85"/>
      <c r="AJ2311" s="85"/>
    </row>
    <row r="2312" spans="1:36" ht="16.5" thickTop="1" thickBot="1">
      <c r="A2312" s="105">
        <f t="shared" si="698"/>
        <v>2</v>
      </c>
      <c r="B2312" s="192" t="s">
        <v>2253</v>
      </c>
      <c r="C2312" s="105">
        <v>1958</v>
      </c>
      <c r="D2312" s="105">
        <v>1958</v>
      </c>
      <c r="E2312" s="114" t="s">
        <v>80</v>
      </c>
      <c r="F2312" s="107">
        <v>4</v>
      </c>
      <c r="G2312" s="107">
        <v>9</v>
      </c>
      <c r="H2312" s="111">
        <v>11830.3</v>
      </c>
      <c r="I2312" s="111">
        <v>8665</v>
      </c>
      <c r="J2312" s="111">
        <v>5130</v>
      </c>
      <c r="K2312" s="122">
        <v>205</v>
      </c>
      <c r="L2312" s="110">
        <f t="shared" si="710"/>
        <v>73813500.607999995</v>
      </c>
      <c r="M2312" s="108"/>
      <c r="N2312" s="108"/>
      <c r="O2312" s="108"/>
      <c r="P2312" s="110">
        <f>'Форма 2'!C2312-M2312-N2312-O2312</f>
        <v>73813500.607999995</v>
      </c>
      <c r="Q2312" s="111">
        <f t="shared" si="711"/>
        <v>8518.5805664166182</v>
      </c>
      <c r="R2312" s="111">
        <f t="shared" si="712"/>
        <v>8518.5805664166182</v>
      </c>
      <c r="S2312" s="112" t="s">
        <v>2152</v>
      </c>
      <c r="T2312" s="107" t="s">
        <v>82</v>
      </c>
      <c r="U2312" s="217">
        <v>1</v>
      </c>
      <c r="V2312" s="85">
        <v>1</v>
      </c>
      <c r="W2312" s="85">
        <v>1</v>
      </c>
      <c r="X2312" s="85">
        <v>1</v>
      </c>
      <c r="Y2312" s="85">
        <v>1</v>
      </c>
      <c r="Z2312" s="85">
        <v>1</v>
      </c>
      <c r="AA2312" s="85">
        <v>1</v>
      </c>
      <c r="AB2312" s="86"/>
      <c r="AC2312" s="86"/>
      <c r="AD2312" s="85"/>
      <c r="AE2312" s="85"/>
      <c r="AF2312" s="85"/>
      <c r="AG2312" s="85"/>
      <c r="AH2312" s="85"/>
      <c r="AI2312" s="85"/>
      <c r="AJ2312" s="85"/>
    </row>
    <row r="2313" spans="1:36" ht="16.5" thickTop="1" thickBot="1">
      <c r="A2313" s="105">
        <f t="shared" si="698"/>
        <v>3</v>
      </c>
      <c r="B2313" s="192" t="s">
        <v>2254</v>
      </c>
      <c r="C2313" s="105">
        <v>1958</v>
      </c>
      <c r="D2313" s="105">
        <v>1958</v>
      </c>
      <c r="E2313" s="114" t="s">
        <v>80</v>
      </c>
      <c r="F2313" s="107">
        <v>4</v>
      </c>
      <c r="G2313" s="107">
        <v>5</v>
      </c>
      <c r="H2313" s="111">
        <v>4744.3999999999996</v>
      </c>
      <c r="I2313" s="111">
        <v>4280.6000000000004</v>
      </c>
      <c r="J2313" s="111">
        <v>2860.1</v>
      </c>
      <c r="K2313" s="122">
        <v>76</v>
      </c>
      <c r="L2313" s="110">
        <f t="shared" si="710"/>
        <v>29602019.583999995</v>
      </c>
      <c r="M2313" s="108"/>
      <c r="N2313" s="108"/>
      <c r="O2313" s="108"/>
      <c r="P2313" s="110">
        <f>'Форма 2'!C2313-M2313-N2313-O2313</f>
        <v>29602019.583999995</v>
      </c>
      <c r="Q2313" s="111">
        <f t="shared" si="711"/>
        <v>6915.390268653925</v>
      </c>
      <c r="R2313" s="111">
        <f t="shared" si="712"/>
        <v>6915.390268653925</v>
      </c>
      <c r="S2313" s="112" t="s">
        <v>2152</v>
      </c>
      <c r="T2313" s="107" t="s">
        <v>82</v>
      </c>
      <c r="U2313" s="217">
        <v>1</v>
      </c>
      <c r="V2313" s="85">
        <v>1</v>
      </c>
      <c r="W2313" s="85">
        <v>1</v>
      </c>
      <c r="X2313" s="85">
        <v>1</v>
      </c>
      <c r="Y2313" s="85">
        <v>1</v>
      </c>
      <c r="Z2313" s="85">
        <v>1</v>
      </c>
      <c r="AA2313" s="85">
        <v>1</v>
      </c>
      <c r="AB2313" s="86"/>
      <c r="AC2313" s="86"/>
      <c r="AD2313" s="85"/>
      <c r="AE2313" s="85"/>
      <c r="AF2313" s="85"/>
      <c r="AG2313" s="85"/>
      <c r="AH2313" s="85"/>
      <c r="AI2313" s="85"/>
      <c r="AJ2313" s="85"/>
    </row>
    <row r="2314" spans="1:36" ht="16.5" thickTop="1" thickBot="1">
      <c r="A2314" s="105">
        <f t="shared" si="698"/>
        <v>4</v>
      </c>
      <c r="B2314" s="192" t="s">
        <v>2255</v>
      </c>
      <c r="C2314" s="105">
        <v>1987</v>
      </c>
      <c r="D2314" s="237" t="s">
        <v>2256</v>
      </c>
      <c r="E2314" s="114" t="s">
        <v>80</v>
      </c>
      <c r="F2314" s="107">
        <v>6</v>
      </c>
      <c r="G2314" s="107">
        <v>17</v>
      </c>
      <c r="H2314" s="111">
        <v>16577.3</v>
      </c>
      <c r="I2314" s="111">
        <v>13606.7</v>
      </c>
      <c r="J2314" s="111">
        <v>12125.7</v>
      </c>
      <c r="K2314" s="122">
        <v>563</v>
      </c>
      <c r="L2314" s="110">
        <f t="shared" si="710"/>
        <v>28264296.5</v>
      </c>
      <c r="M2314" s="108"/>
      <c r="N2314" s="108"/>
      <c r="O2314" s="108"/>
      <c r="P2314" s="110">
        <f>'Форма 2'!C2314-M2314-N2314-O2314</f>
        <v>28264296.5</v>
      </c>
      <c r="Q2314" s="111">
        <f t="shared" si="711"/>
        <v>2077.233752489582</v>
      </c>
      <c r="R2314" s="111">
        <f t="shared" si="712"/>
        <v>2077.233752489582</v>
      </c>
      <c r="S2314" s="112" t="s">
        <v>2152</v>
      </c>
      <c r="T2314" s="107" t="s">
        <v>92</v>
      </c>
      <c r="U2314" s="217"/>
      <c r="V2314" s="85"/>
      <c r="W2314" s="85">
        <v>1</v>
      </c>
      <c r="X2314" s="85">
        <v>1</v>
      </c>
      <c r="Y2314" s="85">
        <v>1</v>
      </c>
      <c r="Z2314" s="85"/>
      <c r="AA2314" s="85"/>
      <c r="AB2314" s="86"/>
      <c r="AC2314" s="86"/>
      <c r="AD2314" s="85"/>
      <c r="AE2314" s="85"/>
      <c r="AF2314" s="85"/>
      <c r="AG2314" s="85"/>
      <c r="AH2314" s="85"/>
      <c r="AI2314" s="85"/>
      <c r="AJ2314" s="85"/>
    </row>
    <row r="2315" spans="1:36" ht="16.5" thickTop="1" thickBot="1">
      <c r="A2315" s="105">
        <f t="shared" si="698"/>
        <v>5</v>
      </c>
      <c r="B2315" s="192" t="s">
        <v>2257</v>
      </c>
      <c r="C2315" s="107">
        <v>1954</v>
      </c>
      <c r="D2315" s="107">
        <v>1974</v>
      </c>
      <c r="E2315" s="114" t="s">
        <v>80</v>
      </c>
      <c r="F2315" s="107">
        <v>5</v>
      </c>
      <c r="G2315" s="107">
        <v>6</v>
      </c>
      <c r="H2315" s="111">
        <v>8217.4</v>
      </c>
      <c r="I2315" s="111">
        <v>5251.5</v>
      </c>
      <c r="J2315" s="111">
        <v>3895.4</v>
      </c>
      <c r="K2315" s="122">
        <v>145</v>
      </c>
      <c r="L2315" s="110">
        <f t="shared" si="710"/>
        <v>14010667</v>
      </c>
      <c r="M2315" s="108"/>
      <c r="N2315" s="108"/>
      <c r="O2315" s="108"/>
      <c r="P2315" s="110">
        <f>'Форма 2'!C2315-M2315-N2315-O2315</f>
        <v>14010667</v>
      </c>
      <c r="Q2315" s="111">
        <f t="shared" si="711"/>
        <v>2667.9362087022755</v>
      </c>
      <c r="R2315" s="111">
        <f t="shared" si="712"/>
        <v>2667.9362087022755</v>
      </c>
      <c r="S2315" s="112" t="s">
        <v>2152</v>
      </c>
      <c r="T2315" s="107" t="s">
        <v>82</v>
      </c>
      <c r="U2315" s="217"/>
      <c r="V2315" s="85"/>
      <c r="W2315" s="85">
        <v>1</v>
      </c>
      <c r="X2315" s="85">
        <v>1</v>
      </c>
      <c r="Y2315" s="85">
        <v>1</v>
      </c>
      <c r="Z2315" s="85"/>
      <c r="AA2315" s="85"/>
      <c r="AB2315" s="86"/>
      <c r="AC2315" s="86"/>
      <c r="AD2315" s="85"/>
      <c r="AE2315" s="85"/>
      <c r="AF2315" s="85"/>
      <c r="AG2315" s="85"/>
      <c r="AH2315" s="85"/>
      <c r="AI2315" s="85"/>
      <c r="AJ2315" s="85"/>
    </row>
    <row r="2316" spans="1:36" ht="16.5" thickTop="1" thickBot="1">
      <c r="A2316" s="105">
        <f t="shared" si="698"/>
        <v>6</v>
      </c>
      <c r="B2316" s="192" t="s">
        <v>2258</v>
      </c>
      <c r="C2316" s="105">
        <v>1955</v>
      </c>
      <c r="D2316" s="105">
        <v>1955</v>
      </c>
      <c r="E2316" s="114" t="s">
        <v>80</v>
      </c>
      <c r="F2316" s="107">
        <v>5</v>
      </c>
      <c r="G2316" s="107">
        <v>4</v>
      </c>
      <c r="H2316" s="111">
        <v>4652</v>
      </c>
      <c r="I2316" s="111">
        <v>4157.1000000000004</v>
      </c>
      <c r="J2316" s="111">
        <v>3513.8</v>
      </c>
      <c r="K2316" s="122">
        <v>109</v>
      </c>
      <c r="L2316" s="110">
        <f t="shared" si="710"/>
        <v>47459657.480000004</v>
      </c>
      <c r="M2316" s="108"/>
      <c r="N2316" s="108"/>
      <c r="O2316" s="108"/>
      <c r="P2316" s="110">
        <f>'Форма 2'!C2316-M2316-N2316-O2316</f>
        <v>47459657.480000004</v>
      </c>
      <c r="Q2316" s="111">
        <f t="shared" si="711"/>
        <v>11416.530148420774</v>
      </c>
      <c r="R2316" s="111">
        <f t="shared" si="712"/>
        <v>11416.530148420774</v>
      </c>
      <c r="S2316" s="112" t="s">
        <v>2152</v>
      </c>
      <c r="T2316" s="107" t="s">
        <v>82</v>
      </c>
      <c r="U2316" s="217"/>
      <c r="V2316" s="85"/>
      <c r="W2316" s="85"/>
      <c r="X2316" s="85"/>
      <c r="Y2316" s="85"/>
      <c r="Z2316" s="85"/>
      <c r="AA2316" s="85"/>
      <c r="AB2316" s="86"/>
      <c r="AC2316" s="86"/>
      <c r="AD2316" s="85">
        <v>1</v>
      </c>
      <c r="AE2316" s="85">
        <v>1</v>
      </c>
      <c r="AF2316" s="85">
        <v>1</v>
      </c>
      <c r="AG2316" s="85"/>
      <c r="AH2316" s="85"/>
      <c r="AI2316" s="85"/>
      <c r="AJ2316" s="85"/>
    </row>
    <row r="2317" spans="1:36" ht="16.5" thickTop="1" thickBot="1">
      <c r="A2317" s="105">
        <f t="shared" si="698"/>
        <v>7</v>
      </c>
      <c r="B2317" s="192" t="s">
        <v>2259</v>
      </c>
      <c r="C2317" s="105">
        <v>1955</v>
      </c>
      <c r="D2317" s="105">
        <v>1955</v>
      </c>
      <c r="E2317" s="114" t="s">
        <v>80</v>
      </c>
      <c r="F2317" s="107">
        <v>5</v>
      </c>
      <c r="G2317" s="107">
        <v>4</v>
      </c>
      <c r="H2317" s="111">
        <v>4407.8999999999996</v>
      </c>
      <c r="I2317" s="111">
        <v>4327.7</v>
      </c>
      <c r="J2317" s="111">
        <v>3755.5</v>
      </c>
      <c r="K2317" s="122">
        <v>131</v>
      </c>
      <c r="L2317" s="110">
        <f t="shared" si="710"/>
        <v>44969351.721000001</v>
      </c>
      <c r="M2317" s="108"/>
      <c r="N2317" s="108"/>
      <c r="O2317" s="108"/>
      <c r="P2317" s="110">
        <f>'Форма 2'!C2317-M2317-N2317-O2317</f>
        <v>44969351.721000001</v>
      </c>
      <c r="Q2317" s="111">
        <f t="shared" si="711"/>
        <v>10391.051071238764</v>
      </c>
      <c r="R2317" s="111">
        <f t="shared" si="712"/>
        <v>10391.051071238764</v>
      </c>
      <c r="S2317" s="112" t="s">
        <v>2152</v>
      </c>
      <c r="T2317" s="107" t="s">
        <v>82</v>
      </c>
      <c r="U2317" s="217"/>
      <c r="V2317" s="85"/>
      <c r="W2317" s="85"/>
      <c r="X2317" s="85"/>
      <c r="Y2317" s="85"/>
      <c r="Z2317" s="85"/>
      <c r="AA2317" s="85"/>
      <c r="AB2317" s="86"/>
      <c r="AC2317" s="86"/>
      <c r="AD2317" s="85">
        <v>1</v>
      </c>
      <c r="AE2317" s="85">
        <v>1</v>
      </c>
      <c r="AF2317" s="85">
        <v>1</v>
      </c>
      <c r="AG2317" s="85"/>
      <c r="AH2317" s="85"/>
      <c r="AI2317" s="85"/>
      <c r="AJ2317" s="85"/>
    </row>
    <row r="2318" spans="1:36" ht="16.5" thickTop="1" thickBot="1">
      <c r="A2318" s="105">
        <f t="shared" si="698"/>
        <v>8</v>
      </c>
      <c r="B2318" s="192" t="s">
        <v>2260</v>
      </c>
      <c r="C2318" s="105">
        <v>1956</v>
      </c>
      <c r="D2318" s="105">
        <v>1956</v>
      </c>
      <c r="E2318" s="114" t="s">
        <v>80</v>
      </c>
      <c r="F2318" s="107">
        <v>5</v>
      </c>
      <c r="G2318" s="107">
        <v>5</v>
      </c>
      <c r="H2318" s="111">
        <v>5226.3999999999996</v>
      </c>
      <c r="I2318" s="111">
        <v>4082.1</v>
      </c>
      <c r="J2318" s="111">
        <v>3625.5</v>
      </c>
      <c r="K2318" s="122">
        <v>118</v>
      </c>
      <c r="L2318" s="110">
        <f t="shared" si="710"/>
        <v>53319680.535999991</v>
      </c>
      <c r="M2318" s="108"/>
      <c r="N2318" s="108"/>
      <c r="O2318" s="108"/>
      <c r="P2318" s="110">
        <f>'Форма 2'!C2318-M2318-N2318-O2318</f>
        <v>53319680.535999991</v>
      </c>
      <c r="Q2318" s="111">
        <f t="shared" si="711"/>
        <v>13061.826152225569</v>
      </c>
      <c r="R2318" s="111">
        <f t="shared" si="712"/>
        <v>13061.826152225569</v>
      </c>
      <c r="S2318" s="112" t="s">
        <v>2152</v>
      </c>
      <c r="T2318" s="107" t="s">
        <v>82</v>
      </c>
      <c r="U2318" s="217"/>
      <c r="V2318" s="85"/>
      <c r="W2318" s="85"/>
      <c r="X2318" s="85"/>
      <c r="Y2318" s="85"/>
      <c r="Z2318" s="85"/>
      <c r="AA2318" s="85"/>
      <c r="AB2318" s="86"/>
      <c r="AC2318" s="86"/>
      <c r="AD2318" s="85">
        <v>1</v>
      </c>
      <c r="AE2318" s="85">
        <v>1</v>
      </c>
      <c r="AF2318" s="85">
        <v>1</v>
      </c>
      <c r="AG2318" s="85"/>
      <c r="AH2318" s="85"/>
      <c r="AI2318" s="85"/>
      <c r="AJ2318" s="85"/>
    </row>
    <row r="2319" spans="1:36" ht="16.5" thickTop="1" thickBot="1">
      <c r="A2319" s="105">
        <f t="shared" si="698"/>
        <v>9</v>
      </c>
      <c r="B2319" s="192" t="s">
        <v>2261</v>
      </c>
      <c r="C2319" s="105">
        <v>1953</v>
      </c>
      <c r="D2319" s="105">
        <v>1953</v>
      </c>
      <c r="E2319" s="114" t="s">
        <v>80</v>
      </c>
      <c r="F2319" s="107">
        <v>4</v>
      </c>
      <c r="G2319" s="107">
        <v>2</v>
      </c>
      <c r="H2319" s="111">
        <v>1666.4</v>
      </c>
      <c r="I2319" s="111">
        <v>1541.6</v>
      </c>
      <c r="J2319" s="111">
        <v>1453.3</v>
      </c>
      <c r="K2319" s="122">
        <v>47</v>
      </c>
      <c r="L2319" s="110">
        <f t="shared" si="710"/>
        <v>17000596.136</v>
      </c>
      <c r="M2319" s="108"/>
      <c r="N2319" s="108"/>
      <c r="O2319" s="108"/>
      <c r="P2319" s="110">
        <f>'Форма 2'!C2319-M2319-N2319-O2319</f>
        <v>17000596.136</v>
      </c>
      <c r="Q2319" s="111">
        <f t="shared" si="711"/>
        <v>11027.89059159315</v>
      </c>
      <c r="R2319" s="111">
        <f t="shared" si="712"/>
        <v>11027.89059159315</v>
      </c>
      <c r="S2319" s="112" t="s">
        <v>2152</v>
      </c>
      <c r="T2319" s="107" t="s">
        <v>82</v>
      </c>
      <c r="U2319" s="217"/>
      <c r="V2319" s="85"/>
      <c r="W2319" s="85"/>
      <c r="X2319" s="85"/>
      <c r="Y2319" s="85"/>
      <c r="Z2319" s="85"/>
      <c r="AA2319" s="85"/>
      <c r="AB2319" s="86"/>
      <c r="AC2319" s="86"/>
      <c r="AD2319" s="85">
        <v>1</v>
      </c>
      <c r="AE2319" s="85">
        <v>1</v>
      </c>
      <c r="AF2319" s="85">
        <v>1</v>
      </c>
      <c r="AG2319" s="85"/>
      <c r="AH2319" s="85"/>
      <c r="AI2319" s="85"/>
      <c r="AJ2319" s="85"/>
    </row>
    <row r="2320" spans="1:36" ht="16.5" thickTop="1" thickBot="1">
      <c r="A2320" s="105">
        <f t="shared" si="698"/>
        <v>10</v>
      </c>
      <c r="B2320" s="192" t="s">
        <v>2262</v>
      </c>
      <c r="C2320" s="107">
        <v>1986</v>
      </c>
      <c r="D2320" s="107">
        <v>1986</v>
      </c>
      <c r="E2320" s="114" t="s">
        <v>80</v>
      </c>
      <c r="F2320" s="107">
        <v>5</v>
      </c>
      <c r="G2320" s="107">
        <v>6</v>
      </c>
      <c r="H2320" s="111">
        <v>5838.9</v>
      </c>
      <c r="I2320" s="111">
        <v>5167.7</v>
      </c>
      <c r="J2320" s="111">
        <v>4571</v>
      </c>
      <c r="K2320" s="122">
        <v>225</v>
      </c>
      <c r="L2320" s="110">
        <f t="shared" si="710"/>
        <v>9955324.5</v>
      </c>
      <c r="M2320" s="108"/>
      <c r="N2320" s="108"/>
      <c r="O2320" s="108"/>
      <c r="P2320" s="110">
        <f>'Форма 2'!C2320-M2320-N2320-O2320</f>
        <v>9955324.5</v>
      </c>
      <c r="Q2320" s="111">
        <f t="shared" si="711"/>
        <v>1926.4517096580685</v>
      </c>
      <c r="R2320" s="111">
        <f t="shared" si="712"/>
        <v>1926.4517096580685</v>
      </c>
      <c r="S2320" s="112" t="s">
        <v>2152</v>
      </c>
      <c r="T2320" s="107" t="s">
        <v>82</v>
      </c>
      <c r="U2320" s="217"/>
      <c r="V2320" s="85"/>
      <c r="W2320" s="85">
        <v>1</v>
      </c>
      <c r="X2320" s="85">
        <v>1</v>
      </c>
      <c r="Y2320" s="85">
        <v>1</v>
      </c>
      <c r="Z2320" s="85"/>
      <c r="AA2320" s="85"/>
      <c r="AB2320" s="86"/>
      <c r="AC2320" s="86"/>
      <c r="AD2320" s="85"/>
      <c r="AE2320" s="85"/>
      <c r="AF2320" s="85"/>
      <c r="AG2320" s="85"/>
      <c r="AH2320" s="85"/>
      <c r="AI2320" s="85"/>
      <c r="AJ2320" s="85"/>
    </row>
    <row r="2321" spans="1:36" ht="16.5" thickTop="1" thickBot="1">
      <c r="A2321" s="105">
        <f t="shared" si="698"/>
        <v>11</v>
      </c>
      <c r="B2321" s="192" t="s">
        <v>2263</v>
      </c>
      <c r="C2321" s="239">
        <v>1988</v>
      </c>
      <c r="D2321" s="107">
        <v>1988</v>
      </c>
      <c r="E2321" s="114" t="s">
        <v>136</v>
      </c>
      <c r="F2321" s="107">
        <v>5</v>
      </c>
      <c r="G2321" s="107">
        <v>8</v>
      </c>
      <c r="H2321" s="111">
        <v>7201.7</v>
      </c>
      <c r="I2321" s="111">
        <v>6148.3</v>
      </c>
      <c r="J2321" s="111">
        <v>6146.6</v>
      </c>
      <c r="K2321" s="122">
        <v>290</v>
      </c>
      <c r="L2321" s="110">
        <f t="shared" si="710"/>
        <v>12278898.5</v>
      </c>
      <c r="M2321" s="108"/>
      <c r="N2321" s="108"/>
      <c r="O2321" s="108"/>
      <c r="P2321" s="110">
        <f>'Форма 2'!C2321-M2321-N2321-O2321</f>
        <v>12278898.5</v>
      </c>
      <c r="Q2321" s="111">
        <f t="shared" si="711"/>
        <v>1997.1209114714636</v>
      </c>
      <c r="R2321" s="111">
        <f t="shared" si="712"/>
        <v>1997.1209114714636</v>
      </c>
      <c r="S2321" s="112" t="s">
        <v>2152</v>
      </c>
      <c r="T2321" s="107" t="s">
        <v>82</v>
      </c>
      <c r="U2321" s="217"/>
      <c r="V2321" s="85"/>
      <c r="W2321" s="85">
        <v>1</v>
      </c>
      <c r="X2321" s="85">
        <v>1</v>
      </c>
      <c r="Y2321" s="85">
        <v>1</v>
      </c>
      <c r="Z2321" s="85"/>
      <c r="AA2321" s="85"/>
      <c r="AB2321" s="86"/>
      <c r="AC2321" s="86"/>
      <c r="AD2321" s="85"/>
      <c r="AE2321" s="85"/>
      <c r="AF2321" s="85"/>
      <c r="AG2321" s="85"/>
      <c r="AH2321" s="85"/>
      <c r="AI2321" s="85"/>
      <c r="AJ2321" s="85"/>
    </row>
    <row r="2322" spans="1:36" ht="16.5" thickTop="1" thickBot="1">
      <c r="A2322" s="105">
        <f t="shared" si="698"/>
        <v>12</v>
      </c>
      <c r="B2322" s="192" t="s">
        <v>2264</v>
      </c>
      <c r="C2322" s="107">
        <v>1988</v>
      </c>
      <c r="D2322" s="107">
        <v>1988</v>
      </c>
      <c r="E2322" s="114" t="s">
        <v>136</v>
      </c>
      <c r="F2322" s="107">
        <v>5</v>
      </c>
      <c r="G2322" s="107">
        <v>4</v>
      </c>
      <c r="H2322" s="111">
        <v>3358.6</v>
      </c>
      <c r="I2322" s="111">
        <v>2848.9</v>
      </c>
      <c r="J2322" s="111">
        <v>2848.8</v>
      </c>
      <c r="K2322" s="122">
        <v>150</v>
      </c>
      <c r="L2322" s="110">
        <f t="shared" si="710"/>
        <v>5726413</v>
      </c>
      <c r="M2322" s="108"/>
      <c r="N2322" s="108"/>
      <c r="O2322" s="108"/>
      <c r="P2322" s="110">
        <f>'Форма 2'!C2322-M2322-N2322-O2322</f>
        <v>5726413</v>
      </c>
      <c r="Q2322" s="111">
        <f t="shared" si="711"/>
        <v>2010.043525571273</v>
      </c>
      <c r="R2322" s="111">
        <f t="shared" si="712"/>
        <v>2010.043525571273</v>
      </c>
      <c r="S2322" s="112" t="s">
        <v>2152</v>
      </c>
      <c r="T2322" s="107" t="s">
        <v>82</v>
      </c>
      <c r="U2322" s="217"/>
      <c r="V2322" s="85"/>
      <c r="W2322" s="85">
        <v>1</v>
      </c>
      <c r="X2322" s="85">
        <v>1</v>
      </c>
      <c r="Y2322" s="85">
        <v>1</v>
      </c>
      <c r="Z2322" s="85"/>
      <c r="AA2322" s="85"/>
      <c r="AB2322" s="86"/>
      <c r="AC2322" s="86"/>
      <c r="AD2322" s="85"/>
      <c r="AE2322" s="85"/>
      <c r="AF2322" s="85"/>
      <c r="AG2322" s="85"/>
      <c r="AH2322" s="85"/>
      <c r="AI2322" s="85"/>
      <c r="AJ2322" s="85"/>
    </row>
    <row r="2323" spans="1:36" ht="16.5" thickTop="1" thickBot="1">
      <c r="A2323" s="105">
        <f t="shared" si="698"/>
        <v>13</v>
      </c>
      <c r="B2323" s="192" t="s">
        <v>2265</v>
      </c>
      <c r="C2323" s="239">
        <v>1989</v>
      </c>
      <c r="D2323" s="107">
        <v>1989</v>
      </c>
      <c r="E2323" s="114" t="s">
        <v>134</v>
      </c>
      <c r="F2323" s="107">
        <v>5</v>
      </c>
      <c r="G2323" s="107">
        <v>4</v>
      </c>
      <c r="H2323" s="111">
        <v>3275.2</v>
      </c>
      <c r="I2323" s="111">
        <v>2868.3</v>
      </c>
      <c r="J2323" s="111">
        <v>2869.2</v>
      </c>
      <c r="K2323" s="122">
        <v>150</v>
      </c>
      <c r="L2323" s="110">
        <f t="shared" si="710"/>
        <v>5584216</v>
      </c>
      <c r="M2323" s="108"/>
      <c r="N2323" s="108"/>
      <c r="O2323" s="108"/>
      <c r="P2323" s="110">
        <f>'Форма 2'!C2323-M2323-N2323-O2323</f>
        <v>5584216</v>
      </c>
      <c r="Q2323" s="111">
        <f t="shared" si="711"/>
        <v>1946.8730606979743</v>
      </c>
      <c r="R2323" s="111">
        <f t="shared" si="712"/>
        <v>1946.8730606979743</v>
      </c>
      <c r="S2323" s="112" t="s">
        <v>2152</v>
      </c>
      <c r="T2323" s="107" t="s">
        <v>82</v>
      </c>
      <c r="U2323" s="217"/>
      <c r="V2323" s="85"/>
      <c r="W2323" s="85">
        <v>1</v>
      </c>
      <c r="X2323" s="85">
        <v>1</v>
      </c>
      <c r="Y2323" s="85">
        <v>1</v>
      </c>
      <c r="Z2323" s="85"/>
      <c r="AA2323" s="85"/>
      <c r="AB2323" s="86"/>
      <c r="AC2323" s="86"/>
      <c r="AD2323" s="85"/>
      <c r="AE2323" s="85"/>
      <c r="AF2323" s="85"/>
      <c r="AG2323" s="85"/>
      <c r="AH2323" s="85"/>
      <c r="AI2323" s="85"/>
      <c r="AJ2323" s="85"/>
    </row>
    <row r="2324" spans="1:36" ht="16.5" thickTop="1" thickBot="1">
      <c r="A2324" s="105">
        <f t="shared" si="698"/>
        <v>14</v>
      </c>
      <c r="B2324" s="192" t="s">
        <v>2266</v>
      </c>
      <c r="C2324" s="239">
        <v>1990</v>
      </c>
      <c r="D2324" s="107">
        <v>1990</v>
      </c>
      <c r="E2324" s="114" t="s">
        <v>134</v>
      </c>
      <c r="F2324" s="107">
        <v>5</v>
      </c>
      <c r="G2324" s="107">
        <v>4</v>
      </c>
      <c r="H2324" s="111">
        <v>3171</v>
      </c>
      <c r="I2324" s="111">
        <v>2773.5</v>
      </c>
      <c r="J2324" s="111">
        <v>2773.8</v>
      </c>
      <c r="K2324" s="122">
        <v>150</v>
      </c>
      <c r="L2324" s="110">
        <f t="shared" si="710"/>
        <v>5406555</v>
      </c>
      <c r="M2324" s="108"/>
      <c r="N2324" s="108"/>
      <c r="O2324" s="108"/>
      <c r="P2324" s="110">
        <f>'Форма 2'!C2324-M2324-N2324-O2324</f>
        <v>5406555</v>
      </c>
      <c r="Q2324" s="111">
        <f t="shared" si="711"/>
        <v>1949.3618171984856</v>
      </c>
      <c r="R2324" s="111">
        <f t="shared" si="712"/>
        <v>1949.3618171984856</v>
      </c>
      <c r="S2324" s="112" t="s">
        <v>2152</v>
      </c>
      <c r="T2324" s="107" t="s">
        <v>82</v>
      </c>
      <c r="U2324" s="217"/>
      <c r="V2324" s="85"/>
      <c r="W2324" s="85">
        <v>1</v>
      </c>
      <c r="X2324" s="85">
        <v>1</v>
      </c>
      <c r="Y2324" s="85">
        <v>1</v>
      </c>
      <c r="Z2324" s="85"/>
      <c r="AA2324" s="85"/>
      <c r="AB2324" s="86"/>
      <c r="AC2324" s="86"/>
      <c r="AD2324" s="85"/>
      <c r="AE2324" s="85"/>
      <c r="AF2324" s="85"/>
      <c r="AG2324" s="85"/>
      <c r="AH2324" s="85"/>
      <c r="AI2324" s="85"/>
      <c r="AJ2324" s="85"/>
    </row>
    <row r="2325" spans="1:36" ht="16.5" thickTop="1" thickBot="1">
      <c r="A2325" s="105">
        <f t="shared" si="698"/>
        <v>15</v>
      </c>
      <c r="B2325" s="192" t="s">
        <v>2267</v>
      </c>
      <c r="C2325" s="239">
        <v>1976</v>
      </c>
      <c r="D2325" s="107">
        <v>1976</v>
      </c>
      <c r="E2325" s="114" t="s">
        <v>136</v>
      </c>
      <c r="F2325" s="107">
        <v>5</v>
      </c>
      <c r="G2325" s="107">
        <v>8</v>
      </c>
      <c r="H2325" s="111">
        <v>6451.5</v>
      </c>
      <c r="I2325" s="111">
        <v>5644.9</v>
      </c>
      <c r="J2325" s="111">
        <v>5541.1</v>
      </c>
      <c r="K2325" s="122">
        <v>298</v>
      </c>
      <c r="L2325" s="110">
        <f t="shared" si="710"/>
        <v>10999807.5</v>
      </c>
      <c r="M2325" s="108"/>
      <c r="N2325" s="108"/>
      <c r="O2325" s="108"/>
      <c r="P2325" s="110">
        <f>'Форма 2'!C2325-M2325-N2325-O2325</f>
        <v>10999807.5</v>
      </c>
      <c r="Q2325" s="111">
        <f t="shared" si="711"/>
        <v>1948.6275221881699</v>
      </c>
      <c r="R2325" s="111">
        <f t="shared" si="712"/>
        <v>1948.6275221881699</v>
      </c>
      <c r="S2325" s="112" t="s">
        <v>2152</v>
      </c>
      <c r="T2325" s="107" t="s">
        <v>82</v>
      </c>
      <c r="U2325" s="217"/>
      <c r="V2325" s="85"/>
      <c r="W2325" s="85">
        <v>1</v>
      </c>
      <c r="X2325" s="85">
        <v>1</v>
      </c>
      <c r="Y2325" s="85">
        <v>1</v>
      </c>
      <c r="Z2325" s="85"/>
      <c r="AA2325" s="85"/>
      <c r="AB2325" s="86"/>
      <c r="AC2325" s="86"/>
      <c r="AD2325" s="85"/>
      <c r="AE2325" s="85"/>
      <c r="AF2325" s="85"/>
      <c r="AG2325" s="85"/>
      <c r="AH2325" s="85"/>
      <c r="AI2325" s="85"/>
      <c r="AJ2325" s="85"/>
    </row>
    <row r="2326" spans="1:36" ht="16.5" thickTop="1" thickBot="1">
      <c r="A2326" s="105">
        <f t="shared" si="698"/>
        <v>16</v>
      </c>
      <c r="B2326" s="192" t="s">
        <v>2268</v>
      </c>
      <c r="C2326" s="239">
        <v>1975</v>
      </c>
      <c r="D2326" s="107">
        <v>1975</v>
      </c>
      <c r="E2326" s="114" t="s">
        <v>136</v>
      </c>
      <c r="F2326" s="107">
        <v>5</v>
      </c>
      <c r="G2326" s="107">
        <v>6</v>
      </c>
      <c r="H2326" s="111">
        <v>4508.3</v>
      </c>
      <c r="I2326" s="111">
        <v>3871.9</v>
      </c>
      <c r="J2326" s="111">
        <v>3946.3</v>
      </c>
      <c r="K2326" s="122">
        <v>225</v>
      </c>
      <c r="L2326" s="110">
        <f t="shared" si="710"/>
        <v>7686651.5</v>
      </c>
      <c r="M2326" s="108"/>
      <c r="N2326" s="108"/>
      <c r="O2326" s="108"/>
      <c r="P2326" s="110">
        <f>'Форма 2'!C2326-M2326-N2326-O2326</f>
        <v>7686651.5</v>
      </c>
      <c r="Q2326" s="111">
        <f t="shared" si="711"/>
        <v>1985.240192153723</v>
      </c>
      <c r="R2326" s="111">
        <f t="shared" si="712"/>
        <v>1985.240192153723</v>
      </c>
      <c r="S2326" s="112" t="s">
        <v>2152</v>
      </c>
      <c r="T2326" s="107" t="s">
        <v>82</v>
      </c>
      <c r="U2326" s="217"/>
      <c r="V2326" s="85"/>
      <c r="W2326" s="85">
        <v>1</v>
      </c>
      <c r="X2326" s="85">
        <v>1</v>
      </c>
      <c r="Y2326" s="85">
        <v>1</v>
      </c>
      <c r="Z2326" s="85"/>
      <c r="AA2326" s="85"/>
      <c r="AB2326" s="86"/>
      <c r="AC2326" s="86"/>
      <c r="AD2326" s="85"/>
      <c r="AE2326" s="85"/>
      <c r="AF2326" s="85"/>
      <c r="AG2326" s="85"/>
      <c r="AH2326" s="85"/>
      <c r="AI2326" s="85"/>
      <c r="AJ2326" s="85"/>
    </row>
    <row r="2327" spans="1:36" ht="16.5" thickTop="1" thickBot="1">
      <c r="A2327" s="105">
        <f t="shared" si="698"/>
        <v>17</v>
      </c>
      <c r="B2327" s="192" t="s">
        <v>2269</v>
      </c>
      <c r="C2327" s="239">
        <v>1975</v>
      </c>
      <c r="D2327" s="107">
        <v>1975</v>
      </c>
      <c r="E2327" s="114" t="s">
        <v>136</v>
      </c>
      <c r="F2327" s="107">
        <v>5</v>
      </c>
      <c r="G2327" s="107">
        <v>6</v>
      </c>
      <c r="H2327" s="111">
        <v>4343.5</v>
      </c>
      <c r="I2327" s="111">
        <v>3896.2</v>
      </c>
      <c r="J2327" s="111">
        <v>3895.8</v>
      </c>
      <c r="K2327" s="122">
        <v>225</v>
      </c>
      <c r="L2327" s="110">
        <f t="shared" si="710"/>
        <v>7405667.5</v>
      </c>
      <c r="M2327" s="108"/>
      <c r="N2327" s="108"/>
      <c r="O2327" s="108"/>
      <c r="P2327" s="110">
        <f>'Форма 2'!C2327-M2327-N2327-O2327</f>
        <v>7405667.5</v>
      </c>
      <c r="Q2327" s="111">
        <f t="shared" si="711"/>
        <v>1900.7411067193677</v>
      </c>
      <c r="R2327" s="111">
        <f t="shared" si="712"/>
        <v>1900.7411067193677</v>
      </c>
      <c r="S2327" s="112" t="s">
        <v>2152</v>
      </c>
      <c r="T2327" s="107" t="s">
        <v>82</v>
      </c>
      <c r="U2327" s="217"/>
      <c r="V2327" s="85"/>
      <c r="W2327" s="85">
        <v>1</v>
      </c>
      <c r="X2327" s="85">
        <v>1</v>
      </c>
      <c r="Y2327" s="85">
        <v>1</v>
      </c>
      <c r="Z2327" s="85"/>
      <c r="AA2327" s="85"/>
      <c r="AB2327" s="86"/>
      <c r="AC2327" s="86"/>
      <c r="AD2327" s="85"/>
      <c r="AE2327" s="85"/>
      <c r="AF2327" s="85"/>
      <c r="AG2327" s="85"/>
      <c r="AH2327" s="85"/>
      <c r="AI2327" s="85"/>
      <c r="AJ2327" s="85"/>
    </row>
    <row r="2328" spans="1:36" ht="16.5" thickTop="1" thickBot="1">
      <c r="A2328" s="105">
        <f t="shared" si="698"/>
        <v>18</v>
      </c>
      <c r="B2328" s="192" t="s">
        <v>2270</v>
      </c>
      <c r="C2328" s="239">
        <v>1975</v>
      </c>
      <c r="D2328" s="107">
        <v>1975</v>
      </c>
      <c r="E2328" s="114" t="s">
        <v>136</v>
      </c>
      <c r="F2328" s="107">
        <v>5</v>
      </c>
      <c r="G2328" s="107">
        <v>4</v>
      </c>
      <c r="H2328" s="111">
        <v>3169.8</v>
      </c>
      <c r="I2328" s="111">
        <v>2762.7</v>
      </c>
      <c r="J2328" s="111">
        <v>2765.9</v>
      </c>
      <c r="K2328" s="122">
        <v>150</v>
      </c>
      <c r="L2328" s="110">
        <f t="shared" si="710"/>
        <v>5404509</v>
      </c>
      <c r="M2328" s="108"/>
      <c r="N2328" s="108"/>
      <c r="O2328" s="108"/>
      <c r="P2328" s="110">
        <f>'Форма 2'!C2328-M2328-N2328-O2328</f>
        <v>5404509</v>
      </c>
      <c r="Q2328" s="111">
        <f t="shared" si="711"/>
        <v>1956.2417200564666</v>
      </c>
      <c r="R2328" s="111">
        <f t="shared" si="712"/>
        <v>1956.2417200564666</v>
      </c>
      <c r="S2328" s="112" t="s">
        <v>2152</v>
      </c>
      <c r="T2328" s="107" t="s">
        <v>82</v>
      </c>
      <c r="U2328" s="217"/>
      <c r="V2328" s="85"/>
      <c r="W2328" s="85">
        <v>1</v>
      </c>
      <c r="X2328" s="85">
        <v>1</v>
      </c>
      <c r="Y2328" s="85">
        <v>1</v>
      </c>
      <c r="Z2328" s="85"/>
      <c r="AA2328" s="85"/>
      <c r="AB2328" s="86"/>
      <c r="AC2328" s="86"/>
      <c r="AD2328" s="85"/>
      <c r="AE2328" s="85"/>
      <c r="AF2328" s="85"/>
      <c r="AG2328" s="85"/>
      <c r="AH2328" s="85"/>
      <c r="AI2328" s="85"/>
      <c r="AJ2328" s="85"/>
    </row>
    <row r="2329" spans="1:36" ht="16.5" thickTop="1" thickBot="1">
      <c r="A2329" s="105">
        <f t="shared" si="698"/>
        <v>19</v>
      </c>
      <c r="B2329" s="192" t="s">
        <v>2271</v>
      </c>
      <c r="C2329" s="239">
        <v>1976</v>
      </c>
      <c r="D2329" s="107">
        <v>1976</v>
      </c>
      <c r="E2329" s="114" t="s">
        <v>136</v>
      </c>
      <c r="F2329" s="107">
        <v>5</v>
      </c>
      <c r="G2329" s="107">
        <v>4</v>
      </c>
      <c r="H2329" s="111">
        <v>2850.6</v>
      </c>
      <c r="I2329" s="111">
        <v>2554.6</v>
      </c>
      <c r="J2329" s="111">
        <f>I2329</f>
        <v>2554.6</v>
      </c>
      <c r="K2329" s="122">
        <v>150</v>
      </c>
      <c r="L2329" s="110">
        <f t="shared" si="710"/>
        <v>4860273</v>
      </c>
      <c r="M2329" s="108"/>
      <c r="N2329" s="108"/>
      <c r="O2329" s="108"/>
      <c r="P2329" s="110">
        <f>'Форма 2'!C2329-M2329-N2329-O2329</f>
        <v>4860273</v>
      </c>
      <c r="Q2329" s="111">
        <f t="shared" si="711"/>
        <v>1902.5573475299461</v>
      </c>
      <c r="R2329" s="111">
        <f t="shared" si="712"/>
        <v>1902.5573475299461</v>
      </c>
      <c r="S2329" s="112" t="s">
        <v>2152</v>
      </c>
      <c r="T2329" s="107" t="s">
        <v>82</v>
      </c>
      <c r="U2329" s="217"/>
      <c r="V2329" s="85"/>
      <c r="W2329" s="85">
        <v>1</v>
      </c>
      <c r="X2329" s="85">
        <v>1</v>
      </c>
      <c r="Y2329" s="85">
        <v>1</v>
      </c>
      <c r="Z2329" s="85"/>
      <c r="AA2329" s="85"/>
      <c r="AB2329" s="86"/>
      <c r="AC2329" s="86"/>
      <c r="AD2329" s="85"/>
      <c r="AE2329" s="85"/>
      <c r="AF2329" s="85"/>
      <c r="AG2329" s="85"/>
      <c r="AH2329" s="85"/>
      <c r="AI2329" s="85"/>
      <c r="AJ2329" s="85"/>
    </row>
    <row r="2330" spans="1:36" ht="16.5" thickTop="1" thickBot="1">
      <c r="A2330" s="105">
        <f t="shared" si="698"/>
        <v>20</v>
      </c>
      <c r="B2330" s="192" t="s">
        <v>2272</v>
      </c>
      <c r="C2330" s="239">
        <v>1975</v>
      </c>
      <c r="D2330" s="107">
        <v>1975</v>
      </c>
      <c r="E2330" s="114" t="s">
        <v>134</v>
      </c>
      <c r="F2330" s="107">
        <v>5</v>
      </c>
      <c r="G2330" s="107">
        <v>6</v>
      </c>
      <c r="H2330" s="111">
        <v>4643.1000000000004</v>
      </c>
      <c r="I2330" s="111">
        <v>3973.3</v>
      </c>
      <c r="J2330" s="111">
        <v>3973.3</v>
      </c>
      <c r="K2330" s="122">
        <v>210</v>
      </c>
      <c r="L2330" s="110">
        <f t="shared" si="710"/>
        <v>7916485.5000000009</v>
      </c>
      <c r="M2330" s="108"/>
      <c r="N2330" s="108"/>
      <c r="O2330" s="108"/>
      <c r="P2330" s="110">
        <f>'Форма 2'!C2330-M2330-N2330-O2330</f>
        <v>7916485.5000000009</v>
      </c>
      <c r="Q2330" s="111">
        <f t="shared" si="711"/>
        <v>1992.4207837314073</v>
      </c>
      <c r="R2330" s="111">
        <f t="shared" si="712"/>
        <v>1992.4207837314073</v>
      </c>
      <c r="S2330" s="112" t="s">
        <v>2152</v>
      </c>
      <c r="T2330" s="107" t="s">
        <v>82</v>
      </c>
      <c r="U2330" s="217"/>
      <c r="V2330" s="85"/>
      <c r="W2330" s="85">
        <v>1</v>
      </c>
      <c r="X2330" s="85">
        <v>1</v>
      </c>
      <c r="Y2330" s="85">
        <v>1</v>
      </c>
      <c r="Z2330" s="85"/>
      <c r="AA2330" s="85"/>
      <c r="AB2330" s="86"/>
      <c r="AC2330" s="86"/>
      <c r="AD2330" s="85"/>
      <c r="AE2330" s="85"/>
      <c r="AF2330" s="85"/>
      <c r="AG2330" s="85"/>
      <c r="AH2330" s="85"/>
      <c r="AI2330" s="85"/>
      <c r="AJ2330" s="85"/>
    </row>
    <row r="2331" spans="1:36" ht="16.5" thickTop="1" thickBot="1">
      <c r="A2331" s="105">
        <f t="shared" si="698"/>
        <v>21</v>
      </c>
      <c r="B2331" s="192" t="s">
        <v>2273</v>
      </c>
      <c r="C2331" s="239">
        <v>1976</v>
      </c>
      <c r="D2331" s="107">
        <v>1976</v>
      </c>
      <c r="E2331" s="114" t="s">
        <v>136</v>
      </c>
      <c r="F2331" s="107">
        <v>5</v>
      </c>
      <c r="G2331" s="107">
        <v>8</v>
      </c>
      <c r="H2331" s="111">
        <v>5762.6</v>
      </c>
      <c r="I2331" s="111">
        <v>5153.8</v>
      </c>
      <c r="J2331" s="111">
        <v>5022.7</v>
      </c>
      <c r="K2331" s="122">
        <v>280</v>
      </c>
      <c r="L2331" s="110">
        <f t="shared" si="710"/>
        <v>9825233</v>
      </c>
      <c r="M2331" s="108"/>
      <c r="N2331" s="108"/>
      <c r="O2331" s="108"/>
      <c r="P2331" s="110">
        <f>'Форма 2'!C2331-M2331-N2331-O2331</f>
        <v>9825233</v>
      </c>
      <c r="Q2331" s="111">
        <f t="shared" si="711"/>
        <v>1906.4055648259537</v>
      </c>
      <c r="R2331" s="111">
        <f t="shared" si="712"/>
        <v>1906.4055648259537</v>
      </c>
      <c r="S2331" s="112" t="s">
        <v>2152</v>
      </c>
      <c r="T2331" s="107" t="s">
        <v>82</v>
      </c>
      <c r="U2331" s="217"/>
      <c r="V2331" s="85"/>
      <c r="W2331" s="85">
        <v>1</v>
      </c>
      <c r="X2331" s="85">
        <v>1</v>
      </c>
      <c r="Y2331" s="85">
        <v>1</v>
      </c>
      <c r="Z2331" s="85"/>
      <c r="AA2331" s="85"/>
      <c r="AB2331" s="86"/>
      <c r="AC2331" s="86"/>
      <c r="AD2331" s="85"/>
      <c r="AE2331" s="85"/>
      <c r="AF2331" s="85"/>
      <c r="AG2331" s="85"/>
      <c r="AH2331" s="85"/>
      <c r="AI2331" s="85"/>
      <c r="AJ2331" s="85"/>
    </row>
    <row r="2332" spans="1:36" ht="16.5" thickTop="1" thickBot="1">
      <c r="A2332" s="105">
        <f t="shared" si="698"/>
        <v>22</v>
      </c>
      <c r="B2332" s="192" t="s">
        <v>2274</v>
      </c>
      <c r="C2332" s="239">
        <v>1975</v>
      </c>
      <c r="D2332" s="107">
        <v>1975</v>
      </c>
      <c r="E2332" s="114" t="s">
        <v>136</v>
      </c>
      <c r="F2332" s="107">
        <v>5</v>
      </c>
      <c r="G2332" s="107">
        <v>4</v>
      </c>
      <c r="H2332" s="111">
        <v>3003.6</v>
      </c>
      <c r="I2332" s="111">
        <v>2578.1</v>
      </c>
      <c r="J2332" s="111">
        <f>I2332</f>
        <v>2578.1</v>
      </c>
      <c r="K2332" s="122">
        <v>150</v>
      </c>
      <c r="L2332" s="110">
        <f t="shared" si="710"/>
        <v>5121138</v>
      </c>
      <c r="M2332" s="108"/>
      <c r="N2332" s="108"/>
      <c r="O2332" s="108"/>
      <c r="P2332" s="110">
        <f>'Форма 2'!C2332-M2332-N2332-O2332</f>
        <v>5121138</v>
      </c>
      <c r="Q2332" s="111">
        <f t="shared" si="711"/>
        <v>1986.400062061208</v>
      </c>
      <c r="R2332" s="111">
        <f t="shared" si="712"/>
        <v>1986.400062061208</v>
      </c>
      <c r="S2332" s="112" t="s">
        <v>2152</v>
      </c>
      <c r="T2332" s="107" t="s">
        <v>82</v>
      </c>
      <c r="U2332" s="217"/>
      <c r="V2332" s="85"/>
      <c r="W2332" s="85">
        <v>1</v>
      </c>
      <c r="X2332" s="85">
        <v>1</v>
      </c>
      <c r="Y2332" s="85">
        <v>1</v>
      </c>
      <c r="Z2332" s="85"/>
      <c r="AA2332" s="85"/>
      <c r="AB2332" s="86"/>
      <c r="AC2332" s="86"/>
      <c r="AD2332" s="85"/>
      <c r="AE2332" s="85"/>
      <c r="AF2332" s="85"/>
      <c r="AG2332" s="85"/>
      <c r="AH2332" s="85"/>
      <c r="AI2332" s="85"/>
      <c r="AJ2332" s="85"/>
    </row>
    <row r="2333" spans="1:36" ht="16.5" thickTop="1" thickBot="1">
      <c r="A2333" s="105">
        <f t="shared" si="698"/>
        <v>23</v>
      </c>
      <c r="B2333" s="192" t="s">
        <v>2275</v>
      </c>
      <c r="C2333" s="239">
        <v>1976</v>
      </c>
      <c r="D2333" s="107">
        <v>1976</v>
      </c>
      <c r="E2333" s="114" t="s">
        <v>136</v>
      </c>
      <c r="F2333" s="107">
        <v>5</v>
      </c>
      <c r="G2333" s="107">
        <v>8</v>
      </c>
      <c r="H2333" s="111">
        <v>5748</v>
      </c>
      <c r="I2333" s="111">
        <v>5270.2</v>
      </c>
      <c r="J2333" s="111">
        <v>5100.3999999999996</v>
      </c>
      <c r="K2333" s="122">
        <v>283</v>
      </c>
      <c r="L2333" s="110">
        <f t="shared" si="710"/>
        <v>9800340</v>
      </c>
      <c r="M2333" s="108"/>
      <c r="N2333" s="108"/>
      <c r="O2333" s="108"/>
      <c r="P2333" s="110">
        <f>'Форма 2'!C2333-M2333-N2333-O2333</f>
        <v>9800340</v>
      </c>
      <c r="Q2333" s="111">
        <f t="shared" si="711"/>
        <v>1859.5764866608479</v>
      </c>
      <c r="R2333" s="111">
        <f t="shared" si="712"/>
        <v>1859.5764866608479</v>
      </c>
      <c r="S2333" s="112" t="s">
        <v>2152</v>
      </c>
      <c r="T2333" s="107" t="s">
        <v>82</v>
      </c>
      <c r="U2333" s="217"/>
      <c r="V2333" s="85"/>
      <c r="W2333" s="85">
        <v>1</v>
      </c>
      <c r="X2333" s="85">
        <v>1</v>
      </c>
      <c r="Y2333" s="85">
        <v>1</v>
      </c>
      <c r="Z2333" s="85"/>
      <c r="AA2333" s="85"/>
      <c r="AB2333" s="86"/>
      <c r="AC2333" s="86"/>
      <c r="AD2333" s="85"/>
      <c r="AE2333" s="85"/>
      <c r="AF2333" s="85"/>
      <c r="AG2333" s="85"/>
      <c r="AH2333" s="85"/>
      <c r="AI2333" s="85"/>
      <c r="AJ2333" s="85"/>
    </row>
    <row r="2334" spans="1:36" ht="16.5" thickTop="1" thickBot="1">
      <c r="A2334" s="105">
        <f t="shared" si="698"/>
        <v>24</v>
      </c>
      <c r="B2334" s="192" t="s">
        <v>2276</v>
      </c>
      <c r="C2334" s="239">
        <v>1975</v>
      </c>
      <c r="D2334" s="107">
        <v>1975</v>
      </c>
      <c r="E2334" s="114" t="s">
        <v>134</v>
      </c>
      <c r="F2334" s="107">
        <v>5</v>
      </c>
      <c r="G2334" s="107">
        <v>9</v>
      </c>
      <c r="H2334" s="111">
        <v>7777</v>
      </c>
      <c r="I2334" s="111">
        <v>6971.8</v>
      </c>
      <c r="J2334" s="111">
        <v>6256.1</v>
      </c>
      <c r="K2334" s="122">
        <v>323</v>
      </c>
      <c r="L2334" s="110">
        <f t="shared" si="710"/>
        <v>13259785</v>
      </c>
      <c r="M2334" s="108"/>
      <c r="N2334" s="108"/>
      <c r="O2334" s="108"/>
      <c r="P2334" s="110">
        <f>'Форма 2'!C2334-M2334-N2334-O2334</f>
        <v>13259785</v>
      </c>
      <c r="Q2334" s="111">
        <f t="shared" si="711"/>
        <v>1901.9170085200378</v>
      </c>
      <c r="R2334" s="111">
        <f t="shared" si="712"/>
        <v>1901.9170085200378</v>
      </c>
      <c r="S2334" s="112" t="s">
        <v>2152</v>
      </c>
      <c r="T2334" s="107" t="s">
        <v>82</v>
      </c>
      <c r="U2334" s="217"/>
      <c r="V2334" s="85"/>
      <c r="W2334" s="85">
        <v>1</v>
      </c>
      <c r="X2334" s="85">
        <v>1</v>
      </c>
      <c r="Y2334" s="85">
        <v>1</v>
      </c>
      <c r="Z2334" s="85"/>
      <c r="AA2334" s="85"/>
      <c r="AB2334" s="86"/>
      <c r="AC2334" s="86"/>
      <c r="AD2334" s="85"/>
      <c r="AE2334" s="85"/>
      <c r="AF2334" s="85"/>
      <c r="AG2334" s="85"/>
      <c r="AH2334" s="85"/>
      <c r="AI2334" s="85"/>
      <c r="AJ2334" s="85"/>
    </row>
    <row r="2335" spans="1:36" ht="16.5" thickTop="1" thickBot="1">
      <c r="A2335" s="105">
        <f t="shared" si="698"/>
        <v>25</v>
      </c>
      <c r="B2335" s="192" t="s">
        <v>2277</v>
      </c>
      <c r="C2335" s="107">
        <v>1988</v>
      </c>
      <c r="D2335" s="107">
        <v>1988</v>
      </c>
      <c r="E2335" s="147" t="s">
        <v>2278</v>
      </c>
      <c r="F2335" s="107">
        <v>5</v>
      </c>
      <c r="G2335" s="107">
        <v>4</v>
      </c>
      <c r="H2335" s="111">
        <v>3392.2</v>
      </c>
      <c r="I2335" s="111">
        <v>2881.8</v>
      </c>
      <c r="J2335" s="111">
        <v>2881.8</v>
      </c>
      <c r="K2335" s="122">
        <v>150</v>
      </c>
      <c r="L2335" s="110">
        <f t="shared" si="710"/>
        <v>5783701</v>
      </c>
      <c r="M2335" s="108"/>
      <c r="N2335" s="108"/>
      <c r="O2335" s="108"/>
      <c r="P2335" s="110">
        <f>'Форма 2'!C2335-M2335-N2335-O2335</f>
        <v>5783701</v>
      </c>
      <c r="Q2335" s="111">
        <f t="shared" si="711"/>
        <v>2006.975154417378</v>
      </c>
      <c r="R2335" s="111">
        <f t="shared" si="712"/>
        <v>2006.975154417378</v>
      </c>
      <c r="S2335" s="112" t="s">
        <v>2152</v>
      </c>
      <c r="T2335" s="107" t="s">
        <v>82</v>
      </c>
      <c r="U2335" s="217"/>
      <c r="V2335" s="85"/>
      <c r="W2335" s="85">
        <v>1</v>
      </c>
      <c r="X2335" s="85">
        <v>1</v>
      </c>
      <c r="Y2335" s="85">
        <v>1</v>
      </c>
      <c r="Z2335" s="85"/>
      <c r="AA2335" s="85"/>
      <c r="AB2335" s="86"/>
      <c r="AC2335" s="86"/>
      <c r="AD2335" s="85"/>
      <c r="AE2335" s="85"/>
      <c r="AF2335" s="85"/>
      <c r="AG2335" s="85"/>
      <c r="AH2335" s="85"/>
      <c r="AI2335" s="85"/>
      <c r="AJ2335" s="85"/>
    </row>
    <row r="2336" spans="1:36" ht="16.5" thickTop="1" thickBot="1">
      <c r="A2336" s="105">
        <f t="shared" si="698"/>
        <v>26</v>
      </c>
      <c r="B2336" s="192" t="s">
        <v>2279</v>
      </c>
      <c r="C2336" s="239">
        <v>1974</v>
      </c>
      <c r="D2336" s="107">
        <v>1974</v>
      </c>
      <c r="E2336" s="114" t="s">
        <v>136</v>
      </c>
      <c r="F2336" s="107">
        <v>5</v>
      </c>
      <c r="G2336" s="107">
        <v>4</v>
      </c>
      <c r="H2336" s="111">
        <v>2887.4</v>
      </c>
      <c r="I2336" s="111">
        <v>2586.6999999999998</v>
      </c>
      <c r="J2336" s="111">
        <f>I2336</f>
        <v>2586.6999999999998</v>
      </c>
      <c r="K2336" s="122">
        <v>150</v>
      </c>
      <c r="L2336" s="110">
        <f t="shared" si="710"/>
        <v>4923017</v>
      </c>
      <c r="M2336" s="108"/>
      <c r="N2336" s="108"/>
      <c r="O2336" s="108"/>
      <c r="P2336" s="110">
        <f>'Форма 2'!C2336-M2336-N2336-O2336</f>
        <v>4923017</v>
      </c>
      <c r="Q2336" s="111">
        <f t="shared" si="711"/>
        <v>1903.2036958286621</v>
      </c>
      <c r="R2336" s="111">
        <f t="shared" si="712"/>
        <v>1903.2036958286621</v>
      </c>
      <c r="S2336" s="112" t="s">
        <v>2152</v>
      </c>
      <c r="T2336" s="107" t="s">
        <v>82</v>
      </c>
      <c r="U2336" s="217"/>
      <c r="V2336" s="85"/>
      <c r="W2336" s="85">
        <v>1</v>
      </c>
      <c r="X2336" s="85">
        <v>1</v>
      </c>
      <c r="Y2336" s="85">
        <v>1</v>
      </c>
      <c r="Z2336" s="85"/>
      <c r="AA2336" s="85"/>
      <c r="AB2336" s="86"/>
      <c r="AC2336" s="86"/>
      <c r="AD2336" s="85"/>
      <c r="AE2336" s="85"/>
      <c r="AF2336" s="85"/>
      <c r="AG2336" s="85"/>
      <c r="AH2336" s="85"/>
      <c r="AI2336" s="85"/>
      <c r="AJ2336" s="85"/>
    </row>
    <row r="2337" spans="1:36" ht="16.5" thickTop="1" thickBot="1">
      <c r="A2337" s="105">
        <f t="shared" si="698"/>
        <v>27</v>
      </c>
      <c r="B2337" s="192" t="s">
        <v>2280</v>
      </c>
      <c r="C2337" s="239">
        <v>1974</v>
      </c>
      <c r="D2337" s="107">
        <v>1974</v>
      </c>
      <c r="E2337" s="114" t="s">
        <v>136</v>
      </c>
      <c r="F2337" s="107">
        <v>5</v>
      </c>
      <c r="G2337" s="107">
        <v>6</v>
      </c>
      <c r="H2337" s="111">
        <v>4294.5</v>
      </c>
      <c r="I2337" s="111">
        <v>3863.6</v>
      </c>
      <c r="J2337" s="111">
        <v>3863.6</v>
      </c>
      <c r="K2337" s="122">
        <v>225</v>
      </c>
      <c r="L2337" s="110">
        <f t="shared" si="710"/>
        <v>7322122.5</v>
      </c>
      <c r="M2337" s="108"/>
      <c r="N2337" s="108"/>
      <c r="O2337" s="108"/>
      <c r="P2337" s="110">
        <f>'Форма 2'!C2337-M2337-N2337-O2337</f>
        <v>7322122.5</v>
      </c>
      <c r="Q2337" s="111">
        <f t="shared" si="711"/>
        <v>1895.1554249922353</v>
      </c>
      <c r="R2337" s="111">
        <f t="shared" si="712"/>
        <v>1895.1554249922353</v>
      </c>
      <c r="S2337" s="112" t="s">
        <v>2152</v>
      </c>
      <c r="T2337" s="107" t="s">
        <v>82</v>
      </c>
      <c r="U2337" s="217"/>
      <c r="V2337" s="85"/>
      <c r="W2337" s="85">
        <v>1</v>
      </c>
      <c r="X2337" s="85">
        <v>1</v>
      </c>
      <c r="Y2337" s="85">
        <v>1</v>
      </c>
      <c r="Z2337" s="85"/>
      <c r="AA2337" s="85"/>
      <c r="AB2337" s="86"/>
      <c r="AC2337" s="86"/>
      <c r="AD2337" s="85"/>
      <c r="AE2337" s="85"/>
      <c r="AF2337" s="85"/>
      <c r="AG2337" s="85"/>
      <c r="AH2337" s="85"/>
      <c r="AI2337" s="85"/>
      <c r="AJ2337" s="85"/>
    </row>
    <row r="2338" spans="1:36" ht="16.5" thickTop="1" thickBot="1">
      <c r="A2338" s="105">
        <f t="shared" si="698"/>
        <v>28</v>
      </c>
      <c r="B2338" s="192" t="s">
        <v>2281</v>
      </c>
      <c r="C2338" s="239">
        <v>1975</v>
      </c>
      <c r="D2338" s="107">
        <v>1975</v>
      </c>
      <c r="E2338" s="114" t="s">
        <v>136</v>
      </c>
      <c r="F2338" s="107">
        <v>5</v>
      </c>
      <c r="G2338" s="107">
        <v>4</v>
      </c>
      <c r="H2338" s="111">
        <v>2863.1</v>
      </c>
      <c r="I2338" s="111">
        <v>2574.8000000000002</v>
      </c>
      <c r="J2338" s="111">
        <v>2563.3000000000002</v>
      </c>
      <c r="K2338" s="122">
        <v>150</v>
      </c>
      <c r="L2338" s="110">
        <f t="shared" si="710"/>
        <v>4881585.5</v>
      </c>
      <c r="M2338" s="108"/>
      <c r="N2338" s="108"/>
      <c r="O2338" s="108"/>
      <c r="P2338" s="110">
        <f>'Форма 2'!C2338-M2338-N2338-O2338</f>
        <v>4881585.5</v>
      </c>
      <c r="Q2338" s="111">
        <f t="shared" si="711"/>
        <v>1895.9086142613016</v>
      </c>
      <c r="R2338" s="111">
        <f t="shared" si="712"/>
        <v>1895.9086142613016</v>
      </c>
      <c r="S2338" s="112" t="s">
        <v>2152</v>
      </c>
      <c r="T2338" s="107" t="s">
        <v>82</v>
      </c>
      <c r="U2338" s="217"/>
      <c r="V2338" s="85"/>
      <c r="W2338" s="85">
        <v>1</v>
      </c>
      <c r="X2338" s="85">
        <v>1</v>
      </c>
      <c r="Y2338" s="85">
        <v>1</v>
      </c>
      <c r="Z2338" s="85"/>
      <c r="AA2338" s="85"/>
      <c r="AB2338" s="86"/>
      <c r="AC2338" s="86"/>
      <c r="AD2338" s="85"/>
      <c r="AE2338" s="85"/>
      <c r="AF2338" s="85"/>
      <c r="AG2338" s="85"/>
      <c r="AH2338" s="85"/>
      <c r="AI2338" s="85"/>
      <c r="AJ2338" s="85"/>
    </row>
    <row r="2339" spans="1:36" ht="16.5" thickTop="1" thickBot="1">
      <c r="A2339" s="105">
        <f t="shared" si="698"/>
        <v>29</v>
      </c>
      <c r="B2339" s="192" t="s">
        <v>2282</v>
      </c>
      <c r="C2339" s="239">
        <v>1974</v>
      </c>
      <c r="D2339" s="107">
        <v>1974</v>
      </c>
      <c r="E2339" s="114" t="s">
        <v>136</v>
      </c>
      <c r="F2339" s="107">
        <v>5</v>
      </c>
      <c r="G2339" s="107">
        <v>6</v>
      </c>
      <c r="H2339" s="111">
        <v>4321.8999999999996</v>
      </c>
      <c r="I2339" s="111">
        <v>3985.2</v>
      </c>
      <c r="J2339" s="111">
        <v>3876.1</v>
      </c>
      <c r="K2339" s="122">
        <v>225</v>
      </c>
      <c r="L2339" s="110">
        <f t="shared" si="710"/>
        <v>7368839.4999999991</v>
      </c>
      <c r="M2339" s="108"/>
      <c r="N2339" s="108"/>
      <c r="O2339" s="108"/>
      <c r="P2339" s="110">
        <f>'Форма 2'!C2339-M2339-N2339-O2339</f>
        <v>7368839.4999999991</v>
      </c>
      <c r="Q2339" s="111">
        <f t="shared" si="711"/>
        <v>1849.0513650506873</v>
      </c>
      <c r="R2339" s="111">
        <f t="shared" si="712"/>
        <v>1849.0513650506873</v>
      </c>
      <c r="S2339" s="112" t="s">
        <v>2152</v>
      </c>
      <c r="T2339" s="107" t="s">
        <v>82</v>
      </c>
      <c r="U2339" s="217"/>
      <c r="V2339" s="85"/>
      <c r="W2339" s="85">
        <v>1</v>
      </c>
      <c r="X2339" s="85">
        <v>1</v>
      </c>
      <c r="Y2339" s="85">
        <v>1</v>
      </c>
      <c r="Z2339" s="85"/>
      <c r="AA2339" s="85"/>
      <c r="AB2339" s="86"/>
      <c r="AC2339" s="86"/>
      <c r="AD2339" s="85"/>
      <c r="AE2339" s="85"/>
      <c r="AF2339" s="85"/>
      <c r="AG2339" s="85"/>
      <c r="AH2339" s="85"/>
      <c r="AI2339" s="85"/>
      <c r="AJ2339" s="85"/>
    </row>
    <row r="2340" spans="1:36" ht="16.5" thickTop="1" thickBot="1">
      <c r="A2340" s="105">
        <f t="shared" si="698"/>
        <v>30</v>
      </c>
      <c r="B2340" s="192" t="s">
        <v>2283</v>
      </c>
      <c r="C2340" s="263">
        <v>1990</v>
      </c>
      <c r="D2340" s="107">
        <v>1990</v>
      </c>
      <c r="E2340" s="114" t="s">
        <v>80</v>
      </c>
      <c r="F2340" s="107">
        <v>6</v>
      </c>
      <c r="G2340" s="107">
        <v>5</v>
      </c>
      <c r="H2340" s="111">
        <v>4855.7</v>
      </c>
      <c r="I2340" s="111">
        <v>4208</v>
      </c>
      <c r="J2340" s="111">
        <v>3548.5</v>
      </c>
      <c r="K2340" s="122">
        <v>188</v>
      </c>
      <c r="L2340" s="110">
        <f t="shared" si="710"/>
        <v>8278968.5</v>
      </c>
      <c r="M2340" s="108"/>
      <c r="N2340" s="108"/>
      <c r="O2340" s="108"/>
      <c r="P2340" s="110">
        <f>'Форма 2'!C2340-M2340-N2340-O2340</f>
        <v>8278968.5</v>
      </c>
      <c r="Q2340" s="111">
        <f t="shared" si="711"/>
        <v>1967.4354800380229</v>
      </c>
      <c r="R2340" s="111">
        <f t="shared" si="712"/>
        <v>1967.4354800380229</v>
      </c>
      <c r="S2340" s="112" t="s">
        <v>2152</v>
      </c>
      <c r="T2340" s="107" t="s">
        <v>82</v>
      </c>
      <c r="U2340" s="217"/>
      <c r="V2340" s="85"/>
      <c r="W2340" s="85">
        <v>1</v>
      </c>
      <c r="X2340" s="85">
        <v>1</v>
      </c>
      <c r="Y2340" s="85">
        <v>1</v>
      </c>
      <c r="Z2340" s="85"/>
      <c r="AA2340" s="85"/>
      <c r="AB2340" s="86"/>
      <c r="AC2340" s="86"/>
      <c r="AD2340" s="85"/>
      <c r="AE2340" s="85"/>
      <c r="AF2340" s="85"/>
      <c r="AG2340" s="85"/>
      <c r="AH2340" s="85"/>
      <c r="AI2340" s="85"/>
      <c r="AJ2340" s="85"/>
    </row>
    <row r="2341" spans="1:36" ht="16.5" thickTop="1" thickBot="1">
      <c r="A2341" s="105">
        <f t="shared" si="698"/>
        <v>31</v>
      </c>
      <c r="B2341" s="192" t="s">
        <v>2284</v>
      </c>
      <c r="C2341" s="239">
        <v>1988</v>
      </c>
      <c r="D2341" s="107">
        <v>1988</v>
      </c>
      <c r="E2341" s="114" t="s">
        <v>136</v>
      </c>
      <c r="F2341" s="107">
        <v>5</v>
      </c>
      <c r="G2341" s="107">
        <v>7</v>
      </c>
      <c r="H2341" s="111">
        <v>6075.3</v>
      </c>
      <c r="I2341" s="111">
        <v>5111.2</v>
      </c>
      <c r="J2341" s="111">
        <v>5119.6000000000004</v>
      </c>
      <c r="K2341" s="122">
        <v>260</v>
      </c>
      <c r="L2341" s="110">
        <f t="shared" si="710"/>
        <v>10358386.5</v>
      </c>
      <c r="M2341" s="108"/>
      <c r="N2341" s="108"/>
      <c r="O2341" s="108"/>
      <c r="P2341" s="110">
        <f>'Форма 2'!C2341-M2341-N2341-O2341</f>
        <v>10358386.5</v>
      </c>
      <c r="Q2341" s="111">
        <f t="shared" si="711"/>
        <v>2026.6055916418845</v>
      </c>
      <c r="R2341" s="111">
        <f t="shared" si="712"/>
        <v>2026.6055916418845</v>
      </c>
      <c r="S2341" s="112" t="s">
        <v>2152</v>
      </c>
      <c r="T2341" s="107" t="s">
        <v>82</v>
      </c>
      <c r="U2341" s="217"/>
      <c r="V2341" s="85"/>
      <c r="W2341" s="85">
        <v>1</v>
      </c>
      <c r="X2341" s="85">
        <v>1</v>
      </c>
      <c r="Y2341" s="85">
        <v>1</v>
      </c>
      <c r="Z2341" s="85"/>
      <c r="AA2341" s="85"/>
      <c r="AB2341" s="86"/>
      <c r="AC2341" s="86"/>
      <c r="AD2341" s="85"/>
      <c r="AE2341" s="85"/>
      <c r="AF2341" s="85"/>
      <c r="AG2341" s="85"/>
      <c r="AH2341" s="85"/>
      <c r="AI2341" s="85"/>
      <c r="AJ2341" s="85"/>
    </row>
    <row r="2342" spans="1:36" ht="16.5" thickTop="1" thickBot="1">
      <c r="A2342" s="105">
        <f t="shared" si="698"/>
        <v>32</v>
      </c>
      <c r="B2342" s="192" t="s">
        <v>2285</v>
      </c>
      <c r="C2342" s="239">
        <v>1991</v>
      </c>
      <c r="D2342" s="107">
        <v>1991</v>
      </c>
      <c r="E2342" s="114" t="s">
        <v>80</v>
      </c>
      <c r="F2342" s="107">
        <v>6</v>
      </c>
      <c r="G2342" s="107">
        <v>4</v>
      </c>
      <c r="H2342" s="111">
        <v>3822.7</v>
      </c>
      <c r="I2342" s="111">
        <v>3320.6</v>
      </c>
      <c r="J2342" s="111">
        <v>3320.5</v>
      </c>
      <c r="K2342" s="122">
        <v>180</v>
      </c>
      <c r="L2342" s="110">
        <f t="shared" si="710"/>
        <v>6517703.5</v>
      </c>
      <c r="M2342" s="108"/>
      <c r="N2342" s="108"/>
      <c r="O2342" s="108"/>
      <c r="P2342" s="110">
        <f>'Форма 2'!C2342-M2342-N2342-O2342</f>
        <v>6517703.5</v>
      </c>
      <c r="Q2342" s="111">
        <f t="shared" si="711"/>
        <v>1962.8089803047642</v>
      </c>
      <c r="R2342" s="111">
        <f t="shared" si="712"/>
        <v>1962.8089803047642</v>
      </c>
      <c r="S2342" s="112" t="s">
        <v>2152</v>
      </c>
      <c r="T2342" s="107" t="s">
        <v>82</v>
      </c>
      <c r="U2342" s="217"/>
      <c r="V2342" s="85"/>
      <c r="W2342" s="85">
        <v>1</v>
      </c>
      <c r="X2342" s="85">
        <v>1</v>
      </c>
      <c r="Y2342" s="85">
        <v>1</v>
      </c>
      <c r="Z2342" s="85"/>
      <c r="AA2342" s="85"/>
      <c r="AB2342" s="86"/>
      <c r="AC2342" s="86"/>
      <c r="AD2342" s="85"/>
      <c r="AE2342" s="85"/>
      <c r="AF2342" s="85"/>
      <c r="AG2342" s="85"/>
      <c r="AH2342" s="85"/>
      <c r="AI2342" s="85"/>
      <c r="AJ2342" s="85"/>
    </row>
    <row r="2343" spans="1:36" ht="16.5" thickTop="1" thickBot="1">
      <c r="A2343" s="105">
        <f t="shared" si="698"/>
        <v>33</v>
      </c>
      <c r="B2343" s="192" t="s">
        <v>2286</v>
      </c>
      <c r="C2343" s="239">
        <v>1990</v>
      </c>
      <c r="D2343" s="107">
        <v>1990</v>
      </c>
      <c r="E2343" s="114" t="s">
        <v>134</v>
      </c>
      <c r="F2343" s="107">
        <v>5</v>
      </c>
      <c r="G2343" s="107">
        <v>5</v>
      </c>
      <c r="H2343" s="111">
        <v>5476.3</v>
      </c>
      <c r="I2343" s="111">
        <v>4766.7</v>
      </c>
      <c r="J2343" s="111">
        <v>4766.7</v>
      </c>
      <c r="K2343" s="122">
        <v>213</v>
      </c>
      <c r="L2343" s="110">
        <f t="shared" si="710"/>
        <v>9337091.5</v>
      </c>
      <c r="M2343" s="108"/>
      <c r="N2343" s="108"/>
      <c r="O2343" s="108"/>
      <c r="P2343" s="110">
        <f>'Форма 2'!C2343-M2343-N2343-O2343</f>
        <v>9337091.5</v>
      </c>
      <c r="Q2343" s="111">
        <f t="shared" si="711"/>
        <v>1958.8166865965973</v>
      </c>
      <c r="R2343" s="111">
        <f t="shared" si="712"/>
        <v>1958.8166865965973</v>
      </c>
      <c r="S2343" s="112" t="s">
        <v>2152</v>
      </c>
      <c r="T2343" s="107" t="s">
        <v>82</v>
      </c>
      <c r="U2343" s="217"/>
      <c r="V2343" s="85"/>
      <c r="W2343" s="85">
        <v>1</v>
      </c>
      <c r="X2343" s="85">
        <v>1</v>
      </c>
      <c r="Y2343" s="85">
        <v>1</v>
      </c>
      <c r="Z2343" s="85"/>
      <c r="AA2343" s="85"/>
      <c r="AB2343" s="86"/>
      <c r="AC2343" s="86"/>
      <c r="AD2343" s="85"/>
      <c r="AE2343" s="85"/>
      <c r="AF2343" s="85"/>
      <c r="AG2343" s="85"/>
      <c r="AH2343" s="85"/>
      <c r="AI2343" s="85"/>
      <c r="AJ2343" s="85"/>
    </row>
    <row r="2344" spans="1:36" ht="16.5" thickTop="1" thickBot="1">
      <c r="A2344" s="105">
        <f t="shared" si="698"/>
        <v>34</v>
      </c>
      <c r="B2344" s="192" t="s">
        <v>2287</v>
      </c>
      <c r="C2344" s="105">
        <v>1957</v>
      </c>
      <c r="D2344" s="105">
        <v>1957</v>
      </c>
      <c r="E2344" s="114" t="s">
        <v>80</v>
      </c>
      <c r="F2344" s="107">
        <v>4</v>
      </c>
      <c r="G2344" s="107">
        <v>4</v>
      </c>
      <c r="H2344" s="111">
        <v>4338.5</v>
      </c>
      <c r="I2344" s="111">
        <v>3836.5</v>
      </c>
      <c r="J2344" s="111">
        <v>3098.3</v>
      </c>
      <c r="K2344" s="122">
        <v>113</v>
      </c>
      <c r="L2344" s="110">
        <f t="shared" si="710"/>
        <v>44261333.615000002</v>
      </c>
      <c r="M2344" s="108"/>
      <c r="N2344" s="108"/>
      <c r="O2344" s="108"/>
      <c r="P2344" s="110">
        <f>'Форма 2'!C2344-M2344-N2344-O2344</f>
        <v>44261333.615000002</v>
      </c>
      <c r="Q2344" s="111">
        <f t="shared" si="711"/>
        <v>11536.904369868371</v>
      </c>
      <c r="R2344" s="111">
        <f t="shared" si="712"/>
        <v>11536.904369868371</v>
      </c>
      <c r="S2344" s="112" t="s">
        <v>2152</v>
      </c>
      <c r="T2344" s="107" t="s">
        <v>82</v>
      </c>
      <c r="U2344" s="217"/>
      <c r="V2344" s="85"/>
      <c r="W2344" s="85"/>
      <c r="X2344" s="85"/>
      <c r="Y2344" s="85"/>
      <c r="Z2344" s="85"/>
      <c r="AA2344" s="85"/>
      <c r="AB2344" s="86"/>
      <c r="AC2344" s="86"/>
      <c r="AD2344" s="85">
        <v>1</v>
      </c>
      <c r="AE2344" s="85">
        <v>1</v>
      </c>
      <c r="AF2344" s="85">
        <v>1</v>
      </c>
      <c r="AG2344" s="85"/>
      <c r="AH2344" s="85"/>
      <c r="AI2344" s="85"/>
      <c r="AJ2344" s="85"/>
    </row>
    <row r="2345" spans="1:36" ht="16.5" thickTop="1" thickBot="1">
      <c r="A2345" s="105">
        <f t="shared" si="698"/>
        <v>35</v>
      </c>
      <c r="B2345" s="192" t="s">
        <v>2288</v>
      </c>
      <c r="C2345" s="105">
        <v>1956</v>
      </c>
      <c r="D2345" s="105">
        <v>1956</v>
      </c>
      <c r="E2345" s="114" t="s">
        <v>80</v>
      </c>
      <c r="F2345" s="107">
        <v>4</v>
      </c>
      <c r="G2345" s="107">
        <v>3</v>
      </c>
      <c r="H2345" s="111">
        <v>2809.6</v>
      </c>
      <c r="I2345" s="111">
        <v>2537</v>
      </c>
      <c r="J2345" s="111">
        <v>2095.6</v>
      </c>
      <c r="K2345" s="122">
        <v>84</v>
      </c>
      <c r="L2345" s="110">
        <f t="shared" si="710"/>
        <v>28663511.103999998</v>
      </c>
      <c r="M2345" s="108"/>
      <c r="N2345" s="108"/>
      <c r="O2345" s="108"/>
      <c r="P2345" s="110">
        <f>'Форма 2'!C2345-M2345-N2345-O2345</f>
        <v>28663511.103999998</v>
      </c>
      <c r="Q2345" s="111">
        <f t="shared" si="711"/>
        <v>11298.191211667323</v>
      </c>
      <c r="R2345" s="111">
        <f t="shared" si="712"/>
        <v>11298.191211667323</v>
      </c>
      <c r="S2345" s="112" t="s">
        <v>2152</v>
      </c>
      <c r="T2345" s="107" t="s">
        <v>82</v>
      </c>
      <c r="U2345" s="217"/>
      <c r="V2345" s="85"/>
      <c r="W2345" s="85"/>
      <c r="X2345" s="85"/>
      <c r="Y2345" s="85"/>
      <c r="Z2345" s="85"/>
      <c r="AA2345" s="85"/>
      <c r="AB2345" s="86"/>
      <c r="AC2345" s="86"/>
      <c r="AD2345" s="85">
        <v>1</v>
      </c>
      <c r="AE2345" s="85">
        <v>1</v>
      </c>
      <c r="AF2345" s="85">
        <v>1</v>
      </c>
      <c r="AG2345" s="85"/>
      <c r="AH2345" s="85"/>
      <c r="AI2345" s="85"/>
      <c r="AJ2345" s="85"/>
    </row>
    <row r="2346" spans="1:36" ht="16.5" thickTop="1" thickBot="1">
      <c r="A2346" s="105">
        <f t="shared" ref="A2346:A2411" si="713">A2345+1</f>
        <v>36</v>
      </c>
      <c r="B2346" s="192" t="s">
        <v>2289</v>
      </c>
      <c r="C2346" s="105">
        <v>1955</v>
      </c>
      <c r="D2346" s="105">
        <v>1955</v>
      </c>
      <c r="E2346" s="114" t="s">
        <v>1153</v>
      </c>
      <c r="F2346" s="107">
        <v>5</v>
      </c>
      <c r="G2346" s="107">
        <v>3</v>
      </c>
      <c r="H2346" s="111">
        <v>2511.4</v>
      </c>
      <c r="I2346" s="111">
        <v>2511.4</v>
      </c>
      <c r="J2346" s="111">
        <v>2511.4</v>
      </c>
      <c r="K2346" s="122">
        <v>118</v>
      </c>
      <c r="L2346" s="110">
        <f t="shared" si="710"/>
        <v>15669528.704</v>
      </c>
      <c r="M2346" s="108"/>
      <c r="N2346" s="108"/>
      <c r="O2346" s="108"/>
      <c r="P2346" s="110">
        <f>'Форма 2'!C2346-M2346-N2346-O2346</f>
        <v>15669528.704</v>
      </c>
      <c r="Q2346" s="111">
        <f t="shared" si="711"/>
        <v>6239.36</v>
      </c>
      <c r="R2346" s="111">
        <f t="shared" si="712"/>
        <v>6239.36</v>
      </c>
      <c r="S2346" s="112" t="s">
        <v>2152</v>
      </c>
      <c r="T2346" s="107" t="s">
        <v>82</v>
      </c>
      <c r="U2346" s="217">
        <v>1</v>
      </c>
      <c r="V2346" s="85">
        <v>1</v>
      </c>
      <c r="W2346" s="85">
        <v>1</v>
      </c>
      <c r="X2346" s="85">
        <v>1</v>
      </c>
      <c r="Y2346" s="85">
        <v>1</v>
      </c>
      <c r="Z2346" s="85">
        <v>1</v>
      </c>
      <c r="AA2346" s="85">
        <v>1</v>
      </c>
      <c r="AB2346" s="86"/>
      <c r="AC2346" s="86"/>
      <c r="AD2346" s="85"/>
      <c r="AE2346" s="85"/>
      <c r="AF2346" s="85"/>
      <c r="AG2346" s="85"/>
      <c r="AH2346" s="85"/>
      <c r="AI2346" s="85"/>
      <c r="AJ2346" s="85"/>
    </row>
    <row r="2347" spans="1:36" ht="16.5" thickTop="1" thickBot="1">
      <c r="A2347" s="105">
        <f t="shared" si="713"/>
        <v>37</v>
      </c>
      <c r="B2347" s="192" t="s">
        <v>2290</v>
      </c>
      <c r="C2347" s="105">
        <v>1958</v>
      </c>
      <c r="D2347" s="105">
        <v>1958</v>
      </c>
      <c r="E2347" s="114" t="s">
        <v>80</v>
      </c>
      <c r="F2347" s="107">
        <v>5</v>
      </c>
      <c r="G2347" s="107">
        <v>4</v>
      </c>
      <c r="H2347" s="111">
        <v>3875.6</v>
      </c>
      <c r="I2347" s="111">
        <v>3400.7</v>
      </c>
      <c r="J2347" s="111">
        <v>3240.8</v>
      </c>
      <c r="K2347" s="122">
        <v>98</v>
      </c>
      <c r="L2347" s="110">
        <f t="shared" si="710"/>
        <v>24181263.615999997</v>
      </c>
      <c r="M2347" s="108"/>
      <c r="N2347" s="108"/>
      <c r="O2347" s="108"/>
      <c r="P2347" s="110">
        <f>'Форма 2'!C2347-M2347-N2347-O2347</f>
        <v>24181263.615999997</v>
      </c>
      <c r="Q2347" s="111">
        <f t="shared" si="711"/>
        <v>7110.6723956832411</v>
      </c>
      <c r="R2347" s="111">
        <f t="shared" si="712"/>
        <v>7110.6723956832411</v>
      </c>
      <c r="S2347" s="112" t="s">
        <v>2152</v>
      </c>
      <c r="T2347" s="107" t="s">
        <v>82</v>
      </c>
      <c r="U2347" s="217">
        <v>1</v>
      </c>
      <c r="V2347" s="85">
        <v>1</v>
      </c>
      <c r="W2347" s="85">
        <v>1</v>
      </c>
      <c r="X2347" s="85">
        <v>1</v>
      </c>
      <c r="Y2347" s="85">
        <v>1</v>
      </c>
      <c r="Z2347" s="85">
        <v>1</v>
      </c>
      <c r="AA2347" s="85">
        <v>1</v>
      </c>
      <c r="AB2347" s="86"/>
      <c r="AC2347" s="86"/>
      <c r="AD2347" s="85"/>
      <c r="AE2347" s="85"/>
      <c r="AF2347" s="85"/>
      <c r="AG2347" s="85"/>
      <c r="AH2347" s="85"/>
      <c r="AI2347" s="85"/>
      <c r="AJ2347" s="85"/>
    </row>
    <row r="2348" spans="1:36" ht="16.5" thickTop="1" thickBot="1">
      <c r="A2348" s="105">
        <f t="shared" si="713"/>
        <v>38</v>
      </c>
      <c r="B2348" s="192" t="s">
        <v>2291</v>
      </c>
      <c r="C2348" s="105">
        <v>1951</v>
      </c>
      <c r="D2348" s="105">
        <v>1951</v>
      </c>
      <c r="E2348" s="114" t="s">
        <v>80</v>
      </c>
      <c r="F2348" s="107">
        <v>4</v>
      </c>
      <c r="G2348" s="107">
        <v>2</v>
      </c>
      <c r="H2348" s="111">
        <v>1917.4</v>
      </c>
      <c r="I2348" s="111">
        <v>1688.4</v>
      </c>
      <c r="J2348" s="111">
        <v>1601</v>
      </c>
      <c r="K2348" s="122">
        <v>49</v>
      </c>
      <c r="L2348" s="110">
        <f t="shared" si="710"/>
        <v>11963348.864</v>
      </c>
      <c r="M2348" s="108"/>
      <c r="N2348" s="108"/>
      <c r="O2348" s="108"/>
      <c r="P2348" s="110">
        <f>'Форма 2'!C2348-M2348-N2348-O2348</f>
        <v>11963348.864</v>
      </c>
      <c r="Q2348" s="111">
        <f t="shared" si="711"/>
        <v>7085.6129258469555</v>
      </c>
      <c r="R2348" s="111">
        <f t="shared" si="712"/>
        <v>7085.6129258469555</v>
      </c>
      <c r="S2348" s="112" t="s">
        <v>2152</v>
      </c>
      <c r="T2348" s="107" t="s">
        <v>82</v>
      </c>
      <c r="U2348" s="217">
        <v>1</v>
      </c>
      <c r="V2348" s="85">
        <v>1</v>
      </c>
      <c r="W2348" s="85">
        <v>1</v>
      </c>
      <c r="X2348" s="85">
        <v>1</v>
      </c>
      <c r="Y2348" s="85">
        <v>1</v>
      </c>
      <c r="Z2348" s="85">
        <v>1</v>
      </c>
      <c r="AA2348" s="85">
        <v>1</v>
      </c>
      <c r="AB2348" s="86"/>
      <c r="AC2348" s="86"/>
      <c r="AD2348" s="85"/>
      <c r="AE2348" s="85"/>
      <c r="AF2348" s="85"/>
      <c r="AG2348" s="85"/>
      <c r="AH2348" s="85"/>
      <c r="AI2348" s="85"/>
      <c r="AJ2348" s="85"/>
    </row>
    <row r="2349" spans="1:36" ht="16.5" thickTop="1" thickBot="1">
      <c r="A2349" s="105">
        <f t="shared" si="713"/>
        <v>39</v>
      </c>
      <c r="B2349" s="192" t="s">
        <v>2292</v>
      </c>
      <c r="C2349" s="105">
        <v>1939</v>
      </c>
      <c r="D2349" s="105">
        <v>1939</v>
      </c>
      <c r="E2349" s="114" t="s">
        <v>80</v>
      </c>
      <c r="F2349" s="107">
        <v>4</v>
      </c>
      <c r="G2349" s="107">
        <v>4</v>
      </c>
      <c r="H2349" s="111">
        <v>2955.7</v>
      </c>
      <c r="I2349" s="111">
        <v>2755.3</v>
      </c>
      <c r="J2349" s="111">
        <v>2362</v>
      </c>
      <c r="K2349" s="122">
        <v>118</v>
      </c>
      <c r="L2349" s="110">
        <f t="shared" si="710"/>
        <v>30154021.842999998</v>
      </c>
      <c r="M2349" s="108"/>
      <c r="N2349" s="108"/>
      <c r="O2349" s="108"/>
      <c r="P2349" s="110">
        <f>'Форма 2'!C2349-M2349-N2349-O2349</f>
        <v>30154021.842999998</v>
      </c>
      <c r="Q2349" s="111">
        <f t="shared" si="711"/>
        <v>10944.006766232351</v>
      </c>
      <c r="R2349" s="111">
        <f t="shared" si="712"/>
        <v>10944.006766232351</v>
      </c>
      <c r="S2349" s="112" t="s">
        <v>2152</v>
      </c>
      <c r="T2349" s="107" t="s">
        <v>82</v>
      </c>
      <c r="U2349" s="217"/>
      <c r="V2349" s="85"/>
      <c r="W2349" s="85"/>
      <c r="X2349" s="85"/>
      <c r="Y2349" s="85"/>
      <c r="Z2349" s="85"/>
      <c r="AA2349" s="85"/>
      <c r="AB2349" s="86"/>
      <c r="AC2349" s="86"/>
      <c r="AD2349" s="85">
        <v>1</v>
      </c>
      <c r="AE2349" s="85">
        <v>1</v>
      </c>
      <c r="AF2349" s="85">
        <v>1</v>
      </c>
      <c r="AG2349" s="85"/>
      <c r="AH2349" s="85"/>
      <c r="AI2349" s="85"/>
      <c r="AJ2349" s="85"/>
    </row>
    <row r="2350" spans="1:36" ht="16.5" thickTop="1" thickBot="1">
      <c r="A2350" s="105">
        <f t="shared" si="713"/>
        <v>40</v>
      </c>
      <c r="B2350" s="191" t="s">
        <v>5131</v>
      </c>
      <c r="C2350" s="107">
        <v>1954</v>
      </c>
      <c r="D2350" s="107"/>
      <c r="E2350" s="114" t="s">
        <v>244</v>
      </c>
      <c r="F2350" s="107">
        <v>3</v>
      </c>
      <c r="G2350" s="107">
        <v>3</v>
      </c>
      <c r="H2350" s="111">
        <v>2343</v>
      </c>
      <c r="I2350" s="111">
        <v>2113.5</v>
      </c>
      <c r="J2350" s="111">
        <v>1855.3</v>
      </c>
      <c r="K2350" s="122">
        <v>82</v>
      </c>
      <c r="L2350" s="110">
        <f t="shared" ref="L2350" si="714">SUM(M2350:P2350)</f>
        <v>3615319.29</v>
      </c>
      <c r="M2350" s="108"/>
      <c r="N2350" s="108"/>
      <c r="O2350" s="108"/>
      <c r="P2350" s="110">
        <f>'Форма 2'!C2350-M2350-N2350-O2350</f>
        <v>3615319.29</v>
      </c>
      <c r="Q2350" s="111">
        <f t="shared" ref="Q2350" si="715">L2350/I2350</f>
        <v>1710.584002838893</v>
      </c>
      <c r="R2350" s="111">
        <f t="shared" ref="R2350" si="716">Q2350</f>
        <v>1710.584002838893</v>
      </c>
      <c r="S2350" s="112" t="s">
        <v>2152</v>
      </c>
      <c r="T2350" s="107" t="s">
        <v>82</v>
      </c>
      <c r="U2350" s="219"/>
      <c r="V2350" s="153"/>
      <c r="W2350" s="153"/>
      <c r="X2350" s="153">
        <v>1</v>
      </c>
      <c r="Y2350" s="153">
        <v>1</v>
      </c>
      <c r="Z2350" s="153"/>
      <c r="AA2350" s="153"/>
      <c r="AB2350" s="86"/>
      <c r="AC2350" s="86"/>
      <c r="AD2350" s="153"/>
      <c r="AE2350" s="153"/>
      <c r="AF2350" s="153"/>
      <c r="AG2350" s="85"/>
      <c r="AH2350" s="153"/>
      <c r="AI2350" s="153"/>
      <c r="AJ2350" s="153"/>
    </row>
    <row r="2351" spans="1:36" ht="16.5" thickTop="1" thickBot="1">
      <c r="A2351" s="105">
        <f t="shared" si="713"/>
        <v>41</v>
      </c>
      <c r="B2351" s="192" t="s">
        <v>2293</v>
      </c>
      <c r="C2351" s="105">
        <v>1958</v>
      </c>
      <c r="D2351" s="105">
        <v>1958</v>
      </c>
      <c r="E2351" s="114" t="s">
        <v>80</v>
      </c>
      <c r="F2351" s="107">
        <v>4</v>
      </c>
      <c r="G2351" s="107">
        <v>3</v>
      </c>
      <c r="H2351" s="111">
        <v>2935.6</v>
      </c>
      <c r="I2351" s="111">
        <v>2523.4</v>
      </c>
      <c r="J2351" s="111">
        <v>2332.9</v>
      </c>
      <c r="K2351" s="122">
        <v>81</v>
      </c>
      <c r="L2351" s="110">
        <f t="shared" si="710"/>
        <v>18316265.215999998</v>
      </c>
      <c r="M2351" s="108"/>
      <c r="N2351" s="108"/>
      <c r="O2351" s="108"/>
      <c r="P2351" s="110">
        <f>'Форма 2'!C2351-M2351-N2351-O2351</f>
        <v>18316265.215999998</v>
      </c>
      <c r="Q2351" s="111">
        <f t="shared" si="711"/>
        <v>7258.565909487199</v>
      </c>
      <c r="R2351" s="111">
        <f t="shared" si="712"/>
        <v>7258.565909487199</v>
      </c>
      <c r="S2351" s="112" t="s">
        <v>2152</v>
      </c>
      <c r="T2351" s="107" t="s">
        <v>82</v>
      </c>
      <c r="U2351" s="217">
        <v>1</v>
      </c>
      <c r="V2351" s="85">
        <v>1</v>
      </c>
      <c r="W2351" s="85">
        <v>1</v>
      </c>
      <c r="X2351" s="85">
        <v>1</v>
      </c>
      <c r="Y2351" s="85">
        <v>1</v>
      </c>
      <c r="Z2351" s="85">
        <v>1</v>
      </c>
      <c r="AA2351" s="85">
        <v>1</v>
      </c>
      <c r="AB2351" s="86"/>
      <c r="AC2351" s="86"/>
      <c r="AD2351" s="85"/>
      <c r="AE2351" s="85"/>
      <c r="AF2351" s="85"/>
      <c r="AG2351" s="85"/>
      <c r="AH2351" s="85"/>
      <c r="AI2351" s="85"/>
      <c r="AJ2351" s="85"/>
    </row>
    <row r="2352" spans="1:36" ht="16.5" thickTop="1" thickBot="1">
      <c r="A2352" s="105">
        <f t="shared" si="713"/>
        <v>42</v>
      </c>
      <c r="B2352" s="192" t="s">
        <v>2294</v>
      </c>
      <c r="C2352" s="105">
        <v>1952</v>
      </c>
      <c r="D2352" s="105">
        <v>1952</v>
      </c>
      <c r="E2352" s="114" t="s">
        <v>80</v>
      </c>
      <c r="F2352" s="107">
        <v>4</v>
      </c>
      <c r="G2352" s="107">
        <v>3</v>
      </c>
      <c r="H2352" s="111">
        <v>2484.9</v>
      </c>
      <c r="I2352" s="111">
        <v>2469.9</v>
      </c>
      <c r="J2352" s="111">
        <v>2073.6</v>
      </c>
      <c r="K2352" s="122">
        <v>50</v>
      </c>
      <c r="L2352" s="110">
        <f t="shared" si="710"/>
        <v>15504185.664000001</v>
      </c>
      <c r="M2352" s="108"/>
      <c r="N2352" s="108"/>
      <c r="O2352" s="108"/>
      <c r="P2352" s="110">
        <f>'Форма 2'!C2352-M2352-N2352-O2352</f>
        <v>15504185.664000001</v>
      </c>
      <c r="Q2352" s="111">
        <f t="shared" si="711"/>
        <v>6277.2523843070567</v>
      </c>
      <c r="R2352" s="111">
        <f t="shared" si="712"/>
        <v>6277.2523843070567</v>
      </c>
      <c r="S2352" s="112" t="s">
        <v>2152</v>
      </c>
      <c r="T2352" s="107" t="s">
        <v>82</v>
      </c>
      <c r="U2352" s="217">
        <v>1</v>
      </c>
      <c r="V2352" s="85">
        <v>1</v>
      </c>
      <c r="W2352" s="85">
        <v>1</v>
      </c>
      <c r="X2352" s="85">
        <v>1</v>
      </c>
      <c r="Y2352" s="85">
        <v>1</v>
      </c>
      <c r="Z2352" s="85">
        <v>1</v>
      </c>
      <c r="AA2352" s="85">
        <v>1</v>
      </c>
      <c r="AB2352" s="86"/>
      <c r="AC2352" s="86"/>
      <c r="AD2352" s="85"/>
      <c r="AE2352" s="85"/>
      <c r="AF2352" s="85"/>
      <c r="AG2352" s="85"/>
      <c r="AH2352" s="85"/>
      <c r="AI2352" s="85"/>
      <c r="AJ2352" s="85"/>
    </row>
    <row r="2353" spans="1:36" ht="16.5" thickTop="1" thickBot="1">
      <c r="A2353" s="105">
        <f t="shared" si="713"/>
        <v>43</v>
      </c>
      <c r="B2353" s="191" t="s">
        <v>5135</v>
      </c>
      <c r="C2353" s="107">
        <v>1992</v>
      </c>
      <c r="D2353" s="107"/>
      <c r="E2353" s="114" t="s">
        <v>91</v>
      </c>
      <c r="F2353" s="107">
        <v>9</v>
      </c>
      <c r="G2353" s="107">
        <v>5</v>
      </c>
      <c r="H2353" s="111">
        <v>12601.9</v>
      </c>
      <c r="I2353" s="111">
        <v>10859.5</v>
      </c>
      <c r="J2353" s="111">
        <v>10859.5</v>
      </c>
      <c r="K2353" s="122"/>
      <c r="L2353" s="110">
        <f t="shared" ref="L2353" si="717">SUM(M2353:P2353)</f>
        <v>13892544.6</v>
      </c>
      <c r="M2353" s="108"/>
      <c r="N2353" s="108"/>
      <c r="O2353" s="108"/>
      <c r="P2353" s="110">
        <f>'Форма 2'!C2353-M2353-N2353-O2353</f>
        <v>13892544.6</v>
      </c>
      <c r="Q2353" s="111">
        <f t="shared" ref="Q2353" si="718">L2353/I2353</f>
        <v>1279.2987338275243</v>
      </c>
      <c r="R2353" s="111">
        <f t="shared" ref="R2353" si="719">Q2353</f>
        <v>1279.2987338275243</v>
      </c>
      <c r="S2353" s="112" t="s">
        <v>2152</v>
      </c>
      <c r="T2353" s="107" t="s">
        <v>92</v>
      </c>
      <c r="U2353" s="219"/>
      <c r="V2353" s="153"/>
      <c r="W2353" s="153"/>
      <c r="X2353" s="153"/>
      <c r="Y2353" s="153"/>
      <c r="Z2353" s="153"/>
      <c r="AA2353" s="153"/>
      <c r="AB2353" s="168">
        <v>5</v>
      </c>
      <c r="AC2353" s="154">
        <f>2778508.92*AB2353</f>
        <v>13892544.6</v>
      </c>
      <c r="AD2353" s="153"/>
      <c r="AE2353" s="153"/>
      <c r="AF2353" s="153"/>
      <c r="AG2353" s="85"/>
      <c r="AH2353" s="153"/>
      <c r="AI2353" s="153"/>
      <c r="AJ2353" s="153"/>
    </row>
    <row r="2354" spans="1:36" ht="16.5" thickTop="1" thickBot="1">
      <c r="A2354" s="105">
        <f t="shared" si="713"/>
        <v>44</v>
      </c>
      <c r="B2354" s="192" t="s">
        <v>2295</v>
      </c>
      <c r="C2354" s="107">
        <v>1958</v>
      </c>
      <c r="D2354" s="107">
        <v>1958</v>
      </c>
      <c r="E2354" s="114" t="s">
        <v>80</v>
      </c>
      <c r="F2354" s="107">
        <v>4</v>
      </c>
      <c r="G2354" s="107">
        <v>4</v>
      </c>
      <c r="H2354" s="111">
        <v>4526.7</v>
      </c>
      <c r="I2354" s="111">
        <v>3254.1</v>
      </c>
      <c r="J2354" s="111">
        <v>3254.1</v>
      </c>
      <c r="K2354" s="122">
        <v>105</v>
      </c>
      <c r="L2354" s="110">
        <f t="shared" si="710"/>
        <v>28243710.911999997</v>
      </c>
      <c r="M2354" s="108"/>
      <c r="N2354" s="108"/>
      <c r="O2354" s="108"/>
      <c r="P2354" s="110">
        <f>'Форма 2'!C2354-M2354-N2354-O2354</f>
        <v>28243710.911999997</v>
      </c>
      <c r="Q2354" s="111">
        <f t="shared" si="711"/>
        <v>8679.4231621646522</v>
      </c>
      <c r="R2354" s="111">
        <f t="shared" si="712"/>
        <v>8679.4231621646522</v>
      </c>
      <c r="S2354" s="112" t="s">
        <v>2152</v>
      </c>
      <c r="T2354" s="107" t="s">
        <v>82</v>
      </c>
      <c r="U2354" s="217">
        <v>1</v>
      </c>
      <c r="V2354" s="85">
        <v>1</v>
      </c>
      <c r="W2354" s="85">
        <v>1</v>
      </c>
      <c r="X2354" s="85">
        <v>1</v>
      </c>
      <c r="Y2354" s="85">
        <v>1</v>
      </c>
      <c r="Z2354" s="85">
        <v>1</v>
      </c>
      <c r="AA2354" s="85">
        <v>1</v>
      </c>
      <c r="AB2354" s="86"/>
      <c r="AC2354" s="86"/>
      <c r="AD2354" s="85"/>
      <c r="AE2354" s="85"/>
      <c r="AF2354" s="85"/>
      <c r="AG2354" s="85"/>
      <c r="AH2354" s="85"/>
      <c r="AI2354" s="85"/>
      <c r="AJ2354" s="85"/>
    </row>
    <row r="2355" spans="1:36" ht="16.5" thickTop="1" thickBot="1">
      <c r="A2355" s="105">
        <f t="shared" si="713"/>
        <v>45</v>
      </c>
      <c r="B2355" s="192" t="s">
        <v>2296</v>
      </c>
      <c r="C2355" s="107">
        <v>1958</v>
      </c>
      <c r="D2355" s="107">
        <v>1958</v>
      </c>
      <c r="E2355" s="114" t="s">
        <v>80</v>
      </c>
      <c r="F2355" s="107">
        <v>4</v>
      </c>
      <c r="G2355" s="107">
        <v>4</v>
      </c>
      <c r="H2355" s="111">
        <v>4135</v>
      </c>
      <c r="I2355" s="111">
        <v>2584.9</v>
      </c>
      <c r="J2355" s="111">
        <v>2082.4</v>
      </c>
      <c r="K2355" s="122">
        <v>80</v>
      </c>
      <c r="L2355" s="110">
        <f t="shared" si="710"/>
        <v>45988312.200000003</v>
      </c>
      <c r="M2355" s="108"/>
      <c r="N2355" s="108"/>
      <c r="O2355" s="108"/>
      <c r="P2355" s="110">
        <f>'Форма 2'!C2355-M2355-N2355-O2355</f>
        <v>45988312.200000003</v>
      </c>
      <c r="Q2355" s="111">
        <f t="shared" si="711"/>
        <v>17791.137838987968</v>
      </c>
      <c r="R2355" s="111">
        <f t="shared" si="712"/>
        <v>17791.137838987968</v>
      </c>
      <c r="S2355" s="112" t="s">
        <v>2152</v>
      </c>
      <c r="T2355" s="107" t="s">
        <v>82</v>
      </c>
      <c r="U2355" s="217">
        <v>1</v>
      </c>
      <c r="V2355" s="85">
        <v>1</v>
      </c>
      <c r="W2355" s="85">
        <v>1</v>
      </c>
      <c r="X2355" s="85">
        <v>1</v>
      </c>
      <c r="Y2355" s="85">
        <v>1</v>
      </c>
      <c r="Z2355" s="85">
        <v>1</v>
      </c>
      <c r="AA2355" s="85">
        <v>1</v>
      </c>
      <c r="AB2355" s="86"/>
      <c r="AC2355" s="86"/>
      <c r="AD2355" s="85"/>
      <c r="AE2355" s="85">
        <v>1</v>
      </c>
      <c r="AF2355" s="85"/>
      <c r="AG2355" s="85"/>
      <c r="AH2355" s="85"/>
      <c r="AI2355" s="85"/>
      <c r="AJ2355" s="85"/>
    </row>
    <row r="2356" spans="1:36" ht="16.5" thickTop="1" thickBot="1">
      <c r="A2356" s="105">
        <f t="shared" si="713"/>
        <v>46</v>
      </c>
      <c r="B2356" s="192" t="s">
        <v>2297</v>
      </c>
      <c r="C2356" s="107">
        <v>1954</v>
      </c>
      <c r="D2356" s="107">
        <v>1954</v>
      </c>
      <c r="E2356" s="114" t="s">
        <v>80</v>
      </c>
      <c r="F2356" s="107">
        <v>4</v>
      </c>
      <c r="G2356" s="107">
        <v>3</v>
      </c>
      <c r="H2356" s="111">
        <v>3007.7</v>
      </c>
      <c r="I2356" s="111">
        <v>2612.3000000000002</v>
      </c>
      <c r="J2356" s="111">
        <v>2015.8</v>
      </c>
      <c r="K2356" s="122">
        <v>80</v>
      </c>
      <c r="L2356" s="110">
        <f t="shared" si="710"/>
        <v>30684525.322999999</v>
      </c>
      <c r="M2356" s="108"/>
      <c r="N2356" s="108"/>
      <c r="O2356" s="108"/>
      <c r="P2356" s="110">
        <f>'Форма 2'!C2356-M2356-N2356-O2356</f>
        <v>30684525.322999999</v>
      </c>
      <c r="Q2356" s="111">
        <f t="shared" si="711"/>
        <v>11746.172079393637</v>
      </c>
      <c r="R2356" s="111">
        <f t="shared" si="712"/>
        <v>11746.172079393637</v>
      </c>
      <c r="S2356" s="112" t="s">
        <v>2152</v>
      </c>
      <c r="T2356" s="107" t="s">
        <v>82</v>
      </c>
      <c r="U2356" s="217"/>
      <c r="V2356" s="85"/>
      <c r="W2356" s="85"/>
      <c r="X2356" s="85"/>
      <c r="Y2356" s="85"/>
      <c r="Z2356" s="85"/>
      <c r="AA2356" s="85"/>
      <c r="AB2356" s="86"/>
      <c r="AC2356" s="86"/>
      <c r="AD2356" s="85">
        <v>1</v>
      </c>
      <c r="AE2356" s="85">
        <v>1</v>
      </c>
      <c r="AF2356" s="85">
        <v>1</v>
      </c>
      <c r="AG2356" s="85"/>
      <c r="AH2356" s="85"/>
      <c r="AI2356" s="85"/>
      <c r="AJ2356" s="85"/>
    </row>
    <row r="2357" spans="1:36" ht="16.5" thickTop="1" thickBot="1">
      <c r="A2357" s="105">
        <f t="shared" si="713"/>
        <v>47</v>
      </c>
      <c r="B2357" s="192" t="s">
        <v>2298</v>
      </c>
      <c r="C2357" s="105">
        <v>1984</v>
      </c>
      <c r="D2357" s="105">
        <v>1984</v>
      </c>
      <c r="E2357" s="114" t="s">
        <v>136</v>
      </c>
      <c r="F2357" s="107">
        <v>5</v>
      </c>
      <c r="G2357" s="107">
        <v>8</v>
      </c>
      <c r="H2357" s="111">
        <v>7486.1</v>
      </c>
      <c r="I2357" s="111">
        <v>5669</v>
      </c>
      <c r="J2357" s="111">
        <v>5669</v>
      </c>
      <c r="K2357" s="122">
        <v>295</v>
      </c>
      <c r="L2357" s="110">
        <f t="shared" si="710"/>
        <v>12763800.5</v>
      </c>
      <c r="M2357" s="108"/>
      <c r="N2357" s="108"/>
      <c r="O2357" s="108"/>
      <c r="P2357" s="110">
        <f>'Форма 2'!C2357-M2357-N2357-O2357</f>
        <v>12763800.5</v>
      </c>
      <c r="Q2357" s="111">
        <f t="shared" si="711"/>
        <v>2251.5082907038277</v>
      </c>
      <c r="R2357" s="111">
        <f t="shared" si="712"/>
        <v>2251.5082907038277</v>
      </c>
      <c r="S2357" s="112" t="s">
        <v>2152</v>
      </c>
      <c r="T2357" s="107" t="s">
        <v>82</v>
      </c>
      <c r="U2357" s="217"/>
      <c r="V2357" s="85"/>
      <c r="W2357" s="85">
        <v>1</v>
      </c>
      <c r="X2357" s="85">
        <v>1</v>
      </c>
      <c r="Y2357" s="85">
        <v>1</v>
      </c>
      <c r="Z2357" s="85"/>
      <c r="AA2357" s="85"/>
      <c r="AB2357" s="86"/>
      <c r="AC2357" s="86"/>
      <c r="AD2357" s="85"/>
      <c r="AE2357" s="85"/>
      <c r="AF2357" s="85"/>
      <c r="AG2357" s="85"/>
      <c r="AH2357" s="85"/>
      <c r="AI2357" s="85"/>
      <c r="AJ2357" s="85"/>
    </row>
    <row r="2358" spans="1:36" ht="16.5" thickTop="1" thickBot="1">
      <c r="A2358" s="105">
        <f t="shared" si="713"/>
        <v>48</v>
      </c>
      <c r="B2358" s="192" t="s">
        <v>2299</v>
      </c>
      <c r="C2358" s="105">
        <v>1985</v>
      </c>
      <c r="D2358" s="105">
        <v>1985</v>
      </c>
      <c r="E2358" s="114" t="s">
        <v>80</v>
      </c>
      <c r="F2358" s="107">
        <v>5</v>
      </c>
      <c r="G2358" s="107">
        <v>4</v>
      </c>
      <c r="H2358" s="111">
        <v>3289.3</v>
      </c>
      <c r="I2358" s="111">
        <v>2746.8</v>
      </c>
      <c r="J2358" s="111">
        <v>2746.8</v>
      </c>
      <c r="K2358" s="122">
        <v>150</v>
      </c>
      <c r="L2358" s="110">
        <f t="shared" si="710"/>
        <v>5608256.5</v>
      </c>
      <c r="M2358" s="108"/>
      <c r="N2358" s="108"/>
      <c r="O2358" s="108"/>
      <c r="P2358" s="110">
        <f>'Форма 2'!C2358-M2358-N2358-O2358</f>
        <v>5608256.5</v>
      </c>
      <c r="Q2358" s="111">
        <f t="shared" si="711"/>
        <v>2041.7418450560651</v>
      </c>
      <c r="R2358" s="111">
        <f t="shared" si="712"/>
        <v>2041.7418450560651</v>
      </c>
      <c r="S2358" s="112" t="s">
        <v>2152</v>
      </c>
      <c r="T2358" s="107" t="s">
        <v>82</v>
      </c>
      <c r="U2358" s="217"/>
      <c r="V2358" s="85"/>
      <c r="W2358" s="85">
        <v>1</v>
      </c>
      <c r="X2358" s="85">
        <v>1</v>
      </c>
      <c r="Y2358" s="85">
        <v>1</v>
      </c>
      <c r="Z2358" s="85"/>
      <c r="AA2358" s="85"/>
      <c r="AB2358" s="86"/>
      <c r="AC2358" s="86"/>
      <c r="AD2358" s="85"/>
      <c r="AE2358" s="85"/>
      <c r="AF2358" s="85"/>
      <c r="AG2358" s="85"/>
      <c r="AH2358" s="85"/>
      <c r="AI2358" s="85"/>
      <c r="AJ2358" s="85"/>
    </row>
    <row r="2359" spans="1:36" ht="16.5" thickTop="1" thickBot="1">
      <c r="A2359" s="105">
        <f t="shared" si="713"/>
        <v>49</v>
      </c>
      <c r="B2359" s="192" t="s">
        <v>2300</v>
      </c>
      <c r="C2359" s="105">
        <v>1984</v>
      </c>
      <c r="D2359" s="105">
        <v>1984</v>
      </c>
      <c r="E2359" s="114" t="s">
        <v>136</v>
      </c>
      <c r="F2359" s="107">
        <v>5</v>
      </c>
      <c r="G2359" s="107">
        <v>4</v>
      </c>
      <c r="H2359" s="111">
        <v>3569</v>
      </c>
      <c r="I2359" s="111">
        <v>2854.6</v>
      </c>
      <c r="J2359" s="111">
        <v>2854.6</v>
      </c>
      <c r="K2359" s="122">
        <v>150</v>
      </c>
      <c r="L2359" s="110">
        <f t="shared" si="710"/>
        <v>6085145</v>
      </c>
      <c r="M2359" s="108"/>
      <c r="N2359" s="108"/>
      <c r="O2359" s="108"/>
      <c r="P2359" s="110">
        <f>'Форма 2'!C2359-M2359-N2359-O2359</f>
        <v>6085145</v>
      </c>
      <c r="Q2359" s="111">
        <f t="shared" si="711"/>
        <v>2131.6979611854549</v>
      </c>
      <c r="R2359" s="111">
        <f t="shared" si="712"/>
        <v>2131.6979611854549</v>
      </c>
      <c r="S2359" s="112" t="s">
        <v>2152</v>
      </c>
      <c r="T2359" s="107" t="s">
        <v>82</v>
      </c>
      <c r="U2359" s="217"/>
      <c r="V2359" s="85"/>
      <c r="W2359" s="85">
        <v>1</v>
      </c>
      <c r="X2359" s="85">
        <v>1</v>
      </c>
      <c r="Y2359" s="85">
        <v>1</v>
      </c>
      <c r="Z2359" s="85"/>
      <c r="AA2359" s="85"/>
      <c r="AB2359" s="86"/>
      <c r="AC2359" s="86"/>
      <c r="AD2359" s="85"/>
      <c r="AE2359" s="85"/>
      <c r="AF2359" s="85"/>
      <c r="AG2359" s="85"/>
      <c r="AH2359" s="85"/>
      <c r="AI2359" s="85"/>
      <c r="AJ2359" s="85"/>
    </row>
    <row r="2360" spans="1:36" ht="16.5" thickTop="1" thickBot="1">
      <c r="A2360" s="105">
        <f t="shared" si="713"/>
        <v>50</v>
      </c>
      <c r="B2360" s="192" t="s">
        <v>2301</v>
      </c>
      <c r="C2360" s="105">
        <v>1985</v>
      </c>
      <c r="D2360" s="105">
        <v>1985</v>
      </c>
      <c r="E2360" s="114" t="s">
        <v>136</v>
      </c>
      <c r="F2360" s="107">
        <v>5</v>
      </c>
      <c r="G2360" s="107">
        <v>8</v>
      </c>
      <c r="H2360" s="111">
        <v>6978.5</v>
      </c>
      <c r="I2360" s="111">
        <v>5689.3</v>
      </c>
      <c r="J2360" s="111">
        <v>5689.3</v>
      </c>
      <c r="K2360" s="122">
        <v>298</v>
      </c>
      <c r="L2360" s="110">
        <f t="shared" si="710"/>
        <v>11898342.5</v>
      </c>
      <c r="M2360" s="108"/>
      <c r="N2360" s="108"/>
      <c r="O2360" s="108"/>
      <c r="P2360" s="110">
        <f>'Форма 2'!C2360-M2360-N2360-O2360</f>
        <v>11898342.5</v>
      </c>
      <c r="Q2360" s="111">
        <f t="shared" si="711"/>
        <v>2091.3543845464292</v>
      </c>
      <c r="R2360" s="111">
        <f t="shared" si="712"/>
        <v>2091.3543845464292</v>
      </c>
      <c r="S2360" s="112" t="s">
        <v>2152</v>
      </c>
      <c r="T2360" s="107" t="s">
        <v>82</v>
      </c>
      <c r="U2360" s="217"/>
      <c r="V2360" s="85"/>
      <c r="W2360" s="85">
        <v>1</v>
      </c>
      <c r="X2360" s="85">
        <v>1</v>
      </c>
      <c r="Y2360" s="85">
        <v>1</v>
      </c>
      <c r="Z2360" s="85"/>
      <c r="AA2360" s="85"/>
      <c r="AB2360" s="86"/>
      <c r="AC2360" s="86"/>
      <c r="AD2360" s="85"/>
      <c r="AE2360" s="85"/>
      <c r="AF2360" s="85"/>
      <c r="AG2360" s="85"/>
      <c r="AH2360" s="85"/>
      <c r="AI2360" s="85"/>
      <c r="AJ2360" s="85"/>
    </row>
    <row r="2361" spans="1:36" ht="16.5" thickTop="1" thickBot="1">
      <c r="A2361" s="105">
        <f t="shared" si="713"/>
        <v>51</v>
      </c>
      <c r="B2361" s="192" t="s">
        <v>2302</v>
      </c>
      <c r="C2361" s="105">
        <v>1990</v>
      </c>
      <c r="D2361" s="105">
        <v>1990</v>
      </c>
      <c r="E2361" s="114" t="s">
        <v>134</v>
      </c>
      <c r="F2361" s="107">
        <v>5</v>
      </c>
      <c r="G2361" s="107">
        <v>7</v>
      </c>
      <c r="H2361" s="111">
        <v>6327.2</v>
      </c>
      <c r="I2361" s="111">
        <v>6327.2</v>
      </c>
      <c r="J2361" s="111">
        <v>4862.5</v>
      </c>
      <c r="K2361" s="122">
        <v>266</v>
      </c>
      <c r="L2361" s="110">
        <f t="shared" si="710"/>
        <v>10787876</v>
      </c>
      <c r="M2361" s="108"/>
      <c r="N2361" s="108"/>
      <c r="O2361" s="108"/>
      <c r="P2361" s="110">
        <f>'Форма 2'!C2361-M2361-N2361-O2361</f>
        <v>10787876</v>
      </c>
      <c r="Q2361" s="111">
        <f t="shared" si="711"/>
        <v>1705</v>
      </c>
      <c r="R2361" s="111">
        <f t="shared" si="712"/>
        <v>1705</v>
      </c>
      <c r="S2361" s="112" t="s">
        <v>2152</v>
      </c>
      <c r="T2361" s="107" t="s">
        <v>82</v>
      </c>
      <c r="U2361" s="217"/>
      <c r="V2361" s="85"/>
      <c r="W2361" s="85">
        <v>1</v>
      </c>
      <c r="X2361" s="85">
        <v>1</v>
      </c>
      <c r="Y2361" s="85">
        <v>1</v>
      </c>
      <c r="Z2361" s="85"/>
      <c r="AA2361" s="85"/>
      <c r="AB2361" s="86"/>
      <c r="AC2361" s="86"/>
      <c r="AD2361" s="85"/>
      <c r="AE2361" s="85"/>
      <c r="AF2361" s="85"/>
      <c r="AG2361" s="85"/>
      <c r="AH2361" s="85"/>
      <c r="AI2361" s="85"/>
      <c r="AJ2361" s="85"/>
    </row>
    <row r="2362" spans="1:36" ht="16.5" thickTop="1" thickBot="1">
      <c r="A2362" s="105">
        <f t="shared" si="713"/>
        <v>52</v>
      </c>
      <c r="B2362" s="192" t="s">
        <v>2303</v>
      </c>
      <c r="C2362" s="105">
        <v>1988</v>
      </c>
      <c r="D2362" s="105">
        <v>1988</v>
      </c>
      <c r="E2362" s="114" t="s">
        <v>134</v>
      </c>
      <c r="F2362" s="107">
        <v>5</v>
      </c>
      <c r="G2362" s="107">
        <v>6</v>
      </c>
      <c r="H2362" s="111">
        <v>5610.3</v>
      </c>
      <c r="I2362" s="111">
        <v>5059.2</v>
      </c>
      <c r="J2362" s="111">
        <v>5059.2</v>
      </c>
      <c r="K2362" s="122">
        <v>218</v>
      </c>
      <c r="L2362" s="110">
        <f t="shared" si="710"/>
        <v>9565561.5</v>
      </c>
      <c r="M2362" s="108"/>
      <c r="N2362" s="108"/>
      <c r="O2362" s="108"/>
      <c r="P2362" s="110">
        <f>'Форма 2'!C2362-M2362-N2362-O2362</f>
        <v>9565561.5</v>
      </c>
      <c r="Q2362" s="111">
        <f t="shared" si="711"/>
        <v>1890.7261029411766</v>
      </c>
      <c r="R2362" s="111">
        <f t="shared" si="712"/>
        <v>1890.7261029411766</v>
      </c>
      <c r="S2362" s="112" t="s">
        <v>2152</v>
      </c>
      <c r="T2362" s="107" t="s">
        <v>82</v>
      </c>
      <c r="U2362" s="217"/>
      <c r="V2362" s="85"/>
      <c r="W2362" s="85">
        <v>1</v>
      </c>
      <c r="X2362" s="85">
        <v>1</v>
      </c>
      <c r="Y2362" s="85">
        <v>1</v>
      </c>
      <c r="Z2362" s="85"/>
      <c r="AA2362" s="85"/>
      <c r="AB2362" s="86"/>
      <c r="AC2362" s="86"/>
      <c r="AD2362" s="85"/>
      <c r="AE2362" s="85"/>
      <c r="AF2362" s="85"/>
      <c r="AG2362" s="85"/>
      <c r="AH2362" s="85"/>
      <c r="AI2362" s="85"/>
      <c r="AJ2362" s="85"/>
    </row>
    <row r="2363" spans="1:36" ht="16.5" thickTop="1" thickBot="1">
      <c r="A2363" s="105">
        <f t="shared" si="713"/>
        <v>53</v>
      </c>
      <c r="B2363" s="192" t="s">
        <v>2304</v>
      </c>
      <c r="C2363" s="105">
        <v>1987</v>
      </c>
      <c r="D2363" s="105">
        <v>1987</v>
      </c>
      <c r="E2363" s="114" t="s">
        <v>134</v>
      </c>
      <c r="F2363" s="107">
        <v>5</v>
      </c>
      <c r="G2363" s="107">
        <v>8</v>
      </c>
      <c r="H2363" s="111">
        <v>7188.9</v>
      </c>
      <c r="I2363" s="111">
        <v>6743.6</v>
      </c>
      <c r="J2363" s="111">
        <v>6743.6</v>
      </c>
      <c r="K2363" s="122">
        <v>313</v>
      </c>
      <c r="L2363" s="110">
        <f t="shared" si="710"/>
        <v>12257074.5</v>
      </c>
      <c r="M2363" s="108"/>
      <c r="N2363" s="108"/>
      <c r="O2363" s="108"/>
      <c r="P2363" s="110">
        <f>'Форма 2'!C2363-M2363-N2363-O2363</f>
        <v>12257074.5</v>
      </c>
      <c r="Q2363" s="111">
        <f t="shared" si="711"/>
        <v>1817.5862299068747</v>
      </c>
      <c r="R2363" s="111">
        <f t="shared" si="712"/>
        <v>1817.5862299068747</v>
      </c>
      <c r="S2363" s="112" t="s">
        <v>2152</v>
      </c>
      <c r="T2363" s="107" t="s">
        <v>82</v>
      </c>
      <c r="U2363" s="217"/>
      <c r="V2363" s="85"/>
      <c r="W2363" s="85">
        <v>1</v>
      </c>
      <c r="X2363" s="85">
        <v>1</v>
      </c>
      <c r="Y2363" s="85">
        <v>1</v>
      </c>
      <c r="Z2363" s="85"/>
      <c r="AA2363" s="85"/>
      <c r="AB2363" s="86"/>
      <c r="AC2363" s="86"/>
      <c r="AD2363" s="85"/>
      <c r="AE2363" s="85"/>
      <c r="AF2363" s="85"/>
      <c r="AG2363" s="85"/>
      <c r="AH2363" s="85"/>
      <c r="AI2363" s="85"/>
      <c r="AJ2363" s="85"/>
    </row>
    <row r="2364" spans="1:36" ht="16.5" thickTop="1" thickBot="1">
      <c r="A2364" s="105">
        <f t="shared" si="713"/>
        <v>54</v>
      </c>
      <c r="B2364" s="192" t="s">
        <v>2305</v>
      </c>
      <c r="C2364" s="105">
        <v>1988</v>
      </c>
      <c r="D2364" s="105">
        <v>1988</v>
      </c>
      <c r="E2364" s="114" t="s">
        <v>136</v>
      </c>
      <c r="F2364" s="107">
        <v>5</v>
      </c>
      <c r="G2364" s="107">
        <v>4</v>
      </c>
      <c r="H2364" s="111">
        <v>3680.5</v>
      </c>
      <c r="I2364" s="111">
        <v>2844.9</v>
      </c>
      <c r="J2364" s="111">
        <v>2844.9</v>
      </c>
      <c r="K2364" s="122">
        <v>150</v>
      </c>
      <c r="L2364" s="110">
        <f t="shared" si="710"/>
        <v>6275252.5</v>
      </c>
      <c r="M2364" s="108"/>
      <c r="N2364" s="108"/>
      <c r="O2364" s="108"/>
      <c r="P2364" s="110">
        <f>'Форма 2'!C2364-M2364-N2364-O2364</f>
        <v>6275252.5</v>
      </c>
      <c r="Q2364" s="111">
        <f t="shared" si="711"/>
        <v>2205.790185946782</v>
      </c>
      <c r="R2364" s="111">
        <f t="shared" si="712"/>
        <v>2205.790185946782</v>
      </c>
      <c r="S2364" s="112" t="s">
        <v>2152</v>
      </c>
      <c r="T2364" s="107" t="s">
        <v>82</v>
      </c>
      <c r="U2364" s="217"/>
      <c r="V2364" s="85"/>
      <c r="W2364" s="85">
        <v>1</v>
      </c>
      <c r="X2364" s="85">
        <v>1</v>
      </c>
      <c r="Y2364" s="85">
        <v>1</v>
      </c>
      <c r="Z2364" s="85"/>
      <c r="AA2364" s="85"/>
      <c r="AB2364" s="86"/>
      <c r="AC2364" s="86"/>
      <c r="AD2364" s="85"/>
      <c r="AE2364" s="85"/>
      <c r="AF2364" s="85"/>
      <c r="AG2364" s="85"/>
      <c r="AH2364" s="85"/>
      <c r="AI2364" s="85"/>
      <c r="AJ2364" s="85"/>
    </row>
    <row r="2365" spans="1:36" ht="16.5" thickTop="1" thickBot="1">
      <c r="A2365" s="105">
        <f t="shared" si="713"/>
        <v>55</v>
      </c>
      <c r="B2365" s="192" t="s">
        <v>2306</v>
      </c>
      <c r="C2365" s="107">
        <v>1975</v>
      </c>
      <c r="D2365" s="107">
        <v>1975</v>
      </c>
      <c r="E2365" s="114" t="s">
        <v>80</v>
      </c>
      <c r="F2365" s="107">
        <v>5</v>
      </c>
      <c r="G2365" s="107">
        <v>4</v>
      </c>
      <c r="H2365" s="111">
        <v>3837.9</v>
      </c>
      <c r="I2365" s="111">
        <v>3392</v>
      </c>
      <c r="J2365" s="111">
        <v>3392</v>
      </c>
      <c r="K2365" s="122">
        <v>175</v>
      </c>
      <c r="L2365" s="110">
        <f t="shared" si="710"/>
        <v>6543619.5</v>
      </c>
      <c r="M2365" s="108"/>
      <c r="N2365" s="108"/>
      <c r="O2365" s="108"/>
      <c r="P2365" s="110">
        <f>'Форма 2'!C2365-M2365-N2365-O2365</f>
        <v>6543619.5</v>
      </c>
      <c r="Q2365" s="111">
        <f t="shared" si="711"/>
        <v>1929.1331073113208</v>
      </c>
      <c r="R2365" s="111">
        <f t="shared" si="712"/>
        <v>1929.1331073113208</v>
      </c>
      <c r="S2365" s="112" t="s">
        <v>2152</v>
      </c>
      <c r="T2365" s="107" t="s">
        <v>82</v>
      </c>
      <c r="U2365" s="217"/>
      <c r="V2365" s="85"/>
      <c r="W2365" s="85">
        <v>1</v>
      </c>
      <c r="X2365" s="85">
        <v>1</v>
      </c>
      <c r="Y2365" s="85">
        <v>1</v>
      </c>
      <c r="Z2365" s="85"/>
      <c r="AA2365" s="85"/>
      <c r="AB2365" s="86"/>
      <c r="AC2365" s="86"/>
      <c r="AD2365" s="85"/>
      <c r="AE2365" s="85"/>
      <c r="AF2365" s="85"/>
      <c r="AG2365" s="85"/>
      <c r="AH2365" s="85"/>
      <c r="AI2365" s="85"/>
      <c r="AJ2365" s="85"/>
    </row>
    <row r="2366" spans="1:36" ht="16.5" thickTop="1" thickBot="1">
      <c r="A2366" s="105">
        <f t="shared" si="713"/>
        <v>56</v>
      </c>
      <c r="B2366" s="192" t="s">
        <v>2307</v>
      </c>
      <c r="C2366" s="107">
        <v>1977</v>
      </c>
      <c r="D2366" s="107">
        <v>1977</v>
      </c>
      <c r="E2366" s="114" t="s">
        <v>136</v>
      </c>
      <c r="F2366" s="107">
        <v>5</v>
      </c>
      <c r="G2366" s="107">
        <v>4</v>
      </c>
      <c r="H2366" s="111">
        <v>3094.3</v>
      </c>
      <c r="I2366" s="111">
        <v>2581.6</v>
      </c>
      <c r="J2366" s="111">
        <v>2581.6</v>
      </c>
      <c r="K2366" s="122">
        <v>150</v>
      </c>
      <c r="L2366" s="110">
        <f t="shared" si="710"/>
        <v>5275781.5</v>
      </c>
      <c r="M2366" s="108"/>
      <c r="N2366" s="108"/>
      <c r="O2366" s="108"/>
      <c r="P2366" s="110">
        <f>'Форма 2'!C2366-M2366-N2366-O2366</f>
        <v>5275781.5</v>
      </c>
      <c r="Q2366" s="111">
        <f t="shared" si="711"/>
        <v>2043.6091958475365</v>
      </c>
      <c r="R2366" s="111">
        <f t="shared" si="712"/>
        <v>2043.6091958475365</v>
      </c>
      <c r="S2366" s="112" t="s">
        <v>2152</v>
      </c>
      <c r="T2366" s="107" t="s">
        <v>82</v>
      </c>
      <c r="U2366" s="217"/>
      <c r="V2366" s="85"/>
      <c r="W2366" s="85">
        <v>1</v>
      </c>
      <c r="X2366" s="85">
        <v>1</v>
      </c>
      <c r="Y2366" s="85">
        <v>1</v>
      </c>
      <c r="Z2366" s="85"/>
      <c r="AA2366" s="85"/>
      <c r="AB2366" s="86"/>
      <c r="AC2366" s="86"/>
      <c r="AD2366" s="85"/>
      <c r="AE2366" s="85"/>
      <c r="AF2366" s="85"/>
      <c r="AG2366" s="85"/>
      <c r="AH2366" s="85"/>
      <c r="AI2366" s="85"/>
      <c r="AJ2366" s="85"/>
    </row>
    <row r="2367" spans="1:36" ht="16.5" thickTop="1" thickBot="1">
      <c r="A2367" s="105">
        <f t="shared" si="713"/>
        <v>57</v>
      </c>
      <c r="B2367" s="192" t="s">
        <v>2308</v>
      </c>
      <c r="C2367" s="107">
        <v>1973</v>
      </c>
      <c r="D2367" s="107">
        <v>1973</v>
      </c>
      <c r="E2367" s="114" t="s">
        <v>80</v>
      </c>
      <c r="F2367" s="107">
        <v>5</v>
      </c>
      <c r="G2367" s="107">
        <v>4</v>
      </c>
      <c r="H2367" s="111">
        <v>3578.2</v>
      </c>
      <c r="I2367" s="111">
        <v>3152.1</v>
      </c>
      <c r="J2367" s="111">
        <v>3152.1</v>
      </c>
      <c r="K2367" s="122">
        <v>160</v>
      </c>
      <c r="L2367" s="110">
        <f t="shared" si="710"/>
        <v>6100831</v>
      </c>
      <c r="M2367" s="108"/>
      <c r="N2367" s="108"/>
      <c r="O2367" s="108"/>
      <c r="P2367" s="110">
        <f>'Форма 2'!C2367-M2367-N2367-O2367</f>
        <v>6100831</v>
      </c>
      <c r="Q2367" s="111">
        <f t="shared" si="711"/>
        <v>1935.4814250816917</v>
      </c>
      <c r="R2367" s="111">
        <f t="shared" si="712"/>
        <v>1935.4814250816917</v>
      </c>
      <c r="S2367" s="112" t="s">
        <v>2152</v>
      </c>
      <c r="T2367" s="107" t="s">
        <v>82</v>
      </c>
      <c r="U2367" s="217"/>
      <c r="V2367" s="85"/>
      <c r="W2367" s="85">
        <v>1</v>
      </c>
      <c r="X2367" s="85">
        <v>1</v>
      </c>
      <c r="Y2367" s="85">
        <v>1</v>
      </c>
      <c r="Z2367" s="85"/>
      <c r="AA2367" s="85"/>
      <c r="AB2367" s="86"/>
      <c r="AC2367" s="86"/>
      <c r="AD2367" s="85"/>
      <c r="AE2367" s="85"/>
      <c r="AF2367" s="85"/>
      <c r="AG2367" s="85"/>
      <c r="AH2367" s="85"/>
      <c r="AI2367" s="85"/>
      <c r="AJ2367" s="85"/>
    </row>
    <row r="2368" spans="1:36" ht="16.5" thickTop="1" thickBot="1">
      <c r="A2368" s="105">
        <f t="shared" si="713"/>
        <v>58</v>
      </c>
      <c r="B2368" s="192" t="s">
        <v>2309</v>
      </c>
      <c r="C2368" s="107">
        <v>1977</v>
      </c>
      <c r="D2368" s="107">
        <v>1977</v>
      </c>
      <c r="E2368" s="114" t="s">
        <v>80</v>
      </c>
      <c r="F2368" s="107">
        <v>5</v>
      </c>
      <c r="G2368" s="107">
        <v>4</v>
      </c>
      <c r="H2368" s="111">
        <v>4657</v>
      </c>
      <c r="I2368" s="111">
        <v>4107.5</v>
      </c>
      <c r="J2368" s="111">
        <v>4107.5</v>
      </c>
      <c r="K2368" s="122">
        <v>140</v>
      </c>
      <c r="L2368" s="110">
        <f t="shared" si="710"/>
        <v>7940185</v>
      </c>
      <c r="M2368" s="108"/>
      <c r="N2368" s="108"/>
      <c r="O2368" s="108"/>
      <c r="P2368" s="110">
        <f>'Форма 2'!C2368-M2368-N2368-O2368</f>
        <v>7940185</v>
      </c>
      <c r="Q2368" s="111">
        <f t="shared" si="711"/>
        <v>1933.0943396226414</v>
      </c>
      <c r="R2368" s="111">
        <f t="shared" si="712"/>
        <v>1933.0943396226414</v>
      </c>
      <c r="S2368" s="112" t="s">
        <v>2152</v>
      </c>
      <c r="T2368" s="107" t="s">
        <v>82</v>
      </c>
      <c r="U2368" s="217"/>
      <c r="V2368" s="85"/>
      <c r="W2368" s="85">
        <v>1</v>
      </c>
      <c r="X2368" s="85">
        <v>1</v>
      </c>
      <c r="Y2368" s="85">
        <v>1</v>
      </c>
      <c r="Z2368" s="85"/>
      <c r="AA2368" s="85"/>
      <c r="AB2368" s="86"/>
      <c r="AC2368" s="86"/>
      <c r="AD2368" s="85"/>
      <c r="AE2368" s="85"/>
      <c r="AF2368" s="85"/>
      <c r="AG2368" s="85"/>
      <c r="AH2368" s="85"/>
      <c r="AI2368" s="85"/>
      <c r="AJ2368" s="85"/>
    </row>
    <row r="2369" spans="1:36" ht="16.5" thickTop="1" thickBot="1">
      <c r="A2369" s="105">
        <f t="shared" si="713"/>
        <v>59</v>
      </c>
      <c r="B2369" s="192" t="s">
        <v>2310</v>
      </c>
      <c r="C2369" s="107">
        <v>1975</v>
      </c>
      <c r="D2369" s="107">
        <v>1975</v>
      </c>
      <c r="E2369" s="114" t="s">
        <v>136</v>
      </c>
      <c r="F2369" s="107">
        <v>5</v>
      </c>
      <c r="G2369" s="107">
        <v>6</v>
      </c>
      <c r="H2369" s="111">
        <v>4641.3</v>
      </c>
      <c r="I2369" s="111">
        <v>3848.8</v>
      </c>
      <c r="J2369" s="111">
        <v>3848.8</v>
      </c>
      <c r="K2369" s="122">
        <v>225</v>
      </c>
      <c r="L2369" s="110">
        <f t="shared" si="710"/>
        <v>7913416.5</v>
      </c>
      <c r="M2369" s="108"/>
      <c r="N2369" s="108"/>
      <c r="O2369" s="108"/>
      <c r="P2369" s="110">
        <f>'Форма 2'!C2369-M2369-N2369-O2369</f>
        <v>7913416.5</v>
      </c>
      <c r="Q2369" s="111">
        <f t="shared" si="711"/>
        <v>2056.0737112866345</v>
      </c>
      <c r="R2369" s="111">
        <f t="shared" si="712"/>
        <v>2056.0737112866345</v>
      </c>
      <c r="S2369" s="112" t="s">
        <v>2152</v>
      </c>
      <c r="T2369" s="107" t="s">
        <v>82</v>
      </c>
      <c r="U2369" s="217"/>
      <c r="V2369" s="85"/>
      <c r="W2369" s="85">
        <v>1</v>
      </c>
      <c r="X2369" s="85">
        <v>1</v>
      </c>
      <c r="Y2369" s="85">
        <v>1</v>
      </c>
      <c r="Z2369" s="85"/>
      <c r="AA2369" s="85"/>
      <c r="AB2369" s="86"/>
      <c r="AC2369" s="86"/>
      <c r="AD2369" s="85"/>
      <c r="AE2369" s="85"/>
      <c r="AF2369" s="85"/>
      <c r="AG2369" s="85"/>
      <c r="AH2369" s="85"/>
      <c r="AI2369" s="85"/>
      <c r="AJ2369" s="85"/>
    </row>
    <row r="2370" spans="1:36" ht="16.5" thickTop="1" thickBot="1">
      <c r="A2370" s="105">
        <f t="shared" si="713"/>
        <v>60</v>
      </c>
      <c r="B2370" s="192" t="s">
        <v>2311</v>
      </c>
      <c r="C2370" s="107">
        <v>1977</v>
      </c>
      <c r="D2370" s="107">
        <v>1977</v>
      </c>
      <c r="E2370" s="114" t="s">
        <v>80</v>
      </c>
      <c r="F2370" s="107">
        <v>5</v>
      </c>
      <c r="G2370" s="107">
        <v>6</v>
      </c>
      <c r="H2370" s="111">
        <v>5926</v>
      </c>
      <c r="I2370" s="111">
        <v>5156.3</v>
      </c>
      <c r="J2370" s="111">
        <v>3610.1</v>
      </c>
      <c r="K2370" s="122">
        <v>200</v>
      </c>
      <c r="L2370" s="110">
        <f t="shared" si="710"/>
        <v>10103830</v>
      </c>
      <c r="M2370" s="108"/>
      <c r="N2370" s="108"/>
      <c r="O2370" s="108"/>
      <c r="P2370" s="110">
        <f>'Форма 2'!C2370-M2370-N2370-O2370</f>
        <v>10103830</v>
      </c>
      <c r="Q2370" s="111">
        <f>L2370/I2370</f>
        <v>1959.511665341427</v>
      </c>
      <c r="R2370" s="111">
        <f>Q2370</f>
        <v>1959.511665341427</v>
      </c>
      <c r="S2370" s="112" t="s">
        <v>2152</v>
      </c>
      <c r="T2370" s="107" t="s">
        <v>82</v>
      </c>
      <c r="U2370" s="217"/>
      <c r="V2370" s="85"/>
      <c r="W2370" s="85">
        <v>1</v>
      </c>
      <c r="X2370" s="85">
        <v>1</v>
      </c>
      <c r="Y2370" s="85">
        <v>1</v>
      </c>
      <c r="Z2370" s="85"/>
      <c r="AA2370" s="85"/>
      <c r="AB2370" s="86"/>
      <c r="AC2370" s="86"/>
      <c r="AD2370" s="85"/>
      <c r="AE2370" s="85"/>
      <c r="AF2370" s="85"/>
      <c r="AG2370" s="85"/>
      <c r="AH2370" s="85"/>
      <c r="AI2370" s="85"/>
      <c r="AJ2370" s="85"/>
    </row>
    <row r="2371" spans="1:36" ht="16.5" thickTop="1" thickBot="1">
      <c r="A2371" s="105">
        <f t="shared" si="713"/>
        <v>61</v>
      </c>
      <c r="B2371" s="192" t="s">
        <v>2312</v>
      </c>
      <c r="C2371" s="107">
        <v>1968</v>
      </c>
      <c r="D2371" s="107"/>
      <c r="E2371" s="114" t="s">
        <v>94</v>
      </c>
      <c r="F2371" s="107">
        <v>5</v>
      </c>
      <c r="G2371" s="107">
        <v>3</v>
      </c>
      <c r="H2371" s="111">
        <v>3534.7</v>
      </c>
      <c r="I2371" s="111">
        <v>3053.9</v>
      </c>
      <c r="J2371" s="111">
        <v>2957.8</v>
      </c>
      <c r="K2371" s="122">
        <v>228</v>
      </c>
      <c r="L2371" s="110">
        <f t="shared" si="710"/>
        <v>22066071.690000001</v>
      </c>
      <c r="M2371" s="108"/>
      <c r="N2371" s="108"/>
      <c r="O2371" s="108"/>
      <c r="P2371" s="110">
        <f>'Форма 2'!C2371-M2371-N2371-O2371</f>
        <v>22066071.690000001</v>
      </c>
      <c r="Q2371" s="111">
        <f>L2371/I2371</f>
        <v>7225.5383902550839</v>
      </c>
      <c r="R2371" s="111">
        <f>Q2371</f>
        <v>7225.5383902550839</v>
      </c>
      <c r="S2371" s="112" t="s">
        <v>2152</v>
      </c>
      <c r="T2371" s="107" t="s">
        <v>82</v>
      </c>
      <c r="U2371" s="217"/>
      <c r="V2371" s="85"/>
      <c r="W2371" s="85"/>
      <c r="X2371" s="85"/>
      <c r="Y2371" s="85"/>
      <c r="Z2371" s="85"/>
      <c r="AA2371" s="85"/>
      <c r="AB2371" s="86"/>
      <c r="AC2371" s="86"/>
      <c r="AD2371" s="85">
        <v>1</v>
      </c>
      <c r="AE2371" s="85"/>
      <c r="AF2371" s="85"/>
      <c r="AG2371" s="85"/>
      <c r="AH2371" s="85">
        <v>1</v>
      </c>
      <c r="AI2371" s="85"/>
      <c r="AJ2371" s="85"/>
    </row>
    <row r="2372" spans="1:36" ht="16.5" thickTop="1" thickBot="1">
      <c r="A2372" s="105">
        <f t="shared" si="713"/>
        <v>62</v>
      </c>
      <c r="B2372" s="192" t="s">
        <v>2313</v>
      </c>
      <c r="C2372" s="107">
        <v>1986</v>
      </c>
      <c r="D2372" s="107">
        <v>1986</v>
      </c>
      <c r="E2372" s="114" t="s">
        <v>2314</v>
      </c>
      <c r="F2372" s="107">
        <v>5</v>
      </c>
      <c r="G2372" s="107">
        <v>10</v>
      </c>
      <c r="H2372" s="111">
        <v>7631.1</v>
      </c>
      <c r="I2372" s="111">
        <v>7286.9</v>
      </c>
      <c r="J2372" s="111">
        <v>6934.2</v>
      </c>
      <c r="K2372" s="122">
        <v>375</v>
      </c>
      <c r="L2372" s="110">
        <f t="shared" si="710"/>
        <v>13011025.5</v>
      </c>
      <c r="M2372" s="108"/>
      <c r="N2372" s="108"/>
      <c r="O2372" s="108"/>
      <c r="P2372" s="110">
        <f>'Форма 2'!C2372-M2372-N2372-O2372</f>
        <v>13011025.5</v>
      </c>
      <c r="Q2372" s="111">
        <f t="shared" si="711"/>
        <v>1785.5364421084412</v>
      </c>
      <c r="R2372" s="111">
        <f t="shared" si="712"/>
        <v>1785.5364421084412</v>
      </c>
      <c r="S2372" s="112" t="s">
        <v>2152</v>
      </c>
      <c r="T2372" s="107" t="s">
        <v>82</v>
      </c>
      <c r="U2372" s="217"/>
      <c r="V2372" s="85"/>
      <c r="W2372" s="85">
        <v>1</v>
      </c>
      <c r="X2372" s="85">
        <v>1</v>
      </c>
      <c r="Y2372" s="85">
        <v>1</v>
      </c>
      <c r="Z2372" s="85"/>
      <c r="AA2372" s="85"/>
      <c r="AB2372" s="86"/>
      <c r="AC2372" s="86"/>
      <c r="AD2372" s="85"/>
      <c r="AE2372" s="85"/>
      <c r="AF2372" s="85"/>
      <c r="AG2372" s="85"/>
      <c r="AH2372" s="85"/>
      <c r="AI2372" s="85"/>
      <c r="AJ2372" s="85"/>
    </row>
    <row r="2373" spans="1:36" ht="16.5" thickTop="1" thickBot="1">
      <c r="A2373" s="105">
        <f t="shared" si="713"/>
        <v>63</v>
      </c>
      <c r="B2373" s="192" t="s">
        <v>2315</v>
      </c>
      <c r="C2373" s="107">
        <v>1979</v>
      </c>
      <c r="D2373" s="107">
        <v>1979</v>
      </c>
      <c r="E2373" s="114" t="s">
        <v>80</v>
      </c>
      <c r="F2373" s="107">
        <v>5</v>
      </c>
      <c r="G2373" s="107">
        <v>4</v>
      </c>
      <c r="H2373" s="111">
        <v>3466.6</v>
      </c>
      <c r="I2373" s="111">
        <v>2587.1999999999998</v>
      </c>
      <c r="J2373" s="111">
        <v>2587.1999999999998</v>
      </c>
      <c r="K2373" s="122">
        <v>175</v>
      </c>
      <c r="L2373" s="110">
        <f t="shared" si="710"/>
        <v>5910553</v>
      </c>
      <c r="M2373" s="108"/>
      <c r="N2373" s="108"/>
      <c r="O2373" s="108"/>
      <c r="P2373" s="110">
        <f>'Форма 2'!C2373-M2373-N2373-O2373</f>
        <v>5910553</v>
      </c>
      <c r="Q2373" s="111">
        <f t="shared" si="711"/>
        <v>2284.5365646258506</v>
      </c>
      <c r="R2373" s="111">
        <f t="shared" si="712"/>
        <v>2284.5365646258506</v>
      </c>
      <c r="S2373" s="112" t="s">
        <v>2152</v>
      </c>
      <c r="T2373" s="107" t="s">
        <v>82</v>
      </c>
      <c r="U2373" s="217"/>
      <c r="V2373" s="85"/>
      <c r="W2373" s="85">
        <v>1</v>
      </c>
      <c r="X2373" s="85">
        <v>1</v>
      </c>
      <c r="Y2373" s="85">
        <v>1</v>
      </c>
      <c r="Z2373" s="85"/>
      <c r="AA2373" s="85"/>
      <c r="AB2373" s="86"/>
      <c r="AC2373" s="86"/>
      <c r="AD2373" s="85"/>
      <c r="AE2373" s="85"/>
      <c r="AF2373" s="85"/>
      <c r="AG2373" s="85"/>
      <c r="AH2373" s="85"/>
      <c r="AI2373" s="85"/>
      <c r="AJ2373" s="85"/>
    </row>
    <row r="2374" spans="1:36" ht="16.5" thickTop="1" thickBot="1">
      <c r="A2374" s="105">
        <f t="shared" si="713"/>
        <v>64</v>
      </c>
      <c r="B2374" s="192" t="s">
        <v>2316</v>
      </c>
      <c r="C2374" s="107">
        <v>1975</v>
      </c>
      <c r="D2374" s="107">
        <v>1975</v>
      </c>
      <c r="E2374" s="114" t="s">
        <v>136</v>
      </c>
      <c r="F2374" s="107">
        <v>5</v>
      </c>
      <c r="G2374" s="107">
        <v>6</v>
      </c>
      <c r="H2374" s="111">
        <v>4996.8999999999996</v>
      </c>
      <c r="I2374" s="111">
        <v>4214.8</v>
      </c>
      <c r="J2374" s="111">
        <v>4214.8</v>
      </c>
      <c r="K2374" s="122">
        <v>220</v>
      </c>
      <c r="L2374" s="110">
        <f t="shared" si="710"/>
        <v>8519714.5</v>
      </c>
      <c r="M2374" s="108"/>
      <c r="N2374" s="108"/>
      <c r="O2374" s="108"/>
      <c r="P2374" s="110">
        <f>'Форма 2'!C2374-M2374-N2374-O2374</f>
        <v>8519714.5</v>
      </c>
      <c r="Q2374" s="111">
        <f t="shared" si="711"/>
        <v>2021.3804925500615</v>
      </c>
      <c r="R2374" s="111">
        <f t="shared" si="712"/>
        <v>2021.3804925500615</v>
      </c>
      <c r="S2374" s="112" t="s">
        <v>2152</v>
      </c>
      <c r="T2374" s="107" t="s">
        <v>82</v>
      </c>
      <c r="U2374" s="217"/>
      <c r="V2374" s="85"/>
      <c r="W2374" s="85">
        <v>1</v>
      </c>
      <c r="X2374" s="85">
        <v>1</v>
      </c>
      <c r="Y2374" s="85">
        <v>1</v>
      </c>
      <c r="Z2374" s="85"/>
      <c r="AA2374" s="85"/>
      <c r="AB2374" s="86"/>
      <c r="AC2374" s="86"/>
      <c r="AD2374" s="85"/>
      <c r="AE2374" s="85"/>
      <c r="AF2374" s="85"/>
      <c r="AG2374" s="85"/>
      <c r="AH2374" s="85"/>
      <c r="AI2374" s="85"/>
      <c r="AJ2374" s="85"/>
    </row>
    <row r="2375" spans="1:36" ht="16.5" thickTop="1" thickBot="1">
      <c r="A2375" s="105">
        <f t="shared" si="713"/>
        <v>65</v>
      </c>
      <c r="B2375" s="192" t="s">
        <v>2317</v>
      </c>
      <c r="C2375" s="107">
        <v>1975</v>
      </c>
      <c r="D2375" s="107">
        <v>1975</v>
      </c>
      <c r="E2375" s="114" t="s">
        <v>136</v>
      </c>
      <c r="F2375" s="107">
        <v>5</v>
      </c>
      <c r="G2375" s="107">
        <v>6</v>
      </c>
      <c r="H2375" s="111">
        <v>4679.8999999999996</v>
      </c>
      <c r="I2375" s="111">
        <v>3881.2</v>
      </c>
      <c r="J2375" s="111">
        <v>3881.2</v>
      </c>
      <c r="K2375" s="122">
        <v>225</v>
      </c>
      <c r="L2375" s="110">
        <f t="shared" si="710"/>
        <v>7979229.4999999991</v>
      </c>
      <c r="M2375" s="108"/>
      <c r="N2375" s="108"/>
      <c r="O2375" s="108"/>
      <c r="P2375" s="110">
        <f>'Форма 2'!C2375-M2375-N2375-O2375</f>
        <v>7979229.4999999991</v>
      </c>
      <c r="Q2375" s="111">
        <f t="shared" si="711"/>
        <v>2055.8666134185301</v>
      </c>
      <c r="R2375" s="111">
        <f t="shared" si="712"/>
        <v>2055.8666134185301</v>
      </c>
      <c r="S2375" s="112" t="s">
        <v>2152</v>
      </c>
      <c r="T2375" s="107" t="s">
        <v>82</v>
      </c>
      <c r="U2375" s="217"/>
      <c r="V2375" s="85"/>
      <c r="W2375" s="85">
        <v>1</v>
      </c>
      <c r="X2375" s="85">
        <v>1</v>
      </c>
      <c r="Y2375" s="85">
        <v>1</v>
      </c>
      <c r="Z2375" s="85"/>
      <c r="AA2375" s="85"/>
      <c r="AB2375" s="86"/>
      <c r="AC2375" s="86"/>
      <c r="AD2375" s="85"/>
      <c r="AE2375" s="85"/>
      <c r="AF2375" s="85"/>
      <c r="AG2375" s="85"/>
      <c r="AH2375" s="85"/>
      <c r="AI2375" s="85"/>
      <c r="AJ2375" s="85"/>
    </row>
    <row r="2376" spans="1:36" ht="16.5" thickTop="1" thickBot="1">
      <c r="A2376" s="105">
        <f t="shared" si="713"/>
        <v>66</v>
      </c>
      <c r="B2376" s="192" t="s">
        <v>2318</v>
      </c>
      <c r="C2376" s="107">
        <v>1975</v>
      </c>
      <c r="D2376" s="107">
        <v>1975</v>
      </c>
      <c r="E2376" s="114" t="s">
        <v>136</v>
      </c>
      <c r="F2376" s="107">
        <v>5</v>
      </c>
      <c r="G2376" s="107">
        <v>8</v>
      </c>
      <c r="H2376" s="111">
        <v>6142.7</v>
      </c>
      <c r="I2376" s="111">
        <v>5127.6000000000004</v>
      </c>
      <c r="J2376" s="111">
        <v>5127.6000000000004</v>
      </c>
      <c r="K2376" s="122">
        <v>285</v>
      </c>
      <c r="L2376" s="110">
        <f t="shared" si="710"/>
        <v>10473303.5</v>
      </c>
      <c r="M2376" s="108"/>
      <c r="N2376" s="108"/>
      <c r="O2376" s="108"/>
      <c r="P2376" s="110">
        <f>'Форма 2'!C2376-M2376-N2376-O2376</f>
        <v>10473303.5</v>
      </c>
      <c r="Q2376" s="111">
        <f t="shared" si="711"/>
        <v>2042.535201653795</v>
      </c>
      <c r="R2376" s="111">
        <f t="shared" si="712"/>
        <v>2042.535201653795</v>
      </c>
      <c r="S2376" s="112" t="s">
        <v>2152</v>
      </c>
      <c r="T2376" s="107" t="s">
        <v>82</v>
      </c>
      <c r="U2376" s="217"/>
      <c r="V2376" s="85"/>
      <c r="W2376" s="85">
        <v>1</v>
      </c>
      <c r="X2376" s="85">
        <v>1</v>
      </c>
      <c r="Y2376" s="85">
        <v>1</v>
      </c>
      <c r="Z2376" s="85"/>
      <c r="AA2376" s="85"/>
      <c r="AB2376" s="86"/>
      <c r="AC2376" s="86"/>
      <c r="AD2376" s="85"/>
      <c r="AE2376" s="85"/>
      <c r="AF2376" s="85"/>
      <c r="AG2376" s="85"/>
      <c r="AH2376" s="85"/>
      <c r="AI2376" s="85"/>
      <c r="AJ2376" s="85"/>
    </row>
    <row r="2377" spans="1:36" ht="16.5" thickTop="1" thickBot="1">
      <c r="A2377" s="105">
        <f t="shared" si="713"/>
        <v>67</v>
      </c>
      <c r="B2377" s="192" t="s">
        <v>2319</v>
      </c>
      <c r="C2377" s="107">
        <v>1980</v>
      </c>
      <c r="D2377" s="107">
        <v>1980</v>
      </c>
      <c r="E2377" s="114" t="s">
        <v>136</v>
      </c>
      <c r="F2377" s="107">
        <v>9</v>
      </c>
      <c r="G2377" s="107">
        <v>2</v>
      </c>
      <c r="H2377" s="111">
        <v>4354.7</v>
      </c>
      <c r="I2377" s="111">
        <v>3627.5</v>
      </c>
      <c r="J2377" s="111">
        <v>3605.9</v>
      </c>
      <c r="K2377" s="122">
        <v>180</v>
      </c>
      <c r="L2377" s="110">
        <f t="shared" ref="L2377:L2441" si="720">SUM(M2377:P2377)</f>
        <v>10000350.815000001</v>
      </c>
      <c r="M2377" s="108"/>
      <c r="N2377" s="108"/>
      <c r="O2377" s="108"/>
      <c r="P2377" s="110">
        <f>'Форма 2'!C2377-M2377-N2377-O2377</f>
        <v>10000350.815000001</v>
      </c>
      <c r="Q2377" s="111">
        <f t="shared" ref="Q2377:Q2441" si="721">L2377/I2377</f>
        <v>2756.8162136457618</v>
      </c>
      <c r="R2377" s="111">
        <f t="shared" ref="R2377:R2441" si="722">Q2377</f>
        <v>2756.8162136457618</v>
      </c>
      <c r="S2377" s="112" t="s">
        <v>2152</v>
      </c>
      <c r="T2377" s="107" t="s">
        <v>82</v>
      </c>
      <c r="U2377" s="217"/>
      <c r="V2377" s="85"/>
      <c r="W2377" s="85">
        <v>1</v>
      </c>
      <c r="X2377" s="85">
        <v>1</v>
      </c>
      <c r="Y2377" s="85">
        <v>1</v>
      </c>
      <c r="Z2377" s="85"/>
      <c r="AA2377" s="85"/>
      <c r="AB2377" s="86"/>
      <c r="AC2377" s="86"/>
      <c r="AD2377" s="85"/>
      <c r="AE2377" s="85"/>
      <c r="AF2377" s="85"/>
      <c r="AG2377" s="85"/>
      <c r="AH2377" s="85"/>
      <c r="AI2377" s="85"/>
      <c r="AJ2377" s="85"/>
    </row>
    <row r="2378" spans="1:36" ht="16.5" thickTop="1" thickBot="1">
      <c r="A2378" s="105">
        <f t="shared" si="713"/>
        <v>68</v>
      </c>
      <c r="B2378" s="192" t="s">
        <v>2320</v>
      </c>
      <c r="C2378" s="107">
        <v>1978</v>
      </c>
      <c r="D2378" s="107">
        <v>1978</v>
      </c>
      <c r="E2378" s="114" t="s">
        <v>136</v>
      </c>
      <c r="F2378" s="107">
        <v>9</v>
      </c>
      <c r="G2378" s="107">
        <v>4</v>
      </c>
      <c r="H2378" s="111">
        <v>7652.5</v>
      </c>
      <c r="I2378" s="111">
        <v>7648.6</v>
      </c>
      <c r="J2378" s="111">
        <v>7648.6</v>
      </c>
      <c r="K2378" s="122">
        <v>349</v>
      </c>
      <c r="L2378" s="110">
        <f t="shared" si="720"/>
        <v>46829167.649999999</v>
      </c>
      <c r="M2378" s="108"/>
      <c r="N2378" s="108"/>
      <c r="O2378" s="108"/>
      <c r="P2378" s="110">
        <f>'Форма 2'!C2378-M2378-N2378-O2378</f>
        <v>46829167.649999999</v>
      </c>
      <c r="Q2378" s="111">
        <f t="shared" si="721"/>
        <v>6122.5802957403967</v>
      </c>
      <c r="R2378" s="111">
        <f t="shared" si="722"/>
        <v>6122.5802957403967</v>
      </c>
      <c r="S2378" s="112" t="s">
        <v>2152</v>
      </c>
      <c r="T2378" s="107" t="s">
        <v>82</v>
      </c>
      <c r="U2378" s="217"/>
      <c r="V2378" s="85"/>
      <c r="W2378" s="85"/>
      <c r="X2378" s="85"/>
      <c r="Y2378" s="85"/>
      <c r="Z2378" s="85"/>
      <c r="AA2378" s="85"/>
      <c r="AB2378" s="86"/>
      <c r="AC2378" s="86"/>
      <c r="AD2378" s="85">
        <v>1</v>
      </c>
      <c r="AE2378" s="85">
        <v>1</v>
      </c>
      <c r="AF2378" s="85">
        <v>1</v>
      </c>
      <c r="AG2378" s="85"/>
      <c r="AH2378" s="85"/>
      <c r="AI2378" s="85"/>
      <c r="AJ2378" s="85"/>
    </row>
    <row r="2379" spans="1:36" ht="16.5" thickTop="1" thickBot="1">
      <c r="A2379" s="105">
        <f t="shared" si="713"/>
        <v>69</v>
      </c>
      <c r="B2379" s="192" t="s">
        <v>2321</v>
      </c>
      <c r="C2379" s="107">
        <v>1978</v>
      </c>
      <c r="D2379" s="107">
        <v>1978</v>
      </c>
      <c r="E2379" s="114" t="s">
        <v>136</v>
      </c>
      <c r="F2379" s="107">
        <v>5</v>
      </c>
      <c r="G2379" s="107">
        <v>8</v>
      </c>
      <c r="H2379" s="111">
        <v>8598.4</v>
      </c>
      <c r="I2379" s="111">
        <v>6494.5</v>
      </c>
      <c r="J2379" s="111">
        <v>5195.6000000000004</v>
      </c>
      <c r="K2379" s="122">
        <v>285</v>
      </c>
      <c r="L2379" s="110">
        <f t="shared" si="720"/>
        <v>14660272</v>
      </c>
      <c r="M2379" s="108"/>
      <c r="N2379" s="108"/>
      <c r="O2379" s="108"/>
      <c r="P2379" s="110">
        <f>'Форма 2'!C2379-M2379-N2379-O2379</f>
        <v>14660272</v>
      </c>
      <c r="Q2379" s="111">
        <f t="shared" si="721"/>
        <v>2257.3365155131264</v>
      </c>
      <c r="R2379" s="111">
        <f t="shared" si="722"/>
        <v>2257.3365155131264</v>
      </c>
      <c r="S2379" s="112" t="s">
        <v>2152</v>
      </c>
      <c r="T2379" s="107" t="s">
        <v>82</v>
      </c>
      <c r="U2379" s="217"/>
      <c r="V2379" s="85"/>
      <c r="W2379" s="85">
        <v>1</v>
      </c>
      <c r="X2379" s="85">
        <v>1</v>
      </c>
      <c r="Y2379" s="85">
        <v>1</v>
      </c>
      <c r="Z2379" s="85"/>
      <c r="AA2379" s="85"/>
      <c r="AB2379" s="86"/>
      <c r="AC2379" s="86"/>
      <c r="AD2379" s="85"/>
      <c r="AE2379" s="85"/>
      <c r="AF2379" s="85"/>
      <c r="AG2379" s="85"/>
      <c r="AH2379" s="85"/>
      <c r="AI2379" s="85"/>
      <c r="AJ2379" s="85"/>
    </row>
    <row r="2380" spans="1:36" ht="16.5" thickTop="1" thickBot="1">
      <c r="A2380" s="105">
        <f t="shared" si="713"/>
        <v>70</v>
      </c>
      <c r="B2380" s="192" t="s">
        <v>2322</v>
      </c>
      <c r="C2380" s="107">
        <v>1979</v>
      </c>
      <c r="D2380" s="107">
        <v>1979</v>
      </c>
      <c r="E2380" s="114" t="s">
        <v>136</v>
      </c>
      <c r="F2380" s="107">
        <v>9</v>
      </c>
      <c r="G2380" s="107">
        <v>2</v>
      </c>
      <c r="H2380" s="111">
        <v>4302.8</v>
      </c>
      <c r="I2380" s="111">
        <v>3602.9</v>
      </c>
      <c r="J2380" s="111">
        <v>3582.9</v>
      </c>
      <c r="K2380" s="122">
        <v>180</v>
      </c>
      <c r="L2380" s="110">
        <f t="shared" si="720"/>
        <v>9881165.0600000005</v>
      </c>
      <c r="M2380" s="108"/>
      <c r="N2380" s="108"/>
      <c r="O2380" s="108"/>
      <c r="P2380" s="110">
        <f>'Форма 2'!C2380-M2380-N2380-O2380</f>
        <v>9881165.0600000005</v>
      </c>
      <c r="Q2380" s="111">
        <f t="shared" si="721"/>
        <v>2742.5587887535044</v>
      </c>
      <c r="R2380" s="111">
        <f t="shared" si="722"/>
        <v>2742.5587887535044</v>
      </c>
      <c r="S2380" s="112" t="s">
        <v>2152</v>
      </c>
      <c r="T2380" s="107" t="s">
        <v>82</v>
      </c>
      <c r="U2380" s="217"/>
      <c r="V2380" s="85"/>
      <c r="W2380" s="85">
        <v>1</v>
      </c>
      <c r="X2380" s="85">
        <v>1</v>
      </c>
      <c r="Y2380" s="85">
        <v>1</v>
      </c>
      <c r="Z2380" s="85"/>
      <c r="AA2380" s="85"/>
      <c r="AB2380" s="86"/>
      <c r="AC2380" s="86"/>
      <c r="AD2380" s="85"/>
      <c r="AE2380" s="85"/>
      <c r="AF2380" s="85"/>
      <c r="AG2380" s="85"/>
      <c r="AH2380" s="85"/>
      <c r="AI2380" s="85"/>
      <c r="AJ2380" s="85"/>
    </row>
    <row r="2381" spans="1:36" ht="16.5" thickTop="1" thickBot="1">
      <c r="A2381" s="105">
        <f t="shared" si="713"/>
        <v>71</v>
      </c>
      <c r="B2381" s="192" t="s">
        <v>2323</v>
      </c>
      <c r="C2381" s="107">
        <v>1978</v>
      </c>
      <c r="D2381" s="107">
        <v>1978</v>
      </c>
      <c r="E2381" s="114" t="s">
        <v>136</v>
      </c>
      <c r="F2381" s="107">
        <v>9</v>
      </c>
      <c r="G2381" s="107">
        <v>4</v>
      </c>
      <c r="H2381" s="111">
        <v>9401.1</v>
      </c>
      <c r="I2381" s="111">
        <v>7797.3</v>
      </c>
      <c r="J2381" s="111">
        <f>I2381</f>
        <v>7797.3</v>
      </c>
      <c r="K2381" s="122">
        <v>360</v>
      </c>
      <c r="L2381" s="110">
        <f t="shared" si="720"/>
        <v>21589156.095000003</v>
      </c>
      <c r="M2381" s="108"/>
      <c r="N2381" s="108"/>
      <c r="O2381" s="108"/>
      <c r="P2381" s="110">
        <f>'Форма 2'!C2381-M2381-N2381-O2381</f>
        <v>21589156.095000003</v>
      </c>
      <c r="Q2381" s="111">
        <f t="shared" si="721"/>
        <v>2768.7989554076412</v>
      </c>
      <c r="R2381" s="111">
        <f t="shared" si="722"/>
        <v>2768.7989554076412</v>
      </c>
      <c r="S2381" s="112" t="s">
        <v>2152</v>
      </c>
      <c r="T2381" s="107" t="s">
        <v>82</v>
      </c>
      <c r="U2381" s="217"/>
      <c r="V2381" s="85"/>
      <c r="W2381" s="85">
        <v>1</v>
      </c>
      <c r="X2381" s="85">
        <v>1</v>
      </c>
      <c r="Y2381" s="85">
        <v>1</v>
      </c>
      <c r="Z2381" s="85"/>
      <c r="AA2381" s="85"/>
      <c r="AB2381" s="86"/>
      <c r="AC2381" s="86"/>
      <c r="AD2381" s="85"/>
      <c r="AE2381" s="85"/>
      <c r="AF2381" s="85"/>
      <c r="AG2381" s="85"/>
      <c r="AH2381" s="85"/>
      <c r="AI2381" s="85"/>
      <c r="AJ2381" s="85"/>
    </row>
    <row r="2382" spans="1:36" ht="16.5" thickTop="1" thickBot="1">
      <c r="A2382" s="105">
        <f t="shared" si="713"/>
        <v>72</v>
      </c>
      <c r="B2382" s="192" t="s">
        <v>2324</v>
      </c>
      <c r="C2382" s="107">
        <v>1978</v>
      </c>
      <c r="D2382" s="107">
        <v>1978</v>
      </c>
      <c r="E2382" s="114" t="s">
        <v>136</v>
      </c>
      <c r="F2382" s="107">
        <v>5</v>
      </c>
      <c r="G2382" s="107">
        <v>8</v>
      </c>
      <c r="H2382" s="111">
        <v>6861.2</v>
      </c>
      <c r="I2382" s="111">
        <v>5734.2</v>
      </c>
      <c r="J2382" s="111">
        <v>5734.2</v>
      </c>
      <c r="K2382" s="122">
        <v>298</v>
      </c>
      <c r="L2382" s="110">
        <f t="shared" si="720"/>
        <v>11698346</v>
      </c>
      <c r="M2382" s="108"/>
      <c r="N2382" s="108"/>
      <c r="O2382" s="108"/>
      <c r="P2382" s="110">
        <f>'Форма 2'!C2382-M2382-N2382-O2382</f>
        <v>11698346</v>
      </c>
      <c r="Q2382" s="111">
        <f t="shared" si="721"/>
        <v>2040.1007987164733</v>
      </c>
      <c r="R2382" s="111">
        <f t="shared" si="722"/>
        <v>2040.1007987164733</v>
      </c>
      <c r="S2382" s="112" t="s">
        <v>2152</v>
      </c>
      <c r="T2382" s="107" t="s">
        <v>82</v>
      </c>
      <c r="U2382" s="217"/>
      <c r="V2382" s="85"/>
      <c r="W2382" s="85">
        <v>1</v>
      </c>
      <c r="X2382" s="85">
        <v>1</v>
      </c>
      <c r="Y2382" s="85">
        <v>1</v>
      </c>
      <c r="Z2382" s="85"/>
      <c r="AA2382" s="85"/>
      <c r="AB2382" s="86"/>
      <c r="AC2382" s="86"/>
      <c r="AD2382" s="85"/>
      <c r="AE2382" s="85"/>
      <c r="AF2382" s="85"/>
      <c r="AG2382" s="85"/>
      <c r="AH2382" s="85"/>
      <c r="AI2382" s="85"/>
      <c r="AJ2382" s="85"/>
    </row>
    <row r="2383" spans="1:36" ht="16.5" thickTop="1" thickBot="1">
      <c r="A2383" s="105">
        <f t="shared" si="713"/>
        <v>73</v>
      </c>
      <c r="B2383" s="192" t="s">
        <v>2325</v>
      </c>
      <c r="C2383" s="107">
        <v>1978</v>
      </c>
      <c r="D2383" s="107">
        <v>1978</v>
      </c>
      <c r="E2383" s="114" t="s">
        <v>136</v>
      </c>
      <c r="F2383" s="107">
        <v>5</v>
      </c>
      <c r="G2383" s="107">
        <v>4</v>
      </c>
      <c r="H2383" s="111">
        <v>2920.2</v>
      </c>
      <c r="I2383" s="111">
        <v>2608.1</v>
      </c>
      <c r="J2383" s="111">
        <v>2608.1</v>
      </c>
      <c r="K2383" s="122">
        <v>150</v>
      </c>
      <c r="L2383" s="110">
        <f t="shared" si="720"/>
        <v>4978941</v>
      </c>
      <c r="M2383" s="108"/>
      <c r="N2383" s="108"/>
      <c r="O2383" s="108"/>
      <c r="P2383" s="110">
        <f>'Форма 2'!C2383-M2383-N2383-O2383</f>
        <v>4978941</v>
      </c>
      <c r="Q2383" s="111">
        <f t="shared" si="721"/>
        <v>1909.029945170814</v>
      </c>
      <c r="R2383" s="111">
        <f t="shared" si="722"/>
        <v>1909.029945170814</v>
      </c>
      <c r="S2383" s="112" t="s">
        <v>2152</v>
      </c>
      <c r="T2383" s="107" t="s">
        <v>82</v>
      </c>
      <c r="U2383" s="217"/>
      <c r="V2383" s="85"/>
      <c r="W2383" s="85">
        <v>1</v>
      </c>
      <c r="X2383" s="85">
        <v>1</v>
      </c>
      <c r="Y2383" s="85">
        <v>1</v>
      </c>
      <c r="Z2383" s="85"/>
      <c r="AA2383" s="85"/>
      <c r="AB2383" s="86"/>
      <c r="AC2383" s="86"/>
      <c r="AD2383" s="85"/>
      <c r="AE2383" s="85"/>
      <c r="AF2383" s="85"/>
      <c r="AG2383" s="85"/>
      <c r="AH2383" s="85"/>
      <c r="AI2383" s="85"/>
      <c r="AJ2383" s="85"/>
    </row>
    <row r="2384" spans="1:36" ht="16.5" thickTop="1" thickBot="1">
      <c r="A2384" s="105">
        <f t="shared" si="713"/>
        <v>74</v>
      </c>
      <c r="B2384" s="192" t="s">
        <v>2326</v>
      </c>
      <c r="C2384" s="107">
        <v>1979</v>
      </c>
      <c r="D2384" s="107">
        <v>1979</v>
      </c>
      <c r="E2384" s="114" t="s">
        <v>136</v>
      </c>
      <c r="F2384" s="107">
        <v>9</v>
      </c>
      <c r="G2384" s="107">
        <v>5</v>
      </c>
      <c r="H2384" s="111">
        <v>11091.2</v>
      </c>
      <c r="I2384" s="111">
        <v>9711.9</v>
      </c>
      <c r="J2384" s="111">
        <v>9711.9</v>
      </c>
      <c r="K2384" s="122">
        <v>450</v>
      </c>
      <c r="L2384" s="110">
        <f t="shared" si="720"/>
        <v>25470386.240000002</v>
      </c>
      <c r="M2384" s="108"/>
      <c r="N2384" s="108"/>
      <c r="O2384" s="108"/>
      <c r="P2384" s="110">
        <f>'Форма 2'!C2384-M2384-N2384-O2384</f>
        <v>25470386.240000002</v>
      </c>
      <c r="Q2384" s="111">
        <f t="shared" si="721"/>
        <v>2622.5956033319949</v>
      </c>
      <c r="R2384" s="111">
        <f t="shared" si="722"/>
        <v>2622.5956033319949</v>
      </c>
      <c r="S2384" s="112" t="s">
        <v>2152</v>
      </c>
      <c r="T2384" s="107" t="s">
        <v>82</v>
      </c>
      <c r="U2384" s="217"/>
      <c r="V2384" s="85"/>
      <c r="W2384" s="85">
        <v>1</v>
      </c>
      <c r="X2384" s="85">
        <v>1</v>
      </c>
      <c r="Y2384" s="85">
        <v>1</v>
      </c>
      <c r="Z2384" s="85"/>
      <c r="AA2384" s="85"/>
      <c r="AB2384" s="86"/>
      <c r="AC2384" s="86"/>
      <c r="AD2384" s="85"/>
      <c r="AE2384" s="85"/>
      <c r="AF2384" s="85"/>
      <c r="AG2384" s="85"/>
      <c r="AH2384" s="85"/>
      <c r="AI2384" s="85"/>
      <c r="AJ2384" s="85"/>
    </row>
    <row r="2385" spans="1:36" ht="16.5" thickTop="1" thickBot="1">
      <c r="A2385" s="105">
        <f t="shared" si="713"/>
        <v>75</v>
      </c>
      <c r="B2385" s="192" t="s">
        <v>2327</v>
      </c>
      <c r="C2385" s="107">
        <v>1979</v>
      </c>
      <c r="D2385" s="107">
        <v>1979</v>
      </c>
      <c r="E2385" s="114" t="s">
        <v>136</v>
      </c>
      <c r="F2385" s="107">
        <v>5</v>
      </c>
      <c r="G2385" s="107">
        <v>11</v>
      </c>
      <c r="H2385" s="111">
        <v>9884.6</v>
      </c>
      <c r="I2385" s="111">
        <v>7781.3</v>
      </c>
      <c r="J2385" s="111">
        <v>7781.3</v>
      </c>
      <c r="K2385" s="122">
        <v>413</v>
      </c>
      <c r="L2385" s="110">
        <f t="shared" si="720"/>
        <v>16853243</v>
      </c>
      <c r="M2385" s="108"/>
      <c r="N2385" s="108"/>
      <c r="O2385" s="108"/>
      <c r="P2385" s="110">
        <f>'Форма 2'!C2385-M2385-N2385-O2385</f>
        <v>16853243</v>
      </c>
      <c r="Q2385" s="111">
        <f t="shared" si="721"/>
        <v>2165.8647012709957</v>
      </c>
      <c r="R2385" s="111">
        <f t="shared" si="722"/>
        <v>2165.8647012709957</v>
      </c>
      <c r="S2385" s="112" t="s">
        <v>2152</v>
      </c>
      <c r="T2385" s="107" t="s">
        <v>82</v>
      </c>
      <c r="U2385" s="217"/>
      <c r="V2385" s="85"/>
      <c r="W2385" s="85">
        <v>1</v>
      </c>
      <c r="X2385" s="85">
        <v>1</v>
      </c>
      <c r="Y2385" s="85">
        <v>1</v>
      </c>
      <c r="Z2385" s="85"/>
      <c r="AA2385" s="85"/>
      <c r="AB2385" s="86"/>
      <c r="AC2385" s="86"/>
      <c r="AD2385" s="85"/>
      <c r="AE2385" s="85"/>
      <c r="AF2385" s="85"/>
      <c r="AG2385" s="85"/>
      <c r="AH2385" s="85"/>
      <c r="AI2385" s="85"/>
      <c r="AJ2385" s="85"/>
    </row>
    <row r="2386" spans="1:36" ht="16.5" thickTop="1" thickBot="1">
      <c r="A2386" s="105">
        <f t="shared" si="713"/>
        <v>76</v>
      </c>
      <c r="B2386" s="192" t="s">
        <v>2328</v>
      </c>
      <c r="C2386" s="107">
        <v>1979</v>
      </c>
      <c r="D2386" s="107">
        <v>1979</v>
      </c>
      <c r="E2386" s="114" t="s">
        <v>136</v>
      </c>
      <c r="F2386" s="107">
        <v>5</v>
      </c>
      <c r="G2386" s="107">
        <v>12</v>
      </c>
      <c r="H2386" s="111">
        <v>10587.5</v>
      </c>
      <c r="I2386" s="111">
        <v>8739.5</v>
      </c>
      <c r="J2386" s="111">
        <v>8630.7000000000007</v>
      </c>
      <c r="K2386" s="122">
        <v>440</v>
      </c>
      <c r="L2386" s="110">
        <f t="shared" si="720"/>
        <v>18051687.5</v>
      </c>
      <c r="M2386" s="108"/>
      <c r="N2386" s="108"/>
      <c r="O2386" s="108"/>
      <c r="P2386" s="110">
        <f>'Форма 2'!C2386-M2386-N2386-O2386</f>
        <v>18051687.5</v>
      </c>
      <c r="Q2386" s="111">
        <f t="shared" si="721"/>
        <v>2065.5286343612333</v>
      </c>
      <c r="R2386" s="111">
        <f t="shared" si="722"/>
        <v>2065.5286343612333</v>
      </c>
      <c r="S2386" s="112" t="s">
        <v>2152</v>
      </c>
      <c r="T2386" s="107" t="s">
        <v>82</v>
      </c>
      <c r="U2386" s="217"/>
      <c r="V2386" s="85"/>
      <c r="W2386" s="85">
        <v>1</v>
      </c>
      <c r="X2386" s="85">
        <v>1</v>
      </c>
      <c r="Y2386" s="85">
        <v>1</v>
      </c>
      <c r="Z2386" s="85"/>
      <c r="AA2386" s="85"/>
      <c r="AB2386" s="86"/>
      <c r="AC2386" s="86"/>
      <c r="AD2386" s="85"/>
      <c r="AE2386" s="85"/>
      <c r="AF2386" s="85"/>
      <c r="AG2386" s="85"/>
      <c r="AH2386" s="85"/>
      <c r="AI2386" s="85"/>
      <c r="AJ2386" s="85"/>
    </row>
    <row r="2387" spans="1:36" ht="16.5" thickTop="1" thickBot="1">
      <c r="A2387" s="105">
        <f t="shared" si="713"/>
        <v>77</v>
      </c>
      <c r="B2387" s="192" t="s">
        <v>2329</v>
      </c>
      <c r="C2387" s="105">
        <v>1972</v>
      </c>
      <c r="D2387" s="105">
        <v>1972</v>
      </c>
      <c r="E2387" s="114" t="s">
        <v>136</v>
      </c>
      <c r="F2387" s="107">
        <v>5</v>
      </c>
      <c r="G2387" s="107">
        <v>4</v>
      </c>
      <c r="H2387" s="111">
        <v>3125.3</v>
      </c>
      <c r="I2387" s="111">
        <v>2600.3000000000002</v>
      </c>
      <c r="J2387" s="111">
        <v>2472.4</v>
      </c>
      <c r="K2387" s="122">
        <v>143</v>
      </c>
      <c r="L2387" s="110">
        <f t="shared" si="720"/>
        <v>14074851.056000002</v>
      </c>
      <c r="M2387" s="108"/>
      <c r="N2387" s="108"/>
      <c r="O2387" s="108"/>
      <c r="P2387" s="110">
        <f>'Форма 2'!C2387-M2387-N2387-O2387</f>
        <v>14074851.056000002</v>
      </c>
      <c r="Q2387" s="111">
        <f t="shared" si="721"/>
        <v>5412.7797008037533</v>
      </c>
      <c r="R2387" s="111">
        <f t="shared" si="722"/>
        <v>5412.7797008037533</v>
      </c>
      <c r="S2387" s="112" t="s">
        <v>2152</v>
      </c>
      <c r="T2387" s="107" t="s">
        <v>82</v>
      </c>
      <c r="U2387" s="217"/>
      <c r="V2387" s="85"/>
      <c r="W2387" s="85"/>
      <c r="X2387" s="85"/>
      <c r="Y2387" s="85"/>
      <c r="Z2387" s="85"/>
      <c r="AA2387" s="85"/>
      <c r="AB2387" s="86"/>
      <c r="AC2387" s="86"/>
      <c r="AD2387" s="85">
        <v>1</v>
      </c>
      <c r="AE2387" s="85"/>
      <c r="AF2387" s="85"/>
      <c r="AG2387" s="85"/>
      <c r="AH2387" s="85"/>
      <c r="AI2387" s="85"/>
      <c r="AJ2387" s="85"/>
    </row>
    <row r="2388" spans="1:36" ht="16.5" thickTop="1" thickBot="1">
      <c r="A2388" s="105">
        <f t="shared" si="713"/>
        <v>78</v>
      </c>
      <c r="B2388" s="192" t="s">
        <v>2330</v>
      </c>
      <c r="C2388" s="105">
        <v>1975</v>
      </c>
      <c r="D2388" s="105">
        <v>1975</v>
      </c>
      <c r="E2388" s="114" t="s">
        <v>80</v>
      </c>
      <c r="F2388" s="107">
        <v>5</v>
      </c>
      <c r="G2388" s="107">
        <v>4</v>
      </c>
      <c r="H2388" s="111">
        <v>3256.2</v>
      </c>
      <c r="I2388" s="111">
        <v>3255.6</v>
      </c>
      <c r="J2388" s="111">
        <v>2592.6999999999998</v>
      </c>
      <c r="K2388" s="122">
        <v>170</v>
      </c>
      <c r="L2388" s="110">
        <f t="shared" si="720"/>
        <v>5551821</v>
      </c>
      <c r="M2388" s="108"/>
      <c r="N2388" s="108"/>
      <c r="O2388" s="108"/>
      <c r="P2388" s="110">
        <f>'Форма 2'!C2388-M2388-N2388-O2388</f>
        <v>5551821</v>
      </c>
      <c r="Q2388" s="111">
        <f t="shared" si="721"/>
        <v>1705.3142277921122</v>
      </c>
      <c r="R2388" s="111">
        <f t="shared" si="722"/>
        <v>1705.3142277921122</v>
      </c>
      <c r="S2388" s="112" t="s">
        <v>2152</v>
      </c>
      <c r="T2388" s="107" t="s">
        <v>82</v>
      </c>
      <c r="U2388" s="217"/>
      <c r="V2388" s="85"/>
      <c r="W2388" s="85">
        <v>1</v>
      </c>
      <c r="X2388" s="85">
        <v>1</v>
      </c>
      <c r="Y2388" s="85">
        <v>1</v>
      </c>
      <c r="Z2388" s="85"/>
      <c r="AA2388" s="85"/>
      <c r="AB2388" s="86"/>
      <c r="AC2388" s="86"/>
      <c r="AD2388" s="85"/>
      <c r="AE2388" s="85"/>
      <c r="AF2388" s="85"/>
      <c r="AG2388" s="85"/>
      <c r="AH2388" s="85"/>
      <c r="AI2388" s="85"/>
      <c r="AJ2388" s="85"/>
    </row>
    <row r="2389" spans="1:36" ht="16.5" thickTop="1" thickBot="1">
      <c r="A2389" s="105">
        <f t="shared" si="713"/>
        <v>79</v>
      </c>
      <c r="B2389" s="192" t="s">
        <v>2331</v>
      </c>
      <c r="C2389" s="105">
        <v>1973</v>
      </c>
      <c r="D2389" s="105">
        <v>1973</v>
      </c>
      <c r="E2389" s="114" t="s">
        <v>80</v>
      </c>
      <c r="F2389" s="107">
        <v>5</v>
      </c>
      <c r="G2389" s="107">
        <v>4</v>
      </c>
      <c r="H2389" s="111">
        <v>3145.1</v>
      </c>
      <c r="I2389" s="111">
        <v>2642.1</v>
      </c>
      <c r="J2389" s="111">
        <v>2580</v>
      </c>
      <c r="K2389" s="122">
        <v>168</v>
      </c>
      <c r="L2389" s="110">
        <f t="shared" si="720"/>
        <v>5362395.5</v>
      </c>
      <c r="M2389" s="108"/>
      <c r="N2389" s="108"/>
      <c r="O2389" s="108"/>
      <c r="P2389" s="110">
        <f>'Форма 2'!C2389-M2389-N2389-O2389</f>
        <v>5362395.5</v>
      </c>
      <c r="Q2389" s="111">
        <f t="shared" si="721"/>
        <v>2029.5959653306084</v>
      </c>
      <c r="R2389" s="111">
        <f t="shared" si="722"/>
        <v>2029.5959653306084</v>
      </c>
      <c r="S2389" s="112" t="s">
        <v>2152</v>
      </c>
      <c r="T2389" s="107" t="s">
        <v>82</v>
      </c>
      <c r="U2389" s="217"/>
      <c r="V2389" s="85"/>
      <c r="W2389" s="85">
        <v>1</v>
      </c>
      <c r="X2389" s="85">
        <v>1</v>
      </c>
      <c r="Y2389" s="85">
        <v>1</v>
      </c>
      <c r="Z2389" s="85"/>
      <c r="AA2389" s="85"/>
      <c r="AB2389" s="86"/>
      <c r="AC2389" s="86"/>
      <c r="AD2389" s="85"/>
      <c r="AE2389" s="85"/>
      <c r="AF2389" s="85"/>
      <c r="AG2389" s="85"/>
      <c r="AH2389" s="85"/>
      <c r="AI2389" s="85"/>
      <c r="AJ2389" s="85"/>
    </row>
    <row r="2390" spans="1:36" ht="16.5" thickTop="1" thickBot="1">
      <c r="A2390" s="105">
        <f t="shared" si="713"/>
        <v>80</v>
      </c>
      <c r="B2390" s="192" t="s">
        <v>2332</v>
      </c>
      <c r="C2390" s="105">
        <v>1973</v>
      </c>
      <c r="D2390" s="105">
        <v>1973</v>
      </c>
      <c r="E2390" s="114" t="s">
        <v>136</v>
      </c>
      <c r="F2390" s="107">
        <v>5</v>
      </c>
      <c r="G2390" s="107">
        <v>8</v>
      </c>
      <c r="H2390" s="111">
        <v>6167.4</v>
      </c>
      <c r="I2390" s="111">
        <v>5148</v>
      </c>
      <c r="J2390" s="111">
        <v>5089.5</v>
      </c>
      <c r="K2390" s="122">
        <v>283</v>
      </c>
      <c r="L2390" s="110">
        <f t="shared" si="720"/>
        <v>10515417</v>
      </c>
      <c r="M2390" s="108"/>
      <c r="N2390" s="108"/>
      <c r="O2390" s="108"/>
      <c r="P2390" s="110">
        <f>'Форма 2'!C2390-M2390-N2390-O2390</f>
        <v>10515417</v>
      </c>
      <c r="Q2390" s="111">
        <f t="shared" si="721"/>
        <v>2042.6217948717949</v>
      </c>
      <c r="R2390" s="111">
        <f t="shared" si="722"/>
        <v>2042.6217948717949</v>
      </c>
      <c r="S2390" s="112" t="s">
        <v>2152</v>
      </c>
      <c r="T2390" s="107" t="s">
        <v>82</v>
      </c>
      <c r="U2390" s="217"/>
      <c r="V2390" s="85"/>
      <c r="W2390" s="85">
        <v>1</v>
      </c>
      <c r="X2390" s="85">
        <v>1</v>
      </c>
      <c r="Y2390" s="85">
        <v>1</v>
      </c>
      <c r="Z2390" s="85"/>
      <c r="AA2390" s="85"/>
      <c r="AB2390" s="86"/>
      <c r="AC2390" s="86"/>
      <c r="AD2390" s="85"/>
      <c r="AE2390" s="85"/>
      <c r="AF2390" s="85"/>
      <c r="AG2390" s="85"/>
      <c r="AH2390" s="85"/>
      <c r="AI2390" s="85"/>
      <c r="AJ2390" s="85"/>
    </row>
    <row r="2391" spans="1:36" ht="16.5" thickTop="1" thickBot="1">
      <c r="A2391" s="105">
        <f t="shared" si="713"/>
        <v>81</v>
      </c>
      <c r="B2391" s="192" t="s">
        <v>2333</v>
      </c>
      <c r="C2391" s="105">
        <v>1973</v>
      </c>
      <c r="D2391" s="105">
        <v>1973</v>
      </c>
      <c r="E2391" s="114" t="s">
        <v>136</v>
      </c>
      <c r="F2391" s="107">
        <v>5</v>
      </c>
      <c r="G2391" s="107">
        <v>8</v>
      </c>
      <c r="H2391" s="111">
        <v>6215.2</v>
      </c>
      <c r="I2391" s="111">
        <v>5180.5</v>
      </c>
      <c r="J2391" s="111">
        <v>5180.5</v>
      </c>
      <c r="K2391" s="122">
        <v>285</v>
      </c>
      <c r="L2391" s="110">
        <f t="shared" si="720"/>
        <v>10596916</v>
      </c>
      <c r="M2391" s="108"/>
      <c r="N2391" s="108"/>
      <c r="O2391" s="108"/>
      <c r="P2391" s="110">
        <f>'Форма 2'!C2391-M2391-N2391-O2391</f>
        <v>10596916</v>
      </c>
      <c r="Q2391" s="111">
        <f t="shared" si="721"/>
        <v>2045.5392336647042</v>
      </c>
      <c r="R2391" s="111">
        <f t="shared" si="722"/>
        <v>2045.5392336647042</v>
      </c>
      <c r="S2391" s="112" t="s">
        <v>2152</v>
      </c>
      <c r="T2391" s="107" t="s">
        <v>82</v>
      </c>
      <c r="U2391" s="217"/>
      <c r="V2391" s="85"/>
      <c r="W2391" s="85">
        <v>1</v>
      </c>
      <c r="X2391" s="85">
        <v>1</v>
      </c>
      <c r="Y2391" s="85">
        <v>1</v>
      </c>
      <c r="Z2391" s="85"/>
      <c r="AA2391" s="85"/>
      <c r="AB2391" s="86"/>
      <c r="AC2391" s="86"/>
      <c r="AD2391" s="85"/>
      <c r="AE2391" s="85"/>
      <c r="AF2391" s="85"/>
      <c r="AG2391" s="85"/>
      <c r="AH2391" s="85"/>
      <c r="AI2391" s="85"/>
      <c r="AJ2391" s="85"/>
    </row>
    <row r="2392" spans="1:36" ht="16.5" thickTop="1" thickBot="1">
      <c r="A2392" s="105">
        <f t="shared" si="713"/>
        <v>82</v>
      </c>
      <c r="B2392" s="192" t="s">
        <v>2334</v>
      </c>
      <c r="C2392" s="105">
        <v>1972</v>
      </c>
      <c r="D2392" s="105">
        <v>1972</v>
      </c>
      <c r="E2392" s="114" t="s">
        <v>80</v>
      </c>
      <c r="F2392" s="107">
        <v>5</v>
      </c>
      <c r="G2392" s="107">
        <v>4</v>
      </c>
      <c r="H2392" s="111">
        <v>3379.9</v>
      </c>
      <c r="I2392" s="111">
        <v>3093.9</v>
      </c>
      <c r="J2392" s="111">
        <v>3093.9</v>
      </c>
      <c r="K2392" s="122">
        <v>175</v>
      </c>
      <c r="L2392" s="110">
        <f t="shared" si="720"/>
        <v>15221447.248000002</v>
      </c>
      <c r="M2392" s="108"/>
      <c r="N2392" s="108"/>
      <c r="O2392" s="108"/>
      <c r="P2392" s="110">
        <f>'Форма 2'!C2392-M2392-N2392-O2392</f>
        <v>15221447.248000002</v>
      </c>
      <c r="Q2392" s="111">
        <f t="shared" si="721"/>
        <v>4919.8252199489325</v>
      </c>
      <c r="R2392" s="111">
        <f t="shared" si="722"/>
        <v>4919.8252199489325</v>
      </c>
      <c r="S2392" s="112" t="s">
        <v>2152</v>
      </c>
      <c r="T2392" s="107" t="s">
        <v>82</v>
      </c>
      <c r="U2392" s="217"/>
      <c r="V2392" s="85"/>
      <c r="W2392" s="85"/>
      <c r="X2392" s="85"/>
      <c r="Y2392" s="85"/>
      <c r="Z2392" s="85"/>
      <c r="AA2392" s="85"/>
      <c r="AB2392" s="86"/>
      <c r="AC2392" s="86"/>
      <c r="AD2392" s="85">
        <v>1</v>
      </c>
      <c r="AE2392" s="85"/>
      <c r="AF2392" s="85"/>
      <c r="AG2392" s="85"/>
      <c r="AH2392" s="85"/>
      <c r="AI2392" s="85"/>
      <c r="AJ2392" s="85"/>
    </row>
    <row r="2393" spans="1:36" ht="16.5" thickTop="1" thickBot="1">
      <c r="A2393" s="105">
        <f t="shared" si="713"/>
        <v>83</v>
      </c>
      <c r="B2393" s="192" t="s">
        <v>2335</v>
      </c>
      <c r="C2393" s="105">
        <v>1974</v>
      </c>
      <c r="D2393" s="105">
        <v>1974</v>
      </c>
      <c r="E2393" s="114" t="s">
        <v>136</v>
      </c>
      <c r="F2393" s="107">
        <v>5</v>
      </c>
      <c r="G2393" s="107">
        <v>8</v>
      </c>
      <c r="H2393" s="111">
        <v>6211.5</v>
      </c>
      <c r="I2393" s="111">
        <v>5170.2</v>
      </c>
      <c r="J2393" s="111">
        <v>5170.2</v>
      </c>
      <c r="K2393" s="122">
        <v>285</v>
      </c>
      <c r="L2393" s="110">
        <f t="shared" si="720"/>
        <v>10590607.5</v>
      </c>
      <c r="M2393" s="108"/>
      <c r="N2393" s="108"/>
      <c r="O2393" s="108"/>
      <c r="P2393" s="110">
        <f>'Форма 2'!C2393-M2393-N2393-O2393</f>
        <v>10590607.5</v>
      </c>
      <c r="Q2393" s="111">
        <f t="shared" si="721"/>
        <v>2048.3941627016366</v>
      </c>
      <c r="R2393" s="111">
        <f t="shared" si="722"/>
        <v>2048.3941627016366</v>
      </c>
      <c r="S2393" s="112" t="s">
        <v>2152</v>
      </c>
      <c r="T2393" s="107" t="s">
        <v>82</v>
      </c>
      <c r="U2393" s="217"/>
      <c r="V2393" s="85"/>
      <c r="W2393" s="85">
        <v>1</v>
      </c>
      <c r="X2393" s="85">
        <v>1</v>
      </c>
      <c r="Y2393" s="85">
        <v>1</v>
      </c>
      <c r="Z2393" s="85"/>
      <c r="AA2393" s="85"/>
      <c r="AB2393" s="86"/>
      <c r="AC2393" s="86"/>
      <c r="AD2393" s="85"/>
      <c r="AE2393" s="85"/>
      <c r="AF2393" s="85"/>
      <c r="AG2393" s="85"/>
      <c r="AH2393" s="85"/>
      <c r="AI2393" s="85"/>
      <c r="AJ2393" s="85"/>
    </row>
    <row r="2394" spans="1:36" ht="16.5" thickTop="1" thickBot="1">
      <c r="A2394" s="105">
        <f t="shared" si="713"/>
        <v>84</v>
      </c>
      <c r="B2394" s="192" t="s">
        <v>2336</v>
      </c>
      <c r="C2394" s="105">
        <v>1973</v>
      </c>
      <c r="D2394" s="105">
        <v>1973</v>
      </c>
      <c r="E2394" s="114" t="s">
        <v>136</v>
      </c>
      <c r="F2394" s="107">
        <v>5</v>
      </c>
      <c r="G2394" s="107">
        <v>4</v>
      </c>
      <c r="H2394" s="111">
        <v>3096.8</v>
      </c>
      <c r="I2394" s="111">
        <v>2572</v>
      </c>
      <c r="J2394" s="111">
        <v>2572</v>
      </c>
      <c r="K2394" s="122">
        <v>150</v>
      </c>
      <c r="L2394" s="110">
        <f t="shared" si="720"/>
        <v>5280044</v>
      </c>
      <c r="M2394" s="108"/>
      <c r="N2394" s="108"/>
      <c r="O2394" s="108"/>
      <c r="P2394" s="110">
        <f>'Форма 2'!C2394-M2394-N2394-O2394</f>
        <v>5280044</v>
      </c>
      <c r="Q2394" s="111">
        <f t="shared" si="721"/>
        <v>2052.8942457231728</v>
      </c>
      <c r="R2394" s="111">
        <f t="shared" si="722"/>
        <v>2052.8942457231728</v>
      </c>
      <c r="S2394" s="112" t="s">
        <v>2152</v>
      </c>
      <c r="T2394" s="107" t="s">
        <v>82</v>
      </c>
      <c r="U2394" s="217"/>
      <c r="V2394" s="85"/>
      <c r="W2394" s="85">
        <v>1</v>
      </c>
      <c r="X2394" s="85">
        <v>1</v>
      </c>
      <c r="Y2394" s="85">
        <v>1</v>
      </c>
      <c r="Z2394" s="85"/>
      <c r="AA2394" s="85"/>
      <c r="AB2394" s="86"/>
      <c r="AC2394" s="86"/>
      <c r="AD2394" s="85"/>
      <c r="AE2394" s="85"/>
      <c r="AF2394" s="85"/>
      <c r="AG2394" s="85"/>
      <c r="AH2394" s="85"/>
      <c r="AI2394" s="85"/>
      <c r="AJ2394" s="85"/>
    </row>
    <row r="2395" spans="1:36" ht="16.5" thickTop="1" thickBot="1">
      <c r="A2395" s="105">
        <f t="shared" si="713"/>
        <v>85</v>
      </c>
      <c r="B2395" s="192" t="s">
        <v>2337</v>
      </c>
      <c r="C2395" s="105">
        <v>1973</v>
      </c>
      <c r="D2395" s="105">
        <v>1973</v>
      </c>
      <c r="E2395" s="114" t="s">
        <v>136</v>
      </c>
      <c r="F2395" s="107">
        <v>5</v>
      </c>
      <c r="G2395" s="107">
        <v>8</v>
      </c>
      <c r="H2395" s="111">
        <v>6591.8</v>
      </c>
      <c r="I2395" s="111">
        <v>5743.9</v>
      </c>
      <c r="J2395" s="111">
        <v>4970.8</v>
      </c>
      <c r="K2395" s="122">
        <v>275</v>
      </c>
      <c r="L2395" s="110">
        <f t="shared" si="720"/>
        <v>11239019</v>
      </c>
      <c r="M2395" s="108"/>
      <c r="N2395" s="108"/>
      <c r="O2395" s="108"/>
      <c r="P2395" s="110">
        <f>'Форма 2'!C2395-M2395-N2395-O2395</f>
        <v>11239019</v>
      </c>
      <c r="Q2395" s="111">
        <f t="shared" si="721"/>
        <v>1956.6877905256013</v>
      </c>
      <c r="R2395" s="111">
        <f t="shared" si="722"/>
        <v>1956.6877905256013</v>
      </c>
      <c r="S2395" s="112" t="s">
        <v>2152</v>
      </c>
      <c r="T2395" s="107" t="s">
        <v>82</v>
      </c>
      <c r="U2395" s="217"/>
      <c r="V2395" s="85"/>
      <c r="W2395" s="85">
        <v>1</v>
      </c>
      <c r="X2395" s="85">
        <v>1</v>
      </c>
      <c r="Y2395" s="85">
        <v>1</v>
      </c>
      <c r="Z2395" s="85"/>
      <c r="AA2395" s="85"/>
      <c r="AB2395" s="86"/>
      <c r="AC2395" s="86"/>
      <c r="AD2395" s="85"/>
      <c r="AE2395" s="85"/>
      <c r="AF2395" s="85"/>
      <c r="AG2395" s="85"/>
      <c r="AH2395" s="85"/>
      <c r="AI2395" s="85"/>
      <c r="AJ2395" s="85"/>
    </row>
    <row r="2396" spans="1:36" ht="16.5" thickTop="1" thickBot="1">
      <c r="A2396" s="105">
        <f t="shared" si="713"/>
        <v>86</v>
      </c>
      <c r="B2396" s="192" t="s">
        <v>2338</v>
      </c>
      <c r="C2396" s="105">
        <v>1973</v>
      </c>
      <c r="D2396" s="105">
        <v>1973</v>
      </c>
      <c r="E2396" s="114" t="s">
        <v>136</v>
      </c>
      <c r="F2396" s="107">
        <v>5</v>
      </c>
      <c r="G2396" s="107">
        <v>8</v>
      </c>
      <c r="H2396" s="111">
        <v>6199</v>
      </c>
      <c r="I2396" s="111">
        <v>5162.1000000000004</v>
      </c>
      <c r="J2396" s="111">
        <v>5162.1000000000004</v>
      </c>
      <c r="K2396" s="122">
        <v>285</v>
      </c>
      <c r="L2396" s="110">
        <f t="shared" si="720"/>
        <v>10569295</v>
      </c>
      <c r="M2396" s="108"/>
      <c r="N2396" s="108"/>
      <c r="O2396" s="108"/>
      <c r="P2396" s="110">
        <f>'Форма 2'!C2396-M2396-N2396-O2396</f>
        <v>10569295</v>
      </c>
      <c r="Q2396" s="111">
        <f t="shared" si="721"/>
        <v>2047.4797078708277</v>
      </c>
      <c r="R2396" s="111">
        <f t="shared" si="722"/>
        <v>2047.4797078708277</v>
      </c>
      <c r="S2396" s="112" t="s">
        <v>2152</v>
      </c>
      <c r="T2396" s="107" t="s">
        <v>82</v>
      </c>
      <c r="U2396" s="217"/>
      <c r="V2396" s="85"/>
      <c r="W2396" s="85">
        <v>1</v>
      </c>
      <c r="X2396" s="85">
        <v>1</v>
      </c>
      <c r="Y2396" s="85">
        <v>1</v>
      </c>
      <c r="Z2396" s="85"/>
      <c r="AA2396" s="85"/>
      <c r="AB2396" s="86"/>
      <c r="AC2396" s="86"/>
      <c r="AD2396" s="85"/>
      <c r="AE2396" s="85"/>
      <c r="AF2396" s="85"/>
      <c r="AG2396" s="85"/>
      <c r="AH2396" s="85"/>
      <c r="AI2396" s="85"/>
      <c r="AJ2396" s="85"/>
    </row>
    <row r="2397" spans="1:36" ht="16.5" thickTop="1" thickBot="1">
      <c r="A2397" s="105">
        <f t="shared" si="713"/>
        <v>87</v>
      </c>
      <c r="B2397" s="192" t="s">
        <v>2339</v>
      </c>
      <c r="C2397" s="105">
        <v>1973</v>
      </c>
      <c r="D2397" s="105">
        <v>1973</v>
      </c>
      <c r="E2397" s="114" t="s">
        <v>136</v>
      </c>
      <c r="F2397" s="107">
        <v>5</v>
      </c>
      <c r="G2397" s="107">
        <v>4</v>
      </c>
      <c r="H2397" s="111">
        <v>3132.3</v>
      </c>
      <c r="I2397" s="111">
        <v>2604.9</v>
      </c>
      <c r="J2397" s="111">
        <v>2604.9</v>
      </c>
      <c r="K2397" s="122">
        <v>150</v>
      </c>
      <c r="L2397" s="110">
        <f t="shared" si="720"/>
        <v>5340571.5</v>
      </c>
      <c r="M2397" s="108"/>
      <c r="N2397" s="108"/>
      <c r="O2397" s="108"/>
      <c r="P2397" s="110">
        <f>'Форма 2'!C2397-M2397-N2397-O2397</f>
        <v>5340571.5</v>
      </c>
      <c r="Q2397" s="111">
        <f t="shared" si="721"/>
        <v>2050.2021190832661</v>
      </c>
      <c r="R2397" s="111">
        <f t="shared" si="722"/>
        <v>2050.2021190832661</v>
      </c>
      <c r="S2397" s="112" t="s">
        <v>2152</v>
      </c>
      <c r="T2397" s="107" t="s">
        <v>82</v>
      </c>
      <c r="U2397" s="217"/>
      <c r="V2397" s="85"/>
      <c r="W2397" s="85">
        <v>1</v>
      </c>
      <c r="X2397" s="85">
        <v>1</v>
      </c>
      <c r="Y2397" s="85">
        <v>1</v>
      </c>
      <c r="Z2397" s="85"/>
      <c r="AA2397" s="85"/>
      <c r="AB2397" s="86"/>
      <c r="AC2397" s="86"/>
      <c r="AD2397" s="85"/>
      <c r="AE2397" s="85"/>
      <c r="AF2397" s="85"/>
      <c r="AG2397" s="85"/>
      <c r="AH2397" s="85"/>
      <c r="AI2397" s="85"/>
      <c r="AJ2397" s="85"/>
    </row>
    <row r="2398" spans="1:36" ht="16.5" thickTop="1" thickBot="1">
      <c r="A2398" s="105">
        <f t="shared" si="713"/>
        <v>88</v>
      </c>
      <c r="B2398" s="192" t="s">
        <v>2340</v>
      </c>
      <c r="C2398" s="105">
        <v>1973</v>
      </c>
      <c r="D2398" s="105">
        <v>1973</v>
      </c>
      <c r="E2398" s="114" t="s">
        <v>136</v>
      </c>
      <c r="F2398" s="107">
        <v>5</v>
      </c>
      <c r="G2398" s="107">
        <v>8</v>
      </c>
      <c r="H2398" s="111">
        <v>6210.5</v>
      </c>
      <c r="I2398" s="111">
        <v>5168.6000000000004</v>
      </c>
      <c r="J2398" s="111">
        <v>5168.6000000000004</v>
      </c>
      <c r="K2398" s="122">
        <v>285</v>
      </c>
      <c r="L2398" s="110">
        <f t="shared" si="720"/>
        <v>10588902.5</v>
      </c>
      <c r="M2398" s="108"/>
      <c r="N2398" s="108"/>
      <c r="O2398" s="108"/>
      <c r="P2398" s="110">
        <f>'Форма 2'!C2398-M2398-N2398-O2398</f>
        <v>10588902.5</v>
      </c>
      <c r="Q2398" s="111">
        <f t="shared" si="721"/>
        <v>2048.698390279766</v>
      </c>
      <c r="R2398" s="111">
        <f t="shared" si="722"/>
        <v>2048.698390279766</v>
      </c>
      <c r="S2398" s="112" t="s">
        <v>2152</v>
      </c>
      <c r="T2398" s="107" t="s">
        <v>82</v>
      </c>
      <c r="U2398" s="217"/>
      <c r="V2398" s="85"/>
      <c r="W2398" s="85">
        <v>1</v>
      </c>
      <c r="X2398" s="85">
        <v>1</v>
      </c>
      <c r="Y2398" s="85">
        <v>1</v>
      </c>
      <c r="Z2398" s="85"/>
      <c r="AA2398" s="85"/>
      <c r="AB2398" s="86"/>
      <c r="AC2398" s="86"/>
      <c r="AD2398" s="85"/>
      <c r="AE2398" s="85"/>
      <c r="AF2398" s="85"/>
      <c r="AG2398" s="85"/>
      <c r="AH2398" s="85"/>
      <c r="AI2398" s="85"/>
      <c r="AJ2398" s="85"/>
    </row>
    <row r="2399" spans="1:36" ht="16.5" thickTop="1" thickBot="1">
      <c r="A2399" s="105">
        <f t="shared" si="713"/>
        <v>89</v>
      </c>
      <c r="B2399" s="192" t="s">
        <v>2341</v>
      </c>
      <c r="C2399" s="105">
        <v>1975</v>
      </c>
      <c r="D2399" s="105">
        <v>1975</v>
      </c>
      <c r="E2399" s="114" t="s">
        <v>134</v>
      </c>
      <c r="F2399" s="107">
        <v>5</v>
      </c>
      <c r="G2399" s="107">
        <v>4</v>
      </c>
      <c r="H2399" s="111">
        <v>2899.7</v>
      </c>
      <c r="I2399" s="111">
        <v>2601.5</v>
      </c>
      <c r="J2399" s="111">
        <v>2601.5</v>
      </c>
      <c r="K2399" s="122">
        <v>150</v>
      </c>
      <c r="L2399" s="110">
        <f t="shared" si="720"/>
        <v>4943988.5</v>
      </c>
      <c r="M2399" s="108"/>
      <c r="N2399" s="108"/>
      <c r="O2399" s="108"/>
      <c r="P2399" s="110">
        <f>'Форма 2'!C2399-M2399-N2399-O2399</f>
        <v>4943988.5</v>
      </c>
      <c r="Q2399" s="111">
        <f t="shared" si="721"/>
        <v>1900.4376321353066</v>
      </c>
      <c r="R2399" s="111">
        <f t="shared" si="722"/>
        <v>1900.4376321353066</v>
      </c>
      <c r="S2399" s="112" t="s">
        <v>2152</v>
      </c>
      <c r="T2399" s="107" t="s">
        <v>82</v>
      </c>
      <c r="U2399" s="217"/>
      <c r="V2399" s="85"/>
      <c r="W2399" s="85">
        <v>1</v>
      </c>
      <c r="X2399" s="85">
        <v>1</v>
      </c>
      <c r="Y2399" s="85">
        <v>1</v>
      </c>
      <c r="Z2399" s="85"/>
      <c r="AA2399" s="85"/>
      <c r="AB2399" s="86"/>
      <c r="AC2399" s="86"/>
      <c r="AD2399" s="85"/>
      <c r="AE2399" s="85"/>
      <c r="AF2399" s="85"/>
      <c r="AG2399" s="85"/>
      <c r="AH2399" s="85"/>
      <c r="AI2399" s="85"/>
      <c r="AJ2399" s="85"/>
    </row>
    <row r="2400" spans="1:36" ht="16.5" thickTop="1" thickBot="1">
      <c r="A2400" s="105">
        <f t="shared" si="713"/>
        <v>90</v>
      </c>
      <c r="B2400" s="192" t="s">
        <v>2342</v>
      </c>
      <c r="C2400" s="107">
        <v>1974</v>
      </c>
      <c r="D2400" s="107">
        <v>1974</v>
      </c>
      <c r="E2400" s="114" t="s">
        <v>136</v>
      </c>
      <c r="F2400" s="107">
        <v>5</v>
      </c>
      <c r="G2400" s="107">
        <v>4</v>
      </c>
      <c r="H2400" s="111">
        <v>2894.9</v>
      </c>
      <c r="I2400" s="111">
        <v>2652.5</v>
      </c>
      <c r="J2400" s="111">
        <v>2652.5</v>
      </c>
      <c r="K2400" s="122">
        <v>150</v>
      </c>
      <c r="L2400" s="110">
        <f t="shared" si="720"/>
        <v>4935804.5</v>
      </c>
      <c r="M2400" s="108"/>
      <c r="N2400" s="108"/>
      <c r="O2400" s="108"/>
      <c r="P2400" s="110">
        <f>'Форма 2'!C2400-M2400-N2400-O2400</f>
        <v>4935804.5</v>
      </c>
      <c r="Q2400" s="111">
        <f t="shared" si="721"/>
        <v>1860.8122525918945</v>
      </c>
      <c r="R2400" s="111">
        <f t="shared" si="722"/>
        <v>1860.8122525918945</v>
      </c>
      <c r="S2400" s="112" t="s">
        <v>2152</v>
      </c>
      <c r="T2400" s="107" t="s">
        <v>82</v>
      </c>
      <c r="U2400" s="217"/>
      <c r="V2400" s="85"/>
      <c r="W2400" s="85">
        <v>1</v>
      </c>
      <c r="X2400" s="85">
        <v>1</v>
      </c>
      <c r="Y2400" s="85">
        <v>1</v>
      </c>
      <c r="Z2400" s="85"/>
      <c r="AA2400" s="85"/>
      <c r="AB2400" s="86"/>
      <c r="AC2400" s="86"/>
      <c r="AD2400" s="85"/>
      <c r="AE2400" s="85"/>
      <c r="AF2400" s="85"/>
      <c r="AG2400" s="85"/>
      <c r="AH2400" s="85"/>
      <c r="AI2400" s="85"/>
      <c r="AJ2400" s="85"/>
    </row>
    <row r="2401" spans="1:36" ht="16.5" thickTop="1" thickBot="1">
      <c r="A2401" s="105">
        <f t="shared" si="713"/>
        <v>91</v>
      </c>
      <c r="B2401" s="192" t="s">
        <v>2343</v>
      </c>
      <c r="C2401" s="107">
        <v>1984</v>
      </c>
      <c r="D2401" s="107">
        <v>1984</v>
      </c>
      <c r="E2401" s="114" t="s">
        <v>134</v>
      </c>
      <c r="F2401" s="107">
        <v>5</v>
      </c>
      <c r="G2401" s="107">
        <v>8</v>
      </c>
      <c r="H2401" s="111">
        <v>6341.8</v>
      </c>
      <c r="I2401" s="111">
        <v>5709.7</v>
      </c>
      <c r="J2401" s="111">
        <v>5438.8</v>
      </c>
      <c r="K2401" s="122">
        <v>265</v>
      </c>
      <c r="L2401" s="110">
        <f t="shared" si="720"/>
        <v>10812769</v>
      </c>
      <c r="M2401" s="108"/>
      <c r="N2401" s="108"/>
      <c r="O2401" s="108"/>
      <c r="P2401" s="110">
        <f>'Форма 2'!C2401-M2401-N2401-O2401</f>
        <v>10812769</v>
      </c>
      <c r="Q2401" s="111">
        <f t="shared" si="721"/>
        <v>1893.754312836051</v>
      </c>
      <c r="R2401" s="111">
        <f t="shared" si="722"/>
        <v>1893.754312836051</v>
      </c>
      <c r="S2401" s="112" t="s">
        <v>2152</v>
      </c>
      <c r="T2401" s="107" t="s">
        <v>120</v>
      </c>
      <c r="U2401" s="217"/>
      <c r="V2401" s="85"/>
      <c r="W2401" s="85">
        <v>1</v>
      </c>
      <c r="X2401" s="85">
        <v>1</v>
      </c>
      <c r="Y2401" s="85">
        <v>1</v>
      </c>
      <c r="Z2401" s="85"/>
      <c r="AA2401" s="85"/>
      <c r="AB2401" s="86"/>
      <c r="AC2401" s="86"/>
      <c r="AD2401" s="85"/>
      <c r="AE2401" s="85"/>
      <c r="AF2401" s="85"/>
      <c r="AG2401" s="85"/>
      <c r="AH2401" s="85"/>
      <c r="AI2401" s="85"/>
      <c r="AJ2401" s="85"/>
    </row>
    <row r="2402" spans="1:36" ht="16.5" thickTop="1" thickBot="1">
      <c r="A2402" s="105">
        <f t="shared" si="713"/>
        <v>92</v>
      </c>
      <c r="B2402" s="192" t="s">
        <v>2344</v>
      </c>
      <c r="C2402" s="107">
        <v>1980</v>
      </c>
      <c r="D2402" s="107">
        <v>1980</v>
      </c>
      <c r="E2402" s="114" t="s">
        <v>134</v>
      </c>
      <c r="F2402" s="107">
        <v>9</v>
      </c>
      <c r="G2402" s="107">
        <v>10</v>
      </c>
      <c r="H2402" s="111">
        <v>23294.1</v>
      </c>
      <c r="I2402" s="111">
        <v>20275.3</v>
      </c>
      <c r="J2402" s="111">
        <v>19744.400000000001</v>
      </c>
      <c r="K2402" s="122">
        <v>783</v>
      </c>
      <c r="L2402" s="110">
        <f t="shared" si="720"/>
        <v>142547313.18599999</v>
      </c>
      <c r="M2402" s="108"/>
      <c r="N2402" s="108"/>
      <c r="O2402" s="108"/>
      <c r="P2402" s="110">
        <f>'Форма 2'!C2402-M2402-N2402-O2402</f>
        <v>142547313.18599999</v>
      </c>
      <c r="Q2402" s="111">
        <f t="shared" si="721"/>
        <v>7030.5895935448552</v>
      </c>
      <c r="R2402" s="111">
        <f t="shared" si="722"/>
        <v>7030.5895935448552</v>
      </c>
      <c r="S2402" s="112" t="s">
        <v>2152</v>
      </c>
      <c r="T2402" s="107" t="s">
        <v>82</v>
      </c>
      <c r="U2402" s="217"/>
      <c r="V2402" s="85"/>
      <c r="W2402" s="85"/>
      <c r="X2402" s="85"/>
      <c r="Y2402" s="85"/>
      <c r="Z2402" s="85"/>
      <c r="AA2402" s="85"/>
      <c r="AB2402" s="86"/>
      <c r="AC2402" s="86"/>
      <c r="AD2402" s="85">
        <v>1</v>
      </c>
      <c r="AE2402" s="85">
        <v>1</v>
      </c>
      <c r="AF2402" s="85">
        <v>1</v>
      </c>
      <c r="AG2402" s="85"/>
      <c r="AH2402" s="85"/>
      <c r="AI2402" s="85"/>
      <c r="AJ2402" s="85"/>
    </row>
    <row r="2403" spans="1:36" ht="16.5" thickTop="1" thickBot="1">
      <c r="A2403" s="105">
        <f t="shared" si="713"/>
        <v>93</v>
      </c>
      <c r="B2403" s="192" t="s">
        <v>2345</v>
      </c>
      <c r="C2403" s="107">
        <v>1972</v>
      </c>
      <c r="D2403" s="107">
        <v>1972</v>
      </c>
      <c r="E2403" s="114" t="s">
        <v>136</v>
      </c>
      <c r="F2403" s="107">
        <v>5</v>
      </c>
      <c r="G2403" s="107">
        <v>6</v>
      </c>
      <c r="H2403" s="111">
        <v>5200.8999999999996</v>
      </c>
      <c r="I2403" s="111">
        <v>4403</v>
      </c>
      <c r="J2403" s="111">
        <v>4293.8</v>
      </c>
      <c r="K2403" s="122">
        <v>220</v>
      </c>
      <c r="L2403" s="110">
        <f t="shared" si="720"/>
        <v>23422357.168000001</v>
      </c>
      <c r="M2403" s="108"/>
      <c r="N2403" s="108"/>
      <c r="O2403" s="108"/>
      <c r="P2403" s="110">
        <f>'Форма 2'!C2403-M2403-N2403-O2403</f>
        <v>23422357.168000001</v>
      </c>
      <c r="Q2403" s="111">
        <f t="shared" si="721"/>
        <v>5319.6359682034981</v>
      </c>
      <c r="R2403" s="111">
        <f t="shared" si="722"/>
        <v>5319.6359682034981</v>
      </c>
      <c r="S2403" s="112" t="s">
        <v>2152</v>
      </c>
      <c r="T2403" s="107" t="s">
        <v>82</v>
      </c>
      <c r="U2403" s="217"/>
      <c r="V2403" s="85"/>
      <c r="W2403" s="85"/>
      <c r="X2403" s="85"/>
      <c r="Y2403" s="85"/>
      <c r="Z2403" s="85"/>
      <c r="AA2403" s="85"/>
      <c r="AB2403" s="86"/>
      <c r="AC2403" s="86"/>
      <c r="AD2403" s="85">
        <v>1</v>
      </c>
      <c r="AE2403" s="85"/>
      <c r="AF2403" s="85"/>
      <c r="AG2403" s="85"/>
      <c r="AH2403" s="85"/>
      <c r="AI2403" s="85"/>
      <c r="AJ2403" s="85"/>
    </row>
    <row r="2404" spans="1:36" ht="16.5" thickTop="1" thickBot="1">
      <c r="A2404" s="105">
        <f t="shared" si="713"/>
        <v>94</v>
      </c>
      <c r="B2404" s="192" t="s">
        <v>2346</v>
      </c>
      <c r="C2404" s="107">
        <v>1972</v>
      </c>
      <c r="D2404" s="107">
        <v>1972</v>
      </c>
      <c r="E2404" s="114" t="s">
        <v>80</v>
      </c>
      <c r="F2404" s="107">
        <v>5</v>
      </c>
      <c r="G2404" s="107">
        <v>8</v>
      </c>
      <c r="H2404" s="111">
        <v>7722.5</v>
      </c>
      <c r="I2404" s="111">
        <v>7713.8</v>
      </c>
      <c r="J2404" s="111">
        <v>5550.9</v>
      </c>
      <c r="K2404" s="122">
        <v>275</v>
      </c>
      <c r="L2404" s="110">
        <f t="shared" si="720"/>
        <v>34778433.200000003</v>
      </c>
      <c r="M2404" s="108"/>
      <c r="N2404" s="108"/>
      <c r="O2404" s="108"/>
      <c r="P2404" s="110">
        <f>'Форма 2'!C2404-M2404-N2404-O2404</f>
        <v>34778433.200000003</v>
      </c>
      <c r="Q2404" s="111">
        <f t="shared" si="721"/>
        <v>4508.5992895849004</v>
      </c>
      <c r="R2404" s="111">
        <f t="shared" si="722"/>
        <v>4508.5992895849004</v>
      </c>
      <c r="S2404" s="112" t="s">
        <v>2152</v>
      </c>
      <c r="T2404" s="107" t="s">
        <v>82</v>
      </c>
      <c r="U2404" s="217"/>
      <c r="V2404" s="85"/>
      <c r="W2404" s="85"/>
      <c r="X2404" s="85"/>
      <c r="Y2404" s="85"/>
      <c r="Z2404" s="85"/>
      <c r="AA2404" s="85"/>
      <c r="AB2404" s="86"/>
      <c r="AC2404" s="86"/>
      <c r="AD2404" s="85">
        <v>1</v>
      </c>
      <c r="AE2404" s="85"/>
      <c r="AF2404" s="85"/>
      <c r="AG2404" s="85"/>
      <c r="AH2404" s="85"/>
      <c r="AI2404" s="85"/>
      <c r="AJ2404" s="85"/>
    </row>
    <row r="2405" spans="1:36" ht="16.5" thickTop="1" thickBot="1">
      <c r="A2405" s="105">
        <f t="shared" si="713"/>
        <v>95</v>
      </c>
      <c r="B2405" s="192" t="s">
        <v>2347</v>
      </c>
      <c r="C2405" s="107">
        <v>1980</v>
      </c>
      <c r="D2405" s="107">
        <v>1980</v>
      </c>
      <c r="E2405" s="114" t="s">
        <v>136</v>
      </c>
      <c r="F2405" s="107">
        <v>9</v>
      </c>
      <c r="G2405" s="107">
        <v>2</v>
      </c>
      <c r="H2405" s="111">
        <v>4201.3</v>
      </c>
      <c r="I2405" s="111">
        <v>3627.1</v>
      </c>
      <c r="J2405" s="111">
        <v>3627.1</v>
      </c>
      <c r="K2405" s="122">
        <v>180</v>
      </c>
      <c r="L2405" s="110">
        <f t="shared" si="720"/>
        <v>9648075.3850000016</v>
      </c>
      <c r="M2405" s="108"/>
      <c r="N2405" s="108"/>
      <c r="O2405" s="108"/>
      <c r="P2405" s="110">
        <f>'Форма 2'!C2405-M2405-N2405-O2405</f>
        <v>9648075.3850000016</v>
      </c>
      <c r="Q2405" s="111">
        <f t="shared" si="721"/>
        <v>2659.9970734195367</v>
      </c>
      <c r="R2405" s="111">
        <f t="shared" si="722"/>
        <v>2659.9970734195367</v>
      </c>
      <c r="S2405" s="112" t="s">
        <v>2152</v>
      </c>
      <c r="T2405" s="107" t="s">
        <v>82</v>
      </c>
      <c r="U2405" s="217"/>
      <c r="V2405" s="85"/>
      <c r="W2405" s="85">
        <v>1</v>
      </c>
      <c r="X2405" s="85">
        <v>1</v>
      </c>
      <c r="Y2405" s="85">
        <v>1</v>
      </c>
      <c r="Z2405" s="85"/>
      <c r="AA2405" s="85"/>
      <c r="AB2405" s="86"/>
      <c r="AC2405" s="86"/>
      <c r="AD2405" s="85"/>
      <c r="AE2405" s="85"/>
      <c r="AF2405" s="85"/>
      <c r="AG2405" s="85"/>
      <c r="AH2405" s="85"/>
      <c r="AI2405" s="85"/>
      <c r="AJ2405" s="85"/>
    </row>
    <row r="2406" spans="1:36" ht="16.5" thickTop="1" thickBot="1">
      <c r="A2406" s="105">
        <f t="shared" si="713"/>
        <v>96</v>
      </c>
      <c r="B2406" s="192" t="s">
        <v>2348</v>
      </c>
      <c r="C2406" s="107">
        <v>1973</v>
      </c>
      <c r="D2406" s="107">
        <v>1973</v>
      </c>
      <c r="E2406" s="114" t="s">
        <v>80</v>
      </c>
      <c r="F2406" s="107">
        <v>5</v>
      </c>
      <c r="G2406" s="107">
        <v>2</v>
      </c>
      <c r="H2406" s="111">
        <v>3800</v>
      </c>
      <c r="I2406" s="111">
        <v>3037.8</v>
      </c>
      <c r="J2406" s="111">
        <v>2951</v>
      </c>
      <c r="K2406" s="122">
        <v>300</v>
      </c>
      <c r="L2406" s="110">
        <f t="shared" si="720"/>
        <v>6479000</v>
      </c>
      <c r="M2406" s="108"/>
      <c r="N2406" s="108"/>
      <c r="O2406" s="108"/>
      <c r="P2406" s="110">
        <f>'Форма 2'!C2406-M2406-N2406-O2406</f>
        <v>6479000</v>
      </c>
      <c r="Q2406" s="111">
        <f t="shared" si="721"/>
        <v>2132.7934689577983</v>
      </c>
      <c r="R2406" s="111">
        <f t="shared" si="722"/>
        <v>2132.7934689577983</v>
      </c>
      <c r="S2406" s="112" t="s">
        <v>2152</v>
      </c>
      <c r="T2406" s="107" t="s">
        <v>82</v>
      </c>
      <c r="U2406" s="217"/>
      <c r="V2406" s="85"/>
      <c r="W2406" s="85">
        <v>1</v>
      </c>
      <c r="X2406" s="85">
        <v>1</v>
      </c>
      <c r="Y2406" s="85">
        <v>1</v>
      </c>
      <c r="Z2406" s="85"/>
      <c r="AA2406" s="85"/>
      <c r="AB2406" s="86"/>
      <c r="AC2406" s="86"/>
      <c r="AD2406" s="85"/>
      <c r="AE2406" s="85"/>
      <c r="AF2406" s="85"/>
      <c r="AG2406" s="85"/>
      <c r="AH2406" s="85"/>
      <c r="AI2406" s="85"/>
      <c r="AJ2406" s="85"/>
    </row>
    <row r="2407" spans="1:36" ht="16.5" thickTop="1" thickBot="1">
      <c r="A2407" s="105">
        <f t="shared" si="713"/>
        <v>97</v>
      </c>
      <c r="B2407" s="192" t="s">
        <v>2349</v>
      </c>
      <c r="C2407" s="107">
        <v>1980</v>
      </c>
      <c r="D2407" s="107">
        <v>1980</v>
      </c>
      <c r="E2407" s="114" t="s">
        <v>136</v>
      </c>
      <c r="F2407" s="107">
        <v>9</v>
      </c>
      <c r="G2407" s="107">
        <v>2</v>
      </c>
      <c r="H2407" s="111">
        <v>4245.1000000000004</v>
      </c>
      <c r="I2407" s="111">
        <v>3627</v>
      </c>
      <c r="J2407" s="111">
        <v>3627</v>
      </c>
      <c r="K2407" s="122">
        <v>180</v>
      </c>
      <c r="L2407" s="110">
        <f t="shared" si="720"/>
        <v>9748659.8949999996</v>
      </c>
      <c r="M2407" s="108"/>
      <c r="N2407" s="108"/>
      <c r="O2407" s="108"/>
      <c r="P2407" s="110">
        <f>'Форма 2'!C2407-M2407-N2407-O2407</f>
        <v>9748659.8949999996</v>
      </c>
      <c r="Q2407" s="111">
        <f t="shared" si="721"/>
        <v>2687.802562724014</v>
      </c>
      <c r="R2407" s="111">
        <f t="shared" si="722"/>
        <v>2687.802562724014</v>
      </c>
      <c r="S2407" s="112" t="s">
        <v>2152</v>
      </c>
      <c r="T2407" s="107" t="s">
        <v>82</v>
      </c>
      <c r="U2407" s="217"/>
      <c r="V2407" s="85"/>
      <c r="W2407" s="85">
        <v>1</v>
      </c>
      <c r="X2407" s="85">
        <v>1</v>
      </c>
      <c r="Y2407" s="85">
        <v>1</v>
      </c>
      <c r="Z2407" s="85"/>
      <c r="AA2407" s="85"/>
      <c r="AB2407" s="86"/>
      <c r="AC2407" s="86"/>
      <c r="AD2407" s="85"/>
      <c r="AE2407" s="85"/>
      <c r="AF2407" s="85"/>
      <c r="AG2407" s="85"/>
      <c r="AH2407" s="85"/>
      <c r="AI2407" s="85"/>
      <c r="AJ2407" s="85"/>
    </row>
    <row r="2408" spans="1:36" ht="16.5" thickTop="1" thickBot="1">
      <c r="A2408" s="105">
        <f t="shared" si="713"/>
        <v>98</v>
      </c>
      <c r="B2408" s="192" t="s">
        <v>2350</v>
      </c>
      <c r="C2408" s="107">
        <v>1974</v>
      </c>
      <c r="D2408" s="107">
        <v>1974</v>
      </c>
      <c r="E2408" s="114" t="s">
        <v>136</v>
      </c>
      <c r="F2408" s="107">
        <v>5</v>
      </c>
      <c r="G2408" s="107">
        <v>6</v>
      </c>
      <c r="H2408" s="111">
        <v>4653.2</v>
      </c>
      <c r="I2408" s="111">
        <v>3871.2</v>
      </c>
      <c r="J2408" s="111">
        <v>3871.2</v>
      </c>
      <c r="K2408" s="122">
        <v>225</v>
      </c>
      <c r="L2408" s="110">
        <f t="shared" si="720"/>
        <v>7933706</v>
      </c>
      <c r="M2408" s="108"/>
      <c r="N2408" s="108"/>
      <c r="O2408" s="108"/>
      <c r="P2408" s="110">
        <f>'Форма 2'!C2408-M2408-N2408-O2408</f>
        <v>7933706</v>
      </c>
      <c r="Q2408" s="111">
        <f t="shared" si="721"/>
        <v>2049.4177516015707</v>
      </c>
      <c r="R2408" s="111">
        <f t="shared" si="722"/>
        <v>2049.4177516015707</v>
      </c>
      <c r="S2408" s="112" t="s">
        <v>2152</v>
      </c>
      <c r="T2408" s="107" t="s">
        <v>82</v>
      </c>
      <c r="U2408" s="217"/>
      <c r="V2408" s="85"/>
      <c r="W2408" s="85">
        <v>1</v>
      </c>
      <c r="X2408" s="85">
        <v>1</v>
      </c>
      <c r="Y2408" s="85">
        <v>1</v>
      </c>
      <c r="Z2408" s="85"/>
      <c r="AA2408" s="85"/>
      <c r="AB2408" s="86"/>
      <c r="AC2408" s="86"/>
      <c r="AD2408" s="85"/>
      <c r="AE2408" s="85"/>
      <c r="AF2408" s="85"/>
      <c r="AG2408" s="85"/>
      <c r="AH2408" s="85"/>
      <c r="AI2408" s="85"/>
      <c r="AJ2408" s="85"/>
    </row>
    <row r="2409" spans="1:36" ht="16.5" thickTop="1" thickBot="1">
      <c r="A2409" s="105">
        <f t="shared" si="713"/>
        <v>99</v>
      </c>
      <c r="B2409" s="192" t="s">
        <v>2351</v>
      </c>
      <c r="C2409" s="107">
        <v>1980</v>
      </c>
      <c r="D2409" s="107">
        <v>1980</v>
      </c>
      <c r="E2409" s="114" t="s">
        <v>136</v>
      </c>
      <c r="F2409" s="107">
        <v>9</v>
      </c>
      <c r="G2409" s="107">
        <v>2</v>
      </c>
      <c r="H2409" s="111">
        <v>4172.3999999999996</v>
      </c>
      <c r="I2409" s="111">
        <v>3610.7</v>
      </c>
      <c r="J2409" s="111">
        <v>3610.7</v>
      </c>
      <c r="K2409" s="122">
        <v>180</v>
      </c>
      <c r="L2409" s="110">
        <f t="shared" si="720"/>
        <v>9581707.9799999986</v>
      </c>
      <c r="M2409" s="108"/>
      <c r="N2409" s="108"/>
      <c r="O2409" s="108"/>
      <c r="P2409" s="110">
        <f>'Форма 2'!C2409-M2409-N2409-O2409</f>
        <v>9581707.9799999986</v>
      </c>
      <c r="Q2409" s="111">
        <f t="shared" si="721"/>
        <v>2653.6981693300468</v>
      </c>
      <c r="R2409" s="111">
        <f t="shared" si="722"/>
        <v>2653.6981693300468</v>
      </c>
      <c r="S2409" s="112" t="s">
        <v>2152</v>
      </c>
      <c r="T2409" s="107" t="s">
        <v>82</v>
      </c>
      <c r="U2409" s="217"/>
      <c r="V2409" s="85"/>
      <c r="W2409" s="85">
        <v>1</v>
      </c>
      <c r="X2409" s="85">
        <v>1</v>
      </c>
      <c r="Y2409" s="85">
        <v>1</v>
      </c>
      <c r="Z2409" s="85"/>
      <c r="AA2409" s="85"/>
      <c r="AB2409" s="86"/>
      <c r="AC2409" s="86"/>
      <c r="AD2409" s="85"/>
      <c r="AE2409" s="85"/>
      <c r="AF2409" s="85"/>
      <c r="AG2409" s="85"/>
      <c r="AH2409" s="85"/>
      <c r="AI2409" s="85"/>
      <c r="AJ2409" s="85"/>
    </row>
    <row r="2410" spans="1:36" ht="16.5" thickTop="1" thickBot="1">
      <c r="A2410" s="105">
        <f t="shared" si="713"/>
        <v>100</v>
      </c>
      <c r="B2410" s="192" t="s">
        <v>2352</v>
      </c>
      <c r="C2410" s="107">
        <v>1973</v>
      </c>
      <c r="D2410" s="107">
        <v>1973</v>
      </c>
      <c r="E2410" s="114" t="s">
        <v>136</v>
      </c>
      <c r="F2410" s="107">
        <v>5</v>
      </c>
      <c r="G2410" s="107">
        <v>6</v>
      </c>
      <c r="H2410" s="111">
        <v>4679.2</v>
      </c>
      <c r="I2410" s="111">
        <v>3889.4</v>
      </c>
      <c r="J2410" s="111">
        <v>3889.4</v>
      </c>
      <c r="K2410" s="122">
        <v>225</v>
      </c>
      <c r="L2410" s="110">
        <f t="shared" si="720"/>
        <v>7978036</v>
      </c>
      <c r="M2410" s="108"/>
      <c r="N2410" s="108"/>
      <c r="O2410" s="108"/>
      <c r="P2410" s="110">
        <f>'Форма 2'!C2410-M2410-N2410-O2410</f>
        <v>7978036</v>
      </c>
      <c r="Q2410" s="111">
        <f t="shared" si="721"/>
        <v>2051.2253818069626</v>
      </c>
      <c r="R2410" s="111">
        <f t="shared" si="722"/>
        <v>2051.2253818069626</v>
      </c>
      <c r="S2410" s="112" t="s">
        <v>2152</v>
      </c>
      <c r="T2410" s="107" t="s">
        <v>82</v>
      </c>
      <c r="U2410" s="217"/>
      <c r="V2410" s="85"/>
      <c r="W2410" s="85">
        <v>1</v>
      </c>
      <c r="X2410" s="85">
        <v>1</v>
      </c>
      <c r="Y2410" s="85">
        <v>1</v>
      </c>
      <c r="Z2410" s="85"/>
      <c r="AA2410" s="85"/>
      <c r="AB2410" s="86"/>
      <c r="AC2410" s="86"/>
      <c r="AD2410" s="85"/>
      <c r="AE2410" s="85"/>
      <c r="AF2410" s="85"/>
      <c r="AG2410" s="85"/>
      <c r="AH2410" s="85"/>
      <c r="AI2410" s="85"/>
      <c r="AJ2410" s="85"/>
    </row>
    <row r="2411" spans="1:36" ht="16.5" thickTop="1" thickBot="1">
      <c r="A2411" s="105">
        <f t="shared" si="713"/>
        <v>101</v>
      </c>
      <c r="B2411" s="192" t="s">
        <v>2353</v>
      </c>
      <c r="C2411" s="107">
        <v>1980</v>
      </c>
      <c r="D2411" s="107">
        <v>1980</v>
      </c>
      <c r="E2411" s="114" t="s">
        <v>134</v>
      </c>
      <c r="F2411" s="107">
        <v>5</v>
      </c>
      <c r="G2411" s="107">
        <v>12</v>
      </c>
      <c r="H2411" s="111">
        <v>9230.6</v>
      </c>
      <c r="I2411" s="111">
        <v>8085</v>
      </c>
      <c r="J2411" s="111">
        <v>8085</v>
      </c>
      <c r="K2411" s="122">
        <v>398</v>
      </c>
      <c r="L2411" s="110">
        <f t="shared" si="720"/>
        <v>15738173</v>
      </c>
      <c r="M2411" s="108"/>
      <c r="N2411" s="108"/>
      <c r="O2411" s="108"/>
      <c r="P2411" s="110">
        <f>'Форма 2'!C2411-M2411-N2411-O2411</f>
        <v>15738173</v>
      </c>
      <c r="Q2411" s="111">
        <f t="shared" si="721"/>
        <v>1946.5891156462585</v>
      </c>
      <c r="R2411" s="111">
        <f t="shared" si="722"/>
        <v>1946.5891156462585</v>
      </c>
      <c r="S2411" s="112" t="s">
        <v>2152</v>
      </c>
      <c r="T2411" s="107" t="s">
        <v>82</v>
      </c>
      <c r="U2411" s="217"/>
      <c r="V2411" s="85"/>
      <c r="W2411" s="85">
        <v>1</v>
      </c>
      <c r="X2411" s="85">
        <v>1</v>
      </c>
      <c r="Y2411" s="85">
        <v>1</v>
      </c>
      <c r="Z2411" s="85"/>
      <c r="AA2411" s="85"/>
      <c r="AB2411" s="86"/>
      <c r="AC2411" s="86"/>
      <c r="AD2411" s="85"/>
      <c r="AE2411" s="85"/>
      <c r="AF2411" s="85"/>
      <c r="AG2411" s="85"/>
      <c r="AH2411" s="85"/>
      <c r="AI2411" s="85"/>
      <c r="AJ2411" s="85"/>
    </row>
    <row r="2412" spans="1:36" ht="16.5" thickTop="1" thickBot="1">
      <c r="A2412" s="105">
        <f t="shared" ref="A2412:A2476" si="723">A2411+1</f>
        <v>102</v>
      </c>
      <c r="B2412" s="192" t="s">
        <v>2354</v>
      </c>
      <c r="C2412" s="107">
        <v>1981</v>
      </c>
      <c r="D2412" s="107">
        <v>2012</v>
      </c>
      <c r="E2412" s="114" t="s">
        <v>80</v>
      </c>
      <c r="F2412" s="107">
        <v>12</v>
      </c>
      <c r="G2412" s="107">
        <v>1</v>
      </c>
      <c r="H2412" s="111">
        <v>4689.8</v>
      </c>
      <c r="I2412" s="111">
        <v>3864.4</v>
      </c>
      <c r="J2412" s="111">
        <v>3578.4</v>
      </c>
      <c r="K2412" s="122">
        <v>208</v>
      </c>
      <c r="L2412" s="110">
        <f t="shared" si="720"/>
        <v>9698084.318</v>
      </c>
      <c r="M2412" s="108"/>
      <c r="N2412" s="108"/>
      <c r="O2412" s="108"/>
      <c r="P2412" s="110">
        <f>'Форма 2'!C2412-M2412-N2412-O2412</f>
        <v>9698084.318</v>
      </c>
      <c r="Q2412" s="111">
        <f t="shared" si="721"/>
        <v>2509.5963973708726</v>
      </c>
      <c r="R2412" s="111">
        <f t="shared" si="722"/>
        <v>2509.5963973708726</v>
      </c>
      <c r="S2412" s="112" t="s">
        <v>2152</v>
      </c>
      <c r="T2412" s="107" t="s">
        <v>92</v>
      </c>
      <c r="U2412" s="217"/>
      <c r="V2412" s="85"/>
      <c r="W2412" s="85"/>
      <c r="X2412" s="85"/>
      <c r="Y2412" s="85"/>
      <c r="Z2412" s="85"/>
      <c r="AA2412" s="85"/>
      <c r="AB2412" s="86"/>
      <c r="AC2412" s="86"/>
      <c r="AD2412" s="85">
        <v>1</v>
      </c>
      <c r="AE2412" s="85"/>
      <c r="AF2412" s="85"/>
      <c r="AG2412" s="85"/>
      <c r="AH2412" s="85"/>
      <c r="AI2412" s="85"/>
      <c r="AJ2412" s="85"/>
    </row>
    <row r="2413" spans="1:36" ht="16.5" thickTop="1" thickBot="1">
      <c r="A2413" s="105">
        <f t="shared" si="723"/>
        <v>103</v>
      </c>
      <c r="B2413" s="192" t="s">
        <v>2355</v>
      </c>
      <c r="C2413" s="107">
        <v>1973</v>
      </c>
      <c r="D2413" s="107">
        <v>1973</v>
      </c>
      <c r="E2413" s="114" t="s">
        <v>136</v>
      </c>
      <c r="F2413" s="107">
        <v>5</v>
      </c>
      <c r="G2413" s="107">
        <v>6</v>
      </c>
      <c r="H2413" s="111">
        <v>5572.8</v>
      </c>
      <c r="I2413" s="111">
        <v>4578.3</v>
      </c>
      <c r="J2413" s="111">
        <v>3769.3</v>
      </c>
      <c r="K2413" s="122">
        <v>215</v>
      </c>
      <c r="L2413" s="110">
        <f t="shared" si="720"/>
        <v>9501624</v>
      </c>
      <c r="M2413" s="108"/>
      <c r="N2413" s="108"/>
      <c r="O2413" s="108"/>
      <c r="P2413" s="110">
        <f>'Форма 2'!C2413-M2413-N2413-O2413</f>
        <v>9501624</v>
      </c>
      <c r="Q2413" s="111">
        <f t="shared" si="721"/>
        <v>2075.3607234126202</v>
      </c>
      <c r="R2413" s="111">
        <f t="shared" si="722"/>
        <v>2075.3607234126202</v>
      </c>
      <c r="S2413" s="112" t="s">
        <v>2152</v>
      </c>
      <c r="T2413" s="107" t="s">
        <v>82</v>
      </c>
      <c r="U2413" s="217"/>
      <c r="V2413" s="85"/>
      <c r="W2413" s="85">
        <v>1</v>
      </c>
      <c r="X2413" s="85">
        <v>1</v>
      </c>
      <c r="Y2413" s="85">
        <v>1</v>
      </c>
      <c r="Z2413" s="85"/>
      <c r="AA2413" s="85"/>
      <c r="AB2413" s="86"/>
      <c r="AC2413" s="86"/>
      <c r="AD2413" s="85"/>
      <c r="AE2413" s="85"/>
      <c r="AF2413" s="85"/>
      <c r="AG2413" s="85"/>
      <c r="AH2413" s="85"/>
      <c r="AI2413" s="85"/>
      <c r="AJ2413" s="85"/>
    </row>
    <row r="2414" spans="1:36" ht="16.5" thickTop="1" thickBot="1">
      <c r="A2414" s="105">
        <f t="shared" si="723"/>
        <v>104</v>
      </c>
      <c r="B2414" s="192" t="s">
        <v>2356</v>
      </c>
      <c r="C2414" s="107">
        <v>1984</v>
      </c>
      <c r="D2414" s="107">
        <v>2011</v>
      </c>
      <c r="E2414" s="114" t="s">
        <v>80</v>
      </c>
      <c r="F2414" s="107">
        <v>12</v>
      </c>
      <c r="G2414" s="107">
        <v>1</v>
      </c>
      <c r="H2414" s="111">
        <v>4643.1000000000004</v>
      </c>
      <c r="I2414" s="111">
        <v>3910.2</v>
      </c>
      <c r="J2414" s="111">
        <v>3910.2</v>
      </c>
      <c r="K2414" s="122">
        <v>220</v>
      </c>
      <c r="L2414" s="110">
        <f t="shared" si="720"/>
        <v>9601512.9210000001</v>
      </c>
      <c r="M2414" s="108"/>
      <c r="N2414" s="108"/>
      <c r="O2414" s="108"/>
      <c r="P2414" s="110">
        <f>'Форма 2'!C2414-M2414-N2414-O2414</f>
        <v>9601512.9210000001</v>
      </c>
      <c r="Q2414" s="111">
        <f t="shared" si="721"/>
        <v>2455.5043018259935</v>
      </c>
      <c r="R2414" s="111">
        <f t="shared" si="722"/>
        <v>2455.5043018259935</v>
      </c>
      <c r="S2414" s="112" t="s">
        <v>2152</v>
      </c>
      <c r="T2414" s="107" t="s">
        <v>92</v>
      </c>
      <c r="U2414" s="217"/>
      <c r="V2414" s="85"/>
      <c r="W2414" s="85"/>
      <c r="X2414" s="85"/>
      <c r="Y2414" s="85"/>
      <c r="Z2414" s="85"/>
      <c r="AA2414" s="85"/>
      <c r="AB2414" s="86"/>
      <c r="AC2414" s="86"/>
      <c r="AD2414" s="85">
        <v>1</v>
      </c>
      <c r="AE2414" s="85"/>
      <c r="AF2414" s="85"/>
      <c r="AG2414" s="85"/>
      <c r="AH2414" s="85"/>
      <c r="AI2414" s="85"/>
      <c r="AJ2414" s="85"/>
    </row>
    <row r="2415" spans="1:36" ht="16.5" thickTop="1" thickBot="1">
      <c r="A2415" s="105">
        <f t="shared" si="723"/>
        <v>105</v>
      </c>
      <c r="B2415" s="192" t="s">
        <v>2357</v>
      </c>
      <c r="C2415" s="107">
        <v>1982</v>
      </c>
      <c r="D2415" s="107">
        <v>2012</v>
      </c>
      <c r="E2415" s="114" t="s">
        <v>80</v>
      </c>
      <c r="F2415" s="107">
        <v>12</v>
      </c>
      <c r="G2415" s="107">
        <v>1</v>
      </c>
      <c r="H2415" s="111">
        <v>4617.5</v>
      </c>
      <c r="I2415" s="111">
        <v>3857.9</v>
      </c>
      <c r="J2415" s="111">
        <v>3527.9</v>
      </c>
      <c r="K2415" s="122">
        <v>208</v>
      </c>
      <c r="L2415" s="110">
        <f t="shared" si="720"/>
        <v>9548574.4249999989</v>
      </c>
      <c r="M2415" s="108"/>
      <c r="N2415" s="108"/>
      <c r="O2415" s="108"/>
      <c r="P2415" s="110">
        <f>'Форма 2'!C2415-M2415-N2415-O2415</f>
        <v>9548574.4249999989</v>
      </c>
      <c r="Q2415" s="111">
        <f t="shared" si="721"/>
        <v>2475.0704852380827</v>
      </c>
      <c r="R2415" s="111">
        <f t="shared" si="722"/>
        <v>2475.0704852380827</v>
      </c>
      <c r="S2415" s="112" t="s">
        <v>2152</v>
      </c>
      <c r="T2415" s="107" t="s">
        <v>92</v>
      </c>
      <c r="U2415" s="217"/>
      <c r="V2415" s="85"/>
      <c r="W2415" s="85"/>
      <c r="X2415" s="85"/>
      <c r="Y2415" s="85"/>
      <c r="Z2415" s="85"/>
      <c r="AA2415" s="85"/>
      <c r="AB2415" s="86"/>
      <c r="AC2415" s="86"/>
      <c r="AD2415" s="85">
        <v>1</v>
      </c>
      <c r="AE2415" s="85"/>
      <c r="AF2415" s="85"/>
      <c r="AG2415" s="85"/>
      <c r="AH2415" s="85"/>
      <c r="AI2415" s="85"/>
      <c r="AJ2415" s="85"/>
    </row>
    <row r="2416" spans="1:36" ht="16.5" thickTop="1" thickBot="1">
      <c r="A2416" s="105">
        <f t="shared" si="723"/>
        <v>106</v>
      </c>
      <c r="B2416" s="192" t="s">
        <v>2358</v>
      </c>
      <c r="C2416" s="107">
        <v>1972</v>
      </c>
      <c r="D2416" s="107">
        <v>1972</v>
      </c>
      <c r="E2416" s="114" t="s">
        <v>136</v>
      </c>
      <c r="F2416" s="107">
        <v>5</v>
      </c>
      <c r="G2416" s="107">
        <v>6</v>
      </c>
      <c r="H2416" s="111">
        <v>5222.1000000000004</v>
      </c>
      <c r="I2416" s="111">
        <v>4438.8999999999996</v>
      </c>
      <c r="J2416" s="111">
        <v>4330.2</v>
      </c>
      <c r="K2416" s="122">
        <v>220</v>
      </c>
      <c r="L2416" s="110">
        <f t="shared" si="720"/>
        <v>23517831.792000003</v>
      </c>
      <c r="M2416" s="108"/>
      <c r="N2416" s="108"/>
      <c r="O2416" s="108"/>
      <c r="P2416" s="110">
        <f>'Форма 2'!C2416-M2416-N2416-O2416</f>
        <v>23517831.792000003</v>
      </c>
      <c r="Q2416" s="111">
        <f t="shared" si="721"/>
        <v>5298.1215598459094</v>
      </c>
      <c r="R2416" s="111">
        <f t="shared" si="722"/>
        <v>5298.1215598459094</v>
      </c>
      <c r="S2416" s="112" t="s">
        <v>2152</v>
      </c>
      <c r="T2416" s="107" t="s">
        <v>82</v>
      </c>
      <c r="U2416" s="217"/>
      <c r="V2416" s="85"/>
      <c r="W2416" s="85"/>
      <c r="X2416" s="85"/>
      <c r="Y2416" s="85"/>
      <c r="Z2416" s="85"/>
      <c r="AA2416" s="85"/>
      <c r="AB2416" s="86"/>
      <c r="AC2416" s="86"/>
      <c r="AD2416" s="85">
        <v>1</v>
      </c>
      <c r="AE2416" s="85"/>
      <c r="AF2416" s="85"/>
      <c r="AG2416" s="85"/>
      <c r="AH2416" s="85"/>
      <c r="AI2416" s="85"/>
      <c r="AJ2416" s="85"/>
    </row>
    <row r="2417" spans="1:36" ht="16.5" thickTop="1" thickBot="1">
      <c r="A2417" s="105">
        <f t="shared" si="723"/>
        <v>107</v>
      </c>
      <c r="B2417" s="191" t="s">
        <v>5179</v>
      </c>
      <c r="C2417" s="107">
        <v>1982</v>
      </c>
      <c r="D2417" s="107"/>
      <c r="E2417" s="114" t="s">
        <v>94</v>
      </c>
      <c r="F2417" s="107">
        <v>12</v>
      </c>
      <c r="G2417" s="107">
        <v>1</v>
      </c>
      <c r="H2417" s="111">
        <v>4022</v>
      </c>
      <c r="I2417" s="111">
        <v>3861.2</v>
      </c>
      <c r="J2417" s="111">
        <v>3861.2</v>
      </c>
      <c r="K2417" s="122">
        <v>206</v>
      </c>
      <c r="L2417" s="110">
        <f t="shared" ref="L2417" si="724">SUM(M2417:P2417)</f>
        <v>7999028.9199999999</v>
      </c>
      <c r="M2417" s="108"/>
      <c r="N2417" s="108"/>
      <c r="O2417" s="108"/>
      <c r="P2417" s="110">
        <f>'Форма 2'!C2417-M2417-N2417-O2417</f>
        <v>7999028.9199999999</v>
      </c>
      <c r="Q2417" s="111">
        <f t="shared" ref="Q2417" si="725">L2417/I2417</f>
        <v>2071.6432508028593</v>
      </c>
      <c r="R2417" s="111">
        <f t="shared" ref="R2417" si="726">Q2417</f>
        <v>2071.6432508028593</v>
      </c>
      <c r="S2417" s="112" t="s">
        <v>2152</v>
      </c>
      <c r="T2417" s="107" t="s">
        <v>92</v>
      </c>
      <c r="U2417" s="219"/>
      <c r="V2417" s="153"/>
      <c r="W2417" s="153"/>
      <c r="X2417" s="153"/>
      <c r="Y2417" s="153"/>
      <c r="Z2417" s="153"/>
      <c r="AA2417" s="153"/>
      <c r="AB2417" s="86">
        <v>2</v>
      </c>
      <c r="AC2417" s="86">
        <f>3930316.8+4068712.12</f>
        <v>7999028.9199999999</v>
      </c>
      <c r="AD2417" s="153"/>
      <c r="AE2417" s="153"/>
      <c r="AF2417" s="153"/>
      <c r="AG2417" s="85"/>
      <c r="AH2417" s="153"/>
      <c r="AI2417" s="153"/>
      <c r="AJ2417" s="153"/>
    </row>
    <row r="2418" spans="1:36" ht="16.5" thickTop="1" thickBot="1">
      <c r="A2418" s="105">
        <f t="shared" si="723"/>
        <v>108</v>
      </c>
      <c r="B2418" s="192" t="s">
        <v>2359</v>
      </c>
      <c r="C2418" s="107">
        <v>1973</v>
      </c>
      <c r="D2418" s="107">
        <v>1973</v>
      </c>
      <c r="E2418" s="114" t="s">
        <v>136</v>
      </c>
      <c r="F2418" s="107">
        <v>5</v>
      </c>
      <c r="G2418" s="107">
        <v>6</v>
      </c>
      <c r="H2418" s="111">
        <v>5187.7</v>
      </c>
      <c r="I2418" s="111">
        <v>4409.6000000000004</v>
      </c>
      <c r="J2418" s="111">
        <v>4409.6000000000004</v>
      </c>
      <c r="K2418" s="122">
        <v>225</v>
      </c>
      <c r="L2418" s="110">
        <f t="shared" si="720"/>
        <v>8845028.5</v>
      </c>
      <c r="M2418" s="108"/>
      <c r="N2418" s="108"/>
      <c r="O2418" s="108"/>
      <c r="P2418" s="110">
        <f>'Форма 2'!C2418-M2418-N2418-O2418</f>
        <v>8845028.5</v>
      </c>
      <c r="Q2418" s="111">
        <f t="shared" si="721"/>
        <v>2005.8573339985485</v>
      </c>
      <c r="R2418" s="111">
        <f t="shared" si="722"/>
        <v>2005.8573339985485</v>
      </c>
      <c r="S2418" s="112" t="s">
        <v>2152</v>
      </c>
      <c r="T2418" s="107" t="s">
        <v>82</v>
      </c>
      <c r="U2418" s="217"/>
      <c r="V2418" s="85"/>
      <c r="W2418" s="85">
        <v>1</v>
      </c>
      <c r="X2418" s="85">
        <v>1</v>
      </c>
      <c r="Y2418" s="85">
        <v>1</v>
      </c>
      <c r="Z2418" s="85"/>
      <c r="AA2418" s="85"/>
      <c r="AB2418" s="86"/>
      <c r="AC2418" s="86"/>
      <c r="AD2418" s="85"/>
      <c r="AE2418" s="85"/>
      <c r="AF2418" s="85"/>
      <c r="AG2418" s="85"/>
      <c r="AH2418" s="85"/>
      <c r="AI2418" s="85"/>
      <c r="AJ2418" s="85"/>
    </row>
    <row r="2419" spans="1:36" ht="16.5" thickTop="1" thickBot="1">
      <c r="A2419" s="105">
        <f t="shared" si="723"/>
        <v>109</v>
      </c>
      <c r="B2419" s="192" t="s">
        <v>2360</v>
      </c>
      <c r="C2419" s="107">
        <v>1973</v>
      </c>
      <c r="D2419" s="107">
        <v>1973</v>
      </c>
      <c r="E2419" s="114" t="s">
        <v>136</v>
      </c>
      <c r="F2419" s="107">
        <v>5</v>
      </c>
      <c r="G2419" s="107">
        <v>6</v>
      </c>
      <c r="H2419" s="111">
        <v>4869</v>
      </c>
      <c r="I2419" s="111">
        <v>3915.2</v>
      </c>
      <c r="J2419" s="111">
        <v>3843.1</v>
      </c>
      <c r="K2419" s="122">
        <v>218</v>
      </c>
      <c r="L2419" s="110">
        <f t="shared" si="720"/>
        <v>8301645</v>
      </c>
      <c r="M2419" s="108"/>
      <c r="N2419" s="108"/>
      <c r="O2419" s="108"/>
      <c r="P2419" s="110">
        <f>'Форма 2'!C2419-M2419-N2419-O2419</f>
        <v>8301645</v>
      </c>
      <c r="Q2419" s="111">
        <f t="shared" si="721"/>
        <v>2120.3629444217408</v>
      </c>
      <c r="R2419" s="111">
        <f t="shared" si="722"/>
        <v>2120.3629444217408</v>
      </c>
      <c r="S2419" s="112" t="s">
        <v>2152</v>
      </c>
      <c r="T2419" s="107" t="s">
        <v>82</v>
      </c>
      <c r="U2419" s="217"/>
      <c r="V2419" s="85"/>
      <c r="W2419" s="85">
        <v>1</v>
      </c>
      <c r="X2419" s="85">
        <v>1</v>
      </c>
      <c r="Y2419" s="85">
        <v>1</v>
      </c>
      <c r="Z2419" s="85"/>
      <c r="AA2419" s="85"/>
      <c r="AB2419" s="86"/>
      <c r="AC2419" s="86"/>
      <c r="AD2419" s="85"/>
      <c r="AE2419" s="85"/>
      <c r="AF2419" s="85"/>
      <c r="AG2419" s="85"/>
      <c r="AH2419" s="85"/>
      <c r="AI2419" s="85"/>
      <c r="AJ2419" s="85"/>
    </row>
    <row r="2420" spans="1:36" ht="16.5" thickTop="1" thickBot="1">
      <c r="A2420" s="105">
        <f t="shared" si="723"/>
        <v>110</v>
      </c>
      <c r="B2420" s="192" t="s">
        <v>2361</v>
      </c>
      <c r="C2420" s="107">
        <v>1979</v>
      </c>
      <c r="D2420" s="107">
        <v>1979</v>
      </c>
      <c r="E2420" s="114" t="s">
        <v>134</v>
      </c>
      <c r="F2420" s="107">
        <v>5</v>
      </c>
      <c r="G2420" s="107">
        <v>11</v>
      </c>
      <c r="H2420" s="111">
        <v>8930.2000000000007</v>
      </c>
      <c r="I2420" s="111">
        <v>7746.9</v>
      </c>
      <c r="J2420" s="111">
        <v>7698</v>
      </c>
      <c r="K2420" s="122">
        <v>408</v>
      </c>
      <c r="L2420" s="110">
        <f t="shared" si="720"/>
        <v>15225991.000000002</v>
      </c>
      <c r="M2420" s="108"/>
      <c r="N2420" s="108"/>
      <c r="O2420" s="108"/>
      <c r="P2420" s="110">
        <f>'Форма 2'!C2420-M2420-N2420-O2420</f>
        <v>15225991.000000002</v>
      </c>
      <c r="Q2420" s="111">
        <f t="shared" si="721"/>
        <v>1965.4301720688279</v>
      </c>
      <c r="R2420" s="111">
        <f t="shared" si="722"/>
        <v>1965.4301720688279</v>
      </c>
      <c r="S2420" s="112" t="s">
        <v>2152</v>
      </c>
      <c r="T2420" s="107" t="s">
        <v>120</v>
      </c>
      <c r="U2420" s="217"/>
      <c r="V2420" s="85"/>
      <c r="W2420" s="85">
        <v>1</v>
      </c>
      <c r="X2420" s="85">
        <v>1</v>
      </c>
      <c r="Y2420" s="85">
        <v>1</v>
      </c>
      <c r="Z2420" s="85"/>
      <c r="AA2420" s="85"/>
      <c r="AB2420" s="86"/>
      <c r="AC2420" s="86"/>
      <c r="AD2420" s="85"/>
      <c r="AE2420" s="85"/>
      <c r="AF2420" s="85"/>
      <c r="AG2420" s="85"/>
      <c r="AH2420" s="85"/>
      <c r="AI2420" s="85"/>
      <c r="AJ2420" s="85"/>
    </row>
    <row r="2421" spans="1:36" ht="16.5" thickTop="1" thickBot="1">
      <c r="A2421" s="105">
        <f t="shared" si="723"/>
        <v>111</v>
      </c>
      <c r="B2421" s="192" t="s">
        <v>2362</v>
      </c>
      <c r="C2421" s="107">
        <v>1979</v>
      </c>
      <c r="D2421" s="107">
        <v>1979</v>
      </c>
      <c r="E2421" s="114" t="s">
        <v>134</v>
      </c>
      <c r="F2421" s="107">
        <v>5</v>
      </c>
      <c r="G2421" s="107">
        <v>9</v>
      </c>
      <c r="H2421" s="111">
        <v>7148.4</v>
      </c>
      <c r="I2421" s="111">
        <v>6164</v>
      </c>
      <c r="J2421" s="111">
        <v>6164</v>
      </c>
      <c r="K2421" s="122">
        <v>338</v>
      </c>
      <c r="L2421" s="110">
        <f t="shared" si="720"/>
        <v>12188022</v>
      </c>
      <c r="M2421" s="108"/>
      <c r="N2421" s="108"/>
      <c r="O2421" s="108"/>
      <c r="P2421" s="110">
        <f>'Форма 2'!C2421-M2421-N2421-O2421</f>
        <v>12188022</v>
      </c>
      <c r="Q2421" s="111">
        <f t="shared" si="721"/>
        <v>1977.2910447761194</v>
      </c>
      <c r="R2421" s="111">
        <f t="shared" si="722"/>
        <v>1977.2910447761194</v>
      </c>
      <c r="S2421" s="112" t="s">
        <v>2152</v>
      </c>
      <c r="T2421" s="107" t="s">
        <v>120</v>
      </c>
      <c r="U2421" s="217"/>
      <c r="V2421" s="85"/>
      <c r="W2421" s="85">
        <v>1</v>
      </c>
      <c r="X2421" s="85">
        <v>1</v>
      </c>
      <c r="Y2421" s="85">
        <v>1</v>
      </c>
      <c r="Z2421" s="85"/>
      <c r="AA2421" s="85"/>
      <c r="AB2421" s="86"/>
      <c r="AC2421" s="86"/>
      <c r="AD2421" s="85"/>
      <c r="AE2421" s="85"/>
      <c r="AF2421" s="85"/>
      <c r="AG2421" s="85"/>
      <c r="AH2421" s="85"/>
      <c r="AI2421" s="85"/>
      <c r="AJ2421" s="85"/>
    </row>
    <row r="2422" spans="1:36" ht="16.5" thickTop="1" thickBot="1">
      <c r="A2422" s="105">
        <f t="shared" si="723"/>
        <v>112</v>
      </c>
      <c r="B2422" s="192" t="s">
        <v>2363</v>
      </c>
      <c r="C2422" s="107">
        <v>1979</v>
      </c>
      <c r="D2422" s="107">
        <v>1979</v>
      </c>
      <c r="E2422" s="114" t="s">
        <v>136</v>
      </c>
      <c r="F2422" s="107">
        <v>5</v>
      </c>
      <c r="G2422" s="107">
        <v>6</v>
      </c>
      <c r="H2422" s="111">
        <v>4534.3999999999996</v>
      </c>
      <c r="I2422" s="111">
        <v>3864.9</v>
      </c>
      <c r="J2422" s="111">
        <v>3864.9</v>
      </c>
      <c r="K2422" s="122">
        <v>225</v>
      </c>
      <c r="L2422" s="110">
        <f t="shared" si="720"/>
        <v>7731151.9999999991</v>
      </c>
      <c r="M2422" s="108"/>
      <c r="N2422" s="108"/>
      <c r="O2422" s="108"/>
      <c r="P2422" s="110">
        <f>'Форма 2'!C2422-M2422-N2422-O2422</f>
        <v>7731151.9999999991</v>
      </c>
      <c r="Q2422" s="111">
        <f t="shared" si="721"/>
        <v>2000.3498150016815</v>
      </c>
      <c r="R2422" s="111">
        <f t="shared" si="722"/>
        <v>2000.3498150016815</v>
      </c>
      <c r="S2422" s="112" t="s">
        <v>2152</v>
      </c>
      <c r="T2422" s="107" t="s">
        <v>82</v>
      </c>
      <c r="U2422" s="217"/>
      <c r="V2422" s="85"/>
      <c r="W2422" s="85">
        <v>1</v>
      </c>
      <c r="X2422" s="85">
        <v>1</v>
      </c>
      <c r="Y2422" s="85">
        <v>1</v>
      </c>
      <c r="Z2422" s="85"/>
      <c r="AA2422" s="85"/>
      <c r="AB2422" s="86"/>
      <c r="AC2422" s="86"/>
      <c r="AD2422" s="85"/>
      <c r="AE2422" s="85"/>
      <c r="AF2422" s="85"/>
      <c r="AG2422" s="85"/>
      <c r="AH2422" s="85"/>
      <c r="AI2422" s="85"/>
      <c r="AJ2422" s="85"/>
    </row>
    <row r="2423" spans="1:36" ht="16.5" thickTop="1" thickBot="1">
      <c r="A2423" s="105">
        <f t="shared" si="723"/>
        <v>113</v>
      </c>
      <c r="B2423" s="192" t="s">
        <v>2364</v>
      </c>
      <c r="C2423" s="107">
        <v>1975</v>
      </c>
      <c r="D2423" s="107">
        <v>1975</v>
      </c>
      <c r="E2423" s="114" t="s">
        <v>136</v>
      </c>
      <c r="F2423" s="107">
        <v>5</v>
      </c>
      <c r="G2423" s="107">
        <v>6</v>
      </c>
      <c r="H2423" s="111">
        <v>4948.6000000000004</v>
      </c>
      <c r="I2423" s="111">
        <v>4218.3</v>
      </c>
      <c r="J2423" s="111">
        <v>4218.3</v>
      </c>
      <c r="K2423" s="122">
        <v>220</v>
      </c>
      <c r="L2423" s="110">
        <f t="shared" si="720"/>
        <v>8437363</v>
      </c>
      <c r="M2423" s="108"/>
      <c r="N2423" s="108"/>
      <c r="O2423" s="108"/>
      <c r="P2423" s="110">
        <f>'Форма 2'!C2423-M2423-N2423-O2423</f>
        <v>8437363</v>
      </c>
      <c r="Q2423" s="111">
        <f t="shared" si="721"/>
        <v>2000.1808785529715</v>
      </c>
      <c r="R2423" s="111">
        <f t="shared" si="722"/>
        <v>2000.1808785529715</v>
      </c>
      <c r="S2423" s="112" t="s">
        <v>2152</v>
      </c>
      <c r="T2423" s="107" t="s">
        <v>82</v>
      </c>
      <c r="U2423" s="217"/>
      <c r="V2423" s="85"/>
      <c r="W2423" s="85">
        <v>1</v>
      </c>
      <c r="X2423" s="85">
        <v>1</v>
      </c>
      <c r="Y2423" s="85">
        <v>1</v>
      </c>
      <c r="Z2423" s="85"/>
      <c r="AA2423" s="85"/>
      <c r="AB2423" s="86"/>
      <c r="AC2423" s="86"/>
      <c r="AD2423" s="85"/>
      <c r="AE2423" s="85"/>
      <c r="AF2423" s="85"/>
      <c r="AG2423" s="85"/>
      <c r="AH2423" s="85"/>
      <c r="AI2423" s="85"/>
      <c r="AJ2423" s="85"/>
    </row>
    <row r="2424" spans="1:36" ht="16.5" thickTop="1" thickBot="1">
      <c r="A2424" s="105">
        <f t="shared" si="723"/>
        <v>114</v>
      </c>
      <c r="B2424" s="192" t="s">
        <v>2365</v>
      </c>
      <c r="C2424" s="107">
        <v>1989</v>
      </c>
      <c r="D2424" s="107">
        <v>1989</v>
      </c>
      <c r="E2424" s="114" t="s">
        <v>136</v>
      </c>
      <c r="F2424" s="107">
        <v>5</v>
      </c>
      <c r="G2424" s="107">
        <v>7</v>
      </c>
      <c r="H2424" s="111">
        <v>6687.3</v>
      </c>
      <c r="I2424" s="111">
        <v>5556.2</v>
      </c>
      <c r="J2424" s="111">
        <v>5556.2</v>
      </c>
      <c r="K2424" s="122">
        <v>260</v>
      </c>
      <c r="L2424" s="110">
        <f t="shared" si="720"/>
        <v>11401846.5</v>
      </c>
      <c r="M2424" s="108"/>
      <c r="N2424" s="108"/>
      <c r="O2424" s="108"/>
      <c r="P2424" s="110">
        <f>'Форма 2'!C2424-M2424-N2424-O2424</f>
        <v>11401846.5</v>
      </c>
      <c r="Q2424" s="111">
        <f t="shared" si="721"/>
        <v>2052.0943270580615</v>
      </c>
      <c r="R2424" s="111">
        <f t="shared" si="722"/>
        <v>2052.0943270580615</v>
      </c>
      <c r="S2424" s="112" t="s">
        <v>2152</v>
      </c>
      <c r="T2424" s="107" t="s">
        <v>82</v>
      </c>
      <c r="U2424" s="217"/>
      <c r="V2424" s="85"/>
      <c r="W2424" s="85">
        <v>1</v>
      </c>
      <c r="X2424" s="85">
        <v>1</v>
      </c>
      <c r="Y2424" s="85">
        <v>1</v>
      </c>
      <c r="Z2424" s="85"/>
      <c r="AA2424" s="85"/>
      <c r="AB2424" s="86"/>
      <c r="AC2424" s="86"/>
      <c r="AD2424" s="85"/>
      <c r="AE2424" s="85"/>
      <c r="AF2424" s="85"/>
      <c r="AG2424" s="85"/>
      <c r="AH2424" s="85"/>
      <c r="AI2424" s="85"/>
      <c r="AJ2424" s="85"/>
    </row>
    <row r="2425" spans="1:36" ht="16.5" thickTop="1" thickBot="1">
      <c r="A2425" s="105">
        <f t="shared" si="723"/>
        <v>115</v>
      </c>
      <c r="B2425" s="192" t="s">
        <v>2366</v>
      </c>
      <c r="C2425" s="107">
        <v>1989</v>
      </c>
      <c r="D2425" s="107">
        <v>1989</v>
      </c>
      <c r="E2425" s="114" t="s">
        <v>136</v>
      </c>
      <c r="F2425" s="107">
        <v>5</v>
      </c>
      <c r="G2425" s="107">
        <v>9</v>
      </c>
      <c r="H2425" s="111">
        <v>8027.9</v>
      </c>
      <c r="I2425" s="111">
        <v>7015.2</v>
      </c>
      <c r="J2425" s="111">
        <v>7015.2</v>
      </c>
      <c r="K2425" s="122">
        <v>335</v>
      </c>
      <c r="L2425" s="110">
        <f t="shared" si="720"/>
        <v>13687569.5</v>
      </c>
      <c r="M2425" s="108"/>
      <c r="N2425" s="108"/>
      <c r="O2425" s="108"/>
      <c r="P2425" s="110">
        <f>'Форма 2'!C2425-M2425-N2425-O2425</f>
        <v>13687569.5</v>
      </c>
      <c r="Q2425" s="111">
        <f t="shared" si="721"/>
        <v>1951.1303312806479</v>
      </c>
      <c r="R2425" s="111">
        <f t="shared" si="722"/>
        <v>1951.1303312806479</v>
      </c>
      <c r="S2425" s="112" t="s">
        <v>2152</v>
      </c>
      <c r="T2425" s="107" t="s">
        <v>82</v>
      </c>
      <c r="U2425" s="217"/>
      <c r="V2425" s="85"/>
      <c r="W2425" s="85">
        <v>1</v>
      </c>
      <c r="X2425" s="85">
        <v>1</v>
      </c>
      <c r="Y2425" s="85">
        <v>1</v>
      </c>
      <c r="Z2425" s="85"/>
      <c r="AA2425" s="85"/>
      <c r="AB2425" s="86"/>
      <c r="AC2425" s="86"/>
      <c r="AD2425" s="85"/>
      <c r="AE2425" s="85"/>
      <c r="AF2425" s="85"/>
      <c r="AG2425" s="85"/>
      <c r="AH2425" s="85"/>
      <c r="AI2425" s="85"/>
      <c r="AJ2425" s="85"/>
    </row>
    <row r="2426" spans="1:36" ht="16.5" thickTop="1" thickBot="1">
      <c r="A2426" s="105">
        <f t="shared" si="723"/>
        <v>116</v>
      </c>
      <c r="B2426" s="192" t="s">
        <v>2367</v>
      </c>
      <c r="C2426" s="107">
        <v>1989</v>
      </c>
      <c r="D2426" s="107">
        <v>1989</v>
      </c>
      <c r="E2426" s="114" t="s">
        <v>80</v>
      </c>
      <c r="F2426" s="107">
        <v>6</v>
      </c>
      <c r="G2426" s="107">
        <v>4</v>
      </c>
      <c r="H2426" s="111">
        <v>8662.2000000000007</v>
      </c>
      <c r="I2426" s="111">
        <v>3334.1</v>
      </c>
      <c r="J2426" s="111">
        <v>3334.1</v>
      </c>
      <c r="K2426" s="122">
        <v>175</v>
      </c>
      <c r="L2426" s="110">
        <f t="shared" si="720"/>
        <v>14769051.000000002</v>
      </c>
      <c r="M2426" s="108"/>
      <c r="N2426" s="108"/>
      <c r="O2426" s="108"/>
      <c r="P2426" s="110">
        <f>'Форма 2'!C2426-M2426-N2426-O2426</f>
        <v>14769051.000000002</v>
      </c>
      <c r="Q2426" s="111">
        <f t="shared" si="721"/>
        <v>4429.6964698119436</v>
      </c>
      <c r="R2426" s="111">
        <f t="shared" si="722"/>
        <v>4429.6964698119436</v>
      </c>
      <c r="S2426" s="112" t="s">
        <v>2152</v>
      </c>
      <c r="T2426" s="107" t="s">
        <v>82</v>
      </c>
      <c r="U2426" s="217"/>
      <c r="V2426" s="85"/>
      <c r="W2426" s="85">
        <v>1</v>
      </c>
      <c r="X2426" s="85">
        <v>1</v>
      </c>
      <c r="Y2426" s="85">
        <v>1</v>
      </c>
      <c r="Z2426" s="85"/>
      <c r="AA2426" s="85"/>
      <c r="AB2426" s="86"/>
      <c r="AC2426" s="86"/>
      <c r="AD2426" s="85"/>
      <c r="AE2426" s="85"/>
      <c r="AF2426" s="85"/>
      <c r="AG2426" s="85"/>
      <c r="AH2426" s="85"/>
      <c r="AI2426" s="85"/>
      <c r="AJ2426" s="85"/>
    </row>
    <row r="2427" spans="1:36" ht="16.5" thickTop="1" thickBot="1">
      <c r="A2427" s="105">
        <f t="shared" si="723"/>
        <v>117</v>
      </c>
      <c r="B2427" s="192" t="s">
        <v>2368</v>
      </c>
      <c r="C2427" s="107">
        <v>1989</v>
      </c>
      <c r="D2427" s="107">
        <v>1989</v>
      </c>
      <c r="E2427" s="114" t="s">
        <v>136</v>
      </c>
      <c r="F2427" s="107">
        <v>5</v>
      </c>
      <c r="G2427" s="107">
        <v>9</v>
      </c>
      <c r="H2427" s="111">
        <v>8211</v>
      </c>
      <c r="I2427" s="111">
        <v>6994.6</v>
      </c>
      <c r="J2427" s="111">
        <f>I2427</f>
        <v>6994.6</v>
      </c>
      <c r="K2427" s="122">
        <v>335</v>
      </c>
      <c r="L2427" s="110">
        <f t="shared" si="720"/>
        <v>13999755</v>
      </c>
      <c r="M2427" s="108"/>
      <c r="N2427" s="108"/>
      <c r="O2427" s="108"/>
      <c r="P2427" s="110">
        <f>'Форма 2'!C2427-M2427-N2427-O2427</f>
        <v>13999755</v>
      </c>
      <c r="Q2427" s="111">
        <f t="shared" si="721"/>
        <v>2001.5090212449602</v>
      </c>
      <c r="R2427" s="111">
        <f t="shared" si="722"/>
        <v>2001.5090212449602</v>
      </c>
      <c r="S2427" s="112" t="s">
        <v>2152</v>
      </c>
      <c r="T2427" s="107" t="s">
        <v>82</v>
      </c>
      <c r="U2427" s="217"/>
      <c r="V2427" s="85"/>
      <c r="W2427" s="85">
        <v>1</v>
      </c>
      <c r="X2427" s="85">
        <v>1</v>
      </c>
      <c r="Y2427" s="85">
        <v>1</v>
      </c>
      <c r="Z2427" s="85"/>
      <c r="AA2427" s="85"/>
      <c r="AB2427" s="86"/>
      <c r="AC2427" s="86"/>
      <c r="AD2427" s="85"/>
      <c r="AE2427" s="85"/>
      <c r="AF2427" s="85"/>
      <c r="AG2427" s="85"/>
      <c r="AH2427" s="85"/>
      <c r="AI2427" s="85"/>
      <c r="AJ2427" s="85"/>
    </row>
    <row r="2428" spans="1:36" ht="16.5" thickTop="1" thickBot="1">
      <c r="A2428" s="105">
        <f t="shared" si="723"/>
        <v>118</v>
      </c>
      <c r="B2428" s="192" t="s">
        <v>2369</v>
      </c>
      <c r="C2428" s="107">
        <v>1989</v>
      </c>
      <c r="D2428" s="107">
        <v>1989</v>
      </c>
      <c r="E2428" s="114" t="s">
        <v>136</v>
      </c>
      <c r="F2428" s="107">
        <v>5</v>
      </c>
      <c r="G2428" s="107">
        <v>5</v>
      </c>
      <c r="H2428" s="111">
        <v>4437.1000000000004</v>
      </c>
      <c r="I2428" s="111">
        <v>3773.5</v>
      </c>
      <c r="J2428" s="111">
        <v>3773.5</v>
      </c>
      <c r="K2428" s="122">
        <v>188</v>
      </c>
      <c r="L2428" s="110">
        <f t="shared" si="720"/>
        <v>7565255.5000000009</v>
      </c>
      <c r="M2428" s="108"/>
      <c r="N2428" s="108"/>
      <c r="O2428" s="108"/>
      <c r="P2428" s="110">
        <f>'Форма 2'!C2428-M2428-N2428-O2428</f>
        <v>7565255.5000000009</v>
      </c>
      <c r="Q2428" s="111">
        <f t="shared" si="721"/>
        <v>2004.8378163508683</v>
      </c>
      <c r="R2428" s="111">
        <f t="shared" si="722"/>
        <v>2004.8378163508683</v>
      </c>
      <c r="S2428" s="112" t="s">
        <v>2152</v>
      </c>
      <c r="T2428" s="107" t="s">
        <v>82</v>
      </c>
      <c r="U2428" s="217"/>
      <c r="V2428" s="85"/>
      <c r="W2428" s="85">
        <v>1</v>
      </c>
      <c r="X2428" s="85">
        <v>1</v>
      </c>
      <c r="Y2428" s="85">
        <v>1</v>
      </c>
      <c r="Z2428" s="85"/>
      <c r="AA2428" s="85"/>
      <c r="AB2428" s="86"/>
      <c r="AC2428" s="86"/>
      <c r="AD2428" s="85"/>
      <c r="AE2428" s="85"/>
      <c r="AF2428" s="85"/>
      <c r="AG2428" s="85"/>
      <c r="AH2428" s="85"/>
      <c r="AI2428" s="85"/>
      <c r="AJ2428" s="85"/>
    </row>
    <row r="2429" spans="1:36" ht="16.5" thickTop="1" thickBot="1">
      <c r="A2429" s="105">
        <f t="shared" si="723"/>
        <v>119</v>
      </c>
      <c r="B2429" s="192" t="s">
        <v>2370</v>
      </c>
      <c r="C2429" s="107">
        <v>1991</v>
      </c>
      <c r="D2429" s="107">
        <v>1991</v>
      </c>
      <c r="E2429" s="114" t="s">
        <v>80</v>
      </c>
      <c r="F2429" s="107">
        <v>5</v>
      </c>
      <c r="G2429" s="107">
        <v>4</v>
      </c>
      <c r="H2429" s="111">
        <v>3207.9</v>
      </c>
      <c r="I2429" s="111">
        <v>2775.6</v>
      </c>
      <c r="J2429" s="111">
        <v>2775.6</v>
      </c>
      <c r="K2429" s="122">
        <v>150</v>
      </c>
      <c r="L2429" s="110">
        <f t="shared" si="720"/>
        <v>5469469.5</v>
      </c>
      <c r="M2429" s="108"/>
      <c r="N2429" s="108"/>
      <c r="O2429" s="108"/>
      <c r="P2429" s="110">
        <f>'Форма 2'!C2429-M2429-N2429-O2429</f>
        <v>5469469.5</v>
      </c>
      <c r="Q2429" s="111">
        <f t="shared" si="721"/>
        <v>1970.5539342844791</v>
      </c>
      <c r="R2429" s="111">
        <f t="shared" si="722"/>
        <v>1970.5539342844791</v>
      </c>
      <c r="S2429" s="112" t="s">
        <v>2152</v>
      </c>
      <c r="T2429" s="107" t="s">
        <v>82</v>
      </c>
      <c r="U2429" s="217"/>
      <c r="V2429" s="85"/>
      <c r="W2429" s="85">
        <v>1</v>
      </c>
      <c r="X2429" s="85">
        <v>1</v>
      </c>
      <c r="Y2429" s="85">
        <v>1</v>
      </c>
      <c r="Z2429" s="85"/>
      <c r="AA2429" s="85"/>
      <c r="AB2429" s="86"/>
      <c r="AC2429" s="86"/>
      <c r="AD2429" s="85"/>
      <c r="AE2429" s="85"/>
      <c r="AF2429" s="85"/>
      <c r="AG2429" s="85"/>
      <c r="AH2429" s="85"/>
      <c r="AI2429" s="85"/>
      <c r="AJ2429" s="85"/>
    </row>
    <row r="2430" spans="1:36" ht="16.5" thickTop="1" thickBot="1">
      <c r="A2430" s="105">
        <f t="shared" si="723"/>
        <v>120</v>
      </c>
      <c r="B2430" s="192" t="s">
        <v>2371</v>
      </c>
      <c r="C2430" s="107">
        <v>1989</v>
      </c>
      <c r="D2430" s="107">
        <v>1989</v>
      </c>
      <c r="E2430" s="114" t="s">
        <v>136</v>
      </c>
      <c r="F2430" s="107">
        <v>5</v>
      </c>
      <c r="G2430" s="107">
        <v>6</v>
      </c>
      <c r="H2430" s="111">
        <v>5613</v>
      </c>
      <c r="I2430" s="111">
        <v>4670</v>
      </c>
      <c r="J2430" s="111">
        <v>4670</v>
      </c>
      <c r="K2430" s="122">
        <v>223</v>
      </c>
      <c r="L2430" s="110">
        <f t="shared" si="720"/>
        <v>9570165</v>
      </c>
      <c r="M2430" s="108"/>
      <c r="N2430" s="108"/>
      <c r="O2430" s="108"/>
      <c r="P2430" s="110">
        <f>'Форма 2'!C2430-M2430-N2430-O2430</f>
        <v>9570165</v>
      </c>
      <c r="Q2430" s="111">
        <f t="shared" si="721"/>
        <v>2049.2858672376874</v>
      </c>
      <c r="R2430" s="111">
        <f t="shared" si="722"/>
        <v>2049.2858672376874</v>
      </c>
      <c r="S2430" s="112" t="s">
        <v>2152</v>
      </c>
      <c r="T2430" s="107" t="s">
        <v>82</v>
      </c>
      <c r="U2430" s="217"/>
      <c r="V2430" s="85"/>
      <c r="W2430" s="85">
        <v>1</v>
      </c>
      <c r="X2430" s="85">
        <v>1</v>
      </c>
      <c r="Y2430" s="85">
        <v>1</v>
      </c>
      <c r="Z2430" s="85"/>
      <c r="AA2430" s="85"/>
      <c r="AB2430" s="86"/>
      <c r="AC2430" s="86"/>
      <c r="AD2430" s="85"/>
      <c r="AE2430" s="85"/>
      <c r="AF2430" s="85"/>
      <c r="AG2430" s="85"/>
      <c r="AH2430" s="85"/>
      <c r="AI2430" s="85"/>
      <c r="AJ2430" s="85"/>
    </row>
    <row r="2431" spans="1:36" ht="16.5" thickTop="1" thickBot="1">
      <c r="A2431" s="105">
        <f t="shared" si="723"/>
        <v>121</v>
      </c>
      <c r="B2431" s="192" t="s">
        <v>2372</v>
      </c>
      <c r="C2431" s="107">
        <v>1989</v>
      </c>
      <c r="D2431" s="107">
        <v>1989</v>
      </c>
      <c r="E2431" s="114" t="s">
        <v>136</v>
      </c>
      <c r="F2431" s="107">
        <v>5</v>
      </c>
      <c r="G2431" s="107">
        <v>7</v>
      </c>
      <c r="H2431" s="111">
        <v>6620.6</v>
      </c>
      <c r="I2431" s="111">
        <v>5668</v>
      </c>
      <c r="J2431" s="111">
        <v>5668</v>
      </c>
      <c r="K2431" s="122">
        <v>260</v>
      </c>
      <c r="L2431" s="110">
        <f t="shared" si="720"/>
        <v>11288123</v>
      </c>
      <c r="M2431" s="108"/>
      <c r="N2431" s="108"/>
      <c r="O2431" s="108"/>
      <c r="P2431" s="110">
        <f>'Форма 2'!C2431-M2431-N2431-O2431</f>
        <v>11288123</v>
      </c>
      <c r="Q2431" s="111">
        <f t="shared" si="721"/>
        <v>1991.5531051517289</v>
      </c>
      <c r="R2431" s="111">
        <f t="shared" si="722"/>
        <v>1991.5531051517289</v>
      </c>
      <c r="S2431" s="112" t="s">
        <v>2152</v>
      </c>
      <c r="T2431" s="107" t="s">
        <v>82</v>
      </c>
      <c r="U2431" s="217"/>
      <c r="V2431" s="85"/>
      <c r="W2431" s="85">
        <v>1</v>
      </c>
      <c r="X2431" s="85">
        <v>1</v>
      </c>
      <c r="Y2431" s="85">
        <v>1</v>
      </c>
      <c r="Z2431" s="85"/>
      <c r="AA2431" s="85"/>
      <c r="AB2431" s="86"/>
      <c r="AC2431" s="86"/>
      <c r="AD2431" s="85"/>
      <c r="AE2431" s="85"/>
      <c r="AF2431" s="85"/>
      <c r="AG2431" s="85"/>
      <c r="AH2431" s="85"/>
      <c r="AI2431" s="85"/>
      <c r="AJ2431" s="85"/>
    </row>
    <row r="2432" spans="1:36" ht="16.5" thickTop="1" thickBot="1">
      <c r="A2432" s="105">
        <f t="shared" si="723"/>
        <v>122</v>
      </c>
      <c r="B2432" s="192" t="s">
        <v>2373</v>
      </c>
      <c r="C2432" s="107">
        <v>1988</v>
      </c>
      <c r="D2432" s="107">
        <v>1988</v>
      </c>
      <c r="E2432" s="114" t="s">
        <v>136</v>
      </c>
      <c r="F2432" s="107">
        <v>5</v>
      </c>
      <c r="G2432" s="107">
        <v>8</v>
      </c>
      <c r="H2432" s="111">
        <v>7238.2</v>
      </c>
      <c r="I2432" s="111">
        <v>6119.1</v>
      </c>
      <c r="J2432" s="111">
        <v>6119.1</v>
      </c>
      <c r="K2432" s="122">
        <v>298</v>
      </c>
      <c r="L2432" s="110">
        <f t="shared" si="720"/>
        <v>12341131</v>
      </c>
      <c r="M2432" s="108"/>
      <c r="N2432" s="108"/>
      <c r="O2432" s="108"/>
      <c r="P2432" s="110">
        <f>'Форма 2'!C2432-M2432-N2432-O2432</f>
        <v>12341131</v>
      </c>
      <c r="Q2432" s="111">
        <f t="shared" si="721"/>
        <v>2016.8212645650503</v>
      </c>
      <c r="R2432" s="111">
        <f t="shared" si="722"/>
        <v>2016.8212645650503</v>
      </c>
      <c r="S2432" s="112" t="s">
        <v>2152</v>
      </c>
      <c r="T2432" s="107" t="s">
        <v>120</v>
      </c>
      <c r="U2432" s="217"/>
      <c r="V2432" s="85"/>
      <c r="W2432" s="85">
        <v>1</v>
      </c>
      <c r="X2432" s="85">
        <v>1</v>
      </c>
      <c r="Y2432" s="85">
        <v>1</v>
      </c>
      <c r="Z2432" s="85"/>
      <c r="AA2432" s="85"/>
      <c r="AB2432" s="86"/>
      <c r="AC2432" s="86"/>
      <c r="AD2432" s="85"/>
      <c r="AE2432" s="85"/>
      <c r="AF2432" s="85"/>
      <c r="AG2432" s="85"/>
      <c r="AH2432" s="85"/>
      <c r="AI2432" s="85"/>
      <c r="AJ2432" s="85"/>
    </row>
    <row r="2433" spans="1:36" ht="16.5" thickTop="1" thickBot="1">
      <c r="A2433" s="105">
        <f t="shared" si="723"/>
        <v>123</v>
      </c>
      <c r="B2433" s="192" t="s">
        <v>2374</v>
      </c>
      <c r="C2433" s="107">
        <v>1987</v>
      </c>
      <c r="D2433" s="107">
        <v>1987</v>
      </c>
      <c r="E2433" s="114" t="s">
        <v>136</v>
      </c>
      <c r="F2433" s="107">
        <v>5</v>
      </c>
      <c r="G2433" s="107">
        <v>10</v>
      </c>
      <c r="H2433" s="111">
        <v>8489.2999999999993</v>
      </c>
      <c r="I2433" s="111">
        <v>7553</v>
      </c>
      <c r="J2433" s="111">
        <v>7553</v>
      </c>
      <c r="K2433" s="122">
        <v>373</v>
      </c>
      <c r="L2433" s="110">
        <f t="shared" si="720"/>
        <v>14474256.499999998</v>
      </c>
      <c r="M2433" s="108"/>
      <c r="N2433" s="108"/>
      <c r="O2433" s="108"/>
      <c r="P2433" s="110">
        <f>'Форма 2'!C2433-M2433-N2433-O2433</f>
        <v>14474256.499999998</v>
      </c>
      <c r="Q2433" s="111">
        <f t="shared" si="721"/>
        <v>1916.358599232093</v>
      </c>
      <c r="R2433" s="111">
        <f t="shared" si="722"/>
        <v>1916.358599232093</v>
      </c>
      <c r="S2433" s="112" t="s">
        <v>2152</v>
      </c>
      <c r="T2433" s="107" t="s">
        <v>82</v>
      </c>
      <c r="U2433" s="217"/>
      <c r="V2433" s="85"/>
      <c r="W2433" s="85">
        <v>1</v>
      </c>
      <c r="X2433" s="85">
        <v>1</v>
      </c>
      <c r="Y2433" s="85">
        <v>1</v>
      </c>
      <c r="Z2433" s="85"/>
      <c r="AA2433" s="85"/>
      <c r="AB2433" s="86"/>
      <c r="AC2433" s="86"/>
      <c r="AD2433" s="85"/>
      <c r="AE2433" s="85"/>
      <c r="AF2433" s="85"/>
      <c r="AG2433" s="85"/>
      <c r="AH2433" s="85"/>
      <c r="AI2433" s="85"/>
      <c r="AJ2433" s="85"/>
    </row>
    <row r="2434" spans="1:36" ht="16.5" thickTop="1" thickBot="1">
      <c r="A2434" s="105">
        <f t="shared" si="723"/>
        <v>124</v>
      </c>
      <c r="B2434" s="192" t="s">
        <v>2375</v>
      </c>
      <c r="C2434" s="107">
        <v>1987</v>
      </c>
      <c r="D2434" s="107">
        <v>1987</v>
      </c>
      <c r="E2434" s="114" t="s">
        <v>136</v>
      </c>
      <c r="F2434" s="107">
        <v>5</v>
      </c>
      <c r="G2434" s="107">
        <v>8</v>
      </c>
      <c r="H2434" s="111">
        <v>7238.8</v>
      </c>
      <c r="I2434" s="111">
        <v>6111.8</v>
      </c>
      <c r="J2434" s="111">
        <v>6111.8</v>
      </c>
      <c r="K2434" s="122">
        <v>298</v>
      </c>
      <c r="L2434" s="110">
        <f t="shared" si="720"/>
        <v>12342154</v>
      </c>
      <c r="M2434" s="108"/>
      <c r="N2434" s="108"/>
      <c r="O2434" s="108"/>
      <c r="P2434" s="110">
        <f>'Форма 2'!C2434-M2434-N2434-O2434</f>
        <v>12342154</v>
      </c>
      <c r="Q2434" s="111">
        <f t="shared" si="721"/>
        <v>2019.397558820642</v>
      </c>
      <c r="R2434" s="111">
        <f t="shared" si="722"/>
        <v>2019.397558820642</v>
      </c>
      <c r="S2434" s="112" t="s">
        <v>2152</v>
      </c>
      <c r="T2434" s="107" t="s">
        <v>82</v>
      </c>
      <c r="U2434" s="217"/>
      <c r="V2434" s="85"/>
      <c r="W2434" s="85">
        <v>1</v>
      </c>
      <c r="X2434" s="85">
        <v>1</v>
      </c>
      <c r="Y2434" s="85">
        <v>1</v>
      </c>
      <c r="Z2434" s="85"/>
      <c r="AA2434" s="85"/>
      <c r="AB2434" s="86"/>
      <c r="AC2434" s="86"/>
      <c r="AD2434" s="85"/>
      <c r="AE2434" s="85"/>
      <c r="AF2434" s="85"/>
      <c r="AG2434" s="85"/>
      <c r="AH2434" s="85"/>
      <c r="AI2434" s="85"/>
      <c r="AJ2434" s="85"/>
    </row>
    <row r="2435" spans="1:36" ht="16.5" thickTop="1" thickBot="1">
      <c r="A2435" s="105">
        <f t="shared" si="723"/>
        <v>125</v>
      </c>
      <c r="B2435" s="192" t="s">
        <v>2376</v>
      </c>
      <c r="C2435" s="107">
        <v>1986</v>
      </c>
      <c r="D2435" s="107">
        <v>1986</v>
      </c>
      <c r="E2435" s="114" t="s">
        <v>80</v>
      </c>
      <c r="F2435" s="107">
        <v>5</v>
      </c>
      <c r="G2435" s="107">
        <v>5</v>
      </c>
      <c r="H2435" s="111">
        <v>3236.4</v>
      </c>
      <c r="I2435" s="111">
        <v>2837.3</v>
      </c>
      <c r="J2435" s="111">
        <v>2837.3</v>
      </c>
      <c r="K2435" s="122">
        <v>150</v>
      </c>
      <c r="L2435" s="110">
        <f t="shared" si="720"/>
        <v>5518062</v>
      </c>
      <c r="M2435" s="108"/>
      <c r="N2435" s="108"/>
      <c r="O2435" s="108"/>
      <c r="P2435" s="110">
        <f>'Форма 2'!C2435-M2435-N2435-O2435</f>
        <v>5518062</v>
      </c>
      <c r="Q2435" s="111">
        <f t="shared" si="721"/>
        <v>1944.8285341698092</v>
      </c>
      <c r="R2435" s="111">
        <f t="shared" si="722"/>
        <v>1944.8285341698092</v>
      </c>
      <c r="S2435" s="112" t="s">
        <v>2152</v>
      </c>
      <c r="T2435" s="107" t="s">
        <v>82</v>
      </c>
      <c r="U2435" s="217"/>
      <c r="V2435" s="85"/>
      <c r="W2435" s="85">
        <v>1</v>
      </c>
      <c r="X2435" s="85">
        <v>1</v>
      </c>
      <c r="Y2435" s="85">
        <v>1</v>
      </c>
      <c r="Z2435" s="85"/>
      <c r="AA2435" s="85"/>
      <c r="AB2435" s="86"/>
      <c r="AC2435" s="86"/>
      <c r="AD2435" s="85"/>
      <c r="AE2435" s="85"/>
      <c r="AF2435" s="85"/>
      <c r="AG2435" s="85"/>
      <c r="AH2435" s="85"/>
      <c r="AI2435" s="85"/>
      <c r="AJ2435" s="85"/>
    </row>
    <row r="2436" spans="1:36" ht="16.5" thickTop="1" thickBot="1">
      <c r="A2436" s="105">
        <f t="shared" si="723"/>
        <v>126</v>
      </c>
      <c r="B2436" s="192" t="s">
        <v>2377</v>
      </c>
      <c r="C2436" s="105">
        <v>1957</v>
      </c>
      <c r="D2436" s="105">
        <v>1957</v>
      </c>
      <c r="E2436" s="114" t="s">
        <v>80</v>
      </c>
      <c r="F2436" s="107">
        <v>4</v>
      </c>
      <c r="G2436" s="107">
        <v>3</v>
      </c>
      <c r="H2436" s="111">
        <v>2726.8</v>
      </c>
      <c r="I2436" s="111">
        <v>2457.8000000000002</v>
      </c>
      <c r="J2436" s="111">
        <v>2457.8000000000002</v>
      </c>
      <c r="K2436" s="122">
        <v>91</v>
      </c>
      <c r="L2436" s="110">
        <f t="shared" si="720"/>
        <v>17013486.848000001</v>
      </c>
      <c r="M2436" s="108"/>
      <c r="N2436" s="108"/>
      <c r="O2436" s="108"/>
      <c r="P2436" s="110">
        <f>'Форма 2'!C2436-M2436-N2436-O2436</f>
        <v>17013486.848000001</v>
      </c>
      <c r="Q2436" s="111">
        <f t="shared" si="721"/>
        <v>6922.2421873219955</v>
      </c>
      <c r="R2436" s="111">
        <f t="shared" si="722"/>
        <v>6922.2421873219955</v>
      </c>
      <c r="S2436" s="112" t="s">
        <v>2152</v>
      </c>
      <c r="T2436" s="107" t="s">
        <v>82</v>
      </c>
      <c r="U2436" s="217">
        <v>1</v>
      </c>
      <c r="V2436" s="85">
        <v>1</v>
      </c>
      <c r="W2436" s="85">
        <v>1</v>
      </c>
      <c r="X2436" s="85">
        <v>1</v>
      </c>
      <c r="Y2436" s="85">
        <v>1</v>
      </c>
      <c r="Z2436" s="85">
        <v>1</v>
      </c>
      <c r="AA2436" s="85">
        <v>1</v>
      </c>
      <c r="AB2436" s="86"/>
      <c r="AC2436" s="86"/>
      <c r="AD2436" s="85"/>
      <c r="AE2436" s="85"/>
      <c r="AF2436" s="85"/>
      <c r="AG2436" s="85"/>
      <c r="AH2436" s="85"/>
      <c r="AI2436" s="85"/>
      <c r="AJ2436" s="85"/>
    </row>
    <row r="2437" spans="1:36" ht="16.5" thickTop="1" thickBot="1">
      <c r="A2437" s="105">
        <f t="shared" si="723"/>
        <v>127</v>
      </c>
      <c r="B2437" s="192" t="s">
        <v>2378</v>
      </c>
      <c r="C2437" s="107">
        <v>1990</v>
      </c>
      <c r="D2437" s="107">
        <v>1990</v>
      </c>
      <c r="E2437" s="114" t="s">
        <v>134</v>
      </c>
      <c r="F2437" s="107">
        <v>5</v>
      </c>
      <c r="G2437" s="107">
        <v>11</v>
      </c>
      <c r="H2437" s="111">
        <v>10438.4</v>
      </c>
      <c r="I2437" s="111">
        <v>8979.7999999999993</v>
      </c>
      <c r="J2437" s="111">
        <v>8465.6</v>
      </c>
      <c r="K2437" s="122">
        <v>410</v>
      </c>
      <c r="L2437" s="110">
        <f t="shared" si="720"/>
        <v>17797472</v>
      </c>
      <c r="M2437" s="108"/>
      <c r="N2437" s="108"/>
      <c r="O2437" s="108"/>
      <c r="P2437" s="110">
        <f>'Форма 2'!C2437-M2437-N2437-O2437</f>
        <v>17797472</v>
      </c>
      <c r="Q2437" s="111">
        <f t="shared" si="721"/>
        <v>1981.9452549054547</v>
      </c>
      <c r="R2437" s="111">
        <f t="shared" si="722"/>
        <v>1981.9452549054547</v>
      </c>
      <c r="S2437" s="112" t="s">
        <v>2152</v>
      </c>
      <c r="T2437" s="107" t="s">
        <v>92</v>
      </c>
      <c r="U2437" s="217"/>
      <c r="V2437" s="85"/>
      <c r="W2437" s="85">
        <v>1</v>
      </c>
      <c r="X2437" s="85">
        <v>1</v>
      </c>
      <c r="Y2437" s="85">
        <v>1</v>
      </c>
      <c r="Z2437" s="85"/>
      <c r="AA2437" s="85"/>
      <c r="AB2437" s="86"/>
      <c r="AC2437" s="86"/>
      <c r="AD2437" s="85"/>
      <c r="AE2437" s="85"/>
      <c r="AF2437" s="85"/>
      <c r="AG2437" s="85"/>
      <c r="AH2437" s="85"/>
      <c r="AI2437" s="85"/>
      <c r="AJ2437" s="85"/>
    </row>
    <row r="2438" spans="1:36" ht="16.5" thickTop="1" thickBot="1">
      <c r="A2438" s="105">
        <f t="shared" si="723"/>
        <v>128</v>
      </c>
      <c r="B2438" s="192" t="s">
        <v>2379</v>
      </c>
      <c r="C2438" s="107">
        <v>1985</v>
      </c>
      <c r="D2438" s="107">
        <v>1985</v>
      </c>
      <c r="E2438" s="114" t="s">
        <v>136</v>
      </c>
      <c r="F2438" s="107">
        <v>5</v>
      </c>
      <c r="G2438" s="107">
        <v>5</v>
      </c>
      <c r="H2438" s="111">
        <v>6502.9</v>
      </c>
      <c r="I2438" s="111">
        <v>4288.1000000000004</v>
      </c>
      <c r="J2438" s="111">
        <v>4288.1000000000004</v>
      </c>
      <c r="K2438" s="122">
        <v>195</v>
      </c>
      <c r="L2438" s="110">
        <f t="shared" si="720"/>
        <v>11087444.5</v>
      </c>
      <c r="M2438" s="108"/>
      <c r="N2438" s="108"/>
      <c r="O2438" s="108"/>
      <c r="P2438" s="110">
        <f>'Форма 2'!C2438-M2438-N2438-O2438</f>
        <v>11087444.5</v>
      </c>
      <c r="Q2438" s="111">
        <f t="shared" si="721"/>
        <v>2585.6310487162145</v>
      </c>
      <c r="R2438" s="111">
        <f t="shared" si="722"/>
        <v>2585.6310487162145</v>
      </c>
      <c r="S2438" s="112" t="s">
        <v>2152</v>
      </c>
      <c r="T2438" s="107" t="s">
        <v>82</v>
      </c>
      <c r="U2438" s="217"/>
      <c r="V2438" s="85"/>
      <c r="W2438" s="85">
        <v>1</v>
      </c>
      <c r="X2438" s="85">
        <v>1</v>
      </c>
      <c r="Y2438" s="85">
        <v>1</v>
      </c>
      <c r="Z2438" s="85"/>
      <c r="AA2438" s="85"/>
      <c r="AB2438" s="86"/>
      <c r="AC2438" s="86"/>
      <c r="AD2438" s="85"/>
      <c r="AE2438" s="85"/>
      <c r="AF2438" s="85"/>
      <c r="AG2438" s="85"/>
      <c r="AH2438" s="85"/>
      <c r="AI2438" s="85"/>
      <c r="AJ2438" s="85"/>
    </row>
    <row r="2439" spans="1:36" ht="16.5" thickTop="1" thickBot="1">
      <c r="A2439" s="105">
        <f t="shared" si="723"/>
        <v>129</v>
      </c>
      <c r="B2439" s="192" t="s">
        <v>2380</v>
      </c>
      <c r="C2439" s="107">
        <v>1974</v>
      </c>
      <c r="D2439" s="107">
        <v>1974</v>
      </c>
      <c r="E2439" s="114" t="s">
        <v>80</v>
      </c>
      <c r="F2439" s="107">
        <v>5</v>
      </c>
      <c r="G2439" s="107">
        <v>4</v>
      </c>
      <c r="H2439" s="111">
        <v>4351.6000000000004</v>
      </c>
      <c r="I2439" s="111">
        <v>3312.2</v>
      </c>
      <c r="J2439" s="111">
        <v>3091.5</v>
      </c>
      <c r="K2439" s="122">
        <v>150</v>
      </c>
      <c r="L2439" s="110">
        <f t="shared" si="720"/>
        <v>7419478</v>
      </c>
      <c r="M2439" s="108"/>
      <c r="N2439" s="108"/>
      <c r="O2439" s="108"/>
      <c r="P2439" s="110">
        <f>'Форма 2'!C2439-M2439-N2439-O2439</f>
        <v>7419478</v>
      </c>
      <c r="Q2439" s="111">
        <f t="shared" si="721"/>
        <v>2240.0452871203429</v>
      </c>
      <c r="R2439" s="111">
        <f t="shared" si="722"/>
        <v>2240.0452871203429</v>
      </c>
      <c r="S2439" s="112" t="s">
        <v>2152</v>
      </c>
      <c r="T2439" s="107" t="s">
        <v>82</v>
      </c>
      <c r="U2439" s="217"/>
      <c r="V2439" s="85"/>
      <c r="W2439" s="85">
        <v>1</v>
      </c>
      <c r="X2439" s="85">
        <v>1</v>
      </c>
      <c r="Y2439" s="85">
        <v>1</v>
      </c>
      <c r="Z2439" s="85"/>
      <c r="AA2439" s="85"/>
      <c r="AB2439" s="86"/>
      <c r="AC2439" s="86"/>
      <c r="AD2439" s="85"/>
      <c r="AE2439" s="85"/>
      <c r="AF2439" s="85"/>
      <c r="AG2439" s="85"/>
      <c r="AH2439" s="85"/>
      <c r="AI2439" s="85"/>
      <c r="AJ2439" s="85"/>
    </row>
    <row r="2440" spans="1:36" ht="16.5" thickTop="1" thickBot="1">
      <c r="A2440" s="105">
        <f t="shared" si="723"/>
        <v>130</v>
      </c>
      <c r="B2440" s="192" t="s">
        <v>2381</v>
      </c>
      <c r="C2440" s="107">
        <v>1982</v>
      </c>
      <c r="D2440" s="107">
        <v>2011</v>
      </c>
      <c r="E2440" s="114" t="s">
        <v>136</v>
      </c>
      <c r="F2440" s="107">
        <v>5</v>
      </c>
      <c r="G2440" s="107">
        <v>4</v>
      </c>
      <c r="H2440" s="111">
        <v>3645.3</v>
      </c>
      <c r="I2440" s="111">
        <v>2816.6</v>
      </c>
      <c r="J2440" s="111">
        <v>2816.6</v>
      </c>
      <c r="K2440" s="122">
        <v>150</v>
      </c>
      <c r="L2440" s="110">
        <f t="shared" si="720"/>
        <v>4307286.4800000004</v>
      </c>
      <c r="M2440" s="108"/>
      <c r="N2440" s="108"/>
      <c r="O2440" s="108"/>
      <c r="P2440" s="110">
        <f>'Форма 2'!C2440-M2440-N2440-O2440</f>
        <v>4307286.4800000004</v>
      </c>
      <c r="Q2440" s="111">
        <f t="shared" si="721"/>
        <v>1529.2503301853301</v>
      </c>
      <c r="R2440" s="111">
        <f t="shared" si="722"/>
        <v>1529.2503301853301</v>
      </c>
      <c r="S2440" s="112" t="s">
        <v>2152</v>
      </c>
      <c r="T2440" s="107" t="s">
        <v>82</v>
      </c>
      <c r="U2440" s="217"/>
      <c r="V2440" s="85"/>
      <c r="W2440" s="85"/>
      <c r="X2440" s="85">
        <v>1</v>
      </c>
      <c r="Y2440" s="85">
        <v>1</v>
      </c>
      <c r="Z2440" s="85"/>
      <c r="AA2440" s="85"/>
      <c r="AB2440" s="86"/>
      <c r="AC2440" s="86"/>
      <c r="AD2440" s="85"/>
      <c r="AE2440" s="85"/>
      <c r="AF2440" s="85"/>
      <c r="AG2440" s="85"/>
      <c r="AH2440" s="85"/>
      <c r="AI2440" s="85"/>
      <c r="AJ2440" s="85"/>
    </row>
    <row r="2441" spans="1:36" ht="16.5" thickTop="1" thickBot="1">
      <c r="A2441" s="105">
        <f t="shared" si="723"/>
        <v>131</v>
      </c>
      <c r="B2441" s="192" t="s">
        <v>2382</v>
      </c>
      <c r="C2441" s="107">
        <v>1984</v>
      </c>
      <c r="D2441" s="107">
        <v>1984</v>
      </c>
      <c r="E2441" s="114" t="s">
        <v>136</v>
      </c>
      <c r="F2441" s="107">
        <v>5</v>
      </c>
      <c r="G2441" s="107">
        <v>6</v>
      </c>
      <c r="H2441" s="111">
        <v>4872.2</v>
      </c>
      <c r="I2441" s="111">
        <v>4273.1000000000004</v>
      </c>
      <c r="J2441" s="111">
        <v>4273.1000000000004</v>
      </c>
      <c r="K2441" s="122">
        <v>225</v>
      </c>
      <c r="L2441" s="110">
        <f t="shared" si="720"/>
        <v>8307101</v>
      </c>
      <c r="M2441" s="108"/>
      <c r="N2441" s="108"/>
      <c r="O2441" s="108"/>
      <c r="P2441" s="110">
        <f>'Форма 2'!C2441-M2441-N2441-O2441</f>
        <v>8307101</v>
      </c>
      <c r="Q2441" s="111">
        <f t="shared" si="721"/>
        <v>1944.0455407081508</v>
      </c>
      <c r="R2441" s="111">
        <f t="shared" si="722"/>
        <v>1944.0455407081508</v>
      </c>
      <c r="S2441" s="112" t="s">
        <v>2152</v>
      </c>
      <c r="T2441" s="107" t="s">
        <v>82</v>
      </c>
      <c r="U2441" s="217"/>
      <c r="V2441" s="85"/>
      <c r="W2441" s="85">
        <v>1</v>
      </c>
      <c r="X2441" s="85">
        <v>1</v>
      </c>
      <c r="Y2441" s="85">
        <v>1</v>
      </c>
      <c r="Z2441" s="85"/>
      <c r="AA2441" s="85"/>
      <c r="AB2441" s="86"/>
      <c r="AC2441" s="86"/>
      <c r="AD2441" s="85"/>
      <c r="AE2441" s="85"/>
      <c r="AF2441" s="85"/>
      <c r="AG2441" s="85"/>
      <c r="AH2441" s="85"/>
      <c r="AI2441" s="85"/>
      <c r="AJ2441" s="85"/>
    </row>
    <row r="2442" spans="1:36" ht="16.5" thickTop="1" thickBot="1">
      <c r="A2442" s="105">
        <f t="shared" si="723"/>
        <v>132</v>
      </c>
      <c r="B2442" s="192" t="s">
        <v>2383</v>
      </c>
      <c r="C2442" s="107">
        <v>1982</v>
      </c>
      <c r="D2442" s="107">
        <v>1982</v>
      </c>
      <c r="E2442" s="114" t="s">
        <v>136</v>
      </c>
      <c r="F2442" s="107">
        <v>5</v>
      </c>
      <c r="G2442" s="107">
        <v>8</v>
      </c>
      <c r="H2442" s="111">
        <v>6533</v>
      </c>
      <c r="I2442" s="111">
        <v>5667.1</v>
      </c>
      <c r="J2442" s="111">
        <v>5667.1</v>
      </c>
      <c r="K2442" s="122">
        <v>298</v>
      </c>
      <c r="L2442" s="110">
        <f t="shared" ref="L2442:L2505" si="727">SUM(M2442:P2442)</f>
        <v>11138765</v>
      </c>
      <c r="M2442" s="108"/>
      <c r="N2442" s="108"/>
      <c r="O2442" s="108"/>
      <c r="P2442" s="110">
        <f>'Форма 2'!C2442-M2442-N2442-O2442</f>
        <v>11138765</v>
      </c>
      <c r="Q2442" s="111">
        <f t="shared" ref="Q2442:Q2505" si="728">L2442/I2442</f>
        <v>1965.5141077447017</v>
      </c>
      <c r="R2442" s="111">
        <f t="shared" ref="R2442:R2505" si="729">Q2442</f>
        <v>1965.5141077447017</v>
      </c>
      <c r="S2442" s="112" t="s">
        <v>2152</v>
      </c>
      <c r="T2442" s="107" t="s">
        <v>92</v>
      </c>
      <c r="U2442" s="217"/>
      <c r="V2442" s="85"/>
      <c r="W2442" s="85">
        <v>1</v>
      </c>
      <c r="X2442" s="85">
        <v>1</v>
      </c>
      <c r="Y2442" s="85">
        <v>1</v>
      </c>
      <c r="Z2442" s="85"/>
      <c r="AA2442" s="85"/>
      <c r="AB2442" s="86"/>
      <c r="AC2442" s="86"/>
      <c r="AD2442" s="85"/>
      <c r="AE2442" s="85"/>
      <c r="AF2442" s="85"/>
      <c r="AG2442" s="85"/>
      <c r="AH2442" s="85"/>
      <c r="AI2442" s="85"/>
      <c r="AJ2442" s="85"/>
    </row>
    <row r="2443" spans="1:36" ht="16.5" thickTop="1" thickBot="1">
      <c r="A2443" s="105">
        <f t="shared" si="723"/>
        <v>133</v>
      </c>
      <c r="B2443" s="192" t="s">
        <v>2384</v>
      </c>
      <c r="C2443" s="107">
        <v>1986</v>
      </c>
      <c r="D2443" s="107">
        <v>1986</v>
      </c>
      <c r="E2443" s="114" t="s">
        <v>136</v>
      </c>
      <c r="F2443" s="107">
        <v>5</v>
      </c>
      <c r="G2443" s="107">
        <v>6</v>
      </c>
      <c r="H2443" s="111">
        <v>7008.4</v>
      </c>
      <c r="I2443" s="111">
        <v>4214.3</v>
      </c>
      <c r="J2443" s="111">
        <v>4214.3</v>
      </c>
      <c r="K2443" s="122">
        <v>225</v>
      </c>
      <c r="L2443" s="110">
        <f t="shared" si="727"/>
        <v>11949322</v>
      </c>
      <c r="M2443" s="108"/>
      <c r="N2443" s="108"/>
      <c r="O2443" s="108"/>
      <c r="P2443" s="110">
        <f>'Форма 2'!C2443-M2443-N2443-O2443</f>
        <v>11949322</v>
      </c>
      <c r="Q2443" s="111">
        <f t="shared" si="728"/>
        <v>2835.422727380585</v>
      </c>
      <c r="R2443" s="111">
        <f t="shared" si="729"/>
        <v>2835.422727380585</v>
      </c>
      <c r="S2443" s="112" t="s">
        <v>2152</v>
      </c>
      <c r="T2443" s="107" t="s">
        <v>82</v>
      </c>
      <c r="U2443" s="217"/>
      <c r="V2443" s="85"/>
      <c r="W2443" s="85">
        <v>1</v>
      </c>
      <c r="X2443" s="85">
        <v>1</v>
      </c>
      <c r="Y2443" s="85">
        <v>1</v>
      </c>
      <c r="Z2443" s="85"/>
      <c r="AA2443" s="85"/>
      <c r="AB2443" s="86"/>
      <c r="AC2443" s="86"/>
      <c r="AD2443" s="85"/>
      <c r="AE2443" s="85"/>
      <c r="AF2443" s="85"/>
      <c r="AG2443" s="85"/>
      <c r="AH2443" s="85"/>
      <c r="AI2443" s="85"/>
      <c r="AJ2443" s="85"/>
    </row>
    <row r="2444" spans="1:36" ht="16.5" thickTop="1" thickBot="1">
      <c r="A2444" s="105">
        <f t="shared" si="723"/>
        <v>134</v>
      </c>
      <c r="B2444" s="192" t="s">
        <v>2385</v>
      </c>
      <c r="C2444" s="107">
        <v>1986</v>
      </c>
      <c r="D2444" s="107">
        <v>1986</v>
      </c>
      <c r="E2444" s="114" t="s">
        <v>136</v>
      </c>
      <c r="F2444" s="107">
        <v>5</v>
      </c>
      <c r="G2444" s="107">
        <v>6</v>
      </c>
      <c r="H2444" s="111">
        <v>5009</v>
      </c>
      <c r="I2444" s="111">
        <v>4179.3999999999996</v>
      </c>
      <c r="J2444" s="111">
        <v>4179.3999999999996</v>
      </c>
      <c r="K2444" s="122">
        <v>225</v>
      </c>
      <c r="L2444" s="110">
        <f t="shared" si="727"/>
        <v>8540345</v>
      </c>
      <c r="M2444" s="108"/>
      <c r="N2444" s="108"/>
      <c r="O2444" s="108"/>
      <c r="P2444" s="110">
        <f>'Форма 2'!C2444-M2444-N2444-O2444</f>
        <v>8540345</v>
      </c>
      <c r="Q2444" s="111">
        <f t="shared" si="728"/>
        <v>2043.4380533090875</v>
      </c>
      <c r="R2444" s="111">
        <f t="shared" si="729"/>
        <v>2043.4380533090875</v>
      </c>
      <c r="S2444" s="112" t="s">
        <v>2152</v>
      </c>
      <c r="T2444" s="107" t="s">
        <v>82</v>
      </c>
      <c r="U2444" s="217"/>
      <c r="V2444" s="85"/>
      <c r="W2444" s="85">
        <v>1</v>
      </c>
      <c r="X2444" s="85">
        <v>1</v>
      </c>
      <c r="Y2444" s="85">
        <v>1</v>
      </c>
      <c r="Z2444" s="85"/>
      <c r="AA2444" s="85"/>
      <c r="AB2444" s="86"/>
      <c r="AC2444" s="86"/>
      <c r="AD2444" s="85"/>
      <c r="AE2444" s="85"/>
      <c r="AF2444" s="85"/>
      <c r="AG2444" s="85"/>
      <c r="AH2444" s="85"/>
      <c r="AI2444" s="85"/>
      <c r="AJ2444" s="85"/>
    </row>
    <row r="2445" spans="1:36" ht="16.5" thickTop="1" thickBot="1">
      <c r="A2445" s="105">
        <f t="shared" si="723"/>
        <v>135</v>
      </c>
      <c r="B2445" s="192" t="s">
        <v>2386</v>
      </c>
      <c r="C2445" s="107">
        <v>1984</v>
      </c>
      <c r="D2445" s="107">
        <v>1983.1984</v>
      </c>
      <c r="E2445" s="114" t="s">
        <v>136</v>
      </c>
      <c r="F2445" s="107">
        <v>9</v>
      </c>
      <c r="G2445" s="107">
        <v>7</v>
      </c>
      <c r="H2445" s="111">
        <v>16964</v>
      </c>
      <c r="I2445" s="111">
        <v>14353.9</v>
      </c>
      <c r="J2445" s="111">
        <v>14353.9</v>
      </c>
      <c r="K2445" s="122">
        <v>628</v>
      </c>
      <c r="L2445" s="110">
        <f t="shared" si="727"/>
        <v>38956977.799999997</v>
      </c>
      <c r="M2445" s="108"/>
      <c r="N2445" s="108"/>
      <c r="O2445" s="108"/>
      <c r="P2445" s="110">
        <f>'Форма 2'!C2445-M2445-N2445-O2445</f>
        <v>38956977.799999997</v>
      </c>
      <c r="Q2445" s="111">
        <f t="shared" si="728"/>
        <v>2714.0343599997213</v>
      </c>
      <c r="R2445" s="111">
        <f t="shared" si="729"/>
        <v>2714.0343599997213</v>
      </c>
      <c r="S2445" s="112" t="s">
        <v>2152</v>
      </c>
      <c r="T2445" s="107" t="s">
        <v>82</v>
      </c>
      <c r="U2445" s="217"/>
      <c r="V2445" s="85"/>
      <c r="W2445" s="85">
        <v>1</v>
      </c>
      <c r="X2445" s="85">
        <v>1</v>
      </c>
      <c r="Y2445" s="85">
        <v>1</v>
      </c>
      <c r="Z2445" s="85"/>
      <c r="AA2445" s="85"/>
      <c r="AB2445" s="86"/>
      <c r="AC2445" s="86"/>
      <c r="AD2445" s="85"/>
      <c r="AE2445" s="85"/>
      <c r="AF2445" s="85"/>
      <c r="AG2445" s="85"/>
      <c r="AH2445" s="85"/>
      <c r="AI2445" s="85"/>
      <c r="AJ2445" s="85"/>
    </row>
    <row r="2446" spans="1:36" ht="16.5" thickTop="1" thickBot="1">
      <c r="A2446" s="105">
        <f t="shared" si="723"/>
        <v>136</v>
      </c>
      <c r="B2446" s="192" t="s">
        <v>2387</v>
      </c>
      <c r="C2446" s="107">
        <v>1974</v>
      </c>
      <c r="D2446" s="107">
        <v>1974</v>
      </c>
      <c r="E2446" s="114" t="s">
        <v>136</v>
      </c>
      <c r="F2446" s="107">
        <v>5</v>
      </c>
      <c r="G2446" s="107">
        <v>8</v>
      </c>
      <c r="H2446" s="111">
        <v>7281.5</v>
      </c>
      <c r="I2446" s="111">
        <v>5250</v>
      </c>
      <c r="J2446" s="111">
        <v>5146.3999999999996</v>
      </c>
      <c r="K2446" s="122">
        <v>280</v>
      </c>
      <c r="L2446" s="110">
        <f t="shared" si="727"/>
        <v>12414957.5</v>
      </c>
      <c r="M2446" s="108"/>
      <c r="N2446" s="108"/>
      <c r="O2446" s="108"/>
      <c r="P2446" s="110">
        <f>'Форма 2'!C2446-M2446-N2446-O2446</f>
        <v>12414957.5</v>
      </c>
      <c r="Q2446" s="111">
        <f t="shared" si="728"/>
        <v>2364.7538095238097</v>
      </c>
      <c r="R2446" s="111">
        <f t="shared" si="729"/>
        <v>2364.7538095238097</v>
      </c>
      <c r="S2446" s="112" t="s">
        <v>2152</v>
      </c>
      <c r="T2446" s="107" t="s">
        <v>82</v>
      </c>
      <c r="U2446" s="217"/>
      <c r="V2446" s="85"/>
      <c r="W2446" s="85">
        <v>1</v>
      </c>
      <c r="X2446" s="85">
        <v>1</v>
      </c>
      <c r="Y2446" s="85">
        <v>1</v>
      </c>
      <c r="Z2446" s="85"/>
      <c r="AA2446" s="85"/>
      <c r="AB2446" s="86"/>
      <c r="AC2446" s="86"/>
      <c r="AD2446" s="85"/>
      <c r="AE2446" s="85"/>
      <c r="AF2446" s="85"/>
      <c r="AG2446" s="85"/>
      <c r="AH2446" s="85"/>
      <c r="AI2446" s="85"/>
      <c r="AJ2446" s="85"/>
    </row>
    <row r="2447" spans="1:36" ht="16.5" thickTop="1" thickBot="1">
      <c r="A2447" s="105">
        <f t="shared" si="723"/>
        <v>137</v>
      </c>
      <c r="B2447" s="192" t="s">
        <v>2388</v>
      </c>
      <c r="C2447" s="107">
        <v>1987</v>
      </c>
      <c r="D2447" s="107">
        <v>1987</v>
      </c>
      <c r="E2447" s="114" t="s">
        <v>136</v>
      </c>
      <c r="F2447" s="107">
        <v>5</v>
      </c>
      <c r="G2447" s="107">
        <v>12</v>
      </c>
      <c r="H2447" s="111">
        <v>10505.4</v>
      </c>
      <c r="I2447" s="111">
        <v>9263.7000000000007</v>
      </c>
      <c r="J2447" s="111">
        <v>9009.2000000000007</v>
      </c>
      <c r="K2447" s="122">
        <v>448</v>
      </c>
      <c r="L2447" s="110">
        <f t="shared" si="727"/>
        <v>17911707</v>
      </c>
      <c r="M2447" s="108"/>
      <c r="N2447" s="108"/>
      <c r="O2447" s="108"/>
      <c r="P2447" s="110">
        <f>'Форма 2'!C2447-M2447-N2447-O2447</f>
        <v>17911707</v>
      </c>
      <c r="Q2447" s="111">
        <f t="shared" si="728"/>
        <v>1933.5370316396254</v>
      </c>
      <c r="R2447" s="111">
        <f t="shared" si="729"/>
        <v>1933.5370316396254</v>
      </c>
      <c r="S2447" s="112" t="s">
        <v>2152</v>
      </c>
      <c r="T2447" s="107" t="s">
        <v>92</v>
      </c>
      <c r="U2447" s="217"/>
      <c r="V2447" s="85"/>
      <c r="W2447" s="85">
        <v>1</v>
      </c>
      <c r="X2447" s="85">
        <v>1</v>
      </c>
      <c r="Y2447" s="85">
        <v>1</v>
      </c>
      <c r="Z2447" s="85"/>
      <c r="AA2447" s="85"/>
      <c r="AB2447" s="86"/>
      <c r="AC2447" s="86"/>
      <c r="AD2447" s="85"/>
      <c r="AE2447" s="85"/>
      <c r="AF2447" s="85"/>
      <c r="AG2447" s="85"/>
      <c r="AH2447" s="85"/>
      <c r="AI2447" s="85"/>
      <c r="AJ2447" s="85"/>
    </row>
    <row r="2448" spans="1:36" ht="16.5" thickTop="1" thickBot="1">
      <c r="A2448" s="105">
        <f t="shared" si="723"/>
        <v>138</v>
      </c>
      <c r="B2448" s="192" t="s">
        <v>2389</v>
      </c>
      <c r="C2448" s="107">
        <v>1975</v>
      </c>
      <c r="D2448" s="107">
        <v>1975</v>
      </c>
      <c r="E2448" s="114" t="s">
        <v>136</v>
      </c>
      <c r="F2448" s="107">
        <v>5</v>
      </c>
      <c r="G2448" s="107">
        <v>8</v>
      </c>
      <c r="H2448" s="111">
        <v>6169.8</v>
      </c>
      <c r="I2448" s="111">
        <v>5140.1000000000004</v>
      </c>
      <c r="J2448" s="111">
        <v>5140.1000000000004</v>
      </c>
      <c r="K2448" s="122">
        <v>285</v>
      </c>
      <c r="L2448" s="110">
        <f t="shared" si="727"/>
        <v>10519509</v>
      </c>
      <c r="M2448" s="108"/>
      <c r="N2448" s="108"/>
      <c r="O2448" s="108"/>
      <c r="P2448" s="110">
        <f>'Форма 2'!C2448-M2448-N2448-O2448</f>
        <v>10519509</v>
      </c>
      <c r="Q2448" s="111">
        <f t="shared" si="728"/>
        <v>2046.5572654228515</v>
      </c>
      <c r="R2448" s="111">
        <f t="shared" si="729"/>
        <v>2046.5572654228515</v>
      </c>
      <c r="S2448" s="112" t="s">
        <v>2152</v>
      </c>
      <c r="T2448" s="107" t="s">
        <v>82</v>
      </c>
      <c r="U2448" s="217"/>
      <c r="V2448" s="85"/>
      <c r="W2448" s="85">
        <v>1</v>
      </c>
      <c r="X2448" s="85">
        <v>1</v>
      </c>
      <c r="Y2448" s="85">
        <v>1</v>
      </c>
      <c r="Z2448" s="85"/>
      <c r="AA2448" s="85"/>
      <c r="AB2448" s="86"/>
      <c r="AC2448" s="86"/>
      <c r="AD2448" s="85"/>
      <c r="AE2448" s="85"/>
      <c r="AF2448" s="85"/>
      <c r="AG2448" s="85"/>
      <c r="AH2448" s="85"/>
      <c r="AI2448" s="85"/>
      <c r="AJ2448" s="85"/>
    </row>
    <row r="2449" spans="1:36" ht="16.5" thickTop="1" thickBot="1">
      <c r="A2449" s="105">
        <f t="shared" si="723"/>
        <v>139</v>
      </c>
      <c r="B2449" s="192" t="s">
        <v>2390</v>
      </c>
      <c r="C2449" s="107">
        <v>1974</v>
      </c>
      <c r="D2449" s="107">
        <v>1974</v>
      </c>
      <c r="E2449" s="114" t="s">
        <v>136</v>
      </c>
      <c r="F2449" s="107">
        <v>5</v>
      </c>
      <c r="G2449" s="107">
        <v>6</v>
      </c>
      <c r="H2449" s="111">
        <v>4368</v>
      </c>
      <c r="I2449" s="111">
        <v>3699.4</v>
      </c>
      <c r="J2449" s="111">
        <v>3699.4</v>
      </c>
      <c r="K2449" s="122">
        <v>225</v>
      </c>
      <c r="L2449" s="110">
        <f t="shared" si="727"/>
        <v>7447440</v>
      </c>
      <c r="M2449" s="108"/>
      <c r="N2449" s="108"/>
      <c r="O2449" s="108"/>
      <c r="P2449" s="110">
        <f>'Форма 2'!C2449-M2449-N2449-O2449</f>
        <v>7447440</v>
      </c>
      <c r="Q2449" s="111">
        <f t="shared" si="728"/>
        <v>2013.1480780667134</v>
      </c>
      <c r="R2449" s="111">
        <f t="shared" si="729"/>
        <v>2013.1480780667134</v>
      </c>
      <c r="S2449" s="112" t="s">
        <v>2152</v>
      </c>
      <c r="T2449" s="107" t="s">
        <v>82</v>
      </c>
      <c r="U2449" s="217"/>
      <c r="V2449" s="85"/>
      <c r="W2449" s="85">
        <v>1</v>
      </c>
      <c r="X2449" s="85">
        <v>1</v>
      </c>
      <c r="Y2449" s="85">
        <v>1</v>
      </c>
      <c r="Z2449" s="85"/>
      <c r="AA2449" s="85"/>
      <c r="AB2449" s="86"/>
      <c r="AC2449" s="86"/>
      <c r="AD2449" s="85"/>
      <c r="AE2449" s="85"/>
      <c r="AF2449" s="85"/>
      <c r="AG2449" s="85"/>
      <c r="AH2449" s="85"/>
      <c r="AI2449" s="85"/>
      <c r="AJ2449" s="85"/>
    </row>
    <row r="2450" spans="1:36" ht="16.5" thickTop="1" thickBot="1">
      <c r="A2450" s="105">
        <f t="shared" si="723"/>
        <v>140</v>
      </c>
      <c r="B2450" s="192" t="s">
        <v>2391</v>
      </c>
      <c r="C2450" s="107">
        <v>1974</v>
      </c>
      <c r="D2450" s="107">
        <v>1974</v>
      </c>
      <c r="E2450" s="114" t="s">
        <v>136</v>
      </c>
      <c r="F2450" s="107">
        <v>5</v>
      </c>
      <c r="G2450" s="107">
        <v>6</v>
      </c>
      <c r="H2450" s="111">
        <v>4399.2</v>
      </c>
      <c r="I2450" s="111">
        <v>3689.4</v>
      </c>
      <c r="J2450" s="111">
        <v>3689.4</v>
      </c>
      <c r="K2450" s="122">
        <v>225</v>
      </c>
      <c r="L2450" s="110">
        <f t="shared" si="727"/>
        <v>7500636</v>
      </c>
      <c r="M2450" s="108"/>
      <c r="N2450" s="108"/>
      <c r="O2450" s="108"/>
      <c r="P2450" s="110">
        <f>'Форма 2'!C2450-M2450-N2450-O2450</f>
        <v>7500636</v>
      </c>
      <c r="Q2450" s="111">
        <f t="shared" si="728"/>
        <v>2033.0232558139535</v>
      </c>
      <c r="R2450" s="111">
        <f t="shared" si="729"/>
        <v>2033.0232558139535</v>
      </c>
      <c r="S2450" s="112" t="s">
        <v>2152</v>
      </c>
      <c r="T2450" s="107" t="s">
        <v>82</v>
      </c>
      <c r="U2450" s="217"/>
      <c r="V2450" s="85"/>
      <c r="W2450" s="85">
        <v>1</v>
      </c>
      <c r="X2450" s="85">
        <v>1</v>
      </c>
      <c r="Y2450" s="85">
        <v>1</v>
      </c>
      <c r="Z2450" s="85"/>
      <c r="AA2450" s="85"/>
      <c r="AB2450" s="86"/>
      <c r="AC2450" s="86"/>
      <c r="AD2450" s="85"/>
      <c r="AE2450" s="85"/>
      <c r="AF2450" s="85"/>
      <c r="AG2450" s="85"/>
      <c r="AH2450" s="85"/>
      <c r="AI2450" s="85"/>
      <c r="AJ2450" s="85"/>
    </row>
    <row r="2451" spans="1:36" ht="16.5" thickTop="1" thickBot="1">
      <c r="A2451" s="105">
        <f t="shared" si="723"/>
        <v>141</v>
      </c>
      <c r="B2451" s="192" t="s">
        <v>2392</v>
      </c>
      <c r="C2451" s="107">
        <v>1979</v>
      </c>
      <c r="D2451" s="239" t="s">
        <v>2393</v>
      </c>
      <c r="E2451" s="114" t="s">
        <v>80</v>
      </c>
      <c r="F2451" s="107">
        <v>5</v>
      </c>
      <c r="G2451" s="107">
        <v>15</v>
      </c>
      <c r="H2451" s="111">
        <v>16066.3</v>
      </c>
      <c r="I2451" s="111">
        <v>14709.3</v>
      </c>
      <c r="J2451" s="111">
        <v>14709.3</v>
      </c>
      <c r="K2451" s="122">
        <v>620</v>
      </c>
      <c r="L2451" s="110">
        <f t="shared" si="727"/>
        <v>27393041.5</v>
      </c>
      <c r="M2451" s="108"/>
      <c r="N2451" s="108"/>
      <c r="O2451" s="108"/>
      <c r="P2451" s="110">
        <f>'Форма 2'!C2451-M2451-N2451-O2451</f>
        <v>27393041.5</v>
      </c>
      <c r="Q2451" s="111">
        <f t="shared" si="728"/>
        <v>1862.2940248686207</v>
      </c>
      <c r="R2451" s="111">
        <f t="shared" si="729"/>
        <v>1862.2940248686207</v>
      </c>
      <c r="S2451" s="112" t="s">
        <v>2152</v>
      </c>
      <c r="T2451" s="107" t="s">
        <v>82</v>
      </c>
      <c r="U2451" s="217"/>
      <c r="V2451" s="85"/>
      <c r="W2451" s="85">
        <v>1</v>
      </c>
      <c r="X2451" s="85">
        <v>1</v>
      </c>
      <c r="Y2451" s="85">
        <v>1</v>
      </c>
      <c r="Z2451" s="85"/>
      <c r="AA2451" s="85"/>
      <c r="AB2451" s="86"/>
      <c r="AC2451" s="86"/>
      <c r="AD2451" s="85"/>
      <c r="AE2451" s="85"/>
      <c r="AF2451" s="85"/>
      <c r="AG2451" s="85"/>
      <c r="AH2451" s="85"/>
      <c r="AI2451" s="85"/>
      <c r="AJ2451" s="85"/>
    </row>
    <row r="2452" spans="1:36" ht="16.5" thickTop="1" thickBot="1">
      <c r="A2452" s="105">
        <f t="shared" si="723"/>
        <v>142</v>
      </c>
      <c r="B2452" s="192" t="s">
        <v>2394</v>
      </c>
      <c r="C2452" s="105">
        <v>1973</v>
      </c>
      <c r="D2452" s="105">
        <v>1973</v>
      </c>
      <c r="E2452" s="114" t="s">
        <v>136</v>
      </c>
      <c r="F2452" s="107">
        <v>5</v>
      </c>
      <c r="G2452" s="107">
        <v>6</v>
      </c>
      <c r="H2452" s="111">
        <v>4682.6000000000004</v>
      </c>
      <c r="I2452" s="111">
        <v>3909.6</v>
      </c>
      <c r="J2452" s="111">
        <v>3909.6</v>
      </c>
      <c r="K2452" s="122">
        <v>225</v>
      </c>
      <c r="L2452" s="110">
        <f t="shared" si="727"/>
        <v>7983833.0000000009</v>
      </c>
      <c r="M2452" s="108"/>
      <c r="N2452" s="108"/>
      <c r="O2452" s="108"/>
      <c r="P2452" s="110">
        <f>'Форма 2'!C2452-M2452-N2452-O2452</f>
        <v>7983833.0000000009</v>
      </c>
      <c r="Q2452" s="111">
        <f t="shared" si="728"/>
        <v>2042.1099345201558</v>
      </c>
      <c r="R2452" s="111">
        <f t="shared" si="729"/>
        <v>2042.1099345201558</v>
      </c>
      <c r="S2452" s="112" t="s">
        <v>2152</v>
      </c>
      <c r="T2452" s="107" t="s">
        <v>82</v>
      </c>
      <c r="U2452" s="217"/>
      <c r="V2452" s="85"/>
      <c r="W2452" s="85">
        <v>1</v>
      </c>
      <c r="X2452" s="85">
        <v>1</v>
      </c>
      <c r="Y2452" s="85">
        <v>1</v>
      </c>
      <c r="Z2452" s="85"/>
      <c r="AA2452" s="85"/>
      <c r="AB2452" s="86"/>
      <c r="AC2452" s="86"/>
      <c r="AD2452" s="85"/>
      <c r="AE2452" s="85"/>
      <c r="AF2452" s="85"/>
      <c r="AG2452" s="85"/>
      <c r="AH2452" s="85"/>
      <c r="AI2452" s="85"/>
      <c r="AJ2452" s="85"/>
    </row>
    <row r="2453" spans="1:36" ht="16.5" thickTop="1" thickBot="1">
      <c r="A2453" s="105">
        <f t="shared" si="723"/>
        <v>143</v>
      </c>
      <c r="B2453" s="192" t="s">
        <v>2395</v>
      </c>
      <c r="C2453" s="105">
        <v>1972</v>
      </c>
      <c r="D2453" s="105">
        <v>1972</v>
      </c>
      <c r="E2453" s="114" t="s">
        <v>136</v>
      </c>
      <c r="F2453" s="107">
        <v>5</v>
      </c>
      <c r="G2453" s="107">
        <v>6</v>
      </c>
      <c r="H2453" s="111">
        <v>4618.6000000000004</v>
      </c>
      <c r="I2453" s="111">
        <v>3864.2</v>
      </c>
      <c r="J2453" s="111">
        <v>3864.2</v>
      </c>
      <c r="K2453" s="122">
        <v>225</v>
      </c>
      <c r="L2453" s="110">
        <f t="shared" si="727"/>
        <v>7874713.0000000009</v>
      </c>
      <c r="M2453" s="108"/>
      <c r="N2453" s="108"/>
      <c r="O2453" s="108"/>
      <c r="P2453" s="110">
        <f>'Форма 2'!C2453-M2453-N2453-O2453</f>
        <v>7874713.0000000009</v>
      </c>
      <c r="Q2453" s="111">
        <f t="shared" si="728"/>
        <v>2037.8637234097616</v>
      </c>
      <c r="R2453" s="111">
        <f t="shared" si="729"/>
        <v>2037.8637234097616</v>
      </c>
      <c r="S2453" s="112" t="s">
        <v>2152</v>
      </c>
      <c r="T2453" s="107" t="s">
        <v>82</v>
      </c>
      <c r="U2453" s="217"/>
      <c r="V2453" s="85"/>
      <c r="W2453" s="85">
        <v>1</v>
      </c>
      <c r="X2453" s="85">
        <v>1</v>
      </c>
      <c r="Y2453" s="85">
        <v>1</v>
      </c>
      <c r="Z2453" s="85"/>
      <c r="AA2453" s="85"/>
      <c r="AB2453" s="86"/>
      <c r="AC2453" s="86"/>
      <c r="AD2453" s="85"/>
      <c r="AE2453" s="85"/>
      <c r="AF2453" s="85"/>
      <c r="AG2453" s="85"/>
      <c r="AH2453" s="85"/>
      <c r="AI2453" s="85"/>
      <c r="AJ2453" s="85"/>
    </row>
    <row r="2454" spans="1:36" ht="16.5" thickTop="1" thickBot="1">
      <c r="A2454" s="105">
        <f t="shared" si="723"/>
        <v>144</v>
      </c>
      <c r="B2454" s="192" t="s">
        <v>2396</v>
      </c>
      <c r="C2454" s="105">
        <v>1973</v>
      </c>
      <c r="D2454" s="105">
        <v>1973</v>
      </c>
      <c r="E2454" s="114" t="s">
        <v>136</v>
      </c>
      <c r="F2454" s="107">
        <v>5</v>
      </c>
      <c r="G2454" s="107">
        <v>6</v>
      </c>
      <c r="H2454" s="111">
        <v>4422.1000000000004</v>
      </c>
      <c r="I2454" s="111">
        <v>3678.7</v>
      </c>
      <c r="J2454" s="111">
        <v>3678.7</v>
      </c>
      <c r="K2454" s="122">
        <v>225</v>
      </c>
      <c r="L2454" s="110">
        <f t="shared" si="727"/>
        <v>7539680.5000000009</v>
      </c>
      <c r="M2454" s="108"/>
      <c r="N2454" s="108"/>
      <c r="O2454" s="108"/>
      <c r="P2454" s="110">
        <f>'Форма 2'!C2454-M2454-N2454-O2454</f>
        <v>7539680.5000000009</v>
      </c>
      <c r="Q2454" s="111">
        <f t="shared" si="728"/>
        <v>2049.550248729171</v>
      </c>
      <c r="R2454" s="111">
        <f t="shared" si="729"/>
        <v>2049.550248729171</v>
      </c>
      <c r="S2454" s="112" t="s">
        <v>2152</v>
      </c>
      <c r="T2454" s="107" t="s">
        <v>92</v>
      </c>
      <c r="U2454" s="217"/>
      <c r="V2454" s="85"/>
      <c r="W2454" s="85">
        <v>1</v>
      </c>
      <c r="X2454" s="85">
        <v>1</v>
      </c>
      <c r="Y2454" s="85">
        <v>1</v>
      </c>
      <c r="Z2454" s="85"/>
      <c r="AA2454" s="85"/>
      <c r="AB2454" s="86"/>
      <c r="AC2454" s="86"/>
      <c r="AD2454" s="85"/>
      <c r="AE2454" s="85"/>
      <c r="AF2454" s="85"/>
      <c r="AG2454" s="85"/>
      <c r="AH2454" s="85"/>
      <c r="AI2454" s="85"/>
      <c r="AJ2454" s="85"/>
    </row>
    <row r="2455" spans="1:36" ht="16.5" thickTop="1" thickBot="1">
      <c r="A2455" s="105">
        <f t="shared" si="723"/>
        <v>145</v>
      </c>
      <c r="B2455" s="192" t="s">
        <v>2397</v>
      </c>
      <c r="C2455" s="105">
        <v>1973</v>
      </c>
      <c r="D2455" s="105">
        <v>1973</v>
      </c>
      <c r="E2455" s="114" t="s">
        <v>136</v>
      </c>
      <c r="F2455" s="107">
        <v>5</v>
      </c>
      <c r="G2455" s="107">
        <v>8</v>
      </c>
      <c r="H2455" s="111">
        <v>6083.2</v>
      </c>
      <c r="I2455" s="111">
        <v>5139.3</v>
      </c>
      <c r="J2455" s="111">
        <v>5139.3</v>
      </c>
      <c r="K2455" s="122">
        <v>285</v>
      </c>
      <c r="L2455" s="110">
        <f t="shared" si="727"/>
        <v>10371856</v>
      </c>
      <c r="M2455" s="108"/>
      <c r="N2455" s="108"/>
      <c r="O2455" s="108"/>
      <c r="P2455" s="110">
        <f>'Форма 2'!C2455-M2455-N2455-O2455</f>
        <v>10371856</v>
      </c>
      <c r="Q2455" s="111">
        <f t="shared" si="728"/>
        <v>2018.1456618605646</v>
      </c>
      <c r="R2455" s="111">
        <f t="shared" si="729"/>
        <v>2018.1456618605646</v>
      </c>
      <c r="S2455" s="112" t="s">
        <v>2152</v>
      </c>
      <c r="T2455" s="107" t="s">
        <v>82</v>
      </c>
      <c r="U2455" s="217"/>
      <c r="V2455" s="85"/>
      <c r="W2455" s="85">
        <v>1</v>
      </c>
      <c r="X2455" s="85">
        <v>1</v>
      </c>
      <c r="Y2455" s="85">
        <v>1</v>
      </c>
      <c r="Z2455" s="85"/>
      <c r="AA2455" s="85"/>
      <c r="AB2455" s="86"/>
      <c r="AC2455" s="86"/>
      <c r="AD2455" s="85"/>
      <c r="AE2455" s="85"/>
      <c r="AF2455" s="85"/>
      <c r="AG2455" s="85"/>
      <c r="AH2455" s="85"/>
      <c r="AI2455" s="85"/>
      <c r="AJ2455" s="85"/>
    </row>
    <row r="2456" spans="1:36" ht="16.5" thickTop="1" thickBot="1">
      <c r="A2456" s="105">
        <f t="shared" si="723"/>
        <v>146</v>
      </c>
      <c r="B2456" s="192" t="s">
        <v>2398</v>
      </c>
      <c r="C2456" s="105">
        <v>1973</v>
      </c>
      <c r="D2456" s="105">
        <v>1973</v>
      </c>
      <c r="E2456" s="114" t="s">
        <v>136</v>
      </c>
      <c r="F2456" s="107">
        <v>5</v>
      </c>
      <c r="G2456" s="107">
        <v>8</v>
      </c>
      <c r="H2456" s="111">
        <v>6229.7</v>
      </c>
      <c r="I2456" s="111">
        <v>5179.3</v>
      </c>
      <c r="J2456" s="111">
        <v>5179.3</v>
      </c>
      <c r="K2456" s="122">
        <v>278</v>
      </c>
      <c r="L2456" s="110">
        <f t="shared" si="727"/>
        <v>10621638.5</v>
      </c>
      <c r="M2456" s="108"/>
      <c r="N2456" s="108"/>
      <c r="O2456" s="108"/>
      <c r="P2456" s="110">
        <f>'Форма 2'!C2456-M2456-N2456-O2456</f>
        <v>10621638.5</v>
      </c>
      <c r="Q2456" s="111">
        <f t="shared" si="728"/>
        <v>2050.7864962446661</v>
      </c>
      <c r="R2456" s="111">
        <f t="shared" si="729"/>
        <v>2050.7864962446661</v>
      </c>
      <c r="S2456" s="112" t="s">
        <v>2152</v>
      </c>
      <c r="T2456" s="107" t="s">
        <v>82</v>
      </c>
      <c r="U2456" s="217"/>
      <c r="V2456" s="85"/>
      <c r="W2456" s="85">
        <v>1</v>
      </c>
      <c r="X2456" s="85">
        <v>1</v>
      </c>
      <c r="Y2456" s="85">
        <v>1</v>
      </c>
      <c r="Z2456" s="85"/>
      <c r="AA2456" s="85"/>
      <c r="AB2456" s="86"/>
      <c r="AC2456" s="86"/>
      <c r="AD2456" s="85"/>
      <c r="AE2456" s="85"/>
      <c r="AF2456" s="85"/>
      <c r="AG2456" s="85"/>
      <c r="AH2456" s="85"/>
      <c r="AI2456" s="85"/>
      <c r="AJ2456" s="85"/>
    </row>
    <row r="2457" spans="1:36" ht="16.5" thickTop="1" thickBot="1">
      <c r="A2457" s="105">
        <f t="shared" si="723"/>
        <v>147</v>
      </c>
      <c r="B2457" s="192" t="s">
        <v>2399</v>
      </c>
      <c r="C2457" s="105">
        <v>1973</v>
      </c>
      <c r="D2457" s="105">
        <v>2010</v>
      </c>
      <c r="E2457" s="114" t="s">
        <v>136</v>
      </c>
      <c r="F2457" s="107">
        <v>5</v>
      </c>
      <c r="G2457" s="107">
        <v>8</v>
      </c>
      <c r="H2457" s="111">
        <v>6252.9</v>
      </c>
      <c r="I2457" s="111">
        <v>5221.3999999999996</v>
      </c>
      <c r="J2457" s="111">
        <v>5221.3999999999996</v>
      </c>
      <c r="K2457" s="122">
        <v>285</v>
      </c>
      <c r="L2457" s="110">
        <f t="shared" si="727"/>
        <v>7388426.6399999997</v>
      </c>
      <c r="M2457" s="108"/>
      <c r="N2457" s="108"/>
      <c r="O2457" s="108"/>
      <c r="P2457" s="110">
        <f>'Форма 2'!C2457-M2457-N2457-O2457</f>
        <v>7388426.6399999997</v>
      </c>
      <c r="Q2457" s="111">
        <f t="shared" si="728"/>
        <v>1415.0278929022868</v>
      </c>
      <c r="R2457" s="111">
        <f t="shared" si="729"/>
        <v>1415.0278929022868</v>
      </c>
      <c r="S2457" s="112" t="s">
        <v>2152</v>
      </c>
      <c r="T2457" s="107" t="s">
        <v>82</v>
      </c>
      <c r="U2457" s="217"/>
      <c r="V2457" s="85"/>
      <c r="W2457" s="85"/>
      <c r="X2457" s="85">
        <v>1</v>
      </c>
      <c r="Y2457" s="85">
        <v>1</v>
      </c>
      <c r="Z2457" s="85"/>
      <c r="AA2457" s="85"/>
      <c r="AB2457" s="86"/>
      <c r="AC2457" s="86"/>
      <c r="AD2457" s="85"/>
      <c r="AE2457" s="85"/>
      <c r="AF2457" s="85"/>
      <c r="AG2457" s="85"/>
      <c r="AH2457" s="85"/>
      <c r="AI2457" s="85"/>
      <c r="AJ2457" s="85"/>
    </row>
    <row r="2458" spans="1:36" ht="16.5" thickTop="1" thickBot="1">
      <c r="A2458" s="105">
        <f t="shared" si="723"/>
        <v>148</v>
      </c>
      <c r="B2458" s="192" t="s">
        <v>2400</v>
      </c>
      <c r="C2458" s="105">
        <v>1976</v>
      </c>
      <c r="D2458" s="105">
        <v>1976</v>
      </c>
      <c r="E2458" s="114" t="s">
        <v>136</v>
      </c>
      <c r="F2458" s="107">
        <v>5</v>
      </c>
      <c r="G2458" s="107">
        <v>8</v>
      </c>
      <c r="H2458" s="111">
        <v>6248.7</v>
      </c>
      <c r="I2458" s="111">
        <v>5157.1000000000004</v>
      </c>
      <c r="J2458" s="111">
        <v>5157.1000000000004</v>
      </c>
      <c r="K2458" s="122">
        <v>280</v>
      </c>
      <c r="L2458" s="110">
        <f t="shared" si="727"/>
        <v>10654033.5</v>
      </c>
      <c r="M2458" s="108"/>
      <c r="N2458" s="108"/>
      <c r="O2458" s="108"/>
      <c r="P2458" s="110">
        <f>'Форма 2'!C2458-M2458-N2458-O2458</f>
        <v>10654033.5</v>
      </c>
      <c r="Q2458" s="111">
        <f t="shared" si="728"/>
        <v>2065.8962401349595</v>
      </c>
      <c r="R2458" s="111">
        <f t="shared" si="729"/>
        <v>2065.8962401349595</v>
      </c>
      <c r="S2458" s="112" t="s">
        <v>2152</v>
      </c>
      <c r="T2458" s="107" t="s">
        <v>82</v>
      </c>
      <c r="U2458" s="217"/>
      <c r="V2458" s="85"/>
      <c r="W2458" s="85">
        <v>1</v>
      </c>
      <c r="X2458" s="85">
        <v>1</v>
      </c>
      <c r="Y2458" s="85">
        <v>1</v>
      </c>
      <c r="Z2458" s="85"/>
      <c r="AA2458" s="85"/>
      <c r="AB2458" s="86"/>
      <c r="AC2458" s="86"/>
      <c r="AD2458" s="85"/>
      <c r="AE2458" s="85"/>
      <c r="AF2458" s="85"/>
      <c r="AG2458" s="85"/>
      <c r="AH2458" s="85"/>
      <c r="AI2458" s="85"/>
      <c r="AJ2458" s="85"/>
    </row>
    <row r="2459" spans="1:36" ht="16.5" thickTop="1" thickBot="1">
      <c r="A2459" s="105">
        <f t="shared" si="723"/>
        <v>149</v>
      </c>
      <c r="B2459" s="192" t="s">
        <v>2401</v>
      </c>
      <c r="C2459" s="105">
        <v>1975</v>
      </c>
      <c r="D2459" s="105">
        <v>1975</v>
      </c>
      <c r="E2459" s="114" t="s">
        <v>136</v>
      </c>
      <c r="F2459" s="107">
        <v>5</v>
      </c>
      <c r="G2459" s="107">
        <v>8</v>
      </c>
      <c r="H2459" s="111">
        <v>6100.7</v>
      </c>
      <c r="I2459" s="111">
        <v>5286.3</v>
      </c>
      <c r="J2459" s="111">
        <v>5286.3</v>
      </c>
      <c r="K2459" s="122">
        <v>280</v>
      </c>
      <c r="L2459" s="110">
        <f t="shared" si="727"/>
        <v>10401693.5</v>
      </c>
      <c r="M2459" s="108"/>
      <c r="N2459" s="108"/>
      <c r="O2459" s="108"/>
      <c r="P2459" s="110">
        <f>'Форма 2'!C2459-M2459-N2459-O2459</f>
        <v>10401693.5</v>
      </c>
      <c r="Q2459" s="111">
        <f t="shared" si="728"/>
        <v>1967.6699203601763</v>
      </c>
      <c r="R2459" s="111">
        <f t="shared" si="729"/>
        <v>1967.6699203601763</v>
      </c>
      <c r="S2459" s="112" t="s">
        <v>2152</v>
      </c>
      <c r="T2459" s="107" t="s">
        <v>82</v>
      </c>
      <c r="U2459" s="217"/>
      <c r="V2459" s="85"/>
      <c r="W2459" s="85">
        <v>1</v>
      </c>
      <c r="X2459" s="85">
        <v>1</v>
      </c>
      <c r="Y2459" s="85">
        <v>1</v>
      </c>
      <c r="Z2459" s="85"/>
      <c r="AA2459" s="85"/>
      <c r="AB2459" s="86"/>
      <c r="AC2459" s="86"/>
      <c r="AD2459" s="85"/>
      <c r="AE2459" s="85"/>
      <c r="AF2459" s="85"/>
      <c r="AG2459" s="85"/>
      <c r="AH2459" s="85"/>
      <c r="AI2459" s="85"/>
      <c r="AJ2459" s="85"/>
    </row>
    <row r="2460" spans="1:36" ht="16.5" thickTop="1" thickBot="1">
      <c r="A2460" s="105">
        <f t="shared" si="723"/>
        <v>150</v>
      </c>
      <c r="B2460" s="192" t="s">
        <v>2402</v>
      </c>
      <c r="C2460" s="105">
        <v>1972</v>
      </c>
      <c r="D2460" s="105">
        <v>1972</v>
      </c>
      <c r="E2460" s="114" t="s">
        <v>136</v>
      </c>
      <c r="F2460" s="107">
        <v>5</v>
      </c>
      <c r="G2460" s="107">
        <v>4</v>
      </c>
      <c r="H2460" s="111">
        <v>3024.6</v>
      </c>
      <c r="I2460" s="111">
        <v>2589.1</v>
      </c>
      <c r="J2460" s="111">
        <v>2589.1</v>
      </c>
      <c r="K2460" s="122">
        <v>150</v>
      </c>
      <c r="L2460" s="110">
        <f t="shared" si="727"/>
        <v>5156943</v>
      </c>
      <c r="M2460" s="108"/>
      <c r="N2460" s="108"/>
      <c r="O2460" s="108"/>
      <c r="P2460" s="110">
        <f>'Форма 2'!C2460-M2460-N2460-O2460</f>
        <v>5156943</v>
      </c>
      <c r="Q2460" s="111">
        <f t="shared" si="728"/>
        <v>1991.7898111312811</v>
      </c>
      <c r="R2460" s="111">
        <f t="shared" si="729"/>
        <v>1991.7898111312811</v>
      </c>
      <c r="S2460" s="112" t="s">
        <v>2152</v>
      </c>
      <c r="T2460" s="107" t="s">
        <v>82</v>
      </c>
      <c r="U2460" s="217"/>
      <c r="V2460" s="85"/>
      <c r="W2460" s="85">
        <v>1</v>
      </c>
      <c r="X2460" s="85">
        <v>1</v>
      </c>
      <c r="Y2460" s="85">
        <v>1</v>
      </c>
      <c r="Z2460" s="85"/>
      <c r="AA2460" s="85"/>
      <c r="AB2460" s="86"/>
      <c r="AC2460" s="86"/>
      <c r="AD2460" s="85"/>
      <c r="AE2460" s="85"/>
      <c r="AF2460" s="85"/>
      <c r="AG2460" s="85"/>
      <c r="AH2460" s="85"/>
      <c r="AI2460" s="85"/>
      <c r="AJ2460" s="85"/>
    </row>
    <row r="2461" spans="1:36" ht="16.5" thickTop="1" thickBot="1">
      <c r="A2461" s="105">
        <f t="shared" si="723"/>
        <v>151</v>
      </c>
      <c r="B2461" s="192" t="s">
        <v>2403</v>
      </c>
      <c r="C2461" s="105">
        <v>1973</v>
      </c>
      <c r="D2461" s="105">
        <v>1973</v>
      </c>
      <c r="E2461" s="114" t="s">
        <v>136</v>
      </c>
      <c r="F2461" s="107">
        <v>5</v>
      </c>
      <c r="G2461" s="107">
        <v>6</v>
      </c>
      <c r="H2461" s="111">
        <v>4703.5</v>
      </c>
      <c r="I2461" s="111">
        <v>3923.9</v>
      </c>
      <c r="J2461" s="111">
        <v>3923.9</v>
      </c>
      <c r="K2461" s="122">
        <v>220</v>
      </c>
      <c r="L2461" s="110">
        <f t="shared" si="727"/>
        <v>8019467.5</v>
      </c>
      <c r="M2461" s="108"/>
      <c r="N2461" s="108"/>
      <c r="O2461" s="108"/>
      <c r="P2461" s="110">
        <f>'Форма 2'!C2461-M2461-N2461-O2461</f>
        <v>8019467.5</v>
      </c>
      <c r="Q2461" s="111">
        <f t="shared" si="728"/>
        <v>2043.7492035984608</v>
      </c>
      <c r="R2461" s="111">
        <f t="shared" si="729"/>
        <v>2043.7492035984608</v>
      </c>
      <c r="S2461" s="112" t="s">
        <v>2152</v>
      </c>
      <c r="T2461" s="107" t="s">
        <v>82</v>
      </c>
      <c r="U2461" s="217"/>
      <c r="V2461" s="85"/>
      <c r="W2461" s="85">
        <v>1</v>
      </c>
      <c r="X2461" s="85">
        <v>1</v>
      </c>
      <c r="Y2461" s="85">
        <v>1</v>
      </c>
      <c r="Z2461" s="85"/>
      <c r="AA2461" s="85"/>
      <c r="AB2461" s="86"/>
      <c r="AC2461" s="86"/>
      <c r="AD2461" s="85"/>
      <c r="AE2461" s="85"/>
      <c r="AF2461" s="85"/>
      <c r="AG2461" s="85"/>
      <c r="AH2461" s="85"/>
      <c r="AI2461" s="85"/>
      <c r="AJ2461" s="85"/>
    </row>
    <row r="2462" spans="1:36" ht="16.5" thickTop="1" thickBot="1">
      <c r="A2462" s="105">
        <f t="shared" si="723"/>
        <v>152</v>
      </c>
      <c r="B2462" s="192" t="s">
        <v>2404</v>
      </c>
      <c r="C2462" s="105">
        <v>1972</v>
      </c>
      <c r="D2462" s="105">
        <v>1972</v>
      </c>
      <c r="E2462" s="114" t="s">
        <v>136</v>
      </c>
      <c r="F2462" s="107">
        <v>5</v>
      </c>
      <c r="G2462" s="107">
        <v>6</v>
      </c>
      <c r="H2462" s="111">
        <v>4674.7</v>
      </c>
      <c r="I2462" s="111">
        <v>3865.9</v>
      </c>
      <c r="J2462" s="111">
        <v>3865.9</v>
      </c>
      <c r="K2462" s="122">
        <v>225</v>
      </c>
      <c r="L2462" s="110">
        <f t="shared" si="727"/>
        <v>7970363.5</v>
      </c>
      <c r="M2462" s="108"/>
      <c r="N2462" s="108"/>
      <c r="O2462" s="108"/>
      <c r="P2462" s="110">
        <f>'Форма 2'!C2462-M2462-N2462-O2462</f>
        <v>7970363.5</v>
      </c>
      <c r="Q2462" s="111">
        <f t="shared" si="728"/>
        <v>2061.709692439018</v>
      </c>
      <c r="R2462" s="111">
        <f t="shared" si="729"/>
        <v>2061.709692439018</v>
      </c>
      <c r="S2462" s="112" t="s">
        <v>2152</v>
      </c>
      <c r="T2462" s="107" t="s">
        <v>82</v>
      </c>
      <c r="U2462" s="217"/>
      <c r="V2462" s="85"/>
      <c r="W2462" s="85">
        <v>1</v>
      </c>
      <c r="X2462" s="85">
        <v>1</v>
      </c>
      <c r="Y2462" s="85">
        <v>1</v>
      </c>
      <c r="Z2462" s="85"/>
      <c r="AA2462" s="85"/>
      <c r="AB2462" s="86"/>
      <c r="AC2462" s="86"/>
      <c r="AD2462" s="85"/>
      <c r="AE2462" s="85"/>
      <c r="AF2462" s="85"/>
      <c r="AG2462" s="85"/>
      <c r="AH2462" s="85"/>
      <c r="AI2462" s="85"/>
      <c r="AJ2462" s="85"/>
    </row>
    <row r="2463" spans="1:36" ht="16.5" thickTop="1" thickBot="1">
      <c r="A2463" s="105">
        <f t="shared" si="723"/>
        <v>153</v>
      </c>
      <c r="B2463" s="192" t="s">
        <v>2405</v>
      </c>
      <c r="C2463" s="107">
        <v>1975</v>
      </c>
      <c r="D2463" s="107">
        <v>1975</v>
      </c>
      <c r="E2463" s="114" t="s">
        <v>80</v>
      </c>
      <c r="F2463" s="107">
        <v>5</v>
      </c>
      <c r="G2463" s="107">
        <v>4</v>
      </c>
      <c r="H2463" s="111">
        <v>3772.3</v>
      </c>
      <c r="I2463" s="111">
        <v>3300.5</v>
      </c>
      <c r="J2463" s="111">
        <v>3189</v>
      </c>
      <c r="K2463" s="122">
        <v>168</v>
      </c>
      <c r="L2463" s="110">
        <f t="shared" si="727"/>
        <v>6431771.5</v>
      </c>
      <c r="M2463" s="108"/>
      <c r="N2463" s="108"/>
      <c r="O2463" s="108"/>
      <c r="P2463" s="110">
        <f>'Форма 2'!C2463-M2463-N2463-O2463</f>
        <v>6431771.5</v>
      </c>
      <c r="Q2463" s="111">
        <f t="shared" si="728"/>
        <v>1948.7264050901379</v>
      </c>
      <c r="R2463" s="111">
        <f t="shared" si="729"/>
        <v>1948.7264050901379</v>
      </c>
      <c r="S2463" s="112" t="s">
        <v>2152</v>
      </c>
      <c r="T2463" s="107" t="s">
        <v>82</v>
      </c>
      <c r="U2463" s="217"/>
      <c r="V2463" s="85"/>
      <c r="W2463" s="85">
        <v>1</v>
      </c>
      <c r="X2463" s="85">
        <v>1</v>
      </c>
      <c r="Y2463" s="85">
        <v>1</v>
      </c>
      <c r="Z2463" s="85"/>
      <c r="AA2463" s="85"/>
      <c r="AB2463" s="86"/>
      <c r="AC2463" s="86"/>
      <c r="AD2463" s="85"/>
      <c r="AE2463" s="85"/>
      <c r="AF2463" s="85"/>
      <c r="AG2463" s="85"/>
      <c r="AH2463" s="85"/>
      <c r="AI2463" s="85"/>
      <c r="AJ2463" s="85"/>
    </row>
    <row r="2464" spans="1:36" ht="16.5" thickTop="1" thickBot="1">
      <c r="A2464" s="105">
        <f t="shared" si="723"/>
        <v>154</v>
      </c>
      <c r="B2464" s="192" t="s">
        <v>2406</v>
      </c>
      <c r="C2464" s="107">
        <v>1979</v>
      </c>
      <c r="D2464" s="239" t="s">
        <v>31</v>
      </c>
      <c r="E2464" s="114" t="s">
        <v>80</v>
      </c>
      <c r="F2464" s="107">
        <v>12</v>
      </c>
      <c r="G2464" s="107">
        <v>1</v>
      </c>
      <c r="H2464" s="111">
        <v>7754.1</v>
      </c>
      <c r="I2464" s="111">
        <v>5040.5</v>
      </c>
      <c r="J2464" s="111">
        <v>3834.3</v>
      </c>
      <c r="K2464" s="122">
        <v>210</v>
      </c>
      <c r="L2464" s="110">
        <f t="shared" si="727"/>
        <v>44337013.308000006</v>
      </c>
      <c r="M2464" s="108"/>
      <c r="N2464" s="108"/>
      <c r="O2464" s="108"/>
      <c r="P2464" s="110">
        <f>'Форма 2'!C2464-M2464-N2464-O2464</f>
        <v>44337013.308000006</v>
      </c>
      <c r="Q2464" s="111">
        <f t="shared" si="728"/>
        <v>8796.1538156928891</v>
      </c>
      <c r="R2464" s="111">
        <f t="shared" si="729"/>
        <v>8796.1538156928891</v>
      </c>
      <c r="S2464" s="112" t="s">
        <v>2152</v>
      </c>
      <c r="T2464" s="107" t="s">
        <v>82</v>
      </c>
      <c r="U2464" s="217">
        <v>1</v>
      </c>
      <c r="V2464" s="85">
        <v>1</v>
      </c>
      <c r="W2464" s="85">
        <v>1</v>
      </c>
      <c r="X2464" s="85">
        <v>1</v>
      </c>
      <c r="Y2464" s="85">
        <v>1</v>
      </c>
      <c r="Z2464" s="85">
        <v>1</v>
      </c>
      <c r="AA2464" s="85"/>
      <c r="AB2464" s="86"/>
      <c r="AC2464" s="86"/>
      <c r="AD2464" s="85"/>
      <c r="AE2464" s="85"/>
      <c r="AF2464" s="85"/>
      <c r="AG2464" s="85"/>
      <c r="AH2464" s="85"/>
      <c r="AI2464" s="85"/>
      <c r="AJ2464" s="85"/>
    </row>
    <row r="2465" spans="1:36" ht="16.5" thickTop="1" thickBot="1">
      <c r="A2465" s="105">
        <f t="shared" si="723"/>
        <v>155</v>
      </c>
      <c r="B2465" s="192" t="s">
        <v>2407</v>
      </c>
      <c r="C2465" s="107">
        <v>1977</v>
      </c>
      <c r="D2465" s="107">
        <v>1977</v>
      </c>
      <c r="E2465" s="114" t="s">
        <v>134</v>
      </c>
      <c r="F2465" s="107">
        <v>5</v>
      </c>
      <c r="G2465" s="107">
        <v>11</v>
      </c>
      <c r="H2465" s="111">
        <v>9628.2999999999993</v>
      </c>
      <c r="I2465" s="111">
        <v>8130.2</v>
      </c>
      <c r="J2465" s="111">
        <v>7983.6</v>
      </c>
      <c r="K2465" s="122">
        <v>423</v>
      </c>
      <c r="L2465" s="110">
        <f t="shared" si="727"/>
        <v>16416251.5</v>
      </c>
      <c r="M2465" s="108"/>
      <c r="N2465" s="108"/>
      <c r="O2465" s="108"/>
      <c r="P2465" s="110">
        <f>'Форма 2'!C2465-M2465-N2465-O2465</f>
        <v>16416251.5</v>
      </c>
      <c r="Q2465" s="111">
        <f t="shared" si="728"/>
        <v>2019.1694546259625</v>
      </c>
      <c r="R2465" s="111">
        <f t="shared" si="729"/>
        <v>2019.1694546259625</v>
      </c>
      <c r="S2465" s="112" t="s">
        <v>2152</v>
      </c>
      <c r="T2465" s="107" t="s">
        <v>82</v>
      </c>
      <c r="U2465" s="217"/>
      <c r="V2465" s="85"/>
      <c r="W2465" s="85">
        <v>1</v>
      </c>
      <c r="X2465" s="85">
        <v>1</v>
      </c>
      <c r="Y2465" s="85">
        <v>1</v>
      </c>
      <c r="Z2465" s="85"/>
      <c r="AA2465" s="85"/>
      <c r="AB2465" s="86"/>
      <c r="AC2465" s="86"/>
      <c r="AD2465" s="85"/>
      <c r="AE2465" s="85"/>
      <c r="AF2465" s="85"/>
      <c r="AG2465" s="85"/>
      <c r="AH2465" s="85"/>
      <c r="AI2465" s="85"/>
      <c r="AJ2465" s="85"/>
    </row>
    <row r="2466" spans="1:36" ht="16.5" thickTop="1" thickBot="1">
      <c r="A2466" s="105">
        <f t="shared" si="723"/>
        <v>156</v>
      </c>
      <c r="B2466" s="192" t="s">
        <v>2408</v>
      </c>
      <c r="C2466" s="107">
        <v>1972</v>
      </c>
      <c r="D2466" s="107">
        <v>1972</v>
      </c>
      <c r="E2466" s="114" t="s">
        <v>136</v>
      </c>
      <c r="F2466" s="107">
        <v>5</v>
      </c>
      <c r="G2466" s="107">
        <v>6</v>
      </c>
      <c r="H2466" s="111">
        <v>4889.2</v>
      </c>
      <c r="I2466" s="111">
        <v>4103.3</v>
      </c>
      <c r="J2466" s="111">
        <v>3531.9</v>
      </c>
      <c r="K2466" s="122">
        <v>220</v>
      </c>
      <c r="L2466" s="110">
        <f t="shared" si="727"/>
        <v>8336086</v>
      </c>
      <c r="M2466" s="108"/>
      <c r="N2466" s="108"/>
      <c r="O2466" s="108"/>
      <c r="P2466" s="110">
        <f>'Форма 2'!C2466-M2466-N2466-O2466</f>
        <v>8336086</v>
      </c>
      <c r="Q2466" s="111">
        <f t="shared" si="728"/>
        <v>2031.556552043477</v>
      </c>
      <c r="R2466" s="111">
        <f t="shared" si="729"/>
        <v>2031.556552043477</v>
      </c>
      <c r="S2466" s="112" t="s">
        <v>2152</v>
      </c>
      <c r="T2466" s="107" t="s">
        <v>82</v>
      </c>
      <c r="U2466" s="217"/>
      <c r="V2466" s="85"/>
      <c r="W2466" s="85">
        <v>1</v>
      </c>
      <c r="X2466" s="85">
        <v>1</v>
      </c>
      <c r="Y2466" s="85">
        <v>1</v>
      </c>
      <c r="Z2466" s="85"/>
      <c r="AA2466" s="85"/>
      <c r="AB2466" s="86"/>
      <c r="AC2466" s="86"/>
      <c r="AD2466" s="85"/>
      <c r="AE2466" s="85"/>
      <c r="AF2466" s="85"/>
      <c r="AG2466" s="85"/>
      <c r="AH2466" s="85"/>
      <c r="AI2466" s="85"/>
      <c r="AJ2466" s="85"/>
    </row>
    <row r="2467" spans="1:36" ht="16.5" thickTop="1" thickBot="1">
      <c r="A2467" s="105">
        <f t="shared" si="723"/>
        <v>157</v>
      </c>
      <c r="B2467" s="192" t="s">
        <v>2409</v>
      </c>
      <c r="C2467" s="107">
        <v>1977</v>
      </c>
      <c r="D2467" s="107">
        <v>1977</v>
      </c>
      <c r="E2467" s="114" t="s">
        <v>136</v>
      </c>
      <c r="F2467" s="107">
        <v>5</v>
      </c>
      <c r="G2467" s="107">
        <v>8</v>
      </c>
      <c r="H2467" s="111">
        <v>8165.8</v>
      </c>
      <c r="I2467" s="111">
        <v>5622.2</v>
      </c>
      <c r="J2467" s="111">
        <v>5622.2</v>
      </c>
      <c r="K2467" s="122">
        <v>258</v>
      </c>
      <c r="L2467" s="110">
        <f t="shared" si="727"/>
        <v>13922689</v>
      </c>
      <c r="M2467" s="108"/>
      <c r="N2467" s="108"/>
      <c r="O2467" s="108"/>
      <c r="P2467" s="110">
        <f>'Форма 2'!C2467-M2467-N2467-O2467</f>
        <v>13922689</v>
      </c>
      <c r="Q2467" s="111">
        <f t="shared" si="728"/>
        <v>2476.377396748604</v>
      </c>
      <c r="R2467" s="111">
        <f t="shared" si="729"/>
        <v>2476.377396748604</v>
      </c>
      <c r="S2467" s="112" t="s">
        <v>2152</v>
      </c>
      <c r="T2467" s="107" t="s">
        <v>82</v>
      </c>
      <c r="U2467" s="217"/>
      <c r="V2467" s="85"/>
      <c r="W2467" s="85">
        <v>1</v>
      </c>
      <c r="X2467" s="85">
        <v>1</v>
      </c>
      <c r="Y2467" s="85">
        <v>1</v>
      </c>
      <c r="Z2467" s="85"/>
      <c r="AA2467" s="85"/>
      <c r="AB2467" s="86"/>
      <c r="AC2467" s="86"/>
      <c r="AD2467" s="85"/>
      <c r="AE2467" s="85"/>
      <c r="AF2467" s="85"/>
      <c r="AG2467" s="85"/>
      <c r="AH2467" s="85"/>
      <c r="AI2467" s="85"/>
      <c r="AJ2467" s="85"/>
    </row>
    <row r="2468" spans="1:36" ht="16.5" thickTop="1" thickBot="1">
      <c r="A2468" s="105">
        <f t="shared" si="723"/>
        <v>158</v>
      </c>
      <c r="B2468" s="192" t="s">
        <v>2410</v>
      </c>
      <c r="C2468" s="107">
        <v>1975</v>
      </c>
      <c r="D2468" s="107">
        <v>1975</v>
      </c>
      <c r="E2468" s="114" t="s">
        <v>136</v>
      </c>
      <c r="F2468" s="107">
        <v>5</v>
      </c>
      <c r="G2468" s="107">
        <v>4</v>
      </c>
      <c r="H2468" s="111">
        <v>2991.2</v>
      </c>
      <c r="I2468" s="111">
        <v>2566.6</v>
      </c>
      <c r="J2468" s="111">
        <v>2566.6</v>
      </c>
      <c r="K2468" s="122">
        <v>150</v>
      </c>
      <c r="L2468" s="110">
        <f t="shared" si="727"/>
        <v>5099996</v>
      </c>
      <c r="M2468" s="108"/>
      <c r="N2468" s="108"/>
      <c r="O2468" s="108"/>
      <c r="P2468" s="110">
        <f>'Форма 2'!C2468-M2468-N2468-O2468</f>
        <v>5099996</v>
      </c>
      <c r="Q2468" s="111">
        <f t="shared" si="728"/>
        <v>1987.0630405984571</v>
      </c>
      <c r="R2468" s="111">
        <f t="shared" si="729"/>
        <v>1987.0630405984571</v>
      </c>
      <c r="S2468" s="112" t="s">
        <v>2152</v>
      </c>
      <c r="T2468" s="107" t="s">
        <v>82</v>
      </c>
      <c r="U2468" s="217"/>
      <c r="V2468" s="85"/>
      <c r="W2468" s="85">
        <v>1</v>
      </c>
      <c r="X2468" s="85">
        <v>1</v>
      </c>
      <c r="Y2468" s="85">
        <v>1</v>
      </c>
      <c r="Z2468" s="85"/>
      <c r="AA2468" s="85"/>
      <c r="AB2468" s="86"/>
      <c r="AC2468" s="86"/>
      <c r="AD2468" s="85"/>
      <c r="AE2468" s="85"/>
      <c r="AF2468" s="85"/>
      <c r="AG2468" s="85"/>
      <c r="AH2468" s="85"/>
      <c r="AI2468" s="85"/>
      <c r="AJ2468" s="85"/>
    </row>
    <row r="2469" spans="1:36" ht="16.5" thickTop="1" thickBot="1">
      <c r="A2469" s="105">
        <f t="shared" si="723"/>
        <v>159</v>
      </c>
      <c r="B2469" s="192" t="s">
        <v>2411</v>
      </c>
      <c r="C2469" s="107">
        <v>1976</v>
      </c>
      <c r="D2469" s="107">
        <v>1976</v>
      </c>
      <c r="E2469" s="114" t="s">
        <v>136</v>
      </c>
      <c r="F2469" s="107">
        <v>5</v>
      </c>
      <c r="G2469" s="107">
        <v>6</v>
      </c>
      <c r="H2469" s="111">
        <v>4492</v>
      </c>
      <c r="I2469" s="111">
        <v>3847.3</v>
      </c>
      <c r="J2469" s="111">
        <v>3847.3</v>
      </c>
      <c r="K2469" s="122">
        <v>225</v>
      </c>
      <c r="L2469" s="110">
        <f t="shared" si="727"/>
        <v>7658860</v>
      </c>
      <c r="M2469" s="108"/>
      <c r="N2469" s="108"/>
      <c r="O2469" s="108"/>
      <c r="P2469" s="110">
        <f>'Форма 2'!C2469-M2469-N2469-O2469</f>
        <v>7658860</v>
      </c>
      <c r="Q2469" s="111">
        <f t="shared" si="728"/>
        <v>1990.7103683102434</v>
      </c>
      <c r="R2469" s="111">
        <f t="shared" si="729"/>
        <v>1990.7103683102434</v>
      </c>
      <c r="S2469" s="112" t="s">
        <v>2152</v>
      </c>
      <c r="T2469" s="107" t="s">
        <v>82</v>
      </c>
      <c r="U2469" s="217"/>
      <c r="V2469" s="85"/>
      <c r="W2469" s="85">
        <v>1</v>
      </c>
      <c r="X2469" s="85">
        <v>1</v>
      </c>
      <c r="Y2469" s="85">
        <v>1</v>
      </c>
      <c r="Z2469" s="85"/>
      <c r="AA2469" s="85"/>
      <c r="AB2469" s="86"/>
      <c r="AC2469" s="86"/>
      <c r="AD2469" s="85"/>
      <c r="AE2469" s="85"/>
      <c r="AF2469" s="85"/>
      <c r="AG2469" s="85"/>
      <c r="AH2469" s="85"/>
      <c r="AI2469" s="85"/>
      <c r="AJ2469" s="85"/>
    </row>
    <row r="2470" spans="1:36" ht="16.5" thickTop="1" thickBot="1">
      <c r="A2470" s="105">
        <f t="shared" si="723"/>
        <v>160</v>
      </c>
      <c r="B2470" s="192" t="s">
        <v>2412</v>
      </c>
      <c r="C2470" s="107">
        <v>1977</v>
      </c>
      <c r="D2470" s="107">
        <v>1977</v>
      </c>
      <c r="E2470" s="114" t="s">
        <v>134</v>
      </c>
      <c r="F2470" s="107">
        <v>5</v>
      </c>
      <c r="G2470" s="107">
        <v>11</v>
      </c>
      <c r="H2470" s="111">
        <v>10587</v>
      </c>
      <c r="I2470" s="111">
        <v>7998</v>
      </c>
      <c r="J2470" s="111">
        <v>7998</v>
      </c>
      <c r="K2470" s="122">
        <v>403</v>
      </c>
      <c r="L2470" s="110">
        <f t="shared" si="727"/>
        <v>18050835</v>
      </c>
      <c r="M2470" s="108"/>
      <c r="N2470" s="108"/>
      <c r="O2470" s="108"/>
      <c r="P2470" s="110">
        <f>'Форма 2'!C2470-M2470-N2470-O2470</f>
        <v>18050835</v>
      </c>
      <c r="Q2470" s="111">
        <f t="shared" si="728"/>
        <v>2256.9186046511627</v>
      </c>
      <c r="R2470" s="111">
        <f t="shared" si="729"/>
        <v>2256.9186046511627</v>
      </c>
      <c r="S2470" s="112" t="s">
        <v>2152</v>
      </c>
      <c r="T2470" s="107" t="s">
        <v>82</v>
      </c>
      <c r="U2470" s="217"/>
      <c r="V2470" s="85"/>
      <c r="W2470" s="85">
        <v>1</v>
      </c>
      <c r="X2470" s="85">
        <v>1</v>
      </c>
      <c r="Y2470" s="85">
        <v>1</v>
      </c>
      <c r="Z2470" s="85"/>
      <c r="AA2470" s="85"/>
      <c r="AB2470" s="86"/>
      <c r="AC2470" s="86"/>
      <c r="AD2470" s="85"/>
      <c r="AE2470" s="85"/>
      <c r="AF2470" s="85"/>
      <c r="AG2470" s="85"/>
      <c r="AH2470" s="85"/>
      <c r="AI2470" s="85"/>
      <c r="AJ2470" s="85"/>
    </row>
    <row r="2471" spans="1:36" ht="16.5" thickTop="1" thickBot="1">
      <c r="A2471" s="105">
        <f t="shared" si="723"/>
        <v>161</v>
      </c>
      <c r="B2471" s="192" t="s">
        <v>2413</v>
      </c>
      <c r="C2471" s="107">
        <v>1991</v>
      </c>
      <c r="D2471" s="107">
        <v>1991</v>
      </c>
      <c r="E2471" s="114" t="s">
        <v>80</v>
      </c>
      <c r="F2471" s="107">
        <v>6</v>
      </c>
      <c r="G2471" s="107">
        <v>3</v>
      </c>
      <c r="H2471" s="111">
        <v>3590.3</v>
      </c>
      <c r="I2471" s="111">
        <v>3152.7</v>
      </c>
      <c r="J2471" s="111">
        <v>2201.4</v>
      </c>
      <c r="K2471" s="122">
        <v>90</v>
      </c>
      <c r="L2471" s="110">
        <f t="shared" si="727"/>
        <v>6121461.5</v>
      </c>
      <c r="M2471" s="108"/>
      <c r="N2471" s="108"/>
      <c r="O2471" s="108"/>
      <c r="P2471" s="110">
        <f>'Форма 2'!C2471-M2471-N2471-O2471</f>
        <v>6121461.5</v>
      </c>
      <c r="Q2471" s="111">
        <f t="shared" si="728"/>
        <v>1941.6568338249756</v>
      </c>
      <c r="R2471" s="111">
        <f t="shared" si="729"/>
        <v>1941.6568338249756</v>
      </c>
      <c r="S2471" s="112" t="s">
        <v>2152</v>
      </c>
      <c r="T2471" s="107" t="s">
        <v>82</v>
      </c>
      <c r="U2471" s="217"/>
      <c r="V2471" s="85"/>
      <c r="W2471" s="85">
        <v>1</v>
      </c>
      <c r="X2471" s="85">
        <v>1</v>
      </c>
      <c r="Y2471" s="85">
        <v>1</v>
      </c>
      <c r="Z2471" s="85"/>
      <c r="AA2471" s="85"/>
      <c r="AB2471" s="86"/>
      <c r="AC2471" s="86"/>
      <c r="AD2471" s="85"/>
      <c r="AE2471" s="85"/>
      <c r="AF2471" s="85"/>
      <c r="AG2471" s="85"/>
      <c r="AH2471" s="85"/>
      <c r="AI2471" s="85"/>
      <c r="AJ2471" s="85"/>
    </row>
    <row r="2472" spans="1:36" ht="16.5" thickTop="1" thickBot="1">
      <c r="A2472" s="105">
        <f t="shared" si="723"/>
        <v>162</v>
      </c>
      <c r="B2472" s="192" t="s">
        <v>2414</v>
      </c>
      <c r="C2472" s="107">
        <v>1988</v>
      </c>
      <c r="D2472" s="107">
        <v>1988</v>
      </c>
      <c r="E2472" s="114" t="s">
        <v>136</v>
      </c>
      <c r="F2472" s="107">
        <v>5</v>
      </c>
      <c r="G2472" s="107">
        <v>6</v>
      </c>
      <c r="H2472" s="111">
        <v>5525.1</v>
      </c>
      <c r="I2472" s="111">
        <v>4665.6000000000004</v>
      </c>
      <c r="J2472" s="111">
        <v>4665.6000000000004</v>
      </c>
      <c r="K2472" s="122">
        <v>223</v>
      </c>
      <c r="L2472" s="110">
        <f t="shared" si="727"/>
        <v>9420295.5</v>
      </c>
      <c r="M2472" s="108"/>
      <c r="N2472" s="108"/>
      <c r="O2472" s="108"/>
      <c r="P2472" s="110">
        <f>'Форма 2'!C2472-M2472-N2472-O2472</f>
        <v>9420295.5</v>
      </c>
      <c r="Q2472" s="111">
        <f t="shared" si="728"/>
        <v>2019.0962577160492</v>
      </c>
      <c r="R2472" s="111">
        <f t="shared" si="729"/>
        <v>2019.0962577160492</v>
      </c>
      <c r="S2472" s="112" t="s">
        <v>2152</v>
      </c>
      <c r="T2472" s="107" t="s">
        <v>82</v>
      </c>
      <c r="U2472" s="217"/>
      <c r="V2472" s="85"/>
      <c r="W2472" s="85">
        <v>1</v>
      </c>
      <c r="X2472" s="85">
        <v>1</v>
      </c>
      <c r="Y2472" s="85">
        <v>1</v>
      </c>
      <c r="Z2472" s="85"/>
      <c r="AA2472" s="85"/>
      <c r="AB2472" s="86"/>
      <c r="AC2472" s="86"/>
      <c r="AD2472" s="85"/>
      <c r="AE2472" s="85"/>
      <c r="AF2472" s="85"/>
      <c r="AG2472" s="85"/>
      <c r="AH2472" s="85"/>
      <c r="AI2472" s="85"/>
      <c r="AJ2472" s="85"/>
    </row>
    <row r="2473" spans="1:36" ht="16.5" thickTop="1" thickBot="1">
      <c r="A2473" s="105">
        <f t="shared" si="723"/>
        <v>163</v>
      </c>
      <c r="B2473" s="192" t="s">
        <v>2415</v>
      </c>
      <c r="C2473" s="107">
        <v>1988</v>
      </c>
      <c r="D2473" s="107">
        <v>1988</v>
      </c>
      <c r="E2473" s="114" t="s">
        <v>136</v>
      </c>
      <c r="F2473" s="107">
        <v>5</v>
      </c>
      <c r="G2473" s="107">
        <v>8</v>
      </c>
      <c r="H2473" s="111">
        <v>7147.7</v>
      </c>
      <c r="I2473" s="111">
        <v>6085.2</v>
      </c>
      <c r="J2473" s="111">
        <v>6085.2</v>
      </c>
      <c r="K2473" s="122">
        <v>298</v>
      </c>
      <c r="L2473" s="110">
        <f t="shared" si="727"/>
        <v>12186828.5</v>
      </c>
      <c r="M2473" s="108"/>
      <c r="N2473" s="108"/>
      <c r="O2473" s="108"/>
      <c r="P2473" s="110">
        <f>'Форма 2'!C2473-M2473-N2473-O2473</f>
        <v>12186828.5</v>
      </c>
      <c r="Q2473" s="111">
        <f t="shared" si="728"/>
        <v>2002.6997469269704</v>
      </c>
      <c r="R2473" s="111">
        <f t="shared" si="729"/>
        <v>2002.6997469269704</v>
      </c>
      <c r="S2473" s="112" t="s">
        <v>2152</v>
      </c>
      <c r="T2473" s="107" t="s">
        <v>82</v>
      </c>
      <c r="U2473" s="217"/>
      <c r="V2473" s="85"/>
      <c r="W2473" s="85">
        <v>1</v>
      </c>
      <c r="X2473" s="85">
        <v>1</v>
      </c>
      <c r="Y2473" s="85">
        <v>1</v>
      </c>
      <c r="Z2473" s="85"/>
      <c r="AA2473" s="85"/>
      <c r="AB2473" s="86"/>
      <c r="AC2473" s="86"/>
      <c r="AD2473" s="85"/>
      <c r="AE2473" s="85"/>
      <c r="AF2473" s="85"/>
      <c r="AG2473" s="85"/>
      <c r="AH2473" s="85"/>
      <c r="AI2473" s="85"/>
      <c r="AJ2473" s="85"/>
    </row>
    <row r="2474" spans="1:36" ht="16.5" thickTop="1" thickBot="1">
      <c r="A2474" s="105">
        <f t="shared" si="723"/>
        <v>164</v>
      </c>
      <c r="B2474" s="192" t="s">
        <v>2416</v>
      </c>
      <c r="C2474" s="107">
        <v>1988</v>
      </c>
      <c r="D2474" s="107">
        <v>1988</v>
      </c>
      <c r="E2474" s="114" t="s">
        <v>136</v>
      </c>
      <c r="F2474" s="107">
        <v>5</v>
      </c>
      <c r="G2474" s="107">
        <v>4</v>
      </c>
      <c r="H2474" s="111">
        <v>3424.1</v>
      </c>
      <c r="I2474" s="111">
        <v>2816.7</v>
      </c>
      <c r="J2474" s="111">
        <v>2816.7</v>
      </c>
      <c r="K2474" s="122">
        <v>150</v>
      </c>
      <c r="L2474" s="110">
        <f t="shared" si="727"/>
        <v>5838090.5</v>
      </c>
      <c r="M2474" s="108"/>
      <c r="N2474" s="108"/>
      <c r="O2474" s="108"/>
      <c r="P2474" s="110">
        <f>'Форма 2'!C2474-M2474-N2474-O2474</f>
        <v>5838090.5</v>
      </c>
      <c r="Q2474" s="111">
        <f t="shared" si="728"/>
        <v>2072.6703234281254</v>
      </c>
      <c r="R2474" s="111">
        <f t="shared" si="729"/>
        <v>2072.6703234281254</v>
      </c>
      <c r="S2474" s="112" t="s">
        <v>2152</v>
      </c>
      <c r="T2474" s="107" t="s">
        <v>92</v>
      </c>
      <c r="U2474" s="217"/>
      <c r="V2474" s="85"/>
      <c r="W2474" s="85">
        <v>1</v>
      </c>
      <c r="X2474" s="85">
        <v>1</v>
      </c>
      <c r="Y2474" s="85">
        <v>1</v>
      </c>
      <c r="Z2474" s="85"/>
      <c r="AA2474" s="85"/>
      <c r="AB2474" s="86"/>
      <c r="AC2474" s="86"/>
      <c r="AD2474" s="85"/>
      <c r="AE2474" s="85"/>
      <c r="AF2474" s="85"/>
      <c r="AG2474" s="85"/>
      <c r="AH2474" s="85"/>
      <c r="AI2474" s="85"/>
      <c r="AJ2474" s="85"/>
    </row>
    <row r="2475" spans="1:36" ht="16.5" thickTop="1" thickBot="1">
      <c r="A2475" s="105">
        <f t="shared" si="723"/>
        <v>165</v>
      </c>
      <c r="B2475" s="192" t="s">
        <v>2417</v>
      </c>
      <c r="C2475" s="107">
        <v>1986</v>
      </c>
      <c r="D2475" s="107">
        <v>1986</v>
      </c>
      <c r="E2475" s="114" t="s">
        <v>136</v>
      </c>
      <c r="F2475" s="107">
        <v>5</v>
      </c>
      <c r="G2475" s="107">
        <v>9</v>
      </c>
      <c r="H2475" s="111">
        <v>9590.7999999999993</v>
      </c>
      <c r="I2475" s="111">
        <v>6611.9</v>
      </c>
      <c r="J2475" s="111">
        <v>6611.9</v>
      </c>
      <c r="K2475" s="122">
        <v>333</v>
      </c>
      <c r="L2475" s="110">
        <f t="shared" si="727"/>
        <v>16352314</v>
      </c>
      <c r="M2475" s="108"/>
      <c r="N2475" s="108"/>
      <c r="O2475" s="108"/>
      <c r="P2475" s="110">
        <f>'Форма 2'!C2475-M2475-N2475-O2475</f>
        <v>16352314</v>
      </c>
      <c r="Q2475" s="111">
        <f t="shared" si="728"/>
        <v>2473.1641434383459</v>
      </c>
      <c r="R2475" s="111">
        <f t="shared" si="729"/>
        <v>2473.1641434383459</v>
      </c>
      <c r="S2475" s="112" t="s">
        <v>2152</v>
      </c>
      <c r="T2475" s="107" t="s">
        <v>82</v>
      </c>
      <c r="U2475" s="217"/>
      <c r="V2475" s="85"/>
      <c r="W2475" s="85">
        <v>1</v>
      </c>
      <c r="X2475" s="85">
        <v>1</v>
      </c>
      <c r="Y2475" s="85">
        <v>1</v>
      </c>
      <c r="Z2475" s="85"/>
      <c r="AA2475" s="85"/>
      <c r="AB2475" s="86"/>
      <c r="AC2475" s="86"/>
      <c r="AD2475" s="85"/>
      <c r="AE2475" s="85"/>
      <c r="AF2475" s="85"/>
      <c r="AG2475" s="85"/>
      <c r="AH2475" s="85"/>
      <c r="AI2475" s="85"/>
      <c r="AJ2475" s="85"/>
    </row>
    <row r="2476" spans="1:36" ht="16.5" thickTop="1" thickBot="1">
      <c r="A2476" s="105">
        <f t="shared" si="723"/>
        <v>166</v>
      </c>
      <c r="B2476" s="192" t="s">
        <v>2418</v>
      </c>
      <c r="C2476" s="107">
        <v>1985</v>
      </c>
      <c r="D2476" s="107">
        <v>1985</v>
      </c>
      <c r="E2476" s="114" t="s">
        <v>136</v>
      </c>
      <c r="F2476" s="107">
        <v>5</v>
      </c>
      <c r="G2476" s="107">
        <v>14</v>
      </c>
      <c r="H2476" s="111">
        <v>12771</v>
      </c>
      <c r="I2476" s="111">
        <v>10446.299999999999</v>
      </c>
      <c r="J2476" s="111">
        <v>10075.700000000001</v>
      </c>
      <c r="K2476" s="122">
        <v>490</v>
      </c>
      <c r="L2476" s="110">
        <f t="shared" si="727"/>
        <v>21774555</v>
      </c>
      <c r="M2476" s="108"/>
      <c r="N2476" s="108"/>
      <c r="O2476" s="108"/>
      <c r="P2476" s="110">
        <f>'Форма 2'!C2476-M2476-N2476-O2476</f>
        <v>21774555</v>
      </c>
      <c r="Q2476" s="111">
        <f t="shared" si="728"/>
        <v>2084.4275006461621</v>
      </c>
      <c r="R2476" s="111">
        <f t="shared" si="729"/>
        <v>2084.4275006461621</v>
      </c>
      <c r="S2476" s="112" t="s">
        <v>2152</v>
      </c>
      <c r="T2476" s="107" t="s">
        <v>82</v>
      </c>
      <c r="U2476" s="217"/>
      <c r="V2476" s="85"/>
      <c r="W2476" s="85">
        <v>1</v>
      </c>
      <c r="X2476" s="85">
        <v>1</v>
      </c>
      <c r="Y2476" s="85">
        <v>1</v>
      </c>
      <c r="Z2476" s="85"/>
      <c r="AA2476" s="85"/>
      <c r="AB2476" s="86"/>
      <c r="AC2476" s="86"/>
      <c r="AD2476" s="85"/>
      <c r="AE2476" s="85"/>
      <c r="AF2476" s="85"/>
      <c r="AG2476" s="85"/>
      <c r="AH2476" s="85"/>
      <c r="AI2476" s="85"/>
      <c r="AJ2476" s="85"/>
    </row>
    <row r="2477" spans="1:36" ht="16.5" thickTop="1" thickBot="1">
      <c r="A2477" s="105">
        <f t="shared" ref="A2477:A2540" si="730">A2476+1</f>
        <v>167</v>
      </c>
      <c r="B2477" s="192" t="s">
        <v>2419</v>
      </c>
      <c r="C2477" s="107">
        <v>1987</v>
      </c>
      <c r="D2477" s="107">
        <v>1987</v>
      </c>
      <c r="E2477" s="114" t="s">
        <v>136</v>
      </c>
      <c r="F2477" s="107">
        <v>5</v>
      </c>
      <c r="G2477" s="107">
        <v>10</v>
      </c>
      <c r="H2477" s="111">
        <v>8797.2000000000007</v>
      </c>
      <c r="I2477" s="111">
        <v>7459.7</v>
      </c>
      <c r="J2477" s="111">
        <v>7459.7</v>
      </c>
      <c r="K2477" s="122">
        <v>370</v>
      </c>
      <c r="L2477" s="110">
        <f t="shared" si="727"/>
        <v>14999226.000000002</v>
      </c>
      <c r="M2477" s="108"/>
      <c r="N2477" s="108"/>
      <c r="O2477" s="108"/>
      <c r="P2477" s="110">
        <f>'Форма 2'!C2477-M2477-N2477-O2477</f>
        <v>14999226.000000002</v>
      </c>
      <c r="Q2477" s="111">
        <f t="shared" si="728"/>
        <v>2010.7009665268042</v>
      </c>
      <c r="R2477" s="111">
        <f t="shared" si="729"/>
        <v>2010.7009665268042</v>
      </c>
      <c r="S2477" s="112" t="s">
        <v>2152</v>
      </c>
      <c r="T2477" s="107" t="s">
        <v>82</v>
      </c>
      <c r="U2477" s="217"/>
      <c r="V2477" s="85"/>
      <c r="W2477" s="85">
        <v>1</v>
      </c>
      <c r="X2477" s="85">
        <v>1</v>
      </c>
      <c r="Y2477" s="85">
        <v>1</v>
      </c>
      <c r="Z2477" s="85"/>
      <c r="AA2477" s="85"/>
      <c r="AB2477" s="86"/>
      <c r="AC2477" s="86"/>
      <c r="AD2477" s="85"/>
      <c r="AE2477" s="85"/>
      <c r="AF2477" s="85"/>
      <c r="AG2477" s="85"/>
      <c r="AH2477" s="85"/>
      <c r="AI2477" s="85"/>
      <c r="AJ2477" s="85"/>
    </row>
    <row r="2478" spans="1:36" ht="16.5" thickTop="1" thickBot="1">
      <c r="A2478" s="105">
        <f t="shared" si="730"/>
        <v>168</v>
      </c>
      <c r="B2478" s="192" t="s">
        <v>2420</v>
      </c>
      <c r="C2478" s="107">
        <v>1986</v>
      </c>
      <c r="D2478" s="107">
        <v>1986</v>
      </c>
      <c r="E2478" s="114" t="s">
        <v>136</v>
      </c>
      <c r="F2478" s="107">
        <v>5</v>
      </c>
      <c r="G2478" s="107">
        <v>10</v>
      </c>
      <c r="H2478" s="111">
        <v>8834.5</v>
      </c>
      <c r="I2478" s="111">
        <v>7443</v>
      </c>
      <c r="J2478" s="111">
        <v>7443</v>
      </c>
      <c r="K2478" s="122">
        <v>370</v>
      </c>
      <c r="L2478" s="110">
        <f t="shared" si="727"/>
        <v>15062822.5</v>
      </c>
      <c r="M2478" s="108"/>
      <c r="N2478" s="108"/>
      <c r="O2478" s="108"/>
      <c r="P2478" s="110">
        <f>'Форма 2'!C2478-M2478-N2478-O2478</f>
        <v>15062822.5</v>
      </c>
      <c r="Q2478" s="111">
        <f t="shared" si="728"/>
        <v>2023.7568856643827</v>
      </c>
      <c r="R2478" s="111">
        <f t="shared" si="729"/>
        <v>2023.7568856643827</v>
      </c>
      <c r="S2478" s="112" t="s">
        <v>2152</v>
      </c>
      <c r="T2478" s="107" t="s">
        <v>82</v>
      </c>
      <c r="U2478" s="217"/>
      <c r="V2478" s="85"/>
      <c r="W2478" s="85">
        <v>1</v>
      </c>
      <c r="X2478" s="85">
        <v>1</v>
      </c>
      <c r="Y2478" s="85">
        <v>1</v>
      </c>
      <c r="Z2478" s="85"/>
      <c r="AA2478" s="85"/>
      <c r="AB2478" s="86"/>
      <c r="AC2478" s="86"/>
      <c r="AD2478" s="85"/>
      <c r="AE2478" s="85"/>
      <c r="AF2478" s="85"/>
      <c r="AG2478" s="85"/>
      <c r="AH2478" s="85"/>
      <c r="AI2478" s="85"/>
      <c r="AJ2478" s="85"/>
    </row>
    <row r="2479" spans="1:36" ht="16.5" thickTop="1" thickBot="1">
      <c r="A2479" s="105">
        <f t="shared" si="730"/>
        <v>169</v>
      </c>
      <c r="B2479" s="192" t="s">
        <v>2421</v>
      </c>
      <c r="C2479" s="105">
        <v>1933</v>
      </c>
      <c r="D2479" s="105">
        <v>1933</v>
      </c>
      <c r="E2479" s="114" t="s">
        <v>80</v>
      </c>
      <c r="F2479" s="107">
        <v>4</v>
      </c>
      <c r="G2479" s="107">
        <v>5</v>
      </c>
      <c r="H2479" s="111">
        <v>2825.9</v>
      </c>
      <c r="I2479" s="111">
        <v>2684</v>
      </c>
      <c r="J2479" s="111">
        <v>2684</v>
      </c>
      <c r="K2479" s="122">
        <v>104</v>
      </c>
      <c r="L2479" s="110">
        <f t="shared" si="727"/>
        <v>28829803.541000005</v>
      </c>
      <c r="M2479" s="108"/>
      <c r="N2479" s="108"/>
      <c r="O2479" s="108"/>
      <c r="P2479" s="110">
        <f>'Форма 2'!C2479-M2479-N2479-O2479</f>
        <v>28829803.541000005</v>
      </c>
      <c r="Q2479" s="111">
        <f t="shared" si="728"/>
        <v>10741.357504098363</v>
      </c>
      <c r="R2479" s="111">
        <f t="shared" si="729"/>
        <v>10741.357504098363</v>
      </c>
      <c r="S2479" s="112" t="s">
        <v>2152</v>
      </c>
      <c r="T2479" s="107" t="s">
        <v>82</v>
      </c>
      <c r="U2479" s="217"/>
      <c r="V2479" s="85"/>
      <c r="W2479" s="85"/>
      <c r="X2479" s="85"/>
      <c r="Y2479" s="85"/>
      <c r="Z2479" s="85"/>
      <c r="AA2479" s="85"/>
      <c r="AB2479" s="86"/>
      <c r="AC2479" s="86"/>
      <c r="AD2479" s="85">
        <v>1</v>
      </c>
      <c r="AE2479" s="85">
        <v>1</v>
      </c>
      <c r="AF2479" s="85">
        <v>1</v>
      </c>
      <c r="AG2479" s="85"/>
      <c r="AH2479" s="85"/>
      <c r="AI2479" s="85"/>
      <c r="AJ2479" s="85"/>
    </row>
    <row r="2480" spans="1:36" ht="16.5" thickTop="1" thickBot="1">
      <c r="A2480" s="105">
        <f t="shared" si="730"/>
        <v>170</v>
      </c>
      <c r="B2480" s="192" t="s">
        <v>2422</v>
      </c>
      <c r="C2480" s="105">
        <v>1938</v>
      </c>
      <c r="D2480" s="105">
        <v>1938</v>
      </c>
      <c r="E2480" s="114" t="s">
        <v>80</v>
      </c>
      <c r="F2480" s="107">
        <v>4</v>
      </c>
      <c r="G2480" s="107">
        <v>7</v>
      </c>
      <c r="H2480" s="111">
        <v>4027.7</v>
      </c>
      <c r="I2480" s="111">
        <v>3369.9</v>
      </c>
      <c r="J2480" s="111">
        <v>3193</v>
      </c>
      <c r="K2480" s="122">
        <v>117</v>
      </c>
      <c r="L2480" s="110">
        <f t="shared" si="727"/>
        <v>41090555.123000003</v>
      </c>
      <c r="M2480" s="108"/>
      <c r="N2480" s="108"/>
      <c r="O2480" s="108"/>
      <c r="P2480" s="110">
        <f>'Форма 2'!C2480-M2480-N2480-O2480</f>
        <v>41090555.123000003</v>
      </c>
      <c r="Q2480" s="111">
        <f t="shared" si="728"/>
        <v>12193.404885308169</v>
      </c>
      <c r="R2480" s="111">
        <f t="shared" si="729"/>
        <v>12193.404885308169</v>
      </c>
      <c r="S2480" s="112" t="s">
        <v>2152</v>
      </c>
      <c r="T2480" s="107" t="s">
        <v>82</v>
      </c>
      <c r="U2480" s="217"/>
      <c r="V2480" s="85"/>
      <c r="W2480" s="85"/>
      <c r="X2480" s="85"/>
      <c r="Y2480" s="85"/>
      <c r="Z2480" s="85"/>
      <c r="AA2480" s="85"/>
      <c r="AB2480" s="86"/>
      <c r="AC2480" s="86"/>
      <c r="AD2480" s="85">
        <v>1</v>
      </c>
      <c r="AE2480" s="85">
        <v>1</v>
      </c>
      <c r="AF2480" s="85">
        <v>1</v>
      </c>
      <c r="AG2480" s="85"/>
      <c r="AH2480" s="85"/>
      <c r="AI2480" s="85"/>
      <c r="AJ2480" s="85"/>
    </row>
    <row r="2481" spans="1:36" ht="16.5" thickTop="1" thickBot="1">
      <c r="A2481" s="105">
        <f t="shared" si="730"/>
        <v>171</v>
      </c>
      <c r="B2481" s="192" t="s">
        <v>2423</v>
      </c>
      <c r="C2481" s="105">
        <v>1940</v>
      </c>
      <c r="D2481" s="105">
        <v>1940</v>
      </c>
      <c r="E2481" s="114" t="s">
        <v>80</v>
      </c>
      <c r="F2481" s="107">
        <v>5</v>
      </c>
      <c r="G2481" s="107">
        <v>5</v>
      </c>
      <c r="H2481" s="111">
        <v>5822.1</v>
      </c>
      <c r="I2481" s="111">
        <v>5027</v>
      </c>
      <c r="J2481" s="111">
        <v>4011.8</v>
      </c>
      <c r="K2481" s="122">
        <v>164</v>
      </c>
      <c r="L2481" s="110">
        <f t="shared" si="727"/>
        <v>59397005.979000002</v>
      </c>
      <c r="M2481" s="108"/>
      <c r="N2481" s="108"/>
      <c r="O2481" s="108"/>
      <c r="P2481" s="110">
        <f>'Форма 2'!C2481-M2481-N2481-O2481</f>
        <v>59397005.979000002</v>
      </c>
      <c r="Q2481" s="111">
        <f t="shared" si="728"/>
        <v>11815.596972150388</v>
      </c>
      <c r="R2481" s="111">
        <f t="shared" si="729"/>
        <v>11815.596972150388</v>
      </c>
      <c r="S2481" s="112" t="s">
        <v>2152</v>
      </c>
      <c r="T2481" s="107" t="s">
        <v>82</v>
      </c>
      <c r="U2481" s="217"/>
      <c r="V2481" s="85"/>
      <c r="W2481" s="85"/>
      <c r="X2481" s="85"/>
      <c r="Y2481" s="85"/>
      <c r="Z2481" s="85"/>
      <c r="AA2481" s="85"/>
      <c r="AB2481" s="86"/>
      <c r="AC2481" s="86"/>
      <c r="AD2481" s="85">
        <v>1</v>
      </c>
      <c r="AE2481" s="85">
        <v>1</v>
      </c>
      <c r="AF2481" s="85">
        <v>1</v>
      </c>
      <c r="AG2481" s="85"/>
      <c r="AH2481" s="85"/>
      <c r="AI2481" s="85"/>
      <c r="AJ2481" s="85"/>
    </row>
    <row r="2482" spans="1:36" ht="16.5" thickTop="1" thickBot="1">
      <c r="A2482" s="105">
        <f t="shared" si="730"/>
        <v>172</v>
      </c>
      <c r="B2482" s="192" t="s">
        <v>1303</v>
      </c>
      <c r="C2482" s="105">
        <v>1952</v>
      </c>
      <c r="D2482" s="105">
        <v>1952</v>
      </c>
      <c r="E2482" s="114" t="s">
        <v>80</v>
      </c>
      <c r="F2482" s="107">
        <v>4</v>
      </c>
      <c r="G2482" s="107">
        <v>4</v>
      </c>
      <c r="H2482" s="111">
        <v>3603</v>
      </c>
      <c r="I2482" s="111">
        <v>3229.8</v>
      </c>
      <c r="J2482" s="111">
        <v>2214.8000000000002</v>
      </c>
      <c r="K2482" s="122">
        <v>67</v>
      </c>
      <c r="L2482" s="110">
        <f t="shared" si="727"/>
        <v>16226182.560000002</v>
      </c>
      <c r="M2482" s="108"/>
      <c r="N2482" s="108"/>
      <c r="O2482" s="108"/>
      <c r="P2482" s="110">
        <f>'Форма 2'!C2482-M2482-N2482-O2482</f>
        <v>16226182.560000002</v>
      </c>
      <c r="Q2482" s="111">
        <f t="shared" si="728"/>
        <v>5023.8970091027313</v>
      </c>
      <c r="R2482" s="111">
        <f t="shared" si="729"/>
        <v>5023.8970091027313</v>
      </c>
      <c r="S2482" s="112" t="s">
        <v>2152</v>
      </c>
      <c r="T2482" s="107" t="s">
        <v>92</v>
      </c>
      <c r="U2482" s="217"/>
      <c r="V2482" s="85"/>
      <c r="W2482" s="85"/>
      <c r="X2482" s="85"/>
      <c r="Y2482" s="85"/>
      <c r="Z2482" s="85"/>
      <c r="AA2482" s="85"/>
      <c r="AB2482" s="86"/>
      <c r="AC2482" s="86"/>
      <c r="AD2482" s="85">
        <v>1</v>
      </c>
      <c r="AE2482" s="85"/>
      <c r="AF2482" s="85"/>
      <c r="AG2482" s="85"/>
      <c r="AH2482" s="85"/>
      <c r="AI2482" s="85"/>
      <c r="AJ2482" s="85"/>
    </row>
    <row r="2483" spans="1:36" ht="16.5" thickTop="1" thickBot="1">
      <c r="A2483" s="105">
        <f t="shared" si="730"/>
        <v>173</v>
      </c>
      <c r="B2483" s="192" t="s">
        <v>2424</v>
      </c>
      <c r="C2483" s="105">
        <v>1952</v>
      </c>
      <c r="D2483" s="105">
        <v>1952</v>
      </c>
      <c r="E2483" s="114" t="s">
        <v>80</v>
      </c>
      <c r="F2483" s="107">
        <v>4</v>
      </c>
      <c r="G2483" s="107">
        <v>3</v>
      </c>
      <c r="H2483" s="111">
        <v>2771.2</v>
      </c>
      <c r="I2483" s="111">
        <v>2424.5</v>
      </c>
      <c r="J2483" s="111">
        <v>1883.8</v>
      </c>
      <c r="K2483" s="122">
        <v>64</v>
      </c>
      <c r="L2483" s="110">
        <f t="shared" si="727"/>
        <v>28271754.687999994</v>
      </c>
      <c r="M2483" s="108"/>
      <c r="N2483" s="108"/>
      <c r="O2483" s="108"/>
      <c r="P2483" s="110">
        <f>'Форма 2'!C2483-M2483-N2483-O2483</f>
        <v>28271754.687999994</v>
      </c>
      <c r="Q2483" s="111">
        <f t="shared" si="728"/>
        <v>11660.859842441738</v>
      </c>
      <c r="R2483" s="111">
        <f t="shared" si="729"/>
        <v>11660.859842441738</v>
      </c>
      <c r="S2483" s="112" t="s">
        <v>2152</v>
      </c>
      <c r="T2483" s="107" t="s">
        <v>82</v>
      </c>
      <c r="U2483" s="217"/>
      <c r="V2483" s="85"/>
      <c r="W2483" s="85"/>
      <c r="X2483" s="85"/>
      <c r="Y2483" s="85"/>
      <c r="Z2483" s="85"/>
      <c r="AA2483" s="85"/>
      <c r="AB2483" s="86"/>
      <c r="AC2483" s="86"/>
      <c r="AD2483" s="85">
        <v>1</v>
      </c>
      <c r="AE2483" s="85">
        <v>1</v>
      </c>
      <c r="AF2483" s="85">
        <v>1</v>
      </c>
      <c r="AG2483" s="85"/>
      <c r="AH2483" s="85"/>
      <c r="AI2483" s="85"/>
      <c r="AJ2483" s="85"/>
    </row>
    <row r="2484" spans="1:36" ht="16.5" thickTop="1" thickBot="1">
      <c r="A2484" s="105">
        <f t="shared" si="730"/>
        <v>174</v>
      </c>
      <c r="B2484" s="192" t="s">
        <v>2425</v>
      </c>
      <c r="C2484" s="105">
        <v>1957</v>
      </c>
      <c r="D2484" s="105">
        <v>1957</v>
      </c>
      <c r="E2484" s="114" t="s">
        <v>80</v>
      </c>
      <c r="F2484" s="107">
        <v>5</v>
      </c>
      <c r="G2484" s="107">
        <v>4</v>
      </c>
      <c r="H2484" s="111">
        <v>6550.4</v>
      </c>
      <c r="I2484" s="111">
        <v>5879</v>
      </c>
      <c r="J2484" s="111">
        <v>4049.3</v>
      </c>
      <c r="K2484" s="122">
        <v>142</v>
      </c>
      <c r="L2484" s="110">
        <f t="shared" si="727"/>
        <v>66827115.295999996</v>
      </c>
      <c r="M2484" s="108"/>
      <c r="N2484" s="108"/>
      <c r="O2484" s="108"/>
      <c r="P2484" s="110">
        <f>'Форма 2'!C2484-M2484-N2484-O2484</f>
        <v>66827115.295999996</v>
      </c>
      <c r="Q2484" s="111">
        <f t="shared" si="728"/>
        <v>11367.088840959346</v>
      </c>
      <c r="R2484" s="111">
        <f t="shared" si="729"/>
        <v>11367.088840959346</v>
      </c>
      <c r="S2484" s="112" t="s">
        <v>2152</v>
      </c>
      <c r="T2484" s="107" t="s">
        <v>82</v>
      </c>
      <c r="U2484" s="217"/>
      <c r="V2484" s="85"/>
      <c r="W2484" s="85"/>
      <c r="X2484" s="85"/>
      <c r="Y2484" s="85"/>
      <c r="Z2484" s="85"/>
      <c r="AA2484" s="85"/>
      <c r="AB2484" s="86"/>
      <c r="AC2484" s="86"/>
      <c r="AD2484" s="85">
        <v>1</v>
      </c>
      <c r="AE2484" s="85">
        <v>1</v>
      </c>
      <c r="AF2484" s="85">
        <v>1</v>
      </c>
      <c r="AG2484" s="85"/>
      <c r="AH2484" s="85"/>
      <c r="AI2484" s="85"/>
      <c r="AJ2484" s="85"/>
    </row>
    <row r="2485" spans="1:36" ht="16.5" thickTop="1" thickBot="1">
      <c r="A2485" s="105">
        <f t="shared" si="730"/>
        <v>175</v>
      </c>
      <c r="B2485" s="192" t="s">
        <v>2426</v>
      </c>
      <c r="C2485" s="105">
        <v>1957</v>
      </c>
      <c r="D2485" s="105">
        <v>1957</v>
      </c>
      <c r="E2485" s="114" t="s">
        <v>80</v>
      </c>
      <c r="F2485" s="107">
        <v>5</v>
      </c>
      <c r="G2485" s="107">
        <v>3</v>
      </c>
      <c r="H2485" s="111">
        <v>5469.9</v>
      </c>
      <c r="I2485" s="111">
        <v>4892.3</v>
      </c>
      <c r="J2485" s="111">
        <v>3910.4</v>
      </c>
      <c r="K2485" s="122">
        <v>116</v>
      </c>
      <c r="L2485" s="110">
        <f t="shared" si="727"/>
        <v>55803865.100999996</v>
      </c>
      <c r="M2485" s="108"/>
      <c r="N2485" s="108"/>
      <c r="O2485" s="108"/>
      <c r="P2485" s="110">
        <f>'Форма 2'!C2485-M2485-N2485-O2485</f>
        <v>55803865.100999996</v>
      </c>
      <c r="Q2485" s="111">
        <f t="shared" si="728"/>
        <v>11406.468348425075</v>
      </c>
      <c r="R2485" s="111">
        <f t="shared" si="729"/>
        <v>11406.468348425075</v>
      </c>
      <c r="S2485" s="112" t="s">
        <v>2152</v>
      </c>
      <c r="T2485" s="107" t="s">
        <v>82</v>
      </c>
      <c r="U2485" s="217"/>
      <c r="V2485" s="85"/>
      <c r="W2485" s="85"/>
      <c r="X2485" s="85"/>
      <c r="Y2485" s="85"/>
      <c r="Z2485" s="85"/>
      <c r="AA2485" s="85"/>
      <c r="AB2485" s="86"/>
      <c r="AC2485" s="86"/>
      <c r="AD2485" s="85">
        <v>1</v>
      </c>
      <c r="AE2485" s="85">
        <v>1</v>
      </c>
      <c r="AF2485" s="85">
        <v>1</v>
      </c>
      <c r="AG2485" s="85"/>
      <c r="AH2485" s="85"/>
      <c r="AI2485" s="85"/>
      <c r="AJ2485" s="85"/>
    </row>
    <row r="2486" spans="1:36" ht="16.5" thickTop="1" thickBot="1">
      <c r="A2486" s="105">
        <f t="shared" si="730"/>
        <v>176</v>
      </c>
      <c r="B2486" s="192" t="s">
        <v>2427</v>
      </c>
      <c r="C2486" s="107">
        <v>1974</v>
      </c>
      <c r="D2486" s="107">
        <v>2012</v>
      </c>
      <c r="E2486" s="114" t="s">
        <v>136</v>
      </c>
      <c r="F2486" s="107">
        <v>5</v>
      </c>
      <c r="G2486" s="107">
        <v>8</v>
      </c>
      <c r="H2486" s="111">
        <v>6153.9</v>
      </c>
      <c r="I2486" s="111">
        <v>5183.5</v>
      </c>
      <c r="J2486" s="111">
        <v>5183.5</v>
      </c>
      <c r="K2486" s="122">
        <v>285</v>
      </c>
      <c r="L2486" s="110">
        <f t="shared" si="727"/>
        <v>10492399.5</v>
      </c>
      <c r="M2486" s="108"/>
      <c r="N2486" s="108"/>
      <c r="O2486" s="108"/>
      <c r="P2486" s="110">
        <f>'Форма 2'!C2486-M2486-N2486-O2486</f>
        <v>10492399.5</v>
      </c>
      <c r="Q2486" s="111">
        <f t="shared" si="728"/>
        <v>2024.1920517025176</v>
      </c>
      <c r="R2486" s="111">
        <f t="shared" si="729"/>
        <v>2024.1920517025176</v>
      </c>
      <c r="S2486" s="112" t="s">
        <v>2152</v>
      </c>
      <c r="T2486" s="107" t="s">
        <v>82</v>
      </c>
      <c r="U2486" s="217"/>
      <c r="V2486" s="85"/>
      <c r="W2486" s="85">
        <v>1</v>
      </c>
      <c r="X2486" s="85">
        <v>1</v>
      </c>
      <c r="Y2486" s="85">
        <v>1</v>
      </c>
      <c r="Z2486" s="85"/>
      <c r="AA2486" s="85"/>
      <c r="AB2486" s="86"/>
      <c r="AC2486" s="86"/>
      <c r="AD2486" s="85"/>
      <c r="AE2486" s="85"/>
      <c r="AF2486" s="85"/>
      <c r="AG2486" s="85"/>
      <c r="AH2486" s="85"/>
      <c r="AI2486" s="85"/>
      <c r="AJ2486" s="85"/>
    </row>
    <row r="2487" spans="1:36" ht="16.5" thickTop="1" thickBot="1">
      <c r="A2487" s="105">
        <f t="shared" si="730"/>
        <v>177</v>
      </c>
      <c r="B2487" s="192" t="s">
        <v>2428</v>
      </c>
      <c r="C2487" s="107">
        <v>1985</v>
      </c>
      <c r="D2487" s="107">
        <v>1985</v>
      </c>
      <c r="E2487" s="114" t="s">
        <v>80</v>
      </c>
      <c r="F2487" s="107">
        <v>12</v>
      </c>
      <c r="G2487" s="107">
        <v>1</v>
      </c>
      <c r="H2487" s="111">
        <v>4670.5</v>
      </c>
      <c r="I2487" s="111">
        <v>3851.8</v>
      </c>
      <c r="J2487" s="111">
        <v>3846.6</v>
      </c>
      <c r="K2487" s="122">
        <v>208</v>
      </c>
      <c r="L2487" s="110">
        <f t="shared" si="727"/>
        <v>10725569.725000001</v>
      </c>
      <c r="M2487" s="108"/>
      <c r="N2487" s="108"/>
      <c r="O2487" s="108"/>
      <c r="P2487" s="110">
        <f>'Форма 2'!C2487-M2487-N2487-O2487</f>
        <v>10725569.725000001</v>
      </c>
      <c r="Q2487" s="111">
        <f t="shared" si="728"/>
        <v>2784.5603938418403</v>
      </c>
      <c r="R2487" s="111">
        <f t="shared" si="729"/>
        <v>2784.5603938418403</v>
      </c>
      <c r="S2487" s="112" t="s">
        <v>2152</v>
      </c>
      <c r="T2487" s="107" t="s">
        <v>82</v>
      </c>
      <c r="U2487" s="217"/>
      <c r="V2487" s="85"/>
      <c r="W2487" s="85">
        <v>1</v>
      </c>
      <c r="X2487" s="85">
        <v>1</v>
      </c>
      <c r="Y2487" s="85">
        <v>1</v>
      </c>
      <c r="Z2487" s="85"/>
      <c r="AA2487" s="85"/>
      <c r="AB2487" s="86"/>
      <c r="AC2487" s="86"/>
      <c r="AD2487" s="85"/>
      <c r="AE2487" s="85"/>
      <c r="AF2487" s="85"/>
      <c r="AG2487" s="85"/>
      <c r="AH2487" s="85"/>
      <c r="AI2487" s="85"/>
      <c r="AJ2487" s="85"/>
    </row>
    <row r="2488" spans="1:36" ht="16.5" thickTop="1" thickBot="1">
      <c r="A2488" s="105">
        <f t="shared" si="730"/>
        <v>178</v>
      </c>
      <c r="B2488" s="192" t="s">
        <v>2429</v>
      </c>
      <c r="C2488" s="107">
        <v>1974</v>
      </c>
      <c r="D2488" s="107">
        <v>1974</v>
      </c>
      <c r="E2488" s="114" t="s">
        <v>136</v>
      </c>
      <c r="F2488" s="107">
        <v>5</v>
      </c>
      <c r="G2488" s="107">
        <v>4</v>
      </c>
      <c r="H2488" s="111">
        <v>3173.6</v>
      </c>
      <c r="I2488" s="111">
        <v>2695.3</v>
      </c>
      <c r="J2488" s="111">
        <v>2695.3</v>
      </c>
      <c r="K2488" s="122">
        <v>150</v>
      </c>
      <c r="L2488" s="110">
        <f t="shared" si="727"/>
        <v>5410988</v>
      </c>
      <c r="M2488" s="108"/>
      <c r="N2488" s="108"/>
      <c r="O2488" s="108"/>
      <c r="P2488" s="110">
        <f>'Форма 2'!C2488-M2488-N2488-O2488</f>
        <v>5410988</v>
      </c>
      <c r="Q2488" s="111">
        <f t="shared" si="728"/>
        <v>2007.564278558973</v>
      </c>
      <c r="R2488" s="111">
        <f t="shared" si="729"/>
        <v>2007.564278558973</v>
      </c>
      <c r="S2488" s="112" t="s">
        <v>2152</v>
      </c>
      <c r="T2488" s="107" t="s">
        <v>82</v>
      </c>
      <c r="U2488" s="217"/>
      <c r="V2488" s="85"/>
      <c r="W2488" s="85">
        <v>1</v>
      </c>
      <c r="X2488" s="85">
        <v>1</v>
      </c>
      <c r="Y2488" s="85">
        <v>1</v>
      </c>
      <c r="Z2488" s="85"/>
      <c r="AA2488" s="85"/>
      <c r="AB2488" s="86"/>
      <c r="AC2488" s="86"/>
      <c r="AD2488" s="85"/>
      <c r="AE2488" s="85"/>
      <c r="AF2488" s="85"/>
      <c r="AG2488" s="85"/>
      <c r="AH2488" s="85"/>
      <c r="AI2488" s="85"/>
      <c r="AJ2488" s="85"/>
    </row>
    <row r="2489" spans="1:36" ht="16.5" thickTop="1" thickBot="1">
      <c r="A2489" s="105">
        <f t="shared" si="730"/>
        <v>179</v>
      </c>
      <c r="B2489" s="192" t="s">
        <v>2430</v>
      </c>
      <c r="C2489" s="107">
        <v>1980</v>
      </c>
      <c r="D2489" s="239" t="s">
        <v>31</v>
      </c>
      <c r="E2489" s="114" t="s">
        <v>80</v>
      </c>
      <c r="F2489" s="107">
        <v>12</v>
      </c>
      <c r="G2489" s="107">
        <v>1</v>
      </c>
      <c r="H2489" s="111">
        <v>5492.3</v>
      </c>
      <c r="I2489" s="111">
        <v>5492.3</v>
      </c>
      <c r="J2489" s="111">
        <v>3847.1</v>
      </c>
      <c r="K2489" s="122">
        <v>208</v>
      </c>
      <c r="L2489" s="110">
        <f t="shared" si="727"/>
        <v>12612792.335000001</v>
      </c>
      <c r="M2489" s="108"/>
      <c r="N2489" s="108"/>
      <c r="O2489" s="108"/>
      <c r="P2489" s="110">
        <f>'Форма 2'!C2489-M2489-N2489-O2489</f>
        <v>12612792.335000001</v>
      </c>
      <c r="Q2489" s="111">
        <f t="shared" si="728"/>
        <v>2296.4500000000003</v>
      </c>
      <c r="R2489" s="111">
        <f t="shared" si="729"/>
        <v>2296.4500000000003</v>
      </c>
      <c r="S2489" s="112" t="s">
        <v>2152</v>
      </c>
      <c r="T2489" s="107" t="s">
        <v>82</v>
      </c>
      <c r="U2489" s="217"/>
      <c r="V2489" s="85"/>
      <c r="W2489" s="85">
        <v>1</v>
      </c>
      <c r="X2489" s="85">
        <v>1</v>
      </c>
      <c r="Y2489" s="85">
        <v>1</v>
      </c>
      <c r="Z2489" s="85"/>
      <c r="AA2489" s="85"/>
      <c r="AB2489" s="86"/>
      <c r="AC2489" s="86"/>
      <c r="AD2489" s="85"/>
      <c r="AE2489" s="85"/>
      <c r="AF2489" s="85"/>
      <c r="AG2489" s="85"/>
      <c r="AH2489" s="85"/>
      <c r="AI2489" s="85"/>
      <c r="AJ2489" s="85"/>
    </row>
    <row r="2490" spans="1:36" ht="16.5" thickTop="1" thickBot="1">
      <c r="A2490" s="105">
        <f t="shared" si="730"/>
        <v>180</v>
      </c>
      <c r="B2490" s="192" t="s">
        <v>2431</v>
      </c>
      <c r="C2490" s="107">
        <v>1974</v>
      </c>
      <c r="D2490" s="107">
        <v>1974</v>
      </c>
      <c r="E2490" s="114" t="s">
        <v>136</v>
      </c>
      <c r="F2490" s="107">
        <v>5</v>
      </c>
      <c r="G2490" s="107">
        <v>4</v>
      </c>
      <c r="H2490" s="111">
        <v>3023.8</v>
      </c>
      <c r="I2490" s="111">
        <v>2570.4</v>
      </c>
      <c r="J2490" s="111">
        <v>2570.4</v>
      </c>
      <c r="K2490" s="122">
        <v>150</v>
      </c>
      <c r="L2490" s="110">
        <f t="shared" si="727"/>
        <v>5155579</v>
      </c>
      <c r="M2490" s="108"/>
      <c r="N2490" s="108"/>
      <c r="O2490" s="108"/>
      <c r="P2490" s="110">
        <f>'Форма 2'!C2490-M2490-N2490-O2490</f>
        <v>5155579</v>
      </c>
      <c r="Q2490" s="111">
        <f t="shared" si="728"/>
        <v>2005.7496887643945</v>
      </c>
      <c r="R2490" s="111">
        <f t="shared" si="729"/>
        <v>2005.7496887643945</v>
      </c>
      <c r="S2490" s="112" t="s">
        <v>2152</v>
      </c>
      <c r="T2490" s="107" t="s">
        <v>82</v>
      </c>
      <c r="U2490" s="217"/>
      <c r="V2490" s="85"/>
      <c r="W2490" s="85">
        <v>1</v>
      </c>
      <c r="X2490" s="85">
        <v>1</v>
      </c>
      <c r="Y2490" s="85">
        <v>1</v>
      </c>
      <c r="Z2490" s="85"/>
      <c r="AA2490" s="85"/>
      <c r="AB2490" s="86"/>
      <c r="AC2490" s="86"/>
      <c r="AD2490" s="85"/>
      <c r="AE2490" s="85"/>
      <c r="AF2490" s="85"/>
      <c r="AG2490" s="85"/>
      <c r="AH2490" s="85"/>
      <c r="AI2490" s="85"/>
      <c r="AJ2490" s="85"/>
    </row>
    <row r="2491" spans="1:36" ht="16.5" thickTop="1" thickBot="1">
      <c r="A2491" s="105">
        <f t="shared" si="730"/>
        <v>181</v>
      </c>
      <c r="B2491" s="192" t="s">
        <v>2432</v>
      </c>
      <c r="C2491" s="107">
        <v>1972</v>
      </c>
      <c r="D2491" s="107">
        <v>2012</v>
      </c>
      <c r="E2491" s="114" t="s">
        <v>80</v>
      </c>
      <c r="F2491" s="107">
        <v>5</v>
      </c>
      <c r="G2491" s="107">
        <v>4</v>
      </c>
      <c r="H2491" s="111">
        <v>4785.3</v>
      </c>
      <c r="I2491" s="111">
        <v>4313.7</v>
      </c>
      <c r="J2491" s="111">
        <v>3316.3</v>
      </c>
      <c r="K2491" s="122">
        <v>173</v>
      </c>
      <c r="L2491" s="110">
        <f t="shared" si="727"/>
        <v>23363557.307999998</v>
      </c>
      <c r="M2491" s="108"/>
      <c r="N2491" s="108"/>
      <c r="O2491" s="108"/>
      <c r="P2491" s="110">
        <f>'Форма 2'!C2491-M2491-N2491-O2491</f>
        <v>23363557.307999998</v>
      </c>
      <c r="Q2491" s="111">
        <f t="shared" si="728"/>
        <v>5416.1293803463386</v>
      </c>
      <c r="R2491" s="111">
        <f t="shared" si="729"/>
        <v>5416.1293803463386</v>
      </c>
      <c r="S2491" s="112" t="s">
        <v>2152</v>
      </c>
      <c r="T2491" s="107" t="s">
        <v>82</v>
      </c>
      <c r="U2491" s="217"/>
      <c r="V2491" s="85"/>
      <c r="W2491" s="85"/>
      <c r="X2491" s="85"/>
      <c r="Y2491" s="85"/>
      <c r="Z2491" s="85"/>
      <c r="AA2491" s="85"/>
      <c r="AB2491" s="86"/>
      <c r="AC2491" s="86"/>
      <c r="AD2491" s="85"/>
      <c r="AE2491" s="85">
        <v>1</v>
      </c>
      <c r="AF2491" s="85"/>
      <c r="AG2491" s="85"/>
      <c r="AH2491" s="85"/>
      <c r="AI2491" s="85"/>
      <c r="AJ2491" s="85"/>
    </row>
    <row r="2492" spans="1:36" ht="16.5" thickTop="1" thickBot="1">
      <c r="A2492" s="105">
        <f t="shared" si="730"/>
        <v>182</v>
      </c>
      <c r="B2492" s="192" t="s">
        <v>2433</v>
      </c>
      <c r="C2492" s="107">
        <v>1976</v>
      </c>
      <c r="D2492" s="107">
        <v>1976</v>
      </c>
      <c r="E2492" s="114" t="s">
        <v>136</v>
      </c>
      <c r="F2492" s="107">
        <v>5</v>
      </c>
      <c r="G2492" s="107">
        <v>4</v>
      </c>
      <c r="H2492" s="111">
        <v>2999.2</v>
      </c>
      <c r="I2492" s="111">
        <v>2581.1</v>
      </c>
      <c r="J2492" s="111">
        <v>2581.1</v>
      </c>
      <c r="K2492" s="122">
        <v>150</v>
      </c>
      <c r="L2492" s="110">
        <f t="shared" si="727"/>
        <v>5113636</v>
      </c>
      <c r="M2492" s="108"/>
      <c r="N2492" s="108"/>
      <c r="O2492" s="108"/>
      <c r="P2492" s="110">
        <f>'Форма 2'!C2492-M2492-N2492-O2492</f>
        <v>5113636</v>
      </c>
      <c r="Q2492" s="111">
        <f t="shared" si="728"/>
        <v>1981.1847661849599</v>
      </c>
      <c r="R2492" s="111">
        <f t="shared" si="729"/>
        <v>1981.1847661849599</v>
      </c>
      <c r="S2492" s="112" t="s">
        <v>2152</v>
      </c>
      <c r="T2492" s="107" t="s">
        <v>82</v>
      </c>
      <c r="U2492" s="217"/>
      <c r="V2492" s="85"/>
      <c r="W2492" s="85">
        <v>1</v>
      </c>
      <c r="X2492" s="85">
        <v>1</v>
      </c>
      <c r="Y2492" s="85">
        <v>1</v>
      </c>
      <c r="Z2492" s="85"/>
      <c r="AA2492" s="85"/>
      <c r="AB2492" s="86"/>
      <c r="AC2492" s="86"/>
      <c r="AD2492" s="85"/>
      <c r="AE2492" s="85"/>
      <c r="AF2492" s="85"/>
      <c r="AG2492" s="85"/>
      <c r="AH2492" s="85"/>
      <c r="AI2492" s="85"/>
      <c r="AJ2492" s="85"/>
    </row>
    <row r="2493" spans="1:36" ht="16.5" thickTop="1" thickBot="1">
      <c r="A2493" s="105">
        <f t="shared" si="730"/>
        <v>183</v>
      </c>
      <c r="B2493" s="192" t="s">
        <v>2434</v>
      </c>
      <c r="C2493" s="107">
        <v>1978</v>
      </c>
      <c r="D2493" s="107">
        <v>1978</v>
      </c>
      <c r="E2493" s="114" t="s">
        <v>136</v>
      </c>
      <c r="F2493" s="107">
        <v>9</v>
      </c>
      <c r="G2493" s="107">
        <v>4</v>
      </c>
      <c r="H2493" s="111">
        <v>9029.7000000000007</v>
      </c>
      <c r="I2493" s="111">
        <v>7775.3</v>
      </c>
      <c r="J2493" s="111">
        <v>7775.3</v>
      </c>
      <c r="K2493" s="122">
        <v>360</v>
      </c>
      <c r="L2493" s="110">
        <f t="shared" si="727"/>
        <v>20736254.565000005</v>
      </c>
      <c r="M2493" s="108"/>
      <c r="N2493" s="108"/>
      <c r="O2493" s="108"/>
      <c r="P2493" s="110">
        <f>'Форма 2'!C2493-M2493-N2493-O2493</f>
        <v>20736254.565000005</v>
      </c>
      <c r="Q2493" s="111">
        <f t="shared" si="728"/>
        <v>2666.9394833639867</v>
      </c>
      <c r="R2493" s="111">
        <f t="shared" si="729"/>
        <v>2666.9394833639867</v>
      </c>
      <c r="S2493" s="112" t="s">
        <v>2152</v>
      </c>
      <c r="T2493" s="105" t="s">
        <v>92</v>
      </c>
      <c r="U2493" s="217"/>
      <c r="V2493" s="85"/>
      <c r="W2493" s="85">
        <v>1</v>
      </c>
      <c r="X2493" s="85">
        <v>1</v>
      </c>
      <c r="Y2493" s="85">
        <v>1</v>
      </c>
      <c r="Z2493" s="85"/>
      <c r="AA2493" s="85"/>
      <c r="AB2493" s="86"/>
      <c r="AC2493" s="86"/>
      <c r="AD2493" s="85"/>
      <c r="AE2493" s="85"/>
      <c r="AF2493" s="85"/>
      <c r="AG2493" s="85"/>
      <c r="AH2493" s="85"/>
      <c r="AI2493" s="85"/>
      <c r="AJ2493" s="85"/>
    </row>
    <row r="2494" spans="1:36" ht="16.5" thickTop="1" thickBot="1">
      <c r="A2494" s="105">
        <f t="shared" si="730"/>
        <v>184</v>
      </c>
      <c r="B2494" s="192" t="s">
        <v>2435</v>
      </c>
      <c r="C2494" s="107">
        <v>1987</v>
      </c>
      <c r="D2494" s="107">
        <v>1987</v>
      </c>
      <c r="E2494" s="114" t="s">
        <v>136</v>
      </c>
      <c r="F2494" s="107">
        <v>5</v>
      </c>
      <c r="G2494" s="107">
        <v>8</v>
      </c>
      <c r="H2494" s="111">
        <v>6859.7</v>
      </c>
      <c r="I2494" s="111">
        <v>5625.8</v>
      </c>
      <c r="J2494" s="111">
        <v>5625.8</v>
      </c>
      <c r="K2494" s="122">
        <v>298</v>
      </c>
      <c r="L2494" s="110">
        <f t="shared" si="727"/>
        <v>11695788.5</v>
      </c>
      <c r="M2494" s="108"/>
      <c r="N2494" s="108"/>
      <c r="O2494" s="108"/>
      <c r="P2494" s="110">
        <f>'Форма 2'!C2494-M2494-N2494-O2494</f>
        <v>11695788.5</v>
      </c>
      <c r="Q2494" s="111">
        <f t="shared" si="728"/>
        <v>2078.9556152013934</v>
      </c>
      <c r="R2494" s="111">
        <f t="shared" si="729"/>
        <v>2078.9556152013934</v>
      </c>
      <c r="S2494" s="112" t="s">
        <v>2152</v>
      </c>
      <c r="T2494" s="107" t="s">
        <v>82</v>
      </c>
      <c r="U2494" s="217"/>
      <c r="V2494" s="85"/>
      <c r="W2494" s="85">
        <v>1</v>
      </c>
      <c r="X2494" s="85">
        <v>1</v>
      </c>
      <c r="Y2494" s="85">
        <v>1</v>
      </c>
      <c r="Z2494" s="85"/>
      <c r="AA2494" s="85"/>
      <c r="AB2494" s="86"/>
      <c r="AC2494" s="86"/>
      <c r="AD2494" s="85"/>
      <c r="AE2494" s="85"/>
      <c r="AF2494" s="85"/>
      <c r="AG2494" s="85"/>
      <c r="AH2494" s="85"/>
      <c r="AI2494" s="85"/>
      <c r="AJ2494" s="85"/>
    </row>
    <row r="2495" spans="1:36" ht="16.5" thickTop="1" thickBot="1">
      <c r="A2495" s="105">
        <f t="shared" si="730"/>
        <v>185</v>
      </c>
      <c r="B2495" s="192" t="s">
        <v>2436</v>
      </c>
      <c r="C2495" s="107">
        <v>1973</v>
      </c>
      <c r="D2495" s="107">
        <v>1973</v>
      </c>
      <c r="E2495" s="114" t="s">
        <v>80</v>
      </c>
      <c r="F2495" s="107">
        <v>5</v>
      </c>
      <c r="G2495" s="107">
        <v>4</v>
      </c>
      <c r="H2495" s="111">
        <v>3781.6</v>
      </c>
      <c r="I2495" s="111">
        <v>3331.4</v>
      </c>
      <c r="J2495" s="111">
        <v>3331.4</v>
      </c>
      <c r="K2495" s="122">
        <v>175</v>
      </c>
      <c r="L2495" s="110">
        <f t="shared" si="727"/>
        <v>6447628</v>
      </c>
      <c r="M2495" s="108"/>
      <c r="N2495" s="108"/>
      <c r="O2495" s="108"/>
      <c r="P2495" s="110">
        <f>'Форма 2'!C2495-M2495-N2495-O2495</f>
        <v>6447628</v>
      </c>
      <c r="Q2495" s="111">
        <f t="shared" si="728"/>
        <v>1935.4109383442396</v>
      </c>
      <c r="R2495" s="111">
        <f t="shared" si="729"/>
        <v>1935.4109383442396</v>
      </c>
      <c r="S2495" s="112" t="s">
        <v>2152</v>
      </c>
      <c r="T2495" s="107" t="s">
        <v>82</v>
      </c>
      <c r="U2495" s="217"/>
      <c r="V2495" s="85"/>
      <c r="W2495" s="85">
        <v>1</v>
      </c>
      <c r="X2495" s="85">
        <v>1</v>
      </c>
      <c r="Y2495" s="85">
        <v>1</v>
      </c>
      <c r="Z2495" s="85"/>
      <c r="AA2495" s="85"/>
      <c r="AB2495" s="86"/>
      <c r="AC2495" s="86"/>
      <c r="AD2495" s="85"/>
      <c r="AE2495" s="85"/>
      <c r="AF2495" s="85"/>
      <c r="AG2495" s="85"/>
      <c r="AH2495" s="85"/>
      <c r="AI2495" s="85"/>
      <c r="AJ2495" s="85"/>
    </row>
    <row r="2496" spans="1:36" ht="16.5" thickTop="1" thickBot="1">
      <c r="A2496" s="105">
        <f t="shared" si="730"/>
        <v>186</v>
      </c>
      <c r="B2496" s="192" t="s">
        <v>2437</v>
      </c>
      <c r="C2496" s="107">
        <v>1975</v>
      </c>
      <c r="D2496" s="107">
        <v>1975</v>
      </c>
      <c r="E2496" s="114" t="s">
        <v>80</v>
      </c>
      <c r="F2496" s="107">
        <v>5</v>
      </c>
      <c r="G2496" s="107">
        <v>4</v>
      </c>
      <c r="H2496" s="111">
        <v>3942.5</v>
      </c>
      <c r="I2496" s="111">
        <v>3474.5</v>
      </c>
      <c r="J2496" s="111">
        <v>2696.7</v>
      </c>
      <c r="K2496" s="122">
        <v>140</v>
      </c>
      <c r="L2496" s="110">
        <f t="shared" si="727"/>
        <v>6721962.5</v>
      </c>
      <c r="M2496" s="108"/>
      <c r="N2496" s="108"/>
      <c r="O2496" s="108"/>
      <c r="P2496" s="110">
        <f>'Форма 2'!C2496-M2496-N2496-O2496</f>
        <v>6721962.5</v>
      </c>
      <c r="Q2496" s="111">
        <f t="shared" si="728"/>
        <v>1934.6560656209526</v>
      </c>
      <c r="R2496" s="111">
        <f t="shared" si="729"/>
        <v>1934.6560656209526</v>
      </c>
      <c r="S2496" s="112" t="s">
        <v>2152</v>
      </c>
      <c r="T2496" s="107" t="s">
        <v>82</v>
      </c>
      <c r="U2496" s="217"/>
      <c r="V2496" s="85"/>
      <c r="W2496" s="85">
        <v>1</v>
      </c>
      <c r="X2496" s="85">
        <v>1</v>
      </c>
      <c r="Y2496" s="85">
        <v>1</v>
      </c>
      <c r="Z2496" s="85"/>
      <c r="AA2496" s="85"/>
      <c r="AB2496" s="86"/>
      <c r="AC2496" s="86"/>
      <c r="AD2496" s="85"/>
      <c r="AE2496" s="85"/>
      <c r="AF2496" s="85"/>
      <c r="AG2496" s="85"/>
      <c r="AH2496" s="85"/>
      <c r="AI2496" s="85"/>
      <c r="AJ2496" s="85"/>
    </row>
    <row r="2497" spans="1:36" ht="16.5" thickTop="1" thickBot="1">
      <c r="A2497" s="105">
        <f t="shared" si="730"/>
        <v>187</v>
      </c>
      <c r="B2497" s="192" t="s">
        <v>2438</v>
      </c>
      <c r="C2497" s="107">
        <v>1972</v>
      </c>
      <c r="D2497" s="107">
        <v>1972</v>
      </c>
      <c r="E2497" s="114" t="s">
        <v>136</v>
      </c>
      <c r="F2497" s="107">
        <v>5</v>
      </c>
      <c r="G2497" s="107">
        <v>6</v>
      </c>
      <c r="H2497" s="111">
        <v>4966.8999999999996</v>
      </c>
      <c r="I2497" s="111">
        <v>4134.5</v>
      </c>
      <c r="J2497" s="111">
        <v>4134.5</v>
      </c>
      <c r="K2497" s="122">
        <v>220</v>
      </c>
      <c r="L2497" s="110">
        <f t="shared" si="727"/>
        <v>8468564.5</v>
      </c>
      <c r="M2497" s="108"/>
      <c r="N2497" s="108"/>
      <c r="O2497" s="108"/>
      <c r="P2497" s="110">
        <f>'Форма 2'!C2497-M2497-N2497-O2497</f>
        <v>8468564.5</v>
      </c>
      <c r="Q2497" s="111">
        <f t="shared" si="728"/>
        <v>2048.2681098077155</v>
      </c>
      <c r="R2497" s="111">
        <f t="shared" si="729"/>
        <v>2048.2681098077155</v>
      </c>
      <c r="S2497" s="112" t="s">
        <v>2152</v>
      </c>
      <c r="T2497" s="107" t="s">
        <v>82</v>
      </c>
      <c r="U2497" s="217"/>
      <c r="V2497" s="85"/>
      <c r="W2497" s="85">
        <v>1</v>
      </c>
      <c r="X2497" s="85">
        <v>1</v>
      </c>
      <c r="Y2497" s="85">
        <v>1</v>
      </c>
      <c r="Z2497" s="85"/>
      <c r="AA2497" s="85"/>
      <c r="AB2497" s="86"/>
      <c r="AC2497" s="86"/>
      <c r="AD2497" s="85"/>
      <c r="AE2497" s="85"/>
      <c r="AF2497" s="85"/>
      <c r="AG2497" s="85"/>
      <c r="AH2497" s="85"/>
      <c r="AI2497" s="85"/>
      <c r="AJ2497" s="85"/>
    </row>
    <row r="2498" spans="1:36" ht="16.5" thickTop="1" thickBot="1">
      <c r="A2498" s="105">
        <f t="shared" si="730"/>
        <v>188</v>
      </c>
      <c r="B2498" s="192" t="s">
        <v>2439</v>
      </c>
      <c r="C2498" s="107">
        <v>1972</v>
      </c>
      <c r="D2498" s="107">
        <v>1972</v>
      </c>
      <c r="E2498" s="114" t="s">
        <v>136</v>
      </c>
      <c r="F2498" s="107">
        <v>5</v>
      </c>
      <c r="G2498" s="107">
        <v>6</v>
      </c>
      <c r="H2498" s="111">
        <v>4708.3</v>
      </c>
      <c r="I2498" s="111">
        <v>4151.3</v>
      </c>
      <c r="J2498" s="111">
        <v>3831.5</v>
      </c>
      <c r="K2498" s="122">
        <v>220</v>
      </c>
      <c r="L2498" s="110">
        <f t="shared" si="727"/>
        <v>8027651.5</v>
      </c>
      <c r="M2498" s="108"/>
      <c r="N2498" s="108"/>
      <c r="O2498" s="108"/>
      <c r="P2498" s="110">
        <f>'Форма 2'!C2498-M2498-N2498-O2498</f>
        <v>8027651.5</v>
      </c>
      <c r="Q2498" s="111">
        <f t="shared" si="728"/>
        <v>1933.7680967407798</v>
      </c>
      <c r="R2498" s="111">
        <f t="shared" si="729"/>
        <v>1933.7680967407798</v>
      </c>
      <c r="S2498" s="112" t="s">
        <v>2152</v>
      </c>
      <c r="T2498" s="107" t="s">
        <v>82</v>
      </c>
      <c r="U2498" s="217"/>
      <c r="V2498" s="85"/>
      <c r="W2498" s="85">
        <v>1</v>
      </c>
      <c r="X2498" s="85">
        <v>1</v>
      </c>
      <c r="Y2498" s="85">
        <v>1</v>
      </c>
      <c r="Z2498" s="85"/>
      <c r="AA2498" s="85"/>
      <c r="AB2498" s="86"/>
      <c r="AC2498" s="86"/>
      <c r="AD2498" s="85"/>
      <c r="AE2498" s="85"/>
      <c r="AF2498" s="85"/>
      <c r="AG2498" s="85"/>
      <c r="AH2498" s="85"/>
      <c r="AI2498" s="85"/>
      <c r="AJ2498" s="85"/>
    </row>
    <row r="2499" spans="1:36" ht="16.5" thickTop="1" thickBot="1">
      <c r="A2499" s="105">
        <f t="shared" si="730"/>
        <v>189</v>
      </c>
      <c r="B2499" s="192" t="s">
        <v>2440</v>
      </c>
      <c r="C2499" s="107">
        <v>1972</v>
      </c>
      <c r="D2499" s="107">
        <v>1972</v>
      </c>
      <c r="E2499" s="114" t="s">
        <v>136</v>
      </c>
      <c r="F2499" s="107">
        <v>5</v>
      </c>
      <c r="G2499" s="107">
        <v>6</v>
      </c>
      <c r="H2499" s="111">
        <v>4912.3</v>
      </c>
      <c r="I2499" s="111">
        <v>4331.6000000000004</v>
      </c>
      <c r="J2499" s="111">
        <v>3784.1</v>
      </c>
      <c r="K2499" s="122">
        <v>220</v>
      </c>
      <c r="L2499" s="110">
        <f t="shared" si="727"/>
        <v>8375471.5</v>
      </c>
      <c r="M2499" s="108"/>
      <c r="N2499" s="108"/>
      <c r="O2499" s="108"/>
      <c r="P2499" s="110">
        <f>'Форма 2'!C2499-M2499-N2499-O2499</f>
        <v>8375471.5</v>
      </c>
      <c r="Q2499" s="111">
        <f t="shared" si="728"/>
        <v>1933.5745452026963</v>
      </c>
      <c r="R2499" s="111">
        <f t="shared" si="729"/>
        <v>1933.5745452026963</v>
      </c>
      <c r="S2499" s="112" t="s">
        <v>2152</v>
      </c>
      <c r="T2499" s="107" t="s">
        <v>82</v>
      </c>
      <c r="U2499" s="217"/>
      <c r="V2499" s="85"/>
      <c r="W2499" s="85">
        <v>1</v>
      </c>
      <c r="X2499" s="85">
        <v>1</v>
      </c>
      <c r="Y2499" s="85">
        <v>1</v>
      </c>
      <c r="Z2499" s="85"/>
      <c r="AA2499" s="85"/>
      <c r="AB2499" s="86"/>
      <c r="AC2499" s="86"/>
      <c r="AD2499" s="85"/>
      <c r="AE2499" s="85"/>
      <c r="AF2499" s="85"/>
      <c r="AG2499" s="85"/>
      <c r="AH2499" s="85"/>
      <c r="AI2499" s="85"/>
      <c r="AJ2499" s="85"/>
    </row>
    <row r="2500" spans="1:36" ht="16.5" thickTop="1" thickBot="1">
      <c r="A2500" s="105">
        <f t="shared" si="730"/>
        <v>190</v>
      </c>
      <c r="B2500" s="192" t="s">
        <v>2441</v>
      </c>
      <c r="C2500" s="107">
        <v>1972</v>
      </c>
      <c r="D2500" s="107">
        <v>1972</v>
      </c>
      <c r="E2500" s="114" t="s">
        <v>136</v>
      </c>
      <c r="F2500" s="107">
        <v>5</v>
      </c>
      <c r="G2500" s="107">
        <v>8</v>
      </c>
      <c r="H2500" s="111">
        <v>6577.7</v>
      </c>
      <c r="I2500" s="111">
        <v>5752</v>
      </c>
      <c r="J2500" s="111">
        <v>5043.8999999999996</v>
      </c>
      <c r="K2500" s="122">
        <v>278</v>
      </c>
      <c r="L2500" s="110">
        <f t="shared" si="727"/>
        <v>11214978.5</v>
      </c>
      <c r="M2500" s="108"/>
      <c r="N2500" s="108"/>
      <c r="O2500" s="108"/>
      <c r="P2500" s="110">
        <f>'Форма 2'!C2500-M2500-N2500-O2500</f>
        <v>11214978.5</v>
      </c>
      <c r="Q2500" s="111">
        <f t="shared" si="728"/>
        <v>1949.7528685674547</v>
      </c>
      <c r="R2500" s="111">
        <f t="shared" si="729"/>
        <v>1949.7528685674547</v>
      </c>
      <c r="S2500" s="112" t="s">
        <v>2152</v>
      </c>
      <c r="T2500" s="107" t="s">
        <v>82</v>
      </c>
      <c r="U2500" s="217"/>
      <c r="V2500" s="85"/>
      <c r="W2500" s="85">
        <v>1</v>
      </c>
      <c r="X2500" s="85">
        <v>1</v>
      </c>
      <c r="Y2500" s="85">
        <v>1</v>
      </c>
      <c r="Z2500" s="85"/>
      <c r="AA2500" s="85"/>
      <c r="AB2500" s="86"/>
      <c r="AC2500" s="86"/>
      <c r="AD2500" s="85"/>
      <c r="AE2500" s="85"/>
      <c r="AF2500" s="85"/>
      <c r="AG2500" s="85"/>
      <c r="AH2500" s="85"/>
      <c r="AI2500" s="85"/>
      <c r="AJ2500" s="85"/>
    </row>
    <row r="2501" spans="1:36" ht="16.5" thickTop="1" thickBot="1">
      <c r="A2501" s="105">
        <f t="shared" si="730"/>
        <v>191</v>
      </c>
      <c r="B2501" s="192" t="s">
        <v>2442</v>
      </c>
      <c r="C2501" s="107">
        <v>1972</v>
      </c>
      <c r="D2501" s="107">
        <v>1972</v>
      </c>
      <c r="E2501" s="114" t="s">
        <v>136</v>
      </c>
      <c r="F2501" s="107">
        <v>5</v>
      </c>
      <c r="G2501" s="107">
        <v>4</v>
      </c>
      <c r="H2501" s="111">
        <v>3146.3</v>
      </c>
      <c r="I2501" s="111">
        <v>2621.9</v>
      </c>
      <c r="J2501" s="111">
        <v>2621.9</v>
      </c>
      <c r="K2501" s="122">
        <v>150</v>
      </c>
      <c r="L2501" s="110">
        <f t="shared" si="727"/>
        <v>5364441.5</v>
      </c>
      <c r="M2501" s="108"/>
      <c r="N2501" s="108"/>
      <c r="O2501" s="108"/>
      <c r="P2501" s="110">
        <f>'Форма 2'!C2501-M2501-N2501-O2501</f>
        <v>5364441.5</v>
      </c>
      <c r="Q2501" s="111">
        <f t="shared" si="728"/>
        <v>2046.0130058354628</v>
      </c>
      <c r="R2501" s="111">
        <f t="shared" si="729"/>
        <v>2046.0130058354628</v>
      </c>
      <c r="S2501" s="112" t="s">
        <v>2152</v>
      </c>
      <c r="T2501" s="107" t="s">
        <v>82</v>
      </c>
      <c r="U2501" s="217"/>
      <c r="V2501" s="85"/>
      <c r="W2501" s="85">
        <v>1</v>
      </c>
      <c r="X2501" s="85">
        <v>1</v>
      </c>
      <c r="Y2501" s="85">
        <v>1</v>
      </c>
      <c r="Z2501" s="85"/>
      <c r="AA2501" s="85"/>
      <c r="AB2501" s="86"/>
      <c r="AC2501" s="86"/>
      <c r="AD2501" s="85"/>
      <c r="AE2501" s="85"/>
      <c r="AF2501" s="85"/>
      <c r="AG2501" s="85"/>
      <c r="AH2501" s="85"/>
      <c r="AI2501" s="85"/>
      <c r="AJ2501" s="85"/>
    </row>
    <row r="2502" spans="1:36" ht="16.5" thickTop="1" thickBot="1">
      <c r="A2502" s="105">
        <f t="shared" si="730"/>
        <v>192</v>
      </c>
      <c r="B2502" s="192" t="s">
        <v>2443</v>
      </c>
      <c r="C2502" s="107">
        <v>1972</v>
      </c>
      <c r="D2502" s="107">
        <v>1972</v>
      </c>
      <c r="E2502" s="114" t="s">
        <v>136</v>
      </c>
      <c r="F2502" s="107">
        <v>5</v>
      </c>
      <c r="G2502" s="107">
        <v>4</v>
      </c>
      <c r="H2502" s="111">
        <v>3138.8</v>
      </c>
      <c r="I2502" s="111">
        <v>2621.5</v>
      </c>
      <c r="J2502" s="111">
        <v>2621.5</v>
      </c>
      <c r="K2502" s="122">
        <v>150</v>
      </c>
      <c r="L2502" s="110">
        <f t="shared" si="727"/>
        <v>5351654</v>
      </c>
      <c r="M2502" s="108"/>
      <c r="N2502" s="108"/>
      <c r="O2502" s="108"/>
      <c r="P2502" s="110">
        <f>'Форма 2'!C2502-M2502-N2502-O2502</f>
        <v>5351654</v>
      </c>
      <c r="Q2502" s="111">
        <f t="shared" si="728"/>
        <v>2041.4472630173564</v>
      </c>
      <c r="R2502" s="111">
        <f t="shared" si="729"/>
        <v>2041.4472630173564</v>
      </c>
      <c r="S2502" s="112" t="s">
        <v>2152</v>
      </c>
      <c r="T2502" s="107" t="s">
        <v>82</v>
      </c>
      <c r="U2502" s="217"/>
      <c r="V2502" s="85"/>
      <c r="W2502" s="85">
        <v>1</v>
      </c>
      <c r="X2502" s="85">
        <v>1</v>
      </c>
      <c r="Y2502" s="85">
        <v>1</v>
      </c>
      <c r="Z2502" s="85"/>
      <c r="AA2502" s="85"/>
      <c r="AB2502" s="86"/>
      <c r="AC2502" s="86"/>
      <c r="AD2502" s="85"/>
      <c r="AE2502" s="85"/>
      <c r="AF2502" s="85"/>
      <c r="AG2502" s="85"/>
      <c r="AH2502" s="85"/>
      <c r="AI2502" s="85"/>
      <c r="AJ2502" s="85"/>
    </row>
    <row r="2503" spans="1:36" ht="16.5" thickTop="1" thickBot="1">
      <c r="A2503" s="105">
        <f t="shared" si="730"/>
        <v>193</v>
      </c>
      <c r="B2503" s="192" t="s">
        <v>2444</v>
      </c>
      <c r="C2503" s="107">
        <v>1972</v>
      </c>
      <c r="D2503" s="107">
        <v>1972</v>
      </c>
      <c r="E2503" s="114" t="s">
        <v>136</v>
      </c>
      <c r="F2503" s="107">
        <v>5</v>
      </c>
      <c r="G2503" s="107">
        <v>6</v>
      </c>
      <c r="H2503" s="111">
        <v>4738.1000000000004</v>
      </c>
      <c r="I2503" s="111">
        <v>3945.5</v>
      </c>
      <c r="J2503" s="111">
        <v>3945.5</v>
      </c>
      <c r="K2503" s="122">
        <v>225</v>
      </c>
      <c r="L2503" s="110">
        <f t="shared" si="727"/>
        <v>8078460.5000000009</v>
      </c>
      <c r="M2503" s="108"/>
      <c r="N2503" s="108"/>
      <c r="O2503" s="108"/>
      <c r="P2503" s="110">
        <f>'Форма 2'!C2503-M2503-N2503-O2503</f>
        <v>8078460.5000000009</v>
      </c>
      <c r="Q2503" s="111">
        <f t="shared" si="728"/>
        <v>2047.5124825750859</v>
      </c>
      <c r="R2503" s="111">
        <f t="shared" si="729"/>
        <v>2047.5124825750859</v>
      </c>
      <c r="S2503" s="112" t="s">
        <v>2152</v>
      </c>
      <c r="T2503" s="107" t="s">
        <v>82</v>
      </c>
      <c r="U2503" s="217"/>
      <c r="V2503" s="85"/>
      <c r="W2503" s="85">
        <v>1</v>
      </c>
      <c r="X2503" s="85">
        <v>1</v>
      </c>
      <c r="Y2503" s="85">
        <v>1</v>
      </c>
      <c r="Z2503" s="85"/>
      <c r="AA2503" s="85"/>
      <c r="AB2503" s="86"/>
      <c r="AC2503" s="86"/>
      <c r="AD2503" s="85"/>
      <c r="AE2503" s="85"/>
      <c r="AF2503" s="85"/>
      <c r="AG2503" s="85"/>
      <c r="AH2503" s="85"/>
      <c r="AI2503" s="85"/>
      <c r="AJ2503" s="85"/>
    </row>
    <row r="2504" spans="1:36" ht="16.5" thickTop="1" thickBot="1">
      <c r="A2504" s="105">
        <f t="shared" si="730"/>
        <v>194</v>
      </c>
      <c r="B2504" s="192" t="s">
        <v>2445</v>
      </c>
      <c r="C2504" s="107">
        <v>1972</v>
      </c>
      <c r="D2504" s="107">
        <v>1972</v>
      </c>
      <c r="E2504" s="114" t="s">
        <v>136</v>
      </c>
      <c r="F2504" s="107">
        <v>5</v>
      </c>
      <c r="G2504" s="107">
        <v>8</v>
      </c>
      <c r="H2504" s="111">
        <v>6120.9</v>
      </c>
      <c r="I2504" s="111">
        <v>5164.6000000000004</v>
      </c>
      <c r="J2504" s="111">
        <v>5164.6000000000004</v>
      </c>
      <c r="K2504" s="122">
        <v>285</v>
      </c>
      <c r="L2504" s="110">
        <f t="shared" si="727"/>
        <v>10436134.5</v>
      </c>
      <c r="M2504" s="108"/>
      <c r="N2504" s="108"/>
      <c r="O2504" s="108"/>
      <c r="P2504" s="110">
        <f>'Форма 2'!C2504-M2504-N2504-O2504</f>
        <v>10436134.5</v>
      </c>
      <c r="Q2504" s="111">
        <f t="shared" si="728"/>
        <v>2020.705282112845</v>
      </c>
      <c r="R2504" s="111">
        <f t="shared" si="729"/>
        <v>2020.705282112845</v>
      </c>
      <c r="S2504" s="112" t="s">
        <v>2152</v>
      </c>
      <c r="T2504" s="107" t="s">
        <v>82</v>
      </c>
      <c r="U2504" s="217"/>
      <c r="V2504" s="85"/>
      <c r="W2504" s="85">
        <v>1</v>
      </c>
      <c r="X2504" s="85">
        <v>1</v>
      </c>
      <c r="Y2504" s="85">
        <v>1</v>
      </c>
      <c r="Z2504" s="85"/>
      <c r="AA2504" s="85"/>
      <c r="AB2504" s="86"/>
      <c r="AC2504" s="86"/>
      <c r="AD2504" s="85"/>
      <c r="AE2504" s="85"/>
      <c r="AF2504" s="85"/>
      <c r="AG2504" s="85"/>
      <c r="AH2504" s="85"/>
      <c r="AI2504" s="85"/>
      <c r="AJ2504" s="85"/>
    </row>
    <row r="2505" spans="1:36" ht="16.5" thickTop="1" thickBot="1">
      <c r="A2505" s="105">
        <f t="shared" si="730"/>
        <v>195</v>
      </c>
      <c r="B2505" s="192" t="s">
        <v>2446</v>
      </c>
      <c r="C2505" s="107">
        <v>1973</v>
      </c>
      <c r="D2505" s="107">
        <v>1973</v>
      </c>
      <c r="E2505" s="114" t="s">
        <v>136</v>
      </c>
      <c r="F2505" s="107">
        <v>5</v>
      </c>
      <c r="G2505" s="107">
        <v>8</v>
      </c>
      <c r="H2505" s="111">
        <v>5207.3999999999996</v>
      </c>
      <c r="I2505" s="111">
        <v>4405.2</v>
      </c>
      <c r="J2505" s="111">
        <v>4405.2</v>
      </c>
      <c r="K2505" s="122">
        <v>225</v>
      </c>
      <c r="L2505" s="110">
        <f t="shared" si="727"/>
        <v>8878617</v>
      </c>
      <c r="M2505" s="108"/>
      <c r="N2505" s="108"/>
      <c r="O2505" s="108"/>
      <c r="P2505" s="110">
        <f>'Форма 2'!C2505-M2505-N2505-O2505</f>
        <v>8878617</v>
      </c>
      <c r="Q2505" s="111">
        <f t="shared" si="728"/>
        <v>2015.4855625170255</v>
      </c>
      <c r="R2505" s="111">
        <f t="shared" si="729"/>
        <v>2015.4855625170255</v>
      </c>
      <c r="S2505" s="112" t="s">
        <v>2152</v>
      </c>
      <c r="T2505" s="107" t="s">
        <v>82</v>
      </c>
      <c r="U2505" s="217"/>
      <c r="V2505" s="85"/>
      <c r="W2505" s="85">
        <v>1</v>
      </c>
      <c r="X2505" s="85">
        <v>1</v>
      </c>
      <c r="Y2505" s="85">
        <v>1</v>
      </c>
      <c r="Z2505" s="85"/>
      <c r="AA2505" s="85"/>
      <c r="AB2505" s="86"/>
      <c r="AC2505" s="86"/>
      <c r="AD2505" s="85"/>
      <c r="AE2505" s="85"/>
      <c r="AF2505" s="85"/>
      <c r="AG2505" s="85"/>
      <c r="AH2505" s="85"/>
      <c r="AI2505" s="85"/>
      <c r="AJ2505" s="85"/>
    </row>
    <row r="2506" spans="1:36" ht="16.5" thickTop="1" thickBot="1">
      <c r="A2506" s="105">
        <f t="shared" si="730"/>
        <v>196</v>
      </c>
      <c r="B2506" s="192" t="s">
        <v>2447</v>
      </c>
      <c r="C2506" s="107">
        <v>1972</v>
      </c>
      <c r="D2506" s="107">
        <v>1972</v>
      </c>
      <c r="E2506" s="114" t="s">
        <v>136</v>
      </c>
      <c r="F2506" s="107">
        <v>5</v>
      </c>
      <c r="G2506" s="107">
        <v>8</v>
      </c>
      <c r="H2506" s="111">
        <v>6064.9</v>
      </c>
      <c r="I2506" s="111">
        <v>5232</v>
      </c>
      <c r="J2506" s="111">
        <v>5232</v>
      </c>
      <c r="K2506" s="122">
        <v>285</v>
      </c>
      <c r="L2506" s="110">
        <f t="shared" ref="L2506:L2569" si="731">SUM(M2506:P2506)</f>
        <v>10340654.5</v>
      </c>
      <c r="M2506" s="108"/>
      <c r="N2506" s="108"/>
      <c r="O2506" s="108"/>
      <c r="P2506" s="110">
        <f>'Форма 2'!C2506-M2506-N2506-O2506</f>
        <v>10340654.5</v>
      </c>
      <c r="Q2506" s="111">
        <f t="shared" ref="Q2506:Q2569" si="732">L2506/I2506</f>
        <v>1976.4247897553516</v>
      </c>
      <c r="R2506" s="111">
        <f t="shared" ref="R2506:R2569" si="733">Q2506</f>
        <v>1976.4247897553516</v>
      </c>
      <c r="S2506" s="112" t="s">
        <v>2152</v>
      </c>
      <c r="T2506" s="107" t="s">
        <v>82</v>
      </c>
      <c r="U2506" s="217"/>
      <c r="V2506" s="85"/>
      <c r="W2506" s="85">
        <v>1</v>
      </c>
      <c r="X2506" s="85">
        <v>1</v>
      </c>
      <c r="Y2506" s="85">
        <v>1</v>
      </c>
      <c r="Z2506" s="85"/>
      <c r="AA2506" s="85"/>
      <c r="AB2506" s="86"/>
      <c r="AC2506" s="86"/>
      <c r="AD2506" s="85"/>
      <c r="AE2506" s="85"/>
      <c r="AF2506" s="85"/>
      <c r="AG2506" s="85"/>
      <c r="AH2506" s="85"/>
      <c r="AI2506" s="85"/>
      <c r="AJ2506" s="85"/>
    </row>
    <row r="2507" spans="1:36" ht="16.5" thickTop="1" thickBot="1">
      <c r="A2507" s="105">
        <f t="shared" si="730"/>
        <v>197</v>
      </c>
      <c r="B2507" s="192" t="s">
        <v>2448</v>
      </c>
      <c r="C2507" s="107">
        <v>1976</v>
      </c>
      <c r="D2507" s="107">
        <v>1976</v>
      </c>
      <c r="E2507" s="114" t="s">
        <v>136</v>
      </c>
      <c r="F2507" s="107">
        <v>5</v>
      </c>
      <c r="G2507" s="107">
        <v>12</v>
      </c>
      <c r="H2507" s="111">
        <v>9134.5</v>
      </c>
      <c r="I2507" s="111">
        <v>7706.3</v>
      </c>
      <c r="J2507" s="111">
        <v>7706.3</v>
      </c>
      <c r="K2507" s="122">
        <v>445</v>
      </c>
      <c r="L2507" s="110">
        <f t="shared" si="731"/>
        <v>15574322.5</v>
      </c>
      <c r="M2507" s="108"/>
      <c r="N2507" s="108"/>
      <c r="O2507" s="108"/>
      <c r="P2507" s="110">
        <f>'Форма 2'!C2507-M2507-N2507-O2507</f>
        <v>15574322.5</v>
      </c>
      <c r="Q2507" s="111">
        <f t="shared" si="732"/>
        <v>2020.9857519172624</v>
      </c>
      <c r="R2507" s="111">
        <f t="shared" si="733"/>
        <v>2020.9857519172624</v>
      </c>
      <c r="S2507" s="112" t="s">
        <v>2152</v>
      </c>
      <c r="T2507" s="107" t="s">
        <v>82</v>
      </c>
      <c r="U2507" s="217"/>
      <c r="V2507" s="85"/>
      <c r="W2507" s="85">
        <v>1</v>
      </c>
      <c r="X2507" s="85">
        <v>1</v>
      </c>
      <c r="Y2507" s="85">
        <v>1</v>
      </c>
      <c r="Z2507" s="85"/>
      <c r="AA2507" s="85"/>
      <c r="AB2507" s="86"/>
      <c r="AC2507" s="86"/>
      <c r="AD2507" s="85"/>
      <c r="AE2507" s="85"/>
      <c r="AF2507" s="85"/>
      <c r="AG2507" s="85"/>
      <c r="AH2507" s="85"/>
      <c r="AI2507" s="85"/>
      <c r="AJ2507" s="85"/>
    </row>
    <row r="2508" spans="1:36" ht="16.5" thickTop="1" thickBot="1">
      <c r="A2508" s="105">
        <f t="shared" si="730"/>
        <v>198</v>
      </c>
      <c r="B2508" s="192" t="s">
        <v>2449</v>
      </c>
      <c r="C2508" s="107">
        <v>1986</v>
      </c>
      <c r="D2508" s="107">
        <v>1986</v>
      </c>
      <c r="E2508" s="114" t="s">
        <v>136</v>
      </c>
      <c r="F2508" s="107">
        <v>6</v>
      </c>
      <c r="G2508" s="107">
        <v>1</v>
      </c>
      <c r="H2508" s="111">
        <v>1302.8</v>
      </c>
      <c r="I2508" s="111">
        <v>1238.4000000000001</v>
      </c>
      <c r="J2508" s="111">
        <v>710.1</v>
      </c>
      <c r="K2508" s="122">
        <v>38</v>
      </c>
      <c r="L2508" s="110">
        <f t="shared" si="731"/>
        <v>2221274</v>
      </c>
      <c r="M2508" s="108"/>
      <c r="N2508" s="108"/>
      <c r="O2508" s="108"/>
      <c r="P2508" s="110">
        <f>'Форма 2'!C2508-M2508-N2508-O2508</f>
        <v>2221274</v>
      </c>
      <c r="Q2508" s="111">
        <f t="shared" si="732"/>
        <v>1793.6644056847545</v>
      </c>
      <c r="R2508" s="111">
        <f t="shared" si="733"/>
        <v>1793.6644056847545</v>
      </c>
      <c r="S2508" s="112" t="s">
        <v>2152</v>
      </c>
      <c r="T2508" s="107" t="s">
        <v>82</v>
      </c>
      <c r="U2508" s="217"/>
      <c r="V2508" s="85"/>
      <c r="W2508" s="85">
        <v>1</v>
      </c>
      <c r="X2508" s="85">
        <v>1</v>
      </c>
      <c r="Y2508" s="85">
        <v>1</v>
      </c>
      <c r="Z2508" s="85"/>
      <c r="AA2508" s="85"/>
      <c r="AB2508" s="86"/>
      <c r="AC2508" s="86"/>
      <c r="AD2508" s="85"/>
      <c r="AE2508" s="85"/>
      <c r="AF2508" s="85"/>
      <c r="AG2508" s="85"/>
      <c r="AH2508" s="85"/>
      <c r="AI2508" s="85"/>
      <c r="AJ2508" s="85"/>
    </row>
    <row r="2509" spans="1:36" ht="16.5" thickTop="1" thickBot="1">
      <c r="A2509" s="105">
        <f t="shared" si="730"/>
        <v>199</v>
      </c>
      <c r="B2509" s="192" t="s">
        <v>2450</v>
      </c>
      <c r="C2509" s="107">
        <v>1981</v>
      </c>
      <c r="D2509" s="107">
        <v>1981</v>
      </c>
      <c r="E2509" s="114" t="s">
        <v>136</v>
      </c>
      <c r="F2509" s="107">
        <v>5</v>
      </c>
      <c r="G2509" s="107">
        <v>8</v>
      </c>
      <c r="H2509" s="111">
        <v>6841.8</v>
      </c>
      <c r="I2509" s="111">
        <v>5632.9</v>
      </c>
      <c r="J2509" s="111">
        <v>5632.9</v>
      </c>
      <c r="K2509" s="122">
        <v>300</v>
      </c>
      <c r="L2509" s="110">
        <f t="shared" si="731"/>
        <v>11665269</v>
      </c>
      <c r="M2509" s="108"/>
      <c r="N2509" s="108"/>
      <c r="O2509" s="108"/>
      <c r="P2509" s="110">
        <f>'Форма 2'!C2509-M2509-N2509-O2509</f>
        <v>11665269</v>
      </c>
      <c r="Q2509" s="111">
        <f t="shared" si="732"/>
        <v>2070.9171119671928</v>
      </c>
      <c r="R2509" s="111">
        <f t="shared" si="733"/>
        <v>2070.9171119671928</v>
      </c>
      <c r="S2509" s="112" t="s">
        <v>2152</v>
      </c>
      <c r="T2509" s="107" t="s">
        <v>82</v>
      </c>
      <c r="U2509" s="217"/>
      <c r="V2509" s="85"/>
      <c r="W2509" s="85">
        <v>1</v>
      </c>
      <c r="X2509" s="85">
        <v>1</v>
      </c>
      <c r="Y2509" s="85">
        <v>1</v>
      </c>
      <c r="Z2509" s="85"/>
      <c r="AA2509" s="85"/>
      <c r="AB2509" s="86"/>
      <c r="AC2509" s="86"/>
      <c r="AD2509" s="85"/>
      <c r="AE2509" s="85"/>
      <c r="AF2509" s="85"/>
      <c r="AG2509" s="85"/>
      <c r="AH2509" s="85"/>
      <c r="AI2509" s="85"/>
      <c r="AJ2509" s="85"/>
    </row>
    <row r="2510" spans="1:36" ht="16.5" thickTop="1" thickBot="1">
      <c r="A2510" s="105">
        <f t="shared" si="730"/>
        <v>200</v>
      </c>
      <c r="B2510" s="192" t="s">
        <v>2451</v>
      </c>
      <c r="C2510" s="107">
        <v>1981</v>
      </c>
      <c r="D2510" s="107">
        <v>1981</v>
      </c>
      <c r="E2510" s="114" t="s">
        <v>136</v>
      </c>
      <c r="F2510" s="107">
        <v>5</v>
      </c>
      <c r="G2510" s="107">
        <v>8</v>
      </c>
      <c r="H2510" s="111">
        <v>7125.6</v>
      </c>
      <c r="I2510" s="111">
        <v>5674.3</v>
      </c>
      <c r="J2510" s="111">
        <v>5674.3</v>
      </c>
      <c r="K2510" s="122">
        <v>300</v>
      </c>
      <c r="L2510" s="110">
        <f t="shared" si="731"/>
        <v>12149148</v>
      </c>
      <c r="M2510" s="108"/>
      <c r="N2510" s="108"/>
      <c r="O2510" s="108"/>
      <c r="P2510" s="110">
        <f>'Форма 2'!C2510-M2510-N2510-O2510</f>
        <v>12149148</v>
      </c>
      <c r="Q2510" s="111">
        <f t="shared" si="732"/>
        <v>2141.0831291965528</v>
      </c>
      <c r="R2510" s="111">
        <f t="shared" si="733"/>
        <v>2141.0831291965528</v>
      </c>
      <c r="S2510" s="112" t="s">
        <v>2152</v>
      </c>
      <c r="T2510" s="107" t="s">
        <v>92</v>
      </c>
      <c r="U2510" s="217"/>
      <c r="V2510" s="85"/>
      <c r="W2510" s="85">
        <v>1</v>
      </c>
      <c r="X2510" s="85">
        <v>1</v>
      </c>
      <c r="Y2510" s="85">
        <v>1</v>
      </c>
      <c r="Z2510" s="85"/>
      <c r="AA2510" s="85"/>
      <c r="AB2510" s="86"/>
      <c r="AC2510" s="86"/>
      <c r="AD2510" s="85"/>
      <c r="AE2510" s="85"/>
      <c r="AF2510" s="85"/>
      <c r="AG2510" s="85"/>
      <c r="AH2510" s="85"/>
      <c r="AI2510" s="85"/>
      <c r="AJ2510" s="85"/>
    </row>
    <row r="2511" spans="1:36" ht="16.5" thickTop="1" thickBot="1">
      <c r="A2511" s="105">
        <f t="shared" si="730"/>
        <v>201</v>
      </c>
      <c r="B2511" s="192" t="s">
        <v>2452</v>
      </c>
      <c r="C2511" s="107">
        <v>1978</v>
      </c>
      <c r="D2511" s="107">
        <v>1978</v>
      </c>
      <c r="E2511" s="114" t="s">
        <v>134</v>
      </c>
      <c r="F2511" s="107">
        <v>5</v>
      </c>
      <c r="G2511" s="107">
        <v>18</v>
      </c>
      <c r="H2511" s="111">
        <v>15636.6</v>
      </c>
      <c r="I2511" s="111">
        <v>12834.1</v>
      </c>
      <c r="J2511" s="111">
        <v>12834.1</v>
      </c>
      <c r="K2511" s="122">
        <v>665</v>
      </c>
      <c r="L2511" s="110">
        <f t="shared" si="731"/>
        <v>26660403</v>
      </c>
      <c r="M2511" s="108"/>
      <c r="N2511" s="108"/>
      <c r="O2511" s="108"/>
      <c r="P2511" s="110">
        <f>'Форма 2'!C2511-M2511-N2511-O2511</f>
        <v>26660403</v>
      </c>
      <c r="Q2511" s="111">
        <f t="shared" si="732"/>
        <v>2077.309900966955</v>
      </c>
      <c r="R2511" s="111">
        <f t="shared" si="733"/>
        <v>2077.309900966955</v>
      </c>
      <c r="S2511" s="112" t="s">
        <v>2152</v>
      </c>
      <c r="T2511" s="107" t="s">
        <v>82</v>
      </c>
      <c r="U2511" s="217"/>
      <c r="V2511" s="85"/>
      <c r="W2511" s="85">
        <v>1</v>
      </c>
      <c r="X2511" s="85">
        <v>1</v>
      </c>
      <c r="Y2511" s="85">
        <v>1</v>
      </c>
      <c r="Z2511" s="85"/>
      <c r="AA2511" s="85"/>
      <c r="AB2511" s="86"/>
      <c r="AC2511" s="86"/>
      <c r="AD2511" s="85"/>
      <c r="AE2511" s="85"/>
      <c r="AF2511" s="85"/>
      <c r="AG2511" s="85"/>
      <c r="AH2511" s="85"/>
      <c r="AI2511" s="85"/>
      <c r="AJ2511" s="85"/>
    </row>
    <row r="2512" spans="1:36" ht="16.5" thickTop="1" thickBot="1">
      <c r="A2512" s="105">
        <f t="shared" si="730"/>
        <v>202</v>
      </c>
      <c r="B2512" s="192" t="s">
        <v>2453</v>
      </c>
      <c r="C2512" s="107">
        <v>1978</v>
      </c>
      <c r="D2512" s="107">
        <v>1978</v>
      </c>
      <c r="E2512" s="114" t="s">
        <v>136</v>
      </c>
      <c r="F2512" s="107">
        <v>5</v>
      </c>
      <c r="G2512" s="107">
        <v>6</v>
      </c>
      <c r="H2512" s="111">
        <v>4577</v>
      </c>
      <c r="I2512" s="111">
        <v>3895</v>
      </c>
      <c r="J2512" s="111">
        <v>3895</v>
      </c>
      <c r="K2512" s="122">
        <v>225</v>
      </c>
      <c r="L2512" s="110">
        <f t="shared" si="731"/>
        <v>7803785</v>
      </c>
      <c r="M2512" s="108"/>
      <c r="N2512" s="108"/>
      <c r="O2512" s="108"/>
      <c r="P2512" s="110">
        <f>'Форма 2'!C2512-M2512-N2512-O2512</f>
        <v>7803785</v>
      </c>
      <c r="Q2512" s="111">
        <f t="shared" si="732"/>
        <v>2003.5391527599486</v>
      </c>
      <c r="R2512" s="111">
        <f t="shared" si="733"/>
        <v>2003.5391527599486</v>
      </c>
      <c r="S2512" s="112" t="s">
        <v>2152</v>
      </c>
      <c r="T2512" s="107" t="s">
        <v>82</v>
      </c>
      <c r="U2512" s="217"/>
      <c r="V2512" s="85"/>
      <c r="W2512" s="85">
        <v>1</v>
      </c>
      <c r="X2512" s="85">
        <v>1</v>
      </c>
      <c r="Y2512" s="85">
        <v>1</v>
      </c>
      <c r="Z2512" s="85"/>
      <c r="AA2512" s="85"/>
      <c r="AB2512" s="86"/>
      <c r="AC2512" s="86"/>
      <c r="AD2512" s="85"/>
      <c r="AE2512" s="85"/>
      <c r="AF2512" s="85"/>
      <c r="AG2512" s="85"/>
      <c r="AH2512" s="85"/>
      <c r="AI2512" s="85"/>
      <c r="AJ2512" s="85"/>
    </row>
    <row r="2513" spans="1:36" ht="16.5" thickTop="1" thickBot="1">
      <c r="A2513" s="105">
        <f t="shared" si="730"/>
        <v>203</v>
      </c>
      <c r="B2513" s="192" t="s">
        <v>2454</v>
      </c>
      <c r="C2513" s="107">
        <v>1977</v>
      </c>
      <c r="D2513" s="107">
        <v>1977</v>
      </c>
      <c r="E2513" s="114" t="s">
        <v>136</v>
      </c>
      <c r="F2513" s="107">
        <v>5</v>
      </c>
      <c r="G2513" s="107">
        <v>8</v>
      </c>
      <c r="H2513" s="111">
        <v>6017.9</v>
      </c>
      <c r="I2513" s="111">
        <v>5174.1000000000004</v>
      </c>
      <c r="J2513" s="111">
        <v>5174.1000000000004</v>
      </c>
      <c r="K2513" s="122">
        <v>285</v>
      </c>
      <c r="L2513" s="110">
        <f t="shared" si="731"/>
        <v>10260519.5</v>
      </c>
      <c r="M2513" s="108"/>
      <c r="N2513" s="108"/>
      <c r="O2513" s="108"/>
      <c r="P2513" s="110">
        <f>'Форма 2'!C2513-M2513-N2513-O2513</f>
        <v>10260519.5</v>
      </c>
      <c r="Q2513" s="111">
        <f t="shared" si="732"/>
        <v>1983.053961075356</v>
      </c>
      <c r="R2513" s="111">
        <f t="shared" si="733"/>
        <v>1983.053961075356</v>
      </c>
      <c r="S2513" s="112" t="s">
        <v>2152</v>
      </c>
      <c r="T2513" s="107" t="s">
        <v>82</v>
      </c>
      <c r="U2513" s="217"/>
      <c r="V2513" s="85"/>
      <c r="W2513" s="85">
        <v>1</v>
      </c>
      <c r="X2513" s="85">
        <v>1</v>
      </c>
      <c r="Y2513" s="85">
        <v>1</v>
      </c>
      <c r="Z2513" s="85"/>
      <c r="AA2513" s="85"/>
      <c r="AB2513" s="86"/>
      <c r="AC2513" s="86"/>
      <c r="AD2513" s="85"/>
      <c r="AE2513" s="85"/>
      <c r="AF2513" s="85"/>
      <c r="AG2513" s="85"/>
      <c r="AH2513" s="85"/>
      <c r="AI2513" s="85"/>
      <c r="AJ2513" s="85"/>
    </row>
    <row r="2514" spans="1:36" ht="16.5" thickTop="1" thickBot="1">
      <c r="A2514" s="105">
        <f t="shared" si="730"/>
        <v>204</v>
      </c>
      <c r="B2514" s="192" t="s">
        <v>2455</v>
      </c>
      <c r="C2514" s="107">
        <v>1973</v>
      </c>
      <c r="D2514" s="107">
        <v>1973</v>
      </c>
      <c r="E2514" s="114" t="s">
        <v>80</v>
      </c>
      <c r="F2514" s="107">
        <v>5</v>
      </c>
      <c r="G2514" s="107">
        <v>6</v>
      </c>
      <c r="H2514" s="111">
        <v>5137.6000000000004</v>
      </c>
      <c r="I2514" s="111">
        <v>4489.1000000000004</v>
      </c>
      <c r="J2514" s="111">
        <v>4489.1000000000004</v>
      </c>
      <c r="K2514" s="122">
        <v>250</v>
      </c>
      <c r="L2514" s="110">
        <f t="shared" si="731"/>
        <v>8759608</v>
      </c>
      <c r="M2514" s="108"/>
      <c r="N2514" s="108"/>
      <c r="O2514" s="108"/>
      <c r="P2514" s="110">
        <f>'Форма 2'!C2514-M2514-N2514-O2514</f>
        <v>8759608</v>
      </c>
      <c r="Q2514" s="111">
        <f t="shared" si="732"/>
        <v>1951.3060524381278</v>
      </c>
      <c r="R2514" s="111">
        <f t="shared" si="733"/>
        <v>1951.3060524381278</v>
      </c>
      <c r="S2514" s="112" t="s">
        <v>2152</v>
      </c>
      <c r="T2514" s="107" t="s">
        <v>82</v>
      </c>
      <c r="U2514" s="217"/>
      <c r="V2514" s="85"/>
      <c r="W2514" s="85">
        <v>1</v>
      </c>
      <c r="X2514" s="85">
        <v>1</v>
      </c>
      <c r="Y2514" s="85">
        <v>1</v>
      </c>
      <c r="Z2514" s="85"/>
      <c r="AA2514" s="85"/>
      <c r="AB2514" s="86"/>
      <c r="AC2514" s="86"/>
      <c r="AD2514" s="85"/>
      <c r="AE2514" s="85"/>
      <c r="AF2514" s="85"/>
      <c r="AG2514" s="85"/>
      <c r="AH2514" s="85"/>
      <c r="AI2514" s="85"/>
      <c r="AJ2514" s="85"/>
    </row>
    <row r="2515" spans="1:36" ht="16.5" thickTop="1" thickBot="1">
      <c r="A2515" s="105">
        <f t="shared" si="730"/>
        <v>205</v>
      </c>
      <c r="B2515" s="192" t="s">
        <v>2456</v>
      </c>
      <c r="C2515" s="107">
        <v>1985</v>
      </c>
      <c r="D2515" s="107">
        <v>1985</v>
      </c>
      <c r="E2515" s="114" t="s">
        <v>136</v>
      </c>
      <c r="F2515" s="107">
        <v>5</v>
      </c>
      <c r="G2515" s="107">
        <v>6</v>
      </c>
      <c r="H2515" s="111">
        <v>5163.6000000000004</v>
      </c>
      <c r="I2515" s="111">
        <v>4278.3999999999996</v>
      </c>
      <c r="J2515" s="111">
        <v>4278.3999999999996</v>
      </c>
      <c r="K2515" s="122">
        <v>225</v>
      </c>
      <c r="L2515" s="110">
        <f t="shared" si="731"/>
        <v>23254375.872000005</v>
      </c>
      <c r="M2515" s="108"/>
      <c r="N2515" s="108"/>
      <c r="O2515" s="108"/>
      <c r="P2515" s="110">
        <f>'Форма 2'!C2515-M2515-N2515-O2515</f>
        <v>23254375.872000005</v>
      </c>
      <c r="Q2515" s="111">
        <f t="shared" si="732"/>
        <v>5435.2972774869122</v>
      </c>
      <c r="R2515" s="111">
        <f t="shared" si="733"/>
        <v>5435.2972774869122</v>
      </c>
      <c r="S2515" s="112" t="s">
        <v>2152</v>
      </c>
      <c r="T2515" s="107" t="s">
        <v>82</v>
      </c>
      <c r="U2515" s="217"/>
      <c r="V2515" s="85"/>
      <c r="W2515" s="85"/>
      <c r="X2515" s="85"/>
      <c r="Y2515" s="85"/>
      <c r="Z2515" s="85"/>
      <c r="AA2515" s="85"/>
      <c r="AB2515" s="86"/>
      <c r="AC2515" s="86"/>
      <c r="AD2515" s="85">
        <v>1</v>
      </c>
      <c r="AE2515" s="85"/>
      <c r="AF2515" s="85"/>
      <c r="AG2515" s="85"/>
      <c r="AH2515" s="85"/>
      <c r="AI2515" s="85"/>
      <c r="AJ2515" s="85"/>
    </row>
    <row r="2516" spans="1:36" ht="16.5" thickTop="1" thickBot="1">
      <c r="A2516" s="105">
        <f t="shared" si="730"/>
        <v>206</v>
      </c>
      <c r="B2516" s="192" t="s">
        <v>2457</v>
      </c>
      <c r="C2516" s="107">
        <v>1972</v>
      </c>
      <c r="D2516" s="107">
        <v>1972</v>
      </c>
      <c r="E2516" s="114" t="s">
        <v>136</v>
      </c>
      <c r="F2516" s="107">
        <v>5</v>
      </c>
      <c r="G2516" s="107">
        <v>6</v>
      </c>
      <c r="H2516" s="111">
        <v>4980</v>
      </c>
      <c r="I2516" s="111">
        <v>4240.8</v>
      </c>
      <c r="J2516" s="111">
        <v>4240.8</v>
      </c>
      <c r="K2516" s="122">
        <v>220</v>
      </c>
      <c r="L2516" s="110">
        <f t="shared" si="731"/>
        <v>8490900</v>
      </c>
      <c r="M2516" s="108"/>
      <c r="N2516" s="108"/>
      <c r="O2516" s="108"/>
      <c r="P2516" s="110">
        <f>'Форма 2'!C2516-M2516-N2516-O2516</f>
        <v>8490900</v>
      </c>
      <c r="Q2516" s="111">
        <f t="shared" si="732"/>
        <v>2002.1929824561403</v>
      </c>
      <c r="R2516" s="111">
        <f t="shared" si="733"/>
        <v>2002.1929824561403</v>
      </c>
      <c r="S2516" s="112" t="s">
        <v>2152</v>
      </c>
      <c r="T2516" s="107" t="s">
        <v>82</v>
      </c>
      <c r="U2516" s="217"/>
      <c r="V2516" s="85"/>
      <c r="W2516" s="85">
        <v>1</v>
      </c>
      <c r="X2516" s="85">
        <v>1</v>
      </c>
      <c r="Y2516" s="85">
        <v>1</v>
      </c>
      <c r="Z2516" s="85"/>
      <c r="AA2516" s="85"/>
      <c r="AB2516" s="86"/>
      <c r="AC2516" s="86"/>
      <c r="AD2516" s="85"/>
      <c r="AE2516" s="85"/>
      <c r="AF2516" s="85"/>
      <c r="AG2516" s="85"/>
      <c r="AH2516" s="85"/>
      <c r="AI2516" s="85"/>
      <c r="AJ2516" s="85"/>
    </row>
    <row r="2517" spans="1:36" ht="16.5" thickTop="1" thickBot="1">
      <c r="A2517" s="105">
        <f t="shared" si="730"/>
        <v>207</v>
      </c>
      <c r="B2517" s="192" t="s">
        <v>2458</v>
      </c>
      <c r="C2517" s="107">
        <v>1990</v>
      </c>
      <c r="D2517" s="107">
        <v>1990</v>
      </c>
      <c r="E2517" s="114" t="s">
        <v>80</v>
      </c>
      <c r="F2517" s="107">
        <v>5</v>
      </c>
      <c r="G2517" s="107">
        <v>6</v>
      </c>
      <c r="H2517" s="111">
        <v>5870.4</v>
      </c>
      <c r="I2517" s="111">
        <v>5242.3999999999996</v>
      </c>
      <c r="J2517" s="111">
        <v>4442.8999999999996</v>
      </c>
      <c r="K2517" s="122">
        <v>223</v>
      </c>
      <c r="L2517" s="110">
        <f t="shared" si="731"/>
        <v>10009032</v>
      </c>
      <c r="M2517" s="108"/>
      <c r="N2517" s="108"/>
      <c r="O2517" s="108"/>
      <c r="P2517" s="110">
        <f>'Форма 2'!C2517-M2517-N2517-O2517</f>
        <v>10009032</v>
      </c>
      <c r="Q2517" s="111">
        <f t="shared" si="732"/>
        <v>1909.2461468029912</v>
      </c>
      <c r="R2517" s="111">
        <f t="shared" si="733"/>
        <v>1909.2461468029912</v>
      </c>
      <c r="S2517" s="112" t="s">
        <v>2152</v>
      </c>
      <c r="T2517" s="107" t="s">
        <v>82</v>
      </c>
      <c r="U2517" s="217"/>
      <c r="V2517" s="85"/>
      <c r="W2517" s="85">
        <v>1</v>
      </c>
      <c r="X2517" s="85">
        <v>1</v>
      </c>
      <c r="Y2517" s="85">
        <v>1</v>
      </c>
      <c r="Z2517" s="85"/>
      <c r="AA2517" s="85"/>
      <c r="AB2517" s="86"/>
      <c r="AC2517" s="86"/>
      <c r="AD2517" s="85"/>
      <c r="AE2517" s="85"/>
      <c r="AF2517" s="85"/>
      <c r="AG2517" s="85"/>
      <c r="AH2517" s="85"/>
      <c r="AI2517" s="85"/>
      <c r="AJ2517" s="85"/>
    </row>
    <row r="2518" spans="1:36" ht="16.5" thickTop="1" thickBot="1">
      <c r="A2518" s="105">
        <f t="shared" si="730"/>
        <v>208</v>
      </c>
      <c r="B2518" s="192" t="s">
        <v>2459</v>
      </c>
      <c r="C2518" s="107">
        <v>1973</v>
      </c>
      <c r="D2518" s="107">
        <v>1973</v>
      </c>
      <c r="E2518" s="114" t="s">
        <v>136</v>
      </c>
      <c r="F2518" s="107">
        <v>5</v>
      </c>
      <c r="G2518" s="107">
        <v>6</v>
      </c>
      <c r="H2518" s="111">
        <v>4374.3999999999996</v>
      </c>
      <c r="I2518" s="111">
        <v>3680.5</v>
      </c>
      <c r="J2518" s="111">
        <v>3680.5</v>
      </c>
      <c r="K2518" s="122">
        <v>225</v>
      </c>
      <c r="L2518" s="110">
        <f t="shared" si="731"/>
        <v>7458351.9999999991</v>
      </c>
      <c r="M2518" s="108"/>
      <c r="N2518" s="108"/>
      <c r="O2518" s="108"/>
      <c r="P2518" s="110">
        <f>'Форма 2'!C2518-M2518-N2518-O2518</f>
        <v>7458351.9999999991</v>
      </c>
      <c r="Q2518" s="111">
        <f t="shared" si="732"/>
        <v>2026.4507539736446</v>
      </c>
      <c r="R2518" s="111">
        <f t="shared" si="733"/>
        <v>2026.4507539736446</v>
      </c>
      <c r="S2518" s="112" t="s">
        <v>2152</v>
      </c>
      <c r="T2518" s="107" t="s">
        <v>82</v>
      </c>
      <c r="U2518" s="217"/>
      <c r="V2518" s="85"/>
      <c r="W2518" s="85">
        <v>1</v>
      </c>
      <c r="X2518" s="85">
        <v>1</v>
      </c>
      <c r="Y2518" s="85">
        <v>1</v>
      </c>
      <c r="Z2518" s="85"/>
      <c r="AA2518" s="85"/>
      <c r="AB2518" s="86"/>
      <c r="AC2518" s="86"/>
      <c r="AD2518" s="85"/>
      <c r="AE2518" s="85"/>
      <c r="AF2518" s="85"/>
      <c r="AG2518" s="85"/>
      <c r="AH2518" s="85"/>
      <c r="AI2518" s="85"/>
      <c r="AJ2518" s="85"/>
    </row>
    <row r="2519" spans="1:36" ht="16.5" thickTop="1" thickBot="1">
      <c r="A2519" s="105">
        <f t="shared" si="730"/>
        <v>209</v>
      </c>
      <c r="B2519" s="192" t="s">
        <v>2460</v>
      </c>
      <c r="C2519" s="107">
        <v>1974</v>
      </c>
      <c r="D2519" s="107">
        <v>1974</v>
      </c>
      <c r="E2519" s="114" t="s">
        <v>80</v>
      </c>
      <c r="F2519" s="107">
        <v>5</v>
      </c>
      <c r="G2519" s="107">
        <v>6</v>
      </c>
      <c r="H2519" s="111">
        <v>5200.5</v>
      </c>
      <c r="I2519" s="111">
        <v>4537.5</v>
      </c>
      <c r="J2519" s="111">
        <v>4537.5</v>
      </c>
      <c r="K2519" s="122">
        <v>250</v>
      </c>
      <c r="L2519" s="110">
        <f t="shared" si="731"/>
        <v>8866852.5</v>
      </c>
      <c r="M2519" s="108"/>
      <c r="N2519" s="108"/>
      <c r="O2519" s="108"/>
      <c r="P2519" s="110">
        <f>'Форма 2'!C2519-M2519-N2519-O2519</f>
        <v>8866852.5</v>
      </c>
      <c r="Q2519" s="111">
        <f t="shared" si="732"/>
        <v>1954.1272727272728</v>
      </c>
      <c r="R2519" s="111">
        <f t="shared" si="733"/>
        <v>1954.1272727272728</v>
      </c>
      <c r="S2519" s="112" t="s">
        <v>2152</v>
      </c>
      <c r="T2519" s="107" t="s">
        <v>82</v>
      </c>
      <c r="U2519" s="217"/>
      <c r="V2519" s="85"/>
      <c r="W2519" s="85">
        <v>1</v>
      </c>
      <c r="X2519" s="85">
        <v>1</v>
      </c>
      <c r="Y2519" s="85">
        <v>1</v>
      </c>
      <c r="Z2519" s="85"/>
      <c r="AA2519" s="85"/>
      <c r="AB2519" s="86"/>
      <c r="AC2519" s="86"/>
      <c r="AD2519" s="85"/>
      <c r="AE2519" s="85"/>
      <c r="AF2519" s="85"/>
      <c r="AG2519" s="85"/>
      <c r="AH2519" s="85"/>
      <c r="AI2519" s="85"/>
      <c r="AJ2519" s="85"/>
    </row>
    <row r="2520" spans="1:36" ht="16.5" thickTop="1" thickBot="1">
      <c r="A2520" s="105">
        <f t="shared" si="730"/>
        <v>210</v>
      </c>
      <c r="B2520" s="192" t="s">
        <v>2461</v>
      </c>
      <c r="C2520" s="107">
        <v>1974</v>
      </c>
      <c r="D2520" s="107">
        <v>1974</v>
      </c>
      <c r="E2520" s="114" t="s">
        <v>136</v>
      </c>
      <c r="F2520" s="107">
        <v>5</v>
      </c>
      <c r="G2520" s="107">
        <v>8</v>
      </c>
      <c r="H2520" s="111">
        <v>6126.8</v>
      </c>
      <c r="I2520" s="111">
        <v>5138.6000000000004</v>
      </c>
      <c r="J2520" s="111">
        <v>5138.6000000000004</v>
      </c>
      <c r="K2520" s="122">
        <v>285</v>
      </c>
      <c r="L2520" s="110">
        <f t="shared" si="731"/>
        <v>10446194</v>
      </c>
      <c r="M2520" s="108"/>
      <c r="N2520" s="108"/>
      <c r="O2520" s="108"/>
      <c r="P2520" s="110">
        <f>'Форма 2'!C2520-M2520-N2520-O2520</f>
        <v>10446194</v>
      </c>
      <c r="Q2520" s="111">
        <f t="shared" si="732"/>
        <v>2032.8871677110496</v>
      </c>
      <c r="R2520" s="111">
        <f t="shared" si="733"/>
        <v>2032.8871677110496</v>
      </c>
      <c r="S2520" s="112" t="s">
        <v>2152</v>
      </c>
      <c r="T2520" s="105" t="s">
        <v>92</v>
      </c>
      <c r="U2520" s="217"/>
      <c r="V2520" s="85"/>
      <c r="W2520" s="85">
        <v>1</v>
      </c>
      <c r="X2520" s="85">
        <v>1</v>
      </c>
      <c r="Y2520" s="85">
        <v>1</v>
      </c>
      <c r="Z2520" s="85"/>
      <c r="AA2520" s="85"/>
      <c r="AB2520" s="86"/>
      <c r="AC2520" s="86"/>
      <c r="AD2520" s="85"/>
      <c r="AE2520" s="85"/>
      <c r="AF2520" s="85"/>
      <c r="AG2520" s="85"/>
      <c r="AH2520" s="85"/>
      <c r="AI2520" s="85"/>
      <c r="AJ2520" s="85"/>
    </row>
    <row r="2521" spans="1:36" ht="16.5" thickTop="1" thickBot="1">
      <c r="A2521" s="105">
        <f t="shared" si="730"/>
        <v>211</v>
      </c>
      <c r="B2521" s="192" t="s">
        <v>2462</v>
      </c>
      <c r="C2521" s="107">
        <v>1980</v>
      </c>
      <c r="D2521" s="107">
        <v>1980</v>
      </c>
      <c r="E2521" s="114" t="s">
        <v>80</v>
      </c>
      <c r="F2521" s="107">
        <v>5</v>
      </c>
      <c r="G2521" s="107">
        <v>6</v>
      </c>
      <c r="H2521" s="111">
        <v>5935.1</v>
      </c>
      <c r="I2521" s="111">
        <v>5047</v>
      </c>
      <c r="J2521" s="111">
        <v>4353.2</v>
      </c>
      <c r="K2521" s="122">
        <v>220</v>
      </c>
      <c r="L2521" s="110">
        <f t="shared" si="731"/>
        <v>10119345.5</v>
      </c>
      <c r="M2521" s="108"/>
      <c r="N2521" s="108"/>
      <c r="O2521" s="108"/>
      <c r="P2521" s="110">
        <f>'Форма 2'!C2521-M2521-N2521-O2521</f>
        <v>10119345.5</v>
      </c>
      <c r="Q2521" s="111">
        <f t="shared" si="732"/>
        <v>2005.0218941945711</v>
      </c>
      <c r="R2521" s="111">
        <f t="shared" si="733"/>
        <v>2005.0218941945711</v>
      </c>
      <c r="S2521" s="112" t="s">
        <v>2152</v>
      </c>
      <c r="T2521" s="107" t="s">
        <v>82</v>
      </c>
      <c r="U2521" s="217"/>
      <c r="V2521" s="85"/>
      <c r="W2521" s="85">
        <v>1</v>
      </c>
      <c r="X2521" s="85">
        <v>1</v>
      </c>
      <c r="Y2521" s="85">
        <v>1</v>
      </c>
      <c r="Z2521" s="85"/>
      <c r="AA2521" s="85"/>
      <c r="AB2521" s="86"/>
      <c r="AC2521" s="86"/>
      <c r="AD2521" s="85"/>
      <c r="AE2521" s="85"/>
      <c r="AF2521" s="85"/>
      <c r="AG2521" s="85"/>
      <c r="AH2521" s="85"/>
      <c r="AI2521" s="85"/>
      <c r="AJ2521" s="85"/>
    </row>
    <row r="2522" spans="1:36" ht="16.5" thickTop="1" thickBot="1">
      <c r="A2522" s="105">
        <f t="shared" si="730"/>
        <v>212</v>
      </c>
      <c r="B2522" s="192" t="s">
        <v>2463</v>
      </c>
      <c r="C2522" s="107">
        <v>1976</v>
      </c>
      <c r="D2522" s="107">
        <v>1976</v>
      </c>
      <c r="E2522" s="114" t="s">
        <v>136</v>
      </c>
      <c r="F2522" s="107">
        <v>5</v>
      </c>
      <c r="G2522" s="107">
        <v>6</v>
      </c>
      <c r="H2522" s="111">
        <v>4634</v>
      </c>
      <c r="I2522" s="111">
        <v>3862.4</v>
      </c>
      <c r="J2522" s="111">
        <v>3793.3</v>
      </c>
      <c r="K2522" s="122">
        <v>220</v>
      </c>
      <c r="L2522" s="110">
        <f t="shared" si="731"/>
        <v>7900970</v>
      </c>
      <c r="M2522" s="108"/>
      <c r="N2522" s="108"/>
      <c r="O2522" s="108"/>
      <c r="P2522" s="110">
        <f>'Форма 2'!C2522-M2522-N2522-O2522</f>
        <v>7900970</v>
      </c>
      <c r="Q2522" s="111">
        <f t="shared" si="732"/>
        <v>2045.6115368682683</v>
      </c>
      <c r="R2522" s="111">
        <f t="shared" si="733"/>
        <v>2045.6115368682683</v>
      </c>
      <c r="S2522" s="112" t="s">
        <v>2152</v>
      </c>
      <c r="T2522" s="107" t="s">
        <v>82</v>
      </c>
      <c r="U2522" s="217"/>
      <c r="V2522" s="85"/>
      <c r="W2522" s="85">
        <v>1</v>
      </c>
      <c r="X2522" s="85">
        <v>1</v>
      </c>
      <c r="Y2522" s="85">
        <v>1</v>
      </c>
      <c r="Z2522" s="85"/>
      <c r="AA2522" s="85"/>
      <c r="AB2522" s="86"/>
      <c r="AC2522" s="86"/>
      <c r="AD2522" s="85"/>
      <c r="AE2522" s="85"/>
      <c r="AF2522" s="85"/>
      <c r="AG2522" s="85"/>
      <c r="AH2522" s="85"/>
      <c r="AI2522" s="85"/>
      <c r="AJ2522" s="85"/>
    </row>
    <row r="2523" spans="1:36" ht="16.5" thickTop="1" thickBot="1">
      <c r="A2523" s="105">
        <f t="shared" si="730"/>
        <v>213</v>
      </c>
      <c r="B2523" s="192" t="s">
        <v>2464</v>
      </c>
      <c r="C2523" s="107">
        <v>1975</v>
      </c>
      <c r="D2523" s="107">
        <v>1975</v>
      </c>
      <c r="E2523" s="114" t="s">
        <v>136</v>
      </c>
      <c r="F2523" s="107">
        <v>5</v>
      </c>
      <c r="G2523" s="107">
        <v>4</v>
      </c>
      <c r="H2523" s="111">
        <v>3118.6</v>
      </c>
      <c r="I2523" s="111">
        <v>2594.1</v>
      </c>
      <c r="J2523" s="111">
        <v>2594.1</v>
      </c>
      <c r="K2523" s="122">
        <v>150</v>
      </c>
      <c r="L2523" s="110">
        <f t="shared" si="731"/>
        <v>5317213</v>
      </c>
      <c r="M2523" s="108"/>
      <c r="N2523" s="108"/>
      <c r="O2523" s="108"/>
      <c r="P2523" s="110">
        <f>'Форма 2'!C2523-M2523-N2523-O2523</f>
        <v>5317213</v>
      </c>
      <c r="Q2523" s="111">
        <f t="shared" si="732"/>
        <v>2049.7332408156972</v>
      </c>
      <c r="R2523" s="111">
        <f t="shared" si="733"/>
        <v>2049.7332408156972</v>
      </c>
      <c r="S2523" s="112" t="s">
        <v>2152</v>
      </c>
      <c r="T2523" s="107" t="s">
        <v>82</v>
      </c>
      <c r="U2523" s="217"/>
      <c r="V2523" s="85"/>
      <c r="W2523" s="85">
        <v>1</v>
      </c>
      <c r="X2523" s="85">
        <v>1</v>
      </c>
      <c r="Y2523" s="85">
        <v>1</v>
      </c>
      <c r="Z2523" s="85"/>
      <c r="AA2523" s="85"/>
      <c r="AB2523" s="86"/>
      <c r="AC2523" s="86"/>
      <c r="AD2523" s="85"/>
      <c r="AE2523" s="85"/>
      <c r="AF2523" s="85"/>
      <c r="AG2523" s="85"/>
      <c r="AH2523" s="85"/>
      <c r="AI2523" s="85"/>
      <c r="AJ2523" s="85"/>
    </row>
    <row r="2524" spans="1:36" ht="16.5" thickTop="1" thickBot="1">
      <c r="A2524" s="105">
        <f t="shared" si="730"/>
        <v>214</v>
      </c>
      <c r="B2524" s="192" t="s">
        <v>2465</v>
      </c>
      <c r="C2524" s="107">
        <v>1988</v>
      </c>
      <c r="D2524" s="107">
        <v>1988</v>
      </c>
      <c r="E2524" s="114" t="s">
        <v>136</v>
      </c>
      <c r="F2524" s="107">
        <v>5</v>
      </c>
      <c r="G2524" s="107">
        <v>8</v>
      </c>
      <c r="H2524" s="111">
        <v>7753.7</v>
      </c>
      <c r="I2524" s="111">
        <v>6532.6</v>
      </c>
      <c r="J2524" s="111">
        <v>5622.4</v>
      </c>
      <c r="K2524" s="122">
        <v>298</v>
      </c>
      <c r="L2524" s="110">
        <f t="shared" si="731"/>
        <v>13220058.5</v>
      </c>
      <c r="M2524" s="108"/>
      <c r="N2524" s="108"/>
      <c r="O2524" s="108"/>
      <c r="P2524" s="110">
        <f>'Форма 2'!C2524-M2524-N2524-O2524</f>
        <v>13220058.5</v>
      </c>
      <c r="Q2524" s="111">
        <f t="shared" si="732"/>
        <v>2023.7054924532345</v>
      </c>
      <c r="R2524" s="111">
        <f t="shared" si="733"/>
        <v>2023.7054924532345</v>
      </c>
      <c r="S2524" s="112" t="s">
        <v>2152</v>
      </c>
      <c r="T2524" s="107" t="s">
        <v>82</v>
      </c>
      <c r="U2524" s="217"/>
      <c r="V2524" s="85"/>
      <c r="W2524" s="85">
        <v>1</v>
      </c>
      <c r="X2524" s="85">
        <v>1</v>
      </c>
      <c r="Y2524" s="85">
        <v>1</v>
      </c>
      <c r="Z2524" s="85"/>
      <c r="AA2524" s="85"/>
      <c r="AB2524" s="86"/>
      <c r="AC2524" s="86"/>
      <c r="AD2524" s="85"/>
      <c r="AE2524" s="85"/>
      <c r="AF2524" s="85"/>
      <c r="AG2524" s="85"/>
      <c r="AH2524" s="85"/>
      <c r="AI2524" s="85"/>
      <c r="AJ2524" s="85"/>
    </row>
    <row r="2525" spans="1:36" ht="16.5" thickTop="1" thickBot="1">
      <c r="A2525" s="105">
        <f t="shared" si="730"/>
        <v>215</v>
      </c>
      <c r="B2525" s="192" t="s">
        <v>2466</v>
      </c>
      <c r="C2525" s="107">
        <v>1985</v>
      </c>
      <c r="D2525" s="107">
        <v>1985</v>
      </c>
      <c r="E2525" s="114" t="s">
        <v>136</v>
      </c>
      <c r="F2525" s="107">
        <v>5</v>
      </c>
      <c r="G2525" s="107">
        <v>8</v>
      </c>
      <c r="H2525" s="111">
        <v>6969.2</v>
      </c>
      <c r="I2525" s="111">
        <v>5694.3</v>
      </c>
      <c r="J2525" s="111">
        <v>5694.3</v>
      </c>
      <c r="K2525" s="122">
        <v>298</v>
      </c>
      <c r="L2525" s="110">
        <f t="shared" si="731"/>
        <v>11882486</v>
      </c>
      <c r="M2525" s="108"/>
      <c r="N2525" s="108"/>
      <c r="O2525" s="108"/>
      <c r="P2525" s="110">
        <f>'Форма 2'!C2525-M2525-N2525-O2525</f>
        <v>11882486</v>
      </c>
      <c r="Q2525" s="111">
        <f t="shared" si="732"/>
        <v>2086.7334000667333</v>
      </c>
      <c r="R2525" s="111">
        <f t="shared" si="733"/>
        <v>2086.7334000667333</v>
      </c>
      <c r="S2525" s="112" t="s">
        <v>2152</v>
      </c>
      <c r="T2525" s="107" t="s">
        <v>82</v>
      </c>
      <c r="U2525" s="217"/>
      <c r="V2525" s="85"/>
      <c r="W2525" s="85">
        <v>1</v>
      </c>
      <c r="X2525" s="85">
        <v>1</v>
      </c>
      <c r="Y2525" s="85">
        <v>1</v>
      </c>
      <c r="Z2525" s="85"/>
      <c r="AA2525" s="85"/>
      <c r="AB2525" s="86"/>
      <c r="AC2525" s="86"/>
      <c r="AD2525" s="85"/>
      <c r="AE2525" s="85"/>
      <c r="AF2525" s="85"/>
      <c r="AG2525" s="85"/>
      <c r="AH2525" s="85"/>
      <c r="AI2525" s="85"/>
      <c r="AJ2525" s="85"/>
    </row>
    <row r="2526" spans="1:36" ht="16.5" thickTop="1" thickBot="1">
      <c r="A2526" s="105">
        <f t="shared" si="730"/>
        <v>216</v>
      </c>
      <c r="B2526" s="192" t="s">
        <v>2467</v>
      </c>
      <c r="C2526" s="107">
        <v>1991</v>
      </c>
      <c r="D2526" s="107">
        <v>1991</v>
      </c>
      <c r="E2526" s="114" t="s">
        <v>136</v>
      </c>
      <c r="F2526" s="107">
        <v>5</v>
      </c>
      <c r="G2526" s="107">
        <v>4</v>
      </c>
      <c r="H2526" s="111">
        <v>4331.1000000000004</v>
      </c>
      <c r="I2526" s="111">
        <v>3757.5</v>
      </c>
      <c r="J2526" s="111">
        <v>3757.5</v>
      </c>
      <c r="K2526" s="122">
        <v>200</v>
      </c>
      <c r="L2526" s="110">
        <f t="shared" si="731"/>
        <v>7384525.5000000009</v>
      </c>
      <c r="M2526" s="108"/>
      <c r="N2526" s="108"/>
      <c r="O2526" s="108"/>
      <c r="P2526" s="110">
        <f>'Форма 2'!C2526-M2526-N2526-O2526</f>
        <v>7384525.5000000009</v>
      </c>
      <c r="Q2526" s="111">
        <f t="shared" si="732"/>
        <v>1965.2762475049904</v>
      </c>
      <c r="R2526" s="111">
        <f t="shared" si="733"/>
        <v>1965.2762475049904</v>
      </c>
      <c r="S2526" s="112" t="s">
        <v>2152</v>
      </c>
      <c r="T2526" s="107" t="s">
        <v>82</v>
      </c>
      <c r="U2526" s="217"/>
      <c r="V2526" s="85"/>
      <c r="W2526" s="85">
        <v>1</v>
      </c>
      <c r="X2526" s="85">
        <v>1</v>
      </c>
      <c r="Y2526" s="85">
        <v>1</v>
      </c>
      <c r="Z2526" s="85"/>
      <c r="AA2526" s="85"/>
      <c r="AB2526" s="86"/>
      <c r="AC2526" s="86"/>
      <c r="AD2526" s="85"/>
      <c r="AE2526" s="85"/>
      <c r="AF2526" s="85"/>
      <c r="AG2526" s="85"/>
      <c r="AH2526" s="85"/>
      <c r="AI2526" s="85"/>
      <c r="AJ2526" s="85"/>
    </row>
    <row r="2527" spans="1:36" ht="16.5" thickTop="1" thickBot="1">
      <c r="A2527" s="105">
        <f t="shared" si="730"/>
        <v>217</v>
      </c>
      <c r="B2527" s="192" t="s">
        <v>2468</v>
      </c>
      <c r="C2527" s="107">
        <v>1988</v>
      </c>
      <c r="D2527" s="107">
        <v>1988</v>
      </c>
      <c r="E2527" s="114" t="s">
        <v>136</v>
      </c>
      <c r="F2527" s="107">
        <v>5</v>
      </c>
      <c r="G2527" s="107">
        <v>6</v>
      </c>
      <c r="H2527" s="111">
        <v>5092.2</v>
      </c>
      <c r="I2527" s="111">
        <v>4276.3</v>
      </c>
      <c r="J2527" s="111">
        <v>4276.3</v>
      </c>
      <c r="K2527" s="122">
        <v>225</v>
      </c>
      <c r="L2527" s="110">
        <f t="shared" si="731"/>
        <v>8682201</v>
      </c>
      <c r="M2527" s="108"/>
      <c r="N2527" s="108"/>
      <c r="O2527" s="108"/>
      <c r="P2527" s="110">
        <f>'Форма 2'!C2527-M2527-N2527-O2527</f>
        <v>8682201</v>
      </c>
      <c r="Q2527" s="111">
        <f t="shared" si="732"/>
        <v>2030.3068072866729</v>
      </c>
      <c r="R2527" s="111">
        <f t="shared" si="733"/>
        <v>2030.3068072866729</v>
      </c>
      <c r="S2527" s="112" t="s">
        <v>2152</v>
      </c>
      <c r="T2527" s="107" t="s">
        <v>82</v>
      </c>
      <c r="U2527" s="217"/>
      <c r="V2527" s="85"/>
      <c r="W2527" s="85">
        <v>1</v>
      </c>
      <c r="X2527" s="85">
        <v>1</v>
      </c>
      <c r="Y2527" s="85">
        <v>1</v>
      </c>
      <c r="Z2527" s="85"/>
      <c r="AA2527" s="85"/>
      <c r="AB2527" s="86"/>
      <c r="AC2527" s="86"/>
      <c r="AD2527" s="85"/>
      <c r="AE2527" s="85"/>
      <c r="AF2527" s="85"/>
      <c r="AG2527" s="85"/>
      <c r="AH2527" s="85"/>
      <c r="AI2527" s="85"/>
      <c r="AJ2527" s="85"/>
    </row>
    <row r="2528" spans="1:36" ht="16.5" thickTop="1" thickBot="1">
      <c r="A2528" s="105">
        <f t="shared" si="730"/>
        <v>218</v>
      </c>
      <c r="B2528" s="192" t="s">
        <v>2469</v>
      </c>
      <c r="C2528" s="107">
        <v>1989</v>
      </c>
      <c r="D2528" s="107">
        <v>1989</v>
      </c>
      <c r="E2528" s="114" t="s">
        <v>136</v>
      </c>
      <c r="F2528" s="107">
        <v>5</v>
      </c>
      <c r="G2528" s="107">
        <v>8</v>
      </c>
      <c r="H2528" s="111">
        <v>6689.3</v>
      </c>
      <c r="I2528" s="111">
        <v>5669.7</v>
      </c>
      <c r="J2528" s="111">
        <v>5669.7</v>
      </c>
      <c r="K2528" s="122">
        <v>298</v>
      </c>
      <c r="L2528" s="110">
        <f t="shared" si="731"/>
        <v>30125396.336000003</v>
      </c>
      <c r="M2528" s="108"/>
      <c r="N2528" s="108"/>
      <c r="O2528" s="108"/>
      <c r="P2528" s="110">
        <f>'Форма 2'!C2528-M2528-N2528-O2528</f>
        <v>30125396.336000003</v>
      </c>
      <c r="Q2528" s="111">
        <f t="shared" si="732"/>
        <v>5313.4021793040201</v>
      </c>
      <c r="R2528" s="111">
        <f t="shared" si="733"/>
        <v>5313.4021793040201</v>
      </c>
      <c r="S2528" s="112" t="s">
        <v>2152</v>
      </c>
      <c r="T2528" s="107" t="s">
        <v>82</v>
      </c>
      <c r="U2528" s="217"/>
      <c r="V2528" s="85"/>
      <c r="W2528" s="85"/>
      <c r="X2528" s="85"/>
      <c r="Y2528" s="85"/>
      <c r="Z2528" s="85"/>
      <c r="AA2528" s="85"/>
      <c r="AB2528" s="86"/>
      <c r="AC2528" s="86"/>
      <c r="AD2528" s="85">
        <v>1</v>
      </c>
      <c r="AE2528" s="85"/>
      <c r="AF2528" s="85"/>
      <c r="AG2528" s="85"/>
      <c r="AH2528" s="85"/>
      <c r="AI2528" s="85"/>
      <c r="AJ2528" s="85"/>
    </row>
    <row r="2529" spans="1:36" ht="16.5" thickTop="1" thickBot="1">
      <c r="A2529" s="105">
        <f t="shared" si="730"/>
        <v>219</v>
      </c>
      <c r="B2529" s="192" t="s">
        <v>2470</v>
      </c>
      <c r="C2529" s="107">
        <v>1988</v>
      </c>
      <c r="D2529" s="107">
        <v>1988</v>
      </c>
      <c r="E2529" s="114" t="s">
        <v>136</v>
      </c>
      <c r="F2529" s="107">
        <v>5</v>
      </c>
      <c r="G2529" s="107">
        <v>6</v>
      </c>
      <c r="H2529" s="111">
        <v>5084.5</v>
      </c>
      <c r="I2529" s="111">
        <v>4268.2</v>
      </c>
      <c r="J2529" s="111">
        <v>4268.2</v>
      </c>
      <c r="K2529" s="122">
        <v>225</v>
      </c>
      <c r="L2529" s="110">
        <f t="shared" si="731"/>
        <v>8669072.5</v>
      </c>
      <c r="M2529" s="108"/>
      <c r="N2529" s="108"/>
      <c r="O2529" s="108"/>
      <c r="P2529" s="110">
        <f>'Форма 2'!C2529-M2529-N2529-O2529</f>
        <v>8669072.5</v>
      </c>
      <c r="Q2529" s="111">
        <f t="shared" si="732"/>
        <v>2031.0839463942646</v>
      </c>
      <c r="R2529" s="111">
        <f t="shared" si="733"/>
        <v>2031.0839463942646</v>
      </c>
      <c r="S2529" s="112" t="s">
        <v>2152</v>
      </c>
      <c r="T2529" s="107" t="s">
        <v>82</v>
      </c>
      <c r="U2529" s="217"/>
      <c r="V2529" s="85"/>
      <c r="W2529" s="85">
        <v>1</v>
      </c>
      <c r="X2529" s="85">
        <v>1</v>
      </c>
      <c r="Y2529" s="85">
        <v>1</v>
      </c>
      <c r="Z2529" s="85"/>
      <c r="AA2529" s="85"/>
      <c r="AB2529" s="86"/>
      <c r="AC2529" s="86"/>
      <c r="AD2529" s="85"/>
      <c r="AE2529" s="85"/>
      <c r="AF2529" s="85"/>
      <c r="AG2529" s="85"/>
      <c r="AH2529" s="85"/>
      <c r="AI2529" s="85"/>
      <c r="AJ2529" s="85"/>
    </row>
    <row r="2530" spans="1:36" ht="16.5" thickTop="1" thickBot="1">
      <c r="A2530" s="105">
        <f t="shared" si="730"/>
        <v>220</v>
      </c>
      <c r="B2530" s="192" t="s">
        <v>2471</v>
      </c>
      <c r="C2530" s="107">
        <v>1974</v>
      </c>
      <c r="D2530" s="107">
        <v>1974</v>
      </c>
      <c r="E2530" s="114" t="s">
        <v>80</v>
      </c>
      <c r="F2530" s="107">
        <v>5</v>
      </c>
      <c r="G2530" s="107">
        <v>4</v>
      </c>
      <c r="H2530" s="111">
        <v>3784.6</v>
      </c>
      <c r="I2530" s="111">
        <v>3356.7</v>
      </c>
      <c r="J2530" s="111">
        <v>3356.7</v>
      </c>
      <c r="K2530" s="122">
        <v>175</v>
      </c>
      <c r="L2530" s="110">
        <f t="shared" si="731"/>
        <v>6452743</v>
      </c>
      <c r="M2530" s="108"/>
      <c r="N2530" s="108"/>
      <c r="O2530" s="108"/>
      <c r="P2530" s="110">
        <f>'Форма 2'!C2530-M2530-N2530-O2530</f>
        <v>6452743</v>
      </c>
      <c r="Q2530" s="111">
        <f t="shared" si="732"/>
        <v>1922.3472458068939</v>
      </c>
      <c r="R2530" s="111">
        <f t="shared" si="733"/>
        <v>1922.3472458068939</v>
      </c>
      <c r="S2530" s="112" t="s">
        <v>2152</v>
      </c>
      <c r="T2530" s="107" t="s">
        <v>82</v>
      </c>
      <c r="U2530" s="217"/>
      <c r="V2530" s="85"/>
      <c r="W2530" s="85">
        <v>1</v>
      </c>
      <c r="X2530" s="85">
        <v>1</v>
      </c>
      <c r="Y2530" s="85">
        <v>1</v>
      </c>
      <c r="Z2530" s="85"/>
      <c r="AA2530" s="85"/>
      <c r="AB2530" s="86"/>
      <c r="AC2530" s="86"/>
      <c r="AD2530" s="85"/>
      <c r="AE2530" s="85"/>
      <c r="AF2530" s="85"/>
      <c r="AG2530" s="85"/>
      <c r="AH2530" s="85"/>
      <c r="AI2530" s="85"/>
      <c r="AJ2530" s="85"/>
    </row>
    <row r="2531" spans="1:36" ht="16.5" thickTop="1" thickBot="1">
      <c r="A2531" s="105">
        <f t="shared" si="730"/>
        <v>221</v>
      </c>
      <c r="B2531" s="192" t="s">
        <v>2472</v>
      </c>
      <c r="C2531" s="105">
        <v>1947</v>
      </c>
      <c r="D2531" s="105">
        <v>1947</v>
      </c>
      <c r="E2531" s="114" t="s">
        <v>80</v>
      </c>
      <c r="F2531" s="107">
        <v>5</v>
      </c>
      <c r="G2531" s="107">
        <v>5</v>
      </c>
      <c r="H2531" s="111">
        <v>5391.9</v>
      </c>
      <c r="I2531" s="111">
        <v>4670.8999999999996</v>
      </c>
      <c r="J2531" s="111">
        <v>4267.3</v>
      </c>
      <c r="K2531" s="122">
        <v>139</v>
      </c>
      <c r="L2531" s="110">
        <f t="shared" si="731"/>
        <v>55008109.880999997</v>
      </c>
      <c r="M2531" s="108"/>
      <c r="N2531" s="108"/>
      <c r="O2531" s="108"/>
      <c r="P2531" s="110">
        <f>'Форма 2'!C2531-M2531-N2531-O2531</f>
        <v>55008109.880999997</v>
      </c>
      <c r="Q2531" s="111">
        <f t="shared" si="732"/>
        <v>11776.768905564239</v>
      </c>
      <c r="R2531" s="111">
        <f t="shared" si="733"/>
        <v>11776.768905564239</v>
      </c>
      <c r="S2531" s="112" t="s">
        <v>2152</v>
      </c>
      <c r="T2531" s="107" t="s">
        <v>82</v>
      </c>
      <c r="U2531" s="217"/>
      <c r="V2531" s="85"/>
      <c r="W2531" s="85"/>
      <c r="X2531" s="85"/>
      <c r="Y2531" s="85"/>
      <c r="Z2531" s="85"/>
      <c r="AA2531" s="85"/>
      <c r="AB2531" s="86"/>
      <c r="AC2531" s="86"/>
      <c r="AD2531" s="85">
        <v>1</v>
      </c>
      <c r="AE2531" s="85">
        <v>1</v>
      </c>
      <c r="AF2531" s="85">
        <v>1</v>
      </c>
      <c r="AG2531" s="85"/>
      <c r="AH2531" s="85"/>
      <c r="AI2531" s="85"/>
      <c r="AJ2531" s="85"/>
    </row>
    <row r="2532" spans="1:36" ht="16.5" thickTop="1" thickBot="1">
      <c r="A2532" s="105">
        <f t="shared" si="730"/>
        <v>222</v>
      </c>
      <c r="B2532" s="192" t="s">
        <v>2473</v>
      </c>
      <c r="C2532" s="105">
        <v>1954</v>
      </c>
      <c r="D2532" s="105">
        <v>1954</v>
      </c>
      <c r="E2532" s="114" t="s">
        <v>80</v>
      </c>
      <c r="F2532" s="107">
        <v>4</v>
      </c>
      <c r="G2532" s="107">
        <v>4</v>
      </c>
      <c r="H2532" s="111">
        <v>3386.5</v>
      </c>
      <c r="I2532" s="111">
        <v>3037.5</v>
      </c>
      <c r="J2532" s="111">
        <v>2418.4</v>
      </c>
      <c r="K2532" s="122">
        <v>90</v>
      </c>
      <c r="L2532" s="110">
        <f t="shared" si="731"/>
        <v>34549039.134999998</v>
      </c>
      <c r="M2532" s="108"/>
      <c r="N2532" s="108"/>
      <c r="O2532" s="108"/>
      <c r="P2532" s="110">
        <f>'Форма 2'!C2532-M2532-N2532-O2532</f>
        <v>34549039.134999998</v>
      </c>
      <c r="Q2532" s="111">
        <f t="shared" si="732"/>
        <v>11374.169262551439</v>
      </c>
      <c r="R2532" s="111">
        <f t="shared" si="733"/>
        <v>11374.169262551439</v>
      </c>
      <c r="S2532" s="112" t="s">
        <v>2152</v>
      </c>
      <c r="T2532" s="107" t="s">
        <v>82</v>
      </c>
      <c r="U2532" s="217"/>
      <c r="V2532" s="85"/>
      <c r="W2532" s="85"/>
      <c r="X2532" s="85"/>
      <c r="Y2532" s="85"/>
      <c r="Z2532" s="85"/>
      <c r="AA2532" s="85"/>
      <c r="AB2532" s="86"/>
      <c r="AC2532" s="86"/>
      <c r="AD2532" s="85">
        <v>1</v>
      </c>
      <c r="AE2532" s="85">
        <v>1</v>
      </c>
      <c r="AF2532" s="85">
        <v>1</v>
      </c>
      <c r="AG2532" s="85"/>
      <c r="AH2532" s="85"/>
      <c r="AI2532" s="85"/>
      <c r="AJ2532" s="85"/>
    </row>
    <row r="2533" spans="1:36" ht="16.5" thickTop="1" thickBot="1">
      <c r="A2533" s="105">
        <f t="shared" si="730"/>
        <v>223</v>
      </c>
      <c r="B2533" s="192" t="s">
        <v>2474</v>
      </c>
      <c r="C2533" s="107">
        <v>1985</v>
      </c>
      <c r="D2533" s="107">
        <v>1985</v>
      </c>
      <c r="E2533" s="114" t="s">
        <v>80</v>
      </c>
      <c r="F2533" s="107">
        <v>4</v>
      </c>
      <c r="G2533" s="107">
        <v>2</v>
      </c>
      <c r="H2533" s="111">
        <v>2678.6</v>
      </c>
      <c r="I2533" s="111">
        <v>1703</v>
      </c>
      <c r="J2533" s="111">
        <v>1703</v>
      </c>
      <c r="K2533" s="122">
        <v>80</v>
      </c>
      <c r="L2533" s="110">
        <f t="shared" si="731"/>
        <v>4567013</v>
      </c>
      <c r="M2533" s="108"/>
      <c r="N2533" s="108"/>
      <c r="O2533" s="108"/>
      <c r="P2533" s="110">
        <f>'Форма 2'!C2533-M2533-N2533-O2533</f>
        <v>4567013</v>
      </c>
      <c r="Q2533" s="111">
        <f t="shared" si="732"/>
        <v>2681.7457428068114</v>
      </c>
      <c r="R2533" s="111">
        <f t="shared" si="733"/>
        <v>2681.7457428068114</v>
      </c>
      <c r="S2533" s="112" t="s">
        <v>2152</v>
      </c>
      <c r="T2533" s="107" t="s">
        <v>82</v>
      </c>
      <c r="U2533" s="217"/>
      <c r="V2533" s="85"/>
      <c r="W2533" s="85">
        <v>1</v>
      </c>
      <c r="X2533" s="85">
        <v>1</v>
      </c>
      <c r="Y2533" s="85">
        <v>1</v>
      </c>
      <c r="Z2533" s="85"/>
      <c r="AA2533" s="85"/>
      <c r="AB2533" s="86"/>
      <c r="AC2533" s="86"/>
      <c r="AD2533" s="85"/>
      <c r="AE2533" s="85"/>
      <c r="AF2533" s="85"/>
      <c r="AG2533" s="85"/>
      <c r="AH2533" s="85"/>
      <c r="AI2533" s="85"/>
      <c r="AJ2533" s="85"/>
    </row>
    <row r="2534" spans="1:36" ht="16.5" thickTop="1" thickBot="1">
      <c r="A2534" s="105">
        <f t="shared" si="730"/>
        <v>224</v>
      </c>
      <c r="B2534" s="192" t="s">
        <v>2475</v>
      </c>
      <c r="C2534" s="107">
        <v>1978</v>
      </c>
      <c r="D2534" s="107">
        <v>1978</v>
      </c>
      <c r="E2534" s="114" t="s">
        <v>136</v>
      </c>
      <c r="F2534" s="107">
        <v>5</v>
      </c>
      <c r="G2534" s="107">
        <v>8</v>
      </c>
      <c r="H2534" s="111">
        <v>5881.9</v>
      </c>
      <c r="I2534" s="111">
        <v>5146.5</v>
      </c>
      <c r="J2534" s="111">
        <v>5146.5</v>
      </c>
      <c r="K2534" s="122">
        <v>285</v>
      </c>
      <c r="L2534" s="110">
        <f t="shared" si="731"/>
        <v>10028639.5</v>
      </c>
      <c r="M2534" s="108"/>
      <c r="N2534" s="108"/>
      <c r="O2534" s="108"/>
      <c r="P2534" s="110">
        <f>'Форма 2'!C2534-M2534-N2534-O2534</f>
        <v>10028639.5</v>
      </c>
      <c r="Q2534" s="111">
        <f t="shared" si="732"/>
        <v>1948.6329544350529</v>
      </c>
      <c r="R2534" s="111">
        <f t="shared" si="733"/>
        <v>1948.6329544350529</v>
      </c>
      <c r="S2534" s="112" t="s">
        <v>2152</v>
      </c>
      <c r="T2534" s="107" t="s">
        <v>92</v>
      </c>
      <c r="U2534" s="217"/>
      <c r="V2534" s="85"/>
      <c r="W2534" s="85">
        <v>1</v>
      </c>
      <c r="X2534" s="85">
        <v>1</v>
      </c>
      <c r="Y2534" s="85">
        <v>1</v>
      </c>
      <c r="Z2534" s="85"/>
      <c r="AA2534" s="85"/>
      <c r="AB2534" s="86"/>
      <c r="AC2534" s="86"/>
      <c r="AD2534" s="85"/>
      <c r="AE2534" s="85"/>
      <c r="AF2534" s="85"/>
      <c r="AG2534" s="85"/>
      <c r="AH2534" s="85"/>
      <c r="AI2534" s="85"/>
      <c r="AJ2534" s="85"/>
    </row>
    <row r="2535" spans="1:36" ht="16.5" thickTop="1" thickBot="1">
      <c r="A2535" s="105">
        <f t="shared" si="730"/>
        <v>225</v>
      </c>
      <c r="B2535" s="192" t="s">
        <v>2476</v>
      </c>
      <c r="C2535" s="107">
        <v>1991</v>
      </c>
      <c r="D2535" s="107">
        <v>1991</v>
      </c>
      <c r="E2535" s="114" t="s">
        <v>80</v>
      </c>
      <c r="F2535" s="107">
        <v>5</v>
      </c>
      <c r="G2535" s="107">
        <v>3</v>
      </c>
      <c r="H2535" s="111">
        <v>3503.5</v>
      </c>
      <c r="I2535" s="111">
        <v>2376.3000000000002</v>
      </c>
      <c r="J2535" s="111">
        <v>2376.3000000000002</v>
      </c>
      <c r="K2535" s="122">
        <v>118</v>
      </c>
      <c r="L2535" s="110">
        <f t="shared" si="731"/>
        <v>5973467.5</v>
      </c>
      <c r="M2535" s="108"/>
      <c r="N2535" s="108"/>
      <c r="O2535" s="108"/>
      <c r="P2535" s="110">
        <f>'Форма 2'!C2535-M2535-N2535-O2535</f>
        <v>5973467.5</v>
      </c>
      <c r="Q2535" s="111">
        <f t="shared" si="732"/>
        <v>2513.7682531666874</v>
      </c>
      <c r="R2535" s="111">
        <f t="shared" si="733"/>
        <v>2513.7682531666874</v>
      </c>
      <c r="S2535" s="112" t="s">
        <v>2152</v>
      </c>
      <c r="T2535" s="107" t="s">
        <v>92</v>
      </c>
      <c r="U2535" s="217"/>
      <c r="V2535" s="85"/>
      <c r="W2535" s="85">
        <v>1</v>
      </c>
      <c r="X2535" s="85">
        <v>1</v>
      </c>
      <c r="Y2535" s="85">
        <v>1</v>
      </c>
      <c r="Z2535" s="85"/>
      <c r="AA2535" s="85"/>
      <c r="AB2535" s="86"/>
      <c r="AC2535" s="86"/>
      <c r="AD2535" s="85"/>
      <c r="AE2535" s="85"/>
      <c r="AF2535" s="85"/>
      <c r="AG2535" s="85"/>
      <c r="AH2535" s="85"/>
      <c r="AI2535" s="85"/>
      <c r="AJ2535" s="85"/>
    </row>
    <row r="2536" spans="1:36" ht="16.5" thickTop="1" thickBot="1">
      <c r="A2536" s="105">
        <f t="shared" si="730"/>
        <v>226</v>
      </c>
      <c r="B2536" s="192" t="s">
        <v>2477</v>
      </c>
      <c r="C2536" s="105">
        <v>1954</v>
      </c>
      <c r="D2536" s="105">
        <v>1954</v>
      </c>
      <c r="E2536" s="114" t="s">
        <v>80</v>
      </c>
      <c r="F2536" s="107">
        <v>4</v>
      </c>
      <c r="G2536" s="107">
        <v>4</v>
      </c>
      <c r="H2536" s="111">
        <v>3658.7</v>
      </c>
      <c r="I2536" s="111">
        <v>3242.7</v>
      </c>
      <c r="J2536" s="111">
        <v>3032.4</v>
      </c>
      <c r="K2536" s="122">
        <v>122</v>
      </c>
      <c r="L2536" s="110">
        <f t="shared" si="731"/>
        <v>37326020.813000001</v>
      </c>
      <c r="M2536" s="108"/>
      <c r="N2536" s="108"/>
      <c r="O2536" s="108"/>
      <c r="P2536" s="110">
        <f>'Форма 2'!C2536-M2536-N2536-O2536</f>
        <v>37326020.813000001</v>
      </c>
      <c r="Q2536" s="111">
        <f t="shared" si="732"/>
        <v>11510.78447374102</v>
      </c>
      <c r="R2536" s="111">
        <f t="shared" si="733"/>
        <v>11510.78447374102</v>
      </c>
      <c r="S2536" s="112" t="s">
        <v>2152</v>
      </c>
      <c r="T2536" s="107" t="s">
        <v>82</v>
      </c>
      <c r="U2536" s="217"/>
      <c r="V2536" s="85"/>
      <c r="W2536" s="85"/>
      <c r="X2536" s="85"/>
      <c r="Y2536" s="85"/>
      <c r="Z2536" s="85"/>
      <c r="AA2536" s="85"/>
      <c r="AB2536" s="86"/>
      <c r="AC2536" s="86"/>
      <c r="AD2536" s="85">
        <v>1</v>
      </c>
      <c r="AE2536" s="85">
        <v>1</v>
      </c>
      <c r="AF2536" s="85">
        <v>1</v>
      </c>
      <c r="AG2536" s="85"/>
      <c r="AH2536" s="85"/>
      <c r="AI2536" s="85"/>
      <c r="AJ2536" s="85"/>
    </row>
    <row r="2537" spans="1:36" ht="16.5" thickTop="1" thickBot="1">
      <c r="A2537" s="105">
        <f t="shared" si="730"/>
        <v>227</v>
      </c>
      <c r="B2537" s="192" t="s">
        <v>2478</v>
      </c>
      <c r="C2537" s="107">
        <v>1975</v>
      </c>
      <c r="D2537" s="107">
        <v>1975</v>
      </c>
      <c r="E2537" s="114" t="s">
        <v>80</v>
      </c>
      <c r="F2537" s="107">
        <v>5</v>
      </c>
      <c r="G2537" s="107">
        <v>4</v>
      </c>
      <c r="H2537" s="111">
        <v>3836.7</v>
      </c>
      <c r="I2537" s="111">
        <v>2593.3000000000002</v>
      </c>
      <c r="J2537" s="111">
        <v>2593.3000000000002</v>
      </c>
      <c r="K2537" s="122">
        <v>175</v>
      </c>
      <c r="L2537" s="110">
        <f t="shared" si="731"/>
        <v>4533444.72</v>
      </c>
      <c r="M2537" s="108"/>
      <c r="N2537" s="108"/>
      <c r="O2537" s="108"/>
      <c r="P2537" s="110">
        <f>'Форма 2'!C2537-M2537-N2537-O2537</f>
        <v>4533444.72</v>
      </c>
      <c r="Q2537" s="111">
        <f t="shared" si="732"/>
        <v>1748.137400223653</v>
      </c>
      <c r="R2537" s="111">
        <f t="shared" si="733"/>
        <v>1748.137400223653</v>
      </c>
      <c r="S2537" s="112" t="s">
        <v>2152</v>
      </c>
      <c r="T2537" s="107" t="s">
        <v>82</v>
      </c>
      <c r="U2537" s="217"/>
      <c r="V2537" s="85"/>
      <c r="W2537" s="85"/>
      <c r="X2537" s="85">
        <v>1</v>
      </c>
      <c r="Y2537" s="85">
        <v>1</v>
      </c>
      <c r="Z2537" s="85"/>
      <c r="AA2537" s="85"/>
      <c r="AB2537" s="86"/>
      <c r="AC2537" s="86"/>
      <c r="AD2537" s="85"/>
      <c r="AE2537" s="85"/>
      <c r="AF2537" s="85"/>
      <c r="AG2537" s="85"/>
      <c r="AH2537" s="85"/>
      <c r="AI2537" s="85"/>
      <c r="AJ2537" s="85"/>
    </row>
    <row r="2538" spans="1:36" ht="16.5" thickTop="1" thickBot="1">
      <c r="A2538" s="105">
        <f t="shared" si="730"/>
        <v>228</v>
      </c>
      <c r="B2538" s="192" t="s">
        <v>2479</v>
      </c>
      <c r="C2538" s="107">
        <v>1973</v>
      </c>
      <c r="D2538" s="107">
        <v>1973</v>
      </c>
      <c r="E2538" s="114" t="s">
        <v>80</v>
      </c>
      <c r="F2538" s="107">
        <v>5</v>
      </c>
      <c r="G2538" s="107">
        <v>4</v>
      </c>
      <c r="H2538" s="111">
        <v>2984.9</v>
      </c>
      <c r="I2538" s="111">
        <v>2516.1</v>
      </c>
      <c r="J2538" s="111">
        <v>2516.1</v>
      </c>
      <c r="K2538" s="122">
        <v>150</v>
      </c>
      <c r="L2538" s="110">
        <f t="shared" si="731"/>
        <v>5089254.5</v>
      </c>
      <c r="M2538" s="108"/>
      <c r="N2538" s="108"/>
      <c r="O2538" s="108"/>
      <c r="P2538" s="110">
        <f>'Форма 2'!C2538-M2538-N2538-O2538</f>
        <v>5089254.5</v>
      </c>
      <c r="Q2538" s="111">
        <f t="shared" si="732"/>
        <v>2022.6757680537339</v>
      </c>
      <c r="R2538" s="111">
        <f t="shared" si="733"/>
        <v>2022.6757680537339</v>
      </c>
      <c r="S2538" s="112" t="s">
        <v>2152</v>
      </c>
      <c r="T2538" s="107" t="s">
        <v>82</v>
      </c>
      <c r="U2538" s="217"/>
      <c r="V2538" s="85"/>
      <c r="W2538" s="85">
        <v>1</v>
      </c>
      <c r="X2538" s="85">
        <v>1</v>
      </c>
      <c r="Y2538" s="85">
        <v>1</v>
      </c>
      <c r="Z2538" s="85"/>
      <c r="AA2538" s="85"/>
      <c r="AB2538" s="86"/>
      <c r="AC2538" s="86"/>
      <c r="AD2538" s="85"/>
      <c r="AE2538" s="85"/>
      <c r="AF2538" s="85"/>
      <c r="AG2538" s="85"/>
      <c r="AH2538" s="85"/>
      <c r="AI2538" s="85"/>
      <c r="AJ2538" s="85"/>
    </row>
    <row r="2539" spans="1:36" ht="16.5" thickTop="1" thickBot="1">
      <c r="A2539" s="105">
        <f t="shared" si="730"/>
        <v>229</v>
      </c>
      <c r="B2539" s="192" t="s">
        <v>2480</v>
      </c>
      <c r="C2539" s="107">
        <v>1989</v>
      </c>
      <c r="D2539" s="107">
        <v>1989</v>
      </c>
      <c r="E2539" s="114" t="s">
        <v>80</v>
      </c>
      <c r="F2539" s="107">
        <v>5</v>
      </c>
      <c r="G2539" s="107">
        <v>3</v>
      </c>
      <c r="H2539" s="111">
        <v>3968.7</v>
      </c>
      <c r="I2539" s="111">
        <v>3491.1</v>
      </c>
      <c r="J2539" s="111">
        <v>3491.1</v>
      </c>
      <c r="K2539" s="122">
        <v>200</v>
      </c>
      <c r="L2539" s="110">
        <f t="shared" si="731"/>
        <v>6766633.5</v>
      </c>
      <c r="M2539" s="108"/>
      <c r="N2539" s="108"/>
      <c r="O2539" s="108"/>
      <c r="P2539" s="110">
        <f>'Форма 2'!C2539-M2539-N2539-O2539</f>
        <v>6766633.5</v>
      </c>
      <c r="Q2539" s="111">
        <f t="shared" si="732"/>
        <v>1938.2525565008164</v>
      </c>
      <c r="R2539" s="111">
        <f t="shared" si="733"/>
        <v>1938.2525565008164</v>
      </c>
      <c r="S2539" s="112" t="s">
        <v>2152</v>
      </c>
      <c r="T2539" s="107" t="s">
        <v>82</v>
      </c>
      <c r="U2539" s="217"/>
      <c r="V2539" s="85"/>
      <c r="W2539" s="85">
        <v>1</v>
      </c>
      <c r="X2539" s="85">
        <v>1</v>
      </c>
      <c r="Y2539" s="85">
        <v>1</v>
      </c>
      <c r="Z2539" s="85"/>
      <c r="AA2539" s="85"/>
      <c r="AB2539" s="86"/>
      <c r="AC2539" s="86"/>
      <c r="AD2539" s="85"/>
      <c r="AE2539" s="85"/>
      <c r="AF2539" s="85"/>
      <c r="AG2539" s="85"/>
      <c r="AH2539" s="85"/>
      <c r="AI2539" s="85"/>
      <c r="AJ2539" s="85"/>
    </row>
    <row r="2540" spans="1:36" ht="16.5" thickTop="1" thickBot="1">
      <c r="A2540" s="105">
        <f t="shared" si="730"/>
        <v>230</v>
      </c>
      <c r="B2540" s="192" t="s">
        <v>2481</v>
      </c>
      <c r="C2540" s="107">
        <v>1989</v>
      </c>
      <c r="D2540" s="107">
        <v>1989</v>
      </c>
      <c r="E2540" s="114" t="s">
        <v>80</v>
      </c>
      <c r="F2540" s="107">
        <v>5</v>
      </c>
      <c r="G2540" s="107">
        <v>2</v>
      </c>
      <c r="H2540" s="111">
        <v>1739.7</v>
      </c>
      <c r="I2540" s="111">
        <v>1417.1</v>
      </c>
      <c r="J2540" s="111">
        <v>1417.1</v>
      </c>
      <c r="K2540" s="122">
        <v>75</v>
      </c>
      <c r="L2540" s="110">
        <f t="shared" si="731"/>
        <v>2966188.5</v>
      </c>
      <c r="M2540" s="108"/>
      <c r="N2540" s="108"/>
      <c r="O2540" s="108"/>
      <c r="P2540" s="110">
        <f>'Форма 2'!C2540-M2540-N2540-O2540</f>
        <v>2966188.5</v>
      </c>
      <c r="Q2540" s="111">
        <f t="shared" si="732"/>
        <v>2093.1398631006987</v>
      </c>
      <c r="R2540" s="111">
        <f t="shared" si="733"/>
        <v>2093.1398631006987</v>
      </c>
      <c r="S2540" s="112" t="s">
        <v>2152</v>
      </c>
      <c r="T2540" s="107" t="s">
        <v>82</v>
      </c>
      <c r="U2540" s="217"/>
      <c r="V2540" s="85"/>
      <c r="W2540" s="85">
        <v>1</v>
      </c>
      <c r="X2540" s="85">
        <v>1</v>
      </c>
      <c r="Y2540" s="85">
        <v>1</v>
      </c>
      <c r="Z2540" s="85"/>
      <c r="AA2540" s="85"/>
      <c r="AB2540" s="86"/>
      <c r="AC2540" s="86"/>
      <c r="AD2540" s="85"/>
      <c r="AE2540" s="85"/>
      <c r="AF2540" s="85"/>
      <c r="AG2540" s="85"/>
      <c r="AH2540" s="85"/>
      <c r="AI2540" s="85"/>
      <c r="AJ2540" s="85"/>
    </row>
    <row r="2541" spans="1:36" ht="16.5" thickTop="1" thickBot="1">
      <c r="A2541" s="105">
        <f t="shared" ref="A2541:A2604" si="734">A2540+1</f>
        <v>231</v>
      </c>
      <c r="B2541" s="192" t="s">
        <v>2482</v>
      </c>
      <c r="C2541" s="107">
        <v>1977</v>
      </c>
      <c r="D2541" s="107">
        <v>1977</v>
      </c>
      <c r="E2541" s="114" t="s">
        <v>136</v>
      </c>
      <c r="F2541" s="107">
        <v>5</v>
      </c>
      <c r="G2541" s="107">
        <v>8</v>
      </c>
      <c r="H2541" s="111">
        <v>6262.4</v>
      </c>
      <c r="I2541" s="111">
        <v>5206.3999999999996</v>
      </c>
      <c r="J2541" s="111">
        <v>5206.3999999999996</v>
      </c>
      <c r="K2541" s="122">
        <v>285</v>
      </c>
      <c r="L2541" s="110">
        <f t="shared" si="731"/>
        <v>10677392</v>
      </c>
      <c r="M2541" s="108"/>
      <c r="N2541" s="108"/>
      <c r="O2541" s="108"/>
      <c r="P2541" s="110">
        <f>'Форма 2'!C2541-M2541-N2541-O2541</f>
        <v>10677392</v>
      </c>
      <c r="Q2541" s="111">
        <f t="shared" si="732"/>
        <v>2050.8205285802092</v>
      </c>
      <c r="R2541" s="111">
        <f t="shared" si="733"/>
        <v>2050.8205285802092</v>
      </c>
      <c r="S2541" s="112" t="s">
        <v>2152</v>
      </c>
      <c r="T2541" s="107" t="s">
        <v>92</v>
      </c>
      <c r="U2541" s="217"/>
      <c r="V2541" s="85"/>
      <c r="W2541" s="85">
        <v>1</v>
      </c>
      <c r="X2541" s="85">
        <v>1</v>
      </c>
      <c r="Y2541" s="85">
        <v>1</v>
      </c>
      <c r="Z2541" s="85"/>
      <c r="AA2541" s="85"/>
      <c r="AB2541" s="86"/>
      <c r="AC2541" s="86"/>
      <c r="AD2541" s="85"/>
      <c r="AE2541" s="85"/>
      <c r="AF2541" s="85"/>
      <c r="AG2541" s="85"/>
      <c r="AH2541" s="85"/>
      <c r="AI2541" s="85"/>
      <c r="AJ2541" s="85"/>
    </row>
    <row r="2542" spans="1:36" ht="16.5" thickTop="1" thickBot="1">
      <c r="A2542" s="105">
        <f t="shared" si="734"/>
        <v>232</v>
      </c>
      <c r="B2542" s="192" t="s">
        <v>2483</v>
      </c>
      <c r="C2542" s="107">
        <v>1978</v>
      </c>
      <c r="D2542" s="107">
        <v>1978</v>
      </c>
      <c r="E2542" s="114" t="s">
        <v>80</v>
      </c>
      <c r="F2542" s="107">
        <v>5</v>
      </c>
      <c r="G2542" s="107">
        <v>4</v>
      </c>
      <c r="H2542" s="111">
        <v>3752.4</v>
      </c>
      <c r="I2542" s="111">
        <v>3321.4</v>
      </c>
      <c r="J2542" s="111">
        <v>3095.4</v>
      </c>
      <c r="K2542" s="122">
        <v>165</v>
      </c>
      <c r="L2542" s="110">
        <f t="shared" si="731"/>
        <v>6397842</v>
      </c>
      <c r="M2542" s="108"/>
      <c r="N2542" s="108"/>
      <c r="O2542" s="108"/>
      <c r="P2542" s="110">
        <f>'Форма 2'!C2542-M2542-N2542-O2542</f>
        <v>6397842</v>
      </c>
      <c r="Q2542" s="111">
        <f t="shared" si="732"/>
        <v>1926.2485698801709</v>
      </c>
      <c r="R2542" s="111">
        <f t="shared" si="733"/>
        <v>1926.2485698801709</v>
      </c>
      <c r="S2542" s="112" t="s">
        <v>2152</v>
      </c>
      <c r="T2542" s="107" t="s">
        <v>82</v>
      </c>
      <c r="U2542" s="217"/>
      <c r="V2542" s="85"/>
      <c r="W2542" s="85">
        <v>1</v>
      </c>
      <c r="X2542" s="85">
        <v>1</v>
      </c>
      <c r="Y2542" s="85">
        <v>1</v>
      </c>
      <c r="Z2542" s="85"/>
      <c r="AA2542" s="85"/>
      <c r="AB2542" s="86"/>
      <c r="AC2542" s="86"/>
      <c r="AD2542" s="85"/>
      <c r="AE2542" s="85"/>
      <c r="AF2542" s="85"/>
      <c r="AG2542" s="85"/>
      <c r="AH2542" s="85"/>
      <c r="AI2542" s="85"/>
      <c r="AJ2542" s="85"/>
    </row>
    <row r="2543" spans="1:36" ht="16.5" thickTop="1" thickBot="1">
      <c r="A2543" s="105">
        <f t="shared" si="734"/>
        <v>233</v>
      </c>
      <c r="B2543" s="192" t="s">
        <v>2484</v>
      </c>
      <c r="C2543" s="107">
        <v>1978</v>
      </c>
      <c r="D2543" s="107">
        <v>1978</v>
      </c>
      <c r="E2543" s="114" t="s">
        <v>80</v>
      </c>
      <c r="F2543" s="107">
        <v>5</v>
      </c>
      <c r="G2543" s="107">
        <v>4</v>
      </c>
      <c r="H2543" s="111">
        <v>3803.1</v>
      </c>
      <c r="I2543" s="111">
        <v>3302.3</v>
      </c>
      <c r="J2543" s="111">
        <v>3302.3</v>
      </c>
      <c r="K2543" s="122">
        <v>175</v>
      </c>
      <c r="L2543" s="110">
        <f t="shared" si="731"/>
        <v>6484285.5</v>
      </c>
      <c r="M2543" s="108"/>
      <c r="N2543" s="108"/>
      <c r="O2543" s="108"/>
      <c r="P2543" s="110">
        <f>'Форма 2'!C2543-M2543-N2543-O2543</f>
        <v>6484285.5</v>
      </c>
      <c r="Q2543" s="111">
        <f t="shared" si="732"/>
        <v>1963.566453683796</v>
      </c>
      <c r="R2543" s="111">
        <f t="shared" si="733"/>
        <v>1963.566453683796</v>
      </c>
      <c r="S2543" s="112" t="s">
        <v>2152</v>
      </c>
      <c r="T2543" s="107" t="s">
        <v>92</v>
      </c>
      <c r="U2543" s="217"/>
      <c r="V2543" s="85"/>
      <c r="W2543" s="85">
        <v>1</v>
      </c>
      <c r="X2543" s="85">
        <v>1</v>
      </c>
      <c r="Y2543" s="85">
        <v>1</v>
      </c>
      <c r="Z2543" s="85"/>
      <c r="AA2543" s="85"/>
      <c r="AB2543" s="86"/>
      <c r="AC2543" s="86"/>
      <c r="AD2543" s="85"/>
      <c r="AE2543" s="85"/>
      <c r="AF2543" s="85"/>
      <c r="AG2543" s="85"/>
      <c r="AH2543" s="85"/>
      <c r="AI2543" s="85"/>
      <c r="AJ2543" s="85"/>
    </row>
    <row r="2544" spans="1:36" ht="16.5" thickTop="1" thickBot="1">
      <c r="A2544" s="105">
        <f t="shared" si="734"/>
        <v>234</v>
      </c>
      <c r="B2544" s="192" t="s">
        <v>2485</v>
      </c>
      <c r="C2544" s="107">
        <v>1982</v>
      </c>
      <c r="D2544" s="107">
        <v>1982</v>
      </c>
      <c r="E2544" s="114" t="s">
        <v>80</v>
      </c>
      <c r="F2544" s="107">
        <v>5</v>
      </c>
      <c r="G2544" s="107">
        <v>6</v>
      </c>
      <c r="H2544" s="111">
        <v>4827.7</v>
      </c>
      <c r="I2544" s="111">
        <v>4326.5</v>
      </c>
      <c r="J2544" s="111">
        <v>4083.8</v>
      </c>
      <c r="K2544" s="122">
        <v>225</v>
      </c>
      <c r="L2544" s="110">
        <f t="shared" si="731"/>
        <v>8231228.5</v>
      </c>
      <c r="M2544" s="108"/>
      <c r="N2544" s="108"/>
      <c r="O2544" s="108"/>
      <c r="P2544" s="110">
        <f>'Форма 2'!C2544-M2544-N2544-O2544</f>
        <v>8231228.5</v>
      </c>
      <c r="Q2544" s="111">
        <f t="shared" si="732"/>
        <v>1902.5143880735004</v>
      </c>
      <c r="R2544" s="111">
        <f t="shared" si="733"/>
        <v>1902.5143880735004</v>
      </c>
      <c r="S2544" s="112" t="s">
        <v>2152</v>
      </c>
      <c r="T2544" s="107" t="s">
        <v>82</v>
      </c>
      <c r="U2544" s="217"/>
      <c r="V2544" s="85"/>
      <c r="W2544" s="85">
        <v>1</v>
      </c>
      <c r="X2544" s="85">
        <v>1</v>
      </c>
      <c r="Y2544" s="85">
        <v>1</v>
      </c>
      <c r="Z2544" s="85"/>
      <c r="AA2544" s="85"/>
      <c r="AB2544" s="86"/>
      <c r="AC2544" s="86"/>
      <c r="AD2544" s="85"/>
      <c r="AE2544" s="85"/>
      <c r="AF2544" s="85"/>
      <c r="AG2544" s="85"/>
      <c r="AH2544" s="85"/>
      <c r="AI2544" s="85"/>
      <c r="AJ2544" s="85"/>
    </row>
    <row r="2545" spans="1:36" ht="16.5" thickTop="1" thickBot="1">
      <c r="A2545" s="105">
        <f t="shared" si="734"/>
        <v>235</v>
      </c>
      <c r="B2545" s="192" t="s">
        <v>2486</v>
      </c>
      <c r="C2545" s="105">
        <v>1984</v>
      </c>
      <c r="D2545" s="105">
        <v>1984</v>
      </c>
      <c r="E2545" s="114" t="s">
        <v>80</v>
      </c>
      <c r="F2545" s="107">
        <v>5</v>
      </c>
      <c r="G2545" s="107">
        <v>9</v>
      </c>
      <c r="H2545" s="111">
        <v>6892.6</v>
      </c>
      <c r="I2545" s="111">
        <v>6187.1</v>
      </c>
      <c r="J2545" s="111">
        <v>6078.9</v>
      </c>
      <c r="K2545" s="122">
        <v>305</v>
      </c>
      <c r="L2545" s="110">
        <f t="shared" si="731"/>
        <v>11751883</v>
      </c>
      <c r="M2545" s="108"/>
      <c r="N2545" s="108"/>
      <c r="O2545" s="108"/>
      <c r="P2545" s="110">
        <f>'Форма 2'!C2545-M2545-N2545-O2545</f>
        <v>11751883</v>
      </c>
      <c r="Q2545" s="111">
        <f t="shared" si="732"/>
        <v>1899.4170128169901</v>
      </c>
      <c r="R2545" s="111">
        <f t="shared" si="733"/>
        <v>1899.4170128169901</v>
      </c>
      <c r="S2545" s="112" t="s">
        <v>2152</v>
      </c>
      <c r="T2545" s="107" t="s">
        <v>92</v>
      </c>
      <c r="U2545" s="217"/>
      <c r="V2545" s="85"/>
      <c r="W2545" s="85">
        <v>1</v>
      </c>
      <c r="X2545" s="85">
        <v>1</v>
      </c>
      <c r="Y2545" s="85">
        <v>1</v>
      </c>
      <c r="Z2545" s="85"/>
      <c r="AA2545" s="85"/>
      <c r="AB2545" s="86"/>
      <c r="AC2545" s="86"/>
      <c r="AD2545" s="85"/>
      <c r="AE2545" s="85"/>
      <c r="AF2545" s="85"/>
      <c r="AG2545" s="85"/>
      <c r="AH2545" s="85"/>
      <c r="AI2545" s="85"/>
      <c r="AJ2545" s="85"/>
    </row>
    <row r="2546" spans="1:36" ht="16.5" thickTop="1" thickBot="1">
      <c r="A2546" s="105">
        <f t="shared" si="734"/>
        <v>236</v>
      </c>
      <c r="B2546" s="192" t="s">
        <v>2487</v>
      </c>
      <c r="C2546" s="105">
        <v>1988</v>
      </c>
      <c r="D2546" s="105">
        <v>1988</v>
      </c>
      <c r="E2546" s="114" t="s">
        <v>80</v>
      </c>
      <c r="F2546" s="107">
        <v>5</v>
      </c>
      <c r="G2546" s="107">
        <v>12</v>
      </c>
      <c r="H2546" s="111">
        <v>9425.2000000000007</v>
      </c>
      <c r="I2546" s="111">
        <v>8322.7000000000007</v>
      </c>
      <c r="J2546" s="111">
        <v>8322.7000000000007</v>
      </c>
      <c r="K2546" s="122">
        <v>350</v>
      </c>
      <c r="L2546" s="110">
        <f t="shared" si="731"/>
        <v>16069966</v>
      </c>
      <c r="M2546" s="108"/>
      <c r="N2546" s="108"/>
      <c r="O2546" s="108"/>
      <c r="P2546" s="110">
        <f>'Форма 2'!C2546-M2546-N2546-O2546</f>
        <v>16069966</v>
      </c>
      <c r="Q2546" s="111">
        <f t="shared" si="732"/>
        <v>1930.8596969733378</v>
      </c>
      <c r="R2546" s="111">
        <f t="shared" si="733"/>
        <v>1930.8596969733378</v>
      </c>
      <c r="S2546" s="112" t="s">
        <v>2152</v>
      </c>
      <c r="T2546" s="107" t="s">
        <v>92</v>
      </c>
      <c r="U2546" s="217"/>
      <c r="V2546" s="85"/>
      <c r="W2546" s="85">
        <v>1</v>
      </c>
      <c r="X2546" s="85">
        <v>1</v>
      </c>
      <c r="Y2546" s="85">
        <v>1</v>
      </c>
      <c r="Z2546" s="85"/>
      <c r="AA2546" s="85"/>
      <c r="AB2546" s="86"/>
      <c r="AC2546" s="86"/>
      <c r="AD2546" s="85"/>
      <c r="AE2546" s="85"/>
      <c r="AF2546" s="85"/>
      <c r="AG2546" s="85"/>
      <c r="AH2546" s="85"/>
      <c r="AI2546" s="85"/>
      <c r="AJ2546" s="85"/>
    </row>
    <row r="2547" spans="1:36" ht="16.5" thickTop="1" thickBot="1">
      <c r="A2547" s="105">
        <f t="shared" si="734"/>
        <v>237</v>
      </c>
      <c r="B2547" s="192" t="s">
        <v>2488</v>
      </c>
      <c r="C2547" s="105">
        <v>1955</v>
      </c>
      <c r="D2547" s="105">
        <v>1955</v>
      </c>
      <c r="E2547" s="114" t="s">
        <v>80</v>
      </c>
      <c r="F2547" s="107">
        <v>3</v>
      </c>
      <c r="G2547" s="107">
        <v>2</v>
      </c>
      <c r="H2547" s="111">
        <v>1589</v>
      </c>
      <c r="I2547" s="111">
        <v>935.4</v>
      </c>
      <c r="J2547" s="111">
        <v>935.4</v>
      </c>
      <c r="K2547" s="122">
        <v>30</v>
      </c>
      <c r="L2547" s="110">
        <f t="shared" si="731"/>
        <v>20124430.760000002</v>
      </c>
      <c r="M2547" s="108"/>
      <c r="N2547" s="108"/>
      <c r="O2547" s="108"/>
      <c r="P2547" s="110">
        <f>'Форма 2'!C2547-M2547-N2547-O2547</f>
        <v>20124430.760000002</v>
      </c>
      <c r="Q2547" s="111">
        <f t="shared" si="732"/>
        <v>21514.251400470388</v>
      </c>
      <c r="R2547" s="111">
        <f t="shared" si="733"/>
        <v>21514.251400470388</v>
      </c>
      <c r="S2547" s="112" t="s">
        <v>2152</v>
      </c>
      <c r="T2547" s="107" t="s">
        <v>82</v>
      </c>
      <c r="U2547" s="217">
        <v>1</v>
      </c>
      <c r="V2547" s="85">
        <v>1</v>
      </c>
      <c r="W2547" s="85">
        <v>1</v>
      </c>
      <c r="X2547" s="85">
        <v>1</v>
      </c>
      <c r="Y2547" s="85">
        <v>1</v>
      </c>
      <c r="Z2547" s="85">
        <v>1</v>
      </c>
      <c r="AA2547" s="85"/>
      <c r="AB2547" s="86"/>
      <c r="AC2547" s="86"/>
      <c r="AD2547" s="85"/>
      <c r="AE2547" s="85"/>
      <c r="AF2547" s="85"/>
      <c r="AG2547" s="85"/>
      <c r="AH2547" s="85"/>
      <c r="AI2547" s="85"/>
      <c r="AJ2547" s="85"/>
    </row>
    <row r="2548" spans="1:36" ht="16.5" thickTop="1" thickBot="1">
      <c r="A2548" s="105">
        <f t="shared" si="734"/>
        <v>238</v>
      </c>
      <c r="B2548" s="192" t="s">
        <v>2489</v>
      </c>
      <c r="C2548" s="107">
        <v>1974</v>
      </c>
      <c r="D2548" s="107">
        <v>1974</v>
      </c>
      <c r="E2548" s="114" t="s">
        <v>136</v>
      </c>
      <c r="F2548" s="107">
        <v>5</v>
      </c>
      <c r="G2548" s="107">
        <v>4</v>
      </c>
      <c r="H2548" s="111">
        <v>2890.9</v>
      </c>
      <c r="I2548" s="111">
        <v>2589.1</v>
      </c>
      <c r="J2548" s="111">
        <v>2589.1</v>
      </c>
      <c r="K2548" s="122">
        <v>150</v>
      </c>
      <c r="L2548" s="110">
        <f t="shared" si="731"/>
        <v>4928984.5</v>
      </c>
      <c r="M2548" s="108"/>
      <c r="N2548" s="108"/>
      <c r="O2548" s="108"/>
      <c r="P2548" s="110">
        <f>'Форма 2'!C2548-M2548-N2548-O2548</f>
        <v>4928984.5</v>
      </c>
      <c r="Q2548" s="111">
        <f t="shared" si="732"/>
        <v>1903.7443513189912</v>
      </c>
      <c r="R2548" s="111">
        <f t="shared" si="733"/>
        <v>1903.7443513189912</v>
      </c>
      <c r="S2548" s="112" t="s">
        <v>2152</v>
      </c>
      <c r="T2548" s="107" t="s">
        <v>82</v>
      </c>
      <c r="U2548" s="217"/>
      <c r="V2548" s="85"/>
      <c r="W2548" s="85">
        <v>1</v>
      </c>
      <c r="X2548" s="85">
        <v>1</v>
      </c>
      <c r="Y2548" s="85">
        <v>1</v>
      </c>
      <c r="Z2548" s="85"/>
      <c r="AA2548" s="85"/>
      <c r="AB2548" s="86"/>
      <c r="AC2548" s="86"/>
      <c r="AD2548" s="85"/>
      <c r="AE2548" s="85"/>
      <c r="AF2548" s="85"/>
      <c r="AG2548" s="85"/>
      <c r="AH2548" s="85"/>
      <c r="AI2548" s="85"/>
      <c r="AJ2548" s="85"/>
    </row>
    <row r="2549" spans="1:36" ht="16.5" thickTop="1" thickBot="1">
      <c r="A2549" s="105">
        <f t="shared" si="734"/>
        <v>239</v>
      </c>
      <c r="B2549" s="192" t="s">
        <v>2490</v>
      </c>
      <c r="C2549" s="107">
        <v>1974</v>
      </c>
      <c r="D2549" s="107">
        <v>1974</v>
      </c>
      <c r="E2549" s="114" t="s">
        <v>134</v>
      </c>
      <c r="F2549" s="107">
        <v>5</v>
      </c>
      <c r="G2549" s="107">
        <v>11</v>
      </c>
      <c r="H2549" s="111">
        <v>8288.7000000000007</v>
      </c>
      <c r="I2549" s="111">
        <v>7404.7</v>
      </c>
      <c r="J2549" s="111">
        <v>7404.7</v>
      </c>
      <c r="K2549" s="122">
        <v>405</v>
      </c>
      <c r="L2549" s="110">
        <f t="shared" si="731"/>
        <v>14132233.500000002</v>
      </c>
      <c r="M2549" s="108"/>
      <c r="N2549" s="108"/>
      <c r="O2549" s="108"/>
      <c r="P2549" s="110">
        <f>'Форма 2'!C2549-M2549-N2549-O2549</f>
        <v>14132233.500000002</v>
      </c>
      <c r="Q2549" s="111">
        <f t="shared" si="732"/>
        <v>1908.5490971950251</v>
      </c>
      <c r="R2549" s="111">
        <f t="shared" si="733"/>
        <v>1908.5490971950251</v>
      </c>
      <c r="S2549" s="112" t="s">
        <v>2152</v>
      </c>
      <c r="T2549" s="107" t="s">
        <v>82</v>
      </c>
      <c r="U2549" s="217"/>
      <c r="V2549" s="85"/>
      <c r="W2549" s="85">
        <v>1</v>
      </c>
      <c r="X2549" s="85">
        <v>1</v>
      </c>
      <c r="Y2549" s="85">
        <v>1</v>
      </c>
      <c r="Z2549" s="85"/>
      <c r="AA2549" s="85"/>
      <c r="AB2549" s="86"/>
      <c r="AC2549" s="86"/>
      <c r="AD2549" s="85"/>
      <c r="AE2549" s="85"/>
      <c r="AF2549" s="85"/>
      <c r="AG2549" s="85"/>
      <c r="AH2549" s="85"/>
      <c r="AI2549" s="85"/>
      <c r="AJ2549" s="85"/>
    </row>
    <row r="2550" spans="1:36" ht="16.5" thickTop="1" thickBot="1">
      <c r="A2550" s="105">
        <f t="shared" si="734"/>
        <v>240</v>
      </c>
      <c r="B2550" s="192" t="s">
        <v>2491</v>
      </c>
      <c r="C2550" s="107">
        <v>1975</v>
      </c>
      <c r="D2550" s="107">
        <v>1975</v>
      </c>
      <c r="E2550" s="114" t="s">
        <v>134</v>
      </c>
      <c r="F2550" s="107">
        <v>5</v>
      </c>
      <c r="G2550" s="107">
        <v>12</v>
      </c>
      <c r="H2550" s="111">
        <v>9345.1</v>
      </c>
      <c r="I2550" s="111">
        <v>8282.2000000000007</v>
      </c>
      <c r="J2550" s="111">
        <v>8282.2000000000007</v>
      </c>
      <c r="K2550" s="122">
        <v>448</v>
      </c>
      <c r="L2550" s="110">
        <f t="shared" si="731"/>
        <v>15933395.5</v>
      </c>
      <c r="M2550" s="108"/>
      <c r="N2550" s="108"/>
      <c r="O2550" s="108"/>
      <c r="P2550" s="110">
        <f>'Форма 2'!C2550-M2550-N2550-O2550</f>
        <v>15933395.5</v>
      </c>
      <c r="Q2550" s="111">
        <f t="shared" si="732"/>
        <v>1923.8119702494505</v>
      </c>
      <c r="R2550" s="111">
        <f t="shared" si="733"/>
        <v>1923.8119702494505</v>
      </c>
      <c r="S2550" s="112" t="s">
        <v>2152</v>
      </c>
      <c r="T2550" s="107" t="s">
        <v>82</v>
      </c>
      <c r="U2550" s="217"/>
      <c r="V2550" s="85"/>
      <c r="W2550" s="85">
        <v>1</v>
      </c>
      <c r="X2550" s="85">
        <v>1</v>
      </c>
      <c r="Y2550" s="85">
        <v>1</v>
      </c>
      <c r="Z2550" s="85"/>
      <c r="AA2550" s="85"/>
      <c r="AB2550" s="86"/>
      <c r="AC2550" s="86"/>
      <c r="AD2550" s="85"/>
      <c r="AE2550" s="85"/>
      <c r="AF2550" s="85"/>
      <c r="AG2550" s="85"/>
      <c r="AH2550" s="85"/>
      <c r="AI2550" s="85"/>
      <c r="AJ2550" s="85"/>
    </row>
    <row r="2551" spans="1:36" ht="16.5" thickTop="1" thickBot="1">
      <c r="A2551" s="105">
        <f t="shared" si="734"/>
        <v>241</v>
      </c>
      <c r="B2551" s="192" t="s">
        <v>2492</v>
      </c>
      <c r="C2551" s="107">
        <v>1975</v>
      </c>
      <c r="D2551" s="107">
        <v>1975</v>
      </c>
      <c r="E2551" s="114" t="s">
        <v>134</v>
      </c>
      <c r="F2551" s="107">
        <v>5</v>
      </c>
      <c r="G2551" s="107">
        <v>13</v>
      </c>
      <c r="H2551" s="111">
        <v>9460.7000000000007</v>
      </c>
      <c r="I2551" s="111">
        <v>8429.2999999999993</v>
      </c>
      <c r="J2551" s="111">
        <v>8366.7000000000007</v>
      </c>
      <c r="K2551" s="122">
        <v>473</v>
      </c>
      <c r="L2551" s="110">
        <f t="shared" si="731"/>
        <v>16130493.5</v>
      </c>
      <c r="M2551" s="108"/>
      <c r="N2551" s="108"/>
      <c r="O2551" s="108"/>
      <c r="P2551" s="110">
        <f>'Форма 2'!C2551-M2551-N2551-O2551</f>
        <v>16130493.5</v>
      </c>
      <c r="Q2551" s="111">
        <f t="shared" si="732"/>
        <v>1913.6219496280833</v>
      </c>
      <c r="R2551" s="111">
        <f t="shared" si="733"/>
        <v>1913.6219496280833</v>
      </c>
      <c r="S2551" s="112" t="s">
        <v>2152</v>
      </c>
      <c r="T2551" s="107" t="s">
        <v>82</v>
      </c>
      <c r="U2551" s="217"/>
      <c r="V2551" s="85"/>
      <c r="W2551" s="85">
        <v>1</v>
      </c>
      <c r="X2551" s="85">
        <v>1</v>
      </c>
      <c r="Y2551" s="85">
        <v>1</v>
      </c>
      <c r="Z2551" s="85"/>
      <c r="AA2551" s="85"/>
      <c r="AB2551" s="86"/>
      <c r="AC2551" s="86"/>
      <c r="AD2551" s="85"/>
      <c r="AE2551" s="85"/>
      <c r="AF2551" s="85"/>
      <c r="AG2551" s="85"/>
      <c r="AH2551" s="85"/>
      <c r="AI2551" s="85"/>
      <c r="AJ2551" s="85"/>
    </row>
    <row r="2552" spans="1:36" ht="16.5" thickTop="1" thickBot="1">
      <c r="A2552" s="105">
        <f t="shared" si="734"/>
        <v>242</v>
      </c>
      <c r="B2552" s="192" t="s">
        <v>2493</v>
      </c>
      <c r="C2552" s="107">
        <v>1975</v>
      </c>
      <c r="D2552" s="107">
        <v>1975</v>
      </c>
      <c r="E2552" s="114" t="s">
        <v>134</v>
      </c>
      <c r="F2552" s="107">
        <v>5</v>
      </c>
      <c r="G2552" s="107">
        <v>13</v>
      </c>
      <c r="H2552" s="111">
        <v>9701</v>
      </c>
      <c r="I2552" s="111">
        <v>8397.5</v>
      </c>
      <c r="J2552" s="111">
        <v>8144.2</v>
      </c>
      <c r="K2552" s="122">
        <v>465</v>
      </c>
      <c r="L2552" s="110">
        <f t="shared" si="731"/>
        <v>16540205</v>
      </c>
      <c r="M2552" s="108"/>
      <c r="N2552" s="108"/>
      <c r="O2552" s="108"/>
      <c r="P2552" s="110">
        <f>'Форма 2'!C2552-M2552-N2552-O2552</f>
        <v>16540205</v>
      </c>
      <c r="Q2552" s="111">
        <f t="shared" si="732"/>
        <v>1969.6582316165525</v>
      </c>
      <c r="R2552" s="111">
        <f t="shared" si="733"/>
        <v>1969.6582316165525</v>
      </c>
      <c r="S2552" s="112" t="s">
        <v>2152</v>
      </c>
      <c r="T2552" s="107" t="s">
        <v>82</v>
      </c>
      <c r="U2552" s="217"/>
      <c r="V2552" s="85"/>
      <c r="W2552" s="85">
        <v>1</v>
      </c>
      <c r="X2552" s="85">
        <v>1</v>
      </c>
      <c r="Y2552" s="85">
        <v>1</v>
      </c>
      <c r="Z2552" s="85"/>
      <c r="AA2552" s="85"/>
      <c r="AB2552" s="86"/>
      <c r="AC2552" s="86"/>
      <c r="AD2552" s="85"/>
      <c r="AE2552" s="85"/>
      <c r="AF2552" s="85"/>
      <c r="AG2552" s="85"/>
      <c r="AH2552" s="85"/>
      <c r="AI2552" s="85"/>
      <c r="AJ2552" s="85"/>
    </row>
    <row r="2553" spans="1:36" ht="16.5" thickTop="1" thickBot="1">
      <c r="A2553" s="105">
        <f t="shared" si="734"/>
        <v>243</v>
      </c>
      <c r="B2553" s="192" t="s">
        <v>2494</v>
      </c>
      <c r="C2553" s="107">
        <v>1976</v>
      </c>
      <c r="D2553" s="107">
        <v>1976</v>
      </c>
      <c r="E2553" s="114" t="s">
        <v>134</v>
      </c>
      <c r="F2553" s="107">
        <v>5</v>
      </c>
      <c r="G2553" s="107">
        <v>11</v>
      </c>
      <c r="H2553" s="111">
        <v>8597.5</v>
      </c>
      <c r="I2553" s="111">
        <v>7667.8</v>
      </c>
      <c r="J2553" s="111">
        <v>7196.5</v>
      </c>
      <c r="K2553" s="122">
        <v>413</v>
      </c>
      <c r="L2553" s="110">
        <f t="shared" si="731"/>
        <v>14658737.5</v>
      </c>
      <c r="M2553" s="108"/>
      <c r="N2553" s="108"/>
      <c r="O2553" s="108"/>
      <c r="P2553" s="110">
        <f>'Форма 2'!C2553-M2553-N2553-O2553</f>
        <v>14658737.5</v>
      </c>
      <c r="Q2553" s="111">
        <f t="shared" si="732"/>
        <v>1911.7266360624951</v>
      </c>
      <c r="R2553" s="111">
        <f t="shared" si="733"/>
        <v>1911.7266360624951</v>
      </c>
      <c r="S2553" s="112" t="s">
        <v>2152</v>
      </c>
      <c r="T2553" s="107" t="s">
        <v>82</v>
      </c>
      <c r="U2553" s="217"/>
      <c r="V2553" s="85"/>
      <c r="W2553" s="85">
        <v>1</v>
      </c>
      <c r="X2553" s="85">
        <v>1</v>
      </c>
      <c r="Y2553" s="85">
        <v>1</v>
      </c>
      <c r="Z2553" s="85"/>
      <c r="AA2553" s="85"/>
      <c r="AB2553" s="86"/>
      <c r="AC2553" s="86"/>
      <c r="AD2553" s="85"/>
      <c r="AE2553" s="85"/>
      <c r="AF2553" s="85"/>
      <c r="AG2553" s="85"/>
      <c r="AH2553" s="85"/>
      <c r="AI2553" s="85"/>
      <c r="AJ2553" s="85"/>
    </row>
    <row r="2554" spans="1:36" ht="16.5" thickTop="1" thickBot="1">
      <c r="A2554" s="105">
        <f t="shared" si="734"/>
        <v>244</v>
      </c>
      <c r="B2554" s="192" t="s">
        <v>2495</v>
      </c>
      <c r="C2554" s="107">
        <v>1976</v>
      </c>
      <c r="D2554" s="107">
        <v>1976</v>
      </c>
      <c r="E2554" s="114" t="s">
        <v>136</v>
      </c>
      <c r="F2554" s="107">
        <v>5</v>
      </c>
      <c r="G2554" s="107">
        <v>4</v>
      </c>
      <c r="H2554" s="111">
        <v>3089.5</v>
      </c>
      <c r="I2554" s="111">
        <v>2593.1999999999998</v>
      </c>
      <c r="J2554" s="111">
        <v>2593.1999999999998</v>
      </c>
      <c r="K2554" s="122">
        <v>150</v>
      </c>
      <c r="L2554" s="110">
        <f t="shared" si="731"/>
        <v>5267597.5</v>
      </c>
      <c r="M2554" s="108"/>
      <c r="N2554" s="108"/>
      <c r="O2554" s="108"/>
      <c r="P2554" s="110">
        <f>'Форма 2'!C2554-M2554-N2554-O2554</f>
        <v>5267597.5</v>
      </c>
      <c r="Q2554" s="111">
        <f t="shared" si="732"/>
        <v>2031.3116998303256</v>
      </c>
      <c r="R2554" s="111">
        <f t="shared" si="733"/>
        <v>2031.3116998303256</v>
      </c>
      <c r="S2554" s="112" t="s">
        <v>2152</v>
      </c>
      <c r="T2554" s="107" t="s">
        <v>82</v>
      </c>
      <c r="U2554" s="217"/>
      <c r="V2554" s="85"/>
      <c r="W2554" s="85">
        <v>1</v>
      </c>
      <c r="X2554" s="85">
        <v>1</v>
      </c>
      <c r="Y2554" s="85">
        <v>1</v>
      </c>
      <c r="Z2554" s="85"/>
      <c r="AA2554" s="85"/>
      <c r="AB2554" s="86"/>
      <c r="AC2554" s="86"/>
      <c r="AD2554" s="85"/>
      <c r="AE2554" s="85"/>
      <c r="AF2554" s="85"/>
      <c r="AG2554" s="85"/>
      <c r="AH2554" s="85"/>
      <c r="AI2554" s="85"/>
      <c r="AJ2554" s="85"/>
    </row>
    <row r="2555" spans="1:36" ht="16.5" thickTop="1" thickBot="1">
      <c r="A2555" s="105">
        <f t="shared" si="734"/>
        <v>245</v>
      </c>
      <c r="B2555" s="192" t="s">
        <v>2496</v>
      </c>
      <c r="C2555" s="107">
        <v>1974</v>
      </c>
      <c r="D2555" s="107">
        <v>1974</v>
      </c>
      <c r="E2555" s="114" t="s">
        <v>136</v>
      </c>
      <c r="F2555" s="107">
        <v>5</v>
      </c>
      <c r="G2555" s="107">
        <v>4</v>
      </c>
      <c r="H2555" s="111">
        <v>3128.9</v>
      </c>
      <c r="I2555" s="111">
        <v>2706.6</v>
      </c>
      <c r="J2555" s="111">
        <v>2706.6</v>
      </c>
      <c r="K2555" s="122">
        <v>150</v>
      </c>
      <c r="L2555" s="110">
        <f t="shared" si="731"/>
        <v>5334774.5</v>
      </c>
      <c r="M2555" s="108"/>
      <c r="N2555" s="108"/>
      <c r="O2555" s="108"/>
      <c r="P2555" s="110">
        <f>'Форма 2'!C2555-M2555-N2555-O2555</f>
        <v>5334774.5</v>
      </c>
      <c r="Q2555" s="111">
        <f t="shared" si="732"/>
        <v>1971.0243478903421</v>
      </c>
      <c r="R2555" s="111">
        <f t="shared" si="733"/>
        <v>1971.0243478903421</v>
      </c>
      <c r="S2555" s="112" t="s">
        <v>2152</v>
      </c>
      <c r="T2555" s="107" t="s">
        <v>120</v>
      </c>
      <c r="U2555" s="217"/>
      <c r="V2555" s="85"/>
      <c r="W2555" s="85">
        <v>1</v>
      </c>
      <c r="X2555" s="85">
        <v>1</v>
      </c>
      <c r="Y2555" s="85">
        <v>1</v>
      </c>
      <c r="Z2555" s="85"/>
      <c r="AA2555" s="85"/>
      <c r="AB2555" s="86"/>
      <c r="AC2555" s="86"/>
      <c r="AD2555" s="85"/>
      <c r="AE2555" s="85"/>
      <c r="AF2555" s="85"/>
      <c r="AG2555" s="85"/>
      <c r="AH2555" s="85"/>
      <c r="AI2555" s="85"/>
      <c r="AJ2555" s="85"/>
    </row>
    <row r="2556" spans="1:36" ht="16.5" thickTop="1" thickBot="1">
      <c r="A2556" s="105">
        <f t="shared" si="734"/>
        <v>246</v>
      </c>
      <c r="B2556" s="192" t="s">
        <v>2497</v>
      </c>
      <c r="C2556" s="107">
        <v>1974</v>
      </c>
      <c r="D2556" s="107">
        <v>1974</v>
      </c>
      <c r="E2556" s="114" t="s">
        <v>136</v>
      </c>
      <c r="F2556" s="107">
        <v>5</v>
      </c>
      <c r="G2556" s="107">
        <v>6</v>
      </c>
      <c r="H2556" s="111">
        <v>4429</v>
      </c>
      <c r="I2556" s="111">
        <v>4075.5</v>
      </c>
      <c r="J2556" s="111">
        <v>3798.8</v>
      </c>
      <c r="K2556" s="122">
        <v>223</v>
      </c>
      <c r="L2556" s="110">
        <f t="shared" si="731"/>
        <v>7551445</v>
      </c>
      <c r="M2556" s="108"/>
      <c r="N2556" s="108"/>
      <c r="O2556" s="108"/>
      <c r="P2556" s="110">
        <f>'Форма 2'!C2556-M2556-N2556-O2556</f>
        <v>7551445</v>
      </c>
      <c r="Q2556" s="111">
        <f t="shared" si="732"/>
        <v>1852.8879892037787</v>
      </c>
      <c r="R2556" s="111">
        <f t="shared" si="733"/>
        <v>1852.8879892037787</v>
      </c>
      <c r="S2556" s="112" t="s">
        <v>2152</v>
      </c>
      <c r="T2556" s="107" t="s">
        <v>82</v>
      </c>
      <c r="U2556" s="217"/>
      <c r="V2556" s="85"/>
      <c r="W2556" s="85">
        <v>1</v>
      </c>
      <c r="X2556" s="85">
        <v>1</v>
      </c>
      <c r="Y2556" s="85">
        <v>1</v>
      </c>
      <c r="Z2556" s="85"/>
      <c r="AA2556" s="85"/>
      <c r="AB2556" s="86"/>
      <c r="AC2556" s="86"/>
      <c r="AD2556" s="85"/>
      <c r="AE2556" s="85"/>
      <c r="AF2556" s="85"/>
      <c r="AG2556" s="85"/>
      <c r="AH2556" s="85"/>
      <c r="AI2556" s="85"/>
      <c r="AJ2556" s="85"/>
    </row>
    <row r="2557" spans="1:36" ht="16.5" thickTop="1" thickBot="1">
      <c r="A2557" s="105">
        <f t="shared" si="734"/>
        <v>247</v>
      </c>
      <c r="B2557" s="192" t="s">
        <v>2498</v>
      </c>
      <c r="C2557" s="107">
        <v>1974</v>
      </c>
      <c r="D2557" s="107">
        <v>1974</v>
      </c>
      <c r="E2557" s="114" t="s">
        <v>136</v>
      </c>
      <c r="F2557" s="107">
        <v>5</v>
      </c>
      <c r="G2557" s="107">
        <v>6</v>
      </c>
      <c r="H2557" s="111">
        <v>5100.5</v>
      </c>
      <c r="I2557" s="111">
        <v>4427.6000000000004</v>
      </c>
      <c r="J2557" s="111">
        <v>4427.6000000000004</v>
      </c>
      <c r="K2557" s="122">
        <v>225</v>
      </c>
      <c r="L2557" s="110">
        <f t="shared" si="731"/>
        <v>8696352.5</v>
      </c>
      <c r="M2557" s="108"/>
      <c r="N2557" s="108"/>
      <c r="O2557" s="108"/>
      <c r="P2557" s="110">
        <f>'Форма 2'!C2557-M2557-N2557-O2557</f>
        <v>8696352.5</v>
      </c>
      <c r="Q2557" s="111">
        <f t="shared" si="732"/>
        <v>1964.1233399584423</v>
      </c>
      <c r="R2557" s="111">
        <f t="shared" si="733"/>
        <v>1964.1233399584423</v>
      </c>
      <c r="S2557" s="112" t="s">
        <v>2152</v>
      </c>
      <c r="T2557" s="107" t="s">
        <v>82</v>
      </c>
      <c r="U2557" s="217"/>
      <c r="V2557" s="85"/>
      <c r="W2557" s="85">
        <v>1</v>
      </c>
      <c r="X2557" s="85">
        <v>1</v>
      </c>
      <c r="Y2557" s="85">
        <v>1</v>
      </c>
      <c r="Z2557" s="85"/>
      <c r="AA2557" s="85"/>
      <c r="AB2557" s="86"/>
      <c r="AC2557" s="86"/>
      <c r="AD2557" s="85"/>
      <c r="AE2557" s="85"/>
      <c r="AF2557" s="85"/>
      <c r="AG2557" s="85"/>
      <c r="AH2557" s="85"/>
      <c r="AI2557" s="85"/>
      <c r="AJ2557" s="85"/>
    </row>
    <row r="2558" spans="1:36" ht="16.5" thickTop="1" thickBot="1">
      <c r="A2558" s="105">
        <f t="shared" si="734"/>
        <v>248</v>
      </c>
      <c r="B2558" s="192" t="s">
        <v>2499</v>
      </c>
      <c r="C2558" s="107">
        <v>1973</v>
      </c>
      <c r="D2558" s="107">
        <v>1973</v>
      </c>
      <c r="E2558" s="114" t="s">
        <v>136</v>
      </c>
      <c r="F2558" s="107">
        <v>5</v>
      </c>
      <c r="G2558" s="107">
        <v>4</v>
      </c>
      <c r="H2558" s="111">
        <v>3525.5</v>
      </c>
      <c r="I2558" s="111">
        <v>2792.7</v>
      </c>
      <c r="J2558" s="111">
        <v>2475.8000000000002</v>
      </c>
      <c r="K2558" s="122">
        <v>143</v>
      </c>
      <c r="L2558" s="110">
        <f t="shared" si="731"/>
        <v>6010977.5</v>
      </c>
      <c r="M2558" s="108"/>
      <c r="N2558" s="108"/>
      <c r="O2558" s="108"/>
      <c r="P2558" s="110">
        <f>'Форма 2'!C2558-M2558-N2558-O2558</f>
        <v>6010977.5</v>
      </c>
      <c r="Q2558" s="111">
        <f t="shared" si="732"/>
        <v>2152.3892648691231</v>
      </c>
      <c r="R2558" s="111">
        <f t="shared" si="733"/>
        <v>2152.3892648691231</v>
      </c>
      <c r="S2558" s="112" t="s">
        <v>2152</v>
      </c>
      <c r="T2558" s="107" t="s">
        <v>82</v>
      </c>
      <c r="U2558" s="217"/>
      <c r="V2558" s="85"/>
      <c r="W2558" s="85">
        <v>1</v>
      </c>
      <c r="X2558" s="85">
        <v>1</v>
      </c>
      <c r="Y2558" s="85">
        <v>1</v>
      </c>
      <c r="Z2558" s="85"/>
      <c r="AA2558" s="85"/>
      <c r="AB2558" s="86"/>
      <c r="AC2558" s="86"/>
      <c r="AD2558" s="85"/>
      <c r="AE2558" s="85"/>
      <c r="AF2558" s="85"/>
      <c r="AG2558" s="85"/>
      <c r="AH2558" s="85"/>
      <c r="AI2558" s="85"/>
      <c r="AJ2558" s="85"/>
    </row>
    <row r="2559" spans="1:36" ht="16.5" thickTop="1" thickBot="1">
      <c r="A2559" s="105">
        <f t="shared" si="734"/>
        <v>249</v>
      </c>
      <c r="B2559" s="192" t="s">
        <v>2500</v>
      </c>
      <c r="C2559" s="107">
        <v>1974</v>
      </c>
      <c r="D2559" s="107">
        <v>1974</v>
      </c>
      <c r="E2559" s="114" t="s">
        <v>136</v>
      </c>
      <c r="F2559" s="107">
        <v>5</v>
      </c>
      <c r="G2559" s="107">
        <v>6</v>
      </c>
      <c r="H2559" s="111">
        <v>5077.7</v>
      </c>
      <c r="I2559" s="111">
        <v>4425.2</v>
      </c>
      <c r="J2559" s="111">
        <v>4425.2</v>
      </c>
      <c r="K2559" s="122">
        <v>225</v>
      </c>
      <c r="L2559" s="110">
        <f t="shared" si="731"/>
        <v>8657478.5</v>
      </c>
      <c r="M2559" s="108"/>
      <c r="N2559" s="108"/>
      <c r="O2559" s="108"/>
      <c r="P2559" s="110">
        <f>'Форма 2'!C2559-M2559-N2559-O2559</f>
        <v>8657478.5</v>
      </c>
      <c r="Q2559" s="111">
        <f t="shared" si="732"/>
        <v>1956.4038913495435</v>
      </c>
      <c r="R2559" s="111">
        <f t="shared" si="733"/>
        <v>1956.4038913495435</v>
      </c>
      <c r="S2559" s="112" t="s">
        <v>2152</v>
      </c>
      <c r="T2559" s="107" t="s">
        <v>82</v>
      </c>
      <c r="U2559" s="217"/>
      <c r="V2559" s="85"/>
      <c r="W2559" s="85">
        <v>1</v>
      </c>
      <c r="X2559" s="85">
        <v>1</v>
      </c>
      <c r="Y2559" s="85">
        <v>1</v>
      </c>
      <c r="Z2559" s="85"/>
      <c r="AA2559" s="85"/>
      <c r="AB2559" s="86"/>
      <c r="AC2559" s="86"/>
      <c r="AD2559" s="85"/>
      <c r="AE2559" s="85"/>
      <c r="AF2559" s="85"/>
      <c r="AG2559" s="85"/>
      <c r="AH2559" s="85"/>
      <c r="AI2559" s="85"/>
      <c r="AJ2559" s="85"/>
    </row>
    <row r="2560" spans="1:36" ht="16.5" thickTop="1" thickBot="1">
      <c r="A2560" s="105">
        <f t="shared" si="734"/>
        <v>250</v>
      </c>
      <c r="B2560" s="192" t="s">
        <v>2501</v>
      </c>
      <c r="C2560" s="107">
        <v>1973</v>
      </c>
      <c r="D2560" s="107">
        <v>1973</v>
      </c>
      <c r="E2560" s="114" t="s">
        <v>136</v>
      </c>
      <c r="F2560" s="107">
        <v>5</v>
      </c>
      <c r="G2560" s="107">
        <v>4</v>
      </c>
      <c r="H2560" s="111">
        <v>3122</v>
      </c>
      <c r="I2560" s="111">
        <v>2599.6999999999998</v>
      </c>
      <c r="J2560" s="111">
        <v>2599.6999999999998</v>
      </c>
      <c r="K2560" s="122">
        <v>145</v>
      </c>
      <c r="L2560" s="110">
        <f t="shared" si="731"/>
        <v>5323010</v>
      </c>
      <c r="M2560" s="108"/>
      <c r="N2560" s="108"/>
      <c r="O2560" s="108"/>
      <c r="P2560" s="110">
        <f>'Форма 2'!C2560-M2560-N2560-O2560</f>
        <v>5323010</v>
      </c>
      <c r="Q2560" s="111">
        <f t="shared" si="732"/>
        <v>2047.5477939762281</v>
      </c>
      <c r="R2560" s="111">
        <f t="shared" si="733"/>
        <v>2047.5477939762281</v>
      </c>
      <c r="S2560" s="112" t="s">
        <v>2152</v>
      </c>
      <c r="T2560" s="107" t="s">
        <v>82</v>
      </c>
      <c r="U2560" s="217"/>
      <c r="V2560" s="85"/>
      <c r="W2560" s="85">
        <v>1</v>
      </c>
      <c r="X2560" s="85">
        <v>1</v>
      </c>
      <c r="Y2560" s="85">
        <v>1</v>
      </c>
      <c r="Z2560" s="85"/>
      <c r="AA2560" s="85"/>
      <c r="AB2560" s="86"/>
      <c r="AC2560" s="86"/>
      <c r="AD2560" s="85"/>
      <c r="AE2560" s="85"/>
      <c r="AF2560" s="85"/>
      <c r="AG2560" s="85"/>
      <c r="AH2560" s="85"/>
      <c r="AI2560" s="85"/>
      <c r="AJ2560" s="85"/>
    </row>
    <row r="2561" spans="1:36" ht="16.5" thickTop="1" thickBot="1">
      <c r="A2561" s="105">
        <f t="shared" si="734"/>
        <v>251</v>
      </c>
      <c r="B2561" s="192" t="s">
        <v>2502</v>
      </c>
      <c r="C2561" s="107">
        <v>1975</v>
      </c>
      <c r="D2561" s="107">
        <v>1975</v>
      </c>
      <c r="E2561" s="114" t="s">
        <v>136</v>
      </c>
      <c r="F2561" s="107">
        <v>5</v>
      </c>
      <c r="G2561" s="107">
        <v>6</v>
      </c>
      <c r="H2561" s="111">
        <v>5027.6000000000004</v>
      </c>
      <c r="I2561" s="111">
        <v>4417.8999999999996</v>
      </c>
      <c r="J2561" s="111">
        <v>4417.8999999999996</v>
      </c>
      <c r="K2561" s="122">
        <v>225</v>
      </c>
      <c r="L2561" s="110">
        <f t="shared" si="731"/>
        <v>8572058</v>
      </c>
      <c r="M2561" s="108"/>
      <c r="N2561" s="108"/>
      <c r="O2561" s="108"/>
      <c r="P2561" s="110">
        <f>'Форма 2'!C2561-M2561-N2561-O2561</f>
        <v>8572058</v>
      </c>
      <c r="Q2561" s="111">
        <f t="shared" si="732"/>
        <v>1940.3015007130086</v>
      </c>
      <c r="R2561" s="111">
        <f t="shared" si="733"/>
        <v>1940.3015007130086</v>
      </c>
      <c r="S2561" s="112" t="s">
        <v>2152</v>
      </c>
      <c r="T2561" s="107" t="s">
        <v>82</v>
      </c>
      <c r="U2561" s="217"/>
      <c r="V2561" s="85"/>
      <c r="W2561" s="85">
        <v>1</v>
      </c>
      <c r="X2561" s="85">
        <v>1</v>
      </c>
      <c r="Y2561" s="85">
        <v>1</v>
      </c>
      <c r="Z2561" s="85"/>
      <c r="AA2561" s="85"/>
      <c r="AB2561" s="86"/>
      <c r="AC2561" s="86"/>
      <c r="AD2561" s="85"/>
      <c r="AE2561" s="85"/>
      <c r="AF2561" s="85"/>
      <c r="AG2561" s="85"/>
      <c r="AH2561" s="85"/>
      <c r="AI2561" s="85"/>
      <c r="AJ2561" s="85"/>
    </row>
    <row r="2562" spans="1:36" ht="16.5" thickTop="1" thickBot="1">
      <c r="A2562" s="105">
        <f t="shared" si="734"/>
        <v>252</v>
      </c>
      <c r="B2562" s="192" t="s">
        <v>2503</v>
      </c>
      <c r="C2562" s="107">
        <v>1973</v>
      </c>
      <c r="D2562" s="107">
        <v>1973</v>
      </c>
      <c r="E2562" s="114" t="s">
        <v>136</v>
      </c>
      <c r="F2562" s="107">
        <v>5</v>
      </c>
      <c r="G2562" s="107">
        <v>4</v>
      </c>
      <c r="H2562" s="111">
        <v>3110.8</v>
      </c>
      <c r="I2562" s="111">
        <v>2593.6999999999998</v>
      </c>
      <c r="J2562" s="111">
        <v>2523</v>
      </c>
      <c r="K2562" s="122">
        <v>145</v>
      </c>
      <c r="L2562" s="110">
        <f t="shared" si="731"/>
        <v>5303914</v>
      </c>
      <c r="M2562" s="108"/>
      <c r="N2562" s="108"/>
      <c r="O2562" s="108"/>
      <c r="P2562" s="110">
        <f>'Форма 2'!C2562-M2562-N2562-O2562</f>
        <v>5303914</v>
      </c>
      <c r="Q2562" s="111">
        <f t="shared" si="732"/>
        <v>2044.9219262058066</v>
      </c>
      <c r="R2562" s="111">
        <f t="shared" si="733"/>
        <v>2044.9219262058066</v>
      </c>
      <c r="S2562" s="112" t="s">
        <v>2152</v>
      </c>
      <c r="T2562" s="107" t="s">
        <v>82</v>
      </c>
      <c r="U2562" s="217"/>
      <c r="V2562" s="85"/>
      <c r="W2562" s="85">
        <v>1</v>
      </c>
      <c r="X2562" s="85">
        <v>1</v>
      </c>
      <c r="Y2562" s="85">
        <v>1</v>
      </c>
      <c r="Z2562" s="85"/>
      <c r="AA2562" s="85"/>
      <c r="AB2562" s="86"/>
      <c r="AC2562" s="86"/>
      <c r="AD2562" s="85"/>
      <c r="AE2562" s="85"/>
      <c r="AF2562" s="85"/>
      <c r="AG2562" s="85"/>
      <c r="AH2562" s="85"/>
      <c r="AI2562" s="85"/>
      <c r="AJ2562" s="85"/>
    </row>
    <row r="2563" spans="1:36" ht="16.5" thickTop="1" thickBot="1">
      <c r="A2563" s="105">
        <f t="shared" si="734"/>
        <v>253</v>
      </c>
      <c r="B2563" s="192" t="s">
        <v>2504</v>
      </c>
      <c r="C2563" s="107">
        <v>1975</v>
      </c>
      <c r="D2563" s="107">
        <v>1975</v>
      </c>
      <c r="E2563" s="114" t="s">
        <v>136</v>
      </c>
      <c r="F2563" s="107">
        <v>5</v>
      </c>
      <c r="G2563" s="107">
        <v>6</v>
      </c>
      <c r="H2563" s="111">
        <v>5035.8999999999996</v>
      </c>
      <c r="I2563" s="111">
        <v>4397.7</v>
      </c>
      <c r="J2563" s="111">
        <v>4397.7</v>
      </c>
      <c r="K2563" s="122">
        <v>225</v>
      </c>
      <c r="L2563" s="110">
        <f t="shared" si="731"/>
        <v>8586209.5</v>
      </c>
      <c r="M2563" s="108"/>
      <c r="N2563" s="108"/>
      <c r="O2563" s="108"/>
      <c r="P2563" s="110">
        <f>'Форма 2'!C2563-M2563-N2563-O2563</f>
        <v>8586209.5</v>
      </c>
      <c r="Q2563" s="111">
        <f t="shared" si="732"/>
        <v>1952.4318393705801</v>
      </c>
      <c r="R2563" s="111">
        <f t="shared" si="733"/>
        <v>1952.4318393705801</v>
      </c>
      <c r="S2563" s="112" t="s">
        <v>2152</v>
      </c>
      <c r="T2563" s="107" t="s">
        <v>82</v>
      </c>
      <c r="U2563" s="217"/>
      <c r="V2563" s="85"/>
      <c r="W2563" s="85">
        <v>1</v>
      </c>
      <c r="X2563" s="85">
        <v>1</v>
      </c>
      <c r="Y2563" s="85">
        <v>1</v>
      </c>
      <c r="Z2563" s="85"/>
      <c r="AA2563" s="85"/>
      <c r="AB2563" s="86"/>
      <c r="AC2563" s="86"/>
      <c r="AD2563" s="85"/>
      <c r="AE2563" s="85"/>
      <c r="AF2563" s="85"/>
      <c r="AG2563" s="85"/>
      <c r="AH2563" s="85"/>
      <c r="AI2563" s="85"/>
      <c r="AJ2563" s="85"/>
    </row>
    <row r="2564" spans="1:36" ht="16.5" thickTop="1" thickBot="1">
      <c r="A2564" s="105">
        <f t="shared" si="734"/>
        <v>254</v>
      </c>
      <c r="B2564" s="192" t="s">
        <v>2505</v>
      </c>
      <c r="C2564" s="107">
        <v>1975</v>
      </c>
      <c r="D2564" s="107">
        <v>1975</v>
      </c>
      <c r="E2564" s="114" t="s">
        <v>136</v>
      </c>
      <c r="F2564" s="107">
        <v>5</v>
      </c>
      <c r="G2564" s="107">
        <v>4</v>
      </c>
      <c r="H2564" s="111">
        <v>3013.1</v>
      </c>
      <c r="I2564" s="111">
        <v>2589.5</v>
      </c>
      <c r="J2564" s="111">
        <v>2589.5</v>
      </c>
      <c r="K2564" s="122">
        <v>150</v>
      </c>
      <c r="L2564" s="110">
        <f t="shared" si="731"/>
        <v>5137335.5</v>
      </c>
      <c r="M2564" s="108"/>
      <c r="N2564" s="108"/>
      <c r="O2564" s="108"/>
      <c r="P2564" s="110">
        <f>'Форма 2'!C2564-M2564-N2564-O2564</f>
        <v>5137335.5</v>
      </c>
      <c r="Q2564" s="111">
        <f t="shared" si="732"/>
        <v>1983.9102143270902</v>
      </c>
      <c r="R2564" s="111">
        <f t="shared" si="733"/>
        <v>1983.9102143270902</v>
      </c>
      <c r="S2564" s="112" t="s">
        <v>2152</v>
      </c>
      <c r="T2564" s="107" t="s">
        <v>82</v>
      </c>
      <c r="U2564" s="217"/>
      <c r="V2564" s="85"/>
      <c r="W2564" s="85">
        <v>1</v>
      </c>
      <c r="X2564" s="85">
        <v>1</v>
      </c>
      <c r="Y2564" s="85">
        <v>1</v>
      </c>
      <c r="Z2564" s="85"/>
      <c r="AA2564" s="85"/>
      <c r="AB2564" s="86"/>
      <c r="AC2564" s="86"/>
      <c r="AD2564" s="85"/>
      <c r="AE2564" s="85"/>
      <c r="AF2564" s="85"/>
      <c r="AG2564" s="85"/>
      <c r="AH2564" s="85"/>
      <c r="AI2564" s="85"/>
      <c r="AJ2564" s="85"/>
    </row>
    <row r="2565" spans="1:36" ht="16.5" thickTop="1" thickBot="1">
      <c r="A2565" s="105">
        <f t="shared" si="734"/>
        <v>255</v>
      </c>
      <c r="B2565" s="192" t="s">
        <v>2506</v>
      </c>
      <c r="C2565" s="107">
        <v>1982</v>
      </c>
      <c r="D2565" s="107">
        <v>1982</v>
      </c>
      <c r="E2565" s="114" t="s">
        <v>136</v>
      </c>
      <c r="F2565" s="107">
        <v>9</v>
      </c>
      <c r="G2565" s="107">
        <v>6</v>
      </c>
      <c r="H2565" s="111">
        <v>13381.8</v>
      </c>
      <c r="I2565" s="111">
        <v>12194.9</v>
      </c>
      <c r="J2565" s="111">
        <v>12194.9</v>
      </c>
      <c r="K2565" s="122">
        <v>533</v>
      </c>
      <c r="L2565" s="110">
        <f t="shared" si="731"/>
        <v>30730634.609999999</v>
      </c>
      <c r="M2565" s="108"/>
      <c r="N2565" s="108"/>
      <c r="O2565" s="108"/>
      <c r="P2565" s="110">
        <f>'Форма 2'!C2565-M2565-N2565-O2565</f>
        <v>30730634.609999999</v>
      </c>
      <c r="Q2565" s="111">
        <f t="shared" si="732"/>
        <v>2519.9579012538029</v>
      </c>
      <c r="R2565" s="111">
        <f t="shared" si="733"/>
        <v>2519.9579012538029</v>
      </c>
      <c r="S2565" s="112" t="s">
        <v>2152</v>
      </c>
      <c r="T2565" s="107" t="s">
        <v>120</v>
      </c>
      <c r="U2565" s="217"/>
      <c r="V2565" s="85"/>
      <c r="W2565" s="85">
        <v>1</v>
      </c>
      <c r="X2565" s="85">
        <v>1</v>
      </c>
      <c r="Y2565" s="85">
        <v>1</v>
      </c>
      <c r="Z2565" s="85"/>
      <c r="AA2565" s="85"/>
      <c r="AB2565" s="86"/>
      <c r="AC2565" s="86"/>
      <c r="AD2565" s="85"/>
      <c r="AE2565" s="85"/>
      <c r="AF2565" s="85"/>
      <c r="AG2565" s="85"/>
      <c r="AH2565" s="85"/>
      <c r="AI2565" s="85"/>
      <c r="AJ2565" s="85"/>
    </row>
    <row r="2566" spans="1:36" ht="16.5" thickTop="1" thickBot="1">
      <c r="A2566" s="105">
        <f t="shared" si="734"/>
        <v>256</v>
      </c>
      <c r="B2566" s="192" t="s">
        <v>2507</v>
      </c>
      <c r="C2566" s="107">
        <v>1975</v>
      </c>
      <c r="D2566" s="107">
        <v>1975</v>
      </c>
      <c r="E2566" s="114" t="s">
        <v>136</v>
      </c>
      <c r="F2566" s="107">
        <v>5</v>
      </c>
      <c r="G2566" s="107">
        <v>4</v>
      </c>
      <c r="H2566" s="111">
        <v>3027.7</v>
      </c>
      <c r="I2566" s="111">
        <v>2602.6999999999998</v>
      </c>
      <c r="J2566" s="111">
        <v>2602.6999999999998</v>
      </c>
      <c r="K2566" s="122">
        <v>150</v>
      </c>
      <c r="L2566" s="110">
        <f t="shared" si="731"/>
        <v>5162228.5</v>
      </c>
      <c r="M2566" s="108"/>
      <c r="N2566" s="108"/>
      <c r="O2566" s="108"/>
      <c r="P2566" s="110">
        <f>'Форма 2'!C2566-M2566-N2566-O2566</f>
        <v>5162228.5</v>
      </c>
      <c r="Q2566" s="111">
        <f t="shared" si="732"/>
        <v>1983.4128020901373</v>
      </c>
      <c r="R2566" s="111">
        <f t="shared" si="733"/>
        <v>1983.4128020901373</v>
      </c>
      <c r="S2566" s="112" t="s">
        <v>2152</v>
      </c>
      <c r="T2566" s="107" t="s">
        <v>82</v>
      </c>
      <c r="U2566" s="217"/>
      <c r="V2566" s="85"/>
      <c r="W2566" s="85">
        <v>1</v>
      </c>
      <c r="X2566" s="85">
        <v>1</v>
      </c>
      <c r="Y2566" s="85">
        <v>1</v>
      </c>
      <c r="Z2566" s="85"/>
      <c r="AA2566" s="85"/>
      <c r="AB2566" s="86"/>
      <c r="AC2566" s="86"/>
      <c r="AD2566" s="85"/>
      <c r="AE2566" s="85"/>
      <c r="AF2566" s="85"/>
      <c r="AG2566" s="85"/>
      <c r="AH2566" s="85"/>
      <c r="AI2566" s="85"/>
      <c r="AJ2566" s="85"/>
    </row>
    <row r="2567" spans="1:36" ht="16.5" thickTop="1" thickBot="1">
      <c r="A2567" s="105">
        <f t="shared" si="734"/>
        <v>257</v>
      </c>
      <c r="B2567" s="192" t="s">
        <v>2508</v>
      </c>
      <c r="C2567" s="107">
        <v>1981</v>
      </c>
      <c r="D2567" s="107">
        <v>1981</v>
      </c>
      <c r="E2567" s="114" t="s">
        <v>134</v>
      </c>
      <c r="F2567" s="107">
        <v>5</v>
      </c>
      <c r="G2567" s="107">
        <v>10</v>
      </c>
      <c r="H2567" s="111">
        <v>7730</v>
      </c>
      <c r="I2567" s="111">
        <v>6614.2</v>
      </c>
      <c r="J2567" s="111">
        <v>6602.9</v>
      </c>
      <c r="K2567" s="122">
        <v>350</v>
      </c>
      <c r="L2567" s="110">
        <f t="shared" si="731"/>
        <v>13179650</v>
      </c>
      <c r="M2567" s="108"/>
      <c r="N2567" s="108"/>
      <c r="O2567" s="108"/>
      <c r="P2567" s="110">
        <f>'Форма 2'!C2567-M2567-N2567-O2567</f>
        <v>13179650</v>
      </c>
      <c r="Q2567" s="111">
        <f t="shared" si="732"/>
        <v>1992.6294941187143</v>
      </c>
      <c r="R2567" s="111">
        <f t="shared" si="733"/>
        <v>1992.6294941187143</v>
      </c>
      <c r="S2567" s="112" t="s">
        <v>2152</v>
      </c>
      <c r="T2567" s="107" t="s">
        <v>82</v>
      </c>
      <c r="U2567" s="217"/>
      <c r="V2567" s="85"/>
      <c r="W2567" s="85">
        <v>1</v>
      </c>
      <c r="X2567" s="85">
        <v>1</v>
      </c>
      <c r="Y2567" s="85">
        <v>1</v>
      </c>
      <c r="Z2567" s="85"/>
      <c r="AA2567" s="85"/>
      <c r="AB2567" s="86"/>
      <c r="AC2567" s="86"/>
      <c r="AD2567" s="85"/>
      <c r="AE2567" s="85"/>
      <c r="AF2567" s="85"/>
      <c r="AG2567" s="85"/>
      <c r="AH2567" s="85"/>
      <c r="AI2567" s="85"/>
      <c r="AJ2567" s="85"/>
    </row>
    <row r="2568" spans="1:36" ht="16.5" thickTop="1" thickBot="1">
      <c r="A2568" s="105">
        <f t="shared" si="734"/>
        <v>258</v>
      </c>
      <c r="B2568" s="192" t="s">
        <v>2509</v>
      </c>
      <c r="C2568" s="107">
        <v>1982</v>
      </c>
      <c r="D2568" s="107">
        <v>1982</v>
      </c>
      <c r="E2568" s="114" t="s">
        <v>136</v>
      </c>
      <c r="F2568" s="107">
        <v>9</v>
      </c>
      <c r="G2568" s="107">
        <v>2</v>
      </c>
      <c r="H2568" s="111">
        <v>4228.1000000000004</v>
      </c>
      <c r="I2568" s="111">
        <v>3566.3</v>
      </c>
      <c r="J2568" s="111">
        <v>3531</v>
      </c>
      <c r="K2568" s="122">
        <v>180</v>
      </c>
      <c r="L2568" s="110">
        <f t="shared" si="731"/>
        <v>9709620.245000001</v>
      </c>
      <c r="M2568" s="108"/>
      <c r="N2568" s="108"/>
      <c r="O2568" s="108"/>
      <c r="P2568" s="110">
        <f>'Форма 2'!C2568-M2568-N2568-O2568</f>
        <v>9709620.245000001</v>
      </c>
      <c r="Q2568" s="111">
        <f t="shared" si="732"/>
        <v>2722.6033269775398</v>
      </c>
      <c r="R2568" s="111">
        <f t="shared" si="733"/>
        <v>2722.6033269775398</v>
      </c>
      <c r="S2568" s="112" t="s">
        <v>2152</v>
      </c>
      <c r="T2568" s="107" t="s">
        <v>82</v>
      </c>
      <c r="U2568" s="217"/>
      <c r="V2568" s="85"/>
      <c r="W2568" s="85">
        <v>1</v>
      </c>
      <c r="X2568" s="85">
        <v>1</v>
      </c>
      <c r="Y2568" s="85">
        <v>1</v>
      </c>
      <c r="Z2568" s="85"/>
      <c r="AA2568" s="85"/>
      <c r="AB2568" s="86"/>
      <c r="AC2568" s="86"/>
      <c r="AD2568" s="85"/>
      <c r="AE2568" s="85"/>
      <c r="AF2568" s="85"/>
      <c r="AG2568" s="85"/>
      <c r="AH2568" s="85"/>
      <c r="AI2568" s="85"/>
      <c r="AJ2568" s="85"/>
    </row>
    <row r="2569" spans="1:36" ht="16.5" thickTop="1" thickBot="1">
      <c r="A2569" s="105">
        <f t="shared" si="734"/>
        <v>259</v>
      </c>
      <c r="B2569" s="192" t="s">
        <v>2510</v>
      </c>
      <c r="C2569" s="107">
        <v>1975</v>
      </c>
      <c r="D2569" s="107">
        <v>1975</v>
      </c>
      <c r="E2569" s="114" t="s">
        <v>136</v>
      </c>
      <c r="F2569" s="107">
        <v>5</v>
      </c>
      <c r="G2569" s="107">
        <v>4</v>
      </c>
      <c r="H2569" s="111">
        <v>2871</v>
      </c>
      <c r="I2569" s="111">
        <v>2574</v>
      </c>
      <c r="J2569" s="111">
        <v>2574</v>
      </c>
      <c r="K2569" s="122">
        <v>150</v>
      </c>
      <c r="L2569" s="110">
        <f t="shared" si="731"/>
        <v>4895055</v>
      </c>
      <c r="M2569" s="108"/>
      <c r="N2569" s="108"/>
      <c r="O2569" s="108"/>
      <c r="P2569" s="110">
        <f>'Форма 2'!C2569-M2569-N2569-O2569</f>
        <v>4895055</v>
      </c>
      <c r="Q2569" s="111">
        <f t="shared" si="732"/>
        <v>1901.7307692307693</v>
      </c>
      <c r="R2569" s="111">
        <f t="shared" si="733"/>
        <v>1901.7307692307693</v>
      </c>
      <c r="S2569" s="112" t="s">
        <v>2152</v>
      </c>
      <c r="T2569" s="107" t="s">
        <v>82</v>
      </c>
      <c r="U2569" s="217"/>
      <c r="V2569" s="85"/>
      <c r="W2569" s="85">
        <v>1</v>
      </c>
      <c r="X2569" s="85">
        <v>1</v>
      </c>
      <c r="Y2569" s="85">
        <v>1</v>
      </c>
      <c r="Z2569" s="85"/>
      <c r="AA2569" s="85"/>
      <c r="AB2569" s="86"/>
      <c r="AC2569" s="86"/>
      <c r="AD2569" s="85"/>
      <c r="AE2569" s="85"/>
      <c r="AF2569" s="85"/>
      <c r="AG2569" s="85"/>
      <c r="AH2569" s="85"/>
      <c r="AI2569" s="85"/>
      <c r="AJ2569" s="85"/>
    </row>
    <row r="2570" spans="1:36" ht="16.5" thickTop="1" thickBot="1">
      <c r="A2570" s="105">
        <f t="shared" si="734"/>
        <v>260</v>
      </c>
      <c r="B2570" s="192" t="s">
        <v>2511</v>
      </c>
      <c r="C2570" s="107">
        <v>1983</v>
      </c>
      <c r="D2570" s="107">
        <v>1983</v>
      </c>
      <c r="E2570" s="114" t="s">
        <v>136</v>
      </c>
      <c r="F2570" s="107">
        <v>9</v>
      </c>
      <c r="G2570" s="107">
        <v>2</v>
      </c>
      <c r="H2570" s="111">
        <v>4366.3</v>
      </c>
      <c r="I2570" s="111">
        <v>3672.5</v>
      </c>
      <c r="J2570" s="111">
        <v>3672.5</v>
      </c>
      <c r="K2570" s="122">
        <v>180</v>
      </c>
      <c r="L2570" s="110">
        <f t="shared" ref="L2570:L2586" si="735">SUM(M2570:P2570)</f>
        <v>10026989.635000002</v>
      </c>
      <c r="M2570" s="108"/>
      <c r="N2570" s="108"/>
      <c r="O2570" s="108"/>
      <c r="P2570" s="110">
        <f>'Форма 2'!C2570-M2570-N2570-O2570</f>
        <v>10026989.635000002</v>
      </c>
      <c r="Q2570" s="111">
        <f t="shared" ref="Q2570:Q2586" si="736">L2570/I2570</f>
        <v>2730.2898938053104</v>
      </c>
      <c r="R2570" s="111">
        <f t="shared" ref="R2570:R2586" si="737">Q2570</f>
        <v>2730.2898938053104</v>
      </c>
      <c r="S2570" s="112" t="s">
        <v>2152</v>
      </c>
      <c r="T2570" s="107" t="s">
        <v>82</v>
      </c>
      <c r="U2570" s="217"/>
      <c r="V2570" s="85"/>
      <c r="W2570" s="85">
        <v>1</v>
      </c>
      <c r="X2570" s="85">
        <v>1</v>
      </c>
      <c r="Y2570" s="85">
        <v>1</v>
      </c>
      <c r="Z2570" s="85"/>
      <c r="AA2570" s="85"/>
      <c r="AB2570" s="86"/>
      <c r="AC2570" s="86"/>
      <c r="AD2570" s="85"/>
      <c r="AE2570" s="85"/>
      <c r="AF2570" s="85"/>
      <c r="AG2570" s="85"/>
      <c r="AH2570" s="85"/>
      <c r="AI2570" s="85"/>
      <c r="AJ2570" s="85"/>
    </row>
    <row r="2571" spans="1:36" ht="16.5" thickTop="1" thickBot="1">
      <c r="A2571" s="105">
        <f t="shared" si="734"/>
        <v>261</v>
      </c>
      <c r="B2571" s="192" t="s">
        <v>2512</v>
      </c>
      <c r="C2571" s="107">
        <v>1984</v>
      </c>
      <c r="D2571" s="107">
        <v>1984</v>
      </c>
      <c r="E2571" s="114" t="s">
        <v>136</v>
      </c>
      <c r="F2571" s="107">
        <v>9</v>
      </c>
      <c r="G2571" s="107">
        <v>2</v>
      </c>
      <c r="H2571" s="111">
        <v>4153.6000000000004</v>
      </c>
      <c r="I2571" s="111">
        <v>3590.6</v>
      </c>
      <c r="J2571" s="111">
        <v>3590.6</v>
      </c>
      <c r="K2571" s="122">
        <v>180</v>
      </c>
      <c r="L2571" s="110">
        <f t="shared" si="735"/>
        <v>9538534.7200000025</v>
      </c>
      <c r="M2571" s="108"/>
      <c r="N2571" s="108"/>
      <c r="O2571" s="108"/>
      <c r="P2571" s="110">
        <f>'Форма 2'!C2571-M2571-N2571-O2571</f>
        <v>9538534.7200000025</v>
      </c>
      <c r="Q2571" s="111">
        <f t="shared" si="736"/>
        <v>2656.5294713975386</v>
      </c>
      <c r="R2571" s="111">
        <f t="shared" si="737"/>
        <v>2656.5294713975386</v>
      </c>
      <c r="S2571" s="112" t="s">
        <v>2152</v>
      </c>
      <c r="T2571" s="107" t="s">
        <v>82</v>
      </c>
      <c r="U2571" s="217"/>
      <c r="V2571" s="85"/>
      <c r="W2571" s="85">
        <v>1</v>
      </c>
      <c r="X2571" s="85">
        <v>1</v>
      </c>
      <c r="Y2571" s="85">
        <v>1</v>
      </c>
      <c r="Z2571" s="85"/>
      <c r="AA2571" s="85"/>
      <c r="AB2571" s="86"/>
      <c r="AC2571" s="86"/>
      <c r="AD2571" s="85"/>
      <c r="AE2571" s="85"/>
      <c r="AF2571" s="85"/>
      <c r="AG2571" s="85"/>
      <c r="AH2571" s="85"/>
      <c r="AI2571" s="85"/>
      <c r="AJ2571" s="85"/>
    </row>
    <row r="2572" spans="1:36" ht="16.5" thickTop="1" thickBot="1">
      <c r="A2572" s="105">
        <f t="shared" si="734"/>
        <v>262</v>
      </c>
      <c r="B2572" s="192" t="s">
        <v>2513</v>
      </c>
      <c r="C2572" s="107">
        <v>1990</v>
      </c>
      <c r="D2572" s="107">
        <v>1990</v>
      </c>
      <c r="E2572" s="114" t="s">
        <v>136</v>
      </c>
      <c r="F2572" s="107">
        <v>5</v>
      </c>
      <c r="G2572" s="107">
        <v>1</v>
      </c>
      <c r="H2572" s="111">
        <v>2967.6</v>
      </c>
      <c r="I2572" s="111">
        <v>2282.8000000000002</v>
      </c>
      <c r="J2572" s="111">
        <v>2156</v>
      </c>
      <c r="K2572" s="122">
        <v>100</v>
      </c>
      <c r="L2572" s="110">
        <f t="shared" si="735"/>
        <v>5059758</v>
      </c>
      <c r="M2572" s="108"/>
      <c r="N2572" s="108"/>
      <c r="O2572" s="108"/>
      <c r="P2572" s="110">
        <f>'Форма 2'!C2572-M2572-N2572-O2572</f>
        <v>5059758</v>
      </c>
      <c r="Q2572" s="111">
        <f t="shared" si="736"/>
        <v>2216.4701244086209</v>
      </c>
      <c r="R2572" s="111">
        <f t="shared" si="737"/>
        <v>2216.4701244086209</v>
      </c>
      <c r="S2572" s="112" t="s">
        <v>2152</v>
      </c>
      <c r="T2572" s="107" t="s">
        <v>82</v>
      </c>
      <c r="U2572" s="217"/>
      <c r="V2572" s="85"/>
      <c r="W2572" s="85">
        <v>1</v>
      </c>
      <c r="X2572" s="85">
        <v>1</v>
      </c>
      <c r="Y2572" s="85">
        <v>1</v>
      </c>
      <c r="Z2572" s="85"/>
      <c r="AA2572" s="85"/>
      <c r="AB2572" s="86"/>
      <c r="AC2572" s="86"/>
      <c r="AD2572" s="85"/>
      <c r="AE2572" s="85"/>
      <c r="AF2572" s="85"/>
      <c r="AG2572" s="85"/>
      <c r="AH2572" s="85"/>
      <c r="AI2572" s="85"/>
      <c r="AJ2572" s="85"/>
    </row>
    <row r="2573" spans="1:36" ht="16.5" thickTop="1" thickBot="1">
      <c r="A2573" s="105">
        <f t="shared" si="734"/>
        <v>263</v>
      </c>
      <c r="B2573" s="192" t="s">
        <v>2514</v>
      </c>
      <c r="C2573" s="105">
        <v>1985</v>
      </c>
      <c r="D2573" s="105">
        <v>1985</v>
      </c>
      <c r="E2573" s="114" t="s">
        <v>136</v>
      </c>
      <c r="F2573" s="107">
        <v>5</v>
      </c>
      <c r="G2573" s="107">
        <v>4</v>
      </c>
      <c r="H2573" s="111">
        <v>3585.2</v>
      </c>
      <c r="I2573" s="111">
        <v>2816.4</v>
      </c>
      <c r="J2573" s="111">
        <v>2816.4</v>
      </c>
      <c r="K2573" s="122">
        <v>150</v>
      </c>
      <c r="L2573" s="110">
        <f t="shared" si="735"/>
        <v>6112766</v>
      </c>
      <c r="M2573" s="108"/>
      <c r="N2573" s="108"/>
      <c r="O2573" s="108"/>
      <c r="P2573" s="110">
        <f>'Форма 2'!C2573-M2573-N2573-O2573</f>
        <v>6112766</v>
      </c>
      <c r="Q2573" s="111">
        <f t="shared" si="736"/>
        <v>2170.4182644510724</v>
      </c>
      <c r="R2573" s="111">
        <f t="shared" si="737"/>
        <v>2170.4182644510724</v>
      </c>
      <c r="S2573" s="112" t="s">
        <v>2152</v>
      </c>
      <c r="T2573" s="107" t="s">
        <v>82</v>
      </c>
      <c r="U2573" s="217"/>
      <c r="V2573" s="85"/>
      <c r="W2573" s="85">
        <v>1</v>
      </c>
      <c r="X2573" s="85">
        <v>1</v>
      </c>
      <c r="Y2573" s="85">
        <v>1</v>
      </c>
      <c r="Z2573" s="85"/>
      <c r="AA2573" s="85"/>
      <c r="AB2573" s="86"/>
      <c r="AC2573" s="86"/>
      <c r="AD2573" s="85"/>
      <c r="AE2573" s="85"/>
      <c r="AF2573" s="85"/>
      <c r="AG2573" s="85"/>
      <c r="AH2573" s="85"/>
      <c r="AI2573" s="85"/>
      <c r="AJ2573" s="85"/>
    </row>
    <row r="2574" spans="1:36" ht="16.5" thickTop="1" thickBot="1">
      <c r="A2574" s="105">
        <f t="shared" si="734"/>
        <v>264</v>
      </c>
      <c r="B2574" s="192" t="s">
        <v>2515</v>
      </c>
      <c r="C2574" s="105">
        <v>1982</v>
      </c>
      <c r="D2574" s="105">
        <v>1982</v>
      </c>
      <c r="E2574" s="114" t="s">
        <v>136</v>
      </c>
      <c r="F2574" s="107">
        <v>5</v>
      </c>
      <c r="G2574" s="107">
        <v>6</v>
      </c>
      <c r="H2574" s="111">
        <v>3838.2</v>
      </c>
      <c r="I2574" s="111">
        <v>3838.2</v>
      </c>
      <c r="J2574" s="111">
        <v>2582.1999999999998</v>
      </c>
      <c r="K2574" s="122">
        <v>225</v>
      </c>
      <c r="L2574" s="110">
        <f t="shared" si="735"/>
        <v>6544131</v>
      </c>
      <c r="M2574" s="108"/>
      <c r="N2574" s="108"/>
      <c r="O2574" s="108"/>
      <c r="P2574" s="110">
        <f>'Форма 2'!C2574-M2574-N2574-O2574</f>
        <v>6544131</v>
      </c>
      <c r="Q2574" s="111">
        <f t="shared" si="736"/>
        <v>1705</v>
      </c>
      <c r="R2574" s="111">
        <f t="shared" si="737"/>
        <v>1705</v>
      </c>
      <c r="S2574" s="112" t="s">
        <v>2152</v>
      </c>
      <c r="T2574" s="107" t="s">
        <v>82</v>
      </c>
      <c r="U2574" s="217"/>
      <c r="V2574" s="85"/>
      <c r="W2574" s="85">
        <v>1</v>
      </c>
      <c r="X2574" s="85">
        <v>1</v>
      </c>
      <c r="Y2574" s="85">
        <v>1</v>
      </c>
      <c r="Z2574" s="85"/>
      <c r="AA2574" s="85"/>
      <c r="AB2574" s="86"/>
      <c r="AC2574" s="86"/>
      <c r="AD2574" s="85"/>
      <c r="AE2574" s="85"/>
      <c r="AF2574" s="85"/>
      <c r="AG2574" s="85"/>
      <c r="AH2574" s="85"/>
      <c r="AI2574" s="85"/>
      <c r="AJ2574" s="85"/>
    </row>
    <row r="2575" spans="1:36" ht="16.5" thickTop="1" thickBot="1">
      <c r="A2575" s="105">
        <f t="shared" si="734"/>
        <v>265</v>
      </c>
      <c r="B2575" s="192" t="s">
        <v>2516</v>
      </c>
      <c r="C2575" s="107">
        <v>1987</v>
      </c>
      <c r="D2575" s="107">
        <v>1987</v>
      </c>
      <c r="E2575" s="114" t="s">
        <v>2517</v>
      </c>
      <c r="F2575" s="107">
        <v>5</v>
      </c>
      <c r="G2575" s="107">
        <v>7</v>
      </c>
      <c r="H2575" s="111">
        <f>I2575</f>
        <v>11365.7</v>
      </c>
      <c r="I2575" s="111">
        <v>11365.7</v>
      </c>
      <c r="J2575" s="111">
        <v>9743.7000000000007</v>
      </c>
      <c r="K2575" s="122">
        <v>449</v>
      </c>
      <c r="L2575" s="110">
        <f t="shared" si="735"/>
        <v>19378518.5</v>
      </c>
      <c r="M2575" s="108"/>
      <c r="N2575" s="108"/>
      <c r="O2575" s="108"/>
      <c r="P2575" s="110">
        <f>'Форма 2'!C2575-M2575-N2575-O2575</f>
        <v>19378518.5</v>
      </c>
      <c r="Q2575" s="111">
        <f t="shared" si="736"/>
        <v>1705</v>
      </c>
      <c r="R2575" s="111">
        <f t="shared" si="737"/>
        <v>1705</v>
      </c>
      <c r="S2575" s="112" t="s">
        <v>2152</v>
      </c>
      <c r="T2575" s="107" t="s">
        <v>92</v>
      </c>
      <c r="U2575" s="217"/>
      <c r="V2575" s="85"/>
      <c r="W2575" s="85">
        <v>1</v>
      </c>
      <c r="X2575" s="85">
        <v>1</v>
      </c>
      <c r="Y2575" s="85">
        <v>1</v>
      </c>
      <c r="Z2575" s="85"/>
      <c r="AA2575" s="85"/>
      <c r="AB2575" s="86"/>
      <c r="AC2575" s="86"/>
      <c r="AD2575" s="85"/>
      <c r="AE2575" s="85"/>
      <c r="AF2575" s="85"/>
      <c r="AG2575" s="85"/>
      <c r="AH2575" s="85"/>
      <c r="AI2575" s="85"/>
      <c r="AJ2575" s="85"/>
    </row>
    <row r="2576" spans="1:36" ht="16.5" thickTop="1" thickBot="1">
      <c r="A2576" s="105">
        <f t="shared" si="734"/>
        <v>266</v>
      </c>
      <c r="B2576" s="192" t="s">
        <v>2518</v>
      </c>
      <c r="C2576" s="107">
        <v>1976</v>
      </c>
      <c r="D2576" s="107">
        <v>1976</v>
      </c>
      <c r="E2576" s="114" t="s">
        <v>80</v>
      </c>
      <c r="F2576" s="107">
        <v>5</v>
      </c>
      <c r="G2576" s="107">
        <v>1</v>
      </c>
      <c r="H2576" s="111">
        <v>2874.3</v>
      </c>
      <c r="I2576" s="111">
        <v>2198.6999999999998</v>
      </c>
      <c r="J2576" s="111">
        <v>1984.3</v>
      </c>
      <c r="K2576" s="122">
        <v>48</v>
      </c>
      <c r="L2576" s="110">
        <f t="shared" si="735"/>
        <v>4900681.5</v>
      </c>
      <c r="M2576" s="108"/>
      <c r="N2576" s="108"/>
      <c r="O2576" s="108"/>
      <c r="P2576" s="110">
        <f>'Форма 2'!C2576-M2576-N2576-O2576</f>
        <v>4900681.5</v>
      </c>
      <c r="Q2576" s="111">
        <f t="shared" si="736"/>
        <v>2228.8995770227862</v>
      </c>
      <c r="R2576" s="111">
        <f t="shared" si="737"/>
        <v>2228.8995770227862</v>
      </c>
      <c r="S2576" s="112" t="s">
        <v>2152</v>
      </c>
      <c r="T2576" s="107" t="s">
        <v>82</v>
      </c>
      <c r="U2576" s="217"/>
      <c r="V2576" s="85"/>
      <c r="W2576" s="85">
        <v>1</v>
      </c>
      <c r="X2576" s="85">
        <v>1</v>
      </c>
      <c r="Y2576" s="85">
        <v>1</v>
      </c>
      <c r="Z2576" s="85"/>
      <c r="AA2576" s="85"/>
      <c r="AB2576" s="86"/>
      <c r="AC2576" s="86"/>
      <c r="AD2576" s="85"/>
      <c r="AE2576" s="85"/>
      <c r="AF2576" s="85"/>
      <c r="AG2576" s="85"/>
      <c r="AH2576" s="85"/>
      <c r="AI2576" s="85"/>
      <c r="AJ2576" s="85"/>
    </row>
    <row r="2577" spans="1:36" ht="16.5" thickTop="1" thickBot="1">
      <c r="A2577" s="105">
        <f t="shared" si="734"/>
        <v>267</v>
      </c>
      <c r="B2577" s="192" t="s">
        <v>2519</v>
      </c>
      <c r="C2577" s="107">
        <v>1970</v>
      </c>
      <c r="D2577" s="107"/>
      <c r="E2577" s="114" t="s">
        <v>91</v>
      </c>
      <c r="F2577" s="107">
        <v>5</v>
      </c>
      <c r="G2577" s="107">
        <v>8</v>
      </c>
      <c r="H2577" s="111">
        <v>6953.5</v>
      </c>
      <c r="I2577" s="111">
        <v>5126</v>
      </c>
      <c r="J2577" s="111">
        <v>38.1</v>
      </c>
      <c r="K2577" s="122">
        <v>280</v>
      </c>
      <c r="L2577" s="110">
        <f t="shared" si="735"/>
        <v>3165998.085</v>
      </c>
      <c r="M2577" s="108"/>
      <c r="N2577" s="108"/>
      <c r="O2577" s="108"/>
      <c r="P2577" s="110">
        <f>'Форма 2'!C2577-M2577-N2577-O2577</f>
        <v>3165998.085</v>
      </c>
      <c r="Q2577" s="111">
        <f t="shared" si="736"/>
        <v>617.63520971517755</v>
      </c>
      <c r="R2577" s="111">
        <f t="shared" si="737"/>
        <v>617.63520971517755</v>
      </c>
      <c r="S2577" s="112" t="s">
        <v>2152</v>
      </c>
      <c r="T2577" s="107" t="s">
        <v>92</v>
      </c>
      <c r="U2577" s="217"/>
      <c r="V2577" s="85"/>
      <c r="W2577" s="85"/>
      <c r="X2577" s="85"/>
      <c r="Y2577" s="85"/>
      <c r="Z2577" s="85">
        <v>1</v>
      </c>
      <c r="AA2577" s="85"/>
      <c r="AB2577" s="86"/>
      <c r="AC2577" s="86"/>
      <c r="AD2577" s="85"/>
      <c r="AE2577" s="85"/>
      <c r="AF2577" s="85"/>
      <c r="AG2577" s="85"/>
      <c r="AH2577" s="85"/>
      <c r="AI2577" s="85"/>
      <c r="AJ2577" s="85"/>
    </row>
    <row r="2578" spans="1:36" ht="16.5" thickTop="1" thickBot="1">
      <c r="A2578" s="105">
        <f t="shared" si="734"/>
        <v>268</v>
      </c>
      <c r="B2578" s="192" t="s">
        <v>2520</v>
      </c>
      <c r="C2578" s="107">
        <v>1972</v>
      </c>
      <c r="D2578" s="107">
        <v>1972</v>
      </c>
      <c r="E2578" s="114" t="s">
        <v>136</v>
      </c>
      <c r="F2578" s="107">
        <v>5</v>
      </c>
      <c r="G2578" s="107">
        <v>8</v>
      </c>
      <c r="H2578" s="111">
        <v>6258.3</v>
      </c>
      <c r="I2578" s="111">
        <v>5203.8</v>
      </c>
      <c r="J2578" s="111">
        <v>5203.8</v>
      </c>
      <c r="K2578" s="122">
        <v>285</v>
      </c>
      <c r="L2578" s="110">
        <f t="shared" si="735"/>
        <v>10670401.5</v>
      </c>
      <c r="M2578" s="108"/>
      <c r="N2578" s="108"/>
      <c r="O2578" s="108"/>
      <c r="P2578" s="110">
        <f>'Форма 2'!C2578-M2578-N2578-O2578</f>
        <v>10670401.5</v>
      </c>
      <c r="Q2578" s="111">
        <f t="shared" si="736"/>
        <v>2050.501844805719</v>
      </c>
      <c r="R2578" s="111">
        <f t="shared" si="737"/>
        <v>2050.501844805719</v>
      </c>
      <c r="S2578" s="112" t="s">
        <v>2152</v>
      </c>
      <c r="T2578" s="107" t="s">
        <v>120</v>
      </c>
      <c r="U2578" s="217"/>
      <c r="V2578" s="85"/>
      <c r="W2578" s="85">
        <v>1</v>
      </c>
      <c r="X2578" s="85">
        <v>1</v>
      </c>
      <c r="Y2578" s="85">
        <v>1</v>
      </c>
      <c r="Z2578" s="85"/>
      <c r="AA2578" s="85"/>
      <c r="AB2578" s="86"/>
      <c r="AC2578" s="86"/>
      <c r="AD2578" s="85"/>
      <c r="AE2578" s="85"/>
      <c r="AF2578" s="85"/>
      <c r="AG2578" s="85"/>
      <c r="AH2578" s="85"/>
      <c r="AI2578" s="85"/>
      <c r="AJ2578" s="85"/>
    </row>
    <row r="2579" spans="1:36" ht="16.5" thickTop="1" thickBot="1">
      <c r="A2579" s="105">
        <f t="shared" si="734"/>
        <v>269</v>
      </c>
      <c r="B2579" s="192" t="s">
        <v>2521</v>
      </c>
      <c r="C2579" s="107">
        <v>1974</v>
      </c>
      <c r="D2579" s="107">
        <v>1974</v>
      </c>
      <c r="E2579" s="114" t="s">
        <v>136</v>
      </c>
      <c r="F2579" s="107">
        <v>5</v>
      </c>
      <c r="G2579" s="107">
        <v>4</v>
      </c>
      <c r="H2579" s="111">
        <v>2887.2</v>
      </c>
      <c r="I2579" s="111">
        <v>2589.1999999999998</v>
      </c>
      <c r="J2579" s="111">
        <v>2589.1999999999998</v>
      </c>
      <c r="K2579" s="122">
        <v>225</v>
      </c>
      <c r="L2579" s="110">
        <f t="shared" si="735"/>
        <v>4922676</v>
      </c>
      <c r="M2579" s="108"/>
      <c r="N2579" s="108"/>
      <c r="O2579" s="108"/>
      <c r="P2579" s="110">
        <f>'Форма 2'!C2579-M2579-N2579-O2579</f>
        <v>4922676</v>
      </c>
      <c r="Q2579" s="111">
        <f t="shared" si="736"/>
        <v>1901.234358102889</v>
      </c>
      <c r="R2579" s="111">
        <f t="shared" si="737"/>
        <v>1901.234358102889</v>
      </c>
      <c r="S2579" s="112" t="s">
        <v>2152</v>
      </c>
      <c r="T2579" s="107" t="s">
        <v>82</v>
      </c>
      <c r="U2579" s="217"/>
      <c r="V2579" s="85"/>
      <c r="W2579" s="85">
        <v>1</v>
      </c>
      <c r="X2579" s="85">
        <v>1</v>
      </c>
      <c r="Y2579" s="85">
        <v>1</v>
      </c>
      <c r="Z2579" s="85"/>
      <c r="AA2579" s="85"/>
      <c r="AB2579" s="86"/>
      <c r="AC2579" s="86"/>
      <c r="AD2579" s="85"/>
      <c r="AE2579" s="85"/>
      <c r="AF2579" s="85"/>
      <c r="AG2579" s="85"/>
      <c r="AH2579" s="85"/>
      <c r="AI2579" s="85"/>
      <c r="AJ2579" s="85"/>
    </row>
    <row r="2580" spans="1:36" ht="16.5" thickTop="1" thickBot="1">
      <c r="A2580" s="105">
        <f t="shared" si="734"/>
        <v>270</v>
      </c>
      <c r="B2580" s="192" t="s">
        <v>2522</v>
      </c>
      <c r="C2580" s="107">
        <v>1974</v>
      </c>
      <c r="D2580" s="107">
        <v>1974</v>
      </c>
      <c r="E2580" s="114" t="s">
        <v>136</v>
      </c>
      <c r="F2580" s="107">
        <v>5</v>
      </c>
      <c r="G2580" s="107">
        <v>17</v>
      </c>
      <c r="H2580" s="111">
        <v>13502.2</v>
      </c>
      <c r="I2580" s="111">
        <v>12134.6</v>
      </c>
      <c r="J2580" s="111">
        <v>11141.5</v>
      </c>
      <c r="K2580" s="122">
        <v>635</v>
      </c>
      <c r="L2580" s="110">
        <f t="shared" si="735"/>
        <v>23021251</v>
      </c>
      <c r="M2580" s="108"/>
      <c r="N2580" s="108"/>
      <c r="O2580" s="108"/>
      <c r="P2580" s="110">
        <f>'Форма 2'!C2580-M2580-N2580-O2580</f>
        <v>23021251</v>
      </c>
      <c r="Q2580" s="111">
        <f t="shared" si="736"/>
        <v>1897.1577967135299</v>
      </c>
      <c r="R2580" s="111">
        <f t="shared" si="737"/>
        <v>1897.1577967135299</v>
      </c>
      <c r="S2580" s="112" t="s">
        <v>2152</v>
      </c>
      <c r="T2580" s="107" t="s">
        <v>82</v>
      </c>
      <c r="U2580" s="217"/>
      <c r="V2580" s="85"/>
      <c r="W2580" s="85">
        <v>1</v>
      </c>
      <c r="X2580" s="85">
        <v>1</v>
      </c>
      <c r="Y2580" s="85">
        <v>1</v>
      </c>
      <c r="Z2580" s="85"/>
      <c r="AA2580" s="85"/>
      <c r="AB2580" s="86"/>
      <c r="AC2580" s="86"/>
      <c r="AD2580" s="85"/>
      <c r="AE2580" s="85"/>
      <c r="AF2580" s="85"/>
      <c r="AG2580" s="85"/>
      <c r="AH2580" s="85"/>
      <c r="AI2580" s="85"/>
      <c r="AJ2580" s="85"/>
    </row>
    <row r="2581" spans="1:36" ht="16.5" thickTop="1" thickBot="1">
      <c r="A2581" s="105">
        <f t="shared" si="734"/>
        <v>271</v>
      </c>
      <c r="B2581" s="192" t="s">
        <v>2523</v>
      </c>
      <c r="C2581" s="107">
        <v>1975</v>
      </c>
      <c r="D2581" s="107">
        <v>1975</v>
      </c>
      <c r="E2581" s="114" t="s">
        <v>136</v>
      </c>
      <c r="F2581" s="107">
        <v>5</v>
      </c>
      <c r="G2581" s="107">
        <v>4</v>
      </c>
      <c r="H2581" s="111">
        <v>2901.1</v>
      </c>
      <c r="I2581" s="111">
        <v>2600.9</v>
      </c>
      <c r="J2581" s="111">
        <v>2600.9</v>
      </c>
      <c r="K2581" s="122">
        <v>150</v>
      </c>
      <c r="L2581" s="110">
        <f t="shared" si="735"/>
        <v>4946375.5</v>
      </c>
      <c r="M2581" s="108"/>
      <c r="N2581" s="108"/>
      <c r="O2581" s="108"/>
      <c r="P2581" s="110">
        <f>'Форма 2'!C2581-M2581-N2581-O2581</f>
        <v>4946375.5</v>
      </c>
      <c r="Q2581" s="111">
        <f t="shared" si="736"/>
        <v>1901.7938021454111</v>
      </c>
      <c r="R2581" s="111">
        <f t="shared" si="737"/>
        <v>1901.7938021454111</v>
      </c>
      <c r="S2581" s="112" t="s">
        <v>2152</v>
      </c>
      <c r="T2581" s="107" t="s">
        <v>82</v>
      </c>
      <c r="U2581" s="217"/>
      <c r="V2581" s="85"/>
      <c r="W2581" s="85">
        <v>1</v>
      </c>
      <c r="X2581" s="85">
        <v>1</v>
      </c>
      <c r="Y2581" s="85">
        <v>1</v>
      </c>
      <c r="Z2581" s="85"/>
      <c r="AA2581" s="85"/>
      <c r="AB2581" s="86"/>
      <c r="AC2581" s="86"/>
      <c r="AD2581" s="85"/>
      <c r="AE2581" s="85"/>
      <c r="AF2581" s="85"/>
      <c r="AG2581" s="85"/>
      <c r="AH2581" s="85"/>
      <c r="AI2581" s="85"/>
      <c r="AJ2581" s="85"/>
    </row>
    <row r="2582" spans="1:36" ht="16.5" thickTop="1" thickBot="1">
      <c r="A2582" s="105">
        <f t="shared" si="734"/>
        <v>272</v>
      </c>
      <c r="B2582" s="191" t="s">
        <v>2524</v>
      </c>
      <c r="C2582" s="105">
        <v>1972</v>
      </c>
      <c r="D2582" s="105"/>
      <c r="E2582" s="119" t="s">
        <v>80</v>
      </c>
      <c r="F2582" s="107">
        <v>2</v>
      </c>
      <c r="G2582" s="105">
        <v>2</v>
      </c>
      <c r="H2582" s="111">
        <v>488.5</v>
      </c>
      <c r="I2582" s="111">
        <v>429.8</v>
      </c>
      <c r="J2582" s="111">
        <v>396.3</v>
      </c>
      <c r="K2582" s="109">
        <v>24</v>
      </c>
      <c r="L2582" s="110">
        <f t="shared" si="735"/>
        <v>3161488.9550000001</v>
      </c>
      <c r="M2582" s="108"/>
      <c r="N2582" s="108"/>
      <c r="O2582" s="108"/>
      <c r="P2582" s="110">
        <f>'Форма 2'!C2582-M2582-N2582-O2582</f>
        <v>3161488.9550000001</v>
      </c>
      <c r="Q2582" s="111">
        <f t="shared" si="736"/>
        <v>7355.721161005119</v>
      </c>
      <c r="R2582" s="111">
        <f t="shared" si="737"/>
        <v>7355.721161005119</v>
      </c>
      <c r="S2582" s="112" t="s">
        <v>2152</v>
      </c>
      <c r="T2582" s="105" t="s">
        <v>82</v>
      </c>
      <c r="U2582" s="217"/>
      <c r="V2582" s="85"/>
      <c r="W2582" s="85"/>
      <c r="X2582" s="85"/>
      <c r="Y2582" s="85"/>
      <c r="Z2582" s="85">
        <v>1</v>
      </c>
      <c r="AA2582" s="85"/>
      <c r="AB2582" s="86"/>
      <c r="AC2582" s="86"/>
      <c r="AD2582" s="85"/>
      <c r="AE2582" s="85">
        <v>1</v>
      </c>
      <c r="AF2582" s="85"/>
      <c r="AG2582" s="85"/>
      <c r="AH2582" s="85"/>
      <c r="AI2582" s="85"/>
      <c r="AJ2582" s="85"/>
    </row>
    <row r="2583" spans="1:36" ht="16.5" thickTop="1" thickBot="1">
      <c r="A2583" s="105">
        <f t="shared" si="734"/>
        <v>273</v>
      </c>
      <c r="B2583" s="112" t="s">
        <v>2525</v>
      </c>
      <c r="C2583" s="107">
        <v>1978</v>
      </c>
      <c r="D2583" s="107"/>
      <c r="E2583" s="114" t="s">
        <v>1153</v>
      </c>
      <c r="F2583" s="107">
        <v>5</v>
      </c>
      <c r="G2583" s="107">
        <v>6</v>
      </c>
      <c r="H2583" s="111">
        <v>4496.1000000000004</v>
      </c>
      <c r="I2583" s="111">
        <v>3741.4</v>
      </c>
      <c r="J2583" s="111">
        <v>3187.6</v>
      </c>
      <c r="K2583" s="122">
        <v>189</v>
      </c>
      <c r="L2583" s="110">
        <f t="shared" si="735"/>
        <v>20248276.272000004</v>
      </c>
      <c r="M2583" s="108"/>
      <c r="N2583" s="108"/>
      <c r="O2583" s="108"/>
      <c r="P2583" s="110">
        <f>'Форма 2'!C2583-M2583-N2583-O2583</f>
        <v>20248276.272000004</v>
      </c>
      <c r="Q2583" s="111">
        <f t="shared" si="736"/>
        <v>5411.9517485433271</v>
      </c>
      <c r="R2583" s="111">
        <f t="shared" si="737"/>
        <v>5411.9517485433271</v>
      </c>
      <c r="S2583" s="112" t="s">
        <v>2152</v>
      </c>
      <c r="T2583" s="107" t="s">
        <v>82</v>
      </c>
      <c r="U2583" s="217"/>
      <c r="V2583" s="85"/>
      <c r="W2583" s="85"/>
      <c r="X2583" s="85"/>
      <c r="Y2583" s="85"/>
      <c r="Z2583" s="85"/>
      <c r="AA2583" s="85"/>
      <c r="AB2583" s="86"/>
      <c r="AC2583" s="86"/>
      <c r="AD2583" s="85">
        <v>1</v>
      </c>
      <c r="AE2583" s="85"/>
      <c r="AF2583" s="85"/>
      <c r="AG2583" s="85"/>
      <c r="AH2583" s="85"/>
      <c r="AI2583" s="85"/>
      <c r="AJ2583" s="85"/>
    </row>
    <row r="2584" spans="1:36" ht="16.5" thickTop="1" thickBot="1">
      <c r="A2584" s="105">
        <f t="shared" si="734"/>
        <v>274</v>
      </c>
      <c r="B2584" s="112" t="s">
        <v>2526</v>
      </c>
      <c r="C2584" s="107">
        <v>1979</v>
      </c>
      <c r="D2584" s="107"/>
      <c r="E2584" s="114" t="s">
        <v>1153</v>
      </c>
      <c r="F2584" s="107">
        <v>5</v>
      </c>
      <c r="G2584" s="107">
        <v>6</v>
      </c>
      <c r="H2584" s="111">
        <v>4342.3999999999996</v>
      </c>
      <c r="I2584" s="111">
        <v>3712.9</v>
      </c>
      <c r="J2584" s="111">
        <v>3215.3</v>
      </c>
      <c r="K2584" s="122">
        <v>182</v>
      </c>
      <c r="L2584" s="110">
        <f t="shared" si="735"/>
        <v>2011825.6439999999</v>
      </c>
      <c r="M2584" s="108"/>
      <c r="N2584" s="108"/>
      <c r="O2584" s="108"/>
      <c r="P2584" s="110">
        <f>'Форма 2'!C2584-M2584-N2584-O2584</f>
        <v>2011825.6439999999</v>
      </c>
      <c r="Q2584" s="111">
        <f t="shared" si="736"/>
        <v>541.84751649653901</v>
      </c>
      <c r="R2584" s="111">
        <f t="shared" si="737"/>
        <v>541.84751649653901</v>
      </c>
      <c r="S2584" s="112" t="s">
        <v>2152</v>
      </c>
      <c r="T2584" s="107" t="s">
        <v>82</v>
      </c>
      <c r="U2584" s="217"/>
      <c r="V2584" s="85"/>
      <c r="W2584" s="85"/>
      <c r="X2584" s="85"/>
      <c r="Y2584" s="85"/>
      <c r="Z2584" s="85">
        <v>1</v>
      </c>
      <c r="AA2584" s="85"/>
      <c r="AB2584" s="86"/>
      <c r="AC2584" s="86"/>
      <c r="AD2584" s="85"/>
      <c r="AE2584" s="85"/>
      <c r="AF2584" s="85"/>
      <c r="AG2584" s="85"/>
      <c r="AH2584" s="85"/>
      <c r="AI2584" s="85"/>
      <c r="AJ2584" s="85"/>
    </row>
    <row r="2585" spans="1:36" ht="16.5" thickTop="1" thickBot="1">
      <c r="A2585" s="105">
        <f t="shared" si="734"/>
        <v>275</v>
      </c>
      <c r="B2585" s="112" t="s">
        <v>1306</v>
      </c>
      <c r="C2585" s="107">
        <v>1988</v>
      </c>
      <c r="D2585" s="107"/>
      <c r="E2585" s="114" t="s">
        <v>91</v>
      </c>
      <c r="F2585" s="107">
        <v>5</v>
      </c>
      <c r="G2585" s="107">
        <v>4</v>
      </c>
      <c r="H2585" s="111">
        <v>3377.7</v>
      </c>
      <c r="I2585" s="111">
        <v>2786.7</v>
      </c>
      <c r="J2585" s="111">
        <v>2515.6999999999998</v>
      </c>
      <c r="K2585" s="122">
        <v>128</v>
      </c>
      <c r="L2585" s="110">
        <f t="shared" si="735"/>
        <v>2756574.747</v>
      </c>
      <c r="M2585" s="108"/>
      <c r="N2585" s="108"/>
      <c r="O2585" s="108"/>
      <c r="P2585" s="110">
        <f>'Форма 2'!C2585-M2585-N2585-O2585</f>
        <v>2756574.747</v>
      </c>
      <c r="Q2585" s="111">
        <f t="shared" si="736"/>
        <v>989.18963182258597</v>
      </c>
      <c r="R2585" s="111">
        <f t="shared" si="737"/>
        <v>989.18963182258597</v>
      </c>
      <c r="S2585" s="112" t="s">
        <v>2152</v>
      </c>
      <c r="T2585" s="107" t="s">
        <v>92</v>
      </c>
      <c r="U2585" s="217"/>
      <c r="V2585" s="85"/>
      <c r="W2585" s="85"/>
      <c r="X2585" s="85"/>
      <c r="Y2585" s="85"/>
      <c r="Z2585" s="85"/>
      <c r="AA2585" s="85"/>
      <c r="AB2585" s="86"/>
      <c r="AC2585" s="86"/>
      <c r="AD2585" s="85"/>
      <c r="AE2585" s="85"/>
      <c r="AF2585" s="85">
        <v>1</v>
      </c>
      <c r="AG2585" s="85"/>
      <c r="AH2585" s="85"/>
      <c r="AI2585" s="85"/>
      <c r="AJ2585" s="85"/>
    </row>
    <row r="2586" spans="1:36" ht="16.5" thickTop="1" thickBot="1">
      <c r="A2586" s="105">
        <f t="shared" si="734"/>
        <v>276</v>
      </c>
      <c r="B2586" s="112" t="s">
        <v>2527</v>
      </c>
      <c r="C2586" s="107">
        <v>1990</v>
      </c>
      <c r="D2586" s="107"/>
      <c r="E2586" s="114" t="s">
        <v>1153</v>
      </c>
      <c r="F2586" s="107">
        <v>5</v>
      </c>
      <c r="G2586" s="107">
        <v>6</v>
      </c>
      <c r="H2586" s="111">
        <v>4420</v>
      </c>
      <c r="I2586" s="111">
        <v>4235.3</v>
      </c>
      <c r="J2586" s="111">
        <v>3926.7</v>
      </c>
      <c r="K2586" s="122">
        <v>212</v>
      </c>
      <c r="L2586" s="110">
        <f t="shared" si="735"/>
        <v>3607206.2</v>
      </c>
      <c r="M2586" s="108"/>
      <c r="N2586" s="108"/>
      <c r="O2586" s="108"/>
      <c r="P2586" s="110">
        <f>'Форма 2'!C2586-M2586-N2586-O2586</f>
        <v>3607206.2</v>
      </c>
      <c r="Q2586" s="111">
        <f t="shared" si="736"/>
        <v>851.70028097183194</v>
      </c>
      <c r="R2586" s="111">
        <f t="shared" si="737"/>
        <v>851.70028097183194</v>
      </c>
      <c r="S2586" s="112" t="s">
        <v>2152</v>
      </c>
      <c r="T2586" s="107" t="s">
        <v>92</v>
      </c>
      <c r="U2586" s="217"/>
      <c r="V2586" s="85"/>
      <c r="W2586" s="85"/>
      <c r="X2586" s="85"/>
      <c r="Y2586" s="85"/>
      <c r="Z2586" s="85"/>
      <c r="AA2586" s="85"/>
      <c r="AB2586" s="86"/>
      <c r="AC2586" s="86"/>
      <c r="AD2586" s="85"/>
      <c r="AE2586" s="85"/>
      <c r="AF2586" s="85">
        <v>1</v>
      </c>
      <c r="AG2586" s="85"/>
      <c r="AH2586" s="85"/>
      <c r="AI2586" s="85"/>
      <c r="AJ2586" s="85"/>
    </row>
    <row r="2587" spans="1:36" ht="17.25" thickTop="1" thickBot="1">
      <c r="A2587" s="221">
        <v>0</v>
      </c>
      <c r="B2587" s="13" t="s">
        <v>167</v>
      </c>
      <c r="C2587" s="5"/>
      <c r="D2587" s="5"/>
      <c r="E2587" s="5"/>
      <c r="F2587" s="5"/>
      <c r="G2587" s="5"/>
      <c r="H2587" s="17">
        <f t="shared" ref="H2587:P2587" si="738">SUM(H2588:H2638)</f>
        <v>111236.70000000001</v>
      </c>
      <c r="I2587" s="17">
        <f t="shared" si="738"/>
        <v>89666.800000000047</v>
      </c>
      <c r="J2587" s="17">
        <f t="shared" si="738"/>
        <v>58165.5</v>
      </c>
      <c r="K2587" s="23">
        <f t="shared" si="738"/>
        <v>3159</v>
      </c>
      <c r="L2587" s="24">
        <f t="shared" si="738"/>
        <v>755302437.87199998</v>
      </c>
      <c r="M2587" s="24">
        <f t="shared" si="738"/>
        <v>0</v>
      </c>
      <c r="N2587" s="24">
        <f t="shared" si="738"/>
        <v>0</v>
      </c>
      <c r="O2587" s="24">
        <f t="shared" si="738"/>
        <v>0</v>
      </c>
      <c r="P2587" s="24">
        <f t="shared" si="738"/>
        <v>755302437.87199998</v>
      </c>
      <c r="Q2587" s="8" t="s">
        <v>76</v>
      </c>
      <c r="R2587" s="8" t="s">
        <v>76</v>
      </c>
      <c r="S2587" s="8" t="s">
        <v>76</v>
      </c>
      <c r="T2587" s="5" t="s">
        <v>76</v>
      </c>
      <c r="U2587" s="218" t="s">
        <v>76</v>
      </c>
      <c r="V2587" s="84" t="s">
        <v>76</v>
      </c>
      <c r="W2587" s="84" t="s">
        <v>76</v>
      </c>
      <c r="X2587" s="84" t="s">
        <v>76</v>
      </c>
      <c r="Y2587" s="84" t="s">
        <v>76</v>
      </c>
      <c r="Z2587" s="84" t="s">
        <v>76</v>
      </c>
      <c r="AA2587" s="84" t="s">
        <v>76</v>
      </c>
      <c r="AB2587" s="84" t="s">
        <v>76</v>
      </c>
      <c r="AC2587" s="84" t="s">
        <v>76</v>
      </c>
      <c r="AD2587" s="84" t="s">
        <v>76</v>
      </c>
      <c r="AE2587" s="84" t="s">
        <v>76</v>
      </c>
      <c r="AF2587" s="84" t="s">
        <v>76</v>
      </c>
      <c r="AG2587" s="84" t="s">
        <v>76</v>
      </c>
      <c r="AH2587" s="84" t="s">
        <v>76</v>
      </c>
      <c r="AI2587" s="84" t="s">
        <v>76</v>
      </c>
      <c r="AJ2587" s="84" t="s">
        <v>76</v>
      </c>
    </row>
    <row r="2588" spans="1:36" ht="16.5" thickTop="1" thickBot="1">
      <c r="A2588" s="105">
        <f t="shared" si="734"/>
        <v>1</v>
      </c>
      <c r="B2588" s="112" t="s">
        <v>2528</v>
      </c>
      <c r="C2588" s="107">
        <v>1963</v>
      </c>
      <c r="D2588" s="107"/>
      <c r="E2588" s="114" t="s">
        <v>1357</v>
      </c>
      <c r="F2588" s="107">
        <v>4</v>
      </c>
      <c r="G2588" s="107">
        <v>3</v>
      </c>
      <c r="H2588" s="111">
        <v>2733.5</v>
      </c>
      <c r="I2588" s="111">
        <v>2028.2</v>
      </c>
      <c r="J2588" s="111">
        <v>1635.4</v>
      </c>
      <c r="K2588" s="122">
        <v>71</v>
      </c>
      <c r="L2588" s="110">
        <f t="shared" ref="L2588:L2638" si="739">SUM(M2588:P2588)</f>
        <v>17055290.559999999</v>
      </c>
      <c r="M2588" s="108"/>
      <c r="N2588" s="108"/>
      <c r="O2588" s="108"/>
      <c r="P2588" s="110">
        <f>'Форма 2'!C2588-M2588-N2588-O2588</f>
        <v>17055290.559999999</v>
      </c>
      <c r="Q2588" s="111">
        <f t="shared" ref="Q2588:Q2638" si="740">L2588/I2588</f>
        <v>8409.0772902080662</v>
      </c>
      <c r="R2588" s="111">
        <f t="shared" ref="R2588:R2638" si="741">Q2588</f>
        <v>8409.0772902080662</v>
      </c>
      <c r="S2588" s="112" t="s">
        <v>2152</v>
      </c>
      <c r="T2588" s="107" t="s">
        <v>82</v>
      </c>
      <c r="U2588" s="217">
        <v>1</v>
      </c>
      <c r="V2588" s="85">
        <v>1</v>
      </c>
      <c r="W2588" s="85">
        <v>1</v>
      </c>
      <c r="X2588" s="85">
        <v>1</v>
      </c>
      <c r="Y2588" s="85">
        <v>1</v>
      </c>
      <c r="Z2588" s="85">
        <v>1</v>
      </c>
      <c r="AA2588" s="85">
        <v>1</v>
      </c>
      <c r="AB2588" s="86"/>
      <c r="AC2588" s="86"/>
      <c r="AD2588" s="85"/>
      <c r="AE2588" s="85"/>
      <c r="AF2588" s="85"/>
      <c r="AG2588" s="85"/>
      <c r="AH2588" s="85"/>
      <c r="AI2588" s="85"/>
      <c r="AJ2588" s="85"/>
    </row>
    <row r="2589" spans="1:36" ht="16.5" thickTop="1" thickBot="1">
      <c r="A2589" s="105">
        <f t="shared" si="734"/>
        <v>2</v>
      </c>
      <c r="B2589" s="112" t="s">
        <v>2529</v>
      </c>
      <c r="C2589" s="107">
        <v>1976</v>
      </c>
      <c r="D2589" s="107"/>
      <c r="E2589" s="114" t="s">
        <v>1357</v>
      </c>
      <c r="F2589" s="107">
        <v>5</v>
      </c>
      <c r="G2589" s="107">
        <v>4</v>
      </c>
      <c r="H2589" s="111">
        <v>3702.8</v>
      </c>
      <c r="I2589" s="111">
        <v>3428.7</v>
      </c>
      <c r="J2589" s="111">
        <v>2847.5</v>
      </c>
      <c r="K2589" s="122">
        <v>116</v>
      </c>
      <c r="L2589" s="110">
        <f t="shared" si="739"/>
        <v>18078402.607999999</v>
      </c>
      <c r="M2589" s="108"/>
      <c r="N2589" s="108"/>
      <c r="O2589" s="108"/>
      <c r="P2589" s="110">
        <f>'Форма 2'!C2589-M2589-N2589-O2589</f>
        <v>18078402.607999999</v>
      </c>
      <c r="Q2589" s="111">
        <f t="shared" si="740"/>
        <v>5272.6697022195003</v>
      </c>
      <c r="R2589" s="111">
        <f t="shared" si="741"/>
        <v>5272.6697022195003</v>
      </c>
      <c r="S2589" s="112" t="s">
        <v>2152</v>
      </c>
      <c r="T2589" s="107" t="s">
        <v>82</v>
      </c>
      <c r="U2589" s="217"/>
      <c r="V2589" s="85"/>
      <c r="W2589" s="85"/>
      <c r="X2589" s="85"/>
      <c r="Y2589" s="85"/>
      <c r="Z2589" s="85"/>
      <c r="AA2589" s="85"/>
      <c r="AB2589" s="86"/>
      <c r="AC2589" s="86"/>
      <c r="AD2589" s="85"/>
      <c r="AE2589" s="85">
        <v>1</v>
      </c>
      <c r="AF2589" s="85"/>
      <c r="AG2589" s="85"/>
      <c r="AH2589" s="85"/>
      <c r="AI2589" s="85"/>
      <c r="AJ2589" s="85"/>
    </row>
    <row r="2590" spans="1:36" ht="16.5" thickTop="1" thickBot="1">
      <c r="A2590" s="105">
        <f t="shared" si="734"/>
        <v>3</v>
      </c>
      <c r="B2590" s="112" t="s">
        <v>2530</v>
      </c>
      <c r="C2590" s="107">
        <v>1971</v>
      </c>
      <c r="D2590" s="107"/>
      <c r="E2590" s="114" t="s">
        <v>1357</v>
      </c>
      <c r="F2590" s="107">
        <v>5</v>
      </c>
      <c r="G2590" s="107">
        <v>4</v>
      </c>
      <c r="H2590" s="111">
        <v>4350.3</v>
      </c>
      <c r="I2590" s="111">
        <v>3368.7</v>
      </c>
      <c r="J2590" s="111">
        <v>2847.9</v>
      </c>
      <c r="K2590" s="122">
        <v>128</v>
      </c>
      <c r="L2590" s="110">
        <f t="shared" si="739"/>
        <v>27143087.807999998</v>
      </c>
      <c r="M2590" s="108"/>
      <c r="N2590" s="108"/>
      <c r="O2590" s="108"/>
      <c r="P2590" s="110">
        <f>'Форма 2'!C2590-M2590-N2590-O2590</f>
        <v>27143087.807999998</v>
      </c>
      <c r="Q2590" s="111">
        <f t="shared" si="740"/>
        <v>8057.4369365036955</v>
      </c>
      <c r="R2590" s="111">
        <f t="shared" si="741"/>
        <v>8057.4369365036955</v>
      </c>
      <c r="S2590" s="112" t="s">
        <v>2152</v>
      </c>
      <c r="T2590" s="107" t="s">
        <v>82</v>
      </c>
      <c r="U2590" s="217">
        <v>1</v>
      </c>
      <c r="V2590" s="85">
        <v>1</v>
      </c>
      <c r="W2590" s="85">
        <v>1</v>
      </c>
      <c r="X2590" s="85">
        <v>1</v>
      </c>
      <c r="Y2590" s="85">
        <v>1</v>
      </c>
      <c r="Z2590" s="85">
        <v>1</v>
      </c>
      <c r="AA2590" s="85">
        <v>1</v>
      </c>
      <c r="AB2590" s="86"/>
      <c r="AC2590" s="86"/>
      <c r="AD2590" s="85"/>
      <c r="AE2590" s="85"/>
      <c r="AF2590" s="85"/>
      <c r="AG2590" s="85"/>
      <c r="AH2590" s="85"/>
      <c r="AI2590" s="85"/>
      <c r="AJ2590" s="85"/>
    </row>
    <row r="2591" spans="1:36" ht="16.5" thickTop="1" thickBot="1">
      <c r="A2591" s="105">
        <f t="shared" si="734"/>
        <v>4</v>
      </c>
      <c r="B2591" s="112" t="s">
        <v>2531</v>
      </c>
      <c r="C2591" s="107">
        <v>1963</v>
      </c>
      <c r="D2591" s="107"/>
      <c r="E2591" s="114" t="s">
        <v>171</v>
      </c>
      <c r="F2591" s="107">
        <v>4</v>
      </c>
      <c r="G2591" s="107">
        <v>2</v>
      </c>
      <c r="H2591" s="111">
        <v>1718.1</v>
      </c>
      <c r="I2591" s="111">
        <v>1272.7</v>
      </c>
      <c r="J2591" s="111">
        <v>1069.9000000000001</v>
      </c>
      <c r="K2591" s="122">
        <v>46</v>
      </c>
      <c r="L2591" s="110">
        <f t="shared" si="739"/>
        <v>10719844.415999999</v>
      </c>
      <c r="M2591" s="108"/>
      <c r="N2591" s="108"/>
      <c r="O2591" s="108"/>
      <c r="P2591" s="110">
        <f>'Форма 2'!C2591-M2591-N2591-O2591</f>
        <v>10719844.415999999</v>
      </c>
      <c r="Q2591" s="111">
        <f t="shared" si="740"/>
        <v>8422.9153893297698</v>
      </c>
      <c r="R2591" s="111">
        <f t="shared" si="741"/>
        <v>8422.9153893297698</v>
      </c>
      <c r="S2591" s="112" t="s">
        <v>2152</v>
      </c>
      <c r="T2591" s="107" t="s">
        <v>82</v>
      </c>
      <c r="U2591" s="217">
        <v>1</v>
      </c>
      <c r="V2591" s="85">
        <v>1</v>
      </c>
      <c r="W2591" s="85">
        <v>1</v>
      </c>
      <c r="X2591" s="85">
        <v>1</v>
      </c>
      <c r="Y2591" s="85">
        <v>1</v>
      </c>
      <c r="Z2591" s="85">
        <v>1</v>
      </c>
      <c r="AA2591" s="85">
        <v>1</v>
      </c>
      <c r="AB2591" s="86"/>
      <c r="AC2591" s="86"/>
      <c r="AD2591" s="85"/>
      <c r="AE2591" s="85"/>
      <c r="AF2591" s="85"/>
      <c r="AG2591" s="85"/>
      <c r="AH2591" s="85"/>
      <c r="AI2591" s="85"/>
      <c r="AJ2591" s="85"/>
    </row>
    <row r="2592" spans="1:36" ht="16.5" thickTop="1" thickBot="1">
      <c r="A2592" s="105">
        <f t="shared" si="734"/>
        <v>5</v>
      </c>
      <c r="B2592" s="112" t="s">
        <v>2532</v>
      </c>
      <c r="C2592" s="107">
        <v>1964</v>
      </c>
      <c r="D2592" s="107"/>
      <c r="E2592" s="114" t="s">
        <v>1357</v>
      </c>
      <c r="F2592" s="107">
        <v>5</v>
      </c>
      <c r="G2592" s="107">
        <v>3</v>
      </c>
      <c r="H2592" s="111">
        <v>3279.5</v>
      </c>
      <c r="I2592" s="111">
        <v>2547.1999999999998</v>
      </c>
      <c r="J2592" s="111">
        <v>1905.8</v>
      </c>
      <c r="K2592" s="122">
        <v>103</v>
      </c>
      <c r="L2592" s="110">
        <f t="shared" si="739"/>
        <v>53919407.324999996</v>
      </c>
      <c r="M2592" s="108"/>
      <c r="N2592" s="108"/>
      <c r="O2592" s="108"/>
      <c r="P2592" s="110">
        <f>'Форма 2'!C2592-M2592-N2592-O2592</f>
        <v>53919407.324999996</v>
      </c>
      <c r="Q2592" s="111">
        <f t="shared" si="740"/>
        <v>21168.109031485554</v>
      </c>
      <c r="R2592" s="111">
        <f t="shared" si="741"/>
        <v>21168.109031485554</v>
      </c>
      <c r="S2592" s="112" t="s">
        <v>2152</v>
      </c>
      <c r="T2592" s="107" t="s">
        <v>82</v>
      </c>
      <c r="U2592" s="217">
        <v>1</v>
      </c>
      <c r="V2592" s="85">
        <v>1</v>
      </c>
      <c r="W2592" s="85">
        <v>1</v>
      </c>
      <c r="X2592" s="85">
        <v>1</v>
      </c>
      <c r="Y2592" s="85">
        <v>1</v>
      </c>
      <c r="Z2592" s="85">
        <v>1</v>
      </c>
      <c r="AA2592" s="85">
        <v>1</v>
      </c>
      <c r="AB2592" s="86"/>
      <c r="AC2592" s="86"/>
      <c r="AD2592" s="85">
        <v>1</v>
      </c>
      <c r="AE2592" s="85">
        <v>1</v>
      </c>
      <c r="AF2592" s="85">
        <v>1</v>
      </c>
      <c r="AG2592" s="85"/>
      <c r="AH2592" s="85"/>
      <c r="AI2592" s="85"/>
      <c r="AJ2592" s="85"/>
    </row>
    <row r="2593" spans="1:36" ht="16.5" thickTop="1" thickBot="1">
      <c r="A2593" s="105">
        <f t="shared" si="734"/>
        <v>6</v>
      </c>
      <c r="B2593" s="112" t="s">
        <v>2533</v>
      </c>
      <c r="C2593" s="107">
        <v>1985</v>
      </c>
      <c r="D2593" s="107"/>
      <c r="E2593" s="114" t="s">
        <v>1027</v>
      </c>
      <c r="F2593" s="107">
        <v>5</v>
      </c>
      <c r="G2593" s="107">
        <v>6</v>
      </c>
      <c r="H2593" s="111">
        <v>4321</v>
      </c>
      <c r="I2593" s="111">
        <v>3873.4</v>
      </c>
      <c r="J2593" s="111">
        <v>3613.8</v>
      </c>
      <c r="K2593" s="122">
        <v>165</v>
      </c>
      <c r="L2593" s="110">
        <f t="shared" si="739"/>
        <v>21096677.559999999</v>
      </c>
      <c r="M2593" s="108"/>
      <c r="N2593" s="108"/>
      <c r="O2593" s="108"/>
      <c r="P2593" s="110">
        <f>'Форма 2'!C2593-M2593-N2593-O2593</f>
        <v>21096677.559999999</v>
      </c>
      <c r="Q2593" s="111">
        <f t="shared" si="740"/>
        <v>5446.5527856663393</v>
      </c>
      <c r="R2593" s="111">
        <f t="shared" si="741"/>
        <v>5446.5527856663393</v>
      </c>
      <c r="S2593" s="112" t="s">
        <v>2152</v>
      </c>
      <c r="T2593" s="107" t="s">
        <v>82</v>
      </c>
      <c r="U2593" s="217"/>
      <c r="V2593" s="85"/>
      <c r="W2593" s="85"/>
      <c r="X2593" s="85"/>
      <c r="Y2593" s="85"/>
      <c r="Z2593" s="85"/>
      <c r="AA2593" s="85"/>
      <c r="AB2593" s="86"/>
      <c r="AC2593" s="86"/>
      <c r="AD2593" s="85"/>
      <c r="AE2593" s="85">
        <v>1</v>
      </c>
      <c r="AF2593" s="85"/>
      <c r="AG2593" s="85"/>
      <c r="AH2593" s="85"/>
      <c r="AI2593" s="85"/>
      <c r="AJ2593" s="85"/>
    </row>
    <row r="2594" spans="1:36" ht="16.5" thickTop="1" thickBot="1">
      <c r="A2594" s="105">
        <f t="shared" si="734"/>
        <v>7</v>
      </c>
      <c r="B2594" s="112" t="s">
        <v>2534</v>
      </c>
      <c r="C2594" s="107">
        <v>1962</v>
      </c>
      <c r="D2594" s="107"/>
      <c r="E2594" s="114" t="s">
        <v>171</v>
      </c>
      <c r="F2594" s="107">
        <v>4</v>
      </c>
      <c r="G2594" s="107">
        <v>3</v>
      </c>
      <c r="H2594" s="111">
        <v>2721.3</v>
      </c>
      <c r="I2594" s="111">
        <v>2016.6</v>
      </c>
      <c r="J2594" s="111">
        <v>1541.1</v>
      </c>
      <c r="K2594" s="122">
        <v>76</v>
      </c>
      <c r="L2594" s="110">
        <f t="shared" si="739"/>
        <v>16979170.368000001</v>
      </c>
      <c r="M2594" s="108"/>
      <c r="N2594" s="108"/>
      <c r="O2594" s="108"/>
      <c r="P2594" s="110">
        <f>'Форма 2'!C2594-M2594-N2594-O2594</f>
        <v>16979170.368000001</v>
      </c>
      <c r="Q2594" s="111">
        <f t="shared" si="740"/>
        <v>8419.7016602201729</v>
      </c>
      <c r="R2594" s="111">
        <f t="shared" si="741"/>
        <v>8419.7016602201729</v>
      </c>
      <c r="S2594" s="112" t="s">
        <v>2152</v>
      </c>
      <c r="T2594" s="107" t="s">
        <v>82</v>
      </c>
      <c r="U2594" s="217">
        <v>1</v>
      </c>
      <c r="V2594" s="85">
        <v>1</v>
      </c>
      <c r="W2594" s="85">
        <v>1</v>
      </c>
      <c r="X2594" s="85">
        <v>1</v>
      </c>
      <c r="Y2594" s="85">
        <v>1</v>
      </c>
      <c r="Z2594" s="85">
        <v>1</v>
      </c>
      <c r="AA2594" s="85">
        <v>1</v>
      </c>
      <c r="AB2594" s="86"/>
      <c r="AC2594" s="86"/>
      <c r="AD2594" s="85"/>
      <c r="AE2594" s="85"/>
      <c r="AF2594" s="85"/>
      <c r="AG2594" s="85"/>
      <c r="AH2594" s="85"/>
      <c r="AI2594" s="85"/>
      <c r="AJ2594" s="85"/>
    </row>
    <row r="2595" spans="1:36" ht="16.5" thickTop="1" thickBot="1">
      <c r="A2595" s="105">
        <f t="shared" si="734"/>
        <v>8</v>
      </c>
      <c r="B2595" s="112" t="s">
        <v>2535</v>
      </c>
      <c r="C2595" s="107">
        <v>1957</v>
      </c>
      <c r="D2595" s="107"/>
      <c r="E2595" s="114" t="s">
        <v>171</v>
      </c>
      <c r="F2595" s="107">
        <v>2</v>
      </c>
      <c r="G2595" s="107">
        <v>2</v>
      </c>
      <c r="H2595" s="111">
        <v>724.4</v>
      </c>
      <c r="I2595" s="111">
        <v>643.4</v>
      </c>
      <c r="J2595" s="111">
        <v>643.4</v>
      </c>
      <c r="K2595" s="122">
        <v>20</v>
      </c>
      <c r="L2595" s="110">
        <f t="shared" si="739"/>
        <v>6923373.3159999996</v>
      </c>
      <c r="M2595" s="108"/>
      <c r="N2595" s="108"/>
      <c r="O2595" s="108"/>
      <c r="P2595" s="110">
        <f>'Форма 2'!C2595-M2595-N2595-O2595</f>
        <v>6923373.3159999996</v>
      </c>
      <c r="Q2595" s="111">
        <f t="shared" si="740"/>
        <v>10760.605091700341</v>
      </c>
      <c r="R2595" s="111">
        <f t="shared" si="741"/>
        <v>10760.605091700341</v>
      </c>
      <c r="S2595" s="112" t="s">
        <v>2152</v>
      </c>
      <c r="T2595" s="107" t="s">
        <v>82</v>
      </c>
      <c r="U2595" s="217"/>
      <c r="V2595" s="85"/>
      <c r="W2595" s="85"/>
      <c r="X2595" s="85"/>
      <c r="Y2595" s="85"/>
      <c r="Z2595" s="85"/>
      <c r="AA2595" s="85"/>
      <c r="AB2595" s="86"/>
      <c r="AC2595" s="86"/>
      <c r="AD2595" s="85">
        <v>1</v>
      </c>
      <c r="AE2595" s="85"/>
      <c r="AF2595" s="85"/>
      <c r="AG2595" s="85"/>
      <c r="AH2595" s="85"/>
      <c r="AI2595" s="85"/>
      <c r="AJ2595" s="85"/>
    </row>
    <row r="2596" spans="1:36" ht="16.5" thickTop="1" thickBot="1">
      <c r="A2596" s="105">
        <f t="shared" si="734"/>
        <v>9</v>
      </c>
      <c r="B2596" s="112" t="s">
        <v>2536</v>
      </c>
      <c r="C2596" s="107">
        <v>1957</v>
      </c>
      <c r="D2596" s="107"/>
      <c r="E2596" s="114" t="s">
        <v>171</v>
      </c>
      <c r="F2596" s="107">
        <v>2</v>
      </c>
      <c r="G2596" s="107">
        <v>1</v>
      </c>
      <c r="H2596" s="111">
        <v>423.7</v>
      </c>
      <c r="I2596" s="111">
        <v>384.7</v>
      </c>
      <c r="J2596" s="111">
        <v>193.2</v>
      </c>
      <c r="K2596" s="122">
        <v>17</v>
      </c>
      <c r="L2596" s="110">
        <f t="shared" si="739"/>
        <v>4049466.1429999997</v>
      </c>
      <c r="M2596" s="108"/>
      <c r="N2596" s="108"/>
      <c r="O2596" s="108"/>
      <c r="P2596" s="110">
        <f>'Форма 2'!C2596-M2596-N2596-O2596</f>
        <v>4049466.1429999997</v>
      </c>
      <c r="Q2596" s="111">
        <f t="shared" si="740"/>
        <v>10526.29618663894</v>
      </c>
      <c r="R2596" s="111">
        <f t="shared" si="741"/>
        <v>10526.29618663894</v>
      </c>
      <c r="S2596" s="112" t="s">
        <v>2152</v>
      </c>
      <c r="T2596" s="107" t="s">
        <v>82</v>
      </c>
      <c r="U2596" s="217"/>
      <c r="V2596" s="85"/>
      <c r="W2596" s="85"/>
      <c r="X2596" s="85"/>
      <c r="Y2596" s="85"/>
      <c r="Z2596" s="85"/>
      <c r="AA2596" s="85"/>
      <c r="AB2596" s="86"/>
      <c r="AC2596" s="86"/>
      <c r="AD2596" s="85">
        <v>1</v>
      </c>
      <c r="AE2596" s="85"/>
      <c r="AF2596" s="85"/>
      <c r="AG2596" s="85"/>
      <c r="AH2596" s="85"/>
      <c r="AI2596" s="85"/>
      <c r="AJ2596" s="85"/>
    </row>
    <row r="2597" spans="1:36" ht="16.5" thickTop="1" thickBot="1">
      <c r="A2597" s="105">
        <f t="shared" si="734"/>
        <v>10</v>
      </c>
      <c r="B2597" s="112" t="s">
        <v>2537</v>
      </c>
      <c r="C2597" s="107">
        <v>1959</v>
      </c>
      <c r="D2597" s="107"/>
      <c r="E2597" s="114" t="s">
        <v>171</v>
      </c>
      <c r="F2597" s="107">
        <v>2</v>
      </c>
      <c r="G2597" s="107">
        <v>2</v>
      </c>
      <c r="H2597" s="111">
        <v>1069.5</v>
      </c>
      <c r="I2597" s="111">
        <v>641.70000000000005</v>
      </c>
      <c r="J2597" s="111"/>
      <c r="K2597" s="122">
        <v>25</v>
      </c>
      <c r="L2597" s="110">
        <f t="shared" si="739"/>
        <v>13545046.380000001</v>
      </c>
      <c r="M2597" s="108"/>
      <c r="N2597" s="108"/>
      <c r="O2597" s="108"/>
      <c r="P2597" s="110">
        <f>'Форма 2'!C2597-M2597-N2597-O2597</f>
        <v>13545046.380000001</v>
      </c>
      <c r="Q2597" s="111">
        <f t="shared" si="740"/>
        <v>21108.066666666666</v>
      </c>
      <c r="R2597" s="111">
        <f t="shared" si="741"/>
        <v>21108.066666666666</v>
      </c>
      <c r="S2597" s="112" t="s">
        <v>2152</v>
      </c>
      <c r="T2597" s="107" t="s">
        <v>82</v>
      </c>
      <c r="U2597" s="217">
        <v>1</v>
      </c>
      <c r="V2597" s="85">
        <v>1</v>
      </c>
      <c r="W2597" s="85">
        <v>1</v>
      </c>
      <c r="X2597" s="85">
        <v>1</v>
      </c>
      <c r="Y2597" s="85">
        <v>1</v>
      </c>
      <c r="Z2597" s="85">
        <v>1</v>
      </c>
      <c r="AA2597" s="85"/>
      <c r="AB2597" s="86"/>
      <c r="AC2597" s="86"/>
      <c r="AD2597" s="85"/>
      <c r="AE2597" s="85"/>
      <c r="AF2597" s="85"/>
      <c r="AG2597" s="85"/>
      <c r="AH2597" s="85"/>
      <c r="AI2597" s="85"/>
      <c r="AJ2597" s="85"/>
    </row>
    <row r="2598" spans="1:36" ht="16.5" thickTop="1" thickBot="1">
      <c r="A2598" s="105">
        <f t="shared" si="734"/>
        <v>11</v>
      </c>
      <c r="B2598" s="112" t="s">
        <v>2538</v>
      </c>
      <c r="C2598" s="107">
        <v>1956</v>
      </c>
      <c r="D2598" s="107"/>
      <c r="E2598" s="114" t="s">
        <v>171</v>
      </c>
      <c r="F2598" s="107">
        <v>2</v>
      </c>
      <c r="G2598" s="107">
        <v>3</v>
      </c>
      <c r="H2598" s="111">
        <v>2093</v>
      </c>
      <c r="I2598" s="111">
        <v>1391.5</v>
      </c>
      <c r="J2598" s="111"/>
      <c r="K2598" s="122">
        <v>40</v>
      </c>
      <c r="L2598" s="110">
        <f t="shared" si="739"/>
        <v>5590947.1800000006</v>
      </c>
      <c r="M2598" s="108"/>
      <c r="N2598" s="108"/>
      <c r="O2598" s="108"/>
      <c r="P2598" s="110">
        <f>'Форма 2'!C2598-M2598-N2598-O2598</f>
        <v>5590947.1800000006</v>
      </c>
      <c r="Q2598" s="111">
        <f t="shared" si="740"/>
        <v>4017.9282644628101</v>
      </c>
      <c r="R2598" s="111">
        <f t="shared" si="741"/>
        <v>4017.9282644628101</v>
      </c>
      <c r="S2598" s="112" t="s">
        <v>2152</v>
      </c>
      <c r="T2598" s="107" t="s">
        <v>82</v>
      </c>
      <c r="U2598" s="217"/>
      <c r="V2598" s="85"/>
      <c r="W2598" s="85"/>
      <c r="X2598" s="85"/>
      <c r="Y2598" s="85"/>
      <c r="Z2598" s="85"/>
      <c r="AA2598" s="85"/>
      <c r="AB2598" s="86"/>
      <c r="AC2598" s="86"/>
      <c r="AD2598" s="85"/>
      <c r="AE2598" s="85"/>
      <c r="AF2598" s="85"/>
      <c r="AG2598" s="85"/>
      <c r="AH2598" s="85">
        <v>1</v>
      </c>
      <c r="AI2598" s="85"/>
      <c r="AJ2598" s="85"/>
    </row>
    <row r="2599" spans="1:36" ht="16.5" thickTop="1" thickBot="1">
      <c r="A2599" s="105">
        <f t="shared" si="734"/>
        <v>12</v>
      </c>
      <c r="B2599" s="112" t="s">
        <v>2539</v>
      </c>
      <c r="C2599" s="107">
        <v>1956</v>
      </c>
      <c r="D2599" s="107"/>
      <c r="E2599" s="114" t="s">
        <v>171</v>
      </c>
      <c r="F2599" s="107">
        <v>2</v>
      </c>
      <c r="G2599" s="107">
        <v>3</v>
      </c>
      <c r="H2599" s="111">
        <v>2122.4</v>
      </c>
      <c r="I2599" s="111">
        <v>1808</v>
      </c>
      <c r="J2599" s="111">
        <v>782</v>
      </c>
      <c r="K2599" s="122">
        <v>29</v>
      </c>
      <c r="L2599" s="110">
        <f t="shared" si="739"/>
        <v>12367543.16</v>
      </c>
      <c r="M2599" s="108"/>
      <c r="N2599" s="108"/>
      <c r="O2599" s="108"/>
      <c r="P2599" s="110">
        <f>'Форма 2'!C2599-M2599-N2599-O2599</f>
        <v>12367543.16</v>
      </c>
      <c r="Q2599" s="111">
        <f t="shared" si="740"/>
        <v>6840.45528761062</v>
      </c>
      <c r="R2599" s="111">
        <f t="shared" si="741"/>
        <v>6840.45528761062</v>
      </c>
      <c r="S2599" s="112" t="s">
        <v>2152</v>
      </c>
      <c r="T2599" s="107" t="s">
        <v>82</v>
      </c>
      <c r="U2599" s="217"/>
      <c r="V2599" s="85"/>
      <c r="W2599" s="85"/>
      <c r="X2599" s="85"/>
      <c r="Y2599" s="85"/>
      <c r="Z2599" s="85"/>
      <c r="AA2599" s="85"/>
      <c r="AB2599" s="86"/>
      <c r="AC2599" s="86"/>
      <c r="AD2599" s="85"/>
      <c r="AE2599" s="85">
        <v>1</v>
      </c>
      <c r="AF2599" s="85"/>
      <c r="AG2599" s="85"/>
      <c r="AH2599" s="85"/>
      <c r="AI2599" s="85"/>
      <c r="AJ2599" s="85"/>
    </row>
    <row r="2600" spans="1:36" ht="16.5" thickTop="1" thickBot="1">
      <c r="A2600" s="105">
        <f t="shared" si="734"/>
        <v>13</v>
      </c>
      <c r="B2600" s="112" t="s">
        <v>2540</v>
      </c>
      <c r="C2600" s="107">
        <v>1962</v>
      </c>
      <c r="D2600" s="107"/>
      <c r="E2600" s="114" t="s">
        <v>171</v>
      </c>
      <c r="F2600" s="107">
        <v>4</v>
      </c>
      <c r="G2600" s="107">
        <v>3</v>
      </c>
      <c r="H2600" s="111">
        <v>2725.7</v>
      </c>
      <c r="I2600" s="111">
        <v>1491</v>
      </c>
      <c r="J2600" s="111">
        <v>1418</v>
      </c>
      <c r="K2600" s="122">
        <v>68</v>
      </c>
      <c r="L2600" s="110">
        <f t="shared" si="739"/>
        <v>6142092.379999999</v>
      </c>
      <c r="M2600" s="108"/>
      <c r="N2600" s="108"/>
      <c r="O2600" s="108"/>
      <c r="P2600" s="110">
        <f>'Форма 2'!C2600-M2600-N2600-O2600</f>
        <v>6142092.379999999</v>
      </c>
      <c r="Q2600" s="111">
        <f t="shared" si="740"/>
        <v>4119.4449228705562</v>
      </c>
      <c r="R2600" s="111">
        <f t="shared" si="741"/>
        <v>4119.4449228705562</v>
      </c>
      <c r="S2600" s="112" t="s">
        <v>2152</v>
      </c>
      <c r="T2600" s="107" t="s">
        <v>82</v>
      </c>
      <c r="U2600" s="217"/>
      <c r="V2600" s="85"/>
      <c r="W2600" s="85"/>
      <c r="X2600" s="85">
        <v>1</v>
      </c>
      <c r="Y2600" s="85">
        <v>1</v>
      </c>
      <c r="Z2600" s="85"/>
      <c r="AA2600" s="85">
        <v>1</v>
      </c>
      <c r="AB2600" s="86"/>
      <c r="AC2600" s="86"/>
      <c r="AD2600" s="85"/>
      <c r="AE2600" s="85"/>
      <c r="AF2600" s="85"/>
      <c r="AG2600" s="85"/>
      <c r="AH2600" s="85"/>
      <c r="AI2600" s="85"/>
      <c r="AJ2600" s="85"/>
    </row>
    <row r="2601" spans="1:36" ht="16.5" thickTop="1" thickBot="1">
      <c r="A2601" s="105">
        <f t="shared" si="734"/>
        <v>14</v>
      </c>
      <c r="B2601" s="112" t="s">
        <v>2541</v>
      </c>
      <c r="C2601" s="107">
        <v>1960</v>
      </c>
      <c r="D2601" s="107"/>
      <c r="E2601" s="114" t="s">
        <v>171</v>
      </c>
      <c r="F2601" s="107">
        <v>3</v>
      </c>
      <c r="G2601" s="107">
        <v>3</v>
      </c>
      <c r="H2601" s="111">
        <v>1632.8</v>
      </c>
      <c r="I2601" s="111">
        <v>1453.5</v>
      </c>
      <c r="J2601" s="111">
        <v>1453.5</v>
      </c>
      <c r="K2601" s="122">
        <v>44</v>
      </c>
      <c r="L2601" s="110">
        <f t="shared" si="739"/>
        <v>20679150.752000004</v>
      </c>
      <c r="M2601" s="108"/>
      <c r="N2601" s="108"/>
      <c r="O2601" s="108"/>
      <c r="P2601" s="110">
        <f>'Форма 2'!C2601-M2601-N2601-O2601</f>
        <v>20679150.752000004</v>
      </c>
      <c r="Q2601" s="111">
        <f t="shared" si="740"/>
        <v>14227.1419002408</v>
      </c>
      <c r="R2601" s="111">
        <f t="shared" si="741"/>
        <v>14227.1419002408</v>
      </c>
      <c r="S2601" s="112" t="s">
        <v>2152</v>
      </c>
      <c r="T2601" s="107" t="s">
        <v>82</v>
      </c>
      <c r="U2601" s="217">
        <v>1</v>
      </c>
      <c r="V2601" s="85">
        <v>1</v>
      </c>
      <c r="W2601" s="85">
        <v>1</v>
      </c>
      <c r="X2601" s="85">
        <v>1</v>
      </c>
      <c r="Y2601" s="85">
        <v>1</v>
      </c>
      <c r="Z2601" s="85">
        <v>1</v>
      </c>
      <c r="AA2601" s="85"/>
      <c r="AB2601" s="86"/>
      <c r="AC2601" s="86"/>
      <c r="AD2601" s="85"/>
      <c r="AE2601" s="85"/>
      <c r="AF2601" s="85"/>
      <c r="AG2601" s="85"/>
      <c r="AH2601" s="85"/>
      <c r="AI2601" s="85"/>
      <c r="AJ2601" s="85"/>
    </row>
    <row r="2602" spans="1:36" ht="16.5" thickTop="1" thickBot="1">
      <c r="A2602" s="105">
        <f t="shared" si="734"/>
        <v>15</v>
      </c>
      <c r="B2602" s="112" t="s">
        <v>2542</v>
      </c>
      <c r="C2602" s="107">
        <v>1962</v>
      </c>
      <c r="D2602" s="107"/>
      <c r="E2602" s="114" t="s">
        <v>2543</v>
      </c>
      <c r="F2602" s="107">
        <v>4</v>
      </c>
      <c r="G2602" s="107">
        <v>2</v>
      </c>
      <c r="H2602" s="111">
        <v>1707.4</v>
      </c>
      <c r="I2602" s="111">
        <v>1255.0999999999999</v>
      </c>
      <c r="J2602" s="111">
        <v>1099.2</v>
      </c>
      <c r="K2602" s="122">
        <v>52</v>
      </c>
      <c r="L2602" s="110">
        <f t="shared" si="739"/>
        <v>10653083.264</v>
      </c>
      <c r="M2602" s="108"/>
      <c r="N2602" s="108"/>
      <c r="O2602" s="108"/>
      <c r="P2602" s="110">
        <f>'Форма 2'!C2602-M2602-N2602-O2602</f>
        <v>10653083.264</v>
      </c>
      <c r="Q2602" s="111">
        <f t="shared" si="740"/>
        <v>8487.83623934348</v>
      </c>
      <c r="R2602" s="111">
        <f t="shared" si="741"/>
        <v>8487.83623934348</v>
      </c>
      <c r="S2602" s="112" t="s">
        <v>2152</v>
      </c>
      <c r="T2602" s="107" t="s">
        <v>82</v>
      </c>
      <c r="U2602" s="217">
        <v>1</v>
      </c>
      <c r="V2602" s="85">
        <v>1</v>
      </c>
      <c r="W2602" s="85">
        <v>1</v>
      </c>
      <c r="X2602" s="85">
        <v>1</v>
      </c>
      <c r="Y2602" s="85">
        <v>1</v>
      </c>
      <c r="Z2602" s="85">
        <v>1</v>
      </c>
      <c r="AA2602" s="85">
        <v>1</v>
      </c>
      <c r="AB2602" s="86"/>
      <c r="AC2602" s="86"/>
      <c r="AD2602" s="85"/>
      <c r="AE2602" s="85"/>
      <c r="AF2602" s="85"/>
      <c r="AG2602" s="85"/>
      <c r="AH2602" s="85"/>
      <c r="AI2602" s="85"/>
      <c r="AJ2602" s="85"/>
    </row>
    <row r="2603" spans="1:36" ht="16.5" thickTop="1" thickBot="1">
      <c r="A2603" s="105">
        <f t="shared" si="734"/>
        <v>16</v>
      </c>
      <c r="B2603" s="112" t="s">
        <v>2544</v>
      </c>
      <c r="C2603" s="107">
        <v>1955</v>
      </c>
      <c r="D2603" s="107"/>
      <c r="E2603" s="114" t="s">
        <v>171</v>
      </c>
      <c r="F2603" s="107">
        <v>3</v>
      </c>
      <c r="G2603" s="107">
        <v>3</v>
      </c>
      <c r="H2603" s="111">
        <v>1942.3</v>
      </c>
      <c r="I2603" s="111">
        <v>1000.3</v>
      </c>
      <c r="J2603" s="111"/>
      <c r="K2603" s="122">
        <v>25</v>
      </c>
      <c r="L2603" s="110">
        <f t="shared" si="739"/>
        <v>5593474.3859999999</v>
      </c>
      <c r="M2603" s="108"/>
      <c r="N2603" s="108"/>
      <c r="O2603" s="108"/>
      <c r="P2603" s="110">
        <f>'Форма 2'!C2603-M2603-N2603-O2603</f>
        <v>5593474.3859999999</v>
      </c>
      <c r="Q2603" s="111">
        <f t="shared" si="740"/>
        <v>5591.7968469459165</v>
      </c>
      <c r="R2603" s="111">
        <f t="shared" si="741"/>
        <v>5591.7968469459165</v>
      </c>
      <c r="S2603" s="112" t="s">
        <v>2152</v>
      </c>
      <c r="T2603" s="107" t="s">
        <v>82</v>
      </c>
      <c r="U2603" s="217"/>
      <c r="V2603" s="85"/>
      <c r="W2603" s="85">
        <v>1</v>
      </c>
      <c r="X2603" s="85">
        <v>1</v>
      </c>
      <c r="Y2603" s="85">
        <v>1</v>
      </c>
      <c r="Z2603" s="85"/>
      <c r="AA2603" s="85"/>
      <c r="AB2603" s="86"/>
      <c r="AC2603" s="86"/>
      <c r="AD2603" s="85"/>
      <c r="AE2603" s="85"/>
      <c r="AF2603" s="85"/>
      <c r="AG2603" s="85"/>
      <c r="AH2603" s="85"/>
      <c r="AI2603" s="85"/>
      <c r="AJ2603" s="85"/>
    </row>
    <row r="2604" spans="1:36" ht="16.5" thickTop="1" thickBot="1">
      <c r="A2604" s="105">
        <f t="shared" si="734"/>
        <v>17</v>
      </c>
      <c r="B2604" s="112" t="s">
        <v>2545</v>
      </c>
      <c r="C2604" s="107">
        <v>1959</v>
      </c>
      <c r="D2604" s="107"/>
      <c r="E2604" s="114" t="s">
        <v>171</v>
      </c>
      <c r="F2604" s="107">
        <v>3</v>
      </c>
      <c r="G2604" s="107">
        <v>2</v>
      </c>
      <c r="H2604" s="111">
        <v>1137.3</v>
      </c>
      <c r="I2604" s="111">
        <v>926.3</v>
      </c>
      <c r="J2604" s="111">
        <v>706.8</v>
      </c>
      <c r="K2604" s="122">
        <v>25</v>
      </c>
      <c r="L2604" s="110">
        <f t="shared" si="739"/>
        <v>24843658.865999997</v>
      </c>
      <c r="M2604" s="108"/>
      <c r="N2604" s="108"/>
      <c r="O2604" s="108"/>
      <c r="P2604" s="110">
        <f>'Форма 2'!C2604-M2604-N2604-O2604</f>
        <v>24843658.865999997</v>
      </c>
      <c r="Q2604" s="111">
        <f t="shared" si="740"/>
        <v>26820.31616754831</v>
      </c>
      <c r="R2604" s="111">
        <f t="shared" si="741"/>
        <v>26820.31616754831</v>
      </c>
      <c r="S2604" s="112" t="s">
        <v>2152</v>
      </c>
      <c r="T2604" s="107" t="s">
        <v>82</v>
      </c>
      <c r="U2604" s="217">
        <v>1</v>
      </c>
      <c r="V2604" s="85">
        <v>1</v>
      </c>
      <c r="W2604" s="85">
        <v>1</v>
      </c>
      <c r="X2604" s="85"/>
      <c r="Y2604" s="85">
        <v>1</v>
      </c>
      <c r="Z2604" s="85">
        <v>1</v>
      </c>
      <c r="AA2604" s="85"/>
      <c r="AB2604" s="86"/>
      <c r="AC2604" s="86"/>
      <c r="AD2604" s="85">
        <v>1</v>
      </c>
      <c r="AE2604" s="85"/>
      <c r="AF2604" s="85"/>
      <c r="AG2604" s="85"/>
      <c r="AH2604" s="85"/>
      <c r="AI2604" s="85"/>
      <c r="AJ2604" s="85"/>
    </row>
    <row r="2605" spans="1:36" ht="16.5" thickTop="1" thickBot="1">
      <c r="A2605" s="105">
        <f t="shared" ref="A2605:A2668" si="742">A2604+1</f>
        <v>18</v>
      </c>
      <c r="B2605" s="112" t="s">
        <v>2546</v>
      </c>
      <c r="C2605" s="107">
        <v>1955</v>
      </c>
      <c r="D2605" s="107"/>
      <c r="E2605" s="114" t="s">
        <v>171</v>
      </c>
      <c r="F2605" s="107">
        <v>3</v>
      </c>
      <c r="G2605" s="107">
        <v>4</v>
      </c>
      <c r="H2605" s="111">
        <v>2662.7</v>
      </c>
      <c r="I2605" s="111">
        <v>2233.4</v>
      </c>
      <c r="J2605" s="111">
        <v>1541</v>
      </c>
      <c r="K2605" s="122">
        <v>55</v>
      </c>
      <c r="L2605" s="110">
        <f t="shared" si="739"/>
        <v>36102856.997999996</v>
      </c>
      <c r="M2605" s="108"/>
      <c r="N2605" s="108"/>
      <c r="O2605" s="108"/>
      <c r="P2605" s="110">
        <f>'Форма 2'!C2605-M2605-N2605-O2605</f>
        <v>36102856.997999996</v>
      </c>
      <c r="Q2605" s="111">
        <f t="shared" si="740"/>
        <v>16164.975820721767</v>
      </c>
      <c r="R2605" s="111">
        <f t="shared" si="741"/>
        <v>16164.975820721767</v>
      </c>
      <c r="S2605" s="112" t="s">
        <v>2152</v>
      </c>
      <c r="T2605" s="107" t="s">
        <v>82</v>
      </c>
      <c r="U2605" s="217">
        <v>1</v>
      </c>
      <c r="V2605" s="85">
        <v>1</v>
      </c>
      <c r="W2605" s="85">
        <v>1</v>
      </c>
      <c r="X2605" s="85"/>
      <c r="Y2605" s="85">
        <v>1</v>
      </c>
      <c r="Z2605" s="85">
        <v>1</v>
      </c>
      <c r="AA2605" s="85">
        <v>1</v>
      </c>
      <c r="AB2605" s="86"/>
      <c r="AC2605" s="86"/>
      <c r="AD2605" s="85"/>
      <c r="AE2605" s="85"/>
      <c r="AF2605" s="85"/>
      <c r="AG2605" s="85"/>
      <c r="AH2605" s="85"/>
      <c r="AI2605" s="85"/>
      <c r="AJ2605" s="85"/>
    </row>
    <row r="2606" spans="1:36" ht="16.5" thickTop="1" thickBot="1">
      <c r="A2606" s="105">
        <f t="shared" si="742"/>
        <v>19</v>
      </c>
      <c r="B2606" s="112" t="s">
        <v>2547</v>
      </c>
      <c r="C2606" s="107">
        <v>1954</v>
      </c>
      <c r="D2606" s="107"/>
      <c r="E2606" s="114" t="s">
        <v>171</v>
      </c>
      <c r="F2606" s="107">
        <v>2</v>
      </c>
      <c r="G2606" s="107">
        <v>1</v>
      </c>
      <c r="H2606" s="111">
        <v>997.9</v>
      </c>
      <c r="I2606" s="111">
        <v>957.4</v>
      </c>
      <c r="J2606" s="111">
        <v>415.4</v>
      </c>
      <c r="K2606" s="122">
        <v>7</v>
      </c>
      <c r="L2606" s="110">
        <f t="shared" si="739"/>
        <v>1295314.1159999999</v>
      </c>
      <c r="M2606" s="108"/>
      <c r="N2606" s="108"/>
      <c r="O2606" s="108"/>
      <c r="P2606" s="110">
        <f>'Форма 2'!C2606-M2606-N2606-O2606</f>
        <v>1295314.1159999999</v>
      </c>
      <c r="Q2606" s="111">
        <f t="shared" si="740"/>
        <v>1352.949776477961</v>
      </c>
      <c r="R2606" s="111">
        <f t="shared" si="741"/>
        <v>1352.949776477961</v>
      </c>
      <c r="S2606" s="112" t="s">
        <v>2152</v>
      </c>
      <c r="T2606" s="107" t="s">
        <v>82</v>
      </c>
      <c r="U2606" s="217"/>
      <c r="V2606" s="85"/>
      <c r="W2606" s="85"/>
      <c r="X2606" s="85"/>
      <c r="Y2606" s="85"/>
      <c r="Z2606" s="85"/>
      <c r="AA2606" s="85"/>
      <c r="AB2606" s="86"/>
      <c r="AC2606" s="86"/>
      <c r="AD2606" s="85"/>
      <c r="AE2606" s="85"/>
      <c r="AF2606" s="85">
        <v>1</v>
      </c>
      <c r="AG2606" s="85"/>
      <c r="AH2606" s="85"/>
      <c r="AI2606" s="85"/>
      <c r="AJ2606" s="85"/>
    </row>
    <row r="2607" spans="1:36" ht="16.5" thickTop="1" thickBot="1">
      <c r="A2607" s="105">
        <f t="shared" si="742"/>
        <v>20</v>
      </c>
      <c r="B2607" s="112" t="s">
        <v>2548</v>
      </c>
      <c r="C2607" s="107">
        <v>1962</v>
      </c>
      <c r="D2607" s="107"/>
      <c r="E2607" s="114" t="s">
        <v>171</v>
      </c>
      <c r="F2607" s="107">
        <v>5</v>
      </c>
      <c r="G2607" s="107">
        <v>2</v>
      </c>
      <c r="H2607" s="111">
        <v>1390.6</v>
      </c>
      <c r="I2607" s="111">
        <v>1293.5</v>
      </c>
      <c r="J2607" s="111">
        <v>791.9</v>
      </c>
      <c r="K2607" s="122">
        <v>40</v>
      </c>
      <c r="L2607" s="110">
        <f t="shared" si="739"/>
        <v>8676454.0159999989</v>
      </c>
      <c r="M2607" s="108"/>
      <c r="N2607" s="108"/>
      <c r="O2607" s="108"/>
      <c r="P2607" s="110">
        <f>'Форма 2'!C2607-M2607-N2607-O2607</f>
        <v>8676454.0159999989</v>
      </c>
      <c r="Q2607" s="111">
        <f t="shared" si="740"/>
        <v>6707.7340672593728</v>
      </c>
      <c r="R2607" s="111">
        <f t="shared" si="741"/>
        <v>6707.7340672593728</v>
      </c>
      <c r="S2607" s="112" t="s">
        <v>2152</v>
      </c>
      <c r="T2607" s="107" t="s">
        <v>82</v>
      </c>
      <c r="U2607" s="217">
        <v>1</v>
      </c>
      <c r="V2607" s="85">
        <v>1</v>
      </c>
      <c r="W2607" s="85">
        <v>1</v>
      </c>
      <c r="X2607" s="85">
        <v>1</v>
      </c>
      <c r="Y2607" s="85">
        <v>1</v>
      </c>
      <c r="Z2607" s="85">
        <v>1</v>
      </c>
      <c r="AA2607" s="85">
        <v>1</v>
      </c>
      <c r="AB2607" s="86"/>
      <c r="AC2607" s="86"/>
      <c r="AD2607" s="85"/>
      <c r="AE2607" s="85"/>
      <c r="AF2607" s="85"/>
      <c r="AG2607" s="85"/>
      <c r="AH2607" s="85"/>
      <c r="AI2607" s="85"/>
      <c r="AJ2607" s="85"/>
    </row>
    <row r="2608" spans="1:36" ht="16.5" thickTop="1" thickBot="1">
      <c r="A2608" s="105">
        <f t="shared" si="742"/>
        <v>21</v>
      </c>
      <c r="B2608" s="189" t="s">
        <v>2549</v>
      </c>
      <c r="C2608" s="107">
        <v>1964</v>
      </c>
      <c r="D2608" s="107"/>
      <c r="E2608" s="114" t="s">
        <v>1357</v>
      </c>
      <c r="F2608" s="107">
        <v>5</v>
      </c>
      <c r="G2608" s="107">
        <v>2</v>
      </c>
      <c r="H2608" s="111">
        <v>1894.4</v>
      </c>
      <c r="I2608" s="111">
        <v>1593.2</v>
      </c>
      <c r="J2608" s="111">
        <v>1075.4000000000001</v>
      </c>
      <c r="K2608" s="122">
        <v>56</v>
      </c>
      <c r="L2608" s="110">
        <f t="shared" si="739"/>
        <v>11819843.584000001</v>
      </c>
      <c r="M2608" s="108"/>
      <c r="N2608" s="108"/>
      <c r="O2608" s="108"/>
      <c r="P2608" s="110">
        <f>'Форма 2'!C2608-M2608-N2608-O2608</f>
        <v>11819843.584000001</v>
      </c>
      <c r="Q2608" s="111">
        <f t="shared" si="740"/>
        <v>7418.9327039919663</v>
      </c>
      <c r="R2608" s="111">
        <f t="shared" si="741"/>
        <v>7418.9327039919663</v>
      </c>
      <c r="S2608" s="112" t="s">
        <v>2152</v>
      </c>
      <c r="T2608" s="107" t="s">
        <v>82</v>
      </c>
      <c r="U2608" s="217">
        <v>1</v>
      </c>
      <c r="V2608" s="85">
        <v>1</v>
      </c>
      <c r="W2608" s="85">
        <v>1</v>
      </c>
      <c r="X2608" s="85">
        <v>1</v>
      </c>
      <c r="Y2608" s="85">
        <v>1</v>
      </c>
      <c r="Z2608" s="85">
        <v>1</v>
      </c>
      <c r="AA2608" s="85">
        <v>1</v>
      </c>
      <c r="AB2608" s="86"/>
      <c r="AC2608" s="86"/>
      <c r="AD2608" s="85"/>
      <c r="AE2608" s="85"/>
      <c r="AF2608" s="85"/>
      <c r="AG2608" s="85"/>
      <c r="AH2608" s="85"/>
      <c r="AI2608" s="85"/>
      <c r="AJ2608" s="85"/>
    </row>
    <row r="2609" spans="1:36" ht="16.5" thickTop="1" thickBot="1">
      <c r="A2609" s="105">
        <f t="shared" si="742"/>
        <v>22</v>
      </c>
      <c r="B2609" s="189" t="s">
        <v>2550</v>
      </c>
      <c r="C2609" s="107">
        <v>1963</v>
      </c>
      <c r="D2609" s="107"/>
      <c r="E2609" s="114" t="s">
        <v>171</v>
      </c>
      <c r="F2609" s="107">
        <v>5</v>
      </c>
      <c r="G2609" s="107">
        <v>2</v>
      </c>
      <c r="H2609" s="111">
        <v>2055.1999999999998</v>
      </c>
      <c r="I2609" s="111">
        <v>1794.1</v>
      </c>
      <c r="J2609" s="111">
        <v>1274.7</v>
      </c>
      <c r="K2609" s="122">
        <v>46</v>
      </c>
      <c r="L2609" s="110">
        <f t="shared" si="739"/>
        <v>12823132.671999998</v>
      </c>
      <c r="M2609" s="108"/>
      <c r="N2609" s="108"/>
      <c r="O2609" s="108"/>
      <c r="P2609" s="110">
        <f>'Форма 2'!C2609-M2609-N2609-O2609</f>
        <v>12823132.671999998</v>
      </c>
      <c r="Q2609" s="111">
        <f t="shared" si="740"/>
        <v>7147.3901521654307</v>
      </c>
      <c r="R2609" s="111">
        <f t="shared" si="741"/>
        <v>7147.3901521654307</v>
      </c>
      <c r="S2609" s="112" t="s">
        <v>2152</v>
      </c>
      <c r="T2609" s="107" t="s">
        <v>82</v>
      </c>
      <c r="U2609" s="217">
        <v>1</v>
      </c>
      <c r="V2609" s="85">
        <v>1</v>
      </c>
      <c r="W2609" s="85">
        <v>1</v>
      </c>
      <c r="X2609" s="85">
        <v>1</v>
      </c>
      <c r="Y2609" s="85">
        <v>1</v>
      </c>
      <c r="Z2609" s="85">
        <v>1</v>
      </c>
      <c r="AA2609" s="85">
        <v>1</v>
      </c>
      <c r="AB2609" s="86"/>
      <c r="AC2609" s="86"/>
      <c r="AD2609" s="85"/>
      <c r="AE2609" s="85"/>
      <c r="AF2609" s="85"/>
      <c r="AG2609" s="85"/>
      <c r="AH2609" s="85"/>
      <c r="AI2609" s="85"/>
      <c r="AJ2609" s="85"/>
    </row>
    <row r="2610" spans="1:36" ht="16.5" thickTop="1" thickBot="1">
      <c r="A2610" s="105">
        <f t="shared" si="742"/>
        <v>23</v>
      </c>
      <c r="B2610" s="112" t="s">
        <v>2551</v>
      </c>
      <c r="C2610" s="107">
        <v>1962</v>
      </c>
      <c r="D2610" s="107"/>
      <c r="E2610" s="114" t="s">
        <v>171</v>
      </c>
      <c r="F2610" s="107">
        <v>4</v>
      </c>
      <c r="G2610" s="107">
        <v>2</v>
      </c>
      <c r="H2610" s="111">
        <v>1713.8</v>
      </c>
      <c r="I2610" s="111">
        <v>1261.5</v>
      </c>
      <c r="J2610" s="111">
        <v>1138.8</v>
      </c>
      <c r="K2610" s="122">
        <v>47</v>
      </c>
      <c r="L2610" s="110">
        <f t="shared" si="739"/>
        <v>10693015.168</v>
      </c>
      <c r="M2610" s="108"/>
      <c r="N2610" s="108"/>
      <c r="O2610" s="108"/>
      <c r="P2610" s="110">
        <f>'Форма 2'!C2610-M2610-N2610-O2610</f>
        <v>10693015.168</v>
      </c>
      <c r="Q2610" s="111">
        <f t="shared" si="740"/>
        <v>8476.4289877130395</v>
      </c>
      <c r="R2610" s="111">
        <f t="shared" si="741"/>
        <v>8476.4289877130395</v>
      </c>
      <c r="S2610" s="112" t="s">
        <v>2152</v>
      </c>
      <c r="T2610" s="107" t="s">
        <v>82</v>
      </c>
      <c r="U2610" s="217">
        <v>1</v>
      </c>
      <c r="V2610" s="85">
        <v>1</v>
      </c>
      <c r="W2610" s="85">
        <v>1</v>
      </c>
      <c r="X2610" s="85">
        <v>1</v>
      </c>
      <c r="Y2610" s="85">
        <v>1</v>
      </c>
      <c r="Z2610" s="85">
        <v>1</v>
      </c>
      <c r="AA2610" s="85">
        <v>1</v>
      </c>
      <c r="AB2610" s="86"/>
      <c r="AC2610" s="86"/>
      <c r="AD2610" s="85"/>
      <c r="AE2610" s="85"/>
      <c r="AF2610" s="85"/>
      <c r="AG2610" s="85"/>
      <c r="AH2610" s="85"/>
      <c r="AI2610" s="85"/>
      <c r="AJ2610" s="85"/>
    </row>
    <row r="2611" spans="1:36" ht="16.5" thickTop="1" thickBot="1">
      <c r="A2611" s="105">
        <f t="shared" si="742"/>
        <v>24</v>
      </c>
      <c r="B2611" s="189" t="s">
        <v>2552</v>
      </c>
      <c r="C2611" s="107">
        <v>1970</v>
      </c>
      <c r="D2611" s="107"/>
      <c r="E2611" s="114" t="s">
        <v>1357</v>
      </c>
      <c r="F2611" s="107">
        <v>5</v>
      </c>
      <c r="G2611" s="107">
        <v>4</v>
      </c>
      <c r="H2611" s="111">
        <v>4387.1000000000004</v>
      </c>
      <c r="I2611" s="111">
        <v>3385.1</v>
      </c>
      <c r="J2611" s="111">
        <v>2315.9</v>
      </c>
      <c r="K2611" s="122">
        <v>135</v>
      </c>
      <c r="L2611" s="110">
        <f t="shared" si="739"/>
        <v>27372696.256000005</v>
      </c>
      <c r="M2611" s="108"/>
      <c r="N2611" s="108"/>
      <c r="O2611" s="108"/>
      <c r="P2611" s="110">
        <f>'Форма 2'!C2611-M2611-N2611-O2611</f>
        <v>27372696.256000005</v>
      </c>
      <c r="Q2611" s="111">
        <f t="shared" si="740"/>
        <v>8086.2297291069708</v>
      </c>
      <c r="R2611" s="111">
        <f t="shared" si="741"/>
        <v>8086.2297291069708</v>
      </c>
      <c r="S2611" s="112" t="s">
        <v>2152</v>
      </c>
      <c r="T2611" s="107" t="s">
        <v>82</v>
      </c>
      <c r="U2611" s="217">
        <v>1</v>
      </c>
      <c r="V2611" s="85">
        <v>1</v>
      </c>
      <c r="W2611" s="85">
        <v>1</v>
      </c>
      <c r="X2611" s="85">
        <v>1</v>
      </c>
      <c r="Y2611" s="85">
        <v>1</v>
      </c>
      <c r="Z2611" s="85">
        <v>1</v>
      </c>
      <c r="AA2611" s="85">
        <v>1</v>
      </c>
      <c r="AB2611" s="86"/>
      <c r="AC2611" s="86"/>
      <c r="AD2611" s="85"/>
      <c r="AE2611" s="85"/>
      <c r="AF2611" s="85"/>
      <c r="AG2611" s="85"/>
      <c r="AH2611" s="85"/>
      <c r="AI2611" s="85"/>
      <c r="AJ2611" s="85"/>
    </row>
    <row r="2612" spans="1:36" ht="16.5" thickTop="1" thickBot="1">
      <c r="A2612" s="105">
        <f t="shared" si="742"/>
        <v>25</v>
      </c>
      <c r="B2612" s="189" t="s">
        <v>2553</v>
      </c>
      <c r="C2612" s="107">
        <v>1972</v>
      </c>
      <c r="D2612" s="107"/>
      <c r="E2612" s="114" t="s">
        <v>1357</v>
      </c>
      <c r="F2612" s="107">
        <v>5</v>
      </c>
      <c r="G2612" s="107">
        <v>6</v>
      </c>
      <c r="H2612" s="111">
        <v>5834.1</v>
      </c>
      <c r="I2612" s="111">
        <v>4492.8</v>
      </c>
      <c r="J2612" s="111">
        <v>3899.7</v>
      </c>
      <c r="K2612" s="122">
        <v>165</v>
      </c>
      <c r="L2612" s="110">
        <f t="shared" si="739"/>
        <v>9947140.5</v>
      </c>
      <c r="M2612" s="108"/>
      <c r="N2612" s="108"/>
      <c r="O2612" s="108"/>
      <c r="P2612" s="110">
        <f>'Форма 2'!C2612-M2612-N2612-O2612</f>
        <v>9947140.5</v>
      </c>
      <c r="Q2612" s="111">
        <f t="shared" si="740"/>
        <v>2214.0180956196582</v>
      </c>
      <c r="R2612" s="111">
        <f t="shared" si="741"/>
        <v>2214.0180956196582</v>
      </c>
      <c r="S2612" s="112" t="s">
        <v>2152</v>
      </c>
      <c r="T2612" s="107" t="s">
        <v>82</v>
      </c>
      <c r="U2612" s="217"/>
      <c r="V2612" s="85"/>
      <c r="W2612" s="85">
        <v>1</v>
      </c>
      <c r="X2612" s="85">
        <v>1</v>
      </c>
      <c r="Y2612" s="85">
        <v>1</v>
      </c>
      <c r="Z2612" s="85"/>
      <c r="AA2612" s="85"/>
      <c r="AB2612" s="86"/>
      <c r="AC2612" s="86"/>
      <c r="AD2612" s="85"/>
      <c r="AE2612" s="85"/>
      <c r="AF2612" s="85"/>
      <c r="AG2612" s="85"/>
      <c r="AH2612" s="85"/>
      <c r="AI2612" s="85"/>
      <c r="AJ2612" s="85"/>
    </row>
    <row r="2613" spans="1:36" ht="16.5" thickTop="1" thickBot="1">
      <c r="A2613" s="105">
        <f t="shared" si="742"/>
        <v>26</v>
      </c>
      <c r="B2613" s="189" t="s">
        <v>2554</v>
      </c>
      <c r="C2613" s="107">
        <v>1971</v>
      </c>
      <c r="D2613" s="107"/>
      <c r="E2613" s="114" t="s">
        <v>1357</v>
      </c>
      <c r="F2613" s="107">
        <v>5</v>
      </c>
      <c r="G2613" s="107">
        <v>6</v>
      </c>
      <c r="H2613" s="111">
        <v>5904.5</v>
      </c>
      <c r="I2613" s="111">
        <v>4523.5</v>
      </c>
      <c r="J2613" s="111">
        <v>3595.1</v>
      </c>
      <c r="K2613" s="122">
        <v>189</v>
      </c>
      <c r="L2613" s="110">
        <f t="shared" si="739"/>
        <v>36840301.119999997</v>
      </c>
      <c r="M2613" s="108"/>
      <c r="N2613" s="108"/>
      <c r="O2613" s="108"/>
      <c r="P2613" s="110">
        <f>'Форма 2'!C2613-M2613-N2613-O2613</f>
        <v>36840301.119999997</v>
      </c>
      <c r="Q2613" s="111">
        <f t="shared" si="740"/>
        <v>8144.2027456615451</v>
      </c>
      <c r="R2613" s="111">
        <f t="shared" si="741"/>
        <v>8144.2027456615451</v>
      </c>
      <c r="S2613" s="112" t="s">
        <v>2152</v>
      </c>
      <c r="T2613" s="107" t="s">
        <v>82</v>
      </c>
      <c r="U2613" s="217">
        <v>1</v>
      </c>
      <c r="V2613" s="85">
        <v>1</v>
      </c>
      <c r="W2613" s="85">
        <v>1</v>
      </c>
      <c r="X2613" s="85">
        <v>1</v>
      </c>
      <c r="Y2613" s="85">
        <v>1</v>
      </c>
      <c r="Z2613" s="85">
        <v>1</v>
      </c>
      <c r="AA2613" s="85">
        <v>1</v>
      </c>
      <c r="AB2613" s="86"/>
      <c r="AC2613" s="86"/>
      <c r="AD2613" s="85"/>
      <c r="AE2613" s="85"/>
      <c r="AF2613" s="85"/>
      <c r="AG2613" s="85"/>
      <c r="AH2613" s="85"/>
      <c r="AI2613" s="85"/>
      <c r="AJ2613" s="85"/>
    </row>
    <row r="2614" spans="1:36" ht="16.5" thickTop="1" thickBot="1">
      <c r="A2614" s="105">
        <f t="shared" si="742"/>
        <v>27</v>
      </c>
      <c r="B2614" s="189" t="s">
        <v>2555</v>
      </c>
      <c r="C2614" s="107">
        <v>1959</v>
      </c>
      <c r="D2614" s="107"/>
      <c r="E2614" s="114" t="s">
        <v>171</v>
      </c>
      <c r="F2614" s="107">
        <v>3</v>
      </c>
      <c r="G2614" s="107">
        <v>3</v>
      </c>
      <c r="H2614" s="111">
        <v>1936</v>
      </c>
      <c r="I2614" s="111">
        <v>1586.4</v>
      </c>
      <c r="J2614" s="111">
        <v>1104.0999999999999</v>
      </c>
      <c r="K2614" s="122">
        <v>48</v>
      </c>
      <c r="L2614" s="110">
        <f t="shared" si="739"/>
        <v>23787690.080000002</v>
      </c>
      <c r="M2614" s="108"/>
      <c r="N2614" s="108"/>
      <c r="O2614" s="108"/>
      <c r="P2614" s="110">
        <f>'Форма 2'!C2614-M2614-N2614-O2614</f>
        <v>23787690.080000002</v>
      </c>
      <c r="Q2614" s="111">
        <f t="shared" si="740"/>
        <v>14994.761775088251</v>
      </c>
      <c r="R2614" s="111">
        <f t="shared" si="741"/>
        <v>14994.761775088251</v>
      </c>
      <c r="S2614" s="112" t="s">
        <v>2152</v>
      </c>
      <c r="T2614" s="107" t="s">
        <v>82</v>
      </c>
      <c r="U2614" s="217">
        <v>1</v>
      </c>
      <c r="V2614" s="85">
        <v>1</v>
      </c>
      <c r="W2614" s="85">
        <v>1</v>
      </c>
      <c r="X2614" s="85"/>
      <c r="Y2614" s="85">
        <v>1</v>
      </c>
      <c r="Z2614" s="85">
        <v>1</v>
      </c>
      <c r="AA2614" s="85"/>
      <c r="AB2614" s="86"/>
      <c r="AC2614" s="86"/>
      <c r="AD2614" s="85"/>
      <c r="AE2614" s="85"/>
      <c r="AF2614" s="85"/>
      <c r="AG2614" s="85"/>
      <c r="AH2614" s="85"/>
      <c r="AI2614" s="85"/>
      <c r="AJ2614" s="85"/>
    </row>
    <row r="2615" spans="1:36" ht="16.5" thickTop="1" thickBot="1">
      <c r="A2615" s="105">
        <f t="shared" si="742"/>
        <v>28</v>
      </c>
      <c r="B2615" s="189" t="s">
        <v>2556</v>
      </c>
      <c r="C2615" s="107">
        <v>1961</v>
      </c>
      <c r="D2615" s="107"/>
      <c r="E2615" s="114" t="s">
        <v>171</v>
      </c>
      <c r="F2615" s="107">
        <v>4</v>
      </c>
      <c r="G2615" s="107">
        <v>2</v>
      </c>
      <c r="H2615" s="111">
        <v>1738.5</v>
      </c>
      <c r="I2615" s="111">
        <v>1282</v>
      </c>
      <c r="J2615" s="111">
        <v>1124.0999999999999</v>
      </c>
      <c r="K2615" s="122">
        <v>50</v>
      </c>
      <c r="L2615" s="110">
        <f t="shared" si="739"/>
        <v>10847127.359999999</v>
      </c>
      <c r="M2615" s="108"/>
      <c r="N2615" s="108"/>
      <c r="O2615" s="108"/>
      <c r="P2615" s="110">
        <f>'Форма 2'!C2615-M2615-N2615-O2615</f>
        <v>10847127.359999999</v>
      </c>
      <c r="Q2615" s="111">
        <f t="shared" si="740"/>
        <v>8461.0977847113882</v>
      </c>
      <c r="R2615" s="111">
        <f t="shared" si="741"/>
        <v>8461.0977847113882</v>
      </c>
      <c r="S2615" s="112" t="s">
        <v>2152</v>
      </c>
      <c r="T2615" s="107" t="s">
        <v>82</v>
      </c>
      <c r="U2615" s="217">
        <v>1</v>
      </c>
      <c r="V2615" s="85">
        <v>1</v>
      </c>
      <c r="W2615" s="85">
        <v>1</v>
      </c>
      <c r="X2615" s="85">
        <v>1</v>
      </c>
      <c r="Y2615" s="85">
        <v>1</v>
      </c>
      <c r="Z2615" s="85">
        <v>1</v>
      </c>
      <c r="AA2615" s="85">
        <v>1</v>
      </c>
      <c r="AB2615" s="86"/>
      <c r="AC2615" s="86"/>
      <c r="AD2615" s="85"/>
      <c r="AE2615" s="85"/>
      <c r="AF2615" s="85"/>
      <c r="AG2615" s="85"/>
      <c r="AH2615" s="85"/>
      <c r="AI2615" s="85"/>
      <c r="AJ2615" s="85"/>
    </row>
    <row r="2616" spans="1:36" ht="16.5" thickTop="1" thickBot="1">
      <c r="A2616" s="105">
        <f t="shared" si="742"/>
        <v>29</v>
      </c>
      <c r="B2616" s="189" t="s">
        <v>2557</v>
      </c>
      <c r="C2616" s="107">
        <v>1963</v>
      </c>
      <c r="D2616" s="107"/>
      <c r="E2616" s="114" t="s">
        <v>171</v>
      </c>
      <c r="F2616" s="107">
        <v>4</v>
      </c>
      <c r="G2616" s="107">
        <v>3</v>
      </c>
      <c r="H2616" s="111">
        <v>2737.6</v>
      </c>
      <c r="I2616" s="111">
        <v>2026.8</v>
      </c>
      <c r="J2616" s="111">
        <v>1602.5</v>
      </c>
      <c r="K2616" s="122">
        <v>82</v>
      </c>
      <c r="L2616" s="110">
        <f t="shared" si="739"/>
        <v>17080871.935999997</v>
      </c>
      <c r="M2616" s="108"/>
      <c r="N2616" s="108"/>
      <c r="O2616" s="108"/>
      <c r="P2616" s="110">
        <f>'Форма 2'!C2616-M2616-N2616-O2616</f>
        <v>17080871.935999997</v>
      </c>
      <c r="Q2616" s="111">
        <f t="shared" si="740"/>
        <v>8427.5073692520218</v>
      </c>
      <c r="R2616" s="111">
        <f t="shared" si="741"/>
        <v>8427.5073692520218</v>
      </c>
      <c r="S2616" s="112" t="s">
        <v>2152</v>
      </c>
      <c r="T2616" s="107" t="s">
        <v>82</v>
      </c>
      <c r="U2616" s="217">
        <v>1</v>
      </c>
      <c r="V2616" s="85">
        <v>1</v>
      </c>
      <c r="W2616" s="85">
        <v>1</v>
      </c>
      <c r="X2616" s="85">
        <v>1</v>
      </c>
      <c r="Y2616" s="85">
        <v>1</v>
      </c>
      <c r="Z2616" s="85">
        <v>1</v>
      </c>
      <c r="AA2616" s="85">
        <v>1</v>
      </c>
      <c r="AB2616" s="86"/>
      <c r="AC2616" s="86"/>
      <c r="AD2616" s="85"/>
      <c r="AE2616" s="85"/>
      <c r="AF2616" s="85"/>
      <c r="AG2616" s="85"/>
      <c r="AH2616" s="85"/>
      <c r="AI2616" s="85"/>
      <c r="AJ2616" s="85"/>
    </row>
    <row r="2617" spans="1:36" ht="16.5" thickTop="1" thickBot="1">
      <c r="A2617" s="105">
        <f t="shared" si="742"/>
        <v>30</v>
      </c>
      <c r="B2617" s="189" t="s">
        <v>2558</v>
      </c>
      <c r="C2617" s="107">
        <v>1962</v>
      </c>
      <c r="D2617" s="107"/>
      <c r="E2617" s="114" t="s">
        <v>171</v>
      </c>
      <c r="F2617" s="107">
        <v>4</v>
      </c>
      <c r="G2617" s="107">
        <v>2</v>
      </c>
      <c r="H2617" s="111">
        <v>1725.4</v>
      </c>
      <c r="I2617" s="111">
        <v>1266.7</v>
      </c>
      <c r="J2617" s="111">
        <v>1043.8</v>
      </c>
      <c r="K2617" s="122">
        <v>49</v>
      </c>
      <c r="L2617" s="110">
        <f t="shared" si="739"/>
        <v>10765391.744000001</v>
      </c>
      <c r="M2617" s="108"/>
      <c r="N2617" s="108"/>
      <c r="O2617" s="108"/>
      <c r="P2617" s="110">
        <f>'Форма 2'!C2617-M2617-N2617-O2617</f>
        <v>10765391.744000001</v>
      </c>
      <c r="Q2617" s="111">
        <f t="shared" si="740"/>
        <v>8498.7698302676254</v>
      </c>
      <c r="R2617" s="111">
        <f t="shared" si="741"/>
        <v>8498.7698302676254</v>
      </c>
      <c r="S2617" s="112" t="s">
        <v>2152</v>
      </c>
      <c r="T2617" s="107" t="s">
        <v>82</v>
      </c>
      <c r="U2617" s="217">
        <v>1</v>
      </c>
      <c r="V2617" s="85">
        <v>1</v>
      </c>
      <c r="W2617" s="85">
        <v>1</v>
      </c>
      <c r="X2617" s="85">
        <v>1</v>
      </c>
      <c r="Y2617" s="85">
        <v>1</v>
      </c>
      <c r="Z2617" s="85">
        <v>1</v>
      </c>
      <c r="AA2617" s="85">
        <v>1</v>
      </c>
      <c r="AB2617" s="86"/>
      <c r="AC2617" s="86"/>
      <c r="AD2617" s="85"/>
      <c r="AE2617" s="85"/>
      <c r="AF2617" s="85"/>
      <c r="AG2617" s="85"/>
      <c r="AH2617" s="85"/>
      <c r="AI2617" s="85"/>
      <c r="AJ2617" s="85"/>
    </row>
    <row r="2618" spans="1:36" ht="16.5" thickTop="1" thickBot="1">
      <c r="A2618" s="105">
        <f t="shared" si="742"/>
        <v>31</v>
      </c>
      <c r="B2618" s="189" t="s">
        <v>2559</v>
      </c>
      <c r="C2618" s="107">
        <v>1965</v>
      </c>
      <c r="D2618" s="107"/>
      <c r="E2618" s="114" t="s">
        <v>1357</v>
      </c>
      <c r="F2618" s="107">
        <v>5</v>
      </c>
      <c r="G2618" s="107">
        <v>4</v>
      </c>
      <c r="H2618" s="111">
        <v>4035</v>
      </c>
      <c r="I2618" s="111">
        <v>3780.6</v>
      </c>
      <c r="J2618" s="111">
        <v>1916.9</v>
      </c>
      <c r="K2618" s="122">
        <v>127</v>
      </c>
      <c r="L2618" s="110">
        <f t="shared" si="739"/>
        <v>25175817.600000001</v>
      </c>
      <c r="M2618" s="108"/>
      <c r="N2618" s="108"/>
      <c r="O2618" s="108"/>
      <c r="P2618" s="110">
        <f>'Форма 2'!C2618-M2618-N2618-O2618</f>
        <v>25175817.600000001</v>
      </c>
      <c r="Q2618" s="111">
        <f t="shared" si="740"/>
        <v>6659.2121885415017</v>
      </c>
      <c r="R2618" s="111">
        <f t="shared" si="741"/>
        <v>6659.2121885415017</v>
      </c>
      <c r="S2618" s="112" t="s">
        <v>2152</v>
      </c>
      <c r="T2618" s="107" t="s">
        <v>82</v>
      </c>
      <c r="U2618" s="217">
        <v>1</v>
      </c>
      <c r="V2618" s="85">
        <v>1</v>
      </c>
      <c r="W2618" s="85">
        <v>1</v>
      </c>
      <c r="X2618" s="85">
        <v>1</v>
      </c>
      <c r="Y2618" s="85">
        <v>1</v>
      </c>
      <c r="Z2618" s="85">
        <v>1</v>
      </c>
      <c r="AA2618" s="85">
        <v>1</v>
      </c>
      <c r="AB2618" s="86"/>
      <c r="AC2618" s="86"/>
      <c r="AD2618" s="85"/>
      <c r="AE2618" s="85"/>
      <c r="AF2618" s="85"/>
      <c r="AG2618" s="85"/>
      <c r="AH2618" s="85"/>
      <c r="AI2618" s="85"/>
      <c r="AJ2618" s="85"/>
    </row>
    <row r="2619" spans="1:36" ht="16.5" thickTop="1" thickBot="1">
      <c r="A2619" s="105">
        <f t="shared" si="742"/>
        <v>32</v>
      </c>
      <c r="B2619" s="189" t="s">
        <v>2560</v>
      </c>
      <c r="C2619" s="107">
        <v>1962</v>
      </c>
      <c r="D2619" s="107">
        <v>1976</v>
      </c>
      <c r="E2619" s="114" t="s">
        <v>171</v>
      </c>
      <c r="F2619" s="107">
        <v>4</v>
      </c>
      <c r="G2619" s="107">
        <v>3</v>
      </c>
      <c r="H2619" s="111">
        <v>2418.8000000000002</v>
      </c>
      <c r="I2619" s="111">
        <v>1981.1</v>
      </c>
      <c r="J2619" s="111">
        <v>1675.8</v>
      </c>
      <c r="K2619" s="122">
        <v>80</v>
      </c>
      <c r="L2619" s="110">
        <f t="shared" si="739"/>
        <v>15091763.968</v>
      </c>
      <c r="M2619" s="108"/>
      <c r="N2619" s="108"/>
      <c r="O2619" s="108"/>
      <c r="P2619" s="110">
        <f>'Форма 2'!C2619-M2619-N2619-O2619</f>
        <v>15091763.968</v>
      </c>
      <c r="Q2619" s="111">
        <f t="shared" si="740"/>
        <v>7617.8708636616029</v>
      </c>
      <c r="R2619" s="111">
        <f t="shared" si="741"/>
        <v>7617.8708636616029</v>
      </c>
      <c r="S2619" s="112" t="s">
        <v>2152</v>
      </c>
      <c r="T2619" s="107" t="s">
        <v>82</v>
      </c>
      <c r="U2619" s="217">
        <v>1</v>
      </c>
      <c r="V2619" s="85">
        <v>1</v>
      </c>
      <c r="W2619" s="85">
        <v>1</v>
      </c>
      <c r="X2619" s="85">
        <v>1</v>
      </c>
      <c r="Y2619" s="85">
        <v>1</v>
      </c>
      <c r="Z2619" s="85">
        <v>1</v>
      </c>
      <c r="AA2619" s="85">
        <v>1</v>
      </c>
      <c r="AB2619" s="86"/>
      <c r="AC2619" s="86"/>
      <c r="AD2619" s="85"/>
      <c r="AE2619" s="85"/>
      <c r="AF2619" s="85"/>
      <c r="AG2619" s="85"/>
      <c r="AH2619" s="85"/>
      <c r="AI2619" s="85"/>
      <c r="AJ2619" s="85"/>
    </row>
    <row r="2620" spans="1:36" ht="16.5" thickTop="1" thickBot="1">
      <c r="A2620" s="105">
        <f t="shared" si="742"/>
        <v>33</v>
      </c>
      <c r="B2620" s="189" t="s">
        <v>2561</v>
      </c>
      <c r="C2620" s="107">
        <v>1968</v>
      </c>
      <c r="D2620" s="107"/>
      <c r="E2620" s="114" t="s">
        <v>1027</v>
      </c>
      <c r="F2620" s="107">
        <v>5</v>
      </c>
      <c r="G2620" s="107">
        <v>4</v>
      </c>
      <c r="H2620" s="111">
        <v>4154.2</v>
      </c>
      <c r="I2620" s="111">
        <v>3184.5</v>
      </c>
      <c r="J2620" s="111">
        <v>2359.6</v>
      </c>
      <c r="K2620" s="122">
        <v>129</v>
      </c>
      <c r="L2620" s="110">
        <f t="shared" si="739"/>
        <v>25919549.311999999</v>
      </c>
      <c r="M2620" s="108"/>
      <c r="N2620" s="108"/>
      <c r="O2620" s="108"/>
      <c r="P2620" s="110">
        <f>'Форма 2'!C2620-M2620-N2620-O2620</f>
        <v>25919549.311999999</v>
      </c>
      <c r="Q2620" s="111">
        <f t="shared" si="740"/>
        <v>8139.2838159836701</v>
      </c>
      <c r="R2620" s="111">
        <f t="shared" si="741"/>
        <v>8139.2838159836701</v>
      </c>
      <c r="S2620" s="112" t="s">
        <v>2152</v>
      </c>
      <c r="T2620" s="107" t="s">
        <v>82</v>
      </c>
      <c r="U2620" s="217">
        <v>1</v>
      </c>
      <c r="V2620" s="85">
        <v>1</v>
      </c>
      <c r="W2620" s="85">
        <v>1</v>
      </c>
      <c r="X2620" s="85">
        <v>1</v>
      </c>
      <c r="Y2620" s="85">
        <v>1</v>
      </c>
      <c r="Z2620" s="85">
        <v>1</v>
      </c>
      <c r="AA2620" s="85">
        <v>1</v>
      </c>
      <c r="AB2620" s="86"/>
      <c r="AC2620" s="86"/>
      <c r="AD2620" s="85"/>
      <c r="AE2620" s="85"/>
      <c r="AF2620" s="85"/>
      <c r="AG2620" s="85"/>
      <c r="AH2620" s="85"/>
      <c r="AI2620" s="85"/>
      <c r="AJ2620" s="85"/>
    </row>
    <row r="2621" spans="1:36" ht="16.5" thickTop="1" thickBot="1">
      <c r="A2621" s="105">
        <f t="shared" si="742"/>
        <v>34</v>
      </c>
      <c r="B2621" s="189" t="s">
        <v>2562</v>
      </c>
      <c r="C2621" s="107">
        <v>1960</v>
      </c>
      <c r="D2621" s="107"/>
      <c r="E2621" s="114" t="s">
        <v>171</v>
      </c>
      <c r="F2621" s="107">
        <v>3</v>
      </c>
      <c r="G2621" s="107">
        <v>3</v>
      </c>
      <c r="H2621" s="111">
        <v>1750.9</v>
      </c>
      <c r="I2621" s="111">
        <v>1541.4</v>
      </c>
      <c r="J2621" s="111">
        <v>1292.0999999999999</v>
      </c>
      <c r="K2621" s="122">
        <v>62</v>
      </c>
      <c r="L2621" s="110">
        <f t="shared" si="739"/>
        <v>16734034.151000001</v>
      </c>
      <c r="M2621" s="108"/>
      <c r="N2621" s="108"/>
      <c r="O2621" s="108"/>
      <c r="P2621" s="110">
        <f>'Форма 2'!C2621-M2621-N2621-O2621</f>
        <v>16734034.151000001</v>
      </c>
      <c r="Q2621" s="111">
        <f t="shared" si="740"/>
        <v>10856.386499935124</v>
      </c>
      <c r="R2621" s="111">
        <f t="shared" si="741"/>
        <v>10856.386499935124</v>
      </c>
      <c r="S2621" s="112" t="s">
        <v>2152</v>
      </c>
      <c r="T2621" s="107" t="s">
        <v>82</v>
      </c>
      <c r="U2621" s="217"/>
      <c r="V2621" s="85"/>
      <c r="W2621" s="85"/>
      <c r="X2621" s="85"/>
      <c r="Y2621" s="85"/>
      <c r="Z2621" s="85"/>
      <c r="AA2621" s="85"/>
      <c r="AB2621" s="86"/>
      <c r="AC2621" s="86"/>
      <c r="AD2621" s="85">
        <v>1</v>
      </c>
      <c r="AE2621" s="85"/>
      <c r="AF2621" s="85"/>
      <c r="AG2621" s="85"/>
      <c r="AH2621" s="85"/>
      <c r="AI2621" s="85"/>
      <c r="AJ2621" s="85"/>
    </row>
    <row r="2622" spans="1:36" ht="16.5" thickTop="1" thickBot="1">
      <c r="A2622" s="105">
        <f t="shared" si="742"/>
        <v>35</v>
      </c>
      <c r="B2622" s="189" t="s">
        <v>2563</v>
      </c>
      <c r="C2622" s="107">
        <v>1957</v>
      </c>
      <c r="D2622" s="107"/>
      <c r="E2622" s="114" t="s">
        <v>171</v>
      </c>
      <c r="F2622" s="107">
        <v>2</v>
      </c>
      <c r="G2622" s="107">
        <v>4</v>
      </c>
      <c r="H2622" s="111">
        <v>1585.3</v>
      </c>
      <c r="I2622" s="111">
        <v>1189.5999999999999</v>
      </c>
      <c r="J2622" s="111">
        <v>1009.6</v>
      </c>
      <c r="K2622" s="122">
        <v>52</v>
      </c>
      <c r="L2622" s="110">
        <f t="shared" si="739"/>
        <v>15151330.366999999</v>
      </c>
      <c r="M2622" s="108"/>
      <c r="N2622" s="108"/>
      <c r="O2622" s="108"/>
      <c r="P2622" s="110">
        <f>'Форма 2'!C2622-M2622-N2622-O2622</f>
        <v>15151330.366999999</v>
      </c>
      <c r="Q2622" s="111">
        <f t="shared" si="740"/>
        <v>12736.491566072629</v>
      </c>
      <c r="R2622" s="111">
        <f t="shared" si="741"/>
        <v>12736.491566072629</v>
      </c>
      <c r="S2622" s="112" t="s">
        <v>2152</v>
      </c>
      <c r="T2622" s="107" t="s">
        <v>82</v>
      </c>
      <c r="U2622" s="217"/>
      <c r="V2622" s="85"/>
      <c r="W2622" s="85"/>
      <c r="X2622" s="85"/>
      <c r="Y2622" s="85"/>
      <c r="Z2622" s="85"/>
      <c r="AA2622" s="85"/>
      <c r="AB2622" s="86"/>
      <c r="AC2622" s="86"/>
      <c r="AD2622" s="85">
        <v>1</v>
      </c>
      <c r="AE2622" s="85"/>
      <c r="AF2622" s="85"/>
      <c r="AG2622" s="85"/>
      <c r="AH2622" s="85"/>
      <c r="AI2622" s="85"/>
      <c r="AJ2622" s="85"/>
    </row>
    <row r="2623" spans="1:36" ht="16.5" thickTop="1" thickBot="1">
      <c r="A2623" s="105">
        <f t="shared" si="742"/>
        <v>36</v>
      </c>
      <c r="B2623" s="189" t="s">
        <v>2564</v>
      </c>
      <c r="C2623" s="107">
        <v>1959</v>
      </c>
      <c r="D2623" s="107">
        <v>1988</v>
      </c>
      <c r="E2623" s="114" t="s">
        <v>171</v>
      </c>
      <c r="F2623" s="107">
        <v>2</v>
      </c>
      <c r="G2623" s="107">
        <v>3</v>
      </c>
      <c r="H2623" s="111">
        <v>1474</v>
      </c>
      <c r="I2623" s="111">
        <v>1361</v>
      </c>
      <c r="J2623" s="111">
        <v>334.8</v>
      </c>
      <c r="K2623" s="122">
        <v>32</v>
      </c>
      <c r="L2623" s="110">
        <f t="shared" si="739"/>
        <v>14087592.859999999</v>
      </c>
      <c r="M2623" s="108"/>
      <c r="N2623" s="108"/>
      <c r="O2623" s="108"/>
      <c r="P2623" s="110">
        <f>'Форма 2'!C2623-M2623-N2623-O2623</f>
        <v>14087592.859999999</v>
      </c>
      <c r="Q2623" s="111">
        <f t="shared" si="740"/>
        <v>10350.913196179279</v>
      </c>
      <c r="R2623" s="111">
        <f t="shared" si="741"/>
        <v>10350.913196179279</v>
      </c>
      <c r="S2623" s="112" t="s">
        <v>2152</v>
      </c>
      <c r="T2623" s="107" t="s">
        <v>82</v>
      </c>
      <c r="U2623" s="217"/>
      <c r="V2623" s="85"/>
      <c r="W2623" s="85"/>
      <c r="X2623" s="85"/>
      <c r="Y2623" s="85"/>
      <c r="Z2623" s="85"/>
      <c r="AA2623" s="85"/>
      <c r="AB2623" s="86"/>
      <c r="AC2623" s="86"/>
      <c r="AD2623" s="85">
        <v>1</v>
      </c>
      <c r="AE2623" s="85"/>
      <c r="AF2623" s="85"/>
      <c r="AG2623" s="85"/>
      <c r="AH2623" s="85"/>
      <c r="AI2623" s="85"/>
      <c r="AJ2623" s="85"/>
    </row>
    <row r="2624" spans="1:36" ht="16.5" thickTop="1" thickBot="1">
      <c r="A2624" s="105">
        <f t="shared" si="742"/>
        <v>37</v>
      </c>
      <c r="B2624" s="189" t="s">
        <v>2565</v>
      </c>
      <c r="C2624" s="107">
        <v>1956</v>
      </c>
      <c r="D2624" s="107"/>
      <c r="E2624" s="114" t="s">
        <v>171</v>
      </c>
      <c r="F2624" s="107">
        <v>2</v>
      </c>
      <c r="G2624" s="107">
        <v>3</v>
      </c>
      <c r="H2624" s="111">
        <v>2211.4</v>
      </c>
      <c r="I2624" s="111">
        <v>1829.1</v>
      </c>
      <c r="J2624" s="111">
        <v>1125.4000000000001</v>
      </c>
      <c r="K2624" s="122">
        <v>47</v>
      </c>
      <c r="L2624" s="110">
        <f t="shared" si="739"/>
        <v>34021371.755999997</v>
      </c>
      <c r="M2624" s="108"/>
      <c r="N2624" s="108"/>
      <c r="O2624" s="108"/>
      <c r="P2624" s="110">
        <f>'Форма 2'!C2624-M2624-N2624-O2624</f>
        <v>34021371.755999997</v>
      </c>
      <c r="Q2624" s="111">
        <f t="shared" si="740"/>
        <v>18600.061098901097</v>
      </c>
      <c r="R2624" s="111">
        <f t="shared" si="741"/>
        <v>18600.061098901097</v>
      </c>
      <c r="S2624" s="112" t="s">
        <v>2152</v>
      </c>
      <c r="T2624" s="107" t="s">
        <v>82</v>
      </c>
      <c r="U2624" s="217"/>
      <c r="V2624" s="85"/>
      <c r="W2624" s="85"/>
      <c r="X2624" s="85"/>
      <c r="Y2624" s="85"/>
      <c r="Z2624" s="85"/>
      <c r="AA2624" s="85"/>
      <c r="AB2624" s="86"/>
      <c r="AC2624" s="86"/>
      <c r="AD2624" s="85">
        <v>1</v>
      </c>
      <c r="AE2624" s="85">
        <v>1</v>
      </c>
      <c r="AF2624" s="85"/>
      <c r="AG2624" s="85"/>
      <c r="AH2624" s="85"/>
      <c r="AI2624" s="85"/>
      <c r="AJ2624" s="85"/>
    </row>
    <row r="2625" spans="1:36" ht="16.5" thickTop="1" thickBot="1">
      <c r="A2625" s="105">
        <f t="shared" si="742"/>
        <v>38</v>
      </c>
      <c r="B2625" s="189" t="s">
        <v>2566</v>
      </c>
      <c r="C2625" s="107">
        <v>1955</v>
      </c>
      <c r="D2625" s="107"/>
      <c r="E2625" s="114" t="s">
        <v>171</v>
      </c>
      <c r="F2625" s="107">
        <v>2</v>
      </c>
      <c r="G2625" s="107">
        <v>1</v>
      </c>
      <c r="H2625" s="111">
        <v>387.2</v>
      </c>
      <c r="I2625" s="111">
        <v>353.8</v>
      </c>
      <c r="J2625" s="111">
        <v>225.2</v>
      </c>
      <c r="K2625" s="122">
        <v>14</v>
      </c>
      <c r="L2625" s="110">
        <f t="shared" si="739"/>
        <v>502601.08799999999</v>
      </c>
      <c r="M2625" s="108"/>
      <c r="N2625" s="108"/>
      <c r="O2625" s="108"/>
      <c r="P2625" s="110">
        <f>'Форма 2'!C2625-M2625-N2625-O2625</f>
        <v>502601.08799999999</v>
      </c>
      <c r="Q2625" s="111">
        <f t="shared" si="740"/>
        <v>1420.5796721311474</v>
      </c>
      <c r="R2625" s="111">
        <f t="shared" si="741"/>
        <v>1420.5796721311474</v>
      </c>
      <c r="S2625" s="112" t="s">
        <v>2152</v>
      </c>
      <c r="T2625" s="107" t="s">
        <v>82</v>
      </c>
      <c r="U2625" s="217"/>
      <c r="V2625" s="85"/>
      <c r="W2625" s="85"/>
      <c r="X2625" s="85"/>
      <c r="Y2625" s="85"/>
      <c r="Z2625" s="85"/>
      <c r="AA2625" s="85"/>
      <c r="AB2625" s="86"/>
      <c r="AC2625" s="86"/>
      <c r="AD2625" s="85"/>
      <c r="AE2625" s="85"/>
      <c r="AF2625" s="85">
        <v>1</v>
      </c>
      <c r="AG2625" s="85"/>
      <c r="AH2625" s="85"/>
      <c r="AI2625" s="85"/>
      <c r="AJ2625" s="85"/>
    </row>
    <row r="2626" spans="1:36" ht="16.5" thickTop="1" thickBot="1">
      <c r="A2626" s="105">
        <f t="shared" si="742"/>
        <v>39</v>
      </c>
      <c r="B2626" s="189" t="s">
        <v>2567</v>
      </c>
      <c r="C2626" s="107">
        <v>1957</v>
      </c>
      <c r="D2626" s="107"/>
      <c r="E2626" s="114" t="s">
        <v>171</v>
      </c>
      <c r="F2626" s="107">
        <v>2</v>
      </c>
      <c r="G2626" s="107">
        <v>2</v>
      </c>
      <c r="H2626" s="111">
        <v>726.7</v>
      </c>
      <c r="I2626" s="111">
        <v>645.20000000000005</v>
      </c>
      <c r="J2626" s="111"/>
      <c r="K2626" s="122">
        <v>28</v>
      </c>
      <c r="L2626" s="110">
        <f t="shared" si="739"/>
        <v>6945355.3130000001</v>
      </c>
      <c r="M2626" s="108"/>
      <c r="N2626" s="108"/>
      <c r="O2626" s="108"/>
      <c r="P2626" s="110">
        <f>'Форма 2'!C2626-M2626-N2626-O2626</f>
        <v>6945355.3130000001</v>
      </c>
      <c r="Q2626" s="111">
        <f t="shared" si="740"/>
        <v>10764.654855858647</v>
      </c>
      <c r="R2626" s="111">
        <f t="shared" si="741"/>
        <v>10764.654855858647</v>
      </c>
      <c r="S2626" s="112" t="s">
        <v>2152</v>
      </c>
      <c r="T2626" s="107" t="s">
        <v>82</v>
      </c>
      <c r="U2626" s="217"/>
      <c r="V2626" s="85"/>
      <c r="W2626" s="85"/>
      <c r="X2626" s="85"/>
      <c r="Y2626" s="85"/>
      <c r="Z2626" s="85"/>
      <c r="AA2626" s="85"/>
      <c r="AB2626" s="86"/>
      <c r="AC2626" s="86"/>
      <c r="AD2626" s="85">
        <v>1</v>
      </c>
      <c r="AE2626" s="85"/>
      <c r="AF2626" s="85"/>
      <c r="AG2626" s="85"/>
      <c r="AH2626" s="85"/>
      <c r="AI2626" s="85"/>
      <c r="AJ2626" s="85"/>
    </row>
    <row r="2627" spans="1:36" ht="16.5" thickTop="1" thickBot="1">
      <c r="A2627" s="105">
        <f t="shared" si="742"/>
        <v>40</v>
      </c>
      <c r="B2627" s="189" t="s">
        <v>2568</v>
      </c>
      <c r="C2627" s="107">
        <v>1957</v>
      </c>
      <c r="D2627" s="107"/>
      <c r="E2627" s="114" t="s">
        <v>171</v>
      </c>
      <c r="F2627" s="107">
        <v>2</v>
      </c>
      <c r="G2627" s="107">
        <v>1</v>
      </c>
      <c r="H2627" s="111">
        <v>431.6</v>
      </c>
      <c r="I2627" s="111">
        <v>390.2</v>
      </c>
      <c r="J2627" s="111">
        <v>327.2</v>
      </c>
      <c r="K2627" s="122">
        <v>21</v>
      </c>
      <c r="L2627" s="110">
        <f t="shared" si="739"/>
        <v>4124969.5239999997</v>
      </c>
      <c r="M2627" s="108"/>
      <c r="N2627" s="108"/>
      <c r="O2627" s="108"/>
      <c r="P2627" s="110">
        <f>'Форма 2'!C2627-M2627-N2627-O2627</f>
        <v>4124969.5239999997</v>
      </c>
      <c r="Q2627" s="111">
        <f t="shared" si="740"/>
        <v>10571.423690415171</v>
      </c>
      <c r="R2627" s="111">
        <f t="shared" si="741"/>
        <v>10571.423690415171</v>
      </c>
      <c r="S2627" s="112" t="s">
        <v>2152</v>
      </c>
      <c r="T2627" s="107" t="s">
        <v>82</v>
      </c>
      <c r="U2627" s="217"/>
      <c r="V2627" s="85"/>
      <c r="W2627" s="85"/>
      <c r="X2627" s="85"/>
      <c r="Y2627" s="85"/>
      <c r="Z2627" s="85"/>
      <c r="AA2627" s="85"/>
      <c r="AB2627" s="86"/>
      <c r="AC2627" s="86"/>
      <c r="AD2627" s="85">
        <v>1</v>
      </c>
      <c r="AE2627" s="85"/>
      <c r="AF2627" s="85"/>
      <c r="AG2627" s="85"/>
      <c r="AH2627" s="85"/>
      <c r="AI2627" s="85"/>
      <c r="AJ2627" s="85"/>
    </row>
    <row r="2628" spans="1:36" ht="16.5" thickTop="1" thickBot="1">
      <c r="A2628" s="105">
        <f t="shared" si="742"/>
        <v>41</v>
      </c>
      <c r="B2628" s="189" t="s">
        <v>2569</v>
      </c>
      <c r="C2628" s="107">
        <v>1959</v>
      </c>
      <c r="D2628" s="107"/>
      <c r="E2628" s="114" t="s">
        <v>171</v>
      </c>
      <c r="F2628" s="107">
        <v>2</v>
      </c>
      <c r="G2628" s="107">
        <v>1</v>
      </c>
      <c r="H2628" s="111">
        <v>428.4</v>
      </c>
      <c r="I2628" s="111">
        <v>386.6</v>
      </c>
      <c r="J2628" s="111">
        <v>384.9</v>
      </c>
      <c r="K2628" s="122">
        <v>18</v>
      </c>
      <c r="L2628" s="110">
        <f t="shared" si="739"/>
        <v>11338719.84</v>
      </c>
      <c r="M2628" s="108"/>
      <c r="N2628" s="108"/>
      <c r="O2628" s="108"/>
      <c r="P2628" s="110">
        <f>'Форма 2'!C2628-M2628-N2628-O2628</f>
        <v>11338719.84</v>
      </c>
      <c r="Q2628" s="111">
        <f t="shared" si="740"/>
        <v>29329.332229694774</v>
      </c>
      <c r="R2628" s="111">
        <f t="shared" si="741"/>
        <v>29329.332229694774</v>
      </c>
      <c r="S2628" s="112" t="s">
        <v>2152</v>
      </c>
      <c r="T2628" s="107" t="s">
        <v>82</v>
      </c>
      <c r="U2628" s="217">
        <v>1</v>
      </c>
      <c r="V2628" s="85">
        <v>1</v>
      </c>
      <c r="W2628" s="85"/>
      <c r="X2628" s="85"/>
      <c r="Y2628" s="85"/>
      <c r="Z2628" s="85">
        <v>1</v>
      </c>
      <c r="AA2628" s="85"/>
      <c r="AB2628" s="86"/>
      <c r="AC2628" s="86"/>
      <c r="AD2628" s="85">
        <v>1</v>
      </c>
      <c r="AE2628" s="85">
        <v>1</v>
      </c>
      <c r="AF2628" s="85">
        <v>1</v>
      </c>
      <c r="AG2628" s="85"/>
      <c r="AH2628" s="85"/>
      <c r="AI2628" s="85"/>
      <c r="AJ2628" s="85"/>
    </row>
    <row r="2629" spans="1:36" ht="16.5" thickTop="1" thickBot="1">
      <c r="A2629" s="105">
        <f t="shared" si="742"/>
        <v>42</v>
      </c>
      <c r="B2629" s="189" t="s">
        <v>2570</v>
      </c>
      <c r="C2629" s="107">
        <v>1956</v>
      </c>
      <c r="D2629" s="107"/>
      <c r="E2629" s="114" t="s">
        <v>171</v>
      </c>
      <c r="F2629" s="107">
        <v>2</v>
      </c>
      <c r="G2629" s="107">
        <v>3</v>
      </c>
      <c r="H2629" s="111">
        <v>2228.5</v>
      </c>
      <c r="I2629" s="111">
        <v>1865.6</v>
      </c>
      <c r="J2629" s="111">
        <v>553.9</v>
      </c>
      <c r="K2629" s="122">
        <v>50</v>
      </c>
      <c r="L2629" s="110">
        <f t="shared" si="739"/>
        <v>5952902.9100000001</v>
      </c>
      <c r="M2629" s="108"/>
      <c r="N2629" s="108"/>
      <c r="O2629" s="108"/>
      <c r="P2629" s="110">
        <f>'Форма 2'!C2629-M2629-N2629-O2629</f>
        <v>5952902.9100000001</v>
      </c>
      <c r="Q2629" s="111">
        <f t="shared" si="740"/>
        <v>3190.8784894939968</v>
      </c>
      <c r="R2629" s="111">
        <f t="shared" si="741"/>
        <v>3190.8784894939968</v>
      </c>
      <c r="S2629" s="112" t="s">
        <v>2152</v>
      </c>
      <c r="T2629" s="107" t="s">
        <v>82</v>
      </c>
      <c r="U2629" s="217"/>
      <c r="V2629" s="85"/>
      <c r="W2629" s="85"/>
      <c r="X2629" s="85"/>
      <c r="Y2629" s="85"/>
      <c r="Z2629" s="85"/>
      <c r="AA2629" s="85"/>
      <c r="AB2629" s="86"/>
      <c r="AC2629" s="86"/>
      <c r="AD2629" s="85"/>
      <c r="AE2629" s="85"/>
      <c r="AF2629" s="85"/>
      <c r="AG2629" s="85"/>
      <c r="AH2629" s="85">
        <v>1</v>
      </c>
      <c r="AI2629" s="85"/>
      <c r="AJ2629" s="85"/>
    </row>
    <row r="2630" spans="1:36" ht="16.5" thickTop="1" thickBot="1">
      <c r="A2630" s="105">
        <f t="shared" si="742"/>
        <v>43</v>
      </c>
      <c r="B2630" s="189" t="s">
        <v>2571</v>
      </c>
      <c r="C2630" s="107">
        <v>1959</v>
      </c>
      <c r="D2630" s="107"/>
      <c r="E2630" s="114" t="s">
        <v>171</v>
      </c>
      <c r="F2630" s="107">
        <v>2</v>
      </c>
      <c r="G2630" s="107">
        <v>1</v>
      </c>
      <c r="H2630" s="111">
        <v>423.2</v>
      </c>
      <c r="I2630" s="111">
        <v>382.1</v>
      </c>
      <c r="J2630" s="111"/>
      <c r="K2630" s="122">
        <v>16</v>
      </c>
      <c r="L2630" s="110">
        <f t="shared" si="739"/>
        <v>5359760.2880000006</v>
      </c>
      <c r="M2630" s="108"/>
      <c r="N2630" s="108"/>
      <c r="O2630" s="108"/>
      <c r="P2630" s="110">
        <f>'Форма 2'!C2630-M2630-N2630-O2630</f>
        <v>5359760.2880000006</v>
      </c>
      <c r="Q2630" s="111">
        <f t="shared" si="740"/>
        <v>14027.114074849516</v>
      </c>
      <c r="R2630" s="111">
        <f t="shared" si="741"/>
        <v>14027.114074849516</v>
      </c>
      <c r="S2630" s="112" t="s">
        <v>2152</v>
      </c>
      <c r="T2630" s="107" t="s">
        <v>82</v>
      </c>
      <c r="U2630" s="217">
        <v>1</v>
      </c>
      <c r="V2630" s="85">
        <v>1</v>
      </c>
      <c r="W2630" s="85">
        <v>1</v>
      </c>
      <c r="X2630" s="85">
        <v>1</v>
      </c>
      <c r="Y2630" s="85">
        <v>1</v>
      </c>
      <c r="Z2630" s="85">
        <v>1</v>
      </c>
      <c r="AA2630" s="85"/>
      <c r="AB2630" s="86"/>
      <c r="AC2630" s="86"/>
      <c r="AD2630" s="85"/>
      <c r="AE2630" s="85"/>
      <c r="AF2630" s="85"/>
      <c r="AG2630" s="85"/>
      <c r="AH2630" s="85"/>
      <c r="AI2630" s="85"/>
      <c r="AJ2630" s="85"/>
    </row>
    <row r="2631" spans="1:36" ht="16.5" thickTop="1" thickBot="1">
      <c r="A2631" s="105">
        <f t="shared" si="742"/>
        <v>44</v>
      </c>
      <c r="B2631" s="189" t="s">
        <v>2572</v>
      </c>
      <c r="C2631" s="107">
        <v>1959</v>
      </c>
      <c r="D2631" s="107"/>
      <c r="E2631" s="114" t="s">
        <v>171</v>
      </c>
      <c r="F2631" s="107">
        <v>2</v>
      </c>
      <c r="G2631" s="107">
        <v>1</v>
      </c>
      <c r="H2631" s="111">
        <v>435.6</v>
      </c>
      <c r="I2631" s="111">
        <v>394.6</v>
      </c>
      <c r="J2631" s="111"/>
      <c r="K2631" s="122">
        <v>23</v>
      </c>
      <c r="L2631" s="110">
        <f t="shared" si="739"/>
        <v>5516804.3040000014</v>
      </c>
      <c r="M2631" s="108"/>
      <c r="N2631" s="108"/>
      <c r="O2631" s="108"/>
      <c r="P2631" s="110">
        <f>'Форма 2'!C2631-M2631-N2631-O2631</f>
        <v>5516804.3040000014</v>
      </c>
      <c r="Q2631" s="111">
        <f t="shared" si="740"/>
        <v>13980.750897111002</v>
      </c>
      <c r="R2631" s="111">
        <f t="shared" si="741"/>
        <v>13980.750897111002</v>
      </c>
      <c r="S2631" s="112" t="s">
        <v>2152</v>
      </c>
      <c r="T2631" s="107" t="s">
        <v>82</v>
      </c>
      <c r="U2631" s="217">
        <v>1</v>
      </c>
      <c r="V2631" s="85">
        <v>1</v>
      </c>
      <c r="W2631" s="85">
        <v>1</v>
      </c>
      <c r="X2631" s="85">
        <v>1</v>
      </c>
      <c r="Y2631" s="85">
        <v>1</v>
      </c>
      <c r="Z2631" s="85">
        <v>1</v>
      </c>
      <c r="AA2631" s="85"/>
      <c r="AB2631" s="86"/>
      <c r="AC2631" s="86"/>
      <c r="AD2631" s="85"/>
      <c r="AE2631" s="85"/>
      <c r="AF2631" s="85"/>
      <c r="AG2631" s="85"/>
      <c r="AH2631" s="85"/>
      <c r="AI2631" s="85"/>
      <c r="AJ2631" s="85"/>
    </row>
    <row r="2632" spans="1:36" ht="16.5" thickTop="1" thickBot="1">
      <c r="A2632" s="105">
        <f t="shared" si="742"/>
        <v>45</v>
      </c>
      <c r="B2632" s="189" t="s">
        <v>2573</v>
      </c>
      <c r="C2632" s="107">
        <v>1959</v>
      </c>
      <c r="D2632" s="107"/>
      <c r="E2632" s="114" t="s">
        <v>171</v>
      </c>
      <c r="F2632" s="107">
        <v>2</v>
      </c>
      <c r="G2632" s="107">
        <v>2</v>
      </c>
      <c r="H2632" s="111">
        <v>1100.5</v>
      </c>
      <c r="I2632" s="111">
        <v>651.70000000000005</v>
      </c>
      <c r="J2632" s="111"/>
      <c r="K2632" s="122">
        <v>30</v>
      </c>
      <c r="L2632" s="110">
        <f t="shared" si="739"/>
        <v>13937656.419999998</v>
      </c>
      <c r="M2632" s="108"/>
      <c r="N2632" s="108"/>
      <c r="O2632" s="108"/>
      <c r="P2632" s="110">
        <f>'Форма 2'!C2632-M2632-N2632-O2632</f>
        <v>13937656.419999998</v>
      </c>
      <c r="Q2632" s="111">
        <f t="shared" si="740"/>
        <v>21386.61411692496</v>
      </c>
      <c r="R2632" s="111">
        <f t="shared" si="741"/>
        <v>21386.61411692496</v>
      </c>
      <c r="S2632" s="112" t="s">
        <v>2152</v>
      </c>
      <c r="T2632" s="107" t="s">
        <v>82</v>
      </c>
      <c r="U2632" s="217">
        <v>1</v>
      </c>
      <c r="V2632" s="85">
        <v>1</v>
      </c>
      <c r="W2632" s="85">
        <v>1</v>
      </c>
      <c r="X2632" s="85">
        <v>1</v>
      </c>
      <c r="Y2632" s="85">
        <v>1</v>
      </c>
      <c r="Z2632" s="85">
        <v>1</v>
      </c>
      <c r="AA2632" s="85"/>
      <c r="AB2632" s="86"/>
      <c r="AC2632" s="86"/>
      <c r="AD2632" s="85"/>
      <c r="AE2632" s="85"/>
      <c r="AF2632" s="85"/>
      <c r="AG2632" s="85"/>
      <c r="AH2632" s="85"/>
      <c r="AI2632" s="85"/>
      <c r="AJ2632" s="85"/>
    </row>
    <row r="2633" spans="1:36" ht="16.5" thickTop="1" thickBot="1">
      <c r="A2633" s="105">
        <f t="shared" si="742"/>
        <v>46</v>
      </c>
      <c r="B2633" s="189" t="s">
        <v>2574</v>
      </c>
      <c r="C2633" s="107">
        <v>1959</v>
      </c>
      <c r="D2633" s="107"/>
      <c r="E2633" s="114" t="s">
        <v>171</v>
      </c>
      <c r="F2633" s="107">
        <v>2</v>
      </c>
      <c r="G2633" s="107">
        <v>2</v>
      </c>
      <c r="H2633" s="111">
        <v>1093</v>
      </c>
      <c r="I2633" s="111">
        <v>645.79999999999995</v>
      </c>
      <c r="J2633" s="111"/>
      <c r="K2633" s="122">
        <v>17</v>
      </c>
      <c r="L2633" s="110">
        <f t="shared" si="739"/>
        <v>13842670.120000003</v>
      </c>
      <c r="M2633" s="108"/>
      <c r="N2633" s="108"/>
      <c r="O2633" s="108"/>
      <c r="P2633" s="110">
        <f>'Форма 2'!C2633-M2633-N2633-O2633</f>
        <v>13842670.120000003</v>
      </c>
      <c r="Q2633" s="111">
        <f t="shared" si="740"/>
        <v>21434.918117064113</v>
      </c>
      <c r="R2633" s="111">
        <f t="shared" si="741"/>
        <v>21434.918117064113</v>
      </c>
      <c r="S2633" s="112" t="s">
        <v>2152</v>
      </c>
      <c r="T2633" s="107" t="s">
        <v>82</v>
      </c>
      <c r="U2633" s="217">
        <v>1</v>
      </c>
      <c r="V2633" s="85">
        <v>1</v>
      </c>
      <c r="W2633" s="85">
        <v>1</v>
      </c>
      <c r="X2633" s="85">
        <v>1</v>
      </c>
      <c r="Y2633" s="85">
        <v>1</v>
      </c>
      <c r="Z2633" s="85">
        <v>1</v>
      </c>
      <c r="AA2633" s="85"/>
      <c r="AB2633" s="86"/>
      <c r="AC2633" s="86"/>
      <c r="AD2633" s="85"/>
      <c r="AE2633" s="85"/>
      <c r="AF2633" s="85"/>
      <c r="AG2633" s="85"/>
      <c r="AH2633" s="85"/>
      <c r="AI2633" s="85"/>
      <c r="AJ2633" s="85"/>
    </row>
    <row r="2634" spans="1:36" ht="16.5" thickTop="1" thickBot="1">
      <c r="A2634" s="105">
        <f t="shared" si="742"/>
        <v>47</v>
      </c>
      <c r="B2634" s="189" t="s">
        <v>2575</v>
      </c>
      <c r="C2634" s="107">
        <v>1958</v>
      </c>
      <c r="D2634" s="107"/>
      <c r="E2634" s="114" t="s">
        <v>171</v>
      </c>
      <c r="F2634" s="107">
        <v>2</v>
      </c>
      <c r="G2634" s="107">
        <v>1</v>
      </c>
      <c r="H2634" s="111">
        <v>424.4</v>
      </c>
      <c r="I2634" s="111">
        <v>383.8</v>
      </c>
      <c r="J2634" s="111"/>
      <c r="K2634" s="122">
        <v>17</v>
      </c>
      <c r="L2634" s="110">
        <f t="shared" si="739"/>
        <v>5374958.0959999999</v>
      </c>
      <c r="M2634" s="108"/>
      <c r="N2634" s="108"/>
      <c r="O2634" s="108"/>
      <c r="P2634" s="110">
        <f>'Форма 2'!C2634-M2634-N2634-O2634</f>
        <v>5374958.0959999999</v>
      </c>
      <c r="Q2634" s="111">
        <f t="shared" si="740"/>
        <v>14004.580760812923</v>
      </c>
      <c r="R2634" s="111">
        <f t="shared" si="741"/>
        <v>14004.580760812923</v>
      </c>
      <c r="S2634" s="112" t="s">
        <v>2152</v>
      </c>
      <c r="T2634" s="107" t="s">
        <v>82</v>
      </c>
      <c r="U2634" s="217">
        <v>1</v>
      </c>
      <c r="V2634" s="85">
        <v>1</v>
      </c>
      <c r="W2634" s="85">
        <v>1</v>
      </c>
      <c r="X2634" s="85">
        <v>1</v>
      </c>
      <c r="Y2634" s="85">
        <v>1</v>
      </c>
      <c r="Z2634" s="85">
        <v>1</v>
      </c>
      <c r="AA2634" s="85"/>
      <c r="AB2634" s="86"/>
      <c r="AC2634" s="86"/>
      <c r="AD2634" s="85"/>
      <c r="AE2634" s="85"/>
      <c r="AF2634" s="85"/>
      <c r="AG2634" s="85"/>
      <c r="AH2634" s="85"/>
      <c r="AI2634" s="85"/>
      <c r="AJ2634" s="85"/>
    </row>
    <row r="2635" spans="1:36" ht="16.5" thickTop="1" thickBot="1">
      <c r="A2635" s="105">
        <f t="shared" si="742"/>
        <v>48</v>
      </c>
      <c r="B2635" s="189" t="s">
        <v>2576</v>
      </c>
      <c r="C2635" s="107">
        <v>1968</v>
      </c>
      <c r="D2635" s="107"/>
      <c r="E2635" s="114" t="s">
        <v>1027</v>
      </c>
      <c r="F2635" s="107">
        <v>5</v>
      </c>
      <c r="G2635" s="107">
        <v>3</v>
      </c>
      <c r="H2635" s="111">
        <v>2538</v>
      </c>
      <c r="I2635" s="111">
        <v>2364</v>
      </c>
      <c r="J2635" s="111">
        <v>216.2</v>
      </c>
      <c r="K2635" s="122">
        <v>44</v>
      </c>
      <c r="L2635" s="110">
        <f t="shared" si="739"/>
        <v>15835495.68</v>
      </c>
      <c r="M2635" s="108"/>
      <c r="N2635" s="108"/>
      <c r="O2635" s="108"/>
      <c r="P2635" s="110">
        <f>'Форма 2'!C2635-M2635-N2635-O2635</f>
        <v>15835495.68</v>
      </c>
      <c r="Q2635" s="111">
        <f t="shared" si="740"/>
        <v>6698.6022335025382</v>
      </c>
      <c r="R2635" s="111">
        <f t="shared" si="741"/>
        <v>6698.6022335025382</v>
      </c>
      <c r="S2635" s="112" t="s">
        <v>2152</v>
      </c>
      <c r="T2635" s="107" t="s">
        <v>82</v>
      </c>
      <c r="U2635" s="217">
        <v>1</v>
      </c>
      <c r="V2635" s="85">
        <v>1</v>
      </c>
      <c r="W2635" s="85">
        <v>1</v>
      </c>
      <c r="X2635" s="85">
        <v>1</v>
      </c>
      <c r="Y2635" s="85">
        <v>1</v>
      </c>
      <c r="Z2635" s="85">
        <v>1</v>
      </c>
      <c r="AA2635" s="85">
        <v>1</v>
      </c>
      <c r="AB2635" s="86"/>
      <c r="AC2635" s="86"/>
      <c r="AD2635" s="85"/>
      <c r="AE2635" s="85"/>
      <c r="AF2635" s="85"/>
      <c r="AG2635" s="85"/>
      <c r="AH2635" s="85"/>
      <c r="AI2635" s="85"/>
      <c r="AJ2635" s="85"/>
    </row>
    <row r="2636" spans="1:36" ht="16.5" thickTop="1" thickBot="1">
      <c r="A2636" s="105">
        <f t="shared" si="742"/>
        <v>49</v>
      </c>
      <c r="B2636" s="189" t="s">
        <v>2577</v>
      </c>
      <c r="C2636" s="107">
        <v>1972</v>
      </c>
      <c r="D2636" s="107"/>
      <c r="E2636" s="114" t="s">
        <v>1027</v>
      </c>
      <c r="F2636" s="107">
        <v>5</v>
      </c>
      <c r="G2636" s="107">
        <v>6</v>
      </c>
      <c r="H2636" s="111">
        <v>4568.6000000000004</v>
      </c>
      <c r="I2636" s="111">
        <v>4179.6000000000004</v>
      </c>
      <c r="J2636" s="111">
        <v>2295.4</v>
      </c>
      <c r="K2636" s="122">
        <v>181</v>
      </c>
      <c r="L2636" s="110">
        <f t="shared" si="739"/>
        <v>7789463.0000000009</v>
      </c>
      <c r="M2636" s="108"/>
      <c r="N2636" s="108"/>
      <c r="O2636" s="108"/>
      <c r="P2636" s="110">
        <f>'Форма 2'!C2636-M2636-N2636-O2636</f>
        <v>7789463.0000000009</v>
      </c>
      <c r="Q2636" s="111">
        <f t="shared" si="740"/>
        <v>1863.6862379175041</v>
      </c>
      <c r="R2636" s="111">
        <f t="shared" si="741"/>
        <v>1863.6862379175041</v>
      </c>
      <c r="S2636" s="112" t="s">
        <v>2152</v>
      </c>
      <c r="T2636" s="107" t="s">
        <v>82</v>
      </c>
      <c r="U2636" s="217"/>
      <c r="V2636" s="85"/>
      <c r="W2636" s="85">
        <v>1</v>
      </c>
      <c r="X2636" s="85">
        <v>1</v>
      </c>
      <c r="Y2636" s="85">
        <v>1</v>
      </c>
      <c r="Z2636" s="85"/>
      <c r="AA2636" s="85"/>
      <c r="AB2636" s="86"/>
      <c r="AC2636" s="86"/>
      <c r="AD2636" s="85"/>
      <c r="AE2636" s="85"/>
      <c r="AF2636" s="85"/>
      <c r="AG2636" s="85"/>
      <c r="AH2636" s="85"/>
      <c r="AI2636" s="85"/>
      <c r="AJ2636" s="85"/>
    </row>
    <row r="2637" spans="1:36" ht="16.5" thickTop="1" thickBot="1">
      <c r="A2637" s="105">
        <f t="shared" si="742"/>
        <v>50</v>
      </c>
      <c r="B2637" s="189" t="s">
        <v>2578</v>
      </c>
      <c r="C2637" s="107">
        <v>1972</v>
      </c>
      <c r="D2637" s="107"/>
      <c r="E2637" s="114" t="s">
        <v>1027</v>
      </c>
      <c r="F2637" s="107">
        <v>5</v>
      </c>
      <c r="G2637" s="107">
        <v>6</v>
      </c>
      <c r="H2637" s="111">
        <v>4503.5</v>
      </c>
      <c r="I2637" s="111">
        <v>4067.3</v>
      </c>
      <c r="J2637" s="111">
        <v>1674.2</v>
      </c>
      <c r="K2637" s="122">
        <v>128</v>
      </c>
      <c r="L2637" s="110">
        <f t="shared" si="739"/>
        <v>7678467.5</v>
      </c>
      <c r="M2637" s="108"/>
      <c r="N2637" s="108"/>
      <c r="O2637" s="108"/>
      <c r="P2637" s="110">
        <f>'Форма 2'!C2637-M2637-N2637-O2637</f>
        <v>7678467.5</v>
      </c>
      <c r="Q2637" s="111">
        <f t="shared" si="740"/>
        <v>1887.8537358935903</v>
      </c>
      <c r="R2637" s="111">
        <f t="shared" si="741"/>
        <v>1887.8537358935903</v>
      </c>
      <c r="S2637" s="112" t="s">
        <v>2152</v>
      </c>
      <c r="T2637" s="107" t="s">
        <v>82</v>
      </c>
      <c r="U2637" s="217"/>
      <c r="V2637" s="85"/>
      <c r="W2637" s="85">
        <v>1</v>
      </c>
      <c r="X2637" s="85">
        <v>1</v>
      </c>
      <c r="Y2637" s="85">
        <v>1</v>
      </c>
      <c r="Z2637" s="85"/>
      <c r="AA2637" s="85"/>
      <c r="AB2637" s="86"/>
      <c r="AC2637" s="86"/>
      <c r="AD2637" s="85"/>
      <c r="AE2637" s="85"/>
      <c r="AF2637" s="85"/>
      <c r="AG2637" s="85"/>
      <c r="AH2637" s="85"/>
      <c r="AI2637" s="85"/>
      <c r="AJ2637" s="85"/>
    </row>
    <row r="2638" spans="1:36" ht="16.5" thickTop="1" thickBot="1">
      <c r="A2638" s="105">
        <f t="shared" si="742"/>
        <v>51</v>
      </c>
      <c r="B2638" s="189" t="s">
        <v>2579</v>
      </c>
      <c r="C2638" s="107">
        <v>1961</v>
      </c>
      <c r="D2638" s="107"/>
      <c r="E2638" s="114" t="s">
        <v>171</v>
      </c>
      <c r="F2638" s="107">
        <v>3</v>
      </c>
      <c r="G2638" s="107">
        <v>2</v>
      </c>
      <c r="H2638" s="111">
        <v>935.1</v>
      </c>
      <c r="I2638" s="111">
        <v>861.8</v>
      </c>
      <c r="J2638" s="111">
        <v>94.4</v>
      </c>
      <c r="K2638" s="122">
        <v>24</v>
      </c>
      <c r="L2638" s="110">
        <f t="shared" si="739"/>
        <v>11489601.752999999</v>
      </c>
      <c r="M2638" s="108"/>
      <c r="N2638" s="108"/>
      <c r="O2638" s="108"/>
      <c r="P2638" s="110">
        <f>'Форма 2'!C2638-M2638-N2638-O2638</f>
        <v>11489601.752999999</v>
      </c>
      <c r="Q2638" s="111">
        <f t="shared" si="740"/>
        <v>13332.097647946159</v>
      </c>
      <c r="R2638" s="111">
        <f t="shared" si="741"/>
        <v>13332.097647946159</v>
      </c>
      <c r="S2638" s="112" t="s">
        <v>2152</v>
      </c>
      <c r="T2638" s="107" t="s">
        <v>82</v>
      </c>
      <c r="U2638" s="217">
        <v>1</v>
      </c>
      <c r="V2638" s="85">
        <v>1</v>
      </c>
      <c r="W2638" s="85">
        <v>1</v>
      </c>
      <c r="X2638" s="85"/>
      <c r="Y2638" s="85">
        <v>1</v>
      </c>
      <c r="Z2638" s="85">
        <v>1</v>
      </c>
      <c r="AA2638" s="85"/>
      <c r="AB2638" s="86"/>
      <c r="AC2638" s="86"/>
      <c r="AD2638" s="85"/>
      <c r="AE2638" s="85"/>
      <c r="AF2638" s="85"/>
      <c r="AG2638" s="85"/>
      <c r="AH2638" s="85"/>
      <c r="AI2638" s="85"/>
      <c r="AJ2638" s="85"/>
    </row>
    <row r="2639" spans="1:36" ht="17.25" thickTop="1" thickBot="1">
      <c r="A2639" s="221">
        <v>0</v>
      </c>
      <c r="B2639" s="13" t="s">
        <v>180</v>
      </c>
      <c r="C2639" s="5"/>
      <c r="D2639" s="5"/>
      <c r="E2639" s="5"/>
      <c r="F2639" s="5"/>
      <c r="G2639" s="5"/>
      <c r="H2639" s="17">
        <f t="shared" ref="H2639:P2639" si="743">SUM(H2640:H2774)</f>
        <v>206208.12000000008</v>
      </c>
      <c r="I2639" s="17">
        <f t="shared" si="743"/>
        <v>197995.84999999998</v>
      </c>
      <c r="J2639" s="17">
        <f t="shared" si="743"/>
        <v>183501.65000000002</v>
      </c>
      <c r="K2639" s="23">
        <f t="shared" si="743"/>
        <v>7627</v>
      </c>
      <c r="L2639" s="24">
        <f t="shared" si="743"/>
        <v>1220009216.0543988</v>
      </c>
      <c r="M2639" s="24">
        <f t="shared" si="743"/>
        <v>0</v>
      </c>
      <c r="N2639" s="24">
        <f t="shared" si="743"/>
        <v>0</v>
      </c>
      <c r="O2639" s="24">
        <f t="shared" si="743"/>
        <v>0</v>
      </c>
      <c r="P2639" s="24">
        <f t="shared" si="743"/>
        <v>1220009216.0543988</v>
      </c>
      <c r="Q2639" s="8" t="s">
        <v>76</v>
      </c>
      <c r="R2639" s="8" t="s">
        <v>76</v>
      </c>
      <c r="S2639" s="8" t="s">
        <v>76</v>
      </c>
      <c r="T2639" s="5" t="s">
        <v>76</v>
      </c>
      <c r="U2639" s="218" t="s">
        <v>76</v>
      </c>
      <c r="V2639" s="84" t="s">
        <v>76</v>
      </c>
      <c r="W2639" s="84" t="s">
        <v>76</v>
      </c>
      <c r="X2639" s="84" t="s">
        <v>76</v>
      </c>
      <c r="Y2639" s="84" t="s">
        <v>76</v>
      </c>
      <c r="Z2639" s="84" t="s">
        <v>76</v>
      </c>
      <c r="AA2639" s="84" t="s">
        <v>76</v>
      </c>
      <c r="AB2639" s="84" t="s">
        <v>76</v>
      </c>
      <c r="AC2639" s="84" t="s">
        <v>76</v>
      </c>
      <c r="AD2639" s="84" t="s">
        <v>76</v>
      </c>
      <c r="AE2639" s="84" t="s">
        <v>76</v>
      </c>
      <c r="AF2639" s="84" t="s">
        <v>76</v>
      </c>
      <c r="AG2639" s="84" t="s">
        <v>76</v>
      </c>
      <c r="AH2639" s="84" t="s">
        <v>76</v>
      </c>
      <c r="AI2639" s="84" t="s">
        <v>76</v>
      </c>
      <c r="AJ2639" s="84" t="s">
        <v>76</v>
      </c>
    </row>
    <row r="2640" spans="1:36" ht="16.5" thickTop="1" thickBot="1">
      <c r="A2640" s="105">
        <f t="shared" si="742"/>
        <v>1</v>
      </c>
      <c r="B2640" s="112" t="s">
        <v>2580</v>
      </c>
      <c r="C2640" s="107">
        <v>1992</v>
      </c>
      <c r="D2640" s="107"/>
      <c r="E2640" s="114" t="s">
        <v>106</v>
      </c>
      <c r="F2640" s="107">
        <v>3</v>
      </c>
      <c r="G2640" s="107">
        <v>3</v>
      </c>
      <c r="H2640" s="111">
        <v>1418.2</v>
      </c>
      <c r="I2640" s="111">
        <v>1418.2</v>
      </c>
      <c r="J2640" s="111">
        <v>841.3</v>
      </c>
      <c r="K2640" s="122">
        <v>50</v>
      </c>
      <c r="L2640" s="110">
        <f t="shared" ref="L2640:L2702" si="744">SUM(M2640:P2640)</f>
        <v>13554290.498</v>
      </c>
      <c r="M2640" s="108"/>
      <c r="N2640" s="108"/>
      <c r="O2640" s="108"/>
      <c r="P2640" s="110">
        <f>'Форма 2'!C2640-M2640-N2640-O2640</f>
        <v>13554290.498</v>
      </c>
      <c r="Q2640" s="111">
        <f t="shared" ref="Q2640:Q2702" si="745">L2640/I2640</f>
        <v>9557.39</v>
      </c>
      <c r="R2640" s="111">
        <f t="shared" ref="R2640:R2702" si="746">Q2640</f>
        <v>9557.39</v>
      </c>
      <c r="S2640" s="112" t="s">
        <v>2152</v>
      </c>
      <c r="T2640" s="107" t="s">
        <v>92</v>
      </c>
      <c r="U2640" s="217"/>
      <c r="V2640" s="85"/>
      <c r="W2640" s="85"/>
      <c r="X2640" s="85"/>
      <c r="Y2640" s="85"/>
      <c r="Z2640" s="85"/>
      <c r="AA2640" s="85"/>
      <c r="AB2640" s="86"/>
      <c r="AC2640" s="86"/>
      <c r="AD2640" s="85">
        <v>1</v>
      </c>
      <c r="AE2640" s="85"/>
      <c r="AF2640" s="85"/>
      <c r="AG2640" s="85"/>
      <c r="AH2640" s="85"/>
      <c r="AI2640" s="85"/>
      <c r="AJ2640" s="85"/>
    </row>
    <row r="2641" spans="1:36" ht="16.5" thickTop="1" thickBot="1">
      <c r="A2641" s="105">
        <f t="shared" si="742"/>
        <v>2</v>
      </c>
      <c r="B2641" s="112" t="s">
        <v>2581</v>
      </c>
      <c r="C2641" s="107">
        <v>1988</v>
      </c>
      <c r="D2641" s="107"/>
      <c r="E2641" s="114" t="s">
        <v>106</v>
      </c>
      <c r="F2641" s="107">
        <v>2</v>
      </c>
      <c r="G2641" s="107">
        <v>2</v>
      </c>
      <c r="H2641" s="111">
        <v>690.3</v>
      </c>
      <c r="I2641" s="111">
        <v>690.3</v>
      </c>
      <c r="J2641" s="111">
        <v>601.6</v>
      </c>
      <c r="K2641" s="122">
        <v>23</v>
      </c>
      <c r="L2641" s="110">
        <f t="shared" si="744"/>
        <v>6597466.3169999989</v>
      </c>
      <c r="M2641" s="108"/>
      <c r="N2641" s="108"/>
      <c r="O2641" s="108"/>
      <c r="P2641" s="110">
        <f>'Форма 2'!C2641-M2641-N2641-O2641</f>
        <v>6597466.3169999989</v>
      </c>
      <c r="Q2641" s="111">
        <f t="shared" si="745"/>
        <v>9557.39</v>
      </c>
      <c r="R2641" s="111">
        <f t="shared" si="746"/>
        <v>9557.39</v>
      </c>
      <c r="S2641" s="112" t="s">
        <v>2152</v>
      </c>
      <c r="T2641" s="107" t="s">
        <v>92</v>
      </c>
      <c r="U2641" s="217"/>
      <c r="V2641" s="85"/>
      <c r="W2641" s="85"/>
      <c r="X2641" s="85"/>
      <c r="Y2641" s="85"/>
      <c r="Z2641" s="85"/>
      <c r="AA2641" s="85"/>
      <c r="AB2641" s="86"/>
      <c r="AC2641" s="86"/>
      <c r="AD2641" s="85">
        <v>1</v>
      </c>
      <c r="AE2641" s="85"/>
      <c r="AF2641" s="85"/>
      <c r="AG2641" s="85"/>
      <c r="AH2641" s="85"/>
      <c r="AI2641" s="85"/>
      <c r="AJ2641" s="85"/>
    </row>
    <row r="2642" spans="1:36" ht="16.5" thickTop="1" thickBot="1">
      <c r="A2642" s="105">
        <f t="shared" si="742"/>
        <v>3</v>
      </c>
      <c r="B2642" s="112" t="s">
        <v>2582</v>
      </c>
      <c r="C2642" s="107">
        <v>1962</v>
      </c>
      <c r="D2642" s="107"/>
      <c r="E2642" s="114" t="s">
        <v>106</v>
      </c>
      <c r="F2642" s="107">
        <v>2</v>
      </c>
      <c r="G2642" s="107">
        <v>2</v>
      </c>
      <c r="H2642" s="111">
        <v>665.2</v>
      </c>
      <c r="I2642" s="111">
        <v>617.70000000000005</v>
      </c>
      <c r="J2642" s="111">
        <v>532.30000000000007</v>
      </c>
      <c r="K2642" s="122">
        <v>26</v>
      </c>
      <c r="L2642" s="110">
        <f t="shared" si="744"/>
        <v>3876220.18</v>
      </c>
      <c r="M2642" s="108"/>
      <c r="N2642" s="108"/>
      <c r="O2642" s="108"/>
      <c r="P2642" s="110">
        <f>'Форма 2'!C2642-M2642-N2642-O2642</f>
        <v>3876220.18</v>
      </c>
      <c r="Q2642" s="111">
        <f t="shared" si="745"/>
        <v>6275.2471750040468</v>
      </c>
      <c r="R2642" s="111">
        <f t="shared" si="746"/>
        <v>6275.2471750040468</v>
      </c>
      <c r="S2642" s="112" t="s">
        <v>2152</v>
      </c>
      <c r="T2642" s="107" t="s">
        <v>82</v>
      </c>
      <c r="U2642" s="217"/>
      <c r="V2642" s="85"/>
      <c r="W2642" s="85"/>
      <c r="X2642" s="85"/>
      <c r="Y2642" s="85"/>
      <c r="Z2642" s="85"/>
      <c r="AA2642" s="85"/>
      <c r="AB2642" s="86"/>
      <c r="AC2642" s="86"/>
      <c r="AD2642" s="85"/>
      <c r="AE2642" s="85">
        <v>1</v>
      </c>
      <c r="AF2642" s="85"/>
      <c r="AG2642" s="85"/>
      <c r="AH2642" s="85"/>
      <c r="AI2642" s="85"/>
      <c r="AJ2642" s="85"/>
    </row>
    <row r="2643" spans="1:36" ht="16.5" thickTop="1" thickBot="1">
      <c r="A2643" s="105">
        <f t="shared" si="742"/>
        <v>4</v>
      </c>
      <c r="B2643" s="191" t="s">
        <v>2583</v>
      </c>
      <c r="C2643" s="105">
        <v>1958</v>
      </c>
      <c r="D2643" s="105"/>
      <c r="E2643" s="119" t="s">
        <v>106</v>
      </c>
      <c r="F2643" s="107">
        <v>3</v>
      </c>
      <c r="G2643" s="105">
        <v>4</v>
      </c>
      <c r="H2643" s="111">
        <v>1889.6</v>
      </c>
      <c r="I2643" s="111">
        <v>1724.2</v>
      </c>
      <c r="J2643" s="111">
        <v>1676.2</v>
      </c>
      <c r="K2643" s="109">
        <v>48</v>
      </c>
      <c r="L2643" s="110">
        <f t="shared" si="744"/>
        <v>25954128.399999995</v>
      </c>
      <c r="M2643" s="108"/>
      <c r="N2643" s="108"/>
      <c r="O2643" s="108"/>
      <c r="P2643" s="110">
        <f>'Форма 2'!C2643-M2643-N2643-O2643</f>
        <v>25954128.399999995</v>
      </c>
      <c r="Q2643" s="111">
        <f t="shared" si="745"/>
        <v>15052.852569307501</v>
      </c>
      <c r="R2643" s="111">
        <f t="shared" si="746"/>
        <v>15052.852569307501</v>
      </c>
      <c r="S2643" s="112" t="s">
        <v>2152</v>
      </c>
      <c r="T2643" s="107" t="s">
        <v>82</v>
      </c>
      <c r="U2643" s="217"/>
      <c r="V2643" s="85"/>
      <c r="W2643" s="85">
        <v>1</v>
      </c>
      <c r="X2643" s="85">
        <v>1</v>
      </c>
      <c r="Y2643" s="85">
        <v>1</v>
      </c>
      <c r="Z2643" s="85"/>
      <c r="AA2643" s="85"/>
      <c r="AB2643" s="86"/>
      <c r="AC2643" s="86"/>
      <c r="AD2643" s="85">
        <v>1</v>
      </c>
      <c r="AE2643" s="85"/>
      <c r="AF2643" s="85">
        <v>1</v>
      </c>
      <c r="AG2643" s="85"/>
      <c r="AH2643" s="85"/>
      <c r="AI2643" s="85"/>
      <c r="AJ2643" s="85"/>
    </row>
    <row r="2644" spans="1:36" ht="16.5" thickTop="1" thickBot="1">
      <c r="A2644" s="105">
        <f t="shared" si="742"/>
        <v>5</v>
      </c>
      <c r="B2644" s="112" t="s">
        <v>2584</v>
      </c>
      <c r="C2644" s="113">
        <v>1954</v>
      </c>
      <c r="D2644" s="113"/>
      <c r="E2644" s="114" t="s">
        <v>198</v>
      </c>
      <c r="F2644" s="107">
        <v>2</v>
      </c>
      <c r="G2644" s="115">
        <v>2</v>
      </c>
      <c r="H2644" s="111">
        <v>806.3</v>
      </c>
      <c r="I2644" s="111">
        <v>730.9</v>
      </c>
      <c r="J2644" s="111">
        <v>633.79999999999995</v>
      </c>
      <c r="K2644" s="116">
        <v>29</v>
      </c>
      <c r="L2644" s="110">
        <f t="shared" si="744"/>
        <v>9614821.1059999987</v>
      </c>
      <c r="M2644" s="108"/>
      <c r="N2644" s="108"/>
      <c r="O2644" s="108"/>
      <c r="P2644" s="110">
        <f>'Форма 2'!C2644-M2644-N2644-O2644</f>
        <v>9614821.1059999987</v>
      </c>
      <c r="Q2644" s="111">
        <f t="shared" si="745"/>
        <v>13154.769607333423</v>
      </c>
      <c r="R2644" s="111">
        <f t="shared" si="746"/>
        <v>13154.769607333423</v>
      </c>
      <c r="S2644" s="112" t="s">
        <v>2152</v>
      </c>
      <c r="T2644" s="105" t="s">
        <v>82</v>
      </c>
      <c r="U2644" s="217"/>
      <c r="V2644" s="85">
        <v>1</v>
      </c>
      <c r="W2644" s="85">
        <v>1</v>
      </c>
      <c r="X2644" s="85">
        <v>1</v>
      </c>
      <c r="Y2644" s="85">
        <v>1</v>
      </c>
      <c r="Z2644" s="85">
        <v>1</v>
      </c>
      <c r="AA2644" s="85"/>
      <c r="AB2644" s="86"/>
      <c r="AC2644" s="86"/>
      <c r="AD2644" s="85"/>
      <c r="AE2644" s="85"/>
      <c r="AF2644" s="85"/>
      <c r="AG2644" s="85"/>
      <c r="AH2644" s="85"/>
      <c r="AI2644" s="85"/>
      <c r="AJ2644" s="85"/>
    </row>
    <row r="2645" spans="1:36" ht="16.5" thickTop="1" thickBot="1">
      <c r="A2645" s="105">
        <f t="shared" si="742"/>
        <v>6</v>
      </c>
      <c r="B2645" s="112" t="s">
        <v>2585</v>
      </c>
      <c r="C2645" s="113">
        <v>1954</v>
      </c>
      <c r="D2645" s="113"/>
      <c r="E2645" s="114" t="s">
        <v>198</v>
      </c>
      <c r="F2645" s="107">
        <v>2</v>
      </c>
      <c r="G2645" s="115">
        <v>2</v>
      </c>
      <c r="H2645" s="111">
        <v>769.9</v>
      </c>
      <c r="I2645" s="111">
        <v>697</v>
      </c>
      <c r="J2645" s="111">
        <v>697</v>
      </c>
      <c r="K2645" s="116">
        <v>22</v>
      </c>
      <c r="L2645" s="110">
        <f t="shared" si="744"/>
        <v>8562681.5190000013</v>
      </c>
      <c r="M2645" s="108"/>
      <c r="N2645" s="108"/>
      <c r="O2645" s="108"/>
      <c r="P2645" s="110">
        <f>'Форма 2'!C2645-M2645-N2645-O2645</f>
        <v>8562681.5190000013</v>
      </c>
      <c r="Q2645" s="111">
        <f t="shared" si="745"/>
        <v>12285.052394548065</v>
      </c>
      <c r="R2645" s="111">
        <f t="shared" si="746"/>
        <v>12285.052394548065</v>
      </c>
      <c r="S2645" s="112" t="s">
        <v>2152</v>
      </c>
      <c r="T2645" s="105" t="s">
        <v>82</v>
      </c>
      <c r="U2645" s="217">
        <v>1</v>
      </c>
      <c r="V2645" s="85">
        <v>1</v>
      </c>
      <c r="W2645" s="85">
        <v>1</v>
      </c>
      <c r="X2645" s="85"/>
      <c r="Y2645" s="85"/>
      <c r="Z2645" s="85">
        <v>1</v>
      </c>
      <c r="AA2645" s="85"/>
      <c r="AB2645" s="86"/>
      <c r="AC2645" s="86"/>
      <c r="AD2645" s="85"/>
      <c r="AE2645" s="85"/>
      <c r="AF2645" s="85"/>
      <c r="AG2645" s="85"/>
      <c r="AH2645" s="85"/>
      <c r="AI2645" s="85"/>
      <c r="AJ2645" s="85"/>
    </row>
    <row r="2646" spans="1:36" ht="16.5" thickTop="1" thickBot="1">
      <c r="A2646" s="105">
        <f t="shared" si="742"/>
        <v>7</v>
      </c>
      <c r="B2646" s="191" t="s">
        <v>2586</v>
      </c>
      <c r="C2646" s="105">
        <v>1961</v>
      </c>
      <c r="D2646" s="105"/>
      <c r="E2646" s="119" t="s">
        <v>182</v>
      </c>
      <c r="F2646" s="107">
        <v>5</v>
      </c>
      <c r="G2646" s="105">
        <v>4</v>
      </c>
      <c r="H2646" s="111">
        <v>3124</v>
      </c>
      <c r="I2646" s="111">
        <v>3124</v>
      </c>
      <c r="J2646" s="111">
        <v>3022.3</v>
      </c>
      <c r="K2646" s="109">
        <v>118</v>
      </c>
      <c r="L2646" s="110">
        <f t="shared" si="744"/>
        <v>7039621.5999999996</v>
      </c>
      <c r="M2646" s="108"/>
      <c r="N2646" s="108"/>
      <c r="O2646" s="108"/>
      <c r="P2646" s="110">
        <f>'Форма 2'!C2646-M2646-N2646-O2646</f>
        <v>7039621.5999999996</v>
      </c>
      <c r="Q2646" s="111">
        <f t="shared" si="745"/>
        <v>2253.4</v>
      </c>
      <c r="R2646" s="111">
        <f t="shared" si="746"/>
        <v>2253.4</v>
      </c>
      <c r="S2646" s="112" t="s">
        <v>2152</v>
      </c>
      <c r="T2646" s="107" t="s">
        <v>82</v>
      </c>
      <c r="U2646" s="217"/>
      <c r="V2646" s="85"/>
      <c r="W2646" s="85"/>
      <c r="X2646" s="85">
        <v>1</v>
      </c>
      <c r="Y2646" s="85">
        <v>1</v>
      </c>
      <c r="Z2646" s="85"/>
      <c r="AA2646" s="85">
        <v>1</v>
      </c>
      <c r="AB2646" s="86"/>
      <c r="AC2646" s="86"/>
      <c r="AD2646" s="85"/>
      <c r="AE2646" s="85"/>
      <c r="AF2646" s="85"/>
      <c r="AG2646" s="85"/>
      <c r="AH2646" s="85"/>
      <c r="AI2646" s="85"/>
      <c r="AJ2646" s="85"/>
    </row>
    <row r="2647" spans="1:36" ht="16.5" thickTop="1" thickBot="1">
      <c r="A2647" s="105">
        <f t="shared" si="742"/>
        <v>8</v>
      </c>
      <c r="B2647" s="112" t="s">
        <v>2587</v>
      </c>
      <c r="C2647" s="113">
        <v>1954</v>
      </c>
      <c r="D2647" s="113"/>
      <c r="E2647" s="114" t="s">
        <v>198</v>
      </c>
      <c r="F2647" s="107">
        <v>2</v>
      </c>
      <c r="G2647" s="115">
        <v>1</v>
      </c>
      <c r="H2647" s="111">
        <v>352.7</v>
      </c>
      <c r="I2647" s="111">
        <v>322.7</v>
      </c>
      <c r="J2647" s="111">
        <v>322.7</v>
      </c>
      <c r="K2647" s="116">
        <v>10</v>
      </c>
      <c r="L2647" s="110">
        <f t="shared" si="744"/>
        <v>4205813.4740000004</v>
      </c>
      <c r="M2647" s="108"/>
      <c r="N2647" s="108"/>
      <c r="O2647" s="108"/>
      <c r="P2647" s="110">
        <f>'Форма 2'!C2647-M2647-N2647-O2647</f>
        <v>4205813.4740000004</v>
      </c>
      <c r="Q2647" s="111">
        <f t="shared" si="745"/>
        <v>13033.199485590334</v>
      </c>
      <c r="R2647" s="111">
        <f t="shared" si="746"/>
        <v>13033.199485590334</v>
      </c>
      <c r="S2647" s="112" t="s">
        <v>2152</v>
      </c>
      <c r="T2647" s="105" t="s">
        <v>82</v>
      </c>
      <c r="U2647" s="217"/>
      <c r="V2647" s="85">
        <v>1</v>
      </c>
      <c r="W2647" s="85">
        <v>1</v>
      </c>
      <c r="X2647" s="85">
        <v>1</v>
      </c>
      <c r="Y2647" s="85">
        <v>1</v>
      </c>
      <c r="Z2647" s="85">
        <v>1</v>
      </c>
      <c r="AA2647" s="85"/>
      <c r="AB2647" s="86"/>
      <c r="AC2647" s="86"/>
      <c r="AD2647" s="85"/>
      <c r="AE2647" s="85"/>
      <c r="AF2647" s="85"/>
      <c r="AG2647" s="85"/>
      <c r="AH2647" s="85"/>
      <c r="AI2647" s="85"/>
      <c r="AJ2647" s="85"/>
    </row>
    <row r="2648" spans="1:36" ht="16.5" thickTop="1" thickBot="1">
      <c r="A2648" s="105">
        <f t="shared" si="742"/>
        <v>9</v>
      </c>
      <c r="B2648" s="191" t="s">
        <v>2588</v>
      </c>
      <c r="C2648" s="105">
        <v>1961</v>
      </c>
      <c r="D2648" s="105"/>
      <c r="E2648" s="119" t="s">
        <v>182</v>
      </c>
      <c r="F2648" s="107">
        <v>5</v>
      </c>
      <c r="G2648" s="105">
        <v>2</v>
      </c>
      <c r="H2648" s="111">
        <v>1584.8</v>
      </c>
      <c r="I2648" s="111">
        <v>1505.4</v>
      </c>
      <c r="J2648" s="111">
        <v>1302.1000000000001</v>
      </c>
      <c r="K2648" s="109">
        <v>64</v>
      </c>
      <c r="L2648" s="110">
        <f t="shared" si="744"/>
        <v>2702084</v>
      </c>
      <c r="M2648" s="108"/>
      <c r="N2648" s="108"/>
      <c r="O2648" s="108"/>
      <c r="P2648" s="110">
        <f>'Форма 2'!C2648-M2648-N2648-O2648</f>
        <v>2702084</v>
      </c>
      <c r="Q2648" s="111">
        <f t="shared" si="745"/>
        <v>1794.9275939949514</v>
      </c>
      <c r="R2648" s="111">
        <f t="shared" si="746"/>
        <v>1794.9275939949514</v>
      </c>
      <c r="S2648" s="112" t="s">
        <v>2152</v>
      </c>
      <c r="T2648" s="107" t="s">
        <v>82</v>
      </c>
      <c r="U2648" s="217"/>
      <c r="V2648" s="85"/>
      <c r="W2648" s="85">
        <v>1</v>
      </c>
      <c r="X2648" s="85">
        <v>1</v>
      </c>
      <c r="Y2648" s="85">
        <v>1</v>
      </c>
      <c r="Z2648" s="85"/>
      <c r="AA2648" s="85"/>
      <c r="AB2648" s="86"/>
      <c r="AC2648" s="86"/>
      <c r="AD2648" s="85"/>
      <c r="AE2648" s="85"/>
      <c r="AF2648" s="85"/>
      <c r="AG2648" s="85"/>
      <c r="AH2648" s="85"/>
      <c r="AI2648" s="85"/>
      <c r="AJ2648" s="85"/>
    </row>
    <row r="2649" spans="1:36" ht="16.5" thickTop="1" thickBot="1">
      <c r="A2649" s="105">
        <f t="shared" si="742"/>
        <v>10</v>
      </c>
      <c r="B2649" s="112" t="s">
        <v>2589</v>
      </c>
      <c r="C2649" s="107">
        <v>1962</v>
      </c>
      <c r="D2649" s="107"/>
      <c r="E2649" s="114" t="s">
        <v>182</v>
      </c>
      <c r="F2649" s="107">
        <v>4</v>
      </c>
      <c r="G2649" s="107">
        <v>5</v>
      </c>
      <c r="H2649" s="111">
        <v>3886.1899999999996</v>
      </c>
      <c r="I2649" s="111">
        <v>3204.99</v>
      </c>
      <c r="J2649" s="111">
        <v>3073.79</v>
      </c>
      <c r="K2649" s="122">
        <v>106</v>
      </c>
      <c r="L2649" s="110">
        <f t="shared" si="744"/>
        <v>3297432.2149999999</v>
      </c>
      <c r="M2649" s="108"/>
      <c r="N2649" s="108"/>
      <c r="O2649" s="108"/>
      <c r="P2649" s="110">
        <f>'Форма 2'!C2649-M2649-N2649-O2649</f>
        <v>3297432.2149999999</v>
      </c>
      <c r="Q2649" s="111">
        <f t="shared" si="745"/>
        <v>1028.8432147994222</v>
      </c>
      <c r="R2649" s="111">
        <f t="shared" si="746"/>
        <v>1028.8432147994222</v>
      </c>
      <c r="S2649" s="112" t="s">
        <v>2152</v>
      </c>
      <c r="T2649" s="107" t="s">
        <v>82</v>
      </c>
      <c r="U2649" s="217"/>
      <c r="V2649" s="85"/>
      <c r="W2649" s="85">
        <v>1</v>
      </c>
      <c r="X2649" s="85">
        <v>1</v>
      </c>
      <c r="Y2649" s="85"/>
      <c r="Z2649" s="85"/>
      <c r="AA2649" s="85"/>
      <c r="AB2649" s="86"/>
      <c r="AC2649" s="86"/>
      <c r="AD2649" s="85"/>
      <c r="AE2649" s="85"/>
      <c r="AF2649" s="85"/>
      <c r="AG2649" s="85"/>
      <c r="AH2649" s="85"/>
      <c r="AI2649" s="85"/>
      <c r="AJ2649" s="85"/>
    </row>
    <row r="2650" spans="1:36" ht="16.5" thickTop="1" thickBot="1">
      <c r="A2650" s="105">
        <f t="shared" si="742"/>
        <v>11</v>
      </c>
      <c r="B2650" s="112" t="s">
        <v>2590</v>
      </c>
      <c r="C2650" s="113">
        <v>1957</v>
      </c>
      <c r="D2650" s="113"/>
      <c r="E2650" s="114" t="s">
        <v>106</v>
      </c>
      <c r="F2650" s="107">
        <v>3</v>
      </c>
      <c r="G2650" s="115">
        <v>2</v>
      </c>
      <c r="H2650" s="111">
        <v>1030.0999999999999</v>
      </c>
      <c r="I2650" s="111">
        <v>958</v>
      </c>
      <c r="J2650" s="111">
        <v>893.4</v>
      </c>
      <c r="K2650" s="116">
        <v>45</v>
      </c>
      <c r="L2650" s="110">
        <f t="shared" si="744"/>
        <v>9845067.4389999993</v>
      </c>
      <c r="M2650" s="108"/>
      <c r="N2650" s="108"/>
      <c r="O2650" s="108"/>
      <c r="P2650" s="110">
        <f>'Форма 2'!C2650-M2650-N2650-O2650</f>
        <v>9845067.4389999993</v>
      </c>
      <c r="Q2650" s="111">
        <f t="shared" si="745"/>
        <v>10276.688349686847</v>
      </c>
      <c r="R2650" s="111">
        <f t="shared" si="746"/>
        <v>10276.688349686847</v>
      </c>
      <c r="S2650" s="112" t="s">
        <v>2152</v>
      </c>
      <c r="T2650" s="105" t="s">
        <v>82</v>
      </c>
      <c r="U2650" s="217"/>
      <c r="V2650" s="85"/>
      <c r="W2650" s="85"/>
      <c r="X2650" s="85"/>
      <c r="Y2650" s="85"/>
      <c r="Z2650" s="85"/>
      <c r="AA2650" s="85"/>
      <c r="AB2650" s="86"/>
      <c r="AC2650" s="86"/>
      <c r="AD2650" s="85">
        <v>1</v>
      </c>
      <c r="AE2650" s="85"/>
      <c r="AF2650" s="85"/>
      <c r="AG2650" s="85"/>
      <c r="AH2650" s="85"/>
      <c r="AI2650" s="85"/>
      <c r="AJ2650" s="85"/>
    </row>
    <row r="2651" spans="1:36" ht="16.5" thickTop="1" thickBot="1">
      <c r="A2651" s="105">
        <f t="shared" si="742"/>
        <v>12</v>
      </c>
      <c r="B2651" s="112" t="s">
        <v>2591</v>
      </c>
      <c r="C2651" s="107">
        <v>1963</v>
      </c>
      <c r="D2651" s="107"/>
      <c r="E2651" s="114" t="s">
        <v>182</v>
      </c>
      <c r="F2651" s="107">
        <v>4</v>
      </c>
      <c r="G2651" s="107">
        <v>3</v>
      </c>
      <c r="H2651" s="111">
        <v>2178.4</v>
      </c>
      <c r="I2651" s="111">
        <v>2050.5</v>
      </c>
      <c r="J2651" s="111">
        <v>2007.4</v>
      </c>
      <c r="K2651" s="122">
        <v>81</v>
      </c>
      <c r="L2651" s="110">
        <f t="shared" si="744"/>
        <v>4908806.5600000005</v>
      </c>
      <c r="M2651" s="108"/>
      <c r="N2651" s="108"/>
      <c r="O2651" s="108"/>
      <c r="P2651" s="110">
        <f>'Форма 2'!C2651-M2651-N2651-O2651</f>
        <v>4908806.5600000005</v>
      </c>
      <c r="Q2651" s="111">
        <f t="shared" si="745"/>
        <v>2393.9558936844674</v>
      </c>
      <c r="R2651" s="111">
        <f t="shared" si="746"/>
        <v>2393.9558936844674</v>
      </c>
      <c r="S2651" s="112" t="s">
        <v>2152</v>
      </c>
      <c r="T2651" s="107" t="s">
        <v>82</v>
      </c>
      <c r="U2651" s="217"/>
      <c r="V2651" s="85"/>
      <c r="W2651" s="85"/>
      <c r="X2651" s="85">
        <v>1</v>
      </c>
      <c r="Y2651" s="85">
        <v>1</v>
      </c>
      <c r="Z2651" s="85"/>
      <c r="AA2651" s="85">
        <v>1</v>
      </c>
      <c r="AB2651" s="86"/>
      <c r="AC2651" s="86"/>
      <c r="AD2651" s="85"/>
      <c r="AE2651" s="85"/>
      <c r="AF2651" s="85"/>
      <c r="AG2651" s="85"/>
      <c r="AH2651" s="85"/>
      <c r="AI2651" s="85"/>
      <c r="AJ2651" s="85"/>
    </row>
    <row r="2652" spans="1:36" ht="16.5" thickTop="1" thickBot="1">
      <c r="A2652" s="105">
        <f t="shared" si="742"/>
        <v>13</v>
      </c>
      <c r="B2652" s="191" t="s">
        <v>2592</v>
      </c>
      <c r="C2652" s="105">
        <v>1960</v>
      </c>
      <c r="D2652" s="105"/>
      <c r="E2652" s="119" t="s">
        <v>182</v>
      </c>
      <c r="F2652" s="107">
        <v>3</v>
      </c>
      <c r="G2652" s="105">
        <v>5</v>
      </c>
      <c r="H2652" s="111">
        <v>3130</v>
      </c>
      <c r="I2652" s="111">
        <v>3001.6</v>
      </c>
      <c r="J2652" s="111">
        <v>2468.4</v>
      </c>
      <c r="K2652" s="109">
        <v>113</v>
      </c>
      <c r="L2652" s="110">
        <f t="shared" si="744"/>
        <v>4829683.9000000004</v>
      </c>
      <c r="M2652" s="108"/>
      <c r="N2652" s="108"/>
      <c r="O2652" s="108"/>
      <c r="P2652" s="110">
        <f>'Форма 2'!C2652-M2652-N2652-O2652</f>
        <v>4829683.9000000004</v>
      </c>
      <c r="Q2652" s="111">
        <f t="shared" si="745"/>
        <v>1609.0364805437102</v>
      </c>
      <c r="R2652" s="111">
        <f t="shared" si="746"/>
        <v>1609.0364805437102</v>
      </c>
      <c r="S2652" s="112" t="s">
        <v>2152</v>
      </c>
      <c r="T2652" s="107" t="s">
        <v>82</v>
      </c>
      <c r="U2652" s="217"/>
      <c r="V2652" s="85"/>
      <c r="W2652" s="85"/>
      <c r="X2652" s="85">
        <v>1</v>
      </c>
      <c r="Y2652" s="85">
        <v>1</v>
      </c>
      <c r="Z2652" s="85"/>
      <c r="AA2652" s="85"/>
      <c r="AB2652" s="86"/>
      <c r="AC2652" s="86"/>
      <c r="AD2652" s="85"/>
      <c r="AE2652" s="85"/>
      <c r="AF2652" s="85"/>
      <c r="AG2652" s="85"/>
      <c r="AH2652" s="85"/>
      <c r="AI2652" s="85"/>
      <c r="AJ2652" s="85"/>
    </row>
    <row r="2653" spans="1:36" ht="16.5" thickTop="1" thickBot="1">
      <c r="A2653" s="105">
        <f t="shared" si="742"/>
        <v>14</v>
      </c>
      <c r="B2653" s="112" t="s">
        <v>2593</v>
      </c>
      <c r="C2653" s="113">
        <v>1954</v>
      </c>
      <c r="D2653" s="113"/>
      <c r="E2653" s="114" t="s">
        <v>186</v>
      </c>
      <c r="F2653" s="107">
        <v>3</v>
      </c>
      <c r="G2653" s="115">
        <v>3</v>
      </c>
      <c r="H2653" s="111">
        <v>1642.2</v>
      </c>
      <c r="I2653" s="111">
        <v>1541.9</v>
      </c>
      <c r="J2653" s="111">
        <v>1216.9000000000001</v>
      </c>
      <c r="K2653" s="116">
        <v>52</v>
      </c>
      <c r="L2653" s="110">
        <f t="shared" si="744"/>
        <v>19582610.964000002</v>
      </c>
      <c r="M2653" s="108"/>
      <c r="N2653" s="108"/>
      <c r="O2653" s="108"/>
      <c r="P2653" s="110">
        <f>'Форма 2'!C2653-M2653-N2653-O2653</f>
        <v>19582610.964000002</v>
      </c>
      <c r="Q2653" s="111">
        <f t="shared" si="745"/>
        <v>12700.311929437707</v>
      </c>
      <c r="R2653" s="111">
        <f t="shared" si="746"/>
        <v>12700.311929437707</v>
      </c>
      <c r="S2653" s="112" t="s">
        <v>2152</v>
      </c>
      <c r="T2653" s="105" t="s">
        <v>82</v>
      </c>
      <c r="U2653" s="217"/>
      <c r="V2653" s="85">
        <v>1</v>
      </c>
      <c r="W2653" s="85">
        <v>1</v>
      </c>
      <c r="X2653" s="85">
        <v>1</v>
      </c>
      <c r="Y2653" s="85">
        <v>1</v>
      </c>
      <c r="Z2653" s="85">
        <v>1</v>
      </c>
      <c r="AA2653" s="85"/>
      <c r="AB2653" s="86"/>
      <c r="AC2653" s="86"/>
      <c r="AD2653" s="85"/>
      <c r="AE2653" s="85"/>
      <c r="AF2653" s="85"/>
      <c r="AG2653" s="85"/>
      <c r="AH2653" s="85"/>
      <c r="AI2653" s="85"/>
      <c r="AJ2653" s="85"/>
    </row>
    <row r="2654" spans="1:36" ht="16.5" thickTop="1" thickBot="1">
      <c r="A2654" s="105">
        <f t="shared" si="742"/>
        <v>15</v>
      </c>
      <c r="B2654" s="191" t="s">
        <v>2594</v>
      </c>
      <c r="C2654" s="105">
        <v>1960</v>
      </c>
      <c r="D2654" s="105"/>
      <c r="E2654" s="119" t="s">
        <v>182</v>
      </c>
      <c r="F2654" s="107">
        <v>3</v>
      </c>
      <c r="G2654" s="105">
        <v>5</v>
      </c>
      <c r="H2654" s="111">
        <v>3249.6</v>
      </c>
      <c r="I2654" s="111">
        <v>3006.9</v>
      </c>
      <c r="J2654" s="111">
        <v>2455</v>
      </c>
      <c r="K2654" s="109">
        <v>84</v>
      </c>
      <c r="L2654" s="110">
        <f t="shared" si="744"/>
        <v>5014230.2879999997</v>
      </c>
      <c r="M2654" s="108"/>
      <c r="N2654" s="108"/>
      <c r="O2654" s="108"/>
      <c r="P2654" s="110">
        <f>'Форма 2'!C2654-M2654-N2654-O2654</f>
        <v>5014230.2879999997</v>
      </c>
      <c r="Q2654" s="111">
        <f t="shared" si="745"/>
        <v>1667.5746742492265</v>
      </c>
      <c r="R2654" s="111">
        <f t="shared" si="746"/>
        <v>1667.5746742492265</v>
      </c>
      <c r="S2654" s="112" t="s">
        <v>2152</v>
      </c>
      <c r="T2654" s="107" t="s">
        <v>82</v>
      </c>
      <c r="U2654" s="217"/>
      <c r="V2654" s="85"/>
      <c r="W2654" s="85"/>
      <c r="X2654" s="85">
        <v>1</v>
      </c>
      <c r="Y2654" s="85">
        <v>1</v>
      </c>
      <c r="Z2654" s="85"/>
      <c r="AA2654" s="85"/>
      <c r="AB2654" s="86"/>
      <c r="AC2654" s="86"/>
      <c r="AD2654" s="85"/>
      <c r="AE2654" s="85"/>
      <c r="AF2654" s="85"/>
      <c r="AG2654" s="85"/>
      <c r="AH2654" s="85"/>
      <c r="AI2654" s="85"/>
      <c r="AJ2654" s="85"/>
    </row>
    <row r="2655" spans="1:36" ht="16.5" thickTop="1" thickBot="1">
      <c r="A2655" s="105">
        <f t="shared" si="742"/>
        <v>16</v>
      </c>
      <c r="B2655" s="112" t="s">
        <v>2595</v>
      </c>
      <c r="C2655" s="113">
        <v>1954</v>
      </c>
      <c r="D2655" s="113"/>
      <c r="E2655" s="114" t="s">
        <v>198</v>
      </c>
      <c r="F2655" s="107">
        <v>2</v>
      </c>
      <c r="G2655" s="115">
        <v>2</v>
      </c>
      <c r="H2655" s="111">
        <v>719.9</v>
      </c>
      <c r="I2655" s="111">
        <v>653.20000000000005</v>
      </c>
      <c r="J2655" s="111">
        <v>600.6</v>
      </c>
      <c r="K2655" s="116">
        <v>33</v>
      </c>
      <c r="L2655" s="110">
        <f t="shared" si="744"/>
        <v>2073182.4180000001</v>
      </c>
      <c r="M2655" s="108"/>
      <c r="N2655" s="108"/>
      <c r="O2655" s="108"/>
      <c r="P2655" s="110">
        <f>'Форма 2'!C2655-M2655-N2655-O2655</f>
        <v>2073182.4180000001</v>
      </c>
      <c r="Q2655" s="111">
        <f t="shared" si="745"/>
        <v>3173.8861267605635</v>
      </c>
      <c r="R2655" s="111">
        <f t="shared" si="746"/>
        <v>3173.8861267605635</v>
      </c>
      <c r="S2655" s="112" t="s">
        <v>2152</v>
      </c>
      <c r="T2655" s="105" t="s">
        <v>82</v>
      </c>
      <c r="U2655" s="217"/>
      <c r="V2655" s="85"/>
      <c r="W2655" s="85">
        <v>1</v>
      </c>
      <c r="X2655" s="85">
        <v>1</v>
      </c>
      <c r="Y2655" s="85">
        <v>1</v>
      </c>
      <c r="Z2655" s="85"/>
      <c r="AA2655" s="85"/>
      <c r="AB2655" s="86"/>
      <c r="AC2655" s="86"/>
      <c r="AD2655" s="85"/>
      <c r="AE2655" s="85"/>
      <c r="AF2655" s="85"/>
      <c r="AG2655" s="85"/>
      <c r="AH2655" s="85"/>
      <c r="AI2655" s="85"/>
      <c r="AJ2655" s="85"/>
    </row>
    <row r="2656" spans="1:36" ht="16.5" thickTop="1" thickBot="1">
      <c r="A2656" s="105">
        <f t="shared" si="742"/>
        <v>17</v>
      </c>
      <c r="B2656" s="112" t="s">
        <v>2596</v>
      </c>
      <c r="C2656" s="113">
        <v>1953</v>
      </c>
      <c r="D2656" s="113"/>
      <c r="E2656" s="114" t="s">
        <v>94</v>
      </c>
      <c r="F2656" s="107">
        <v>2</v>
      </c>
      <c r="G2656" s="115">
        <v>1</v>
      </c>
      <c r="H2656" s="111">
        <v>556.1</v>
      </c>
      <c r="I2656" s="111">
        <v>509.2</v>
      </c>
      <c r="J2656" s="111">
        <v>509.2</v>
      </c>
      <c r="K2656" s="116">
        <v>10</v>
      </c>
      <c r="L2656" s="110">
        <f t="shared" si="744"/>
        <v>411636.342</v>
      </c>
      <c r="M2656" s="108"/>
      <c r="N2656" s="108"/>
      <c r="O2656" s="108"/>
      <c r="P2656" s="110">
        <f>'Форма 2'!C2656-M2656-N2656-O2656</f>
        <v>411636.342</v>
      </c>
      <c r="Q2656" s="111">
        <f t="shared" si="745"/>
        <v>808.39815789473687</v>
      </c>
      <c r="R2656" s="111">
        <f t="shared" si="746"/>
        <v>808.39815789473687</v>
      </c>
      <c r="S2656" s="112" t="s">
        <v>2152</v>
      </c>
      <c r="T2656" s="105" t="s">
        <v>82</v>
      </c>
      <c r="U2656" s="217">
        <v>1</v>
      </c>
      <c r="V2656" s="85"/>
      <c r="W2656" s="85"/>
      <c r="X2656" s="85"/>
      <c r="Y2656" s="85"/>
      <c r="Z2656" s="85"/>
      <c r="AA2656" s="85"/>
      <c r="AB2656" s="86"/>
      <c r="AC2656" s="86"/>
      <c r="AD2656" s="85"/>
      <c r="AE2656" s="85"/>
      <c r="AF2656" s="85"/>
      <c r="AG2656" s="85"/>
      <c r="AH2656" s="85"/>
      <c r="AI2656" s="85"/>
      <c r="AJ2656" s="85"/>
    </row>
    <row r="2657" spans="1:36" ht="16.5" thickTop="1" thickBot="1">
      <c r="A2657" s="105">
        <f t="shared" si="742"/>
        <v>18</v>
      </c>
      <c r="B2657" s="112" t="s">
        <v>2597</v>
      </c>
      <c r="C2657" s="113">
        <v>1955</v>
      </c>
      <c r="D2657" s="113"/>
      <c r="E2657" s="114" t="s">
        <v>198</v>
      </c>
      <c r="F2657" s="107">
        <v>2</v>
      </c>
      <c r="G2657" s="115">
        <v>1</v>
      </c>
      <c r="H2657" s="111">
        <v>391</v>
      </c>
      <c r="I2657" s="111">
        <v>349.8</v>
      </c>
      <c r="J2657" s="111">
        <v>349.8</v>
      </c>
      <c r="K2657" s="116">
        <v>9</v>
      </c>
      <c r="L2657" s="110">
        <f t="shared" si="744"/>
        <v>1126009.6200000001</v>
      </c>
      <c r="M2657" s="108"/>
      <c r="N2657" s="108"/>
      <c r="O2657" s="108"/>
      <c r="P2657" s="110">
        <f>'Форма 2'!C2657-M2657-N2657-O2657</f>
        <v>1126009.6200000001</v>
      </c>
      <c r="Q2657" s="111">
        <f t="shared" si="745"/>
        <v>3219.0097770154375</v>
      </c>
      <c r="R2657" s="111">
        <f t="shared" si="746"/>
        <v>3219.0097770154375</v>
      </c>
      <c r="S2657" s="112" t="s">
        <v>2152</v>
      </c>
      <c r="T2657" s="105" t="s">
        <v>82</v>
      </c>
      <c r="U2657" s="217"/>
      <c r="V2657" s="85"/>
      <c r="W2657" s="85">
        <v>1</v>
      </c>
      <c r="X2657" s="85">
        <v>1</v>
      </c>
      <c r="Y2657" s="85">
        <v>1</v>
      </c>
      <c r="Z2657" s="85"/>
      <c r="AA2657" s="85"/>
      <c r="AB2657" s="86"/>
      <c r="AC2657" s="86"/>
      <c r="AD2657" s="85"/>
      <c r="AE2657" s="85"/>
      <c r="AF2657" s="85"/>
      <c r="AG2657" s="85"/>
      <c r="AH2657" s="85"/>
      <c r="AI2657" s="85"/>
      <c r="AJ2657" s="85"/>
    </row>
    <row r="2658" spans="1:36" ht="16.5" thickTop="1" thickBot="1">
      <c r="A2658" s="105">
        <f t="shared" si="742"/>
        <v>19</v>
      </c>
      <c r="B2658" s="112" t="s">
        <v>2598</v>
      </c>
      <c r="C2658" s="113">
        <v>1954</v>
      </c>
      <c r="D2658" s="113"/>
      <c r="E2658" s="114" t="s">
        <v>198</v>
      </c>
      <c r="F2658" s="107">
        <v>3</v>
      </c>
      <c r="G2658" s="115">
        <v>5</v>
      </c>
      <c r="H2658" s="111">
        <v>2240.9</v>
      </c>
      <c r="I2658" s="111">
        <v>1754.11</v>
      </c>
      <c r="J2658" s="111">
        <v>1588.81</v>
      </c>
      <c r="K2658" s="116">
        <v>72</v>
      </c>
      <c r="L2658" s="110">
        <f t="shared" si="744"/>
        <v>21417155.250999998</v>
      </c>
      <c r="M2658" s="108"/>
      <c r="N2658" s="108"/>
      <c r="O2658" s="108"/>
      <c r="P2658" s="110">
        <f>'Форма 2'!C2658-M2658-N2658-O2658</f>
        <v>21417155.250999998</v>
      </c>
      <c r="Q2658" s="111">
        <f t="shared" si="745"/>
        <v>12209.699078735084</v>
      </c>
      <c r="R2658" s="111">
        <f t="shared" si="746"/>
        <v>12209.699078735084</v>
      </c>
      <c r="S2658" s="112" t="s">
        <v>2152</v>
      </c>
      <c r="T2658" s="105" t="s">
        <v>82</v>
      </c>
      <c r="U2658" s="217"/>
      <c r="V2658" s="85"/>
      <c r="W2658" s="85"/>
      <c r="X2658" s="85"/>
      <c r="Y2658" s="85"/>
      <c r="Z2658" s="85"/>
      <c r="AA2658" s="85"/>
      <c r="AB2658" s="86"/>
      <c r="AC2658" s="86"/>
      <c r="AD2658" s="85">
        <v>1</v>
      </c>
      <c r="AE2658" s="85"/>
      <c r="AF2658" s="85"/>
      <c r="AG2658" s="85"/>
      <c r="AH2658" s="85"/>
      <c r="AI2658" s="85"/>
      <c r="AJ2658" s="85"/>
    </row>
    <row r="2659" spans="1:36" ht="16.5" thickTop="1" thickBot="1">
      <c r="A2659" s="105">
        <f t="shared" si="742"/>
        <v>20</v>
      </c>
      <c r="B2659" s="112" t="s">
        <v>2599</v>
      </c>
      <c r="C2659" s="107">
        <v>1985</v>
      </c>
      <c r="D2659" s="107">
        <v>2020</v>
      </c>
      <c r="E2659" s="114" t="s">
        <v>189</v>
      </c>
      <c r="F2659" s="107">
        <v>9</v>
      </c>
      <c r="G2659" s="107">
        <v>2</v>
      </c>
      <c r="H2659" s="111">
        <v>3958.9</v>
      </c>
      <c r="I2659" s="111">
        <v>3401.7</v>
      </c>
      <c r="J2659" s="111">
        <v>3351.3999999999996</v>
      </c>
      <c r="K2659" s="122">
        <v>136</v>
      </c>
      <c r="L2659" s="110">
        <f t="shared" si="744"/>
        <v>5928333.9830000009</v>
      </c>
      <c r="M2659" s="108"/>
      <c r="N2659" s="108"/>
      <c r="O2659" s="108"/>
      <c r="P2659" s="110">
        <f>'Форма 2'!C2659-M2659-N2659-O2659</f>
        <v>5928333.9830000009</v>
      </c>
      <c r="Q2659" s="111">
        <f t="shared" si="745"/>
        <v>1742.7562639268604</v>
      </c>
      <c r="R2659" s="111">
        <f t="shared" si="746"/>
        <v>1742.7562639268604</v>
      </c>
      <c r="S2659" s="112" t="s">
        <v>2152</v>
      </c>
      <c r="T2659" s="107" t="s">
        <v>82</v>
      </c>
      <c r="U2659" s="217"/>
      <c r="V2659" s="85"/>
      <c r="W2659" s="85"/>
      <c r="X2659" s="85">
        <v>1</v>
      </c>
      <c r="Y2659" s="85">
        <v>1</v>
      </c>
      <c r="Z2659" s="85"/>
      <c r="AA2659" s="85"/>
      <c r="AB2659" s="86"/>
      <c r="AC2659" s="86"/>
      <c r="AD2659" s="85"/>
      <c r="AE2659" s="85"/>
      <c r="AF2659" s="85"/>
      <c r="AG2659" s="85"/>
      <c r="AH2659" s="85"/>
      <c r="AI2659" s="85"/>
      <c r="AJ2659" s="85"/>
    </row>
    <row r="2660" spans="1:36" ht="16.5" thickTop="1" thickBot="1">
      <c r="A2660" s="105">
        <f t="shared" si="742"/>
        <v>21</v>
      </c>
      <c r="B2660" s="112" t="s">
        <v>2600</v>
      </c>
      <c r="C2660" s="107">
        <v>1981</v>
      </c>
      <c r="D2660" s="107">
        <v>2020</v>
      </c>
      <c r="E2660" s="114" t="s">
        <v>189</v>
      </c>
      <c r="F2660" s="107">
        <v>9</v>
      </c>
      <c r="G2660" s="107">
        <v>2</v>
      </c>
      <c r="H2660" s="111">
        <v>4202.1000000000004</v>
      </c>
      <c r="I2660" s="111">
        <v>3628.2</v>
      </c>
      <c r="J2660" s="111">
        <v>3628.2</v>
      </c>
      <c r="K2660" s="122">
        <v>158</v>
      </c>
      <c r="L2660" s="110">
        <f t="shared" si="744"/>
        <v>6292518.6870000008</v>
      </c>
      <c r="M2660" s="108"/>
      <c r="N2660" s="108"/>
      <c r="O2660" s="108"/>
      <c r="P2660" s="110">
        <f>'Форма 2'!C2660-M2660-N2660-O2660</f>
        <v>6292518.6870000008</v>
      </c>
      <c r="Q2660" s="111">
        <f t="shared" si="745"/>
        <v>1734.3362237473129</v>
      </c>
      <c r="R2660" s="111">
        <f t="shared" si="746"/>
        <v>1734.3362237473129</v>
      </c>
      <c r="S2660" s="112" t="s">
        <v>2152</v>
      </c>
      <c r="T2660" s="107" t="s">
        <v>82</v>
      </c>
      <c r="U2660" s="217"/>
      <c r="V2660" s="85"/>
      <c r="W2660" s="85"/>
      <c r="X2660" s="85">
        <v>1</v>
      </c>
      <c r="Y2660" s="85">
        <v>1</v>
      </c>
      <c r="Z2660" s="85"/>
      <c r="AA2660" s="85"/>
      <c r="AB2660" s="86"/>
      <c r="AC2660" s="86"/>
      <c r="AD2660" s="85"/>
      <c r="AE2660" s="85"/>
      <c r="AF2660" s="85"/>
      <c r="AG2660" s="85"/>
      <c r="AH2660" s="85"/>
      <c r="AI2660" s="85"/>
      <c r="AJ2660" s="85"/>
    </row>
    <row r="2661" spans="1:36" ht="16.5" thickTop="1" thickBot="1">
      <c r="A2661" s="105">
        <f t="shared" si="742"/>
        <v>22</v>
      </c>
      <c r="B2661" s="112" t="s">
        <v>2601</v>
      </c>
      <c r="C2661" s="107">
        <v>1979</v>
      </c>
      <c r="D2661" s="107"/>
      <c r="E2661" s="114" t="s">
        <v>189</v>
      </c>
      <c r="F2661" s="107">
        <v>5</v>
      </c>
      <c r="G2661" s="107">
        <v>21</v>
      </c>
      <c r="H2661" s="111">
        <v>15947</v>
      </c>
      <c r="I2661" s="111">
        <v>12420</v>
      </c>
      <c r="J2661" s="111">
        <v>11765.2</v>
      </c>
      <c r="K2661" s="122">
        <v>560</v>
      </c>
      <c r="L2661" s="110">
        <f t="shared" si="744"/>
        <v>18842975.199999999</v>
      </c>
      <c r="M2661" s="108"/>
      <c r="N2661" s="108"/>
      <c r="O2661" s="108"/>
      <c r="P2661" s="110">
        <f>'Форма 2'!C2661-M2661-N2661-O2661</f>
        <v>18842975.199999999</v>
      </c>
      <c r="Q2661" s="111">
        <f t="shared" si="745"/>
        <v>1517.1477616747181</v>
      </c>
      <c r="R2661" s="111">
        <f t="shared" si="746"/>
        <v>1517.1477616747181</v>
      </c>
      <c r="S2661" s="112" t="s">
        <v>2152</v>
      </c>
      <c r="T2661" s="107" t="s">
        <v>82</v>
      </c>
      <c r="U2661" s="217"/>
      <c r="V2661" s="85"/>
      <c r="W2661" s="85"/>
      <c r="X2661" s="85">
        <v>1</v>
      </c>
      <c r="Y2661" s="85">
        <v>1</v>
      </c>
      <c r="Z2661" s="85"/>
      <c r="AA2661" s="85"/>
      <c r="AB2661" s="86"/>
      <c r="AC2661" s="86"/>
      <c r="AD2661" s="85"/>
      <c r="AE2661" s="85"/>
      <c r="AF2661" s="85"/>
      <c r="AG2661" s="85"/>
      <c r="AH2661" s="85"/>
      <c r="AI2661" s="85"/>
      <c r="AJ2661" s="85"/>
    </row>
    <row r="2662" spans="1:36" ht="16.5" thickTop="1" thickBot="1">
      <c r="A2662" s="105">
        <f t="shared" si="742"/>
        <v>23</v>
      </c>
      <c r="B2662" s="112" t="s">
        <v>2602</v>
      </c>
      <c r="C2662" s="107">
        <v>1980</v>
      </c>
      <c r="D2662" s="107"/>
      <c r="E2662" s="114" t="s">
        <v>189</v>
      </c>
      <c r="F2662" s="107">
        <v>5</v>
      </c>
      <c r="G2662" s="107">
        <v>13</v>
      </c>
      <c r="H2662" s="111">
        <v>9856.2999999999993</v>
      </c>
      <c r="I2662" s="111">
        <v>8807.1</v>
      </c>
      <c r="J2662" s="111">
        <v>8195.6</v>
      </c>
      <c r="K2662" s="122">
        <v>354</v>
      </c>
      <c r="L2662" s="110">
        <f t="shared" si="744"/>
        <v>11646204.079999998</v>
      </c>
      <c r="M2662" s="108"/>
      <c r="N2662" s="108"/>
      <c r="O2662" s="108"/>
      <c r="P2662" s="110">
        <f>'Форма 2'!C2662-M2662-N2662-O2662</f>
        <v>11646204.079999998</v>
      </c>
      <c r="Q2662" s="111">
        <f t="shared" si="745"/>
        <v>1322.3653733919223</v>
      </c>
      <c r="R2662" s="111">
        <f t="shared" si="746"/>
        <v>1322.3653733919223</v>
      </c>
      <c r="S2662" s="112" t="s">
        <v>2152</v>
      </c>
      <c r="T2662" s="107" t="s">
        <v>82</v>
      </c>
      <c r="U2662" s="217"/>
      <c r="V2662" s="85"/>
      <c r="W2662" s="85"/>
      <c r="X2662" s="85">
        <v>1</v>
      </c>
      <c r="Y2662" s="85">
        <v>1</v>
      </c>
      <c r="Z2662" s="85"/>
      <c r="AA2662" s="85"/>
      <c r="AB2662" s="86"/>
      <c r="AC2662" s="86"/>
      <c r="AD2662" s="85"/>
      <c r="AE2662" s="85"/>
      <c r="AF2662" s="85"/>
      <c r="AG2662" s="85"/>
      <c r="AH2662" s="85"/>
      <c r="AI2662" s="85"/>
      <c r="AJ2662" s="85"/>
    </row>
    <row r="2663" spans="1:36" ht="16.5" thickTop="1" thickBot="1">
      <c r="A2663" s="105">
        <f t="shared" si="742"/>
        <v>24</v>
      </c>
      <c r="B2663" s="112" t="s">
        <v>2603</v>
      </c>
      <c r="C2663" s="107">
        <v>1982</v>
      </c>
      <c r="D2663" s="107"/>
      <c r="E2663" s="114" t="s">
        <v>189</v>
      </c>
      <c r="F2663" s="107">
        <v>5</v>
      </c>
      <c r="G2663" s="107">
        <v>8</v>
      </c>
      <c r="H2663" s="111">
        <v>6877</v>
      </c>
      <c r="I2663" s="111">
        <v>5165.2</v>
      </c>
      <c r="J2663" s="111">
        <v>4925</v>
      </c>
      <c r="K2663" s="122">
        <v>223</v>
      </c>
      <c r="L2663" s="110">
        <f t="shared" si="744"/>
        <v>8125863.2000000002</v>
      </c>
      <c r="M2663" s="108"/>
      <c r="N2663" s="108"/>
      <c r="O2663" s="108"/>
      <c r="P2663" s="110">
        <f>'Форма 2'!C2663-M2663-N2663-O2663</f>
        <v>8125863.2000000002</v>
      </c>
      <c r="Q2663" s="111">
        <f t="shared" si="745"/>
        <v>1573.1943003175095</v>
      </c>
      <c r="R2663" s="111">
        <f t="shared" si="746"/>
        <v>1573.1943003175095</v>
      </c>
      <c r="S2663" s="112" t="s">
        <v>2152</v>
      </c>
      <c r="T2663" s="107" t="s">
        <v>82</v>
      </c>
      <c r="U2663" s="217"/>
      <c r="V2663" s="85"/>
      <c r="W2663" s="85"/>
      <c r="X2663" s="85">
        <v>1</v>
      </c>
      <c r="Y2663" s="85">
        <v>1</v>
      </c>
      <c r="Z2663" s="85"/>
      <c r="AA2663" s="85"/>
      <c r="AB2663" s="86"/>
      <c r="AC2663" s="86"/>
      <c r="AD2663" s="85"/>
      <c r="AE2663" s="85"/>
      <c r="AF2663" s="85"/>
      <c r="AG2663" s="85"/>
      <c r="AH2663" s="85"/>
      <c r="AI2663" s="85"/>
      <c r="AJ2663" s="85"/>
    </row>
    <row r="2664" spans="1:36" ht="16.5" thickTop="1" thickBot="1">
      <c r="A2664" s="105">
        <f t="shared" si="742"/>
        <v>25</v>
      </c>
      <c r="B2664" s="191" t="s">
        <v>2604</v>
      </c>
      <c r="C2664" s="105">
        <v>1960</v>
      </c>
      <c r="D2664" s="105"/>
      <c r="E2664" s="119" t="s">
        <v>198</v>
      </c>
      <c r="F2664" s="107">
        <v>2</v>
      </c>
      <c r="G2664" s="105">
        <v>2</v>
      </c>
      <c r="H2664" s="111">
        <v>683.2</v>
      </c>
      <c r="I2664" s="111">
        <v>631.6</v>
      </c>
      <c r="J2664" s="111">
        <v>560.30000000000007</v>
      </c>
      <c r="K2664" s="109">
        <v>26</v>
      </c>
      <c r="L2664" s="110">
        <f t="shared" si="744"/>
        <v>3981108.88</v>
      </c>
      <c r="M2664" s="108"/>
      <c r="N2664" s="108"/>
      <c r="O2664" s="108"/>
      <c r="P2664" s="110">
        <f>'Форма 2'!C2664-M2664-N2664-O2664</f>
        <v>3981108.88</v>
      </c>
      <c r="Q2664" s="111">
        <f t="shared" si="745"/>
        <v>6303.2122862571241</v>
      </c>
      <c r="R2664" s="111">
        <f t="shared" si="746"/>
        <v>6303.2122862571241</v>
      </c>
      <c r="S2664" s="112" t="s">
        <v>2152</v>
      </c>
      <c r="T2664" s="107" t="s">
        <v>82</v>
      </c>
      <c r="U2664" s="217"/>
      <c r="V2664" s="85"/>
      <c r="W2664" s="85"/>
      <c r="X2664" s="85"/>
      <c r="Y2664" s="85"/>
      <c r="Z2664" s="85"/>
      <c r="AA2664" s="85"/>
      <c r="AB2664" s="86"/>
      <c r="AC2664" s="86"/>
      <c r="AD2664" s="85"/>
      <c r="AE2664" s="85">
        <v>1</v>
      </c>
      <c r="AF2664" s="85"/>
      <c r="AG2664" s="85"/>
      <c r="AH2664" s="85"/>
      <c r="AI2664" s="85"/>
      <c r="AJ2664" s="85"/>
    </row>
    <row r="2665" spans="1:36" ht="16.5" thickTop="1" thickBot="1">
      <c r="A2665" s="105">
        <f t="shared" si="742"/>
        <v>26</v>
      </c>
      <c r="B2665" s="191" t="s">
        <v>2605</v>
      </c>
      <c r="C2665" s="105">
        <v>1959</v>
      </c>
      <c r="D2665" s="105"/>
      <c r="E2665" s="119" t="s">
        <v>198</v>
      </c>
      <c r="F2665" s="107">
        <v>2</v>
      </c>
      <c r="G2665" s="105">
        <v>4</v>
      </c>
      <c r="H2665" s="111">
        <v>1321</v>
      </c>
      <c r="I2665" s="111">
        <v>1179.1999999999998</v>
      </c>
      <c r="J2665" s="111">
        <v>636.29999999999995</v>
      </c>
      <c r="K2665" s="109">
        <v>58</v>
      </c>
      <c r="L2665" s="110">
        <f t="shared" si="744"/>
        <v>14663654.82</v>
      </c>
      <c r="M2665" s="108"/>
      <c r="N2665" s="108"/>
      <c r="O2665" s="108"/>
      <c r="P2665" s="110">
        <f>'Форма 2'!C2665-M2665-N2665-O2665</f>
        <v>14663654.82</v>
      </c>
      <c r="Q2665" s="111">
        <f t="shared" si="745"/>
        <v>12435.256801221169</v>
      </c>
      <c r="R2665" s="111">
        <f t="shared" si="746"/>
        <v>12435.256801221169</v>
      </c>
      <c r="S2665" s="112" t="s">
        <v>2152</v>
      </c>
      <c r="T2665" s="107" t="s">
        <v>82</v>
      </c>
      <c r="U2665" s="217"/>
      <c r="V2665" s="85"/>
      <c r="W2665" s="85"/>
      <c r="X2665" s="85">
        <v>1</v>
      </c>
      <c r="Y2665" s="85">
        <v>1</v>
      </c>
      <c r="Z2665" s="85"/>
      <c r="AA2665" s="85"/>
      <c r="AB2665" s="86"/>
      <c r="AC2665" s="86"/>
      <c r="AD2665" s="85">
        <v>1</v>
      </c>
      <c r="AE2665" s="85"/>
      <c r="AF2665" s="85"/>
      <c r="AG2665" s="85"/>
      <c r="AH2665" s="85"/>
      <c r="AI2665" s="85"/>
      <c r="AJ2665" s="85"/>
    </row>
    <row r="2666" spans="1:36" ht="16.5" thickTop="1" thickBot="1">
      <c r="A2666" s="105">
        <f t="shared" si="742"/>
        <v>27</v>
      </c>
      <c r="B2666" s="112" t="s">
        <v>2606</v>
      </c>
      <c r="C2666" s="107">
        <v>1962</v>
      </c>
      <c r="D2666" s="107"/>
      <c r="E2666" s="114" t="s">
        <v>106</v>
      </c>
      <c r="F2666" s="107">
        <v>4</v>
      </c>
      <c r="G2666" s="107">
        <v>3</v>
      </c>
      <c r="H2666" s="111">
        <v>1657.7</v>
      </c>
      <c r="I2666" s="111">
        <v>1519.8</v>
      </c>
      <c r="J2666" s="111">
        <v>1475</v>
      </c>
      <c r="K2666" s="122">
        <v>59</v>
      </c>
      <c r="L2666" s="110">
        <f t="shared" si="744"/>
        <v>8093488.1719999993</v>
      </c>
      <c r="M2666" s="108"/>
      <c r="N2666" s="108"/>
      <c r="O2666" s="108"/>
      <c r="P2666" s="110">
        <f>'Форма 2'!C2666-M2666-N2666-O2666</f>
        <v>8093488.1719999993</v>
      </c>
      <c r="Q2666" s="111">
        <f t="shared" si="745"/>
        <v>5325.3639768390576</v>
      </c>
      <c r="R2666" s="111">
        <f t="shared" si="746"/>
        <v>5325.3639768390576</v>
      </c>
      <c r="S2666" s="112" t="s">
        <v>2152</v>
      </c>
      <c r="T2666" s="107" t="s">
        <v>82</v>
      </c>
      <c r="U2666" s="217"/>
      <c r="V2666" s="85"/>
      <c r="W2666" s="85"/>
      <c r="X2666" s="85"/>
      <c r="Y2666" s="85"/>
      <c r="Z2666" s="85"/>
      <c r="AA2666" s="85"/>
      <c r="AB2666" s="86"/>
      <c r="AC2666" s="86"/>
      <c r="AD2666" s="85"/>
      <c r="AE2666" s="85">
        <v>1</v>
      </c>
      <c r="AF2666" s="85"/>
      <c r="AG2666" s="85"/>
      <c r="AH2666" s="85"/>
      <c r="AI2666" s="85"/>
      <c r="AJ2666" s="85"/>
    </row>
    <row r="2667" spans="1:36" ht="16.5" thickTop="1" thickBot="1">
      <c r="A2667" s="105">
        <f t="shared" si="742"/>
        <v>28</v>
      </c>
      <c r="B2667" s="112" t="s">
        <v>2607</v>
      </c>
      <c r="C2667" s="107">
        <v>1962</v>
      </c>
      <c r="D2667" s="107"/>
      <c r="E2667" s="114" t="s">
        <v>106</v>
      </c>
      <c r="F2667" s="107">
        <v>3</v>
      </c>
      <c r="G2667" s="107">
        <v>3</v>
      </c>
      <c r="H2667" s="111">
        <v>1613.2</v>
      </c>
      <c r="I2667" s="111">
        <v>1504.5</v>
      </c>
      <c r="J2667" s="111">
        <v>1364.6</v>
      </c>
      <c r="K2667" s="122">
        <v>64</v>
      </c>
      <c r="L2667" s="110">
        <f t="shared" si="744"/>
        <v>9400358.379999999</v>
      </c>
      <c r="M2667" s="108"/>
      <c r="N2667" s="108"/>
      <c r="O2667" s="108"/>
      <c r="P2667" s="110">
        <f>'Форма 2'!C2667-M2667-N2667-O2667</f>
        <v>9400358.379999999</v>
      </c>
      <c r="Q2667" s="111">
        <f t="shared" si="745"/>
        <v>6248.161103356596</v>
      </c>
      <c r="R2667" s="111">
        <f t="shared" si="746"/>
        <v>6248.161103356596</v>
      </c>
      <c r="S2667" s="112" t="s">
        <v>2152</v>
      </c>
      <c r="T2667" s="107" t="s">
        <v>82</v>
      </c>
      <c r="U2667" s="217"/>
      <c r="V2667" s="85"/>
      <c r="W2667" s="85"/>
      <c r="X2667" s="85"/>
      <c r="Y2667" s="85"/>
      <c r="Z2667" s="85"/>
      <c r="AA2667" s="85"/>
      <c r="AB2667" s="86"/>
      <c r="AC2667" s="86"/>
      <c r="AD2667" s="85"/>
      <c r="AE2667" s="85">
        <v>1</v>
      </c>
      <c r="AF2667" s="85"/>
      <c r="AG2667" s="85"/>
      <c r="AH2667" s="85"/>
      <c r="AI2667" s="85"/>
      <c r="AJ2667" s="85"/>
    </row>
    <row r="2668" spans="1:36" ht="16.5" thickTop="1" thickBot="1">
      <c r="A2668" s="105">
        <f t="shared" si="742"/>
        <v>29</v>
      </c>
      <c r="B2668" s="191" t="s">
        <v>2608</v>
      </c>
      <c r="C2668" s="105">
        <v>1958</v>
      </c>
      <c r="D2668" s="105"/>
      <c r="E2668" s="119" t="s">
        <v>182</v>
      </c>
      <c r="F2668" s="107">
        <v>3</v>
      </c>
      <c r="G2668" s="105">
        <v>3</v>
      </c>
      <c r="H2668" s="111">
        <v>1401.6</v>
      </c>
      <c r="I2668" s="111">
        <v>1300.7</v>
      </c>
      <c r="J2668" s="111">
        <v>1079.3</v>
      </c>
      <c r="K2668" s="109">
        <v>53</v>
      </c>
      <c r="L2668" s="110">
        <f t="shared" si="744"/>
        <v>15178066.559999999</v>
      </c>
      <c r="M2668" s="108"/>
      <c r="N2668" s="108"/>
      <c r="O2668" s="108"/>
      <c r="P2668" s="110">
        <f>'Форма 2'!C2668-M2668-N2668-O2668</f>
        <v>15178066.559999999</v>
      </c>
      <c r="Q2668" s="111">
        <f t="shared" si="745"/>
        <v>11669.152425616974</v>
      </c>
      <c r="R2668" s="111">
        <f t="shared" si="746"/>
        <v>11669.152425616974</v>
      </c>
      <c r="S2668" s="112" t="s">
        <v>2152</v>
      </c>
      <c r="T2668" s="107" t="s">
        <v>82</v>
      </c>
      <c r="U2668" s="217"/>
      <c r="V2668" s="85"/>
      <c r="W2668" s="85"/>
      <c r="X2668" s="85"/>
      <c r="Y2668" s="85"/>
      <c r="Z2668" s="85"/>
      <c r="AA2668" s="85">
        <v>1</v>
      </c>
      <c r="AB2668" s="86"/>
      <c r="AC2668" s="86"/>
      <c r="AD2668" s="85">
        <v>1</v>
      </c>
      <c r="AE2668" s="85"/>
      <c r="AF2668" s="85"/>
      <c r="AG2668" s="85"/>
      <c r="AH2668" s="85"/>
      <c r="AI2668" s="85"/>
      <c r="AJ2668" s="85"/>
    </row>
    <row r="2669" spans="1:36" ht="16.5" thickTop="1" thickBot="1">
      <c r="A2669" s="105">
        <f t="shared" ref="A2669:A2732" si="747">A2668+1</f>
        <v>30</v>
      </c>
      <c r="B2669" s="112" t="s">
        <v>2609</v>
      </c>
      <c r="C2669" s="107">
        <v>1964</v>
      </c>
      <c r="D2669" s="107"/>
      <c r="E2669" s="114" t="s">
        <v>182</v>
      </c>
      <c r="F2669" s="107">
        <v>4</v>
      </c>
      <c r="G2669" s="107">
        <v>3</v>
      </c>
      <c r="H2669" s="111">
        <v>1533.5</v>
      </c>
      <c r="I2669" s="111">
        <v>1533.5</v>
      </c>
      <c r="J2669" s="111">
        <v>1416.5</v>
      </c>
      <c r="K2669" s="122">
        <v>57</v>
      </c>
      <c r="L2669" s="110">
        <f t="shared" si="744"/>
        <v>7487099.0599999996</v>
      </c>
      <c r="M2669" s="108"/>
      <c r="N2669" s="108"/>
      <c r="O2669" s="108"/>
      <c r="P2669" s="110">
        <f>'Форма 2'!C2669-M2669-N2669-O2669</f>
        <v>7487099.0599999996</v>
      </c>
      <c r="Q2669" s="111">
        <f t="shared" si="745"/>
        <v>4882.3599999999997</v>
      </c>
      <c r="R2669" s="111">
        <f t="shared" si="746"/>
        <v>4882.3599999999997</v>
      </c>
      <c r="S2669" s="112" t="s">
        <v>2152</v>
      </c>
      <c r="T2669" s="107" t="s">
        <v>82</v>
      </c>
      <c r="U2669" s="217"/>
      <c r="V2669" s="85"/>
      <c r="W2669" s="85"/>
      <c r="X2669" s="85"/>
      <c r="Y2669" s="85"/>
      <c r="Z2669" s="85"/>
      <c r="AA2669" s="85"/>
      <c r="AB2669" s="86"/>
      <c r="AC2669" s="86"/>
      <c r="AD2669" s="85"/>
      <c r="AE2669" s="85">
        <v>1</v>
      </c>
      <c r="AF2669" s="85"/>
      <c r="AG2669" s="85"/>
      <c r="AH2669" s="85"/>
      <c r="AI2669" s="85"/>
      <c r="AJ2669" s="85"/>
    </row>
    <row r="2670" spans="1:36" ht="16.5" thickTop="1" thickBot="1">
      <c r="A2670" s="105">
        <f t="shared" si="747"/>
        <v>31</v>
      </c>
      <c r="B2670" s="112" t="s">
        <v>2610</v>
      </c>
      <c r="C2670" s="107">
        <v>1963</v>
      </c>
      <c r="D2670" s="107"/>
      <c r="E2670" s="114" t="s">
        <v>182</v>
      </c>
      <c r="F2670" s="107">
        <v>4</v>
      </c>
      <c r="G2670" s="107">
        <v>4</v>
      </c>
      <c r="H2670" s="111">
        <v>2783.3</v>
      </c>
      <c r="I2670" s="111">
        <v>2586.7999999999997</v>
      </c>
      <c r="J2670" s="111">
        <v>2280.6</v>
      </c>
      <c r="K2670" s="122">
        <v>121</v>
      </c>
      <c r="L2670" s="110">
        <f t="shared" si="744"/>
        <v>13589072.588</v>
      </c>
      <c r="M2670" s="108"/>
      <c r="N2670" s="108"/>
      <c r="O2670" s="108"/>
      <c r="P2670" s="110">
        <f>'Форма 2'!C2670-M2670-N2670-O2670</f>
        <v>13589072.588</v>
      </c>
      <c r="Q2670" s="111">
        <f t="shared" si="745"/>
        <v>5253.2366584196698</v>
      </c>
      <c r="R2670" s="111">
        <f t="shared" si="746"/>
        <v>5253.2366584196698</v>
      </c>
      <c r="S2670" s="112" t="s">
        <v>2152</v>
      </c>
      <c r="T2670" s="107" t="s">
        <v>82</v>
      </c>
      <c r="U2670" s="217"/>
      <c r="V2670" s="85"/>
      <c r="W2670" s="85"/>
      <c r="X2670" s="85"/>
      <c r="Y2670" s="85"/>
      <c r="Z2670" s="85"/>
      <c r="AA2670" s="85"/>
      <c r="AB2670" s="86"/>
      <c r="AC2670" s="86"/>
      <c r="AD2670" s="85"/>
      <c r="AE2670" s="85">
        <v>1</v>
      </c>
      <c r="AF2670" s="85"/>
      <c r="AG2670" s="85"/>
      <c r="AH2670" s="85"/>
      <c r="AI2670" s="85"/>
      <c r="AJ2670" s="85"/>
    </row>
    <row r="2671" spans="1:36" ht="16.5" thickTop="1" thickBot="1">
      <c r="A2671" s="105">
        <f t="shared" si="747"/>
        <v>32</v>
      </c>
      <c r="B2671" s="112" t="s">
        <v>2611</v>
      </c>
      <c r="C2671" s="107">
        <v>1963</v>
      </c>
      <c r="D2671" s="107"/>
      <c r="E2671" s="114" t="s">
        <v>2612</v>
      </c>
      <c r="F2671" s="107">
        <v>4</v>
      </c>
      <c r="G2671" s="107">
        <v>3</v>
      </c>
      <c r="H2671" s="111">
        <v>1812.4</v>
      </c>
      <c r="I2671" s="111">
        <v>1544.8</v>
      </c>
      <c r="J2671" s="111">
        <v>1368.7</v>
      </c>
      <c r="K2671" s="122">
        <v>59</v>
      </c>
      <c r="L2671" s="110">
        <f t="shared" si="744"/>
        <v>8848789.2640000004</v>
      </c>
      <c r="M2671" s="108"/>
      <c r="N2671" s="108"/>
      <c r="O2671" s="108"/>
      <c r="P2671" s="110">
        <f>'Форма 2'!C2671-M2671-N2671-O2671</f>
        <v>8848789.2640000004</v>
      </c>
      <c r="Q2671" s="111">
        <f t="shared" si="745"/>
        <v>5728.11319523563</v>
      </c>
      <c r="R2671" s="111">
        <f t="shared" si="746"/>
        <v>5728.11319523563</v>
      </c>
      <c r="S2671" s="112" t="s">
        <v>2152</v>
      </c>
      <c r="T2671" s="107" t="s">
        <v>82</v>
      </c>
      <c r="U2671" s="217"/>
      <c r="V2671" s="85"/>
      <c r="W2671" s="85"/>
      <c r="X2671" s="85"/>
      <c r="Y2671" s="85"/>
      <c r="Z2671" s="85"/>
      <c r="AA2671" s="85"/>
      <c r="AB2671" s="86"/>
      <c r="AC2671" s="86"/>
      <c r="AD2671" s="85"/>
      <c r="AE2671" s="85">
        <v>1</v>
      </c>
      <c r="AF2671" s="85"/>
      <c r="AG2671" s="85"/>
      <c r="AH2671" s="85"/>
      <c r="AI2671" s="85"/>
      <c r="AJ2671" s="85"/>
    </row>
    <row r="2672" spans="1:36" ht="16.5" thickTop="1" thickBot="1">
      <c r="A2672" s="105">
        <f t="shared" si="747"/>
        <v>33</v>
      </c>
      <c r="B2672" s="112" t="s">
        <v>2613</v>
      </c>
      <c r="C2672" s="107">
        <v>1964</v>
      </c>
      <c r="D2672" s="107"/>
      <c r="E2672" s="114" t="s">
        <v>182</v>
      </c>
      <c r="F2672" s="107">
        <v>5</v>
      </c>
      <c r="G2672" s="107">
        <v>3</v>
      </c>
      <c r="H2672" s="111">
        <v>2736.6</v>
      </c>
      <c r="I2672" s="111">
        <v>2550.6</v>
      </c>
      <c r="J2672" s="111">
        <v>2095.6</v>
      </c>
      <c r="K2672" s="122">
        <v>104</v>
      </c>
      <c r="L2672" s="110">
        <f t="shared" si="744"/>
        <v>13361066.375999998</v>
      </c>
      <c r="M2672" s="108"/>
      <c r="N2672" s="108"/>
      <c r="O2672" s="108"/>
      <c r="P2672" s="110">
        <f>'Форма 2'!C2672-M2672-N2672-O2672</f>
        <v>13361066.375999998</v>
      </c>
      <c r="Q2672" s="111">
        <f t="shared" si="745"/>
        <v>5238.4013079275455</v>
      </c>
      <c r="R2672" s="111">
        <f t="shared" si="746"/>
        <v>5238.4013079275455</v>
      </c>
      <c r="S2672" s="112" t="s">
        <v>2152</v>
      </c>
      <c r="T2672" s="107" t="s">
        <v>82</v>
      </c>
      <c r="U2672" s="217"/>
      <c r="V2672" s="85"/>
      <c r="W2672" s="85"/>
      <c r="X2672" s="85"/>
      <c r="Y2672" s="85"/>
      <c r="Z2672" s="85"/>
      <c r="AA2672" s="85"/>
      <c r="AB2672" s="86"/>
      <c r="AC2672" s="86"/>
      <c r="AD2672" s="85"/>
      <c r="AE2672" s="85">
        <v>1</v>
      </c>
      <c r="AF2672" s="85"/>
      <c r="AG2672" s="85"/>
      <c r="AH2672" s="85"/>
      <c r="AI2672" s="85"/>
      <c r="AJ2672" s="85"/>
    </row>
    <row r="2673" spans="1:36" ht="16.5" thickTop="1" thickBot="1">
      <c r="A2673" s="105">
        <f t="shared" si="747"/>
        <v>34</v>
      </c>
      <c r="B2673" s="112" t="s">
        <v>2614</v>
      </c>
      <c r="C2673" s="107">
        <v>1965</v>
      </c>
      <c r="D2673" s="107"/>
      <c r="E2673" s="114" t="s">
        <v>182</v>
      </c>
      <c r="F2673" s="107">
        <v>5</v>
      </c>
      <c r="G2673" s="107">
        <v>2</v>
      </c>
      <c r="H2673" s="111">
        <v>2792.7</v>
      </c>
      <c r="I2673" s="111">
        <v>2603.7000000000003</v>
      </c>
      <c r="J2673" s="111">
        <v>2293.8000000000002</v>
      </c>
      <c r="K2673" s="122">
        <v>94</v>
      </c>
      <c r="L2673" s="110">
        <f t="shared" si="744"/>
        <v>13634966.771999998</v>
      </c>
      <c r="M2673" s="108"/>
      <c r="N2673" s="108"/>
      <c r="O2673" s="108"/>
      <c r="P2673" s="110">
        <f>'Форма 2'!C2673-M2673-N2673-O2673</f>
        <v>13634966.771999998</v>
      </c>
      <c r="Q2673" s="111">
        <f t="shared" si="745"/>
        <v>5236.7656688558573</v>
      </c>
      <c r="R2673" s="111">
        <f t="shared" si="746"/>
        <v>5236.7656688558573</v>
      </c>
      <c r="S2673" s="112" t="s">
        <v>2152</v>
      </c>
      <c r="T2673" s="107" t="s">
        <v>82</v>
      </c>
      <c r="U2673" s="217"/>
      <c r="V2673" s="85"/>
      <c r="W2673" s="85"/>
      <c r="X2673" s="85"/>
      <c r="Y2673" s="85"/>
      <c r="Z2673" s="85"/>
      <c r="AA2673" s="85"/>
      <c r="AB2673" s="86"/>
      <c r="AC2673" s="86"/>
      <c r="AD2673" s="85"/>
      <c r="AE2673" s="85">
        <v>1</v>
      </c>
      <c r="AF2673" s="85"/>
      <c r="AG2673" s="85"/>
      <c r="AH2673" s="85"/>
      <c r="AI2673" s="85"/>
      <c r="AJ2673" s="85"/>
    </row>
    <row r="2674" spans="1:36" ht="16.5" thickTop="1" thickBot="1">
      <c r="A2674" s="105">
        <f t="shared" si="747"/>
        <v>35</v>
      </c>
      <c r="B2674" s="112" t="s">
        <v>2615</v>
      </c>
      <c r="C2674" s="107">
        <v>1965</v>
      </c>
      <c r="D2674" s="107"/>
      <c r="E2674" s="114" t="s">
        <v>182</v>
      </c>
      <c r="F2674" s="107">
        <v>5</v>
      </c>
      <c r="G2674" s="107">
        <v>3</v>
      </c>
      <c r="H2674" s="111">
        <v>2739.8</v>
      </c>
      <c r="I2674" s="111">
        <v>2555.3000000000002</v>
      </c>
      <c r="J2674" s="111">
        <v>2203.9</v>
      </c>
      <c r="K2674" s="122">
        <v>95</v>
      </c>
      <c r="L2674" s="110">
        <f t="shared" si="744"/>
        <v>13376689.927999999</v>
      </c>
      <c r="M2674" s="108"/>
      <c r="N2674" s="108"/>
      <c r="O2674" s="108"/>
      <c r="P2674" s="110">
        <f>'Форма 2'!C2674-M2674-N2674-O2674</f>
        <v>13376689.927999999</v>
      </c>
      <c r="Q2674" s="111">
        <f t="shared" si="745"/>
        <v>5234.8804163894647</v>
      </c>
      <c r="R2674" s="111">
        <f t="shared" si="746"/>
        <v>5234.8804163894647</v>
      </c>
      <c r="S2674" s="112" t="s">
        <v>2152</v>
      </c>
      <c r="T2674" s="107" t="s">
        <v>82</v>
      </c>
      <c r="U2674" s="217"/>
      <c r="V2674" s="85"/>
      <c r="W2674" s="85"/>
      <c r="X2674" s="85"/>
      <c r="Y2674" s="85"/>
      <c r="Z2674" s="85"/>
      <c r="AA2674" s="85"/>
      <c r="AB2674" s="86"/>
      <c r="AC2674" s="86"/>
      <c r="AD2674" s="85"/>
      <c r="AE2674" s="85">
        <v>1</v>
      </c>
      <c r="AF2674" s="85"/>
      <c r="AG2674" s="85"/>
      <c r="AH2674" s="85"/>
      <c r="AI2674" s="85"/>
      <c r="AJ2674" s="85"/>
    </row>
    <row r="2675" spans="1:36" ht="16.5" thickTop="1" thickBot="1">
      <c r="A2675" s="105">
        <f t="shared" si="747"/>
        <v>36</v>
      </c>
      <c r="B2675" s="112" t="s">
        <v>2616</v>
      </c>
      <c r="C2675" s="113">
        <v>1955</v>
      </c>
      <c r="D2675" s="113"/>
      <c r="E2675" s="114" t="s">
        <v>198</v>
      </c>
      <c r="F2675" s="107">
        <v>2</v>
      </c>
      <c r="G2675" s="115">
        <v>1</v>
      </c>
      <c r="H2675" s="111">
        <v>557.4</v>
      </c>
      <c r="I2675" s="111">
        <v>513.19999999999993</v>
      </c>
      <c r="J2675" s="111">
        <v>452.4</v>
      </c>
      <c r="K2675" s="116">
        <v>10</v>
      </c>
      <c r="L2675" s="110">
        <f t="shared" si="744"/>
        <v>1394620.3739999998</v>
      </c>
      <c r="M2675" s="108"/>
      <c r="N2675" s="108"/>
      <c r="O2675" s="108"/>
      <c r="P2675" s="110">
        <f>'Форма 2'!C2675-M2675-N2675-O2675</f>
        <v>1394620.3739999998</v>
      </c>
      <c r="Q2675" s="111">
        <f t="shared" si="745"/>
        <v>2717.4987802026499</v>
      </c>
      <c r="R2675" s="111">
        <f t="shared" si="746"/>
        <v>2717.4987802026499</v>
      </c>
      <c r="S2675" s="112" t="s">
        <v>2152</v>
      </c>
      <c r="T2675" s="107" t="s">
        <v>82</v>
      </c>
      <c r="U2675" s="217"/>
      <c r="V2675" s="85"/>
      <c r="W2675" s="85">
        <v>1</v>
      </c>
      <c r="X2675" s="85"/>
      <c r="Y2675" s="85">
        <v>1</v>
      </c>
      <c r="Z2675" s="85"/>
      <c r="AA2675" s="85"/>
      <c r="AB2675" s="86"/>
      <c r="AC2675" s="86"/>
      <c r="AD2675" s="85"/>
      <c r="AE2675" s="85"/>
      <c r="AF2675" s="85"/>
      <c r="AG2675" s="85"/>
      <c r="AH2675" s="85"/>
      <c r="AI2675" s="85"/>
      <c r="AJ2675" s="85"/>
    </row>
    <row r="2676" spans="1:36" ht="16.5" thickTop="1" thickBot="1">
      <c r="A2676" s="105">
        <f t="shared" si="747"/>
        <v>37</v>
      </c>
      <c r="B2676" s="191" t="s">
        <v>2617</v>
      </c>
      <c r="C2676" s="105">
        <v>1961</v>
      </c>
      <c r="D2676" s="105"/>
      <c r="E2676" s="119" t="s">
        <v>198</v>
      </c>
      <c r="F2676" s="107">
        <v>3</v>
      </c>
      <c r="G2676" s="105">
        <v>4</v>
      </c>
      <c r="H2676" s="111">
        <v>1980.5</v>
      </c>
      <c r="I2676" s="111">
        <v>1777.3999999999999</v>
      </c>
      <c r="J2676" s="111">
        <v>1646.3</v>
      </c>
      <c r="K2676" s="109">
        <v>54</v>
      </c>
      <c r="L2676" s="110">
        <f t="shared" si="744"/>
        <v>11540670.574999999</v>
      </c>
      <c r="M2676" s="108"/>
      <c r="N2676" s="108"/>
      <c r="O2676" s="108"/>
      <c r="P2676" s="110">
        <f>'Форма 2'!C2676-M2676-N2676-O2676</f>
        <v>11540670.574999999</v>
      </c>
      <c r="Q2676" s="111">
        <f t="shared" si="745"/>
        <v>6493.0069624170137</v>
      </c>
      <c r="R2676" s="111">
        <f t="shared" si="746"/>
        <v>6493.0069624170137</v>
      </c>
      <c r="S2676" s="112" t="s">
        <v>2152</v>
      </c>
      <c r="T2676" s="107" t="s">
        <v>82</v>
      </c>
      <c r="U2676" s="217"/>
      <c r="V2676" s="85"/>
      <c r="W2676" s="85"/>
      <c r="X2676" s="85"/>
      <c r="Y2676" s="85"/>
      <c r="Z2676" s="85"/>
      <c r="AA2676" s="85"/>
      <c r="AB2676" s="86"/>
      <c r="AC2676" s="86"/>
      <c r="AD2676" s="85"/>
      <c r="AE2676" s="85">
        <v>1</v>
      </c>
      <c r="AF2676" s="85"/>
      <c r="AG2676" s="85"/>
      <c r="AH2676" s="85"/>
      <c r="AI2676" s="85"/>
      <c r="AJ2676" s="85"/>
    </row>
    <row r="2677" spans="1:36" ht="16.5" thickTop="1" thickBot="1">
      <c r="A2677" s="105">
        <f t="shared" si="747"/>
        <v>38</v>
      </c>
      <c r="B2677" s="191" t="s">
        <v>2618</v>
      </c>
      <c r="C2677" s="105">
        <v>1959</v>
      </c>
      <c r="D2677" s="105"/>
      <c r="E2677" s="119" t="s">
        <v>198</v>
      </c>
      <c r="F2677" s="107">
        <v>2</v>
      </c>
      <c r="G2677" s="105">
        <v>2</v>
      </c>
      <c r="H2677" s="111">
        <v>735.8</v>
      </c>
      <c r="I2677" s="111">
        <v>653.79999999999995</v>
      </c>
      <c r="J2677" s="111">
        <v>653.79999999999995</v>
      </c>
      <c r="K2677" s="109">
        <v>16</v>
      </c>
      <c r="L2677" s="110">
        <f t="shared" si="744"/>
        <v>8997840.6699999981</v>
      </c>
      <c r="M2677" s="108"/>
      <c r="N2677" s="108"/>
      <c r="O2677" s="108"/>
      <c r="P2677" s="110">
        <f>'Форма 2'!C2677-M2677-N2677-O2677</f>
        <v>8997840.6699999981</v>
      </c>
      <c r="Q2677" s="111">
        <f t="shared" si="745"/>
        <v>13762.374839400427</v>
      </c>
      <c r="R2677" s="111">
        <f t="shared" si="746"/>
        <v>13762.374839400427</v>
      </c>
      <c r="S2677" s="112" t="s">
        <v>2152</v>
      </c>
      <c r="T2677" s="107" t="s">
        <v>82</v>
      </c>
      <c r="U2677" s="217"/>
      <c r="V2677" s="85"/>
      <c r="W2677" s="85"/>
      <c r="X2677" s="85"/>
      <c r="Y2677" s="85"/>
      <c r="Z2677" s="85"/>
      <c r="AA2677" s="85"/>
      <c r="AB2677" s="86"/>
      <c r="AC2677" s="86"/>
      <c r="AD2677" s="85">
        <v>1</v>
      </c>
      <c r="AE2677" s="85"/>
      <c r="AF2677" s="85"/>
      <c r="AG2677" s="85"/>
      <c r="AH2677" s="85">
        <v>1</v>
      </c>
      <c r="AI2677" s="85"/>
      <c r="AJ2677" s="85"/>
    </row>
    <row r="2678" spans="1:36" ht="16.5" thickTop="1" thickBot="1">
      <c r="A2678" s="105">
        <f t="shared" si="747"/>
        <v>39</v>
      </c>
      <c r="B2678" s="191" t="s">
        <v>2619</v>
      </c>
      <c r="C2678" s="105">
        <v>1959</v>
      </c>
      <c r="D2678" s="105"/>
      <c r="E2678" s="119" t="s">
        <v>198</v>
      </c>
      <c r="F2678" s="107">
        <v>2</v>
      </c>
      <c r="G2678" s="105">
        <v>2</v>
      </c>
      <c r="H2678" s="111">
        <v>728.2</v>
      </c>
      <c r="I2678" s="111">
        <v>646.20000000000005</v>
      </c>
      <c r="J2678" s="111">
        <v>646.20000000000005</v>
      </c>
      <c r="K2678" s="109">
        <v>25</v>
      </c>
      <c r="L2678" s="110">
        <f t="shared" si="744"/>
        <v>8904902.9299999997</v>
      </c>
      <c r="M2678" s="108"/>
      <c r="N2678" s="108"/>
      <c r="O2678" s="108"/>
      <c r="P2678" s="110">
        <f>'Форма 2'!C2678-M2678-N2678-O2678</f>
        <v>8904902.9299999997</v>
      </c>
      <c r="Q2678" s="111">
        <f t="shared" si="745"/>
        <v>13780.413076446919</v>
      </c>
      <c r="R2678" s="111">
        <f t="shared" si="746"/>
        <v>13780.413076446919</v>
      </c>
      <c r="S2678" s="112" t="s">
        <v>2152</v>
      </c>
      <c r="T2678" s="107" t="s">
        <v>82</v>
      </c>
      <c r="U2678" s="217"/>
      <c r="V2678" s="85"/>
      <c r="W2678" s="85"/>
      <c r="X2678" s="85"/>
      <c r="Y2678" s="85"/>
      <c r="Z2678" s="85"/>
      <c r="AA2678" s="85"/>
      <c r="AB2678" s="86"/>
      <c r="AC2678" s="86"/>
      <c r="AD2678" s="85">
        <v>1</v>
      </c>
      <c r="AE2678" s="85"/>
      <c r="AF2678" s="85"/>
      <c r="AG2678" s="85"/>
      <c r="AH2678" s="85">
        <v>1</v>
      </c>
      <c r="AI2678" s="85"/>
      <c r="AJ2678" s="85"/>
    </row>
    <row r="2679" spans="1:36" ht="16.5" thickTop="1" thickBot="1">
      <c r="A2679" s="105">
        <f t="shared" si="747"/>
        <v>40</v>
      </c>
      <c r="B2679" s="112" t="s">
        <v>2620</v>
      </c>
      <c r="C2679" s="107">
        <v>1962</v>
      </c>
      <c r="D2679" s="107"/>
      <c r="E2679" s="114" t="s">
        <v>182</v>
      </c>
      <c r="F2679" s="107">
        <v>4</v>
      </c>
      <c r="G2679" s="107">
        <v>2</v>
      </c>
      <c r="H2679" s="111">
        <v>1462.2</v>
      </c>
      <c r="I2679" s="111">
        <v>1462.2</v>
      </c>
      <c r="J2679" s="111">
        <v>1462.2</v>
      </c>
      <c r="K2679" s="122">
        <v>52</v>
      </c>
      <c r="L2679" s="110">
        <f t="shared" si="744"/>
        <v>7138986.7919999994</v>
      </c>
      <c r="M2679" s="108"/>
      <c r="N2679" s="108"/>
      <c r="O2679" s="108"/>
      <c r="P2679" s="110">
        <f>'Форма 2'!C2679-M2679-N2679-O2679</f>
        <v>7138986.7919999994</v>
      </c>
      <c r="Q2679" s="111">
        <f t="shared" si="745"/>
        <v>4882.3599999999997</v>
      </c>
      <c r="R2679" s="111">
        <f t="shared" si="746"/>
        <v>4882.3599999999997</v>
      </c>
      <c r="S2679" s="112" t="s">
        <v>2152</v>
      </c>
      <c r="T2679" s="107" t="s">
        <v>82</v>
      </c>
      <c r="U2679" s="217"/>
      <c r="V2679" s="85"/>
      <c r="W2679" s="85"/>
      <c r="X2679" s="85"/>
      <c r="Y2679" s="85"/>
      <c r="Z2679" s="85"/>
      <c r="AA2679" s="85"/>
      <c r="AB2679" s="86"/>
      <c r="AC2679" s="86"/>
      <c r="AD2679" s="85"/>
      <c r="AE2679" s="85">
        <v>1</v>
      </c>
      <c r="AF2679" s="85"/>
      <c r="AG2679" s="85"/>
      <c r="AH2679" s="85"/>
      <c r="AI2679" s="85"/>
      <c r="AJ2679" s="85"/>
    </row>
    <row r="2680" spans="1:36" ht="16.5" thickTop="1" thickBot="1">
      <c r="A2680" s="105">
        <f t="shared" si="747"/>
        <v>41</v>
      </c>
      <c r="B2680" s="112" t="s">
        <v>2621</v>
      </c>
      <c r="C2680" s="107">
        <v>1963</v>
      </c>
      <c r="D2680" s="107"/>
      <c r="E2680" s="114" t="s">
        <v>106</v>
      </c>
      <c r="F2680" s="107">
        <v>2</v>
      </c>
      <c r="G2680" s="107">
        <v>2</v>
      </c>
      <c r="H2680" s="111">
        <v>652.79999999999995</v>
      </c>
      <c r="I2680" s="111">
        <v>2504.9</v>
      </c>
      <c r="J2680" s="111">
        <v>2504.9</v>
      </c>
      <c r="K2680" s="122">
        <v>29</v>
      </c>
      <c r="L2680" s="110">
        <f t="shared" si="744"/>
        <v>3803963.5199999996</v>
      </c>
      <c r="M2680" s="108"/>
      <c r="N2680" s="108"/>
      <c r="O2680" s="108"/>
      <c r="P2680" s="110">
        <f>'Форма 2'!C2680-M2680-N2680-O2680</f>
        <v>3803963.5199999996</v>
      </c>
      <c r="Q2680" s="111">
        <f t="shared" si="745"/>
        <v>1518.6089344884026</v>
      </c>
      <c r="R2680" s="111">
        <f t="shared" si="746"/>
        <v>1518.6089344884026</v>
      </c>
      <c r="S2680" s="112" t="s">
        <v>2152</v>
      </c>
      <c r="T2680" s="107" t="s">
        <v>82</v>
      </c>
      <c r="U2680" s="217"/>
      <c r="V2680" s="85"/>
      <c r="W2680" s="85"/>
      <c r="X2680" s="85"/>
      <c r="Y2680" s="85"/>
      <c r="Z2680" s="85"/>
      <c r="AA2680" s="85"/>
      <c r="AB2680" s="86"/>
      <c r="AC2680" s="86"/>
      <c r="AD2680" s="85"/>
      <c r="AE2680" s="85">
        <v>1</v>
      </c>
      <c r="AF2680" s="85"/>
      <c r="AG2680" s="85"/>
      <c r="AH2680" s="85"/>
      <c r="AI2680" s="85"/>
      <c r="AJ2680" s="85"/>
    </row>
    <row r="2681" spans="1:36" ht="16.5" thickTop="1" thickBot="1">
      <c r="A2681" s="105">
        <f t="shared" si="747"/>
        <v>42</v>
      </c>
      <c r="B2681" s="112" t="s">
        <v>2622</v>
      </c>
      <c r="C2681" s="107">
        <v>1962</v>
      </c>
      <c r="D2681" s="107"/>
      <c r="E2681" s="114" t="s">
        <v>182</v>
      </c>
      <c r="F2681" s="107">
        <v>4</v>
      </c>
      <c r="G2681" s="107">
        <v>3</v>
      </c>
      <c r="H2681" s="111">
        <v>1738.6</v>
      </c>
      <c r="I2681" s="111">
        <v>1517.1</v>
      </c>
      <c r="J2681" s="111">
        <v>1173.5</v>
      </c>
      <c r="K2681" s="122">
        <v>67</v>
      </c>
      <c r="L2681" s="110">
        <f t="shared" si="744"/>
        <v>1863431.4799999997</v>
      </c>
      <c r="M2681" s="108"/>
      <c r="N2681" s="108"/>
      <c r="O2681" s="108"/>
      <c r="P2681" s="110">
        <f>'Форма 2'!C2681-M2681-N2681-O2681</f>
        <v>1863431.4799999997</v>
      </c>
      <c r="Q2681" s="111">
        <f t="shared" si="745"/>
        <v>1228.2852020301891</v>
      </c>
      <c r="R2681" s="111">
        <f t="shared" si="746"/>
        <v>1228.2852020301891</v>
      </c>
      <c r="S2681" s="112" t="s">
        <v>2152</v>
      </c>
      <c r="T2681" s="107" t="s">
        <v>82</v>
      </c>
      <c r="U2681" s="217"/>
      <c r="V2681" s="85"/>
      <c r="W2681" s="85"/>
      <c r="X2681" s="85"/>
      <c r="Y2681" s="85"/>
      <c r="Z2681" s="85"/>
      <c r="AA2681" s="85">
        <v>1</v>
      </c>
      <c r="AB2681" s="86"/>
      <c r="AC2681" s="86"/>
      <c r="AD2681" s="85"/>
      <c r="AE2681" s="85"/>
      <c r="AF2681" s="85"/>
      <c r="AG2681" s="85"/>
      <c r="AH2681" s="85"/>
      <c r="AI2681" s="85"/>
      <c r="AJ2681" s="85"/>
    </row>
    <row r="2682" spans="1:36" ht="16.5" thickTop="1" thickBot="1">
      <c r="A2682" s="105">
        <f t="shared" si="747"/>
        <v>43</v>
      </c>
      <c r="B2682" s="112" t="s">
        <v>2623</v>
      </c>
      <c r="C2682" s="107">
        <v>1962</v>
      </c>
      <c r="D2682" s="107"/>
      <c r="E2682" s="114" t="s">
        <v>182</v>
      </c>
      <c r="F2682" s="107">
        <v>4</v>
      </c>
      <c r="G2682" s="107">
        <v>2</v>
      </c>
      <c r="H2682" s="111">
        <v>1345.8</v>
      </c>
      <c r="I2682" s="111">
        <v>1117.4000000000001</v>
      </c>
      <c r="J2682" s="111">
        <v>1117.4000000000001</v>
      </c>
      <c r="K2682" s="122">
        <v>44</v>
      </c>
      <c r="L2682" s="110">
        <f t="shared" si="744"/>
        <v>1442428.44</v>
      </c>
      <c r="M2682" s="108"/>
      <c r="N2682" s="108"/>
      <c r="O2682" s="108"/>
      <c r="P2682" s="110">
        <f>'Форма 2'!C2682-M2682-N2682-O2682</f>
        <v>1442428.44</v>
      </c>
      <c r="Q2682" s="111">
        <f t="shared" si="745"/>
        <v>1290.8792196169677</v>
      </c>
      <c r="R2682" s="111">
        <f t="shared" si="746"/>
        <v>1290.8792196169677</v>
      </c>
      <c r="S2682" s="112" t="s">
        <v>2152</v>
      </c>
      <c r="T2682" s="107" t="s">
        <v>82</v>
      </c>
      <c r="U2682" s="217"/>
      <c r="V2682" s="85"/>
      <c r="W2682" s="85"/>
      <c r="X2682" s="85"/>
      <c r="Y2682" s="85"/>
      <c r="Z2682" s="85"/>
      <c r="AA2682" s="85">
        <v>1</v>
      </c>
      <c r="AB2682" s="86"/>
      <c r="AC2682" s="86"/>
      <c r="AD2682" s="85"/>
      <c r="AE2682" s="85"/>
      <c r="AF2682" s="85"/>
      <c r="AG2682" s="85"/>
      <c r="AH2682" s="85"/>
      <c r="AI2682" s="85"/>
      <c r="AJ2682" s="85"/>
    </row>
    <row r="2683" spans="1:36" ht="16.5" thickTop="1" thickBot="1">
      <c r="A2683" s="105">
        <f t="shared" si="747"/>
        <v>44</v>
      </c>
      <c r="B2683" s="112" t="s">
        <v>2624</v>
      </c>
      <c r="C2683" s="107">
        <v>1962</v>
      </c>
      <c r="D2683" s="107"/>
      <c r="E2683" s="114" t="s">
        <v>106</v>
      </c>
      <c r="F2683" s="107">
        <v>3</v>
      </c>
      <c r="G2683" s="107">
        <v>2</v>
      </c>
      <c r="H2683" s="111">
        <v>1085.7</v>
      </c>
      <c r="I2683" s="111">
        <v>771.19999999999993</v>
      </c>
      <c r="J2683" s="111">
        <v>729.3</v>
      </c>
      <c r="K2683" s="122">
        <v>34</v>
      </c>
      <c r="L2683" s="110">
        <f t="shared" si="744"/>
        <v>1380695.547</v>
      </c>
      <c r="M2683" s="108"/>
      <c r="N2683" s="108"/>
      <c r="O2683" s="108"/>
      <c r="P2683" s="110">
        <f>'Форма 2'!C2683-M2683-N2683-O2683</f>
        <v>1380695.547</v>
      </c>
      <c r="Q2683" s="111">
        <f t="shared" si="745"/>
        <v>1790.3209893672201</v>
      </c>
      <c r="R2683" s="111">
        <f t="shared" si="746"/>
        <v>1790.3209893672201</v>
      </c>
      <c r="S2683" s="112" t="s">
        <v>2152</v>
      </c>
      <c r="T2683" s="107" t="s">
        <v>82</v>
      </c>
      <c r="U2683" s="217"/>
      <c r="V2683" s="85"/>
      <c r="W2683" s="85"/>
      <c r="X2683" s="85"/>
      <c r="Y2683" s="85"/>
      <c r="Z2683" s="85"/>
      <c r="AA2683" s="85">
        <v>1</v>
      </c>
      <c r="AB2683" s="86"/>
      <c r="AC2683" s="86"/>
      <c r="AD2683" s="85"/>
      <c r="AE2683" s="85"/>
      <c r="AF2683" s="85"/>
      <c r="AG2683" s="85"/>
      <c r="AH2683" s="85"/>
      <c r="AI2683" s="85"/>
      <c r="AJ2683" s="85"/>
    </row>
    <row r="2684" spans="1:36" ht="16.5" thickTop="1" thickBot="1">
      <c r="A2684" s="105">
        <f t="shared" si="747"/>
        <v>45</v>
      </c>
      <c r="B2684" s="112" t="s">
        <v>2625</v>
      </c>
      <c r="C2684" s="107">
        <v>1962</v>
      </c>
      <c r="D2684" s="107"/>
      <c r="E2684" s="114" t="s">
        <v>182</v>
      </c>
      <c r="F2684" s="107">
        <v>4</v>
      </c>
      <c r="G2684" s="107">
        <v>2</v>
      </c>
      <c r="H2684" s="111">
        <v>1372.2</v>
      </c>
      <c r="I2684" s="111">
        <v>1276.0999999999999</v>
      </c>
      <c r="J2684" s="111">
        <v>1276.0999999999999</v>
      </c>
      <c r="K2684" s="122">
        <v>35</v>
      </c>
      <c r="L2684" s="110">
        <f t="shared" si="744"/>
        <v>1470723.96</v>
      </c>
      <c r="M2684" s="108"/>
      <c r="N2684" s="108"/>
      <c r="O2684" s="108"/>
      <c r="P2684" s="110">
        <f>'Форма 2'!C2684-M2684-N2684-O2684</f>
        <v>1470723.96</v>
      </c>
      <c r="Q2684" s="111">
        <f t="shared" si="745"/>
        <v>1152.5146618603558</v>
      </c>
      <c r="R2684" s="111">
        <f t="shared" si="746"/>
        <v>1152.5146618603558</v>
      </c>
      <c r="S2684" s="112" t="s">
        <v>2152</v>
      </c>
      <c r="T2684" s="107" t="s">
        <v>82</v>
      </c>
      <c r="U2684" s="217"/>
      <c r="V2684" s="85"/>
      <c r="W2684" s="85"/>
      <c r="X2684" s="85"/>
      <c r="Y2684" s="85"/>
      <c r="Z2684" s="85"/>
      <c r="AA2684" s="85">
        <v>1</v>
      </c>
      <c r="AB2684" s="86"/>
      <c r="AC2684" s="86"/>
      <c r="AD2684" s="85"/>
      <c r="AE2684" s="85"/>
      <c r="AF2684" s="85"/>
      <c r="AG2684" s="85"/>
      <c r="AH2684" s="85"/>
      <c r="AI2684" s="85"/>
      <c r="AJ2684" s="85"/>
    </row>
    <row r="2685" spans="1:36" ht="16.5" thickTop="1" thickBot="1">
      <c r="A2685" s="105">
        <f t="shared" si="747"/>
        <v>46</v>
      </c>
      <c r="B2685" s="112" t="s">
        <v>2626</v>
      </c>
      <c r="C2685" s="113">
        <v>1956</v>
      </c>
      <c r="D2685" s="113"/>
      <c r="E2685" s="114" t="s">
        <v>106</v>
      </c>
      <c r="F2685" s="107">
        <v>2</v>
      </c>
      <c r="G2685" s="115">
        <v>2</v>
      </c>
      <c r="H2685" s="111">
        <v>672.9</v>
      </c>
      <c r="I2685" s="111">
        <v>608.79999999999995</v>
      </c>
      <c r="J2685" s="111">
        <v>608.79999999999995</v>
      </c>
      <c r="K2685" s="116">
        <v>29</v>
      </c>
      <c r="L2685" s="110">
        <f t="shared" si="744"/>
        <v>7469472.6179999998</v>
      </c>
      <c r="M2685" s="108"/>
      <c r="N2685" s="108"/>
      <c r="O2685" s="108"/>
      <c r="P2685" s="110">
        <f>'Форма 2'!C2685-M2685-N2685-O2685</f>
        <v>7469472.6179999998</v>
      </c>
      <c r="Q2685" s="111">
        <f t="shared" si="745"/>
        <v>12269.173157030224</v>
      </c>
      <c r="R2685" s="111">
        <f t="shared" si="746"/>
        <v>12269.173157030224</v>
      </c>
      <c r="S2685" s="112" t="s">
        <v>2152</v>
      </c>
      <c r="T2685" s="105" t="s">
        <v>82</v>
      </c>
      <c r="U2685" s="217"/>
      <c r="V2685" s="85"/>
      <c r="W2685" s="85"/>
      <c r="X2685" s="85">
        <v>1</v>
      </c>
      <c r="Y2685" s="85">
        <v>1</v>
      </c>
      <c r="Z2685" s="85"/>
      <c r="AA2685" s="85"/>
      <c r="AB2685" s="86"/>
      <c r="AC2685" s="86"/>
      <c r="AD2685" s="85">
        <v>1</v>
      </c>
      <c r="AE2685" s="85"/>
      <c r="AF2685" s="85"/>
      <c r="AG2685" s="85"/>
      <c r="AH2685" s="85"/>
      <c r="AI2685" s="85"/>
      <c r="AJ2685" s="85"/>
    </row>
    <row r="2686" spans="1:36" ht="16.5" thickTop="1" thickBot="1">
      <c r="A2686" s="105">
        <f t="shared" si="747"/>
        <v>47</v>
      </c>
      <c r="B2686" s="112" t="s">
        <v>2627</v>
      </c>
      <c r="C2686" s="113">
        <v>1956</v>
      </c>
      <c r="D2686" s="113"/>
      <c r="E2686" s="114" t="s">
        <v>198</v>
      </c>
      <c r="F2686" s="107">
        <v>2</v>
      </c>
      <c r="G2686" s="115">
        <v>1</v>
      </c>
      <c r="H2686" s="111">
        <v>548.5</v>
      </c>
      <c r="I2686" s="111">
        <v>508.9</v>
      </c>
      <c r="J2686" s="111">
        <v>508.9</v>
      </c>
      <c r="K2686" s="116">
        <v>13</v>
      </c>
      <c r="L2686" s="110">
        <f t="shared" si="744"/>
        <v>6821809.6850000005</v>
      </c>
      <c r="M2686" s="108"/>
      <c r="N2686" s="108"/>
      <c r="O2686" s="108"/>
      <c r="P2686" s="110">
        <f>'Форма 2'!C2686-M2686-N2686-O2686</f>
        <v>6821809.6850000005</v>
      </c>
      <c r="Q2686" s="111">
        <f t="shared" si="745"/>
        <v>13405.010188642171</v>
      </c>
      <c r="R2686" s="111">
        <f t="shared" si="746"/>
        <v>13405.010188642171</v>
      </c>
      <c r="S2686" s="112" t="s">
        <v>2152</v>
      </c>
      <c r="T2686" s="105" t="s">
        <v>82</v>
      </c>
      <c r="U2686" s="217"/>
      <c r="V2686" s="85"/>
      <c r="W2686" s="85">
        <v>1</v>
      </c>
      <c r="X2686" s="85">
        <v>1</v>
      </c>
      <c r="Y2686" s="85">
        <v>1</v>
      </c>
      <c r="Z2686" s="85"/>
      <c r="AA2686" s="85"/>
      <c r="AB2686" s="86"/>
      <c r="AC2686" s="86"/>
      <c r="AD2686" s="85">
        <v>1</v>
      </c>
      <c r="AE2686" s="85"/>
      <c r="AF2686" s="85"/>
      <c r="AG2686" s="85"/>
      <c r="AH2686" s="85"/>
      <c r="AI2686" s="85"/>
      <c r="AJ2686" s="85"/>
    </row>
    <row r="2687" spans="1:36" ht="16.5" thickTop="1" thickBot="1">
      <c r="A2687" s="105">
        <f t="shared" si="747"/>
        <v>48</v>
      </c>
      <c r="B2687" s="112" t="s">
        <v>2628</v>
      </c>
      <c r="C2687" s="113">
        <v>1956</v>
      </c>
      <c r="D2687" s="113"/>
      <c r="E2687" s="114" t="s">
        <v>198</v>
      </c>
      <c r="F2687" s="107">
        <v>2</v>
      </c>
      <c r="G2687" s="115">
        <v>1</v>
      </c>
      <c r="H2687" s="111">
        <v>548</v>
      </c>
      <c r="I2687" s="111">
        <v>508.3</v>
      </c>
      <c r="J2687" s="111">
        <v>508.3</v>
      </c>
      <c r="K2687" s="116">
        <v>21</v>
      </c>
      <c r="L2687" s="110">
        <f t="shared" si="744"/>
        <v>6083030.1600000001</v>
      </c>
      <c r="M2687" s="108"/>
      <c r="N2687" s="108"/>
      <c r="O2687" s="108"/>
      <c r="P2687" s="110">
        <f>'Форма 2'!C2687-M2687-N2687-O2687</f>
        <v>6083030.1600000001</v>
      </c>
      <c r="Q2687" s="111">
        <f t="shared" si="745"/>
        <v>11967.401455833169</v>
      </c>
      <c r="R2687" s="111">
        <f t="shared" si="746"/>
        <v>11967.401455833169</v>
      </c>
      <c r="S2687" s="112" t="s">
        <v>2152</v>
      </c>
      <c r="T2687" s="105" t="s">
        <v>82</v>
      </c>
      <c r="U2687" s="217"/>
      <c r="V2687" s="85"/>
      <c r="W2687" s="85"/>
      <c r="X2687" s="85">
        <v>1</v>
      </c>
      <c r="Y2687" s="85">
        <v>1</v>
      </c>
      <c r="Z2687" s="85"/>
      <c r="AA2687" s="85"/>
      <c r="AB2687" s="86"/>
      <c r="AC2687" s="86"/>
      <c r="AD2687" s="85">
        <v>1</v>
      </c>
      <c r="AE2687" s="85"/>
      <c r="AF2687" s="85"/>
      <c r="AG2687" s="85"/>
      <c r="AH2687" s="85"/>
      <c r="AI2687" s="85"/>
      <c r="AJ2687" s="85"/>
    </row>
    <row r="2688" spans="1:36" ht="16.5" thickTop="1" thickBot="1">
      <c r="A2688" s="105">
        <f t="shared" si="747"/>
        <v>49</v>
      </c>
      <c r="B2688" s="112" t="s">
        <v>2629</v>
      </c>
      <c r="C2688" s="113">
        <v>1955</v>
      </c>
      <c r="D2688" s="113"/>
      <c r="E2688" s="114" t="s">
        <v>198</v>
      </c>
      <c r="F2688" s="107">
        <v>2</v>
      </c>
      <c r="G2688" s="115">
        <v>2</v>
      </c>
      <c r="H2688" s="111">
        <v>689.7</v>
      </c>
      <c r="I2688" s="111">
        <v>627.1</v>
      </c>
      <c r="J2688" s="111">
        <v>464.70000000000005</v>
      </c>
      <c r="K2688" s="116">
        <v>34</v>
      </c>
      <c r="L2688" s="110">
        <f t="shared" si="744"/>
        <v>1986211.8540000003</v>
      </c>
      <c r="M2688" s="108"/>
      <c r="N2688" s="108"/>
      <c r="O2688" s="108"/>
      <c r="P2688" s="110">
        <f>'Форма 2'!C2688-M2688-N2688-O2688</f>
        <v>1986211.8540000003</v>
      </c>
      <c r="Q2688" s="111">
        <f t="shared" si="745"/>
        <v>3167.2968489874029</v>
      </c>
      <c r="R2688" s="111">
        <f t="shared" si="746"/>
        <v>3167.2968489874029</v>
      </c>
      <c r="S2688" s="112" t="s">
        <v>2152</v>
      </c>
      <c r="T2688" s="105" t="s">
        <v>82</v>
      </c>
      <c r="U2688" s="217"/>
      <c r="V2688" s="85"/>
      <c r="W2688" s="85">
        <v>1</v>
      </c>
      <c r="X2688" s="85">
        <v>1</v>
      </c>
      <c r="Y2688" s="85">
        <v>1</v>
      </c>
      <c r="Z2688" s="85"/>
      <c r="AA2688" s="85"/>
      <c r="AB2688" s="86"/>
      <c r="AC2688" s="86"/>
      <c r="AD2688" s="85"/>
      <c r="AE2688" s="85"/>
      <c r="AF2688" s="85"/>
      <c r="AG2688" s="85"/>
      <c r="AH2688" s="85"/>
      <c r="AI2688" s="85"/>
      <c r="AJ2688" s="85"/>
    </row>
    <row r="2689" spans="1:36" ht="16.5" thickTop="1" thickBot="1">
      <c r="A2689" s="105">
        <f t="shared" si="747"/>
        <v>50</v>
      </c>
      <c r="B2689" s="112" t="s">
        <v>2630</v>
      </c>
      <c r="C2689" s="113">
        <v>1956</v>
      </c>
      <c r="D2689" s="113"/>
      <c r="E2689" s="114" t="s">
        <v>198</v>
      </c>
      <c r="F2689" s="107">
        <v>2</v>
      </c>
      <c r="G2689" s="115">
        <v>2</v>
      </c>
      <c r="H2689" s="111">
        <v>706.1</v>
      </c>
      <c r="I2689" s="111">
        <v>648.79999999999995</v>
      </c>
      <c r="J2689" s="111">
        <v>648.79999999999995</v>
      </c>
      <c r="K2689" s="116">
        <v>28</v>
      </c>
      <c r="L2689" s="110">
        <f t="shared" si="744"/>
        <v>7838006.5619999999</v>
      </c>
      <c r="M2689" s="108"/>
      <c r="N2689" s="108"/>
      <c r="O2689" s="108"/>
      <c r="P2689" s="110">
        <f>'Форма 2'!C2689-M2689-N2689-O2689</f>
        <v>7838006.5619999999</v>
      </c>
      <c r="Q2689" s="111">
        <f t="shared" si="745"/>
        <v>12080.774602342788</v>
      </c>
      <c r="R2689" s="111">
        <f t="shared" si="746"/>
        <v>12080.774602342788</v>
      </c>
      <c r="S2689" s="112" t="s">
        <v>2152</v>
      </c>
      <c r="T2689" s="105" t="s">
        <v>82</v>
      </c>
      <c r="U2689" s="217"/>
      <c r="V2689" s="85"/>
      <c r="W2689" s="85"/>
      <c r="X2689" s="85">
        <v>1</v>
      </c>
      <c r="Y2689" s="85">
        <v>1</v>
      </c>
      <c r="Z2689" s="85"/>
      <c r="AA2689" s="85"/>
      <c r="AB2689" s="86"/>
      <c r="AC2689" s="86"/>
      <c r="AD2689" s="85">
        <v>1</v>
      </c>
      <c r="AE2689" s="85"/>
      <c r="AF2689" s="85"/>
      <c r="AG2689" s="85"/>
      <c r="AH2689" s="85"/>
      <c r="AI2689" s="85"/>
      <c r="AJ2689" s="85"/>
    </row>
    <row r="2690" spans="1:36" ht="16.5" thickTop="1" thickBot="1">
      <c r="A2690" s="105">
        <f t="shared" si="747"/>
        <v>51</v>
      </c>
      <c r="B2690" s="112" t="s">
        <v>2631</v>
      </c>
      <c r="C2690" s="113">
        <v>1954</v>
      </c>
      <c r="D2690" s="113"/>
      <c r="E2690" s="114" t="s">
        <v>198</v>
      </c>
      <c r="F2690" s="107">
        <v>2</v>
      </c>
      <c r="G2690" s="115">
        <v>1</v>
      </c>
      <c r="H2690" s="111">
        <v>437.8</v>
      </c>
      <c r="I2690" s="111">
        <v>406.3</v>
      </c>
      <c r="J2690" s="111">
        <v>406.3</v>
      </c>
      <c r="K2690" s="116">
        <v>20</v>
      </c>
      <c r="L2690" s="110">
        <f t="shared" si="744"/>
        <v>5220598.6360000009</v>
      </c>
      <c r="M2690" s="108"/>
      <c r="N2690" s="108"/>
      <c r="O2690" s="108"/>
      <c r="P2690" s="110">
        <f>'Форма 2'!C2690-M2690-N2690-O2690</f>
        <v>5220598.6360000009</v>
      </c>
      <c r="Q2690" s="111">
        <f t="shared" si="745"/>
        <v>12849.12290425794</v>
      </c>
      <c r="R2690" s="111">
        <f t="shared" si="746"/>
        <v>12849.12290425794</v>
      </c>
      <c r="S2690" s="112" t="s">
        <v>2152</v>
      </c>
      <c r="T2690" s="105" t="s">
        <v>82</v>
      </c>
      <c r="U2690" s="217"/>
      <c r="V2690" s="85">
        <v>1</v>
      </c>
      <c r="W2690" s="85">
        <v>1</v>
      </c>
      <c r="X2690" s="85">
        <v>1</v>
      </c>
      <c r="Y2690" s="85">
        <v>1</v>
      </c>
      <c r="Z2690" s="85">
        <v>1</v>
      </c>
      <c r="AA2690" s="85"/>
      <c r="AB2690" s="86"/>
      <c r="AC2690" s="86"/>
      <c r="AD2690" s="85"/>
      <c r="AE2690" s="85"/>
      <c r="AF2690" s="85"/>
      <c r="AG2690" s="85"/>
      <c r="AH2690" s="85"/>
      <c r="AI2690" s="85"/>
      <c r="AJ2690" s="85"/>
    </row>
    <row r="2691" spans="1:36" ht="16.5" thickTop="1" thickBot="1">
      <c r="A2691" s="105">
        <f t="shared" si="747"/>
        <v>52</v>
      </c>
      <c r="B2691" s="112" t="s">
        <v>2632</v>
      </c>
      <c r="C2691" s="113">
        <v>1954</v>
      </c>
      <c r="D2691" s="113"/>
      <c r="E2691" s="114" t="s">
        <v>198</v>
      </c>
      <c r="F2691" s="107">
        <v>2</v>
      </c>
      <c r="G2691" s="115">
        <v>1</v>
      </c>
      <c r="H2691" s="111">
        <v>346.7</v>
      </c>
      <c r="I2691" s="111">
        <v>318.39999999999998</v>
      </c>
      <c r="J2691" s="111">
        <v>318.39999999999998</v>
      </c>
      <c r="K2691" s="116">
        <v>13</v>
      </c>
      <c r="L2691" s="110">
        <f t="shared" si="744"/>
        <v>4134265.7539999997</v>
      </c>
      <c r="M2691" s="108"/>
      <c r="N2691" s="108"/>
      <c r="O2691" s="108"/>
      <c r="P2691" s="110">
        <f>'Форма 2'!C2691-M2691-N2691-O2691</f>
        <v>4134265.7539999997</v>
      </c>
      <c r="Q2691" s="111">
        <f t="shared" si="745"/>
        <v>12984.502996231156</v>
      </c>
      <c r="R2691" s="111">
        <f t="shared" si="746"/>
        <v>12984.502996231156</v>
      </c>
      <c r="S2691" s="112" t="s">
        <v>2152</v>
      </c>
      <c r="T2691" s="105" t="s">
        <v>82</v>
      </c>
      <c r="U2691" s="217"/>
      <c r="V2691" s="85">
        <v>1</v>
      </c>
      <c r="W2691" s="85">
        <v>1</v>
      </c>
      <c r="X2691" s="85">
        <v>1</v>
      </c>
      <c r="Y2691" s="85">
        <v>1</v>
      </c>
      <c r="Z2691" s="85">
        <v>1</v>
      </c>
      <c r="AA2691" s="85"/>
      <c r="AB2691" s="86"/>
      <c r="AC2691" s="86"/>
      <c r="AD2691" s="85"/>
      <c r="AE2691" s="85"/>
      <c r="AF2691" s="85"/>
      <c r="AG2691" s="85"/>
      <c r="AH2691" s="85"/>
      <c r="AI2691" s="85"/>
      <c r="AJ2691" s="85"/>
    </row>
    <row r="2692" spans="1:36" ht="16.5" thickTop="1" thickBot="1">
      <c r="A2692" s="105">
        <f t="shared" si="747"/>
        <v>53</v>
      </c>
      <c r="B2692" s="112" t="s">
        <v>2633</v>
      </c>
      <c r="C2692" s="113">
        <v>1954</v>
      </c>
      <c r="D2692" s="113"/>
      <c r="E2692" s="114" t="s">
        <v>198</v>
      </c>
      <c r="F2692" s="107">
        <v>2</v>
      </c>
      <c r="G2692" s="115">
        <v>2</v>
      </c>
      <c r="H2692" s="111">
        <v>419</v>
      </c>
      <c r="I2692" s="111">
        <v>380.1</v>
      </c>
      <c r="J2692" s="111">
        <v>380.1</v>
      </c>
      <c r="K2692" s="116">
        <v>11</v>
      </c>
      <c r="L2692" s="110">
        <f t="shared" si="744"/>
        <v>4996415.7799999993</v>
      </c>
      <c r="M2692" s="108"/>
      <c r="N2692" s="108"/>
      <c r="O2692" s="108"/>
      <c r="P2692" s="110">
        <f>'Форма 2'!C2692-M2692-N2692-O2692</f>
        <v>4996415.7799999993</v>
      </c>
      <c r="Q2692" s="111">
        <f t="shared" si="745"/>
        <v>13145.003367534857</v>
      </c>
      <c r="R2692" s="111">
        <f t="shared" si="746"/>
        <v>13145.003367534857</v>
      </c>
      <c r="S2692" s="112" t="s">
        <v>2152</v>
      </c>
      <c r="T2692" s="105" t="s">
        <v>82</v>
      </c>
      <c r="U2692" s="217"/>
      <c r="V2692" s="85">
        <v>1</v>
      </c>
      <c r="W2692" s="85">
        <v>1</v>
      </c>
      <c r="X2692" s="85">
        <v>1</v>
      </c>
      <c r="Y2692" s="85">
        <v>1</v>
      </c>
      <c r="Z2692" s="85">
        <v>1</v>
      </c>
      <c r="AA2692" s="85"/>
      <c r="AB2692" s="86"/>
      <c r="AC2692" s="86"/>
      <c r="AD2692" s="85"/>
      <c r="AE2692" s="85"/>
      <c r="AF2692" s="85"/>
      <c r="AG2692" s="85"/>
      <c r="AH2692" s="85"/>
      <c r="AI2692" s="85"/>
      <c r="AJ2692" s="85"/>
    </row>
    <row r="2693" spans="1:36" ht="16.5" thickTop="1" thickBot="1">
      <c r="A2693" s="105">
        <f t="shared" si="747"/>
        <v>54</v>
      </c>
      <c r="B2693" s="112" t="s">
        <v>2634</v>
      </c>
      <c r="C2693" s="113">
        <v>1956</v>
      </c>
      <c r="D2693" s="113"/>
      <c r="E2693" s="114" t="s">
        <v>198</v>
      </c>
      <c r="F2693" s="107">
        <v>2</v>
      </c>
      <c r="G2693" s="115">
        <v>2</v>
      </c>
      <c r="H2693" s="111">
        <v>754.3</v>
      </c>
      <c r="I2693" s="111">
        <v>488.8</v>
      </c>
      <c r="J2693" s="111">
        <v>488.8</v>
      </c>
      <c r="K2693" s="116">
        <v>35</v>
      </c>
      <c r="L2693" s="110">
        <f t="shared" si="744"/>
        <v>7209139.2769999988</v>
      </c>
      <c r="M2693" s="108"/>
      <c r="N2693" s="108"/>
      <c r="O2693" s="108"/>
      <c r="P2693" s="110">
        <f>'Форма 2'!C2693-M2693-N2693-O2693</f>
        <v>7209139.2769999988</v>
      </c>
      <c r="Q2693" s="111">
        <f t="shared" si="745"/>
        <v>14748.648275368247</v>
      </c>
      <c r="R2693" s="111">
        <f t="shared" si="746"/>
        <v>14748.648275368247</v>
      </c>
      <c r="S2693" s="112" t="s">
        <v>2152</v>
      </c>
      <c r="T2693" s="105" t="s">
        <v>82</v>
      </c>
      <c r="U2693" s="217"/>
      <c r="V2693" s="85"/>
      <c r="W2693" s="85"/>
      <c r="X2693" s="85"/>
      <c r="Y2693" s="85"/>
      <c r="Z2693" s="85"/>
      <c r="AA2693" s="85"/>
      <c r="AB2693" s="86"/>
      <c r="AC2693" s="86"/>
      <c r="AD2693" s="85">
        <v>1</v>
      </c>
      <c r="AE2693" s="85"/>
      <c r="AF2693" s="85"/>
      <c r="AG2693" s="85"/>
      <c r="AH2693" s="85"/>
      <c r="AI2693" s="85"/>
      <c r="AJ2693" s="85"/>
    </row>
    <row r="2694" spans="1:36" ht="16.5" thickTop="1" thickBot="1">
      <c r="A2694" s="105">
        <f t="shared" si="747"/>
        <v>55</v>
      </c>
      <c r="B2694" s="112" t="s">
        <v>2635</v>
      </c>
      <c r="C2694" s="113">
        <v>1957</v>
      </c>
      <c r="D2694" s="113"/>
      <c r="E2694" s="114" t="s">
        <v>106</v>
      </c>
      <c r="F2694" s="107">
        <v>2</v>
      </c>
      <c r="G2694" s="115">
        <v>2</v>
      </c>
      <c r="H2694" s="111">
        <v>817.6</v>
      </c>
      <c r="I2694" s="111">
        <v>753.2</v>
      </c>
      <c r="J2694" s="111">
        <v>753.2</v>
      </c>
      <c r="K2694" s="116">
        <v>22</v>
      </c>
      <c r="L2694" s="110">
        <f t="shared" si="744"/>
        <v>9075703.3919999991</v>
      </c>
      <c r="M2694" s="108"/>
      <c r="N2694" s="108"/>
      <c r="O2694" s="108"/>
      <c r="P2694" s="110">
        <f>'Форма 2'!C2694-M2694-N2694-O2694</f>
        <v>9075703.3919999991</v>
      </c>
      <c r="Q2694" s="111">
        <f t="shared" si="745"/>
        <v>12049.526542750928</v>
      </c>
      <c r="R2694" s="111">
        <f t="shared" si="746"/>
        <v>12049.526542750928</v>
      </c>
      <c r="S2694" s="112" t="s">
        <v>2152</v>
      </c>
      <c r="T2694" s="107" t="s">
        <v>82</v>
      </c>
      <c r="U2694" s="217"/>
      <c r="V2694" s="85"/>
      <c r="W2694" s="85"/>
      <c r="X2694" s="85">
        <v>1</v>
      </c>
      <c r="Y2694" s="85">
        <v>1</v>
      </c>
      <c r="Z2694" s="85"/>
      <c r="AA2694" s="85"/>
      <c r="AB2694" s="86"/>
      <c r="AC2694" s="86"/>
      <c r="AD2694" s="85">
        <v>1</v>
      </c>
      <c r="AE2694" s="85"/>
      <c r="AF2694" s="85"/>
      <c r="AG2694" s="85"/>
      <c r="AH2694" s="85"/>
      <c r="AI2694" s="85"/>
      <c r="AJ2694" s="85"/>
    </row>
    <row r="2695" spans="1:36" ht="16.5" thickTop="1" thickBot="1">
      <c r="A2695" s="105">
        <f t="shared" si="747"/>
        <v>56</v>
      </c>
      <c r="B2695" s="112" t="s">
        <v>2636</v>
      </c>
      <c r="C2695" s="113">
        <v>1957</v>
      </c>
      <c r="D2695" s="113"/>
      <c r="E2695" s="114" t="s">
        <v>106</v>
      </c>
      <c r="F2695" s="107">
        <v>2</v>
      </c>
      <c r="G2695" s="115">
        <v>2</v>
      </c>
      <c r="H2695" s="111">
        <v>804.8</v>
      </c>
      <c r="I2695" s="111">
        <v>741</v>
      </c>
      <c r="J2695" s="111">
        <v>741</v>
      </c>
      <c r="K2695" s="116">
        <v>26</v>
      </c>
      <c r="L2695" s="110">
        <f t="shared" si="744"/>
        <v>8933618.0159999989</v>
      </c>
      <c r="M2695" s="108"/>
      <c r="N2695" s="108"/>
      <c r="O2695" s="108"/>
      <c r="P2695" s="110">
        <f>'Форма 2'!C2695-M2695-N2695-O2695</f>
        <v>8933618.0159999989</v>
      </c>
      <c r="Q2695" s="111">
        <f t="shared" si="745"/>
        <v>12056.164663967609</v>
      </c>
      <c r="R2695" s="111">
        <f t="shared" si="746"/>
        <v>12056.164663967609</v>
      </c>
      <c r="S2695" s="112" t="s">
        <v>2152</v>
      </c>
      <c r="T2695" s="107" t="s">
        <v>82</v>
      </c>
      <c r="U2695" s="217"/>
      <c r="V2695" s="85"/>
      <c r="W2695" s="85"/>
      <c r="X2695" s="85">
        <v>1</v>
      </c>
      <c r="Y2695" s="85">
        <v>1</v>
      </c>
      <c r="Z2695" s="85"/>
      <c r="AA2695" s="85"/>
      <c r="AB2695" s="86"/>
      <c r="AC2695" s="86"/>
      <c r="AD2695" s="85">
        <v>1</v>
      </c>
      <c r="AE2695" s="85"/>
      <c r="AF2695" s="85"/>
      <c r="AG2695" s="85"/>
      <c r="AH2695" s="85"/>
      <c r="AI2695" s="85"/>
      <c r="AJ2695" s="85"/>
    </row>
    <row r="2696" spans="1:36" ht="16.5" thickTop="1" thickBot="1">
      <c r="A2696" s="105">
        <f t="shared" si="747"/>
        <v>57</v>
      </c>
      <c r="B2696" s="112" t="s">
        <v>2637</v>
      </c>
      <c r="C2696" s="113">
        <v>1955</v>
      </c>
      <c r="D2696" s="113"/>
      <c r="E2696" s="114" t="s">
        <v>106</v>
      </c>
      <c r="F2696" s="107">
        <v>2</v>
      </c>
      <c r="G2696" s="115">
        <v>2</v>
      </c>
      <c r="H2696" s="111">
        <v>816.3</v>
      </c>
      <c r="I2696" s="111">
        <v>739.2</v>
      </c>
      <c r="J2696" s="111">
        <v>666.1</v>
      </c>
      <c r="K2696" s="116">
        <v>23</v>
      </c>
      <c r="L2696" s="110">
        <f t="shared" si="744"/>
        <v>2350797.0660000001</v>
      </c>
      <c r="M2696" s="108"/>
      <c r="N2696" s="108"/>
      <c r="O2696" s="108"/>
      <c r="P2696" s="110">
        <f>'Форма 2'!C2696-M2696-N2696-O2696</f>
        <v>2350797.0660000001</v>
      </c>
      <c r="Q2696" s="111">
        <f t="shared" si="745"/>
        <v>3180.1908360389612</v>
      </c>
      <c r="R2696" s="111">
        <f t="shared" si="746"/>
        <v>3180.1908360389612</v>
      </c>
      <c r="S2696" s="112" t="s">
        <v>2152</v>
      </c>
      <c r="T2696" s="105" t="s">
        <v>82</v>
      </c>
      <c r="U2696" s="217"/>
      <c r="V2696" s="85"/>
      <c r="W2696" s="85">
        <v>1</v>
      </c>
      <c r="X2696" s="85">
        <v>1</v>
      </c>
      <c r="Y2696" s="85">
        <v>1</v>
      </c>
      <c r="Z2696" s="85"/>
      <c r="AA2696" s="85"/>
      <c r="AB2696" s="86"/>
      <c r="AC2696" s="86"/>
      <c r="AD2696" s="85"/>
      <c r="AE2696" s="85"/>
      <c r="AF2696" s="85"/>
      <c r="AG2696" s="85"/>
      <c r="AH2696" s="85"/>
      <c r="AI2696" s="85"/>
      <c r="AJ2696" s="85"/>
    </row>
    <row r="2697" spans="1:36" ht="16.5" thickTop="1" thickBot="1">
      <c r="A2697" s="105">
        <f t="shared" si="747"/>
        <v>58</v>
      </c>
      <c r="B2697" s="112" t="s">
        <v>2638</v>
      </c>
      <c r="C2697" s="113">
        <v>1957</v>
      </c>
      <c r="D2697" s="113"/>
      <c r="E2697" s="114" t="s">
        <v>106</v>
      </c>
      <c r="F2697" s="107">
        <v>2</v>
      </c>
      <c r="G2697" s="115">
        <v>1</v>
      </c>
      <c r="H2697" s="111">
        <v>868.7</v>
      </c>
      <c r="I2697" s="111">
        <v>701.1</v>
      </c>
      <c r="J2697" s="111">
        <v>701.1</v>
      </c>
      <c r="K2697" s="116">
        <v>34</v>
      </c>
      <c r="L2697" s="110">
        <f t="shared" si="744"/>
        <v>10623028.255000001</v>
      </c>
      <c r="M2697" s="108"/>
      <c r="N2697" s="108"/>
      <c r="O2697" s="108"/>
      <c r="P2697" s="110">
        <f>'Форма 2'!C2697-M2697-N2697-O2697</f>
        <v>10623028.255000001</v>
      </c>
      <c r="Q2697" s="111">
        <f t="shared" si="745"/>
        <v>15151.944451576095</v>
      </c>
      <c r="R2697" s="111">
        <f t="shared" si="746"/>
        <v>15151.944451576095</v>
      </c>
      <c r="S2697" s="112" t="s">
        <v>2152</v>
      </c>
      <c r="T2697" s="105" t="s">
        <v>82</v>
      </c>
      <c r="U2697" s="217"/>
      <c r="V2697" s="85"/>
      <c r="W2697" s="85"/>
      <c r="X2697" s="85"/>
      <c r="Y2697" s="85"/>
      <c r="Z2697" s="85"/>
      <c r="AA2697" s="85"/>
      <c r="AB2697" s="86"/>
      <c r="AC2697" s="86"/>
      <c r="AD2697" s="85">
        <v>1</v>
      </c>
      <c r="AE2697" s="85"/>
      <c r="AF2697" s="85"/>
      <c r="AG2697" s="85"/>
      <c r="AH2697" s="85">
        <v>1</v>
      </c>
      <c r="AI2697" s="85"/>
      <c r="AJ2697" s="85"/>
    </row>
    <row r="2698" spans="1:36" ht="16.5" thickTop="1" thickBot="1">
      <c r="A2698" s="105">
        <f t="shared" si="747"/>
        <v>59</v>
      </c>
      <c r="B2698" s="112" t="s">
        <v>2639</v>
      </c>
      <c r="C2698" s="113">
        <v>1955</v>
      </c>
      <c r="D2698" s="113"/>
      <c r="E2698" s="114" t="s">
        <v>198</v>
      </c>
      <c r="F2698" s="107">
        <v>2</v>
      </c>
      <c r="G2698" s="115">
        <v>1</v>
      </c>
      <c r="H2698" s="111">
        <v>368.1</v>
      </c>
      <c r="I2698" s="111">
        <v>338.8</v>
      </c>
      <c r="J2698" s="111">
        <v>338.8</v>
      </c>
      <c r="K2698" s="116">
        <v>10</v>
      </c>
      <c r="L2698" s="110">
        <f t="shared" si="744"/>
        <v>1060061.7420000001</v>
      </c>
      <c r="M2698" s="108"/>
      <c r="N2698" s="108"/>
      <c r="O2698" s="108"/>
      <c r="P2698" s="110">
        <f>'Форма 2'!C2698-M2698-N2698-O2698</f>
        <v>1060061.7420000001</v>
      </c>
      <c r="Q2698" s="111">
        <f t="shared" si="745"/>
        <v>3128.8717296340023</v>
      </c>
      <c r="R2698" s="111">
        <f t="shared" si="746"/>
        <v>3128.8717296340023</v>
      </c>
      <c r="S2698" s="112" t="s">
        <v>2152</v>
      </c>
      <c r="T2698" s="105" t="s">
        <v>82</v>
      </c>
      <c r="U2698" s="217"/>
      <c r="V2698" s="85"/>
      <c r="W2698" s="85">
        <v>1</v>
      </c>
      <c r="X2698" s="85">
        <v>1</v>
      </c>
      <c r="Y2698" s="85">
        <v>1</v>
      </c>
      <c r="Z2698" s="85"/>
      <c r="AA2698" s="85"/>
      <c r="AB2698" s="86"/>
      <c r="AC2698" s="86"/>
      <c r="AD2698" s="85"/>
      <c r="AE2698" s="85"/>
      <c r="AF2698" s="85"/>
      <c r="AG2698" s="85"/>
      <c r="AH2698" s="85"/>
      <c r="AI2698" s="85"/>
      <c r="AJ2698" s="85"/>
    </row>
    <row r="2699" spans="1:36" ht="16.5" thickTop="1" thickBot="1">
      <c r="A2699" s="105">
        <f t="shared" si="747"/>
        <v>60</v>
      </c>
      <c r="B2699" s="112" t="s">
        <v>2640</v>
      </c>
      <c r="C2699" s="113">
        <v>1957</v>
      </c>
      <c r="D2699" s="113"/>
      <c r="E2699" s="114" t="s">
        <v>106</v>
      </c>
      <c r="F2699" s="107">
        <v>2</v>
      </c>
      <c r="G2699" s="115">
        <v>2</v>
      </c>
      <c r="H2699" s="111">
        <v>802.8</v>
      </c>
      <c r="I2699" s="111">
        <v>747.5</v>
      </c>
      <c r="J2699" s="111">
        <v>747.5</v>
      </c>
      <c r="K2699" s="116">
        <v>29</v>
      </c>
      <c r="L2699" s="110">
        <f t="shared" si="744"/>
        <v>8911417.175999999</v>
      </c>
      <c r="M2699" s="108"/>
      <c r="N2699" s="108"/>
      <c r="O2699" s="108"/>
      <c r="P2699" s="110">
        <f>'Форма 2'!C2699-M2699-N2699-O2699</f>
        <v>8911417.175999999</v>
      </c>
      <c r="Q2699" s="111">
        <f t="shared" si="745"/>
        <v>11921.62832909699</v>
      </c>
      <c r="R2699" s="111">
        <f t="shared" si="746"/>
        <v>11921.62832909699</v>
      </c>
      <c r="S2699" s="112" t="s">
        <v>2152</v>
      </c>
      <c r="T2699" s="107" t="s">
        <v>82</v>
      </c>
      <c r="U2699" s="217"/>
      <c r="V2699" s="85"/>
      <c r="W2699" s="85"/>
      <c r="X2699" s="85">
        <v>1</v>
      </c>
      <c r="Y2699" s="85">
        <v>1</v>
      </c>
      <c r="Z2699" s="85"/>
      <c r="AA2699" s="85"/>
      <c r="AB2699" s="86"/>
      <c r="AC2699" s="86"/>
      <c r="AD2699" s="85">
        <v>1</v>
      </c>
      <c r="AE2699" s="85"/>
      <c r="AF2699" s="85"/>
      <c r="AG2699" s="85"/>
      <c r="AH2699" s="85"/>
      <c r="AI2699" s="85"/>
      <c r="AJ2699" s="85"/>
    </row>
    <row r="2700" spans="1:36" ht="16.5" thickTop="1" thickBot="1">
      <c r="A2700" s="105">
        <f t="shared" si="747"/>
        <v>61</v>
      </c>
      <c r="B2700" s="112" t="s">
        <v>2641</v>
      </c>
      <c r="C2700" s="113">
        <v>1955</v>
      </c>
      <c r="D2700" s="113"/>
      <c r="E2700" s="114" t="s">
        <v>106</v>
      </c>
      <c r="F2700" s="107">
        <v>2</v>
      </c>
      <c r="G2700" s="115">
        <v>2</v>
      </c>
      <c r="H2700" s="111">
        <v>812.6</v>
      </c>
      <c r="I2700" s="111">
        <v>756.5</v>
      </c>
      <c r="J2700" s="111">
        <v>756.5</v>
      </c>
      <c r="K2700" s="116">
        <v>33</v>
      </c>
      <c r="L2700" s="110">
        <f t="shared" si="744"/>
        <v>2340141.7319999998</v>
      </c>
      <c r="M2700" s="108"/>
      <c r="N2700" s="108"/>
      <c r="O2700" s="108"/>
      <c r="P2700" s="110">
        <f>'Форма 2'!C2700-M2700-N2700-O2700</f>
        <v>2340141.7319999998</v>
      </c>
      <c r="Q2700" s="111">
        <f t="shared" si="745"/>
        <v>3093.3796853932581</v>
      </c>
      <c r="R2700" s="111">
        <f t="shared" si="746"/>
        <v>3093.3796853932581</v>
      </c>
      <c r="S2700" s="112" t="s">
        <v>2152</v>
      </c>
      <c r="T2700" s="105" t="s">
        <v>82</v>
      </c>
      <c r="U2700" s="217"/>
      <c r="V2700" s="85"/>
      <c r="W2700" s="85">
        <v>1</v>
      </c>
      <c r="X2700" s="85">
        <v>1</v>
      </c>
      <c r="Y2700" s="85">
        <v>1</v>
      </c>
      <c r="Z2700" s="85"/>
      <c r="AA2700" s="85"/>
      <c r="AB2700" s="86"/>
      <c r="AC2700" s="86"/>
      <c r="AD2700" s="85"/>
      <c r="AE2700" s="85"/>
      <c r="AF2700" s="85"/>
      <c r="AG2700" s="85"/>
      <c r="AH2700" s="85"/>
      <c r="AI2700" s="85"/>
      <c r="AJ2700" s="85"/>
    </row>
    <row r="2701" spans="1:36" ht="16.5" thickTop="1" thickBot="1">
      <c r="A2701" s="105">
        <f t="shared" si="747"/>
        <v>62</v>
      </c>
      <c r="B2701" s="191" t="s">
        <v>2642</v>
      </c>
      <c r="C2701" s="105">
        <v>1958</v>
      </c>
      <c r="D2701" s="105"/>
      <c r="E2701" s="119" t="s">
        <v>198</v>
      </c>
      <c r="F2701" s="107">
        <v>3</v>
      </c>
      <c r="G2701" s="105">
        <v>2</v>
      </c>
      <c r="H2701" s="111">
        <v>1301.5999999999999</v>
      </c>
      <c r="I2701" s="111">
        <v>1279.5</v>
      </c>
      <c r="J2701" s="111">
        <v>1279.5</v>
      </c>
      <c r="K2701" s="109">
        <v>20</v>
      </c>
      <c r="L2701" s="110">
        <f t="shared" si="744"/>
        <v>17877801.399999999</v>
      </c>
      <c r="M2701" s="108"/>
      <c r="N2701" s="108"/>
      <c r="O2701" s="108"/>
      <c r="P2701" s="110">
        <f>'Форма 2'!C2701-M2701-N2701-O2701</f>
        <v>17877801.399999999</v>
      </c>
      <c r="Q2701" s="111">
        <f t="shared" si="745"/>
        <v>13972.490347792105</v>
      </c>
      <c r="R2701" s="111">
        <f t="shared" si="746"/>
        <v>13972.490347792105</v>
      </c>
      <c r="S2701" s="112" t="s">
        <v>2152</v>
      </c>
      <c r="T2701" s="107" t="s">
        <v>82</v>
      </c>
      <c r="U2701" s="217"/>
      <c r="V2701" s="85"/>
      <c r="W2701" s="85">
        <v>1</v>
      </c>
      <c r="X2701" s="85">
        <v>1</v>
      </c>
      <c r="Y2701" s="85">
        <v>1</v>
      </c>
      <c r="Z2701" s="85"/>
      <c r="AA2701" s="85"/>
      <c r="AB2701" s="86"/>
      <c r="AC2701" s="86"/>
      <c r="AD2701" s="85">
        <v>1</v>
      </c>
      <c r="AE2701" s="85"/>
      <c r="AF2701" s="85">
        <v>1</v>
      </c>
      <c r="AG2701" s="85"/>
      <c r="AH2701" s="85"/>
      <c r="AI2701" s="85"/>
      <c r="AJ2701" s="85"/>
    </row>
    <row r="2702" spans="1:36" ht="16.5" thickTop="1" thickBot="1">
      <c r="A2702" s="105">
        <f t="shared" si="747"/>
        <v>63</v>
      </c>
      <c r="B2702" s="112" t="s">
        <v>2643</v>
      </c>
      <c r="C2702" s="113">
        <v>1957</v>
      </c>
      <c r="D2702" s="113"/>
      <c r="E2702" s="114" t="s">
        <v>194</v>
      </c>
      <c r="F2702" s="107">
        <v>3</v>
      </c>
      <c r="G2702" s="115">
        <v>3</v>
      </c>
      <c r="H2702" s="111">
        <v>1522.3</v>
      </c>
      <c r="I2702" s="111">
        <v>1440.3</v>
      </c>
      <c r="J2702" s="111">
        <v>1440.3</v>
      </c>
      <c r="K2702" s="116">
        <v>41</v>
      </c>
      <c r="L2702" s="110">
        <f t="shared" si="744"/>
        <v>16898169.365999997</v>
      </c>
      <c r="M2702" s="108"/>
      <c r="N2702" s="108"/>
      <c r="O2702" s="108"/>
      <c r="P2702" s="110">
        <f>'Форма 2'!C2702-M2702-N2702-O2702</f>
        <v>16898169.365999997</v>
      </c>
      <c r="Q2702" s="111">
        <f t="shared" si="745"/>
        <v>11732.395588419078</v>
      </c>
      <c r="R2702" s="111">
        <f t="shared" si="746"/>
        <v>11732.395588419078</v>
      </c>
      <c r="S2702" s="112" t="s">
        <v>2152</v>
      </c>
      <c r="T2702" s="107" t="s">
        <v>82</v>
      </c>
      <c r="U2702" s="217"/>
      <c r="V2702" s="85"/>
      <c r="W2702" s="85"/>
      <c r="X2702" s="85">
        <v>1</v>
      </c>
      <c r="Y2702" s="85">
        <v>1</v>
      </c>
      <c r="Z2702" s="85"/>
      <c r="AA2702" s="85"/>
      <c r="AB2702" s="86"/>
      <c r="AC2702" s="86"/>
      <c r="AD2702" s="85">
        <v>1</v>
      </c>
      <c r="AE2702" s="85"/>
      <c r="AF2702" s="85"/>
      <c r="AG2702" s="85"/>
      <c r="AH2702" s="85"/>
      <c r="AI2702" s="85"/>
      <c r="AJ2702" s="85"/>
    </row>
    <row r="2703" spans="1:36" ht="16.5" thickTop="1" thickBot="1">
      <c r="A2703" s="105">
        <f t="shared" si="747"/>
        <v>64</v>
      </c>
      <c r="B2703" s="191" t="s">
        <v>2644</v>
      </c>
      <c r="C2703" s="105">
        <v>1958</v>
      </c>
      <c r="D2703" s="105"/>
      <c r="E2703" s="119" t="s">
        <v>194</v>
      </c>
      <c r="F2703" s="107">
        <v>3</v>
      </c>
      <c r="G2703" s="105">
        <v>3</v>
      </c>
      <c r="H2703" s="111">
        <v>1540.1</v>
      </c>
      <c r="I2703" s="111">
        <v>1414</v>
      </c>
      <c r="J2703" s="111">
        <v>1414</v>
      </c>
      <c r="K2703" s="109">
        <v>49</v>
      </c>
      <c r="L2703" s="110">
        <f t="shared" ref="L2703:L2765" si="748">SUM(M2703:P2703)</f>
        <v>21153658.524999999</v>
      </c>
      <c r="M2703" s="108"/>
      <c r="N2703" s="108"/>
      <c r="O2703" s="108"/>
      <c r="P2703" s="110">
        <f>'Форма 2'!C2703-M2703-N2703-O2703</f>
        <v>21153658.524999999</v>
      </c>
      <c r="Q2703" s="111">
        <f t="shared" ref="Q2703:Q2765" si="749">L2703/I2703</f>
        <v>14960.15454384724</v>
      </c>
      <c r="R2703" s="111">
        <f t="shared" ref="R2703:R2765" si="750">Q2703</f>
        <v>14960.15454384724</v>
      </c>
      <c r="S2703" s="112" t="s">
        <v>2152</v>
      </c>
      <c r="T2703" s="107" t="s">
        <v>82</v>
      </c>
      <c r="U2703" s="217"/>
      <c r="V2703" s="85"/>
      <c r="W2703" s="85">
        <v>1</v>
      </c>
      <c r="X2703" s="85">
        <v>1</v>
      </c>
      <c r="Y2703" s="85">
        <v>1</v>
      </c>
      <c r="Z2703" s="85"/>
      <c r="AA2703" s="85"/>
      <c r="AB2703" s="86"/>
      <c r="AC2703" s="86"/>
      <c r="AD2703" s="85">
        <v>1</v>
      </c>
      <c r="AE2703" s="85"/>
      <c r="AF2703" s="85">
        <v>1</v>
      </c>
      <c r="AG2703" s="85"/>
      <c r="AH2703" s="85"/>
      <c r="AI2703" s="85"/>
      <c r="AJ2703" s="85"/>
    </row>
    <row r="2704" spans="1:36" ht="16.5" thickTop="1" thickBot="1">
      <c r="A2704" s="105">
        <f t="shared" si="747"/>
        <v>65</v>
      </c>
      <c r="B2704" s="191" t="s">
        <v>2645</v>
      </c>
      <c r="C2704" s="105">
        <v>1958</v>
      </c>
      <c r="D2704" s="105"/>
      <c r="E2704" s="119" t="s">
        <v>194</v>
      </c>
      <c r="F2704" s="107">
        <v>3</v>
      </c>
      <c r="G2704" s="105">
        <v>3</v>
      </c>
      <c r="H2704" s="111">
        <v>1580.3</v>
      </c>
      <c r="I2704" s="111">
        <v>1445.1</v>
      </c>
      <c r="J2704" s="111">
        <v>1445.1</v>
      </c>
      <c r="K2704" s="109">
        <v>44</v>
      </c>
      <c r="L2704" s="110">
        <f t="shared" si="748"/>
        <v>21705815.574999999</v>
      </c>
      <c r="M2704" s="108"/>
      <c r="N2704" s="108"/>
      <c r="O2704" s="108"/>
      <c r="P2704" s="110">
        <f>'Форма 2'!C2704-M2704-N2704-O2704</f>
        <v>21705815.574999999</v>
      </c>
      <c r="Q2704" s="111">
        <f t="shared" si="749"/>
        <v>15020.286191267041</v>
      </c>
      <c r="R2704" s="111">
        <f t="shared" si="750"/>
        <v>15020.286191267041</v>
      </c>
      <c r="S2704" s="112" t="s">
        <v>2152</v>
      </c>
      <c r="T2704" s="107" t="s">
        <v>82</v>
      </c>
      <c r="U2704" s="217"/>
      <c r="V2704" s="85"/>
      <c r="W2704" s="85">
        <v>1</v>
      </c>
      <c r="X2704" s="85">
        <v>1</v>
      </c>
      <c r="Y2704" s="85">
        <v>1</v>
      </c>
      <c r="Z2704" s="85"/>
      <c r="AA2704" s="85"/>
      <c r="AB2704" s="86"/>
      <c r="AC2704" s="86"/>
      <c r="AD2704" s="85">
        <v>1</v>
      </c>
      <c r="AE2704" s="85"/>
      <c r="AF2704" s="85">
        <v>1</v>
      </c>
      <c r="AG2704" s="85"/>
      <c r="AH2704" s="85"/>
      <c r="AI2704" s="85"/>
      <c r="AJ2704" s="85"/>
    </row>
    <row r="2705" spans="1:36" ht="16.5" thickTop="1" thickBot="1">
      <c r="A2705" s="105">
        <f t="shared" si="747"/>
        <v>66</v>
      </c>
      <c r="B2705" s="112" t="s">
        <v>2646</v>
      </c>
      <c r="C2705" s="113">
        <v>1956</v>
      </c>
      <c r="D2705" s="113"/>
      <c r="E2705" s="114" t="s">
        <v>198</v>
      </c>
      <c r="F2705" s="107">
        <v>2</v>
      </c>
      <c r="G2705" s="115">
        <v>1</v>
      </c>
      <c r="H2705" s="111">
        <v>370.1</v>
      </c>
      <c r="I2705" s="111">
        <v>337.3</v>
      </c>
      <c r="J2705" s="111">
        <v>337.3</v>
      </c>
      <c r="K2705" s="116">
        <v>14</v>
      </c>
      <c r="L2705" s="110">
        <f t="shared" si="748"/>
        <v>4108265.4419999998</v>
      </c>
      <c r="M2705" s="108"/>
      <c r="N2705" s="108"/>
      <c r="O2705" s="108"/>
      <c r="P2705" s="110">
        <f>'Форма 2'!C2705-M2705-N2705-O2705</f>
        <v>4108265.4419999998</v>
      </c>
      <c r="Q2705" s="111">
        <f t="shared" si="749"/>
        <v>12179.856039134302</v>
      </c>
      <c r="R2705" s="111">
        <f t="shared" si="750"/>
        <v>12179.856039134302</v>
      </c>
      <c r="S2705" s="112" t="s">
        <v>2152</v>
      </c>
      <c r="T2705" s="105" t="s">
        <v>82</v>
      </c>
      <c r="U2705" s="217"/>
      <c r="V2705" s="85"/>
      <c r="W2705" s="85"/>
      <c r="X2705" s="85">
        <v>1</v>
      </c>
      <c r="Y2705" s="85">
        <v>1</v>
      </c>
      <c r="Z2705" s="85"/>
      <c r="AA2705" s="85"/>
      <c r="AB2705" s="86"/>
      <c r="AC2705" s="86"/>
      <c r="AD2705" s="85">
        <v>1</v>
      </c>
      <c r="AE2705" s="85"/>
      <c r="AF2705" s="85"/>
      <c r="AG2705" s="85"/>
      <c r="AH2705" s="85"/>
      <c r="AI2705" s="85"/>
      <c r="AJ2705" s="85"/>
    </row>
    <row r="2706" spans="1:36" ht="16.5" thickTop="1" thickBot="1">
      <c r="A2706" s="105">
        <f t="shared" si="747"/>
        <v>67</v>
      </c>
      <c r="B2706" s="112" t="s">
        <v>2647</v>
      </c>
      <c r="C2706" s="113">
        <v>1956</v>
      </c>
      <c r="D2706" s="113"/>
      <c r="E2706" s="114" t="s">
        <v>198</v>
      </c>
      <c r="F2706" s="107">
        <v>2</v>
      </c>
      <c r="G2706" s="115">
        <v>2</v>
      </c>
      <c r="H2706" s="111">
        <v>815</v>
      </c>
      <c r="I2706" s="111">
        <v>806.6</v>
      </c>
      <c r="J2706" s="111">
        <v>550</v>
      </c>
      <c r="K2706" s="116">
        <v>29</v>
      </c>
      <c r="L2706" s="110">
        <f t="shared" si="748"/>
        <v>9046842.3000000007</v>
      </c>
      <c r="M2706" s="108"/>
      <c r="N2706" s="108"/>
      <c r="O2706" s="108"/>
      <c r="P2706" s="110">
        <f>'Форма 2'!C2706-M2706-N2706-O2706</f>
        <v>9046842.3000000007</v>
      </c>
      <c r="Q2706" s="111">
        <f t="shared" si="749"/>
        <v>11216.020704190429</v>
      </c>
      <c r="R2706" s="111">
        <f t="shared" si="750"/>
        <v>11216.020704190429</v>
      </c>
      <c r="S2706" s="112" t="s">
        <v>2152</v>
      </c>
      <c r="T2706" s="105" t="s">
        <v>82</v>
      </c>
      <c r="U2706" s="217"/>
      <c r="V2706" s="85"/>
      <c r="W2706" s="85"/>
      <c r="X2706" s="85">
        <v>1</v>
      </c>
      <c r="Y2706" s="85">
        <v>1</v>
      </c>
      <c r="Z2706" s="85"/>
      <c r="AA2706" s="85"/>
      <c r="AB2706" s="86"/>
      <c r="AC2706" s="86"/>
      <c r="AD2706" s="85">
        <v>1</v>
      </c>
      <c r="AE2706" s="85"/>
      <c r="AF2706" s="85"/>
      <c r="AG2706" s="85"/>
      <c r="AH2706" s="85"/>
      <c r="AI2706" s="85"/>
      <c r="AJ2706" s="85"/>
    </row>
    <row r="2707" spans="1:36" ht="16.5" thickTop="1" thickBot="1">
      <c r="A2707" s="105">
        <f t="shared" si="747"/>
        <v>68</v>
      </c>
      <c r="B2707" s="112" t="s">
        <v>2648</v>
      </c>
      <c r="C2707" s="107">
        <v>1964</v>
      </c>
      <c r="D2707" s="107"/>
      <c r="E2707" s="114" t="s">
        <v>182</v>
      </c>
      <c r="F2707" s="107">
        <v>5</v>
      </c>
      <c r="G2707" s="107">
        <v>3</v>
      </c>
      <c r="H2707" s="111">
        <v>2046.8</v>
      </c>
      <c r="I2707" s="111">
        <v>2046.8</v>
      </c>
      <c r="J2707" s="111">
        <v>2046.8</v>
      </c>
      <c r="K2707" s="122">
        <v>94</v>
      </c>
      <c r="L2707" s="110">
        <f t="shared" si="748"/>
        <v>2418498.88</v>
      </c>
      <c r="M2707" s="108"/>
      <c r="N2707" s="108"/>
      <c r="O2707" s="108"/>
      <c r="P2707" s="110">
        <f>'Форма 2'!C2707-M2707-N2707-O2707</f>
        <v>2418498.88</v>
      </c>
      <c r="Q2707" s="111">
        <f t="shared" si="749"/>
        <v>1181.5999999999999</v>
      </c>
      <c r="R2707" s="111">
        <f t="shared" si="750"/>
        <v>1181.5999999999999</v>
      </c>
      <c r="S2707" s="112" t="s">
        <v>2152</v>
      </c>
      <c r="T2707" s="107" t="s">
        <v>82</v>
      </c>
      <c r="U2707" s="217"/>
      <c r="V2707" s="85"/>
      <c r="W2707" s="85"/>
      <c r="X2707" s="85">
        <v>1</v>
      </c>
      <c r="Y2707" s="85">
        <v>1</v>
      </c>
      <c r="Z2707" s="85"/>
      <c r="AA2707" s="85"/>
      <c r="AB2707" s="86"/>
      <c r="AC2707" s="86"/>
      <c r="AD2707" s="85"/>
      <c r="AE2707" s="85"/>
      <c r="AF2707" s="85"/>
      <c r="AG2707" s="85"/>
      <c r="AH2707" s="85"/>
      <c r="AI2707" s="85"/>
      <c r="AJ2707" s="85"/>
    </row>
    <row r="2708" spans="1:36" ht="16.5" thickTop="1" thickBot="1">
      <c r="A2708" s="105">
        <f t="shared" si="747"/>
        <v>69</v>
      </c>
      <c r="B2708" s="112" t="s">
        <v>2649</v>
      </c>
      <c r="C2708" s="107">
        <v>1963</v>
      </c>
      <c r="D2708" s="107"/>
      <c r="E2708" s="114" t="s">
        <v>182</v>
      </c>
      <c r="F2708" s="107">
        <v>4</v>
      </c>
      <c r="G2708" s="107">
        <v>3</v>
      </c>
      <c r="H2708" s="111">
        <v>2095.6</v>
      </c>
      <c r="I2708" s="111">
        <v>2031.8</v>
      </c>
      <c r="J2708" s="111">
        <v>1683.1</v>
      </c>
      <c r="K2708" s="122">
        <v>89</v>
      </c>
      <c r="L2708" s="110">
        <f t="shared" si="748"/>
        <v>2476160.96</v>
      </c>
      <c r="M2708" s="108"/>
      <c r="N2708" s="108"/>
      <c r="O2708" s="108"/>
      <c r="P2708" s="110">
        <f>'Форма 2'!C2708-M2708-N2708-O2708</f>
        <v>2476160.96</v>
      </c>
      <c r="Q2708" s="111">
        <f t="shared" si="749"/>
        <v>1218.7031006988877</v>
      </c>
      <c r="R2708" s="111">
        <f t="shared" si="750"/>
        <v>1218.7031006988877</v>
      </c>
      <c r="S2708" s="112" t="s">
        <v>2152</v>
      </c>
      <c r="T2708" s="107" t="s">
        <v>82</v>
      </c>
      <c r="U2708" s="217"/>
      <c r="V2708" s="85"/>
      <c r="W2708" s="85"/>
      <c r="X2708" s="85">
        <v>1</v>
      </c>
      <c r="Y2708" s="85">
        <v>1</v>
      </c>
      <c r="Z2708" s="85"/>
      <c r="AA2708" s="85"/>
      <c r="AB2708" s="86"/>
      <c r="AC2708" s="86"/>
      <c r="AD2708" s="85"/>
      <c r="AE2708" s="85"/>
      <c r="AF2708" s="85"/>
      <c r="AG2708" s="85"/>
      <c r="AH2708" s="85"/>
      <c r="AI2708" s="85"/>
      <c r="AJ2708" s="85"/>
    </row>
    <row r="2709" spans="1:36" ht="16.5" thickTop="1" thickBot="1">
      <c r="A2709" s="105">
        <f t="shared" si="747"/>
        <v>70</v>
      </c>
      <c r="B2709" s="112" t="s">
        <v>2650</v>
      </c>
      <c r="C2709" s="107">
        <v>1963</v>
      </c>
      <c r="D2709" s="107"/>
      <c r="E2709" s="114" t="s">
        <v>182</v>
      </c>
      <c r="F2709" s="107">
        <v>4</v>
      </c>
      <c r="G2709" s="107">
        <v>2</v>
      </c>
      <c r="H2709" s="111">
        <v>1422.6499999999999</v>
      </c>
      <c r="I2709" s="111">
        <v>1372.35</v>
      </c>
      <c r="J2709" s="111">
        <v>1303.95</v>
      </c>
      <c r="K2709" s="122">
        <v>40</v>
      </c>
      <c r="L2709" s="110">
        <f t="shared" si="748"/>
        <v>1681003.2399999998</v>
      </c>
      <c r="M2709" s="108"/>
      <c r="N2709" s="108"/>
      <c r="O2709" s="108"/>
      <c r="P2709" s="110">
        <f>'Форма 2'!C2709-M2709-N2709-O2709</f>
        <v>1681003.2399999998</v>
      </c>
      <c r="Q2709" s="111">
        <f t="shared" si="749"/>
        <v>1224.9085437388421</v>
      </c>
      <c r="R2709" s="111">
        <f t="shared" si="750"/>
        <v>1224.9085437388421</v>
      </c>
      <c r="S2709" s="112" t="s">
        <v>2152</v>
      </c>
      <c r="T2709" s="107" t="s">
        <v>82</v>
      </c>
      <c r="U2709" s="217"/>
      <c r="V2709" s="85"/>
      <c r="W2709" s="85"/>
      <c r="X2709" s="85">
        <v>1</v>
      </c>
      <c r="Y2709" s="85">
        <v>1</v>
      </c>
      <c r="Z2709" s="85"/>
      <c r="AA2709" s="85"/>
      <c r="AB2709" s="86"/>
      <c r="AC2709" s="86"/>
      <c r="AD2709" s="85"/>
      <c r="AE2709" s="85"/>
      <c r="AF2709" s="85"/>
      <c r="AG2709" s="85"/>
      <c r="AH2709" s="85"/>
      <c r="AI2709" s="85"/>
      <c r="AJ2709" s="85"/>
    </row>
    <row r="2710" spans="1:36" ht="16.5" thickTop="1" thickBot="1">
      <c r="A2710" s="105">
        <f t="shared" si="747"/>
        <v>71</v>
      </c>
      <c r="B2710" s="112" t="s">
        <v>2651</v>
      </c>
      <c r="C2710" s="113">
        <v>1954</v>
      </c>
      <c r="D2710" s="113"/>
      <c r="E2710" s="114" t="s">
        <v>198</v>
      </c>
      <c r="F2710" s="107">
        <v>2</v>
      </c>
      <c r="G2710" s="115">
        <v>2</v>
      </c>
      <c r="H2710" s="111">
        <v>752</v>
      </c>
      <c r="I2710" s="111">
        <v>691.9</v>
      </c>
      <c r="J2710" s="111">
        <v>614.5</v>
      </c>
      <c r="K2710" s="116">
        <v>31</v>
      </c>
      <c r="L2710" s="110">
        <f t="shared" si="748"/>
        <v>8363601.120000001</v>
      </c>
      <c r="M2710" s="108"/>
      <c r="N2710" s="108"/>
      <c r="O2710" s="108"/>
      <c r="P2710" s="110">
        <f>'Форма 2'!C2710-M2710-N2710-O2710</f>
        <v>8363601.120000001</v>
      </c>
      <c r="Q2710" s="111">
        <f t="shared" si="749"/>
        <v>12087.875588957944</v>
      </c>
      <c r="R2710" s="111">
        <f t="shared" si="750"/>
        <v>12087.875588957944</v>
      </c>
      <c r="S2710" s="112" t="s">
        <v>2152</v>
      </c>
      <c r="T2710" s="105" t="s">
        <v>82</v>
      </c>
      <c r="U2710" s="217">
        <v>1</v>
      </c>
      <c r="V2710" s="85">
        <v>1</v>
      </c>
      <c r="W2710" s="85">
        <v>1</v>
      </c>
      <c r="X2710" s="85"/>
      <c r="Y2710" s="85"/>
      <c r="Z2710" s="85">
        <v>1</v>
      </c>
      <c r="AA2710" s="85"/>
      <c r="AB2710" s="86"/>
      <c r="AC2710" s="86"/>
      <c r="AD2710" s="85"/>
      <c r="AE2710" s="85"/>
      <c r="AF2710" s="85"/>
      <c r="AG2710" s="85"/>
      <c r="AH2710" s="85"/>
      <c r="AI2710" s="85"/>
      <c r="AJ2710" s="85"/>
    </row>
    <row r="2711" spans="1:36" ht="16.5" thickTop="1" thickBot="1">
      <c r="A2711" s="105">
        <f t="shared" si="747"/>
        <v>72</v>
      </c>
      <c r="B2711" s="191" t="s">
        <v>2652</v>
      </c>
      <c r="C2711" s="105">
        <v>1958</v>
      </c>
      <c r="D2711" s="105"/>
      <c r="E2711" s="119" t="s">
        <v>198</v>
      </c>
      <c r="F2711" s="107">
        <v>2</v>
      </c>
      <c r="G2711" s="105">
        <v>2</v>
      </c>
      <c r="H2711" s="111">
        <v>727.92</v>
      </c>
      <c r="I2711" s="111">
        <v>711.5</v>
      </c>
      <c r="J2711" s="111">
        <v>711.5</v>
      </c>
      <c r="K2711" s="109">
        <v>8</v>
      </c>
      <c r="L2711" s="110">
        <f t="shared" si="748"/>
        <v>6957015.3287999993</v>
      </c>
      <c r="M2711" s="108"/>
      <c r="N2711" s="108"/>
      <c r="O2711" s="108"/>
      <c r="P2711" s="110">
        <f>'Форма 2'!C2711-M2711-N2711-O2711</f>
        <v>6957015.3287999993</v>
      </c>
      <c r="Q2711" s="111">
        <f t="shared" si="749"/>
        <v>9777.9554867181996</v>
      </c>
      <c r="R2711" s="111">
        <f t="shared" si="750"/>
        <v>9777.9554867181996</v>
      </c>
      <c r="S2711" s="112" t="s">
        <v>2152</v>
      </c>
      <c r="T2711" s="107" t="s">
        <v>82</v>
      </c>
      <c r="U2711" s="217"/>
      <c r="V2711" s="85"/>
      <c r="W2711" s="85"/>
      <c r="X2711" s="85"/>
      <c r="Y2711" s="85"/>
      <c r="Z2711" s="85"/>
      <c r="AA2711" s="85"/>
      <c r="AB2711" s="86"/>
      <c r="AC2711" s="86"/>
      <c r="AD2711" s="85">
        <v>1</v>
      </c>
      <c r="AE2711" s="85"/>
      <c r="AF2711" s="85"/>
      <c r="AG2711" s="85"/>
      <c r="AH2711" s="85"/>
      <c r="AI2711" s="85"/>
      <c r="AJ2711" s="85"/>
    </row>
    <row r="2712" spans="1:36" ht="16.5" thickTop="1" thickBot="1">
      <c r="A2712" s="105">
        <f t="shared" si="747"/>
        <v>73</v>
      </c>
      <c r="B2712" s="191" t="s">
        <v>2653</v>
      </c>
      <c r="C2712" s="105">
        <v>1960</v>
      </c>
      <c r="D2712" s="105"/>
      <c r="E2712" s="119" t="s">
        <v>106</v>
      </c>
      <c r="F2712" s="107">
        <v>3</v>
      </c>
      <c r="G2712" s="105">
        <v>3</v>
      </c>
      <c r="H2712" s="111">
        <v>1494.6</v>
      </c>
      <c r="I2712" s="111">
        <v>1331.6999999999998</v>
      </c>
      <c r="J2712" s="111">
        <v>1241.6999999999998</v>
      </c>
      <c r="K2712" s="109">
        <v>57</v>
      </c>
      <c r="L2712" s="110">
        <f t="shared" si="748"/>
        <v>27638128.254000001</v>
      </c>
      <c r="M2712" s="108"/>
      <c r="N2712" s="108"/>
      <c r="O2712" s="108"/>
      <c r="P2712" s="110">
        <f>'Форма 2'!C2712-M2712-N2712-O2712</f>
        <v>27638128.254000001</v>
      </c>
      <c r="Q2712" s="111">
        <f t="shared" si="749"/>
        <v>20754.019864834427</v>
      </c>
      <c r="R2712" s="111">
        <f t="shared" si="750"/>
        <v>20754.019864834427</v>
      </c>
      <c r="S2712" s="112" t="s">
        <v>2152</v>
      </c>
      <c r="T2712" s="107" t="s">
        <v>82</v>
      </c>
      <c r="U2712" s="217">
        <v>1</v>
      </c>
      <c r="V2712" s="85">
        <v>1</v>
      </c>
      <c r="W2712" s="85">
        <v>1</v>
      </c>
      <c r="X2712" s="85">
        <v>1</v>
      </c>
      <c r="Y2712" s="85">
        <v>1</v>
      </c>
      <c r="Z2712" s="85">
        <v>1</v>
      </c>
      <c r="AA2712" s="85"/>
      <c r="AB2712" s="86"/>
      <c r="AC2712" s="86"/>
      <c r="AD2712" s="85"/>
      <c r="AE2712" s="85">
        <v>1</v>
      </c>
      <c r="AF2712" s="85"/>
      <c r="AG2712" s="85"/>
      <c r="AH2712" s="85"/>
      <c r="AI2712" s="85"/>
      <c r="AJ2712" s="85"/>
    </row>
    <row r="2713" spans="1:36" ht="16.5" thickTop="1" thickBot="1">
      <c r="A2713" s="105">
        <f t="shared" si="747"/>
        <v>74</v>
      </c>
      <c r="B2713" s="191" t="s">
        <v>2654</v>
      </c>
      <c r="C2713" s="105">
        <v>1961</v>
      </c>
      <c r="D2713" s="105"/>
      <c r="E2713" s="119" t="s">
        <v>2612</v>
      </c>
      <c r="F2713" s="107">
        <v>4</v>
      </c>
      <c r="G2713" s="105">
        <v>3</v>
      </c>
      <c r="H2713" s="111">
        <v>2121.1999999999998</v>
      </c>
      <c r="I2713" s="111">
        <v>1979.6</v>
      </c>
      <c r="J2713" s="111">
        <v>1979.6</v>
      </c>
      <c r="K2713" s="109">
        <v>91</v>
      </c>
      <c r="L2713" s="110">
        <f t="shared" si="748"/>
        <v>10356462.031999998</v>
      </c>
      <c r="M2713" s="108"/>
      <c r="N2713" s="108"/>
      <c r="O2713" s="108"/>
      <c r="P2713" s="110">
        <f>'Форма 2'!C2713-M2713-N2713-O2713</f>
        <v>10356462.031999998</v>
      </c>
      <c r="Q2713" s="111">
        <f t="shared" si="749"/>
        <v>5231.5932673267316</v>
      </c>
      <c r="R2713" s="111">
        <f t="shared" si="750"/>
        <v>5231.5932673267316</v>
      </c>
      <c r="S2713" s="112" t="s">
        <v>2152</v>
      </c>
      <c r="T2713" s="107" t="s">
        <v>82</v>
      </c>
      <c r="U2713" s="217"/>
      <c r="V2713" s="85"/>
      <c r="W2713" s="85"/>
      <c r="X2713" s="85"/>
      <c r="Y2713" s="85"/>
      <c r="Z2713" s="85"/>
      <c r="AA2713" s="85"/>
      <c r="AB2713" s="86"/>
      <c r="AC2713" s="86"/>
      <c r="AD2713" s="85"/>
      <c r="AE2713" s="85">
        <v>1</v>
      </c>
      <c r="AF2713" s="85"/>
      <c r="AG2713" s="85"/>
      <c r="AH2713" s="85"/>
      <c r="AI2713" s="85"/>
      <c r="AJ2713" s="85"/>
    </row>
    <row r="2714" spans="1:36" ht="16.5" thickTop="1" thickBot="1">
      <c r="A2714" s="105">
        <f t="shared" si="747"/>
        <v>75</v>
      </c>
      <c r="B2714" s="191" t="s">
        <v>2655</v>
      </c>
      <c r="C2714" s="105">
        <v>1960</v>
      </c>
      <c r="D2714" s="105"/>
      <c r="E2714" s="119" t="s">
        <v>182</v>
      </c>
      <c r="F2714" s="107">
        <v>3</v>
      </c>
      <c r="G2714" s="105">
        <v>2</v>
      </c>
      <c r="H2714" s="111">
        <v>928.7</v>
      </c>
      <c r="I2714" s="111">
        <v>928.7</v>
      </c>
      <c r="J2714" s="111">
        <v>928.7</v>
      </c>
      <c r="K2714" s="109">
        <v>42</v>
      </c>
      <c r="L2714" s="110">
        <f t="shared" si="748"/>
        <v>5411674.2050000001</v>
      </c>
      <c r="M2714" s="108"/>
      <c r="N2714" s="108"/>
      <c r="O2714" s="108"/>
      <c r="P2714" s="110">
        <f>'Форма 2'!C2714-M2714-N2714-O2714</f>
        <v>5411674.2050000001</v>
      </c>
      <c r="Q2714" s="111">
        <f t="shared" si="749"/>
        <v>5827.15</v>
      </c>
      <c r="R2714" s="111">
        <f t="shared" si="750"/>
        <v>5827.15</v>
      </c>
      <c r="S2714" s="112" t="s">
        <v>2152</v>
      </c>
      <c r="T2714" s="107" t="s">
        <v>82</v>
      </c>
      <c r="U2714" s="217"/>
      <c r="V2714" s="85"/>
      <c r="W2714" s="85"/>
      <c r="X2714" s="85"/>
      <c r="Y2714" s="85"/>
      <c r="Z2714" s="85"/>
      <c r="AA2714" s="85"/>
      <c r="AB2714" s="86"/>
      <c r="AC2714" s="86"/>
      <c r="AD2714" s="85"/>
      <c r="AE2714" s="85">
        <v>1</v>
      </c>
      <c r="AF2714" s="85"/>
      <c r="AG2714" s="85"/>
      <c r="AH2714" s="85"/>
      <c r="AI2714" s="85"/>
      <c r="AJ2714" s="85"/>
    </row>
    <row r="2715" spans="1:36" ht="16.5" thickTop="1" thickBot="1">
      <c r="A2715" s="105">
        <f t="shared" si="747"/>
        <v>76</v>
      </c>
      <c r="B2715" s="191" t="s">
        <v>2656</v>
      </c>
      <c r="C2715" s="105">
        <v>1961</v>
      </c>
      <c r="D2715" s="105"/>
      <c r="E2715" s="119" t="s">
        <v>106</v>
      </c>
      <c r="F2715" s="107">
        <v>4</v>
      </c>
      <c r="G2715" s="105">
        <v>3</v>
      </c>
      <c r="H2715" s="111">
        <v>2196.1999999999998</v>
      </c>
      <c r="I2715" s="111">
        <v>2039</v>
      </c>
      <c r="J2715" s="111">
        <v>1952.9</v>
      </c>
      <c r="K2715" s="109">
        <v>79</v>
      </c>
      <c r="L2715" s="110">
        <f t="shared" si="748"/>
        <v>10722639.031999998</v>
      </c>
      <c r="M2715" s="108"/>
      <c r="N2715" s="108"/>
      <c r="O2715" s="108"/>
      <c r="P2715" s="110">
        <f>'Форма 2'!C2715-M2715-N2715-O2715</f>
        <v>10722639.031999998</v>
      </c>
      <c r="Q2715" s="111">
        <f t="shared" si="749"/>
        <v>5258.7734340362913</v>
      </c>
      <c r="R2715" s="111">
        <f t="shared" si="750"/>
        <v>5258.7734340362913</v>
      </c>
      <c r="S2715" s="112" t="s">
        <v>2152</v>
      </c>
      <c r="T2715" s="107" t="s">
        <v>82</v>
      </c>
      <c r="U2715" s="217"/>
      <c r="V2715" s="85"/>
      <c r="W2715" s="85"/>
      <c r="X2715" s="85"/>
      <c r="Y2715" s="85"/>
      <c r="Z2715" s="85"/>
      <c r="AA2715" s="85"/>
      <c r="AB2715" s="86"/>
      <c r="AC2715" s="86"/>
      <c r="AD2715" s="85"/>
      <c r="AE2715" s="85">
        <v>1</v>
      </c>
      <c r="AF2715" s="85"/>
      <c r="AG2715" s="85"/>
      <c r="AH2715" s="85"/>
      <c r="AI2715" s="85"/>
      <c r="AJ2715" s="85"/>
    </row>
    <row r="2716" spans="1:36" ht="16.5" thickTop="1" thickBot="1">
      <c r="A2716" s="105">
        <f t="shared" si="747"/>
        <v>77</v>
      </c>
      <c r="B2716" s="191" t="s">
        <v>2657</v>
      </c>
      <c r="C2716" s="105">
        <v>1959</v>
      </c>
      <c r="D2716" s="105"/>
      <c r="E2716" s="119" t="s">
        <v>106</v>
      </c>
      <c r="F2716" s="107">
        <v>3</v>
      </c>
      <c r="G2716" s="105">
        <v>4</v>
      </c>
      <c r="H2716" s="111">
        <v>1761.2</v>
      </c>
      <c r="I2716" s="111">
        <v>1587</v>
      </c>
      <c r="J2716" s="111">
        <v>1587</v>
      </c>
      <c r="K2716" s="109">
        <v>44</v>
      </c>
      <c r="L2716" s="110">
        <f t="shared" si="748"/>
        <v>39137791.476000004</v>
      </c>
      <c r="M2716" s="108"/>
      <c r="N2716" s="108"/>
      <c r="O2716" s="108"/>
      <c r="P2716" s="110">
        <f>'Форма 2'!C2716-M2716-N2716-O2716</f>
        <v>39137791.476000004</v>
      </c>
      <c r="Q2716" s="111">
        <f t="shared" si="749"/>
        <v>24661.494313799623</v>
      </c>
      <c r="R2716" s="111">
        <f t="shared" si="750"/>
        <v>24661.494313799623</v>
      </c>
      <c r="S2716" s="112" t="s">
        <v>2152</v>
      </c>
      <c r="T2716" s="107" t="s">
        <v>82</v>
      </c>
      <c r="U2716" s="217">
        <v>1</v>
      </c>
      <c r="V2716" s="85">
        <v>1</v>
      </c>
      <c r="W2716" s="85">
        <v>1</v>
      </c>
      <c r="X2716" s="85">
        <v>1</v>
      </c>
      <c r="Y2716" s="85">
        <v>1</v>
      </c>
      <c r="Z2716" s="85">
        <v>1</v>
      </c>
      <c r="AA2716" s="85"/>
      <c r="AB2716" s="86"/>
      <c r="AC2716" s="86"/>
      <c r="AD2716" s="85">
        <v>1</v>
      </c>
      <c r="AE2716" s="85"/>
      <c r="AF2716" s="85"/>
      <c r="AG2716" s="85"/>
      <c r="AH2716" s="85"/>
      <c r="AI2716" s="85"/>
      <c r="AJ2716" s="85"/>
    </row>
    <row r="2717" spans="1:36" ht="16.5" thickTop="1" thickBot="1">
      <c r="A2717" s="105">
        <f t="shared" si="747"/>
        <v>78</v>
      </c>
      <c r="B2717" s="112" t="s">
        <v>2658</v>
      </c>
      <c r="C2717" s="113">
        <v>1957</v>
      </c>
      <c r="D2717" s="113"/>
      <c r="E2717" s="114" t="s">
        <v>106</v>
      </c>
      <c r="F2717" s="107">
        <v>2</v>
      </c>
      <c r="G2717" s="115">
        <v>2</v>
      </c>
      <c r="H2717" s="111">
        <v>805.9</v>
      </c>
      <c r="I2717" s="111">
        <v>750</v>
      </c>
      <c r="J2717" s="111">
        <v>750</v>
      </c>
      <c r="K2717" s="116">
        <v>31</v>
      </c>
      <c r="L2717" s="110">
        <f t="shared" si="748"/>
        <v>8945828.4779999983</v>
      </c>
      <c r="M2717" s="108"/>
      <c r="N2717" s="108"/>
      <c r="O2717" s="108"/>
      <c r="P2717" s="110">
        <f>'Форма 2'!C2717-M2717-N2717-O2717</f>
        <v>8945828.4779999983</v>
      </c>
      <c r="Q2717" s="111">
        <f t="shared" si="749"/>
        <v>11927.771303999998</v>
      </c>
      <c r="R2717" s="111">
        <f t="shared" si="750"/>
        <v>11927.771303999998</v>
      </c>
      <c r="S2717" s="112" t="s">
        <v>2152</v>
      </c>
      <c r="T2717" s="105" t="s">
        <v>82</v>
      </c>
      <c r="U2717" s="217"/>
      <c r="V2717" s="85"/>
      <c r="W2717" s="85"/>
      <c r="X2717" s="85">
        <v>1</v>
      </c>
      <c r="Y2717" s="85">
        <v>1</v>
      </c>
      <c r="Z2717" s="85"/>
      <c r="AA2717" s="85"/>
      <c r="AB2717" s="86"/>
      <c r="AC2717" s="86"/>
      <c r="AD2717" s="85">
        <v>1</v>
      </c>
      <c r="AE2717" s="85"/>
      <c r="AF2717" s="85"/>
      <c r="AG2717" s="85"/>
      <c r="AH2717" s="85"/>
      <c r="AI2717" s="85"/>
      <c r="AJ2717" s="85"/>
    </row>
    <row r="2718" spans="1:36" ht="16.5" thickTop="1" thickBot="1">
      <c r="A2718" s="105">
        <f t="shared" si="747"/>
        <v>79</v>
      </c>
      <c r="B2718" s="112" t="s">
        <v>2659</v>
      </c>
      <c r="C2718" s="113">
        <v>1957</v>
      </c>
      <c r="D2718" s="113"/>
      <c r="E2718" s="114" t="s">
        <v>106</v>
      </c>
      <c r="F2718" s="107">
        <v>2</v>
      </c>
      <c r="G2718" s="115">
        <v>2</v>
      </c>
      <c r="H2718" s="111">
        <v>789.5</v>
      </c>
      <c r="I2718" s="111">
        <v>734.2</v>
      </c>
      <c r="J2718" s="111">
        <v>734.2</v>
      </c>
      <c r="K2718" s="116">
        <v>28</v>
      </c>
      <c r="L2718" s="110">
        <f t="shared" si="748"/>
        <v>7545559.4049999993</v>
      </c>
      <c r="M2718" s="108"/>
      <c r="N2718" s="108"/>
      <c r="O2718" s="108"/>
      <c r="P2718" s="110">
        <f>'Форма 2'!C2718-M2718-N2718-O2718</f>
        <v>7545559.4049999993</v>
      </c>
      <c r="Q2718" s="111">
        <f t="shared" si="749"/>
        <v>10277.253343775537</v>
      </c>
      <c r="R2718" s="111">
        <f t="shared" si="750"/>
        <v>10277.253343775537</v>
      </c>
      <c r="S2718" s="112" t="s">
        <v>2152</v>
      </c>
      <c r="T2718" s="105" t="s">
        <v>82</v>
      </c>
      <c r="U2718" s="217"/>
      <c r="V2718" s="85"/>
      <c r="W2718" s="85"/>
      <c r="X2718" s="85"/>
      <c r="Y2718" s="85"/>
      <c r="Z2718" s="85"/>
      <c r="AA2718" s="85"/>
      <c r="AB2718" s="86"/>
      <c r="AC2718" s="86"/>
      <c r="AD2718" s="85">
        <v>1</v>
      </c>
      <c r="AE2718" s="85"/>
      <c r="AF2718" s="85"/>
      <c r="AG2718" s="85"/>
      <c r="AH2718" s="85"/>
      <c r="AI2718" s="85"/>
      <c r="AJ2718" s="85"/>
    </row>
    <row r="2719" spans="1:36" ht="16.5" thickTop="1" thickBot="1">
      <c r="A2719" s="105">
        <f t="shared" si="747"/>
        <v>80</v>
      </c>
      <c r="B2719" s="191" t="s">
        <v>2660</v>
      </c>
      <c r="C2719" s="105">
        <v>1958</v>
      </c>
      <c r="D2719" s="105"/>
      <c r="E2719" s="119" t="s">
        <v>106</v>
      </c>
      <c r="F2719" s="107">
        <v>2</v>
      </c>
      <c r="G2719" s="105">
        <v>2</v>
      </c>
      <c r="H2719" s="111">
        <v>721.4</v>
      </c>
      <c r="I2719" s="111">
        <v>644.20000000000005</v>
      </c>
      <c r="J2719" s="111">
        <v>644.20000000000005</v>
      </c>
      <c r="K2719" s="109">
        <v>30</v>
      </c>
      <c r="L2719" s="110">
        <f t="shared" si="748"/>
        <v>6894701.1459999997</v>
      </c>
      <c r="M2719" s="108"/>
      <c r="N2719" s="108"/>
      <c r="O2719" s="108"/>
      <c r="P2719" s="110">
        <f>'Форма 2'!C2719-M2719-N2719-O2719</f>
        <v>6894701.1459999997</v>
      </c>
      <c r="Q2719" s="111">
        <f t="shared" si="749"/>
        <v>10702.733849736105</v>
      </c>
      <c r="R2719" s="111">
        <f t="shared" si="750"/>
        <v>10702.733849736105</v>
      </c>
      <c r="S2719" s="112" t="s">
        <v>2152</v>
      </c>
      <c r="T2719" s="107" t="s">
        <v>82</v>
      </c>
      <c r="U2719" s="217"/>
      <c r="V2719" s="85"/>
      <c r="W2719" s="85"/>
      <c r="X2719" s="85"/>
      <c r="Y2719" s="85"/>
      <c r="Z2719" s="85"/>
      <c r="AA2719" s="85"/>
      <c r="AB2719" s="86"/>
      <c r="AC2719" s="86"/>
      <c r="AD2719" s="85">
        <v>1</v>
      </c>
      <c r="AE2719" s="85"/>
      <c r="AF2719" s="85"/>
      <c r="AG2719" s="85"/>
      <c r="AH2719" s="85"/>
      <c r="AI2719" s="85"/>
      <c r="AJ2719" s="85"/>
    </row>
    <row r="2720" spans="1:36" ht="16.5" thickTop="1" thickBot="1">
      <c r="A2720" s="105">
        <f t="shared" si="747"/>
        <v>81</v>
      </c>
      <c r="B2720" s="112" t="s">
        <v>2661</v>
      </c>
      <c r="C2720" s="113">
        <v>1957</v>
      </c>
      <c r="D2720" s="113"/>
      <c r="E2720" s="114" t="s">
        <v>106</v>
      </c>
      <c r="F2720" s="107">
        <v>2</v>
      </c>
      <c r="G2720" s="115">
        <v>1</v>
      </c>
      <c r="H2720" s="111">
        <v>475.8</v>
      </c>
      <c r="I2720" s="111">
        <v>431.9</v>
      </c>
      <c r="J2720" s="111">
        <v>431.9</v>
      </c>
      <c r="K2720" s="116">
        <v>16</v>
      </c>
      <c r="L2720" s="110">
        <f t="shared" si="748"/>
        <v>4547406.1619999995</v>
      </c>
      <c r="M2720" s="108"/>
      <c r="N2720" s="108"/>
      <c r="O2720" s="108"/>
      <c r="P2720" s="110">
        <f>'Форма 2'!C2720-M2720-N2720-O2720</f>
        <v>4547406.1619999995</v>
      </c>
      <c r="Q2720" s="111">
        <f t="shared" si="749"/>
        <v>10528.840384348228</v>
      </c>
      <c r="R2720" s="111">
        <f t="shared" si="750"/>
        <v>10528.840384348228</v>
      </c>
      <c r="S2720" s="112" t="s">
        <v>2152</v>
      </c>
      <c r="T2720" s="107" t="s">
        <v>82</v>
      </c>
      <c r="U2720" s="217"/>
      <c r="V2720" s="85"/>
      <c r="W2720" s="85"/>
      <c r="X2720" s="85"/>
      <c r="Y2720" s="85"/>
      <c r="Z2720" s="85"/>
      <c r="AA2720" s="85"/>
      <c r="AB2720" s="86"/>
      <c r="AC2720" s="86"/>
      <c r="AD2720" s="85">
        <v>1</v>
      </c>
      <c r="AE2720" s="85"/>
      <c r="AF2720" s="85"/>
      <c r="AG2720" s="85"/>
      <c r="AH2720" s="85"/>
      <c r="AI2720" s="85"/>
      <c r="AJ2720" s="85"/>
    </row>
    <row r="2721" spans="1:36" ht="16.5" thickTop="1" thickBot="1">
      <c r="A2721" s="105">
        <f t="shared" si="747"/>
        <v>82</v>
      </c>
      <c r="B2721" s="112" t="s">
        <v>2662</v>
      </c>
      <c r="C2721" s="107">
        <v>1983</v>
      </c>
      <c r="D2721" s="107"/>
      <c r="E2721" s="114" t="s">
        <v>189</v>
      </c>
      <c r="F2721" s="107">
        <v>9</v>
      </c>
      <c r="G2721" s="107">
        <v>2</v>
      </c>
      <c r="H2721" s="111">
        <v>4102.05</v>
      </c>
      <c r="I2721" s="111">
        <v>3501.9</v>
      </c>
      <c r="J2721" s="111">
        <v>3501.9</v>
      </c>
      <c r="K2721" s="122">
        <v>135</v>
      </c>
      <c r="L2721" s="110">
        <f t="shared" si="748"/>
        <v>14039688.055499999</v>
      </c>
      <c r="M2721" s="108"/>
      <c r="N2721" s="108"/>
      <c r="O2721" s="108"/>
      <c r="P2721" s="110">
        <f>'Форма 2'!C2721-M2721-N2721-O2721</f>
        <v>14039688.055499999</v>
      </c>
      <c r="Q2721" s="111">
        <f t="shared" si="749"/>
        <v>4009.1630416345406</v>
      </c>
      <c r="R2721" s="111">
        <f t="shared" si="750"/>
        <v>4009.1630416345406</v>
      </c>
      <c r="S2721" s="112" t="s">
        <v>2152</v>
      </c>
      <c r="T2721" s="107" t="s">
        <v>82</v>
      </c>
      <c r="U2721" s="217"/>
      <c r="V2721" s="85"/>
      <c r="W2721" s="85"/>
      <c r="X2721" s="85"/>
      <c r="Y2721" s="85"/>
      <c r="Z2721" s="85"/>
      <c r="AA2721" s="85"/>
      <c r="AB2721" s="168">
        <v>2</v>
      </c>
      <c r="AC2721" s="86">
        <f>2778508.92*AB2721</f>
        <v>5557017.8399999999</v>
      </c>
      <c r="AD2721" s="85">
        <v>1</v>
      </c>
      <c r="AE2721" s="85"/>
      <c r="AF2721" s="85"/>
      <c r="AG2721" s="85"/>
      <c r="AH2721" s="85"/>
      <c r="AI2721" s="85"/>
      <c r="AJ2721" s="85"/>
    </row>
    <row r="2722" spans="1:36" ht="16.5" thickTop="1" thickBot="1">
      <c r="A2722" s="105">
        <f t="shared" si="747"/>
        <v>83</v>
      </c>
      <c r="B2722" s="112" t="s">
        <v>2663</v>
      </c>
      <c r="C2722" s="113">
        <v>1956</v>
      </c>
      <c r="D2722" s="113"/>
      <c r="E2722" s="114" t="s">
        <v>106</v>
      </c>
      <c r="F2722" s="107">
        <v>2</v>
      </c>
      <c r="G2722" s="115">
        <v>2</v>
      </c>
      <c r="H2722" s="111">
        <v>795.2</v>
      </c>
      <c r="I2722" s="111">
        <v>735.1</v>
      </c>
      <c r="J2722" s="111">
        <v>735.1</v>
      </c>
      <c r="K2722" s="116">
        <v>29</v>
      </c>
      <c r="L2722" s="110">
        <f t="shared" si="748"/>
        <v>7600036.5279999999</v>
      </c>
      <c r="M2722" s="108"/>
      <c r="N2722" s="108"/>
      <c r="O2722" s="108"/>
      <c r="P2722" s="110">
        <f>'Форма 2'!C2722-M2722-N2722-O2722</f>
        <v>7600036.5279999999</v>
      </c>
      <c r="Q2722" s="111">
        <f t="shared" si="749"/>
        <v>10338.779115766562</v>
      </c>
      <c r="R2722" s="111">
        <f t="shared" si="750"/>
        <v>10338.779115766562</v>
      </c>
      <c r="S2722" s="112" t="s">
        <v>2152</v>
      </c>
      <c r="T2722" s="107" t="s">
        <v>82</v>
      </c>
      <c r="U2722" s="217"/>
      <c r="V2722" s="85"/>
      <c r="W2722" s="85"/>
      <c r="X2722" s="85"/>
      <c r="Y2722" s="85"/>
      <c r="Z2722" s="85"/>
      <c r="AA2722" s="85"/>
      <c r="AB2722" s="86"/>
      <c r="AC2722" s="86"/>
      <c r="AD2722" s="85">
        <v>1</v>
      </c>
      <c r="AE2722" s="85"/>
      <c r="AF2722" s="85"/>
      <c r="AG2722" s="85"/>
      <c r="AH2722" s="85"/>
      <c r="AI2722" s="85"/>
      <c r="AJ2722" s="85"/>
    </row>
    <row r="2723" spans="1:36" ht="16.5" thickTop="1" thickBot="1">
      <c r="A2723" s="105">
        <f t="shared" si="747"/>
        <v>84</v>
      </c>
      <c r="B2723" s="112" t="s">
        <v>2664</v>
      </c>
      <c r="C2723" s="113">
        <v>1955</v>
      </c>
      <c r="D2723" s="113"/>
      <c r="E2723" s="114" t="s">
        <v>106</v>
      </c>
      <c r="F2723" s="107">
        <v>2</v>
      </c>
      <c r="G2723" s="115">
        <v>3</v>
      </c>
      <c r="H2723" s="111">
        <v>1432.5</v>
      </c>
      <c r="I2723" s="111">
        <v>1430.6</v>
      </c>
      <c r="J2723" s="111">
        <v>1430.6</v>
      </c>
      <c r="K2723" s="116">
        <v>32</v>
      </c>
      <c r="L2723" s="110">
        <f t="shared" si="748"/>
        <v>18142383.300000001</v>
      </c>
      <c r="M2723" s="108"/>
      <c r="N2723" s="108"/>
      <c r="O2723" s="108"/>
      <c r="P2723" s="110">
        <f>'Форма 2'!C2723-M2723-N2723-O2723</f>
        <v>18142383.300000001</v>
      </c>
      <c r="Q2723" s="111">
        <f t="shared" si="749"/>
        <v>12681.660352299736</v>
      </c>
      <c r="R2723" s="111">
        <f t="shared" si="750"/>
        <v>12681.660352299736</v>
      </c>
      <c r="S2723" s="112" t="s">
        <v>2152</v>
      </c>
      <c r="T2723" s="107" t="s">
        <v>82</v>
      </c>
      <c r="U2723" s="217">
        <v>1</v>
      </c>
      <c r="V2723" s="85">
        <v>1</v>
      </c>
      <c r="W2723" s="85">
        <v>1</v>
      </c>
      <c r="X2723" s="85">
        <v>1</v>
      </c>
      <c r="Y2723" s="85">
        <v>1</v>
      </c>
      <c r="Z2723" s="85">
        <v>1</v>
      </c>
      <c r="AA2723" s="85"/>
      <c r="AB2723" s="86"/>
      <c r="AC2723" s="86"/>
      <c r="AD2723" s="85"/>
      <c r="AE2723" s="85"/>
      <c r="AF2723" s="85"/>
      <c r="AG2723" s="85"/>
      <c r="AH2723" s="85"/>
      <c r="AI2723" s="85"/>
      <c r="AJ2723" s="85"/>
    </row>
    <row r="2724" spans="1:36" ht="16.5" thickTop="1" thickBot="1">
      <c r="A2724" s="105">
        <f t="shared" si="747"/>
        <v>85</v>
      </c>
      <c r="B2724" s="112" t="s">
        <v>2665</v>
      </c>
      <c r="C2724" s="113">
        <v>1957</v>
      </c>
      <c r="D2724" s="113"/>
      <c r="E2724" s="114" t="s">
        <v>198</v>
      </c>
      <c r="F2724" s="107">
        <v>2</v>
      </c>
      <c r="G2724" s="115">
        <v>1</v>
      </c>
      <c r="H2724" s="111">
        <v>500.9</v>
      </c>
      <c r="I2724" s="111">
        <v>471.30000000000007</v>
      </c>
      <c r="J2724" s="111">
        <v>471.30000000000007</v>
      </c>
      <c r="K2724" s="116">
        <v>9</v>
      </c>
      <c r="L2724" s="110">
        <f t="shared" si="748"/>
        <v>4787296.6509999996</v>
      </c>
      <c r="M2724" s="108"/>
      <c r="N2724" s="108"/>
      <c r="O2724" s="108"/>
      <c r="P2724" s="110">
        <f>'Форма 2'!C2724-M2724-N2724-O2724</f>
        <v>4787296.6509999996</v>
      </c>
      <c r="Q2724" s="111">
        <f t="shared" si="749"/>
        <v>10157.641949925735</v>
      </c>
      <c r="R2724" s="111">
        <f t="shared" si="750"/>
        <v>10157.641949925735</v>
      </c>
      <c r="S2724" s="112" t="s">
        <v>2152</v>
      </c>
      <c r="T2724" s="107" t="s">
        <v>82</v>
      </c>
      <c r="U2724" s="217"/>
      <c r="V2724" s="85"/>
      <c r="W2724" s="85"/>
      <c r="X2724" s="85"/>
      <c r="Y2724" s="85"/>
      <c r="Z2724" s="85"/>
      <c r="AA2724" s="85"/>
      <c r="AB2724" s="86"/>
      <c r="AC2724" s="86"/>
      <c r="AD2724" s="85">
        <v>1</v>
      </c>
      <c r="AE2724" s="85"/>
      <c r="AF2724" s="85"/>
      <c r="AG2724" s="85"/>
      <c r="AH2724" s="85"/>
      <c r="AI2724" s="85"/>
      <c r="AJ2724" s="85"/>
    </row>
    <row r="2725" spans="1:36" ht="16.5" thickTop="1" thickBot="1">
      <c r="A2725" s="105">
        <f t="shared" si="747"/>
        <v>86</v>
      </c>
      <c r="B2725" s="191" t="s">
        <v>2666</v>
      </c>
      <c r="C2725" s="105">
        <v>1958</v>
      </c>
      <c r="D2725" s="105"/>
      <c r="E2725" s="119" t="s">
        <v>106</v>
      </c>
      <c r="F2725" s="107">
        <v>3</v>
      </c>
      <c r="G2725" s="105">
        <v>4</v>
      </c>
      <c r="H2725" s="111">
        <v>1716</v>
      </c>
      <c r="I2725" s="111">
        <v>1535.9</v>
      </c>
      <c r="J2725" s="111">
        <v>1535.9</v>
      </c>
      <c r="K2725" s="109">
        <v>39</v>
      </c>
      <c r="L2725" s="110">
        <f t="shared" si="748"/>
        <v>38133346.68</v>
      </c>
      <c r="M2725" s="108"/>
      <c r="N2725" s="108"/>
      <c r="O2725" s="108"/>
      <c r="P2725" s="110">
        <f>'Форма 2'!C2725-M2725-N2725-O2725</f>
        <v>38133346.68</v>
      </c>
      <c r="Q2725" s="111">
        <f t="shared" si="749"/>
        <v>24828.013985285499</v>
      </c>
      <c r="R2725" s="111">
        <f t="shared" si="750"/>
        <v>24828.013985285499</v>
      </c>
      <c r="S2725" s="112" t="s">
        <v>2152</v>
      </c>
      <c r="T2725" s="107" t="s">
        <v>82</v>
      </c>
      <c r="U2725" s="217">
        <v>1</v>
      </c>
      <c r="V2725" s="85">
        <v>1</v>
      </c>
      <c r="W2725" s="85">
        <v>1</v>
      </c>
      <c r="X2725" s="85">
        <v>1</v>
      </c>
      <c r="Y2725" s="85">
        <v>1</v>
      </c>
      <c r="Z2725" s="85">
        <v>1</v>
      </c>
      <c r="AA2725" s="85"/>
      <c r="AB2725" s="86"/>
      <c r="AC2725" s="86"/>
      <c r="AD2725" s="85">
        <v>1</v>
      </c>
      <c r="AE2725" s="85"/>
      <c r="AF2725" s="85"/>
      <c r="AG2725" s="85"/>
      <c r="AH2725" s="85"/>
      <c r="AI2725" s="85"/>
      <c r="AJ2725" s="85"/>
    </row>
    <row r="2726" spans="1:36" ht="16.5" thickTop="1" thickBot="1">
      <c r="A2726" s="105">
        <f t="shared" si="747"/>
        <v>87</v>
      </c>
      <c r="B2726" s="112" t="s">
        <v>2667</v>
      </c>
      <c r="C2726" s="113">
        <v>1956</v>
      </c>
      <c r="D2726" s="113"/>
      <c r="E2726" s="114" t="s">
        <v>106</v>
      </c>
      <c r="F2726" s="107">
        <v>3</v>
      </c>
      <c r="G2726" s="115">
        <v>3</v>
      </c>
      <c r="H2726" s="111">
        <v>2045.9</v>
      </c>
      <c r="I2726" s="111">
        <v>1901.7999999999997</v>
      </c>
      <c r="J2726" s="111">
        <v>1260.1999999999998</v>
      </c>
      <c r="K2726" s="116">
        <v>77</v>
      </c>
      <c r="L2726" s="110">
        <f t="shared" si="748"/>
        <v>25018595.035000004</v>
      </c>
      <c r="M2726" s="108"/>
      <c r="N2726" s="108"/>
      <c r="O2726" s="108"/>
      <c r="P2726" s="110">
        <f>'Форма 2'!C2726-M2726-N2726-O2726</f>
        <v>25018595.035000004</v>
      </c>
      <c r="Q2726" s="111">
        <f t="shared" si="749"/>
        <v>13155.218758544541</v>
      </c>
      <c r="R2726" s="111">
        <f t="shared" si="750"/>
        <v>13155.218758544541</v>
      </c>
      <c r="S2726" s="112" t="s">
        <v>2152</v>
      </c>
      <c r="T2726" s="107" t="s">
        <v>82</v>
      </c>
      <c r="U2726" s="217"/>
      <c r="V2726" s="85"/>
      <c r="W2726" s="85"/>
      <c r="X2726" s="85"/>
      <c r="Y2726" s="85"/>
      <c r="Z2726" s="85"/>
      <c r="AA2726" s="85"/>
      <c r="AB2726" s="86"/>
      <c r="AC2726" s="86"/>
      <c r="AD2726" s="85">
        <v>1</v>
      </c>
      <c r="AE2726" s="85"/>
      <c r="AF2726" s="85"/>
      <c r="AG2726" s="85"/>
      <c r="AH2726" s="85">
        <v>1</v>
      </c>
      <c r="AI2726" s="85"/>
      <c r="AJ2726" s="85"/>
    </row>
    <row r="2727" spans="1:36" ht="16.5" thickTop="1" thickBot="1">
      <c r="A2727" s="105">
        <f t="shared" si="747"/>
        <v>88</v>
      </c>
      <c r="B2727" s="112" t="s">
        <v>2668</v>
      </c>
      <c r="C2727" s="113">
        <v>1956</v>
      </c>
      <c r="D2727" s="113"/>
      <c r="E2727" s="114" t="s">
        <v>106</v>
      </c>
      <c r="F2727" s="107">
        <v>3</v>
      </c>
      <c r="G2727" s="115">
        <v>3</v>
      </c>
      <c r="H2727" s="111">
        <v>2024.7</v>
      </c>
      <c r="I2727" s="111">
        <v>1771</v>
      </c>
      <c r="J2727" s="111">
        <v>1374.6</v>
      </c>
      <c r="K2727" s="116">
        <v>38</v>
      </c>
      <c r="L2727" s="110">
        <f t="shared" si="748"/>
        <v>19350847.533</v>
      </c>
      <c r="M2727" s="108"/>
      <c r="N2727" s="108"/>
      <c r="O2727" s="108"/>
      <c r="P2727" s="110">
        <f>'Форма 2'!C2727-M2727-N2727-O2727</f>
        <v>19350847.533</v>
      </c>
      <c r="Q2727" s="111">
        <f t="shared" si="749"/>
        <v>10926.509053077358</v>
      </c>
      <c r="R2727" s="111">
        <f t="shared" si="750"/>
        <v>10926.509053077358</v>
      </c>
      <c r="S2727" s="112" t="s">
        <v>2152</v>
      </c>
      <c r="T2727" s="107" t="s">
        <v>82</v>
      </c>
      <c r="U2727" s="217"/>
      <c r="V2727" s="85"/>
      <c r="W2727" s="85"/>
      <c r="X2727" s="85"/>
      <c r="Y2727" s="85"/>
      <c r="Z2727" s="85"/>
      <c r="AA2727" s="85"/>
      <c r="AB2727" s="86"/>
      <c r="AC2727" s="86"/>
      <c r="AD2727" s="85">
        <v>1</v>
      </c>
      <c r="AE2727" s="85"/>
      <c r="AF2727" s="85"/>
      <c r="AG2727" s="85"/>
      <c r="AH2727" s="85"/>
      <c r="AI2727" s="85"/>
      <c r="AJ2727" s="85"/>
    </row>
    <row r="2728" spans="1:36" ht="16.5" thickTop="1" thickBot="1">
      <c r="A2728" s="105">
        <f t="shared" si="747"/>
        <v>89</v>
      </c>
      <c r="B2728" s="191" t="s">
        <v>2669</v>
      </c>
      <c r="C2728" s="105">
        <v>1958</v>
      </c>
      <c r="D2728" s="105"/>
      <c r="E2728" s="119" t="s">
        <v>182</v>
      </c>
      <c r="F2728" s="107">
        <v>3</v>
      </c>
      <c r="G2728" s="105">
        <v>3</v>
      </c>
      <c r="H2728" s="111">
        <v>1439.8</v>
      </c>
      <c r="I2728" s="111">
        <v>1439.8</v>
      </c>
      <c r="J2728" s="111">
        <v>1439.8</v>
      </c>
      <c r="K2728" s="109">
        <v>62</v>
      </c>
      <c r="L2728" s="110">
        <f t="shared" si="748"/>
        <v>17606810.27</v>
      </c>
      <c r="M2728" s="108"/>
      <c r="N2728" s="108"/>
      <c r="O2728" s="108"/>
      <c r="P2728" s="110">
        <f>'Форма 2'!C2728-M2728-N2728-O2728</f>
        <v>17606810.27</v>
      </c>
      <c r="Q2728" s="111">
        <f t="shared" si="749"/>
        <v>12228.65</v>
      </c>
      <c r="R2728" s="111">
        <f t="shared" si="750"/>
        <v>12228.65</v>
      </c>
      <c r="S2728" s="112" t="s">
        <v>2152</v>
      </c>
      <c r="T2728" s="107" t="s">
        <v>82</v>
      </c>
      <c r="U2728" s="217"/>
      <c r="V2728" s="85"/>
      <c r="W2728" s="85"/>
      <c r="X2728" s="85"/>
      <c r="Y2728" s="85"/>
      <c r="Z2728" s="85"/>
      <c r="AA2728" s="85"/>
      <c r="AB2728" s="86"/>
      <c r="AC2728" s="86"/>
      <c r="AD2728" s="85">
        <v>1</v>
      </c>
      <c r="AE2728" s="85"/>
      <c r="AF2728" s="85"/>
      <c r="AG2728" s="85"/>
      <c r="AH2728" s="85">
        <v>1</v>
      </c>
      <c r="AI2728" s="85"/>
      <c r="AJ2728" s="85"/>
    </row>
    <row r="2729" spans="1:36" ht="16.5" thickTop="1" thickBot="1">
      <c r="A2729" s="105">
        <f t="shared" si="747"/>
        <v>90</v>
      </c>
      <c r="B2729" s="112" t="s">
        <v>2670</v>
      </c>
      <c r="C2729" s="113">
        <v>1956</v>
      </c>
      <c r="D2729" s="113"/>
      <c r="E2729" s="114" t="s">
        <v>106</v>
      </c>
      <c r="F2729" s="107">
        <v>3</v>
      </c>
      <c r="G2729" s="115">
        <v>3</v>
      </c>
      <c r="H2729" s="111">
        <v>1999.8</v>
      </c>
      <c r="I2729" s="111">
        <v>1852.7999999999997</v>
      </c>
      <c r="J2729" s="111">
        <v>1456.1999999999998</v>
      </c>
      <c r="K2729" s="116">
        <v>54</v>
      </c>
      <c r="L2729" s="110">
        <f t="shared" si="748"/>
        <v>19112868.522</v>
      </c>
      <c r="M2729" s="108"/>
      <c r="N2729" s="108"/>
      <c r="O2729" s="108"/>
      <c r="P2729" s="110">
        <f>'Форма 2'!C2729-M2729-N2729-O2729</f>
        <v>19112868.522</v>
      </c>
      <c r="Q2729" s="111">
        <f t="shared" si="749"/>
        <v>10315.667380181349</v>
      </c>
      <c r="R2729" s="111">
        <f t="shared" si="750"/>
        <v>10315.667380181349</v>
      </c>
      <c r="S2729" s="112" t="s">
        <v>2152</v>
      </c>
      <c r="T2729" s="107" t="s">
        <v>82</v>
      </c>
      <c r="U2729" s="217"/>
      <c r="V2729" s="85"/>
      <c r="W2729" s="85"/>
      <c r="X2729" s="85"/>
      <c r="Y2729" s="85"/>
      <c r="Z2729" s="85"/>
      <c r="AA2729" s="85"/>
      <c r="AB2729" s="86"/>
      <c r="AC2729" s="86"/>
      <c r="AD2729" s="85">
        <v>1</v>
      </c>
      <c r="AE2729" s="85"/>
      <c r="AF2729" s="85"/>
      <c r="AG2729" s="85"/>
      <c r="AH2729" s="85"/>
      <c r="AI2729" s="85"/>
      <c r="AJ2729" s="85"/>
    </row>
    <row r="2730" spans="1:36" ht="16.5" thickTop="1" thickBot="1">
      <c r="A2730" s="105">
        <f t="shared" si="747"/>
        <v>91</v>
      </c>
      <c r="B2730" s="191" t="s">
        <v>2671</v>
      </c>
      <c r="C2730" s="105">
        <v>1958</v>
      </c>
      <c r="D2730" s="105"/>
      <c r="E2730" s="119" t="s">
        <v>106</v>
      </c>
      <c r="F2730" s="107">
        <v>3</v>
      </c>
      <c r="G2730" s="105">
        <v>4</v>
      </c>
      <c r="H2730" s="111">
        <v>1726.8</v>
      </c>
      <c r="I2730" s="111">
        <v>1543.3</v>
      </c>
      <c r="J2730" s="111">
        <v>1543.3</v>
      </c>
      <c r="K2730" s="109">
        <v>57</v>
      </c>
      <c r="L2730" s="110">
        <f t="shared" si="748"/>
        <v>38373346.763999999</v>
      </c>
      <c r="M2730" s="108"/>
      <c r="N2730" s="108"/>
      <c r="O2730" s="108"/>
      <c r="P2730" s="110">
        <f>'Форма 2'!C2730-M2730-N2730-O2730</f>
        <v>38373346.763999999</v>
      </c>
      <c r="Q2730" s="111">
        <f t="shared" si="749"/>
        <v>24864.476617637531</v>
      </c>
      <c r="R2730" s="111">
        <f t="shared" si="750"/>
        <v>24864.476617637531</v>
      </c>
      <c r="S2730" s="112" t="s">
        <v>2152</v>
      </c>
      <c r="T2730" s="107" t="s">
        <v>82</v>
      </c>
      <c r="U2730" s="217">
        <v>1</v>
      </c>
      <c r="V2730" s="85">
        <v>1</v>
      </c>
      <c r="W2730" s="85">
        <v>1</v>
      </c>
      <c r="X2730" s="85">
        <v>1</v>
      </c>
      <c r="Y2730" s="85">
        <v>1</v>
      </c>
      <c r="Z2730" s="85">
        <v>1</v>
      </c>
      <c r="AA2730" s="85"/>
      <c r="AB2730" s="86"/>
      <c r="AC2730" s="86"/>
      <c r="AD2730" s="85">
        <v>1</v>
      </c>
      <c r="AE2730" s="85"/>
      <c r="AF2730" s="85"/>
      <c r="AG2730" s="85"/>
      <c r="AH2730" s="85"/>
      <c r="AI2730" s="85"/>
      <c r="AJ2730" s="85"/>
    </row>
    <row r="2731" spans="1:36" ht="16.5" thickTop="1" thickBot="1">
      <c r="A2731" s="105">
        <f t="shared" si="747"/>
        <v>92</v>
      </c>
      <c r="B2731" s="112" t="s">
        <v>2672</v>
      </c>
      <c r="C2731" s="107">
        <v>1995</v>
      </c>
      <c r="D2731" s="107"/>
      <c r="E2731" s="114" t="s">
        <v>189</v>
      </c>
      <c r="F2731" s="107">
        <v>5</v>
      </c>
      <c r="G2731" s="107">
        <v>7</v>
      </c>
      <c r="H2731" s="111" t="s">
        <v>2673</v>
      </c>
      <c r="I2731" s="111">
        <v>7471.8</v>
      </c>
      <c r="J2731" s="111">
        <v>6315.2</v>
      </c>
      <c r="K2731" s="122">
        <v>281</v>
      </c>
      <c r="L2731" s="110">
        <f t="shared" si="748"/>
        <v>12739419</v>
      </c>
      <c r="M2731" s="108"/>
      <c r="N2731" s="108"/>
      <c r="O2731" s="108"/>
      <c r="P2731" s="110">
        <f>'Форма 2'!C2731-M2731-N2731-O2731</f>
        <v>12739419</v>
      </c>
      <c r="Q2731" s="111">
        <f t="shared" si="749"/>
        <v>1705</v>
      </c>
      <c r="R2731" s="111">
        <f t="shared" si="750"/>
        <v>1705</v>
      </c>
      <c r="S2731" s="112" t="s">
        <v>2152</v>
      </c>
      <c r="T2731" s="107" t="s">
        <v>92</v>
      </c>
      <c r="U2731" s="217"/>
      <c r="V2731" s="85"/>
      <c r="W2731" s="85">
        <v>1</v>
      </c>
      <c r="X2731" s="85">
        <v>1</v>
      </c>
      <c r="Y2731" s="85">
        <v>1</v>
      </c>
      <c r="Z2731" s="85"/>
      <c r="AA2731" s="85"/>
      <c r="AB2731" s="86"/>
      <c r="AC2731" s="86"/>
      <c r="AD2731" s="85"/>
      <c r="AE2731" s="85"/>
      <c r="AF2731" s="85"/>
      <c r="AG2731" s="85"/>
      <c r="AH2731" s="85"/>
      <c r="AI2731" s="85"/>
      <c r="AJ2731" s="85"/>
    </row>
    <row r="2732" spans="1:36" ht="16.5" thickTop="1" thickBot="1">
      <c r="A2732" s="105">
        <f t="shared" si="747"/>
        <v>93</v>
      </c>
      <c r="B2732" s="112" t="s">
        <v>2674</v>
      </c>
      <c r="C2732" s="107">
        <v>1999</v>
      </c>
      <c r="D2732" s="107"/>
      <c r="E2732" s="114" t="s">
        <v>189</v>
      </c>
      <c r="F2732" s="107">
        <v>7</v>
      </c>
      <c r="G2732" s="107">
        <v>2</v>
      </c>
      <c r="H2732" s="111" t="s">
        <v>2675</v>
      </c>
      <c r="I2732" s="111">
        <v>3358.1</v>
      </c>
      <c r="J2732" s="111">
        <v>2991.3</v>
      </c>
      <c r="K2732" s="122">
        <v>134</v>
      </c>
      <c r="L2732" s="110">
        <f t="shared" si="748"/>
        <v>13268726.585000001</v>
      </c>
      <c r="M2732" s="108"/>
      <c r="N2732" s="108"/>
      <c r="O2732" s="108"/>
      <c r="P2732" s="110">
        <f>'Форма 2'!C2732-M2732-N2732-O2732</f>
        <v>13268726.585000001</v>
      </c>
      <c r="Q2732" s="111">
        <f t="shared" si="749"/>
        <v>3951.2601128614397</v>
      </c>
      <c r="R2732" s="111">
        <f t="shared" si="750"/>
        <v>3951.2601128614397</v>
      </c>
      <c r="S2732" s="112" t="s">
        <v>2152</v>
      </c>
      <c r="T2732" s="107" t="s">
        <v>92</v>
      </c>
      <c r="U2732" s="217"/>
      <c r="V2732" s="85"/>
      <c r="W2732" s="85">
        <v>1</v>
      </c>
      <c r="X2732" s="85">
        <v>1</v>
      </c>
      <c r="Y2732" s="85">
        <v>1</v>
      </c>
      <c r="Z2732" s="85"/>
      <c r="AA2732" s="85"/>
      <c r="AB2732" s="168">
        <v>2</v>
      </c>
      <c r="AC2732" s="86">
        <f>2778508.92*AB2732</f>
        <v>5557017.8399999999</v>
      </c>
      <c r="AD2732" s="85"/>
      <c r="AE2732" s="85"/>
      <c r="AF2732" s="85"/>
      <c r="AG2732" s="85"/>
      <c r="AH2732" s="85"/>
      <c r="AI2732" s="85"/>
      <c r="AJ2732" s="85"/>
    </row>
    <row r="2733" spans="1:36" ht="16.5" thickTop="1" thickBot="1">
      <c r="A2733" s="105">
        <f t="shared" ref="A2733:A2797" si="751">A2732+1</f>
        <v>94</v>
      </c>
      <c r="B2733" s="191" t="s">
        <v>2676</v>
      </c>
      <c r="C2733" s="105">
        <v>1958</v>
      </c>
      <c r="D2733" s="105"/>
      <c r="E2733" s="119" t="s">
        <v>106</v>
      </c>
      <c r="F2733" s="107">
        <v>3</v>
      </c>
      <c r="G2733" s="105">
        <v>3</v>
      </c>
      <c r="H2733" s="111">
        <v>1390</v>
      </c>
      <c r="I2733" s="111">
        <v>1285.3</v>
      </c>
      <c r="J2733" s="111">
        <v>1263.3</v>
      </c>
      <c r="K2733" s="109">
        <v>75</v>
      </c>
      <c r="L2733" s="110">
        <f t="shared" si="748"/>
        <v>15089047.699999999</v>
      </c>
      <c r="M2733" s="108"/>
      <c r="N2733" s="108"/>
      <c r="O2733" s="108"/>
      <c r="P2733" s="110">
        <f>'Форма 2'!C2733-M2733-N2733-O2733</f>
        <v>15089047.699999999</v>
      </c>
      <c r="Q2733" s="111">
        <f t="shared" si="749"/>
        <v>11739.708783941493</v>
      </c>
      <c r="R2733" s="111">
        <f t="shared" si="750"/>
        <v>11739.708783941493</v>
      </c>
      <c r="S2733" s="112" t="s">
        <v>2152</v>
      </c>
      <c r="T2733" s="107" t="s">
        <v>82</v>
      </c>
      <c r="U2733" s="217"/>
      <c r="V2733" s="85"/>
      <c r="W2733" s="85"/>
      <c r="X2733" s="85"/>
      <c r="Y2733" s="85"/>
      <c r="Z2733" s="85"/>
      <c r="AA2733" s="85"/>
      <c r="AB2733" s="86"/>
      <c r="AC2733" s="86"/>
      <c r="AD2733" s="85">
        <v>1</v>
      </c>
      <c r="AE2733" s="85"/>
      <c r="AF2733" s="85">
        <v>1</v>
      </c>
      <c r="AG2733" s="85"/>
      <c r="AH2733" s="85"/>
      <c r="AI2733" s="85"/>
      <c r="AJ2733" s="85"/>
    </row>
    <row r="2734" spans="1:36" ht="16.5" thickTop="1" thickBot="1">
      <c r="A2734" s="105">
        <f t="shared" si="751"/>
        <v>95</v>
      </c>
      <c r="B2734" s="191" t="s">
        <v>2677</v>
      </c>
      <c r="C2734" s="105">
        <v>1960</v>
      </c>
      <c r="D2734" s="105"/>
      <c r="E2734" s="119" t="s">
        <v>106</v>
      </c>
      <c r="F2734" s="107">
        <v>4</v>
      </c>
      <c r="G2734" s="105">
        <v>3</v>
      </c>
      <c r="H2734" s="111">
        <v>1524.1</v>
      </c>
      <c r="I2734" s="111">
        <v>1418.5</v>
      </c>
      <c r="J2734" s="111">
        <v>1227.4000000000001</v>
      </c>
      <c r="K2734" s="109">
        <v>76</v>
      </c>
      <c r="L2734" s="110">
        <f t="shared" si="748"/>
        <v>10091889.114</v>
      </c>
      <c r="M2734" s="108"/>
      <c r="N2734" s="108"/>
      <c r="O2734" s="108"/>
      <c r="P2734" s="110">
        <f>'Форма 2'!C2734-M2734-N2734-O2734</f>
        <v>10091889.114</v>
      </c>
      <c r="Q2734" s="111">
        <f t="shared" si="749"/>
        <v>7114.4794599929501</v>
      </c>
      <c r="R2734" s="111">
        <f t="shared" si="750"/>
        <v>7114.4794599929501</v>
      </c>
      <c r="S2734" s="112" t="s">
        <v>2152</v>
      </c>
      <c r="T2734" s="107" t="s">
        <v>82</v>
      </c>
      <c r="U2734" s="217"/>
      <c r="V2734" s="85"/>
      <c r="W2734" s="85"/>
      <c r="X2734" s="85"/>
      <c r="Y2734" s="85"/>
      <c r="Z2734" s="85"/>
      <c r="AA2734" s="85"/>
      <c r="AB2734" s="86"/>
      <c r="AC2734" s="86"/>
      <c r="AD2734" s="85"/>
      <c r="AE2734" s="85">
        <v>1</v>
      </c>
      <c r="AF2734" s="85"/>
      <c r="AG2734" s="85"/>
      <c r="AH2734" s="85">
        <v>1</v>
      </c>
      <c r="AI2734" s="85"/>
      <c r="AJ2734" s="85"/>
    </row>
    <row r="2735" spans="1:36" ht="16.5" thickTop="1" thickBot="1">
      <c r="A2735" s="105">
        <f t="shared" si="751"/>
        <v>96</v>
      </c>
      <c r="B2735" s="112" t="s">
        <v>2678</v>
      </c>
      <c r="C2735" s="107">
        <v>1963</v>
      </c>
      <c r="D2735" s="107"/>
      <c r="E2735" s="114" t="s">
        <v>106</v>
      </c>
      <c r="F2735" s="107">
        <v>3</v>
      </c>
      <c r="G2735" s="107">
        <v>2</v>
      </c>
      <c r="H2735" s="111">
        <v>1205</v>
      </c>
      <c r="I2735" s="111">
        <v>1130.7</v>
      </c>
      <c r="J2735" s="111">
        <v>1130.7</v>
      </c>
      <c r="K2735" s="122">
        <v>32</v>
      </c>
      <c r="L2735" s="110">
        <f t="shared" si="748"/>
        <v>7021715.75</v>
      </c>
      <c r="M2735" s="108"/>
      <c r="N2735" s="108"/>
      <c r="O2735" s="108"/>
      <c r="P2735" s="110">
        <f>'Форма 2'!C2735-M2735-N2735-O2735</f>
        <v>7021715.75</v>
      </c>
      <c r="Q2735" s="111">
        <f t="shared" si="749"/>
        <v>6210.0608030423627</v>
      </c>
      <c r="R2735" s="111">
        <f t="shared" si="750"/>
        <v>6210.0608030423627</v>
      </c>
      <c r="S2735" s="112" t="s">
        <v>2152</v>
      </c>
      <c r="T2735" s="107" t="s">
        <v>82</v>
      </c>
      <c r="U2735" s="217"/>
      <c r="V2735" s="85"/>
      <c r="W2735" s="85"/>
      <c r="X2735" s="85"/>
      <c r="Y2735" s="85"/>
      <c r="Z2735" s="85"/>
      <c r="AA2735" s="85"/>
      <c r="AB2735" s="86"/>
      <c r="AC2735" s="86"/>
      <c r="AD2735" s="85"/>
      <c r="AE2735" s="85">
        <v>1</v>
      </c>
      <c r="AF2735" s="85"/>
      <c r="AG2735" s="85"/>
      <c r="AH2735" s="85"/>
      <c r="AI2735" s="85"/>
      <c r="AJ2735" s="85"/>
    </row>
    <row r="2736" spans="1:36" ht="16.5" thickTop="1" thickBot="1">
      <c r="A2736" s="105">
        <f t="shared" si="751"/>
        <v>97</v>
      </c>
      <c r="B2736" s="112" t="s">
        <v>2679</v>
      </c>
      <c r="C2736" s="107">
        <v>1963</v>
      </c>
      <c r="D2736" s="107"/>
      <c r="E2736" s="114" t="s">
        <v>182</v>
      </c>
      <c r="F2736" s="107">
        <v>4</v>
      </c>
      <c r="G2736" s="107">
        <v>3</v>
      </c>
      <c r="H2736" s="111">
        <v>1671.2</v>
      </c>
      <c r="I2736" s="111">
        <v>1527.2</v>
      </c>
      <c r="J2736" s="111">
        <v>1527.2</v>
      </c>
      <c r="K2736" s="122">
        <v>59</v>
      </c>
      <c r="L2736" s="110">
        <f t="shared" si="748"/>
        <v>8159400.0319999997</v>
      </c>
      <c r="M2736" s="108"/>
      <c r="N2736" s="108"/>
      <c r="O2736" s="108"/>
      <c r="P2736" s="110">
        <f>'Форма 2'!C2736-M2736-N2736-O2736</f>
        <v>8159400.0319999997</v>
      </c>
      <c r="Q2736" s="111">
        <f t="shared" si="749"/>
        <v>5342.7187218438967</v>
      </c>
      <c r="R2736" s="111">
        <f t="shared" si="750"/>
        <v>5342.7187218438967</v>
      </c>
      <c r="S2736" s="112" t="s">
        <v>2152</v>
      </c>
      <c r="T2736" s="107" t="s">
        <v>82</v>
      </c>
      <c r="U2736" s="217"/>
      <c r="V2736" s="85"/>
      <c r="W2736" s="85"/>
      <c r="X2736" s="85"/>
      <c r="Y2736" s="85"/>
      <c r="Z2736" s="85"/>
      <c r="AA2736" s="85"/>
      <c r="AB2736" s="86"/>
      <c r="AC2736" s="86"/>
      <c r="AD2736" s="85"/>
      <c r="AE2736" s="85">
        <v>1</v>
      </c>
      <c r="AF2736" s="85"/>
      <c r="AG2736" s="85"/>
      <c r="AH2736" s="85"/>
      <c r="AI2736" s="85"/>
      <c r="AJ2736" s="85"/>
    </row>
    <row r="2737" spans="1:36" ht="16.5" thickTop="1" thickBot="1">
      <c r="A2737" s="105">
        <f t="shared" si="751"/>
        <v>98</v>
      </c>
      <c r="B2737" s="112" t="s">
        <v>2680</v>
      </c>
      <c r="C2737" s="113">
        <v>1954</v>
      </c>
      <c r="D2737" s="113"/>
      <c r="E2737" s="114" t="s">
        <v>198</v>
      </c>
      <c r="F2737" s="107">
        <v>2</v>
      </c>
      <c r="G2737" s="115">
        <v>1</v>
      </c>
      <c r="H2737" s="111">
        <v>585.20000000000005</v>
      </c>
      <c r="I2737" s="111">
        <v>539.9</v>
      </c>
      <c r="J2737" s="111">
        <v>539.9</v>
      </c>
      <c r="K2737" s="116">
        <v>4</v>
      </c>
      <c r="L2737" s="110">
        <f t="shared" si="748"/>
        <v>7411464.3679999998</v>
      </c>
      <c r="M2737" s="108"/>
      <c r="N2737" s="108"/>
      <c r="O2737" s="108"/>
      <c r="P2737" s="110">
        <f>'Форма 2'!C2737-M2737-N2737-O2737</f>
        <v>7411464.3679999998</v>
      </c>
      <c r="Q2737" s="111">
        <f t="shared" si="749"/>
        <v>13727.47614002593</v>
      </c>
      <c r="R2737" s="111">
        <f t="shared" si="750"/>
        <v>13727.47614002593</v>
      </c>
      <c r="S2737" s="112" t="s">
        <v>2152</v>
      </c>
      <c r="T2737" s="107" t="s">
        <v>82</v>
      </c>
      <c r="U2737" s="217">
        <v>1</v>
      </c>
      <c r="V2737" s="85">
        <v>1</v>
      </c>
      <c r="W2737" s="85">
        <v>1</v>
      </c>
      <c r="X2737" s="85">
        <v>1</v>
      </c>
      <c r="Y2737" s="85">
        <v>1</v>
      </c>
      <c r="Z2737" s="85">
        <v>1</v>
      </c>
      <c r="AA2737" s="85"/>
      <c r="AB2737" s="86"/>
      <c r="AC2737" s="86"/>
      <c r="AD2737" s="85"/>
      <c r="AE2737" s="85"/>
      <c r="AF2737" s="85"/>
      <c r="AG2737" s="85"/>
      <c r="AH2737" s="85"/>
      <c r="AI2737" s="85"/>
      <c r="AJ2737" s="85"/>
    </row>
    <row r="2738" spans="1:36" ht="16.5" thickTop="1" thickBot="1">
      <c r="A2738" s="105">
        <f t="shared" si="751"/>
        <v>99</v>
      </c>
      <c r="B2738" s="112" t="s">
        <v>2681</v>
      </c>
      <c r="C2738" s="107">
        <v>1961</v>
      </c>
      <c r="D2738" s="107"/>
      <c r="E2738" s="114" t="s">
        <v>182</v>
      </c>
      <c r="F2738" s="107">
        <v>5</v>
      </c>
      <c r="G2738" s="107">
        <v>2</v>
      </c>
      <c r="H2738" s="111">
        <v>2078.63</v>
      </c>
      <c r="I2738" s="111">
        <v>1591.8</v>
      </c>
      <c r="J2738" s="111">
        <v>1591.8</v>
      </c>
      <c r="K2738" s="122">
        <v>70</v>
      </c>
      <c r="L2738" s="110">
        <f t="shared" si="748"/>
        <v>11912337.5218</v>
      </c>
      <c r="M2738" s="108"/>
      <c r="N2738" s="108"/>
      <c r="O2738" s="108"/>
      <c r="P2738" s="110">
        <f>'Форма 2'!C2738-M2738-N2738-O2738</f>
        <v>11912337.5218</v>
      </c>
      <c r="Q2738" s="111">
        <f t="shared" si="749"/>
        <v>7483.5642177409227</v>
      </c>
      <c r="R2738" s="111">
        <f t="shared" si="750"/>
        <v>7483.5642177409227</v>
      </c>
      <c r="S2738" s="112" t="s">
        <v>2152</v>
      </c>
      <c r="T2738" s="107" t="s">
        <v>82</v>
      </c>
      <c r="U2738" s="217"/>
      <c r="V2738" s="85"/>
      <c r="W2738" s="85">
        <v>1</v>
      </c>
      <c r="X2738" s="85">
        <v>1</v>
      </c>
      <c r="Y2738" s="85"/>
      <c r="Z2738" s="85"/>
      <c r="AA2738" s="85"/>
      <c r="AB2738" s="86"/>
      <c r="AC2738" s="86"/>
      <c r="AD2738" s="85"/>
      <c r="AE2738" s="85">
        <v>1</v>
      </c>
      <c r="AF2738" s="85"/>
      <c r="AG2738" s="85"/>
      <c r="AH2738" s="85"/>
      <c r="AI2738" s="85"/>
      <c r="AJ2738" s="85"/>
    </row>
    <row r="2739" spans="1:36" ht="16.5" thickTop="1" thickBot="1">
      <c r="A2739" s="105">
        <f t="shared" si="751"/>
        <v>100</v>
      </c>
      <c r="B2739" s="112" t="s">
        <v>2682</v>
      </c>
      <c r="C2739" s="107">
        <v>1985</v>
      </c>
      <c r="D2739" s="107"/>
      <c r="E2739" s="114" t="s">
        <v>182</v>
      </c>
      <c r="F2739" s="107">
        <v>5</v>
      </c>
      <c r="G2739" s="107">
        <v>4</v>
      </c>
      <c r="H2739" s="111">
        <v>2643.4</v>
      </c>
      <c r="I2739" s="111">
        <v>2644.2</v>
      </c>
      <c r="J2739" s="111">
        <v>2644.2</v>
      </c>
      <c r="K2739" s="122">
        <v>82</v>
      </c>
      <c r="L2739" s="110">
        <f t="shared" si="748"/>
        <v>3123441.4400000004</v>
      </c>
      <c r="M2739" s="108"/>
      <c r="N2739" s="108"/>
      <c r="O2739" s="108"/>
      <c r="P2739" s="110">
        <f>'Форма 2'!C2739-M2739-N2739-O2739</f>
        <v>3123441.4400000004</v>
      </c>
      <c r="Q2739" s="111">
        <f t="shared" si="749"/>
        <v>1181.2425081310039</v>
      </c>
      <c r="R2739" s="111">
        <f t="shared" si="750"/>
        <v>1181.2425081310039</v>
      </c>
      <c r="S2739" s="112" t="s">
        <v>2152</v>
      </c>
      <c r="T2739" s="107" t="s">
        <v>82</v>
      </c>
      <c r="U2739" s="217"/>
      <c r="V2739" s="85"/>
      <c r="W2739" s="85"/>
      <c r="X2739" s="85">
        <v>1</v>
      </c>
      <c r="Y2739" s="85">
        <v>1</v>
      </c>
      <c r="Z2739" s="85"/>
      <c r="AA2739" s="85"/>
      <c r="AB2739" s="86"/>
      <c r="AC2739" s="86"/>
      <c r="AD2739" s="85"/>
      <c r="AE2739" s="85"/>
      <c r="AF2739" s="85"/>
      <c r="AG2739" s="85"/>
      <c r="AH2739" s="85"/>
      <c r="AI2739" s="85"/>
      <c r="AJ2739" s="85"/>
    </row>
    <row r="2740" spans="1:36" ht="16.5" thickTop="1" thickBot="1">
      <c r="A2740" s="105">
        <f t="shared" si="751"/>
        <v>101</v>
      </c>
      <c r="B2740" s="191" t="s">
        <v>2683</v>
      </c>
      <c r="C2740" s="105">
        <v>1960</v>
      </c>
      <c r="D2740" s="105"/>
      <c r="E2740" s="119" t="s">
        <v>106</v>
      </c>
      <c r="F2740" s="107">
        <v>2</v>
      </c>
      <c r="G2740" s="105">
        <v>2</v>
      </c>
      <c r="H2740" s="111">
        <v>684.1</v>
      </c>
      <c r="I2740" s="111">
        <v>640.6</v>
      </c>
      <c r="J2740" s="111">
        <v>640.6</v>
      </c>
      <c r="K2740" s="109">
        <v>32</v>
      </c>
      <c r="L2740" s="110">
        <f t="shared" si="748"/>
        <v>1055586.8230000001</v>
      </c>
      <c r="M2740" s="108"/>
      <c r="N2740" s="108"/>
      <c r="O2740" s="108"/>
      <c r="P2740" s="110">
        <f>'Форма 2'!C2740-M2740-N2740-O2740</f>
        <v>1055586.8230000001</v>
      </c>
      <c r="Q2740" s="111">
        <f t="shared" si="749"/>
        <v>1647.8095894473931</v>
      </c>
      <c r="R2740" s="111">
        <f t="shared" si="750"/>
        <v>1647.8095894473931</v>
      </c>
      <c r="S2740" s="112" t="s">
        <v>2152</v>
      </c>
      <c r="T2740" s="107" t="s">
        <v>82</v>
      </c>
      <c r="U2740" s="217"/>
      <c r="V2740" s="85"/>
      <c r="W2740" s="85"/>
      <c r="X2740" s="85">
        <v>1</v>
      </c>
      <c r="Y2740" s="85">
        <v>1</v>
      </c>
      <c r="Z2740" s="85"/>
      <c r="AA2740" s="85"/>
      <c r="AB2740" s="86"/>
      <c r="AC2740" s="86"/>
      <c r="AD2740" s="85"/>
      <c r="AE2740" s="85"/>
      <c r="AF2740" s="85"/>
      <c r="AG2740" s="85"/>
      <c r="AH2740" s="85"/>
      <c r="AI2740" s="85"/>
      <c r="AJ2740" s="85"/>
    </row>
    <row r="2741" spans="1:36" ht="16.5" thickTop="1" thickBot="1">
      <c r="A2741" s="105">
        <f t="shared" si="751"/>
        <v>102</v>
      </c>
      <c r="B2741" s="191" t="s">
        <v>2684</v>
      </c>
      <c r="C2741" s="105">
        <v>1960</v>
      </c>
      <c r="D2741" s="105"/>
      <c r="E2741" s="119" t="s">
        <v>106</v>
      </c>
      <c r="F2741" s="107">
        <v>2</v>
      </c>
      <c r="G2741" s="105">
        <v>2</v>
      </c>
      <c r="H2741" s="111">
        <v>706.6</v>
      </c>
      <c r="I2741" s="111">
        <v>626.1</v>
      </c>
      <c r="J2741" s="111">
        <v>626.1</v>
      </c>
      <c r="K2741" s="109">
        <v>32</v>
      </c>
      <c r="L2741" s="110">
        <f t="shared" si="748"/>
        <v>15702227.718000002</v>
      </c>
      <c r="M2741" s="108"/>
      <c r="N2741" s="108"/>
      <c r="O2741" s="108"/>
      <c r="P2741" s="110">
        <f>'Форма 2'!C2741-M2741-N2741-O2741</f>
        <v>15702227.718000002</v>
      </c>
      <c r="Q2741" s="111">
        <f t="shared" si="749"/>
        <v>25079.424561571635</v>
      </c>
      <c r="R2741" s="111">
        <f t="shared" si="750"/>
        <v>25079.424561571635</v>
      </c>
      <c r="S2741" s="112" t="s">
        <v>2152</v>
      </c>
      <c r="T2741" s="107" t="s">
        <v>82</v>
      </c>
      <c r="U2741" s="217">
        <v>1</v>
      </c>
      <c r="V2741" s="85">
        <v>1</v>
      </c>
      <c r="W2741" s="85">
        <v>1</v>
      </c>
      <c r="X2741" s="85">
        <v>1</v>
      </c>
      <c r="Y2741" s="85">
        <v>1</v>
      </c>
      <c r="Z2741" s="85">
        <v>1</v>
      </c>
      <c r="AA2741" s="85"/>
      <c r="AB2741" s="86"/>
      <c r="AC2741" s="86"/>
      <c r="AD2741" s="85">
        <v>1</v>
      </c>
      <c r="AE2741" s="85"/>
      <c r="AF2741" s="85"/>
      <c r="AG2741" s="85"/>
      <c r="AH2741" s="85"/>
      <c r="AI2741" s="85"/>
      <c r="AJ2741" s="85"/>
    </row>
    <row r="2742" spans="1:36" ht="16.5" thickTop="1" thickBot="1">
      <c r="A2742" s="105">
        <f t="shared" si="751"/>
        <v>103</v>
      </c>
      <c r="B2742" s="112" t="s">
        <v>2685</v>
      </c>
      <c r="C2742" s="113">
        <v>1955</v>
      </c>
      <c r="D2742" s="113"/>
      <c r="E2742" s="114" t="s">
        <v>106</v>
      </c>
      <c r="F2742" s="107">
        <v>2</v>
      </c>
      <c r="G2742" s="115">
        <v>2</v>
      </c>
      <c r="H2742" s="111">
        <v>857.8</v>
      </c>
      <c r="I2742" s="111">
        <v>785.2</v>
      </c>
      <c r="J2742" s="111">
        <v>785.2</v>
      </c>
      <c r="K2742" s="116">
        <v>29</v>
      </c>
      <c r="L2742" s="110">
        <f t="shared" si="748"/>
        <v>2470309.5959999999</v>
      </c>
      <c r="M2742" s="108"/>
      <c r="N2742" s="108"/>
      <c r="O2742" s="108"/>
      <c r="P2742" s="110">
        <f>'Форма 2'!C2742-M2742-N2742-O2742</f>
        <v>2470309.5959999999</v>
      </c>
      <c r="Q2742" s="111">
        <f t="shared" si="749"/>
        <v>3146.0896535914412</v>
      </c>
      <c r="R2742" s="111">
        <f t="shared" si="750"/>
        <v>3146.0896535914412</v>
      </c>
      <c r="S2742" s="112" t="s">
        <v>2152</v>
      </c>
      <c r="T2742" s="105" t="s">
        <v>82</v>
      </c>
      <c r="U2742" s="217"/>
      <c r="V2742" s="85"/>
      <c r="W2742" s="85">
        <v>1</v>
      </c>
      <c r="X2742" s="85">
        <v>1</v>
      </c>
      <c r="Y2742" s="85">
        <v>1</v>
      </c>
      <c r="Z2742" s="85"/>
      <c r="AA2742" s="85"/>
      <c r="AB2742" s="86"/>
      <c r="AC2742" s="86"/>
      <c r="AD2742" s="85"/>
      <c r="AE2742" s="85"/>
      <c r="AF2742" s="85"/>
      <c r="AG2742" s="85"/>
      <c r="AH2742" s="85"/>
      <c r="AI2742" s="85"/>
      <c r="AJ2742" s="85"/>
    </row>
    <row r="2743" spans="1:36" ht="16.5" thickTop="1" thickBot="1">
      <c r="A2743" s="105">
        <f t="shared" si="751"/>
        <v>104</v>
      </c>
      <c r="B2743" s="112" t="s">
        <v>2686</v>
      </c>
      <c r="C2743" s="107">
        <v>1963</v>
      </c>
      <c r="D2743" s="107"/>
      <c r="E2743" s="114" t="s">
        <v>182</v>
      </c>
      <c r="F2743" s="107">
        <v>4</v>
      </c>
      <c r="G2743" s="107">
        <v>2</v>
      </c>
      <c r="H2743" s="111">
        <v>1293.0999999999999</v>
      </c>
      <c r="I2743" s="111">
        <v>1038.3</v>
      </c>
      <c r="J2743" s="111">
        <v>995</v>
      </c>
      <c r="K2743" s="122">
        <v>58</v>
      </c>
      <c r="L2743" s="110">
        <f t="shared" si="748"/>
        <v>1527926.96</v>
      </c>
      <c r="M2743" s="108"/>
      <c r="N2743" s="108"/>
      <c r="O2743" s="108"/>
      <c r="P2743" s="110">
        <f>'Форма 2'!C2743-M2743-N2743-O2743</f>
        <v>1527926.96</v>
      </c>
      <c r="Q2743" s="111">
        <f t="shared" si="749"/>
        <v>1471.5659828565924</v>
      </c>
      <c r="R2743" s="111">
        <f t="shared" si="750"/>
        <v>1471.5659828565924</v>
      </c>
      <c r="S2743" s="112" t="s">
        <v>2152</v>
      </c>
      <c r="T2743" s="107" t="s">
        <v>82</v>
      </c>
      <c r="U2743" s="217"/>
      <c r="V2743" s="85"/>
      <c r="W2743" s="85"/>
      <c r="X2743" s="85">
        <v>1</v>
      </c>
      <c r="Y2743" s="85">
        <v>1</v>
      </c>
      <c r="Z2743" s="85"/>
      <c r="AA2743" s="85"/>
      <c r="AB2743" s="86"/>
      <c r="AC2743" s="86"/>
      <c r="AD2743" s="85"/>
      <c r="AE2743" s="85"/>
      <c r="AF2743" s="85"/>
      <c r="AG2743" s="85"/>
      <c r="AH2743" s="85"/>
      <c r="AI2743" s="85"/>
      <c r="AJ2743" s="85"/>
    </row>
    <row r="2744" spans="1:36" ht="16.5" thickTop="1" thickBot="1">
      <c r="A2744" s="105">
        <f t="shared" si="751"/>
        <v>105</v>
      </c>
      <c r="B2744" s="112" t="s">
        <v>2687</v>
      </c>
      <c r="C2744" s="107">
        <v>1963</v>
      </c>
      <c r="D2744" s="107"/>
      <c r="E2744" s="114" t="s">
        <v>182</v>
      </c>
      <c r="F2744" s="107">
        <v>4</v>
      </c>
      <c r="G2744" s="107">
        <v>3</v>
      </c>
      <c r="H2744" s="111">
        <v>2065.9</v>
      </c>
      <c r="I2744" s="111">
        <v>2065.9</v>
      </c>
      <c r="J2744" s="111">
        <v>1841.7</v>
      </c>
      <c r="K2744" s="122">
        <v>99</v>
      </c>
      <c r="L2744" s="110">
        <f t="shared" si="748"/>
        <v>2441067.4400000004</v>
      </c>
      <c r="M2744" s="108"/>
      <c r="N2744" s="108"/>
      <c r="O2744" s="108"/>
      <c r="P2744" s="110">
        <f>'Форма 2'!C2744-M2744-N2744-O2744</f>
        <v>2441067.4400000004</v>
      </c>
      <c r="Q2744" s="111">
        <f t="shared" si="749"/>
        <v>1181.6000000000001</v>
      </c>
      <c r="R2744" s="111">
        <f t="shared" si="750"/>
        <v>1181.6000000000001</v>
      </c>
      <c r="S2744" s="112" t="s">
        <v>2152</v>
      </c>
      <c r="T2744" s="107" t="s">
        <v>82</v>
      </c>
      <c r="U2744" s="217"/>
      <c r="V2744" s="85"/>
      <c r="W2744" s="85"/>
      <c r="X2744" s="85">
        <v>1</v>
      </c>
      <c r="Y2744" s="85">
        <v>1</v>
      </c>
      <c r="Z2744" s="85"/>
      <c r="AA2744" s="85"/>
      <c r="AB2744" s="86"/>
      <c r="AC2744" s="86"/>
      <c r="AD2744" s="85"/>
      <c r="AE2744" s="85"/>
      <c r="AF2744" s="85"/>
      <c r="AG2744" s="85"/>
      <c r="AH2744" s="85"/>
      <c r="AI2744" s="85"/>
      <c r="AJ2744" s="85"/>
    </row>
    <row r="2745" spans="1:36" ht="16.5" thickTop="1" thickBot="1">
      <c r="A2745" s="105">
        <f t="shared" si="751"/>
        <v>106</v>
      </c>
      <c r="B2745" s="112" t="s">
        <v>2688</v>
      </c>
      <c r="C2745" s="107">
        <v>1962</v>
      </c>
      <c r="D2745" s="107"/>
      <c r="E2745" s="114" t="s">
        <v>182</v>
      </c>
      <c r="F2745" s="107">
        <v>5</v>
      </c>
      <c r="G2745" s="107">
        <v>2</v>
      </c>
      <c r="H2745" s="111">
        <v>1600.5</v>
      </c>
      <c r="I2745" s="111">
        <v>1560.3</v>
      </c>
      <c r="J2745" s="111">
        <v>1389.3</v>
      </c>
      <c r="K2745" s="122">
        <v>76</v>
      </c>
      <c r="L2745" s="110">
        <f t="shared" si="748"/>
        <v>1891150.8</v>
      </c>
      <c r="M2745" s="108"/>
      <c r="N2745" s="108"/>
      <c r="O2745" s="108"/>
      <c r="P2745" s="110">
        <f>'Форма 2'!C2745-M2745-N2745-O2745</f>
        <v>1891150.8</v>
      </c>
      <c r="Q2745" s="111">
        <f t="shared" si="749"/>
        <v>1212.0430686406462</v>
      </c>
      <c r="R2745" s="111">
        <f t="shared" si="750"/>
        <v>1212.0430686406462</v>
      </c>
      <c r="S2745" s="112" t="s">
        <v>2152</v>
      </c>
      <c r="T2745" s="107" t="s">
        <v>82</v>
      </c>
      <c r="U2745" s="217"/>
      <c r="V2745" s="85"/>
      <c r="W2745" s="85"/>
      <c r="X2745" s="85">
        <v>1</v>
      </c>
      <c r="Y2745" s="85">
        <v>1</v>
      </c>
      <c r="Z2745" s="85"/>
      <c r="AA2745" s="85"/>
      <c r="AB2745" s="86"/>
      <c r="AC2745" s="86"/>
      <c r="AD2745" s="85"/>
      <c r="AE2745" s="85"/>
      <c r="AF2745" s="85"/>
      <c r="AG2745" s="85"/>
      <c r="AH2745" s="85"/>
      <c r="AI2745" s="85"/>
      <c r="AJ2745" s="85"/>
    </row>
    <row r="2746" spans="1:36" ht="16.5" thickTop="1" thickBot="1">
      <c r="A2746" s="105">
        <f t="shared" si="751"/>
        <v>107</v>
      </c>
      <c r="B2746" s="191" t="s">
        <v>2689</v>
      </c>
      <c r="C2746" s="105">
        <v>1959</v>
      </c>
      <c r="D2746" s="105"/>
      <c r="E2746" s="119" t="s">
        <v>106</v>
      </c>
      <c r="F2746" s="107">
        <v>3</v>
      </c>
      <c r="G2746" s="105">
        <v>3</v>
      </c>
      <c r="H2746" s="111">
        <v>1637.18</v>
      </c>
      <c r="I2746" s="111">
        <v>1525.8</v>
      </c>
      <c r="J2746" s="111">
        <v>1525.8</v>
      </c>
      <c r="K2746" s="109">
        <v>65</v>
      </c>
      <c r="L2746" s="110">
        <f t="shared" si="748"/>
        <v>20361951.467799999</v>
      </c>
      <c r="M2746" s="108"/>
      <c r="N2746" s="108"/>
      <c r="O2746" s="108"/>
      <c r="P2746" s="110">
        <f>'Форма 2'!C2746-M2746-N2746-O2746</f>
        <v>20361951.467799999</v>
      </c>
      <c r="Q2746" s="111">
        <f t="shared" si="749"/>
        <v>13345.098615677021</v>
      </c>
      <c r="R2746" s="111">
        <f t="shared" si="750"/>
        <v>13345.098615677021</v>
      </c>
      <c r="S2746" s="112" t="s">
        <v>2152</v>
      </c>
      <c r="T2746" s="107" t="s">
        <v>82</v>
      </c>
      <c r="U2746" s="217"/>
      <c r="V2746" s="85"/>
      <c r="W2746" s="85">
        <v>1</v>
      </c>
      <c r="X2746" s="85">
        <v>1</v>
      </c>
      <c r="Y2746" s="85">
        <v>1</v>
      </c>
      <c r="Z2746" s="85"/>
      <c r="AA2746" s="85"/>
      <c r="AB2746" s="86"/>
      <c r="AC2746" s="86"/>
      <c r="AD2746" s="85">
        <v>1</v>
      </c>
      <c r="AE2746" s="85"/>
      <c r="AF2746" s="85"/>
      <c r="AG2746" s="85"/>
      <c r="AH2746" s="85"/>
      <c r="AI2746" s="85"/>
      <c r="AJ2746" s="85"/>
    </row>
    <row r="2747" spans="1:36" ht="16.5" thickTop="1" thickBot="1">
      <c r="A2747" s="105">
        <f t="shared" si="751"/>
        <v>108</v>
      </c>
      <c r="B2747" s="112" t="s">
        <v>2690</v>
      </c>
      <c r="C2747" s="113">
        <v>1954</v>
      </c>
      <c r="D2747" s="113"/>
      <c r="E2747" s="114" t="s">
        <v>198</v>
      </c>
      <c r="F2747" s="107">
        <v>2</v>
      </c>
      <c r="G2747" s="115">
        <v>2</v>
      </c>
      <c r="H2747" s="111">
        <v>368.7</v>
      </c>
      <c r="I2747" s="111">
        <v>368.7</v>
      </c>
      <c r="J2747" s="111">
        <v>368.7</v>
      </c>
      <c r="K2747" s="116">
        <v>25</v>
      </c>
      <c r="L2747" s="110">
        <f t="shared" si="748"/>
        <v>4669526.5079999994</v>
      </c>
      <c r="M2747" s="108"/>
      <c r="N2747" s="108"/>
      <c r="O2747" s="108"/>
      <c r="P2747" s="110">
        <f>'Форма 2'!C2747-M2747-N2747-O2747</f>
        <v>4669526.5079999994</v>
      </c>
      <c r="Q2747" s="111">
        <f t="shared" si="749"/>
        <v>12664.839999999998</v>
      </c>
      <c r="R2747" s="111">
        <f t="shared" si="750"/>
        <v>12664.839999999998</v>
      </c>
      <c r="S2747" s="112" t="s">
        <v>2152</v>
      </c>
      <c r="T2747" s="105" t="s">
        <v>82</v>
      </c>
      <c r="U2747" s="217">
        <v>1</v>
      </c>
      <c r="V2747" s="85">
        <v>1</v>
      </c>
      <c r="W2747" s="85">
        <v>1</v>
      </c>
      <c r="X2747" s="85">
        <v>1</v>
      </c>
      <c r="Y2747" s="85">
        <v>1</v>
      </c>
      <c r="Z2747" s="85">
        <v>1</v>
      </c>
      <c r="AA2747" s="85"/>
      <c r="AB2747" s="86"/>
      <c r="AC2747" s="86"/>
      <c r="AD2747" s="85"/>
      <c r="AE2747" s="85"/>
      <c r="AF2747" s="85"/>
      <c r="AG2747" s="85"/>
      <c r="AH2747" s="85"/>
      <c r="AI2747" s="85"/>
      <c r="AJ2747" s="85"/>
    </row>
    <row r="2748" spans="1:36" ht="16.5" thickTop="1" thickBot="1">
      <c r="A2748" s="105">
        <f t="shared" si="751"/>
        <v>109</v>
      </c>
      <c r="B2748" s="112" t="s">
        <v>2691</v>
      </c>
      <c r="C2748" s="113">
        <v>1955</v>
      </c>
      <c r="D2748" s="113"/>
      <c r="E2748" s="114" t="s">
        <v>106</v>
      </c>
      <c r="F2748" s="107">
        <v>2</v>
      </c>
      <c r="G2748" s="115">
        <v>1</v>
      </c>
      <c r="H2748" s="111">
        <v>385.6</v>
      </c>
      <c r="I2748" s="111">
        <v>346.9</v>
      </c>
      <c r="J2748" s="111">
        <v>346.9</v>
      </c>
      <c r="K2748" s="116">
        <v>11</v>
      </c>
      <c r="L2748" s="110">
        <f t="shared" si="748"/>
        <v>1110458.5920000002</v>
      </c>
      <c r="M2748" s="108"/>
      <c r="N2748" s="108"/>
      <c r="O2748" s="108"/>
      <c r="P2748" s="110">
        <f>'Форма 2'!C2748-M2748-N2748-O2748</f>
        <v>1110458.5920000002</v>
      </c>
      <c r="Q2748" s="111">
        <f t="shared" si="749"/>
        <v>3201.0913577399833</v>
      </c>
      <c r="R2748" s="111">
        <f t="shared" si="750"/>
        <v>3201.0913577399833</v>
      </c>
      <c r="S2748" s="112" t="s">
        <v>2152</v>
      </c>
      <c r="T2748" s="105" t="s">
        <v>82</v>
      </c>
      <c r="U2748" s="217"/>
      <c r="V2748" s="85"/>
      <c r="W2748" s="85">
        <v>1</v>
      </c>
      <c r="X2748" s="85">
        <v>1</v>
      </c>
      <c r="Y2748" s="85">
        <v>1</v>
      </c>
      <c r="Z2748" s="85"/>
      <c r="AA2748" s="85"/>
      <c r="AB2748" s="86"/>
      <c r="AC2748" s="86"/>
      <c r="AD2748" s="85"/>
      <c r="AE2748" s="85"/>
      <c r="AF2748" s="85"/>
      <c r="AG2748" s="85"/>
      <c r="AH2748" s="85"/>
      <c r="AI2748" s="85"/>
      <c r="AJ2748" s="85"/>
    </row>
    <row r="2749" spans="1:36" ht="16.5" thickTop="1" thickBot="1">
      <c r="A2749" s="105">
        <f t="shared" si="751"/>
        <v>110</v>
      </c>
      <c r="B2749" s="112" t="s">
        <v>2692</v>
      </c>
      <c r="C2749" s="107">
        <v>1962</v>
      </c>
      <c r="D2749" s="107"/>
      <c r="E2749" s="114" t="s">
        <v>106</v>
      </c>
      <c r="F2749" s="107">
        <v>2</v>
      </c>
      <c r="G2749" s="107">
        <v>2</v>
      </c>
      <c r="H2749" s="111">
        <v>1031.7</v>
      </c>
      <c r="I2749" s="111">
        <v>337</v>
      </c>
      <c r="J2749" s="111">
        <v>337</v>
      </c>
      <c r="K2749" s="122">
        <v>18</v>
      </c>
      <c r="L2749" s="110">
        <f t="shared" si="748"/>
        <v>6011870.6550000003</v>
      </c>
      <c r="M2749" s="108"/>
      <c r="N2749" s="108"/>
      <c r="O2749" s="108"/>
      <c r="P2749" s="110">
        <f>'Форма 2'!C2749-M2749-N2749-O2749</f>
        <v>6011870.6550000003</v>
      </c>
      <c r="Q2749" s="111">
        <f t="shared" si="749"/>
        <v>17839.378798219586</v>
      </c>
      <c r="R2749" s="111">
        <f t="shared" si="750"/>
        <v>17839.378798219586</v>
      </c>
      <c r="S2749" s="112" t="s">
        <v>2152</v>
      </c>
      <c r="T2749" s="107" t="s">
        <v>82</v>
      </c>
      <c r="U2749" s="217"/>
      <c r="V2749" s="85"/>
      <c r="W2749" s="85"/>
      <c r="X2749" s="85"/>
      <c r="Y2749" s="85"/>
      <c r="Z2749" s="85"/>
      <c r="AA2749" s="85"/>
      <c r="AB2749" s="86"/>
      <c r="AC2749" s="86"/>
      <c r="AD2749" s="85"/>
      <c r="AE2749" s="85">
        <v>1</v>
      </c>
      <c r="AF2749" s="85"/>
      <c r="AG2749" s="85"/>
      <c r="AH2749" s="85"/>
      <c r="AI2749" s="85"/>
      <c r="AJ2749" s="85"/>
    </row>
    <row r="2750" spans="1:36" ht="16.5" thickTop="1" thickBot="1">
      <c r="A2750" s="105">
        <f t="shared" si="751"/>
        <v>111</v>
      </c>
      <c r="B2750" s="112" t="s">
        <v>2693</v>
      </c>
      <c r="C2750" s="107">
        <v>1962</v>
      </c>
      <c r="D2750" s="107"/>
      <c r="E2750" s="114" t="s">
        <v>182</v>
      </c>
      <c r="F2750" s="107">
        <v>4</v>
      </c>
      <c r="G2750" s="107">
        <v>2</v>
      </c>
      <c r="H2750" s="111">
        <v>1281.7</v>
      </c>
      <c r="I2750" s="111">
        <v>1281.7</v>
      </c>
      <c r="J2750" s="111">
        <v>1123.2</v>
      </c>
      <c r="K2750" s="122">
        <v>52</v>
      </c>
      <c r="L2750" s="110">
        <f t="shared" si="748"/>
        <v>2888182.7800000003</v>
      </c>
      <c r="M2750" s="108"/>
      <c r="N2750" s="108"/>
      <c r="O2750" s="108"/>
      <c r="P2750" s="110">
        <f>'Форма 2'!C2750-M2750-N2750-O2750</f>
        <v>2888182.7800000003</v>
      </c>
      <c r="Q2750" s="111">
        <f t="shared" si="749"/>
        <v>2253.4</v>
      </c>
      <c r="R2750" s="111">
        <f t="shared" si="750"/>
        <v>2253.4</v>
      </c>
      <c r="S2750" s="112" t="s">
        <v>2152</v>
      </c>
      <c r="T2750" s="107" t="s">
        <v>82</v>
      </c>
      <c r="U2750" s="217"/>
      <c r="V2750" s="85"/>
      <c r="W2750" s="85"/>
      <c r="X2750" s="85">
        <v>1</v>
      </c>
      <c r="Y2750" s="85">
        <v>1</v>
      </c>
      <c r="Z2750" s="85"/>
      <c r="AA2750" s="85">
        <v>1</v>
      </c>
      <c r="AB2750" s="86"/>
      <c r="AC2750" s="86"/>
      <c r="AD2750" s="85"/>
      <c r="AE2750" s="85"/>
      <c r="AF2750" s="85"/>
      <c r="AG2750" s="85"/>
      <c r="AH2750" s="85"/>
      <c r="AI2750" s="85"/>
      <c r="AJ2750" s="85"/>
    </row>
    <row r="2751" spans="1:36" ht="16.5" thickTop="1" thickBot="1">
      <c r="A2751" s="105">
        <f t="shared" si="751"/>
        <v>112</v>
      </c>
      <c r="B2751" s="112" t="s">
        <v>2694</v>
      </c>
      <c r="C2751" s="113">
        <v>1954</v>
      </c>
      <c r="D2751" s="113"/>
      <c r="E2751" s="114" t="s">
        <v>198</v>
      </c>
      <c r="F2751" s="107">
        <v>2</v>
      </c>
      <c r="G2751" s="115">
        <v>1</v>
      </c>
      <c r="H2751" s="111">
        <v>375.6</v>
      </c>
      <c r="I2751" s="111">
        <v>347.2</v>
      </c>
      <c r="J2751" s="111">
        <v>347.2</v>
      </c>
      <c r="K2751" s="116">
        <v>9</v>
      </c>
      <c r="L2751" s="110">
        <f t="shared" si="748"/>
        <v>4478887.2720000008</v>
      </c>
      <c r="M2751" s="108"/>
      <c r="N2751" s="108"/>
      <c r="O2751" s="108"/>
      <c r="P2751" s="110">
        <f>'Форма 2'!C2751-M2751-N2751-O2751</f>
        <v>4478887.2720000008</v>
      </c>
      <c r="Q2751" s="111">
        <f t="shared" si="749"/>
        <v>12900.020944700464</v>
      </c>
      <c r="R2751" s="111">
        <f t="shared" si="750"/>
        <v>12900.020944700464</v>
      </c>
      <c r="S2751" s="112" t="s">
        <v>2152</v>
      </c>
      <c r="T2751" s="105" t="s">
        <v>82</v>
      </c>
      <c r="U2751" s="217"/>
      <c r="V2751" s="85">
        <v>1</v>
      </c>
      <c r="W2751" s="85">
        <v>1</v>
      </c>
      <c r="X2751" s="85">
        <v>1</v>
      </c>
      <c r="Y2751" s="85">
        <v>1</v>
      </c>
      <c r="Z2751" s="85">
        <v>1</v>
      </c>
      <c r="AA2751" s="85"/>
      <c r="AB2751" s="86"/>
      <c r="AC2751" s="86"/>
      <c r="AD2751" s="85"/>
      <c r="AE2751" s="85"/>
      <c r="AF2751" s="85"/>
      <c r="AG2751" s="85"/>
      <c r="AH2751" s="85"/>
      <c r="AI2751" s="85"/>
      <c r="AJ2751" s="85"/>
    </row>
    <row r="2752" spans="1:36" ht="16.5" thickTop="1" thickBot="1">
      <c r="A2752" s="105">
        <f t="shared" si="751"/>
        <v>113</v>
      </c>
      <c r="B2752" s="112" t="s">
        <v>2695</v>
      </c>
      <c r="C2752" s="113">
        <v>1954</v>
      </c>
      <c r="D2752" s="113"/>
      <c r="E2752" s="114" t="s">
        <v>198</v>
      </c>
      <c r="F2752" s="107">
        <v>2</v>
      </c>
      <c r="G2752" s="115">
        <v>2</v>
      </c>
      <c r="H2752" s="111">
        <v>731.3</v>
      </c>
      <c r="I2752" s="111">
        <v>663.6</v>
      </c>
      <c r="J2752" s="111">
        <v>663.6</v>
      </c>
      <c r="K2752" s="116">
        <v>32</v>
      </c>
      <c r="L2752" s="110">
        <f t="shared" si="748"/>
        <v>8720474.6059999987</v>
      </c>
      <c r="M2752" s="108"/>
      <c r="N2752" s="108"/>
      <c r="O2752" s="108"/>
      <c r="P2752" s="110">
        <f>'Форма 2'!C2752-M2752-N2752-O2752</f>
        <v>8720474.6059999987</v>
      </c>
      <c r="Q2752" s="111">
        <f t="shared" si="749"/>
        <v>13141.161250753463</v>
      </c>
      <c r="R2752" s="111">
        <f t="shared" si="750"/>
        <v>13141.161250753463</v>
      </c>
      <c r="S2752" s="112" t="s">
        <v>2152</v>
      </c>
      <c r="T2752" s="105" t="s">
        <v>82</v>
      </c>
      <c r="U2752" s="217"/>
      <c r="V2752" s="85">
        <v>1</v>
      </c>
      <c r="W2752" s="85">
        <v>1</v>
      </c>
      <c r="X2752" s="85">
        <v>1</v>
      </c>
      <c r="Y2752" s="85">
        <v>1</v>
      </c>
      <c r="Z2752" s="85">
        <v>1</v>
      </c>
      <c r="AA2752" s="85"/>
      <c r="AB2752" s="86"/>
      <c r="AC2752" s="86"/>
      <c r="AD2752" s="85"/>
      <c r="AE2752" s="85"/>
      <c r="AF2752" s="85"/>
      <c r="AG2752" s="85"/>
      <c r="AH2752" s="85"/>
      <c r="AI2752" s="85"/>
      <c r="AJ2752" s="85"/>
    </row>
    <row r="2753" spans="1:36" ht="16.5" thickTop="1" thickBot="1">
      <c r="A2753" s="105">
        <f t="shared" si="751"/>
        <v>114</v>
      </c>
      <c r="B2753" s="112" t="s">
        <v>2696</v>
      </c>
      <c r="C2753" s="113">
        <v>1954</v>
      </c>
      <c r="D2753" s="113"/>
      <c r="E2753" s="114" t="s">
        <v>198</v>
      </c>
      <c r="F2753" s="107">
        <v>2</v>
      </c>
      <c r="G2753" s="115">
        <v>1</v>
      </c>
      <c r="H2753" s="111">
        <v>358.9</v>
      </c>
      <c r="I2753" s="111">
        <v>330.7</v>
      </c>
      <c r="J2753" s="111">
        <v>330.7</v>
      </c>
      <c r="K2753" s="116">
        <v>12</v>
      </c>
      <c r="L2753" s="110">
        <f t="shared" si="748"/>
        <v>4279746.1179999998</v>
      </c>
      <c r="M2753" s="108"/>
      <c r="N2753" s="108"/>
      <c r="O2753" s="108"/>
      <c r="P2753" s="110">
        <f>'Форма 2'!C2753-M2753-N2753-O2753</f>
        <v>4279746.1179999998</v>
      </c>
      <c r="Q2753" s="111">
        <f t="shared" si="749"/>
        <v>12941.476014514667</v>
      </c>
      <c r="R2753" s="111">
        <f t="shared" si="750"/>
        <v>12941.476014514667</v>
      </c>
      <c r="S2753" s="112" t="s">
        <v>2152</v>
      </c>
      <c r="T2753" s="105" t="s">
        <v>82</v>
      </c>
      <c r="U2753" s="217"/>
      <c r="V2753" s="85">
        <v>1</v>
      </c>
      <c r="W2753" s="85">
        <v>1</v>
      </c>
      <c r="X2753" s="85">
        <v>1</v>
      </c>
      <c r="Y2753" s="85">
        <v>1</v>
      </c>
      <c r="Z2753" s="85">
        <v>1</v>
      </c>
      <c r="AA2753" s="85"/>
      <c r="AB2753" s="86"/>
      <c r="AC2753" s="86"/>
      <c r="AD2753" s="85"/>
      <c r="AE2753" s="85"/>
      <c r="AF2753" s="85"/>
      <c r="AG2753" s="85"/>
      <c r="AH2753" s="85"/>
      <c r="AI2753" s="85"/>
      <c r="AJ2753" s="85"/>
    </row>
    <row r="2754" spans="1:36" ht="16.5" thickTop="1" thickBot="1">
      <c r="A2754" s="105">
        <f t="shared" si="751"/>
        <v>115</v>
      </c>
      <c r="B2754" s="191" t="s">
        <v>2697</v>
      </c>
      <c r="C2754" s="105">
        <v>1960</v>
      </c>
      <c r="D2754" s="105"/>
      <c r="E2754" s="119" t="s">
        <v>106</v>
      </c>
      <c r="F2754" s="107">
        <v>2</v>
      </c>
      <c r="G2754" s="105">
        <v>2</v>
      </c>
      <c r="H2754" s="111">
        <v>678.85</v>
      </c>
      <c r="I2754" s="111">
        <v>631.54999999999995</v>
      </c>
      <c r="J2754" s="111">
        <v>631.54999999999995</v>
      </c>
      <c r="K2754" s="109">
        <v>33</v>
      </c>
      <c r="L2754" s="110">
        <f t="shared" si="748"/>
        <v>1047485.9155000001</v>
      </c>
      <c r="M2754" s="108"/>
      <c r="N2754" s="108"/>
      <c r="O2754" s="108"/>
      <c r="P2754" s="110">
        <f>'Форма 2'!C2754-M2754-N2754-O2754</f>
        <v>1047485.9155000001</v>
      </c>
      <c r="Q2754" s="111">
        <f t="shared" si="749"/>
        <v>1658.595385163487</v>
      </c>
      <c r="R2754" s="111">
        <f t="shared" si="750"/>
        <v>1658.595385163487</v>
      </c>
      <c r="S2754" s="112" t="s">
        <v>2152</v>
      </c>
      <c r="T2754" s="107" t="s">
        <v>82</v>
      </c>
      <c r="U2754" s="217"/>
      <c r="V2754" s="85"/>
      <c r="W2754" s="85"/>
      <c r="X2754" s="85">
        <v>1</v>
      </c>
      <c r="Y2754" s="85">
        <v>1</v>
      </c>
      <c r="Z2754" s="85"/>
      <c r="AA2754" s="85"/>
      <c r="AB2754" s="86"/>
      <c r="AC2754" s="86"/>
      <c r="AD2754" s="85"/>
      <c r="AE2754" s="85"/>
      <c r="AF2754" s="85"/>
      <c r="AG2754" s="85"/>
      <c r="AH2754" s="85"/>
      <c r="AI2754" s="85"/>
      <c r="AJ2754" s="85"/>
    </row>
    <row r="2755" spans="1:36" ht="16.5" thickTop="1" thickBot="1">
      <c r="A2755" s="105">
        <f t="shared" si="751"/>
        <v>116</v>
      </c>
      <c r="B2755" s="191" t="s">
        <v>2698</v>
      </c>
      <c r="C2755" s="105">
        <v>1960</v>
      </c>
      <c r="D2755" s="105"/>
      <c r="E2755" s="119" t="s">
        <v>106</v>
      </c>
      <c r="F2755" s="107">
        <v>4</v>
      </c>
      <c r="G2755" s="105">
        <v>2</v>
      </c>
      <c r="H2755" s="111">
        <v>1361.8</v>
      </c>
      <c r="I2755" s="111">
        <v>1266.3</v>
      </c>
      <c r="J2755" s="111">
        <v>1266.3</v>
      </c>
      <c r="K2755" s="109">
        <v>60</v>
      </c>
      <c r="L2755" s="110">
        <f t="shared" si="748"/>
        <v>3433247.5980000002</v>
      </c>
      <c r="M2755" s="108"/>
      <c r="N2755" s="108"/>
      <c r="O2755" s="108"/>
      <c r="P2755" s="110">
        <f>'Форма 2'!C2755-M2755-N2755-O2755</f>
        <v>3433247.5980000002</v>
      </c>
      <c r="Q2755" s="111">
        <f t="shared" si="749"/>
        <v>2711.24346363421</v>
      </c>
      <c r="R2755" s="111">
        <f t="shared" si="750"/>
        <v>2711.24346363421</v>
      </c>
      <c r="S2755" s="112" t="s">
        <v>2152</v>
      </c>
      <c r="T2755" s="107" t="s">
        <v>82</v>
      </c>
      <c r="U2755" s="217"/>
      <c r="V2755" s="85"/>
      <c r="W2755" s="85">
        <v>1</v>
      </c>
      <c r="X2755" s="85">
        <v>1</v>
      </c>
      <c r="Y2755" s="85">
        <v>1</v>
      </c>
      <c r="Z2755" s="85"/>
      <c r="AA2755" s="85"/>
      <c r="AB2755" s="86"/>
      <c r="AC2755" s="86"/>
      <c r="AD2755" s="85"/>
      <c r="AE2755" s="85"/>
      <c r="AF2755" s="85">
        <v>1</v>
      </c>
      <c r="AG2755" s="85"/>
      <c r="AH2755" s="85"/>
      <c r="AI2755" s="85"/>
      <c r="AJ2755" s="85"/>
    </row>
    <row r="2756" spans="1:36" ht="16.5" thickTop="1" thickBot="1">
      <c r="A2756" s="105">
        <f t="shared" si="751"/>
        <v>117</v>
      </c>
      <c r="B2756" s="112" t="s">
        <v>2699</v>
      </c>
      <c r="C2756" s="107">
        <v>1962</v>
      </c>
      <c r="D2756" s="107"/>
      <c r="E2756" s="114" t="s">
        <v>182</v>
      </c>
      <c r="F2756" s="107">
        <v>5</v>
      </c>
      <c r="G2756" s="107">
        <v>2</v>
      </c>
      <c r="H2756" s="111">
        <v>1702.15</v>
      </c>
      <c r="I2756" s="111">
        <v>1579.9</v>
      </c>
      <c r="J2756" s="111">
        <v>1450</v>
      </c>
      <c r="K2756" s="122">
        <v>78</v>
      </c>
      <c r="L2756" s="110">
        <f t="shared" si="748"/>
        <v>15648579.853</v>
      </c>
      <c r="M2756" s="108"/>
      <c r="N2756" s="108"/>
      <c r="O2756" s="108"/>
      <c r="P2756" s="110">
        <f>'Форма 2'!C2756-M2756-N2756-O2756</f>
        <v>15648579.853</v>
      </c>
      <c r="Q2756" s="111">
        <f t="shared" si="749"/>
        <v>9904.7913494524964</v>
      </c>
      <c r="R2756" s="111">
        <f t="shared" si="750"/>
        <v>9904.7913494524964</v>
      </c>
      <c r="S2756" s="112" t="s">
        <v>2152</v>
      </c>
      <c r="T2756" s="107" t="s">
        <v>82</v>
      </c>
      <c r="U2756" s="217">
        <v>1</v>
      </c>
      <c r="V2756" s="85">
        <v>1</v>
      </c>
      <c r="W2756" s="85">
        <v>1</v>
      </c>
      <c r="X2756" s="85">
        <v>1</v>
      </c>
      <c r="Y2756" s="85"/>
      <c r="Z2756" s="85">
        <v>1</v>
      </c>
      <c r="AA2756" s="85"/>
      <c r="AB2756" s="86"/>
      <c r="AC2756" s="86"/>
      <c r="AD2756" s="85"/>
      <c r="AE2756" s="85">
        <v>1</v>
      </c>
      <c r="AF2756" s="85"/>
      <c r="AG2756" s="85"/>
      <c r="AH2756" s="85"/>
      <c r="AI2756" s="85"/>
      <c r="AJ2756" s="85"/>
    </row>
    <row r="2757" spans="1:36" ht="16.5" thickTop="1" thickBot="1">
      <c r="A2757" s="105">
        <f t="shared" si="751"/>
        <v>118</v>
      </c>
      <c r="B2757" s="112" t="s">
        <v>2700</v>
      </c>
      <c r="C2757" s="113">
        <v>1954</v>
      </c>
      <c r="D2757" s="113"/>
      <c r="E2757" s="114" t="s">
        <v>198</v>
      </c>
      <c r="F2757" s="107">
        <v>2</v>
      </c>
      <c r="G2757" s="115">
        <v>2</v>
      </c>
      <c r="H2757" s="111">
        <v>657.3</v>
      </c>
      <c r="I2757" s="111">
        <v>657.3</v>
      </c>
      <c r="J2757" s="111">
        <v>657.3</v>
      </c>
      <c r="K2757" s="116">
        <v>31</v>
      </c>
      <c r="L2757" s="110">
        <f t="shared" si="748"/>
        <v>7310365.7129999995</v>
      </c>
      <c r="M2757" s="108"/>
      <c r="N2757" s="108"/>
      <c r="O2757" s="108"/>
      <c r="P2757" s="110">
        <f>'Форма 2'!C2757-M2757-N2757-O2757</f>
        <v>7310365.7129999995</v>
      </c>
      <c r="Q2757" s="111">
        <f t="shared" si="749"/>
        <v>11121.81</v>
      </c>
      <c r="R2757" s="111">
        <f t="shared" si="750"/>
        <v>11121.81</v>
      </c>
      <c r="S2757" s="112" t="s">
        <v>2152</v>
      </c>
      <c r="T2757" s="105" t="s">
        <v>82</v>
      </c>
      <c r="U2757" s="217">
        <v>1</v>
      </c>
      <c r="V2757" s="85">
        <v>1</v>
      </c>
      <c r="W2757" s="85">
        <v>1</v>
      </c>
      <c r="X2757" s="85"/>
      <c r="Y2757" s="85"/>
      <c r="Z2757" s="85">
        <v>1</v>
      </c>
      <c r="AA2757" s="85"/>
      <c r="AB2757" s="86"/>
      <c r="AC2757" s="86"/>
      <c r="AD2757" s="85"/>
      <c r="AE2757" s="85"/>
      <c r="AF2757" s="85"/>
      <c r="AG2757" s="85"/>
      <c r="AH2757" s="85"/>
      <c r="AI2757" s="85"/>
      <c r="AJ2757" s="85"/>
    </row>
    <row r="2758" spans="1:36" ht="16.5" thickTop="1" thickBot="1">
      <c r="A2758" s="105">
        <f t="shared" si="751"/>
        <v>119</v>
      </c>
      <c r="B2758" s="112" t="s">
        <v>2701</v>
      </c>
      <c r="C2758" s="113">
        <v>1956</v>
      </c>
      <c r="D2758" s="113"/>
      <c r="E2758" s="114" t="s">
        <v>106</v>
      </c>
      <c r="F2758" s="107">
        <v>2</v>
      </c>
      <c r="G2758" s="115">
        <v>2</v>
      </c>
      <c r="H2758" s="111">
        <v>716.5</v>
      </c>
      <c r="I2758" s="111">
        <v>716.5</v>
      </c>
      <c r="J2758" s="111">
        <v>568.9</v>
      </c>
      <c r="K2758" s="116">
        <v>31</v>
      </c>
      <c r="L2758" s="110">
        <f t="shared" si="748"/>
        <v>6847869.9349999996</v>
      </c>
      <c r="M2758" s="108"/>
      <c r="N2758" s="108"/>
      <c r="O2758" s="108"/>
      <c r="P2758" s="110">
        <f>'Форма 2'!C2758-M2758-N2758-O2758</f>
        <v>6847869.9349999996</v>
      </c>
      <c r="Q2758" s="111">
        <f t="shared" si="749"/>
        <v>9557.39</v>
      </c>
      <c r="R2758" s="111">
        <f t="shared" si="750"/>
        <v>9557.39</v>
      </c>
      <c r="S2758" s="112" t="s">
        <v>2152</v>
      </c>
      <c r="T2758" s="105" t="s">
        <v>82</v>
      </c>
      <c r="U2758" s="217"/>
      <c r="V2758" s="85"/>
      <c r="W2758" s="85"/>
      <c r="X2758" s="85"/>
      <c r="Y2758" s="85"/>
      <c r="Z2758" s="85"/>
      <c r="AA2758" s="85"/>
      <c r="AB2758" s="86"/>
      <c r="AC2758" s="86"/>
      <c r="AD2758" s="85">
        <v>1</v>
      </c>
      <c r="AE2758" s="85"/>
      <c r="AF2758" s="85"/>
      <c r="AG2758" s="85"/>
      <c r="AH2758" s="85"/>
      <c r="AI2758" s="85"/>
      <c r="AJ2758" s="85"/>
    </row>
    <row r="2759" spans="1:36" ht="16.5" thickTop="1" thickBot="1">
      <c r="A2759" s="105">
        <f t="shared" si="751"/>
        <v>120</v>
      </c>
      <c r="B2759" s="112" t="s">
        <v>2702</v>
      </c>
      <c r="C2759" s="107">
        <v>1961</v>
      </c>
      <c r="D2759" s="107"/>
      <c r="E2759" s="114" t="s">
        <v>106</v>
      </c>
      <c r="F2759" s="107">
        <v>2</v>
      </c>
      <c r="G2759" s="107">
        <v>1</v>
      </c>
      <c r="H2759" s="111">
        <v>468.9</v>
      </c>
      <c r="I2759" s="111">
        <v>428.5</v>
      </c>
      <c r="J2759" s="111">
        <v>428.5</v>
      </c>
      <c r="K2759" s="122">
        <v>19</v>
      </c>
      <c r="L2759" s="110">
        <f t="shared" si="748"/>
        <v>3341001.591</v>
      </c>
      <c r="M2759" s="108"/>
      <c r="N2759" s="108"/>
      <c r="O2759" s="108"/>
      <c r="P2759" s="110">
        <f>'Форма 2'!C2759-M2759-N2759-O2759</f>
        <v>3341001.591</v>
      </c>
      <c r="Q2759" s="111">
        <f t="shared" si="749"/>
        <v>7796.9698739789965</v>
      </c>
      <c r="R2759" s="111">
        <f t="shared" si="750"/>
        <v>7796.9698739789965</v>
      </c>
      <c r="S2759" s="112" t="s">
        <v>2152</v>
      </c>
      <c r="T2759" s="107" t="s">
        <v>82</v>
      </c>
      <c r="U2759" s="217"/>
      <c r="V2759" s="85"/>
      <c r="W2759" s="85"/>
      <c r="X2759" s="85"/>
      <c r="Y2759" s="85"/>
      <c r="Z2759" s="85"/>
      <c r="AA2759" s="85"/>
      <c r="AB2759" s="86"/>
      <c r="AC2759" s="86"/>
      <c r="AD2759" s="85"/>
      <c r="AE2759" s="85">
        <v>1</v>
      </c>
      <c r="AF2759" s="85">
        <v>1</v>
      </c>
      <c r="AG2759" s="85"/>
      <c r="AH2759" s="85"/>
      <c r="AI2759" s="85"/>
      <c r="AJ2759" s="85"/>
    </row>
    <row r="2760" spans="1:36" ht="16.5" thickTop="1" thickBot="1">
      <c r="A2760" s="105">
        <f t="shared" si="751"/>
        <v>121</v>
      </c>
      <c r="B2760" s="112" t="s">
        <v>2703</v>
      </c>
      <c r="C2760" s="113">
        <v>1955</v>
      </c>
      <c r="D2760" s="113"/>
      <c r="E2760" s="114" t="s">
        <v>198</v>
      </c>
      <c r="F2760" s="107">
        <v>2</v>
      </c>
      <c r="G2760" s="115">
        <v>2</v>
      </c>
      <c r="H2760" s="111">
        <v>826.8</v>
      </c>
      <c r="I2760" s="111">
        <v>759.5</v>
      </c>
      <c r="J2760" s="111">
        <v>759.5</v>
      </c>
      <c r="K2760" s="116">
        <v>28</v>
      </c>
      <c r="L2760" s="110">
        <f t="shared" si="748"/>
        <v>7902050.0519999992</v>
      </c>
      <c r="M2760" s="108"/>
      <c r="N2760" s="108"/>
      <c r="O2760" s="108"/>
      <c r="P2760" s="110">
        <f>'Форма 2'!C2760-M2760-N2760-O2760</f>
        <v>7902050.0519999992</v>
      </c>
      <c r="Q2760" s="111">
        <f t="shared" si="749"/>
        <v>10404.279199473336</v>
      </c>
      <c r="R2760" s="111">
        <f t="shared" si="750"/>
        <v>10404.279199473336</v>
      </c>
      <c r="S2760" s="112" t="s">
        <v>2152</v>
      </c>
      <c r="T2760" s="105" t="s">
        <v>82</v>
      </c>
      <c r="U2760" s="217"/>
      <c r="V2760" s="85"/>
      <c r="W2760" s="85"/>
      <c r="X2760" s="85"/>
      <c r="Y2760" s="85"/>
      <c r="Z2760" s="85"/>
      <c r="AA2760" s="85"/>
      <c r="AB2760" s="86"/>
      <c r="AC2760" s="86"/>
      <c r="AD2760" s="85">
        <v>1</v>
      </c>
      <c r="AE2760" s="85"/>
      <c r="AF2760" s="85"/>
      <c r="AG2760" s="85"/>
      <c r="AH2760" s="85"/>
      <c r="AI2760" s="85"/>
      <c r="AJ2760" s="85"/>
    </row>
    <row r="2761" spans="1:36" ht="16.5" thickTop="1" thickBot="1">
      <c r="A2761" s="105">
        <f t="shared" si="751"/>
        <v>122</v>
      </c>
      <c r="B2761" s="112" t="s">
        <v>2704</v>
      </c>
      <c r="C2761" s="107">
        <v>1962</v>
      </c>
      <c r="D2761" s="107"/>
      <c r="E2761" s="114" t="s">
        <v>182</v>
      </c>
      <c r="F2761" s="107">
        <v>5</v>
      </c>
      <c r="G2761" s="107">
        <v>2</v>
      </c>
      <c r="H2761" s="111">
        <v>1630.6</v>
      </c>
      <c r="I2761" s="111">
        <v>1509.5</v>
      </c>
      <c r="J2761" s="111">
        <v>1349.9</v>
      </c>
      <c r="K2761" s="122">
        <v>54</v>
      </c>
      <c r="L2761" s="110">
        <f t="shared" si="748"/>
        <v>2780173</v>
      </c>
      <c r="M2761" s="108"/>
      <c r="N2761" s="108"/>
      <c r="O2761" s="108"/>
      <c r="P2761" s="110">
        <f>'Форма 2'!C2761-M2761-N2761-O2761</f>
        <v>2780173</v>
      </c>
      <c r="Q2761" s="111">
        <f t="shared" si="749"/>
        <v>1841.7840344484928</v>
      </c>
      <c r="R2761" s="111">
        <f t="shared" si="750"/>
        <v>1841.7840344484928</v>
      </c>
      <c r="S2761" s="112" t="s">
        <v>2152</v>
      </c>
      <c r="T2761" s="107" t="s">
        <v>82</v>
      </c>
      <c r="U2761" s="217"/>
      <c r="V2761" s="85"/>
      <c r="W2761" s="85">
        <v>1</v>
      </c>
      <c r="X2761" s="85">
        <v>1</v>
      </c>
      <c r="Y2761" s="85">
        <v>1</v>
      </c>
      <c r="Z2761" s="85"/>
      <c r="AA2761" s="85"/>
      <c r="AB2761" s="86"/>
      <c r="AC2761" s="86"/>
      <c r="AD2761" s="85"/>
      <c r="AE2761" s="85"/>
      <c r="AF2761" s="85"/>
      <c r="AG2761" s="85"/>
      <c r="AH2761" s="85"/>
      <c r="AI2761" s="85"/>
      <c r="AJ2761" s="85"/>
    </row>
    <row r="2762" spans="1:36" ht="16.5" thickTop="1" thickBot="1">
      <c r="A2762" s="105">
        <f t="shared" si="751"/>
        <v>123</v>
      </c>
      <c r="B2762" s="112" t="s">
        <v>2705</v>
      </c>
      <c r="C2762" s="107">
        <v>1961</v>
      </c>
      <c r="D2762" s="107"/>
      <c r="E2762" s="114" t="s">
        <v>182</v>
      </c>
      <c r="F2762" s="107">
        <v>5</v>
      </c>
      <c r="G2762" s="107">
        <v>2</v>
      </c>
      <c r="H2762" s="111">
        <v>1611.1</v>
      </c>
      <c r="I2762" s="111">
        <v>1471.35</v>
      </c>
      <c r="J2762" s="111">
        <v>1471.35</v>
      </c>
      <c r="K2762" s="122">
        <v>54</v>
      </c>
      <c r="L2762" s="110">
        <f t="shared" si="748"/>
        <v>2746925.5</v>
      </c>
      <c r="M2762" s="108"/>
      <c r="N2762" s="108"/>
      <c r="O2762" s="108"/>
      <c r="P2762" s="110">
        <f>'Форма 2'!C2762-M2762-N2762-O2762</f>
        <v>2746925.5</v>
      </c>
      <c r="Q2762" s="111">
        <f t="shared" si="749"/>
        <v>1866.9422639072961</v>
      </c>
      <c r="R2762" s="111">
        <f t="shared" si="750"/>
        <v>1866.9422639072961</v>
      </c>
      <c r="S2762" s="112" t="s">
        <v>2152</v>
      </c>
      <c r="T2762" s="107" t="s">
        <v>82</v>
      </c>
      <c r="U2762" s="217"/>
      <c r="V2762" s="85"/>
      <c r="W2762" s="85">
        <v>1</v>
      </c>
      <c r="X2762" s="85">
        <v>1</v>
      </c>
      <c r="Y2762" s="85">
        <v>1</v>
      </c>
      <c r="Z2762" s="85"/>
      <c r="AA2762" s="85"/>
      <c r="AB2762" s="86"/>
      <c r="AC2762" s="86"/>
      <c r="AD2762" s="85"/>
      <c r="AE2762" s="85"/>
      <c r="AF2762" s="85"/>
      <c r="AG2762" s="85"/>
      <c r="AH2762" s="85"/>
      <c r="AI2762" s="85"/>
      <c r="AJ2762" s="85"/>
    </row>
    <row r="2763" spans="1:36" ht="16.5" thickTop="1" thickBot="1">
      <c r="A2763" s="105">
        <f t="shared" si="751"/>
        <v>124</v>
      </c>
      <c r="B2763" s="112" t="s">
        <v>2706</v>
      </c>
      <c r="C2763" s="113">
        <v>1954</v>
      </c>
      <c r="D2763" s="113"/>
      <c r="E2763" s="114" t="s">
        <v>182</v>
      </c>
      <c r="F2763" s="107">
        <v>2</v>
      </c>
      <c r="G2763" s="115">
        <v>1</v>
      </c>
      <c r="H2763" s="111">
        <v>392.9</v>
      </c>
      <c r="I2763" s="111">
        <v>258.60000000000002</v>
      </c>
      <c r="J2763" s="111">
        <v>258.60000000000002</v>
      </c>
      <c r="K2763" s="116">
        <v>10</v>
      </c>
      <c r="L2763" s="110">
        <f t="shared" si="748"/>
        <v>4976015.6359999999</v>
      </c>
      <c r="M2763" s="108"/>
      <c r="N2763" s="108"/>
      <c r="O2763" s="108"/>
      <c r="P2763" s="110">
        <f>'Форма 2'!C2763-M2763-N2763-O2763</f>
        <v>4976015.6359999999</v>
      </c>
      <c r="Q2763" s="111">
        <f t="shared" si="749"/>
        <v>19242.133163186387</v>
      </c>
      <c r="R2763" s="111">
        <f t="shared" si="750"/>
        <v>19242.133163186387</v>
      </c>
      <c r="S2763" s="112" t="s">
        <v>2152</v>
      </c>
      <c r="T2763" s="105" t="s">
        <v>82</v>
      </c>
      <c r="U2763" s="217">
        <v>1</v>
      </c>
      <c r="V2763" s="85">
        <v>1</v>
      </c>
      <c r="W2763" s="85">
        <v>1</v>
      </c>
      <c r="X2763" s="85">
        <v>1</v>
      </c>
      <c r="Y2763" s="85">
        <v>1</v>
      </c>
      <c r="Z2763" s="85">
        <v>1</v>
      </c>
      <c r="AA2763" s="85"/>
      <c r="AB2763" s="86"/>
      <c r="AC2763" s="86"/>
      <c r="AD2763" s="85"/>
      <c r="AE2763" s="85"/>
      <c r="AF2763" s="85"/>
      <c r="AG2763" s="85"/>
      <c r="AH2763" s="85"/>
      <c r="AI2763" s="85"/>
      <c r="AJ2763" s="85"/>
    </row>
    <row r="2764" spans="1:36" ht="16.5" thickTop="1" thickBot="1">
      <c r="A2764" s="105">
        <f t="shared" si="751"/>
        <v>125</v>
      </c>
      <c r="B2764" s="112" t="s">
        <v>2707</v>
      </c>
      <c r="C2764" s="113">
        <v>1954</v>
      </c>
      <c r="D2764" s="113"/>
      <c r="E2764" s="114" t="s">
        <v>182</v>
      </c>
      <c r="F2764" s="107">
        <v>2</v>
      </c>
      <c r="G2764" s="115">
        <v>2</v>
      </c>
      <c r="H2764" s="111">
        <v>817.2</v>
      </c>
      <c r="I2764" s="111">
        <v>748.3</v>
      </c>
      <c r="J2764" s="111">
        <v>748.3</v>
      </c>
      <c r="K2764" s="116">
        <v>25</v>
      </c>
      <c r="L2764" s="110">
        <f t="shared" si="748"/>
        <v>10349707.248000002</v>
      </c>
      <c r="M2764" s="108"/>
      <c r="N2764" s="108"/>
      <c r="O2764" s="108"/>
      <c r="P2764" s="110">
        <f>'Форма 2'!C2764-M2764-N2764-O2764</f>
        <v>10349707.248000002</v>
      </c>
      <c r="Q2764" s="111">
        <f t="shared" si="749"/>
        <v>13830.959839636513</v>
      </c>
      <c r="R2764" s="111">
        <f t="shared" si="750"/>
        <v>13830.959839636513</v>
      </c>
      <c r="S2764" s="112" t="s">
        <v>2152</v>
      </c>
      <c r="T2764" s="105" t="s">
        <v>82</v>
      </c>
      <c r="U2764" s="217">
        <v>1</v>
      </c>
      <c r="V2764" s="85">
        <v>1</v>
      </c>
      <c r="W2764" s="85">
        <v>1</v>
      </c>
      <c r="X2764" s="85">
        <v>1</v>
      </c>
      <c r="Y2764" s="85">
        <v>1</v>
      </c>
      <c r="Z2764" s="85">
        <v>1</v>
      </c>
      <c r="AA2764" s="85"/>
      <c r="AB2764" s="86"/>
      <c r="AC2764" s="86"/>
      <c r="AD2764" s="85"/>
      <c r="AE2764" s="85"/>
      <c r="AF2764" s="85"/>
      <c r="AG2764" s="85"/>
      <c r="AH2764" s="85"/>
      <c r="AI2764" s="85"/>
      <c r="AJ2764" s="85"/>
    </row>
    <row r="2765" spans="1:36" ht="16.5" thickTop="1" thickBot="1">
      <c r="A2765" s="105">
        <f t="shared" si="751"/>
        <v>126</v>
      </c>
      <c r="B2765" s="112" t="s">
        <v>2708</v>
      </c>
      <c r="C2765" s="107">
        <v>1965</v>
      </c>
      <c r="D2765" s="107"/>
      <c r="E2765" s="114" t="s">
        <v>182</v>
      </c>
      <c r="F2765" s="107">
        <v>4</v>
      </c>
      <c r="G2765" s="107">
        <v>3</v>
      </c>
      <c r="H2765" s="111">
        <v>2122.1999999999998</v>
      </c>
      <c r="I2765" s="111">
        <v>1983.9</v>
      </c>
      <c r="J2765" s="111">
        <v>1940.5</v>
      </c>
      <c r="K2765" s="122">
        <v>76</v>
      </c>
      <c r="L2765" s="110">
        <f t="shared" si="748"/>
        <v>10361344.391999999</v>
      </c>
      <c r="M2765" s="108"/>
      <c r="N2765" s="108"/>
      <c r="O2765" s="108"/>
      <c r="P2765" s="110">
        <f>'Форма 2'!C2765-M2765-N2765-O2765</f>
        <v>10361344.391999999</v>
      </c>
      <c r="Q2765" s="111">
        <f t="shared" si="749"/>
        <v>5222.7150521699677</v>
      </c>
      <c r="R2765" s="111">
        <f t="shared" si="750"/>
        <v>5222.7150521699677</v>
      </c>
      <c r="S2765" s="112" t="s">
        <v>2152</v>
      </c>
      <c r="T2765" s="107" t="s">
        <v>82</v>
      </c>
      <c r="U2765" s="217"/>
      <c r="V2765" s="85"/>
      <c r="W2765" s="85"/>
      <c r="X2765" s="85"/>
      <c r="Y2765" s="85"/>
      <c r="Z2765" s="85"/>
      <c r="AA2765" s="85"/>
      <c r="AB2765" s="86"/>
      <c r="AC2765" s="86"/>
      <c r="AD2765" s="85"/>
      <c r="AE2765" s="85">
        <v>1</v>
      </c>
      <c r="AF2765" s="85"/>
      <c r="AG2765" s="85"/>
      <c r="AH2765" s="85"/>
      <c r="AI2765" s="85"/>
      <c r="AJ2765" s="85"/>
    </row>
    <row r="2766" spans="1:36" ht="16.5" thickTop="1" thickBot="1">
      <c r="A2766" s="105">
        <f t="shared" si="751"/>
        <v>127</v>
      </c>
      <c r="B2766" s="112" t="s">
        <v>2709</v>
      </c>
      <c r="C2766" s="107">
        <v>1965</v>
      </c>
      <c r="D2766" s="107"/>
      <c r="E2766" s="114" t="s">
        <v>182</v>
      </c>
      <c r="F2766" s="107">
        <v>4</v>
      </c>
      <c r="G2766" s="107">
        <v>2</v>
      </c>
      <c r="H2766" s="111">
        <v>1381.1</v>
      </c>
      <c r="I2766" s="111">
        <v>1283.7</v>
      </c>
      <c r="J2766" s="111">
        <v>1283.7</v>
      </c>
      <c r="K2766" s="122">
        <v>54</v>
      </c>
      <c r="L2766" s="110">
        <f t="shared" ref="L2766:L2774" si="752">SUM(M2766:P2766)</f>
        <v>6743027.3959999988</v>
      </c>
      <c r="M2766" s="108"/>
      <c r="N2766" s="108"/>
      <c r="O2766" s="108"/>
      <c r="P2766" s="110">
        <f>'Форма 2'!C2766-M2766-N2766-O2766</f>
        <v>6743027.3959999988</v>
      </c>
      <c r="Q2766" s="111">
        <f t="shared" ref="Q2766:Q2774" si="753">L2766/I2766</f>
        <v>5252.8062600296007</v>
      </c>
      <c r="R2766" s="111">
        <f t="shared" ref="R2766:R2774" si="754">Q2766</f>
        <v>5252.8062600296007</v>
      </c>
      <c r="S2766" s="112" t="s">
        <v>2152</v>
      </c>
      <c r="T2766" s="107" t="s">
        <v>82</v>
      </c>
      <c r="U2766" s="217"/>
      <c r="V2766" s="85"/>
      <c r="W2766" s="85"/>
      <c r="X2766" s="85"/>
      <c r="Y2766" s="85"/>
      <c r="Z2766" s="85"/>
      <c r="AA2766" s="85"/>
      <c r="AB2766" s="86"/>
      <c r="AC2766" s="86"/>
      <c r="AD2766" s="85"/>
      <c r="AE2766" s="85">
        <v>1</v>
      </c>
      <c r="AF2766" s="85"/>
      <c r="AG2766" s="85"/>
      <c r="AH2766" s="85"/>
      <c r="AI2766" s="85"/>
      <c r="AJ2766" s="85"/>
    </row>
    <row r="2767" spans="1:36" ht="16.5" thickTop="1" thickBot="1">
      <c r="A2767" s="105">
        <f t="shared" si="751"/>
        <v>128</v>
      </c>
      <c r="B2767" s="112" t="s">
        <v>2710</v>
      </c>
      <c r="C2767" s="107">
        <v>1965</v>
      </c>
      <c r="D2767" s="107"/>
      <c r="E2767" s="114" t="s">
        <v>182</v>
      </c>
      <c r="F2767" s="107">
        <v>5</v>
      </c>
      <c r="G2767" s="107">
        <v>3</v>
      </c>
      <c r="H2767" s="111">
        <v>2570.6</v>
      </c>
      <c r="I2767" s="111">
        <v>2570.6</v>
      </c>
      <c r="J2767" s="111">
        <v>2283.7999999999997</v>
      </c>
      <c r="K2767" s="122">
        <v>123</v>
      </c>
      <c r="L2767" s="110">
        <f t="shared" si="752"/>
        <v>12550594.615999999</v>
      </c>
      <c r="M2767" s="108"/>
      <c r="N2767" s="108"/>
      <c r="O2767" s="108"/>
      <c r="P2767" s="110">
        <f>'Форма 2'!C2767-M2767-N2767-O2767</f>
        <v>12550594.615999999</v>
      </c>
      <c r="Q2767" s="111">
        <f t="shared" si="753"/>
        <v>4882.3599999999997</v>
      </c>
      <c r="R2767" s="111">
        <f t="shared" si="754"/>
        <v>4882.3599999999997</v>
      </c>
      <c r="S2767" s="112" t="s">
        <v>2152</v>
      </c>
      <c r="T2767" s="107" t="s">
        <v>82</v>
      </c>
      <c r="U2767" s="217"/>
      <c r="V2767" s="85"/>
      <c r="W2767" s="85"/>
      <c r="X2767" s="85"/>
      <c r="Y2767" s="85"/>
      <c r="Z2767" s="85"/>
      <c r="AA2767" s="85"/>
      <c r="AB2767" s="86"/>
      <c r="AC2767" s="86"/>
      <c r="AD2767" s="85"/>
      <c r="AE2767" s="85">
        <v>1</v>
      </c>
      <c r="AF2767" s="85"/>
      <c r="AG2767" s="85"/>
      <c r="AH2767" s="85"/>
      <c r="AI2767" s="85"/>
      <c r="AJ2767" s="85"/>
    </row>
    <row r="2768" spans="1:36" ht="16.5" thickTop="1" thickBot="1">
      <c r="A2768" s="105">
        <f t="shared" si="751"/>
        <v>129</v>
      </c>
      <c r="B2768" s="191" t="s">
        <v>1328</v>
      </c>
      <c r="C2768" s="105">
        <v>1958</v>
      </c>
      <c r="D2768" s="105"/>
      <c r="E2768" s="119" t="s">
        <v>106</v>
      </c>
      <c r="F2768" s="107">
        <v>2</v>
      </c>
      <c r="G2768" s="105">
        <v>2</v>
      </c>
      <c r="H2768" s="111">
        <v>709.7</v>
      </c>
      <c r="I2768" s="111">
        <v>655.29999999999995</v>
      </c>
      <c r="J2768" s="111">
        <v>609.79999999999995</v>
      </c>
      <c r="K2768" s="109">
        <v>14</v>
      </c>
      <c r="L2768" s="110">
        <f t="shared" si="752"/>
        <v>268131.75700000004</v>
      </c>
      <c r="M2768" s="108"/>
      <c r="N2768" s="108"/>
      <c r="O2768" s="108"/>
      <c r="P2768" s="110">
        <f>'Форма 2'!C2768-M2768-N2768-O2768</f>
        <v>268131.75700000004</v>
      </c>
      <c r="Q2768" s="111">
        <f>L2768/I2768</f>
        <v>409.17405310544797</v>
      </c>
      <c r="R2768" s="111">
        <f>Q2768</f>
        <v>409.17405310544797</v>
      </c>
      <c r="S2768" s="112" t="s">
        <v>2152</v>
      </c>
      <c r="T2768" s="107" t="s">
        <v>82</v>
      </c>
      <c r="U2768" s="217"/>
      <c r="V2768" s="85"/>
      <c r="W2768" s="85"/>
      <c r="X2768" s="85">
        <v>1</v>
      </c>
      <c r="Y2768" s="85"/>
      <c r="Z2768" s="85"/>
      <c r="AA2768" s="85"/>
      <c r="AB2768" s="86"/>
      <c r="AC2768" s="86"/>
      <c r="AD2768" s="85"/>
      <c r="AE2768" s="85"/>
      <c r="AF2768" s="85"/>
      <c r="AG2768" s="85"/>
      <c r="AH2768" s="85"/>
      <c r="AI2768" s="85"/>
      <c r="AJ2768" s="85"/>
    </row>
    <row r="2769" spans="1:36" ht="16.5" thickTop="1" thickBot="1">
      <c r="A2769" s="105">
        <f t="shared" si="751"/>
        <v>130</v>
      </c>
      <c r="B2769" s="191" t="s">
        <v>2711</v>
      </c>
      <c r="C2769" s="105">
        <v>1959</v>
      </c>
      <c r="D2769" s="105"/>
      <c r="E2769" s="119" t="s">
        <v>106</v>
      </c>
      <c r="F2769" s="107">
        <v>2</v>
      </c>
      <c r="G2769" s="105">
        <v>2</v>
      </c>
      <c r="H2769" s="111">
        <v>678.3</v>
      </c>
      <c r="I2769" s="111">
        <v>633.70000000000005</v>
      </c>
      <c r="J2769" s="111">
        <v>553.5</v>
      </c>
      <c r="K2769" s="109">
        <v>24</v>
      </c>
      <c r="L2769" s="110">
        <f t="shared" si="752"/>
        <v>8436159.5429999996</v>
      </c>
      <c r="M2769" s="108"/>
      <c r="N2769" s="108"/>
      <c r="O2769" s="108"/>
      <c r="P2769" s="110">
        <f>'Форма 2'!C2769-M2769-N2769-O2769</f>
        <v>8436159.5429999996</v>
      </c>
      <c r="Q2769" s="111">
        <f>L2769/I2769</f>
        <v>13312.544647309451</v>
      </c>
      <c r="R2769" s="111">
        <f>Q2769</f>
        <v>13312.544647309451</v>
      </c>
      <c r="S2769" s="112" t="s">
        <v>2152</v>
      </c>
      <c r="T2769" s="107" t="s">
        <v>82</v>
      </c>
      <c r="U2769" s="217"/>
      <c r="V2769" s="85"/>
      <c r="W2769" s="85">
        <v>1</v>
      </c>
      <c r="X2769" s="85">
        <v>1</v>
      </c>
      <c r="Y2769" s="85">
        <v>1</v>
      </c>
      <c r="Z2769" s="85"/>
      <c r="AA2769" s="85"/>
      <c r="AB2769" s="86"/>
      <c r="AC2769" s="86"/>
      <c r="AD2769" s="85">
        <v>1</v>
      </c>
      <c r="AE2769" s="85"/>
      <c r="AF2769" s="85"/>
      <c r="AG2769" s="85"/>
      <c r="AH2769" s="85"/>
      <c r="AI2769" s="85"/>
      <c r="AJ2769" s="85"/>
    </row>
    <row r="2770" spans="1:36" ht="16.5" thickTop="1" thickBot="1">
      <c r="A2770" s="105">
        <f t="shared" si="751"/>
        <v>131</v>
      </c>
      <c r="B2770" s="112" t="s">
        <v>2712</v>
      </c>
      <c r="C2770" s="113">
        <v>1954</v>
      </c>
      <c r="D2770" s="113"/>
      <c r="E2770" s="114" t="s">
        <v>106</v>
      </c>
      <c r="F2770" s="107">
        <v>2</v>
      </c>
      <c r="G2770" s="115">
        <v>2</v>
      </c>
      <c r="H2770" s="111">
        <v>986.1</v>
      </c>
      <c r="I2770" s="111">
        <v>803.5</v>
      </c>
      <c r="J2770" s="111">
        <v>662.9</v>
      </c>
      <c r="K2770" s="116">
        <v>18</v>
      </c>
      <c r="L2770" s="110">
        <f t="shared" si="752"/>
        <v>12488798.724000003</v>
      </c>
      <c r="M2770" s="108"/>
      <c r="N2770" s="108"/>
      <c r="O2770" s="108"/>
      <c r="P2770" s="110">
        <f>'Форма 2'!C2770-M2770-N2770-O2770</f>
        <v>12488798.724000003</v>
      </c>
      <c r="Q2770" s="111">
        <f t="shared" si="753"/>
        <v>15542.997789670197</v>
      </c>
      <c r="R2770" s="111">
        <f t="shared" si="754"/>
        <v>15542.997789670197</v>
      </c>
      <c r="S2770" s="112" t="s">
        <v>2152</v>
      </c>
      <c r="T2770" s="107" t="s">
        <v>82</v>
      </c>
      <c r="U2770" s="217">
        <v>1</v>
      </c>
      <c r="V2770" s="85">
        <v>1</v>
      </c>
      <c r="W2770" s="85">
        <v>1</v>
      </c>
      <c r="X2770" s="85">
        <v>1</v>
      </c>
      <c r="Y2770" s="85">
        <v>1</v>
      </c>
      <c r="Z2770" s="85">
        <v>1</v>
      </c>
      <c r="AA2770" s="85"/>
      <c r="AB2770" s="86"/>
      <c r="AC2770" s="86"/>
      <c r="AD2770" s="85"/>
      <c r="AE2770" s="85"/>
      <c r="AF2770" s="85"/>
      <c r="AG2770" s="85"/>
      <c r="AH2770" s="85"/>
      <c r="AI2770" s="85"/>
      <c r="AJ2770" s="85"/>
    </row>
    <row r="2771" spans="1:36" ht="16.5" thickTop="1" thickBot="1">
      <c r="A2771" s="105">
        <f t="shared" si="751"/>
        <v>132</v>
      </c>
      <c r="B2771" s="112" t="s">
        <v>201</v>
      </c>
      <c r="C2771" s="113">
        <v>1957</v>
      </c>
      <c r="D2771" s="113"/>
      <c r="E2771" s="114" t="s">
        <v>106</v>
      </c>
      <c r="F2771" s="107">
        <v>2</v>
      </c>
      <c r="G2771" s="115">
        <v>2</v>
      </c>
      <c r="H2771" s="111">
        <v>793</v>
      </c>
      <c r="I2771" s="111">
        <v>733.5</v>
      </c>
      <c r="J2771" s="111">
        <v>590.5</v>
      </c>
      <c r="K2771" s="116">
        <v>18</v>
      </c>
      <c r="L2771" s="110">
        <f t="shared" si="752"/>
        <v>299603.33</v>
      </c>
      <c r="M2771" s="108"/>
      <c r="N2771" s="108"/>
      <c r="O2771" s="108"/>
      <c r="P2771" s="110">
        <f>'Форма 2'!C2771-M2771-N2771-O2771</f>
        <v>299603.33</v>
      </c>
      <c r="Q2771" s="111">
        <f t="shared" si="753"/>
        <v>408.45716428084529</v>
      </c>
      <c r="R2771" s="111">
        <f t="shared" si="754"/>
        <v>408.45716428084529</v>
      </c>
      <c r="S2771" s="112" t="s">
        <v>2152</v>
      </c>
      <c r="T2771" s="107" t="s">
        <v>82</v>
      </c>
      <c r="U2771" s="217"/>
      <c r="V2771" s="85"/>
      <c r="W2771" s="85"/>
      <c r="X2771" s="85">
        <v>1</v>
      </c>
      <c r="Y2771" s="85"/>
      <c r="Z2771" s="85"/>
      <c r="AA2771" s="85"/>
      <c r="AB2771" s="86"/>
      <c r="AC2771" s="86"/>
      <c r="AD2771" s="85"/>
      <c r="AE2771" s="85"/>
      <c r="AF2771" s="85"/>
      <c r="AG2771" s="85"/>
      <c r="AH2771" s="85"/>
      <c r="AI2771" s="85"/>
      <c r="AJ2771" s="85"/>
    </row>
    <row r="2772" spans="1:36" ht="16.5" thickTop="1" thickBot="1">
      <c r="A2772" s="105">
        <f t="shared" si="751"/>
        <v>133</v>
      </c>
      <c r="B2772" s="191" t="s">
        <v>2713</v>
      </c>
      <c r="C2772" s="105">
        <v>1959</v>
      </c>
      <c r="D2772" s="105"/>
      <c r="E2772" s="119" t="s">
        <v>106</v>
      </c>
      <c r="F2772" s="107">
        <v>3</v>
      </c>
      <c r="G2772" s="105">
        <v>2</v>
      </c>
      <c r="H2772" s="111">
        <v>960.9</v>
      </c>
      <c r="I2772" s="111">
        <v>827.7</v>
      </c>
      <c r="J2772" s="111">
        <v>784.90000000000009</v>
      </c>
      <c r="K2772" s="109">
        <v>34</v>
      </c>
      <c r="L2772" s="110">
        <f t="shared" si="752"/>
        <v>12997796.421</v>
      </c>
      <c r="M2772" s="108"/>
      <c r="N2772" s="108"/>
      <c r="O2772" s="108"/>
      <c r="P2772" s="110">
        <f>'Форма 2'!C2772-M2772-N2772-O2772</f>
        <v>12997796.421</v>
      </c>
      <c r="Q2772" s="111">
        <f t="shared" si="753"/>
        <v>15703.511442551648</v>
      </c>
      <c r="R2772" s="111">
        <f t="shared" si="754"/>
        <v>15703.511442551648</v>
      </c>
      <c r="S2772" s="112" t="s">
        <v>2152</v>
      </c>
      <c r="T2772" s="107" t="s">
        <v>82</v>
      </c>
      <c r="U2772" s="217"/>
      <c r="V2772" s="85"/>
      <c r="W2772" s="85"/>
      <c r="X2772" s="85"/>
      <c r="Y2772" s="85"/>
      <c r="Z2772" s="85"/>
      <c r="AA2772" s="85"/>
      <c r="AB2772" s="86"/>
      <c r="AC2772" s="86"/>
      <c r="AD2772" s="85">
        <v>1</v>
      </c>
      <c r="AE2772" s="85"/>
      <c r="AF2772" s="85">
        <v>1</v>
      </c>
      <c r="AG2772" s="85"/>
      <c r="AH2772" s="85">
        <v>1</v>
      </c>
      <c r="AI2772" s="85"/>
      <c r="AJ2772" s="85"/>
    </row>
    <row r="2773" spans="1:36" ht="16.5" thickTop="1" thickBot="1">
      <c r="A2773" s="105">
        <f t="shared" si="751"/>
        <v>134</v>
      </c>
      <c r="B2773" s="112" t="s">
        <v>2714</v>
      </c>
      <c r="C2773" s="107">
        <v>1961</v>
      </c>
      <c r="D2773" s="107"/>
      <c r="E2773" s="114" t="s">
        <v>182</v>
      </c>
      <c r="F2773" s="107">
        <v>5</v>
      </c>
      <c r="G2773" s="107">
        <v>3</v>
      </c>
      <c r="H2773" s="111">
        <v>2581.9</v>
      </c>
      <c r="I2773" s="111">
        <v>2581.9</v>
      </c>
      <c r="J2773" s="111">
        <v>2318.5</v>
      </c>
      <c r="K2773" s="122">
        <v>88</v>
      </c>
      <c r="L2773" s="110">
        <f t="shared" si="752"/>
        <v>12605765.284</v>
      </c>
      <c r="M2773" s="108"/>
      <c r="N2773" s="108"/>
      <c r="O2773" s="108"/>
      <c r="P2773" s="110">
        <f>'Форма 2'!C2773-M2773-N2773-O2773</f>
        <v>12605765.284</v>
      </c>
      <c r="Q2773" s="111">
        <f t="shared" si="753"/>
        <v>4882.3599999999997</v>
      </c>
      <c r="R2773" s="111">
        <f t="shared" si="754"/>
        <v>4882.3599999999997</v>
      </c>
      <c r="S2773" s="112" t="s">
        <v>2152</v>
      </c>
      <c r="T2773" s="107" t="s">
        <v>82</v>
      </c>
      <c r="U2773" s="217"/>
      <c r="V2773" s="85"/>
      <c r="W2773" s="85"/>
      <c r="X2773" s="85"/>
      <c r="Y2773" s="85"/>
      <c r="Z2773" s="85"/>
      <c r="AA2773" s="85"/>
      <c r="AB2773" s="86"/>
      <c r="AC2773" s="86"/>
      <c r="AD2773" s="85"/>
      <c r="AE2773" s="85">
        <v>1</v>
      </c>
      <c r="AF2773" s="85"/>
      <c r="AG2773" s="85"/>
      <c r="AH2773" s="85"/>
      <c r="AI2773" s="85"/>
      <c r="AJ2773" s="85"/>
    </row>
    <row r="2774" spans="1:36" ht="16.5" thickTop="1" thickBot="1">
      <c r="A2774" s="105">
        <f t="shared" si="751"/>
        <v>135</v>
      </c>
      <c r="B2774" s="112" t="s">
        <v>2715</v>
      </c>
      <c r="C2774" s="113">
        <v>1953</v>
      </c>
      <c r="D2774" s="113"/>
      <c r="E2774" s="114" t="s">
        <v>2716</v>
      </c>
      <c r="F2774" s="107">
        <v>2</v>
      </c>
      <c r="G2774" s="115">
        <v>2</v>
      </c>
      <c r="H2774" s="111">
        <v>516.70000000000005</v>
      </c>
      <c r="I2774" s="111">
        <v>516.70000000000005</v>
      </c>
      <c r="J2774" s="111">
        <v>374.2</v>
      </c>
      <c r="K2774" s="116">
        <v>20</v>
      </c>
      <c r="L2774" s="110">
        <f t="shared" si="752"/>
        <v>4340342.0040000007</v>
      </c>
      <c r="M2774" s="108"/>
      <c r="N2774" s="108"/>
      <c r="O2774" s="108"/>
      <c r="P2774" s="110">
        <f>'Форма 2'!C2774-M2774-N2774-O2774</f>
        <v>4340342.0040000007</v>
      </c>
      <c r="Q2774" s="111">
        <f t="shared" si="753"/>
        <v>8400.1200000000008</v>
      </c>
      <c r="R2774" s="111">
        <f t="shared" si="754"/>
        <v>8400.1200000000008</v>
      </c>
      <c r="S2774" s="112" t="s">
        <v>2152</v>
      </c>
      <c r="T2774" s="105" t="s">
        <v>82</v>
      </c>
      <c r="U2774" s="217"/>
      <c r="V2774" s="85">
        <v>1</v>
      </c>
      <c r="W2774" s="85"/>
      <c r="X2774" s="85"/>
      <c r="Y2774" s="85"/>
      <c r="Z2774" s="85"/>
      <c r="AA2774" s="85"/>
      <c r="AB2774" s="86"/>
      <c r="AC2774" s="86"/>
      <c r="AD2774" s="85"/>
      <c r="AE2774" s="85"/>
      <c r="AF2774" s="85"/>
      <c r="AG2774" s="85"/>
      <c r="AH2774" s="85"/>
      <c r="AI2774" s="85"/>
      <c r="AJ2774" s="85"/>
    </row>
    <row r="2775" spans="1:36" ht="17.25" thickTop="1" thickBot="1">
      <c r="A2775" s="221">
        <v>0</v>
      </c>
      <c r="B2775" s="13" t="s">
        <v>202</v>
      </c>
      <c r="C2775" s="5"/>
      <c r="D2775" s="5"/>
      <c r="E2775" s="5"/>
      <c r="F2775" s="5"/>
      <c r="G2775" s="5"/>
      <c r="H2775" s="17">
        <f>SUM(H2776:H2826)</f>
        <v>125771.57</v>
      </c>
      <c r="I2775" s="17">
        <f t="shared" ref="I2775:P2775" si="755">SUM(I2776:I2826)</f>
        <v>111576.89000000001</v>
      </c>
      <c r="J2775" s="17">
        <f t="shared" si="755"/>
        <v>51326.000000000007</v>
      </c>
      <c r="K2775" s="23">
        <f t="shared" si="755"/>
        <v>5420</v>
      </c>
      <c r="L2775" s="24">
        <f t="shared" si="755"/>
        <v>388358786.58840007</v>
      </c>
      <c r="M2775" s="24">
        <f t="shared" si="755"/>
        <v>0</v>
      </c>
      <c r="N2775" s="24">
        <f t="shared" si="755"/>
        <v>0</v>
      </c>
      <c r="O2775" s="24">
        <f t="shared" si="755"/>
        <v>0</v>
      </c>
      <c r="P2775" s="24">
        <f t="shared" si="755"/>
        <v>388358786.58840007</v>
      </c>
      <c r="Q2775" s="8" t="s">
        <v>76</v>
      </c>
      <c r="R2775" s="8" t="s">
        <v>76</v>
      </c>
      <c r="S2775" s="8" t="s">
        <v>76</v>
      </c>
      <c r="T2775" s="5" t="s">
        <v>76</v>
      </c>
      <c r="U2775" s="218" t="s">
        <v>76</v>
      </c>
      <c r="V2775" s="84" t="s">
        <v>76</v>
      </c>
      <c r="W2775" s="84" t="s">
        <v>76</v>
      </c>
      <c r="X2775" s="84" t="s">
        <v>76</v>
      </c>
      <c r="Y2775" s="84" t="s">
        <v>76</v>
      </c>
      <c r="Z2775" s="84" t="s">
        <v>76</v>
      </c>
      <c r="AA2775" s="84" t="s">
        <v>76</v>
      </c>
      <c r="AB2775" s="84" t="s">
        <v>76</v>
      </c>
      <c r="AC2775" s="84" t="s">
        <v>76</v>
      </c>
      <c r="AD2775" s="84" t="s">
        <v>76</v>
      </c>
      <c r="AE2775" s="84" t="s">
        <v>76</v>
      </c>
      <c r="AF2775" s="84" t="s">
        <v>76</v>
      </c>
      <c r="AG2775" s="84" t="s">
        <v>76</v>
      </c>
      <c r="AH2775" s="84" t="s">
        <v>76</v>
      </c>
      <c r="AI2775" s="84" t="s">
        <v>76</v>
      </c>
      <c r="AJ2775" s="84" t="s">
        <v>76</v>
      </c>
    </row>
    <row r="2776" spans="1:36" ht="16.5" thickTop="1" thickBot="1">
      <c r="A2776" s="105">
        <f t="shared" si="751"/>
        <v>1</v>
      </c>
      <c r="B2776" s="191" t="s">
        <v>2717</v>
      </c>
      <c r="C2776" s="105">
        <v>1977</v>
      </c>
      <c r="D2776" s="105"/>
      <c r="E2776" s="119" t="s">
        <v>212</v>
      </c>
      <c r="F2776" s="107">
        <v>5</v>
      </c>
      <c r="G2776" s="105">
        <v>4</v>
      </c>
      <c r="H2776" s="111">
        <v>2698.1</v>
      </c>
      <c r="I2776" s="111">
        <v>2698.1</v>
      </c>
      <c r="J2776" s="111">
        <v>505.5</v>
      </c>
      <c r="K2776" s="109">
        <v>83</v>
      </c>
      <c r="L2776" s="110">
        <f t="shared" ref="L2776:L2826" si="756">SUM(M2776:P2776)</f>
        <v>4600260.5</v>
      </c>
      <c r="M2776" s="108"/>
      <c r="N2776" s="108"/>
      <c r="O2776" s="108"/>
      <c r="P2776" s="110">
        <f>'Форма 2'!C2776-M2776-N2776-O2776</f>
        <v>4600260.5</v>
      </c>
      <c r="Q2776" s="111">
        <f t="shared" ref="Q2776:Q2826" si="757">L2776/I2776</f>
        <v>1705</v>
      </c>
      <c r="R2776" s="111">
        <f t="shared" ref="R2776:R2826" si="758">Q2776</f>
        <v>1705</v>
      </c>
      <c r="S2776" s="112" t="s">
        <v>2152</v>
      </c>
      <c r="T2776" s="105" t="s">
        <v>82</v>
      </c>
      <c r="U2776" s="217"/>
      <c r="V2776" s="85"/>
      <c r="W2776" s="85">
        <v>1</v>
      </c>
      <c r="X2776" s="85">
        <v>1</v>
      </c>
      <c r="Y2776" s="85">
        <v>1</v>
      </c>
      <c r="Z2776" s="85"/>
      <c r="AA2776" s="85"/>
      <c r="AB2776" s="86"/>
      <c r="AC2776" s="86"/>
      <c r="AD2776" s="85"/>
      <c r="AE2776" s="85"/>
      <c r="AF2776" s="85"/>
      <c r="AG2776" s="85"/>
      <c r="AH2776" s="85"/>
      <c r="AI2776" s="85"/>
      <c r="AJ2776" s="85"/>
    </row>
    <row r="2777" spans="1:36" ht="16.5" thickTop="1" thickBot="1">
      <c r="A2777" s="105">
        <f t="shared" si="751"/>
        <v>2</v>
      </c>
      <c r="B2777" s="191" t="s">
        <v>2718</v>
      </c>
      <c r="C2777" s="105">
        <v>1977</v>
      </c>
      <c r="D2777" s="105"/>
      <c r="E2777" s="119" t="s">
        <v>212</v>
      </c>
      <c r="F2777" s="107">
        <v>5</v>
      </c>
      <c r="G2777" s="105">
        <v>4</v>
      </c>
      <c r="H2777" s="111">
        <v>2951.3</v>
      </c>
      <c r="I2777" s="111">
        <v>2701</v>
      </c>
      <c r="J2777" s="111">
        <v>250.2</v>
      </c>
      <c r="K2777" s="109">
        <v>130</v>
      </c>
      <c r="L2777" s="110">
        <f t="shared" si="756"/>
        <v>5031966.5</v>
      </c>
      <c r="M2777" s="108"/>
      <c r="N2777" s="108"/>
      <c r="O2777" s="108"/>
      <c r="P2777" s="110">
        <f>'Форма 2'!C2777-M2777-N2777-O2777</f>
        <v>5031966.5</v>
      </c>
      <c r="Q2777" s="111">
        <f t="shared" si="757"/>
        <v>1863.0012958163643</v>
      </c>
      <c r="R2777" s="111">
        <f t="shared" si="758"/>
        <v>1863.0012958163643</v>
      </c>
      <c r="S2777" s="112" t="s">
        <v>2152</v>
      </c>
      <c r="T2777" s="105" t="s">
        <v>82</v>
      </c>
      <c r="U2777" s="217"/>
      <c r="V2777" s="85"/>
      <c r="W2777" s="85">
        <v>1</v>
      </c>
      <c r="X2777" s="85">
        <v>1</v>
      </c>
      <c r="Y2777" s="85">
        <v>1</v>
      </c>
      <c r="Z2777" s="85"/>
      <c r="AA2777" s="85"/>
      <c r="AB2777" s="86"/>
      <c r="AC2777" s="86"/>
      <c r="AD2777" s="85"/>
      <c r="AE2777" s="85"/>
      <c r="AF2777" s="85"/>
      <c r="AG2777" s="85"/>
      <c r="AH2777" s="85"/>
      <c r="AI2777" s="85"/>
      <c r="AJ2777" s="85"/>
    </row>
    <row r="2778" spans="1:36" ht="16.5" thickTop="1" thickBot="1">
      <c r="A2778" s="105">
        <f t="shared" si="751"/>
        <v>3</v>
      </c>
      <c r="B2778" s="191" t="s">
        <v>2719</v>
      </c>
      <c r="C2778" s="105">
        <v>1978</v>
      </c>
      <c r="D2778" s="105">
        <v>1978</v>
      </c>
      <c r="E2778" s="119" t="s">
        <v>212</v>
      </c>
      <c r="F2778" s="107">
        <v>5</v>
      </c>
      <c r="G2778" s="105">
        <v>2</v>
      </c>
      <c r="H2778" s="111">
        <v>1273.9000000000001</v>
      </c>
      <c r="I2778" s="111">
        <v>1273.9000000000001</v>
      </c>
      <c r="J2778" s="111">
        <v>136.69999999999999</v>
      </c>
      <c r="K2778" s="109">
        <v>129</v>
      </c>
      <c r="L2778" s="110">
        <f t="shared" si="756"/>
        <v>1505240.2400000002</v>
      </c>
      <c r="M2778" s="108"/>
      <c r="N2778" s="108"/>
      <c r="O2778" s="108"/>
      <c r="P2778" s="110">
        <f>'Форма 2'!C2778-M2778-N2778-O2778</f>
        <v>1505240.2400000002</v>
      </c>
      <c r="Q2778" s="111">
        <f t="shared" si="757"/>
        <v>1181.6000000000001</v>
      </c>
      <c r="R2778" s="111">
        <f t="shared" si="758"/>
        <v>1181.6000000000001</v>
      </c>
      <c r="S2778" s="112" t="s">
        <v>2152</v>
      </c>
      <c r="T2778" s="105" t="s">
        <v>82</v>
      </c>
      <c r="U2778" s="217"/>
      <c r="V2778" s="85"/>
      <c r="W2778" s="85"/>
      <c r="X2778" s="85">
        <v>1</v>
      </c>
      <c r="Y2778" s="85">
        <v>1</v>
      </c>
      <c r="Z2778" s="85"/>
      <c r="AA2778" s="85"/>
      <c r="AB2778" s="86"/>
      <c r="AC2778" s="86"/>
      <c r="AD2778" s="85"/>
      <c r="AE2778" s="85"/>
      <c r="AF2778" s="85"/>
      <c r="AG2778" s="85"/>
      <c r="AH2778" s="85"/>
      <c r="AI2778" s="85"/>
      <c r="AJ2778" s="85"/>
    </row>
    <row r="2779" spans="1:36" ht="16.5" thickTop="1" thickBot="1">
      <c r="A2779" s="105">
        <f t="shared" si="751"/>
        <v>4</v>
      </c>
      <c r="B2779" s="191" t="s">
        <v>2720</v>
      </c>
      <c r="C2779" s="105">
        <v>1978</v>
      </c>
      <c r="D2779" s="105">
        <v>1978</v>
      </c>
      <c r="E2779" s="119" t="s">
        <v>212</v>
      </c>
      <c r="F2779" s="107">
        <v>5</v>
      </c>
      <c r="G2779" s="105">
        <v>2</v>
      </c>
      <c r="H2779" s="111">
        <v>1225.4000000000001</v>
      </c>
      <c r="I2779" s="111">
        <v>1225.4000000000001</v>
      </c>
      <c r="J2779" s="111">
        <v>136.69999999999999</v>
      </c>
      <c r="K2779" s="109">
        <v>141</v>
      </c>
      <c r="L2779" s="110">
        <f t="shared" si="756"/>
        <v>1447932.6400000001</v>
      </c>
      <c r="M2779" s="108"/>
      <c r="N2779" s="108"/>
      <c r="O2779" s="108"/>
      <c r="P2779" s="110">
        <f>'Форма 2'!C2779-M2779-N2779-O2779</f>
        <v>1447932.6400000001</v>
      </c>
      <c r="Q2779" s="111">
        <f t="shared" si="757"/>
        <v>1181.5999999999999</v>
      </c>
      <c r="R2779" s="111">
        <f t="shared" si="758"/>
        <v>1181.5999999999999</v>
      </c>
      <c r="S2779" s="112" t="s">
        <v>2152</v>
      </c>
      <c r="T2779" s="105" t="s">
        <v>82</v>
      </c>
      <c r="U2779" s="217"/>
      <c r="V2779" s="85"/>
      <c r="W2779" s="85"/>
      <c r="X2779" s="85">
        <v>1</v>
      </c>
      <c r="Y2779" s="85">
        <v>1</v>
      </c>
      <c r="Z2779" s="85"/>
      <c r="AA2779" s="85"/>
      <c r="AB2779" s="86"/>
      <c r="AC2779" s="86"/>
      <c r="AD2779" s="85"/>
      <c r="AE2779" s="85"/>
      <c r="AF2779" s="85"/>
      <c r="AG2779" s="85"/>
      <c r="AH2779" s="85"/>
      <c r="AI2779" s="85"/>
      <c r="AJ2779" s="85"/>
    </row>
    <row r="2780" spans="1:36" ht="16.5" thickTop="1" thickBot="1">
      <c r="A2780" s="105">
        <f t="shared" si="751"/>
        <v>5</v>
      </c>
      <c r="B2780" s="191" t="s">
        <v>2721</v>
      </c>
      <c r="C2780" s="105">
        <v>1977</v>
      </c>
      <c r="D2780" s="105">
        <v>1977</v>
      </c>
      <c r="E2780" s="119" t="s">
        <v>212</v>
      </c>
      <c r="F2780" s="107">
        <v>5</v>
      </c>
      <c r="G2780" s="105">
        <v>2</v>
      </c>
      <c r="H2780" s="111">
        <v>2115.3000000000002</v>
      </c>
      <c r="I2780" s="111">
        <v>1400.8</v>
      </c>
      <c r="J2780" s="111">
        <v>2115.3000000000002</v>
      </c>
      <c r="K2780" s="109">
        <v>147</v>
      </c>
      <c r="L2780" s="110">
        <f t="shared" si="756"/>
        <v>2499438.4800000004</v>
      </c>
      <c r="M2780" s="108"/>
      <c r="N2780" s="108"/>
      <c r="O2780" s="108"/>
      <c r="P2780" s="110">
        <f>'Форма 2'!C2780-M2780-N2780-O2780</f>
        <v>2499438.4800000004</v>
      </c>
      <c r="Q2780" s="111">
        <f t="shared" si="757"/>
        <v>1784.2936036550545</v>
      </c>
      <c r="R2780" s="111">
        <f t="shared" si="758"/>
        <v>1784.2936036550545</v>
      </c>
      <c r="S2780" s="112" t="s">
        <v>2152</v>
      </c>
      <c r="T2780" s="105" t="s">
        <v>82</v>
      </c>
      <c r="U2780" s="217"/>
      <c r="V2780" s="85"/>
      <c r="W2780" s="85"/>
      <c r="X2780" s="85">
        <v>1</v>
      </c>
      <c r="Y2780" s="85">
        <v>1</v>
      </c>
      <c r="Z2780" s="85"/>
      <c r="AA2780" s="85"/>
      <c r="AB2780" s="86"/>
      <c r="AC2780" s="86"/>
      <c r="AD2780" s="85"/>
      <c r="AE2780" s="85"/>
      <c r="AF2780" s="85"/>
      <c r="AG2780" s="85"/>
      <c r="AH2780" s="85"/>
      <c r="AI2780" s="85"/>
      <c r="AJ2780" s="85"/>
    </row>
    <row r="2781" spans="1:36" ht="16.5" thickTop="1" thickBot="1">
      <c r="A2781" s="105">
        <f t="shared" si="751"/>
        <v>6</v>
      </c>
      <c r="B2781" s="191" t="s">
        <v>2722</v>
      </c>
      <c r="C2781" s="105">
        <v>1977</v>
      </c>
      <c r="D2781" s="105"/>
      <c r="E2781" s="119" t="s">
        <v>212</v>
      </c>
      <c r="F2781" s="107">
        <v>5</v>
      </c>
      <c r="G2781" s="105">
        <v>2</v>
      </c>
      <c r="H2781" s="111">
        <v>2084.6999999999998</v>
      </c>
      <c r="I2781" s="111">
        <v>1358.8</v>
      </c>
      <c r="J2781" s="111">
        <v>2084.6999999999998</v>
      </c>
      <c r="K2781" s="109">
        <v>141</v>
      </c>
      <c r="L2781" s="110">
        <f t="shared" si="756"/>
        <v>2463281.5199999996</v>
      </c>
      <c r="M2781" s="108"/>
      <c r="N2781" s="108"/>
      <c r="O2781" s="108"/>
      <c r="P2781" s="110">
        <f>'Форма 2'!C2781-M2781-N2781-O2781</f>
        <v>2463281.5199999996</v>
      </c>
      <c r="Q2781" s="111">
        <f t="shared" si="757"/>
        <v>1812.8359729172796</v>
      </c>
      <c r="R2781" s="111">
        <f t="shared" si="758"/>
        <v>1812.8359729172796</v>
      </c>
      <c r="S2781" s="112" t="s">
        <v>2152</v>
      </c>
      <c r="T2781" s="105" t="s">
        <v>82</v>
      </c>
      <c r="U2781" s="217"/>
      <c r="V2781" s="85"/>
      <c r="W2781" s="85"/>
      <c r="X2781" s="85">
        <v>1</v>
      </c>
      <c r="Y2781" s="85">
        <v>1</v>
      </c>
      <c r="Z2781" s="85"/>
      <c r="AA2781" s="85"/>
      <c r="AB2781" s="86"/>
      <c r="AC2781" s="86"/>
      <c r="AD2781" s="85"/>
      <c r="AE2781" s="85"/>
      <c r="AF2781" s="85"/>
      <c r="AG2781" s="85"/>
      <c r="AH2781" s="85"/>
      <c r="AI2781" s="85"/>
      <c r="AJ2781" s="85"/>
    </row>
    <row r="2782" spans="1:36" ht="16.5" thickTop="1" thickBot="1">
      <c r="A2782" s="105">
        <f t="shared" si="751"/>
        <v>7</v>
      </c>
      <c r="B2782" s="191" t="s">
        <v>2723</v>
      </c>
      <c r="C2782" s="105">
        <v>1978</v>
      </c>
      <c r="D2782" s="105">
        <v>1978</v>
      </c>
      <c r="E2782" s="119" t="s">
        <v>212</v>
      </c>
      <c r="F2782" s="107">
        <v>5</v>
      </c>
      <c r="G2782" s="105">
        <v>2</v>
      </c>
      <c r="H2782" s="111">
        <v>2176.6999999999998</v>
      </c>
      <c r="I2782" s="111">
        <v>2176.6999999999998</v>
      </c>
      <c r="J2782" s="111">
        <v>1255</v>
      </c>
      <c r="K2782" s="109">
        <v>140</v>
      </c>
      <c r="L2782" s="110">
        <f t="shared" si="756"/>
        <v>2571988.7199999997</v>
      </c>
      <c r="M2782" s="108"/>
      <c r="N2782" s="108"/>
      <c r="O2782" s="108"/>
      <c r="P2782" s="110">
        <f>'Форма 2'!C2782-M2782-N2782-O2782</f>
        <v>2571988.7199999997</v>
      </c>
      <c r="Q2782" s="111">
        <f t="shared" si="757"/>
        <v>1181.5999999999999</v>
      </c>
      <c r="R2782" s="111">
        <f t="shared" si="758"/>
        <v>1181.5999999999999</v>
      </c>
      <c r="S2782" s="112" t="s">
        <v>2152</v>
      </c>
      <c r="T2782" s="105" t="s">
        <v>82</v>
      </c>
      <c r="U2782" s="217"/>
      <c r="V2782" s="85"/>
      <c r="W2782" s="85"/>
      <c r="X2782" s="85">
        <v>1</v>
      </c>
      <c r="Y2782" s="85">
        <v>1</v>
      </c>
      <c r="Z2782" s="85"/>
      <c r="AA2782" s="85"/>
      <c r="AB2782" s="86"/>
      <c r="AC2782" s="86"/>
      <c r="AD2782" s="85"/>
      <c r="AE2782" s="85"/>
      <c r="AF2782" s="85"/>
      <c r="AG2782" s="85"/>
      <c r="AH2782" s="85"/>
      <c r="AI2782" s="85"/>
      <c r="AJ2782" s="85"/>
    </row>
    <row r="2783" spans="1:36" ht="16.5" thickTop="1" thickBot="1">
      <c r="A2783" s="105">
        <f t="shared" si="751"/>
        <v>8</v>
      </c>
      <c r="B2783" s="191" t="s">
        <v>2724</v>
      </c>
      <c r="C2783" s="105">
        <v>1978</v>
      </c>
      <c r="D2783" s="105">
        <v>1978</v>
      </c>
      <c r="E2783" s="119" t="s">
        <v>212</v>
      </c>
      <c r="F2783" s="107">
        <v>5</v>
      </c>
      <c r="G2783" s="105">
        <v>2</v>
      </c>
      <c r="H2783" s="111">
        <v>2186.4</v>
      </c>
      <c r="I2783" s="111">
        <v>2186</v>
      </c>
      <c r="J2783" s="111">
        <v>2186.4</v>
      </c>
      <c r="K2783" s="109">
        <v>130</v>
      </c>
      <c r="L2783" s="110">
        <f t="shared" si="756"/>
        <v>2583450.2400000002</v>
      </c>
      <c r="M2783" s="108"/>
      <c r="N2783" s="108"/>
      <c r="O2783" s="108"/>
      <c r="P2783" s="110">
        <f>'Форма 2'!C2783-M2783-N2783-O2783</f>
        <v>2583450.2400000002</v>
      </c>
      <c r="Q2783" s="111">
        <f t="shared" si="757"/>
        <v>1181.8162122598353</v>
      </c>
      <c r="R2783" s="111">
        <f t="shared" si="758"/>
        <v>1181.8162122598353</v>
      </c>
      <c r="S2783" s="112" t="s">
        <v>2152</v>
      </c>
      <c r="T2783" s="105" t="s">
        <v>82</v>
      </c>
      <c r="U2783" s="217"/>
      <c r="V2783" s="85"/>
      <c r="W2783" s="85"/>
      <c r="X2783" s="85">
        <v>1</v>
      </c>
      <c r="Y2783" s="85">
        <v>1</v>
      </c>
      <c r="Z2783" s="85"/>
      <c r="AA2783" s="85"/>
      <c r="AB2783" s="86"/>
      <c r="AC2783" s="86"/>
      <c r="AD2783" s="85"/>
      <c r="AE2783" s="85"/>
      <c r="AF2783" s="85"/>
      <c r="AG2783" s="85"/>
      <c r="AH2783" s="85"/>
      <c r="AI2783" s="85"/>
      <c r="AJ2783" s="85"/>
    </row>
    <row r="2784" spans="1:36" ht="16.5" thickTop="1" thickBot="1">
      <c r="A2784" s="105">
        <f t="shared" si="751"/>
        <v>9</v>
      </c>
      <c r="B2784" s="191" t="s">
        <v>2725</v>
      </c>
      <c r="C2784" s="105">
        <v>1977</v>
      </c>
      <c r="D2784" s="105"/>
      <c r="E2784" s="119" t="s">
        <v>212</v>
      </c>
      <c r="F2784" s="107">
        <v>5</v>
      </c>
      <c r="G2784" s="105">
        <v>4</v>
      </c>
      <c r="H2784" s="111">
        <v>4205.5</v>
      </c>
      <c r="I2784" s="111">
        <v>4062.59</v>
      </c>
      <c r="J2784" s="111">
        <v>142.4</v>
      </c>
      <c r="K2784" s="109">
        <v>79</v>
      </c>
      <c r="L2784" s="110">
        <f t="shared" si="756"/>
        <v>7170377.5</v>
      </c>
      <c r="M2784" s="108"/>
      <c r="N2784" s="108"/>
      <c r="O2784" s="108"/>
      <c r="P2784" s="110">
        <f>'Форма 2'!C2784-M2784-N2784-O2784</f>
        <v>7170377.5</v>
      </c>
      <c r="Q2784" s="111">
        <f t="shared" si="757"/>
        <v>1764.976898973315</v>
      </c>
      <c r="R2784" s="111">
        <f t="shared" si="758"/>
        <v>1764.976898973315</v>
      </c>
      <c r="S2784" s="112" t="s">
        <v>2152</v>
      </c>
      <c r="T2784" s="105" t="s">
        <v>92</v>
      </c>
      <c r="U2784" s="217"/>
      <c r="V2784" s="85"/>
      <c r="W2784" s="85">
        <v>1</v>
      </c>
      <c r="X2784" s="85">
        <v>1</v>
      </c>
      <c r="Y2784" s="85">
        <v>1</v>
      </c>
      <c r="Z2784" s="85"/>
      <c r="AA2784" s="85"/>
      <c r="AB2784" s="86"/>
      <c r="AC2784" s="86"/>
      <c r="AD2784" s="85"/>
      <c r="AE2784" s="85"/>
      <c r="AF2784" s="85"/>
      <c r="AG2784" s="85"/>
      <c r="AH2784" s="85"/>
      <c r="AI2784" s="85"/>
      <c r="AJ2784" s="85"/>
    </row>
    <row r="2785" spans="1:36" ht="16.5" thickTop="1" thickBot="1">
      <c r="A2785" s="105">
        <f t="shared" si="751"/>
        <v>10</v>
      </c>
      <c r="B2785" s="191" t="s">
        <v>2726</v>
      </c>
      <c r="C2785" s="105">
        <v>1985</v>
      </c>
      <c r="D2785" s="105">
        <v>1985</v>
      </c>
      <c r="E2785" s="119" t="s">
        <v>212</v>
      </c>
      <c r="F2785" s="107">
        <v>5</v>
      </c>
      <c r="G2785" s="105">
        <v>2</v>
      </c>
      <c r="H2785" s="111">
        <v>1500.85</v>
      </c>
      <c r="I2785" s="111">
        <v>1500.85</v>
      </c>
      <c r="J2785" s="111">
        <v>149</v>
      </c>
      <c r="K2785" s="109">
        <v>64</v>
      </c>
      <c r="L2785" s="110">
        <f t="shared" si="756"/>
        <v>1224858.6935000001</v>
      </c>
      <c r="M2785" s="108"/>
      <c r="N2785" s="108"/>
      <c r="O2785" s="108"/>
      <c r="P2785" s="110">
        <f>'Форма 2'!C2785-M2785-N2785-O2785</f>
        <v>1224858.6935000001</v>
      </c>
      <c r="Q2785" s="111">
        <f t="shared" si="757"/>
        <v>816.11000000000013</v>
      </c>
      <c r="R2785" s="111">
        <f t="shared" si="758"/>
        <v>816.11000000000013</v>
      </c>
      <c r="S2785" s="112" t="s">
        <v>2152</v>
      </c>
      <c r="T2785" s="105" t="s">
        <v>82</v>
      </c>
      <c r="U2785" s="217"/>
      <c r="V2785" s="85"/>
      <c r="W2785" s="85"/>
      <c r="X2785" s="85"/>
      <c r="Y2785" s="85"/>
      <c r="Z2785" s="85"/>
      <c r="AA2785" s="85"/>
      <c r="AB2785" s="86"/>
      <c r="AC2785" s="86"/>
      <c r="AD2785" s="85"/>
      <c r="AE2785" s="85"/>
      <c r="AF2785" s="85">
        <v>1</v>
      </c>
      <c r="AG2785" s="85"/>
      <c r="AH2785" s="85"/>
      <c r="AI2785" s="85"/>
      <c r="AJ2785" s="85"/>
    </row>
    <row r="2786" spans="1:36" ht="16.5" thickTop="1" thickBot="1">
      <c r="A2786" s="105">
        <f t="shared" si="751"/>
        <v>11</v>
      </c>
      <c r="B2786" s="191" t="s">
        <v>2727</v>
      </c>
      <c r="C2786" s="105">
        <v>1985</v>
      </c>
      <c r="D2786" s="105">
        <v>1985</v>
      </c>
      <c r="E2786" s="119" t="s">
        <v>212</v>
      </c>
      <c r="F2786" s="107">
        <v>5</v>
      </c>
      <c r="G2786" s="105">
        <v>4</v>
      </c>
      <c r="H2786" s="111">
        <v>2974.6</v>
      </c>
      <c r="I2786" s="111">
        <v>2974.6</v>
      </c>
      <c r="J2786" s="111">
        <v>298</v>
      </c>
      <c r="K2786" s="109">
        <v>144</v>
      </c>
      <c r="L2786" s="110">
        <f t="shared" si="756"/>
        <v>2427600.8059999999</v>
      </c>
      <c r="M2786" s="108"/>
      <c r="N2786" s="108"/>
      <c r="O2786" s="108"/>
      <c r="P2786" s="110">
        <f>'Форма 2'!C2786-M2786-N2786-O2786</f>
        <v>2427600.8059999999</v>
      </c>
      <c r="Q2786" s="111">
        <f t="shared" si="757"/>
        <v>816.11</v>
      </c>
      <c r="R2786" s="111">
        <f t="shared" si="758"/>
        <v>816.11</v>
      </c>
      <c r="S2786" s="112" t="s">
        <v>2152</v>
      </c>
      <c r="T2786" s="105" t="s">
        <v>82</v>
      </c>
      <c r="U2786" s="217"/>
      <c r="V2786" s="85"/>
      <c r="W2786" s="85"/>
      <c r="X2786" s="85"/>
      <c r="Y2786" s="85"/>
      <c r="Z2786" s="85"/>
      <c r="AA2786" s="85"/>
      <c r="AB2786" s="86"/>
      <c r="AC2786" s="86"/>
      <c r="AD2786" s="85"/>
      <c r="AE2786" s="85"/>
      <c r="AF2786" s="85">
        <v>1</v>
      </c>
      <c r="AG2786" s="85"/>
      <c r="AH2786" s="85"/>
      <c r="AI2786" s="85"/>
      <c r="AJ2786" s="85"/>
    </row>
    <row r="2787" spans="1:36" ht="16.5" thickTop="1" thickBot="1">
      <c r="A2787" s="105">
        <f t="shared" si="751"/>
        <v>12</v>
      </c>
      <c r="B2787" s="191" t="s">
        <v>2728</v>
      </c>
      <c r="C2787" s="105">
        <v>1985</v>
      </c>
      <c r="D2787" s="105">
        <v>1985</v>
      </c>
      <c r="E2787" s="119" t="s">
        <v>212</v>
      </c>
      <c r="F2787" s="107">
        <v>5</v>
      </c>
      <c r="G2787" s="105">
        <v>6</v>
      </c>
      <c r="H2787" s="111">
        <v>4400.8</v>
      </c>
      <c r="I2787" s="111">
        <v>4400.8</v>
      </c>
      <c r="J2787" s="111">
        <v>447</v>
      </c>
      <c r="K2787" s="109">
        <v>191</v>
      </c>
      <c r="L2787" s="110">
        <f t="shared" si="756"/>
        <v>3591536.8880000003</v>
      </c>
      <c r="M2787" s="108"/>
      <c r="N2787" s="108"/>
      <c r="O2787" s="108"/>
      <c r="P2787" s="110">
        <f>'Форма 2'!C2787-M2787-N2787-O2787</f>
        <v>3591536.8880000003</v>
      </c>
      <c r="Q2787" s="111">
        <f t="shared" si="757"/>
        <v>816.11</v>
      </c>
      <c r="R2787" s="111">
        <f t="shared" si="758"/>
        <v>816.11</v>
      </c>
      <c r="S2787" s="112" t="s">
        <v>2152</v>
      </c>
      <c r="T2787" s="105" t="s">
        <v>82</v>
      </c>
      <c r="U2787" s="217"/>
      <c r="V2787" s="85"/>
      <c r="W2787" s="85"/>
      <c r="X2787" s="85"/>
      <c r="Y2787" s="85"/>
      <c r="Z2787" s="85"/>
      <c r="AA2787" s="85"/>
      <c r="AB2787" s="86"/>
      <c r="AC2787" s="86"/>
      <c r="AD2787" s="85"/>
      <c r="AE2787" s="85"/>
      <c r="AF2787" s="85">
        <v>1</v>
      </c>
      <c r="AG2787" s="85"/>
      <c r="AH2787" s="85"/>
      <c r="AI2787" s="85"/>
      <c r="AJ2787" s="85"/>
    </row>
    <row r="2788" spans="1:36" ht="16.5" thickTop="1" thickBot="1">
      <c r="A2788" s="105">
        <f t="shared" si="751"/>
        <v>13</v>
      </c>
      <c r="B2788" s="191" t="s">
        <v>203</v>
      </c>
      <c r="C2788" s="107">
        <v>1993</v>
      </c>
      <c r="D2788" s="107"/>
      <c r="E2788" s="114" t="s">
        <v>91</v>
      </c>
      <c r="F2788" s="107">
        <v>9</v>
      </c>
      <c r="G2788" s="107">
        <v>4</v>
      </c>
      <c r="H2788" s="111">
        <v>10038</v>
      </c>
      <c r="I2788" s="111">
        <v>8324</v>
      </c>
      <c r="J2788" s="111">
        <v>8324</v>
      </c>
      <c r="K2788" s="122"/>
      <c r="L2788" s="110">
        <f t="shared" ref="L2788" si="759">SUM(M2788:P2788)</f>
        <v>11114035.68</v>
      </c>
      <c r="M2788" s="108"/>
      <c r="N2788" s="108"/>
      <c r="O2788" s="108"/>
      <c r="P2788" s="110">
        <f>'Форма 2'!C2788-M2788-N2788-O2788</f>
        <v>11114035.68</v>
      </c>
      <c r="Q2788" s="111">
        <f t="shared" ref="Q2788" si="760">L2788/I2788</f>
        <v>1335.1796828447862</v>
      </c>
      <c r="R2788" s="111">
        <f t="shared" ref="R2788" si="761">Q2788</f>
        <v>1335.1796828447862</v>
      </c>
      <c r="S2788" s="112" t="s">
        <v>2152</v>
      </c>
      <c r="T2788" s="105" t="s">
        <v>120</v>
      </c>
      <c r="U2788" s="219"/>
      <c r="V2788" s="153"/>
      <c r="W2788" s="153"/>
      <c r="X2788" s="153"/>
      <c r="Y2788" s="153"/>
      <c r="Z2788" s="153"/>
      <c r="AA2788" s="153"/>
      <c r="AB2788" s="168">
        <v>4</v>
      </c>
      <c r="AC2788" s="154">
        <f>2778508.92*AB2788</f>
        <v>11114035.68</v>
      </c>
      <c r="AD2788" s="153"/>
      <c r="AE2788" s="153"/>
      <c r="AF2788" s="153"/>
      <c r="AG2788" s="85"/>
      <c r="AH2788" s="153"/>
      <c r="AI2788" s="153"/>
      <c r="AJ2788" s="153"/>
    </row>
    <row r="2789" spans="1:36" ht="16.5" thickTop="1" thickBot="1">
      <c r="A2789" s="105">
        <f t="shared" si="751"/>
        <v>14</v>
      </c>
      <c r="B2789" s="191" t="s">
        <v>2729</v>
      </c>
      <c r="C2789" s="105">
        <v>1985</v>
      </c>
      <c r="D2789" s="105">
        <v>1985</v>
      </c>
      <c r="E2789" s="119" t="s">
        <v>212</v>
      </c>
      <c r="F2789" s="107">
        <v>5</v>
      </c>
      <c r="G2789" s="105">
        <v>6</v>
      </c>
      <c r="H2789" s="111">
        <v>3955.4</v>
      </c>
      <c r="I2789" s="111">
        <v>3955.4</v>
      </c>
      <c r="J2789" s="111">
        <v>458.4</v>
      </c>
      <c r="K2789" s="109">
        <v>193</v>
      </c>
      <c r="L2789" s="110">
        <f t="shared" si="756"/>
        <v>3228041.4939999999</v>
      </c>
      <c r="M2789" s="108"/>
      <c r="N2789" s="108"/>
      <c r="O2789" s="108"/>
      <c r="P2789" s="110">
        <f>'Форма 2'!C2789-M2789-N2789-O2789</f>
        <v>3228041.4939999999</v>
      </c>
      <c r="Q2789" s="111">
        <f t="shared" si="757"/>
        <v>816.11</v>
      </c>
      <c r="R2789" s="111">
        <f t="shared" si="758"/>
        <v>816.11</v>
      </c>
      <c r="S2789" s="112" t="s">
        <v>2152</v>
      </c>
      <c r="T2789" s="105" t="s">
        <v>82</v>
      </c>
      <c r="U2789" s="217"/>
      <c r="V2789" s="85"/>
      <c r="W2789" s="85"/>
      <c r="X2789" s="85"/>
      <c r="Y2789" s="85"/>
      <c r="Z2789" s="85"/>
      <c r="AA2789" s="85"/>
      <c r="AB2789" s="86"/>
      <c r="AC2789" s="86"/>
      <c r="AD2789" s="85"/>
      <c r="AE2789" s="85"/>
      <c r="AF2789" s="85">
        <v>1</v>
      </c>
      <c r="AG2789" s="85"/>
      <c r="AH2789" s="85"/>
      <c r="AI2789" s="85"/>
      <c r="AJ2789" s="85"/>
    </row>
    <row r="2790" spans="1:36" ht="16.5" thickTop="1" thickBot="1">
      <c r="A2790" s="105">
        <f t="shared" si="751"/>
        <v>15</v>
      </c>
      <c r="B2790" s="191" t="s">
        <v>2730</v>
      </c>
      <c r="C2790" s="105">
        <v>1996</v>
      </c>
      <c r="D2790" s="105">
        <v>1996</v>
      </c>
      <c r="E2790" s="119" t="s">
        <v>212</v>
      </c>
      <c r="F2790" s="107">
        <v>9</v>
      </c>
      <c r="G2790" s="105">
        <v>1</v>
      </c>
      <c r="H2790" s="111">
        <v>4071.3</v>
      </c>
      <c r="I2790" s="111">
        <v>756</v>
      </c>
      <c r="J2790" s="111">
        <v>4071.3</v>
      </c>
      <c r="K2790" s="109">
        <v>92</v>
      </c>
      <c r="L2790" s="110">
        <f t="shared" si="756"/>
        <v>2778508.92</v>
      </c>
      <c r="M2790" s="108"/>
      <c r="N2790" s="108"/>
      <c r="O2790" s="108"/>
      <c r="P2790" s="110">
        <f>'Форма 2'!C2790-M2790-N2790-O2790</f>
        <v>2778508.92</v>
      </c>
      <c r="Q2790" s="111">
        <f t="shared" si="757"/>
        <v>3675.2763492063491</v>
      </c>
      <c r="R2790" s="111">
        <f t="shared" si="758"/>
        <v>3675.2763492063491</v>
      </c>
      <c r="S2790" s="112" t="s">
        <v>2152</v>
      </c>
      <c r="T2790" s="105" t="s">
        <v>82</v>
      </c>
      <c r="U2790" s="217"/>
      <c r="V2790" s="85"/>
      <c r="W2790" s="85"/>
      <c r="X2790" s="85"/>
      <c r="Y2790" s="85"/>
      <c r="Z2790" s="172"/>
      <c r="AA2790" s="172"/>
      <c r="AB2790" s="177">
        <v>1</v>
      </c>
      <c r="AC2790" s="154">
        <f>2778508.92*AB2790</f>
        <v>2778508.92</v>
      </c>
      <c r="AD2790" s="85"/>
      <c r="AE2790" s="85"/>
      <c r="AF2790" s="85"/>
      <c r="AG2790" s="166"/>
      <c r="AH2790" s="85"/>
      <c r="AI2790" s="85"/>
      <c r="AJ2790" s="85"/>
    </row>
    <row r="2791" spans="1:36" ht="16.5" thickTop="1" thickBot="1">
      <c r="A2791" s="105">
        <f t="shared" si="751"/>
        <v>16</v>
      </c>
      <c r="B2791" s="191" t="s">
        <v>2731</v>
      </c>
      <c r="C2791" s="105">
        <v>1996</v>
      </c>
      <c r="D2791" s="105">
        <v>1996</v>
      </c>
      <c r="E2791" s="119" t="s">
        <v>212</v>
      </c>
      <c r="F2791" s="107">
        <v>9</v>
      </c>
      <c r="G2791" s="105">
        <v>1</v>
      </c>
      <c r="H2791" s="111">
        <v>2131.4</v>
      </c>
      <c r="I2791" s="111">
        <v>1767.6</v>
      </c>
      <c r="J2791" s="111">
        <v>2131.4</v>
      </c>
      <c r="K2791" s="109">
        <v>60</v>
      </c>
      <c r="L2791" s="110">
        <f t="shared" si="756"/>
        <v>12742915.924000001</v>
      </c>
      <c r="M2791" s="108"/>
      <c r="N2791" s="108"/>
      <c r="O2791" s="108"/>
      <c r="P2791" s="110">
        <f>'Форма 2'!C2791-M2791-N2791-O2791</f>
        <v>12742915.924000001</v>
      </c>
      <c r="Q2791" s="111">
        <f t="shared" si="757"/>
        <v>7209.1626634985296</v>
      </c>
      <c r="R2791" s="111">
        <f t="shared" si="758"/>
        <v>7209.1626634985296</v>
      </c>
      <c r="S2791" s="112" t="s">
        <v>2152</v>
      </c>
      <c r="T2791" s="105" t="s">
        <v>82</v>
      </c>
      <c r="U2791" s="217">
        <v>1</v>
      </c>
      <c r="V2791" s="85">
        <v>1</v>
      </c>
      <c r="W2791" s="85">
        <v>1</v>
      </c>
      <c r="X2791" s="85"/>
      <c r="Y2791" s="85">
        <v>1</v>
      </c>
      <c r="Z2791" s="85">
        <v>1</v>
      </c>
      <c r="AA2791" s="85">
        <v>1</v>
      </c>
      <c r="AB2791" s="86"/>
      <c r="AC2791" s="86"/>
      <c r="AD2791" s="85"/>
      <c r="AE2791" s="85"/>
      <c r="AF2791" s="85"/>
      <c r="AG2791" s="85"/>
      <c r="AH2791" s="85"/>
      <c r="AI2791" s="85"/>
      <c r="AJ2791" s="85"/>
    </row>
    <row r="2792" spans="1:36" ht="16.5" thickTop="1" thickBot="1">
      <c r="A2792" s="105">
        <f t="shared" si="751"/>
        <v>17</v>
      </c>
      <c r="B2792" s="191" t="s">
        <v>2732</v>
      </c>
      <c r="C2792" s="105">
        <v>1976</v>
      </c>
      <c r="D2792" s="105">
        <v>1976</v>
      </c>
      <c r="E2792" s="119" t="s">
        <v>80</v>
      </c>
      <c r="F2792" s="107">
        <v>5</v>
      </c>
      <c r="G2792" s="105">
        <v>5</v>
      </c>
      <c r="H2792" s="111">
        <v>4693</v>
      </c>
      <c r="I2792" s="111">
        <v>4473.6000000000004</v>
      </c>
      <c r="J2792" s="111">
        <v>219.4</v>
      </c>
      <c r="K2792" s="109">
        <v>203</v>
      </c>
      <c r="L2792" s="110">
        <f t="shared" si="756"/>
        <v>5545248.7999999998</v>
      </c>
      <c r="M2792" s="108"/>
      <c r="N2792" s="108"/>
      <c r="O2792" s="108"/>
      <c r="P2792" s="110">
        <f>'Форма 2'!C2792-M2792-N2792-O2792</f>
        <v>5545248.7999999998</v>
      </c>
      <c r="Q2792" s="111">
        <f t="shared" si="757"/>
        <v>1239.5495350500714</v>
      </c>
      <c r="R2792" s="111">
        <f t="shared" si="758"/>
        <v>1239.5495350500714</v>
      </c>
      <c r="S2792" s="112" t="s">
        <v>2152</v>
      </c>
      <c r="T2792" s="105" t="s">
        <v>82</v>
      </c>
      <c r="U2792" s="217"/>
      <c r="V2792" s="85"/>
      <c r="W2792" s="85"/>
      <c r="X2792" s="85">
        <v>1</v>
      </c>
      <c r="Y2792" s="85">
        <v>1</v>
      </c>
      <c r="Z2792" s="85"/>
      <c r="AA2792" s="85"/>
      <c r="AB2792" s="86"/>
      <c r="AC2792" s="86"/>
      <c r="AD2792" s="85"/>
      <c r="AE2792" s="85"/>
      <c r="AF2792" s="85"/>
      <c r="AG2792" s="85"/>
      <c r="AH2792" s="85"/>
      <c r="AI2792" s="85"/>
      <c r="AJ2792" s="85"/>
    </row>
    <row r="2793" spans="1:36" ht="16.5" thickTop="1" thickBot="1">
      <c r="A2793" s="105">
        <f t="shared" si="751"/>
        <v>18</v>
      </c>
      <c r="B2793" s="191" t="s">
        <v>2733</v>
      </c>
      <c r="C2793" s="105">
        <v>1961</v>
      </c>
      <c r="D2793" s="105">
        <v>2018</v>
      </c>
      <c r="E2793" s="119" t="s">
        <v>80</v>
      </c>
      <c r="F2793" s="107">
        <v>2</v>
      </c>
      <c r="G2793" s="105">
        <v>2</v>
      </c>
      <c r="H2793" s="111">
        <v>670</v>
      </c>
      <c r="I2793" s="111">
        <v>641.4</v>
      </c>
      <c r="J2793" s="111">
        <v>641.4</v>
      </c>
      <c r="K2793" s="109">
        <v>27</v>
      </c>
      <c r="L2793" s="110">
        <f t="shared" si="756"/>
        <v>7589793.5000000009</v>
      </c>
      <c r="M2793" s="108"/>
      <c r="N2793" s="108"/>
      <c r="O2793" s="108"/>
      <c r="P2793" s="110">
        <f>'Форма 2'!C2793-M2793-N2793-O2793</f>
        <v>7589793.5000000009</v>
      </c>
      <c r="Q2793" s="111">
        <f t="shared" si="757"/>
        <v>11833.167290302465</v>
      </c>
      <c r="R2793" s="111">
        <f t="shared" si="758"/>
        <v>11833.167290302465</v>
      </c>
      <c r="S2793" s="112" t="s">
        <v>2152</v>
      </c>
      <c r="T2793" s="105" t="s">
        <v>82</v>
      </c>
      <c r="U2793" s="217">
        <v>1</v>
      </c>
      <c r="V2793" s="85">
        <v>1</v>
      </c>
      <c r="W2793" s="85"/>
      <c r="X2793" s="85">
        <v>1</v>
      </c>
      <c r="Y2793" s="85">
        <v>1</v>
      </c>
      <c r="Z2793" s="85">
        <v>1</v>
      </c>
      <c r="AA2793" s="85"/>
      <c r="AB2793" s="86"/>
      <c r="AC2793" s="86"/>
      <c r="AD2793" s="85"/>
      <c r="AE2793" s="85"/>
      <c r="AF2793" s="85"/>
      <c r="AG2793" s="85"/>
      <c r="AH2793" s="85"/>
      <c r="AI2793" s="85"/>
      <c r="AJ2793" s="85"/>
    </row>
    <row r="2794" spans="1:36" ht="16.5" thickTop="1" thickBot="1">
      <c r="A2794" s="105">
        <f t="shared" si="751"/>
        <v>19</v>
      </c>
      <c r="B2794" s="191" t="s">
        <v>2734</v>
      </c>
      <c r="C2794" s="105">
        <v>1962</v>
      </c>
      <c r="D2794" s="105">
        <v>2011</v>
      </c>
      <c r="E2794" s="119" t="s">
        <v>80</v>
      </c>
      <c r="F2794" s="107">
        <v>3</v>
      </c>
      <c r="G2794" s="105">
        <v>3</v>
      </c>
      <c r="H2794" s="111">
        <v>1679</v>
      </c>
      <c r="I2794" s="111">
        <v>1502.9</v>
      </c>
      <c r="J2794" s="111">
        <v>1679</v>
      </c>
      <c r="K2794" s="109">
        <v>23</v>
      </c>
      <c r="L2794" s="110">
        <f t="shared" si="756"/>
        <v>17063391.57</v>
      </c>
      <c r="M2794" s="108"/>
      <c r="N2794" s="108"/>
      <c r="O2794" s="108"/>
      <c r="P2794" s="110">
        <f>'Форма 2'!C2794-M2794-N2794-O2794</f>
        <v>17063391.57</v>
      </c>
      <c r="Q2794" s="111">
        <f t="shared" si="757"/>
        <v>11353.644001596913</v>
      </c>
      <c r="R2794" s="111">
        <f t="shared" si="758"/>
        <v>11353.644001596913</v>
      </c>
      <c r="S2794" s="112" t="s">
        <v>2152</v>
      </c>
      <c r="T2794" s="105" t="s">
        <v>82</v>
      </c>
      <c r="U2794" s="217">
        <v>1</v>
      </c>
      <c r="V2794" s="85">
        <v>1</v>
      </c>
      <c r="W2794" s="85"/>
      <c r="X2794" s="85">
        <v>1</v>
      </c>
      <c r="Y2794" s="85"/>
      <c r="Z2794" s="85">
        <v>1</v>
      </c>
      <c r="AA2794" s="85"/>
      <c r="AB2794" s="86"/>
      <c r="AC2794" s="86"/>
      <c r="AD2794" s="85"/>
      <c r="AE2794" s="85"/>
      <c r="AF2794" s="85"/>
      <c r="AG2794" s="85"/>
      <c r="AH2794" s="85"/>
      <c r="AI2794" s="85"/>
      <c r="AJ2794" s="85"/>
    </row>
    <row r="2795" spans="1:36" ht="16.5" thickTop="1" thickBot="1">
      <c r="A2795" s="105">
        <f t="shared" si="751"/>
        <v>20</v>
      </c>
      <c r="B2795" s="191" t="s">
        <v>2735</v>
      </c>
      <c r="C2795" s="105">
        <v>1962</v>
      </c>
      <c r="D2795" s="105">
        <v>2013</v>
      </c>
      <c r="E2795" s="119" t="s">
        <v>80</v>
      </c>
      <c r="F2795" s="107">
        <v>2</v>
      </c>
      <c r="G2795" s="105">
        <v>2</v>
      </c>
      <c r="H2795" s="111">
        <v>672.4</v>
      </c>
      <c r="I2795" s="111">
        <v>637.5</v>
      </c>
      <c r="J2795" s="111">
        <v>672.4</v>
      </c>
      <c r="K2795" s="109">
        <v>23</v>
      </c>
      <c r="L2795" s="110">
        <f t="shared" si="756"/>
        <v>7974354.6960000005</v>
      </c>
      <c r="M2795" s="108"/>
      <c r="N2795" s="108"/>
      <c r="O2795" s="108"/>
      <c r="P2795" s="110">
        <f>'Форма 2'!C2795-M2795-N2795-O2795</f>
        <v>7974354.6960000005</v>
      </c>
      <c r="Q2795" s="111">
        <f t="shared" si="757"/>
        <v>12508.79168</v>
      </c>
      <c r="R2795" s="111">
        <f t="shared" si="758"/>
        <v>12508.79168</v>
      </c>
      <c r="S2795" s="112" t="s">
        <v>2152</v>
      </c>
      <c r="T2795" s="105" t="s">
        <v>82</v>
      </c>
      <c r="U2795" s="217"/>
      <c r="V2795" s="85">
        <v>1</v>
      </c>
      <c r="W2795" s="85"/>
      <c r="X2795" s="85">
        <v>1</v>
      </c>
      <c r="Y2795" s="85">
        <v>1</v>
      </c>
      <c r="Z2795" s="85">
        <v>1</v>
      </c>
      <c r="AA2795" s="85">
        <v>1</v>
      </c>
      <c r="AB2795" s="86"/>
      <c r="AC2795" s="86"/>
      <c r="AD2795" s="85"/>
      <c r="AE2795" s="85"/>
      <c r="AF2795" s="85"/>
      <c r="AG2795" s="85"/>
      <c r="AH2795" s="85"/>
      <c r="AI2795" s="85"/>
      <c r="AJ2795" s="85"/>
    </row>
    <row r="2796" spans="1:36" ht="16.5" thickTop="1" thickBot="1">
      <c r="A2796" s="105">
        <f t="shared" si="751"/>
        <v>21</v>
      </c>
      <c r="B2796" s="191" t="s">
        <v>2736</v>
      </c>
      <c r="C2796" s="105">
        <v>1967</v>
      </c>
      <c r="D2796" s="105"/>
      <c r="E2796" s="119" t="s">
        <v>80</v>
      </c>
      <c r="F2796" s="107">
        <v>5</v>
      </c>
      <c r="G2796" s="105">
        <v>4</v>
      </c>
      <c r="H2796" s="111">
        <v>3241</v>
      </c>
      <c r="I2796" s="111">
        <v>3147.2</v>
      </c>
      <c r="J2796" s="111">
        <v>93.8</v>
      </c>
      <c r="K2796" s="109">
        <v>177</v>
      </c>
      <c r="L2796" s="110">
        <f t="shared" si="756"/>
        <v>14595908.320000002</v>
      </c>
      <c r="M2796" s="108"/>
      <c r="N2796" s="108"/>
      <c r="O2796" s="108"/>
      <c r="P2796" s="110">
        <f>'Форма 2'!C2796-M2796-N2796-O2796</f>
        <v>14595908.320000002</v>
      </c>
      <c r="Q2796" s="111">
        <f t="shared" si="757"/>
        <v>4637.7441281138799</v>
      </c>
      <c r="R2796" s="111">
        <f t="shared" si="758"/>
        <v>4637.7441281138799</v>
      </c>
      <c r="S2796" s="112" t="s">
        <v>2152</v>
      </c>
      <c r="T2796" s="105" t="s">
        <v>82</v>
      </c>
      <c r="U2796" s="217"/>
      <c r="V2796" s="85"/>
      <c r="W2796" s="85"/>
      <c r="X2796" s="85"/>
      <c r="Y2796" s="85"/>
      <c r="Z2796" s="85"/>
      <c r="AA2796" s="85"/>
      <c r="AB2796" s="86"/>
      <c r="AC2796" s="86"/>
      <c r="AD2796" s="85">
        <v>1</v>
      </c>
      <c r="AE2796" s="85"/>
      <c r="AF2796" s="85"/>
      <c r="AG2796" s="85"/>
      <c r="AH2796" s="85"/>
      <c r="AI2796" s="85"/>
      <c r="AJ2796" s="85"/>
    </row>
    <row r="2797" spans="1:36" ht="16.5" thickTop="1" thickBot="1">
      <c r="A2797" s="105">
        <f t="shared" si="751"/>
        <v>22</v>
      </c>
      <c r="B2797" s="191" t="s">
        <v>2737</v>
      </c>
      <c r="C2797" s="105">
        <v>1965</v>
      </c>
      <c r="D2797" s="105"/>
      <c r="E2797" s="119" t="s">
        <v>80</v>
      </c>
      <c r="F2797" s="107">
        <v>5</v>
      </c>
      <c r="G2797" s="105">
        <v>4</v>
      </c>
      <c r="H2797" s="111">
        <v>3140.3</v>
      </c>
      <c r="I2797" s="111">
        <v>3140.3</v>
      </c>
      <c r="J2797" s="111">
        <v>343.7</v>
      </c>
      <c r="K2797" s="109">
        <v>210</v>
      </c>
      <c r="L2797" s="110">
        <f t="shared" si="756"/>
        <v>3365773.54</v>
      </c>
      <c r="M2797" s="108"/>
      <c r="N2797" s="108"/>
      <c r="O2797" s="108"/>
      <c r="P2797" s="110">
        <f>'Форма 2'!C2797-M2797-N2797-O2797</f>
        <v>3365773.54</v>
      </c>
      <c r="Q2797" s="111">
        <f t="shared" si="757"/>
        <v>1071.8</v>
      </c>
      <c r="R2797" s="111">
        <f t="shared" si="758"/>
        <v>1071.8</v>
      </c>
      <c r="S2797" s="112" t="s">
        <v>2152</v>
      </c>
      <c r="T2797" s="105" t="s">
        <v>82</v>
      </c>
      <c r="U2797" s="217"/>
      <c r="V2797" s="85"/>
      <c r="W2797" s="85"/>
      <c r="X2797" s="85"/>
      <c r="Y2797" s="85"/>
      <c r="Z2797" s="85"/>
      <c r="AA2797" s="85">
        <v>1</v>
      </c>
      <c r="AB2797" s="86"/>
      <c r="AC2797" s="86"/>
      <c r="AD2797" s="85"/>
      <c r="AE2797" s="85"/>
      <c r="AF2797" s="85"/>
      <c r="AG2797" s="85"/>
      <c r="AH2797" s="85"/>
      <c r="AI2797" s="85"/>
      <c r="AJ2797" s="85"/>
    </row>
    <row r="2798" spans="1:36" ht="16.5" thickTop="1" thickBot="1">
      <c r="A2798" s="105">
        <f t="shared" ref="A2798:A2826" si="762">A2797+1</f>
        <v>23</v>
      </c>
      <c r="B2798" s="191" t="s">
        <v>2738</v>
      </c>
      <c r="C2798" s="105">
        <v>1964</v>
      </c>
      <c r="D2798" s="105">
        <v>2016</v>
      </c>
      <c r="E2798" s="119" t="s">
        <v>80</v>
      </c>
      <c r="F2798" s="107">
        <v>5</v>
      </c>
      <c r="G2798" s="105">
        <v>4</v>
      </c>
      <c r="H2798" s="111">
        <v>2083.3000000000002</v>
      </c>
      <c r="I2798" s="111">
        <v>2083.3000000000002</v>
      </c>
      <c r="J2798" s="111">
        <v>1104.7</v>
      </c>
      <c r="K2798" s="109">
        <v>197</v>
      </c>
      <c r="L2798" s="110">
        <f t="shared" si="756"/>
        <v>2232880.94</v>
      </c>
      <c r="M2798" s="108"/>
      <c r="N2798" s="108"/>
      <c r="O2798" s="108"/>
      <c r="P2798" s="110">
        <f>'Форма 2'!C2798-M2798-N2798-O2798</f>
        <v>2232880.94</v>
      </c>
      <c r="Q2798" s="111">
        <f t="shared" si="757"/>
        <v>1071.8</v>
      </c>
      <c r="R2798" s="111">
        <f t="shared" si="758"/>
        <v>1071.8</v>
      </c>
      <c r="S2798" s="112" t="s">
        <v>2152</v>
      </c>
      <c r="T2798" s="105" t="s">
        <v>82</v>
      </c>
      <c r="U2798" s="217"/>
      <c r="V2798" s="85"/>
      <c r="W2798" s="85"/>
      <c r="X2798" s="85"/>
      <c r="Y2798" s="85"/>
      <c r="Z2798" s="85"/>
      <c r="AA2798" s="85">
        <v>1</v>
      </c>
      <c r="AB2798" s="86"/>
      <c r="AC2798" s="86"/>
      <c r="AD2798" s="85"/>
      <c r="AE2798" s="85"/>
      <c r="AF2798" s="85"/>
      <c r="AG2798" s="85"/>
      <c r="AH2798" s="85"/>
      <c r="AI2798" s="85"/>
      <c r="AJ2798" s="85"/>
    </row>
    <row r="2799" spans="1:36" ht="16.5" thickTop="1" thickBot="1">
      <c r="A2799" s="105">
        <f t="shared" si="762"/>
        <v>24</v>
      </c>
      <c r="B2799" s="191" t="s">
        <v>2739</v>
      </c>
      <c r="C2799" s="105">
        <v>1966</v>
      </c>
      <c r="D2799" s="105"/>
      <c r="E2799" s="119" t="s">
        <v>80</v>
      </c>
      <c r="F2799" s="107">
        <v>5</v>
      </c>
      <c r="G2799" s="105">
        <v>5</v>
      </c>
      <c r="H2799" s="111">
        <v>3181.1</v>
      </c>
      <c r="I2799" s="111">
        <v>3181.1</v>
      </c>
      <c r="J2799" s="111">
        <v>131.5</v>
      </c>
      <c r="K2799" s="109">
        <v>161</v>
      </c>
      <c r="L2799" s="110">
        <f t="shared" si="756"/>
        <v>3409502.98</v>
      </c>
      <c r="M2799" s="108"/>
      <c r="N2799" s="108"/>
      <c r="O2799" s="108"/>
      <c r="P2799" s="110">
        <f>'Форма 2'!C2799-M2799-N2799-O2799</f>
        <v>3409502.98</v>
      </c>
      <c r="Q2799" s="111">
        <f t="shared" si="757"/>
        <v>1071.8</v>
      </c>
      <c r="R2799" s="111">
        <f t="shared" si="758"/>
        <v>1071.8</v>
      </c>
      <c r="S2799" s="112" t="s">
        <v>2152</v>
      </c>
      <c r="T2799" s="105" t="s">
        <v>82</v>
      </c>
      <c r="U2799" s="217"/>
      <c r="V2799" s="85"/>
      <c r="W2799" s="85"/>
      <c r="X2799" s="85"/>
      <c r="Y2799" s="85"/>
      <c r="Z2799" s="85"/>
      <c r="AA2799" s="85">
        <v>1</v>
      </c>
      <c r="AB2799" s="86"/>
      <c r="AC2799" s="86"/>
      <c r="AD2799" s="85"/>
      <c r="AE2799" s="85"/>
      <c r="AF2799" s="85"/>
      <c r="AG2799" s="85"/>
      <c r="AH2799" s="85"/>
      <c r="AI2799" s="85"/>
      <c r="AJ2799" s="85"/>
    </row>
    <row r="2800" spans="1:36" ht="16.5" thickTop="1" thickBot="1">
      <c r="A2800" s="105">
        <f t="shared" si="762"/>
        <v>25</v>
      </c>
      <c r="B2800" s="191" t="s">
        <v>2740</v>
      </c>
      <c r="C2800" s="105">
        <v>1969</v>
      </c>
      <c r="D2800" s="105"/>
      <c r="E2800" s="119" t="s">
        <v>80</v>
      </c>
      <c r="F2800" s="107">
        <v>5</v>
      </c>
      <c r="G2800" s="105">
        <v>4</v>
      </c>
      <c r="H2800" s="111">
        <v>3675</v>
      </c>
      <c r="I2800" s="111">
        <v>3243</v>
      </c>
      <c r="J2800" s="111">
        <v>432</v>
      </c>
      <c r="K2800" s="109">
        <v>170</v>
      </c>
      <c r="L2800" s="110">
        <f t="shared" si="756"/>
        <v>29275344</v>
      </c>
      <c r="M2800" s="108"/>
      <c r="N2800" s="108"/>
      <c r="O2800" s="108"/>
      <c r="P2800" s="110">
        <f>'Форма 2'!C2800-M2800-N2800-O2800</f>
        <v>29275344</v>
      </c>
      <c r="Q2800" s="111">
        <f t="shared" si="757"/>
        <v>9027.2414431082325</v>
      </c>
      <c r="R2800" s="111">
        <f t="shared" si="758"/>
        <v>9027.2414431082325</v>
      </c>
      <c r="S2800" s="112" t="s">
        <v>2152</v>
      </c>
      <c r="T2800" s="105" t="s">
        <v>82</v>
      </c>
      <c r="U2800" s="217">
        <v>1</v>
      </c>
      <c r="V2800" s="85">
        <v>1</v>
      </c>
      <c r="W2800" s="85"/>
      <c r="X2800" s="85"/>
      <c r="Y2800" s="85"/>
      <c r="Z2800" s="85">
        <v>1</v>
      </c>
      <c r="AA2800" s="85"/>
      <c r="AB2800" s="86"/>
      <c r="AC2800" s="86"/>
      <c r="AD2800" s="85">
        <v>1</v>
      </c>
      <c r="AE2800" s="85"/>
      <c r="AF2800" s="85"/>
      <c r="AG2800" s="85"/>
      <c r="AH2800" s="85"/>
      <c r="AI2800" s="85"/>
      <c r="AJ2800" s="85"/>
    </row>
    <row r="2801" spans="1:36" ht="16.5" thickTop="1" thickBot="1">
      <c r="A2801" s="105">
        <f t="shared" si="762"/>
        <v>26</v>
      </c>
      <c r="B2801" s="191" t="s">
        <v>205</v>
      </c>
      <c r="C2801" s="105">
        <v>1972</v>
      </c>
      <c r="D2801" s="105">
        <v>2010</v>
      </c>
      <c r="E2801" s="119" t="s">
        <v>80</v>
      </c>
      <c r="F2801" s="107">
        <v>5</v>
      </c>
      <c r="G2801" s="105">
        <v>4</v>
      </c>
      <c r="H2801" s="110">
        <v>3633</v>
      </c>
      <c r="I2801" s="110">
        <v>3348.03</v>
      </c>
      <c r="J2801" s="110">
        <v>3633</v>
      </c>
      <c r="K2801" s="109">
        <v>145</v>
      </c>
      <c r="L2801" s="110">
        <f t="shared" si="756"/>
        <v>4292752.8</v>
      </c>
      <c r="M2801" s="108"/>
      <c r="N2801" s="108"/>
      <c r="O2801" s="108"/>
      <c r="P2801" s="110">
        <f>'Форма 2'!C2801-M2801-N2801-O2801</f>
        <v>4292752.8</v>
      </c>
      <c r="Q2801" s="111">
        <f t="shared" si="757"/>
        <v>1282.1727403876307</v>
      </c>
      <c r="R2801" s="111">
        <f t="shared" si="758"/>
        <v>1282.1727403876307</v>
      </c>
      <c r="S2801" s="112" t="s">
        <v>2152</v>
      </c>
      <c r="T2801" s="105" t="s">
        <v>82</v>
      </c>
      <c r="U2801" s="217"/>
      <c r="V2801" s="85"/>
      <c r="W2801" s="85"/>
      <c r="X2801" s="85">
        <v>1</v>
      </c>
      <c r="Y2801" s="85">
        <v>1</v>
      </c>
      <c r="Z2801" s="85"/>
      <c r="AA2801" s="85"/>
      <c r="AB2801" s="86"/>
      <c r="AC2801" s="86"/>
      <c r="AD2801" s="85"/>
      <c r="AE2801" s="85"/>
      <c r="AF2801" s="85"/>
      <c r="AG2801" s="85"/>
      <c r="AH2801" s="85"/>
      <c r="AI2801" s="85"/>
      <c r="AJ2801" s="85"/>
    </row>
    <row r="2802" spans="1:36" ht="16.5" thickTop="1" thickBot="1">
      <c r="A2802" s="105">
        <f t="shared" si="762"/>
        <v>27</v>
      </c>
      <c r="B2802" s="191" t="s">
        <v>2741</v>
      </c>
      <c r="C2802" s="105">
        <v>1970</v>
      </c>
      <c r="D2802" s="105"/>
      <c r="E2802" s="119" t="s">
        <v>80</v>
      </c>
      <c r="F2802" s="107">
        <v>5</v>
      </c>
      <c r="G2802" s="105">
        <v>8</v>
      </c>
      <c r="H2802" s="111">
        <v>6708.82</v>
      </c>
      <c r="I2802" s="111">
        <v>6164.98</v>
      </c>
      <c r="J2802" s="111">
        <v>6708.82</v>
      </c>
      <c r="K2802" s="109">
        <v>567</v>
      </c>
      <c r="L2802" s="110">
        <f t="shared" si="756"/>
        <v>30213305.046400003</v>
      </c>
      <c r="M2802" s="108"/>
      <c r="N2802" s="108"/>
      <c r="O2802" s="108"/>
      <c r="P2802" s="110">
        <f>'Форма 2'!C2802-M2802-N2802-O2802</f>
        <v>30213305.046400003</v>
      </c>
      <c r="Q2802" s="111">
        <f t="shared" si="757"/>
        <v>4900.7953061323806</v>
      </c>
      <c r="R2802" s="111">
        <f t="shared" si="758"/>
        <v>4900.7953061323806</v>
      </c>
      <c r="S2802" s="112" t="s">
        <v>2152</v>
      </c>
      <c r="T2802" s="105" t="s">
        <v>82</v>
      </c>
      <c r="U2802" s="217"/>
      <c r="V2802" s="85"/>
      <c r="W2802" s="85"/>
      <c r="X2802" s="85"/>
      <c r="Y2802" s="85"/>
      <c r="Z2802" s="85"/>
      <c r="AA2802" s="85"/>
      <c r="AB2802" s="86"/>
      <c r="AC2802" s="86"/>
      <c r="AD2802" s="85">
        <v>1</v>
      </c>
      <c r="AE2802" s="85"/>
      <c r="AF2802" s="85"/>
      <c r="AG2802" s="85"/>
      <c r="AH2802" s="85"/>
      <c r="AI2802" s="85"/>
      <c r="AJ2802" s="85"/>
    </row>
    <row r="2803" spans="1:36" ht="16.5" thickTop="1" thickBot="1">
      <c r="A2803" s="105">
        <f t="shared" si="762"/>
        <v>28</v>
      </c>
      <c r="B2803" s="191" t="s">
        <v>2742</v>
      </c>
      <c r="C2803" s="105">
        <v>1970</v>
      </c>
      <c r="D2803" s="105"/>
      <c r="E2803" s="119" t="s">
        <v>94</v>
      </c>
      <c r="F2803" s="107">
        <v>5</v>
      </c>
      <c r="G2803" s="105">
        <v>6</v>
      </c>
      <c r="H2803" s="111">
        <v>4483</v>
      </c>
      <c r="I2803" s="111">
        <v>3674.3</v>
      </c>
      <c r="J2803" s="111">
        <v>36.1</v>
      </c>
      <c r="K2803" s="109">
        <v>157</v>
      </c>
      <c r="L2803" s="110">
        <f t="shared" si="756"/>
        <v>24559846.52</v>
      </c>
      <c r="M2803" s="108"/>
      <c r="N2803" s="108"/>
      <c r="O2803" s="108"/>
      <c r="P2803" s="110">
        <f>'Форма 2'!C2803-M2803-N2803-O2803</f>
        <v>24559846.52</v>
      </c>
      <c r="Q2803" s="111">
        <f t="shared" si="757"/>
        <v>6684.2246196554443</v>
      </c>
      <c r="R2803" s="111">
        <f t="shared" si="758"/>
        <v>6684.2246196554443</v>
      </c>
      <c r="S2803" s="112" t="s">
        <v>2152</v>
      </c>
      <c r="T2803" s="105" t="s">
        <v>82</v>
      </c>
      <c r="U2803" s="217">
        <v>1</v>
      </c>
      <c r="V2803" s="85"/>
      <c r="W2803" s="85"/>
      <c r="X2803" s="85"/>
      <c r="Y2803" s="85"/>
      <c r="Z2803" s="85">
        <v>1</v>
      </c>
      <c r="AA2803" s="85"/>
      <c r="AB2803" s="86"/>
      <c r="AC2803" s="86"/>
      <c r="AD2803" s="85">
        <v>1</v>
      </c>
      <c r="AE2803" s="85"/>
      <c r="AF2803" s="85"/>
      <c r="AG2803" s="85"/>
      <c r="AH2803" s="85"/>
      <c r="AI2803" s="85"/>
      <c r="AJ2803" s="85"/>
    </row>
    <row r="2804" spans="1:36" ht="16.5" thickTop="1" thickBot="1">
      <c r="A2804" s="105">
        <f t="shared" si="762"/>
        <v>29</v>
      </c>
      <c r="B2804" s="191" t="s">
        <v>5155</v>
      </c>
      <c r="C2804" s="107">
        <v>1998</v>
      </c>
      <c r="D2804" s="107"/>
      <c r="E2804" s="114" t="s">
        <v>805</v>
      </c>
      <c r="F2804" s="107">
        <v>9</v>
      </c>
      <c r="G2804" s="107">
        <v>2</v>
      </c>
      <c r="H2804" s="111">
        <v>6450.3</v>
      </c>
      <c r="I2804" s="111">
        <v>5517.1</v>
      </c>
      <c r="J2804" s="111">
        <v>5517.1</v>
      </c>
      <c r="K2804" s="122"/>
      <c r="L2804" s="110">
        <f t="shared" ref="L2804" si="763">SUM(M2804:P2804)</f>
        <v>5557017.8399999999</v>
      </c>
      <c r="M2804" s="108"/>
      <c r="N2804" s="108"/>
      <c r="O2804" s="108"/>
      <c r="P2804" s="110">
        <f>'Форма 2'!C2804-M2804-N2804-O2804</f>
        <v>5557017.8399999999</v>
      </c>
      <c r="Q2804" s="111">
        <f t="shared" ref="Q2804" si="764">L2804/I2804</f>
        <v>1007.2352939044063</v>
      </c>
      <c r="R2804" s="111">
        <f t="shared" ref="R2804" si="765">Q2804</f>
        <v>1007.2352939044063</v>
      </c>
      <c r="S2804" s="112" t="s">
        <v>2152</v>
      </c>
      <c r="T2804" s="107" t="s">
        <v>92</v>
      </c>
      <c r="U2804" s="219"/>
      <c r="V2804" s="153"/>
      <c r="W2804" s="153"/>
      <c r="X2804" s="153"/>
      <c r="Y2804" s="153"/>
      <c r="Z2804" s="153"/>
      <c r="AA2804" s="153"/>
      <c r="AB2804" s="86">
        <v>2</v>
      </c>
      <c r="AC2804" s="86">
        <f>2778508.92*AB2804</f>
        <v>5557017.8399999999</v>
      </c>
      <c r="AD2804" s="153"/>
      <c r="AE2804" s="153"/>
      <c r="AF2804" s="153"/>
      <c r="AG2804" s="85"/>
      <c r="AH2804" s="153"/>
      <c r="AI2804" s="153"/>
      <c r="AJ2804" s="153"/>
    </row>
    <row r="2805" spans="1:36" ht="16.5" thickTop="1" thickBot="1">
      <c r="A2805" s="105">
        <f t="shared" si="762"/>
        <v>30</v>
      </c>
      <c r="B2805" s="191" t="s">
        <v>2743</v>
      </c>
      <c r="C2805" s="105">
        <v>1976</v>
      </c>
      <c r="D2805" s="105">
        <v>2008</v>
      </c>
      <c r="E2805" s="119" t="s">
        <v>91</v>
      </c>
      <c r="F2805" s="107">
        <v>5</v>
      </c>
      <c r="G2805" s="105">
        <v>8</v>
      </c>
      <c r="H2805" s="111">
        <v>6323</v>
      </c>
      <c r="I2805" s="111">
        <v>5318.25</v>
      </c>
      <c r="J2805" s="111">
        <v>332.45</v>
      </c>
      <c r="K2805" s="109">
        <v>264</v>
      </c>
      <c r="L2805" s="110">
        <f t="shared" si="756"/>
        <v>7471256.7999999998</v>
      </c>
      <c r="M2805" s="108"/>
      <c r="N2805" s="108"/>
      <c r="O2805" s="108"/>
      <c r="P2805" s="110">
        <f>'Форма 2'!C2805-M2805-N2805-O2805</f>
        <v>7471256.7999999998</v>
      </c>
      <c r="Q2805" s="111">
        <f t="shared" si="757"/>
        <v>1404.8336952945047</v>
      </c>
      <c r="R2805" s="111">
        <f t="shared" si="758"/>
        <v>1404.8336952945047</v>
      </c>
      <c r="S2805" s="112" t="s">
        <v>2152</v>
      </c>
      <c r="T2805" s="105" t="s">
        <v>82</v>
      </c>
      <c r="U2805" s="217"/>
      <c r="V2805" s="85"/>
      <c r="W2805" s="85"/>
      <c r="X2805" s="85">
        <v>1</v>
      </c>
      <c r="Y2805" s="85">
        <v>1</v>
      </c>
      <c r="Z2805" s="85"/>
      <c r="AA2805" s="85"/>
      <c r="AB2805" s="86"/>
      <c r="AC2805" s="86"/>
      <c r="AD2805" s="85"/>
      <c r="AE2805" s="85"/>
      <c r="AF2805" s="85"/>
      <c r="AG2805" s="85"/>
      <c r="AH2805" s="85"/>
      <c r="AI2805" s="85"/>
      <c r="AJ2805" s="85"/>
    </row>
    <row r="2806" spans="1:36" ht="16.5" thickTop="1" thickBot="1">
      <c r="A2806" s="105">
        <f t="shared" si="762"/>
        <v>31</v>
      </c>
      <c r="B2806" s="191" t="s">
        <v>2744</v>
      </c>
      <c r="C2806" s="105">
        <v>1973</v>
      </c>
      <c r="D2806" s="105"/>
      <c r="E2806" s="119" t="s">
        <v>91</v>
      </c>
      <c r="F2806" s="107">
        <v>5</v>
      </c>
      <c r="G2806" s="105">
        <v>4</v>
      </c>
      <c r="H2806" s="111">
        <v>4280.4799999999996</v>
      </c>
      <c r="I2806" s="111">
        <v>4280.4799999999996</v>
      </c>
      <c r="J2806" s="111">
        <v>161.69999999999999</v>
      </c>
      <c r="K2806" s="109">
        <v>225</v>
      </c>
      <c r="L2806" s="110">
        <f t="shared" si="756"/>
        <v>22119637.228799999</v>
      </c>
      <c r="M2806" s="108"/>
      <c r="N2806" s="108"/>
      <c r="O2806" s="108"/>
      <c r="P2806" s="110">
        <f>'Форма 2'!C2806-M2806-N2806-O2806</f>
        <v>22119637.228799999</v>
      </c>
      <c r="Q2806" s="111">
        <f t="shared" si="757"/>
        <v>5167.5600000000004</v>
      </c>
      <c r="R2806" s="111">
        <f t="shared" si="758"/>
        <v>5167.5600000000004</v>
      </c>
      <c r="S2806" s="112" t="s">
        <v>2152</v>
      </c>
      <c r="T2806" s="105" t="s">
        <v>82</v>
      </c>
      <c r="U2806" s="217">
        <v>1</v>
      </c>
      <c r="V2806" s="85">
        <v>1</v>
      </c>
      <c r="W2806" s="85">
        <v>1</v>
      </c>
      <c r="X2806" s="85">
        <v>1</v>
      </c>
      <c r="Y2806" s="85">
        <v>1</v>
      </c>
      <c r="Z2806" s="85">
        <v>1</v>
      </c>
      <c r="AA2806" s="85"/>
      <c r="AB2806" s="86"/>
      <c r="AC2806" s="86"/>
      <c r="AD2806" s="85"/>
      <c r="AE2806" s="85"/>
      <c r="AF2806" s="85"/>
      <c r="AG2806" s="85"/>
      <c r="AH2806" s="85"/>
      <c r="AI2806" s="85"/>
      <c r="AJ2806" s="85"/>
    </row>
    <row r="2807" spans="1:36" ht="16.5" thickTop="1" thickBot="1">
      <c r="A2807" s="105">
        <f t="shared" si="762"/>
        <v>32</v>
      </c>
      <c r="B2807" s="191" t="s">
        <v>222</v>
      </c>
      <c r="C2807" s="105">
        <v>1972</v>
      </c>
      <c r="D2807" s="105">
        <v>2018</v>
      </c>
      <c r="E2807" s="119" t="s">
        <v>212</v>
      </c>
      <c r="F2807" s="107">
        <v>5</v>
      </c>
      <c r="G2807" s="105">
        <v>6</v>
      </c>
      <c r="H2807" s="111">
        <v>5231.8999999999996</v>
      </c>
      <c r="I2807" s="111">
        <v>4358.8</v>
      </c>
      <c r="J2807" s="111">
        <v>462</v>
      </c>
      <c r="K2807" s="109">
        <v>202</v>
      </c>
      <c r="L2807" s="110">
        <f t="shared" si="756"/>
        <v>25544019.283999998</v>
      </c>
      <c r="M2807" s="108"/>
      <c r="N2807" s="108"/>
      <c r="O2807" s="108"/>
      <c r="P2807" s="110">
        <f>'Форма 2'!C2807-M2807-N2807-O2807</f>
        <v>25544019.283999998</v>
      </c>
      <c r="Q2807" s="111">
        <f t="shared" si="757"/>
        <v>5860.3329549417267</v>
      </c>
      <c r="R2807" s="111">
        <f t="shared" si="758"/>
        <v>5860.3329549417267</v>
      </c>
      <c r="S2807" s="112" t="s">
        <v>2152</v>
      </c>
      <c r="T2807" s="107" t="s">
        <v>92</v>
      </c>
      <c r="U2807" s="217"/>
      <c r="V2807" s="85"/>
      <c r="W2807" s="85"/>
      <c r="X2807" s="85"/>
      <c r="Y2807" s="85"/>
      <c r="Z2807" s="85"/>
      <c r="AA2807" s="85"/>
      <c r="AB2807" s="86"/>
      <c r="AC2807" s="86"/>
      <c r="AD2807" s="85"/>
      <c r="AE2807" s="85">
        <v>1</v>
      </c>
      <c r="AF2807" s="85"/>
      <c r="AG2807" s="85"/>
      <c r="AH2807" s="85"/>
      <c r="AI2807" s="85"/>
      <c r="AJ2807" s="85"/>
    </row>
    <row r="2808" spans="1:36" ht="16.5" thickTop="1" thickBot="1">
      <c r="A2808" s="105">
        <f t="shared" si="762"/>
        <v>33</v>
      </c>
      <c r="B2808" s="191" t="s">
        <v>2745</v>
      </c>
      <c r="C2808" s="105">
        <v>1965</v>
      </c>
      <c r="D2808" s="105">
        <v>2010</v>
      </c>
      <c r="E2808" s="119" t="s">
        <v>80</v>
      </c>
      <c r="F2808" s="107">
        <v>3</v>
      </c>
      <c r="G2808" s="105">
        <v>2</v>
      </c>
      <c r="H2808" s="111">
        <v>1030.2</v>
      </c>
      <c r="I2808" s="111">
        <v>800</v>
      </c>
      <c r="J2808" s="111">
        <v>70.5</v>
      </c>
      <c r="K2808" s="109">
        <v>38</v>
      </c>
      <c r="L2808" s="110">
        <f t="shared" si="756"/>
        <v>14357433.809999999</v>
      </c>
      <c r="M2808" s="108"/>
      <c r="N2808" s="108"/>
      <c r="O2808" s="108"/>
      <c r="P2808" s="110">
        <f>'Форма 2'!C2808-M2808-N2808-O2808</f>
        <v>14357433.809999999</v>
      </c>
      <c r="Q2808" s="111">
        <f t="shared" si="757"/>
        <v>17946.792262499999</v>
      </c>
      <c r="R2808" s="111">
        <f t="shared" si="758"/>
        <v>17946.792262499999</v>
      </c>
      <c r="S2808" s="112" t="s">
        <v>2152</v>
      </c>
      <c r="T2808" s="107" t="s">
        <v>92</v>
      </c>
      <c r="U2808" s="217">
        <v>1</v>
      </c>
      <c r="V2808" s="85">
        <v>1</v>
      </c>
      <c r="W2808" s="85">
        <v>1</v>
      </c>
      <c r="X2808" s="85">
        <v>1</v>
      </c>
      <c r="Y2808" s="85">
        <v>1</v>
      </c>
      <c r="Z2808" s="85">
        <v>1</v>
      </c>
      <c r="AA2808" s="85">
        <v>1</v>
      </c>
      <c r="AB2808" s="86"/>
      <c r="AC2808" s="86"/>
      <c r="AD2808" s="85"/>
      <c r="AE2808" s="85"/>
      <c r="AF2808" s="85"/>
      <c r="AG2808" s="85"/>
      <c r="AH2808" s="85"/>
      <c r="AI2808" s="85"/>
      <c r="AJ2808" s="85"/>
    </row>
    <row r="2809" spans="1:36" ht="16.5" thickTop="1" thickBot="1">
      <c r="A2809" s="105">
        <f t="shared" si="762"/>
        <v>34</v>
      </c>
      <c r="B2809" s="191" t="s">
        <v>2746</v>
      </c>
      <c r="C2809" s="105">
        <v>1965</v>
      </c>
      <c r="D2809" s="105">
        <v>2009</v>
      </c>
      <c r="E2809" s="119" t="s">
        <v>80</v>
      </c>
      <c r="F2809" s="107">
        <v>2</v>
      </c>
      <c r="G2809" s="105">
        <v>2</v>
      </c>
      <c r="H2809" s="111">
        <v>1003.09</v>
      </c>
      <c r="I2809" s="111">
        <v>959.75</v>
      </c>
      <c r="J2809" s="111">
        <v>43.34</v>
      </c>
      <c r="K2809" s="109">
        <v>40</v>
      </c>
      <c r="L2809" s="110">
        <f t="shared" si="756"/>
        <v>12344687.579400001</v>
      </c>
      <c r="M2809" s="108"/>
      <c r="N2809" s="108"/>
      <c r="O2809" s="108"/>
      <c r="P2809" s="110">
        <f>'Форма 2'!C2809-M2809-N2809-O2809</f>
        <v>12344687.579400001</v>
      </c>
      <c r="Q2809" s="111">
        <f t="shared" si="757"/>
        <v>12862.399144985675</v>
      </c>
      <c r="R2809" s="111">
        <f t="shared" si="758"/>
        <v>12862.399144985675</v>
      </c>
      <c r="S2809" s="112" t="s">
        <v>2152</v>
      </c>
      <c r="T2809" s="107" t="s">
        <v>82</v>
      </c>
      <c r="U2809" s="217"/>
      <c r="V2809" s="85">
        <v>1</v>
      </c>
      <c r="W2809" s="85">
        <v>1</v>
      </c>
      <c r="X2809" s="85"/>
      <c r="Y2809" s="85"/>
      <c r="Z2809" s="85"/>
      <c r="AA2809" s="85">
        <v>1</v>
      </c>
      <c r="AB2809" s="86"/>
      <c r="AC2809" s="86"/>
      <c r="AD2809" s="85"/>
      <c r="AE2809" s="85"/>
      <c r="AF2809" s="85">
        <v>1</v>
      </c>
      <c r="AG2809" s="85"/>
      <c r="AH2809" s="85"/>
      <c r="AI2809" s="85"/>
      <c r="AJ2809" s="85"/>
    </row>
    <row r="2810" spans="1:36" ht="16.5" thickTop="1" thickBot="1">
      <c r="A2810" s="105">
        <f t="shared" si="762"/>
        <v>35</v>
      </c>
      <c r="B2810" s="191" t="s">
        <v>2747</v>
      </c>
      <c r="C2810" s="105">
        <v>1965</v>
      </c>
      <c r="D2810" s="105">
        <v>2008</v>
      </c>
      <c r="E2810" s="119" t="s">
        <v>80</v>
      </c>
      <c r="F2810" s="107">
        <v>3</v>
      </c>
      <c r="G2810" s="105">
        <v>3</v>
      </c>
      <c r="H2810" s="111">
        <v>1639.44</v>
      </c>
      <c r="I2810" s="111">
        <v>1512</v>
      </c>
      <c r="J2810" s="111">
        <v>127.44</v>
      </c>
      <c r="K2810" s="109">
        <v>71</v>
      </c>
      <c r="L2810" s="110">
        <f t="shared" si="756"/>
        <v>9076644.7992000002</v>
      </c>
      <c r="M2810" s="108"/>
      <c r="N2810" s="108"/>
      <c r="O2810" s="108"/>
      <c r="P2810" s="110">
        <f>'Форма 2'!C2810-M2810-N2810-O2810</f>
        <v>9076644.7992000002</v>
      </c>
      <c r="Q2810" s="111">
        <f t="shared" si="757"/>
        <v>6003.0719571428572</v>
      </c>
      <c r="R2810" s="111">
        <f t="shared" si="758"/>
        <v>6003.0719571428572</v>
      </c>
      <c r="S2810" s="112" t="s">
        <v>2152</v>
      </c>
      <c r="T2810" s="107" t="s">
        <v>82</v>
      </c>
      <c r="U2810" s="217">
        <v>1</v>
      </c>
      <c r="V2810" s="85"/>
      <c r="W2810" s="85">
        <v>1</v>
      </c>
      <c r="X2810" s="85">
        <v>1</v>
      </c>
      <c r="Y2810" s="85">
        <v>1</v>
      </c>
      <c r="Z2810" s="85">
        <v>1</v>
      </c>
      <c r="AA2810" s="85">
        <v>1</v>
      </c>
      <c r="AB2810" s="86"/>
      <c r="AC2810" s="86"/>
      <c r="AD2810" s="85"/>
      <c r="AE2810" s="85"/>
      <c r="AF2810" s="85"/>
      <c r="AG2810" s="85"/>
      <c r="AH2810" s="85"/>
      <c r="AI2810" s="85"/>
      <c r="AJ2810" s="85"/>
    </row>
    <row r="2811" spans="1:36" ht="16.5" thickTop="1" thickBot="1">
      <c r="A2811" s="105">
        <f t="shared" si="762"/>
        <v>36</v>
      </c>
      <c r="B2811" s="191" t="s">
        <v>2748</v>
      </c>
      <c r="C2811" s="105">
        <v>1962</v>
      </c>
      <c r="D2811" s="105">
        <v>2018</v>
      </c>
      <c r="E2811" s="119" t="s">
        <v>80</v>
      </c>
      <c r="F2811" s="107">
        <v>3</v>
      </c>
      <c r="G2811" s="105">
        <v>2</v>
      </c>
      <c r="H2811" s="111">
        <v>1036</v>
      </c>
      <c r="I2811" s="111">
        <v>961</v>
      </c>
      <c r="J2811" s="111">
        <v>75.22</v>
      </c>
      <c r="K2811" s="109">
        <v>38</v>
      </c>
      <c r="L2811" s="110">
        <f t="shared" si="756"/>
        <v>12353906.32</v>
      </c>
      <c r="M2811" s="108"/>
      <c r="N2811" s="108"/>
      <c r="O2811" s="108"/>
      <c r="P2811" s="110">
        <f>'Форма 2'!C2811-M2811-N2811-O2811</f>
        <v>12353906.32</v>
      </c>
      <c r="Q2811" s="111">
        <f t="shared" si="757"/>
        <v>12855.26151925078</v>
      </c>
      <c r="R2811" s="111">
        <f t="shared" si="758"/>
        <v>12855.26151925078</v>
      </c>
      <c r="S2811" s="112" t="s">
        <v>2152</v>
      </c>
      <c r="T2811" s="107" t="s">
        <v>82</v>
      </c>
      <c r="U2811" s="217"/>
      <c r="V2811" s="85">
        <v>1</v>
      </c>
      <c r="W2811" s="85">
        <v>1</v>
      </c>
      <c r="X2811" s="85">
        <v>1</v>
      </c>
      <c r="Y2811" s="85">
        <v>1</v>
      </c>
      <c r="Z2811" s="85">
        <v>1</v>
      </c>
      <c r="AA2811" s="85"/>
      <c r="AB2811" s="86"/>
      <c r="AC2811" s="86"/>
      <c r="AD2811" s="85"/>
      <c r="AE2811" s="85"/>
      <c r="AF2811" s="85"/>
      <c r="AG2811" s="85"/>
      <c r="AH2811" s="85"/>
      <c r="AI2811" s="85"/>
      <c r="AJ2811" s="85"/>
    </row>
    <row r="2812" spans="1:36" ht="16.5" thickTop="1" thickBot="1">
      <c r="A2812" s="105">
        <f t="shared" si="762"/>
        <v>37</v>
      </c>
      <c r="B2812" s="191" t="s">
        <v>2749</v>
      </c>
      <c r="C2812" s="105">
        <v>1969</v>
      </c>
      <c r="D2812" s="105">
        <v>2018</v>
      </c>
      <c r="E2812" s="119" t="s">
        <v>80</v>
      </c>
      <c r="F2812" s="107">
        <v>3</v>
      </c>
      <c r="G2812" s="105">
        <v>2</v>
      </c>
      <c r="H2812" s="111">
        <v>739</v>
      </c>
      <c r="I2812" s="111">
        <v>705.5</v>
      </c>
      <c r="J2812" s="111">
        <v>33.5</v>
      </c>
      <c r="K2812" s="109">
        <v>37</v>
      </c>
      <c r="L2812" s="110">
        <f t="shared" si="756"/>
        <v>9191098.1899999995</v>
      </c>
      <c r="M2812" s="108"/>
      <c r="N2812" s="108"/>
      <c r="O2812" s="108"/>
      <c r="P2812" s="110">
        <f>'Форма 2'!C2812-M2812-N2812-O2812</f>
        <v>9191098.1899999995</v>
      </c>
      <c r="Q2812" s="111">
        <f t="shared" si="757"/>
        <v>13027.779149539334</v>
      </c>
      <c r="R2812" s="111">
        <f t="shared" si="758"/>
        <v>13027.779149539334</v>
      </c>
      <c r="S2812" s="112" t="s">
        <v>2152</v>
      </c>
      <c r="T2812" s="107" t="s">
        <v>82</v>
      </c>
      <c r="U2812" s="217"/>
      <c r="V2812" s="85"/>
      <c r="W2812" s="85">
        <v>1</v>
      </c>
      <c r="X2812" s="85">
        <v>1</v>
      </c>
      <c r="Y2812" s="85">
        <v>1</v>
      </c>
      <c r="Z2812" s="85"/>
      <c r="AA2812" s="85"/>
      <c r="AB2812" s="86"/>
      <c r="AC2812" s="86"/>
      <c r="AD2812" s="85">
        <v>1</v>
      </c>
      <c r="AE2812" s="85"/>
      <c r="AF2812" s="85"/>
      <c r="AG2812" s="85"/>
      <c r="AH2812" s="85"/>
      <c r="AI2812" s="85"/>
      <c r="AJ2812" s="85"/>
    </row>
    <row r="2813" spans="1:36" ht="16.5" thickTop="1" thickBot="1">
      <c r="A2813" s="105">
        <f t="shared" si="762"/>
        <v>38</v>
      </c>
      <c r="B2813" s="191" t="s">
        <v>2750</v>
      </c>
      <c r="C2813" s="105">
        <v>1977</v>
      </c>
      <c r="D2813" s="105">
        <v>2010</v>
      </c>
      <c r="E2813" s="119" t="s">
        <v>80</v>
      </c>
      <c r="F2813" s="107">
        <v>3</v>
      </c>
      <c r="G2813" s="105">
        <v>2</v>
      </c>
      <c r="H2813" s="111">
        <v>1047.82</v>
      </c>
      <c r="I2813" s="111">
        <v>960</v>
      </c>
      <c r="J2813" s="111">
        <v>87.82</v>
      </c>
      <c r="K2813" s="109">
        <v>56</v>
      </c>
      <c r="L2813" s="110">
        <f t="shared" si="756"/>
        <v>3017532.9923999999</v>
      </c>
      <c r="M2813" s="108"/>
      <c r="N2813" s="108"/>
      <c r="O2813" s="108"/>
      <c r="P2813" s="110">
        <f>'Форма 2'!C2813-M2813-N2813-O2813</f>
        <v>3017532.9923999999</v>
      </c>
      <c r="Q2813" s="111">
        <f t="shared" si="757"/>
        <v>3143.2635337500001</v>
      </c>
      <c r="R2813" s="111">
        <f t="shared" si="758"/>
        <v>3143.2635337500001</v>
      </c>
      <c r="S2813" s="112" t="s">
        <v>2152</v>
      </c>
      <c r="T2813" s="107" t="s">
        <v>82</v>
      </c>
      <c r="U2813" s="217"/>
      <c r="V2813" s="85"/>
      <c r="W2813" s="85">
        <v>1</v>
      </c>
      <c r="X2813" s="85">
        <v>1</v>
      </c>
      <c r="Y2813" s="85">
        <v>1</v>
      </c>
      <c r="Z2813" s="85"/>
      <c r="AA2813" s="85"/>
      <c r="AB2813" s="86"/>
      <c r="AC2813" s="86"/>
      <c r="AD2813" s="85"/>
      <c r="AE2813" s="85"/>
      <c r="AF2813" s="85"/>
      <c r="AG2813" s="85"/>
      <c r="AH2813" s="85"/>
      <c r="AI2813" s="85"/>
      <c r="AJ2813" s="85"/>
    </row>
    <row r="2814" spans="1:36" ht="16.5" thickTop="1" thickBot="1">
      <c r="A2814" s="105">
        <f t="shared" si="762"/>
        <v>39</v>
      </c>
      <c r="B2814" s="191" t="s">
        <v>1344</v>
      </c>
      <c r="C2814" s="105">
        <v>1963</v>
      </c>
      <c r="D2814" s="105">
        <v>2008</v>
      </c>
      <c r="E2814" s="119" t="s">
        <v>80</v>
      </c>
      <c r="F2814" s="107">
        <v>3</v>
      </c>
      <c r="G2814" s="105">
        <v>2</v>
      </c>
      <c r="H2814" s="111">
        <v>1036</v>
      </c>
      <c r="I2814" s="111">
        <v>964.1</v>
      </c>
      <c r="J2814" s="111">
        <v>964.1</v>
      </c>
      <c r="K2814" s="109">
        <v>43</v>
      </c>
      <c r="L2814" s="110">
        <f t="shared" si="756"/>
        <v>13770377.32</v>
      </c>
      <c r="M2814" s="108"/>
      <c r="N2814" s="108"/>
      <c r="O2814" s="108"/>
      <c r="P2814" s="110">
        <f>'Форма 2'!C2814-M2814-N2814-O2814</f>
        <v>13770377.32</v>
      </c>
      <c r="Q2814" s="111">
        <f t="shared" si="757"/>
        <v>14283.142122186495</v>
      </c>
      <c r="R2814" s="111">
        <f t="shared" si="758"/>
        <v>14283.142122186495</v>
      </c>
      <c r="S2814" s="112" t="s">
        <v>2152</v>
      </c>
      <c r="T2814" s="107" t="s">
        <v>82</v>
      </c>
      <c r="U2814" s="217">
        <v>1</v>
      </c>
      <c r="V2814" s="85">
        <v>1</v>
      </c>
      <c r="W2814" s="85">
        <v>1</v>
      </c>
      <c r="X2814" s="85">
        <v>1</v>
      </c>
      <c r="Y2814" s="85">
        <v>1</v>
      </c>
      <c r="Z2814" s="85"/>
      <c r="AA2814" s="85">
        <v>1</v>
      </c>
      <c r="AB2814" s="86"/>
      <c r="AC2814" s="86"/>
      <c r="AD2814" s="85"/>
      <c r="AE2814" s="85"/>
      <c r="AF2814" s="85"/>
      <c r="AG2814" s="85"/>
      <c r="AH2814" s="85"/>
      <c r="AI2814" s="85"/>
      <c r="AJ2814" s="85"/>
    </row>
    <row r="2815" spans="1:36" ht="16.5" thickTop="1" thickBot="1">
      <c r="A2815" s="105">
        <f t="shared" si="762"/>
        <v>40</v>
      </c>
      <c r="B2815" s="191" t="s">
        <v>1345</v>
      </c>
      <c r="C2815" s="105">
        <v>1967</v>
      </c>
      <c r="D2815" s="105">
        <v>2008</v>
      </c>
      <c r="E2815" s="119" t="s">
        <v>80</v>
      </c>
      <c r="F2815" s="107">
        <v>2</v>
      </c>
      <c r="G2815" s="105">
        <v>2</v>
      </c>
      <c r="H2815" s="111">
        <v>689.8</v>
      </c>
      <c r="I2815" s="111">
        <v>611.79999999999995</v>
      </c>
      <c r="J2815" s="111">
        <v>611.79999999999995</v>
      </c>
      <c r="K2815" s="109">
        <v>42</v>
      </c>
      <c r="L2815" s="110">
        <f t="shared" si="756"/>
        <v>877225.55799999996</v>
      </c>
      <c r="M2815" s="108"/>
      <c r="N2815" s="108"/>
      <c r="O2815" s="108"/>
      <c r="P2815" s="110">
        <f>'Форма 2'!C2815-M2815-N2815-O2815</f>
        <v>877225.55799999996</v>
      </c>
      <c r="Q2815" s="111">
        <f t="shared" si="757"/>
        <v>1433.8436711343577</v>
      </c>
      <c r="R2815" s="111">
        <f t="shared" si="758"/>
        <v>1433.8436711343577</v>
      </c>
      <c r="S2815" s="112" t="s">
        <v>2152</v>
      </c>
      <c r="T2815" s="107" t="s">
        <v>82</v>
      </c>
      <c r="U2815" s="217"/>
      <c r="V2815" s="85"/>
      <c r="W2815" s="85"/>
      <c r="X2815" s="85"/>
      <c r="Y2815" s="85"/>
      <c r="Z2815" s="85"/>
      <c r="AA2815" s="85">
        <v>1</v>
      </c>
      <c r="AB2815" s="86"/>
      <c r="AC2815" s="86"/>
      <c r="AD2815" s="85"/>
      <c r="AE2815" s="85"/>
      <c r="AF2815" s="85"/>
      <c r="AG2815" s="85"/>
      <c r="AH2815" s="85"/>
      <c r="AI2815" s="85"/>
      <c r="AJ2815" s="85"/>
    </row>
    <row r="2816" spans="1:36" ht="16.5" thickTop="1" thickBot="1">
      <c r="A2816" s="105">
        <f t="shared" si="762"/>
        <v>41</v>
      </c>
      <c r="B2816" s="191" t="s">
        <v>2751</v>
      </c>
      <c r="C2816" s="105">
        <v>1966</v>
      </c>
      <c r="D2816" s="105">
        <v>2010</v>
      </c>
      <c r="E2816" s="119" t="s">
        <v>80</v>
      </c>
      <c r="F2816" s="107">
        <v>2</v>
      </c>
      <c r="G2816" s="105">
        <v>2</v>
      </c>
      <c r="H2816" s="111">
        <v>678.6</v>
      </c>
      <c r="I2816" s="111">
        <v>633</v>
      </c>
      <c r="J2816" s="111">
        <v>45.6</v>
      </c>
      <c r="K2816" s="109">
        <v>29</v>
      </c>
      <c r="L2816" s="110">
        <f t="shared" si="756"/>
        <v>862982.40600000008</v>
      </c>
      <c r="M2816" s="108"/>
      <c r="N2816" s="108"/>
      <c r="O2816" s="108"/>
      <c r="P2816" s="110">
        <f>'Форма 2'!C2816-M2816-N2816-O2816</f>
        <v>862982.40600000008</v>
      </c>
      <c r="Q2816" s="111">
        <f t="shared" si="757"/>
        <v>1363.3213364928911</v>
      </c>
      <c r="R2816" s="111">
        <f t="shared" si="758"/>
        <v>1363.3213364928911</v>
      </c>
      <c r="S2816" s="112" t="s">
        <v>2152</v>
      </c>
      <c r="T2816" s="107" t="s">
        <v>82</v>
      </c>
      <c r="U2816" s="217"/>
      <c r="V2816" s="85"/>
      <c r="W2816" s="85"/>
      <c r="X2816" s="85"/>
      <c r="Y2816" s="85"/>
      <c r="Z2816" s="85"/>
      <c r="AA2816" s="85">
        <v>1</v>
      </c>
      <c r="AB2816" s="86"/>
      <c r="AC2816" s="86"/>
      <c r="AD2816" s="85"/>
      <c r="AE2816" s="85"/>
      <c r="AF2816" s="85"/>
      <c r="AG2816" s="85"/>
      <c r="AH2816" s="85"/>
      <c r="AI2816" s="85"/>
      <c r="AJ2816" s="85"/>
    </row>
    <row r="2817" spans="1:36" ht="16.5" thickTop="1" thickBot="1">
      <c r="A2817" s="105">
        <f t="shared" si="762"/>
        <v>42</v>
      </c>
      <c r="B2817" s="191" t="s">
        <v>2752</v>
      </c>
      <c r="C2817" s="105">
        <v>1969</v>
      </c>
      <c r="D2817" s="105">
        <v>2008</v>
      </c>
      <c r="E2817" s="119" t="s">
        <v>2753</v>
      </c>
      <c r="F2817" s="107">
        <v>2</v>
      </c>
      <c r="G2817" s="105">
        <v>2</v>
      </c>
      <c r="H2817" s="111">
        <v>474.2</v>
      </c>
      <c r="I2817" s="111">
        <v>426.3</v>
      </c>
      <c r="J2817" s="111">
        <v>47.9</v>
      </c>
      <c r="K2817" s="109">
        <v>30</v>
      </c>
      <c r="L2817" s="110">
        <f t="shared" si="756"/>
        <v>4532114.3379999995</v>
      </c>
      <c r="M2817" s="108"/>
      <c r="N2817" s="108"/>
      <c r="O2817" s="108"/>
      <c r="P2817" s="110">
        <f>'Форма 2'!C2817-M2817-N2817-O2817</f>
        <v>4532114.3379999995</v>
      </c>
      <c r="Q2817" s="111">
        <f t="shared" si="757"/>
        <v>10631.279235280317</v>
      </c>
      <c r="R2817" s="111">
        <f t="shared" si="758"/>
        <v>10631.279235280317</v>
      </c>
      <c r="S2817" s="112" t="s">
        <v>2152</v>
      </c>
      <c r="T2817" s="107" t="s">
        <v>82</v>
      </c>
      <c r="U2817" s="217"/>
      <c r="V2817" s="85"/>
      <c r="W2817" s="85"/>
      <c r="X2817" s="85"/>
      <c r="Y2817" s="85"/>
      <c r="Z2817" s="85"/>
      <c r="AA2817" s="85"/>
      <c r="AB2817" s="86"/>
      <c r="AC2817" s="86"/>
      <c r="AD2817" s="85">
        <v>1</v>
      </c>
      <c r="AE2817" s="85"/>
      <c r="AF2817" s="85"/>
      <c r="AG2817" s="85"/>
      <c r="AH2817" s="85"/>
      <c r="AI2817" s="85"/>
      <c r="AJ2817" s="85"/>
    </row>
    <row r="2818" spans="1:36" ht="16.5" thickTop="1" thickBot="1">
      <c r="A2818" s="105">
        <f t="shared" si="762"/>
        <v>43</v>
      </c>
      <c r="B2818" s="191" t="s">
        <v>1347</v>
      </c>
      <c r="C2818" s="105">
        <v>1965</v>
      </c>
      <c r="D2818" s="105">
        <v>2009</v>
      </c>
      <c r="E2818" s="119" t="s">
        <v>80</v>
      </c>
      <c r="F2818" s="107">
        <v>3</v>
      </c>
      <c r="G2818" s="105">
        <v>3</v>
      </c>
      <c r="H2818" s="111">
        <v>1645.2</v>
      </c>
      <c r="I2818" s="111">
        <v>1523.3</v>
      </c>
      <c r="J2818" s="111">
        <v>1523.3</v>
      </c>
      <c r="K2818" s="109">
        <v>73</v>
      </c>
      <c r="L2818" s="110">
        <f t="shared" si="756"/>
        <v>2092217.2920000001</v>
      </c>
      <c r="M2818" s="108"/>
      <c r="N2818" s="108"/>
      <c r="O2818" s="108"/>
      <c r="P2818" s="110">
        <f>'Форма 2'!C2818-M2818-N2818-O2818</f>
        <v>2092217.2920000001</v>
      </c>
      <c r="Q2818" s="111">
        <f t="shared" si="757"/>
        <v>1373.4768541981227</v>
      </c>
      <c r="R2818" s="111">
        <f t="shared" si="758"/>
        <v>1373.4768541981227</v>
      </c>
      <c r="S2818" s="112" t="s">
        <v>2152</v>
      </c>
      <c r="T2818" s="107" t="s">
        <v>82</v>
      </c>
      <c r="U2818" s="217"/>
      <c r="V2818" s="85"/>
      <c r="W2818" s="85"/>
      <c r="X2818" s="85"/>
      <c r="Y2818" s="85"/>
      <c r="Z2818" s="85"/>
      <c r="AA2818" s="85">
        <v>1</v>
      </c>
      <c r="AB2818" s="86"/>
      <c r="AC2818" s="86"/>
      <c r="AD2818" s="85"/>
      <c r="AE2818" s="85"/>
      <c r="AF2818" s="85"/>
      <c r="AG2818" s="85"/>
      <c r="AH2818" s="85"/>
      <c r="AI2818" s="85"/>
      <c r="AJ2818" s="85"/>
    </row>
    <row r="2819" spans="1:36" ht="16.5" thickTop="1" thickBot="1">
      <c r="A2819" s="105">
        <f t="shared" si="762"/>
        <v>44</v>
      </c>
      <c r="B2819" s="191" t="s">
        <v>2754</v>
      </c>
      <c r="C2819" s="105">
        <v>1966</v>
      </c>
      <c r="D2819" s="105">
        <v>2009</v>
      </c>
      <c r="E2819" s="119" t="s">
        <v>80</v>
      </c>
      <c r="F2819" s="107">
        <v>2</v>
      </c>
      <c r="G2819" s="105">
        <v>3</v>
      </c>
      <c r="H2819" s="111">
        <v>1113.5</v>
      </c>
      <c r="I2819" s="111">
        <v>1019.6</v>
      </c>
      <c r="J2819" s="111">
        <v>93.9</v>
      </c>
      <c r="K2819" s="109">
        <v>58</v>
      </c>
      <c r="L2819" s="110">
        <f t="shared" si="756"/>
        <v>6164814.8049999997</v>
      </c>
      <c r="M2819" s="108"/>
      <c r="N2819" s="108"/>
      <c r="O2819" s="108"/>
      <c r="P2819" s="110">
        <f>'Форма 2'!C2819-M2819-N2819-O2819</f>
        <v>6164814.8049999997</v>
      </c>
      <c r="Q2819" s="111">
        <f t="shared" si="757"/>
        <v>6046.3071841898782</v>
      </c>
      <c r="R2819" s="111">
        <f t="shared" si="758"/>
        <v>6046.3071841898782</v>
      </c>
      <c r="S2819" s="112" t="s">
        <v>2152</v>
      </c>
      <c r="T2819" s="107" t="s">
        <v>92</v>
      </c>
      <c r="U2819" s="217">
        <v>1</v>
      </c>
      <c r="V2819" s="85"/>
      <c r="W2819" s="85">
        <v>1</v>
      </c>
      <c r="X2819" s="85">
        <v>1</v>
      </c>
      <c r="Y2819" s="85">
        <v>1</v>
      </c>
      <c r="Z2819" s="85">
        <v>1</v>
      </c>
      <c r="AA2819" s="85">
        <v>1</v>
      </c>
      <c r="AB2819" s="86"/>
      <c r="AC2819" s="86"/>
      <c r="AD2819" s="85"/>
      <c r="AE2819" s="85"/>
      <c r="AF2819" s="85"/>
      <c r="AG2819" s="85"/>
      <c r="AH2819" s="85"/>
      <c r="AI2819" s="85"/>
      <c r="AJ2819" s="85"/>
    </row>
    <row r="2820" spans="1:36" ht="16.5" thickTop="1" thickBot="1">
      <c r="A2820" s="105">
        <f t="shared" si="762"/>
        <v>45</v>
      </c>
      <c r="B2820" s="191" t="s">
        <v>2755</v>
      </c>
      <c r="C2820" s="105">
        <v>1969</v>
      </c>
      <c r="D2820" s="105">
        <v>2009</v>
      </c>
      <c r="E2820" s="119" t="s">
        <v>80</v>
      </c>
      <c r="F2820" s="107">
        <v>2</v>
      </c>
      <c r="G2820" s="105">
        <v>2</v>
      </c>
      <c r="H2820" s="111">
        <v>777.72</v>
      </c>
      <c r="I2820" s="111">
        <v>718.5</v>
      </c>
      <c r="J2820" s="111">
        <v>59.22</v>
      </c>
      <c r="K2820" s="109">
        <v>49</v>
      </c>
      <c r="L2820" s="110">
        <f t="shared" si="756"/>
        <v>9672666.9612000007</v>
      </c>
      <c r="M2820" s="108"/>
      <c r="N2820" s="108"/>
      <c r="O2820" s="108"/>
      <c r="P2820" s="110">
        <f>'Форма 2'!C2820-M2820-N2820-O2820</f>
        <v>9672666.9612000007</v>
      </c>
      <c r="Q2820" s="111">
        <f t="shared" si="757"/>
        <v>13462.306139457203</v>
      </c>
      <c r="R2820" s="111">
        <f t="shared" si="758"/>
        <v>13462.306139457203</v>
      </c>
      <c r="S2820" s="112" t="s">
        <v>2152</v>
      </c>
      <c r="T2820" s="107" t="s">
        <v>82</v>
      </c>
      <c r="U2820" s="217"/>
      <c r="V2820" s="85"/>
      <c r="W2820" s="85">
        <v>1</v>
      </c>
      <c r="X2820" s="85">
        <v>1</v>
      </c>
      <c r="Y2820" s="85">
        <v>1</v>
      </c>
      <c r="Z2820" s="85"/>
      <c r="AA2820" s="85"/>
      <c r="AB2820" s="86"/>
      <c r="AC2820" s="86"/>
      <c r="AD2820" s="85">
        <v>1</v>
      </c>
      <c r="AE2820" s="85"/>
      <c r="AF2820" s="85"/>
      <c r="AG2820" s="85"/>
      <c r="AH2820" s="85"/>
      <c r="AI2820" s="85"/>
      <c r="AJ2820" s="85"/>
    </row>
    <row r="2821" spans="1:36" ht="16.5" thickTop="1" thickBot="1">
      <c r="A2821" s="105">
        <f t="shared" si="762"/>
        <v>46</v>
      </c>
      <c r="B2821" s="191" t="s">
        <v>2756</v>
      </c>
      <c r="C2821" s="105">
        <v>1974</v>
      </c>
      <c r="D2821" s="105">
        <v>2010</v>
      </c>
      <c r="E2821" s="119" t="s">
        <v>1350</v>
      </c>
      <c r="F2821" s="107">
        <v>2</v>
      </c>
      <c r="G2821" s="105">
        <v>2</v>
      </c>
      <c r="H2821" s="111">
        <v>407</v>
      </c>
      <c r="I2821" s="111">
        <v>377</v>
      </c>
      <c r="J2821" s="111">
        <v>30</v>
      </c>
      <c r="K2821" s="109">
        <v>27</v>
      </c>
      <c r="L2821" s="110">
        <f t="shared" si="756"/>
        <v>6261507.7799999993</v>
      </c>
      <c r="M2821" s="108"/>
      <c r="N2821" s="108"/>
      <c r="O2821" s="108"/>
      <c r="P2821" s="110">
        <f>'Форма 2'!C2821-M2821-N2821-O2821</f>
        <v>6261507.7799999993</v>
      </c>
      <c r="Q2821" s="111">
        <f t="shared" si="757"/>
        <v>16608.77395225464</v>
      </c>
      <c r="R2821" s="111">
        <f t="shared" si="758"/>
        <v>16608.77395225464</v>
      </c>
      <c r="S2821" s="112" t="s">
        <v>2152</v>
      </c>
      <c r="T2821" s="107" t="s">
        <v>82</v>
      </c>
      <c r="U2821" s="217"/>
      <c r="V2821" s="85"/>
      <c r="W2821" s="85"/>
      <c r="X2821" s="85"/>
      <c r="Y2821" s="85"/>
      <c r="Z2821" s="85"/>
      <c r="AA2821" s="85"/>
      <c r="AB2821" s="86"/>
      <c r="AC2821" s="86"/>
      <c r="AD2821" s="85">
        <v>1</v>
      </c>
      <c r="AE2821" s="85">
        <v>1</v>
      </c>
      <c r="AF2821" s="85"/>
      <c r="AG2821" s="85"/>
      <c r="AH2821" s="85"/>
      <c r="AI2821" s="85"/>
      <c r="AJ2821" s="85"/>
    </row>
    <row r="2822" spans="1:36" ht="16.5" thickTop="1" thickBot="1">
      <c r="A2822" s="105">
        <f t="shared" si="762"/>
        <v>47</v>
      </c>
      <c r="B2822" s="191" t="s">
        <v>2757</v>
      </c>
      <c r="C2822" s="105">
        <v>1967</v>
      </c>
      <c r="D2822" s="105">
        <v>2009</v>
      </c>
      <c r="E2822" s="119" t="s">
        <v>1350</v>
      </c>
      <c r="F2822" s="107">
        <v>2</v>
      </c>
      <c r="G2822" s="105">
        <v>1</v>
      </c>
      <c r="H2822" s="111">
        <v>352.8</v>
      </c>
      <c r="I2822" s="111">
        <v>329.9</v>
      </c>
      <c r="J2822" s="111">
        <v>22.9</v>
      </c>
      <c r="K2822" s="109">
        <v>17</v>
      </c>
      <c r="L2822" s="110">
        <f t="shared" si="756"/>
        <v>448659.288</v>
      </c>
      <c r="M2822" s="108"/>
      <c r="N2822" s="108"/>
      <c r="O2822" s="108"/>
      <c r="P2822" s="110">
        <f>'Форма 2'!C2822-M2822-N2822-O2822</f>
        <v>448659.288</v>
      </c>
      <c r="Q2822" s="111">
        <f t="shared" si="757"/>
        <v>1359.9857168839044</v>
      </c>
      <c r="R2822" s="111">
        <f t="shared" si="758"/>
        <v>1359.9857168839044</v>
      </c>
      <c r="S2822" s="112" t="s">
        <v>2152</v>
      </c>
      <c r="T2822" s="107" t="s">
        <v>82</v>
      </c>
      <c r="U2822" s="217"/>
      <c r="V2822" s="85"/>
      <c r="W2822" s="85"/>
      <c r="X2822" s="85"/>
      <c r="Y2822" s="85"/>
      <c r="Z2822" s="85"/>
      <c r="AA2822" s="85">
        <v>1</v>
      </c>
      <c r="AB2822" s="86"/>
      <c r="AC2822" s="86"/>
      <c r="AD2822" s="85"/>
      <c r="AE2822" s="85"/>
      <c r="AF2822" s="85"/>
      <c r="AG2822" s="85"/>
      <c r="AH2822" s="85"/>
      <c r="AI2822" s="85"/>
      <c r="AJ2822" s="85"/>
    </row>
    <row r="2823" spans="1:36" ht="16.5" thickTop="1" thickBot="1">
      <c r="A2823" s="105">
        <f t="shared" si="762"/>
        <v>48</v>
      </c>
      <c r="B2823" s="191" t="s">
        <v>2758</v>
      </c>
      <c r="C2823" s="105">
        <v>1967</v>
      </c>
      <c r="D2823" s="105">
        <v>2009</v>
      </c>
      <c r="E2823" s="119" t="s">
        <v>1350</v>
      </c>
      <c r="F2823" s="107">
        <v>2</v>
      </c>
      <c r="G2823" s="105">
        <v>1</v>
      </c>
      <c r="H2823" s="111">
        <v>369</v>
      </c>
      <c r="I2823" s="111">
        <v>346.6</v>
      </c>
      <c r="J2823" s="111">
        <v>22.4</v>
      </c>
      <c r="K2823" s="109">
        <v>24</v>
      </c>
      <c r="L2823" s="110">
        <f t="shared" si="756"/>
        <v>469260.99</v>
      </c>
      <c r="M2823" s="108"/>
      <c r="N2823" s="108"/>
      <c r="O2823" s="108"/>
      <c r="P2823" s="110">
        <f>'Форма 2'!C2823-M2823-N2823-O2823</f>
        <v>469260.99</v>
      </c>
      <c r="Q2823" s="111">
        <f t="shared" si="757"/>
        <v>1353.897836122331</v>
      </c>
      <c r="R2823" s="111">
        <f t="shared" si="758"/>
        <v>1353.897836122331</v>
      </c>
      <c r="S2823" s="112" t="s">
        <v>2152</v>
      </c>
      <c r="T2823" s="107" t="s">
        <v>82</v>
      </c>
      <c r="U2823" s="217"/>
      <c r="V2823" s="85"/>
      <c r="W2823" s="85"/>
      <c r="X2823" s="85"/>
      <c r="Y2823" s="85"/>
      <c r="Z2823" s="85"/>
      <c r="AA2823" s="85">
        <v>1</v>
      </c>
      <c r="AB2823" s="86"/>
      <c r="AC2823" s="86"/>
      <c r="AD2823" s="85"/>
      <c r="AE2823" s="85"/>
      <c r="AF2823" s="85"/>
      <c r="AG2823" s="85"/>
      <c r="AH2823" s="85"/>
      <c r="AI2823" s="85"/>
      <c r="AJ2823" s="85"/>
    </row>
    <row r="2824" spans="1:36" ht="16.5" thickTop="1" thickBot="1">
      <c r="A2824" s="105">
        <f t="shared" si="762"/>
        <v>49</v>
      </c>
      <c r="B2824" s="191" t="s">
        <v>2759</v>
      </c>
      <c r="C2824" s="105">
        <v>1967</v>
      </c>
      <c r="D2824" s="105">
        <v>2009</v>
      </c>
      <c r="E2824" s="119" t="s">
        <v>1350</v>
      </c>
      <c r="F2824" s="107">
        <v>2</v>
      </c>
      <c r="G2824" s="105">
        <v>1</v>
      </c>
      <c r="H2824" s="111">
        <v>371.45</v>
      </c>
      <c r="I2824" s="111">
        <v>348.36</v>
      </c>
      <c r="J2824" s="111">
        <v>23.09</v>
      </c>
      <c r="K2824" s="109">
        <v>22</v>
      </c>
      <c r="L2824" s="110">
        <f t="shared" si="756"/>
        <v>472376.67950000003</v>
      </c>
      <c r="M2824" s="108"/>
      <c r="N2824" s="108"/>
      <c r="O2824" s="108"/>
      <c r="P2824" s="110">
        <f>'Форма 2'!C2824-M2824-N2824-O2824</f>
        <v>472376.67950000003</v>
      </c>
      <c r="Q2824" s="111">
        <f t="shared" si="757"/>
        <v>1356.0014912733955</v>
      </c>
      <c r="R2824" s="111">
        <f t="shared" si="758"/>
        <v>1356.0014912733955</v>
      </c>
      <c r="S2824" s="112" t="s">
        <v>2152</v>
      </c>
      <c r="T2824" s="107" t="s">
        <v>82</v>
      </c>
      <c r="U2824" s="217"/>
      <c r="V2824" s="85"/>
      <c r="W2824" s="85"/>
      <c r="X2824" s="85"/>
      <c r="Y2824" s="85"/>
      <c r="Z2824" s="85"/>
      <c r="AA2824" s="85">
        <v>1</v>
      </c>
      <c r="AB2824" s="86"/>
      <c r="AC2824" s="86"/>
      <c r="AD2824" s="85"/>
      <c r="AE2824" s="85"/>
      <c r="AF2824" s="85"/>
      <c r="AG2824" s="85"/>
      <c r="AH2824" s="85"/>
      <c r="AI2824" s="85"/>
      <c r="AJ2824" s="85"/>
    </row>
    <row r="2825" spans="1:36" ht="16.5" thickTop="1" thickBot="1">
      <c r="A2825" s="105">
        <f t="shared" si="762"/>
        <v>50</v>
      </c>
      <c r="B2825" s="191" t="s">
        <v>1349</v>
      </c>
      <c r="C2825" s="105">
        <v>1967</v>
      </c>
      <c r="D2825" s="105">
        <v>2012</v>
      </c>
      <c r="E2825" s="119" t="s">
        <v>1350</v>
      </c>
      <c r="F2825" s="107">
        <v>2</v>
      </c>
      <c r="G2825" s="105">
        <v>1</v>
      </c>
      <c r="H2825" s="111">
        <v>367.3</v>
      </c>
      <c r="I2825" s="111">
        <v>344.9</v>
      </c>
      <c r="J2825" s="111">
        <v>22.4</v>
      </c>
      <c r="K2825" s="109">
        <v>22</v>
      </c>
      <c r="L2825" s="110">
        <f t="shared" si="756"/>
        <v>3510429.3470000001</v>
      </c>
      <c r="M2825" s="108"/>
      <c r="N2825" s="108"/>
      <c r="O2825" s="108"/>
      <c r="P2825" s="110">
        <f>'Форма 2'!C2825-M2825-N2825-O2825</f>
        <v>3510429.3470000001</v>
      </c>
      <c r="Q2825" s="111">
        <f t="shared" si="757"/>
        <v>10178.107703682228</v>
      </c>
      <c r="R2825" s="111">
        <f t="shared" si="758"/>
        <v>10178.107703682228</v>
      </c>
      <c r="S2825" s="112" t="s">
        <v>2152</v>
      </c>
      <c r="T2825" s="107" t="s">
        <v>82</v>
      </c>
      <c r="U2825" s="217"/>
      <c r="V2825" s="85"/>
      <c r="W2825" s="85"/>
      <c r="X2825" s="85"/>
      <c r="Y2825" s="85"/>
      <c r="Z2825" s="85"/>
      <c r="AA2825" s="85"/>
      <c r="AB2825" s="86"/>
      <c r="AC2825" s="86"/>
      <c r="AD2825" s="85">
        <v>1</v>
      </c>
      <c r="AE2825" s="85"/>
      <c r="AF2825" s="85"/>
      <c r="AG2825" s="85"/>
      <c r="AH2825" s="85"/>
      <c r="AI2825" s="85"/>
      <c r="AJ2825" s="85"/>
    </row>
    <row r="2826" spans="1:36" ht="16.5" thickTop="1" thickBot="1">
      <c r="A2826" s="105">
        <f t="shared" si="762"/>
        <v>51</v>
      </c>
      <c r="B2826" s="191" t="s">
        <v>231</v>
      </c>
      <c r="C2826" s="105">
        <v>1962</v>
      </c>
      <c r="D2826" s="105">
        <v>2012</v>
      </c>
      <c r="E2826" s="119" t="s">
        <v>80</v>
      </c>
      <c r="F2826" s="107">
        <v>2</v>
      </c>
      <c r="G2826" s="105">
        <v>2</v>
      </c>
      <c r="H2826" s="110">
        <v>858.2</v>
      </c>
      <c r="I2826" s="110">
        <v>560.5</v>
      </c>
      <c r="J2826" s="110">
        <v>560.5</v>
      </c>
      <c r="K2826" s="109">
        <v>89</v>
      </c>
      <c r="L2826" s="110">
        <f t="shared" si="756"/>
        <v>1091381.5220000001</v>
      </c>
      <c r="M2826" s="108"/>
      <c r="N2826" s="108"/>
      <c r="O2826" s="108"/>
      <c r="P2826" s="110">
        <f>'Форма 2'!C2826-M2826-N2826-O2826</f>
        <v>1091381.5220000001</v>
      </c>
      <c r="Q2826" s="111">
        <f t="shared" si="757"/>
        <v>1947.1570419268512</v>
      </c>
      <c r="R2826" s="111">
        <f t="shared" si="758"/>
        <v>1947.1570419268512</v>
      </c>
      <c r="S2826" s="112" t="s">
        <v>2152</v>
      </c>
      <c r="T2826" s="107" t="s">
        <v>82</v>
      </c>
      <c r="U2826" s="217"/>
      <c r="V2826" s="85"/>
      <c r="W2826" s="85"/>
      <c r="X2826" s="85"/>
      <c r="Y2826" s="85"/>
      <c r="Z2826" s="85"/>
      <c r="AA2826" s="85">
        <v>1</v>
      </c>
      <c r="AB2826" s="86"/>
      <c r="AC2826" s="86"/>
      <c r="AD2826" s="85"/>
      <c r="AE2826" s="85"/>
      <c r="AF2826" s="85"/>
      <c r="AG2826" s="85"/>
      <c r="AH2826" s="85"/>
      <c r="AI2826" s="85"/>
      <c r="AJ2826" s="85"/>
    </row>
    <row r="2827" spans="1:36" ht="17.25" thickTop="1" thickBot="1">
      <c r="A2827" s="221">
        <v>0</v>
      </c>
      <c r="B2827" s="13" t="s">
        <v>232</v>
      </c>
      <c r="C2827" s="5"/>
      <c r="D2827" s="5"/>
      <c r="E2827" s="5"/>
      <c r="F2827" s="5"/>
      <c r="G2827" s="5"/>
      <c r="H2827" s="17">
        <f>SUM(H2828:H2855)</f>
        <v>58052.1</v>
      </c>
      <c r="I2827" s="17">
        <f t="shared" ref="I2827:P2827" si="766">SUM(I2828:I2855)</f>
        <v>45032.3</v>
      </c>
      <c r="J2827" s="17">
        <f t="shared" si="766"/>
        <v>31331.399999999998</v>
      </c>
      <c r="K2827" s="23">
        <f t="shared" si="766"/>
        <v>1476</v>
      </c>
      <c r="L2827" s="24">
        <f t="shared" si="766"/>
        <v>258480001.711</v>
      </c>
      <c r="M2827" s="24">
        <f t="shared" si="766"/>
        <v>0</v>
      </c>
      <c r="N2827" s="24">
        <f t="shared" si="766"/>
        <v>0</v>
      </c>
      <c r="O2827" s="24">
        <f t="shared" si="766"/>
        <v>0</v>
      </c>
      <c r="P2827" s="24">
        <f t="shared" si="766"/>
        <v>258480001.711</v>
      </c>
      <c r="Q2827" s="8" t="s">
        <v>76</v>
      </c>
      <c r="R2827" s="8" t="s">
        <v>76</v>
      </c>
      <c r="S2827" s="8" t="s">
        <v>76</v>
      </c>
      <c r="T2827" s="5" t="s">
        <v>76</v>
      </c>
      <c r="U2827" s="218" t="s">
        <v>76</v>
      </c>
      <c r="V2827" s="84" t="s">
        <v>76</v>
      </c>
      <c r="W2827" s="84" t="s">
        <v>76</v>
      </c>
      <c r="X2827" s="84" t="s">
        <v>76</v>
      </c>
      <c r="Y2827" s="84" t="s">
        <v>76</v>
      </c>
      <c r="Z2827" s="84" t="s">
        <v>76</v>
      </c>
      <c r="AA2827" s="84" t="s">
        <v>76</v>
      </c>
      <c r="AB2827" s="84" t="s">
        <v>76</v>
      </c>
      <c r="AC2827" s="84" t="s">
        <v>76</v>
      </c>
      <c r="AD2827" s="84" t="s">
        <v>76</v>
      </c>
      <c r="AE2827" s="84" t="s">
        <v>76</v>
      </c>
      <c r="AF2827" s="84" t="s">
        <v>76</v>
      </c>
      <c r="AG2827" s="84" t="s">
        <v>76</v>
      </c>
      <c r="AH2827" s="84" t="s">
        <v>76</v>
      </c>
      <c r="AI2827" s="84" t="s">
        <v>76</v>
      </c>
      <c r="AJ2827" s="84" t="s">
        <v>76</v>
      </c>
    </row>
    <row r="2828" spans="1:36" ht="16.5" thickTop="1" thickBot="1">
      <c r="A2828" s="105">
        <f t="shared" ref="A2828:A2862" si="767">A2827+1</f>
        <v>1</v>
      </c>
      <c r="B2828" s="112" t="s">
        <v>2760</v>
      </c>
      <c r="C2828" s="113">
        <v>1964</v>
      </c>
      <c r="D2828" s="107">
        <v>1964</v>
      </c>
      <c r="E2828" s="114" t="s">
        <v>1357</v>
      </c>
      <c r="F2828" s="107">
        <v>5</v>
      </c>
      <c r="G2828" s="107">
        <v>3</v>
      </c>
      <c r="H2828" s="111">
        <v>4007.2</v>
      </c>
      <c r="I2828" s="111">
        <v>2560.4</v>
      </c>
      <c r="J2828" s="111">
        <v>2560.4</v>
      </c>
      <c r="K2828" s="125">
        <v>89</v>
      </c>
      <c r="L2828" s="110">
        <f t="shared" ref="L2828:L2855" si="768">SUM(M2828:P2828)</f>
        <v>6832276</v>
      </c>
      <c r="M2828" s="108"/>
      <c r="N2828" s="108"/>
      <c r="O2828" s="108"/>
      <c r="P2828" s="110">
        <f>'Форма 2'!C2828-M2828-N2828-O2828</f>
        <v>6832276</v>
      </c>
      <c r="Q2828" s="111">
        <f t="shared" ref="Q2828:Q2855" si="769">L2828/I2828</f>
        <v>2668.4408686142788</v>
      </c>
      <c r="R2828" s="111">
        <f t="shared" ref="R2828:R2855" si="770">Q2828</f>
        <v>2668.4408686142788</v>
      </c>
      <c r="S2828" s="112" t="s">
        <v>2152</v>
      </c>
      <c r="T2828" s="107" t="s">
        <v>82</v>
      </c>
      <c r="U2828" s="217"/>
      <c r="V2828" s="85"/>
      <c r="W2828" s="85">
        <v>1</v>
      </c>
      <c r="X2828" s="85">
        <v>1</v>
      </c>
      <c r="Y2828" s="85">
        <v>1</v>
      </c>
      <c r="Z2828" s="85"/>
      <c r="AA2828" s="85"/>
      <c r="AB2828" s="86"/>
      <c r="AC2828" s="86"/>
      <c r="AD2828" s="85"/>
      <c r="AE2828" s="85"/>
      <c r="AF2828" s="85"/>
      <c r="AG2828" s="85"/>
      <c r="AH2828" s="85"/>
      <c r="AI2828" s="85"/>
      <c r="AJ2828" s="85"/>
    </row>
    <row r="2829" spans="1:36" ht="16.5" thickTop="1" thickBot="1">
      <c r="A2829" s="105">
        <f t="shared" si="767"/>
        <v>2</v>
      </c>
      <c r="B2829" s="112" t="s">
        <v>2761</v>
      </c>
      <c r="C2829" s="113">
        <v>1961</v>
      </c>
      <c r="D2829" s="107">
        <v>1961</v>
      </c>
      <c r="E2829" s="114" t="s">
        <v>171</v>
      </c>
      <c r="F2829" s="107">
        <v>4</v>
      </c>
      <c r="G2829" s="107">
        <v>2</v>
      </c>
      <c r="H2829" s="111">
        <v>1269.0999999999999</v>
      </c>
      <c r="I2829" s="111">
        <v>1269.0999999999999</v>
      </c>
      <c r="J2829" s="111">
        <v>830.6</v>
      </c>
      <c r="K2829" s="125">
        <v>23</v>
      </c>
      <c r="L2829" s="110">
        <f t="shared" si="768"/>
        <v>1360221.38</v>
      </c>
      <c r="M2829" s="108"/>
      <c r="N2829" s="108"/>
      <c r="O2829" s="108"/>
      <c r="P2829" s="110">
        <f>'Форма 2'!C2829-M2829-N2829-O2829</f>
        <v>1360221.38</v>
      </c>
      <c r="Q2829" s="111">
        <f t="shared" si="769"/>
        <v>1071.8</v>
      </c>
      <c r="R2829" s="111">
        <f t="shared" si="770"/>
        <v>1071.8</v>
      </c>
      <c r="S2829" s="112" t="s">
        <v>2152</v>
      </c>
      <c r="T2829" s="107" t="s">
        <v>82</v>
      </c>
      <c r="U2829" s="217"/>
      <c r="V2829" s="85"/>
      <c r="W2829" s="85"/>
      <c r="X2829" s="85"/>
      <c r="Y2829" s="85"/>
      <c r="Z2829" s="85"/>
      <c r="AA2829" s="85">
        <v>1</v>
      </c>
      <c r="AB2829" s="86"/>
      <c r="AC2829" s="86"/>
      <c r="AD2829" s="85"/>
      <c r="AE2829" s="85"/>
      <c r="AF2829" s="85"/>
      <c r="AG2829" s="85"/>
      <c r="AH2829" s="85"/>
      <c r="AI2829" s="85"/>
      <c r="AJ2829" s="85"/>
    </row>
    <row r="2830" spans="1:36" ht="16.5" thickTop="1" thickBot="1">
      <c r="A2830" s="105">
        <f t="shared" si="767"/>
        <v>3</v>
      </c>
      <c r="B2830" s="112" t="s">
        <v>2762</v>
      </c>
      <c r="C2830" s="113">
        <v>1961</v>
      </c>
      <c r="D2830" s="107">
        <v>1961</v>
      </c>
      <c r="E2830" s="114" t="s">
        <v>171</v>
      </c>
      <c r="F2830" s="107">
        <v>3</v>
      </c>
      <c r="G2830" s="107">
        <v>3</v>
      </c>
      <c r="H2830" s="111">
        <v>1490.7</v>
      </c>
      <c r="I2830" s="111">
        <v>1490.7</v>
      </c>
      <c r="J2830" s="111">
        <v>1047.4000000000001</v>
      </c>
      <c r="K2830" s="125">
        <v>41</v>
      </c>
      <c r="L2830" s="110">
        <f t="shared" si="768"/>
        <v>18879476.988000002</v>
      </c>
      <c r="M2830" s="108"/>
      <c r="N2830" s="108"/>
      <c r="O2830" s="108"/>
      <c r="P2830" s="110">
        <f>'Форма 2'!C2830-M2830-N2830-O2830</f>
        <v>18879476.988000002</v>
      </c>
      <c r="Q2830" s="111">
        <f t="shared" si="769"/>
        <v>12664.84</v>
      </c>
      <c r="R2830" s="111">
        <f t="shared" si="770"/>
        <v>12664.84</v>
      </c>
      <c r="S2830" s="112" t="s">
        <v>2152</v>
      </c>
      <c r="T2830" s="107" t="s">
        <v>82</v>
      </c>
      <c r="U2830" s="217">
        <v>1</v>
      </c>
      <c r="V2830" s="85">
        <v>1</v>
      </c>
      <c r="W2830" s="85">
        <v>1</v>
      </c>
      <c r="X2830" s="85">
        <v>1</v>
      </c>
      <c r="Y2830" s="85">
        <v>1</v>
      </c>
      <c r="Z2830" s="85">
        <v>1</v>
      </c>
      <c r="AA2830" s="85"/>
      <c r="AB2830" s="86"/>
      <c r="AC2830" s="86"/>
      <c r="AD2830" s="85"/>
      <c r="AE2830" s="85"/>
      <c r="AF2830" s="85"/>
      <c r="AG2830" s="85"/>
      <c r="AH2830" s="85"/>
      <c r="AI2830" s="85"/>
      <c r="AJ2830" s="85"/>
    </row>
    <row r="2831" spans="1:36" ht="16.5" thickTop="1" thickBot="1">
      <c r="A2831" s="105">
        <f t="shared" si="767"/>
        <v>4</v>
      </c>
      <c r="B2831" s="112" t="s">
        <v>2763</v>
      </c>
      <c r="C2831" s="113">
        <v>1963</v>
      </c>
      <c r="D2831" s="107">
        <v>1963</v>
      </c>
      <c r="E2831" s="114" t="s">
        <v>1355</v>
      </c>
      <c r="F2831" s="107">
        <v>5</v>
      </c>
      <c r="G2831" s="107">
        <v>4</v>
      </c>
      <c r="H2831" s="111">
        <v>3233.7</v>
      </c>
      <c r="I2831" s="111">
        <v>3233.7</v>
      </c>
      <c r="J2831" s="111">
        <v>2195</v>
      </c>
      <c r="K2831" s="125">
        <v>133</v>
      </c>
      <c r="L2831" s="110">
        <f t="shared" si="768"/>
        <v>5513458.5</v>
      </c>
      <c r="M2831" s="108"/>
      <c r="N2831" s="108"/>
      <c r="O2831" s="108"/>
      <c r="P2831" s="110">
        <f>'Форма 2'!C2831-M2831-N2831-O2831</f>
        <v>5513458.5</v>
      </c>
      <c r="Q2831" s="111">
        <f t="shared" si="769"/>
        <v>1705</v>
      </c>
      <c r="R2831" s="111">
        <f t="shared" si="770"/>
        <v>1705</v>
      </c>
      <c r="S2831" s="112" t="s">
        <v>2152</v>
      </c>
      <c r="T2831" s="107" t="s">
        <v>82</v>
      </c>
      <c r="U2831" s="217"/>
      <c r="V2831" s="85"/>
      <c r="W2831" s="85">
        <v>1</v>
      </c>
      <c r="X2831" s="85">
        <v>1</v>
      </c>
      <c r="Y2831" s="85">
        <v>1</v>
      </c>
      <c r="Z2831" s="85"/>
      <c r="AA2831" s="85"/>
      <c r="AB2831" s="86"/>
      <c r="AC2831" s="86"/>
      <c r="AD2831" s="85"/>
      <c r="AE2831" s="85"/>
      <c r="AF2831" s="85"/>
      <c r="AG2831" s="85"/>
      <c r="AH2831" s="85"/>
      <c r="AI2831" s="85"/>
      <c r="AJ2831" s="85"/>
    </row>
    <row r="2832" spans="1:36" ht="16.5" thickTop="1" thickBot="1">
      <c r="A2832" s="105">
        <f t="shared" si="767"/>
        <v>5</v>
      </c>
      <c r="B2832" s="112" t="s">
        <v>2764</v>
      </c>
      <c r="C2832" s="113">
        <v>1960</v>
      </c>
      <c r="D2832" s="107">
        <v>1960</v>
      </c>
      <c r="E2832" s="114" t="s">
        <v>171</v>
      </c>
      <c r="F2832" s="107">
        <v>5</v>
      </c>
      <c r="G2832" s="107">
        <v>4</v>
      </c>
      <c r="H2832" s="111">
        <v>5217.1000000000004</v>
      </c>
      <c r="I2832" s="111">
        <v>3032.3</v>
      </c>
      <c r="J2832" s="111">
        <v>2827.9</v>
      </c>
      <c r="K2832" s="125">
        <v>152</v>
      </c>
      <c r="L2832" s="110">
        <f t="shared" si="768"/>
        <v>13981410.631999999</v>
      </c>
      <c r="M2832" s="108"/>
      <c r="N2832" s="108"/>
      <c r="O2832" s="108"/>
      <c r="P2832" s="110">
        <f>'Форма 2'!C2832-M2832-N2832-O2832</f>
        <v>13981410.631999999</v>
      </c>
      <c r="Q2832" s="111">
        <f t="shared" si="769"/>
        <v>4610.8269735844069</v>
      </c>
      <c r="R2832" s="111">
        <f t="shared" si="770"/>
        <v>4610.8269735844069</v>
      </c>
      <c r="S2832" s="112" t="s">
        <v>2152</v>
      </c>
      <c r="T2832" s="107" t="s">
        <v>82</v>
      </c>
      <c r="U2832" s="217">
        <v>1</v>
      </c>
      <c r="V2832" s="85"/>
      <c r="W2832" s="85">
        <v>1</v>
      </c>
      <c r="X2832" s="85">
        <v>1</v>
      </c>
      <c r="Y2832" s="85">
        <v>1</v>
      </c>
      <c r="Z2832" s="85">
        <v>1</v>
      </c>
      <c r="AA2832" s="85"/>
      <c r="AB2832" s="86"/>
      <c r="AC2832" s="86"/>
      <c r="AD2832" s="85"/>
      <c r="AE2832" s="85"/>
      <c r="AF2832" s="85"/>
      <c r="AG2832" s="85"/>
      <c r="AH2832" s="85"/>
      <c r="AI2832" s="85"/>
      <c r="AJ2832" s="85"/>
    </row>
    <row r="2833" spans="1:36" ht="16.5" thickTop="1" thickBot="1">
      <c r="A2833" s="105">
        <f t="shared" si="767"/>
        <v>6</v>
      </c>
      <c r="B2833" s="112" t="s">
        <v>2765</v>
      </c>
      <c r="C2833" s="113">
        <v>1961</v>
      </c>
      <c r="D2833" s="107">
        <v>1961</v>
      </c>
      <c r="E2833" s="114" t="s">
        <v>171</v>
      </c>
      <c r="F2833" s="107">
        <v>2</v>
      </c>
      <c r="G2833" s="107">
        <v>2</v>
      </c>
      <c r="H2833" s="111">
        <v>606.70000000000005</v>
      </c>
      <c r="I2833" s="111">
        <v>606.70000000000005</v>
      </c>
      <c r="J2833" s="111">
        <v>407.8</v>
      </c>
      <c r="K2833" s="125">
        <v>33</v>
      </c>
      <c r="L2833" s="110">
        <f t="shared" si="768"/>
        <v>7683758.4280000003</v>
      </c>
      <c r="M2833" s="108"/>
      <c r="N2833" s="108"/>
      <c r="O2833" s="108"/>
      <c r="P2833" s="110">
        <f>'Форма 2'!C2833-M2833-N2833-O2833</f>
        <v>7683758.4280000003</v>
      </c>
      <c r="Q2833" s="111">
        <f t="shared" si="769"/>
        <v>12664.84</v>
      </c>
      <c r="R2833" s="111">
        <f t="shared" si="770"/>
        <v>12664.84</v>
      </c>
      <c r="S2833" s="112" t="s">
        <v>2152</v>
      </c>
      <c r="T2833" s="107" t="s">
        <v>82</v>
      </c>
      <c r="U2833" s="217">
        <v>1</v>
      </c>
      <c r="V2833" s="85">
        <v>1</v>
      </c>
      <c r="W2833" s="85">
        <v>1</v>
      </c>
      <c r="X2833" s="85">
        <v>1</v>
      </c>
      <c r="Y2833" s="85">
        <v>1</v>
      </c>
      <c r="Z2833" s="85">
        <v>1</v>
      </c>
      <c r="AA2833" s="85"/>
      <c r="AB2833" s="86"/>
      <c r="AC2833" s="86"/>
      <c r="AD2833" s="85"/>
      <c r="AE2833" s="85"/>
      <c r="AF2833" s="85"/>
      <c r="AG2833" s="85"/>
      <c r="AH2833" s="85"/>
      <c r="AI2833" s="85"/>
      <c r="AJ2833" s="85"/>
    </row>
    <row r="2834" spans="1:36" ht="16.5" thickTop="1" thickBot="1">
      <c r="A2834" s="105">
        <f t="shared" si="767"/>
        <v>7</v>
      </c>
      <c r="B2834" s="112" t="s">
        <v>2766</v>
      </c>
      <c r="C2834" s="113">
        <v>1957</v>
      </c>
      <c r="D2834" s="107">
        <v>1957</v>
      </c>
      <c r="E2834" s="114" t="s">
        <v>171</v>
      </c>
      <c r="F2834" s="107">
        <v>2</v>
      </c>
      <c r="G2834" s="107">
        <v>2</v>
      </c>
      <c r="H2834" s="111">
        <v>646.20000000000005</v>
      </c>
      <c r="I2834" s="111">
        <v>646.20000000000005</v>
      </c>
      <c r="J2834" s="111">
        <v>413.1</v>
      </c>
      <c r="K2834" s="125">
        <v>14</v>
      </c>
      <c r="L2834" s="110">
        <f t="shared" si="768"/>
        <v>14360005.026000001</v>
      </c>
      <c r="M2834" s="108"/>
      <c r="N2834" s="108"/>
      <c r="O2834" s="108"/>
      <c r="P2834" s="110">
        <f>'Форма 2'!C2834-M2834-N2834-O2834</f>
        <v>14360005.026000001</v>
      </c>
      <c r="Q2834" s="111">
        <f t="shared" si="769"/>
        <v>22222.23</v>
      </c>
      <c r="R2834" s="111">
        <f t="shared" si="770"/>
        <v>22222.23</v>
      </c>
      <c r="S2834" s="112" t="s">
        <v>2152</v>
      </c>
      <c r="T2834" s="107" t="s">
        <v>82</v>
      </c>
      <c r="U2834" s="217">
        <v>1</v>
      </c>
      <c r="V2834" s="85">
        <v>1</v>
      </c>
      <c r="W2834" s="85">
        <v>1</v>
      </c>
      <c r="X2834" s="85">
        <v>1</v>
      </c>
      <c r="Y2834" s="85">
        <v>1</v>
      </c>
      <c r="Z2834" s="85">
        <v>1</v>
      </c>
      <c r="AA2834" s="85"/>
      <c r="AB2834" s="86"/>
      <c r="AC2834" s="86"/>
      <c r="AD2834" s="85">
        <v>1</v>
      </c>
      <c r="AE2834" s="85"/>
      <c r="AF2834" s="85"/>
      <c r="AG2834" s="85"/>
      <c r="AH2834" s="85"/>
      <c r="AI2834" s="85"/>
      <c r="AJ2834" s="85"/>
    </row>
    <row r="2835" spans="1:36" ht="16.5" thickTop="1" thickBot="1">
      <c r="A2835" s="105">
        <f t="shared" si="767"/>
        <v>8</v>
      </c>
      <c r="B2835" s="112" t="s">
        <v>2767</v>
      </c>
      <c r="C2835" s="113">
        <v>1961</v>
      </c>
      <c r="D2835" s="107">
        <v>1961</v>
      </c>
      <c r="E2835" s="114" t="s">
        <v>171</v>
      </c>
      <c r="F2835" s="107">
        <v>2</v>
      </c>
      <c r="G2835" s="107">
        <v>1</v>
      </c>
      <c r="H2835" s="111">
        <v>351.7</v>
      </c>
      <c r="I2835" s="111">
        <v>351.7</v>
      </c>
      <c r="J2835" s="111">
        <v>220.7</v>
      </c>
      <c r="K2835" s="125">
        <v>15</v>
      </c>
      <c r="L2835" s="110">
        <f t="shared" si="768"/>
        <v>4454224.2280000001</v>
      </c>
      <c r="M2835" s="108"/>
      <c r="N2835" s="108"/>
      <c r="O2835" s="108"/>
      <c r="P2835" s="110">
        <f>'Форма 2'!C2835-M2835-N2835-O2835</f>
        <v>4454224.2280000001</v>
      </c>
      <c r="Q2835" s="111">
        <f t="shared" si="769"/>
        <v>12664.84</v>
      </c>
      <c r="R2835" s="111">
        <f t="shared" si="770"/>
        <v>12664.84</v>
      </c>
      <c r="S2835" s="112" t="s">
        <v>2152</v>
      </c>
      <c r="T2835" s="107" t="s">
        <v>82</v>
      </c>
      <c r="U2835" s="217">
        <v>1</v>
      </c>
      <c r="V2835" s="85">
        <v>1</v>
      </c>
      <c r="W2835" s="85">
        <v>1</v>
      </c>
      <c r="X2835" s="85">
        <v>1</v>
      </c>
      <c r="Y2835" s="85">
        <v>1</v>
      </c>
      <c r="Z2835" s="85">
        <v>1</v>
      </c>
      <c r="AA2835" s="85"/>
      <c r="AB2835" s="86"/>
      <c r="AC2835" s="86"/>
      <c r="AD2835" s="85"/>
      <c r="AE2835" s="85"/>
      <c r="AF2835" s="85"/>
      <c r="AG2835" s="85"/>
      <c r="AH2835" s="85"/>
      <c r="AI2835" s="85"/>
      <c r="AJ2835" s="85"/>
    </row>
    <row r="2836" spans="1:36" ht="16.5" thickTop="1" thickBot="1">
      <c r="A2836" s="105">
        <f t="shared" si="767"/>
        <v>9</v>
      </c>
      <c r="B2836" s="112" t="s">
        <v>2768</v>
      </c>
      <c r="C2836" s="113">
        <v>1961</v>
      </c>
      <c r="D2836" s="107">
        <v>1961</v>
      </c>
      <c r="E2836" s="114" t="s">
        <v>171</v>
      </c>
      <c r="F2836" s="107">
        <v>3</v>
      </c>
      <c r="G2836" s="107">
        <v>2</v>
      </c>
      <c r="H2836" s="111">
        <v>1026.9000000000001</v>
      </c>
      <c r="I2836" s="111">
        <v>956.2</v>
      </c>
      <c r="J2836" s="111">
        <v>644.6</v>
      </c>
      <c r="K2836" s="125">
        <v>36</v>
      </c>
      <c r="L2836" s="110">
        <f t="shared" si="768"/>
        <v>2957287.1580000003</v>
      </c>
      <c r="M2836" s="108"/>
      <c r="N2836" s="108"/>
      <c r="O2836" s="108"/>
      <c r="P2836" s="110">
        <f>'Форма 2'!C2836-M2836-N2836-O2836</f>
        <v>2957287.1580000003</v>
      </c>
      <c r="Q2836" s="111">
        <f t="shared" si="769"/>
        <v>3092.7495900439239</v>
      </c>
      <c r="R2836" s="111">
        <f t="shared" si="770"/>
        <v>3092.7495900439239</v>
      </c>
      <c r="S2836" s="112" t="s">
        <v>2152</v>
      </c>
      <c r="T2836" s="107" t="s">
        <v>82</v>
      </c>
      <c r="U2836" s="217"/>
      <c r="V2836" s="85"/>
      <c r="W2836" s="85">
        <v>1</v>
      </c>
      <c r="X2836" s="85">
        <v>1</v>
      </c>
      <c r="Y2836" s="85">
        <v>1</v>
      </c>
      <c r="Z2836" s="85"/>
      <c r="AA2836" s="85"/>
      <c r="AB2836" s="86"/>
      <c r="AC2836" s="86"/>
      <c r="AD2836" s="85"/>
      <c r="AE2836" s="85"/>
      <c r="AF2836" s="85"/>
      <c r="AG2836" s="85"/>
      <c r="AH2836" s="85"/>
      <c r="AI2836" s="85"/>
      <c r="AJ2836" s="85"/>
    </row>
    <row r="2837" spans="1:36" ht="16.5" thickTop="1" thickBot="1">
      <c r="A2837" s="105">
        <f t="shared" si="767"/>
        <v>10</v>
      </c>
      <c r="B2837" s="112" t="s">
        <v>2769</v>
      </c>
      <c r="C2837" s="113">
        <v>1960</v>
      </c>
      <c r="D2837" s="107">
        <v>1960</v>
      </c>
      <c r="E2837" s="114" t="s">
        <v>171</v>
      </c>
      <c r="F2837" s="107">
        <v>3</v>
      </c>
      <c r="G2837" s="107">
        <v>3</v>
      </c>
      <c r="H2837" s="111">
        <v>1492.6</v>
      </c>
      <c r="I2837" s="111">
        <v>1492.6</v>
      </c>
      <c r="J2837" s="111">
        <v>1007.1</v>
      </c>
      <c r="K2837" s="125">
        <v>20</v>
      </c>
      <c r="L2837" s="110">
        <f t="shared" si="768"/>
        <v>18903540.184</v>
      </c>
      <c r="M2837" s="108"/>
      <c r="N2837" s="108"/>
      <c r="O2837" s="108"/>
      <c r="P2837" s="110">
        <f>'Форма 2'!C2837-M2837-N2837-O2837</f>
        <v>18903540.184</v>
      </c>
      <c r="Q2837" s="111">
        <f t="shared" si="769"/>
        <v>12664.84</v>
      </c>
      <c r="R2837" s="111">
        <f t="shared" si="770"/>
        <v>12664.84</v>
      </c>
      <c r="S2837" s="112" t="s">
        <v>2152</v>
      </c>
      <c r="T2837" s="107" t="s">
        <v>82</v>
      </c>
      <c r="U2837" s="217">
        <v>1</v>
      </c>
      <c r="V2837" s="85">
        <v>1</v>
      </c>
      <c r="W2837" s="85">
        <v>1</v>
      </c>
      <c r="X2837" s="85">
        <v>1</v>
      </c>
      <c r="Y2837" s="85">
        <v>1</v>
      </c>
      <c r="Z2837" s="85">
        <v>1</v>
      </c>
      <c r="AA2837" s="85"/>
      <c r="AB2837" s="86"/>
      <c r="AC2837" s="86"/>
      <c r="AD2837" s="85"/>
      <c r="AE2837" s="85"/>
      <c r="AF2837" s="85"/>
      <c r="AG2837" s="85"/>
      <c r="AH2837" s="85"/>
      <c r="AI2837" s="85"/>
      <c r="AJ2837" s="85"/>
    </row>
    <row r="2838" spans="1:36" ht="16.5" thickTop="1" thickBot="1">
      <c r="A2838" s="105">
        <f t="shared" si="767"/>
        <v>11</v>
      </c>
      <c r="B2838" s="112" t="s">
        <v>2770</v>
      </c>
      <c r="C2838" s="113">
        <v>1965</v>
      </c>
      <c r="D2838" s="107">
        <v>1965</v>
      </c>
      <c r="E2838" s="114" t="s">
        <v>1357</v>
      </c>
      <c r="F2838" s="107">
        <v>5</v>
      </c>
      <c r="G2838" s="107">
        <v>3</v>
      </c>
      <c r="H2838" s="111">
        <v>2842.4</v>
      </c>
      <c r="I2838" s="111">
        <v>2549.3000000000002</v>
      </c>
      <c r="J2838" s="111">
        <v>2450.6999999999998</v>
      </c>
      <c r="K2838" s="125">
        <v>99</v>
      </c>
      <c r="L2838" s="110">
        <f t="shared" si="768"/>
        <v>4846292</v>
      </c>
      <c r="M2838" s="108"/>
      <c r="N2838" s="108"/>
      <c r="O2838" s="108"/>
      <c r="P2838" s="110">
        <f>'Форма 2'!C2838-M2838-N2838-O2838</f>
        <v>4846292</v>
      </c>
      <c r="Q2838" s="111">
        <f t="shared" si="769"/>
        <v>1901.0285176322911</v>
      </c>
      <c r="R2838" s="111">
        <f t="shared" si="770"/>
        <v>1901.0285176322911</v>
      </c>
      <c r="S2838" s="112" t="s">
        <v>2152</v>
      </c>
      <c r="T2838" s="107" t="s">
        <v>82</v>
      </c>
      <c r="U2838" s="217"/>
      <c r="V2838" s="85"/>
      <c r="W2838" s="85">
        <v>1</v>
      </c>
      <c r="X2838" s="85">
        <v>1</v>
      </c>
      <c r="Y2838" s="85">
        <v>1</v>
      </c>
      <c r="Z2838" s="85"/>
      <c r="AA2838" s="85"/>
      <c r="AB2838" s="86"/>
      <c r="AC2838" s="86"/>
      <c r="AD2838" s="85"/>
      <c r="AE2838" s="85"/>
      <c r="AF2838" s="85"/>
      <c r="AG2838" s="85"/>
      <c r="AH2838" s="85"/>
      <c r="AI2838" s="85"/>
      <c r="AJ2838" s="85"/>
    </row>
    <row r="2839" spans="1:36" ht="16.5" thickTop="1" thickBot="1">
      <c r="A2839" s="105">
        <f t="shared" si="767"/>
        <v>12</v>
      </c>
      <c r="B2839" s="112" t="s">
        <v>2771</v>
      </c>
      <c r="C2839" s="113">
        <v>1954</v>
      </c>
      <c r="D2839" s="107">
        <v>1954</v>
      </c>
      <c r="E2839" s="114" t="s">
        <v>171</v>
      </c>
      <c r="F2839" s="107">
        <v>2</v>
      </c>
      <c r="G2839" s="107">
        <v>1</v>
      </c>
      <c r="H2839" s="111">
        <v>420.8</v>
      </c>
      <c r="I2839" s="111">
        <v>384.8</v>
      </c>
      <c r="J2839" s="111">
        <v>224.2</v>
      </c>
      <c r="K2839" s="125">
        <v>14</v>
      </c>
      <c r="L2839" s="110">
        <f t="shared" si="768"/>
        <v>7781429.392</v>
      </c>
      <c r="M2839" s="108"/>
      <c r="N2839" s="108"/>
      <c r="O2839" s="108"/>
      <c r="P2839" s="110">
        <f>'Форма 2'!C2839-M2839-N2839-O2839</f>
        <v>7781429.392</v>
      </c>
      <c r="Q2839" s="111">
        <f t="shared" si="769"/>
        <v>20222.009854469852</v>
      </c>
      <c r="R2839" s="111">
        <f t="shared" si="770"/>
        <v>20222.009854469852</v>
      </c>
      <c r="S2839" s="112" t="s">
        <v>2152</v>
      </c>
      <c r="T2839" s="107" t="s">
        <v>82</v>
      </c>
      <c r="U2839" s="217">
        <v>1</v>
      </c>
      <c r="V2839" s="85">
        <v>1</v>
      </c>
      <c r="W2839" s="85">
        <v>1</v>
      </c>
      <c r="X2839" s="85">
        <v>1</v>
      </c>
      <c r="Y2839" s="85">
        <v>1</v>
      </c>
      <c r="Z2839" s="85">
        <v>1</v>
      </c>
      <c r="AA2839" s="85"/>
      <c r="AB2839" s="86"/>
      <c r="AC2839" s="86"/>
      <c r="AD2839" s="85"/>
      <c r="AE2839" s="85">
        <v>1</v>
      </c>
      <c r="AF2839" s="85"/>
      <c r="AG2839" s="85"/>
      <c r="AH2839" s="85"/>
      <c r="AI2839" s="85"/>
      <c r="AJ2839" s="85"/>
    </row>
    <row r="2840" spans="1:36" ht="16.5" thickTop="1" thickBot="1">
      <c r="A2840" s="105">
        <f t="shared" si="767"/>
        <v>13</v>
      </c>
      <c r="B2840" s="112" t="s">
        <v>2772</v>
      </c>
      <c r="C2840" s="113">
        <v>1964</v>
      </c>
      <c r="D2840" s="107">
        <v>1964</v>
      </c>
      <c r="E2840" s="114" t="s">
        <v>1371</v>
      </c>
      <c r="F2840" s="107">
        <v>5</v>
      </c>
      <c r="G2840" s="107">
        <v>4</v>
      </c>
      <c r="H2840" s="111">
        <v>3891.6</v>
      </c>
      <c r="I2840" s="111">
        <v>3237.5</v>
      </c>
      <c r="J2840" s="111">
        <v>2080.6999999999998</v>
      </c>
      <c r="K2840" s="125">
        <v>118</v>
      </c>
      <c r="L2840" s="110">
        <f t="shared" si="768"/>
        <v>6635178</v>
      </c>
      <c r="M2840" s="108"/>
      <c r="N2840" s="108"/>
      <c r="O2840" s="108"/>
      <c r="P2840" s="110">
        <f>'Форма 2'!C2840-M2840-N2840-O2840</f>
        <v>6635178</v>
      </c>
      <c r="Q2840" s="111">
        <f t="shared" si="769"/>
        <v>2049.4758301158299</v>
      </c>
      <c r="R2840" s="111">
        <f t="shared" si="770"/>
        <v>2049.4758301158299</v>
      </c>
      <c r="S2840" s="112" t="s">
        <v>2152</v>
      </c>
      <c r="T2840" s="107" t="s">
        <v>82</v>
      </c>
      <c r="U2840" s="217"/>
      <c r="V2840" s="85"/>
      <c r="W2840" s="85">
        <v>1</v>
      </c>
      <c r="X2840" s="85">
        <v>1</v>
      </c>
      <c r="Y2840" s="85">
        <v>1</v>
      </c>
      <c r="Z2840" s="85"/>
      <c r="AA2840" s="85"/>
      <c r="AB2840" s="86"/>
      <c r="AC2840" s="86"/>
      <c r="AD2840" s="85"/>
      <c r="AE2840" s="85"/>
      <c r="AF2840" s="85"/>
      <c r="AG2840" s="85"/>
      <c r="AH2840" s="85"/>
      <c r="AI2840" s="85"/>
      <c r="AJ2840" s="85"/>
    </row>
    <row r="2841" spans="1:36" ht="16.5" thickTop="1" thickBot="1">
      <c r="A2841" s="105">
        <f t="shared" si="767"/>
        <v>14</v>
      </c>
      <c r="B2841" s="112" t="s">
        <v>2773</v>
      </c>
      <c r="C2841" s="113">
        <v>1964</v>
      </c>
      <c r="D2841" s="107">
        <v>1964</v>
      </c>
      <c r="E2841" s="114" t="s">
        <v>1357</v>
      </c>
      <c r="F2841" s="107">
        <v>5</v>
      </c>
      <c r="G2841" s="107">
        <v>3</v>
      </c>
      <c r="H2841" s="111">
        <v>2553.8000000000002</v>
      </c>
      <c r="I2841" s="111">
        <v>2553.8000000000002</v>
      </c>
      <c r="J2841" s="111">
        <v>2553.8000000000002</v>
      </c>
      <c r="K2841" s="125">
        <v>79</v>
      </c>
      <c r="L2841" s="110">
        <f t="shared" si="768"/>
        <v>4354229</v>
      </c>
      <c r="M2841" s="108"/>
      <c r="N2841" s="108"/>
      <c r="O2841" s="108"/>
      <c r="P2841" s="110">
        <f>'Форма 2'!C2841-M2841-N2841-O2841</f>
        <v>4354229</v>
      </c>
      <c r="Q2841" s="111">
        <f t="shared" si="769"/>
        <v>1704.9999999999998</v>
      </c>
      <c r="R2841" s="111">
        <f t="shared" si="770"/>
        <v>1704.9999999999998</v>
      </c>
      <c r="S2841" s="112" t="s">
        <v>2152</v>
      </c>
      <c r="T2841" s="107" t="s">
        <v>82</v>
      </c>
      <c r="U2841" s="217"/>
      <c r="V2841" s="85"/>
      <c r="W2841" s="85">
        <v>1</v>
      </c>
      <c r="X2841" s="85">
        <v>1</v>
      </c>
      <c r="Y2841" s="85">
        <v>1</v>
      </c>
      <c r="Z2841" s="85"/>
      <c r="AA2841" s="85"/>
      <c r="AB2841" s="86"/>
      <c r="AC2841" s="86"/>
      <c r="AD2841" s="85"/>
      <c r="AE2841" s="85"/>
      <c r="AF2841" s="85"/>
      <c r="AG2841" s="85"/>
      <c r="AH2841" s="85"/>
      <c r="AI2841" s="85"/>
      <c r="AJ2841" s="85"/>
    </row>
    <row r="2842" spans="1:36" ht="16.5" thickTop="1" thickBot="1">
      <c r="A2842" s="105">
        <f t="shared" si="767"/>
        <v>15</v>
      </c>
      <c r="B2842" s="112" t="s">
        <v>2774</v>
      </c>
      <c r="C2842" s="113">
        <v>1958</v>
      </c>
      <c r="D2842" s="107">
        <v>1958</v>
      </c>
      <c r="E2842" s="114" t="s">
        <v>171</v>
      </c>
      <c r="F2842" s="107">
        <v>2</v>
      </c>
      <c r="G2842" s="107">
        <v>2</v>
      </c>
      <c r="H2842" s="111">
        <v>614</v>
      </c>
      <c r="I2842" s="111">
        <v>614</v>
      </c>
      <c r="J2842" s="111">
        <v>396.8</v>
      </c>
      <c r="K2842" s="125">
        <v>20</v>
      </c>
      <c r="L2842" s="110">
        <f t="shared" si="768"/>
        <v>13644449.219999999</v>
      </c>
      <c r="M2842" s="108"/>
      <c r="N2842" s="108"/>
      <c r="O2842" s="108"/>
      <c r="P2842" s="110">
        <f>'Форма 2'!C2842-M2842-N2842-O2842</f>
        <v>13644449.219999999</v>
      </c>
      <c r="Q2842" s="111">
        <f t="shared" si="769"/>
        <v>22222.23</v>
      </c>
      <c r="R2842" s="111">
        <f t="shared" si="770"/>
        <v>22222.23</v>
      </c>
      <c r="S2842" s="112" t="s">
        <v>2152</v>
      </c>
      <c r="T2842" s="107" t="s">
        <v>82</v>
      </c>
      <c r="U2842" s="217">
        <v>1</v>
      </c>
      <c r="V2842" s="85">
        <v>1</v>
      </c>
      <c r="W2842" s="85">
        <v>1</v>
      </c>
      <c r="X2842" s="85">
        <v>1</v>
      </c>
      <c r="Y2842" s="85">
        <v>1</v>
      </c>
      <c r="Z2842" s="85">
        <v>1</v>
      </c>
      <c r="AA2842" s="85"/>
      <c r="AB2842" s="86"/>
      <c r="AC2842" s="86"/>
      <c r="AD2842" s="85">
        <v>1</v>
      </c>
      <c r="AE2842" s="85"/>
      <c r="AF2842" s="85"/>
      <c r="AG2842" s="85"/>
      <c r="AH2842" s="85"/>
      <c r="AI2842" s="85"/>
      <c r="AJ2842" s="85"/>
    </row>
    <row r="2843" spans="1:36" ht="16.5" thickTop="1" thickBot="1">
      <c r="A2843" s="105">
        <f t="shared" si="767"/>
        <v>16</v>
      </c>
      <c r="B2843" s="112" t="s">
        <v>2775</v>
      </c>
      <c r="C2843" s="113">
        <v>1958</v>
      </c>
      <c r="D2843" s="107">
        <v>1958</v>
      </c>
      <c r="E2843" s="114" t="s">
        <v>171</v>
      </c>
      <c r="F2843" s="107">
        <v>3</v>
      </c>
      <c r="G2843" s="107">
        <v>3</v>
      </c>
      <c r="H2843" s="111">
        <v>1236.7</v>
      </c>
      <c r="I2843" s="111">
        <v>1089</v>
      </c>
      <c r="J2843" s="111">
        <v>760.1</v>
      </c>
      <c r="K2843" s="125">
        <v>24</v>
      </c>
      <c r="L2843" s="110">
        <f t="shared" si="768"/>
        <v>27482231.840999998</v>
      </c>
      <c r="M2843" s="108"/>
      <c r="N2843" s="108"/>
      <c r="O2843" s="108"/>
      <c r="P2843" s="110">
        <f>'Форма 2'!C2843-M2843-N2843-O2843</f>
        <v>27482231.840999998</v>
      </c>
      <c r="Q2843" s="111">
        <f t="shared" si="769"/>
        <v>25236.209220385674</v>
      </c>
      <c r="R2843" s="111">
        <f t="shared" si="770"/>
        <v>25236.209220385674</v>
      </c>
      <c r="S2843" s="112" t="s">
        <v>2152</v>
      </c>
      <c r="T2843" s="107" t="s">
        <v>82</v>
      </c>
      <c r="U2843" s="217">
        <v>1</v>
      </c>
      <c r="V2843" s="85">
        <v>1</v>
      </c>
      <c r="W2843" s="85">
        <v>1</v>
      </c>
      <c r="X2843" s="85">
        <v>1</v>
      </c>
      <c r="Y2843" s="85">
        <v>1</v>
      </c>
      <c r="Z2843" s="85">
        <v>1</v>
      </c>
      <c r="AA2843" s="85"/>
      <c r="AB2843" s="86"/>
      <c r="AC2843" s="86"/>
      <c r="AD2843" s="85">
        <v>1</v>
      </c>
      <c r="AE2843" s="85"/>
      <c r="AF2843" s="85"/>
      <c r="AG2843" s="85"/>
      <c r="AH2843" s="85"/>
      <c r="AI2843" s="85"/>
      <c r="AJ2843" s="85"/>
    </row>
    <row r="2844" spans="1:36" ht="16.5" thickTop="1" thickBot="1">
      <c r="A2844" s="105">
        <f t="shared" si="767"/>
        <v>17</v>
      </c>
      <c r="B2844" s="112" t="s">
        <v>2776</v>
      </c>
      <c r="C2844" s="113">
        <v>1966</v>
      </c>
      <c r="D2844" s="107">
        <v>1966</v>
      </c>
      <c r="E2844" s="114" t="s">
        <v>1371</v>
      </c>
      <c r="F2844" s="107">
        <v>5</v>
      </c>
      <c r="G2844" s="107">
        <v>4</v>
      </c>
      <c r="H2844" s="111">
        <v>3220.5</v>
      </c>
      <c r="I2844" s="111">
        <v>3220.5</v>
      </c>
      <c r="J2844" s="111">
        <v>2134.1</v>
      </c>
      <c r="K2844" s="125">
        <v>133</v>
      </c>
      <c r="L2844" s="110">
        <f t="shared" si="768"/>
        <v>5490952.5</v>
      </c>
      <c r="M2844" s="108"/>
      <c r="N2844" s="108"/>
      <c r="O2844" s="108"/>
      <c r="P2844" s="110">
        <f>'Форма 2'!C2844-M2844-N2844-O2844</f>
        <v>5490952.5</v>
      </c>
      <c r="Q2844" s="111">
        <f t="shared" si="769"/>
        <v>1705</v>
      </c>
      <c r="R2844" s="111">
        <f t="shared" si="770"/>
        <v>1705</v>
      </c>
      <c r="S2844" s="112" t="s">
        <v>2152</v>
      </c>
      <c r="T2844" s="107" t="s">
        <v>82</v>
      </c>
      <c r="U2844" s="217"/>
      <c r="V2844" s="85"/>
      <c r="W2844" s="85">
        <v>1</v>
      </c>
      <c r="X2844" s="85">
        <v>1</v>
      </c>
      <c r="Y2844" s="85">
        <v>1</v>
      </c>
      <c r="Z2844" s="85"/>
      <c r="AA2844" s="85"/>
      <c r="AB2844" s="86"/>
      <c r="AC2844" s="86"/>
      <c r="AD2844" s="85"/>
      <c r="AE2844" s="85"/>
      <c r="AF2844" s="85"/>
      <c r="AG2844" s="85"/>
      <c r="AH2844" s="85"/>
      <c r="AI2844" s="85"/>
      <c r="AJ2844" s="85"/>
    </row>
    <row r="2845" spans="1:36" ht="16.5" thickTop="1" thickBot="1">
      <c r="A2845" s="105">
        <f t="shared" si="767"/>
        <v>18</v>
      </c>
      <c r="B2845" s="112" t="s">
        <v>2777</v>
      </c>
      <c r="C2845" s="113">
        <v>1966</v>
      </c>
      <c r="D2845" s="107">
        <v>1966</v>
      </c>
      <c r="E2845" s="114" t="s">
        <v>1371</v>
      </c>
      <c r="F2845" s="107">
        <v>5</v>
      </c>
      <c r="G2845" s="107">
        <v>3</v>
      </c>
      <c r="H2845" s="111">
        <v>3066.8</v>
      </c>
      <c r="I2845" s="111">
        <v>2533.8000000000002</v>
      </c>
      <c r="J2845" s="111">
        <v>1684.7</v>
      </c>
      <c r="K2845" s="125">
        <v>86</v>
      </c>
      <c r="L2845" s="110">
        <f t="shared" si="768"/>
        <v>5228894</v>
      </c>
      <c r="M2845" s="108"/>
      <c r="N2845" s="108"/>
      <c r="O2845" s="108"/>
      <c r="P2845" s="110">
        <f>'Форма 2'!C2845-M2845-N2845-O2845</f>
        <v>5228894</v>
      </c>
      <c r="Q2845" s="111">
        <f t="shared" si="769"/>
        <v>2063.6569579288025</v>
      </c>
      <c r="R2845" s="111">
        <f t="shared" si="770"/>
        <v>2063.6569579288025</v>
      </c>
      <c r="S2845" s="112" t="s">
        <v>2152</v>
      </c>
      <c r="T2845" s="107" t="s">
        <v>82</v>
      </c>
      <c r="U2845" s="217"/>
      <c r="V2845" s="85"/>
      <c r="W2845" s="85">
        <v>1</v>
      </c>
      <c r="X2845" s="85">
        <v>1</v>
      </c>
      <c r="Y2845" s="85">
        <v>1</v>
      </c>
      <c r="Z2845" s="85"/>
      <c r="AA2845" s="85"/>
      <c r="AB2845" s="86"/>
      <c r="AC2845" s="86"/>
      <c r="AD2845" s="85"/>
      <c r="AE2845" s="85"/>
      <c r="AF2845" s="85"/>
      <c r="AG2845" s="85"/>
      <c r="AH2845" s="85"/>
      <c r="AI2845" s="85"/>
      <c r="AJ2845" s="85"/>
    </row>
    <row r="2846" spans="1:36" ht="16.5" thickTop="1" thickBot="1">
      <c r="A2846" s="105">
        <f t="shared" si="767"/>
        <v>19</v>
      </c>
      <c r="B2846" s="112" t="s">
        <v>2778</v>
      </c>
      <c r="C2846" s="113">
        <v>1961</v>
      </c>
      <c r="D2846" s="107">
        <v>1961</v>
      </c>
      <c r="E2846" s="114" t="s">
        <v>171</v>
      </c>
      <c r="F2846" s="107">
        <v>2</v>
      </c>
      <c r="G2846" s="107">
        <v>2</v>
      </c>
      <c r="H2846" s="111">
        <v>617.20000000000005</v>
      </c>
      <c r="I2846" s="111">
        <v>617.20000000000005</v>
      </c>
      <c r="J2846" s="111">
        <v>414.2</v>
      </c>
      <c r="K2846" s="125">
        <v>19</v>
      </c>
      <c r="L2846" s="110">
        <f t="shared" si="768"/>
        <v>7816739.2480000015</v>
      </c>
      <c r="M2846" s="108"/>
      <c r="N2846" s="108"/>
      <c r="O2846" s="108"/>
      <c r="P2846" s="110">
        <f>'Форма 2'!C2846-M2846-N2846-O2846</f>
        <v>7816739.2480000015</v>
      </c>
      <c r="Q2846" s="111">
        <f t="shared" si="769"/>
        <v>12664.840000000002</v>
      </c>
      <c r="R2846" s="111">
        <f t="shared" si="770"/>
        <v>12664.840000000002</v>
      </c>
      <c r="S2846" s="112" t="s">
        <v>2152</v>
      </c>
      <c r="T2846" s="107" t="s">
        <v>82</v>
      </c>
      <c r="U2846" s="217">
        <v>1</v>
      </c>
      <c r="V2846" s="85">
        <v>1</v>
      </c>
      <c r="W2846" s="85">
        <v>1</v>
      </c>
      <c r="X2846" s="85">
        <v>1</v>
      </c>
      <c r="Y2846" s="85">
        <v>1</v>
      </c>
      <c r="Z2846" s="85">
        <v>1</v>
      </c>
      <c r="AA2846" s="85"/>
      <c r="AB2846" s="86"/>
      <c r="AC2846" s="86"/>
      <c r="AD2846" s="85"/>
      <c r="AE2846" s="85"/>
      <c r="AF2846" s="85"/>
      <c r="AG2846" s="85"/>
      <c r="AH2846" s="85"/>
      <c r="AI2846" s="85"/>
      <c r="AJ2846" s="85"/>
    </row>
    <row r="2847" spans="1:36" ht="16.5" thickTop="1" thickBot="1">
      <c r="A2847" s="105">
        <f t="shared" si="767"/>
        <v>20</v>
      </c>
      <c r="B2847" s="112" t="s">
        <v>2779</v>
      </c>
      <c r="C2847" s="113">
        <v>1960</v>
      </c>
      <c r="D2847" s="107">
        <v>1960</v>
      </c>
      <c r="E2847" s="114" t="s">
        <v>244</v>
      </c>
      <c r="F2847" s="107">
        <v>2</v>
      </c>
      <c r="G2847" s="107">
        <v>1</v>
      </c>
      <c r="H2847" s="111">
        <v>4563</v>
      </c>
      <c r="I2847" s="111">
        <v>375.1</v>
      </c>
      <c r="J2847" s="111">
        <v>234.2</v>
      </c>
      <c r="K2847" s="125">
        <v>19</v>
      </c>
      <c r="L2847" s="110">
        <f t="shared" si="768"/>
        <v>13140618.66</v>
      </c>
      <c r="M2847" s="108"/>
      <c r="N2847" s="108"/>
      <c r="O2847" s="108"/>
      <c r="P2847" s="110">
        <f>'Форма 2'!C2847-M2847-N2847-O2847</f>
        <v>13140618.66</v>
      </c>
      <c r="Q2847" s="111">
        <f t="shared" si="769"/>
        <v>35032.307811250328</v>
      </c>
      <c r="R2847" s="111">
        <f t="shared" si="770"/>
        <v>35032.307811250328</v>
      </c>
      <c r="S2847" s="112" t="s">
        <v>2152</v>
      </c>
      <c r="T2847" s="107" t="s">
        <v>82</v>
      </c>
      <c r="U2847" s="217"/>
      <c r="V2847" s="85"/>
      <c r="W2847" s="85">
        <v>1</v>
      </c>
      <c r="X2847" s="85">
        <v>1</v>
      </c>
      <c r="Y2847" s="85">
        <v>1</v>
      </c>
      <c r="Z2847" s="85"/>
      <c r="AA2847" s="85"/>
      <c r="AB2847" s="86"/>
      <c r="AC2847" s="86"/>
      <c r="AD2847" s="85"/>
      <c r="AE2847" s="85"/>
      <c r="AF2847" s="85"/>
      <c r="AG2847" s="85"/>
      <c r="AH2847" s="85"/>
      <c r="AI2847" s="85"/>
      <c r="AJ2847" s="85"/>
    </row>
    <row r="2848" spans="1:36" ht="16.5" thickTop="1" thickBot="1">
      <c r="A2848" s="105">
        <f t="shared" si="767"/>
        <v>21</v>
      </c>
      <c r="B2848" s="112" t="s">
        <v>2780</v>
      </c>
      <c r="C2848" s="113">
        <v>1960</v>
      </c>
      <c r="D2848" s="107">
        <v>1960</v>
      </c>
      <c r="E2848" s="114" t="s">
        <v>171</v>
      </c>
      <c r="F2848" s="107">
        <v>4</v>
      </c>
      <c r="G2848" s="107">
        <v>4</v>
      </c>
      <c r="H2848" s="111">
        <v>4591.3999999999996</v>
      </c>
      <c r="I2848" s="111">
        <v>3164.2</v>
      </c>
      <c r="J2848" s="111">
        <v>1971.1</v>
      </c>
      <c r="K2848" s="125">
        <v>49</v>
      </c>
      <c r="L2848" s="110">
        <f t="shared" si="768"/>
        <v>23726334.983999997</v>
      </c>
      <c r="M2848" s="108"/>
      <c r="N2848" s="108"/>
      <c r="O2848" s="108"/>
      <c r="P2848" s="110">
        <f>'Форма 2'!C2848-M2848-N2848-O2848</f>
        <v>23726334.983999997</v>
      </c>
      <c r="Q2848" s="111">
        <f t="shared" si="769"/>
        <v>7498.3676708172679</v>
      </c>
      <c r="R2848" s="111">
        <f t="shared" si="770"/>
        <v>7498.3676708172679</v>
      </c>
      <c r="S2848" s="112" t="s">
        <v>2152</v>
      </c>
      <c r="T2848" s="107" t="s">
        <v>82</v>
      </c>
      <c r="U2848" s="217">
        <v>1</v>
      </c>
      <c r="V2848" s="85">
        <v>1</v>
      </c>
      <c r="W2848" s="85">
        <v>1</v>
      </c>
      <c r="X2848" s="85">
        <v>1</v>
      </c>
      <c r="Y2848" s="85">
        <v>1</v>
      </c>
      <c r="Z2848" s="85">
        <v>1</v>
      </c>
      <c r="AA2848" s="85"/>
      <c r="AB2848" s="86"/>
      <c r="AC2848" s="86"/>
      <c r="AD2848" s="85"/>
      <c r="AE2848" s="85"/>
      <c r="AF2848" s="85"/>
      <c r="AG2848" s="85"/>
      <c r="AH2848" s="85"/>
      <c r="AI2848" s="85"/>
      <c r="AJ2848" s="85"/>
    </row>
    <row r="2849" spans="1:36" ht="16.5" thickTop="1" thickBot="1">
      <c r="A2849" s="105">
        <f t="shared" si="767"/>
        <v>22</v>
      </c>
      <c r="B2849" s="112" t="s">
        <v>2781</v>
      </c>
      <c r="C2849" s="113">
        <v>1961</v>
      </c>
      <c r="D2849" s="107">
        <v>1961</v>
      </c>
      <c r="E2849" s="114" t="s">
        <v>171</v>
      </c>
      <c r="F2849" s="107">
        <v>3</v>
      </c>
      <c r="G2849" s="107">
        <v>2</v>
      </c>
      <c r="H2849" s="111">
        <v>1267.5</v>
      </c>
      <c r="I2849" s="111">
        <v>946.6</v>
      </c>
      <c r="J2849" s="111">
        <v>946.5</v>
      </c>
      <c r="K2849" s="125">
        <v>36</v>
      </c>
      <c r="L2849" s="110">
        <f t="shared" si="768"/>
        <v>3650171.85</v>
      </c>
      <c r="M2849" s="108"/>
      <c r="N2849" s="108"/>
      <c r="O2849" s="108"/>
      <c r="P2849" s="110">
        <f>'Форма 2'!C2849-M2849-N2849-O2849</f>
        <v>3650171.85</v>
      </c>
      <c r="Q2849" s="111">
        <f t="shared" si="769"/>
        <v>3856.0868899218253</v>
      </c>
      <c r="R2849" s="111">
        <f t="shared" si="770"/>
        <v>3856.0868899218253</v>
      </c>
      <c r="S2849" s="112" t="s">
        <v>2152</v>
      </c>
      <c r="T2849" s="107" t="s">
        <v>82</v>
      </c>
      <c r="U2849" s="217"/>
      <c r="V2849" s="85"/>
      <c r="W2849" s="85">
        <v>1</v>
      </c>
      <c r="X2849" s="85">
        <v>1</v>
      </c>
      <c r="Y2849" s="85">
        <v>1</v>
      </c>
      <c r="Z2849" s="85"/>
      <c r="AA2849" s="85"/>
      <c r="AB2849" s="86"/>
      <c r="AC2849" s="86"/>
      <c r="AD2849" s="85"/>
      <c r="AE2849" s="85"/>
      <c r="AF2849" s="85"/>
      <c r="AG2849" s="85"/>
      <c r="AH2849" s="85"/>
      <c r="AI2849" s="85"/>
      <c r="AJ2849" s="85"/>
    </row>
    <row r="2850" spans="1:36" ht="16.5" thickTop="1" thickBot="1">
      <c r="A2850" s="105">
        <f t="shared" si="767"/>
        <v>23</v>
      </c>
      <c r="B2850" s="112" t="s">
        <v>2782</v>
      </c>
      <c r="C2850" s="113">
        <v>1961</v>
      </c>
      <c r="D2850" s="107">
        <v>1961</v>
      </c>
      <c r="E2850" s="114" t="s">
        <v>171</v>
      </c>
      <c r="F2850" s="107">
        <v>3</v>
      </c>
      <c r="G2850" s="107">
        <v>2</v>
      </c>
      <c r="H2850" s="111">
        <v>2303.6</v>
      </c>
      <c r="I2850" s="111">
        <v>1230.5999999999999</v>
      </c>
      <c r="J2850" s="111">
        <v>945.3</v>
      </c>
      <c r="K2850" s="125">
        <v>40</v>
      </c>
      <c r="L2850" s="110">
        <f t="shared" si="768"/>
        <v>6633953.352</v>
      </c>
      <c r="M2850" s="108"/>
      <c r="N2850" s="108"/>
      <c r="O2850" s="108"/>
      <c r="P2850" s="110">
        <f>'Форма 2'!C2850-M2850-N2850-O2850</f>
        <v>6633953.352</v>
      </c>
      <c r="Q2850" s="111">
        <f t="shared" si="769"/>
        <v>5390.8283373963923</v>
      </c>
      <c r="R2850" s="111">
        <f t="shared" si="770"/>
        <v>5390.8283373963923</v>
      </c>
      <c r="S2850" s="112" t="s">
        <v>2152</v>
      </c>
      <c r="T2850" s="107" t="s">
        <v>82</v>
      </c>
      <c r="U2850" s="217"/>
      <c r="V2850" s="85"/>
      <c r="W2850" s="85">
        <v>1</v>
      </c>
      <c r="X2850" s="85">
        <v>1</v>
      </c>
      <c r="Y2850" s="85">
        <v>1</v>
      </c>
      <c r="Z2850" s="85"/>
      <c r="AA2850" s="85"/>
      <c r="AB2850" s="86"/>
      <c r="AC2850" s="86"/>
      <c r="AD2850" s="85"/>
      <c r="AE2850" s="85"/>
      <c r="AF2850" s="85"/>
      <c r="AG2850" s="85"/>
      <c r="AH2850" s="85"/>
      <c r="AI2850" s="85"/>
      <c r="AJ2850" s="85"/>
    </row>
    <row r="2851" spans="1:36" ht="16.5" thickTop="1" thickBot="1">
      <c r="A2851" s="105">
        <f t="shared" si="767"/>
        <v>24</v>
      </c>
      <c r="B2851" s="112" t="s">
        <v>2783</v>
      </c>
      <c r="C2851" s="113">
        <v>1960</v>
      </c>
      <c r="D2851" s="107">
        <v>1960</v>
      </c>
      <c r="E2851" s="114" t="s">
        <v>171</v>
      </c>
      <c r="F2851" s="107">
        <v>4</v>
      </c>
      <c r="G2851" s="107">
        <v>3</v>
      </c>
      <c r="H2851" s="111">
        <v>1264.8</v>
      </c>
      <c r="I2851" s="111">
        <v>1079.8</v>
      </c>
      <c r="J2851" s="111">
        <v>742.7</v>
      </c>
      <c r="K2851" s="125">
        <v>53</v>
      </c>
      <c r="L2851" s="110">
        <f t="shared" si="768"/>
        <v>6535929.8880000003</v>
      </c>
      <c r="M2851" s="108"/>
      <c r="N2851" s="108"/>
      <c r="O2851" s="108"/>
      <c r="P2851" s="110">
        <f>'Форма 2'!C2851-M2851-N2851-O2851</f>
        <v>6535929.8880000003</v>
      </c>
      <c r="Q2851" s="111">
        <f t="shared" si="769"/>
        <v>6052.9078421929989</v>
      </c>
      <c r="R2851" s="111">
        <f t="shared" si="770"/>
        <v>6052.9078421929989</v>
      </c>
      <c r="S2851" s="112" t="s">
        <v>2152</v>
      </c>
      <c r="T2851" s="107" t="s">
        <v>82</v>
      </c>
      <c r="U2851" s="217">
        <v>1</v>
      </c>
      <c r="V2851" s="85">
        <v>1</v>
      </c>
      <c r="W2851" s="85">
        <v>1</v>
      </c>
      <c r="X2851" s="85">
        <v>1</v>
      </c>
      <c r="Y2851" s="85">
        <v>1</v>
      </c>
      <c r="Z2851" s="85">
        <v>1</v>
      </c>
      <c r="AA2851" s="85"/>
      <c r="AB2851" s="86"/>
      <c r="AC2851" s="86"/>
      <c r="AD2851" s="85"/>
      <c r="AE2851" s="85"/>
      <c r="AF2851" s="85"/>
      <c r="AG2851" s="85"/>
      <c r="AH2851" s="85"/>
      <c r="AI2851" s="85"/>
      <c r="AJ2851" s="85"/>
    </row>
    <row r="2852" spans="1:36" ht="16.5" thickTop="1" thickBot="1">
      <c r="A2852" s="105">
        <f t="shared" si="767"/>
        <v>25</v>
      </c>
      <c r="B2852" s="112" t="s">
        <v>2784</v>
      </c>
      <c r="C2852" s="113">
        <v>1959</v>
      </c>
      <c r="D2852" s="107">
        <v>1959</v>
      </c>
      <c r="E2852" s="114" t="s">
        <v>244</v>
      </c>
      <c r="F2852" s="107">
        <v>3</v>
      </c>
      <c r="G2852" s="107">
        <v>3</v>
      </c>
      <c r="H2852" s="111">
        <v>1342.5</v>
      </c>
      <c r="I2852" s="111">
        <v>926.9</v>
      </c>
      <c r="J2852" s="111">
        <v>926.9</v>
      </c>
      <c r="K2852" s="125">
        <v>35</v>
      </c>
      <c r="L2852" s="110">
        <f t="shared" si="768"/>
        <v>12830796.074999999</v>
      </c>
      <c r="M2852" s="108"/>
      <c r="N2852" s="108"/>
      <c r="O2852" s="108"/>
      <c r="P2852" s="110">
        <f>'Форма 2'!C2852-M2852-N2852-O2852</f>
        <v>12830796.074999999</v>
      </c>
      <c r="Q2852" s="111">
        <f t="shared" si="769"/>
        <v>13842.697243499837</v>
      </c>
      <c r="R2852" s="111">
        <f t="shared" si="770"/>
        <v>13842.697243499837</v>
      </c>
      <c r="S2852" s="112" t="s">
        <v>2152</v>
      </c>
      <c r="T2852" s="107" t="s">
        <v>82</v>
      </c>
      <c r="U2852" s="217"/>
      <c r="V2852" s="85"/>
      <c r="W2852" s="85"/>
      <c r="X2852" s="85"/>
      <c r="Y2852" s="85"/>
      <c r="Z2852" s="85"/>
      <c r="AA2852" s="85"/>
      <c r="AB2852" s="86"/>
      <c r="AC2852" s="86"/>
      <c r="AD2852" s="85">
        <v>1</v>
      </c>
      <c r="AE2852" s="85"/>
      <c r="AF2852" s="85"/>
      <c r="AG2852" s="85"/>
      <c r="AH2852" s="85"/>
      <c r="AI2852" s="85"/>
      <c r="AJ2852" s="85"/>
    </row>
    <row r="2853" spans="1:36" ht="16.5" thickTop="1" thickBot="1">
      <c r="A2853" s="105">
        <f t="shared" si="767"/>
        <v>26</v>
      </c>
      <c r="B2853" s="112" t="s">
        <v>2785</v>
      </c>
      <c r="C2853" s="113">
        <v>1984</v>
      </c>
      <c r="D2853" s="107"/>
      <c r="E2853" s="114" t="s">
        <v>179</v>
      </c>
      <c r="F2853" s="107">
        <v>5</v>
      </c>
      <c r="G2853" s="107">
        <v>4</v>
      </c>
      <c r="H2853" s="111">
        <v>2597.6999999999998</v>
      </c>
      <c r="I2853" s="111">
        <v>2597.6999999999998</v>
      </c>
      <c r="J2853" s="111"/>
      <c r="K2853" s="125"/>
      <c r="L2853" s="110">
        <f t="shared" si="768"/>
        <v>1349790.8969999999</v>
      </c>
      <c r="M2853" s="108"/>
      <c r="N2853" s="108"/>
      <c r="O2853" s="108"/>
      <c r="P2853" s="110">
        <f>'Форма 2'!C2853-M2853-N2853-O2853</f>
        <v>1349790.8969999999</v>
      </c>
      <c r="Q2853" s="111">
        <f t="shared" si="769"/>
        <v>519.61</v>
      </c>
      <c r="R2853" s="111">
        <f t="shared" si="770"/>
        <v>519.61</v>
      </c>
      <c r="S2853" s="112" t="s">
        <v>2152</v>
      </c>
      <c r="T2853" s="105" t="s">
        <v>120</v>
      </c>
      <c r="U2853" s="217">
        <v>1</v>
      </c>
      <c r="V2853" s="85"/>
      <c r="W2853" s="85"/>
      <c r="X2853" s="85"/>
      <c r="Y2853" s="85"/>
      <c r="Z2853" s="85"/>
      <c r="AA2853" s="85"/>
      <c r="AB2853" s="86"/>
      <c r="AC2853" s="86"/>
      <c r="AD2853" s="85"/>
      <c r="AE2853" s="85"/>
      <c r="AF2853" s="85"/>
      <c r="AG2853" s="85"/>
      <c r="AH2853" s="85"/>
      <c r="AI2853" s="85"/>
      <c r="AJ2853" s="85"/>
    </row>
    <row r="2854" spans="1:36" ht="16.5" thickTop="1" thickBot="1">
      <c r="A2854" s="105">
        <f t="shared" si="767"/>
        <v>27</v>
      </c>
      <c r="B2854" s="112" t="s">
        <v>2786</v>
      </c>
      <c r="C2854" s="113">
        <v>1964</v>
      </c>
      <c r="D2854" s="107">
        <v>1964</v>
      </c>
      <c r="E2854" s="114" t="s">
        <v>1357</v>
      </c>
      <c r="F2854" s="107">
        <v>5</v>
      </c>
      <c r="G2854" s="107">
        <v>4</v>
      </c>
      <c r="H2854" s="111">
        <v>1617.9</v>
      </c>
      <c r="I2854" s="111">
        <v>1617.9</v>
      </c>
      <c r="J2854" s="111">
        <v>175.7</v>
      </c>
      <c r="K2854" s="125">
        <v>74</v>
      </c>
      <c r="L2854" s="110">
        <f t="shared" si="768"/>
        <v>2758519.5</v>
      </c>
      <c r="M2854" s="108"/>
      <c r="N2854" s="108"/>
      <c r="O2854" s="108"/>
      <c r="P2854" s="110">
        <f>'Форма 2'!C2854-M2854-N2854-O2854</f>
        <v>2758519.5</v>
      </c>
      <c r="Q2854" s="111">
        <f t="shared" si="769"/>
        <v>1705</v>
      </c>
      <c r="R2854" s="111">
        <f t="shared" si="770"/>
        <v>1705</v>
      </c>
      <c r="S2854" s="112" t="s">
        <v>2152</v>
      </c>
      <c r="T2854" s="107" t="s">
        <v>82</v>
      </c>
      <c r="U2854" s="217"/>
      <c r="V2854" s="85"/>
      <c r="W2854" s="85">
        <v>1</v>
      </c>
      <c r="X2854" s="85">
        <v>1</v>
      </c>
      <c r="Y2854" s="85">
        <v>1</v>
      </c>
      <c r="Z2854" s="85"/>
      <c r="AA2854" s="85"/>
      <c r="AB2854" s="86"/>
      <c r="AC2854" s="86"/>
      <c r="AD2854" s="85"/>
      <c r="AE2854" s="85"/>
      <c r="AF2854" s="85"/>
      <c r="AG2854" s="85"/>
      <c r="AH2854" s="85"/>
      <c r="AI2854" s="85"/>
      <c r="AJ2854" s="85"/>
    </row>
    <row r="2855" spans="1:36" ht="16.5" thickTop="1" thickBot="1">
      <c r="A2855" s="105">
        <f t="shared" si="767"/>
        <v>28</v>
      </c>
      <c r="B2855" s="112" t="s">
        <v>2787</v>
      </c>
      <c r="C2855" s="113">
        <v>1960</v>
      </c>
      <c r="D2855" s="107">
        <v>1960</v>
      </c>
      <c r="E2855" s="114" t="s">
        <v>171</v>
      </c>
      <c r="F2855" s="107">
        <v>2</v>
      </c>
      <c r="G2855" s="107">
        <v>1</v>
      </c>
      <c r="H2855" s="111">
        <v>698</v>
      </c>
      <c r="I2855" s="111">
        <v>654</v>
      </c>
      <c r="J2855" s="111">
        <v>535.1</v>
      </c>
      <c r="K2855" s="125">
        <v>22</v>
      </c>
      <c r="L2855" s="110">
        <f t="shared" si="768"/>
        <v>9647832.7799999993</v>
      </c>
      <c r="M2855" s="108"/>
      <c r="N2855" s="108"/>
      <c r="O2855" s="108"/>
      <c r="P2855" s="110">
        <f>'Форма 2'!C2855-M2855-N2855-O2855</f>
        <v>9647832.7799999993</v>
      </c>
      <c r="Q2855" s="111">
        <f t="shared" si="769"/>
        <v>14752.037889908255</v>
      </c>
      <c r="R2855" s="111">
        <f t="shared" si="770"/>
        <v>14752.037889908255</v>
      </c>
      <c r="S2855" s="112" t="s">
        <v>2152</v>
      </c>
      <c r="T2855" s="107" t="s">
        <v>82</v>
      </c>
      <c r="U2855" s="217">
        <v>1</v>
      </c>
      <c r="V2855" s="85"/>
      <c r="W2855" s="85">
        <v>1</v>
      </c>
      <c r="X2855" s="85">
        <v>1</v>
      </c>
      <c r="Y2855" s="85">
        <v>1</v>
      </c>
      <c r="Z2855" s="85">
        <v>1</v>
      </c>
      <c r="AA2855" s="85"/>
      <c r="AB2855" s="86"/>
      <c r="AC2855" s="86"/>
      <c r="AD2855" s="85">
        <v>1</v>
      </c>
      <c r="AE2855" s="85"/>
      <c r="AF2855" s="85"/>
      <c r="AG2855" s="85"/>
      <c r="AH2855" s="85"/>
      <c r="AI2855" s="85"/>
      <c r="AJ2855" s="85"/>
    </row>
    <row r="2856" spans="1:36" ht="17.25" thickTop="1" thickBot="1">
      <c r="A2856" s="221">
        <v>0</v>
      </c>
      <c r="B2856" s="13" t="s">
        <v>235</v>
      </c>
      <c r="C2856" s="5"/>
      <c r="D2856" s="5"/>
      <c r="E2856" s="5"/>
      <c r="F2856" s="5"/>
      <c r="G2856" s="5"/>
      <c r="H2856" s="17">
        <f t="shared" ref="H2856:P2856" si="771">SUM(H2857:H2968)</f>
        <v>298372.90000000014</v>
      </c>
      <c r="I2856" s="17">
        <f t="shared" si="771"/>
        <v>262633.7</v>
      </c>
      <c r="J2856" s="17">
        <f t="shared" si="771"/>
        <v>241743.53000000003</v>
      </c>
      <c r="K2856" s="18">
        <f t="shared" si="771"/>
        <v>12731</v>
      </c>
      <c r="L2856" s="17">
        <f t="shared" si="771"/>
        <v>1409945340.5960007</v>
      </c>
      <c r="M2856" s="17">
        <f t="shared" si="771"/>
        <v>0</v>
      </c>
      <c r="N2856" s="17">
        <f t="shared" si="771"/>
        <v>0</v>
      </c>
      <c r="O2856" s="17">
        <f t="shared" si="771"/>
        <v>0</v>
      </c>
      <c r="P2856" s="17">
        <f t="shared" si="771"/>
        <v>1409945340.5960007</v>
      </c>
      <c r="Q2856" s="8" t="s">
        <v>76</v>
      </c>
      <c r="R2856" s="8" t="s">
        <v>76</v>
      </c>
      <c r="S2856" s="8" t="s">
        <v>76</v>
      </c>
      <c r="T2856" s="5" t="s">
        <v>76</v>
      </c>
      <c r="U2856" s="218" t="s">
        <v>76</v>
      </c>
      <c r="V2856" s="84" t="s">
        <v>76</v>
      </c>
      <c r="W2856" s="84" t="s">
        <v>76</v>
      </c>
      <c r="X2856" s="84" t="s">
        <v>76</v>
      </c>
      <c r="Y2856" s="84" t="s">
        <v>76</v>
      </c>
      <c r="Z2856" s="84" t="s">
        <v>76</v>
      </c>
      <c r="AA2856" s="84" t="s">
        <v>76</v>
      </c>
      <c r="AB2856" s="84" t="s">
        <v>76</v>
      </c>
      <c r="AC2856" s="84" t="s">
        <v>76</v>
      </c>
      <c r="AD2856" s="84" t="s">
        <v>76</v>
      </c>
      <c r="AE2856" s="84" t="s">
        <v>76</v>
      </c>
      <c r="AF2856" s="84" t="s">
        <v>76</v>
      </c>
      <c r="AG2856" s="84" t="s">
        <v>76</v>
      </c>
      <c r="AH2856" s="84" t="s">
        <v>76</v>
      </c>
      <c r="AI2856" s="84" t="s">
        <v>76</v>
      </c>
      <c r="AJ2856" s="84" t="s">
        <v>76</v>
      </c>
    </row>
    <row r="2857" spans="1:36" ht="16.5" thickTop="1" thickBot="1">
      <c r="A2857" s="105">
        <f t="shared" si="767"/>
        <v>1</v>
      </c>
      <c r="B2857" s="112" t="s">
        <v>2788</v>
      </c>
      <c r="C2857" s="107">
        <v>1956</v>
      </c>
      <c r="D2857" s="107"/>
      <c r="E2857" s="114" t="s">
        <v>94</v>
      </c>
      <c r="F2857" s="107">
        <v>4</v>
      </c>
      <c r="G2857" s="107">
        <v>4</v>
      </c>
      <c r="H2857" s="111">
        <v>3193</v>
      </c>
      <c r="I2857" s="111">
        <v>2907.3</v>
      </c>
      <c r="J2857" s="111">
        <v>2234.4</v>
      </c>
      <c r="K2857" s="122">
        <v>71</v>
      </c>
      <c r="L2857" s="110">
        <f t="shared" ref="L2857:L2923" si="772">SUM(M2857:P2857)</f>
        <v>15589375.479999999</v>
      </c>
      <c r="M2857" s="108"/>
      <c r="N2857" s="108"/>
      <c r="O2857" s="108"/>
      <c r="P2857" s="110">
        <f>'Форма 2'!C2857-M2857-N2857-O2857</f>
        <v>15589375.479999999</v>
      </c>
      <c r="Q2857" s="111">
        <f t="shared" ref="Q2857:Q2923" si="773">L2857/I2857</f>
        <v>5362.1488941629686</v>
      </c>
      <c r="R2857" s="111">
        <f t="shared" ref="R2857:R2923" si="774">Q2857</f>
        <v>5362.1488941629686</v>
      </c>
      <c r="S2857" s="112" t="s">
        <v>2152</v>
      </c>
      <c r="T2857" s="107" t="s">
        <v>82</v>
      </c>
      <c r="U2857" s="217"/>
      <c r="V2857" s="85"/>
      <c r="W2857" s="85"/>
      <c r="X2857" s="85"/>
      <c r="Y2857" s="85"/>
      <c r="Z2857" s="85"/>
      <c r="AA2857" s="85"/>
      <c r="AB2857" s="86"/>
      <c r="AC2857" s="86"/>
      <c r="AD2857" s="85"/>
      <c r="AE2857" s="85">
        <v>1</v>
      </c>
      <c r="AF2857" s="85"/>
      <c r="AG2857" s="85"/>
      <c r="AH2857" s="85"/>
      <c r="AI2857" s="85"/>
      <c r="AJ2857" s="85"/>
    </row>
    <row r="2858" spans="1:36" ht="16.5" thickTop="1" thickBot="1">
      <c r="A2858" s="105">
        <f t="shared" si="767"/>
        <v>2</v>
      </c>
      <c r="B2858" s="112" t="s">
        <v>2789</v>
      </c>
      <c r="C2858" s="107">
        <v>1940</v>
      </c>
      <c r="D2858" s="107">
        <v>2009</v>
      </c>
      <c r="E2858" s="114" t="s">
        <v>94</v>
      </c>
      <c r="F2858" s="107">
        <v>4</v>
      </c>
      <c r="G2858" s="107">
        <v>4</v>
      </c>
      <c r="H2858" s="111">
        <v>3102.2</v>
      </c>
      <c r="I2858" s="111">
        <v>2699.1</v>
      </c>
      <c r="J2858" s="111">
        <v>2699.1</v>
      </c>
      <c r="K2858" s="122">
        <v>94</v>
      </c>
      <c r="L2858" s="110">
        <f t="shared" si="772"/>
        <v>13970819.744000001</v>
      </c>
      <c r="M2858" s="108"/>
      <c r="N2858" s="108"/>
      <c r="O2858" s="108"/>
      <c r="P2858" s="110">
        <f>'Форма 2'!C2858-M2858-N2858-O2858</f>
        <v>13970819.744000001</v>
      </c>
      <c r="Q2858" s="111">
        <f t="shared" si="773"/>
        <v>5176.1030506465122</v>
      </c>
      <c r="R2858" s="111">
        <f t="shared" si="774"/>
        <v>5176.1030506465122</v>
      </c>
      <c r="S2858" s="112" t="s">
        <v>2152</v>
      </c>
      <c r="T2858" s="107" t="s">
        <v>82</v>
      </c>
      <c r="U2858" s="217"/>
      <c r="V2858" s="85"/>
      <c r="W2858" s="85"/>
      <c r="X2858" s="85"/>
      <c r="Y2858" s="85"/>
      <c r="Z2858" s="85"/>
      <c r="AA2858" s="85"/>
      <c r="AB2858" s="86"/>
      <c r="AC2858" s="86"/>
      <c r="AD2858" s="85">
        <v>1</v>
      </c>
      <c r="AE2858" s="85"/>
      <c r="AF2858" s="85"/>
      <c r="AG2858" s="85"/>
      <c r="AH2858" s="85"/>
      <c r="AI2858" s="85"/>
      <c r="AJ2858" s="85"/>
    </row>
    <row r="2859" spans="1:36" ht="16.5" thickTop="1" thickBot="1">
      <c r="A2859" s="105">
        <f t="shared" si="767"/>
        <v>3</v>
      </c>
      <c r="B2859" s="112" t="s">
        <v>2790</v>
      </c>
      <c r="C2859" s="107">
        <v>1971</v>
      </c>
      <c r="D2859" s="107">
        <v>2018</v>
      </c>
      <c r="E2859" s="114" t="s">
        <v>94</v>
      </c>
      <c r="F2859" s="107">
        <v>5</v>
      </c>
      <c r="G2859" s="107">
        <v>6</v>
      </c>
      <c r="H2859" s="111">
        <v>4936.2</v>
      </c>
      <c r="I2859" s="111">
        <v>4475.5</v>
      </c>
      <c r="J2859" s="111">
        <v>4475.5</v>
      </c>
      <c r="K2859" s="122">
        <v>207</v>
      </c>
      <c r="L2859" s="110">
        <f t="shared" si="772"/>
        <v>2583607.0799999996</v>
      </c>
      <c r="M2859" s="108"/>
      <c r="N2859" s="108"/>
      <c r="O2859" s="108"/>
      <c r="P2859" s="110">
        <f>'Форма 2'!C2859-M2859-N2859-O2859</f>
        <v>2583607.0799999996</v>
      </c>
      <c r="Q2859" s="111">
        <f t="shared" si="773"/>
        <v>577.27786392581822</v>
      </c>
      <c r="R2859" s="111">
        <f t="shared" si="774"/>
        <v>577.27786392581822</v>
      </c>
      <c r="S2859" s="112" t="s">
        <v>2152</v>
      </c>
      <c r="T2859" s="107" t="s">
        <v>92</v>
      </c>
      <c r="U2859" s="217"/>
      <c r="V2859" s="85"/>
      <c r="W2859" s="85">
        <v>1</v>
      </c>
      <c r="X2859" s="85"/>
      <c r="Y2859" s="85"/>
      <c r="Z2859" s="85"/>
      <c r="AA2859" s="85"/>
      <c r="AB2859" s="86"/>
      <c r="AC2859" s="86"/>
      <c r="AD2859" s="85"/>
      <c r="AE2859" s="85"/>
      <c r="AF2859" s="85"/>
      <c r="AG2859" s="85"/>
      <c r="AH2859" s="85"/>
      <c r="AI2859" s="85"/>
      <c r="AJ2859" s="85"/>
    </row>
    <row r="2860" spans="1:36" ht="16.5" thickTop="1" thickBot="1">
      <c r="A2860" s="105">
        <f t="shared" si="767"/>
        <v>4</v>
      </c>
      <c r="B2860" s="112" t="s">
        <v>2791</v>
      </c>
      <c r="C2860" s="107">
        <v>1968</v>
      </c>
      <c r="D2860" s="107"/>
      <c r="E2860" s="114" t="s">
        <v>94</v>
      </c>
      <c r="F2860" s="107">
        <v>5</v>
      </c>
      <c r="G2860" s="107">
        <v>4</v>
      </c>
      <c r="H2860" s="111">
        <v>4136.5</v>
      </c>
      <c r="I2860" s="111">
        <v>3771</v>
      </c>
      <c r="J2860" s="111">
        <v>2518.3000000000002</v>
      </c>
      <c r="K2860" s="122">
        <v>64</v>
      </c>
      <c r="L2860" s="110">
        <f t="shared" si="772"/>
        <v>18628810.48</v>
      </c>
      <c r="M2860" s="108"/>
      <c r="N2860" s="108"/>
      <c r="O2860" s="108"/>
      <c r="P2860" s="110">
        <f>'Форма 2'!C2860-M2860-N2860-O2860</f>
        <v>18628810.48</v>
      </c>
      <c r="Q2860" s="111">
        <f t="shared" si="773"/>
        <v>4940.018690002652</v>
      </c>
      <c r="R2860" s="111">
        <f t="shared" si="774"/>
        <v>4940.018690002652</v>
      </c>
      <c r="S2860" s="112" t="s">
        <v>2152</v>
      </c>
      <c r="T2860" s="107" t="s">
        <v>82</v>
      </c>
      <c r="U2860" s="217"/>
      <c r="V2860" s="85"/>
      <c r="W2860" s="85"/>
      <c r="X2860" s="85"/>
      <c r="Y2860" s="85"/>
      <c r="Z2860" s="85"/>
      <c r="AA2860" s="85"/>
      <c r="AB2860" s="86"/>
      <c r="AC2860" s="86"/>
      <c r="AD2860" s="85">
        <v>1</v>
      </c>
      <c r="AE2860" s="85"/>
      <c r="AF2860" s="85"/>
      <c r="AG2860" s="85"/>
      <c r="AH2860" s="85"/>
      <c r="AI2860" s="85"/>
      <c r="AJ2860" s="85"/>
    </row>
    <row r="2861" spans="1:36" ht="16.5" thickTop="1" thickBot="1">
      <c r="A2861" s="105">
        <f t="shared" si="767"/>
        <v>5</v>
      </c>
      <c r="B2861" s="112" t="s">
        <v>2792</v>
      </c>
      <c r="C2861" s="107">
        <v>1990</v>
      </c>
      <c r="D2861" s="107"/>
      <c r="E2861" s="114" t="s">
        <v>91</v>
      </c>
      <c r="F2861" s="107">
        <v>5</v>
      </c>
      <c r="G2861" s="107">
        <v>6</v>
      </c>
      <c r="H2861" s="111">
        <v>4452.2</v>
      </c>
      <c r="I2861" s="111">
        <v>3906.7</v>
      </c>
      <c r="J2861" s="111">
        <v>3833.5</v>
      </c>
      <c r="K2861" s="122">
        <v>235</v>
      </c>
      <c r="L2861" s="110">
        <f t="shared" si="772"/>
        <v>23007010.631999999</v>
      </c>
      <c r="M2861" s="108"/>
      <c r="N2861" s="108"/>
      <c r="O2861" s="108"/>
      <c r="P2861" s="110">
        <f>'Форма 2'!C2861-M2861-N2861-O2861</f>
        <v>23007010.631999999</v>
      </c>
      <c r="Q2861" s="111">
        <f t="shared" si="773"/>
        <v>5889.1162955947475</v>
      </c>
      <c r="R2861" s="111">
        <f t="shared" si="774"/>
        <v>5889.1162955947475</v>
      </c>
      <c r="S2861" s="112" t="s">
        <v>2152</v>
      </c>
      <c r="T2861" s="107" t="s">
        <v>82</v>
      </c>
      <c r="U2861" s="217">
        <v>1</v>
      </c>
      <c r="V2861" s="85">
        <v>1</v>
      </c>
      <c r="W2861" s="85">
        <v>1</v>
      </c>
      <c r="X2861" s="85">
        <v>1</v>
      </c>
      <c r="Y2861" s="85">
        <v>1</v>
      </c>
      <c r="Z2861" s="85">
        <v>1</v>
      </c>
      <c r="AA2861" s="85"/>
      <c r="AB2861" s="86"/>
      <c r="AC2861" s="86"/>
      <c r="AD2861" s="85"/>
      <c r="AE2861" s="85"/>
      <c r="AF2861" s="85"/>
      <c r="AG2861" s="85"/>
      <c r="AH2861" s="85"/>
      <c r="AI2861" s="85"/>
      <c r="AJ2861" s="85"/>
    </row>
    <row r="2862" spans="1:36" ht="16.5" thickTop="1" thickBot="1">
      <c r="A2862" s="105">
        <f t="shared" si="767"/>
        <v>6</v>
      </c>
      <c r="B2862" s="112" t="s">
        <v>2793</v>
      </c>
      <c r="C2862" s="107">
        <v>1990</v>
      </c>
      <c r="D2862" s="107"/>
      <c r="E2862" s="114" t="s">
        <v>91</v>
      </c>
      <c r="F2862" s="107">
        <v>5</v>
      </c>
      <c r="G2862" s="107">
        <v>6</v>
      </c>
      <c r="H2862" s="111">
        <v>4427</v>
      </c>
      <c r="I2862" s="111">
        <v>3898.7</v>
      </c>
      <c r="J2862" s="111">
        <v>3825.1</v>
      </c>
      <c r="K2862" s="122">
        <v>225</v>
      </c>
      <c r="L2862" s="110">
        <f t="shared" si="772"/>
        <v>19937083.040000003</v>
      </c>
      <c r="M2862" s="108"/>
      <c r="N2862" s="108"/>
      <c r="O2862" s="108"/>
      <c r="P2862" s="110">
        <f>'Форма 2'!C2862-M2862-N2862-O2862</f>
        <v>19937083.040000003</v>
      </c>
      <c r="Q2862" s="111">
        <f t="shared" si="773"/>
        <v>5113.777166747891</v>
      </c>
      <c r="R2862" s="111">
        <f t="shared" si="774"/>
        <v>5113.777166747891</v>
      </c>
      <c r="S2862" s="112" t="s">
        <v>2152</v>
      </c>
      <c r="T2862" s="107" t="s">
        <v>92</v>
      </c>
      <c r="U2862" s="217"/>
      <c r="V2862" s="85"/>
      <c r="W2862" s="85"/>
      <c r="X2862" s="85"/>
      <c r="Y2862" s="85"/>
      <c r="Z2862" s="85"/>
      <c r="AA2862" s="85"/>
      <c r="AB2862" s="86"/>
      <c r="AC2862" s="86"/>
      <c r="AD2862" s="85">
        <v>1</v>
      </c>
      <c r="AE2862" s="85"/>
      <c r="AF2862" s="85"/>
      <c r="AG2862" s="85"/>
      <c r="AH2862" s="85"/>
      <c r="AI2862" s="85"/>
      <c r="AJ2862" s="85"/>
    </row>
    <row r="2863" spans="1:36" ht="16.5" thickTop="1" thickBot="1">
      <c r="A2863" s="105">
        <f t="shared" ref="A2863:A2927" si="775">A2862+1</f>
        <v>7</v>
      </c>
      <c r="B2863" s="112" t="s">
        <v>1407</v>
      </c>
      <c r="C2863" s="107">
        <v>1958</v>
      </c>
      <c r="D2863" s="107"/>
      <c r="E2863" s="114" t="s">
        <v>1400</v>
      </c>
      <c r="F2863" s="107">
        <v>2</v>
      </c>
      <c r="G2863" s="107">
        <v>2</v>
      </c>
      <c r="H2863" s="111">
        <v>724.7</v>
      </c>
      <c r="I2863" s="111">
        <v>643.4</v>
      </c>
      <c r="J2863" s="111">
        <v>643.4</v>
      </c>
      <c r="K2863" s="122">
        <v>22</v>
      </c>
      <c r="L2863" s="110">
        <f t="shared" si="772"/>
        <v>8209437.8350000009</v>
      </c>
      <c r="M2863" s="108"/>
      <c r="N2863" s="108"/>
      <c r="O2863" s="108"/>
      <c r="P2863" s="110">
        <f>'Форма 2'!C2863-M2863-N2863-O2863</f>
        <v>8209437.8350000009</v>
      </c>
      <c r="Q2863" s="111">
        <f t="shared" si="773"/>
        <v>12759.46197544296</v>
      </c>
      <c r="R2863" s="111">
        <f t="shared" si="774"/>
        <v>12759.46197544296</v>
      </c>
      <c r="S2863" s="112" t="s">
        <v>2152</v>
      </c>
      <c r="T2863" s="107" t="s">
        <v>82</v>
      </c>
      <c r="U2863" s="217">
        <v>1</v>
      </c>
      <c r="V2863" s="85">
        <v>1</v>
      </c>
      <c r="W2863" s="85"/>
      <c r="X2863" s="85">
        <v>1</v>
      </c>
      <c r="Y2863" s="85">
        <v>1</v>
      </c>
      <c r="Z2863" s="85">
        <v>1</v>
      </c>
      <c r="AA2863" s="85"/>
      <c r="AB2863" s="86"/>
      <c r="AC2863" s="86"/>
      <c r="AD2863" s="85"/>
      <c r="AE2863" s="85"/>
      <c r="AF2863" s="85"/>
      <c r="AG2863" s="85"/>
      <c r="AH2863" s="85"/>
      <c r="AI2863" s="85"/>
      <c r="AJ2863" s="85"/>
    </row>
    <row r="2864" spans="1:36" ht="16.5" thickTop="1" thickBot="1">
      <c r="A2864" s="105">
        <f t="shared" si="775"/>
        <v>8</v>
      </c>
      <c r="B2864" s="112" t="s">
        <v>1408</v>
      </c>
      <c r="C2864" s="107">
        <v>1952</v>
      </c>
      <c r="D2864" s="107"/>
      <c r="E2864" s="114" t="s">
        <v>1400</v>
      </c>
      <c r="F2864" s="107">
        <v>2</v>
      </c>
      <c r="G2864" s="107">
        <v>2</v>
      </c>
      <c r="H2864" s="111">
        <v>985.4</v>
      </c>
      <c r="I2864" s="111">
        <v>898.4</v>
      </c>
      <c r="J2864" s="111">
        <v>898.4</v>
      </c>
      <c r="K2864" s="122">
        <v>36</v>
      </c>
      <c r="L2864" s="110">
        <f t="shared" si="772"/>
        <v>11162660.470000001</v>
      </c>
      <c r="M2864" s="108"/>
      <c r="N2864" s="108"/>
      <c r="O2864" s="108"/>
      <c r="P2864" s="110">
        <f>'Форма 2'!C2864-M2864-N2864-O2864</f>
        <v>11162660.470000001</v>
      </c>
      <c r="Q2864" s="111">
        <f t="shared" si="773"/>
        <v>12425.045046749778</v>
      </c>
      <c r="R2864" s="111">
        <f t="shared" si="774"/>
        <v>12425.045046749778</v>
      </c>
      <c r="S2864" s="112" t="s">
        <v>2152</v>
      </c>
      <c r="T2864" s="107" t="s">
        <v>82</v>
      </c>
      <c r="U2864" s="217">
        <v>1</v>
      </c>
      <c r="V2864" s="85">
        <v>1</v>
      </c>
      <c r="W2864" s="85"/>
      <c r="X2864" s="85">
        <v>1</v>
      </c>
      <c r="Y2864" s="85">
        <v>1</v>
      </c>
      <c r="Z2864" s="85">
        <v>1</v>
      </c>
      <c r="AA2864" s="85"/>
      <c r="AB2864" s="86"/>
      <c r="AC2864" s="86"/>
      <c r="AD2864" s="85"/>
      <c r="AE2864" s="85"/>
      <c r="AF2864" s="85"/>
      <c r="AG2864" s="85"/>
      <c r="AH2864" s="85"/>
      <c r="AI2864" s="85"/>
      <c r="AJ2864" s="85"/>
    </row>
    <row r="2865" spans="1:36" ht="16.5" thickTop="1" thickBot="1">
      <c r="A2865" s="105">
        <f t="shared" si="775"/>
        <v>9</v>
      </c>
      <c r="B2865" s="112" t="s">
        <v>2794</v>
      </c>
      <c r="C2865" s="107">
        <v>1953</v>
      </c>
      <c r="D2865" s="107"/>
      <c r="E2865" s="114" t="s">
        <v>1400</v>
      </c>
      <c r="F2865" s="107">
        <v>2</v>
      </c>
      <c r="G2865" s="107">
        <v>2</v>
      </c>
      <c r="H2865" s="111">
        <v>817.9</v>
      </c>
      <c r="I2865" s="111">
        <v>743.8</v>
      </c>
      <c r="J2865" s="111">
        <v>743.8</v>
      </c>
      <c r="K2865" s="122">
        <v>31</v>
      </c>
      <c r="L2865" s="110">
        <f t="shared" si="772"/>
        <v>9265212.0949999988</v>
      </c>
      <c r="M2865" s="108"/>
      <c r="N2865" s="108"/>
      <c r="O2865" s="108"/>
      <c r="P2865" s="110">
        <f>'Форма 2'!C2865-M2865-N2865-O2865</f>
        <v>9265212.0949999988</v>
      </c>
      <c r="Q2865" s="111">
        <f t="shared" si="773"/>
        <v>12456.590609034685</v>
      </c>
      <c r="R2865" s="111">
        <f t="shared" si="774"/>
        <v>12456.590609034685</v>
      </c>
      <c r="S2865" s="112" t="s">
        <v>2152</v>
      </c>
      <c r="T2865" s="107" t="s">
        <v>82</v>
      </c>
      <c r="U2865" s="217">
        <v>1</v>
      </c>
      <c r="V2865" s="85">
        <v>1</v>
      </c>
      <c r="W2865" s="85"/>
      <c r="X2865" s="85">
        <v>1</v>
      </c>
      <c r="Y2865" s="85">
        <v>1</v>
      </c>
      <c r="Z2865" s="85">
        <v>1</v>
      </c>
      <c r="AA2865" s="85"/>
      <c r="AB2865" s="86"/>
      <c r="AC2865" s="86"/>
      <c r="AD2865" s="85"/>
      <c r="AE2865" s="85"/>
      <c r="AF2865" s="85"/>
      <c r="AG2865" s="85"/>
      <c r="AH2865" s="85"/>
      <c r="AI2865" s="85"/>
      <c r="AJ2865" s="85"/>
    </row>
    <row r="2866" spans="1:36" ht="16.5" thickTop="1" thickBot="1">
      <c r="A2866" s="105">
        <f t="shared" si="775"/>
        <v>10</v>
      </c>
      <c r="B2866" s="112" t="s">
        <v>1409</v>
      </c>
      <c r="C2866" s="107">
        <v>1953</v>
      </c>
      <c r="D2866" s="107"/>
      <c r="E2866" s="114" t="s">
        <v>1400</v>
      </c>
      <c r="F2866" s="107">
        <v>2</v>
      </c>
      <c r="G2866" s="107">
        <v>2</v>
      </c>
      <c r="H2866" s="111">
        <v>713.5</v>
      </c>
      <c r="I2866" s="111">
        <v>646</v>
      </c>
      <c r="J2866" s="111">
        <v>646</v>
      </c>
      <c r="K2866" s="122">
        <v>23</v>
      </c>
      <c r="L2866" s="110">
        <f t="shared" si="772"/>
        <v>8082563.6749999989</v>
      </c>
      <c r="M2866" s="108"/>
      <c r="N2866" s="108"/>
      <c r="O2866" s="108"/>
      <c r="P2866" s="110">
        <f>'Форма 2'!C2866-M2866-N2866-O2866</f>
        <v>8082563.6749999989</v>
      </c>
      <c r="Q2866" s="111">
        <f t="shared" si="773"/>
        <v>12511.708475232197</v>
      </c>
      <c r="R2866" s="111">
        <f t="shared" si="774"/>
        <v>12511.708475232197</v>
      </c>
      <c r="S2866" s="112" t="s">
        <v>2152</v>
      </c>
      <c r="T2866" s="107" t="s">
        <v>82</v>
      </c>
      <c r="U2866" s="217">
        <v>1</v>
      </c>
      <c r="V2866" s="85">
        <v>1</v>
      </c>
      <c r="W2866" s="85"/>
      <c r="X2866" s="85">
        <v>1</v>
      </c>
      <c r="Y2866" s="85">
        <v>1</v>
      </c>
      <c r="Z2866" s="85">
        <v>1</v>
      </c>
      <c r="AA2866" s="85"/>
      <c r="AB2866" s="86"/>
      <c r="AC2866" s="86"/>
      <c r="AD2866" s="85"/>
      <c r="AE2866" s="85"/>
      <c r="AF2866" s="85"/>
      <c r="AG2866" s="85"/>
      <c r="AH2866" s="85"/>
      <c r="AI2866" s="85"/>
      <c r="AJ2866" s="85"/>
    </row>
    <row r="2867" spans="1:36" ht="16.5" thickTop="1" thickBot="1">
      <c r="A2867" s="105">
        <f t="shared" si="775"/>
        <v>11</v>
      </c>
      <c r="B2867" s="112" t="s">
        <v>2795</v>
      </c>
      <c r="C2867" s="107">
        <v>1950</v>
      </c>
      <c r="D2867" s="107"/>
      <c r="E2867" s="114" t="s">
        <v>1400</v>
      </c>
      <c r="F2867" s="107">
        <v>2</v>
      </c>
      <c r="G2867" s="107">
        <v>1</v>
      </c>
      <c r="H2867" s="111">
        <v>447</v>
      </c>
      <c r="I2867" s="111">
        <v>407.6</v>
      </c>
      <c r="J2867" s="111">
        <v>407.6</v>
      </c>
      <c r="K2867" s="122">
        <v>26</v>
      </c>
      <c r="L2867" s="110">
        <f t="shared" si="772"/>
        <v>5063638.3499999996</v>
      </c>
      <c r="M2867" s="108"/>
      <c r="N2867" s="108"/>
      <c r="O2867" s="108"/>
      <c r="P2867" s="110">
        <f>'Форма 2'!C2867-M2867-N2867-O2867</f>
        <v>5063638.3499999996</v>
      </c>
      <c r="Q2867" s="111">
        <f t="shared" si="773"/>
        <v>12423.05777723258</v>
      </c>
      <c r="R2867" s="111">
        <f t="shared" si="774"/>
        <v>12423.05777723258</v>
      </c>
      <c r="S2867" s="112" t="s">
        <v>2152</v>
      </c>
      <c r="T2867" s="107" t="s">
        <v>82</v>
      </c>
      <c r="U2867" s="217">
        <v>1</v>
      </c>
      <c r="V2867" s="85">
        <v>1</v>
      </c>
      <c r="W2867" s="85"/>
      <c r="X2867" s="85">
        <v>1</v>
      </c>
      <c r="Y2867" s="85">
        <v>1</v>
      </c>
      <c r="Z2867" s="85">
        <v>1</v>
      </c>
      <c r="AA2867" s="85"/>
      <c r="AB2867" s="86"/>
      <c r="AC2867" s="86"/>
      <c r="AD2867" s="85"/>
      <c r="AE2867" s="85"/>
      <c r="AF2867" s="85"/>
      <c r="AG2867" s="85"/>
      <c r="AH2867" s="85"/>
      <c r="AI2867" s="85"/>
      <c r="AJ2867" s="85"/>
    </row>
    <row r="2868" spans="1:36" ht="16.5" thickTop="1" thickBot="1">
      <c r="A2868" s="105">
        <f t="shared" si="775"/>
        <v>12</v>
      </c>
      <c r="B2868" s="112" t="s">
        <v>2796</v>
      </c>
      <c r="C2868" s="107">
        <v>1951</v>
      </c>
      <c r="D2868" s="107"/>
      <c r="E2868" s="114" t="s">
        <v>1400</v>
      </c>
      <c r="F2868" s="107">
        <v>2</v>
      </c>
      <c r="G2868" s="107">
        <v>2</v>
      </c>
      <c r="H2868" s="111">
        <v>805.3</v>
      </c>
      <c r="I2868" s="111">
        <v>731.3</v>
      </c>
      <c r="J2868" s="111">
        <v>731.3</v>
      </c>
      <c r="K2868" s="122">
        <v>23</v>
      </c>
      <c r="L2868" s="110">
        <f t="shared" si="772"/>
        <v>21511648.726999998</v>
      </c>
      <c r="M2868" s="108"/>
      <c r="N2868" s="108"/>
      <c r="O2868" s="108"/>
      <c r="P2868" s="110">
        <f>'Форма 2'!C2868-M2868-N2868-O2868</f>
        <v>21511648.726999998</v>
      </c>
      <c r="Q2868" s="111">
        <f t="shared" si="773"/>
        <v>29415.627959797621</v>
      </c>
      <c r="R2868" s="111">
        <f t="shared" si="774"/>
        <v>29415.627959797621</v>
      </c>
      <c r="S2868" s="112" t="s">
        <v>2152</v>
      </c>
      <c r="T2868" s="107" t="s">
        <v>82</v>
      </c>
      <c r="U2868" s="217">
        <v>1</v>
      </c>
      <c r="V2868" s="85">
        <v>1</v>
      </c>
      <c r="W2868" s="85"/>
      <c r="X2868" s="85">
        <v>1</v>
      </c>
      <c r="Y2868" s="85">
        <v>1</v>
      </c>
      <c r="Z2868" s="85">
        <v>1</v>
      </c>
      <c r="AA2868" s="85"/>
      <c r="AB2868" s="86"/>
      <c r="AC2868" s="86"/>
      <c r="AD2868" s="85">
        <v>1</v>
      </c>
      <c r="AE2868" s="85">
        <v>1</v>
      </c>
      <c r="AF2868" s="85"/>
      <c r="AG2868" s="85"/>
      <c r="AH2868" s="85"/>
      <c r="AI2868" s="85"/>
      <c r="AJ2868" s="85"/>
    </row>
    <row r="2869" spans="1:36" ht="16.5" thickTop="1" thickBot="1">
      <c r="A2869" s="105">
        <f t="shared" si="775"/>
        <v>13</v>
      </c>
      <c r="B2869" s="112" t="s">
        <v>2797</v>
      </c>
      <c r="C2869" s="107">
        <v>1951</v>
      </c>
      <c r="D2869" s="107"/>
      <c r="E2869" s="114" t="s">
        <v>1400</v>
      </c>
      <c r="F2869" s="107">
        <v>2</v>
      </c>
      <c r="G2869" s="107">
        <v>2</v>
      </c>
      <c r="H2869" s="111">
        <v>982.2</v>
      </c>
      <c r="I2869" s="111">
        <v>893.2</v>
      </c>
      <c r="J2869" s="111">
        <v>893.2</v>
      </c>
      <c r="K2869" s="122">
        <v>38</v>
      </c>
      <c r="L2869" s="110">
        <f t="shared" si="772"/>
        <v>26237105.898000006</v>
      </c>
      <c r="M2869" s="108"/>
      <c r="N2869" s="108"/>
      <c r="O2869" s="108"/>
      <c r="P2869" s="110">
        <f>'Форма 2'!C2869-M2869-N2869-O2869</f>
        <v>26237105.898000006</v>
      </c>
      <c r="Q2869" s="111">
        <f t="shared" si="773"/>
        <v>29374.278882669059</v>
      </c>
      <c r="R2869" s="111">
        <f t="shared" si="774"/>
        <v>29374.278882669059</v>
      </c>
      <c r="S2869" s="112" t="s">
        <v>2152</v>
      </c>
      <c r="T2869" s="107" t="s">
        <v>82</v>
      </c>
      <c r="U2869" s="217">
        <v>1</v>
      </c>
      <c r="V2869" s="85">
        <v>1</v>
      </c>
      <c r="W2869" s="85"/>
      <c r="X2869" s="85">
        <v>1</v>
      </c>
      <c r="Y2869" s="85">
        <v>1</v>
      </c>
      <c r="Z2869" s="85">
        <v>1</v>
      </c>
      <c r="AA2869" s="85"/>
      <c r="AB2869" s="86"/>
      <c r="AC2869" s="86"/>
      <c r="AD2869" s="85">
        <v>1</v>
      </c>
      <c r="AE2869" s="85">
        <v>1</v>
      </c>
      <c r="AF2869" s="85"/>
      <c r="AG2869" s="85"/>
      <c r="AH2869" s="85"/>
      <c r="AI2869" s="85"/>
      <c r="AJ2869" s="85"/>
    </row>
    <row r="2870" spans="1:36" ht="16.5" thickTop="1" thickBot="1">
      <c r="A2870" s="105">
        <f t="shared" si="775"/>
        <v>14</v>
      </c>
      <c r="B2870" s="112" t="s">
        <v>2798</v>
      </c>
      <c r="C2870" s="107">
        <v>1964</v>
      </c>
      <c r="D2870" s="107"/>
      <c r="E2870" s="114" t="s">
        <v>1065</v>
      </c>
      <c r="F2870" s="107">
        <v>5</v>
      </c>
      <c r="G2870" s="107">
        <v>2</v>
      </c>
      <c r="H2870" s="111">
        <v>2056.6</v>
      </c>
      <c r="I2870" s="111">
        <v>1687.1</v>
      </c>
      <c r="J2870" s="111">
        <v>1240.8</v>
      </c>
      <c r="K2870" s="122">
        <v>54</v>
      </c>
      <c r="L2870" s="110">
        <f t="shared" si="772"/>
        <v>3272893.8059999999</v>
      </c>
      <c r="M2870" s="108"/>
      <c r="N2870" s="108"/>
      <c r="O2870" s="108"/>
      <c r="P2870" s="110">
        <f>'Форма 2'!C2870-M2870-N2870-O2870</f>
        <v>3272893.8059999999</v>
      </c>
      <c r="Q2870" s="111">
        <f t="shared" si="773"/>
        <v>1939.952466362397</v>
      </c>
      <c r="R2870" s="111">
        <f t="shared" si="774"/>
        <v>1939.952466362397</v>
      </c>
      <c r="S2870" s="112" t="s">
        <v>2152</v>
      </c>
      <c r="T2870" s="107" t="s">
        <v>82</v>
      </c>
      <c r="U2870" s="217">
        <v>1</v>
      </c>
      <c r="V2870" s="85"/>
      <c r="W2870" s="85"/>
      <c r="X2870" s="85"/>
      <c r="Y2870" s="85"/>
      <c r="Z2870" s="85"/>
      <c r="AA2870" s="85">
        <v>1</v>
      </c>
      <c r="AB2870" s="86"/>
      <c r="AC2870" s="86"/>
      <c r="AD2870" s="85"/>
      <c r="AE2870" s="85"/>
      <c r="AF2870" s="85"/>
      <c r="AG2870" s="85"/>
      <c r="AH2870" s="85"/>
      <c r="AI2870" s="85"/>
      <c r="AJ2870" s="85"/>
    </row>
    <row r="2871" spans="1:36" ht="16.5" thickTop="1" thickBot="1">
      <c r="A2871" s="105">
        <f t="shared" si="775"/>
        <v>15</v>
      </c>
      <c r="B2871" s="112" t="s">
        <v>2799</v>
      </c>
      <c r="C2871" s="107">
        <v>1956</v>
      </c>
      <c r="D2871" s="107"/>
      <c r="E2871" s="114" t="s">
        <v>244</v>
      </c>
      <c r="F2871" s="107">
        <v>2</v>
      </c>
      <c r="G2871" s="107">
        <v>2</v>
      </c>
      <c r="H2871" s="111">
        <v>654.4</v>
      </c>
      <c r="I2871" s="111">
        <v>433.5</v>
      </c>
      <c r="J2871" s="111">
        <v>433.5</v>
      </c>
      <c r="K2871" s="122">
        <v>44</v>
      </c>
      <c r="L2871" s="110">
        <f t="shared" si="772"/>
        <v>6254356.0159999998</v>
      </c>
      <c r="M2871" s="108"/>
      <c r="N2871" s="108"/>
      <c r="O2871" s="108"/>
      <c r="P2871" s="110">
        <f>'Форма 2'!C2871-M2871-N2871-O2871</f>
        <v>6254356.0159999998</v>
      </c>
      <c r="Q2871" s="111">
        <f t="shared" si="773"/>
        <v>14427.580198385236</v>
      </c>
      <c r="R2871" s="111">
        <f t="shared" si="774"/>
        <v>14427.580198385236</v>
      </c>
      <c r="S2871" s="112" t="s">
        <v>2152</v>
      </c>
      <c r="T2871" s="107" t="s">
        <v>82</v>
      </c>
      <c r="U2871" s="217"/>
      <c r="V2871" s="85"/>
      <c r="W2871" s="85"/>
      <c r="X2871" s="85"/>
      <c r="Y2871" s="85"/>
      <c r="Z2871" s="85"/>
      <c r="AA2871" s="85"/>
      <c r="AB2871" s="86"/>
      <c r="AC2871" s="86"/>
      <c r="AD2871" s="85">
        <v>1</v>
      </c>
      <c r="AE2871" s="85"/>
      <c r="AF2871" s="85"/>
      <c r="AG2871" s="85"/>
      <c r="AH2871" s="85"/>
      <c r="AI2871" s="85"/>
      <c r="AJ2871" s="85"/>
    </row>
    <row r="2872" spans="1:36" ht="16.5" thickTop="1" thickBot="1">
      <c r="A2872" s="105">
        <f t="shared" si="775"/>
        <v>16</v>
      </c>
      <c r="B2872" s="112" t="s">
        <v>2800</v>
      </c>
      <c r="C2872" s="107">
        <v>1957</v>
      </c>
      <c r="D2872" s="107"/>
      <c r="E2872" s="114" t="s">
        <v>94</v>
      </c>
      <c r="F2872" s="107">
        <v>2</v>
      </c>
      <c r="G2872" s="107">
        <v>1</v>
      </c>
      <c r="H2872" s="111">
        <v>418.1</v>
      </c>
      <c r="I2872" s="111">
        <v>378.2</v>
      </c>
      <c r="J2872" s="111">
        <v>378.2</v>
      </c>
      <c r="K2872" s="122">
        <v>23</v>
      </c>
      <c r="L2872" s="110">
        <f t="shared" si="772"/>
        <v>4736257.7050000001</v>
      </c>
      <c r="M2872" s="108"/>
      <c r="N2872" s="108"/>
      <c r="O2872" s="108"/>
      <c r="P2872" s="110">
        <f>'Форма 2'!C2872-M2872-N2872-O2872</f>
        <v>4736257.7050000001</v>
      </c>
      <c r="Q2872" s="111">
        <f t="shared" si="773"/>
        <v>12523.156279746167</v>
      </c>
      <c r="R2872" s="111">
        <f t="shared" si="774"/>
        <v>12523.156279746167</v>
      </c>
      <c r="S2872" s="112" t="s">
        <v>2152</v>
      </c>
      <c r="T2872" s="107" t="s">
        <v>82</v>
      </c>
      <c r="U2872" s="217">
        <v>1</v>
      </c>
      <c r="V2872" s="85">
        <v>1</v>
      </c>
      <c r="W2872" s="85"/>
      <c r="X2872" s="85">
        <v>1</v>
      </c>
      <c r="Y2872" s="85">
        <v>1</v>
      </c>
      <c r="Z2872" s="85">
        <v>1</v>
      </c>
      <c r="AA2872" s="85"/>
      <c r="AB2872" s="86"/>
      <c r="AC2872" s="86"/>
      <c r="AD2872" s="85"/>
      <c r="AE2872" s="85"/>
      <c r="AF2872" s="85"/>
      <c r="AG2872" s="85"/>
      <c r="AH2872" s="85"/>
      <c r="AI2872" s="85"/>
      <c r="AJ2872" s="85"/>
    </row>
    <row r="2873" spans="1:36" ht="16.5" thickTop="1" thickBot="1">
      <c r="A2873" s="105">
        <f t="shared" si="775"/>
        <v>17</v>
      </c>
      <c r="B2873" s="112" t="s">
        <v>2801</v>
      </c>
      <c r="C2873" s="107">
        <v>1970</v>
      </c>
      <c r="D2873" s="107"/>
      <c r="E2873" s="114" t="s">
        <v>94</v>
      </c>
      <c r="F2873" s="107">
        <v>5</v>
      </c>
      <c r="G2873" s="107">
        <v>4</v>
      </c>
      <c r="H2873" s="111">
        <v>3553.3</v>
      </c>
      <c r="I2873" s="111">
        <v>3053.1</v>
      </c>
      <c r="J2873" s="111">
        <v>2959.2</v>
      </c>
      <c r="K2873" s="122">
        <v>236</v>
      </c>
      <c r="L2873" s="110">
        <f t="shared" si="772"/>
        <v>16502093.727999998</v>
      </c>
      <c r="M2873" s="108"/>
      <c r="N2873" s="108"/>
      <c r="O2873" s="108"/>
      <c r="P2873" s="110">
        <f>'Форма 2'!C2873-M2873-N2873-O2873</f>
        <v>16502093.727999998</v>
      </c>
      <c r="Q2873" s="111">
        <f t="shared" si="773"/>
        <v>5405.0288978415374</v>
      </c>
      <c r="R2873" s="111">
        <f t="shared" si="774"/>
        <v>5405.0288978415374</v>
      </c>
      <c r="S2873" s="112" t="s">
        <v>2152</v>
      </c>
      <c r="T2873" s="107" t="s">
        <v>82</v>
      </c>
      <c r="U2873" s="217">
        <v>1</v>
      </c>
      <c r="V2873" s="85">
        <v>1</v>
      </c>
      <c r="W2873" s="85"/>
      <c r="X2873" s="85">
        <v>1</v>
      </c>
      <c r="Y2873" s="85">
        <v>1</v>
      </c>
      <c r="Z2873" s="85">
        <v>1</v>
      </c>
      <c r="AA2873" s="85"/>
      <c r="AB2873" s="86"/>
      <c r="AC2873" s="86"/>
      <c r="AD2873" s="85"/>
      <c r="AE2873" s="85"/>
      <c r="AF2873" s="85"/>
      <c r="AG2873" s="85"/>
      <c r="AH2873" s="85"/>
      <c r="AI2873" s="85"/>
      <c r="AJ2873" s="85"/>
    </row>
    <row r="2874" spans="1:36" ht="16.5" thickTop="1" thickBot="1">
      <c r="A2874" s="105">
        <f t="shared" si="775"/>
        <v>18</v>
      </c>
      <c r="B2874" s="112" t="s">
        <v>2802</v>
      </c>
      <c r="C2874" s="107">
        <v>1974</v>
      </c>
      <c r="D2874" s="107"/>
      <c r="E2874" s="114" t="s">
        <v>94</v>
      </c>
      <c r="F2874" s="107">
        <v>5</v>
      </c>
      <c r="G2874" s="107">
        <v>6</v>
      </c>
      <c r="H2874" s="111">
        <v>4950.7</v>
      </c>
      <c r="I2874" s="111">
        <v>4495.3</v>
      </c>
      <c r="J2874" s="111">
        <v>4365.3</v>
      </c>
      <c r="K2874" s="122">
        <v>233</v>
      </c>
      <c r="L2874" s="110">
        <f t="shared" si="772"/>
        <v>22295576.464000002</v>
      </c>
      <c r="M2874" s="108"/>
      <c r="N2874" s="108"/>
      <c r="O2874" s="108"/>
      <c r="P2874" s="110">
        <f>'Форма 2'!C2874-M2874-N2874-O2874</f>
        <v>22295576.464000002</v>
      </c>
      <c r="Q2874" s="111">
        <f t="shared" si="773"/>
        <v>4959.7527337441325</v>
      </c>
      <c r="R2874" s="111">
        <f t="shared" si="774"/>
        <v>4959.7527337441325</v>
      </c>
      <c r="S2874" s="112" t="s">
        <v>2152</v>
      </c>
      <c r="T2874" s="107" t="s">
        <v>82</v>
      </c>
      <c r="U2874" s="217"/>
      <c r="V2874" s="85"/>
      <c r="W2874" s="85"/>
      <c r="X2874" s="85"/>
      <c r="Y2874" s="85"/>
      <c r="Z2874" s="85"/>
      <c r="AA2874" s="85"/>
      <c r="AB2874" s="86"/>
      <c r="AC2874" s="86"/>
      <c r="AD2874" s="85">
        <v>1</v>
      </c>
      <c r="AE2874" s="85"/>
      <c r="AF2874" s="85"/>
      <c r="AG2874" s="85"/>
      <c r="AH2874" s="85"/>
      <c r="AI2874" s="85"/>
      <c r="AJ2874" s="85"/>
    </row>
    <row r="2875" spans="1:36" ht="16.5" thickTop="1" thickBot="1">
      <c r="A2875" s="105">
        <f t="shared" si="775"/>
        <v>19</v>
      </c>
      <c r="B2875" s="112" t="s">
        <v>2803</v>
      </c>
      <c r="C2875" s="107">
        <v>1970</v>
      </c>
      <c r="D2875" s="107"/>
      <c r="E2875" s="114" t="s">
        <v>94</v>
      </c>
      <c r="F2875" s="107">
        <v>5</v>
      </c>
      <c r="G2875" s="107">
        <v>4</v>
      </c>
      <c r="H2875" s="111">
        <v>3686.8</v>
      </c>
      <c r="I2875" s="111">
        <v>3332.6</v>
      </c>
      <c r="J2875" s="111">
        <v>3332.6</v>
      </c>
      <c r="K2875" s="122">
        <v>150</v>
      </c>
      <c r="L2875" s="110">
        <f t="shared" si="772"/>
        <v>18000284.848000001</v>
      </c>
      <c r="M2875" s="108"/>
      <c r="N2875" s="108"/>
      <c r="O2875" s="108"/>
      <c r="P2875" s="110">
        <f>'Форма 2'!C2875-M2875-N2875-O2875</f>
        <v>18000284.848000001</v>
      </c>
      <c r="Q2875" s="111">
        <f t="shared" si="773"/>
        <v>5401.2737346216172</v>
      </c>
      <c r="R2875" s="111">
        <f t="shared" si="774"/>
        <v>5401.2737346216172</v>
      </c>
      <c r="S2875" s="112" t="s">
        <v>2152</v>
      </c>
      <c r="T2875" s="107" t="s">
        <v>82</v>
      </c>
      <c r="U2875" s="217"/>
      <c r="V2875" s="85"/>
      <c r="W2875" s="85"/>
      <c r="X2875" s="85"/>
      <c r="Y2875" s="85"/>
      <c r="Z2875" s="85"/>
      <c r="AA2875" s="85"/>
      <c r="AB2875" s="86"/>
      <c r="AC2875" s="86"/>
      <c r="AD2875" s="85"/>
      <c r="AE2875" s="85">
        <v>1</v>
      </c>
      <c r="AF2875" s="85"/>
      <c r="AG2875" s="85"/>
      <c r="AH2875" s="85"/>
      <c r="AI2875" s="85"/>
      <c r="AJ2875" s="85"/>
    </row>
    <row r="2876" spans="1:36" ht="16.5" thickTop="1" thickBot="1">
      <c r="A2876" s="105">
        <f t="shared" si="775"/>
        <v>20</v>
      </c>
      <c r="B2876" s="112" t="s">
        <v>2804</v>
      </c>
      <c r="C2876" s="107">
        <v>1970</v>
      </c>
      <c r="D2876" s="107"/>
      <c r="E2876" s="114" t="s">
        <v>94</v>
      </c>
      <c r="F2876" s="107">
        <v>5</v>
      </c>
      <c r="G2876" s="107">
        <v>4</v>
      </c>
      <c r="H2876" s="111">
        <v>3996.9</v>
      </c>
      <c r="I2876" s="111">
        <v>3285.5</v>
      </c>
      <c r="J2876" s="111">
        <v>3285.5</v>
      </c>
      <c r="K2876" s="122">
        <v>165</v>
      </c>
      <c r="L2876" s="110">
        <f t="shared" si="772"/>
        <v>19514304.684</v>
      </c>
      <c r="M2876" s="108"/>
      <c r="N2876" s="108"/>
      <c r="O2876" s="108"/>
      <c r="P2876" s="110">
        <f>'Форма 2'!C2876-M2876-N2876-O2876</f>
        <v>19514304.684</v>
      </c>
      <c r="Q2876" s="111">
        <f t="shared" si="773"/>
        <v>5939.5235684066356</v>
      </c>
      <c r="R2876" s="111">
        <f t="shared" si="774"/>
        <v>5939.5235684066356</v>
      </c>
      <c r="S2876" s="112" t="s">
        <v>2152</v>
      </c>
      <c r="T2876" s="107" t="s">
        <v>82</v>
      </c>
      <c r="U2876" s="217"/>
      <c r="V2876" s="85"/>
      <c r="W2876" s="85"/>
      <c r="X2876" s="85"/>
      <c r="Y2876" s="85"/>
      <c r="Z2876" s="85"/>
      <c r="AA2876" s="85"/>
      <c r="AB2876" s="86"/>
      <c r="AC2876" s="86"/>
      <c r="AD2876" s="85"/>
      <c r="AE2876" s="85">
        <v>1</v>
      </c>
      <c r="AF2876" s="85"/>
      <c r="AG2876" s="85"/>
      <c r="AH2876" s="85"/>
      <c r="AI2876" s="85"/>
      <c r="AJ2876" s="85"/>
    </row>
    <row r="2877" spans="1:36" ht="16.5" thickTop="1" thickBot="1">
      <c r="A2877" s="105">
        <f t="shared" si="775"/>
        <v>21</v>
      </c>
      <c r="B2877" s="112" t="s">
        <v>2805</v>
      </c>
      <c r="C2877" s="107">
        <v>1990</v>
      </c>
      <c r="D2877" s="107"/>
      <c r="E2877" s="114" t="s">
        <v>91</v>
      </c>
      <c r="F2877" s="107">
        <v>5</v>
      </c>
      <c r="G2877" s="107">
        <v>6</v>
      </c>
      <c r="H2877" s="111">
        <v>4405.3</v>
      </c>
      <c r="I2877" s="111">
        <v>3878.8</v>
      </c>
      <c r="J2877" s="111">
        <v>3878.8</v>
      </c>
      <c r="K2877" s="122">
        <v>216</v>
      </c>
      <c r="L2877" s="110">
        <f t="shared" si="772"/>
        <v>19839356.656000003</v>
      </c>
      <c r="M2877" s="108"/>
      <c r="N2877" s="108"/>
      <c r="O2877" s="108"/>
      <c r="P2877" s="110">
        <f>'Форма 2'!C2877-M2877-N2877-O2877</f>
        <v>19839356.656000003</v>
      </c>
      <c r="Q2877" s="111">
        <f t="shared" si="773"/>
        <v>5114.818154068269</v>
      </c>
      <c r="R2877" s="111">
        <f t="shared" si="774"/>
        <v>5114.818154068269</v>
      </c>
      <c r="S2877" s="112" t="s">
        <v>2152</v>
      </c>
      <c r="T2877" s="107" t="s">
        <v>92</v>
      </c>
      <c r="U2877" s="217"/>
      <c r="V2877" s="85"/>
      <c r="W2877" s="85"/>
      <c r="X2877" s="85"/>
      <c r="Y2877" s="85"/>
      <c r="Z2877" s="85"/>
      <c r="AA2877" s="85"/>
      <c r="AB2877" s="86"/>
      <c r="AC2877" s="86"/>
      <c r="AD2877" s="85">
        <v>1</v>
      </c>
      <c r="AE2877" s="85"/>
      <c r="AF2877" s="85"/>
      <c r="AG2877" s="85"/>
      <c r="AH2877" s="85"/>
      <c r="AI2877" s="85"/>
      <c r="AJ2877" s="85"/>
    </row>
    <row r="2878" spans="1:36" ht="16.5" thickTop="1" thickBot="1">
      <c r="A2878" s="105">
        <f t="shared" si="775"/>
        <v>22</v>
      </c>
      <c r="B2878" s="112" t="s">
        <v>2806</v>
      </c>
      <c r="C2878" s="107">
        <v>1975</v>
      </c>
      <c r="D2878" s="107"/>
      <c r="E2878" s="114" t="s">
        <v>94</v>
      </c>
      <c r="F2878" s="107">
        <v>5</v>
      </c>
      <c r="G2878" s="107">
        <v>4</v>
      </c>
      <c r="H2878" s="111">
        <v>4237.6000000000004</v>
      </c>
      <c r="I2878" s="111">
        <v>3914.2000000000007</v>
      </c>
      <c r="J2878" s="111">
        <v>3404.6</v>
      </c>
      <c r="K2878" s="122">
        <v>164</v>
      </c>
      <c r="L2878" s="110">
        <f t="shared" si="772"/>
        <v>19680092.416000001</v>
      </c>
      <c r="M2878" s="108"/>
      <c r="N2878" s="108"/>
      <c r="O2878" s="108"/>
      <c r="P2878" s="110">
        <f>'Форма 2'!C2878-M2878-N2878-O2878</f>
        <v>19680092.416000001</v>
      </c>
      <c r="Q2878" s="111">
        <f t="shared" si="773"/>
        <v>5027.8709355679312</v>
      </c>
      <c r="R2878" s="111">
        <f t="shared" si="774"/>
        <v>5027.8709355679312</v>
      </c>
      <c r="S2878" s="112" t="s">
        <v>2152</v>
      </c>
      <c r="T2878" s="107" t="s">
        <v>82</v>
      </c>
      <c r="U2878" s="217">
        <v>1</v>
      </c>
      <c r="V2878" s="85">
        <v>1</v>
      </c>
      <c r="W2878" s="85"/>
      <c r="X2878" s="85">
        <v>1</v>
      </c>
      <c r="Y2878" s="85">
        <v>1</v>
      </c>
      <c r="Z2878" s="85">
        <v>1</v>
      </c>
      <c r="AA2878" s="85"/>
      <c r="AB2878" s="86"/>
      <c r="AC2878" s="86"/>
      <c r="AD2878" s="85"/>
      <c r="AE2878" s="85"/>
      <c r="AF2878" s="85"/>
      <c r="AG2878" s="85"/>
      <c r="AH2878" s="85"/>
      <c r="AI2878" s="85"/>
      <c r="AJ2878" s="85"/>
    </row>
    <row r="2879" spans="1:36" ht="16.5" thickTop="1" thickBot="1">
      <c r="A2879" s="105">
        <f t="shared" si="775"/>
        <v>23</v>
      </c>
      <c r="B2879" s="112" t="s">
        <v>2807</v>
      </c>
      <c r="C2879" s="107">
        <v>2012</v>
      </c>
      <c r="D2879" s="107"/>
      <c r="E2879" s="114" t="s">
        <v>80</v>
      </c>
      <c r="F2879" s="107">
        <v>3</v>
      </c>
      <c r="G2879" s="107">
        <v>2</v>
      </c>
      <c r="H2879" s="111">
        <v>1522</v>
      </c>
      <c r="I2879" s="111">
        <v>1248.0999999999999</v>
      </c>
      <c r="J2879" s="111">
        <v>1248.0999999999999</v>
      </c>
      <c r="K2879" s="122">
        <v>40</v>
      </c>
      <c r="L2879" s="110">
        <f t="shared" si="772"/>
        <v>575026.81999999995</v>
      </c>
      <c r="M2879" s="108"/>
      <c r="N2879" s="108"/>
      <c r="O2879" s="108"/>
      <c r="P2879" s="110">
        <f>'Форма 2'!C2879-M2879-N2879-O2879</f>
        <v>575026.81999999995</v>
      </c>
      <c r="Q2879" s="111">
        <f t="shared" si="773"/>
        <v>460.72175306465829</v>
      </c>
      <c r="R2879" s="111">
        <f t="shared" si="774"/>
        <v>460.72175306465829</v>
      </c>
      <c r="S2879" s="112" t="s">
        <v>2152</v>
      </c>
      <c r="T2879" s="107" t="s">
        <v>92</v>
      </c>
      <c r="U2879" s="217"/>
      <c r="V2879" s="85"/>
      <c r="W2879" s="85"/>
      <c r="X2879" s="85">
        <v>1</v>
      </c>
      <c r="Y2879" s="85"/>
      <c r="Z2879" s="85"/>
      <c r="AA2879" s="85"/>
      <c r="AB2879" s="86"/>
      <c r="AC2879" s="86"/>
      <c r="AD2879" s="85"/>
      <c r="AE2879" s="85"/>
      <c r="AF2879" s="85"/>
      <c r="AG2879" s="85"/>
      <c r="AH2879" s="85"/>
      <c r="AI2879" s="85"/>
      <c r="AJ2879" s="85"/>
    </row>
    <row r="2880" spans="1:36" ht="16.5" thickTop="1" thickBot="1">
      <c r="A2880" s="105">
        <f t="shared" si="775"/>
        <v>24</v>
      </c>
      <c r="B2880" s="112" t="s">
        <v>2808</v>
      </c>
      <c r="C2880" s="107">
        <v>1969</v>
      </c>
      <c r="D2880" s="107"/>
      <c r="E2880" s="114" t="s">
        <v>94</v>
      </c>
      <c r="F2880" s="107">
        <v>5</v>
      </c>
      <c r="G2880" s="107">
        <v>4</v>
      </c>
      <c r="H2880" s="111">
        <v>3644.9</v>
      </c>
      <c r="I2880" s="111">
        <v>3331.9</v>
      </c>
      <c r="J2880" s="111">
        <v>3331.9</v>
      </c>
      <c r="K2880" s="122">
        <v>155</v>
      </c>
      <c r="L2880" s="110">
        <f t="shared" si="772"/>
        <v>16414880.048000002</v>
      </c>
      <c r="M2880" s="108"/>
      <c r="N2880" s="108"/>
      <c r="O2880" s="108"/>
      <c r="P2880" s="110">
        <f>'Форма 2'!C2880-M2880-N2880-O2880</f>
        <v>16414880.048000002</v>
      </c>
      <c r="Q2880" s="111">
        <f t="shared" si="773"/>
        <v>4926.5824448512867</v>
      </c>
      <c r="R2880" s="111">
        <f t="shared" si="774"/>
        <v>4926.5824448512867</v>
      </c>
      <c r="S2880" s="112" t="s">
        <v>2152</v>
      </c>
      <c r="T2880" s="107" t="s">
        <v>82</v>
      </c>
      <c r="U2880" s="217"/>
      <c r="V2880" s="85"/>
      <c r="W2880" s="85"/>
      <c r="X2880" s="85"/>
      <c r="Y2880" s="85"/>
      <c r="Z2880" s="85"/>
      <c r="AA2880" s="85"/>
      <c r="AB2880" s="86"/>
      <c r="AC2880" s="86"/>
      <c r="AD2880" s="85">
        <v>1</v>
      </c>
      <c r="AE2880" s="85"/>
      <c r="AF2880" s="85"/>
      <c r="AG2880" s="85"/>
      <c r="AH2880" s="85"/>
      <c r="AI2880" s="85"/>
      <c r="AJ2880" s="85"/>
    </row>
    <row r="2881" spans="1:36" ht="16.5" thickTop="1" thickBot="1">
      <c r="A2881" s="105">
        <f t="shared" si="775"/>
        <v>25</v>
      </c>
      <c r="B2881" s="112" t="s">
        <v>2809</v>
      </c>
      <c r="C2881" s="107">
        <v>1969</v>
      </c>
      <c r="D2881" s="107"/>
      <c r="E2881" s="114" t="s">
        <v>94</v>
      </c>
      <c r="F2881" s="107">
        <v>5</v>
      </c>
      <c r="G2881" s="107">
        <v>4</v>
      </c>
      <c r="H2881" s="111">
        <v>4590.8</v>
      </c>
      <c r="I2881" s="111">
        <v>3372.6</v>
      </c>
      <c r="J2881" s="111">
        <v>3372.6</v>
      </c>
      <c r="K2881" s="122">
        <v>154</v>
      </c>
      <c r="L2881" s="110">
        <f t="shared" si="772"/>
        <v>20674759.616000004</v>
      </c>
      <c r="M2881" s="108"/>
      <c r="N2881" s="108"/>
      <c r="O2881" s="108"/>
      <c r="P2881" s="110">
        <f>'Форма 2'!C2881-M2881-N2881-O2881</f>
        <v>20674759.616000004</v>
      </c>
      <c r="Q2881" s="111">
        <f t="shared" si="773"/>
        <v>6130.2139643005412</v>
      </c>
      <c r="R2881" s="111">
        <f t="shared" si="774"/>
        <v>6130.2139643005412</v>
      </c>
      <c r="S2881" s="112" t="s">
        <v>2152</v>
      </c>
      <c r="T2881" s="107" t="s">
        <v>82</v>
      </c>
      <c r="U2881" s="217"/>
      <c r="V2881" s="85"/>
      <c r="W2881" s="85"/>
      <c r="X2881" s="85"/>
      <c r="Y2881" s="85"/>
      <c r="Z2881" s="85"/>
      <c r="AA2881" s="85"/>
      <c r="AB2881" s="86"/>
      <c r="AC2881" s="86"/>
      <c r="AD2881" s="85">
        <v>1</v>
      </c>
      <c r="AE2881" s="85"/>
      <c r="AF2881" s="85"/>
      <c r="AG2881" s="85"/>
      <c r="AH2881" s="85"/>
      <c r="AI2881" s="85"/>
      <c r="AJ2881" s="85"/>
    </row>
    <row r="2882" spans="1:36" ht="16.5" thickTop="1" thickBot="1">
      <c r="A2882" s="105">
        <f t="shared" si="775"/>
        <v>26</v>
      </c>
      <c r="B2882" s="112" t="s">
        <v>2810</v>
      </c>
      <c r="C2882" s="107">
        <v>1955</v>
      </c>
      <c r="D2882" s="107"/>
      <c r="E2882" s="114" t="s">
        <v>244</v>
      </c>
      <c r="F2882" s="107">
        <v>2</v>
      </c>
      <c r="G2882" s="107">
        <v>1</v>
      </c>
      <c r="H2882" s="111">
        <v>421.7</v>
      </c>
      <c r="I2882" s="111">
        <v>217.9</v>
      </c>
      <c r="J2882" s="111">
        <v>217.9</v>
      </c>
      <c r="K2882" s="122">
        <v>17</v>
      </c>
      <c r="L2882" s="110">
        <f t="shared" si="772"/>
        <v>4030351.3629999994</v>
      </c>
      <c r="M2882" s="108"/>
      <c r="N2882" s="108"/>
      <c r="O2882" s="108"/>
      <c r="P2882" s="110">
        <f>'Форма 2'!C2882-M2882-N2882-O2882</f>
        <v>4030351.3629999994</v>
      </c>
      <c r="Q2882" s="111">
        <f t="shared" si="773"/>
        <v>18496.33484625975</v>
      </c>
      <c r="R2882" s="111">
        <f t="shared" si="774"/>
        <v>18496.33484625975</v>
      </c>
      <c r="S2882" s="112" t="s">
        <v>2152</v>
      </c>
      <c r="T2882" s="107" t="s">
        <v>82</v>
      </c>
      <c r="U2882" s="217"/>
      <c r="V2882" s="85"/>
      <c r="W2882" s="85"/>
      <c r="X2882" s="85"/>
      <c r="Y2882" s="85"/>
      <c r="Z2882" s="85"/>
      <c r="AA2882" s="85"/>
      <c r="AB2882" s="86"/>
      <c r="AC2882" s="86"/>
      <c r="AD2882" s="85">
        <v>1</v>
      </c>
      <c r="AE2882" s="85"/>
      <c r="AF2882" s="85"/>
      <c r="AG2882" s="85"/>
      <c r="AH2882" s="85"/>
      <c r="AI2882" s="85"/>
      <c r="AJ2882" s="85"/>
    </row>
    <row r="2883" spans="1:36" ht="16.5" thickTop="1" thickBot="1">
      <c r="A2883" s="105">
        <f t="shared" si="775"/>
        <v>27</v>
      </c>
      <c r="B2883" s="112" t="s">
        <v>2811</v>
      </c>
      <c r="C2883" s="107">
        <v>1954</v>
      </c>
      <c r="D2883" s="107"/>
      <c r="E2883" s="114" t="s">
        <v>244</v>
      </c>
      <c r="F2883" s="107">
        <v>2</v>
      </c>
      <c r="G2883" s="107">
        <v>1</v>
      </c>
      <c r="H2883" s="111">
        <v>412.9</v>
      </c>
      <c r="I2883" s="111">
        <v>380.7</v>
      </c>
      <c r="J2883" s="111">
        <v>380.7</v>
      </c>
      <c r="K2883" s="122">
        <v>26</v>
      </c>
      <c r="L2883" s="110">
        <f t="shared" si="772"/>
        <v>2406030.2349999999</v>
      </c>
      <c r="M2883" s="108"/>
      <c r="N2883" s="108"/>
      <c r="O2883" s="108"/>
      <c r="P2883" s="110">
        <f>'Форма 2'!C2883-M2883-N2883-O2883</f>
        <v>2406030.2349999999</v>
      </c>
      <c r="Q2883" s="111">
        <f t="shared" si="773"/>
        <v>6320.0163777252428</v>
      </c>
      <c r="R2883" s="111">
        <f t="shared" si="774"/>
        <v>6320.0163777252428</v>
      </c>
      <c r="S2883" s="112" t="s">
        <v>2152</v>
      </c>
      <c r="T2883" s="107" t="s">
        <v>82</v>
      </c>
      <c r="U2883" s="217"/>
      <c r="V2883" s="85"/>
      <c r="W2883" s="85"/>
      <c r="X2883" s="85"/>
      <c r="Y2883" s="85"/>
      <c r="Z2883" s="85"/>
      <c r="AA2883" s="85"/>
      <c r="AB2883" s="86"/>
      <c r="AC2883" s="86"/>
      <c r="AD2883" s="85"/>
      <c r="AE2883" s="85">
        <v>1</v>
      </c>
      <c r="AF2883" s="85"/>
      <c r="AG2883" s="85"/>
      <c r="AH2883" s="85"/>
      <c r="AI2883" s="85"/>
      <c r="AJ2883" s="85"/>
    </row>
    <row r="2884" spans="1:36" ht="16.5" thickTop="1" thickBot="1">
      <c r="A2884" s="105">
        <f t="shared" si="775"/>
        <v>28</v>
      </c>
      <c r="B2884" s="112" t="s">
        <v>2812</v>
      </c>
      <c r="C2884" s="107">
        <v>1967</v>
      </c>
      <c r="D2884" s="107">
        <v>2006</v>
      </c>
      <c r="E2884" s="114" t="s">
        <v>94</v>
      </c>
      <c r="F2884" s="107">
        <v>5</v>
      </c>
      <c r="G2884" s="107">
        <v>4</v>
      </c>
      <c r="H2884" s="111">
        <v>3633.9</v>
      </c>
      <c r="I2884" s="111">
        <v>3357.9</v>
      </c>
      <c r="J2884" s="111">
        <v>3296.2</v>
      </c>
      <c r="K2884" s="122">
        <v>172</v>
      </c>
      <c r="L2884" s="110">
        <f t="shared" si="772"/>
        <v>16365341.328000002</v>
      </c>
      <c r="M2884" s="108"/>
      <c r="N2884" s="108"/>
      <c r="O2884" s="108"/>
      <c r="P2884" s="110">
        <f>'Форма 2'!C2884-M2884-N2884-O2884</f>
        <v>16365341.328000002</v>
      </c>
      <c r="Q2884" s="111">
        <f t="shared" si="773"/>
        <v>4873.6833520950595</v>
      </c>
      <c r="R2884" s="111">
        <f t="shared" si="774"/>
        <v>4873.6833520950595</v>
      </c>
      <c r="S2884" s="112" t="s">
        <v>2152</v>
      </c>
      <c r="T2884" s="107" t="s">
        <v>82</v>
      </c>
      <c r="U2884" s="217"/>
      <c r="V2884" s="85"/>
      <c r="W2884" s="85"/>
      <c r="X2884" s="85"/>
      <c r="Y2884" s="85"/>
      <c r="Z2884" s="85"/>
      <c r="AA2884" s="85"/>
      <c r="AB2884" s="86"/>
      <c r="AC2884" s="86"/>
      <c r="AD2884" s="85">
        <v>1</v>
      </c>
      <c r="AE2884" s="85"/>
      <c r="AF2884" s="85"/>
      <c r="AG2884" s="85"/>
      <c r="AH2884" s="85"/>
      <c r="AI2884" s="85"/>
      <c r="AJ2884" s="85"/>
    </row>
    <row r="2885" spans="1:36" ht="16.5" thickTop="1" thickBot="1">
      <c r="A2885" s="105">
        <f t="shared" si="775"/>
        <v>29</v>
      </c>
      <c r="B2885" s="112" t="s">
        <v>2813</v>
      </c>
      <c r="C2885" s="107">
        <v>1968</v>
      </c>
      <c r="D2885" s="107">
        <v>2008</v>
      </c>
      <c r="E2885" s="114" t="s">
        <v>94</v>
      </c>
      <c r="F2885" s="107">
        <v>5</v>
      </c>
      <c r="G2885" s="107">
        <v>4</v>
      </c>
      <c r="H2885" s="111">
        <v>3616.4</v>
      </c>
      <c r="I2885" s="111">
        <v>3344.4</v>
      </c>
      <c r="J2885" s="111">
        <v>3344.4</v>
      </c>
      <c r="K2885" s="122">
        <v>177</v>
      </c>
      <c r="L2885" s="110">
        <f t="shared" si="772"/>
        <v>16286529.728000002</v>
      </c>
      <c r="M2885" s="108"/>
      <c r="N2885" s="108"/>
      <c r="O2885" s="108"/>
      <c r="P2885" s="110">
        <f>'Форма 2'!C2885-M2885-N2885-O2885</f>
        <v>16286529.728000002</v>
      </c>
      <c r="Q2885" s="111">
        <f t="shared" si="773"/>
        <v>4869.7912115775625</v>
      </c>
      <c r="R2885" s="111">
        <f t="shared" si="774"/>
        <v>4869.7912115775625</v>
      </c>
      <c r="S2885" s="112" t="s">
        <v>2152</v>
      </c>
      <c r="T2885" s="107" t="s">
        <v>82</v>
      </c>
      <c r="U2885" s="217"/>
      <c r="V2885" s="85"/>
      <c r="W2885" s="85"/>
      <c r="X2885" s="85"/>
      <c r="Y2885" s="85"/>
      <c r="Z2885" s="85"/>
      <c r="AA2885" s="85"/>
      <c r="AB2885" s="86"/>
      <c r="AC2885" s="86"/>
      <c r="AD2885" s="85">
        <v>1</v>
      </c>
      <c r="AE2885" s="85"/>
      <c r="AF2885" s="85"/>
      <c r="AG2885" s="85"/>
      <c r="AH2885" s="85"/>
      <c r="AI2885" s="85"/>
      <c r="AJ2885" s="85"/>
    </row>
    <row r="2886" spans="1:36" ht="16.5" thickTop="1" thickBot="1">
      <c r="A2886" s="105">
        <f>A2887+1</f>
        <v>31</v>
      </c>
      <c r="B2886" s="112" t="s">
        <v>5036</v>
      </c>
      <c r="C2886" s="107">
        <v>1955</v>
      </c>
      <c r="D2886" s="107"/>
      <c r="E2886" s="114" t="s">
        <v>244</v>
      </c>
      <c r="F2886" s="107">
        <v>2</v>
      </c>
      <c r="G2886" s="107">
        <v>2</v>
      </c>
      <c r="H2886" s="111">
        <v>724.5</v>
      </c>
      <c r="I2886" s="111">
        <v>656.7</v>
      </c>
      <c r="J2886" s="111">
        <v>656.7</v>
      </c>
      <c r="K2886" s="122">
        <v>23</v>
      </c>
      <c r="L2886" s="110">
        <f t="shared" ref="L2886" si="776">SUM(M2886:P2886)</f>
        <v>11146099.23</v>
      </c>
      <c r="M2886" s="108"/>
      <c r="N2886" s="108"/>
      <c r="O2886" s="108"/>
      <c r="P2886" s="110">
        <f>'Форма 2'!C2886-M2886-N2886-O2886</f>
        <v>11146099.23</v>
      </c>
      <c r="Q2886" s="111">
        <f t="shared" ref="Q2886" si="777">L2886/I2886</f>
        <v>16972.893604385565</v>
      </c>
      <c r="R2886" s="111">
        <f t="shared" ref="R2886" si="778">Q2886</f>
        <v>16972.893604385565</v>
      </c>
      <c r="S2886" s="112" t="s">
        <v>2152</v>
      </c>
      <c r="T2886" s="107" t="s">
        <v>82</v>
      </c>
      <c r="U2886" s="219"/>
      <c r="V2886" s="153"/>
      <c r="W2886" s="153"/>
      <c r="X2886" s="153"/>
      <c r="Y2886" s="153"/>
      <c r="Z2886" s="153"/>
      <c r="AA2886" s="153"/>
      <c r="AB2886" s="86"/>
      <c r="AC2886" s="86"/>
      <c r="AD2886" s="153">
        <v>1</v>
      </c>
      <c r="AE2886" s="153">
        <v>1</v>
      </c>
      <c r="AF2886" s="153"/>
      <c r="AG2886" s="85"/>
      <c r="AH2886" s="153"/>
      <c r="AI2886" s="153"/>
      <c r="AJ2886" s="153"/>
    </row>
    <row r="2887" spans="1:36" ht="16.5" thickTop="1" thickBot="1">
      <c r="A2887" s="105">
        <f>A2885+1</f>
        <v>30</v>
      </c>
      <c r="B2887" s="112" t="s">
        <v>254</v>
      </c>
      <c r="C2887" s="107">
        <v>1955</v>
      </c>
      <c r="D2887" s="107"/>
      <c r="E2887" s="114" t="s">
        <v>244</v>
      </c>
      <c r="F2887" s="107">
        <v>2</v>
      </c>
      <c r="G2887" s="107">
        <v>1</v>
      </c>
      <c r="H2887" s="111">
        <v>391.2</v>
      </c>
      <c r="I2887" s="111">
        <v>334.7</v>
      </c>
      <c r="J2887" s="111">
        <v>334.7</v>
      </c>
      <c r="K2887" s="122">
        <v>14</v>
      </c>
      <c r="L2887" s="110">
        <f t="shared" ref="L2887" si="779">SUM(M2887:P2887)</f>
        <v>2279581.0799999996</v>
      </c>
      <c r="M2887" s="108"/>
      <c r="N2887" s="108"/>
      <c r="O2887" s="108"/>
      <c r="P2887" s="110">
        <f>'Форма 2'!C2887-M2887-N2887-O2887</f>
        <v>2279581.0799999996</v>
      </c>
      <c r="Q2887" s="111">
        <f t="shared" si="773"/>
        <v>6810.818882581415</v>
      </c>
      <c r="R2887" s="111">
        <f t="shared" si="774"/>
        <v>6810.818882581415</v>
      </c>
      <c r="S2887" s="112" t="s">
        <v>2152</v>
      </c>
      <c r="T2887" s="107" t="s">
        <v>82</v>
      </c>
      <c r="U2887" s="219"/>
      <c r="V2887" s="153"/>
      <c r="W2887" s="153"/>
      <c r="X2887" s="153"/>
      <c r="Y2887" s="153"/>
      <c r="Z2887" s="153"/>
      <c r="AA2887" s="153"/>
      <c r="AB2887" s="86"/>
      <c r="AC2887" s="86"/>
      <c r="AD2887" s="153"/>
      <c r="AE2887" s="153">
        <v>1</v>
      </c>
      <c r="AF2887" s="153"/>
      <c r="AG2887" s="85"/>
      <c r="AH2887" s="153"/>
      <c r="AI2887" s="153"/>
      <c r="AJ2887" s="153"/>
    </row>
    <row r="2888" spans="1:36" ht="16.5" thickTop="1" thickBot="1">
      <c r="A2888" s="105">
        <f>A2886+1</f>
        <v>32</v>
      </c>
      <c r="B2888" s="112" t="s">
        <v>255</v>
      </c>
      <c r="C2888" s="107">
        <v>1974</v>
      </c>
      <c r="D2888" s="107">
        <v>2018</v>
      </c>
      <c r="E2888" s="114" t="s">
        <v>94</v>
      </c>
      <c r="F2888" s="107">
        <v>5</v>
      </c>
      <c r="G2888" s="107">
        <v>6</v>
      </c>
      <c r="H2888" s="111">
        <v>5843.1</v>
      </c>
      <c r="I2888" s="111">
        <v>5311.7</v>
      </c>
      <c r="J2888" s="111">
        <v>4405</v>
      </c>
      <c r="K2888" s="122">
        <v>216</v>
      </c>
      <c r="L2888" s="110">
        <f t="shared" si="772"/>
        <v>30194569.836000003</v>
      </c>
      <c r="M2888" s="108"/>
      <c r="N2888" s="108"/>
      <c r="O2888" s="108"/>
      <c r="P2888" s="110">
        <f>'Форма 2'!C2888-M2888-N2888-O2888</f>
        <v>30194569.836000003</v>
      </c>
      <c r="Q2888" s="111">
        <f t="shared" si="773"/>
        <v>5684.5397586460085</v>
      </c>
      <c r="R2888" s="111">
        <f t="shared" si="774"/>
        <v>5684.5397586460085</v>
      </c>
      <c r="S2888" s="112" t="s">
        <v>2152</v>
      </c>
      <c r="T2888" s="107" t="s">
        <v>92</v>
      </c>
      <c r="U2888" s="217">
        <v>1</v>
      </c>
      <c r="V2888" s="85">
        <v>1</v>
      </c>
      <c r="W2888" s="85">
        <v>1</v>
      </c>
      <c r="X2888" s="85">
        <v>1</v>
      </c>
      <c r="Y2888" s="85">
        <v>1</v>
      </c>
      <c r="Z2888" s="85">
        <v>1</v>
      </c>
      <c r="AA2888" s="85"/>
      <c r="AB2888" s="86"/>
      <c r="AC2888" s="86"/>
      <c r="AD2888" s="85"/>
      <c r="AE2888" s="85"/>
      <c r="AF2888" s="85"/>
      <c r="AG2888" s="85"/>
      <c r="AH2888" s="85"/>
      <c r="AI2888" s="85"/>
      <c r="AJ2888" s="85"/>
    </row>
    <row r="2889" spans="1:36" ht="16.5" thickTop="1" thickBot="1">
      <c r="A2889" s="105">
        <f t="shared" si="775"/>
        <v>33</v>
      </c>
      <c r="B2889" s="112" t="s">
        <v>256</v>
      </c>
      <c r="C2889" s="107">
        <v>1972</v>
      </c>
      <c r="D2889" s="107">
        <v>2019</v>
      </c>
      <c r="E2889" s="114" t="s">
        <v>94</v>
      </c>
      <c r="F2889" s="107">
        <v>5</v>
      </c>
      <c r="G2889" s="107">
        <v>6</v>
      </c>
      <c r="H2889" s="111">
        <v>5202</v>
      </c>
      <c r="I2889" s="111">
        <v>4745.3</v>
      </c>
      <c r="J2889" s="111">
        <v>4481.8999999999996</v>
      </c>
      <c r="K2889" s="122">
        <v>221</v>
      </c>
      <c r="L2889" s="110">
        <f t="shared" si="772"/>
        <v>26881647.120000001</v>
      </c>
      <c r="M2889" s="108"/>
      <c r="N2889" s="108"/>
      <c r="O2889" s="108"/>
      <c r="P2889" s="110">
        <f>'Форма 2'!C2889-M2889-N2889-O2889</f>
        <v>26881647.120000001</v>
      </c>
      <c r="Q2889" s="111">
        <f t="shared" si="773"/>
        <v>5664.8993994057282</v>
      </c>
      <c r="R2889" s="111">
        <f t="shared" si="774"/>
        <v>5664.8993994057282</v>
      </c>
      <c r="S2889" s="112" t="s">
        <v>2152</v>
      </c>
      <c r="T2889" s="107" t="s">
        <v>92</v>
      </c>
      <c r="U2889" s="217">
        <v>1</v>
      </c>
      <c r="V2889" s="85">
        <v>1</v>
      </c>
      <c r="W2889" s="85">
        <v>1</v>
      </c>
      <c r="X2889" s="85">
        <v>1</v>
      </c>
      <c r="Y2889" s="85">
        <v>1</v>
      </c>
      <c r="Z2889" s="85">
        <v>1</v>
      </c>
      <c r="AA2889" s="85"/>
      <c r="AB2889" s="86"/>
      <c r="AC2889" s="86"/>
      <c r="AD2889" s="85"/>
      <c r="AE2889" s="85"/>
      <c r="AF2889" s="85"/>
      <c r="AG2889" s="85"/>
      <c r="AH2889" s="85"/>
      <c r="AI2889" s="85"/>
      <c r="AJ2889" s="85"/>
    </row>
    <row r="2890" spans="1:36" ht="16.5" thickTop="1" thickBot="1">
      <c r="A2890" s="105">
        <f t="shared" si="775"/>
        <v>34</v>
      </c>
      <c r="B2890" s="112" t="s">
        <v>2814</v>
      </c>
      <c r="C2890" s="113">
        <v>1981</v>
      </c>
      <c r="D2890" s="107"/>
      <c r="E2890" s="114" t="s">
        <v>2815</v>
      </c>
      <c r="F2890" s="107">
        <v>5</v>
      </c>
      <c r="G2890" s="107">
        <v>4</v>
      </c>
      <c r="H2890" s="111">
        <v>2821.3</v>
      </c>
      <c r="I2890" s="111">
        <v>2789.5</v>
      </c>
      <c r="J2890" s="111">
        <v>1701.6</v>
      </c>
      <c r="K2890" s="125">
        <v>124</v>
      </c>
      <c r="L2890" s="110">
        <f t="shared" si="772"/>
        <v>12705780.976000002</v>
      </c>
      <c r="M2890" s="108"/>
      <c r="N2890" s="108"/>
      <c r="O2890" s="108"/>
      <c r="P2890" s="110">
        <f>'Форма 2'!C2890-M2890-N2890-O2890</f>
        <v>12705780.976000002</v>
      </c>
      <c r="Q2890" s="111">
        <f t="shared" si="773"/>
        <v>4554.8596436637399</v>
      </c>
      <c r="R2890" s="111">
        <f t="shared" si="774"/>
        <v>4554.8596436637399</v>
      </c>
      <c r="S2890" s="112" t="s">
        <v>2152</v>
      </c>
      <c r="T2890" s="107" t="s">
        <v>92</v>
      </c>
      <c r="U2890" s="217"/>
      <c r="V2890" s="85"/>
      <c r="W2890" s="85"/>
      <c r="X2890" s="85"/>
      <c r="Y2890" s="85"/>
      <c r="Z2890" s="85"/>
      <c r="AA2890" s="85"/>
      <c r="AB2890" s="86"/>
      <c r="AC2890" s="86"/>
      <c r="AD2890" s="85">
        <v>1</v>
      </c>
      <c r="AE2890" s="85"/>
      <c r="AF2890" s="85"/>
      <c r="AG2890" s="85"/>
      <c r="AH2890" s="85"/>
      <c r="AI2890" s="85"/>
      <c r="AJ2890" s="85"/>
    </row>
    <row r="2891" spans="1:36" ht="16.5" thickTop="1" thickBot="1">
      <c r="A2891" s="105">
        <f t="shared" si="775"/>
        <v>35</v>
      </c>
      <c r="B2891" s="112" t="s">
        <v>2816</v>
      </c>
      <c r="C2891" s="113">
        <v>1980</v>
      </c>
      <c r="D2891" s="107"/>
      <c r="E2891" s="114" t="s">
        <v>190</v>
      </c>
      <c r="F2891" s="107">
        <v>5</v>
      </c>
      <c r="G2891" s="107">
        <v>8</v>
      </c>
      <c r="H2891" s="111">
        <v>10604.2</v>
      </c>
      <c r="I2891" s="111">
        <v>8377.1</v>
      </c>
      <c r="J2891" s="111">
        <v>8315.1</v>
      </c>
      <c r="K2891" s="125">
        <v>377</v>
      </c>
      <c r="L2891" s="110">
        <f t="shared" si="772"/>
        <v>4828198.3020000001</v>
      </c>
      <c r="M2891" s="108"/>
      <c r="N2891" s="108"/>
      <c r="O2891" s="108"/>
      <c r="P2891" s="110">
        <f>'Форма 2'!C2891-M2891-N2891-O2891</f>
        <v>4828198.3020000001</v>
      </c>
      <c r="Q2891" s="111">
        <f t="shared" si="773"/>
        <v>576.35677048143157</v>
      </c>
      <c r="R2891" s="111">
        <f t="shared" si="774"/>
        <v>576.35677048143157</v>
      </c>
      <c r="S2891" s="112" t="s">
        <v>2152</v>
      </c>
      <c r="T2891" s="107" t="s">
        <v>82</v>
      </c>
      <c r="U2891" s="217"/>
      <c r="V2891" s="85"/>
      <c r="W2891" s="85"/>
      <c r="X2891" s="85"/>
      <c r="Y2891" s="85"/>
      <c r="Z2891" s="85">
        <v>1</v>
      </c>
      <c r="AA2891" s="85"/>
      <c r="AB2891" s="86"/>
      <c r="AC2891" s="86"/>
      <c r="AD2891" s="85"/>
      <c r="AE2891" s="85"/>
      <c r="AF2891" s="85"/>
      <c r="AG2891" s="85"/>
      <c r="AH2891" s="85"/>
      <c r="AI2891" s="85"/>
      <c r="AJ2891" s="85"/>
    </row>
    <row r="2892" spans="1:36" ht="16.5" thickTop="1" thickBot="1">
      <c r="A2892" s="105">
        <f t="shared" si="775"/>
        <v>36</v>
      </c>
      <c r="B2892" s="112" t="s">
        <v>2817</v>
      </c>
      <c r="C2892" s="113">
        <v>1996</v>
      </c>
      <c r="D2892" s="107">
        <v>2020</v>
      </c>
      <c r="E2892" s="114" t="s">
        <v>2815</v>
      </c>
      <c r="F2892" s="107">
        <v>5</v>
      </c>
      <c r="G2892" s="107">
        <v>4</v>
      </c>
      <c r="H2892" s="111">
        <v>2871.8</v>
      </c>
      <c r="I2892" s="111">
        <v>2871.8</v>
      </c>
      <c r="J2892" s="111">
        <v>1691.7</v>
      </c>
      <c r="K2892" s="125">
        <v>132</v>
      </c>
      <c r="L2892" s="110">
        <f t="shared" si="772"/>
        <v>12933208.736000001</v>
      </c>
      <c r="M2892" s="108"/>
      <c r="N2892" s="108"/>
      <c r="O2892" s="108"/>
      <c r="P2892" s="110">
        <f>'Форма 2'!C2892-M2892-N2892-O2892</f>
        <v>12933208.736000001</v>
      </c>
      <c r="Q2892" s="111">
        <f t="shared" si="773"/>
        <v>4503.5200000000004</v>
      </c>
      <c r="R2892" s="111">
        <f t="shared" si="774"/>
        <v>4503.5200000000004</v>
      </c>
      <c r="S2892" s="112" t="s">
        <v>2152</v>
      </c>
      <c r="T2892" s="107" t="s">
        <v>92</v>
      </c>
      <c r="U2892" s="217"/>
      <c r="V2892" s="85"/>
      <c r="W2892" s="85"/>
      <c r="X2892" s="85"/>
      <c r="Y2892" s="85"/>
      <c r="Z2892" s="85"/>
      <c r="AA2892" s="85"/>
      <c r="AB2892" s="86"/>
      <c r="AC2892" s="86"/>
      <c r="AD2892" s="85">
        <v>1</v>
      </c>
      <c r="AE2892" s="85"/>
      <c r="AF2892" s="85"/>
      <c r="AG2892" s="85"/>
      <c r="AH2892" s="85"/>
      <c r="AI2892" s="85"/>
      <c r="AJ2892" s="85"/>
    </row>
    <row r="2893" spans="1:36" ht="16.5" thickTop="1" thickBot="1">
      <c r="A2893" s="105">
        <f t="shared" si="775"/>
        <v>37</v>
      </c>
      <c r="B2893" s="112" t="s">
        <v>2818</v>
      </c>
      <c r="C2893" s="113">
        <v>1957</v>
      </c>
      <c r="D2893" s="107"/>
      <c r="E2893" s="114" t="s">
        <v>94</v>
      </c>
      <c r="F2893" s="107">
        <v>2</v>
      </c>
      <c r="G2893" s="107">
        <v>1</v>
      </c>
      <c r="H2893" s="111">
        <v>426.9</v>
      </c>
      <c r="I2893" s="111">
        <v>385.3</v>
      </c>
      <c r="J2893" s="111">
        <v>385.3</v>
      </c>
      <c r="K2893" s="125">
        <v>22</v>
      </c>
      <c r="L2893" s="110">
        <f t="shared" si="772"/>
        <v>4835944.5449999999</v>
      </c>
      <c r="M2893" s="108"/>
      <c r="N2893" s="108"/>
      <c r="O2893" s="108"/>
      <c r="P2893" s="110">
        <f>'Форма 2'!C2893-M2893-N2893-O2893</f>
        <v>4835944.5449999999</v>
      </c>
      <c r="Q2893" s="111">
        <f t="shared" si="773"/>
        <v>12551.114832597976</v>
      </c>
      <c r="R2893" s="111">
        <f t="shared" si="774"/>
        <v>12551.114832597976</v>
      </c>
      <c r="S2893" s="112" t="s">
        <v>2152</v>
      </c>
      <c r="T2893" s="107" t="s">
        <v>82</v>
      </c>
      <c r="U2893" s="217">
        <v>1</v>
      </c>
      <c r="V2893" s="85">
        <v>1</v>
      </c>
      <c r="W2893" s="85"/>
      <c r="X2893" s="85">
        <v>1</v>
      </c>
      <c r="Y2893" s="85">
        <v>1</v>
      </c>
      <c r="Z2893" s="85">
        <v>1</v>
      </c>
      <c r="AA2893" s="85"/>
      <c r="AB2893" s="86"/>
      <c r="AC2893" s="86"/>
      <c r="AD2893" s="85"/>
      <c r="AE2893" s="85"/>
      <c r="AF2893" s="85"/>
      <c r="AG2893" s="85"/>
      <c r="AH2893" s="85"/>
      <c r="AI2893" s="85"/>
      <c r="AJ2893" s="85"/>
    </row>
    <row r="2894" spans="1:36" ht="16.5" thickTop="1" thickBot="1">
      <c r="A2894" s="105">
        <f t="shared" si="775"/>
        <v>38</v>
      </c>
      <c r="B2894" s="112" t="s">
        <v>2819</v>
      </c>
      <c r="C2894" s="113">
        <v>1988</v>
      </c>
      <c r="D2894" s="107"/>
      <c r="E2894" s="114" t="s">
        <v>80</v>
      </c>
      <c r="F2894" s="107">
        <v>3</v>
      </c>
      <c r="G2894" s="107">
        <v>3</v>
      </c>
      <c r="H2894" s="111">
        <v>3267.1</v>
      </c>
      <c r="I2894" s="111">
        <v>1701.2</v>
      </c>
      <c r="J2894" s="111">
        <v>1701.2</v>
      </c>
      <c r="K2894" s="125">
        <v>92</v>
      </c>
      <c r="L2894" s="110">
        <f t="shared" si="772"/>
        <v>31224948.868999999</v>
      </c>
      <c r="M2894" s="108"/>
      <c r="N2894" s="108"/>
      <c r="O2894" s="108"/>
      <c r="P2894" s="110">
        <f>'Форма 2'!C2894-M2894-N2894-O2894</f>
        <v>31224948.868999999</v>
      </c>
      <c r="Q2894" s="111">
        <f t="shared" si="773"/>
        <v>18354.660750646603</v>
      </c>
      <c r="R2894" s="111">
        <f t="shared" si="774"/>
        <v>18354.660750646603</v>
      </c>
      <c r="S2894" s="112" t="s">
        <v>2152</v>
      </c>
      <c r="T2894" s="107" t="s">
        <v>82</v>
      </c>
      <c r="U2894" s="217"/>
      <c r="V2894" s="85"/>
      <c r="W2894" s="85"/>
      <c r="X2894" s="85"/>
      <c r="Y2894" s="85"/>
      <c r="Z2894" s="85"/>
      <c r="AA2894" s="85"/>
      <c r="AB2894" s="86"/>
      <c r="AC2894" s="86"/>
      <c r="AD2894" s="85">
        <v>1</v>
      </c>
      <c r="AE2894" s="85"/>
      <c r="AF2894" s="85"/>
      <c r="AG2894" s="85"/>
      <c r="AH2894" s="85"/>
      <c r="AI2894" s="85"/>
      <c r="AJ2894" s="85"/>
    </row>
    <row r="2895" spans="1:36" ht="16.5" thickTop="1" thickBot="1">
      <c r="A2895" s="105">
        <f t="shared" si="775"/>
        <v>39</v>
      </c>
      <c r="B2895" s="112" t="s">
        <v>2820</v>
      </c>
      <c r="C2895" s="113">
        <v>1936</v>
      </c>
      <c r="D2895" s="107">
        <v>2009</v>
      </c>
      <c r="E2895" s="114" t="s">
        <v>94</v>
      </c>
      <c r="F2895" s="107">
        <v>5</v>
      </c>
      <c r="G2895" s="107">
        <v>5</v>
      </c>
      <c r="H2895" s="111">
        <v>4224.3</v>
      </c>
      <c r="I2895" s="111">
        <v>3059.7</v>
      </c>
      <c r="J2895" s="111">
        <v>2910.1</v>
      </c>
      <c r="K2895" s="125">
        <v>124</v>
      </c>
      <c r="L2895" s="110">
        <f t="shared" si="772"/>
        <v>39648772.884000003</v>
      </c>
      <c r="M2895" s="108"/>
      <c r="N2895" s="108"/>
      <c r="O2895" s="108"/>
      <c r="P2895" s="110">
        <f>'Форма 2'!C2895-M2895-N2895-O2895</f>
        <v>39648772.884000003</v>
      </c>
      <c r="Q2895" s="111">
        <f t="shared" si="773"/>
        <v>12958.385751544271</v>
      </c>
      <c r="R2895" s="111">
        <f t="shared" si="774"/>
        <v>12958.385751544271</v>
      </c>
      <c r="S2895" s="112" t="s">
        <v>2152</v>
      </c>
      <c r="T2895" s="107" t="s">
        <v>82</v>
      </c>
      <c r="U2895" s="217"/>
      <c r="V2895" s="85"/>
      <c r="W2895" s="85"/>
      <c r="X2895" s="85"/>
      <c r="Y2895" s="85"/>
      <c r="Z2895" s="85"/>
      <c r="AA2895" s="85"/>
      <c r="AB2895" s="86"/>
      <c r="AC2895" s="86"/>
      <c r="AD2895" s="85">
        <v>1</v>
      </c>
      <c r="AE2895" s="85">
        <v>1</v>
      </c>
      <c r="AF2895" s="85"/>
      <c r="AG2895" s="85"/>
      <c r="AH2895" s="85"/>
      <c r="AI2895" s="85"/>
      <c r="AJ2895" s="85"/>
    </row>
    <row r="2896" spans="1:36" ht="16.5" thickTop="1" thickBot="1">
      <c r="A2896" s="105">
        <f t="shared" si="775"/>
        <v>40</v>
      </c>
      <c r="B2896" s="112" t="s">
        <v>2821</v>
      </c>
      <c r="C2896" s="113">
        <v>1949</v>
      </c>
      <c r="D2896" s="107"/>
      <c r="E2896" s="114" t="s">
        <v>317</v>
      </c>
      <c r="F2896" s="107">
        <v>2</v>
      </c>
      <c r="G2896" s="107">
        <v>1</v>
      </c>
      <c r="H2896" s="111">
        <v>555.70000000000005</v>
      </c>
      <c r="I2896" s="111">
        <v>512.70000000000005</v>
      </c>
      <c r="J2896" s="111">
        <v>512.70000000000005</v>
      </c>
      <c r="K2896" s="125">
        <v>21</v>
      </c>
      <c r="L2896" s="110">
        <f t="shared" si="772"/>
        <v>1064937.923</v>
      </c>
      <c r="M2896" s="108"/>
      <c r="N2896" s="108"/>
      <c r="O2896" s="108"/>
      <c r="P2896" s="110">
        <f>'Форма 2'!C2896-M2896-N2896-O2896</f>
        <v>1064937.923</v>
      </c>
      <c r="Q2896" s="111">
        <f t="shared" si="773"/>
        <v>2077.1170723620048</v>
      </c>
      <c r="R2896" s="111">
        <f t="shared" si="774"/>
        <v>2077.1170723620048</v>
      </c>
      <c r="S2896" s="112" t="s">
        <v>2152</v>
      </c>
      <c r="T2896" s="107" t="s">
        <v>82</v>
      </c>
      <c r="U2896" s="217"/>
      <c r="V2896" s="85"/>
      <c r="W2896" s="85"/>
      <c r="X2896" s="85"/>
      <c r="Y2896" s="85"/>
      <c r="Z2896" s="85">
        <v>1</v>
      </c>
      <c r="AA2896" s="85">
        <v>1</v>
      </c>
      <c r="AB2896" s="86"/>
      <c r="AC2896" s="86"/>
      <c r="AD2896" s="85"/>
      <c r="AE2896" s="85"/>
      <c r="AF2896" s="85"/>
      <c r="AG2896" s="85"/>
      <c r="AH2896" s="85"/>
      <c r="AI2896" s="85"/>
      <c r="AJ2896" s="85"/>
    </row>
    <row r="2897" spans="1:36" ht="16.5" thickTop="1" thickBot="1">
      <c r="A2897" s="105">
        <f t="shared" si="775"/>
        <v>41</v>
      </c>
      <c r="B2897" s="112" t="s">
        <v>258</v>
      </c>
      <c r="C2897" s="113">
        <v>1960</v>
      </c>
      <c r="D2897" s="107"/>
      <c r="E2897" s="114" t="s">
        <v>80</v>
      </c>
      <c r="F2897" s="107">
        <v>4</v>
      </c>
      <c r="G2897" s="107">
        <v>4</v>
      </c>
      <c r="H2897" s="111">
        <v>2758.7</v>
      </c>
      <c r="I2897" s="111">
        <v>2540.3000000000002</v>
      </c>
      <c r="J2897" s="111">
        <v>2540.3000000000002</v>
      </c>
      <c r="K2897" s="125">
        <v>114</v>
      </c>
      <c r="L2897" s="110">
        <f t="shared" si="772"/>
        <v>9819427.1279999986</v>
      </c>
      <c r="M2897" s="108"/>
      <c r="N2897" s="108"/>
      <c r="O2897" s="108"/>
      <c r="P2897" s="110">
        <f>'Форма 2'!C2897-M2897-N2897-O2897</f>
        <v>9819427.1279999986</v>
      </c>
      <c r="Q2897" s="111">
        <f t="shared" si="773"/>
        <v>3865.4596417745929</v>
      </c>
      <c r="R2897" s="111">
        <f t="shared" si="774"/>
        <v>3865.4596417745929</v>
      </c>
      <c r="S2897" s="112" t="s">
        <v>2152</v>
      </c>
      <c r="T2897" s="107" t="s">
        <v>92</v>
      </c>
      <c r="U2897" s="217"/>
      <c r="V2897" s="85">
        <v>1</v>
      </c>
      <c r="W2897" s="85"/>
      <c r="X2897" s="85"/>
      <c r="Y2897" s="85"/>
      <c r="Z2897" s="85"/>
      <c r="AA2897" s="85">
        <v>1</v>
      </c>
      <c r="AB2897" s="86"/>
      <c r="AC2897" s="86"/>
      <c r="AD2897" s="85"/>
      <c r="AE2897" s="85"/>
      <c r="AF2897" s="85"/>
      <c r="AG2897" s="85"/>
      <c r="AH2897" s="85"/>
      <c r="AI2897" s="85"/>
      <c r="AJ2897" s="85"/>
    </row>
    <row r="2898" spans="1:36" ht="16.5" thickTop="1" thickBot="1">
      <c r="A2898" s="105">
        <f t="shared" si="775"/>
        <v>42</v>
      </c>
      <c r="B2898" s="112" t="s">
        <v>2822</v>
      </c>
      <c r="C2898" s="113">
        <v>1960</v>
      </c>
      <c r="D2898" s="107"/>
      <c r="E2898" s="114" t="s">
        <v>80</v>
      </c>
      <c r="F2898" s="107">
        <v>4</v>
      </c>
      <c r="G2898" s="107">
        <v>2</v>
      </c>
      <c r="H2898" s="111">
        <v>1332.3</v>
      </c>
      <c r="I2898" s="111">
        <v>1235.5</v>
      </c>
      <c r="J2898" s="111">
        <v>1235.5</v>
      </c>
      <c r="K2898" s="125">
        <v>49</v>
      </c>
      <c r="L2898" s="110">
        <f t="shared" si="772"/>
        <v>13592111.276999999</v>
      </c>
      <c r="M2898" s="108"/>
      <c r="N2898" s="108"/>
      <c r="O2898" s="108"/>
      <c r="P2898" s="110">
        <f>'Форма 2'!C2898-M2898-N2898-O2898</f>
        <v>13592111.276999999</v>
      </c>
      <c r="Q2898" s="111">
        <f t="shared" si="773"/>
        <v>11001.304149736947</v>
      </c>
      <c r="R2898" s="111">
        <f t="shared" si="774"/>
        <v>11001.304149736947</v>
      </c>
      <c r="S2898" s="112" t="s">
        <v>2152</v>
      </c>
      <c r="T2898" s="107" t="s">
        <v>82</v>
      </c>
      <c r="U2898" s="217"/>
      <c r="V2898" s="85"/>
      <c r="W2898" s="85"/>
      <c r="X2898" s="85"/>
      <c r="Y2898" s="85"/>
      <c r="Z2898" s="85"/>
      <c r="AA2898" s="85"/>
      <c r="AB2898" s="86"/>
      <c r="AC2898" s="86"/>
      <c r="AD2898" s="85">
        <v>1</v>
      </c>
      <c r="AE2898" s="85">
        <v>1</v>
      </c>
      <c r="AF2898" s="85">
        <v>1</v>
      </c>
      <c r="AG2898" s="85"/>
      <c r="AH2898" s="85"/>
      <c r="AI2898" s="85"/>
      <c r="AJ2898" s="85"/>
    </row>
    <row r="2899" spans="1:36" ht="16.5" thickTop="1" thickBot="1">
      <c r="A2899" s="105">
        <f t="shared" si="775"/>
        <v>43</v>
      </c>
      <c r="B2899" s="112" t="s">
        <v>2823</v>
      </c>
      <c r="C2899" s="113">
        <v>1936</v>
      </c>
      <c r="D2899" s="107"/>
      <c r="E2899" s="114" t="s">
        <v>80</v>
      </c>
      <c r="F2899" s="107">
        <v>4</v>
      </c>
      <c r="G2899" s="107">
        <v>4</v>
      </c>
      <c r="H2899" s="111">
        <v>2280.1999999999998</v>
      </c>
      <c r="I2899" s="111">
        <v>1924.1</v>
      </c>
      <c r="J2899" s="111">
        <v>1924.1</v>
      </c>
      <c r="K2899" s="125">
        <v>75</v>
      </c>
      <c r="L2899" s="110">
        <f t="shared" si="772"/>
        <v>36296109.589999996</v>
      </c>
      <c r="M2899" s="108"/>
      <c r="N2899" s="108"/>
      <c r="O2899" s="108"/>
      <c r="P2899" s="110">
        <f>'Форма 2'!C2899-M2899-N2899-O2899</f>
        <v>36296109.589999996</v>
      </c>
      <c r="Q2899" s="111">
        <f t="shared" si="773"/>
        <v>18863.941369991164</v>
      </c>
      <c r="R2899" s="111">
        <f t="shared" si="774"/>
        <v>18863.941369991164</v>
      </c>
      <c r="S2899" s="112" t="s">
        <v>2152</v>
      </c>
      <c r="T2899" s="107" t="s">
        <v>82</v>
      </c>
      <c r="U2899" s="217">
        <v>1</v>
      </c>
      <c r="V2899" s="85">
        <v>1</v>
      </c>
      <c r="W2899" s="85"/>
      <c r="X2899" s="85">
        <v>1</v>
      </c>
      <c r="Y2899" s="85">
        <v>1</v>
      </c>
      <c r="Z2899" s="85">
        <v>1</v>
      </c>
      <c r="AA2899" s="85">
        <v>1</v>
      </c>
      <c r="AB2899" s="86"/>
      <c r="AC2899" s="86"/>
      <c r="AD2899" s="85">
        <v>1</v>
      </c>
      <c r="AE2899" s="85">
        <v>1</v>
      </c>
      <c r="AF2899" s="85">
        <v>1</v>
      </c>
      <c r="AG2899" s="85"/>
      <c r="AH2899" s="85"/>
      <c r="AI2899" s="85"/>
      <c r="AJ2899" s="85"/>
    </row>
    <row r="2900" spans="1:36" ht="16.5" thickTop="1" thickBot="1">
      <c r="A2900" s="105">
        <f t="shared" si="775"/>
        <v>44</v>
      </c>
      <c r="B2900" s="112" t="s">
        <v>2824</v>
      </c>
      <c r="C2900" s="113">
        <v>1963</v>
      </c>
      <c r="D2900" s="107">
        <v>2020</v>
      </c>
      <c r="E2900" s="114" t="s">
        <v>80</v>
      </c>
      <c r="F2900" s="107">
        <v>5</v>
      </c>
      <c r="G2900" s="107">
        <v>3</v>
      </c>
      <c r="H2900" s="111">
        <v>2634.7</v>
      </c>
      <c r="I2900" s="111">
        <v>2455.5</v>
      </c>
      <c r="J2900" s="111">
        <v>2413.8000000000002</v>
      </c>
      <c r="K2900" s="125">
        <v>143</v>
      </c>
      <c r="L2900" s="110">
        <f t="shared" si="772"/>
        <v>4192887.9269999992</v>
      </c>
      <c r="M2900" s="108"/>
      <c r="N2900" s="108"/>
      <c r="O2900" s="108"/>
      <c r="P2900" s="110">
        <f>'Форма 2'!C2900-M2900-N2900-O2900</f>
        <v>4192887.9269999992</v>
      </c>
      <c r="Q2900" s="111">
        <f t="shared" si="773"/>
        <v>1707.5495528405618</v>
      </c>
      <c r="R2900" s="111">
        <f t="shared" si="774"/>
        <v>1707.5495528405618</v>
      </c>
      <c r="S2900" s="112" t="s">
        <v>2152</v>
      </c>
      <c r="T2900" s="107" t="s">
        <v>82</v>
      </c>
      <c r="U2900" s="217">
        <v>1</v>
      </c>
      <c r="V2900" s="85"/>
      <c r="W2900" s="85"/>
      <c r="X2900" s="85"/>
      <c r="Y2900" s="85"/>
      <c r="Z2900" s="85"/>
      <c r="AA2900" s="85">
        <v>1</v>
      </c>
      <c r="AB2900" s="86"/>
      <c r="AC2900" s="86"/>
      <c r="AD2900" s="85"/>
      <c r="AE2900" s="85"/>
      <c r="AF2900" s="85"/>
      <c r="AG2900" s="85"/>
      <c r="AH2900" s="85"/>
      <c r="AI2900" s="85"/>
      <c r="AJ2900" s="85"/>
    </row>
    <row r="2901" spans="1:36" ht="16.5" thickTop="1" thickBot="1">
      <c r="A2901" s="105">
        <f t="shared" si="775"/>
        <v>45</v>
      </c>
      <c r="B2901" s="112" t="s">
        <v>2825</v>
      </c>
      <c r="C2901" s="113">
        <v>1934</v>
      </c>
      <c r="D2901" s="107">
        <v>2009</v>
      </c>
      <c r="E2901" s="114" t="s">
        <v>80</v>
      </c>
      <c r="F2901" s="107">
        <v>4</v>
      </c>
      <c r="G2901" s="107">
        <v>4</v>
      </c>
      <c r="H2901" s="111">
        <v>2147.6999999999998</v>
      </c>
      <c r="I2901" s="111">
        <v>1938.8</v>
      </c>
      <c r="J2901" s="111">
        <v>1938.8</v>
      </c>
      <c r="K2901" s="125">
        <v>87</v>
      </c>
      <c r="L2901" s="110">
        <f t="shared" si="772"/>
        <v>10485844.571999999</v>
      </c>
      <c r="M2901" s="108"/>
      <c r="N2901" s="108"/>
      <c r="O2901" s="108"/>
      <c r="P2901" s="110">
        <f>'Форма 2'!C2901-M2901-N2901-O2901</f>
        <v>10485844.571999999</v>
      </c>
      <c r="Q2901" s="111">
        <f t="shared" si="773"/>
        <v>5408.4199360429129</v>
      </c>
      <c r="R2901" s="111">
        <f t="shared" si="774"/>
        <v>5408.4199360429129</v>
      </c>
      <c r="S2901" s="112" t="s">
        <v>2152</v>
      </c>
      <c r="T2901" s="107" t="s">
        <v>92</v>
      </c>
      <c r="U2901" s="217"/>
      <c r="V2901" s="85"/>
      <c r="W2901" s="85"/>
      <c r="X2901" s="85"/>
      <c r="Y2901" s="85"/>
      <c r="Z2901" s="85"/>
      <c r="AA2901" s="85"/>
      <c r="AB2901" s="86"/>
      <c r="AC2901" s="86"/>
      <c r="AD2901" s="85"/>
      <c r="AE2901" s="85">
        <v>1</v>
      </c>
      <c r="AF2901" s="85"/>
      <c r="AG2901" s="85"/>
      <c r="AH2901" s="85"/>
      <c r="AI2901" s="85"/>
      <c r="AJ2901" s="85"/>
    </row>
    <row r="2902" spans="1:36" ht="16.5" thickTop="1" thickBot="1">
      <c r="A2902" s="105">
        <f t="shared" si="775"/>
        <v>46</v>
      </c>
      <c r="B2902" s="112" t="s">
        <v>2826</v>
      </c>
      <c r="C2902" s="113">
        <v>1968</v>
      </c>
      <c r="D2902" s="107"/>
      <c r="E2902" s="114" t="s">
        <v>80</v>
      </c>
      <c r="F2902" s="107">
        <v>5</v>
      </c>
      <c r="G2902" s="107">
        <v>2</v>
      </c>
      <c r="H2902" s="111">
        <v>1721</v>
      </c>
      <c r="I2902" s="111">
        <v>1602.2</v>
      </c>
      <c r="J2902" s="111">
        <v>1602.2</v>
      </c>
      <c r="K2902" s="125">
        <v>85</v>
      </c>
      <c r="L2902" s="110">
        <f t="shared" si="772"/>
        <v>2738816.61</v>
      </c>
      <c r="M2902" s="108"/>
      <c r="N2902" s="108"/>
      <c r="O2902" s="108"/>
      <c r="P2902" s="110">
        <f>'Форма 2'!C2902-M2902-N2902-O2902</f>
        <v>2738816.61</v>
      </c>
      <c r="Q2902" s="111">
        <f t="shared" si="773"/>
        <v>1709.4099425789539</v>
      </c>
      <c r="R2902" s="111">
        <f t="shared" si="774"/>
        <v>1709.4099425789539</v>
      </c>
      <c r="S2902" s="112" t="s">
        <v>2152</v>
      </c>
      <c r="T2902" s="107" t="s">
        <v>82</v>
      </c>
      <c r="U2902" s="217">
        <v>1</v>
      </c>
      <c r="V2902" s="85"/>
      <c r="W2902" s="85"/>
      <c r="X2902" s="85"/>
      <c r="Y2902" s="85"/>
      <c r="Z2902" s="85"/>
      <c r="AA2902" s="85">
        <v>1</v>
      </c>
      <c r="AB2902" s="86"/>
      <c r="AC2902" s="86"/>
      <c r="AD2902" s="85"/>
      <c r="AE2902" s="85"/>
      <c r="AF2902" s="85"/>
      <c r="AG2902" s="85"/>
      <c r="AH2902" s="85"/>
      <c r="AI2902" s="85"/>
      <c r="AJ2902" s="85"/>
    </row>
    <row r="2903" spans="1:36" ht="16.5" thickTop="1" thickBot="1">
      <c r="A2903" s="105">
        <f t="shared" si="775"/>
        <v>47</v>
      </c>
      <c r="B2903" s="112" t="s">
        <v>2827</v>
      </c>
      <c r="C2903" s="113">
        <v>1964</v>
      </c>
      <c r="D2903" s="107">
        <v>2020</v>
      </c>
      <c r="E2903" s="114" t="s">
        <v>80</v>
      </c>
      <c r="F2903" s="107">
        <v>5</v>
      </c>
      <c r="G2903" s="107">
        <v>4</v>
      </c>
      <c r="H2903" s="111">
        <v>3374.8</v>
      </c>
      <c r="I2903" s="111">
        <v>3135.8</v>
      </c>
      <c r="J2903" s="111">
        <v>3052.8</v>
      </c>
      <c r="K2903" s="125">
        <v>152</v>
      </c>
      <c r="L2903" s="110">
        <f t="shared" si="772"/>
        <v>5370690.4680000003</v>
      </c>
      <c r="M2903" s="108"/>
      <c r="N2903" s="108"/>
      <c r="O2903" s="108"/>
      <c r="P2903" s="110">
        <f>'Форма 2'!C2903-M2903-N2903-O2903</f>
        <v>5370690.4680000003</v>
      </c>
      <c r="Q2903" s="111">
        <f t="shared" si="773"/>
        <v>1712.7018521589387</v>
      </c>
      <c r="R2903" s="111">
        <f t="shared" si="774"/>
        <v>1712.7018521589387</v>
      </c>
      <c r="S2903" s="112" t="s">
        <v>2152</v>
      </c>
      <c r="T2903" s="107" t="s">
        <v>82</v>
      </c>
      <c r="U2903" s="217">
        <v>1</v>
      </c>
      <c r="V2903" s="85"/>
      <c r="W2903" s="85"/>
      <c r="X2903" s="85"/>
      <c r="Y2903" s="85"/>
      <c r="Z2903" s="85"/>
      <c r="AA2903" s="85">
        <v>1</v>
      </c>
      <c r="AB2903" s="86"/>
      <c r="AC2903" s="86"/>
      <c r="AD2903" s="85"/>
      <c r="AE2903" s="85"/>
      <c r="AF2903" s="85"/>
      <c r="AG2903" s="85"/>
      <c r="AH2903" s="85"/>
      <c r="AI2903" s="85"/>
      <c r="AJ2903" s="85"/>
    </row>
    <row r="2904" spans="1:36" ht="16.5" thickTop="1" thickBot="1">
      <c r="A2904" s="105">
        <f t="shared" si="775"/>
        <v>48</v>
      </c>
      <c r="B2904" s="112" t="s">
        <v>2828</v>
      </c>
      <c r="C2904" s="113">
        <v>1966</v>
      </c>
      <c r="D2904" s="107">
        <v>2020</v>
      </c>
      <c r="E2904" s="114" t="s">
        <v>80</v>
      </c>
      <c r="F2904" s="107">
        <v>5</v>
      </c>
      <c r="G2904" s="107">
        <v>4</v>
      </c>
      <c r="H2904" s="111">
        <v>3447</v>
      </c>
      <c r="I2904" s="111">
        <v>3201</v>
      </c>
      <c r="J2904" s="111">
        <v>3201</v>
      </c>
      <c r="K2904" s="125">
        <v>156</v>
      </c>
      <c r="L2904" s="110">
        <f t="shared" si="772"/>
        <v>5485590.2699999996</v>
      </c>
      <c r="M2904" s="108"/>
      <c r="N2904" s="108"/>
      <c r="O2904" s="108"/>
      <c r="P2904" s="110">
        <f>'Форма 2'!C2904-M2904-N2904-O2904</f>
        <v>5485590.2699999996</v>
      </c>
      <c r="Q2904" s="111">
        <f t="shared" si="773"/>
        <v>1713.7114245548264</v>
      </c>
      <c r="R2904" s="111">
        <f t="shared" si="774"/>
        <v>1713.7114245548264</v>
      </c>
      <c r="S2904" s="112" t="s">
        <v>2152</v>
      </c>
      <c r="T2904" s="107" t="s">
        <v>82</v>
      </c>
      <c r="U2904" s="217">
        <v>1</v>
      </c>
      <c r="V2904" s="85"/>
      <c r="W2904" s="85"/>
      <c r="X2904" s="85"/>
      <c r="Y2904" s="85"/>
      <c r="Z2904" s="85"/>
      <c r="AA2904" s="85">
        <v>1</v>
      </c>
      <c r="AB2904" s="86"/>
      <c r="AC2904" s="86"/>
      <c r="AD2904" s="85"/>
      <c r="AE2904" s="85"/>
      <c r="AF2904" s="85"/>
      <c r="AG2904" s="85"/>
      <c r="AH2904" s="85"/>
      <c r="AI2904" s="85"/>
      <c r="AJ2904" s="85"/>
    </row>
    <row r="2905" spans="1:36" ht="16.5" thickTop="1" thickBot="1">
      <c r="A2905" s="105">
        <f t="shared" si="775"/>
        <v>49</v>
      </c>
      <c r="B2905" s="112" t="s">
        <v>5043</v>
      </c>
      <c r="C2905" s="107">
        <v>1959</v>
      </c>
      <c r="D2905" s="107"/>
      <c r="E2905" s="114" t="s">
        <v>94</v>
      </c>
      <c r="F2905" s="107">
        <v>2</v>
      </c>
      <c r="G2905" s="107">
        <v>2</v>
      </c>
      <c r="H2905" s="111">
        <v>684</v>
      </c>
      <c r="I2905" s="111">
        <v>630.69999999999993</v>
      </c>
      <c r="J2905" s="111">
        <v>585.6</v>
      </c>
      <c r="K2905" s="241">
        <v>34</v>
      </c>
      <c r="L2905" s="110">
        <f t="shared" ref="L2905" si="780">SUM(M2905:P2905)</f>
        <v>6537254.7599999998</v>
      </c>
      <c r="M2905" s="108"/>
      <c r="N2905" s="108"/>
      <c r="O2905" s="108"/>
      <c r="P2905" s="110">
        <f>'Форма 2'!C2905-M2905-N2905-O2905</f>
        <v>6537254.7599999998</v>
      </c>
      <c r="Q2905" s="111">
        <f t="shared" ref="Q2905" si="781">L2905/I2905</f>
        <v>10365.078103694308</v>
      </c>
      <c r="R2905" s="111">
        <f t="shared" ref="R2905" si="782">Q2905</f>
        <v>10365.078103694308</v>
      </c>
      <c r="S2905" s="112" t="s">
        <v>2152</v>
      </c>
      <c r="T2905" s="107" t="s">
        <v>82</v>
      </c>
      <c r="U2905" s="219"/>
      <c r="V2905" s="153"/>
      <c r="W2905" s="153"/>
      <c r="X2905" s="153"/>
      <c r="Y2905" s="153"/>
      <c r="Z2905" s="153"/>
      <c r="AA2905" s="153"/>
      <c r="AB2905" s="86"/>
      <c r="AC2905" s="86"/>
      <c r="AD2905" s="153">
        <v>1</v>
      </c>
      <c r="AE2905" s="153"/>
      <c r="AF2905" s="153"/>
      <c r="AG2905" s="85"/>
      <c r="AH2905" s="153"/>
      <c r="AI2905" s="153"/>
      <c r="AJ2905" s="153"/>
    </row>
    <row r="2906" spans="1:36" ht="16.5" thickTop="1" thickBot="1">
      <c r="A2906" s="105">
        <f t="shared" si="775"/>
        <v>50</v>
      </c>
      <c r="B2906" s="112" t="s">
        <v>2829</v>
      </c>
      <c r="C2906" s="113">
        <v>1954</v>
      </c>
      <c r="D2906" s="107"/>
      <c r="E2906" s="114" t="s">
        <v>1400</v>
      </c>
      <c r="F2906" s="107">
        <v>2</v>
      </c>
      <c r="G2906" s="107">
        <v>1</v>
      </c>
      <c r="H2906" s="111">
        <v>393.7</v>
      </c>
      <c r="I2906" s="111">
        <v>358.4</v>
      </c>
      <c r="J2906" s="111">
        <v>358.4</v>
      </c>
      <c r="K2906" s="125">
        <v>18</v>
      </c>
      <c r="L2906" s="110">
        <f t="shared" si="772"/>
        <v>1051675.0620000002</v>
      </c>
      <c r="M2906" s="108"/>
      <c r="N2906" s="108"/>
      <c r="O2906" s="108"/>
      <c r="P2906" s="110">
        <f>'Форма 2'!C2906-M2906-N2906-O2906</f>
        <v>1051675.0620000002</v>
      </c>
      <c r="Q2906" s="111">
        <f t="shared" si="773"/>
        <v>2934.361222098215</v>
      </c>
      <c r="R2906" s="111">
        <f t="shared" si="774"/>
        <v>2934.361222098215</v>
      </c>
      <c r="S2906" s="112" t="s">
        <v>2152</v>
      </c>
      <c r="T2906" s="107" t="s">
        <v>82</v>
      </c>
      <c r="U2906" s="217"/>
      <c r="V2906" s="85"/>
      <c r="W2906" s="85"/>
      <c r="X2906" s="85"/>
      <c r="Y2906" s="85"/>
      <c r="Z2906" s="85"/>
      <c r="AA2906" s="85"/>
      <c r="AB2906" s="86"/>
      <c r="AC2906" s="86"/>
      <c r="AD2906" s="85"/>
      <c r="AE2906" s="85"/>
      <c r="AF2906" s="85"/>
      <c r="AG2906" s="85"/>
      <c r="AH2906" s="85">
        <v>1</v>
      </c>
      <c r="AI2906" s="85"/>
      <c r="AJ2906" s="85"/>
    </row>
    <row r="2907" spans="1:36" ht="16.5" thickTop="1" thickBot="1">
      <c r="A2907" s="105">
        <f t="shared" si="775"/>
        <v>51</v>
      </c>
      <c r="B2907" s="112" t="s">
        <v>2830</v>
      </c>
      <c r="C2907" s="113">
        <v>1954</v>
      </c>
      <c r="D2907" s="107"/>
      <c r="E2907" s="114" t="s">
        <v>1400</v>
      </c>
      <c r="F2907" s="107">
        <v>2</v>
      </c>
      <c r="G2907" s="107">
        <v>2</v>
      </c>
      <c r="H2907" s="111">
        <v>714.3</v>
      </c>
      <c r="I2907" s="111">
        <v>646.1</v>
      </c>
      <c r="J2907" s="111">
        <v>646.1</v>
      </c>
      <c r="K2907" s="125">
        <v>21</v>
      </c>
      <c r="L2907" s="110">
        <f t="shared" si="772"/>
        <v>8091626.1149999993</v>
      </c>
      <c r="M2907" s="108"/>
      <c r="N2907" s="108"/>
      <c r="O2907" s="108"/>
      <c r="P2907" s="110">
        <f>'Форма 2'!C2907-M2907-N2907-O2907</f>
        <v>8091626.1149999993</v>
      </c>
      <c r="Q2907" s="111">
        <f>L2907/I2907</f>
        <v>12523.798351648351</v>
      </c>
      <c r="R2907" s="111">
        <f>Q2907</f>
        <v>12523.798351648351</v>
      </c>
      <c r="S2907" s="112" t="s">
        <v>2152</v>
      </c>
      <c r="T2907" s="107" t="s">
        <v>82</v>
      </c>
      <c r="U2907" s="217">
        <v>1</v>
      </c>
      <c r="V2907" s="85">
        <v>1</v>
      </c>
      <c r="W2907" s="85"/>
      <c r="X2907" s="85">
        <v>1</v>
      </c>
      <c r="Y2907" s="85">
        <v>1</v>
      </c>
      <c r="Z2907" s="85">
        <v>1</v>
      </c>
      <c r="AA2907" s="85"/>
      <c r="AB2907" s="86"/>
      <c r="AC2907" s="86"/>
      <c r="AD2907" s="85"/>
      <c r="AE2907" s="85"/>
      <c r="AF2907" s="85"/>
      <c r="AG2907" s="85"/>
      <c r="AH2907" s="85"/>
      <c r="AI2907" s="85"/>
      <c r="AJ2907" s="85"/>
    </row>
    <row r="2908" spans="1:36" ht="16.5" thickTop="1" thickBot="1">
      <c r="A2908" s="105">
        <f t="shared" si="775"/>
        <v>52</v>
      </c>
      <c r="B2908" s="189" t="s">
        <v>261</v>
      </c>
      <c r="C2908" s="113">
        <v>1955</v>
      </c>
      <c r="D2908" s="107"/>
      <c r="E2908" s="114" t="s">
        <v>244</v>
      </c>
      <c r="F2908" s="107">
        <v>2</v>
      </c>
      <c r="G2908" s="107">
        <v>2</v>
      </c>
      <c r="H2908" s="111">
        <v>839</v>
      </c>
      <c r="I2908" s="111">
        <v>764.1</v>
      </c>
      <c r="J2908" s="111">
        <v>764.1</v>
      </c>
      <c r="K2908" s="125">
        <v>34</v>
      </c>
      <c r="L2908" s="110">
        <f t="shared" si="772"/>
        <v>4888978.8499999996</v>
      </c>
      <c r="M2908" s="108"/>
      <c r="N2908" s="108"/>
      <c r="O2908" s="108"/>
      <c r="P2908" s="110">
        <f>'Форма 2'!C2908-M2908-N2908-O2908</f>
        <v>4888978.8499999996</v>
      </c>
      <c r="Q2908" s="111">
        <f>L2908/I2908</f>
        <v>6398.349496139248</v>
      </c>
      <c r="R2908" s="111">
        <f>Q2908</f>
        <v>6398.349496139248</v>
      </c>
      <c r="S2908" s="112" t="s">
        <v>2152</v>
      </c>
      <c r="T2908" s="107" t="s">
        <v>82</v>
      </c>
      <c r="U2908" s="217"/>
      <c r="V2908" s="85"/>
      <c r="W2908" s="85"/>
      <c r="X2908" s="85"/>
      <c r="Y2908" s="85"/>
      <c r="Z2908" s="85"/>
      <c r="AA2908" s="85"/>
      <c r="AB2908" s="86"/>
      <c r="AC2908" s="86"/>
      <c r="AD2908" s="85"/>
      <c r="AE2908" s="85">
        <v>1</v>
      </c>
      <c r="AF2908" s="85"/>
      <c r="AG2908" s="85"/>
      <c r="AH2908" s="85"/>
      <c r="AI2908" s="85"/>
      <c r="AJ2908" s="85"/>
    </row>
    <row r="2909" spans="1:36" ht="16.5" thickTop="1" thickBot="1">
      <c r="A2909" s="105">
        <f t="shared" si="775"/>
        <v>53</v>
      </c>
      <c r="B2909" s="189" t="s">
        <v>2831</v>
      </c>
      <c r="C2909" s="113">
        <v>1968</v>
      </c>
      <c r="D2909" s="107"/>
      <c r="E2909" s="114" t="s">
        <v>94</v>
      </c>
      <c r="F2909" s="107">
        <v>5</v>
      </c>
      <c r="G2909" s="107">
        <v>4</v>
      </c>
      <c r="H2909" s="111">
        <v>3423.6</v>
      </c>
      <c r="I2909" s="111">
        <v>3143.8999999999996</v>
      </c>
      <c r="J2909" s="111">
        <v>3143.9</v>
      </c>
      <c r="K2909" s="125">
        <v>163</v>
      </c>
      <c r="L2909" s="110">
        <f t="shared" si="772"/>
        <v>15418251.072000001</v>
      </c>
      <c r="M2909" s="108"/>
      <c r="N2909" s="108"/>
      <c r="O2909" s="108"/>
      <c r="P2909" s="110">
        <f>'Форма 2'!C2909-M2909-N2909-O2909</f>
        <v>15418251.072000001</v>
      </c>
      <c r="Q2909" s="111">
        <f>L2909/I2909</f>
        <v>4904.179863227203</v>
      </c>
      <c r="R2909" s="111">
        <f>Q2909</f>
        <v>4904.179863227203</v>
      </c>
      <c r="S2909" s="112" t="s">
        <v>2152</v>
      </c>
      <c r="T2909" s="107" t="s">
        <v>82</v>
      </c>
      <c r="U2909" s="217"/>
      <c r="V2909" s="85"/>
      <c r="W2909" s="85"/>
      <c r="X2909" s="85"/>
      <c r="Y2909" s="85"/>
      <c r="Z2909" s="85"/>
      <c r="AA2909" s="85"/>
      <c r="AB2909" s="86"/>
      <c r="AC2909" s="86"/>
      <c r="AD2909" s="85">
        <v>1</v>
      </c>
      <c r="AE2909" s="85"/>
      <c r="AF2909" s="85"/>
      <c r="AG2909" s="85"/>
      <c r="AH2909" s="85"/>
      <c r="AI2909" s="85"/>
      <c r="AJ2909" s="85"/>
    </row>
    <row r="2910" spans="1:36" ht="16.5" thickTop="1" thickBot="1">
      <c r="A2910" s="105">
        <f t="shared" si="775"/>
        <v>54</v>
      </c>
      <c r="B2910" s="112" t="s">
        <v>262</v>
      </c>
      <c r="C2910" s="113">
        <v>1995</v>
      </c>
      <c r="D2910" s="107">
        <v>2019</v>
      </c>
      <c r="E2910" s="114" t="s">
        <v>244</v>
      </c>
      <c r="F2910" s="107">
        <v>3</v>
      </c>
      <c r="G2910" s="107">
        <v>3</v>
      </c>
      <c r="H2910" s="111">
        <v>1735.2</v>
      </c>
      <c r="I2910" s="111">
        <v>1575.1</v>
      </c>
      <c r="J2910" s="111">
        <v>1101.8</v>
      </c>
      <c r="K2910" s="125">
        <v>44</v>
      </c>
      <c r="L2910" s="110">
        <f t="shared" si="772"/>
        <v>2319598.0079999999</v>
      </c>
      <c r="M2910" s="108"/>
      <c r="N2910" s="108"/>
      <c r="O2910" s="108"/>
      <c r="P2910" s="110">
        <f>'Форма 2'!C2910-M2910-N2910-O2910</f>
        <v>2319598.0079999999</v>
      </c>
      <c r="Q2910" s="111">
        <f t="shared" si="773"/>
        <v>1472.6671373246143</v>
      </c>
      <c r="R2910" s="111">
        <f t="shared" si="774"/>
        <v>1472.6671373246143</v>
      </c>
      <c r="S2910" s="112" t="s">
        <v>2152</v>
      </c>
      <c r="T2910" s="107" t="s">
        <v>82</v>
      </c>
      <c r="U2910" s="217"/>
      <c r="V2910" s="85"/>
      <c r="W2910" s="85">
        <v>1</v>
      </c>
      <c r="X2910" s="85"/>
      <c r="Y2910" s="85"/>
      <c r="Z2910" s="85"/>
      <c r="AA2910" s="85"/>
      <c r="AB2910" s="86"/>
      <c r="AC2910" s="86"/>
      <c r="AD2910" s="85"/>
      <c r="AE2910" s="85"/>
      <c r="AF2910" s="85"/>
      <c r="AG2910" s="85"/>
      <c r="AH2910" s="85"/>
      <c r="AI2910" s="85"/>
      <c r="AJ2910" s="85"/>
    </row>
    <row r="2911" spans="1:36" ht="16.5" thickTop="1" thickBot="1">
      <c r="A2911" s="105">
        <f t="shared" si="775"/>
        <v>55</v>
      </c>
      <c r="B2911" s="112" t="s">
        <v>2832</v>
      </c>
      <c r="C2911" s="113">
        <v>1963</v>
      </c>
      <c r="D2911" s="107"/>
      <c r="E2911" s="114" t="s">
        <v>80</v>
      </c>
      <c r="F2911" s="107">
        <v>5</v>
      </c>
      <c r="G2911" s="107">
        <v>4</v>
      </c>
      <c r="H2911" s="111">
        <v>4274.6000000000004</v>
      </c>
      <c r="I2911" s="111">
        <v>3158.6</v>
      </c>
      <c r="J2911" s="111">
        <v>3158.6</v>
      </c>
      <c r="K2911" s="125">
        <v>139</v>
      </c>
      <c r="L2911" s="110">
        <f t="shared" si="772"/>
        <v>20870136.056000002</v>
      </c>
      <c r="M2911" s="108"/>
      <c r="N2911" s="108"/>
      <c r="O2911" s="108"/>
      <c r="P2911" s="110">
        <f>'Форма 2'!C2911-M2911-N2911-O2911</f>
        <v>20870136.056000002</v>
      </c>
      <c r="Q2911" s="111">
        <f t="shared" si="773"/>
        <v>6607.4007648958404</v>
      </c>
      <c r="R2911" s="111">
        <f t="shared" si="774"/>
        <v>6607.4007648958404</v>
      </c>
      <c r="S2911" s="112" t="s">
        <v>2152</v>
      </c>
      <c r="T2911" s="107" t="s">
        <v>92</v>
      </c>
      <c r="U2911" s="217"/>
      <c r="V2911" s="85"/>
      <c r="W2911" s="85"/>
      <c r="X2911" s="85"/>
      <c r="Y2911" s="85"/>
      <c r="Z2911" s="85"/>
      <c r="AA2911" s="85"/>
      <c r="AB2911" s="86"/>
      <c r="AC2911" s="86"/>
      <c r="AD2911" s="85"/>
      <c r="AE2911" s="85">
        <v>1</v>
      </c>
      <c r="AF2911" s="85"/>
      <c r="AG2911" s="85"/>
      <c r="AH2911" s="85"/>
      <c r="AI2911" s="85"/>
      <c r="AJ2911" s="85"/>
    </row>
    <row r="2912" spans="1:36" ht="16.5" thickTop="1" thickBot="1">
      <c r="A2912" s="105">
        <f t="shared" si="775"/>
        <v>56</v>
      </c>
      <c r="B2912" s="112" t="s">
        <v>2833</v>
      </c>
      <c r="C2912" s="113">
        <v>1963</v>
      </c>
      <c r="D2912" s="107"/>
      <c r="E2912" s="114" t="s">
        <v>80</v>
      </c>
      <c r="F2912" s="107">
        <v>5</v>
      </c>
      <c r="G2912" s="107">
        <v>4</v>
      </c>
      <c r="H2912" s="111">
        <v>4251</v>
      </c>
      <c r="I2912" s="111">
        <v>3134.7</v>
      </c>
      <c r="J2912" s="111">
        <v>3134.7</v>
      </c>
      <c r="K2912" s="125">
        <v>129</v>
      </c>
      <c r="L2912" s="110">
        <f t="shared" si="772"/>
        <v>20754912.359999999</v>
      </c>
      <c r="M2912" s="108"/>
      <c r="N2912" s="108"/>
      <c r="O2912" s="108"/>
      <c r="P2912" s="110">
        <f>'Форма 2'!C2912-M2912-N2912-O2912</f>
        <v>20754912.359999999</v>
      </c>
      <c r="Q2912" s="111">
        <f t="shared" si="773"/>
        <v>6621.0203081634609</v>
      </c>
      <c r="R2912" s="111">
        <f t="shared" si="774"/>
        <v>6621.0203081634609</v>
      </c>
      <c r="S2912" s="112" t="s">
        <v>2152</v>
      </c>
      <c r="T2912" s="107" t="s">
        <v>92</v>
      </c>
      <c r="U2912" s="217"/>
      <c r="V2912" s="85"/>
      <c r="W2912" s="85"/>
      <c r="X2912" s="85"/>
      <c r="Y2912" s="85"/>
      <c r="Z2912" s="85"/>
      <c r="AA2912" s="85"/>
      <c r="AB2912" s="86"/>
      <c r="AC2912" s="86"/>
      <c r="AD2912" s="85"/>
      <c r="AE2912" s="85">
        <v>1</v>
      </c>
      <c r="AF2912" s="85"/>
      <c r="AG2912" s="85"/>
      <c r="AH2912" s="85"/>
      <c r="AI2912" s="85"/>
      <c r="AJ2912" s="85"/>
    </row>
    <row r="2913" spans="1:36" ht="16.5" thickTop="1" thickBot="1">
      <c r="A2913" s="105">
        <f t="shared" si="775"/>
        <v>57</v>
      </c>
      <c r="B2913" s="112" t="s">
        <v>2834</v>
      </c>
      <c r="C2913" s="113">
        <v>1972</v>
      </c>
      <c r="D2913" s="107"/>
      <c r="E2913" s="114" t="s">
        <v>94</v>
      </c>
      <c r="F2913" s="107">
        <v>5</v>
      </c>
      <c r="G2913" s="107">
        <v>4</v>
      </c>
      <c r="H2913" s="111">
        <v>2969.8</v>
      </c>
      <c r="I2913" s="111">
        <v>2677.5</v>
      </c>
      <c r="J2913" s="111">
        <v>2605.5</v>
      </c>
      <c r="K2913" s="125">
        <v>119</v>
      </c>
      <c r="L2913" s="110">
        <f t="shared" si="772"/>
        <v>13374553.696000002</v>
      </c>
      <c r="M2913" s="108"/>
      <c r="N2913" s="108"/>
      <c r="O2913" s="108"/>
      <c r="P2913" s="110">
        <f>'Форма 2'!C2913-M2913-N2913-O2913</f>
        <v>13374553.696000002</v>
      </c>
      <c r="Q2913" s="111">
        <f t="shared" si="773"/>
        <v>4995.1647790849684</v>
      </c>
      <c r="R2913" s="111">
        <f t="shared" si="774"/>
        <v>4995.1647790849684</v>
      </c>
      <c r="S2913" s="112" t="s">
        <v>2152</v>
      </c>
      <c r="T2913" s="107" t="s">
        <v>82</v>
      </c>
      <c r="U2913" s="217"/>
      <c r="V2913" s="85"/>
      <c r="W2913" s="85"/>
      <c r="X2913" s="85"/>
      <c r="Y2913" s="85"/>
      <c r="Z2913" s="85"/>
      <c r="AA2913" s="85"/>
      <c r="AB2913" s="86"/>
      <c r="AC2913" s="86"/>
      <c r="AD2913" s="85">
        <v>1</v>
      </c>
      <c r="AE2913" s="85"/>
      <c r="AF2913" s="85"/>
      <c r="AG2913" s="85"/>
      <c r="AH2913" s="85"/>
      <c r="AI2913" s="85"/>
      <c r="AJ2913" s="85"/>
    </row>
    <row r="2914" spans="1:36" ht="16.5" thickTop="1" thickBot="1">
      <c r="A2914" s="105">
        <f t="shared" si="775"/>
        <v>58</v>
      </c>
      <c r="B2914" s="112" t="s">
        <v>2835</v>
      </c>
      <c r="C2914" s="113">
        <v>1985</v>
      </c>
      <c r="D2914" s="107"/>
      <c r="E2914" s="114" t="s">
        <v>80</v>
      </c>
      <c r="F2914" s="107">
        <v>5</v>
      </c>
      <c r="G2914" s="107">
        <v>4</v>
      </c>
      <c r="H2914" s="111">
        <v>3167.4</v>
      </c>
      <c r="I2914" s="111">
        <v>2858.8</v>
      </c>
      <c r="J2914" s="111">
        <v>2858.8</v>
      </c>
      <c r="K2914" s="125">
        <v>115</v>
      </c>
      <c r="L2914" s="110">
        <f t="shared" si="772"/>
        <v>14264449.248000002</v>
      </c>
      <c r="M2914" s="108"/>
      <c r="N2914" s="108"/>
      <c r="O2914" s="108"/>
      <c r="P2914" s="110">
        <f>'Форма 2'!C2914-M2914-N2914-O2914</f>
        <v>14264449.248000002</v>
      </c>
      <c r="Q2914" s="111">
        <f t="shared" si="773"/>
        <v>4989.6632321253674</v>
      </c>
      <c r="R2914" s="111">
        <f t="shared" si="774"/>
        <v>4989.6632321253674</v>
      </c>
      <c r="S2914" s="112" t="s">
        <v>2152</v>
      </c>
      <c r="T2914" s="107" t="s">
        <v>82</v>
      </c>
      <c r="U2914" s="217"/>
      <c r="V2914" s="85"/>
      <c r="W2914" s="85"/>
      <c r="X2914" s="85"/>
      <c r="Y2914" s="85"/>
      <c r="Z2914" s="85"/>
      <c r="AA2914" s="85"/>
      <c r="AB2914" s="86"/>
      <c r="AC2914" s="86"/>
      <c r="AD2914" s="85">
        <v>1</v>
      </c>
      <c r="AE2914" s="85"/>
      <c r="AF2914" s="85"/>
      <c r="AG2914" s="85"/>
      <c r="AH2914" s="85"/>
      <c r="AI2914" s="85"/>
      <c r="AJ2914" s="85"/>
    </row>
    <row r="2915" spans="1:36" ht="16.5" thickTop="1" thickBot="1">
      <c r="A2915" s="105">
        <f t="shared" si="775"/>
        <v>59</v>
      </c>
      <c r="B2915" s="112" t="s">
        <v>2836</v>
      </c>
      <c r="C2915" s="113">
        <v>1993</v>
      </c>
      <c r="D2915" s="107"/>
      <c r="E2915" s="114" t="s">
        <v>884</v>
      </c>
      <c r="F2915" s="107">
        <v>5</v>
      </c>
      <c r="G2915" s="107">
        <v>4</v>
      </c>
      <c r="H2915" s="111">
        <v>2653.9</v>
      </c>
      <c r="I2915" s="111">
        <v>2620.3000000000002</v>
      </c>
      <c r="J2915" s="111">
        <v>1754</v>
      </c>
      <c r="K2915" s="125">
        <v>140</v>
      </c>
      <c r="L2915" s="110">
        <f t="shared" si="772"/>
        <v>2071130.0990000002</v>
      </c>
      <c r="M2915" s="108"/>
      <c r="N2915" s="108"/>
      <c r="O2915" s="108"/>
      <c r="P2915" s="110">
        <f>'Форма 2'!C2915-M2915-N2915-O2915</f>
        <v>2071130.0990000002</v>
      </c>
      <c r="Q2915" s="111">
        <f t="shared" si="773"/>
        <v>790.41716559172619</v>
      </c>
      <c r="R2915" s="111">
        <f t="shared" si="774"/>
        <v>790.41716559172619</v>
      </c>
      <c r="S2915" s="112" t="s">
        <v>2152</v>
      </c>
      <c r="T2915" s="107" t="s">
        <v>82</v>
      </c>
      <c r="U2915" s="217"/>
      <c r="V2915" s="85"/>
      <c r="W2915" s="85"/>
      <c r="X2915" s="85">
        <v>1</v>
      </c>
      <c r="Y2915" s="85"/>
      <c r="Z2915" s="85">
        <v>1</v>
      </c>
      <c r="AA2915" s="85"/>
      <c r="AB2915" s="86"/>
      <c r="AC2915" s="86"/>
      <c r="AD2915" s="85"/>
      <c r="AE2915" s="85"/>
      <c r="AF2915" s="85"/>
      <c r="AG2915" s="85"/>
      <c r="AH2915" s="85"/>
      <c r="AI2915" s="85"/>
      <c r="AJ2915" s="85"/>
    </row>
    <row r="2916" spans="1:36" ht="16.5" thickTop="1" thickBot="1">
      <c r="A2916" s="105">
        <f t="shared" si="775"/>
        <v>60</v>
      </c>
      <c r="B2916" s="112" t="s">
        <v>2837</v>
      </c>
      <c r="C2916" s="113">
        <v>1973</v>
      </c>
      <c r="D2916" s="107"/>
      <c r="E2916" s="114" t="s">
        <v>94</v>
      </c>
      <c r="F2916" s="107">
        <v>5</v>
      </c>
      <c r="G2916" s="107">
        <v>4</v>
      </c>
      <c r="H2916" s="111">
        <v>3882</v>
      </c>
      <c r="I2916" s="111">
        <v>3559.4</v>
      </c>
      <c r="J2916" s="111">
        <v>3258.6</v>
      </c>
      <c r="K2916" s="125">
        <v>153</v>
      </c>
      <c r="L2916" s="110">
        <f t="shared" si="772"/>
        <v>17482664.640000001</v>
      </c>
      <c r="M2916" s="108"/>
      <c r="N2916" s="108"/>
      <c r="O2916" s="108"/>
      <c r="P2916" s="110">
        <f>'Форма 2'!C2916-M2916-N2916-O2916</f>
        <v>17482664.640000001</v>
      </c>
      <c r="Q2916" s="111">
        <f t="shared" si="773"/>
        <v>4911.6886666292075</v>
      </c>
      <c r="R2916" s="111">
        <f t="shared" si="774"/>
        <v>4911.6886666292075</v>
      </c>
      <c r="S2916" s="112" t="s">
        <v>2152</v>
      </c>
      <c r="T2916" s="107" t="s">
        <v>82</v>
      </c>
      <c r="U2916" s="217"/>
      <c r="V2916" s="85"/>
      <c r="W2916" s="85"/>
      <c r="X2916" s="85"/>
      <c r="Y2916" s="85"/>
      <c r="Z2916" s="85"/>
      <c r="AA2916" s="85"/>
      <c r="AB2916" s="86"/>
      <c r="AC2916" s="86"/>
      <c r="AD2916" s="85">
        <v>1</v>
      </c>
      <c r="AE2916" s="85"/>
      <c r="AF2916" s="85"/>
      <c r="AG2916" s="85"/>
      <c r="AH2916" s="85"/>
      <c r="AI2916" s="85"/>
      <c r="AJ2916" s="85"/>
    </row>
    <row r="2917" spans="1:36" ht="16.5" thickTop="1" thickBot="1">
      <c r="A2917" s="105">
        <f t="shared" si="775"/>
        <v>61</v>
      </c>
      <c r="B2917" s="112" t="s">
        <v>2838</v>
      </c>
      <c r="C2917" s="113">
        <v>1992</v>
      </c>
      <c r="D2917" s="107">
        <v>2018</v>
      </c>
      <c r="E2917" s="114" t="s">
        <v>1396</v>
      </c>
      <c r="F2917" s="107">
        <v>10</v>
      </c>
      <c r="G2917" s="107">
        <v>2</v>
      </c>
      <c r="H2917" s="111">
        <v>4462</v>
      </c>
      <c r="I2917" s="111">
        <v>4462</v>
      </c>
      <c r="J2917" s="111">
        <v>2762</v>
      </c>
      <c r="K2917" s="125">
        <v>214</v>
      </c>
      <c r="L2917" s="110">
        <f t="shared" si="772"/>
        <v>25138506.420000002</v>
      </c>
      <c r="M2917" s="108"/>
      <c r="N2917" s="108"/>
      <c r="O2917" s="108"/>
      <c r="P2917" s="110">
        <f>'Форма 2'!C2917-M2917-N2917-O2917</f>
        <v>25138506.420000002</v>
      </c>
      <c r="Q2917" s="111">
        <f t="shared" si="773"/>
        <v>5633.9100000000008</v>
      </c>
      <c r="R2917" s="111">
        <f t="shared" si="774"/>
        <v>5633.9100000000008</v>
      </c>
      <c r="S2917" s="112" t="s">
        <v>2152</v>
      </c>
      <c r="T2917" s="107" t="s">
        <v>82</v>
      </c>
      <c r="U2917" s="217"/>
      <c r="V2917" s="85"/>
      <c r="W2917" s="85"/>
      <c r="X2917" s="85"/>
      <c r="Y2917" s="85"/>
      <c r="Z2917" s="85"/>
      <c r="AA2917" s="85"/>
      <c r="AB2917" s="86"/>
      <c r="AC2917" s="86"/>
      <c r="AD2917" s="85">
        <v>1</v>
      </c>
      <c r="AE2917" s="85">
        <v>1</v>
      </c>
      <c r="AF2917" s="85"/>
      <c r="AG2917" s="85"/>
      <c r="AH2917" s="85"/>
      <c r="AI2917" s="85"/>
      <c r="AJ2917" s="85"/>
    </row>
    <row r="2918" spans="1:36" ht="16.5" thickTop="1" thickBot="1">
      <c r="A2918" s="105">
        <f t="shared" si="775"/>
        <v>62</v>
      </c>
      <c r="B2918" s="112" t="s">
        <v>2839</v>
      </c>
      <c r="C2918" s="113">
        <v>1983</v>
      </c>
      <c r="D2918" s="107">
        <v>2009</v>
      </c>
      <c r="E2918" s="114" t="s">
        <v>812</v>
      </c>
      <c r="F2918" s="107">
        <v>5</v>
      </c>
      <c r="G2918" s="107">
        <v>6</v>
      </c>
      <c r="H2918" s="111">
        <v>4140.8</v>
      </c>
      <c r="I2918" s="111">
        <v>3878.9</v>
      </c>
      <c r="J2918" s="111">
        <v>2423.1999999999998</v>
      </c>
      <c r="K2918" s="125">
        <v>219</v>
      </c>
      <c r="L2918" s="110">
        <f t="shared" si="772"/>
        <v>23448398.015999999</v>
      </c>
      <c r="M2918" s="108"/>
      <c r="N2918" s="108"/>
      <c r="O2918" s="108"/>
      <c r="P2918" s="110">
        <f>'Форма 2'!C2918-M2918-N2918-O2918</f>
        <v>23448398.015999999</v>
      </c>
      <c r="Q2918" s="111">
        <f t="shared" si="773"/>
        <v>6045.1153718837813</v>
      </c>
      <c r="R2918" s="111">
        <f t="shared" si="774"/>
        <v>6045.1153718837813</v>
      </c>
      <c r="S2918" s="112" t="s">
        <v>2152</v>
      </c>
      <c r="T2918" s="107" t="s">
        <v>82</v>
      </c>
      <c r="U2918" s="217"/>
      <c r="V2918" s="85"/>
      <c r="W2918" s="85"/>
      <c r="X2918" s="85">
        <v>1</v>
      </c>
      <c r="Y2918" s="85"/>
      <c r="Z2918" s="85">
        <v>1</v>
      </c>
      <c r="AA2918" s="85"/>
      <c r="AB2918" s="86"/>
      <c r="AC2918" s="86"/>
      <c r="AD2918" s="85"/>
      <c r="AE2918" s="85">
        <v>1</v>
      </c>
      <c r="AF2918" s="85"/>
      <c r="AG2918" s="85"/>
      <c r="AH2918" s="85"/>
      <c r="AI2918" s="85"/>
      <c r="AJ2918" s="85"/>
    </row>
    <row r="2919" spans="1:36" ht="16.5" thickTop="1" thickBot="1">
      <c r="A2919" s="105">
        <f t="shared" si="775"/>
        <v>63</v>
      </c>
      <c r="B2919" s="112" t="s">
        <v>2840</v>
      </c>
      <c r="C2919" s="113">
        <v>1970</v>
      </c>
      <c r="D2919" s="107"/>
      <c r="E2919" s="114" t="s">
        <v>94</v>
      </c>
      <c r="F2919" s="107">
        <v>5</v>
      </c>
      <c r="G2919" s="107">
        <v>1</v>
      </c>
      <c r="H2919" s="111">
        <v>3410.1</v>
      </c>
      <c r="I2919" s="111">
        <v>2606.5</v>
      </c>
      <c r="J2919" s="111">
        <v>2606.5</v>
      </c>
      <c r="K2919" s="125">
        <v>137</v>
      </c>
      <c r="L2919" s="110">
        <f t="shared" si="772"/>
        <v>16649335.835999999</v>
      </c>
      <c r="M2919" s="108"/>
      <c r="N2919" s="108"/>
      <c r="O2919" s="108"/>
      <c r="P2919" s="110">
        <f>'Форма 2'!C2919-M2919-N2919-O2919</f>
        <v>16649335.835999999</v>
      </c>
      <c r="Q2919" s="111">
        <f t="shared" si="773"/>
        <v>6387.6216520237867</v>
      </c>
      <c r="R2919" s="111">
        <f t="shared" si="774"/>
        <v>6387.6216520237867</v>
      </c>
      <c r="S2919" s="112" t="s">
        <v>2152</v>
      </c>
      <c r="T2919" s="107" t="s">
        <v>82</v>
      </c>
      <c r="U2919" s="217"/>
      <c r="V2919" s="85"/>
      <c r="W2919" s="85"/>
      <c r="X2919" s="85"/>
      <c r="Y2919" s="85"/>
      <c r="Z2919" s="85"/>
      <c r="AA2919" s="85"/>
      <c r="AB2919" s="86"/>
      <c r="AC2919" s="86"/>
      <c r="AD2919" s="85"/>
      <c r="AE2919" s="85">
        <v>1</v>
      </c>
      <c r="AF2919" s="85"/>
      <c r="AG2919" s="85"/>
      <c r="AH2919" s="85"/>
      <c r="AI2919" s="85"/>
      <c r="AJ2919" s="85"/>
    </row>
    <row r="2920" spans="1:36" ht="16.5" thickTop="1" thickBot="1">
      <c r="A2920" s="105">
        <f t="shared" si="775"/>
        <v>64</v>
      </c>
      <c r="B2920" s="112" t="s">
        <v>2841</v>
      </c>
      <c r="C2920" s="113">
        <v>1986</v>
      </c>
      <c r="D2920" s="107"/>
      <c r="E2920" s="114" t="s">
        <v>1153</v>
      </c>
      <c r="F2920" s="107">
        <v>5</v>
      </c>
      <c r="G2920" s="107">
        <v>4</v>
      </c>
      <c r="H2920" s="111">
        <v>2934.8</v>
      </c>
      <c r="I2920" s="111">
        <v>2549.9</v>
      </c>
      <c r="J2920" s="111">
        <v>2549.9</v>
      </c>
      <c r="K2920" s="125">
        <v>127</v>
      </c>
      <c r="L2920" s="110">
        <f t="shared" si="772"/>
        <v>13216930.496000001</v>
      </c>
      <c r="M2920" s="108"/>
      <c r="N2920" s="108"/>
      <c r="O2920" s="108"/>
      <c r="P2920" s="110">
        <f>'Форма 2'!C2920-M2920-N2920-O2920</f>
        <v>13216930.496000001</v>
      </c>
      <c r="Q2920" s="111">
        <f t="shared" si="773"/>
        <v>5183.3132656182597</v>
      </c>
      <c r="R2920" s="111">
        <f t="shared" si="774"/>
        <v>5183.3132656182597</v>
      </c>
      <c r="S2920" s="112" t="s">
        <v>2152</v>
      </c>
      <c r="T2920" s="107" t="s">
        <v>82</v>
      </c>
      <c r="U2920" s="217"/>
      <c r="V2920" s="85"/>
      <c r="W2920" s="85"/>
      <c r="X2920" s="85"/>
      <c r="Y2920" s="85"/>
      <c r="Z2920" s="85"/>
      <c r="AA2920" s="85"/>
      <c r="AB2920" s="86"/>
      <c r="AC2920" s="86"/>
      <c r="AD2920" s="85">
        <v>1</v>
      </c>
      <c r="AE2920" s="85"/>
      <c r="AF2920" s="85"/>
      <c r="AG2920" s="85"/>
      <c r="AH2920" s="85"/>
      <c r="AI2920" s="85"/>
      <c r="AJ2920" s="85"/>
    </row>
    <row r="2921" spans="1:36" ht="16.5" thickTop="1" thickBot="1">
      <c r="A2921" s="105">
        <f t="shared" si="775"/>
        <v>65</v>
      </c>
      <c r="B2921" s="112" t="s">
        <v>2842</v>
      </c>
      <c r="C2921" s="113">
        <v>1989</v>
      </c>
      <c r="D2921" s="107"/>
      <c r="E2921" s="114" t="s">
        <v>1153</v>
      </c>
      <c r="F2921" s="107">
        <v>5</v>
      </c>
      <c r="G2921" s="107">
        <v>4</v>
      </c>
      <c r="H2921" s="111">
        <v>2917.1</v>
      </c>
      <c r="I2921" s="111">
        <v>2613.9</v>
      </c>
      <c r="J2921" s="111">
        <v>2613.9</v>
      </c>
      <c r="K2921" s="125">
        <v>155</v>
      </c>
      <c r="L2921" s="110">
        <f t="shared" si="772"/>
        <v>13137218.192000002</v>
      </c>
      <c r="M2921" s="108"/>
      <c r="N2921" s="108"/>
      <c r="O2921" s="108"/>
      <c r="P2921" s="110">
        <f>'Форма 2'!C2921-M2921-N2921-O2921</f>
        <v>13137218.192000002</v>
      </c>
      <c r="Q2921" s="111">
        <f t="shared" si="773"/>
        <v>5025.9069558896672</v>
      </c>
      <c r="R2921" s="111">
        <f t="shared" si="774"/>
        <v>5025.9069558896672</v>
      </c>
      <c r="S2921" s="112" t="s">
        <v>2152</v>
      </c>
      <c r="T2921" s="107" t="s">
        <v>82</v>
      </c>
      <c r="U2921" s="217"/>
      <c r="V2921" s="85"/>
      <c r="W2921" s="85"/>
      <c r="X2921" s="85"/>
      <c r="Y2921" s="85"/>
      <c r="Z2921" s="85"/>
      <c r="AA2921" s="85"/>
      <c r="AB2921" s="86"/>
      <c r="AC2921" s="86"/>
      <c r="AD2921" s="85">
        <v>1</v>
      </c>
      <c r="AE2921" s="85"/>
      <c r="AF2921" s="85"/>
      <c r="AG2921" s="85"/>
      <c r="AH2921" s="85"/>
      <c r="AI2921" s="85"/>
      <c r="AJ2921" s="85"/>
    </row>
    <row r="2922" spans="1:36" ht="16.5" thickTop="1" thickBot="1">
      <c r="A2922" s="105">
        <f t="shared" si="775"/>
        <v>66</v>
      </c>
      <c r="B2922" s="112" t="s">
        <v>2843</v>
      </c>
      <c r="C2922" s="113">
        <v>1995</v>
      </c>
      <c r="D2922" s="107">
        <v>2019</v>
      </c>
      <c r="E2922" s="114" t="s">
        <v>1396</v>
      </c>
      <c r="F2922" s="107">
        <v>9</v>
      </c>
      <c r="G2922" s="107">
        <v>2</v>
      </c>
      <c r="H2922" s="111">
        <v>4829.5</v>
      </c>
      <c r="I2922" s="111">
        <v>3984.4</v>
      </c>
      <c r="J2922" s="111">
        <v>2420.6</v>
      </c>
      <c r="K2922" s="125">
        <v>225</v>
      </c>
      <c r="L2922" s="110">
        <f t="shared" si="772"/>
        <v>9986971.3449999988</v>
      </c>
      <c r="M2922" s="108"/>
      <c r="N2922" s="108"/>
      <c r="O2922" s="108"/>
      <c r="P2922" s="110">
        <f>'Форма 2'!C2922-M2922-N2922-O2922</f>
        <v>9986971.3449999988</v>
      </c>
      <c r="Q2922" s="111">
        <f t="shared" si="773"/>
        <v>2506.5182574540704</v>
      </c>
      <c r="R2922" s="111">
        <f t="shared" si="774"/>
        <v>2506.5182574540704</v>
      </c>
      <c r="S2922" s="112" t="s">
        <v>2152</v>
      </c>
      <c r="T2922" s="107" t="s">
        <v>82</v>
      </c>
      <c r="U2922" s="217"/>
      <c r="V2922" s="85"/>
      <c r="W2922" s="85"/>
      <c r="X2922" s="85"/>
      <c r="Y2922" s="85"/>
      <c r="Z2922" s="85"/>
      <c r="AA2922" s="85"/>
      <c r="AB2922" s="86"/>
      <c r="AC2922" s="86"/>
      <c r="AD2922" s="85">
        <v>1</v>
      </c>
      <c r="AE2922" s="85"/>
      <c r="AF2922" s="85"/>
      <c r="AG2922" s="85"/>
      <c r="AH2922" s="85"/>
      <c r="AI2922" s="85"/>
      <c r="AJ2922" s="85"/>
    </row>
    <row r="2923" spans="1:36" ht="16.5" thickTop="1" thickBot="1">
      <c r="A2923" s="105">
        <f t="shared" si="775"/>
        <v>67</v>
      </c>
      <c r="B2923" s="112" t="s">
        <v>2844</v>
      </c>
      <c r="C2923" s="113">
        <v>1970</v>
      </c>
      <c r="D2923" s="107"/>
      <c r="E2923" s="114" t="s">
        <v>94</v>
      </c>
      <c r="F2923" s="107">
        <v>5</v>
      </c>
      <c r="G2923" s="107">
        <v>1</v>
      </c>
      <c r="H2923" s="111">
        <v>5070</v>
      </c>
      <c r="I2923" s="111">
        <v>3702.1</v>
      </c>
      <c r="J2923" s="111">
        <v>590.48</v>
      </c>
      <c r="K2923" s="125">
        <v>29</v>
      </c>
      <c r="L2923" s="110">
        <f t="shared" si="772"/>
        <v>79949945.399999991</v>
      </c>
      <c r="M2923" s="108"/>
      <c r="N2923" s="108"/>
      <c r="O2923" s="108"/>
      <c r="P2923" s="110">
        <f>'Форма 2'!C2923-M2923-N2923-O2923</f>
        <v>79949945.399999991</v>
      </c>
      <c r="Q2923" s="111">
        <f t="shared" si="773"/>
        <v>21595.836255098457</v>
      </c>
      <c r="R2923" s="111">
        <f t="shared" si="774"/>
        <v>21595.836255098457</v>
      </c>
      <c r="S2923" s="112" t="s">
        <v>2152</v>
      </c>
      <c r="T2923" s="107" t="s">
        <v>82</v>
      </c>
      <c r="U2923" s="217">
        <v>1</v>
      </c>
      <c r="V2923" s="85">
        <v>1</v>
      </c>
      <c r="W2923" s="85"/>
      <c r="X2923" s="85">
        <v>1</v>
      </c>
      <c r="Y2923" s="85">
        <v>1</v>
      </c>
      <c r="Z2923" s="85">
        <v>1</v>
      </c>
      <c r="AA2923" s="85"/>
      <c r="AB2923" s="86"/>
      <c r="AC2923" s="86"/>
      <c r="AD2923" s="85">
        <v>1</v>
      </c>
      <c r="AE2923" s="85">
        <v>1</v>
      </c>
      <c r="AF2923" s="85"/>
      <c r="AG2923" s="85"/>
      <c r="AH2923" s="85">
        <v>1</v>
      </c>
      <c r="AI2923" s="85"/>
      <c r="AJ2923" s="85"/>
    </row>
    <row r="2924" spans="1:36" ht="16.5" thickTop="1" thickBot="1">
      <c r="A2924" s="105">
        <f t="shared" si="775"/>
        <v>68</v>
      </c>
      <c r="B2924" s="112" t="s">
        <v>2845</v>
      </c>
      <c r="C2924" s="113">
        <v>1978</v>
      </c>
      <c r="D2924" s="107"/>
      <c r="E2924" s="114" t="s">
        <v>812</v>
      </c>
      <c r="F2924" s="107">
        <v>5</v>
      </c>
      <c r="G2924" s="107">
        <v>2</v>
      </c>
      <c r="H2924" s="111">
        <v>3821.2</v>
      </c>
      <c r="I2924" s="111">
        <v>3383.9</v>
      </c>
      <c r="J2924" s="111">
        <v>3383.9</v>
      </c>
      <c r="K2924" s="125">
        <v>173</v>
      </c>
      <c r="L2924" s="110">
        <f t="shared" ref="L2924:L2968" si="783">SUM(M2924:P2924)</f>
        <v>9505769.9679999985</v>
      </c>
      <c r="M2924" s="108"/>
      <c r="N2924" s="108"/>
      <c r="O2924" s="108"/>
      <c r="P2924" s="110">
        <f>'Форма 2'!C2924-M2924-N2924-O2924</f>
        <v>9505769.9679999985</v>
      </c>
      <c r="Q2924" s="111">
        <f t="shared" ref="Q2924:Q2968" si="784">L2924/I2924</f>
        <v>2809.116690209521</v>
      </c>
      <c r="R2924" s="111">
        <f t="shared" ref="R2924:R2968" si="785">Q2924</f>
        <v>2809.116690209521</v>
      </c>
      <c r="S2924" s="112" t="s">
        <v>2152</v>
      </c>
      <c r="T2924" s="107" t="s">
        <v>82</v>
      </c>
      <c r="U2924" s="217"/>
      <c r="V2924" s="85">
        <v>1</v>
      </c>
      <c r="W2924" s="85"/>
      <c r="X2924" s="85"/>
      <c r="Y2924" s="85"/>
      <c r="Z2924" s="85"/>
      <c r="AA2924" s="85"/>
      <c r="AB2924" s="86"/>
      <c r="AC2924" s="86"/>
      <c r="AD2924" s="85"/>
      <c r="AE2924" s="85"/>
      <c r="AF2924" s="85"/>
      <c r="AG2924" s="85"/>
      <c r="AH2924" s="85"/>
      <c r="AI2924" s="85"/>
      <c r="AJ2924" s="85"/>
    </row>
    <row r="2925" spans="1:36" ht="16.5" thickTop="1" thickBot="1">
      <c r="A2925" s="105">
        <f t="shared" si="775"/>
        <v>69</v>
      </c>
      <c r="B2925" s="112" t="s">
        <v>2846</v>
      </c>
      <c r="C2925" s="113">
        <v>1977</v>
      </c>
      <c r="D2925" s="107"/>
      <c r="E2925" s="114" t="s">
        <v>884</v>
      </c>
      <c r="F2925" s="107">
        <v>5</v>
      </c>
      <c r="G2925" s="107">
        <v>6</v>
      </c>
      <c r="H2925" s="111">
        <v>3867.3</v>
      </c>
      <c r="I2925" s="111">
        <v>3867.3</v>
      </c>
      <c r="J2925" s="111">
        <v>2621.9</v>
      </c>
      <c r="K2925" s="125">
        <v>195</v>
      </c>
      <c r="L2925" s="110">
        <f t="shared" si="783"/>
        <v>17416462.896000002</v>
      </c>
      <c r="M2925" s="108"/>
      <c r="N2925" s="108"/>
      <c r="O2925" s="108"/>
      <c r="P2925" s="110">
        <f>'Форма 2'!C2925-M2925-N2925-O2925</f>
        <v>17416462.896000002</v>
      </c>
      <c r="Q2925" s="111">
        <f t="shared" si="784"/>
        <v>4503.5200000000004</v>
      </c>
      <c r="R2925" s="111">
        <f t="shared" si="785"/>
        <v>4503.5200000000004</v>
      </c>
      <c r="S2925" s="112" t="s">
        <v>2152</v>
      </c>
      <c r="T2925" s="107" t="s">
        <v>92</v>
      </c>
      <c r="U2925" s="217"/>
      <c r="V2925" s="85"/>
      <c r="W2925" s="85"/>
      <c r="X2925" s="85"/>
      <c r="Y2925" s="85"/>
      <c r="Z2925" s="85"/>
      <c r="AA2925" s="85"/>
      <c r="AB2925" s="86"/>
      <c r="AC2925" s="86"/>
      <c r="AD2925" s="85">
        <v>1</v>
      </c>
      <c r="AE2925" s="85"/>
      <c r="AF2925" s="85"/>
      <c r="AG2925" s="85"/>
      <c r="AH2925" s="85"/>
      <c r="AI2925" s="85"/>
      <c r="AJ2925" s="85"/>
    </row>
    <row r="2926" spans="1:36" ht="16.5" thickTop="1" thickBot="1">
      <c r="A2926" s="105">
        <f t="shared" si="775"/>
        <v>70</v>
      </c>
      <c r="B2926" s="112" t="s">
        <v>2847</v>
      </c>
      <c r="C2926" s="113">
        <v>1979</v>
      </c>
      <c r="D2926" s="107"/>
      <c r="E2926" s="114" t="s">
        <v>80</v>
      </c>
      <c r="F2926" s="107">
        <v>5</v>
      </c>
      <c r="G2926" s="107">
        <v>4</v>
      </c>
      <c r="H2926" s="111">
        <v>2995.2</v>
      </c>
      <c r="I2926" s="111">
        <v>2642.1</v>
      </c>
      <c r="J2926" s="111">
        <v>2642.1</v>
      </c>
      <c r="K2926" s="125">
        <v>102</v>
      </c>
      <c r="L2926" s="110">
        <f t="shared" si="783"/>
        <v>13488943.104</v>
      </c>
      <c r="M2926" s="108"/>
      <c r="N2926" s="108"/>
      <c r="O2926" s="108"/>
      <c r="P2926" s="110">
        <f>'Форма 2'!C2926-M2926-N2926-O2926</f>
        <v>13488943.104</v>
      </c>
      <c r="Q2926" s="111">
        <f t="shared" si="784"/>
        <v>5105.3870421255824</v>
      </c>
      <c r="R2926" s="111">
        <f t="shared" si="785"/>
        <v>5105.3870421255824</v>
      </c>
      <c r="S2926" s="112" t="s">
        <v>2152</v>
      </c>
      <c r="T2926" s="107" t="s">
        <v>82</v>
      </c>
      <c r="U2926" s="217"/>
      <c r="V2926" s="85"/>
      <c r="W2926" s="85"/>
      <c r="X2926" s="85"/>
      <c r="Y2926" s="85"/>
      <c r="Z2926" s="85"/>
      <c r="AA2926" s="85"/>
      <c r="AB2926" s="86"/>
      <c r="AC2926" s="86"/>
      <c r="AD2926" s="85">
        <v>1</v>
      </c>
      <c r="AE2926" s="85"/>
      <c r="AF2926" s="85"/>
      <c r="AG2926" s="85"/>
      <c r="AH2926" s="85"/>
      <c r="AI2926" s="85"/>
      <c r="AJ2926" s="85"/>
    </row>
    <row r="2927" spans="1:36" ht="16.5" thickTop="1" thickBot="1">
      <c r="A2927" s="105">
        <f t="shared" si="775"/>
        <v>71</v>
      </c>
      <c r="B2927" s="112" t="s">
        <v>2848</v>
      </c>
      <c r="C2927" s="113">
        <v>1980</v>
      </c>
      <c r="D2927" s="107">
        <v>2011</v>
      </c>
      <c r="E2927" s="114" t="s">
        <v>94</v>
      </c>
      <c r="F2927" s="107">
        <v>2</v>
      </c>
      <c r="G2927" s="107">
        <v>1</v>
      </c>
      <c r="H2927" s="111">
        <v>418.7</v>
      </c>
      <c r="I2927" s="111">
        <v>290.7</v>
      </c>
      <c r="J2927" s="111">
        <v>266.5</v>
      </c>
      <c r="K2927" s="125">
        <v>23</v>
      </c>
      <c r="L2927" s="110">
        <f t="shared" si="783"/>
        <v>2439827.7049999996</v>
      </c>
      <c r="M2927" s="108"/>
      <c r="N2927" s="108"/>
      <c r="O2927" s="108"/>
      <c r="P2927" s="110">
        <f>'Форма 2'!C2927-M2927-N2927-O2927</f>
        <v>2439827.7049999996</v>
      </c>
      <c r="Q2927" s="111">
        <f t="shared" si="784"/>
        <v>8392.9401616787054</v>
      </c>
      <c r="R2927" s="111">
        <f t="shared" si="785"/>
        <v>8392.9401616787054</v>
      </c>
      <c r="S2927" s="112" t="s">
        <v>2152</v>
      </c>
      <c r="T2927" s="107" t="s">
        <v>82</v>
      </c>
      <c r="U2927" s="217"/>
      <c r="V2927" s="85"/>
      <c r="W2927" s="85"/>
      <c r="X2927" s="85"/>
      <c r="Y2927" s="85"/>
      <c r="Z2927" s="85"/>
      <c r="AA2927" s="85"/>
      <c r="AB2927" s="86"/>
      <c r="AC2927" s="86"/>
      <c r="AD2927" s="85"/>
      <c r="AE2927" s="85">
        <v>1</v>
      </c>
      <c r="AF2927" s="85"/>
      <c r="AG2927" s="85"/>
      <c r="AH2927" s="85"/>
      <c r="AI2927" s="85"/>
      <c r="AJ2927" s="85"/>
    </row>
    <row r="2928" spans="1:36" ht="16.5" thickTop="1" thickBot="1">
      <c r="A2928" s="105">
        <f t="shared" ref="A2928:A2992" si="786">A2927+1</f>
        <v>72</v>
      </c>
      <c r="B2928" s="112" t="s">
        <v>2849</v>
      </c>
      <c r="C2928" s="113">
        <v>1990</v>
      </c>
      <c r="D2928" s="107">
        <v>2011</v>
      </c>
      <c r="E2928" s="114" t="s">
        <v>266</v>
      </c>
      <c r="F2928" s="107">
        <v>5</v>
      </c>
      <c r="G2928" s="107">
        <v>4</v>
      </c>
      <c r="H2928" s="111">
        <v>2921</v>
      </c>
      <c r="I2928" s="111">
        <v>2615</v>
      </c>
      <c r="J2928" s="111">
        <v>2615</v>
      </c>
      <c r="K2928" s="125">
        <v>157</v>
      </c>
      <c r="L2928" s="110">
        <f t="shared" si="783"/>
        <v>15779154.369999999</v>
      </c>
      <c r="M2928" s="108"/>
      <c r="N2928" s="108"/>
      <c r="O2928" s="108"/>
      <c r="P2928" s="110">
        <f>'Форма 2'!C2928-M2928-N2928-O2928</f>
        <v>15779154.369999999</v>
      </c>
      <c r="Q2928" s="111">
        <f t="shared" si="784"/>
        <v>6034.0934493307832</v>
      </c>
      <c r="R2928" s="111">
        <f t="shared" si="785"/>
        <v>6034.0934493307832</v>
      </c>
      <c r="S2928" s="112" t="s">
        <v>2152</v>
      </c>
      <c r="T2928" s="107" t="s">
        <v>92</v>
      </c>
      <c r="U2928" s="217">
        <v>1</v>
      </c>
      <c r="V2928" s="85"/>
      <c r="W2928" s="85"/>
      <c r="X2928" s="85"/>
      <c r="Y2928" s="85"/>
      <c r="Z2928" s="85"/>
      <c r="AA2928" s="85"/>
      <c r="AB2928" s="86"/>
      <c r="AC2928" s="86"/>
      <c r="AD2928" s="85"/>
      <c r="AE2928" s="85">
        <v>1</v>
      </c>
      <c r="AF2928" s="85"/>
      <c r="AG2928" s="85"/>
      <c r="AH2928" s="85"/>
      <c r="AI2928" s="85"/>
      <c r="AJ2928" s="85"/>
    </row>
    <row r="2929" spans="1:36" ht="16.5" thickTop="1" thickBot="1">
      <c r="A2929" s="105">
        <f t="shared" si="786"/>
        <v>73</v>
      </c>
      <c r="B2929" s="112" t="s">
        <v>2850</v>
      </c>
      <c r="C2929" s="113">
        <v>1979</v>
      </c>
      <c r="D2929" s="107">
        <v>2011</v>
      </c>
      <c r="E2929" s="114" t="s">
        <v>266</v>
      </c>
      <c r="F2929" s="107">
        <v>5</v>
      </c>
      <c r="G2929" s="107">
        <v>7</v>
      </c>
      <c r="H2929" s="111">
        <v>5263.9</v>
      </c>
      <c r="I2929" s="111">
        <v>4903.6000000000004</v>
      </c>
      <c r="J2929" s="111">
        <v>4903.6000000000004</v>
      </c>
      <c r="K2929" s="125">
        <v>238</v>
      </c>
      <c r="L2929" s="110">
        <f t="shared" si="783"/>
        <v>2735175.0789999999</v>
      </c>
      <c r="M2929" s="108"/>
      <c r="N2929" s="108"/>
      <c r="O2929" s="108"/>
      <c r="P2929" s="110">
        <f>'Форма 2'!C2929-M2929-N2929-O2929</f>
        <v>2735175.0789999999</v>
      </c>
      <c r="Q2929" s="111">
        <f t="shared" si="784"/>
        <v>557.78919141039228</v>
      </c>
      <c r="R2929" s="111">
        <f t="shared" si="785"/>
        <v>557.78919141039228</v>
      </c>
      <c r="S2929" s="112" t="s">
        <v>2152</v>
      </c>
      <c r="T2929" s="107" t="s">
        <v>92</v>
      </c>
      <c r="U2929" s="217">
        <v>1</v>
      </c>
      <c r="V2929" s="85"/>
      <c r="W2929" s="85"/>
      <c r="X2929" s="85"/>
      <c r="Y2929" s="85"/>
      <c r="Z2929" s="85"/>
      <c r="AA2929" s="85"/>
      <c r="AB2929" s="86"/>
      <c r="AC2929" s="86"/>
      <c r="AD2929" s="85"/>
      <c r="AE2929" s="85"/>
      <c r="AF2929" s="85"/>
      <c r="AG2929" s="85"/>
      <c r="AH2929" s="85"/>
      <c r="AI2929" s="85"/>
      <c r="AJ2929" s="85"/>
    </row>
    <row r="2930" spans="1:36" ht="16.5" thickTop="1" thickBot="1">
      <c r="A2930" s="105">
        <f t="shared" si="786"/>
        <v>74</v>
      </c>
      <c r="B2930" s="112" t="s">
        <v>2851</v>
      </c>
      <c r="C2930" s="113">
        <v>1983</v>
      </c>
      <c r="D2930" s="107">
        <v>2011</v>
      </c>
      <c r="E2930" s="114" t="s">
        <v>266</v>
      </c>
      <c r="F2930" s="107">
        <v>5</v>
      </c>
      <c r="G2930" s="107">
        <v>4</v>
      </c>
      <c r="H2930" s="111">
        <v>2874.9</v>
      </c>
      <c r="I2930" s="111">
        <v>2573.6999999999998</v>
      </c>
      <c r="J2930" s="111">
        <v>2490.3000000000002</v>
      </c>
      <c r="K2930" s="125">
        <v>146</v>
      </c>
      <c r="L2930" s="110">
        <f t="shared" si="783"/>
        <v>14036296.764</v>
      </c>
      <c r="M2930" s="108"/>
      <c r="N2930" s="108"/>
      <c r="O2930" s="108"/>
      <c r="P2930" s="110">
        <f>'Форма 2'!C2930-M2930-N2930-O2930</f>
        <v>14036296.764</v>
      </c>
      <c r="Q2930" s="111">
        <f t="shared" si="784"/>
        <v>5453.7423802307967</v>
      </c>
      <c r="R2930" s="111">
        <f t="shared" si="785"/>
        <v>5453.7423802307967</v>
      </c>
      <c r="S2930" s="112" t="s">
        <v>2152</v>
      </c>
      <c r="T2930" s="107" t="s">
        <v>92</v>
      </c>
      <c r="U2930" s="217"/>
      <c r="V2930" s="85"/>
      <c r="W2930" s="85"/>
      <c r="X2930" s="85"/>
      <c r="Y2930" s="85"/>
      <c r="Z2930" s="85"/>
      <c r="AA2930" s="85"/>
      <c r="AB2930" s="86"/>
      <c r="AC2930" s="86"/>
      <c r="AD2930" s="85"/>
      <c r="AE2930" s="85">
        <v>1</v>
      </c>
      <c r="AF2930" s="85"/>
      <c r="AG2930" s="85"/>
      <c r="AH2930" s="85"/>
      <c r="AI2930" s="85"/>
      <c r="AJ2930" s="85"/>
    </row>
    <row r="2931" spans="1:36" ht="16.5" thickTop="1" thickBot="1">
      <c r="A2931" s="105">
        <f t="shared" si="786"/>
        <v>75</v>
      </c>
      <c r="B2931" s="112" t="s">
        <v>2852</v>
      </c>
      <c r="C2931" s="113">
        <v>1973</v>
      </c>
      <c r="D2931" s="107">
        <v>2011</v>
      </c>
      <c r="E2931" s="114" t="s">
        <v>266</v>
      </c>
      <c r="F2931" s="107">
        <v>5</v>
      </c>
      <c r="G2931" s="107">
        <v>4</v>
      </c>
      <c r="H2931" s="111">
        <v>2881.2</v>
      </c>
      <c r="I2931" s="111">
        <v>2581.1999999999998</v>
      </c>
      <c r="J2931" s="111">
        <v>2236.8000000000002</v>
      </c>
      <c r="K2931" s="125">
        <v>152</v>
      </c>
      <c r="L2931" s="110">
        <f t="shared" si="783"/>
        <v>14067055.631999997</v>
      </c>
      <c r="M2931" s="108"/>
      <c r="N2931" s="108"/>
      <c r="O2931" s="108"/>
      <c r="P2931" s="110">
        <f>'Форма 2'!C2931-M2931-N2931-O2931</f>
        <v>14067055.631999997</v>
      </c>
      <c r="Q2931" s="111">
        <f t="shared" si="784"/>
        <v>5449.8123477452345</v>
      </c>
      <c r="R2931" s="111">
        <f t="shared" si="785"/>
        <v>5449.8123477452345</v>
      </c>
      <c r="S2931" s="112" t="s">
        <v>2152</v>
      </c>
      <c r="T2931" s="107" t="s">
        <v>92</v>
      </c>
      <c r="U2931" s="217"/>
      <c r="V2931" s="85"/>
      <c r="W2931" s="85"/>
      <c r="X2931" s="85"/>
      <c r="Y2931" s="85"/>
      <c r="Z2931" s="85"/>
      <c r="AA2931" s="85"/>
      <c r="AB2931" s="86"/>
      <c r="AC2931" s="86"/>
      <c r="AD2931" s="85"/>
      <c r="AE2931" s="85">
        <v>1</v>
      </c>
      <c r="AF2931" s="85"/>
      <c r="AG2931" s="85"/>
      <c r="AH2931" s="85"/>
      <c r="AI2931" s="85"/>
      <c r="AJ2931" s="85"/>
    </row>
    <row r="2932" spans="1:36" ht="16.5" thickTop="1" thickBot="1">
      <c r="A2932" s="105">
        <f t="shared" si="786"/>
        <v>76</v>
      </c>
      <c r="B2932" s="112" t="s">
        <v>2853</v>
      </c>
      <c r="C2932" s="113">
        <v>1984</v>
      </c>
      <c r="D2932" s="107">
        <v>2011</v>
      </c>
      <c r="E2932" s="114" t="s">
        <v>266</v>
      </c>
      <c r="F2932" s="107">
        <v>5</v>
      </c>
      <c r="G2932" s="107">
        <v>4</v>
      </c>
      <c r="H2932" s="111">
        <v>2861.4</v>
      </c>
      <c r="I2932" s="111">
        <v>2568.4</v>
      </c>
      <c r="J2932" s="111">
        <v>2509.5</v>
      </c>
      <c r="K2932" s="125">
        <v>162</v>
      </c>
      <c r="L2932" s="110">
        <f t="shared" si="783"/>
        <v>13970384.903999999</v>
      </c>
      <c r="M2932" s="108"/>
      <c r="N2932" s="108"/>
      <c r="O2932" s="108"/>
      <c r="P2932" s="110">
        <f>'Форма 2'!C2932-M2932-N2932-O2932</f>
        <v>13970384.903999999</v>
      </c>
      <c r="Q2932" s="111">
        <f t="shared" si="784"/>
        <v>5439.3337891294186</v>
      </c>
      <c r="R2932" s="111">
        <f t="shared" si="785"/>
        <v>5439.3337891294186</v>
      </c>
      <c r="S2932" s="112" t="s">
        <v>2152</v>
      </c>
      <c r="T2932" s="107" t="s">
        <v>92</v>
      </c>
      <c r="U2932" s="217"/>
      <c r="V2932" s="85"/>
      <c r="W2932" s="85"/>
      <c r="X2932" s="85"/>
      <c r="Y2932" s="85"/>
      <c r="Z2932" s="85"/>
      <c r="AA2932" s="85"/>
      <c r="AB2932" s="86"/>
      <c r="AC2932" s="86"/>
      <c r="AD2932" s="85"/>
      <c r="AE2932" s="85">
        <v>1</v>
      </c>
      <c r="AF2932" s="85"/>
      <c r="AG2932" s="85"/>
      <c r="AH2932" s="85"/>
      <c r="AI2932" s="85"/>
      <c r="AJ2932" s="85"/>
    </row>
    <row r="2933" spans="1:36" ht="16.5" thickTop="1" thickBot="1">
      <c r="A2933" s="105">
        <f t="shared" si="786"/>
        <v>77</v>
      </c>
      <c r="B2933" s="112" t="s">
        <v>2854</v>
      </c>
      <c r="C2933" s="113">
        <v>1973</v>
      </c>
      <c r="D2933" s="107">
        <v>2011</v>
      </c>
      <c r="E2933" s="114" t="s">
        <v>266</v>
      </c>
      <c r="F2933" s="107">
        <v>5</v>
      </c>
      <c r="G2933" s="107">
        <v>4</v>
      </c>
      <c r="H2933" s="111">
        <v>2902.3</v>
      </c>
      <c r="I2933" s="111">
        <v>2600.3000000000002</v>
      </c>
      <c r="J2933" s="111">
        <v>2524.4</v>
      </c>
      <c r="K2933" s="125">
        <v>162</v>
      </c>
      <c r="L2933" s="110">
        <f t="shared" si="783"/>
        <v>14170073.427999999</v>
      </c>
      <c r="M2933" s="108"/>
      <c r="N2933" s="108"/>
      <c r="O2933" s="108"/>
      <c r="P2933" s="110">
        <f>'Форма 2'!C2933-M2933-N2933-O2933</f>
        <v>14170073.427999999</v>
      </c>
      <c r="Q2933" s="111">
        <f t="shared" si="784"/>
        <v>5449.3994646771516</v>
      </c>
      <c r="R2933" s="111">
        <f t="shared" si="785"/>
        <v>5449.3994646771516</v>
      </c>
      <c r="S2933" s="112" t="s">
        <v>2152</v>
      </c>
      <c r="T2933" s="107" t="s">
        <v>92</v>
      </c>
      <c r="U2933" s="217"/>
      <c r="V2933" s="85"/>
      <c r="W2933" s="85"/>
      <c r="X2933" s="85"/>
      <c r="Y2933" s="85"/>
      <c r="Z2933" s="85"/>
      <c r="AA2933" s="85"/>
      <c r="AB2933" s="86"/>
      <c r="AC2933" s="86"/>
      <c r="AD2933" s="85"/>
      <c r="AE2933" s="85">
        <v>1</v>
      </c>
      <c r="AF2933" s="85"/>
      <c r="AG2933" s="85"/>
      <c r="AH2933" s="85"/>
      <c r="AI2933" s="85"/>
      <c r="AJ2933" s="85"/>
    </row>
    <row r="2934" spans="1:36" ht="16.5" thickTop="1" thickBot="1">
      <c r="A2934" s="105">
        <f t="shared" si="786"/>
        <v>78</v>
      </c>
      <c r="B2934" s="112" t="s">
        <v>2855</v>
      </c>
      <c r="C2934" s="113">
        <v>1976</v>
      </c>
      <c r="D2934" s="107">
        <v>2010</v>
      </c>
      <c r="E2934" s="114" t="s">
        <v>266</v>
      </c>
      <c r="F2934" s="107">
        <v>5</v>
      </c>
      <c r="G2934" s="107">
        <v>4</v>
      </c>
      <c r="H2934" s="111">
        <v>2974</v>
      </c>
      <c r="I2934" s="111">
        <v>2700</v>
      </c>
      <c r="J2934" s="111">
        <v>2656.7</v>
      </c>
      <c r="K2934" s="125">
        <v>147</v>
      </c>
      <c r="L2934" s="110">
        <f t="shared" si="783"/>
        <v>14520138.639999999</v>
      </c>
      <c r="M2934" s="108"/>
      <c r="N2934" s="108"/>
      <c r="O2934" s="108"/>
      <c r="P2934" s="110">
        <f>'Форма 2'!C2934-M2934-N2934-O2934</f>
        <v>14520138.639999999</v>
      </c>
      <c r="Q2934" s="111">
        <f t="shared" si="784"/>
        <v>5377.8291259259258</v>
      </c>
      <c r="R2934" s="111">
        <f t="shared" si="785"/>
        <v>5377.8291259259258</v>
      </c>
      <c r="S2934" s="112" t="s">
        <v>2152</v>
      </c>
      <c r="T2934" s="107" t="s">
        <v>92</v>
      </c>
      <c r="U2934" s="217"/>
      <c r="V2934" s="85"/>
      <c r="W2934" s="85"/>
      <c r="X2934" s="85"/>
      <c r="Y2934" s="85"/>
      <c r="Z2934" s="85"/>
      <c r="AA2934" s="85"/>
      <c r="AB2934" s="86"/>
      <c r="AC2934" s="86"/>
      <c r="AD2934" s="85"/>
      <c r="AE2934" s="85">
        <v>1</v>
      </c>
      <c r="AF2934" s="85"/>
      <c r="AG2934" s="85"/>
      <c r="AH2934" s="85"/>
      <c r="AI2934" s="85"/>
      <c r="AJ2934" s="85"/>
    </row>
    <row r="2935" spans="1:36" ht="16.5" thickTop="1" thickBot="1">
      <c r="A2935" s="105">
        <f t="shared" si="786"/>
        <v>79</v>
      </c>
      <c r="B2935" s="112" t="s">
        <v>2856</v>
      </c>
      <c r="C2935" s="113">
        <v>1988</v>
      </c>
      <c r="D2935" s="107">
        <v>2011</v>
      </c>
      <c r="E2935" s="114" t="s">
        <v>266</v>
      </c>
      <c r="F2935" s="107">
        <v>5</v>
      </c>
      <c r="G2935" s="107">
        <v>4</v>
      </c>
      <c r="H2935" s="111">
        <v>2915.2</v>
      </c>
      <c r="I2935" s="111">
        <v>2611.1999999999998</v>
      </c>
      <c r="J2935" s="111">
        <v>2611.1999999999998</v>
      </c>
      <c r="K2935" s="125">
        <v>164</v>
      </c>
      <c r="L2935" s="110">
        <f t="shared" si="783"/>
        <v>15747822.943999998</v>
      </c>
      <c r="M2935" s="108"/>
      <c r="N2935" s="108"/>
      <c r="O2935" s="108"/>
      <c r="P2935" s="110">
        <f>'Форма 2'!C2935-M2935-N2935-O2935</f>
        <v>15747822.943999998</v>
      </c>
      <c r="Q2935" s="111">
        <f t="shared" si="784"/>
        <v>6030.8758210784308</v>
      </c>
      <c r="R2935" s="111">
        <f t="shared" si="785"/>
        <v>6030.8758210784308</v>
      </c>
      <c r="S2935" s="112" t="s">
        <v>2152</v>
      </c>
      <c r="T2935" s="107" t="s">
        <v>92</v>
      </c>
      <c r="U2935" s="217">
        <v>1</v>
      </c>
      <c r="V2935" s="85"/>
      <c r="W2935" s="85"/>
      <c r="X2935" s="85"/>
      <c r="Y2935" s="85"/>
      <c r="Z2935" s="85"/>
      <c r="AA2935" s="85"/>
      <c r="AB2935" s="86"/>
      <c r="AC2935" s="86"/>
      <c r="AD2935" s="85"/>
      <c r="AE2935" s="85">
        <v>1</v>
      </c>
      <c r="AF2935" s="85"/>
      <c r="AG2935" s="85"/>
      <c r="AH2935" s="85"/>
      <c r="AI2935" s="85"/>
      <c r="AJ2935" s="85"/>
    </row>
    <row r="2936" spans="1:36" ht="16.5" thickTop="1" thickBot="1">
      <c r="A2936" s="105">
        <f t="shared" si="786"/>
        <v>80</v>
      </c>
      <c r="B2936" s="112" t="s">
        <v>2857</v>
      </c>
      <c r="C2936" s="113">
        <v>1976</v>
      </c>
      <c r="D2936" s="107">
        <v>2010</v>
      </c>
      <c r="E2936" s="114" t="s">
        <v>266</v>
      </c>
      <c r="F2936" s="107">
        <v>5</v>
      </c>
      <c r="G2936" s="107">
        <v>8</v>
      </c>
      <c r="H2936" s="111">
        <v>6473.3</v>
      </c>
      <c r="I2936" s="111">
        <v>5671.3</v>
      </c>
      <c r="J2936" s="111">
        <v>5566.6</v>
      </c>
      <c r="K2936" s="125">
        <v>352</v>
      </c>
      <c r="L2936" s="110">
        <f t="shared" si="783"/>
        <v>31604980.987999998</v>
      </c>
      <c r="M2936" s="108"/>
      <c r="N2936" s="108"/>
      <c r="O2936" s="108"/>
      <c r="P2936" s="110">
        <f>'Форма 2'!C2936-M2936-N2936-O2936</f>
        <v>31604980.987999998</v>
      </c>
      <c r="Q2936" s="111">
        <f t="shared" si="784"/>
        <v>5572.7930083049732</v>
      </c>
      <c r="R2936" s="111">
        <f t="shared" si="785"/>
        <v>5572.7930083049732</v>
      </c>
      <c r="S2936" s="112" t="s">
        <v>2152</v>
      </c>
      <c r="T2936" s="107" t="s">
        <v>92</v>
      </c>
      <c r="U2936" s="217"/>
      <c r="V2936" s="85"/>
      <c r="W2936" s="85"/>
      <c r="X2936" s="85"/>
      <c r="Y2936" s="85"/>
      <c r="Z2936" s="85"/>
      <c r="AA2936" s="85"/>
      <c r="AB2936" s="86"/>
      <c r="AC2936" s="86"/>
      <c r="AD2936" s="85"/>
      <c r="AE2936" s="85">
        <v>1</v>
      </c>
      <c r="AF2936" s="85"/>
      <c r="AG2936" s="85"/>
      <c r="AH2936" s="85"/>
      <c r="AI2936" s="85"/>
      <c r="AJ2936" s="85"/>
    </row>
    <row r="2937" spans="1:36" ht="16.5" thickTop="1" thickBot="1">
      <c r="A2937" s="105">
        <f t="shared" si="786"/>
        <v>81</v>
      </c>
      <c r="B2937" s="189" t="s">
        <v>263</v>
      </c>
      <c r="C2937" s="107">
        <v>1993</v>
      </c>
      <c r="D2937" s="107"/>
      <c r="E2937" s="114"/>
      <c r="F2937" s="107">
        <v>4</v>
      </c>
      <c r="G2937" s="107">
        <v>1</v>
      </c>
      <c r="H2937" s="111">
        <v>831.8</v>
      </c>
      <c r="I2937" s="111">
        <v>831.8</v>
      </c>
      <c r="J2937" s="111">
        <v>758</v>
      </c>
      <c r="K2937" s="122">
        <v>43</v>
      </c>
      <c r="L2937" s="110">
        <f t="shared" ref="L2937" si="787">SUM(M2937:P2937)</f>
        <v>5879045.9479999999</v>
      </c>
      <c r="M2937" s="108"/>
      <c r="N2937" s="108"/>
      <c r="O2937" s="108"/>
      <c r="P2937" s="110">
        <f>'Форма 2'!C2937-M2937-N2937-O2937</f>
        <v>5879045.9479999999</v>
      </c>
      <c r="Q2937" s="111">
        <f t="shared" ref="Q2937" si="788">L2937/I2937</f>
        <v>7067.8600000000006</v>
      </c>
      <c r="R2937" s="111">
        <f t="shared" ref="R2937" si="789">Q2937</f>
        <v>7067.8600000000006</v>
      </c>
      <c r="S2937" s="112" t="s">
        <v>2152</v>
      </c>
      <c r="T2937" s="107" t="s">
        <v>92</v>
      </c>
      <c r="U2937" s="217"/>
      <c r="V2937" s="85"/>
      <c r="W2937" s="85"/>
      <c r="X2937" s="85"/>
      <c r="Y2937" s="85"/>
      <c r="Z2937" s="85"/>
      <c r="AA2937" s="85"/>
      <c r="AB2937" s="86"/>
      <c r="AC2937" s="86"/>
      <c r="AD2937" s="85"/>
      <c r="AE2937" s="85">
        <v>2</v>
      </c>
      <c r="AF2937" s="85"/>
      <c r="AG2937" s="85"/>
      <c r="AH2937" s="85"/>
      <c r="AI2937" s="85"/>
      <c r="AJ2937" s="85"/>
    </row>
    <row r="2938" spans="1:36" ht="16.5" thickTop="1" thickBot="1">
      <c r="A2938" s="105">
        <f t="shared" si="786"/>
        <v>82</v>
      </c>
      <c r="B2938" s="112" t="s">
        <v>2858</v>
      </c>
      <c r="C2938" s="113">
        <v>1978</v>
      </c>
      <c r="D2938" s="107">
        <v>2019</v>
      </c>
      <c r="E2938" s="114" t="s">
        <v>266</v>
      </c>
      <c r="F2938" s="107">
        <v>5</v>
      </c>
      <c r="G2938" s="107">
        <v>12</v>
      </c>
      <c r="H2938" s="111">
        <v>9554.6</v>
      </c>
      <c r="I2938" s="111">
        <v>8573.2000000000007</v>
      </c>
      <c r="J2938" s="111">
        <v>8298.7999999999993</v>
      </c>
      <c r="K2938" s="125">
        <v>498</v>
      </c>
      <c r="L2938" s="110">
        <f t="shared" si="783"/>
        <v>4964665.7060000002</v>
      </c>
      <c r="M2938" s="108"/>
      <c r="N2938" s="108"/>
      <c r="O2938" s="108"/>
      <c r="P2938" s="110">
        <f>'Форма 2'!C2938-M2938-N2938-O2938</f>
        <v>4964665.7060000002</v>
      </c>
      <c r="Q2938" s="111">
        <f t="shared" si="784"/>
        <v>579.09132016050012</v>
      </c>
      <c r="R2938" s="111">
        <f t="shared" si="785"/>
        <v>579.09132016050012</v>
      </c>
      <c r="S2938" s="112" t="s">
        <v>2152</v>
      </c>
      <c r="T2938" s="107" t="s">
        <v>92</v>
      </c>
      <c r="U2938" s="217">
        <v>1</v>
      </c>
      <c r="V2938" s="85"/>
      <c r="W2938" s="85"/>
      <c r="X2938" s="85"/>
      <c r="Y2938" s="85"/>
      <c r="Z2938" s="85"/>
      <c r="AA2938" s="85"/>
      <c r="AB2938" s="86"/>
      <c r="AC2938" s="86"/>
      <c r="AD2938" s="85"/>
      <c r="AE2938" s="85"/>
      <c r="AF2938" s="85"/>
      <c r="AG2938" s="85"/>
      <c r="AH2938" s="85"/>
      <c r="AI2938" s="85"/>
      <c r="AJ2938" s="85"/>
    </row>
    <row r="2939" spans="1:36" ht="16.5" thickTop="1" thickBot="1">
      <c r="A2939" s="105">
        <f t="shared" si="786"/>
        <v>83</v>
      </c>
      <c r="B2939" s="112" t="s">
        <v>2859</v>
      </c>
      <c r="C2939" s="113">
        <v>1974</v>
      </c>
      <c r="D2939" s="107">
        <v>2011</v>
      </c>
      <c r="E2939" s="114" t="s">
        <v>2860</v>
      </c>
      <c r="F2939" s="107">
        <v>4</v>
      </c>
      <c r="G2939" s="107">
        <v>1</v>
      </c>
      <c r="H2939" s="111">
        <v>811.9</v>
      </c>
      <c r="I2939" s="111">
        <v>742.7</v>
      </c>
      <c r="J2939" s="111">
        <v>742.7</v>
      </c>
      <c r="K2939" s="125">
        <v>25</v>
      </c>
      <c r="L2939" s="110">
        <f t="shared" si="783"/>
        <v>421871.359</v>
      </c>
      <c r="M2939" s="108"/>
      <c r="N2939" s="108"/>
      <c r="O2939" s="108"/>
      <c r="P2939" s="110">
        <f>'Форма 2'!C2939-M2939-N2939-O2939</f>
        <v>421871.359</v>
      </c>
      <c r="Q2939" s="111">
        <f t="shared" si="784"/>
        <v>568.02391140433554</v>
      </c>
      <c r="R2939" s="111">
        <f t="shared" si="785"/>
        <v>568.02391140433554</v>
      </c>
      <c r="S2939" s="112" t="s">
        <v>2152</v>
      </c>
      <c r="T2939" s="107" t="s">
        <v>92</v>
      </c>
      <c r="U2939" s="217">
        <v>1</v>
      </c>
      <c r="V2939" s="85"/>
      <c r="W2939" s="85"/>
      <c r="X2939" s="85"/>
      <c r="Y2939" s="85"/>
      <c r="Z2939" s="85"/>
      <c r="AA2939" s="85"/>
      <c r="AB2939" s="86"/>
      <c r="AC2939" s="86"/>
      <c r="AD2939" s="85"/>
      <c r="AE2939" s="85"/>
      <c r="AF2939" s="85"/>
      <c r="AG2939" s="85"/>
      <c r="AH2939" s="85"/>
      <c r="AI2939" s="85"/>
      <c r="AJ2939" s="85"/>
    </row>
    <row r="2940" spans="1:36" ht="16.5" thickTop="1" thickBot="1">
      <c r="A2940" s="105">
        <f t="shared" si="786"/>
        <v>84</v>
      </c>
      <c r="B2940" s="112" t="s">
        <v>2861</v>
      </c>
      <c r="C2940" s="113">
        <v>1984</v>
      </c>
      <c r="D2940" s="107">
        <v>2011</v>
      </c>
      <c r="E2940" s="114" t="s">
        <v>2860</v>
      </c>
      <c r="F2940" s="107">
        <v>5</v>
      </c>
      <c r="G2940" s="107">
        <v>10</v>
      </c>
      <c r="H2940" s="111">
        <v>7728.2</v>
      </c>
      <c r="I2940" s="111">
        <v>6993.6</v>
      </c>
      <c r="J2940" s="111">
        <v>6789.6</v>
      </c>
      <c r="K2940" s="125">
        <v>351</v>
      </c>
      <c r="L2940" s="110">
        <f t="shared" si="783"/>
        <v>54621835.651999995</v>
      </c>
      <c r="M2940" s="108"/>
      <c r="N2940" s="108"/>
      <c r="O2940" s="108"/>
      <c r="P2940" s="110">
        <f>'Форма 2'!C2940-M2940-N2940-O2940</f>
        <v>54621835.651999995</v>
      </c>
      <c r="Q2940" s="111">
        <f t="shared" si="784"/>
        <v>7810.260188172042</v>
      </c>
      <c r="R2940" s="111">
        <f t="shared" si="785"/>
        <v>7810.260188172042</v>
      </c>
      <c r="S2940" s="112" t="s">
        <v>2152</v>
      </c>
      <c r="T2940" s="107" t="s">
        <v>92</v>
      </c>
      <c r="U2940" s="217"/>
      <c r="V2940" s="85"/>
      <c r="W2940" s="85"/>
      <c r="X2940" s="85"/>
      <c r="Y2940" s="85"/>
      <c r="Z2940" s="85"/>
      <c r="AA2940" s="85"/>
      <c r="AB2940" s="86"/>
      <c r="AC2940" s="86"/>
      <c r="AD2940" s="85"/>
      <c r="AE2940" s="85">
        <v>2</v>
      </c>
      <c r="AF2940" s="85"/>
      <c r="AG2940" s="85"/>
      <c r="AH2940" s="85"/>
      <c r="AI2940" s="85"/>
      <c r="AJ2940" s="85"/>
    </row>
    <row r="2941" spans="1:36" ht="16.5" thickTop="1" thickBot="1">
      <c r="A2941" s="105">
        <f t="shared" si="786"/>
        <v>85</v>
      </c>
      <c r="B2941" s="112" t="s">
        <v>2862</v>
      </c>
      <c r="C2941" s="113">
        <v>1987</v>
      </c>
      <c r="D2941" s="107">
        <v>2019</v>
      </c>
      <c r="E2941" s="114" t="s">
        <v>2860</v>
      </c>
      <c r="F2941" s="107">
        <v>5</v>
      </c>
      <c r="G2941" s="107">
        <v>6</v>
      </c>
      <c r="H2941" s="111">
        <v>4783.7</v>
      </c>
      <c r="I2941" s="111">
        <v>4305.1000000000004</v>
      </c>
      <c r="J2941" s="111">
        <v>4155.1000000000004</v>
      </c>
      <c r="K2941" s="125">
        <v>231</v>
      </c>
      <c r="L2941" s="110">
        <f t="shared" si="783"/>
        <v>2485658.3569999998</v>
      </c>
      <c r="M2941" s="108"/>
      <c r="N2941" s="108"/>
      <c r="O2941" s="108"/>
      <c r="P2941" s="110">
        <f>'Форма 2'!C2941-M2941-N2941-O2941</f>
        <v>2485658.3569999998</v>
      </c>
      <c r="Q2941" s="111">
        <f t="shared" si="784"/>
        <v>577.37528907574733</v>
      </c>
      <c r="R2941" s="111">
        <f t="shared" si="785"/>
        <v>577.37528907574733</v>
      </c>
      <c r="S2941" s="112" t="s">
        <v>2152</v>
      </c>
      <c r="T2941" s="107" t="s">
        <v>92</v>
      </c>
      <c r="U2941" s="217">
        <v>1</v>
      </c>
      <c r="V2941" s="85"/>
      <c r="W2941" s="85"/>
      <c r="X2941" s="85"/>
      <c r="Y2941" s="85"/>
      <c r="Z2941" s="85"/>
      <c r="AA2941" s="85"/>
      <c r="AB2941" s="86"/>
      <c r="AC2941" s="86"/>
      <c r="AD2941" s="85"/>
      <c r="AE2941" s="85"/>
      <c r="AF2941" s="85"/>
      <c r="AG2941" s="85"/>
      <c r="AH2941" s="85"/>
      <c r="AI2941" s="85"/>
      <c r="AJ2941" s="85"/>
    </row>
    <row r="2942" spans="1:36" ht="16.5" thickTop="1" thickBot="1">
      <c r="A2942" s="105">
        <f t="shared" si="786"/>
        <v>86</v>
      </c>
      <c r="B2942" s="112" t="s">
        <v>2863</v>
      </c>
      <c r="C2942" s="113">
        <v>1974</v>
      </c>
      <c r="D2942" s="107">
        <v>2011</v>
      </c>
      <c r="E2942" s="114" t="s">
        <v>266</v>
      </c>
      <c r="F2942" s="107">
        <v>5</v>
      </c>
      <c r="G2942" s="107">
        <v>4</v>
      </c>
      <c r="H2942" s="111">
        <v>2989.7</v>
      </c>
      <c r="I2942" s="111">
        <v>2652.9</v>
      </c>
      <c r="J2942" s="111">
        <v>2608.9</v>
      </c>
      <c r="K2942" s="125">
        <v>135</v>
      </c>
      <c r="L2942" s="110">
        <f t="shared" si="783"/>
        <v>21130781.041999999</v>
      </c>
      <c r="M2942" s="108"/>
      <c r="N2942" s="108"/>
      <c r="O2942" s="108"/>
      <c r="P2942" s="110">
        <f>'Форма 2'!C2942-M2942-N2942-O2942</f>
        <v>21130781.041999999</v>
      </c>
      <c r="Q2942" s="111">
        <f t="shared" si="784"/>
        <v>7965.1630449696549</v>
      </c>
      <c r="R2942" s="111">
        <f t="shared" si="785"/>
        <v>7965.1630449696549</v>
      </c>
      <c r="S2942" s="112" t="s">
        <v>2152</v>
      </c>
      <c r="T2942" s="107" t="s">
        <v>92</v>
      </c>
      <c r="U2942" s="217"/>
      <c r="V2942" s="85"/>
      <c r="W2942" s="85"/>
      <c r="X2942" s="85"/>
      <c r="Y2942" s="85"/>
      <c r="Z2942" s="85"/>
      <c r="AA2942" s="85"/>
      <c r="AB2942" s="86"/>
      <c r="AC2942" s="86"/>
      <c r="AD2942" s="85"/>
      <c r="AE2942" s="85">
        <v>2</v>
      </c>
      <c r="AF2942" s="85"/>
      <c r="AG2942" s="85"/>
      <c r="AH2942" s="85"/>
      <c r="AI2942" s="85"/>
      <c r="AJ2942" s="85"/>
    </row>
    <row r="2943" spans="1:36" ht="16.5" thickTop="1" thickBot="1">
      <c r="A2943" s="105">
        <f>A167+1</f>
        <v>26</v>
      </c>
      <c r="B2943" s="112" t="s">
        <v>2865</v>
      </c>
      <c r="C2943" s="113">
        <v>1992</v>
      </c>
      <c r="D2943" s="107">
        <v>2011</v>
      </c>
      <c r="E2943" s="114" t="s">
        <v>266</v>
      </c>
      <c r="F2943" s="107">
        <v>5</v>
      </c>
      <c r="G2943" s="107">
        <v>4</v>
      </c>
      <c r="H2943" s="111">
        <v>2937.7</v>
      </c>
      <c r="I2943" s="111">
        <v>2617.6</v>
      </c>
      <c r="J2943" s="111">
        <v>2617.6</v>
      </c>
      <c r="K2943" s="125">
        <v>144</v>
      </c>
      <c r="L2943" s="110">
        <f>SUM(M2943:P2943)</f>
        <v>14342908.971999997</v>
      </c>
      <c r="M2943" s="108"/>
      <c r="N2943" s="108"/>
      <c r="O2943" s="108"/>
      <c r="P2943" s="110">
        <f>'Форма 2'!C2943-M2943-N2943-O2943</f>
        <v>14342908.971999997</v>
      </c>
      <c r="Q2943" s="111">
        <f>L2943/I2943</f>
        <v>5479.412046149143</v>
      </c>
      <c r="R2943" s="111">
        <f>Q2943</f>
        <v>5479.412046149143</v>
      </c>
      <c r="S2943" s="112" t="s">
        <v>2152</v>
      </c>
      <c r="T2943" s="107" t="s">
        <v>92</v>
      </c>
      <c r="U2943" s="217"/>
      <c r="V2943" s="85"/>
      <c r="W2943" s="85"/>
      <c r="X2943" s="85"/>
      <c r="Y2943" s="85"/>
      <c r="Z2943" s="85"/>
      <c r="AA2943" s="85"/>
      <c r="AB2943" s="86"/>
      <c r="AC2943" s="86"/>
      <c r="AD2943" s="85"/>
      <c r="AE2943" s="85">
        <v>1</v>
      </c>
      <c r="AF2943" s="85"/>
      <c r="AG2943" s="85"/>
      <c r="AH2943" s="85"/>
      <c r="AI2943" s="85"/>
      <c r="AJ2943" s="85"/>
    </row>
    <row r="2944" spans="1:36" ht="16.5" thickTop="1" thickBot="1">
      <c r="A2944" s="105">
        <f>A2943+1</f>
        <v>27</v>
      </c>
      <c r="B2944" s="112" t="s">
        <v>265</v>
      </c>
      <c r="C2944" s="113">
        <v>1995</v>
      </c>
      <c r="D2944" s="107">
        <v>2011</v>
      </c>
      <c r="E2944" s="114" t="s">
        <v>266</v>
      </c>
      <c r="F2944" s="107">
        <v>5</v>
      </c>
      <c r="G2944" s="107">
        <v>4</v>
      </c>
      <c r="H2944" s="126">
        <v>2842.5</v>
      </c>
      <c r="I2944" s="126">
        <v>2543.9</v>
      </c>
      <c r="J2944" s="126">
        <v>2478.5</v>
      </c>
      <c r="K2944" s="125">
        <v>150</v>
      </c>
      <c r="L2944" s="110">
        <f>SUM(M2944:P2944)</f>
        <v>4652916.6749999998</v>
      </c>
      <c r="M2944" s="108"/>
      <c r="N2944" s="108"/>
      <c r="O2944" s="108"/>
      <c r="P2944" s="110">
        <f>'Форма 2'!C2944-M2944-N2944-O2944</f>
        <v>4652916.6749999998</v>
      </c>
      <c r="Q2944" s="111">
        <f>L2944/I2944</f>
        <v>1829.0485769880891</v>
      </c>
      <c r="R2944" s="111">
        <f>Q2944</f>
        <v>1829.0485769880891</v>
      </c>
      <c r="S2944" s="112" t="s">
        <v>2152</v>
      </c>
      <c r="T2944" s="107" t="s">
        <v>92</v>
      </c>
      <c r="U2944" s="217"/>
      <c r="V2944" s="85"/>
      <c r="W2944" s="85"/>
      <c r="X2944" s="85">
        <v>1</v>
      </c>
      <c r="Y2944" s="85">
        <v>1</v>
      </c>
      <c r="Z2944" s="85">
        <v>1</v>
      </c>
      <c r="AA2944" s="85"/>
      <c r="AB2944" s="86"/>
      <c r="AC2944" s="86"/>
      <c r="AD2944" s="85"/>
      <c r="AE2944" s="85"/>
      <c r="AF2944" s="85"/>
      <c r="AG2944" s="85"/>
      <c r="AH2944" s="85"/>
      <c r="AI2944" s="85"/>
      <c r="AJ2944" s="85"/>
    </row>
    <row r="2945" spans="1:36" ht="16.5" thickTop="1" thickBot="1">
      <c r="A2945" s="105">
        <f t="shared" si="786"/>
        <v>28</v>
      </c>
      <c r="B2945" s="112" t="s">
        <v>2866</v>
      </c>
      <c r="C2945" s="113">
        <v>1970</v>
      </c>
      <c r="D2945" s="107"/>
      <c r="E2945" s="114" t="s">
        <v>80</v>
      </c>
      <c r="F2945" s="107">
        <v>2</v>
      </c>
      <c r="G2945" s="107">
        <v>2</v>
      </c>
      <c r="H2945" s="111">
        <v>520.20000000000005</v>
      </c>
      <c r="I2945" s="111">
        <v>457.5</v>
      </c>
      <c r="J2945" s="111">
        <v>457.5</v>
      </c>
      <c r="K2945" s="125">
        <v>17</v>
      </c>
      <c r="L2945" s="110">
        <f t="shared" si="783"/>
        <v>335362.53600000002</v>
      </c>
      <c r="M2945" s="108"/>
      <c r="N2945" s="108"/>
      <c r="O2945" s="108"/>
      <c r="P2945" s="110">
        <f>'Форма 2'!C2945-M2945-N2945-O2945</f>
        <v>335362.53600000002</v>
      </c>
      <c r="Q2945" s="111">
        <f t="shared" si="784"/>
        <v>733.03286557377055</v>
      </c>
      <c r="R2945" s="111">
        <f t="shared" si="785"/>
        <v>733.03286557377055</v>
      </c>
      <c r="S2945" s="112" t="s">
        <v>2152</v>
      </c>
      <c r="T2945" s="107" t="s">
        <v>82</v>
      </c>
      <c r="U2945" s="217"/>
      <c r="V2945" s="85"/>
      <c r="W2945" s="85"/>
      <c r="X2945" s="85"/>
      <c r="Y2945" s="85"/>
      <c r="Z2945" s="85">
        <v>1</v>
      </c>
      <c r="AA2945" s="85"/>
      <c r="AB2945" s="86"/>
      <c r="AC2945" s="86"/>
      <c r="AD2945" s="85"/>
      <c r="AE2945" s="85"/>
      <c r="AF2945" s="85"/>
      <c r="AG2945" s="85"/>
      <c r="AH2945" s="85"/>
      <c r="AI2945" s="85"/>
      <c r="AJ2945" s="85"/>
    </row>
    <row r="2946" spans="1:36" ht="16.5" thickTop="1" thickBot="1">
      <c r="A2946" s="105">
        <f t="shared" si="786"/>
        <v>29</v>
      </c>
      <c r="B2946" s="112" t="s">
        <v>2867</v>
      </c>
      <c r="C2946" s="113">
        <v>1983</v>
      </c>
      <c r="D2946" s="107"/>
      <c r="E2946" s="114" t="s">
        <v>2868</v>
      </c>
      <c r="F2946" s="107">
        <v>5</v>
      </c>
      <c r="G2946" s="107">
        <v>6</v>
      </c>
      <c r="H2946" s="111">
        <v>3924.5</v>
      </c>
      <c r="I2946" s="111">
        <v>3866.9</v>
      </c>
      <c r="J2946" s="111">
        <v>3866.9</v>
      </c>
      <c r="K2946" s="125">
        <v>210</v>
      </c>
      <c r="L2946" s="110">
        <f t="shared" si="783"/>
        <v>2039209.4450000001</v>
      </c>
      <c r="M2946" s="108"/>
      <c r="N2946" s="108"/>
      <c r="O2946" s="108"/>
      <c r="P2946" s="110">
        <f>'Форма 2'!C2946-M2946-N2946-O2946</f>
        <v>2039209.4450000001</v>
      </c>
      <c r="Q2946" s="111">
        <f t="shared" si="784"/>
        <v>527.34993017662725</v>
      </c>
      <c r="R2946" s="111">
        <f t="shared" si="785"/>
        <v>527.34993017662725</v>
      </c>
      <c r="S2946" s="112" t="s">
        <v>2152</v>
      </c>
      <c r="T2946" s="107" t="s">
        <v>82</v>
      </c>
      <c r="U2946" s="217">
        <v>1</v>
      </c>
      <c r="V2946" s="85"/>
      <c r="W2946" s="85"/>
      <c r="X2946" s="85"/>
      <c r="Y2946" s="85"/>
      <c r="Z2946" s="85"/>
      <c r="AA2946" s="85"/>
      <c r="AB2946" s="86"/>
      <c r="AC2946" s="86"/>
      <c r="AD2946" s="85"/>
      <c r="AE2946" s="85"/>
      <c r="AF2946" s="85"/>
      <c r="AG2946" s="85"/>
      <c r="AH2946" s="85"/>
      <c r="AI2946" s="85"/>
      <c r="AJ2946" s="85"/>
    </row>
    <row r="2947" spans="1:36" ht="16.5" thickTop="1" thickBot="1">
      <c r="A2947" s="105">
        <f t="shared" si="786"/>
        <v>30</v>
      </c>
      <c r="B2947" s="112" t="s">
        <v>2869</v>
      </c>
      <c r="C2947" s="113">
        <v>1997</v>
      </c>
      <c r="D2947" s="107"/>
      <c r="E2947" s="114" t="s">
        <v>80</v>
      </c>
      <c r="F2947" s="107">
        <v>5</v>
      </c>
      <c r="G2947" s="107">
        <v>1</v>
      </c>
      <c r="H2947" s="111">
        <v>3025.5</v>
      </c>
      <c r="I2947" s="111">
        <v>2388.4</v>
      </c>
      <c r="J2947" s="111">
        <v>2388.4</v>
      </c>
      <c r="K2947" s="125">
        <v>128</v>
      </c>
      <c r="L2947" s="110">
        <f t="shared" si="783"/>
        <v>1572080.0549999999</v>
      </c>
      <c r="M2947" s="108"/>
      <c r="N2947" s="108"/>
      <c r="O2947" s="108"/>
      <c r="P2947" s="110">
        <f>'Форма 2'!C2947-M2947-N2947-O2947</f>
        <v>1572080.0549999999</v>
      </c>
      <c r="Q2947" s="111">
        <f t="shared" si="784"/>
        <v>658.21472743259085</v>
      </c>
      <c r="R2947" s="111">
        <f t="shared" si="785"/>
        <v>658.21472743259085</v>
      </c>
      <c r="S2947" s="112" t="s">
        <v>2152</v>
      </c>
      <c r="T2947" s="107" t="s">
        <v>82</v>
      </c>
      <c r="U2947" s="217">
        <v>1</v>
      </c>
      <c r="V2947" s="85"/>
      <c r="W2947" s="85"/>
      <c r="X2947" s="85"/>
      <c r="Y2947" s="85"/>
      <c r="Z2947" s="85"/>
      <c r="AA2947" s="85"/>
      <c r="AB2947" s="86"/>
      <c r="AC2947" s="86"/>
      <c r="AD2947" s="85"/>
      <c r="AE2947" s="85"/>
      <c r="AF2947" s="85"/>
      <c r="AG2947" s="85"/>
      <c r="AH2947" s="85"/>
      <c r="AI2947" s="85"/>
      <c r="AJ2947" s="85"/>
    </row>
    <row r="2948" spans="1:36" ht="16.5" thickTop="1" thickBot="1">
      <c r="A2948" s="105">
        <f t="shared" si="786"/>
        <v>31</v>
      </c>
      <c r="B2948" s="112" t="s">
        <v>2870</v>
      </c>
      <c r="C2948" s="113">
        <v>1987</v>
      </c>
      <c r="D2948" s="107"/>
      <c r="E2948" s="114" t="s">
        <v>80</v>
      </c>
      <c r="F2948" s="107">
        <v>2</v>
      </c>
      <c r="G2948" s="107">
        <v>3</v>
      </c>
      <c r="H2948" s="111">
        <v>982.3</v>
      </c>
      <c r="I2948" s="111">
        <v>927.2</v>
      </c>
      <c r="J2948" s="111">
        <v>927.2</v>
      </c>
      <c r="K2948" s="125">
        <v>51</v>
      </c>
      <c r="L2948" s="110">
        <f t="shared" si="783"/>
        <v>9388224.1969999988</v>
      </c>
      <c r="M2948" s="108"/>
      <c r="N2948" s="108"/>
      <c r="O2948" s="108"/>
      <c r="P2948" s="110">
        <f>'Форма 2'!C2948-M2948-N2948-O2948</f>
        <v>9388224.1969999988</v>
      </c>
      <c r="Q2948" s="111">
        <f t="shared" si="784"/>
        <v>10125.349651639342</v>
      </c>
      <c r="R2948" s="111">
        <f t="shared" si="785"/>
        <v>10125.349651639342</v>
      </c>
      <c r="S2948" s="112" t="s">
        <v>2152</v>
      </c>
      <c r="T2948" s="107" t="s">
        <v>82</v>
      </c>
      <c r="U2948" s="217"/>
      <c r="V2948" s="85"/>
      <c r="W2948" s="85"/>
      <c r="X2948" s="85"/>
      <c r="Y2948" s="85"/>
      <c r="Z2948" s="85"/>
      <c r="AA2948" s="85"/>
      <c r="AB2948" s="86"/>
      <c r="AC2948" s="86"/>
      <c r="AD2948" s="85">
        <v>1</v>
      </c>
      <c r="AE2948" s="85"/>
      <c r="AF2948" s="85"/>
      <c r="AG2948" s="85"/>
      <c r="AH2948" s="85"/>
      <c r="AI2948" s="85"/>
      <c r="AJ2948" s="85"/>
    </row>
    <row r="2949" spans="1:36" ht="16.5" thickTop="1" thickBot="1">
      <c r="A2949" s="105">
        <f t="shared" si="786"/>
        <v>32</v>
      </c>
      <c r="B2949" s="112" t="s">
        <v>2871</v>
      </c>
      <c r="C2949" s="113">
        <v>1979</v>
      </c>
      <c r="D2949" s="107"/>
      <c r="E2949" s="114" t="s">
        <v>80</v>
      </c>
      <c r="F2949" s="107">
        <v>2</v>
      </c>
      <c r="G2949" s="107">
        <v>3</v>
      </c>
      <c r="H2949" s="111">
        <v>999.3</v>
      </c>
      <c r="I2949" s="111">
        <v>944.5</v>
      </c>
      <c r="J2949" s="111">
        <v>944.5</v>
      </c>
      <c r="K2949" s="125">
        <v>49</v>
      </c>
      <c r="L2949" s="110">
        <f t="shared" si="783"/>
        <v>9550699.8269999996</v>
      </c>
      <c r="M2949" s="108"/>
      <c r="N2949" s="108"/>
      <c r="O2949" s="108"/>
      <c r="P2949" s="110">
        <f>'Форма 2'!C2949-M2949-N2949-O2949</f>
        <v>9550699.8269999996</v>
      </c>
      <c r="Q2949" s="111">
        <f t="shared" si="784"/>
        <v>10111.91088088936</v>
      </c>
      <c r="R2949" s="111">
        <f t="shared" si="785"/>
        <v>10111.91088088936</v>
      </c>
      <c r="S2949" s="112" t="s">
        <v>2152</v>
      </c>
      <c r="T2949" s="107" t="s">
        <v>82</v>
      </c>
      <c r="U2949" s="217"/>
      <c r="V2949" s="85"/>
      <c r="W2949" s="85"/>
      <c r="X2949" s="85"/>
      <c r="Y2949" s="85"/>
      <c r="Z2949" s="85"/>
      <c r="AA2949" s="85"/>
      <c r="AB2949" s="86"/>
      <c r="AC2949" s="86"/>
      <c r="AD2949" s="85">
        <v>1</v>
      </c>
      <c r="AE2949" s="85"/>
      <c r="AF2949" s="85"/>
      <c r="AG2949" s="85"/>
      <c r="AH2949" s="85"/>
      <c r="AI2949" s="85"/>
      <c r="AJ2949" s="85"/>
    </row>
    <row r="2950" spans="1:36" ht="16.5" thickTop="1" thickBot="1">
      <c r="A2950" s="105">
        <f t="shared" si="786"/>
        <v>33</v>
      </c>
      <c r="B2950" s="112" t="s">
        <v>2872</v>
      </c>
      <c r="C2950" s="113">
        <v>1955</v>
      </c>
      <c r="D2950" s="107">
        <v>1999</v>
      </c>
      <c r="E2950" s="114" t="s">
        <v>94</v>
      </c>
      <c r="F2950" s="107">
        <v>2</v>
      </c>
      <c r="G2950" s="107">
        <v>2</v>
      </c>
      <c r="H2950" s="111">
        <v>428.9</v>
      </c>
      <c r="I2950" s="111">
        <v>358.9</v>
      </c>
      <c r="J2950" s="111">
        <v>358.9</v>
      </c>
      <c r="K2950" s="125">
        <v>19</v>
      </c>
      <c r="L2950" s="110">
        <f t="shared" si="783"/>
        <v>4099164.5709999995</v>
      </c>
      <c r="M2950" s="108"/>
      <c r="N2950" s="108"/>
      <c r="O2950" s="108"/>
      <c r="P2950" s="110">
        <f>'Форма 2'!C2950-M2950-N2950-O2950</f>
        <v>4099164.5709999995</v>
      </c>
      <c r="Q2950" s="111">
        <f t="shared" si="784"/>
        <v>11421.467180273055</v>
      </c>
      <c r="R2950" s="111">
        <f t="shared" si="785"/>
        <v>11421.467180273055</v>
      </c>
      <c r="S2950" s="112" t="s">
        <v>2152</v>
      </c>
      <c r="T2950" s="107" t="s">
        <v>82</v>
      </c>
      <c r="U2950" s="217"/>
      <c r="V2950" s="85"/>
      <c r="W2950" s="85"/>
      <c r="X2950" s="85"/>
      <c r="Y2950" s="85"/>
      <c r="Z2950" s="85"/>
      <c r="AA2950" s="85"/>
      <c r="AB2950" s="86"/>
      <c r="AC2950" s="86"/>
      <c r="AD2950" s="85">
        <v>1</v>
      </c>
      <c r="AE2950" s="85"/>
      <c r="AF2950" s="85"/>
      <c r="AG2950" s="85"/>
      <c r="AH2950" s="85"/>
      <c r="AI2950" s="85"/>
      <c r="AJ2950" s="85"/>
    </row>
    <row r="2951" spans="1:36" ht="16.5" thickTop="1" thickBot="1">
      <c r="A2951" s="105">
        <f t="shared" si="786"/>
        <v>34</v>
      </c>
      <c r="B2951" s="112" t="s">
        <v>2873</v>
      </c>
      <c r="C2951" s="113">
        <v>2012</v>
      </c>
      <c r="D2951" s="107"/>
      <c r="E2951" s="114" t="s">
        <v>2874</v>
      </c>
      <c r="F2951" s="107">
        <v>3</v>
      </c>
      <c r="G2951" s="107">
        <v>1</v>
      </c>
      <c r="H2951" s="111">
        <v>1336.3</v>
      </c>
      <c r="I2951" s="111">
        <v>1206.2</v>
      </c>
      <c r="J2951" s="111">
        <v>1206.2</v>
      </c>
      <c r="K2951" s="125">
        <v>55</v>
      </c>
      <c r="L2951" s="110">
        <f t="shared" si="783"/>
        <v>1734570.852</v>
      </c>
      <c r="M2951" s="108"/>
      <c r="N2951" s="108"/>
      <c r="O2951" s="108"/>
      <c r="P2951" s="110">
        <f>'Форма 2'!C2951-M2951-N2951-O2951</f>
        <v>1734570.852</v>
      </c>
      <c r="Q2951" s="111">
        <f t="shared" si="784"/>
        <v>1438.0458066655613</v>
      </c>
      <c r="R2951" s="111">
        <f t="shared" si="785"/>
        <v>1438.0458066655613</v>
      </c>
      <c r="S2951" s="112" t="s">
        <v>2152</v>
      </c>
      <c r="T2951" s="107" t="s">
        <v>82</v>
      </c>
      <c r="U2951" s="217"/>
      <c r="V2951" s="85"/>
      <c r="W2951" s="85"/>
      <c r="X2951" s="85"/>
      <c r="Y2951" s="85"/>
      <c r="Z2951" s="85"/>
      <c r="AA2951" s="85"/>
      <c r="AB2951" s="86"/>
      <c r="AC2951" s="86"/>
      <c r="AD2951" s="85"/>
      <c r="AE2951" s="85"/>
      <c r="AF2951" s="85">
        <v>1</v>
      </c>
      <c r="AG2951" s="85"/>
      <c r="AH2951" s="85"/>
      <c r="AI2951" s="85"/>
      <c r="AJ2951" s="85"/>
    </row>
    <row r="2952" spans="1:36" ht="16.5" thickTop="1" thickBot="1">
      <c r="A2952" s="105">
        <f t="shared" si="786"/>
        <v>35</v>
      </c>
      <c r="B2952" s="112" t="s">
        <v>2875</v>
      </c>
      <c r="C2952" s="113">
        <v>1996</v>
      </c>
      <c r="D2952" s="107"/>
      <c r="E2952" s="114" t="s">
        <v>212</v>
      </c>
      <c r="F2952" s="107">
        <v>5</v>
      </c>
      <c r="G2952" s="107">
        <v>6</v>
      </c>
      <c r="H2952" s="111">
        <v>6314.3</v>
      </c>
      <c r="I2952" s="111">
        <v>5381.2</v>
      </c>
      <c r="J2952" s="111">
        <v>5381.2</v>
      </c>
      <c r="K2952" s="125">
        <v>119</v>
      </c>
      <c r="L2952" s="110">
        <f t="shared" si="783"/>
        <v>28436576.336000003</v>
      </c>
      <c r="M2952" s="108"/>
      <c r="N2952" s="108"/>
      <c r="O2952" s="108"/>
      <c r="P2952" s="110">
        <f>'Форма 2'!C2952-M2952-N2952-O2952</f>
        <v>28436576.336000003</v>
      </c>
      <c r="Q2952" s="111">
        <f t="shared" si="784"/>
        <v>5284.4303010480944</v>
      </c>
      <c r="R2952" s="111">
        <f t="shared" si="785"/>
        <v>5284.4303010480944</v>
      </c>
      <c r="S2952" s="112" t="s">
        <v>2152</v>
      </c>
      <c r="T2952" s="107" t="s">
        <v>82</v>
      </c>
      <c r="U2952" s="217"/>
      <c r="V2952" s="85"/>
      <c r="W2952" s="85"/>
      <c r="X2952" s="85"/>
      <c r="Y2952" s="85"/>
      <c r="Z2952" s="85"/>
      <c r="AA2952" s="85"/>
      <c r="AB2952" s="86"/>
      <c r="AC2952" s="86"/>
      <c r="AD2952" s="85">
        <v>1</v>
      </c>
      <c r="AE2952" s="85"/>
      <c r="AF2952" s="85"/>
      <c r="AG2952" s="85"/>
      <c r="AH2952" s="85"/>
      <c r="AI2952" s="85"/>
      <c r="AJ2952" s="85"/>
    </row>
    <row r="2953" spans="1:36" ht="16.5" thickTop="1" thickBot="1">
      <c r="A2953" s="105">
        <f t="shared" si="786"/>
        <v>36</v>
      </c>
      <c r="B2953" s="112" t="s">
        <v>2876</v>
      </c>
      <c r="C2953" s="113">
        <v>2012</v>
      </c>
      <c r="D2953" s="107"/>
      <c r="E2953" s="114" t="s">
        <v>80</v>
      </c>
      <c r="F2953" s="107">
        <v>5</v>
      </c>
      <c r="G2953" s="107">
        <v>2</v>
      </c>
      <c r="H2953" s="111">
        <v>2062.5</v>
      </c>
      <c r="I2953" s="111">
        <v>1802.4</v>
      </c>
      <c r="J2953" s="111">
        <v>1802.4</v>
      </c>
      <c r="K2953" s="125">
        <v>68</v>
      </c>
      <c r="L2953" s="110">
        <f t="shared" si="783"/>
        <v>939076.875</v>
      </c>
      <c r="M2953" s="108"/>
      <c r="N2953" s="108"/>
      <c r="O2953" s="108"/>
      <c r="P2953" s="110">
        <f>'Форма 2'!C2953-M2953-N2953-O2953</f>
        <v>939076.875</v>
      </c>
      <c r="Q2953" s="111">
        <f t="shared" si="784"/>
        <v>521.01468874833552</v>
      </c>
      <c r="R2953" s="111">
        <f t="shared" si="785"/>
        <v>521.01468874833552</v>
      </c>
      <c r="S2953" s="112" t="s">
        <v>2152</v>
      </c>
      <c r="T2953" s="107" t="s">
        <v>92</v>
      </c>
      <c r="U2953" s="217"/>
      <c r="V2953" s="85"/>
      <c r="W2953" s="85"/>
      <c r="X2953" s="85"/>
      <c r="Y2953" s="85"/>
      <c r="Z2953" s="85">
        <v>1</v>
      </c>
      <c r="AA2953" s="85"/>
      <c r="AB2953" s="86"/>
      <c r="AC2953" s="86"/>
      <c r="AD2953" s="85"/>
      <c r="AE2953" s="85"/>
      <c r="AF2953" s="85"/>
      <c r="AG2953" s="85"/>
      <c r="AH2953" s="85"/>
      <c r="AI2953" s="85"/>
      <c r="AJ2953" s="85"/>
    </row>
    <row r="2954" spans="1:36" ht="16.5" thickTop="1" thickBot="1">
      <c r="A2954" s="105">
        <f t="shared" si="786"/>
        <v>37</v>
      </c>
      <c r="B2954" s="112" t="s">
        <v>2877</v>
      </c>
      <c r="C2954" s="113">
        <v>1968</v>
      </c>
      <c r="D2954" s="107"/>
      <c r="E2954" s="114" t="s">
        <v>80</v>
      </c>
      <c r="F2954" s="107">
        <v>2</v>
      </c>
      <c r="G2954" s="107">
        <v>2</v>
      </c>
      <c r="H2954" s="111">
        <v>519</v>
      </c>
      <c r="I2954" s="111">
        <v>458.5</v>
      </c>
      <c r="J2954" s="111">
        <v>458.5</v>
      </c>
      <c r="K2954" s="125">
        <v>41</v>
      </c>
      <c r="L2954" s="110">
        <f t="shared" si="783"/>
        <v>4960285.41</v>
      </c>
      <c r="M2954" s="108"/>
      <c r="N2954" s="108"/>
      <c r="O2954" s="108"/>
      <c r="P2954" s="110">
        <f>'Форма 2'!C2954-M2954-N2954-O2954</f>
        <v>4960285.41</v>
      </c>
      <c r="Q2954" s="111">
        <f t="shared" si="784"/>
        <v>10818.506892039259</v>
      </c>
      <c r="R2954" s="111">
        <f t="shared" si="785"/>
        <v>10818.506892039259</v>
      </c>
      <c r="S2954" s="112" t="s">
        <v>2152</v>
      </c>
      <c r="T2954" s="107" t="s">
        <v>82</v>
      </c>
      <c r="U2954" s="217"/>
      <c r="V2954" s="85"/>
      <c r="W2954" s="85"/>
      <c r="X2954" s="85"/>
      <c r="Y2954" s="85"/>
      <c r="Z2954" s="85"/>
      <c r="AA2954" s="85"/>
      <c r="AB2954" s="86"/>
      <c r="AC2954" s="86"/>
      <c r="AD2954" s="85">
        <v>1</v>
      </c>
      <c r="AE2954" s="85"/>
      <c r="AF2954" s="85"/>
      <c r="AG2954" s="85"/>
      <c r="AH2954" s="85"/>
      <c r="AI2954" s="85"/>
      <c r="AJ2954" s="85"/>
    </row>
    <row r="2955" spans="1:36" ht="16.5" thickTop="1" thickBot="1">
      <c r="A2955" s="105">
        <f t="shared" si="786"/>
        <v>38</v>
      </c>
      <c r="B2955" s="112" t="s">
        <v>2878</v>
      </c>
      <c r="C2955" s="113">
        <v>1974</v>
      </c>
      <c r="D2955" s="107"/>
      <c r="E2955" s="114" t="s">
        <v>94</v>
      </c>
      <c r="F2955" s="107">
        <v>2</v>
      </c>
      <c r="G2955" s="107">
        <v>2</v>
      </c>
      <c r="H2955" s="111">
        <v>570.70000000000005</v>
      </c>
      <c r="I2955" s="111">
        <v>521.70000000000005</v>
      </c>
      <c r="J2955" s="111">
        <v>392.9</v>
      </c>
      <c r="K2955" s="125">
        <v>18</v>
      </c>
      <c r="L2955" s="110">
        <f t="shared" si="783"/>
        <v>5454402.4730000002</v>
      </c>
      <c r="M2955" s="108"/>
      <c r="N2955" s="108"/>
      <c r="O2955" s="108"/>
      <c r="P2955" s="110">
        <f>'Форма 2'!C2955-M2955-N2955-O2955</f>
        <v>5454402.4730000002</v>
      </c>
      <c r="Q2955" s="111">
        <f t="shared" si="784"/>
        <v>10455.055535748514</v>
      </c>
      <c r="R2955" s="111">
        <f t="shared" si="785"/>
        <v>10455.055535748514</v>
      </c>
      <c r="S2955" s="112" t="s">
        <v>2152</v>
      </c>
      <c r="T2955" s="107" t="s">
        <v>82</v>
      </c>
      <c r="U2955" s="217"/>
      <c r="V2955" s="85"/>
      <c r="W2955" s="85"/>
      <c r="X2955" s="85"/>
      <c r="Y2955" s="85"/>
      <c r="Z2955" s="85"/>
      <c r="AA2955" s="85"/>
      <c r="AB2955" s="86"/>
      <c r="AC2955" s="86"/>
      <c r="AD2955" s="85">
        <v>1</v>
      </c>
      <c r="AE2955" s="85"/>
      <c r="AF2955" s="85"/>
      <c r="AG2955" s="85"/>
      <c r="AH2955" s="85"/>
      <c r="AI2955" s="85"/>
      <c r="AJ2955" s="85"/>
    </row>
    <row r="2956" spans="1:36" ht="16.5" thickTop="1" thickBot="1">
      <c r="A2956" s="105">
        <f t="shared" si="786"/>
        <v>39</v>
      </c>
      <c r="B2956" s="112" t="s">
        <v>2879</v>
      </c>
      <c r="C2956" s="113">
        <v>1984</v>
      </c>
      <c r="D2956" s="107"/>
      <c r="E2956" s="114" t="s">
        <v>94</v>
      </c>
      <c r="F2956" s="107">
        <v>2</v>
      </c>
      <c r="G2956" s="107">
        <v>2</v>
      </c>
      <c r="H2956" s="111">
        <v>716</v>
      </c>
      <c r="I2956" s="111">
        <v>627.9</v>
      </c>
      <c r="J2956" s="111">
        <v>627.9</v>
      </c>
      <c r="K2956" s="125">
        <v>34</v>
      </c>
      <c r="L2956" s="110">
        <f t="shared" si="783"/>
        <v>6843091.2399999993</v>
      </c>
      <c r="M2956" s="108"/>
      <c r="N2956" s="108"/>
      <c r="O2956" s="108"/>
      <c r="P2956" s="110">
        <f>'Форма 2'!C2956-M2956-N2956-O2956</f>
        <v>6843091.2399999993</v>
      </c>
      <c r="Q2956" s="111">
        <f t="shared" si="784"/>
        <v>10898.377512342729</v>
      </c>
      <c r="R2956" s="111">
        <f t="shared" si="785"/>
        <v>10898.377512342729</v>
      </c>
      <c r="S2956" s="112" t="s">
        <v>2152</v>
      </c>
      <c r="T2956" s="107" t="s">
        <v>82</v>
      </c>
      <c r="U2956" s="217"/>
      <c r="V2956" s="85"/>
      <c r="W2956" s="85"/>
      <c r="X2956" s="85"/>
      <c r="Y2956" s="85"/>
      <c r="Z2956" s="85"/>
      <c r="AA2956" s="85"/>
      <c r="AB2956" s="86"/>
      <c r="AC2956" s="86"/>
      <c r="AD2956" s="85">
        <v>1</v>
      </c>
      <c r="AE2956" s="85"/>
      <c r="AF2956" s="85"/>
      <c r="AG2956" s="85"/>
      <c r="AH2956" s="85"/>
      <c r="AI2956" s="85"/>
      <c r="AJ2956" s="85"/>
    </row>
    <row r="2957" spans="1:36" ht="16.5" thickTop="1" thickBot="1">
      <c r="A2957" s="105">
        <f t="shared" si="786"/>
        <v>40</v>
      </c>
      <c r="B2957" s="112" t="s">
        <v>2880</v>
      </c>
      <c r="C2957" s="113">
        <v>1981</v>
      </c>
      <c r="D2957" s="107">
        <v>2012</v>
      </c>
      <c r="E2957" s="114" t="s">
        <v>80</v>
      </c>
      <c r="F2957" s="107">
        <v>2</v>
      </c>
      <c r="G2957" s="107">
        <v>4</v>
      </c>
      <c r="H2957" s="111">
        <v>1294.5</v>
      </c>
      <c r="I2957" s="111">
        <v>1211.8</v>
      </c>
      <c r="J2957" s="111">
        <v>1211.8</v>
      </c>
      <c r="K2957" s="125">
        <v>62</v>
      </c>
      <c r="L2957" s="110">
        <f t="shared" si="783"/>
        <v>13330256.145</v>
      </c>
      <c r="M2957" s="108"/>
      <c r="N2957" s="108"/>
      <c r="O2957" s="108"/>
      <c r="P2957" s="110">
        <f>'Форма 2'!C2957-M2957-N2957-O2957</f>
        <v>13330256.145</v>
      </c>
      <c r="Q2957" s="111">
        <f t="shared" si="784"/>
        <v>11000.376419376134</v>
      </c>
      <c r="R2957" s="111">
        <f t="shared" si="785"/>
        <v>11000.376419376134</v>
      </c>
      <c r="S2957" s="112" t="s">
        <v>2152</v>
      </c>
      <c r="T2957" s="107" t="s">
        <v>82</v>
      </c>
      <c r="U2957" s="217">
        <v>1</v>
      </c>
      <c r="V2957" s="85"/>
      <c r="W2957" s="85"/>
      <c r="X2957" s="85"/>
      <c r="Y2957" s="85"/>
      <c r="Z2957" s="85"/>
      <c r="AA2957" s="85"/>
      <c r="AB2957" s="86"/>
      <c r="AC2957" s="86"/>
      <c r="AD2957" s="85">
        <v>1</v>
      </c>
      <c r="AE2957" s="85"/>
      <c r="AF2957" s="85"/>
      <c r="AG2957" s="85"/>
      <c r="AH2957" s="85"/>
      <c r="AI2957" s="85"/>
      <c r="AJ2957" s="85"/>
    </row>
    <row r="2958" spans="1:36" ht="16.5" thickTop="1" thickBot="1">
      <c r="A2958" s="105">
        <f t="shared" si="786"/>
        <v>41</v>
      </c>
      <c r="B2958" s="112" t="s">
        <v>2881</v>
      </c>
      <c r="C2958" s="113">
        <v>1983</v>
      </c>
      <c r="D2958" s="107">
        <v>2009</v>
      </c>
      <c r="E2958" s="114" t="s">
        <v>94</v>
      </c>
      <c r="F2958" s="107">
        <v>2</v>
      </c>
      <c r="G2958" s="107">
        <v>4</v>
      </c>
      <c r="H2958" s="111">
        <v>1205.8</v>
      </c>
      <c r="I2958" s="111">
        <v>1091.5</v>
      </c>
      <c r="J2958" s="111">
        <v>1057.9000000000001</v>
      </c>
      <c r="K2958" s="125">
        <v>73</v>
      </c>
      <c r="L2958" s="110">
        <f t="shared" si="783"/>
        <v>892557.27599999995</v>
      </c>
      <c r="M2958" s="108"/>
      <c r="N2958" s="108"/>
      <c r="O2958" s="108"/>
      <c r="P2958" s="110">
        <f>'Форма 2'!C2958-M2958-N2958-O2958</f>
        <v>892557.27599999995</v>
      </c>
      <c r="Q2958" s="111">
        <f t="shared" si="784"/>
        <v>817.73456344480064</v>
      </c>
      <c r="R2958" s="111">
        <f t="shared" si="785"/>
        <v>817.73456344480064</v>
      </c>
      <c r="S2958" s="112" t="s">
        <v>2152</v>
      </c>
      <c r="T2958" s="107" t="s">
        <v>82</v>
      </c>
      <c r="U2958" s="217">
        <v>1</v>
      </c>
      <c r="V2958" s="85"/>
      <c r="W2958" s="85"/>
      <c r="X2958" s="85"/>
      <c r="Y2958" s="85"/>
      <c r="Z2958" s="85"/>
      <c r="AA2958" s="85"/>
      <c r="AB2958" s="86"/>
      <c r="AC2958" s="86"/>
      <c r="AD2958" s="85"/>
      <c r="AE2958" s="85"/>
      <c r="AF2958" s="85"/>
      <c r="AG2958" s="85"/>
      <c r="AH2958" s="85"/>
      <c r="AI2958" s="85"/>
      <c r="AJ2958" s="85"/>
    </row>
    <row r="2959" spans="1:36" ht="16.5" thickTop="1" thickBot="1">
      <c r="A2959" s="105">
        <f t="shared" si="786"/>
        <v>42</v>
      </c>
      <c r="B2959" s="112" t="s">
        <v>2882</v>
      </c>
      <c r="C2959" s="113">
        <v>1988</v>
      </c>
      <c r="D2959" s="107">
        <v>2009</v>
      </c>
      <c r="E2959" s="114" t="s">
        <v>94</v>
      </c>
      <c r="F2959" s="107">
        <v>2</v>
      </c>
      <c r="G2959" s="107">
        <v>2</v>
      </c>
      <c r="H2959" s="111">
        <v>712.4</v>
      </c>
      <c r="I2959" s="111">
        <v>637.1</v>
      </c>
      <c r="J2959" s="111">
        <v>347</v>
      </c>
      <c r="K2959" s="125">
        <v>41</v>
      </c>
      <c r="L2959" s="110">
        <f t="shared" si="783"/>
        <v>4151261.6599999997</v>
      </c>
      <c r="M2959" s="108"/>
      <c r="N2959" s="108"/>
      <c r="O2959" s="108"/>
      <c r="P2959" s="110">
        <f>'Форма 2'!C2959-M2959-N2959-O2959</f>
        <v>4151261.6599999997</v>
      </c>
      <c r="Q2959" s="111">
        <f t="shared" si="784"/>
        <v>6515.8713859676654</v>
      </c>
      <c r="R2959" s="111">
        <f t="shared" si="785"/>
        <v>6515.8713859676654</v>
      </c>
      <c r="S2959" s="112" t="s">
        <v>2152</v>
      </c>
      <c r="T2959" s="107" t="s">
        <v>82</v>
      </c>
      <c r="U2959" s="217"/>
      <c r="V2959" s="85"/>
      <c r="W2959" s="85"/>
      <c r="X2959" s="85"/>
      <c r="Y2959" s="85"/>
      <c r="Z2959" s="85"/>
      <c r="AA2959" s="85"/>
      <c r="AB2959" s="86"/>
      <c r="AC2959" s="86"/>
      <c r="AD2959" s="85"/>
      <c r="AE2959" s="85">
        <v>1</v>
      </c>
      <c r="AF2959" s="85"/>
      <c r="AG2959" s="85"/>
      <c r="AH2959" s="85"/>
      <c r="AI2959" s="85"/>
      <c r="AJ2959" s="85"/>
    </row>
    <row r="2960" spans="1:36" ht="16.5" thickTop="1" thickBot="1">
      <c r="A2960" s="105">
        <f t="shared" si="786"/>
        <v>43</v>
      </c>
      <c r="B2960" s="112" t="s">
        <v>2883</v>
      </c>
      <c r="C2960" s="113">
        <v>1978</v>
      </c>
      <c r="D2960" s="107">
        <v>2009</v>
      </c>
      <c r="E2960" s="114" t="s">
        <v>136</v>
      </c>
      <c r="F2960" s="107">
        <v>2</v>
      </c>
      <c r="G2960" s="107">
        <v>2</v>
      </c>
      <c r="H2960" s="111">
        <v>582.20000000000005</v>
      </c>
      <c r="I2960" s="111">
        <v>582.20000000000005</v>
      </c>
      <c r="J2960" s="111">
        <v>495</v>
      </c>
      <c r="K2960" s="125">
        <v>34</v>
      </c>
      <c r="L2960" s="110">
        <f t="shared" si="783"/>
        <v>3823522.8140000002</v>
      </c>
      <c r="M2960" s="108"/>
      <c r="N2960" s="108"/>
      <c r="O2960" s="108"/>
      <c r="P2960" s="110">
        <f>'Форма 2'!C2960-M2960-N2960-O2960</f>
        <v>3823522.8140000002</v>
      </c>
      <c r="Q2960" s="111">
        <f t="shared" si="784"/>
        <v>6567.37</v>
      </c>
      <c r="R2960" s="111">
        <f t="shared" si="785"/>
        <v>6567.37</v>
      </c>
      <c r="S2960" s="112" t="s">
        <v>2152</v>
      </c>
      <c r="T2960" s="107" t="s">
        <v>82</v>
      </c>
      <c r="U2960" s="217">
        <v>1</v>
      </c>
      <c r="V2960" s="85"/>
      <c r="W2960" s="85"/>
      <c r="X2960" s="85"/>
      <c r="Y2960" s="85"/>
      <c r="Z2960" s="85"/>
      <c r="AA2960" s="85"/>
      <c r="AB2960" s="86"/>
      <c r="AC2960" s="86"/>
      <c r="AD2960" s="85"/>
      <c r="AE2960" s="85">
        <v>1</v>
      </c>
      <c r="AF2960" s="85"/>
      <c r="AG2960" s="85"/>
      <c r="AH2960" s="85"/>
      <c r="AI2960" s="85"/>
      <c r="AJ2960" s="85"/>
    </row>
    <row r="2961" spans="1:36" ht="16.5" thickTop="1" thickBot="1">
      <c r="A2961" s="105">
        <f t="shared" si="786"/>
        <v>44</v>
      </c>
      <c r="B2961" s="112" t="s">
        <v>2884</v>
      </c>
      <c r="C2961" s="113">
        <v>1982</v>
      </c>
      <c r="D2961" s="107">
        <v>2009</v>
      </c>
      <c r="E2961" s="114" t="s">
        <v>94</v>
      </c>
      <c r="F2961" s="107">
        <v>2</v>
      </c>
      <c r="G2961" s="107">
        <v>4</v>
      </c>
      <c r="H2961" s="111">
        <v>1225.5</v>
      </c>
      <c r="I2961" s="111">
        <v>1112.3</v>
      </c>
      <c r="J2961" s="111">
        <v>1011.55</v>
      </c>
      <c r="K2961" s="125">
        <v>64</v>
      </c>
      <c r="L2961" s="110">
        <f t="shared" si="783"/>
        <v>907139.61</v>
      </c>
      <c r="M2961" s="108"/>
      <c r="N2961" s="108"/>
      <c r="O2961" s="108"/>
      <c r="P2961" s="110">
        <f>'Форма 2'!C2961-M2961-N2961-O2961</f>
        <v>907139.61</v>
      </c>
      <c r="Q2961" s="111">
        <f t="shared" si="784"/>
        <v>815.55300728220811</v>
      </c>
      <c r="R2961" s="111">
        <f t="shared" si="785"/>
        <v>815.55300728220811</v>
      </c>
      <c r="S2961" s="112" t="s">
        <v>2152</v>
      </c>
      <c r="T2961" s="107" t="s">
        <v>82</v>
      </c>
      <c r="U2961" s="217">
        <v>1</v>
      </c>
      <c r="V2961" s="85"/>
      <c r="W2961" s="85"/>
      <c r="X2961" s="85"/>
      <c r="Y2961" s="85"/>
      <c r="Z2961" s="85"/>
      <c r="AA2961" s="85"/>
      <c r="AB2961" s="86"/>
      <c r="AC2961" s="86"/>
      <c r="AD2961" s="85"/>
      <c r="AE2961" s="85"/>
      <c r="AF2961" s="85"/>
      <c r="AG2961" s="85"/>
      <c r="AH2961" s="85"/>
      <c r="AI2961" s="85"/>
      <c r="AJ2961" s="85"/>
    </row>
    <row r="2962" spans="1:36" ht="16.5" thickTop="1" thickBot="1">
      <c r="A2962" s="105">
        <f t="shared" si="786"/>
        <v>45</v>
      </c>
      <c r="B2962" s="112" t="s">
        <v>2885</v>
      </c>
      <c r="C2962" s="113">
        <v>1974</v>
      </c>
      <c r="D2962" s="107">
        <v>2009</v>
      </c>
      <c r="E2962" s="114" t="s">
        <v>94</v>
      </c>
      <c r="F2962" s="107">
        <v>2</v>
      </c>
      <c r="G2962" s="107">
        <v>2</v>
      </c>
      <c r="H2962" s="111">
        <v>538.9</v>
      </c>
      <c r="I2962" s="111">
        <v>522</v>
      </c>
      <c r="J2962" s="111">
        <v>490.5</v>
      </c>
      <c r="K2962" s="125">
        <v>40</v>
      </c>
      <c r="L2962" s="110">
        <f t="shared" si="783"/>
        <v>3140251.1349999998</v>
      </c>
      <c r="M2962" s="108"/>
      <c r="N2962" s="108"/>
      <c r="O2962" s="108"/>
      <c r="P2962" s="110">
        <f>'Форма 2'!C2962-M2962-N2962-O2962</f>
        <v>3140251.1349999998</v>
      </c>
      <c r="Q2962" s="111">
        <f t="shared" si="784"/>
        <v>6015.8067720306508</v>
      </c>
      <c r="R2962" s="111">
        <f t="shared" si="785"/>
        <v>6015.8067720306508</v>
      </c>
      <c r="S2962" s="112" t="s">
        <v>2152</v>
      </c>
      <c r="T2962" s="107" t="s">
        <v>82</v>
      </c>
      <c r="U2962" s="217"/>
      <c r="V2962" s="85"/>
      <c r="W2962" s="85"/>
      <c r="X2962" s="85"/>
      <c r="Y2962" s="85"/>
      <c r="Z2962" s="85"/>
      <c r="AA2962" s="85"/>
      <c r="AB2962" s="86"/>
      <c r="AC2962" s="86"/>
      <c r="AD2962" s="85"/>
      <c r="AE2962" s="85">
        <v>1</v>
      </c>
      <c r="AF2962" s="85"/>
      <c r="AG2962" s="85"/>
      <c r="AH2962" s="85"/>
      <c r="AI2962" s="85"/>
      <c r="AJ2962" s="85"/>
    </row>
    <row r="2963" spans="1:36" ht="16.5" thickTop="1" thickBot="1">
      <c r="A2963" s="105">
        <f t="shared" si="786"/>
        <v>46</v>
      </c>
      <c r="B2963" s="112" t="s">
        <v>2886</v>
      </c>
      <c r="C2963" s="113">
        <v>1987</v>
      </c>
      <c r="D2963" s="107">
        <v>2009</v>
      </c>
      <c r="E2963" s="114" t="s">
        <v>94</v>
      </c>
      <c r="F2963" s="107">
        <v>2</v>
      </c>
      <c r="G2963" s="107">
        <v>3</v>
      </c>
      <c r="H2963" s="111">
        <v>1046.9000000000001</v>
      </c>
      <c r="I2963" s="111">
        <v>947.4</v>
      </c>
      <c r="J2963" s="111">
        <v>896.2</v>
      </c>
      <c r="K2963" s="125">
        <v>47</v>
      </c>
      <c r="L2963" s="110">
        <f t="shared" si="783"/>
        <v>6100443.335</v>
      </c>
      <c r="M2963" s="108"/>
      <c r="N2963" s="108"/>
      <c r="O2963" s="108"/>
      <c r="P2963" s="110">
        <f>'Форма 2'!C2963-M2963-N2963-O2963</f>
        <v>6100443.335</v>
      </c>
      <c r="Q2963" s="111">
        <f t="shared" si="784"/>
        <v>6439.1422155372602</v>
      </c>
      <c r="R2963" s="111">
        <f t="shared" si="785"/>
        <v>6439.1422155372602</v>
      </c>
      <c r="S2963" s="112" t="s">
        <v>2152</v>
      </c>
      <c r="T2963" s="107" t="s">
        <v>82</v>
      </c>
      <c r="U2963" s="217"/>
      <c r="V2963" s="85"/>
      <c r="W2963" s="85"/>
      <c r="X2963" s="85"/>
      <c r="Y2963" s="85"/>
      <c r="Z2963" s="85"/>
      <c r="AA2963" s="85"/>
      <c r="AB2963" s="86"/>
      <c r="AC2963" s="86"/>
      <c r="AD2963" s="85"/>
      <c r="AE2963" s="85">
        <v>1</v>
      </c>
      <c r="AF2963" s="85"/>
      <c r="AG2963" s="85"/>
      <c r="AH2963" s="85"/>
      <c r="AI2963" s="85"/>
      <c r="AJ2963" s="85"/>
    </row>
    <row r="2964" spans="1:36" ht="16.5" thickTop="1" thickBot="1">
      <c r="A2964" s="105">
        <f t="shared" si="786"/>
        <v>47</v>
      </c>
      <c r="B2964" s="112" t="s">
        <v>2887</v>
      </c>
      <c r="C2964" s="113">
        <v>1989</v>
      </c>
      <c r="D2964" s="107"/>
      <c r="E2964" s="114" t="s">
        <v>80</v>
      </c>
      <c r="F2964" s="107">
        <v>2</v>
      </c>
      <c r="G2964" s="107">
        <v>2</v>
      </c>
      <c r="H2964" s="111">
        <v>631.9</v>
      </c>
      <c r="I2964" s="111">
        <v>570.1</v>
      </c>
      <c r="J2964" s="111">
        <v>429.4</v>
      </c>
      <c r="K2964" s="125">
        <v>36</v>
      </c>
      <c r="L2964" s="110">
        <f t="shared" si="783"/>
        <v>6039314.7409999995</v>
      </c>
      <c r="M2964" s="108"/>
      <c r="N2964" s="108"/>
      <c r="O2964" s="108"/>
      <c r="P2964" s="110">
        <f>'Форма 2'!C2964-M2964-N2964-O2964</f>
        <v>6039314.7409999995</v>
      </c>
      <c r="Q2964" s="111">
        <f t="shared" si="784"/>
        <v>10593.430522715311</v>
      </c>
      <c r="R2964" s="111">
        <f t="shared" si="785"/>
        <v>10593.430522715311</v>
      </c>
      <c r="S2964" s="112" t="s">
        <v>2152</v>
      </c>
      <c r="T2964" s="107" t="s">
        <v>82</v>
      </c>
      <c r="U2964" s="217"/>
      <c r="V2964" s="85"/>
      <c r="W2964" s="85"/>
      <c r="X2964" s="85"/>
      <c r="Y2964" s="85"/>
      <c r="Z2964" s="85"/>
      <c r="AA2964" s="85"/>
      <c r="AB2964" s="86"/>
      <c r="AC2964" s="86"/>
      <c r="AD2964" s="85">
        <v>1</v>
      </c>
      <c r="AE2964" s="85"/>
      <c r="AF2964" s="85"/>
      <c r="AG2964" s="85"/>
      <c r="AH2964" s="85"/>
      <c r="AI2964" s="85"/>
      <c r="AJ2964" s="85"/>
    </row>
    <row r="2965" spans="1:36" ht="16.5" thickTop="1" thickBot="1">
      <c r="A2965" s="105">
        <f t="shared" si="786"/>
        <v>48</v>
      </c>
      <c r="B2965" s="112" t="s">
        <v>2888</v>
      </c>
      <c r="C2965" s="113">
        <v>1990</v>
      </c>
      <c r="D2965" s="107">
        <v>2012</v>
      </c>
      <c r="E2965" s="114" t="s">
        <v>80</v>
      </c>
      <c r="F2965" s="107">
        <v>2</v>
      </c>
      <c r="G2965" s="107">
        <v>2</v>
      </c>
      <c r="H2965" s="111">
        <v>625.9</v>
      </c>
      <c r="I2965" s="111">
        <v>571.79999999999995</v>
      </c>
      <c r="J2965" s="111">
        <v>571.79999999999995</v>
      </c>
      <c r="K2965" s="125">
        <v>25</v>
      </c>
      <c r="L2965" s="110">
        <f t="shared" si="783"/>
        <v>236471.27899999998</v>
      </c>
      <c r="M2965" s="108"/>
      <c r="N2965" s="108"/>
      <c r="O2965" s="108"/>
      <c r="P2965" s="110">
        <f>'Форма 2'!C2965-M2965-N2965-O2965</f>
        <v>236471.27899999998</v>
      </c>
      <c r="Q2965" s="111">
        <f t="shared" si="784"/>
        <v>413.5559268975166</v>
      </c>
      <c r="R2965" s="111">
        <f t="shared" si="785"/>
        <v>413.5559268975166</v>
      </c>
      <c r="S2965" s="112" t="s">
        <v>2152</v>
      </c>
      <c r="T2965" s="107" t="s">
        <v>82</v>
      </c>
      <c r="U2965" s="217"/>
      <c r="V2965" s="85"/>
      <c r="W2965" s="85"/>
      <c r="X2965" s="85">
        <v>1</v>
      </c>
      <c r="Y2965" s="85"/>
      <c r="Z2965" s="85"/>
      <c r="AA2965" s="85"/>
      <c r="AB2965" s="86"/>
      <c r="AC2965" s="86"/>
      <c r="AD2965" s="85"/>
      <c r="AE2965" s="85"/>
      <c r="AF2965" s="85"/>
      <c r="AG2965" s="85"/>
      <c r="AH2965" s="85"/>
      <c r="AI2965" s="85"/>
      <c r="AJ2965" s="85"/>
    </row>
    <row r="2966" spans="1:36" ht="16.5" thickTop="1" thickBot="1">
      <c r="A2966" s="105">
        <f t="shared" si="786"/>
        <v>49</v>
      </c>
      <c r="B2966" s="112" t="s">
        <v>2889</v>
      </c>
      <c r="C2966" s="113">
        <v>1995</v>
      </c>
      <c r="D2966" s="107"/>
      <c r="E2966" s="114" t="s">
        <v>80</v>
      </c>
      <c r="F2966" s="107">
        <v>3</v>
      </c>
      <c r="G2966" s="107">
        <v>3</v>
      </c>
      <c r="H2966" s="111">
        <v>2065</v>
      </c>
      <c r="I2966" s="111">
        <v>1879.5</v>
      </c>
      <c r="J2966" s="111">
        <v>1667.2</v>
      </c>
      <c r="K2966" s="125">
        <v>71</v>
      </c>
      <c r="L2966" s="110">
        <f t="shared" si="783"/>
        <v>19736010.349999998</v>
      </c>
      <c r="M2966" s="108"/>
      <c r="N2966" s="108"/>
      <c r="O2966" s="108"/>
      <c r="P2966" s="110">
        <f>'Форма 2'!C2966-M2966-N2966-O2966</f>
        <v>19736010.349999998</v>
      </c>
      <c r="Q2966" s="111">
        <f t="shared" si="784"/>
        <v>10500.670577281191</v>
      </c>
      <c r="R2966" s="111">
        <f t="shared" si="785"/>
        <v>10500.670577281191</v>
      </c>
      <c r="S2966" s="112" t="s">
        <v>2152</v>
      </c>
      <c r="T2966" s="107" t="s">
        <v>82</v>
      </c>
      <c r="U2966" s="217"/>
      <c r="V2966" s="85"/>
      <c r="W2966" s="85"/>
      <c r="X2966" s="85"/>
      <c r="Y2966" s="85"/>
      <c r="Z2966" s="85"/>
      <c r="AA2966" s="85"/>
      <c r="AB2966" s="86"/>
      <c r="AC2966" s="86"/>
      <c r="AD2966" s="85">
        <v>1</v>
      </c>
      <c r="AE2966" s="85"/>
      <c r="AF2966" s="85"/>
      <c r="AG2966" s="85"/>
      <c r="AH2966" s="85"/>
      <c r="AI2966" s="85"/>
      <c r="AJ2966" s="85"/>
    </row>
    <row r="2967" spans="1:36" ht="16.5" thickTop="1" thickBot="1">
      <c r="A2967" s="105">
        <f t="shared" si="786"/>
        <v>50</v>
      </c>
      <c r="B2967" s="112" t="s">
        <v>2890</v>
      </c>
      <c r="C2967" s="113">
        <v>1988</v>
      </c>
      <c r="D2967" s="107"/>
      <c r="E2967" s="114" t="s">
        <v>80</v>
      </c>
      <c r="F2967" s="107">
        <v>2</v>
      </c>
      <c r="G2967" s="107">
        <v>3</v>
      </c>
      <c r="H2967" s="111">
        <v>1067</v>
      </c>
      <c r="I2967" s="111">
        <v>947</v>
      </c>
      <c r="J2967" s="111">
        <v>833.4</v>
      </c>
      <c r="K2967" s="125">
        <v>45</v>
      </c>
      <c r="L2967" s="110">
        <f t="shared" si="783"/>
        <v>10197735.129999999</v>
      </c>
      <c r="M2967" s="108"/>
      <c r="N2967" s="108"/>
      <c r="O2967" s="108"/>
      <c r="P2967" s="110">
        <f>'Форма 2'!C2967-M2967-N2967-O2967</f>
        <v>10197735.129999999</v>
      </c>
      <c r="Q2967" s="111">
        <f t="shared" si="784"/>
        <v>10768.463706441393</v>
      </c>
      <c r="R2967" s="111">
        <f t="shared" si="785"/>
        <v>10768.463706441393</v>
      </c>
      <c r="S2967" s="112" t="s">
        <v>2152</v>
      </c>
      <c r="T2967" s="107" t="s">
        <v>82</v>
      </c>
      <c r="U2967" s="217"/>
      <c r="V2967" s="85"/>
      <c r="W2967" s="85"/>
      <c r="X2967" s="85"/>
      <c r="Y2967" s="85"/>
      <c r="Z2967" s="85"/>
      <c r="AA2967" s="85"/>
      <c r="AB2967" s="86"/>
      <c r="AC2967" s="86"/>
      <c r="AD2967" s="85">
        <v>1</v>
      </c>
      <c r="AE2967" s="85"/>
      <c r="AF2967" s="85"/>
      <c r="AG2967" s="85"/>
      <c r="AH2967" s="85"/>
      <c r="AI2967" s="85"/>
      <c r="AJ2967" s="85"/>
    </row>
    <row r="2968" spans="1:36" ht="16.5" thickTop="1" thickBot="1">
      <c r="A2968" s="105">
        <f t="shared" si="786"/>
        <v>51</v>
      </c>
      <c r="B2968" s="112" t="s">
        <v>2891</v>
      </c>
      <c r="C2968" s="113">
        <v>1992</v>
      </c>
      <c r="D2968" s="107"/>
      <c r="E2968" s="114" t="s">
        <v>80</v>
      </c>
      <c r="F2968" s="107">
        <v>3</v>
      </c>
      <c r="G2968" s="107">
        <v>2</v>
      </c>
      <c r="H2968" s="111">
        <v>1421</v>
      </c>
      <c r="I2968" s="111">
        <v>1312.2</v>
      </c>
      <c r="J2968" s="111">
        <v>1080.5</v>
      </c>
      <c r="K2968" s="125">
        <v>71</v>
      </c>
      <c r="L2968" s="110">
        <f t="shared" si="783"/>
        <v>13581051.189999999</v>
      </c>
      <c r="M2968" s="108"/>
      <c r="N2968" s="108"/>
      <c r="O2968" s="108"/>
      <c r="P2968" s="110">
        <f>'Форма 2'!C2968-M2968-N2968-O2968</f>
        <v>13581051.189999999</v>
      </c>
      <c r="Q2968" s="111">
        <f t="shared" si="784"/>
        <v>10349.833249504647</v>
      </c>
      <c r="R2968" s="111">
        <f t="shared" si="785"/>
        <v>10349.833249504647</v>
      </c>
      <c r="S2968" s="112" t="s">
        <v>2152</v>
      </c>
      <c r="T2968" s="107" t="s">
        <v>82</v>
      </c>
      <c r="U2968" s="217"/>
      <c r="V2968" s="85"/>
      <c r="W2968" s="85"/>
      <c r="X2968" s="85"/>
      <c r="Y2968" s="85"/>
      <c r="Z2968" s="85"/>
      <c r="AA2968" s="85"/>
      <c r="AB2968" s="86"/>
      <c r="AC2968" s="86"/>
      <c r="AD2968" s="85">
        <v>1</v>
      </c>
      <c r="AE2968" s="85"/>
      <c r="AF2968" s="85"/>
      <c r="AG2968" s="85"/>
      <c r="AH2968" s="85"/>
      <c r="AI2968" s="85"/>
      <c r="AJ2968" s="85"/>
    </row>
    <row r="2969" spans="1:36" ht="17.25" thickTop="1" thickBot="1">
      <c r="A2969" s="221">
        <v>0</v>
      </c>
      <c r="B2969" s="13" t="s">
        <v>268</v>
      </c>
      <c r="C2969" s="5"/>
      <c r="D2969" s="5"/>
      <c r="E2969" s="5"/>
      <c r="F2969" s="5"/>
      <c r="G2969" s="5"/>
      <c r="H2969" s="17">
        <f t="shared" ref="H2969:P2969" si="790">SUM(H2971:H2996)</f>
        <v>62920.80000000001</v>
      </c>
      <c r="I2969" s="17">
        <f t="shared" si="790"/>
        <v>54375.6</v>
      </c>
      <c r="J2969" s="17">
        <f t="shared" si="790"/>
        <v>48013.099999999991</v>
      </c>
      <c r="K2969" s="18">
        <f t="shared" si="790"/>
        <v>3778</v>
      </c>
      <c r="L2969" s="17">
        <f t="shared" si="790"/>
        <v>176992645.81699997</v>
      </c>
      <c r="M2969" s="17">
        <f t="shared" si="790"/>
        <v>0</v>
      </c>
      <c r="N2969" s="17">
        <f t="shared" si="790"/>
        <v>0</v>
      </c>
      <c r="O2969" s="17">
        <f t="shared" si="790"/>
        <v>0</v>
      </c>
      <c r="P2969" s="17">
        <f t="shared" si="790"/>
        <v>176992645.81699997</v>
      </c>
      <c r="Q2969" s="8" t="s">
        <v>76</v>
      </c>
      <c r="R2969" s="8" t="s">
        <v>76</v>
      </c>
      <c r="S2969" s="8" t="s">
        <v>76</v>
      </c>
      <c r="T2969" s="5" t="s">
        <v>76</v>
      </c>
      <c r="U2969" s="218" t="s">
        <v>76</v>
      </c>
      <c r="V2969" s="84" t="s">
        <v>76</v>
      </c>
      <c r="W2969" s="84" t="s">
        <v>76</v>
      </c>
      <c r="X2969" s="84" t="s">
        <v>76</v>
      </c>
      <c r="Y2969" s="84" t="s">
        <v>76</v>
      </c>
      <c r="Z2969" s="84" t="s">
        <v>76</v>
      </c>
      <c r="AA2969" s="84" t="s">
        <v>76</v>
      </c>
      <c r="AB2969" s="84" t="s">
        <v>76</v>
      </c>
      <c r="AC2969" s="84" t="s">
        <v>76</v>
      </c>
      <c r="AD2969" s="84" t="s">
        <v>76</v>
      </c>
      <c r="AE2969" s="84" t="s">
        <v>76</v>
      </c>
      <c r="AF2969" s="84" t="s">
        <v>76</v>
      </c>
      <c r="AG2969" s="84" t="s">
        <v>76</v>
      </c>
      <c r="AH2969" s="84" t="s">
        <v>76</v>
      </c>
      <c r="AI2969" s="84" t="s">
        <v>76</v>
      </c>
      <c r="AJ2969" s="84" t="s">
        <v>76</v>
      </c>
    </row>
    <row r="2970" spans="1:36" ht="16.5" thickTop="1" thickBot="1">
      <c r="A2970" s="105">
        <f t="shared" si="786"/>
        <v>1</v>
      </c>
      <c r="B2970" s="191" t="s">
        <v>5053</v>
      </c>
      <c r="C2970" s="107">
        <v>1983</v>
      </c>
      <c r="D2970" s="107"/>
      <c r="E2970" s="114" t="s">
        <v>94</v>
      </c>
      <c r="F2970" s="107">
        <v>5</v>
      </c>
      <c r="G2970" s="107">
        <v>4</v>
      </c>
      <c r="H2970" s="111">
        <v>2941</v>
      </c>
      <c r="I2970" s="111">
        <v>2742.6</v>
      </c>
      <c r="J2970" s="111">
        <v>2515.9</v>
      </c>
      <c r="K2970" s="122">
        <v>190</v>
      </c>
      <c r="L2970" s="110">
        <f t="shared" ref="L2970" si="791">SUM(M2970:P2970)</f>
        <v>17925189.130000003</v>
      </c>
      <c r="M2970" s="108"/>
      <c r="N2970" s="108"/>
      <c r="O2970" s="108"/>
      <c r="P2970" s="110">
        <f>'Форма 2'!C2970-M2970-N2970-O2970</f>
        <v>17925189.130000003</v>
      </c>
      <c r="Q2970" s="111">
        <f>L2970/I2970</f>
        <v>6535.8379384525642</v>
      </c>
      <c r="R2970" s="111">
        <f>Q2970</f>
        <v>6535.8379384525642</v>
      </c>
      <c r="S2970" s="112" t="s">
        <v>2152</v>
      </c>
      <c r="T2970" s="118" t="s">
        <v>92</v>
      </c>
      <c r="U2970" s="217">
        <v>1</v>
      </c>
      <c r="V2970" s="85"/>
      <c r="W2970" s="85"/>
      <c r="X2970" s="85"/>
      <c r="Y2970" s="85"/>
      <c r="Z2970" s="85"/>
      <c r="AA2970" s="85">
        <v>1</v>
      </c>
      <c r="AB2970" s="86"/>
      <c r="AC2970" s="86"/>
      <c r="AD2970" s="85">
        <v>1</v>
      </c>
      <c r="AE2970" s="85"/>
      <c r="AF2970" s="85"/>
      <c r="AG2970" s="85"/>
      <c r="AH2970" s="85"/>
      <c r="AI2970" s="85"/>
      <c r="AJ2970" s="85"/>
    </row>
    <row r="2971" spans="1:36" ht="16.5" thickTop="1" thickBot="1">
      <c r="A2971" s="105">
        <f t="shared" si="786"/>
        <v>2</v>
      </c>
      <c r="B2971" s="198" t="s">
        <v>2892</v>
      </c>
      <c r="C2971" s="148">
        <v>1957</v>
      </c>
      <c r="D2971" s="148"/>
      <c r="E2971" s="127" t="s">
        <v>94</v>
      </c>
      <c r="F2971" s="107">
        <v>2</v>
      </c>
      <c r="G2971" s="118">
        <v>1</v>
      </c>
      <c r="H2971" s="111">
        <v>404.3</v>
      </c>
      <c r="I2971" s="111">
        <v>374.3</v>
      </c>
      <c r="J2971" s="111">
        <v>316.7</v>
      </c>
      <c r="K2971" s="129">
        <v>16</v>
      </c>
      <c r="L2971" s="110">
        <f t="shared" ref="L2971:L2996" si="792">SUM(M2971:P2971)</f>
        <v>4163323.7229999998</v>
      </c>
      <c r="M2971" s="108"/>
      <c r="N2971" s="108"/>
      <c r="O2971" s="108"/>
      <c r="P2971" s="110">
        <f>'Форма 2'!C2971-M2971-N2971-O2971</f>
        <v>4163323.7229999998</v>
      </c>
      <c r="Q2971" s="111">
        <f>L2971/I2971</f>
        <v>11122.959452310979</v>
      </c>
      <c r="R2971" s="111">
        <f>Q2971</f>
        <v>11122.959452310979</v>
      </c>
      <c r="S2971" s="112" t="s">
        <v>2152</v>
      </c>
      <c r="T2971" s="118" t="s">
        <v>82</v>
      </c>
      <c r="U2971" s="217">
        <v>1</v>
      </c>
      <c r="V2971" s="85"/>
      <c r="W2971" s="85"/>
      <c r="X2971" s="85"/>
      <c r="Y2971" s="85"/>
      <c r="Z2971" s="85"/>
      <c r="AA2971" s="85"/>
      <c r="AB2971" s="86"/>
      <c r="AC2971" s="86"/>
      <c r="AD2971" s="85">
        <v>1</v>
      </c>
      <c r="AE2971" s="85"/>
      <c r="AF2971" s="85"/>
      <c r="AG2971" s="85"/>
      <c r="AH2971" s="85"/>
      <c r="AI2971" s="85"/>
      <c r="AJ2971" s="85"/>
    </row>
    <row r="2972" spans="1:36" ht="16.5" thickTop="1" thickBot="1">
      <c r="A2972" s="105">
        <f t="shared" si="786"/>
        <v>3</v>
      </c>
      <c r="B2972" s="198" t="s">
        <v>2893</v>
      </c>
      <c r="C2972" s="118">
        <v>1991</v>
      </c>
      <c r="D2972" s="148"/>
      <c r="E2972" s="127" t="s">
        <v>80</v>
      </c>
      <c r="F2972" s="107">
        <v>5</v>
      </c>
      <c r="G2972" s="118">
        <v>5</v>
      </c>
      <c r="H2972" s="111">
        <v>3871.4</v>
      </c>
      <c r="I2972" s="111">
        <v>3506.8</v>
      </c>
      <c r="J2972" s="111">
        <v>3300.2</v>
      </c>
      <c r="K2972" s="129">
        <v>225</v>
      </c>
      <c r="L2972" s="110">
        <f t="shared" si="792"/>
        <v>5407958.6600000001</v>
      </c>
      <c r="M2972" s="108"/>
      <c r="N2972" s="108"/>
      <c r="O2972" s="108"/>
      <c r="P2972" s="110">
        <f>'Форма 2'!C2972-M2972-N2972-O2972</f>
        <v>5407958.6600000001</v>
      </c>
      <c r="Q2972" s="111">
        <f>L2972/I2972</f>
        <v>1542.1348979126269</v>
      </c>
      <c r="R2972" s="111">
        <f>Q2972</f>
        <v>1542.1348979126269</v>
      </c>
      <c r="S2972" s="112" t="s">
        <v>2152</v>
      </c>
      <c r="T2972" s="118" t="s">
        <v>92</v>
      </c>
      <c r="U2972" s="217"/>
      <c r="V2972" s="85"/>
      <c r="W2972" s="85"/>
      <c r="X2972" s="85">
        <v>1</v>
      </c>
      <c r="Y2972" s="85"/>
      <c r="Z2972" s="85"/>
      <c r="AA2972" s="85">
        <v>1</v>
      </c>
      <c r="AB2972" s="86"/>
      <c r="AC2972" s="86"/>
      <c r="AD2972" s="85"/>
      <c r="AE2972" s="85"/>
      <c r="AF2972" s="85"/>
      <c r="AG2972" s="85"/>
      <c r="AH2972" s="85"/>
      <c r="AI2972" s="85"/>
      <c r="AJ2972" s="85"/>
    </row>
    <row r="2973" spans="1:36" ht="16.5" thickTop="1" thickBot="1">
      <c r="A2973" s="105">
        <f t="shared" si="786"/>
        <v>4</v>
      </c>
      <c r="B2973" s="198" t="s">
        <v>2894</v>
      </c>
      <c r="C2973" s="118">
        <v>1964</v>
      </c>
      <c r="D2973" s="148"/>
      <c r="E2973" s="127" t="s">
        <v>94</v>
      </c>
      <c r="F2973" s="107">
        <v>2</v>
      </c>
      <c r="G2973" s="118">
        <v>2</v>
      </c>
      <c r="H2973" s="111">
        <v>542.70000000000005</v>
      </c>
      <c r="I2973" s="111">
        <v>466.4</v>
      </c>
      <c r="J2973" s="111">
        <v>426.4</v>
      </c>
      <c r="K2973" s="129">
        <v>40</v>
      </c>
      <c r="L2973" s="110">
        <f t="shared" si="792"/>
        <v>5186795.5530000003</v>
      </c>
      <c r="M2973" s="108"/>
      <c r="N2973" s="108"/>
      <c r="O2973" s="108"/>
      <c r="P2973" s="110">
        <f>'Форма 2'!C2973-M2973-N2973-O2973</f>
        <v>5186795.5530000003</v>
      </c>
      <c r="Q2973" s="111">
        <f t="shared" ref="Q2973:Q2996" si="793">L2973/I2973</f>
        <v>11120.91670883362</v>
      </c>
      <c r="R2973" s="111">
        <f t="shared" ref="R2973:R2996" si="794">Q2973</f>
        <v>11120.91670883362</v>
      </c>
      <c r="S2973" s="112" t="s">
        <v>2152</v>
      </c>
      <c r="T2973" s="118" t="s">
        <v>82</v>
      </c>
      <c r="U2973" s="217"/>
      <c r="V2973" s="85"/>
      <c r="W2973" s="85"/>
      <c r="X2973" s="85"/>
      <c r="Y2973" s="85"/>
      <c r="Z2973" s="85"/>
      <c r="AA2973" s="85"/>
      <c r="AB2973" s="86"/>
      <c r="AC2973" s="86"/>
      <c r="AD2973" s="85">
        <v>1</v>
      </c>
      <c r="AE2973" s="85"/>
      <c r="AF2973" s="85"/>
      <c r="AG2973" s="85"/>
      <c r="AH2973" s="85"/>
      <c r="AI2973" s="85"/>
      <c r="AJ2973" s="85"/>
    </row>
    <row r="2974" spans="1:36" ht="16.5" thickTop="1" thickBot="1">
      <c r="A2974" s="105">
        <f t="shared" si="786"/>
        <v>5</v>
      </c>
      <c r="B2974" s="198" t="s">
        <v>2895</v>
      </c>
      <c r="C2974" s="118">
        <v>1963</v>
      </c>
      <c r="D2974" s="148"/>
      <c r="E2974" s="127" t="s">
        <v>94</v>
      </c>
      <c r="F2974" s="107">
        <v>2</v>
      </c>
      <c r="G2974" s="118">
        <v>2</v>
      </c>
      <c r="H2974" s="111">
        <v>505.5</v>
      </c>
      <c r="I2974" s="111">
        <v>452.7</v>
      </c>
      <c r="J2974" s="111">
        <v>362.9</v>
      </c>
      <c r="K2974" s="129">
        <v>40</v>
      </c>
      <c r="L2974" s="110">
        <f t="shared" si="792"/>
        <v>4620441.87</v>
      </c>
      <c r="M2974" s="108"/>
      <c r="N2974" s="108"/>
      <c r="O2974" s="108"/>
      <c r="P2974" s="110">
        <f>'Форма 2'!C2974-M2974-N2974-O2974</f>
        <v>4620441.87</v>
      </c>
      <c r="Q2974" s="111">
        <f t="shared" si="793"/>
        <v>10206.410139165011</v>
      </c>
      <c r="R2974" s="111">
        <f t="shared" si="794"/>
        <v>10206.410139165011</v>
      </c>
      <c r="S2974" s="112" t="s">
        <v>2152</v>
      </c>
      <c r="T2974" s="118" t="s">
        <v>92</v>
      </c>
      <c r="U2974" s="217">
        <v>1</v>
      </c>
      <c r="V2974" s="85">
        <v>1</v>
      </c>
      <c r="W2974" s="85"/>
      <c r="X2974" s="85"/>
      <c r="Y2974" s="85"/>
      <c r="Z2974" s="85"/>
      <c r="AA2974" s="85"/>
      <c r="AB2974" s="86"/>
      <c r="AC2974" s="86"/>
      <c r="AD2974" s="85"/>
      <c r="AE2974" s="85"/>
      <c r="AF2974" s="85"/>
      <c r="AG2974" s="85"/>
      <c r="AH2974" s="85"/>
      <c r="AI2974" s="85"/>
      <c r="AJ2974" s="85"/>
    </row>
    <row r="2975" spans="1:36" ht="16.5" thickTop="1" thickBot="1">
      <c r="A2975" s="105">
        <f t="shared" si="786"/>
        <v>6</v>
      </c>
      <c r="B2975" s="198" t="s">
        <v>2896</v>
      </c>
      <c r="C2975" s="118">
        <v>1978</v>
      </c>
      <c r="D2975" s="118"/>
      <c r="E2975" s="127" t="s">
        <v>80</v>
      </c>
      <c r="F2975" s="107">
        <v>3</v>
      </c>
      <c r="G2975" s="118">
        <v>3</v>
      </c>
      <c r="H2975" s="111">
        <v>1780.4</v>
      </c>
      <c r="I2975" s="111">
        <v>1453.1</v>
      </c>
      <c r="J2975" s="111">
        <v>1276.9000000000001</v>
      </c>
      <c r="K2975" s="129">
        <v>81</v>
      </c>
      <c r="L2975" s="110">
        <f t="shared" si="792"/>
        <v>672652.924</v>
      </c>
      <c r="M2975" s="108"/>
      <c r="N2975" s="108"/>
      <c r="O2975" s="108"/>
      <c r="P2975" s="110">
        <f>'Форма 2'!C2975-M2975-N2975-O2975</f>
        <v>672652.924</v>
      </c>
      <c r="Q2975" s="111">
        <f t="shared" si="793"/>
        <v>462.90890097033929</v>
      </c>
      <c r="R2975" s="111">
        <f t="shared" si="794"/>
        <v>462.90890097033929</v>
      </c>
      <c r="S2975" s="112" t="s">
        <v>2152</v>
      </c>
      <c r="T2975" s="118" t="s">
        <v>120</v>
      </c>
      <c r="U2975" s="217"/>
      <c r="V2975" s="85"/>
      <c r="W2975" s="85"/>
      <c r="X2975" s="85">
        <v>1</v>
      </c>
      <c r="Y2975" s="85"/>
      <c r="Z2975" s="85"/>
      <c r="AA2975" s="85"/>
      <c r="AB2975" s="86"/>
      <c r="AC2975" s="86"/>
      <c r="AD2975" s="85"/>
      <c r="AE2975" s="85"/>
      <c r="AF2975" s="85"/>
      <c r="AG2975" s="85"/>
      <c r="AH2975" s="85"/>
      <c r="AI2975" s="85"/>
      <c r="AJ2975" s="85"/>
    </row>
    <row r="2976" spans="1:36" ht="16.5" thickTop="1" thickBot="1">
      <c r="A2976" s="105">
        <f t="shared" si="786"/>
        <v>7</v>
      </c>
      <c r="B2976" s="198" t="s">
        <v>2897</v>
      </c>
      <c r="C2976" s="118">
        <v>1987</v>
      </c>
      <c r="D2976" s="118"/>
      <c r="E2976" s="127" t="s">
        <v>94</v>
      </c>
      <c r="F2976" s="107">
        <v>5</v>
      </c>
      <c r="G2976" s="118">
        <v>6</v>
      </c>
      <c r="H2976" s="111">
        <v>5060.3999999999996</v>
      </c>
      <c r="I2976" s="111">
        <v>4142.8999999999996</v>
      </c>
      <c r="J2976" s="111">
        <v>4045.8</v>
      </c>
      <c r="K2976" s="129">
        <v>280</v>
      </c>
      <c r="L2976" s="110">
        <f t="shared" si="792"/>
        <v>28213349.327999998</v>
      </c>
      <c r="M2976" s="108"/>
      <c r="N2976" s="108"/>
      <c r="O2976" s="108"/>
      <c r="P2976" s="110">
        <f>'Форма 2'!C2976-M2976-N2976-O2976</f>
        <v>28213349.327999998</v>
      </c>
      <c r="Q2976" s="111">
        <f t="shared" si="793"/>
        <v>6810.0483545342631</v>
      </c>
      <c r="R2976" s="111">
        <f t="shared" si="794"/>
        <v>6810.0483545342631</v>
      </c>
      <c r="S2976" s="112" t="s">
        <v>2152</v>
      </c>
      <c r="T2976" s="118" t="s">
        <v>92</v>
      </c>
      <c r="U2976" s="217"/>
      <c r="V2976" s="85"/>
      <c r="W2976" s="85"/>
      <c r="X2976" s="85"/>
      <c r="Y2976" s="85"/>
      <c r="Z2976" s="85"/>
      <c r="AA2976" s="85">
        <v>1</v>
      </c>
      <c r="AB2976" s="86"/>
      <c r="AC2976" s="86"/>
      <c r="AD2976" s="85">
        <v>1</v>
      </c>
      <c r="AE2976" s="85"/>
      <c r="AF2976" s="85"/>
      <c r="AG2976" s="85"/>
      <c r="AH2976" s="85"/>
      <c r="AI2976" s="85"/>
      <c r="AJ2976" s="85"/>
    </row>
    <row r="2977" spans="1:36" ht="16.5" thickTop="1" thickBot="1">
      <c r="A2977" s="105">
        <f t="shared" si="786"/>
        <v>8</v>
      </c>
      <c r="B2977" s="198" t="s">
        <v>2898</v>
      </c>
      <c r="C2977" s="118">
        <v>1980</v>
      </c>
      <c r="D2977" s="118"/>
      <c r="E2977" s="119" t="s">
        <v>80</v>
      </c>
      <c r="F2977" s="107">
        <v>5</v>
      </c>
      <c r="G2977" s="118">
        <v>4</v>
      </c>
      <c r="H2977" s="111">
        <v>3090.1</v>
      </c>
      <c r="I2977" s="111">
        <v>2777.2</v>
      </c>
      <c r="J2977" s="111">
        <v>2648.6</v>
      </c>
      <c r="K2977" s="129">
        <v>177</v>
      </c>
      <c r="L2977" s="110">
        <f t="shared" si="792"/>
        <v>2411544.9409999996</v>
      </c>
      <c r="M2977" s="108"/>
      <c r="N2977" s="108"/>
      <c r="O2977" s="108"/>
      <c r="P2977" s="110">
        <f>'Форма 2'!C2977-M2977-N2977-O2977</f>
        <v>2411544.9409999996</v>
      </c>
      <c r="Q2977" s="111">
        <f t="shared" si="793"/>
        <v>868.33679281290506</v>
      </c>
      <c r="R2977" s="111">
        <f t="shared" si="794"/>
        <v>868.33679281290506</v>
      </c>
      <c r="S2977" s="112" t="s">
        <v>2152</v>
      </c>
      <c r="T2977" s="118" t="s">
        <v>92</v>
      </c>
      <c r="U2977" s="217"/>
      <c r="V2977" s="85"/>
      <c r="W2977" s="85"/>
      <c r="X2977" s="85">
        <v>1</v>
      </c>
      <c r="Y2977" s="85"/>
      <c r="Z2977" s="85">
        <v>1</v>
      </c>
      <c r="AA2977" s="85"/>
      <c r="AB2977" s="86"/>
      <c r="AC2977" s="86"/>
      <c r="AD2977" s="85"/>
      <c r="AE2977" s="85"/>
      <c r="AF2977" s="85"/>
      <c r="AG2977" s="85"/>
      <c r="AH2977" s="85"/>
      <c r="AI2977" s="85"/>
      <c r="AJ2977" s="85"/>
    </row>
    <row r="2978" spans="1:36" ht="16.5" thickTop="1" thickBot="1">
      <c r="A2978" s="105">
        <f t="shared" si="786"/>
        <v>9</v>
      </c>
      <c r="B2978" s="198" t="s">
        <v>1471</v>
      </c>
      <c r="C2978" s="118">
        <v>1975</v>
      </c>
      <c r="D2978" s="118"/>
      <c r="E2978" s="119" t="s">
        <v>80</v>
      </c>
      <c r="F2978" s="107">
        <v>2</v>
      </c>
      <c r="G2978" s="118">
        <v>3</v>
      </c>
      <c r="H2978" s="111">
        <v>1035.3</v>
      </c>
      <c r="I2978" s="111">
        <v>901.5</v>
      </c>
      <c r="J2978" s="111">
        <v>818.9</v>
      </c>
      <c r="K2978" s="129">
        <v>66</v>
      </c>
      <c r="L2978" s="110">
        <f t="shared" si="792"/>
        <v>667437.20399999991</v>
      </c>
      <c r="M2978" s="108"/>
      <c r="N2978" s="108"/>
      <c r="O2978" s="108"/>
      <c r="P2978" s="110">
        <f>'Форма 2'!C2978-M2978-N2978-O2978</f>
        <v>667437.20399999991</v>
      </c>
      <c r="Q2978" s="111">
        <f t="shared" si="793"/>
        <v>740.36295507487512</v>
      </c>
      <c r="R2978" s="111">
        <f t="shared" si="794"/>
        <v>740.36295507487512</v>
      </c>
      <c r="S2978" s="112" t="s">
        <v>2152</v>
      </c>
      <c r="T2978" s="105" t="s">
        <v>82</v>
      </c>
      <c r="U2978" s="217"/>
      <c r="V2978" s="85"/>
      <c r="W2978" s="85"/>
      <c r="X2978" s="85"/>
      <c r="Y2978" s="85"/>
      <c r="Z2978" s="85">
        <v>1</v>
      </c>
      <c r="AA2978" s="85"/>
      <c r="AB2978" s="86"/>
      <c r="AC2978" s="86"/>
      <c r="AD2978" s="85"/>
      <c r="AE2978" s="85"/>
      <c r="AF2978" s="85"/>
      <c r="AG2978" s="85"/>
      <c r="AH2978" s="85"/>
      <c r="AI2978" s="85"/>
      <c r="AJ2978" s="85"/>
    </row>
    <row r="2979" spans="1:36" ht="16.5" thickTop="1" thickBot="1">
      <c r="A2979" s="105">
        <f t="shared" si="786"/>
        <v>10</v>
      </c>
      <c r="B2979" s="198" t="s">
        <v>2899</v>
      </c>
      <c r="C2979" s="118">
        <v>1972</v>
      </c>
      <c r="D2979" s="118"/>
      <c r="E2979" s="127" t="s">
        <v>102</v>
      </c>
      <c r="F2979" s="107">
        <v>1</v>
      </c>
      <c r="G2979" s="118">
        <v>5</v>
      </c>
      <c r="H2979" s="111">
        <v>344.2</v>
      </c>
      <c r="I2979" s="111">
        <v>192.3</v>
      </c>
      <c r="J2979" s="111">
        <v>192.3</v>
      </c>
      <c r="K2979" s="129">
        <v>18</v>
      </c>
      <c r="L2979" s="110">
        <f t="shared" si="792"/>
        <v>254783.72399999999</v>
      </c>
      <c r="M2979" s="108"/>
      <c r="N2979" s="108"/>
      <c r="O2979" s="108"/>
      <c r="P2979" s="110">
        <f>'Форма 2'!C2979-M2979-N2979-O2979</f>
        <v>254783.72399999999</v>
      </c>
      <c r="Q2979" s="111">
        <f t="shared" si="793"/>
        <v>1324.9283619344772</v>
      </c>
      <c r="R2979" s="111">
        <f t="shared" si="794"/>
        <v>1324.9283619344772</v>
      </c>
      <c r="S2979" s="112" t="s">
        <v>2152</v>
      </c>
      <c r="T2979" s="118" t="s">
        <v>82</v>
      </c>
      <c r="U2979" s="217">
        <v>1</v>
      </c>
      <c r="V2979" s="85"/>
      <c r="W2979" s="85"/>
      <c r="X2979" s="85"/>
      <c r="Y2979" s="85"/>
      <c r="Z2979" s="85"/>
      <c r="AA2979" s="85"/>
      <c r="AB2979" s="86"/>
      <c r="AC2979" s="86"/>
      <c r="AD2979" s="85"/>
      <c r="AE2979" s="85"/>
      <c r="AF2979" s="85"/>
      <c r="AG2979" s="85"/>
      <c r="AH2979" s="85"/>
      <c r="AI2979" s="85"/>
      <c r="AJ2979" s="85"/>
    </row>
    <row r="2980" spans="1:36" ht="16.5" thickTop="1" thickBot="1">
      <c r="A2980" s="105">
        <f t="shared" si="786"/>
        <v>11</v>
      </c>
      <c r="B2980" s="198" t="s">
        <v>2900</v>
      </c>
      <c r="C2980" s="118">
        <v>2001</v>
      </c>
      <c r="D2980" s="118"/>
      <c r="E2980" s="127" t="s">
        <v>80</v>
      </c>
      <c r="F2980" s="107">
        <v>5</v>
      </c>
      <c r="G2980" s="118">
        <v>4</v>
      </c>
      <c r="H2980" s="111">
        <v>3313.9</v>
      </c>
      <c r="I2980" s="111">
        <v>2993</v>
      </c>
      <c r="J2980" s="111">
        <v>2893.6</v>
      </c>
      <c r="K2980" s="129">
        <v>180</v>
      </c>
      <c r="L2980" s="110">
        <f t="shared" si="792"/>
        <v>2586200.699</v>
      </c>
      <c r="M2980" s="108"/>
      <c r="N2980" s="108"/>
      <c r="O2980" s="108"/>
      <c r="P2980" s="110">
        <f>'Форма 2'!C2980-M2980-N2980-O2980</f>
        <v>2586200.699</v>
      </c>
      <c r="Q2980" s="111">
        <f t="shared" si="793"/>
        <v>864.08309355162044</v>
      </c>
      <c r="R2980" s="111">
        <f t="shared" si="794"/>
        <v>864.08309355162044</v>
      </c>
      <c r="S2980" s="112" t="s">
        <v>2152</v>
      </c>
      <c r="T2980" s="118" t="s">
        <v>92</v>
      </c>
      <c r="U2980" s="217"/>
      <c r="V2980" s="85"/>
      <c r="W2980" s="85"/>
      <c r="X2980" s="85">
        <v>1</v>
      </c>
      <c r="Y2980" s="85"/>
      <c r="Z2980" s="85">
        <v>1</v>
      </c>
      <c r="AA2980" s="85"/>
      <c r="AB2980" s="86"/>
      <c r="AC2980" s="86"/>
      <c r="AD2980" s="85"/>
      <c r="AE2980" s="85"/>
      <c r="AF2980" s="85"/>
      <c r="AG2980" s="85"/>
      <c r="AH2980" s="85"/>
      <c r="AI2980" s="85"/>
      <c r="AJ2980" s="85"/>
    </row>
    <row r="2981" spans="1:36" ht="16.5" thickTop="1" thickBot="1">
      <c r="A2981" s="105">
        <f t="shared" si="786"/>
        <v>12</v>
      </c>
      <c r="B2981" s="198" t="s">
        <v>2901</v>
      </c>
      <c r="C2981" s="118">
        <v>1986</v>
      </c>
      <c r="D2981" s="118"/>
      <c r="E2981" s="119" t="s">
        <v>1473</v>
      </c>
      <c r="F2981" s="107">
        <v>2</v>
      </c>
      <c r="G2981" s="118">
        <v>3</v>
      </c>
      <c r="H2981" s="111">
        <v>934.5</v>
      </c>
      <c r="I2981" s="111">
        <v>678.6</v>
      </c>
      <c r="J2981" s="111">
        <v>627.70000000000005</v>
      </c>
      <c r="K2981" s="129">
        <v>36</v>
      </c>
      <c r="L2981" s="110">
        <f t="shared" si="792"/>
        <v>955516.90500000003</v>
      </c>
      <c r="M2981" s="108"/>
      <c r="N2981" s="108"/>
      <c r="O2981" s="108"/>
      <c r="P2981" s="110">
        <f>'Форма 2'!C2981-M2981-N2981-O2981</f>
        <v>955516.90500000003</v>
      </c>
      <c r="Q2981" s="111">
        <f t="shared" si="793"/>
        <v>1408.0708885941644</v>
      </c>
      <c r="R2981" s="111">
        <f t="shared" si="794"/>
        <v>1408.0708885941644</v>
      </c>
      <c r="S2981" s="112" t="s">
        <v>2152</v>
      </c>
      <c r="T2981" s="118" t="s">
        <v>82</v>
      </c>
      <c r="U2981" s="217"/>
      <c r="V2981" s="85"/>
      <c r="W2981" s="85"/>
      <c r="X2981" s="85">
        <v>1</v>
      </c>
      <c r="Y2981" s="85"/>
      <c r="Z2981" s="85">
        <v>1</v>
      </c>
      <c r="AA2981" s="85"/>
      <c r="AB2981" s="86"/>
      <c r="AC2981" s="86"/>
      <c r="AD2981" s="85"/>
      <c r="AE2981" s="85"/>
      <c r="AF2981" s="85"/>
      <c r="AG2981" s="85"/>
      <c r="AH2981" s="85"/>
      <c r="AI2981" s="85"/>
      <c r="AJ2981" s="85"/>
    </row>
    <row r="2982" spans="1:36" ht="16.5" thickTop="1" thickBot="1">
      <c r="A2982" s="105">
        <f t="shared" si="786"/>
        <v>13</v>
      </c>
      <c r="B2982" s="198" t="s">
        <v>2902</v>
      </c>
      <c r="C2982" s="118">
        <v>1963</v>
      </c>
      <c r="D2982" s="118"/>
      <c r="E2982" s="127" t="s">
        <v>102</v>
      </c>
      <c r="F2982" s="107">
        <v>1</v>
      </c>
      <c r="G2982" s="118">
        <v>2</v>
      </c>
      <c r="H2982" s="111">
        <v>271.5</v>
      </c>
      <c r="I2982" s="111">
        <v>223.5</v>
      </c>
      <c r="J2982" s="111">
        <v>111.5</v>
      </c>
      <c r="K2982" s="129">
        <v>20</v>
      </c>
      <c r="L2982" s="110">
        <f t="shared" si="792"/>
        <v>200969.73</v>
      </c>
      <c r="M2982" s="108"/>
      <c r="N2982" s="108"/>
      <c r="O2982" s="108"/>
      <c r="P2982" s="110">
        <f>'Форма 2'!C2982-M2982-N2982-O2982</f>
        <v>200969.73</v>
      </c>
      <c r="Q2982" s="111">
        <f t="shared" si="793"/>
        <v>899.19342281879199</v>
      </c>
      <c r="R2982" s="111">
        <f t="shared" si="794"/>
        <v>899.19342281879199</v>
      </c>
      <c r="S2982" s="112" t="s">
        <v>2152</v>
      </c>
      <c r="T2982" s="107" t="s">
        <v>82</v>
      </c>
      <c r="U2982" s="217">
        <v>1</v>
      </c>
      <c r="V2982" s="85"/>
      <c r="W2982" s="85"/>
      <c r="X2982" s="85"/>
      <c r="Y2982" s="85"/>
      <c r="Z2982" s="85"/>
      <c r="AA2982" s="85"/>
      <c r="AB2982" s="86"/>
      <c r="AC2982" s="86"/>
      <c r="AD2982" s="85"/>
      <c r="AE2982" s="85"/>
      <c r="AF2982" s="85"/>
      <c r="AG2982" s="85"/>
      <c r="AH2982" s="85"/>
      <c r="AI2982" s="85"/>
      <c r="AJ2982" s="85"/>
    </row>
    <row r="2983" spans="1:36" ht="16.5" thickTop="1" thickBot="1">
      <c r="A2983" s="105">
        <f t="shared" si="786"/>
        <v>14</v>
      </c>
      <c r="B2983" s="198" t="s">
        <v>2903</v>
      </c>
      <c r="C2983" s="118">
        <v>1994</v>
      </c>
      <c r="D2983" s="118"/>
      <c r="E2983" s="119" t="s">
        <v>80</v>
      </c>
      <c r="F2983" s="107">
        <v>5</v>
      </c>
      <c r="G2983" s="118">
        <v>5</v>
      </c>
      <c r="H2983" s="111">
        <v>4527.5</v>
      </c>
      <c r="I2983" s="111">
        <v>3650.2</v>
      </c>
      <c r="J2983" s="111">
        <v>481.4</v>
      </c>
      <c r="K2983" s="129">
        <v>222</v>
      </c>
      <c r="L2983" s="110">
        <f t="shared" si="792"/>
        <v>20389686.800000001</v>
      </c>
      <c r="M2983" s="108"/>
      <c r="N2983" s="108"/>
      <c r="O2983" s="108"/>
      <c r="P2983" s="110">
        <f>'Форма 2'!C2983-M2983-N2983-O2983</f>
        <v>20389686.800000001</v>
      </c>
      <c r="Q2983" s="111">
        <f t="shared" si="793"/>
        <v>5585.9094844118135</v>
      </c>
      <c r="R2983" s="111">
        <f t="shared" si="794"/>
        <v>5585.9094844118135</v>
      </c>
      <c r="S2983" s="112" t="s">
        <v>2152</v>
      </c>
      <c r="T2983" s="118" t="s">
        <v>92</v>
      </c>
      <c r="U2983" s="217"/>
      <c r="V2983" s="85"/>
      <c r="W2983" s="85"/>
      <c r="X2983" s="85"/>
      <c r="Y2983" s="85"/>
      <c r="Z2983" s="85"/>
      <c r="AA2983" s="85"/>
      <c r="AB2983" s="86"/>
      <c r="AC2983" s="86"/>
      <c r="AD2983" s="85">
        <v>1</v>
      </c>
      <c r="AE2983" s="85"/>
      <c r="AF2983" s="85"/>
      <c r="AG2983" s="85"/>
      <c r="AH2983" s="85"/>
      <c r="AI2983" s="85"/>
      <c r="AJ2983" s="85"/>
    </row>
    <row r="2984" spans="1:36" ht="16.5" thickTop="1" thickBot="1">
      <c r="A2984" s="105">
        <f t="shared" si="786"/>
        <v>15</v>
      </c>
      <c r="B2984" s="198" t="s">
        <v>2904</v>
      </c>
      <c r="C2984" s="118">
        <v>1961</v>
      </c>
      <c r="D2984" s="118"/>
      <c r="E2984" s="127" t="s">
        <v>80</v>
      </c>
      <c r="F2984" s="107">
        <v>2</v>
      </c>
      <c r="G2984" s="118">
        <v>2</v>
      </c>
      <c r="H2984" s="111">
        <v>492.6</v>
      </c>
      <c r="I2984" s="111">
        <v>440.9</v>
      </c>
      <c r="J2984" s="111">
        <v>440.9</v>
      </c>
      <c r="K2984" s="129">
        <v>36</v>
      </c>
      <c r="L2984" s="110">
        <f t="shared" si="792"/>
        <v>364632.37200000003</v>
      </c>
      <c r="M2984" s="108"/>
      <c r="N2984" s="108"/>
      <c r="O2984" s="108"/>
      <c r="P2984" s="110">
        <f>'Форма 2'!C2984-M2984-N2984-O2984</f>
        <v>364632.37200000003</v>
      </c>
      <c r="Q2984" s="111">
        <f t="shared" si="793"/>
        <v>827.01830800635071</v>
      </c>
      <c r="R2984" s="111">
        <f t="shared" si="794"/>
        <v>827.01830800635071</v>
      </c>
      <c r="S2984" s="112" t="s">
        <v>2152</v>
      </c>
      <c r="T2984" s="118" t="s">
        <v>82</v>
      </c>
      <c r="U2984" s="217">
        <v>1</v>
      </c>
      <c r="V2984" s="85"/>
      <c r="W2984" s="85"/>
      <c r="X2984" s="85"/>
      <c r="Y2984" s="85"/>
      <c r="Z2984" s="85"/>
      <c r="AA2984" s="85"/>
      <c r="AB2984" s="86"/>
      <c r="AC2984" s="86"/>
      <c r="AD2984" s="85"/>
      <c r="AE2984" s="85"/>
      <c r="AF2984" s="85"/>
      <c r="AG2984" s="85"/>
      <c r="AH2984" s="85"/>
      <c r="AI2984" s="85"/>
      <c r="AJ2984" s="85"/>
    </row>
    <row r="2985" spans="1:36" ht="16.5" thickTop="1" thickBot="1">
      <c r="A2985" s="105">
        <f t="shared" si="786"/>
        <v>16</v>
      </c>
      <c r="B2985" s="198" t="s">
        <v>2905</v>
      </c>
      <c r="C2985" s="118">
        <v>1960</v>
      </c>
      <c r="D2985" s="118"/>
      <c r="E2985" s="119" t="s">
        <v>793</v>
      </c>
      <c r="F2985" s="107">
        <v>2</v>
      </c>
      <c r="G2985" s="118">
        <v>1</v>
      </c>
      <c r="H2985" s="111">
        <v>164.9</v>
      </c>
      <c r="I2985" s="111">
        <v>164.9</v>
      </c>
      <c r="J2985" s="111">
        <v>0</v>
      </c>
      <c r="K2985" s="129">
        <v>18</v>
      </c>
      <c r="L2985" s="110">
        <f t="shared" si="792"/>
        <v>440490.77400000003</v>
      </c>
      <c r="M2985" s="108"/>
      <c r="N2985" s="108"/>
      <c r="O2985" s="108"/>
      <c r="P2985" s="110">
        <f>'Форма 2'!C2985-M2985-N2985-O2985</f>
        <v>440490.77400000003</v>
      </c>
      <c r="Q2985" s="111">
        <f t="shared" si="793"/>
        <v>2671.26</v>
      </c>
      <c r="R2985" s="111">
        <f t="shared" si="794"/>
        <v>2671.26</v>
      </c>
      <c r="S2985" s="112" t="s">
        <v>2152</v>
      </c>
      <c r="T2985" s="118" t="s">
        <v>82</v>
      </c>
      <c r="U2985" s="217"/>
      <c r="V2985" s="85"/>
      <c r="W2985" s="85"/>
      <c r="X2985" s="85"/>
      <c r="Y2985" s="85"/>
      <c r="Z2985" s="85"/>
      <c r="AA2985" s="85"/>
      <c r="AB2985" s="86"/>
      <c r="AC2985" s="86"/>
      <c r="AD2985" s="85"/>
      <c r="AE2985" s="85"/>
      <c r="AF2985" s="85"/>
      <c r="AG2985" s="85"/>
      <c r="AH2985" s="85">
        <v>1</v>
      </c>
      <c r="AI2985" s="85"/>
      <c r="AJ2985" s="85"/>
    </row>
    <row r="2986" spans="1:36" ht="16.5" thickTop="1" thickBot="1">
      <c r="A2986" s="105">
        <f t="shared" si="786"/>
        <v>17</v>
      </c>
      <c r="B2986" s="198" t="s">
        <v>2906</v>
      </c>
      <c r="C2986" s="118">
        <v>2005</v>
      </c>
      <c r="D2986" s="118"/>
      <c r="E2986" s="127" t="s">
        <v>80</v>
      </c>
      <c r="F2986" s="107">
        <v>5</v>
      </c>
      <c r="G2986" s="118">
        <v>4</v>
      </c>
      <c r="H2986" s="111">
        <v>4325.7</v>
      </c>
      <c r="I2986" s="111">
        <v>3662</v>
      </c>
      <c r="J2986" s="111">
        <v>3662</v>
      </c>
      <c r="K2986" s="129">
        <v>263</v>
      </c>
      <c r="L2986" s="110">
        <f t="shared" si="792"/>
        <v>19480876.464000002</v>
      </c>
      <c r="M2986" s="108"/>
      <c r="N2986" s="108"/>
      <c r="O2986" s="108"/>
      <c r="P2986" s="110">
        <f>'Форма 2'!C2986-M2986-N2986-O2986</f>
        <v>19480876.464000002</v>
      </c>
      <c r="Q2986" s="111">
        <f t="shared" si="793"/>
        <v>5319.7368825778267</v>
      </c>
      <c r="R2986" s="111">
        <f t="shared" si="794"/>
        <v>5319.7368825778267</v>
      </c>
      <c r="S2986" s="112" t="s">
        <v>2152</v>
      </c>
      <c r="T2986" s="118" t="s">
        <v>92</v>
      </c>
      <c r="U2986" s="217"/>
      <c r="V2986" s="85"/>
      <c r="W2986" s="85"/>
      <c r="X2986" s="85"/>
      <c r="Y2986" s="85"/>
      <c r="Z2986" s="85"/>
      <c r="AA2986" s="85"/>
      <c r="AB2986" s="86"/>
      <c r="AC2986" s="86"/>
      <c r="AD2986" s="85">
        <v>1</v>
      </c>
      <c r="AE2986" s="85"/>
      <c r="AF2986" s="85"/>
      <c r="AG2986" s="85"/>
      <c r="AH2986" s="85"/>
      <c r="AI2986" s="85"/>
      <c r="AJ2986" s="85"/>
    </row>
    <row r="2987" spans="1:36" ht="16.5" thickTop="1" thickBot="1">
      <c r="A2987" s="105">
        <f t="shared" si="786"/>
        <v>18</v>
      </c>
      <c r="B2987" s="198" t="s">
        <v>2907</v>
      </c>
      <c r="C2987" s="118">
        <v>1969</v>
      </c>
      <c r="D2987" s="118"/>
      <c r="E2987" s="127" t="s">
        <v>94</v>
      </c>
      <c r="F2987" s="107">
        <v>5</v>
      </c>
      <c r="G2987" s="118">
        <v>4</v>
      </c>
      <c r="H2987" s="111">
        <v>3627.4</v>
      </c>
      <c r="I2987" s="111">
        <v>3240.1</v>
      </c>
      <c r="J2987" s="111">
        <v>3240.1</v>
      </c>
      <c r="K2987" s="129">
        <v>200</v>
      </c>
      <c r="L2987" s="110">
        <f t="shared" si="792"/>
        <v>10908498.649999999</v>
      </c>
      <c r="M2987" s="108"/>
      <c r="N2987" s="108"/>
      <c r="O2987" s="108"/>
      <c r="P2987" s="110">
        <f>'Форма 2'!C2987-M2987-N2987-O2987</f>
        <v>10908498.649999999</v>
      </c>
      <c r="Q2987" s="111">
        <f t="shared" si="793"/>
        <v>3366.7166599796301</v>
      </c>
      <c r="R2987" s="111">
        <f t="shared" si="794"/>
        <v>3366.7166599796301</v>
      </c>
      <c r="S2987" s="112" t="s">
        <v>2152</v>
      </c>
      <c r="T2987" s="118" t="s">
        <v>92</v>
      </c>
      <c r="U2987" s="217">
        <v>1</v>
      </c>
      <c r="V2987" s="85">
        <v>1</v>
      </c>
      <c r="W2987" s="85"/>
      <c r="X2987" s="85"/>
      <c r="Y2987" s="85"/>
      <c r="Z2987" s="85"/>
      <c r="AA2987" s="85"/>
      <c r="AB2987" s="86"/>
      <c r="AC2987" s="86"/>
      <c r="AD2987" s="85"/>
      <c r="AE2987" s="85"/>
      <c r="AF2987" s="85"/>
      <c r="AG2987" s="85"/>
      <c r="AH2987" s="85"/>
      <c r="AI2987" s="85"/>
      <c r="AJ2987" s="85"/>
    </row>
    <row r="2988" spans="1:36" ht="16.5" thickTop="1" thickBot="1">
      <c r="A2988" s="105">
        <f>A2987+1</f>
        <v>19</v>
      </c>
      <c r="B2988" s="198" t="s">
        <v>2908</v>
      </c>
      <c r="C2988" s="118">
        <v>1967</v>
      </c>
      <c r="D2988" s="118"/>
      <c r="E2988" s="119" t="s">
        <v>80</v>
      </c>
      <c r="F2988" s="107">
        <v>5</v>
      </c>
      <c r="G2988" s="118">
        <v>4</v>
      </c>
      <c r="H2988" s="111">
        <v>3690.3</v>
      </c>
      <c r="I2988" s="111">
        <v>3423.3</v>
      </c>
      <c r="J2988" s="111">
        <v>3151.6</v>
      </c>
      <c r="K2988" s="129">
        <v>204</v>
      </c>
      <c r="L2988" s="110">
        <f>SUM(M2988:P2988)</f>
        <v>16619339.856000002</v>
      </c>
      <c r="M2988" s="108"/>
      <c r="N2988" s="108"/>
      <c r="O2988" s="108"/>
      <c r="P2988" s="110">
        <f>'Форма 2'!C2988-M2988-N2988-O2988</f>
        <v>16619339.856000002</v>
      </c>
      <c r="Q2988" s="111">
        <f>L2988/I2988</f>
        <v>4854.7716694417668</v>
      </c>
      <c r="R2988" s="111">
        <f>Q2988</f>
        <v>4854.7716694417668</v>
      </c>
      <c r="S2988" s="112" t="s">
        <v>2152</v>
      </c>
      <c r="T2988" s="118" t="s">
        <v>92</v>
      </c>
      <c r="U2988" s="217"/>
      <c r="V2988" s="85"/>
      <c r="W2988" s="85"/>
      <c r="X2988" s="85"/>
      <c r="Y2988" s="85"/>
      <c r="Z2988" s="85"/>
      <c r="AA2988" s="85"/>
      <c r="AB2988" s="86"/>
      <c r="AC2988" s="86"/>
      <c r="AD2988" s="85">
        <v>1</v>
      </c>
      <c r="AE2988" s="85"/>
      <c r="AF2988" s="85"/>
      <c r="AG2988" s="85"/>
      <c r="AH2988" s="85"/>
      <c r="AI2988" s="85"/>
      <c r="AJ2988" s="85"/>
    </row>
    <row r="2989" spans="1:36" ht="16.5" thickTop="1" thickBot="1">
      <c r="A2989" s="105">
        <f>A2988+1</f>
        <v>20</v>
      </c>
      <c r="B2989" s="191" t="s">
        <v>5156</v>
      </c>
      <c r="C2989" s="107">
        <v>1980</v>
      </c>
      <c r="D2989" s="107"/>
      <c r="E2989" s="114" t="s">
        <v>94</v>
      </c>
      <c r="F2989" s="107">
        <v>5</v>
      </c>
      <c r="G2989" s="107">
        <v>4</v>
      </c>
      <c r="H2989" s="111">
        <v>3911.8</v>
      </c>
      <c r="I2989" s="111">
        <v>2873.1</v>
      </c>
      <c r="J2989" s="111">
        <v>2873.1</v>
      </c>
      <c r="K2989" s="122">
        <v>210</v>
      </c>
      <c r="L2989" s="110">
        <f>SUM(M2989:P2989)</f>
        <v>9731150.1520000007</v>
      </c>
      <c r="M2989" s="108"/>
      <c r="N2989" s="108"/>
      <c r="O2989" s="108"/>
      <c r="P2989" s="110">
        <f>'Форма 2'!C2989-M2989-N2989-O2989</f>
        <v>9731150.1520000007</v>
      </c>
      <c r="Q2989" s="111">
        <f>L2989/I2989</f>
        <v>3386.986235077095</v>
      </c>
      <c r="R2989" s="111">
        <f>Q2989</f>
        <v>3386.986235077095</v>
      </c>
      <c r="S2989" s="112" t="s">
        <v>2152</v>
      </c>
      <c r="T2989" s="118" t="s">
        <v>92</v>
      </c>
      <c r="U2989" s="219"/>
      <c r="V2989" s="153">
        <v>1</v>
      </c>
      <c r="W2989" s="153"/>
      <c r="X2989" s="153"/>
      <c r="Y2989" s="153"/>
      <c r="Z2989" s="153"/>
      <c r="AA2989" s="153"/>
      <c r="AB2989" s="86"/>
      <c r="AC2989" s="86"/>
      <c r="AD2989" s="153"/>
      <c r="AE2989" s="153"/>
      <c r="AF2989" s="153"/>
      <c r="AG2989" s="85"/>
      <c r="AH2989" s="153"/>
      <c r="AI2989" s="153"/>
      <c r="AJ2989" s="153"/>
    </row>
    <row r="2990" spans="1:36" ht="16.5" thickTop="1" thickBot="1">
      <c r="A2990" s="105">
        <f>A2988+1</f>
        <v>20</v>
      </c>
      <c r="B2990" s="198" t="s">
        <v>2909</v>
      </c>
      <c r="C2990" s="118">
        <v>1988</v>
      </c>
      <c r="D2990" s="118"/>
      <c r="E2990" s="127" t="s">
        <v>80</v>
      </c>
      <c r="F2990" s="107">
        <v>5</v>
      </c>
      <c r="G2990" s="118">
        <v>4</v>
      </c>
      <c r="H2990" s="111">
        <v>3122.1</v>
      </c>
      <c r="I2990" s="111">
        <v>2780.3</v>
      </c>
      <c r="J2990" s="111">
        <v>2652.1</v>
      </c>
      <c r="K2990" s="129">
        <v>198</v>
      </c>
      <c r="L2990" s="110">
        <f t="shared" si="792"/>
        <v>3346266.78</v>
      </c>
      <c r="M2990" s="108"/>
      <c r="N2990" s="108"/>
      <c r="O2990" s="108"/>
      <c r="P2990" s="110">
        <f>'Форма 2'!C2990-M2990-N2990-O2990</f>
        <v>3346266.78</v>
      </c>
      <c r="Q2990" s="111">
        <f t="shared" si="793"/>
        <v>1203.5632054094881</v>
      </c>
      <c r="R2990" s="111">
        <f t="shared" si="794"/>
        <v>1203.5632054094881</v>
      </c>
      <c r="S2990" s="112" t="s">
        <v>2152</v>
      </c>
      <c r="T2990" s="118" t="s">
        <v>92</v>
      </c>
      <c r="U2990" s="217"/>
      <c r="V2990" s="85"/>
      <c r="W2990" s="85"/>
      <c r="X2990" s="85"/>
      <c r="Y2990" s="85"/>
      <c r="Z2990" s="85"/>
      <c r="AA2990" s="85">
        <v>1</v>
      </c>
      <c r="AB2990" s="86"/>
      <c r="AC2990" s="86"/>
      <c r="AD2990" s="85"/>
      <c r="AE2990" s="85"/>
      <c r="AF2990" s="85"/>
      <c r="AG2990" s="85"/>
      <c r="AH2990" s="85"/>
      <c r="AI2990" s="85"/>
      <c r="AJ2990" s="85"/>
    </row>
    <row r="2991" spans="1:36" ht="16.5" thickTop="1" thickBot="1">
      <c r="A2991" s="105">
        <f t="shared" si="786"/>
        <v>21</v>
      </c>
      <c r="B2991" s="198" t="s">
        <v>2910</v>
      </c>
      <c r="C2991" s="118">
        <v>1964</v>
      </c>
      <c r="D2991" s="118"/>
      <c r="E2991" s="127" t="s">
        <v>102</v>
      </c>
      <c r="F2991" s="107">
        <v>2</v>
      </c>
      <c r="G2991" s="118">
        <v>1</v>
      </c>
      <c r="H2991" s="111">
        <v>360.1</v>
      </c>
      <c r="I2991" s="111">
        <v>333.9</v>
      </c>
      <c r="J2991" s="111">
        <v>284</v>
      </c>
      <c r="K2991" s="129">
        <v>24</v>
      </c>
      <c r="L2991" s="110">
        <f t="shared" si="792"/>
        <v>467424.20400000003</v>
      </c>
      <c r="M2991" s="108"/>
      <c r="N2991" s="108"/>
      <c r="O2991" s="108"/>
      <c r="P2991" s="110">
        <f>'Форма 2'!C2991-M2991-N2991-O2991</f>
        <v>467424.20400000003</v>
      </c>
      <c r="Q2991" s="111">
        <f t="shared" si="793"/>
        <v>1399.8927942497755</v>
      </c>
      <c r="R2991" s="111">
        <f t="shared" si="794"/>
        <v>1399.8927942497755</v>
      </c>
      <c r="S2991" s="112" t="s">
        <v>2152</v>
      </c>
      <c r="T2991" s="118" t="s">
        <v>82</v>
      </c>
      <c r="U2991" s="217"/>
      <c r="V2991" s="85"/>
      <c r="W2991" s="85"/>
      <c r="X2991" s="85"/>
      <c r="Y2991" s="85"/>
      <c r="Z2991" s="85"/>
      <c r="AA2991" s="85"/>
      <c r="AB2991" s="86"/>
      <c r="AC2991" s="86"/>
      <c r="AD2991" s="85"/>
      <c r="AE2991" s="85"/>
      <c r="AF2991" s="85">
        <v>1</v>
      </c>
      <c r="AG2991" s="85"/>
      <c r="AH2991" s="85"/>
      <c r="AI2991" s="85"/>
      <c r="AJ2991" s="85"/>
    </row>
    <row r="2992" spans="1:36" ht="16.5" thickTop="1" thickBot="1">
      <c r="A2992" s="105">
        <f t="shared" si="786"/>
        <v>22</v>
      </c>
      <c r="B2992" s="198" t="s">
        <v>2911</v>
      </c>
      <c r="C2992" s="118">
        <v>1971</v>
      </c>
      <c r="D2992" s="118"/>
      <c r="E2992" s="119" t="s">
        <v>80</v>
      </c>
      <c r="F2992" s="107">
        <v>2</v>
      </c>
      <c r="G2992" s="118">
        <v>2</v>
      </c>
      <c r="H2992" s="111">
        <v>952.6</v>
      </c>
      <c r="I2992" s="111">
        <v>707.2</v>
      </c>
      <c r="J2992" s="111">
        <v>657.6</v>
      </c>
      <c r="K2992" s="129">
        <v>48</v>
      </c>
      <c r="L2992" s="110">
        <f t="shared" si="792"/>
        <v>8001954.3120000008</v>
      </c>
      <c r="M2992" s="108"/>
      <c r="N2992" s="108"/>
      <c r="O2992" s="108"/>
      <c r="P2992" s="110">
        <f>'Форма 2'!C2992-M2992-N2992-O2992</f>
        <v>8001954.3120000008</v>
      </c>
      <c r="Q2992" s="111">
        <f t="shared" si="793"/>
        <v>11314.98064479638</v>
      </c>
      <c r="R2992" s="111">
        <f t="shared" si="794"/>
        <v>11314.98064479638</v>
      </c>
      <c r="S2992" s="112" t="s">
        <v>2152</v>
      </c>
      <c r="T2992" s="118" t="s">
        <v>82</v>
      </c>
      <c r="U2992" s="217"/>
      <c r="V2992" s="85">
        <v>1</v>
      </c>
      <c r="W2992" s="85"/>
      <c r="X2992" s="85"/>
      <c r="Y2992" s="85"/>
      <c r="Z2992" s="85"/>
      <c r="AA2992" s="85"/>
      <c r="AB2992" s="86"/>
      <c r="AC2992" s="86"/>
      <c r="AD2992" s="85"/>
      <c r="AE2992" s="85"/>
      <c r="AF2992" s="85"/>
      <c r="AG2992" s="85"/>
      <c r="AH2992" s="85"/>
      <c r="AI2992" s="85"/>
      <c r="AJ2992" s="85"/>
    </row>
    <row r="2993" spans="1:36" ht="16.5" thickTop="1" thickBot="1">
      <c r="A2993" s="105">
        <f t="shared" ref="A2993:A3056" si="795">A2992+1</f>
        <v>23</v>
      </c>
      <c r="B2993" s="198" t="s">
        <v>2912</v>
      </c>
      <c r="C2993" s="118">
        <v>1975</v>
      </c>
      <c r="D2993" s="118"/>
      <c r="E2993" s="127" t="s">
        <v>80</v>
      </c>
      <c r="F2993" s="107">
        <v>5</v>
      </c>
      <c r="G2993" s="118">
        <v>6</v>
      </c>
      <c r="H2993" s="111">
        <v>5073.5</v>
      </c>
      <c r="I2993" s="111">
        <v>4517.6000000000004</v>
      </c>
      <c r="J2993" s="111">
        <v>3830.6</v>
      </c>
      <c r="K2993" s="129">
        <v>370</v>
      </c>
      <c r="L2993" s="110">
        <f t="shared" si="792"/>
        <v>12621041.539999999</v>
      </c>
      <c r="M2993" s="108"/>
      <c r="N2993" s="108"/>
      <c r="O2993" s="108"/>
      <c r="P2993" s="110">
        <f>'Форма 2'!C2993-M2993-N2993-O2993</f>
        <v>12621041.539999999</v>
      </c>
      <c r="Q2993" s="111">
        <f t="shared" si="793"/>
        <v>2793.7492341066049</v>
      </c>
      <c r="R2993" s="111">
        <f t="shared" si="794"/>
        <v>2793.7492341066049</v>
      </c>
      <c r="S2993" s="112" t="s">
        <v>2152</v>
      </c>
      <c r="T2993" s="118" t="s">
        <v>92</v>
      </c>
      <c r="U2993" s="217"/>
      <c r="V2993" s="85">
        <v>1</v>
      </c>
      <c r="W2993" s="85"/>
      <c r="X2993" s="85"/>
      <c r="Y2993" s="85"/>
      <c r="Z2993" s="85"/>
      <c r="AA2993" s="85"/>
      <c r="AB2993" s="86"/>
      <c r="AC2993" s="86"/>
      <c r="AD2993" s="85"/>
      <c r="AE2993" s="85"/>
      <c r="AF2993" s="85"/>
      <c r="AG2993" s="85"/>
      <c r="AH2993" s="85"/>
      <c r="AI2993" s="85"/>
      <c r="AJ2993" s="85"/>
    </row>
    <row r="2994" spans="1:36" ht="16.5" thickTop="1" thickBot="1">
      <c r="A2994" s="105">
        <f t="shared" si="795"/>
        <v>24</v>
      </c>
      <c r="B2994" s="198" t="s">
        <v>2913</v>
      </c>
      <c r="C2994" s="118">
        <v>1973</v>
      </c>
      <c r="D2994" s="118"/>
      <c r="E2994" s="127" t="s">
        <v>80</v>
      </c>
      <c r="F2994" s="107">
        <v>5</v>
      </c>
      <c r="G2994" s="118">
        <v>6</v>
      </c>
      <c r="H2994" s="111">
        <v>4898.3</v>
      </c>
      <c r="I2994" s="111">
        <v>4361.3999999999996</v>
      </c>
      <c r="J2994" s="111">
        <v>4196</v>
      </c>
      <c r="K2994" s="129">
        <v>363</v>
      </c>
      <c r="L2994" s="110">
        <f t="shared" si="792"/>
        <v>12185207.012</v>
      </c>
      <c r="M2994" s="108"/>
      <c r="N2994" s="108"/>
      <c r="O2994" s="108"/>
      <c r="P2994" s="110">
        <f>'Форма 2'!C2994-M2994-N2994-O2994</f>
        <v>12185207.012</v>
      </c>
      <c r="Q2994" s="111">
        <f t="shared" si="793"/>
        <v>2793.8751345898108</v>
      </c>
      <c r="R2994" s="111">
        <f t="shared" si="794"/>
        <v>2793.8751345898108</v>
      </c>
      <c r="S2994" s="112" t="s">
        <v>2152</v>
      </c>
      <c r="T2994" s="118" t="s">
        <v>92</v>
      </c>
      <c r="U2994" s="217"/>
      <c r="V2994" s="85">
        <v>1</v>
      </c>
      <c r="W2994" s="85"/>
      <c r="X2994" s="85"/>
      <c r="Y2994" s="85"/>
      <c r="Z2994" s="85"/>
      <c r="AA2994" s="85"/>
      <c r="AB2994" s="86"/>
      <c r="AC2994" s="86"/>
      <c r="AD2994" s="85"/>
      <c r="AE2994" s="85"/>
      <c r="AF2994" s="85"/>
      <c r="AG2994" s="85"/>
      <c r="AH2994" s="85"/>
      <c r="AI2994" s="85"/>
      <c r="AJ2994" s="85"/>
    </row>
    <row r="2995" spans="1:36" ht="16.5" thickTop="1" thickBot="1">
      <c r="A2995" s="105">
        <f t="shared" si="795"/>
        <v>25</v>
      </c>
      <c r="B2995" s="198" t="s">
        <v>2914</v>
      </c>
      <c r="C2995" s="118">
        <v>1975</v>
      </c>
      <c r="D2995" s="118"/>
      <c r="E2995" s="119" t="s">
        <v>80</v>
      </c>
      <c r="F2995" s="107">
        <v>5</v>
      </c>
      <c r="G2995" s="118">
        <v>4</v>
      </c>
      <c r="H2995" s="111">
        <v>3619.3</v>
      </c>
      <c r="I2995" s="111">
        <v>3311.4</v>
      </c>
      <c r="J2995" s="111">
        <v>2970.1</v>
      </c>
      <c r="K2995" s="129">
        <v>245</v>
      </c>
      <c r="L2995" s="110">
        <f t="shared" si="792"/>
        <v>3879165.74</v>
      </c>
      <c r="M2995" s="108"/>
      <c r="N2995" s="108"/>
      <c r="O2995" s="108"/>
      <c r="P2995" s="110">
        <f>'Форма 2'!C2995-M2995-N2995-O2995</f>
        <v>3879165.74</v>
      </c>
      <c r="Q2995" s="111">
        <f t="shared" si="793"/>
        <v>1171.4579150812347</v>
      </c>
      <c r="R2995" s="111">
        <f t="shared" si="794"/>
        <v>1171.4579150812347</v>
      </c>
      <c r="S2995" s="112" t="s">
        <v>2152</v>
      </c>
      <c r="T2995" s="118" t="s">
        <v>92</v>
      </c>
      <c r="U2995" s="217"/>
      <c r="V2995" s="85"/>
      <c r="W2995" s="85"/>
      <c r="X2995" s="85"/>
      <c r="Y2995" s="85"/>
      <c r="Z2995" s="85"/>
      <c r="AA2995" s="85">
        <v>1</v>
      </c>
      <c r="AB2995" s="86"/>
      <c r="AC2995" s="86"/>
      <c r="AD2995" s="85"/>
      <c r="AE2995" s="85"/>
      <c r="AF2995" s="85"/>
      <c r="AG2995" s="85"/>
      <c r="AH2995" s="85"/>
      <c r="AI2995" s="85"/>
      <c r="AJ2995" s="85"/>
    </row>
    <row r="2996" spans="1:36" ht="16.5" thickTop="1" thickBot="1">
      <c r="A2996" s="105">
        <f t="shared" si="795"/>
        <v>26</v>
      </c>
      <c r="B2996" s="198" t="s">
        <v>2915</v>
      </c>
      <c r="C2996" s="118">
        <v>1996</v>
      </c>
      <c r="D2996" s="118"/>
      <c r="E2996" s="127" t="s">
        <v>80</v>
      </c>
      <c r="F2996" s="107">
        <v>5</v>
      </c>
      <c r="G2996" s="118">
        <v>4</v>
      </c>
      <c r="H2996" s="111">
        <v>3000.5</v>
      </c>
      <c r="I2996" s="111">
        <v>2747</v>
      </c>
      <c r="J2996" s="111">
        <v>2552.1</v>
      </c>
      <c r="K2996" s="129">
        <v>198</v>
      </c>
      <c r="L2996" s="110">
        <f t="shared" si="792"/>
        <v>3215935.9</v>
      </c>
      <c r="M2996" s="108"/>
      <c r="N2996" s="108"/>
      <c r="O2996" s="108"/>
      <c r="P2996" s="110">
        <f>'Форма 2'!C2996-M2996-N2996-O2996</f>
        <v>3215935.9</v>
      </c>
      <c r="Q2996" s="111">
        <f t="shared" si="793"/>
        <v>1170.7083727702948</v>
      </c>
      <c r="R2996" s="111">
        <f t="shared" si="794"/>
        <v>1170.7083727702948</v>
      </c>
      <c r="S2996" s="112" t="s">
        <v>2152</v>
      </c>
      <c r="T2996" s="118" t="s">
        <v>92</v>
      </c>
      <c r="U2996" s="217"/>
      <c r="V2996" s="85"/>
      <c r="W2996" s="85"/>
      <c r="X2996" s="85"/>
      <c r="Y2996" s="85"/>
      <c r="Z2996" s="85"/>
      <c r="AA2996" s="85">
        <v>1</v>
      </c>
      <c r="AB2996" s="86"/>
      <c r="AC2996" s="86"/>
      <c r="AD2996" s="85"/>
      <c r="AE2996" s="85"/>
      <c r="AF2996" s="85"/>
      <c r="AG2996" s="85"/>
      <c r="AH2996" s="85"/>
      <c r="AI2996" s="85"/>
      <c r="AJ2996" s="85"/>
    </row>
    <row r="2997" spans="1:36" ht="17.25" thickTop="1" thickBot="1">
      <c r="A2997" s="221">
        <v>0</v>
      </c>
      <c r="B2997" s="13" t="s">
        <v>284</v>
      </c>
      <c r="C2997" s="5"/>
      <c r="D2997" s="5"/>
      <c r="E2997" s="5"/>
      <c r="F2997" s="5"/>
      <c r="G2997" s="5"/>
      <c r="H2997" s="17">
        <f t="shared" ref="H2997:P2997" si="796">SUM(H2998:H3062)</f>
        <v>157887.87000000005</v>
      </c>
      <c r="I2997" s="17">
        <f t="shared" si="796"/>
        <v>137557.5</v>
      </c>
      <c r="J2997" s="17">
        <f t="shared" si="796"/>
        <v>131500.6</v>
      </c>
      <c r="K2997" s="23">
        <f t="shared" si="796"/>
        <v>7096</v>
      </c>
      <c r="L2997" s="24">
        <f t="shared" si="796"/>
        <v>714415735.02329993</v>
      </c>
      <c r="M2997" s="24">
        <f t="shared" si="796"/>
        <v>0</v>
      </c>
      <c r="N2997" s="24">
        <f t="shared" si="796"/>
        <v>0</v>
      </c>
      <c r="O2997" s="24">
        <f t="shared" si="796"/>
        <v>0</v>
      </c>
      <c r="P2997" s="24">
        <f t="shared" si="796"/>
        <v>714415735.02329993</v>
      </c>
      <c r="Q2997" s="8" t="s">
        <v>76</v>
      </c>
      <c r="R2997" s="8" t="s">
        <v>76</v>
      </c>
      <c r="S2997" s="8" t="s">
        <v>76</v>
      </c>
      <c r="T2997" s="5" t="s">
        <v>76</v>
      </c>
      <c r="U2997" s="218" t="s">
        <v>76</v>
      </c>
      <c r="V2997" s="84" t="s">
        <v>76</v>
      </c>
      <c r="W2997" s="84" t="s">
        <v>76</v>
      </c>
      <c r="X2997" s="84" t="s">
        <v>76</v>
      </c>
      <c r="Y2997" s="84" t="s">
        <v>76</v>
      </c>
      <c r="Z2997" s="84" t="s">
        <v>76</v>
      </c>
      <c r="AA2997" s="84" t="s">
        <v>76</v>
      </c>
      <c r="AB2997" s="84" t="s">
        <v>76</v>
      </c>
      <c r="AC2997" s="84" t="s">
        <v>76</v>
      </c>
      <c r="AD2997" s="84" t="s">
        <v>76</v>
      </c>
      <c r="AE2997" s="84" t="s">
        <v>76</v>
      </c>
      <c r="AF2997" s="84" t="s">
        <v>76</v>
      </c>
      <c r="AG2997" s="84" t="s">
        <v>76</v>
      </c>
      <c r="AH2997" s="84" t="s">
        <v>76</v>
      </c>
      <c r="AI2997" s="84" t="s">
        <v>76</v>
      </c>
      <c r="AJ2997" s="84" t="s">
        <v>76</v>
      </c>
    </row>
    <row r="2998" spans="1:36" ht="16.5" thickTop="1" thickBot="1">
      <c r="A2998" s="105">
        <f t="shared" si="795"/>
        <v>1</v>
      </c>
      <c r="B2998" s="192" t="s">
        <v>2916</v>
      </c>
      <c r="C2998" s="107">
        <v>1961</v>
      </c>
      <c r="D2998" s="107">
        <v>1961</v>
      </c>
      <c r="E2998" s="114" t="s">
        <v>80</v>
      </c>
      <c r="F2998" s="107">
        <v>2</v>
      </c>
      <c r="G2998" s="107">
        <v>2</v>
      </c>
      <c r="H2998" s="111">
        <v>480.8</v>
      </c>
      <c r="I2998" s="111">
        <v>480.8</v>
      </c>
      <c r="J2998" s="111">
        <v>399.6</v>
      </c>
      <c r="K2998" s="122">
        <v>28</v>
      </c>
      <c r="L2998" s="110">
        <f t="shared" ref="L2998:L3059" si="797">SUM(M2998:P2998)</f>
        <v>2801693.7199999997</v>
      </c>
      <c r="M2998" s="108"/>
      <c r="N2998" s="108"/>
      <c r="O2998" s="108"/>
      <c r="P2998" s="110">
        <f>'Форма 2'!C2998-M2998-N2998-O2998</f>
        <v>2801693.7199999997</v>
      </c>
      <c r="Q2998" s="111">
        <f t="shared" ref="Q2998:Q3059" si="798">L2998/I2998</f>
        <v>5827.15</v>
      </c>
      <c r="R2998" s="111">
        <f t="shared" ref="R2998:R3059" si="799">Q2998</f>
        <v>5827.15</v>
      </c>
      <c r="S2998" s="112" t="s">
        <v>2152</v>
      </c>
      <c r="T2998" s="107" t="s">
        <v>82</v>
      </c>
      <c r="U2998" s="217"/>
      <c r="V2998" s="85"/>
      <c r="W2998" s="85"/>
      <c r="X2998" s="85"/>
      <c r="Y2998" s="85"/>
      <c r="Z2998" s="85"/>
      <c r="AA2998" s="85"/>
      <c r="AB2998" s="86"/>
      <c r="AC2998" s="86"/>
      <c r="AD2998" s="85"/>
      <c r="AE2998" s="85">
        <v>1</v>
      </c>
      <c r="AF2998" s="85"/>
      <c r="AG2998" s="85"/>
      <c r="AH2998" s="85"/>
      <c r="AI2998" s="85"/>
      <c r="AJ2998" s="85"/>
    </row>
    <row r="2999" spans="1:36" ht="16.5" thickTop="1" thickBot="1">
      <c r="A2999" s="105">
        <f t="shared" si="795"/>
        <v>2</v>
      </c>
      <c r="B2999" s="192" t="s">
        <v>2917</v>
      </c>
      <c r="C2999" s="107">
        <v>1950</v>
      </c>
      <c r="D2999" s="107">
        <v>1950</v>
      </c>
      <c r="E2999" s="114" t="s">
        <v>80</v>
      </c>
      <c r="F2999" s="107">
        <v>2</v>
      </c>
      <c r="G2999" s="107">
        <v>1</v>
      </c>
      <c r="H2999" s="111">
        <v>406.5</v>
      </c>
      <c r="I2999" s="111">
        <v>406.5</v>
      </c>
      <c r="J2999" s="111">
        <v>321.7</v>
      </c>
      <c r="K2999" s="122">
        <v>20</v>
      </c>
      <c r="L2999" s="110">
        <f t="shared" si="797"/>
        <v>2368736.4749999996</v>
      </c>
      <c r="M2999" s="108"/>
      <c r="N2999" s="108"/>
      <c r="O2999" s="108"/>
      <c r="P2999" s="110">
        <f>'Форма 2'!C2999-M2999-N2999-O2999</f>
        <v>2368736.4749999996</v>
      </c>
      <c r="Q2999" s="111">
        <f t="shared" si="798"/>
        <v>5827.1499999999987</v>
      </c>
      <c r="R2999" s="111">
        <f t="shared" si="799"/>
        <v>5827.1499999999987</v>
      </c>
      <c r="S2999" s="112" t="s">
        <v>2152</v>
      </c>
      <c r="T2999" s="107" t="s">
        <v>82</v>
      </c>
      <c r="U2999" s="217"/>
      <c r="V2999" s="85"/>
      <c r="W2999" s="85"/>
      <c r="X2999" s="85"/>
      <c r="Y2999" s="85"/>
      <c r="Z2999" s="85"/>
      <c r="AA2999" s="85"/>
      <c r="AB2999" s="86"/>
      <c r="AC2999" s="86"/>
      <c r="AD2999" s="85"/>
      <c r="AE2999" s="85">
        <v>1</v>
      </c>
      <c r="AF2999" s="85"/>
      <c r="AG2999" s="85"/>
      <c r="AH2999" s="85"/>
      <c r="AI2999" s="85"/>
      <c r="AJ2999" s="85"/>
    </row>
    <row r="3000" spans="1:36" ht="16.5" thickTop="1" thickBot="1">
      <c r="A3000" s="105">
        <f t="shared" si="795"/>
        <v>3</v>
      </c>
      <c r="B3000" s="192" t="s">
        <v>2918</v>
      </c>
      <c r="C3000" s="107">
        <v>1951</v>
      </c>
      <c r="D3000" s="107">
        <v>1951</v>
      </c>
      <c r="E3000" s="114" t="s">
        <v>80</v>
      </c>
      <c r="F3000" s="107">
        <v>2</v>
      </c>
      <c r="G3000" s="107">
        <v>2</v>
      </c>
      <c r="H3000" s="111">
        <v>456.4</v>
      </c>
      <c r="I3000" s="111">
        <v>401.3</v>
      </c>
      <c r="J3000" s="111">
        <v>401.3</v>
      </c>
      <c r="K3000" s="122">
        <v>20</v>
      </c>
      <c r="L3000" s="110">
        <f t="shared" si="797"/>
        <v>2659511.2599999998</v>
      </c>
      <c r="M3000" s="108"/>
      <c r="N3000" s="108"/>
      <c r="O3000" s="108"/>
      <c r="P3000" s="110">
        <f>'Форма 2'!C3000-M3000-N3000-O3000</f>
        <v>2659511.2599999998</v>
      </c>
      <c r="Q3000" s="111">
        <f t="shared" si="798"/>
        <v>6627.2396212309986</v>
      </c>
      <c r="R3000" s="111">
        <f t="shared" si="799"/>
        <v>6627.2396212309986</v>
      </c>
      <c r="S3000" s="112" t="s">
        <v>2152</v>
      </c>
      <c r="T3000" s="107" t="s">
        <v>82</v>
      </c>
      <c r="U3000" s="217"/>
      <c r="V3000" s="85"/>
      <c r="W3000" s="85"/>
      <c r="X3000" s="85"/>
      <c r="Y3000" s="85"/>
      <c r="Z3000" s="85"/>
      <c r="AA3000" s="85"/>
      <c r="AB3000" s="86"/>
      <c r="AC3000" s="86"/>
      <c r="AD3000" s="85"/>
      <c r="AE3000" s="85">
        <v>1</v>
      </c>
      <c r="AF3000" s="85"/>
      <c r="AG3000" s="85"/>
      <c r="AH3000" s="85"/>
      <c r="AI3000" s="85"/>
      <c r="AJ3000" s="85"/>
    </row>
    <row r="3001" spans="1:36" ht="16.5" thickTop="1" thickBot="1">
      <c r="A3001" s="105">
        <f t="shared" si="795"/>
        <v>4</v>
      </c>
      <c r="B3001" s="192" t="s">
        <v>2919</v>
      </c>
      <c r="C3001" s="107">
        <v>1962</v>
      </c>
      <c r="D3001" s="107">
        <v>1962</v>
      </c>
      <c r="E3001" s="114" t="s">
        <v>80</v>
      </c>
      <c r="F3001" s="107">
        <v>2</v>
      </c>
      <c r="G3001" s="107">
        <v>2</v>
      </c>
      <c r="H3001" s="111">
        <v>433.7</v>
      </c>
      <c r="I3001" s="111">
        <v>433.7</v>
      </c>
      <c r="J3001" s="111">
        <v>433.7</v>
      </c>
      <c r="K3001" s="122">
        <v>30</v>
      </c>
      <c r="L3001" s="110">
        <f t="shared" si="797"/>
        <v>4145040.0429999996</v>
      </c>
      <c r="M3001" s="108"/>
      <c r="N3001" s="108"/>
      <c r="O3001" s="108"/>
      <c r="P3001" s="110">
        <f>'Форма 2'!C3001-M3001-N3001-O3001</f>
        <v>4145040.0429999996</v>
      </c>
      <c r="Q3001" s="111">
        <f t="shared" si="798"/>
        <v>9557.39</v>
      </c>
      <c r="R3001" s="111">
        <f t="shared" si="799"/>
        <v>9557.39</v>
      </c>
      <c r="S3001" s="112" t="s">
        <v>2152</v>
      </c>
      <c r="T3001" s="107" t="s">
        <v>82</v>
      </c>
      <c r="U3001" s="217"/>
      <c r="V3001" s="85"/>
      <c r="W3001" s="85"/>
      <c r="X3001" s="85"/>
      <c r="Y3001" s="85"/>
      <c r="Z3001" s="85"/>
      <c r="AA3001" s="85"/>
      <c r="AB3001" s="86"/>
      <c r="AC3001" s="86"/>
      <c r="AD3001" s="85">
        <v>1</v>
      </c>
      <c r="AE3001" s="85"/>
      <c r="AF3001" s="85"/>
      <c r="AG3001" s="85"/>
      <c r="AH3001" s="85"/>
      <c r="AI3001" s="85"/>
      <c r="AJ3001" s="85"/>
    </row>
    <row r="3002" spans="1:36" ht="16.5" thickTop="1" thickBot="1">
      <c r="A3002" s="105">
        <f t="shared" si="795"/>
        <v>5</v>
      </c>
      <c r="B3002" s="192" t="s">
        <v>2920</v>
      </c>
      <c r="C3002" s="107">
        <v>1973</v>
      </c>
      <c r="D3002" s="107">
        <v>2008</v>
      </c>
      <c r="E3002" s="114" t="s">
        <v>80</v>
      </c>
      <c r="F3002" s="107">
        <v>5</v>
      </c>
      <c r="G3002" s="107">
        <v>4</v>
      </c>
      <c r="H3002" s="111">
        <v>4901.6000000000004</v>
      </c>
      <c r="I3002" s="111">
        <v>3339.9</v>
      </c>
      <c r="J3002" s="111">
        <v>3200.2</v>
      </c>
      <c r="K3002" s="122">
        <v>191</v>
      </c>
      <c r="L3002" s="110">
        <f t="shared" si="797"/>
        <v>17446951.103999998</v>
      </c>
      <c r="M3002" s="108"/>
      <c r="N3002" s="108"/>
      <c r="O3002" s="108"/>
      <c r="P3002" s="110">
        <f>'Форма 2'!C3002-M3002-N3002-O3002</f>
        <v>17446951.103999998</v>
      </c>
      <c r="Q3002" s="111">
        <f t="shared" si="798"/>
        <v>5223.7944561214399</v>
      </c>
      <c r="R3002" s="111">
        <f t="shared" si="799"/>
        <v>5223.7944561214399</v>
      </c>
      <c r="S3002" s="112" t="s">
        <v>2152</v>
      </c>
      <c r="T3002" s="107" t="s">
        <v>82</v>
      </c>
      <c r="U3002" s="217"/>
      <c r="V3002" s="85">
        <v>1</v>
      </c>
      <c r="W3002" s="85"/>
      <c r="X3002" s="85"/>
      <c r="Y3002" s="85"/>
      <c r="Z3002" s="85"/>
      <c r="AA3002" s="85">
        <v>1</v>
      </c>
      <c r="AB3002" s="86"/>
      <c r="AC3002" s="86"/>
      <c r="AD3002" s="85"/>
      <c r="AE3002" s="85"/>
      <c r="AF3002" s="85"/>
      <c r="AG3002" s="85"/>
      <c r="AH3002" s="85"/>
      <c r="AI3002" s="85"/>
      <c r="AJ3002" s="85"/>
    </row>
    <row r="3003" spans="1:36" ht="16.5" thickTop="1" thickBot="1">
      <c r="A3003" s="105">
        <f t="shared" si="795"/>
        <v>6</v>
      </c>
      <c r="B3003" s="192" t="s">
        <v>2921</v>
      </c>
      <c r="C3003" s="107">
        <v>1956</v>
      </c>
      <c r="D3003" s="107">
        <v>1956</v>
      </c>
      <c r="E3003" s="114" t="s">
        <v>80</v>
      </c>
      <c r="F3003" s="107">
        <v>2</v>
      </c>
      <c r="G3003" s="107">
        <v>2</v>
      </c>
      <c r="H3003" s="111">
        <v>689.1</v>
      </c>
      <c r="I3003" s="111">
        <v>619.29999999999995</v>
      </c>
      <c r="J3003" s="111">
        <v>501.7</v>
      </c>
      <c r="K3003" s="122">
        <v>25</v>
      </c>
      <c r="L3003" s="110">
        <f t="shared" si="797"/>
        <v>6585997.449</v>
      </c>
      <c r="M3003" s="108"/>
      <c r="N3003" s="108"/>
      <c r="O3003" s="108"/>
      <c r="P3003" s="110">
        <f>'Форма 2'!C3003-M3003-N3003-O3003</f>
        <v>6585997.449</v>
      </c>
      <c r="Q3003" s="111">
        <f t="shared" si="798"/>
        <v>10634.583318262556</v>
      </c>
      <c r="R3003" s="111">
        <f t="shared" si="799"/>
        <v>10634.583318262556</v>
      </c>
      <c r="S3003" s="112" t="s">
        <v>2152</v>
      </c>
      <c r="T3003" s="107" t="s">
        <v>82</v>
      </c>
      <c r="U3003" s="217"/>
      <c r="V3003" s="85"/>
      <c r="W3003" s="85"/>
      <c r="X3003" s="85"/>
      <c r="Y3003" s="85"/>
      <c r="Z3003" s="85"/>
      <c r="AA3003" s="85"/>
      <c r="AB3003" s="86"/>
      <c r="AC3003" s="86"/>
      <c r="AD3003" s="85">
        <v>1</v>
      </c>
      <c r="AE3003" s="85"/>
      <c r="AF3003" s="85"/>
      <c r="AG3003" s="85"/>
      <c r="AH3003" s="85"/>
      <c r="AI3003" s="85"/>
      <c r="AJ3003" s="85"/>
    </row>
    <row r="3004" spans="1:36" ht="16.5" thickTop="1" thickBot="1">
      <c r="A3004" s="105">
        <f t="shared" si="795"/>
        <v>7</v>
      </c>
      <c r="B3004" s="192" t="s">
        <v>2922</v>
      </c>
      <c r="C3004" s="107">
        <v>1958</v>
      </c>
      <c r="D3004" s="107">
        <v>1958</v>
      </c>
      <c r="E3004" s="114" t="s">
        <v>80</v>
      </c>
      <c r="F3004" s="107">
        <v>3</v>
      </c>
      <c r="G3004" s="107">
        <v>3</v>
      </c>
      <c r="H3004" s="111">
        <v>1515.5</v>
      </c>
      <c r="I3004" s="111">
        <v>1515.5</v>
      </c>
      <c r="J3004" s="111">
        <v>1393.9</v>
      </c>
      <c r="K3004" s="122">
        <v>55</v>
      </c>
      <c r="L3004" s="110">
        <f t="shared" si="797"/>
        <v>14484224.545</v>
      </c>
      <c r="M3004" s="108"/>
      <c r="N3004" s="108"/>
      <c r="O3004" s="108"/>
      <c r="P3004" s="110">
        <f>'Форма 2'!C3004-M3004-N3004-O3004</f>
        <v>14484224.545</v>
      </c>
      <c r="Q3004" s="111">
        <f t="shared" si="798"/>
        <v>9557.39</v>
      </c>
      <c r="R3004" s="111">
        <f t="shared" si="799"/>
        <v>9557.39</v>
      </c>
      <c r="S3004" s="112" t="s">
        <v>2152</v>
      </c>
      <c r="T3004" s="107" t="s">
        <v>82</v>
      </c>
      <c r="U3004" s="217"/>
      <c r="V3004" s="85"/>
      <c r="W3004" s="85"/>
      <c r="X3004" s="85"/>
      <c r="Y3004" s="85"/>
      <c r="Z3004" s="85"/>
      <c r="AA3004" s="85"/>
      <c r="AB3004" s="86"/>
      <c r="AC3004" s="86"/>
      <c r="AD3004" s="85">
        <v>1</v>
      </c>
      <c r="AE3004" s="85"/>
      <c r="AF3004" s="85"/>
      <c r="AG3004" s="85"/>
      <c r="AH3004" s="85"/>
      <c r="AI3004" s="85"/>
      <c r="AJ3004" s="85"/>
    </row>
    <row r="3005" spans="1:36" ht="16.5" thickTop="1" thickBot="1">
      <c r="A3005" s="105">
        <f t="shared" si="795"/>
        <v>8</v>
      </c>
      <c r="B3005" s="192" t="s">
        <v>2923</v>
      </c>
      <c r="C3005" s="107">
        <v>1956</v>
      </c>
      <c r="D3005" s="107">
        <v>1956</v>
      </c>
      <c r="E3005" s="114" t="s">
        <v>80</v>
      </c>
      <c r="F3005" s="107">
        <v>3</v>
      </c>
      <c r="G3005" s="107">
        <v>3</v>
      </c>
      <c r="H3005" s="111">
        <v>1567.1</v>
      </c>
      <c r="I3005" s="111">
        <v>1567.1</v>
      </c>
      <c r="J3005" s="111">
        <v>1337.8</v>
      </c>
      <c r="K3005" s="122">
        <v>48</v>
      </c>
      <c r="L3005" s="110">
        <f t="shared" si="797"/>
        <v>15569451.919999998</v>
      </c>
      <c r="M3005" s="108"/>
      <c r="N3005" s="108"/>
      <c r="O3005" s="108"/>
      <c r="P3005" s="110">
        <f>'Форма 2'!C3005-M3005-N3005-O3005</f>
        <v>15569451.919999998</v>
      </c>
      <c r="Q3005" s="111">
        <f t="shared" si="798"/>
        <v>9935.1999999999989</v>
      </c>
      <c r="R3005" s="111">
        <f t="shared" si="799"/>
        <v>9935.1999999999989</v>
      </c>
      <c r="S3005" s="112" t="s">
        <v>2152</v>
      </c>
      <c r="T3005" s="107" t="s">
        <v>82</v>
      </c>
      <c r="U3005" s="217"/>
      <c r="V3005" s="85"/>
      <c r="W3005" s="85"/>
      <c r="X3005" s="85">
        <v>1</v>
      </c>
      <c r="Y3005" s="85"/>
      <c r="Z3005" s="85"/>
      <c r="AA3005" s="85"/>
      <c r="AB3005" s="86"/>
      <c r="AC3005" s="86"/>
      <c r="AD3005" s="85">
        <v>1</v>
      </c>
      <c r="AE3005" s="85"/>
      <c r="AF3005" s="85"/>
      <c r="AG3005" s="85"/>
      <c r="AH3005" s="85"/>
      <c r="AI3005" s="85"/>
      <c r="AJ3005" s="85"/>
    </row>
    <row r="3006" spans="1:36" ht="16.5" thickTop="1" thickBot="1">
      <c r="A3006" s="105">
        <f t="shared" si="795"/>
        <v>9</v>
      </c>
      <c r="B3006" s="192" t="s">
        <v>2924</v>
      </c>
      <c r="C3006" s="107">
        <v>1954</v>
      </c>
      <c r="D3006" s="107">
        <v>1954</v>
      </c>
      <c r="E3006" s="114" t="s">
        <v>80</v>
      </c>
      <c r="F3006" s="107">
        <v>2</v>
      </c>
      <c r="G3006" s="107">
        <v>2</v>
      </c>
      <c r="H3006" s="111">
        <v>633</v>
      </c>
      <c r="I3006" s="111">
        <v>633</v>
      </c>
      <c r="J3006" s="111">
        <v>531.6</v>
      </c>
      <c r="K3006" s="122">
        <v>28</v>
      </c>
      <c r="L3006" s="110">
        <f t="shared" si="797"/>
        <v>6049827.8699999992</v>
      </c>
      <c r="M3006" s="108"/>
      <c r="N3006" s="108"/>
      <c r="O3006" s="108"/>
      <c r="P3006" s="110">
        <f>'Форма 2'!C3006-M3006-N3006-O3006</f>
        <v>6049827.8699999992</v>
      </c>
      <c r="Q3006" s="111">
        <f t="shared" si="798"/>
        <v>9557.39</v>
      </c>
      <c r="R3006" s="111">
        <f t="shared" si="799"/>
        <v>9557.39</v>
      </c>
      <c r="S3006" s="112" t="s">
        <v>2152</v>
      </c>
      <c r="T3006" s="107" t="s">
        <v>82</v>
      </c>
      <c r="U3006" s="217"/>
      <c r="V3006" s="85"/>
      <c r="W3006" s="85"/>
      <c r="X3006" s="85"/>
      <c r="Y3006" s="85"/>
      <c r="Z3006" s="85"/>
      <c r="AA3006" s="85"/>
      <c r="AB3006" s="86"/>
      <c r="AC3006" s="86"/>
      <c r="AD3006" s="85">
        <v>1</v>
      </c>
      <c r="AE3006" s="85"/>
      <c r="AF3006" s="85"/>
      <c r="AG3006" s="85"/>
      <c r="AH3006" s="85"/>
      <c r="AI3006" s="85"/>
      <c r="AJ3006" s="85"/>
    </row>
    <row r="3007" spans="1:36" ht="16.5" thickTop="1" thickBot="1">
      <c r="A3007" s="105">
        <f t="shared" si="795"/>
        <v>10</v>
      </c>
      <c r="B3007" s="192" t="s">
        <v>2925</v>
      </c>
      <c r="C3007" s="107">
        <v>1998</v>
      </c>
      <c r="D3007" s="107">
        <v>1998</v>
      </c>
      <c r="E3007" s="114" t="s">
        <v>80</v>
      </c>
      <c r="F3007" s="107">
        <v>5</v>
      </c>
      <c r="G3007" s="107">
        <v>3</v>
      </c>
      <c r="H3007" s="111">
        <v>2473.6999999999998</v>
      </c>
      <c r="I3007" s="111">
        <v>2473.6999999999998</v>
      </c>
      <c r="J3007" s="111">
        <v>2398.8000000000002</v>
      </c>
      <c r="K3007" s="122">
        <v>95</v>
      </c>
      <c r="L3007" s="110">
        <f t="shared" si="797"/>
        <v>3936670.9169999994</v>
      </c>
      <c r="M3007" s="108"/>
      <c r="N3007" s="108"/>
      <c r="O3007" s="108"/>
      <c r="P3007" s="110">
        <f>'Форма 2'!C3007-M3007-N3007-O3007</f>
        <v>3936670.9169999994</v>
      </c>
      <c r="Q3007" s="111">
        <f t="shared" si="798"/>
        <v>1591.4099999999999</v>
      </c>
      <c r="R3007" s="111">
        <f t="shared" si="799"/>
        <v>1591.4099999999999</v>
      </c>
      <c r="S3007" s="112" t="s">
        <v>2152</v>
      </c>
      <c r="T3007" s="107" t="s">
        <v>82</v>
      </c>
      <c r="U3007" s="217">
        <v>1</v>
      </c>
      <c r="V3007" s="85"/>
      <c r="W3007" s="85"/>
      <c r="X3007" s="85"/>
      <c r="Y3007" s="85"/>
      <c r="Z3007" s="85"/>
      <c r="AA3007" s="85">
        <v>1</v>
      </c>
      <c r="AB3007" s="86"/>
      <c r="AC3007" s="86"/>
      <c r="AD3007" s="85"/>
      <c r="AE3007" s="85"/>
      <c r="AF3007" s="85"/>
      <c r="AG3007" s="85"/>
      <c r="AH3007" s="85"/>
      <c r="AI3007" s="85"/>
      <c r="AJ3007" s="85"/>
    </row>
    <row r="3008" spans="1:36" ht="16.5" thickTop="1" thickBot="1">
      <c r="A3008" s="105">
        <f t="shared" si="795"/>
        <v>11</v>
      </c>
      <c r="B3008" s="192" t="s">
        <v>2926</v>
      </c>
      <c r="C3008" s="107">
        <v>1986</v>
      </c>
      <c r="D3008" s="107">
        <v>1986</v>
      </c>
      <c r="E3008" s="114" t="s">
        <v>80</v>
      </c>
      <c r="F3008" s="107">
        <v>5</v>
      </c>
      <c r="G3008" s="107">
        <v>5</v>
      </c>
      <c r="H3008" s="111">
        <v>3133.7</v>
      </c>
      <c r="I3008" s="111">
        <v>3133.7</v>
      </c>
      <c r="J3008" s="111">
        <v>3088.6</v>
      </c>
      <c r="K3008" s="122">
        <v>158</v>
      </c>
      <c r="L3008" s="110">
        <f t="shared" si="797"/>
        <v>4987001.5169999991</v>
      </c>
      <c r="M3008" s="108"/>
      <c r="N3008" s="108"/>
      <c r="O3008" s="108"/>
      <c r="P3008" s="110">
        <f>'Форма 2'!C3008-M3008-N3008-O3008</f>
        <v>4987001.5169999991</v>
      </c>
      <c r="Q3008" s="111">
        <f t="shared" si="798"/>
        <v>1591.4099999999999</v>
      </c>
      <c r="R3008" s="111">
        <f t="shared" si="799"/>
        <v>1591.4099999999999</v>
      </c>
      <c r="S3008" s="112" t="s">
        <v>2152</v>
      </c>
      <c r="T3008" s="107" t="s">
        <v>82</v>
      </c>
      <c r="U3008" s="217">
        <v>1</v>
      </c>
      <c r="V3008" s="85"/>
      <c r="W3008" s="85"/>
      <c r="X3008" s="85"/>
      <c r="Y3008" s="85"/>
      <c r="Z3008" s="85"/>
      <c r="AA3008" s="85">
        <v>1</v>
      </c>
      <c r="AB3008" s="86"/>
      <c r="AC3008" s="86"/>
      <c r="AD3008" s="85"/>
      <c r="AE3008" s="85"/>
      <c r="AF3008" s="85"/>
      <c r="AG3008" s="85"/>
      <c r="AH3008" s="85"/>
      <c r="AI3008" s="85"/>
      <c r="AJ3008" s="85"/>
    </row>
    <row r="3009" spans="1:36" ht="16.5" thickTop="1" thickBot="1">
      <c r="A3009" s="105">
        <f t="shared" si="795"/>
        <v>12</v>
      </c>
      <c r="B3009" s="192" t="s">
        <v>2927</v>
      </c>
      <c r="C3009" s="107">
        <v>1967</v>
      </c>
      <c r="D3009" s="107">
        <v>1967</v>
      </c>
      <c r="E3009" s="114" t="s">
        <v>80</v>
      </c>
      <c r="F3009" s="107">
        <v>5</v>
      </c>
      <c r="G3009" s="107">
        <v>4</v>
      </c>
      <c r="H3009" s="111">
        <v>3507.4</v>
      </c>
      <c r="I3009" s="111">
        <v>2601.1999999999998</v>
      </c>
      <c r="J3009" s="111">
        <v>2601.1999999999998</v>
      </c>
      <c r="K3009" s="122">
        <v>162</v>
      </c>
      <c r="L3009" s="110">
        <f t="shared" si="797"/>
        <v>15795646.048000002</v>
      </c>
      <c r="M3009" s="108"/>
      <c r="N3009" s="108"/>
      <c r="O3009" s="108"/>
      <c r="P3009" s="110">
        <f>'Форма 2'!C3009-M3009-N3009-O3009</f>
        <v>15795646.048000002</v>
      </c>
      <c r="Q3009" s="111">
        <f t="shared" si="798"/>
        <v>6072.4458127018315</v>
      </c>
      <c r="R3009" s="111">
        <f t="shared" si="799"/>
        <v>6072.4458127018315</v>
      </c>
      <c r="S3009" s="112" t="s">
        <v>2152</v>
      </c>
      <c r="T3009" s="107" t="s">
        <v>82</v>
      </c>
      <c r="U3009" s="217"/>
      <c r="V3009" s="85"/>
      <c r="W3009" s="85"/>
      <c r="X3009" s="85"/>
      <c r="Y3009" s="85"/>
      <c r="Z3009" s="85"/>
      <c r="AA3009" s="85"/>
      <c r="AB3009" s="86"/>
      <c r="AC3009" s="86"/>
      <c r="AD3009" s="85">
        <v>1</v>
      </c>
      <c r="AE3009" s="85"/>
      <c r="AF3009" s="85"/>
      <c r="AG3009" s="85"/>
      <c r="AH3009" s="85"/>
      <c r="AI3009" s="85"/>
      <c r="AJ3009" s="85"/>
    </row>
    <row r="3010" spans="1:36" ht="16.5" thickTop="1" thickBot="1">
      <c r="A3010" s="105">
        <f t="shared" si="795"/>
        <v>13</v>
      </c>
      <c r="B3010" s="192" t="s">
        <v>2928</v>
      </c>
      <c r="C3010" s="107">
        <v>1963</v>
      </c>
      <c r="D3010" s="107">
        <v>1963</v>
      </c>
      <c r="E3010" s="114" t="s">
        <v>80</v>
      </c>
      <c r="F3010" s="107">
        <v>4</v>
      </c>
      <c r="G3010" s="107">
        <v>2</v>
      </c>
      <c r="H3010" s="111">
        <v>1294.5</v>
      </c>
      <c r="I3010" s="111">
        <v>1294.5</v>
      </c>
      <c r="J3010" s="111">
        <v>1294.5</v>
      </c>
      <c r="K3010" s="122">
        <v>85</v>
      </c>
      <c r="L3010" s="110">
        <f t="shared" si="797"/>
        <v>2060080.2449999999</v>
      </c>
      <c r="M3010" s="108"/>
      <c r="N3010" s="108"/>
      <c r="O3010" s="108"/>
      <c r="P3010" s="110">
        <f>'Форма 2'!C3010-M3010-N3010-O3010</f>
        <v>2060080.2449999999</v>
      </c>
      <c r="Q3010" s="111">
        <f t="shared" si="798"/>
        <v>1591.4099999999999</v>
      </c>
      <c r="R3010" s="111">
        <f t="shared" si="799"/>
        <v>1591.4099999999999</v>
      </c>
      <c r="S3010" s="112" t="s">
        <v>2152</v>
      </c>
      <c r="T3010" s="107" t="s">
        <v>82</v>
      </c>
      <c r="U3010" s="217">
        <v>1</v>
      </c>
      <c r="V3010" s="85"/>
      <c r="W3010" s="85"/>
      <c r="X3010" s="85"/>
      <c r="Y3010" s="85"/>
      <c r="Z3010" s="85"/>
      <c r="AA3010" s="85">
        <v>1</v>
      </c>
      <c r="AB3010" s="86"/>
      <c r="AC3010" s="86"/>
      <c r="AD3010" s="85"/>
      <c r="AE3010" s="85"/>
      <c r="AF3010" s="85"/>
      <c r="AG3010" s="85"/>
      <c r="AH3010" s="85"/>
      <c r="AI3010" s="85"/>
      <c r="AJ3010" s="85"/>
    </row>
    <row r="3011" spans="1:36" ht="16.5" thickTop="1" thickBot="1">
      <c r="A3011" s="105">
        <f t="shared" si="795"/>
        <v>14</v>
      </c>
      <c r="B3011" s="192" t="s">
        <v>2929</v>
      </c>
      <c r="C3011" s="107">
        <v>1966</v>
      </c>
      <c r="D3011" s="107">
        <v>1966</v>
      </c>
      <c r="E3011" s="114" t="s">
        <v>80</v>
      </c>
      <c r="F3011" s="107">
        <v>5</v>
      </c>
      <c r="G3011" s="107">
        <v>3</v>
      </c>
      <c r="H3011" s="111">
        <v>2694.1</v>
      </c>
      <c r="I3011" s="111">
        <v>2519.9</v>
      </c>
      <c r="J3011" s="111">
        <v>2475.1999999999998</v>
      </c>
      <c r="K3011" s="122">
        <v>145</v>
      </c>
      <c r="L3011" s="110">
        <f t="shared" si="797"/>
        <v>4287417.6809999999</v>
      </c>
      <c r="M3011" s="108"/>
      <c r="N3011" s="108"/>
      <c r="O3011" s="108"/>
      <c r="P3011" s="110">
        <f>'Форма 2'!C3011-M3011-N3011-O3011</f>
        <v>4287417.6809999999</v>
      </c>
      <c r="Q3011" s="111">
        <f t="shared" si="798"/>
        <v>1701.4237394341044</v>
      </c>
      <c r="R3011" s="111">
        <f t="shared" si="799"/>
        <v>1701.4237394341044</v>
      </c>
      <c r="S3011" s="112" t="s">
        <v>2152</v>
      </c>
      <c r="T3011" s="107" t="s">
        <v>82</v>
      </c>
      <c r="U3011" s="217">
        <v>1</v>
      </c>
      <c r="V3011" s="85"/>
      <c r="W3011" s="85"/>
      <c r="X3011" s="85"/>
      <c r="Y3011" s="85"/>
      <c r="Z3011" s="85"/>
      <c r="AA3011" s="85">
        <v>1</v>
      </c>
      <c r="AB3011" s="86"/>
      <c r="AC3011" s="86"/>
      <c r="AD3011" s="85"/>
      <c r="AE3011" s="85"/>
      <c r="AF3011" s="85"/>
      <c r="AG3011" s="85"/>
      <c r="AH3011" s="85"/>
      <c r="AI3011" s="85"/>
      <c r="AJ3011" s="85"/>
    </row>
    <row r="3012" spans="1:36" ht="16.5" thickTop="1" thickBot="1">
      <c r="A3012" s="105">
        <f t="shared" si="795"/>
        <v>15</v>
      </c>
      <c r="B3012" s="192" t="s">
        <v>2930</v>
      </c>
      <c r="C3012" s="107">
        <v>1965</v>
      </c>
      <c r="D3012" s="107">
        <v>1965</v>
      </c>
      <c r="E3012" s="114" t="s">
        <v>80</v>
      </c>
      <c r="F3012" s="107">
        <v>4</v>
      </c>
      <c r="G3012" s="107">
        <v>3</v>
      </c>
      <c r="H3012" s="111">
        <v>4008.8</v>
      </c>
      <c r="I3012" s="111">
        <v>3358.9</v>
      </c>
      <c r="J3012" s="111">
        <v>3358.9</v>
      </c>
      <c r="K3012" s="122">
        <v>134</v>
      </c>
      <c r="L3012" s="110">
        <f t="shared" si="797"/>
        <v>40897737.512000002</v>
      </c>
      <c r="M3012" s="108"/>
      <c r="N3012" s="108"/>
      <c r="O3012" s="108"/>
      <c r="P3012" s="110">
        <f>'Форма 2'!C3012-M3012-N3012-O3012</f>
        <v>40897737.512000002</v>
      </c>
      <c r="Q3012" s="111">
        <f t="shared" si="798"/>
        <v>12175.931856262467</v>
      </c>
      <c r="R3012" s="111">
        <f t="shared" si="799"/>
        <v>12175.931856262467</v>
      </c>
      <c r="S3012" s="112" t="s">
        <v>2152</v>
      </c>
      <c r="T3012" s="107" t="s">
        <v>92</v>
      </c>
      <c r="U3012" s="217"/>
      <c r="V3012" s="85"/>
      <c r="W3012" s="85"/>
      <c r="X3012" s="85"/>
      <c r="Y3012" s="85"/>
      <c r="Z3012" s="85"/>
      <c r="AA3012" s="85"/>
      <c r="AB3012" s="86"/>
      <c r="AC3012" s="86"/>
      <c r="AD3012" s="85">
        <v>1</v>
      </c>
      <c r="AE3012" s="85">
        <v>1</v>
      </c>
      <c r="AF3012" s="85">
        <v>1</v>
      </c>
      <c r="AG3012" s="85"/>
      <c r="AH3012" s="85"/>
      <c r="AI3012" s="85"/>
      <c r="AJ3012" s="85"/>
    </row>
    <row r="3013" spans="1:36" ht="16.5" thickTop="1" thickBot="1">
      <c r="A3013" s="105">
        <f t="shared" si="795"/>
        <v>16</v>
      </c>
      <c r="B3013" s="192" t="s">
        <v>2931</v>
      </c>
      <c r="C3013" s="107">
        <v>1968</v>
      </c>
      <c r="D3013" s="107">
        <v>1968</v>
      </c>
      <c r="E3013" s="114" t="s">
        <v>80</v>
      </c>
      <c r="F3013" s="107">
        <v>5</v>
      </c>
      <c r="G3013" s="107">
        <v>4</v>
      </c>
      <c r="H3013" s="111">
        <v>5396.78</v>
      </c>
      <c r="I3013" s="111">
        <v>2859.5</v>
      </c>
      <c r="J3013" s="111">
        <v>2859.5</v>
      </c>
      <c r="K3013" s="122">
        <v>181</v>
      </c>
      <c r="L3013" s="110">
        <f t="shared" si="797"/>
        <v>55057895.592199996</v>
      </c>
      <c r="M3013" s="108"/>
      <c r="N3013" s="108"/>
      <c r="O3013" s="108"/>
      <c r="P3013" s="110">
        <f>'Форма 2'!C3013-M3013-N3013-O3013</f>
        <v>55057895.592199996</v>
      </c>
      <c r="Q3013" s="111">
        <f t="shared" si="798"/>
        <v>19254.378594929181</v>
      </c>
      <c r="R3013" s="111">
        <f t="shared" si="799"/>
        <v>19254.378594929181</v>
      </c>
      <c r="S3013" s="112" t="s">
        <v>2152</v>
      </c>
      <c r="T3013" s="107" t="s">
        <v>82</v>
      </c>
      <c r="U3013" s="217"/>
      <c r="V3013" s="85"/>
      <c r="W3013" s="85"/>
      <c r="X3013" s="85"/>
      <c r="Y3013" s="85"/>
      <c r="Z3013" s="85"/>
      <c r="AA3013" s="85"/>
      <c r="AB3013" s="86"/>
      <c r="AC3013" s="86"/>
      <c r="AD3013" s="85">
        <v>1</v>
      </c>
      <c r="AE3013" s="85">
        <v>1</v>
      </c>
      <c r="AF3013" s="85">
        <v>1</v>
      </c>
      <c r="AG3013" s="85"/>
      <c r="AH3013" s="85"/>
      <c r="AI3013" s="85"/>
      <c r="AJ3013" s="85"/>
    </row>
    <row r="3014" spans="1:36" ht="16.5" thickTop="1" thickBot="1">
      <c r="A3014" s="105">
        <f t="shared" si="795"/>
        <v>17</v>
      </c>
      <c r="B3014" s="192" t="s">
        <v>2932</v>
      </c>
      <c r="C3014" s="107">
        <v>1979</v>
      </c>
      <c r="D3014" s="107">
        <v>2010</v>
      </c>
      <c r="E3014" s="114" t="s">
        <v>80</v>
      </c>
      <c r="F3014" s="107">
        <v>5</v>
      </c>
      <c r="G3014" s="107">
        <v>1</v>
      </c>
      <c r="H3014" s="111">
        <v>1811.6</v>
      </c>
      <c r="I3014" s="111">
        <v>1811.6</v>
      </c>
      <c r="J3014" s="111">
        <v>1773.9</v>
      </c>
      <c r="K3014" s="122">
        <v>151</v>
      </c>
      <c r="L3014" s="110">
        <f t="shared" si="797"/>
        <v>941325.47600000002</v>
      </c>
      <c r="M3014" s="108"/>
      <c r="N3014" s="108"/>
      <c r="O3014" s="108"/>
      <c r="P3014" s="110">
        <f>'Форма 2'!C3014-M3014-N3014-O3014</f>
        <v>941325.47600000002</v>
      </c>
      <c r="Q3014" s="111">
        <f t="shared" si="798"/>
        <v>519.61</v>
      </c>
      <c r="R3014" s="111">
        <f t="shared" si="799"/>
        <v>519.61</v>
      </c>
      <c r="S3014" s="112" t="s">
        <v>2152</v>
      </c>
      <c r="T3014" s="107" t="s">
        <v>82</v>
      </c>
      <c r="U3014" s="217">
        <v>1</v>
      </c>
      <c r="V3014" s="85"/>
      <c r="W3014" s="85"/>
      <c r="X3014" s="85"/>
      <c r="Y3014" s="85"/>
      <c r="Z3014" s="85"/>
      <c r="AA3014" s="85"/>
      <c r="AB3014" s="86"/>
      <c r="AC3014" s="86"/>
      <c r="AD3014" s="85"/>
      <c r="AE3014" s="85"/>
      <c r="AF3014" s="85"/>
      <c r="AG3014" s="85"/>
      <c r="AH3014" s="85"/>
      <c r="AI3014" s="85"/>
      <c r="AJ3014" s="85"/>
    </row>
    <row r="3015" spans="1:36" ht="16.5" thickTop="1" thickBot="1">
      <c r="A3015" s="105">
        <f t="shared" si="795"/>
        <v>18</v>
      </c>
      <c r="B3015" s="192" t="s">
        <v>2933</v>
      </c>
      <c r="C3015" s="107">
        <v>1980</v>
      </c>
      <c r="D3015" s="107">
        <v>1980</v>
      </c>
      <c r="E3015" s="114" t="s">
        <v>212</v>
      </c>
      <c r="F3015" s="107">
        <v>5</v>
      </c>
      <c r="G3015" s="107">
        <v>4</v>
      </c>
      <c r="H3015" s="111">
        <v>4247.2</v>
      </c>
      <c r="I3015" s="111">
        <v>4247.2</v>
      </c>
      <c r="J3015" s="111">
        <v>4089.4</v>
      </c>
      <c r="K3015" s="122">
        <v>213</v>
      </c>
      <c r="L3015" s="110">
        <f t="shared" si="797"/>
        <v>6759036.5520000001</v>
      </c>
      <c r="M3015" s="108"/>
      <c r="N3015" s="108"/>
      <c r="O3015" s="108"/>
      <c r="P3015" s="110">
        <f>'Форма 2'!C3015-M3015-N3015-O3015</f>
        <v>6759036.5520000001</v>
      </c>
      <c r="Q3015" s="111">
        <f t="shared" si="798"/>
        <v>1591.41</v>
      </c>
      <c r="R3015" s="111">
        <f t="shared" si="799"/>
        <v>1591.41</v>
      </c>
      <c r="S3015" s="112" t="s">
        <v>2152</v>
      </c>
      <c r="T3015" s="107" t="s">
        <v>82</v>
      </c>
      <c r="U3015" s="217">
        <v>1</v>
      </c>
      <c r="V3015" s="85"/>
      <c r="W3015" s="85"/>
      <c r="X3015" s="85"/>
      <c r="Y3015" s="85"/>
      <c r="Z3015" s="85"/>
      <c r="AA3015" s="85">
        <v>1</v>
      </c>
      <c r="AB3015" s="86"/>
      <c r="AC3015" s="86"/>
      <c r="AD3015" s="85"/>
      <c r="AE3015" s="85"/>
      <c r="AF3015" s="85"/>
      <c r="AG3015" s="85"/>
      <c r="AH3015" s="85"/>
      <c r="AI3015" s="85"/>
      <c r="AJ3015" s="85"/>
    </row>
    <row r="3016" spans="1:36" ht="16.5" thickTop="1" thickBot="1">
      <c r="A3016" s="105">
        <f t="shared" si="795"/>
        <v>19</v>
      </c>
      <c r="B3016" s="192" t="s">
        <v>2934</v>
      </c>
      <c r="C3016" s="107">
        <v>1996</v>
      </c>
      <c r="D3016" s="107"/>
      <c r="E3016" s="114" t="s">
        <v>94</v>
      </c>
      <c r="F3016" s="107">
        <v>6</v>
      </c>
      <c r="G3016" s="107">
        <v>3</v>
      </c>
      <c r="H3016" s="111">
        <v>2619.1</v>
      </c>
      <c r="I3016" s="111">
        <v>2381</v>
      </c>
      <c r="J3016" s="111">
        <v>2381</v>
      </c>
      <c r="K3016" s="122">
        <v>112</v>
      </c>
      <c r="L3016" s="110">
        <f t="shared" si="797"/>
        <v>5648141.5319999997</v>
      </c>
      <c r="M3016" s="108"/>
      <c r="N3016" s="108"/>
      <c r="O3016" s="108"/>
      <c r="P3016" s="110">
        <f>'Форма 2'!C3016-M3016-N3016-O3016</f>
        <v>5648141.5319999997</v>
      </c>
      <c r="Q3016" s="111">
        <f t="shared" si="798"/>
        <v>2372.172</v>
      </c>
      <c r="R3016" s="111">
        <f t="shared" si="799"/>
        <v>2372.172</v>
      </c>
      <c r="S3016" s="112" t="s">
        <v>2152</v>
      </c>
      <c r="T3016" s="107" t="s">
        <v>82</v>
      </c>
      <c r="U3016" s="217">
        <v>1</v>
      </c>
      <c r="V3016" s="85"/>
      <c r="W3016" s="85"/>
      <c r="X3016" s="85">
        <v>1</v>
      </c>
      <c r="Y3016" s="85">
        <v>1</v>
      </c>
      <c r="Z3016" s="85">
        <v>1</v>
      </c>
      <c r="AA3016" s="85"/>
      <c r="AB3016" s="86"/>
      <c r="AC3016" s="86"/>
      <c r="AD3016" s="85"/>
      <c r="AE3016" s="85"/>
      <c r="AF3016" s="85"/>
      <c r="AG3016" s="85"/>
      <c r="AH3016" s="85"/>
      <c r="AI3016" s="85"/>
      <c r="AJ3016" s="85"/>
    </row>
    <row r="3017" spans="1:36" ht="16.5" thickTop="1" thickBot="1">
      <c r="A3017" s="105">
        <f t="shared" si="795"/>
        <v>20</v>
      </c>
      <c r="B3017" s="192" t="s">
        <v>293</v>
      </c>
      <c r="C3017" s="107">
        <v>1989</v>
      </c>
      <c r="D3017" s="107"/>
      <c r="E3017" s="114" t="s">
        <v>94</v>
      </c>
      <c r="F3017" s="107">
        <v>5</v>
      </c>
      <c r="G3017" s="107">
        <v>7</v>
      </c>
      <c r="H3017" s="111">
        <v>5547.4</v>
      </c>
      <c r="I3017" s="111">
        <v>5043.1000000000004</v>
      </c>
      <c r="J3017" s="111">
        <v>5043.1000000000004</v>
      </c>
      <c r="K3017" s="122">
        <v>237</v>
      </c>
      <c r="L3017" s="110">
        <f t="shared" si="797"/>
        <v>20120919.066</v>
      </c>
      <c r="M3017" s="108"/>
      <c r="N3017" s="108"/>
      <c r="O3017" s="108"/>
      <c r="P3017" s="110">
        <f>'Форма 2'!C3017-M3017-N3017-O3017</f>
        <v>20120919.066</v>
      </c>
      <c r="Q3017" s="111">
        <f>L3017/I3017</f>
        <v>3989.7918078166203</v>
      </c>
      <c r="R3017" s="111">
        <f>Q3017</f>
        <v>3989.7918078166203</v>
      </c>
      <c r="S3017" s="112" t="s">
        <v>2152</v>
      </c>
      <c r="T3017" s="107" t="s">
        <v>92</v>
      </c>
      <c r="U3017" s="217"/>
      <c r="V3017" s="85"/>
      <c r="W3017" s="85"/>
      <c r="X3017" s="85"/>
      <c r="Y3017" s="85"/>
      <c r="Z3017" s="85"/>
      <c r="AA3017" s="85">
        <v>1</v>
      </c>
      <c r="AB3017" s="86"/>
      <c r="AC3017" s="86"/>
      <c r="AD3017" s="85"/>
      <c r="AE3017" s="85"/>
      <c r="AF3017" s="85">
        <v>1</v>
      </c>
      <c r="AG3017" s="85"/>
      <c r="AH3017" s="85">
        <v>1</v>
      </c>
      <c r="AI3017" s="85"/>
      <c r="AJ3017" s="85"/>
    </row>
    <row r="3018" spans="1:36" ht="16.5" thickTop="1" thickBot="1">
      <c r="A3018" s="105">
        <f t="shared" si="795"/>
        <v>21</v>
      </c>
      <c r="B3018" s="192" t="s">
        <v>294</v>
      </c>
      <c r="C3018" s="107">
        <v>1992</v>
      </c>
      <c r="D3018" s="107">
        <v>1992</v>
      </c>
      <c r="E3018" s="114" t="s">
        <v>80</v>
      </c>
      <c r="F3018" s="107">
        <v>5</v>
      </c>
      <c r="G3018" s="107">
        <v>5</v>
      </c>
      <c r="H3018" s="111">
        <v>3997.9</v>
      </c>
      <c r="I3018" s="111">
        <v>3622.9</v>
      </c>
      <c r="J3018" s="111">
        <v>3491.9</v>
      </c>
      <c r="K3018" s="122">
        <v>189</v>
      </c>
      <c r="L3018" s="110">
        <f t="shared" si="797"/>
        <v>40786535.821000002</v>
      </c>
      <c r="M3018" s="108"/>
      <c r="N3018" s="108"/>
      <c r="O3018" s="108"/>
      <c r="P3018" s="110">
        <f>'Форма 2'!C3018-M3018-N3018-O3018</f>
        <v>40786535.821000002</v>
      </c>
      <c r="Q3018" s="111">
        <f>L3018/I3018</f>
        <v>11257.980021805735</v>
      </c>
      <c r="R3018" s="111">
        <f>Q3018</f>
        <v>11257.980021805735</v>
      </c>
      <c r="S3018" s="112" t="s">
        <v>2152</v>
      </c>
      <c r="T3018" s="107" t="s">
        <v>92</v>
      </c>
      <c r="U3018" s="217"/>
      <c r="V3018" s="85"/>
      <c r="W3018" s="85"/>
      <c r="X3018" s="85"/>
      <c r="Y3018" s="85"/>
      <c r="Z3018" s="85"/>
      <c r="AA3018" s="85"/>
      <c r="AB3018" s="86"/>
      <c r="AC3018" s="86"/>
      <c r="AD3018" s="85">
        <v>1</v>
      </c>
      <c r="AE3018" s="85">
        <v>1</v>
      </c>
      <c r="AF3018" s="85">
        <v>1</v>
      </c>
      <c r="AG3018" s="85"/>
      <c r="AH3018" s="85"/>
      <c r="AI3018" s="85"/>
      <c r="AJ3018" s="85"/>
    </row>
    <row r="3019" spans="1:36" ht="16.5" thickTop="1" thickBot="1">
      <c r="A3019" s="105">
        <f t="shared" si="795"/>
        <v>22</v>
      </c>
      <c r="B3019" s="192" t="s">
        <v>2935</v>
      </c>
      <c r="C3019" s="107">
        <v>1992</v>
      </c>
      <c r="D3019" s="107">
        <v>2006</v>
      </c>
      <c r="E3019" s="114" t="s">
        <v>80</v>
      </c>
      <c r="F3019" s="107">
        <v>5</v>
      </c>
      <c r="G3019" s="107">
        <v>4</v>
      </c>
      <c r="H3019" s="111">
        <v>3140.9</v>
      </c>
      <c r="I3019" s="111">
        <v>2736.1</v>
      </c>
      <c r="J3019" s="111">
        <v>2736.1</v>
      </c>
      <c r="K3019" s="122">
        <v>114</v>
      </c>
      <c r="L3019" s="110">
        <f t="shared" si="797"/>
        <v>4387523.21</v>
      </c>
      <c r="M3019" s="108"/>
      <c r="N3019" s="108"/>
      <c r="O3019" s="108"/>
      <c r="P3019" s="110">
        <f>'Форма 2'!C3019-M3019-N3019-O3019</f>
        <v>4387523.21</v>
      </c>
      <c r="Q3019" s="111">
        <f>L3019/I3019</f>
        <v>1603.5682942874896</v>
      </c>
      <c r="R3019" s="111">
        <f>Q3019</f>
        <v>1603.5682942874896</v>
      </c>
      <c r="S3019" s="112" t="s">
        <v>2152</v>
      </c>
      <c r="T3019" s="107" t="s">
        <v>92</v>
      </c>
      <c r="U3019" s="217"/>
      <c r="V3019" s="85"/>
      <c r="W3019" s="85"/>
      <c r="X3019" s="85">
        <v>1</v>
      </c>
      <c r="Y3019" s="85"/>
      <c r="Z3019" s="85"/>
      <c r="AA3019" s="85">
        <v>1</v>
      </c>
      <c r="AB3019" s="86"/>
      <c r="AC3019" s="86"/>
      <c r="AD3019" s="85"/>
      <c r="AE3019" s="85"/>
      <c r="AF3019" s="85"/>
      <c r="AG3019" s="85"/>
      <c r="AH3019" s="85"/>
      <c r="AI3019" s="85"/>
      <c r="AJ3019" s="85"/>
    </row>
    <row r="3020" spans="1:36" ht="16.5" thickTop="1" thickBot="1">
      <c r="A3020" s="105">
        <f t="shared" si="795"/>
        <v>23</v>
      </c>
      <c r="B3020" s="192" t="s">
        <v>2936</v>
      </c>
      <c r="C3020" s="107">
        <v>1995</v>
      </c>
      <c r="D3020" s="107">
        <v>2006</v>
      </c>
      <c r="E3020" s="114" t="s">
        <v>80</v>
      </c>
      <c r="F3020" s="107">
        <v>5</v>
      </c>
      <c r="G3020" s="107">
        <v>3</v>
      </c>
      <c r="H3020" s="111">
        <v>2570.6999999999998</v>
      </c>
      <c r="I3020" s="111">
        <v>2180</v>
      </c>
      <c r="J3020" s="111">
        <v>3130.1</v>
      </c>
      <c r="K3020" s="122">
        <v>93</v>
      </c>
      <c r="L3020" s="110">
        <f t="shared" si="797"/>
        <v>3591010.8299999996</v>
      </c>
      <c r="M3020" s="108"/>
      <c r="N3020" s="108"/>
      <c r="O3020" s="108"/>
      <c r="P3020" s="110">
        <f>'Форма 2'!C3020-M3020-N3020-O3020</f>
        <v>3591010.8299999996</v>
      </c>
      <c r="Q3020" s="111">
        <f t="shared" si="798"/>
        <v>1647.2526743119265</v>
      </c>
      <c r="R3020" s="111">
        <f t="shared" si="799"/>
        <v>1647.2526743119265</v>
      </c>
      <c r="S3020" s="112" t="s">
        <v>2152</v>
      </c>
      <c r="T3020" s="107" t="s">
        <v>92</v>
      </c>
      <c r="U3020" s="217"/>
      <c r="V3020" s="85"/>
      <c r="W3020" s="85"/>
      <c r="X3020" s="85">
        <v>1</v>
      </c>
      <c r="Y3020" s="85"/>
      <c r="Z3020" s="85"/>
      <c r="AA3020" s="85">
        <v>1</v>
      </c>
      <c r="AB3020" s="86"/>
      <c r="AC3020" s="86"/>
      <c r="AD3020" s="85"/>
      <c r="AE3020" s="85"/>
      <c r="AF3020" s="85"/>
      <c r="AG3020" s="85"/>
      <c r="AH3020" s="85"/>
      <c r="AI3020" s="85"/>
      <c r="AJ3020" s="85"/>
    </row>
    <row r="3021" spans="1:36" ht="16.5" thickTop="1" thickBot="1">
      <c r="A3021" s="105">
        <f t="shared" si="795"/>
        <v>24</v>
      </c>
      <c r="B3021" s="112" t="s">
        <v>2937</v>
      </c>
      <c r="C3021" s="107">
        <v>1967</v>
      </c>
      <c r="D3021" s="107">
        <v>1967</v>
      </c>
      <c r="E3021" s="114" t="s">
        <v>80</v>
      </c>
      <c r="F3021" s="107">
        <v>5</v>
      </c>
      <c r="G3021" s="107">
        <v>2</v>
      </c>
      <c r="H3021" s="111">
        <v>2587.4</v>
      </c>
      <c r="I3021" s="111">
        <v>2180</v>
      </c>
      <c r="J3021" s="111">
        <v>2004.7</v>
      </c>
      <c r="K3021" s="122">
        <v>175</v>
      </c>
      <c r="L3021" s="110">
        <f t="shared" si="797"/>
        <v>9209695.0559999999</v>
      </c>
      <c r="M3021" s="108"/>
      <c r="N3021" s="108"/>
      <c r="O3021" s="108"/>
      <c r="P3021" s="110">
        <f>'Форма 2'!C3021-M3021-N3021-O3021</f>
        <v>9209695.0559999999</v>
      </c>
      <c r="Q3021" s="111">
        <f t="shared" si="798"/>
        <v>4224.6307596330271</v>
      </c>
      <c r="R3021" s="111">
        <f t="shared" si="799"/>
        <v>4224.6307596330271</v>
      </c>
      <c r="S3021" s="112" t="s">
        <v>2152</v>
      </c>
      <c r="T3021" s="107" t="s">
        <v>82</v>
      </c>
      <c r="U3021" s="217"/>
      <c r="V3021" s="85">
        <v>1</v>
      </c>
      <c r="W3021" s="85"/>
      <c r="X3021" s="85"/>
      <c r="Y3021" s="85"/>
      <c r="Z3021" s="85"/>
      <c r="AA3021" s="85">
        <v>1</v>
      </c>
      <c r="AB3021" s="86"/>
      <c r="AC3021" s="86"/>
      <c r="AD3021" s="85"/>
      <c r="AE3021" s="85"/>
      <c r="AF3021" s="85"/>
      <c r="AG3021" s="85"/>
      <c r="AH3021" s="85"/>
      <c r="AI3021" s="85"/>
      <c r="AJ3021" s="85"/>
    </row>
    <row r="3022" spans="1:36" ht="16.5" thickTop="1" thickBot="1">
      <c r="A3022" s="105">
        <f t="shared" si="795"/>
        <v>25</v>
      </c>
      <c r="B3022" s="192" t="s">
        <v>2938</v>
      </c>
      <c r="C3022" s="107">
        <v>1981</v>
      </c>
      <c r="D3022" s="107"/>
      <c r="E3022" s="114" t="s">
        <v>94</v>
      </c>
      <c r="F3022" s="107">
        <v>3</v>
      </c>
      <c r="G3022" s="107">
        <v>3</v>
      </c>
      <c r="H3022" s="111">
        <v>1842</v>
      </c>
      <c r="I3022" s="111">
        <v>1842</v>
      </c>
      <c r="J3022" s="111"/>
      <c r="K3022" s="122"/>
      <c r="L3022" s="110">
        <f t="shared" si="797"/>
        <v>17604712.379999999</v>
      </c>
      <c r="M3022" s="108"/>
      <c r="N3022" s="108"/>
      <c r="O3022" s="108"/>
      <c r="P3022" s="110">
        <f>'Форма 2'!C3022-M3022-N3022-O3022</f>
        <v>17604712.379999999</v>
      </c>
      <c r="Q3022" s="111">
        <f t="shared" si="798"/>
        <v>9557.39</v>
      </c>
      <c r="R3022" s="111">
        <f t="shared" si="799"/>
        <v>9557.39</v>
      </c>
      <c r="S3022" s="112" t="s">
        <v>2152</v>
      </c>
      <c r="T3022" s="107" t="s">
        <v>82</v>
      </c>
      <c r="U3022" s="217"/>
      <c r="V3022" s="85"/>
      <c r="W3022" s="85"/>
      <c r="X3022" s="85"/>
      <c r="Y3022" s="85"/>
      <c r="Z3022" s="85"/>
      <c r="AA3022" s="85"/>
      <c r="AB3022" s="86"/>
      <c r="AC3022" s="86"/>
      <c r="AD3022" s="85">
        <v>1</v>
      </c>
      <c r="AE3022" s="85"/>
      <c r="AF3022" s="85"/>
      <c r="AG3022" s="85"/>
      <c r="AH3022" s="85"/>
      <c r="AI3022" s="85"/>
      <c r="AJ3022" s="85"/>
    </row>
    <row r="3023" spans="1:36" ht="16.5" thickTop="1" thickBot="1">
      <c r="A3023" s="105">
        <f t="shared" si="795"/>
        <v>26</v>
      </c>
      <c r="B3023" s="112" t="s">
        <v>1490</v>
      </c>
      <c r="C3023" s="107">
        <v>1983</v>
      </c>
      <c r="D3023" s="107">
        <v>1983</v>
      </c>
      <c r="E3023" s="114" t="s">
        <v>80</v>
      </c>
      <c r="F3023" s="107">
        <v>5</v>
      </c>
      <c r="G3023" s="107">
        <v>4</v>
      </c>
      <c r="H3023" s="111">
        <v>2836.5</v>
      </c>
      <c r="I3023" s="111">
        <v>2576.1</v>
      </c>
      <c r="J3023" s="111">
        <v>2394.9</v>
      </c>
      <c r="K3023" s="122">
        <v>120</v>
      </c>
      <c r="L3023" s="110">
        <f t="shared" si="797"/>
        <v>1473873.7650000001</v>
      </c>
      <c r="M3023" s="108"/>
      <c r="N3023" s="108"/>
      <c r="O3023" s="108"/>
      <c r="P3023" s="110">
        <f>'Форма 2'!C3023-M3023-N3023-O3023</f>
        <v>1473873.7650000001</v>
      </c>
      <c r="Q3023" s="111">
        <f t="shared" si="798"/>
        <v>572.13375451263551</v>
      </c>
      <c r="R3023" s="111">
        <f t="shared" si="799"/>
        <v>572.13375451263551</v>
      </c>
      <c r="S3023" s="112" t="s">
        <v>2152</v>
      </c>
      <c r="T3023" s="105" t="s">
        <v>82</v>
      </c>
      <c r="U3023" s="217">
        <v>1</v>
      </c>
      <c r="V3023" s="85"/>
      <c r="W3023" s="85"/>
      <c r="X3023" s="85"/>
      <c r="Y3023" s="85"/>
      <c r="Z3023" s="85"/>
      <c r="AA3023" s="85"/>
      <c r="AB3023" s="86"/>
      <c r="AC3023" s="86"/>
      <c r="AD3023" s="85"/>
      <c r="AE3023" s="85"/>
      <c r="AF3023" s="85"/>
      <c r="AG3023" s="85"/>
      <c r="AH3023" s="85"/>
      <c r="AI3023" s="85"/>
      <c r="AJ3023" s="85"/>
    </row>
    <row r="3024" spans="1:36" ht="16.5" thickTop="1" thickBot="1">
      <c r="A3024" s="105">
        <f t="shared" si="795"/>
        <v>27</v>
      </c>
      <c r="B3024" s="112" t="s">
        <v>2939</v>
      </c>
      <c r="C3024" s="107">
        <v>1982</v>
      </c>
      <c r="D3024" s="107">
        <v>1982</v>
      </c>
      <c r="E3024" s="114" t="s">
        <v>136</v>
      </c>
      <c r="F3024" s="107">
        <v>5</v>
      </c>
      <c r="G3024" s="107">
        <v>8</v>
      </c>
      <c r="H3024" s="111">
        <v>5179.1000000000004</v>
      </c>
      <c r="I3024" s="111">
        <v>5179.1000000000004</v>
      </c>
      <c r="J3024" s="111">
        <v>5003.3999999999996</v>
      </c>
      <c r="K3024" s="122">
        <v>301</v>
      </c>
      <c r="L3024" s="110">
        <f t="shared" si="797"/>
        <v>12883736.324000001</v>
      </c>
      <c r="M3024" s="108"/>
      <c r="N3024" s="108"/>
      <c r="O3024" s="108"/>
      <c r="P3024" s="110">
        <f>'Форма 2'!C3024-M3024-N3024-O3024</f>
        <v>12883736.324000001</v>
      </c>
      <c r="Q3024" s="111">
        <f t="shared" si="798"/>
        <v>2487.64</v>
      </c>
      <c r="R3024" s="111">
        <f t="shared" si="799"/>
        <v>2487.64</v>
      </c>
      <c r="S3024" s="112" t="s">
        <v>2152</v>
      </c>
      <c r="T3024" s="107" t="s">
        <v>82</v>
      </c>
      <c r="U3024" s="217"/>
      <c r="V3024" s="85">
        <v>1</v>
      </c>
      <c r="W3024" s="85"/>
      <c r="X3024" s="85"/>
      <c r="Y3024" s="85"/>
      <c r="Z3024" s="85"/>
      <c r="AA3024" s="85"/>
      <c r="AB3024" s="86"/>
      <c r="AC3024" s="86"/>
      <c r="AD3024" s="85"/>
      <c r="AE3024" s="85"/>
      <c r="AF3024" s="85"/>
      <c r="AG3024" s="85"/>
      <c r="AH3024" s="85"/>
      <c r="AI3024" s="85"/>
      <c r="AJ3024" s="85"/>
    </row>
    <row r="3025" spans="1:36" ht="16.5" thickTop="1" thickBot="1">
      <c r="A3025" s="105">
        <f t="shared" si="795"/>
        <v>28</v>
      </c>
      <c r="B3025" s="112" t="s">
        <v>2940</v>
      </c>
      <c r="C3025" s="107">
        <v>1960</v>
      </c>
      <c r="D3025" s="107">
        <v>2010</v>
      </c>
      <c r="E3025" s="114" t="s">
        <v>80</v>
      </c>
      <c r="F3025" s="107">
        <v>3</v>
      </c>
      <c r="G3025" s="107">
        <v>2</v>
      </c>
      <c r="H3025" s="111">
        <v>802.7</v>
      </c>
      <c r="I3025" s="111">
        <v>802.7</v>
      </c>
      <c r="J3025" s="111">
        <v>802.7</v>
      </c>
      <c r="K3025" s="122">
        <v>53</v>
      </c>
      <c r="L3025" s="110">
        <f t="shared" si="797"/>
        <v>594174.59400000004</v>
      </c>
      <c r="M3025" s="108"/>
      <c r="N3025" s="108"/>
      <c r="O3025" s="108"/>
      <c r="P3025" s="110">
        <f>'Форма 2'!C3025-M3025-N3025-O3025</f>
        <v>594174.59400000004</v>
      </c>
      <c r="Q3025" s="111">
        <f t="shared" si="798"/>
        <v>740.22</v>
      </c>
      <c r="R3025" s="111">
        <f t="shared" si="799"/>
        <v>740.22</v>
      </c>
      <c r="S3025" s="112" t="s">
        <v>2152</v>
      </c>
      <c r="T3025" s="107" t="s">
        <v>82</v>
      </c>
      <c r="U3025" s="217">
        <v>1</v>
      </c>
      <c r="V3025" s="85"/>
      <c r="W3025" s="85"/>
      <c r="X3025" s="85"/>
      <c r="Y3025" s="85"/>
      <c r="Z3025" s="85"/>
      <c r="AA3025" s="85"/>
      <c r="AB3025" s="86"/>
      <c r="AC3025" s="86"/>
      <c r="AD3025" s="85"/>
      <c r="AE3025" s="85"/>
      <c r="AF3025" s="85"/>
      <c r="AG3025" s="85"/>
      <c r="AH3025" s="85"/>
      <c r="AI3025" s="85"/>
      <c r="AJ3025" s="85"/>
    </row>
    <row r="3026" spans="1:36" ht="16.5" thickTop="1" thickBot="1">
      <c r="A3026" s="105">
        <f t="shared" si="795"/>
        <v>29</v>
      </c>
      <c r="B3026" s="112" t="s">
        <v>2941</v>
      </c>
      <c r="C3026" s="113">
        <v>1993</v>
      </c>
      <c r="D3026" s="107">
        <v>1993</v>
      </c>
      <c r="E3026" s="114" t="s">
        <v>212</v>
      </c>
      <c r="F3026" s="107">
        <v>5</v>
      </c>
      <c r="G3026" s="107">
        <v>5</v>
      </c>
      <c r="H3026" s="111">
        <v>3949.1</v>
      </c>
      <c r="I3026" s="111">
        <v>2850</v>
      </c>
      <c r="J3026" s="111">
        <v>2850</v>
      </c>
      <c r="K3026" s="125">
        <v>129</v>
      </c>
      <c r="L3026" s="110">
        <f t="shared" si="797"/>
        <v>40288678.709000006</v>
      </c>
      <c r="M3026" s="108"/>
      <c r="N3026" s="108"/>
      <c r="O3026" s="108"/>
      <c r="P3026" s="110">
        <f>'Форма 2'!C3026-M3026-N3026-O3026</f>
        <v>40288678.709000006</v>
      </c>
      <c r="Q3026" s="111">
        <f t="shared" si="798"/>
        <v>14136.378494385966</v>
      </c>
      <c r="R3026" s="111">
        <f t="shared" si="799"/>
        <v>14136.378494385966</v>
      </c>
      <c r="S3026" s="112" t="s">
        <v>2152</v>
      </c>
      <c r="T3026" s="107" t="s">
        <v>92</v>
      </c>
      <c r="U3026" s="217"/>
      <c r="V3026" s="85"/>
      <c r="W3026" s="85"/>
      <c r="X3026" s="85"/>
      <c r="Y3026" s="85"/>
      <c r="Z3026" s="85"/>
      <c r="AA3026" s="85"/>
      <c r="AB3026" s="86"/>
      <c r="AC3026" s="86"/>
      <c r="AD3026" s="85">
        <v>1</v>
      </c>
      <c r="AE3026" s="85">
        <v>1</v>
      </c>
      <c r="AF3026" s="85">
        <v>1</v>
      </c>
      <c r="AG3026" s="85"/>
      <c r="AH3026" s="85"/>
      <c r="AI3026" s="85"/>
      <c r="AJ3026" s="85"/>
    </row>
    <row r="3027" spans="1:36" ht="16.5" thickTop="1" thickBot="1">
      <c r="A3027" s="105">
        <f t="shared" si="795"/>
        <v>30</v>
      </c>
      <c r="B3027" s="112" t="s">
        <v>2942</v>
      </c>
      <c r="C3027" s="113">
        <v>1993</v>
      </c>
      <c r="D3027" s="107">
        <v>1993</v>
      </c>
      <c r="E3027" s="114" t="s">
        <v>212</v>
      </c>
      <c r="F3027" s="107">
        <v>5</v>
      </c>
      <c r="G3027" s="107">
        <v>5</v>
      </c>
      <c r="H3027" s="111">
        <v>3950.3</v>
      </c>
      <c r="I3027" s="111">
        <v>2849.6</v>
      </c>
      <c r="J3027" s="111">
        <v>2728.1</v>
      </c>
      <c r="K3027" s="125">
        <v>129</v>
      </c>
      <c r="L3027" s="110">
        <f t="shared" si="797"/>
        <v>40300921.096999995</v>
      </c>
      <c r="M3027" s="108"/>
      <c r="N3027" s="108"/>
      <c r="O3027" s="108"/>
      <c r="P3027" s="110">
        <f>'Форма 2'!C3027-M3027-N3027-O3027</f>
        <v>40300921.096999995</v>
      </c>
      <c r="Q3027" s="111">
        <f t="shared" si="798"/>
        <v>14142.659003719818</v>
      </c>
      <c r="R3027" s="111">
        <f t="shared" si="799"/>
        <v>14142.659003719818</v>
      </c>
      <c r="S3027" s="112" t="s">
        <v>2152</v>
      </c>
      <c r="T3027" s="107" t="s">
        <v>92</v>
      </c>
      <c r="U3027" s="217"/>
      <c r="V3027" s="85"/>
      <c r="W3027" s="85"/>
      <c r="X3027" s="85"/>
      <c r="Y3027" s="85"/>
      <c r="Z3027" s="85"/>
      <c r="AA3027" s="85"/>
      <c r="AB3027" s="86"/>
      <c r="AC3027" s="86"/>
      <c r="AD3027" s="85">
        <v>1</v>
      </c>
      <c r="AE3027" s="85">
        <v>1</v>
      </c>
      <c r="AF3027" s="85">
        <v>1</v>
      </c>
      <c r="AG3027" s="85"/>
      <c r="AH3027" s="85"/>
      <c r="AI3027" s="85"/>
      <c r="AJ3027" s="85"/>
    </row>
    <row r="3028" spans="1:36" ht="16.5" thickTop="1" thickBot="1">
      <c r="A3028" s="105">
        <f t="shared" si="795"/>
        <v>31</v>
      </c>
      <c r="B3028" s="112" t="s">
        <v>2943</v>
      </c>
      <c r="C3028" s="113">
        <v>1961</v>
      </c>
      <c r="D3028" s="107">
        <v>1961</v>
      </c>
      <c r="E3028" s="114" t="s">
        <v>80</v>
      </c>
      <c r="F3028" s="107">
        <v>2</v>
      </c>
      <c r="G3028" s="107">
        <v>1</v>
      </c>
      <c r="H3028" s="111">
        <v>262.8</v>
      </c>
      <c r="I3028" s="111">
        <v>262.8</v>
      </c>
      <c r="J3028" s="111">
        <v>243.9</v>
      </c>
      <c r="K3028" s="125">
        <v>30</v>
      </c>
      <c r="L3028" s="110">
        <f t="shared" si="797"/>
        <v>2511682.0920000002</v>
      </c>
      <c r="M3028" s="108"/>
      <c r="N3028" s="108"/>
      <c r="O3028" s="108"/>
      <c r="P3028" s="110">
        <f>'Форма 2'!C3028-M3028-N3028-O3028</f>
        <v>2511682.0920000002</v>
      </c>
      <c r="Q3028" s="111">
        <f t="shared" si="798"/>
        <v>9557.39</v>
      </c>
      <c r="R3028" s="111">
        <f t="shared" si="799"/>
        <v>9557.39</v>
      </c>
      <c r="S3028" s="112" t="s">
        <v>2152</v>
      </c>
      <c r="T3028" s="107" t="s">
        <v>82</v>
      </c>
      <c r="U3028" s="217"/>
      <c r="V3028" s="85"/>
      <c r="W3028" s="85"/>
      <c r="X3028" s="85"/>
      <c r="Y3028" s="85"/>
      <c r="Z3028" s="85"/>
      <c r="AA3028" s="85"/>
      <c r="AB3028" s="86"/>
      <c r="AC3028" s="86"/>
      <c r="AD3028" s="85">
        <v>1</v>
      </c>
      <c r="AE3028" s="85"/>
      <c r="AF3028" s="85"/>
      <c r="AG3028" s="85"/>
      <c r="AH3028" s="85"/>
      <c r="AI3028" s="85"/>
      <c r="AJ3028" s="85"/>
    </row>
    <row r="3029" spans="1:36" ht="16.5" thickTop="1" thickBot="1">
      <c r="A3029" s="105">
        <f t="shared" si="795"/>
        <v>32</v>
      </c>
      <c r="B3029" s="112" t="s">
        <v>2944</v>
      </c>
      <c r="C3029" s="113">
        <v>1982</v>
      </c>
      <c r="D3029" s="107"/>
      <c r="E3029" s="114" t="s">
        <v>94</v>
      </c>
      <c r="F3029" s="107">
        <v>2</v>
      </c>
      <c r="G3029" s="107">
        <v>3</v>
      </c>
      <c r="H3029" s="111">
        <v>1059.5999999999999</v>
      </c>
      <c r="I3029" s="111">
        <v>931.7</v>
      </c>
      <c r="J3029" s="111"/>
      <c r="K3029" s="125"/>
      <c r="L3029" s="110">
        <f t="shared" si="797"/>
        <v>10158639.503999999</v>
      </c>
      <c r="M3029" s="108"/>
      <c r="N3029" s="108"/>
      <c r="O3029" s="108"/>
      <c r="P3029" s="110">
        <f>'Форма 2'!C3029-M3029-N3029-O3029</f>
        <v>10158639.503999999</v>
      </c>
      <c r="Q3029" s="111">
        <f t="shared" si="798"/>
        <v>10903.337451969517</v>
      </c>
      <c r="R3029" s="111">
        <f t="shared" si="799"/>
        <v>10903.337451969517</v>
      </c>
      <c r="S3029" s="112" t="s">
        <v>2152</v>
      </c>
      <c r="T3029" s="107" t="s">
        <v>82</v>
      </c>
      <c r="U3029" s="217"/>
      <c r="V3029" s="85"/>
      <c r="W3029" s="85"/>
      <c r="X3029" s="85"/>
      <c r="Y3029" s="85"/>
      <c r="Z3029" s="85"/>
      <c r="AA3029" s="85"/>
      <c r="AB3029" s="86"/>
      <c r="AC3029" s="86"/>
      <c r="AD3029" s="85">
        <v>1</v>
      </c>
      <c r="AE3029" s="85"/>
      <c r="AF3029" s="85"/>
      <c r="AG3029" s="85"/>
      <c r="AH3029" s="85"/>
      <c r="AI3029" s="85"/>
      <c r="AJ3029" s="85">
        <v>1</v>
      </c>
    </row>
    <row r="3030" spans="1:36" ht="16.5" thickTop="1" thickBot="1">
      <c r="A3030" s="105">
        <f t="shared" si="795"/>
        <v>33</v>
      </c>
      <c r="B3030" s="112" t="s">
        <v>2945</v>
      </c>
      <c r="C3030" s="113">
        <v>1979</v>
      </c>
      <c r="D3030" s="107">
        <v>1979</v>
      </c>
      <c r="E3030" s="114" t="s">
        <v>80</v>
      </c>
      <c r="F3030" s="107">
        <v>5</v>
      </c>
      <c r="G3030" s="107">
        <v>8</v>
      </c>
      <c r="H3030" s="111">
        <v>5658.6</v>
      </c>
      <c r="I3030" s="111">
        <v>5171.6000000000004</v>
      </c>
      <c r="J3030" s="111">
        <v>5113.6000000000004</v>
      </c>
      <c r="K3030" s="125">
        <v>217</v>
      </c>
      <c r="L3030" s="110">
        <f t="shared" si="797"/>
        <v>9005152.6260000002</v>
      </c>
      <c r="M3030" s="108"/>
      <c r="N3030" s="108"/>
      <c r="O3030" s="108"/>
      <c r="P3030" s="110">
        <f>'Форма 2'!C3030-M3030-N3030-O3030</f>
        <v>9005152.6260000002</v>
      </c>
      <c r="Q3030" s="111">
        <f t="shared" si="798"/>
        <v>1741.2701341944464</v>
      </c>
      <c r="R3030" s="111">
        <f t="shared" si="799"/>
        <v>1741.2701341944464</v>
      </c>
      <c r="S3030" s="112" t="s">
        <v>2152</v>
      </c>
      <c r="T3030" s="107" t="s">
        <v>92</v>
      </c>
      <c r="U3030" s="217">
        <v>1</v>
      </c>
      <c r="V3030" s="85"/>
      <c r="W3030" s="85"/>
      <c r="X3030" s="85"/>
      <c r="Y3030" s="85"/>
      <c r="Z3030" s="85"/>
      <c r="AA3030" s="85">
        <v>1</v>
      </c>
      <c r="AB3030" s="86"/>
      <c r="AC3030" s="86"/>
      <c r="AD3030" s="85"/>
      <c r="AE3030" s="85"/>
      <c r="AF3030" s="85"/>
      <c r="AG3030" s="85"/>
      <c r="AH3030" s="85"/>
      <c r="AI3030" s="85"/>
      <c r="AJ3030" s="85"/>
    </row>
    <row r="3031" spans="1:36" ht="16.5" thickTop="1" thickBot="1">
      <c r="A3031" s="105">
        <f t="shared" si="795"/>
        <v>34</v>
      </c>
      <c r="B3031" s="112" t="s">
        <v>2946</v>
      </c>
      <c r="C3031" s="113">
        <v>1993</v>
      </c>
      <c r="D3031" s="107">
        <v>2008</v>
      </c>
      <c r="E3031" s="114" t="s">
        <v>80</v>
      </c>
      <c r="F3031" s="107">
        <v>5</v>
      </c>
      <c r="G3031" s="107">
        <v>2</v>
      </c>
      <c r="H3031" s="111">
        <v>3111.1</v>
      </c>
      <c r="I3031" s="111">
        <v>2233.1</v>
      </c>
      <c r="J3031" s="111">
        <v>2148.8000000000002</v>
      </c>
      <c r="K3031" s="125">
        <v>126</v>
      </c>
      <c r="L3031" s="110">
        <f t="shared" si="797"/>
        <v>14010901.072000001</v>
      </c>
      <c r="M3031" s="108"/>
      <c r="N3031" s="108"/>
      <c r="O3031" s="108"/>
      <c r="P3031" s="110">
        <f>'Форма 2'!C3031-M3031-N3031-O3031</f>
        <v>14010901.072000001</v>
      </c>
      <c r="Q3031" s="111">
        <f t="shared" si="798"/>
        <v>6274.1933061663167</v>
      </c>
      <c r="R3031" s="111">
        <f t="shared" si="799"/>
        <v>6274.1933061663167</v>
      </c>
      <c r="S3031" s="112" t="s">
        <v>2152</v>
      </c>
      <c r="T3031" s="107" t="s">
        <v>92</v>
      </c>
      <c r="U3031" s="217"/>
      <c r="V3031" s="85"/>
      <c r="W3031" s="85"/>
      <c r="X3031" s="85"/>
      <c r="Y3031" s="85"/>
      <c r="Z3031" s="85"/>
      <c r="AA3031" s="85"/>
      <c r="AB3031" s="86"/>
      <c r="AC3031" s="86"/>
      <c r="AD3031" s="85">
        <v>1</v>
      </c>
      <c r="AE3031" s="85"/>
      <c r="AF3031" s="85"/>
      <c r="AG3031" s="85"/>
      <c r="AH3031" s="85"/>
      <c r="AI3031" s="85"/>
      <c r="AJ3031" s="85"/>
    </row>
    <row r="3032" spans="1:36" ht="16.5" thickTop="1" thickBot="1">
      <c r="A3032" s="105">
        <f t="shared" si="795"/>
        <v>35</v>
      </c>
      <c r="B3032" s="112" t="s">
        <v>2948</v>
      </c>
      <c r="C3032" s="113">
        <v>1956</v>
      </c>
      <c r="D3032" s="107">
        <v>1956</v>
      </c>
      <c r="E3032" s="114" t="s">
        <v>80</v>
      </c>
      <c r="F3032" s="107">
        <v>2</v>
      </c>
      <c r="G3032" s="107">
        <v>2</v>
      </c>
      <c r="H3032" s="111">
        <v>383.1</v>
      </c>
      <c r="I3032" s="111">
        <v>383.1</v>
      </c>
      <c r="J3032" s="111">
        <v>352.9</v>
      </c>
      <c r="K3032" s="125">
        <v>25</v>
      </c>
      <c r="L3032" s="110">
        <f t="shared" si="797"/>
        <v>391715.91899999999</v>
      </c>
      <c r="M3032" s="108"/>
      <c r="N3032" s="108"/>
      <c r="O3032" s="108"/>
      <c r="P3032" s="110">
        <f>'Форма 2'!C3032-M3032-N3032-O3032</f>
        <v>391715.91899999999</v>
      </c>
      <c r="Q3032" s="111">
        <f t="shared" si="798"/>
        <v>1022.4899999999999</v>
      </c>
      <c r="R3032" s="111">
        <f t="shared" si="799"/>
        <v>1022.4899999999999</v>
      </c>
      <c r="S3032" s="112" t="s">
        <v>2152</v>
      </c>
      <c r="T3032" s="107" t="s">
        <v>82</v>
      </c>
      <c r="U3032" s="217"/>
      <c r="V3032" s="85"/>
      <c r="W3032" s="85"/>
      <c r="X3032" s="85">
        <v>1</v>
      </c>
      <c r="Y3032" s="85"/>
      <c r="Z3032" s="85">
        <v>1</v>
      </c>
      <c r="AA3032" s="85"/>
      <c r="AB3032" s="86"/>
      <c r="AC3032" s="86"/>
      <c r="AD3032" s="85"/>
      <c r="AE3032" s="85"/>
      <c r="AF3032" s="85"/>
      <c r="AG3032" s="85"/>
      <c r="AH3032" s="85"/>
      <c r="AI3032" s="85"/>
      <c r="AJ3032" s="85"/>
    </row>
    <row r="3033" spans="1:36" ht="16.5" thickTop="1" thickBot="1">
      <c r="A3033" s="105">
        <f t="shared" si="795"/>
        <v>36</v>
      </c>
      <c r="B3033" s="112" t="s">
        <v>2949</v>
      </c>
      <c r="C3033" s="113">
        <v>1956</v>
      </c>
      <c r="D3033" s="107">
        <v>1956</v>
      </c>
      <c r="E3033" s="114" t="s">
        <v>1500</v>
      </c>
      <c r="F3033" s="107">
        <v>2</v>
      </c>
      <c r="G3033" s="107">
        <v>2</v>
      </c>
      <c r="H3033" s="111">
        <v>383.1</v>
      </c>
      <c r="I3033" s="111">
        <v>383.1</v>
      </c>
      <c r="J3033" s="111">
        <v>383.1</v>
      </c>
      <c r="K3033" s="125">
        <v>22</v>
      </c>
      <c r="L3033" s="110">
        <f t="shared" si="797"/>
        <v>283578.28200000001</v>
      </c>
      <c r="M3033" s="108"/>
      <c r="N3033" s="108"/>
      <c r="O3033" s="108"/>
      <c r="P3033" s="110">
        <f>'Форма 2'!C3033-M3033-N3033-O3033</f>
        <v>283578.28200000001</v>
      </c>
      <c r="Q3033" s="111">
        <f t="shared" si="798"/>
        <v>740.22</v>
      </c>
      <c r="R3033" s="111">
        <f t="shared" si="799"/>
        <v>740.22</v>
      </c>
      <c r="S3033" s="112" t="s">
        <v>2152</v>
      </c>
      <c r="T3033" s="107" t="s">
        <v>82</v>
      </c>
      <c r="U3033" s="217">
        <v>1</v>
      </c>
      <c r="V3033" s="85"/>
      <c r="W3033" s="85"/>
      <c r="X3033" s="85"/>
      <c r="Y3033" s="85"/>
      <c r="Z3033" s="85"/>
      <c r="AA3033" s="85"/>
      <c r="AB3033" s="86"/>
      <c r="AC3033" s="86"/>
      <c r="AD3033" s="85"/>
      <c r="AE3033" s="85"/>
      <c r="AF3033" s="85"/>
      <c r="AG3033" s="85"/>
      <c r="AH3033" s="85"/>
      <c r="AI3033" s="85"/>
      <c r="AJ3033" s="85"/>
    </row>
    <row r="3034" spans="1:36" ht="16.5" thickTop="1" thickBot="1">
      <c r="A3034" s="105">
        <f t="shared" si="795"/>
        <v>37</v>
      </c>
      <c r="B3034" s="112" t="s">
        <v>2950</v>
      </c>
      <c r="C3034" s="113">
        <v>1955</v>
      </c>
      <c r="D3034" s="107">
        <v>1955</v>
      </c>
      <c r="E3034" s="114" t="s">
        <v>1500</v>
      </c>
      <c r="F3034" s="107">
        <v>2</v>
      </c>
      <c r="G3034" s="107">
        <v>2</v>
      </c>
      <c r="H3034" s="111">
        <v>383.1</v>
      </c>
      <c r="I3034" s="111">
        <v>383.1</v>
      </c>
      <c r="J3034" s="111">
        <v>383.1</v>
      </c>
      <c r="K3034" s="125">
        <v>25</v>
      </c>
      <c r="L3034" s="110">
        <f t="shared" si="797"/>
        <v>283578.28200000001</v>
      </c>
      <c r="M3034" s="108"/>
      <c r="N3034" s="108"/>
      <c r="O3034" s="108"/>
      <c r="P3034" s="110">
        <f>'Форма 2'!C3034-M3034-N3034-O3034</f>
        <v>283578.28200000001</v>
      </c>
      <c r="Q3034" s="111">
        <f t="shared" si="798"/>
        <v>740.22</v>
      </c>
      <c r="R3034" s="111">
        <f t="shared" si="799"/>
        <v>740.22</v>
      </c>
      <c r="S3034" s="112" t="s">
        <v>2152</v>
      </c>
      <c r="T3034" s="107" t="s">
        <v>82</v>
      </c>
      <c r="U3034" s="217">
        <v>1</v>
      </c>
      <c r="V3034" s="85"/>
      <c r="W3034" s="85"/>
      <c r="X3034" s="85"/>
      <c r="Y3034" s="85"/>
      <c r="Z3034" s="85"/>
      <c r="AA3034" s="85"/>
      <c r="AB3034" s="86"/>
      <c r="AC3034" s="86"/>
      <c r="AD3034" s="85"/>
      <c r="AE3034" s="85"/>
      <c r="AF3034" s="85"/>
      <c r="AG3034" s="85"/>
      <c r="AH3034" s="85"/>
      <c r="AI3034" s="85"/>
      <c r="AJ3034" s="85"/>
    </row>
    <row r="3035" spans="1:36" ht="16.5" thickTop="1" thickBot="1">
      <c r="A3035" s="105">
        <f t="shared" si="795"/>
        <v>38</v>
      </c>
      <c r="B3035" s="112" t="s">
        <v>2951</v>
      </c>
      <c r="C3035" s="113">
        <v>1956</v>
      </c>
      <c r="D3035" s="107">
        <v>2010</v>
      </c>
      <c r="E3035" s="114" t="s">
        <v>1500</v>
      </c>
      <c r="F3035" s="107">
        <v>2</v>
      </c>
      <c r="G3035" s="107">
        <v>2</v>
      </c>
      <c r="H3035" s="111">
        <v>377</v>
      </c>
      <c r="I3035" s="111">
        <v>377</v>
      </c>
      <c r="J3035" s="111">
        <v>377</v>
      </c>
      <c r="K3035" s="125">
        <v>27</v>
      </c>
      <c r="L3035" s="110">
        <f t="shared" si="797"/>
        <v>385478.73</v>
      </c>
      <c r="M3035" s="108"/>
      <c r="N3035" s="108"/>
      <c r="O3035" s="108"/>
      <c r="P3035" s="110">
        <f>'Форма 2'!C3035-M3035-N3035-O3035</f>
        <v>385478.73</v>
      </c>
      <c r="Q3035" s="111">
        <f t="shared" si="798"/>
        <v>1022.4899999999999</v>
      </c>
      <c r="R3035" s="111">
        <f t="shared" si="799"/>
        <v>1022.4899999999999</v>
      </c>
      <c r="S3035" s="112" t="s">
        <v>2152</v>
      </c>
      <c r="T3035" s="107" t="s">
        <v>82</v>
      </c>
      <c r="U3035" s="217"/>
      <c r="V3035" s="85"/>
      <c r="W3035" s="85"/>
      <c r="X3035" s="85">
        <v>1</v>
      </c>
      <c r="Y3035" s="85"/>
      <c r="Z3035" s="85">
        <v>1</v>
      </c>
      <c r="AA3035" s="85"/>
      <c r="AB3035" s="86"/>
      <c r="AC3035" s="86"/>
      <c r="AD3035" s="85"/>
      <c r="AE3035" s="85"/>
      <c r="AF3035" s="85"/>
      <c r="AG3035" s="85"/>
      <c r="AH3035" s="85"/>
      <c r="AI3035" s="85"/>
      <c r="AJ3035" s="85"/>
    </row>
    <row r="3036" spans="1:36" ht="16.5" thickTop="1" thickBot="1">
      <c r="A3036" s="105">
        <f t="shared" si="795"/>
        <v>39</v>
      </c>
      <c r="B3036" s="112" t="s">
        <v>2952</v>
      </c>
      <c r="C3036" s="113">
        <v>1888</v>
      </c>
      <c r="D3036" s="107">
        <v>1888</v>
      </c>
      <c r="E3036" s="114" t="s">
        <v>80</v>
      </c>
      <c r="F3036" s="107">
        <v>1</v>
      </c>
      <c r="G3036" s="107">
        <v>2</v>
      </c>
      <c r="H3036" s="111">
        <v>248.7</v>
      </c>
      <c r="I3036" s="111">
        <v>248.7</v>
      </c>
      <c r="J3036" s="111">
        <v>248.7</v>
      </c>
      <c r="K3036" s="125">
        <v>18</v>
      </c>
      <c r="L3036" s="110">
        <f t="shared" si="797"/>
        <v>2376922.8929999997</v>
      </c>
      <c r="M3036" s="108"/>
      <c r="N3036" s="108"/>
      <c r="O3036" s="108"/>
      <c r="P3036" s="110">
        <f>'Форма 2'!C3036-M3036-N3036-O3036</f>
        <v>2376922.8929999997</v>
      </c>
      <c r="Q3036" s="111">
        <f t="shared" si="798"/>
        <v>9557.39</v>
      </c>
      <c r="R3036" s="111">
        <f t="shared" si="799"/>
        <v>9557.39</v>
      </c>
      <c r="S3036" s="112" t="s">
        <v>2152</v>
      </c>
      <c r="T3036" s="107" t="s">
        <v>82</v>
      </c>
      <c r="U3036" s="217"/>
      <c r="V3036" s="85"/>
      <c r="W3036" s="85"/>
      <c r="X3036" s="85"/>
      <c r="Y3036" s="85"/>
      <c r="Z3036" s="85"/>
      <c r="AA3036" s="85"/>
      <c r="AB3036" s="86"/>
      <c r="AC3036" s="86"/>
      <c r="AD3036" s="85">
        <v>1</v>
      </c>
      <c r="AE3036" s="85"/>
      <c r="AF3036" s="85"/>
      <c r="AG3036" s="85"/>
      <c r="AH3036" s="85"/>
      <c r="AI3036" s="85"/>
      <c r="AJ3036" s="85"/>
    </row>
    <row r="3037" spans="1:36" ht="16.5" thickTop="1" thickBot="1">
      <c r="A3037" s="105">
        <f t="shared" si="795"/>
        <v>40</v>
      </c>
      <c r="B3037" s="112" t="s">
        <v>2953</v>
      </c>
      <c r="C3037" s="113">
        <v>1962</v>
      </c>
      <c r="D3037" s="107">
        <v>1962</v>
      </c>
      <c r="E3037" s="114" t="s">
        <v>80</v>
      </c>
      <c r="F3037" s="107">
        <v>4</v>
      </c>
      <c r="G3037" s="107">
        <v>2</v>
      </c>
      <c r="H3037" s="111">
        <v>1251.4000000000001</v>
      </c>
      <c r="I3037" s="111">
        <v>1251.4000000000001</v>
      </c>
      <c r="J3037" s="111">
        <v>1213.0999999999999</v>
      </c>
      <c r="K3037" s="125">
        <v>59</v>
      </c>
      <c r="L3037" s="110">
        <f t="shared" si="797"/>
        <v>5635704.9280000012</v>
      </c>
      <c r="M3037" s="108"/>
      <c r="N3037" s="108"/>
      <c r="O3037" s="108"/>
      <c r="P3037" s="110">
        <f>'Форма 2'!C3037-M3037-N3037-O3037</f>
        <v>5635704.9280000012</v>
      </c>
      <c r="Q3037" s="111">
        <f t="shared" si="798"/>
        <v>4503.5200000000004</v>
      </c>
      <c r="R3037" s="111">
        <f t="shared" si="799"/>
        <v>4503.5200000000004</v>
      </c>
      <c r="S3037" s="112" t="s">
        <v>2152</v>
      </c>
      <c r="T3037" s="107" t="s">
        <v>92</v>
      </c>
      <c r="U3037" s="217"/>
      <c r="V3037" s="85"/>
      <c r="W3037" s="85"/>
      <c r="X3037" s="85"/>
      <c r="Y3037" s="85"/>
      <c r="Z3037" s="85"/>
      <c r="AA3037" s="85"/>
      <c r="AB3037" s="86"/>
      <c r="AC3037" s="86"/>
      <c r="AD3037" s="85">
        <v>1</v>
      </c>
      <c r="AE3037" s="85"/>
      <c r="AF3037" s="85"/>
      <c r="AG3037" s="85"/>
      <c r="AH3037" s="85"/>
      <c r="AI3037" s="85"/>
      <c r="AJ3037" s="85"/>
    </row>
    <row r="3038" spans="1:36" ht="16.5" thickTop="1" thickBot="1">
      <c r="A3038" s="105">
        <f t="shared" si="795"/>
        <v>41</v>
      </c>
      <c r="B3038" s="112" t="s">
        <v>2954</v>
      </c>
      <c r="C3038" s="113">
        <v>1970</v>
      </c>
      <c r="D3038" s="107">
        <v>1970</v>
      </c>
      <c r="E3038" s="114" t="s">
        <v>80</v>
      </c>
      <c r="F3038" s="107">
        <v>5</v>
      </c>
      <c r="G3038" s="107">
        <v>2</v>
      </c>
      <c r="H3038" s="111">
        <v>1808.6</v>
      </c>
      <c r="I3038" s="111">
        <v>1202</v>
      </c>
      <c r="J3038" s="111">
        <v>1144.7</v>
      </c>
      <c r="K3038" s="125">
        <v>98</v>
      </c>
      <c r="L3038" s="110">
        <f t="shared" si="797"/>
        <v>10282108.032000002</v>
      </c>
      <c r="M3038" s="108"/>
      <c r="N3038" s="108"/>
      <c r="O3038" s="108"/>
      <c r="P3038" s="110">
        <f>'Форма 2'!C3038-M3038-N3038-O3038</f>
        <v>10282108.032000002</v>
      </c>
      <c r="Q3038" s="111">
        <f t="shared" si="798"/>
        <v>8554.1664159733791</v>
      </c>
      <c r="R3038" s="111">
        <f t="shared" si="799"/>
        <v>8554.1664159733791</v>
      </c>
      <c r="S3038" s="112" t="s">
        <v>2152</v>
      </c>
      <c r="T3038" s="107" t="s">
        <v>92</v>
      </c>
      <c r="U3038" s="217"/>
      <c r="V3038" s="85"/>
      <c r="W3038" s="85"/>
      <c r="X3038" s="85">
        <v>1</v>
      </c>
      <c r="Y3038" s="85">
        <v>1</v>
      </c>
      <c r="Z3038" s="85"/>
      <c r="AA3038" s="85"/>
      <c r="AB3038" s="86"/>
      <c r="AC3038" s="86"/>
      <c r="AD3038" s="85">
        <v>1</v>
      </c>
      <c r="AE3038" s="85"/>
      <c r="AF3038" s="85"/>
      <c r="AG3038" s="85"/>
      <c r="AH3038" s="85"/>
      <c r="AI3038" s="85"/>
      <c r="AJ3038" s="85"/>
    </row>
    <row r="3039" spans="1:36" ht="16.5" thickTop="1" thickBot="1">
      <c r="A3039" s="105">
        <f t="shared" si="795"/>
        <v>42</v>
      </c>
      <c r="B3039" s="112" t="s">
        <v>2955</v>
      </c>
      <c r="C3039" s="113">
        <v>1966</v>
      </c>
      <c r="D3039" s="107">
        <v>2009</v>
      </c>
      <c r="E3039" s="114" t="s">
        <v>80</v>
      </c>
      <c r="F3039" s="107">
        <v>5</v>
      </c>
      <c r="G3039" s="107">
        <v>8</v>
      </c>
      <c r="H3039" s="111">
        <v>4779.1000000000004</v>
      </c>
      <c r="I3039" s="111">
        <v>4779.1000000000004</v>
      </c>
      <c r="J3039" s="111">
        <v>4633.8999999999996</v>
      </c>
      <c r="K3039" s="125">
        <v>273</v>
      </c>
      <c r="L3039" s="110">
        <f t="shared" si="797"/>
        <v>23333286.675999999</v>
      </c>
      <c r="M3039" s="108"/>
      <c r="N3039" s="108"/>
      <c r="O3039" s="108"/>
      <c r="P3039" s="110">
        <f>'Форма 2'!C3039-M3039-N3039-O3039</f>
        <v>23333286.675999999</v>
      </c>
      <c r="Q3039" s="111">
        <f t="shared" si="798"/>
        <v>4882.3599999999997</v>
      </c>
      <c r="R3039" s="111">
        <f t="shared" si="799"/>
        <v>4882.3599999999997</v>
      </c>
      <c r="S3039" s="112" t="s">
        <v>2152</v>
      </c>
      <c r="T3039" s="107" t="s">
        <v>82</v>
      </c>
      <c r="U3039" s="217"/>
      <c r="V3039" s="85"/>
      <c r="W3039" s="85"/>
      <c r="X3039" s="85"/>
      <c r="Y3039" s="85"/>
      <c r="Z3039" s="85"/>
      <c r="AA3039" s="85"/>
      <c r="AB3039" s="86"/>
      <c r="AC3039" s="86"/>
      <c r="AD3039" s="85"/>
      <c r="AE3039" s="85">
        <v>1</v>
      </c>
      <c r="AF3039" s="85"/>
      <c r="AG3039" s="85"/>
      <c r="AH3039" s="85"/>
      <c r="AI3039" s="85"/>
      <c r="AJ3039" s="85"/>
    </row>
    <row r="3040" spans="1:36" ht="16.5" thickTop="1" thickBot="1">
      <c r="A3040" s="105">
        <f t="shared" si="795"/>
        <v>43</v>
      </c>
      <c r="B3040" s="112" t="s">
        <v>2956</v>
      </c>
      <c r="C3040" s="113">
        <v>1989</v>
      </c>
      <c r="D3040" s="107">
        <v>2009</v>
      </c>
      <c r="E3040" s="114" t="s">
        <v>212</v>
      </c>
      <c r="F3040" s="107">
        <v>5</v>
      </c>
      <c r="G3040" s="107">
        <v>4</v>
      </c>
      <c r="H3040" s="111">
        <v>2579.4</v>
      </c>
      <c r="I3040" s="111">
        <v>2579.4</v>
      </c>
      <c r="J3040" s="111">
        <v>2546.3000000000002</v>
      </c>
      <c r="K3040" s="125">
        <v>106</v>
      </c>
      <c r="L3040" s="110">
        <f t="shared" si="797"/>
        <v>18230838.083999999</v>
      </c>
      <c r="M3040" s="108"/>
      <c r="N3040" s="108"/>
      <c r="O3040" s="108"/>
      <c r="P3040" s="110">
        <f>'Форма 2'!C3040-M3040-N3040-O3040</f>
        <v>18230838.083999999</v>
      </c>
      <c r="Q3040" s="111">
        <f t="shared" si="798"/>
        <v>7067.86</v>
      </c>
      <c r="R3040" s="111">
        <f t="shared" si="799"/>
        <v>7067.86</v>
      </c>
      <c r="S3040" s="112" t="s">
        <v>2152</v>
      </c>
      <c r="T3040" s="107" t="s">
        <v>92</v>
      </c>
      <c r="U3040" s="217"/>
      <c r="V3040" s="85"/>
      <c r="W3040" s="85"/>
      <c r="X3040" s="85"/>
      <c r="Y3040" s="85"/>
      <c r="Z3040" s="85"/>
      <c r="AA3040" s="85"/>
      <c r="AB3040" s="86"/>
      <c r="AC3040" s="86"/>
      <c r="AD3040" s="85"/>
      <c r="AE3040" s="85">
        <v>2</v>
      </c>
      <c r="AF3040" s="85"/>
      <c r="AG3040" s="85"/>
      <c r="AH3040" s="85"/>
      <c r="AI3040" s="85"/>
      <c r="AJ3040" s="85"/>
    </row>
    <row r="3041" spans="1:36" ht="16.5" thickTop="1" thickBot="1">
      <c r="A3041" s="105">
        <f t="shared" si="795"/>
        <v>44</v>
      </c>
      <c r="B3041" s="112" t="s">
        <v>2957</v>
      </c>
      <c r="C3041" s="113">
        <v>1967</v>
      </c>
      <c r="D3041" s="107">
        <v>1967</v>
      </c>
      <c r="E3041" s="114" t="s">
        <v>80</v>
      </c>
      <c r="F3041" s="107">
        <v>5</v>
      </c>
      <c r="G3041" s="107">
        <v>4</v>
      </c>
      <c r="H3041" s="111">
        <v>5832</v>
      </c>
      <c r="I3041" s="111">
        <v>3458.4</v>
      </c>
      <c r="J3041" s="111">
        <v>3458.4</v>
      </c>
      <c r="K3041" s="125">
        <v>155</v>
      </c>
      <c r="L3041" s="110">
        <f t="shared" si="797"/>
        <v>59498005.680000007</v>
      </c>
      <c r="M3041" s="108"/>
      <c r="N3041" s="108"/>
      <c r="O3041" s="108"/>
      <c r="P3041" s="110">
        <f>'Форма 2'!C3041-M3041-N3041-O3041</f>
        <v>59498005.680000007</v>
      </c>
      <c r="Q3041" s="111">
        <f t="shared" si="798"/>
        <v>17203.910964607912</v>
      </c>
      <c r="R3041" s="111">
        <f t="shared" si="799"/>
        <v>17203.910964607912</v>
      </c>
      <c r="S3041" s="112" t="s">
        <v>2152</v>
      </c>
      <c r="T3041" s="107" t="s">
        <v>82</v>
      </c>
      <c r="U3041" s="217"/>
      <c r="V3041" s="85"/>
      <c r="W3041" s="85"/>
      <c r="X3041" s="85"/>
      <c r="Y3041" s="85"/>
      <c r="Z3041" s="85"/>
      <c r="AA3041" s="85"/>
      <c r="AB3041" s="86"/>
      <c r="AC3041" s="86"/>
      <c r="AD3041" s="85">
        <v>1</v>
      </c>
      <c r="AE3041" s="85">
        <v>1</v>
      </c>
      <c r="AF3041" s="85">
        <v>1</v>
      </c>
      <c r="AG3041" s="85"/>
      <c r="AH3041" s="85"/>
      <c r="AI3041" s="85"/>
      <c r="AJ3041" s="85"/>
    </row>
    <row r="3042" spans="1:36" ht="16.5" thickTop="1" thickBot="1">
      <c r="A3042" s="105">
        <f t="shared" si="795"/>
        <v>45</v>
      </c>
      <c r="B3042" s="112" t="s">
        <v>2958</v>
      </c>
      <c r="C3042" s="113">
        <v>1959</v>
      </c>
      <c r="D3042" s="107">
        <v>2010</v>
      </c>
      <c r="E3042" s="114" t="s">
        <v>80</v>
      </c>
      <c r="F3042" s="107">
        <v>4</v>
      </c>
      <c r="G3042" s="107">
        <v>2</v>
      </c>
      <c r="H3042" s="111">
        <v>2567.69</v>
      </c>
      <c r="I3042" s="111">
        <v>1044.8</v>
      </c>
      <c r="J3042" s="111">
        <v>1044.8</v>
      </c>
      <c r="K3042" s="125">
        <v>78</v>
      </c>
      <c r="L3042" s="110">
        <f t="shared" si="797"/>
        <v>26195547.703100003</v>
      </c>
      <c r="M3042" s="108"/>
      <c r="N3042" s="108"/>
      <c r="O3042" s="108"/>
      <c r="P3042" s="110">
        <f>'Форма 2'!C3042-M3042-N3042-O3042</f>
        <v>26195547.703100003</v>
      </c>
      <c r="Q3042" s="111">
        <f t="shared" si="798"/>
        <v>25072.308291634767</v>
      </c>
      <c r="R3042" s="111">
        <f t="shared" si="799"/>
        <v>25072.308291634767</v>
      </c>
      <c r="S3042" s="112" t="s">
        <v>2152</v>
      </c>
      <c r="T3042" s="107" t="s">
        <v>82</v>
      </c>
      <c r="U3042" s="217"/>
      <c r="V3042" s="85"/>
      <c r="W3042" s="85"/>
      <c r="X3042" s="85"/>
      <c r="Y3042" s="85"/>
      <c r="Z3042" s="85"/>
      <c r="AA3042" s="85"/>
      <c r="AB3042" s="86"/>
      <c r="AC3042" s="86"/>
      <c r="AD3042" s="85">
        <v>1</v>
      </c>
      <c r="AE3042" s="85">
        <v>1</v>
      </c>
      <c r="AF3042" s="85">
        <v>1</v>
      </c>
      <c r="AG3042" s="85"/>
      <c r="AH3042" s="85"/>
      <c r="AI3042" s="85"/>
      <c r="AJ3042" s="85"/>
    </row>
    <row r="3043" spans="1:36" ht="16.5" thickTop="1" thickBot="1">
      <c r="A3043" s="105">
        <f t="shared" si="795"/>
        <v>46</v>
      </c>
      <c r="B3043" s="112" t="s">
        <v>2959</v>
      </c>
      <c r="C3043" s="113">
        <v>1967</v>
      </c>
      <c r="D3043" s="107">
        <v>1967</v>
      </c>
      <c r="E3043" s="114" t="s">
        <v>80</v>
      </c>
      <c r="F3043" s="107">
        <v>5</v>
      </c>
      <c r="G3043" s="107">
        <v>2</v>
      </c>
      <c r="H3043" s="111">
        <v>1901.7</v>
      </c>
      <c r="I3043" s="111">
        <v>1664.6</v>
      </c>
      <c r="J3043" s="111">
        <v>1616.1</v>
      </c>
      <c r="K3043" s="125">
        <v>88</v>
      </c>
      <c r="L3043" s="110">
        <f t="shared" si="797"/>
        <v>19401124.383000001</v>
      </c>
      <c r="M3043" s="108"/>
      <c r="N3043" s="108"/>
      <c r="O3043" s="108"/>
      <c r="P3043" s="110">
        <f>'Форма 2'!C3043-M3043-N3043-O3043</f>
        <v>19401124.383000001</v>
      </c>
      <c r="Q3043" s="111">
        <f t="shared" si="798"/>
        <v>11655.12698726421</v>
      </c>
      <c r="R3043" s="111">
        <f t="shared" si="799"/>
        <v>11655.12698726421</v>
      </c>
      <c r="S3043" s="112" t="s">
        <v>2152</v>
      </c>
      <c r="T3043" s="105" t="s">
        <v>92</v>
      </c>
      <c r="U3043" s="217"/>
      <c r="V3043" s="85"/>
      <c r="W3043" s="85"/>
      <c r="X3043" s="85"/>
      <c r="Y3043" s="85"/>
      <c r="Z3043" s="85"/>
      <c r="AA3043" s="85"/>
      <c r="AB3043" s="86"/>
      <c r="AC3043" s="86"/>
      <c r="AD3043" s="85">
        <v>1</v>
      </c>
      <c r="AE3043" s="85">
        <v>1</v>
      </c>
      <c r="AF3043" s="85">
        <v>1</v>
      </c>
      <c r="AG3043" s="85"/>
      <c r="AH3043" s="85"/>
      <c r="AI3043" s="85"/>
      <c r="AJ3043" s="85"/>
    </row>
    <row r="3044" spans="1:36" ht="16.5" thickTop="1" thickBot="1">
      <c r="A3044" s="105">
        <f t="shared" si="795"/>
        <v>47</v>
      </c>
      <c r="B3044" s="112" t="s">
        <v>2960</v>
      </c>
      <c r="C3044" s="113">
        <v>1963</v>
      </c>
      <c r="D3044" s="107">
        <v>1963</v>
      </c>
      <c r="E3044" s="114" t="s">
        <v>80</v>
      </c>
      <c r="F3044" s="107">
        <v>2</v>
      </c>
      <c r="G3044" s="107">
        <v>2</v>
      </c>
      <c r="H3044" s="111">
        <v>352</v>
      </c>
      <c r="I3044" s="111">
        <v>352</v>
      </c>
      <c r="J3044" s="111">
        <v>352</v>
      </c>
      <c r="K3044" s="125">
        <v>16</v>
      </c>
      <c r="L3044" s="110">
        <f t="shared" si="797"/>
        <v>940283.52</v>
      </c>
      <c r="M3044" s="108"/>
      <c r="N3044" s="108"/>
      <c r="O3044" s="108"/>
      <c r="P3044" s="110">
        <f>'Форма 2'!C3044-M3044-N3044-O3044</f>
        <v>940283.52</v>
      </c>
      <c r="Q3044" s="111">
        <f t="shared" si="798"/>
        <v>2671.26</v>
      </c>
      <c r="R3044" s="111">
        <f t="shared" si="799"/>
        <v>2671.26</v>
      </c>
      <c r="S3044" s="112" t="s">
        <v>2152</v>
      </c>
      <c r="T3044" s="107" t="s">
        <v>82</v>
      </c>
      <c r="U3044" s="217"/>
      <c r="V3044" s="85"/>
      <c r="W3044" s="85"/>
      <c r="X3044" s="85"/>
      <c r="Y3044" s="85"/>
      <c r="Z3044" s="85"/>
      <c r="AA3044" s="85"/>
      <c r="AB3044" s="86"/>
      <c r="AC3044" s="86"/>
      <c r="AD3044" s="85"/>
      <c r="AE3044" s="85"/>
      <c r="AF3044" s="85"/>
      <c r="AG3044" s="85"/>
      <c r="AH3044" s="85">
        <v>1</v>
      </c>
      <c r="AI3044" s="85"/>
      <c r="AJ3044" s="85"/>
    </row>
    <row r="3045" spans="1:36" ht="16.5" thickTop="1" thickBot="1">
      <c r="A3045" s="105">
        <f t="shared" si="795"/>
        <v>48</v>
      </c>
      <c r="B3045" s="112" t="s">
        <v>2961</v>
      </c>
      <c r="C3045" s="113">
        <v>1981</v>
      </c>
      <c r="D3045" s="107">
        <v>2019</v>
      </c>
      <c r="E3045" s="114" t="s">
        <v>80</v>
      </c>
      <c r="F3045" s="107">
        <v>2</v>
      </c>
      <c r="G3045" s="107">
        <v>3</v>
      </c>
      <c r="H3045" s="111">
        <v>944.5</v>
      </c>
      <c r="I3045" s="111">
        <v>944.5</v>
      </c>
      <c r="J3045" s="111">
        <v>813.6</v>
      </c>
      <c r="K3045" s="125">
        <v>47</v>
      </c>
      <c r="L3045" s="110">
        <f t="shared" si="797"/>
        <v>1201130.095</v>
      </c>
      <c r="M3045" s="108"/>
      <c r="N3045" s="108"/>
      <c r="O3045" s="108"/>
      <c r="P3045" s="110">
        <f>'Форма 2'!C3045-M3045-N3045-O3045</f>
        <v>1201130.095</v>
      </c>
      <c r="Q3045" s="111">
        <f t="shared" si="798"/>
        <v>1271.71</v>
      </c>
      <c r="R3045" s="111">
        <f t="shared" si="799"/>
        <v>1271.71</v>
      </c>
      <c r="S3045" s="112" t="s">
        <v>2152</v>
      </c>
      <c r="T3045" s="107" t="s">
        <v>92</v>
      </c>
      <c r="U3045" s="217"/>
      <c r="V3045" s="85"/>
      <c r="W3045" s="85"/>
      <c r="X3045" s="85"/>
      <c r="Y3045" s="85"/>
      <c r="Z3045" s="85"/>
      <c r="AA3045" s="85">
        <v>1</v>
      </c>
      <c r="AB3045" s="86"/>
      <c r="AC3045" s="86"/>
      <c r="AD3045" s="85"/>
      <c r="AE3045" s="85"/>
      <c r="AF3045" s="85"/>
      <c r="AG3045" s="85"/>
      <c r="AH3045" s="85"/>
      <c r="AI3045" s="85"/>
      <c r="AJ3045" s="85"/>
    </row>
    <row r="3046" spans="1:36" ht="16.5" thickTop="1" thickBot="1">
      <c r="A3046" s="105">
        <f t="shared" si="795"/>
        <v>49</v>
      </c>
      <c r="B3046" s="112" t="s">
        <v>2962</v>
      </c>
      <c r="C3046" s="113">
        <v>1987</v>
      </c>
      <c r="D3046" s="107">
        <v>2009</v>
      </c>
      <c r="E3046" s="114" t="s">
        <v>212</v>
      </c>
      <c r="F3046" s="107">
        <v>5</v>
      </c>
      <c r="G3046" s="107">
        <v>4</v>
      </c>
      <c r="H3046" s="111">
        <v>2794.1</v>
      </c>
      <c r="I3046" s="111">
        <v>2794.1</v>
      </c>
      <c r="J3046" s="111">
        <v>2694.7</v>
      </c>
      <c r="K3046" s="125">
        <v>142</v>
      </c>
      <c r="L3046" s="110">
        <f t="shared" si="797"/>
        <v>2180543.5809999998</v>
      </c>
      <c r="M3046" s="108"/>
      <c r="N3046" s="108"/>
      <c r="O3046" s="108"/>
      <c r="P3046" s="110">
        <f>'Форма 2'!C3046-M3046-N3046-O3046</f>
        <v>2180543.5809999998</v>
      </c>
      <c r="Q3046" s="111">
        <f t="shared" si="798"/>
        <v>780.41</v>
      </c>
      <c r="R3046" s="111">
        <f t="shared" si="799"/>
        <v>780.41</v>
      </c>
      <c r="S3046" s="112" t="s">
        <v>2152</v>
      </c>
      <c r="T3046" s="107" t="s">
        <v>92</v>
      </c>
      <c r="U3046" s="217"/>
      <c r="V3046" s="85"/>
      <c r="W3046" s="85"/>
      <c r="X3046" s="85">
        <v>1</v>
      </c>
      <c r="Y3046" s="85"/>
      <c r="Z3046" s="85">
        <v>1</v>
      </c>
      <c r="AA3046" s="85"/>
      <c r="AB3046" s="86"/>
      <c r="AC3046" s="86"/>
      <c r="AD3046" s="85"/>
      <c r="AE3046" s="85"/>
      <c r="AF3046" s="85"/>
      <c r="AG3046" s="85"/>
      <c r="AH3046" s="85"/>
      <c r="AI3046" s="85"/>
      <c r="AJ3046" s="85"/>
    </row>
    <row r="3047" spans="1:36" ht="16.5" thickTop="1" thickBot="1">
      <c r="A3047" s="105">
        <f t="shared" si="795"/>
        <v>50</v>
      </c>
      <c r="B3047" s="112" t="s">
        <v>2963</v>
      </c>
      <c r="C3047" s="113">
        <v>1961</v>
      </c>
      <c r="D3047" s="107">
        <v>1961</v>
      </c>
      <c r="E3047" s="114" t="s">
        <v>80</v>
      </c>
      <c r="F3047" s="107">
        <v>4</v>
      </c>
      <c r="G3047" s="107">
        <v>2</v>
      </c>
      <c r="H3047" s="111">
        <v>1142.3</v>
      </c>
      <c r="I3047" s="111">
        <v>1142.3</v>
      </c>
      <c r="J3047" s="111">
        <v>1142.3</v>
      </c>
      <c r="K3047" s="125">
        <v>65</v>
      </c>
      <c r="L3047" s="110">
        <f t="shared" si="797"/>
        <v>5144370.8960000006</v>
      </c>
      <c r="M3047" s="108"/>
      <c r="N3047" s="108"/>
      <c r="O3047" s="108"/>
      <c r="P3047" s="110">
        <f>'Форма 2'!C3047-M3047-N3047-O3047</f>
        <v>5144370.8960000006</v>
      </c>
      <c r="Q3047" s="111">
        <f t="shared" si="798"/>
        <v>4503.5200000000004</v>
      </c>
      <c r="R3047" s="111">
        <f t="shared" si="799"/>
        <v>4503.5200000000004</v>
      </c>
      <c r="S3047" s="112" t="s">
        <v>2152</v>
      </c>
      <c r="T3047" s="107" t="s">
        <v>82</v>
      </c>
      <c r="U3047" s="217"/>
      <c r="V3047" s="85"/>
      <c r="W3047" s="85"/>
      <c r="X3047" s="85"/>
      <c r="Y3047" s="85"/>
      <c r="Z3047" s="85"/>
      <c r="AA3047" s="85"/>
      <c r="AB3047" s="86"/>
      <c r="AC3047" s="86"/>
      <c r="AD3047" s="85">
        <v>1</v>
      </c>
      <c r="AE3047" s="85"/>
      <c r="AF3047" s="85"/>
      <c r="AG3047" s="85"/>
      <c r="AH3047" s="85"/>
      <c r="AI3047" s="85"/>
      <c r="AJ3047" s="85"/>
    </row>
    <row r="3048" spans="1:36" ht="16.5" thickTop="1" thickBot="1">
      <c r="A3048" s="105">
        <f t="shared" si="795"/>
        <v>51</v>
      </c>
      <c r="B3048" s="112" t="s">
        <v>2964</v>
      </c>
      <c r="C3048" s="113">
        <v>1963</v>
      </c>
      <c r="D3048" s="107">
        <v>1963</v>
      </c>
      <c r="E3048" s="114" t="s">
        <v>80</v>
      </c>
      <c r="F3048" s="107">
        <v>4</v>
      </c>
      <c r="G3048" s="107">
        <v>2</v>
      </c>
      <c r="H3048" s="111">
        <v>1142.3</v>
      </c>
      <c r="I3048" s="111">
        <v>1142.3</v>
      </c>
      <c r="J3048" s="111">
        <v>1055.7</v>
      </c>
      <c r="K3048" s="125">
        <v>68</v>
      </c>
      <c r="L3048" s="110">
        <f t="shared" si="797"/>
        <v>593550.50300000003</v>
      </c>
      <c r="M3048" s="108"/>
      <c r="N3048" s="108"/>
      <c r="O3048" s="108"/>
      <c r="P3048" s="110">
        <f>'Форма 2'!C3048-M3048-N3048-O3048</f>
        <v>593550.50300000003</v>
      </c>
      <c r="Q3048" s="111">
        <f t="shared" si="798"/>
        <v>519.61</v>
      </c>
      <c r="R3048" s="111">
        <f t="shared" si="799"/>
        <v>519.61</v>
      </c>
      <c r="S3048" s="112" t="s">
        <v>2152</v>
      </c>
      <c r="T3048" s="107" t="s">
        <v>82</v>
      </c>
      <c r="U3048" s="217">
        <v>1</v>
      </c>
      <c r="V3048" s="85"/>
      <c r="W3048" s="85"/>
      <c r="X3048" s="85"/>
      <c r="Y3048" s="85"/>
      <c r="Z3048" s="85"/>
      <c r="AA3048" s="85"/>
      <c r="AB3048" s="86"/>
      <c r="AC3048" s="86"/>
      <c r="AD3048" s="85"/>
      <c r="AE3048" s="85"/>
      <c r="AF3048" s="85"/>
      <c r="AG3048" s="85"/>
      <c r="AH3048" s="85"/>
      <c r="AI3048" s="85"/>
      <c r="AJ3048" s="85"/>
    </row>
    <row r="3049" spans="1:36" ht="16.5" thickTop="1" thickBot="1">
      <c r="A3049" s="105">
        <f t="shared" si="795"/>
        <v>52</v>
      </c>
      <c r="B3049" s="112" t="s">
        <v>2965</v>
      </c>
      <c r="C3049" s="113">
        <v>1970</v>
      </c>
      <c r="D3049" s="107">
        <v>2008</v>
      </c>
      <c r="E3049" s="114" t="s">
        <v>80</v>
      </c>
      <c r="F3049" s="107">
        <v>5</v>
      </c>
      <c r="G3049" s="107">
        <v>3</v>
      </c>
      <c r="H3049" s="111">
        <v>3256</v>
      </c>
      <c r="I3049" s="111">
        <v>3256</v>
      </c>
      <c r="J3049" s="111">
        <v>3183.7</v>
      </c>
      <c r="K3049" s="125">
        <v>245</v>
      </c>
      <c r="L3049" s="110">
        <f t="shared" si="797"/>
        <v>33217679.440000001</v>
      </c>
      <c r="M3049" s="108"/>
      <c r="N3049" s="108"/>
      <c r="O3049" s="108"/>
      <c r="P3049" s="110">
        <f>'Форма 2'!C3049-M3049-N3049-O3049</f>
        <v>33217679.440000001</v>
      </c>
      <c r="Q3049" s="111">
        <f t="shared" si="798"/>
        <v>10201.99</v>
      </c>
      <c r="R3049" s="111">
        <f t="shared" si="799"/>
        <v>10201.99</v>
      </c>
      <c r="S3049" s="112" t="s">
        <v>2152</v>
      </c>
      <c r="T3049" s="107" t="s">
        <v>82</v>
      </c>
      <c r="U3049" s="217"/>
      <c r="V3049" s="85"/>
      <c r="W3049" s="85"/>
      <c r="X3049" s="85"/>
      <c r="Y3049" s="85"/>
      <c r="Z3049" s="85"/>
      <c r="AA3049" s="85"/>
      <c r="AB3049" s="86"/>
      <c r="AC3049" s="86"/>
      <c r="AD3049" s="85">
        <v>1</v>
      </c>
      <c r="AE3049" s="85">
        <v>1</v>
      </c>
      <c r="AF3049" s="85">
        <v>1</v>
      </c>
      <c r="AG3049" s="85"/>
      <c r="AH3049" s="85"/>
      <c r="AI3049" s="85"/>
      <c r="AJ3049" s="85"/>
    </row>
    <row r="3050" spans="1:36" ht="16.5" thickTop="1" thickBot="1">
      <c r="A3050" s="105">
        <f t="shared" si="795"/>
        <v>53</v>
      </c>
      <c r="B3050" s="112" t="s">
        <v>2966</v>
      </c>
      <c r="C3050" s="113">
        <v>1963</v>
      </c>
      <c r="D3050" s="107">
        <v>2009</v>
      </c>
      <c r="E3050" s="114" t="s">
        <v>80</v>
      </c>
      <c r="F3050" s="107">
        <v>5</v>
      </c>
      <c r="G3050" s="107">
        <v>4</v>
      </c>
      <c r="H3050" s="111">
        <v>3102.6</v>
      </c>
      <c r="I3050" s="111">
        <v>3102.6</v>
      </c>
      <c r="J3050" s="111">
        <v>3022.8</v>
      </c>
      <c r="K3050" s="125">
        <v>185</v>
      </c>
      <c r="L3050" s="110">
        <f t="shared" si="797"/>
        <v>2421300.0659999996</v>
      </c>
      <c r="M3050" s="108"/>
      <c r="N3050" s="108"/>
      <c r="O3050" s="108"/>
      <c r="P3050" s="110">
        <f>'Форма 2'!C3050-M3050-N3050-O3050</f>
        <v>2421300.0659999996</v>
      </c>
      <c r="Q3050" s="111">
        <f t="shared" si="798"/>
        <v>780.40999999999985</v>
      </c>
      <c r="R3050" s="111">
        <f t="shared" si="799"/>
        <v>780.40999999999985</v>
      </c>
      <c r="S3050" s="112" t="s">
        <v>2152</v>
      </c>
      <c r="T3050" s="107" t="s">
        <v>82</v>
      </c>
      <c r="U3050" s="217"/>
      <c r="V3050" s="85"/>
      <c r="W3050" s="85"/>
      <c r="X3050" s="85">
        <v>1</v>
      </c>
      <c r="Y3050" s="85"/>
      <c r="Z3050" s="85">
        <v>1</v>
      </c>
      <c r="AA3050" s="85"/>
      <c r="AB3050" s="86"/>
      <c r="AC3050" s="86"/>
      <c r="AD3050" s="85"/>
      <c r="AE3050" s="85"/>
      <c r="AF3050" s="85"/>
      <c r="AG3050" s="85"/>
      <c r="AH3050" s="85"/>
      <c r="AI3050" s="85"/>
      <c r="AJ3050" s="85"/>
    </row>
    <row r="3051" spans="1:36" ht="16.5" thickTop="1" thickBot="1">
      <c r="A3051" s="105">
        <f t="shared" si="795"/>
        <v>54</v>
      </c>
      <c r="B3051" s="112" t="s">
        <v>2967</v>
      </c>
      <c r="C3051" s="113">
        <v>2005</v>
      </c>
      <c r="D3051" s="107">
        <v>2005</v>
      </c>
      <c r="E3051" s="114" t="s">
        <v>80</v>
      </c>
      <c r="F3051" s="107">
        <v>5</v>
      </c>
      <c r="G3051" s="107">
        <v>3</v>
      </c>
      <c r="H3051" s="111">
        <v>3765</v>
      </c>
      <c r="I3051" s="111">
        <v>3765</v>
      </c>
      <c r="J3051" s="111">
        <v>3765</v>
      </c>
      <c r="K3051" s="125">
        <v>132</v>
      </c>
      <c r="L3051" s="110">
        <f t="shared" si="797"/>
        <v>2938243.65</v>
      </c>
      <c r="M3051" s="108"/>
      <c r="N3051" s="108"/>
      <c r="O3051" s="108"/>
      <c r="P3051" s="110">
        <f>'Форма 2'!C3051-M3051-N3051-O3051</f>
        <v>2938243.65</v>
      </c>
      <c r="Q3051" s="111">
        <f t="shared" si="798"/>
        <v>780.41</v>
      </c>
      <c r="R3051" s="111">
        <f t="shared" si="799"/>
        <v>780.41</v>
      </c>
      <c r="S3051" s="112" t="s">
        <v>2152</v>
      </c>
      <c r="T3051" s="107" t="s">
        <v>92</v>
      </c>
      <c r="U3051" s="217"/>
      <c r="V3051" s="85"/>
      <c r="W3051" s="85"/>
      <c r="X3051" s="85">
        <v>1</v>
      </c>
      <c r="Y3051" s="85"/>
      <c r="Z3051" s="85">
        <v>1</v>
      </c>
      <c r="AA3051" s="85"/>
      <c r="AB3051" s="86"/>
      <c r="AC3051" s="86"/>
      <c r="AD3051" s="85"/>
      <c r="AE3051" s="85"/>
      <c r="AF3051" s="85"/>
      <c r="AG3051" s="85"/>
      <c r="AH3051" s="85"/>
      <c r="AI3051" s="85"/>
      <c r="AJ3051" s="85"/>
    </row>
    <row r="3052" spans="1:36" ht="16.5" thickTop="1" thickBot="1">
      <c r="A3052" s="105">
        <f t="shared" si="795"/>
        <v>55</v>
      </c>
      <c r="B3052" s="112" t="s">
        <v>2968</v>
      </c>
      <c r="C3052" s="113">
        <v>1985</v>
      </c>
      <c r="D3052" s="107">
        <v>1985</v>
      </c>
      <c r="E3052" s="114" t="s">
        <v>80</v>
      </c>
      <c r="F3052" s="107">
        <v>5</v>
      </c>
      <c r="G3052" s="107">
        <v>4</v>
      </c>
      <c r="H3052" s="111">
        <v>2854.7</v>
      </c>
      <c r="I3052" s="111">
        <v>2854.7</v>
      </c>
      <c r="J3052" s="111">
        <v>2854.7</v>
      </c>
      <c r="K3052" s="125">
        <v>153</v>
      </c>
      <c r="L3052" s="110">
        <f t="shared" si="797"/>
        <v>4542998.1269999994</v>
      </c>
      <c r="M3052" s="108"/>
      <c r="N3052" s="108"/>
      <c r="O3052" s="108"/>
      <c r="P3052" s="110">
        <f>'Форма 2'!C3052-M3052-N3052-O3052</f>
        <v>4542998.1269999994</v>
      </c>
      <c r="Q3052" s="111">
        <f t="shared" si="798"/>
        <v>1591.4099999999999</v>
      </c>
      <c r="R3052" s="111">
        <f t="shared" si="799"/>
        <v>1591.4099999999999</v>
      </c>
      <c r="S3052" s="112" t="s">
        <v>2152</v>
      </c>
      <c r="T3052" s="107" t="s">
        <v>82</v>
      </c>
      <c r="U3052" s="217">
        <v>1</v>
      </c>
      <c r="V3052" s="85"/>
      <c r="W3052" s="85"/>
      <c r="X3052" s="85"/>
      <c r="Y3052" s="85"/>
      <c r="Z3052" s="85"/>
      <c r="AA3052" s="85">
        <v>1</v>
      </c>
      <c r="AB3052" s="86"/>
      <c r="AC3052" s="86"/>
      <c r="AD3052" s="85"/>
      <c r="AE3052" s="85"/>
      <c r="AF3052" s="85"/>
      <c r="AG3052" s="85"/>
      <c r="AH3052" s="85"/>
      <c r="AI3052" s="85"/>
      <c r="AJ3052" s="85"/>
    </row>
    <row r="3053" spans="1:36" ht="16.5" thickTop="1" thickBot="1">
      <c r="A3053" s="105">
        <f t="shared" si="795"/>
        <v>56</v>
      </c>
      <c r="B3053" s="112" t="s">
        <v>2969</v>
      </c>
      <c r="C3053" s="113">
        <v>2009</v>
      </c>
      <c r="D3053" s="107">
        <v>2009</v>
      </c>
      <c r="E3053" s="114" t="s">
        <v>80</v>
      </c>
      <c r="F3053" s="107">
        <v>5</v>
      </c>
      <c r="G3053" s="107">
        <v>3</v>
      </c>
      <c r="H3053" s="111">
        <v>2247.4</v>
      </c>
      <c r="I3053" s="111">
        <v>2247.4</v>
      </c>
      <c r="J3053" s="111">
        <v>2247.4</v>
      </c>
      <c r="K3053" s="125">
        <v>231</v>
      </c>
      <c r="L3053" s="110">
        <f t="shared" si="797"/>
        <v>1167522.6700000002</v>
      </c>
      <c r="M3053" s="108"/>
      <c r="N3053" s="108"/>
      <c r="O3053" s="108"/>
      <c r="P3053" s="110">
        <f>'Форма 2'!C3053-M3053-N3053-O3053</f>
        <v>1167522.6700000002</v>
      </c>
      <c r="Q3053" s="111">
        <f t="shared" si="798"/>
        <v>519.49927471745127</v>
      </c>
      <c r="R3053" s="111">
        <f t="shared" si="799"/>
        <v>519.49927471745127</v>
      </c>
      <c r="S3053" s="112" t="s">
        <v>2152</v>
      </c>
      <c r="T3053" s="107" t="s">
        <v>92</v>
      </c>
      <c r="U3053" s="217"/>
      <c r="V3053" s="85"/>
      <c r="W3053" s="85"/>
      <c r="X3053" s="85">
        <v>1</v>
      </c>
      <c r="Y3053" s="85"/>
      <c r="Z3053" s="85"/>
      <c r="AA3053" s="85"/>
      <c r="AB3053" s="86"/>
      <c r="AC3053" s="86"/>
      <c r="AD3053" s="85"/>
      <c r="AE3053" s="85"/>
      <c r="AF3053" s="85"/>
      <c r="AG3053" s="85" t="s">
        <v>5075</v>
      </c>
      <c r="AH3053" s="85"/>
      <c r="AI3053" s="85"/>
      <c r="AJ3053" s="85"/>
    </row>
    <row r="3054" spans="1:36" ht="16.5" thickTop="1" thickBot="1">
      <c r="A3054" s="105">
        <f t="shared" si="795"/>
        <v>57</v>
      </c>
      <c r="B3054" s="112" t="s">
        <v>2970</v>
      </c>
      <c r="C3054" s="113">
        <v>1988</v>
      </c>
      <c r="D3054" s="107">
        <v>1988</v>
      </c>
      <c r="E3054" s="114" t="s">
        <v>80</v>
      </c>
      <c r="F3054" s="107">
        <v>5</v>
      </c>
      <c r="G3054" s="107">
        <v>3</v>
      </c>
      <c r="H3054" s="111">
        <v>2092.6999999999998</v>
      </c>
      <c r="I3054" s="111">
        <v>2092.6999999999998</v>
      </c>
      <c r="J3054" s="111">
        <v>2042.4</v>
      </c>
      <c r="K3054" s="125">
        <v>130</v>
      </c>
      <c r="L3054" s="110">
        <f t="shared" si="797"/>
        <v>3330343.7069999995</v>
      </c>
      <c r="M3054" s="108"/>
      <c r="N3054" s="108"/>
      <c r="O3054" s="108"/>
      <c r="P3054" s="110">
        <f>'Форма 2'!C3054-M3054-N3054-O3054</f>
        <v>3330343.7069999995</v>
      </c>
      <c r="Q3054" s="111">
        <f t="shared" si="798"/>
        <v>1591.4099999999999</v>
      </c>
      <c r="R3054" s="111">
        <f t="shared" si="799"/>
        <v>1591.4099999999999</v>
      </c>
      <c r="S3054" s="112" t="s">
        <v>2152</v>
      </c>
      <c r="T3054" s="107" t="s">
        <v>82</v>
      </c>
      <c r="U3054" s="217">
        <v>1</v>
      </c>
      <c r="V3054" s="85"/>
      <c r="W3054" s="85"/>
      <c r="X3054" s="85"/>
      <c r="Y3054" s="85"/>
      <c r="Z3054" s="85"/>
      <c r="AA3054" s="85">
        <v>1</v>
      </c>
      <c r="AB3054" s="86"/>
      <c r="AC3054" s="86"/>
      <c r="AD3054" s="85"/>
      <c r="AE3054" s="85"/>
      <c r="AF3054" s="85"/>
      <c r="AG3054" s="85"/>
      <c r="AH3054" s="85"/>
      <c r="AI3054" s="85"/>
      <c r="AJ3054" s="85"/>
    </row>
    <row r="3055" spans="1:36" ht="16.5" thickTop="1" thickBot="1">
      <c r="A3055" s="105">
        <f t="shared" si="795"/>
        <v>58</v>
      </c>
      <c r="B3055" s="112" t="s">
        <v>2971</v>
      </c>
      <c r="C3055" s="113">
        <v>2007</v>
      </c>
      <c r="D3055" s="107">
        <v>2007</v>
      </c>
      <c r="E3055" s="114" t="s">
        <v>80</v>
      </c>
      <c r="F3055" s="107">
        <v>5</v>
      </c>
      <c r="G3055" s="107">
        <v>4</v>
      </c>
      <c r="H3055" s="111">
        <v>4320.2</v>
      </c>
      <c r="I3055" s="111">
        <v>4320.2</v>
      </c>
      <c r="J3055" s="111">
        <v>4320.2</v>
      </c>
      <c r="K3055" s="125">
        <v>234</v>
      </c>
      <c r="L3055" s="110">
        <f t="shared" si="797"/>
        <v>1404497.02</v>
      </c>
      <c r="M3055" s="108"/>
      <c r="N3055" s="108"/>
      <c r="O3055" s="108"/>
      <c r="P3055" s="110">
        <f>'Форма 2'!C3055-M3055-N3055-O3055</f>
        <v>1404497.02</v>
      </c>
      <c r="Q3055" s="111">
        <f t="shared" si="798"/>
        <v>325.10000000000002</v>
      </c>
      <c r="R3055" s="111">
        <f t="shared" si="799"/>
        <v>325.10000000000002</v>
      </c>
      <c r="S3055" s="112" t="s">
        <v>2152</v>
      </c>
      <c r="T3055" s="107" t="s">
        <v>92</v>
      </c>
      <c r="U3055" s="217"/>
      <c r="V3055" s="85"/>
      <c r="W3055" s="85"/>
      <c r="X3055" s="85">
        <v>1</v>
      </c>
      <c r="Y3055" s="85"/>
      <c r="Z3055" s="85"/>
      <c r="AA3055" s="85"/>
      <c r="AB3055" s="86"/>
      <c r="AC3055" s="86"/>
      <c r="AD3055" s="85"/>
      <c r="AE3055" s="85"/>
      <c r="AF3055" s="85"/>
      <c r="AG3055" s="85"/>
      <c r="AH3055" s="85"/>
      <c r="AI3055" s="85"/>
      <c r="AJ3055" s="85"/>
    </row>
    <row r="3056" spans="1:36" ht="16.5" thickTop="1" thickBot="1">
      <c r="A3056" s="105">
        <f t="shared" si="795"/>
        <v>59</v>
      </c>
      <c r="B3056" s="112" t="s">
        <v>2972</v>
      </c>
      <c r="C3056" s="113">
        <v>2002</v>
      </c>
      <c r="D3056" s="107">
        <v>2009</v>
      </c>
      <c r="E3056" s="114" t="s">
        <v>80</v>
      </c>
      <c r="F3056" s="107">
        <v>9</v>
      </c>
      <c r="G3056" s="107">
        <v>3</v>
      </c>
      <c r="H3056" s="111">
        <v>6106.3</v>
      </c>
      <c r="I3056" s="111">
        <v>5046.8999999999996</v>
      </c>
      <c r="J3056" s="111">
        <v>4987.5</v>
      </c>
      <c r="K3056" s="125">
        <v>188</v>
      </c>
      <c r="L3056" s="110">
        <f t="shared" si="797"/>
        <v>3681244.0180000002</v>
      </c>
      <c r="M3056" s="108"/>
      <c r="N3056" s="108"/>
      <c r="O3056" s="108"/>
      <c r="P3056" s="110">
        <f>'Форма 2'!C3056-M3056-N3056-O3056</f>
        <v>3681244.0180000002</v>
      </c>
      <c r="Q3056" s="111">
        <f t="shared" si="798"/>
        <v>729.40696625651401</v>
      </c>
      <c r="R3056" s="111">
        <f t="shared" si="799"/>
        <v>729.40696625651401</v>
      </c>
      <c r="S3056" s="112" t="s">
        <v>2152</v>
      </c>
      <c r="T3056" s="107" t="s">
        <v>92</v>
      </c>
      <c r="U3056" s="217"/>
      <c r="V3056" s="85"/>
      <c r="W3056" s="85"/>
      <c r="X3056" s="85"/>
      <c r="Y3056" s="85"/>
      <c r="Z3056" s="85"/>
      <c r="AA3056" s="85">
        <v>1</v>
      </c>
      <c r="AB3056" s="86"/>
      <c r="AC3056" s="86"/>
      <c r="AD3056" s="85"/>
      <c r="AE3056" s="85"/>
      <c r="AF3056" s="85"/>
      <c r="AG3056" s="85"/>
      <c r="AH3056" s="85"/>
      <c r="AI3056" s="85"/>
      <c r="AJ3056" s="85"/>
    </row>
    <row r="3057" spans="1:36" ht="16.5" thickTop="1" thickBot="1">
      <c r="A3057" s="105">
        <f t="shared" ref="A3057:A3121" si="800">A3056+1</f>
        <v>60</v>
      </c>
      <c r="B3057" s="112" t="s">
        <v>2973</v>
      </c>
      <c r="C3057" s="113">
        <v>1973</v>
      </c>
      <c r="D3057" s="107">
        <v>2010</v>
      </c>
      <c r="E3057" s="114" t="s">
        <v>993</v>
      </c>
      <c r="F3057" s="107">
        <v>2</v>
      </c>
      <c r="G3057" s="107">
        <v>1</v>
      </c>
      <c r="H3057" s="111">
        <v>268.60000000000002</v>
      </c>
      <c r="I3057" s="111">
        <v>268.60000000000002</v>
      </c>
      <c r="J3057" s="111">
        <v>268.60000000000002</v>
      </c>
      <c r="K3057" s="125">
        <v>21</v>
      </c>
      <c r="L3057" s="110">
        <f t="shared" si="797"/>
        <v>587618.90600000008</v>
      </c>
      <c r="M3057" s="108"/>
      <c r="N3057" s="108"/>
      <c r="O3057" s="108"/>
      <c r="P3057" s="110">
        <f>'Форма 2'!C3057-M3057-N3057-O3057</f>
        <v>587618.90600000008</v>
      </c>
      <c r="Q3057" s="111">
        <f t="shared" si="798"/>
        <v>2187.71</v>
      </c>
      <c r="R3057" s="111">
        <f t="shared" si="799"/>
        <v>2187.71</v>
      </c>
      <c r="S3057" s="112" t="s">
        <v>2152</v>
      </c>
      <c r="T3057" s="107" t="s">
        <v>82</v>
      </c>
      <c r="U3057" s="217"/>
      <c r="V3057" s="85"/>
      <c r="W3057" s="85"/>
      <c r="X3057" s="85">
        <v>1</v>
      </c>
      <c r="Y3057" s="85">
        <v>1</v>
      </c>
      <c r="Z3057" s="85">
        <v>1</v>
      </c>
      <c r="AA3057" s="85"/>
      <c r="AB3057" s="86"/>
      <c r="AC3057" s="86"/>
      <c r="AD3057" s="85"/>
      <c r="AE3057" s="85"/>
      <c r="AF3057" s="85"/>
      <c r="AG3057" s="85"/>
      <c r="AH3057" s="85"/>
      <c r="AI3057" s="85"/>
      <c r="AJ3057" s="85"/>
    </row>
    <row r="3058" spans="1:36" ht="16.5" thickTop="1" thickBot="1">
      <c r="A3058" s="105">
        <f t="shared" si="800"/>
        <v>61</v>
      </c>
      <c r="B3058" s="112" t="s">
        <v>2974</v>
      </c>
      <c r="C3058" s="113">
        <v>1984</v>
      </c>
      <c r="D3058" s="107">
        <v>1984</v>
      </c>
      <c r="E3058" s="114" t="s">
        <v>80</v>
      </c>
      <c r="F3058" s="107">
        <v>4</v>
      </c>
      <c r="G3058" s="107">
        <v>3</v>
      </c>
      <c r="H3058" s="111">
        <v>2335.6</v>
      </c>
      <c r="I3058" s="111">
        <v>2335.6</v>
      </c>
      <c r="J3058" s="111">
        <v>2223</v>
      </c>
      <c r="K3058" s="125">
        <v>115</v>
      </c>
      <c r="L3058" s="110">
        <f t="shared" si="797"/>
        <v>1213601.1159999999</v>
      </c>
      <c r="M3058" s="108"/>
      <c r="N3058" s="108"/>
      <c r="O3058" s="108"/>
      <c r="P3058" s="110">
        <f>'Форма 2'!C3058-M3058-N3058-O3058</f>
        <v>1213601.1159999999</v>
      </c>
      <c r="Q3058" s="111">
        <f t="shared" si="798"/>
        <v>519.61</v>
      </c>
      <c r="R3058" s="111">
        <f t="shared" si="799"/>
        <v>519.61</v>
      </c>
      <c r="S3058" s="112" t="s">
        <v>2152</v>
      </c>
      <c r="T3058" s="107" t="s">
        <v>82</v>
      </c>
      <c r="U3058" s="217">
        <v>1</v>
      </c>
      <c r="V3058" s="85"/>
      <c r="W3058" s="85"/>
      <c r="X3058" s="85"/>
      <c r="Y3058" s="85"/>
      <c r="Z3058" s="85"/>
      <c r="AA3058" s="85"/>
      <c r="AB3058" s="86"/>
      <c r="AC3058" s="86"/>
      <c r="AD3058" s="85"/>
      <c r="AE3058" s="85"/>
      <c r="AF3058" s="85"/>
      <c r="AG3058" s="85"/>
      <c r="AH3058" s="85"/>
      <c r="AI3058" s="85"/>
      <c r="AJ3058" s="85"/>
    </row>
    <row r="3059" spans="1:36" ht="16.5" thickTop="1" thickBot="1">
      <c r="A3059" s="105">
        <f t="shared" si="800"/>
        <v>62</v>
      </c>
      <c r="B3059" s="112" t="s">
        <v>2975</v>
      </c>
      <c r="C3059" s="113">
        <v>1970</v>
      </c>
      <c r="D3059" s="107">
        <v>1970</v>
      </c>
      <c r="E3059" s="114" t="s">
        <v>80</v>
      </c>
      <c r="F3059" s="107">
        <v>5</v>
      </c>
      <c r="G3059" s="107">
        <v>4</v>
      </c>
      <c r="H3059" s="111">
        <v>5152.8</v>
      </c>
      <c r="I3059" s="111">
        <v>3375.7</v>
      </c>
      <c r="J3059" s="111">
        <v>2903.5</v>
      </c>
      <c r="K3059" s="125">
        <v>180</v>
      </c>
      <c r="L3059" s="110">
        <f t="shared" si="797"/>
        <v>23205737.856000002</v>
      </c>
      <c r="M3059" s="108"/>
      <c r="N3059" s="108"/>
      <c r="O3059" s="108"/>
      <c r="P3059" s="110">
        <f>'Форма 2'!C3059-M3059-N3059-O3059</f>
        <v>23205737.856000002</v>
      </c>
      <c r="Q3059" s="111">
        <f t="shared" si="798"/>
        <v>6874.3483887786251</v>
      </c>
      <c r="R3059" s="111">
        <f t="shared" si="799"/>
        <v>6874.3483887786251</v>
      </c>
      <c r="S3059" s="112" t="s">
        <v>2152</v>
      </c>
      <c r="T3059" s="107" t="s">
        <v>82</v>
      </c>
      <c r="U3059" s="217"/>
      <c r="V3059" s="85"/>
      <c r="W3059" s="85"/>
      <c r="X3059" s="85"/>
      <c r="Y3059" s="85"/>
      <c r="Z3059" s="85"/>
      <c r="AA3059" s="85"/>
      <c r="AB3059" s="86"/>
      <c r="AC3059" s="86"/>
      <c r="AD3059" s="85">
        <v>1</v>
      </c>
      <c r="AE3059" s="85"/>
      <c r="AF3059" s="85"/>
      <c r="AG3059" s="85"/>
      <c r="AH3059" s="85"/>
      <c r="AI3059" s="85"/>
      <c r="AJ3059" s="85"/>
    </row>
    <row r="3060" spans="1:36" ht="16.5" thickTop="1" thickBot="1">
      <c r="A3060" s="105">
        <f t="shared" si="800"/>
        <v>63</v>
      </c>
      <c r="B3060" s="114" t="s">
        <v>2976</v>
      </c>
      <c r="C3060" s="113">
        <v>1971</v>
      </c>
      <c r="D3060" s="107">
        <v>1971</v>
      </c>
      <c r="E3060" s="114" t="s">
        <v>80</v>
      </c>
      <c r="F3060" s="107">
        <v>5</v>
      </c>
      <c r="G3060" s="107">
        <v>4</v>
      </c>
      <c r="H3060" s="111">
        <v>3583.6</v>
      </c>
      <c r="I3060" s="111">
        <v>3057.5</v>
      </c>
      <c r="J3060" s="111">
        <v>2600</v>
      </c>
      <c r="K3060" s="125">
        <v>115</v>
      </c>
      <c r="L3060" s="110">
        <f t="shared" ref="L3060:L3062" si="801">SUM(M3060:P3060)</f>
        <v>17496425.296</v>
      </c>
      <c r="M3060" s="108"/>
      <c r="N3060" s="108"/>
      <c r="O3060" s="108"/>
      <c r="P3060" s="110">
        <f>'Форма 2'!C3060-M3060-N3060-O3060</f>
        <v>17496425.296</v>
      </c>
      <c r="Q3060" s="111">
        <f t="shared" ref="Q3060:Q3062" si="802">L3060/I3060</f>
        <v>5722.4612578904334</v>
      </c>
      <c r="R3060" s="111">
        <f t="shared" ref="R3060:R3062" si="803">Q3060</f>
        <v>5722.4612578904334</v>
      </c>
      <c r="S3060" s="112" t="s">
        <v>2152</v>
      </c>
      <c r="T3060" s="107" t="s">
        <v>92</v>
      </c>
      <c r="U3060" s="217"/>
      <c r="V3060" s="85"/>
      <c r="W3060" s="85"/>
      <c r="X3060" s="85"/>
      <c r="Y3060" s="85"/>
      <c r="Z3060" s="85"/>
      <c r="AA3060" s="85"/>
      <c r="AB3060" s="86"/>
      <c r="AC3060" s="86"/>
      <c r="AD3060" s="85"/>
      <c r="AE3060" s="85">
        <v>1</v>
      </c>
      <c r="AF3060" s="85"/>
      <c r="AG3060" s="85"/>
      <c r="AH3060" s="85"/>
      <c r="AI3060" s="85"/>
      <c r="AJ3060" s="85"/>
    </row>
    <row r="3061" spans="1:36" ht="16.5" thickTop="1" thickBot="1">
      <c r="A3061" s="105">
        <f t="shared" si="800"/>
        <v>64</v>
      </c>
      <c r="B3061" s="114" t="s">
        <v>2977</v>
      </c>
      <c r="C3061" s="113">
        <v>1934</v>
      </c>
      <c r="D3061" s="107">
        <v>1934</v>
      </c>
      <c r="E3061" s="114" t="s">
        <v>993</v>
      </c>
      <c r="F3061" s="107">
        <v>1</v>
      </c>
      <c r="G3061" s="107">
        <v>1</v>
      </c>
      <c r="H3061" s="111">
        <v>236.3</v>
      </c>
      <c r="I3061" s="111">
        <v>236.3</v>
      </c>
      <c r="J3061" s="111">
        <v>236.3</v>
      </c>
      <c r="K3061" s="125">
        <v>12</v>
      </c>
      <c r="L3061" s="110">
        <f t="shared" si="801"/>
        <v>2258411.2569999998</v>
      </c>
      <c r="M3061" s="108"/>
      <c r="N3061" s="108"/>
      <c r="O3061" s="108"/>
      <c r="P3061" s="110">
        <f>'Форма 2'!C3061-M3061-N3061-O3061</f>
        <v>2258411.2569999998</v>
      </c>
      <c r="Q3061" s="111">
        <f t="shared" si="802"/>
        <v>9557.3899999999976</v>
      </c>
      <c r="R3061" s="111">
        <f t="shared" si="803"/>
        <v>9557.3899999999976</v>
      </c>
      <c r="S3061" s="112" t="s">
        <v>2152</v>
      </c>
      <c r="T3061" s="107" t="s">
        <v>82</v>
      </c>
      <c r="U3061" s="217"/>
      <c r="V3061" s="85"/>
      <c r="W3061" s="85"/>
      <c r="X3061" s="85"/>
      <c r="Y3061" s="85"/>
      <c r="Z3061" s="85"/>
      <c r="AA3061" s="85"/>
      <c r="AB3061" s="86"/>
      <c r="AC3061" s="86"/>
      <c r="AD3061" s="85">
        <v>1</v>
      </c>
      <c r="AE3061" s="85"/>
      <c r="AF3061" s="85"/>
      <c r="AG3061" s="85"/>
      <c r="AH3061" s="85"/>
      <c r="AI3061" s="85"/>
      <c r="AJ3061" s="85"/>
    </row>
    <row r="3062" spans="1:36" ht="16.5" thickTop="1" thickBot="1">
      <c r="A3062" s="105">
        <f t="shared" si="800"/>
        <v>65</v>
      </c>
      <c r="B3062" s="114" t="s">
        <v>2978</v>
      </c>
      <c r="C3062" s="113">
        <v>1993</v>
      </c>
      <c r="D3062" s="107">
        <v>1993</v>
      </c>
      <c r="E3062" s="114" t="s">
        <v>80</v>
      </c>
      <c r="F3062" s="107">
        <v>2</v>
      </c>
      <c r="G3062" s="107">
        <v>3</v>
      </c>
      <c r="H3062" s="111">
        <v>929.3</v>
      </c>
      <c r="I3062" s="111">
        <v>929.3</v>
      </c>
      <c r="J3062" s="111">
        <v>851.3</v>
      </c>
      <c r="K3062" s="125">
        <v>49</v>
      </c>
      <c r="L3062" s="110">
        <f t="shared" si="801"/>
        <v>1181800.1029999999</v>
      </c>
      <c r="M3062" s="108"/>
      <c r="N3062" s="108"/>
      <c r="O3062" s="108"/>
      <c r="P3062" s="110">
        <f>'Форма 2'!C3062-M3062-N3062-O3062</f>
        <v>1181800.1029999999</v>
      </c>
      <c r="Q3062" s="111">
        <f t="shared" si="802"/>
        <v>1271.71</v>
      </c>
      <c r="R3062" s="111">
        <f t="shared" si="803"/>
        <v>1271.71</v>
      </c>
      <c r="S3062" s="112" t="s">
        <v>2152</v>
      </c>
      <c r="T3062" s="107" t="s">
        <v>82</v>
      </c>
      <c r="U3062" s="217"/>
      <c r="V3062" s="85"/>
      <c r="W3062" s="85"/>
      <c r="X3062" s="85"/>
      <c r="Y3062" s="85"/>
      <c r="Z3062" s="85"/>
      <c r="AA3062" s="85">
        <v>1</v>
      </c>
      <c r="AB3062" s="86"/>
      <c r="AC3062" s="86"/>
      <c r="AD3062" s="85"/>
      <c r="AE3062" s="85"/>
      <c r="AF3062" s="85"/>
      <c r="AG3062" s="85"/>
      <c r="AH3062" s="85"/>
      <c r="AI3062" s="85"/>
      <c r="AJ3062" s="85"/>
    </row>
    <row r="3063" spans="1:36" ht="17.25" thickTop="1" thickBot="1">
      <c r="A3063" s="221">
        <v>0</v>
      </c>
      <c r="B3063" s="13" t="s">
        <v>307</v>
      </c>
      <c r="C3063" s="5"/>
      <c r="D3063" s="5"/>
      <c r="E3063" s="5"/>
      <c r="F3063" s="5"/>
      <c r="G3063" s="5"/>
      <c r="H3063" s="17">
        <f t="shared" ref="H3063:P3063" si="804">SUM(H3064:H3153)</f>
        <v>216420.52000000002</v>
      </c>
      <c r="I3063" s="17">
        <f t="shared" si="804"/>
        <v>189420.10000000006</v>
      </c>
      <c r="J3063" s="17">
        <f t="shared" si="804"/>
        <v>174065.60000000003</v>
      </c>
      <c r="K3063" s="23">
        <f t="shared" si="804"/>
        <v>7809</v>
      </c>
      <c r="L3063" s="24">
        <f t="shared" si="804"/>
        <v>1157740284.0800002</v>
      </c>
      <c r="M3063" s="24">
        <f t="shared" si="804"/>
        <v>0</v>
      </c>
      <c r="N3063" s="24">
        <f t="shared" si="804"/>
        <v>0</v>
      </c>
      <c r="O3063" s="24">
        <f t="shared" si="804"/>
        <v>0</v>
      </c>
      <c r="P3063" s="24">
        <f t="shared" si="804"/>
        <v>1157740284.0800002</v>
      </c>
      <c r="Q3063" s="8" t="s">
        <v>76</v>
      </c>
      <c r="R3063" s="8" t="s">
        <v>76</v>
      </c>
      <c r="S3063" s="8" t="s">
        <v>76</v>
      </c>
      <c r="T3063" s="5" t="s">
        <v>76</v>
      </c>
      <c r="U3063" s="218" t="s">
        <v>76</v>
      </c>
      <c r="V3063" s="84" t="s">
        <v>76</v>
      </c>
      <c r="W3063" s="84" t="s">
        <v>76</v>
      </c>
      <c r="X3063" s="84" t="s">
        <v>76</v>
      </c>
      <c r="Y3063" s="84" t="s">
        <v>76</v>
      </c>
      <c r="Z3063" s="84" t="s">
        <v>76</v>
      </c>
      <c r="AA3063" s="84" t="s">
        <v>76</v>
      </c>
      <c r="AB3063" s="84" t="s">
        <v>76</v>
      </c>
      <c r="AC3063" s="84" t="s">
        <v>76</v>
      </c>
      <c r="AD3063" s="84" t="s">
        <v>76</v>
      </c>
      <c r="AE3063" s="84" t="s">
        <v>76</v>
      </c>
      <c r="AF3063" s="84" t="s">
        <v>76</v>
      </c>
      <c r="AG3063" s="84" t="s">
        <v>76</v>
      </c>
      <c r="AH3063" s="84" t="s">
        <v>76</v>
      </c>
      <c r="AI3063" s="84" t="s">
        <v>76</v>
      </c>
      <c r="AJ3063" s="84" t="s">
        <v>76</v>
      </c>
    </row>
    <row r="3064" spans="1:36" ht="16.5" thickTop="1" thickBot="1">
      <c r="A3064" s="105">
        <f t="shared" si="800"/>
        <v>1</v>
      </c>
      <c r="B3064" s="112" t="s">
        <v>2979</v>
      </c>
      <c r="C3064" s="107">
        <v>1971</v>
      </c>
      <c r="D3064" s="107">
        <v>2009</v>
      </c>
      <c r="E3064" s="114" t="s">
        <v>326</v>
      </c>
      <c r="F3064" s="107">
        <v>5</v>
      </c>
      <c r="G3064" s="107">
        <v>6</v>
      </c>
      <c r="H3064" s="111">
        <v>4913.1499999999996</v>
      </c>
      <c r="I3064" s="111">
        <v>4631</v>
      </c>
      <c r="J3064" s="111">
        <v>4261</v>
      </c>
      <c r="K3064" s="122">
        <v>215</v>
      </c>
      <c r="L3064" s="110">
        <f t="shared" ref="L3064:L3129" si="805">SUM(M3064:P3064)</f>
        <v>2552921.8714999999</v>
      </c>
      <c r="M3064" s="108"/>
      <c r="N3064" s="108"/>
      <c r="O3064" s="108"/>
      <c r="P3064" s="110">
        <f>'Форма 2'!C3064-M3064-N3064-O3064</f>
        <v>2552921.8714999999</v>
      </c>
      <c r="Q3064" s="111">
        <f t="shared" ref="Q3064:Q3153" si="806">L3064/I3064</f>
        <v>551.26794893111639</v>
      </c>
      <c r="R3064" s="111">
        <f t="shared" ref="R3064:R3153" si="807">Q3064</f>
        <v>551.26794893111639</v>
      </c>
      <c r="S3064" s="112" t="s">
        <v>2152</v>
      </c>
      <c r="T3064" s="107" t="s">
        <v>92</v>
      </c>
      <c r="U3064" s="217">
        <v>1</v>
      </c>
      <c r="V3064" s="85"/>
      <c r="W3064" s="85"/>
      <c r="X3064" s="85"/>
      <c r="Y3064" s="85"/>
      <c r="Z3064" s="85"/>
      <c r="AA3064" s="85"/>
      <c r="AB3064" s="86"/>
      <c r="AC3064" s="86"/>
      <c r="AD3064" s="85"/>
      <c r="AE3064" s="85"/>
      <c r="AF3064" s="85"/>
      <c r="AG3064" s="85"/>
      <c r="AH3064" s="85"/>
      <c r="AI3064" s="85"/>
      <c r="AJ3064" s="85"/>
    </row>
    <row r="3065" spans="1:36" ht="16.5" thickTop="1" thickBot="1">
      <c r="A3065" s="105">
        <f t="shared" si="800"/>
        <v>2</v>
      </c>
      <c r="B3065" s="190" t="s">
        <v>2980</v>
      </c>
      <c r="C3065" s="104">
        <v>1970</v>
      </c>
      <c r="D3065" s="105"/>
      <c r="E3065" s="106" t="s">
        <v>313</v>
      </c>
      <c r="F3065" s="107">
        <v>5</v>
      </c>
      <c r="G3065" s="105">
        <v>4</v>
      </c>
      <c r="H3065" s="111">
        <v>3208.5</v>
      </c>
      <c r="I3065" s="111">
        <v>3205.5</v>
      </c>
      <c r="J3065" s="111">
        <v>3129.3</v>
      </c>
      <c r="K3065" s="109">
        <v>155</v>
      </c>
      <c r="L3065" s="110">
        <f t="shared" si="805"/>
        <v>33776168.265000001</v>
      </c>
      <c r="M3065" s="108"/>
      <c r="N3065" s="108"/>
      <c r="O3065" s="108"/>
      <c r="P3065" s="110">
        <f>'Форма 2'!C3065-M3065-N3065-O3065</f>
        <v>33776168.265000001</v>
      </c>
      <c r="Q3065" s="111">
        <f t="shared" si="806"/>
        <v>10536.942213383249</v>
      </c>
      <c r="R3065" s="111">
        <f t="shared" si="807"/>
        <v>10536.942213383249</v>
      </c>
      <c r="S3065" s="112" t="s">
        <v>2152</v>
      </c>
      <c r="T3065" s="107" t="s">
        <v>82</v>
      </c>
      <c r="U3065" s="217"/>
      <c r="V3065" s="85"/>
      <c r="W3065" s="85"/>
      <c r="X3065" s="85">
        <v>1</v>
      </c>
      <c r="Y3065" s="85"/>
      <c r="Z3065" s="85"/>
      <c r="AA3065" s="85"/>
      <c r="AB3065" s="86"/>
      <c r="AC3065" s="86"/>
      <c r="AD3065" s="85">
        <v>1</v>
      </c>
      <c r="AE3065" s="85">
        <v>1</v>
      </c>
      <c r="AF3065" s="85">
        <v>1</v>
      </c>
      <c r="AG3065" s="85"/>
      <c r="AH3065" s="85"/>
      <c r="AI3065" s="85"/>
      <c r="AJ3065" s="85"/>
    </row>
    <row r="3066" spans="1:36" ht="16.5" thickTop="1" thickBot="1">
      <c r="A3066" s="105">
        <f t="shared" si="800"/>
        <v>3</v>
      </c>
      <c r="B3066" s="112" t="s">
        <v>2981</v>
      </c>
      <c r="C3066" s="107">
        <v>1962</v>
      </c>
      <c r="D3066" s="107"/>
      <c r="E3066" s="114" t="s">
        <v>319</v>
      </c>
      <c r="F3066" s="107">
        <v>5</v>
      </c>
      <c r="G3066" s="107">
        <v>1</v>
      </c>
      <c r="H3066" s="111">
        <v>2278.1999999999998</v>
      </c>
      <c r="I3066" s="111">
        <v>1829.9</v>
      </c>
      <c r="J3066" s="111">
        <v>1466</v>
      </c>
      <c r="K3066" s="122">
        <v>133</v>
      </c>
      <c r="L3066" s="110">
        <f t="shared" si="805"/>
        <v>7618619.7479999987</v>
      </c>
      <c r="M3066" s="108"/>
      <c r="N3066" s="108"/>
      <c r="O3066" s="108"/>
      <c r="P3066" s="110">
        <f>'Форма 2'!C3066-M3066-N3066-O3066</f>
        <v>7618619.7479999987</v>
      </c>
      <c r="Q3066" s="111">
        <f t="shared" si="806"/>
        <v>4163.4076987813532</v>
      </c>
      <c r="R3066" s="111">
        <f t="shared" si="807"/>
        <v>4163.4076987813532</v>
      </c>
      <c r="S3066" s="112" t="s">
        <v>2152</v>
      </c>
      <c r="T3066" s="107" t="s">
        <v>82</v>
      </c>
      <c r="U3066" s="217"/>
      <c r="V3066" s="85">
        <v>1</v>
      </c>
      <c r="W3066" s="85"/>
      <c r="X3066" s="85"/>
      <c r="Y3066" s="85">
        <v>1</v>
      </c>
      <c r="Z3066" s="85"/>
      <c r="AA3066" s="85"/>
      <c r="AB3066" s="86"/>
      <c r="AC3066" s="86"/>
      <c r="AD3066" s="85"/>
      <c r="AE3066" s="85"/>
      <c r="AF3066" s="85"/>
      <c r="AG3066" s="85"/>
      <c r="AH3066" s="85"/>
      <c r="AI3066" s="85"/>
      <c r="AJ3066" s="85"/>
    </row>
    <row r="3067" spans="1:36" ht="16.5" thickTop="1" thickBot="1">
      <c r="A3067" s="105">
        <f t="shared" si="800"/>
        <v>4</v>
      </c>
      <c r="B3067" s="112" t="s">
        <v>2982</v>
      </c>
      <c r="C3067" s="107">
        <v>1951</v>
      </c>
      <c r="D3067" s="107"/>
      <c r="E3067" s="114" t="s">
        <v>244</v>
      </c>
      <c r="F3067" s="107">
        <v>2</v>
      </c>
      <c r="G3067" s="107">
        <v>3</v>
      </c>
      <c r="H3067" s="111">
        <v>1371.4</v>
      </c>
      <c r="I3067" s="111">
        <v>1225</v>
      </c>
      <c r="J3067" s="111">
        <v>1225</v>
      </c>
      <c r="K3067" s="122">
        <v>58</v>
      </c>
      <c r="L3067" s="110">
        <f t="shared" si="805"/>
        <v>15535287.770000003</v>
      </c>
      <c r="M3067" s="108"/>
      <c r="N3067" s="108"/>
      <c r="O3067" s="108"/>
      <c r="P3067" s="110">
        <f>'Форма 2'!C3067-M3067-N3067-O3067</f>
        <v>15535287.770000003</v>
      </c>
      <c r="Q3067" s="111">
        <f t="shared" si="806"/>
        <v>12681.867567346941</v>
      </c>
      <c r="R3067" s="111">
        <f t="shared" si="807"/>
        <v>12681.867567346941</v>
      </c>
      <c r="S3067" s="112" t="s">
        <v>2152</v>
      </c>
      <c r="T3067" s="107" t="s">
        <v>82</v>
      </c>
      <c r="U3067" s="217">
        <v>1</v>
      </c>
      <c r="V3067" s="85">
        <v>1</v>
      </c>
      <c r="W3067" s="85"/>
      <c r="X3067" s="85">
        <v>1</v>
      </c>
      <c r="Y3067" s="85">
        <v>1</v>
      </c>
      <c r="Z3067" s="85">
        <v>1</v>
      </c>
      <c r="AA3067" s="85"/>
      <c r="AB3067" s="86"/>
      <c r="AC3067" s="86"/>
      <c r="AD3067" s="85"/>
      <c r="AE3067" s="85"/>
      <c r="AF3067" s="85"/>
      <c r="AG3067" s="85"/>
      <c r="AH3067" s="85"/>
      <c r="AI3067" s="85"/>
      <c r="AJ3067" s="85"/>
    </row>
    <row r="3068" spans="1:36" ht="16.5" thickTop="1" thickBot="1">
      <c r="A3068" s="105">
        <f t="shared" si="800"/>
        <v>5</v>
      </c>
      <c r="B3068" s="112" t="s">
        <v>2983</v>
      </c>
      <c r="C3068" s="107">
        <v>1950</v>
      </c>
      <c r="D3068" s="107"/>
      <c r="E3068" s="114" t="s">
        <v>244</v>
      </c>
      <c r="F3068" s="107">
        <v>2</v>
      </c>
      <c r="G3068" s="107">
        <v>1</v>
      </c>
      <c r="H3068" s="111">
        <v>458.4</v>
      </c>
      <c r="I3068" s="111">
        <v>413.4</v>
      </c>
      <c r="J3068" s="111">
        <v>413.4</v>
      </c>
      <c r="K3068" s="122">
        <v>23</v>
      </c>
      <c r="L3068" s="110">
        <f t="shared" si="805"/>
        <v>5192778.120000001</v>
      </c>
      <c r="M3068" s="108"/>
      <c r="N3068" s="108"/>
      <c r="O3068" s="108"/>
      <c r="P3068" s="110">
        <f>'Форма 2'!C3068-M3068-N3068-O3068</f>
        <v>5192778.120000001</v>
      </c>
      <c r="Q3068" s="111">
        <f t="shared" si="806"/>
        <v>12561.146879535561</v>
      </c>
      <c r="R3068" s="111">
        <f t="shared" si="807"/>
        <v>12561.146879535561</v>
      </c>
      <c r="S3068" s="112" t="s">
        <v>2152</v>
      </c>
      <c r="T3068" s="107" t="s">
        <v>82</v>
      </c>
      <c r="U3068" s="217">
        <v>1</v>
      </c>
      <c r="V3068" s="85">
        <v>1</v>
      </c>
      <c r="W3068" s="85"/>
      <c r="X3068" s="85">
        <v>1</v>
      </c>
      <c r="Y3068" s="85">
        <v>1</v>
      </c>
      <c r="Z3068" s="85">
        <v>1</v>
      </c>
      <c r="AA3068" s="85"/>
      <c r="AB3068" s="86"/>
      <c r="AC3068" s="86"/>
      <c r="AD3068" s="85"/>
      <c r="AE3068" s="85"/>
      <c r="AF3068" s="85"/>
      <c r="AG3068" s="85"/>
      <c r="AH3068" s="85"/>
      <c r="AI3068" s="85"/>
      <c r="AJ3068" s="85"/>
    </row>
    <row r="3069" spans="1:36" ht="16.5" thickTop="1" thickBot="1">
      <c r="A3069" s="105">
        <f t="shared" si="800"/>
        <v>6</v>
      </c>
      <c r="B3069" s="112" t="s">
        <v>2984</v>
      </c>
      <c r="C3069" s="107">
        <v>1951</v>
      </c>
      <c r="D3069" s="107"/>
      <c r="E3069" s="114" t="s">
        <v>244</v>
      </c>
      <c r="F3069" s="107">
        <v>2</v>
      </c>
      <c r="G3069" s="107">
        <v>3</v>
      </c>
      <c r="H3069" s="111">
        <v>1376.1</v>
      </c>
      <c r="I3069" s="111">
        <v>1233.0999999999999</v>
      </c>
      <c r="J3069" s="111">
        <v>1233.0999999999999</v>
      </c>
      <c r="K3069" s="122">
        <v>75</v>
      </c>
      <c r="L3069" s="110">
        <f t="shared" si="805"/>
        <v>15588529.605000002</v>
      </c>
      <c r="M3069" s="108"/>
      <c r="N3069" s="108"/>
      <c r="O3069" s="108"/>
      <c r="P3069" s="110">
        <f>'Форма 2'!C3069-M3069-N3069-O3069</f>
        <v>15588529.605000002</v>
      </c>
      <c r="Q3069" s="111">
        <f t="shared" si="806"/>
        <v>12641.740008920609</v>
      </c>
      <c r="R3069" s="111">
        <f t="shared" si="807"/>
        <v>12641.740008920609</v>
      </c>
      <c r="S3069" s="112" t="s">
        <v>2152</v>
      </c>
      <c r="T3069" s="107" t="s">
        <v>82</v>
      </c>
      <c r="U3069" s="217">
        <v>1</v>
      </c>
      <c r="V3069" s="85">
        <v>1</v>
      </c>
      <c r="W3069" s="85"/>
      <c r="X3069" s="85">
        <v>1</v>
      </c>
      <c r="Y3069" s="85">
        <v>1</v>
      </c>
      <c r="Z3069" s="85">
        <v>1</v>
      </c>
      <c r="AA3069" s="85"/>
      <c r="AB3069" s="86"/>
      <c r="AC3069" s="86"/>
      <c r="AD3069" s="85"/>
      <c r="AE3069" s="85"/>
      <c r="AF3069" s="85"/>
      <c r="AG3069" s="85"/>
      <c r="AH3069" s="85"/>
      <c r="AI3069" s="85"/>
      <c r="AJ3069" s="85"/>
    </row>
    <row r="3070" spans="1:36" ht="16.5" thickTop="1" thickBot="1">
      <c r="A3070" s="105">
        <f t="shared" si="800"/>
        <v>7</v>
      </c>
      <c r="B3070" s="112" t="s">
        <v>2985</v>
      </c>
      <c r="C3070" s="107">
        <v>1963</v>
      </c>
      <c r="D3070" s="107"/>
      <c r="E3070" s="114" t="s">
        <v>313</v>
      </c>
      <c r="F3070" s="107">
        <v>5</v>
      </c>
      <c r="G3070" s="107">
        <v>2</v>
      </c>
      <c r="H3070" s="111">
        <v>1616.4</v>
      </c>
      <c r="I3070" s="111">
        <v>1616.4</v>
      </c>
      <c r="J3070" s="111">
        <v>1574</v>
      </c>
      <c r="K3070" s="122">
        <v>78</v>
      </c>
      <c r="L3070" s="110">
        <f t="shared" si="805"/>
        <v>735963.08400000003</v>
      </c>
      <c r="M3070" s="108"/>
      <c r="N3070" s="108"/>
      <c r="O3070" s="108"/>
      <c r="P3070" s="110">
        <f>'Форма 2'!C3070-M3070-N3070-O3070</f>
        <v>735963.08400000003</v>
      </c>
      <c r="Q3070" s="111">
        <f t="shared" si="806"/>
        <v>455.31</v>
      </c>
      <c r="R3070" s="111">
        <f t="shared" si="807"/>
        <v>455.31</v>
      </c>
      <c r="S3070" s="112" t="s">
        <v>2152</v>
      </c>
      <c r="T3070" s="107" t="s">
        <v>92</v>
      </c>
      <c r="U3070" s="217"/>
      <c r="V3070" s="85"/>
      <c r="W3070" s="85"/>
      <c r="X3070" s="85"/>
      <c r="Y3070" s="85"/>
      <c r="Z3070" s="85">
        <v>1</v>
      </c>
      <c r="AA3070" s="85"/>
      <c r="AB3070" s="86"/>
      <c r="AC3070" s="86"/>
      <c r="AD3070" s="85"/>
      <c r="AE3070" s="85"/>
      <c r="AF3070" s="85"/>
      <c r="AG3070" s="85"/>
      <c r="AH3070" s="85"/>
      <c r="AI3070" s="85"/>
      <c r="AJ3070" s="85"/>
    </row>
    <row r="3071" spans="1:36" ht="16.5" thickTop="1" thickBot="1">
      <c r="A3071" s="105">
        <f t="shared" si="800"/>
        <v>8</v>
      </c>
      <c r="B3071" s="190" t="s">
        <v>2986</v>
      </c>
      <c r="C3071" s="104">
        <v>1968</v>
      </c>
      <c r="D3071" s="105"/>
      <c r="E3071" s="106" t="s">
        <v>313</v>
      </c>
      <c r="F3071" s="107">
        <v>5</v>
      </c>
      <c r="G3071" s="105">
        <v>4</v>
      </c>
      <c r="H3071" s="111">
        <v>3844.1</v>
      </c>
      <c r="I3071" s="111">
        <v>3465.5</v>
      </c>
      <c r="J3071" s="111">
        <v>3314.2</v>
      </c>
      <c r="K3071" s="109">
        <v>150</v>
      </c>
      <c r="L3071" s="110">
        <f t="shared" si="805"/>
        <v>40967726.93</v>
      </c>
      <c r="M3071" s="108"/>
      <c r="N3071" s="108"/>
      <c r="O3071" s="108"/>
      <c r="P3071" s="110">
        <f>'Форма 2'!C3071-M3071-N3071-O3071</f>
        <v>40967726.93</v>
      </c>
      <c r="Q3071" s="111">
        <f t="shared" si="806"/>
        <v>11821.591957870438</v>
      </c>
      <c r="R3071" s="111">
        <f t="shared" si="807"/>
        <v>11821.591957870438</v>
      </c>
      <c r="S3071" s="112" t="s">
        <v>2152</v>
      </c>
      <c r="T3071" s="105" t="s">
        <v>82</v>
      </c>
      <c r="U3071" s="217"/>
      <c r="V3071" s="85"/>
      <c r="W3071" s="85"/>
      <c r="X3071" s="85"/>
      <c r="Y3071" s="85"/>
      <c r="Z3071" s="85">
        <v>1</v>
      </c>
      <c r="AA3071" s="85"/>
      <c r="AB3071" s="86"/>
      <c r="AC3071" s="86"/>
      <c r="AD3071" s="85">
        <v>1</v>
      </c>
      <c r="AE3071" s="85">
        <v>1</v>
      </c>
      <c r="AF3071" s="85">
        <v>1</v>
      </c>
      <c r="AG3071" s="85"/>
      <c r="AH3071" s="85"/>
      <c r="AI3071" s="85"/>
      <c r="AJ3071" s="85"/>
    </row>
    <row r="3072" spans="1:36" ht="16.5" thickTop="1" thickBot="1">
      <c r="A3072" s="105">
        <f t="shared" si="800"/>
        <v>9</v>
      </c>
      <c r="B3072" s="190" t="s">
        <v>2987</v>
      </c>
      <c r="C3072" s="104">
        <v>1959</v>
      </c>
      <c r="D3072" s="105">
        <v>1959</v>
      </c>
      <c r="E3072" s="106" t="s">
        <v>313</v>
      </c>
      <c r="F3072" s="107">
        <v>3</v>
      </c>
      <c r="G3072" s="105">
        <v>2</v>
      </c>
      <c r="H3072" s="111">
        <v>944.27</v>
      </c>
      <c r="I3072" s="111">
        <v>775.7</v>
      </c>
      <c r="J3072" s="111">
        <v>736.4</v>
      </c>
      <c r="K3072" s="109">
        <v>40</v>
      </c>
      <c r="L3072" s="110">
        <f t="shared" si="805"/>
        <v>10696737.773500001</v>
      </c>
      <c r="M3072" s="108"/>
      <c r="N3072" s="108"/>
      <c r="O3072" s="108"/>
      <c r="P3072" s="110">
        <f>'Форма 2'!C3072-M3072-N3072-O3072</f>
        <v>10696737.773500001</v>
      </c>
      <c r="Q3072" s="111">
        <f t="shared" si="806"/>
        <v>13789.786996906021</v>
      </c>
      <c r="R3072" s="111">
        <f t="shared" si="807"/>
        <v>13789.786996906021</v>
      </c>
      <c r="S3072" s="112" t="s">
        <v>2152</v>
      </c>
      <c r="T3072" s="105" t="s">
        <v>82</v>
      </c>
      <c r="U3072" s="217">
        <v>1</v>
      </c>
      <c r="V3072" s="85">
        <v>1</v>
      </c>
      <c r="W3072" s="85"/>
      <c r="X3072" s="85">
        <v>1</v>
      </c>
      <c r="Y3072" s="85">
        <v>1</v>
      </c>
      <c r="Z3072" s="85">
        <v>1</v>
      </c>
      <c r="AA3072" s="85"/>
      <c r="AB3072" s="86"/>
      <c r="AC3072" s="86"/>
      <c r="AD3072" s="85"/>
      <c r="AE3072" s="85"/>
      <c r="AF3072" s="85"/>
      <c r="AG3072" s="85"/>
      <c r="AH3072" s="85"/>
      <c r="AI3072" s="85"/>
      <c r="AJ3072" s="85"/>
    </row>
    <row r="3073" spans="1:36" ht="16.5" thickTop="1" thickBot="1">
      <c r="A3073" s="105">
        <f t="shared" si="800"/>
        <v>10</v>
      </c>
      <c r="B3073" s="114" t="s">
        <v>2988</v>
      </c>
      <c r="C3073" s="113">
        <v>1967</v>
      </c>
      <c r="D3073" s="107"/>
      <c r="E3073" s="114" t="s">
        <v>313</v>
      </c>
      <c r="F3073" s="107">
        <v>5</v>
      </c>
      <c r="G3073" s="107">
        <v>4</v>
      </c>
      <c r="H3073" s="111">
        <v>3698.2</v>
      </c>
      <c r="I3073" s="111">
        <v>3243.8</v>
      </c>
      <c r="J3073" s="111">
        <v>3008.5</v>
      </c>
      <c r="K3073" s="125">
        <v>145</v>
      </c>
      <c r="L3073" s="110">
        <f t="shared" si="805"/>
        <v>46928789.665999994</v>
      </c>
      <c r="M3073" s="108"/>
      <c r="N3073" s="108"/>
      <c r="O3073" s="108"/>
      <c r="P3073" s="110">
        <f>'Форма 2'!C3073-M3073-N3073-O3073</f>
        <v>46928789.665999994</v>
      </c>
      <c r="Q3073" s="111">
        <f t="shared" si="806"/>
        <v>14467.226606449223</v>
      </c>
      <c r="R3073" s="111">
        <f t="shared" si="807"/>
        <v>14467.226606449223</v>
      </c>
      <c r="S3073" s="112" t="s">
        <v>2152</v>
      </c>
      <c r="T3073" s="107" t="s">
        <v>82</v>
      </c>
      <c r="U3073" s="217"/>
      <c r="V3073" s="85">
        <v>1</v>
      </c>
      <c r="W3073" s="85"/>
      <c r="X3073" s="85"/>
      <c r="Y3073" s="85"/>
      <c r="Z3073" s="85"/>
      <c r="AA3073" s="85"/>
      <c r="AB3073" s="86"/>
      <c r="AC3073" s="86"/>
      <c r="AD3073" s="85">
        <v>1</v>
      </c>
      <c r="AE3073" s="85">
        <v>1</v>
      </c>
      <c r="AF3073" s="85">
        <v>1</v>
      </c>
      <c r="AG3073" s="85"/>
      <c r="AH3073" s="85"/>
      <c r="AI3073" s="85"/>
      <c r="AJ3073" s="85"/>
    </row>
    <row r="3074" spans="1:36" ht="16.5" thickTop="1" thickBot="1">
      <c r="A3074" s="105">
        <f t="shared" si="800"/>
        <v>11</v>
      </c>
      <c r="B3074" s="114" t="s">
        <v>2989</v>
      </c>
      <c r="C3074" s="113">
        <v>1968</v>
      </c>
      <c r="D3074" s="107"/>
      <c r="E3074" s="114" t="s">
        <v>313</v>
      </c>
      <c r="F3074" s="107">
        <v>5</v>
      </c>
      <c r="G3074" s="107">
        <v>4</v>
      </c>
      <c r="H3074" s="111">
        <v>3668.7</v>
      </c>
      <c r="I3074" s="111">
        <v>3253.3</v>
      </c>
      <c r="J3074" s="111">
        <v>3253.3</v>
      </c>
      <c r="K3074" s="125">
        <v>118</v>
      </c>
      <c r="L3074" s="110">
        <f t="shared" si="805"/>
        <v>46554445.581</v>
      </c>
      <c r="M3074" s="108"/>
      <c r="N3074" s="108"/>
      <c r="O3074" s="108"/>
      <c r="P3074" s="110">
        <f>'Форма 2'!C3074-M3074-N3074-O3074</f>
        <v>46554445.581</v>
      </c>
      <c r="Q3074" s="111">
        <f t="shared" si="806"/>
        <v>14309.914726892694</v>
      </c>
      <c r="R3074" s="111">
        <f t="shared" si="807"/>
        <v>14309.914726892694</v>
      </c>
      <c r="S3074" s="112" t="s">
        <v>2152</v>
      </c>
      <c r="T3074" s="107" t="s">
        <v>82</v>
      </c>
      <c r="U3074" s="217"/>
      <c r="V3074" s="85">
        <v>1</v>
      </c>
      <c r="W3074" s="85"/>
      <c r="X3074" s="85"/>
      <c r="Y3074" s="85"/>
      <c r="Z3074" s="85"/>
      <c r="AA3074" s="85"/>
      <c r="AB3074" s="86"/>
      <c r="AC3074" s="86"/>
      <c r="AD3074" s="85">
        <v>1</v>
      </c>
      <c r="AE3074" s="85">
        <v>1</v>
      </c>
      <c r="AF3074" s="85">
        <v>1</v>
      </c>
      <c r="AG3074" s="85"/>
      <c r="AH3074" s="85"/>
      <c r="AI3074" s="85"/>
      <c r="AJ3074" s="85"/>
    </row>
    <row r="3075" spans="1:36" ht="16.5" thickTop="1" thickBot="1">
      <c r="A3075" s="105">
        <f t="shared" si="800"/>
        <v>12</v>
      </c>
      <c r="B3075" s="114" t="s">
        <v>314</v>
      </c>
      <c r="C3075" s="113">
        <v>1969</v>
      </c>
      <c r="D3075" s="107"/>
      <c r="E3075" s="114" t="s">
        <v>313</v>
      </c>
      <c r="F3075" s="107">
        <v>6</v>
      </c>
      <c r="G3075" s="107">
        <v>4</v>
      </c>
      <c r="H3075" s="111">
        <v>4017.8</v>
      </c>
      <c r="I3075" s="111">
        <v>3588.8</v>
      </c>
      <c r="J3075" s="111">
        <v>3558</v>
      </c>
      <c r="K3075" s="125">
        <v>143</v>
      </c>
      <c r="L3075" s="110">
        <f t="shared" si="805"/>
        <v>22895312.766000003</v>
      </c>
      <c r="M3075" s="108"/>
      <c r="N3075" s="108"/>
      <c r="O3075" s="108"/>
      <c r="P3075" s="110">
        <f>'Форма 2'!C3075-M3075-N3075-O3075</f>
        <v>22895312.766000003</v>
      </c>
      <c r="Q3075" s="111">
        <f t="shared" si="806"/>
        <v>6379.656923205529</v>
      </c>
      <c r="R3075" s="111">
        <f t="shared" si="807"/>
        <v>6379.656923205529</v>
      </c>
      <c r="S3075" s="112" t="s">
        <v>2152</v>
      </c>
      <c r="T3075" s="107" t="s">
        <v>82</v>
      </c>
      <c r="U3075" s="217"/>
      <c r="V3075" s="85"/>
      <c r="W3075" s="85"/>
      <c r="X3075" s="85"/>
      <c r="Y3075" s="85"/>
      <c r="Z3075" s="85"/>
      <c r="AA3075" s="85"/>
      <c r="AB3075" s="86"/>
      <c r="AC3075" s="86"/>
      <c r="AD3075" s="85"/>
      <c r="AE3075" s="85">
        <v>1</v>
      </c>
      <c r="AF3075" s="85">
        <v>1</v>
      </c>
      <c r="AG3075" s="85"/>
      <c r="AH3075" s="85"/>
      <c r="AI3075" s="85"/>
      <c r="AJ3075" s="85"/>
    </row>
    <row r="3076" spans="1:36" ht="16.5" thickTop="1" thickBot="1">
      <c r="A3076" s="105">
        <f t="shared" si="800"/>
        <v>13</v>
      </c>
      <c r="B3076" s="190" t="s">
        <v>2990</v>
      </c>
      <c r="C3076" s="104">
        <v>1981</v>
      </c>
      <c r="D3076" s="105"/>
      <c r="E3076" s="106" t="s">
        <v>326</v>
      </c>
      <c r="F3076" s="107">
        <v>5</v>
      </c>
      <c r="G3076" s="105">
        <v>8</v>
      </c>
      <c r="H3076" s="111">
        <v>6633.3</v>
      </c>
      <c r="I3076" s="111">
        <v>6110.1</v>
      </c>
      <c r="J3076" s="111">
        <v>5934.5</v>
      </c>
      <c r="K3076" s="109">
        <v>279</v>
      </c>
      <c r="L3076" s="110">
        <f t="shared" si="805"/>
        <v>65706086.817000002</v>
      </c>
      <c r="M3076" s="108"/>
      <c r="N3076" s="108"/>
      <c r="O3076" s="108"/>
      <c r="P3076" s="110">
        <f>'Форма 2'!C3076-M3076-N3076-O3076</f>
        <v>65706086.817000002</v>
      </c>
      <c r="Q3076" s="111">
        <f t="shared" si="806"/>
        <v>10753.684361467078</v>
      </c>
      <c r="R3076" s="111">
        <f t="shared" si="807"/>
        <v>10753.684361467078</v>
      </c>
      <c r="S3076" s="112" t="s">
        <v>2152</v>
      </c>
      <c r="T3076" s="105" t="s">
        <v>82</v>
      </c>
      <c r="U3076" s="217">
        <v>1</v>
      </c>
      <c r="V3076" s="85"/>
      <c r="W3076" s="85"/>
      <c r="X3076" s="85"/>
      <c r="Y3076" s="85"/>
      <c r="Z3076" s="85"/>
      <c r="AA3076" s="85"/>
      <c r="AB3076" s="86"/>
      <c r="AC3076" s="86"/>
      <c r="AD3076" s="85">
        <v>1</v>
      </c>
      <c r="AE3076" s="85">
        <v>1</v>
      </c>
      <c r="AF3076" s="85"/>
      <c r="AG3076" s="85"/>
      <c r="AH3076" s="85"/>
      <c r="AI3076" s="85"/>
      <c r="AJ3076" s="85"/>
    </row>
    <row r="3077" spans="1:36" ht="16.5" thickTop="1" thickBot="1">
      <c r="A3077" s="105">
        <f t="shared" si="800"/>
        <v>14</v>
      </c>
      <c r="B3077" s="112" t="s">
        <v>2991</v>
      </c>
      <c r="C3077" s="107">
        <v>2015</v>
      </c>
      <c r="D3077" s="107"/>
      <c r="E3077" s="114" t="s">
        <v>80</v>
      </c>
      <c r="F3077" s="107">
        <v>2</v>
      </c>
      <c r="G3077" s="107">
        <v>1</v>
      </c>
      <c r="H3077" s="111">
        <v>1217.9000000000001</v>
      </c>
      <c r="I3077" s="111">
        <v>878.3</v>
      </c>
      <c r="J3077" s="111">
        <v>878.3</v>
      </c>
      <c r="K3077" s="122"/>
      <c r="L3077" s="110">
        <f t="shared" si="805"/>
        <v>901513.93800000008</v>
      </c>
      <c r="M3077" s="108"/>
      <c r="N3077" s="108"/>
      <c r="O3077" s="108"/>
      <c r="P3077" s="110">
        <f>'Форма 2'!C3077-M3077-N3077-O3077</f>
        <v>901513.93800000008</v>
      </c>
      <c r="Q3077" s="111">
        <f t="shared" si="806"/>
        <v>1026.4305339861096</v>
      </c>
      <c r="R3077" s="111">
        <f t="shared" si="807"/>
        <v>1026.4305339861096</v>
      </c>
      <c r="S3077" s="112" t="s">
        <v>2152</v>
      </c>
      <c r="T3077" s="107" t="s">
        <v>2992</v>
      </c>
      <c r="U3077" s="217">
        <v>1</v>
      </c>
      <c r="V3077" s="85"/>
      <c r="W3077" s="85"/>
      <c r="X3077" s="85"/>
      <c r="Y3077" s="85"/>
      <c r="Z3077" s="85"/>
      <c r="AA3077" s="85"/>
      <c r="AB3077" s="86"/>
      <c r="AC3077" s="86"/>
      <c r="AD3077" s="85"/>
      <c r="AE3077" s="85"/>
      <c r="AF3077" s="85"/>
      <c r="AG3077" s="85"/>
      <c r="AH3077" s="85"/>
      <c r="AI3077" s="85"/>
      <c r="AJ3077" s="85"/>
    </row>
    <row r="3078" spans="1:36" ht="16.5" thickTop="1" thickBot="1">
      <c r="A3078" s="105">
        <f t="shared" si="800"/>
        <v>15</v>
      </c>
      <c r="B3078" s="114" t="s">
        <v>2993</v>
      </c>
      <c r="C3078" s="113">
        <v>1962</v>
      </c>
      <c r="D3078" s="107"/>
      <c r="E3078" s="114" t="s">
        <v>317</v>
      </c>
      <c r="F3078" s="107">
        <v>2</v>
      </c>
      <c r="G3078" s="107">
        <v>2</v>
      </c>
      <c r="H3078" s="111">
        <v>694.7</v>
      </c>
      <c r="I3078" s="111">
        <v>631</v>
      </c>
      <c r="J3078" s="111">
        <v>588.79999999999995</v>
      </c>
      <c r="K3078" s="125">
        <v>29</v>
      </c>
      <c r="L3078" s="110">
        <f t="shared" si="805"/>
        <v>514230.83400000003</v>
      </c>
      <c r="M3078" s="108"/>
      <c r="N3078" s="108"/>
      <c r="O3078" s="108"/>
      <c r="P3078" s="110">
        <f>'Форма 2'!C3078-M3078-N3078-O3078</f>
        <v>514230.83400000003</v>
      </c>
      <c r="Q3078" s="111">
        <f t="shared" si="806"/>
        <v>814.94585419968314</v>
      </c>
      <c r="R3078" s="111">
        <f t="shared" si="807"/>
        <v>814.94585419968314</v>
      </c>
      <c r="S3078" s="112" t="s">
        <v>2152</v>
      </c>
      <c r="T3078" s="107" t="s">
        <v>82</v>
      </c>
      <c r="U3078" s="217">
        <v>1</v>
      </c>
      <c r="V3078" s="85"/>
      <c r="W3078" s="85"/>
      <c r="X3078" s="85"/>
      <c r="Y3078" s="85"/>
      <c r="Z3078" s="85"/>
      <c r="AA3078" s="85"/>
      <c r="AB3078" s="86"/>
      <c r="AC3078" s="86"/>
      <c r="AD3078" s="85"/>
      <c r="AE3078" s="85"/>
      <c r="AF3078" s="85"/>
      <c r="AG3078" s="85"/>
      <c r="AH3078" s="85"/>
      <c r="AI3078" s="85"/>
      <c r="AJ3078" s="85"/>
    </row>
    <row r="3079" spans="1:36" ht="16.5" thickTop="1" thickBot="1">
      <c r="A3079" s="105">
        <f t="shared" si="800"/>
        <v>16</v>
      </c>
      <c r="B3079" s="190" t="s">
        <v>2994</v>
      </c>
      <c r="C3079" s="104">
        <v>1962</v>
      </c>
      <c r="D3079" s="105"/>
      <c r="E3079" s="106" t="s">
        <v>317</v>
      </c>
      <c r="F3079" s="107">
        <v>2</v>
      </c>
      <c r="G3079" s="105">
        <v>2</v>
      </c>
      <c r="H3079" s="111">
        <v>687.5</v>
      </c>
      <c r="I3079" s="111">
        <v>626.5</v>
      </c>
      <c r="J3079" s="111">
        <v>470.8</v>
      </c>
      <c r="K3079" s="109">
        <v>47</v>
      </c>
      <c r="L3079" s="110">
        <f t="shared" si="805"/>
        <v>7788034.3750000009</v>
      </c>
      <c r="M3079" s="108"/>
      <c r="N3079" s="108"/>
      <c r="O3079" s="108"/>
      <c r="P3079" s="110">
        <f>'Форма 2'!C3079-M3079-N3079-O3079</f>
        <v>7788034.3750000009</v>
      </c>
      <c r="Q3079" s="111">
        <f t="shared" si="806"/>
        <v>12431.020550678373</v>
      </c>
      <c r="R3079" s="111">
        <f t="shared" si="807"/>
        <v>12431.020550678373</v>
      </c>
      <c r="S3079" s="112" t="s">
        <v>2152</v>
      </c>
      <c r="T3079" s="105" t="s">
        <v>82</v>
      </c>
      <c r="U3079" s="217">
        <v>1</v>
      </c>
      <c r="V3079" s="85">
        <v>1</v>
      </c>
      <c r="W3079" s="85"/>
      <c r="X3079" s="85">
        <v>1</v>
      </c>
      <c r="Y3079" s="85">
        <v>1</v>
      </c>
      <c r="Z3079" s="85">
        <v>1</v>
      </c>
      <c r="AA3079" s="85"/>
      <c r="AB3079" s="86"/>
      <c r="AC3079" s="86"/>
      <c r="AD3079" s="85"/>
      <c r="AE3079" s="85"/>
      <c r="AF3079" s="85"/>
      <c r="AG3079" s="85"/>
      <c r="AH3079" s="85"/>
      <c r="AI3079" s="85"/>
      <c r="AJ3079" s="85"/>
    </row>
    <row r="3080" spans="1:36" ht="16.5" thickTop="1" thickBot="1">
      <c r="A3080" s="105">
        <f t="shared" si="800"/>
        <v>17</v>
      </c>
      <c r="B3080" s="190" t="s">
        <v>2995</v>
      </c>
      <c r="C3080" s="104">
        <v>1963</v>
      </c>
      <c r="D3080" s="105"/>
      <c r="E3080" s="106" t="s">
        <v>319</v>
      </c>
      <c r="F3080" s="107">
        <v>4</v>
      </c>
      <c r="G3080" s="105">
        <v>3</v>
      </c>
      <c r="H3080" s="111">
        <v>2257.1</v>
      </c>
      <c r="I3080" s="111">
        <v>2031.9</v>
      </c>
      <c r="J3080" s="111">
        <v>2031.9</v>
      </c>
      <c r="K3080" s="109">
        <v>101</v>
      </c>
      <c r="L3080" s="110">
        <f t="shared" si="805"/>
        <v>33509245.164999995</v>
      </c>
      <c r="M3080" s="108"/>
      <c r="N3080" s="108"/>
      <c r="O3080" s="108"/>
      <c r="P3080" s="110">
        <f>'Форма 2'!C3080-M3080-N3080-O3080</f>
        <v>33509245.164999995</v>
      </c>
      <c r="Q3080" s="111">
        <f t="shared" si="806"/>
        <v>16491.581851961215</v>
      </c>
      <c r="R3080" s="111">
        <f t="shared" si="807"/>
        <v>16491.581851961215</v>
      </c>
      <c r="S3080" s="112" t="s">
        <v>2152</v>
      </c>
      <c r="T3080" s="105" t="s">
        <v>82</v>
      </c>
      <c r="U3080" s="217">
        <v>1</v>
      </c>
      <c r="V3080" s="85">
        <v>1</v>
      </c>
      <c r="W3080" s="85"/>
      <c r="X3080" s="85">
        <v>1</v>
      </c>
      <c r="Y3080" s="85">
        <v>1</v>
      </c>
      <c r="Z3080" s="85">
        <v>1</v>
      </c>
      <c r="AA3080" s="85"/>
      <c r="AB3080" s="86"/>
      <c r="AC3080" s="86"/>
      <c r="AD3080" s="85">
        <v>1</v>
      </c>
      <c r="AE3080" s="85">
        <v>1</v>
      </c>
      <c r="AF3080" s="85">
        <v>1</v>
      </c>
      <c r="AG3080" s="85"/>
      <c r="AH3080" s="85"/>
      <c r="AI3080" s="85"/>
      <c r="AJ3080" s="85"/>
    </row>
    <row r="3081" spans="1:36" ht="16.5" thickTop="1" thickBot="1">
      <c r="A3081" s="105">
        <f t="shared" si="800"/>
        <v>18</v>
      </c>
      <c r="B3081" s="190" t="s">
        <v>2996</v>
      </c>
      <c r="C3081" s="104">
        <v>1963</v>
      </c>
      <c r="D3081" s="105"/>
      <c r="E3081" s="106" t="s">
        <v>319</v>
      </c>
      <c r="F3081" s="107">
        <v>5</v>
      </c>
      <c r="G3081" s="105">
        <v>4</v>
      </c>
      <c r="H3081" s="111">
        <v>4235</v>
      </c>
      <c r="I3081" s="111">
        <v>3261.7</v>
      </c>
      <c r="J3081" s="111">
        <v>3188.5</v>
      </c>
      <c r="K3081" s="109">
        <v>144</v>
      </c>
      <c r="L3081" s="110">
        <f t="shared" si="805"/>
        <v>62873445.250000007</v>
      </c>
      <c r="M3081" s="108"/>
      <c r="N3081" s="108"/>
      <c r="O3081" s="108"/>
      <c r="P3081" s="110">
        <f>'Форма 2'!C3081-M3081-N3081-O3081</f>
        <v>62873445.250000007</v>
      </c>
      <c r="Q3081" s="111">
        <f t="shared" si="806"/>
        <v>19276.280850476749</v>
      </c>
      <c r="R3081" s="111">
        <f t="shared" si="807"/>
        <v>19276.280850476749</v>
      </c>
      <c r="S3081" s="112" t="s">
        <v>2152</v>
      </c>
      <c r="T3081" s="105" t="s">
        <v>82</v>
      </c>
      <c r="U3081" s="217">
        <v>1</v>
      </c>
      <c r="V3081" s="85">
        <v>1</v>
      </c>
      <c r="W3081" s="85"/>
      <c r="X3081" s="85">
        <v>1</v>
      </c>
      <c r="Y3081" s="85">
        <v>1</v>
      </c>
      <c r="Z3081" s="85">
        <v>1</v>
      </c>
      <c r="AA3081" s="85"/>
      <c r="AB3081" s="86"/>
      <c r="AC3081" s="86"/>
      <c r="AD3081" s="85">
        <v>1</v>
      </c>
      <c r="AE3081" s="85">
        <v>1</v>
      </c>
      <c r="AF3081" s="85">
        <v>1</v>
      </c>
      <c r="AG3081" s="85"/>
      <c r="AH3081" s="85"/>
      <c r="AI3081" s="85"/>
      <c r="AJ3081" s="85"/>
    </row>
    <row r="3082" spans="1:36" ht="16.5" thickTop="1" thickBot="1">
      <c r="A3082" s="105">
        <f t="shared" si="800"/>
        <v>19</v>
      </c>
      <c r="B3082" s="112" t="s">
        <v>2997</v>
      </c>
      <c r="C3082" s="107">
        <v>1964</v>
      </c>
      <c r="D3082" s="107"/>
      <c r="E3082" s="114" t="s">
        <v>313</v>
      </c>
      <c r="F3082" s="107">
        <v>5</v>
      </c>
      <c r="G3082" s="107">
        <v>4</v>
      </c>
      <c r="H3082" s="111">
        <v>3255.4</v>
      </c>
      <c r="I3082" s="111">
        <v>3133.3</v>
      </c>
      <c r="J3082" s="111">
        <v>2838.3</v>
      </c>
      <c r="K3082" s="122">
        <v>160</v>
      </c>
      <c r="L3082" s="110">
        <f t="shared" si="805"/>
        <v>5328796.8140000002</v>
      </c>
      <c r="M3082" s="108"/>
      <c r="N3082" s="108"/>
      <c r="O3082" s="108"/>
      <c r="P3082" s="110">
        <f>'Форма 2'!C3082-M3082-N3082-O3082</f>
        <v>5328796.8140000002</v>
      </c>
      <c r="Q3082" s="111">
        <f t="shared" si="806"/>
        <v>1700.6979267864551</v>
      </c>
      <c r="R3082" s="111">
        <f t="shared" si="807"/>
        <v>1700.6979267864551</v>
      </c>
      <c r="S3082" s="112" t="s">
        <v>2152</v>
      </c>
      <c r="T3082" s="107" t="s">
        <v>92</v>
      </c>
      <c r="U3082" s="217"/>
      <c r="V3082" s="85"/>
      <c r="W3082" s="85"/>
      <c r="X3082" s="85">
        <v>1</v>
      </c>
      <c r="Y3082" s="85">
        <v>1</v>
      </c>
      <c r="Z3082" s="85">
        <v>1</v>
      </c>
      <c r="AA3082" s="85"/>
      <c r="AB3082" s="86"/>
      <c r="AC3082" s="86"/>
      <c r="AD3082" s="85"/>
      <c r="AE3082" s="85"/>
      <c r="AF3082" s="85"/>
      <c r="AG3082" s="85"/>
      <c r="AH3082" s="85"/>
      <c r="AI3082" s="85"/>
      <c r="AJ3082" s="85"/>
    </row>
    <row r="3083" spans="1:36" ht="16.5" thickTop="1" thickBot="1">
      <c r="A3083" s="105">
        <f t="shared" si="800"/>
        <v>20</v>
      </c>
      <c r="B3083" s="114" t="s">
        <v>318</v>
      </c>
      <c r="C3083" s="113">
        <v>1971</v>
      </c>
      <c r="D3083" s="107"/>
      <c r="E3083" s="114" t="s">
        <v>319</v>
      </c>
      <c r="F3083" s="107">
        <v>5</v>
      </c>
      <c r="G3083" s="107">
        <v>4</v>
      </c>
      <c r="H3083" s="111">
        <v>3226.2</v>
      </c>
      <c r="I3083" s="111">
        <v>2575.3000000000002</v>
      </c>
      <c r="J3083" s="111">
        <v>2512.6</v>
      </c>
      <c r="K3083" s="125">
        <v>108</v>
      </c>
      <c r="L3083" s="110">
        <f t="shared" si="805"/>
        <v>26410028.081999999</v>
      </c>
      <c r="M3083" s="108"/>
      <c r="N3083" s="108"/>
      <c r="O3083" s="108"/>
      <c r="P3083" s="110">
        <f>'Форма 2'!C3083-M3083-N3083-O3083</f>
        <v>26410028.081999999</v>
      </c>
      <c r="Q3083" s="111">
        <f>L3083/I3083</f>
        <v>10255.126813186813</v>
      </c>
      <c r="R3083" s="111">
        <f>Q3083</f>
        <v>10255.126813186813</v>
      </c>
      <c r="S3083" s="112" t="s">
        <v>2152</v>
      </c>
      <c r="T3083" s="107" t="s">
        <v>92</v>
      </c>
      <c r="U3083" s="217"/>
      <c r="V3083" s="85">
        <v>1</v>
      </c>
      <c r="W3083" s="85"/>
      <c r="X3083" s="85"/>
      <c r="Y3083" s="85"/>
      <c r="Z3083" s="85"/>
      <c r="AA3083" s="85"/>
      <c r="AB3083" s="86"/>
      <c r="AC3083" s="86"/>
      <c r="AD3083" s="85"/>
      <c r="AE3083" s="85">
        <v>1</v>
      </c>
      <c r="AF3083" s="85">
        <v>1</v>
      </c>
      <c r="AG3083" s="85"/>
      <c r="AH3083" s="85"/>
      <c r="AI3083" s="85"/>
      <c r="AJ3083" s="85"/>
    </row>
    <row r="3084" spans="1:36" ht="16.5" thickTop="1" thickBot="1">
      <c r="A3084" s="105">
        <f t="shared" si="800"/>
        <v>21</v>
      </c>
      <c r="B3084" s="112" t="s">
        <v>2998</v>
      </c>
      <c r="C3084" s="107">
        <v>1959</v>
      </c>
      <c r="D3084" s="107"/>
      <c r="E3084" s="114" t="s">
        <v>317</v>
      </c>
      <c r="F3084" s="107">
        <v>2</v>
      </c>
      <c r="G3084" s="107">
        <v>1</v>
      </c>
      <c r="H3084" s="111">
        <v>464.7</v>
      </c>
      <c r="I3084" s="111">
        <v>414.3</v>
      </c>
      <c r="J3084" s="111">
        <v>414.3</v>
      </c>
      <c r="K3084" s="122">
        <v>20</v>
      </c>
      <c r="L3084" s="110">
        <f t="shared" si="805"/>
        <v>5264144.8350000009</v>
      </c>
      <c r="M3084" s="108"/>
      <c r="N3084" s="108"/>
      <c r="O3084" s="108"/>
      <c r="P3084" s="110">
        <f>'Форма 2'!C3084-M3084-N3084-O3084</f>
        <v>5264144.8350000009</v>
      </c>
      <c r="Q3084" s="111">
        <f>L3084/I3084</f>
        <v>12706.11835626358</v>
      </c>
      <c r="R3084" s="111">
        <f>Q3084</f>
        <v>12706.11835626358</v>
      </c>
      <c r="S3084" s="112" t="s">
        <v>2152</v>
      </c>
      <c r="T3084" s="107" t="s">
        <v>82</v>
      </c>
      <c r="U3084" s="217">
        <v>1</v>
      </c>
      <c r="V3084" s="85">
        <v>1</v>
      </c>
      <c r="W3084" s="85"/>
      <c r="X3084" s="85">
        <v>1</v>
      </c>
      <c r="Y3084" s="85">
        <v>1</v>
      </c>
      <c r="Z3084" s="85">
        <v>1</v>
      </c>
      <c r="AA3084" s="85"/>
      <c r="AB3084" s="86"/>
      <c r="AC3084" s="86"/>
      <c r="AD3084" s="85"/>
      <c r="AE3084" s="85"/>
      <c r="AF3084" s="85"/>
      <c r="AG3084" s="85"/>
      <c r="AH3084" s="85"/>
      <c r="AI3084" s="85"/>
      <c r="AJ3084" s="85"/>
    </row>
    <row r="3085" spans="1:36" ht="16.5" thickTop="1" thickBot="1">
      <c r="A3085" s="105">
        <f t="shared" si="800"/>
        <v>22</v>
      </c>
      <c r="B3085" s="112" t="s">
        <v>2999</v>
      </c>
      <c r="C3085" s="107">
        <v>1971</v>
      </c>
      <c r="D3085" s="107"/>
      <c r="E3085" s="114" t="s">
        <v>333</v>
      </c>
      <c r="F3085" s="107">
        <v>5</v>
      </c>
      <c r="G3085" s="107">
        <v>8</v>
      </c>
      <c r="H3085" s="111">
        <v>6712.1</v>
      </c>
      <c r="I3085" s="111">
        <v>6199.8</v>
      </c>
      <c r="J3085" s="111">
        <v>5161.8999999999996</v>
      </c>
      <c r="K3085" s="122">
        <v>298</v>
      </c>
      <c r="L3085" s="110">
        <f t="shared" si="805"/>
        <v>5669777.9910000004</v>
      </c>
      <c r="M3085" s="108"/>
      <c r="N3085" s="108"/>
      <c r="O3085" s="108"/>
      <c r="P3085" s="110">
        <f>'Форма 2'!C3085-M3085-N3085-O3085</f>
        <v>5669777.9910000004</v>
      </c>
      <c r="Q3085" s="111">
        <f t="shared" si="806"/>
        <v>914.50982144585316</v>
      </c>
      <c r="R3085" s="111">
        <f t="shared" si="807"/>
        <v>914.50982144585316</v>
      </c>
      <c r="S3085" s="112" t="s">
        <v>2152</v>
      </c>
      <c r="T3085" s="107" t="s">
        <v>92</v>
      </c>
      <c r="U3085" s="217">
        <v>1</v>
      </c>
      <c r="V3085" s="85"/>
      <c r="W3085" s="85"/>
      <c r="X3085" s="85">
        <v>1</v>
      </c>
      <c r="Y3085" s="85"/>
      <c r="Z3085" s="85"/>
      <c r="AA3085" s="85"/>
      <c r="AB3085" s="86"/>
      <c r="AC3085" s="86"/>
      <c r="AD3085" s="85"/>
      <c r="AE3085" s="85"/>
      <c r="AF3085" s="85"/>
      <c r="AG3085" s="85"/>
      <c r="AH3085" s="85"/>
      <c r="AI3085" s="85"/>
      <c r="AJ3085" s="85"/>
    </row>
    <row r="3086" spans="1:36" ht="16.5" thickTop="1" thickBot="1">
      <c r="A3086" s="105">
        <f t="shared" si="800"/>
        <v>23</v>
      </c>
      <c r="B3086" s="112" t="s">
        <v>3000</v>
      </c>
      <c r="C3086" s="107">
        <v>1971</v>
      </c>
      <c r="D3086" s="107"/>
      <c r="E3086" s="114" t="s">
        <v>333</v>
      </c>
      <c r="F3086" s="107">
        <v>5</v>
      </c>
      <c r="G3086" s="107">
        <v>4</v>
      </c>
      <c r="H3086" s="111">
        <v>2727.8</v>
      </c>
      <c r="I3086" s="111">
        <v>2555.9</v>
      </c>
      <c r="J3086" s="111">
        <v>2555.9</v>
      </c>
      <c r="K3086" s="122">
        <v>95</v>
      </c>
      <c r="L3086" s="110">
        <f t="shared" si="805"/>
        <v>3223168.4800000004</v>
      </c>
      <c r="M3086" s="108"/>
      <c r="N3086" s="108"/>
      <c r="O3086" s="108"/>
      <c r="P3086" s="110">
        <f>'Форма 2'!C3086-M3086-N3086-O3086</f>
        <v>3223168.4800000004</v>
      </c>
      <c r="Q3086" s="111">
        <f t="shared" si="806"/>
        <v>1261.0698697132127</v>
      </c>
      <c r="R3086" s="111">
        <f t="shared" si="807"/>
        <v>1261.0698697132127</v>
      </c>
      <c r="S3086" s="112" t="s">
        <v>2152</v>
      </c>
      <c r="T3086" s="107" t="s">
        <v>92</v>
      </c>
      <c r="U3086" s="217"/>
      <c r="V3086" s="85"/>
      <c r="W3086" s="85"/>
      <c r="X3086" s="85">
        <v>1</v>
      </c>
      <c r="Y3086" s="85">
        <v>1</v>
      </c>
      <c r="Z3086" s="85"/>
      <c r="AA3086" s="85"/>
      <c r="AB3086" s="86"/>
      <c r="AC3086" s="86"/>
      <c r="AD3086" s="85"/>
      <c r="AE3086" s="85"/>
      <c r="AF3086" s="85"/>
      <c r="AG3086" s="85"/>
      <c r="AH3086" s="85"/>
      <c r="AI3086" s="85"/>
      <c r="AJ3086" s="85"/>
    </row>
    <row r="3087" spans="1:36" ht="16.5" thickTop="1" thickBot="1">
      <c r="A3087" s="105">
        <f t="shared" si="800"/>
        <v>24</v>
      </c>
      <c r="B3087" s="112" t="s">
        <v>3001</v>
      </c>
      <c r="C3087" s="107">
        <v>1969</v>
      </c>
      <c r="D3087" s="107"/>
      <c r="E3087" s="114" t="s">
        <v>326</v>
      </c>
      <c r="F3087" s="107">
        <v>5</v>
      </c>
      <c r="G3087" s="107">
        <v>4</v>
      </c>
      <c r="H3087" s="111">
        <v>3335.1</v>
      </c>
      <c r="I3087" s="111">
        <v>2707.7</v>
      </c>
      <c r="J3087" s="111">
        <v>2707.7</v>
      </c>
      <c r="K3087" s="122">
        <v>106</v>
      </c>
      <c r="L3087" s="110">
        <f t="shared" si="805"/>
        <v>5459258.5410000002</v>
      </c>
      <c r="M3087" s="108"/>
      <c r="N3087" s="108"/>
      <c r="O3087" s="108"/>
      <c r="P3087" s="110">
        <f>'Форма 2'!C3087-M3087-N3087-O3087</f>
        <v>5459258.5410000002</v>
      </c>
      <c r="Q3087" s="111">
        <f t="shared" si="806"/>
        <v>2016.1977106030952</v>
      </c>
      <c r="R3087" s="111">
        <f t="shared" si="807"/>
        <v>2016.1977106030952</v>
      </c>
      <c r="S3087" s="112" t="s">
        <v>2152</v>
      </c>
      <c r="T3087" s="107" t="s">
        <v>92</v>
      </c>
      <c r="U3087" s="217"/>
      <c r="V3087" s="85"/>
      <c r="W3087" s="85"/>
      <c r="X3087" s="85">
        <v>1</v>
      </c>
      <c r="Y3087" s="85">
        <v>1</v>
      </c>
      <c r="Z3087" s="85">
        <v>1</v>
      </c>
      <c r="AA3087" s="85"/>
      <c r="AB3087" s="86"/>
      <c r="AC3087" s="86"/>
      <c r="AD3087" s="85"/>
      <c r="AE3087" s="85"/>
      <c r="AF3087" s="85"/>
      <c r="AG3087" s="85"/>
      <c r="AH3087" s="85"/>
      <c r="AI3087" s="85"/>
      <c r="AJ3087" s="85"/>
    </row>
    <row r="3088" spans="1:36" ht="16.5" thickTop="1" thickBot="1">
      <c r="A3088" s="105">
        <f t="shared" si="800"/>
        <v>25</v>
      </c>
      <c r="B3088" s="114" t="s">
        <v>3002</v>
      </c>
      <c r="C3088" s="113">
        <v>1959</v>
      </c>
      <c r="D3088" s="107"/>
      <c r="E3088" s="114" t="s">
        <v>317</v>
      </c>
      <c r="F3088" s="107">
        <v>2</v>
      </c>
      <c r="G3088" s="107">
        <v>2</v>
      </c>
      <c r="H3088" s="111">
        <v>699.6</v>
      </c>
      <c r="I3088" s="111">
        <v>636.4</v>
      </c>
      <c r="J3088" s="111">
        <v>636.4</v>
      </c>
      <c r="K3088" s="125">
        <v>29</v>
      </c>
      <c r="L3088" s="110">
        <f t="shared" si="805"/>
        <v>517857.91200000001</v>
      </c>
      <c r="M3088" s="108"/>
      <c r="N3088" s="108"/>
      <c r="O3088" s="108"/>
      <c r="P3088" s="110">
        <f>'Форма 2'!C3088-M3088-N3088-O3088</f>
        <v>517857.91200000001</v>
      </c>
      <c r="Q3088" s="111">
        <f t="shared" si="806"/>
        <v>813.73021998742934</v>
      </c>
      <c r="R3088" s="111">
        <f t="shared" si="807"/>
        <v>813.73021998742934</v>
      </c>
      <c r="S3088" s="112" t="s">
        <v>2152</v>
      </c>
      <c r="T3088" s="107" t="s">
        <v>82</v>
      </c>
      <c r="U3088" s="217">
        <v>1</v>
      </c>
      <c r="V3088" s="85"/>
      <c r="W3088" s="85"/>
      <c r="X3088" s="85"/>
      <c r="Y3088" s="85"/>
      <c r="Z3088" s="85"/>
      <c r="AA3088" s="85"/>
      <c r="AB3088" s="86"/>
      <c r="AC3088" s="86"/>
      <c r="AD3088" s="85"/>
      <c r="AE3088" s="85"/>
      <c r="AF3088" s="85"/>
      <c r="AG3088" s="85"/>
      <c r="AH3088" s="85"/>
      <c r="AI3088" s="85"/>
      <c r="AJ3088" s="85"/>
    </row>
    <row r="3089" spans="1:36" ht="16.5" thickTop="1" thickBot="1">
      <c r="A3089" s="105">
        <f t="shared" si="800"/>
        <v>26</v>
      </c>
      <c r="B3089" s="114" t="s">
        <v>3003</v>
      </c>
      <c r="C3089" s="113">
        <v>1959</v>
      </c>
      <c r="D3089" s="107"/>
      <c r="E3089" s="114" t="s">
        <v>317</v>
      </c>
      <c r="F3089" s="107">
        <v>2</v>
      </c>
      <c r="G3089" s="107">
        <v>2</v>
      </c>
      <c r="H3089" s="111">
        <v>698.8</v>
      </c>
      <c r="I3089" s="111">
        <v>637.6</v>
      </c>
      <c r="J3089" s="111">
        <v>554.79999999999995</v>
      </c>
      <c r="K3089" s="125">
        <v>28</v>
      </c>
      <c r="L3089" s="110">
        <f t="shared" si="805"/>
        <v>517265.73599999998</v>
      </c>
      <c r="M3089" s="108"/>
      <c r="N3089" s="108"/>
      <c r="O3089" s="108"/>
      <c r="P3089" s="110">
        <f>'Форма 2'!C3089-M3089-N3089-O3089</f>
        <v>517265.73599999998</v>
      </c>
      <c r="Q3089" s="111">
        <f t="shared" si="806"/>
        <v>811.26997490589702</v>
      </c>
      <c r="R3089" s="111">
        <f t="shared" si="807"/>
        <v>811.26997490589702</v>
      </c>
      <c r="S3089" s="112" t="s">
        <v>2152</v>
      </c>
      <c r="T3089" s="107" t="s">
        <v>82</v>
      </c>
      <c r="U3089" s="217">
        <v>1</v>
      </c>
      <c r="V3089" s="85"/>
      <c r="W3089" s="85"/>
      <c r="X3089" s="85"/>
      <c r="Y3089" s="85"/>
      <c r="Z3089" s="85"/>
      <c r="AA3089" s="85"/>
      <c r="AB3089" s="86"/>
      <c r="AC3089" s="86"/>
      <c r="AD3089" s="85"/>
      <c r="AE3089" s="85"/>
      <c r="AF3089" s="85"/>
      <c r="AG3089" s="85"/>
      <c r="AH3089" s="85"/>
      <c r="AI3089" s="85"/>
      <c r="AJ3089" s="85"/>
    </row>
    <row r="3090" spans="1:36" ht="16.5" thickTop="1" thickBot="1">
      <c r="A3090" s="105">
        <f t="shared" si="800"/>
        <v>27</v>
      </c>
      <c r="B3090" s="112" t="s">
        <v>3004</v>
      </c>
      <c r="C3090" s="107">
        <v>1959</v>
      </c>
      <c r="D3090" s="107"/>
      <c r="E3090" s="114" t="s">
        <v>317</v>
      </c>
      <c r="F3090" s="107">
        <v>2</v>
      </c>
      <c r="G3090" s="107">
        <v>2</v>
      </c>
      <c r="H3090" s="111">
        <v>637.79999999999995</v>
      </c>
      <c r="I3090" s="111">
        <v>637.79999999999995</v>
      </c>
      <c r="J3090" s="111">
        <v>637.79999999999995</v>
      </c>
      <c r="K3090" s="122">
        <v>25</v>
      </c>
      <c r="L3090" s="110">
        <f t="shared" si="805"/>
        <v>8052920.2019999996</v>
      </c>
      <c r="M3090" s="108"/>
      <c r="N3090" s="108"/>
      <c r="O3090" s="108"/>
      <c r="P3090" s="110">
        <f>'Форма 2'!C3090-M3090-N3090-O3090</f>
        <v>8052920.2019999996</v>
      </c>
      <c r="Q3090" s="111">
        <f t="shared" si="806"/>
        <v>12626.09</v>
      </c>
      <c r="R3090" s="111">
        <f t="shared" si="807"/>
        <v>12626.09</v>
      </c>
      <c r="S3090" s="112" t="s">
        <v>2152</v>
      </c>
      <c r="T3090" s="107" t="s">
        <v>82</v>
      </c>
      <c r="U3090" s="217">
        <v>1</v>
      </c>
      <c r="V3090" s="85">
        <v>1</v>
      </c>
      <c r="W3090" s="85"/>
      <c r="X3090" s="85">
        <v>1</v>
      </c>
      <c r="Y3090" s="85">
        <v>1</v>
      </c>
      <c r="Z3090" s="85">
        <v>1</v>
      </c>
      <c r="AA3090" s="85"/>
      <c r="AB3090" s="86"/>
      <c r="AC3090" s="86"/>
      <c r="AD3090" s="85"/>
      <c r="AE3090" s="85"/>
      <c r="AF3090" s="85">
        <v>1</v>
      </c>
      <c r="AG3090" s="85"/>
      <c r="AH3090" s="85"/>
      <c r="AI3090" s="85"/>
      <c r="AJ3090" s="85"/>
    </row>
    <row r="3091" spans="1:36" ht="16.5" thickTop="1" thickBot="1">
      <c r="A3091" s="105">
        <f t="shared" si="800"/>
        <v>28</v>
      </c>
      <c r="B3091" s="112" t="s">
        <v>3005</v>
      </c>
      <c r="C3091" s="107">
        <v>1960</v>
      </c>
      <c r="D3091" s="107"/>
      <c r="E3091" s="114" t="s">
        <v>317</v>
      </c>
      <c r="F3091" s="107">
        <v>2</v>
      </c>
      <c r="G3091" s="107">
        <v>2</v>
      </c>
      <c r="H3091" s="111">
        <v>699</v>
      </c>
      <c r="I3091" s="111">
        <v>630.20000000000005</v>
      </c>
      <c r="J3091" s="111">
        <v>630.20000000000005</v>
      </c>
      <c r="K3091" s="122">
        <v>40</v>
      </c>
      <c r="L3091" s="110">
        <f t="shared" si="805"/>
        <v>517413.78</v>
      </c>
      <c r="M3091" s="108"/>
      <c r="N3091" s="108"/>
      <c r="O3091" s="108"/>
      <c r="P3091" s="110">
        <f>'Форма 2'!C3091-M3091-N3091-O3091</f>
        <v>517413.78</v>
      </c>
      <c r="Q3091" s="111">
        <f t="shared" si="806"/>
        <v>821.03106950174549</v>
      </c>
      <c r="R3091" s="111">
        <f t="shared" si="807"/>
        <v>821.03106950174549</v>
      </c>
      <c r="S3091" s="112" t="s">
        <v>2152</v>
      </c>
      <c r="T3091" s="107" t="s">
        <v>82</v>
      </c>
      <c r="U3091" s="217">
        <v>1</v>
      </c>
      <c r="V3091" s="85"/>
      <c r="W3091" s="85"/>
      <c r="X3091" s="85"/>
      <c r="Y3091" s="85"/>
      <c r="Z3091" s="85"/>
      <c r="AA3091" s="85"/>
      <c r="AB3091" s="86"/>
      <c r="AC3091" s="86"/>
      <c r="AD3091" s="85"/>
      <c r="AE3091" s="85"/>
      <c r="AF3091" s="85"/>
      <c r="AG3091" s="85"/>
      <c r="AH3091" s="85"/>
      <c r="AI3091" s="85"/>
      <c r="AJ3091" s="85"/>
    </row>
    <row r="3092" spans="1:36" ht="16.5" thickTop="1" thickBot="1">
      <c r="A3092" s="105">
        <f t="shared" si="800"/>
        <v>29</v>
      </c>
      <c r="B3092" s="190" t="s">
        <v>3006</v>
      </c>
      <c r="C3092" s="104">
        <v>1959</v>
      </c>
      <c r="D3092" s="105"/>
      <c r="E3092" s="106" t="s">
        <v>317</v>
      </c>
      <c r="F3092" s="107">
        <v>2</v>
      </c>
      <c r="G3092" s="105">
        <v>2</v>
      </c>
      <c r="H3092" s="111">
        <v>700.3</v>
      </c>
      <c r="I3092" s="111">
        <v>637.20000000000005</v>
      </c>
      <c r="J3092" s="111">
        <v>480.6</v>
      </c>
      <c r="K3092" s="109">
        <v>28</v>
      </c>
      <c r="L3092" s="110">
        <f t="shared" si="805"/>
        <v>518376.06599999999</v>
      </c>
      <c r="M3092" s="108"/>
      <c r="N3092" s="108"/>
      <c r="O3092" s="108"/>
      <c r="P3092" s="110">
        <f>'Форма 2'!C3092-M3092-N3092-O3092</f>
        <v>518376.06599999999</v>
      </c>
      <c r="Q3092" s="111">
        <f t="shared" si="806"/>
        <v>813.52176082862513</v>
      </c>
      <c r="R3092" s="111">
        <f t="shared" si="807"/>
        <v>813.52176082862513</v>
      </c>
      <c r="S3092" s="112" t="s">
        <v>2152</v>
      </c>
      <c r="T3092" s="105" t="s">
        <v>82</v>
      </c>
      <c r="U3092" s="217">
        <v>1</v>
      </c>
      <c r="V3092" s="85"/>
      <c r="W3092" s="85"/>
      <c r="X3092" s="85"/>
      <c r="Y3092" s="85"/>
      <c r="Z3092" s="85"/>
      <c r="AA3092" s="85"/>
      <c r="AB3092" s="86"/>
      <c r="AC3092" s="86"/>
      <c r="AD3092" s="85"/>
      <c r="AE3092" s="85"/>
      <c r="AF3092" s="85"/>
      <c r="AG3092" s="85"/>
      <c r="AH3092" s="85"/>
      <c r="AI3092" s="85"/>
      <c r="AJ3092" s="85"/>
    </row>
    <row r="3093" spans="1:36" ht="16.5" thickTop="1" thickBot="1">
      <c r="A3093" s="105">
        <f t="shared" si="800"/>
        <v>30</v>
      </c>
      <c r="B3093" s="190" t="s">
        <v>3007</v>
      </c>
      <c r="C3093" s="104">
        <v>1950</v>
      </c>
      <c r="D3093" s="105">
        <v>1993</v>
      </c>
      <c r="E3093" s="106" t="s">
        <v>244</v>
      </c>
      <c r="F3093" s="107">
        <v>3</v>
      </c>
      <c r="G3093" s="105">
        <v>2</v>
      </c>
      <c r="H3093" s="111">
        <v>1488.9</v>
      </c>
      <c r="I3093" s="111">
        <v>1306.4000000000001</v>
      </c>
      <c r="J3093" s="111">
        <v>861.5</v>
      </c>
      <c r="K3093" s="109">
        <v>27</v>
      </c>
      <c r="L3093" s="110">
        <f t="shared" si="805"/>
        <v>16866333.645000003</v>
      </c>
      <c r="M3093" s="108"/>
      <c r="N3093" s="108"/>
      <c r="O3093" s="108"/>
      <c r="P3093" s="110">
        <f>'Форма 2'!C3093-M3093-N3093-O3093</f>
        <v>16866333.645000003</v>
      </c>
      <c r="Q3093" s="111">
        <f t="shared" si="806"/>
        <v>12910.543206521741</v>
      </c>
      <c r="R3093" s="111">
        <f t="shared" si="807"/>
        <v>12910.543206521741</v>
      </c>
      <c r="S3093" s="112" t="s">
        <v>2152</v>
      </c>
      <c r="T3093" s="107" t="s">
        <v>82</v>
      </c>
      <c r="U3093" s="217">
        <v>1</v>
      </c>
      <c r="V3093" s="85">
        <v>1</v>
      </c>
      <c r="W3093" s="85"/>
      <c r="X3093" s="85">
        <v>1</v>
      </c>
      <c r="Y3093" s="85">
        <v>1</v>
      </c>
      <c r="Z3093" s="85">
        <v>1</v>
      </c>
      <c r="AA3093" s="85"/>
      <c r="AB3093" s="86"/>
      <c r="AC3093" s="86"/>
      <c r="AD3093" s="85"/>
      <c r="AE3093" s="85"/>
      <c r="AF3093" s="85"/>
      <c r="AG3093" s="85"/>
      <c r="AH3093" s="85"/>
      <c r="AI3093" s="85"/>
      <c r="AJ3093" s="85"/>
    </row>
    <row r="3094" spans="1:36" ht="16.5" thickTop="1" thickBot="1">
      <c r="A3094" s="105">
        <f t="shared" si="800"/>
        <v>31</v>
      </c>
      <c r="B3094" s="190" t="s">
        <v>3008</v>
      </c>
      <c r="C3094" s="104">
        <v>1950</v>
      </c>
      <c r="D3094" s="105"/>
      <c r="E3094" s="106" t="s">
        <v>244</v>
      </c>
      <c r="F3094" s="107">
        <v>3</v>
      </c>
      <c r="G3094" s="105">
        <v>2</v>
      </c>
      <c r="H3094" s="111">
        <v>2126.8000000000002</v>
      </c>
      <c r="I3094" s="111">
        <v>1474.6</v>
      </c>
      <c r="J3094" s="111">
        <v>1474.6</v>
      </c>
      <c r="K3094" s="109">
        <v>69</v>
      </c>
      <c r="L3094" s="110">
        <f t="shared" si="805"/>
        <v>24092496.740000002</v>
      </c>
      <c r="M3094" s="108"/>
      <c r="N3094" s="108"/>
      <c r="O3094" s="108"/>
      <c r="P3094" s="110">
        <f>'Форма 2'!C3094-M3094-N3094-O3094</f>
        <v>24092496.740000002</v>
      </c>
      <c r="Q3094" s="111">
        <f t="shared" si="806"/>
        <v>16338.32682761427</v>
      </c>
      <c r="R3094" s="111">
        <f t="shared" si="807"/>
        <v>16338.32682761427</v>
      </c>
      <c r="S3094" s="112" t="s">
        <v>2152</v>
      </c>
      <c r="T3094" s="107" t="s">
        <v>82</v>
      </c>
      <c r="U3094" s="217">
        <v>1</v>
      </c>
      <c r="V3094" s="85">
        <v>1</v>
      </c>
      <c r="W3094" s="85"/>
      <c r="X3094" s="85">
        <v>1</v>
      </c>
      <c r="Y3094" s="85">
        <v>1</v>
      </c>
      <c r="Z3094" s="85">
        <v>1</v>
      </c>
      <c r="AA3094" s="85"/>
      <c r="AB3094" s="86"/>
      <c r="AC3094" s="86"/>
      <c r="AD3094" s="85"/>
      <c r="AE3094" s="85"/>
      <c r="AF3094" s="85"/>
      <c r="AG3094" s="85"/>
      <c r="AH3094" s="85"/>
      <c r="AI3094" s="85"/>
      <c r="AJ3094" s="85"/>
    </row>
    <row r="3095" spans="1:36" ht="16.5" thickTop="1" thickBot="1">
      <c r="A3095" s="105">
        <f t="shared" si="800"/>
        <v>32</v>
      </c>
      <c r="B3095" s="190" t="s">
        <v>3009</v>
      </c>
      <c r="C3095" s="104">
        <v>1948</v>
      </c>
      <c r="D3095" s="105"/>
      <c r="E3095" s="106" t="s">
        <v>244</v>
      </c>
      <c r="F3095" s="107">
        <v>3</v>
      </c>
      <c r="G3095" s="105">
        <v>2</v>
      </c>
      <c r="H3095" s="111">
        <v>2015.4</v>
      </c>
      <c r="I3095" s="111">
        <v>1796.2</v>
      </c>
      <c r="J3095" s="111">
        <v>1112.5999999999999</v>
      </c>
      <c r="K3095" s="109">
        <v>60</v>
      </c>
      <c r="L3095" s="110">
        <f t="shared" si="805"/>
        <v>22830551.970000003</v>
      </c>
      <c r="M3095" s="108"/>
      <c r="N3095" s="108"/>
      <c r="O3095" s="108"/>
      <c r="P3095" s="110">
        <f>'Форма 2'!C3095-M3095-N3095-O3095</f>
        <v>22830551.970000003</v>
      </c>
      <c r="Q3095" s="111">
        <f t="shared" si="806"/>
        <v>12710.473204542925</v>
      </c>
      <c r="R3095" s="111">
        <f t="shared" si="807"/>
        <v>12710.473204542925</v>
      </c>
      <c r="S3095" s="112" t="s">
        <v>2152</v>
      </c>
      <c r="T3095" s="107" t="s">
        <v>82</v>
      </c>
      <c r="U3095" s="217">
        <v>1</v>
      </c>
      <c r="V3095" s="85">
        <v>1</v>
      </c>
      <c r="W3095" s="85"/>
      <c r="X3095" s="85">
        <v>1</v>
      </c>
      <c r="Y3095" s="85">
        <v>1</v>
      </c>
      <c r="Z3095" s="85">
        <v>1</v>
      </c>
      <c r="AA3095" s="85"/>
      <c r="AB3095" s="86"/>
      <c r="AC3095" s="86"/>
      <c r="AD3095" s="85"/>
      <c r="AE3095" s="85"/>
      <c r="AF3095" s="85"/>
      <c r="AG3095" s="85"/>
      <c r="AH3095" s="85"/>
      <c r="AI3095" s="85"/>
      <c r="AJ3095" s="85"/>
    </row>
    <row r="3096" spans="1:36" ht="16.5" thickTop="1" thickBot="1">
      <c r="A3096" s="105">
        <f t="shared" si="800"/>
        <v>33</v>
      </c>
      <c r="B3096" s="112" t="s">
        <v>3010</v>
      </c>
      <c r="C3096" s="107">
        <v>1929</v>
      </c>
      <c r="D3096" s="107">
        <v>1965</v>
      </c>
      <c r="E3096" s="114" t="s">
        <v>317</v>
      </c>
      <c r="F3096" s="107">
        <v>3</v>
      </c>
      <c r="G3096" s="107">
        <v>2</v>
      </c>
      <c r="H3096" s="111">
        <v>1134</v>
      </c>
      <c r="I3096" s="111">
        <v>1044.5</v>
      </c>
      <c r="J3096" s="111">
        <v>769.9</v>
      </c>
      <c r="K3096" s="122">
        <v>46</v>
      </c>
      <c r="L3096" s="110">
        <f t="shared" si="805"/>
        <v>839409.48</v>
      </c>
      <c r="M3096" s="108"/>
      <c r="N3096" s="108"/>
      <c r="O3096" s="108"/>
      <c r="P3096" s="110">
        <f>'Форма 2'!C3096-M3096-N3096-O3096</f>
        <v>839409.48</v>
      </c>
      <c r="Q3096" s="111">
        <f t="shared" si="806"/>
        <v>803.64718046912401</v>
      </c>
      <c r="R3096" s="111">
        <f t="shared" si="807"/>
        <v>803.64718046912401</v>
      </c>
      <c r="S3096" s="112" t="s">
        <v>2152</v>
      </c>
      <c r="T3096" s="107" t="s">
        <v>82</v>
      </c>
      <c r="U3096" s="217">
        <v>1</v>
      </c>
      <c r="V3096" s="85"/>
      <c r="W3096" s="85"/>
      <c r="X3096" s="85"/>
      <c r="Y3096" s="85"/>
      <c r="Z3096" s="85"/>
      <c r="AA3096" s="85"/>
      <c r="AB3096" s="86"/>
      <c r="AC3096" s="86"/>
      <c r="AD3096" s="85"/>
      <c r="AE3096" s="85"/>
      <c r="AF3096" s="85"/>
      <c r="AG3096" s="85"/>
      <c r="AH3096" s="85"/>
      <c r="AI3096" s="85"/>
      <c r="AJ3096" s="85"/>
    </row>
    <row r="3097" spans="1:36" ht="16.5" thickTop="1" thickBot="1">
      <c r="A3097" s="105">
        <f t="shared" si="800"/>
        <v>34</v>
      </c>
      <c r="B3097" s="112" t="s">
        <v>3011</v>
      </c>
      <c r="C3097" s="107">
        <v>1949</v>
      </c>
      <c r="D3097" s="107"/>
      <c r="E3097" s="114" t="s">
        <v>244</v>
      </c>
      <c r="F3097" s="107">
        <v>2</v>
      </c>
      <c r="G3097" s="107">
        <v>1</v>
      </c>
      <c r="H3097" s="111">
        <v>436.8</v>
      </c>
      <c r="I3097" s="111">
        <v>391.8</v>
      </c>
      <c r="J3097" s="111">
        <v>391.8</v>
      </c>
      <c r="K3097" s="122">
        <v>16</v>
      </c>
      <c r="L3097" s="110">
        <f t="shared" si="805"/>
        <v>4948092.2400000012</v>
      </c>
      <c r="M3097" s="108"/>
      <c r="N3097" s="108"/>
      <c r="O3097" s="108"/>
      <c r="P3097" s="110">
        <f>'Форма 2'!C3097-M3097-N3097-O3097</f>
        <v>4948092.2400000012</v>
      </c>
      <c r="Q3097" s="111">
        <f t="shared" si="806"/>
        <v>12629.127718223586</v>
      </c>
      <c r="R3097" s="111">
        <f t="shared" si="807"/>
        <v>12629.127718223586</v>
      </c>
      <c r="S3097" s="112" t="s">
        <v>2152</v>
      </c>
      <c r="T3097" s="107" t="s">
        <v>82</v>
      </c>
      <c r="U3097" s="217">
        <v>1</v>
      </c>
      <c r="V3097" s="85">
        <v>1</v>
      </c>
      <c r="W3097" s="85"/>
      <c r="X3097" s="85">
        <v>1</v>
      </c>
      <c r="Y3097" s="85">
        <v>1</v>
      </c>
      <c r="Z3097" s="85">
        <v>1</v>
      </c>
      <c r="AA3097" s="85"/>
      <c r="AB3097" s="86"/>
      <c r="AC3097" s="86"/>
      <c r="AD3097" s="85"/>
      <c r="AE3097" s="85"/>
      <c r="AF3097" s="85"/>
      <c r="AG3097" s="85"/>
      <c r="AH3097" s="85"/>
      <c r="AI3097" s="85"/>
      <c r="AJ3097" s="85"/>
    </row>
    <row r="3098" spans="1:36" ht="16.5" thickTop="1" thickBot="1">
      <c r="A3098" s="105">
        <f t="shared" si="800"/>
        <v>35</v>
      </c>
      <c r="B3098" s="112" t="s">
        <v>3012</v>
      </c>
      <c r="C3098" s="107">
        <v>1951</v>
      </c>
      <c r="D3098" s="107">
        <v>2013</v>
      </c>
      <c r="E3098" s="114" t="s">
        <v>244</v>
      </c>
      <c r="F3098" s="107">
        <v>3</v>
      </c>
      <c r="G3098" s="107">
        <v>4</v>
      </c>
      <c r="H3098" s="111">
        <v>1854.3</v>
      </c>
      <c r="I3098" s="111">
        <v>1633.8</v>
      </c>
      <c r="J3098" s="111">
        <v>1458.2</v>
      </c>
      <c r="K3098" s="122">
        <v>67</v>
      </c>
      <c r="L3098" s="110">
        <f t="shared" si="805"/>
        <v>21005603.115000002</v>
      </c>
      <c r="M3098" s="108"/>
      <c r="N3098" s="108"/>
      <c r="O3098" s="108"/>
      <c r="P3098" s="110">
        <f>'Форма 2'!C3098-M3098-N3098-O3098</f>
        <v>21005603.115000002</v>
      </c>
      <c r="Q3098" s="111">
        <f>L3098/I3098</f>
        <v>12856.89993573265</v>
      </c>
      <c r="R3098" s="111">
        <f>Q3098</f>
        <v>12856.89993573265</v>
      </c>
      <c r="S3098" s="112" t="s">
        <v>2152</v>
      </c>
      <c r="T3098" s="107" t="s">
        <v>82</v>
      </c>
      <c r="U3098" s="217">
        <v>1</v>
      </c>
      <c r="V3098" s="85">
        <v>1</v>
      </c>
      <c r="W3098" s="85"/>
      <c r="X3098" s="85">
        <v>1</v>
      </c>
      <c r="Y3098" s="85">
        <v>1</v>
      </c>
      <c r="Z3098" s="85">
        <v>1</v>
      </c>
      <c r="AA3098" s="85"/>
      <c r="AB3098" s="86"/>
      <c r="AC3098" s="86"/>
      <c r="AD3098" s="85"/>
      <c r="AE3098" s="85"/>
      <c r="AF3098" s="85"/>
      <c r="AG3098" s="85"/>
      <c r="AH3098" s="85"/>
      <c r="AI3098" s="85"/>
      <c r="AJ3098" s="85"/>
    </row>
    <row r="3099" spans="1:36" ht="16.5" thickTop="1" thickBot="1">
      <c r="A3099" s="105">
        <f t="shared" si="800"/>
        <v>36</v>
      </c>
      <c r="B3099" s="112" t="s">
        <v>3013</v>
      </c>
      <c r="C3099" s="107">
        <v>1954</v>
      </c>
      <c r="D3099" s="107"/>
      <c r="E3099" s="114" t="s">
        <v>244</v>
      </c>
      <c r="F3099" s="107">
        <v>3</v>
      </c>
      <c r="G3099" s="107">
        <v>4</v>
      </c>
      <c r="H3099" s="111">
        <v>1834.2</v>
      </c>
      <c r="I3099" s="111">
        <v>1610</v>
      </c>
      <c r="J3099" s="111">
        <v>1281.5</v>
      </c>
      <c r="K3099" s="122">
        <v>67</v>
      </c>
      <c r="L3099" s="110">
        <f t="shared" si="805"/>
        <v>20777909.310000002</v>
      </c>
      <c r="M3099" s="108"/>
      <c r="N3099" s="108"/>
      <c r="O3099" s="108"/>
      <c r="P3099" s="110">
        <f>'Форма 2'!C3099-M3099-N3099-O3099</f>
        <v>20777909.310000002</v>
      </c>
      <c r="Q3099" s="111">
        <f>L3099/I3099</f>
        <v>12905.533732919255</v>
      </c>
      <c r="R3099" s="111">
        <f>Q3099</f>
        <v>12905.533732919255</v>
      </c>
      <c r="S3099" s="112" t="s">
        <v>2152</v>
      </c>
      <c r="T3099" s="107" t="s">
        <v>82</v>
      </c>
      <c r="U3099" s="217">
        <v>1</v>
      </c>
      <c r="V3099" s="85">
        <v>1</v>
      </c>
      <c r="W3099" s="85"/>
      <c r="X3099" s="85">
        <v>1</v>
      </c>
      <c r="Y3099" s="85">
        <v>1</v>
      </c>
      <c r="Z3099" s="85">
        <v>1</v>
      </c>
      <c r="AA3099" s="85"/>
      <c r="AB3099" s="86"/>
      <c r="AC3099" s="86"/>
      <c r="AD3099" s="85"/>
      <c r="AE3099" s="85"/>
      <c r="AF3099" s="85"/>
      <c r="AG3099" s="85"/>
      <c r="AH3099" s="85"/>
      <c r="AI3099" s="85"/>
      <c r="AJ3099" s="85"/>
    </row>
    <row r="3100" spans="1:36" ht="16.5" thickTop="1" thickBot="1">
      <c r="A3100" s="105">
        <f t="shared" si="800"/>
        <v>37</v>
      </c>
      <c r="B3100" s="112" t="s">
        <v>3014</v>
      </c>
      <c r="C3100" s="107">
        <v>1981</v>
      </c>
      <c r="D3100" s="107"/>
      <c r="E3100" s="114" t="s">
        <v>313</v>
      </c>
      <c r="F3100" s="107">
        <v>5</v>
      </c>
      <c r="G3100" s="107">
        <v>8</v>
      </c>
      <c r="H3100" s="111">
        <v>7588.9</v>
      </c>
      <c r="I3100" s="111">
        <v>6863.4</v>
      </c>
      <c r="J3100" s="111">
        <v>6516.7</v>
      </c>
      <c r="K3100" s="122">
        <v>304</v>
      </c>
      <c r="L3100" s="110">
        <f t="shared" si="805"/>
        <v>3943268.3289999999</v>
      </c>
      <c r="M3100" s="108"/>
      <c r="N3100" s="108"/>
      <c r="O3100" s="108"/>
      <c r="P3100" s="110">
        <f>'Форма 2'!C3100-M3100-N3100-O3100</f>
        <v>3943268.3289999999</v>
      </c>
      <c r="Q3100" s="111">
        <f>L3100/I3100</f>
        <v>574.53570081883618</v>
      </c>
      <c r="R3100" s="111">
        <f>Q3100</f>
        <v>574.53570081883618</v>
      </c>
      <c r="S3100" s="112" t="s">
        <v>2152</v>
      </c>
      <c r="T3100" s="105" t="s">
        <v>92</v>
      </c>
      <c r="U3100" s="217">
        <v>1</v>
      </c>
      <c r="V3100" s="85"/>
      <c r="W3100" s="85"/>
      <c r="X3100" s="85"/>
      <c r="Y3100" s="85"/>
      <c r="Z3100" s="85"/>
      <c r="AA3100" s="85"/>
      <c r="AB3100" s="86"/>
      <c r="AC3100" s="86"/>
      <c r="AD3100" s="85"/>
      <c r="AE3100" s="85"/>
      <c r="AF3100" s="85"/>
      <c r="AG3100" s="85"/>
      <c r="AH3100" s="85"/>
      <c r="AI3100" s="85"/>
      <c r="AJ3100" s="85"/>
    </row>
    <row r="3101" spans="1:36" ht="16.5" thickTop="1" thickBot="1">
      <c r="A3101" s="105">
        <f t="shared" si="800"/>
        <v>38</v>
      </c>
      <c r="B3101" s="112" t="s">
        <v>3015</v>
      </c>
      <c r="C3101" s="107">
        <v>1991</v>
      </c>
      <c r="D3101" s="107"/>
      <c r="E3101" s="114" t="s">
        <v>179</v>
      </c>
      <c r="F3101" s="107">
        <v>5</v>
      </c>
      <c r="G3101" s="107">
        <v>4</v>
      </c>
      <c r="H3101" s="111">
        <v>3200.8</v>
      </c>
      <c r="I3101" s="111">
        <v>3200.8</v>
      </c>
      <c r="J3101" s="111">
        <v>3200.8</v>
      </c>
      <c r="K3101" s="122">
        <v>161</v>
      </c>
      <c r="L3101" s="110">
        <f t="shared" si="805"/>
        <v>15627457.888</v>
      </c>
      <c r="M3101" s="108"/>
      <c r="N3101" s="108"/>
      <c r="O3101" s="108"/>
      <c r="P3101" s="110">
        <f>'Форма 2'!C3101-M3101-N3101-O3101</f>
        <v>15627457.888</v>
      </c>
      <c r="Q3101" s="111">
        <f>L3101/I3101</f>
        <v>4882.3599999999997</v>
      </c>
      <c r="R3101" s="111">
        <f>Q3101</f>
        <v>4882.3599999999997</v>
      </c>
      <c r="S3101" s="112" t="s">
        <v>2152</v>
      </c>
      <c r="T3101" s="107" t="s">
        <v>92</v>
      </c>
      <c r="U3101" s="217"/>
      <c r="V3101" s="85"/>
      <c r="W3101" s="85"/>
      <c r="X3101" s="85"/>
      <c r="Y3101" s="85"/>
      <c r="Z3101" s="85"/>
      <c r="AA3101" s="85"/>
      <c r="AB3101" s="86"/>
      <c r="AC3101" s="86"/>
      <c r="AD3101" s="85"/>
      <c r="AE3101" s="85">
        <v>1</v>
      </c>
      <c r="AF3101" s="85"/>
      <c r="AG3101" s="85"/>
      <c r="AH3101" s="85"/>
      <c r="AI3101" s="85"/>
      <c r="AJ3101" s="85"/>
    </row>
    <row r="3102" spans="1:36" ht="16.5" thickTop="1" thickBot="1">
      <c r="A3102" s="105">
        <f t="shared" si="800"/>
        <v>39</v>
      </c>
      <c r="B3102" s="112" t="s">
        <v>3016</v>
      </c>
      <c r="C3102" s="107">
        <v>1957</v>
      </c>
      <c r="D3102" s="107"/>
      <c r="E3102" s="114" t="s">
        <v>317</v>
      </c>
      <c r="F3102" s="107">
        <v>4</v>
      </c>
      <c r="G3102" s="107">
        <v>2</v>
      </c>
      <c r="H3102" s="111">
        <v>3556.7</v>
      </c>
      <c r="I3102" s="111">
        <v>3262.2</v>
      </c>
      <c r="J3102" s="111">
        <v>1183.5</v>
      </c>
      <c r="K3102" s="122">
        <v>43</v>
      </c>
      <c r="L3102" s="110">
        <f t="shared" si="805"/>
        <v>11894102.737999998</v>
      </c>
      <c r="M3102" s="108"/>
      <c r="N3102" s="108"/>
      <c r="O3102" s="108"/>
      <c r="P3102" s="110">
        <f>'Форма 2'!C3102-M3102-N3102-O3102</f>
        <v>11894102.737999998</v>
      </c>
      <c r="Q3102" s="111">
        <f t="shared" si="806"/>
        <v>3646.0372564527001</v>
      </c>
      <c r="R3102" s="111">
        <f t="shared" si="807"/>
        <v>3646.0372564527001</v>
      </c>
      <c r="S3102" s="112" t="s">
        <v>2152</v>
      </c>
      <c r="T3102" s="107" t="s">
        <v>82</v>
      </c>
      <c r="U3102" s="217"/>
      <c r="V3102" s="85">
        <v>1</v>
      </c>
      <c r="W3102" s="85"/>
      <c r="X3102" s="85"/>
      <c r="Y3102" s="85">
        <v>1</v>
      </c>
      <c r="Z3102" s="85"/>
      <c r="AA3102" s="85"/>
      <c r="AB3102" s="86"/>
      <c r="AC3102" s="86"/>
      <c r="AD3102" s="85"/>
      <c r="AE3102" s="85"/>
      <c r="AF3102" s="85"/>
      <c r="AG3102" s="85"/>
      <c r="AH3102" s="85"/>
      <c r="AI3102" s="85"/>
      <c r="AJ3102" s="85"/>
    </row>
    <row r="3103" spans="1:36" ht="16.5" thickTop="1" thickBot="1">
      <c r="A3103" s="105">
        <f t="shared" si="800"/>
        <v>40</v>
      </c>
      <c r="B3103" s="112" t="s">
        <v>3017</v>
      </c>
      <c r="C3103" s="107">
        <v>1955</v>
      </c>
      <c r="D3103" s="107"/>
      <c r="E3103" s="114" t="s">
        <v>317</v>
      </c>
      <c r="F3103" s="107">
        <v>4</v>
      </c>
      <c r="G3103" s="107">
        <v>5</v>
      </c>
      <c r="H3103" s="111">
        <v>4483.8</v>
      </c>
      <c r="I3103" s="111">
        <v>3990</v>
      </c>
      <c r="J3103" s="111">
        <v>2985.7</v>
      </c>
      <c r="K3103" s="122">
        <v>110</v>
      </c>
      <c r="L3103" s="110">
        <f t="shared" si="805"/>
        <v>6263420.2199999997</v>
      </c>
      <c r="M3103" s="108"/>
      <c r="N3103" s="108"/>
      <c r="O3103" s="108"/>
      <c r="P3103" s="110">
        <f>'Форма 2'!C3103-M3103-N3103-O3103</f>
        <v>6263420.2199999997</v>
      </c>
      <c r="Q3103" s="111">
        <f t="shared" si="806"/>
        <v>1569.7795037593985</v>
      </c>
      <c r="R3103" s="111">
        <f t="shared" si="807"/>
        <v>1569.7795037593985</v>
      </c>
      <c r="S3103" s="112" t="s">
        <v>2152</v>
      </c>
      <c r="T3103" s="107" t="s">
        <v>82</v>
      </c>
      <c r="U3103" s="217"/>
      <c r="V3103" s="85"/>
      <c r="W3103" s="85"/>
      <c r="X3103" s="85">
        <v>1</v>
      </c>
      <c r="Y3103" s="85"/>
      <c r="Z3103" s="85"/>
      <c r="AA3103" s="85">
        <v>1</v>
      </c>
      <c r="AB3103" s="86"/>
      <c r="AC3103" s="86"/>
      <c r="AD3103" s="85"/>
      <c r="AE3103" s="85"/>
      <c r="AF3103" s="85"/>
      <c r="AG3103" s="85"/>
      <c r="AH3103" s="85"/>
      <c r="AI3103" s="85"/>
      <c r="AJ3103" s="85"/>
    </row>
    <row r="3104" spans="1:36" ht="16.5" thickTop="1" thickBot="1">
      <c r="A3104" s="105">
        <f t="shared" si="800"/>
        <v>41</v>
      </c>
      <c r="B3104" s="112" t="s">
        <v>325</v>
      </c>
      <c r="C3104" s="107">
        <v>1964</v>
      </c>
      <c r="D3104" s="107">
        <v>2013</v>
      </c>
      <c r="E3104" s="114" t="s">
        <v>326</v>
      </c>
      <c r="F3104" s="107">
        <v>6</v>
      </c>
      <c r="G3104" s="107">
        <v>6</v>
      </c>
      <c r="H3104" s="111">
        <v>7951.3</v>
      </c>
      <c r="I3104" s="111">
        <v>5220.3</v>
      </c>
      <c r="J3104" s="111">
        <v>4035.8</v>
      </c>
      <c r="K3104" s="122">
        <v>167</v>
      </c>
      <c r="L3104" s="110">
        <f t="shared" ref="L3104" si="808">SUM(M3104:P3104)</f>
        <v>19779971.932</v>
      </c>
      <c r="M3104" s="108"/>
      <c r="N3104" s="108"/>
      <c r="O3104" s="108"/>
      <c r="P3104" s="110">
        <f>'Форма 2'!C3104-M3104-N3104-O3104</f>
        <v>19779971.932</v>
      </c>
      <c r="Q3104" s="111">
        <f t="shared" ref="Q3104" si="809">L3104/I3104</f>
        <v>3789.04889220926</v>
      </c>
      <c r="R3104" s="111">
        <f t="shared" ref="R3104" si="810">Q3104</f>
        <v>3789.04889220926</v>
      </c>
      <c r="S3104" s="112" t="s">
        <v>2152</v>
      </c>
      <c r="T3104" s="107" t="s">
        <v>92</v>
      </c>
      <c r="U3104" s="219"/>
      <c r="V3104" s="153">
        <f>IF(ISNUMBER('Форма 2'!E3105),1)</f>
        <v>1</v>
      </c>
      <c r="W3104" s="153"/>
      <c r="X3104" s="153"/>
      <c r="Y3104" s="153"/>
      <c r="Z3104" s="153"/>
      <c r="AA3104" s="153"/>
      <c r="AB3104" s="86"/>
      <c r="AC3104" s="86"/>
      <c r="AD3104" s="153"/>
      <c r="AE3104" s="153"/>
      <c r="AF3104" s="153"/>
      <c r="AG3104" s="85"/>
      <c r="AH3104" s="153"/>
      <c r="AI3104" s="153"/>
      <c r="AJ3104" s="153"/>
    </row>
    <row r="3105" spans="1:36" ht="16.5" thickTop="1" thickBot="1">
      <c r="A3105" s="105">
        <f t="shared" si="800"/>
        <v>42</v>
      </c>
      <c r="B3105" s="112" t="s">
        <v>327</v>
      </c>
      <c r="C3105" s="107">
        <v>1957</v>
      </c>
      <c r="D3105" s="107"/>
      <c r="E3105" s="114" t="s">
        <v>198</v>
      </c>
      <c r="F3105" s="107">
        <v>5</v>
      </c>
      <c r="G3105" s="107">
        <v>5</v>
      </c>
      <c r="H3105" s="111">
        <v>4924.2</v>
      </c>
      <c r="I3105" s="111">
        <v>3921.8</v>
      </c>
      <c r="J3105" s="111">
        <v>2862.9</v>
      </c>
      <c r="K3105" s="122">
        <v>111</v>
      </c>
      <c r="L3105" s="110">
        <f t="shared" si="805"/>
        <v>22868772.671999998</v>
      </c>
      <c r="M3105" s="108"/>
      <c r="N3105" s="108"/>
      <c r="O3105" s="108"/>
      <c r="P3105" s="110">
        <f>'Форма 2'!C3105-M3105-N3105-O3105</f>
        <v>22868772.671999998</v>
      </c>
      <c r="Q3105" s="111">
        <f t="shared" si="806"/>
        <v>5831.1929909735318</v>
      </c>
      <c r="R3105" s="111">
        <f t="shared" si="807"/>
        <v>5831.1929909735318</v>
      </c>
      <c r="S3105" s="112" t="s">
        <v>2152</v>
      </c>
      <c r="T3105" s="107" t="s">
        <v>82</v>
      </c>
      <c r="U3105" s="217">
        <v>1</v>
      </c>
      <c r="V3105" s="85">
        <v>1</v>
      </c>
      <c r="W3105" s="85"/>
      <c r="X3105" s="85">
        <v>1</v>
      </c>
      <c r="Y3105" s="85">
        <v>1</v>
      </c>
      <c r="Z3105" s="85">
        <v>1</v>
      </c>
      <c r="AA3105" s="85"/>
      <c r="AB3105" s="86"/>
      <c r="AC3105" s="86"/>
      <c r="AD3105" s="85"/>
      <c r="AE3105" s="85"/>
      <c r="AF3105" s="85"/>
      <c r="AG3105" s="85"/>
      <c r="AH3105" s="85"/>
      <c r="AI3105" s="85"/>
      <c r="AJ3105" s="85"/>
    </row>
    <row r="3106" spans="1:36" ht="16.5" thickTop="1" thickBot="1">
      <c r="A3106" s="105">
        <f t="shared" si="800"/>
        <v>43</v>
      </c>
      <c r="B3106" s="112" t="s">
        <v>3018</v>
      </c>
      <c r="C3106" s="107">
        <v>1958</v>
      </c>
      <c r="D3106" s="107"/>
      <c r="E3106" s="114" t="s">
        <v>313</v>
      </c>
      <c r="F3106" s="107">
        <v>4.5</v>
      </c>
      <c r="G3106" s="107">
        <v>4</v>
      </c>
      <c r="H3106" s="111">
        <v>2768.5</v>
      </c>
      <c r="I3106" s="111">
        <v>2399.1999999999998</v>
      </c>
      <c r="J3106" s="111">
        <v>1848.2</v>
      </c>
      <c r="K3106" s="122">
        <v>56</v>
      </c>
      <c r="L3106" s="110">
        <f t="shared" si="805"/>
        <v>9258251.5899999999</v>
      </c>
      <c r="M3106" s="108"/>
      <c r="N3106" s="108"/>
      <c r="O3106" s="108"/>
      <c r="P3106" s="110">
        <f>'Форма 2'!C3106-M3106-N3106-O3106</f>
        <v>9258251.5899999999</v>
      </c>
      <c r="Q3106" s="111">
        <f t="shared" si="806"/>
        <v>3858.8911262087363</v>
      </c>
      <c r="R3106" s="111">
        <f t="shared" si="807"/>
        <v>3858.8911262087363</v>
      </c>
      <c r="S3106" s="112" t="s">
        <v>2152</v>
      </c>
      <c r="T3106" s="107" t="s">
        <v>82</v>
      </c>
      <c r="U3106" s="217"/>
      <c r="V3106" s="85">
        <v>1</v>
      </c>
      <c r="W3106" s="85"/>
      <c r="X3106" s="85"/>
      <c r="Y3106" s="85">
        <v>1</v>
      </c>
      <c r="Z3106" s="85"/>
      <c r="AA3106" s="85"/>
      <c r="AB3106" s="86"/>
      <c r="AC3106" s="86"/>
      <c r="AD3106" s="85"/>
      <c r="AE3106" s="85"/>
      <c r="AF3106" s="85"/>
      <c r="AG3106" s="85"/>
      <c r="AH3106" s="85"/>
      <c r="AI3106" s="85"/>
      <c r="AJ3106" s="85"/>
    </row>
    <row r="3107" spans="1:36" ht="16.5" thickTop="1" thickBot="1">
      <c r="A3107" s="105">
        <f t="shared" si="800"/>
        <v>44</v>
      </c>
      <c r="B3107" s="112" t="s">
        <v>3019</v>
      </c>
      <c r="C3107" s="107">
        <v>1959</v>
      </c>
      <c r="D3107" s="107"/>
      <c r="E3107" s="114" t="s">
        <v>319</v>
      </c>
      <c r="F3107" s="107">
        <v>5</v>
      </c>
      <c r="G3107" s="107">
        <v>4</v>
      </c>
      <c r="H3107" s="111">
        <v>2418.5</v>
      </c>
      <c r="I3107" s="111">
        <v>1858.6</v>
      </c>
      <c r="J3107" s="111">
        <v>1858.6</v>
      </c>
      <c r="K3107" s="122">
        <v>62</v>
      </c>
      <c r="L3107" s="110">
        <f t="shared" si="805"/>
        <v>1101167.2350000001</v>
      </c>
      <c r="M3107" s="108"/>
      <c r="N3107" s="108"/>
      <c r="O3107" s="108"/>
      <c r="P3107" s="110">
        <f>'Форма 2'!C3107-M3107-N3107-O3107</f>
        <v>1101167.2350000001</v>
      </c>
      <c r="Q3107" s="111">
        <f t="shared" si="806"/>
        <v>592.4713413321856</v>
      </c>
      <c r="R3107" s="111">
        <f t="shared" si="807"/>
        <v>592.4713413321856</v>
      </c>
      <c r="S3107" s="112" t="s">
        <v>2152</v>
      </c>
      <c r="T3107" s="107" t="s">
        <v>92</v>
      </c>
      <c r="U3107" s="217"/>
      <c r="V3107" s="85"/>
      <c r="W3107" s="85"/>
      <c r="X3107" s="85"/>
      <c r="Y3107" s="85"/>
      <c r="Z3107" s="85">
        <v>1</v>
      </c>
      <c r="AA3107" s="85"/>
      <c r="AB3107" s="86"/>
      <c r="AC3107" s="86"/>
      <c r="AD3107" s="85"/>
      <c r="AE3107" s="85"/>
      <c r="AF3107" s="85"/>
      <c r="AG3107" s="85"/>
      <c r="AH3107" s="85"/>
      <c r="AI3107" s="85"/>
      <c r="AJ3107" s="85"/>
    </row>
    <row r="3108" spans="1:36" ht="16.5" thickTop="1" thickBot="1">
      <c r="A3108" s="105">
        <f t="shared" si="800"/>
        <v>45</v>
      </c>
      <c r="B3108" s="190" t="s">
        <v>3020</v>
      </c>
      <c r="C3108" s="104">
        <v>1954</v>
      </c>
      <c r="D3108" s="105"/>
      <c r="E3108" s="106" t="s">
        <v>317</v>
      </c>
      <c r="F3108" s="107">
        <v>4</v>
      </c>
      <c r="G3108" s="105">
        <v>2</v>
      </c>
      <c r="H3108" s="111">
        <v>1888.5</v>
      </c>
      <c r="I3108" s="111">
        <v>1743.5</v>
      </c>
      <c r="J3108" s="111">
        <v>1164.9000000000001</v>
      </c>
      <c r="K3108" s="109">
        <v>34</v>
      </c>
      <c r="L3108" s="110">
        <f t="shared" si="805"/>
        <v>21290552.414999999</v>
      </c>
      <c r="M3108" s="108"/>
      <c r="N3108" s="108"/>
      <c r="O3108" s="108"/>
      <c r="P3108" s="110">
        <f>'Форма 2'!C3108-M3108-N3108-O3108</f>
        <v>21290552.414999999</v>
      </c>
      <c r="Q3108" s="111">
        <f t="shared" si="806"/>
        <v>12211.386529968453</v>
      </c>
      <c r="R3108" s="111">
        <f t="shared" si="807"/>
        <v>12211.386529968453</v>
      </c>
      <c r="S3108" s="112" t="s">
        <v>2152</v>
      </c>
      <c r="T3108" s="107" t="s">
        <v>82</v>
      </c>
      <c r="U3108" s="217"/>
      <c r="V3108" s="85"/>
      <c r="W3108" s="85"/>
      <c r="X3108" s="85"/>
      <c r="Y3108" s="85"/>
      <c r="Z3108" s="85"/>
      <c r="AA3108" s="85">
        <v>1</v>
      </c>
      <c r="AB3108" s="86"/>
      <c r="AC3108" s="86"/>
      <c r="AD3108" s="85">
        <v>1</v>
      </c>
      <c r="AE3108" s="85">
        <v>1</v>
      </c>
      <c r="AF3108" s="85">
        <v>1</v>
      </c>
      <c r="AG3108" s="85"/>
      <c r="AH3108" s="85"/>
      <c r="AI3108" s="85"/>
      <c r="AJ3108" s="85"/>
    </row>
    <row r="3109" spans="1:36" ht="16.5" thickTop="1" thickBot="1">
      <c r="A3109" s="105">
        <f t="shared" si="800"/>
        <v>46</v>
      </c>
      <c r="B3109" s="190" t="s">
        <v>3021</v>
      </c>
      <c r="C3109" s="104">
        <v>1952</v>
      </c>
      <c r="D3109" s="105"/>
      <c r="E3109" s="106" t="s">
        <v>244</v>
      </c>
      <c r="F3109" s="107">
        <v>2</v>
      </c>
      <c r="G3109" s="105">
        <v>1</v>
      </c>
      <c r="H3109" s="111">
        <v>385.8</v>
      </c>
      <c r="I3109" s="111">
        <v>356.9</v>
      </c>
      <c r="J3109" s="111">
        <v>312.8</v>
      </c>
      <c r="K3109" s="109">
        <v>12</v>
      </c>
      <c r="L3109" s="110">
        <f t="shared" si="805"/>
        <v>4370361.6900000004</v>
      </c>
      <c r="M3109" s="108"/>
      <c r="N3109" s="108"/>
      <c r="O3109" s="108"/>
      <c r="P3109" s="110">
        <f>'Форма 2'!C3109-M3109-N3109-O3109</f>
        <v>4370361.6900000004</v>
      </c>
      <c r="Q3109" s="111">
        <f t="shared" si="806"/>
        <v>12245.339562902776</v>
      </c>
      <c r="R3109" s="111">
        <f t="shared" si="807"/>
        <v>12245.339562902776</v>
      </c>
      <c r="S3109" s="112" t="s">
        <v>2152</v>
      </c>
      <c r="T3109" s="107" t="s">
        <v>82</v>
      </c>
      <c r="U3109" s="217">
        <v>1</v>
      </c>
      <c r="V3109" s="85">
        <v>1</v>
      </c>
      <c r="W3109" s="85"/>
      <c r="X3109" s="85">
        <v>1</v>
      </c>
      <c r="Y3109" s="85">
        <v>1</v>
      </c>
      <c r="Z3109" s="85">
        <v>1</v>
      </c>
      <c r="AA3109" s="85"/>
      <c r="AB3109" s="86"/>
      <c r="AC3109" s="86"/>
      <c r="AD3109" s="85"/>
      <c r="AE3109" s="85"/>
      <c r="AF3109" s="85"/>
      <c r="AG3109" s="85"/>
      <c r="AH3109" s="85"/>
      <c r="AI3109" s="85"/>
      <c r="AJ3109" s="85"/>
    </row>
    <row r="3110" spans="1:36" ht="16.5" thickTop="1" thickBot="1">
      <c r="A3110" s="105">
        <f t="shared" si="800"/>
        <v>47</v>
      </c>
      <c r="B3110" s="112" t="s">
        <v>3022</v>
      </c>
      <c r="C3110" s="107">
        <v>1960</v>
      </c>
      <c r="D3110" s="107"/>
      <c r="E3110" s="114" t="s">
        <v>313</v>
      </c>
      <c r="F3110" s="107">
        <v>5</v>
      </c>
      <c r="G3110" s="107">
        <v>4</v>
      </c>
      <c r="H3110" s="111">
        <v>3204</v>
      </c>
      <c r="I3110" s="111">
        <v>3122</v>
      </c>
      <c r="J3110" s="111">
        <v>3122</v>
      </c>
      <c r="K3110" s="122">
        <v>127</v>
      </c>
      <c r="L3110" s="110">
        <f t="shared" si="805"/>
        <v>1458813.24</v>
      </c>
      <c r="M3110" s="108"/>
      <c r="N3110" s="108"/>
      <c r="O3110" s="108"/>
      <c r="P3110" s="110">
        <f>'Форма 2'!C3110-M3110-N3110-O3110</f>
        <v>1458813.24</v>
      </c>
      <c r="Q3110" s="111">
        <f t="shared" si="806"/>
        <v>467.26881486226779</v>
      </c>
      <c r="R3110" s="111">
        <f t="shared" si="807"/>
        <v>467.26881486226779</v>
      </c>
      <c r="S3110" s="112" t="s">
        <v>2152</v>
      </c>
      <c r="T3110" s="107" t="s">
        <v>92</v>
      </c>
      <c r="U3110" s="217"/>
      <c r="V3110" s="85"/>
      <c r="W3110" s="85"/>
      <c r="X3110" s="85"/>
      <c r="Y3110" s="85"/>
      <c r="Z3110" s="85">
        <v>1</v>
      </c>
      <c r="AA3110" s="85"/>
      <c r="AB3110" s="86"/>
      <c r="AC3110" s="86"/>
      <c r="AD3110" s="85"/>
      <c r="AE3110" s="85"/>
      <c r="AF3110" s="85"/>
      <c r="AG3110" s="85"/>
      <c r="AH3110" s="85"/>
      <c r="AI3110" s="85"/>
      <c r="AJ3110" s="85"/>
    </row>
    <row r="3111" spans="1:36" ht="16.5" thickTop="1" thickBot="1">
      <c r="A3111" s="105">
        <f t="shared" si="800"/>
        <v>48</v>
      </c>
      <c r="B3111" s="112" t="s">
        <v>3023</v>
      </c>
      <c r="C3111" s="107">
        <v>1954</v>
      </c>
      <c r="D3111" s="107"/>
      <c r="E3111" s="114" t="s">
        <v>244</v>
      </c>
      <c r="F3111" s="107">
        <v>3</v>
      </c>
      <c r="G3111" s="107">
        <v>2</v>
      </c>
      <c r="H3111" s="111">
        <v>1364.7</v>
      </c>
      <c r="I3111" s="111">
        <v>1198.2</v>
      </c>
      <c r="J3111" s="111">
        <v>852.2</v>
      </c>
      <c r="K3111" s="122">
        <v>42</v>
      </c>
      <c r="L3111" s="110">
        <f t="shared" si="805"/>
        <v>15459389.835000001</v>
      </c>
      <c r="M3111" s="108"/>
      <c r="N3111" s="108"/>
      <c r="O3111" s="108"/>
      <c r="P3111" s="110">
        <f>'Форма 2'!C3111-M3111-N3111-O3111</f>
        <v>15459389.835000001</v>
      </c>
      <c r="Q3111" s="111">
        <f t="shared" si="806"/>
        <v>12902.178129694543</v>
      </c>
      <c r="R3111" s="111">
        <f t="shared" si="807"/>
        <v>12902.178129694543</v>
      </c>
      <c r="S3111" s="112" t="s">
        <v>2152</v>
      </c>
      <c r="T3111" s="107" t="s">
        <v>82</v>
      </c>
      <c r="U3111" s="217">
        <v>1</v>
      </c>
      <c r="V3111" s="85">
        <v>1</v>
      </c>
      <c r="W3111" s="85"/>
      <c r="X3111" s="85">
        <v>1</v>
      </c>
      <c r="Y3111" s="85">
        <v>1</v>
      </c>
      <c r="Z3111" s="85">
        <v>1</v>
      </c>
      <c r="AA3111" s="85"/>
      <c r="AB3111" s="86"/>
      <c r="AC3111" s="86"/>
      <c r="AD3111" s="85"/>
      <c r="AE3111" s="85"/>
      <c r="AF3111" s="85"/>
      <c r="AG3111" s="85"/>
      <c r="AH3111" s="85"/>
      <c r="AI3111" s="85"/>
      <c r="AJ3111" s="85"/>
    </row>
    <row r="3112" spans="1:36" ht="16.5" thickTop="1" thickBot="1">
      <c r="A3112" s="105">
        <f t="shared" si="800"/>
        <v>49</v>
      </c>
      <c r="B3112" s="112" t="s">
        <v>3024</v>
      </c>
      <c r="C3112" s="107">
        <v>1962</v>
      </c>
      <c r="D3112" s="107"/>
      <c r="E3112" s="114" t="s">
        <v>333</v>
      </c>
      <c r="F3112" s="107">
        <v>5</v>
      </c>
      <c r="G3112" s="107">
        <v>2</v>
      </c>
      <c r="H3112" s="111">
        <v>1599.6</v>
      </c>
      <c r="I3112" s="111">
        <v>1562</v>
      </c>
      <c r="J3112" s="111">
        <v>1459.5</v>
      </c>
      <c r="K3112" s="122">
        <v>56</v>
      </c>
      <c r="L3112" s="110">
        <f t="shared" si="805"/>
        <v>728313.87599999993</v>
      </c>
      <c r="M3112" s="108"/>
      <c r="N3112" s="108"/>
      <c r="O3112" s="108"/>
      <c r="P3112" s="110">
        <f>'Форма 2'!C3112-M3112-N3112-O3112</f>
        <v>728313.87599999993</v>
      </c>
      <c r="Q3112" s="111">
        <f t="shared" si="806"/>
        <v>466.27008706786165</v>
      </c>
      <c r="R3112" s="111">
        <f t="shared" si="807"/>
        <v>466.27008706786165</v>
      </c>
      <c r="S3112" s="112" t="s">
        <v>2152</v>
      </c>
      <c r="T3112" s="107" t="s">
        <v>92</v>
      </c>
      <c r="U3112" s="217"/>
      <c r="V3112" s="85"/>
      <c r="W3112" s="85"/>
      <c r="X3112" s="85"/>
      <c r="Y3112" s="85"/>
      <c r="Z3112" s="85">
        <v>1</v>
      </c>
      <c r="AA3112" s="85"/>
      <c r="AB3112" s="86"/>
      <c r="AC3112" s="86"/>
      <c r="AD3112" s="85"/>
      <c r="AE3112" s="85"/>
      <c r="AF3112" s="85"/>
      <c r="AG3112" s="85"/>
      <c r="AH3112" s="85"/>
      <c r="AI3112" s="85"/>
      <c r="AJ3112" s="85"/>
    </row>
    <row r="3113" spans="1:36" ht="16.5" thickTop="1" thickBot="1">
      <c r="A3113" s="105">
        <f t="shared" si="800"/>
        <v>50</v>
      </c>
      <c r="B3113" s="190" t="s">
        <v>3025</v>
      </c>
      <c r="C3113" s="104">
        <v>1959</v>
      </c>
      <c r="D3113" s="105"/>
      <c r="E3113" s="106" t="s">
        <v>333</v>
      </c>
      <c r="F3113" s="107">
        <v>2</v>
      </c>
      <c r="G3113" s="105">
        <v>2</v>
      </c>
      <c r="H3113" s="111">
        <v>638</v>
      </c>
      <c r="I3113" s="111">
        <v>638</v>
      </c>
      <c r="J3113" s="111">
        <v>638</v>
      </c>
      <c r="K3113" s="109">
        <v>31</v>
      </c>
      <c r="L3113" s="110">
        <f t="shared" si="805"/>
        <v>7227295.9000000013</v>
      </c>
      <c r="M3113" s="108"/>
      <c r="N3113" s="108"/>
      <c r="O3113" s="108"/>
      <c r="P3113" s="110">
        <f>'Форма 2'!C3113-M3113-N3113-O3113</f>
        <v>7227295.9000000013</v>
      </c>
      <c r="Q3113" s="111">
        <f t="shared" si="806"/>
        <v>11328.050000000003</v>
      </c>
      <c r="R3113" s="111">
        <f t="shared" si="807"/>
        <v>11328.050000000003</v>
      </c>
      <c r="S3113" s="112" t="s">
        <v>2152</v>
      </c>
      <c r="T3113" s="107" t="s">
        <v>82</v>
      </c>
      <c r="U3113" s="217">
        <v>1</v>
      </c>
      <c r="V3113" s="85">
        <v>1</v>
      </c>
      <c r="W3113" s="85"/>
      <c r="X3113" s="85">
        <v>1</v>
      </c>
      <c r="Y3113" s="85">
        <v>1</v>
      </c>
      <c r="Z3113" s="85">
        <v>1</v>
      </c>
      <c r="AA3113" s="85"/>
      <c r="AB3113" s="86"/>
      <c r="AC3113" s="86"/>
      <c r="AD3113" s="85"/>
      <c r="AE3113" s="85"/>
      <c r="AF3113" s="85"/>
      <c r="AG3113" s="85"/>
      <c r="AH3113" s="85"/>
      <c r="AI3113" s="85"/>
      <c r="AJ3113" s="85"/>
    </row>
    <row r="3114" spans="1:36" ht="16.5" thickTop="1" thickBot="1">
      <c r="A3114" s="105">
        <f t="shared" si="800"/>
        <v>51</v>
      </c>
      <c r="B3114" s="190" t="s">
        <v>3026</v>
      </c>
      <c r="C3114" s="104">
        <v>1955</v>
      </c>
      <c r="D3114" s="105"/>
      <c r="E3114" s="106" t="s">
        <v>803</v>
      </c>
      <c r="F3114" s="107">
        <v>2</v>
      </c>
      <c r="G3114" s="105">
        <v>2</v>
      </c>
      <c r="H3114" s="111">
        <v>702.3</v>
      </c>
      <c r="I3114" s="111">
        <v>635</v>
      </c>
      <c r="J3114" s="111">
        <v>635</v>
      </c>
      <c r="K3114" s="109">
        <v>27</v>
      </c>
      <c r="L3114" s="110">
        <f t="shared" si="805"/>
        <v>14667844.512</v>
      </c>
      <c r="M3114" s="108"/>
      <c r="N3114" s="108"/>
      <c r="O3114" s="108"/>
      <c r="P3114" s="110">
        <f>'Форма 2'!C3114-M3114-N3114-O3114</f>
        <v>14667844.512</v>
      </c>
      <c r="Q3114" s="111">
        <f t="shared" si="806"/>
        <v>23098.967735433071</v>
      </c>
      <c r="R3114" s="111">
        <f t="shared" si="807"/>
        <v>23098.967735433071</v>
      </c>
      <c r="S3114" s="112" t="s">
        <v>2152</v>
      </c>
      <c r="T3114" s="107" t="s">
        <v>82</v>
      </c>
      <c r="U3114" s="217">
        <v>1</v>
      </c>
      <c r="V3114" s="85">
        <v>1</v>
      </c>
      <c r="W3114" s="85"/>
      <c r="X3114" s="85">
        <v>1</v>
      </c>
      <c r="Y3114" s="85">
        <v>1</v>
      </c>
      <c r="Z3114" s="85">
        <v>1</v>
      </c>
      <c r="AA3114" s="85"/>
      <c r="AB3114" s="86"/>
      <c r="AC3114" s="86"/>
      <c r="AD3114" s="85">
        <v>1</v>
      </c>
      <c r="AE3114" s="85"/>
      <c r="AF3114" s="85"/>
      <c r="AG3114" s="85"/>
      <c r="AH3114" s="85"/>
      <c r="AI3114" s="85"/>
      <c r="AJ3114" s="85"/>
    </row>
    <row r="3115" spans="1:36" ht="16.5" thickTop="1" thickBot="1">
      <c r="A3115" s="105">
        <f t="shared" si="800"/>
        <v>52</v>
      </c>
      <c r="B3115" s="190" t="s">
        <v>3027</v>
      </c>
      <c r="C3115" s="104">
        <v>1959</v>
      </c>
      <c r="D3115" s="105"/>
      <c r="E3115" s="106" t="s">
        <v>333</v>
      </c>
      <c r="F3115" s="107">
        <v>2</v>
      </c>
      <c r="G3115" s="105">
        <v>2</v>
      </c>
      <c r="H3115" s="111">
        <v>832.6</v>
      </c>
      <c r="I3115" s="111">
        <v>739.6</v>
      </c>
      <c r="J3115" s="111">
        <v>739.6</v>
      </c>
      <c r="K3115" s="109">
        <v>33</v>
      </c>
      <c r="L3115" s="110">
        <f t="shared" si="805"/>
        <v>9431734.4299999997</v>
      </c>
      <c r="M3115" s="108"/>
      <c r="N3115" s="108"/>
      <c r="O3115" s="108"/>
      <c r="P3115" s="110">
        <f>'Форма 2'!C3115-M3115-N3115-O3115</f>
        <v>9431734.4299999997</v>
      </c>
      <c r="Q3115" s="111">
        <f t="shared" si="806"/>
        <v>12752.480300162249</v>
      </c>
      <c r="R3115" s="111">
        <f t="shared" si="807"/>
        <v>12752.480300162249</v>
      </c>
      <c r="S3115" s="112" t="s">
        <v>2152</v>
      </c>
      <c r="T3115" s="107" t="s">
        <v>82</v>
      </c>
      <c r="U3115" s="217">
        <v>1</v>
      </c>
      <c r="V3115" s="85">
        <v>1</v>
      </c>
      <c r="W3115" s="85"/>
      <c r="X3115" s="85">
        <v>1</v>
      </c>
      <c r="Y3115" s="85">
        <v>1</v>
      </c>
      <c r="Z3115" s="85">
        <v>1</v>
      </c>
      <c r="AA3115" s="85"/>
      <c r="AB3115" s="86"/>
      <c r="AC3115" s="86"/>
      <c r="AD3115" s="85"/>
      <c r="AE3115" s="85"/>
      <c r="AF3115" s="85"/>
      <c r="AG3115" s="85"/>
      <c r="AH3115" s="85"/>
      <c r="AI3115" s="85"/>
      <c r="AJ3115" s="85"/>
    </row>
    <row r="3116" spans="1:36" ht="16.5" thickTop="1" thickBot="1">
      <c r="A3116" s="105">
        <f t="shared" si="800"/>
        <v>53</v>
      </c>
      <c r="B3116" s="112" t="s">
        <v>3028</v>
      </c>
      <c r="C3116" s="107">
        <v>1955</v>
      </c>
      <c r="D3116" s="107"/>
      <c r="E3116" s="114" t="s">
        <v>317</v>
      </c>
      <c r="F3116" s="107">
        <v>4</v>
      </c>
      <c r="G3116" s="107">
        <v>5</v>
      </c>
      <c r="H3116" s="111">
        <v>4486.3</v>
      </c>
      <c r="I3116" s="111">
        <v>4020.9</v>
      </c>
      <c r="J3116" s="111">
        <v>3006</v>
      </c>
      <c r="K3116" s="122">
        <v>107</v>
      </c>
      <c r="L3116" s="110">
        <f t="shared" si="805"/>
        <v>7139542.6830000002</v>
      </c>
      <c r="M3116" s="108"/>
      <c r="N3116" s="108"/>
      <c r="O3116" s="108"/>
      <c r="P3116" s="110">
        <f>'Форма 2'!C3116-M3116-N3116-O3116</f>
        <v>7139542.6830000002</v>
      </c>
      <c r="Q3116" s="111">
        <f>L3116/I3116</f>
        <v>1775.6081183317167</v>
      </c>
      <c r="R3116" s="111">
        <f>Q3116</f>
        <v>1775.6081183317167</v>
      </c>
      <c r="S3116" s="112" t="s">
        <v>2152</v>
      </c>
      <c r="T3116" s="107" t="s">
        <v>82</v>
      </c>
      <c r="U3116" s="217">
        <v>1</v>
      </c>
      <c r="V3116" s="85"/>
      <c r="W3116" s="85"/>
      <c r="X3116" s="85"/>
      <c r="Y3116" s="85"/>
      <c r="Z3116" s="85"/>
      <c r="AA3116" s="85">
        <v>1</v>
      </c>
      <c r="AB3116" s="86"/>
      <c r="AC3116" s="86"/>
      <c r="AD3116" s="85"/>
      <c r="AE3116" s="85"/>
      <c r="AF3116" s="85"/>
      <c r="AG3116" s="85"/>
      <c r="AH3116" s="85"/>
      <c r="AI3116" s="85"/>
      <c r="AJ3116" s="85"/>
    </row>
    <row r="3117" spans="1:36" ht="16.5" thickTop="1" thickBot="1">
      <c r="A3117" s="105">
        <f t="shared" si="800"/>
        <v>54</v>
      </c>
      <c r="B3117" s="112" t="s">
        <v>3029</v>
      </c>
      <c r="C3117" s="107">
        <v>1955</v>
      </c>
      <c r="D3117" s="107"/>
      <c r="E3117" s="114" t="s">
        <v>803</v>
      </c>
      <c r="F3117" s="107">
        <v>2</v>
      </c>
      <c r="G3117" s="107">
        <v>2</v>
      </c>
      <c r="H3117" s="111">
        <v>702.1</v>
      </c>
      <c r="I3117" s="111">
        <v>633.79999999999995</v>
      </c>
      <c r="J3117" s="111">
        <v>633.79999999999995</v>
      </c>
      <c r="K3117" s="122">
        <v>32</v>
      </c>
      <c r="L3117" s="110">
        <f t="shared" si="805"/>
        <v>14663667.423999999</v>
      </c>
      <c r="M3117" s="108"/>
      <c r="N3117" s="108"/>
      <c r="O3117" s="108"/>
      <c r="P3117" s="110">
        <f>'Форма 2'!C3117-M3117-N3117-O3117</f>
        <v>14663667.423999999</v>
      </c>
      <c r="Q3117" s="111">
        <f>L3117/I3117</f>
        <v>23136.111429473018</v>
      </c>
      <c r="R3117" s="111">
        <f>Q3117</f>
        <v>23136.111429473018</v>
      </c>
      <c r="S3117" s="112" t="s">
        <v>2152</v>
      </c>
      <c r="T3117" s="107" t="s">
        <v>82</v>
      </c>
      <c r="U3117" s="217">
        <v>1</v>
      </c>
      <c r="V3117" s="85">
        <v>1</v>
      </c>
      <c r="W3117" s="85"/>
      <c r="X3117" s="85">
        <v>1</v>
      </c>
      <c r="Y3117" s="85">
        <v>1</v>
      </c>
      <c r="Z3117" s="85">
        <v>1</v>
      </c>
      <c r="AA3117" s="85"/>
      <c r="AB3117" s="86"/>
      <c r="AC3117" s="86"/>
      <c r="AD3117" s="85">
        <v>1</v>
      </c>
      <c r="AE3117" s="85"/>
      <c r="AF3117" s="85"/>
      <c r="AG3117" s="85"/>
      <c r="AH3117" s="85"/>
      <c r="AI3117" s="85"/>
      <c r="AJ3117" s="85"/>
    </row>
    <row r="3118" spans="1:36" ht="16.5" thickTop="1" thickBot="1">
      <c r="A3118" s="105">
        <f t="shared" si="800"/>
        <v>55</v>
      </c>
      <c r="B3118" s="190" t="s">
        <v>3030</v>
      </c>
      <c r="C3118" s="104">
        <v>1955</v>
      </c>
      <c r="D3118" s="105"/>
      <c r="E3118" s="106" t="s">
        <v>803</v>
      </c>
      <c r="F3118" s="107">
        <v>2</v>
      </c>
      <c r="G3118" s="105">
        <v>2</v>
      </c>
      <c r="H3118" s="111">
        <v>637.4</v>
      </c>
      <c r="I3118" s="111">
        <v>633.9</v>
      </c>
      <c r="J3118" s="111">
        <v>497.2</v>
      </c>
      <c r="K3118" s="109">
        <v>24</v>
      </c>
      <c r="L3118" s="110">
        <f t="shared" si="805"/>
        <v>13312379.455999998</v>
      </c>
      <c r="M3118" s="108"/>
      <c r="N3118" s="108"/>
      <c r="O3118" s="108"/>
      <c r="P3118" s="110">
        <f>'Форма 2'!C3118-M3118-N3118-O3118</f>
        <v>13312379.455999998</v>
      </c>
      <c r="Q3118" s="111">
        <f>L3118/I3118</f>
        <v>21000.756359047165</v>
      </c>
      <c r="R3118" s="111">
        <f>Q3118</f>
        <v>21000.756359047165</v>
      </c>
      <c r="S3118" s="112" t="s">
        <v>2152</v>
      </c>
      <c r="T3118" s="107" t="s">
        <v>82</v>
      </c>
      <c r="U3118" s="217">
        <v>1</v>
      </c>
      <c r="V3118" s="85">
        <v>1</v>
      </c>
      <c r="W3118" s="85"/>
      <c r="X3118" s="85">
        <v>1</v>
      </c>
      <c r="Y3118" s="85">
        <v>1</v>
      </c>
      <c r="Z3118" s="85">
        <v>1</v>
      </c>
      <c r="AA3118" s="85"/>
      <c r="AB3118" s="86"/>
      <c r="AC3118" s="86"/>
      <c r="AD3118" s="85">
        <v>1</v>
      </c>
      <c r="AE3118" s="85"/>
      <c r="AF3118" s="85"/>
      <c r="AG3118" s="85"/>
      <c r="AH3118" s="85"/>
      <c r="AI3118" s="85"/>
      <c r="AJ3118" s="85"/>
    </row>
    <row r="3119" spans="1:36" ht="16.5" thickTop="1" thickBot="1">
      <c r="A3119" s="105">
        <f t="shared" si="800"/>
        <v>56</v>
      </c>
      <c r="B3119" s="112" t="s">
        <v>3031</v>
      </c>
      <c r="C3119" s="107">
        <v>1963</v>
      </c>
      <c r="D3119" s="107"/>
      <c r="E3119" s="114" t="s">
        <v>333</v>
      </c>
      <c r="F3119" s="107">
        <v>4</v>
      </c>
      <c r="G3119" s="107">
        <v>3</v>
      </c>
      <c r="H3119" s="111">
        <v>2042.5</v>
      </c>
      <c r="I3119" s="111">
        <v>1925.3</v>
      </c>
      <c r="J3119" s="111">
        <v>1883.1</v>
      </c>
      <c r="K3119" s="122">
        <v>92</v>
      </c>
      <c r="L3119" s="110">
        <f t="shared" si="805"/>
        <v>929970.67500000005</v>
      </c>
      <c r="M3119" s="108"/>
      <c r="N3119" s="108"/>
      <c r="O3119" s="108"/>
      <c r="P3119" s="110">
        <f>'Форма 2'!C3119-M3119-N3119-O3119</f>
        <v>929970.67500000005</v>
      </c>
      <c r="Q3119" s="111">
        <f t="shared" si="806"/>
        <v>483.02637251337455</v>
      </c>
      <c r="R3119" s="111">
        <f t="shared" si="807"/>
        <v>483.02637251337455</v>
      </c>
      <c r="S3119" s="112" t="s">
        <v>2152</v>
      </c>
      <c r="T3119" s="107" t="s">
        <v>92</v>
      </c>
      <c r="U3119" s="217"/>
      <c r="V3119" s="85"/>
      <c r="W3119" s="85"/>
      <c r="X3119" s="85"/>
      <c r="Y3119" s="85"/>
      <c r="Z3119" s="85">
        <v>1</v>
      </c>
      <c r="AA3119" s="85"/>
      <c r="AB3119" s="86"/>
      <c r="AC3119" s="86"/>
      <c r="AD3119" s="85"/>
      <c r="AE3119" s="85"/>
      <c r="AF3119" s="85"/>
      <c r="AG3119" s="85"/>
      <c r="AH3119" s="85"/>
      <c r="AI3119" s="85"/>
      <c r="AJ3119" s="85"/>
    </row>
    <row r="3120" spans="1:36" ht="16.5" thickTop="1" thickBot="1">
      <c r="A3120" s="105">
        <f t="shared" si="800"/>
        <v>57</v>
      </c>
      <c r="B3120" s="190" t="s">
        <v>3032</v>
      </c>
      <c r="C3120" s="104">
        <v>1963</v>
      </c>
      <c r="D3120" s="105"/>
      <c r="E3120" s="106" t="s">
        <v>313</v>
      </c>
      <c r="F3120" s="107">
        <v>4</v>
      </c>
      <c r="G3120" s="105">
        <v>2</v>
      </c>
      <c r="H3120" s="111">
        <v>1674.7</v>
      </c>
      <c r="I3120" s="111">
        <v>1299.9000000000001</v>
      </c>
      <c r="J3120" s="111">
        <v>1180.7</v>
      </c>
      <c r="K3120" s="109">
        <v>59</v>
      </c>
      <c r="L3120" s="110">
        <f t="shared" si="805"/>
        <v>7777574.7519999994</v>
      </c>
      <c r="M3120" s="108"/>
      <c r="N3120" s="108"/>
      <c r="O3120" s="108"/>
      <c r="P3120" s="110">
        <f>'Форма 2'!C3120-M3120-N3120-O3120</f>
        <v>7777574.7519999994</v>
      </c>
      <c r="Q3120" s="111">
        <f t="shared" si="806"/>
        <v>5983.2100561581656</v>
      </c>
      <c r="R3120" s="111">
        <f t="shared" si="807"/>
        <v>5983.2100561581656</v>
      </c>
      <c r="S3120" s="112" t="s">
        <v>2152</v>
      </c>
      <c r="T3120" s="107" t="s">
        <v>82</v>
      </c>
      <c r="U3120" s="217">
        <v>1</v>
      </c>
      <c r="V3120" s="85">
        <v>1</v>
      </c>
      <c r="W3120" s="85"/>
      <c r="X3120" s="85">
        <v>1</v>
      </c>
      <c r="Y3120" s="85">
        <v>1</v>
      </c>
      <c r="Z3120" s="85">
        <v>1</v>
      </c>
      <c r="AA3120" s="85"/>
      <c r="AB3120" s="86"/>
      <c r="AC3120" s="86"/>
      <c r="AD3120" s="85"/>
      <c r="AE3120" s="85"/>
      <c r="AF3120" s="85"/>
      <c r="AG3120" s="85"/>
      <c r="AH3120" s="85"/>
      <c r="AI3120" s="85"/>
      <c r="AJ3120" s="85"/>
    </row>
    <row r="3121" spans="1:36" ht="16.5" thickTop="1" thickBot="1">
      <c r="A3121" s="105">
        <f t="shared" si="800"/>
        <v>58</v>
      </c>
      <c r="B3121" s="112" t="s">
        <v>1531</v>
      </c>
      <c r="C3121" s="107">
        <v>1965</v>
      </c>
      <c r="D3121" s="107"/>
      <c r="E3121" s="114" t="s">
        <v>326</v>
      </c>
      <c r="F3121" s="107">
        <v>5</v>
      </c>
      <c r="G3121" s="107">
        <v>2</v>
      </c>
      <c r="H3121" s="111">
        <v>1980</v>
      </c>
      <c r="I3121" s="111">
        <v>1047</v>
      </c>
      <c r="J3121" s="111">
        <v>1047</v>
      </c>
      <c r="K3121" s="122">
        <v>68</v>
      </c>
      <c r="L3121" s="110">
        <f t="shared" si="805"/>
        <v>1028827.8</v>
      </c>
      <c r="M3121" s="108"/>
      <c r="N3121" s="108"/>
      <c r="O3121" s="108"/>
      <c r="P3121" s="110">
        <f>'Форма 2'!C3121-M3121-N3121-O3121</f>
        <v>1028827.8</v>
      </c>
      <c r="Q3121" s="111">
        <f t="shared" si="806"/>
        <v>982.64355300859609</v>
      </c>
      <c r="R3121" s="111">
        <f t="shared" si="807"/>
        <v>982.64355300859609</v>
      </c>
      <c r="S3121" s="112" t="s">
        <v>2152</v>
      </c>
      <c r="T3121" s="107" t="s">
        <v>92</v>
      </c>
      <c r="U3121" s="217">
        <v>1</v>
      </c>
      <c r="V3121" s="85"/>
      <c r="W3121" s="85"/>
      <c r="X3121" s="85"/>
      <c r="Y3121" s="85"/>
      <c r="Z3121" s="85"/>
      <c r="AA3121" s="85"/>
      <c r="AB3121" s="86"/>
      <c r="AC3121" s="86"/>
      <c r="AD3121" s="85"/>
      <c r="AE3121" s="85"/>
      <c r="AF3121" s="85"/>
      <c r="AG3121" s="85"/>
      <c r="AH3121" s="85"/>
      <c r="AI3121" s="85"/>
      <c r="AJ3121" s="85"/>
    </row>
    <row r="3122" spans="1:36" ht="16.5" thickTop="1" thickBot="1">
      <c r="A3122" s="105">
        <f t="shared" ref="A3122:A3186" si="811">A3121+1</f>
        <v>59</v>
      </c>
      <c r="B3122" s="112" t="s">
        <v>330</v>
      </c>
      <c r="C3122" s="107">
        <v>1964</v>
      </c>
      <c r="D3122" s="107"/>
      <c r="E3122" s="114" t="s">
        <v>326</v>
      </c>
      <c r="F3122" s="107">
        <v>3</v>
      </c>
      <c r="G3122" s="107">
        <v>2</v>
      </c>
      <c r="H3122" s="111">
        <v>2150.9</v>
      </c>
      <c r="I3122" s="111">
        <v>1278.5999999999999</v>
      </c>
      <c r="J3122" s="111">
        <v>1278.5999999999999</v>
      </c>
      <c r="K3122" s="122">
        <v>48</v>
      </c>
      <c r="L3122" s="110">
        <f t="shared" ref="L3122" si="812">SUM(M3122:P3122)</f>
        <v>18067818.108000003</v>
      </c>
      <c r="M3122" s="108"/>
      <c r="N3122" s="108"/>
      <c r="O3122" s="108"/>
      <c r="P3122" s="110">
        <f>'Форма 2'!C3122-M3122-N3122-O3122</f>
        <v>18067818.108000003</v>
      </c>
      <c r="Q3122" s="111">
        <f t="shared" ref="Q3122" si="813">L3122/I3122</f>
        <v>14130.938610980764</v>
      </c>
      <c r="R3122" s="111">
        <f t="shared" ref="R3122" si="814">Q3122</f>
        <v>14130.938610980764</v>
      </c>
      <c r="S3122" s="112" t="s">
        <v>2152</v>
      </c>
      <c r="T3122" s="105" t="s">
        <v>92</v>
      </c>
      <c r="U3122" s="219"/>
      <c r="V3122" s="153">
        <v>1</v>
      </c>
      <c r="W3122" s="153"/>
      <c r="X3122" s="153"/>
      <c r="Y3122" s="153"/>
      <c r="Z3122" s="153"/>
      <c r="AA3122" s="153"/>
      <c r="AB3122" s="86"/>
      <c r="AC3122" s="86"/>
      <c r="AD3122" s="153"/>
      <c r="AE3122" s="153"/>
      <c r="AF3122" s="153"/>
      <c r="AG3122" s="85"/>
      <c r="AH3122" s="153"/>
      <c r="AI3122" s="153"/>
      <c r="AJ3122" s="153"/>
    </row>
    <row r="3123" spans="1:36" ht="16.5" thickTop="1" thickBot="1">
      <c r="A3123" s="105">
        <f t="shared" si="811"/>
        <v>60</v>
      </c>
      <c r="B3123" s="190" t="s">
        <v>3033</v>
      </c>
      <c r="C3123" s="104">
        <v>1961</v>
      </c>
      <c r="D3123" s="105"/>
      <c r="E3123" s="106" t="s">
        <v>80</v>
      </c>
      <c r="F3123" s="107">
        <v>2</v>
      </c>
      <c r="G3123" s="105">
        <v>2</v>
      </c>
      <c r="H3123" s="111">
        <v>680.3</v>
      </c>
      <c r="I3123" s="111">
        <v>622.29999999999995</v>
      </c>
      <c r="J3123" s="111">
        <v>583</v>
      </c>
      <c r="K3123" s="109">
        <v>26</v>
      </c>
      <c r="L3123" s="110">
        <f t="shared" si="805"/>
        <v>503571.66599999997</v>
      </c>
      <c r="M3123" s="108"/>
      <c r="N3123" s="108"/>
      <c r="O3123" s="108"/>
      <c r="P3123" s="110">
        <f>'Форма 2'!C3123-M3123-N3123-O3123</f>
        <v>503571.66599999997</v>
      </c>
      <c r="Q3123" s="111">
        <f t="shared" si="806"/>
        <v>809.21045476458301</v>
      </c>
      <c r="R3123" s="111">
        <f t="shared" si="807"/>
        <v>809.21045476458301</v>
      </c>
      <c r="S3123" s="112" t="s">
        <v>2152</v>
      </c>
      <c r="T3123" s="105" t="s">
        <v>82</v>
      </c>
      <c r="U3123" s="217">
        <v>1</v>
      </c>
      <c r="V3123" s="85"/>
      <c r="W3123" s="85"/>
      <c r="X3123" s="85"/>
      <c r="Y3123" s="85"/>
      <c r="Z3123" s="85"/>
      <c r="AA3123" s="85"/>
      <c r="AB3123" s="86"/>
      <c r="AC3123" s="86"/>
      <c r="AD3123" s="85"/>
      <c r="AE3123" s="85"/>
      <c r="AF3123" s="85"/>
      <c r="AG3123" s="85"/>
      <c r="AH3123" s="85"/>
      <c r="AI3123" s="85"/>
      <c r="AJ3123" s="85"/>
    </row>
    <row r="3124" spans="1:36" ht="16.5" thickTop="1" thickBot="1">
      <c r="A3124" s="105">
        <f t="shared" si="811"/>
        <v>61</v>
      </c>
      <c r="B3124" s="112" t="s">
        <v>1532</v>
      </c>
      <c r="C3124" s="107">
        <v>1963</v>
      </c>
      <c r="D3124" s="107"/>
      <c r="E3124" s="114" t="s">
        <v>333</v>
      </c>
      <c r="F3124" s="107">
        <v>5</v>
      </c>
      <c r="G3124" s="107">
        <v>3</v>
      </c>
      <c r="H3124" s="111">
        <v>2569.6</v>
      </c>
      <c r="I3124" s="111">
        <v>2577.3000000000002</v>
      </c>
      <c r="J3124" s="111">
        <v>2420.3000000000002</v>
      </c>
      <c r="K3124" s="122">
        <v>120</v>
      </c>
      <c r="L3124" s="110">
        <f t="shared" si="805"/>
        <v>835376.96000000008</v>
      </c>
      <c r="M3124" s="108"/>
      <c r="N3124" s="108"/>
      <c r="O3124" s="108"/>
      <c r="P3124" s="110">
        <f>'Форма 2'!C3124-M3124-N3124-O3124</f>
        <v>835376.96000000008</v>
      </c>
      <c r="Q3124" s="111">
        <f t="shared" si="806"/>
        <v>324.12872385830133</v>
      </c>
      <c r="R3124" s="111">
        <f t="shared" si="807"/>
        <v>324.12872385830133</v>
      </c>
      <c r="S3124" s="112" t="s">
        <v>2152</v>
      </c>
      <c r="T3124" s="107" t="s">
        <v>92</v>
      </c>
      <c r="U3124" s="217"/>
      <c r="V3124" s="85"/>
      <c r="W3124" s="85"/>
      <c r="X3124" s="85">
        <v>1</v>
      </c>
      <c r="Y3124" s="85"/>
      <c r="Z3124" s="85"/>
      <c r="AA3124" s="85"/>
      <c r="AB3124" s="86"/>
      <c r="AC3124" s="86"/>
      <c r="AD3124" s="85"/>
      <c r="AE3124" s="85"/>
      <c r="AF3124" s="85"/>
      <c r="AG3124" s="85"/>
      <c r="AH3124" s="85"/>
      <c r="AI3124" s="85"/>
      <c r="AJ3124" s="85"/>
    </row>
    <row r="3125" spans="1:36" ht="16.5" thickTop="1" thickBot="1">
      <c r="A3125" s="105">
        <f t="shared" si="811"/>
        <v>62</v>
      </c>
      <c r="B3125" s="112" t="s">
        <v>3034</v>
      </c>
      <c r="C3125" s="107">
        <v>1964</v>
      </c>
      <c r="D3125" s="107"/>
      <c r="E3125" s="114" t="s">
        <v>333</v>
      </c>
      <c r="F3125" s="107">
        <v>5</v>
      </c>
      <c r="G3125" s="107">
        <v>2</v>
      </c>
      <c r="H3125" s="111">
        <v>1628.2</v>
      </c>
      <c r="I3125" s="111">
        <v>1629.7</v>
      </c>
      <c r="J3125" s="111">
        <v>1629.7</v>
      </c>
      <c r="K3125" s="122">
        <v>59</v>
      </c>
      <c r="L3125" s="110">
        <f t="shared" si="805"/>
        <v>529327.82000000007</v>
      </c>
      <c r="M3125" s="108"/>
      <c r="N3125" s="108"/>
      <c r="O3125" s="108"/>
      <c r="P3125" s="110">
        <f>'Форма 2'!C3125-M3125-N3125-O3125</f>
        <v>529327.82000000007</v>
      </c>
      <c r="Q3125" s="111">
        <f t="shared" si="806"/>
        <v>324.80077314843226</v>
      </c>
      <c r="R3125" s="111">
        <f t="shared" si="807"/>
        <v>324.80077314843226</v>
      </c>
      <c r="S3125" s="112" t="s">
        <v>2152</v>
      </c>
      <c r="T3125" s="107" t="s">
        <v>92</v>
      </c>
      <c r="U3125" s="217"/>
      <c r="V3125" s="85"/>
      <c r="W3125" s="85"/>
      <c r="X3125" s="85">
        <v>1</v>
      </c>
      <c r="Y3125" s="85"/>
      <c r="Z3125" s="85"/>
      <c r="AA3125" s="85"/>
      <c r="AB3125" s="86"/>
      <c r="AC3125" s="86"/>
      <c r="AD3125" s="85"/>
      <c r="AE3125" s="85"/>
      <c r="AF3125" s="85"/>
      <c r="AG3125" s="85"/>
      <c r="AH3125" s="85"/>
      <c r="AI3125" s="85"/>
      <c r="AJ3125" s="85"/>
    </row>
    <row r="3126" spans="1:36" ht="16.5" thickTop="1" thickBot="1">
      <c r="A3126" s="105">
        <f t="shared" si="811"/>
        <v>63</v>
      </c>
      <c r="B3126" s="112" t="s">
        <v>3035</v>
      </c>
      <c r="C3126" s="107">
        <v>1966</v>
      </c>
      <c r="D3126" s="107"/>
      <c r="E3126" s="114" t="s">
        <v>333</v>
      </c>
      <c r="F3126" s="107">
        <v>5</v>
      </c>
      <c r="G3126" s="107">
        <v>4</v>
      </c>
      <c r="H3126" s="111">
        <v>4223.3999999999996</v>
      </c>
      <c r="I3126" s="111">
        <v>3241.4</v>
      </c>
      <c r="J3126" s="111">
        <v>3036.8</v>
      </c>
      <c r="K3126" s="122">
        <v>137</v>
      </c>
      <c r="L3126" s="110">
        <f t="shared" si="805"/>
        <v>2194520.8739999998</v>
      </c>
      <c r="M3126" s="108"/>
      <c r="N3126" s="108"/>
      <c r="O3126" s="108"/>
      <c r="P3126" s="110">
        <f>'Форма 2'!C3126-M3126-N3126-O3126</f>
        <v>2194520.8739999998</v>
      </c>
      <c r="Q3126" s="111">
        <f>L3126/I3126</f>
        <v>677.02871413586718</v>
      </c>
      <c r="R3126" s="111">
        <f>Q3126</f>
        <v>677.02871413586718</v>
      </c>
      <c r="S3126" s="112" t="s">
        <v>2152</v>
      </c>
      <c r="T3126" s="107" t="s">
        <v>82</v>
      </c>
      <c r="U3126" s="217">
        <v>1</v>
      </c>
      <c r="V3126" s="85"/>
      <c r="W3126" s="85"/>
      <c r="X3126" s="85"/>
      <c r="Y3126" s="85"/>
      <c r="Z3126" s="85"/>
      <c r="AA3126" s="85"/>
      <c r="AB3126" s="86"/>
      <c r="AC3126" s="86"/>
      <c r="AD3126" s="85"/>
      <c r="AE3126" s="85"/>
      <c r="AF3126" s="85"/>
      <c r="AG3126" s="85"/>
      <c r="AH3126" s="85"/>
      <c r="AI3126" s="85"/>
      <c r="AJ3126" s="85"/>
    </row>
    <row r="3127" spans="1:36" ht="16.5" thickTop="1" thickBot="1">
      <c r="A3127" s="105">
        <f t="shared" si="811"/>
        <v>64</v>
      </c>
      <c r="B3127" s="112" t="s">
        <v>3036</v>
      </c>
      <c r="C3127" s="107">
        <v>1952</v>
      </c>
      <c r="D3127" s="107"/>
      <c r="E3127" s="114" t="s">
        <v>244</v>
      </c>
      <c r="F3127" s="107">
        <v>2</v>
      </c>
      <c r="G3127" s="107">
        <v>3</v>
      </c>
      <c r="H3127" s="111">
        <v>1383.4</v>
      </c>
      <c r="I3127" s="111">
        <v>1231.5</v>
      </c>
      <c r="J3127" s="111">
        <v>1231.5</v>
      </c>
      <c r="K3127" s="122">
        <v>51</v>
      </c>
      <c r="L3127" s="110">
        <f t="shared" si="805"/>
        <v>15671224.370000003</v>
      </c>
      <c r="M3127" s="108"/>
      <c r="N3127" s="108"/>
      <c r="O3127" s="108"/>
      <c r="P3127" s="110">
        <f>'Форма 2'!C3127-M3127-N3127-O3127</f>
        <v>15671224.370000003</v>
      </c>
      <c r="Q3127" s="111">
        <f>L3127/I3127</f>
        <v>12725.3141453512</v>
      </c>
      <c r="R3127" s="111">
        <f>Q3127</f>
        <v>12725.3141453512</v>
      </c>
      <c r="S3127" s="112" t="s">
        <v>2152</v>
      </c>
      <c r="T3127" s="107" t="s">
        <v>82</v>
      </c>
      <c r="U3127" s="217">
        <v>1</v>
      </c>
      <c r="V3127" s="85">
        <v>1</v>
      </c>
      <c r="W3127" s="85"/>
      <c r="X3127" s="85">
        <v>1</v>
      </c>
      <c r="Y3127" s="85">
        <v>1</v>
      </c>
      <c r="Z3127" s="85">
        <v>1</v>
      </c>
      <c r="AA3127" s="85"/>
      <c r="AB3127" s="86"/>
      <c r="AC3127" s="86"/>
      <c r="AD3127" s="85"/>
      <c r="AE3127" s="85"/>
      <c r="AF3127" s="85"/>
      <c r="AG3127" s="85"/>
      <c r="AH3127" s="85"/>
      <c r="AI3127" s="85"/>
      <c r="AJ3127" s="85"/>
    </row>
    <row r="3128" spans="1:36" ht="16.5" thickTop="1" thickBot="1">
      <c r="A3128" s="105">
        <f t="shared" si="811"/>
        <v>65</v>
      </c>
      <c r="B3128" s="112" t="s">
        <v>3037</v>
      </c>
      <c r="C3128" s="107">
        <v>1952</v>
      </c>
      <c r="D3128" s="107"/>
      <c r="E3128" s="114" t="s">
        <v>244</v>
      </c>
      <c r="F3128" s="107">
        <v>2</v>
      </c>
      <c r="G3128" s="107">
        <v>2</v>
      </c>
      <c r="H3128" s="111">
        <v>1075.7</v>
      </c>
      <c r="I3128" s="111">
        <v>744.3</v>
      </c>
      <c r="J3128" s="111">
        <v>744.3</v>
      </c>
      <c r="K3128" s="122">
        <v>46</v>
      </c>
      <c r="L3128" s="110">
        <f t="shared" si="805"/>
        <v>12185583.385000002</v>
      </c>
      <c r="M3128" s="108"/>
      <c r="N3128" s="108"/>
      <c r="O3128" s="108"/>
      <c r="P3128" s="110">
        <f>'Форма 2'!C3128-M3128-N3128-O3128</f>
        <v>12185583.385000002</v>
      </c>
      <c r="Q3128" s="111">
        <f>L3128/I3128</f>
        <v>16371.870730888086</v>
      </c>
      <c r="R3128" s="111">
        <f>Q3128</f>
        <v>16371.870730888086</v>
      </c>
      <c r="S3128" s="112" t="s">
        <v>2152</v>
      </c>
      <c r="T3128" s="107" t="s">
        <v>82</v>
      </c>
      <c r="U3128" s="217">
        <v>1</v>
      </c>
      <c r="V3128" s="85">
        <v>1</v>
      </c>
      <c r="W3128" s="85"/>
      <c r="X3128" s="85">
        <v>1</v>
      </c>
      <c r="Y3128" s="85">
        <v>1</v>
      </c>
      <c r="Z3128" s="85">
        <v>1</v>
      </c>
      <c r="AA3128" s="85"/>
      <c r="AB3128" s="86"/>
      <c r="AC3128" s="86"/>
      <c r="AD3128" s="85"/>
      <c r="AE3128" s="85"/>
      <c r="AF3128" s="85"/>
      <c r="AG3128" s="85"/>
      <c r="AH3128" s="85"/>
      <c r="AI3128" s="85"/>
      <c r="AJ3128" s="85"/>
    </row>
    <row r="3129" spans="1:36" ht="16.5" thickTop="1" thickBot="1">
      <c r="A3129" s="105">
        <f t="shared" si="811"/>
        <v>66</v>
      </c>
      <c r="B3129" s="112" t="s">
        <v>3038</v>
      </c>
      <c r="C3129" s="107">
        <v>1952</v>
      </c>
      <c r="D3129" s="107"/>
      <c r="E3129" s="114" t="s">
        <v>244</v>
      </c>
      <c r="F3129" s="107">
        <v>2</v>
      </c>
      <c r="G3129" s="107">
        <v>1</v>
      </c>
      <c r="H3129" s="111">
        <v>452.2</v>
      </c>
      <c r="I3129" s="111">
        <v>400.7</v>
      </c>
      <c r="J3129" s="111">
        <v>400.7</v>
      </c>
      <c r="K3129" s="122">
        <v>20</v>
      </c>
      <c r="L3129" s="110">
        <f t="shared" si="805"/>
        <v>5122544.2100000009</v>
      </c>
      <c r="M3129" s="108"/>
      <c r="N3129" s="108"/>
      <c r="O3129" s="108"/>
      <c r="P3129" s="110">
        <f>'Форма 2'!C3129-M3129-N3129-O3129</f>
        <v>5122544.2100000009</v>
      </c>
      <c r="Q3129" s="111">
        <f>L3129/I3129</f>
        <v>12783.988545046172</v>
      </c>
      <c r="R3129" s="111">
        <f>Q3129</f>
        <v>12783.988545046172</v>
      </c>
      <c r="S3129" s="112" t="s">
        <v>2152</v>
      </c>
      <c r="T3129" s="107" t="s">
        <v>82</v>
      </c>
      <c r="U3129" s="217">
        <v>1</v>
      </c>
      <c r="V3129" s="85">
        <v>1</v>
      </c>
      <c r="W3129" s="85"/>
      <c r="X3129" s="85">
        <v>1</v>
      </c>
      <c r="Y3129" s="85">
        <v>1</v>
      </c>
      <c r="Z3129" s="85">
        <v>1</v>
      </c>
      <c r="AA3129" s="85"/>
      <c r="AB3129" s="86"/>
      <c r="AC3129" s="86"/>
      <c r="AD3129" s="85"/>
      <c r="AE3129" s="85"/>
      <c r="AF3129" s="85"/>
      <c r="AG3129" s="85"/>
      <c r="AH3129" s="85"/>
      <c r="AI3129" s="85"/>
      <c r="AJ3129" s="85"/>
    </row>
    <row r="3130" spans="1:36" ht="16.5" thickTop="1" thickBot="1">
      <c r="A3130" s="105">
        <f t="shared" si="811"/>
        <v>67</v>
      </c>
      <c r="B3130" s="112" t="s">
        <v>3039</v>
      </c>
      <c r="C3130" s="107">
        <v>1955</v>
      </c>
      <c r="D3130" s="107">
        <v>2009</v>
      </c>
      <c r="E3130" s="114" t="s">
        <v>317</v>
      </c>
      <c r="F3130" s="107">
        <v>4</v>
      </c>
      <c r="G3130" s="107">
        <v>3</v>
      </c>
      <c r="H3130" s="111">
        <v>3113.3</v>
      </c>
      <c r="I3130" s="111">
        <v>2866.3</v>
      </c>
      <c r="J3130" s="111">
        <v>2543.3000000000002</v>
      </c>
      <c r="K3130" s="122">
        <v>83</v>
      </c>
      <c r="L3130" s="110">
        <f t="shared" ref="L3130:L3153" si="815">SUM(M3130:P3130)</f>
        <v>3336834.94</v>
      </c>
      <c r="M3130" s="108"/>
      <c r="N3130" s="108"/>
      <c r="O3130" s="108"/>
      <c r="P3130" s="110">
        <f>'Форма 2'!C3130-M3130-N3130-O3130</f>
        <v>3336834.94</v>
      </c>
      <c r="Q3130" s="111">
        <f t="shared" si="806"/>
        <v>1164.1610926979031</v>
      </c>
      <c r="R3130" s="111">
        <f t="shared" si="807"/>
        <v>1164.1610926979031</v>
      </c>
      <c r="S3130" s="112" t="s">
        <v>2152</v>
      </c>
      <c r="T3130" s="107" t="s">
        <v>82</v>
      </c>
      <c r="U3130" s="217"/>
      <c r="V3130" s="85"/>
      <c r="W3130" s="85"/>
      <c r="X3130" s="85"/>
      <c r="Y3130" s="85"/>
      <c r="Z3130" s="85"/>
      <c r="AA3130" s="85">
        <v>1</v>
      </c>
      <c r="AB3130" s="86"/>
      <c r="AC3130" s="86"/>
      <c r="AD3130" s="85"/>
      <c r="AE3130" s="85"/>
      <c r="AF3130" s="85"/>
      <c r="AG3130" s="85"/>
      <c r="AH3130" s="85"/>
      <c r="AI3130" s="85"/>
      <c r="AJ3130" s="85"/>
    </row>
    <row r="3131" spans="1:36" ht="16.5" thickTop="1" thickBot="1">
      <c r="A3131" s="105">
        <f t="shared" si="811"/>
        <v>68</v>
      </c>
      <c r="B3131" s="190" t="s">
        <v>3040</v>
      </c>
      <c r="C3131" s="104">
        <v>1962</v>
      </c>
      <c r="D3131" s="105"/>
      <c r="E3131" s="106" t="s">
        <v>313</v>
      </c>
      <c r="F3131" s="107">
        <v>5</v>
      </c>
      <c r="G3131" s="105">
        <v>4</v>
      </c>
      <c r="H3131" s="111">
        <v>3618.8</v>
      </c>
      <c r="I3131" s="111">
        <v>3170.6</v>
      </c>
      <c r="J3131" s="111">
        <v>3044</v>
      </c>
      <c r="K3131" s="109">
        <v>123</v>
      </c>
      <c r="L3131" s="110">
        <f t="shared" si="815"/>
        <v>4833703.5360000003</v>
      </c>
      <c r="M3131" s="108"/>
      <c r="N3131" s="108"/>
      <c r="O3131" s="108"/>
      <c r="P3131" s="110">
        <f>'Форма 2'!C3131-M3131-N3131-O3131</f>
        <v>4833703.5360000003</v>
      </c>
      <c r="Q3131" s="111">
        <f t="shared" si="806"/>
        <v>1524.5390575916231</v>
      </c>
      <c r="R3131" s="111">
        <f t="shared" si="807"/>
        <v>1524.5390575916231</v>
      </c>
      <c r="S3131" s="112" t="s">
        <v>2152</v>
      </c>
      <c r="T3131" s="107" t="s">
        <v>82</v>
      </c>
      <c r="U3131" s="217">
        <v>1</v>
      </c>
      <c r="V3131" s="85"/>
      <c r="W3131" s="85"/>
      <c r="X3131" s="85"/>
      <c r="Y3131" s="85"/>
      <c r="Z3131" s="85"/>
      <c r="AA3131" s="85"/>
      <c r="AB3131" s="86"/>
      <c r="AC3131" s="86"/>
      <c r="AD3131" s="85"/>
      <c r="AE3131" s="85"/>
      <c r="AF3131" s="85">
        <v>1</v>
      </c>
      <c r="AG3131" s="85"/>
      <c r="AH3131" s="85"/>
      <c r="AI3131" s="85"/>
      <c r="AJ3131" s="85"/>
    </row>
    <row r="3132" spans="1:36" ht="16.5" thickTop="1" thickBot="1">
      <c r="A3132" s="105">
        <f t="shared" si="811"/>
        <v>69</v>
      </c>
      <c r="B3132" s="112" t="s">
        <v>3041</v>
      </c>
      <c r="C3132" s="107">
        <v>1969</v>
      </c>
      <c r="D3132" s="107"/>
      <c r="E3132" s="114" t="s">
        <v>313</v>
      </c>
      <c r="F3132" s="107">
        <v>5</v>
      </c>
      <c r="G3132" s="107">
        <v>4</v>
      </c>
      <c r="H3132" s="111">
        <v>3687.2</v>
      </c>
      <c r="I3132" s="111">
        <v>3250.1</v>
      </c>
      <c r="J3132" s="111">
        <v>2873.2</v>
      </c>
      <c r="K3132" s="122">
        <v>133</v>
      </c>
      <c r="L3132" s="110">
        <f t="shared" si="815"/>
        <v>2877527.7519999999</v>
      </c>
      <c r="M3132" s="108"/>
      <c r="N3132" s="108"/>
      <c r="O3132" s="108"/>
      <c r="P3132" s="110">
        <f>'Форма 2'!C3132-M3132-N3132-O3132</f>
        <v>2877527.7519999999</v>
      </c>
      <c r="Q3132" s="111">
        <f t="shared" si="806"/>
        <v>885.36591243346356</v>
      </c>
      <c r="R3132" s="111">
        <f t="shared" si="807"/>
        <v>885.36591243346356</v>
      </c>
      <c r="S3132" s="112" t="s">
        <v>2152</v>
      </c>
      <c r="T3132" s="107" t="s">
        <v>82</v>
      </c>
      <c r="U3132" s="217"/>
      <c r="V3132" s="85"/>
      <c r="W3132" s="85"/>
      <c r="X3132" s="85">
        <v>1</v>
      </c>
      <c r="Y3132" s="85"/>
      <c r="Z3132" s="85">
        <v>1</v>
      </c>
      <c r="AA3132" s="85"/>
      <c r="AB3132" s="86"/>
      <c r="AC3132" s="86"/>
      <c r="AD3132" s="85"/>
      <c r="AE3132" s="85"/>
      <c r="AF3132" s="85"/>
      <c r="AG3132" s="85"/>
      <c r="AH3132" s="85"/>
      <c r="AI3132" s="85"/>
      <c r="AJ3132" s="85"/>
    </row>
    <row r="3133" spans="1:36" ht="16.5" thickTop="1" thickBot="1">
      <c r="A3133" s="105">
        <f t="shared" si="811"/>
        <v>70</v>
      </c>
      <c r="B3133" s="190" t="s">
        <v>3042</v>
      </c>
      <c r="C3133" s="104">
        <v>1969</v>
      </c>
      <c r="D3133" s="105"/>
      <c r="E3133" s="106" t="s">
        <v>313</v>
      </c>
      <c r="F3133" s="107">
        <v>5</v>
      </c>
      <c r="G3133" s="105">
        <v>8</v>
      </c>
      <c r="H3133" s="111">
        <v>7068.7</v>
      </c>
      <c r="I3133" s="111">
        <v>6237.7</v>
      </c>
      <c r="J3133" s="111">
        <v>5596.5</v>
      </c>
      <c r="K3133" s="109">
        <v>225</v>
      </c>
      <c r="L3133" s="110">
        <f t="shared" si="815"/>
        <v>77631290.879999995</v>
      </c>
      <c r="M3133" s="108"/>
      <c r="N3133" s="108"/>
      <c r="O3133" s="108"/>
      <c r="P3133" s="110">
        <f>'Форма 2'!C3133-M3133-N3133-O3133</f>
        <v>77631290.879999995</v>
      </c>
      <c r="Q3133" s="111">
        <f t="shared" si="806"/>
        <v>12445.49928338971</v>
      </c>
      <c r="R3133" s="111">
        <f t="shared" si="807"/>
        <v>12445.49928338971</v>
      </c>
      <c r="S3133" s="112" t="s">
        <v>2152</v>
      </c>
      <c r="T3133" s="107" t="s">
        <v>82</v>
      </c>
      <c r="U3133" s="217"/>
      <c r="V3133" s="85"/>
      <c r="W3133" s="85"/>
      <c r="X3133" s="85">
        <v>1</v>
      </c>
      <c r="Y3133" s="85"/>
      <c r="Z3133" s="85">
        <v>1</v>
      </c>
      <c r="AA3133" s="85"/>
      <c r="AB3133" s="86"/>
      <c r="AC3133" s="86"/>
      <c r="AD3133" s="85">
        <v>1</v>
      </c>
      <c r="AE3133" s="85">
        <v>1</v>
      </c>
      <c r="AF3133" s="85">
        <v>1</v>
      </c>
      <c r="AG3133" s="85"/>
      <c r="AH3133" s="85"/>
      <c r="AI3133" s="85"/>
      <c r="AJ3133" s="85"/>
    </row>
    <row r="3134" spans="1:36" ht="16.5" thickTop="1" thickBot="1">
      <c r="A3134" s="105">
        <f t="shared" si="811"/>
        <v>71</v>
      </c>
      <c r="B3134" s="190" t="s">
        <v>3043</v>
      </c>
      <c r="C3134" s="104">
        <v>1950</v>
      </c>
      <c r="D3134" s="105"/>
      <c r="E3134" s="106" t="s">
        <v>244</v>
      </c>
      <c r="F3134" s="107">
        <v>2</v>
      </c>
      <c r="G3134" s="105">
        <v>1</v>
      </c>
      <c r="H3134" s="111">
        <v>456.4</v>
      </c>
      <c r="I3134" s="111">
        <v>417.9</v>
      </c>
      <c r="J3134" s="111">
        <v>417.9</v>
      </c>
      <c r="K3134" s="109">
        <v>16</v>
      </c>
      <c r="L3134" s="110">
        <f t="shared" si="815"/>
        <v>5170122.0199999996</v>
      </c>
      <c r="M3134" s="108"/>
      <c r="N3134" s="108"/>
      <c r="O3134" s="108"/>
      <c r="P3134" s="110">
        <f>'Форма 2'!C3134-M3134-N3134-O3134</f>
        <v>5170122.0199999996</v>
      </c>
      <c r="Q3134" s="111">
        <f t="shared" si="806"/>
        <v>12371.672696817421</v>
      </c>
      <c r="R3134" s="111">
        <f t="shared" si="807"/>
        <v>12371.672696817421</v>
      </c>
      <c r="S3134" s="112" t="s">
        <v>2152</v>
      </c>
      <c r="T3134" s="107" t="s">
        <v>82</v>
      </c>
      <c r="U3134" s="217">
        <v>1</v>
      </c>
      <c r="V3134" s="85">
        <v>1</v>
      </c>
      <c r="W3134" s="85"/>
      <c r="X3134" s="85">
        <v>1</v>
      </c>
      <c r="Y3134" s="85">
        <v>1</v>
      </c>
      <c r="Z3134" s="85">
        <v>1</v>
      </c>
      <c r="AA3134" s="85"/>
      <c r="AB3134" s="86"/>
      <c r="AC3134" s="86"/>
      <c r="AD3134" s="85"/>
      <c r="AE3134" s="85"/>
      <c r="AF3134" s="85"/>
      <c r="AG3134" s="85"/>
      <c r="AH3134" s="85"/>
      <c r="AI3134" s="85"/>
      <c r="AJ3134" s="85"/>
    </row>
    <row r="3135" spans="1:36" ht="16.5" thickTop="1" thickBot="1">
      <c r="A3135" s="105">
        <f t="shared" si="811"/>
        <v>72</v>
      </c>
      <c r="B3135" s="190" t="s">
        <v>3044</v>
      </c>
      <c r="C3135" s="104">
        <v>1949</v>
      </c>
      <c r="D3135" s="105"/>
      <c r="E3135" s="106" t="s">
        <v>244</v>
      </c>
      <c r="F3135" s="107">
        <v>2</v>
      </c>
      <c r="G3135" s="105">
        <v>1</v>
      </c>
      <c r="H3135" s="111">
        <v>441.7</v>
      </c>
      <c r="I3135" s="111">
        <v>404.2</v>
      </c>
      <c r="J3135" s="111">
        <v>404.2</v>
      </c>
      <c r="K3135" s="109">
        <v>20</v>
      </c>
      <c r="L3135" s="110">
        <f t="shared" si="815"/>
        <v>5003599.6850000005</v>
      </c>
      <c r="M3135" s="108"/>
      <c r="N3135" s="108"/>
      <c r="O3135" s="108"/>
      <c r="P3135" s="110">
        <f>'Форма 2'!C3135-M3135-N3135-O3135</f>
        <v>5003599.6850000005</v>
      </c>
      <c r="Q3135" s="111">
        <f t="shared" si="806"/>
        <v>12379.019507669473</v>
      </c>
      <c r="R3135" s="111">
        <f t="shared" si="807"/>
        <v>12379.019507669473</v>
      </c>
      <c r="S3135" s="112" t="s">
        <v>2152</v>
      </c>
      <c r="T3135" s="107" t="s">
        <v>82</v>
      </c>
      <c r="U3135" s="217">
        <v>1</v>
      </c>
      <c r="V3135" s="85">
        <v>1</v>
      </c>
      <c r="W3135" s="85"/>
      <c r="X3135" s="85">
        <v>1</v>
      </c>
      <c r="Y3135" s="85">
        <v>1</v>
      </c>
      <c r="Z3135" s="85">
        <v>1</v>
      </c>
      <c r="AA3135" s="85"/>
      <c r="AB3135" s="86"/>
      <c r="AC3135" s="86"/>
      <c r="AD3135" s="85"/>
      <c r="AE3135" s="85"/>
      <c r="AF3135" s="85"/>
      <c r="AG3135" s="85"/>
      <c r="AH3135" s="85"/>
      <c r="AI3135" s="85"/>
      <c r="AJ3135" s="85"/>
    </row>
    <row r="3136" spans="1:36" ht="16.5" thickTop="1" thickBot="1">
      <c r="A3136" s="105">
        <f t="shared" si="811"/>
        <v>73</v>
      </c>
      <c r="B3136" s="114" t="s">
        <v>3045</v>
      </c>
      <c r="C3136" s="113">
        <v>1963</v>
      </c>
      <c r="D3136" s="107"/>
      <c r="E3136" s="114" t="s">
        <v>313</v>
      </c>
      <c r="F3136" s="107">
        <v>4</v>
      </c>
      <c r="G3136" s="107">
        <v>2</v>
      </c>
      <c r="H3136" s="111">
        <v>1290.8</v>
      </c>
      <c r="I3136" s="111">
        <v>1142.8</v>
      </c>
      <c r="J3136" s="111">
        <v>1142.8</v>
      </c>
      <c r="K3136" s="125">
        <v>54</v>
      </c>
      <c r="L3136" s="110">
        <f t="shared" si="815"/>
        <v>5994681.7280000001</v>
      </c>
      <c r="M3136" s="108"/>
      <c r="N3136" s="108"/>
      <c r="O3136" s="108"/>
      <c r="P3136" s="110">
        <f>'Форма 2'!C3136-M3136-N3136-O3136</f>
        <v>5994681.7280000001</v>
      </c>
      <c r="Q3136" s="111">
        <f t="shared" si="806"/>
        <v>5245.6087924396224</v>
      </c>
      <c r="R3136" s="111">
        <f t="shared" si="807"/>
        <v>5245.6087924396224</v>
      </c>
      <c r="S3136" s="112" t="s">
        <v>2152</v>
      </c>
      <c r="T3136" s="107" t="s">
        <v>82</v>
      </c>
      <c r="U3136" s="217">
        <v>1</v>
      </c>
      <c r="V3136" s="85">
        <v>1</v>
      </c>
      <c r="W3136" s="85"/>
      <c r="X3136" s="85">
        <v>1</v>
      </c>
      <c r="Y3136" s="85">
        <v>1</v>
      </c>
      <c r="Z3136" s="85">
        <v>1</v>
      </c>
      <c r="AA3136" s="85"/>
      <c r="AB3136" s="86"/>
      <c r="AC3136" s="86"/>
      <c r="AD3136" s="85"/>
      <c r="AE3136" s="85"/>
      <c r="AF3136" s="85"/>
      <c r="AG3136" s="85"/>
      <c r="AH3136" s="85"/>
      <c r="AI3136" s="85"/>
      <c r="AJ3136" s="85"/>
    </row>
    <row r="3137" spans="1:36" ht="16.5" thickTop="1" thickBot="1">
      <c r="A3137" s="105">
        <f t="shared" si="811"/>
        <v>74</v>
      </c>
      <c r="B3137" s="114" t="s">
        <v>3046</v>
      </c>
      <c r="C3137" s="113">
        <v>1949</v>
      </c>
      <c r="D3137" s="107"/>
      <c r="E3137" s="114" t="s">
        <v>244</v>
      </c>
      <c r="F3137" s="107">
        <v>2</v>
      </c>
      <c r="G3137" s="107">
        <v>1</v>
      </c>
      <c r="H3137" s="111">
        <v>446</v>
      </c>
      <c r="I3137" s="111">
        <v>408.1</v>
      </c>
      <c r="J3137" s="111">
        <v>408.1</v>
      </c>
      <c r="K3137" s="125">
        <v>21</v>
      </c>
      <c r="L3137" s="110">
        <f t="shared" si="815"/>
        <v>5052310.3000000007</v>
      </c>
      <c r="M3137" s="108"/>
      <c r="N3137" s="108"/>
      <c r="O3137" s="108"/>
      <c r="P3137" s="110">
        <f>'Форма 2'!C3137-M3137-N3137-O3137</f>
        <v>5052310.3000000007</v>
      </c>
      <c r="Q3137" s="111">
        <f t="shared" si="806"/>
        <v>12380.079147267828</v>
      </c>
      <c r="R3137" s="111">
        <f t="shared" si="807"/>
        <v>12380.079147267828</v>
      </c>
      <c r="S3137" s="112" t="s">
        <v>2152</v>
      </c>
      <c r="T3137" s="107" t="s">
        <v>82</v>
      </c>
      <c r="U3137" s="217">
        <v>1</v>
      </c>
      <c r="V3137" s="85">
        <v>1</v>
      </c>
      <c r="W3137" s="85"/>
      <c r="X3137" s="85">
        <v>1</v>
      </c>
      <c r="Y3137" s="85">
        <v>1</v>
      </c>
      <c r="Z3137" s="85">
        <v>1</v>
      </c>
      <c r="AA3137" s="85"/>
      <c r="AB3137" s="86"/>
      <c r="AC3137" s="86"/>
      <c r="AD3137" s="85"/>
      <c r="AE3137" s="85"/>
      <c r="AF3137" s="85"/>
      <c r="AG3137" s="85"/>
      <c r="AH3137" s="85"/>
      <c r="AI3137" s="85"/>
      <c r="AJ3137" s="85"/>
    </row>
    <row r="3138" spans="1:36" ht="16.5" thickTop="1" thickBot="1">
      <c r="A3138" s="105">
        <f t="shared" si="811"/>
        <v>75</v>
      </c>
      <c r="B3138" s="190" t="s">
        <v>3047</v>
      </c>
      <c r="C3138" s="104">
        <v>1949</v>
      </c>
      <c r="D3138" s="105"/>
      <c r="E3138" s="106" t="s">
        <v>244</v>
      </c>
      <c r="F3138" s="107">
        <v>2</v>
      </c>
      <c r="G3138" s="105">
        <v>1</v>
      </c>
      <c r="H3138" s="111">
        <v>451.9</v>
      </c>
      <c r="I3138" s="111">
        <v>402.1</v>
      </c>
      <c r="J3138" s="111">
        <v>402.1</v>
      </c>
      <c r="K3138" s="109">
        <v>17</v>
      </c>
      <c r="L3138" s="110">
        <f t="shared" si="815"/>
        <v>5119145.7949999999</v>
      </c>
      <c r="M3138" s="108"/>
      <c r="N3138" s="108"/>
      <c r="O3138" s="108"/>
      <c r="P3138" s="110">
        <f>'Форма 2'!C3138-M3138-N3138-O3138</f>
        <v>5119145.7949999999</v>
      </c>
      <c r="Q3138" s="111">
        <f t="shared" si="806"/>
        <v>12731.026597861228</v>
      </c>
      <c r="R3138" s="111">
        <f t="shared" si="807"/>
        <v>12731.026597861228</v>
      </c>
      <c r="S3138" s="112" t="s">
        <v>2152</v>
      </c>
      <c r="T3138" s="107" t="s">
        <v>82</v>
      </c>
      <c r="U3138" s="217">
        <v>1</v>
      </c>
      <c r="V3138" s="85">
        <v>1</v>
      </c>
      <c r="W3138" s="85"/>
      <c r="X3138" s="85">
        <v>1</v>
      </c>
      <c r="Y3138" s="85">
        <v>1</v>
      </c>
      <c r="Z3138" s="85">
        <v>1</v>
      </c>
      <c r="AA3138" s="85"/>
      <c r="AB3138" s="86"/>
      <c r="AC3138" s="86"/>
      <c r="AD3138" s="85"/>
      <c r="AE3138" s="85"/>
      <c r="AF3138" s="85"/>
      <c r="AG3138" s="85"/>
      <c r="AH3138" s="85"/>
      <c r="AI3138" s="85"/>
      <c r="AJ3138" s="85"/>
    </row>
    <row r="3139" spans="1:36" ht="16.5" thickTop="1" thickBot="1">
      <c r="A3139" s="105">
        <f t="shared" si="811"/>
        <v>76</v>
      </c>
      <c r="B3139" s="114" t="s">
        <v>3048</v>
      </c>
      <c r="C3139" s="113">
        <v>1950</v>
      </c>
      <c r="D3139" s="107"/>
      <c r="E3139" s="114" t="s">
        <v>244</v>
      </c>
      <c r="F3139" s="107">
        <v>2</v>
      </c>
      <c r="G3139" s="107">
        <v>2</v>
      </c>
      <c r="H3139" s="111">
        <v>736.2</v>
      </c>
      <c r="I3139" s="111">
        <v>735.2</v>
      </c>
      <c r="J3139" s="111">
        <v>735.2</v>
      </c>
      <c r="K3139" s="125">
        <v>26</v>
      </c>
      <c r="L3139" s="110">
        <f t="shared" si="815"/>
        <v>8339710.4100000001</v>
      </c>
      <c r="M3139" s="108"/>
      <c r="N3139" s="108"/>
      <c r="O3139" s="108"/>
      <c r="P3139" s="110">
        <f>'Форма 2'!C3139-M3139-N3139-O3139</f>
        <v>8339710.4100000001</v>
      </c>
      <c r="Q3139" s="111">
        <f t="shared" si="806"/>
        <v>11343.458120239389</v>
      </c>
      <c r="R3139" s="111">
        <f t="shared" si="807"/>
        <v>11343.458120239389</v>
      </c>
      <c r="S3139" s="112" t="s">
        <v>2152</v>
      </c>
      <c r="T3139" s="107" t="s">
        <v>82</v>
      </c>
      <c r="U3139" s="217">
        <v>1</v>
      </c>
      <c r="V3139" s="85">
        <v>1</v>
      </c>
      <c r="W3139" s="85"/>
      <c r="X3139" s="85">
        <v>1</v>
      </c>
      <c r="Y3139" s="85">
        <v>1</v>
      </c>
      <c r="Z3139" s="85">
        <v>1</v>
      </c>
      <c r="AA3139" s="85"/>
      <c r="AB3139" s="86"/>
      <c r="AC3139" s="86"/>
      <c r="AD3139" s="85"/>
      <c r="AE3139" s="85"/>
      <c r="AF3139" s="85"/>
      <c r="AG3139" s="85"/>
      <c r="AH3139" s="85"/>
      <c r="AI3139" s="85"/>
      <c r="AJ3139" s="85"/>
    </row>
    <row r="3140" spans="1:36" ht="16.5" thickTop="1" thickBot="1">
      <c r="A3140" s="105">
        <f t="shared" si="811"/>
        <v>77</v>
      </c>
      <c r="B3140" s="190" t="s">
        <v>3049</v>
      </c>
      <c r="C3140" s="104">
        <v>1951</v>
      </c>
      <c r="D3140" s="105"/>
      <c r="E3140" s="106" t="s">
        <v>244</v>
      </c>
      <c r="F3140" s="107">
        <v>2</v>
      </c>
      <c r="G3140" s="105">
        <v>3</v>
      </c>
      <c r="H3140" s="111">
        <v>1671.2</v>
      </c>
      <c r="I3140" s="111">
        <v>1238.2</v>
      </c>
      <c r="J3140" s="111">
        <v>1112.5999999999999</v>
      </c>
      <c r="K3140" s="109">
        <v>47</v>
      </c>
      <c r="L3140" s="110">
        <f t="shared" si="815"/>
        <v>18931437.160000004</v>
      </c>
      <c r="M3140" s="108"/>
      <c r="N3140" s="108"/>
      <c r="O3140" s="108"/>
      <c r="P3140" s="110">
        <f>'Форма 2'!C3140-M3140-N3140-O3140</f>
        <v>18931437.160000004</v>
      </c>
      <c r="Q3140" s="111">
        <f t="shared" si="806"/>
        <v>15289.482442254888</v>
      </c>
      <c r="R3140" s="111">
        <f t="shared" si="807"/>
        <v>15289.482442254888</v>
      </c>
      <c r="S3140" s="112" t="s">
        <v>2152</v>
      </c>
      <c r="T3140" s="107" t="s">
        <v>82</v>
      </c>
      <c r="U3140" s="217">
        <v>1</v>
      </c>
      <c r="V3140" s="85">
        <v>1</v>
      </c>
      <c r="W3140" s="85"/>
      <c r="X3140" s="85">
        <v>1</v>
      </c>
      <c r="Y3140" s="85">
        <v>1</v>
      </c>
      <c r="Z3140" s="85">
        <v>1</v>
      </c>
      <c r="AA3140" s="85"/>
      <c r="AB3140" s="86"/>
      <c r="AC3140" s="86"/>
      <c r="AD3140" s="85"/>
      <c r="AE3140" s="85"/>
      <c r="AF3140" s="85"/>
      <c r="AG3140" s="85"/>
      <c r="AH3140" s="85"/>
      <c r="AI3140" s="85"/>
      <c r="AJ3140" s="85"/>
    </row>
    <row r="3141" spans="1:36" ht="16.5" thickTop="1" thickBot="1">
      <c r="A3141" s="105">
        <f t="shared" si="811"/>
        <v>78</v>
      </c>
      <c r="B3141" s="112" t="s">
        <v>3050</v>
      </c>
      <c r="C3141" s="107">
        <v>1958</v>
      </c>
      <c r="D3141" s="107"/>
      <c r="E3141" s="114" t="s">
        <v>319</v>
      </c>
      <c r="F3141" s="107">
        <v>5</v>
      </c>
      <c r="G3141" s="107">
        <v>4</v>
      </c>
      <c r="H3141" s="111">
        <v>2583.8000000000002</v>
      </c>
      <c r="I3141" s="111">
        <v>2311</v>
      </c>
      <c r="J3141" s="111">
        <v>2274.1999999999998</v>
      </c>
      <c r="K3141" s="122">
        <v>90</v>
      </c>
      <c r="L3141" s="110">
        <f t="shared" si="815"/>
        <v>35000490.693999998</v>
      </c>
      <c r="M3141" s="108"/>
      <c r="N3141" s="108"/>
      <c r="O3141" s="108"/>
      <c r="P3141" s="110">
        <f>'Форма 2'!C3141-M3141-N3141-O3141</f>
        <v>35000490.693999998</v>
      </c>
      <c r="Q3141" s="111">
        <f t="shared" si="806"/>
        <v>15145.171221981826</v>
      </c>
      <c r="R3141" s="111">
        <f t="shared" si="807"/>
        <v>15145.171221981826</v>
      </c>
      <c r="S3141" s="112" t="s">
        <v>2152</v>
      </c>
      <c r="T3141" s="107" t="s">
        <v>82</v>
      </c>
      <c r="U3141" s="217"/>
      <c r="V3141" s="85">
        <v>1</v>
      </c>
      <c r="W3141" s="85"/>
      <c r="X3141" s="85"/>
      <c r="Y3141" s="85">
        <v>1</v>
      </c>
      <c r="Z3141" s="85"/>
      <c r="AA3141" s="85"/>
      <c r="AB3141" s="86"/>
      <c r="AC3141" s="86"/>
      <c r="AD3141" s="85">
        <v>1</v>
      </c>
      <c r="AE3141" s="85">
        <v>1</v>
      </c>
      <c r="AF3141" s="85">
        <v>1</v>
      </c>
      <c r="AG3141" s="85"/>
      <c r="AH3141" s="85"/>
      <c r="AI3141" s="85"/>
      <c r="AJ3141" s="85"/>
    </row>
    <row r="3142" spans="1:36" ht="16.5" thickTop="1" thickBot="1">
      <c r="A3142" s="105">
        <f t="shared" si="811"/>
        <v>79</v>
      </c>
      <c r="B3142" s="190" t="s">
        <v>340</v>
      </c>
      <c r="C3142" s="104">
        <v>1968</v>
      </c>
      <c r="D3142" s="105"/>
      <c r="E3142" s="106" t="s">
        <v>313</v>
      </c>
      <c r="F3142" s="107">
        <v>5</v>
      </c>
      <c r="G3142" s="105">
        <v>4</v>
      </c>
      <c r="H3142" s="111">
        <v>3802.5</v>
      </c>
      <c r="I3142" s="111">
        <v>3381.3</v>
      </c>
      <c r="J3142" s="111">
        <v>3337.3</v>
      </c>
      <c r="K3142" s="109">
        <v>140</v>
      </c>
      <c r="L3142" s="110">
        <f t="shared" si="815"/>
        <v>21668432.174999997</v>
      </c>
      <c r="M3142" s="108"/>
      <c r="N3142" s="108"/>
      <c r="O3142" s="108"/>
      <c r="P3142" s="110">
        <f>'Форма 2'!C3142-M3142-N3142-O3142</f>
        <v>21668432.174999997</v>
      </c>
      <c r="Q3142" s="111">
        <f t="shared" si="806"/>
        <v>6408.3140138408289</v>
      </c>
      <c r="R3142" s="111">
        <f t="shared" si="807"/>
        <v>6408.3140138408289</v>
      </c>
      <c r="S3142" s="112" t="s">
        <v>2152</v>
      </c>
      <c r="T3142" s="107" t="s">
        <v>82</v>
      </c>
      <c r="U3142" s="217"/>
      <c r="V3142" s="85"/>
      <c r="W3142" s="85"/>
      <c r="X3142" s="85"/>
      <c r="Y3142" s="85"/>
      <c r="Z3142" s="85"/>
      <c r="AA3142" s="85"/>
      <c r="AB3142" s="86"/>
      <c r="AC3142" s="86"/>
      <c r="AD3142" s="85"/>
      <c r="AE3142" s="85">
        <v>1</v>
      </c>
      <c r="AF3142" s="85">
        <v>1</v>
      </c>
      <c r="AG3142" s="85"/>
      <c r="AH3142" s="85"/>
      <c r="AI3142" s="85"/>
      <c r="AJ3142" s="85"/>
    </row>
    <row r="3143" spans="1:36" ht="16.5" thickTop="1" thickBot="1">
      <c r="A3143" s="105">
        <f t="shared" si="811"/>
        <v>80</v>
      </c>
      <c r="B3143" s="112" t="s">
        <v>3051</v>
      </c>
      <c r="C3143" s="107">
        <v>1969</v>
      </c>
      <c r="D3143" s="107"/>
      <c r="E3143" s="114" t="s">
        <v>313</v>
      </c>
      <c r="F3143" s="107">
        <v>5</v>
      </c>
      <c r="G3143" s="107">
        <v>4</v>
      </c>
      <c r="H3143" s="111">
        <v>3454.7</v>
      </c>
      <c r="I3143" s="111">
        <v>3459.1</v>
      </c>
      <c r="J3143" s="111">
        <v>3459.1</v>
      </c>
      <c r="K3143" s="122">
        <v>136</v>
      </c>
      <c r="L3143" s="110">
        <f t="shared" si="815"/>
        <v>4082073.5199999996</v>
      </c>
      <c r="M3143" s="108"/>
      <c r="N3143" s="108"/>
      <c r="O3143" s="108"/>
      <c r="P3143" s="110">
        <f>'Форма 2'!C3143-M3143-N3143-O3143</f>
        <v>4082073.5199999996</v>
      </c>
      <c r="Q3143" s="111">
        <f t="shared" si="806"/>
        <v>1180.0969963285247</v>
      </c>
      <c r="R3143" s="111">
        <f t="shared" si="807"/>
        <v>1180.0969963285247</v>
      </c>
      <c r="S3143" s="112" t="s">
        <v>2152</v>
      </c>
      <c r="T3143" s="107" t="s">
        <v>92</v>
      </c>
      <c r="U3143" s="217"/>
      <c r="V3143" s="85"/>
      <c r="W3143" s="85"/>
      <c r="X3143" s="85">
        <v>1</v>
      </c>
      <c r="Y3143" s="85">
        <v>1</v>
      </c>
      <c r="Z3143" s="85"/>
      <c r="AA3143" s="85"/>
      <c r="AB3143" s="86"/>
      <c r="AC3143" s="86"/>
      <c r="AD3143" s="85"/>
      <c r="AE3143" s="85"/>
      <c r="AF3143" s="85"/>
      <c r="AG3143" s="85"/>
      <c r="AH3143" s="85"/>
      <c r="AI3143" s="85"/>
      <c r="AJ3143" s="85"/>
    </row>
    <row r="3144" spans="1:36" ht="16.5" thickTop="1" thickBot="1">
      <c r="A3144" s="105">
        <f t="shared" si="811"/>
        <v>81</v>
      </c>
      <c r="B3144" s="112" t="s">
        <v>3052</v>
      </c>
      <c r="C3144" s="107">
        <v>1967</v>
      </c>
      <c r="D3144" s="107">
        <v>2010</v>
      </c>
      <c r="E3144" s="114" t="s">
        <v>326</v>
      </c>
      <c r="F3144" s="107">
        <v>5</v>
      </c>
      <c r="G3144" s="107">
        <v>4</v>
      </c>
      <c r="H3144" s="111">
        <v>4353.7</v>
      </c>
      <c r="I3144" s="111">
        <v>2693.1</v>
      </c>
      <c r="J3144" s="111">
        <v>4353.7</v>
      </c>
      <c r="K3144" s="122">
        <v>102</v>
      </c>
      <c r="L3144" s="110">
        <f t="shared" si="815"/>
        <v>5144331.92</v>
      </c>
      <c r="M3144" s="108"/>
      <c r="N3144" s="108"/>
      <c r="O3144" s="108"/>
      <c r="P3144" s="110">
        <f>'Форма 2'!C3144-M3144-N3144-O3144</f>
        <v>5144331.92</v>
      </c>
      <c r="Q3144" s="111">
        <f t="shared" si="806"/>
        <v>1910.1897144554603</v>
      </c>
      <c r="R3144" s="111">
        <f t="shared" si="807"/>
        <v>1910.1897144554603</v>
      </c>
      <c r="S3144" s="112" t="s">
        <v>2152</v>
      </c>
      <c r="T3144" s="107" t="s">
        <v>92</v>
      </c>
      <c r="U3144" s="217"/>
      <c r="V3144" s="85"/>
      <c r="W3144" s="85"/>
      <c r="X3144" s="85">
        <v>1</v>
      </c>
      <c r="Y3144" s="85">
        <v>1</v>
      </c>
      <c r="Z3144" s="85"/>
      <c r="AA3144" s="85"/>
      <c r="AB3144" s="86"/>
      <c r="AC3144" s="86"/>
      <c r="AD3144" s="85"/>
      <c r="AE3144" s="85"/>
      <c r="AF3144" s="85"/>
      <c r="AG3144" s="85"/>
      <c r="AH3144" s="85"/>
      <c r="AI3144" s="85"/>
      <c r="AJ3144" s="85"/>
    </row>
    <row r="3145" spans="1:36" ht="16.5" thickTop="1" thickBot="1">
      <c r="A3145" s="105">
        <f t="shared" si="811"/>
        <v>82</v>
      </c>
      <c r="B3145" s="112" t="s">
        <v>3053</v>
      </c>
      <c r="C3145" s="107">
        <v>1983</v>
      </c>
      <c r="D3145" s="107"/>
      <c r="E3145" s="114" t="s">
        <v>884</v>
      </c>
      <c r="F3145" s="107">
        <v>5</v>
      </c>
      <c r="G3145" s="107">
        <v>6</v>
      </c>
      <c r="H3145" s="111">
        <v>3870.3</v>
      </c>
      <c r="I3145" s="111">
        <v>3869.6</v>
      </c>
      <c r="J3145" s="111">
        <v>3807.8</v>
      </c>
      <c r="K3145" s="122">
        <v>181</v>
      </c>
      <c r="L3145" s="110">
        <f t="shared" si="815"/>
        <v>6159234.1229999997</v>
      </c>
      <c r="M3145" s="108"/>
      <c r="N3145" s="108"/>
      <c r="O3145" s="108"/>
      <c r="P3145" s="110">
        <f>'Форма 2'!C3145-M3145-N3145-O3145</f>
        <v>6159234.1229999997</v>
      </c>
      <c r="Q3145" s="111">
        <f t="shared" si="806"/>
        <v>1591.6978816931983</v>
      </c>
      <c r="R3145" s="111">
        <f t="shared" si="807"/>
        <v>1591.6978816931983</v>
      </c>
      <c r="S3145" s="112" t="s">
        <v>2152</v>
      </c>
      <c r="T3145" s="107" t="s">
        <v>82</v>
      </c>
      <c r="U3145" s="217">
        <v>1</v>
      </c>
      <c r="V3145" s="85"/>
      <c r="W3145" s="85"/>
      <c r="X3145" s="85"/>
      <c r="Y3145" s="85"/>
      <c r="Z3145" s="85"/>
      <c r="AA3145" s="85">
        <v>1</v>
      </c>
      <c r="AB3145" s="86"/>
      <c r="AC3145" s="86"/>
      <c r="AD3145" s="85"/>
      <c r="AE3145" s="85"/>
      <c r="AF3145" s="85"/>
      <c r="AG3145" s="85"/>
      <c r="AH3145" s="85"/>
      <c r="AI3145" s="85"/>
      <c r="AJ3145" s="85"/>
    </row>
    <row r="3146" spans="1:36" ht="16.5" thickTop="1" thickBot="1">
      <c r="A3146" s="105">
        <f t="shared" si="811"/>
        <v>83</v>
      </c>
      <c r="B3146" s="112" t="s">
        <v>3054</v>
      </c>
      <c r="C3146" s="107">
        <v>1968</v>
      </c>
      <c r="D3146" s="107"/>
      <c r="E3146" s="114" t="s">
        <v>333</v>
      </c>
      <c r="F3146" s="107">
        <v>5</v>
      </c>
      <c r="G3146" s="107">
        <v>1</v>
      </c>
      <c r="H3146" s="111">
        <v>1426.4</v>
      </c>
      <c r="I3146" s="111">
        <v>1040</v>
      </c>
      <c r="J3146" s="111">
        <v>1040</v>
      </c>
      <c r="K3146" s="122">
        <v>84</v>
      </c>
      <c r="L3146" s="110">
        <f t="shared" si="815"/>
        <v>1905271.0079999999</v>
      </c>
      <c r="M3146" s="108"/>
      <c r="N3146" s="108"/>
      <c r="O3146" s="108"/>
      <c r="P3146" s="110">
        <f>'Форма 2'!C3146-M3146-N3146-O3146</f>
        <v>1905271.0079999999</v>
      </c>
      <c r="Q3146" s="111">
        <f t="shared" si="806"/>
        <v>1831.9913538461537</v>
      </c>
      <c r="R3146" s="111">
        <f t="shared" si="807"/>
        <v>1831.9913538461537</v>
      </c>
      <c r="S3146" s="112" t="s">
        <v>2152</v>
      </c>
      <c r="T3146" s="107" t="s">
        <v>82</v>
      </c>
      <c r="U3146" s="217">
        <v>1</v>
      </c>
      <c r="V3146" s="85"/>
      <c r="W3146" s="85"/>
      <c r="X3146" s="85"/>
      <c r="Y3146" s="85"/>
      <c r="Z3146" s="85"/>
      <c r="AA3146" s="85"/>
      <c r="AB3146" s="86"/>
      <c r="AC3146" s="86"/>
      <c r="AD3146" s="85"/>
      <c r="AE3146" s="85"/>
      <c r="AF3146" s="85">
        <v>1</v>
      </c>
      <c r="AG3146" s="85"/>
      <c r="AH3146" s="85"/>
      <c r="AI3146" s="85"/>
      <c r="AJ3146" s="85"/>
    </row>
    <row r="3147" spans="1:36" ht="16.5" thickTop="1" thickBot="1">
      <c r="A3147" s="105">
        <f t="shared" si="811"/>
        <v>84</v>
      </c>
      <c r="B3147" s="112" t="s">
        <v>3055</v>
      </c>
      <c r="C3147" s="107">
        <v>1960</v>
      </c>
      <c r="D3147" s="107"/>
      <c r="E3147" s="114" t="s">
        <v>313</v>
      </c>
      <c r="F3147" s="107">
        <v>5.4</v>
      </c>
      <c r="G3147" s="107">
        <v>3</v>
      </c>
      <c r="H3147" s="111">
        <v>2571.6999999999998</v>
      </c>
      <c r="I3147" s="111">
        <v>2295</v>
      </c>
      <c r="J3147" s="111">
        <v>2054.4</v>
      </c>
      <c r="K3147" s="122">
        <v>87</v>
      </c>
      <c r="L3147" s="110">
        <f t="shared" si="815"/>
        <v>8600124.8379999995</v>
      </c>
      <c r="M3147" s="108"/>
      <c r="N3147" s="108"/>
      <c r="O3147" s="108"/>
      <c r="P3147" s="110">
        <f>'Форма 2'!C3147-M3147-N3147-O3147</f>
        <v>8600124.8379999995</v>
      </c>
      <c r="Q3147" s="111">
        <f t="shared" si="806"/>
        <v>3747.3310840958602</v>
      </c>
      <c r="R3147" s="111">
        <f t="shared" si="807"/>
        <v>3747.3310840958602</v>
      </c>
      <c r="S3147" s="112" t="s">
        <v>2152</v>
      </c>
      <c r="T3147" s="107" t="s">
        <v>82</v>
      </c>
      <c r="U3147" s="217"/>
      <c r="V3147" s="85">
        <v>1</v>
      </c>
      <c r="W3147" s="85"/>
      <c r="X3147" s="85"/>
      <c r="Y3147" s="85">
        <v>1</v>
      </c>
      <c r="Z3147" s="85"/>
      <c r="AA3147" s="85"/>
      <c r="AB3147" s="86"/>
      <c r="AC3147" s="86"/>
      <c r="AD3147" s="85"/>
      <c r="AE3147" s="85"/>
      <c r="AF3147" s="85"/>
      <c r="AG3147" s="85"/>
      <c r="AH3147" s="85"/>
      <c r="AI3147" s="85"/>
      <c r="AJ3147" s="85"/>
    </row>
    <row r="3148" spans="1:36" ht="16.5" thickTop="1" thickBot="1">
      <c r="A3148" s="105">
        <f t="shared" si="811"/>
        <v>85</v>
      </c>
      <c r="B3148" s="114" t="s">
        <v>3056</v>
      </c>
      <c r="C3148" s="113">
        <v>1960</v>
      </c>
      <c r="D3148" s="107"/>
      <c r="E3148" s="114" t="s">
        <v>313</v>
      </c>
      <c r="F3148" s="107">
        <v>5.4</v>
      </c>
      <c r="G3148" s="107">
        <v>3</v>
      </c>
      <c r="H3148" s="111">
        <v>2677.8</v>
      </c>
      <c r="I3148" s="111">
        <v>2417.4</v>
      </c>
      <c r="J3148" s="111">
        <v>1919.4</v>
      </c>
      <c r="K3148" s="125">
        <v>92</v>
      </c>
      <c r="L3148" s="110">
        <f t="shared" si="815"/>
        <v>14621511.006000001</v>
      </c>
      <c r="M3148" s="108"/>
      <c r="N3148" s="108"/>
      <c r="O3148" s="108"/>
      <c r="P3148" s="110">
        <f>'Форма 2'!C3148-M3148-N3148-O3148</f>
        <v>14621511.006000001</v>
      </c>
      <c r="Q3148" s="111">
        <f t="shared" si="806"/>
        <v>6048.4450260610574</v>
      </c>
      <c r="R3148" s="111">
        <f t="shared" si="807"/>
        <v>6048.4450260610574</v>
      </c>
      <c r="S3148" s="112" t="s">
        <v>2152</v>
      </c>
      <c r="T3148" s="107" t="s">
        <v>82</v>
      </c>
      <c r="U3148" s="217">
        <v>1</v>
      </c>
      <c r="V3148" s="85">
        <v>1</v>
      </c>
      <c r="W3148" s="85"/>
      <c r="X3148" s="85">
        <v>1</v>
      </c>
      <c r="Y3148" s="85">
        <v>1</v>
      </c>
      <c r="Z3148" s="85">
        <v>1</v>
      </c>
      <c r="AA3148" s="85"/>
      <c r="AB3148" s="86"/>
      <c r="AC3148" s="86"/>
      <c r="AD3148" s="85"/>
      <c r="AE3148" s="85"/>
      <c r="AF3148" s="85">
        <v>1</v>
      </c>
      <c r="AG3148" s="85"/>
      <c r="AH3148" s="85"/>
      <c r="AI3148" s="85"/>
      <c r="AJ3148" s="85"/>
    </row>
    <row r="3149" spans="1:36" ht="16.5" thickTop="1" thickBot="1">
      <c r="A3149" s="105">
        <f t="shared" si="811"/>
        <v>86</v>
      </c>
      <c r="B3149" s="112" t="s">
        <v>3057</v>
      </c>
      <c r="C3149" s="107">
        <v>1970</v>
      </c>
      <c r="D3149" s="107"/>
      <c r="E3149" s="114" t="s">
        <v>313</v>
      </c>
      <c r="F3149" s="107">
        <v>5</v>
      </c>
      <c r="G3149" s="107">
        <v>4</v>
      </c>
      <c r="H3149" s="111">
        <v>3207.6</v>
      </c>
      <c r="I3149" s="111">
        <v>3122.5</v>
      </c>
      <c r="J3149" s="111">
        <v>3080.9</v>
      </c>
      <c r="K3149" s="122">
        <v>140</v>
      </c>
      <c r="L3149" s="110">
        <f t="shared" si="815"/>
        <v>3790100.16</v>
      </c>
      <c r="M3149" s="108"/>
      <c r="N3149" s="108"/>
      <c r="O3149" s="108"/>
      <c r="P3149" s="110">
        <f>'Форма 2'!C3149-M3149-N3149-O3149</f>
        <v>3790100.16</v>
      </c>
      <c r="Q3149" s="111">
        <f t="shared" si="806"/>
        <v>1213.8030936749401</v>
      </c>
      <c r="R3149" s="111">
        <f t="shared" si="807"/>
        <v>1213.8030936749401</v>
      </c>
      <c r="S3149" s="112" t="s">
        <v>2152</v>
      </c>
      <c r="T3149" s="107" t="s">
        <v>92</v>
      </c>
      <c r="U3149" s="217"/>
      <c r="V3149" s="85"/>
      <c r="W3149" s="85"/>
      <c r="X3149" s="85">
        <v>1</v>
      </c>
      <c r="Y3149" s="85">
        <v>1</v>
      </c>
      <c r="Z3149" s="85"/>
      <c r="AA3149" s="85"/>
      <c r="AB3149" s="86"/>
      <c r="AC3149" s="86"/>
      <c r="AD3149" s="85"/>
      <c r="AE3149" s="85"/>
      <c r="AF3149" s="85"/>
      <c r="AG3149" s="85"/>
      <c r="AH3149" s="85"/>
      <c r="AI3149" s="85"/>
      <c r="AJ3149" s="85"/>
    </row>
    <row r="3150" spans="1:36" ht="16.5" thickTop="1" thickBot="1">
      <c r="A3150" s="105">
        <f t="shared" si="811"/>
        <v>87</v>
      </c>
      <c r="B3150" s="112" t="s">
        <v>3058</v>
      </c>
      <c r="C3150" s="107">
        <v>1970</v>
      </c>
      <c r="D3150" s="107"/>
      <c r="E3150" s="114" t="s">
        <v>333</v>
      </c>
      <c r="F3150" s="107">
        <v>5</v>
      </c>
      <c r="G3150" s="107">
        <v>4</v>
      </c>
      <c r="H3150" s="111">
        <v>3395.3</v>
      </c>
      <c r="I3150" s="111">
        <v>3346.9</v>
      </c>
      <c r="J3150" s="111">
        <v>3226.8</v>
      </c>
      <c r="K3150" s="122">
        <v>164</v>
      </c>
      <c r="L3150" s="110">
        <f t="shared" si="815"/>
        <v>1545914.0430000001</v>
      </c>
      <c r="M3150" s="108"/>
      <c r="N3150" s="108"/>
      <c r="O3150" s="108"/>
      <c r="P3150" s="110">
        <f>'Форма 2'!C3150-M3150-N3150-O3150</f>
        <v>1545914.0430000001</v>
      </c>
      <c r="Q3150" s="111">
        <f t="shared" si="806"/>
        <v>461.89430308643819</v>
      </c>
      <c r="R3150" s="111">
        <f t="shared" si="807"/>
        <v>461.89430308643819</v>
      </c>
      <c r="S3150" s="112" t="s">
        <v>2152</v>
      </c>
      <c r="T3150" s="107" t="s">
        <v>92</v>
      </c>
      <c r="U3150" s="217"/>
      <c r="V3150" s="85"/>
      <c r="W3150" s="85"/>
      <c r="X3150" s="85"/>
      <c r="Y3150" s="85"/>
      <c r="Z3150" s="85">
        <v>1</v>
      </c>
      <c r="AA3150" s="85"/>
      <c r="AB3150" s="86"/>
      <c r="AC3150" s="86"/>
      <c r="AD3150" s="85"/>
      <c r="AE3150" s="85"/>
      <c r="AF3150" s="85"/>
      <c r="AG3150" s="85"/>
      <c r="AH3150" s="85"/>
      <c r="AI3150" s="85"/>
      <c r="AJ3150" s="85"/>
    </row>
    <row r="3151" spans="1:36" ht="16.5" thickTop="1" thickBot="1">
      <c r="A3151" s="105">
        <f t="shared" si="811"/>
        <v>88</v>
      </c>
      <c r="B3151" s="190" t="s">
        <v>3059</v>
      </c>
      <c r="C3151" s="104">
        <v>1960</v>
      </c>
      <c r="D3151" s="105"/>
      <c r="E3151" s="106" t="s">
        <v>317</v>
      </c>
      <c r="F3151" s="107">
        <v>2</v>
      </c>
      <c r="G3151" s="105">
        <v>2</v>
      </c>
      <c r="H3151" s="111">
        <v>693.9</v>
      </c>
      <c r="I3151" s="111">
        <v>632.79999999999995</v>
      </c>
      <c r="J3151" s="111">
        <v>561.20000000000005</v>
      </c>
      <c r="K3151" s="109">
        <v>27</v>
      </c>
      <c r="L3151" s="110">
        <f t="shared" si="815"/>
        <v>513638.658</v>
      </c>
      <c r="M3151" s="108"/>
      <c r="N3151" s="108"/>
      <c r="O3151" s="108"/>
      <c r="P3151" s="110">
        <f>'Форма 2'!C3151-M3151-N3151-O3151</f>
        <v>513638.658</v>
      </c>
      <c r="Q3151" s="111">
        <f t="shared" si="806"/>
        <v>811.69193742098616</v>
      </c>
      <c r="R3151" s="111">
        <f t="shared" si="807"/>
        <v>811.69193742098616</v>
      </c>
      <c r="S3151" s="112" t="s">
        <v>2152</v>
      </c>
      <c r="T3151" s="107" t="s">
        <v>82</v>
      </c>
      <c r="U3151" s="217">
        <v>1</v>
      </c>
      <c r="V3151" s="85"/>
      <c r="W3151" s="85"/>
      <c r="X3151" s="85"/>
      <c r="Y3151" s="85"/>
      <c r="Z3151" s="85"/>
      <c r="AA3151" s="85"/>
      <c r="AB3151" s="86"/>
      <c r="AC3151" s="86"/>
      <c r="AD3151" s="85"/>
      <c r="AE3151" s="85"/>
      <c r="AF3151" s="85"/>
      <c r="AG3151" s="85"/>
      <c r="AH3151" s="85"/>
      <c r="AI3151" s="85"/>
      <c r="AJ3151" s="85"/>
    </row>
    <row r="3152" spans="1:36" ht="16.5" thickTop="1" thickBot="1">
      <c r="A3152" s="105">
        <f t="shared" si="811"/>
        <v>89</v>
      </c>
      <c r="B3152" s="190" t="s">
        <v>3060</v>
      </c>
      <c r="C3152" s="104">
        <v>1965</v>
      </c>
      <c r="D3152" s="105"/>
      <c r="E3152" s="106" t="s">
        <v>326</v>
      </c>
      <c r="F3152" s="107">
        <v>5</v>
      </c>
      <c r="G3152" s="105">
        <v>4</v>
      </c>
      <c r="H3152" s="111">
        <v>3529</v>
      </c>
      <c r="I3152" s="111">
        <v>3277.2</v>
      </c>
      <c r="J3152" s="111">
        <v>3277.2</v>
      </c>
      <c r="K3152" s="109">
        <v>139</v>
      </c>
      <c r="L3152" s="110">
        <f t="shared" si="815"/>
        <v>34956474.210000001</v>
      </c>
      <c r="M3152" s="108"/>
      <c r="N3152" s="108"/>
      <c r="O3152" s="108"/>
      <c r="P3152" s="110">
        <f>'Форма 2'!C3152-M3152-N3152-O3152</f>
        <v>34956474.210000001</v>
      </c>
      <c r="Q3152" s="111">
        <f t="shared" si="806"/>
        <v>10666.567255584036</v>
      </c>
      <c r="R3152" s="111">
        <f t="shared" si="807"/>
        <v>10666.567255584036</v>
      </c>
      <c r="S3152" s="112" t="s">
        <v>2152</v>
      </c>
      <c r="T3152" s="107" t="s">
        <v>82</v>
      </c>
      <c r="U3152" s="217">
        <v>1</v>
      </c>
      <c r="V3152" s="85"/>
      <c r="W3152" s="85"/>
      <c r="X3152" s="85"/>
      <c r="Y3152" s="85"/>
      <c r="Z3152" s="85"/>
      <c r="AA3152" s="85"/>
      <c r="AB3152" s="86"/>
      <c r="AC3152" s="86"/>
      <c r="AD3152" s="85">
        <v>1</v>
      </c>
      <c r="AE3152" s="85">
        <v>1</v>
      </c>
      <c r="AF3152" s="85"/>
      <c r="AG3152" s="85"/>
      <c r="AH3152" s="85"/>
      <c r="AI3152" s="85"/>
      <c r="AJ3152" s="85"/>
    </row>
    <row r="3153" spans="1:36" ht="16.5" thickTop="1" thickBot="1">
      <c r="A3153" s="105">
        <f t="shared" si="811"/>
        <v>90</v>
      </c>
      <c r="B3153" s="114" t="s">
        <v>1537</v>
      </c>
      <c r="C3153" s="113">
        <v>1967</v>
      </c>
      <c r="D3153" s="107"/>
      <c r="E3153" s="114" t="s">
        <v>326</v>
      </c>
      <c r="F3153" s="107">
        <v>5</v>
      </c>
      <c r="G3153" s="107">
        <v>4</v>
      </c>
      <c r="H3153" s="111">
        <v>3508.8</v>
      </c>
      <c r="I3153" s="111">
        <v>3259.2</v>
      </c>
      <c r="J3153" s="111">
        <v>3259.2</v>
      </c>
      <c r="K3153" s="125">
        <v>175</v>
      </c>
      <c r="L3153" s="110">
        <f t="shared" si="815"/>
        <v>18954432.335999999</v>
      </c>
      <c r="M3153" s="108"/>
      <c r="N3153" s="108"/>
      <c r="O3153" s="108"/>
      <c r="P3153" s="110">
        <f>'Форма 2'!C3153-M3153-N3153-O3153</f>
        <v>18954432.335999999</v>
      </c>
      <c r="Q3153" s="111">
        <f t="shared" si="806"/>
        <v>5815.6702061855667</v>
      </c>
      <c r="R3153" s="111">
        <f t="shared" si="807"/>
        <v>5815.6702061855667</v>
      </c>
      <c r="S3153" s="112" t="s">
        <v>2152</v>
      </c>
      <c r="T3153" s="107" t="s">
        <v>92</v>
      </c>
      <c r="U3153" s="217">
        <v>1</v>
      </c>
      <c r="V3153" s="85"/>
      <c r="W3153" s="85"/>
      <c r="X3153" s="85"/>
      <c r="Y3153" s="85"/>
      <c r="Z3153" s="85"/>
      <c r="AA3153" s="85"/>
      <c r="AB3153" s="86"/>
      <c r="AC3153" s="86"/>
      <c r="AD3153" s="85"/>
      <c r="AE3153" s="85">
        <v>1</v>
      </c>
      <c r="AF3153" s="85"/>
      <c r="AG3153" s="85"/>
      <c r="AH3153" s="85"/>
      <c r="AI3153" s="85"/>
      <c r="AJ3153" s="85"/>
    </row>
    <row r="3154" spans="1:36" ht="17.25" thickTop="1" thickBot="1">
      <c r="A3154" s="221">
        <v>0</v>
      </c>
      <c r="B3154" s="13" t="s">
        <v>351</v>
      </c>
      <c r="C3154" s="5"/>
      <c r="D3154" s="5"/>
      <c r="E3154" s="5"/>
      <c r="F3154" s="5"/>
      <c r="G3154" s="5"/>
      <c r="H3154" s="17">
        <f t="shared" ref="H3154:P3154" si="816">SUM(H3155:H4453)</f>
        <v>5157499.8100000042</v>
      </c>
      <c r="I3154" s="17">
        <f t="shared" si="816"/>
        <v>4397322.4600000009</v>
      </c>
      <c r="J3154" s="17">
        <f t="shared" si="816"/>
        <v>4019394.0719850068</v>
      </c>
      <c r="K3154" s="23">
        <f t="shared" si="816"/>
        <v>203320</v>
      </c>
      <c r="L3154" s="24">
        <f t="shared" si="816"/>
        <v>15964869088.820524</v>
      </c>
      <c r="M3154" s="24">
        <f t="shared" si="816"/>
        <v>0</v>
      </c>
      <c r="N3154" s="24">
        <f t="shared" si="816"/>
        <v>141547597.15000001</v>
      </c>
      <c r="O3154" s="24">
        <f t="shared" si="816"/>
        <v>56211372.700000003</v>
      </c>
      <c r="P3154" s="24">
        <f t="shared" si="816"/>
        <v>15767110118.970522</v>
      </c>
      <c r="Q3154" s="8" t="s">
        <v>76</v>
      </c>
      <c r="R3154" s="8" t="s">
        <v>76</v>
      </c>
      <c r="S3154" s="8" t="s">
        <v>76</v>
      </c>
      <c r="T3154" s="5" t="s">
        <v>76</v>
      </c>
      <c r="U3154" s="218" t="s">
        <v>76</v>
      </c>
      <c r="V3154" s="84" t="s">
        <v>76</v>
      </c>
      <c r="W3154" s="84" t="s">
        <v>76</v>
      </c>
      <c r="X3154" s="84" t="s">
        <v>76</v>
      </c>
      <c r="Y3154" s="84" t="s">
        <v>76</v>
      </c>
      <c r="Z3154" s="84" t="s">
        <v>76</v>
      </c>
      <c r="AA3154" s="84" t="s">
        <v>76</v>
      </c>
      <c r="AB3154" s="84" t="s">
        <v>76</v>
      </c>
      <c r="AC3154" s="84" t="s">
        <v>76</v>
      </c>
      <c r="AD3154" s="84" t="s">
        <v>76</v>
      </c>
      <c r="AE3154" s="84" t="s">
        <v>76</v>
      </c>
      <c r="AF3154" s="84" t="s">
        <v>76</v>
      </c>
      <c r="AG3154" s="84" t="s">
        <v>76</v>
      </c>
      <c r="AH3154" s="84" t="s">
        <v>76</v>
      </c>
      <c r="AI3154" s="84" t="s">
        <v>76</v>
      </c>
      <c r="AJ3154" s="84" t="s">
        <v>76</v>
      </c>
    </row>
    <row r="3155" spans="1:36" ht="16.5" thickTop="1" thickBot="1">
      <c r="A3155" s="105">
        <f t="shared" si="811"/>
        <v>1</v>
      </c>
      <c r="B3155" s="195" t="s">
        <v>3061</v>
      </c>
      <c r="C3155" s="130">
        <v>1965</v>
      </c>
      <c r="D3155" s="107"/>
      <c r="E3155" s="131" t="s">
        <v>212</v>
      </c>
      <c r="F3155" s="107">
        <v>5</v>
      </c>
      <c r="G3155" s="105">
        <v>4</v>
      </c>
      <c r="H3155" s="111">
        <v>3721.77</v>
      </c>
      <c r="I3155" s="111">
        <v>3543.4</v>
      </c>
      <c r="J3155" s="111">
        <v>3543.4</v>
      </c>
      <c r="K3155" s="109">
        <v>176</v>
      </c>
      <c r="L3155" s="110">
        <f t="shared" ref="L3155:L3220" si="817">SUM(M3155:P3155)</f>
        <v>16761065.630400002</v>
      </c>
      <c r="M3155" s="108"/>
      <c r="N3155" s="108"/>
      <c r="O3155" s="108"/>
      <c r="P3155" s="110">
        <f>'Форма 2'!C3155-M3155-N3155-O3155</f>
        <v>16761065.630400002</v>
      </c>
      <c r="Q3155" s="111">
        <f t="shared" ref="Q3155:Q3232" si="818">L3155/I3155</f>
        <v>4730.2211521137897</v>
      </c>
      <c r="R3155" s="111">
        <f t="shared" ref="R3155:R3232" si="819">Q3155</f>
        <v>4730.2211521137897</v>
      </c>
      <c r="S3155" s="112" t="s">
        <v>2152</v>
      </c>
      <c r="T3155" s="107" t="s">
        <v>92</v>
      </c>
      <c r="U3155" s="217"/>
      <c r="V3155" s="85"/>
      <c r="W3155" s="85"/>
      <c r="X3155" s="85"/>
      <c r="Y3155" s="85"/>
      <c r="Z3155" s="85"/>
      <c r="AA3155" s="85"/>
      <c r="AB3155" s="86"/>
      <c r="AC3155" s="86"/>
      <c r="AD3155" s="85">
        <v>1</v>
      </c>
      <c r="AE3155" s="85"/>
      <c r="AF3155" s="85"/>
      <c r="AG3155" s="85"/>
      <c r="AH3155" s="85"/>
      <c r="AI3155" s="85"/>
      <c r="AJ3155" s="85"/>
    </row>
    <row r="3156" spans="1:36" ht="16.5" thickTop="1" thickBot="1">
      <c r="A3156" s="105">
        <f t="shared" si="811"/>
        <v>2</v>
      </c>
      <c r="B3156" s="195" t="s">
        <v>3062</v>
      </c>
      <c r="C3156" s="130">
        <v>1965</v>
      </c>
      <c r="D3156" s="107"/>
      <c r="E3156" s="131" t="s">
        <v>212</v>
      </c>
      <c r="F3156" s="107">
        <v>5</v>
      </c>
      <c r="G3156" s="105">
        <v>4</v>
      </c>
      <c r="H3156" s="111">
        <v>3787.97</v>
      </c>
      <c r="I3156" s="111">
        <v>3609.6</v>
      </c>
      <c r="J3156" s="111">
        <v>3609.6</v>
      </c>
      <c r="K3156" s="109">
        <v>170</v>
      </c>
      <c r="L3156" s="110">
        <f t="shared" si="817"/>
        <v>17059198.654400002</v>
      </c>
      <c r="M3156" s="108"/>
      <c r="N3156" s="108"/>
      <c r="O3156" s="108"/>
      <c r="P3156" s="110">
        <f>'Форма 2'!C3156-M3156-N3156-O3156</f>
        <v>17059198.654400002</v>
      </c>
      <c r="Q3156" s="111">
        <f t="shared" si="818"/>
        <v>4726.0634570035472</v>
      </c>
      <c r="R3156" s="111">
        <f t="shared" si="819"/>
        <v>4726.0634570035472</v>
      </c>
      <c r="S3156" s="112" t="s">
        <v>2152</v>
      </c>
      <c r="T3156" s="107" t="s">
        <v>82</v>
      </c>
      <c r="U3156" s="217"/>
      <c r="V3156" s="85"/>
      <c r="W3156" s="85"/>
      <c r="X3156" s="85"/>
      <c r="Y3156" s="85"/>
      <c r="Z3156" s="85"/>
      <c r="AA3156" s="85"/>
      <c r="AB3156" s="86"/>
      <c r="AC3156" s="86"/>
      <c r="AD3156" s="85">
        <v>1</v>
      </c>
      <c r="AE3156" s="85"/>
      <c r="AF3156" s="85"/>
      <c r="AG3156" s="85"/>
      <c r="AH3156" s="85"/>
      <c r="AI3156" s="85"/>
      <c r="AJ3156" s="85"/>
    </row>
    <row r="3157" spans="1:36" ht="16.5" thickTop="1" thickBot="1">
      <c r="A3157" s="105">
        <f t="shared" si="811"/>
        <v>3</v>
      </c>
      <c r="B3157" s="195" t="s">
        <v>3063</v>
      </c>
      <c r="C3157" s="130">
        <v>1967</v>
      </c>
      <c r="D3157" s="107"/>
      <c r="E3157" s="131" t="s">
        <v>80</v>
      </c>
      <c r="F3157" s="107">
        <v>9</v>
      </c>
      <c r="G3157" s="105">
        <v>1</v>
      </c>
      <c r="H3157" s="111">
        <v>2431.8200000000002</v>
      </c>
      <c r="I3157" s="111">
        <v>2404.4</v>
      </c>
      <c r="J3157" s="111">
        <v>2342.6</v>
      </c>
      <c r="K3157" s="109">
        <v>160</v>
      </c>
      <c r="L3157" s="110">
        <f t="shared" si="817"/>
        <v>14881425.217200002</v>
      </c>
      <c r="M3157" s="108"/>
      <c r="N3157" s="108"/>
      <c r="O3157" s="108"/>
      <c r="P3157" s="110">
        <f>'Форма 2'!C3157-M3157-N3157-O3157</f>
        <v>14881425.217200002</v>
      </c>
      <c r="Q3157" s="111">
        <f t="shared" si="818"/>
        <v>6189.2468878722348</v>
      </c>
      <c r="R3157" s="111">
        <f t="shared" si="819"/>
        <v>6189.2468878722348</v>
      </c>
      <c r="S3157" s="112" t="s">
        <v>2152</v>
      </c>
      <c r="T3157" s="107" t="s">
        <v>82</v>
      </c>
      <c r="U3157" s="217"/>
      <c r="V3157" s="85"/>
      <c r="W3157" s="85"/>
      <c r="X3157" s="85"/>
      <c r="Y3157" s="85"/>
      <c r="Z3157" s="85"/>
      <c r="AA3157" s="85"/>
      <c r="AB3157" s="86"/>
      <c r="AC3157" s="86"/>
      <c r="AD3157" s="85">
        <v>1</v>
      </c>
      <c r="AE3157" s="85">
        <v>1</v>
      </c>
      <c r="AF3157" s="85">
        <v>1</v>
      </c>
      <c r="AG3157" s="85"/>
      <c r="AH3157" s="85"/>
      <c r="AI3157" s="85"/>
      <c r="AJ3157" s="85"/>
    </row>
    <row r="3158" spans="1:36" ht="16.5" thickTop="1" thickBot="1">
      <c r="A3158" s="105">
        <f t="shared" si="811"/>
        <v>4</v>
      </c>
      <c r="B3158" s="195" t="s">
        <v>3064</v>
      </c>
      <c r="C3158" s="130">
        <v>1969</v>
      </c>
      <c r="D3158" s="107"/>
      <c r="E3158" s="131" t="s">
        <v>80</v>
      </c>
      <c r="F3158" s="107">
        <v>9</v>
      </c>
      <c r="G3158" s="105">
        <v>1</v>
      </c>
      <c r="H3158" s="111">
        <v>2542.87</v>
      </c>
      <c r="I3158" s="111">
        <v>2364.5</v>
      </c>
      <c r="J3158" s="111">
        <v>2364.5</v>
      </c>
      <c r="K3158" s="109">
        <v>103</v>
      </c>
      <c r="L3158" s="110">
        <f t="shared" si="817"/>
        <v>15560991.2502</v>
      </c>
      <c r="M3158" s="108"/>
      <c r="N3158" s="108"/>
      <c r="O3158" s="108"/>
      <c r="P3158" s="110">
        <f>'Форма 2'!C3158-M3158-N3158-O3158</f>
        <v>15560991.2502</v>
      </c>
      <c r="Q3158" s="111">
        <f t="shared" si="818"/>
        <v>6581.091668513428</v>
      </c>
      <c r="R3158" s="111">
        <f t="shared" si="819"/>
        <v>6581.091668513428</v>
      </c>
      <c r="S3158" s="112" t="s">
        <v>2152</v>
      </c>
      <c r="T3158" s="107" t="s">
        <v>82</v>
      </c>
      <c r="U3158" s="217"/>
      <c r="V3158" s="85"/>
      <c r="W3158" s="85"/>
      <c r="X3158" s="85"/>
      <c r="Y3158" s="85"/>
      <c r="Z3158" s="85"/>
      <c r="AA3158" s="85"/>
      <c r="AB3158" s="86"/>
      <c r="AC3158" s="86"/>
      <c r="AD3158" s="85">
        <v>1</v>
      </c>
      <c r="AE3158" s="85">
        <v>1</v>
      </c>
      <c r="AF3158" s="85">
        <v>1</v>
      </c>
      <c r="AG3158" s="85"/>
      <c r="AH3158" s="85"/>
      <c r="AI3158" s="85"/>
      <c r="AJ3158" s="85"/>
    </row>
    <row r="3159" spans="1:36" ht="16.5" thickTop="1" thickBot="1">
      <c r="A3159" s="105">
        <f t="shared" si="811"/>
        <v>5</v>
      </c>
      <c r="B3159" s="195" t="s">
        <v>3065</v>
      </c>
      <c r="C3159" s="130">
        <v>1961</v>
      </c>
      <c r="D3159" s="107"/>
      <c r="E3159" s="131" t="s">
        <v>80</v>
      </c>
      <c r="F3159" s="107">
        <v>5</v>
      </c>
      <c r="G3159" s="105">
        <v>2</v>
      </c>
      <c r="H3159" s="111">
        <v>2082.6999999999998</v>
      </c>
      <c r="I3159" s="111">
        <v>1885</v>
      </c>
      <c r="J3159" s="111">
        <v>1620.5</v>
      </c>
      <c r="K3159" s="109">
        <v>65</v>
      </c>
      <c r="L3159" s="110">
        <f t="shared" si="817"/>
        <v>9379481.1040000003</v>
      </c>
      <c r="M3159" s="108"/>
      <c r="N3159" s="108"/>
      <c r="O3159" s="108"/>
      <c r="P3159" s="110">
        <f>'Форма 2'!C3159-M3159-N3159-O3159</f>
        <v>9379481.1040000003</v>
      </c>
      <c r="Q3159" s="111">
        <f t="shared" si="818"/>
        <v>4975.8520445623344</v>
      </c>
      <c r="R3159" s="111">
        <f t="shared" si="819"/>
        <v>4975.8520445623344</v>
      </c>
      <c r="S3159" s="112" t="s">
        <v>2152</v>
      </c>
      <c r="T3159" s="107" t="s">
        <v>82</v>
      </c>
      <c r="U3159" s="217"/>
      <c r="V3159" s="85"/>
      <c r="W3159" s="85"/>
      <c r="X3159" s="85"/>
      <c r="Y3159" s="85"/>
      <c r="Z3159" s="85"/>
      <c r="AA3159" s="85"/>
      <c r="AB3159" s="86"/>
      <c r="AC3159" s="86"/>
      <c r="AD3159" s="85">
        <v>1</v>
      </c>
      <c r="AE3159" s="85"/>
      <c r="AF3159" s="85"/>
      <c r="AG3159" s="85"/>
      <c r="AH3159" s="85"/>
      <c r="AI3159" s="85"/>
      <c r="AJ3159" s="85"/>
    </row>
    <row r="3160" spans="1:36" ht="16.5" thickTop="1" thickBot="1">
      <c r="A3160" s="105">
        <f t="shared" si="811"/>
        <v>6</v>
      </c>
      <c r="B3160" s="195" t="s">
        <v>3066</v>
      </c>
      <c r="C3160" s="130">
        <v>1963</v>
      </c>
      <c r="D3160" s="107"/>
      <c r="E3160" s="131" t="s">
        <v>80</v>
      </c>
      <c r="F3160" s="107">
        <v>5</v>
      </c>
      <c r="G3160" s="105">
        <v>6</v>
      </c>
      <c r="H3160" s="111">
        <v>5865.7</v>
      </c>
      <c r="I3160" s="111">
        <v>3747.4</v>
      </c>
      <c r="J3160" s="111">
        <v>2470.5</v>
      </c>
      <c r="K3160" s="109">
        <v>170</v>
      </c>
      <c r="L3160" s="110">
        <f t="shared" si="817"/>
        <v>26416297.264000002</v>
      </c>
      <c r="M3160" s="108"/>
      <c r="N3160" s="108"/>
      <c r="O3160" s="108"/>
      <c r="P3160" s="110">
        <f>'Форма 2'!C3160-M3160-N3160-O3160</f>
        <v>26416297.264000002</v>
      </c>
      <c r="Q3160" s="111">
        <f t="shared" si="818"/>
        <v>7049.2334055611891</v>
      </c>
      <c r="R3160" s="111">
        <f t="shared" si="819"/>
        <v>7049.2334055611891</v>
      </c>
      <c r="S3160" s="112" t="s">
        <v>2152</v>
      </c>
      <c r="T3160" s="107" t="s">
        <v>82</v>
      </c>
      <c r="U3160" s="217"/>
      <c r="V3160" s="85"/>
      <c r="W3160" s="85"/>
      <c r="X3160" s="85"/>
      <c r="Y3160" s="85"/>
      <c r="Z3160" s="85"/>
      <c r="AA3160" s="85"/>
      <c r="AB3160" s="86"/>
      <c r="AC3160" s="86"/>
      <c r="AD3160" s="85">
        <v>1</v>
      </c>
      <c r="AE3160" s="85"/>
      <c r="AF3160" s="85"/>
      <c r="AG3160" s="85"/>
      <c r="AH3160" s="85"/>
      <c r="AI3160" s="85"/>
      <c r="AJ3160" s="85"/>
    </row>
    <row r="3161" spans="1:36" ht="16.5" thickTop="1" thickBot="1">
      <c r="A3161" s="105">
        <f t="shared" si="811"/>
        <v>7</v>
      </c>
      <c r="B3161" s="195" t="s">
        <v>3067</v>
      </c>
      <c r="C3161" s="130">
        <v>1964</v>
      </c>
      <c r="D3161" s="107"/>
      <c r="E3161" s="131" t="s">
        <v>80</v>
      </c>
      <c r="F3161" s="107">
        <v>5</v>
      </c>
      <c r="G3161" s="105">
        <v>2</v>
      </c>
      <c r="H3161" s="111">
        <v>2638.3</v>
      </c>
      <c r="I3161" s="111">
        <v>2324.5</v>
      </c>
      <c r="J3161" s="111">
        <v>1717.5</v>
      </c>
      <c r="K3161" s="109">
        <v>116</v>
      </c>
      <c r="L3161" s="110">
        <f t="shared" si="817"/>
        <v>11881636.816000002</v>
      </c>
      <c r="M3161" s="108"/>
      <c r="N3161" s="108"/>
      <c r="O3161" s="108"/>
      <c r="P3161" s="110">
        <f>'Форма 2'!C3161-M3161-N3161-O3161</f>
        <v>11881636.816000002</v>
      </c>
      <c r="Q3161" s="111">
        <f t="shared" si="818"/>
        <v>5111.4806693912678</v>
      </c>
      <c r="R3161" s="111">
        <f t="shared" si="819"/>
        <v>5111.4806693912678</v>
      </c>
      <c r="S3161" s="112" t="s">
        <v>2152</v>
      </c>
      <c r="T3161" s="107" t="s">
        <v>82</v>
      </c>
      <c r="U3161" s="217"/>
      <c r="V3161" s="85"/>
      <c r="W3161" s="85"/>
      <c r="X3161" s="85"/>
      <c r="Y3161" s="85"/>
      <c r="Z3161" s="85"/>
      <c r="AA3161" s="85"/>
      <c r="AB3161" s="86"/>
      <c r="AC3161" s="86"/>
      <c r="AD3161" s="85">
        <v>1</v>
      </c>
      <c r="AE3161" s="85"/>
      <c r="AF3161" s="85"/>
      <c r="AG3161" s="85"/>
      <c r="AH3161" s="85"/>
      <c r="AI3161" s="85"/>
      <c r="AJ3161" s="85"/>
    </row>
    <row r="3162" spans="1:36" ht="16.5" thickTop="1" thickBot="1">
      <c r="A3162" s="105">
        <f t="shared" si="811"/>
        <v>8</v>
      </c>
      <c r="B3162" s="195" t="s">
        <v>3068</v>
      </c>
      <c r="C3162" s="130">
        <v>1963</v>
      </c>
      <c r="D3162" s="107"/>
      <c r="E3162" s="131" t="s">
        <v>212</v>
      </c>
      <c r="F3162" s="107">
        <v>5</v>
      </c>
      <c r="G3162" s="105">
        <v>4</v>
      </c>
      <c r="H3162" s="111">
        <v>3337.6</v>
      </c>
      <c r="I3162" s="111">
        <v>3129.6</v>
      </c>
      <c r="J3162" s="111">
        <v>3129.6</v>
      </c>
      <c r="K3162" s="109">
        <v>161</v>
      </c>
      <c r="L3162" s="110">
        <f t="shared" si="817"/>
        <v>15030948.352000002</v>
      </c>
      <c r="M3162" s="108"/>
      <c r="N3162" s="108"/>
      <c r="O3162" s="108"/>
      <c r="P3162" s="110">
        <f>'Форма 2'!C3162-M3162-N3162-O3162</f>
        <v>15030948.352000002</v>
      </c>
      <c r="Q3162" s="111">
        <f t="shared" si="818"/>
        <v>4802.8337014314939</v>
      </c>
      <c r="R3162" s="111">
        <f t="shared" si="819"/>
        <v>4802.8337014314939</v>
      </c>
      <c r="S3162" s="112" t="s">
        <v>2152</v>
      </c>
      <c r="T3162" s="105" t="s">
        <v>92</v>
      </c>
      <c r="U3162" s="217"/>
      <c r="V3162" s="85"/>
      <c r="W3162" s="85"/>
      <c r="X3162" s="85"/>
      <c r="Y3162" s="85"/>
      <c r="Z3162" s="85"/>
      <c r="AA3162" s="85"/>
      <c r="AB3162" s="86"/>
      <c r="AC3162" s="86"/>
      <c r="AD3162" s="85">
        <v>1</v>
      </c>
      <c r="AE3162" s="85"/>
      <c r="AF3162" s="85"/>
      <c r="AG3162" s="85"/>
      <c r="AH3162" s="85"/>
      <c r="AI3162" s="85"/>
      <c r="AJ3162" s="85"/>
    </row>
    <row r="3163" spans="1:36" ht="16.5" thickTop="1" thickBot="1">
      <c r="A3163" s="105">
        <f t="shared" si="811"/>
        <v>9</v>
      </c>
      <c r="B3163" s="195" t="s">
        <v>3069</v>
      </c>
      <c r="C3163" s="130">
        <v>1963</v>
      </c>
      <c r="D3163" s="107"/>
      <c r="E3163" s="131" t="s">
        <v>80</v>
      </c>
      <c r="F3163" s="107">
        <v>5</v>
      </c>
      <c r="G3163" s="105">
        <v>4</v>
      </c>
      <c r="H3163" s="111">
        <v>3788</v>
      </c>
      <c r="I3163" s="111">
        <v>3446.7000000000003</v>
      </c>
      <c r="J3163" s="111">
        <v>3015.9</v>
      </c>
      <c r="K3163" s="109">
        <v>151</v>
      </c>
      <c r="L3163" s="110">
        <f t="shared" si="817"/>
        <v>17059333.760000002</v>
      </c>
      <c r="M3163" s="108"/>
      <c r="N3163" s="108"/>
      <c r="O3163" s="108"/>
      <c r="P3163" s="110">
        <f>'Форма 2'!C3163-M3163-N3163-O3163</f>
        <v>17059333.760000002</v>
      </c>
      <c r="Q3163" s="111">
        <f t="shared" si="818"/>
        <v>4949.4686975948007</v>
      </c>
      <c r="R3163" s="111">
        <f t="shared" si="819"/>
        <v>4949.4686975948007</v>
      </c>
      <c r="S3163" s="112" t="s">
        <v>2152</v>
      </c>
      <c r="T3163" s="107" t="s">
        <v>82</v>
      </c>
      <c r="U3163" s="217"/>
      <c r="V3163" s="85"/>
      <c r="W3163" s="85"/>
      <c r="X3163" s="85"/>
      <c r="Y3163" s="85"/>
      <c r="Z3163" s="85"/>
      <c r="AA3163" s="85"/>
      <c r="AB3163" s="86"/>
      <c r="AC3163" s="86"/>
      <c r="AD3163" s="85">
        <v>1</v>
      </c>
      <c r="AE3163" s="85"/>
      <c r="AF3163" s="85"/>
      <c r="AG3163" s="85"/>
      <c r="AH3163" s="85"/>
      <c r="AI3163" s="85"/>
      <c r="AJ3163" s="85"/>
    </row>
    <row r="3164" spans="1:36" ht="16.5" thickTop="1" thickBot="1">
      <c r="A3164" s="105">
        <f t="shared" si="811"/>
        <v>10</v>
      </c>
      <c r="B3164" s="195" t="s">
        <v>3070</v>
      </c>
      <c r="C3164" s="130">
        <v>1966</v>
      </c>
      <c r="D3164" s="107"/>
      <c r="E3164" s="131" t="s">
        <v>80</v>
      </c>
      <c r="F3164" s="107">
        <v>5</v>
      </c>
      <c r="G3164" s="105">
        <v>4</v>
      </c>
      <c r="H3164" s="111">
        <v>2785.9</v>
      </c>
      <c r="I3164" s="111">
        <v>2730.2</v>
      </c>
      <c r="J3164" s="111">
        <v>2730.2</v>
      </c>
      <c r="K3164" s="109"/>
      <c r="L3164" s="110">
        <f t="shared" si="817"/>
        <v>17285757.307</v>
      </c>
      <c r="M3164" s="108"/>
      <c r="N3164" s="108"/>
      <c r="O3164" s="108"/>
      <c r="P3164" s="110">
        <f>'Форма 2'!C3164-M3164-N3164-O3164</f>
        <v>17285757.307</v>
      </c>
      <c r="Q3164" s="111">
        <f t="shared" si="818"/>
        <v>6331.3154007032454</v>
      </c>
      <c r="R3164" s="111">
        <f t="shared" si="819"/>
        <v>6331.3154007032454</v>
      </c>
      <c r="S3164" s="112" t="s">
        <v>2152</v>
      </c>
      <c r="T3164" s="107" t="s">
        <v>92</v>
      </c>
      <c r="U3164" s="217">
        <v>1</v>
      </c>
      <c r="V3164" s="85"/>
      <c r="W3164" s="85"/>
      <c r="X3164" s="85">
        <v>1</v>
      </c>
      <c r="Y3164" s="85">
        <v>1</v>
      </c>
      <c r="Z3164" s="85"/>
      <c r="AA3164" s="85"/>
      <c r="AB3164" s="86"/>
      <c r="AC3164" s="86"/>
      <c r="AD3164" s="85">
        <v>1</v>
      </c>
      <c r="AE3164" s="85"/>
      <c r="AF3164" s="85"/>
      <c r="AG3164" s="85"/>
      <c r="AH3164" s="85"/>
      <c r="AI3164" s="85"/>
      <c r="AJ3164" s="85"/>
    </row>
    <row r="3165" spans="1:36" ht="16.5" thickTop="1" thickBot="1">
      <c r="A3165" s="105">
        <f t="shared" si="811"/>
        <v>11</v>
      </c>
      <c r="B3165" s="195" t="s">
        <v>3071</v>
      </c>
      <c r="C3165" s="130">
        <v>1965</v>
      </c>
      <c r="D3165" s="107"/>
      <c r="E3165" s="131" t="s">
        <v>80</v>
      </c>
      <c r="F3165" s="107">
        <v>5</v>
      </c>
      <c r="G3165" s="105">
        <v>4</v>
      </c>
      <c r="H3165" s="111">
        <v>3793.24</v>
      </c>
      <c r="I3165" s="111">
        <v>3436.5</v>
      </c>
      <c r="J3165" s="111">
        <v>3436.5</v>
      </c>
      <c r="K3165" s="109">
        <v>202</v>
      </c>
      <c r="L3165" s="110">
        <f t="shared" si="817"/>
        <v>17082932.204800002</v>
      </c>
      <c r="M3165" s="108"/>
      <c r="N3165" s="108"/>
      <c r="O3165" s="108"/>
      <c r="P3165" s="110">
        <f>'Форма 2'!C3165-M3165-N3165-O3165</f>
        <v>17082932.204800002</v>
      </c>
      <c r="Q3165" s="111">
        <f t="shared" si="818"/>
        <v>4971.0263945293182</v>
      </c>
      <c r="R3165" s="111">
        <f t="shared" si="819"/>
        <v>4971.0263945293182</v>
      </c>
      <c r="S3165" s="112" t="s">
        <v>2152</v>
      </c>
      <c r="T3165" s="107" t="s">
        <v>82</v>
      </c>
      <c r="U3165" s="217"/>
      <c r="V3165" s="85"/>
      <c r="W3165" s="85"/>
      <c r="X3165" s="85"/>
      <c r="Y3165" s="85"/>
      <c r="Z3165" s="85"/>
      <c r="AA3165" s="85"/>
      <c r="AB3165" s="86"/>
      <c r="AC3165" s="86"/>
      <c r="AD3165" s="85">
        <v>1</v>
      </c>
      <c r="AE3165" s="85"/>
      <c r="AF3165" s="85"/>
      <c r="AG3165" s="85"/>
      <c r="AH3165" s="85"/>
      <c r="AI3165" s="85"/>
      <c r="AJ3165" s="85"/>
    </row>
    <row r="3166" spans="1:36" ht="16.5" thickTop="1" thickBot="1">
      <c r="A3166" s="105">
        <f t="shared" si="811"/>
        <v>12</v>
      </c>
      <c r="B3166" s="195" t="s">
        <v>3072</v>
      </c>
      <c r="C3166" s="130">
        <v>1964</v>
      </c>
      <c r="D3166" s="107"/>
      <c r="E3166" s="131" t="s">
        <v>80</v>
      </c>
      <c r="F3166" s="107">
        <v>5</v>
      </c>
      <c r="G3166" s="105">
        <v>3</v>
      </c>
      <c r="H3166" s="111">
        <v>2371.62</v>
      </c>
      <c r="I3166" s="111">
        <v>2268.1799999999998</v>
      </c>
      <c r="J3166" s="111">
        <v>2172.98</v>
      </c>
      <c r="K3166" s="109">
        <v>83</v>
      </c>
      <c r="L3166" s="110">
        <f t="shared" si="817"/>
        <v>10680638.102400001</v>
      </c>
      <c r="M3166" s="108"/>
      <c r="N3166" s="108"/>
      <c r="O3166" s="108"/>
      <c r="P3166" s="110">
        <f>'Форма 2'!C3166-M3166-N3166-O3166</f>
        <v>10680638.102400001</v>
      </c>
      <c r="Q3166" s="111">
        <f t="shared" si="818"/>
        <v>4708.9023368515736</v>
      </c>
      <c r="R3166" s="111">
        <f t="shared" si="819"/>
        <v>4708.9023368515736</v>
      </c>
      <c r="S3166" s="112" t="s">
        <v>2152</v>
      </c>
      <c r="T3166" s="107" t="s">
        <v>82</v>
      </c>
      <c r="U3166" s="217"/>
      <c r="V3166" s="85"/>
      <c r="W3166" s="85"/>
      <c r="X3166" s="85"/>
      <c r="Y3166" s="85"/>
      <c r="Z3166" s="85"/>
      <c r="AA3166" s="85"/>
      <c r="AB3166" s="86"/>
      <c r="AC3166" s="86"/>
      <c r="AD3166" s="85">
        <v>1</v>
      </c>
      <c r="AE3166" s="85"/>
      <c r="AF3166" s="85"/>
      <c r="AG3166" s="85"/>
      <c r="AH3166" s="85"/>
      <c r="AI3166" s="85"/>
      <c r="AJ3166" s="85"/>
    </row>
    <row r="3167" spans="1:36" ht="16.5" thickTop="1" thickBot="1">
      <c r="A3167" s="105">
        <f t="shared" si="811"/>
        <v>13</v>
      </c>
      <c r="B3167" s="195" t="s">
        <v>3073</v>
      </c>
      <c r="C3167" s="130">
        <v>1964</v>
      </c>
      <c r="D3167" s="107"/>
      <c r="E3167" s="131" t="s">
        <v>80</v>
      </c>
      <c r="F3167" s="107">
        <v>5</v>
      </c>
      <c r="G3167" s="105">
        <v>6</v>
      </c>
      <c r="H3167" s="111">
        <v>4158.1000000000004</v>
      </c>
      <c r="I3167" s="111">
        <v>4116.7</v>
      </c>
      <c r="J3167" s="111">
        <v>4116.7</v>
      </c>
      <c r="K3167" s="109">
        <v>220</v>
      </c>
      <c r="L3167" s="110">
        <f t="shared" si="817"/>
        <v>18726086.512000002</v>
      </c>
      <c r="M3167" s="108"/>
      <c r="N3167" s="108"/>
      <c r="O3167" s="108"/>
      <c r="P3167" s="110">
        <f>'Форма 2'!C3167-M3167-N3167-O3167</f>
        <v>18726086.512000002</v>
      </c>
      <c r="Q3167" s="111">
        <f t="shared" si="818"/>
        <v>4548.8100935215107</v>
      </c>
      <c r="R3167" s="111">
        <f t="shared" si="819"/>
        <v>4548.8100935215107</v>
      </c>
      <c r="S3167" s="112" t="s">
        <v>2152</v>
      </c>
      <c r="T3167" s="107" t="s">
        <v>82</v>
      </c>
      <c r="U3167" s="217"/>
      <c r="V3167" s="85"/>
      <c r="W3167" s="85"/>
      <c r="X3167" s="85"/>
      <c r="Y3167" s="85"/>
      <c r="Z3167" s="85"/>
      <c r="AA3167" s="85"/>
      <c r="AB3167" s="86"/>
      <c r="AC3167" s="86"/>
      <c r="AD3167" s="85">
        <v>1</v>
      </c>
      <c r="AE3167" s="85"/>
      <c r="AF3167" s="85"/>
      <c r="AG3167" s="85"/>
      <c r="AH3167" s="85"/>
      <c r="AI3167" s="85"/>
      <c r="AJ3167" s="85"/>
    </row>
    <row r="3168" spans="1:36" ht="16.5" thickTop="1" thickBot="1">
      <c r="A3168" s="105">
        <f t="shared" si="811"/>
        <v>14</v>
      </c>
      <c r="B3168" s="195" t="s">
        <v>3074</v>
      </c>
      <c r="C3168" s="130">
        <v>1984</v>
      </c>
      <c r="D3168" s="107"/>
      <c r="E3168" s="131" t="s">
        <v>80</v>
      </c>
      <c r="F3168" s="107">
        <v>9</v>
      </c>
      <c r="G3168" s="105">
        <v>1</v>
      </c>
      <c r="H3168" s="111">
        <v>3357.2</v>
      </c>
      <c r="I3168" s="111">
        <v>2753.6</v>
      </c>
      <c r="J3168" s="111">
        <v>2753.6</v>
      </c>
      <c r="K3168" s="109">
        <v>114</v>
      </c>
      <c r="L3168" s="110">
        <f t="shared" si="817"/>
        <v>2778508.92</v>
      </c>
      <c r="M3168" s="108"/>
      <c r="N3168" s="108"/>
      <c r="O3168" s="108"/>
      <c r="P3168" s="110">
        <f>'Форма 2'!C3168-M3168-N3168-O3168</f>
        <v>2778508.92</v>
      </c>
      <c r="Q3168" s="111">
        <f t="shared" si="818"/>
        <v>1009.0459471237652</v>
      </c>
      <c r="R3168" s="111">
        <f t="shared" si="819"/>
        <v>1009.0459471237652</v>
      </c>
      <c r="S3168" s="112" t="s">
        <v>2152</v>
      </c>
      <c r="T3168" s="107" t="s">
        <v>92</v>
      </c>
      <c r="U3168" s="217"/>
      <c r="V3168" s="85"/>
      <c r="W3168" s="85"/>
      <c r="X3168" s="85"/>
      <c r="Y3168" s="85"/>
      <c r="Z3168" s="172"/>
      <c r="AA3168" s="172"/>
      <c r="AB3168" s="177">
        <v>1</v>
      </c>
      <c r="AC3168" s="154">
        <f>2778508.92*AB3168</f>
        <v>2778508.92</v>
      </c>
      <c r="AD3168" s="85"/>
      <c r="AE3168" s="85"/>
      <c r="AF3168" s="85"/>
      <c r="AG3168" s="166"/>
      <c r="AH3168" s="85"/>
      <c r="AI3168" s="85"/>
      <c r="AJ3168" s="85"/>
    </row>
    <row r="3169" spans="1:36" ht="16.5" thickTop="1" thickBot="1">
      <c r="A3169" s="105">
        <f t="shared" si="811"/>
        <v>15</v>
      </c>
      <c r="B3169" s="195" t="s">
        <v>3075</v>
      </c>
      <c r="C3169" s="130">
        <v>1966</v>
      </c>
      <c r="D3169" s="107"/>
      <c r="E3169" s="131" t="s">
        <v>212</v>
      </c>
      <c r="F3169" s="107">
        <v>5</v>
      </c>
      <c r="G3169" s="105">
        <v>4</v>
      </c>
      <c r="H3169" s="111">
        <v>2569.9</v>
      </c>
      <c r="I3169" s="111">
        <v>2498.4</v>
      </c>
      <c r="J3169" s="111">
        <v>2498.4</v>
      </c>
      <c r="K3169" s="109">
        <v>118</v>
      </c>
      <c r="L3169" s="110">
        <f t="shared" si="817"/>
        <v>11573596.048000002</v>
      </c>
      <c r="M3169" s="108"/>
      <c r="N3169" s="108"/>
      <c r="O3169" s="108"/>
      <c r="P3169" s="110">
        <f>'Форма 2'!C3169-M3169-N3169-O3169</f>
        <v>11573596.048000002</v>
      </c>
      <c r="Q3169" s="111">
        <f t="shared" si="818"/>
        <v>4632.4031572206222</v>
      </c>
      <c r="R3169" s="111">
        <f t="shared" si="819"/>
        <v>4632.4031572206222</v>
      </c>
      <c r="S3169" s="112" t="s">
        <v>2152</v>
      </c>
      <c r="T3169" s="107" t="s">
        <v>92</v>
      </c>
      <c r="U3169" s="217"/>
      <c r="V3169" s="85"/>
      <c r="W3169" s="85"/>
      <c r="X3169" s="85"/>
      <c r="Y3169" s="85"/>
      <c r="Z3169" s="85"/>
      <c r="AA3169" s="85"/>
      <c r="AB3169" s="86"/>
      <c r="AC3169" s="86"/>
      <c r="AD3169" s="85">
        <v>1</v>
      </c>
      <c r="AE3169" s="85"/>
      <c r="AF3169" s="85"/>
      <c r="AG3169" s="85"/>
      <c r="AH3169" s="85"/>
      <c r="AI3169" s="85"/>
      <c r="AJ3169" s="85"/>
    </row>
    <row r="3170" spans="1:36" ht="16.5" thickTop="1" thickBot="1">
      <c r="A3170" s="105">
        <f t="shared" si="811"/>
        <v>16</v>
      </c>
      <c r="B3170" s="195" t="s">
        <v>3076</v>
      </c>
      <c r="C3170" s="130">
        <v>1965</v>
      </c>
      <c r="D3170" s="107"/>
      <c r="E3170" s="131" t="s">
        <v>212</v>
      </c>
      <c r="F3170" s="107">
        <v>5</v>
      </c>
      <c r="G3170" s="105">
        <v>4</v>
      </c>
      <c r="H3170" s="111">
        <v>3602.78</v>
      </c>
      <c r="I3170" s="111">
        <v>3591.18</v>
      </c>
      <c r="J3170" s="111">
        <v>3591.18</v>
      </c>
      <c r="K3170" s="109">
        <v>187</v>
      </c>
      <c r="L3170" s="110">
        <f t="shared" si="817"/>
        <v>16225191.785600003</v>
      </c>
      <c r="M3170" s="108"/>
      <c r="N3170" s="108"/>
      <c r="O3170" s="108"/>
      <c r="P3170" s="110">
        <f>'Форма 2'!C3170-M3170-N3170-O3170</f>
        <v>16225191.785600003</v>
      </c>
      <c r="Q3170" s="111">
        <f t="shared" si="818"/>
        <v>4518.066982328929</v>
      </c>
      <c r="R3170" s="111">
        <f t="shared" si="819"/>
        <v>4518.066982328929</v>
      </c>
      <c r="S3170" s="112" t="s">
        <v>2152</v>
      </c>
      <c r="T3170" s="107" t="s">
        <v>82</v>
      </c>
      <c r="U3170" s="217"/>
      <c r="V3170" s="85"/>
      <c r="W3170" s="85"/>
      <c r="X3170" s="85"/>
      <c r="Y3170" s="85"/>
      <c r="Z3170" s="85"/>
      <c r="AA3170" s="85"/>
      <c r="AB3170" s="86"/>
      <c r="AC3170" s="86"/>
      <c r="AD3170" s="85">
        <v>1</v>
      </c>
      <c r="AE3170" s="85"/>
      <c r="AF3170" s="85"/>
      <c r="AG3170" s="85"/>
      <c r="AH3170" s="85"/>
      <c r="AI3170" s="85"/>
      <c r="AJ3170" s="85"/>
    </row>
    <row r="3171" spans="1:36" ht="16.5" thickTop="1" thickBot="1">
      <c r="A3171" s="105">
        <f t="shared" si="811"/>
        <v>17</v>
      </c>
      <c r="B3171" s="112" t="s">
        <v>3077</v>
      </c>
      <c r="C3171" s="130">
        <v>1987</v>
      </c>
      <c r="D3171" s="107"/>
      <c r="E3171" s="131" t="s">
        <v>91</v>
      </c>
      <c r="F3171" s="107">
        <v>5</v>
      </c>
      <c r="G3171" s="105">
        <v>8</v>
      </c>
      <c r="H3171" s="111">
        <v>6499.8</v>
      </c>
      <c r="I3171" s="111">
        <v>5890.1</v>
      </c>
      <c r="J3171" s="111">
        <v>5890.1</v>
      </c>
      <c r="K3171" s="109">
        <v>340</v>
      </c>
      <c r="L3171" s="110">
        <f t="shared" si="817"/>
        <v>29271979.296000004</v>
      </c>
      <c r="M3171" s="108"/>
      <c r="N3171" s="108"/>
      <c r="O3171" s="108"/>
      <c r="P3171" s="110">
        <f>'Форма 2'!C3171-M3171-N3171-O3171</f>
        <v>29271979.296000004</v>
      </c>
      <c r="Q3171" s="111">
        <f t="shared" si="818"/>
        <v>4969.6913967504797</v>
      </c>
      <c r="R3171" s="111">
        <f t="shared" si="819"/>
        <v>4969.6913967504797</v>
      </c>
      <c r="S3171" s="112" t="s">
        <v>2152</v>
      </c>
      <c r="T3171" s="107" t="s">
        <v>92</v>
      </c>
      <c r="U3171" s="217"/>
      <c r="V3171" s="85"/>
      <c r="W3171" s="85"/>
      <c r="X3171" s="85"/>
      <c r="Y3171" s="85"/>
      <c r="Z3171" s="85"/>
      <c r="AA3171" s="85"/>
      <c r="AB3171" s="86"/>
      <c r="AC3171" s="86"/>
      <c r="AD3171" s="85">
        <v>1</v>
      </c>
      <c r="AE3171" s="85"/>
      <c r="AF3171" s="85"/>
      <c r="AG3171" s="85"/>
      <c r="AH3171" s="85"/>
      <c r="AI3171" s="85"/>
      <c r="AJ3171" s="85"/>
    </row>
    <row r="3172" spans="1:36" ht="16.5" thickTop="1" thickBot="1">
      <c r="A3172" s="105">
        <f t="shared" si="811"/>
        <v>18</v>
      </c>
      <c r="B3172" s="112" t="s">
        <v>3078</v>
      </c>
      <c r="C3172" s="130">
        <v>1986</v>
      </c>
      <c r="D3172" s="107"/>
      <c r="E3172" s="131" t="s">
        <v>91</v>
      </c>
      <c r="F3172" s="107">
        <v>5</v>
      </c>
      <c r="G3172" s="105">
        <v>6</v>
      </c>
      <c r="H3172" s="111">
        <v>4368.8</v>
      </c>
      <c r="I3172" s="111">
        <v>3862.8</v>
      </c>
      <c r="J3172" s="111">
        <v>3862.8</v>
      </c>
      <c r="K3172" s="109">
        <v>244</v>
      </c>
      <c r="L3172" s="110">
        <f t="shared" si="817"/>
        <v>21330054.368000001</v>
      </c>
      <c r="M3172" s="108"/>
      <c r="N3172" s="108"/>
      <c r="O3172" s="108"/>
      <c r="P3172" s="110">
        <f>'Форма 2'!C3172-M3172-N3172-O3172</f>
        <v>21330054.368000001</v>
      </c>
      <c r="Q3172" s="111">
        <f t="shared" si="818"/>
        <v>5521.9152863208037</v>
      </c>
      <c r="R3172" s="111">
        <f t="shared" si="819"/>
        <v>5521.9152863208037</v>
      </c>
      <c r="S3172" s="112" t="s">
        <v>2152</v>
      </c>
      <c r="T3172" s="105" t="s">
        <v>120</v>
      </c>
      <c r="U3172" s="217"/>
      <c r="V3172" s="85"/>
      <c r="W3172" s="85"/>
      <c r="X3172" s="85"/>
      <c r="Y3172" s="85"/>
      <c r="Z3172" s="85"/>
      <c r="AA3172" s="85"/>
      <c r="AB3172" s="86"/>
      <c r="AC3172" s="86"/>
      <c r="AD3172" s="85"/>
      <c r="AE3172" s="85">
        <v>1</v>
      </c>
      <c r="AF3172" s="85"/>
      <c r="AG3172" s="85"/>
      <c r="AH3172" s="85"/>
      <c r="AI3172" s="85"/>
      <c r="AJ3172" s="85"/>
    </row>
    <row r="3173" spans="1:36" ht="16.5" thickTop="1" thickBot="1">
      <c r="A3173" s="105">
        <f t="shared" si="811"/>
        <v>19</v>
      </c>
      <c r="B3173" s="112" t="s">
        <v>3079</v>
      </c>
      <c r="C3173" s="107">
        <v>1962</v>
      </c>
      <c r="D3173" s="107"/>
      <c r="E3173" s="114" t="s">
        <v>80</v>
      </c>
      <c r="F3173" s="107">
        <v>14</v>
      </c>
      <c r="G3173" s="107">
        <v>2</v>
      </c>
      <c r="H3173" s="111">
        <v>13517.3</v>
      </c>
      <c r="I3173" s="111">
        <v>13517.3</v>
      </c>
      <c r="J3173" s="111">
        <v>10922.5</v>
      </c>
      <c r="K3173" s="122">
        <v>486</v>
      </c>
      <c r="L3173" s="110">
        <f t="shared" si="817"/>
        <v>27952559.842999995</v>
      </c>
      <c r="M3173" s="108"/>
      <c r="N3173" s="108"/>
      <c r="O3173" s="108"/>
      <c r="P3173" s="110">
        <f>'Форма 2'!C3173-M3173-N3173-O3173</f>
        <v>27952559.842999995</v>
      </c>
      <c r="Q3173" s="111">
        <f t="shared" si="818"/>
        <v>2067.91</v>
      </c>
      <c r="R3173" s="111">
        <f t="shared" si="819"/>
        <v>2067.91</v>
      </c>
      <c r="S3173" s="112" t="s">
        <v>2152</v>
      </c>
      <c r="T3173" s="107" t="s">
        <v>92</v>
      </c>
      <c r="U3173" s="217"/>
      <c r="V3173" s="85"/>
      <c r="W3173" s="85"/>
      <c r="X3173" s="85"/>
      <c r="Y3173" s="85"/>
      <c r="Z3173" s="85"/>
      <c r="AA3173" s="85"/>
      <c r="AB3173" s="86"/>
      <c r="AC3173" s="86"/>
      <c r="AD3173" s="85">
        <v>1</v>
      </c>
      <c r="AE3173" s="85"/>
      <c r="AF3173" s="85"/>
      <c r="AG3173" s="85"/>
      <c r="AH3173" s="85"/>
      <c r="AI3173" s="85"/>
      <c r="AJ3173" s="85"/>
    </row>
    <row r="3174" spans="1:36" ht="16.5" thickTop="1" thickBot="1">
      <c r="A3174" s="105">
        <f t="shared" si="811"/>
        <v>20</v>
      </c>
      <c r="B3174" s="112" t="s">
        <v>3080</v>
      </c>
      <c r="C3174" s="107">
        <v>1962</v>
      </c>
      <c r="D3174" s="107"/>
      <c r="E3174" s="114" t="s">
        <v>94</v>
      </c>
      <c r="F3174" s="107">
        <v>3</v>
      </c>
      <c r="G3174" s="107">
        <v>3</v>
      </c>
      <c r="H3174" s="111">
        <v>1598.4</v>
      </c>
      <c r="I3174" s="111">
        <v>1532.7</v>
      </c>
      <c r="J3174" s="111">
        <v>1532.7</v>
      </c>
      <c r="K3174" s="122">
        <v>83</v>
      </c>
      <c r="L3174" s="110">
        <f t="shared" si="817"/>
        <v>15276532.175999999</v>
      </c>
      <c r="M3174" s="108"/>
      <c r="N3174" s="108"/>
      <c r="O3174" s="108"/>
      <c r="P3174" s="110">
        <f>'Форма 2'!C3174-M3174-N3174-O3174</f>
        <v>15276532.175999999</v>
      </c>
      <c r="Q3174" s="111">
        <f t="shared" si="818"/>
        <v>9967.0726012918367</v>
      </c>
      <c r="R3174" s="111">
        <f t="shared" si="819"/>
        <v>9967.0726012918367</v>
      </c>
      <c r="S3174" s="112" t="s">
        <v>2152</v>
      </c>
      <c r="T3174" s="107" t="s">
        <v>82</v>
      </c>
      <c r="U3174" s="217"/>
      <c r="V3174" s="85"/>
      <c r="W3174" s="85"/>
      <c r="X3174" s="85"/>
      <c r="Y3174" s="85"/>
      <c r="Z3174" s="85"/>
      <c r="AA3174" s="85"/>
      <c r="AB3174" s="86"/>
      <c r="AC3174" s="86"/>
      <c r="AD3174" s="85">
        <v>1</v>
      </c>
      <c r="AE3174" s="85"/>
      <c r="AF3174" s="85"/>
      <c r="AG3174" s="85"/>
      <c r="AH3174" s="85"/>
      <c r="AI3174" s="85"/>
      <c r="AJ3174" s="85"/>
    </row>
    <row r="3175" spans="1:36" ht="16.5" thickTop="1" thickBot="1">
      <c r="A3175" s="105">
        <f t="shared" si="811"/>
        <v>21</v>
      </c>
      <c r="B3175" s="112" t="s">
        <v>3081</v>
      </c>
      <c r="C3175" s="107">
        <v>1962</v>
      </c>
      <c r="D3175" s="107">
        <v>2006</v>
      </c>
      <c r="E3175" s="114" t="s">
        <v>94</v>
      </c>
      <c r="F3175" s="107">
        <v>3</v>
      </c>
      <c r="G3175" s="107">
        <v>3</v>
      </c>
      <c r="H3175" s="111">
        <v>1594.8</v>
      </c>
      <c r="I3175" s="111">
        <v>1519.5</v>
      </c>
      <c r="J3175" s="111">
        <v>1519.5</v>
      </c>
      <c r="K3175" s="122">
        <v>78</v>
      </c>
      <c r="L3175" s="110">
        <f t="shared" si="817"/>
        <v>15242125.571999999</v>
      </c>
      <c r="M3175" s="108"/>
      <c r="N3175" s="108"/>
      <c r="O3175" s="108"/>
      <c r="P3175" s="110">
        <f>'Форма 2'!C3175-M3175-N3175-O3175</f>
        <v>15242125.571999999</v>
      </c>
      <c r="Q3175" s="111">
        <f t="shared" si="818"/>
        <v>10031.013867719645</v>
      </c>
      <c r="R3175" s="111">
        <f t="shared" si="819"/>
        <v>10031.013867719645</v>
      </c>
      <c r="S3175" s="112" t="s">
        <v>2152</v>
      </c>
      <c r="T3175" s="107" t="s">
        <v>92</v>
      </c>
      <c r="U3175" s="217"/>
      <c r="V3175" s="85"/>
      <c r="W3175" s="85"/>
      <c r="X3175" s="85"/>
      <c r="Y3175" s="85"/>
      <c r="Z3175" s="85"/>
      <c r="AA3175" s="85"/>
      <c r="AB3175" s="86"/>
      <c r="AC3175" s="86"/>
      <c r="AD3175" s="85">
        <v>1</v>
      </c>
      <c r="AE3175" s="85"/>
      <c r="AF3175" s="85"/>
      <c r="AG3175" s="85"/>
      <c r="AH3175" s="85"/>
      <c r="AI3175" s="85"/>
      <c r="AJ3175" s="85"/>
    </row>
    <row r="3176" spans="1:36" ht="16.5" thickTop="1" thickBot="1">
      <c r="A3176" s="105">
        <f t="shared" si="811"/>
        <v>22</v>
      </c>
      <c r="B3176" s="112" t="s">
        <v>3082</v>
      </c>
      <c r="C3176" s="107">
        <v>1961</v>
      </c>
      <c r="D3176" s="107"/>
      <c r="E3176" s="114" t="s">
        <v>94</v>
      </c>
      <c r="F3176" s="107">
        <v>3</v>
      </c>
      <c r="G3176" s="107">
        <v>3</v>
      </c>
      <c r="H3176" s="111">
        <v>1591.5</v>
      </c>
      <c r="I3176" s="111">
        <v>1526.1</v>
      </c>
      <c r="J3176" s="111">
        <v>1526.1</v>
      </c>
      <c r="K3176" s="122">
        <v>80</v>
      </c>
      <c r="L3176" s="110">
        <f t="shared" si="817"/>
        <v>15210586.184999999</v>
      </c>
      <c r="M3176" s="108"/>
      <c r="N3176" s="108"/>
      <c r="O3176" s="108"/>
      <c r="P3176" s="110">
        <f>'Форма 2'!C3176-M3176-N3176-O3176</f>
        <v>15210586.184999999</v>
      </c>
      <c r="Q3176" s="111">
        <f t="shared" si="818"/>
        <v>9966.965588755651</v>
      </c>
      <c r="R3176" s="111">
        <f t="shared" si="819"/>
        <v>9966.965588755651</v>
      </c>
      <c r="S3176" s="112" t="s">
        <v>2152</v>
      </c>
      <c r="T3176" s="107" t="s">
        <v>92</v>
      </c>
      <c r="U3176" s="217"/>
      <c r="V3176" s="85"/>
      <c r="W3176" s="85"/>
      <c r="X3176" s="85"/>
      <c r="Y3176" s="85"/>
      <c r="Z3176" s="85"/>
      <c r="AA3176" s="85"/>
      <c r="AB3176" s="86"/>
      <c r="AC3176" s="86"/>
      <c r="AD3176" s="85">
        <v>1</v>
      </c>
      <c r="AE3176" s="85"/>
      <c r="AF3176" s="85"/>
      <c r="AG3176" s="85"/>
      <c r="AH3176" s="85"/>
      <c r="AI3176" s="85"/>
      <c r="AJ3176" s="85"/>
    </row>
    <row r="3177" spans="1:36" ht="16.5" thickTop="1" thickBot="1">
      <c r="A3177" s="105">
        <f t="shared" si="811"/>
        <v>23</v>
      </c>
      <c r="B3177" s="112" t="s">
        <v>3083</v>
      </c>
      <c r="C3177" s="107">
        <v>1961</v>
      </c>
      <c r="D3177" s="107"/>
      <c r="E3177" s="114" t="s">
        <v>94</v>
      </c>
      <c r="F3177" s="107">
        <v>3</v>
      </c>
      <c r="G3177" s="107">
        <v>2</v>
      </c>
      <c r="H3177" s="111">
        <v>818.7</v>
      </c>
      <c r="I3177" s="111">
        <v>804.9</v>
      </c>
      <c r="J3177" s="111">
        <v>804.9</v>
      </c>
      <c r="K3177" s="122">
        <v>33</v>
      </c>
      <c r="L3177" s="110">
        <f t="shared" si="817"/>
        <v>7824635.193</v>
      </c>
      <c r="M3177" s="108"/>
      <c r="N3177" s="108"/>
      <c r="O3177" s="108"/>
      <c r="P3177" s="110">
        <f>'Форма 2'!C3177-M3177-N3177-O3177</f>
        <v>7824635.193</v>
      </c>
      <c r="Q3177" s="111">
        <f t="shared" si="818"/>
        <v>9721.2513268729035</v>
      </c>
      <c r="R3177" s="111">
        <f t="shared" si="819"/>
        <v>9721.2513268729035</v>
      </c>
      <c r="S3177" s="112" t="s">
        <v>2152</v>
      </c>
      <c r="T3177" s="105" t="s">
        <v>92</v>
      </c>
      <c r="U3177" s="217"/>
      <c r="V3177" s="85"/>
      <c r="W3177" s="85"/>
      <c r="X3177" s="85"/>
      <c r="Y3177" s="85"/>
      <c r="Z3177" s="85"/>
      <c r="AA3177" s="85"/>
      <c r="AB3177" s="86"/>
      <c r="AC3177" s="86"/>
      <c r="AD3177" s="85">
        <v>1</v>
      </c>
      <c r="AE3177" s="85"/>
      <c r="AF3177" s="85"/>
      <c r="AG3177" s="85"/>
      <c r="AH3177" s="85"/>
      <c r="AI3177" s="85"/>
      <c r="AJ3177" s="85"/>
    </row>
    <row r="3178" spans="1:36" ht="16.5" thickTop="1" thickBot="1">
      <c r="A3178" s="105">
        <f t="shared" si="811"/>
        <v>24</v>
      </c>
      <c r="B3178" s="112" t="s">
        <v>3084</v>
      </c>
      <c r="C3178" s="107">
        <v>1963</v>
      </c>
      <c r="D3178" s="107">
        <v>2006</v>
      </c>
      <c r="E3178" s="114" t="s">
        <v>94</v>
      </c>
      <c r="F3178" s="107">
        <v>3</v>
      </c>
      <c r="G3178" s="107">
        <v>3</v>
      </c>
      <c r="H3178" s="111">
        <v>1639.8</v>
      </c>
      <c r="I3178" s="111">
        <v>1510.1</v>
      </c>
      <c r="J3178" s="111">
        <v>1510.1</v>
      </c>
      <c r="K3178" s="122">
        <v>83</v>
      </c>
      <c r="L3178" s="110">
        <f t="shared" si="817"/>
        <v>15672208.122</v>
      </c>
      <c r="M3178" s="108"/>
      <c r="N3178" s="108"/>
      <c r="O3178" s="108"/>
      <c r="P3178" s="110">
        <f>'Форма 2'!C3178-M3178-N3178-O3178</f>
        <v>15672208.122</v>
      </c>
      <c r="Q3178" s="111">
        <f t="shared" si="818"/>
        <v>10378.258474273227</v>
      </c>
      <c r="R3178" s="111">
        <f t="shared" si="819"/>
        <v>10378.258474273227</v>
      </c>
      <c r="S3178" s="112" t="s">
        <v>2152</v>
      </c>
      <c r="T3178" s="105" t="s">
        <v>92</v>
      </c>
      <c r="U3178" s="217"/>
      <c r="V3178" s="85"/>
      <c r="W3178" s="85"/>
      <c r="X3178" s="85"/>
      <c r="Y3178" s="85"/>
      <c r="Z3178" s="85"/>
      <c r="AA3178" s="85"/>
      <c r="AB3178" s="86"/>
      <c r="AC3178" s="86"/>
      <c r="AD3178" s="85">
        <v>1</v>
      </c>
      <c r="AE3178" s="85"/>
      <c r="AF3178" s="85"/>
      <c r="AG3178" s="85"/>
      <c r="AH3178" s="85"/>
      <c r="AI3178" s="85"/>
      <c r="AJ3178" s="85"/>
    </row>
    <row r="3179" spans="1:36" ht="16.5" thickTop="1" thickBot="1">
      <c r="A3179" s="105">
        <f t="shared" si="811"/>
        <v>25</v>
      </c>
      <c r="B3179" s="112" t="s">
        <v>3085</v>
      </c>
      <c r="C3179" s="107">
        <v>1961</v>
      </c>
      <c r="D3179" s="107">
        <v>2018</v>
      </c>
      <c r="E3179" s="114" t="s">
        <v>94</v>
      </c>
      <c r="F3179" s="107">
        <v>3</v>
      </c>
      <c r="G3179" s="107">
        <v>3</v>
      </c>
      <c r="H3179" s="111">
        <v>1525.2</v>
      </c>
      <c r="I3179" s="111">
        <v>1461.5</v>
      </c>
      <c r="J3179" s="111">
        <v>1461.5</v>
      </c>
      <c r="K3179" s="122">
        <v>68</v>
      </c>
      <c r="L3179" s="110">
        <f t="shared" si="817"/>
        <v>14576931.228</v>
      </c>
      <c r="M3179" s="108"/>
      <c r="N3179" s="108"/>
      <c r="O3179" s="108"/>
      <c r="P3179" s="110">
        <f>'Форма 2'!C3179-M3179-N3179-O3179</f>
        <v>14576931.228</v>
      </c>
      <c r="Q3179" s="111">
        <f t="shared" si="818"/>
        <v>9973.9522600068431</v>
      </c>
      <c r="R3179" s="111">
        <f t="shared" si="819"/>
        <v>9973.9522600068431</v>
      </c>
      <c r="S3179" s="112" t="s">
        <v>2152</v>
      </c>
      <c r="T3179" s="107" t="s">
        <v>82</v>
      </c>
      <c r="U3179" s="217"/>
      <c r="V3179" s="85"/>
      <c r="W3179" s="85"/>
      <c r="X3179" s="85"/>
      <c r="Y3179" s="85"/>
      <c r="Z3179" s="85"/>
      <c r="AA3179" s="85"/>
      <c r="AB3179" s="86"/>
      <c r="AC3179" s="86"/>
      <c r="AD3179" s="85">
        <v>1</v>
      </c>
      <c r="AE3179" s="85"/>
      <c r="AF3179" s="85"/>
      <c r="AG3179" s="85"/>
      <c r="AH3179" s="85"/>
      <c r="AI3179" s="85"/>
      <c r="AJ3179" s="85"/>
    </row>
    <row r="3180" spans="1:36" ht="16.5" thickTop="1" thickBot="1">
      <c r="A3180" s="105">
        <f t="shared" si="811"/>
        <v>26</v>
      </c>
      <c r="B3180" s="112" t="s">
        <v>3086</v>
      </c>
      <c r="C3180" s="107">
        <v>1964</v>
      </c>
      <c r="D3180" s="107">
        <v>2006</v>
      </c>
      <c r="E3180" s="114" t="s">
        <v>94</v>
      </c>
      <c r="F3180" s="107">
        <v>4</v>
      </c>
      <c r="G3180" s="107">
        <v>3</v>
      </c>
      <c r="H3180" s="111">
        <v>2192.6999999999998</v>
      </c>
      <c r="I3180" s="111">
        <v>2024.4</v>
      </c>
      <c r="J3180" s="111">
        <v>2024.4</v>
      </c>
      <c r="K3180" s="122">
        <v>104</v>
      </c>
      <c r="L3180" s="110">
        <f t="shared" si="817"/>
        <v>9874868.3039999995</v>
      </c>
      <c r="M3180" s="108"/>
      <c r="N3180" s="108"/>
      <c r="O3180" s="108"/>
      <c r="P3180" s="110">
        <f>'Форма 2'!C3180-M3180-N3180-O3180</f>
        <v>9874868.3039999995</v>
      </c>
      <c r="Q3180" s="111">
        <f t="shared" si="818"/>
        <v>4877.9234854771776</v>
      </c>
      <c r="R3180" s="111">
        <f t="shared" si="819"/>
        <v>4877.9234854771776</v>
      </c>
      <c r="S3180" s="112" t="s">
        <v>2152</v>
      </c>
      <c r="T3180" s="105" t="s">
        <v>92</v>
      </c>
      <c r="U3180" s="217"/>
      <c r="V3180" s="85"/>
      <c r="W3180" s="85"/>
      <c r="X3180" s="85"/>
      <c r="Y3180" s="85"/>
      <c r="Z3180" s="85"/>
      <c r="AA3180" s="85"/>
      <c r="AB3180" s="86"/>
      <c r="AC3180" s="86"/>
      <c r="AD3180" s="85">
        <v>1</v>
      </c>
      <c r="AE3180" s="85"/>
      <c r="AF3180" s="85"/>
      <c r="AG3180" s="85"/>
      <c r="AH3180" s="85"/>
      <c r="AI3180" s="85"/>
      <c r="AJ3180" s="85"/>
    </row>
    <row r="3181" spans="1:36" ht="16.5" thickTop="1" thickBot="1">
      <c r="A3181" s="105">
        <f t="shared" si="811"/>
        <v>27</v>
      </c>
      <c r="B3181" s="112" t="s">
        <v>3087</v>
      </c>
      <c r="C3181" s="107">
        <v>1965</v>
      </c>
      <c r="D3181" s="107"/>
      <c r="E3181" s="114" t="s">
        <v>94</v>
      </c>
      <c r="F3181" s="107">
        <v>5</v>
      </c>
      <c r="G3181" s="107">
        <v>3</v>
      </c>
      <c r="H3181" s="111">
        <v>3334.4</v>
      </c>
      <c r="I3181" s="111">
        <v>2566.1</v>
      </c>
      <c r="J3181" s="111">
        <v>2566.1</v>
      </c>
      <c r="K3181" s="122">
        <v>133</v>
      </c>
      <c r="L3181" s="110">
        <f t="shared" si="817"/>
        <v>15016537.088000001</v>
      </c>
      <c r="M3181" s="108"/>
      <c r="N3181" s="108"/>
      <c r="O3181" s="108"/>
      <c r="P3181" s="110">
        <f>'Форма 2'!C3181-M3181-N3181-O3181</f>
        <v>15016537.088000001</v>
      </c>
      <c r="Q3181" s="111">
        <f t="shared" si="818"/>
        <v>5851.890841354586</v>
      </c>
      <c r="R3181" s="111">
        <f t="shared" si="819"/>
        <v>5851.890841354586</v>
      </c>
      <c r="S3181" s="112" t="s">
        <v>2152</v>
      </c>
      <c r="T3181" s="107" t="s">
        <v>82</v>
      </c>
      <c r="U3181" s="217"/>
      <c r="V3181" s="85"/>
      <c r="W3181" s="85"/>
      <c r="X3181" s="85"/>
      <c r="Y3181" s="85"/>
      <c r="Z3181" s="85"/>
      <c r="AA3181" s="85"/>
      <c r="AB3181" s="86"/>
      <c r="AC3181" s="86"/>
      <c r="AD3181" s="85">
        <v>1</v>
      </c>
      <c r="AE3181" s="85"/>
      <c r="AF3181" s="85"/>
      <c r="AG3181" s="85"/>
      <c r="AH3181" s="85"/>
      <c r="AI3181" s="85"/>
      <c r="AJ3181" s="85"/>
    </row>
    <row r="3182" spans="1:36" ht="16.5" thickTop="1" thickBot="1">
      <c r="A3182" s="105">
        <f t="shared" si="811"/>
        <v>28</v>
      </c>
      <c r="B3182" s="112" t="s">
        <v>3088</v>
      </c>
      <c r="C3182" s="107">
        <v>1964</v>
      </c>
      <c r="D3182" s="107">
        <v>2006</v>
      </c>
      <c r="E3182" s="114" t="s">
        <v>94</v>
      </c>
      <c r="F3182" s="107">
        <v>5</v>
      </c>
      <c r="G3182" s="107">
        <v>4</v>
      </c>
      <c r="H3182" s="111">
        <v>3330.8</v>
      </c>
      <c r="I3182" s="111">
        <v>3186</v>
      </c>
      <c r="J3182" s="111">
        <v>3186</v>
      </c>
      <c r="K3182" s="122">
        <v>133</v>
      </c>
      <c r="L3182" s="110">
        <f t="shared" si="817"/>
        <v>15000324.416000003</v>
      </c>
      <c r="M3182" s="108"/>
      <c r="N3182" s="108"/>
      <c r="O3182" s="108"/>
      <c r="P3182" s="110">
        <f>'Форма 2'!C3182-M3182-N3182-O3182</f>
        <v>15000324.416000003</v>
      </c>
      <c r="Q3182" s="111">
        <f t="shared" si="818"/>
        <v>4708.1997539234162</v>
      </c>
      <c r="R3182" s="111">
        <f t="shared" si="819"/>
        <v>4708.1997539234162</v>
      </c>
      <c r="S3182" s="112" t="s">
        <v>2152</v>
      </c>
      <c r="T3182" s="107" t="s">
        <v>82</v>
      </c>
      <c r="U3182" s="217"/>
      <c r="V3182" s="85"/>
      <c r="W3182" s="85"/>
      <c r="X3182" s="85"/>
      <c r="Y3182" s="85"/>
      <c r="Z3182" s="85"/>
      <c r="AA3182" s="85"/>
      <c r="AB3182" s="86"/>
      <c r="AC3182" s="86"/>
      <c r="AD3182" s="85">
        <v>1</v>
      </c>
      <c r="AE3182" s="85"/>
      <c r="AF3182" s="85"/>
      <c r="AG3182" s="85"/>
      <c r="AH3182" s="85"/>
      <c r="AI3182" s="85"/>
      <c r="AJ3182" s="85"/>
    </row>
    <row r="3183" spans="1:36" ht="16.5" thickTop="1" thickBot="1">
      <c r="A3183" s="105">
        <f t="shared" si="811"/>
        <v>29</v>
      </c>
      <c r="B3183" s="195" t="s">
        <v>3089</v>
      </c>
      <c r="C3183" s="130">
        <v>1962</v>
      </c>
      <c r="D3183" s="107">
        <v>2017</v>
      </c>
      <c r="E3183" s="131" t="s">
        <v>80</v>
      </c>
      <c r="F3183" s="107">
        <v>5</v>
      </c>
      <c r="G3183" s="105">
        <v>2</v>
      </c>
      <c r="H3183" s="111">
        <v>1939.5</v>
      </c>
      <c r="I3183" s="111">
        <v>1615.5</v>
      </c>
      <c r="J3183" s="111">
        <v>1615.5</v>
      </c>
      <c r="K3183" s="109">
        <v>91</v>
      </c>
      <c r="L3183" s="110">
        <f t="shared" si="817"/>
        <v>8734577.040000001</v>
      </c>
      <c r="M3183" s="108"/>
      <c r="N3183" s="108"/>
      <c r="O3183" s="108"/>
      <c r="P3183" s="110">
        <f>'Форма 2'!C3183-M3183-N3183-O3183</f>
        <v>8734577.040000001</v>
      </c>
      <c r="Q3183" s="111">
        <f t="shared" si="818"/>
        <v>5406.7329247910866</v>
      </c>
      <c r="R3183" s="111">
        <f t="shared" si="819"/>
        <v>5406.7329247910866</v>
      </c>
      <c r="S3183" s="112" t="s">
        <v>2152</v>
      </c>
      <c r="T3183" s="107" t="s">
        <v>82</v>
      </c>
      <c r="U3183" s="217"/>
      <c r="V3183" s="85"/>
      <c r="W3183" s="85"/>
      <c r="X3183" s="85"/>
      <c r="Y3183" s="85"/>
      <c r="Z3183" s="85"/>
      <c r="AA3183" s="85"/>
      <c r="AB3183" s="86"/>
      <c r="AC3183" s="86"/>
      <c r="AD3183" s="85">
        <v>1</v>
      </c>
      <c r="AE3183" s="85"/>
      <c r="AF3183" s="85"/>
      <c r="AG3183" s="85"/>
      <c r="AH3183" s="85"/>
      <c r="AI3183" s="85"/>
      <c r="AJ3183" s="85"/>
    </row>
    <row r="3184" spans="1:36" ht="16.5" thickTop="1" thickBot="1">
      <c r="A3184" s="105">
        <f t="shared" si="811"/>
        <v>30</v>
      </c>
      <c r="B3184" s="195" t="s">
        <v>3090</v>
      </c>
      <c r="C3184" s="130">
        <v>1962</v>
      </c>
      <c r="D3184" s="107"/>
      <c r="E3184" s="131" t="s">
        <v>239</v>
      </c>
      <c r="F3184" s="107">
        <v>5</v>
      </c>
      <c r="G3184" s="105">
        <v>2</v>
      </c>
      <c r="H3184" s="111">
        <v>1623.8</v>
      </c>
      <c r="I3184" s="111">
        <v>1026.2</v>
      </c>
      <c r="J3184" s="111">
        <v>1026.2</v>
      </c>
      <c r="K3184" s="109">
        <v>76</v>
      </c>
      <c r="L3184" s="110">
        <f t="shared" si="817"/>
        <v>7312815.7760000005</v>
      </c>
      <c r="M3184" s="108"/>
      <c r="N3184" s="108"/>
      <c r="O3184" s="108"/>
      <c r="P3184" s="110">
        <f>'Форма 2'!C3184-M3184-N3184-O3184</f>
        <v>7312815.7760000005</v>
      </c>
      <c r="Q3184" s="111">
        <f t="shared" si="818"/>
        <v>7126.1116507503411</v>
      </c>
      <c r="R3184" s="111">
        <f t="shared" si="819"/>
        <v>7126.1116507503411</v>
      </c>
      <c r="S3184" s="112" t="s">
        <v>2152</v>
      </c>
      <c r="T3184" s="107" t="s">
        <v>82</v>
      </c>
      <c r="U3184" s="217"/>
      <c r="V3184" s="85"/>
      <c r="W3184" s="85"/>
      <c r="X3184" s="85"/>
      <c r="Y3184" s="85"/>
      <c r="Z3184" s="85"/>
      <c r="AA3184" s="85"/>
      <c r="AB3184" s="86"/>
      <c r="AC3184" s="86"/>
      <c r="AD3184" s="85">
        <v>1</v>
      </c>
      <c r="AE3184" s="85"/>
      <c r="AF3184" s="85"/>
      <c r="AG3184" s="85"/>
      <c r="AH3184" s="85"/>
      <c r="AI3184" s="85"/>
      <c r="AJ3184" s="85"/>
    </row>
    <row r="3185" spans="1:36" ht="16.5" thickTop="1" thickBot="1">
      <c r="A3185" s="105">
        <f t="shared" si="811"/>
        <v>31</v>
      </c>
      <c r="B3185" s="195" t="s">
        <v>3091</v>
      </c>
      <c r="C3185" s="130">
        <v>1962</v>
      </c>
      <c r="D3185" s="107"/>
      <c r="E3185" s="131" t="s">
        <v>80</v>
      </c>
      <c r="F3185" s="107">
        <v>5</v>
      </c>
      <c r="G3185" s="105">
        <v>2</v>
      </c>
      <c r="H3185" s="111">
        <v>1890.2</v>
      </c>
      <c r="I3185" s="111">
        <v>1716</v>
      </c>
      <c r="J3185" s="111">
        <v>1627.3</v>
      </c>
      <c r="K3185" s="109">
        <v>63</v>
      </c>
      <c r="L3185" s="110">
        <f t="shared" si="817"/>
        <v>8512553.5040000007</v>
      </c>
      <c r="M3185" s="108"/>
      <c r="N3185" s="108"/>
      <c r="O3185" s="108"/>
      <c r="P3185" s="110">
        <f>'Форма 2'!C3185-M3185-N3185-O3185</f>
        <v>8512553.5040000007</v>
      </c>
      <c r="Q3185" s="111">
        <f t="shared" si="818"/>
        <v>4960.6955151515158</v>
      </c>
      <c r="R3185" s="111">
        <f t="shared" si="819"/>
        <v>4960.6955151515158</v>
      </c>
      <c r="S3185" s="112" t="s">
        <v>2152</v>
      </c>
      <c r="T3185" s="107" t="s">
        <v>82</v>
      </c>
      <c r="U3185" s="217"/>
      <c r="V3185" s="85"/>
      <c r="W3185" s="85"/>
      <c r="X3185" s="85"/>
      <c r="Y3185" s="85"/>
      <c r="Z3185" s="85"/>
      <c r="AA3185" s="85"/>
      <c r="AB3185" s="86"/>
      <c r="AC3185" s="86"/>
      <c r="AD3185" s="85">
        <v>1</v>
      </c>
      <c r="AE3185" s="85"/>
      <c r="AF3185" s="85"/>
      <c r="AG3185" s="85"/>
      <c r="AH3185" s="85"/>
      <c r="AI3185" s="85"/>
      <c r="AJ3185" s="85"/>
    </row>
    <row r="3186" spans="1:36" ht="16.5" thickTop="1" thickBot="1">
      <c r="A3186" s="105">
        <f t="shared" si="811"/>
        <v>32</v>
      </c>
      <c r="B3186" s="195" t="s">
        <v>3092</v>
      </c>
      <c r="C3186" s="130">
        <v>1963</v>
      </c>
      <c r="D3186" s="107">
        <v>2017</v>
      </c>
      <c r="E3186" s="131" t="s">
        <v>80</v>
      </c>
      <c r="F3186" s="107">
        <v>5</v>
      </c>
      <c r="G3186" s="105">
        <v>2</v>
      </c>
      <c r="H3186" s="111">
        <v>1663.8</v>
      </c>
      <c r="I3186" s="111">
        <v>1138.7</v>
      </c>
      <c r="J3186" s="111">
        <v>1065.2</v>
      </c>
      <c r="K3186" s="109">
        <v>82</v>
      </c>
      <c r="L3186" s="110">
        <f t="shared" si="817"/>
        <v>7492956.5760000004</v>
      </c>
      <c r="M3186" s="108"/>
      <c r="N3186" s="108"/>
      <c r="O3186" s="108"/>
      <c r="P3186" s="110">
        <f>'Форма 2'!C3186-M3186-N3186-O3186</f>
        <v>7492956.5760000004</v>
      </c>
      <c r="Q3186" s="111">
        <f t="shared" si="818"/>
        <v>6580.2727461139893</v>
      </c>
      <c r="R3186" s="111">
        <f t="shared" si="819"/>
        <v>6580.2727461139893</v>
      </c>
      <c r="S3186" s="112" t="s">
        <v>2152</v>
      </c>
      <c r="T3186" s="107" t="s">
        <v>92</v>
      </c>
      <c r="U3186" s="217"/>
      <c r="V3186" s="85"/>
      <c r="W3186" s="85"/>
      <c r="X3186" s="85"/>
      <c r="Y3186" s="85"/>
      <c r="Z3186" s="85"/>
      <c r="AA3186" s="85"/>
      <c r="AB3186" s="86"/>
      <c r="AC3186" s="86"/>
      <c r="AD3186" s="85">
        <v>1</v>
      </c>
      <c r="AE3186" s="85"/>
      <c r="AF3186" s="85"/>
      <c r="AG3186" s="85"/>
      <c r="AH3186" s="85"/>
      <c r="AI3186" s="85"/>
      <c r="AJ3186" s="85"/>
    </row>
    <row r="3187" spans="1:36" ht="16.5" thickTop="1" thickBot="1">
      <c r="A3187" s="105">
        <f t="shared" ref="A3187:A3250" si="820">A3186+1</f>
        <v>33</v>
      </c>
      <c r="B3187" s="195" t="s">
        <v>3093</v>
      </c>
      <c r="C3187" s="130">
        <v>1964</v>
      </c>
      <c r="D3187" s="107"/>
      <c r="E3187" s="131" t="s">
        <v>80</v>
      </c>
      <c r="F3187" s="107">
        <v>5</v>
      </c>
      <c r="G3187" s="105">
        <v>2</v>
      </c>
      <c r="H3187" s="111">
        <v>1768.5</v>
      </c>
      <c r="I3187" s="111">
        <v>1664.8</v>
      </c>
      <c r="J3187" s="111">
        <v>1531.8</v>
      </c>
      <c r="K3187" s="109">
        <v>97</v>
      </c>
      <c r="L3187" s="110">
        <f t="shared" si="817"/>
        <v>7964475.120000001</v>
      </c>
      <c r="M3187" s="108"/>
      <c r="N3187" s="108"/>
      <c r="O3187" s="108"/>
      <c r="P3187" s="110">
        <f>'Форма 2'!C3187-M3187-N3187-O3187</f>
        <v>7964475.120000001</v>
      </c>
      <c r="Q3187" s="111">
        <f t="shared" si="818"/>
        <v>4784.0432003844317</v>
      </c>
      <c r="R3187" s="111">
        <f t="shared" si="819"/>
        <v>4784.0432003844317</v>
      </c>
      <c r="S3187" s="112" t="s">
        <v>2152</v>
      </c>
      <c r="T3187" s="107" t="s">
        <v>82</v>
      </c>
      <c r="U3187" s="217"/>
      <c r="V3187" s="85"/>
      <c r="W3187" s="85"/>
      <c r="X3187" s="85"/>
      <c r="Y3187" s="85"/>
      <c r="Z3187" s="85"/>
      <c r="AA3187" s="85"/>
      <c r="AB3187" s="86"/>
      <c r="AC3187" s="86"/>
      <c r="AD3187" s="85">
        <v>1</v>
      </c>
      <c r="AE3187" s="85"/>
      <c r="AF3187" s="85"/>
      <c r="AG3187" s="85"/>
      <c r="AH3187" s="85"/>
      <c r="AI3187" s="85"/>
      <c r="AJ3187" s="85"/>
    </row>
    <row r="3188" spans="1:36" ht="16.5" thickTop="1" thickBot="1">
      <c r="A3188" s="105">
        <f t="shared" si="820"/>
        <v>34</v>
      </c>
      <c r="B3188" s="195" t="s">
        <v>3094</v>
      </c>
      <c r="C3188" s="130">
        <v>1957</v>
      </c>
      <c r="D3188" s="107"/>
      <c r="E3188" s="131" t="s">
        <v>94</v>
      </c>
      <c r="F3188" s="107">
        <v>2</v>
      </c>
      <c r="G3188" s="105">
        <v>2</v>
      </c>
      <c r="H3188" s="111">
        <v>711.5</v>
      </c>
      <c r="I3188" s="111">
        <v>606.20000000000005</v>
      </c>
      <c r="J3188" s="111">
        <v>606.20000000000005</v>
      </c>
      <c r="K3188" s="109">
        <v>31</v>
      </c>
      <c r="L3188" s="110">
        <f t="shared" si="817"/>
        <v>1900601.4900000002</v>
      </c>
      <c r="M3188" s="108"/>
      <c r="N3188" s="108"/>
      <c r="O3188" s="108"/>
      <c r="P3188" s="110">
        <f>'Форма 2'!C3188-M3188-N3188-O3188</f>
        <v>1900601.4900000002</v>
      </c>
      <c r="Q3188" s="111">
        <f t="shared" si="818"/>
        <v>3135.2713460903992</v>
      </c>
      <c r="R3188" s="111">
        <f t="shared" si="819"/>
        <v>3135.2713460903992</v>
      </c>
      <c r="S3188" s="112" t="s">
        <v>2152</v>
      </c>
      <c r="T3188" s="107" t="s">
        <v>82</v>
      </c>
      <c r="U3188" s="217"/>
      <c r="V3188" s="85"/>
      <c r="W3188" s="85"/>
      <c r="X3188" s="85"/>
      <c r="Y3188" s="85"/>
      <c r="Z3188" s="85"/>
      <c r="AA3188" s="85"/>
      <c r="AB3188" s="86"/>
      <c r="AC3188" s="86"/>
      <c r="AD3188" s="85"/>
      <c r="AE3188" s="85"/>
      <c r="AF3188" s="85"/>
      <c r="AG3188" s="85"/>
      <c r="AH3188" s="85">
        <v>1</v>
      </c>
      <c r="AI3188" s="85"/>
      <c r="AJ3188" s="85"/>
    </row>
    <row r="3189" spans="1:36" ht="16.5" thickTop="1" thickBot="1">
      <c r="A3189" s="105">
        <f t="shared" si="820"/>
        <v>35</v>
      </c>
      <c r="B3189" s="195" t="s">
        <v>3095</v>
      </c>
      <c r="C3189" s="130">
        <v>1971</v>
      </c>
      <c r="D3189" s="107"/>
      <c r="E3189" s="131" t="s">
        <v>94</v>
      </c>
      <c r="F3189" s="107">
        <v>5</v>
      </c>
      <c r="G3189" s="105">
        <v>8</v>
      </c>
      <c r="H3189" s="111">
        <v>6122.4</v>
      </c>
      <c r="I3189" s="111">
        <v>6030.7</v>
      </c>
      <c r="J3189" s="111">
        <v>5960.8</v>
      </c>
      <c r="K3189" s="109">
        <v>245</v>
      </c>
      <c r="L3189" s="110">
        <f t="shared" si="817"/>
        <v>15510520.395999998</v>
      </c>
      <c r="M3189" s="108"/>
      <c r="N3189" s="108"/>
      <c r="O3189" s="108"/>
      <c r="P3189" s="110">
        <f>'Форма 2'!C3189-M3189-N3189-O3189</f>
        <v>15510520.395999998</v>
      </c>
      <c r="Q3189" s="111">
        <f t="shared" si="818"/>
        <v>2571.927039315502</v>
      </c>
      <c r="R3189" s="111">
        <f t="shared" si="819"/>
        <v>2571.927039315502</v>
      </c>
      <c r="S3189" s="112" t="s">
        <v>2152</v>
      </c>
      <c r="T3189" s="107" t="s">
        <v>82</v>
      </c>
      <c r="U3189" s="217"/>
      <c r="V3189" s="85">
        <v>1</v>
      </c>
      <c r="W3189" s="85"/>
      <c r="X3189" s="85"/>
      <c r="Y3189" s="85"/>
      <c r="Z3189" s="85"/>
      <c r="AA3189" s="85"/>
      <c r="AB3189" s="86"/>
      <c r="AC3189" s="86"/>
      <c r="AD3189" s="85"/>
      <c r="AE3189" s="85"/>
      <c r="AF3189" s="85"/>
      <c r="AG3189" s="85"/>
      <c r="AH3189" s="85"/>
      <c r="AI3189" s="85"/>
      <c r="AJ3189" s="85"/>
    </row>
    <row r="3190" spans="1:36" ht="16.5" thickTop="1" thickBot="1">
      <c r="A3190" s="105">
        <f t="shared" si="820"/>
        <v>36</v>
      </c>
      <c r="B3190" s="195" t="s">
        <v>3096</v>
      </c>
      <c r="C3190" s="130">
        <v>1977</v>
      </c>
      <c r="D3190" s="107"/>
      <c r="E3190" s="131" t="s">
        <v>91</v>
      </c>
      <c r="F3190" s="107">
        <v>5</v>
      </c>
      <c r="G3190" s="105">
        <v>8</v>
      </c>
      <c r="H3190" s="111">
        <v>5753.2</v>
      </c>
      <c r="I3190" s="111">
        <v>3871.5</v>
      </c>
      <c r="J3190" s="111">
        <v>3871.5</v>
      </c>
      <c r="K3190" s="109">
        <v>274</v>
      </c>
      <c r="L3190" s="110">
        <f t="shared" si="817"/>
        <v>28089193.551999997</v>
      </c>
      <c r="M3190" s="108"/>
      <c r="N3190" s="108"/>
      <c r="O3190" s="108"/>
      <c r="P3190" s="110">
        <f>'Форма 2'!C3190-M3190-N3190-O3190</f>
        <v>28089193.551999997</v>
      </c>
      <c r="Q3190" s="111">
        <f t="shared" si="818"/>
        <v>7255.3773865426829</v>
      </c>
      <c r="R3190" s="111">
        <f t="shared" si="819"/>
        <v>7255.3773865426829</v>
      </c>
      <c r="S3190" s="112" t="s">
        <v>2152</v>
      </c>
      <c r="T3190" s="107" t="s">
        <v>92</v>
      </c>
      <c r="U3190" s="217"/>
      <c r="V3190" s="85"/>
      <c r="W3190" s="85"/>
      <c r="X3190" s="85"/>
      <c r="Y3190" s="85"/>
      <c r="Z3190" s="85"/>
      <c r="AA3190" s="85"/>
      <c r="AB3190" s="86"/>
      <c r="AC3190" s="86"/>
      <c r="AD3190" s="85"/>
      <c r="AE3190" s="85">
        <v>1</v>
      </c>
      <c r="AF3190" s="85"/>
      <c r="AG3190" s="85"/>
      <c r="AH3190" s="85"/>
      <c r="AI3190" s="85"/>
      <c r="AJ3190" s="85"/>
    </row>
    <row r="3191" spans="1:36" ht="16.5" thickTop="1" thickBot="1">
      <c r="A3191" s="105">
        <f t="shared" si="820"/>
        <v>37</v>
      </c>
      <c r="B3191" s="195" t="s">
        <v>3097</v>
      </c>
      <c r="C3191" s="130">
        <v>1962</v>
      </c>
      <c r="D3191" s="107"/>
      <c r="E3191" s="131" t="s">
        <v>80</v>
      </c>
      <c r="F3191" s="107">
        <v>9</v>
      </c>
      <c r="G3191" s="105">
        <v>1</v>
      </c>
      <c r="H3191" s="111">
        <v>3229</v>
      </c>
      <c r="I3191" s="111">
        <v>3170</v>
      </c>
      <c r="J3191" s="111">
        <v>2670</v>
      </c>
      <c r="K3191" s="109">
        <v>89</v>
      </c>
      <c r="L3191" s="110">
        <f t="shared" si="817"/>
        <v>6677281.3899999997</v>
      </c>
      <c r="M3191" s="108"/>
      <c r="N3191" s="108"/>
      <c r="O3191" s="108"/>
      <c r="P3191" s="110">
        <f>'Форма 2'!C3191-M3191-N3191-O3191</f>
        <v>6677281.3899999997</v>
      </c>
      <c r="Q3191" s="111">
        <f>L3191/I3191</f>
        <v>2106.3979148264984</v>
      </c>
      <c r="R3191" s="111">
        <f>Q3191</f>
        <v>2106.3979148264984</v>
      </c>
      <c r="S3191" s="112" t="s">
        <v>2152</v>
      </c>
      <c r="T3191" s="107" t="s">
        <v>82</v>
      </c>
      <c r="U3191" s="217"/>
      <c r="V3191" s="85"/>
      <c r="W3191" s="85"/>
      <c r="X3191" s="85"/>
      <c r="Y3191" s="85"/>
      <c r="Z3191" s="85"/>
      <c r="AA3191" s="85"/>
      <c r="AB3191" s="86"/>
      <c r="AC3191" s="86"/>
      <c r="AD3191" s="85">
        <v>1</v>
      </c>
      <c r="AE3191" s="85"/>
      <c r="AF3191" s="85"/>
      <c r="AG3191" s="85"/>
      <c r="AH3191" s="85"/>
      <c r="AI3191" s="85"/>
      <c r="AJ3191" s="85"/>
    </row>
    <row r="3192" spans="1:36" ht="16.5" thickTop="1" thickBot="1">
      <c r="A3192" s="105">
        <f t="shared" si="820"/>
        <v>38</v>
      </c>
      <c r="B3192" s="195" t="s">
        <v>3098</v>
      </c>
      <c r="C3192" s="130">
        <v>1962</v>
      </c>
      <c r="D3192" s="107"/>
      <c r="E3192" s="131" t="s">
        <v>80</v>
      </c>
      <c r="F3192" s="107">
        <v>10</v>
      </c>
      <c r="G3192" s="105">
        <v>1</v>
      </c>
      <c r="H3192" s="111">
        <v>4135.3</v>
      </c>
      <c r="I3192" s="111">
        <v>3775</v>
      </c>
      <c r="J3192" s="111">
        <v>3198.9</v>
      </c>
      <c r="K3192" s="109">
        <v>64</v>
      </c>
      <c r="L3192" s="110">
        <f t="shared" si="817"/>
        <v>8949592.9929999989</v>
      </c>
      <c r="M3192" s="108"/>
      <c r="N3192" s="108"/>
      <c r="O3192" s="108"/>
      <c r="P3192" s="110">
        <f>'Форма 2'!C3192-M3192-N3192-O3192</f>
        <v>8949592.9929999989</v>
      </c>
      <c r="Q3192" s="111">
        <f>L3192/I3192</f>
        <v>2370.7531107284767</v>
      </c>
      <c r="R3192" s="111">
        <f>Q3192</f>
        <v>2370.7531107284767</v>
      </c>
      <c r="S3192" s="112" t="s">
        <v>2152</v>
      </c>
      <c r="T3192" s="107" t="s">
        <v>82</v>
      </c>
      <c r="U3192" s="217"/>
      <c r="V3192" s="85"/>
      <c r="W3192" s="85"/>
      <c r="X3192" s="85"/>
      <c r="Y3192" s="85"/>
      <c r="Z3192" s="85"/>
      <c r="AA3192" s="85"/>
      <c r="AB3192" s="86"/>
      <c r="AC3192" s="86"/>
      <c r="AD3192" s="85">
        <v>1</v>
      </c>
      <c r="AE3192" s="85"/>
      <c r="AF3192" s="85"/>
      <c r="AG3192" s="85"/>
      <c r="AH3192" s="85"/>
      <c r="AI3192" s="85"/>
      <c r="AJ3192" s="85"/>
    </row>
    <row r="3193" spans="1:36" ht="16.5" thickTop="1" thickBot="1">
      <c r="A3193" s="105">
        <f t="shared" si="820"/>
        <v>39</v>
      </c>
      <c r="B3193" s="195" t="s">
        <v>3099</v>
      </c>
      <c r="C3193" s="130">
        <v>1970</v>
      </c>
      <c r="D3193" s="107"/>
      <c r="E3193" s="131" t="s">
        <v>91</v>
      </c>
      <c r="F3193" s="107">
        <v>5</v>
      </c>
      <c r="G3193" s="105">
        <v>8</v>
      </c>
      <c r="H3193" s="111">
        <v>5755.3</v>
      </c>
      <c r="I3193" s="111">
        <v>5066.7</v>
      </c>
      <c r="J3193" s="111">
        <v>5066.7</v>
      </c>
      <c r="K3193" s="109">
        <v>257</v>
      </c>
      <c r="L3193" s="110">
        <f t="shared" si="817"/>
        <v>28524212.903999999</v>
      </c>
      <c r="M3193" s="108"/>
      <c r="N3193" s="108"/>
      <c r="O3193" s="108"/>
      <c r="P3193" s="110">
        <f>'Форма 2'!C3193-M3193-N3193-O3193</f>
        <v>28524212.903999999</v>
      </c>
      <c r="Q3193" s="111">
        <f t="shared" ref="Q3193" si="821">L3193/I3193</f>
        <v>5629.7418248564154</v>
      </c>
      <c r="R3193" s="111">
        <f t="shared" ref="R3193" si="822">Q3193</f>
        <v>5629.7418248564154</v>
      </c>
      <c r="S3193" s="112" t="s">
        <v>2152</v>
      </c>
      <c r="T3193" s="107" t="s">
        <v>92</v>
      </c>
      <c r="U3193" s="217"/>
      <c r="V3193" s="85"/>
      <c r="W3193" s="85"/>
      <c r="X3193" s="85"/>
      <c r="Y3193" s="85"/>
      <c r="Z3193" s="85"/>
      <c r="AA3193" s="85"/>
      <c r="AB3193" s="86"/>
      <c r="AC3193" s="86"/>
      <c r="AD3193" s="85"/>
      <c r="AE3193" s="85">
        <v>1</v>
      </c>
      <c r="AF3193" s="85"/>
      <c r="AG3193" s="85"/>
      <c r="AH3193" s="85"/>
      <c r="AI3193" s="85"/>
      <c r="AJ3193" s="85">
        <v>1</v>
      </c>
    </row>
    <row r="3194" spans="1:36" ht="16.5" thickTop="1" thickBot="1">
      <c r="A3194" s="105">
        <f t="shared" si="820"/>
        <v>40</v>
      </c>
      <c r="B3194" s="195" t="s">
        <v>3100</v>
      </c>
      <c r="C3194" s="130">
        <v>1986</v>
      </c>
      <c r="D3194" s="107"/>
      <c r="E3194" s="131" t="s">
        <v>212</v>
      </c>
      <c r="F3194" s="107">
        <v>9</v>
      </c>
      <c r="G3194" s="105">
        <v>7</v>
      </c>
      <c r="H3194" s="111">
        <v>13727.5</v>
      </c>
      <c r="I3194" s="111">
        <v>8487.2999999999993</v>
      </c>
      <c r="J3194" s="111">
        <v>8420.9</v>
      </c>
      <c r="K3194" s="109">
        <v>635</v>
      </c>
      <c r="L3194" s="110">
        <f t="shared" si="817"/>
        <v>19449562.439999998</v>
      </c>
      <c r="M3194" s="108"/>
      <c r="N3194" s="108"/>
      <c r="O3194" s="108"/>
      <c r="P3194" s="110">
        <f>'Форма 2'!C3194-M3194-N3194-O3194</f>
        <v>19449562.439999998</v>
      </c>
      <c r="Q3194" s="111">
        <f t="shared" si="818"/>
        <v>2291.6077480470822</v>
      </c>
      <c r="R3194" s="111">
        <f t="shared" si="819"/>
        <v>2291.6077480470822</v>
      </c>
      <c r="S3194" s="112" t="s">
        <v>2152</v>
      </c>
      <c r="T3194" s="107" t="s">
        <v>120</v>
      </c>
      <c r="U3194" s="217"/>
      <c r="V3194" s="85"/>
      <c r="W3194" s="85"/>
      <c r="X3194" s="85"/>
      <c r="Y3194" s="85"/>
      <c r="Z3194" s="172"/>
      <c r="AA3194" s="172"/>
      <c r="AB3194" s="177">
        <v>7</v>
      </c>
      <c r="AC3194" s="154">
        <f>2778508.92*AB3194</f>
        <v>19449562.439999998</v>
      </c>
      <c r="AD3194" s="85"/>
      <c r="AE3194" s="85"/>
      <c r="AF3194" s="85"/>
      <c r="AG3194" s="166"/>
      <c r="AH3194" s="85"/>
      <c r="AI3194" s="85"/>
      <c r="AJ3194" s="85"/>
    </row>
    <row r="3195" spans="1:36" ht="16.5" thickTop="1" thickBot="1">
      <c r="A3195" s="105">
        <f t="shared" si="820"/>
        <v>41</v>
      </c>
      <c r="B3195" s="195" t="s">
        <v>3101</v>
      </c>
      <c r="C3195" s="130">
        <v>1984</v>
      </c>
      <c r="D3195" s="107"/>
      <c r="E3195" s="131" t="s">
        <v>212</v>
      </c>
      <c r="F3195" s="107">
        <v>9</v>
      </c>
      <c r="G3195" s="105">
        <v>6</v>
      </c>
      <c r="H3195" s="111">
        <v>11750.4</v>
      </c>
      <c r="I3195" s="111">
        <v>10333.5</v>
      </c>
      <c r="J3195" s="111">
        <v>10254.9</v>
      </c>
      <c r="K3195" s="109">
        <v>213</v>
      </c>
      <c r="L3195" s="110">
        <f t="shared" si="817"/>
        <v>90770429.951999992</v>
      </c>
      <c r="M3195" s="108"/>
      <c r="N3195" s="108"/>
      <c r="O3195" s="108"/>
      <c r="P3195" s="110">
        <f>'Форма 2'!C3195-M3195-N3195-O3195</f>
        <v>90770429.951999992</v>
      </c>
      <c r="Q3195" s="111">
        <f t="shared" si="818"/>
        <v>8784.093477718101</v>
      </c>
      <c r="R3195" s="111">
        <f t="shared" si="819"/>
        <v>8784.093477718101</v>
      </c>
      <c r="S3195" s="112" t="s">
        <v>2152</v>
      </c>
      <c r="T3195" s="107" t="s">
        <v>82</v>
      </c>
      <c r="U3195" s="217">
        <v>1</v>
      </c>
      <c r="V3195" s="85"/>
      <c r="W3195" s="85"/>
      <c r="X3195" s="85"/>
      <c r="Y3195" s="85"/>
      <c r="Z3195" s="85"/>
      <c r="AA3195" s="85">
        <v>1</v>
      </c>
      <c r="AB3195" s="86"/>
      <c r="AC3195" s="86"/>
      <c r="AD3195" s="85">
        <v>1</v>
      </c>
      <c r="AE3195" s="85">
        <v>1</v>
      </c>
      <c r="AF3195" s="85">
        <v>1</v>
      </c>
      <c r="AG3195" s="85"/>
      <c r="AH3195" s="85"/>
      <c r="AI3195" s="85"/>
      <c r="AJ3195" s="85"/>
    </row>
    <row r="3196" spans="1:36" ht="16.5" thickTop="1" thickBot="1">
      <c r="A3196" s="105">
        <f t="shared" si="820"/>
        <v>42</v>
      </c>
      <c r="B3196" s="195" t="s">
        <v>3102</v>
      </c>
      <c r="C3196" s="130">
        <v>1987</v>
      </c>
      <c r="D3196" s="107"/>
      <c r="E3196" s="131" t="s">
        <v>212</v>
      </c>
      <c r="F3196" s="107">
        <v>9</v>
      </c>
      <c r="G3196" s="105">
        <v>4</v>
      </c>
      <c r="H3196" s="111">
        <v>10560</v>
      </c>
      <c r="I3196" s="111">
        <v>9870</v>
      </c>
      <c r="J3196" s="111">
        <v>9870</v>
      </c>
      <c r="K3196" s="109">
        <v>290</v>
      </c>
      <c r="L3196" s="110">
        <f t="shared" si="817"/>
        <v>2778508.92</v>
      </c>
      <c r="M3196" s="108"/>
      <c r="N3196" s="108"/>
      <c r="O3196" s="108"/>
      <c r="P3196" s="110">
        <f>'Форма 2'!C3196-M3196-N3196-O3196</f>
        <v>2778508.92</v>
      </c>
      <c r="Q3196" s="111">
        <f t="shared" si="818"/>
        <v>281.51052887537992</v>
      </c>
      <c r="R3196" s="111">
        <f t="shared" si="819"/>
        <v>281.51052887537992</v>
      </c>
      <c r="S3196" s="112" t="s">
        <v>2152</v>
      </c>
      <c r="T3196" s="107" t="s">
        <v>82</v>
      </c>
      <c r="U3196" s="217"/>
      <c r="V3196" s="85"/>
      <c r="W3196" s="85"/>
      <c r="X3196" s="85"/>
      <c r="Y3196" s="85"/>
      <c r="Z3196" s="172"/>
      <c r="AA3196" s="172"/>
      <c r="AB3196" s="177">
        <v>1</v>
      </c>
      <c r="AC3196" s="154">
        <f>2778508.92*AB3196</f>
        <v>2778508.92</v>
      </c>
      <c r="AD3196" s="85"/>
      <c r="AE3196" s="85"/>
      <c r="AF3196" s="85"/>
      <c r="AG3196" s="166"/>
      <c r="AH3196" s="85"/>
      <c r="AI3196" s="85"/>
      <c r="AJ3196" s="85"/>
    </row>
    <row r="3197" spans="1:36" ht="16.5" thickTop="1" thickBot="1">
      <c r="A3197" s="105">
        <f t="shared" si="820"/>
        <v>43</v>
      </c>
      <c r="B3197" s="195" t="s">
        <v>3103</v>
      </c>
      <c r="C3197" s="130">
        <v>1951</v>
      </c>
      <c r="D3197" s="107"/>
      <c r="E3197" s="131" t="s">
        <v>94</v>
      </c>
      <c r="F3197" s="107">
        <v>4</v>
      </c>
      <c r="G3197" s="105">
        <v>2</v>
      </c>
      <c r="H3197" s="111">
        <v>1744</v>
      </c>
      <c r="I3197" s="111">
        <v>1633.8000000000002</v>
      </c>
      <c r="J3197" s="111">
        <v>1326.2</v>
      </c>
      <c r="K3197" s="109">
        <v>44</v>
      </c>
      <c r="L3197" s="110">
        <f t="shared" si="817"/>
        <v>9012224.6400000006</v>
      </c>
      <c r="M3197" s="108"/>
      <c r="N3197" s="108"/>
      <c r="O3197" s="108"/>
      <c r="P3197" s="110">
        <f>'Форма 2'!C3197-M3197-N3197-O3197</f>
        <v>9012224.6400000006</v>
      </c>
      <c r="Q3197" s="111">
        <f t="shared" si="818"/>
        <v>5516.1125229526251</v>
      </c>
      <c r="R3197" s="111">
        <f t="shared" si="819"/>
        <v>5516.1125229526251</v>
      </c>
      <c r="S3197" s="112" t="s">
        <v>2152</v>
      </c>
      <c r="T3197" s="107" t="s">
        <v>82</v>
      </c>
      <c r="U3197" s="217">
        <v>1</v>
      </c>
      <c r="V3197" s="85">
        <v>1</v>
      </c>
      <c r="W3197" s="85">
        <v>1</v>
      </c>
      <c r="X3197" s="85">
        <v>1</v>
      </c>
      <c r="Y3197" s="85">
        <v>1</v>
      </c>
      <c r="Z3197" s="85">
        <v>1</v>
      </c>
      <c r="AA3197" s="85"/>
      <c r="AB3197" s="86"/>
      <c r="AC3197" s="86"/>
      <c r="AD3197" s="85"/>
      <c r="AE3197" s="85"/>
      <c r="AF3197" s="85"/>
      <c r="AG3197" s="85"/>
      <c r="AH3197" s="85"/>
      <c r="AI3197" s="85"/>
      <c r="AJ3197" s="85"/>
    </row>
    <row r="3198" spans="1:36" ht="16.5" thickTop="1" thickBot="1">
      <c r="A3198" s="105">
        <f t="shared" si="820"/>
        <v>44</v>
      </c>
      <c r="B3198" s="195" t="s">
        <v>3104</v>
      </c>
      <c r="C3198" s="130">
        <v>1952</v>
      </c>
      <c r="D3198" s="107"/>
      <c r="E3198" s="131" t="s">
        <v>94</v>
      </c>
      <c r="F3198" s="107">
        <v>4</v>
      </c>
      <c r="G3198" s="105">
        <v>2</v>
      </c>
      <c r="H3198" s="111">
        <v>2714.3</v>
      </c>
      <c r="I3198" s="111">
        <v>2712.3</v>
      </c>
      <c r="J3198" s="111">
        <v>1626.3</v>
      </c>
      <c r="K3198" s="109">
        <v>44</v>
      </c>
      <c r="L3198" s="110">
        <f t="shared" si="817"/>
        <v>4319564.1630000006</v>
      </c>
      <c r="M3198" s="108"/>
      <c r="N3198" s="108"/>
      <c r="O3198" s="108"/>
      <c r="P3198" s="110">
        <f>'Форма 2'!C3198-M3198-N3198-O3198</f>
        <v>4319564.1630000006</v>
      </c>
      <c r="Q3198" s="111">
        <f t="shared" si="818"/>
        <v>1592.5834763853557</v>
      </c>
      <c r="R3198" s="111">
        <f t="shared" si="819"/>
        <v>1592.5834763853557</v>
      </c>
      <c r="S3198" s="112" t="s">
        <v>2152</v>
      </c>
      <c r="T3198" s="107" t="s">
        <v>82</v>
      </c>
      <c r="U3198" s="217">
        <v>1</v>
      </c>
      <c r="V3198" s="85"/>
      <c r="W3198" s="85"/>
      <c r="X3198" s="85"/>
      <c r="Y3198" s="85"/>
      <c r="Z3198" s="85"/>
      <c r="AA3198" s="85">
        <v>1</v>
      </c>
      <c r="AB3198" s="86"/>
      <c r="AC3198" s="86"/>
      <c r="AD3198" s="85"/>
      <c r="AE3198" s="85"/>
      <c r="AF3198" s="85"/>
      <c r="AG3198" s="85"/>
      <c r="AH3198" s="85"/>
      <c r="AI3198" s="85"/>
      <c r="AJ3198" s="85"/>
    </row>
    <row r="3199" spans="1:36" ht="16.5" thickTop="1" thickBot="1">
      <c r="A3199" s="105">
        <f t="shared" si="820"/>
        <v>45</v>
      </c>
      <c r="B3199" s="195" t="s">
        <v>3105</v>
      </c>
      <c r="C3199" s="130">
        <v>1953</v>
      </c>
      <c r="D3199" s="107"/>
      <c r="E3199" s="131" t="s">
        <v>94</v>
      </c>
      <c r="F3199" s="107">
        <v>5</v>
      </c>
      <c r="G3199" s="105">
        <v>3</v>
      </c>
      <c r="H3199" s="111">
        <v>3065.3</v>
      </c>
      <c r="I3199" s="111">
        <v>3040.5</v>
      </c>
      <c r="J3199" s="111">
        <v>2349.3000000000002</v>
      </c>
      <c r="K3199" s="109">
        <v>97</v>
      </c>
      <c r="L3199" s="110">
        <f t="shared" si="817"/>
        <v>4878149.0729999999</v>
      </c>
      <c r="M3199" s="108"/>
      <c r="N3199" s="108"/>
      <c r="O3199" s="108"/>
      <c r="P3199" s="110">
        <f>'Форма 2'!C3199-M3199-N3199-O3199</f>
        <v>4878149.0729999999</v>
      </c>
      <c r="Q3199" s="111">
        <f t="shared" si="818"/>
        <v>1604.3904203256043</v>
      </c>
      <c r="R3199" s="111">
        <f t="shared" si="819"/>
        <v>1604.3904203256043</v>
      </c>
      <c r="S3199" s="112" t="s">
        <v>2152</v>
      </c>
      <c r="T3199" s="107" t="s">
        <v>82</v>
      </c>
      <c r="U3199" s="217">
        <v>1</v>
      </c>
      <c r="V3199" s="85"/>
      <c r="W3199" s="85"/>
      <c r="X3199" s="85"/>
      <c r="Y3199" s="85"/>
      <c r="Z3199" s="85"/>
      <c r="AA3199" s="85">
        <v>1</v>
      </c>
      <c r="AB3199" s="86"/>
      <c r="AC3199" s="86"/>
      <c r="AD3199" s="85"/>
      <c r="AE3199" s="85"/>
      <c r="AF3199" s="85"/>
      <c r="AG3199" s="85"/>
      <c r="AH3199" s="85"/>
      <c r="AI3199" s="85"/>
      <c r="AJ3199" s="85"/>
    </row>
    <row r="3200" spans="1:36" ht="16.5" thickTop="1" thickBot="1">
      <c r="A3200" s="105">
        <f t="shared" si="820"/>
        <v>46</v>
      </c>
      <c r="B3200" s="195" t="s">
        <v>3106</v>
      </c>
      <c r="C3200" s="130">
        <v>2000</v>
      </c>
      <c r="D3200" s="107"/>
      <c r="E3200" s="131" t="s">
        <v>94</v>
      </c>
      <c r="F3200" s="107">
        <v>7</v>
      </c>
      <c r="G3200" s="105">
        <v>2</v>
      </c>
      <c r="H3200" s="111">
        <v>3066.37</v>
      </c>
      <c r="I3200" s="111">
        <v>2888</v>
      </c>
      <c r="J3200" s="111">
        <v>2232</v>
      </c>
      <c r="K3200" s="109">
        <v>46</v>
      </c>
      <c r="L3200" s="110">
        <f t="shared" si="817"/>
        <v>3219228.5444999998</v>
      </c>
      <c r="M3200" s="108"/>
      <c r="N3200" s="108"/>
      <c r="O3200" s="108"/>
      <c r="P3200" s="110">
        <f>'Форма 2'!C3200-M3200-N3200-O3200</f>
        <v>3219228.5444999998</v>
      </c>
      <c r="Q3200" s="111">
        <f t="shared" si="818"/>
        <v>1114.6913242728531</v>
      </c>
      <c r="R3200" s="111">
        <f t="shared" si="819"/>
        <v>1114.6913242728531</v>
      </c>
      <c r="S3200" s="112" t="s">
        <v>2152</v>
      </c>
      <c r="T3200" s="107" t="s">
        <v>82</v>
      </c>
      <c r="U3200" s="217"/>
      <c r="V3200" s="85"/>
      <c r="W3200" s="85"/>
      <c r="X3200" s="85"/>
      <c r="Y3200" s="85"/>
      <c r="Z3200" s="85"/>
      <c r="AA3200" s="85"/>
      <c r="AB3200" s="86"/>
      <c r="AC3200" s="86"/>
      <c r="AD3200" s="85"/>
      <c r="AE3200" s="85"/>
      <c r="AF3200" s="85">
        <v>1</v>
      </c>
      <c r="AG3200" s="85"/>
      <c r="AH3200" s="85">
        <v>1</v>
      </c>
      <c r="AI3200" s="85"/>
      <c r="AJ3200" s="85"/>
    </row>
    <row r="3201" spans="1:36" ht="16.5" thickTop="1" thickBot="1">
      <c r="A3201" s="105">
        <f t="shared" si="820"/>
        <v>47</v>
      </c>
      <c r="B3201" s="195" t="s">
        <v>3107</v>
      </c>
      <c r="C3201" s="130">
        <v>1952</v>
      </c>
      <c r="D3201" s="107"/>
      <c r="E3201" s="131" t="s">
        <v>94</v>
      </c>
      <c r="F3201" s="107">
        <v>5</v>
      </c>
      <c r="G3201" s="105">
        <v>5</v>
      </c>
      <c r="H3201" s="111">
        <v>13428.8</v>
      </c>
      <c r="I3201" s="111">
        <v>11966.5</v>
      </c>
      <c r="J3201" s="111">
        <v>5296.3</v>
      </c>
      <c r="K3201" s="109">
        <v>140</v>
      </c>
      <c r="L3201" s="110">
        <f t="shared" si="817"/>
        <v>25352365.807999998</v>
      </c>
      <c r="M3201" s="108"/>
      <c r="N3201" s="108"/>
      <c r="O3201" s="108"/>
      <c r="P3201" s="110">
        <f>'Форма 2'!C3201-M3201-N3201-O3201</f>
        <v>25352365.807999998</v>
      </c>
      <c r="Q3201" s="111">
        <f t="shared" si="818"/>
        <v>2118.6116080725355</v>
      </c>
      <c r="R3201" s="111">
        <f t="shared" si="819"/>
        <v>2118.6116080725355</v>
      </c>
      <c r="S3201" s="112" t="s">
        <v>2152</v>
      </c>
      <c r="T3201" s="107" t="s">
        <v>92</v>
      </c>
      <c r="U3201" s="217"/>
      <c r="V3201" s="85"/>
      <c r="W3201" s="85"/>
      <c r="X3201" s="85"/>
      <c r="Y3201" s="85"/>
      <c r="Z3201" s="85"/>
      <c r="AA3201" s="85">
        <v>1</v>
      </c>
      <c r="AB3201" s="86"/>
      <c r="AC3201" s="86"/>
      <c r="AD3201" s="85"/>
      <c r="AE3201" s="85"/>
      <c r="AF3201" s="85">
        <v>1</v>
      </c>
      <c r="AG3201" s="85"/>
      <c r="AH3201" s="85"/>
      <c r="AI3201" s="85"/>
      <c r="AJ3201" s="85"/>
    </row>
    <row r="3202" spans="1:36" ht="16.5" thickTop="1" thickBot="1">
      <c r="A3202" s="105">
        <f t="shared" si="820"/>
        <v>48</v>
      </c>
      <c r="B3202" s="195" t="s">
        <v>3108</v>
      </c>
      <c r="C3202" s="130">
        <v>1957</v>
      </c>
      <c r="D3202" s="107"/>
      <c r="E3202" s="131" t="s">
        <v>94</v>
      </c>
      <c r="F3202" s="107">
        <v>5</v>
      </c>
      <c r="G3202" s="105">
        <v>3</v>
      </c>
      <c r="H3202" s="111">
        <v>4668.8</v>
      </c>
      <c r="I3202" s="111">
        <v>4286</v>
      </c>
      <c r="J3202" s="111">
        <v>4111</v>
      </c>
      <c r="K3202" s="109">
        <v>125</v>
      </c>
      <c r="L3202" s="110">
        <f t="shared" si="817"/>
        <v>21026034.176000003</v>
      </c>
      <c r="M3202" s="108"/>
      <c r="N3202" s="108"/>
      <c r="O3202" s="108"/>
      <c r="P3202" s="110">
        <f>'Форма 2'!C3202-M3202-N3202-O3202</f>
        <v>21026034.176000003</v>
      </c>
      <c r="Q3202" s="111">
        <f t="shared" si="818"/>
        <v>4905.7475912272521</v>
      </c>
      <c r="R3202" s="111">
        <f t="shared" si="819"/>
        <v>4905.7475912272521</v>
      </c>
      <c r="S3202" s="112" t="s">
        <v>2152</v>
      </c>
      <c r="T3202" s="107" t="s">
        <v>92</v>
      </c>
      <c r="U3202" s="217"/>
      <c r="V3202" s="85"/>
      <c r="W3202" s="85"/>
      <c r="X3202" s="85"/>
      <c r="Y3202" s="85"/>
      <c r="Z3202" s="85"/>
      <c r="AA3202" s="85"/>
      <c r="AB3202" s="86"/>
      <c r="AC3202" s="86"/>
      <c r="AD3202" s="85">
        <v>1</v>
      </c>
      <c r="AE3202" s="85"/>
      <c r="AF3202" s="85"/>
      <c r="AG3202" s="85"/>
      <c r="AH3202" s="85"/>
      <c r="AI3202" s="85"/>
      <c r="AJ3202" s="85"/>
    </row>
    <row r="3203" spans="1:36" ht="16.5" thickTop="1" thickBot="1">
      <c r="A3203" s="105">
        <f t="shared" si="820"/>
        <v>49</v>
      </c>
      <c r="B3203" s="195" t="s">
        <v>3109</v>
      </c>
      <c r="C3203" s="130">
        <v>1939</v>
      </c>
      <c r="D3203" s="107"/>
      <c r="E3203" s="131" t="s">
        <v>94</v>
      </c>
      <c r="F3203" s="107">
        <v>5</v>
      </c>
      <c r="G3203" s="105">
        <v>5</v>
      </c>
      <c r="H3203" s="111">
        <v>3184.3</v>
      </c>
      <c r="I3203" s="111">
        <v>3129.9</v>
      </c>
      <c r="J3203" s="111">
        <v>2707.4</v>
      </c>
      <c r="K3203" s="109">
        <v>92</v>
      </c>
      <c r="L3203" s="110">
        <f t="shared" si="817"/>
        <v>5067526.8629999999</v>
      </c>
      <c r="M3203" s="108"/>
      <c r="N3203" s="108"/>
      <c r="O3203" s="108"/>
      <c r="P3203" s="110">
        <f>'Форма 2'!C3203-M3203-N3203-O3203</f>
        <v>5067526.8629999999</v>
      </c>
      <c r="Q3203" s="111">
        <f t="shared" si="818"/>
        <v>1619.0698945653214</v>
      </c>
      <c r="R3203" s="111">
        <f t="shared" si="819"/>
        <v>1619.0698945653214</v>
      </c>
      <c r="S3203" s="112" t="s">
        <v>2152</v>
      </c>
      <c r="T3203" s="107" t="s">
        <v>82</v>
      </c>
      <c r="U3203" s="217">
        <v>1</v>
      </c>
      <c r="V3203" s="85"/>
      <c r="W3203" s="85"/>
      <c r="X3203" s="85"/>
      <c r="Y3203" s="85"/>
      <c r="Z3203" s="85"/>
      <c r="AA3203" s="85">
        <v>1</v>
      </c>
      <c r="AB3203" s="86"/>
      <c r="AC3203" s="86"/>
      <c r="AD3203" s="85"/>
      <c r="AE3203" s="85"/>
      <c r="AF3203" s="85"/>
      <c r="AG3203" s="85"/>
      <c r="AH3203" s="85"/>
      <c r="AI3203" s="85"/>
      <c r="AJ3203" s="85"/>
    </row>
    <row r="3204" spans="1:36" ht="16.5" thickTop="1" thickBot="1">
      <c r="A3204" s="105">
        <f t="shared" si="820"/>
        <v>50</v>
      </c>
      <c r="B3204" s="195" t="s">
        <v>3110</v>
      </c>
      <c r="C3204" s="130">
        <v>1934</v>
      </c>
      <c r="D3204" s="107"/>
      <c r="E3204" s="131" t="s">
        <v>244</v>
      </c>
      <c r="F3204" s="107">
        <v>4</v>
      </c>
      <c r="G3204" s="105">
        <v>6</v>
      </c>
      <c r="H3204" s="111">
        <v>4225</v>
      </c>
      <c r="I3204" s="111">
        <v>3448</v>
      </c>
      <c r="J3204" s="111">
        <v>3307</v>
      </c>
      <c r="K3204" s="109">
        <v>167</v>
      </c>
      <c r="L3204" s="110">
        <f t="shared" si="817"/>
        <v>55574002.25</v>
      </c>
      <c r="M3204" s="108"/>
      <c r="N3204" s="108"/>
      <c r="O3204" s="108"/>
      <c r="P3204" s="110">
        <f>'Форма 2'!C3204-M3204-N3204-O3204</f>
        <v>55574002.25</v>
      </c>
      <c r="Q3204" s="111">
        <f t="shared" si="818"/>
        <v>16117.7500725058</v>
      </c>
      <c r="R3204" s="111">
        <f t="shared" si="819"/>
        <v>16117.7500725058</v>
      </c>
      <c r="S3204" s="112" t="s">
        <v>2152</v>
      </c>
      <c r="T3204" s="107" t="s">
        <v>92</v>
      </c>
      <c r="U3204" s="217">
        <v>1</v>
      </c>
      <c r="V3204" s="85">
        <v>1</v>
      </c>
      <c r="W3204" s="85"/>
      <c r="X3204" s="85">
        <v>1</v>
      </c>
      <c r="Y3204" s="85">
        <v>1</v>
      </c>
      <c r="Z3204" s="85">
        <v>1</v>
      </c>
      <c r="AA3204" s="85">
        <v>1</v>
      </c>
      <c r="AB3204" s="86"/>
      <c r="AC3204" s="86"/>
      <c r="AD3204" s="85"/>
      <c r="AE3204" s="85">
        <v>1</v>
      </c>
      <c r="AF3204" s="85">
        <v>1</v>
      </c>
      <c r="AG3204" s="85"/>
      <c r="AH3204" s="85">
        <v>1</v>
      </c>
      <c r="AI3204" s="85"/>
      <c r="AJ3204" s="85"/>
    </row>
    <row r="3205" spans="1:36" ht="16.5" thickTop="1" thickBot="1">
      <c r="A3205" s="105">
        <f t="shared" si="820"/>
        <v>51</v>
      </c>
      <c r="B3205" s="195" t="s">
        <v>3111</v>
      </c>
      <c r="C3205" s="130">
        <v>1933</v>
      </c>
      <c r="D3205" s="107"/>
      <c r="E3205" s="131" t="s">
        <v>378</v>
      </c>
      <c r="F3205" s="107">
        <v>4</v>
      </c>
      <c r="G3205" s="105">
        <v>6</v>
      </c>
      <c r="H3205" s="111">
        <v>3473.2</v>
      </c>
      <c r="I3205" s="111">
        <v>3405.3999999999996</v>
      </c>
      <c r="J3205" s="111">
        <v>3222.7</v>
      </c>
      <c r="K3205" s="109">
        <v>151</v>
      </c>
      <c r="L3205" s="110">
        <f t="shared" si="817"/>
        <v>5303958.4519999996</v>
      </c>
      <c r="M3205" s="108"/>
      <c r="N3205" s="108"/>
      <c r="O3205" s="108"/>
      <c r="P3205" s="110">
        <f>'Форма 2'!C3205-M3205-N3205-O3205</f>
        <v>5303958.4519999996</v>
      </c>
      <c r="Q3205" s="111">
        <f t="shared" ref="Q3205:Q3211" si="823">L3205/I3205</f>
        <v>1557.5140811652082</v>
      </c>
      <c r="R3205" s="111">
        <f t="shared" ref="R3205:R3211" si="824">Q3205</f>
        <v>1557.5140811652082</v>
      </c>
      <c r="S3205" s="112" t="s">
        <v>2152</v>
      </c>
      <c r="T3205" s="107" t="s">
        <v>82</v>
      </c>
      <c r="U3205" s="217"/>
      <c r="V3205" s="85"/>
      <c r="W3205" s="85"/>
      <c r="X3205" s="85"/>
      <c r="Y3205" s="85"/>
      <c r="Z3205" s="85">
        <v>1</v>
      </c>
      <c r="AA3205" s="85">
        <v>1</v>
      </c>
      <c r="AB3205" s="86"/>
      <c r="AC3205" s="86"/>
      <c r="AD3205" s="85"/>
      <c r="AE3205" s="85"/>
      <c r="AF3205" s="85"/>
      <c r="AG3205" s="85"/>
      <c r="AH3205" s="85"/>
      <c r="AI3205" s="85"/>
      <c r="AJ3205" s="85"/>
    </row>
    <row r="3206" spans="1:36" ht="16.5" thickTop="1" thickBot="1">
      <c r="A3206" s="105">
        <f t="shared" si="820"/>
        <v>52</v>
      </c>
      <c r="B3206" s="114" t="s">
        <v>5047</v>
      </c>
      <c r="C3206" s="243">
        <v>2002</v>
      </c>
      <c r="D3206" s="107"/>
      <c r="E3206" s="244" t="s">
        <v>91</v>
      </c>
      <c r="F3206" s="107">
        <v>12</v>
      </c>
      <c r="G3206" s="107">
        <v>2</v>
      </c>
      <c r="H3206" s="111">
        <v>10383.799999999999</v>
      </c>
      <c r="I3206" s="111">
        <v>4912.3999999999996</v>
      </c>
      <c r="J3206" s="111">
        <v>4912.3999999999996</v>
      </c>
      <c r="K3206" s="122">
        <v>210</v>
      </c>
      <c r="L3206" s="110">
        <f>SUM(M3206:P3206)</f>
        <v>158263649.31999999</v>
      </c>
      <c r="M3206" s="108"/>
      <c r="N3206" s="108"/>
      <c r="O3206" s="108"/>
      <c r="P3206" s="110">
        <f>'Форма 2'!C3206-M3206-N3206-O3206</f>
        <v>158263649.31999999</v>
      </c>
      <c r="Q3206" s="111">
        <f t="shared" si="823"/>
        <v>32217.174765898544</v>
      </c>
      <c r="R3206" s="111">
        <f t="shared" si="824"/>
        <v>32217.174765898544</v>
      </c>
      <c r="S3206" s="112" t="s">
        <v>2152</v>
      </c>
      <c r="T3206" s="107" t="s">
        <v>82</v>
      </c>
      <c r="U3206" s="219"/>
      <c r="V3206" s="153"/>
      <c r="W3206" s="153"/>
      <c r="X3206" s="153"/>
      <c r="Y3206" s="153"/>
      <c r="Z3206" s="153"/>
      <c r="AA3206" s="153"/>
      <c r="AB3206" s="86"/>
      <c r="AC3206" s="86"/>
      <c r="AD3206" s="153"/>
      <c r="AE3206" s="153">
        <v>2</v>
      </c>
      <c r="AF3206" s="153"/>
      <c r="AG3206" s="85"/>
      <c r="AH3206" s="153"/>
      <c r="AI3206" s="153"/>
      <c r="AJ3206" s="153"/>
    </row>
    <row r="3207" spans="1:36" ht="16.5" thickTop="1" thickBot="1">
      <c r="A3207" s="105">
        <f t="shared" si="820"/>
        <v>53</v>
      </c>
      <c r="B3207" s="189" t="s">
        <v>1541</v>
      </c>
      <c r="C3207" s="130">
        <v>2001</v>
      </c>
      <c r="D3207" s="107"/>
      <c r="E3207" s="131" t="s">
        <v>91</v>
      </c>
      <c r="F3207" s="107">
        <v>16</v>
      </c>
      <c r="G3207" s="105">
        <v>2</v>
      </c>
      <c r="H3207" s="108">
        <v>13092</v>
      </c>
      <c r="I3207" s="108">
        <v>11008.5</v>
      </c>
      <c r="J3207" s="108">
        <v>10502</v>
      </c>
      <c r="K3207" s="109">
        <v>469</v>
      </c>
      <c r="L3207" s="110">
        <f t="shared" si="817"/>
        <v>92341279.920000002</v>
      </c>
      <c r="M3207" s="108"/>
      <c r="N3207" s="108"/>
      <c r="O3207" s="108"/>
      <c r="P3207" s="110">
        <f>'Форма 2'!C3207-M3207-N3207-O3207</f>
        <v>92341279.920000002</v>
      </c>
      <c r="Q3207" s="111">
        <f t="shared" si="823"/>
        <v>8388.1800354271709</v>
      </c>
      <c r="R3207" s="111">
        <f t="shared" si="824"/>
        <v>8388.1800354271709</v>
      </c>
      <c r="S3207" s="112" t="s">
        <v>2152</v>
      </c>
      <c r="T3207" s="107" t="s">
        <v>92</v>
      </c>
      <c r="U3207" s="217"/>
      <c r="V3207" s="85">
        <v>1</v>
      </c>
      <c r="W3207" s="85"/>
      <c r="X3207" s="85">
        <v>1</v>
      </c>
      <c r="Y3207" s="85">
        <v>1</v>
      </c>
      <c r="Z3207" s="85"/>
      <c r="AA3207" s="85"/>
      <c r="AB3207" s="86"/>
      <c r="AC3207" s="86"/>
      <c r="AD3207" s="85"/>
      <c r="AE3207" s="85">
        <v>1</v>
      </c>
      <c r="AF3207" s="85"/>
      <c r="AG3207" s="85"/>
      <c r="AH3207" s="85"/>
      <c r="AI3207" s="85"/>
      <c r="AJ3207" s="85"/>
    </row>
    <row r="3208" spans="1:36" ht="16.5" thickTop="1" thickBot="1">
      <c r="A3208" s="105">
        <f t="shared" si="820"/>
        <v>54</v>
      </c>
      <c r="B3208" s="195" t="s">
        <v>1542</v>
      </c>
      <c r="C3208" s="130">
        <v>1974</v>
      </c>
      <c r="D3208" s="107"/>
      <c r="E3208" s="131" t="s">
        <v>94</v>
      </c>
      <c r="F3208" s="107">
        <v>12</v>
      </c>
      <c r="G3208" s="105">
        <v>4</v>
      </c>
      <c r="H3208" s="111">
        <v>6273.4</v>
      </c>
      <c r="I3208" s="111">
        <v>4087.8999999999996</v>
      </c>
      <c r="J3208" s="111">
        <v>4087.8999999999996</v>
      </c>
      <c r="K3208" s="109">
        <v>194</v>
      </c>
      <c r="L3208" s="110">
        <f t="shared" si="817"/>
        <v>54367060.079999998</v>
      </c>
      <c r="M3208" s="108"/>
      <c r="N3208" s="108"/>
      <c r="O3208" s="108"/>
      <c r="P3208" s="110">
        <f>'Форма 2'!C3208-M3208-N3208-O3208</f>
        <v>54367060.079999998</v>
      </c>
      <c r="Q3208" s="111">
        <f t="shared" si="823"/>
        <v>13299.508324567627</v>
      </c>
      <c r="R3208" s="111">
        <f t="shared" si="824"/>
        <v>13299.508324567627</v>
      </c>
      <c r="S3208" s="112" t="s">
        <v>2152</v>
      </c>
      <c r="T3208" s="107" t="s">
        <v>92</v>
      </c>
      <c r="U3208" s="217"/>
      <c r="V3208" s="85"/>
      <c r="W3208" s="85"/>
      <c r="X3208" s="85"/>
      <c r="Y3208" s="85"/>
      <c r="Z3208" s="85"/>
      <c r="AA3208" s="85"/>
      <c r="AB3208" s="168">
        <v>8</v>
      </c>
      <c r="AC3208" s="86">
        <f>(3930316.8*4)+(4068712.12*4)</f>
        <v>31996115.68</v>
      </c>
      <c r="AD3208" s="85"/>
      <c r="AE3208" s="85">
        <v>1</v>
      </c>
      <c r="AF3208" s="85"/>
      <c r="AG3208" s="85"/>
      <c r="AH3208" s="85"/>
      <c r="AI3208" s="85"/>
      <c r="AJ3208" s="85"/>
    </row>
    <row r="3209" spans="1:36" ht="16.5" thickTop="1" thickBot="1">
      <c r="A3209" s="105">
        <f t="shared" si="820"/>
        <v>55</v>
      </c>
      <c r="B3209" s="195" t="s">
        <v>3112</v>
      </c>
      <c r="C3209" s="130">
        <v>2009</v>
      </c>
      <c r="D3209" s="107"/>
      <c r="E3209" s="131" t="s">
        <v>91</v>
      </c>
      <c r="F3209" s="107">
        <v>9</v>
      </c>
      <c r="G3209" s="105">
        <v>4</v>
      </c>
      <c r="H3209" s="111">
        <v>25112.2</v>
      </c>
      <c r="I3209" s="111">
        <v>9795.1</v>
      </c>
      <c r="J3209" s="111">
        <v>9795.1</v>
      </c>
      <c r="K3209" s="109"/>
      <c r="L3209" s="110">
        <f t="shared" si="817"/>
        <v>11114035.68</v>
      </c>
      <c r="M3209" s="108"/>
      <c r="N3209" s="108"/>
      <c r="O3209" s="108"/>
      <c r="P3209" s="110">
        <f>'Форма 2'!C3209-M3209-N3209-O3209</f>
        <v>11114035.68</v>
      </c>
      <c r="Q3209" s="111">
        <f t="shared" si="823"/>
        <v>1134.6525997692722</v>
      </c>
      <c r="R3209" s="111">
        <f t="shared" si="824"/>
        <v>1134.6525997692722</v>
      </c>
      <c r="S3209" s="112" t="s">
        <v>2152</v>
      </c>
      <c r="T3209" s="107" t="s">
        <v>92</v>
      </c>
      <c r="U3209" s="217"/>
      <c r="V3209" s="85"/>
      <c r="W3209" s="85"/>
      <c r="X3209" s="85"/>
      <c r="Y3209" s="85"/>
      <c r="Z3209" s="172"/>
      <c r="AA3209" s="172"/>
      <c r="AB3209" s="177">
        <v>4</v>
      </c>
      <c r="AC3209" s="154">
        <f>2778508.92*AB3209</f>
        <v>11114035.68</v>
      </c>
      <c r="AD3209" s="85"/>
      <c r="AE3209" s="85"/>
      <c r="AF3209" s="85"/>
      <c r="AG3209" s="166"/>
      <c r="AH3209" s="85"/>
      <c r="AI3209" s="85"/>
      <c r="AJ3209" s="85"/>
    </row>
    <row r="3210" spans="1:36" ht="16.5" thickTop="1" thickBot="1">
      <c r="A3210" s="105">
        <f t="shared" si="820"/>
        <v>56</v>
      </c>
      <c r="B3210" s="195" t="s">
        <v>393</v>
      </c>
      <c r="C3210" s="130">
        <v>1982</v>
      </c>
      <c r="D3210" s="107"/>
      <c r="E3210" s="131" t="s">
        <v>212</v>
      </c>
      <c r="F3210" s="107">
        <v>12</v>
      </c>
      <c r="G3210" s="105">
        <v>2</v>
      </c>
      <c r="H3210" s="108">
        <v>5758.3</v>
      </c>
      <c r="I3210" s="108">
        <v>4782.6000000000004</v>
      </c>
      <c r="J3210" s="108">
        <v>4782.6000000000004</v>
      </c>
      <c r="K3210" s="109">
        <v>183</v>
      </c>
      <c r="L3210" s="110">
        <f>SUM(M3210:P3210)</f>
        <v>15998057.84</v>
      </c>
      <c r="M3210" s="108"/>
      <c r="N3210" s="108"/>
      <c r="O3210" s="108"/>
      <c r="P3210" s="110">
        <f>'Форма 2'!C3210-M3210-N3210-O3210</f>
        <v>15998057.84</v>
      </c>
      <c r="Q3210" s="111">
        <f>L3210/I3210</f>
        <v>3345.0545393718894</v>
      </c>
      <c r="R3210" s="111">
        <f>Q3210</f>
        <v>3345.0545393718894</v>
      </c>
      <c r="S3210" s="112" t="s">
        <v>2152</v>
      </c>
      <c r="T3210" s="107" t="s">
        <v>92</v>
      </c>
      <c r="U3210" s="217"/>
      <c r="V3210" s="85"/>
      <c r="W3210" s="85"/>
      <c r="X3210" s="85"/>
      <c r="Y3210" s="85"/>
      <c r="Z3210" s="85"/>
      <c r="AA3210" s="85"/>
      <c r="AB3210" s="90">
        <v>4</v>
      </c>
      <c r="AC3210" s="87">
        <f>(3930316.8*2)+(4068712.12*2)</f>
        <v>15998057.84</v>
      </c>
      <c r="AD3210" s="85"/>
      <c r="AE3210" s="85"/>
      <c r="AF3210" s="85"/>
      <c r="AG3210" s="85"/>
      <c r="AH3210" s="85"/>
      <c r="AI3210" s="85"/>
      <c r="AJ3210" s="85"/>
    </row>
    <row r="3211" spans="1:36" ht="16.5" thickTop="1" thickBot="1">
      <c r="A3211" s="105">
        <f t="shared" si="820"/>
        <v>57</v>
      </c>
      <c r="B3211" s="195" t="s">
        <v>1543</v>
      </c>
      <c r="C3211" s="130">
        <v>2004</v>
      </c>
      <c r="D3211" s="107"/>
      <c r="E3211" s="131" t="s">
        <v>212</v>
      </c>
      <c r="F3211" s="107">
        <v>10</v>
      </c>
      <c r="G3211" s="105">
        <v>7</v>
      </c>
      <c r="H3211" s="111">
        <v>18097</v>
      </c>
      <c r="I3211" s="111">
        <v>18097</v>
      </c>
      <c r="J3211" s="111">
        <v>17328</v>
      </c>
      <c r="K3211" s="109"/>
      <c r="L3211" s="110">
        <f t="shared" si="817"/>
        <v>37422967.269999996</v>
      </c>
      <c r="M3211" s="108"/>
      <c r="N3211" s="108"/>
      <c r="O3211" s="108"/>
      <c r="P3211" s="110">
        <f>'Форма 2'!C3211-M3211-N3211-O3211</f>
        <v>37422967.269999996</v>
      </c>
      <c r="Q3211" s="111">
        <f t="shared" si="823"/>
        <v>2067.91</v>
      </c>
      <c r="R3211" s="111">
        <f t="shared" si="824"/>
        <v>2067.91</v>
      </c>
      <c r="S3211" s="112" t="s">
        <v>2152</v>
      </c>
      <c r="T3211" s="107" t="s">
        <v>92</v>
      </c>
      <c r="U3211" s="217"/>
      <c r="V3211" s="85"/>
      <c r="W3211" s="85"/>
      <c r="X3211" s="85"/>
      <c r="Y3211" s="85"/>
      <c r="Z3211" s="85"/>
      <c r="AA3211" s="85"/>
      <c r="AB3211" s="86"/>
      <c r="AC3211" s="86"/>
      <c r="AD3211" s="85">
        <v>1</v>
      </c>
      <c r="AE3211" s="85"/>
      <c r="AF3211" s="85"/>
      <c r="AG3211" s="85"/>
      <c r="AH3211" s="85"/>
      <c r="AI3211" s="85"/>
      <c r="AJ3211" s="85"/>
    </row>
    <row r="3212" spans="1:36" ht="16.5" thickTop="1" thickBot="1">
      <c r="A3212" s="105">
        <f t="shared" si="820"/>
        <v>58</v>
      </c>
      <c r="B3212" s="195" t="s">
        <v>3113</v>
      </c>
      <c r="C3212" s="130">
        <v>1937</v>
      </c>
      <c r="D3212" s="107"/>
      <c r="E3212" s="131" t="s">
        <v>94</v>
      </c>
      <c r="F3212" s="107">
        <v>4</v>
      </c>
      <c r="G3212" s="105">
        <v>4</v>
      </c>
      <c r="H3212" s="111">
        <v>2771.2</v>
      </c>
      <c r="I3212" s="111">
        <v>2745.7000000000003</v>
      </c>
      <c r="J3212" s="111">
        <v>2330.8000000000002</v>
      </c>
      <c r="K3212" s="109">
        <v>57</v>
      </c>
      <c r="L3212" s="110">
        <f t="shared" si="817"/>
        <v>12480154.624</v>
      </c>
      <c r="M3212" s="108"/>
      <c r="N3212" s="108"/>
      <c r="O3212" s="108"/>
      <c r="P3212" s="110">
        <f>'Форма 2'!C3212-M3212-N3212-O3212</f>
        <v>12480154.624</v>
      </c>
      <c r="Q3212" s="111">
        <f t="shared" si="818"/>
        <v>4545.3453123065156</v>
      </c>
      <c r="R3212" s="111">
        <f t="shared" si="819"/>
        <v>4545.3453123065156</v>
      </c>
      <c r="S3212" s="112" t="s">
        <v>2152</v>
      </c>
      <c r="T3212" s="107" t="s">
        <v>82</v>
      </c>
      <c r="U3212" s="217"/>
      <c r="V3212" s="85"/>
      <c r="W3212" s="85"/>
      <c r="X3212" s="85"/>
      <c r="Y3212" s="85"/>
      <c r="Z3212" s="85"/>
      <c r="AA3212" s="85"/>
      <c r="AB3212" s="86"/>
      <c r="AC3212" s="86"/>
      <c r="AD3212" s="85">
        <v>1</v>
      </c>
      <c r="AE3212" s="85"/>
      <c r="AF3212" s="85"/>
      <c r="AG3212" s="85"/>
      <c r="AH3212" s="85"/>
      <c r="AI3212" s="85"/>
      <c r="AJ3212" s="85"/>
    </row>
    <row r="3213" spans="1:36" ht="16.5" thickTop="1" thickBot="1">
      <c r="A3213" s="105">
        <f t="shared" si="820"/>
        <v>59</v>
      </c>
      <c r="B3213" s="195" t="s">
        <v>3114</v>
      </c>
      <c r="C3213" s="130">
        <v>1964</v>
      </c>
      <c r="D3213" s="107"/>
      <c r="E3213" s="131" t="s">
        <v>239</v>
      </c>
      <c r="F3213" s="107">
        <v>5</v>
      </c>
      <c r="G3213" s="105">
        <v>4</v>
      </c>
      <c r="H3213" s="111">
        <v>3642</v>
      </c>
      <c r="I3213" s="111">
        <v>3522.7999999999997</v>
      </c>
      <c r="J3213" s="111">
        <v>3179.7</v>
      </c>
      <c r="K3213" s="109">
        <v>103</v>
      </c>
      <c r="L3213" s="110">
        <f t="shared" si="817"/>
        <v>16401819.840000002</v>
      </c>
      <c r="M3213" s="108"/>
      <c r="N3213" s="108"/>
      <c r="O3213" s="108"/>
      <c r="P3213" s="110">
        <f>'Форма 2'!C3213-M3213-N3213-O3213</f>
        <v>16401819.840000002</v>
      </c>
      <c r="Q3213" s="111">
        <f t="shared" si="818"/>
        <v>4655.9043488134448</v>
      </c>
      <c r="R3213" s="111">
        <f t="shared" si="819"/>
        <v>4655.9043488134448</v>
      </c>
      <c r="S3213" s="112" t="s">
        <v>2152</v>
      </c>
      <c r="T3213" s="107" t="s">
        <v>82</v>
      </c>
      <c r="U3213" s="217"/>
      <c r="V3213" s="85"/>
      <c r="W3213" s="85"/>
      <c r="X3213" s="85"/>
      <c r="Y3213" s="85"/>
      <c r="Z3213" s="85"/>
      <c r="AA3213" s="85"/>
      <c r="AB3213" s="86"/>
      <c r="AC3213" s="86"/>
      <c r="AD3213" s="85">
        <v>1</v>
      </c>
      <c r="AE3213" s="85"/>
      <c r="AF3213" s="85"/>
      <c r="AG3213" s="85"/>
      <c r="AH3213" s="85"/>
      <c r="AI3213" s="85"/>
      <c r="AJ3213" s="85"/>
    </row>
    <row r="3214" spans="1:36" ht="16.5" thickTop="1" thickBot="1">
      <c r="A3214" s="105">
        <f t="shared" si="820"/>
        <v>60</v>
      </c>
      <c r="B3214" s="195" t="s">
        <v>3115</v>
      </c>
      <c r="C3214" s="130">
        <v>1964</v>
      </c>
      <c r="D3214" s="107"/>
      <c r="E3214" s="131" t="s">
        <v>239</v>
      </c>
      <c r="F3214" s="107">
        <v>5</v>
      </c>
      <c r="G3214" s="105">
        <v>3</v>
      </c>
      <c r="H3214" s="111">
        <v>2838.1</v>
      </c>
      <c r="I3214" s="111">
        <v>2770.7</v>
      </c>
      <c r="J3214" s="111">
        <v>2331.1</v>
      </c>
      <c r="K3214" s="109">
        <v>68</v>
      </c>
      <c r="L3214" s="110">
        <f t="shared" si="817"/>
        <v>27560732.338</v>
      </c>
      <c r="M3214" s="108"/>
      <c r="N3214" s="108"/>
      <c r="O3214" s="108"/>
      <c r="P3214" s="110">
        <f>'Форма 2'!C3214-M3214-N3214-O3214</f>
        <v>27560732.338</v>
      </c>
      <c r="Q3214" s="111">
        <f t="shared" si="818"/>
        <v>9947.2091305446284</v>
      </c>
      <c r="R3214" s="111">
        <f t="shared" si="819"/>
        <v>9947.2091305446284</v>
      </c>
      <c r="S3214" s="112" t="s">
        <v>2152</v>
      </c>
      <c r="T3214" s="107" t="s">
        <v>82</v>
      </c>
      <c r="U3214" s="217"/>
      <c r="V3214" s="85"/>
      <c r="W3214" s="85"/>
      <c r="X3214" s="85">
        <v>1</v>
      </c>
      <c r="Y3214" s="85"/>
      <c r="Z3214" s="85"/>
      <c r="AA3214" s="85"/>
      <c r="AB3214" s="86"/>
      <c r="AC3214" s="86"/>
      <c r="AD3214" s="85">
        <v>1</v>
      </c>
      <c r="AE3214" s="85">
        <v>1</v>
      </c>
      <c r="AF3214" s="85"/>
      <c r="AG3214" s="85"/>
      <c r="AH3214" s="85"/>
      <c r="AI3214" s="85"/>
      <c r="AJ3214" s="85"/>
    </row>
    <row r="3215" spans="1:36" ht="16.5" thickTop="1" thickBot="1">
      <c r="A3215" s="105">
        <f t="shared" si="820"/>
        <v>61</v>
      </c>
      <c r="B3215" s="195" t="s">
        <v>3116</v>
      </c>
      <c r="C3215" s="130">
        <v>1965</v>
      </c>
      <c r="D3215" s="107"/>
      <c r="E3215" s="131" t="s">
        <v>94</v>
      </c>
      <c r="F3215" s="107">
        <v>5</v>
      </c>
      <c r="G3215" s="105">
        <v>3</v>
      </c>
      <c r="H3215" s="111">
        <v>2646.37</v>
      </c>
      <c r="I3215" s="111">
        <v>2468</v>
      </c>
      <c r="J3215" s="111">
        <v>2135.9</v>
      </c>
      <c r="K3215" s="109">
        <v>79</v>
      </c>
      <c r="L3215" s="110">
        <f t="shared" si="817"/>
        <v>11917980.2224</v>
      </c>
      <c r="M3215" s="108"/>
      <c r="N3215" s="108"/>
      <c r="O3215" s="108"/>
      <c r="P3215" s="110">
        <f>'Форма 2'!C3215-M3215-N3215-O3215</f>
        <v>11917980.2224</v>
      </c>
      <c r="Q3215" s="111">
        <f t="shared" si="818"/>
        <v>4829.0033316045383</v>
      </c>
      <c r="R3215" s="111">
        <f t="shared" si="819"/>
        <v>4829.0033316045383</v>
      </c>
      <c r="S3215" s="112" t="s">
        <v>2152</v>
      </c>
      <c r="T3215" s="107" t="s">
        <v>92</v>
      </c>
      <c r="U3215" s="217"/>
      <c r="V3215" s="85"/>
      <c r="W3215" s="85"/>
      <c r="X3215" s="85"/>
      <c r="Y3215" s="85"/>
      <c r="Z3215" s="85"/>
      <c r="AA3215" s="85"/>
      <c r="AB3215" s="86"/>
      <c r="AC3215" s="86"/>
      <c r="AD3215" s="85">
        <v>1</v>
      </c>
      <c r="AE3215" s="85"/>
      <c r="AF3215" s="85"/>
      <c r="AG3215" s="85"/>
      <c r="AH3215" s="85"/>
      <c r="AI3215" s="85"/>
      <c r="AJ3215" s="85"/>
    </row>
    <row r="3216" spans="1:36" ht="16.5" thickTop="1" thickBot="1">
      <c r="A3216" s="105">
        <f t="shared" si="820"/>
        <v>62</v>
      </c>
      <c r="B3216" s="195" t="s">
        <v>3117</v>
      </c>
      <c r="C3216" s="130">
        <v>1963</v>
      </c>
      <c r="D3216" s="107"/>
      <c r="E3216" s="131" t="s">
        <v>94</v>
      </c>
      <c r="F3216" s="107">
        <v>5</v>
      </c>
      <c r="G3216" s="105">
        <v>2</v>
      </c>
      <c r="H3216" s="111">
        <v>1579</v>
      </c>
      <c r="I3216" s="111">
        <v>1565</v>
      </c>
      <c r="J3216" s="111">
        <v>1363.8</v>
      </c>
      <c r="K3216" s="109">
        <v>48</v>
      </c>
      <c r="L3216" s="110">
        <f t="shared" si="817"/>
        <v>7111058.080000001</v>
      </c>
      <c r="M3216" s="108"/>
      <c r="N3216" s="108"/>
      <c r="O3216" s="108"/>
      <c r="P3216" s="110">
        <f>'Форма 2'!C3216-M3216-N3216-O3216</f>
        <v>7111058.080000001</v>
      </c>
      <c r="Q3216" s="111">
        <f t="shared" si="818"/>
        <v>4543.8070798722047</v>
      </c>
      <c r="R3216" s="111">
        <f t="shared" si="819"/>
        <v>4543.8070798722047</v>
      </c>
      <c r="S3216" s="112" t="s">
        <v>2152</v>
      </c>
      <c r="T3216" s="107" t="s">
        <v>82</v>
      </c>
      <c r="U3216" s="217"/>
      <c r="V3216" s="85"/>
      <c r="W3216" s="85"/>
      <c r="X3216" s="85"/>
      <c r="Y3216" s="85"/>
      <c r="Z3216" s="85"/>
      <c r="AA3216" s="85"/>
      <c r="AB3216" s="86"/>
      <c r="AC3216" s="86"/>
      <c r="AD3216" s="85">
        <v>1</v>
      </c>
      <c r="AE3216" s="85"/>
      <c r="AF3216" s="85"/>
      <c r="AG3216" s="85"/>
      <c r="AH3216" s="85"/>
      <c r="AI3216" s="85"/>
      <c r="AJ3216" s="85"/>
    </row>
    <row r="3217" spans="1:36" ht="16.5" thickTop="1" thickBot="1">
      <c r="A3217" s="105">
        <f t="shared" si="820"/>
        <v>63</v>
      </c>
      <c r="B3217" s="195" t="s">
        <v>3118</v>
      </c>
      <c r="C3217" s="130">
        <v>1961</v>
      </c>
      <c r="D3217" s="107"/>
      <c r="E3217" s="131" t="s">
        <v>94</v>
      </c>
      <c r="F3217" s="107">
        <v>5</v>
      </c>
      <c r="G3217" s="105">
        <v>2</v>
      </c>
      <c r="H3217" s="111">
        <v>1769.9699999999998</v>
      </c>
      <c r="I3217" s="111">
        <v>1591.6</v>
      </c>
      <c r="J3217" s="111">
        <v>1425.1</v>
      </c>
      <c r="K3217" s="109">
        <v>46</v>
      </c>
      <c r="L3217" s="110">
        <f t="shared" si="817"/>
        <v>7971095.2944</v>
      </c>
      <c r="M3217" s="108"/>
      <c r="N3217" s="108"/>
      <c r="O3217" s="108"/>
      <c r="P3217" s="110">
        <f>'Форма 2'!C3217-M3217-N3217-O3217</f>
        <v>7971095.2944</v>
      </c>
      <c r="Q3217" s="111">
        <f t="shared" si="818"/>
        <v>5008.2277547122394</v>
      </c>
      <c r="R3217" s="111">
        <f t="shared" si="819"/>
        <v>5008.2277547122394</v>
      </c>
      <c r="S3217" s="112" t="s">
        <v>2152</v>
      </c>
      <c r="T3217" s="107" t="s">
        <v>82</v>
      </c>
      <c r="U3217" s="217"/>
      <c r="V3217" s="85"/>
      <c r="W3217" s="85"/>
      <c r="X3217" s="85"/>
      <c r="Y3217" s="85"/>
      <c r="Z3217" s="85"/>
      <c r="AA3217" s="85"/>
      <c r="AB3217" s="86"/>
      <c r="AC3217" s="86"/>
      <c r="AD3217" s="85">
        <v>1</v>
      </c>
      <c r="AE3217" s="85"/>
      <c r="AF3217" s="85"/>
      <c r="AG3217" s="85"/>
      <c r="AH3217" s="85"/>
      <c r="AI3217" s="85"/>
      <c r="AJ3217" s="85"/>
    </row>
    <row r="3218" spans="1:36" ht="16.5" thickTop="1" thickBot="1">
      <c r="A3218" s="105">
        <f t="shared" si="820"/>
        <v>64</v>
      </c>
      <c r="B3218" s="195" t="s">
        <v>3119</v>
      </c>
      <c r="C3218" s="130">
        <v>1963</v>
      </c>
      <c r="D3218" s="107"/>
      <c r="E3218" s="131" t="s">
        <v>94</v>
      </c>
      <c r="F3218" s="107">
        <v>5</v>
      </c>
      <c r="G3218" s="105">
        <v>4</v>
      </c>
      <c r="H3218" s="111">
        <v>3447.0699999999997</v>
      </c>
      <c r="I3218" s="111">
        <v>3268.7</v>
      </c>
      <c r="J3218" s="111">
        <v>2626.6</v>
      </c>
      <c r="K3218" s="109">
        <v>86</v>
      </c>
      <c r="L3218" s="110">
        <f t="shared" si="817"/>
        <v>15523948.6864</v>
      </c>
      <c r="M3218" s="108"/>
      <c r="N3218" s="108"/>
      <c r="O3218" s="108"/>
      <c r="P3218" s="110">
        <f>'Форма 2'!C3218-M3218-N3218-O3218</f>
        <v>15523948.6864</v>
      </c>
      <c r="Q3218" s="111">
        <f t="shared" si="818"/>
        <v>4749.2730095756724</v>
      </c>
      <c r="R3218" s="111">
        <f t="shared" si="819"/>
        <v>4749.2730095756724</v>
      </c>
      <c r="S3218" s="112" t="s">
        <v>2152</v>
      </c>
      <c r="T3218" s="107" t="s">
        <v>82</v>
      </c>
      <c r="U3218" s="217"/>
      <c r="V3218" s="85"/>
      <c r="W3218" s="85"/>
      <c r="X3218" s="85"/>
      <c r="Y3218" s="85"/>
      <c r="Z3218" s="85"/>
      <c r="AA3218" s="85"/>
      <c r="AB3218" s="86"/>
      <c r="AC3218" s="86"/>
      <c r="AD3218" s="85">
        <v>1</v>
      </c>
      <c r="AE3218" s="85"/>
      <c r="AF3218" s="85"/>
      <c r="AG3218" s="85"/>
      <c r="AH3218" s="85"/>
      <c r="AI3218" s="85"/>
      <c r="AJ3218" s="85"/>
    </row>
    <row r="3219" spans="1:36" ht="16.5" thickTop="1" thickBot="1">
      <c r="A3219" s="105">
        <f t="shared" si="820"/>
        <v>65</v>
      </c>
      <c r="B3219" s="195" t="s">
        <v>3120</v>
      </c>
      <c r="C3219" s="130">
        <v>1963</v>
      </c>
      <c r="D3219" s="107"/>
      <c r="E3219" s="131" t="s">
        <v>94</v>
      </c>
      <c r="F3219" s="107">
        <v>5</v>
      </c>
      <c r="G3219" s="105">
        <v>4</v>
      </c>
      <c r="H3219" s="111">
        <v>3227.6</v>
      </c>
      <c r="I3219" s="111">
        <v>3207.3</v>
      </c>
      <c r="J3219" s="111">
        <v>2609.5</v>
      </c>
      <c r="K3219" s="109">
        <v>106</v>
      </c>
      <c r="L3219" s="110">
        <f t="shared" si="817"/>
        <v>14535561.152000001</v>
      </c>
      <c r="M3219" s="108"/>
      <c r="N3219" s="108"/>
      <c r="O3219" s="108"/>
      <c r="P3219" s="110">
        <f>'Форма 2'!C3219-M3219-N3219-O3219</f>
        <v>14535561.152000001</v>
      </c>
      <c r="Q3219" s="111">
        <f t="shared" si="818"/>
        <v>4532.0241798397401</v>
      </c>
      <c r="R3219" s="111">
        <f t="shared" si="819"/>
        <v>4532.0241798397401</v>
      </c>
      <c r="S3219" s="112" t="s">
        <v>2152</v>
      </c>
      <c r="T3219" s="107" t="s">
        <v>82</v>
      </c>
      <c r="U3219" s="217"/>
      <c r="V3219" s="85"/>
      <c r="W3219" s="85"/>
      <c r="X3219" s="85"/>
      <c r="Y3219" s="85"/>
      <c r="Z3219" s="85"/>
      <c r="AA3219" s="85"/>
      <c r="AB3219" s="86"/>
      <c r="AC3219" s="86"/>
      <c r="AD3219" s="85">
        <v>1</v>
      </c>
      <c r="AE3219" s="85"/>
      <c r="AF3219" s="85"/>
      <c r="AG3219" s="85"/>
      <c r="AH3219" s="85"/>
      <c r="AI3219" s="85"/>
      <c r="AJ3219" s="85"/>
    </row>
    <row r="3220" spans="1:36" ht="16.5" thickTop="1" thickBot="1">
      <c r="A3220" s="105">
        <f t="shared" si="820"/>
        <v>66</v>
      </c>
      <c r="B3220" s="195" t="s">
        <v>3121</v>
      </c>
      <c r="C3220" s="130">
        <v>1962</v>
      </c>
      <c r="D3220" s="107"/>
      <c r="E3220" s="131" t="s">
        <v>94</v>
      </c>
      <c r="F3220" s="107">
        <v>5</v>
      </c>
      <c r="G3220" s="105">
        <v>2</v>
      </c>
      <c r="H3220" s="111">
        <v>1885.4</v>
      </c>
      <c r="I3220" s="111">
        <v>1741.6999999999998</v>
      </c>
      <c r="J3220" s="111">
        <v>1308.3</v>
      </c>
      <c r="K3220" s="109">
        <v>37</v>
      </c>
      <c r="L3220" s="110">
        <f t="shared" si="817"/>
        <v>17696138.152000003</v>
      </c>
      <c r="M3220" s="108"/>
      <c r="N3220" s="108">
        <v>4392181.26</v>
      </c>
      <c r="O3220" s="108">
        <v>216486.04</v>
      </c>
      <c r="P3220" s="110">
        <f>'Форма 2'!C3220-M3220-N3220-O3220</f>
        <v>13087470.852000004</v>
      </c>
      <c r="Q3220" s="111">
        <f t="shared" si="818"/>
        <v>10160.267641959008</v>
      </c>
      <c r="R3220" s="111">
        <f t="shared" si="819"/>
        <v>10160.267641959008</v>
      </c>
      <c r="S3220" s="112" t="s">
        <v>2152</v>
      </c>
      <c r="T3220" s="107" t="s">
        <v>82</v>
      </c>
      <c r="U3220" s="217"/>
      <c r="V3220" s="85"/>
      <c r="W3220" s="85"/>
      <c r="X3220" s="85"/>
      <c r="Y3220" s="85"/>
      <c r="Z3220" s="85"/>
      <c r="AA3220" s="85"/>
      <c r="AB3220" s="86"/>
      <c r="AC3220" s="86"/>
      <c r="AD3220" s="85">
        <v>1</v>
      </c>
      <c r="AE3220" s="85">
        <v>1</v>
      </c>
      <c r="AF3220" s="85"/>
      <c r="AG3220" s="85"/>
      <c r="AH3220" s="85"/>
      <c r="AI3220" s="85"/>
      <c r="AJ3220" s="85"/>
    </row>
    <row r="3221" spans="1:36" ht="16.5" thickTop="1" thickBot="1">
      <c r="A3221" s="105">
        <f t="shared" si="820"/>
        <v>67</v>
      </c>
      <c r="B3221" s="195" t="s">
        <v>3122</v>
      </c>
      <c r="C3221" s="130">
        <v>1955</v>
      </c>
      <c r="D3221" s="107"/>
      <c r="E3221" s="131" t="s">
        <v>94</v>
      </c>
      <c r="F3221" s="107">
        <v>5</v>
      </c>
      <c r="G3221" s="105">
        <v>2</v>
      </c>
      <c r="H3221" s="111">
        <v>2108.1</v>
      </c>
      <c r="I3221" s="111">
        <v>2010.1</v>
      </c>
      <c r="J3221" s="111">
        <v>1564.8</v>
      </c>
      <c r="K3221" s="109">
        <v>54</v>
      </c>
      <c r="L3221" s="110">
        <f t="shared" ref="L3221:L3288" si="825">SUM(M3221:P3221)</f>
        <v>13108334.447999999</v>
      </c>
      <c r="M3221" s="108"/>
      <c r="N3221" s="108"/>
      <c r="O3221" s="108"/>
      <c r="P3221" s="110">
        <f>'Форма 2'!C3221-M3221-N3221-O3221</f>
        <v>13108334.447999999</v>
      </c>
      <c r="Q3221" s="111">
        <f t="shared" si="818"/>
        <v>6521.2349873140638</v>
      </c>
      <c r="R3221" s="111">
        <f t="shared" si="819"/>
        <v>6521.2349873140638</v>
      </c>
      <c r="S3221" s="112" t="s">
        <v>2152</v>
      </c>
      <c r="T3221" s="107" t="s">
        <v>82</v>
      </c>
      <c r="U3221" s="217">
        <v>1</v>
      </c>
      <c r="V3221" s="85"/>
      <c r="W3221" s="85"/>
      <c r="X3221" s="85"/>
      <c r="Y3221" s="85"/>
      <c r="Z3221" s="85"/>
      <c r="AA3221" s="85"/>
      <c r="AB3221" s="86"/>
      <c r="AC3221" s="86"/>
      <c r="AD3221" s="85"/>
      <c r="AE3221" s="85">
        <v>1</v>
      </c>
      <c r="AF3221" s="85">
        <v>1</v>
      </c>
      <c r="AG3221" s="85"/>
      <c r="AH3221" s="85"/>
      <c r="AI3221" s="85"/>
      <c r="AJ3221" s="85"/>
    </row>
    <row r="3222" spans="1:36" ht="16.5" thickTop="1" thickBot="1">
      <c r="A3222" s="105">
        <f t="shared" si="820"/>
        <v>68</v>
      </c>
      <c r="B3222" s="195" t="s">
        <v>3123</v>
      </c>
      <c r="C3222" s="130">
        <v>1958</v>
      </c>
      <c r="D3222" s="107"/>
      <c r="E3222" s="131" t="s">
        <v>94</v>
      </c>
      <c r="F3222" s="107">
        <v>6</v>
      </c>
      <c r="G3222" s="105">
        <v>4</v>
      </c>
      <c r="H3222" s="111">
        <v>4565.8</v>
      </c>
      <c r="I3222" s="111">
        <v>3686.0499999999997</v>
      </c>
      <c r="J3222" s="111">
        <v>2810.45</v>
      </c>
      <c r="K3222" s="109">
        <v>96</v>
      </c>
      <c r="L3222" s="110">
        <f>SUM(M3222:P3222)</f>
        <v>65412116.331999995</v>
      </c>
      <c r="M3222" s="108"/>
      <c r="N3222" s="108">
        <v>7751883.0599999996</v>
      </c>
      <c r="O3222" s="108">
        <v>464887.02</v>
      </c>
      <c r="P3222" s="110">
        <f>'Форма 2'!C3222-M3222-N3222-O3222</f>
        <v>57195346.251999997</v>
      </c>
      <c r="Q3222" s="111">
        <f t="shared" si="818"/>
        <v>17745.85703720785</v>
      </c>
      <c r="R3222" s="111">
        <f t="shared" si="819"/>
        <v>17745.85703720785</v>
      </c>
      <c r="S3222" s="112" t="s">
        <v>2152</v>
      </c>
      <c r="T3222" s="107" t="s">
        <v>82</v>
      </c>
      <c r="U3222" s="217"/>
      <c r="V3222" s="85">
        <v>1</v>
      </c>
      <c r="W3222" s="85"/>
      <c r="X3222" s="85">
        <v>1</v>
      </c>
      <c r="Y3222" s="85">
        <v>1</v>
      </c>
      <c r="Z3222" s="85">
        <v>1</v>
      </c>
      <c r="AA3222" s="85"/>
      <c r="AB3222" s="86"/>
      <c r="AC3222" s="86"/>
      <c r="AD3222" s="85">
        <v>1</v>
      </c>
      <c r="AE3222" s="85">
        <v>1</v>
      </c>
      <c r="AF3222" s="85">
        <v>1</v>
      </c>
      <c r="AG3222" s="85"/>
      <c r="AH3222" s="85"/>
      <c r="AI3222" s="85"/>
      <c r="AJ3222" s="85"/>
    </row>
    <row r="3223" spans="1:36" ht="16.5" thickTop="1" thickBot="1">
      <c r="A3223" s="105">
        <f t="shared" si="820"/>
        <v>69</v>
      </c>
      <c r="B3223" s="195" t="s">
        <v>3124</v>
      </c>
      <c r="C3223" s="130">
        <v>1959</v>
      </c>
      <c r="D3223" s="107"/>
      <c r="E3223" s="131" t="s">
        <v>94</v>
      </c>
      <c r="F3223" s="107">
        <v>5</v>
      </c>
      <c r="G3223" s="105">
        <v>2</v>
      </c>
      <c r="H3223" s="111">
        <v>1717.3</v>
      </c>
      <c r="I3223" s="111">
        <v>1685.7</v>
      </c>
      <c r="J3223" s="111">
        <v>1685.7</v>
      </c>
      <c r="K3223" s="109">
        <v>72</v>
      </c>
      <c r="L3223" s="110">
        <f t="shared" si="825"/>
        <v>8384476.8279999988</v>
      </c>
      <c r="M3223" s="108"/>
      <c r="N3223" s="108"/>
      <c r="O3223" s="108"/>
      <c r="P3223" s="110">
        <f>'Форма 2'!C3223-M3223-N3223-O3223</f>
        <v>8384476.8279999988</v>
      </c>
      <c r="Q3223" s="111">
        <f t="shared" si="818"/>
        <v>4973.8843376638779</v>
      </c>
      <c r="R3223" s="111">
        <f t="shared" si="819"/>
        <v>4973.8843376638779</v>
      </c>
      <c r="S3223" s="112" t="s">
        <v>2152</v>
      </c>
      <c r="T3223" s="107" t="s">
        <v>82</v>
      </c>
      <c r="U3223" s="217"/>
      <c r="V3223" s="85"/>
      <c r="W3223" s="85"/>
      <c r="X3223" s="85"/>
      <c r="Y3223" s="85"/>
      <c r="Z3223" s="85"/>
      <c r="AA3223" s="85"/>
      <c r="AB3223" s="86"/>
      <c r="AC3223" s="86"/>
      <c r="AD3223" s="85"/>
      <c r="AE3223" s="85">
        <v>1</v>
      </c>
      <c r="AF3223" s="85"/>
      <c r="AG3223" s="85"/>
      <c r="AH3223" s="85"/>
      <c r="AI3223" s="85"/>
      <c r="AJ3223" s="85"/>
    </row>
    <row r="3224" spans="1:36" ht="16.5" thickTop="1" thickBot="1">
      <c r="A3224" s="105">
        <f t="shared" si="820"/>
        <v>70</v>
      </c>
      <c r="B3224" s="195" t="s">
        <v>3125</v>
      </c>
      <c r="C3224" s="130">
        <v>1948</v>
      </c>
      <c r="D3224" s="107"/>
      <c r="E3224" s="131" t="s">
        <v>94</v>
      </c>
      <c r="F3224" s="107">
        <v>4</v>
      </c>
      <c r="G3224" s="105">
        <v>2</v>
      </c>
      <c r="H3224" s="111">
        <v>2395.5</v>
      </c>
      <c r="I3224" s="111">
        <v>1881</v>
      </c>
      <c r="J3224" s="111">
        <v>807.6</v>
      </c>
      <c r="K3224" s="109">
        <v>13</v>
      </c>
      <c r="L3224" s="110">
        <f t="shared" si="825"/>
        <v>3346273.95</v>
      </c>
      <c r="M3224" s="108"/>
      <c r="N3224" s="108"/>
      <c r="O3224" s="108"/>
      <c r="P3224" s="110">
        <f>'Форма 2'!C3224-M3224-N3224-O3224</f>
        <v>3346273.95</v>
      </c>
      <c r="Q3224" s="111">
        <f t="shared" si="818"/>
        <v>1778.9866826156301</v>
      </c>
      <c r="R3224" s="111">
        <f t="shared" si="819"/>
        <v>1778.9866826156301</v>
      </c>
      <c r="S3224" s="112" t="s">
        <v>2152</v>
      </c>
      <c r="T3224" s="107" t="s">
        <v>82</v>
      </c>
      <c r="U3224" s="217"/>
      <c r="V3224" s="85"/>
      <c r="W3224" s="85"/>
      <c r="X3224" s="85">
        <v>1</v>
      </c>
      <c r="Y3224" s="85"/>
      <c r="Z3224" s="85"/>
      <c r="AA3224" s="85">
        <v>1</v>
      </c>
      <c r="AB3224" s="86"/>
      <c r="AC3224" s="86"/>
      <c r="AD3224" s="85"/>
      <c r="AE3224" s="85"/>
      <c r="AF3224" s="85"/>
      <c r="AG3224" s="85"/>
      <c r="AH3224" s="85"/>
      <c r="AI3224" s="85"/>
      <c r="AJ3224" s="85"/>
    </row>
    <row r="3225" spans="1:36" ht="16.5" thickTop="1" thickBot="1">
      <c r="A3225" s="105">
        <f t="shared" si="820"/>
        <v>71</v>
      </c>
      <c r="B3225" s="195" t="s">
        <v>3126</v>
      </c>
      <c r="C3225" s="130">
        <v>1961</v>
      </c>
      <c r="D3225" s="107"/>
      <c r="E3225" s="131" t="s">
        <v>80</v>
      </c>
      <c r="F3225" s="107">
        <v>4</v>
      </c>
      <c r="G3225" s="105">
        <v>2</v>
      </c>
      <c r="H3225" s="111">
        <v>2175.3000000000002</v>
      </c>
      <c r="I3225" s="111">
        <v>1267.9000000000001</v>
      </c>
      <c r="J3225" s="111">
        <v>1197.4000000000001</v>
      </c>
      <c r="K3225" s="109">
        <v>55</v>
      </c>
      <c r="L3225" s="110">
        <f t="shared" si="825"/>
        <v>9796507.0560000017</v>
      </c>
      <c r="M3225" s="108"/>
      <c r="N3225" s="108"/>
      <c r="O3225" s="108"/>
      <c r="P3225" s="110">
        <f>'Форма 2'!C3225-M3225-N3225-O3225</f>
        <v>9796507.0560000017</v>
      </c>
      <c r="Q3225" s="111">
        <f t="shared" si="818"/>
        <v>7726.5612871677586</v>
      </c>
      <c r="R3225" s="111">
        <f t="shared" si="819"/>
        <v>7726.5612871677586</v>
      </c>
      <c r="S3225" s="112" t="s">
        <v>2152</v>
      </c>
      <c r="T3225" s="107" t="s">
        <v>82</v>
      </c>
      <c r="U3225" s="217"/>
      <c r="V3225" s="85"/>
      <c r="W3225" s="85"/>
      <c r="X3225" s="85"/>
      <c r="Y3225" s="85"/>
      <c r="Z3225" s="85"/>
      <c r="AA3225" s="85"/>
      <c r="AB3225" s="86"/>
      <c r="AC3225" s="86"/>
      <c r="AD3225" s="85">
        <v>1</v>
      </c>
      <c r="AE3225" s="85"/>
      <c r="AF3225" s="85"/>
      <c r="AG3225" s="85"/>
      <c r="AH3225" s="85"/>
      <c r="AI3225" s="85"/>
      <c r="AJ3225" s="85"/>
    </row>
    <row r="3226" spans="1:36" ht="16.5" thickTop="1" thickBot="1">
      <c r="A3226" s="105">
        <f t="shared" si="820"/>
        <v>72</v>
      </c>
      <c r="B3226" s="195" t="s">
        <v>3127</v>
      </c>
      <c r="C3226" s="130">
        <v>1961</v>
      </c>
      <c r="D3226" s="107"/>
      <c r="E3226" s="131" t="s">
        <v>80</v>
      </c>
      <c r="F3226" s="107">
        <v>4</v>
      </c>
      <c r="G3226" s="105">
        <v>2</v>
      </c>
      <c r="H3226" s="111">
        <v>2083</v>
      </c>
      <c r="I3226" s="111">
        <v>1438.4</v>
      </c>
      <c r="J3226" s="111">
        <v>1031.4000000000001</v>
      </c>
      <c r="K3226" s="109">
        <v>64</v>
      </c>
      <c r="L3226" s="110">
        <f t="shared" si="825"/>
        <v>9380832.1600000001</v>
      </c>
      <c r="M3226" s="108"/>
      <c r="N3226" s="108"/>
      <c r="O3226" s="108"/>
      <c r="P3226" s="110">
        <f>'Форма 2'!C3226-M3226-N3226-O3226</f>
        <v>9380832.1600000001</v>
      </c>
      <c r="Q3226" s="111">
        <f t="shared" si="818"/>
        <v>6521.7131256952161</v>
      </c>
      <c r="R3226" s="111">
        <f t="shared" si="819"/>
        <v>6521.7131256952161</v>
      </c>
      <c r="S3226" s="112" t="s">
        <v>2152</v>
      </c>
      <c r="T3226" s="107" t="s">
        <v>82</v>
      </c>
      <c r="U3226" s="217"/>
      <c r="V3226" s="85"/>
      <c r="W3226" s="85"/>
      <c r="X3226" s="85"/>
      <c r="Y3226" s="85"/>
      <c r="Z3226" s="85"/>
      <c r="AA3226" s="85"/>
      <c r="AB3226" s="86"/>
      <c r="AC3226" s="86"/>
      <c r="AD3226" s="85">
        <v>1</v>
      </c>
      <c r="AE3226" s="85"/>
      <c r="AF3226" s="85"/>
      <c r="AG3226" s="85"/>
      <c r="AH3226" s="85"/>
      <c r="AI3226" s="85"/>
      <c r="AJ3226" s="85"/>
    </row>
    <row r="3227" spans="1:36" ht="16.5" thickTop="1" thickBot="1">
      <c r="A3227" s="105">
        <f t="shared" si="820"/>
        <v>73</v>
      </c>
      <c r="B3227" s="195" t="s">
        <v>3128</v>
      </c>
      <c r="C3227" s="130">
        <v>1961</v>
      </c>
      <c r="D3227" s="107"/>
      <c r="E3227" s="131" t="s">
        <v>80</v>
      </c>
      <c r="F3227" s="107">
        <v>4</v>
      </c>
      <c r="G3227" s="105">
        <v>2</v>
      </c>
      <c r="H3227" s="111">
        <v>2102.9</v>
      </c>
      <c r="I3227" s="111">
        <v>1257.9000000000001</v>
      </c>
      <c r="J3227" s="111">
        <v>1188.4000000000001</v>
      </c>
      <c r="K3227" s="109">
        <v>66</v>
      </c>
      <c r="L3227" s="110">
        <f t="shared" si="825"/>
        <v>9470452.2080000006</v>
      </c>
      <c r="M3227" s="108"/>
      <c r="N3227" s="108"/>
      <c r="O3227" s="108"/>
      <c r="P3227" s="110">
        <f>'Форма 2'!C3227-M3227-N3227-O3227</f>
        <v>9470452.2080000006</v>
      </c>
      <c r="Q3227" s="111">
        <f t="shared" si="818"/>
        <v>7528.7798775737338</v>
      </c>
      <c r="R3227" s="111">
        <f t="shared" si="819"/>
        <v>7528.7798775737338</v>
      </c>
      <c r="S3227" s="112" t="s">
        <v>2152</v>
      </c>
      <c r="T3227" s="107" t="s">
        <v>82</v>
      </c>
      <c r="U3227" s="217"/>
      <c r="V3227" s="85"/>
      <c r="W3227" s="85"/>
      <c r="X3227" s="85"/>
      <c r="Y3227" s="85"/>
      <c r="Z3227" s="85"/>
      <c r="AA3227" s="85"/>
      <c r="AB3227" s="86"/>
      <c r="AC3227" s="86"/>
      <c r="AD3227" s="85">
        <v>1</v>
      </c>
      <c r="AE3227" s="85"/>
      <c r="AF3227" s="85"/>
      <c r="AG3227" s="85"/>
      <c r="AH3227" s="85"/>
      <c r="AI3227" s="85"/>
      <c r="AJ3227" s="85"/>
    </row>
    <row r="3228" spans="1:36" ht="16.5" thickTop="1" thickBot="1">
      <c r="A3228" s="105">
        <f t="shared" si="820"/>
        <v>74</v>
      </c>
      <c r="B3228" s="195" t="s">
        <v>3129</v>
      </c>
      <c r="C3228" s="130">
        <v>1961</v>
      </c>
      <c r="D3228" s="107"/>
      <c r="E3228" s="131" t="s">
        <v>80</v>
      </c>
      <c r="F3228" s="107">
        <v>4</v>
      </c>
      <c r="G3228" s="105">
        <v>2</v>
      </c>
      <c r="H3228" s="111">
        <v>2115.4</v>
      </c>
      <c r="I3228" s="111">
        <v>1272.8</v>
      </c>
      <c r="J3228" s="111">
        <v>1132.5999999999999</v>
      </c>
      <c r="K3228" s="109">
        <v>68</v>
      </c>
      <c r="L3228" s="110">
        <f t="shared" si="825"/>
        <v>9526746.2080000006</v>
      </c>
      <c r="M3228" s="108"/>
      <c r="N3228" s="108"/>
      <c r="O3228" s="108"/>
      <c r="P3228" s="110">
        <f>'Форма 2'!C3228-M3228-N3228-O3228</f>
        <v>9526746.2080000006</v>
      </c>
      <c r="Q3228" s="111">
        <f t="shared" si="818"/>
        <v>7484.8728849780018</v>
      </c>
      <c r="R3228" s="111">
        <f t="shared" si="819"/>
        <v>7484.8728849780018</v>
      </c>
      <c r="S3228" s="112" t="s">
        <v>2152</v>
      </c>
      <c r="T3228" s="107" t="s">
        <v>82</v>
      </c>
      <c r="U3228" s="217"/>
      <c r="V3228" s="85"/>
      <c r="W3228" s="85"/>
      <c r="X3228" s="85"/>
      <c r="Y3228" s="85"/>
      <c r="Z3228" s="85"/>
      <c r="AA3228" s="85"/>
      <c r="AB3228" s="86"/>
      <c r="AC3228" s="86"/>
      <c r="AD3228" s="85">
        <v>1</v>
      </c>
      <c r="AE3228" s="85"/>
      <c r="AF3228" s="85"/>
      <c r="AG3228" s="85"/>
      <c r="AH3228" s="85"/>
      <c r="AI3228" s="85"/>
      <c r="AJ3228" s="85"/>
    </row>
    <row r="3229" spans="1:36" ht="16.5" thickTop="1" thickBot="1">
      <c r="A3229" s="105">
        <f t="shared" si="820"/>
        <v>75</v>
      </c>
      <c r="B3229" s="195" t="s">
        <v>3130</v>
      </c>
      <c r="C3229" s="130">
        <v>1961</v>
      </c>
      <c r="D3229" s="107"/>
      <c r="E3229" s="131" t="s">
        <v>80</v>
      </c>
      <c r="F3229" s="107">
        <v>2</v>
      </c>
      <c r="G3229" s="105">
        <v>2</v>
      </c>
      <c r="H3229" s="111">
        <v>691.9</v>
      </c>
      <c r="I3229" s="111">
        <v>420.2</v>
      </c>
      <c r="J3229" s="111">
        <v>420.2</v>
      </c>
      <c r="K3229" s="109">
        <v>34</v>
      </c>
      <c r="L3229" s="110">
        <f t="shared" si="825"/>
        <v>6612758.1409999998</v>
      </c>
      <c r="M3229" s="108"/>
      <c r="N3229" s="108"/>
      <c r="O3229" s="108"/>
      <c r="P3229" s="110">
        <f>'Форма 2'!C3229-M3229-N3229-O3229</f>
        <v>6612758.1409999998</v>
      </c>
      <c r="Q3229" s="111">
        <f t="shared" si="818"/>
        <v>15737.168350785339</v>
      </c>
      <c r="R3229" s="111">
        <f t="shared" si="819"/>
        <v>15737.168350785339</v>
      </c>
      <c r="S3229" s="112" t="s">
        <v>2152</v>
      </c>
      <c r="T3229" s="107" t="s">
        <v>82</v>
      </c>
      <c r="U3229" s="217"/>
      <c r="V3229" s="85"/>
      <c r="W3229" s="85"/>
      <c r="X3229" s="85"/>
      <c r="Y3229" s="85"/>
      <c r="Z3229" s="85"/>
      <c r="AA3229" s="85"/>
      <c r="AB3229" s="86"/>
      <c r="AC3229" s="86"/>
      <c r="AD3229" s="85">
        <v>1</v>
      </c>
      <c r="AE3229" s="85"/>
      <c r="AF3229" s="85"/>
      <c r="AG3229" s="85"/>
      <c r="AH3229" s="85"/>
      <c r="AI3229" s="85"/>
      <c r="AJ3229" s="85"/>
    </row>
    <row r="3230" spans="1:36" ht="16.5" thickTop="1" thickBot="1">
      <c r="A3230" s="105">
        <f t="shared" si="820"/>
        <v>76</v>
      </c>
      <c r="B3230" s="195" t="s">
        <v>3131</v>
      </c>
      <c r="C3230" s="130">
        <v>1958</v>
      </c>
      <c r="D3230" s="107"/>
      <c r="E3230" s="131" t="s">
        <v>80</v>
      </c>
      <c r="F3230" s="107">
        <v>3</v>
      </c>
      <c r="G3230" s="105">
        <v>2</v>
      </c>
      <c r="H3230" s="111">
        <v>1238.68</v>
      </c>
      <c r="I3230" s="111">
        <v>995.3</v>
      </c>
      <c r="J3230" s="111">
        <v>995.3</v>
      </c>
      <c r="K3230" s="109">
        <v>99</v>
      </c>
      <c r="L3230" s="110">
        <f t="shared" si="825"/>
        <v>1607856.1872</v>
      </c>
      <c r="M3230" s="108"/>
      <c r="N3230" s="108"/>
      <c r="O3230" s="108"/>
      <c r="P3230" s="110">
        <f>'Форма 2'!C3230-M3230-N3230-O3230</f>
        <v>1607856.1872</v>
      </c>
      <c r="Q3230" s="111">
        <f t="shared" si="818"/>
        <v>1615.4487965437559</v>
      </c>
      <c r="R3230" s="111">
        <f t="shared" si="819"/>
        <v>1615.4487965437559</v>
      </c>
      <c r="S3230" s="112" t="s">
        <v>2152</v>
      </c>
      <c r="T3230" s="107" t="s">
        <v>82</v>
      </c>
      <c r="U3230" s="217"/>
      <c r="V3230" s="85"/>
      <c r="W3230" s="85"/>
      <c r="X3230" s="85"/>
      <c r="Y3230" s="85"/>
      <c r="Z3230" s="85"/>
      <c r="AA3230" s="85"/>
      <c r="AB3230" s="86"/>
      <c r="AC3230" s="86"/>
      <c r="AD3230" s="85"/>
      <c r="AE3230" s="85"/>
      <c r="AF3230" s="85">
        <v>1</v>
      </c>
      <c r="AG3230" s="85"/>
      <c r="AH3230" s="85"/>
      <c r="AI3230" s="85"/>
      <c r="AJ3230" s="85"/>
    </row>
    <row r="3231" spans="1:36" ht="16.5" thickTop="1" thickBot="1">
      <c r="A3231" s="105">
        <f t="shared" si="820"/>
        <v>77</v>
      </c>
      <c r="B3231" s="195" t="s">
        <v>3132</v>
      </c>
      <c r="C3231" s="130">
        <v>1962</v>
      </c>
      <c r="D3231" s="107"/>
      <c r="E3231" s="131" t="s">
        <v>80</v>
      </c>
      <c r="F3231" s="107">
        <v>3</v>
      </c>
      <c r="G3231" s="105">
        <v>3</v>
      </c>
      <c r="H3231" s="111">
        <v>1041.2</v>
      </c>
      <c r="I3231" s="111">
        <v>952.9</v>
      </c>
      <c r="J3231" s="111">
        <v>952.9</v>
      </c>
      <c r="K3231" s="109">
        <v>168</v>
      </c>
      <c r="L3231" s="110">
        <f t="shared" si="825"/>
        <v>9951154.4680000003</v>
      </c>
      <c r="M3231" s="108"/>
      <c r="N3231" s="108"/>
      <c r="O3231" s="108"/>
      <c r="P3231" s="110">
        <f>'Форма 2'!C3231-M3231-N3231-O3231</f>
        <v>9951154.4680000003</v>
      </c>
      <c r="Q3231" s="111">
        <f t="shared" si="818"/>
        <v>10443.020745093925</v>
      </c>
      <c r="R3231" s="111">
        <f t="shared" si="819"/>
        <v>10443.020745093925</v>
      </c>
      <c r="S3231" s="112" t="s">
        <v>2152</v>
      </c>
      <c r="T3231" s="107" t="s">
        <v>82</v>
      </c>
      <c r="U3231" s="217"/>
      <c r="V3231" s="85"/>
      <c r="W3231" s="85"/>
      <c r="X3231" s="85"/>
      <c r="Y3231" s="85"/>
      <c r="Z3231" s="85"/>
      <c r="AA3231" s="85"/>
      <c r="AB3231" s="86"/>
      <c r="AC3231" s="86"/>
      <c r="AD3231" s="85">
        <v>1</v>
      </c>
      <c r="AE3231" s="85"/>
      <c r="AF3231" s="85"/>
      <c r="AG3231" s="85"/>
      <c r="AH3231" s="85"/>
      <c r="AI3231" s="85"/>
      <c r="AJ3231" s="85"/>
    </row>
    <row r="3232" spans="1:36" ht="16.5" thickTop="1" thickBot="1">
      <c r="A3232" s="105">
        <f t="shared" si="820"/>
        <v>78</v>
      </c>
      <c r="B3232" s="195" t="s">
        <v>3133</v>
      </c>
      <c r="C3232" s="130">
        <v>1962</v>
      </c>
      <c r="D3232" s="107"/>
      <c r="E3232" s="131" t="s">
        <v>80</v>
      </c>
      <c r="F3232" s="107">
        <v>3</v>
      </c>
      <c r="G3232" s="105">
        <v>3</v>
      </c>
      <c r="H3232" s="111">
        <v>1051.9000000000001</v>
      </c>
      <c r="I3232" s="111">
        <v>964.3</v>
      </c>
      <c r="J3232" s="111">
        <v>820.6</v>
      </c>
      <c r="K3232" s="109">
        <v>120</v>
      </c>
      <c r="L3232" s="110">
        <f t="shared" si="825"/>
        <v>10053418.541000001</v>
      </c>
      <c r="M3232" s="108"/>
      <c r="N3232" s="108"/>
      <c r="O3232" s="108"/>
      <c r="P3232" s="110">
        <f>'Форма 2'!C3232-M3232-N3232-O3232</f>
        <v>10053418.541000001</v>
      </c>
      <c r="Q3232" s="111">
        <f t="shared" si="818"/>
        <v>10425.612922327078</v>
      </c>
      <c r="R3232" s="111">
        <f t="shared" si="819"/>
        <v>10425.612922327078</v>
      </c>
      <c r="S3232" s="112" t="s">
        <v>2152</v>
      </c>
      <c r="T3232" s="107" t="s">
        <v>82</v>
      </c>
      <c r="U3232" s="217"/>
      <c r="V3232" s="85"/>
      <c r="W3232" s="85"/>
      <c r="X3232" s="85"/>
      <c r="Y3232" s="85"/>
      <c r="Z3232" s="85"/>
      <c r="AA3232" s="85"/>
      <c r="AB3232" s="86"/>
      <c r="AC3232" s="86"/>
      <c r="AD3232" s="85">
        <v>1</v>
      </c>
      <c r="AE3232" s="85"/>
      <c r="AF3232" s="85"/>
      <c r="AG3232" s="85"/>
      <c r="AH3232" s="85"/>
      <c r="AI3232" s="85"/>
      <c r="AJ3232" s="85"/>
    </row>
    <row r="3233" spans="1:36" ht="16.5" thickTop="1" thickBot="1">
      <c r="A3233" s="105">
        <f t="shared" si="820"/>
        <v>79</v>
      </c>
      <c r="B3233" s="195" t="s">
        <v>3134</v>
      </c>
      <c r="C3233" s="130">
        <v>1964</v>
      </c>
      <c r="D3233" s="107"/>
      <c r="E3233" s="131" t="s">
        <v>80</v>
      </c>
      <c r="F3233" s="107">
        <v>5</v>
      </c>
      <c r="G3233" s="105">
        <v>2</v>
      </c>
      <c r="H3233" s="111">
        <v>1806</v>
      </c>
      <c r="I3233" s="111">
        <v>1607.8999999999999</v>
      </c>
      <c r="J3233" s="111">
        <v>1495.6</v>
      </c>
      <c r="K3233" s="109">
        <v>66</v>
      </c>
      <c r="L3233" s="110">
        <f t="shared" si="825"/>
        <v>8133357.120000001</v>
      </c>
      <c r="M3233" s="108"/>
      <c r="N3233" s="108"/>
      <c r="O3233" s="108"/>
      <c r="P3233" s="110">
        <f>'Форма 2'!C3233-M3233-N3233-O3233</f>
        <v>8133357.120000001</v>
      </c>
      <c r="Q3233" s="111">
        <f t="shared" ref="Q3233:Q3308" si="826">L3233/I3233</f>
        <v>5058.3724858511114</v>
      </c>
      <c r="R3233" s="111">
        <f t="shared" ref="R3233:R3308" si="827">Q3233</f>
        <v>5058.3724858511114</v>
      </c>
      <c r="S3233" s="112" t="s">
        <v>2152</v>
      </c>
      <c r="T3233" s="107" t="s">
        <v>82</v>
      </c>
      <c r="U3233" s="217"/>
      <c r="V3233" s="85"/>
      <c r="W3233" s="85"/>
      <c r="X3233" s="85"/>
      <c r="Y3233" s="85"/>
      <c r="Z3233" s="85"/>
      <c r="AA3233" s="85"/>
      <c r="AB3233" s="86"/>
      <c r="AC3233" s="86"/>
      <c r="AD3233" s="85">
        <v>1</v>
      </c>
      <c r="AE3233" s="85"/>
      <c r="AF3233" s="85"/>
      <c r="AG3233" s="85"/>
      <c r="AH3233" s="85"/>
      <c r="AI3233" s="85"/>
      <c r="AJ3233" s="85"/>
    </row>
    <row r="3234" spans="1:36" ht="16.5" thickTop="1" thickBot="1">
      <c r="A3234" s="105">
        <f t="shared" si="820"/>
        <v>80</v>
      </c>
      <c r="B3234" s="195" t="s">
        <v>3135</v>
      </c>
      <c r="C3234" s="130">
        <v>1964</v>
      </c>
      <c r="D3234" s="107"/>
      <c r="E3234" s="131" t="s">
        <v>80</v>
      </c>
      <c r="F3234" s="107">
        <v>5</v>
      </c>
      <c r="G3234" s="105">
        <v>2</v>
      </c>
      <c r="H3234" s="111">
        <v>1576.4</v>
      </c>
      <c r="I3234" s="111">
        <v>1149.4100000000001</v>
      </c>
      <c r="J3234" s="111">
        <v>1077.71</v>
      </c>
      <c r="K3234" s="109">
        <v>59</v>
      </c>
      <c r="L3234" s="110">
        <f t="shared" si="825"/>
        <v>7099348.9280000012</v>
      </c>
      <c r="M3234" s="108"/>
      <c r="N3234" s="108"/>
      <c r="O3234" s="108"/>
      <c r="P3234" s="110">
        <f>'Форма 2'!C3234-M3234-N3234-O3234</f>
        <v>7099348.9280000012</v>
      </c>
      <c r="Q3234" s="111">
        <f t="shared" si="826"/>
        <v>6176.5157150190107</v>
      </c>
      <c r="R3234" s="111">
        <f t="shared" si="827"/>
        <v>6176.5157150190107</v>
      </c>
      <c r="S3234" s="112" t="s">
        <v>2152</v>
      </c>
      <c r="T3234" s="107" t="s">
        <v>82</v>
      </c>
      <c r="U3234" s="217"/>
      <c r="V3234" s="85"/>
      <c r="W3234" s="85"/>
      <c r="X3234" s="85"/>
      <c r="Y3234" s="85"/>
      <c r="Z3234" s="85"/>
      <c r="AA3234" s="85"/>
      <c r="AB3234" s="86"/>
      <c r="AC3234" s="86"/>
      <c r="AD3234" s="85">
        <v>1</v>
      </c>
      <c r="AE3234" s="85"/>
      <c r="AF3234" s="85"/>
      <c r="AG3234" s="85"/>
      <c r="AH3234" s="85"/>
      <c r="AI3234" s="85"/>
      <c r="AJ3234" s="85"/>
    </row>
    <row r="3235" spans="1:36" ht="16.5" thickTop="1" thickBot="1">
      <c r="A3235" s="105">
        <f t="shared" si="820"/>
        <v>81</v>
      </c>
      <c r="B3235" s="195" t="s">
        <v>3136</v>
      </c>
      <c r="C3235" s="130">
        <v>1964</v>
      </c>
      <c r="D3235" s="107"/>
      <c r="E3235" s="131" t="s">
        <v>212</v>
      </c>
      <c r="F3235" s="107">
        <v>5</v>
      </c>
      <c r="G3235" s="105">
        <v>4</v>
      </c>
      <c r="H3235" s="111">
        <v>3530.3</v>
      </c>
      <c r="I3235" s="111">
        <v>2457.31</v>
      </c>
      <c r="J3235" s="111">
        <v>2457.31</v>
      </c>
      <c r="K3235" s="109">
        <v>155</v>
      </c>
      <c r="L3235" s="110">
        <f t="shared" si="825"/>
        <v>15898776.656000003</v>
      </c>
      <c r="M3235" s="108"/>
      <c r="N3235" s="108"/>
      <c r="O3235" s="108"/>
      <c r="P3235" s="110">
        <f>'Форма 2'!C3235-M3235-N3235-O3235</f>
        <v>15898776.656000003</v>
      </c>
      <c r="Q3235" s="111">
        <f t="shared" si="826"/>
        <v>6469.9922500620614</v>
      </c>
      <c r="R3235" s="111">
        <f t="shared" si="827"/>
        <v>6469.9922500620614</v>
      </c>
      <c r="S3235" s="112" t="s">
        <v>2152</v>
      </c>
      <c r="T3235" s="107" t="s">
        <v>82</v>
      </c>
      <c r="U3235" s="217"/>
      <c r="V3235" s="85"/>
      <c r="W3235" s="85"/>
      <c r="X3235" s="85"/>
      <c r="Y3235" s="85"/>
      <c r="Z3235" s="85"/>
      <c r="AA3235" s="85"/>
      <c r="AB3235" s="86"/>
      <c r="AC3235" s="86"/>
      <c r="AD3235" s="85">
        <v>1</v>
      </c>
      <c r="AE3235" s="85"/>
      <c r="AF3235" s="85"/>
      <c r="AG3235" s="85"/>
      <c r="AH3235" s="85"/>
      <c r="AI3235" s="85"/>
      <c r="AJ3235" s="85"/>
    </row>
    <row r="3236" spans="1:36" ht="16.5" thickTop="1" thickBot="1">
      <c r="A3236" s="105">
        <f t="shared" si="820"/>
        <v>82</v>
      </c>
      <c r="B3236" s="195" t="s">
        <v>3137</v>
      </c>
      <c r="C3236" s="130">
        <v>1964</v>
      </c>
      <c r="D3236" s="107"/>
      <c r="E3236" s="131" t="s">
        <v>212</v>
      </c>
      <c r="F3236" s="107">
        <v>5</v>
      </c>
      <c r="G3236" s="105">
        <v>4</v>
      </c>
      <c r="H3236" s="111">
        <v>3553</v>
      </c>
      <c r="I3236" s="111">
        <v>2478.8000000000002</v>
      </c>
      <c r="J3236" s="111">
        <v>2478.8000000000002</v>
      </c>
      <c r="K3236" s="109">
        <v>143</v>
      </c>
      <c r="L3236" s="110">
        <f t="shared" si="825"/>
        <v>16001006.560000002</v>
      </c>
      <c r="M3236" s="108"/>
      <c r="N3236" s="108"/>
      <c r="O3236" s="108"/>
      <c r="P3236" s="110">
        <f>'Форма 2'!C3236-M3236-N3236-O3236</f>
        <v>16001006.560000002</v>
      </c>
      <c r="Q3236" s="111">
        <f t="shared" si="826"/>
        <v>6455.1422301113444</v>
      </c>
      <c r="R3236" s="111">
        <f t="shared" si="827"/>
        <v>6455.1422301113444</v>
      </c>
      <c r="S3236" s="112" t="s">
        <v>2152</v>
      </c>
      <c r="T3236" s="107" t="s">
        <v>82</v>
      </c>
      <c r="U3236" s="217"/>
      <c r="V3236" s="85"/>
      <c r="W3236" s="85"/>
      <c r="X3236" s="85"/>
      <c r="Y3236" s="85"/>
      <c r="Z3236" s="85"/>
      <c r="AA3236" s="85"/>
      <c r="AB3236" s="86"/>
      <c r="AC3236" s="86"/>
      <c r="AD3236" s="85">
        <v>1</v>
      </c>
      <c r="AE3236" s="85"/>
      <c r="AF3236" s="85"/>
      <c r="AG3236" s="85"/>
      <c r="AH3236" s="85"/>
      <c r="AI3236" s="85"/>
      <c r="AJ3236" s="85"/>
    </row>
    <row r="3237" spans="1:36" ht="16.5" thickTop="1" thickBot="1">
      <c r="A3237" s="105">
        <f t="shared" si="820"/>
        <v>83</v>
      </c>
      <c r="B3237" s="195" t="s">
        <v>3138</v>
      </c>
      <c r="C3237" s="130">
        <v>1964</v>
      </c>
      <c r="D3237" s="107"/>
      <c r="E3237" s="131" t="s">
        <v>80</v>
      </c>
      <c r="F3237" s="107">
        <v>5</v>
      </c>
      <c r="G3237" s="105">
        <v>2</v>
      </c>
      <c r="H3237" s="111">
        <v>1547.5</v>
      </c>
      <c r="I3237" s="111">
        <v>1196.8200000000002</v>
      </c>
      <c r="J3237" s="111">
        <v>1104.42</v>
      </c>
      <c r="K3237" s="109">
        <v>55</v>
      </c>
      <c r="L3237" s="110">
        <f t="shared" si="825"/>
        <v>6969197.2000000011</v>
      </c>
      <c r="M3237" s="108"/>
      <c r="N3237" s="108"/>
      <c r="O3237" s="108"/>
      <c r="P3237" s="110">
        <f>'Форма 2'!C3237-M3237-N3237-O3237</f>
        <v>6969197.2000000011</v>
      </c>
      <c r="Q3237" s="111">
        <f t="shared" si="826"/>
        <v>5823.0955365050722</v>
      </c>
      <c r="R3237" s="111">
        <f t="shared" si="827"/>
        <v>5823.0955365050722</v>
      </c>
      <c r="S3237" s="112" t="s">
        <v>2152</v>
      </c>
      <c r="T3237" s="107" t="s">
        <v>82</v>
      </c>
      <c r="U3237" s="217"/>
      <c r="V3237" s="85"/>
      <c r="W3237" s="85"/>
      <c r="X3237" s="85"/>
      <c r="Y3237" s="85"/>
      <c r="Z3237" s="85"/>
      <c r="AA3237" s="85"/>
      <c r="AB3237" s="86"/>
      <c r="AC3237" s="86"/>
      <c r="AD3237" s="85">
        <v>1</v>
      </c>
      <c r="AE3237" s="85"/>
      <c r="AF3237" s="85"/>
      <c r="AG3237" s="85"/>
      <c r="AH3237" s="85"/>
      <c r="AI3237" s="85"/>
      <c r="AJ3237" s="85"/>
    </row>
    <row r="3238" spans="1:36" ht="16.5" thickTop="1" thickBot="1">
      <c r="A3238" s="105">
        <f t="shared" si="820"/>
        <v>84</v>
      </c>
      <c r="B3238" s="195" t="s">
        <v>3139</v>
      </c>
      <c r="C3238" s="130">
        <v>1977</v>
      </c>
      <c r="D3238" s="107"/>
      <c r="E3238" s="131" t="s">
        <v>669</v>
      </c>
      <c r="F3238" s="107">
        <v>9</v>
      </c>
      <c r="G3238" s="105">
        <v>4</v>
      </c>
      <c r="H3238" s="111">
        <v>9184.2000000000007</v>
      </c>
      <c r="I3238" s="111">
        <v>7625.1</v>
      </c>
      <c r="J3238" s="111">
        <v>7625.1</v>
      </c>
      <c r="K3238" s="109">
        <v>400</v>
      </c>
      <c r="L3238" s="110">
        <f t="shared" si="825"/>
        <v>11114035.68</v>
      </c>
      <c r="M3238" s="108"/>
      <c r="N3238" s="108"/>
      <c r="O3238" s="108"/>
      <c r="P3238" s="110">
        <f>'Форма 2'!C3238-M3238-N3238-O3238</f>
        <v>11114035.68</v>
      </c>
      <c r="Q3238" s="111">
        <f t="shared" si="826"/>
        <v>1457.5593343038122</v>
      </c>
      <c r="R3238" s="111">
        <f t="shared" si="827"/>
        <v>1457.5593343038122</v>
      </c>
      <c r="S3238" s="112" t="s">
        <v>2152</v>
      </c>
      <c r="T3238" s="107" t="s">
        <v>92</v>
      </c>
      <c r="U3238" s="217"/>
      <c r="V3238" s="85"/>
      <c r="W3238" s="85"/>
      <c r="X3238" s="85"/>
      <c r="Y3238" s="85"/>
      <c r="Z3238" s="172"/>
      <c r="AA3238" s="172"/>
      <c r="AB3238" s="177">
        <v>4</v>
      </c>
      <c r="AC3238" s="154">
        <f>2778508.92*AB3238</f>
        <v>11114035.68</v>
      </c>
      <c r="AD3238" s="85"/>
      <c r="AE3238" s="85"/>
      <c r="AF3238" s="85"/>
      <c r="AG3238" s="166"/>
      <c r="AH3238" s="85"/>
      <c r="AI3238" s="85"/>
      <c r="AJ3238" s="85"/>
    </row>
    <row r="3239" spans="1:36" ht="16.5" thickTop="1" thickBot="1">
      <c r="A3239" s="105">
        <f t="shared" si="820"/>
        <v>85</v>
      </c>
      <c r="B3239" s="195" t="s">
        <v>405</v>
      </c>
      <c r="C3239" s="130">
        <v>1982</v>
      </c>
      <c r="D3239" s="107"/>
      <c r="E3239" s="131" t="s">
        <v>239</v>
      </c>
      <c r="F3239" s="107">
        <v>9</v>
      </c>
      <c r="G3239" s="105">
        <v>2</v>
      </c>
      <c r="H3239" s="111">
        <v>4652.8</v>
      </c>
      <c r="I3239" s="111">
        <v>3884.5</v>
      </c>
      <c r="J3239" s="111">
        <v>3884.5</v>
      </c>
      <c r="K3239" s="109">
        <v>192</v>
      </c>
      <c r="L3239" s="110">
        <f t="shared" si="825"/>
        <v>9621571.648</v>
      </c>
      <c r="M3239" s="108"/>
      <c r="N3239" s="108"/>
      <c r="O3239" s="108"/>
      <c r="P3239" s="110">
        <f>'Форма 2'!C3239-M3239-N3239-O3239</f>
        <v>9621571.648</v>
      </c>
      <c r="Q3239" s="111">
        <f>L3239/I3239</f>
        <v>2476.9137979147895</v>
      </c>
      <c r="R3239" s="111">
        <f>Q3239</f>
        <v>2476.9137979147895</v>
      </c>
      <c r="S3239" s="112" t="s">
        <v>2152</v>
      </c>
      <c r="T3239" s="107" t="s">
        <v>82</v>
      </c>
      <c r="U3239" s="217"/>
      <c r="V3239" s="85"/>
      <c r="W3239" s="85"/>
      <c r="X3239" s="85"/>
      <c r="Y3239" s="85"/>
      <c r="Z3239" s="85"/>
      <c r="AA3239" s="85"/>
      <c r="AB3239" s="86"/>
      <c r="AC3239" s="86"/>
      <c r="AD3239" s="85">
        <v>1</v>
      </c>
      <c r="AE3239" s="85"/>
      <c r="AF3239" s="85"/>
      <c r="AG3239" s="85"/>
      <c r="AH3239" s="85"/>
      <c r="AI3239" s="85"/>
      <c r="AJ3239" s="85"/>
    </row>
    <row r="3240" spans="1:36" ht="16.5" thickTop="1" thickBot="1">
      <c r="A3240" s="105">
        <f t="shared" si="820"/>
        <v>86</v>
      </c>
      <c r="B3240" s="195" t="s">
        <v>406</v>
      </c>
      <c r="C3240" s="130">
        <v>2006</v>
      </c>
      <c r="D3240" s="107"/>
      <c r="E3240" s="131"/>
      <c r="F3240" s="107">
        <v>16</v>
      </c>
      <c r="G3240" s="105">
        <v>4</v>
      </c>
      <c r="H3240" s="111">
        <v>17067.7</v>
      </c>
      <c r="I3240" s="111">
        <v>15071.3</v>
      </c>
      <c r="J3240" s="111">
        <v>13434</v>
      </c>
      <c r="K3240" s="109">
        <v>374</v>
      </c>
      <c r="L3240" s="110">
        <f t="shared" si="825"/>
        <v>35847802.341000006</v>
      </c>
      <c r="M3240" s="108"/>
      <c r="N3240" s="108"/>
      <c r="O3240" s="108"/>
      <c r="P3240" s="110">
        <f>'Форма 2'!C3240-M3240-N3240-O3240</f>
        <v>35847802.341000006</v>
      </c>
      <c r="Q3240" s="111">
        <f>L3240/I3240</f>
        <v>2378.5474604712272</v>
      </c>
      <c r="R3240" s="111">
        <f>Q3240</f>
        <v>2378.5474604712272</v>
      </c>
      <c r="S3240" s="112" t="s">
        <v>2152</v>
      </c>
      <c r="T3240" s="107" t="s">
        <v>92</v>
      </c>
      <c r="U3240" s="217"/>
      <c r="V3240" s="85"/>
      <c r="W3240" s="85"/>
      <c r="X3240" s="85">
        <v>1</v>
      </c>
      <c r="Y3240" s="85">
        <v>1</v>
      </c>
      <c r="Z3240" s="85"/>
      <c r="AA3240" s="85">
        <v>1</v>
      </c>
      <c r="AB3240" s="86"/>
      <c r="AC3240" s="86"/>
      <c r="AD3240" s="85"/>
      <c r="AE3240" s="85"/>
      <c r="AF3240" s="85"/>
      <c r="AG3240" s="85"/>
      <c r="AH3240" s="85"/>
      <c r="AI3240" s="85"/>
      <c r="AJ3240" s="85"/>
    </row>
    <row r="3241" spans="1:36" ht="16.5" thickTop="1" thickBot="1">
      <c r="A3241" s="105">
        <f t="shared" si="820"/>
        <v>87</v>
      </c>
      <c r="B3241" s="195" t="s">
        <v>3140</v>
      </c>
      <c r="C3241" s="130">
        <v>1961</v>
      </c>
      <c r="D3241" s="107"/>
      <c r="E3241" s="131" t="s">
        <v>432</v>
      </c>
      <c r="F3241" s="107">
        <v>5</v>
      </c>
      <c r="G3241" s="105">
        <v>4</v>
      </c>
      <c r="H3241" s="111">
        <v>3603.6</v>
      </c>
      <c r="I3241" s="111">
        <v>3250.9</v>
      </c>
      <c r="J3241" s="111">
        <v>3250.9</v>
      </c>
      <c r="K3241" s="109">
        <v>174</v>
      </c>
      <c r="L3241" s="110">
        <f t="shared" si="825"/>
        <v>16228884.672</v>
      </c>
      <c r="M3241" s="108"/>
      <c r="N3241" s="108"/>
      <c r="O3241" s="108"/>
      <c r="P3241" s="110">
        <f>'Форма 2'!C3241-M3241-N3241-O3241</f>
        <v>16228884.672</v>
      </c>
      <c r="Q3241" s="111">
        <f t="shared" si="826"/>
        <v>4992.1205426189672</v>
      </c>
      <c r="R3241" s="111">
        <f t="shared" si="827"/>
        <v>4992.1205426189672</v>
      </c>
      <c r="S3241" s="112" t="s">
        <v>2152</v>
      </c>
      <c r="T3241" s="107" t="s">
        <v>82</v>
      </c>
      <c r="U3241" s="217"/>
      <c r="V3241" s="85"/>
      <c r="W3241" s="85"/>
      <c r="X3241" s="85"/>
      <c r="Y3241" s="85"/>
      <c r="Z3241" s="85"/>
      <c r="AA3241" s="85"/>
      <c r="AB3241" s="86"/>
      <c r="AC3241" s="86"/>
      <c r="AD3241" s="85">
        <v>1</v>
      </c>
      <c r="AE3241" s="85"/>
      <c r="AF3241" s="85"/>
      <c r="AG3241" s="85"/>
      <c r="AH3241" s="85"/>
      <c r="AI3241" s="85"/>
      <c r="AJ3241" s="85"/>
    </row>
    <row r="3242" spans="1:36" ht="16.5" thickTop="1" thickBot="1">
      <c r="A3242" s="105">
        <f t="shared" si="820"/>
        <v>88</v>
      </c>
      <c r="B3242" s="195" t="s">
        <v>3141</v>
      </c>
      <c r="C3242" s="130">
        <v>1962</v>
      </c>
      <c r="D3242" s="107"/>
      <c r="E3242" s="131" t="s">
        <v>239</v>
      </c>
      <c r="F3242" s="107">
        <v>5</v>
      </c>
      <c r="G3242" s="105">
        <v>4</v>
      </c>
      <c r="H3242" s="111">
        <v>3412.4</v>
      </c>
      <c r="I3242" s="111">
        <v>3237.4</v>
      </c>
      <c r="J3242" s="111">
        <v>3237.4</v>
      </c>
      <c r="K3242" s="109">
        <v>168</v>
      </c>
      <c r="L3242" s="110">
        <f t="shared" si="825"/>
        <v>15367811.648000002</v>
      </c>
      <c r="M3242" s="108"/>
      <c r="N3242" s="108"/>
      <c r="O3242" s="108"/>
      <c r="P3242" s="110">
        <f>'Форма 2'!C3242-M3242-N3242-O3242</f>
        <v>15367811.648000002</v>
      </c>
      <c r="Q3242" s="111">
        <f t="shared" si="826"/>
        <v>4746.9610329276584</v>
      </c>
      <c r="R3242" s="111">
        <f t="shared" si="827"/>
        <v>4746.9610329276584</v>
      </c>
      <c r="S3242" s="112" t="s">
        <v>2152</v>
      </c>
      <c r="T3242" s="107" t="s">
        <v>82</v>
      </c>
      <c r="U3242" s="217"/>
      <c r="V3242" s="85"/>
      <c r="W3242" s="85"/>
      <c r="X3242" s="85"/>
      <c r="Y3242" s="85"/>
      <c r="Z3242" s="85"/>
      <c r="AA3242" s="85"/>
      <c r="AB3242" s="86"/>
      <c r="AC3242" s="86"/>
      <c r="AD3242" s="85">
        <v>1</v>
      </c>
      <c r="AE3242" s="85"/>
      <c r="AF3242" s="85"/>
      <c r="AG3242" s="85"/>
      <c r="AH3242" s="85"/>
      <c r="AI3242" s="85"/>
      <c r="AJ3242" s="85"/>
    </row>
    <row r="3243" spans="1:36" ht="16.5" thickTop="1" thickBot="1">
      <c r="A3243" s="105">
        <f t="shared" si="820"/>
        <v>89</v>
      </c>
      <c r="B3243" s="195" t="s">
        <v>3142</v>
      </c>
      <c r="C3243" s="130">
        <v>1960</v>
      </c>
      <c r="D3243" s="107"/>
      <c r="E3243" s="131" t="s">
        <v>432</v>
      </c>
      <c r="F3243" s="107">
        <v>5</v>
      </c>
      <c r="G3243" s="105">
        <v>2</v>
      </c>
      <c r="H3243" s="111">
        <v>1856.3</v>
      </c>
      <c r="I3243" s="111">
        <v>1603.7</v>
      </c>
      <c r="J3243" s="111">
        <v>1533.2</v>
      </c>
      <c r="K3243" s="109">
        <v>84</v>
      </c>
      <c r="L3243" s="110">
        <f t="shared" si="825"/>
        <v>8359884.1760000009</v>
      </c>
      <c r="M3243" s="108"/>
      <c r="N3243" s="108"/>
      <c r="O3243" s="108"/>
      <c r="P3243" s="110">
        <f>'Форма 2'!C3243-M3243-N3243-O3243</f>
        <v>8359884.1760000009</v>
      </c>
      <c r="Q3243" s="111">
        <f t="shared" si="826"/>
        <v>5212.8728415539072</v>
      </c>
      <c r="R3243" s="111">
        <f t="shared" si="827"/>
        <v>5212.8728415539072</v>
      </c>
      <c r="S3243" s="112" t="s">
        <v>2152</v>
      </c>
      <c r="T3243" s="107" t="s">
        <v>82</v>
      </c>
      <c r="U3243" s="217"/>
      <c r="V3243" s="85"/>
      <c r="W3243" s="85"/>
      <c r="X3243" s="85"/>
      <c r="Y3243" s="85"/>
      <c r="Z3243" s="85"/>
      <c r="AA3243" s="85"/>
      <c r="AB3243" s="86"/>
      <c r="AC3243" s="86"/>
      <c r="AD3243" s="85">
        <v>1</v>
      </c>
      <c r="AE3243" s="85"/>
      <c r="AF3243" s="85"/>
      <c r="AG3243" s="85"/>
      <c r="AH3243" s="85"/>
      <c r="AI3243" s="85"/>
      <c r="AJ3243" s="85"/>
    </row>
    <row r="3244" spans="1:36" ht="16.5" thickTop="1" thickBot="1">
      <c r="A3244" s="105">
        <f t="shared" si="820"/>
        <v>90</v>
      </c>
      <c r="B3244" s="195" t="s">
        <v>3143</v>
      </c>
      <c r="C3244" s="130">
        <v>1962</v>
      </c>
      <c r="D3244" s="107"/>
      <c r="E3244" s="131" t="s">
        <v>239</v>
      </c>
      <c r="F3244" s="107">
        <v>5</v>
      </c>
      <c r="G3244" s="105">
        <v>4</v>
      </c>
      <c r="H3244" s="111">
        <v>3258.6</v>
      </c>
      <c r="I3244" s="111">
        <v>2995.9</v>
      </c>
      <c r="J3244" s="111">
        <v>2995.9</v>
      </c>
      <c r="K3244" s="109">
        <v>160</v>
      </c>
      <c r="L3244" s="110">
        <f t="shared" si="825"/>
        <v>14675170.272000002</v>
      </c>
      <c r="M3244" s="108"/>
      <c r="N3244" s="108"/>
      <c r="O3244" s="108"/>
      <c r="P3244" s="110">
        <f>'Форма 2'!C3244-M3244-N3244-O3244</f>
        <v>14675170.272000002</v>
      </c>
      <c r="Q3244" s="111">
        <f t="shared" si="826"/>
        <v>4898.4179285022865</v>
      </c>
      <c r="R3244" s="111">
        <f t="shared" si="827"/>
        <v>4898.4179285022865</v>
      </c>
      <c r="S3244" s="112" t="s">
        <v>2152</v>
      </c>
      <c r="T3244" s="107" t="s">
        <v>82</v>
      </c>
      <c r="U3244" s="217"/>
      <c r="V3244" s="85"/>
      <c r="W3244" s="85"/>
      <c r="X3244" s="85"/>
      <c r="Y3244" s="85"/>
      <c r="Z3244" s="85"/>
      <c r="AA3244" s="85"/>
      <c r="AB3244" s="86"/>
      <c r="AC3244" s="86"/>
      <c r="AD3244" s="85">
        <v>1</v>
      </c>
      <c r="AE3244" s="85"/>
      <c r="AF3244" s="85"/>
      <c r="AG3244" s="85"/>
      <c r="AH3244" s="85"/>
      <c r="AI3244" s="85"/>
      <c r="AJ3244" s="85"/>
    </row>
    <row r="3245" spans="1:36" ht="16.5" thickTop="1" thickBot="1">
      <c r="A3245" s="105">
        <f t="shared" si="820"/>
        <v>91</v>
      </c>
      <c r="B3245" s="119" t="s">
        <v>3144</v>
      </c>
      <c r="C3245" s="264">
        <v>1972</v>
      </c>
      <c r="D3245" s="115"/>
      <c r="E3245" s="197" t="s">
        <v>91</v>
      </c>
      <c r="F3245" s="265">
        <v>5</v>
      </c>
      <c r="G3245" s="264">
        <v>6</v>
      </c>
      <c r="H3245" s="111">
        <v>4493.8</v>
      </c>
      <c r="I3245" s="111">
        <v>3857.4</v>
      </c>
      <c r="J3245" s="111">
        <v>3857.4</v>
      </c>
      <c r="K3245" s="266">
        <v>188</v>
      </c>
      <c r="L3245" s="110">
        <f t="shared" si="825"/>
        <v>21940349.368000001</v>
      </c>
      <c r="M3245" s="108"/>
      <c r="N3245" s="108"/>
      <c r="O3245" s="108"/>
      <c r="P3245" s="110">
        <f>'Форма 2'!C3245-M3245-N3245-O3245</f>
        <v>21940349.368000001</v>
      </c>
      <c r="Q3245" s="111">
        <f t="shared" si="826"/>
        <v>5687.8595344014102</v>
      </c>
      <c r="R3245" s="111">
        <f t="shared" si="827"/>
        <v>5687.8595344014102</v>
      </c>
      <c r="S3245" s="112" t="s">
        <v>2152</v>
      </c>
      <c r="T3245" s="105" t="s">
        <v>92</v>
      </c>
      <c r="U3245" s="217"/>
      <c r="V3245" s="85"/>
      <c r="W3245" s="85"/>
      <c r="X3245" s="85"/>
      <c r="Y3245" s="85"/>
      <c r="Z3245" s="85"/>
      <c r="AA3245" s="85"/>
      <c r="AB3245" s="86"/>
      <c r="AC3245" s="86"/>
      <c r="AD3245" s="85"/>
      <c r="AE3245" s="85">
        <v>1</v>
      </c>
      <c r="AF3245" s="85"/>
      <c r="AG3245" s="85"/>
      <c r="AH3245" s="85"/>
      <c r="AI3245" s="85"/>
      <c r="AJ3245" s="85"/>
    </row>
    <row r="3246" spans="1:36" ht="16.5" thickTop="1" thickBot="1">
      <c r="A3246" s="105">
        <f t="shared" si="820"/>
        <v>92</v>
      </c>
      <c r="B3246" s="195" t="s">
        <v>3145</v>
      </c>
      <c r="C3246" s="130">
        <v>1961</v>
      </c>
      <c r="D3246" s="107"/>
      <c r="E3246" s="131" t="s">
        <v>80</v>
      </c>
      <c r="F3246" s="107">
        <v>3</v>
      </c>
      <c r="G3246" s="105">
        <v>2</v>
      </c>
      <c r="H3246" s="111">
        <v>1063.0999999999999</v>
      </c>
      <c r="I3246" s="111">
        <v>970.5</v>
      </c>
      <c r="J3246" s="111">
        <v>970.5</v>
      </c>
      <c r="K3246" s="109">
        <v>48</v>
      </c>
      <c r="L3246" s="110">
        <f t="shared" si="825"/>
        <v>10160461.308999998</v>
      </c>
      <c r="M3246" s="108"/>
      <c r="N3246" s="108"/>
      <c r="O3246" s="108"/>
      <c r="P3246" s="110">
        <f>'Форма 2'!C3246-M3246-N3246-O3246</f>
        <v>10160461.308999998</v>
      </c>
      <c r="Q3246" s="111">
        <f t="shared" si="826"/>
        <v>10469.305831014939</v>
      </c>
      <c r="R3246" s="111">
        <f t="shared" si="827"/>
        <v>10469.305831014939</v>
      </c>
      <c r="S3246" s="112" t="s">
        <v>2152</v>
      </c>
      <c r="T3246" s="107" t="s">
        <v>82</v>
      </c>
      <c r="U3246" s="217"/>
      <c r="V3246" s="85"/>
      <c r="W3246" s="85"/>
      <c r="X3246" s="85"/>
      <c r="Y3246" s="85"/>
      <c r="Z3246" s="85"/>
      <c r="AA3246" s="85"/>
      <c r="AB3246" s="86"/>
      <c r="AC3246" s="86"/>
      <c r="AD3246" s="85">
        <v>1</v>
      </c>
      <c r="AE3246" s="85"/>
      <c r="AF3246" s="85"/>
      <c r="AG3246" s="85"/>
      <c r="AH3246" s="85"/>
      <c r="AI3246" s="85"/>
      <c r="AJ3246" s="85"/>
    </row>
    <row r="3247" spans="1:36" ht="16.5" thickTop="1" thickBot="1">
      <c r="A3247" s="105">
        <f t="shared" si="820"/>
        <v>93</v>
      </c>
      <c r="B3247" s="195" t="s">
        <v>3146</v>
      </c>
      <c r="C3247" s="130">
        <v>1957</v>
      </c>
      <c r="D3247" s="107"/>
      <c r="E3247" s="131" t="s">
        <v>94</v>
      </c>
      <c r="F3247" s="107">
        <v>3</v>
      </c>
      <c r="G3247" s="105">
        <v>3</v>
      </c>
      <c r="H3247" s="111">
        <v>1626.37</v>
      </c>
      <c r="I3247" s="111">
        <v>1448</v>
      </c>
      <c r="J3247" s="111">
        <v>1107.3</v>
      </c>
      <c r="K3247" s="109">
        <v>69</v>
      </c>
      <c r="L3247" s="110">
        <f t="shared" si="825"/>
        <v>5669119.2274999991</v>
      </c>
      <c r="M3247" s="108"/>
      <c r="N3247" s="108"/>
      <c r="O3247" s="108"/>
      <c r="P3247" s="110">
        <f>'Форма 2'!C3247-M3247-N3247-O3247</f>
        <v>5669119.2274999991</v>
      </c>
      <c r="Q3247" s="111">
        <f t="shared" si="826"/>
        <v>3915.1375880524856</v>
      </c>
      <c r="R3247" s="111">
        <f t="shared" si="827"/>
        <v>3915.1375880524856</v>
      </c>
      <c r="S3247" s="112" t="s">
        <v>2152</v>
      </c>
      <c r="T3247" s="107" t="s">
        <v>82</v>
      </c>
      <c r="U3247" s="217"/>
      <c r="V3247" s="85"/>
      <c r="W3247" s="85"/>
      <c r="X3247" s="85">
        <v>1</v>
      </c>
      <c r="Y3247" s="85">
        <v>1</v>
      </c>
      <c r="Z3247" s="85">
        <v>1</v>
      </c>
      <c r="AA3247" s="85"/>
      <c r="AB3247" s="86"/>
      <c r="AC3247" s="86"/>
      <c r="AD3247" s="85"/>
      <c r="AE3247" s="85"/>
      <c r="AF3247" s="85">
        <v>1</v>
      </c>
      <c r="AG3247" s="85"/>
      <c r="AH3247" s="85"/>
      <c r="AI3247" s="85"/>
      <c r="AJ3247" s="85"/>
    </row>
    <row r="3248" spans="1:36" ht="16.5" thickTop="1" thickBot="1">
      <c r="A3248" s="105">
        <f t="shared" si="820"/>
        <v>94</v>
      </c>
      <c r="B3248" s="195" t="s">
        <v>3147</v>
      </c>
      <c r="C3248" s="130">
        <v>1956</v>
      </c>
      <c r="D3248" s="107"/>
      <c r="E3248" s="131" t="s">
        <v>378</v>
      </c>
      <c r="F3248" s="107">
        <v>3</v>
      </c>
      <c r="G3248" s="105">
        <v>3</v>
      </c>
      <c r="H3248" s="111">
        <v>2398.8000000000002</v>
      </c>
      <c r="I3248" s="111">
        <v>2163.4</v>
      </c>
      <c r="J3248" s="111">
        <v>1826.4</v>
      </c>
      <c r="K3248" s="109">
        <v>59</v>
      </c>
      <c r="L3248" s="110">
        <f t="shared" si="825"/>
        <v>4660196.7359999996</v>
      </c>
      <c r="M3248" s="108"/>
      <c r="N3248" s="108"/>
      <c r="O3248" s="108"/>
      <c r="P3248" s="110">
        <f>'Форма 2'!C3248-M3248-N3248-O3248</f>
        <v>4660196.7359999996</v>
      </c>
      <c r="Q3248" s="111">
        <f t="shared" si="826"/>
        <v>2154.1077637052786</v>
      </c>
      <c r="R3248" s="111">
        <f t="shared" si="827"/>
        <v>2154.1077637052786</v>
      </c>
      <c r="S3248" s="112" t="s">
        <v>2152</v>
      </c>
      <c r="T3248" s="107" t="s">
        <v>82</v>
      </c>
      <c r="U3248" s="217"/>
      <c r="V3248" s="85"/>
      <c r="W3248" s="85"/>
      <c r="X3248" s="85"/>
      <c r="Y3248" s="85"/>
      <c r="Z3248" s="85">
        <v>1</v>
      </c>
      <c r="AA3248" s="85"/>
      <c r="AB3248" s="86"/>
      <c r="AC3248" s="86"/>
      <c r="AD3248" s="85"/>
      <c r="AE3248" s="85"/>
      <c r="AF3248" s="85">
        <v>1</v>
      </c>
      <c r="AG3248" s="85"/>
      <c r="AH3248" s="85"/>
      <c r="AI3248" s="85"/>
      <c r="AJ3248" s="85"/>
    </row>
    <row r="3249" spans="1:36" ht="16.5" thickTop="1" thickBot="1">
      <c r="A3249" s="105">
        <f t="shared" si="820"/>
        <v>95</v>
      </c>
      <c r="B3249" s="195" t="s">
        <v>3148</v>
      </c>
      <c r="C3249" s="130">
        <v>1961</v>
      </c>
      <c r="D3249" s="107"/>
      <c r="E3249" s="131" t="s">
        <v>239</v>
      </c>
      <c r="F3249" s="107">
        <v>4</v>
      </c>
      <c r="G3249" s="105">
        <v>2</v>
      </c>
      <c r="H3249" s="111">
        <v>1444.1</v>
      </c>
      <c r="I3249" s="111">
        <v>1296.9000000000001</v>
      </c>
      <c r="J3249" s="111">
        <v>1296.9000000000001</v>
      </c>
      <c r="K3249" s="109">
        <v>73</v>
      </c>
      <c r="L3249" s="110">
        <f t="shared" si="825"/>
        <v>6503533.2319999998</v>
      </c>
      <c r="M3249" s="108"/>
      <c r="N3249" s="108"/>
      <c r="O3249" s="108"/>
      <c r="P3249" s="110">
        <f>'Форма 2'!C3249-M3249-N3249-O3249</f>
        <v>6503533.2319999998</v>
      </c>
      <c r="Q3249" s="111">
        <f>L3249/I3249</f>
        <v>5014.6759441745698</v>
      </c>
      <c r="R3249" s="111">
        <f>Q3249</f>
        <v>5014.6759441745698</v>
      </c>
      <c r="S3249" s="112" t="s">
        <v>2152</v>
      </c>
      <c r="T3249" s="107" t="s">
        <v>82</v>
      </c>
      <c r="U3249" s="217"/>
      <c r="V3249" s="85"/>
      <c r="W3249" s="85"/>
      <c r="X3249" s="85"/>
      <c r="Y3249" s="85"/>
      <c r="Z3249" s="85"/>
      <c r="AA3249" s="85"/>
      <c r="AB3249" s="86"/>
      <c r="AC3249" s="86"/>
      <c r="AD3249" s="85">
        <v>1</v>
      </c>
      <c r="AE3249" s="85"/>
      <c r="AF3249" s="85"/>
      <c r="AG3249" s="85"/>
      <c r="AH3249" s="85"/>
      <c r="AI3249" s="85"/>
      <c r="AJ3249" s="85"/>
    </row>
    <row r="3250" spans="1:36" ht="16.5" thickTop="1" thickBot="1">
      <c r="A3250" s="105">
        <f t="shared" si="820"/>
        <v>96</v>
      </c>
      <c r="B3250" s="195" t="s">
        <v>3149</v>
      </c>
      <c r="C3250" s="130">
        <v>1984</v>
      </c>
      <c r="D3250" s="107"/>
      <c r="E3250" s="131" t="s">
        <v>94</v>
      </c>
      <c r="F3250" s="107">
        <v>9</v>
      </c>
      <c r="G3250" s="105">
        <v>5</v>
      </c>
      <c r="H3250" s="111">
        <v>10544.8</v>
      </c>
      <c r="I3250" s="111">
        <v>9399.7999999999993</v>
      </c>
      <c r="J3250" s="111">
        <v>9399.7999999999993</v>
      </c>
      <c r="K3250" s="109">
        <v>416</v>
      </c>
      <c r="L3250" s="110">
        <f t="shared" si="825"/>
        <v>160717514.72</v>
      </c>
      <c r="M3250" s="108"/>
      <c r="N3250" s="108"/>
      <c r="O3250" s="108"/>
      <c r="P3250" s="110">
        <f>'Форма 2'!C3250-M3250-N3250-O3250</f>
        <v>160717514.72</v>
      </c>
      <c r="Q3250" s="111">
        <f>L3250/I3250</f>
        <v>17097.971735568844</v>
      </c>
      <c r="R3250" s="111">
        <f>Q3250</f>
        <v>17097.971735568844</v>
      </c>
      <c r="S3250" s="112" t="s">
        <v>2152</v>
      </c>
      <c r="T3250" s="105" t="s">
        <v>92</v>
      </c>
      <c r="U3250" s="217"/>
      <c r="V3250" s="85"/>
      <c r="W3250" s="85"/>
      <c r="X3250" s="85"/>
      <c r="Y3250" s="85"/>
      <c r="Z3250" s="85"/>
      <c r="AA3250" s="85"/>
      <c r="AB3250" s="86"/>
      <c r="AC3250" s="86"/>
      <c r="AD3250" s="85"/>
      <c r="AE3250" s="85">
        <v>2</v>
      </c>
      <c r="AF3250" s="85"/>
      <c r="AG3250" s="85"/>
      <c r="AH3250" s="85"/>
      <c r="AI3250" s="85"/>
      <c r="AJ3250" s="85"/>
    </row>
    <row r="3251" spans="1:36" ht="16.5" thickTop="1" thickBot="1">
      <c r="A3251" s="105">
        <f t="shared" ref="A3251:A3314" si="828">A3250+1</f>
        <v>97</v>
      </c>
      <c r="B3251" s="114" t="s">
        <v>417</v>
      </c>
      <c r="C3251" s="123">
        <v>1971</v>
      </c>
      <c r="D3251" s="107"/>
      <c r="E3251" s="114" t="s">
        <v>91</v>
      </c>
      <c r="F3251" s="107">
        <v>5</v>
      </c>
      <c r="G3251" s="107">
        <v>6</v>
      </c>
      <c r="H3251" s="111">
        <v>4285.3599999999997</v>
      </c>
      <c r="I3251" s="111">
        <v>3032.7999999999997</v>
      </c>
      <c r="J3251" s="111">
        <v>3032.7999999999997</v>
      </c>
      <c r="K3251" s="125">
        <v>235</v>
      </c>
      <c r="L3251" s="110">
        <f t="shared" si="825"/>
        <v>471580.43000000005</v>
      </c>
      <c r="M3251" s="108"/>
      <c r="N3251" s="108"/>
      <c r="O3251" s="108"/>
      <c r="P3251" s="110">
        <f>'Форма 2'!C3251-M3251-N3251-O3251</f>
        <v>471580.43000000005</v>
      </c>
      <c r="Q3251" s="111">
        <f t="shared" si="826"/>
        <v>155.49341532577159</v>
      </c>
      <c r="R3251" s="111">
        <f t="shared" si="827"/>
        <v>155.49341532577159</v>
      </c>
      <c r="S3251" s="112" t="s">
        <v>2152</v>
      </c>
      <c r="T3251" s="107" t="s">
        <v>82</v>
      </c>
      <c r="U3251" s="217"/>
      <c r="V3251" s="85"/>
      <c r="W3251" s="85"/>
      <c r="X3251" s="85"/>
      <c r="Y3251" s="85"/>
      <c r="Z3251" s="85"/>
      <c r="AA3251" s="85"/>
      <c r="AB3251" s="86"/>
      <c r="AC3251" s="86"/>
      <c r="AD3251" s="85"/>
      <c r="AE3251" s="85"/>
      <c r="AF3251" s="85"/>
      <c r="AG3251" s="85" t="s">
        <v>5105</v>
      </c>
      <c r="AH3251" s="85"/>
      <c r="AI3251" s="85"/>
      <c r="AJ3251" s="85"/>
    </row>
    <row r="3252" spans="1:36" ht="16.5" thickTop="1" thickBot="1">
      <c r="A3252" s="105">
        <f t="shared" si="828"/>
        <v>98</v>
      </c>
      <c r="B3252" s="114" t="s">
        <v>418</v>
      </c>
      <c r="C3252" s="123">
        <v>1969</v>
      </c>
      <c r="D3252" s="107"/>
      <c r="E3252" s="114" t="s">
        <v>91</v>
      </c>
      <c r="F3252" s="107">
        <v>5</v>
      </c>
      <c r="G3252" s="107">
        <v>6</v>
      </c>
      <c r="H3252" s="111">
        <v>4409.3</v>
      </c>
      <c r="I3252" s="111">
        <v>3057.08</v>
      </c>
      <c r="J3252" s="111">
        <v>3057.08</v>
      </c>
      <c r="K3252" s="125">
        <v>246</v>
      </c>
      <c r="L3252" s="110">
        <f t="shared" si="825"/>
        <v>471580.43000000005</v>
      </c>
      <c r="M3252" s="108"/>
      <c r="N3252" s="108"/>
      <c r="O3252" s="108"/>
      <c r="P3252" s="110">
        <f>'Форма 2'!C3252-M3252-N3252-O3252</f>
        <v>471580.43000000005</v>
      </c>
      <c r="Q3252" s="111">
        <f t="shared" si="826"/>
        <v>154.25845251023856</v>
      </c>
      <c r="R3252" s="111">
        <f t="shared" si="827"/>
        <v>154.25845251023856</v>
      </c>
      <c r="S3252" s="112" t="s">
        <v>2152</v>
      </c>
      <c r="T3252" s="107" t="s">
        <v>82</v>
      </c>
      <c r="U3252" s="217"/>
      <c r="V3252" s="85"/>
      <c r="W3252" s="85"/>
      <c r="X3252" s="85"/>
      <c r="Y3252" s="85"/>
      <c r="Z3252" s="85"/>
      <c r="AA3252" s="85"/>
      <c r="AB3252" s="86"/>
      <c r="AC3252" s="86"/>
      <c r="AD3252" s="85"/>
      <c r="AE3252" s="85"/>
      <c r="AF3252" s="85"/>
      <c r="AG3252" s="85" t="s">
        <v>5105</v>
      </c>
      <c r="AH3252" s="85"/>
      <c r="AI3252" s="85"/>
      <c r="AJ3252" s="85"/>
    </row>
    <row r="3253" spans="1:36" ht="16.5" thickTop="1" thickBot="1">
      <c r="A3253" s="105">
        <f t="shared" si="828"/>
        <v>99</v>
      </c>
      <c r="B3253" s="189" t="s">
        <v>419</v>
      </c>
      <c r="C3253" s="123">
        <v>1973</v>
      </c>
      <c r="D3253" s="107"/>
      <c r="E3253" s="114" t="s">
        <v>91</v>
      </c>
      <c r="F3253" s="107">
        <v>5</v>
      </c>
      <c r="G3253" s="107">
        <v>6</v>
      </c>
      <c r="H3253" s="111">
        <v>4397.66</v>
      </c>
      <c r="I3253" s="111">
        <v>2999.51</v>
      </c>
      <c r="J3253" s="111">
        <v>2999.51</v>
      </c>
      <c r="K3253" s="125">
        <v>236</v>
      </c>
      <c r="L3253" s="110">
        <f t="shared" si="825"/>
        <v>471580.43000000005</v>
      </c>
      <c r="M3253" s="108"/>
      <c r="N3253" s="108"/>
      <c r="O3253" s="108"/>
      <c r="P3253" s="110">
        <f>'Форма 2'!C3253-M3253-N3253-O3253</f>
        <v>471580.43000000005</v>
      </c>
      <c r="Q3253" s="111">
        <f>L3253/I3253</f>
        <v>157.2191557954466</v>
      </c>
      <c r="R3253" s="111">
        <f>Q3253</f>
        <v>157.2191557954466</v>
      </c>
      <c r="S3253" s="112" t="s">
        <v>2152</v>
      </c>
      <c r="T3253" s="107" t="s">
        <v>82</v>
      </c>
      <c r="U3253" s="217"/>
      <c r="V3253" s="85"/>
      <c r="W3253" s="85"/>
      <c r="X3253" s="85"/>
      <c r="Y3253" s="85"/>
      <c r="Z3253" s="85"/>
      <c r="AA3253" s="85"/>
      <c r="AB3253" s="86"/>
      <c r="AC3253" s="86"/>
      <c r="AD3253" s="85"/>
      <c r="AE3253" s="85"/>
      <c r="AF3253" s="85"/>
      <c r="AG3253" s="85" t="s">
        <v>5105</v>
      </c>
      <c r="AH3253" s="85"/>
      <c r="AI3253" s="85"/>
      <c r="AJ3253" s="85"/>
    </row>
    <row r="3254" spans="1:36" ht="16.5" thickTop="1" thickBot="1">
      <c r="A3254" s="105">
        <f t="shared" si="828"/>
        <v>100</v>
      </c>
      <c r="B3254" s="114" t="s">
        <v>3150</v>
      </c>
      <c r="C3254" s="123">
        <v>1992</v>
      </c>
      <c r="D3254" s="107"/>
      <c r="E3254" s="114" t="s">
        <v>91</v>
      </c>
      <c r="F3254" s="107">
        <v>10</v>
      </c>
      <c r="G3254" s="107">
        <v>4</v>
      </c>
      <c r="H3254" s="111">
        <v>10518.6</v>
      </c>
      <c r="I3254" s="111">
        <v>8875.7000000000007</v>
      </c>
      <c r="J3254" s="111">
        <v>8875.7000000000007</v>
      </c>
      <c r="K3254" s="125">
        <v>350</v>
      </c>
      <c r="L3254" s="110">
        <f t="shared" si="825"/>
        <v>15721267.199999999</v>
      </c>
      <c r="M3254" s="108"/>
      <c r="N3254" s="108"/>
      <c r="O3254" s="108"/>
      <c r="P3254" s="110">
        <f>'Форма 2'!C3254-M3254-N3254-O3254</f>
        <v>15721267.199999999</v>
      </c>
      <c r="Q3254" s="111">
        <f>L3254/I3254</f>
        <v>1771.2706828757166</v>
      </c>
      <c r="R3254" s="111">
        <f>Q3254</f>
        <v>1771.2706828757166</v>
      </c>
      <c r="S3254" s="112" t="s">
        <v>2152</v>
      </c>
      <c r="T3254" s="107" t="s">
        <v>92</v>
      </c>
      <c r="U3254" s="217"/>
      <c r="V3254" s="85"/>
      <c r="W3254" s="85"/>
      <c r="X3254" s="85"/>
      <c r="Y3254" s="85"/>
      <c r="Z3254" s="85"/>
      <c r="AA3254" s="85"/>
      <c r="AB3254" s="168">
        <v>4</v>
      </c>
      <c r="AC3254" s="154">
        <f>3930316.8*AB3254</f>
        <v>15721267.199999999</v>
      </c>
      <c r="AD3254" s="85"/>
      <c r="AE3254" s="85"/>
      <c r="AF3254" s="85"/>
      <c r="AG3254" s="85"/>
      <c r="AH3254" s="85"/>
      <c r="AI3254" s="85"/>
      <c r="AJ3254" s="85"/>
    </row>
    <row r="3255" spans="1:36" ht="16.5" thickTop="1" thickBot="1">
      <c r="A3255" s="105">
        <f t="shared" si="828"/>
        <v>101</v>
      </c>
      <c r="B3255" s="114" t="s">
        <v>5143</v>
      </c>
      <c r="C3255" s="107">
        <v>1956</v>
      </c>
      <c r="D3255" s="107"/>
      <c r="E3255" s="114" t="s">
        <v>94</v>
      </c>
      <c r="F3255" s="107">
        <v>3</v>
      </c>
      <c r="G3255" s="107">
        <v>2</v>
      </c>
      <c r="H3255" s="111">
        <v>1254</v>
      </c>
      <c r="I3255" s="111">
        <v>938.8</v>
      </c>
      <c r="J3255" s="111">
        <v>938.8</v>
      </c>
      <c r="K3255" s="241">
        <v>50</v>
      </c>
      <c r="L3255" s="110">
        <f t="shared" ref="L3255" si="829">SUM(M3255:P3255)</f>
        <v>11984967.059999999</v>
      </c>
      <c r="M3255" s="108"/>
      <c r="N3255" s="108"/>
      <c r="O3255" s="108"/>
      <c r="P3255" s="110">
        <f>'Форма 2'!C3255-M3255-N3255-O3255</f>
        <v>11984967.059999999</v>
      </c>
      <c r="Q3255" s="111">
        <f>L3255/I3255</f>
        <v>12766.262313591818</v>
      </c>
      <c r="R3255" s="111">
        <f>Q3255</f>
        <v>12766.262313591818</v>
      </c>
      <c r="S3255" s="112" t="s">
        <v>2152</v>
      </c>
      <c r="T3255" s="107" t="s">
        <v>92</v>
      </c>
      <c r="U3255" s="219"/>
      <c r="V3255" s="153"/>
      <c r="W3255" s="153"/>
      <c r="X3255" s="153"/>
      <c r="Y3255" s="153"/>
      <c r="Z3255" s="153"/>
      <c r="AA3255" s="153"/>
      <c r="AB3255" s="86"/>
      <c r="AC3255" s="86"/>
      <c r="AD3255" s="153">
        <v>1</v>
      </c>
      <c r="AE3255" s="153"/>
      <c r="AF3255" s="153"/>
      <c r="AG3255" s="85"/>
      <c r="AH3255" s="153"/>
      <c r="AI3255" s="153"/>
      <c r="AJ3255" s="153"/>
    </row>
    <row r="3256" spans="1:36" ht="16.5" thickTop="1" thickBot="1">
      <c r="A3256" s="105">
        <f t="shared" si="828"/>
        <v>102</v>
      </c>
      <c r="B3256" s="195" t="s">
        <v>3151</v>
      </c>
      <c r="C3256" s="130">
        <v>1958</v>
      </c>
      <c r="D3256" s="107"/>
      <c r="E3256" s="131" t="s">
        <v>94</v>
      </c>
      <c r="F3256" s="107">
        <v>2</v>
      </c>
      <c r="G3256" s="105">
        <v>10</v>
      </c>
      <c r="H3256" s="111">
        <v>641.70000000000005</v>
      </c>
      <c r="I3256" s="111">
        <v>366.6</v>
      </c>
      <c r="J3256" s="111">
        <v>366.6</v>
      </c>
      <c r="K3256" s="109">
        <v>24</v>
      </c>
      <c r="L3256" s="110">
        <f t="shared" si="825"/>
        <v>832952.26800000004</v>
      </c>
      <c r="M3256" s="108"/>
      <c r="N3256" s="108"/>
      <c r="O3256" s="108"/>
      <c r="P3256" s="110">
        <f>'Форма 2'!C3256-M3256-N3256-O3256</f>
        <v>832952.26800000004</v>
      </c>
      <c r="Q3256" s="111">
        <f t="shared" si="826"/>
        <v>2272.1011129296235</v>
      </c>
      <c r="R3256" s="111">
        <f t="shared" si="827"/>
        <v>2272.1011129296235</v>
      </c>
      <c r="S3256" s="112" t="s">
        <v>2152</v>
      </c>
      <c r="T3256" s="107" t="s">
        <v>82</v>
      </c>
      <c r="U3256" s="217"/>
      <c r="V3256" s="85"/>
      <c r="W3256" s="85"/>
      <c r="X3256" s="85"/>
      <c r="Y3256" s="85"/>
      <c r="Z3256" s="85"/>
      <c r="AA3256" s="85"/>
      <c r="AB3256" s="86"/>
      <c r="AC3256" s="86"/>
      <c r="AD3256" s="85"/>
      <c r="AE3256" s="85"/>
      <c r="AF3256" s="85">
        <v>1</v>
      </c>
      <c r="AG3256" s="85"/>
      <c r="AH3256" s="85"/>
      <c r="AI3256" s="85"/>
      <c r="AJ3256" s="85"/>
    </row>
    <row r="3257" spans="1:36" ht="16.5" thickTop="1" thickBot="1">
      <c r="A3257" s="105">
        <f t="shared" si="828"/>
        <v>103</v>
      </c>
      <c r="B3257" s="195" t="s">
        <v>3152</v>
      </c>
      <c r="C3257" s="130">
        <v>1958</v>
      </c>
      <c r="D3257" s="107"/>
      <c r="E3257" s="131" t="s">
        <v>94</v>
      </c>
      <c r="F3257" s="107">
        <v>2</v>
      </c>
      <c r="G3257" s="105">
        <v>10</v>
      </c>
      <c r="H3257" s="111">
        <v>647.9</v>
      </c>
      <c r="I3257" s="111">
        <v>377.7</v>
      </c>
      <c r="J3257" s="111">
        <v>377.7</v>
      </c>
      <c r="K3257" s="109">
        <v>20</v>
      </c>
      <c r="L3257" s="110">
        <f t="shared" si="825"/>
        <v>841000.11599999992</v>
      </c>
      <c r="M3257" s="108"/>
      <c r="N3257" s="108"/>
      <c r="O3257" s="108"/>
      <c r="P3257" s="110">
        <f>'Форма 2'!C3257-M3257-N3257-O3257</f>
        <v>841000.11599999992</v>
      </c>
      <c r="Q3257" s="111">
        <f t="shared" si="826"/>
        <v>2226.6352025416995</v>
      </c>
      <c r="R3257" s="111">
        <f t="shared" si="827"/>
        <v>2226.6352025416995</v>
      </c>
      <c r="S3257" s="112" t="s">
        <v>2152</v>
      </c>
      <c r="T3257" s="107" t="s">
        <v>82</v>
      </c>
      <c r="U3257" s="217"/>
      <c r="V3257" s="85"/>
      <c r="W3257" s="85"/>
      <c r="X3257" s="85"/>
      <c r="Y3257" s="85"/>
      <c r="Z3257" s="85"/>
      <c r="AA3257" s="85"/>
      <c r="AB3257" s="86"/>
      <c r="AC3257" s="86"/>
      <c r="AD3257" s="85"/>
      <c r="AE3257" s="85"/>
      <c r="AF3257" s="85">
        <v>1</v>
      </c>
      <c r="AG3257" s="85"/>
      <c r="AH3257" s="85"/>
      <c r="AI3257" s="85"/>
      <c r="AJ3257" s="85"/>
    </row>
    <row r="3258" spans="1:36" ht="16.5" thickTop="1" thickBot="1">
      <c r="A3258" s="105">
        <f t="shared" si="828"/>
        <v>104</v>
      </c>
      <c r="B3258" s="195" t="s">
        <v>3153</v>
      </c>
      <c r="C3258" s="130">
        <v>1961</v>
      </c>
      <c r="D3258" s="107"/>
      <c r="E3258" s="131" t="s">
        <v>94</v>
      </c>
      <c r="F3258" s="107">
        <v>3</v>
      </c>
      <c r="G3258" s="105">
        <v>2</v>
      </c>
      <c r="H3258" s="111">
        <v>950.5</v>
      </c>
      <c r="I3258" s="111">
        <v>627.29999999999995</v>
      </c>
      <c r="J3258" s="111">
        <v>627.29999999999995</v>
      </c>
      <c r="K3258" s="109">
        <v>34</v>
      </c>
      <c r="L3258" s="110">
        <f t="shared" si="825"/>
        <v>9084299.1950000003</v>
      </c>
      <c r="M3258" s="108"/>
      <c r="N3258" s="108"/>
      <c r="O3258" s="108"/>
      <c r="P3258" s="110">
        <f>'Форма 2'!C3258-M3258-N3258-O3258</f>
        <v>9084299.1950000003</v>
      </c>
      <c r="Q3258" s="111">
        <f t="shared" si="826"/>
        <v>14481.586473776504</v>
      </c>
      <c r="R3258" s="111">
        <f t="shared" si="827"/>
        <v>14481.586473776504</v>
      </c>
      <c r="S3258" s="112" t="s">
        <v>2152</v>
      </c>
      <c r="T3258" s="107" t="s">
        <v>82</v>
      </c>
      <c r="U3258" s="217"/>
      <c r="V3258" s="85"/>
      <c r="W3258" s="85"/>
      <c r="X3258" s="85"/>
      <c r="Y3258" s="85"/>
      <c r="Z3258" s="85"/>
      <c r="AA3258" s="85"/>
      <c r="AB3258" s="86"/>
      <c r="AC3258" s="86"/>
      <c r="AD3258" s="85">
        <v>1</v>
      </c>
      <c r="AE3258" s="85"/>
      <c r="AF3258" s="85"/>
      <c r="AG3258" s="85"/>
      <c r="AH3258" s="85"/>
      <c r="AI3258" s="85"/>
      <c r="AJ3258" s="85"/>
    </row>
    <row r="3259" spans="1:36" ht="16.5" thickTop="1" thickBot="1">
      <c r="A3259" s="105">
        <f t="shared" si="828"/>
        <v>105</v>
      </c>
      <c r="B3259" s="195" t="s">
        <v>3154</v>
      </c>
      <c r="C3259" s="130">
        <v>1957</v>
      </c>
      <c r="D3259" s="107"/>
      <c r="E3259" s="131" t="s">
        <v>94</v>
      </c>
      <c r="F3259" s="107">
        <v>2</v>
      </c>
      <c r="G3259" s="105">
        <v>8</v>
      </c>
      <c r="H3259" s="111">
        <v>598.29999999999995</v>
      </c>
      <c r="I3259" s="111">
        <v>395.5</v>
      </c>
      <c r="J3259" s="111">
        <v>395.5</v>
      </c>
      <c r="K3259" s="109">
        <v>26</v>
      </c>
      <c r="L3259" s="110">
        <f t="shared" si="825"/>
        <v>776617.33199999994</v>
      </c>
      <c r="M3259" s="108"/>
      <c r="N3259" s="108"/>
      <c r="O3259" s="108"/>
      <c r="P3259" s="110">
        <f>'Форма 2'!C3259-M3259-N3259-O3259</f>
        <v>776617.33199999994</v>
      </c>
      <c r="Q3259" s="111">
        <f t="shared" si="826"/>
        <v>1963.6342149178254</v>
      </c>
      <c r="R3259" s="111">
        <f t="shared" si="827"/>
        <v>1963.6342149178254</v>
      </c>
      <c r="S3259" s="112" t="s">
        <v>2152</v>
      </c>
      <c r="T3259" s="107" t="s">
        <v>82</v>
      </c>
      <c r="U3259" s="217"/>
      <c r="V3259" s="85"/>
      <c r="W3259" s="85"/>
      <c r="X3259" s="85"/>
      <c r="Y3259" s="85"/>
      <c r="Z3259" s="85"/>
      <c r="AA3259" s="85"/>
      <c r="AB3259" s="86"/>
      <c r="AC3259" s="86"/>
      <c r="AD3259" s="85"/>
      <c r="AE3259" s="85"/>
      <c r="AF3259" s="85">
        <v>1</v>
      </c>
      <c r="AG3259" s="85"/>
      <c r="AH3259" s="85"/>
      <c r="AI3259" s="85"/>
      <c r="AJ3259" s="85"/>
    </row>
    <row r="3260" spans="1:36" ht="16.5" thickTop="1" thickBot="1">
      <c r="A3260" s="105">
        <f t="shared" si="828"/>
        <v>106</v>
      </c>
      <c r="B3260" s="195" t="s">
        <v>3155</v>
      </c>
      <c r="C3260" s="130">
        <v>1957</v>
      </c>
      <c r="D3260" s="107"/>
      <c r="E3260" s="131" t="s">
        <v>94</v>
      </c>
      <c r="F3260" s="107">
        <v>2</v>
      </c>
      <c r="G3260" s="105">
        <v>8</v>
      </c>
      <c r="H3260" s="111">
        <v>638.29999999999995</v>
      </c>
      <c r="I3260" s="111">
        <v>430.40000000000003</v>
      </c>
      <c r="J3260" s="111">
        <v>403.6</v>
      </c>
      <c r="K3260" s="109">
        <v>24</v>
      </c>
      <c r="L3260" s="110">
        <f t="shared" si="825"/>
        <v>828538.93199999991</v>
      </c>
      <c r="M3260" s="108"/>
      <c r="N3260" s="108"/>
      <c r="O3260" s="108"/>
      <c r="P3260" s="110">
        <f>'Форма 2'!C3260-M3260-N3260-O3260</f>
        <v>828538.93199999991</v>
      </c>
      <c r="Q3260" s="111">
        <f t="shared" si="826"/>
        <v>1925.0439869888473</v>
      </c>
      <c r="R3260" s="111">
        <f t="shared" si="827"/>
        <v>1925.0439869888473</v>
      </c>
      <c r="S3260" s="112" t="s">
        <v>2152</v>
      </c>
      <c r="T3260" s="107" t="s">
        <v>82</v>
      </c>
      <c r="U3260" s="217"/>
      <c r="V3260" s="85"/>
      <c r="W3260" s="85"/>
      <c r="X3260" s="85"/>
      <c r="Y3260" s="85"/>
      <c r="Z3260" s="85"/>
      <c r="AA3260" s="85"/>
      <c r="AB3260" s="86"/>
      <c r="AC3260" s="86"/>
      <c r="AD3260" s="85"/>
      <c r="AE3260" s="85"/>
      <c r="AF3260" s="85">
        <v>1</v>
      </c>
      <c r="AG3260" s="85"/>
      <c r="AH3260" s="85"/>
      <c r="AI3260" s="85"/>
      <c r="AJ3260" s="85"/>
    </row>
    <row r="3261" spans="1:36" ht="16.5" thickTop="1" thickBot="1">
      <c r="A3261" s="105">
        <f t="shared" si="828"/>
        <v>107</v>
      </c>
      <c r="B3261" s="195" t="s">
        <v>3156</v>
      </c>
      <c r="C3261" s="130">
        <v>1957</v>
      </c>
      <c r="D3261" s="107"/>
      <c r="E3261" s="131" t="s">
        <v>94</v>
      </c>
      <c r="F3261" s="107">
        <v>2</v>
      </c>
      <c r="G3261" s="105">
        <v>8</v>
      </c>
      <c r="H3261" s="111">
        <v>591.1</v>
      </c>
      <c r="I3261" s="111">
        <v>387.5</v>
      </c>
      <c r="J3261" s="111">
        <v>387.5</v>
      </c>
      <c r="K3261" s="109">
        <v>26</v>
      </c>
      <c r="L3261" s="110">
        <f t="shared" si="825"/>
        <v>767271.44400000002</v>
      </c>
      <c r="M3261" s="108"/>
      <c r="N3261" s="108"/>
      <c r="O3261" s="108"/>
      <c r="P3261" s="110">
        <f>'Форма 2'!C3261-M3261-N3261-O3261</f>
        <v>767271.44400000002</v>
      </c>
      <c r="Q3261" s="111">
        <f t="shared" si="826"/>
        <v>1980.0553393548387</v>
      </c>
      <c r="R3261" s="111">
        <f t="shared" si="827"/>
        <v>1980.0553393548387</v>
      </c>
      <c r="S3261" s="112" t="s">
        <v>2152</v>
      </c>
      <c r="T3261" s="107" t="s">
        <v>82</v>
      </c>
      <c r="U3261" s="217"/>
      <c r="V3261" s="85"/>
      <c r="W3261" s="85"/>
      <c r="X3261" s="85"/>
      <c r="Y3261" s="85"/>
      <c r="Z3261" s="85"/>
      <c r="AA3261" s="85"/>
      <c r="AB3261" s="86"/>
      <c r="AC3261" s="86"/>
      <c r="AD3261" s="85"/>
      <c r="AE3261" s="85"/>
      <c r="AF3261" s="85">
        <v>1</v>
      </c>
      <c r="AG3261" s="85"/>
      <c r="AH3261" s="85"/>
      <c r="AI3261" s="85"/>
      <c r="AJ3261" s="85"/>
    </row>
    <row r="3262" spans="1:36" ht="16.5" thickTop="1" thickBot="1">
      <c r="A3262" s="105">
        <f t="shared" si="828"/>
        <v>108</v>
      </c>
      <c r="B3262" s="195" t="s">
        <v>3157</v>
      </c>
      <c r="C3262" s="130">
        <v>1984</v>
      </c>
      <c r="D3262" s="107"/>
      <c r="E3262" s="131" t="s">
        <v>239</v>
      </c>
      <c r="F3262" s="107">
        <v>9</v>
      </c>
      <c r="G3262" s="105">
        <v>2</v>
      </c>
      <c r="H3262" s="111">
        <v>4067.3</v>
      </c>
      <c r="I3262" s="111">
        <v>2670.6</v>
      </c>
      <c r="J3262" s="111">
        <v>2670.6</v>
      </c>
      <c r="K3262" s="109">
        <v>228</v>
      </c>
      <c r="L3262" s="110">
        <f t="shared" si="825"/>
        <v>5557017.8399999999</v>
      </c>
      <c r="M3262" s="108"/>
      <c r="N3262" s="108"/>
      <c r="O3262" s="108"/>
      <c r="P3262" s="110">
        <f>'Форма 2'!C3262-M3262-N3262-O3262</f>
        <v>5557017.8399999999</v>
      </c>
      <c r="Q3262" s="111">
        <f t="shared" si="826"/>
        <v>2080.8124915749272</v>
      </c>
      <c r="R3262" s="111">
        <f t="shared" si="827"/>
        <v>2080.8124915749272</v>
      </c>
      <c r="S3262" s="112" t="s">
        <v>2152</v>
      </c>
      <c r="T3262" s="105" t="s">
        <v>82</v>
      </c>
      <c r="U3262" s="217"/>
      <c r="V3262" s="85"/>
      <c r="W3262" s="85"/>
      <c r="X3262" s="85"/>
      <c r="Y3262" s="85"/>
      <c r="Z3262" s="172"/>
      <c r="AA3262" s="172"/>
      <c r="AB3262" s="177">
        <v>2</v>
      </c>
      <c r="AC3262" s="154">
        <f>2778508.92*AB3262</f>
        <v>5557017.8399999999</v>
      </c>
      <c r="AD3262" s="85"/>
      <c r="AE3262" s="85"/>
      <c r="AF3262" s="85"/>
      <c r="AG3262" s="166"/>
      <c r="AH3262" s="85"/>
      <c r="AI3262" s="85"/>
      <c r="AJ3262" s="85"/>
    </row>
    <row r="3263" spans="1:36" ht="16.5" thickTop="1" thickBot="1">
      <c r="A3263" s="105">
        <f t="shared" si="828"/>
        <v>109</v>
      </c>
      <c r="B3263" s="195" t="s">
        <v>3158</v>
      </c>
      <c r="C3263" s="130">
        <v>1957</v>
      </c>
      <c r="D3263" s="107"/>
      <c r="E3263" s="131" t="s">
        <v>94</v>
      </c>
      <c r="F3263" s="107">
        <v>2</v>
      </c>
      <c r="G3263" s="105">
        <v>8</v>
      </c>
      <c r="H3263" s="111">
        <v>602.29999999999995</v>
      </c>
      <c r="I3263" s="111">
        <v>399.5</v>
      </c>
      <c r="J3263" s="111">
        <v>399.5</v>
      </c>
      <c r="K3263" s="109">
        <v>34</v>
      </c>
      <c r="L3263" s="110">
        <f t="shared" si="825"/>
        <v>781809.49199999997</v>
      </c>
      <c r="M3263" s="108"/>
      <c r="N3263" s="108"/>
      <c r="O3263" s="108"/>
      <c r="P3263" s="110">
        <f>'Форма 2'!C3263-M3263-N3263-O3263</f>
        <v>781809.49199999997</v>
      </c>
      <c r="Q3263" s="111">
        <f t="shared" si="826"/>
        <v>1956.969942428035</v>
      </c>
      <c r="R3263" s="111">
        <f t="shared" si="827"/>
        <v>1956.969942428035</v>
      </c>
      <c r="S3263" s="112" t="s">
        <v>2152</v>
      </c>
      <c r="T3263" s="107" t="s">
        <v>82</v>
      </c>
      <c r="U3263" s="217"/>
      <c r="V3263" s="85"/>
      <c r="W3263" s="85"/>
      <c r="X3263" s="85"/>
      <c r="Y3263" s="85"/>
      <c r="Z3263" s="85"/>
      <c r="AA3263" s="85"/>
      <c r="AB3263" s="86"/>
      <c r="AC3263" s="86"/>
      <c r="AD3263" s="85"/>
      <c r="AE3263" s="85"/>
      <c r="AF3263" s="85">
        <v>1</v>
      </c>
      <c r="AG3263" s="85"/>
      <c r="AH3263" s="85"/>
      <c r="AI3263" s="85"/>
      <c r="AJ3263" s="85"/>
    </row>
    <row r="3264" spans="1:36" ht="16.5" thickTop="1" thickBot="1">
      <c r="A3264" s="105">
        <f t="shared" si="828"/>
        <v>110</v>
      </c>
      <c r="B3264" s="195" t="s">
        <v>3159</v>
      </c>
      <c r="C3264" s="130">
        <v>1957</v>
      </c>
      <c r="D3264" s="107"/>
      <c r="E3264" s="131" t="s">
        <v>94</v>
      </c>
      <c r="F3264" s="107">
        <v>2</v>
      </c>
      <c r="G3264" s="105">
        <v>8</v>
      </c>
      <c r="H3264" s="111">
        <v>587.20000000000005</v>
      </c>
      <c r="I3264" s="111">
        <v>373.9</v>
      </c>
      <c r="J3264" s="111">
        <v>373.9</v>
      </c>
      <c r="K3264" s="109">
        <v>34</v>
      </c>
      <c r="L3264" s="110">
        <f t="shared" si="825"/>
        <v>762209.08799999999</v>
      </c>
      <c r="M3264" s="108"/>
      <c r="N3264" s="108"/>
      <c r="O3264" s="108"/>
      <c r="P3264" s="110">
        <f>'Форма 2'!C3264-M3264-N3264-O3264</f>
        <v>762209.08799999999</v>
      </c>
      <c r="Q3264" s="111">
        <f t="shared" si="826"/>
        <v>2038.5372773468844</v>
      </c>
      <c r="R3264" s="111">
        <f t="shared" si="827"/>
        <v>2038.5372773468844</v>
      </c>
      <c r="S3264" s="112" t="s">
        <v>2152</v>
      </c>
      <c r="T3264" s="107" t="s">
        <v>82</v>
      </c>
      <c r="U3264" s="217"/>
      <c r="V3264" s="85"/>
      <c r="W3264" s="85"/>
      <c r="X3264" s="85"/>
      <c r="Y3264" s="85"/>
      <c r="Z3264" s="85"/>
      <c r="AA3264" s="85"/>
      <c r="AB3264" s="86"/>
      <c r="AC3264" s="86"/>
      <c r="AD3264" s="85"/>
      <c r="AE3264" s="85"/>
      <c r="AF3264" s="85">
        <v>1</v>
      </c>
      <c r="AG3264" s="85"/>
      <c r="AH3264" s="85"/>
      <c r="AI3264" s="85"/>
      <c r="AJ3264" s="85"/>
    </row>
    <row r="3265" spans="1:36" ht="16.5" thickTop="1" thickBot="1">
      <c r="A3265" s="105">
        <f t="shared" si="828"/>
        <v>111</v>
      </c>
      <c r="B3265" s="195" t="s">
        <v>3160</v>
      </c>
      <c r="C3265" s="130">
        <v>1962</v>
      </c>
      <c r="D3265" s="107"/>
      <c r="E3265" s="131" t="s">
        <v>94</v>
      </c>
      <c r="F3265" s="107">
        <v>4</v>
      </c>
      <c r="G3265" s="105">
        <v>4</v>
      </c>
      <c r="H3265" s="111">
        <v>2512.4</v>
      </c>
      <c r="I3265" s="111">
        <v>1671.5</v>
      </c>
      <c r="J3265" s="111">
        <v>1587</v>
      </c>
      <c r="K3265" s="109">
        <v>125</v>
      </c>
      <c r="L3265" s="110">
        <f t="shared" si="825"/>
        <v>11314643.648000002</v>
      </c>
      <c r="M3265" s="108"/>
      <c r="N3265" s="108"/>
      <c r="O3265" s="108"/>
      <c r="P3265" s="110">
        <f>'Форма 2'!C3265-M3265-N3265-O3265</f>
        <v>11314643.648000002</v>
      </c>
      <c r="Q3265" s="111">
        <f>L3265/I3265</f>
        <v>6769.1556374513921</v>
      </c>
      <c r="R3265" s="111">
        <f>Q3265</f>
        <v>6769.1556374513921</v>
      </c>
      <c r="S3265" s="112" t="s">
        <v>2152</v>
      </c>
      <c r="T3265" s="107" t="s">
        <v>82</v>
      </c>
      <c r="U3265" s="217"/>
      <c r="V3265" s="85"/>
      <c r="W3265" s="85"/>
      <c r="X3265" s="85"/>
      <c r="Y3265" s="85"/>
      <c r="Z3265" s="85"/>
      <c r="AA3265" s="85"/>
      <c r="AB3265" s="86"/>
      <c r="AC3265" s="86"/>
      <c r="AD3265" s="85">
        <v>1</v>
      </c>
      <c r="AE3265" s="85"/>
      <c r="AF3265" s="85"/>
      <c r="AG3265" s="85"/>
      <c r="AH3265" s="85"/>
      <c r="AI3265" s="85"/>
      <c r="AJ3265" s="85"/>
    </row>
    <row r="3266" spans="1:36" ht="16.5" thickTop="1" thickBot="1">
      <c r="A3266" s="105">
        <f t="shared" si="828"/>
        <v>112</v>
      </c>
      <c r="B3266" s="114" t="s">
        <v>5067</v>
      </c>
      <c r="C3266" s="243">
        <v>2005</v>
      </c>
      <c r="D3266" s="107"/>
      <c r="E3266" s="244" t="s">
        <v>94</v>
      </c>
      <c r="F3266" s="107">
        <v>14</v>
      </c>
      <c r="G3266" s="107">
        <v>1</v>
      </c>
      <c r="H3266" s="111">
        <v>6845.9</v>
      </c>
      <c r="I3266" s="111">
        <v>6056.2</v>
      </c>
      <c r="J3266" s="111">
        <v>4875.2</v>
      </c>
      <c r="K3266" s="122">
        <v>254</v>
      </c>
      <c r="L3266" s="110">
        <f t="shared" si="825"/>
        <v>24412479.399999999</v>
      </c>
      <c r="M3266" s="108"/>
      <c r="N3266" s="108"/>
      <c r="O3266" s="108"/>
      <c r="P3266" s="110">
        <f>'Форма 2'!C3266-M3266-N3266-O3266</f>
        <v>24412479.399999999</v>
      </c>
      <c r="Q3266" s="111">
        <f>L3266/I3266</f>
        <v>4030.9896304613453</v>
      </c>
      <c r="R3266" s="111">
        <f>Q3266</f>
        <v>4030.9896304613453</v>
      </c>
      <c r="S3266" s="112" t="s">
        <v>2152</v>
      </c>
      <c r="T3266" s="107" t="s">
        <v>92</v>
      </c>
      <c r="U3266" s="219"/>
      <c r="V3266" s="153"/>
      <c r="W3266" s="153"/>
      <c r="X3266" s="153"/>
      <c r="Y3266" s="153"/>
      <c r="Z3266" s="153"/>
      <c r="AA3266" s="153"/>
      <c r="AB3266" s="164"/>
      <c r="AC3266" s="165"/>
      <c r="AD3266" s="153"/>
      <c r="AE3266" s="153">
        <v>1</v>
      </c>
      <c r="AF3266" s="153"/>
      <c r="AG3266" s="85"/>
      <c r="AH3266" s="153"/>
      <c r="AI3266" s="153"/>
      <c r="AJ3266" s="153"/>
    </row>
    <row r="3267" spans="1:36" ht="16.5" thickTop="1" thickBot="1">
      <c r="A3267" s="105">
        <f t="shared" si="828"/>
        <v>113</v>
      </c>
      <c r="B3267" s="114" t="s">
        <v>5066</v>
      </c>
      <c r="C3267" s="243">
        <v>1980</v>
      </c>
      <c r="D3267" s="107"/>
      <c r="E3267" s="244" t="s">
        <v>91</v>
      </c>
      <c r="F3267" s="107">
        <v>9</v>
      </c>
      <c r="G3267" s="107">
        <v>2</v>
      </c>
      <c r="H3267" s="111">
        <v>3855</v>
      </c>
      <c r="I3267" s="111">
        <v>2628.6</v>
      </c>
      <c r="J3267" s="111">
        <v>2628.6</v>
      </c>
      <c r="K3267" s="122">
        <v>210</v>
      </c>
      <c r="L3267" s="110">
        <f t="shared" ref="L3267" si="830">SUM(M3267:P3267)</f>
        <v>5557017.8399999999</v>
      </c>
      <c r="M3267" s="108"/>
      <c r="N3267" s="108"/>
      <c r="O3267" s="108"/>
      <c r="P3267" s="110">
        <f>'Форма 2'!C3267-M3267-N3267-O3267</f>
        <v>5557017.8399999999</v>
      </c>
      <c r="Q3267" s="111">
        <f>L3267/I3267</f>
        <v>2114.0598950011413</v>
      </c>
      <c r="R3267" s="111">
        <f>Q3267</f>
        <v>2114.0598950011413</v>
      </c>
      <c r="S3267" s="112" t="s">
        <v>2152</v>
      </c>
      <c r="T3267" s="107" t="s">
        <v>92</v>
      </c>
      <c r="U3267" s="219"/>
      <c r="V3267" s="153"/>
      <c r="W3267" s="153"/>
      <c r="X3267" s="153"/>
      <c r="Y3267" s="153"/>
      <c r="Z3267" s="153"/>
      <c r="AA3267" s="153"/>
      <c r="AB3267" s="178">
        <v>2</v>
      </c>
      <c r="AC3267" s="153">
        <f>2778508.92*AB3267</f>
        <v>5557017.8399999999</v>
      </c>
      <c r="AD3267" s="153"/>
      <c r="AE3267" s="153"/>
      <c r="AF3267" s="153"/>
      <c r="AG3267" s="85"/>
      <c r="AH3267" s="153"/>
      <c r="AI3267" s="153"/>
      <c r="AJ3267" s="153"/>
    </row>
    <row r="3268" spans="1:36" ht="16.5" thickTop="1" thickBot="1">
      <c r="A3268" s="105">
        <f t="shared" si="828"/>
        <v>114</v>
      </c>
      <c r="B3268" s="195" t="s">
        <v>3161</v>
      </c>
      <c r="C3268" s="130">
        <v>1964</v>
      </c>
      <c r="D3268" s="107"/>
      <c r="E3268" s="131" t="s">
        <v>80</v>
      </c>
      <c r="F3268" s="107">
        <v>5</v>
      </c>
      <c r="G3268" s="105">
        <v>3</v>
      </c>
      <c r="H3268" s="108">
        <v>2541</v>
      </c>
      <c r="I3268" s="108">
        <v>2540</v>
      </c>
      <c r="J3268" s="108">
        <v>2540</v>
      </c>
      <c r="K3268" s="109">
        <v>125</v>
      </c>
      <c r="L3268" s="110">
        <f t="shared" si="825"/>
        <v>11443444.32</v>
      </c>
      <c r="M3268" s="108"/>
      <c r="N3268" s="108"/>
      <c r="O3268" s="108"/>
      <c r="P3268" s="110">
        <f>'Форма 2'!C3268-M3268-N3268-O3268</f>
        <v>11443444.32</v>
      </c>
      <c r="Q3268" s="111">
        <f>L3268/I3268</f>
        <v>4505.293039370079</v>
      </c>
      <c r="R3268" s="111">
        <f>Q3268</f>
        <v>4505.293039370079</v>
      </c>
      <c r="S3268" s="112" t="s">
        <v>2152</v>
      </c>
      <c r="T3268" s="107" t="s">
        <v>92</v>
      </c>
      <c r="U3268" s="217"/>
      <c r="V3268" s="85"/>
      <c r="W3268" s="85"/>
      <c r="X3268" s="85"/>
      <c r="Y3268" s="85"/>
      <c r="Z3268" s="85"/>
      <c r="AA3268" s="85"/>
      <c r="AB3268" s="86"/>
      <c r="AC3268" s="86"/>
      <c r="AD3268" s="85">
        <v>1</v>
      </c>
      <c r="AE3268" s="85"/>
      <c r="AF3268" s="85"/>
      <c r="AG3268" s="85"/>
      <c r="AH3268" s="85"/>
      <c r="AI3268" s="85"/>
      <c r="AJ3268" s="85"/>
    </row>
    <row r="3269" spans="1:36" ht="16.5" thickTop="1" thickBot="1">
      <c r="A3269" s="105">
        <f t="shared" si="828"/>
        <v>115</v>
      </c>
      <c r="B3269" s="195" t="s">
        <v>3162</v>
      </c>
      <c r="C3269" s="130">
        <v>1964</v>
      </c>
      <c r="D3269" s="107"/>
      <c r="E3269" s="131" t="s">
        <v>80</v>
      </c>
      <c r="F3269" s="107">
        <v>5</v>
      </c>
      <c r="G3269" s="105">
        <v>5</v>
      </c>
      <c r="H3269" s="108">
        <v>5055.3</v>
      </c>
      <c r="I3269" s="108">
        <v>2795.2999999999997</v>
      </c>
      <c r="J3269" s="108">
        <v>2667.2</v>
      </c>
      <c r="K3269" s="109">
        <v>206</v>
      </c>
      <c r="L3269" s="110">
        <f t="shared" si="825"/>
        <v>22766644.656000003</v>
      </c>
      <c r="M3269" s="108"/>
      <c r="N3269" s="108"/>
      <c r="O3269" s="108"/>
      <c r="P3269" s="110">
        <f>'Форма 2'!C3269-M3269-N3269-O3269</f>
        <v>22766644.656000003</v>
      </c>
      <c r="Q3269" s="111">
        <f t="shared" ref="Q3269:Q3270" si="831">L3269/I3269</f>
        <v>8144.6158394447839</v>
      </c>
      <c r="R3269" s="111">
        <f t="shared" ref="R3269:R3270" si="832">Q3269</f>
        <v>8144.6158394447839</v>
      </c>
      <c r="S3269" s="112" t="s">
        <v>2152</v>
      </c>
      <c r="T3269" s="107" t="s">
        <v>92</v>
      </c>
      <c r="U3269" s="217"/>
      <c r="V3269" s="85"/>
      <c r="W3269" s="85"/>
      <c r="X3269" s="85"/>
      <c r="Y3269" s="85"/>
      <c r="Z3269" s="85"/>
      <c r="AA3269" s="85"/>
      <c r="AB3269" s="86"/>
      <c r="AC3269" s="86"/>
      <c r="AD3269" s="85">
        <v>1</v>
      </c>
      <c r="AE3269" s="85"/>
      <c r="AF3269" s="85"/>
      <c r="AG3269" s="85"/>
      <c r="AH3269" s="85"/>
      <c r="AI3269" s="85"/>
      <c r="AJ3269" s="85"/>
    </row>
    <row r="3270" spans="1:36" ht="16.5" thickTop="1" thickBot="1">
      <c r="A3270" s="105">
        <f t="shared" si="828"/>
        <v>116</v>
      </c>
      <c r="B3270" s="195" t="s">
        <v>448</v>
      </c>
      <c r="C3270" s="130">
        <v>1987</v>
      </c>
      <c r="D3270" s="107"/>
      <c r="E3270" s="131" t="s">
        <v>239</v>
      </c>
      <c r="F3270" s="107">
        <v>9</v>
      </c>
      <c r="G3270" s="105">
        <v>4</v>
      </c>
      <c r="H3270" s="108">
        <v>11888.6</v>
      </c>
      <c r="I3270" s="108">
        <v>10759.3</v>
      </c>
      <c r="J3270" s="108">
        <v>10095.299999999999</v>
      </c>
      <c r="K3270" s="109">
        <v>499</v>
      </c>
      <c r="L3270" s="110">
        <f t="shared" ref="L3270" si="833">SUM(M3270:P3270)</f>
        <v>11114035.68</v>
      </c>
      <c r="M3270" s="108"/>
      <c r="N3270" s="108"/>
      <c r="O3270" s="108"/>
      <c r="P3270" s="110">
        <f>'Форма 2'!C3270-M3270-N3270-O3270</f>
        <v>11114035.68</v>
      </c>
      <c r="Q3270" s="111">
        <f t="shared" si="831"/>
        <v>1032.9701448979024</v>
      </c>
      <c r="R3270" s="111">
        <f t="shared" si="832"/>
        <v>1032.9701448979024</v>
      </c>
      <c r="S3270" s="112" t="s">
        <v>2152</v>
      </c>
      <c r="T3270" s="107" t="s">
        <v>92</v>
      </c>
      <c r="U3270" s="217"/>
      <c r="V3270" s="85"/>
      <c r="W3270" s="85"/>
      <c r="X3270" s="85"/>
      <c r="Y3270" s="85"/>
      <c r="Z3270" s="85"/>
      <c r="AA3270" s="85"/>
      <c r="AB3270" s="168">
        <v>4</v>
      </c>
      <c r="AC3270" s="154">
        <f>2778508.92*AB3270</f>
        <v>11114035.68</v>
      </c>
      <c r="AD3270" s="85"/>
      <c r="AE3270" s="85"/>
      <c r="AF3270" s="85"/>
      <c r="AG3270" s="85"/>
      <c r="AH3270" s="85"/>
      <c r="AI3270" s="85"/>
      <c r="AJ3270" s="85"/>
    </row>
    <row r="3271" spans="1:36" ht="16.5" thickTop="1" thickBot="1">
      <c r="A3271" s="105">
        <f t="shared" si="828"/>
        <v>117</v>
      </c>
      <c r="B3271" s="195" t="s">
        <v>3163</v>
      </c>
      <c r="C3271" s="130">
        <v>1962</v>
      </c>
      <c r="D3271" s="107">
        <v>2014</v>
      </c>
      <c r="E3271" s="131" t="s">
        <v>239</v>
      </c>
      <c r="F3271" s="107">
        <v>4</v>
      </c>
      <c r="G3271" s="105">
        <v>2</v>
      </c>
      <c r="H3271" s="111">
        <v>1329</v>
      </c>
      <c r="I3271" s="111">
        <v>1229.7</v>
      </c>
      <c r="J3271" s="111">
        <v>1229.7</v>
      </c>
      <c r="K3271" s="109">
        <v>46</v>
      </c>
      <c r="L3271" s="110">
        <f t="shared" si="825"/>
        <v>5985178.080000001</v>
      </c>
      <c r="M3271" s="108"/>
      <c r="N3271" s="108"/>
      <c r="O3271" s="108"/>
      <c r="P3271" s="110">
        <f>'Форма 2'!C3271-M3271-N3271-O3271</f>
        <v>5985178.080000001</v>
      </c>
      <c r="Q3271" s="111">
        <f t="shared" si="826"/>
        <v>4867.1855574530382</v>
      </c>
      <c r="R3271" s="111">
        <f t="shared" si="827"/>
        <v>4867.1855574530382</v>
      </c>
      <c r="S3271" s="112" t="s">
        <v>2152</v>
      </c>
      <c r="T3271" s="107" t="s">
        <v>82</v>
      </c>
      <c r="U3271" s="217"/>
      <c r="V3271" s="85"/>
      <c r="W3271" s="85"/>
      <c r="X3271" s="85"/>
      <c r="Y3271" s="85"/>
      <c r="Z3271" s="85"/>
      <c r="AA3271" s="85"/>
      <c r="AB3271" s="86"/>
      <c r="AC3271" s="86"/>
      <c r="AD3271" s="85">
        <v>1</v>
      </c>
      <c r="AE3271" s="85"/>
      <c r="AF3271" s="85"/>
      <c r="AG3271" s="85"/>
      <c r="AH3271" s="85"/>
      <c r="AI3271" s="85"/>
      <c r="AJ3271" s="85"/>
    </row>
    <row r="3272" spans="1:36" ht="16.5" thickTop="1" thickBot="1">
      <c r="A3272" s="105">
        <f t="shared" si="828"/>
        <v>118</v>
      </c>
      <c r="B3272" s="195" t="s">
        <v>3164</v>
      </c>
      <c r="C3272" s="130">
        <v>1962</v>
      </c>
      <c r="D3272" s="107">
        <v>2014</v>
      </c>
      <c r="E3272" s="131" t="s">
        <v>239</v>
      </c>
      <c r="F3272" s="107">
        <v>4</v>
      </c>
      <c r="G3272" s="105">
        <v>2</v>
      </c>
      <c r="H3272" s="111">
        <v>1389.9</v>
      </c>
      <c r="I3272" s="111">
        <v>1199.3</v>
      </c>
      <c r="J3272" s="111">
        <v>1053.3</v>
      </c>
      <c r="K3272" s="109">
        <v>43</v>
      </c>
      <c r="L3272" s="110">
        <f t="shared" si="825"/>
        <v>6259442.4480000008</v>
      </c>
      <c r="M3272" s="108"/>
      <c r="N3272" s="108"/>
      <c r="O3272" s="108"/>
      <c r="P3272" s="110">
        <f>'Форма 2'!C3272-M3272-N3272-O3272</f>
        <v>6259442.4480000008</v>
      </c>
      <c r="Q3272" s="111">
        <f t="shared" si="826"/>
        <v>5219.246600516969</v>
      </c>
      <c r="R3272" s="111">
        <f t="shared" si="827"/>
        <v>5219.246600516969</v>
      </c>
      <c r="S3272" s="112" t="s">
        <v>2152</v>
      </c>
      <c r="T3272" s="107" t="s">
        <v>82</v>
      </c>
      <c r="U3272" s="217"/>
      <c r="V3272" s="85"/>
      <c r="W3272" s="85"/>
      <c r="X3272" s="85"/>
      <c r="Y3272" s="85"/>
      <c r="Z3272" s="85"/>
      <c r="AA3272" s="85"/>
      <c r="AB3272" s="86"/>
      <c r="AC3272" s="86"/>
      <c r="AD3272" s="85">
        <v>1</v>
      </c>
      <c r="AE3272" s="85"/>
      <c r="AF3272" s="85"/>
      <c r="AG3272" s="85"/>
      <c r="AH3272" s="85"/>
      <c r="AI3272" s="85"/>
      <c r="AJ3272" s="85"/>
    </row>
    <row r="3273" spans="1:36" ht="16.5" thickTop="1" thickBot="1">
      <c r="A3273" s="105">
        <f t="shared" si="828"/>
        <v>119</v>
      </c>
      <c r="B3273" s="195" t="s">
        <v>3165</v>
      </c>
      <c r="C3273" s="130">
        <v>1965</v>
      </c>
      <c r="D3273" s="107"/>
      <c r="E3273" s="131" t="s">
        <v>94</v>
      </c>
      <c r="F3273" s="107">
        <v>5</v>
      </c>
      <c r="G3273" s="105">
        <v>4</v>
      </c>
      <c r="H3273" s="111">
        <v>3141.1</v>
      </c>
      <c r="I3273" s="111">
        <v>2827.3</v>
      </c>
      <c r="J3273" s="111">
        <v>2827.3</v>
      </c>
      <c r="K3273" s="109">
        <v>164</v>
      </c>
      <c r="L3273" s="110">
        <f t="shared" si="825"/>
        <v>14146006.672</v>
      </c>
      <c r="M3273" s="108"/>
      <c r="N3273" s="108"/>
      <c r="O3273" s="108"/>
      <c r="P3273" s="110">
        <f>'Форма 2'!C3273-M3273-N3273-O3273</f>
        <v>14146006.672</v>
      </c>
      <c r="Q3273" s="111">
        <f t="shared" si="826"/>
        <v>5003.3624560534781</v>
      </c>
      <c r="R3273" s="111">
        <f t="shared" si="827"/>
        <v>5003.3624560534781</v>
      </c>
      <c r="S3273" s="112" t="s">
        <v>2152</v>
      </c>
      <c r="T3273" s="107" t="s">
        <v>82</v>
      </c>
      <c r="U3273" s="217"/>
      <c r="V3273" s="85"/>
      <c r="W3273" s="85"/>
      <c r="X3273" s="85"/>
      <c r="Y3273" s="85"/>
      <c r="Z3273" s="85"/>
      <c r="AA3273" s="85"/>
      <c r="AB3273" s="86"/>
      <c r="AC3273" s="86"/>
      <c r="AD3273" s="85">
        <v>1</v>
      </c>
      <c r="AE3273" s="85"/>
      <c r="AF3273" s="85"/>
      <c r="AG3273" s="85"/>
      <c r="AH3273" s="85"/>
      <c r="AI3273" s="85"/>
      <c r="AJ3273" s="85"/>
    </row>
    <row r="3274" spans="1:36" ht="16.5" thickTop="1" thickBot="1">
      <c r="A3274" s="105">
        <f t="shared" si="828"/>
        <v>120</v>
      </c>
      <c r="B3274" s="195" t="s">
        <v>3166</v>
      </c>
      <c r="C3274" s="130">
        <v>1961</v>
      </c>
      <c r="D3274" s="107"/>
      <c r="E3274" s="131" t="s">
        <v>94</v>
      </c>
      <c r="F3274" s="107">
        <v>5</v>
      </c>
      <c r="G3274" s="105">
        <v>4</v>
      </c>
      <c r="H3274" s="111">
        <v>3143</v>
      </c>
      <c r="I3274" s="111">
        <v>2148.2999999999997</v>
      </c>
      <c r="J3274" s="111">
        <v>2120.1</v>
      </c>
      <c r="K3274" s="109">
        <v>137</v>
      </c>
      <c r="L3274" s="110">
        <f t="shared" si="825"/>
        <v>14154563.360000001</v>
      </c>
      <c r="M3274" s="108"/>
      <c r="N3274" s="108"/>
      <c r="O3274" s="108"/>
      <c r="P3274" s="110">
        <f>'Форма 2'!C3274-M3274-N3274-O3274</f>
        <v>14154563.360000001</v>
      </c>
      <c r="Q3274" s="111">
        <f t="shared" si="826"/>
        <v>6588.7275333985026</v>
      </c>
      <c r="R3274" s="111">
        <f t="shared" si="827"/>
        <v>6588.7275333985026</v>
      </c>
      <c r="S3274" s="112" t="s">
        <v>2152</v>
      </c>
      <c r="T3274" s="107" t="s">
        <v>82</v>
      </c>
      <c r="U3274" s="217"/>
      <c r="V3274" s="85"/>
      <c r="W3274" s="85"/>
      <c r="X3274" s="85"/>
      <c r="Y3274" s="85"/>
      <c r="Z3274" s="85"/>
      <c r="AA3274" s="85"/>
      <c r="AB3274" s="86"/>
      <c r="AC3274" s="86"/>
      <c r="AD3274" s="85">
        <v>1</v>
      </c>
      <c r="AE3274" s="85"/>
      <c r="AF3274" s="85"/>
      <c r="AG3274" s="85"/>
      <c r="AH3274" s="85"/>
      <c r="AI3274" s="85"/>
      <c r="AJ3274" s="85"/>
    </row>
    <row r="3275" spans="1:36" ht="16.5" thickTop="1" thickBot="1">
      <c r="A3275" s="105">
        <f t="shared" si="828"/>
        <v>121</v>
      </c>
      <c r="B3275" s="195" t="s">
        <v>3167</v>
      </c>
      <c r="C3275" s="130">
        <v>1963</v>
      </c>
      <c r="D3275" s="107"/>
      <c r="E3275" s="131" t="s">
        <v>212</v>
      </c>
      <c r="F3275" s="107">
        <v>5</v>
      </c>
      <c r="G3275" s="105">
        <v>4</v>
      </c>
      <c r="H3275" s="111">
        <v>3532</v>
      </c>
      <c r="I3275" s="111">
        <v>2456.3000000000002</v>
      </c>
      <c r="J3275" s="111">
        <v>2456.3000000000002</v>
      </c>
      <c r="K3275" s="109">
        <v>152</v>
      </c>
      <c r="L3275" s="110">
        <f t="shared" si="825"/>
        <v>15906432.640000002</v>
      </c>
      <c r="M3275" s="108"/>
      <c r="N3275" s="108"/>
      <c r="O3275" s="108"/>
      <c r="P3275" s="110">
        <f>'Форма 2'!C3275-M3275-N3275-O3275</f>
        <v>15906432.640000002</v>
      </c>
      <c r="Q3275" s="111">
        <f t="shared" si="826"/>
        <v>6475.7695069820466</v>
      </c>
      <c r="R3275" s="111">
        <f t="shared" si="827"/>
        <v>6475.7695069820466</v>
      </c>
      <c r="S3275" s="112" t="s">
        <v>2152</v>
      </c>
      <c r="T3275" s="107" t="s">
        <v>82</v>
      </c>
      <c r="U3275" s="217"/>
      <c r="V3275" s="85"/>
      <c r="W3275" s="85"/>
      <c r="X3275" s="85"/>
      <c r="Y3275" s="85"/>
      <c r="Z3275" s="85"/>
      <c r="AA3275" s="85"/>
      <c r="AB3275" s="86"/>
      <c r="AC3275" s="86"/>
      <c r="AD3275" s="85">
        <v>1</v>
      </c>
      <c r="AE3275" s="85"/>
      <c r="AF3275" s="85"/>
      <c r="AG3275" s="85"/>
      <c r="AH3275" s="85"/>
      <c r="AI3275" s="85"/>
      <c r="AJ3275" s="85"/>
    </row>
    <row r="3276" spans="1:36" ht="16.5" thickTop="1" thickBot="1">
      <c r="A3276" s="105">
        <f t="shared" si="828"/>
        <v>122</v>
      </c>
      <c r="B3276" s="195" t="s">
        <v>3168</v>
      </c>
      <c r="C3276" s="130">
        <v>1963</v>
      </c>
      <c r="D3276" s="107"/>
      <c r="E3276" s="131" t="s">
        <v>94</v>
      </c>
      <c r="F3276" s="107">
        <v>5</v>
      </c>
      <c r="G3276" s="105">
        <v>4</v>
      </c>
      <c r="H3276" s="111">
        <v>3532.8</v>
      </c>
      <c r="I3276" s="111">
        <v>2467.5</v>
      </c>
      <c r="J3276" s="111">
        <v>2467.5</v>
      </c>
      <c r="K3276" s="109">
        <v>142</v>
      </c>
      <c r="L3276" s="110">
        <f t="shared" si="825"/>
        <v>15910035.456000002</v>
      </c>
      <c r="M3276" s="108"/>
      <c r="N3276" s="108"/>
      <c r="O3276" s="108"/>
      <c r="P3276" s="110">
        <f>'Форма 2'!C3276-M3276-N3276-O3276</f>
        <v>15910035.456000002</v>
      </c>
      <c r="Q3276" s="111">
        <f t="shared" si="826"/>
        <v>6447.8360510638304</v>
      </c>
      <c r="R3276" s="111">
        <f t="shared" si="827"/>
        <v>6447.8360510638304</v>
      </c>
      <c r="S3276" s="112" t="s">
        <v>2152</v>
      </c>
      <c r="T3276" s="107" t="s">
        <v>82</v>
      </c>
      <c r="U3276" s="217"/>
      <c r="V3276" s="85"/>
      <c r="W3276" s="85"/>
      <c r="X3276" s="85"/>
      <c r="Y3276" s="85"/>
      <c r="Z3276" s="85"/>
      <c r="AA3276" s="85"/>
      <c r="AB3276" s="86"/>
      <c r="AC3276" s="86"/>
      <c r="AD3276" s="85">
        <v>1</v>
      </c>
      <c r="AE3276" s="85"/>
      <c r="AF3276" s="85"/>
      <c r="AG3276" s="85"/>
      <c r="AH3276" s="85"/>
      <c r="AI3276" s="85"/>
      <c r="AJ3276" s="85"/>
    </row>
    <row r="3277" spans="1:36" ht="16.5" thickTop="1" thickBot="1">
      <c r="A3277" s="105">
        <f t="shared" si="828"/>
        <v>123</v>
      </c>
      <c r="B3277" s="195" t="s">
        <v>3169</v>
      </c>
      <c r="C3277" s="130">
        <v>1964</v>
      </c>
      <c r="D3277" s="107"/>
      <c r="E3277" s="131" t="s">
        <v>94</v>
      </c>
      <c r="F3277" s="107">
        <v>5</v>
      </c>
      <c r="G3277" s="105">
        <v>4</v>
      </c>
      <c r="H3277" s="111">
        <v>3557.6</v>
      </c>
      <c r="I3277" s="111">
        <v>2480.6</v>
      </c>
      <c r="J3277" s="111">
        <v>2480.6</v>
      </c>
      <c r="K3277" s="109">
        <v>183</v>
      </c>
      <c r="L3277" s="110">
        <f t="shared" si="825"/>
        <v>16021722.752</v>
      </c>
      <c r="M3277" s="108"/>
      <c r="N3277" s="108"/>
      <c r="O3277" s="108"/>
      <c r="P3277" s="110">
        <f>'Форма 2'!C3277-M3277-N3277-O3277</f>
        <v>16021722.752</v>
      </c>
      <c r="Q3277" s="111">
        <f t="shared" si="826"/>
        <v>6458.8094622268809</v>
      </c>
      <c r="R3277" s="111">
        <f t="shared" si="827"/>
        <v>6458.8094622268809</v>
      </c>
      <c r="S3277" s="112" t="s">
        <v>2152</v>
      </c>
      <c r="T3277" s="107" t="s">
        <v>82</v>
      </c>
      <c r="U3277" s="217"/>
      <c r="V3277" s="85"/>
      <c r="W3277" s="85"/>
      <c r="X3277" s="85"/>
      <c r="Y3277" s="85"/>
      <c r="Z3277" s="85"/>
      <c r="AA3277" s="85"/>
      <c r="AB3277" s="86"/>
      <c r="AC3277" s="86"/>
      <c r="AD3277" s="85">
        <v>1</v>
      </c>
      <c r="AE3277" s="85"/>
      <c r="AF3277" s="85"/>
      <c r="AG3277" s="85"/>
      <c r="AH3277" s="85"/>
      <c r="AI3277" s="85"/>
      <c r="AJ3277" s="85"/>
    </row>
    <row r="3278" spans="1:36" ht="16.5" thickTop="1" thickBot="1">
      <c r="A3278" s="105">
        <f t="shared" si="828"/>
        <v>124</v>
      </c>
      <c r="B3278" s="195" t="s">
        <v>3170</v>
      </c>
      <c r="C3278" s="130">
        <v>1963</v>
      </c>
      <c r="D3278" s="107"/>
      <c r="E3278" s="131" t="s">
        <v>94</v>
      </c>
      <c r="F3278" s="107">
        <v>5</v>
      </c>
      <c r="G3278" s="105">
        <v>4</v>
      </c>
      <c r="H3278" s="111">
        <v>3259.1</v>
      </c>
      <c r="I3278" s="111">
        <v>2291.8000000000002</v>
      </c>
      <c r="J3278" s="111">
        <v>2235.9</v>
      </c>
      <c r="K3278" s="109">
        <v>144</v>
      </c>
      <c r="L3278" s="110">
        <f t="shared" si="825"/>
        <v>14677422.032000002</v>
      </c>
      <c r="M3278" s="108"/>
      <c r="N3278" s="108"/>
      <c r="O3278" s="108"/>
      <c r="P3278" s="110">
        <f>'Форма 2'!C3278-M3278-N3278-O3278</f>
        <v>14677422.032000002</v>
      </c>
      <c r="Q3278" s="111">
        <f t="shared" si="826"/>
        <v>6404.3206353084915</v>
      </c>
      <c r="R3278" s="111">
        <f t="shared" si="827"/>
        <v>6404.3206353084915</v>
      </c>
      <c r="S3278" s="112" t="s">
        <v>2152</v>
      </c>
      <c r="T3278" s="107" t="s">
        <v>92</v>
      </c>
      <c r="U3278" s="217"/>
      <c r="V3278" s="85"/>
      <c r="W3278" s="85"/>
      <c r="X3278" s="85"/>
      <c r="Y3278" s="85"/>
      <c r="Z3278" s="85"/>
      <c r="AA3278" s="85"/>
      <c r="AB3278" s="86"/>
      <c r="AC3278" s="86"/>
      <c r="AD3278" s="85">
        <v>1</v>
      </c>
      <c r="AE3278" s="85"/>
      <c r="AF3278" s="85"/>
      <c r="AG3278" s="85"/>
      <c r="AH3278" s="85"/>
      <c r="AI3278" s="85"/>
      <c r="AJ3278" s="85"/>
    </row>
    <row r="3279" spans="1:36" ht="16.5" thickTop="1" thickBot="1">
      <c r="A3279" s="105">
        <f t="shared" si="828"/>
        <v>125</v>
      </c>
      <c r="B3279" s="195" t="s">
        <v>3171</v>
      </c>
      <c r="C3279" s="130">
        <v>1960</v>
      </c>
      <c r="D3279" s="107"/>
      <c r="E3279" s="131" t="s">
        <v>94</v>
      </c>
      <c r="F3279" s="107">
        <v>5</v>
      </c>
      <c r="G3279" s="105">
        <v>2</v>
      </c>
      <c r="H3279" s="111">
        <v>1619.3</v>
      </c>
      <c r="I3279" s="111">
        <v>1066.2</v>
      </c>
      <c r="J3279" s="111">
        <v>1066.2</v>
      </c>
      <c r="K3279" s="109">
        <v>67</v>
      </c>
      <c r="L3279" s="110">
        <f t="shared" si="825"/>
        <v>7292549.9360000007</v>
      </c>
      <c r="M3279" s="108"/>
      <c r="N3279" s="108"/>
      <c r="O3279" s="108"/>
      <c r="P3279" s="110">
        <f>'Форма 2'!C3279-M3279-N3279-O3279</f>
        <v>7292549.9360000007</v>
      </c>
      <c r="Q3279" s="111">
        <f t="shared" si="826"/>
        <v>6839.7579591071099</v>
      </c>
      <c r="R3279" s="111">
        <f t="shared" si="827"/>
        <v>6839.7579591071099</v>
      </c>
      <c r="S3279" s="112" t="s">
        <v>2152</v>
      </c>
      <c r="T3279" s="107" t="s">
        <v>82</v>
      </c>
      <c r="U3279" s="217"/>
      <c r="V3279" s="85"/>
      <c r="W3279" s="85"/>
      <c r="X3279" s="85"/>
      <c r="Y3279" s="85"/>
      <c r="Z3279" s="85"/>
      <c r="AA3279" s="85"/>
      <c r="AB3279" s="86"/>
      <c r="AC3279" s="86"/>
      <c r="AD3279" s="85">
        <v>1</v>
      </c>
      <c r="AE3279" s="85"/>
      <c r="AF3279" s="85"/>
      <c r="AG3279" s="85"/>
      <c r="AH3279" s="85"/>
      <c r="AI3279" s="85"/>
      <c r="AJ3279" s="85"/>
    </row>
    <row r="3280" spans="1:36" ht="16.5" thickTop="1" thickBot="1">
      <c r="A3280" s="105">
        <f t="shared" si="828"/>
        <v>126</v>
      </c>
      <c r="B3280" s="195" t="s">
        <v>3172</v>
      </c>
      <c r="C3280" s="130">
        <v>1963</v>
      </c>
      <c r="D3280" s="107"/>
      <c r="E3280" s="131" t="s">
        <v>94</v>
      </c>
      <c r="F3280" s="107">
        <v>5</v>
      </c>
      <c r="G3280" s="105">
        <v>2</v>
      </c>
      <c r="H3280" s="111">
        <v>1842.5</v>
      </c>
      <c r="I3280" s="111">
        <v>1629.3</v>
      </c>
      <c r="J3280" s="111">
        <v>1629.3</v>
      </c>
      <c r="K3280" s="109">
        <v>74</v>
      </c>
      <c r="L3280" s="110">
        <f t="shared" si="825"/>
        <v>8297735.6000000006</v>
      </c>
      <c r="M3280" s="108"/>
      <c r="N3280" s="108"/>
      <c r="O3280" s="108"/>
      <c r="P3280" s="110">
        <f>'Форма 2'!C3280-M3280-N3280-O3280</f>
        <v>8297735.6000000006</v>
      </c>
      <c r="Q3280" s="111">
        <f t="shared" si="826"/>
        <v>5092.8224390842697</v>
      </c>
      <c r="R3280" s="111">
        <f t="shared" si="827"/>
        <v>5092.8224390842697</v>
      </c>
      <c r="S3280" s="112" t="s">
        <v>2152</v>
      </c>
      <c r="T3280" s="107" t="s">
        <v>82</v>
      </c>
      <c r="U3280" s="217"/>
      <c r="V3280" s="85"/>
      <c r="W3280" s="85"/>
      <c r="X3280" s="85"/>
      <c r="Y3280" s="85"/>
      <c r="Z3280" s="85"/>
      <c r="AA3280" s="85"/>
      <c r="AB3280" s="86"/>
      <c r="AC3280" s="86"/>
      <c r="AD3280" s="85">
        <v>1</v>
      </c>
      <c r="AE3280" s="85"/>
      <c r="AF3280" s="85"/>
      <c r="AG3280" s="85"/>
      <c r="AH3280" s="85"/>
      <c r="AI3280" s="85"/>
      <c r="AJ3280" s="85"/>
    </row>
    <row r="3281" spans="1:36" ht="16.5" thickTop="1" thickBot="1">
      <c r="A3281" s="105">
        <f t="shared" si="828"/>
        <v>127</v>
      </c>
      <c r="B3281" s="195" t="s">
        <v>3173</v>
      </c>
      <c r="C3281" s="130">
        <v>1963</v>
      </c>
      <c r="D3281" s="107"/>
      <c r="E3281" s="131" t="s">
        <v>94</v>
      </c>
      <c r="F3281" s="107">
        <v>5</v>
      </c>
      <c r="G3281" s="105">
        <v>4</v>
      </c>
      <c r="H3281" s="111">
        <v>3532.8</v>
      </c>
      <c r="I3281" s="111">
        <v>2467.5</v>
      </c>
      <c r="J3281" s="111">
        <v>2467.5</v>
      </c>
      <c r="K3281" s="109">
        <v>142</v>
      </c>
      <c r="L3281" s="110">
        <f t="shared" si="825"/>
        <v>15910035.456000002</v>
      </c>
      <c r="M3281" s="108"/>
      <c r="N3281" s="108"/>
      <c r="O3281" s="108"/>
      <c r="P3281" s="110">
        <f>'Форма 2'!C3281-M3281-N3281-O3281</f>
        <v>15910035.456000002</v>
      </c>
      <c r="Q3281" s="111">
        <f t="shared" si="826"/>
        <v>6447.8360510638304</v>
      </c>
      <c r="R3281" s="111">
        <f t="shared" si="827"/>
        <v>6447.8360510638304</v>
      </c>
      <c r="S3281" s="112" t="s">
        <v>2152</v>
      </c>
      <c r="T3281" s="107" t="s">
        <v>82</v>
      </c>
      <c r="U3281" s="217"/>
      <c r="V3281" s="85"/>
      <c r="W3281" s="85"/>
      <c r="X3281" s="85"/>
      <c r="Y3281" s="85"/>
      <c r="Z3281" s="85"/>
      <c r="AA3281" s="85"/>
      <c r="AB3281" s="86"/>
      <c r="AC3281" s="86"/>
      <c r="AD3281" s="85">
        <v>1</v>
      </c>
      <c r="AE3281" s="85"/>
      <c r="AF3281" s="85"/>
      <c r="AG3281" s="85"/>
      <c r="AH3281" s="85"/>
      <c r="AI3281" s="85"/>
      <c r="AJ3281" s="85"/>
    </row>
    <row r="3282" spans="1:36" ht="16.5" thickTop="1" thickBot="1">
      <c r="A3282" s="105">
        <f t="shared" si="828"/>
        <v>128</v>
      </c>
      <c r="B3282" s="195" t="s">
        <v>3174</v>
      </c>
      <c r="C3282" s="130">
        <v>1963</v>
      </c>
      <c r="D3282" s="107"/>
      <c r="E3282" s="131" t="s">
        <v>94</v>
      </c>
      <c r="F3282" s="107">
        <v>5</v>
      </c>
      <c r="G3282" s="105">
        <v>4</v>
      </c>
      <c r="H3282" s="111">
        <v>4107.3999999999996</v>
      </c>
      <c r="I3282" s="111">
        <v>3189.3</v>
      </c>
      <c r="J3282" s="111">
        <v>3189.3</v>
      </c>
      <c r="K3282" s="109">
        <v>195</v>
      </c>
      <c r="L3282" s="110">
        <f t="shared" si="825"/>
        <v>18497758.048</v>
      </c>
      <c r="M3282" s="108"/>
      <c r="N3282" s="108"/>
      <c r="O3282" s="108"/>
      <c r="P3282" s="110">
        <f>'Форма 2'!C3282-M3282-N3282-O3282</f>
        <v>18497758.048</v>
      </c>
      <c r="Q3282" s="111">
        <f t="shared" si="826"/>
        <v>5799.9429492365098</v>
      </c>
      <c r="R3282" s="111">
        <f t="shared" si="827"/>
        <v>5799.9429492365098</v>
      </c>
      <c r="S3282" s="112" t="s">
        <v>2152</v>
      </c>
      <c r="T3282" s="107" t="s">
        <v>82</v>
      </c>
      <c r="U3282" s="217"/>
      <c r="V3282" s="85"/>
      <c r="W3282" s="85"/>
      <c r="X3282" s="85"/>
      <c r="Y3282" s="85"/>
      <c r="Z3282" s="85"/>
      <c r="AA3282" s="85"/>
      <c r="AB3282" s="86"/>
      <c r="AC3282" s="86"/>
      <c r="AD3282" s="85">
        <v>1</v>
      </c>
      <c r="AE3282" s="85"/>
      <c r="AF3282" s="85"/>
      <c r="AG3282" s="85"/>
      <c r="AH3282" s="85"/>
      <c r="AI3282" s="85"/>
      <c r="AJ3282" s="85"/>
    </row>
    <row r="3283" spans="1:36" ht="16.5" thickTop="1" thickBot="1">
      <c r="A3283" s="105">
        <f t="shared" si="828"/>
        <v>129</v>
      </c>
      <c r="B3283" s="195" t="s">
        <v>3175</v>
      </c>
      <c r="C3283" s="130">
        <v>1963</v>
      </c>
      <c r="D3283" s="107"/>
      <c r="E3283" s="131" t="s">
        <v>94</v>
      </c>
      <c r="F3283" s="107">
        <v>5</v>
      </c>
      <c r="G3283" s="105">
        <v>4</v>
      </c>
      <c r="H3283" s="111">
        <v>3519.9</v>
      </c>
      <c r="I3283" s="111">
        <v>3211.6000000000004</v>
      </c>
      <c r="J3283" s="111">
        <v>3138.3</v>
      </c>
      <c r="K3283" s="109">
        <v>146</v>
      </c>
      <c r="L3283" s="110">
        <f t="shared" si="825"/>
        <v>15851940.048000002</v>
      </c>
      <c r="M3283" s="108"/>
      <c r="N3283" s="108"/>
      <c r="O3283" s="108"/>
      <c r="P3283" s="110">
        <f>'Форма 2'!C3283-M3283-N3283-O3283</f>
        <v>15851940.048000002</v>
      </c>
      <c r="Q3283" s="111">
        <f t="shared" si="826"/>
        <v>4935.8388491717524</v>
      </c>
      <c r="R3283" s="111">
        <f t="shared" si="827"/>
        <v>4935.8388491717524</v>
      </c>
      <c r="S3283" s="112" t="s">
        <v>2152</v>
      </c>
      <c r="T3283" s="107" t="s">
        <v>82</v>
      </c>
      <c r="U3283" s="217"/>
      <c r="V3283" s="85"/>
      <c r="W3283" s="85"/>
      <c r="X3283" s="85"/>
      <c r="Y3283" s="85"/>
      <c r="Z3283" s="85"/>
      <c r="AA3283" s="85"/>
      <c r="AB3283" s="86"/>
      <c r="AC3283" s="86"/>
      <c r="AD3283" s="85">
        <v>1</v>
      </c>
      <c r="AE3283" s="85"/>
      <c r="AF3283" s="85"/>
      <c r="AG3283" s="85"/>
      <c r="AH3283" s="85"/>
      <c r="AI3283" s="85"/>
      <c r="AJ3283" s="85"/>
    </row>
    <row r="3284" spans="1:36" ht="16.5" thickTop="1" thickBot="1">
      <c r="A3284" s="105">
        <f t="shared" si="828"/>
        <v>130</v>
      </c>
      <c r="B3284" s="195" t="s">
        <v>3176</v>
      </c>
      <c r="C3284" s="130">
        <v>1965</v>
      </c>
      <c r="D3284" s="107"/>
      <c r="E3284" s="131" t="s">
        <v>94</v>
      </c>
      <c r="F3284" s="107">
        <v>5</v>
      </c>
      <c r="G3284" s="105">
        <v>4</v>
      </c>
      <c r="H3284" s="111">
        <v>3182.1</v>
      </c>
      <c r="I3284" s="111">
        <v>2869.4</v>
      </c>
      <c r="J3284" s="111">
        <v>2869.4</v>
      </c>
      <c r="K3284" s="109">
        <v>200</v>
      </c>
      <c r="L3284" s="110">
        <f t="shared" si="825"/>
        <v>14330650.992000001</v>
      </c>
      <c r="M3284" s="108"/>
      <c r="N3284" s="108"/>
      <c r="O3284" s="108"/>
      <c r="P3284" s="110">
        <f>'Форма 2'!C3284-M3284-N3284-O3284</f>
        <v>14330650.992000001</v>
      </c>
      <c r="Q3284" s="111">
        <f t="shared" si="826"/>
        <v>4994.302290374294</v>
      </c>
      <c r="R3284" s="111">
        <f t="shared" si="827"/>
        <v>4994.302290374294</v>
      </c>
      <c r="S3284" s="112" t="s">
        <v>2152</v>
      </c>
      <c r="T3284" s="105" t="s">
        <v>120</v>
      </c>
      <c r="U3284" s="217"/>
      <c r="V3284" s="85"/>
      <c r="W3284" s="85"/>
      <c r="X3284" s="85"/>
      <c r="Y3284" s="85"/>
      <c r="Z3284" s="85"/>
      <c r="AA3284" s="85"/>
      <c r="AB3284" s="86"/>
      <c r="AC3284" s="86"/>
      <c r="AD3284" s="85">
        <v>1</v>
      </c>
      <c r="AE3284" s="85"/>
      <c r="AF3284" s="85"/>
      <c r="AG3284" s="85"/>
      <c r="AH3284" s="85"/>
      <c r="AI3284" s="85"/>
      <c r="AJ3284" s="85"/>
    </row>
    <row r="3285" spans="1:36" ht="16.5" thickTop="1" thickBot="1">
      <c r="A3285" s="105">
        <f t="shared" si="828"/>
        <v>131</v>
      </c>
      <c r="B3285" s="195" t="s">
        <v>3177</v>
      </c>
      <c r="C3285" s="130">
        <v>1963</v>
      </c>
      <c r="D3285" s="107"/>
      <c r="E3285" s="131" t="s">
        <v>94</v>
      </c>
      <c r="F3285" s="107">
        <v>5</v>
      </c>
      <c r="G3285" s="105">
        <v>4</v>
      </c>
      <c r="H3285" s="111">
        <v>3183.2</v>
      </c>
      <c r="I3285" s="111">
        <v>2829.8</v>
      </c>
      <c r="J3285" s="111">
        <v>2829.8</v>
      </c>
      <c r="K3285" s="109">
        <v>158</v>
      </c>
      <c r="L3285" s="110">
        <f t="shared" si="825"/>
        <v>14335604.864</v>
      </c>
      <c r="M3285" s="108"/>
      <c r="N3285" s="108"/>
      <c r="O3285" s="108"/>
      <c r="P3285" s="110">
        <f>'Форма 2'!C3285-M3285-N3285-O3285</f>
        <v>14335604.864</v>
      </c>
      <c r="Q3285" s="111">
        <f t="shared" si="826"/>
        <v>5065.9427747543996</v>
      </c>
      <c r="R3285" s="111">
        <f t="shared" si="827"/>
        <v>5065.9427747543996</v>
      </c>
      <c r="S3285" s="112" t="s">
        <v>2152</v>
      </c>
      <c r="T3285" s="107" t="s">
        <v>82</v>
      </c>
      <c r="U3285" s="217"/>
      <c r="V3285" s="85"/>
      <c r="W3285" s="85"/>
      <c r="X3285" s="85"/>
      <c r="Y3285" s="85"/>
      <c r="Z3285" s="85"/>
      <c r="AA3285" s="85"/>
      <c r="AB3285" s="86"/>
      <c r="AC3285" s="86"/>
      <c r="AD3285" s="85">
        <v>1</v>
      </c>
      <c r="AE3285" s="85"/>
      <c r="AF3285" s="85"/>
      <c r="AG3285" s="85"/>
      <c r="AH3285" s="85"/>
      <c r="AI3285" s="85"/>
      <c r="AJ3285" s="85"/>
    </row>
    <row r="3286" spans="1:36" ht="16.5" thickTop="1" thickBot="1">
      <c r="A3286" s="105">
        <f t="shared" si="828"/>
        <v>132</v>
      </c>
      <c r="B3286" s="195" t="s">
        <v>3178</v>
      </c>
      <c r="C3286" s="130">
        <v>1968</v>
      </c>
      <c r="D3286" s="107"/>
      <c r="E3286" s="131" t="s">
        <v>94</v>
      </c>
      <c r="F3286" s="107">
        <v>5</v>
      </c>
      <c r="G3286" s="105">
        <v>4</v>
      </c>
      <c r="H3286" s="111">
        <v>3794.4</v>
      </c>
      <c r="I3286" s="111">
        <v>3465.4</v>
      </c>
      <c r="J3286" s="111">
        <v>2501.3000000000002</v>
      </c>
      <c r="K3286" s="109">
        <v>105</v>
      </c>
      <c r="L3286" s="110">
        <f t="shared" si="825"/>
        <v>35613783.071999997</v>
      </c>
      <c r="M3286" s="108"/>
      <c r="N3286" s="108"/>
      <c r="O3286" s="108"/>
      <c r="P3286" s="110">
        <f>'Форма 2'!C3286-M3286-N3286-O3286</f>
        <v>35613783.071999997</v>
      </c>
      <c r="Q3286" s="111">
        <f t="shared" si="826"/>
        <v>10276.961699082356</v>
      </c>
      <c r="R3286" s="111">
        <f t="shared" si="827"/>
        <v>10276.961699082356</v>
      </c>
      <c r="S3286" s="112" t="s">
        <v>2152</v>
      </c>
      <c r="T3286" s="107" t="s">
        <v>82</v>
      </c>
      <c r="U3286" s="217"/>
      <c r="V3286" s="85"/>
      <c r="W3286" s="85"/>
      <c r="X3286" s="85"/>
      <c r="Y3286" s="85"/>
      <c r="Z3286" s="85"/>
      <c r="AA3286" s="85"/>
      <c r="AB3286" s="86"/>
      <c r="AC3286" s="86"/>
      <c r="AD3286" s="85">
        <v>1</v>
      </c>
      <c r="AE3286" s="85">
        <v>1</v>
      </c>
      <c r="AF3286" s="85"/>
      <c r="AG3286" s="85"/>
      <c r="AH3286" s="85"/>
      <c r="AI3286" s="85"/>
      <c r="AJ3286" s="85"/>
    </row>
    <row r="3287" spans="1:36" ht="16.5" thickTop="1" thickBot="1">
      <c r="A3287" s="105">
        <f t="shared" si="828"/>
        <v>133</v>
      </c>
      <c r="B3287" s="195" t="s">
        <v>3179</v>
      </c>
      <c r="C3287" s="130">
        <v>1960</v>
      </c>
      <c r="D3287" s="107"/>
      <c r="E3287" s="131" t="s">
        <v>94</v>
      </c>
      <c r="F3287" s="107">
        <v>5</v>
      </c>
      <c r="G3287" s="105">
        <v>2</v>
      </c>
      <c r="H3287" s="111">
        <v>1582</v>
      </c>
      <c r="I3287" s="111">
        <v>1581.7</v>
      </c>
      <c r="J3287" s="111">
        <v>1281.7</v>
      </c>
      <c r="K3287" s="109">
        <v>43</v>
      </c>
      <c r="L3287" s="110">
        <f t="shared" si="825"/>
        <v>7124568.6400000006</v>
      </c>
      <c r="M3287" s="108"/>
      <c r="N3287" s="108"/>
      <c r="O3287" s="108"/>
      <c r="P3287" s="110">
        <f>'Форма 2'!C3287-M3287-N3287-O3287</f>
        <v>7124568.6400000006</v>
      </c>
      <c r="Q3287" s="111">
        <f t="shared" si="826"/>
        <v>4504.3741796800914</v>
      </c>
      <c r="R3287" s="111">
        <f t="shared" si="827"/>
        <v>4504.3741796800914</v>
      </c>
      <c r="S3287" s="112" t="s">
        <v>2152</v>
      </c>
      <c r="T3287" s="107" t="s">
        <v>82</v>
      </c>
      <c r="U3287" s="217"/>
      <c r="V3287" s="85"/>
      <c r="W3287" s="85"/>
      <c r="X3287" s="85"/>
      <c r="Y3287" s="85"/>
      <c r="Z3287" s="85"/>
      <c r="AA3287" s="85"/>
      <c r="AB3287" s="86"/>
      <c r="AC3287" s="86"/>
      <c r="AD3287" s="85">
        <v>1</v>
      </c>
      <c r="AE3287" s="85"/>
      <c r="AF3287" s="85"/>
      <c r="AG3287" s="85"/>
      <c r="AH3287" s="85"/>
      <c r="AI3287" s="85"/>
      <c r="AJ3287" s="85"/>
    </row>
    <row r="3288" spans="1:36" ht="16.5" thickTop="1" thickBot="1">
      <c r="A3288" s="105">
        <f t="shared" si="828"/>
        <v>134</v>
      </c>
      <c r="B3288" s="195" t="s">
        <v>3180</v>
      </c>
      <c r="C3288" s="130">
        <v>1962</v>
      </c>
      <c r="D3288" s="107"/>
      <c r="E3288" s="131" t="s">
        <v>94</v>
      </c>
      <c r="F3288" s="107">
        <v>5</v>
      </c>
      <c r="G3288" s="105">
        <v>4</v>
      </c>
      <c r="H3288" s="111">
        <v>3229</v>
      </c>
      <c r="I3288" s="111">
        <v>3226</v>
      </c>
      <c r="J3288" s="111">
        <v>2564.4</v>
      </c>
      <c r="K3288" s="109">
        <v>78</v>
      </c>
      <c r="L3288" s="110">
        <f t="shared" si="825"/>
        <v>14541866.080000002</v>
      </c>
      <c r="M3288" s="108"/>
      <c r="N3288" s="108"/>
      <c r="O3288" s="108"/>
      <c r="P3288" s="110">
        <f>'Форма 2'!C3288-M3288-N3288-O3288</f>
        <v>14541866.080000002</v>
      </c>
      <c r="Q3288" s="111">
        <f>L3288/I3288</f>
        <v>4507.7080223186613</v>
      </c>
      <c r="R3288" s="111">
        <f>Q3288</f>
        <v>4507.7080223186613</v>
      </c>
      <c r="S3288" s="112" t="s">
        <v>2152</v>
      </c>
      <c r="T3288" s="107" t="s">
        <v>82</v>
      </c>
      <c r="U3288" s="217"/>
      <c r="V3288" s="85"/>
      <c r="W3288" s="85"/>
      <c r="X3288" s="85"/>
      <c r="Y3288" s="85"/>
      <c r="Z3288" s="85"/>
      <c r="AA3288" s="85"/>
      <c r="AB3288" s="86"/>
      <c r="AC3288" s="86"/>
      <c r="AD3288" s="85">
        <v>1</v>
      </c>
      <c r="AE3288" s="85"/>
      <c r="AF3288" s="85"/>
      <c r="AG3288" s="85"/>
      <c r="AH3288" s="85"/>
      <c r="AI3288" s="85"/>
      <c r="AJ3288" s="85"/>
    </row>
    <row r="3289" spans="1:36" ht="16.5" thickTop="1" thickBot="1">
      <c r="A3289" s="105">
        <f t="shared" si="828"/>
        <v>135</v>
      </c>
      <c r="B3289" s="195" t="s">
        <v>3181</v>
      </c>
      <c r="C3289" s="130">
        <v>1960</v>
      </c>
      <c r="D3289" s="107"/>
      <c r="E3289" s="131" t="s">
        <v>94</v>
      </c>
      <c r="F3289" s="107">
        <v>5</v>
      </c>
      <c r="G3289" s="105">
        <v>2</v>
      </c>
      <c r="H3289" s="111">
        <v>1769.2</v>
      </c>
      <c r="I3289" s="111">
        <v>1605.3</v>
      </c>
      <c r="J3289" s="111">
        <v>1605.3</v>
      </c>
      <c r="K3289" s="109">
        <v>72</v>
      </c>
      <c r="L3289" s="110">
        <f t="shared" ref="L3289:L3353" si="834">SUM(M3289:P3289)</f>
        <v>8637871.311999999</v>
      </c>
      <c r="M3289" s="108"/>
      <c r="N3289" s="108"/>
      <c r="O3289" s="108"/>
      <c r="P3289" s="110">
        <f>'Форма 2'!C3289-M3289-N3289-O3289</f>
        <v>8637871.311999999</v>
      </c>
      <c r="Q3289" s="111">
        <f>L3289/I3289</f>
        <v>5380.8455192175916</v>
      </c>
      <c r="R3289" s="111">
        <f>Q3289</f>
        <v>5380.8455192175916</v>
      </c>
      <c r="S3289" s="112" t="s">
        <v>2152</v>
      </c>
      <c r="T3289" s="107" t="s">
        <v>82</v>
      </c>
      <c r="U3289" s="217"/>
      <c r="V3289" s="85"/>
      <c r="W3289" s="85"/>
      <c r="X3289" s="85"/>
      <c r="Y3289" s="85"/>
      <c r="Z3289" s="85"/>
      <c r="AA3289" s="85"/>
      <c r="AB3289" s="86"/>
      <c r="AC3289" s="86"/>
      <c r="AD3289" s="85"/>
      <c r="AE3289" s="85">
        <v>1</v>
      </c>
      <c r="AF3289" s="85"/>
      <c r="AG3289" s="85"/>
      <c r="AH3289" s="85"/>
      <c r="AI3289" s="85"/>
      <c r="AJ3289" s="85"/>
    </row>
    <row r="3290" spans="1:36" ht="16.5" thickTop="1" thickBot="1">
      <c r="A3290" s="105">
        <f t="shared" si="828"/>
        <v>136</v>
      </c>
      <c r="B3290" s="195" t="s">
        <v>3182</v>
      </c>
      <c r="C3290" s="130">
        <v>1983</v>
      </c>
      <c r="D3290" s="107"/>
      <c r="E3290" s="131" t="s">
        <v>91</v>
      </c>
      <c r="F3290" s="107">
        <v>5</v>
      </c>
      <c r="G3290" s="105">
        <v>6</v>
      </c>
      <c r="H3290" s="111">
        <v>4462.7</v>
      </c>
      <c r="I3290" s="111">
        <v>3876.8</v>
      </c>
      <c r="J3290" s="111">
        <v>3876.8</v>
      </c>
      <c r="K3290" s="109">
        <v>205</v>
      </c>
      <c r="L3290" s="110">
        <f t="shared" si="834"/>
        <v>7573157.273</v>
      </c>
      <c r="M3290" s="108"/>
      <c r="N3290" s="108"/>
      <c r="O3290" s="108"/>
      <c r="P3290" s="110">
        <f>'Форма 2'!C3290-M3290-N3290-O3290</f>
        <v>7573157.273</v>
      </c>
      <c r="Q3290" s="111">
        <f>L3290/I3290</f>
        <v>1953.4557555200165</v>
      </c>
      <c r="R3290" s="111">
        <f>Q3290</f>
        <v>1953.4557555200165</v>
      </c>
      <c r="S3290" s="112" t="s">
        <v>2152</v>
      </c>
      <c r="T3290" s="107" t="s">
        <v>92</v>
      </c>
      <c r="U3290" s="217"/>
      <c r="V3290" s="85"/>
      <c r="W3290" s="85"/>
      <c r="X3290" s="85"/>
      <c r="Y3290" s="85"/>
      <c r="Z3290" s="85"/>
      <c r="AA3290" s="85"/>
      <c r="AB3290" s="86"/>
      <c r="AC3290" s="86"/>
      <c r="AD3290" s="85"/>
      <c r="AE3290" s="85">
        <v>1</v>
      </c>
      <c r="AF3290" s="85"/>
      <c r="AG3290" s="85"/>
      <c r="AH3290" s="85"/>
      <c r="AI3290" s="85"/>
      <c r="AJ3290" s="85"/>
    </row>
    <row r="3291" spans="1:36" ht="16.5" thickTop="1" thickBot="1">
      <c r="A3291" s="105">
        <f t="shared" si="828"/>
        <v>137</v>
      </c>
      <c r="B3291" s="114" t="s">
        <v>3183</v>
      </c>
      <c r="C3291" s="123">
        <v>1976</v>
      </c>
      <c r="D3291" s="107"/>
      <c r="E3291" s="114" t="s">
        <v>212</v>
      </c>
      <c r="F3291" s="107">
        <v>9</v>
      </c>
      <c r="G3291" s="107">
        <v>2</v>
      </c>
      <c r="H3291" s="111">
        <v>3855</v>
      </c>
      <c r="I3291" s="111">
        <v>3855</v>
      </c>
      <c r="J3291" s="111">
        <v>3855</v>
      </c>
      <c r="K3291" s="125"/>
      <c r="L3291" s="110">
        <f t="shared" si="834"/>
        <v>13746930</v>
      </c>
      <c r="M3291" s="108"/>
      <c r="N3291" s="108"/>
      <c r="O3291" s="108"/>
      <c r="P3291" s="110">
        <f>'Форма 2'!C3291-M3291-N3291-O3291</f>
        <v>13746930</v>
      </c>
      <c r="Q3291" s="111">
        <f t="shared" si="826"/>
        <v>3566</v>
      </c>
      <c r="R3291" s="111">
        <f t="shared" si="827"/>
        <v>3566</v>
      </c>
      <c r="S3291" s="112" t="s">
        <v>2152</v>
      </c>
      <c r="T3291" s="107" t="s">
        <v>92</v>
      </c>
      <c r="U3291" s="217"/>
      <c r="V3291" s="85"/>
      <c r="W3291" s="85"/>
      <c r="X3291" s="85"/>
      <c r="Y3291" s="85"/>
      <c r="Z3291" s="85"/>
      <c r="AA3291" s="85"/>
      <c r="AB3291" s="86"/>
      <c r="AC3291" s="86"/>
      <c r="AD3291" s="85"/>
      <c r="AE3291" s="85">
        <v>1</v>
      </c>
      <c r="AF3291" s="85"/>
      <c r="AG3291" s="85"/>
      <c r="AH3291" s="85"/>
      <c r="AI3291" s="85"/>
      <c r="AJ3291" s="85"/>
    </row>
    <row r="3292" spans="1:36" ht="16.5" thickTop="1" thickBot="1">
      <c r="A3292" s="105">
        <f t="shared" si="828"/>
        <v>138</v>
      </c>
      <c r="B3292" s="195" t="s">
        <v>3184</v>
      </c>
      <c r="C3292" s="130">
        <v>1962</v>
      </c>
      <c r="D3292" s="107"/>
      <c r="E3292" s="131" t="s">
        <v>239</v>
      </c>
      <c r="F3292" s="107">
        <v>5</v>
      </c>
      <c r="G3292" s="105">
        <v>3</v>
      </c>
      <c r="H3292" s="111">
        <v>2543.1999999999998</v>
      </c>
      <c r="I3292" s="111">
        <v>2321</v>
      </c>
      <c r="J3292" s="111">
        <v>2177.6999999999998</v>
      </c>
      <c r="K3292" s="109">
        <v>168</v>
      </c>
      <c r="L3292" s="110">
        <f t="shared" si="834"/>
        <v>13142138.592</v>
      </c>
      <c r="M3292" s="108"/>
      <c r="N3292" s="108"/>
      <c r="O3292" s="108"/>
      <c r="P3292" s="110">
        <f>'Форма 2'!C3292-M3292-N3292-O3292</f>
        <v>13142138.592</v>
      </c>
      <c r="Q3292" s="111">
        <f t="shared" si="826"/>
        <v>5662.2742748815162</v>
      </c>
      <c r="R3292" s="111">
        <f t="shared" si="827"/>
        <v>5662.2742748815162</v>
      </c>
      <c r="S3292" s="112" t="s">
        <v>2152</v>
      </c>
      <c r="T3292" s="105" t="s">
        <v>120</v>
      </c>
      <c r="U3292" s="217">
        <v>1</v>
      </c>
      <c r="V3292" s="85">
        <v>1</v>
      </c>
      <c r="W3292" s="85">
        <v>1</v>
      </c>
      <c r="X3292" s="85">
        <v>1</v>
      </c>
      <c r="Y3292" s="85">
        <v>1</v>
      </c>
      <c r="Z3292" s="85">
        <v>1</v>
      </c>
      <c r="AA3292" s="85"/>
      <c r="AB3292" s="86"/>
      <c r="AC3292" s="86"/>
      <c r="AD3292" s="85"/>
      <c r="AE3292" s="85"/>
      <c r="AF3292" s="85"/>
      <c r="AG3292" s="85"/>
      <c r="AH3292" s="85"/>
      <c r="AI3292" s="85"/>
      <c r="AJ3292" s="85"/>
    </row>
    <row r="3293" spans="1:36" ht="16.5" thickTop="1" thickBot="1">
      <c r="A3293" s="105">
        <f t="shared" si="828"/>
        <v>139</v>
      </c>
      <c r="B3293" s="195" t="s">
        <v>3185</v>
      </c>
      <c r="C3293" s="130">
        <v>1976</v>
      </c>
      <c r="D3293" s="107"/>
      <c r="E3293" s="131" t="s">
        <v>239</v>
      </c>
      <c r="F3293" s="107">
        <v>5</v>
      </c>
      <c r="G3293" s="105">
        <v>4</v>
      </c>
      <c r="H3293" s="111">
        <v>3895</v>
      </c>
      <c r="I3293" s="111">
        <v>3860.8</v>
      </c>
      <c r="J3293" s="111">
        <v>3860.8</v>
      </c>
      <c r="K3293" s="109">
        <v>186</v>
      </c>
      <c r="L3293" s="110">
        <f t="shared" si="834"/>
        <v>1266264.5</v>
      </c>
      <c r="M3293" s="108"/>
      <c r="N3293" s="108"/>
      <c r="O3293" s="108"/>
      <c r="P3293" s="110">
        <f>'Форма 2'!C3293-M3293-N3293-O3293</f>
        <v>1266264.5</v>
      </c>
      <c r="Q3293" s="111">
        <f t="shared" si="826"/>
        <v>327.97982283464563</v>
      </c>
      <c r="R3293" s="111">
        <f t="shared" si="827"/>
        <v>327.97982283464563</v>
      </c>
      <c r="S3293" s="112" t="s">
        <v>2152</v>
      </c>
      <c r="T3293" s="107" t="s">
        <v>82</v>
      </c>
      <c r="U3293" s="217"/>
      <c r="V3293" s="85"/>
      <c r="W3293" s="85"/>
      <c r="X3293" s="85">
        <v>1</v>
      </c>
      <c r="Y3293" s="85"/>
      <c r="Z3293" s="85"/>
      <c r="AA3293" s="85"/>
      <c r="AB3293" s="86"/>
      <c r="AC3293" s="86"/>
      <c r="AD3293" s="85"/>
      <c r="AE3293" s="85"/>
      <c r="AF3293" s="85"/>
      <c r="AG3293" s="85"/>
      <c r="AH3293" s="85"/>
      <c r="AI3293" s="85"/>
      <c r="AJ3293" s="85"/>
    </row>
    <row r="3294" spans="1:36" ht="16.5" thickTop="1" thickBot="1">
      <c r="A3294" s="105">
        <f t="shared" si="828"/>
        <v>140</v>
      </c>
      <c r="B3294" s="195" t="s">
        <v>3186</v>
      </c>
      <c r="C3294" s="130">
        <v>1965</v>
      </c>
      <c r="D3294" s="107"/>
      <c r="E3294" s="131" t="s">
        <v>94</v>
      </c>
      <c r="F3294" s="107">
        <v>5</v>
      </c>
      <c r="G3294" s="105">
        <v>2</v>
      </c>
      <c r="H3294" s="111">
        <v>1727.8</v>
      </c>
      <c r="I3294" s="111">
        <v>1582.3999999999999</v>
      </c>
      <c r="J3294" s="111">
        <v>1539.8</v>
      </c>
      <c r="K3294" s="109">
        <v>78</v>
      </c>
      <c r="L3294" s="110">
        <f t="shared" si="834"/>
        <v>7781181.8560000006</v>
      </c>
      <c r="M3294" s="108"/>
      <c r="N3294" s="108"/>
      <c r="O3294" s="108"/>
      <c r="P3294" s="110">
        <f>'Форма 2'!C3294-M3294-N3294-O3294</f>
        <v>7781181.8560000006</v>
      </c>
      <c r="Q3294" s="111">
        <f t="shared" si="826"/>
        <v>4917.3292821031355</v>
      </c>
      <c r="R3294" s="111">
        <f t="shared" si="827"/>
        <v>4917.3292821031355</v>
      </c>
      <c r="S3294" s="112" t="s">
        <v>2152</v>
      </c>
      <c r="T3294" s="107" t="s">
        <v>82</v>
      </c>
      <c r="U3294" s="217"/>
      <c r="V3294" s="85"/>
      <c r="W3294" s="85"/>
      <c r="X3294" s="85"/>
      <c r="Y3294" s="85"/>
      <c r="Z3294" s="85"/>
      <c r="AA3294" s="85"/>
      <c r="AB3294" s="86"/>
      <c r="AC3294" s="86"/>
      <c r="AD3294" s="85">
        <v>1</v>
      </c>
      <c r="AE3294" s="85"/>
      <c r="AF3294" s="85"/>
      <c r="AG3294" s="85"/>
      <c r="AH3294" s="85"/>
      <c r="AI3294" s="85"/>
      <c r="AJ3294" s="85"/>
    </row>
    <row r="3295" spans="1:36" ht="16.5" thickTop="1" thickBot="1">
      <c r="A3295" s="105">
        <f t="shared" si="828"/>
        <v>141</v>
      </c>
      <c r="B3295" s="114" t="s">
        <v>3187</v>
      </c>
      <c r="C3295" s="123">
        <v>1978</v>
      </c>
      <c r="D3295" s="107"/>
      <c r="E3295" s="114" t="s">
        <v>212</v>
      </c>
      <c r="F3295" s="107">
        <v>9</v>
      </c>
      <c r="G3295" s="107">
        <v>3</v>
      </c>
      <c r="H3295" s="111">
        <v>5720</v>
      </c>
      <c r="I3295" s="111">
        <v>3929</v>
      </c>
      <c r="J3295" s="111"/>
      <c r="K3295" s="125"/>
      <c r="L3295" s="110">
        <f t="shared" si="834"/>
        <v>20397520</v>
      </c>
      <c r="M3295" s="108"/>
      <c r="N3295" s="108"/>
      <c r="O3295" s="108"/>
      <c r="P3295" s="110">
        <f>'Форма 2'!C3295-M3295-N3295-O3295</f>
        <v>20397520</v>
      </c>
      <c r="Q3295" s="111">
        <f t="shared" si="826"/>
        <v>5191.529651310766</v>
      </c>
      <c r="R3295" s="111">
        <f t="shared" si="827"/>
        <v>5191.529651310766</v>
      </c>
      <c r="S3295" s="112" t="s">
        <v>2152</v>
      </c>
      <c r="T3295" s="107" t="s">
        <v>92</v>
      </c>
      <c r="U3295" s="217"/>
      <c r="V3295" s="85"/>
      <c r="W3295" s="85"/>
      <c r="X3295" s="85"/>
      <c r="Y3295" s="85"/>
      <c r="Z3295" s="85"/>
      <c r="AA3295" s="85"/>
      <c r="AB3295" s="86"/>
      <c r="AC3295" s="86"/>
      <c r="AD3295" s="85"/>
      <c r="AE3295" s="85">
        <v>1</v>
      </c>
      <c r="AF3295" s="85"/>
      <c r="AG3295" s="85"/>
      <c r="AH3295" s="85"/>
      <c r="AI3295" s="85"/>
      <c r="AJ3295" s="85"/>
    </row>
    <row r="3296" spans="1:36" ht="16.5" thickTop="1" thickBot="1">
      <c r="A3296" s="105">
        <f t="shared" si="828"/>
        <v>142</v>
      </c>
      <c r="B3296" s="195" t="s">
        <v>3188</v>
      </c>
      <c r="C3296" s="130">
        <v>1974</v>
      </c>
      <c r="D3296" s="107"/>
      <c r="E3296" s="131" t="s">
        <v>239</v>
      </c>
      <c r="F3296" s="107">
        <v>5</v>
      </c>
      <c r="G3296" s="105">
        <v>6</v>
      </c>
      <c r="H3296" s="111">
        <v>3789.3</v>
      </c>
      <c r="I3296" s="111">
        <v>2562.9</v>
      </c>
      <c r="J3296" s="111">
        <v>2562.9</v>
      </c>
      <c r="K3296" s="109">
        <v>213</v>
      </c>
      <c r="L3296" s="110">
        <f t="shared" si="834"/>
        <v>36098842.236000001</v>
      </c>
      <c r="M3296" s="108"/>
      <c r="N3296" s="108"/>
      <c r="O3296" s="108"/>
      <c r="P3296" s="110">
        <f>'Форма 2'!C3296-M3296-N3296-O3296</f>
        <v>36098842.236000001</v>
      </c>
      <c r="Q3296" s="111">
        <f t="shared" si="826"/>
        <v>14085.154409458037</v>
      </c>
      <c r="R3296" s="111">
        <f t="shared" si="827"/>
        <v>14085.154409458037</v>
      </c>
      <c r="S3296" s="112" t="s">
        <v>2152</v>
      </c>
      <c r="T3296" s="107" t="s">
        <v>92</v>
      </c>
      <c r="U3296" s="217">
        <v>1</v>
      </c>
      <c r="V3296" s="85">
        <v>1</v>
      </c>
      <c r="W3296" s="85"/>
      <c r="X3296" s="85">
        <v>1</v>
      </c>
      <c r="Y3296" s="85">
        <v>1</v>
      </c>
      <c r="Z3296" s="85">
        <v>1</v>
      </c>
      <c r="AA3296" s="85"/>
      <c r="AB3296" s="86"/>
      <c r="AC3296" s="86"/>
      <c r="AD3296" s="85"/>
      <c r="AE3296" s="85">
        <v>1</v>
      </c>
      <c r="AF3296" s="85"/>
      <c r="AG3296" s="85"/>
      <c r="AH3296" s="85"/>
      <c r="AI3296" s="85"/>
      <c r="AJ3296" s="85"/>
    </row>
    <row r="3297" spans="1:36" ht="16.5" thickTop="1" thickBot="1">
      <c r="A3297" s="105">
        <f t="shared" si="828"/>
        <v>143</v>
      </c>
      <c r="B3297" s="195" t="s">
        <v>3189</v>
      </c>
      <c r="C3297" s="130">
        <v>1972</v>
      </c>
      <c r="D3297" s="107"/>
      <c r="E3297" s="131" t="s">
        <v>94</v>
      </c>
      <c r="F3297" s="107">
        <v>5</v>
      </c>
      <c r="G3297" s="105">
        <v>2</v>
      </c>
      <c r="H3297" s="111">
        <v>3822.9</v>
      </c>
      <c r="I3297" s="111">
        <v>3656.5</v>
      </c>
      <c r="J3297" s="111">
        <v>2891.9</v>
      </c>
      <c r="K3297" s="109">
        <v>367</v>
      </c>
      <c r="L3297" s="110">
        <f t="shared" si="834"/>
        <v>1242824.79</v>
      </c>
      <c r="M3297" s="108"/>
      <c r="N3297" s="108"/>
      <c r="O3297" s="108"/>
      <c r="P3297" s="110">
        <f>'Форма 2'!C3297-M3297-N3297-O3297</f>
        <v>1242824.79</v>
      </c>
      <c r="Q3297" s="111">
        <f t="shared" si="826"/>
        <v>339.89465062217971</v>
      </c>
      <c r="R3297" s="111">
        <f t="shared" si="827"/>
        <v>339.89465062217971</v>
      </c>
      <c r="S3297" s="112" t="s">
        <v>2152</v>
      </c>
      <c r="T3297" s="107" t="s">
        <v>82</v>
      </c>
      <c r="U3297" s="217"/>
      <c r="V3297" s="85"/>
      <c r="W3297" s="85"/>
      <c r="X3297" s="85">
        <v>1</v>
      </c>
      <c r="Y3297" s="85"/>
      <c r="Z3297" s="85"/>
      <c r="AA3297" s="85"/>
      <c r="AB3297" s="86"/>
      <c r="AC3297" s="86"/>
      <c r="AD3297" s="85"/>
      <c r="AE3297" s="85"/>
      <c r="AF3297" s="85"/>
      <c r="AG3297" s="85"/>
      <c r="AH3297" s="85"/>
      <c r="AI3297" s="85"/>
      <c r="AJ3297" s="85"/>
    </row>
    <row r="3298" spans="1:36" ht="16.5" thickTop="1" thickBot="1">
      <c r="A3298" s="105">
        <f t="shared" si="828"/>
        <v>144</v>
      </c>
      <c r="B3298" s="195" t="s">
        <v>3190</v>
      </c>
      <c r="C3298" s="130">
        <v>1972</v>
      </c>
      <c r="D3298" s="107"/>
      <c r="E3298" s="131" t="s">
        <v>94</v>
      </c>
      <c r="F3298" s="107">
        <v>5</v>
      </c>
      <c r="G3298" s="105">
        <v>2</v>
      </c>
      <c r="H3298" s="111">
        <v>3070.5</v>
      </c>
      <c r="I3298" s="111">
        <v>2022.6</v>
      </c>
      <c r="J3298" s="111">
        <v>2022.6</v>
      </c>
      <c r="K3298" s="109">
        <v>224</v>
      </c>
      <c r="L3298" s="110">
        <f t="shared" si="834"/>
        <v>998219.55</v>
      </c>
      <c r="M3298" s="108"/>
      <c r="N3298" s="108"/>
      <c r="O3298" s="108"/>
      <c r="P3298" s="110">
        <f>'Форма 2'!C3298-M3298-N3298-O3298</f>
        <v>998219.55</v>
      </c>
      <c r="Q3298" s="111">
        <f t="shared" si="826"/>
        <v>493.53285375259571</v>
      </c>
      <c r="R3298" s="111">
        <f t="shared" si="827"/>
        <v>493.53285375259571</v>
      </c>
      <c r="S3298" s="112" t="s">
        <v>2152</v>
      </c>
      <c r="T3298" s="107" t="s">
        <v>82</v>
      </c>
      <c r="U3298" s="217"/>
      <c r="V3298" s="85"/>
      <c r="W3298" s="85"/>
      <c r="X3298" s="85">
        <v>1</v>
      </c>
      <c r="Y3298" s="85"/>
      <c r="Z3298" s="85"/>
      <c r="AA3298" s="85"/>
      <c r="AB3298" s="86"/>
      <c r="AC3298" s="86"/>
      <c r="AD3298" s="85"/>
      <c r="AE3298" s="85"/>
      <c r="AF3298" s="85"/>
      <c r="AG3298" s="85"/>
      <c r="AH3298" s="85"/>
      <c r="AI3298" s="85"/>
      <c r="AJ3298" s="85"/>
    </row>
    <row r="3299" spans="1:36" ht="16.5" thickTop="1" thickBot="1">
      <c r="A3299" s="105">
        <f t="shared" si="828"/>
        <v>145</v>
      </c>
      <c r="B3299" s="195" t="s">
        <v>3191</v>
      </c>
      <c r="C3299" s="130">
        <v>1976</v>
      </c>
      <c r="D3299" s="107"/>
      <c r="E3299" s="131" t="s">
        <v>94</v>
      </c>
      <c r="F3299" s="107">
        <v>5</v>
      </c>
      <c r="G3299" s="105">
        <v>3</v>
      </c>
      <c r="H3299" s="111">
        <v>3629.8</v>
      </c>
      <c r="I3299" s="111">
        <v>3407.4</v>
      </c>
      <c r="J3299" s="111">
        <v>3407.4</v>
      </c>
      <c r="K3299" s="109">
        <v>382</v>
      </c>
      <c r="L3299" s="110">
        <f t="shared" si="834"/>
        <v>1180047.9800000002</v>
      </c>
      <c r="M3299" s="108"/>
      <c r="N3299" s="108"/>
      <c r="O3299" s="108"/>
      <c r="P3299" s="110">
        <f>'Форма 2'!C3299-M3299-N3299-O3299</f>
        <v>1180047.9800000002</v>
      </c>
      <c r="Q3299" s="111">
        <f t="shared" si="826"/>
        <v>346.31918178083004</v>
      </c>
      <c r="R3299" s="111">
        <f t="shared" si="827"/>
        <v>346.31918178083004</v>
      </c>
      <c r="S3299" s="112" t="s">
        <v>2152</v>
      </c>
      <c r="T3299" s="107" t="s">
        <v>82</v>
      </c>
      <c r="U3299" s="217"/>
      <c r="V3299" s="85"/>
      <c r="W3299" s="85"/>
      <c r="X3299" s="85">
        <v>1</v>
      </c>
      <c r="Y3299" s="85"/>
      <c r="Z3299" s="85"/>
      <c r="AA3299" s="85"/>
      <c r="AB3299" s="86"/>
      <c r="AC3299" s="86"/>
      <c r="AD3299" s="85"/>
      <c r="AE3299" s="85"/>
      <c r="AF3299" s="85"/>
      <c r="AG3299" s="85"/>
      <c r="AH3299" s="85"/>
      <c r="AI3299" s="85"/>
      <c r="AJ3299" s="85"/>
    </row>
    <row r="3300" spans="1:36" ht="16.5" thickTop="1" thickBot="1">
      <c r="A3300" s="105">
        <f t="shared" si="828"/>
        <v>146</v>
      </c>
      <c r="B3300" s="195" t="s">
        <v>3192</v>
      </c>
      <c r="C3300" s="130">
        <v>1961</v>
      </c>
      <c r="D3300" s="107"/>
      <c r="E3300" s="131" t="s">
        <v>80</v>
      </c>
      <c r="F3300" s="107">
        <v>5</v>
      </c>
      <c r="G3300" s="105">
        <v>4</v>
      </c>
      <c r="H3300" s="111">
        <v>3933.8</v>
      </c>
      <c r="I3300" s="111">
        <v>2257.48</v>
      </c>
      <c r="J3300" s="111">
        <v>2257.48</v>
      </c>
      <c r="K3300" s="109">
        <v>157</v>
      </c>
      <c r="L3300" s="110">
        <f t="shared" si="834"/>
        <v>17715946.976000004</v>
      </c>
      <c r="M3300" s="108"/>
      <c r="N3300" s="108"/>
      <c r="O3300" s="108"/>
      <c r="P3300" s="110">
        <f>'Форма 2'!C3300-M3300-N3300-O3300</f>
        <v>17715946.976000004</v>
      </c>
      <c r="Q3300" s="111">
        <f t="shared" si="826"/>
        <v>7847.6650849619946</v>
      </c>
      <c r="R3300" s="111">
        <f t="shared" si="827"/>
        <v>7847.6650849619946</v>
      </c>
      <c r="S3300" s="112" t="s">
        <v>2152</v>
      </c>
      <c r="T3300" s="107" t="s">
        <v>82</v>
      </c>
      <c r="U3300" s="217"/>
      <c r="V3300" s="85"/>
      <c r="W3300" s="85"/>
      <c r="X3300" s="85"/>
      <c r="Y3300" s="85"/>
      <c r="Z3300" s="85"/>
      <c r="AA3300" s="85"/>
      <c r="AB3300" s="86"/>
      <c r="AC3300" s="86"/>
      <c r="AD3300" s="85">
        <v>1</v>
      </c>
      <c r="AE3300" s="85"/>
      <c r="AF3300" s="85"/>
      <c r="AG3300" s="85"/>
      <c r="AH3300" s="85"/>
      <c r="AI3300" s="85"/>
      <c r="AJ3300" s="85"/>
    </row>
    <row r="3301" spans="1:36" ht="16.5" thickTop="1" thickBot="1">
      <c r="A3301" s="105">
        <f t="shared" si="828"/>
        <v>147</v>
      </c>
      <c r="B3301" s="195" t="s">
        <v>3193</v>
      </c>
      <c r="C3301" s="130">
        <v>1962</v>
      </c>
      <c r="D3301" s="107"/>
      <c r="E3301" s="131" t="s">
        <v>80</v>
      </c>
      <c r="F3301" s="107">
        <v>5</v>
      </c>
      <c r="G3301" s="105">
        <v>2</v>
      </c>
      <c r="H3301" s="111">
        <v>1734.3</v>
      </c>
      <c r="I3301" s="111">
        <v>1611</v>
      </c>
      <c r="J3301" s="111">
        <v>1611</v>
      </c>
      <c r="K3301" s="109">
        <v>62</v>
      </c>
      <c r="L3301" s="110">
        <f t="shared" si="834"/>
        <v>7810454.7360000005</v>
      </c>
      <c r="M3301" s="108"/>
      <c r="N3301" s="108"/>
      <c r="O3301" s="108"/>
      <c r="P3301" s="110">
        <f>'Форма 2'!C3301-M3301-N3301-O3301</f>
        <v>7810454.7360000005</v>
      </c>
      <c r="Q3301" s="111">
        <f t="shared" si="826"/>
        <v>4848.2028156424585</v>
      </c>
      <c r="R3301" s="111">
        <f t="shared" si="827"/>
        <v>4848.2028156424585</v>
      </c>
      <c r="S3301" s="112" t="s">
        <v>2152</v>
      </c>
      <c r="T3301" s="107" t="s">
        <v>82</v>
      </c>
      <c r="U3301" s="217"/>
      <c r="V3301" s="85"/>
      <c r="W3301" s="85"/>
      <c r="X3301" s="85"/>
      <c r="Y3301" s="85"/>
      <c r="Z3301" s="85"/>
      <c r="AA3301" s="85"/>
      <c r="AB3301" s="86"/>
      <c r="AC3301" s="86"/>
      <c r="AD3301" s="85">
        <v>1</v>
      </c>
      <c r="AE3301" s="85"/>
      <c r="AF3301" s="85"/>
      <c r="AG3301" s="85"/>
      <c r="AH3301" s="85"/>
      <c r="AI3301" s="85"/>
      <c r="AJ3301" s="85"/>
    </row>
    <row r="3302" spans="1:36" ht="16.5" thickTop="1" thickBot="1">
      <c r="A3302" s="105">
        <f t="shared" si="828"/>
        <v>148</v>
      </c>
      <c r="B3302" s="195" t="s">
        <v>3194</v>
      </c>
      <c r="C3302" s="130">
        <v>1957</v>
      </c>
      <c r="D3302" s="107"/>
      <c r="E3302" s="131" t="s">
        <v>94</v>
      </c>
      <c r="F3302" s="107">
        <v>2</v>
      </c>
      <c r="G3302" s="105">
        <v>10</v>
      </c>
      <c r="H3302" s="111">
        <v>687.9</v>
      </c>
      <c r="I3302" s="111">
        <v>645.70000000000005</v>
      </c>
      <c r="J3302" s="111">
        <v>645.70000000000005</v>
      </c>
      <c r="K3302" s="109">
        <v>43</v>
      </c>
      <c r="L3302" s="110">
        <f>SUM(M3302:P3302)</f>
        <v>2346757.0920000002</v>
      </c>
      <c r="M3302" s="108"/>
      <c r="N3302" s="108"/>
      <c r="O3302" s="108"/>
      <c r="P3302" s="110">
        <f>'Форма 2'!C3302-M3302-N3302-O3302</f>
        <v>2346757.0920000002</v>
      </c>
      <c r="Q3302" s="111">
        <f>L3302/I3302</f>
        <v>3634.438736255227</v>
      </c>
      <c r="R3302" s="111">
        <f>Q3302</f>
        <v>3634.438736255227</v>
      </c>
      <c r="S3302" s="112" t="s">
        <v>2152</v>
      </c>
      <c r="T3302" s="107" t="s">
        <v>82</v>
      </c>
      <c r="U3302" s="217">
        <v>1</v>
      </c>
      <c r="V3302" s="85"/>
      <c r="W3302" s="85"/>
      <c r="X3302" s="85"/>
      <c r="Y3302" s="85"/>
      <c r="Z3302" s="85"/>
      <c r="AA3302" s="85"/>
      <c r="AB3302" s="86"/>
      <c r="AC3302" s="86"/>
      <c r="AD3302" s="85"/>
      <c r="AE3302" s="85"/>
      <c r="AF3302" s="85"/>
      <c r="AG3302" s="85"/>
      <c r="AH3302" s="85">
        <v>1</v>
      </c>
      <c r="AI3302" s="85"/>
      <c r="AJ3302" s="85"/>
    </row>
    <row r="3303" spans="1:36" ht="16.5" thickTop="1" thickBot="1">
      <c r="A3303" s="105">
        <f t="shared" si="828"/>
        <v>149</v>
      </c>
      <c r="B3303" s="195" t="s">
        <v>462</v>
      </c>
      <c r="C3303" s="130">
        <v>1962</v>
      </c>
      <c r="D3303" s="107"/>
      <c r="E3303" s="131" t="s">
        <v>94</v>
      </c>
      <c r="F3303" s="107">
        <v>5</v>
      </c>
      <c r="G3303" s="105">
        <v>4</v>
      </c>
      <c r="H3303" s="108">
        <v>4189.6000000000004</v>
      </c>
      <c r="I3303" s="108">
        <v>3857.9</v>
      </c>
      <c r="J3303" s="108">
        <v>3037.9</v>
      </c>
      <c r="K3303" s="109">
        <v>126</v>
      </c>
      <c r="L3303" s="110">
        <f>SUM(M3303:P3303)</f>
        <v>18867947.392000005</v>
      </c>
      <c r="M3303" s="108"/>
      <c r="N3303" s="108"/>
      <c r="O3303" s="108"/>
      <c r="P3303" s="110">
        <f>'Форма 2'!C3303-M3303-N3303-O3303</f>
        <v>18867947.392000005</v>
      </c>
      <c r="Q3303" s="111">
        <f>L3303/I3303</f>
        <v>4890.7300324010484</v>
      </c>
      <c r="R3303" s="111">
        <f>Q3303</f>
        <v>4890.7300324010484</v>
      </c>
      <c r="S3303" s="112" t="s">
        <v>2152</v>
      </c>
      <c r="T3303" s="107" t="s">
        <v>92</v>
      </c>
      <c r="U3303" s="217"/>
      <c r="V3303" s="85"/>
      <c r="W3303" s="85"/>
      <c r="X3303" s="85"/>
      <c r="Y3303" s="85"/>
      <c r="Z3303" s="85"/>
      <c r="AA3303" s="85"/>
      <c r="AB3303" s="86"/>
      <c r="AC3303" s="86"/>
      <c r="AD3303" s="85">
        <v>1</v>
      </c>
      <c r="AE3303" s="85"/>
      <c r="AF3303" s="85"/>
      <c r="AG3303" s="85"/>
      <c r="AH3303" s="85"/>
      <c r="AI3303" s="85"/>
      <c r="AJ3303" s="85"/>
    </row>
    <row r="3304" spans="1:36" ht="16.5" thickTop="1" thickBot="1">
      <c r="A3304" s="105">
        <f t="shared" si="828"/>
        <v>150</v>
      </c>
      <c r="B3304" s="195" t="s">
        <v>3195</v>
      </c>
      <c r="C3304" s="130">
        <v>1962</v>
      </c>
      <c r="D3304" s="107"/>
      <c r="E3304" s="131" t="s">
        <v>94</v>
      </c>
      <c r="F3304" s="107">
        <v>4</v>
      </c>
      <c r="G3304" s="105">
        <v>3</v>
      </c>
      <c r="H3304" s="111">
        <v>2064.1999999999998</v>
      </c>
      <c r="I3304" s="111">
        <v>1883.9499999999998</v>
      </c>
      <c r="J3304" s="111">
        <v>1883.9499999999998</v>
      </c>
      <c r="K3304" s="109">
        <v>106</v>
      </c>
      <c r="L3304" s="110">
        <f t="shared" si="834"/>
        <v>9296165.9839999992</v>
      </c>
      <c r="M3304" s="108"/>
      <c r="N3304" s="108"/>
      <c r="O3304" s="108"/>
      <c r="P3304" s="110">
        <f>'Форма 2'!C3304-M3304-N3304-O3304</f>
        <v>9296165.9839999992</v>
      </c>
      <c r="Q3304" s="111">
        <f t="shared" si="826"/>
        <v>4934.4016476021125</v>
      </c>
      <c r="R3304" s="111">
        <f t="shared" si="827"/>
        <v>4934.4016476021125</v>
      </c>
      <c r="S3304" s="112" t="s">
        <v>2152</v>
      </c>
      <c r="T3304" s="107" t="s">
        <v>82</v>
      </c>
      <c r="U3304" s="217"/>
      <c r="V3304" s="85"/>
      <c r="W3304" s="85"/>
      <c r="X3304" s="85"/>
      <c r="Y3304" s="85"/>
      <c r="Z3304" s="85"/>
      <c r="AA3304" s="85"/>
      <c r="AB3304" s="86"/>
      <c r="AC3304" s="86"/>
      <c r="AD3304" s="85">
        <v>1</v>
      </c>
      <c r="AE3304" s="85"/>
      <c r="AF3304" s="85"/>
      <c r="AG3304" s="85"/>
      <c r="AH3304" s="85"/>
      <c r="AI3304" s="85"/>
      <c r="AJ3304" s="85"/>
    </row>
    <row r="3305" spans="1:36" ht="16.5" thickTop="1" thickBot="1">
      <c r="A3305" s="105">
        <f t="shared" si="828"/>
        <v>151</v>
      </c>
      <c r="B3305" s="195" t="s">
        <v>3196</v>
      </c>
      <c r="C3305" s="130">
        <v>1968</v>
      </c>
      <c r="D3305" s="107"/>
      <c r="E3305" s="131" t="s">
        <v>239</v>
      </c>
      <c r="F3305" s="107">
        <v>5</v>
      </c>
      <c r="G3305" s="105">
        <v>6</v>
      </c>
      <c r="H3305" s="111">
        <v>4370.8999999999996</v>
      </c>
      <c r="I3305" s="111">
        <v>4190.6499999999996</v>
      </c>
      <c r="J3305" s="111">
        <v>4190.6499999999996</v>
      </c>
      <c r="K3305" s="109">
        <v>249</v>
      </c>
      <c r="L3305" s="110">
        <f t="shared" si="834"/>
        <v>5164655.4399999995</v>
      </c>
      <c r="M3305" s="108"/>
      <c r="N3305" s="108"/>
      <c r="O3305" s="108"/>
      <c r="P3305" s="110">
        <f>'Форма 2'!C3305-M3305-N3305-O3305</f>
        <v>5164655.4399999995</v>
      </c>
      <c r="Q3305" s="111">
        <f t="shared" si="826"/>
        <v>1232.4234760717311</v>
      </c>
      <c r="R3305" s="111">
        <f t="shared" si="827"/>
        <v>1232.4234760717311</v>
      </c>
      <c r="S3305" s="112" t="s">
        <v>2152</v>
      </c>
      <c r="T3305" s="107" t="s">
        <v>82</v>
      </c>
      <c r="U3305" s="217"/>
      <c r="V3305" s="85"/>
      <c r="W3305" s="85"/>
      <c r="X3305" s="85">
        <v>1</v>
      </c>
      <c r="Y3305" s="85">
        <v>1</v>
      </c>
      <c r="Z3305" s="85"/>
      <c r="AA3305" s="85"/>
      <c r="AB3305" s="86"/>
      <c r="AC3305" s="86"/>
      <c r="AD3305" s="85"/>
      <c r="AE3305" s="85"/>
      <c r="AF3305" s="85"/>
      <c r="AG3305" s="85"/>
      <c r="AH3305" s="85"/>
      <c r="AI3305" s="85"/>
      <c r="AJ3305" s="85"/>
    </row>
    <row r="3306" spans="1:36" ht="16.5" thickTop="1" thickBot="1">
      <c r="A3306" s="105">
        <f t="shared" si="828"/>
        <v>152</v>
      </c>
      <c r="B3306" s="195" t="s">
        <v>3197</v>
      </c>
      <c r="C3306" s="130">
        <v>1968</v>
      </c>
      <c r="D3306" s="107"/>
      <c r="E3306" s="131" t="s">
        <v>239</v>
      </c>
      <c r="F3306" s="107">
        <v>5</v>
      </c>
      <c r="G3306" s="105">
        <v>6</v>
      </c>
      <c r="H3306" s="111">
        <v>5797.6</v>
      </c>
      <c r="I3306" s="111">
        <v>5617.35</v>
      </c>
      <c r="J3306" s="111">
        <v>5617.35</v>
      </c>
      <c r="K3306" s="109">
        <v>326</v>
      </c>
      <c r="L3306" s="110">
        <f t="shared" si="834"/>
        <v>6850444.1600000001</v>
      </c>
      <c r="M3306" s="108"/>
      <c r="N3306" s="108"/>
      <c r="O3306" s="108"/>
      <c r="P3306" s="110">
        <f>'Форма 2'!C3306-M3306-N3306-O3306</f>
        <v>6850444.1600000001</v>
      </c>
      <c r="Q3306" s="111">
        <f t="shared" si="826"/>
        <v>1219.5152803368135</v>
      </c>
      <c r="R3306" s="111">
        <f t="shared" si="827"/>
        <v>1219.5152803368135</v>
      </c>
      <c r="S3306" s="112" t="s">
        <v>2152</v>
      </c>
      <c r="T3306" s="107" t="s">
        <v>82</v>
      </c>
      <c r="U3306" s="217"/>
      <c r="V3306" s="85"/>
      <c r="W3306" s="85"/>
      <c r="X3306" s="85">
        <v>1</v>
      </c>
      <c r="Y3306" s="85">
        <v>1</v>
      </c>
      <c r="Z3306" s="85"/>
      <c r="AA3306" s="85"/>
      <c r="AB3306" s="86"/>
      <c r="AC3306" s="86"/>
      <c r="AD3306" s="85"/>
      <c r="AE3306" s="85"/>
      <c r="AF3306" s="85"/>
      <c r="AG3306" s="85"/>
      <c r="AH3306" s="85"/>
      <c r="AI3306" s="85"/>
      <c r="AJ3306" s="85"/>
    </row>
    <row r="3307" spans="1:36" ht="16.5" thickTop="1" thickBot="1">
      <c r="A3307" s="105">
        <f t="shared" si="828"/>
        <v>153</v>
      </c>
      <c r="B3307" s="195" t="s">
        <v>3198</v>
      </c>
      <c r="C3307" s="130">
        <v>1959</v>
      </c>
      <c r="D3307" s="107"/>
      <c r="E3307" s="131" t="s">
        <v>80</v>
      </c>
      <c r="F3307" s="107">
        <v>5</v>
      </c>
      <c r="G3307" s="105">
        <v>2</v>
      </c>
      <c r="H3307" s="111">
        <v>1910</v>
      </c>
      <c r="I3307" s="111">
        <v>1858.8</v>
      </c>
      <c r="J3307" s="111">
        <v>1577.8</v>
      </c>
      <c r="K3307" s="109">
        <v>80</v>
      </c>
      <c r="L3307" s="110">
        <f t="shared" si="834"/>
        <v>8601723.2000000011</v>
      </c>
      <c r="M3307" s="108"/>
      <c r="N3307" s="108"/>
      <c r="O3307" s="108"/>
      <c r="P3307" s="110">
        <f>'Форма 2'!C3307-M3307-N3307-O3307</f>
        <v>8601723.2000000011</v>
      </c>
      <c r="Q3307" s="111">
        <f t="shared" si="826"/>
        <v>4627.5678932644723</v>
      </c>
      <c r="R3307" s="111">
        <f t="shared" si="827"/>
        <v>4627.5678932644723</v>
      </c>
      <c r="S3307" s="112" t="s">
        <v>2152</v>
      </c>
      <c r="T3307" s="105" t="s">
        <v>92</v>
      </c>
      <c r="U3307" s="217"/>
      <c r="V3307" s="85"/>
      <c r="W3307" s="85"/>
      <c r="X3307" s="85"/>
      <c r="Y3307" s="85"/>
      <c r="Z3307" s="85"/>
      <c r="AA3307" s="85"/>
      <c r="AB3307" s="86"/>
      <c r="AC3307" s="86"/>
      <c r="AD3307" s="85">
        <v>1</v>
      </c>
      <c r="AE3307" s="85"/>
      <c r="AF3307" s="85"/>
      <c r="AG3307" s="85"/>
      <c r="AH3307" s="85"/>
      <c r="AI3307" s="85"/>
      <c r="AJ3307" s="85"/>
    </row>
    <row r="3308" spans="1:36" ht="16.5" thickTop="1" thickBot="1">
      <c r="A3308" s="105">
        <f t="shared" si="828"/>
        <v>154</v>
      </c>
      <c r="B3308" s="195" t="s">
        <v>3199</v>
      </c>
      <c r="C3308" s="130">
        <v>1964</v>
      </c>
      <c r="D3308" s="107"/>
      <c r="E3308" s="131" t="s">
        <v>212</v>
      </c>
      <c r="F3308" s="107">
        <v>5</v>
      </c>
      <c r="G3308" s="105">
        <v>4</v>
      </c>
      <c r="H3308" s="111">
        <v>3555.1</v>
      </c>
      <c r="I3308" s="111">
        <v>2548.7400000000002</v>
      </c>
      <c r="J3308" s="111">
        <v>2519.34</v>
      </c>
      <c r="K3308" s="109">
        <v>156</v>
      </c>
      <c r="L3308" s="110">
        <f t="shared" si="834"/>
        <v>16010463.952000001</v>
      </c>
      <c r="M3308" s="108"/>
      <c r="N3308" s="108"/>
      <c r="O3308" s="108"/>
      <c r="P3308" s="110">
        <f>'Форма 2'!C3308-M3308-N3308-O3308</f>
        <v>16010463.952000001</v>
      </c>
      <c r="Q3308" s="111">
        <f t="shared" si="826"/>
        <v>6281.7172218429496</v>
      </c>
      <c r="R3308" s="111">
        <f t="shared" si="827"/>
        <v>6281.7172218429496</v>
      </c>
      <c r="S3308" s="112" t="s">
        <v>2152</v>
      </c>
      <c r="T3308" s="107" t="s">
        <v>82</v>
      </c>
      <c r="U3308" s="217"/>
      <c r="V3308" s="85"/>
      <c r="W3308" s="85"/>
      <c r="X3308" s="85"/>
      <c r="Y3308" s="85"/>
      <c r="Z3308" s="85"/>
      <c r="AA3308" s="85"/>
      <c r="AB3308" s="86"/>
      <c r="AC3308" s="86"/>
      <c r="AD3308" s="85">
        <v>1</v>
      </c>
      <c r="AE3308" s="85"/>
      <c r="AF3308" s="85"/>
      <c r="AG3308" s="85"/>
      <c r="AH3308" s="85"/>
      <c r="AI3308" s="85"/>
      <c r="AJ3308" s="85"/>
    </row>
    <row r="3309" spans="1:36" ht="16.5" thickTop="1" thickBot="1">
      <c r="A3309" s="105">
        <f t="shared" si="828"/>
        <v>155</v>
      </c>
      <c r="B3309" s="195" t="s">
        <v>3200</v>
      </c>
      <c r="C3309" s="130">
        <v>1964</v>
      </c>
      <c r="D3309" s="107"/>
      <c r="E3309" s="131" t="s">
        <v>212</v>
      </c>
      <c r="F3309" s="107">
        <v>5</v>
      </c>
      <c r="G3309" s="105">
        <v>4</v>
      </c>
      <c r="H3309" s="111">
        <v>3532.6</v>
      </c>
      <c r="I3309" s="111">
        <v>2460.7199999999998</v>
      </c>
      <c r="J3309" s="111">
        <v>2460.7199999999998</v>
      </c>
      <c r="K3309" s="109">
        <v>165</v>
      </c>
      <c r="L3309" s="110">
        <f t="shared" si="834"/>
        <v>15909134.752</v>
      </c>
      <c r="M3309" s="108"/>
      <c r="N3309" s="108"/>
      <c r="O3309" s="108"/>
      <c r="P3309" s="110">
        <f>'Форма 2'!C3309-M3309-N3309-O3309</f>
        <v>15909134.752</v>
      </c>
      <c r="Q3309" s="111">
        <f t="shared" ref="Q3309:Q3376" si="835">L3309/I3309</f>
        <v>6465.2356838648857</v>
      </c>
      <c r="R3309" s="111">
        <f t="shared" ref="R3309:R3376" si="836">Q3309</f>
        <v>6465.2356838648857</v>
      </c>
      <c r="S3309" s="112" t="s">
        <v>2152</v>
      </c>
      <c r="T3309" s="107" t="s">
        <v>82</v>
      </c>
      <c r="U3309" s="217"/>
      <c r="V3309" s="85"/>
      <c r="W3309" s="85"/>
      <c r="X3309" s="85"/>
      <c r="Y3309" s="85"/>
      <c r="Z3309" s="85"/>
      <c r="AA3309" s="85"/>
      <c r="AB3309" s="86"/>
      <c r="AC3309" s="86"/>
      <c r="AD3309" s="85">
        <v>1</v>
      </c>
      <c r="AE3309" s="85"/>
      <c r="AF3309" s="85"/>
      <c r="AG3309" s="85"/>
      <c r="AH3309" s="85"/>
      <c r="AI3309" s="85"/>
      <c r="AJ3309" s="85"/>
    </row>
    <row r="3310" spans="1:36" ht="16.5" thickTop="1" thickBot="1">
      <c r="A3310" s="105">
        <f t="shared" si="828"/>
        <v>156</v>
      </c>
      <c r="B3310" s="195" t="s">
        <v>3201</v>
      </c>
      <c r="C3310" s="130">
        <v>1964</v>
      </c>
      <c r="D3310" s="107"/>
      <c r="E3310" s="131" t="s">
        <v>212</v>
      </c>
      <c r="F3310" s="107">
        <v>5</v>
      </c>
      <c r="G3310" s="105">
        <v>4</v>
      </c>
      <c r="H3310" s="111">
        <v>3511.9</v>
      </c>
      <c r="I3310" s="111">
        <v>2592.7600000000002</v>
      </c>
      <c r="J3310" s="111">
        <v>2521.36</v>
      </c>
      <c r="K3310" s="109">
        <v>157</v>
      </c>
      <c r="L3310" s="110">
        <f t="shared" si="834"/>
        <v>15815911.888000002</v>
      </c>
      <c r="M3310" s="108"/>
      <c r="N3310" s="108"/>
      <c r="O3310" s="108"/>
      <c r="P3310" s="110">
        <f>'Форма 2'!C3310-M3310-N3310-O3310</f>
        <v>15815911.888000002</v>
      </c>
      <c r="Q3310" s="111">
        <f t="shared" si="835"/>
        <v>6100.0292691957611</v>
      </c>
      <c r="R3310" s="111">
        <f t="shared" si="836"/>
        <v>6100.0292691957611</v>
      </c>
      <c r="S3310" s="112" t="s">
        <v>2152</v>
      </c>
      <c r="T3310" s="107" t="s">
        <v>82</v>
      </c>
      <c r="U3310" s="217"/>
      <c r="V3310" s="85"/>
      <c r="W3310" s="85"/>
      <c r="X3310" s="85"/>
      <c r="Y3310" s="85"/>
      <c r="Z3310" s="85"/>
      <c r="AA3310" s="85"/>
      <c r="AB3310" s="86"/>
      <c r="AC3310" s="86"/>
      <c r="AD3310" s="85">
        <v>1</v>
      </c>
      <c r="AE3310" s="85"/>
      <c r="AF3310" s="85"/>
      <c r="AG3310" s="85"/>
      <c r="AH3310" s="85"/>
      <c r="AI3310" s="85"/>
      <c r="AJ3310" s="85"/>
    </row>
    <row r="3311" spans="1:36" ht="16.5" thickTop="1" thickBot="1">
      <c r="A3311" s="105">
        <f t="shared" si="828"/>
        <v>157</v>
      </c>
      <c r="B3311" s="195" t="s">
        <v>3202</v>
      </c>
      <c r="C3311" s="130">
        <v>1963</v>
      </c>
      <c r="D3311" s="107"/>
      <c r="E3311" s="131" t="s">
        <v>94</v>
      </c>
      <c r="F3311" s="107">
        <v>5</v>
      </c>
      <c r="G3311" s="105">
        <v>2</v>
      </c>
      <c r="H3311" s="111">
        <v>1389.6</v>
      </c>
      <c r="I3311" s="111">
        <v>1251.02</v>
      </c>
      <c r="J3311" s="111">
        <v>1251.02</v>
      </c>
      <c r="K3311" s="109">
        <v>61</v>
      </c>
      <c r="L3311" s="110">
        <f t="shared" si="834"/>
        <v>6258091.392</v>
      </c>
      <c r="M3311" s="108"/>
      <c r="N3311" s="108"/>
      <c r="O3311" s="108"/>
      <c r="P3311" s="110">
        <f>'Форма 2'!C3311-M3311-N3311-O3311</f>
        <v>6258091.392</v>
      </c>
      <c r="Q3311" s="111">
        <f t="shared" si="835"/>
        <v>5002.3911624114726</v>
      </c>
      <c r="R3311" s="111">
        <f t="shared" si="836"/>
        <v>5002.3911624114726</v>
      </c>
      <c r="S3311" s="112" t="s">
        <v>2152</v>
      </c>
      <c r="T3311" s="107" t="s">
        <v>82</v>
      </c>
      <c r="U3311" s="217"/>
      <c r="V3311" s="85"/>
      <c r="W3311" s="85"/>
      <c r="X3311" s="85"/>
      <c r="Y3311" s="85"/>
      <c r="Z3311" s="85"/>
      <c r="AA3311" s="85"/>
      <c r="AB3311" s="86"/>
      <c r="AC3311" s="86"/>
      <c r="AD3311" s="85">
        <v>1</v>
      </c>
      <c r="AE3311" s="85"/>
      <c r="AF3311" s="85"/>
      <c r="AG3311" s="85"/>
      <c r="AH3311" s="85"/>
      <c r="AI3311" s="85"/>
      <c r="AJ3311" s="85"/>
    </row>
    <row r="3312" spans="1:36" ht="16.5" thickTop="1" thickBot="1">
      <c r="A3312" s="105">
        <f t="shared" si="828"/>
        <v>158</v>
      </c>
      <c r="B3312" s="195" t="s">
        <v>3203</v>
      </c>
      <c r="C3312" s="130">
        <v>1964</v>
      </c>
      <c r="D3312" s="107"/>
      <c r="E3312" s="131" t="s">
        <v>94</v>
      </c>
      <c r="F3312" s="107">
        <v>5</v>
      </c>
      <c r="G3312" s="105">
        <v>4</v>
      </c>
      <c r="H3312" s="111">
        <v>3259.4</v>
      </c>
      <c r="I3312" s="111">
        <v>2256.1999999999998</v>
      </c>
      <c r="J3312" s="111">
        <v>2214.1999999999998</v>
      </c>
      <c r="K3312" s="109">
        <v>146</v>
      </c>
      <c r="L3312" s="110">
        <f t="shared" si="834"/>
        <v>14678773.088000001</v>
      </c>
      <c r="M3312" s="108"/>
      <c r="N3312" s="108"/>
      <c r="O3312" s="108"/>
      <c r="P3312" s="110">
        <f>'Форма 2'!C3312-M3312-N3312-O3312</f>
        <v>14678773.088000001</v>
      </c>
      <c r="Q3312" s="111">
        <f t="shared" si="835"/>
        <v>6505.971584079427</v>
      </c>
      <c r="R3312" s="111">
        <f t="shared" si="836"/>
        <v>6505.971584079427</v>
      </c>
      <c r="S3312" s="112" t="s">
        <v>2152</v>
      </c>
      <c r="T3312" s="107" t="s">
        <v>82</v>
      </c>
      <c r="U3312" s="217"/>
      <c r="V3312" s="85"/>
      <c r="W3312" s="85"/>
      <c r="X3312" s="85"/>
      <c r="Y3312" s="85"/>
      <c r="Z3312" s="85"/>
      <c r="AA3312" s="85"/>
      <c r="AB3312" s="86"/>
      <c r="AC3312" s="86"/>
      <c r="AD3312" s="85">
        <v>1</v>
      </c>
      <c r="AE3312" s="85"/>
      <c r="AF3312" s="85"/>
      <c r="AG3312" s="85"/>
      <c r="AH3312" s="85"/>
      <c r="AI3312" s="85"/>
      <c r="AJ3312" s="85"/>
    </row>
    <row r="3313" spans="1:36" ht="16.5" thickTop="1" thickBot="1">
      <c r="A3313" s="105">
        <f t="shared" si="828"/>
        <v>159</v>
      </c>
      <c r="B3313" s="195" t="s">
        <v>3204</v>
      </c>
      <c r="C3313" s="130">
        <v>1964</v>
      </c>
      <c r="D3313" s="107"/>
      <c r="E3313" s="131" t="s">
        <v>94</v>
      </c>
      <c r="F3313" s="107">
        <v>5</v>
      </c>
      <c r="G3313" s="105">
        <v>4</v>
      </c>
      <c r="H3313" s="111">
        <v>3295.5</v>
      </c>
      <c r="I3313" s="111">
        <v>2216.73</v>
      </c>
      <c r="J3313" s="111">
        <v>2216.73</v>
      </c>
      <c r="K3313" s="109">
        <v>143</v>
      </c>
      <c r="L3313" s="110">
        <f t="shared" si="834"/>
        <v>14841350.160000002</v>
      </c>
      <c r="M3313" s="108"/>
      <c r="N3313" s="108"/>
      <c r="O3313" s="108"/>
      <c r="P3313" s="110">
        <f>'Форма 2'!C3313-M3313-N3313-O3313</f>
        <v>14841350.160000002</v>
      </c>
      <c r="Q3313" s="111">
        <f t="shared" si="835"/>
        <v>6695.1546467093431</v>
      </c>
      <c r="R3313" s="111">
        <f t="shared" si="836"/>
        <v>6695.1546467093431</v>
      </c>
      <c r="S3313" s="112" t="s">
        <v>2152</v>
      </c>
      <c r="T3313" s="107" t="s">
        <v>82</v>
      </c>
      <c r="U3313" s="217"/>
      <c r="V3313" s="85"/>
      <c r="W3313" s="85"/>
      <c r="X3313" s="85"/>
      <c r="Y3313" s="85"/>
      <c r="Z3313" s="85"/>
      <c r="AA3313" s="85"/>
      <c r="AB3313" s="86"/>
      <c r="AC3313" s="86"/>
      <c r="AD3313" s="85">
        <v>1</v>
      </c>
      <c r="AE3313" s="85"/>
      <c r="AF3313" s="85"/>
      <c r="AG3313" s="85"/>
      <c r="AH3313" s="85"/>
      <c r="AI3313" s="85"/>
      <c r="AJ3313" s="85"/>
    </row>
    <row r="3314" spans="1:36" ht="16.5" thickTop="1" thickBot="1">
      <c r="A3314" s="105">
        <f t="shared" si="828"/>
        <v>160</v>
      </c>
      <c r="B3314" s="195" t="s">
        <v>3205</v>
      </c>
      <c r="C3314" s="130">
        <v>1963</v>
      </c>
      <c r="D3314" s="107"/>
      <c r="E3314" s="131" t="s">
        <v>212</v>
      </c>
      <c r="F3314" s="107">
        <v>5</v>
      </c>
      <c r="G3314" s="105">
        <v>4</v>
      </c>
      <c r="H3314" s="111">
        <v>3555.1</v>
      </c>
      <c r="I3314" s="111">
        <v>2489.6999999999998</v>
      </c>
      <c r="J3314" s="111">
        <v>2489.6999999999998</v>
      </c>
      <c r="K3314" s="109">
        <v>140</v>
      </c>
      <c r="L3314" s="110">
        <f t="shared" si="834"/>
        <v>16010463.952000001</v>
      </c>
      <c r="M3314" s="108"/>
      <c r="N3314" s="108"/>
      <c r="O3314" s="108"/>
      <c r="P3314" s="110">
        <f>'Форма 2'!C3314-M3314-N3314-O3314</f>
        <v>16010463.952000001</v>
      </c>
      <c r="Q3314" s="111">
        <f t="shared" si="835"/>
        <v>6430.6799823271895</v>
      </c>
      <c r="R3314" s="111">
        <f t="shared" si="836"/>
        <v>6430.6799823271895</v>
      </c>
      <c r="S3314" s="112" t="s">
        <v>2152</v>
      </c>
      <c r="T3314" s="107" t="s">
        <v>82</v>
      </c>
      <c r="U3314" s="217"/>
      <c r="V3314" s="85"/>
      <c r="W3314" s="85"/>
      <c r="X3314" s="85"/>
      <c r="Y3314" s="85"/>
      <c r="Z3314" s="85"/>
      <c r="AA3314" s="85"/>
      <c r="AB3314" s="86"/>
      <c r="AC3314" s="86"/>
      <c r="AD3314" s="85">
        <v>1</v>
      </c>
      <c r="AE3314" s="85"/>
      <c r="AF3314" s="85"/>
      <c r="AG3314" s="85"/>
      <c r="AH3314" s="85"/>
      <c r="AI3314" s="85"/>
      <c r="AJ3314" s="85"/>
    </row>
    <row r="3315" spans="1:36" ht="16.5" thickTop="1" thickBot="1">
      <c r="A3315" s="105">
        <f t="shared" ref="A3315:A3378" si="837">A3314+1</f>
        <v>161</v>
      </c>
      <c r="B3315" s="195" t="s">
        <v>3206</v>
      </c>
      <c r="C3315" s="130">
        <v>1958</v>
      </c>
      <c r="D3315" s="107"/>
      <c r="E3315" s="131" t="s">
        <v>94</v>
      </c>
      <c r="F3315" s="107">
        <v>3</v>
      </c>
      <c r="G3315" s="105">
        <v>3</v>
      </c>
      <c r="H3315" s="111">
        <v>1240.5999999999999</v>
      </c>
      <c r="I3315" s="111">
        <v>1160.9000000000001</v>
      </c>
      <c r="J3315" s="111">
        <v>1160.9000000000001</v>
      </c>
      <c r="K3315" s="109">
        <v>46</v>
      </c>
      <c r="L3315" s="110">
        <f t="shared" si="834"/>
        <v>1610348.4239999999</v>
      </c>
      <c r="M3315" s="108"/>
      <c r="N3315" s="108"/>
      <c r="O3315" s="108"/>
      <c r="P3315" s="110">
        <f>'Форма 2'!C3315-M3315-N3315-O3315</f>
        <v>1610348.4239999999</v>
      </c>
      <c r="Q3315" s="111">
        <f t="shared" si="835"/>
        <v>1387.1551589284174</v>
      </c>
      <c r="R3315" s="111">
        <f t="shared" si="836"/>
        <v>1387.1551589284174</v>
      </c>
      <c r="S3315" s="112" t="s">
        <v>2152</v>
      </c>
      <c r="T3315" s="107" t="s">
        <v>82</v>
      </c>
      <c r="U3315" s="217"/>
      <c r="V3315" s="85"/>
      <c r="W3315" s="85"/>
      <c r="X3315" s="85"/>
      <c r="Y3315" s="85"/>
      <c r="Z3315" s="85"/>
      <c r="AA3315" s="85"/>
      <c r="AB3315" s="86"/>
      <c r="AC3315" s="86"/>
      <c r="AD3315" s="85"/>
      <c r="AE3315" s="85"/>
      <c r="AF3315" s="85">
        <v>1</v>
      </c>
      <c r="AG3315" s="85"/>
      <c r="AH3315" s="85"/>
      <c r="AI3315" s="85"/>
      <c r="AJ3315" s="85"/>
    </row>
    <row r="3316" spans="1:36" ht="16.5" thickTop="1" thickBot="1">
      <c r="A3316" s="105">
        <f t="shared" si="837"/>
        <v>162</v>
      </c>
      <c r="B3316" s="195" t="s">
        <v>3207</v>
      </c>
      <c r="C3316" s="130">
        <v>1965</v>
      </c>
      <c r="D3316" s="107"/>
      <c r="E3316" s="131" t="s">
        <v>94</v>
      </c>
      <c r="F3316" s="107">
        <v>5</v>
      </c>
      <c r="G3316" s="105">
        <v>4</v>
      </c>
      <c r="H3316" s="111">
        <v>3300</v>
      </c>
      <c r="I3316" s="111">
        <v>3249</v>
      </c>
      <c r="J3316" s="111">
        <v>2589.8000000000002</v>
      </c>
      <c r="K3316" s="109">
        <v>119</v>
      </c>
      <c r="L3316" s="110">
        <f t="shared" si="834"/>
        <v>10996755</v>
      </c>
      <c r="M3316" s="108"/>
      <c r="N3316" s="108"/>
      <c r="O3316" s="108"/>
      <c r="P3316" s="110">
        <f>'Форма 2'!C3316-M3316-N3316-O3316</f>
        <v>10996755</v>
      </c>
      <c r="Q3316" s="111">
        <f t="shared" si="835"/>
        <v>3384.6583564173593</v>
      </c>
      <c r="R3316" s="111">
        <f t="shared" si="836"/>
        <v>3384.6583564173593</v>
      </c>
      <c r="S3316" s="112" t="s">
        <v>2152</v>
      </c>
      <c r="T3316" s="105" t="s">
        <v>120</v>
      </c>
      <c r="U3316" s="217">
        <v>1</v>
      </c>
      <c r="V3316" s="85">
        <v>1</v>
      </c>
      <c r="W3316" s="85"/>
      <c r="X3316" s="85">
        <v>1</v>
      </c>
      <c r="Y3316" s="85"/>
      <c r="Z3316" s="85"/>
      <c r="AA3316" s="85"/>
      <c r="AB3316" s="86"/>
      <c r="AC3316" s="86"/>
      <c r="AD3316" s="85"/>
      <c r="AE3316" s="85"/>
      <c r="AF3316" s="85"/>
      <c r="AG3316" s="85"/>
      <c r="AH3316" s="85"/>
      <c r="AI3316" s="85"/>
      <c r="AJ3316" s="85"/>
    </row>
    <row r="3317" spans="1:36" ht="16.5" thickTop="1" thickBot="1">
      <c r="A3317" s="105">
        <f t="shared" si="837"/>
        <v>163</v>
      </c>
      <c r="B3317" s="195" t="s">
        <v>3208</v>
      </c>
      <c r="C3317" s="130">
        <v>1982</v>
      </c>
      <c r="D3317" s="107"/>
      <c r="E3317" s="131" t="s">
        <v>239</v>
      </c>
      <c r="F3317" s="107">
        <v>9</v>
      </c>
      <c r="G3317" s="105">
        <v>2</v>
      </c>
      <c r="H3317" s="111">
        <v>3927.6</v>
      </c>
      <c r="I3317" s="111">
        <v>3927.6</v>
      </c>
      <c r="J3317" s="111">
        <v>3927.6</v>
      </c>
      <c r="K3317" s="109">
        <v>222</v>
      </c>
      <c r="L3317" s="110">
        <f t="shared" si="834"/>
        <v>5557017.8399999999</v>
      </c>
      <c r="M3317" s="108"/>
      <c r="N3317" s="108"/>
      <c r="O3317" s="108"/>
      <c r="P3317" s="110">
        <f>'Форма 2'!C3317-M3317-N3317-O3317</f>
        <v>5557017.8399999999</v>
      </c>
      <c r="Q3317" s="111">
        <f t="shared" si="835"/>
        <v>1414.8634891536817</v>
      </c>
      <c r="R3317" s="111">
        <f t="shared" si="836"/>
        <v>1414.8634891536817</v>
      </c>
      <c r="S3317" s="112" t="s">
        <v>2152</v>
      </c>
      <c r="T3317" s="107" t="s">
        <v>82</v>
      </c>
      <c r="U3317" s="217"/>
      <c r="V3317" s="85"/>
      <c r="W3317" s="85"/>
      <c r="X3317" s="85"/>
      <c r="Y3317" s="85"/>
      <c r="Z3317" s="172"/>
      <c r="AA3317" s="172"/>
      <c r="AB3317" s="177">
        <v>2</v>
      </c>
      <c r="AC3317" s="154">
        <f>2778508.92*AB3317</f>
        <v>5557017.8399999999</v>
      </c>
      <c r="AD3317" s="85"/>
      <c r="AE3317" s="85"/>
      <c r="AF3317" s="85"/>
      <c r="AG3317" s="166"/>
      <c r="AH3317" s="85"/>
      <c r="AI3317" s="85"/>
      <c r="AJ3317" s="85"/>
    </row>
    <row r="3318" spans="1:36" ht="16.5" thickTop="1" thickBot="1">
      <c r="A3318" s="105">
        <f t="shared" si="837"/>
        <v>164</v>
      </c>
      <c r="B3318" s="195" t="s">
        <v>3209</v>
      </c>
      <c r="C3318" s="130">
        <v>1960</v>
      </c>
      <c r="D3318" s="107"/>
      <c r="E3318" s="131" t="s">
        <v>239</v>
      </c>
      <c r="F3318" s="107">
        <v>5</v>
      </c>
      <c r="G3318" s="105">
        <v>2</v>
      </c>
      <c r="H3318" s="111">
        <v>3533.8</v>
      </c>
      <c r="I3318" s="111">
        <v>3526.4</v>
      </c>
      <c r="J3318" s="111">
        <v>3215.4</v>
      </c>
      <c r="K3318" s="109">
        <v>200</v>
      </c>
      <c r="L3318" s="110">
        <f t="shared" si="834"/>
        <v>15914538.976000002</v>
      </c>
      <c r="M3318" s="108"/>
      <c r="N3318" s="108"/>
      <c r="O3318" s="108"/>
      <c r="P3318" s="110">
        <f>'Форма 2'!C3318-M3318-N3318-O3318</f>
        <v>15914538.976000002</v>
      </c>
      <c r="Q3318" s="111">
        <f t="shared" si="835"/>
        <v>4512.9704446460983</v>
      </c>
      <c r="R3318" s="111">
        <f t="shared" si="836"/>
        <v>4512.9704446460983</v>
      </c>
      <c r="S3318" s="112" t="s">
        <v>2152</v>
      </c>
      <c r="T3318" s="107" t="s">
        <v>82</v>
      </c>
      <c r="U3318" s="217"/>
      <c r="V3318" s="85"/>
      <c r="W3318" s="85"/>
      <c r="X3318" s="85"/>
      <c r="Y3318" s="85"/>
      <c r="Z3318" s="85"/>
      <c r="AA3318" s="85"/>
      <c r="AB3318" s="86"/>
      <c r="AC3318" s="86"/>
      <c r="AD3318" s="85">
        <v>1</v>
      </c>
      <c r="AE3318" s="85"/>
      <c r="AF3318" s="85"/>
      <c r="AG3318" s="85"/>
      <c r="AH3318" s="85"/>
      <c r="AI3318" s="85"/>
      <c r="AJ3318" s="85"/>
    </row>
    <row r="3319" spans="1:36" ht="16.5" thickTop="1" thickBot="1">
      <c r="A3319" s="105">
        <f t="shared" si="837"/>
        <v>165</v>
      </c>
      <c r="B3319" s="195" t="s">
        <v>3210</v>
      </c>
      <c r="C3319" s="130">
        <v>1964</v>
      </c>
      <c r="D3319" s="107">
        <v>2008</v>
      </c>
      <c r="E3319" s="131" t="s">
        <v>80</v>
      </c>
      <c r="F3319" s="107">
        <v>4</v>
      </c>
      <c r="G3319" s="105">
        <v>3</v>
      </c>
      <c r="H3319" s="111">
        <v>2052</v>
      </c>
      <c r="I3319" s="111">
        <v>1876.1</v>
      </c>
      <c r="J3319" s="111">
        <v>1329.8</v>
      </c>
      <c r="K3319" s="109">
        <v>86</v>
      </c>
      <c r="L3319" s="110">
        <f t="shared" si="834"/>
        <v>9241223.040000001</v>
      </c>
      <c r="M3319" s="108"/>
      <c r="N3319" s="108"/>
      <c r="O3319" s="108"/>
      <c r="P3319" s="110">
        <f>'Форма 2'!C3319-M3319-N3319-O3319</f>
        <v>9241223.040000001</v>
      </c>
      <c r="Q3319" s="111">
        <f t="shared" si="835"/>
        <v>4925.7625073290346</v>
      </c>
      <c r="R3319" s="111">
        <f t="shared" si="836"/>
        <v>4925.7625073290346</v>
      </c>
      <c r="S3319" s="112" t="s">
        <v>2152</v>
      </c>
      <c r="T3319" s="107" t="s">
        <v>82</v>
      </c>
      <c r="U3319" s="217"/>
      <c r="V3319" s="85"/>
      <c r="W3319" s="85"/>
      <c r="X3319" s="85"/>
      <c r="Y3319" s="85"/>
      <c r="Z3319" s="85"/>
      <c r="AA3319" s="85"/>
      <c r="AB3319" s="86"/>
      <c r="AC3319" s="86"/>
      <c r="AD3319" s="85">
        <v>1</v>
      </c>
      <c r="AE3319" s="85"/>
      <c r="AF3319" s="85"/>
      <c r="AG3319" s="85"/>
      <c r="AH3319" s="85"/>
      <c r="AI3319" s="85"/>
      <c r="AJ3319" s="85"/>
    </row>
    <row r="3320" spans="1:36" ht="16.5" thickTop="1" thickBot="1">
      <c r="A3320" s="105">
        <f t="shared" si="837"/>
        <v>166</v>
      </c>
      <c r="B3320" s="195" t="s">
        <v>3211</v>
      </c>
      <c r="C3320" s="130">
        <v>1964</v>
      </c>
      <c r="D3320" s="107"/>
      <c r="E3320" s="131" t="s">
        <v>80</v>
      </c>
      <c r="F3320" s="107">
        <v>4</v>
      </c>
      <c r="G3320" s="105">
        <v>3</v>
      </c>
      <c r="H3320" s="111">
        <v>2045.6</v>
      </c>
      <c r="I3320" s="111">
        <v>1343.5</v>
      </c>
      <c r="J3320" s="111">
        <v>1312.1</v>
      </c>
      <c r="K3320" s="109">
        <v>101</v>
      </c>
      <c r="L3320" s="110">
        <f t="shared" si="834"/>
        <v>9212400.5120000001</v>
      </c>
      <c r="M3320" s="108"/>
      <c r="N3320" s="108"/>
      <c r="O3320" s="108"/>
      <c r="P3320" s="110">
        <f>'Форма 2'!C3320-M3320-N3320-O3320</f>
        <v>9212400.5120000001</v>
      </c>
      <c r="Q3320" s="111">
        <f t="shared" si="835"/>
        <v>6857.01563974693</v>
      </c>
      <c r="R3320" s="111">
        <f t="shared" si="836"/>
        <v>6857.01563974693</v>
      </c>
      <c r="S3320" s="112" t="s">
        <v>2152</v>
      </c>
      <c r="T3320" s="107" t="s">
        <v>92</v>
      </c>
      <c r="U3320" s="217"/>
      <c r="V3320" s="85"/>
      <c r="W3320" s="85"/>
      <c r="X3320" s="85"/>
      <c r="Y3320" s="85"/>
      <c r="Z3320" s="85"/>
      <c r="AA3320" s="85"/>
      <c r="AB3320" s="86"/>
      <c r="AC3320" s="86"/>
      <c r="AD3320" s="85">
        <v>1</v>
      </c>
      <c r="AE3320" s="85"/>
      <c r="AF3320" s="85"/>
      <c r="AG3320" s="85"/>
      <c r="AH3320" s="85"/>
      <c r="AI3320" s="85"/>
      <c r="AJ3320" s="85"/>
    </row>
    <row r="3321" spans="1:36" ht="16.5" thickTop="1" thickBot="1">
      <c r="A3321" s="105">
        <f t="shared" si="837"/>
        <v>167</v>
      </c>
      <c r="B3321" s="195" t="s">
        <v>3212</v>
      </c>
      <c r="C3321" s="130">
        <v>1957</v>
      </c>
      <c r="D3321" s="107">
        <v>2008</v>
      </c>
      <c r="E3321" s="131" t="s">
        <v>80</v>
      </c>
      <c r="F3321" s="107">
        <v>2</v>
      </c>
      <c r="G3321" s="105">
        <v>2</v>
      </c>
      <c r="H3321" s="111">
        <v>803.8</v>
      </c>
      <c r="I3321" s="111">
        <v>706.7</v>
      </c>
      <c r="J3321" s="111">
        <v>706.7</v>
      </c>
      <c r="K3321" s="109">
        <v>37</v>
      </c>
      <c r="L3321" s="110">
        <f t="shared" si="834"/>
        <v>2742147.6240000003</v>
      </c>
      <c r="M3321" s="108"/>
      <c r="N3321" s="108"/>
      <c r="O3321" s="108"/>
      <c r="P3321" s="110">
        <f>'Форма 2'!C3321-M3321-N3321-O3321</f>
        <v>2742147.6240000003</v>
      </c>
      <c r="Q3321" s="111">
        <f t="shared" si="835"/>
        <v>3880.2145521437669</v>
      </c>
      <c r="R3321" s="111">
        <f t="shared" si="836"/>
        <v>3880.2145521437669</v>
      </c>
      <c r="S3321" s="112" t="s">
        <v>2152</v>
      </c>
      <c r="T3321" s="107" t="s">
        <v>82</v>
      </c>
      <c r="U3321" s="217">
        <v>1</v>
      </c>
      <c r="V3321" s="85"/>
      <c r="W3321" s="85"/>
      <c r="X3321" s="85"/>
      <c r="Y3321" s="85"/>
      <c r="Z3321" s="85"/>
      <c r="AA3321" s="85"/>
      <c r="AB3321" s="86"/>
      <c r="AC3321" s="86"/>
      <c r="AD3321" s="85"/>
      <c r="AE3321" s="85"/>
      <c r="AF3321" s="85"/>
      <c r="AG3321" s="85"/>
      <c r="AH3321" s="85">
        <v>1</v>
      </c>
      <c r="AI3321" s="85"/>
      <c r="AJ3321" s="85"/>
    </row>
    <row r="3322" spans="1:36" ht="16.5" thickTop="1" thickBot="1">
      <c r="A3322" s="105">
        <f t="shared" si="837"/>
        <v>168</v>
      </c>
      <c r="B3322" s="114" t="s">
        <v>5166</v>
      </c>
      <c r="C3322" s="243">
        <v>1992</v>
      </c>
      <c r="D3322" s="107"/>
      <c r="E3322" s="244" t="s">
        <v>212</v>
      </c>
      <c r="F3322" s="107">
        <v>10</v>
      </c>
      <c r="G3322" s="107">
        <v>6</v>
      </c>
      <c r="H3322" s="111">
        <v>15525.9</v>
      </c>
      <c r="I3322" s="111">
        <v>13393.6</v>
      </c>
      <c r="J3322" s="111">
        <v>13393.6</v>
      </c>
      <c r="K3322" s="122">
        <v>510</v>
      </c>
      <c r="L3322" s="110">
        <f>SUM(M3322:P3322)</f>
        <v>23581900.799999997</v>
      </c>
      <c r="M3322" s="108"/>
      <c r="N3322" s="108"/>
      <c r="O3322" s="108"/>
      <c r="P3322" s="110">
        <f>'Форма 2'!C3322-M3322-N3322-O3322</f>
        <v>23581900.799999997</v>
      </c>
      <c r="Q3322" s="111">
        <f t="shared" ref="Q3322" si="838">L3322/I3322</f>
        <v>1760.6842671126506</v>
      </c>
      <c r="R3322" s="111">
        <f t="shared" ref="R3322" si="839">Q3322</f>
        <v>1760.6842671126506</v>
      </c>
      <c r="S3322" s="112" t="s">
        <v>2152</v>
      </c>
      <c r="T3322" s="107" t="s">
        <v>92</v>
      </c>
      <c r="U3322" s="219"/>
      <c r="V3322" s="153"/>
      <c r="W3322" s="153"/>
      <c r="X3322" s="153"/>
      <c r="Y3322" s="153"/>
      <c r="Z3322" s="153"/>
      <c r="AA3322" s="153"/>
      <c r="AB3322" s="86">
        <v>6</v>
      </c>
      <c r="AC3322" s="86">
        <f>3930316.8*AB3322</f>
        <v>23581900.799999997</v>
      </c>
      <c r="AD3322" s="153"/>
      <c r="AE3322" s="153"/>
      <c r="AF3322" s="153"/>
      <c r="AG3322" s="85"/>
      <c r="AH3322" s="153"/>
      <c r="AI3322" s="153"/>
      <c r="AJ3322" s="153"/>
    </row>
    <row r="3323" spans="1:36" ht="16.5" thickTop="1" thickBot="1">
      <c r="A3323" s="105">
        <f t="shared" si="837"/>
        <v>169</v>
      </c>
      <c r="B3323" s="195" t="s">
        <v>3213</v>
      </c>
      <c r="C3323" s="130">
        <v>1958</v>
      </c>
      <c r="D3323" s="107"/>
      <c r="E3323" s="131" t="s">
        <v>80</v>
      </c>
      <c r="F3323" s="107">
        <v>3</v>
      </c>
      <c r="G3323" s="105">
        <v>2</v>
      </c>
      <c r="H3323" s="111">
        <v>944.58</v>
      </c>
      <c r="I3323" s="111">
        <v>898.55</v>
      </c>
      <c r="J3323" s="111">
        <v>898.55</v>
      </c>
      <c r="K3323" s="109">
        <v>45</v>
      </c>
      <c r="L3323" s="110">
        <f t="shared" si="834"/>
        <v>1226102.6232</v>
      </c>
      <c r="M3323" s="108"/>
      <c r="N3323" s="108"/>
      <c r="O3323" s="108"/>
      <c r="P3323" s="110">
        <f>'Форма 2'!C3323-M3323-N3323-O3323</f>
        <v>1226102.6232</v>
      </c>
      <c r="Q3323" s="111">
        <f t="shared" si="835"/>
        <v>1364.5346649602138</v>
      </c>
      <c r="R3323" s="111">
        <f t="shared" si="836"/>
        <v>1364.5346649602138</v>
      </c>
      <c r="S3323" s="112" t="s">
        <v>2152</v>
      </c>
      <c r="T3323" s="107" t="s">
        <v>82</v>
      </c>
      <c r="U3323" s="217"/>
      <c r="V3323" s="85"/>
      <c r="W3323" s="85"/>
      <c r="X3323" s="85"/>
      <c r="Y3323" s="85"/>
      <c r="Z3323" s="85"/>
      <c r="AA3323" s="85"/>
      <c r="AB3323" s="86"/>
      <c r="AC3323" s="86"/>
      <c r="AD3323" s="85"/>
      <c r="AE3323" s="85"/>
      <c r="AF3323" s="85">
        <v>1</v>
      </c>
      <c r="AG3323" s="85"/>
      <c r="AH3323" s="85"/>
      <c r="AI3323" s="85"/>
      <c r="AJ3323" s="85"/>
    </row>
    <row r="3324" spans="1:36" ht="16.5" thickTop="1" thickBot="1">
      <c r="A3324" s="105">
        <f t="shared" si="837"/>
        <v>170</v>
      </c>
      <c r="B3324" s="195" t="s">
        <v>3214</v>
      </c>
      <c r="C3324" s="130">
        <v>1958</v>
      </c>
      <c r="D3324" s="107"/>
      <c r="E3324" s="131" t="s">
        <v>80</v>
      </c>
      <c r="F3324" s="107">
        <v>3</v>
      </c>
      <c r="G3324" s="105">
        <v>2</v>
      </c>
      <c r="H3324" s="111">
        <v>956.4</v>
      </c>
      <c r="I3324" s="111">
        <v>893.47</v>
      </c>
      <c r="J3324" s="111">
        <v>893.47</v>
      </c>
      <c r="K3324" s="109">
        <v>67</v>
      </c>
      <c r="L3324" s="110">
        <f t="shared" si="834"/>
        <v>1241445.456</v>
      </c>
      <c r="M3324" s="108"/>
      <c r="N3324" s="108"/>
      <c r="O3324" s="108"/>
      <c r="P3324" s="110">
        <f>'Форма 2'!C3324-M3324-N3324-O3324</f>
        <v>1241445.456</v>
      </c>
      <c r="Q3324" s="111">
        <f t="shared" si="835"/>
        <v>1389.4651818191992</v>
      </c>
      <c r="R3324" s="111">
        <f t="shared" si="836"/>
        <v>1389.4651818191992</v>
      </c>
      <c r="S3324" s="112" t="s">
        <v>2152</v>
      </c>
      <c r="T3324" s="107" t="s">
        <v>82</v>
      </c>
      <c r="U3324" s="217"/>
      <c r="V3324" s="85"/>
      <c r="W3324" s="85"/>
      <c r="X3324" s="85"/>
      <c r="Y3324" s="85"/>
      <c r="Z3324" s="85"/>
      <c r="AA3324" s="85"/>
      <c r="AB3324" s="86"/>
      <c r="AC3324" s="86"/>
      <c r="AD3324" s="85"/>
      <c r="AE3324" s="85"/>
      <c r="AF3324" s="85">
        <v>1</v>
      </c>
      <c r="AG3324" s="85"/>
      <c r="AH3324" s="85"/>
      <c r="AI3324" s="85"/>
      <c r="AJ3324" s="85"/>
    </row>
    <row r="3325" spans="1:36" ht="16.5" thickTop="1" thickBot="1">
      <c r="A3325" s="105">
        <f t="shared" si="837"/>
        <v>171</v>
      </c>
      <c r="B3325" s="195" t="s">
        <v>3215</v>
      </c>
      <c r="C3325" s="130">
        <v>1958</v>
      </c>
      <c r="D3325" s="107"/>
      <c r="E3325" s="131" t="s">
        <v>80</v>
      </c>
      <c r="F3325" s="107">
        <v>3</v>
      </c>
      <c r="G3325" s="105">
        <v>2</v>
      </c>
      <c r="H3325" s="111">
        <v>927.92</v>
      </c>
      <c r="I3325" s="111">
        <v>880.49</v>
      </c>
      <c r="J3325" s="111">
        <v>880.49</v>
      </c>
      <c r="K3325" s="109">
        <v>37</v>
      </c>
      <c r="L3325" s="110">
        <f t="shared" si="834"/>
        <v>1204477.2767999999</v>
      </c>
      <c r="M3325" s="108"/>
      <c r="N3325" s="108"/>
      <c r="O3325" s="108"/>
      <c r="P3325" s="110">
        <f>'Форма 2'!C3325-M3325-N3325-O3325</f>
        <v>1204477.2767999999</v>
      </c>
      <c r="Q3325" s="111">
        <f t="shared" si="835"/>
        <v>1367.9624718054718</v>
      </c>
      <c r="R3325" s="111">
        <f t="shared" si="836"/>
        <v>1367.9624718054718</v>
      </c>
      <c r="S3325" s="112" t="s">
        <v>2152</v>
      </c>
      <c r="T3325" s="107" t="s">
        <v>82</v>
      </c>
      <c r="U3325" s="217"/>
      <c r="V3325" s="85"/>
      <c r="W3325" s="85"/>
      <c r="X3325" s="85"/>
      <c r="Y3325" s="85"/>
      <c r="Z3325" s="85"/>
      <c r="AA3325" s="85"/>
      <c r="AB3325" s="86"/>
      <c r="AC3325" s="86"/>
      <c r="AD3325" s="85"/>
      <c r="AE3325" s="85"/>
      <c r="AF3325" s="85">
        <v>1</v>
      </c>
      <c r="AG3325" s="85"/>
      <c r="AH3325" s="85"/>
      <c r="AI3325" s="85"/>
      <c r="AJ3325" s="85"/>
    </row>
    <row r="3326" spans="1:36" ht="16.5" thickTop="1" thickBot="1">
      <c r="A3326" s="105">
        <f t="shared" si="837"/>
        <v>172</v>
      </c>
      <c r="B3326" s="195" t="s">
        <v>3216</v>
      </c>
      <c r="C3326" s="130">
        <v>1984</v>
      </c>
      <c r="D3326" s="107"/>
      <c r="E3326" s="131" t="s">
        <v>94</v>
      </c>
      <c r="F3326" s="107">
        <v>9</v>
      </c>
      <c r="G3326" s="105">
        <v>5</v>
      </c>
      <c r="H3326" s="111">
        <v>11278</v>
      </c>
      <c r="I3326" s="111">
        <v>10942.6</v>
      </c>
      <c r="J3326" s="111">
        <v>10292.9</v>
      </c>
      <c r="K3326" s="109">
        <v>453</v>
      </c>
      <c r="L3326" s="110">
        <f t="shared" si="834"/>
        <v>13892544.6</v>
      </c>
      <c r="M3326" s="108"/>
      <c r="N3326" s="108"/>
      <c r="O3326" s="108"/>
      <c r="P3326" s="110">
        <f>'Форма 2'!C3326-M3326-N3326-O3326</f>
        <v>13892544.6</v>
      </c>
      <c r="Q3326" s="111">
        <f t="shared" si="835"/>
        <v>1269.5835176283515</v>
      </c>
      <c r="R3326" s="111">
        <f t="shared" si="836"/>
        <v>1269.5835176283515</v>
      </c>
      <c r="S3326" s="112" t="s">
        <v>2152</v>
      </c>
      <c r="T3326" s="107" t="s">
        <v>82</v>
      </c>
      <c r="U3326" s="217"/>
      <c r="V3326" s="85"/>
      <c r="W3326" s="85"/>
      <c r="X3326" s="85"/>
      <c r="Y3326" s="85"/>
      <c r="Z3326" s="172"/>
      <c r="AA3326" s="172"/>
      <c r="AB3326" s="177">
        <v>5</v>
      </c>
      <c r="AC3326" s="154">
        <f>2778508.92*AB3326</f>
        <v>13892544.6</v>
      </c>
      <c r="AD3326" s="85"/>
      <c r="AE3326" s="85"/>
      <c r="AF3326" s="85"/>
      <c r="AG3326" s="166"/>
      <c r="AH3326" s="85"/>
      <c r="AI3326" s="85"/>
      <c r="AJ3326" s="85"/>
    </row>
    <row r="3327" spans="1:36" ht="16.5" thickTop="1" thickBot="1">
      <c r="A3327" s="105">
        <f t="shared" si="837"/>
        <v>173</v>
      </c>
      <c r="B3327" s="195" t="s">
        <v>3217</v>
      </c>
      <c r="C3327" s="130">
        <v>1957</v>
      </c>
      <c r="D3327" s="107"/>
      <c r="E3327" s="131" t="s">
        <v>94</v>
      </c>
      <c r="F3327" s="107">
        <v>2</v>
      </c>
      <c r="G3327" s="105">
        <v>8</v>
      </c>
      <c r="H3327" s="111">
        <v>603.5</v>
      </c>
      <c r="I3327" s="111">
        <v>394.5</v>
      </c>
      <c r="J3327" s="111">
        <v>394.5</v>
      </c>
      <c r="K3327" s="109">
        <v>41</v>
      </c>
      <c r="L3327" s="110">
        <f t="shared" si="834"/>
        <v>2229178.125</v>
      </c>
      <c r="M3327" s="108"/>
      <c r="N3327" s="108"/>
      <c r="O3327" s="108"/>
      <c r="P3327" s="110">
        <f>'Форма 2'!C3327-M3327-N3327-O3327</f>
        <v>2229178.125</v>
      </c>
      <c r="Q3327" s="111">
        <f t="shared" si="835"/>
        <v>5650.6416349809888</v>
      </c>
      <c r="R3327" s="111">
        <f t="shared" si="836"/>
        <v>5650.6416349809888</v>
      </c>
      <c r="S3327" s="112" t="s">
        <v>2152</v>
      </c>
      <c r="T3327" s="107" t="s">
        <v>82</v>
      </c>
      <c r="U3327" s="217"/>
      <c r="V3327" s="85"/>
      <c r="W3327" s="85"/>
      <c r="X3327" s="85">
        <v>1</v>
      </c>
      <c r="Y3327" s="85"/>
      <c r="Z3327" s="85">
        <v>1</v>
      </c>
      <c r="AA3327" s="85"/>
      <c r="AB3327" s="86"/>
      <c r="AC3327" s="86"/>
      <c r="AD3327" s="85"/>
      <c r="AE3327" s="85"/>
      <c r="AF3327" s="85"/>
      <c r="AG3327" s="85"/>
      <c r="AH3327" s="85">
        <v>1</v>
      </c>
      <c r="AI3327" s="85"/>
      <c r="AJ3327" s="85"/>
    </row>
    <row r="3328" spans="1:36" ht="16.5" thickTop="1" thickBot="1">
      <c r="A3328" s="105">
        <f t="shared" si="837"/>
        <v>174</v>
      </c>
      <c r="B3328" s="195" t="s">
        <v>3218</v>
      </c>
      <c r="C3328" s="130">
        <v>1957</v>
      </c>
      <c r="D3328" s="107"/>
      <c r="E3328" s="131" t="s">
        <v>94</v>
      </c>
      <c r="F3328" s="107">
        <v>2</v>
      </c>
      <c r="G3328" s="105">
        <v>4</v>
      </c>
      <c r="H3328" s="111">
        <v>588.79999999999995</v>
      </c>
      <c r="I3328" s="111">
        <v>372.6</v>
      </c>
      <c r="J3328" s="111">
        <v>372.6</v>
      </c>
      <c r="K3328" s="109">
        <v>30</v>
      </c>
      <c r="L3328" s="110">
        <f t="shared" si="834"/>
        <v>2008679.4240000001</v>
      </c>
      <c r="M3328" s="108"/>
      <c r="N3328" s="108"/>
      <c r="O3328" s="108"/>
      <c r="P3328" s="110">
        <f>'Форма 2'!C3328-M3328-N3328-O3328</f>
        <v>2008679.4240000001</v>
      </c>
      <c r="Q3328" s="111">
        <f t="shared" si="835"/>
        <v>5390.9807407407407</v>
      </c>
      <c r="R3328" s="111">
        <f t="shared" si="836"/>
        <v>5390.9807407407407</v>
      </c>
      <c r="S3328" s="112" t="s">
        <v>2152</v>
      </c>
      <c r="T3328" s="107" t="s">
        <v>82</v>
      </c>
      <c r="U3328" s="217">
        <v>1</v>
      </c>
      <c r="V3328" s="85"/>
      <c r="W3328" s="85"/>
      <c r="X3328" s="85"/>
      <c r="Y3328" s="85"/>
      <c r="Z3328" s="85"/>
      <c r="AA3328" s="85"/>
      <c r="AB3328" s="86"/>
      <c r="AC3328" s="86"/>
      <c r="AD3328" s="85"/>
      <c r="AE3328" s="85"/>
      <c r="AF3328" s="85"/>
      <c r="AG3328" s="85"/>
      <c r="AH3328" s="85">
        <v>1</v>
      </c>
      <c r="AI3328" s="85"/>
      <c r="AJ3328" s="85"/>
    </row>
    <row r="3329" spans="1:36" ht="16.5" thickTop="1" thickBot="1">
      <c r="A3329" s="105">
        <f t="shared" si="837"/>
        <v>175</v>
      </c>
      <c r="B3329" s="195" t="s">
        <v>3219</v>
      </c>
      <c r="C3329" s="130">
        <v>1957</v>
      </c>
      <c r="D3329" s="107"/>
      <c r="E3329" s="131" t="s">
        <v>94</v>
      </c>
      <c r="F3329" s="107">
        <v>2</v>
      </c>
      <c r="G3329" s="105">
        <v>4</v>
      </c>
      <c r="H3329" s="111">
        <v>593</v>
      </c>
      <c r="I3329" s="111">
        <v>374</v>
      </c>
      <c r="J3329" s="111">
        <v>374</v>
      </c>
      <c r="K3329" s="109">
        <v>27</v>
      </c>
      <c r="L3329" s="110">
        <f t="shared" si="834"/>
        <v>1584057.1800000002</v>
      </c>
      <c r="M3329" s="108"/>
      <c r="N3329" s="108"/>
      <c r="O3329" s="108"/>
      <c r="P3329" s="110">
        <f>'Форма 2'!C3329-M3329-N3329-O3329</f>
        <v>1584057.1800000002</v>
      </c>
      <c r="Q3329" s="111">
        <f t="shared" si="835"/>
        <v>4235.4470053475943</v>
      </c>
      <c r="R3329" s="111">
        <f t="shared" si="836"/>
        <v>4235.4470053475943</v>
      </c>
      <c r="S3329" s="112" t="s">
        <v>2152</v>
      </c>
      <c r="T3329" s="107" t="s">
        <v>82</v>
      </c>
      <c r="U3329" s="217"/>
      <c r="V3329" s="85"/>
      <c r="W3329" s="85"/>
      <c r="X3329" s="85"/>
      <c r="Y3329" s="85"/>
      <c r="Z3329" s="85"/>
      <c r="AA3329" s="85"/>
      <c r="AB3329" s="86"/>
      <c r="AC3329" s="86"/>
      <c r="AD3329" s="85"/>
      <c r="AE3329" s="85"/>
      <c r="AF3329" s="85"/>
      <c r="AG3329" s="85"/>
      <c r="AH3329" s="85">
        <v>1</v>
      </c>
      <c r="AI3329" s="85"/>
      <c r="AJ3329" s="85"/>
    </row>
    <row r="3330" spans="1:36" ht="16.5" thickTop="1" thickBot="1">
      <c r="A3330" s="105">
        <f t="shared" si="837"/>
        <v>176</v>
      </c>
      <c r="B3330" s="195" t="s">
        <v>3220</v>
      </c>
      <c r="C3330" s="130">
        <v>1957</v>
      </c>
      <c r="D3330" s="107"/>
      <c r="E3330" s="131" t="s">
        <v>94</v>
      </c>
      <c r="F3330" s="107">
        <v>2</v>
      </c>
      <c r="G3330" s="105">
        <v>4</v>
      </c>
      <c r="H3330" s="111">
        <v>702.1</v>
      </c>
      <c r="I3330" s="111">
        <v>602.1</v>
      </c>
      <c r="J3330" s="111">
        <v>602.1</v>
      </c>
      <c r="K3330" s="109">
        <v>28</v>
      </c>
      <c r="L3330" s="110">
        <f t="shared" si="834"/>
        <v>1875491.6460000002</v>
      </c>
      <c r="M3330" s="108"/>
      <c r="N3330" s="108"/>
      <c r="O3330" s="108"/>
      <c r="P3330" s="110">
        <f>'Форма 2'!C3330-M3330-N3330-O3330</f>
        <v>1875491.6460000002</v>
      </c>
      <c r="Q3330" s="111">
        <f t="shared" si="835"/>
        <v>3114.9171998006977</v>
      </c>
      <c r="R3330" s="111">
        <f t="shared" si="836"/>
        <v>3114.9171998006977</v>
      </c>
      <c r="S3330" s="112" t="s">
        <v>2152</v>
      </c>
      <c r="T3330" s="107" t="s">
        <v>82</v>
      </c>
      <c r="U3330" s="217"/>
      <c r="V3330" s="85"/>
      <c r="W3330" s="85"/>
      <c r="X3330" s="85"/>
      <c r="Y3330" s="85"/>
      <c r="Z3330" s="85"/>
      <c r="AA3330" s="85"/>
      <c r="AB3330" s="86"/>
      <c r="AC3330" s="86"/>
      <c r="AD3330" s="85"/>
      <c r="AE3330" s="85"/>
      <c r="AF3330" s="85"/>
      <c r="AG3330" s="85"/>
      <c r="AH3330" s="85">
        <v>1</v>
      </c>
      <c r="AI3330" s="85"/>
      <c r="AJ3330" s="85"/>
    </row>
    <row r="3331" spans="1:36" ht="16.5" thickTop="1" thickBot="1">
      <c r="A3331" s="105">
        <f t="shared" si="837"/>
        <v>177</v>
      </c>
      <c r="B3331" s="195" t="s">
        <v>3221</v>
      </c>
      <c r="C3331" s="130">
        <v>1957</v>
      </c>
      <c r="D3331" s="107"/>
      <c r="E3331" s="131" t="s">
        <v>94</v>
      </c>
      <c r="F3331" s="107">
        <v>2</v>
      </c>
      <c r="G3331" s="105">
        <v>4</v>
      </c>
      <c r="H3331" s="111">
        <v>592.20000000000005</v>
      </c>
      <c r="I3331" s="111">
        <v>377.1</v>
      </c>
      <c r="J3331" s="111">
        <v>377.1</v>
      </c>
      <c r="K3331" s="109">
        <v>37</v>
      </c>
      <c r="L3331" s="110">
        <f t="shared" si="834"/>
        <v>1581920.1720000003</v>
      </c>
      <c r="M3331" s="108"/>
      <c r="N3331" s="108"/>
      <c r="O3331" s="108"/>
      <c r="P3331" s="110">
        <f>'Форма 2'!C3331-M3331-N3331-O3331</f>
        <v>1581920.1720000003</v>
      </c>
      <c r="Q3331" s="111">
        <f t="shared" si="835"/>
        <v>4194.9620047732697</v>
      </c>
      <c r="R3331" s="111">
        <f t="shared" si="836"/>
        <v>4194.9620047732697</v>
      </c>
      <c r="S3331" s="112" t="s">
        <v>2152</v>
      </c>
      <c r="T3331" s="107" t="s">
        <v>82</v>
      </c>
      <c r="U3331" s="217"/>
      <c r="V3331" s="85"/>
      <c r="W3331" s="85"/>
      <c r="X3331" s="85"/>
      <c r="Y3331" s="85"/>
      <c r="Z3331" s="85"/>
      <c r="AA3331" s="85"/>
      <c r="AB3331" s="86"/>
      <c r="AC3331" s="86"/>
      <c r="AD3331" s="85"/>
      <c r="AE3331" s="85"/>
      <c r="AF3331" s="85"/>
      <c r="AG3331" s="85"/>
      <c r="AH3331" s="85">
        <v>1</v>
      </c>
      <c r="AI3331" s="85"/>
      <c r="AJ3331" s="85"/>
    </row>
    <row r="3332" spans="1:36" ht="16.5" thickTop="1" thickBot="1">
      <c r="A3332" s="105">
        <f t="shared" si="837"/>
        <v>178</v>
      </c>
      <c r="B3332" s="195" t="s">
        <v>3222</v>
      </c>
      <c r="C3332" s="130">
        <v>1960</v>
      </c>
      <c r="D3332" s="107"/>
      <c r="E3332" s="131"/>
      <c r="F3332" s="107">
        <v>4</v>
      </c>
      <c r="G3332" s="105">
        <v>3</v>
      </c>
      <c r="H3332" s="111">
        <v>2204</v>
      </c>
      <c r="I3332" s="111">
        <v>1733</v>
      </c>
      <c r="J3332" s="111"/>
      <c r="K3332" s="109"/>
      <c r="L3332" s="110">
        <f t="shared" si="834"/>
        <v>9925758.0800000001</v>
      </c>
      <c r="M3332" s="108"/>
      <c r="N3332" s="108"/>
      <c r="O3332" s="108"/>
      <c r="P3332" s="110">
        <f>'Форма 2'!C3332-M3332-N3332-O3332</f>
        <v>9925758.0800000001</v>
      </c>
      <c r="Q3332" s="111">
        <f t="shared" si="835"/>
        <v>5727.5003346797457</v>
      </c>
      <c r="R3332" s="111">
        <f t="shared" si="836"/>
        <v>5727.5003346797457</v>
      </c>
      <c r="S3332" s="112" t="s">
        <v>2152</v>
      </c>
      <c r="T3332" s="107" t="s">
        <v>82</v>
      </c>
      <c r="U3332" s="217"/>
      <c r="V3332" s="85"/>
      <c r="W3332" s="85"/>
      <c r="X3332" s="85"/>
      <c r="Y3332" s="85"/>
      <c r="Z3332" s="85"/>
      <c r="AA3332" s="85"/>
      <c r="AB3332" s="86"/>
      <c r="AC3332" s="86"/>
      <c r="AD3332" s="85">
        <v>1</v>
      </c>
      <c r="AE3332" s="85"/>
      <c r="AF3332" s="85"/>
      <c r="AG3332" s="85"/>
      <c r="AH3332" s="85"/>
      <c r="AI3332" s="85"/>
      <c r="AJ3332" s="85"/>
    </row>
    <row r="3333" spans="1:36" ht="16.5" thickTop="1" thickBot="1">
      <c r="A3333" s="105">
        <f t="shared" si="837"/>
        <v>179</v>
      </c>
      <c r="B3333" s="195" t="s">
        <v>3223</v>
      </c>
      <c r="C3333" s="130">
        <v>1957</v>
      </c>
      <c r="D3333" s="107"/>
      <c r="E3333" s="131" t="s">
        <v>317</v>
      </c>
      <c r="F3333" s="107">
        <v>2</v>
      </c>
      <c r="G3333" s="105">
        <v>3</v>
      </c>
      <c r="H3333" s="111">
        <v>826.1</v>
      </c>
      <c r="I3333" s="111">
        <v>689.36</v>
      </c>
      <c r="J3333" s="111">
        <v>689.36</v>
      </c>
      <c r="K3333" s="109">
        <v>46</v>
      </c>
      <c r="L3333" s="110">
        <f t="shared" si="834"/>
        <v>2518836.7270000004</v>
      </c>
      <c r="M3333" s="108"/>
      <c r="N3333" s="108"/>
      <c r="O3333" s="108"/>
      <c r="P3333" s="110">
        <f>'Форма 2'!C3333-M3333-N3333-O3333</f>
        <v>2518836.7270000004</v>
      </c>
      <c r="Q3333" s="111">
        <f t="shared" si="835"/>
        <v>3653.8771135546017</v>
      </c>
      <c r="R3333" s="111">
        <f t="shared" si="836"/>
        <v>3653.8771135546017</v>
      </c>
      <c r="S3333" s="112" t="s">
        <v>2152</v>
      </c>
      <c r="T3333" s="107" t="s">
        <v>82</v>
      </c>
      <c r="U3333" s="217"/>
      <c r="V3333" s="85"/>
      <c r="W3333" s="85"/>
      <c r="X3333" s="85">
        <v>1</v>
      </c>
      <c r="Y3333" s="85"/>
      <c r="Z3333" s="85"/>
      <c r="AA3333" s="85"/>
      <c r="AB3333" s="86"/>
      <c r="AC3333" s="86"/>
      <c r="AD3333" s="85"/>
      <c r="AE3333" s="85"/>
      <c r="AF3333" s="85"/>
      <c r="AG3333" s="85"/>
      <c r="AH3333" s="85">
        <v>1</v>
      </c>
      <c r="AI3333" s="85"/>
      <c r="AJ3333" s="85"/>
    </row>
    <row r="3334" spans="1:36" ht="16.5" thickTop="1" thickBot="1">
      <c r="A3334" s="105">
        <f t="shared" si="837"/>
        <v>180</v>
      </c>
      <c r="B3334" s="195" t="s">
        <v>3224</v>
      </c>
      <c r="C3334" s="130">
        <v>1957</v>
      </c>
      <c r="D3334" s="107"/>
      <c r="E3334" s="131" t="s">
        <v>244</v>
      </c>
      <c r="F3334" s="107">
        <v>2</v>
      </c>
      <c r="G3334" s="105">
        <v>2</v>
      </c>
      <c r="H3334" s="111">
        <v>749.7</v>
      </c>
      <c r="I3334" s="111">
        <v>644.67999999999995</v>
      </c>
      <c r="J3334" s="111">
        <v>593.10559999999998</v>
      </c>
      <c r="K3334" s="109">
        <v>31</v>
      </c>
      <c r="L3334" s="110">
        <f t="shared" si="834"/>
        <v>2557586.5560000003</v>
      </c>
      <c r="M3334" s="108"/>
      <c r="N3334" s="108"/>
      <c r="O3334" s="108"/>
      <c r="P3334" s="110">
        <f>'Форма 2'!C3334-M3334-N3334-O3334</f>
        <v>2557586.5560000003</v>
      </c>
      <c r="Q3334" s="111">
        <f t="shared" si="835"/>
        <v>3967.2187069553897</v>
      </c>
      <c r="R3334" s="111">
        <f t="shared" si="836"/>
        <v>3967.2187069553897</v>
      </c>
      <c r="S3334" s="112" t="s">
        <v>2152</v>
      </c>
      <c r="T3334" s="107" t="s">
        <v>82</v>
      </c>
      <c r="U3334" s="217">
        <v>1</v>
      </c>
      <c r="V3334" s="85"/>
      <c r="W3334" s="85"/>
      <c r="X3334" s="85"/>
      <c r="Y3334" s="85"/>
      <c r="Z3334" s="85"/>
      <c r="AA3334" s="85"/>
      <c r="AB3334" s="86"/>
      <c r="AC3334" s="86"/>
      <c r="AD3334" s="85"/>
      <c r="AE3334" s="85"/>
      <c r="AF3334" s="85"/>
      <c r="AG3334" s="85"/>
      <c r="AH3334" s="85">
        <v>1</v>
      </c>
      <c r="AI3334" s="85"/>
      <c r="AJ3334" s="85"/>
    </row>
    <row r="3335" spans="1:36" ht="16.5" thickTop="1" thickBot="1">
      <c r="A3335" s="105">
        <f t="shared" si="837"/>
        <v>181</v>
      </c>
      <c r="B3335" s="195" t="s">
        <v>3225</v>
      </c>
      <c r="C3335" s="130">
        <v>1956</v>
      </c>
      <c r="D3335" s="107"/>
      <c r="E3335" s="131" t="s">
        <v>317</v>
      </c>
      <c r="F3335" s="107">
        <v>2</v>
      </c>
      <c r="G3335" s="105">
        <v>2</v>
      </c>
      <c r="H3335" s="111">
        <v>732.9</v>
      </c>
      <c r="I3335" s="111">
        <v>453.4</v>
      </c>
      <c r="J3335" s="111">
        <v>453.4</v>
      </c>
      <c r="K3335" s="109">
        <v>29</v>
      </c>
      <c r="L3335" s="110">
        <f t="shared" si="834"/>
        <v>2707149.375</v>
      </c>
      <c r="M3335" s="108"/>
      <c r="N3335" s="108"/>
      <c r="O3335" s="108"/>
      <c r="P3335" s="110">
        <f>'Форма 2'!C3335-M3335-N3335-O3335</f>
        <v>2707149.375</v>
      </c>
      <c r="Q3335" s="111">
        <f t="shared" si="835"/>
        <v>5970.7749779444202</v>
      </c>
      <c r="R3335" s="111">
        <f t="shared" si="836"/>
        <v>5970.7749779444202</v>
      </c>
      <c r="S3335" s="112" t="s">
        <v>2152</v>
      </c>
      <c r="T3335" s="107" t="s">
        <v>82</v>
      </c>
      <c r="U3335" s="217"/>
      <c r="V3335" s="85"/>
      <c r="W3335" s="85"/>
      <c r="X3335" s="85">
        <v>1</v>
      </c>
      <c r="Y3335" s="85"/>
      <c r="Z3335" s="85">
        <v>1</v>
      </c>
      <c r="AA3335" s="85"/>
      <c r="AB3335" s="86"/>
      <c r="AC3335" s="86"/>
      <c r="AD3335" s="85"/>
      <c r="AE3335" s="85"/>
      <c r="AF3335" s="85"/>
      <c r="AG3335" s="85"/>
      <c r="AH3335" s="85">
        <v>1</v>
      </c>
      <c r="AI3335" s="85"/>
      <c r="AJ3335" s="85"/>
    </row>
    <row r="3336" spans="1:36" ht="16.5" thickTop="1" thickBot="1">
      <c r="A3336" s="105">
        <f t="shared" si="837"/>
        <v>182</v>
      </c>
      <c r="B3336" s="195" t="s">
        <v>3226</v>
      </c>
      <c r="C3336" s="130">
        <v>1993</v>
      </c>
      <c r="D3336" s="107"/>
      <c r="E3336" s="131" t="s">
        <v>80</v>
      </c>
      <c r="F3336" s="107">
        <v>5</v>
      </c>
      <c r="G3336" s="105">
        <v>3</v>
      </c>
      <c r="H3336" s="111">
        <v>2389.1</v>
      </c>
      <c r="I3336" s="111">
        <v>2118.8000000000002</v>
      </c>
      <c r="J3336" s="111">
        <v>2118.8000000000002</v>
      </c>
      <c r="K3336" s="109">
        <v>99</v>
      </c>
      <c r="L3336" s="110">
        <f t="shared" si="834"/>
        <v>11664446.275999999</v>
      </c>
      <c r="M3336" s="108"/>
      <c r="N3336" s="108"/>
      <c r="O3336" s="108"/>
      <c r="P3336" s="110">
        <f>'Форма 2'!C3336-M3336-N3336-O3336</f>
        <v>11664446.275999999</v>
      </c>
      <c r="Q3336" s="111">
        <f t="shared" si="835"/>
        <v>5505.2134585614485</v>
      </c>
      <c r="R3336" s="111">
        <f t="shared" si="836"/>
        <v>5505.2134585614485</v>
      </c>
      <c r="S3336" s="112" t="s">
        <v>2152</v>
      </c>
      <c r="T3336" s="107" t="s">
        <v>92</v>
      </c>
      <c r="U3336" s="217"/>
      <c r="V3336" s="85"/>
      <c r="W3336" s="85"/>
      <c r="X3336" s="85"/>
      <c r="Y3336" s="85"/>
      <c r="Z3336" s="85"/>
      <c r="AA3336" s="85"/>
      <c r="AB3336" s="86"/>
      <c r="AC3336" s="86"/>
      <c r="AD3336" s="85"/>
      <c r="AE3336" s="85">
        <v>1</v>
      </c>
      <c r="AF3336" s="85"/>
      <c r="AG3336" s="85"/>
      <c r="AH3336" s="85"/>
      <c r="AI3336" s="85"/>
      <c r="AJ3336" s="85"/>
    </row>
    <row r="3337" spans="1:36" ht="16.5" thickTop="1" thickBot="1">
      <c r="A3337" s="105">
        <f t="shared" si="837"/>
        <v>183</v>
      </c>
      <c r="B3337" s="195" t="s">
        <v>3227</v>
      </c>
      <c r="C3337" s="130">
        <v>1961</v>
      </c>
      <c r="D3337" s="107"/>
      <c r="E3337" s="131" t="s">
        <v>80</v>
      </c>
      <c r="F3337" s="107">
        <v>4</v>
      </c>
      <c r="G3337" s="105">
        <v>3</v>
      </c>
      <c r="H3337" s="111">
        <v>2205.6</v>
      </c>
      <c r="I3337" s="111">
        <v>2017.7</v>
      </c>
      <c r="J3337" s="111">
        <v>2017.7</v>
      </c>
      <c r="K3337" s="109">
        <v>91</v>
      </c>
      <c r="L3337" s="110">
        <f t="shared" si="834"/>
        <v>9932963.7120000012</v>
      </c>
      <c r="M3337" s="108"/>
      <c r="N3337" s="108"/>
      <c r="O3337" s="108"/>
      <c r="P3337" s="110">
        <f>'Форма 2'!C3337-M3337-N3337-O3337</f>
        <v>9932963.7120000012</v>
      </c>
      <c r="Q3337" s="111">
        <f t="shared" si="835"/>
        <v>4922.9140665113746</v>
      </c>
      <c r="R3337" s="111">
        <f t="shared" si="836"/>
        <v>4922.9140665113746</v>
      </c>
      <c r="S3337" s="112" t="s">
        <v>2152</v>
      </c>
      <c r="T3337" s="107" t="s">
        <v>82</v>
      </c>
      <c r="U3337" s="217"/>
      <c r="V3337" s="85"/>
      <c r="W3337" s="85"/>
      <c r="X3337" s="85"/>
      <c r="Y3337" s="85"/>
      <c r="Z3337" s="85"/>
      <c r="AA3337" s="85"/>
      <c r="AB3337" s="86"/>
      <c r="AC3337" s="86"/>
      <c r="AD3337" s="85">
        <v>1</v>
      </c>
      <c r="AE3337" s="85"/>
      <c r="AF3337" s="85"/>
      <c r="AG3337" s="85"/>
      <c r="AH3337" s="85"/>
      <c r="AI3337" s="85"/>
      <c r="AJ3337" s="85"/>
    </row>
    <row r="3338" spans="1:36" ht="16.5" thickTop="1" thickBot="1">
      <c r="A3338" s="105">
        <f t="shared" si="837"/>
        <v>184</v>
      </c>
      <c r="B3338" s="195" t="s">
        <v>3228</v>
      </c>
      <c r="C3338" s="130">
        <v>1961</v>
      </c>
      <c r="D3338" s="107"/>
      <c r="E3338" s="131" t="s">
        <v>80</v>
      </c>
      <c r="F3338" s="107">
        <v>4</v>
      </c>
      <c r="G3338" s="105">
        <v>3</v>
      </c>
      <c r="H3338" s="111">
        <v>2226.8000000000002</v>
      </c>
      <c r="I3338" s="111">
        <v>2037.1</v>
      </c>
      <c r="J3338" s="111">
        <v>2037.1</v>
      </c>
      <c r="K3338" s="109">
        <v>96</v>
      </c>
      <c r="L3338" s="110">
        <f t="shared" si="834"/>
        <v>10028438.336000001</v>
      </c>
      <c r="M3338" s="108"/>
      <c r="N3338" s="108"/>
      <c r="O3338" s="108"/>
      <c r="P3338" s="110">
        <f>'Форма 2'!C3338-M3338-N3338-O3338</f>
        <v>10028438.336000001</v>
      </c>
      <c r="Q3338" s="111">
        <f t="shared" si="835"/>
        <v>4922.8993844190281</v>
      </c>
      <c r="R3338" s="111">
        <f t="shared" si="836"/>
        <v>4922.8993844190281</v>
      </c>
      <c r="S3338" s="112" t="s">
        <v>2152</v>
      </c>
      <c r="T3338" s="107" t="s">
        <v>82</v>
      </c>
      <c r="U3338" s="217"/>
      <c r="V3338" s="85"/>
      <c r="W3338" s="85"/>
      <c r="X3338" s="85"/>
      <c r="Y3338" s="85"/>
      <c r="Z3338" s="85"/>
      <c r="AA3338" s="85"/>
      <c r="AB3338" s="86"/>
      <c r="AC3338" s="86"/>
      <c r="AD3338" s="85">
        <v>1</v>
      </c>
      <c r="AE3338" s="85"/>
      <c r="AF3338" s="85"/>
      <c r="AG3338" s="85"/>
      <c r="AH3338" s="85"/>
      <c r="AI3338" s="85"/>
      <c r="AJ3338" s="85"/>
    </row>
    <row r="3339" spans="1:36" ht="16.5" thickTop="1" thickBot="1">
      <c r="A3339" s="105">
        <f t="shared" si="837"/>
        <v>185</v>
      </c>
      <c r="B3339" s="195" t="s">
        <v>3229</v>
      </c>
      <c r="C3339" s="130">
        <v>1962</v>
      </c>
      <c r="D3339" s="107"/>
      <c r="E3339" s="131" t="s">
        <v>80</v>
      </c>
      <c r="F3339" s="107">
        <v>5</v>
      </c>
      <c r="G3339" s="105">
        <v>4</v>
      </c>
      <c r="H3339" s="111">
        <v>3652.2</v>
      </c>
      <c r="I3339" s="111">
        <v>3347.3999999999996</v>
      </c>
      <c r="J3339" s="111">
        <v>2757.6</v>
      </c>
      <c r="K3339" s="109">
        <v>121</v>
      </c>
      <c r="L3339" s="110">
        <f t="shared" si="834"/>
        <v>16447755.744000001</v>
      </c>
      <c r="M3339" s="108"/>
      <c r="N3339" s="108"/>
      <c r="O3339" s="108"/>
      <c r="P3339" s="110">
        <f>'Форма 2'!C3339-M3339-N3339-O3339</f>
        <v>16447755.744000001</v>
      </c>
      <c r="Q3339" s="111">
        <f t="shared" si="835"/>
        <v>4913.5913676286082</v>
      </c>
      <c r="R3339" s="111">
        <f t="shared" si="836"/>
        <v>4913.5913676286082</v>
      </c>
      <c r="S3339" s="112" t="s">
        <v>2152</v>
      </c>
      <c r="T3339" s="107" t="s">
        <v>82</v>
      </c>
      <c r="U3339" s="217"/>
      <c r="V3339" s="85"/>
      <c r="W3339" s="85"/>
      <c r="X3339" s="85"/>
      <c r="Y3339" s="85"/>
      <c r="Z3339" s="85"/>
      <c r="AA3339" s="85"/>
      <c r="AB3339" s="86"/>
      <c r="AC3339" s="86"/>
      <c r="AD3339" s="85">
        <v>1</v>
      </c>
      <c r="AE3339" s="85"/>
      <c r="AF3339" s="85"/>
      <c r="AG3339" s="85"/>
      <c r="AH3339" s="85"/>
      <c r="AI3339" s="85"/>
      <c r="AJ3339" s="85"/>
    </row>
    <row r="3340" spans="1:36" ht="16.5" thickTop="1" thickBot="1">
      <c r="A3340" s="105">
        <f t="shared" si="837"/>
        <v>186</v>
      </c>
      <c r="B3340" s="195" t="s">
        <v>3230</v>
      </c>
      <c r="C3340" s="130">
        <v>1962</v>
      </c>
      <c r="D3340" s="107"/>
      <c r="E3340" s="131" t="s">
        <v>80</v>
      </c>
      <c r="F3340" s="107">
        <v>5</v>
      </c>
      <c r="G3340" s="105">
        <v>4</v>
      </c>
      <c r="H3340" s="111">
        <v>3584.3</v>
      </c>
      <c r="I3340" s="111">
        <v>3232.2999999999997</v>
      </c>
      <c r="J3340" s="111">
        <v>2560.6999999999998</v>
      </c>
      <c r="K3340" s="109">
        <v>125</v>
      </c>
      <c r="L3340" s="110">
        <f t="shared" si="834"/>
        <v>16141966.736000003</v>
      </c>
      <c r="M3340" s="108"/>
      <c r="N3340" s="108"/>
      <c r="O3340" s="108"/>
      <c r="P3340" s="110">
        <f>'Форма 2'!C3340-M3340-N3340-O3340</f>
        <v>16141966.736000003</v>
      </c>
      <c r="Q3340" s="111">
        <f t="shared" si="835"/>
        <v>4993.9568530148827</v>
      </c>
      <c r="R3340" s="111">
        <f t="shared" si="836"/>
        <v>4993.9568530148827</v>
      </c>
      <c r="S3340" s="112" t="s">
        <v>2152</v>
      </c>
      <c r="T3340" s="107" t="s">
        <v>82</v>
      </c>
      <c r="U3340" s="217"/>
      <c r="V3340" s="85"/>
      <c r="W3340" s="85"/>
      <c r="X3340" s="85"/>
      <c r="Y3340" s="85"/>
      <c r="Z3340" s="85"/>
      <c r="AA3340" s="85"/>
      <c r="AB3340" s="86"/>
      <c r="AC3340" s="86"/>
      <c r="AD3340" s="85">
        <v>1</v>
      </c>
      <c r="AE3340" s="85"/>
      <c r="AF3340" s="85"/>
      <c r="AG3340" s="85"/>
      <c r="AH3340" s="85"/>
      <c r="AI3340" s="85"/>
      <c r="AJ3340" s="85"/>
    </row>
    <row r="3341" spans="1:36" ht="16.5" thickTop="1" thickBot="1">
      <c r="A3341" s="105">
        <f t="shared" si="837"/>
        <v>187</v>
      </c>
      <c r="B3341" s="195" t="s">
        <v>3231</v>
      </c>
      <c r="C3341" s="130">
        <v>1958</v>
      </c>
      <c r="D3341" s="107"/>
      <c r="E3341" s="131" t="s">
        <v>94</v>
      </c>
      <c r="F3341" s="107">
        <v>2</v>
      </c>
      <c r="G3341" s="105">
        <v>2</v>
      </c>
      <c r="H3341" s="111">
        <v>637.70000000000005</v>
      </c>
      <c r="I3341" s="111">
        <v>637.70000000000005</v>
      </c>
      <c r="J3341" s="111">
        <v>637.70000000000005</v>
      </c>
      <c r="K3341" s="109">
        <v>37</v>
      </c>
      <c r="L3341" s="110">
        <f t="shared" si="834"/>
        <v>6524895.3839999996</v>
      </c>
      <c r="M3341" s="108"/>
      <c r="N3341" s="108"/>
      <c r="O3341" s="108"/>
      <c r="P3341" s="110">
        <f>'Форма 2'!C3341-M3341-N3341-O3341</f>
        <v>6524895.3839999996</v>
      </c>
      <c r="Q3341" s="111">
        <f t="shared" si="835"/>
        <v>10231.919999999998</v>
      </c>
      <c r="R3341" s="111">
        <f t="shared" si="836"/>
        <v>10231.919999999998</v>
      </c>
      <c r="S3341" s="112" t="s">
        <v>2152</v>
      </c>
      <c r="T3341" s="107" t="s">
        <v>92</v>
      </c>
      <c r="U3341" s="217"/>
      <c r="V3341" s="85"/>
      <c r="W3341" s="85"/>
      <c r="X3341" s="85"/>
      <c r="Y3341" s="85"/>
      <c r="Z3341" s="85">
        <v>1</v>
      </c>
      <c r="AA3341" s="85"/>
      <c r="AB3341" s="86"/>
      <c r="AC3341" s="86"/>
      <c r="AD3341" s="85">
        <v>1</v>
      </c>
      <c r="AE3341" s="85"/>
      <c r="AF3341" s="85"/>
      <c r="AG3341" s="85"/>
      <c r="AH3341" s="85"/>
      <c r="AI3341" s="85"/>
      <c r="AJ3341" s="85">
        <v>1</v>
      </c>
    </row>
    <row r="3342" spans="1:36" ht="16.5" thickTop="1" thickBot="1">
      <c r="A3342" s="105">
        <f t="shared" si="837"/>
        <v>188</v>
      </c>
      <c r="B3342" s="195" t="s">
        <v>3232</v>
      </c>
      <c r="C3342" s="130">
        <v>1970</v>
      </c>
      <c r="D3342" s="107"/>
      <c r="E3342" s="131" t="s">
        <v>94</v>
      </c>
      <c r="F3342" s="107">
        <v>5</v>
      </c>
      <c r="G3342" s="105">
        <v>4</v>
      </c>
      <c r="H3342" s="111">
        <v>3554.7</v>
      </c>
      <c r="I3342" s="111">
        <v>2577.9</v>
      </c>
      <c r="J3342" s="111">
        <v>2577.9</v>
      </c>
      <c r="K3342" s="109">
        <v>99</v>
      </c>
      <c r="L3342" s="110">
        <f t="shared" si="834"/>
        <v>1155632.97</v>
      </c>
      <c r="M3342" s="108"/>
      <c r="N3342" s="108"/>
      <c r="O3342" s="108"/>
      <c r="P3342" s="110">
        <f>'Форма 2'!C3342-M3342-N3342-O3342</f>
        <v>1155632.97</v>
      </c>
      <c r="Q3342" s="111">
        <f t="shared" si="835"/>
        <v>448.28463865937385</v>
      </c>
      <c r="R3342" s="111">
        <f t="shared" si="836"/>
        <v>448.28463865937385</v>
      </c>
      <c r="S3342" s="112" t="s">
        <v>2152</v>
      </c>
      <c r="T3342" s="107" t="s">
        <v>82</v>
      </c>
      <c r="U3342" s="217"/>
      <c r="V3342" s="85"/>
      <c r="W3342" s="85"/>
      <c r="X3342" s="85">
        <v>1</v>
      </c>
      <c r="Y3342" s="85"/>
      <c r="Z3342" s="85"/>
      <c r="AA3342" s="85"/>
      <c r="AB3342" s="86"/>
      <c r="AC3342" s="86"/>
      <c r="AD3342" s="85"/>
      <c r="AE3342" s="85"/>
      <c r="AF3342" s="85"/>
      <c r="AG3342" s="85"/>
      <c r="AH3342" s="85"/>
      <c r="AI3342" s="85"/>
      <c r="AJ3342" s="85"/>
    </row>
    <row r="3343" spans="1:36" ht="16.5" thickTop="1" thickBot="1">
      <c r="A3343" s="105">
        <f t="shared" si="837"/>
        <v>189</v>
      </c>
      <c r="B3343" s="195" t="s">
        <v>3233</v>
      </c>
      <c r="C3343" s="130">
        <v>1983</v>
      </c>
      <c r="D3343" s="107"/>
      <c r="E3343" s="131" t="s">
        <v>239</v>
      </c>
      <c r="F3343" s="107">
        <v>9</v>
      </c>
      <c r="G3343" s="105">
        <v>2</v>
      </c>
      <c r="H3343" s="111">
        <v>6895.7</v>
      </c>
      <c r="I3343" s="111">
        <v>6895.7</v>
      </c>
      <c r="J3343" s="111">
        <v>6895.7</v>
      </c>
      <c r="K3343" s="109">
        <v>371</v>
      </c>
      <c r="L3343" s="110">
        <f t="shared" si="834"/>
        <v>5557017.8399999999</v>
      </c>
      <c r="M3343" s="108"/>
      <c r="N3343" s="108"/>
      <c r="O3343" s="108"/>
      <c r="P3343" s="110">
        <f>'Форма 2'!C3343-M3343-N3343-O3343</f>
        <v>5557017.8399999999</v>
      </c>
      <c r="Q3343" s="111">
        <f t="shared" si="835"/>
        <v>805.86711138825649</v>
      </c>
      <c r="R3343" s="111">
        <f t="shared" si="836"/>
        <v>805.86711138825649</v>
      </c>
      <c r="S3343" s="112" t="s">
        <v>2152</v>
      </c>
      <c r="T3343" s="107" t="s">
        <v>82</v>
      </c>
      <c r="U3343" s="217"/>
      <c r="V3343" s="85"/>
      <c r="W3343" s="85"/>
      <c r="X3343" s="85"/>
      <c r="Y3343" s="85"/>
      <c r="Z3343" s="172"/>
      <c r="AA3343" s="172"/>
      <c r="AB3343" s="177">
        <v>2</v>
      </c>
      <c r="AC3343" s="154">
        <f t="shared" ref="AC3343:AC3344" si="840">2778508.92*AB3343</f>
        <v>5557017.8399999999</v>
      </c>
      <c r="AD3343" s="85"/>
      <c r="AE3343" s="85"/>
      <c r="AF3343" s="85"/>
      <c r="AG3343" s="166"/>
      <c r="AH3343" s="85"/>
      <c r="AI3343" s="85"/>
      <c r="AJ3343" s="85"/>
    </row>
    <row r="3344" spans="1:36" ht="16.5" thickTop="1" thickBot="1">
      <c r="A3344" s="105">
        <f t="shared" si="837"/>
        <v>190</v>
      </c>
      <c r="B3344" s="195" t="s">
        <v>502</v>
      </c>
      <c r="C3344" s="130">
        <v>1986</v>
      </c>
      <c r="D3344" s="107"/>
      <c r="E3344" s="131" t="s">
        <v>91</v>
      </c>
      <c r="F3344" s="107">
        <v>9</v>
      </c>
      <c r="G3344" s="105">
        <v>2</v>
      </c>
      <c r="H3344" s="111">
        <v>6569.5</v>
      </c>
      <c r="I3344" s="111">
        <v>6569.5</v>
      </c>
      <c r="J3344" s="111">
        <v>6569.5</v>
      </c>
      <c r="K3344" s="109">
        <v>95</v>
      </c>
      <c r="L3344" s="110">
        <f t="shared" si="834"/>
        <v>5557017.8399999999</v>
      </c>
      <c r="M3344" s="108"/>
      <c r="N3344" s="108"/>
      <c r="O3344" s="108"/>
      <c r="P3344" s="110">
        <f>'Форма 2'!C3344-M3344-N3344-O3344</f>
        <v>5557017.8399999999</v>
      </c>
      <c r="Q3344" s="111">
        <f t="shared" si="835"/>
        <v>845.88139736661844</v>
      </c>
      <c r="R3344" s="111">
        <f t="shared" si="836"/>
        <v>845.88139736661844</v>
      </c>
      <c r="S3344" s="112" t="s">
        <v>2152</v>
      </c>
      <c r="T3344" s="107" t="s">
        <v>92</v>
      </c>
      <c r="U3344" s="217"/>
      <c r="V3344" s="85"/>
      <c r="W3344" s="85"/>
      <c r="X3344" s="85"/>
      <c r="Y3344" s="85"/>
      <c r="Z3344" s="172"/>
      <c r="AA3344" s="172"/>
      <c r="AB3344" s="177">
        <v>2</v>
      </c>
      <c r="AC3344" s="154">
        <f t="shared" si="840"/>
        <v>5557017.8399999999</v>
      </c>
      <c r="AD3344" s="85"/>
      <c r="AE3344" s="85"/>
      <c r="AF3344" s="85"/>
      <c r="AG3344" s="166"/>
      <c r="AH3344" s="85"/>
      <c r="AI3344" s="85"/>
      <c r="AJ3344" s="85"/>
    </row>
    <row r="3345" spans="1:36" ht="16.5" thickTop="1" thickBot="1">
      <c r="A3345" s="105">
        <f t="shared" si="837"/>
        <v>191</v>
      </c>
      <c r="B3345" s="195" t="s">
        <v>3234</v>
      </c>
      <c r="C3345" s="130">
        <v>1972</v>
      </c>
      <c r="D3345" s="107"/>
      <c r="E3345" s="131" t="s">
        <v>94</v>
      </c>
      <c r="F3345" s="107">
        <v>5</v>
      </c>
      <c r="G3345" s="105">
        <v>4</v>
      </c>
      <c r="H3345" s="111">
        <v>3233.2</v>
      </c>
      <c r="I3345" s="111">
        <v>2377.3000000000002</v>
      </c>
      <c r="J3345" s="111">
        <v>2208.8000000000002</v>
      </c>
      <c r="K3345" s="109">
        <v>184</v>
      </c>
      <c r="L3345" s="110">
        <f t="shared" si="834"/>
        <v>1680003.0519999999</v>
      </c>
      <c r="M3345" s="108"/>
      <c r="N3345" s="108"/>
      <c r="O3345" s="108"/>
      <c r="P3345" s="110">
        <f>'Форма 2'!C3345-M3345-N3345-O3345</f>
        <v>1680003.0519999999</v>
      </c>
      <c r="Q3345" s="111">
        <f t="shared" si="835"/>
        <v>706.68533714718365</v>
      </c>
      <c r="R3345" s="111">
        <f t="shared" si="836"/>
        <v>706.68533714718365</v>
      </c>
      <c r="S3345" s="112" t="s">
        <v>2152</v>
      </c>
      <c r="T3345" s="107" t="s">
        <v>82</v>
      </c>
      <c r="U3345" s="217">
        <v>1</v>
      </c>
      <c r="V3345" s="85"/>
      <c r="W3345" s="85"/>
      <c r="X3345" s="85"/>
      <c r="Y3345" s="85"/>
      <c r="Z3345" s="85"/>
      <c r="AA3345" s="85"/>
      <c r="AB3345" s="86"/>
      <c r="AC3345" s="86"/>
      <c r="AD3345" s="85"/>
      <c r="AE3345" s="85"/>
      <c r="AF3345" s="85"/>
      <c r="AG3345" s="85"/>
      <c r="AH3345" s="85"/>
      <c r="AI3345" s="85"/>
      <c r="AJ3345" s="85"/>
    </row>
    <row r="3346" spans="1:36" ht="16.5" thickTop="1" thickBot="1">
      <c r="A3346" s="105">
        <f t="shared" si="837"/>
        <v>192</v>
      </c>
      <c r="B3346" s="195" t="s">
        <v>3235</v>
      </c>
      <c r="C3346" s="130">
        <v>1983</v>
      </c>
      <c r="D3346" s="107"/>
      <c r="E3346" s="131" t="s">
        <v>239</v>
      </c>
      <c r="F3346" s="107">
        <v>9</v>
      </c>
      <c r="G3346" s="105">
        <v>2</v>
      </c>
      <c r="H3346" s="111">
        <v>3852.5</v>
      </c>
      <c r="I3346" s="111">
        <v>3838.5</v>
      </c>
      <c r="J3346" s="111">
        <v>3838.5</v>
      </c>
      <c r="K3346" s="109">
        <v>233</v>
      </c>
      <c r="L3346" s="110">
        <f t="shared" si="834"/>
        <v>3862362.4</v>
      </c>
      <c r="M3346" s="108"/>
      <c r="N3346" s="108"/>
      <c r="O3346" s="108"/>
      <c r="P3346" s="110">
        <f>'Форма 2'!C3346-M3346-N3346-O3346</f>
        <v>3862362.4</v>
      </c>
      <c r="Q3346" s="111">
        <f t="shared" si="835"/>
        <v>1006.216595024098</v>
      </c>
      <c r="R3346" s="111">
        <f t="shared" si="836"/>
        <v>1006.216595024098</v>
      </c>
      <c r="S3346" s="112" t="s">
        <v>2152</v>
      </c>
      <c r="T3346" s="107" t="s">
        <v>82</v>
      </c>
      <c r="U3346" s="217">
        <v>1</v>
      </c>
      <c r="V3346" s="85"/>
      <c r="W3346" s="85"/>
      <c r="X3346" s="85"/>
      <c r="Y3346" s="85"/>
      <c r="Z3346" s="85"/>
      <c r="AA3346" s="85"/>
      <c r="AB3346" s="86"/>
      <c r="AC3346" s="86"/>
      <c r="AD3346" s="85"/>
      <c r="AE3346" s="85"/>
      <c r="AF3346" s="85"/>
      <c r="AG3346" s="85"/>
      <c r="AH3346" s="85"/>
      <c r="AI3346" s="85"/>
      <c r="AJ3346" s="85"/>
    </row>
    <row r="3347" spans="1:36" ht="16.5" thickTop="1" thickBot="1">
      <c r="A3347" s="105">
        <f t="shared" si="837"/>
        <v>193</v>
      </c>
      <c r="B3347" s="195" t="s">
        <v>504</v>
      </c>
      <c r="C3347" s="130">
        <v>1986</v>
      </c>
      <c r="D3347" s="107"/>
      <c r="E3347" s="131" t="s">
        <v>239</v>
      </c>
      <c r="F3347" s="107">
        <v>9</v>
      </c>
      <c r="G3347" s="105">
        <v>2</v>
      </c>
      <c r="H3347" s="111">
        <v>3981.4</v>
      </c>
      <c r="I3347" s="111">
        <v>3981.4</v>
      </c>
      <c r="J3347" s="111">
        <v>3981.4</v>
      </c>
      <c r="K3347" s="109">
        <v>141</v>
      </c>
      <c r="L3347" s="110">
        <f t="shared" si="834"/>
        <v>18773575.048</v>
      </c>
      <c r="M3347" s="108"/>
      <c r="N3347" s="108"/>
      <c r="O3347" s="108"/>
      <c r="P3347" s="110">
        <f>'Форма 2'!C3347-M3347-N3347-O3347</f>
        <v>18773575.048</v>
      </c>
      <c r="Q3347" s="111">
        <f t="shared" si="835"/>
        <v>4715.32</v>
      </c>
      <c r="R3347" s="111">
        <f t="shared" si="836"/>
        <v>4715.32</v>
      </c>
      <c r="S3347" s="112" t="s">
        <v>2152</v>
      </c>
      <c r="T3347" s="107" t="s">
        <v>82</v>
      </c>
      <c r="U3347" s="217"/>
      <c r="V3347" s="85">
        <v>1</v>
      </c>
      <c r="W3347" s="85">
        <v>1</v>
      </c>
      <c r="X3347" s="85">
        <v>1</v>
      </c>
      <c r="Y3347" s="85">
        <v>1</v>
      </c>
      <c r="Z3347" s="85">
        <v>1</v>
      </c>
      <c r="AA3347" s="85"/>
      <c r="AB3347" s="86"/>
      <c r="AC3347" s="86"/>
      <c r="AD3347" s="85"/>
      <c r="AE3347" s="85"/>
      <c r="AF3347" s="85"/>
      <c r="AG3347" s="85"/>
      <c r="AH3347" s="85"/>
      <c r="AI3347" s="85"/>
      <c r="AJ3347" s="85"/>
    </row>
    <row r="3348" spans="1:36" ht="16.5" thickTop="1" thickBot="1">
      <c r="A3348" s="105">
        <f t="shared" si="837"/>
        <v>194</v>
      </c>
      <c r="B3348" s="195" t="s">
        <v>3236</v>
      </c>
      <c r="C3348" s="130">
        <v>1962</v>
      </c>
      <c r="D3348" s="107"/>
      <c r="E3348" s="131" t="s">
        <v>239</v>
      </c>
      <c r="F3348" s="107">
        <v>5</v>
      </c>
      <c r="G3348" s="105">
        <v>4</v>
      </c>
      <c r="H3348" s="111">
        <v>3488.4</v>
      </c>
      <c r="I3348" s="111">
        <v>3204.8</v>
      </c>
      <c r="J3348" s="111">
        <v>3204.8</v>
      </c>
      <c r="K3348" s="109">
        <v>166</v>
      </c>
      <c r="L3348" s="110">
        <f t="shared" si="834"/>
        <v>15710079.168000001</v>
      </c>
      <c r="M3348" s="108"/>
      <c r="N3348" s="108"/>
      <c r="O3348" s="108"/>
      <c r="P3348" s="110">
        <f>'Форма 2'!C3348-M3348-N3348-O3348</f>
        <v>15710079.168000001</v>
      </c>
      <c r="Q3348" s="111">
        <f t="shared" si="835"/>
        <v>4902.0466699950075</v>
      </c>
      <c r="R3348" s="111">
        <f t="shared" si="836"/>
        <v>4902.0466699950075</v>
      </c>
      <c r="S3348" s="112" t="s">
        <v>2152</v>
      </c>
      <c r="T3348" s="107" t="s">
        <v>82</v>
      </c>
      <c r="U3348" s="217"/>
      <c r="V3348" s="85"/>
      <c r="W3348" s="85"/>
      <c r="X3348" s="85"/>
      <c r="Y3348" s="85"/>
      <c r="Z3348" s="85"/>
      <c r="AA3348" s="85"/>
      <c r="AB3348" s="86"/>
      <c r="AC3348" s="86"/>
      <c r="AD3348" s="85">
        <v>1</v>
      </c>
      <c r="AE3348" s="85"/>
      <c r="AF3348" s="85"/>
      <c r="AG3348" s="85"/>
      <c r="AH3348" s="85"/>
      <c r="AI3348" s="85"/>
      <c r="AJ3348" s="85"/>
    </row>
    <row r="3349" spans="1:36" ht="16.5" thickTop="1" thickBot="1">
      <c r="A3349" s="105">
        <f t="shared" si="837"/>
        <v>195</v>
      </c>
      <c r="B3349" s="195" t="s">
        <v>3237</v>
      </c>
      <c r="C3349" s="130">
        <v>1962</v>
      </c>
      <c r="D3349" s="107"/>
      <c r="E3349" s="131" t="s">
        <v>80</v>
      </c>
      <c r="F3349" s="107">
        <v>4</v>
      </c>
      <c r="G3349" s="105">
        <v>1</v>
      </c>
      <c r="H3349" s="111">
        <v>2293.5</v>
      </c>
      <c r="I3349" s="111">
        <v>2154.1</v>
      </c>
      <c r="J3349" s="111">
        <v>2018.8</v>
      </c>
      <c r="K3349" s="109">
        <v>115</v>
      </c>
      <c r="L3349" s="110">
        <f t="shared" si="834"/>
        <v>10328823.120000001</v>
      </c>
      <c r="M3349" s="108"/>
      <c r="N3349" s="108"/>
      <c r="O3349" s="108"/>
      <c r="P3349" s="110">
        <f>'Форма 2'!C3349-M3349-N3349-O3349</f>
        <v>10328823.120000001</v>
      </c>
      <c r="Q3349" s="111">
        <f t="shared" si="835"/>
        <v>4794.9598997261046</v>
      </c>
      <c r="R3349" s="111">
        <f t="shared" si="836"/>
        <v>4794.9598997261046</v>
      </c>
      <c r="S3349" s="112" t="s">
        <v>2152</v>
      </c>
      <c r="T3349" s="107" t="s">
        <v>82</v>
      </c>
      <c r="U3349" s="217"/>
      <c r="V3349" s="85"/>
      <c r="W3349" s="85"/>
      <c r="X3349" s="85"/>
      <c r="Y3349" s="85"/>
      <c r="Z3349" s="85"/>
      <c r="AA3349" s="85"/>
      <c r="AB3349" s="86"/>
      <c r="AC3349" s="86"/>
      <c r="AD3349" s="85">
        <v>1</v>
      </c>
      <c r="AE3349" s="85"/>
      <c r="AF3349" s="85"/>
      <c r="AG3349" s="85"/>
      <c r="AH3349" s="85"/>
      <c r="AI3349" s="85"/>
      <c r="AJ3349" s="85"/>
    </row>
    <row r="3350" spans="1:36" ht="16.5" thickTop="1" thickBot="1">
      <c r="A3350" s="105">
        <f t="shared" si="837"/>
        <v>196</v>
      </c>
      <c r="B3350" s="195" t="s">
        <v>3238</v>
      </c>
      <c r="C3350" s="130">
        <v>1998</v>
      </c>
      <c r="D3350" s="107"/>
      <c r="E3350" s="131"/>
      <c r="F3350" s="107">
        <v>10</v>
      </c>
      <c r="G3350" s="105">
        <v>2</v>
      </c>
      <c r="H3350" s="111">
        <v>6565.4</v>
      </c>
      <c r="I3350" s="111">
        <v>5724.1</v>
      </c>
      <c r="J3350" s="111">
        <v>5724.1</v>
      </c>
      <c r="K3350" s="109"/>
      <c r="L3350" s="110">
        <f t="shared" si="834"/>
        <v>21437289.913999997</v>
      </c>
      <c r="M3350" s="108"/>
      <c r="N3350" s="108"/>
      <c r="O3350" s="108"/>
      <c r="P3350" s="110">
        <f>'Форма 2'!C3350-M3350-N3350-O3350</f>
        <v>21437289.913999997</v>
      </c>
      <c r="Q3350" s="111">
        <f t="shared" si="835"/>
        <v>3745.0935368005444</v>
      </c>
      <c r="R3350" s="111">
        <f t="shared" si="836"/>
        <v>3745.0935368005444</v>
      </c>
      <c r="S3350" s="112" t="s">
        <v>2152</v>
      </c>
      <c r="T3350" s="107" t="s">
        <v>2992</v>
      </c>
      <c r="U3350" s="217"/>
      <c r="V3350" s="85"/>
      <c r="W3350" s="85"/>
      <c r="X3350" s="85"/>
      <c r="Y3350" s="85"/>
      <c r="Z3350" s="85"/>
      <c r="AA3350" s="85"/>
      <c r="AB3350" s="168">
        <v>2</v>
      </c>
      <c r="AC3350" s="86">
        <f>3930316.8*AB3350</f>
        <v>7860633.5999999996</v>
      </c>
      <c r="AD3350" s="85">
        <v>1</v>
      </c>
      <c r="AE3350" s="85"/>
      <c r="AF3350" s="85"/>
      <c r="AG3350" s="85"/>
      <c r="AH3350" s="85"/>
      <c r="AI3350" s="85"/>
      <c r="AJ3350" s="85"/>
    </row>
    <row r="3351" spans="1:36" ht="16.5" thickTop="1" thickBot="1">
      <c r="A3351" s="105">
        <f t="shared" si="837"/>
        <v>197</v>
      </c>
      <c r="B3351" s="195" t="s">
        <v>3239</v>
      </c>
      <c r="C3351" s="130">
        <v>1961</v>
      </c>
      <c r="D3351" s="107"/>
      <c r="E3351" s="131" t="s">
        <v>80</v>
      </c>
      <c r="F3351" s="107">
        <v>5</v>
      </c>
      <c r="G3351" s="105">
        <v>2</v>
      </c>
      <c r="H3351" s="111">
        <v>1757.2</v>
      </c>
      <c r="I3351" s="111">
        <v>1279.5</v>
      </c>
      <c r="J3351" s="111">
        <v>1080.4000000000001</v>
      </c>
      <c r="K3351" s="109">
        <v>67</v>
      </c>
      <c r="L3351" s="110">
        <f t="shared" si="834"/>
        <v>7913585.3440000005</v>
      </c>
      <c r="M3351" s="108"/>
      <c r="N3351" s="108"/>
      <c r="O3351" s="108"/>
      <c r="P3351" s="110">
        <f>'Форма 2'!C3351-M3351-N3351-O3351</f>
        <v>7913585.3440000005</v>
      </c>
      <c r="Q3351" s="111">
        <f t="shared" si="835"/>
        <v>6184.9045283313799</v>
      </c>
      <c r="R3351" s="111">
        <f t="shared" si="836"/>
        <v>6184.9045283313799</v>
      </c>
      <c r="S3351" s="112" t="s">
        <v>2152</v>
      </c>
      <c r="T3351" s="107" t="s">
        <v>82</v>
      </c>
      <c r="U3351" s="217"/>
      <c r="V3351" s="85"/>
      <c r="W3351" s="85"/>
      <c r="X3351" s="85"/>
      <c r="Y3351" s="85"/>
      <c r="Z3351" s="85"/>
      <c r="AA3351" s="85"/>
      <c r="AB3351" s="86"/>
      <c r="AC3351" s="86"/>
      <c r="AD3351" s="85">
        <v>1</v>
      </c>
      <c r="AE3351" s="85"/>
      <c r="AF3351" s="85"/>
      <c r="AG3351" s="85"/>
      <c r="AH3351" s="85"/>
      <c r="AI3351" s="85"/>
      <c r="AJ3351" s="85"/>
    </row>
    <row r="3352" spans="1:36" ht="16.5" thickTop="1" thickBot="1">
      <c r="A3352" s="105">
        <f t="shared" si="837"/>
        <v>198</v>
      </c>
      <c r="B3352" s="195" t="s">
        <v>3240</v>
      </c>
      <c r="C3352" s="130">
        <v>1961</v>
      </c>
      <c r="D3352" s="107">
        <v>2007</v>
      </c>
      <c r="E3352" s="131" t="s">
        <v>80</v>
      </c>
      <c r="F3352" s="107">
        <v>4</v>
      </c>
      <c r="G3352" s="105">
        <v>3</v>
      </c>
      <c r="H3352" s="111">
        <v>2254.9</v>
      </c>
      <c r="I3352" s="111">
        <v>2011.6</v>
      </c>
      <c r="J3352" s="111">
        <v>1531.7</v>
      </c>
      <c r="K3352" s="109">
        <v>79</v>
      </c>
      <c r="L3352" s="110">
        <f t="shared" si="834"/>
        <v>1171668.5890000002</v>
      </c>
      <c r="M3352" s="108"/>
      <c r="N3352" s="108"/>
      <c r="O3352" s="108"/>
      <c r="P3352" s="110">
        <f>'Форма 2'!C3352-M3352-N3352-O3352</f>
        <v>1171668.5890000002</v>
      </c>
      <c r="Q3352" s="111">
        <f t="shared" si="835"/>
        <v>582.45604941340241</v>
      </c>
      <c r="R3352" s="111">
        <f t="shared" si="836"/>
        <v>582.45604941340241</v>
      </c>
      <c r="S3352" s="112" t="s">
        <v>2152</v>
      </c>
      <c r="T3352" s="107" t="s">
        <v>82</v>
      </c>
      <c r="U3352" s="217">
        <v>1</v>
      </c>
      <c r="V3352" s="85"/>
      <c r="W3352" s="85"/>
      <c r="X3352" s="85"/>
      <c r="Y3352" s="85"/>
      <c r="Z3352" s="85"/>
      <c r="AA3352" s="85"/>
      <c r="AB3352" s="86"/>
      <c r="AC3352" s="86"/>
      <c r="AD3352" s="85"/>
      <c r="AE3352" s="85"/>
      <c r="AF3352" s="85"/>
      <c r="AG3352" s="85"/>
      <c r="AH3352" s="85"/>
      <c r="AI3352" s="85"/>
      <c r="AJ3352" s="85"/>
    </row>
    <row r="3353" spans="1:36" ht="16.5" thickTop="1" thickBot="1">
      <c r="A3353" s="105">
        <f t="shared" si="837"/>
        <v>199</v>
      </c>
      <c r="B3353" s="195" t="s">
        <v>3241</v>
      </c>
      <c r="C3353" s="130">
        <v>1961</v>
      </c>
      <c r="D3353" s="107"/>
      <c r="E3353" s="131" t="s">
        <v>239</v>
      </c>
      <c r="F3353" s="107">
        <v>5</v>
      </c>
      <c r="G3353" s="105">
        <v>2</v>
      </c>
      <c r="H3353" s="111">
        <v>1758.9</v>
      </c>
      <c r="I3353" s="111">
        <v>1621.9</v>
      </c>
      <c r="J3353" s="111">
        <v>1536.2</v>
      </c>
      <c r="K3353" s="109">
        <v>72</v>
      </c>
      <c r="L3353" s="110">
        <f t="shared" si="834"/>
        <v>7921241.3280000016</v>
      </c>
      <c r="M3353" s="108"/>
      <c r="N3353" s="108"/>
      <c r="O3353" s="108"/>
      <c r="P3353" s="110">
        <f>'Форма 2'!C3353-M3353-N3353-O3353</f>
        <v>7921241.3280000016</v>
      </c>
      <c r="Q3353" s="111">
        <f t="shared" si="835"/>
        <v>4883.9270781182568</v>
      </c>
      <c r="R3353" s="111">
        <f t="shared" si="836"/>
        <v>4883.9270781182568</v>
      </c>
      <c r="S3353" s="112" t="s">
        <v>2152</v>
      </c>
      <c r="T3353" s="105" t="s">
        <v>92</v>
      </c>
      <c r="U3353" s="217"/>
      <c r="V3353" s="85"/>
      <c r="W3353" s="85"/>
      <c r="X3353" s="85"/>
      <c r="Y3353" s="85"/>
      <c r="Z3353" s="85"/>
      <c r="AA3353" s="85"/>
      <c r="AB3353" s="86"/>
      <c r="AC3353" s="86"/>
      <c r="AD3353" s="85">
        <v>1</v>
      </c>
      <c r="AE3353" s="85"/>
      <c r="AF3353" s="85"/>
      <c r="AG3353" s="85"/>
      <c r="AH3353" s="85"/>
      <c r="AI3353" s="85"/>
      <c r="AJ3353" s="85"/>
    </row>
    <row r="3354" spans="1:36" ht="16.5" thickTop="1" thickBot="1">
      <c r="A3354" s="105">
        <f t="shared" si="837"/>
        <v>200</v>
      </c>
      <c r="B3354" s="195" t="s">
        <v>3242</v>
      </c>
      <c r="C3354" s="130">
        <v>1974</v>
      </c>
      <c r="D3354" s="107">
        <v>2009</v>
      </c>
      <c r="E3354" s="131" t="s">
        <v>80</v>
      </c>
      <c r="F3354" s="107">
        <v>5</v>
      </c>
      <c r="G3354" s="105">
        <v>16</v>
      </c>
      <c r="H3354" s="111">
        <v>14599.4</v>
      </c>
      <c r="I3354" s="111">
        <v>12782.929999999998</v>
      </c>
      <c r="J3354" s="111">
        <v>11790.63</v>
      </c>
      <c r="K3354" s="109">
        <v>577</v>
      </c>
      <c r="L3354" s="110">
        <f t="shared" ref="L3354:L3421" si="841">SUM(M3354:P3354)</f>
        <v>7585994.2340000002</v>
      </c>
      <c r="M3354" s="108"/>
      <c r="N3354" s="108"/>
      <c r="O3354" s="108"/>
      <c r="P3354" s="110">
        <f>'Форма 2'!C3354-M3354-N3354-O3354</f>
        <v>7585994.2340000002</v>
      </c>
      <c r="Q3354" s="111">
        <f t="shared" si="835"/>
        <v>593.44721703083735</v>
      </c>
      <c r="R3354" s="111">
        <f t="shared" si="836"/>
        <v>593.44721703083735</v>
      </c>
      <c r="S3354" s="112" t="s">
        <v>2152</v>
      </c>
      <c r="T3354" s="107" t="s">
        <v>82</v>
      </c>
      <c r="U3354" s="217">
        <v>1</v>
      </c>
      <c r="V3354" s="85"/>
      <c r="W3354" s="85"/>
      <c r="X3354" s="85"/>
      <c r="Y3354" s="85"/>
      <c r="Z3354" s="85"/>
      <c r="AA3354" s="85"/>
      <c r="AB3354" s="86"/>
      <c r="AC3354" s="86"/>
      <c r="AD3354" s="85"/>
      <c r="AE3354" s="85"/>
      <c r="AF3354" s="85"/>
      <c r="AG3354" s="85"/>
      <c r="AH3354" s="85"/>
      <c r="AI3354" s="85"/>
      <c r="AJ3354" s="85"/>
    </row>
    <row r="3355" spans="1:36" ht="16.5" thickTop="1" thickBot="1">
      <c r="A3355" s="105">
        <f t="shared" si="837"/>
        <v>201</v>
      </c>
      <c r="B3355" s="195" t="s">
        <v>3243</v>
      </c>
      <c r="C3355" s="130">
        <v>1981</v>
      </c>
      <c r="D3355" s="107">
        <v>2009</v>
      </c>
      <c r="E3355" s="131" t="s">
        <v>239</v>
      </c>
      <c r="F3355" s="107">
        <v>9</v>
      </c>
      <c r="G3355" s="105">
        <v>2</v>
      </c>
      <c r="H3355" s="111">
        <v>6926.8</v>
      </c>
      <c r="I3355" s="111">
        <v>6536.2999999999993</v>
      </c>
      <c r="J3355" s="111">
        <v>3868.1</v>
      </c>
      <c r="K3355" s="109">
        <v>186</v>
      </c>
      <c r="L3355" s="110">
        <f t="shared" si="841"/>
        <v>6944532.608</v>
      </c>
      <c r="M3355" s="108"/>
      <c r="N3355" s="108"/>
      <c r="O3355" s="108"/>
      <c r="P3355" s="110">
        <f>'Форма 2'!C3355-M3355-N3355-O3355</f>
        <v>6944532.608</v>
      </c>
      <c r="Q3355" s="111">
        <f t="shared" si="835"/>
        <v>1062.4562226336002</v>
      </c>
      <c r="R3355" s="111">
        <f t="shared" si="836"/>
        <v>1062.4562226336002</v>
      </c>
      <c r="S3355" s="112" t="s">
        <v>2152</v>
      </c>
      <c r="T3355" s="107" t="s">
        <v>82</v>
      </c>
      <c r="U3355" s="217">
        <v>1</v>
      </c>
      <c r="V3355" s="85"/>
      <c r="W3355" s="85"/>
      <c r="X3355" s="85"/>
      <c r="Y3355" s="85"/>
      <c r="Z3355" s="85"/>
      <c r="AA3355" s="85"/>
      <c r="AB3355" s="86"/>
      <c r="AC3355" s="86"/>
      <c r="AD3355" s="85"/>
      <c r="AE3355" s="85"/>
      <c r="AF3355" s="85"/>
      <c r="AG3355" s="85"/>
      <c r="AH3355" s="85"/>
      <c r="AI3355" s="85"/>
      <c r="AJ3355" s="85"/>
    </row>
    <row r="3356" spans="1:36" ht="16.5" thickTop="1" thickBot="1">
      <c r="A3356" s="105">
        <f t="shared" si="837"/>
        <v>202</v>
      </c>
      <c r="B3356" s="195" t="s">
        <v>3244</v>
      </c>
      <c r="C3356" s="130">
        <v>1982</v>
      </c>
      <c r="D3356" s="107">
        <v>2006</v>
      </c>
      <c r="E3356" s="131" t="s">
        <v>80</v>
      </c>
      <c r="F3356" s="107">
        <v>5</v>
      </c>
      <c r="G3356" s="105">
        <v>5</v>
      </c>
      <c r="H3356" s="111">
        <v>5076.8999999999996</v>
      </c>
      <c r="I3356" s="111">
        <v>4385.0999999999995</v>
      </c>
      <c r="J3356" s="111">
        <v>3787.2</v>
      </c>
      <c r="K3356" s="109">
        <v>165</v>
      </c>
      <c r="L3356" s="110">
        <f t="shared" si="841"/>
        <v>2638008.0090000001</v>
      </c>
      <c r="M3356" s="108"/>
      <c r="N3356" s="108"/>
      <c r="O3356" s="108"/>
      <c r="P3356" s="110">
        <f>'Форма 2'!C3356-M3356-N3356-O3356</f>
        <v>2638008.0090000001</v>
      </c>
      <c r="Q3356" s="111">
        <f t="shared" si="835"/>
        <v>601.58445850721773</v>
      </c>
      <c r="R3356" s="111">
        <f t="shared" si="836"/>
        <v>601.58445850721773</v>
      </c>
      <c r="S3356" s="112" t="s">
        <v>2152</v>
      </c>
      <c r="T3356" s="107" t="s">
        <v>82</v>
      </c>
      <c r="U3356" s="217">
        <v>1</v>
      </c>
      <c r="V3356" s="85"/>
      <c r="W3356" s="85"/>
      <c r="X3356" s="85"/>
      <c r="Y3356" s="85"/>
      <c r="Z3356" s="85"/>
      <c r="AA3356" s="85"/>
      <c r="AB3356" s="86"/>
      <c r="AC3356" s="86"/>
      <c r="AD3356" s="85"/>
      <c r="AE3356" s="85"/>
      <c r="AF3356" s="85"/>
      <c r="AG3356" s="85"/>
      <c r="AH3356" s="85"/>
      <c r="AI3356" s="85"/>
      <c r="AJ3356" s="85"/>
    </row>
    <row r="3357" spans="1:36" ht="16.5" thickTop="1" thickBot="1">
      <c r="A3357" s="105">
        <f t="shared" si="837"/>
        <v>203</v>
      </c>
      <c r="B3357" s="195" t="s">
        <v>3245</v>
      </c>
      <c r="C3357" s="130">
        <v>1961</v>
      </c>
      <c r="D3357" s="107"/>
      <c r="E3357" s="131" t="s">
        <v>239</v>
      </c>
      <c r="F3357" s="107">
        <v>5</v>
      </c>
      <c r="G3357" s="105">
        <v>2</v>
      </c>
      <c r="H3357" s="111">
        <v>1772.8</v>
      </c>
      <c r="I3357" s="111">
        <v>771.5</v>
      </c>
      <c r="J3357" s="111">
        <v>771.5</v>
      </c>
      <c r="K3357" s="109">
        <v>60</v>
      </c>
      <c r="L3357" s="110">
        <f t="shared" si="841"/>
        <v>7983840.256000001</v>
      </c>
      <c r="M3357" s="108"/>
      <c r="N3357" s="108"/>
      <c r="O3357" s="108"/>
      <c r="P3357" s="110">
        <f>'Форма 2'!C3357-M3357-N3357-O3357</f>
        <v>7983840.256000001</v>
      </c>
      <c r="Q3357" s="111">
        <f t="shared" si="835"/>
        <v>10348.464362929361</v>
      </c>
      <c r="R3357" s="111">
        <f t="shared" si="836"/>
        <v>10348.464362929361</v>
      </c>
      <c r="S3357" s="112" t="s">
        <v>2152</v>
      </c>
      <c r="T3357" s="107" t="s">
        <v>82</v>
      </c>
      <c r="U3357" s="217"/>
      <c r="V3357" s="85"/>
      <c r="W3357" s="85"/>
      <c r="X3357" s="85"/>
      <c r="Y3357" s="85"/>
      <c r="Z3357" s="85"/>
      <c r="AA3357" s="85"/>
      <c r="AB3357" s="86"/>
      <c r="AC3357" s="86"/>
      <c r="AD3357" s="85">
        <v>1</v>
      </c>
      <c r="AE3357" s="85"/>
      <c r="AF3357" s="85"/>
      <c r="AG3357" s="85"/>
      <c r="AH3357" s="85"/>
      <c r="AI3357" s="85"/>
      <c r="AJ3357" s="85"/>
    </row>
    <row r="3358" spans="1:36" ht="16.5" thickTop="1" thickBot="1">
      <c r="A3358" s="105">
        <f t="shared" si="837"/>
        <v>204</v>
      </c>
      <c r="B3358" s="195" t="s">
        <v>3246</v>
      </c>
      <c r="C3358" s="130">
        <v>1961</v>
      </c>
      <c r="D3358" s="107"/>
      <c r="E3358" s="131" t="s">
        <v>80</v>
      </c>
      <c r="F3358" s="107">
        <v>5</v>
      </c>
      <c r="G3358" s="105">
        <v>1</v>
      </c>
      <c r="H3358" s="111">
        <v>2639.83</v>
      </c>
      <c r="I3358" s="111">
        <v>2487.4299999999998</v>
      </c>
      <c r="J3358" s="111">
        <v>2487.4299999999998</v>
      </c>
      <c r="K3358" s="109">
        <v>207</v>
      </c>
      <c r="L3358" s="110">
        <f t="shared" si="841"/>
        <v>11888527.2016</v>
      </c>
      <c r="M3358" s="108"/>
      <c r="N3358" s="108"/>
      <c r="O3358" s="108"/>
      <c r="P3358" s="110">
        <f>'Форма 2'!C3358-M3358-N3358-O3358</f>
        <v>11888527.2016</v>
      </c>
      <c r="Q3358" s="111">
        <f t="shared" si="835"/>
        <v>4779.4419145865413</v>
      </c>
      <c r="R3358" s="111">
        <f t="shared" si="836"/>
        <v>4779.4419145865413</v>
      </c>
      <c r="S3358" s="112" t="s">
        <v>2152</v>
      </c>
      <c r="T3358" s="107" t="s">
        <v>82</v>
      </c>
      <c r="U3358" s="217"/>
      <c r="V3358" s="85"/>
      <c r="W3358" s="85"/>
      <c r="X3358" s="85"/>
      <c r="Y3358" s="85"/>
      <c r="Z3358" s="85"/>
      <c r="AA3358" s="85"/>
      <c r="AB3358" s="86"/>
      <c r="AC3358" s="86"/>
      <c r="AD3358" s="85">
        <v>1</v>
      </c>
      <c r="AE3358" s="85"/>
      <c r="AF3358" s="85"/>
      <c r="AG3358" s="85"/>
      <c r="AH3358" s="85"/>
      <c r="AI3358" s="85"/>
      <c r="AJ3358" s="85"/>
    </row>
    <row r="3359" spans="1:36" ht="16.5" thickTop="1" thickBot="1">
      <c r="A3359" s="105">
        <f t="shared" si="837"/>
        <v>205</v>
      </c>
      <c r="B3359" s="195" t="s">
        <v>3247</v>
      </c>
      <c r="C3359" s="130">
        <v>1961</v>
      </c>
      <c r="D3359" s="107"/>
      <c r="E3359" s="131" t="s">
        <v>80</v>
      </c>
      <c r="F3359" s="107">
        <v>3</v>
      </c>
      <c r="G3359" s="105">
        <v>2</v>
      </c>
      <c r="H3359" s="111">
        <v>893</v>
      </c>
      <c r="I3359" s="111">
        <v>778.8</v>
      </c>
      <c r="J3359" s="111">
        <v>778.8</v>
      </c>
      <c r="K3359" s="109">
        <v>51</v>
      </c>
      <c r="L3359" s="110">
        <f t="shared" si="841"/>
        <v>8534749.2699999996</v>
      </c>
      <c r="M3359" s="108"/>
      <c r="N3359" s="108"/>
      <c r="O3359" s="108"/>
      <c r="P3359" s="110">
        <f>'Форма 2'!C3359-M3359-N3359-O3359</f>
        <v>8534749.2699999996</v>
      </c>
      <c r="Q3359" s="111">
        <f t="shared" si="835"/>
        <v>10958.846006676938</v>
      </c>
      <c r="R3359" s="111">
        <f t="shared" si="836"/>
        <v>10958.846006676938</v>
      </c>
      <c r="S3359" s="112" t="s">
        <v>2152</v>
      </c>
      <c r="T3359" s="105" t="s">
        <v>120</v>
      </c>
      <c r="U3359" s="217"/>
      <c r="V3359" s="85"/>
      <c r="W3359" s="85"/>
      <c r="X3359" s="85"/>
      <c r="Y3359" s="85"/>
      <c r="Z3359" s="85"/>
      <c r="AA3359" s="85"/>
      <c r="AB3359" s="86"/>
      <c r="AC3359" s="86"/>
      <c r="AD3359" s="85">
        <v>1</v>
      </c>
      <c r="AE3359" s="85"/>
      <c r="AF3359" s="85"/>
      <c r="AG3359" s="85"/>
      <c r="AH3359" s="85"/>
      <c r="AI3359" s="85"/>
      <c r="AJ3359" s="85"/>
    </row>
    <row r="3360" spans="1:36" ht="16.5" thickTop="1" thickBot="1">
      <c r="A3360" s="105">
        <f t="shared" si="837"/>
        <v>206</v>
      </c>
      <c r="B3360" s="195" t="s">
        <v>3248</v>
      </c>
      <c r="C3360" s="130">
        <v>1985</v>
      </c>
      <c r="D3360" s="107"/>
      <c r="E3360" s="131" t="s">
        <v>91</v>
      </c>
      <c r="F3360" s="107">
        <v>5</v>
      </c>
      <c r="G3360" s="105">
        <v>4</v>
      </c>
      <c r="H3360" s="111">
        <v>3027</v>
      </c>
      <c r="I3360" s="111">
        <v>2645.8</v>
      </c>
      <c r="J3360" s="111">
        <v>2645.8</v>
      </c>
      <c r="K3360" s="109">
        <v>183</v>
      </c>
      <c r="L3360" s="110">
        <f>SUM(M3360:P3360)</f>
        <v>13632155.040000001</v>
      </c>
      <c r="M3360" s="108"/>
      <c r="N3360" s="108"/>
      <c r="O3360" s="108"/>
      <c r="P3360" s="110">
        <f>'Форма 2'!C3360-M3360-N3360-O3360</f>
        <v>13632155.040000001</v>
      </c>
      <c r="Q3360" s="111">
        <f>L3360/I3360</f>
        <v>5152.3754781162597</v>
      </c>
      <c r="R3360" s="111">
        <f>Q3360</f>
        <v>5152.3754781162597</v>
      </c>
      <c r="S3360" s="112" t="s">
        <v>2152</v>
      </c>
      <c r="T3360" s="107" t="s">
        <v>82</v>
      </c>
      <c r="U3360" s="217"/>
      <c r="V3360" s="85"/>
      <c r="W3360" s="85"/>
      <c r="X3360" s="85"/>
      <c r="Y3360" s="85"/>
      <c r="Z3360" s="85"/>
      <c r="AA3360" s="85"/>
      <c r="AB3360" s="86"/>
      <c r="AC3360" s="86"/>
      <c r="AD3360" s="85">
        <v>1</v>
      </c>
      <c r="AE3360" s="85"/>
      <c r="AF3360" s="85"/>
      <c r="AG3360" s="85"/>
      <c r="AH3360" s="85"/>
      <c r="AI3360" s="85"/>
      <c r="AJ3360" s="85"/>
    </row>
    <row r="3361" spans="1:36" ht="16.5" thickTop="1" thickBot="1">
      <c r="A3361" s="105">
        <f t="shared" si="837"/>
        <v>207</v>
      </c>
      <c r="B3361" s="195" t="s">
        <v>527</v>
      </c>
      <c r="C3361" s="130">
        <v>1981</v>
      </c>
      <c r="D3361" s="107"/>
      <c r="E3361" s="131" t="s">
        <v>239</v>
      </c>
      <c r="F3361" s="107">
        <v>5</v>
      </c>
      <c r="G3361" s="105">
        <v>4</v>
      </c>
      <c r="H3361" s="108">
        <v>3076.7</v>
      </c>
      <c r="I3361" s="108">
        <v>2620.3000000000002</v>
      </c>
      <c r="J3361" s="108">
        <v>2620.3000000000002</v>
      </c>
      <c r="K3361" s="109">
        <v>168</v>
      </c>
      <c r="L3361" s="110">
        <f>SUM(M3361:P3361)</f>
        <v>1400852.277</v>
      </c>
      <c r="M3361" s="108"/>
      <c r="N3361" s="108"/>
      <c r="O3361" s="108"/>
      <c r="P3361" s="110">
        <f>'Форма 2'!C3361-M3361-N3361-O3361</f>
        <v>1400852.277</v>
      </c>
      <c r="Q3361" s="111">
        <f>L3361/I3361</f>
        <v>534.61522611914666</v>
      </c>
      <c r="R3361" s="111">
        <f>Q3361</f>
        <v>534.61522611914666</v>
      </c>
      <c r="S3361" s="112" t="s">
        <v>2152</v>
      </c>
      <c r="T3361" s="107" t="s">
        <v>92</v>
      </c>
      <c r="U3361" s="217"/>
      <c r="V3361" s="85"/>
      <c r="W3361" s="85"/>
      <c r="X3361" s="85"/>
      <c r="Y3361" s="85"/>
      <c r="Z3361" s="85">
        <v>1</v>
      </c>
      <c r="AA3361" s="85"/>
      <c r="AB3361" s="86"/>
      <c r="AC3361" s="86"/>
      <c r="AD3361" s="85"/>
      <c r="AE3361" s="85"/>
      <c r="AF3361" s="85"/>
      <c r="AG3361" s="85"/>
      <c r="AH3361" s="85"/>
      <c r="AI3361" s="85"/>
      <c r="AJ3361" s="85"/>
    </row>
    <row r="3362" spans="1:36" ht="16.5" thickTop="1" thickBot="1">
      <c r="A3362" s="105">
        <f t="shared" si="837"/>
        <v>208</v>
      </c>
      <c r="B3362" s="195" t="s">
        <v>528</v>
      </c>
      <c r="C3362" s="130">
        <v>1982</v>
      </c>
      <c r="D3362" s="107"/>
      <c r="E3362" s="131" t="s">
        <v>239</v>
      </c>
      <c r="F3362" s="107">
        <v>5</v>
      </c>
      <c r="G3362" s="105">
        <v>4</v>
      </c>
      <c r="H3362" s="108">
        <v>3031.3</v>
      </c>
      <c r="I3362" s="108">
        <v>2580.3000000000002</v>
      </c>
      <c r="J3362" s="108">
        <v>2580.3000000000002</v>
      </c>
      <c r="K3362" s="109">
        <v>136</v>
      </c>
      <c r="L3362" s="110">
        <f>SUM(M3362:P3362)</f>
        <v>1380181.203</v>
      </c>
      <c r="M3362" s="108"/>
      <c r="N3362" s="108"/>
      <c r="O3362" s="108"/>
      <c r="P3362" s="110">
        <f>'Форма 2'!C3362-M3362-N3362-O3362</f>
        <v>1380181.203</v>
      </c>
      <c r="Q3362" s="111">
        <f>L3362/I3362</f>
        <v>534.89175793512379</v>
      </c>
      <c r="R3362" s="111">
        <f>Q3362</f>
        <v>534.89175793512379</v>
      </c>
      <c r="S3362" s="112" t="s">
        <v>2152</v>
      </c>
      <c r="T3362" s="107" t="s">
        <v>92</v>
      </c>
      <c r="U3362" s="217"/>
      <c r="V3362" s="85"/>
      <c r="W3362" s="85"/>
      <c r="X3362" s="85"/>
      <c r="Y3362" s="85"/>
      <c r="Z3362" s="85">
        <v>1</v>
      </c>
      <c r="AA3362" s="85"/>
      <c r="AB3362" s="86"/>
      <c r="AC3362" s="86"/>
      <c r="AD3362" s="85"/>
      <c r="AE3362" s="85"/>
      <c r="AF3362" s="85"/>
      <c r="AG3362" s="85"/>
      <c r="AH3362" s="85"/>
      <c r="AI3362" s="85"/>
      <c r="AJ3362" s="85"/>
    </row>
    <row r="3363" spans="1:36" ht="16.5" thickTop="1" thickBot="1">
      <c r="A3363" s="105">
        <f t="shared" si="837"/>
        <v>209</v>
      </c>
      <c r="B3363" s="195" t="s">
        <v>536</v>
      </c>
      <c r="C3363" s="130">
        <v>1989</v>
      </c>
      <c r="D3363" s="107"/>
      <c r="E3363" s="131" t="s">
        <v>239</v>
      </c>
      <c r="F3363" s="107">
        <v>5</v>
      </c>
      <c r="G3363" s="105">
        <v>6</v>
      </c>
      <c r="H3363" s="111">
        <v>4519.3999999999996</v>
      </c>
      <c r="I3363" s="111">
        <v>3967.9</v>
      </c>
      <c r="J3363" s="111">
        <v>3967.9</v>
      </c>
      <c r="K3363" s="109">
        <v>240</v>
      </c>
      <c r="L3363" s="110">
        <f t="shared" si="841"/>
        <v>113527.32799999999</v>
      </c>
      <c r="M3363" s="108"/>
      <c r="N3363" s="108"/>
      <c r="O3363" s="108"/>
      <c r="P3363" s="110">
        <f>'Форма 2'!C3363-M3363-N3363-O3363</f>
        <v>113527.32799999999</v>
      </c>
      <c r="Q3363" s="111">
        <f>L3363/I3363</f>
        <v>28.611438796340632</v>
      </c>
      <c r="R3363" s="111">
        <f>Q3363</f>
        <v>28.611438796340632</v>
      </c>
      <c r="S3363" s="112" t="s">
        <v>2152</v>
      </c>
      <c r="T3363" s="107" t="s">
        <v>92</v>
      </c>
      <c r="U3363" s="217"/>
      <c r="V3363" s="85"/>
      <c r="W3363" s="85"/>
      <c r="X3363" s="85"/>
      <c r="Y3363" s="85"/>
      <c r="Z3363" s="85"/>
      <c r="AA3363" s="85"/>
      <c r="AB3363" s="86"/>
      <c r="AC3363" s="86"/>
      <c r="AD3363" s="85"/>
      <c r="AE3363" s="85"/>
      <c r="AF3363" s="85"/>
      <c r="AG3363" s="85"/>
      <c r="AH3363" s="85"/>
      <c r="AI3363" s="85"/>
      <c r="AJ3363" s="85">
        <v>1</v>
      </c>
    </row>
    <row r="3364" spans="1:36" ht="16.5" thickTop="1" thickBot="1">
      <c r="A3364" s="105">
        <f t="shared" si="837"/>
        <v>210</v>
      </c>
      <c r="B3364" s="195" t="s">
        <v>3249</v>
      </c>
      <c r="C3364" s="130">
        <v>1961</v>
      </c>
      <c r="D3364" s="107"/>
      <c r="E3364" s="131" t="s">
        <v>94</v>
      </c>
      <c r="F3364" s="107">
        <v>5</v>
      </c>
      <c r="G3364" s="105">
        <v>2</v>
      </c>
      <c r="H3364" s="111">
        <v>1610.9</v>
      </c>
      <c r="I3364" s="111">
        <v>1325.1</v>
      </c>
      <c r="J3364" s="111">
        <v>1325.1</v>
      </c>
      <c r="K3364" s="109">
        <v>50</v>
      </c>
      <c r="L3364" s="110">
        <f t="shared" si="841"/>
        <v>7864993.7239999995</v>
      </c>
      <c r="M3364" s="108"/>
      <c r="N3364" s="108"/>
      <c r="O3364" s="108"/>
      <c r="P3364" s="110">
        <f>'Форма 2'!C3364-M3364-N3364-O3364</f>
        <v>7864993.7239999995</v>
      </c>
      <c r="Q3364" s="111">
        <f t="shared" ref="Q3364" si="842">L3364/I3364</f>
        <v>5935.3963655573161</v>
      </c>
      <c r="R3364" s="111">
        <f t="shared" ref="R3364" si="843">Q3364</f>
        <v>5935.3963655573161</v>
      </c>
      <c r="S3364" s="112" t="s">
        <v>2152</v>
      </c>
      <c r="T3364" s="107" t="s">
        <v>82</v>
      </c>
      <c r="U3364" s="217"/>
      <c r="V3364" s="85"/>
      <c r="W3364" s="85"/>
      <c r="X3364" s="85"/>
      <c r="Y3364" s="85"/>
      <c r="Z3364" s="85"/>
      <c r="AA3364" s="85"/>
      <c r="AB3364" s="86"/>
      <c r="AC3364" s="86"/>
      <c r="AD3364" s="85"/>
      <c r="AE3364" s="85">
        <v>1</v>
      </c>
      <c r="AF3364" s="85"/>
      <c r="AG3364" s="85"/>
      <c r="AH3364" s="85"/>
      <c r="AI3364" s="85"/>
      <c r="AJ3364" s="85"/>
    </row>
    <row r="3365" spans="1:36" ht="16.5" thickTop="1" thickBot="1">
      <c r="A3365" s="105">
        <f t="shared" si="837"/>
        <v>211</v>
      </c>
      <c r="B3365" s="195" t="s">
        <v>3250</v>
      </c>
      <c r="C3365" s="130">
        <v>1963</v>
      </c>
      <c r="D3365" s="107"/>
      <c r="E3365" s="131" t="s">
        <v>94</v>
      </c>
      <c r="F3365" s="107">
        <v>5</v>
      </c>
      <c r="G3365" s="105">
        <v>3</v>
      </c>
      <c r="H3365" s="111">
        <v>3296.2</v>
      </c>
      <c r="I3365" s="111">
        <v>3153.2</v>
      </c>
      <c r="J3365" s="111">
        <v>2676.5</v>
      </c>
      <c r="K3365" s="109">
        <v>132</v>
      </c>
      <c r="L3365" s="110">
        <f t="shared" si="841"/>
        <v>14844502.624</v>
      </c>
      <c r="M3365" s="108"/>
      <c r="N3365" s="108"/>
      <c r="O3365" s="108"/>
      <c r="P3365" s="110">
        <f>'Форма 2'!C3365-M3365-N3365-O3365</f>
        <v>14844502.624</v>
      </c>
      <c r="Q3365" s="111">
        <f t="shared" si="835"/>
        <v>4707.7580312063938</v>
      </c>
      <c r="R3365" s="111">
        <f t="shared" si="836"/>
        <v>4707.7580312063938</v>
      </c>
      <c r="S3365" s="112" t="s">
        <v>2152</v>
      </c>
      <c r="T3365" s="107" t="s">
        <v>82</v>
      </c>
      <c r="U3365" s="217"/>
      <c r="V3365" s="85"/>
      <c r="W3365" s="85"/>
      <c r="X3365" s="85"/>
      <c r="Y3365" s="85"/>
      <c r="Z3365" s="85"/>
      <c r="AA3365" s="85"/>
      <c r="AB3365" s="86"/>
      <c r="AC3365" s="86"/>
      <c r="AD3365" s="85">
        <v>1</v>
      </c>
      <c r="AE3365" s="85"/>
      <c r="AF3365" s="85"/>
      <c r="AG3365" s="85"/>
      <c r="AH3365" s="85"/>
      <c r="AI3365" s="85"/>
      <c r="AJ3365" s="85"/>
    </row>
    <row r="3366" spans="1:36" ht="16.5" thickTop="1" thickBot="1">
      <c r="A3366" s="105">
        <f t="shared" si="837"/>
        <v>212</v>
      </c>
      <c r="B3366" s="195" t="s">
        <v>3251</v>
      </c>
      <c r="C3366" s="130">
        <v>1963</v>
      </c>
      <c r="D3366" s="107"/>
      <c r="E3366" s="131" t="s">
        <v>94</v>
      </c>
      <c r="F3366" s="107">
        <v>5</v>
      </c>
      <c r="G3366" s="105">
        <v>3</v>
      </c>
      <c r="H3366" s="111">
        <v>2794.7</v>
      </c>
      <c r="I3366" s="111">
        <v>2585.2999999999997</v>
      </c>
      <c r="J3366" s="111">
        <v>2417.6999999999998</v>
      </c>
      <c r="K3366" s="109">
        <v>92</v>
      </c>
      <c r="L3366" s="110">
        <f t="shared" si="841"/>
        <v>12585987.344000001</v>
      </c>
      <c r="M3366" s="108"/>
      <c r="N3366" s="108"/>
      <c r="O3366" s="108"/>
      <c r="P3366" s="110">
        <f>'Форма 2'!C3366-M3366-N3366-O3366</f>
        <v>12585987.344000001</v>
      </c>
      <c r="Q3366" s="111">
        <f t="shared" si="835"/>
        <v>4868.2889196611623</v>
      </c>
      <c r="R3366" s="111">
        <f t="shared" si="836"/>
        <v>4868.2889196611623</v>
      </c>
      <c r="S3366" s="112" t="s">
        <v>2152</v>
      </c>
      <c r="T3366" s="107" t="s">
        <v>82</v>
      </c>
      <c r="U3366" s="217"/>
      <c r="V3366" s="85"/>
      <c r="W3366" s="85"/>
      <c r="X3366" s="85"/>
      <c r="Y3366" s="85"/>
      <c r="Z3366" s="85"/>
      <c r="AA3366" s="85"/>
      <c r="AB3366" s="86"/>
      <c r="AC3366" s="86"/>
      <c r="AD3366" s="85">
        <v>1</v>
      </c>
      <c r="AE3366" s="85"/>
      <c r="AF3366" s="85"/>
      <c r="AG3366" s="85"/>
      <c r="AH3366" s="85"/>
      <c r="AI3366" s="85"/>
      <c r="AJ3366" s="85"/>
    </row>
    <row r="3367" spans="1:36" ht="16.5" thickTop="1" thickBot="1">
      <c r="A3367" s="105">
        <f t="shared" si="837"/>
        <v>213</v>
      </c>
      <c r="B3367" s="195" t="s">
        <v>3252</v>
      </c>
      <c r="C3367" s="130">
        <v>1964</v>
      </c>
      <c r="D3367" s="107"/>
      <c r="E3367" s="131" t="s">
        <v>94</v>
      </c>
      <c r="F3367" s="107">
        <v>5</v>
      </c>
      <c r="G3367" s="105">
        <v>2</v>
      </c>
      <c r="H3367" s="111">
        <v>1619.2</v>
      </c>
      <c r="I3367" s="111">
        <v>1578</v>
      </c>
      <c r="J3367" s="111">
        <v>1374.8</v>
      </c>
      <c r="K3367" s="109">
        <v>55</v>
      </c>
      <c r="L3367" s="110">
        <f t="shared" si="841"/>
        <v>7292099.5840000007</v>
      </c>
      <c r="M3367" s="108"/>
      <c r="N3367" s="108"/>
      <c r="O3367" s="108"/>
      <c r="P3367" s="110">
        <f>'Форма 2'!C3367-M3367-N3367-O3367</f>
        <v>7292099.5840000007</v>
      </c>
      <c r="Q3367" s="111">
        <f t="shared" si="835"/>
        <v>4621.1023979721167</v>
      </c>
      <c r="R3367" s="111">
        <f t="shared" si="836"/>
        <v>4621.1023979721167</v>
      </c>
      <c r="S3367" s="112" t="s">
        <v>2152</v>
      </c>
      <c r="T3367" s="107" t="s">
        <v>82</v>
      </c>
      <c r="U3367" s="217"/>
      <c r="V3367" s="85"/>
      <c r="W3367" s="85"/>
      <c r="X3367" s="85"/>
      <c r="Y3367" s="85"/>
      <c r="Z3367" s="85"/>
      <c r="AA3367" s="85"/>
      <c r="AB3367" s="86"/>
      <c r="AC3367" s="86"/>
      <c r="AD3367" s="85">
        <v>1</v>
      </c>
      <c r="AE3367" s="85"/>
      <c r="AF3367" s="85"/>
      <c r="AG3367" s="85"/>
      <c r="AH3367" s="85"/>
      <c r="AI3367" s="85"/>
      <c r="AJ3367" s="85"/>
    </row>
    <row r="3368" spans="1:36" ht="16.5" thickTop="1" thickBot="1">
      <c r="A3368" s="105">
        <f t="shared" si="837"/>
        <v>214</v>
      </c>
      <c r="B3368" s="195" t="s">
        <v>3253</v>
      </c>
      <c r="C3368" s="130">
        <v>1962</v>
      </c>
      <c r="D3368" s="107"/>
      <c r="E3368" s="131" t="s">
        <v>94</v>
      </c>
      <c r="F3368" s="107">
        <v>5</v>
      </c>
      <c r="G3368" s="105">
        <v>4</v>
      </c>
      <c r="H3368" s="111">
        <v>3223</v>
      </c>
      <c r="I3368" s="111">
        <v>3181.4</v>
      </c>
      <c r="J3368" s="111">
        <v>2714.6</v>
      </c>
      <c r="K3368" s="109">
        <v>109</v>
      </c>
      <c r="L3368" s="110">
        <f t="shared" si="841"/>
        <v>14514844.960000001</v>
      </c>
      <c r="M3368" s="108"/>
      <c r="N3368" s="108"/>
      <c r="O3368" s="108"/>
      <c r="P3368" s="110">
        <f>'Форма 2'!C3368-M3368-N3368-O3368</f>
        <v>14514844.960000001</v>
      </c>
      <c r="Q3368" s="111">
        <f t="shared" si="835"/>
        <v>4562.4080467718613</v>
      </c>
      <c r="R3368" s="111">
        <f t="shared" si="836"/>
        <v>4562.4080467718613</v>
      </c>
      <c r="S3368" s="112" t="s">
        <v>2152</v>
      </c>
      <c r="T3368" s="107" t="s">
        <v>82</v>
      </c>
      <c r="U3368" s="217"/>
      <c r="V3368" s="85"/>
      <c r="W3368" s="85"/>
      <c r="X3368" s="85"/>
      <c r="Y3368" s="85"/>
      <c r="Z3368" s="85"/>
      <c r="AA3368" s="85"/>
      <c r="AB3368" s="86"/>
      <c r="AC3368" s="86"/>
      <c r="AD3368" s="85">
        <v>1</v>
      </c>
      <c r="AE3368" s="85"/>
      <c r="AF3368" s="85"/>
      <c r="AG3368" s="85"/>
      <c r="AH3368" s="85"/>
      <c r="AI3368" s="85"/>
      <c r="AJ3368" s="85"/>
    </row>
    <row r="3369" spans="1:36" ht="16.5" thickTop="1" thickBot="1">
      <c r="A3369" s="105">
        <f t="shared" si="837"/>
        <v>215</v>
      </c>
      <c r="B3369" s="195" t="s">
        <v>3254</v>
      </c>
      <c r="C3369" s="130">
        <v>1965</v>
      </c>
      <c r="D3369" s="107"/>
      <c r="E3369" s="131" t="s">
        <v>239</v>
      </c>
      <c r="F3369" s="107">
        <v>5</v>
      </c>
      <c r="G3369" s="105">
        <v>4</v>
      </c>
      <c r="H3369" s="111">
        <v>3530</v>
      </c>
      <c r="I3369" s="111">
        <v>3455.2000000000003</v>
      </c>
      <c r="J3369" s="111">
        <v>3114.3</v>
      </c>
      <c r="K3369" s="109">
        <v>145</v>
      </c>
      <c r="L3369" s="110">
        <f t="shared" si="841"/>
        <v>15897425.600000001</v>
      </c>
      <c r="M3369" s="108"/>
      <c r="N3369" s="108"/>
      <c r="O3369" s="108"/>
      <c r="P3369" s="110">
        <f>'Форма 2'!C3369-M3369-N3369-O3369</f>
        <v>15897425.600000001</v>
      </c>
      <c r="Q3369" s="111">
        <f t="shared" si="835"/>
        <v>4601.0145867098863</v>
      </c>
      <c r="R3369" s="111">
        <f t="shared" si="836"/>
        <v>4601.0145867098863</v>
      </c>
      <c r="S3369" s="112" t="s">
        <v>2152</v>
      </c>
      <c r="T3369" s="107" t="s">
        <v>82</v>
      </c>
      <c r="U3369" s="217"/>
      <c r="V3369" s="85"/>
      <c r="W3369" s="85"/>
      <c r="X3369" s="85"/>
      <c r="Y3369" s="85"/>
      <c r="Z3369" s="85"/>
      <c r="AA3369" s="85"/>
      <c r="AB3369" s="86"/>
      <c r="AC3369" s="86"/>
      <c r="AD3369" s="85">
        <v>1</v>
      </c>
      <c r="AE3369" s="85"/>
      <c r="AF3369" s="85"/>
      <c r="AG3369" s="85"/>
      <c r="AH3369" s="85"/>
      <c r="AI3369" s="85"/>
      <c r="AJ3369" s="85"/>
    </row>
    <row r="3370" spans="1:36" ht="16.5" thickTop="1" thickBot="1">
      <c r="A3370" s="105">
        <f t="shared" si="837"/>
        <v>216</v>
      </c>
      <c r="B3370" s="195" t="s">
        <v>3255</v>
      </c>
      <c r="C3370" s="130">
        <v>1965</v>
      </c>
      <c r="D3370" s="107"/>
      <c r="E3370" s="131" t="s">
        <v>94</v>
      </c>
      <c r="F3370" s="107">
        <v>5</v>
      </c>
      <c r="G3370" s="105">
        <v>4</v>
      </c>
      <c r="H3370" s="111">
        <v>3191.4</v>
      </c>
      <c r="I3370" s="111">
        <v>3163</v>
      </c>
      <c r="J3370" s="111">
        <v>2717.5</v>
      </c>
      <c r="K3370" s="109">
        <v>96</v>
      </c>
      <c r="L3370" s="110">
        <f t="shared" si="841"/>
        <v>14372533.728000002</v>
      </c>
      <c r="M3370" s="108"/>
      <c r="N3370" s="108"/>
      <c r="O3370" s="108"/>
      <c r="P3370" s="110">
        <f>'Форма 2'!C3370-M3370-N3370-O3370</f>
        <v>14372533.728000002</v>
      </c>
      <c r="Q3370" s="111">
        <f t="shared" si="835"/>
        <v>4543.9562845399942</v>
      </c>
      <c r="R3370" s="111">
        <f t="shared" si="836"/>
        <v>4543.9562845399942</v>
      </c>
      <c r="S3370" s="112" t="s">
        <v>2152</v>
      </c>
      <c r="T3370" s="107" t="s">
        <v>82</v>
      </c>
      <c r="U3370" s="217"/>
      <c r="V3370" s="85"/>
      <c r="W3370" s="85"/>
      <c r="X3370" s="85"/>
      <c r="Y3370" s="85"/>
      <c r="Z3370" s="85"/>
      <c r="AA3370" s="85"/>
      <c r="AB3370" s="86"/>
      <c r="AC3370" s="86"/>
      <c r="AD3370" s="85">
        <v>1</v>
      </c>
      <c r="AE3370" s="85"/>
      <c r="AF3370" s="85"/>
      <c r="AG3370" s="85"/>
      <c r="AH3370" s="85"/>
      <c r="AI3370" s="85"/>
      <c r="AJ3370" s="85"/>
    </row>
    <row r="3371" spans="1:36" ht="16.5" thickTop="1" thickBot="1">
      <c r="A3371" s="105">
        <f t="shared" si="837"/>
        <v>217</v>
      </c>
      <c r="B3371" s="195" t="s">
        <v>3256</v>
      </c>
      <c r="C3371" s="130">
        <v>1965</v>
      </c>
      <c r="D3371" s="107"/>
      <c r="E3371" s="131" t="s">
        <v>94</v>
      </c>
      <c r="F3371" s="107">
        <v>5</v>
      </c>
      <c r="G3371" s="105">
        <v>4</v>
      </c>
      <c r="H3371" s="111">
        <v>3654.4</v>
      </c>
      <c r="I3371" s="111">
        <v>3503.3</v>
      </c>
      <c r="J3371" s="111">
        <v>2914</v>
      </c>
      <c r="K3371" s="109">
        <v>113</v>
      </c>
      <c r="L3371" s="110">
        <f t="shared" si="841"/>
        <v>16457663.488000002</v>
      </c>
      <c r="M3371" s="108"/>
      <c r="N3371" s="108"/>
      <c r="O3371" s="108"/>
      <c r="P3371" s="110">
        <f>'Форма 2'!C3371-M3371-N3371-O3371</f>
        <v>16457663.488000002</v>
      </c>
      <c r="Q3371" s="111">
        <f t="shared" si="835"/>
        <v>4697.7602511917339</v>
      </c>
      <c r="R3371" s="111">
        <f t="shared" si="836"/>
        <v>4697.7602511917339</v>
      </c>
      <c r="S3371" s="112" t="s">
        <v>2152</v>
      </c>
      <c r="T3371" s="107" t="s">
        <v>82</v>
      </c>
      <c r="U3371" s="217"/>
      <c r="V3371" s="85"/>
      <c r="W3371" s="85"/>
      <c r="X3371" s="85"/>
      <c r="Y3371" s="85"/>
      <c r="Z3371" s="85"/>
      <c r="AA3371" s="85"/>
      <c r="AB3371" s="86"/>
      <c r="AC3371" s="86"/>
      <c r="AD3371" s="85">
        <v>1</v>
      </c>
      <c r="AE3371" s="85"/>
      <c r="AF3371" s="85"/>
      <c r="AG3371" s="85"/>
      <c r="AH3371" s="85"/>
      <c r="AI3371" s="85"/>
      <c r="AJ3371" s="85"/>
    </row>
    <row r="3372" spans="1:36" ht="16.5" thickTop="1" thickBot="1">
      <c r="A3372" s="105">
        <f t="shared" si="837"/>
        <v>218</v>
      </c>
      <c r="B3372" s="195" t="s">
        <v>3257</v>
      </c>
      <c r="C3372" s="130">
        <v>1965</v>
      </c>
      <c r="D3372" s="107"/>
      <c r="E3372" s="131" t="s">
        <v>239</v>
      </c>
      <c r="F3372" s="107">
        <v>5</v>
      </c>
      <c r="G3372" s="105">
        <v>4</v>
      </c>
      <c r="H3372" s="111">
        <v>3517.3</v>
      </c>
      <c r="I3372" s="111">
        <v>3225.7</v>
      </c>
      <c r="J3372" s="111">
        <v>3225.7</v>
      </c>
      <c r="K3372" s="109">
        <v>182</v>
      </c>
      <c r="L3372" s="110">
        <f t="shared" si="841"/>
        <v>15840230.896000002</v>
      </c>
      <c r="M3372" s="108"/>
      <c r="N3372" s="108"/>
      <c r="O3372" s="108"/>
      <c r="P3372" s="110">
        <f>'Форма 2'!C3372-M3372-N3372-O3372</f>
        <v>15840230.896000002</v>
      </c>
      <c r="Q3372" s="111">
        <f t="shared" si="835"/>
        <v>4910.6336286697469</v>
      </c>
      <c r="R3372" s="111">
        <f t="shared" si="836"/>
        <v>4910.6336286697469</v>
      </c>
      <c r="S3372" s="112" t="s">
        <v>2152</v>
      </c>
      <c r="T3372" s="107" t="s">
        <v>82</v>
      </c>
      <c r="U3372" s="217"/>
      <c r="V3372" s="85"/>
      <c r="W3372" s="85"/>
      <c r="X3372" s="85"/>
      <c r="Y3372" s="85"/>
      <c r="Z3372" s="85"/>
      <c r="AA3372" s="85"/>
      <c r="AB3372" s="86"/>
      <c r="AC3372" s="86"/>
      <c r="AD3372" s="85">
        <v>1</v>
      </c>
      <c r="AE3372" s="85"/>
      <c r="AF3372" s="85"/>
      <c r="AG3372" s="85"/>
      <c r="AH3372" s="85"/>
      <c r="AI3372" s="85"/>
      <c r="AJ3372" s="85"/>
    </row>
    <row r="3373" spans="1:36" ht="16.5" thickTop="1" thickBot="1">
      <c r="A3373" s="105">
        <f t="shared" si="837"/>
        <v>219</v>
      </c>
      <c r="B3373" s="195" t="s">
        <v>3258</v>
      </c>
      <c r="C3373" s="130">
        <v>1964</v>
      </c>
      <c r="D3373" s="107"/>
      <c r="E3373" s="131" t="s">
        <v>239</v>
      </c>
      <c r="F3373" s="107">
        <v>5</v>
      </c>
      <c r="G3373" s="105">
        <v>4</v>
      </c>
      <c r="H3373" s="111">
        <v>3546.2</v>
      </c>
      <c r="I3373" s="111">
        <v>3253.9</v>
      </c>
      <c r="J3373" s="111">
        <v>3253.9</v>
      </c>
      <c r="K3373" s="109">
        <v>80</v>
      </c>
      <c r="L3373" s="110">
        <f t="shared" si="841"/>
        <v>15970382.624</v>
      </c>
      <c r="M3373" s="108"/>
      <c r="N3373" s="108"/>
      <c r="O3373" s="108"/>
      <c r="P3373" s="110">
        <f>'Форма 2'!C3373-M3373-N3373-O3373</f>
        <v>15970382.624</v>
      </c>
      <c r="Q3373" s="111">
        <f t="shared" si="835"/>
        <v>4908.0741952733642</v>
      </c>
      <c r="R3373" s="111">
        <f t="shared" si="836"/>
        <v>4908.0741952733642</v>
      </c>
      <c r="S3373" s="112" t="s">
        <v>2152</v>
      </c>
      <c r="T3373" s="107" t="s">
        <v>82</v>
      </c>
      <c r="U3373" s="217"/>
      <c r="V3373" s="85"/>
      <c r="W3373" s="85"/>
      <c r="X3373" s="85"/>
      <c r="Y3373" s="85"/>
      <c r="Z3373" s="85"/>
      <c r="AA3373" s="85"/>
      <c r="AB3373" s="86"/>
      <c r="AC3373" s="86"/>
      <c r="AD3373" s="85">
        <v>1</v>
      </c>
      <c r="AE3373" s="85"/>
      <c r="AF3373" s="85"/>
      <c r="AG3373" s="85"/>
      <c r="AH3373" s="85"/>
      <c r="AI3373" s="85"/>
      <c r="AJ3373" s="85"/>
    </row>
    <row r="3374" spans="1:36" ht="16.5" thickTop="1" thickBot="1">
      <c r="A3374" s="105">
        <f t="shared" si="837"/>
        <v>220</v>
      </c>
      <c r="B3374" s="195" t="s">
        <v>3259</v>
      </c>
      <c r="C3374" s="130">
        <v>1963</v>
      </c>
      <c r="D3374" s="107"/>
      <c r="E3374" s="131" t="s">
        <v>239</v>
      </c>
      <c r="F3374" s="107">
        <v>5</v>
      </c>
      <c r="G3374" s="105">
        <v>4</v>
      </c>
      <c r="H3374" s="111">
        <v>3506.6</v>
      </c>
      <c r="I3374" s="111">
        <v>3214.3</v>
      </c>
      <c r="J3374" s="111">
        <v>3214.3</v>
      </c>
      <c r="K3374" s="109">
        <v>164</v>
      </c>
      <c r="L3374" s="110">
        <f t="shared" si="841"/>
        <v>15792043.232000001</v>
      </c>
      <c r="M3374" s="108"/>
      <c r="N3374" s="108"/>
      <c r="O3374" s="108"/>
      <c r="P3374" s="110">
        <f>'Форма 2'!C3374-M3374-N3374-O3374</f>
        <v>15792043.232000001</v>
      </c>
      <c r="Q3374" s="111">
        <f t="shared" si="835"/>
        <v>4913.0582808076406</v>
      </c>
      <c r="R3374" s="111">
        <f t="shared" si="836"/>
        <v>4913.0582808076406</v>
      </c>
      <c r="S3374" s="112" t="s">
        <v>2152</v>
      </c>
      <c r="T3374" s="107" t="s">
        <v>82</v>
      </c>
      <c r="U3374" s="217"/>
      <c r="V3374" s="85"/>
      <c r="W3374" s="85"/>
      <c r="X3374" s="85"/>
      <c r="Y3374" s="85"/>
      <c r="Z3374" s="85"/>
      <c r="AA3374" s="85"/>
      <c r="AB3374" s="86"/>
      <c r="AC3374" s="86"/>
      <c r="AD3374" s="85">
        <v>1</v>
      </c>
      <c r="AE3374" s="85"/>
      <c r="AF3374" s="85"/>
      <c r="AG3374" s="85"/>
      <c r="AH3374" s="85"/>
      <c r="AI3374" s="85"/>
      <c r="AJ3374" s="85"/>
    </row>
    <row r="3375" spans="1:36" ht="16.5" thickTop="1" thickBot="1">
      <c r="A3375" s="105">
        <f t="shared" si="837"/>
        <v>221</v>
      </c>
      <c r="B3375" s="189" t="s">
        <v>5072</v>
      </c>
      <c r="C3375" s="243">
        <v>1980</v>
      </c>
      <c r="D3375" s="107"/>
      <c r="E3375" s="244" t="s">
        <v>91</v>
      </c>
      <c r="F3375" s="107">
        <v>9</v>
      </c>
      <c r="G3375" s="107">
        <v>8</v>
      </c>
      <c r="H3375" s="111">
        <v>15075.04</v>
      </c>
      <c r="I3375" s="111">
        <v>11932.34</v>
      </c>
      <c r="J3375" s="111">
        <v>11796.94</v>
      </c>
      <c r="K3375" s="122">
        <v>828</v>
      </c>
      <c r="L3375" s="110">
        <f t="shared" ref="L3375" si="844">SUM(M3375:P3375)</f>
        <v>22228071.359999999</v>
      </c>
      <c r="M3375" s="108"/>
      <c r="N3375" s="108"/>
      <c r="O3375" s="108"/>
      <c r="P3375" s="110">
        <f>'Форма 2'!C3375-M3375-N3375-O3375</f>
        <v>22228071.359999999</v>
      </c>
      <c r="Q3375" s="111">
        <f t="shared" ref="Q3375" si="845">L3375/I3375</f>
        <v>1862.8426075690099</v>
      </c>
      <c r="R3375" s="111">
        <f t="shared" ref="R3375" si="846">Q3375</f>
        <v>1862.8426075690099</v>
      </c>
      <c r="S3375" s="112" t="s">
        <v>2152</v>
      </c>
      <c r="T3375" s="107" t="s">
        <v>92</v>
      </c>
      <c r="U3375" s="219"/>
      <c r="V3375" s="153"/>
      <c r="W3375" s="153"/>
      <c r="X3375" s="153"/>
      <c r="Y3375" s="153"/>
      <c r="Z3375" s="153"/>
      <c r="AA3375" s="153"/>
      <c r="AB3375" s="168">
        <v>8</v>
      </c>
      <c r="AC3375" s="154">
        <f>2778508.92*AB3375</f>
        <v>22228071.359999999</v>
      </c>
      <c r="AD3375" s="153"/>
      <c r="AE3375" s="153"/>
      <c r="AF3375" s="153"/>
      <c r="AG3375" s="85"/>
      <c r="AH3375" s="153"/>
      <c r="AI3375" s="153"/>
      <c r="AJ3375" s="153"/>
    </row>
    <row r="3376" spans="1:36" ht="16.5" thickTop="1" thickBot="1">
      <c r="A3376" s="105">
        <f t="shared" si="837"/>
        <v>222</v>
      </c>
      <c r="B3376" s="189" t="s">
        <v>3260</v>
      </c>
      <c r="C3376" s="130">
        <v>1984</v>
      </c>
      <c r="D3376" s="107"/>
      <c r="E3376" s="131" t="s">
        <v>94</v>
      </c>
      <c r="F3376" s="107">
        <v>5</v>
      </c>
      <c r="G3376" s="105">
        <v>6</v>
      </c>
      <c r="H3376" s="111">
        <v>4853.7</v>
      </c>
      <c r="I3376" s="111">
        <v>4209.7</v>
      </c>
      <c r="J3376" s="111">
        <v>4020.9</v>
      </c>
      <c r="K3376" s="109">
        <v>180</v>
      </c>
      <c r="L3376" s="110">
        <f t="shared" si="841"/>
        <v>34305272.081999995</v>
      </c>
      <c r="M3376" s="108"/>
      <c r="N3376" s="108"/>
      <c r="O3376" s="108"/>
      <c r="P3376" s="110">
        <f>'Форма 2'!C3376-M3376-N3376-O3376</f>
        <v>34305272.081999995</v>
      </c>
      <c r="Q3376" s="111">
        <f t="shared" si="835"/>
        <v>8149.1013806209457</v>
      </c>
      <c r="R3376" s="111">
        <f t="shared" si="836"/>
        <v>8149.1013806209457</v>
      </c>
      <c r="S3376" s="112" t="s">
        <v>2152</v>
      </c>
      <c r="T3376" s="107" t="s">
        <v>92</v>
      </c>
      <c r="U3376" s="217"/>
      <c r="V3376" s="85"/>
      <c r="W3376" s="85"/>
      <c r="X3376" s="85"/>
      <c r="Y3376" s="85"/>
      <c r="Z3376" s="85"/>
      <c r="AA3376" s="85"/>
      <c r="AB3376" s="86"/>
      <c r="AC3376" s="86"/>
      <c r="AD3376" s="85"/>
      <c r="AE3376" s="85">
        <v>2</v>
      </c>
      <c r="AF3376" s="85"/>
      <c r="AG3376" s="85"/>
      <c r="AH3376" s="85"/>
      <c r="AI3376" s="85"/>
      <c r="AJ3376" s="85"/>
    </row>
    <row r="3377" spans="1:36" ht="16.5" thickTop="1" thickBot="1">
      <c r="A3377" s="105">
        <f t="shared" si="837"/>
        <v>223</v>
      </c>
      <c r="B3377" s="195" t="s">
        <v>555</v>
      </c>
      <c r="C3377" s="130">
        <v>1977</v>
      </c>
      <c r="D3377" s="107"/>
      <c r="E3377" s="131" t="s">
        <v>91</v>
      </c>
      <c r="F3377" s="107">
        <v>9</v>
      </c>
      <c r="G3377" s="105">
        <v>2</v>
      </c>
      <c r="H3377" s="111">
        <v>3798.74</v>
      </c>
      <c r="I3377" s="111">
        <v>3055.14</v>
      </c>
      <c r="J3377" s="111">
        <v>2995.94</v>
      </c>
      <c r="K3377" s="109">
        <v>223</v>
      </c>
      <c r="L3377" s="110">
        <f>SUM(M3377:P3377)</f>
        <v>5557017.8399999999</v>
      </c>
      <c r="M3377" s="108"/>
      <c r="N3377" s="108"/>
      <c r="O3377" s="108"/>
      <c r="P3377" s="110">
        <f>'Форма 2'!C3377-M3377-N3377-O3377</f>
        <v>5557017.8399999999</v>
      </c>
      <c r="Q3377" s="111">
        <f>L3377/I3377</f>
        <v>1818.9077554547418</v>
      </c>
      <c r="R3377" s="111">
        <f>Q3377</f>
        <v>1818.9077554547418</v>
      </c>
      <c r="S3377" s="112" t="s">
        <v>2152</v>
      </c>
      <c r="T3377" s="107" t="s">
        <v>92</v>
      </c>
      <c r="U3377" s="217"/>
      <c r="V3377" s="85"/>
      <c r="W3377" s="85"/>
      <c r="X3377" s="85"/>
      <c r="Y3377" s="85"/>
      <c r="Z3377" s="172"/>
      <c r="AA3377" s="172"/>
      <c r="AB3377" s="177">
        <v>2</v>
      </c>
      <c r="AC3377" s="154">
        <f>2778508.92*AB3377</f>
        <v>5557017.8399999999</v>
      </c>
      <c r="AD3377" s="85"/>
      <c r="AE3377" s="85"/>
      <c r="AF3377" s="85"/>
      <c r="AG3377" s="166"/>
      <c r="AH3377" s="85"/>
      <c r="AI3377" s="85"/>
      <c r="AJ3377" s="85"/>
    </row>
    <row r="3378" spans="1:36" ht="16.5" thickTop="1" thickBot="1">
      <c r="A3378" s="105">
        <f t="shared" si="837"/>
        <v>224</v>
      </c>
      <c r="B3378" s="112" t="s">
        <v>5073</v>
      </c>
      <c r="C3378" s="243">
        <v>1977</v>
      </c>
      <c r="D3378" s="107"/>
      <c r="E3378" s="244" t="s">
        <v>91</v>
      </c>
      <c r="F3378" s="107">
        <v>9</v>
      </c>
      <c r="G3378" s="107">
        <v>2</v>
      </c>
      <c r="H3378" s="111">
        <v>3766.3</v>
      </c>
      <c r="I3378" s="111">
        <v>2973.7</v>
      </c>
      <c r="J3378" s="111">
        <v>2973.7</v>
      </c>
      <c r="K3378" s="122">
        <v>189</v>
      </c>
      <c r="L3378" s="110">
        <f>SUM(M3378:P3378)</f>
        <v>5557017.8399999999</v>
      </c>
      <c r="M3378" s="108"/>
      <c r="N3378" s="108"/>
      <c r="O3378" s="108"/>
      <c r="P3378" s="110">
        <f>'Форма 2'!C3378-M3378-N3378-O3378</f>
        <v>5557017.8399999999</v>
      </c>
      <c r="Q3378" s="111">
        <f>L3378/I3378</f>
        <v>1868.7217405925278</v>
      </c>
      <c r="R3378" s="111">
        <f>Q3378</f>
        <v>1868.7217405925278</v>
      </c>
      <c r="S3378" s="112" t="s">
        <v>2152</v>
      </c>
      <c r="T3378" s="107" t="s">
        <v>92</v>
      </c>
      <c r="U3378" s="219"/>
      <c r="V3378" s="153"/>
      <c r="W3378" s="153"/>
      <c r="X3378" s="153"/>
      <c r="Y3378" s="153"/>
      <c r="Z3378" s="153"/>
      <c r="AA3378" s="153"/>
      <c r="AB3378" s="38">
        <v>2</v>
      </c>
      <c r="AC3378" s="154">
        <f>2778508.92*AB3378</f>
        <v>5557017.8399999999</v>
      </c>
      <c r="AD3378" s="153"/>
      <c r="AE3378" s="153"/>
      <c r="AF3378" s="153"/>
      <c r="AG3378" s="85"/>
      <c r="AH3378" s="153"/>
      <c r="AI3378" s="153"/>
      <c r="AJ3378" s="153"/>
    </row>
    <row r="3379" spans="1:36" ht="16.5" thickTop="1" thickBot="1">
      <c r="A3379" s="105">
        <f t="shared" ref="A3379:A3442" si="847">A3378+1</f>
        <v>225</v>
      </c>
      <c r="B3379" s="195" t="s">
        <v>3261</v>
      </c>
      <c r="C3379" s="130">
        <v>1963</v>
      </c>
      <c r="D3379" s="107"/>
      <c r="E3379" s="131" t="s">
        <v>94</v>
      </c>
      <c r="F3379" s="107">
        <v>5</v>
      </c>
      <c r="G3379" s="105">
        <v>4</v>
      </c>
      <c r="H3379" s="111">
        <v>3466.7</v>
      </c>
      <c r="I3379" s="111">
        <v>3170.7</v>
      </c>
      <c r="J3379" s="111">
        <v>2819.1</v>
      </c>
      <c r="K3379" s="109">
        <v>186</v>
      </c>
      <c r="L3379" s="110">
        <f t="shared" si="841"/>
        <v>15612352.784</v>
      </c>
      <c r="M3379" s="108"/>
      <c r="N3379" s="108"/>
      <c r="O3379" s="108"/>
      <c r="P3379" s="110">
        <f>'Форма 2'!C3379-M3379-N3379-O3379</f>
        <v>15612352.784</v>
      </c>
      <c r="Q3379" s="111">
        <f t="shared" ref="Q3379:Q3451" si="848">L3379/I3379</f>
        <v>4923.9451174819442</v>
      </c>
      <c r="R3379" s="111">
        <f t="shared" ref="R3379:R3451" si="849">Q3379</f>
        <v>4923.9451174819442</v>
      </c>
      <c r="S3379" s="112" t="s">
        <v>2152</v>
      </c>
      <c r="T3379" s="107" t="s">
        <v>82</v>
      </c>
      <c r="U3379" s="217"/>
      <c r="V3379" s="85"/>
      <c r="W3379" s="85"/>
      <c r="X3379" s="85"/>
      <c r="Y3379" s="85"/>
      <c r="Z3379" s="85"/>
      <c r="AA3379" s="85"/>
      <c r="AB3379" s="86"/>
      <c r="AC3379" s="86"/>
      <c r="AD3379" s="85">
        <v>1</v>
      </c>
      <c r="AE3379" s="85"/>
      <c r="AF3379" s="85"/>
      <c r="AG3379" s="85"/>
      <c r="AH3379" s="85"/>
      <c r="AI3379" s="85"/>
      <c r="AJ3379" s="85"/>
    </row>
    <row r="3380" spans="1:36" ht="16.5" thickTop="1" thickBot="1">
      <c r="A3380" s="105">
        <f t="shared" si="847"/>
        <v>226</v>
      </c>
      <c r="B3380" s="195" t="s">
        <v>3262</v>
      </c>
      <c r="C3380" s="130">
        <v>1962</v>
      </c>
      <c r="D3380" s="107"/>
      <c r="E3380" s="131" t="s">
        <v>94</v>
      </c>
      <c r="F3380" s="107">
        <v>5</v>
      </c>
      <c r="G3380" s="105">
        <v>3</v>
      </c>
      <c r="H3380" s="111">
        <v>2746.7</v>
      </c>
      <c r="I3380" s="111">
        <v>2518.2000000000003</v>
      </c>
      <c r="J3380" s="111">
        <v>2445.8000000000002</v>
      </c>
      <c r="K3380" s="109">
        <v>142</v>
      </c>
      <c r="L3380" s="110">
        <f t="shared" si="841"/>
        <v>12369818.384</v>
      </c>
      <c r="M3380" s="108"/>
      <c r="N3380" s="108"/>
      <c r="O3380" s="108"/>
      <c r="P3380" s="110">
        <f>'Форма 2'!C3380-M3380-N3380-O3380</f>
        <v>12369818.384</v>
      </c>
      <c r="Q3380" s="111">
        <f t="shared" si="848"/>
        <v>4912.1667794456353</v>
      </c>
      <c r="R3380" s="111">
        <f t="shared" si="849"/>
        <v>4912.1667794456353</v>
      </c>
      <c r="S3380" s="112" t="s">
        <v>2152</v>
      </c>
      <c r="T3380" s="107" t="s">
        <v>82</v>
      </c>
      <c r="U3380" s="217"/>
      <c r="V3380" s="85"/>
      <c r="W3380" s="85"/>
      <c r="X3380" s="85"/>
      <c r="Y3380" s="85"/>
      <c r="Z3380" s="85"/>
      <c r="AA3380" s="85"/>
      <c r="AB3380" s="86"/>
      <c r="AC3380" s="86"/>
      <c r="AD3380" s="85">
        <v>1</v>
      </c>
      <c r="AE3380" s="85"/>
      <c r="AF3380" s="85"/>
      <c r="AG3380" s="85"/>
      <c r="AH3380" s="85"/>
      <c r="AI3380" s="85"/>
      <c r="AJ3380" s="85"/>
    </row>
    <row r="3381" spans="1:36" ht="16.5" thickTop="1" thickBot="1">
      <c r="A3381" s="105">
        <f t="shared" si="847"/>
        <v>227</v>
      </c>
      <c r="B3381" s="195" t="s">
        <v>3263</v>
      </c>
      <c r="C3381" s="130">
        <v>1983</v>
      </c>
      <c r="D3381" s="107"/>
      <c r="E3381" s="131" t="s">
        <v>94</v>
      </c>
      <c r="F3381" s="107">
        <v>5</v>
      </c>
      <c r="G3381" s="105">
        <v>10</v>
      </c>
      <c r="H3381" s="111">
        <v>7392.9</v>
      </c>
      <c r="I3381" s="111">
        <v>6505.0999999999995</v>
      </c>
      <c r="J3381" s="111">
        <v>6386.9</v>
      </c>
      <c r="K3381" s="109">
        <v>384</v>
      </c>
      <c r="L3381" s="110">
        <f t="shared" si="841"/>
        <v>91579474.820999995</v>
      </c>
      <c r="M3381" s="108"/>
      <c r="N3381" s="108"/>
      <c r="O3381" s="108"/>
      <c r="P3381" s="110">
        <f>'Форма 2'!C3381-M3381-N3381-O3381</f>
        <v>91579474.820999995</v>
      </c>
      <c r="Q3381" s="111">
        <f t="shared" si="848"/>
        <v>14078.10407541775</v>
      </c>
      <c r="R3381" s="111">
        <f t="shared" si="849"/>
        <v>14078.10407541775</v>
      </c>
      <c r="S3381" s="112" t="s">
        <v>2152</v>
      </c>
      <c r="T3381" s="107" t="s">
        <v>82</v>
      </c>
      <c r="U3381" s="217"/>
      <c r="V3381" s="85"/>
      <c r="W3381" s="85"/>
      <c r="X3381" s="85"/>
      <c r="Y3381" s="85"/>
      <c r="Z3381" s="85"/>
      <c r="AA3381" s="85"/>
      <c r="AB3381" s="86"/>
      <c r="AC3381" s="86"/>
      <c r="AD3381" s="85">
        <v>1</v>
      </c>
      <c r="AE3381" s="85">
        <v>2</v>
      </c>
      <c r="AF3381" s="85">
        <v>1</v>
      </c>
      <c r="AG3381" s="85"/>
      <c r="AH3381" s="85"/>
      <c r="AI3381" s="85"/>
      <c r="AJ3381" s="85"/>
    </row>
    <row r="3382" spans="1:36" ht="16.5" thickTop="1" thickBot="1">
      <c r="A3382" s="105">
        <f t="shared" si="847"/>
        <v>228</v>
      </c>
      <c r="B3382" s="195" t="s">
        <v>3264</v>
      </c>
      <c r="C3382" s="130">
        <v>1956</v>
      </c>
      <c r="D3382" s="107"/>
      <c r="E3382" s="131" t="s">
        <v>94</v>
      </c>
      <c r="F3382" s="107">
        <v>5</v>
      </c>
      <c r="G3382" s="105">
        <v>4</v>
      </c>
      <c r="H3382" s="111">
        <v>6284.2</v>
      </c>
      <c r="I3382" s="111">
        <v>5187.3999999999996</v>
      </c>
      <c r="J3382" s="111">
        <v>3858.9</v>
      </c>
      <c r="K3382" s="109">
        <v>132</v>
      </c>
      <c r="L3382" s="110">
        <f t="shared" si="841"/>
        <v>39075658.335999995</v>
      </c>
      <c r="M3382" s="108"/>
      <c r="N3382" s="108"/>
      <c r="O3382" s="108"/>
      <c r="P3382" s="110">
        <f>'Форма 2'!C3382-M3382-N3382-O3382</f>
        <v>39075658.335999995</v>
      </c>
      <c r="Q3382" s="111">
        <f t="shared" si="848"/>
        <v>7532.8022392720823</v>
      </c>
      <c r="R3382" s="111">
        <f t="shared" si="849"/>
        <v>7532.8022392720823</v>
      </c>
      <c r="S3382" s="112" t="s">
        <v>2152</v>
      </c>
      <c r="T3382" s="107" t="s">
        <v>82</v>
      </c>
      <c r="U3382" s="217">
        <v>1</v>
      </c>
      <c r="V3382" s="85"/>
      <c r="W3382" s="85"/>
      <c r="X3382" s="85"/>
      <c r="Y3382" s="85"/>
      <c r="Z3382" s="85"/>
      <c r="AA3382" s="85"/>
      <c r="AB3382" s="86"/>
      <c r="AC3382" s="86"/>
      <c r="AD3382" s="85"/>
      <c r="AE3382" s="85">
        <v>1</v>
      </c>
      <c r="AF3382" s="85">
        <v>1</v>
      </c>
      <c r="AG3382" s="85"/>
      <c r="AH3382" s="85"/>
      <c r="AI3382" s="85"/>
      <c r="AJ3382" s="85"/>
    </row>
    <row r="3383" spans="1:36" ht="16.5" thickTop="1" thickBot="1">
      <c r="A3383" s="105">
        <f t="shared" si="847"/>
        <v>229</v>
      </c>
      <c r="B3383" s="195" t="s">
        <v>3265</v>
      </c>
      <c r="C3383" s="130">
        <v>1962</v>
      </c>
      <c r="D3383" s="107"/>
      <c r="E3383" s="131" t="s">
        <v>94</v>
      </c>
      <c r="F3383" s="107">
        <v>5</v>
      </c>
      <c r="G3383" s="105">
        <v>4</v>
      </c>
      <c r="H3383" s="111">
        <v>3245</v>
      </c>
      <c r="I3383" s="111">
        <v>3167.4</v>
      </c>
      <c r="J3383" s="111">
        <v>3045.4</v>
      </c>
      <c r="K3383" s="109">
        <v>116</v>
      </c>
      <c r="L3383" s="110">
        <f t="shared" si="841"/>
        <v>14613922.400000002</v>
      </c>
      <c r="M3383" s="108"/>
      <c r="N3383" s="108"/>
      <c r="O3383" s="108"/>
      <c r="P3383" s="110">
        <f>'Форма 2'!C3383-M3383-N3383-O3383</f>
        <v>14613922.400000002</v>
      </c>
      <c r="Q3383" s="111">
        <f t="shared" si="848"/>
        <v>4613.8543916145736</v>
      </c>
      <c r="R3383" s="111">
        <f t="shared" si="849"/>
        <v>4613.8543916145736</v>
      </c>
      <c r="S3383" s="112" t="s">
        <v>2152</v>
      </c>
      <c r="T3383" s="107" t="s">
        <v>82</v>
      </c>
      <c r="U3383" s="217"/>
      <c r="V3383" s="85"/>
      <c r="W3383" s="85"/>
      <c r="X3383" s="85"/>
      <c r="Y3383" s="85"/>
      <c r="Z3383" s="85"/>
      <c r="AA3383" s="85"/>
      <c r="AB3383" s="86"/>
      <c r="AC3383" s="86"/>
      <c r="AD3383" s="85">
        <v>1</v>
      </c>
      <c r="AE3383" s="85"/>
      <c r="AF3383" s="85"/>
      <c r="AG3383" s="85"/>
      <c r="AH3383" s="85"/>
      <c r="AI3383" s="85"/>
      <c r="AJ3383" s="85"/>
    </row>
    <row r="3384" spans="1:36" ht="16.5" thickTop="1" thickBot="1">
      <c r="A3384" s="105">
        <f t="shared" si="847"/>
        <v>230</v>
      </c>
      <c r="B3384" s="195" t="s">
        <v>3266</v>
      </c>
      <c r="C3384" s="130">
        <v>1962</v>
      </c>
      <c r="D3384" s="107"/>
      <c r="E3384" s="131" t="s">
        <v>94</v>
      </c>
      <c r="F3384" s="107">
        <v>5</v>
      </c>
      <c r="G3384" s="105">
        <v>4</v>
      </c>
      <c r="H3384" s="111">
        <v>3242</v>
      </c>
      <c r="I3384" s="111">
        <v>3241.87</v>
      </c>
      <c r="J3384" s="111">
        <v>2960</v>
      </c>
      <c r="K3384" s="109">
        <v>120</v>
      </c>
      <c r="L3384" s="110">
        <f t="shared" si="841"/>
        <v>14600411.840000002</v>
      </c>
      <c r="M3384" s="108"/>
      <c r="N3384" s="108"/>
      <c r="O3384" s="108"/>
      <c r="P3384" s="110">
        <f>'Форма 2'!C3384-M3384-N3384-O3384</f>
        <v>14600411.840000002</v>
      </c>
      <c r="Q3384" s="111">
        <f t="shared" si="848"/>
        <v>4503.7005925592339</v>
      </c>
      <c r="R3384" s="111">
        <f t="shared" si="849"/>
        <v>4503.7005925592339</v>
      </c>
      <c r="S3384" s="112" t="s">
        <v>2152</v>
      </c>
      <c r="T3384" s="107" t="s">
        <v>82</v>
      </c>
      <c r="U3384" s="217"/>
      <c r="V3384" s="85"/>
      <c r="W3384" s="85"/>
      <c r="X3384" s="85"/>
      <c r="Y3384" s="85"/>
      <c r="Z3384" s="85"/>
      <c r="AA3384" s="85"/>
      <c r="AB3384" s="86"/>
      <c r="AC3384" s="86"/>
      <c r="AD3384" s="85">
        <v>1</v>
      </c>
      <c r="AE3384" s="85"/>
      <c r="AF3384" s="85"/>
      <c r="AG3384" s="85"/>
      <c r="AH3384" s="85"/>
      <c r="AI3384" s="85"/>
      <c r="AJ3384" s="85"/>
    </row>
    <row r="3385" spans="1:36" ht="16.5" thickTop="1" thickBot="1">
      <c r="A3385" s="105">
        <f t="shared" si="847"/>
        <v>231</v>
      </c>
      <c r="B3385" s="195" t="s">
        <v>3267</v>
      </c>
      <c r="C3385" s="130">
        <v>1964</v>
      </c>
      <c r="D3385" s="107"/>
      <c r="E3385" s="131" t="s">
        <v>94</v>
      </c>
      <c r="F3385" s="107">
        <v>5</v>
      </c>
      <c r="G3385" s="105">
        <v>4</v>
      </c>
      <c r="H3385" s="111">
        <v>4506.8999999999996</v>
      </c>
      <c r="I3385" s="111">
        <v>4505.8999999999996</v>
      </c>
      <c r="J3385" s="111">
        <v>2582.8000000000002</v>
      </c>
      <c r="K3385" s="109">
        <v>123</v>
      </c>
      <c r="L3385" s="110">
        <f t="shared" si="841"/>
        <v>20296914.287999999</v>
      </c>
      <c r="M3385" s="108"/>
      <c r="N3385" s="108"/>
      <c r="O3385" s="108"/>
      <c r="P3385" s="110">
        <f>'Форма 2'!C3385-M3385-N3385-O3385</f>
        <v>20296914.287999999</v>
      </c>
      <c r="Q3385" s="111">
        <f t="shared" si="848"/>
        <v>4504.5194718036355</v>
      </c>
      <c r="R3385" s="111">
        <f t="shared" si="849"/>
        <v>4504.5194718036355</v>
      </c>
      <c r="S3385" s="112" t="s">
        <v>2152</v>
      </c>
      <c r="T3385" s="107" t="s">
        <v>82</v>
      </c>
      <c r="U3385" s="217"/>
      <c r="V3385" s="85"/>
      <c r="W3385" s="85"/>
      <c r="X3385" s="85"/>
      <c r="Y3385" s="85"/>
      <c r="Z3385" s="85"/>
      <c r="AA3385" s="85"/>
      <c r="AB3385" s="86"/>
      <c r="AC3385" s="86"/>
      <c r="AD3385" s="85">
        <v>1</v>
      </c>
      <c r="AE3385" s="85"/>
      <c r="AF3385" s="85"/>
      <c r="AG3385" s="85"/>
      <c r="AH3385" s="85"/>
      <c r="AI3385" s="85"/>
      <c r="AJ3385" s="85"/>
    </row>
    <row r="3386" spans="1:36" ht="16.5" thickTop="1" thickBot="1">
      <c r="A3386" s="105">
        <f t="shared" si="847"/>
        <v>232</v>
      </c>
      <c r="B3386" s="195" t="s">
        <v>3268</v>
      </c>
      <c r="C3386" s="130">
        <v>1940</v>
      </c>
      <c r="D3386" s="107"/>
      <c r="E3386" s="131" t="s">
        <v>94</v>
      </c>
      <c r="F3386" s="107">
        <v>5</v>
      </c>
      <c r="G3386" s="105">
        <v>3</v>
      </c>
      <c r="H3386" s="111">
        <v>2779.1</v>
      </c>
      <c r="I3386" s="111">
        <v>2767.7000000000003</v>
      </c>
      <c r="J3386" s="111">
        <v>2257.4</v>
      </c>
      <c r="K3386" s="109">
        <v>98</v>
      </c>
      <c r="L3386" s="110">
        <f t="shared" si="841"/>
        <v>3882124.79</v>
      </c>
      <c r="M3386" s="108"/>
      <c r="N3386" s="108"/>
      <c r="O3386" s="108"/>
      <c r="P3386" s="110">
        <f>'Форма 2'!C3386-M3386-N3386-O3386</f>
        <v>3882124.79</v>
      </c>
      <c r="Q3386" s="111">
        <f t="shared" si="848"/>
        <v>1402.6537522130288</v>
      </c>
      <c r="R3386" s="111">
        <f t="shared" si="849"/>
        <v>1402.6537522130288</v>
      </c>
      <c r="S3386" s="112" t="s">
        <v>2152</v>
      </c>
      <c r="T3386" s="107" t="s">
        <v>82</v>
      </c>
      <c r="U3386" s="217"/>
      <c r="V3386" s="85"/>
      <c r="W3386" s="85"/>
      <c r="X3386" s="85">
        <v>1</v>
      </c>
      <c r="Y3386" s="85"/>
      <c r="Z3386" s="85"/>
      <c r="AA3386" s="85">
        <v>1</v>
      </c>
      <c r="AB3386" s="86"/>
      <c r="AC3386" s="86"/>
      <c r="AD3386" s="85"/>
      <c r="AE3386" s="85"/>
      <c r="AF3386" s="85"/>
      <c r="AG3386" s="85"/>
      <c r="AH3386" s="85"/>
      <c r="AI3386" s="85"/>
      <c r="AJ3386" s="85"/>
    </row>
    <row r="3387" spans="1:36" ht="16.5" thickTop="1" thickBot="1">
      <c r="A3387" s="105">
        <f t="shared" si="847"/>
        <v>233</v>
      </c>
      <c r="B3387" s="195" t="s">
        <v>3269</v>
      </c>
      <c r="C3387" s="130">
        <v>1941</v>
      </c>
      <c r="D3387" s="107"/>
      <c r="E3387" s="131" t="s">
        <v>94</v>
      </c>
      <c r="F3387" s="107">
        <v>5</v>
      </c>
      <c r="G3387" s="105">
        <v>3</v>
      </c>
      <c r="H3387" s="111">
        <v>3614.8</v>
      </c>
      <c r="I3387" s="111">
        <v>3143.9</v>
      </c>
      <c r="J3387" s="111">
        <v>2230.4</v>
      </c>
      <c r="K3387" s="109">
        <v>100</v>
      </c>
      <c r="L3387" s="110">
        <f t="shared" si="841"/>
        <v>5049514.12</v>
      </c>
      <c r="M3387" s="108"/>
      <c r="N3387" s="108"/>
      <c r="O3387" s="108"/>
      <c r="P3387" s="110">
        <f>'Форма 2'!C3387-M3387-N3387-O3387</f>
        <v>5049514.12</v>
      </c>
      <c r="Q3387" s="111">
        <f t="shared" si="848"/>
        <v>1606.1306402875409</v>
      </c>
      <c r="R3387" s="111">
        <f t="shared" si="849"/>
        <v>1606.1306402875409</v>
      </c>
      <c r="S3387" s="112" t="s">
        <v>2152</v>
      </c>
      <c r="T3387" s="107" t="s">
        <v>82</v>
      </c>
      <c r="U3387" s="217"/>
      <c r="V3387" s="85"/>
      <c r="W3387" s="85"/>
      <c r="X3387" s="85">
        <v>1</v>
      </c>
      <c r="Y3387" s="85"/>
      <c r="Z3387" s="85"/>
      <c r="AA3387" s="85">
        <v>1</v>
      </c>
      <c r="AB3387" s="86"/>
      <c r="AC3387" s="86"/>
      <c r="AD3387" s="85"/>
      <c r="AE3387" s="85"/>
      <c r="AF3387" s="85"/>
      <c r="AG3387" s="85"/>
      <c r="AH3387" s="85"/>
      <c r="AI3387" s="85"/>
      <c r="AJ3387" s="85"/>
    </row>
    <row r="3388" spans="1:36" ht="16.5" thickTop="1" thickBot="1">
      <c r="A3388" s="105">
        <f t="shared" si="847"/>
        <v>234</v>
      </c>
      <c r="B3388" s="195" t="s">
        <v>3270</v>
      </c>
      <c r="C3388" s="130">
        <v>1962</v>
      </c>
      <c r="D3388" s="107"/>
      <c r="E3388" s="131" t="s">
        <v>94</v>
      </c>
      <c r="F3388" s="107">
        <v>4</v>
      </c>
      <c r="G3388" s="105">
        <v>2</v>
      </c>
      <c r="H3388" s="111">
        <v>1296.9000000000001</v>
      </c>
      <c r="I3388" s="111">
        <v>1116.6500000000001</v>
      </c>
      <c r="J3388" s="111">
        <v>1116.6500000000001</v>
      </c>
      <c r="K3388" s="109">
        <v>54</v>
      </c>
      <c r="L3388" s="110">
        <f t="shared" si="841"/>
        <v>5840615.0880000014</v>
      </c>
      <c r="M3388" s="108"/>
      <c r="N3388" s="108"/>
      <c r="O3388" s="108"/>
      <c r="P3388" s="110">
        <f>'Форма 2'!C3388-M3388-N3388-O3388</f>
        <v>5840615.0880000014</v>
      </c>
      <c r="Q3388" s="111">
        <f t="shared" si="848"/>
        <v>5230.4796382035565</v>
      </c>
      <c r="R3388" s="111">
        <f t="shared" si="849"/>
        <v>5230.4796382035565</v>
      </c>
      <c r="S3388" s="112" t="s">
        <v>2152</v>
      </c>
      <c r="T3388" s="107" t="s">
        <v>82</v>
      </c>
      <c r="U3388" s="217"/>
      <c r="V3388" s="85"/>
      <c r="W3388" s="85"/>
      <c r="X3388" s="85"/>
      <c r="Y3388" s="85"/>
      <c r="Z3388" s="85"/>
      <c r="AA3388" s="85"/>
      <c r="AB3388" s="86"/>
      <c r="AC3388" s="86"/>
      <c r="AD3388" s="85">
        <v>1</v>
      </c>
      <c r="AE3388" s="85"/>
      <c r="AF3388" s="85"/>
      <c r="AG3388" s="85"/>
      <c r="AH3388" s="85"/>
      <c r="AI3388" s="85"/>
      <c r="AJ3388" s="85"/>
    </row>
    <row r="3389" spans="1:36" ht="16.5" thickTop="1" thickBot="1">
      <c r="A3389" s="105">
        <f t="shared" si="847"/>
        <v>235</v>
      </c>
      <c r="B3389" s="195" t="s">
        <v>3271</v>
      </c>
      <c r="C3389" s="130">
        <v>1955</v>
      </c>
      <c r="D3389" s="107"/>
      <c r="E3389" s="131" t="s">
        <v>94</v>
      </c>
      <c r="F3389" s="107">
        <v>5</v>
      </c>
      <c r="G3389" s="105">
        <v>4</v>
      </c>
      <c r="H3389" s="111">
        <v>3624.2</v>
      </c>
      <c r="I3389" s="111">
        <v>3312.7</v>
      </c>
      <c r="J3389" s="111">
        <v>2872.7</v>
      </c>
      <c r="K3389" s="109">
        <v>100</v>
      </c>
      <c r="L3389" s="110">
        <f t="shared" si="841"/>
        <v>9015704.8879999984</v>
      </c>
      <c r="M3389" s="108"/>
      <c r="N3389" s="108"/>
      <c r="O3389" s="108"/>
      <c r="P3389" s="110">
        <f>'Форма 2'!C3389-M3389-N3389-O3389</f>
        <v>9015704.8879999984</v>
      </c>
      <c r="Q3389" s="111">
        <f t="shared" si="848"/>
        <v>2721.5579098620456</v>
      </c>
      <c r="R3389" s="111">
        <f t="shared" si="849"/>
        <v>2721.5579098620456</v>
      </c>
      <c r="S3389" s="112" t="s">
        <v>2152</v>
      </c>
      <c r="T3389" s="107" t="s">
        <v>82</v>
      </c>
      <c r="U3389" s="217"/>
      <c r="V3389" s="85">
        <v>1</v>
      </c>
      <c r="W3389" s="85"/>
      <c r="X3389" s="85"/>
      <c r="Y3389" s="85"/>
      <c r="Z3389" s="85"/>
      <c r="AA3389" s="85"/>
      <c r="AB3389" s="86"/>
      <c r="AC3389" s="86"/>
      <c r="AD3389" s="85"/>
      <c r="AE3389" s="85"/>
      <c r="AF3389" s="85"/>
      <c r="AG3389" s="85"/>
      <c r="AH3389" s="85"/>
      <c r="AI3389" s="85"/>
      <c r="AJ3389" s="85"/>
    </row>
    <row r="3390" spans="1:36" ht="16.5" thickTop="1" thickBot="1">
      <c r="A3390" s="105">
        <f t="shared" si="847"/>
        <v>236</v>
      </c>
      <c r="B3390" s="195" t="s">
        <v>3272</v>
      </c>
      <c r="C3390" s="130">
        <v>1987</v>
      </c>
      <c r="D3390" s="107"/>
      <c r="E3390" s="131" t="s">
        <v>94</v>
      </c>
      <c r="F3390" s="107">
        <v>5</v>
      </c>
      <c r="G3390" s="105">
        <v>3</v>
      </c>
      <c r="H3390" s="111">
        <v>6350.1</v>
      </c>
      <c r="I3390" s="111">
        <v>5758.7999999999993</v>
      </c>
      <c r="J3390" s="111">
        <v>3251.6</v>
      </c>
      <c r="K3390" s="109">
        <v>423</v>
      </c>
      <c r="L3390" s="110">
        <f t="shared" si="841"/>
        <v>14343542.379000001</v>
      </c>
      <c r="M3390" s="108"/>
      <c r="N3390" s="108"/>
      <c r="O3390" s="108"/>
      <c r="P3390" s="110">
        <f>'Форма 2'!C3390-M3390-N3390-O3390</f>
        <v>14343542.379000001</v>
      </c>
      <c r="Q3390" s="111">
        <f t="shared" si="848"/>
        <v>2490.7172291102315</v>
      </c>
      <c r="R3390" s="111">
        <f t="shared" si="849"/>
        <v>2490.7172291102315</v>
      </c>
      <c r="S3390" s="112" t="s">
        <v>2152</v>
      </c>
      <c r="T3390" s="107" t="s">
        <v>82</v>
      </c>
      <c r="U3390" s="217">
        <v>1</v>
      </c>
      <c r="V3390" s="85"/>
      <c r="W3390" s="85"/>
      <c r="X3390" s="85"/>
      <c r="Y3390" s="85"/>
      <c r="Z3390" s="85"/>
      <c r="AA3390" s="85"/>
      <c r="AB3390" s="86"/>
      <c r="AC3390" s="86"/>
      <c r="AD3390" s="85"/>
      <c r="AE3390" s="85"/>
      <c r="AF3390" s="85"/>
      <c r="AG3390" s="85"/>
      <c r="AH3390" s="85">
        <v>1</v>
      </c>
      <c r="AI3390" s="85"/>
      <c r="AJ3390" s="85"/>
    </row>
    <row r="3391" spans="1:36" ht="16.5" thickTop="1" thickBot="1">
      <c r="A3391" s="105">
        <f t="shared" si="847"/>
        <v>237</v>
      </c>
      <c r="B3391" s="195" t="s">
        <v>3273</v>
      </c>
      <c r="C3391" s="130">
        <v>1986</v>
      </c>
      <c r="D3391" s="107"/>
      <c r="E3391" s="131" t="s">
        <v>94</v>
      </c>
      <c r="F3391" s="107">
        <v>5</v>
      </c>
      <c r="G3391" s="105">
        <v>7</v>
      </c>
      <c r="H3391" s="111">
        <v>5142.5</v>
      </c>
      <c r="I3391" s="111">
        <v>4962.25</v>
      </c>
      <c r="J3391" s="111">
        <v>4773.25</v>
      </c>
      <c r="K3391" s="109">
        <v>263</v>
      </c>
      <c r="L3391" s="110">
        <f t="shared" si="841"/>
        <v>55450446.149999999</v>
      </c>
      <c r="M3391" s="108"/>
      <c r="N3391" s="108"/>
      <c r="O3391" s="108"/>
      <c r="P3391" s="110">
        <f>'Форма 2'!C3391-M3391-N3391-O3391</f>
        <v>55450446.149999999</v>
      </c>
      <c r="Q3391" s="111">
        <f t="shared" si="848"/>
        <v>11174.456375636051</v>
      </c>
      <c r="R3391" s="111">
        <f t="shared" si="849"/>
        <v>11174.456375636051</v>
      </c>
      <c r="S3391" s="112" t="s">
        <v>2152</v>
      </c>
      <c r="T3391" s="107" t="s">
        <v>82</v>
      </c>
      <c r="U3391" s="217"/>
      <c r="V3391" s="85"/>
      <c r="W3391" s="85"/>
      <c r="X3391" s="85">
        <v>1</v>
      </c>
      <c r="Y3391" s="85"/>
      <c r="Z3391" s="85"/>
      <c r="AA3391" s="85">
        <v>1</v>
      </c>
      <c r="AB3391" s="86"/>
      <c r="AC3391" s="86"/>
      <c r="AD3391" s="85">
        <v>1</v>
      </c>
      <c r="AE3391" s="85">
        <v>1</v>
      </c>
      <c r="AF3391" s="85"/>
      <c r="AG3391" s="85"/>
      <c r="AH3391" s="85"/>
      <c r="AI3391" s="85"/>
      <c r="AJ3391" s="85"/>
    </row>
    <row r="3392" spans="1:36" ht="16.5" thickTop="1" thickBot="1">
      <c r="A3392" s="105">
        <f t="shared" si="847"/>
        <v>238</v>
      </c>
      <c r="B3392" s="195" t="s">
        <v>3274</v>
      </c>
      <c r="C3392" s="130">
        <v>1984</v>
      </c>
      <c r="D3392" s="107"/>
      <c r="E3392" s="131" t="s">
        <v>239</v>
      </c>
      <c r="F3392" s="107">
        <v>5</v>
      </c>
      <c r="G3392" s="105">
        <v>8</v>
      </c>
      <c r="H3392" s="111">
        <v>5863.6</v>
      </c>
      <c r="I3392" s="111">
        <v>5133.6000000000004</v>
      </c>
      <c r="J3392" s="111">
        <v>5133.6000000000004</v>
      </c>
      <c r="K3392" s="109">
        <v>295</v>
      </c>
      <c r="L3392" s="110">
        <f t="shared" si="841"/>
        <v>4785342.5960000008</v>
      </c>
      <c r="M3392" s="108"/>
      <c r="N3392" s="108"/>
      <c r="O3392" s="108"/>
      <c r="P3392" s="110">
        <f>'Форма 2'!C3392-M3392-N3392-O3392</f>
        <v>4785342.5960000008</v>
      </c>
      <c r="Q3392" s="111">
        <f t="shared" si="848"/>
        <v>932.16117266635513</v>
      </c>
      <c r="R3392" s="111">
        <f t="shared" si="849"/>
        <v>932.16117266635513</v>
      </c>
      <c r="S3392" s="112" t="s">
        <v>2152</v>
      </c>
      <c r="T3392" s="107" t="s">
        <v>92</v>
      </c>
      <c r="U3392" s="217"/>
      <c r="V3392" s="85"/>
      <c r="W3392" s="85"/>
      <c r="X3392" s="85"/>
      <c r="Y3392" s="85"/>
      <c r="Z3392" s="85"/>
      <c r="AA3392" s="85"/>
      <c r="AB3392" s="86"/>
      <c r="AC3392" s="86"/>
      <c r="AD3392" s="85"/>
      <c r="AE3392" s="85"/>
      <c r="AF3392" s="85">
        <v>1</v>
      </c>
      <c r="AG3392" s="85"/>
      <c r="AH3392" s="85"/>
      <c r="AI3392" s="85"/>
      <c r="AJ3392" s="85"/>
    </row>
    <row r="3393" spans="1:36" ht="16.5" thickTop="1" thickBot="1">
      <c r="A3393" s="105">
        <f t="shared" si="847"/>
        <v>239</v>
      </c>
      <c r="B3393" s="195" t="s">
        <v>3275</v>
      </c>
      <c r="C3393" s="130">
        <v>1950</v>
      </c>
      <c r="D3393" s="107"/>
      <c r="E3393" s="131" t="s">
        <v>94</v>
      </c>
      <c r="F3393" s="107">
        <v>2</v>
      </c>
      <c r="G3393" s="105">
        <v>2</v>
      </c>
      <c r="H3393" s="111">
        <v>1382.5</v>
      </c>
      <c r="I3393" s="111">
        <v>1116.0999999999999</v>
      </c>
      <c r="J3393" s="111">
        <v>864.6</v>
      </c>
      <c r="K3393" s="109">
        <v>24</v>
      </c>
      <c r="L3393" s="110">
        <f t="shared" si="841"/>
        <v>891270.1</v>
      </c>
      <c r="M3393" s="108"/>
      <c r="N3393" s="108"/>
      <c r="O3393" s="108"/>
      <c r="P3393" s="110">
        <f>'Форма 2'!C3393-M3393-N3393-O3393</f>
        <v>891270.1</v>
      </c>
      <c r="Q3393" s="111">
        <f t="shared" si="848"/>
        <v>798.55756652629702</v>
      </c>
      <c r="R3393" s="111">
        <f t="shared" si="849"/>
        <v>798.55756652629702</v>
      </c>
      <c r="S3393" s="112" t="s">
        <v>2152</v>
      </c>
      <c r="T3393" s="107" t="s">
        <v>82</v>
      </c>
      <c r="U3393" s="217"/>
      <c r="V3393" s="85"/>
      <c r="W3393" s="85"/>
      <c r="X3393" s="85"/>
      <c r="Y3393" s="85"/>
      <c r="Z3393" s="85">
        <v>1</v>
      </c>
      <c r="AA3393" s="85"/>
      <c r="AB3393" s="86"/>
      <c r="AC3393" s="86"/>
      <c r="AD3393" s="85"/>
      <c r="AE3393" s="85"/>
      <c r="AF3393" s="85"/>
      <c r="AG3393" s="85"/>
      <c r="AH3393" s="85"/>
      <c r="AI3393" s="85"/>
      <c r="AJ3393" s="85"/>
    </row>
    <row r="3394" spans="1:36" ht="16.5" thickTop="1" thickBot="1">
      <c r="A3394" s="105">
        <f t="shared" si="847"/>
        <v>240</v>
      </c>
      <c r="B3394" s="195" t="s">
        <v>3276</v>
      </c>
      <c r="C3394" s="130">
        <v>1957</v>
      </c>
      <c r="D3394" s="107"/>
      <c r="E3394" s="131" t="s">
        <v>94</v>
      </c>
      <c r="F3394" s="107">
        <v>2</v>
      </c>
      <c r="G3394" s="105">
        <v>2</v>
      </c>
      <c r="H3394" s="111">
        <v>1188.5</v>
      </c>
      <c r="I3394" s="111">
        <v>861.9</v>
      </c>
      <c r="J3394" s="111">
        <v>413.2</v>
      </c>
      <c r="K3394" s="109">
        <v>22</v>
      </c>
      <c r="L3394" s="110">
        <f t="shared" si="841"/>
        <v>3623819.6950000003</v>
      </c>
      <c r="M3394" s="108"/>
      <c r="N3394" s="108"/>
      <c r="O3394" s="108"/>
      <c r="P3394" s="110">
        <f>'Форма 2'!C3394-M3394-N3394-O3394</f>
        <v>3623819.6950000003</v>
      </c>
      <c r="Q3394" s="111">
        <f t="shared" si="848"/>
        <v>4204.454919364196</v>
      </c>
      <c r="R3394" s="111">
        <f t="shared" si="849"/>
        <v>4204.454919364196</v>
      </c>
      <c r="S3394" s="112" t="s">
        <v>2152</v>
      </c>
      <c r="T3394" s="107" t="s">
        <v>82</v>
      </c>
      <c r="U3394" s="217"/>
      <c r="V3394" s="85"/>
      <c r="W3394" s="85"/>
      <c r="X3394" s="85">
        <v>1</v>
      </c>
      <c r="Y3394" s="85"/>
      <c r="Z3394" s="85"/>
      <c r="AA3394" s="85"/>
      <c r="AB3394" s="86"/>
      <c r="AC3394" s="86"/>
      <c r="AD3394" s="85"/>
      <c r="AE3394" s="85"/>
      <c r="AF3394" s="85"/>
      <c r="AG3394" s="85"/>
      <c r="AH3394" s="85">
        <v>1</v>
      </c>
      <c r="AI3394" s="85"/>
      <c r="AJ3394" s="85"/>
    </row>
    <row r="3395" spans="1:36" ht="16.5" thickTop="1" thickBot="1">
      <c r="A3395" s="105">
        <f t="shared" si="847"/>
        <v>241</v>
      </c>
      <c r="B3395" s="195" t="s">
        <v>3277</v>
      </c>
      <c r="C3395" s="130">
        <v>1961</v>
      </c>
      <c r="D3395" s="107"/>
      <c r="E3395" s="131" t="s">
        <v>94</v>
      </c>
      <c r="F3395" s="107">
        <v>5</v>
      </c>
      <c r="G3395" s="105">
        <v>3</v>
      </c>
      <c r="H3395" s="111">
        <v>2438.6</v>
      </c>
      <c r="I3395" s="111">
        <v>2376.5</v>
      </c>
      <c r="J3395" s="111">
        <v>2215.1</v>
      </c>
      <c r="K3395" s="109">
        <v>91</v>
      </c>
      <c r="L3395" s="110">
        <f t="shared" si="841"/>
        <v>10982283.872000001</v>
      </c>
      <c r="M3395" s="108"/>
      <c r="N3395" s="108"/>
      <c r="O3395" s="108"/>
      <c r="P3395" s="110">
        <f>'Форма 2'!C3395-M3395-N3395-O3395</f>
        <v>10982283.872000001</v>
      </c>
      <c r="Q3395" s="111">
        <f t="shared" si="848"/>
        <v>4621.2008718703983</v>
      </c>
      <c r="R3395" s="111">
        <f t="shared" si="849"/>
        <v>4621.2008718703983</v>
      </c>
      <c r="S3395" s="112" t="s">
        <v>2152</v>
      </c>
      <c r="T3395" s="107" t="s">
        <v>82</v>
      </c>
      <c r="U3395" s="217"/>
      <c r="V3395" s="85"/>
      <c r="W3395" s="85"/>
      <c r="X3395" s="85"/>
      <c r="Y3395" s="85"/>
      <c r="Z3395" s="85"/>
      <c r="AA3395" s="85"/>
      <c r="AB3395" s="86"/>
      <c r="AC3395" s="86"/>
      <c r="AD3395" s="85">
        <v>1</v>
      </c>
      <c r="AE3395" s="85"/>
      <c r="AF3395" s="85"/>
      <c r="AG3395" s="85"/>
      <c r="AH3395" s="85"/>
      <c r="AI3395" s="85"/>
      <c r="AJ3395" s="85"/>
    </row>
    <row r="3396" spans="1:36" ht="16.5" thickTop="1" thickBot="1">
      <c r="A3396" s="105">
        <f t="shared" si="847"/>
        <v>242</v>
      </c>
      <c r="B3396" s="195" t="s">
        <v>3278</v>
      </c>
      <c r="C3396" s="130">
        <v>1965</v>
      </c>
      <c r="D3396" s="107"/>
      <c r="E3396" s="131" t="s">
        <v>94</v>
      </c>
      <c r="F3396" s="107">
        <v>5</v>
      </c>
      <c r="G3396" s="105">
        <v>4</v>
      </c>
      <c r="H3396" s="111">
        <v>3358</v>
      </c>
      <c r="I3396" s="111">
        <v>3265</v>
      </c>
      <c r="J3396" s="111">
        <v>2544.8000000000002</v>
      </c>
      <c r="K3396" s="109">
        <v>114</v>
      </c>
      <c r="L3396" s="110">
        <f t="shared" si="841"/>
        <v>15122820.160000002</v>
      </c>
      <c r="M3396" s="108"/>
      <c r="N3396" s="108"/>
      <c r="O3396" s="108"/>
      <c r="P3396" s="110">
        <f>'Форма 2'!C3396-M3396-N3396-O3396</f>
        <v>15122820.160000002</v>
      </c>
      <c r="Q3396" s="111">
        <f t="shared" si="848"/>
        <v>4631.7979050535996</v>
      </c>
      <c r="R3396" s="111">
        <f t="shared" si="849"/>
        <v>4631.7979050535996</v>
      </c>
      <c r="S3396" s="112" t="s">
        <v>2152</v>
      </c>
      <c r="T3396" s="107" t="s">
        <v>82</v>
      </c>
      <c r="U3396" s="217"/>
      <c r="V3396" s="85"/>
      <c r="W3396" s="85"/>
      <c r="X3396" s="85"/>
      <c r="Y3396" s="85"/>
      <c r="Z3396" s="85"/>
      <c r="AA3396" s="85"/>
      <c r="AB3396" s="86"/>
      <c r="AC3396" s="86"/>
      <c r="AD3396" s="85">
        <v>1</v>
      </c>
      <c r="AE3396" s="85"/>
      <c r="AF3396" s="85"/>
      <c r="AG3396" s="85"/>
      <c r="AH3396" s="85"/>
      <c r="AI3396" s="85"/>
      <c r="AJ3396" s="85"/>
    </row>
    <row r="3397" spans="1:36" ht="16.5" thickTop="1" thickBot="1">
      <c r="A3397" s="105">
        <f t="shared" si="847"/>
        <v>243</v>
      </c>
      <c r="B3397" s="195" t="s">
        <v>3279</v>
      </c>
      <c r="C3397" s="130">
        <v>1965</v>
      </c>
      <c r="D3397" s="107"/>
      <c r="E3397" s="131" t="s">
        <v>94</v>
      </c>
      <c r="F3397" s="107">
        <v>5</v>
      </c>
      <c r="G3397" s="105">
        <v>4</v>
      </c>
      <c r="H3397" s="111">
        <v>3285</v>
      </c>
      <c r="I3397" s="111">
        <v>3277.6</v>
      </c>
      <c r="J3397" s="111">
        <v>2659.2</v>
      </c>
      <c r="K3397" s="109">
        <v>97</v>
      </c>
      <c r="L3397" s="110">
        <f t="shared" si="841"/>
        <v>14794063.200000001</v>
      </c>
      <c r="M3397" s="108"/>
      <c r="N3397" s="108"/>
      <c r="O3397" s="108"/>
      <c r="P3397" s="110">
        <f>'Форма 2'!C3397-M3397-N3397-O3397</f>
        <v>14794063.200000001</v>
      </c>
      <c r="Q3397" s="111">
        <f t="shared" si="848"/>
        <v>4513.6878203563592</v>
      </c>
      <c r="R3397" s="111">
        <f t="shared" si="849"/>
        <v>4513.6878203563592</v>
      </c>
      <c r="S3397" s="112" t="s">
        <v>2152</v>
      </c>
      <c r="T3397" s="107" t="s">
        <v>82</v>
      </c>
      <c r="U3397" s="217"/>
      <c r="V3397" s="85"/>
      <c r="W3397" s="85"/>
      <c r="X3397" s="85"/>
      <c r="Y3397" s="85"/>
      <c r="Z3397" s="85"/>
      <c r="AA3397" s="85"/>
      <c r="AB3397" s="86"/>
      <c r="AC3397" s="86"/>
      <c r="AD3397" s="85">
        <v>1</v>
      </c>
      <c r="AE3397" s="85"/>
      <c r="AF3397" s="85"/>
      <c r="AG3397" s="85"/>
      <c r="AH3397" s="85"/>
      <c r="AI3397" s="85"/>
      <c r="AJ3397" s="85"/>
    </row>
    <row r="3398" spans="1:36" ht="16.5" thickTop="1" thickBot="1">
      <c r="A3398" s="105">
        <f t="shared" si="847"/>
        <v>244</v>
      </c>
      <c r="B3398" s="114" t="s">
        <v>3280</v>
      </c>
      <c r="C3398" s="113">
        <v>1966</v>
      </c>
      <c r="D3398" s="107"/>
      <c r="E3398" s="114" t="s">
        <v>91</v>
      </c>
      <c r="F3398" s="107">
        <v>5</v>
      </c>
      <c r="G3398" s="107">
        <v>8</v>
      </c>
      <c r="H3398" s="111">
        <v>6554</v>
      </c>
      <c r="I3398" s="111">
        <v>5710.84</v>
      </c>
      <c r="J3398" s="111">
        <v>5710.84</v>
      </c>
      <c r="K3398" s="125">
        <v>293</v>
      </c>
      <c r="L3398" s="110">
        <f t="shared" si="841"/>
        <v>471580.43000000005</v>
      </c>
      <c r="M3398" s="108"/>
      <c r="N3398" s="108"/>
      <c r="O3398" s="108"/>
      <c r="P3398" s="110">
        <f>'Форма 2'!C3398-M3398-N3398-O3398</f>
        <v>471580.43000000005</v>
      </c>
      <c r="Q3398" s="111">
        <f t="shared" si="848"/>
        <v>82.576368800386646</v>
      </c>
      <c r="R3398" s="111">
        <f t="shared" si="849"/>
        <v>82.576368800386646</v>
      </c>
      <c r="S3398" s="112" t="s">
        <v>2152</v>
      </c>
      <c r="T3398" s="107" t="s">
        <v>82</v>
      </c>
      <c r="U3398" s="217"/>
      <c r="V3398" s="85"/>
      <c r="W3398" s="85"/>
      <c r="X3398" s="85"/>
      <c r="Y3398" s="85"/>
      <c r="Z3398" s="172"/>
      <c r="AA3398" s="172"/>
      <c r="AB3398" s="171"/>
      <c r="AC3398" s="154"/>
      <c r="AD3398" s="85"/>
      <c r="AE3398" s="85"/>
      <c r="AF3398" s="85"/>
      <c r="AG3398" s="166" t="s">
        <v>5105</v>
      </c>
      <c r="AH3398" s="85"/>
      <c r="AI3398" s="85"/>
      <c r="AJ3398" s="85"/>
    </row>
    <row r="3399" spans="1:36" ht="16.5" thickTop="1" thickBot="1">
      <c r="A3399" s="105">
        <f t="shared" si="847"/>
        <v>245</v>
      </c>
      <c r="B3399" s="195" t="s">
        <v>3281</v>
      </c>
      <c r="C3399" s="130">
        <v>1969</v>
      </c>
      <c r="D3399" s="107"/>
      <c r="E3399" s="131" t="s">
        <v>212</v>
      </c>
      <c r="F3399" s="107">
        <v>5</v>
      </c>
      <c r="G3399" s="105">
        <v>6</v>
      </c>
      <c r="H3399" s="111">
        <v>5201.2</v>
      </c>
      <c r="I3399" s="111">
        <v>4684.7</v>
      </c>
      <c r="J3399" s="111">
        <v>4491.7</v>
      </c>
      <c r="K3399" s="109"/>
      <c r="L3399" s="110">
        <f t="shared" si="841"/>
        <v>4244751.3319999995</v>
      </c>
      <c r="M3399" s="108"/>
      <c r="N3399" s="108"/>
      <c r="O3399" s="108"/>
      <c r="P3399" s="110">
        <f>'Форма 2'!C3399-M3399-N3399-O3399</f>
        <v>4244751.3319999995</v>
      </c>
      <c r="Q3399" s="111">
        <f t="shared" si="848"/>
        <v>906.08818750400235</v>
      </c>
      <c r="R3399" s="111">
        <f t="shared" si="849"/>
        <v>906.08818750400235</v>
      </c>
      <c r="S3399" s="112" t="s">
        <v>2152</v>
      </c>
      <c r="T3399" s="107" t="s">
        <v>82</v>
      </c>
      <c r="U3399" s="217"/>
      <c r="V3399" s="85"/>
      <c r="W3399" s="85"/>
      <c r="X3399" s="85"/>
      <c r="Y3399" s="85"/>
      <c r="Z3399" s="85"/>
      <c r="AA3399" s="85"/>
      <c r="AB3399" s="86"/>
      <c r="AC3399" s="86"/>
      <c r="AD3399" s="85"/>
      <c r="AE3399" s="85"/>
      <c r="AF3399" s="85">
        <v>1</v>
      </c>
      <c r="AG3399" s="85"/>
      <c r="AH3399" s="85"/>
      <c r="AI3399" s="85"/>
      <c r="AJ3399" s="85"/>
    </row>
    <row r="3400" spans="1:36" ht="16.5" thickTop="1" thickBot="1">
      <c r="A3400" s="105">
        <f t="shared" si="847"/>
        <v>246</v>
      </c>
      <c r="B3400" s="195" t="s">
        <v>3282</v>
      </c>
      <c r="C3400" s="130">
        <v>1968</v>
      </c>
      <c r="D3400" s="107"/>
      <c r="E3400" s="131" t="s">
        <v>212</v>
      </c>
      <c r="F3400" s="107">
        <v>5</v>
      </c>
      <c r="G3400" s="105">
        <v>6</v>
      </c>
      <c r="H3400" s="111">
        <v>4928.2</v>
      </c>
      <c r="I3400" s="111">
        <v>4413.8999999999996</v>
      </c>
      <c r="J3400" s="111">
        <v>4413.8999999999996</v>
      </c>
      <c r="K3400" s="109"/>
      <c r="L3400" s="110">
        <f t="shared" si="841"/>
        <v>4021953.3020000001</v>
      </c>
      <c r="M3400" s="108"/>
      <c r="N3400" s="108"/>
      <c r="O3400" s="108"/>
      <c r="P3400" s="110">
        <f>'Форма 2'!C3400-M3400-N3400-O3400</f>
        <v>4021953.3020000001</v>
      </c>
      <c r="Q3400" s="111">
        <f t="shared" si="848"/>
        <v>911.20172681755378</v>
      </c>
      <c r="R3400" s="111">
        <f t="shared" si="849"/>
        <v>911.20172681755378</v>
      </c>
      <c r="S3400" s="112" t="s">
        <v>2152</v>
      </c>
      <c r="T3400" s="107" t="s">
        <v>82</v>
      </c>
      <c r="U3400" s="217"/>
      <c r="V3400" s="85"/>
      <c r="W3400" s="85"/>
      <c r="X3400" s="85"/>
      <c r="Y3400" s="85"/>
      <c r="Z3400" s="85"/>
      <c r="AA3400" s="85"/>
      <c r="AB3400" s="86"/>
      <c r="AC3400" s="86"/>
      <c r="AD3400" s="85"/>
      <c r="AE3400" s="85"/>
      <c r="AF3400" s="85">
        <v>1</v>
      </c>
      <c r="AG3400" s="85"/>
      <c r="AH3400" s="85"/>
      <c r="AI3400" s="85"/>
      <c r="AJ3400" s="85"/>
    </row>
    <row r="3401" spans="1:36" ht="16.5" thickTop="1" thickBot="1">
      <c r="A3401" s="105">
        <f t="shared" si="847"/>
        <v>247</v>
      </c>
      <c r="B3401" s="195" t="s">
        <v>3283</v>
      </c>
      <c r="C3401" s="130">
        <v>1969</v>
      </c>
      <c r="D3401" s="107"/>
      <c r="E3401" s="131" t="s">
        <v>239</v>
      </c>
      <c r="F3401" s="107">
        <v>5</v>
      </c>
      <c r="G3401" s="105">
        <v>6</v>
      </c>
      <c r="H3401" s="111">
        <v>4405.5</v>
      </c>
      <c r="I3401" s="111">
        <v>4225.25</v>
      </c>
      <c r="J3401" s="111">
        <v>4225.25</v>
      </c>
      <c r="K3401" s="109">
        <v>152</v>
      </c>
      <c r="L3401" s="110">
        <f t="shared" si="841"/>
        <v>3595372.605</v>
      </c>
      <c r="M3401" s="108"/>
      <c r="N3401" s="108"/>
      <c r="O3401" s="108"/>
      <c r="P3401" s="110">
        <f>'Форма 2'!C3401-M3401-N3401-O3401</f>
        <v>3595372.605</v>
      </c>
      <c r="Q3401" s="111">
        <f t="shared" si="848"/>
        <v>850.92541388083544</v>
      </c>
      <c r="R3401" s="111">
        <f t="shared" si="849"/>
        <v>850.92541388083544</v>
      </c>
      <c r="S3401" s="112" t="s">
        <v>2152</v>
      </c>
      <c r="T3401" s="107" t="s">
        <v>82</v>
      </c>
      <c r="U3401" s="217"/>
      <c r="V3401" s="85"/>
      <c r="W3401" s="85"/>
      <c r="X3401" s="85"/>
      <c r="Y3401" s="85"/>
      <c r="Z3401" s="85"/>
      <c r="AA3401" s="85"/>
      <c r="AB3401" s="86"/>
      <c r="AC3401" s="86"/>
      <c r="AD3401" s="85"/>
      <c r="AE3401" s="85"/>
      <c r="AF3401" s="85">
        <v>1</v>
      </c>
      <c r="AG3401" s="85"/>
      <c r="AH3401" s="85"/>
      <c r="AI3401" s="85"/>
      <c r="AJ3401" s="85"/>
    </row>
    <row r="3402" spans="1:36" ht="16.5" thickTop="1" thickBot="1">
      <c r="A3402" s="105">
        <f t="shared" si="847"/>
        <v>248</v>
      </c>
      <c r="B3402" s="195" t="s">
        <v>3284</v>
      </c>
      <c r="C3402" s="130">
        <v>1987</v>
      </c>
      <c r="D3402" s="107"/>
      <c r="E3402" s="131" t="s">
        <v>94</v>
      </c>
      <c r="F3402" s="107">
        <v>16</v>
      </c>
      <c r="G3402" s="105">
        <v>1</v>
      </c>
      <c r="H3402" s="111">
        <v>5446.8</v>
      </c>
      <c r="I3402" s="111">
        <v>5446.8</v>
      </c>
      <c r="J3402" s="111">
        <v>5446.8</v>
      </c>
      <c r="K3402" s="109">
        <v>201</v>
      </c>
      <c r="L3402" s="110">
        <f t="shared" si="841"/>
        <v>7999028.9199999999</v>
      </c>
      <c r="M3402" s="108"/>
      <c r="N3402" s="108"/>
      <c r="O3402" s="108"/>
      <c r="P3402" s="110">
        <f>'Форма 2'!C3402-M3402-N3402-O3402</f>
        <v>7999028.9199999999</v>
      </c>
      <c r="Q3402" s="111">
        <f t="shared" si="848"/>
        <v>1468.5740104281413</v>
      </c>
      <c r="R3402" s="111">
        <f t="shared" si="849"/>
        <v>1468.5740104281413</v>
      </c>
      <c r="S3402" s="112" t="s">
        <v>2152</v>
      </c>
      <c r="T3402" s="107" t="s">
        <v>82</v>
      </c>
      <c r="U3402" s="217"/>
      <c r="V3402" s="85"/>
      <c r="W3402" s="85"/>
      <c r="X3402" s="85"/>
      <c r="Y3402" s="85"/>
      <c r="Z3402" s="172"/>
      <c r="AA3402" s="172"/>
      <c r="AB3402" s="177">
        <v>2</v>
      </c>
      <c r="AC3402" s="154">
        <f>3930316.8+4068712.12</f>
        <v>7999028.9199999999</v>
      </c>
      <c r="AD3402" s="85"/>
      <c r="AE3402" s="85"/>
      <c r="AF3402" s="85"/>
      <c r="AG3402" s="166"/>
      <c r="AH3402" s="85"/>
      <c r="AI3402" s="85"/>
      <c r="AJ3402" s="85"/>
    </row>
    <row r="3403" spans="1:36" ht="16.5" thickTop="1" thickBot="1">
      <c r="A3403" s="105">
        <f t="shared" si="847"/>
        <v>249</v>
      </c>
      <c r="B3403" s="195" t="s">
        <v>3285</v>
      </c>
      <c r="C3403" s="130">
        <v>1982</v>
      </c>
      <c r="D3403" s="107"/>
      <c r="E3403" s="131" t="s">
        <v>94</v>
      </c>
      <c r="F3403" s="107">
        <v>9</v>
      </c>
      <c r="G3403" s="105">
        <v>4</v>
      </c>
      <c r="H3403" s="111">
        <v>8169.3</v>
      </c>
      <c r="I3403" s="111">
        <v>8138.8</v>
      </c>
      <c r="J3403" s="111">
        <v>7005.6</v>
      </c>
      <c r="K3403" s="109">
        <v>349</v>
      </c>
      <c r="L3403" s="110">
        <f t="shared" si="841"/>
        <v>8190213.4079999998</v>
      </c>
      <c r="M3403" s="108"/>
      <c r="N3403" s="108"/>
      <c r="O3403" s="108"/>
      <c r="P3403" s="110">
        <f>'Форма 2'!C3403-M3403-N3403-O3403</f>
        <v>8190213.4079999998</v>
      </c>
      <c r="Q3403" s="111">
        <f t="shared" si="848"/>
        <v>1006.3170747530348</v>
      </c>
      <c r="R3403" s="111">
        <f t="shared" si="849"/>
        <v>1006.3170747530348</v>
      </c>
      <c r="S3403" s="112" t="s">
        <v>2152</v>
      </c>
      <c r="T3403" s="107" t="s">
        <v>82</v>
      </c>
      <c r="U3403" s="217">
        <v>1</v>
      </c>
      <c r="V3403" s="85"/>
      <c r="W3403" s="85"/>
      <c r="X3403" s="85"/>
      <c r="Y3403" s="85"/>
      <c r="Z3403" s="85"/>
      <c r="AA3403" s="85"/>
      <c r="AB3403" s="86"/>
      <c r="AC3403" s="86"/>
      <c r="AD3403" s="85"/>
      <c r="AE3403" s="85"/>
      <c r="AF3403" s="85"/>
      <c r="AG3403" s="85"/>
      <c r="AH3403" s="85"/>
      <c r="AI3403" s="85"/>
      <c r="AJ3403" s="85"/>
    </row>
    <row r="3404" spans="1:36" ht="16.5" thickTop="1" thickBot="1">
      <c r="A3404" s="105">
        <f t="shared" si="847"/>
        <v>250</v>
      </c>
      <c r="B3404" s="195" t="s">
        <v>3286</v>
      </c>
      <c r="C3404" s="130">
        <v>1978</v>
      </c>
      <c r="D3404" s="107"/>
      <c r="E3404" s="131" t="s">
        <v>239</v>
      </c>
      <c r="F3404" s="107">
        <v>9</v>
      </c>
      <c r="G3404" s="105">
        <v>2</v>
      </c>
      <c r="H3404" s="111">
        <v>3817.5</v>
      </c>
      <c r="I3404" s="111">
        <v>2732.3</v>
      </c>
      <c r="J3404" s="111">
        <v>2674.9</v>
      </c>
      <c r="K3404" s="109">
        <v>212</v>
      </c>
      <c r="L3404" s="110">
        <f t="shared" si="841"/>
        <v>1305890.3999999999</v>
      </c>
      <c r="M3404" s="108"/>
      <c r="N3404" s="108"/>
      <c r="O3404" s="108"/>
      <c r="P3404" s="110">
        <f>'Форма 2'!C3404-M3404-N3404-O3404</f>
        <v>1305890.3999999999</v>
      </c>
      <c r="Q3404" s="111">
        <f t="shared" si="848"/>
        <v>477.9454671888152</v>
      </c>
      <c r="R3404" s="111">
        <f t="shared" si="849"/>
        <v>477.9454671888152</v>
      </c>
      <c r="S3404" s="112" t="s">
        <v>2152</v>
      </c>
      <c r="T3404" s="107" t="s">
        <v>82</v>
      </c>
      <c r="U3404" s="217"/>
      <c r="V3404" s="85"/>
      <c r="W3404" s="85"/>
      <c r="X3404" s="85">
        <v>1</v>
      </c>
      <c r="Y3404" s="85"/>
      <c r="Z3404" s="85"/>
      <c r="AA3404" s="85"/>
      <c r="AB3404" s="86"/>
      <c r="AC3404" s="86"/>
      <c r="AD3404" s="85"/>
      <c r="AE3404" s="85"/>
      <c r="AF3404" s="85"/>
      <c r="AG3404" s="85"/>
      <c r="AH3404" s="85"/>
      <c r="AI3404" s="85"/>
      <c r="AJ3404" s="85"/>
    </row>
    <row r="3405" spans="1:36" ht="16.5" thickTop="1" thickBot="1">
      <c r="A3405" s="105">
        <f t="shared" si="847"/>
        <v>251</v>
      </c>
      <c r="B3405" s="195" t="s">
        <v>3287</v>
      </c>
      <c r="C3405" s="130">
        <v>1969</v>
      </c>
      <c r="D3405" s="107"/>
      <c r="E3405" s="131" t="s">
        <v>91</v>
      </c>
      <c r="F3405" s="107">
        <v>5</v>
      </c>
      <c r="G3405" s="105">
        <v>6</v>
      </c>
      <c r="H3405" s="111">
        <v>4422.6000000000004</v>
      </c>
      <c r="I3405" s="111">
        <v>4366.6000000000004</v>
      </c>
      <c r="J3405" s="111">
        <v>3864.4410000000003</v>
      </c>
      <c r="K3405" s="109">
        <v>214</v>
      </c>
      <c r="L3405" s="110">
        <f t="shared" si="841"/>
        <v>19917267.552000005</v>
      </c>
      <c r="M3405" s="108"/>
      <c r="N3405" s="108"/>
      <c r="O3405" s="108"/>
      <c r="P3405" s="110">
        <f>'Форма 2'!C3405-M3405-N3405-O3405</f>
        <v>19917267.552000005</v>
      </c>
      <c r="Q3405" s="111">
        <f t="shared" si="848"/>
        <v>4561.2759474190452</v>
      </c>
      <c r="R3405" s="111">
        <f t="shared" si="849"/>
        <v>4561.2759474190452</v>
      </c>
      <c r="S3405" s="112" t="s">
        <v>2152</v>
      </c>
      <c r="T3405" s="107" t="s">
        <v>82</v>
      </c>
      <c r="U3405" s="217"/>
      <c r="V3405" s="85"/>
      <c r="W3405" s="85"/>
      <c r="X3405" s="85"/>
      <c r="Y3405" s="85"/>
      <c r="Z3405" s="85"/>
      <c r="AA3405" s="85"/>
      <c r="AB3405" s="86"/>
      <c r="AC3405" s="86"/>
      <c r="AD3405" s="85">
        <v>1</v>
      </c>
      <c r="AE3405" s="85"/>
      <c r="AF3405" s="85"/>
      <c r="AG3405" s="85"/>
      <c r="AH3405" s="85"/>
      <c r="AI3405" s="85"/>
      <c r="AJ3405" s="85"/>
    </row>
    <row r="3406" spans="1:36" ht="16.5" thickTop="1" thickBot="1">
      <c r="A3406" s="105">
        <f t="shared" si="847"/>
        <v>252</v>
      </c>
      <c r="B3406" s="195" t="s">
        <v>3288</v>
      </c>
      <c r="C3406" s="130">
        <v>1953</v>
      </c>
      <c r="D3406" s="107">
        <v>2015</v>
      </c>
      <c r="E3406" s="131" t="s">
        <v>378</v>
      </c>
      <c r="F3406" s="107">
        <v>2</v>
      </c>
      <c r="G3406" s="105">
        <v>1</v>
      </c>
      <c r="H3406" s="111">
        <v>495.2</v>
      </c>
      <c r="I3406" s="111">
        <v>329.3</v>
      </c>
      <c r="J3406" s="111">
        <v>329.3</v>
      </c>
      <c r="K3406" s="109">
        <v>10</v>
      </c>
      <c r="L3406" s="110">
        <f t="shared" si="841"/>
        <v>1509899.4640000002</v>
      </c>
      <c r="M3406" s="108"/>
      <c r="N3406" s="108"/>
      <c r="O3406" s="108"/>
      <c r="P3406" s="110">
        <f>'Форма 2'!C3406-M3406-N3406-O3406</f>
        <v>1509899.4640000002</v>
      </c>
      <c r="Q3406" s="111">
        <f t="shared" si="848"/>
        <v>4585.1790586091711</v>
      </c>
      <c r="R3406" s="111">
        <f t="shared" si="849"/>
        <v>4585.1790586091711</v>
      </c>
      <c r="S3406" s="112" t="s">
        <v>2152</v>
      </c>
      <c r="T3406" s="107" t="s">
        <v>82</v>
      </c>
      <c r="U3406" s="217"/>
      <c r="V3406" s="85"/>
      <c r="W3406" s="85"/>
      <c r="X3406" s="85">
        <v>1</v>
      </c>
      <c r="Y3406" s="85"/>
      <c r="Z3406" s="85"/>
      <c r="AA3406" s="85"/>
      <c r="AB3406" s="86"/>
      <c r="AC3406" s="86"/>
      <c r="AD3406" s="85"/>
      <c r="AE3406" s="85"/>
      <c r="AF3406" s="85"/>
      <c r="AG3406" s="85"/>
      <c r="AH3406" s="85">
        <v>1</v>
      </c>
      <c r="AI3406" s="85"/>
      <c r="AJ3406" s="85"/>
    </row>
    <row r="3407" spans="1:36" ht="16.5" thickTop="1" thickBot="1">
      <c r="A3407" s="105">
        <f t="shared" si="847"/>
        <v>253</v>
      </c>
      <c r="B3407" s="195" t="s">
        <v>3289</v>
      </c>
      <c r="C3407" s="130">
        <v>1962</v>
      </c>
      <c r="D3407" s="107"/>
      <c r="E3407" s="131" t="s">
        <v>94</v>
      </c>
      <c r="F3407" s="107">
        <v>5</v>
      </c>
      <c r="G3407" s="105">
        <v>2</v>
      </c>
      <c r="H3407" s="111">
        <v>2456.1</v>
      </c>
      <c r="I3407" s="111">
        <v>1810.5</v>
      </c>
      <c r="J3407" s="111">
        <v>1597.7</v>
      </c>
      <c r="K3407" s="109">
        <v>78</v>
      </c>
      <c r="L3407" s="110">
        <f t="shared" si="841"/>
        <v>11061095.472000001</v>
      </c>
      <c r="M3407" s="108"/>
      <c r="N3407" s="108"/>
      <c r="O3407" s="108"/>
      <c r="P3407" s="110">
        <f>'Форма 2'!C3407-M3407-N3407-O3407</f>
        <v>11061095.472000001</v>
      </c>
      <c r="Q3407" s="111">
        <f t="shared" si="848"/>
        <v>6109.4147870753941</v>
      </c>
      <c r="R3407" s="111">
        <f t="shared" si="849"/>
        <v>6109.4147870753941</v>
      </c>
      <c r="S3407" s="112" t="s">
        <v>2152</v>
      </c>
      <c r="T3407" s="107" t="s">
        <v>82</v>
      </c>
      <c r="U3407" s="217"/>
      <c r="V3407" s="85"/>
      <c r="W3407" s="85"/>
      <c r="X3407" s="85"/>
      <c r="Y3407" s="85"/>
      <c r="Z3407" s="85"/>
      <c r="AA3407" s="85"/>
      <c r="AB3407" s="86"/>
      <c r="AC3407" s="86"/>
      <c r="AD3407" s="85">
        <v>1</v>
      </c>
      <c r="AE3407" s="85"/>
      <c r="AF3407" s="85"/>
      <c r="AG3407" s="85"/>
      <c r="AH3407" s="85"/>
      <c r="AI3407" s="85"/>
      <c r="AJ3407" s="85"/>
    </row>
    <row r="3408" spans="1:36" ht="16.5" thickTop="1" thickBot="1">
      <c r="A3408" s="105">
        <f t="shared" si="847"/>
        <v>254</v>
      </c>
      <c r="B3408" s="195" t="s">
        <v>3290</v>
      </c>
      <c r="C3408" s="130">
        <v>1963</v>
      </c>
      <c r="D3408" s="107"/>
      <c r="E3408" s="131" t="s">
        <v>94</v>
      </c>
      <c r="F3408" s="107">
        <v>5</v>
      </c>
      <c r="G3408" s="105">
        <v>2</v>
      </c>
      <c r="H3408" s="111">
        <v>2274.1999999999998</v>
      </c>
      <c r="I3408" s="111">
        <v>1613.2</v>
      </c>
      <c r="J3408" s="111">
        <v>1539.9</v>
      </c>
      <c r="K3408" s="109">
        <v>74</v>
      </c>
      <c r="L3408" s="110">
        <f t="shared" si="841"/>
        <v>10241905.184</v>
      </c>
      <c r="M3408" s="108"/>
      <c r="N3408" s="108"/>
      <c r="O3408" s="108"/>
      <c r="P3408" s="110">
        <f>'Форма 2'!C3408-M3408-N3408-O3408</f>
        <v>10241905.184</v>
      </c>
      <c r="Q3408" s="111">
        <f t="shared" si="848"/>
        <v>6348.8130324820231</v>
      </c>
      <c r="R3408" s="111">
        <f t="shared" si="849"/>
        <v>6348.8130324820231</v>
      </c>
      <c r="S3408" s="112" t="s">
        <v>2152</v>
      </c>
      <c r="T3408" s="107" t="s">
        <v>82</v>
      </c>
      <c r="U3408" s="217"/>
      <c r="V3408" s="85"/>
      <c r="W3408" s="85"/>
      <c r="X3408" s="85"/>
      <c r="Y3408" s="85"/>
      <c r="Z3408" s="85"/>
      <c r="AA3408" s="85"/>
      <c r="AB3408" s="86"/>
      <c r="AC3408" s="86"/>
      <c r="AD3408" s="85">
        <v>1</v>
      </c>
      <c r="AE3408" s="85"/>
      <c r="AF3408" s="85"/>
      <c r="AG3408" s="85"/>
      <c r="AH3408" s="85"/>
      <c r="AI3408" s="85"/>
      <c r="AJ3408" s="85"/>
    </row>
    <row r="3409" spans="1:36" ht="16.5" thickTop="1" thickBot="1">
      <c r="A3409" s="105">
        <f t="shared" si="847"/>
        <v>255</v>
      </c>
      <c r="B3409" s="195" t="s">
        <v>3291</v>
      </c>
      <c r="C3409" s="130">
        <v>1961</v>
      </c>
      <c r="D3409" s="107"/>
      <c r="E3409" s="131" t="s">
        <v>94</v>
      </c>
      <c r="F3409" s="107">
        <v>4</v>
      </c>
      <c r="G3409" s="105">
        <v>2</v>
      </c>
      <c r="H3409" s="111">
        <v>1917.4</v>
      </c>
      <c r="I3409" s="111">
        <v>1278.4000000000001</v>
      </c>
      <c r="J3409" s="111">
        <v>1278.4000000000001</v>
      </c>
      <c r="K3409" s="109">
        <v>60</v>
      </c>
      <c r="L3409" s="110">
        <f t="shared" si="841"/>
        <v>8635049.2480000015</v>
      </c>
      <c r="M3409" s="108"/>
      <c r="N3409" s="108"/>
      <c r="O3409" s="108"/>
      <c r="P3409" s="110">
        <f>'Форма 2'!C3409-M3409-N3409-O3409</f>
        <v>8635049.2480000015</v>
      </c>
      <c r="Q3409" s="111">
        <f t="shared" si="848"/>
        <v>6754.575444305382</v>
      </c>
      <c r="R3409" s="111">
        <f t="shared" si="849"/>
        <v>6754.575444305382</v>
      </c>
      <c r="S3409" s="112" t="s">
        <v>2152</v>
      </c>
      <c r="T3409" s="107" t="s">
        <v>82</v>
      </c>
      <c r="U3409" s="217"/>
      <c r="V3409" s="85"/>
      <c r="W3409" s="85"/>
      <c r="X3409" s="85"/>
      <c r="Y3409" s="85"/>
      <c r="Z3409" s="85"/>
      <c r="AA3409" s="85"/>
      <c r="AB3409" s="86"/>
      <c r="AC3409" s="86"/>
      <c r="AD3409" s="85">
        <v>1</v>
      </c>
      <c r="AE3409" s="85"/>
      <c r="AF3409" s="85"/>
      <c r="AG3409" s="85"/>
      <c r="AH3409" s="85"/>
      <c r="AI3409" s="85"/>
      <c r="AJ3409" s="85"/>
    </row>
    <row r="3410" spans="1:36" ht="16.5" thickTop="1" thickBot="1">
      <c r="A3410" s="105">
        <f t="shared" si="847"/>
        <v>256</v>
      </c>
      <c r="B3410" s="190" t="s">
        <v>3292</v>
      </c>
      <c r="C3410" s="104">
        <v>1961</v>
      </c>
      <c r="D3410" s="105"/>
      <c r="E3410" s="106" t="s">
        <v>94</v>
      </c>
      <c r="F3410" s="107">
        <v>4</v>
      </c>
      <c r="G3410" s="105">
        <v>2</v>
      </c>
      <c r="H3410" s="111">
        <v>2320.6</v>
      </c>
      <c r="I3410" s="111">
        <v>1277.7</v>
      </c>
      <c r="J3410" s="111">
        <v>1277.7</v>
      </c>
      <c r="K3410" s="109">
        <v>65</v>
      </c>
      <c r="L3410" s="110">
        <f t="shared" si="841"/>
        <v>10450868.512</v>
      </c>
      <c r="M3410" s="108"/>
      <c r="N3410" s="108"/>
      <c r="O3410" s="108"/>
      <c r="P3410" s="110">
        <f>'Форма 2'!C3410-M3410-N3410-O3410</f>
        <v>10450868.512</v>
      </c>
      <c r="Q3410" s="111">
        <f t="shared" si="848"/>
        <v>8179.4384534710807</v>
      </c>
      <c r="R3410" s="111">
        <f t="shared" si="849"/>
        <v>8179.4384534710807</v>
      </c>
      <c r="S3410" s="112" t="s">
        <v>2152</v>
      </c>
      <c r="T3410" s="107" t="s">
        <v>82</v>
      </c>
      <c r="U3410" s="217"/>
      <c r="V3410" s="85"/>
      <c r="W3410" s="85"/>
      <c r="X3410" s="85"/>
      <c r="Y3410" s="85"/>
      <c r="Z3410" s="85"/>
      <c r="AA3410" s="85"/>
      <c r="AB3410" s="86"/>
      <c r="AC3410" s="86"/>
      <c r="AD3410" s="85">
        <v>1</v>
      </c>
      <c r="AE3410" s="85"/>
      <c r="AF3410" s="85"/>
      <c r="AG3410" s="85"/>
      <c r="AH3410" s="85"/>
      <c r="AI3410" s="85"/>
      <c r="AJ3410" s="85"/>
    </row>
    <row r="3411" spans="1:36" ht="16.5" thickTop="1" thickBot="1">
      <c r="A3411" s="105">
        <f t="shared" si="847"/>
        <v>257</v>
      </c>
      <c r="B3411" s="190" t="s">
        <v>3293</v>
      </c>
      <c r="C3411" s="104">
        <v>1961</v>
      </c>
      <c r="D3411" s="105"/>
      <c r="E3411" s="106" t="s">
        <v>94</v>
      </c>
      <c r="F3411" s="107">
        <v>4</v>
      </c>
      <c r="G3411" s="105">
        <v>2</v>
      </c>
      <c r="H3411" s="111">
        <v>2273.9</v>
      </c>
      <c r="I3411" s="111">
        <v>1243.2</v>
      </c>
      <c r="J3411" s="111">
        <v>1243.2</v>
      </c>
      <c r="K3411" s="109">
        <v>48</v>
      </c>
      <c r="L3411" s="110">
        <f t="shared" si="841"/>
        <v>10240554.128</v>
      </c>
      <c r="M3411" s="108"/>
      <c r="N3411" s="108"/>
      <c r="O3411" s="108"/>
      <c r="P3411" s="110">
        <f>'Форма 2'!C3411-M3411-N3411-O3411</f>
        <v>10240554.128</v>
      </c>
      <c r="Q3411" s="111">
        <f t="shared" si="848"/>
        <v>8237.2539639639635</v>
      </c>
      <c r="R3411" s="111">
        <f t="shared" si="849"/>
        <v>8237.2539639639635</v>
      </c>
      <c r="S3411" s="112" t="s">
        <v>2152</v>
      </c>
      <c r="T3411" s="107" t="s">
        <v>82</v>
      </c>
      <c r="U3411" s="217"/>
      <c r="V3411" s="85"/>
      <c r="W3411" s="85"/>
      <c r="X3411" s="85"/>
      <c r="Y3411" s="85"/>
      <c r="Z3411" s="85"/>
      <c r="AA3411" s="85"/>
      <c r="AB3411" s="86"/>
      <c r="AC3411" s="86"/>
      <c r="AD3411" s="85">
        <v>1</v>
      </c>
      <c r="AE3411" s="85"/>
      <c r="AF3411" s="85"/>
      <c r="AG3411" s="85"/>
      <c r="AH3411" s="85"/>
      <c r="AI3411" s="85"/>
      <c r="AJ3411" s="85"/>
    </row>
    <row r="3412" spans="1:36" ht="16.5" thickTop="1" thickBot="1">
      <c r="A3412" s="105">
        <f t="shared" si="847"/>
        <v>258</v>
      </c>
      <c r="B3412" s="190" t="s">
        <v>3294</v>
      </c>
      <c r="C3412" s="104">
        <v>1969</v>
      </c>
      <c r="D3412" s="105"/>
      <c r="E3412" s="106" t="s">
        <v>94</v>
      </c>
      <c r="F3412" s="107">
        <v>5</v>
      </c>
      <c r="G3412" s="105">
        <v>6</v>
      </c>
      <c r="H3412" s="111">
        <v>2661.2</v>
      </c>
      <c r="I3412" s="111">
        <v>2645.4</v>
      </c>
      <c r="J3412" s="111">
        <v>2645.4</v>
      </c>
      <c r="K3412" s="109">
        <v>116</v>
      </c>
      <c r="L3412" s="110">
        <f t="shared" si="841"/>
        <v>11984767.424000001</v>
      </c>
      <c r="M3412" s="108"/>
      <c r="N3412" s="108"/>
      <c r="O3412" s="108"/>
      <c r="P3412" s="110">
        <f>'Форма 2'!C3412-M3412-N3412-O3412</f>
        <v>11984767.424000001</v>
      </c>
      <c r="Q3412" s="111">
        <f t="shared" si="848"/>
        <v>4530.4178664852197</v>
      </c>
      <c r="R3412" s="111">
        <f t="shared" si="849"/>
        <v>4530.4178664852197</v>
      </c>
      <c r="S3412" s="112" t="s">
        <v>2152</v>
      </c>
      <c r="T3412" s="107" t="s">
        <v>92</v>
      </c>
      <c r="U3412" s="217"/>
      <c r="V3412" s="85"/>
      <c r="W3412" s="85"/>
      <c r="X3412" s="85"/>
      <c r="Y3412" s="85"/>
      <c r="Z3412" s="85"/>
      <c r="AA3412" s="85"/>
      <c r="AB3412" s="86"/>
      <c r="AC3412" s="86"/>
      <c r="AD3412" s="85">
        <v>1</v>
      </c>
      <c r="AE3412" s="85"/>
      <c r="AF3412" s="85"/>
      <c r="AG3412" s="85"/>
      <c r="AH3412" s="85"/>
      <c r="AI3412" s="85"/>
      <c r="AJ3412" s="85"/>
    </row>
    <row r="3413" spans="1:36" ht="16.5" thickTop="1" thickBot="1">
      <c r="A3413" s="105">
        <f t="shared" si="847"/>
        <v>259</v>
      </c>
      <c r="B3413" s="190" t="s">
        <v>3295</v>
      </c>
      <c r="C3413" s="104">
        <v>1970</v>
      </c>
      <c r="D3413" s="105"/>
      <c r="E3413" s="106" t="s">
        <v>80</v>
      </c>
      <c r="F3413" s="107">
        <v>5</v>
      </c>
      <c r="G3413" s="105">
        <v>6</v>
      </c>
      <c r="H3413" s="111">
        <v>4495.33</v>
      </c>
      <c r="I3413" s="111">
        <v>4484</v>
      </c>
      <c r="J3413" s="111">
        <v>4484</v>
      </c>
      <c r="K3413" s="109">
        <v>215</v>
      </c>
      <c r="L3413" s="110">
        <f t="shared" si="841"/>
        <v>3668683.7662999998</v>
      </c>
      <c r="M3413" s="108"/>
      <c r="N3413" s="108"/>
      <c r="O3413" s="108"/>
      <c r="P3413" s="110">
        <f>'Форма 2'!C3413-M3413-N3413-O3413</f>
        <v>3668683.7662999998</v>
      </c>
      <c r="Q3413" s="111">
        <f t="shared" si="848"/>
        <v>818.17211558875999</v>
      </c>
      <c r="R3413" s="111">
        <f t="shared" si="849"/>
        <v>818.17211558875999</v>
      </c>
      <c r="S3413" s="112" t="s">
        <v>2152</v>
      </c>
      <c r="T3413" s="107" t="s">
        <v>82</v>
      </c>
      <c r="U3413" s="217"/>
      <c r="V3413" s="85"/>
      <c r="W3413" s="85"/>
      <c r="X3413" s="85"/>
      <c r="Y3413" s="85"/>
      <c r="Z3413" s="85"/>
      <c r="AA3413" s="85"/>
      <c r="AB3413" s="86"/>
      <c r="AC3413" s="86"/>
      <c r="AD3413" s="85"/>
      <c r="AE3413" s="85"/>
      <c r="AF3413" s="85">
        <v>1</v>
      </c>
      <c r="AG3413" s="85"/>
      <c r="AH3413" s="85"/>
      <c r="AI3413" s="85"/>
      <c r="AJ3413" s="85"/>
    </row>
    <row r="3414" spans="1:36" ht="16.5" thickTop="1" thickBot="1">
      <c r="A3414" s="105">
        <f t="shared" si="847"/>
        <v>260</v>
      </c>
      <c r="B3414" s="190" t="s">
        <v>3296</v>
      </c>
      <c r="C3414" s="104">
        <v>1993</v>
      </c>
      <c r="D3414" s="105"/>
      <c r="E3414" s="106" t="s">
        <v>80</v>
      </c>
      <c r="F3414" s="107">
        <v>10</v>
      </c>
      <c r="G3414" s="105">
        <v>2</v>
      </c>
      <c r="H3414" s="111">
        <v>5338.8</v>
      </c>
      <c r="I3414" s="111">
        <v>3066.1</v>
      </c>
      <c r="J3414" s="111">
        <v>2767.7</v>
      </c>
      <c r="K3414" s="109">
        <v>235</v>
      </c>
      <c r="L3414" s="110">
        <f t="shared" si="841"/>
        <v>7860633.5999999996</v>
      </c>
      <c r="M3414" s="108"/>
      <c r="N3414" s="108"/>
      <c r="O3414" s="108"/>
      <c r="P3414" s="110">
        <f>'Форма 2'!C3414-M3414-N3414-O3414</f>
        <v>7860633.5999999996</v>
      </c>
      <c r="Q3414" s="111">
        <f t="shared" si="848"/>
        <v>2563.7238185316851</v>
      </c>
      <c r="R3414" s="111">
        <f t="shared" si="849"/>
        <v>2563.7238185316851</v>
      </c>
      <c r="S3414" s="112" t="s">
        <v>2152</v>
      </c>
      <c r="T3414" s="107" t="s">
        <v>92</v>
      </c>
      <c r="U3414" s="217"/>
      <c r="V3414" s="85"/>
      <c r="W3414" s="85"/>
      <c r="X3414" s="85"/>
      <c r="Y3414" s="85"/>
      <c r="Z3414" s="172"/>
      <c r="AA3414" s="172"/>
      <c r="AB3414" s="177">
        <v>2</v>
      </c>
      <c r="AC3414" s="154">
        <f>3930316.8*AB3414</f>
        <v>7860633.5999999996</v>
      </c>
      <c r="AD3414" s="85"/>
      <c r="AE3414" s="85"/>
      <c r="AF3414" s="85"/>
      <c r="AG3414" s="166"/>
      <c r="AH3414" s="85"/>
      <c r="AI3414" s="85"/>
      <c r="AJ3414" s="85"/>
    </row>
    <row r="3415" spans="1:36" ht="16.5" thickTop="1" thickBot="1">
      <c r="A3415" s="105">
        <f t="shared" si="847"/>
        <v>261</v>
      </c>
      <c r="B3415" s="190" t="s">
        <v>3297</v>
      </c>
      <c r="C3415" s="104">
        <v>1962</v>
      </c>
      <c r="D3415" s="105"/>
      <c r="E3415" s="106" t="s">
        <v>80</v>
      </c>
      <c r="F3415" s="107">
        <v>3</v>
      </c>
      <c r="G3415" s="105">
        <v>3</v>
      </c>
      <c r="H3415" s="111">
        <v>1492.3</v>
      </c>
      <c r="I3415" s="111">
        <v>987.3</v>
      </c>
      <c r="J3415" s="111">
        <v>987.3</v>
      </c>
      <c r="K3415" s="109">
        <v>89</v>
      </c>
      <c r="L3415" s="110">
        <f t="shared" si="841"/>
        <v>14262493.096999999</v>
      </c>
      <c r="M3415" s="108"/>
      <c r="N3415" s="108"/>
      <c r="O3415" s="108"/>
      <c r="P3415" s="110">
        <f>'Форма 2'!C3415-M3415-N3415-O3415</f>
        <v>14262493.096999999</v>
      </c>
      <c r="Q3415" s="111">
        <f t="shared" si="848"/>
        <v>14445.956747695736</v>
      </c>
      <c r="R3415" s="111">
        <f t="shared" si="849"/>
        <v>14445.956747695736</v>
      </c>
      <c r="S3415" s="112" t="s">
        <v>2152</v>
      </c>
      <c r="T3415" s="107" t="s">
        <v>82</v>
      </c>
      <c r="U3415" s="217"/>
      <c r="V3415" s="85"/>
      <c r="W3415" s="85"/>
      <c r="X3415" s="85"/>
      <c r="Y3415" s="85"/>
      <c r="Z3415" s="85"/>
      <c r="AA3415" s="85"/>
      <c r="AB3415" s="86"/>
      <c r="AC3415" s="86"/>
      <c r="AD3415" s="85">
        <v>1</v>
      </c>
      <c r="AE3415" s="85"/>
      <c r="AF3415" s="85"/>
      <c r="AG3415" s="85"/>
      <c r="AH3415" s="85"/>
      <c r="AI3415" s="85"/>
      <c r="AJ3415" s="85"/>
    </row>
    <row r="3416" spans="1:36" ht="16.5" thickTop="1" thickBot="1">
      <c r="A3416" s="105">
        <f t="shared" si="847"/>
        <v>262</v>
      </c>
      <c r="B3416" s="190" t="s">
        <v>3298</v>
      </c>
      <c r="C3416" s="104">
        <v>1964</v>
      </c>
      <c r="D3416" s="105"/>
      <c r="E3416" s="106" t="s">
        <v>80</v>
      </c>
      <c r="F3416" s="107">
        <v>5</v>
      </c>
      <c r="G3416" s="105">
        <v>4</v>
      </c>
      <c r="H3416" s="111">
        <v>2683.3</v>
      </c>
      <c r="I3416" s="111">
        <v>2650</v>
      </c>
      <c r="J3416" s="111">
        <v>2650</v>
      </c>
      <c r="K3416" s="109">
        <v>148</v>
      </c>
      <c r="L3416" s="110">
        <f t="shared" si="841"/>
        <v>12084295.216000002</v>
      </c>
      <c r="M3416" s="108"/>
      <c r="N3416" s="108"/>
      <c r="O3416" s="108"/>
      <c r="P3416" s="110">
        <f>'Форма 2'!C3416-M3416-N3416-O3416</f>
        <v>12084295.216000002</v>
      </c>
      <c r="Q3416" s="111">
        <f t="shared" si="848"/>
        <v>4560.1114022641514</v>
      </c>
      <c r="R3416" s="111">
        <f t="shared" si="849"/>
        <v>4560.1114022641514</v>
      </c>
      <c r="S3416" s="112" t="s">
        <v>2152</v>
      </c>
      <c r="T3416" s="107" t="s">
        <v>82</v>
      </c>
      <c r="U3416" s="217"/>
      <c r="V3416" s="85"/>
      <c r="W3416" s="85"/>
      <c r="X3416" s="85"/>
      <c r="Y3416" s="85"/>
      <c r="Z3416" s="85"/>
      <c r="AA3416" s="85"/>
      <c r="AB3416" s="86"/>
      <c r="AC3416" s="86"/>
      <c r="AD3416" s="85">
        <v>1</v>
      </c>
      <c r="AE3416" s="85"/>
      <c r="AF3416" s="85"/>
      <c r="AG3416" s="85"/>
      <c r="AH3416" s="85"/>
      <c r="AI3416" s="85"/>
      <c r="AJ3416" s="85"/>
    </row>
    <row r="3417" spans="1:36" ht="16.5" thickTop="1" thickBot="1">
      <c r="A3417" s="105">
        <f t="shared" si="847"/>
        <v>263</v>
      </c>
      <c r="B3417" s="190" t="s">
        <v>3299</v>
      </c>
      <c r="C3417" s="104">
        <v>1961</v>
      </c>
      <c r="D3417" s="105"/>
      <c r="E3417" s="106" t="s">
        <v>80</v>
      </c>
      <c r="F3417" s="107">
        <v>5</v>
      </c>
      <c r="G3417" s="105">
        <v>3</v>
      </c>
      <c r="H3417" s="111">
        <v>2837.5</v>
      </c>
      <c r="I3417" s="111">
        <v>2763.27</v>
      </c>
      <c r="J3417" s="111">
        <v>2405.27</v>
      </c>
      <c r="K3417" s="109">
        <v>143</v>
      </c>
      <c r="L3417" s="110">
        <f t="shared" si="841"/>
        <v>12778738.000000002</v>
      </c>
      <c r="M3417" s="108"/>
      <c r="N3417" s="108"/>
      <c r="O3417" s="108"/>
      <c r="P3417" s="110">
        <f>'Форма 2'!C3417-M3417-N3417-O3417</f>
        <v>12778738.000000002</v>
      </c>
      <c r="Q3417" s="111">
        <f t="shared" si="848"/>
        <v>4624.4985108223236</v>
      </c>
      <c r="R3417" s="111">
        <f t="shared" si="849"/>
        <v>4624.4985108223236</v>
      </c>
      <c r="S3417" s="112" t="s">
        <v>2152</v>
      </c>
      <c r="T3417" s="107" t="s">
        <v>82</v>
      </c>
      <c r="U3417" s="217"/>
      <c r="V3417" s="85"/>
      <c r="W3417" s="85"/>
      <c r="X3417" s="85"/>
      <c r="Y3417" s="85"/>
      <c r="Z3417" s="85"/>
      <c r="AA3417" s="85"/>
      <c r="AB3417" s="86"/>
      <c r="AC3417" s="86"/>
      <c r="AD3417" s="85">
        <v>1</v>
      </c>
      <c r="AE3417" s="85"/>
      <c r="AF3417" s="85"/>
      <c r="AG3417" s="85"/>
      <c r="AH3417" s="85"/>
      <c r="AI3417" s="85"/>
      <c r="AJ3417" s="85"/>
    </row>
    <row r="3418" spans="1:36" ht="16.5" thickTop="1" thickBot="1">
      <c r="A3418" s="105">
        <f t="shared" si="847"/>
        <v>264</v>
      </c>
      <c r="B3418" s="190" t="s">
        <v>3300</v>
      </c>
      <c r="C3418" s="104">
        <v>1963</v>
      </c>
      <c r="D3418" s="105"/>
      <c r="E3418" s="106" t="s">
        <v>80</v>
      </c>
      <c r="F3418" s="107">
        <v>5</v>
      </c>
      <c r="G3418" s="105">
        <v>2</v>
      </c>
      <c r="H3418" s="111">
        <v>1584.02</v>
      </c>
      <c r="I3418" s="111">
        <v>1387.8</v>
      </c>
      <c r="J3418" s="111">
        <v>1383.02</v>
      </c>
      <c r="K3418" s="109">
        <v>100</v>
      </c>
      <c r="L3418" s="110">
        <f t="shared" si="841"/>
        <v>7133665.7504000003</v>
      </c>
      <c r="M3418" s="108"/>
      <c r="N3418" s="108"/>
      <c r="O3418" s="108"/>
      <c r="P3418" s="110">
        <f>'Форма 2'!C3418-M3418-N3418-O3418</f>
        <v>7133665.7504000003</v>
      </c>
      <c r="Q3418" s="111">
        <f t="shared" si="848"/>
        <v>5140.2693114281601</v>
      </c>
      <c r="R3418" s="111">
        <f t="shared" si="849"/>
        <v>5140.2693114281601</v>
      </c>
      <c r="S3418" s="112" t="s">
        <v>2152</v>
      </c>
      <c r="T3418" s="105" t="s">
        <v>92</v>
      </c>
      <c r="U3418" s="217"/>
      <c r="V3418" s="85"/>
      <c r="W3418" s="85"/>
      <c r="X3418" s="85"/>
      <c r="Y3418" s="85"/>
      <c r="Z3418" s="85"/>
      <c r="AA3418" s="85"/>
      <c r="AB3418" s="86"/>
      <c r="AC3418" s="86"/>
      <c r="AD3418" s="85">
        <v>1</v>
      </c>
      <c r="AE3418" s="85"/>
      <c r="AF3418" s="85"/>
      <c r="AG3418" s="85"/>
      <c r="AH3418" s="85"/>
      <c r="AI3418" s="85"/>
      <c r="AJ3418" s="85"/>
    </row>
    <row r="3419" spans="1:36" ht="16.5" thickTop="1" thickBot="1">
      <c r="A3419" s="105">
        <f t="shared" si="847"/>
        <v>265</v>
      </c>
      <c r="B3419" s="190" t="s">
        <v>3301</v>
      </c>
      <c r="C3419" s="104">
        <v>1962</v>
      </c>
      <c r="D3419" s="105"/>
      <c r="E3419" s="106" t="s">
        <v>80</v>
      </c>
      <c r="F3419" s="107">
        <v>5</v>
      </c>
      <c r="G3419" s="105">
        <v>4</v>
      </c>
      <c r="H3419" s="111">
        <v>3202.4</v>
      </c>
      <c r="I3419" s="111">
        <v>3200</v>
      </c>
      <c r="J3419" s="111">
        <v>3200</v>
      </c>
      <c r="K3419" s="109">
        <v>105</v>
      </c>
      <c r="L3419" s="110">
        <f t="shared" si="841"/>
        <v>14422072.448000003</v>
      </c>
      <c r="M3419" s="108"/>
      <c r="N3419" s="108"/>
      <c r="O3419" s="108"/>
      <c r="P3419" s="110">
        <f>'Форма 2'!C3419-M3419-N3419-O3419</f>
        <v>14422072.448000003</v>
      </c>
      <c r="Q3419" s="111">
        <f t="shared" si="848"/>
        <v>4506.897640000001</v>
      </c>
      <c r="R3419" s="111">
        <f t="shared" si="849"/>
        <v>4506.897640000001</v>
      </c>
      <c r="S3419" s="112" t="s">
        <v>2152</v>
      </c>
      <c r="T3419" s="105" t="s">
        <v>92</v>
      </c>
      <c r="U3419" s="217"/>
      <c r="V3419" s="85"/>
      <c r="W3419" s="85"/>
      <c r="X3419" s="85"/>
      <c r="Y3419" s="85"/>
      <c r="Z3419" s="85"/>
      <c r="AA3419" s="85"/>
      <c r="AB3419" s="86"/>
      <c r="AC3419" s="86"/>
      <c r="AD3419" s="85">
        <v>1</v>
      </c>
      <c r="AE3419" s="85"/>
      <c r="AF3419" s="85"/>
      <c r="AG3419" s="85"/>
      <c r="AH3419" s="85"/>
      <c r="AI3419" s="85"/>
      <c r="AJ3419" s="85"/>
    </row>
    <row r="3420" spans="1:36" ht="16.5" thickTop="1" thickBot="1">
      <c r="A3420" s="105">
        <f t="shared" si="847"/>
        <v>266</v>
      </c>
      <c r="B3420" s="190" t="s">
        <v>3302</v>
      </c>
      <c r="C3420" s="104">
        <v>1961</v>
      </c>
      <c r="D3420" s="105"/>
      <c r="E3420" s="106" t="s">
        <v>80</v>
      </c>
      <c r="F3420" s="107">
        <v>5</v>
      </c>
      <c r="G3420" s="105">
        <v>3</v>
      </c>
      <c r="H3420" s="111">
        <v>2284.4</v>
      </c>
      <c r="I3420" s="111">
        <v>2283.1999999999998</v>
      </c>
      <c r="J3420" s="111">
        <v>2283.1999999999998</v>
      </c>
      <c r="K3420" s="109">
        <v>92</v>
      </c>
      <c r="L3420" s="110">
        <f t="shared" si="841"/>
        <v>10287841.088000001</v>
      </c>
      <c r="M3420" s="108"/>
      <c r="N3420" s="108"/>
      <c r="O3420" s="108"/>
      <c r="P3420" s="110">
        <f>'Форма 2'!C3420-M3420-N3420-O3420</f>
        <v>10287841.088000001</v>
      </c>
      <c r="Q3420" s="111">
        <f t="shared" si="848"/>
        <v>4505.8869516468121</v>
      </c>
      <c r="R3420" s="111">
        <f t="shared" si="849"/>
        <v>4505.8869516468121</v>
      </c>
      <c r="S3420" s="112" t="s">
        <v>2152</v>
      </c>
      <c r="T3420" s="107" t="s">
        <v>92</v>
      </c>
      <c r="U3420" s="217"/>
      <c r="V3420" s="85"/>
      <c r="W3420" s="85"/>
      <c r="X3420" s="85"/>
      <c r="Y3420" s="85"/>
      <c r="Z3420" s="85"/>
      <c r="AA3420" s="85"/>
      <c r="AB3420" s="86"/>
      <c r="AC3420" s="86"/>
      <c r="AD3420" s="85">
        <v>1</v>
      </c>
      <c r="AE3420" s="85"/>
      <c r="AF3420" s="85"/>
      <c r="AG3420" s="85"/>
      <c r="AH3420" s="85"/>
      <c r="AI3420" s="85"/>
      <c r="AJ3420" s="85"/>
    </row>
    <row r="3421" spans="1:36" ht="16.5" thickTop="1" thickBot="1">
      <c r="A3421" s="105">
        <f t="shared" si="847"/>
        <v>267</v>
      </c>
      <c r="B3421" s="190" t="s">
        <v>3303</v>
      </c>
      <c r="C3421" s="104">
        <v>1961</v>
      </c>
      <c r="D3421" s="105"/>
      <c r="E3421" s="106" t="s">
        <v>80</v>
      </c>
      <c r="F3421" s="107">
        <v>5</v>
      </c>
      <c r="G3421" s="105">
        <v>2</v>
      </c>
      <c r="H3421" s="111">
        <v>1528.3</v>
      </c>
      <c r="I3421" s="111">
        <v>1348.05</v>
      </c>
      <c r="J3421" s="111">
        <v>1275.75</v>
      </c>
      <c r="K3421" s="109">
        <v>76</v>
      </c>
      <c r="L3421" s="110">
        <f t="shared" si="841"/>
        <v>6882729.6160000004</v>
      </c>
      <c r="M3421" s="108"/>
      <c r="N3421" s="108"/>
      <c r="O3421" s="108"/>
      <c r="P3421" s="110">
        <f>'Форма 2'!C3421-M3421-N3421-O3421</f>
        <v>6882729.6160000004</v>
      </c>
      <c r="Q3421" s="111">
        <f t="shared" si="848"/>
        <v>5105.6931241422799</v>
      </c>
      <c r="R3421" s="111">
        <f t="shared" si="849"/>
        <v>5105.6931241422799</v>
      </c>
      <c r="S3421" s="112" t="s">
        <v>2152</v>
      </c>
      <c r="T3421" s="107" t="s">
        <v>82</v>
      </c>
      <c r="U3421" s="217"/>
      <c r="V3421" s="85"/>
      <c r="W3421" s="85"/>
      <c r="X3421" s="85"/>
      <c r="Y3421" s="85"/>
      <c r="Z3421" s="85"/>
      <c r="AA3421" s="85"/>
      <c r="AB3421" s="86"/>
      <c r="AC3421" s="86"/>
      <c r="AD3421" s="85">
        <v>1</v>
      </c>
      <c r="AE3421" s="85"/>
      <c r="AF3421" s="85"/>
      <c r="AG3421" s="85"/>
      <c r="AH3421" s="85"/>
      <c r="AI3421" s="85"/>
      <c r="AJ3421" s="85"/>
    </row>
    <row r="3422" spans="1:36" ht="16.5" thickTop="1" thickBot="1">
      <c r="A3422" s="105">
        <f t="shared" si="847"/>
        <v>268</v>
      </c>
      <c r="B3422" s="190" t="s">
        <v>3304</v>
      </c>
      <c r="C3422" s="104">
        <v>1962</v>
      </c>
      <c r="D3422" s="105"/>
      <c r="E3422" s="106" t="s">
        <v>80</v>
      </c>
      <c r="F3422" s="107">
        <v>5</v>
      </c>
      <c r="G3422" s="105">
        <v>4</v>
      </c>
      <c r="H3422" s="111">
        <v>3548.2</v>
      </c>
      <c r="I3422" s="111">
        <v>3210.1</v>
      </c>
      <c r="J3422" s="111">
        <v>3210.1</v>
      </c>
      <c r="K3422" s="109">
        <v>146</v>
      </c>
      <c r="L3422" s="110">
        <f t="shared" ref="L3422:L3491" si="850">SUM(M3422:P3422)</f>
        <v>15979389.664000001</v>
      </c>
      <c r="M3422" s="108"/>
      <c r="N3422" s="108"/>
      <c r="O3422" s="108"/>
      <c r="P3422" s="110">
        <f>'Форма 2'!C3422-M3422-N3422-O3422</f>
        <v>15979389.664000001</v>
      </c>
      <c r="Q3422" s="111">
        <f>L3422/I3422</f>
        <v>4977.8479374474318</v>
      </c>
      <c r="R3422" s="111">
        <f>Q3422</f>
        <v>4977.8479374474318</v>
      </c>
      <c r="S3422" s="112" t="s">
        <v>2152</v>
      </c>
      <c r="T3422" s="107" t="s">
        <v>82</v>
      </c>
      <c r="U3422" s="217"/>
      <c r="V3422" s="85"/>
      <c r="W3422" s="85"/>
      <c r="X3422" s="85"/>
      <c r="Y3422" s="85"/>
      <c r="Z3422" s="85"/>
      <c r="AA3422" s="85"/>
      <c r="AB3422" s="86"/>
      <c r="AC3422" s="86"/>
      <c r="AD3422" s="85">
        <v>1</v>
      </c>
      <c r="AE3422" s="85"/>
      <c r="AF3422" s="85"/>
      <c r="AG3422" s="85"/>
      <c r="AH3422" s="85"/>
      <c r="AI3422" s="85"/>
      <c r="AJ3422" s="85"/>
    </row>
    <row r="3423" spans="1:36" ht="16.5" thickTop="1" thickBot="1">
      <c r="A3423" s="105">
        <f t="shared" si="847"/>
        <v>269</v>
      </c>
      <c r="B3423" s="190" t="s">
        <v>3305</v>
      </c>
      <c r="C3423" s="104">
        <v>1962</v>
      </c>
      <c r="D3423" s="105"/>
      <c r="E3423" s="106" t="s">
        <v>80</v>
      </c>
      <c r="F3423" s="107">
        <v>5</v>
      </c>
      <c r="G3423" s="105">
        <v>4</v>
      </c>
      <c r="H3423" s="111">
        <v>3215</v>
      </c>
      <c r="I3423" s="111">
        <v>3180</v>
      </c>
      <c r="J3423" s="111">
        <v>3180</v>
      </c>
      <c r="K3423" s="109">
        <v>776</v>
      </c>
      <c r="L3423" s="110">
        <f t="shared" si="850"/>
        <v>14478816.800000001</v>
      </c>
      <c r="M3423" s="108"/>
      <c r="N3423" s="108"/>
      <c r="O3423" s="108"/>
      <c r="P3423" s="110">
        <f>'Форма 2'!C3423-M3423-N3423-O3423</f>
        <v>14478816.800000001</v>
      </c>
      <c r="Q3423" s="111">
        <f t="shared" si="848"/>
        <v>4553.0870440251574</v>
      </c>
      <c r="R3423" s="111">
        <f t="shared" si="849"/>
        <v>4553.0870440251574</v>
      </c>
      <c r="S3423" s="112" t="s">
        <v>2152</v>
      </c>
      <c r="T3423" s="107" t="s">
        <v>92</v>
      </c>
      <c r="U3423" s="217"/>
      <c r="V3423" s="85"/>
      <c r="W3423" s="85"/>
      <c r="X3423" s="85"/>
      <c r="Y3423" s="85"/>
      <c r="Z3423" s="85"/>
      <c r="AA3423" s="85"/>
      <c r="AB3423" s="86"/>
      <c r="AC3423" s="86"/>
      <c r="AD3423" s="85">
        <v>1</v>
      </c>
      <c r="AE3423" s="85"/>
      <c r="AF3423" s="85"/>
      <c r="AG3423" s="85"/>
      <c r="AH3423" s="85"/>
      <c r="AI3423" s="85"/>
      <c r="AJ3423" s="85"/>
    </row>
    <row r="3424" spans="1:36" ht="16.5" thickTop="1" thickBot="1">
      <c r="A3424" s="105">
        <f t="shared" si="847"/>
        <v>270</v>
      </c>
      <c r="B3424" s="190" t="s">
        <v>3306</v>
      </c>
      <c r="C3424" s="104">
        <v>1961</v>
      </c>
      <c r="D3424" s="105"/>
      <c r="E3424" s="106" t="s">
        <v>80</v>
      </c>
      <c r="F3424" s="107">
        <v>5</v>
      </c>
      <c r="G3424" s="105">
        <v>4</v>
      </c>
      <c r="H3424" s="111">
        <v>3519.9</v>
      </c>
      <c r="I3424" s="111">
        <v>3180.9</v>
      </c>
      <c r="J3424" s="111">
        <v>3180.9</v>
      </c>
      <c r="K3424" s="109">
        <v>139</v>
      </c>
      <c r="L3424" s="110">
        <f t="shared" si="850"/>
        <v>15851940.048000002</v>
      </c>
      <c r="M3424" s="108"/>
      <c r="N3424" s="108"/>
      <c r="O3424" s="108"/>
      <c r="P3424" s="110">
        <f>'Форма 2'!C3424-M3424-N3424-O3424</f>
        <v>15851940.048000002</v>
      </c>
      <c r="Q3424" s="111">
        <f t="shared" si="848"/>
        <v>4983.4763897010289</v>
      </c>
      <c r="R3424" s="111">
        <f t="shared" si="849"/>
        <v>4983.4763897010289</v>
      </c>
      <c r="S3424" s="112" t="s">
        <v>2152</v>
      </c>
      <c r="T3424" s="107" t="s">
        <v>82</v>
      </c>
      <c r="U3424" s="217"/>
      <c r="V3424" s="85"/>
      <c r="W3424" s="85"/>
      <c r="X3424" s="85"/>
      <c r="Y3424" s="85"/>
      <c r="Z3424" s="85"/>
      <c r="AA3424" s="85"/>
      <c r="AB3424" s="86"/>
      <c r="AC3424" s="86"/>
      <c r="AD3424" s="85">
        <v>1</v>
      </c>
      <c r="AE3424" s="85"/>
      <c r="AF3424" s="85"/>
      <c r="AG3424" s="85"/>
      <c r="AH3424" s="85"/>
      <c r="AI3424" s="85"/>
      <c r="AJ3424" s="85"/>
    </row>
    <row r="3425" spans="1:36" ht="16.5" thickTop="1" thickBot="1">
      <c r="A3425" s="105">
        <f t="shared" si="847"/>
        <v>271</v>
      </c>
      <c r="B3425" s="194" t="s">
        <v>5171</v>
      </c>
      <c r="C3425" s="243">
        <v>1991</v>
      </c>
      <c r="D3425" s="107"/>
      <c r="E3425" s="244" t="s">
        <v>91</v>
      </c>
      <c r="F3425" s="107">
        <v>10</v>
      </c>
      <c r="G3425" s="107">
        <v>3</v>
      </c>
      <c r="H3425" s="111">
        <v>6595.95</v>
      </c>
      <c r="I3425" s="111">
        <v>6595.95</v>
      </c>
      <c r="J3425" s="111">
        <v>5332.15</v>
      </c>
      <c r="K3425" s="122"/>
      <c r="L3425" s="110">
        <f>SUM(M3425:P3425)</f>
        <v>11790950.399999999</v>
      </c>
      <c r="M3425" s="108"/>
      <c r="N3425" s="108"/>
      <c r="O3425" s="108"/>
      <c r="P3425" s="110">
        <f>'Форма 2'!C3425-M3425-N3425-O3425</f>
        <v>11790950.399999999</v>
      </c>
      <c r="Q3425" s="111">
        <f>L3425/I3425</f>
        <v>1787.6045755349871</v>
      </c>
      <c r="R3425" s="111">
        <f>Q3425</f>
        <v>1787.6045755349871</v>
      </c>
      <c r="S3425" s="112" t="s">
        <v>2152</v>
      </c>
      <c r="T3425" s="107" t="s">
        <v>92</v>
      </c>
      <c r="U3425" s="219"/>
      <c r="V3425" s="153"/>
      <c r="W3425" s="153"/>
      <c r="X3425" s="153"/>
      <c r="Y3425" s="153"/>
      <c r="Z3425" s="153"/>
      <c r="AA3425" s="153"/>
      <c r="AB3425" s="86">
        <v>3</v>
      </c>
      <c r="AC3425" s="86">
        <f>3930316.8*AB3425</f>
        <v>11790950.399999999</v>
      </c>
      <c r="AD3425" s="153"/>
      <c r="AE3425" s="153"/>
      <c r="AF3425" s="153"/>
      <c r="AG3425" s="85"/>
      <c r="AH3425" s="153"/>
      <c r="AI3425" s="153"/>
      <c r="AJ3425" s="153"/>
    </row>
    <row r="3426" spans="1:36" ht="16.5" thickTop="1" thickBot="1">
      <c r="A3426" s="105">
        <f t="shared" si="847"/>
        <v>272</v>
      </c>
      <c r="B3426" s="190" t="s">
        <v>3307</v>
      </c>
      <c r="C3426" s="104">
        <v>1972</v>
      </c>
      <c r="D3426" s="105"/>
      <c r="E3426" s="106" t="s">
        <v>94</v>
      </c>
      <c r="F3426" s="107">
        <v>5</v>
      </c>
      <c r="G3426" s="105">
        <v>7</v>
      </c>
      <c r="H3426" s="111">
        <v>6940.4</v>
      </c>
      <c r="I3426" s="111">
        <v>6119.4</v>
      </c>
      <c r="J3426" s="111">
        <v>5048.5</v>
      </c>
      <c r="K3426" s="109">
        <v>220</v>
      </c>
      <c r="L3426" s="110">
        <f>SUM(M3426:P3426)</f>
        <v>33885531.343999997</v>
      </c>
      <c r="M3426" s="108"/>
      <c r="N3426" s="108">
        <v>10392488.390000001</v>
      </c>
      <c r="O3426" s="108">
        <v>169699</v>
      </c>
      <c r="P3426" s="110">
        <f>'Форма 2'!C3426-M3426-N3426-O3426</f>
        <v>23323343.953999996</v>
      </c>
      <c r="Q3426" s="111">
        <f>L3426/I3426</f>
        <v>5537.3944086021502</v>
      </c>
      <c r="R3426" s="111">
        <f>Q3426</f>
        <v>5537.3944086021502</v>
      </c>
      <c r="S3426" s="112" t="s">
        <v>2152</v>
      </c>
      <c r="T3426" s="107" t="s">
        <v>92</v>
      </c>
      <c r="U3426" s="217"/>
      <c r="V3426" s="85"/>
      <c r="W3426" s="85"/>
      <c r="X3426" s="85"/>
      <c r="Y3426" s="85"/>
      <c r="Z3426" s="85"/>
      <c r="AA3426" s="85"/>
      <c r="AB3426" s="86"/>
      <c r="AC3426" s="86"/>
      <c r="AD3426" s="85"/>
      <c r="AE3426" s="85">
        <v>1</v>
      </c>
      <c r="AF3426" s="85"/>
      <c r="AG3426" s="85"/>
      <c r="AH3426" s="85"/>
      <c r="AI3426" s="85"/>
      <c r="AJ3426" s="85"/>
    </row>
    <row r="3427" spans="1:36" ht="16.5" thickTop="1" thickBot="1">
      <c r="A3427" s="105">
        <f t="shared" si="847"/>
        <v>273</v>
      </c>
      <c r="B3427" s="190" t="s">
        <v>606</v>
      </c>
      <c r="C3427" s="104">
        <v>1934</v>
      </c>
      <c r="D3427" s="105"/>
      <c r="E3427" s="106" t="s">
        <v>94</v>
      </c>
      <c r="F3427" s="107">
        <v>4</v>
      </c>
      <c r="G3427" s="105">
        <v>4</v>
      </c>
      <c r="H3427" s="111">
        <v>3060.8</v>
      </c>
      <c r="I3427" s="111">
        <v>2717.4</v>
      </c>
      <c r="J3427" s="111">
        <v>2117.9</v>
      </c>
      <c r="K3427" s="109">
        <v>85</v>
      </c>
      <c r="L3427" s="110">
        <f t="shared" si="850"/>
        <v>20267209.631999999</v>
      </c>
      <c r="M3427" s="108"/>
      <c r="N3427" s="108"/>
      <c r="O3427" s="108"/>
      <c r="P3427" s="110">
        <f>'Форма 2'!C3427-M3427-N3427-O3427</f>
        <v>20267209.631999999</v>
      </c>
      <c r="Q3427" s="111">
        <f t="shared" si="848"/>
        <v>7458.30927798631</v>
      </c>
      <c r="R3427" s="111">
        <f t="shared" si="849"/>
        <v>7458.30927798631</v>
      </c>
      <c r="S3427" s="112" t="s">
        <v>2152</v>
      </c>
      <c r="T3427" s="107" t="s">
        <v>82</v>
      </c>
      <c r="U3427" s="217"/>
      <c r="V3427" s="85"/>
      <c r="W3427" s="85"/>
      <c r="X3427" s="85"/>
      <c r="Y3427" s="85"/>
      <c r="Z3427" s="85"/>
      <c r="AA3427" s="85"/>
      <c r="AB3427" s="86"/>
      <c r="AC3427" s="86"/>
      <c r="AD3427" s="85"/>
      <c r="AE3427" s="85">
        <v>1</v>
      </c>
      <c r="AF3427" s="85"/>
      <c r="AG3427" s="85"/>
      <c r="AH3427" s="85">
        <v>1</v>
      </c>
      <c r="AI3427" s="85"/>
      <c r="AJ3427" s="85"/>
    </row>
    <row r="3428" spans="1:36" ht="16.5" thickTop="1" thickBot="1">
      <c r="A3428" s="105">
        <f t="shared" si="847"/>
        <v>274</v>
      </c>
      <c r="B3428" s="190" t="s">
        <v>3308</v>
      </c>
      <c r="C3428" s="104">
        <v>1969</v>
      </c>
      <c r="D3428" s="105"/>
      <c r="E3428" s="106" t="s">
        <v>94</v>
      </c>
      <c r="F3428" s="107">
        <v>5</v>
      </c>
      <c r="G3428" s="105">
        <v>4</v>
      </c>
      <c r="H3428" s="111">
        <v>3822.9</v>
      </c>
      <c r="I3428" s="111">
        <v>2543.4</v>
      </c>
      <c r="J3428" s="111">
        <v>2136.96468</v>
      </c>
      <c r="K3428" s="109">
        <v>98</v>
      </c>
      <c r="L3428" s="110">
        <f t="shared" si="850"/>
        <v>35881280.652000003</v>
      </c>
      <c r="M3428" s="108"/>
      <c r="N3428" s="108"/>
      <c r="O3428" s="108">
        <v>9000000</v>
      </c>
      <c r="P3428" s="110">
        <f>'Форма 2'!C3428-M3428-N3428-O3428</f>
        <v>26881280.652000003</v>
      </c>
      <c r="Q3428" s="111">
        <f t="shared" si="848"/>
        <v>14107.604251002596</v>
      </c>
      <c r="R3428" s="111">
        <f t="shared" si="849"/>
        <v>14107.604251002596</v>
      </c>
      <c r="S3428" s="112" t="s">
        <v>2152</v>
      </c>
      <c r="T3428" s="107" t="s">
        <v>82</v>
      </c>
      <c r="U3428" s="217"/>
      <c r="V3428" s="85"/>
      <c r="W3428" s="85"/>
      <c r="X3428" s="85"/>
      <c r="Y3428" s="85"/>
      <c r="Z3428" s="85"/>
      <c r="AA3428" s="85"/>
      <c r="AB3428" s="86"/>
      <c r="AC3428" s="86"/>
      <c r="AD3428" s="85">
        <v>1</v>
      </c>
      <c r="AE3428" s="85">
        <v>1</v>
      </c>
      <c r="AF3428" s="85"/>
      <c r="AG3428" s="85"/>
      <c r="AH3428" s="85"/>
      <c r="AI3428" s="85"/>
      <c r="AJ3428" s="85"/>
    </row>
    <row r="3429" spans="1:36" ht="16.5" thickTop="1" thickBot="1">
      <c r="A3429" s="105">
        <f t="shared" si="847"/>
        <v>275</v>
      </c>
      <c r="B3429" s="190" t="s">
        <v>607</v>
      </c>
      <c r="C3429" s="104">
        <v>1961</v>
      </c>
      <c r="D3429" s="105"/>
      <c r="E3429" s="106" t="s">
        <v>94</v>
      </c>
      <c r="F3429" s="107">
        <v>5</v>
      </c>
      <c r="G3429" s="105">
        <v>4</v>
      </c>
      <c r="H3429" s="111">
        <v>4180.6400000000003</v>
      </c>
      <c r="I3429" s="111">
        <v>3851.44</v>
      </c>
      <c r="J3429" s="111">
        <v>2656.84</v>
      </c>
      <c r="K3429" s="109">
        <v>115</v>
      </c>
      <c r="L3429" s="110">
        <f t="shared" si="850"/>
        <v>39238985.363200009</v>
      </c>
      <c r="M3429" s="108"/>
      <c r="N3429" s="108">
        <v>14500000</v>
      </c>
      <c r="O3429" s="108"/>
      <c r="P3429" s="110">
        <f>'Форма 2'!C3429-M3429-N3429-O3429</f>
        <v>24738985.363200009</v>
      </c>
      <c r="Q3429" s="111">
        <f t="shared" si="848"/>
        <v>10188.133623579753</v>
      </c>
      <c r="R3429" s="111">
        <f t="shared" si="849"/>
        <v>10188.133623579753</v>
      </c>
      <c r="S3429" s="112" t="s">
        <v>2152</v>
      </c>
      <c r="T3429" s="107" t="s">
        <v>82</v>
      </c>
      <c r="U3429" s="217"/>
      <c r="V3429" s="85"/>
      <c r="W3429" s="85"/>
      <c r="X3429" s="85"/>
      <c r="Y3429" s="85"/>
      <c r="Z3429" s="85"/>
      <c r="AA3429" s="85"/>
      <c r="AB3429" s="86"/>
      <c r="AC3429" s="86"/>
      <c r="AD3429" s="85">
        <v>1</v>
      </c>
      <c r="AE3429" s="85">
        <v>1</v>
      </c>
      <c r="AF3429" s="85"/>
      <c r="AG3429" s="85"/>
      <c r="AH3429" s="85"/>
      <c r="AI3429" s="85"/>
      <c r="AJ3429" s="85"/>
    </row>
    <row r="3430" spans="1:36" ht="16.5" thickTop="1" thickBot="1">
      <c r="A3430" s="105">
        <f t="shared" si="847"/>
        <v>276</v>
      </c>
      <c r="B3430" s="190" t="s">
        <v>3309</v>
      </c>
      <c r="C3430" s="104">
        <v>1963</v>
      </c>
      <c r="D3430" s="105"/>
      <c r="E3430" s="106" t="s">
        <v>80</v>
      </c>
      <c r="F3430" s="107">
        <v>5</v>
      </c>
      <c r="G3430" s="105">
        <v>3</v>
      </c>
      <c r="H3430" s="111">
        <v>2979.3</v>
      </c>
      <c r="I3430" s="111">
        <v>2085.1</v>
      </c>
      <c r="J3430" s="111">
        <v>1337.4</v>
      </c>
      <c r="K3430" s="109">
        <v>100</v>
      </c>
      <c r="L3430" s="110">
        <f t="shared" si="850"/>
        <v>16000000</v>
      </c>
      <c r="M3430" s="108"/>
      <c r="N3430" s="108">
        <v>10624677.26</v>
      </c>
      <c r="O3430" s="108">
        <v>5375322.7400000002</v>
      </c>
      <c r="P3430" s="110">
        <f>'Форма 2'!C3430-M3430-N3430-O3430</f>
        <v>0</v>
      </c>
      <c r="Q3430" s="111">
        <f t="shared" si="848"/>
        <v>7673.492878039423</v>
      </c>
      <c r="R3430" s="111">
        <f t="shared" si="849"/>
        <v>7673.492878039423</v>
      </c>
      <c r="S3430" s="112" t="s">
        <v>2152</v>
      </c>
      <c r="T3430" s="107" t="s">
        <v>92</v>
      </c>
      <c r="U3430" s="217"/>
      <c r="V3430" s="85"/>
      <c r="W3430" s="85"/>
      <c r="X3430" s="85"/>
      <c r="Y3430" s="85"/>
      <c r="Z3430" s="85"/>
      <c r="AA3430" s="85"/>
      <c r="AB3430" s="86"/>
      <c r="AC3430" s="86"/>
      <c r="AD3430" s="85"/>
      <c r="AE3430" s="85">
        <v>1</v>
      </c>
      <c r="AF3430" s="85"/>
      <c r="AG3430" s="85"/>
      <c r="AH3430" s="85"/>
      <c r="AI3430" s="85"/>
      <c r="AJ3430" s="85"/>
    </row>
    <row r="3431" spans="1:36" ht="16.5" thickTop="1" thickBot="1">
      <c r="A3431" s="105">
        <f t="shared" si="847"/>
        <v>277</v>
      </c>
      <c r="B3431" s="190" t="s">
        <v>3310</v>
      </c>
      <c r="C3431" s="104">
        <v>1959</v>
      </c>
      <c r="D3431" s="105"/>
      <c r="E3431" s="106" t="s">
        <v>80</v>
      </c>
      <c r="F3431" s="107">
        <v>5</v>
      </c>
      <c r="G3431" s="105">
        <v>2</v>
      </c>
      <c r="H3431" s="111">
        <v>2122.6</v>
      </c>
      <c r="I3431" s="111">
        <v>1762.8</v>
      </c>
      <c r="J3431" s="111">
        <v>1540.6</v>
      </c>
      <c r="K3431" s="109">
        <v>66</v>
      </c>
      <c r="L3431" s="110">
        <f t="shared" si="850"/>
        <v>2203855.5159999998</v>
      </c>
      <c r="M3431" s="108"/>
      <c r="N3431" s="108"/>
      <c r="O3431" s="108"/>
      <c r="P3431" s="110">
        <f>'Форма 2'!C3431-M3431-N3431-O3431</f>
        <v>2203855.5159999998</v>
      </c>
      <c r="Q3431" s="111">
        <f t="shared" si="848"/>
        <v>1250.2016768776946</v>
      </c>
      <c r="R3431" s="111">
        <f t="shared" si="849"/>
        <v>1250.2016768776946</v>
      </c>
      <c r="S3431" s="112" t="s">
        <v>2152</v>
      </c>
      <c r="T3431" s="107" t="s">
        <v>82</v>
      </c>
      <c r="U3431" s="217"/>
      <c r="V3431" s="85"/>
      <c r="W3431" s="85"/>
      <c r="X3431" s="85"/>
      <c r="Y3431" s="85"/>
      <c r="Z3431" s="85"/>
      <c r="AA3431" s="85"/>
      <c r="AB3431" s="86"/>
      <c r="AC3431" s="86"/>
      <c r="AD3431" s="85"/>
      <c r="AE3431" s="85"/>
      <c r="AF3431" s="85">
        <v>1</v>
      </c>
      <c r="AG3431" s="85"/>
      <c r="AH3431" s="85"/>
      <c r="AI3431" s="85"/>
      <c r="AJ3431" s="85"/>
    </row>
    <row r="3432" spans="1:36" ht="16.5" thickTop="1" thickBot="1">
      <c r="A3432" s="105">
        <f t="shared" si="847"/>
        <v>278</v>
      </c>
      <c r="B3432" s="190" t="s">
        <v>3311</v>
      </c>
      <c r="C3432" s="104">
        <v>1980</v>
      </c>
      <c r="D3432" s="105"/>
      <c r="E3432" s="106" t="s">
        <v>615</v>
      </c>
      <c r="F3432" s="107">
        <v>9</v>
      </c>
      <c r="G3432" s="105">
        <v>8</v>
      </c>
      <c r="H3432" s="111">
        <v>12361.8</v>
      </c>
      <c r="I3432" s="111">
        <v>12349.4</v>
      </c>
      <c r="J3432" s="111">
        <v>7698</v>
      </c>
      <c r="K3432" s="109">
        <v>759</v>
      </c>
      <c r="L3432" s="110">
        <f t="shared" si="850"/>
        <v>18511424.645999998</v>
      </c>
      <c r="M3432" s="108"/>
      <c r="N3432" s="108"/>
      <c r="O3432" s="108"/>
      <c r="P3432" s="110">
        <f>'Форма 2'!C3432-M3432-N3432-O3432</f>
        <v>18511424.645999998</v>
      </c>
      <c r="Q3432" s="111">
        <f t="shared" si="848"/>
        <v>1498.9736056812476</v>
      </c>
      <c r="R3432" s="111">
        <f t="shared" si="849"/>
        <v>1498.9736056812476</v>
      </c>
      <c r="S3432" s="112" t="s">
        <v>2152</v>
      </c>
      <c r="T3432" s="107" t="s">
        <v>92</v>
      </c>
      <c r="U3432" s="217"/>
      <c r="V3432" s="85"/>
      <c r="W3432" s="85"/>
      <c r="X3432" s="85">
        <v>1</v>
      </c>
      <c r="Y3432" s="85">
        <v>1</v>
      </c>
      <c r="Z3432" s="85"/>
      <c r="AA3432" s="85"/>
      <c r="AB3432" s="86"/>
      <c r="AC3432" s="86"/>
      <c r="AD3432" s="85"/>
      <c r="AE3432" s="85"/>
      <c r="AF3432" s="85"/>
      <c r="AG3432" s="85"/>
      <c r="AH3432" s="85"/>
      <c r="AI3432" s="85"/>
      <c r="AJ3432" s="85"/>
    </row>
    <row r="3433" spans="1:36" ht="16.5" thickTop="1" thickBot="1">
      <c r="A3433" s="105">
        <f t="shared" si="847"/>
        <v>279</v>
      </c>
      <c r="B3433" s="190" t="s">
        <v>3312</v>
      </c>
      <c r="C3433" s="104">
        <v>1968</v>
      </c>
      <c r="D3433" s="105"/>
      <c r="E3433" s="106" t="s">
        <v>239</v>
      </c>
      <c r="F3433" s="107">
        <v>5</v>
      </c>
      <c r="G3433" s="105">
        <v>6</v>
      </c>
      <c r="H3433" s="111">
        <v>4406.2</v>
      </c>
      <c r="I3433" s="111">
        <v>4225.95</v>
      </c>
      <c r="J3433" s="111">
        <v>4225.95</v>
      </c>
      <c r="K3433" s="109">
        <v>166</v>
      </c>
      <c r="L3433" s="110">
        <f t="shared" si="850"/>
        <v>7512571</v>
      </c>
      <c r="M3433" s="108"/>
      <c r="N3433" s="108"/>
      <c r="O3433" s="108"/>
      <c r="P3433" s="110">
        <f>'Форма 2'!C3433-M3433-N3433-O3433</f>
        <v>7512571</v>
      </c>
      <c r="Q3433" s="111">
        <f t="shared" si="848"/>
        <v>1777.7235887788545</v>
      </c>
      <c r="R3433" s="111">
        <f t="shared" si="849"/>
        <v>1777.7235887788545</v>
      </c>
      <c r="S3433" s="112" t="s">
        <v>2152</v>
      </c>
      <c r="T3433" s="107" t="s">
        <v>82</v>
      </c>
      <c r="U3433" s="217"/>
      <c r="V3433" s="85"/>
      <c r="W3433" s="85">
        <v>1</v>
      </c>
      <c r="X3433" s="85">
        <v>1</v>
      </c>
      <c r="Y3433" s="85">
        <v>1</v>
      </c>
      <c r="Z3433" s="85"/>
      <c r="AA3433" s="85"/>
      <c r="AB3433" s="86"/>
      <c r="AC3433" s="86"/>
      <c r="AD3433" s="85"/>
      <c r="AE3433" s="85"/>
      <c r="AF3433" s="85"/>
      <c r="AG3433" s="85"/>
      <c r="AH3433" s="85"/>
      <c r="AI3433" s="85"/>
      <c r="AJ3433" s="85"/>
    </row>
    <row r="3434" spans="1:36" ht="16.5" thickTop="1" thickBot="1">
      <c r="A3434" s="105">
        <f t="shared" si="847"/>
        <v>280</v>
      </c>
      <c r="B3434" s="190" t="s">
        <v>3313</v>
      </c>
      <c r="C3434" s="104">
        <v>1968</v>
      </c>
      <c r="D3434" s="105"/>
      <c r="E3434" s="106" t="s">
        <v>94</v>
      </c>
      <c r="F3434" s="107">
        <v>5</v>
      </c>
      <c r="G3434" s="105">
        <v>4</v>
      </c>
      <c r="H3434" s="111">
        <v>3370.2</v>
      </c>
      <c r="I3434" s="111">
        <v>3189.95</v>
      </c>
      <c r="J3434" s="111">
        <v>3189.95</v>
      </c>
      <c r="K3434" s="109">
        <v>197</v>
      </c>
      <c r="L3434" s="110">
        <f t="shared" si="850"/>
        <v>2750453.9219999998</v>
      </c>
      <c r="M3434" s="108"/>
      <c r="N3434" s="108"/>
      <c r="O3434" s="108"/>
      <c r="P3434" s="110">
        <f>'Форма 2'!C3434-M3434-N3434-O3434</f>
        <v>2750453.9219999998</v>
      </c>
      <c r="Q3434" s="111">
        <f t="shared" si="848"/>
        <v>862.22477530995786</v>
      </c>
      <c r="R3434" s="111">
        <f t="shared" si="849"/>
        <v>862.22477530995786</v>
      </c>
      <c r="S3434" s="112" t="s">
        <v>2152</v>
      </c>
      <c r="T3434" s="107" t="s">
        <v>82</v>
      </c>
      <c r="U3434" s="217"/>
      <c r="V3434" s="85"/>
      <c r="W3434" s="85"/>
      <c r="X3434" s="85"/>
      <c r="Y3434" s="85"/>
      <c r="Z3434" s="85"/>
      <c r="AA3434" s="85"/>
      <c r="AB3434" s="86"/>
      <c r="AC3434" s="86"/>
      <c r="AD3434" s="85"/>
      <c r="AE3434" s="85"/>
      <c r="AF3434" s="85">
        <v>1</v>
      </c>
      <c r="AG3434" s="85"/>
      <c r="AH3434" s="85"/>
      <c r="AI3434" s="85"/>
      <c r="AJ3434" s="85"/>
    </row>
    <row r="3435" spans="1:36" ht="16.5" thickTop="1" thickBot="1">
      <c r="A3435" s="105">
        <f t="shared" si="847"/>
        <v>281</v>
      </c>
      <c r="B3435" s="190" t="s">
        <v>3314</v>
      </c>
      <c r="C3435" s="104">
        <v>1964</v>
      </c>
      <c r="D3435" s="105"/>
      <c r="E3435" s="106" t="s">
        <v>94</v>
      </c>
      <c r="F3435" s="107">
        <v>4</v>
      </c>
      <c r="G3435" s="105">
        <v>2</v>
      </c>
      <c r="H3435" s="111">
        <v>1273.5</v>
      </c>
      <c r="I3435" s="111">
        <v>1272.3</v>
      </c>
      <c r="J3435" s="111">
        <v>1200.2</v>
      </c>
      <c r="K3435" s="109">
        <v>55</v>
      </c>
      <c r="L3435" s="110">
        <f t="shared" si="850"/>
        <v>5735232.7200000007</v>
      </c>
      <c r="M3435" s="108"/>
      <c r="N3435" s="108"/>
      <c r="O3435" s="108"/>
      <c r="P3435" s="110">
        <f>'Форма 2'!C3435-M3435-N3435-O3435</f>
        <v>5735232.7200000007</v>
      </c>
      <c r="Q3435" s="111">
        <f t="shared" si="848"/>
        <v>4507.7676019806659</v>
      </c>
      <c r="R3435" s="111">
        <f t="shared" si="849"/>
        <v>4507.7676019806659</v>
      </c>
      <c r="S3435" s="112" t="s">
        <v>2152</v>
      </c>
      <c r="T3435" s="107" t="s">
        <v>82</v>
      </c>
      <c r="U3435" s="217"/>
      <c r="V3435" s="85"/>
      <c r="W3435" s="85"/>
      <c r="X3435" s="85"/>
      <c r="Y3435" s="85"/>
      <c r="Z3435" s="85"/>
      <c r="AA3435" s="85"/>
      <c r="AB3435" s="86"/>
      <c r="AC3435" s="86"/>
      <c r="AD3435" s="85">
        <v>1</v>
      </c>
      <c r="AE3435" s="85"/>
      <c r="AF3435" s="85"/>
      <c r="AG3435" s="85"/>
      <c r="AH3435" s="85"/>
      <c r="AI3435" s="85"/>
      <c r="AJ3435" s="85"/>
    </row>
    <row r="3436" spans="1:36" ht="16.5" thickTop="1" thickBot="1">
      <c r="A3436" s="105">
        <f t="shared" si="847"/>
        <v>282</v>
      </c>
      <c r="B3436" s="190" t="s">
        <v>3315</v>
      </c>
      <c r="C3436" s="104">
        <v>1952</v>
      </c>
      <c r="D3436" s="105"/>
      <c r="E3436" s="106" t="s">
        <v>94</v>
      </c>
      <c r="F3436" s="107">
        <v>2</v>
      </c>
      <c r="G3436" s="105">
        <v>2</v>
      </c>
      <c r="H3436" s="111">
        <v>632.1</v>
      </c>
      <c r="I3436" s="111">
        <v>532.1</v>
      </c>
      <c r="J3436" s="111">
        <v>532.1</v>
      </c>
      <c r="K3436" s="109">
        <v>34</v>
      </c>
      <c r="L3436" s="110">
        <f t="shared" si="850"/>
        <v>407502.228</v>
      </c>
      <c r="M3436" s="108"/>
      <c r="N3436" s="108"/>
      <c r="O3436" s="108"/>
      <c r="P3436" s="110">
        <f>'Форма 2'!C3436-M3436-N3436-O3436</f>
        <v>407502.228</v>
      </c>
      <c r="Q3436" s="111">
        <f t="shared" si="848"/>
        <v>765.83767712835936</v>
      </c>
      <c r="R3436" s="111">
        <f t="shared" si="849"/>
        <v>765.83767712835936</v>
      </c>
      <c r="S3436" s="112" t="s">
        <v>2152</v>
      </c>
      <c r="T3436" s="107" t="s">
        <v>82</v>
      </c>
      <c r="U3436" s="217"/>
      <c r="V3436" s="85"/>
      <c r="W3436" s="85"/>
      <c r="X3436" s="85"/>
      <c r="Y3436" s="85"/>
      <c r="Z3436" s="85">
        <v>1</v>
      </c>
      <c r="AA3436" s="85"/>
      <c r="AB3436" s="86"/>
      <c r="AC3436" s="86"/>
      <c r="AD3436" s="85"/>
      <c r="AE3436" s="85"/>
      <c r="AF3436" s="85"/>
      <c r="AG3436" s="85"/>
      <c r="AH3436" s="85"/>
      <c r="AI3436" s="85"/>
      <c r="AJ3436" s="85"/>
    </row>
    <row r="3437" spans="1:36" ht="16.5" thickTop="1" thickBot="1">
      <c r="A3437" s="105">
        <f t="shared" si="847"/>
        <v>283</v>
      </c>
      <c r="B3437" s="190" t="s">
        <v>619</v>
      </c>
      <c r="C3437" s="104">
        <v>1978</v>
      </c>
      <c r="D3437" s="105"/>
      <c r="E3437" s="106" t="s">
        <v>239</v>
      </c>
      <c r="F3437" s="107">
        <v>9</v>
      </c>
      <c r="G3437" s="105">
        <v>2</v>
      </c>
      <c r="H3437" s="111">
        <v>5367</v>
      </c>
      <c r="I3437" s="111">
        <v>5366</v>
      </c>
      <c r="J3437" s="111">
        <v>3862</v>
      </c>
      <c r="K3437" s="109">
        <v>168</v>
      </c>
      <c r="L3437" s="110">
        <f t="shared" si="850"/>
        <v>5557017.8399999999</v>
      </c>
      <c r="M3437" s="108"/>
      <c r="N3437" s="108"/>
      <c r="O3437" s="108"/>
      <c r="P3437" s="110">
        <f>'Форма 2'!C3437-M3437-N3437-O3437</f>
        <v>5557017.8399999999</v>
      </c>
      <c r="Q3437" s="111">
        <f t="shared" si="848"/>
        <v>1035.5978084234066</v>
      </c>
      <c r="R3437" s="111">
        <f t="shared" si="849"/>
        <v>1035.5978084234066</v>
      </c>
      <c r="S3437" s="112" t="s">
        <v>2152</v>
      </c>
      <c r="T3437" s="107" t="s">
        <v>92</v>
      </c>
      <c r="U3437" s="217"/>
      <c r="V3437" s="85"/>
      <c r="W3437" s="85"/>
      <c r="X3437" s="85"/>
      <c r="Y3437" s="85"/>
      <c r="Z3437" s="172"/>
      <c r="AA3437" s="172"/>
      <c r="AB3437" s="177">
        <v>2</v>
      </c>
      <c r="AC3437" s="154">
        <f>2778508.92*AB3437</f>
        <v>5557017.8399999999</v>
      </c>
      <c r="AD3437" s="85"/>
      <c r="AE3437" s="85"/>
      <c r="AF3437" s="85"/>
      <c r="AG3437" s="166"/>
      <c r="AH3437" s="85"/>
      <c r="AI3437" s="85"/>
      <c r="AJ3437" s="85"/>
    </row>
    <row r="3438" spans="1:36" ht="16.5" thickTop="1" thickBot="1">
      <c r="A3438" s="105">
        <f t="shared" si="847"/>
        <v>284</v>
      </c>
      <c r="B3438" s="190" t="s">
        <v>3316</v>
      </c>
      <c r="C3438" s="104">
        <v>1978</v>
      </c>
      <c r="D3438" s="105"/>
      <c r="E3438" s="106" t="s">
        <v>239</v>
      </c>
      <c r="F3438" s="107">
        <v>9</v>
      </c>
      <c r="G3438" s="105">
        <v>6</v>
      </c>
      <c r="H3438" s="111">
        <v>13644.4</v>
      </c>
      <c r="I3438" s="111">
        <v>11585.48</v>
      </c>
      <c r="J3438" s="111">
        <v>11585.48</v>
      </c>
      <c r="K3438" s="109">
        <v>640</v>
      </c>
      <c r="L3438" s="110">
        <f t="shared" si="850"/>
        <v>5854539.1519999998</v>
      </c>
      <c r="M3438" s="108"/>
      <c r="N3438" s="108"/>
      <c r="O3438" s="108"/>
      <c r="P3438" s="110">
        <f>'Форма 2'!C3438-M3438-N3438-O3438</f>
        <v>5854539.1519999998</v>
      </c>
      <c r="Q3438" s="111">
        <f t="shared" si="848"/>
        <v>505.33419003787498</v>
      </c>
      <c r="R3438" s="111">
        <f t="shared" si="849"/>
        <v>505.33419003787498</v>
      </c>
      <c r="S3438" s="112" t="s">
        <v>2152</v>
      </c>
      <c r="T3438" s="107" t="s">
        <v>82</v>
      </c>
      <c r="U3438" s="217"/>
      <c r="V3438" s="85"/>
      <c r="W3438" s="85"/>
      <c r="X3438" s="85"/>
      <c r="Y3438" s="85"/>
      <c r="Z3438" s="85">
        <v>1</v>
      </c>
      <c r="AA3438" s="85"/>
      <c r="AB3438" s="86"/>
      <c r="AC3438" s="86"/>
      <c r="AD3438" s="85"/>
      <c r="AE3438" s="85"/>
      <c r="AF3438" s="85"/>
      <c r="AG3438" s="85"/>
      <c r="AH3438" s="85"/>
      <c r="AI3438" s="85"/>
      <c r="AJ3438" s="85"/>
    </row>
    <row r="3439" spans="1:36" ht="16.5" thickTop="1" thickBot="1">
      <c r="A3439" s="105">
        <f t="shared" si="847"/>
        <v>285</v>
      </c>
      <c r="B3439" s="190" t="s">
        <v>3317</v>
      </c>
      <c r="C3439" s="104">
        <v>1956</v>
      </c>
      <c r="D3439" s="105"/>
      <c r="E3439" s="106" t="s">
        <v>378</v>
      </c>
      <c r="F3439" s="107">
        <v>3</v>
      </c>
      <c r="G3439" s="105">
        <v>2</v>
      </c>
      <c r="H3439" s="111">
        <v>1370.6</v>
      </c>
      <c r="I3439" s="111">
        <v>1270.5999999999999</v>
      </c>
      <c r="J3439" s="111">
        <v>971</v>
      </c>
      <c r="K3439" s="109">
        <v>35</v>
      </c>
      <c r="L3439" s="110">
        <f t="shared" si="850"/>
        <v>3180518.4179999996</v>
      </c>
      <c r="M3439" s="108"/>
      <c r="N3439" s="108"/>
      <c r="O3439" s="108"/>
      <c r="P3439" s="110">
        <f>'Форма 2'!C3439-M3439-N3439-O3439</f>
        <v>3180518.4179999996</v>
      </c>
      <c r="Q3439" s="111">
        <f t="shared" si="848"/>
        <v>2503.1626145128284</v>
      </c>
      <c r="R3439" s="111">
        <f t="shared" si="849"/>
        <v>2503.1626145128284</v>
      </c>
      <c r="S3439" s="112" t="s">
        <v>2152</v>
      </c>
      <c r="T3439" s="107" t="s">
        <v>82</v>
      </c>
      <c r="U3439" s="217"/>
      <c r="V3439" s="85"/>
      <c r="W3439" s="85"/>
      <c r="X3439" s="85">
        <v>1</v>
      </c>
      <c r="Y3439" s="85"/>
      <c r="Z3439" s="85">
        <v>1</v>
      </c>
      <c r="AA3439" s="85"/>
      <c r="AB3439" s="86"/>
      <c r="AC3439" s="86"/>
      <c r="AD3439" s="85"/>
      <c r="AE3439" s="85"/>
      <c r="AF3439" s="85">
        <v>1</v>
      </c>
      <c r="AG3439" s="85"/>
      <c r="AH3439" s="85"/>
      <c r="AI3439" s="85"/>
      <c r="AJ3439" s="85"/>
    </row>
    <row r="3440" spans="1:36" ht="16.5" thickTop="1" thickBot="1">
      <c r="A3440" s="105">
        <f t="shared" si="847"/>
        <v>286</v>
      </c>
      <c r="B3440" s="190" t="s">
        <v>3318</v>
      </c>
      <c r="C3440" s="133">
        <v>1954</v>
      </c>
      <c r="D3440" s="105"/>
      <c r="E3440" s="106" t="s">
        <v>378</v>
      </c>
      <c r="F3440" s="107">
        <v>2</v>
      </c>
      <c r="G3440" s="105">
        <v>1</v>
      </c>
      <c r="H3440" s="111">
        <v>509.4</v>
      </c>
      <c r="I3440" s="111">
        <v>459</v>
      </c>
      <c r="J3440" s="111">
        <v>459</v>
      </c>
      <c r="K3440" s="109">
        <v>26</v>
      </c>
      <c r="L3440" s="110">
        <f t="shared" si="850"/>
        <v>1737807.912</v>
      </c>
      <c r="M3440" s="108"/>
      <c r="N3440" s="108"/>
      <c r="O3440" s="108"/>
      <c r="P3440" s="110">
        <f>'Форма 2'!C3440-M3440-N3440-O3440</f>
        <v>1737807.912</v>
      </c>
      <c r="Q3440" s="111">
        <f t="shared" si="848"/>
        <v>3786.0738823529414</v>
      </c>
      <c r="R3440" s="111">
        <f t="shared" si="849"/>
        <v>3786.0738823529414</v>
      </c>
      <c r="S3440" s="112" t="s">
        <v>2152</v>
      </c>
      <c r="T3440" s="107" t="s">
        <v>82</v>
      </c>
      <c r="U3440" s="217">
        <v>1</v>
      </c>
      <c r="V3440" s="85"/>
      <c r="W3440" s="85"/>
      <c r="X3440" s="85"/>
      <c r="Y3440" s="85"/>
      <c r="Z3440" s="85"/>
      <c r="AA3440" s="85"/>
      <c r="AB3440" s="86"/>
      <c r="AC3440" s="86"/>
      <c r="AD3440" s="85"/>
      <c r="AE3440" s="85"/>
      <c r="AF3440" s="85"/>
      <c r="AG3440" s="85"/>
      <c r="AH3440" s="85">
        <v>1</v>
      </c>
      <c r="AI3440" s="85"/>
      <c r="AJ3440" s="85"/>
    </row>
    <row r="3441" spans="1:36" ht="16.5" thickTop="1" thickBot="1">
      <c r="A3441" s="105">
        <f t="shared" si="847"/>
        <v>287</v>
      </c>
      <c r="B3441" s="190" t="s">
        <v>621</v>
      </c>
      <c r="C3441" s="133">
        <v>1957</v>
      </c>
      <c r="D3441" s="105"/>
      <c r="E3441" s="106" t="s">
        <v>94</v>
      </c>
      <c r="F3441" s="107">
        <v>3</v>
      </c>
      <c r="G3441" s="105">
        <v>2</v>
      </c>
      <c r="H3441" s="108">
        <v>1212.3</v>
      </c>
      <c r="I3441" s="108">
        <v>1107.4000000000001</v>
      </c>
      <c r="J3441" s="108">
        <v>970.9</v>
      </c>
      <c r="K3441" s="109">
        <v>42</v>
      </c>
      <c r="L3441" s="110">
        <f t="shared" ref="L3441" si="851">SUM(M3441:P3441)</f>
        <v>897368.70600000001</v>
      </c>
      <c r="M3441" s="108"/>
      <c r="N3441" s="108"/>
      <c r="O3441" s="108"/>
      <c r="P3441" s="110">
        <f>'Форма 2'!C3441-M3441-N3441-O3441</f>
        <v>897368.70600000001</v>
      </c>
      <c r="Q3441" s="111">
        <f t="shared" ref="Q3441" si="852">L3441/I3441</f>
        <v>810.33836554090658</v>
      </c>
      <c r="R3441" s="111">
        <f t="shared" ref="R3441" si="853">Q3441</f>
        <v>810.33836554090658</v>
      </c>
      <c r="S3441" s="112" t="s">
        <v>2152</v>
      </c>
      <c r="T3441" s="107" t="s">
        <v>92</v>
      </c>
      <c r="U3441" s="217">
        <v>1</v>
      </c>
      <c r="V3441" s="85"/>
      <c r="W3441" s="85"/>
      <c r="X3441" s="85"/>
      <c r="Y3441" s="85"/>
      <c r="Z3441" s="85"/>
      <c r="AA3441" s="85"/>
      <c r="AB3441" s="86"/>
      <c r="AC3441" s="86"/>
      <c r="AD3441" s="85"/>
      <c r="AE3441" s="85"/>
      <c r="AF3441" s="85"/>
      <c r="AG3441" s="85"/>
      <c r="AH3441" s="85"/>
      <c r="AI3441" s="85"/>
      <c r="AJ3441" s="85"/>
    </row>
    <row r="3442" spans="1:36" ht="16.5" thickTop="1" thickBot="1">
      <c r="A3442" s="105">
        <f t="shared" si="847"/>
        <v>288</v>
      </c>
      <c r="B3442" s="190" t="s">
        <v>3319</v>
      </c>
      <c r="C3442" s="104">
        <v>1953</v>
      </c>
      <c r="D3442" s="105"/>
      <c r="E3442" s="106" t="s">
        <v>3320</v>
      </c>
      <c r="F3442" s="107">
        <v>3</v>
      </c>
      <c r="G3442" s="105">
        <v>4</v>
      </c>
      <c r="H3442" s="111">
        <v>2686.7</v>
      </c>
      <c r="I3442" s="111">
        <v>1996.9</v>
      </c>
      <c r="J3442" s="111">
        <v>1688.9</v>
      </c>
      <c r="K3442" s="109">
        <v>85</v>
      </c>
      <c r="L3442" s="110">
        <f t="shared" si="850"/>
        <v>1988749.074</v>
      </c>
      <c r="M3442" s="108"/>
      <c r="N3442" s="108"/>
      <c r="O3442" s="108"/>
      <c r="P3442" s="110">
        <f>'Форма 2'!C3442-M3442-N3442-O3442</f>
        <v>1988749.074</v>
      </c>
      <c r="Q3442" s="111">
        <f t="shared" si="848"/>
        <v>995.91821022585009</v>
      </c>
      <c r="R3442" s="111">
        <f t="shared" si="849"/>
        <v>995.91821022585009</v>
      </c>
      <c r="S3442" s="112" t="s">
        <v>2152</v>
      </c>
      <c r="T3442" s="107" t="s">
        <v>82</v>
      </c>
      <c r="U3442" s="217">
        <v>1</v>
      </c>
      <c r="V3442" s="85"/>
      <c r="W3442" s="85"/>
      <c r="X3442" s="85"/>
      <c r="Y3442" s="85"/>
      <c r="Z3442" s="85"/>
      <c r="AA3442" s="85"/>
      <c r="AB3442" s="86"/>
      <c r="AC3442" s="86"/>
      <c r="AD3442" s="85"/>
      <c r="AE3442" s="85"/>
      <c r="AF3442" s="85"/>
      <c r="AG3442" s="85"/>
      <c r="AH3442" s="85"/>
      <c r="AI3442" s="85"/>
      <c r="AJ3442" s="85"/>
    </row>
    <row r="3443" spans="1:36" ht="16.5" thickTop="1" thickBot="1">
      <c r="A3443" s="105">
        <f t="shared" ref="A3443:A3506" si="854">A3442+1</f>
        <v>289</v>
      </c>
      <c r="B3443" s="190" t="s">
        <v>3321</v>
      </c>
      <c r="C3443" s="104">
        <v>1955</v>
      </c>
      <c r="D3443" s="105"/>
      <c r="E3443" s="106" t="s">
        <v>94</v>
      </c>
      <c r="F3443" s="107">
        <v>3</v>
      </c>
      <c r="G3443" s="105">
        <v>3</v>
      </c>
      <c r="H3443" s="111">
        <v>2317.6999999999998</v>
      </c>
      <c r="I3443" s="111">
        <v>1849.4</v>
      </c>
      <c r="J3443" s="111">
        <v>1849.4</v>
      </c>
      <c r="K3443" s="109">
        <v>72</v>
      </c>
      <c r="L3443" s="110">
        <f t="shared" si="850"/>
        <v>1715607.8939999999</v>
      </c>
      <c r="M3443" s="108"/>
      <c r="N3443" s="108"/>
      <c r="O3443" s="108"/>
      <c r="P3443" s="110">
        <f>'Форма 2'!C3443-M3443-N3443-O3443</f>
        <v>1715607.8939999999</v>
      </c>
      <c r="Q3443" s="111">
        <f t="shared" si="848"/>
        <v>927.65647993943969</v>
      </c>
      <c r="R3443" s="111">
        <f t="shared" si="849"/>
        <v>927.65647993943969</v>
      </c>
      <c r="S3443" s="112" t="s">
        <v>2152</v>
      </c>
      <c r="T3443" s="107" t="s">
        <v>82</v>
      </c>
      <c r="U3443" s="217">
        <v>1</v>
      </c>
      <c r="V3443" s="85"/>
      <c r="W3443" s="85"/>
      <c r="X3443" s="85"/>
      <c r="Y3443" s="85"/>
      <c r="Z3443" s="85"/>
      <c r="AA3443" s="85"/>
      <c r="AB3443" s="86"/>
      <c r="AC3443" s="86"/>
      <c r="AD3443" s="85"/>
      <c r="AE3443" s="85"/>
      <c r="AF3443" s="85"/>
      <c r="AG3443" s="85"/>
      <c r="AH3443" s="85"/>
      <c r="AI3443" s="85"/>
      <c r="AJ3443" s="85"/>
    </row>
    <row r="3444" spans="1:36" ht="16.5" thickTop="1" thickBot="1">
      <c r="A3444" s="105">
        <f t="shared" si="854"/>
        <v>290</v>
      </c>
      <c r="B3444" s="190" t="s">
        <v>3322</v>
      </c>
      <c r="C3444" s="104">
        <v>1986</v>
      </c>
      <c r="D3444" s="105"/>
      <c r="E3444" s="106" t="s">
        <v>378</v>
      </c>
      <c r="F3444" s="107">
        <v>3</v>
      </c>
      <c r="G3444" s="105">
        <v>4</v>
      </c>
      <c r="H3444" s="111">
        <v>2758.9</v>
      </c>
      <c r="I3444" s="111">
        <v>2085.9</v>
      </c>
      <c r="J3444" s="111">
        <v>1749.9</v>
      </c>
      <c r="K3444" s="109">
        <v>74</v>
      </c>
      <c r="L3444" s="110">
        <f t="shared" si="850"/>
        <v>2042192.9580000001</v>
      </c>
      <c r="M3444" s="108"/>
      <c r="N3444" s="108"/>
      <c r="O3444" s="108"/>
      <c r="P3444" s="110">
        <f>'Форма 2'!C3444-M3444-N3444-O3444</f>
        <v>2042192.9580000001</v>
      </c>
      <c r="Q3444" s="111">
        <f t="shared" si="848"/>
        <v>979.04643463253274</v>
      </c>
      <c r="R3444" s="111">
        <f t="shared" si="849"/>
        <v>979.04643463253274</v>
      </c>
      <c r="S3444" s="112" t="s">
        <v>2152</v>
      </c>
      <c r="T3444" s="107" t="s">
        <v>82</v>
      </c>
      <c r="U3444" s="217">
        <v>1</v>
      </c>
      <c r="V3444" s="85"/>
      <c r="W3444" s="85"/>
      <c r="X3444" s="85"/>
      <c r="Y3444" s="85"/>
      <c r="Z3444" s="85"/>
      <c r="AA3444" s="85"/>
      <c r="AB3444" s="86"/>
      <c r="AC3444" s="86"/>
      <c r="AD3444" s="85"/>
      <c r="AE3444" s="85"/>
      <c r="AF3444" s="85"/>
      <c r="AG3444" s="85"/>
      <c r="AH3444" s="85"/>
      <c r="AI3444" s="85"/>
      <c r="AJ3444" s="85"/>
    </row>
    <row r="3445" spans="1:36" ht="16.5" thickTop="1" thickBot="1">
      <c r="A3445" s="105">
        <f t="shared" si="854"/>
        <v>291</v>
      </c>
      <c r="B3445" s="190" t="s">
        <v>3323</v>
      </c>
      <c r="C3445" s="104">
        <v>1957</v>
      </c>
      <c r="D3445" s="105"/>
      <c r="E3445" s="106" t="s">
        <v>94</v>
      </c>
      <c r="F3445" s="107">
        <v>2</v>
      </c>
      <c r="G3445" s="105">
        <v>3</v>
      </c>
      <c r="H3445" s="111">
        <v>1376.3</v>
      </c>
      <c r="I3445" s="111">
        <v>1196.05</v>
      </c>
      <c r="J3445" s="111">
        <v>1196.05</v>
      </c>
      <c r="K3445" s="109">
        <v>56</v>
      </c>
      <c r="L3445" s="110">
        <f t="shared" si="850"/>
        <v>3676455.1380000003</v>
      </c>
      <c r="M3445" s="108"/>
      <c r="N3445" s="108"/>
      <c r="O3445" s="108"/>
      <c r="P3445" s="110">
        <f>'Форма 2'!C3445-M3445-N3445-O3445</f>
        <v>3676455.1380000003</v>
      </c>
      <c r="Q3445" s="111">
        <f t="shared" si="848"/>
        <v>3073.8306408594963</v>
      </c>
      <c r="R3445" s="111">
        <f t="shared" si="849"/>
        <v>3073.8306408594963</v>
      </c>
      <c r="S3445" s="112" t="s">
        <v>2152</v>
      </c>
      <c r="T3445" s="107" t="s">
        <v>82</v>
      </c>
      <c r="U3445" s="217"/>
      <c r="V3445" s="85"/>
      <c r="W3445" s="85"/>
      <c r="X3445" s="85"/>
      <c r="Y3445" s="85"/>
      <c r="Z3445" s="85"/>
      <c r="AA3445" s="85"/>
      <c r="AB3445" s="86"/>
      <c r="AC3445" s="86"/>
      <c r="AD3445" s="85"/>
      <c r="AE3445" s="85"/>
      <c r="AF3445" s="85"/>
      <c r="AG3445" s="85"/>
      <c r="AH3445" s="85">
        <v>1</v>
      </c>
      <c r="AI3445" s="85"/>
      <c r="AJ3445" s="85"/>
    </row>
    <row r="3446" spans="1:36" ht="16.5" thickTop="1" thickBot="1">
      <c r="A3446" s="105">
        <f t="shared" si="854"/>
        <v>292</v>
      </c>
      <c r="B3446" s="190" t="s">
        <v>3324</v>
      </c>
      <c r="C3446" s="133">
        <v>1957</v>
      </c>
      <c r="D3446" s="105"/>
      <c r="E3446" s="106" t="s">
        <v>94</v>
      </c>
      <c r="F3446" s="107">
        <v>2</v>
      </c>
      <c r="G3446" s="105">
        <v>2</v>
      </c>
      <c r="H3446" s="111">
        <v>732.8</v>
      </c>
      <c r="I3446" s="111">
        <v>632.79999999999995</v>
      </c>
      <c r="J3446" s="111">
        <v>632.79999999999995</v>
      </c>
      <c r="K3446" s="109">
        <v>31</v>
      </c>
      <c r="L3446" s="110">
        <f t="shared" si="850"/>
        <v>1957499.328</v>
      </c>
      <c r="M3446" s="108"/>
      <c r="N3446" s="108"/>
      <c r="O3446" s="108"/>
      <c r="P3446" s="110">
        <f>'Форма 2'!C3446-M3446-N3446-O3446</f>
        <v>1957499.328</v>
      </c>
      <c r="Q3446" s="111">
        <f t="shared" si="848"/>
        <v>3093.3933754740838</v>
      </c>
      <c r="R3446" s="111">
        <f t="shared" si="849"/>
        <v>3093.3933754740838</v>
      </c>
      <c r="S3446" s="112" t="s">
        <v>2152</v>
      </c>
      <c r="T3446" s="107" t="s">
        <v>82</v>
      </c>
      <c r="U3446" s="217"/>
      <c r="V3446" s="85"/>
      <c r="W3446" s="85"/>
      <c r="X3446" s="85"/>
      <c r="Y3446" s="85"/>
      <c r="Z3446" s="85"/>
      <c r="AA3446" s="85"/>
      <c r="AB3446" s="86"/>
      <c r="AC3446" s="86"/>
      <c r="AD3446" s="85"/>
      <c r="AE3446" s="85"/>
      <c r="AF3446" s="85"/>
      <c r="AG3446" s="85"/>
      <c r="AH3446" s="85">
        <v>1</v>
      </c>
      <c r="AI3446" s="85"/>
      <c r="AJ3446" s="85"/>
    </row>
    <row r="3447" spans="1:36" ht="16.5" thickTop="1" thickBot="1">
      <c r="A3447" s="105">
        <f t="shared" si="854"/>
        <v>293</v>
      </c>
      <c r="B3447" s="190" t="s">
        <v>3325</v>
      </c>
      <c r="C3447" s="133">
        <v>1957</v>
      </c>
      <c r="D3447" s="105"/>
      <c r="E3447" s="106" t="s">
        <v>94</v>
      </c>
      <c r="F3447" s="107">
        <v>2</v>
      </c>
      <c r="G3447" s="105">
        <v>2</v>
      </c>
      <c r="H3447" s="111">
        <v>633.9</v>
      </c>
      <c r="I3447" s="111">
        <v>632.4</v>
      </c>
      <c r="J3447" s="111">
        <v>632.4</v>
      </c>
      <c r="K3447" s="109">
        <v>21</v>
      </c>
      <c r="L3447" s="110">
        <f t="shared" si="850"/>
        <v>1693311.7140000002</v>
      </c>
      <c r="M3447" s="108"/>
      <c r="N3447" s="108"/>
      <c r="O3447" s="108"/>
      <c r="P3447" s="110">
        <f>'Форма 2'!C3447-M3447-N3447-O3447</f>
        <v>1693311.7140000002</v>
      </c>
      <c r="Q3447" s="111">
        <f t="shared" si="848"/>
        <v>2677.5960056926001</v>
      </c>
      <c r="R3447" s="111">
        <f t="shared" si="849"/>
        <v>2677.5960056926001</v>
      </c>
      <c r="S3447" s="112" t="s">
        <v>2152</v>
      </c>
      <c r="T3447" s="107" t="s">
        <v>82</v>
      </c>
      <c r="U3447" s="217"/>
      <c r="V3447" s="85"/>
      <c r="W3447" s="85"/>
      <c r="X3447" s="85"/>
      <c r="Y3447" s="85"/>
      <c r="Z3447" s="85"/>
      <c r="AA3447" s="85"/>
      <c r="AB3447" s="86"/>
      <c r="AC3447" s="86"/>
      <c r="AD3447" s="85"/>
      <c r="AE3447" s="85"/>
      <c r="AF3447" s="85"/>
      <c r="AG3447" s="85"/>
      <c r="AH3447" s="85">
        <v>1</v>
      </c>
      <c r="AI3447" s="85"/>
      <c r="AJ3447" s="85"/>
    </row>
    <row r="3448" spans="1:36" ht="16.5" thickTop="1" thickBot="1">
      <c r="A3448" s="105">
        <f t="shared" si="854"/>
        <v>294</v>
      </c>
      <c r="B3448" s="190" t="s">
        <v>3326</v>
      </c>
      <c r="C3448" s="133">
        <v>1958</v>
      </c>
      <c r="D3448" s="105"/>
      <c r="E3448" s="106" t="s">
        <v>94</v>
      </c>
      <c r="F3448" s="107">
        <v>3</v>
      </c>
      <c r="G3448" s="105">
        <v>4</v>
      </c>
      <c r="H3448" s="111">
        <v>2259.0700000000002</v>
      </c>
      <c r="I3448" s="111">
        <v>1907.2</v>
      </c>
      <c r="J3448" s="111">
        <v>1780.8</v>
      </c>
      <c r="K3448" s="109">
        <v>67</v>
      </c>
      <c r="L3448" s="110">
        <f t="shared" si="850"/>
        <v>2932363.2228000001</v>
      </c>
      <c r="M3448" s="108"/>
      <c r="N3448" s="108"/>
      <c r="O3448" s="108"/>
      <c r="P3448" s="110">
        <f>'Форма 2'!C3448-M3448-N3448-O3448</f>
        <v>2932363.2228000001</v>
      </c>
      <c r="Q3448" s="111">
        <f t="shared" si="848"/>
        <v>1537.5226629614094</v>
      </c>
      <c r="R3448" s="111">
        <f t="shared" si="849"/>
        <v>1537.5226629614094</v>
      </c>
      <c r="S3448" s="112" t="s">
        <v>2152</v>
      </c>
      <c r="T3448" s="107" t="s">
        <v>82</v>
      </c>
      <c r="U3448" s="217"/>
      <c r="V3448" s="85"/>
      <c r="W3448" s="85"/>
      <c r="X3448" s="85"/>
      <c r="Y3448" s="85"/>
      <c r="Z3448" s="85"/>
      <c r="AA3448" s="85"/>
      <c r="AB3448" s="86"/>
      <c r="AC3448" s="86"/>
      <c r="AD3448" s="85"/>
      <c r="AE3448" s="85"/>
      <c r="AF3448" s="85">
        <v>1</v>
      </c>
      <c r="AG3448" s="85"/>
      <c r="AH3448" s="85"/>
      <c r="AI3448" s="85"/>
      <c r="AJ3448" s="85"/>
    </row>
    <row r="3449" spans="1:36" ht="16.5" thickTop="1" thickBot="1">
      <c r="A3449" s="105">
        <f t="shared" si="854"/>
        <v>295</v>
      </c>
      <c r="B3449" s="190" t="s">
        <v>3327</v>
      </c>
      <c r="C3449" s="133">
        <v>1954</v>
      </c>
      <c r="D3449" s="105"/>
      <c r="E3449" s="106" t="s">
        <v>94</v>
      </c>
      <c r="F3449" s="107">
        <v>2</v>
      </c>
      <c r="G3449" s="105">
        <v>1</v>
      </c>
      <c r="H3449" s="111">
        <v>524.79999999999995</v>
      </c>
      <c r="I3449" s="111">
        <v>334</v>
      </c>
      <c r="J3449" s="111">
        <v>334</v>
      </c>
      <c r="K3449" s="109">
        <v>22</v>
      </c>
      <c r="L3449" s="110">
        <f t="shared" si="850"/>
        <v>1938480</v>
      </c>
      <c r="M3449" s="108"/>
      <c r="N3449" s="108"/>
      <c r="O3449" s="108"/>
      <c r="P3449" s="110">
        <f>'Форма 2'!C3449-M3449-N3449-O3449</f>
        <v>1938480</v>
      </c>
      <c r="Q3449" s="111">
        <f t="shared" si="848"/>
        <v>5803.8323353293417</v>
      </c>
      <c r="R3449" s="111">
        <f t="shared" si="849"/>
        <v>5803.8323353293417</v>
      </c>
      <c r="S3449" s="112" t="s">
        <v>2152</v>
      </c>
      <c r="T3449" s="107" t="s">
        <v>82</v>
      </c>
      <c r="U3449" s="217"/>
      <c r="V3449" s="85"/>
      <c r="W3449" s="85"/>
      <c r="X3449" s="85">
        <v>1</v>
      </c>
      <c r="Y3449" s="85"/>
      <c r="Z3449" s="85">
        <v>1</v>
      </c>
      <c r="AA3449" s="85"/>
      <c r="AB3449" s="86"/>
      <c r="AC3449" s="86"/>
      <c r="AD3449" s="85"/>
      <c r="AE3449" s="85"/>
      <c r="AF3449" s="85"/>
      <c r="AG3449" s="85"/>
      <c r="AH3449" s="85">
        <v>1</v>
      </c>
      <c r="AI3449" s="85"/>
      <c r="AJ3449" s="85"/>
    </row>
    <row r="3450" spans="1:36" ht="16.5" thickTop="1" thickBot="1">
      <c r="A3450" s="105">
        <f t="shared" si="854"/>
        <v>296</v>
      </c>
      <c r="B3450" s="190" t="s">
        <v>3328</v>
      </c>
      <c r="C3450" s="133">
        <v>1949</v>
      </c>
      <c r="D3450" s="105"/>
      <c r="E3450" s="106" t="s">
        <v>94</v>
      </c>
      <c r="F3450" s="107">
        <v>2</v>
      </c>
      <c r="G3450" s="105">
        <v>1</v>
      </c>
      <c r="H3450" s="111">
        <v>578.4</v>
      </c>
      <c r="I3450" s="111">
        <v>524.79999999999995</v>
      </c>
      <c r="J3450" s="111">
        <v>524.79999999999995</v>
      </c>
      <c r="K3450" s="109">
        <v>15</v>
      </c>
      <c r="L3450" s="110">
        <f t="shared" si="850"/>
        <v>1917939.696</v>
      </c>
      <c r="M3450" s="108"/>
      <c r="N3450" s="108"/>
      <c r="O3450" s="108"/>
      <c r="P3450" s="110">
        <f>'Форма 2'!C3450-M3450-N3450-O3450</f>
        <v>1917939.696</v>
      </c>
      <c r="Q3450" s="111">
        <f t="shared" si="848"/>
        <v>3654.6107012195125</v>
      </c>
      <c r="R3450" s="111">
        <f t="shared" si="849"/>
        <v>3654.6107012195125</v>
      </c>
      <c r="S3450" s="112" t="s">
        <v>2152</v>
      </c>
      <c r="T3450" s="107" t="s">
        <v>82</v>
      </c>
      <c r="U3450" s="217"/>
      <c r="V3450" s="85"/>
      <c r="W3450" s="85"/>
      <c r="X3450" s="85"/>
      <c r="Y3450" s="85"/>
      <c r="Z3450" s="85">
        <v>1</v>
      </c>
      <c r="AA3450" s="85"/>
      <c r="AB3450" s="86"/>
      <c r="AC3450" s="86"/>
      <c r="AD3450" s="85"/>
      <c r="AE3450" s="85"/>
      <c r="AF3450" s="85"/>
      <c r="AG3450" s="85"/>
      <c r="AH3450" s="85">
        <v>1</v>
      </c>
      <c r="AI3450" s="85"/>
      <c r="AJ3450" s="85"/>
    </row>
    <row r="3451" spans="1:36" ht="16.5" thickTop="1" thickBot="1">
      <c r="A3451" s="105">
        <f t="shared" si="854"/>
        <v>297</v>
      </c>
      <c r="B3451" s="190" t="s">
        <v>3329</v>
      </c>
      <c r="C3451" s="133">
        <v>1979</v>
      </c>
      <c r="D3451" s="105"/>
      <c r="E3451" s="106" t="s">
        <v>239</v>
      </c>
      <c r="F3451" s="107">
        <v>9</v>
      </c>
      <c r="G3451" s="105">
        <v>2</v>
      </c>
      <c r="H3451" s="111">
        <v>3838.2</v>
      </c>
      <c r="I3451" s="111">
        <v>3838.2</v>
      </c>
      <c r="J3451" s="111">
        <v>3838.2</v>
      </c>
      <c r="K3451" s="109">
        <v>198</v>
      </c>
      <c r="L3451" s="110">
        <f t="shared" si="850"/>
        <v>3848025.7919999994</v>
      </c>
      <c r="M3451" s="108"/>
      <c r="N3451" s="108"/>
      <c r="O3451" s="108"/>
      <c r="P3451" s="110">
        <f>'Форма 2'!C3451-M3451-N3451-O3451</f>
        <v>3848025.7919999994</v>
      </c>
      <c r="Q3451" s="111">
        <f t="shared" si="848"/>
        <v>1002.56</v>
      </c>
      <c r="R3451" s="111">
        <f t="shared" si="849"/>
        <v>1002.56</v>
      </c>
      <c r="S3451" s="112" t="s">
        <v>2152</v>
      </c>
      <c r="T3451" s="107" t="s">
        <v>82</v>
      </c>
      <c r="U3451" s="217">
        <v>1</v>
      </c>
      <c r="V3451" s="85"/>
      <c r="W3451" s="85"/>
      <c r="X3451" s="85"/>
      <c r="Y3451" s="85"/>
      <c r="Z3451" s="85"/>
      <c r="AA3451" s="85"/>
      <c r="AB3451" s="86"/>
      <c r="AC3451" s="86"/>
      <c r="AD3451" s="85"/>
      <c r="AE3451" s="85"/>
      <c r="AF3451" s="85"/>
      <c r="AG3451" s="85"/>
      <c r="AH3451" s="85"/>
      <c r="AI3451" s="85"/>
      <c r="AJ3451" s="85"/>
    </row>
    <row r="3452" spans="1:36" ht="16.5" thickTop="1" thickBot="1">
      <c r="A3452" s="105">
        <f t="shared" si="854"/>
        <v>298</v>
      </c>
      <c r="B3452" s="190" t="s">
        <v>3330</v>
      </c>
      <c r="C3452" s="133">
        <v>1982</v>
      </c>
      <c r="D3452" s="105"/>
      <c r="E3452" s="106" t="s">
        <v>239</v>
      </c>
      <c r="F3452" s="107">
        <v>9</v>
      </c>
      <c r="G3452" s="105">
        <v>3</v>
      </c>
      <c r="H3452" s="111">
        <v>5779.9</v>
      </c>
      <c r="I3452" s="111">
        <v>5779.9</v>
      </c>
      <c r="J3452" s="111">
        <v>5779.9</v>
      </c>
      <c r="K3452" s="109">
        <v>266</v>
      </c>
      <c r="L3452" s="110">
        <f t="shared" si="850"/>
        <v>8335526.7599999998</v>
      </c>
      <c r="M3452" s="108"/>
      <c r="N3452" s="108"/>
      <c r="O3452" s="108"/>
      <c r="P3452" s="110">
        <f>'Форма 2'!C3452-M3452-N3452-O3452</f>
        <v>8335526.7599999998</v>
      </c>
      <c r="Q3452" s="111">
        <f t="shared" ref="Q3452:Q3520" si="855">L3452/I3452</f>
        <v>1442.1576082631188</v>
      </c>
      <c r="R3452" s="111">
        <f t="shared" ref="R3452:R3520" si="856">Q3452</f>
        <v>1442.1576082631188</v>
      </c>
      <c r="S3452" s="112" t="s">
        <v>2152</v>
      </c>
      <c r="T3452" s="107" t="s">
        <v>82</v>
      </c>
      <c r="U3452" s="217"/>
      <c r="V3452" s="85"/>
      <c r="W3452" s="85"/>
      <c r="X3452" s="85"/>
      <c r="Y3452" s="85"/>
      <c r="Z3452" s="172"/>
      <c r="AA3452" s="172"/>
      <c r="AB3452" s="177">
        <v>3</v>
      </c>
      <c r="AC3452" s="154">
        <f>2778508.92*AB3452</f>
        <v>8335526.7599999998</v>
      </c>
      <c r="AD3452" s="85"/>
      <c r="AE3452" s="85"/>
      <c r="AF3452" s="85"/>
      <c r="AG3452" s="166"/>
      <c r="AH3452" s="85"/>
      <c r="AI3452" s="85"/>
      <c r="AJ3452" s="85"/>
    </row>
    <row r="3453" spans="1:36" ht="16.5" thickTop="1" thickBot="1">
      <c r="A3453" s="105">
        <f t="shared" si="854"/>
        <v>299</v>
      </c>
      <c r="B3453" s="190" t="s">
        <v>3331</v>
      </c>
      <c r="C3453" s="133">
        <v>1982</v>
      </c>
      <c r="D3453" s="105"/>
      <c r="E3453" s="106" t="s">
        <v>239</v>
      </c>
      <c r="F3453" s="107">
        <v>9</v>
      </c>
      <c r="G3453" s="105">
        <v>2</v>
      </c>
      <c r="H3453" s="111">
        <v>3779.7</v>
      </c>
      <c r="I3453" s="111">
        <v>3779.7</v>
      </c>
      <c r="J3453" s="111">
        <v>3779.7</v>
      </c>
      <c r="K3453" s="109">
        <v>173</v>
      </c>
      <c r="L3453" s="110">
        <f>SUM(M3453:P3453)</f>
        <v>3789376.0319999997</v>
      </c>
      <c r="M3453" s="108"/>
      <c r="N3453" s="108"/>
      <c r="O3453" s="108"/>
      <c r="P3453" s="110">
        <f>'Форма 2'!C3453-M3453-N3453-O3453</f>
        <v>3789376.0319999997</v>
      </c>
      <c r="Q3453" s="111">
        <f>L3453/I3453</f>
        <v>1002.56</v>
      </c>
      <c r="R3453" s="111">
        <f>Q3453</f>
        <v>1002.56</v>
      </c>
      <c r="S3453" s="112" t="s">
        <v>2152</v>
      </c>
      <c r="T3453" s="107" t="s">
        <v>82</v>
      </c>
      <c r="U3453" s="217">
        <v>1</v>
      </c>
      <c r="V3453" s="85"/>
      <c r="W3453" s="85"/>
      <c r="X3453" s="85"/>
      <c r="Y3453" s="85"/>
      <c r="Z3453" s="85"/>
      <c r="AA3453" s="85"/>
      <c r="AB3453" s="86"/>
      <c r="AC3453" s="86"/>
      <c r="AD3453" s="85"/>
      <c r="AE3453" s="85"/>
      <c r="AF3453" s="85"/>
      <c r="AG3453" s="85"/>
      <c r="AH3453" s="85"/>
      <c r="AI3453" s="85"/>
      <c r="AJ3453" s="85"/>
    </row>
    <row r="3454" spans="1:36" ht="16.5" thickTop="1" thickBot="1">
      <c r="A3454" s="105">
        <f t="shared" si="854"/>
        <v>300</v>
      </c>
      <c r="B3454" s="190" t="s">
        <v>629</v>
      </c>
      <c r="C3454" s="133">
        <v>1983</v>
      </c>
      <c r="D3454" s="105"/>
      <c r="E3454" s="106" t="s">
        <v>239</v>
      </c>
      <c r="F3454" s="107">
        <v>9</v>
      </c>
      <c r="G3454" s="105">
        <v>1</v>
      </c>
      <c r="H3454" s="108">
        <v>2221.1</v>
      </c>
      <c r="I3454" s="108">
        <v>3093.1000000000004</v>
      </c>
      <c r="J3454" s="108">
        <v>1865.4</v>
      </c>
      <c r="K3454" s="109">
        <v>92</v>
      </c>
      <c r="L3454" s="110">
        <f>SUM(M3454:P3454)</f>
        <v>2778508.92</v>
      </c>
      <c r="M3454" s="108"/>
      <c r="N3454" s="108"/>
      <c r="O3454" s="108"/>
      <c r="P3454" s="110">
        <f>'Форма 2'!C3454-M3454-N3454-O3454</f>
        <v>2778508.92</v>
      </c>
      <c r="Q3454" s="111">
        <f>L3454/I3454</f>
        <v>898.2926255213215</v>
      </c>
      <c r="R3454" s="111">
        <f>Q3454</f>
        <v>898.2926255213215</v>
      </c>
      <c r="S3454" s="112" t="s">
        <v>2152</v>
      </c>
      <c r="T3454" s="107" t="s">
        <v>92</v>
      </c>
      <c r="U3454" s="217"/>
      <c r="V3454" s="85"/>
      <c r="W3454" s="85"/>
      <c r="X3454" s="85"/>
      <c r="Y3454" s="85"/>
      <c r="Z3454" s="85"/>
      <c r="AA3454" s="85"/>
      <c r="AB3454" s="168">
        <v>1</v>
      </c>
      <c r="AC3454" s="167">
        <f>2778508.92*AB3454</f>
        <v>2778508.92</v>
      </c>
      <c r="AD3454" s="85"/>
      <c r="AE3454" s="85"/>
      <c r="AF3454" s="85"/>
      <c r="AG3454" s="85"/>
      <c r="AH3454" s="85"/>
      <c r="AI3454" s="85"/>
      <c r="AJ3454" s="85"/>
    </row>
    <row r="3455" spans="1:36" ht="16.5" thickTop="1" thickBot="1">
      <c r="A3455" s="105">
        <f t="shared" si="854"/>
        <v>301</v>
      </c>
      <c r="B3455" s="190" t="s">
        <v>3332</v>
      </c>
      <c r="C3455" s="133">
        <v>1982</v>
      </c>
      <c r="D3455" s="105"/>
      <c r="E3455" s="106" t="s">
        <v>239</v>
      </c>
      <c r="F3455" s="107">
        <v>9</v>
      </c>
      <c r="G3455" s="105">
        <v>2</v>
      </c>
      <c r="H3455" s="111">
        <v>3854.1</v>
      </c>
      <c r="I3455" s="111">
        <v>3854.1</v>
      </c>
      <c r="J3455" s="111">
        <v>3854.1</v>
      </c>
      <c r="K3455" s="109">
        <v>173</v>
      </c>
      <c r="L3455" s="110">
        <f t="shared" si="850"/>
        <v>1653717.2279999999</v>
      </c>
      <c r="M3455" s="108"/>
      <c r="N3455" s="108"/>
      <c r="O3455" s="108"/>
      <c r="P3455" s="110">
        <f>'Форма 2'!C3455-M3455-N3455-O3455</f>
        <v>1653717.2279999999</v>
      </c>
      <c r="Q3455" s="111">
        <f t="shared" si="855"/>
        <v>429.08</v>
      </c>
      <c r="R3455" s="111">
        <f t="shared" si="856"/>
        <v>429.08</v>
      </c>
      <c r="S3455" s="112" t="s">
        <v>2152</v>
      </c>
      <c r="T3455" s="107" t="s">
        <v>82</v>
      </c>
      <c r="U3455" s="217"/>
      <c r="V3455" s="85"/>
      <c r="W3455" s="85"/>
      <c r="X3455" s="85"/>
      <c r="Y3455" s="85"/>
      <c r="Z3455" s="85">
        <v>1</v>
      </c>
      <c r="AA3455" s="85"/>
      <c r="AB3455" s="86"/>
      <c r="AC3455" s="86"/>
      <c r="AD3455" s="85"/>
      <c r="AE3455" s="85"/>
      <c r="AF3455" s="85"/>
      <c r="AG3455" s="85"/>
      <c r="AH3455" s="85"/>
      <c r="AI3455" s="85"/>
      <c r="AJ3455" s="85"/>
    </row>
    <row r="3456" spans="1:36" ht="16.5" thickTop="1" thickBot="1">
      <c r="A3456" s="105">
        <f t="shared" si="854"/>
        <v>302</v>
      </c>
      <c r="B3456" s="190" t="s">
        <v>3333</v>
      </c>
      <c r="C3456" s="133">
        <v>1983</v>
      </c>
      <c r="D3456" s="105"/>
      <c r="E3456" s="106" t="s">
        <v>239</v>
      </c>
      <c r="F3456" s="107">
        <v>9</v>
      </c>
      <c r="G3456" s="105">
        <v>2</v>
      </c>
      <c r="H3456" s="111">
        <v>3877.3</v>
      </c>
      <c r="I3456" s="111">
        <v>3877.3</v>
      </c>
      <c r="J3456" s="111">
        <v>3877.3</v>
      </c>
      <c r="K3456" s="109">
        <v>186</v>
      </c>
      <c r="L3456" s="110">
        <f t="shared" si="850"/>
        <v>1663671.8840000001</v>
      </c>
      <c r="M3456" s="108"/>
      <c r="N3456" s="108"/>
      <c r="O3456" s="108"/>
      <c r="P3456" s="110">
        <f>'Форма 2'!C3456-M3456-N3456-O3456</f>
        <v>1663671.8840000001</v>
      </c>
      <c r="Q3456" s="111">
        <f t="shared" si="855"/>
        <v>429.08</v>
      </c>
      <c r="R3456" s="111">
        <f t="shared" si="856"/>
        <v>429.08</v>
      </c>
      <c r="S3456" s="112" t="s">
        <v>2152</v>
      </c>
      <c r="T3456" s="107" t="s">
        <v>82</v>
      </c>
      <c r="U3456" s="217"/>
      <c r="V3456" s="85"/>
      <c r="W3456" s="85"/>
      <c r="X3456" s="85"/>
      <c r="Y3456" s="85"/>
      <c r="Z3456" s="85">
        <v>1</v>
      </c>
      <c r="AA3456" s="85"/>
      <c r="AB3456" s="86"/>
      <c r="AC3456" s="86"/>
      <c r="AD3456" s="85"/>
      <c r="AE3456" s="85"/>
      <c r="AF3456" s="85"/>
      <c r="AG3456" s="85"/>
      <c r="AH3456" s="85"/>
      <c r="AI3456" s="85"/>
      <c r="AJ3456" s="85"/>
    </row>
    <row r="3457" spans="1:36" ht="16.5" thickTop="1" thickBot="1">
      <c r="A3457" s="105">
        <f t="shared" si="854"/>
        <v>303</v>
      </c>
      <c r="B3457" s="190" t="s">
        <v>3334</v>
      </c>
      <c r="C3457" s="133">
        <v>1975</v>
      </c>
      <c r="D3457" s="105"/>
      <c r="E3457" s="106" t="s">
        <v>94</v>
      </c>
      <c r="F3457" s="107">
        <v>5</v>
      </c>
      <c r="G3457" s="105">
        <v>6</v>
      </c>
      <c r="H3457" s="111">
        <v>4862</v>
      </c>
      <c r="I3457" s="111">
        <v>4721.1000000000004</v>
      </c>
      <c r="J3457" s="111">
        <v>3514.2</v>
      </c>
      <c r="K3457" s="109">
        <v>177</v>
      </c>
      <c r="L3457" s="110">
        <f t="shared" si="850"/>
        <v>2526343.8200000003</v>
      </c>
      <c r="M3457" s="108"/>
      <c r="N3457" s="108"/>
      <c r="O3457" s="108"/>
      <c r="P3457" s="110">
        <f>'Форма 2'!C3457-M3457-N3457-O3457</f>
        <v>2526343.8200000003</v>
      </c>
      <c r="Q3457" s="111">
        <f>L3457/I3457</f>
        <v>535.11762512973678</v>
      </c>
      <c r="R3457" s="111">
        <f>Q3457</f>
        <v>535.11762512973678</v>
      </c>
      <c r="S3457" s="112" t="s">
        <v>2152</v>
      </c>
      <c r="T3457" s="107" t="s">
        <v>82</v>
      </c>
      <c r="U3457" s="217">
        <v>1</v>
      </c>
      <c r="V3457" s="85"/>
      <c r="W3457" s="85"/>
      <c r="X3457" s="85"/>
      <c r="Y3457" s="85"/>
      <c r="Z3457" s="85"/>
      <c r="AA3457" s="85"/>
      <c r="AB3457" s="86"/>
      <c r="AC3457" s="86"/>
      <c r="AD3457" s="85"/>
      <c r="AE3457" s="85"/>
      <c r="AF3457" s="85"/>
      <c r="AG3457" s="85"/>
      <c r="AH3457" s="85"/>
      <c r="AI3457" s="85"/>
      <c r="AJ3457" s="85"/>
    </row>
    <row r="3458" spans="1:36" ht="16.5" thickTop="1" thickBot="1">
      <c r="A3458" s="105">
        <f t="shared" si="854"/>
        <v>304</v>
      </c>
      <c r="B3458" s="190" t="s">
        <v>647</v>
      </c>
      <c r="C3458" s="133">
        <v>1988</v>
      </c>
      <c r="D3458" s="105"/>
      <c r="E3458" s="106" t="s">
        <v>239</v>
      </c>
      <c r="F3458" s="107">
        <v>9</v>
      </c>
      <c r="G3458" s="105">
        <v>2</v>
      </c>
      <c r="H3458" s="111">
        <v>4016</v>
      </c>
      <c r="I3458" s="111">
        <v>4016</v>
      </c>
      <c r="J3458" s="111">
        <v>3997.9</v>
      </c>
      <c r="K3458" s="109">
        <v>120</v>
      </c>
      <c r="L3458" s="110">
        <f t="shared" si="850"/>
        <v>18347336.960000001</v>
      </c>
      <c r="M3458" s="108"/>
      <c r="N3458" s="108"/>
      <c r="O3458" s="108"/>
      <c r="P3458" s="110">
        <f>'Форма 2'!C3458-M3458-N3458-O3458</f>
        <v>18347336.960000001</v>
      </c>
      <c r="Q3458" s="111">
        <f>L3458/I3458</f>
        <v>4568.5600000000004</v>
      </c>
      <c r="R3458" s="111">
        <f>Q3458</f>
        <v>4568.5600000000004</v>
      </c>
      <c r="S3458" s="112" t="s">
        <v>2152</v>
      </c>
      <c r="T3458" s="107" t="s">
        <v>92</v>
      </c>
      <c r="U3458" s="217">
        <v>1</v>
      </c>
      <c r="V3458" s="85"/>
      <c r="W3458" s="85"/>
      <c r="X3458" s="85"/>
      <c r="Y3458" s="85"/>
      <c r="Z3458" s="85"/>
      <c r="AA3458" s="85"/>
      <c r="AB3458" s="86"/>
      <c r="AC3458" s="86"/>
      <c r="AD3458" s="85"/>
      <c r="AE3458" s="85">
        <v>1</v>
      </c>
      <c r="AF3458" s="85"/>
      <c r="AG3458" s="85"/>
      <c r="AH3458" s="85"/>
      <c r="AI3458" s="85"/>
      <c r="AJ3458" s="85"/>
    </row>
    <row r="3459" spans="1:36" ht="16.5" thickTop="1" thickBot="1">
      <c r="A3459" s="105">
        <f t="shared" si="854"/>
        <v>305</v>
      </c>
      <c r="B3459" s="190" t="s">
        <v>3335</v>
      </c>
      <c r="C3459" s="133" t="s">
        <v>3336</v>
      </c>
      <c r="D3459" s="105"/>
      <c r="E3459" s="106" t="s">
        <v>94</v>
      </c>
      <c r="F3459" s="107">
        <v>10</v>
      </c>
      <c r="G3459" s="105">
        <v>3</v>
      </c>
      <c r="H3459" s="111">
        <v>8243.6</v>
      </c>
      <c r="I3459" s="111">
        <v>5743.3</v>
      </c>
      <c r="J3459" s="111">
        <v>5126.3</v>
      </c>
      <c r="K3459" s="109">
        <v>190</v>
      </c>
      <c r="L3459" s="110">
        <f>SUM(M3459:P3459)</f>
        <v>29396677.600000001</v>
      </c>
      <c r="M3459" s="108"/>
      <c r="N3459" s="108"/>
      <c r="O3459" s="108"/>
      <c r="P3459" s="110">
        <f>'Форма 2'!C3459-M3459-N3459-O3459</f>
        <v>29396677.600000001</v>
      </c>
      <c r="Q3459" s="111">
        <f t="shared" ref="Q3459" si="857">L3459/I3459</f>
        <v>5118.4297529295009</v>
      </c>
      <c r="R3459" s="111">
        <f t="shared" ref="R3459" si="858">Q3459</f>
        <v>5118.4297529295009</v>
      </c>
      <c r="S3459" s="112" t="s">
        <v>2152</v>
      </c>
      <c r="T3459" s="107" t="s">
        <v>92</v>
      </c>
      <c r="U3459" s="217"/>
      <c r="V3459" s="85"/>
      <c r="W3459" s="85"/>
      <c r="X3459" s="85"/>
      <c r="Y3459" s="85"/>
      <c r="Z3459" s="85"/>
      <c r="AA3459" s="85"/>
      <c r="AB3459" s="86"/>
      <c r="AC3459" s="86"/>
      <c r="AD3459" s="85"/>
      <c r="AE3459" s="85">
        <v>1</v>
      </c>
      <c r="AF3459" s="85"/>
      <c r="AG3459" s="85"/>
      <c r="AH3459" s="85"/>
      <c r="AI3459" s="85"/>
      <c r="AJ3459" s="85"/>
    </row>
    <row r="3460" spans="1:36" ht="16.5" thickTop="1" thickBot="1">
      <c r="A3460" s="105">
        <f t="shared" si="854"/>
        <v>306</v>
      </c>
      <c r="B3460" s="194" t="s">
        <v>5079</v>
      </c>
      <c r="C3460" s="248">
        <v>1981</v>
      </c>
      <c r="D3460" s="107"/>
      <c r="E3460" s="244" t="s">
        <v>91</v>
      </c>
      <c r="F3460" s="107">
        <v>9</v>
      </c>
      <c r="G3460" s="107">
        <v>3</v>
      </c>
      <c r="H3460" s="111">
        <v>5710.7</v>
      </c>
      <c r="I3460" s="111">
        <v>4441.7</v>
      </c>
      <c r="J3460" s="111">
        <v>4441.7</v>
      </c>
      <c r="K3460" s="122">
        <v>287</v>
      </c>
      <c r="L3460" s="110">
        <f>SUM(M3460:P3460)</f>
        <v>95374589.739999995</v>
      </c>
      <c r="M3460" s="108"/>
      <c r="N3460" s="108"/>
      <c r="O3460" s="108"/>
      <c r="P3460" s="110">
        <f>'Форма 2'!C3460-M3460-N3460-O3460</f>
        <v>95374589.739999995</v>
      </c>
      <c r="Q3460" s="111">
        <f t="shared" ref="Q3460:Q3461" si="859">L3460/I3460</f>
        <v>21472.541986176464</v>
      </c>
      <c r="R3460" s="111">
        <f t="shared" ref="R3460:R3461" si="860">Q3460</f>
        <v>21472.541986176464</v>
      </c>
      <c r="S3460" s="112" t="s">
        <v>2152</v>
      </c>
      <c r="T3460" s="107" t="s">
        <v>92</v>
      </c>
      <c r="U3460" s="219"/>
      <c r="V3460" s="153"/>
      <c r="W3460" s="153"/>
      <c r="X3460" s="153"/>
      <c r="Y3460" s="153"/>
      <c r="Z3460" s="153"/>
      <c r="AA3460" s="153"/>
      <c r="AB3460" s="168">
        <v>3</v>
      </c>
      <c r="AC3460" s="154">
        <f>2778508.92*AB3460</f>
        <v>8335526.7599999998</v>
      </c>
      <c r="AD3460" s="153"/>
      <c r="AE3460" s="153">
        <v>2</v>
      </c>
      <c r="AF3460" s="153"/>
      <c r="AG3460" s="85"/>
      <c r="AH3460" s="153"/>
      <c r="AI3460" s="153"/>
      <c r="AJ3460" s="153"/>
    </row>
    <row r="3461" spans="1:36" ht="16.5" thickTop="1" thickBot="1">
      <c r="A3461" s="105">
        <f t="shared" si="854"/>
        <v>307</v>
      </c>
      <c r="B3461" s="194" t="s">
        <v>5181</v>
      </c>
      <c r="C3461" s="248">
        <v>1929</v>
      </c>
      <c r="D3461" s="107"/>
      <c r="E3461" s="244" t="s">
        <v>94</v>
      </c>
      <c r="F3461" s="107">
        <v>3</v>
      </c>
      <c r="G3461" s="107">
        <v>3</v>
      </c>
      <c r="H3461" s="111">
        <v>1754.8</v>
      </c>
      <c r="I3461" s="111">
        <v>920</v>
      </c>
      <c r="J3461" s="111">
        <v>920</v>
      </c>
      <c r="K3461" s="122">
        <v>61</v>
      </c>
      <c r="L3461" s="110">
        <f t="shared" ref="L3461" si="861">SUM(M3461:P3461)</f>
        <v>6919123.756000001</v>
      </c>
      <c r="M3461" s="108"/>
      <c r="N3461" s="108"/>
      <c r="O3461" s="108"/>
      <c r="P3461" s="110">
        <f>'Форма 2'!C3461-M3461-N3461-O3461</f>
        <v>6919123.756000001</v>
      </c>
      <c r="Q3461" s="111">
        <f t="shared" si="859"/>
        <v>7520.786691304349</v>
      </c>
      <c r="R3461" s="111">
        <f t="shared" si="860"/>
        <v>7520.786691304349</v>
      </c>
      <c r="S3461" s="112" t="s">
        <v>2152</v>
      </c>
      <c r="T3461" s="107" t="s">
        <v>120</v>
      </c>
      <c r="U3461" s="219"/>
      <c r="V3461" s="153"/>
      <c r="W3461" s="153"/>
      <c r="X3461" s="153"/>
      <c r="Y3461" s="153"/>
      <c r="Z3461" s="153"/>
      <c r="AA3461" s="153">
        <v>1</v>
      </c>
      <c r="AB3461" s="168"/>
      <c r="AC3461" s="154"/>
      <c r="AD3461" s="153"/>
      <c r="AE3461" s="153"/>
      <c r="AF3461" s="153"/>
      <c r="AG3461" s="85"/>
      <c r="AH3461" s="153">
        <v>1</v>
      </c>
      <c r="AI3461" s="153"/>
      <c r="AJ3461" s="153"/>
    </row>
    <row r="3462" spans="1:36" ht="16.5" thickTop="1" thickBot="1">
      <c r="A3462" s="105">
        <f t="shared" si="854"/>
        <v>308</v>
      </c>
      <c r="B3462" s="190" t="s">
        <v>3337</v>
      </c>
      <c r="C3462" s="133">
        <v>1961</v>
      </c>
      <c r="D3462" s="105"/>
      <c r="E3462" s="106" t="s">
        <v>80</v>
      </c>
      <c r="F3462" s="107">
        <v>4</v>
      </c>
      <c r="G3462" s="105">
        <v>2</v>
      </c>
      <c r="H3462" s="111">
        <v>1278.46</v>
      </c>
      <c r="I3462" s="111">
        <v>1222.0999999999999</v>
      </c>
      <c r="J3462" s="111">
        <v>1222.0999999999999</v>
      </c>
      <c r="K3462" s="109">
        <v>84</v>
      </c>
      <c r="L3462" s="110">
        <f t="shared" si="850"/>
        <v>5757570.1792000011</v>
      </c>
      <c r="M3462" s="108"/>
      <c r="N3462" s="108"/>
      <c r="O3462" s="108"/>
      <c r="P3462" s="110">
        <f>'Форма 2'!C3462-M3462-N3462-O3462</f>
        <v>5757570.1792000011</v>
      </c>
      <c r="Q3462" s="111">
        <f t="shared" si="855"/>
        <v>4711.2103585631303</v>
      </c>
      <c r="R3462" s="111">
        <f t="shared" si="856"/>
        <v>4711.2103585631303</v>
      </c>
      <c r="S3462" s="112" t="s">
        <v>2152</v>
      </c>
      <c r="T3462" s="107" t="s">
        <v>82</v>
      </c>
      <c r="U3462" s="217"/>
      <c r="V3462" s="85"/>
      <c r="W3462" s="85"/>
      <c r="X3462" s="85"/>
      <c r="Y3462" s="85"/>
      <c r="Z3462" s="85"/>
      <c r="AA3462" s="85"/>
      <c r="AB3462" s="86"/>
      <c r="AC3462" s="86"/>
      <c r="AD3462" s="85">
        <v>1</v>
      </c>
      <c r="AE3462" s="85"/>
      <c r="AF3462" s="85"/>
      <c r="AG3462" s="85"/>
      <c r="AH3462" s="85"/>
      <c r="AI3462" s="85"/>
      <c r="AJ3462" s="85"/>
    </row>
    <row r="3463" spans="1:36" ht="16.5" thickTop="1" thickBot="1">
      <c r="A3463" s="105">
        <f t="shared" si="854"/>
        <v>309</v>
      </c>
      <c r="B3463" s="190" t="s">
        <v>3338</v>
      </c>
      <c r="C3463" s="133">
        <v>1985</v>
      </c>
      <c r="D3463" s="105"/>
      <c r="E3463" s="106" t="s">
        <v>91</v>
      </c>
      <c r="F3463" s="107">
        <v>9</v>
      </c>
      <c r="G3463" s="105">
        <v>6</v>
      </c>
      <c r="H3463" s="111">
        <v>11524.3</v>
      </c>
      <c r="I3463" s="111">
        <v>7898</v>
      </c>
      <c r="J3463" s="111">
        <v>7898</v>
      </c>
      <c r="K3463" s="109">
        <v>581</v>
      </c>
      <c r="L3463" s="110">
        <f t="shared" si="850"/>
        <v>16671053.52</v>
      </c>
      <c r="M3463" s="108"/>
      <c r="N3463" s="108"/>
      <c r="O3463" s="108"/>
      <c r="P3463" s="110">
        <f>'Форма 2'!C3463-M3463-N3463-O3463</f>
        <v>16671053.52</v>
      </c>
      <c r="Q3463" s="111">
        <f t="shared" si="855"/>
        <v>2110.7943175487467</v>
      </c>
      <c r="R3463" s="111">
        <f t="shared" si="856"/>
        <v>2110.7943175487467</v>
      </c>
      <c r="S3463" s="112" t="s">
        <v>2152</v>
      </c>
      <c r="T3463" s="107" t="s">
        <v>92</v>
      </c>
      <c r="U3463" s="217"/>
      <c r="V3463" s="85"/>
      <c r="W3463" s="85"/>
      <c r="X3463" s="85"/>
      <c r="Y3463" s="85"/>
      <c r="Z3463" s="172"/>
      <c r="AA3463" s="172"/>
      <c r="AB3463" s="177">
        <v>6</v>
      </c>
      <c r="AC3463" s="154">
        <f>2778508.92*AB3463</f>
        <v>16671053.52</v>
      </c>
      <c r="AD3463" s="85"/>
      <c r="AE3463" s="85"/>
      <c r="AF3463" s="85"/>
      <c r="AG3463" s="166"/>
      <c r="AH3463" s="85"/>
      <c r="AI3463" s="85"/>
      <c r="AJ3463" s="85"/>
    </row>
    <row r="3464" spans="1:36" ht="16.5" thickTop="1" thickBot="1">
      <c r="A3464" s="105">
        <f t="shared" si="854"/>
        <v>310</v>
      </c>
      <c r="B3464" s="190" t="s">
        <v>3339</v>
      </c>
      <c r="C3464" s="133">
        <v>1978</v>
      </c>
      <c r="D3464" s="105"/>
      <c r="E3464" s="106" t="s">
        <v>239</v>
      </c>
      <c r="F3464" s="107">
        <v>9</v>
      </c>
      <c r="G3464" s="105">
        <v>2</v>
      </c>
      <c r="H3464" s="111">
        <v>5734.8</v>
      </c>
      <c r="I3464" s="111">
        <v>3873.8</v>
      </c>
      <c r="J3464" s="111">
        <v>3873.8</v>
      </c>
      <c r="K3464" s="109">
        <v>191</v>
      </c>
      <c r="L3464" s="110">
        <f t="shared" si="850"/>
        <v>3236147.6399999997</v>
      </c>
      <c r="M3464" s="108"/>
      <c r="N3464" s="108"/>
      <c r="O3464" s="108"/>
      <c r="P3464" s="110">
        <f>'Форма 2'!C3464-M3464-N3464-O3464</f>
        <v>3236147.6399999997</v>
      </c>
      <c r="Q3464" s="111">
        <f t="shared" si="855"/>
        <v>835.39357736589386</v>
      </c>
      <c r="R3464" s="111">
        <f t="shared" si="856"/>
        <v>835.39357736589386</v>
      </c>
      <c r="S3464" s="112" t="s">
        <v>2152</v>
      </c>
      <c r="T3464" s="107" t="s">
        <v>82</v>
      </c>
      <c r="U3464" s="217"/>
      <c r="V3464" s="85"/>
      <c r="W3464" s="85"/>
      <c r="X3464" s="85"/>
      <c r="Y3464" s="85"/>
      <c r="Z3464" s="85"/>
      <c r="AA3464" s="85"/>
      <c r="AB3464" s="86"/>
      <c r="AC3464" s="86"/>
      <c r="AD3464" s="85"/>
      <c r="AE3464" s="85"/>
      <c r="AF3464" s="85"/>
      <c r="AG3464" s="85"/>
      <c r="AH3464" s="85">
        <v>1</v>
      </c>
      <c r="AI3464" s="85"/>
      <c r="AJ3464" s="85"/>
    </row>
    <row r="3465" spans="1:36" ht="16.5" thickTop="1" thickBot="1">
      <c r="A3465" s="105">
        <f t="shared" si="854"/>
        <v>311</v>
      </c>
      <c r="B3465" s="190" t="s">
        <v>3340</v>
      </c>
      <c r="C3465" s="133" t="s">
        <v>652</v>
      </c>
      <c r="D3465" s="105"/>
      <c r="E3465" s="106" t="s">
        <v>239</v>
      </c>
      <c r="F3465" s="107">
        <v>5</v>
      </c>
      <c r="G3465" s="105">
        <v>4</v>
      </c>
      <c r="H3465" s="111">
        <v>3729.7</v>
      </c>
      <c r="I3465" s="111">
        <v>3376.95</v>
      </c>
      <c r="J3465" s="111">
        <v>3376.95</v>
      </c>
      <c r="K3465" s="109"/>
      <c r="L3465" s="110">
        <f t="shared" si="850"/>
        <v>4407013.5199999996</v>
      </c>
      <c r="M3465" s="108"/>
      <c r="N3465" s="108"/>
      <c r="O3465" s="108"/>
      <c r="P3465" s="110">
        <f>'Форма 2'!C3465-M3465-N3465-O3465</f>
        <v>4407013.5199999996</v>
      </c>
      <c r="Q3465" s="111">
        <f t="shared" si="855"/>
        <v>1305.0277676601665</v>
      </c>
      <c r="R3465" s="111">
        <f t="shared" si="856"/>
        <v>1305.0277676601665</v>
      </c>
      <c r="S3465" s="112" t="s">
        <v>2152</v>
      </c>
      <c r="T3465" s="107" t="s">
        <v>92</v>
      </c>
      <c r="U3465" s="217"/>
      <c r="V3465" s="85"/>
      <c r="W3465" s="85"/>
      <c r="X3465" s="85">
        <v>1</v>
      </c>
      <c r="Y3465" s="85">
        <v>1</v>
      </c>
      <c r="Z3465" s="85"/>
      <c r="AA3465" s="85"/>
      <c r="AB3465" s="86"/>
      <c r="AC3465" s="86"/>
      <c r="AD3465" s="85"/>
      <c r="AE3465" s="85"/>
      <c r="AF3465" s="85"/>
      <c r="AG3465" s="85"/>
      <c r="AH3465" s="85"/>
      <c r="AI3465" s="85"/>
      <c r="AJ3465" s="85"/>
    </row>
    <row r="3466" spans="1:36" ht="16.5" thickTop="1" thickBot="1">
      <c r="A3466" s="105">
        <f t="shared" si="854"/>
        <v>312</v>
      </c>
      <c r="B3466" s="190" t="s">
        <v>3341</v>
      </c>
      <c r="C3466" s="133" t="s">
        <v>3342</v>
      </c>
      <c r="D3466" s="105"/>
      <c r="E3466" s="106" t="s">
        <v>91</v>
      </c>
      <c r="F3466" s="107">
        <v>10</v>
      </c>
      <c r="G3466" s="105">
        <v>12</v>
      </c>
      <c r="H3466" s="111">
        <v>31404</v>
      </c>
      <c r="I3466" s="111">
        <v>27391.1</v>
      </c>
      <c r="J3466" s="111">
        <v>27391.1</v>
      </c>
      <c r="K3466" s="109">
        <v>1260</v>
      </c>
      <c r="L3466" s="110">
        <f t="shared" si="850"/>
        <v>47163801.599999994</v>
      </c>
      <c r="M3466" s="108"/>
      <c r="N3466" s="108"/>
      <c r="O3466" s="108"/>
      <c r="P3466" s="110">
        <f>'Форма 2'!C3466-M3466-N3466-O3466</f>
        <v>47163801.599999994</v>
      </c>
      <c r="Q3466" s="111">
        <f t="shared" si="855"/>
        <v>1721.8659199521012</v>
      </c>
      <c r="R3466" s="111">
        <f t="shared" si="856"/>
        <v>1721.8659199521012</v>
      </c>
      <c r="S3466" s="112" t="s">
        <v>2152</v>
      </c>
      <c r="T3466" s="107" t="s">
        <v>92</v>
      </c>
      <c r="U3466" s="217"/>
      <c r="V3466" s="85"/>
      <c r="W3466" s="85"/>
      <c r="X3466" s="85"/>
      <c r="Y3466" s="85"/>
      <c r="Z3466" s="172"/>
      <c r="AA3466" s="172"/>
      <c r="AB3466" s="177">
        <v>12</v>
      </c>
      <c r="AC3466" s="154">
        <f>3930316.8*AB3466</f>
        <v>47163801.599999994</v>
      </c>
      <c r="AD3466" s="85"/>
      <c r="AE3466" s="85"/>
      <c r="AF3466" s="85"/>
      <c r="AG3466" s="166"/>
      <c r="AH3466" s="85"/>
      <c r="AI3466" s="85"/>
      <c r="AJ3466" s="85"/>
    </row>
    <row r="3467" spans="1:36" ht="16.5" thickTop="1" thickBot="1">
      <c r="A3467" s="105">
        <f t="shared" si="854"/>
        <v>313</v>
      </c>
      <c r="B3467" s="190" t="s">
        <v>3343</v>
      </c>
      <c r="C3467" s="133">
        <v>1963</v>
      </c>
      <c r="D3467" s="105"/>
      <c r="E3467" s="106" t="s">
        <v>94</v>
      </c>
      <c r="F3467" s="107">
        <v>4</v>
      </c>
      <c r="G3467" s="105">
        <v>3</v>
      </c>
      <c r="H3467" s="111">
        <v>2389.8000000000002</v>
      </c>
      <c r="I3467" s="111">
        <v>2197.1</v>
      </c>
      <c r="J3467" s="111">
        <v>1965.5</v>
      </c>
      <c r="K3467" s="109">
        <v>92</v>
      </c>
      <c r="L3467" s="110">
        <f t="shared" si="850"/>
        <v>10762512.096000003</v>
      </c>
      <c r="M3467" s="108"/>
      <c r="N3467" s="108"/>
      <c r="O3467" s="108"/>
      <c r="P3467" s="110">
        <f>'Форма 2'!C3467-M3467-N3467-O3467</f>
        <v>10762512.096000003</v>
      </c>
      <c r="Q3467" s="111">
        <f t="shared" si="855"/>
        <v>4898.508077010606</v>
      </c>
      <c r="R3467" s="111">
        <f t="shared" si="856"/>
        <v>4898.508077010606</v>
      </c>
      <c r="S3467" s="112" t="s">
        <v>2152</v>
      </c>
      <c r="T3467" s="107" t="s">
        <v>82</v>
      </c>
      <c r="U3467" s="217"/>
      <c r="V3467" s="85"/>
      <c r="W3467" s="85"/>
      <c r="X3467" s="85"/>
      <c r="Y3467" s="85"/>
      <c r="Z3467" s="85"/>
      <c r="AA3467" s="85"/>
      <c r="AB3467" s="86"/>
      <c r="AC3467" s="86"/>
      <c r="AD3467" s="85">
        <v>1</v>
      </c>
      <c r="AE3467" s="85"/>
      <c r="AF3467" s="85"/>
      <c r="AG3467" s="85"/>
      <c r="AH3467" s="85"/>
      <c r="AI3467" s="85"/>
      <c r="AJ3467" s="85"/>
    </row>
    <row r="3468" spans="1:36" ht="16.5" thickTop="1" thickBot="1">
      <c r="A3468" s="105">
        <f t="shared" si="854"/>
        <v>314</v>
      </c>
      <c r="B3468" s="190" t="s">
        <v>3344</v>
      </c>
      <c r="C3468" s="133">
        <v>1985</v>
      </c>
      <c r="D3468" s="105"/>
      <c r="E3468" s="106" t="s">
        <v>239</v>
      </c>
      <c r="F3468" s="107">
        <v>9</v>
      </c>
      <c r="G3468" s="105">
        <v>2</v>
      </c>
      <c r="H3468" s="111">
        <v>5892.5</v>
      </c>
      <c r="I3468" s="111">
        <v>5357.2</v>
      </c>
      <c r="J3468" s="111">
        <v>3883.7</v>
      </c>
      <c r="K3468" s="109">
        <v>209</v>
      </c>
      <c r="L3468" s="110">
        <f t="shared" si="850"/>
        <v>5557017.8399999999</v>
      </c>
      <c r="M3468" s="108"/>
      <c r="N3468" s="108"/>
      <c r="O3468" s="108"/>
      <c r="P3468" s="110">
        <f>'Форма 2'!C3468-M3468-N3468-O3468</f>
        <v>5557017.8399999999</v>
      </c>
      <c r="Q3468" s="111">
        <f t="shared" si="855"/>
        <v>1037.2989322780556</v>
      </c>
      <c r="R3468" s="111">
        <f t="shared" si="856"/>
        <v>1037.2989322780556</v>
      </c>
      <c r="S3468" s="112" t="s">
        <v>2152</v>
      </c>
      <c r="T3468" s="107" t="s">
        <v>82</v>
      </c>
      <c r="U3468" s="217"/>
      <c r="V3468" s="85"/>
      <c r="W3468" s="85"/>
      <c r="X3468" s="85"/>
      <c r="Y3468" s="85"/>
      <c r="Z3468" s="172"/>
      <c r="AA3468" s="172"/>
      <c r="AB3468" s="177">
        <v>2</v>
      </c>
      <c r="AC3468" s="154">
        <f>2778508.92*AB3468</f>
        <v>5557017.8399999999</v>
      </c>
      <c r="AD3468" s="85"/>
      <c r="AE3468" s="85"/>
      <c r="AF3468" s="85"/>
      <c r="AG3468" s="166"/>
      <c r="AH3468" s="85"/>
      <c r="AI3468" s="85"/>
      <c r="AJ3468" s="85"/>
    </row>
    <row r="3469" spans="1:36" ht="16.5" thickTop="1" thickBot="1">
      <c r="A3469" s="105">
        <f t="shared" si="854"/>
        <v>315</v>
      </c>
      <c r="B3469" s="190" t="s">
        <v>3345</v>
      </c>
      <c r="C3469" s="133">
        <v>1976</v>
      </c>
      <c r="D3469" s="105">
        <v>2018</v>
      </c>
      <c r="E3469" s="106" t="s">
        <v>239</v>
      </c>
      <c r="F3469" s="107">
        <v>9</v>
      </c>
      <c r="G3469" s="105">
        <v>2</v>
      </c>
      <c r="H3469" s="111">
        <v>6220.8</v>
      </c>
      <c r="I3469" s="111">
        <v>4963.7999999999993</v>
      </c>
      <c r="J3469" s="111">
        <v>4916.8999999999996</v>
      </c>
      <c r="K3469" s="109">
        <v>352</v>
      </c>
      <c r="L3469" s="110">
        <f t="shared" si="850"/>
        <v>38067936.767999999</v>
      </c>
      <c r="M3469" s="108"/>
      <c r="N3469" s="108"/>
      <c r="O3469" s="108"/>
      <c r="P3469" s="110">
        <f>'Форма 2'!C3469-M3469-N3469-O3469</f>
        <v>38067936.767999999</v>
      </c>
      <c r="Q3469" s="111">
        <f t="shared" si="855"/>
        <v>7669.1117224706886</v>
      </c>
      <c r="R3469" s="111">
        <f t="shared" si="856"/>
        <v>7669.1117224706886</v>
      </c>
      <c r="S3469" s="112" t="s">
        <v>2152</v>
      </c>
      <c r="T3469" s="107" t="s">
        <v>82</v>
      </c>
      <c r="U3469" s="217"/>
      <c r="V3469" s="85"/>
      <c r="W3469" s="85"/>
      <c r="X3469" s="85"/>
      <c r="Y3469" s="85"/>
      <c r="Z3469" s="85"/>
      <c r="AA3469" s="85"/>
      <c r="AB3469" s="86"/>
      <c r="AC3469" s="86"/>
      <c r="AD3469" s="85">
        <v>1</v>
      </c>
      <c r="AE3469" s="85">
        <v>1</v>
      </c>
      <c r="AF3469" s="85">
        <v>1</v>
      </c>
      <c r="AG3469" s="85"/>
      <c r="AH3469" s="85"/>
      <c r="AI3469" s="85"/>
      <c r="AJ3469" s="85"/>
    </row>
    <row r="3470" spans="1:36" ht="16.5" thickTop="1" thickBot="1">
      <c r="A3470" s="105">
        <f t="shared" si="854"/>
        <v>316</v>
      </c>
      <c r="B3470" s="190" t="s">
        <v>3346</v>
      </c>
      <c r="C3470" s="133">
        <v>1963</v>
      </c>
      <c r="D3470" s="105"/>
      <c r="E3470" s="106" t="s">
        <v>94</v>
      </c>
      <c r="F3470" s="107">
        <v>5</v>
      </c>
      <c r="G3470" s="105">
        <v>4</v>
      </c>
      <c r="H3470" s="111">
        <v>3782.5</v>
      </c>
      <c r="I3470" s="111">
        <v>2751.8</v>
      </c>
      <c r="J3470" s="111">
        <v>2751.8</v>
      </c>
      <c r="K3470" s="109">
        <v>69</v>
      </c>
      <c r="L3470" s="110">
        <f t="shared" si="850"/>
        <v>17034564.400000002</v>
      </c>
      <c r="M3470" s="108"/>
      <c r="N3470" s="108"/>
      <c r="O3470" s="108"/>
      <c r="P3470" s="110">
        <f>'Форма 2'!C3470-M3470-N3470-O3470</f>
        <v>17034564.400000002</v>
      </c>
      <c r="Q3470" s="111">
        <f t="shared" si="855"/>
        <v>6190.3351987789811</v>
      </c>
      <c r="R3470" s="111">
        <f t="shared" si="856"/>
        <v>6190.3351987789811</v>
      </c>
      <c r="S3470" s="112" t="s">
        <v>2152</v>
      </c>
      <c r="T3470" s="107" t="s">
        <v>82</v>
      </c>
      <c r="U3470" s="217"/>
      <c r="V3470" s="85"/>
      <c r="W3470" s="85"/>
      <c r="X3470" s="85"/>
      <c r="Y3470" s="85"/>
      <c r="Z3470" s="85"/>
      <c r="AA3470" s="85"/>
      <c r="AB3470" s="86"/>
      <c r="AC3470" s="86"/>
      <c r="AD3470" s="85">
        <v>1</v>
      </c>
      <c r="AE3470" s="85"/>
      <c r="AF3470" s="85"/>
      <c r="AG3470" s="85"/>
      <c r="AH3470" s="85"/>
      <c r="AI3470" s="85"/>
      <c r="AJ3470" s="85"/>
    </row>
    <row r="3471" spans="1:36" ht="16.5" thickTop="1" thickBot="1">
      <c r="A3471" s="105">
        <f t="shared" si="854"/>
        <v>317</v>
      </c>
      <c r="B3471" s="112" t="s">
        <v>3347</v>
      </c>
      <c r="C3471" s="123">
        <v>1982</v>
      </c>
      <c r="D3471" s="107"/>
      <c r="E3471" s="114" t="s">
        <v>91</v>
      </c>
      <c r="F3471" s="107">
        <v>5</v>
      </c>
      <c r="G3471" s="107">
        <v>4</v>
      </c>
      <c r="H3471" s="111">
        <v>3514.8</v>
      </c>
      <c r="I3471" s="111">
        <v>3205.2</v>
      </c>
      <c r="J3471" s="111">
        <v>3190.6</v>
      </c>
      <c r="K3471" s="122">
        <v>147</v>
      </c>
      <c r="L3471" s="110">
        <f t="shared" si="850"/>
        <v>15828972.096000003</v>
      </c>
      <c r="M3471" s="108"/>
      <c r="N3471" s="108"/>
      <c r="O3471" s="108"/>
      <c r="P3471" s="110">
        <f>'Форма 2'!C3471-M3471-N3471-O3471</f>
        <v>15828972.096000003</v>
      </c>
      <c r="Q3471" s="111">
        <f t="shared" si="855"/>
        <v>4938.5286709097727</v>
      </c>
      <c r="R3471" s="111">
        <f t="shared" si="856"/>
        <v>4938.5286709097727</v>
      </c>
      <c r="S3471" s="112" t="s">
        <v>2152</v>
      </c>
      <c r="T3471" s="107" t="s">
        <v>82</v>
      </c>
      <c r="U3471" s="217"/>
      <c r="V3471" s="85"/>
      <c r="W3471" s="85"/>
      <c r="X3471" s="85"/>
      <c r="Y3471" s="85"/>
      <c r="Z3471" s="85"/>
      <c r="AA3471" s="85"/>
      <c r="AB3471" s="86"/>
      <c r="AC3471" s="86"/>
      <c r="AD3471" s="85">
        <v>1</v>
      </c>
      <c r="AE3471" s="85"/>
      <c r="AF3471" s="85"/>
      <c r="AG3471" s="85"/>
      <c r="AH3471" s="85"/>
      <c r="AI3471" s="85"/>
      <c r="AJ3471" s="85"/>
    </row>
    <row r="3472" spans="1:36" ht="16.5" thickTop="1" thickBot="1">
      <c r="A3472" s="105">
        <f t="shared" si="854"/>
        <v>318</v>
      </c>
      <c r="B3472" s="190" t="s">
        <v>3348</v>
      </c>
      <c r="C3472" s="133">
        <v>1964</v>
      </c>
      <c r="D3472" s="105"/>
      <c r="E3472" s="106" t="s">
        <v>94</v>
      </c>
      <c r="F3472" s="107">
        <v>5</v>
      </c>
      <c r="G3472" s="105">
        <v>2</v>
      </c>
      <c r="H3472" s="111">
        <v>1937</v>
      </c>
      <c r="I3472" s="111">
        <v>1483.4</v>
      </c>
      <c r="J3472" s="111">
        <v>1483.4</v>
      </c>
      <c r="K3472" s="109">
        <v>75</v>
      </c>
      <c r="L3472" s="110">
        <f t="shared" si="850"/>
        <v>8723318.2400000002</v>
      </c>
      <c r="M3472" s="108"/>
      <c r="N3472" s="108"/>
      <c r="O3472" s="108"/>
      <c r="P3472" s="110">
        <f>'Форма 2'!C3472-M3472-N3472-O3472</f>
        <v>8723318.2400000002</v>
      </c>
      <c r="Q3472" s="111">
        <f t="shared" si="855"/>
        <v>5880.6244033976</v>
      </c>
      <c r="R3472" s="111">
        <f t="shared" si="856"/>
        <v>5880.6244033976</v>
      </c>
      <c r="S3472" s="112" t="s">
        <v>2152</v>
      </c>
      <c r="T3472" s="107" t="s">
        <v>82</v>
      </c>
      <c r="U3472" s="217"/>
      <c r="V3472" s="85"/>
      <c r="W3472" s="85"/>
      <c r="X3472" s="85"/>
      <c r="Y3472" s="85"/>
      <c r="Z3472" s="85"/>
      <c r="AA3472" s="85"/>
      <c r="AB3472" s="86"/>
      <c r="AC3472" s="86"/>
      <c r="AD3472" s="85">
        <v>1</v>
      </c>
      <c r="AE3472" s="85"/>
      <c r="AF3472" s="85"/>
      <c r="AG3472" s="85"/>
      <c r="AH3472" s="85"/>
      <c r="AI3472" s="85"/>
      <c r="AJ3472" s="85"/>
    </row>
    <row r="3473" spans="1:36" ht="16.5" thickTop="1" thickBot="1">
      <c r="A3473" s="105">
        <f t="shared" si="854"/>
        <v>319</v>
      </c>
      <c r="B3473" s="112" t="s">
        <v>3349</v>
      </c>
      <c r="C3473" s="107">
        <v>1964</v>
      </c>
      <c r="D3473" s="107"/>
      <c r="E3473" s="114" t="s">
        <v>94</v>
      </c>
      <c r="F3473" s="107">
        <v>5</v>
      </c>
      <c r="G3473" s="105">
        <v>2</v>
      </c>
      <c r="H3473" s="111">
        <v>1930.6</v>
      </c>
      <c r="I3473" s="111">
        <v>1918.6</v>
      </c>
      <c r="J3473" s="111">
        <v>1617</v>
      </c>
      <c r="K3473" s="122">
        <v>79</v>
      </c>
      <c r="L3473" s="110">
        <f t="shared" si="850"/>
        <v>8694495.7120000012</v>
      </c>
      <c r="M3473" s="108"/>
      <c r="N3473" s="108"/>
      <c r="O3473" s="108"/>
      <c r="P3473" s="110">
        <f>'Форма 2'!C3473-M3473-N3473-O3473</f>
        <v>8694495.7120000012</v>
      </c>
      <c r="Q3473" s="111">
        <f t="shared" si="855"/>
        <v>4531.6875388303979</v>
      </c>
      <c r="R3473" s="111">
        <f t="shared" si="856"/>
        <v>4531.6875388303979</v>
      </c>
      <c r="S3473" s="112" t="s">
        <v>2152</v>
      </c>
      <c r="T3473" s="107" t="s">
        <v>82</v>
      </c>
      <c r="U3473" s="217"/>
      <c r="V3473" s="85"/>
      <c r="W3473" s="85"/>
      <c r="X3473" s="85"/>
      <c r="Y3473" s="85"/>
      <c r="Z3473" s="85"/>
      <c r="AA3473" s="85"/>
      <c r="AB3473" s="86"/>
      <c r="AC3473" s="86"/>
      <c r="AD3473" s="85">
        <v>1</v>
      </c>
      <c r="AE3473" s="85"/>
      <c r="AF3473" s="85"/>
      <c r="AG3473" s="85"/>
      <c r="AH3473" s="85"/>
      <c r="AI3473" s="85"/>
      <c r="AJ3473" s="85"/>
    </row>
    <row r="3474" spans="1:36" ht="16.5" thickTop="1" thickBot="1">
      <c r="A3474" s="105">
        <f t="shared" si="854"/>
        <v>320</v>
      </c>
      <c r="B3474" s="190" t="s">
        <v>3350</v>
      </c>
      <c r="C3474" s="133">
        <v>1961</v>
      </c>
      <c r="D3474" s="105"/>
      <c r="E3474" s="106" t="s">
        <v>94</v>
      </c>
      <c r="F3474" s="107">
        <v>5</v>
      </c>
      <c r="G3474" s="105">
        <v>2</v>
      </c>
      <c r="H3474" s="111">
        <v>2966.8</v>
      </c>
      <c r="I3474" s="111">
        <v>2953.9</v>
      </c>
      <c r="J3474" s="111">
        <v>2953.9</v>
      </c>
      <c r="K3474" s="109">
        <v>198</v>
      </c>
      <c r="L3474" s="110">
        <f t="shared" si="850"/>
        <v>13361043.136000002</v>
      </c>
      <c r="M3474" s="108"/>
      <c r="N3474" s="108"/>
      <c r="O3474" s="108"/>
      <c r="P3474" s="110">
        <f>'Форма 2'!C3474-M3474-N3474-O3474</f>
        <v>13361043.136000002</v>
      </c>
      <c r="Q3474" s="111">
        <f t="shared" si="855"/>
        <v>4523.1873577304586</v>
      </c>
      <c r="R3474" s="111">
        <f t="shared" si="856"/>
        <v>4523.1873577304586</v>
      </c>
      <c r="S3474" s="112" t="s">
        <v>2152</v>
      </c>
      <c r="T3474" s="107" t="s">
        <v>82</v>
      </c>
      <c r="U3474" s="217"/>
      <c r="V3474" s="85"/>
      <c r="W3474" s="85"/>
      <c r="X3474" s="85"/>
      <c r="Y3474" s="85"/>
      <c r="Z3474" s="85"/>
      <c r="AA3474" s="85"/>
      <c r="AB3474" s="86"/>
      <c r="AC3474" s="86"/>
      <c r="AD3474" s="85">
        <v>1</v>
      </c>
      <c r="AE3474" s="85"/>
      <c r="AF3474" s="85"/>
      <c r="AG3474" s="85"/>
      <c r="AH3474" s="85"/>
      <c r="AI3474" s="85"/>
      <c r="AJ3474" s="85"/>
    </row>
    <row r="3475" spans="1:36" ht="16.5" thickTop="1" thickBot="1">
      <c r="A3475" s="105">
        <f t="shared" si="854"/>
        <v>321</v>
      </c>
      <c r="B3475" s="190" t="s">
        <v>3351</v>
      </c>
      <c r="C3475" s="133">
        <v>1961</v>
      </c>
      <c r="D3475" s="105"/>
      <c r="E3475" s="106" t="s">
        <v>94</v>
      </c>
      <c r="F3475" s="107">
        <v>4</v>
      </c>
      <c r="G3475" s="105">
        <v>2</v>
      </c>
      <c r="H3475" s="111">
        <v>2033.2</v>
      </c>
      <c r="I3475" s="111">
        <v>1909.7</v>
      </c>
      <c r="J3475" s="111">
        <v>1505</v>
      </c>
      <c r="K3475" s="122">
        <v>101</v>
      </c>
      <c r="L3475" s="110">
        <f t="shared" si="850"/>
        <v>9156556.8640000019</v>
      </c>
      <c r="M3475" s="108"/>
      <c r="N3475" s="108"/>
      <c r="O3475" s="108"/>
      <c r="P3475" s="110">
        <f>'Форма 2'!C3475-M3475-N3475-O3475</f>
        <v>9156556.8640000019</v>
      </c>
      <c r="Q3475" s="111">
        <f t="shared" si="855"/>
        <v>4794.7619332879522</v>
      </c>
      <c r="R3475" s="111">
        <f t="shared" si="856"/>
        <v>4794.7619332879522</v>
      </c>
      <c r="S3475" s="112" t="s">
        <v>2152</v>
      </c>
      <c r="T3475" s="107" t="s">
        <v>82</v>
      </c>
      <c r="U3475" s="217"/>
      <c r="V3475" s="85"/>
      <c r="W3475" s="85"/>
      <c r="X3475" s="85"/>
      <c r="Y3475" s="85"/>
      <c r="Z3475" s="85"/>
      <c r="AA3475" s="85"/>
      <c r="AB3475" s="86"/>
      <c r="AC3475" s="86"/>
      <c r="AD3475" s="85">
        <v>1</v>
      </c>
      <c r="AE3475" s="85"/>
      <c r="AF3475" s="85"/>
      <c r="AG3475" s="85"/>
      <c r="AH3475" s="85"/>
      <c r="AI3475" s="85"/>
      <c r="AJ3475" s="85"/>
    </row>
    <row r="3476" spans="1:36" ht="16.5" thickTop="1" thickBot="1">
      <c r="A3476" s="105">
        <f t="shared" si="854"/>
        <v>322</v>
      </c>
      <c r="B3476" s="190" t="s">
        <v>3352</v>
      </c>
      <c r="C3476" s="133">
        <v>1961</v>
      </c>
      <c r="D3476" s="105"/>
      <c r="E3476" s="106" t="s">
        <v>94</v>
      </c>
      <c r="F3476" s="107">
        <v>4</v>
      </c>
      <c r="G3476" s="105">
        <v>3</v>
      </c>
      <c r="H3476" s="111">
        <v>2040.8</v>
      </c>
      <c r="I3476" s="111">
        <v>1860.55</v>
      </c>
      <c r="J3476" s="111">
        <v>1860.55</v>
      </c>
      <c r="K3476" s="109">
        <v>92</v>
      </c>
      <c r="L3476" s="110">
        <f t="shared" si="850"/>
        <v>9190783.6160000004</v>
      </c>
      <c r="M3476" s="108"/>
      <c r="N3476" s="108"/>
      <c r="O3476" s="108"/>
      <c r="P3476" s="110">
        <f>'Форма 2'!C3476-M3476-N3476-O3476</f>
        <v>9190783.6160000004</v>
      </c>
      <c r="Q3476" s="111">
        <f t="shared" si="855"/>
        <v>4939.8208142753492</v>
      </c>
      <c r="R3476" s="111">
        <f t="shared" si="856"/>
        <v>4939.8208142753492</v>
      </c>
      <c r="S3476" s="112" t="s">
        <v>2152</v>
      </c>
      <c r="T3476" s="107" t="s">
        <v>82</v>
      </c>
      <c r="U3476" s="217"/>
      <c r="V3476" s="85"/>
      <c r="W3476" s="85"/>
      <c r="X3476" s="85"/>
      <c r="Y3476" s="85"/>
      <c r="Z3476" s="85"/>
      <c r="AA3476" s="85"/>
      <c r="AB3476" s="86"/>
      <c r="AC3476" s="86"/>
      <c r="AD3476" s="85">
        <v>1</v>
      </c>
      <c r="AE3476" s="85"/>
      <c r="AF3476" s="85"/>
      <c r="AG3476" s="85"/>
      <c r="AH3476" s="85"/>
      <c r="AI3476" s="85"/>
      <c r="AJ3476" s="85"/>
    </row>
    <row r="3477" spans="1:36" ht="16.5" thickTop="1" thickBot="1">
      <c r="A3477" s="105">
        <f t="shared" si="854"/>
        <v>323</v>
      </c>
      <c r="B3477" s="190" t="s">
        <v>3353</v>
      </c>
      <c r="C3477" s="133">
        <v>1963</v>
      </c>
      <c r="D3477" s="105"/>
      <c r="E3477" s="106" t="s">
        <v>94</v>
      </c>
      <c r="F3477" s="107">
        <v>5</v>
      </c>
      <c r="G3477" s="105">
        <v>3</v>
      </c>
      <c r="H3477" s="111">
        <v>2225.9</v>
      </c>
      <c r="I3477" s="111">
        <v>2021</v>
      </c>
      <c r="J3477" s="111">
        <v>1772.2</v>
      </c>
      <c r="K3477" s="109">
        <v>156</v>
      </c>
      <c r="L3477" s="110">
        <f>SUM(M3477:P3477)</f>
        <v>10024385.168000001</v>
      </c>
      <c r="M3477" s="108"/>
      <c r="N3477" s="108"/>
      <c r="O3477" s="108"/>
      <c r="P3477" s="110">
        <f>'Форма 2'!C3477-M3477-N3477-O3477</f>
        <v>10024385.168000001</v>
      </c>
      <c r="Q3477" s="111">
        <f>L3477/I3477</f>
        <v>4960.1114141514108</v>
      </c>
      <c r="R3477" s="111">
        <f>Q3477</f>
        <v>4960.1114141514108</v>
      </c>
      <c r="S3477" s="112" t="s">
        <v>2152</v>
      </c>
      <c r="T3477" s="107" t="s">
        <v>82</v>
      </c>
      <c r="U3477" s="217"/>
      <c r="V3477" s="85"/>
      <c r="W3477" s="85"/>
      <c r="X3477" s="85"/>
      <c r="Y3477" s="85"/>
      <c r="Z3477" s="85"/>
      <c r="AA3477" s="85"/>
      <c r="AB3477" s="86"/>
      <c r="AC3477" s="86"/>
      <c r="AD3477" s="85">
        <v>1</v>
      </c>
      <c r="AE3477" s="85"/>
      <c r="AF3477" s="85"/>
      <c r="AG3477" s="85"/>
      <c r="AH3477" s="85"/>
      <c r="AI3477" s="85"/>
      <c r="AJ3477" s="85"/>
    </row>
    <row r="3478" spans="1:36" ht="16.5" thickTop="1" thickBot="1">
      <c r="A3478" s="105">
        <f t="shared" si="854"/>
        <v>324</v>
      </c>
      <c r="B3478" s="194" t="s">
        <v>5080</v>
      </c>
      <c r="C3478" s="248" t="s">
        <v>5081</v>
      </c>
      <c r="D3478" s="107"/>
      <c r="E3478" s="244" t="s">
        <v>91</v>
      </c>
      <c r="F3478" s="107">
        <v>9</v>
      </c>
      <c r="G3478" s="107">
        <v>5</v>
      </c>
      <c r="H3478" s="111">
        <v>9825</v>
      </c>
      <c r="I3478" s="111">
        <v>9825</v>
      </c>
      <c r="J3478" s="111">
        <v>6075.8</v>
      </c>
      <c r="K3478" s="122"/>
      <c r="L3478" s="110">
        <f>SUM(M3478:P3478)</f>
        <v>13892544.6</v>
      </c>
      <c r="M3478" s="108"/>
      <c r="N3478" s="108"/>
      <c r="O3478" s="108"/>
      <c r="P3478" s="110">
        <f>'Форма 2'!C3478-M3478-N3478-O3478</f>
        <v>13892544.6</v>
      </c>
      <c r="Q3478" s="111">
        <f>L3478/I3478</f>
        <v>1413.9994503816793</v>
      </c>
      <c r="R3478" s="111">
        <f>Q3478</f>
        <v>1413.9994503816793</v>
      </c>
      <c r="S3478" s="112" t="s">
        <v>2152</v>
      </c>
      <c r="T3478" s="107" t="s">
        <v>92</v>
      </c>
      <c r="U3478" s="219"/>
      <c r="V3478" s="153"/>
      <c r="W3478" s="153"/>
      <c r="X3478" s="153"/>
      <c r="Y3478" s="153"/>
      <c r="Z3478" s="153"/>
      <c r="AA3478" s="153"/>
      <c r="AB3478" s="168">
        <v>5</v>
      </c>
      <c r="AC3478" s="154">
        <f>2778508.92*AB3478</f>
        <v>13892544.6</v>
      </c>
      <c r="AD3478" s="153"/>
      <c r="AE3478" s="153"/>
      <c r="AF3478" s="153"/>
      <c r="AG3478" s="85"/>
      <c r="AH3478" s="153"/>
      <c r="AI3478" s="153"/>
      <c r="AJ3478" s="153"/>
    </row>
    <row r="3479" spans="1:36" ht="16.5" thickTop="1" thickBot="1">
      <c r="A3479" s="105">
        <f t="shared" si="854"/>
        <v>325</v>
      </c>
      <c r="B3479" s="114" t="s">
        <v>3354</v>
      </c>
      <c r="C3479" s="113">
        <v>1962</v>
      </c>
      <c r="D3479" s="107">
        <v>2016</v>
      </c>
      <c r="E3479" s="114" t="s">
        <v>94</v>
      </c>
      <c r="F3479" s="107">
        <v>4</v>
      </c>
      <c r="G3479" s="107">
        <v>3</v>
      </c>
      <c r="H3479" s="111">
        <v>2171.5</v>
      </c>
      <c r="I3479" s="111">
        <v>2027.5</v>
      </c>
      <c r="J3479" s="111">
        <v>2027.5</v>
      </c>
      <c r="K3479" s="125">
        <v>109</v>
      </c>
      <c r="L3479" s="110">
        <f t="shared" si="850"/>
        <v>9779393.6800000016</v>
      </c>
      <c r="M3479" s="108"/>
      <c r="N3479" s="108"/>
      <c r="O3479" s="108"/>
      <c r="P3479" s="110">
        <f>'Форма 2'!C3479-M3479-N3479-O3479</f>
        <v>9779393.6800000016</v>
      </c>
      <c r="Q3479" s="111">
        <f t="shared" si="855"/>
        <v>4823.3754278668321</v>
      </c>
      <c r="R3479" s="111">
        <f t="shared" si="856"/>
        <v>4823.3754278668321</v>
      </c>
      <c r="S3479" s="112" t="s">
        <v>2152</v>
      </c>
      <c r="T3479" s="107" t="s">
        <v>82</v>
      </c>
      <c r="U3479" s="217"/>
      <c r="V3479" s="85"/>
      <c r="W3479" s="85"/>
      <c r="X3479" s="85"/>
      <c r="Y3479" s="85"/>
      <c r="Z3479" s="85"/>
      <c r="AA3479" s="85"/>
      <c r="AB3479" s="86"/>
      <c r="AC3479" s="86"/>
      <c r="AD3479" s="85">
        <v>1</v>
      </c>
      <c r="AE3479" s="85"/>
      <c r="AF3479" s="85"/>
      <c r="AG3479" s="85"/>
      <c r="AH3479" s="85"/>
      <c r="AI3479" s="85"/>
      <c r="AJ3479" s="85"/>
    </row>
    <row r="3480" spans="1:36" ht="16.5" thickTop="1" thickBot="1">
      <c r="A3480" s="105">
        <f t="shared" si="854"/>
        <v>326</v>
      </c>
      <c r="B3480" s="114" t="s">
        <v>3355</v>
      </c>
      <c r="C3480" s="113">
        <v>1963</v>
      </c>
      <c r="D3480" s="107"/>
      <c r="E3480" s="114" t="s">
        <v>94</v>
      </c>
      <c r="F3480" s="107">
        <v>5</v>
      </c>
      <c r="G3480" s="107">
        <v>4</v>
      </c>
      <c r="H3480" s="111">
        <v>3497.4</v>
      </c>
      <c r="I3480" s="111">
        <v>1672.4</v>
      </c>
      <c r="J3480" s="111">
        <v>1672.4</v>
      </c>
      <c r="K3480" s="125">
        <v>178</v>
      </c>
      <c r="L3480" s="110">
        <f t="shared" si="850"/>
        <v>15750610.848000001</v>
      </c>
      <c r="M3480" s="108"/>
      <c r="N3480" s="108"/>
      <c r="O3480" s="108"/>
      <c r="P3480" s="110">
        <f>'Форма 2'!C3480-M3480-N3480-O3480</f>
        <v>15750610.848000001</v>
      </c>
      <c r="Q3480" s="111">
        <f t="shared" si="855"/>
        <v>9417.9686964840948</v>
      </c>
      <c r="R3480" s="111">
        <f t="shared" si="856"/>
        <v>9417.9686964840948</v>
      </c>
      <c r="S3480" s="112" t="s">
        <v>2152</v>
      </c>
      <c r="T3480" s="107" t="s">
        <v>82</v>
      </c>
      <c r="U3480" s="217"/>
      <c r="V3480" s="85"/>
      <c r="W3480" s="85"/>
      <c r="X3480" s="85"/>
      <c r="Y3480" s="85"/>
      <c r="Z3480" s="85"/>
      <c r="AA3480" s="85"/>
      <c r="AB3480" s="86"/>
      <c r="AC3480" s="86"/>
      <c r="AD3480" s="85">
        <v>1</v>
      </c>
      <c r="AE3480" s="85"/>
      <c r="AF3480" s="85"/>
      <c r="AG3480" s="85"/>
      <c r="AH3480" s="85"/>
      <c r="AI3480" s="85"/>
      <c r="AJ3480" s="85"/>
    </row>
    <row r="3481" spans="1:36" ht="16.5" thickTop="1" thickBot="1">
      <c r="A3481" s="105">
        <f t="shared" si="854"/>
        <v>327</v>
      </c>
      <c r="B3481" s="114" t="s">
        <v>3356</v>
      </c>
      <c r="C3481" s="113">
        <v>1983</v>
      </c>
      <c r="D3481" s="107"/>
      <c r="E3481" s="114" t="s">
        <v>239</v>
      </c>
      <c r="F3481" s="107">
        <v>9</v>
      </c>
      <c r="G3481" s="107">
        <v>4</v>
      </c>
      <c r="H3481" s="111">
        <v>7555.9</v>
      </c>
      <c r="I3481" s="111">
        <v>5190.8</v>
      </c>
      <c r="J3481" s="111">
        <v>4598.1000000000004</v>
      </c>
      <c r="K3481" s="125">
        <v>352</v>
      </c>
      <c r="L3481" s="110">
        <f t="shared" si="850"/>
        <v>11114035.68</v>
      </c>
      <c r="M3481" s="108"/>
      <c r="N3481" s="108"/>
      <c r="O3481" s="108"/>
      <c r="P3481" s="110">
        <f>'Форма 2'!C3481-M3481-N3481-O3481</f>
        <v>11114035.68</v>
      </c>
      <c r="Q3481" s="111">
        <f t="shared" si="855"/>
        <v>2141.1026585497416</v>
      </c>
      <c r="R3481" s="111">
        <f t="shared" si="856"/>
        <v>2141.1026585497416</v>
      </c>
      <c r="S3481" s="112" t="s">
        <v>2152</v>
      </c>
      <c r="T3481" s="107" t="s">
        <v>82</v>
      </c>
      <c r="U3481" s="217"/>
      <c r="V3481" s="85"/>
      <c r="W3481" s="85"/>
      <c r="X3481" s="85"/>
      <c r="Y3481" s="85"/>
      <c r="Z3481" s="172"/>
      <c r="AA3481" s="172"/>
      <c r="AB3481" s="177">
        <v>4</v>
      </c>
      <c r="AC3481" s="154">
        <f>2778508.92*AB3481</f>
        <v>11114035.68</v>
      </c>
      <c r="AD3481" s="85"/>
      <c r="AE3481" s="85"/>
      <c r="AF3481" s="85"/>
      <c r="AG3481" s="166"/>
      <c r="AH3481" s="85"/>
      <c r="AI3481" s="85"/>
      <c r="AJ3481" s="85"/>
    </row>
    <row r="3482" spans="1:36" ht="16.5" thickTop="1" thickBot="1">
      <c r="A3482" s="105">
        <f t="shared" si="854"/>
        <v>328</v>
      </c>
      <c r="B3482" s="114" t="s">
        <v>3357</v>
      </c>
      <c r="C3482" s="113">
        <v>1987</v>
      </c>
      <c r="D3482" s="107"/>
      <c r="E3482" s="114" t="s">
        <v>239</v>
      </c>
      <c r="F3482" s="107">
        <v>9</v>
      </c>
      <c r="G3482" s="107">
        <v>2</v>
      </c>
      <c r="H3482" s="111">
        <v>6540.1</v>
      </c>
      <c r="I3482" s="111">
        <v>3582.9</v>
      </c>
      <c r="J3482" s="111">
        <v>3557.8</v>
      </c>
      <c r="K3482" s="125">
        <v>281</v>
      </c>
      <c r="L3482" s="110">
        <f t="shared" si="850"/>
        <v>2237237.4079999998</v>
      </c>
      <c r="M3482" s="108"/>
      <c r="N3482" s="108"/>
      <c r="O3482" s="108"/>
      <c r="P3482" s="110">
        <f>'Форма 2'!C3482-M3482-N3482-O3482</f>
        <v>2237237.4079999998</v>
      </c>
      <c r="Q3482" s="111">
        <f t="shared" si="855"/>
        <v>624.42083451952317</v>
      </c>
      <c r="R3482" s="111">
        <f t="shared" si="856"/>
        <v>624.42083451952317</v>
      </c>
      <c r="S3482" s="112" t="s">
        <v>2152</v>
      </c>
      <c r="T3482" s="107" t="s">
        <v>82</v>
      </c>
      <c r="U3482" s="217"/>
      <c r="V3482" s="85"/>
      <c r="W3482" s="85"/>
      <c r="X3482" s="85">
        <v>1</v>
      </c>
      <c r="Y3482" s="85"/>
      <c r="Z3482" s="85"/>
      <c r="AA3482" s="85"/>
      <c r="AB3482" s="86"/>
      <c r="AC3482" s="86"/>
      <c r="AD3482" s="85"/>
      <c r="AE3482" s="85"/>
      <c r="AF3482" s="85"/>
      <c r="AG3482" s="85"/>
      <c r="AH3482" s="85"/>
      <c r="AI3482" s="85"/>
      <c r="AJ3482" s="85"/>
    </row>
    <row r="3483" spans="1:36" ht="16.5" thickTop="1" thickBot="1">
      <c r="A3483" s="105">
        <f t="shared" si="854"/>
        <v>329</v>
      </c>
      <c r="B3483" s="114" t="s">
        <v>3358</v>
      </c>
      <c r="C3483" s="113">
        <v>1961</v>
      </c>
      <c r="D3483" s="107"/>
      <c r="E3483" s="114" t="s">
        <v>94</v>
      </c>
      <c r="F3483" s="107">
        <v>3</v>
      </c>
      <c r="G3483" s="107">
        <v>2</v>
      </c>
      <c r="H3483" s="111">
        <v>1417.2</v>
      </c>
      <c r="I3483" s="111">
        <v>1330.9</v>
      </c>
      <c r="J3483" s="111">
        <v>952.1</v>
      </c>
      <c r="K3483" s="125">
        <v>31</v>
      </c>
      <c r="L3483" s="110">
        <f t="shared" si="850"/>
        <v>13544733.107999999</v>
      </c>
      <c r="M3483" s="108"/>
      <c r="N3483" s="108"/>
      <c r="O3483" s="108"/>
      <c r="P3483" s="110">
        <f>'Форма 2'!C3483-M3483-N3483-O3483</f>
        <v>13544733.107999999</v>
      </c>
      <c r="Q3483" s="111">
        <f t="shared" si="855"/>
        <v>10177.123080622134</v>
      </c>
      <c r="R3483" s="111">
        <f t="shared" si="856"/>
        <v>10177.123080622134</v>
      </c>
      <c r="S3483" s="112" t="s">
        <v>2152</v>
      </c>
      <c r="T3483" s="107" t="s">
        <v>82</v>
      </c>
      <c r="U3483" s="217"/>
      <c r="V3483" s="85"/>
      <c r="W3483" s="85"/>
      <c r="X3483" s="85"/>
      <c r="Y3483" s="85"/>
      <c r="Z3483" s="85"/>
      <c r="AA3483" s="85"/>
      <c r="AB3483" s="86"/>
      <c r="AC3483" s="86"/>
      <c r="AD3483" s="85">
        <v>1</v>
      </c>
      <c r="AE3483" s="85"/>
      <c r="AF3483" s="85"/>
      <c r="AG3483" s="85"/>
      <c r="AH3483" s="85"/>
      <c r="AI3483" s="85"/>
      <c r="AJ3483" s="85"/>
    </row>
    <row r="3484" spans="1:36" ht="16.5" thickTop="1" thickBot="1">
      <c r="A3484" s="105">
        <f t="shared" si="854"/>
        <v>330</v>
      </c>
      <c r="B3484" s="114" t="s">
        <v>3359</v>
      </c>
      <c r="C3484" s="113">
        <v>1961</v>
      </c>
      <c r="D3484" s="107"/>
      <c r="E3484" s="114" t="s">
        <v>94</v>
      </c>
      <c r="F3484" s="107">
        <v>3</v>
      </c>
      <c r="G3484" s="107">
        <v>2</v>
      </c>
      <c r="H3484" s="111">
        <v>1056.2</v>
      </c>
      <c r="I3484" s="111">
        <v>972.8</v>
      </c>
      <c r="J3484" s="111">
        <v>934</v>
      </c>
      <c r="K3484" s="125">
        <v>50</v>
      </c>
      <c r="L3484" s="110">
        <f t="shared" si="850"/>
        <v>10094515.318</v>
      </c>
      <c r="M3484" s="108"/>
      <c r="N3484" s="108"/>
      <c r="O3484" s="108"/>
      <c r="P3484" s="110">
        <f>'Форма 2'!C3484-M3484-N3484-O3484</f>
        <v>10094515.318</v>
      </c>
      <c r="Q3484" s="111">
        <f t="shared" si="855"/>
        <v>10376.76327919408</v>
      </c>
      <c r="R3484" s="111">
        <f t="shared" si="856"/>
        <v>10376.76327919408</v>
      </c>
      <c r="S3484" s="112" t="s">
        <v>2152</v>
      </c>
      <c r="T3484" s="107" t="s">
        <v>82</v>
      </c>
      <c r="U3484" s="217"/>
      <c r="V3484" s="85"/>
      <c r="W3484" s="85"/>
      <c r="X3484" s="85"/>
      <c r="Y3484" s="85"/>
      <c r="Z3484" s="85"/>
      <c r="AA3484" s="85"/>
      <c r="AB3484" s="86"/>
      <c r="AC3484" s="86"/>
      <c r="AD3484" s="85">
        <v>1</v>
      </c>
      <c r="AE3484" s="85"/>
      <c r="AF3484" s="85"/>
      <c r="AG3484" s="85"/>
      <c r="AH3484" s="85"/>
      <c r="AI3484" s="85"/>
      <c r="AJ3484" s="85"/>
    </row>
    <row r="3485" spans="1:36" ht="16.5" thickTop="1" thickBot="1">
      <c r="A3485" s="105">
        <f t="shared" si="854"/>
        <v>331</v>
      </c>
      <c r="B3485" s="114" t="s">
        <v>3360</v>
      </c>
      <c r="C3485" s="113">
        <v>1980</v>
      </c>
      <c r="D3485" s="107"/>
      <c r="E3485" s="114" t="s">
        <v>94</v>
      </c>
      <c r="F3485" s="107">
        <v>9</v>
      </c>
      <c r="G3485" s="107">
        <v>3</v>
      </c>
      <c r="H3485" s="111">
        <v>6796</v>
      </c>
      <c r="I3485" s="111">
        <v>6469.2</v>
      </c>
      <c r="J3485" s="111">
        <v>6469.2</v>
      </c>
      <c r="K3485" s="125">
        <v>375</v>
      </c>
      <c r="L3485" s="110">
        <f t="shared" si="850"/>
        <v>8335526.7599999998</v>
      </c>
      <c r="M3485" s="108"/>
      <c r="N3485" s="108"/>
      <c r="O3485" s="108"/>
      <c r="P3485" s="110">
        <f>'Форма 2'!C3485-M3485-N3485-O3485</f>
        <v>8335526.7599999998</v>
      </c>
      <c r="Q3485" s="111">
        <f t="shared" si="855"/>
        <v>1288.4942125765165</v>
      </c>
      <c r="R3485" s="111">
        <f t="shared" si="856"/>
        <v>1288.4942125765165</v>
      </c>
      <c r="S3485" s="112" t="s">
        <v>2152</v>
      </c>
      <c r="T3485" s="105" t="s">
        <v>82</v>
      </c>
      <c r="U3485" s="217"/>
      <c r="V3485" s="85"/>
      <c r="W3485" s="85"/>
      <c r="X3485" s="85"/>
      <c r="Y3485" s="85"/>
      <c r="Z3485" s="172"/>
      <c r="AA3485" s="172"/>
      <c r="AB3485" s="177">
        <v>3</v>
      </c>
      <c r="AC3485" s="154">
        <f>2778508.92*AB3485</f>
        <v>8335526.7599999998</v>
      </c>
      <c r="AD3485" s="85"/>
      <c r="AE3485" s="85"/>
      <c r="AF3485" s="85"/>
      <c r="AG3485" s="166"/>
      <c r="AH3485" s="85"/>
      <c r="AI3485" s="85"/>
      <c r="AJ3485" s="85"/>
    </row>
    <row r="3486" spans="1:36" ht="16.5" thickTop="1" thickBot="1">
      <c r="A3486" s="105">
        <f t="shared" si="854"/>
        <v>332</v>
      </c>
      <c r="B3486" s="114" t="s">
        <v>3361</v>
      </c>
      <c r="C3486" s="113">
        <v>1983</v>
      </c>
      <c r="D3486" s="107"/>
      <c r="E3486" s="114" t="s">
        <v>239</v>
      </c>
      <c r="F3486" s="107">
        <v>5</v>
      </c>
      <c r="G3486" s="107">
        <v>8</v>
      </c>
      <c r="H3486" s="111">
        <v>6570.1</v>
      </c>
      <c r="I3486" s="111">
        <v>5749.4</v>
      </c>
      <c r="J3486" s="111">
        <v>4776.3999999999996</v>
      </c>
      <c r="K3486" s="125">
        <v>267</v>
      </c>
      <c r="L3486" s="110">
        <f t="shared" si="850"/>
        <v>29588576.752000004</v>
      </c>
      <c r="M3486" s="108"/>
      <c r="N3486" s="108"/>
      <c r="O3486" s="108"/>
      <c r="P3486" s="110">
        <f>'Форма 2'!C3486-M3486-N3486-O3486</f>
        <v>29588576.752000004</v>
      </c>
      <c r="Q3486" s="111">
        <f t="shared" si="855"/>
        <v>5146.3764483250434</v>
      </c>
      <c r="R3486" s="111">
        <f t="shared" si="856"/>
        <v>5146.3764483250434</v>
      </c>
      <c r="S3486" s="112" t="s">
        <v>2152</v>
      </c>
      <c r="T3486" s="107" t="s">
        <v>82</v>
      </c>
      <c r="U3486" s="217"/>
      <c r="V3486" s="85"/>
      <c r="W3486" s="85"/>
      <c r="X3486" s="85"/>
      <c r="Y3486" s="85"/>
      <c r="Z3486" s="85"/>
      <c r="AA3486" s="85"/>
      <c r="AB3486" s="86"/>
      <c r="AC3486" s="86"/>
      <c r="AD3486" s="85">
        <v>1</v>
      </c>
      <c r="AE3486" s="85"/>
      <c r="AF3486" s="85"/>
      <c r="AG3486" s="85"/>
      <c r="AH3486" s="85"/>
      <c r="AI3486" s="85"/>
      <c r="AJ3486" s="85"/>
    </row>
    <row r="3487" spans="1:36" ht="16.5" thickTop="1" thickBot="1">
      <c r="A3487" s="105">
        <f t="shared" si="854"/>
        <v>333</v>
      </c>
      <c r="B3487" s="114" t="s">
        <v>3362</v>
      </c>
      <c r="C3487" s="113">
        <v>1955</v>
      </c>
      <c r="D3487" s="107"/>
      <c r="E3487" s="114" t="s">
        <v>94</v>
      </c>
      <c r="F3487" s="107">
        <v>2</v>
      </c>
      <c r="G3487" s="107">
        <v>2</v>
      </c>
      <c r="H3487" s="111">
        <v>1126.5</v>
      </c>
      <c r="I3487" s="111">
        <v>959</v>
      </c>
      <c r="J3487" s="111">
        <v>538.9</v>
      </c>
      <c r="K3487" s="125">
        <v>25</v>
      </c>
      <c r="L3487" s="110">
        <f t="shared" si="850"/>
        <v>3843032.22</v>
      </c>
      <c r="M3487" s="108"/>
      <c r="N3487" s="108"/>
      <c r="O3487" s="108"/>
      <c r="P3487" s="110">
        <f>'Форма 2'!C3487-M3487-N3487-O3487</f>
        <v>3843032.22</v>
      </c>
      <c r="Q3487" s="111">
        <f t="shared" si="855"/>
        <v>4007.332867570386</v>
      </c>
      <c r="R3487" s="111">
        <f t="shared" si="856"/>
        <v>4007.332867570386</v>
      </c>
      <c r="S3487" s="112" t="s">
        <v>2152</v>
      </c>
      <c r="T3487" s="107" t="s">
        <v>82</v>
      </c>
      <c r="U3487" s="217">
        <v>1</v>
      </c>
      <c r="V3487" s="85"/>
      <c r="W3487" s="85"/>
      <c r="X3487" s="85"/>
      <c r="Y3487" s="85"/>
      <c r="Z3487" s="85"/>
      <c r="AA3487" s="85"/>
      <c r="AB3487" s="86"/>
      <c r="AC3487" s="86"/>
      <c r="AD3487" s="85"/>
      <c r="AE3487" s="85"/>
      <c r="AF3487" s="85"/>
      <c r="AG3487" s="85"/>
      <c r="AH3487" s="85">
        <v>1</v>
      </c>
      <c r="AI3487" s="85"/>
      <c r="AJ3487" s="85"/>
    </row>
    <row r="3488" spans="1:36" ht="16.5" thickTop="1" thickBot="1">
      <c r="A3488" s="105">
        <f t="shared" si="854"/>
        <v>334</v>
      </c>
      <c r="B3488" s="114" t="s">
        <v>3363</v>
      </c>
      <c r="C3488" s="113">
        <v>1954</v>
      </c>
      <c r="D3488" s="107"/>
      <c r="E3488" s="114" t="s">
        <v>94</v>
      </c>
      <c r="F3488" s="107">
        <v>2</v>
      </c>
      <c r="G3488" s="107">
        <v>1</v>
      </c>
      <c r="H3488" s="111">
        <v>516.79999999999995</v>
      </c>
      <c r="I3488" s="111">
        <v>330.7</v>
      </c>
      <c r="J3488" s="111">
        <v>330.7</v>
      </c>
      <c r="K3488" s="125">
        <v>22</v>
      </c>
      <c r="L3488" s="110">
        <f t="shared" si="850"/>
        <v>1763052.8640000001</v>
      </c>
      <c r="M3488" s="108"/>
      <c r="N3488" s="108"/>
      <c r="O3488" s="108"/>
      <c r="P3488" s="110">
        <f>'Форма 2'!C3488-M3488-N3488-O3488</f>
        <v>1763052.8640000001</v>
      </c>
      <c r="Q3488" s="111">
        <f t="shared" si="855"/>
        <v>5331.2756697913519</v>
      </c>
      <c r="R3488" s="111">
        <f t="shared" si="856"/>
        <v>5331.2756697913519</v>
      </c>
      <c r="S3488" s="112" t="s">
        <v>2152</v>
      </c>
      <c r="T3488" s="107" t="s">
        <v>82</v>
      </c>
      <c r="U3488" s="217">
        <v>1</v>
      </c>
      <c r="V3488" s="85"/>
      <c r="W3488" s="85"/>
      <c r="X3488" s="85"/>
      <c r="Y3488" s="85"/>
      <c r="Z3488" s="85"/>
      <c r="AA3488" s="85"/>
      <c r="AB3488" s="86"/>
      <c r="AC3488" s="86"/>
      <c r="AD3488" s="85"/>
      <c r="AE3488" s="85"/>
      <c r="AF3488" s="85"/>
      <c r="AG3488" s="85"/>
      <c r="AH3488" s="85">
        <v>1</v>
      </c>
      <c r="AI3488" s="85"/>
      <c r="AJ3488" s="85"/>
    </row>
    <row r="3489" spans="1:36" ht="16.5" thickTop="1" thickBot="1">
      <c r="A3489" s="105">
        <f t="shared" si="854"/>
        <v>335</v>
      </c>
      <c r="B3489" s="114" t="s">
        <v>3364</v>
      </c>
      <c r="C3489" s="113">
        <v>1976</v>
      </c>
      <c r="D3489" s="107"/>
      <c r="E3489" s="114" t="s">
        <v>94</v>
      </c>
      <c r="F3489" s="107">
        <v>9</v>
      </c>
      <c r="G3489" s="107">
        <v>1</v>
      </c>
      <c r="H3489" s="111">
        <v>3453.69</v>
      </c>
      <c r="I3489" s="111">
        <v>3167.79</v>
      </c>
      <c r="J3489" s="111">
        <v>2220.3000000000002</v>
      </c>
      <c r="K3489" s="125">
        <v>106</v>
      </c>
      <c r="L3489" s="110">
        <f t="shared" si="850"/>
        <v>1948917.2669999998</v>
      </c>
      <c r="M3489" s="108"/>
      <c r="N3489" s="108"/>
      <c r="O3489" s="108"/>
      <c r="P3489" s="110">
        <f>'Форма 2'!C3489-M3489-N3489-O3489</f>
        <v>1948917.2669999998</v>
      </c>
      <c r="Q3489" s="111">
        <f t="shared" si="855"/>
        <v>615.22931349615976</v>
      </c>
      <c r="R3489" s="111">
        <f t="shared" si="856"/>
        <v>615.22931349615976</v>
      </c>
      <c r="S3489" s="112" t="s">
        <v>2152</v>
      </c>
      <c r="T3489" s="107" t="s">
        <v>82</v>
      </c>
      <c r="U3489" s="217"/>
      <c r="V3489" s="85"/>
      <c r="W3489" s="85"/>
      <c r="X3489" s="85"/>
      <c r="Y3489" s="85"/>
      <c r="Z3489" s="85"/>
      <c r="AA3489" s="85"/>
      <c r="AB3489" s="86"/>
      <c r="AC3489" s="86"/>
      <c r="AD3489" s="85"/>
      <c r="AE3489" s="85"/>
      <c r="AF3489" s="85"/>
      <c r="AG3489" s="85"/>
      <c r="AH3489" s="85">
        <v>1</v>
      </c>
      <c r="AI3489" s="85"/>
      <c r="AJ3489" s="85"/>
    </row>
    <row r="3490" spans="1:36" ht="16.5" thickTop="1" thickBot="1">
      <c r="A3490" s="105">
        <f t="shared" si="854"/>
        <v>336</v>
      </c>
      <c r="B3490" s="114" t="s">
        <v>3365</v>
      </c>
      <c r="C3490" s="113">
        <v>1955</v>
      </c>
      <c r="D3490" s="107"/>
      <c r="E3490" s="114" t="s">
        <v>94</v>
      </c>
      <c r="F3490" s="107">
        <v>2</v>
      </c>
      <c r="G3490" s="107">
        <v>1</v>
      </c>
      <c r="H3490" s="111">
        <v>515.5</v>
      </c>
      <c r="I3490" s="111">
        <v>462.9</v>
      </c>
      <c r="J3490" s="111">
        <v>400.2</v>
      </c>
      <c r="K3490" s="125">
        <v>29</v>
      </c>
      <c r="L3490" s="110">
        <f t="shared" si="850"/>
        <v>1758617.94</v>
      </c>
      <c r="M3490" s="108"/>
      <c r="N3490" s="108"/>
      <c r="O3490" s="108"/>
      <c r="P3490" s="110">
        <f>'Форма 2'!C3490-M3490-N3490-O3490</f>
        <v>1758617.94</v>
      </c>
      <c r="Q3490" s="111">
        <f t="shared" si="855"/>
        <v>3799.1314322747894</v>
      </c>
      <c r="R3490" s="111">
        <f t="shared" si="856"/>
        <v>3799.1314322747894</v>
      </c>
      <c r="S3490" s="112" t="s">
        <v>2152</v>
      </c>
      <c r="T3490" s="107" t="s">
        <v>82</v>
      </c>
      <c r="U3490" s="217">
        <v>1</v>
      </c>
      <c r="V3490" s="85"/>
      <c r="W3490" s="85"/>
      <c r="X3490" s="85"/>
      <c r="Y3490" s="85"/>
      <c r="Z3490" s="85"/>
      <c r="AA3490" s="85"/>
      <c r="AB3490" s="86"/>
      <c r="AC3490" s="86"/>
      <c r="AD3490" s="85"/>
      <c r="AE3490" s="85"/>
      <c r="AF3490" s="85"/>
      <c r="AG3490" s="85"/>
      <c r="AH3490" s="85">
        <v>1</v>
      </c>
      <c r="AI3490" s="85"/>
      <c r="AJ3490" s="85"/>
    </row>
    <row r="3491" spans="1:36" ht="16.5" thickTop="1" thickBot="1">
      <c r="A3491" s="105">
        <f t="shared" si="854"/>
        <v>337</v>
      </c>
      <c r="B3491" s="114" t="s">
        <v>3366</v>
      </c>
      <c r="C3491" s="113">
        <v>1975</v>
      </c>
      <c r="D3491" s="107"/>
      <c r="E3491" s="114" t="s">
        <v>239</v>
      </c>
      <c r="F3491" s="107">
        <v>9</v>
      </c>
      <c r="G3491" s="107">
        <v>6</v>
      </c>
      <c r="H3491" s="111">
        <v>11302.7</v>
      </c>
      <c r="I3491" s="111">
        <v>10701.2</v>
      </c>
      <c r="J3491" s="111">
        <v>10540.6</v>
      </c>
      <c r="K3491" s="125">
        <v>568</v>
      </c>
      <c r="L3491" s="110">
        <f t="shared" si="850"/>
        <v>10244541.226</v>
      </c>
      <c r="M3491" s="108"/>
      <c r="N3491" s="108"/>
      <c r="O3491" s="108"/>
      <c r="P3491" s="110">
        <f>'Форма 2'!C3491-M3491-N3491-O3491</f>
        <v>10244541.226</v>
      </c>
      <c r="Q3491" s="111">
        <f t="shared" si="855"/>
        <v>957.32639573131974</v>
      </c>
      <c r="R3491" s="111">
        <f t="shared" si="856"/>
        <v>957.32639573131974</v>
      </c>
      <c r="S3491" s="112" t="s">
        <v>2152</v>
      </c>
      <c r="T3491" s="107" t="s">
        <v>82</v>
      </c>
      <c r="U3491" s="217"/>
      <c r="V3491" s="85"/>
      <c r="W3491" s="85"/>
      <c r="X3491" s="85">
        <v>1</v>
      </c>
      <c r="Y3491" s="85"/>
      <c r="Z3491" s="85"/>
      <c r="AA3491" s="85"/>
      <c r="AB3491" s="86"/>
      <c r="AC3491" s="86"/>
      <c r="AD3491" s="85"/>
      <c r="AE3491" s="85"/>
      <c r="AF3491" s="85"/>
      <c r="AG3491" s="85"/>
      <c r="AH3491" s="85">
        <v>1</v>
      </c>
      <c r="AI3491" s="85"/>
      <c r="AJ3491" s="85"/>
    </row>
    <row r="3492" spans="1:36" ht="16.5" thickTop="1" thickBot="1">
      <c r="A3492" s="105">
        <f t="shared" si="854"/>
        <v>338</v>
      </c>
      <c r="B3492" s="114" t="s">
        <v>3367</v>
      </c>
      <c r="C3492" s="113">
        <v>1975</v>
      </c>
      <c r="D3492" s="107"/>
      <c r="E3492" s="114" t="s">
        <v>239</v>
      </c>
      <c r="F3492" s="107">
        <v>9</v>
      </c>
      <c r="G3492" s="107">
        <v>6</v>
      </c>
      <c r="H3492" s="111">
        <v>11328.8</v>
      </c>
      <c r="I3492" s="111">
        <v>10317</v>
      </c>
      <c r="J3492" s="111">
        <v>10317</v>
      </c>
      <c r="K3492" s="125">
        <v>601</v>
      </c>
      <c r="L3492" s="110">
        <f t="shared" ref="L3492:L3555" si="862">SUM(M3492:P3492)</f>
        <v>10268197.743999999</v>
      </c>
      <c r="M3492" s="108"/>
      <c r="N3492" s="108"/>
      <c r="O3492" s="108"/>
      <c r="P3492" s="110">
        <f>'Форма 2'!C3492-M3492-N3492-O3492</f>
        <v>10268197.743999999</v>
      </c>
      <c r="Q3492" s="111">
        <f t="shared" si="855"/>
        <v>995.26972414461557</v>
      </c>
      <c r="R3492" s="111">
        <f t="shared" si="856"/>
        <v>995.26972414461557</v>
      </c>
      <c r="S3492" s="112" t="s">
        <v>2152</v>
      </c>
      <c r="T3492" s="107" t="s">
        <v>82</v>
      </c>
      <c r="U3492" s="217"/>
      <c r="V3492" s="85"/>
      <c r="W3492" s="85"/>
      <c r="X3492" s="85">
        <v>1</v>
      </c>
      <c r="Y3492" s="85"/>
      <c r="Z3492" s="85"/>
      <c r="AA3492" s="85"/>
      <c r="AB3492" s="86"/>
      <c r="AC3492" s="86"/>
      <c r="AD3492" s="85"/>
      <c r="AE3492" s="85"/>
      <c r="AF3492" s="85"/>
      <c r="AG3492" s="85"/>
      <c r="AH3492" s="85">
        <v>1</v>
      </c>
      <c r="AI3492" s="85"/>
      <c r="AJ3492" s="85"/>
    </row>
    <row r="3493" spans="1:36" ht="16.5" thickTop="1" thickBot="1">
      <c r="A3493" s="105">
        <f t="shared" si="854"/>
        <v>339</v>
      </c>
      <c r="B3493" s="114" t="s">
        <v>3368</v>
      </c>
      <c r="C3493" s="113">
        <v>1955</v>
      </c>
      <c r="D3493" s="107"/>
      <c r="E3493" s="114" t="s">
        <v>94</v>
      </c>
      <c r="F3493" s="107">
        <v>2</v>
      </c>
      <c r="G3493" s="107">
        <v>2</v>
      </c>
      <c r="H3493" s="111">
        <v>1056.2</v>
      </c>
      <c r="I3493" s="111">
        <v>982.5</v>
      </c>
      <c r="J3493" s="111">
        <v>779.1</v>
      </c>
      <c r="K3493" s="125">
        <v>32</v>
      </c>
      <c r="L3493" s="110">
        <f t="shared" si="862"/>
        <v>3901338.7500000005</v>
      </c>
      <c r="M3493" s="108"/>
      <c r="N3493" s="108"/>
      <c r="O3493" s="108"/>
      <c r="P3493" s="110">
        <f>'Форма 2'!C3493-M3493-N3493-O3493</f>
        <v>3901338.7500000005</v>
      </c>
      <c r="Q3493" s="111">
        <f t="shared" si="855"/>
        <v>3970.8282442748095</v>
      </c>
      <c r="R3493" s="111">
        <f t="shared" si="856"/>
        <v>3970.8282442748095</v>
      </c>
      <c r="S3493" s="112" t="s">
        <v>2152</v>
      </c>
      <c r="T3493" s="107" t="s">
        <v>82</v>
      </c>
      <c r="U3493" s="217"/>
      <c r="V3493" s="85"/>
      <c r="W3493" s="85"/>
      <c r="X3493" s="85">
        <v>1</v>
      </c>
      <c r="Y3493" s="85"/>
      <c r="Z3493" s="85">
        <v>1</v>
      </c>
      <c r="AA3493" s="85"/>
      <c r="AB3493" s="86"/>
      <c r="AC3493" s="86"/>
      <c r="AD3493" s="85"/>
      <c r="AE3493" s="85"/>
      <c r="AF3493" s="85"/>
      <c r="AG3493" s="85"/>
      <c r="AH3493" s="85">
        <v>1</v>
      </c>
      <c r="AI3493" s="85"/>
      <c r="AJ3493" s="85"/>
    </row>
    <row r="3494" spans="1:36" ht="16.5" thickTop="1" thickBot="1">
      <c r="A3494" s="105">
        <f t="shared" si="854"/>
        <v>340</v>
      </c>
      <c r="B3494" s="114" t="s">
        <v>3369</v>
      </c>
      <c r="C3494" s="113">
        <v>1975</v>
      </c>
      <c r="D3494" s="107"/>
      <c r="E3494" s="114" t="s">
        <v>239</v>
      </c>
      <c r="F3494" s="107">
        <v>9</v>
      </c>
      <c r="G3494" s="107">
        <v>10</v>
      </c>
      <c r="H3494" s="111">
        <v>19230.3</v>
      </c>
      <c r="I3494" s="111">
        <v>17632.7</v>
      </c>
      <c r="J3494" s="111">
        <v>17632.7</v>
      </c>
      <c r="K3494" s="125">
        <v>1001</v>
      </c>
      <c r="L3494" s="110">
        <f t="shared" si="862"/>
        <v>117679051.63799998</v>
      </c>
      <c r="M3494" s="108"/>
      <c r="N3494" s="108"/>
      <c r="O3494" s="108"/>
      <c r="P3494" s="110">
        <f>'Форма 2'!C3494-M3494-N3494-O3494</f>
        <v>117679051.63799998</v>
      </c>
      <c r="Q3494" s="111">
        <f t="shared" si="855"/>
        <v>6673.9099308670811</v>
      </c>
      <c r="R3494" s="111">
        <f t="shared" si="856"/>
        <v>6673.9099308670811</v>
      </c>
      <c r="S3494" s="112" t="s">
        <v>2152</v>
      </c>
      <c r="T3494" s="107" t="s">
        <v>82</v>
      </c>
      <c r="U3494" s="217"/>
      <c r="V3494" s="85"/>
      <c r="W3494" s="85"/>
      <c r="X3494" s="85"/>
      <c r="Y3494" s="85"/>
      <c r="Z3494" s="85"/>
      <c r="AA3494" s="85"/>
      <c r="AB3494" s="86"/>
      <c r="AC3494" s="86"/>
      <c r="AD3494" s="85">
        <v>1</v>
      </c>
      <c r="AE3494" s="85">
        <v>1</v>
      </c>
      <c r="AF3494" s="85">
        <v>1</v>
      </c>
      <c r="AG3494" s="85"/>
      <c r="AH3494" s="85"/>
      <c r="AI3494" s="85"/>
      <c r="AJ3494" s="85"/>
    </row>
    <row r="3495" spans="1:36" ht="16.5" thickTop="1" thickBot="1">
      <c r="A3495" s="105">
        <f t="shared" si="854"/>
        <v>341</v>
      </c>
      <c r="B3495" s="114" t="s">
        <v>3370</v>
      </c>
      <c r="C3495" s="113">
        <v>1993</v>
      </c>
      <c r="D3495" s="107"/>
      <c r="E3495" s="114" t="s">
        <v>91</v>
      </c>
      <c r="F3495" s="107">
        <v>17</v>
      </c>
      <c r="G3495" s="107">
        <v>1</v>
      </c>
      <c r="H3495" s="111">
        <v>7643.1</v>
      </c>
      <c r="I3495" s="111">
        <v>7438.5999999999995</v>
      </c>
      <c r="J3495" s="111">
        <v>7400.9</v>
      </c>
      <c r="K3495" s="125">
        <v>340</v>
      </c>
      <c r="L3495" s="110">
        <f t="shared" si="862"/>
        <v>8304466.0499999998</v>
      </c>
      <c r="M3495" s="108"/>
      <c r="N3495" s="108"/>
      <c r="O3495" s="108"/>
      <c r="P3495" s="110">
        <f>'Форма 2'!C3495-M3495-N3495-O3495</f>
        <v>8304466.0499999998</v>
      </c>
      <c r="Q3495" s="111">
        <f t="shared" si="855"/>
        <v>1116.4017489850241</v>
      </c>
      <c r="R3495" s="111">
        <f t="shared" si="856"/>
        <v>1116.4017489850241</v>
      </c>
      <c r="S3495" s="112" t="s">
        <v>2152</v>
      </c>
      <c r="T3495" s="107" t="s">
        <v>82</v>
      </c>
      <c r="U3495" s="217"/>
      <c r="V3495" s="85"/>
      <c r="W3495" s="85"/>
      <c r="X3495" s="85"/>
      <c r="Y3495" s="85"/>
      <c r="Z3495" s="172"/>
      <c r="AA3495" s="172"/>
      <c r="AB3495" s="177">
        <v>2</v>
      </c>
      <c r="AC3495" s="154">
        <f>3986842.05+4317624</f>
        <v>8304466.0499999998</v>
      </c>
      <c r="AD3495" s="85"/>
      <c r="AE3495" s="85"/>
      <c r="AF3495" s="85"/>
      <c r="AG3495" s="166"/>
      <c r="AH3495" s="85"/>
      <c r="AI3495" s="85"/>
      <c r="AJ3495" s="85"/>
    </row>
    <row r="3496" spans="1:36" ht="16.5" thickTop="1" thickBot="1">
      <c r="A3496" s="105">
        <f t="shared" si="854"/>
        <v>342</v>
      </c>
      <c r="B3496" s="114" t="s">
        <v>3371</v>
      </c>
      <c r="C3496" s="113">
        <v>1961</v>
      </c>
      <c r="D3496" s="107"/>
      <c r="E3496" s="114" t="s">
        <v>94</v>
      </c>
      <c r="F3496" s="107">
        <v>3</v>
      </c>
      <c r="G3496" s="107">
        <v>2</v>
      </c>
      <c r="H3496" s="111">
        <v>943.4</v>
      </c>
      <c r="I3496" s="111">
        <v>857.2</v>
      </c>
      <c r="J3496" s="111">
        <v>657.7</v>
      </c>
      <c r="K3496" s="125">
        <v>44</v>
      </c>
      <c r="L3496" s="110">
        <f t="shared" si="862"/>
        <v>9016441.7259999998</v>
      </c>
      <c r="M3496" s="108"/>
      <c r="N3496" s="108"/>
      <c r="O3496" s="108"/>
      <c r="P3496" s="110">
        <f>'Форма 2'!C3496-M3496-N3496-O3496</f>
        <v>9016441.7259999998</v>
      </c>
      <c r="Q3496" s="111">
        <f t="shared" si="855"/>
        <v>10518.480781614559</v>
      </c>
      <c r="R3496" s="111">
        <f t="shared" si="856"/>
        <v>10518.480781614559</v>
      </c>
      <c r="S3496" s="112" t="s">
        <v>2152</v>
      </c>
      <c r="T3496" s="107" t="s">
        <v>82</v>
      </c>
      <c r="U3496" s="217"/>
      <c r="V3496" s="85"/>
      <c r="W3496" s="85"/>
      <c r="X3496" s="85"/>
      <c r="Y3496" s="85"/>
      <c r="Z3496" s="85"/>
      <c r="AA3496" s="85"/>
      <c r="AB3496" s="86"/>
      <c r="AC3496" s="86"/>
      <c r="AD3496" s="85">
        <v>1</v>
      </c>
      <c r="AE3496" s="85"/>
      <c r="AF3496" s="85"/>
      <c r="AG3496" s="85"/>
      <c r="AH3496" s="85"/>
      <c r="AI3496" s="85"/>
      <c r="AJ3496" s="85"/>
    </row>
    <row r="3497" spans="1:36" ht="16.5" thickTop="1" thickBot="1">
      <c r="A3497" s="105">
        <f t="shared" si="854"/>
        <v>343</v>
      </c>
      <c r="B3497" s="114" t="s">
        <v>3372</v>
      </c>
      <c r="C3497" s="113">
        <v>1961</v>
      </c>
      <c r="D3497" s="107"/>
      <c r="E3497" s="114" t="s">
        <v>94</v>
      </c>
      <c r="F3497" s="107">
        <v>3</v>
      </c>
      <c r="G3497" s="107">
        <v>2</v>
      </c>
      <c r="H3497" s="111">
        <v>922.3</v>
      </c>
      <c r="I3497" s="111">
        <v>834</v>
      </c>
      <c r="J3497" s="111">
        <v>834</v>
      </c>
      <c r="K3497" s="125">
        <v>47</v>
      </c>
      <c r="L3497" s="110">
        <f t="shared" si="862"/>
        <v>8814780.7969999984</v>
      </c>
      <c r="M3497" s="108"/>
      <c r="N3497" s="108"/>
      <c r="O3497" s="108"/>
      <c r="P3497" s="110">
        <f>'Форма 2'!C3497-M3497-N3497-O3497</f>
        <v>8814780.7969999984</v>
      </c>
      <c r="Q3497" s="111">
        <f t="shared" si="855"/>
        <v>10569.281531175058</v>
      </c>
      <c r="R3497" s="111">
        <f t="shared" si="856"/>
        <v>10569.281531175058</v>
      </c>
      <c r="S3497" s="112" t="s">
        <v>2152</v>
      </c>
      <c r="T3497" s="107" t="s">
        <v>82</v>
      </c>
      <c r="U3497" s="217"/>
      <c r="V3497" s="85"/>
      <c r="W3497" s="85"/>
      <c r="X3497" s="85"/>
      <c r="Y3497" s="85"/>
      <c r="Z3497" s="85"/>
      <c r="AA3497" s="85"/>
      <c r="AB3497" s="86"/>
      <c r="AC3497" s="86"/>
      <c r="AD3497" s="85">
        <v>1</v>
      </c>
      <c r="AE3497" s="85"/>
      <c r="AF3497" s="85"/>
      <c r="AG3497" s="85"/>
      <c r="AH3497" s="85"/>
      <c r="AI3497" s="85"/>
      <c r="AJ3497" s="85"/>
    </row>
    <row r="3498" spans="1:36" ht="16.5" thickTop="1" thickBot="1">
      <c r="A3498" s="105">
        <f t="shared" si="854"/>
        <v>344</v>
      </c>
      <c r="B3498" s="114" t="s">
        <v>3373</v>
      </c>
      <c r="C3498" s="113">
        <v>1958</v>
      </c>
      <c r="D3498" s="107"/>
      <c r="E3498" s="114" t="s">
        <v>94</v>
      </c>
      <c r="F3498" s="107">
        <v>3</v>
      </c>
      <c r="G3498" s="107">
        <v>2</v>
      </c>
      <c r="H3498" s="111">
        <v>1193.9000000000001</v>
      </c>
      <c r="I3498" s="111">
        <v>975.6</v>
      </c>
      <c r="J3498" s="111">
        <v>975.6</v>
      </c>
      <c r="K3498" s="125">
        <v>36</v>
      </c>
      <c r="L3498" s="110">
        <f t="shared" si="862"/>
        <v>1549729.956</v>
      </c>
      <c r="M3498" s="108"/>
      <c r="N3498" s="108"/>
      <c r="O3498" s="108"/>
      <c r="P3498" s="110">
        <f>'Форма 2'!C3498-M3498-N3498-O3498</f>
        <v>1549729.956</v>
      </c>
      <c r="Q3498" s="111">
        <f t="shared" si="855"/>
        <v>1588.4890897908979</v>
      </c>
      <c r="R3498" s="111">
        <f t="shared" si="856"/>
        <v>1588.4890897908979</v>
      </c>
      <c r="S3498" s="112" t="s">
        <v>2152</v>
      </c>
      <c r="T3498" s="107" t="s">
        <v>82</v>
      </c>
      <c r="U3498" s="217"/>
      <c r="V3498" s="85"/>
      <c r="W3498" s="85"/>
      <c r="X3498" s="85"/>
      <c r="Y3498" s="85"/>
      <c r="Z3498" s="85"/>
      <c r="AA3498" s="85"/>
      <c r="AB3498" s="86"/>
      <c r="AC3498" s="86"/>
      <c r="AD3498" s="85"/>
      <c r="AE3498" s="85"/>
      <c r="AF3498" s="85">
        <v>1</v>
      </c>
      <c r="AG3498" s="85"/>
      <c r="AH3498" s="85"/>
      <c r="AI3498" s="85"/>
      <c r="AJ3498" s="85"/>
    </row>
    <row r="3499" spans="1:36" ht="16.5" thickTop="1" thickBot="1">
      <c r="A3499" s="105">
        <f t="shared" si="854"/>
        <v>345</v>
      </c>
      <c r="B3499" s="114" t="s">
        <v>3374</v>
      </c>
      <c r="C3499" s="113">
        <v>1961</v>
      </c>
      <c r="D3499" s="107"/>
      <c r="E3499" s="114" t="s">
        <v>94</v>
      </c>
      <c r="F3499" s="107">
        <v>2</v>
      </c>
      <c r="G3499" s="107">
        <v>2</v>
      </c>
      <c r="H3499" s="111">
        <v>624.29999999999995</v>
      </c>
      <c r="I3499" s="111">
        <v>554.29999999999995</v>
      </c>
      <c r="J3499" s="111">
        <v>554.29999999999995</v>
      </c>
      <c r="K3499" s="125">
        <v>35</v>
      </c>
      <c r="L3499" s="110">
        <f t="shared" si="862"/>
        <v>5966678.5769999996</v>
      </c>
      <c r="M3499" s="108"/>
      <c r="N3499" s="108"/>
      <c r="O3499" s="108"/>
      <c r="P3499" s="110">
        <f>'Форма 2'!C3499-M3499-N3499-O3499</f>
        <v>5966678.5769999996</v>
      </c>
      <c r="Q3499" s="111">
        <f t="shared" si="855"/>
        <v>10764.348867039509</v>
      </c>
      <c r="R3499" s="111">
        <f t="shared" si="856"/>
        <v>10764.348867039509</v>
      </c>
      <c r="S3499" s="112" t="s">
        <v>2152</v>
      </c>
      <c r="T3499" s="107" t="s">
        <v>82</v>
      </c>
      <c r="U3499" s="217"/>
      <c r="V3499" s="85"/>
      <c r="W3499" s="85"/>
      <c r="X3499" s="85"/>
      <c r="Y3499" s="85"/>
      <c r="Z3499" s="85"/>
      <c r="AA3499" s="85"/>
      <c r="AB3499" s="86"/>
      <c r="AC3499" s="86"/>
      <c r="AD3499" s="85">
        <v>1</v>
      </c>
      <c r="AE3499" s="85"/>
      <c r="AF3499" s="85"/>
      <c r="AG3499" s="85"/>
      <c r="AH3499" s="85"/>
      <c r="AI3499" s="85"/>
      <c r="AJ3499" s="85"/>
    </row>
    <row r="3500" spans="1:36" ht="16.5" thickTop="1" thickBot="1">
      <c r="A3500" s="105">
        <f t="shared" si="854"/>
        <v>346</v>
      </c>
      <c r="B3500" s="114" t="s">
        <v>3375</v>
      </c>
      <c r="C3500" s="113">
        <v>1961</v>
      </c>
      <c r="D3500" s="107"/>
      <c r="E3500" s="114" t="s">
        <v>94</v>
      </c>
      <c r="F3500" s="107">
        <v>5</v>
      </c>
      <c r="G3500" s="107">
        <v>1</v>
      </c>
      <c r="H3500" s="111">
        <v>3408.6</v>
      </c>
      <c r="I3500" s="111">
        <v>2863.4</v>
      </c>
      <c r="J3500" s="111">
        <v>1891.9</v>
      </c>
      <c r="K3500" s="125">
        <v>250</v>
      </c>
      <c r="L3500" s="110">
        <f t="shared" si="862"/>
        <v>15350698.272000002</v>
      </c>
      <c r="M3500" s="108"/>
      <c r="N3500" s="108"/>
      <c r="O3500" s="108"/>
      <c r="P3500" s="110">
        <f>'Форма 2'!C3500-M3500-N3500-O3500</f>
        <v>15350698.272000002</v>
      </c>
      <c r="Q3500" s="111">
        <f t="shared" si="855"/>
        <v>5361.0037968848228</v>
      </c>
      <c r="R3500" s="111">
        <f t="shared" si="856"/>
        <v>5361.0037968848228</v>
      </c>
      <c r="S3500" s="112" t="s">
        <v>2152</v>
      </c>
      <c r="T3500" s="107" t="s">
        <v>82</v>
      </c>
      <c r="U3500" s="217"/>
      <c r="V3500" s="85"/>
      <c r="W3500" s="85"/>
      <c r="X3500" s="85"/>
      <c r="Y3500" s="85"/>
      <c r="Z3500" s="85"/>
      <c r="AA3500" s="85"/>
      <c r="AB3500" s="86"/>
      <c r="AC3500" s="86"/>
      <c r="AD3500" s="85">
        <v>1</v>
      </c>
      <c r="AE3500" s="85"/>
      <c r="AF3500" s="85"/>
      <c r="AG3500" s="85"/>
      <c r="AH3500" s="85"/>
      <c r="AI3500" s="85"/>
      <c r="AJ3500" s="85"/>
    </row>
    <row r="3501" spans="1:36" ht="16.5" thickTop="1" thickBot="1">
      <c r="A3501" s="105">
        <f t="shared" si="854"/>
        <v>347</v>
      </c>
      <c r="B3501" s="114" t="s">
        <v>3376</v>
      </c>
      <c r="C3501" s="113">
        <v>1960</v>
      </c>
      <c r="D3501" s="107"/>
      <c r="E3501" s="114" t="s">
        <v>94</v>
      </c>
      <c r="F3501" s="107">
        <v>4</v>
      </c>
      <c r="G3501" s="107">
        <v>2</v>
      </c>
      <c r="H3501" s="111">
        <v>1219.2</v>
      </c>
      <c r="I3501" s="111">
        <v>854.9</v>
      </c>
      <c r="J3501" s="111">
        <v>812.5</v>
      </c>
      <c r="K3501" s="125">
        <v>54</v>
      </c>
      <c r="L3501" s="110">
        <f t="shared" si="862"/>
        <v>5490691.5840000007</v>
      </c>
      <c r="M3501" s="108"/>
      <c r="N3501" s="108"/>
      <c r="O3501" s="108"/>
      <c r="P3501" s="110">
        <f>'Форма 2'!C3501-M3501-N3501-O3501</f>
        <v>5490691.5840000007</v>
      </c>
      <c r="Q3501" s="111">
        <f t="shared" si="855"/>
        <v>6422.6126845245071</v>
      </c>
      <c r="R3501" s="111">
        <f t="shared" si="856"/>
        <v>6422.6126845245071</v>
      </c>
      <c r="S3501" s="112" t="s">
        <v>2152</v>
      </c>
      <c r="T3501" s="107" t="s">
        <v>82</v>
      </c>
      <c r="U3501" s="217"/>
      <c r="V3501" s="85"/>
      <c r="W3501" s="85"/>
      <c r="X3501" s="85"/>
      <c r="Y3501" s="85"/>
      <c r="Z3501" s="85"/>
      <c r="AA3501" s="85"/>
      <c r="AB3501" s="86"/>
      <c r="AC3501" s="86"/>
      <c r="AD3501" s="85">
        <v>1</v>
      </c>
      <c r="AE3501" s="85"/>
      <c r="AF3501" s="85"/>
      <c r="AG3501" s="85"/>
      <c r="AH3501" s="85"/>
      <c r="AI3501" s="85"/>
      <c r="AJ3501" s="85"/>
    </row>
    <row r="3502" spans="1:36" ht="16.5" thickTop="1" thickBot="1">
      <c r="A3502" s="105">
        <f t="shared" si="854"/>
        <v>348</v>
      </c>
      <c r="B3502" s="114" t="s">
        <v>3377</v>
      </c>
      <c r="C3502" s="113">
        <v>1964</v>
      </c>
      <c r="D3502" s="107"/>
      <c r="E3502" s="114" t="s">
        <v>94</v>
      </c>
      <c r="F3502" s="107">
        <v>5</v>
      </c>
      <c r="G3502" s="107">
        <v>4</v>
      </c>
      <c r="H3502" s="111">
        <v>3112.3</v>
      </c>
      <c r="I3502" s="111">
        <v>2047.1</v>
      </c>
      <c r="J3502" s="111">
        <v>2047.1</v>
      </c>
      <c r="K3502" s="125">
        <v>133</v>
      </c>
      <c r="L3502" s="110">
        <f t="shared" si="862"/>
        <v>14016305.296000002</v>
      </c>
      <c r="M3502" s="108"/>
      <c r="N3502" s="108"/>
      <c r="O3502" s="108"/>
      <c r="P3502" s="110">
        <f>'Форма 2'!C3502-M3502-N3502-O3502</f>
        <v>14016305.296000002</v>
      </c>
      <c r="Q3502" s="111">
        <f t="shared" si="855"/>
        <v>6846.9079654144898</v>
      </c>
      <c r="R3502" s="111">
        <f t="shared" si="856"/>
        <v>6846.9079654144898</v>
      </c>
      <c r="S3502" s="112" t="s">
        <v>2152</v>
      </c>
      <c r="T3502" s="107" t="s">
        <v>82</v>
      </c>
      <c r="U3502" s="217"/>
      <c r="V3502" s="85"/>
      <c r="W3502" s="85"/>
      <c r="X3502" s="85"/>
      <c r="Y3502" s="85"/>
      <c r="Z3502" s="85"/>
      <c r="AA3502" s="85"/>
      <c r="AB3502" s="86"/>
      <c r="AC3502" s="86"/>
      <c r="AD3502" s="85">
        <v>1</v>
      </c>
      <c r="AE3502" s="85"/>
      <c r="AF3502" s="85"/>
      <c r="AG3502" s="85"/>
      <c r="AH3502" s="85"/>
      <c r="AI3502" s="85"/>
      <c r="AJ3502" s="85"/>
    </row>
    <row r="3503" spans="1:36" ht="16.5" thickTop="1" thickBot="1">
      <c r="A3503" s="105">
        <f t="shared" si="854"/>
        <v>349</v>
      </c>
      <c r="B3503" s="114" t="s">
        <v>3378</v>
      </c>
      <c r="C3503" s="113">
        <v>1958</v>
      </c>
      <c r="D3503" s="107"/>
      <c r="E3503" s="114" t="s">
        <v>94</v>
      </c>
      <c r="F3503" s="107">
        <v>4</v>
      </c>
      <c r="G3503" s="107">
        <v>4</v>
      </c>
      <c r="H3503" s="111">
        <v>2354.6</v>
      </c>
      <c r="I3503" s="111">
        <v>1804.7</v>
      </c>
      <c r="J3503" s="111">
        <v>1643.7</v>
      </c>
      <c r="K3503" s="125">
        <v>89</v>
      </c>
      <c r="L3503" s="110">
        <f t="shared" si="862"/>
        <v>1921612.6059999999</v>
      </c>
      <c r="M3503" s="108"/>
      <c r="N3503" s="108"/>
      <c r="O3503" s="108"/>
      <c r="P3503" s="110">
        <f>'Форма 2'!C3503-M3503-N3503-O3503</f>
        <v>1921612.6059999999</v>
      </c>
      <c r="Q3503" s="111">
        <f t="shared" si="855"/>
        <v>1064.7822940100848</v>
      </c>
      <c r="R3503" s="111">
        <f t="shared" si="856"/>
        <v>1064.7822940100848</v>
      </c>
      <c r="S3503" s="112" t="s">
        <v>2152</v>
      </c>
      <c r="T3503" s="107" t="s">
        <v>82</v>
      </c>
      <c r="U3503" s="217"/>
      <c r="V3503" s="85"/>
      <c r="W3503" s="85"/>
      <c r="X3503" s="85"/>
      <c r="Y3503" s="85"/>
      <c r="Z3503" s="85"/>
      <c r="AA3503" s="85"/>
      <c r="AB3503" s="86"/>
      <c r="AC3503" s="86"/>
      <c r="AD3503" s="85"/>
      <c r="AE3503" s="85"/>
      <c r="AF3503" s="85">
        <v>1</v>
      </c>
      <c r="AG3503" s="85"/>
      <c r="AH3503" s="85"/>
      <c r="AI3503" s="85"/>
      <c r="AJ3503" s="85"/>
    </row>
    <row r="3504" spans="1:36" ht="16.5" thickTop="1" thickBot="1">
      <c r="A3504" s="105">
        <f t="shared" si="854"/>
        <v>350</v>
      </c>
      <c r="B3504" s="114" t="s">
        <v>3379</v>
      </c>
      <c r="C3504" s="113">
        <v>1957</v>
      </c>
      <c r="D3504" s="107"/>
      <c r="E3504" s="114" t="s">
        <v>94</v>
      </c>
      <c r="F3504" s="107">
        <v>4</v>
      </c>
      <c r="G3504" s="107">
        <v>4</v>
      </c>
      <c r="H3504" s="111">
        <v>4954.2</v>
      </c>
      <c r="I3504" s="111">
        <v>4453.8999999999996</v>
      </c>
      <c r="J3504" s="111">
        <v>4010</v>
      </c>
      <c r="K3504" s="125">
        <v>159</v>
      </c>
      <c r="L3504" s="110">
        <f t="shared" si="862"/>
        <v>9897054.8819999993</v>
      </c>
      <c r="M3504" s="108"/>
      <c r="N3504" s="108"/>
      <c r="O3504" s="108"/>
      <c r="P3504" s="110">
        <f>'Форма 2'!C3504-M3504-N3504-O3504</f>
        <v>9897054.8819999993</v>
      </c>
      <c r="Q3504" s="111">
        <f t="shared" si="855"/>
        <v>2222.1098098295874</v>
      </c>
      <c r="R3504" s="111">
        <f t="shared" si="856"/>
        <v>2222.1098098295874</v>
      </c>
      <c r="S3504" s="112" t="s">
        <v>2152</v>
      </c>
      <c r="T3504" s="107" t="s">
        <v>82</v>
      </c>
      <c r="U3504" s="217"/>
      <c r="V3504" s="85"/>
      <c r="W3504" s="85"/>
      <c r="X3504" s="85">
        <v>1</v>
      </c>
      <c r="Y3504" s="85">
        <v>1</v>
      </c>
      <c r="Z3504" s="85"/>
      <c r="AA3504" s="85"/>
      <c r="AB3504" s="86"/>
      <c r="AC3504" s="86"/>
      <c r="AD3504" s="85"/>
      <c r="AE3504" s="85"/>
      <c r="AF3504" s="85">
        <v>1</v>
      </c>
      <c r="AG3504" s="85"/>
      <c r="AH3504" s="85"/>
      <c r="AI3504" s="85"/>
      <c r="AJ3504" s="85"/>
    </row>
    <row r="3505" spans="1:36" ht="16.5" thickTop="1" thickBot="1">
      <c r="A3505" s="105">
        <f t="shared" si="854"/>
        <v>351</v>
      </c>
      <c r="B3505" s="114" t="s">
        <v>3380</v>
      </c>
      <c r="C3505" s="113">
        <v>1976</v>
      </c>
      <c r="D3505" s="107"/>
      <c r="E3505" s="114"/>
      <c r="F3505" s="107">
        <v>9</v>
      </c>
      <c r="G3505" s="107">
        <v>4</v>
      </c>
      <c r="H3505" s="111">
        <v>7659.43</v>
      </c>
      <c r="I3505" s="111">
        <v>7652.3</v>
      </c>
      <c r="J3505" s="111">
        <v>7652.3</v>
      </c>
      <c r="K3505" s="125"/>
      <c r="L3505" s="110">
        <f t="shared" si="862"/>
        <v>15839011.8913</v>
      </c>
      <c r="M3505" s="108"/>
      <c r="N3505" s="108"/>
      <c r="O3505" s="108"/>
      <c r="P3505" s="110">
        <f>'Форма 2'!C3505-M3505-N3505-O3505</f>
        <v>15839011.8913</v>
      </c>
      <c r="Q3505" s="111">
        <f t="shared" si="855"/>
        <v>2069.8367668936135</v>
      </c>
      <c r="R3505" s="111">
        <f t="shared" si="856"/>
        <v>2069.8367668936135</v>
      </c>
      <c r="S3505" s="112" t="s">
        <v>2152</v>
      </c>
      <c r="T3505" s="107" t="s">
        <v>92</v>
      </c>
      <c r="U3505" s="217"/>
      <c r="V3505" s="85"/>
      <c r="W3505" s="85"/>
      <c r="X3505" s="85"/>
      <c r="Y3505" s="85"/>
      <c r="Z3505" s="85"/>
      <c r="AA3505" s="85"/>
      <c r="AB3505" s="86"/>
      <c r="AC3505" s="86"/>
      <c r="AD3505" s="85">
        <v>1</v>
      </c>
      <c r="AE3505" s="85"/>
      <c r="AF3505" s="85"/>
      <c r="AG3505" s="85"/>
      <c r="AH3505" s="85"/>
      <c r="AI3505" s="85"/>
      <c r="AJ3505" s="85"/>
    </row>
    <row r="3506" spans="1:36" ht="16.5" thickTop="1" thickBot="1">
      <c r="A3506" s="105">
        <f t="shared" si="854"/>
        <v>352</v>
      </c>
      <c r="B3506" s="114" t="s">
        <v>3381</v>
      </c>
      <c r="C3506" s="113">
        <v>1960</v>
      </c>
      <c r="D3506" s="107"/>
      <c r="E3506" s="114" t="s">
        <v>80</v>
      </c>
      <c r="F3506" s="107">
        <v>5</v>
      </c>
      <c r="G3506" s="107">
        <v>2</v>
      </c>
      <c r="H3506" s="111">
        <v>1592.3</v>
      </c>
      <c r="I3506" s="111">
        <v>1587.6</v>
      </c>
      <c r="J3506" s="111">
        <v>1487.1</v>
      </c>
      <c r="K3506" s="125">
        <v>66</v>
      </c>
      <c r="L3506" s="110">
        <f t="shared" si="862"/>
        <v>7170954.8960000006</v>
      </c>
      <c r="M3506" s="108"/>
      <c r="N3506" s="108"/>
      <c r="O3506" s="108"/>
      <c r="P3506" s="110">
        <f>'Форма 2'!C3506-M3506-N3506-O3506</f>
        <v>7170954.8960000006</v>
      </c>
      <c r="Q3506" s="111">
        <f t="shared" si="855"/>
        <v>4516.8524162257499</v>
      </c>
      <c r="R3506" s="111">
        <f t="shared" si="856"/>
        <v>4516.8524162257499</v>
      </c>
      <c r="S3506" s="112" t="s">
        <v>2152</v>
      </c>
      <c r="T3506" s="107" t="s">
        <v>82</v>
      </c>
      <c r="U3506" s="217"/>
      <c r="V3506" s="85"/>
      <c r="W3506" s="85"/>
      <c r="X3506" s="85"/>
      <c r="Y3506" s="85"/>
      <c r="Z3506" s="85"/>
      <c r="AA3506" s="85"/>
      <c r="AB3506" s="86"/>
      <c r="AC3506" s="86"/>
      <c r="AD3506" s="85">
        <v>1</v>
      </c>
      <c r="AE3506" s="85"/>
      <c r="AF3506" s="85"/>
      <c r="AG3506" s="85"/>
      <c r="AH3506" s="85"/>
      <c r="AI3506" s="85"/>
      <c r="AJ3506" s="85"/>
    </row>
    <row r="3507" spans="1:36" ht="16.5" thickTop="1" thickBot="1">
      <c r="A3507" s="105">
        <f t="shared" ref="A3507:A3570" si="863">A3506+1</f>
        <v>353</v>
      </c>
      <c r="B3507" s="114" t="s">
        <v>3382</v>
      </c>
      <c r="C3507" s="113">
        <v>1960</v>
      </c>
      <c r="D3507" s="107"/>
      <c r="E3507" s="114" t="s">
        <v>80</v>
      </c>
      <c r="F3507" s="107">
        <v>5</v>
      </c>
      <c r="G3507" s="107">
        <v>4</v>
      </c>
      <c r="H3507" s="111">
        <v>3456.6</v>
      </c>
      <c r="I3507" s="111">
        <v>3123</v>
      </c>
      <c r="J3507" s="111">
        <v>2681.7</v>
      </c>
      <c r="K3507" s="125">
        <v>115</v>
      </c>
      <c r="L3507" s="110">
        <f t="shared" si="862"/>
        <v>15566867.232000001</v>
      </c>
      <c r="M3507" s="108"/>
      <c r="N3507" s="108"/>
      <c r="O3507" s="108"/>
      <c r="P3507" s="110">
        <f>'Форма 2'!C3507-M3507-N3507-O3507</f>
        <v>15566867.232000001</v>
      </c>
      <c r="Q3507" s="111">
        <f t="shared" si="855"/>
        <v>4984.5876503362151</v>
      </c>
      <c r="R3507" s="111">
        <f t="shared" si="856"/>
        <v>4984.5876503362151</v>
      </c>
      <c r="S3507" s="112" t="s">
        <v>2152</v>
      </c>
      <c r="T3507" s="107" t="s">
        <v>82</v>
      </c>
      <c r="U3507" s="217"/>
      <c r="V3507" s="85"/>
      <c r="W3507" s="85"/>
      <c r="X3507" s="85"/>
      <c r="Y3507" s="85"/>
      <c r="Z3507" s="85"/>
      <c r="AA3507" s="85"/>
      <c r="AB3507" s="86"/>
      <c r="AC3507" s="86"/>
      <c r="AD3507" s="85">
        <v>1</v>
      </c>
      <c r="AE3507" s="85"/>
      <c r="AF3507" s="85"/>
      <c r="AG3507" s="85"/>
      <c r="AH3507" s="85"/>
      <c r="AI3507" s="85"/>
      <c r="AJ3507" s="85"/>
    </row>
    <row r="3508" spans="1:36" ht="16.5" thickTop="1" thickBot="1">
      <c r="A3508" s="105">
        <f t="shared" si="863"/>
        <v>354</v>
      </c>
      <c r="B3508" s="114" t="s">
        <v>3383</v>
      </c>
      <c r="C3508" s="113">
        <v>1958</v>
      </c>
      <c r="D3508" s="107"/>
      <c r="E3508" s="114" t="s">
        <v>80</v>
      </c>
      <c r="F3508" s="107">
        <v>3</v>
      </c>
      <c r="G3508" s="107">
        <v>3</v>
      </c>
      <c r="H3508" s="111">
        <v>1702.55</v>
      </c>
      <c r="I3508" s="111">
        <v>1410.01</v>
      </c>
      <c r="J3508" s="111">
        <v>1410.01</v>
      </c>
      <c r="K3508" s="125">
        <v>102</v>
      </c>
      <c r="L3508" s="110">
        <f t="shared" si="862"/>
        <v>2209978.0019999999</v>
      </c>
      <c r="M3508" s="108"/>
      <c r="N3508" s="108"/>
      <c r="O3508" s="108"/>
      <c r="P3508" s="110">
        <f>'Форма 2'!C3508-M3508-N3508-O3508</f>
        <v>2209978.0019999999</v>
      </c>
      <c r="Q3508" s="111">
        <f t="shared" si="855"/>
        <v>1567.3491691548286</v>
      </c>
      <c r="R3508" s="111">
        <f t="shared" si="856"/>
        <v>1567.3491691548286</v>
      </c>
      <c r="S3508" s="112" t="s">
        <v>2152</v>
      </c>
      <c r="T3508" s="107" t="s">
        <v>82</v>
      </c>
      <c r="U3508" s="217"/>
      <c r="V3508" s="85"/>
      <c r="W3508" s="85"/>
      <c r="X3508" s="85"/>
      <c r="Y3508" s="85"/>
      <c r="Z3508" s="85"/>
      <c r="AA3508" s="85"/>
      <c r="AB3508" s="86"/>
      <c r="AC3508" s="86"/>
      <c r="AD3508" s="85"/>
      <c r="AE3508" s="85"/>
      <c r="AF3508" s="85">
        <v>1</v>
      </c>
      <c r="AG3508" s="85"/>
      <c r="AH3508" s="85"/>
      <c r="AI3508" s="85"/>
      <c r="AJ3508" s="85"/>
    </row>
    <row r="3509" spans="1:36" ht="16.5" thickTop="1" thickBot="1">
      <c r="A3509" s="105">
        <f t="shared" si="863"/>
        <v>355</v>
      </c>
      <c r="B3509" s="114" t="s">
        <v>3384</v>
      </c>
      <c r="C3509" s="113">
        <v>1958</v>
      </c>
      <c r="D3509" s="107"/>
      <c r="E3509" s="114" t="s">
        <v>80</v>
      </c>
      <c r="F3509" s="107">
        <v>3</v>
      </c>
      <c r="G3509" s="107">
        <v>2</v>
      </c>
      <c r="H3509" s="111">
        <v>929.24</v>
      </c>
      <c r="I3509" s="111">
        <v>877.41</v>
      </c>
      <c r="J3509" s="111">
        <v>716.81</v>
      </c>
      <c r="K3509" s="125">
        <v>44</v>
      </c>
      <c r="L3509" s="110">
        <f t="shared" si="862"/>
        <v>1206190.6895999999</v>
      </c>
      <c r="M3509" s="108"/>
      <c r="N3509" s="108"/>
      <c r="O3509" s="108"/>
      <c r="P3509" s="110">
        <f>'Форма 2'!C3509-M3509-N3509-O3509</f>
        <v>1206190.6895999999</v>
      </c>
      <c r="Q3509" s="111">
        <f t="shared" si="855"/>
        <v>1374.7172810886586</v>
      </c>
      <c r="R3509" s="111">
        <f t="shared" si="856"/>
        <v>1374.7172810886586</v>
      </c>
      <c r="S3509" s="112" t="s">
        <v>2152</v>
      </c>
      <c r="T3509" s="107" t="s">
        <v>82</v>
      </c>
      <c r="U3509" s="217"/>
      <c r="V3509" s="85"/>
      <c r="W3509" s="85"/>
      <c r="X3509" s="85"/>
      <c r="Y3509" s="85"/>
      <c r="Z3509" s="85"/>
      <c r="AA3509" s="85"/>
      <c r="AB3509" s="86"/>
      <c r="AC3509" s="86"/>
      <c r="AD3509" s="85"/>
      <c r="AE3509" s="85"/>
      <c r="AF3509" s="85">
        <v>1</v>
      </c>
      <c r="AG3509" s="85"/>
      <c r="AH3509" s="85"/>
      <c r="AI3509" s="85"/>
      <c r="AJ3509" s="85"/>
    </row>
    <row r="3510" spans="1:36" ht="16.5" thickTop="1" thickBot="1">
      <c r="A3510" s="105">
        <f t="shared" si="863"/>
        <v>356</v>
      </c>
      <c r="B3510" s="114" t="s">
        <v>1596</v>
      </c>
      <c r="C3510" s="113">
        <v>1959</v>
      </c>
      <c r="D3510" s="107"/>
      <c r="E3510" s="114" t="s">
        <v>80</v>
      </c>
      <c r="F3510" s="107">
        <v>5</v>
      </c>
      <c r="G3510" s="107">
        <v>4</v>
      </c>
      <c r="H3510" s="111">
        <v>3625.47</v>
      </c>
      <c r="I3510" s="111">
        <v>3445.2200000000003</v>
      </c>
      <c r="J3510" s="111">
        <v>3003.75</v>
      </c>
      <c r="K3510" s="125">
        <v>156</v>
      </c>
      <c r="L3510" s="110">
        <f t="shared" si="862"/>
        <v>6305344.9145999998</v>
      </c>
      <c r="M3510" s="108"/>
      <c r="N3510" s="108"/>
      <c r="O3510" s="108"/>
      <c r="P3510" s="110">
        <f>'Форма 2'!C3510-M3510-N3510-O3510</f>
        <v>6305344.9145999998</v>
      </c>
      <c r="Q3510" s="111">
        <f t="shared" si="855"/>
        <v>1830.1719235926876</v>
      </c>
      <c r="R3510" s="111">
        <f t="shared" si="856"/>
        <v>1830.1719235926876</v>
      </c>
      <c r="S3510" s="112" t="s">
        <v>2152</v>
      </c>
      <c r="T3510" s="105" t="s">
        <v>92</v>
      </c>
      <c r="U3510" s="217"/>
      <c r="V3510" s="85"/>
      <c r="W3510" s="85"/>
      <c r="X3510" s="85"/>
      <c r="Y3510" s="85"/>
      <c r="Z3510" s="85"/>
      <c r="AA3510" s="85"/>
      <c r="AB3510" s="86"/>
      <c r="AC3510" s="86"/>
      <c r="AD3510" s="85"/>
      <c r="AE3510" s="85"/>
      <c r="AF3510" s="85"/>
      <c r="AG3510" s="85"/>
      <c r="AH3510" s="85">
        <v>1</v>
      </c>
      <c r="AI3510" s="85"/>
      <c r="AJ3510" s="85"/>
    </row>
    <row r="3511" spans="1:36" ht="16.5" thickTop="1" thickBot="1">
      <c r="A3511" s="105">
        <f t="shared" si="863"/>
        <v>357</v>
      </c>
      <c r="B3511" s="114" t="s">
        <v>3385</v>
      </c>
      <c r="C3511" s="113">
        <v>1958</v>
      </c>
      <c r="D3511" s="107"/>
      <c r="E3511" s="114" t="s">
        <v>80</v>
      </c>
      <c r="F3511" s="107">
        <v>5</v>
      </c>
      <c r="G3511" s="107">
        <v>2</v>
      </c>
      <c r="H3511" s="111">
        <v>1834.89</v>
      </c>
      <c r="I3511" s="111">
        <v>1622</v>
      </c>
      <c r="J3511" s="111">
        <v>1622</v>
      </c>
      <c r="K3511" s="125">
        <v>74</v>
      </c>
      <c r="L3511" s="110">
        <f t="shared" si="862"/>
        <v>1497472.0779000001</v>
      </c>
      <c r="M3511" s="108"/>
      <c r="N3511" s="108"/>
      <c r="O3511" s="108"/>
      <c r="P3511" s="110">
        <f>'Форма 2'!C3511-M3511-N3511-O3511</f>
        <v>1497472.0779000001</v>
      </c>
      <c r="Q3511" s="111">
        <f t="shared" si="855"/>
        <v>923.22569537607899</v>
      </c>
      <c r="R3511" s="111">
        <f t="shared" si="856"/>
        <v>923.22569537607899</v>
      </c>
      <c r="S3511" s="112" t="s">
        <v>2152</v>
      </c>
      <c r="T3511" s="107" t="s">
        <v>82</v>
      </c>
      <c r="U3511" s="217"/>
      <c r="V3511" s="85"/>
      <c r="W3511" s="85"/>
      <c r="X3511" s="85"/>
      <c r="Y3511" s="85"/>
      <c r="Z3511" s="85"/>
      <c r="AA3511" s="85"/>
      <c r="AB3511" s="86"/>
      <c r="AC3511" s="86"/>
      <c r="AD3511" s="85"/>
      <c r="AE3511" s="85"/>
      <c r="AF3511" s="85">
        <v>1</v>
      </c>
      <c r="AG3511" s="85"/>
      <c r="AH3511" s="85"/>
      <c r="AI3511" s="85"/>
      <c r="AJ3511" s="85"/>
    </row>
    <row r="3512" spans="1:36" ht="16.5" thickTop="1" thickBot="1">
      <c r="A3512" s="105">
        <f t="shared" si="863"/>
        <v>358</v>
      </c>
      <c r="B3512" s="114" t="s">
        <v>3386</v>
      </c>
      <c r="C3512" s="113">
        <v>1962</v>
      </c>
      <c r="D3512" s="107"/>
      <c r="E3512" s="114" t="s">
        <v>80</v>
      </c>
      <c r="F3512" s="107">
        <v>5</v>
      </c>
      <c r="G3512" s="107">
        <v>1</v>
      </c>
      <c r="H3512" s="111">
        <v>3329.8</v>
      </c>
      <c r="I3512" s="111">
        <v>2695</v>
      </c>
      <c r="J3512" s="111">
        <v>2695</v>
      </c>
      <c r="K3512" s="125">
        <v>248</v>
      </c>
      <c r="L3512" s="110">
        <f t="shared" si="862"/>
        <v>14995820.896000002</v>
      </c>
      <c r="M3512" s="108"/>
      <c r="N3512" s="108"/>
      <c r="O3512" s="108"/>
      <c r="P3512" s="110">
        <f>'Форма 2'!C3512-M3512-N3512-O3512</f>
        <v>14995820.896000002</v>
      </c>
      <c r="Q3512" s="111">
        <f t="shared" si="855"/>
        <v>5564.3120207792217</v>
      </c>
      <c r="R3512" s="111">
        <f t="shared" si="856"/>
        <v>5564.3120207792217</v>
      </c>
      <c r="S3512" s="112" t="s">
        <v>2152</v>
      </c>
      <c r="T3512" s="107" t="s">
        <v>82</v>
      </c>
      <c r="U3512" s="217"/>
      <c r="V3512" s="85"/>
      <c r="W3512" s="85"/>
      <c r="X3512" s="85"/>
      <c r="Y3512" s="85"/>
      <c r="Z3512" s="85"/>
      <c r="AA3512" s="85"/>
      <c r="AB3512" s="86"/>
      <c r="AC3512" s="86"/>
      <c r="AD3512" s="85">
        <v>1</v>
      </c>
      <c r="AE3512" s="85"/>
      <c r="AF3512" s="85"/>
      <c r="AG3512" s="85"/>
      <c r="AH3512" s="85"/>
      <c r="AI3512" s="85"/>
      <c r="AJ3512" s="85"/>
    </row>
    <row r="3513" spans="1:36" ht="16.5" thickTop="1" thickBot="1">
      <c r="A3513" s="105">
        <f t="shared" si="863"/>
        <v>359</v>
      </c>
      <c r="B3513" s="114" t="s">
        <v>3387</v>
      </c>
      <c r="C3513" s="113">
        <v>1961</v>
      </c>
      <c r="D3513" s="107"/>
      <c r="E3513" s="114" t="s">
        <v>80</v>
      </c>
      <c r="F3513" s="107">
        <v>5</v>
      </c>
      <c r="G3513" s="107">
        <v>4</v>
      </c>
      <c r="H3513" s="111">
        <v>2683.1</v>
      </c>
      <c r="I3513" s="111">
        <v>2502.85</v>
      </c>
      <c r="J3513" s="111">
        <v>2502.85</v>
      </c>
      <c r="K3513" s="125">
        <v>135</v>
      </c>
      <c r="L3513" s="110">
        <f t="shared" si="862"/>
        <v>12083394.512</v>
      </c>
      <c r="M3513" s="108"/>
      <c r="N3513" s="108"/>
      <c r="O3513" s="108"/>
      <c r="P3513" s="110">
        <f>'Форма 2'!C3513-M3513-N3513-O3513</f>
        <v>12083394.512</v>
      </c>
      <c r="Q3513" s="111">
        <f t="shared" si="855"/>
        <v>4827.8540511816527</v>
      </c>
      <c r="R3513" s="111">
        <f t="shared" si="856"/>
        <v>4827.8540511816527</v>
      </c>
      <c r="S3513" s="112" t="s">
        <v>2152</v>
      </c>
      <c r="T3513" s="107" t="s">
        <v>82</v>
      </c>
      <c r="U3513" s="217"/>
      <c r="V3513" s="85"/>
      <c r="W3513" s="85"/>
      <c r="X3513" s="85"/>
      <c r="Y3513" s="85"/>
      <c r="Z3513" s="85"/>
      <c r="AA3513" s="85"/>
      <c r="AB3513" s="86"/>
      <c r="AC3513" s="86"/>
      <c r="AD3513" s="85">
        <v>1</v>
      </c>
      <c r="AE3513" s="85"/>
      <c r="AF3513" s="85"/>
      <c r="AG3513" s="85"/>
      <c r="AH3513" s="85"/>
      <c r="AI3513" s="85"/>
      <c r="AJ3513" s="85"/>
    </row>
    <row r="3514" spans="1:36" ht="16.5" thickTop="1" thickBot="1">
      <c r="A3514" s="105">
        <f t="shared" si="863"/>
        <v>360</v>
      </c>
      <c r="B3514" s="114" t="s">
        <v>3388</v>
      </c>
      <c r="C3514" s="113">
        <v>1961</v>
      </c>
      <c r="D3514" s="107"/>
      <c r="E3514" s="114" t="s">
        <v>80</v>
      </c>
      <c r="F3514" s="107">
        <v>5</v>
      </c>
      <c r="G3514" s="107">
        <v>4</v>
      </c>
      <c r="H3514" s="111">
        <v>2654.3</v>
      </c>
      <c r="I3514" s="111">
        <v>2474.0500000000002</v>
      </c>
      <c r="J3514" s="111">
        <v>2474.0500000000002</v>
      </c>
      <c r="K3514" s="125">
        <v>147</v>
      </c>
      <c r="L3514" s="110">
        <f t="shared" si="862"/>
        <v>11953693.136000002</v>
      </c>
      <c r="M3514" s="108"/>
      <c r="N3514" s="108"/>
      <c r="O3514" s="108"/>
      <c r="P3514" s="110">
        <f>'Форма 2'!C3514-M3514-N3514-O3514</f>
        <v>11953693.136000002</v>
      </c>
      <c r="Q3514" s="111">
        <f t="shared" si="855"/>
        <v>4831.6295693296424</v>
      </c>
      <c r="R3514" s="111">
        <f t="shared" si="856"/>
        <v>4831.6295693296424</v>
      </c>
      <c r="S3514" s="112" t="s">
        <v>2152</v>
      </c>
      <c r="T3514" s="107" t="s">
        <v>82</v>
      </c>
      <c r="U3514" s="217"/>
      <c r="V3514" s="85"/>
      <c r="W3514" s="85"/>
      <c r="X3514" s="85"/>
      <c r="Y3514" s="85"/>
      <c r="Z3514" s="85"/>
      <c r="AA3514" s="85"/>
      <c r="AB3514" s="86"/>
      <c r="AC3514" s="86"/>
      <c r="AD3514" s="85">
        <v>1</v>
      </c>
      <c r="AE3514" s="85"/>
      <c r="AF3514" s="85"/>
      <c r="AG3514" s="85"/>
      <c r="AH3514" s="85"/>
      <c r="AI3514" s="85"/>
      <c r="AJ3514" s="85"/>
    </row>
    <row r="3515" spans="1:36" ht="16.5" thickTop="1" thickBot="1">
      <c r="A3515" s="105">
        <f t="shared" si="863"/>
        <v>361</v>
      </c>
      <c r="B3515" s="114" t="s">
        <v>3389</v>
      </c>
      <c r="C3515" s="113">
        <v>1953</v>
      </c>
      <c r="D3515" s="107"/>
      <c r="E3515" s="114" t="s">
        <v>94</v>
      </c>
      <c r="F3515" s="107">
        <v>3</v>
      </c>
      <c r="G3515" s="107">
        <v>3</v>
      </c>
      <c r="H3515" s="111">
        <v>2695.5</v>
      </c>
      <c r="I3515" s="111">
        <v>2157.8000000000002</v>
      </c>
      <c r="J3515" s="111">
        <v>1478.6</v>
      </c>
      <c r="K3515" s="125">
        <v>55</v>
      </c>
      <c r="L3515" s="110">
        <f t="shared" si="862"/>
        <v>1737734.94</v>
      </c>
      <c r="M3515" s="108"/>
      <c r="N3515" s="108"/>
      <c r="O3515" s="108"/>
      <c r="P3515" s="110">
        <f>'Форма 2'!C3515-M3515-N3515-O3515</f>
        <v>1737734.94</v>
      </c>
      <c r="Q3515" s="111">
        <f t="shared" si="855"/>
        <v>805.32715728983214</v>
      </c>
      <c r="R3515" s="111">
        <f t="shared" si="856"/>
        <v>805.32715728983214</v>
      </c>
      <c r="S3515" s="112" t="s">
        <v>2152</v>
      </c>
      <c r="T3515" s="107" t="s">
        <v>82</v>
      </c>
      <c r="U3515" s="217"/>
      <c r="V3515" s="85"/>
      <c r="W3515" s="85"/>
      <c r="X3515" s="85"/>
      <c r="Y3515" s="85"/>
      <c r="Z3515" s="85">
        <v>1</v>
      </c>
      <c r="AA3515" s="85"/>
      <c r="AB3515" s="86"/>
      <c r="AC3515" s="86"/>
      <c r="AD3515" s="85"/>
      <c r="AE3515" s="85"/>
      <c r="AF3515" s="85"/>
      <c r="AG3515" s="85"/>
      <c r="AH3515" s="85"/>
      <c r="AI3515" s="85"/>
      <c r="AJ3515" s="85"/>
    </row>
    <row r="3516" spans="1:36" ht="16.5" thickTop="1" thickBot="1">
      <c r="A3516" s="105">
        <f t="shared" si="863"/>
        <v>362</v>
      </c>
      <c r="B3516" s="114" t="s">
        <v>3390</v>
      </c>
      <c r="C3516" s="113">
        <v>1960</v>
      </c>
      <c r="D3516" s="107"/>
      <c r="E3516" s="114" t="s">
        <v>239</v>
      </c>
      <c r="F3516" s="107">
        <v>5</v>
      </c>
      <c r="G3516" s="107">
        <v>2</v>
      </c>
      <c r="H3516" s="111">
        <v>1625.7</v>
      </c>
      <c r="I3516" s="111">
        <v>1625.6000000000001</v>
      </c>
      <c r="J3516" s="111">
        <v>1435.9</v>
      </c>
      <c r="K3516" s="125">
        <v>61</v>
      </c>
      <c r="L3516" s="110">
        <f t="shared" si="862"/>
        <v>7321372.4640000006</v>
      </c>
      <c r="M3516" s="108"/>
      <c r="N3516" s="108"/>
      <c r="O3516" s="108"/>
      <c r="P3516" s="110">
        <f>'Форма 2'!C3516-M3516-N3516-O3516</f>
        <v>7321372.4640000006</v>
      </c>
      <c r="Q3516" s="111">
        <f t="shared" si="855"/>
        <v>4503.7970374015749</v>
      </c>
      <c r="R3516" s="111">
        <f t="shared" si="856"/>
        <v>4503.7970374015749</v>
      </c>
      <c r="S3516" s="112" t="s">
        <v>2152</v>
      </c>
      <c r="T3516" s="107" t="s">
        <v>82</v>
      </c>
      <c r="U3516" s="217"/>
      <c r="V3516" s="85"/>
      <c r="W3516" s="85"/>
      <c r="X3516" s="85"/>
      <c r="Y3516" s="85"/>
      <c r="Z3516" s="85"/>
      <c r="AA3516" s="85"/>
      <c r="AB3516" s="86"/>
      <c r="AC3516" s="86"/>
      <c r="AD3516" s="85">
        <v>1</v>
      </c>
      <c r="AE3516" s="85"/>
      <c r="AF3516" s="85"/>
      <c r="AG3516" s="85"/>
      <c r="AH3516" s="85"/>
      <c r="AI3516" s="85"/>
      <c r="AJ3516" s="85"/>
    </row>
    <row r="3517" spans="1:36" ht="16.5" thickTop="1" thickBot="1">
      <c r="A3517" s="105">
        <f t="shared" si="863"/>
        <v>363</v>
      </c>
      <c r="B3517" s="114" t="s">
        <v>3391</v>
      </c>
      <c r="C3517" s="113">
        <v>1960</v>
      </c>
      <c r="D3517" s="107"/>
      <c r="E3517" s="114" t="s">
        <v>3320</v>
      </c>
      <c r="F3517" s="107">
        <v>5</v>
      </c>
      <c r="G3517" s="107">
        <v>4</v>
      </c>
      <c r="H3517" s="111">
        <v>3217.1</v>
      </c>
      <c r="I3517" s="111">
        <v>3170.8</v>
      </c>
      <c r="J3517" s="111">
        <v>2581.8000000000002</v>
      </c>
      <c r="K3517" s="125">
        <v>113</v>
      </c>
      <c r="L3517" s="110">
        <f t="shared" si="862"/>
        <v>14488274.192000002</v>
      </c>
      <c r="M3517" s="108"/>
      <c r="N3517" s="108"/>
      <c r="O3517" s="108"/>
      <c r="P3517" s="110">
        <f>'Форма 2'!C3517-M3517-N3517-O3517</f>
        <v>14488274.192000002</v>
      </c>
      <c r="Q3517" s="111">
        <f t="shared" si="855"/>
        <v>4569.2803683612974</v>
      </c>
      <c r="R3517" s="111">
        <f t="shared" si="856"/>
        <v>4569.2803683612974</v>
      </c>
      <c r="S3517" s="112" t="s">
        <v>2152</v>
      </c>
      <c r="T3517" s="107" t="s">
        <v>82</v>
      </c>
      <c r="U3517" s="217"/>
      <c r="V3517" s="85"/>
      <c r="W3517" s="85"/>
      <c r="X3517" s="85"/>
      <c r="Y3517" s="85"/>
      <c r="Z3517" s="85"/>
      <c r="AA3517" s="85"/>
      <c r="AB3517" s="86"/>
      <c r="AC3517" s="86"/>
      <c r="AD3517" s="85">
        <v>1</v>
      </c>
      <c r="AE3517" s="85"/>
      <c r="AF3517" s="85"/>
      <c r="AG3517" s="85"/>
      <c r="AH3517" s="85"/>
      <c r="AI3517" s="85"/>
      <c r="AJ3517" s="85"/>
    </row>
    <row r="3518" spans="1:36" ht="16.5" thickTop="1" thickBot="1">
      <c r="A3518" s="105">
        <f t="shared" si="863"/>
        <v>364</v>
      </c>
      <c r="B3518" s="114" t="s">
        <v>3392</v>
      </c>
      <c r="C3518" s="113">
        <v>1957</v>
      </c>
      <c r="D3518" s="107"/>
      <c r="E3518" s="114" t="s">
        <v>94</v>
      </c>
      <c r="F3518" s="107">
        <v>3</v>
      </c>
      <c r="G3518" s="107">
        <v>3</v>
      </c>
      <c r="H3518" s="111">
        <v>1578.7</v>
      </c>
      <c r="I3518" s="111">
        <v>1578.5</v>
      </c>
      <c r="J3518" s="111">
        <v>1578.5</v>
      </c>
      <c r="K3518" s="125">
        <v>41</v>
      </c>
      <c r="L3518" s="110">
        <f t="shared" si="862"/>
        <v>15310485.192000002</v>
      </c>
      <c r="M3518" s="108"/>
      <c r="N3518" s="108"/>
      <c r="O3518" s="108"/>
      <c r="P3518" s="110">
        <f>'Форма 2'!C3518-M3518-N3518-O3518</f>
        <v>15310485.192000002</v>
      </c>
      <c r="Q3518" s="111">
        <f t="shared" si="855"/>
        <v>9699.3887817548311</v>
      </c>
      <c r="R3518" s="111">
        <f t="shared" si="856"/>
        <v>9699.3887817548311</v>
      </c>
      <c r="S3518" s="112" t="s">
        <v>2152</v>
      </c>
      <c r="T3518" s="107" t="s">
        <v>82</v>
      </c>
      <c r="U3518" s="217"/>
      <c r="V3518" s="85">
        <v>1</v>
      </c>
      <c r="W3518" s="85"/>
      <c r="X3518" s="85"/>
      <c r="Y3518" s="85"/>
      <c r="Z3518" s="85"/>
      <c r="AA3518" s="85"/>
      <c r="AB3518" s="86"/>
      <c r="AC3518" s="86"/>
      <c r="AD3518" s="85"/>
      <c r="AE3518" s="85"/>
      <c r="AF3518" s="85">
        <v>1</v>
      </c>
      <c r="AG3518" s="85"/>
      <c r="AH3518" s="85"/>
      <c r="AI3518" s="85"/>
      <c r="AJ3518" s="85"/>
    </row>
    <row r="3519" spans="1:36" ht="16.5" thickTop="1" thickBot="1">
      <c r="A3519" s="105">
        <f t="shared" si="863"/>
        <v>365</v>
      </c>
      <c r="B3519" s="114" t="s">
        <v>3393</v>
      </c>
      <c r="C3519" s="113">
        <v>1956</v>
      </c>
      <c r="D3519" s="107"/>
      <c r="E3519" s="114" t="s">
        <v>94</v>
      </c>
      <c r="F3519" s="107">
        <v>3</v>
      </c>
      <c r="G3519" s="107">
        <v>4</v>
      </c>
      <c r="H3519" s="111">
        <v>2343.1</v>
      </c>
      <c r="I3519" s="111">
        <v>2015.8</v>
      </c>
      <c r="J3519" s="111">
        <v>2015.8</v>
      </c>
      <c r="K3519" s="125">
        <v>94</v>
      </c>
      <c r="L3519" s="110">
        <f t="shared" si="862"/>
        <v>4551987.2319999998</v>
      </c>
      <c r="M3519" s="108"/>
      <c r="N3519" s="108"/>
      <c r="O3519" s="108"/>
      <c r="P3519" s="110">
        <f>'Форма 2'!C3519-M3519-N3519-O3519</f>
        <v>4551987.2319999998</v>
      </c>
      <c r="Q3519" s="111">
        <f t="shared" si="855"/>
        <v>2258.1541978370869</v>
      </c>
      <c r="R3519" s="111">
        <f t="shared" si="856"/>
        <v>2258.1541978370869</v>
      </c>
      <c r="S3519" s="112" t="s">
        <v>2152</v>
      </c>
      <c r="T3519" s="107" t="s">
        <v>82</v>
      </c>
      <c r="U3519" s="217"/>
      <c r="V3519" s="85"/>
      <c r="W3519" s="85"/>
      <c r="X3519" s="85"/>
      <c r="Y3519" s="85"/>
      <c r="Z3519" s="85">
        <v>1</v>
      </c>
      <c r="AA3519" s="85"/>
      <c r="AB3519" s="86"/>
      <c r="AC3519" s="86"/>
      <c r="AD3519" s="85"/>
      <c r="AE3519" s="85"/>
      <c r="AF3519" s="85">
        <v>1</v>
      </c>
      <c r="AG3519" s="85"/>
      <c r="AH3519" s="85"/>
      <c r="AI3519" s="85"/>
      <c r="AJ3519" s="85"/>
    </row>
    <row r="3520" spans="1:36" ht="16.5" thickTop="1" thickBot="1">
      <c r="A3520" s="105">
        <f t="shared" si="863"/>
        <v>366</v>
      </c>
      <c r="B3520" s="114" t="s">
        <v>3394</v>
      </c>
      <c r="C3520" s="113">
        <v>1955</v>
      </c>
      <c r="D3520" s="107"/>
      <c r="E3520" s="114" t="s">
        <v>94</v>
      </c>
      <c r="F3520" s="107">
        <v>3</v>
      </c>
      <c r="G3520" s="107">
        <v>4</v>
      </c>
      <c r="H3520" s="111">
        <v>2527.3000000000002</v>
      </c>
      <c r="I3520" s="111">
        <v>2018.9</v>
      </c>
      <c r="J3520" s="111">
        <v>2018.9</v>
      </c>
      <c r="K3520" s="125">
        <v>82</v>
      </c>
      <c r="L3520" s="110">
        <f t="shared" si="862"/>
        <v>7180236.2110000001</v>
      </c>
      <c r="M3520" s="108"/>
      <c r="N3520" s="108"/>
      <c r="O3520" s="108"/>
      <c r="P3520" s="110">
        <f>'Форма 2'!C3520-M3520-N3520-O3520</f>
        <v>7180236.2110000001</v>
      </c>
      <c r="Q3520" s="111">
        <f t="shared" si="855"/>
        <v>3556.5090945564416</v>
      </c>
      <c r="R3520" s="111">
        <f t="shared" si="856"/>
        <v>3556.5090945564416</v>
      </c>
      <c r="S3520" s="112" t="s">
        <v>2152</v>
      </c>
      <c r="T3520" s="107" t="s">
        <v>82</v>
      </c>
      <c r="U3520" s="217"/>
      <c r="V3520" s="85"/>
      <c r="W3520" s="85"/>
      <c r="X3520" s="85">
        <v>1</v>
      </c>
      <c r="Y3520" s="85">
        <v>1</v>
      </c>
      <c r="Z3520" s="85"/>
      <c r="AA3520" s="85"/>
      <c r="AB3520" s="86"/>
      <c r="AC3520" s="86"/>
      <c r="AD3520" s="85"/>
      <c r="AE3520" s="85"/>
      <c r="AF3520" s="85">
        <v>1</v>
      </c>
      <c r="AG3520" s="85"/>
      <c r="AH3520" s="85"/>
      <c r="AI3520" s="85"/>
      <c r="AJ3520" s="85"/>
    </row>
    <row r="3521" spans="1:36" ht="16.5" thickTop="1" thickBot="1">
      <c r="A3521" s="105">
        <f t="shared" si="863"/>
        <v>367</v>
      </c>
      <c r="B3521" s="114" t="s">
        <v>3395</v>
      </c>
      <c r="C3521" s="113">
        <v>1958</v>
      </c>
      <c r="D3521" s="107"/>
      <c r="E3521" s="114" t="s">
        <v>239</v>
      </c>
      <c r="F3521" s="107">
        <v>4</v>
      </c>
      <c r="G3521" s="107">
        <v>4</v>
      </c>
      <c r="H3521" s="111">
        <v>3072.8</v>
      </c>
      <c r="I3521" s="111">
        <v>2704.6</v>
      </c>
      <c r="J3521" s="111">
        <v>2704.6</v>
      </c>
      <c r="K3521" s="125">
        <v>105</v>
      </c>
      <c r="L3521" s="110">
        <f t="shared" si="862"/>
        <v>2507742.8080000002</v>
      </c>
      <c r="M3521" s="108"/>
      <c r="N3521" s="108"/>
      <c r="O3521" s="108"/>
      <c r="P3521" s="110">
        <f>'Форма 2'!C3521-M3521-N3521-O3521</f>
        <v>2507742.8080000002</v>
      </c>
      <c r="Q3521" s="111">
        <f t="shared" ref="Q3521:Q3590" si="864">L3521/I3521</f>
        <v>927.21393477778611</v>
      </c>
      <c r="R3521" s="111">
        <f t="shared" ref="R3521:R3590" si="865">Q3521</f>
        <v>927.21393477778611</v>
      </c>
      <c r="S3521" s="112" t="s">
        <v>2152</v>
      </c>
      <c r="T3521" s="107" t="s">
        <v>82</v>
      </c>
      <c r="U3521" s="217"/>
      <c r="V3521" s="85"/>
      <c r="W3521" s="85"/>
      <c r="X3521" s="85"/>
      <c r="Y3521" s="85"/>
      <c r="Z3521" s="85"/>
      <c r="AA3521" s="85"/>
      <c r="AB3521" s="86"/>
      <c r="AC3521" s="86"/>
      <c r="AD3521" s="85"/>
      <c r="AE3521" s="85"/>
      <c r="AF3521" s="85">
        <v>1</v>
      </c>
      <c r="AG3521" s="85"/>
      <c r="AH3521" s="85"/>
      <c r="AI3521" s="85"/>
      <c r="AJ3521" s="85"/>
    </row>
    <row r="3522" spans="1:36" ht="16.5" thickTop="1" thickBot="1">
      <c r="A3522" s="105">
        <f t="shared" si="863"/>
        <v>368</v>
      </c>
      <c r="B3522" s="114" t="s">
        <v>3396</v>
      </c>
      <c r="C3522" s="113">
        <v>1958</v>
      </c>
      <c r="D3522" s="107"/>
      <c r="E3522" s="114" t="s">
        <v>94</v>
      </c>
      <c r="F3522" s="107">
        <v>4</v>
      </c>
      <c r="G3522" s="107">
        <v>4</v>
      </c>
      <c r="H3522" s="111">
        <v>3627.8</v>
      </c>
      <c r="I3522" s="111">
        <v>2606.4</v>
      </c>
      <c r="J3522" s="111">
        <v>2606.4</v>
      </c>
      <c r="K3522" s="125">
        <v>117</v>
      </c>
      <c r="L3522" s="110">
        <f t="shared" si="862"/>
        <v>2960683.858</v>
      </c>
      <c r="M3522" s="108"/>
      <c r="N3522" s="108"/>
      <c r="O3522" s="108"/>
      <c r="P3522" s="110">
        <f>'Форма 2'!C3522-M3522-N3522-O3522</f>
        <v>2960683.858</v>
      </c>
      <c r="Q3522" s="111">
        <f t="shared" si="864"/>
        <v>1135.9284292510742</v>
      </c>
      <c r="R3522" s="111">
        <f t="shared" si="865"/>
        <v>1135.9284292510742</v>
      </c>
      <c r="S3522" s="112" t="s">
        <v>2152</v>
      </c>
      <c r="T3522" s="107" t="s">
        <v>82</v>
      </c>
      <c r="U3522" s="217"/>
      <c r="V3522" s="85"/>
      <c r="W3522" s="85"/>
      <c r="X3522" s="85"/>
      <c r="Y3522" s="85"/>
      <c r="Z3522" s="85"/>
      <c r="AA3522" s="85"/>
      <c r="AB3522" s="86"/>
      <c r="AC3522" s="86"/>
      <c r="AD3522" s="85"/>
      <c r="AE3522" s="85"/>
      <c r="AF3522" s="85">
        <v>1</v>
      </c>
      <c r="AG3522" s="85"/>
      <c r="AH3522" s="85"/>
      <c r="AI3522" s="85"/>
      <c r="AJ3522" s="85"/>
    </row>
    <row r="3523" spans="1:36" ht="16.5" thickTop="1" thickBot="1">
      <c r="A3523" s="105">
        <f t="shared" si="863"/>
        <v>369</v>
      </c>
      <c r="B3523" s="114" t="s">
        <v>3397</v>
      </c>
      <c r="C3523" s="113">
        <v>1940</v>
      </c>
      <c r="D3523" s="107"/>
      <c r="E3523" s="114" t="s">
        <v>94</v>
      </c>
      <c r="F3523" s="107">
        <v>4</v>
      </c>
      <c r="G3523" s="107">
        <v>5</v>
      </c>
      <c r="H3523" s="111">
        <v>3226.1</v>
      </c>
      <c r="I3523" s="111">
        <v>2216.1</v>
      </c>
      <c r="J3523" s="111">
        <v>1778.5</v>
      </c>
      <c r="K3523" s="125">
        <v>121</v>
      </c>
      <c r="L3523" s="110">
        <f t="shared" si="862"/>
        <v>5134047.801</v>
      </c>
      <c r="M3523" s="108"/>
      <c r="N3523" s="108"/>
      <c r="O3523" s="108"/>
      <c r="P3523" s="110">
        <f>'Форма 2'!C3523-M3523-N3523-O3523</f>
        <v>5134047.801</v>
      </c>
      <c r="Q3523" s="111">
        <f t="shared" si="864"/>
        <v>2316.7040300527956</v>
      </c>
      <c r="R3523" s="111">
        <f t="shared" si="865"/>
        <v>2316.7040300527956</v>
      </c>
      <c r="S3523" s="112" t="s">
        <v>2152</v>
      </c>
      <c r="T3523" s="107" t="s">
        <v>82</v>
      </c>
      <c r="U3523" s="217">
        <v>1</v>
      </c>
      <c r="V3523" s="85"/>
      <c r="W3523" s="85"/>
      <c r="X3523" s="85"/>
      <c r="Y3523" s="85"/>
      <c r="Z3523" s="85"/>
      <c r="AA3523" s="85">
        <v>1</v>
      </c>
      <c r="AB3523" s="86"/>
      <c r="AC3523" s="86"/>
      <c r="AD3523" s="85"/>
      <c r="AE3523" s="85"/>
      <c r="AF3523" s="85"/>
      <c r="AG3523" s="85"/>
      <c r="AH3523" s="85"/>
      <c r="AI3523" s="85"/>
      <c r="AJ3523" s="85"/>
    </row>
    <row r="3524" spans="1:36" ht="16.5" thickTop="1" thickBot="1">
      <c r="A3524" s="105">
        <f t="shared" si="863"/>
        <v>370</v>
      </c>
      <c r="B3524" s="114" t="s">
        <v>3398</v>
      </c>
      <c r="C3524" s="113">
        <v>1968</v>
      </c>
      <c r="D3524" s="107"/>
      <c r="E3524" s="114" t="s">
        <v>94</v>
      </c>
      <c r="F3524" s="107">
        <v>9</v>
      </c>
      <c r="G3524" s="107">
        <v>1</v>
      </c>
      <c r="H3524" s="111">
        <v>5332.9</v>
      </c>
      <c r="I3524" s="111">
        <v>4275.5</v>
      </c>
      <c r="J3524" s="111">
        <v>4275.5</v>
      </c>
      <c r="K3524" s="125">
        <v>205</v>
      </c>
      <c r="L3524" s="110">
        <f t="shared" si="862"/>
        <v>3009355.4699999997</v>
      </c>
      <c r="M3524" s="108"/>
      <c r="N3524" s="108"/>
      <c r="O3524" s="108"/>
      <c r="P3524" s="110">
        <f>'Форма 2'!C3524-M3524-N3524-O3524</f>
        <v>3009355.4699999997</v>
      </c>
      <c r="Q3524" s="111">
        <f>L3524/I3524</f>
        <v>703.86047713717687</v>
      </c>
      <c r="R3524" s="111">
        <f>Q3524</f>
        <v>703.86047713717687</v>
      </c>
      <c r="S3524" s="112" t="s">
        <v>2152</v>
      </c>
      <c r="T3524" s="107" t="s">
        <v>82</v>
      </c>
      <c r="U3524" s="217"/>
      <c r="V3524" s="85"/>
      <c r="W3524" s="85"/>
      <c r="X3524" s="85"/>
      <c r="Y3524" s="85"/>
      <c r="Z3524" s="85"/>
      <c r="AA3524" s="85"/>
      <c r="AB3524" s="86"/>
      <c r="AC3524" s="86"/>
      <c r="AD3524" s="85"/>
      <c r="AE3524" s="85"/>
      <c r="AF3524" s="85"/>
      <c r="AG3524" s="85"/>
      <c r="AH3524" s="85">
        <v>1</v>
      </c>
      <c r="AI3524" s="85"/>
      <c r="AJ3524" s="85"/>
    </row>
    <row r="3525" spans="1:36" ht="16.5" thickTop="1" thickBot="1">
      <c r="A3525" s="105">
        <f t="shared" si="863"/>
        <v>371</v>
      </c>
      <c r="B3525" s="189" t="s">
        <v>3399</v>
      </c>
      <c r="C3525" s="113">
        <v>1992</v>
      </c>
      <c r="D3525" s="107"/>
      <c r="E3525" s="114" t="s">
        <v>94</v>
      </c>
      <c r="F3525" s="107">
        <v>15</v>
      </c>
      <c r="G3525" s="107">
        <v>1</v>
      </c>
      <c r="H3525" s="111">
        <v>7363</v>
      </c>
      <c r="I3525" s="111">
        <v>6731.4</v>
      </c>
      <c r="J3525" s="111">
        <v>6582.3</v>
      </c>
      <c r="K3525" s="125">
        <v>323</v>
      </c>
      <c r="L3525" s="110">
        <f t="shared" si="862"/>
        <v>7999028.9199999999</v>
      </c>
      <c r="M3525" s="108"/>
      <c r="N3525" s="108"/>
      <c r="O3525" s="108"/>
      <c r="P3525" s="110">
        <f>'Форма 2'!C3525-M3525-N3525-O3525</f>
        <v>7999028.9199999999</v>
      </c>
      <c r="Q3525" s="111">
        <f>L3525/I3525</f>
        <v>1188.3157916629527</v>
      </c>
      <c r="R3525" s="111">
        <f>Q3525</f>
        <v>1188.3157916629527</v>
      </c>
      <c r="S3525" s="112" t="s">
        <v>2152</v>
      </c>
      <c r="T3525" s="107" t="s">
        <v>82</v>
      </c>
      <c r="U3525" s="217"/>
      <c r="V3525" s="85"/>
      <c r="W3525" s="85"/>
      <c r="X3525" s="85"/>
      <c r="Y3525" s="85"/>
      <c r="Z3525" s="172"/>
      <c r="AA3525" s="172"/>
      <c r="AB3525" s="177">
        <v>2</v>
      </c>
      <c r="AC3525" s="154">
        <f>3930316.8+4068712.12</f>
        <v>7999028.9199999999</v>
      </c>
      <c r="AD3525" s="85"/>
      <c r="AE3525" s="85"/>
      <c r="AF3525" s="85"/>
      <c r="AG3525" s="166"/>
      <c r="AH3525" s="85"/>
      <c r="AI3525" s="85"/>
      <c r="AJ3525" s="85"/>
    </row>
    <row r="3526" spans="1:36" ht="16.5" thickTop="1" thickBot="1">
      <c r="A3526" s="105">
        <f t="shared" si="863"/>
        <v>372</v>
      </c>
      <c r="B3526" s="114" t="s">
        <v>3400</v>
      </c>
      <c r="C3526" s="113">
        <v>1940</v>
      </c>
      <c r="D3526" s="107"/>
      <c r="E3526" s="114" t="s">
        <v>94</v>
      </c>
      <c r="F3526" s="107">
        <v>4</v>
      </c>
      <c r="G3526" s="107">
        <v>5</v>
      </c>
      <c r="H3526" s="111">
        <v>3226.1</v>
      </c>
      <c r="I3526" s="111">
        <v>2216.1</v>
      </c>
      <c r="J3526" s="111">
        <v>1778.5</v>
      </c>
      <c r="K3526" s="125">
        <v>121</v>
      </c>
      <c r="L3526" s="110">
        <f t="shared" si="862"/>
        <v>18440258.555999998</v>
      </c>
      <c r="M3526" s="108"/>
      <c r="N3526" s="108"/>
      <c r="O3526" s="108"/>
      <c r="P3526" s="110">
        <f>'Форма 2'!C3526-M3526-N3526-O3526</f>
        <v>18440258.555999998</v>
      </c>
      <c r="Q3526" s="111">
        <f t="shared" si="864"/>
        <v>8321.0408176526325</v>
      </c>
      <c r="R3526" s="111">
        <f t="shared" si="865"/>
        <v>8321.0408176526325</v>
      </c>
      <c r="S3526" s="112" t="s">
        <v>2152</v>
      </c>
      <c r="T3526" s="107" t="s">
        <v>82</v>
      </c>
      <c r="U3526" s="217">
        <v>1</v>
      </c>
      <c r="V3526" s="85">
        <v>1</v>
      </c>
      <c r="W3526" s="85"/>
      <c r="X3526" s="85">
        <v>1</v>
      </c>
      <c r="Y3526" s="85">
        <v>1</v>
      </c>
      <c r="Z3526" s="85">
        <v>1</v>
      </c>
      <c r="AA3526" s="85">
        <v>1</v>
      </c>
      <c r="AB3526" s="86"/>
      <c r="AC3526" s="86"/>
      <c r="AD3526" s="85"/>
      <c r="AE3526" s="85"/>
      <c r="AF3526" s="85"/>
      <c r="AG3526" s="85"/>
      <c r="AH3526" s="85"/>
      <c r="AI3526" s="85"/>
      <c r="AJ3526" s="85"/>
    </row>
    <row r="3527" spans="1:36" ht="16.5" thickTop="1" thickBot="1">
      <c r="A3527" s="105">
        <f t="shared" si="863"/>
        <v>373</v>
      </c>
      <c r="B3527" s="114" t="s">
        <v>3401</v>
      </c>
      <c r="C3527" s="113">
        <v>1983</v>
      </c>
      <c r="D3527" s="107"/>
      <c r="E3527" s="114" t="s">
        <v>94</v>
      </c>
      <c r="F3527" s="107">
        <v>9</v>
      </c>
      <c r="G3527" s="107">
        <v>1</v>
      </c>
      <c r="H3527" s="111">
        <v>4377.7</v>
      </c>
      <c r="I3527" s="111">
        <v>4377.7</v>
      </c>
      <c r="J3527" s="111">
        <v>4377.7</v>
      </c>
      <c r="K3527" s="125">
        <v>285</v>
      </c>
      <c r="L3527" s="110">
        <f t="shared" si="862"/>
        <v>2778508.92</v>
      </c>
      <c r="M3527" s="108"/>
      <c r="N3527" s="108"/>
      <c r="O3527" s="108"/>
      <c r="P3527" s="110">
        <f>'Форма 2'!C3527-M3527-N3527-O3527</f>
        <v>2778508.92</v>
      </c>
      <c r="Q3527" s="111">
        <f t="shared" si="864"/>
        <v>634.69605500605337</v>
      </c>
      <c r="R3527" s="111">
        <f t="shared" si="865"/>
        <v>634.69605500605337</v>
      </c>
      <c r="S3527" s="112" t="s">
        <v>2152</v>
      </c>
      <c r="T3527" s="107" t="s">
        <v>82</v>
      </c>
      <c r="U3527" s="217"/>
      <c r="V3527" s="85"/>
      <c r="W3527" s="85"/>
      <c r="X3527" s="85"/>
      <c r="Y3527" s="85"/>
      <c r="Z3527" s="172"/>
      <c r="AA3527" s="172"/>
      <c r="AB3527" s="177">
        <v>1</v>
      </c>
      <c r="AC3527" s="154">
        <f>2778508.92*AB3527</f>
        <v>2778508.92</v>
      </c>
      <c r="AD3527" s="85"/>
      <c r="AE3527" s="85"/>
      <c r="AF3527" s="85"/>
      <c r="AG3527" s="166"/>
      <c r="AH3527" s="85"/>
      <c r="AI3527" s="85"/>
      <c r="AJ3527" s="85"/>
    </row>
    <row r="3528" spans="1:36" ht="16.5" thickTop="1" thickBot="1">
      <c r="A3528" s="105">
        <f t="shared" si="863"/>
        <v>374</v>
      </c>
      <c r="B3528" s="114" t="s">
        <v>3402</v>
      </c>
      <c r="C3528" s="113">
        <v>1976</v>
      </c>
      <c r="D3528" s="107"/>
      <c r="E3528" s="114" t="s">
        <v>239</v>
      </c>
      <c r="F3528" s="107">
        <v>9</v>
      </c>
      <c r="G3528" s="107">
        <v>2</v>
      </c>
      <c r="H3528" s="111">
        <v>3851.8</v>
      </c>
      <c r="I3528" s="111">
        <v>3851.8</v>
      </c>
      <c r="J3528" s="111">
        <v>3851.8</v>
      </c>
      <c r="K3528" s="125">
        <v>216</v>
      </c>
      <c r="L3528" s="110">
        <f t="shared" si="862"/>
        <v>23570936.028000005</v>
      </c>
      <c r="M3528" s="108"/>
      <c r="N3528" s="108"/>
      <c r="O3528" s="108"/>
      <c r="P3528" s="110">
        <f>'Форма 2'!C3528-M3528-N3528-O3528</f>
        <v>23570936.028000005</v>
      </c>
      <c r="Q3528" s="111">
        <f t="shared" si="864"/>
        <v>6119.4600000000009</v>
      </c>
      <c r="R3528" s="111">
        <f t="shared" si="865"/>
        <v>6119.4600000000009</v>
      </c>
      <c r="S3528" s="112" t="s">
        <v>2152</v>
      </c>
      <c r="T3528" s="107" t="s">
        <v>82</v>
      </c>
      <c r="U3528" s="217"/>
      <c r="V3528" s="85"/>
      <c r="W3528" s="85"/>
      <c r="X3528" s="85"/>
      <c r="Y3528" s="85"/>
      <c r="Z3528" s="85"/>
      <c r="AA3528" s="85"/>
      <c r="AB3528" s="86"/>
      <c r="AC3528" s="86"/>
      <c r="AD3528" s="85">
        <v>1</v>
      </c>
      <c r="AE3528" s="85">
        <v>1</v>
      </c>
      <c r="AF3528" s="85">
        <v>1</v>
      </c>
      <c r="AG3528" s="85"/>
      <c r="AH3528" s="85"/>
      <c r="AI3528" s="85"/>
      <c r="AJ3528" s="85"/>
    </row>
    <row r="3529" spans="1:36" ht="16.5" thickTop="1" thickBot="1">
      <c r="A3529" s="105">
        <f t="shared" si="863"/>
        <v>375</v>
      </c>
      <c r="B3529" s="114" t="s">
        <v>3403</v>
      </c>
      <c r="C3529" s="113">
        <v>1974</v>
      </c>
      <c r="D3529" s="107"/>
      <c r="E3529" s="114" t="s">
        <v>239</v>
      </c>
      <c r="F3529" s="107">
        <v>9</v>
      </c>
      <c r="G3529" s="107">
        <v>4</v>
      </c>
      <c r="H3529" s="111">
        <v>7587.2</v>
      </c>
      <c r="I3529" s="111">
        <v>5189.6000000000004</v>
      </c>
      <c r="J3529" s="111">
        <v>5189.6000000000004</v>
      </c>
      <c r="K3529" s="125">
        <v>434</v>
      </c>
      <c r="L3529" s="110">
        <f t="shared" si="862"/>
        <v>12180642.624</v>
      </c>
      <c r="M3529" s="108"/>
      <c r="N3529" s="108"/>
      <c r="O3529" s="108"/>
      <c r="P3529" s="110">
        <f>'Форма 2'!C3529-M3529-N3529-O3529</f>
        <v>12180642.624</v>
      </c>
      <c r="Q3529" s="111">
        <f t="shared" si="864"/>
        <v>2347.1255248959455</v>
      </c>
      <c r="R3529" s="111">
        <f t="shared" si="865"/>
        <v>2347.1255248959455</v>
      </c>
      <c r="S3529" s="112" t="s">
        <v>2152</v>
      </c>
      <c r="T3529" s="107" t="s">
        <v>82</v>
      </c>
      <c r="U3529" s="217">
        <v>1</v>
      </c>
      <c r="V3529" s="85"/>
      <c r="W3529" s="85"/>
      <c r="X3529" s="85"/>
      <c r="Y3529" s="85"/>
      <c r="Z3529" s="85"/>
      <c r="AA3529" s="85">
        <v>1</v>
      </c>
      <c r="AB3529" s="86"/>
      <c r="AC3529" s="86"/>
      <c r="AD3529" s="85"/>
      <c r="AE3529" s="85"/>
      <c r="AF3529" s="85"/>
      <c r="AG3529" s="85"/>
      <c r="AH3529" s="85"/>
      <c r="AI3529" s="85"/>
      <c r="AJ3529" s="85"/>
    </row>
    <row r="3530" spans="1:36" ht="16.5" thickTop="1" thickBot="1">
      <c r="A3530" s="105">
        <f t="shared" si="863"/>
        <v>376</v>
      </c>
      <c r="B3530" s="114" t="s">
        <v>3404</v>
      </c>
      <c r="C3530" s="113">
        <v>1986</v>
      </c>
      <c r="D3530" s="107"/>
      <c r="E3530" s="114" t="s">
        <v>239</v>
      </c>
      <c r="F3530" s="107">
        <v>9</v>
      </c>
      <c r="G3530" s="107">
        <v>5</v>
      </c>
      <c r="H3530" s="111">
        <v>9966.9</v>
      </c>
      <c r="I3530" s="111">
        <v>10929</v>
      </c>
      <c r="J3530" s="111">
        <v>9949</v>
      </c>
      <c r="K3530" s="125">
        <v>523</v>
      </c>
      <c r="L3530" s="110">
        <f t="shared" si="862"/>
        <v>13892544.6</v>
      </c>
      <c r="M3530" s="108"/>
      <c r="N3530" s="108"/>
      <c r="O3530" s="108"/>
      <c r="P3530" s="110">
        <f>'Форма 2'!C3530-M3530-N3530-O3530</f>
        <v>13892544.6</v>
      </c>
      <c r="Q3530" s="111">
        <f t="shared" si="864"/>
        <v>1271.1633818281637</v>
      </c>
      <c r="R3530" s="111">
        <f t="shared" si="865"/>
        <v>1271.1633818281637</v>
      </c>
      <c r="S3530" s="112" t="s">
        <v>2152</v>
      </c>
      <c r="T3530" s="105" t="s">
        <v>120</v>
      </c>
      <c r="U3530" s="217"/>
      <c r="V3530" s="85"/>
      <c r="W3530" s="85"/>
      <c r="X3530" s="85"/>
      <c r="Y3530" s="85"/>
      <c r="Z3530" s="85"/>
      <c r="AA3530" s="85"/>
      <c r="AB3530" s="168">
        <v>5</v>
      </c>
      <c r="AC3530" s="154">
        <f>2778508.92*AB3530</f>
        <v>13892544.6</v>
      </c>
      <c r="AD3530" s="85"/>
      <c r="AE3530" s="85"/>
      <c r="AF3530" s="85"/>
      <c r="AG3530" s="85"/>
      <c r="AH3530" s="85"/>
      <c r="AI3530" s="85"/>
      <c r="AJ3530" s="85"/>
    </row>
    <row r="3531" spans="1:36" ht="16.5" thickTop="1" thickBot="1">
      <c r="A3531" s="105">
        <f t="shared" si="863"/>
        <v>377</v>
      </c>
      <c r="B3531" s="114" t="s">
        <v>3405</v>
      </c>
      <c r="C3531" s="113">
        <v>1962</v>
      </c>
      <c r="D3531" s="107"/>
      <c r="E3531" s="114" t="s">
        <v>94</v>
      </c>
      <c r="F3531" s="107">
        <v>5</v>
      </c>
      <c r="G3531" s="107">
        <v>3</v>
      </c>
      <c r="H3531" s="111">
        <v>2730.8</v>
      </c>
      <c r="I3531" s="111">
        <v>2579.6</v>
      </c>
      <c r="J3531" s="111">
        <v>2512.1</v>
      </c>
      <c r="K3531" s="125">
        <v>114</v>
      </c>
      <c r="L3531" s="110">
        <f t="shared" si="862"/>
        <v>12298212.416000001</v>
      </c>
      <c r="M3531" s="108"/>
      <c r="N3531" s="108"/>
      <c r="O3531" s="108"/>
      <c r="P3531" s="110">
        <f>'Форма 2'!C3531-M3531-N3531-O3531</f>
        <v>12298212.416000001</v>
      </c>
      <c r="Q3531" s="111">
        <f t="shared" si="864"/>
        <v>4767.4881438982793</v>
      </c>
      <c r="R3531" s="111">
        <f t="shared" si="865"/>
        <v>4767.4881438982793</v>
      </c>
      <c r="S3531" s="112" t="s">
        <v>2152</v>
      </c>
      <c r="T3531" s="107" t="s">
        <v>82</v>
      </c>
      <c r="U3531" s="217"/>
      <c r="V3531" s="85"/>
      <c r="W3531" s="85"/>
      <c r="X3531" s="85"/>
      <c r="Y3531" s="85"/>
      <c r="Z3531" s="85"/>
      <c r="AA3531" s="85"/>
      <c r="AB3531" s="86"/>
      <c r="AC3531" s="86"/>
      <c r="AD3531" s="85">
        <v>1</v>
      </c>
      <c r="AE3531" s="85"/>
      <c r="AF3531" s="85"/>
      <c r="AG3531" s="85"/>
      <c r="AH3531" s="85"/>
      <c r="AI3531" s="85"/>
      <c r="AJ3531" s="85"/>
    </row>
    <row r="3532" spans="1:36" ht="16.5" thickTop="1" thickBot="1">
      <c r="A3532" s="105">
        <f t="shared" si="863"/>
        <v>378</v>
      </c>
      <c r="B3532" s="114" t="s">
        <v>3406</v>
      </c>
      <c r="C3532" s="113">
        <v>1961</v>
      </c>
      <c r="D3532" s="107"/>
      <c r="E3532" s="114" t="s">
        <v>94</v>
      </c>
      <c r="F3532" s="107">
        <v>5</v>
      </c>
      <c r="G3532" s="107">
        <v>3</v>
      </c>
      <c r="H3532" s="111">
        <v>3072.2</v>
      </c>
      <c r="I3532" s="111">
        <v>3057.14</v>
      </c>
      <c r="J3532" s="111">
        <v>2409.2399999999998</v>
      </c>
      <c r="K3532" s="125">
        <v>171</v>
      </c>
      <c r="L3532" s="110">
        <f t="shared" si="862"/>
        <v>13835714.144000001</v>
      </c>
      <c r="M3532" s="108"/>
      <c r="N3532" s="108"/>
      <c r="O3532" s="108"/>
      <c r="P3532" s="110">
        <f>'Форма 2'!C3532-M3532-N3532-O3532</f>
        <v>13835714.144000001</v>
      </c>
      <c r="Q3532" s="111">
        <f t="shared" si="864"/>
        <v>4525.705117855251</v>
      </c>
      <c r="R3532" s="111">
        <f t="shared" si="865"/>
        <v>4525.705117855251</v>
      </c>
      <c r="S3532" s="112" t="s">
        <v>2152</v>
      </c>
      <c r="T3532" s="107" t="s">
        <v>82</v>
      </c>
      <c r="U3532" s="217"/>
      <c r="V3532" s="85"/>
      <c r="W3532" s="85"/>
      <c r="X3532" s="85"/>
      <c r="Y3532" s="85"/>
      <c r="Z3532" s="85"/>
      <c r="AA3532" s="85"/>
      <c r="AB3532" s="86"/>
      <c r="AC3532" s="86"/>
      <c r="AD3532" s="85">
        <v>1</v>
      </c>
      <c r="AE3532" s="85"/>
      <c r="AF3532" s="85"/>
      <c r="AG3532" s="85"/>
      <c r="AH3532" s="85"/>
      <c r="AI3532" s="85"/>
      <c r="AJ3532" s="85"/>
    </row>
    <row r="3533" spans="1:36" ht="16.5" thickTop="1" thickBot="1">
      <c r="A3533" s="105">
        <f t="shared" si="863"/>
        <v>379</v>
      </c>
      <c r="B3533" s="114" t="s">
        <v>3407</v>
      </c>
      <c r="C3533" s="113">
        <v>1962</v>
      </c>
      <c r="D3533" s="107"/>
      <c r="E3533" s="114" t="s">
        <v>94</v>
      </c>
      <c r="F3533" s="107">
        <v>5</v>
      </c>
      <c r="G3533" s="107">
        <v>4</v>
      </c>
      <c r="H3533" s="111">
        <v>3507.1</v>
      </c>
      <c r="I3533" s="111">
        <v>3223.4</v>
      </c>
      <c r="J3533" s="111">
        <v>3223.4</v>
      </c>
      <c r="K3533" s="125">
        <v>155</v>
      </c>
      <c r="L3533" s="110">
        <f t="shared" si="862"/>
        <v>15794294.992000001</v>
      </c>
      <c r="M3533" s="108"/>
      <c r="N3533" s="108"/>
      <c r="O3533" s="108"/>
      <c r="P3533" s="110">
        <f>'Форма 2'!C3533-M3533-N3533-O3533</f>
        <v>15794294.992000001</v>
      </c>
      <c r="Q3533" s="111">
        <f t="shared" si="864"/>
        <v>4899.8867630452314</v>
      </c>
      <c r="R3533" s="111">
        <f t="shared" si="865"/>
        <v>4899.8867630452314</v>
      </c>
      <c r="S3533" s="112" t="s">
        <v>2152</v>
      </c>
      <c r="T3533" s="107" t="s">
        <v>82</v>
      </c>
      <c r="U3533" s="217"/>
      <c r="V3533" s="85"/>
      <c r="W3533" s="85"/>
      <c r="X3533" s="85"/>
      <c r="Y3533" s="85"/>
      <c r="Z3533" s="85"/>
      <c r="AA3533" s="85"/>
      <c r="AB3533" s="86"/>
      <c r="AC3533" s="86"/>
      <c r="AD3533" s="85">
        <v>1</v>
      </c>
      <c r="AE3533" s="85"/>
      <c r="AF3533" s="85"/>
      <c r="AG3533" s="85"/>
      <c r="AH3533" s="85"/>
      <c r="AI3533" s="85"/>
      <c r="AJ3533" s="85"/>
    </row>
    <row r="3534" spans="1:36" ht="16.5" thickTop="1" thickBot="1">
      <c r="A3534" s="105">
        <f t="shared" si="863"/>
        <v>380</v>
      </c>
      <c r="B3534" s="114" t="s">
        <v>3408</v>
      </c>
      <c r="C3534" s="113">
        <v>1956</v>
      </c>
      <c r="D3534" s="107"/>
      <c r="E3534" s="114" t="s">
        <v>378</v>
      </c>
      <c r="F3534" s="107">
        <v>2</v>
      </c>
      <c r="G3534" s="107">
        <v>1</v>
      </c>
      <c r="H3534" s="111">
        <v>435</v>
      </c>
      <c r="I3534" s="111">
        <v>420.3</v>
      </c>
      <c r="J3534" s="111">
        <v>420.3</v>
      </c>
      <c r="K3534" s="125">
        <v>10</v>
      </c>
      <c r="L3534" s="110">
        <f t="shared" si="862"/>
        <v>564647.4</v>
      </c>
      <c r="M3534" s="108"/>
      <c r="N3534" s="108"/>
      <c r="O3534" s="108"/>
      <c r="P3534" s="110">
        <f>'Форма 2'!C3534-M3534-N3534-O3534</f>
        <v>564647.4</v>
      </c>
      <c r="Q3534" s="111">
        <f t="shared" si="864"/>
        <v>1343.4389721627408</v>
      </c>
      <c r="R3534" s="111">
        <f t="shared" si="865"/>
        <v>1343.4389721627408</v>
      </c>
      <c r="S3534" s="112" t="s">
        <v>2152</v>
      </c>
      <c r="T3534" s="107" t="s">
        <v>82</v>
      </c>
      <c r="U3534" s="217"/>
      <c r="V3534" s="85"/>
      <c r="W3534" s="85"/>
      <c r="X3534" s="85"/>
      <c r="Y3534" s="85"/>
      <c r="Z3534" s="85"/>
      <c r="AA3534" s="85"/>
      <c r="AB3534" s="86"/>
      <c r="AC3534" s="86"/>
      <c r="AD3534" s="85"/>
      <c r="AE3534" s="85"/>
      <c r="AF3534" s="85">
        <v>1</v>
      </c>
      <c r="AG3534" s="85"/>
      <c r="AH3534" s="85"/>
      <c r="AI3534" s="85"/>
      <c r="AJ3534" s="85"/>
    </row>
    <row r="3535" spans="1:36" ht="16.5" thickTop="1" thickBot="1">
      <c r="A3535" s="105">
        <f t="shared" si="863"/>
        <v>381</v>
      </c>
      <c r="B3535" s="114" t="s">
        <v>3409</v>
      </c>
      <c r="C3535" s="113">
        <v>1975</v>
      </c>
      <c r="D3535" s="107"/>
      <c r="E3535" s="114" t="s">
        <v>94</v>
      </c>
      <c r="F3535" s="107">
        <v>5</v>
      </c>
      <c r="G3535" s="107">
        <v>4</v>
      </c>
      <c r="H3535" s="111">
        <v>3348.7</v>
      </c>
      <c r="I3535" s="111">
        <v>2716.8</v>
      </c>
      <c r="J3535" s="111">
        <v>2716.8</v>
      </c>
      <c r="K3535" s="125">
        <v>113</v>
      </c>
      <c r="L3535" s="110">
        <f t="shared" si="862"/>
        <v>31430496.355999999</v>
      </c>
      <c r="M3535" s="108"/>
      <c r="N3535" s="108"/>
      <c r="O3535" s="108"/>
      <c r="P3535" s="110">
        <f>'Форма 2'!C3535-M3535-N3535-O3535</f>
        <v>31430496.355999999</v>
      </c>
      <c r="Q3535" s="111">
        <f t="shared" si="864"/>
        <v>11568.940060365134</v>
      </c>
      <c r="R3535" s="111">
        <f t="shared" si="865"/>
        <v>11568.940060365134</v>
      </c>
      <c r="S3535" s="112" t="s">
        <v>2152</v>
      </c>
      <c r="T3535" s="107" t="s">
        <v>82</v>
      </c>
      <c r="U3535" s="217"/>
      <c r="V3535" s="85"/>
      <c r="W3535" s="85"/>
      <c r="X3535" s="85"/>
      <c r="Y3535" s="85"/>
      <c r="Z3535" s="85"/>
      <c r="AA3535" s="85"/>
      <c r="AB3535" s="86"/>
      <c r="AC3535" s="86"/>
      <c r="AD3535" s="85">
        <v>1</v>
      </c>
      <c r="AE3535" s="85">
        <v>1</v>
      </c>
      <c r="AF3535" s="85"/>
      <c r="AG3535" s="85"/>
      <c r="AH3535" s="85"/>
      <c r="AI3535" s="85"/>
      <c r="AJ3535" s="85"/>
    </row>
    <row r="3536" spans="1:36" ht="16.5" thickTop="1" thickBot="1">
      <c r="A3536" s="105">
        <f t="shared" si="863"/>
        <v>382</v>
      </c>
      <c r="B3536" s="114" t="s">
        <v>3410</v>
      </c>
      <c r="C3536" s="113">
        <v>1952</v>
      </c>
      <c r="D3536" s="107"/>
      <c r="E3536" s="114" t="s">
        <v>94</v>
      </c>
      <c r="F3536" s="107">
        <v>4</v>
      </c>
      <c r="G3536" s="107">
        <v>2</v>
      </c>
      <c r="H3536" s="111">
        <v>1862.9</v>
      </c>
      <c r="I3536" s="111">
        <v>1468.8</v>
      </c>
      <c r="J3536" s="111">
        <v>1461.6</v>
      </c>
      <c r="K3536" s="125">
        <v>54</v>
      </c>
      <c r="L3536" s="110">
        <f t="shared" si="862"/>
        <v>9095348.4440000001</v>
      </c>
      <c r="M3536" s="108"/>
      <c r="N3536" s="108">
        <v>8269256.3099999996</v>
      </c>
      <c r="O3536" s="108">
        <v>47419.839999999997</v>
      </c>
      <c r="P3536" s="110">
        <f>'Форма 2'!C3536-M3536-N3536-O3536</f>
        <v>778672.29400000058</v>
      </c>
      <c r="Q3536" s="111">
        <f t="shared" si="864"/>
        <v>6192.366860021787</v>
      </c>
      <c r="R3536" s="111">
        <f t="shared" si="865"/>
        <v>6192.366860021787</v>
      </c>
      <c r="S3536" s="112" t="s">
        <v>2152</v>
      </c>
      <c r="T3536" s="105" t="s">
        <v>92</v>
      </c>
      <c r="U3536" s="217"/>
      <c r="V3536" s="85"/>
      <c r="W3536" s="85"/>
      <c r="X3536" s="85"/>
      <c r="Y3536" s="85"/>
      <c r="Z3536" s="85"/>
      <c r="AA3536" s="85"/>
      <c r="AB3536" s="86"/>
      <c r="AC3536" s="86"/>
      <c r="AD3536" s="85"/>
      <c r="AE3536" s="85">
        <v>1</v>
      </c>
      <c r="AF3536" s="85"/>
      <c r="AG3536" s="85"/>
      <c r="AH3536" s="85"/>
      <c r="AI3536" s="85"/>
      <c r="AJ3536" s="85"/>
    </row>
    <row r="3537" spans="1:36" ht="16.5" thickTop="1" thickBot="1">
      <c r="A3537" s="105">
        <f t="shared" si="863"/>
        <v>383</v>
      </c>
      <c r="B3537" s="114" t="s">
        <v>3411</v>
      </c>
      <c r="C3537" s="113">
        <v>1984</v>
      </c>
      <c r="D3537" s="107"/>
      <c r="E3537" s="114" t="s">
        <v>239</v>
      </c>
      <c r="F3537" s="107">
        <v>9</v>
      </c>
      <c r="G3537" s="107">
        <v>4</v>
      </c>
      <c r="H3537" s="111">
        <v>7741.9</v>
      </c>
      <c r="I3537" s="111">
        <v>7679.5</v>
      </c>
      <c r="J3537" s="111">
        <v>7679.5</v>
      </c>
      <c r="K3537" s="125">
        <v>387</v>
      </c>
      <c r="L3537" s="110">
        <f t="shared" si="862"/>
        <v>11114035.68</v>
      </c>
      <c r="M3537" s="108"/>
      <c r="N3537" s="108"/>
      <c r="O3537" s="108"/>
      <c r="P3537" s="110">
        <f>'Форма 2'!C3537-M3537-N3537-O3537</f>
        <v>11114035.68</v>
      </c>
      <c r="Q3537" s="111">
        <f t="shared" si="864"/>
        <v>1447.2342834819974</v>
      </c>
      <c r="R3537" s="111">
        <f t="shared" si="865"/>
        <v>1447.2342834819974</v>
      </c>
      <c r="S3537" s="112" t="s">
        <v>2152</v>
      </c>
      <c r="T3537" s="107" t="s">
        <v>82</v>
      </c>
      <c r="U3537" s="217"/>
      <c r="V3537" s="85"/>
      <c r="W3537" s="85"/>
      <c r="X3537" s="85"/>
      <c r="Y3537" s="85"/>
      <c r="Z3537" s="172"/>
      <c r="AA3537" s="172"/>
      <c r="AB3537" s="177">
        <v>4</v>
      </c>
      <c r="AC3537" s="154">
        <f>2778508.92*AB3537</f>
        <v>11114035.68</v>
      </c>
      <c r="AD3537" s="85"/>
      <c r="AE3537" s="85"/>
      <c r="AF3537" s="85"/>
      <c r="AG3537" s="166"/>
      <c r="AH3537" s="85"/>
      <c r="AI3537" s="85"/>
      <c r="AJ3537" s="85"/>
    </row>
    <row r="3538" spans="1:36" ht="16.5" thickTop="1" thickBot="1">
      <c r="A3538" s="105">
        <f t="shared" si="863"/>
        <v>384</v>
      </c>
      <c r="B3538" s="114" t="s">
        <v>667</v>
      </c>
      <c r="C3538" s="113">
        <v>1934</v>
      </c>
      <c r="D3538" s="107"/>
      <c r="E3538" s="114" t="s">
        <v>378</v>
      </c>
      <c r="F3538" s="107">
        <v>4</v>
      </c>
      <c r="G3538" s="107">
        <v>6</v>
      </c>
      <c r="H3538" s="111">
        <v>3565</v>
      </c>
      <c r="I3538" s="111">
        <v>3384.75</v>
      </c>
      <c r="J3538" s="111">
        <v>3384.75</v>
      </c>
      <c r="K3538" s="125">
        <v>207</v>
      </c>
      <c r="L3538" s="110">
        <f t="shared" si="862"/>
        <v>5673376.6500000004</v>
      </c>
      <c r="M3538" s="108"/>
      <c r="N3538" s="108"/>
      <c r="O3538" s="108"/>
      <c r="P3538" s="110">
        <f>'Форма 2'!C3538-M3538-N3538-O3538</f>
        <v>5673376.6500000004</v>
      </c>
      <c r="Q3538" s="111">
        <f t="shared" si="864"/>
        <v>1676.1582539330823</v>
      </c>
      <c r="R3538" s="111">
        <f t="shared" si="865"/>
        <v>1676.1582539330823</v>
      </c>
      <c r="S3538" s="112" t="s">
        <v>2152</v>
      </c>
      <c r="T3538" s="107" t="s">
        <v>82</v>
      </c>
      <c r="U3538" s="217">
        <v>1</v>
      </c>
      <c r="V3538" s="85"/>
      <c r="W3538" s="85"/>
      <c r="X3538" s="85"/>
      <c r="Y3538" s="85"/>
      <c r="Z3538" s="85"/>
      <c r="AA3538" s="85">
        <v>1</v>
      </c>
      <c r="AB3538" s="86"/>
      <c r="AC3538" s="86"/>
      <c r="AD3538" s="85"/>
      <c r="AE3538" s="85"/>
      <c r="AF3538" s="85"/>
      <c r="AG3538" s="85"/>
      <c r="AH3538" s="85"/>
      <c r="AI3538" s="85"/>
      <c r="AJ3538" s="85"/>
    </row>
    <row r="3539" spans="1:36" ht="16.5" thickTop="1" thickBot="1">
      <c r="A3539" s="105">
        <f t="shared" si="863"/>
        <v>385</v>
      </c>
      <c r="B3539" s="114" t="s">
        <v>3412</v>
      </c>
      <c r="C3539" s="113">
        <v>1976</v>
      </c>
      <c r="D3539" s="107"/>
      <c r="E3539" s="114" t="s">
        <v>239</v>
      </c>
      <c r="F3539" s="107">
        <v>9</v>
      </c>
      <c r="G3539" s="107">
        <v>4</v>
      </c>
      <c r="H3539" s="111">
        <v>9590.7000000000007</v>
      </c>
      <c r="I3539" s="111">
        <v>7587.8</v>
      </c>
      <c r="J3539" s="111">
        <v>7340.64</v>
      </c>
      <c r="K3539" s="125">
        <v>356</v>
      </c>
      <c r="L3539" s="110">
        <f t="shared" si="862"/>
        <v>58689905.022</v>
      </c>
      <c r="M3539" s="108"/>
      <c r="N3539" s="108"/>
      <c r="O3539" s="108"/>
      <c r="P3539" s="110">
        <f>'Форма 2'!C3539-M3539-N3539-O3539</f>
        <v>58689905.022</v>
      </c>
      <c r="Q3539" s="111">
        <f t="shared" si="864"/>
        <v>7734.772268905348</v>
      </c>
      <c r="R3539" s="111">
        <f t="shared" si="865"/>
        <v>7734.772268905348</v>
      </c>
      <c r="S3539" s="112" t="s">
        <v>2152</v>
      </c>
      <c r="T3539" s="107" t="s">
        <v>82</v>
      </c>
      <c r="U3539" s="217"/>
      <c r="V3539" s="85"/>
      <c r="W3539" s="85"/>
      <c r="X3539" s="85"/>
      <c r="Y3539" s="85"/>
      <c r="Z3539" s="85"/>
      <c r="AA3539" s="85"/>
      <c r="AB3539" s="86"/>
      <c r="AC3539" s="86"/>
      <c r="AD3539" s="85">
        <v>1</v>
      </c>
      <c r="AE3539" s="85">
        <v>1</v>
      </c>
      <c r="AF3539" s="85">
        <v>1</v>
      </c>
      <c r="AG3539" s="85"/>
      <c r="AH3539" s="85"/>
      <c r="AI3539" s="85"/>
      <c r="AJ3539" s="85"/>
    </row>
    <row r="3540" spans="1:36" ht="16.5" thickTop="1" thickBot="1">
      <c r="A3540" s="105">
        <f t="shared" si="863"/>
        <v>386</v>
      </c>
      <c r="B3540" s="114" t="s">
        <v>3413</v>
      </c>
      <c r="C3540" s="113">
        <v>1976</v>
      </c>
      <c r="D3540" s="107"/>
      <c r="E3540" s="114" t="s">
        <v>239</v>
      </c>
      <c r="F3540" s="107">
        <v>9</v>
      </c>
      <c r="G3540" s="107">
        <v>4</v>
      </c>
      <c r="H3540" s="111">
        <v>8922.5</v>
      </c>
      <c r="I3540" s="111">
        <v>7627.2999999999993</v>
      </c>
      <c r="J3540" s="111">
        <v>7566.4</v>
      </c>
      <c r="K3540" s="125">
        <v>345</v>
      </c>
      <c r="L3540" s="110">
        <f t="shared" si="862"/>
        <v>54600881.849999994</v>
      </c>
      <c r="M3540" s="108"/>
      <c r="N3540" s="108"/>
      <c r="O3540" s="108"/>
      <c r="P3540" s="110">
        <f>'Форма 2'!C3540-M3540-N3540-O3540</f>
        <v>54600881.849999994</v>
      </c>
      <c r="Q3540" s="111">
        <f t="shared" si="864"/>
        <v>7158.6120711129761</v>
      </c>
      <c r="R3540" s="111">
        <f t="shared" si="865"/>
        <v>7158.6120711129761</v>
      </c>
      <c r="S3540" s="112" t="s">
        <v>2152</v>
      </c>
      <c r="T3540" s="107" t="s">
        <v>82</v>
      </c>
      <c r="U3540" s="217"/>
      <c r="V3540" s="85"/>
      <c r="W3540" s="85"/>
      <c r="X3540" s="85"/>
      <c r="Y3540" s="85"/>
      <c r="Z3540" s="85"/>
      <c r="AA3540" s="85"/>
      <c r="AB3540" s="86"/>
      <c r="AC3540" s="86"/>
      <c r="AD3540" s="85">
        <v>1</v>
      </c>
      <c r="AE3540" s="85">
        <v>1</v>
      </c>
      <c r="AF3540" s="85">
        <v>1</v>
      </c>
      <c r="AG3540" s="85"/>
      <c r="AH3540" s="85"/>
      <c r="AI3540" s="85"/>
      <c r="AJ3540" s="85"/>
    </row>
    <row r="3541" spans="1:36" ht="16.5" thickTop="1" thickBot="1">
      <c r="A3541" s="105">
        <f t="shared" si="863"/>
        <v>387</v>
      </c>
      <c r="B3541" s="114" t="s">
        <v>3414</v>
      </c>
      <c r="C3541" s="113">
        <v>1976</v>
      </c>
      <c r="D3541" s="107"/>
      <c r="E3541" s="114" t="s">
        <v>239</v>
      </c>
      <c r="F3541" s="107">
        <v>9</v>
      </c>
      <c r="G3541" s="107">
        <v>4</v>
      </c>
      <c r="H3541" s="111">
        <v>7663.9</v>
      </c>
      <c r="I3541" s="111">
        <v>5263.9</v>
      </c>
      <c r="J3541" s="111">
        <v>5263.9</v>
      </c>
      <c r="K3541" s="125">
        <v>344</v>
      </c>
      <c r="L3541" s="110">
        <f t="shared" si="862"/>
        <v>46898929.493999995</v>
      </c>
      <c r="M3541" s="108"/>
      <c r="N3541" s="108"/>
      <c r="O3541" s="108"/>
      <c r="P3541" s="110">
        <f>'Форма 2'!C3541-M3541-N3541-O3541</f>
        <v>46898929.493999995</v>
      </c>
      <c r="Q3541" s="111">
        <f t="shared" si="864"/>
        <v>8909.5403586694265</v>
      </c>
      <c r="R3541" s="111">
        <f t="shared" si="865"/>
        <v>8909.5403586694265</v>
      </c>
      <c r="S3541" s="112" t="s">
        <v>2152</v>
      </c>
      <c r="T3541" s="107" t="s">
        <v>82</v>
      </c>
      <c r="U3541" s="217"/>
      <c r="V3541" s="85"/>
      <c r="W3541" s="85"/>
      <c r="X3541" s="85"/>
      <c r="Y3541" s="85"/>
      <c r="Z3541" s="85"/>
      <c r="AA3541" s="85"/>
      <c r="AB3541" s="86"/>
      <c r="AC3541" s="86"/>
      <c r="AD3541" s="85">
        <v>1</v>
      </c>
      <c r="AE3541" s="85">
        <v>1</v>
      </c>
      <c r="AF3541" s="85">
        <v>1</v>
      </c>
      <c r="AG3541" s="85"/>
      <c r="AH3541" s="85"/>
      <c r="AI3541" s="85"/>
      <c r="AJ3541" s="85"/>
    </row>
    <row r="3542" spans="1:36" ht="16.5" thickTop="1" thickBot="1">
      <c r="A3542" s="105">
        <f t="shared" si="863"/>
        <v>388</v>
      </c>
      <c r="B3542" s="114" t="s">
        <v>3415</v>
      </c>
      <c r="C3542" s="113">
        <v>1973</v>
      </c>
      <c r="D3542" s="107"/>
      <c r="E3542" s="114" t="s">
        <v>239</v>
      </c>
      <c r="F3542" s="107">
        <v>9</v>
      </c>
      <c r="G3542" s="107">
        <v>2</v>
      </c>
      <c r="H3542" s="111">
        <v>3868.4</v>
      </c>
      <c r="I3542" s="111">
        <v>3502.3</v>
      </c>
      <c r="J3542" s="111">
        <v>3502.3</v>
      </c>
      <c r="K3542" s="125">
        <v>206</v>
      </c>
      <c r="L3542" s="110">
        <f t="shared" si="862"/>
        <v>23672519.063999999</v>
      </c>
      <c r="M3542" s="108"/>
      <c r="N3542" s="108"/>
      <c r="O3542" s="108"/>
      <c r="P3542" s="110">
        <f>'Форма 2'!C3542-M3542-N3542-O3542</f>
        <v>23672519.063999999</v>
      </c>
      <c r="Q3542" s="111">
        <f t="shared" si="864"/>
        <v>6759.1351580390028</v>
      </c>
      <c r="R3542" s="111">
        <f t="shared" si="865"/>
        <v>6759.1351580390028</v>
      </c>
      <c r="S3542" s="112" t="s">
        <v>2152</v>
      </c>
      <c r="T3542" s="107" t="s">
        <v>82</v>
      </c>
      <c r="U3542" s="217"/>
      <c r="V3542" s="85"/>
      <c r="W3542" s="85"/>
      <c r="X3542" s="85"/>
      <c r="Y3542" s="85"/>
      <c r="Z3542" s="85"/>
      <c r="AA3542" s="85"/>
      <c r="AB3542" s="86"/>
      <c r="AC3542" s="86"/>
      <c r="AD3542" s="85">
        <v>1</v>
      </c>
      <c r="AE3542" s="85">
        <v>1</v>
      </c>
      <c r="AF3542" s="85">
        <v>1</v>
      </c>
      <c r="AG3542" s="85"/>
      <c r="AH3542" s="85"/>
      <c r="AI3542" s="85"/>
      <c r="AJ3542" s="85"/>
    </row>
    <row r="3543" spans="1:36" ht="16.5" thickTop="1" thickBot="1">
      <c r="A3543" s="105">
        <f t="shared" si="863"/>
        <v>389</v>
      </c>
      <c r="B3543" s="114" t="s">
        <v>3416</v>
      </c>
      <c r="C3543" s="113">
        <v>1973</v>
      </c>
      <c r="D3543" s="107"/>
      <c r="E3543" s="114" t="s">
        <v>239</v>
      </c>
      <c r="F3543" s="107">
        <v>9</v>
      </c>
      <c r="G3543" s="107">
        <v>2</v>
      </c>
      <c r="H3543" s="111">
        <v>3872.1</v>
      </c>
      <c r="I3543" s="111">
        <v>3337.5</v>
      </c>
      <c r="J3543" s="111">
        <v>3337.5</v>
      </c>
      <c r="K3543" s="125">
        <v>213</v>
      </c>
      <c r="L3543" s="110">
        <f t="shared" si="862"/>
        <v>23695161.066</v>
      </c>
      <c r="M3543" s="108"/>
      <c r="N3543" s="108"/>
      <c r="O3543" s="108"/>
      <c r="P3543" s="110">
        <f>'Форма 2'!C3543-M3543-N3543-O3543</f>
        <v>23695161.066</v>
      </c>
      <c r="Q3543" s="111">
        <f t="shared" si="864"/>
        <v>7099.6737276404492</v>
      </c>
      <c r="R3543" s="111">
        <f t="shared" si="865"/>
        <v>7099.6737276404492</v>
      </c>
      <c r="S3543" s="112" t="s">
        <v>2152</v>
      </c>
      <c r="T3543" s="107" t="s">
        <v>82</v>
      </c>
      <c r="U3543" s="217"/>
      <c r="V3543" s="85"/>
      <c r="W3543" s="85"/>
      <c r="X3543" s="85"/>
      <c r="Y3543" s="85"/>
      <c r="Z3543" s="85"/>
      <c r="AA3543" s="85"/>
      <c r="AB3543" s="86"/>
      <c r="AC3543" s="86"/>
      <c r="AD3543" s="85">
        <v>1</v>
      </c>
      <c r="AE3543" s="85">
        <v>1</v>
      </c>
      <c r="AF3543" s="85">
        <v>1</v>
      </c>
      <c r="AG3543" s="85"/>
      <c r="AH3543" s="85"/>
      <c r="AI3543" s="85"/>
      <c r="AJ3543" s="85"/>
    </row>
    <row r="3544" spans="1:36" ht="16.5" thickTop="1" thickBot="1">
      <c r="A3544" s="105">
        <f t="shared" si="863"/>
        <v>390</v>
      </c>
      <c r="B3544" s="114" t="s">
        <v>3417</v>
      </c>
      <c r="C3544" s="113">
        <v>1973</v>
      </c>
      <c r="D3544" s="107"/>
      <c r="E3544" s="114" t="s">
        <v>239</v>
      </c>
      <c r="F3544" s="107">
        <v>9</v>
      </c>
      <c r="G3544" s="107">
        <v>2</v>
      </c>
      <c r="H3544" s="111">
        <v>3815</v>
      </c>
      <c r="I3544" s="111">
        <v>3343.4</v>
      </c>
      <c r="J3544" s="111">
        <v>3343.4</v>
      </c>
      <c r="K3544" s="125">
        <v>72</v>
      </c>
      <c r="L3544" s="110">
        <f t="shared" si="862"/>
        <v>23345739.899999999</v>
      </c>
      <c r="M3544" s="108"/>
      <c r="N3544" s="108"/>
      <c r="O3544" s="108"/>
      <c r="P3544" s="110">
        <f>'Форма 2'!C3544-M3544-N3544-O3544</f>
        <v>23345739.899999999</v>
      </c>
      <c r="Q3544" s="111">
        <f t="shared" si="864"/>
        <v>6982.6344140695091</v>
      </c>
      <c r="R3544" s="111">
        <f t="shared" si="865"/>
        <v>6982.6344140695091</v>
      </c>
      <c r="S3544" s="112" t="s">
        <v>2152</v>
      </c>
      <c r="T3544" s="107" t="s">
        <v>82</v>
      </c>
      <c r="U3544" s="217"/>
      <c r="V3544" s="85"/>
      <c r="W3544" s="85"/>
      <c r="X3544" s="85"/>
      <c r="Y3544" s="85"/>
      <c r="Z3544" s="85"/>
      <c r="AA3544" s="85"/>
      <c r="AB3544" s="86"/>
      <c r="AC3544" s="86"/>
      <c r="AD3544" s="85">
        <v>1</v>
      </c>
      <c r="AE3544" s="85">
        <v>1</v>
      </c>
      <c r="AF3544" s="85">
        <v>1</v>
      </c>
      <c r="AG3544" s="85"/>
      <c r="AH3544" s="85"/>
      <c r="AI3544" s="85"/>
      <c r="AJ3544" s="85"/>
    </row>
    <row r="3545" spans="1:36" ht="16.5" thickTop="1" thickBot="1">
      <c r="A3545" s="105">
        <f t="shared" si="863"/>
        <v>391</v>
      </c>
      <c r="B3545" s="114" t="s">
        <v>3418</v>
      </c>
      <c r="C3545" s="113">
        <v>1958</v>
      </c>
      <c r="D3545" s="107">
        <v>2019</v>
      </c>
      <c r="E3545" s="114" t="s">
        <v>94</v>
      </c>
      <c r="F3545" s="107">
        <v>2</v>
      </c>
      <c r="G3545" s="107">
        <v>2</v>
      </c>
      <c r="H3545" s="111">
        <v>695.5</v>
      </c>
      <c r="I3545" s="111">
        <v>637.5</v>
      </c>
      <c r="J3545" s="111">
        <v>637.5</v>
      </c>
      <c r="K3545" s="125">
        <v>32</v>
      </c>
      <c r="L3545" s="110">
        <f t="shared" si="862"/>
        <v>7259893.290000001</v>
      </c>
      <c r="M3545" s="108"/>
      <c r="N3545" s="108"/>
      <c r="O3545" s="108"/>
      <c r="P3545" s="110">
        <f>'Форма 2'!C3545-M3545-N3545-O3545</f>
        <v>7259893.290000001</v>
      </c>
      <c r="Q3545" s="111">
        <f t="shared" si="864"/>
        <v>11388.067905882355</v>
      </c>
      <c r="R3545" s="111">
        <f t="shared" si="865"/>
        <v>11388.067905882355</v>
      </c>
      <c r="S3545" s="112" t="s">
        <v>2152</v>
      </c>
      <c r="T3545" s="107" t="s">
        <v>82</v>
      </c>
      <c r="U3545" s="217">
        <v>1</v>
      </c>
      <c r="V3545" s="85">
        <v>1</v>
      </c>
      <c r="W3545" s="85"/>
      <c r="X3545" s="85"/>
      <c r="Y3545" s="85"/>
      <c r="Z3545" s="85"/>
      <c r="AA3545" s="85"/>
      <c r="AB3545" s="86"/>
      <c r="AC3545" s="86"/>
      <c r="AD3545" s="85"/>
      <c r="AE3545" s="85"/>
      <c r="AF3545" s="85">
        <v>1</v>
      </c>
      <c r="AG3545" s="85"/>
      <c r="AH3545" s="85"/>
      <c r="AI3545" s="85"/>
      <c r="AJ3545" s="85"/>
    </row>
    <row r="3546" spans="1:36" ht="16.5" thickTop="1" thickBot="1">
      <c r="A3546" s="105">
        <f t="shared" si="863"/>
        <v>392</v>
      </c>
      <c r="B3546" s="114" t="s">
        <v>3419</v>
      </c>
      <c r="C3546" s="113">
        <v>1963</v>
      </c>
      <c r="D3546" s="107"/>
      <c r="E3546" s="114" t="s">
        <v>94</v>
      </c>
      <c r="F3546" s="107">
        <v>5</v>
      </c>
      <c r="G3546" s="107">
        <v>3</v>
      </c>
      <c r="H3546" s="111">
        <v>2710.3</v>
      </c>
      <c r="I3546" s="111">
        <v>2476.1999999999998</v>
      </c>
      <c r="J3546" s="111">
        <v>2476.1999999999998</v>
      </c>
      <c r="K3546" s="125">
        <v>152</v>
      </c>
      <c r="L3546" s="110">
        <f t="shared" si="862"/>
        <v>12205890.256000003</v>
      </c>
      <c r="M3546" s="108"/>
      <c r="N3546" s="108"/>
      <c r="O3546" s="108"/>
      <c r="P3546" s="110">
        <f>'Форма 2'!C3546-M3546-N3546-O3546</f>
        <v>12205890.256000003</v>
      </c>
      <c r="Q3546" s="111">
        <f t="shared" si="864"/>
        <v>4929.2828753735575</v>
      </c>
      <c r="R3546" s="111">
        <f t="shared" si="865"/>
        <v>4929.2828753735575</v>
      </c>
      <c r="S3546" s="112" t="s">
        <v>2152</v>
      </c>
      <c r="T3546" s="107" t="s">
        <v>82</v>
      </c>
      <c r="U3546" s="217"/>
      <c r="V3546" s="85"/>
      <c r="W3546" s="85"/>
      <c r="X3546" s="85"/>
      <c r="Y3546" s="85"/>
      <c r="Z3546" s="85"/>
      <c r="AA3546" s="85"/>
      <c r="AB3546" s="86"/>
      <c r="AC3546" s="86"/>
      <c r="AD3546" s="85">
        <v>1</v>
      </c>
      <c r="AE3546" s="85"/>
      <c r="AF3546" s="85"/>
      <c r="AG3546" s="85"/>
      <c r="AH3546" s="85"/>
      <c r="AI3546" s="85"/>
      <c r="AJ3546" s="85"/>
    </row>
    <row r="3547" spans="1:36" ht="16.5" thickTop="1" thickBot="1">
      <c r="A3547" s="105">
        <f t="shared" si="863"/>
        <v>393</v>
      </c>
      <c r="B3547" s="114" t="s">
        <v>3420</v>
      </c>
      <c r="C3547" s="113">
        <v>1965</v>
      </c>
      <c r="D3547" s="107"/>
      <c r="E3547" s="114" t="s">
        <v>94</v>
      </c>
      <c r="F3547" s="107">
        <v>5</v>
      </c>
      <c r="G3547" s="107">
        <v>4</v>
      </c>
      <c r="H3547" s="111">
        <v>3562.4</v>
      </c>
      <c r="I3547" s="111">
        <v>3225.4</v>
      </c>
      <c r="J3547" s="111">
        <v>3225.4</v>
      </c>
      <c r="K3547" s="125">
        <v>184</v>
      </c>
      <c r="L3547" s="110">
        <f t="shared" si="862"/>
        <v>16043339.648000002</v>
      </c>
      <c r="M3547" s="108"/>
      <c r="N3547" s="108"/>
      <c r="O3547" s="108"/>
      <c r="P3547" s="110">
        <f>'Форма 2'!C3547-M3547-N3547-O3547</f>
        <v>16043339.648000002</v>
      </c>
      <c r="Q3547" s="111">
        <f t="shared" si="864"/>
        <v>4974.0620226948604</v>
      </c>
      <c r="R3547" s="111">
        <f t="shared" si="865"/>
        <v>4974.0620226948604</v>
      </c>
      <c r="S3547" s="112" t="s">
        <v>2152</v>
      </c>
      <c r="T3547" s="107" t="s">
        <v>82</v>
      </c>
      <c r="U3547" s="217"/>
      <c r="V3547" s="85"/>
      <c r="W3547" s="85"/>
      <c r="X3547" s="85"/>
      <c r="Y3547" s="85"/>
      <c r="Z3547" s="85"/>
      <c r="AA3547" s="85"/>
      <c r="AB3547" s="86"/>
      <c r="AC3547" s="86"/>
      <c r="AD3547" s="85">
        <v>1</v>
      </c>
      <c r="AE3547" s="85"/>
      <c r="AF3547" s="85"/>
      <c r="AG3547" s="85"/>
      <c r="AH3547" s="85"/>
      <c r="AI3547" s="85"/>
      <c r="AJ3547" s="85"/>
    </row>
    <row r="3548" spans="1:36" ht="16.5" thickTop="1" thickBot="1">
      <c r="A3548" s="105">
        <f t="shared" si="863"/>
        <v>394</v>
      </c>
      <c r="B3548" s="114" t="s">
        <v>3421</v>
      </c>
      <c r="C3548" s="113">
        <v>1963</v>
      </c>
      <c r="D3548" s="107"/>
      <c r="E3548" s="114" t="s">
        <v>94</v>
      </c>
      <c r="F3548" s="107">
        <v>4</v>
      </c>
      <c r="G3548" s="107">
        <v>2</v>
      </c>
      <c r="H3548" s="111">
        <v>1700.7</v>
      </c>
      <c r="I3548" s="111">
        <v>1562.8</v>
      </c>
      <c r="J3548" s="111">
        <v>1288.8</v>
      </c>
      <c r="K3548" s="125">
        <v>60</v>
      </c>
      <c r="L3548" s="110">
        <f t="shared" si="862"/>
        <v>7659136.4640000006</v>
      </c>
      <c r="M3548" s="108"/>
      <c r="N3548" s="108"/>
      <c r="O3548" s="108"/>
      <c r="P3548" s="110">
        <f>'Форма 2'!C3548-M3548-N3548-O3548</f>
        <v>7659136.4640000006</v>
      </c>
      <c r="Q3548" s="111">
        <f t="shared" si="864"/>
        <v>4900.9063629383163</v>
      </c>
      <c r="R3548" s="111">
        <f t="shared" si="865"/>
        <v>4900.9063629383163</v>
      </c>
      <c r="S3548" s="112" t="s">
        <v>2152</v>
      </c>
      <c r="T3548" s="107" t="s">
        <v>82</v>
      </c>
      <c r="U3548" s="217"/>
      <c r="V3548" s="85"/>
      <c r="W3548" s="85"/>
      <c r="X3548" s="85"/>
      <c r="Y3548" s="85"/>
      <c r="Z3548" s="85"/>
      <c r="AA3548" s="85"/>
      <c r="AB3548" s="86"/>
      <c r="AC3548" s="86"/>
      <c r="AD3548" s="85">
        <v>1</v>
      </c>
      <c r="AE3548" s="85"/>
      <c r="AF3548" s="85"/>
      <c r="AG3548" s="85"/>
      <c r="AH3548" s="85"/>
      <c r="AI3548" s="85"/>
      <c r="AJ3548" s="85"/>
    </row>
    <row r="3549" spans="1:36" ht="16.5" thickTop="1" thickBot="1">
      <c r="A3549" s="105">
        <f t="shared" si="863"/>
        <v>395</v>
      </c>
      <c r="B3549" s="114" t="s">
        <v>3422</v>
      </c>
      <c r="C3549" s="113">
        <v>1959</v>
      </c>
      <c r="D3549" s="107"/>
      <c r="E3549" s="114" t="s">
        <v>94</v>
      </c>
      <c r="F3549" s="107">
        <v>3</v>
      </c>
      <c r="G3549" s="107">
        <v>2</v>
      </c>
      <c r="H3549" s="111">
        <v>1039.8</v>
      </c>
      <c r="I3549" s="111">
        <v>951</v>
      </c>
      <c r="J3549" s="111">
        <v>951</v>
      </c>
      <c r="K3549" s="125">
        <v>45</v>
      </c>
      <c r="L3549" s="110">
        <f t="shared" si="862"/>
        <v>1349701.9919999999</v>
      </c>
      <c r="M3549" s="108"/>
      <c r="N3549" s="108"/>
      <c r="O3549" s="108"/>
      <c r="P3549" s="110">
        <f>'Форма 2'!C3549-M3549-N3549-O3549</f>
        <v>1349701.9919999999</v>
      </c>
      <c r="Q3549" s="111">
        <f t="shared" si="864"/>
        <v>1419.2449968454257</v>
      </c>
      <c r="R3549" s="111">
        <f t="shared" si="865"/>
        <v>1419.2449968454257</v>
      </c>
      <c r="S3549" s="112" t="s">
        <v>2152</v>
      </c>
      <c r="T3549" s="107" t="s">
        <v>82</v>
      </c>
      <c r="U3549" s="217"/>
      <c r="V3549" s="85"/>
      <c r="W3549" s="85"/>
      <c r="X3549" s="85"/>
      <c r="Y3549" s="85"/>
      <c r="Z3549" s="85"/>
      <c r="AA3549" s="85"/>
      <c r="AB3549" s="86"/>
      <c r="AC3549" s="86"/>
      <c r="AD3549" s="85"/>
      <c r="AE3549" s="85"/>
      <c r="AF3549" s="85">
        <v>1</v>
      </c>
      <c r="AG3549" s="85"/>
      <c r="AH3549" s="85"/>
      <c r="AI3549" s="85"/>
      <c r="AJ3549" s="85"/>
    </row>
    <row r="3550" spans="1:36" ht="16.5" thickTop="1" thickBot="1">
      <c r="A3550" s="105">
        <f t="shared" si="863"/>
        <v>396</v>
      </c>
      <c r="B3550" s="114" t="s">
        <v>3423</v>
      </c>
      <c r="C3550" s="113">
        <v>1982</v>
      </c>
      <c r="D3550" s="107"/>
      <c r="E3550" s="114" t="s">
        <v>239</v>
      </c>
      <c r="F3550" s="107">
        <v>9</v>
      </c>
      <c r="G3550" s="107">
        <v>2</v>
      </c>
      <c r="H3550" s="111">
        <v>4471.6000000000004</v>
      </c>
      <c r="I3550" s="111">
        <v>3861.6</v>
      </c>
      <c r="J3550" s="111">
        <v>3861.6</v>
      </c>
      <c r="K3550" s="125">
        <v>200</v>
      </c>
      <c r="L3550" s="110">
        <f t="shared" si="862"/>
        <v>5557017.8399999999</v>
      </c>
      <c r="M3550" s="108"/>
      <c r="N3550" s="108"/>
      <c r="O3550" s="108"/>
      <c r="P3550" s="110">
        <f>'Форма 2'!C3550-M3550-N3550-O3550</f>
        <v>5557017.8399999999</v>
      </c>
      <c r="Q3550" s="111">
        <f t="shared" si="864"/>
        <v>1439.0454319453077</v>
      </c>
      <c r="R3550" s="111">
        <f t="shared" si="865"/>
        <v>1439.0454319453077</v>
      </c>
      <c r="S3550" s="112" t="s">
        <v>2152</v>
      </c>
      <c r="T3550" s="107" t="s">
        <v>82</v>
      </c>
      <c r="U3550" s="217"/>
      <c r="V3550" s="85"/>
      <c r="W3550" s="85"/>
      <c r="X3550" s="85"/>
      <c r="Y3550" s="85"/>
      <c r="Z3550" s="172"/>
      <c r="AA3550" s="172"/>
      <c r="AB3550" s="177">
        <v>2</v>
      </c>
      <c r="AC3550" s="154">
        <f>2778508.92*AB3550</f>
        <v>5557017.8399999999</v>
      </c>
      <c r="AD3550" s="85"/>
      <c r="AE3550" s="85"/>
      <c r="AF3550" s="85"/>
      <c r="AG3550" s="166"/>
      <c r="AH3550" s="85"/>
      <c r="AI3550" s="85"/>
      <c r="AJ3550" s="85"/>
    </row>
    <row r="3551" spans="1:36" ht="16.5" thickTop="1" thickBot="1">
      <c r="A3551" s="105">
        <f t="shared" si="863"/>
        <v>397</v>
      </c>
      <c r="B3551" s="114" t="s">
        <v>3424</v>
      </c>
      <c r="C3551" s="113">
        <v>1958</v>
      </c>
      <c r="D3551" s="107"/>
      <c r="E3551" s="114" t="s">
        <v>94</v>
      </c>
      <c r="F3551" s="107">
        <v>5</v>
      </c>
      <c r="G3551" s="107">
        <v>4</v>
      </c>
      <c r="H3551" s="111">
        <v>2353.9</v>
      </c>
      <c r="I3551" s="111">
        <v>2134.04</v>
      </c>
      <c r="J3551" s="111">
        <v>1803.44</v>
      </c>
      <c r="K3551" s="125">
        <v>90</v>
      </c>
      <c r="L3551" s="110">
        <f t="shared" si="862"/>
        <v>1921041.3290000001</v>
      </c>
      <c r="M3551" s="108"/>
      <c r="N3551" s="108"/>
      <c r="O3551" s="108"/>
      <c r="P3551" s="110">
        <f>'Форма 2'!C3551-M3551-N3551-O3551</f>
        <v>1921041.3290000001</v>
      </c>
      <c r="Q3551" s="111">
        <f t="shared" si="864"/>
        <v>900.18993505276387</v>
      </c>
      <c r="R3551" s="111">
        <f t="shared" si="865"/>
        <v>900.18993505276387</v>
      </c>
      <c r="S3551" s="112" t="s">
        <v>2152</v>
      </c>
      <c r="T3551" s="107" t="s">
        <v>82</v>
      </c>
      <c r="U3551" s="217"/>
      <c r="V3551" s="85"/>
      <c r="W3551" s="85"/>
      <c r="X3551" s="85"/>
      <c r="Y3551" s="85"/>
      <c r="Z3551" s="85"/>
      <c r="AA3551" s="85"/>
      <c r="AB3551" s="86"/>
      <c r="AC3551" s="86"/>
      <c r="AD3551" s="85"/>
      <c r="AE3551" s="85"/>
      <c r="AF3551" s="85">
        <v>1</v>
      </c>
      <c r="AG3551" s="85"/>
      <c r="AH3551" s="85"/>
      <c r="AI3551" s="85"/>
      <c r="AJ3551" s="85"/>
    </row>
    <row r="3552" spans="1:36" ht="16.5" thickTop="1" thickBot="1">
      <c r="A3552" s="105">
        <f t="shared" si="863"/>
        <v>398</v>
      </c>
      <c r="B3552" s="114" t="s">
        <v>3425</v>
      </c>
      <c r="C3552" s="113">
        <v>1957</v>
      </c>
      <c r="D3552" s="107"/>
      <c r="E3552" s="114" t="s">
        <v>94</v>
      </c>
      <c r="F3552" s="107">
        <v>4</v>
      </c>
      <c r="G3552" s="107">
        <v>4</v>
      </c>
      <c r="H3552" s="111">
        <v>4934.6000000000004</v>
      </c>
      <c r="I3552" s="111">
        <v>4240.2</v>
      </c>
      <c r="J3552" s="111">
        <v>3937.3</v>
      </c>
      <c r="K3552" s="125">
        <v>170</v>
      </c>
      <c r="L3552" s="110">
        <f t="shared" si="862"/>
        <v>4027176.4060000004</v>
      </c>
      <c r="M3552" s="108"/>
      <c r="N3552" s="108"/>
      <c r="O3552" s="108"/>
      <c r="P3552" s="110">
        <f>'Форма 2'!C3552-M3552-N3552-O3552</f>
        <v>4027176.4060000004</v>
      </c>
      <c r="Q3552" s="111">
        <f t="shared" si="864"/>
        <v>949.76095608697722</v>
      </c>
      <c r="R3552" s="111">
        <f t="shared" si="865"/>
        <v>949.76095608697722</v>
      </c>
      <c r="S3552" s="112" t="s">
        <v>2152</v>
      </c>
      <c r="T3552" s="107" t="s">
        <v>82</v>
      </c>
      <c r="U3552" s="217"/>
      <c r="V3552" s="85"/>
      <c r="W3552" s="85"/>
      <c r="X3552" s="85"/>
      <c r="Y3552" s="85"/>
      <c r="Z3552" s="85"/>
      <c r="AA3552" s="85"/>
      <c r="AB3552" s="86"/>
      <c r="AC3552" s="86"/>
      <c r="AD3552" s="85"/>
      <c r="AE3552" s="85"/>
      <c r="AF3552" s="85">
        <v>1</v>
      </c>
      <c r="AG3552" s="85"/>
      <c r="AH3552" s="85"/>
      <c r="AI3552" s="85"/>
      <c r="AJ3552" s="85"/>
    </row>
    <row r="3553" spans="1:36" ht="16.5" thickTop="1" thickBot="1">
      <c r="A3553" s="105">
        <f t="shared" si="863"/>
        <v>399</v>
      </c>
      <c r="B3553" s="114" t="s">
        <v>3426</v>
      </c>
      <c r="C3553" s="113">
        <v>1974</v>
      </c>
      <c r="D3553" s="107"/>
      <c r="E3553" s="114" t="s">
        <v>239</v>
      </c>
      <c r="F3553" s="107">
        <v>9</v>
      </c>
      <c r="G3553" s="107">
        <v>4</v>
      </c>
      <c r="H3553" s="111">
        <v>8635.9</v>
      </c>
      <c r="I3553" s="111">
        <v>7832</v>
      </c>
      <c r="J3553" s="111">
        <v>7569.8</v>
      </c>
      <c r="K3553" s="125">
        <v>372</v>
      </c>
      <c r="L3553" s="110">
        <f t="shared" si="862"/>
        <v>34988780.644999996</v>
      </c>
      <c r="M3553" s="108"/>
      <c r="N3553" s="108"/>
      <c r="O3553" s="108"/>
      <c r="P3553" s="110">
        <f>'Форма 2'!C3553-M3553-N3553-O3553</f>
        <v>34988780.644999996</v>
      </c>
      <c r="Q3553" s="111">
        <f t="shared" si="864"/>
        <v>4467.4132590653726</v>
      </c>
      <c r="R3553" s="111">
        <f t="shared" si="865"/>
        <v>4467.4132590653726</v>
      </c>
      <c r="S3553" s="112" t="s">
        <v>2152</v>
      </c>
      <c r="T3553" s="107" t="s">
        <v>82</v>
      </c>
      <c r="U3553" s="217"/>
      <c r="V3553" s="85"/>
      <c r="W3553" s="85"/>
      <c r="X3553" s="85"/>
      <c r="Y3553" s="85"/>
      <c r="Z3553" s="85"/>
      <c r="AA3553" s="85"/>
      <c r="AB3553" s="86"/>
      <c r="AC3553" s="86"/>
      <c r="AD3553" s="85"/>
      <c r="AE3553" s="85">
        <v>1</v>
      </c>
      <c r="AF3553" s="85">
        <v>1</v>
      </c>
      <c r="AG3553" s="85"/>
      <c r="AH3553" s="85"/>
      <c r="AI3553" s="85"/>
      <c r="AJ3553" s="85"/>
    </row>
    <row r="3554" spans="1:36" ht="16.5" thickTop="1" thickBot="1">
      <c r="A3554" s="105">
        <f t="shared" si="863"/>
        <v>400</v>
      </c>
      <c r="B3554" s="114" t="s">
        <v>3427</v>
      </c>
      <c r="C3554" s="113">
        <v>1974</v>
      </c>
      <c r="D3554" s="107"/>
      <c r="E3554" s="114" t="s">
        <v>239</v>
      </c>
      <c r="F3554" s="107">
        <v>9</v>
      </c>
      <c r="G3554" s="107">
        <v>6</v>
      </c>
      <c r="H3554" s="111">
        <v>12740.2</v>
      </c>
      <c r="I3554" s="111">
        <v>11548.400000000001</v>
      </c>
      <c r="J3554" s="111">
        <v>11329.7</v>
      </c>
      <c r="K3554" s="125">
        <v>596</v>
      </c>
      <c r="L3554" s="110">
        <f t="shared" si="862"/>
        <v>51617557.310000002</v>
      </c>
      <c r="M3554" s="108"/>
      <c r="N3554" s="108"/>
      <c r="O3554" s="108"/>
      <c r="P3554" s="110">
        <f>'Форма 2'!C3554-M3554-N3554-O3554</f>
        <v>51617557.310000002</v>
      </c>
      <c r="Q3554" s="111">
        <f t="shared" si="864"/>
        <v>4469.6717562606073</v>
      </c>
      <c r="R3554" s="111">
        <f t="shared" si="865"/>
        <v>4469.6717562606073</v>
      </c>
      <c r="S3554" s="112" t="s">
        <v>2152</v>
      </c>
      <c r="T3554" s="107" t="s">
        <v>82</v>
      </c>
      <c r="U3554" s="217"/>
      <c r="V3554" s="85"/>
      <c r="W3554" s="85"/>
      <c r="X3554" s="85"/>
      <c r="Y3554" s="85"/>
      <c r="Z3554" s="85"/>
      <c r="AA3554" s="85"/>
      <c r="AB3554" s="86"/>
      <c r="AC3554" s="86"/>
      <c r="AD3554" s="85"/>
      <c r="AE3554" s="85">
        <v>1</v>
      </c>
      <c r="AF3554" s="85">
        <v>1</v>
      </c>
      <c r="AG3554" s="85"/>
      <c r="AH3554" s="85"/>
      <c r="AI3554" s="85"/>
      <c r="AJ3554" s="85"/>
    </row>
    <row r="3555" spans="1:36" ht="16.5" thickTop="1" thickBot="1">
      <c r="A3555" s="105">
        <f t="shared" si="863"/>
        <v>401</v>
      </c>
      <c r="B3555" s="114" t="s">
        <v>3428</v>
      </c>
      <c r="C3555" s="113">
        <v>1996</v>
      </c>
      <c r="D3555" s="107"/>
      <c r="E3555" s="114" t="s">
        <v>91</v>
      </c>
      <c r="F3555" s="107">
        <v>14</v>
      </c>
      <c r="G3555" s="107">
        <v>1</v>
      </c>
      <c r="H3555" s="111">
        <v>6241.8</v>
      </c>
      <c r="I3555" s="111">
        <v>3827</v>
      </c>
      <c r="J3555" s="111">
        <v>3760</v>
      </c>
      <c r="K3555" s="125">
        <v>253</v>
      </c>
      <c r="L3555" s="110">
        <f t="shared" si="862"/>
        <v>7999028.9199999999</v>
      </c>
      <c r="M3555" s="108"/>
      <c r="N3555" s="108"/>
      <c r="O3555" s="108"/>
      <c r="P3555" s="110">
        <f>'Форма 2'!C3555-M3555-N3555-O3555</f>
        <v>7999028.9199999999</v>
      </c>
      <c r="Q3555" s="111">
        <f t="shared" si="864"/>
        <v>2090.1564985628429</v>
      </c>
      <c r="R3555" s="111">
        <f t="shared" si="865"/>
        <v>2090.1564985628429</v>
      </c>
      <c r="S3555" s="112" t="s">
        <v>2152</v>
      </c>
      <c r="T3555" s="107" t="s">
        <v>92</v>
      </c>
      <c r="U3555" s="217"/>
      <c r="V3555" s="85"/>
      <c r="W3555" s="85"/>
      <c r="X3555" s="85"/>
      <c r="Y3555" s="85"/>
      <c r="Z3555" s="172"/>
      <c r="AA3555" s="172"/>
      <c r="AB3555" s="177">
        <v>2</v>
      </c>
      <c r="AC3555" s="154">
        <f>3930316.8+4068712.12</f>
        <v>7999028.9199999999</v>
      </c>
      <c r="AD3555" s="85"/>
      <c r="AE3555" s="85"/>
      <c r="AF3555" s="85"/>
      <c r="AG3555" s="166"/>
      <c r="AH3555" s="85"/>
      <c r="AI3555" s="85"/>
      <c r="AJ3555" s="85"/>
    </row>
    <row r="3556" spans="1:36" ht="16.5" thickTop="1" thickBot="1">
      <c r="A3556" s="105">
        <f t="shared" si="863"/>
        <v>402</v>
      </c>
      <c r="B3556" s="114" t="s">
        <v>3429</v>
      </c>
      <c r="C3556" s="113">
        <v>1961</v>
      </c>
      <c r="D3556" s="107"/>
      <c r="E3556" s="114" t="s">
        <v>94</v>
      </c>
      <c r="F3556" s="107">
        <v>5</v>
      </c>
      <c r="G3556" s="107">
        <v>4</v>
      </c>
      <c r="H3556" s="111">
        <v>3127</v>
      </c>
      <c r="I3556" s="111">
        <v>2150.4</v>
      </c>
      <c r="J3556" s="111">
        <v>2105.8000000000002</v>
      </c>
      <c r="K3556" s="125">
        <v>131</v>
      </c>
      <c r="L3556" s="110">
        <f t="shared" ref="L3556:L3619" si="866">SUM(M3556:P3556)</f>
        <v>14082507.040000001</v>
      </c>
      <c r="M3556" s="108"/>
      <c r="N3556" s="108"/>
      <c r="O3556" s="108"/>
      <c r="P3556" s="110">
        <f>'Форма 2'!C3556-M3556-N3556-O3556</f>
        <v>14082507.040000001</v>
      </c>
      <c r="Q3556" s="111">
        <f t="shared" si="864"/>
        <v>6548.7848958333334</v>
      </c>
      <c r="R3556" s="111">
        <f t="shared" si="865"/>
        <v>6548.7848958333334</v>
      </c>
      <c r="S3556" s="112" t="s">
        <v>2152</v>
      </c>
      <c r="T3556" s="107" t="s">
        <v>82</v>
      </c>
      <c r="U3556" s="217"/>
      <c r="V3556" s="85"/>
      <c r="W3556" s="85"/>
      <c r="X3556" s="85"/>
      <c r="Y3556" s="85"/>
      <c r="Z3556" s="85"/>
      <c r="AA3556" s="85"/>
      <c r="AB3556" s="86"/>
      <c r="AC3556" s="86"/>
      <c r="AD3556" s="85">
        <v>1</v>
      </c>
      <c r="AE3556" s="85"/>
      <c r="AF3556" s="85"/>
      <c r="AG3556" s="85"/>
      <c r="AH3556" s="85"/>
      <c r="AI3556" s="85"/>
      <c r="AJ3556" s="85"/>
    </row>
    <row r="3557" spans="1:36" ht="16.5" thickTop="1" thickBot="1">
      <c r="A3557" s="105">
        <f t="shared" si="863"/>
        <v>403</v>
      </c>
      <c r="B3557" s="114" t="s">
        <v>3430</v>
      </c>
      <c r="C3557" s="113">
        <v>1958</v>
      </c>
      <c r="D3557" s="107"/>
      <c r="E3557" s="114" t="s">
        <v>378</v>
      </c>
      <c r="F3557" s="107">
        <v>2</v>
      </c>
      <c r="G3557" s="107">
        <v>2</v>
      </c>
      <c r="H3557" s="111">
        <v>631.1</v>
      </c>
      <c r="I3557" s="111">
        <v>552</v>
      </c>
      <c r="J3557" s="111">
        <v>552</v>
      </c>
      <c r="K3557" s="125">
        <v>29</v>
      </c>
      <c r="L3557" s="110">
        <f t="shared" si="866"/>
        <v>819193.04399999999</v>
      </c>
      <c r="M3557" s="108"/>
      <c r="N3557" s="108"/>
      <c r="O3557" s="108"/>
      <c r="P3557" s="110">
        <f>'Форма 2'!C3557-M3557-N3557-O3557</f>
        <v>819193.04399999999</v>
      </c>
      <c r="Q3557" s="111">
        <f t="shared" si="864"/>
        <v>1484.0453695652175</v>
      </c>
      <c r="R3557" s="111">
        <f t="shared" si="865"/>
        <v>1484.0453695652175</v>
      </c>
      <c r="S3557" s="112" t="s">
        <v>2152</v>
      </c>
      <c r="T3557" s="107" t="s">
        <v>82</v>
      </c>
      <c r="U3557" s="217"/>
      <c r="V3557" s="85"/>
      <c r="W3557" s="85"/>
      <c r="X3557" s="85"/>
      <c r="Y3557" s="85"/>
      <c r="Z3557" s="85"/>
      <c r="AA3557" s="85"/>
      <c r="AB3557" s="86"/>
      <c r="AC3557" s="86"/>
      <c r="AD3557" s="85"/>
      <c r="AE3557" s="85"/>
      <c r="AF3557" s="85">
        <v>1</v>
      </c>
      <c r="AG3557" s="85"/>
      <c r="AH3557" s="85"/>
      <c r="AI3557" s="85"/>
      <c r="AJ3557" s="85"/>
    </row>
    <row r="3558" spans="1:36" ht="16.5" thickTop="1" thickBot="1">
      <c r="A3558" s="105">
        <f t="shared" si="863"/>
        <v>404</v>
      </c>
      <c r="B3558" s="114" t="s">
        <v>3431</v>
      </c>
      <c r="C3558" s="113">
        <v>1958</v>
      </c>
      <c r="D3558" s="107"/>
      <c r="E3558" s="114" t="s">
        <v>378</v>
      </c>
      <c r="F3558" s="107">
        <v>2</v>
      </c>
      <c r="G3558" s="107">
        <v>2</v>
      </c>
      <c r="H3558" s="111">
        <v>631.20000000000005</v>
      </c>
      <c r="I3558" s="111">
        <v>560</v>
      </c>
      <c r="J3558" s="111">
        <v>560</v>
      </c>
      <c r="K3558" s="125">
        <v>31</v>
      </c>
      <c r="L3558" s="110">
        <f t="shared" si="866"/>
        <v>819322.848</v>
      </c>
      <c r="M3558" s="108"/>
      <c r="N3558" s="108"/>
      <c r="O3558" s="108"/>
      <c r="P3558" s="110">
        <f>'Форма 2'!C3558-M3558-N3558-O3558</f>
        <v>819322.848</v>
      </c>
      <c r="Q3558" s="111">
        <f t="shared" si="864"/>
        <v>1463.0765142857142</v>
      </c>
      <c r="R3558" s="111">
        <f t="shared" si="865"/>
        <v>1463.0765142857142</v>
      </c>
      <c r="S3558" s="112" t="s">
        <v>2152</v>
      </c>
      <c r="T3558" s="107" t="s">
        <v>82</v>
      </c>
      <c r="U3558" s="217"/>
      <c r="V3558" s="85"/>
      <c r="W3558" s="85"/>
      <c r="X3558" s="85"/>
      <c r="Y3558" s="85"/>
      <c r="Z3558" s="85"/>
      <c r="AA3558" s="85"/>
      <c r="AB3558" s="86"/>
      <c r="AC3558" s="86"/>
      <c r="AD3558" s="85"/>
      <c r="AE3558" s="85"/>
      <c r="AF3558" s="85">
        <v>1</v>
      </c>
      <c r="AG3558" s="85"/>
      <c r="AH3558" s="85"/>
      <c r="AI3558" s="85"/>
      <c r="AJ3558" s="85"/>
    </row>
    <row r="3559" spans="1:36" ht="16.5" thickTop="1" thickBot="1">
      <c r="A3559" s="105">
        <f t="shared" si="863"/>
        <v>405</v>
      </c>
      <c r="B3559" s="114" t="s">
        <v>3432</v>
      </c>
      <c r="C3559" s="113">
        <v>1961</v>
      </c>
      <c r="D3559" s="107"/>
      <c r="E3559" s="114" t="s">
        <v>94</v>
      </c>
      <c r="F3559" s="107">
        <v>4</v>
      </c>
      <c r="G3559" s="107">
        <v>2</v>
      </c>
      <c r="H3559" s="111">
        <v>1283.5999999999999</v>
      </c>
      <c r="I3559" s="111">
        <v>825.4</v>
      </c>
      <c r="J3559" s="111">
        <v>825.4</v>
      </c>
      <c r="K3559" s="125">
        <v>72</v>
      </c>
      <c r="L3559" s="110">
        <f t="shared" si="866"/>
        <v>5780718.2719999999</v>
      </c>
      <c r="M3559" s="108"/>
      <c r="N3559" s="108"/>
      <c r="O3559" s="108"/>
      <c r="P3559" s="110">
        <f>'Форма 2'!C3559-M3559-N3559-O3559</f>
        <v>5780718.2719999999</v>
      </c>
      <c r="Q3559" s="111">
        <f t="shared" si="864"/>
        <v>7003.5355851708264</v>
      </c>
      <c r="R3559" s="111">
        <f t="shared" si="865"/>
        <v>7003.5355851708264</v>
      </c>
      <c r="S3559" s="112" t="s">
        <v>2152</v>
      </c>
      <c r="T3559" s="107" t="s">
        <v>82</v>
      </c>
      <c r="U3559" s="217"/>
      <c r="V3559" s="85"/>
      <c r="W3559" s="85"/>
      <c r="X3559" s="85"/>
      <c r="Y3559" s="85"/>
      <c r="Z3559" s="85"/>
      <c r="AA3559" s="85"/>
      <c r="AB3559" s="86"/>
      <c r="AC3559" s="86"/>
      <c r="AD3559" s="85">
        <v>1</v>
      </c>
      <c r="AE3559" s="85"/>
      <c r="AF3559" s="85"/>
      <c r="AG3559" s="85"/>
      <c r="AH3559" s="85"/>
      <c r="AI3559" s="85"/>
      <c r="AJ3559" s="85"/>
    </row>
    <row r="3560" spans="1:36" ht="16.5" thickTop="1" thickBot="1">
      <c r="A3560" s="105">
        <f t="shared" si="863"/>
        <v>406</v>
      </c>
      <c r="B3560" s="114" t="s">
        <v>3433</v>
      </c>
      <c r="C3560" s="113">
        <v>1961</v>
      </c>
      <c r="D3560" s="107"/>
      <c r="E3560" s="114" t="s">
        <v>94</v>
      </c>
      <c r="F3560" s="107">
        <v>4</v>
      </c>
      <c r="G3560" s="107">
        <v>2</v>
      </c>
      <c r="H3560" s="111">
        <v>1402.4</v>
      </c>
      <c r="I3560" s="111">
        <v>1161.5</v>
      </c>
      <c r="J3560" s="111">
        <v>1087.9000000000001</v>
      </c>
      <c r="K3560" s="125">
        <v>43</v>
      </c>
      <c r="L3560" s="110">
        <f t="shared" si="866"/>
        <v>6315736.4480000008</v>
      </c>
      <c r="M3560" s="108"/>
      <c r="N3560" s="108"/>
      <c r="O3560" s="108"/>
      <c r="P3560" s="110">
        <f>'Форма 2'!C3560-M3560-N3560-O3560</f>
        <v>6315736.4480000008</v>
      </c>
      <c r="Q3560" s="111">
        <f t="shared" si="864"/>
        <v>5437.5690469220845</v>
      </c>
      <c r="R3560" s="111">
        <f t="shared" si="865"/>
        <v>5437.5690469220845</v>
      </c>
      <c r="S3560" s="112" t="s">
        <v>2152</v>
      </c>
      <c r="T3560" s="107" t="s">
        <v>82</v>
      </c>
      <c r="U3560" s="217"/>
      <c r="V3560" s="85"/>
      <c r="W3560" s="85"/>
      <c r="X3560" s="85"/>
      <c r="Y3560" s="85"/>
      <c r="Z3560" s="85"/>
      <c r="AA3560" s="85"/>
      <c r="AB3560" s="86"/>
      <c r="AC3560" s="86"/>
      <c r="AD3560" s="85">
        <v>1</v>
      </c>
      <c r="AE3560" s="85"/>
      <c r="AF3560" s="85"/>
      <c r="AG3560" s="85"/>
      <c r="AH3560" s="85"/>
      <c r="AI3560" s="85"/>
      <c r="AJ3560" s="85"/>
    </row>
    <row r="3561" spans="1:36" ht="16.5" thickTop="1" thickBot="1">
      <c r="A3561" s="105">
        <f t="shared" si="863"/>
        <v>407</v>
      </c>
      <c r="B3561" s="114" t="s">
        <v>3434</v>
      </c>
      <c r="C3561" s="113">
        <v>1974</v>
      </c>
      <c r="D3561" s="107"/>
      <c r="E3561" s="114" t="s">
        <v>239</v>
      </c>
      <c r="F3561" s="107">
        <v>9</v>
      </c>
      <c r="G3561" s="107">
        <v>2</v>
      </c>
      <c r="H3561" s="111">
        <v>3835.3</v>
      </c>
      <c r="I3561" s="111">
        <v>2607.6</v>
      </c>
      <c r="J3561" s="111">
        <v>2607.6</v>
      </c>
      <c r="K3561" s="125">
        <v>177</v>
      </c>
      <c r="L3561" s="110">
        <f t="shared" si="866"/>
        <v>26234679.296</v>
      </c>
      <c r="M3561" s="108"/>
      <c r="N3561" s="108"/>
      <c r="O3561" s="108"/>
      <c r="P3561" s="110">
        <f>'Форма 2'!C3561-M3561-N3561-O3561</f>
        <v>26234679.296</v>
      </c>
      <c r="Q3561" s="111">
        <f t="shared" si="864"/>
        <v>10060.852621567725</v>
      </c>
      <c r="R3561" s="111">
        <f t="shared" si="865"/>
        <v>10060.852621567725</v>
      </c>
      <c r="S3561" s="112" t="s">
        <v>2152</v>
      </c>
      <c r="T3561" s="107" t="s">
        <v>82</v>
      </c>
      <c r="U3561" s="217"/>
      <c r="V3561" s="85">
        <v>1</v>
      </c>
      <c r="W3561" s="85">
        <v>1</v>
      </c>
      <c r="X3561" s="85"/>
      <c r="Y3561" s="85"/>
      <c r="Z3561" s="85"/>
      <c r="AA3561" s="85"/>
      <c r="AB3561" s="86"/>
      <c r="AC3561" s="86"/>
      <c r="AD3561" s="85"/>
      <c r="AE3561" s="85">
        <v>1</v>
      </c>
      <c r="AF3561" s="85">
        <v>1</v>
      </c>
      <c r="AG3561" s="85"/>
      <c r="AH3561" s="85"/>
      <c r="AI3561" s="85"/>
      <c r="AJ3561" s="85"/>
    </row>
    <row r="3562" spans="1:36" ht="16.5" thickTop="1" thickBot="1">
      <c r="A3562" s="105">
        <f t="shared" si="863"/>
        <v>408</v>
      </c>
      <c r="B3562" s="114" t="s">
        <v>3435</v>
      </c>
      <c r="C3562" s="113">
        <v>1958</v>
      </c>
      <c r="D3562" s="107"/>
      <c r="E3562" s="114" t="s">
        <v>378</v>
      </c>
      <c r="F3562" s="107">
        <v>2</v>
      </c>
      <c r="G3562" s="107">
        <v>2</v>
      </c>
      <c r="H3562" s="111">
        <v>759.6</v>
      </c>
      <c r="I3562" s="111">
        <v>569.22</v>
      </c>
      <c r="J3562" s="111">
        <v>569.22</v>
      </c>
      <c r="K3562" s="125">
        <v>39</v>
      </c>
      <c r="L3562" s="110">
        <f t="shared" si="866"/>
        <v>985991.18400000001</v>
      </c>
      <c r="M3562" s="108"/>
      <c r="N3562" s="108"/>
      <c r="O3562" s="108"/>
      <c r="P3562" s="110">
        <f>'Форма 2'!C3562-M3562-N3562-O3562</f>
        <v>985991.18400000001</v>
      </c>
      <c r="Q3562" s="111">
        <f t="shared" si="864"/>
        <v>1732.179445557078</v>
      </c>
      <c r="R3562" s="111">
        <f t="shared" si="865"/>
        <v>1732.179445557078</v>
      </c>
      <c r="S3562" s="112" t="s">
        <v>2152</v>
      </c>
      <c r="T3562" s="107" t="s">
        <v>82</v>
      </c>
      <c r="U3562" s="217"/>
      <c r="V3562" s="85"/>
      <c r="W3562" s="85"/>
      <c r="X3562" s="85"/>
      <c r="Y3562" s="85"/>
      <c r="Z3562" s="85"/>
      <c r="AA3562" s="85"/>
      <c r="AB3562" s="86"/>
      <c r="AC3562" s="86"/>
      <c r="AD3562" s="85"/>
      <c r="AE3562" s="85"/>
      <c r="AF3562" s="85">
        <v>1</v>
      </c>
      <c r="AG3562" s="85"/>
      <c r="AH3562" s="85"/>
      <c r="AI3562" s="85"/>
      <c r="AJ3562" s="85"/>
    </row>
    <row r="3563" spans="1:36" ht="16.5" thickTop="1" thickBot="1">
      <c r="A3563" s="105">
        <f t="shared" si="863"/>
        <v>409</v>
      </c>
      <c r="B3563" s="114" t="s">
        <v>3436</v>
      </c>
      <c r="C3563" s="113">
        <v>1955</v>
      </c>
      <c r="D3563" s="107"/>
      <c r="E3563" s="114" t="s">
        <v>378</v>
      </c>
      <c r="F3563" s="107">
        <v>2</v>
      </c>
      <c r="G3563" s="107">
        <v>2</v>
      </c>
      <c r="H3563" s="111">
        <v>835.9</v>
      </c>
      <c r="I3563" s="111">
        <v>500.5</v>
      </c>
      <c r="J3563" s="111">
        <v>500.5</v>
      </c>
      <c r="K3563" s="125">
        <v>42</v>
      </c>
      <c r="L3563" s="110">
        <f t="shared" si="866"/>
        <v>2232906.2340000002</v>
      </c>
      <c r="M3563" s="108"/>
      <c r="N3563" s="108"/>
      <c r="O3563" s="108"/>
      <c r="P3563" s="110">
        <f>'Форма 2'!C3563-M3563-N3563-O3563</f>
        <v>2232906.2340000002</v>
      </c>
      <c r="Q3563" s="111">
        <f t="shared" si="864"/>
        <v>4461.3511168831174</v>
      </c>
      <c r="R3563" s="111">
        <f t="shared" si="865"/>
        <v>4461.3511168831174</v>
      </c>
      <c r="S3563" s="112" t="s">
        <v>2152</v>
      </c>
      <c r="T3563" s="107" t="s">
        <v>82</v>
      </c>
      <c r="U3563" s="217"/>
      <c r="V3563" s="85"/>
      <c r="W3563" s="85"/>
      <c r="X3563" s="85"/>
      <c r="Y3563" s="85"/>
      <c r="Z3563" s="85"/>
      <c r="AA3563" s="85"/>
      <c r="AB3563" s="86"/>
      <c r="AC3563" s="86"/>
      <c r="AD3563" s="85"/>
      <c r="AE3563" s="85"/>
      <c r="AF3563" s="85"/>
      <c r="AG3563" s="85"/>
      <c r="AH3563" s="85">
        <v>1</v>
      </c>
      <c r="AI3563" s="85"/>
      <c r="AJ3563" s="85"/>
    </row>
    <row r="3564" spans="1:36" ht="16.5" thickTop="1" thickBot="1">
      <c r="A3564" s="105">
        <f t="shared" si="863"/>
        <v>410</v>
      </c>
      <c r="B3564" s="114" t="s">
        <v>3437</v>
      </c>
      <c r="C3564" s="113">
        <v>1976</v>
      </c>
      <c r="D3564" s="107"/>
      <c r="E3564" s="114" t="s">
        <v>378</v>
      </c>
      <c r="F3564" s="107">
        <v>2</v>
      </c>
      <c r="G3564" s="107">
        <v>1</v>
      </c>
      <c r="H3564" s="111">
        <v>399.9</v>
      </c>
      <c r="I3564" s="111">
        <v>241.3</v>
      </c>
      <c r="J3564" s="111">
        <v>241.3</v>
      </c>
      <c r="K3564" s="125">
        <v>16</v>
      </c>
      <c r="L3564" s="110">
        <f t="shared" si="866"/>
        <v>6671363.7419999987</v>
      </c>
      <c r="M3564" s="108"/>
      <c r="N3564" s="108"/>
      <c r="O3564" s="108"/>
      <c r="P3564" s="110">
        <f>'Форма 2'!C3564-M3564-N3564-O3564</f>
        <v>6671363.7419999987</v>
      </c>
      <c r="Q3564" s="111">
        <f t="shared" si="864"/>
        <v>27647.591139660166</v>
      </c>
      <c r="R3564" s="111">
        <f t="shared" si="865"/>
        <v>27647.591139660166</v>
      </c>
      <c r="S3564" s="112" t="s">
        <v>2152</v>
      </c>
      <c r="T3564" s="107" t="s">
        <v>82</v>
      </c>
      <c r="U3564" s="217"/>
      <c r="V3564" s="85"/>
      <c r="W3564" s="85"/>
      <c r="X3564" s="85"/>
      <c r="Y3564" s="85"/>
      <c r="Z3564" s="85"/>
      <c r="AA3564" s="85"/>
      <c r="AB3564" s="86"/>
      <c r="AC3564" s="86"/>
      <c r="AD3564" s="85">
        <v>1</v>
      </c>
      <c r="AE3564" s="85">
        <v>1</v>
      </c>
      <c r="AF3564" s="85">
        <v>1</v>
      </c>
      <c r="AG3564" s="85"/>
      <c r="AH3564" s="85"/>
      <c r="AI3564" s="85"/>
      <c r="AJ3564" s="85"/>
    </row>
    <row r="3565" spans="1:36" ht="16.5" thickTop="1" thickBot="1">
      <c r="A3565" s="105">
        <f t="shared" si="863"/>
        <v>411</v>
      </c>
      <c r="B3565" s="114" t="s">
        <v>689</v>
      </c>
      <c r="C3565" s="113">
        <v>1975</v>
      </c>
      <c r="D3565" s="107"/>
      <c r="E3565" s="114" t="s">
        <v>239</v>
      </c>
      <c r="F3565" s="107">
        <v>12</v>
      </c>
      <c r="G3565" s="107">
        <v>2</v>
      </c>
      <c r="H3565" s="111">
        <v>4780.8</v>
      </c>
      <c r="I3565" s="111">
        <v>4780.8</v>
      </c>
      <c r="J3565" s="111">
        <v>4780.8</v>
      </c>
      <c r="K3565" s="125">
        <v>204</v>
      </c>
      <c r="L3565" s="110">
        <f t="shared" si="866"/>
        <v>1333843.2</v>
      </c>
      <c r="M3565" s="108"/>
      <c r="N3565" s="108"/>
      <c r="O3565" s="108"/>
      <c r="P3565" s="110">
        <f>'Форма 2'!C3565-M3565-N3565-O3565</f>
        <v>1333843.2</v>
      </c>
      <c r="Q3565" s="111">
        <f t="shared" si="864"/>
        <v>279</v>
      </c>
      <c r="R3565" s="111">
        <f t="shared" si="865"/>
        <v>279</v>
      </c>
      <c r="S3565" s="112" t="s">
        <v>2152</v>
      </c>
      <c r="T3565" s="107" t="s">
        <v>82</v>
      </c>
      <c r="U3565" s="217"/>
      <c r="V3565" s="85"/>
      <c r="W3565" s="85"/>
      <c r="X3565" s="85"/>
      <c r="Y3565" s="85"/>
      <c r="Z3565" s="85"/>
      <c r="AA3565" s="85"/>
      <c r="AB3565" s="86"/>
      <c r="AC3565" s="86"/>
      <c r="AD3565" s="85"/>
      <c r="AE3565" s="85"/>
      <c r="AF3565" s="85">
        <v>1</v>
      </c>
      <c r="AG3565" s="85"/>
      <c r="AH3565" s="85"/>
      <c r="AI3565" s="85"/>
      <c r="AJ3565" s="85"/>
    </row>
    <row r="3566" spans="1:36" ht="16.5" thickTop="1" thickBot="1">
      <c r="A3566" s="105">
        <f t="shared" si="863"/>
        <v>412</v>
      </c>
      <c r="B3566" s="114" t="s">
        <v>691</v>
      </c>
      <c r="C3566" s="113">
        <v>1959</v>
      </c>
      <c r="D3566" s="107"/>
      <c r="E3566" s="114" t="s">
        <v>94</v>
      </c>
      <c r="F3566" s="107">
        <v>5</v>
      </c>
      <c r="G3566" s="107">
        <v>4</v>
      </c>
      <c r="H3566" s="111">
        <v>1687.6</v>
      </c>
      <c r="I3566" s="111">
        <v>1687.6</v>
      </c>
      <c r="J3566" s="111">
        <v>1392.7</v>
      </c>
      <c r="K3566" s="125">
        <v>123</v>
      </c>
      <c r="L3566" s="110">
        <f t="shared" si="866"/>
        <v>8239470.7359999986</v>
      </c>
      <c r="M3566" s="108"/>
      <c r="N3566" s="108"/>
      <c r="O3566" s="108"/>
      <c r="P3566" s="110">
        <f>'Форма 2'!C3566-M3566-N3566-O3566</f>
        <v>8239470.7359999986</v>
      </c>
      <c r="Q3566" s="111">
        <f t="shared" si="864"/>
        <v>4882.3599999999997</v>
      </c>
      <c r="R3566" s="111">
        <f t="shared" si="865"/>
        <v>4882.3599999999997</v>
      </c>
      <c r="S3566" s="112" t="s">
        <v>2152</v>
      </c>
      <c r="T3566" s="107" t="s">
        <v>82</v>
      </c>
      <c r="U3566" s="217"/>
      <c r="V3566" s="85"/>
      <c r="W3566" s="85"/>
      <c r="X3566" s="85"/>
      <c r="Y3566" s="85"/>
      <c r="Z3566" s="85"/>
      <c r="AA3566" s="85"/>
      <c r="AB3566" s="86"/>
      <c r="AC3566" s="86"/>
      <c r="AD3566" s="85"/>
      <c r="AE3566" s="85">
        <v>1</v>
      </c>
      <c r="AF3566" s="85"/>
      <c r="AG3566" s="85"/>
      <c r="AH3566" s="85"/>
      <c r="AI3566" s="85"/>
      <c r="AJ3566" s="85"/>
    </row>
    <row r="3567" spans="1:36" ht="16.5" thickTop="1" thickBot="1">
      <c r="A3567" s="105">
        <f t="shared" si="863"/>
        <v>413</v>
      </c>
      <c r="B3567" s="114" t="s">
        <v>3438</v>
      </c>
      <c r="C3567" s="113">
        <v>1957</v>
      </c>
      <c r="D3567" s="107"/>
      <c r="E3567" s="114" t="s">
        <v>94</v>
      </c>
      <c r="F3567" s="107">
        <v>5</v>
      </c>
      <c r="G3567" s="107">
        <v>4</v>
      </c>
      <c r="H3567" s="111">
        <v>3602.6</v>
      </c>
      <c r="I3567" s="111">
        <v>3601.3</v>
      </c>
      <c r="J3567" s="111">
        <v>2899.1</v>
      </c>
      <c r="K3567" s="125">
        <v>128</v>
      </c>
      <c r="L3567" s="110">
        <f t="shared" si="866"/>
        <v>26426439.987999998</v>
      </c>
      <c r="M3567" s="108"/>
      <c r="N3567" s="108">
        <v>12000000</v>
      </c>
      <c r="O3567" s="108"/>
      <c r="P3567" s="110">
        <f>'Форма 2'!C3567-M3567-N3567-O3567</f>
        <v>14426439.987999998</v>
      </c>
      <c r="Q3567" s="111">
        <f t="shared" si="864"/>
        <v>7338.027931024907</v>
      </c>
      <c r="R3567" s="111">
        <f t="shared" si="865"/>
        <v>7338.027931024907</v>
      </c>
      <c r="S3567" s="112" t="s">
        <v>2152</v>
      </c>
      <c r="T3567" s="107" t="s">
        <v>82</v>
      </c>
      <c r="U3567" s="217"/>
      <c r="V3567" s="85"/>
      <c r="W3567" s="85"/>
      <c r="X3567" s="85">
        <v>1</v>
      </c>
      <c r="Y3567" s="85">
        <v>1</v>
      </c>
      <c r="Z3567" s="85">
        <v>1</v>
      </c>
      <c r="AA3567" s="85"/>
      <c r="AB3567" s="86"/>
      <c r="AC3567" s="86"/>
      <c r="AD3567" s="85"/>
      <c r="AE3567" s="85">
        <v>1</v>
      </c>
      <c r="AF3567" s="85">
        <v>1</v>
      </c>
      <c r="AG3567" s="85"/>
      <c r="AH3567" s="85"/>
      <c r="AI3567" s="85"/>
      <c r="AJ3567" s="85"/>
    </row>
    <row r="3568" spans="1:36" ht="16.5" thickTop="1" thickBot="1">
      <c r="A3568" s="105">
        <f t="shared" si="863"/>
        <v>414</v>
      </c>
      <c r="B3568" s="114" t="s">
        <v>3439</v>
      </c>
      <c r="C3568" s="113">
        <v>1963</v>
      </c>
      <c r="D3568" s="107"/>
      <c r="E3568" s="114" t="s">
        <v>94</v>
      </c>
      <c r="F3568" s="107">
        <v>5</v>
      </c>
      <c r="G3568" s="107">
        <v>2</v>
      </c>
      <c r="H3568" s="111">
        <v>1736.6</v>
      </c>
      <c r="I3568" s="111">
        <v>1590.1</v>
      </c>
      <c r="J3568" s="111">
        <v>1590.1</v>
      </c>
      <c r="K3568" s="125">
        <v>83</v>
      </c>
      <c r="L3568" s="110">
        <f t="shared" si="866"/>
        <v>7820812.8320000004</v>
      </c>
      <c r="M3568" s="108"/>
      <c r="N3568" s="108"/>
      <c r="O3568" s="108"/>
      <c r="P3568" s="110">
        <f>'Форма 2'!C3568-M3568-N3568-O3568</f>
        <v>7820812.8320000004</v>
      </c>
      <c r="Q3568" s="111">
        <f t="shared" si="864"/>
        <v>4918.4408729010756</v>
      </c>
      <c r="R3568" s="111">
        <f t="shared" si="865"/>
        <v>4918.4408729010756</v>
      </c>
      <c r="S3568" s="112" t="s">
        <v>2152</v>
      </c>
      <c r="T3568" s="107" t="s">
        <v>82</v>
      </c>
      <c r="U3568" s="217"/>
      <c r="V3568" s="85"/>
      <c r="W3568" s="85"/>
      <c r="X3568" s="85"/>
      <c r="Y3568" s="85"/>
      <c r="Z3568" s="85"/>
      <c r="AA3568" s="85"/>
      <c r="AB3568" s="86"/>
      <c r="AC3568" s="86"/>
      <c r="AD3568" s="85">
        <v>1</v>
      </c>
      <c r="AE3568" s="85"/>
      <c r="AF3568" s="85"/>
      <c r="AG3568" s="85"/>
      <c r="AH3568" s="85"/>
      <c r="AI3568" s="85"/>
      <c r="AJ3568" s="85"/>
    </row>
    <row r="3569" spans="1:36" ht="16.5" thickTop="1" thickBot="1">
      <c r="A3569" s="105">
        <f t="shared" si="863"/>
        <v>415</v>
      </c>
      <c r="B3569" s="114" t="s">
        <v>3440</v>
      </c>
      <c r="C3569" s="113">
        <v>1961</v>
      </c>
      <c r="D3569" s="107"/>
      <c r="E3569" s="114" t="s">
        <v>94</v>
      </c>
      <c r="F3569" s="107">
        <v>5</v>
      </c>
      <c r="G3569" s="107">
        <v>2</v>
      </c>
      <c r="H3569" s="111">
        <v>1575.5</v>
      </c>
      <c r="I3569" s="111">
        <v>988</v>
      </c>
      <c r="J3569" s="111">
        <v>918.9</v>
      </c>
      <c r="K3569" s="125">
        <v>83</v>
      </c>
      <c r="L3569" s="110">
        <f t="shared" si="866"/>
        <v>7095295.7600000007</v>
      </c>
      <c r="M3569" s="108"/>
      <c r="N3569" s="108"/>
      <c r="O3569" s="108"/>
      <c r="P3569" s="110">
        <f>'Форма 2'!C3569-M3569-N3569-O3569</f>
        <v>7095295.7600000007</v>
      </c>
      <c r="Q3569" s="111">
        <f t="shared" si="864"/>
        <v>7181.4734412955477</v>
      </c>
      <c r="R3569" s="111">
        <f t="shared" si="865"/>
        <v>7181.4734412955477</v>
      </c>
      <c r="S3569" s="112" t="s">
        <v>2152</v>
      </c>
      <c r="T3569" s="107" t="s">
        <v>82</v>
      </c>
      <c r="U3569" s="217"/>
      <c r="V3569" s="85"/>
      <c r="W3569" s="85"/>
      <c r="X3569" s="85"/>
      <c r="Y3569" s="85"/>
      <c r="Z3569" s="85"/>
      <c r="AA3569" s="85"/>
      <c r="AB3569" s="86"/>
      <c r="AC3569" s="86"/>
      <c r="AD3569" s="85">
        <v>1</v>
      </c>
      <c r="AE3569" s="85"/>
      <c r="AF3569" s="85"/>
      <c r="AG3569" s="85"/>
      <c r="AH3569" s="85"/>
      <c r="AI3569" s="85"/>
      <c r="AJ3569" s="85"/>
    </row>
    <row r="3570" spans="1:36" ht="16.5" thickTop="1" thickBot="1">
      <c r="A3570" s="105">
        <f t="shared" si="863"/>
        <v>416</v>
      </c>
      <c r="B3570" s="114" t="s">
        <v>3441</v>
      </c>
      <c r="C3570" s="113">
        <v>1957</v>
      </c>
      <c r="D3570" s="107"/>
      <c r="E3570" s="114" t="s">
        <v>94</v>
      </c>
      <c r="F3570" s="107">
        <v>3</v>
      </c>
      <c r="G3570" s="107">
        <v>4</v>
      </c>
      <c r="H3570" s="111">
        <v>1958.7</v>
      </c>
      <c r="I3570" s="111">
        <v>1852.3</v>
      </c>
      <c r="J3570" s="111">
        <v>1686.3</v>
      </c>
      <c r="K3570" s="125">
        <v>96</v>
      </c>
      <c r="L3570" s="110">
        <f t="shared" si="866"/>
        <v>3282487.395</v>
      </c>
      <c r="M3570" s="108"/>
      <c r="N3570" s="108"/>
      <c r="O3570" s="108"/>
      <c r="P3570" s="110">
        <f>'Форма 2'!C3570-M3570-N3570-O3570</f>
        <v>3282487.395</v>
      </c>
      <c r="Q3570" s="111">
        <f t="shared" si="864"/>
        <v>1772.1143416293257</v>
      </c>
      <c r="R3570" s="111">
        <f t="shared" si="865"/>
        <v>1772.1143416293257</v>
      </c>
      <c r="S3570" s="112" t="s">
        <v>2152</v>
      </c>
      <c r="T3570" s="107" t="s">
        <v>82</v>
      </c>
      <c r="U3570" s="217"/>
      <c r="V3570" s="85"/>
      <c r="W3570" s="85"/>
      <c r="X3570" s="85">
        <v>1</v>
      </c>
      <c r="Y3570" s="85"/>
      <c r="Z3570" s="85"/>
      <c r="AA3570" s="85"/>
      <c r="AB3570" s="86"/>
      <c r="AC3570" s="86"/>
      <c r="AD3570" s="85"/>
      <c r="AE3570" s="85"/>
      <c r="AF3570" s="85">
        <v>1</v>
      </c>
      <c r="AG3570" s="85"/>
      <c r="AH3570" s="85"/>
      <c r="AI3570" s="85"/>
      <c r="AJ3570" s="85"/>
    </row>
    <row r="3571" spans="1:36" ht="16.5" thickTop="1" thickBot="1">
      <c r="A3571" s="105">
        <f t="shared" ref="A3571:A3634" si="867">A3570+1</f>
        <v>417</v>
      </c>
      <c r="B3571" s="114" t="s">
        <v>3442</v>
      </c>
      <c r="C3571" s="113">
        <v>1968</v>
      </c>
      <c r="D3571" s="107"/>
      <c r="E3571" s="114" t="s">
        <v>239</v>
      </c>
      <c r="F3571" s="107">
        <v>5</v>
      </c>
      <c r="G3571" s="107">
        <v>6</v>
      </c>
      <c r="H3571" s="111">
        <v>4428.3999999999996</v>
      </c>
      <c r="I3571" s="111">
        <v>4248.1499999999996</v>
      </c>
      <c r="J3571" s="111">
        <v>4248.1499999999996</v>
      </c>
      <c r="K3571" s="125">
        <v>241</v>
      </c>
      <c r="L3571" s="110">
        <f t="shared" si="866"/>
        <v>1439672.84</v>
      </c>
      <c r="M3571" s="108"/>
      <c r="N3571" s="108"/>
      <c r="O3571" s="108"/>
      <c r="P3571" s="110">
        <f>'Форма 2'!C3571-M3571-N3571-O3571</f>
        <v>1439672.84</v>
      </c>
      <c r="Q3571" s="111">
        <f t="shared" si="864"/>
        <v>338.89406918305622</v>
      </c>
      <c r="R3571" s="111">
        <f t="shared" si="865"/>
        <v>338.89406918305622</v>
      </c>
      <c r="S3571" s="112" t="s">
        <v>2152</v>
      </c>
      <c r="T3571" s="107" t="s">
        <v>82</v>
      </c>
      <c r="U3571" s="217"/>
      <c r="V3571" s="85"/>
      <c r="W3571" s="85"/>
      <c r="X3571" s="85">
        <v>1</v>
      </c>
      <c r="Y3571" s="85"/>
      <c r="Z3571" s="85"/>
      <c r="AA3571" s="85"/>
      <c r="AB3571" s="86"/>
      <c r="AC3571" s="86"/>
      <c r="AD3571" s="85"/>
      <c r="AE3571" s="85"/>
      <c r="AF3571" s="85"/>
      <c r="AG3571" s="85"/>
      <c r="AH3571" s="85"/>
      <c r="AI3571" s="85"/>
      <c r="AJ3571" s="85"/>
    </row>
    <row r="3572" spans="1:36" ht="16.5" thickTop="1" thickBot="1">
      <c r="A3572" s="105">
        <f t="shared" si="867"/>
        <v>418</v>
      </c>
      <c r="B3572" s="114" t="s">
        <v>3443</v>
      </c>
      <c r="C3572" s="113">
        <v>1965</v>
      </c>
      <c r="D3572" s="107"/>
      <c r="E3572" s="114" t="s">
        <v>239</v>
      </c>
      <c r="F3572" s="107">
        <v>5</v>
      </c>
      <c r="G3572" s="107">
        <v>4</v>
      </c>
      <c r="H3572" s="111">
        <v>3539.2</v>
      </c>
      <c r="I3572" s="111">
        <v>3358.95</v>
      </c>
      <c r="J3572" s="111">
        <v>3358.95</v>
      </c>
      <c r="K3572" s="125">
        <v>137</v>
      </c>
      <c r="L3572" s="110">
        <f t="shared" si="866"/>
        <v>15938857.984000001</v>
      </c>
      <c r="M3572" s="108"/>
      <c r="N3572" s="108"/>
      <c r="O3572" s="108"/>
      <c r="P3572" s="110">
        <f>'Форма 2'!C3572-M3572-N3572-O3572</f>
        <v>15938857.984000001</v>
      </c>
      <c r="Q3572" s="111">
        <f t="shared" si="864"/>
        <v>4745.1906053975208</v>
      </c>
      <c r="R3572" s="111">
        <f t="shared" si="865"/>
        <v>4745.1906053975208</v>
      </c>
      <c r="S3572" s="112" t="s">
        <v>2152</v>
      </c>
      <c r="T3572" s="107" t="s">
        <v>82</v>
      </c>
      <c r="U3572" s="217"/>
      <c r="V3572" s="85"/>
      <c r="W3572" s="85"/>
      <c r="X3572" s="85"/>
      <c r="Y3572" s="85"/>
      <c r="Z3572" s="85"/>
      <c r="AA3572" s="85"/>
      <c r="AB3572" s="86"/>
      <c r="AC3572" s="86"/>
      <c r="AD3572" s="85">
        <v>1</v>
      </c>
      <c r="AE3572" s="85"/>
      <c r="AF3572" s="85"/>
      <c r="AG3572" s="85"/>
      <c r="AH3572" s="85"/>
      <c r="AI3572" s="85"/>
      <c r="AJ3572" s="85"/>
    </row>
    <row r="3573" spans="1:36" ht="16.5" thickTop="1" thickBot="1">
      <c r="A3573" s="105">
        <f t="shared" si="867"/>
        <v>419</v>
      </c>
      <c r="B3573" s="114" t="s">
        <v>1624</v>
      </c>
      <c r="C3573" s="113">
        <v>1984</v>
      </c>
      <c r="D3573" s="107"/>
      <c r="E3573" s="114" t="s">
        <v>94</v>
      </c>
      <c r="F3573" s="107">
        <v>5</v>
      </c>
      <c r="G3573" s="107">
        <v>6</v>
      </c>
      <c r="H3573" s="111">
        <v>5284.4</v>
      </c>
      <c r="I3573" s="111">
        <v>4770.8999999999996</v>
      </c>
      <c r="J3573" s="111">
        <v>4076.1</v>
      </c>
      <c r="K3573" s="125">
        <v>143</v>
      </c>
      <c r="L3573" s="110">
        <f t="shared" si="866"/>
        <v>25800343.183999997</v>
      </c>
      <c r="M3573" s="108"/>
      <c r="N3573" s="108"/>
      <c r="O3573" s="108"/>
      <c r="P3573" s="110">
        <f>'Форма 2'!C3573-M3573-N3573-O3573</f>
        <v>25800343.183999997</v>
      </c>
      <c r="Q3573" s="111">
        <f t="shared" si="864"/>
        <v>5407.8566274707073</v>
      </c>
      <c r="R3573" s="111">
        <f t="shared" si="865"/>
        <v>5407.8566274707073</v>
      </c>
      <c r="S3573" s="112" t="s">
        <v>2152</v>
      </c>
      <c r="T3573" s="107" t="s">
        <v>92</v>
      </c>
      <c r="U3573" s="217"/>
      <c r="V3573" s="85"/>
      <c r="W3573" s="85"/>
      <c r="X3573" s="85"/>
      <c r="Y3573" s="85"/>
      <c r="Z3573" s="85"/>
      <c r="AA3573" s="85"/>
      <c r="AB3573" s="86"/>
      <c r="AC3573" s="86"/>
      <c r="AD3573" s="85"/>
      <c r="AE3573" s="85">
        <v>1</v>
      </c>
      <c r="AF3573" s="85"/>
      <c r="AG3573" s="85"/>
      <c r="AH3573" s="85"/>
      <c r="AI3573" s="85"/>
      <c r="AJ3573" s="85"/>
    </row>
    <row r="3574" spans="1:36" ht="16.5" thickTop="1" thickBot="1">
      <c r="A3574" s="105">
        <f t="shared" si="867"/>
        <v>420</v>
      </c>
      <c r="B3574" s="114" t="s">
        <v>3444</v>
      </c>
      <c r="C3574" s="113">
        <v>1971</v>
      </c>
      <c r="D3574" s="107"/>
      <c r="E3574" s="114" t="s">
        <v>239</v>
      </c>
      <c r="F3574" s="107">
        <v>5</v>
      </c>
      <c r="G3574" s="107">
        <v>8</v>
      </c>
      <c r="H3574" s="111">
        <v>5688</v>
      </c>
      <c r="I3574" s="111">
        <v>5631.8</v>
      </c>
      <c r="J3574" s="111">
        <v>5587.3</v>
      </c>
      <c r="K3574" s="125">
        <v>251</v>
      </c>
      <c r="L3574" s="110">
        <f t="shared" si="866"/>
        <v>1849168.8</v>
      </c>
      <c r="M3574" s="108"/>
      <c r="N3574" s="108"/>
      <c r="O3574" s="108"/>
      <c r="P3574" s="110">
        <f>'Форма 2'!C3574-M3574-N3574-O3574</f>
        <v>1849168.8</v>
      </c>
      <c r="Q3574" s="111">
        <f t="shared" si="864"/>
        <v>328.34418835896162</v>
      </c>
      <c r="R3574" s="111">
        <f t="shared" si="865"/>
        <v>328.34418835896162</v>
      </c>
      <c r="S3574" s="112" t="s">
        <v>2152</v>
      </c>
      <c r="T3574" s="107" t="s">
        <v>82</v>
      </c>
      <c r="U3574" s="217"/>
      <c r="V3574" s="85"/>
      <c r="W3574" s="85"/>
      <c r="X3574" s="85">
        <v>1</v>
      </c>
      <c r="Y3574" s="85"/>
      <c r="Z3574" s="85"/>
      <c r="AA3574" s="85"/>
      <c r="AB3574" s="86"/>
      <c r="AC3574" s="86"/>
      <c r="AD3574" s="85"/>
      <c r="AE3574" s="85"/>
      <c r="AF3574" s="85"/>
      <c r="AG3574" s="85"/>
      <c r="AH3574" s="85"/>
      <c r="AI3574" s="85"/>
      <c r="AJ3574" s="85"/>
    </row>
    <row r="3575" spans="1:36" ht="16.5" thickTop="1" thickBot="1">
      <c r="A3575" s="105">
        <f t="shared" si="867"/>
        <v>421</v>
      </c>
      <c r="B3575" s="114" t="s">
        <v>698</v>
      </c>
      <c r="C3575" s="123">
        <v>1969</v>
      </c>
      <c r="D3575" s="107"/>
      <c r="E3575" s="114" t="s">
        <v>94</v>
      </c>
      <c r="F3575" s="107">
        <v>5</v>
      </c>
      <c r="G3575" s="107">
        <v>4</v>
      </c>
      <c r="H3575" s="111">
        <v>3492.9</v>
      </c>
      <c r="I3575" s="111">
        <v>3085.9</v>
      </c>
      <c r="J3575" s="111">
        <v>3085.9</v>
      </c>
      <c r="K3575" s="125">
        <v>147</v>
      </c>
      <c r="L3575" s="110">
        <f t="shared" si="866"/>
        <v>471580.43000000005</v>
      </c>
      <c r="M3575" s="108"/>
      <c r="N3575" s="108"/>
      <c r="O3575" s="108"/>
      <c r="P3575" s="110">
        <f>'Форма 2'!C3575-M3575-N3575-O3575</f>
        <v>471580.43000000005</v>
      </c>
      <c r="Q3575" s="111">
        <f t="shared" si="864"/>
        <v>152.81779383648208</v>
      </c>
      <c r="R3575" s="111">
        <f t="shared" si="865"/>
        <v>152.81779383648208</v>
      </c>
      <c r="S3575" s="112" t="s">
        <v>2152</v>
      </c>
      <c r="T3575" s="107" t="s">
        <v>82</v>
      </c>
      <c r="U3575" s="217"/>
      <c r="V3575" s="85"/>
      <c r="W3575" s="85"/>
      <c r="X3575" s="85"/>
      <c r="Y3575" s="85"/>
      <c r="Z3575" s="172"/>
      <c r="AA3575" s="172"/>
      <c r="AB3575" s="171"/>
      <c r="AC3575" s="154"/>
      <c r="AD3575" s="85"/>
      <c r="AE3575" s="85"/>
      <c r="AF3575" s="85"/>
      <c r="AG3575" s="166" t="s">
        <v>5105</v>
      </c>
      <c r="AH3575" s="85"/>
      <c r="AI3575" s="85"/>
      <c r="AJ3575" s="85"/>
    </row>
    <row r="3576" spans="1:36" ht="16.5" thickTop="1" thickBot="1">
      <c r="A3576" s="105">
        <f t="shared" si="867"/>
        <v>422</v>
      </c>
      <c r="B3576" s="114" t="s">
        <v>3445</v>
      </c>
      <c r="C3576" s="113">
        <v>1963</v>
      </c>
      <c r="D3576" s="107"/>
      <c r="E3576" s="114" t="s">
        <v>80</v>
      </c>
      <c r="F3576" s="107">
        <v>5</v>
      </c>
      <c r="G3576" s="107">
        <v>3</v>
      </c>
      <c r="H3576" s="111">
        <v>2685.1</v>
      </c>
      <c r="I3576" s="111">
        <v>2223.4</v>
      </c>
      <c r="J3576" s="111">
        <v>2223.4</v>
      </c>
      <c r="K3576" s="125">
        <v>110</v>
      </c>
      <c r="L3576" s="110">
        <f t="shared" si="866"/>
        <v>12092401.552000001</v>
      </c>
      <c r="M3576" s="108"/>
      <c r="N3576" s="108"/>
      <c r="O3576" s="108"/>
      <c r="P3576" s="110">
        <f>'Форма 2'!C3576-M3576-N3576-O3576</f>
        <v>12092401.552000001</v>
      </c>
      <c r="Q3576" s="111">
        <f t="shared" si="864"/>
        <v>5438.6981883601693</v>
      </c>
      <c r="R3576" s="111">
        <f t="shared" si="865"/>
        <v>5438.6981883601693</v>
      </c>
      <c r="S3576" s="112" t="s">
        <v>2152</v>
      </c>
      <c r="T3576" s="107" t="s">
        <v>82</v>
      </c>
      <c r="U3576" s="217"/>
      <c r="V3576" s="85"/>
      <c r="W3576" s="85"/>
      <c r="X3576" s="85"/>
      <c r="Y3576" s="85"/>
      <c r="Z3576" s="85"/>
      <c r="AA3576" s="85"/>
      <c r="AB3576" s="86"/>
      <c r="AC3576" s="86"/>
      <c r="AD3576" s="85">
        <v>1</v>
      </c>
      <c r="AE3576" s="85"/>
      <c r="AF3576" s="85"/>
      <c r="AG3576" s="85"/>
      <c r="AH3576" s="85"/>
      <c r="AI3576" s="85"/>
      <c r="AJ3576" s="85"/>
    </row>
    <row r="3577" spans="1:36" ht="16.5" thickTop="1" thickBot="1">
      <c r="A3577" s="105">
        <f t="shared" si="867"/>
        <v>423</v>
      </c>
      <c r="B3577" s="114" t="s">
        <v>3446</v>
      </c>
      <c r="C3577" s="113">
        <v>1963</v>
      </c>
      <c r="D3577" s="107"/>
      <c r="E3577" s="114" t="s">
        <v>80</v>
      </c>
      <c r="F3577" s="107">
        <v>5</v>
      </c>
      <c r="G3577" s="107">
        <v>3</v>
      </c>
      <c r="H3577" s="111">
        <v>2740</v>
      </c>
      <c r="I3577" s="111">
        <v>2519.4</v>
      </c>
      <c r="J3577" s="111">
        <v>2519.4</v>
      </c>
      <c r="K3577" s="125">
        <v>113</v>
      </c>
      <c r="L3577" s="110">
        <f t="shared" si="866"/>
        <v>12339644.800000001</v>
      </c>
      <c r="M3577" s="108"/>
      <c r="N3577" s="108"/>
      <c r="O3577" s="108"/>
      <c r="P3577" s="110">
        <f>'Форма 2'!C3577-M3577-N3577-O3577</f>
        <v>12339644.800000001</v>
      </c>
      <c r="Q3577" s="111">
        <f t="shared" si="864"/>
        <v>4897.8505993490517</v>
      </c>
      <c r="R3577" s="111">
        <f t="shared" si="865"/>
        <v>4897.8505993490517</v>
      </c>
      <c r="S3577" s="112" t="s">
        <v>2152</v>
      </c>
      <c r="T3577" s="107" t="s">
        <v>82</v>
      </c>
      <c r="U3577" s="217"/>
      <c r="V3577" s="85"/>
      <c r="W3577" s="85"/>
      <c r="X3577" s="85"/>
      <c r="Y3577" s="85"/>
      <c r="Z3577" s="85"/>
      <c r="AA3577" s="85"/>
      <c r="AB3577" s="86"/>
      <c r="AC3577" s="86"/>
      <c r="AD3577" s="85">
        <v>1</v>
      </c>
      <c r="AE3577" s="85"/>
      <c r="AF3577" s="85"/>
      <c r="AG3577" s="85"/>
      <c r="AH3577" s="85"/>
      <c r="AI3577" s="85"/>
      <c r="AJ3577" s="85"/>
    </row>
    <row r="3578" spans="1:36" ht="16.5" thickTop="1" thickBot="1">
      <c r="A3578" s="105">
        <f t="shared" si="867"/>
        <v>424</v>
      </c>
      <c r="B3578" s="114" t="s">
        <v>699</v>
      </c>
      <c r="C3578" s="113">
        <v>1974</v>
      </c>
      <c r="D3578" s="107"/>
      <c r="E3578" s="114" t="s">
        <v>94</v>
      </c>
      <c r="F3578" s="107">
        <v>9</v>
      </c>
      <c r="G3578" s="107">
        <v>7</v>
      </c>
      <c r="H3578" s="111">
        <v>12039.9</v>
      </c>
      <c r="I3578" s="111">
        <v>10666.300000000001</v>
      </c>
      <c r="J3578" s="111">
        <v>9441.2000000000007</v>
      </c>
      <c r="K3578" s="125">
        <v>393</v>
      </c>
      <c r="L3578" s="110">
        <f t="shared" si="866"/>
        <v>5845973.4450000003</v>
      </c>
      <c r="M3578" s="108"/>
      <c r="N3578" s="108"/>
      <c r="O3578" s="108"/>
      <c r="P3578" s="110">
        <f>'Форма 2'!C3578-M3578-N3578-O3578</f>
        <v>5845973.4450000003</v>
      </c>
      <c r="Q3578" s="111">
        <f t="shared" si="864"/>
        <v>548.07885067924212</v>
      </c>
      <c r="R3578" s="111">
        <f t="shared" si="865"/>
        <v>548.07885067924212</v>
      </c>
      <c r="S3578" s="112" t="s">
        <v>2152</v>
      </c>
      <c r="T3578" s="107" t="s">
        <v>92</v>
      </c>
      <c r="U3578" s="217"/>
      <c r="V3578" s="85"/>
      <c r="W3578" s="85"/>
      <c r="X3578" s="85"/>
      <c r="Y3578" s="85"/>
      <c r="Z3578" s="85"/>
      <c r="AA3578" s="85"/>
      <c r="AB3578" s="86"/>
      <c r="AC3578" s="86"/>
      <c r="AD3578" s="85"/>
      <c r="AE3578" s="85"/>
      <c r="AF3578" s="85">
        <v>1</v>
      </c>
      <c r="AG3578" s="85"/>
      <c r="AH3578" s="85"/>
      <c r="AI3578" s="85"/>
      <c r="AJ3578" s="85"/>
    </row>
    <row r="3579" spans="1:36" ht="16.5" thickTop="1" thickBot="1">
      <c r="A3579" s="105">
        <f t="shared" si="867"/>
        <v>425</v>
      </c>
      <c r="B3579" s="114" t="s">
        <v>3447</v>
      </c>
      <c r="C3579" s="113">
        <v>1963</v>
      </c>
      <c r="D3579" s="107"/>
      <c r="E3579" s="114" t="s">
        <v>80</v>
      </c>
      <c r="F3579" s="107">
        <v>5</v>
      </c>
      <c r="G3579" s="107">
        <v>2</v>
      </c>
      <c r="H3579" s="111">
        <v>1436.1</v>
      </c>
      <c r="I3579" s="111">
        <v>1281.5</v>
      </c>
      <c r="J3579" s="111">
        <v>1281.5</v>
      </c>
      <c r="K3579" s="125">
        <v>57</v>
      </c>
      <c r="L3579" s="110">
        <f t="shared" si="866"/>
        <v>6467505.0720000006</v>
      </c>
      <c r="M3579" s="108"/>
      <c r="N3579" s="108"/>
      <c r="O3579" s="108"/>
      <c r="P3579" s="110">
        <f>'Форма 2'!C3579-M3579-N3579-O3579</f>
        <v>6467505.0720000006</v>
      </c>
      <c r="Q3579" s="111">
        <f t="shared" si="864"/>
        <v>5046.8240905189232</v>
      </c>
      <c r="R3579" s="111">
        <f t="shared" si="865"/>
        <v>5046.8240905189232</v>
      </c>
      <c r="S3579" s="112" t="s">
        <v>2152</v>
      </c>
      <c r="T3579" s="107" t="s">
        <v>82</v>
      </c>
      <c r="U3579" s="217"/>
      <c r="V3579" s="85"/>
      <c r="W3579" s="85"/>
      <c r="X3579" s="85"/>
      <c r="Y3579" s="85"/>
      <c r="Z3579" s="85"/>
      <c r="AA3579" s="85"/>
      <c r="AB3579" s="86"/>
      <c r="AC3579" s="86"/>
      <c r="AD3579" s="85">
        <v>1</v>
      </c>
      <c r="AE3579" s="85"/>
      <c r="AF3579" s="85"/>
      <c r="AG3579" s="85"/>
      <c r="AH3579" s="85"/>
      <c r="AI3579" s="85"/>
      <c r="AJ3579" s="85"/>
    </row>
    <row r="3580" spans="1:36" ht="16.5" thickTop="1" thickBot="1">
      <c r="A3580" s="105">
        <f t="shared" si="867"/>
        <v>426</v>
      </c>
      <c r="B3580" s="114" t="s">
        <v>3448</v>
      </c>
      <c r="C3580" s="123">
        <v>1965</v>
      </c>
      <c r="D3580" s="107"/>
      <c r="E3580" s="114" t="s">
        <v>91</v>
      </c>
      <c r="F3580" s="107">
        <v>5</v>
      </c>
      <c r="G3580" s="107">
        <v>3</v>
      </c>
      <c r="H3580" s="111">
        <v>3285</v>
      </c>
      <c r="I3580" s="111">
        <v>1860.6</v>
      </c>
      <c r="J3580" s="111">
        <v>1860.6</v>
      </c>
      <c r="K3580" s="125">
        <v>98</v>
      </c>
      <c r="L3580" s="110">
        <f t="shared" si="866"/>
        <v>471580.43000000005</v>
      </c>
      <c r="M3580" s="108"/>
      <c r="N3580" s="108"/>
      <c r="O3580" s="108"/>
      <c r="P3580" s="110">
        <f>'Форма 2'!C3580-M3580-N3580-O3580</f>
        <v>471580.43000000005</v>
      </c>
      <c r="Q3580" s="111">
        <f t="shared" si="864"/>
        <v>253.45610555734714</v>
      </c>
      <c r="R3580" s="111">
        <f t="shared" si="865"/>
        <v>253.45610555734714</v>
      </c>
      <c r="S3580" s="112" t="s">
        <v>2152</v>
      </c>
      <c r="T3580" s="107" t="s">
        <v>82</v>
      </c>
      <c r="U3580" s="217"/>
      <c r="V3580" s="85"/>
      <c r="W3580" s="85"/>
      <c r="X3580" s="85"/>
      <c r="Y3580" s="85"/>
      <c r="Z3580" s="172"/>
      <c r="AA3580" s="172"/>
      <c r="AB3580" s="171"/>
      <c r="AC3580" s="154"/>
      <c r="AD3580" s="85"/>
      <c r="AE3580" s="85"/>
      <c r="AF3580" s="85"/>
      <c r="AG3580" s="166" t="s">
        <v>5105</v>
      </c>
      <c r="AH3580" s="85"/>
      <c r="AI3580" s="85"/>
      <c r="AJ3580" s="85"/>
    </row>
    <row r="3581" spans="1:36" ht="16.5" thickTop="1" thickBot="1">
      <c r="A3581" s="105">
        <f t="shared" si="867"/>
        <v>427</v>
      </c>
      <c r="B3581" s="114" t="s">
        <v>3449</v>
      </c>
      <c r="C3581" s="123">
        <v>1988</v>
      </c>
      <c r="D3581" s="107"/>
      <c r="E3581" s="114" t="s">
        <v>94</v>
      </c>
      <c r="F3581" s="107">
        <v>14</v>
      </c>
      <c r="G3581" s="107">
        <v>1</v>
      </c>
      <c r="H3581" s="111">
        <v>5179.1000000000004</v>
      </c>
      <c r="I3581" s="111">
        <v>5179.1000000000004</v>
      </c>
      <c r="J3581" s="111">
        <v>5179.1000000000004</v>
      </c>
      <c r="K3581" s="125">
        <v>200</v>
      </c>
      <c r="L3581" s="110">
        <f t="shared" si="866"/>
        <v>13632478.811000001</v>
      </c>
      <c r="M3581" s="108"/>
      <c r="N3581" s="108"/>
      <c r="O3581" s="108"/>
      <c r="P3581" s="110">
        <f>'Форма 2'!C3581-M3581-N3581-O3581</f>
        <v>13632478.811000001</v>
      </c>
      <c r="Q3581" s="111">
        <f t="shared" si="864"/>
        <v>2632.21</v>
      </c>
      <c r="R3581" s="111">
        <f t="shared" si="865"/>
        <v>2632.21</v>
      </c>
      <c r="S3581" s="112" t="s">
        <v>2152</v>
      </c>
      <c r="T3581" s="107" t="s">
        <v>82</v>
      </c>
      <c r="U3581" s="217"/>
      <c r="V3581" s="85"/>
      <c r="W3581" s="85"/>
      <c r="X3581" s="85"/>
      <c r="Y3581" s="85"/>
      <c r="Z3581" s="85"/>
      <c r="AA3581" s="85"/>
      <c r="AB3581" s="86"/>
      <c r="AC3581" s="86"/>
      <c r="AD3581" s="85">
        <v>1</v>
      </c>
      <c r="AE3581" s="85"/>
      <c r="AF3581" s="85"/>
      <c r="AG3581" s="85"/>
      <c r="AH3581" s="85">
        <v>1</v>
      </c>
      <c r="AI3581" s="85"/>
      <c r="AJ3581" s="85"/>
    </row>
    <row r="3582" spans="1:36" ht="16.5" thickTop="1" thickBot="1">
      <c r="A3582" s="105">
        <f t="shared" si="867"/>
        <v>428</v>
      </c>
      <c r="B3582" s="114" t="s">
        <v>3450</v>
      </c>
      <c r="C3582" s="123">
        <v>1965</v>
      </c>
      <c r="D3582" s="107"/>
      <c r="E3582" s="114" t="s">
        <v>91</v>
      </c>
      <c r="F3582" s="107">
        <v>5</v>
      </c>
      <c r="G3582" s="107">
        <v>3</v>
      </c>
      <c r="H3582" s="111">
        <v>2632.92</v>
      </c>
      <c r="I3582" s="111">
        <v>1797.7</v>
      </c>
      <c r="J3582" s="111">
        <v>1797.7</v>
      </c>
      <c r="K3582" s="125">
        <v>119</v>
      </c>
      <c r="L3582" s="110">
        <f t="shared" si="866"/>
        <v>471580.43000000005</v>
      </c>
      <c r="M3582" s="108"/>
      <c r="N3582" s="108"/>
      <c r="O3582" s="108"/>
      <c r="P3582" s="110">
        <f>'Форма 2'!C3582-M3582-N3582-O3582</f>
        <v>471580.43000000005</v>
      </c>
      <c r="Q3582" s="111">
        <f t="shared" si="864"/>
        <v>262.32431996439897</v>
      </c>
      <c r="R3582" s="111">
        <f t="shared" si="865"/>
        <v>262.32431996439897</v>
      </c>
      <c r="S3582" s="112" t="s">
        <v>2152</v>
      </c>
      <c r="T3582" s="107" t="s">
        <v>82</v>
      </c>
      <c r="U3582" s="217"/>
      <c r="V3582" s="85"/>
      <c r="W3582" s="85"/>
      <c r="X3582" s="85"/>
      <c r="Y3582" s="85"/>
      <c r="Z3582" s="172"/>
      <c r="AA3582" s="172"/>
      <c r="AB3582" s="171"/>
      <c r="AC3582" s="154"/>
      <c r="AD3582" s="85"/>
      <c r="AE3582" s="85"/>
      <c r="AF3582" s="85"/>
      <c r="AG3582" s="166" t="s">
        <v>5105</v>
      </c>
      <c r="AH3582" s="85"/>
      <c r="AI3582" s="85"/>
      <c r="AJ3582" s="85"/>
    </row>
    <row r="3583" spans="1:36" ht="16.5" thickTop="1" thickBot="1">
      <c r="A3583" s="105">
        <f t="shared" si="867"/>
        <v>429</v>
      </c>
      <c r="B3583" s="114" t="s">
        <v>3451</v>
      </c>
      <c r="C3583" s="113">
        <v>1965</v>
      </c>
      <c r="D3583" s="107"/>
      <c r="E3583" s="114" t="s">
        <v>239</v>
      </c>
      <c r="F3583" s="107">
        <v>5</v>
      </c>
      <c r="G3583" s="107">
        <v>3</v>
      </c>
      <c r="H3583" s="111">
        <v>4180.6000000000004</v>
      </c>
      <c r="I3583" s="111">
        <v>3851.4</v>
      </c>
      <c r="J3583" s="111">
        <v>2656.8</v>
      </c>
      <c r="K3583" s="125">
        <v>111</v>
      </c>
      <c r="L3583" s="110">
        <f t="shared" si="866"/>
        <v>18827415.712000005</v>
      </c>
      <c r="M3583" s="108"/>
      <c r="N3583" s="108"/>
      <c r="O3583" s="108"/>
      <c r="P3583" s="110">
        <f>'Форма 2'!C3583-M3583-N3583-O3583</f>
        <v>18827415.712000005</v>
      </c>
      <c r="Q3583" s="111">
        <f t="shared" si="864"/>
        <v>4888.4602253725925</v>
      </c>
      <c r="R3583" s="111">
        <f t="shared" si="865"/>
        <v>4888.4602253725925</v>
      </c>
      <c r="S3583" s="112" t="s">
        <v>2152</v>
      </c>
      <c r="T3583" s="107" t="s">
        <v>82</v>
      </c>
      <c r="U3583" s="217"/>
      <c r="V3583" s="85"/>
      <c r="W3583" s="85"/>
      <c r="X3583" s="85"/>
      <c r="Y3583" s="85"/>
      <c r="Z3583" s="85"/>
      <c r="AA3583" s="85"/>
      <c r="AB3583" s="86"/>
      <c r="AC3583" s="86"/>
      <c r="AD3583" s="85">
        <v>1</v>
      </c>
      <c r="AE3583" s="85"/>
      <c r="AF3583" s="85"/>
      <c r="AG3583" s="85"/>
      <c r="AH3583" s="85"/>
      <c r="AI3583" s="85"/>
      <c r="AJ3583" s="85"/>
    </row>
    <row r="3584" spans="1:36" ht="16.5" thickTop="1" thickBot="1">
      <c r="A3584" s="105">
        <f t="shared" si="867"/>
        <v>430</v>
      </c>
      <c r="B3584" s="114" t="s">
        <v>3452</v>
      </c>
      <c r="C3584" s="123">
        <v>1969</v>
      </c>
      <c r="D3584" s="107"/>
      <c r="E3584" s="114" t="s">
        <v>94</v>
      </c>
      <c r="F3584" s="107">
        <v>5</v>
      </c>
      <c r="G3584" s="107">
        <v>4</v>
      </c>
      <c r="H3584" s="111">
        <v>3315.97</v>
      </c>
      <c r="I3584" s="111">
        <v>2375.1999999999998</v>
      </c>
      <c r="J3584" s="111">
        <v>2375.1999999999998</v>
      </c>
      <c r="K3584" s="125">
        <v>126</v>
      </c>
      <c r="L3584" s="110">
        <f t="shared" si="866"/>
        <v>471580.43000000005</v>
      </c>
      <c r="M3584" s="108"/>
      <c r="N3584" s="108"/>
      <c r="O3584" s="108"/>
      <c r="P3584" s="110">
        <f>'Форма 2'!C3584-M3584-N3584-O3584</f>
        <v>471580.43000000005</v>
      </c>
      <c r="Q3584" s="111">
        <f t="shared" si="864"/>
        <v>198.54346160323345</v>
      </c>
      <c r="R3584" s="111">
        <f t="shared" si="865"/>
        <v>198.54346160323345</v>
      </c>
      <c r="S3584" s="112" t="s">
        <v>2152</v>
      </c>
      <c r="T3584" s="107" t="s">
        <v>82</v>
      </c>
      <c r="U3584" s="217"/>
      <c r="V3584" s="85"/>
      <c r="W3584" s="85"/>
      <c r="X3584" s="85"/>
      <c r="Y3584" s="85"/>
      <c r="Z3584" s="172"/>
      <c r="AA3584" s="172"/>
      <c r="AB3584" s="171"/>
      <c r="AC3584" s="154"/>
      <c r="AD3584" s="85"/>
      <c r="AE3584" s="85"/>
      <c r="AF3584" s="85"/>
      <c r="AG3584" s="166" t="s">
        <v>5105</v>
      </c>
      <c r="AH3584" s="85"/>
      <c r="AI3584" s="85"/>
      <c r="AJ3584" s="85"/>
    </row>
    <row r="3585" spans="1:36" ht="16.5" thickTop="1" thickBot="1">
      <c r="A3585" s="105">
        <f t="shared" si="867"/>
        <v>431</v>
      </c>
      <c r="B3585" s="114" t="s">
        <v>3453</v>
      </c>
      <c r="C3585" s="113">
        <v>1970</v>
      </c>
      <c r="D3585" s="107"/>
      <c r="E3585" s="114" t="s">
        <v>239</v>
      </c>
      <c r="F3585" s="107">
        <v>5</v>
      </c>
      <c r="G3585" s="107">
        <v>4</v>
      </c>
      <c r="H3585" s="111">
        <v>3119.7</v>
      </c>
      <c r="I3585" s="111">
        <v>2659.6</v>
      </c>
      <c r="J3585" s="111">
        <v>2659.6</v>
      </c>
      <c r="K3585" s="125">
        <v>131</v>
      </c>
      <c r="L3585" s="110">
        <f t="shared" si="866"/>
        <v>1621027.317</v>
      </c>
      <c r="M3585" s="108"/>
      <c r="N3585" s="108"/>
      <c r="O3585" s="108"/>
      <c r="P3585" s="110">
        <f>'Форма 2'!C3585-M3585-N3585-O3585</f>
        <v>1621027.317</v>
      </c>
      <c r="Q3585" s="111">
        <f t="shared" si="864"/>
        <v>609.50041998796814</v>
      </c>
      <c r="R3585" s="111">
        <f t="shared" si="865"/>
        <v>609.50041998796814</v>
      </c>
      <c r="S3585" s="112" t="s">
        <v>2152</v>
      </c>
      <c r="T3585" s="107" t="s">
        <v>82</v>
      </c>
      <c r="U3585" s="217">
        <v>1</v>
      </c>
      <c r="V3585" s="85"/>
      <c r="W3585" s="85"/>
      <c r="X3585" s="85"/>
      <c r="Y3585" s="85"/>
      <c r="Z3585" s="85"/>
      <c r="AA3585" s="85"/>
      <c r="AB3585" s="86"/>
      <c r="AC3585" s="86"/>
      <c r="AD3585" s="85"/>
      <c r="AE3585" s="85"/>
      <c r="AF3585" s="85"/>
      <c r="AG3585" s="85"/>
      <c r="AH3585" s="85"/>
      <c r="AI3585" s="85"/>
      <c r="AJ3585" s="85"/>
    </row>
    <row r="3586" spans="1:36" ht="16.5" thickTop="1" thickBot="1">
      <c r="A3586" s="105">
        <f t="shared" si="867"/>
        <v>432</v>
      </c>
      <c r="B3586" s="114" t="s">
        <v>3454</v>
      </c>
      <c r="C3586" s="113">
        <v>1962</v>
      </c>
      <c r="D3586" s="107"/>
      <c r="E3586" s="114" t="s">
        <v>94</v>
      </c>
      <c r="F3586" s="107">
        <v>4</v>
      </c>
      <c r="G3586" s="107">
        <v>2</v>
      </c>
      <c r="H3586" s="111">
        <v>1404.1</v>
      </c>
      <c r="I3586" s="111">
        <v>1286</v>
      </c>
      <c r="J3586" s="111">
        <v>1286</v>
      </c>
      <c r="K3586" s="125">
        <v>57</v>
      </c>
      <c r="L3586" s="110">
        <f t="shared" si="866"/>
        <v>6323392.432</v>
      </c>
      <c r="M3586" s="108"/>
      <c r="N3586" s="108"/>
      <c r="O3586" s="108"/>
      <c r="P3586" s="110">
        <f>'Форма 2'!C3586-M3586-N3586-O3586</f>
        <v>6323392.432</v>
      </c>
      <c r="Q3586" s="111">
        <f t="shared" si="864"/>
        <v>4917.1014245723172</v>
      </c>
      <c r="R3586" s="111">
        <f t="shared" si="865"/>
        <v>4917.1014245723172</v>
      </c>
      <c r="S3586" s="112" t="s">
        <v>2152</v>
      </c>
      <c r="T3586" s="107" t="s">
        <v>82</v>
      </c>
      <c r="U3586" s="217"/>
      <c r="V3586" s="85"/>
      <c r="W3586" s="85"/>
      <c r="X3586" s="85"/>
      <c r="Y3586" s="85"/>
      <c r="Z3586" s="85"/>
      <c r="AA3586" s="85"/>
      <c r="AB3586" s="86"/>
      <c r="AC3586" s="86"/>
      <c r="AD3586" s="85">
        <v>1</v>
      </c>
      <c r="AE3586" s="85"/>
      <c r="AF3586" s="85"/>
      <c r="AG3586" s="85"/>
      <c r="AH3586" s="85"/>
      <c r="AI3586" s="85"/>
      <c r="AJ3586" s="85"/>
    </row>
    <row r="3587" spans="1:36" ht="16.5" thickTop="1" thickBot="1">
      <c r="A3587" s="105">
        <f t="shared" si="867"/>
        <v>433</v>
      </c>
      <c r="B3587" s="114" t="s">
        <v>3455</v>
      </c>
      <c r="C3587" s="113">
        <v>1993</v>
      </c>
      <c r="D3587" s="107"/>
      <c r="E3587" s="114" t="s">
        <v>91</v>
      </c>
      <c r="F3587" s="107">
        <v>10</v>
      </c>
      <c r="G3587" s="107">
        <v>1</v>
      </c>
      <c r="H3587" s="111">
        <v>3718.87</v>
      </c>
      <c r="I3587" s="111">
        <v>3612.2999999999997</v>
      </c>
      <c r="J3587" s="111">
        <v>3584.7</v>
      </c>
      <c r="K3587" s="125">
        <v>175</v>
      </c>
      <c r="L3587" s="110">
        <f t="shared" si="866"/>
        <v>3930316.7999999998</v>
      </c>
      <c r="M3587" s="108"/>
      <c r="N3587" s="108"/>
      <c r="O3587" s="108"/>
      <c r="P3587" s="110">
        <f>'Форма 2'!C3587-M3587-N3587-O3587</f>
        <v>3930316.7999999998</v>
      </c>
      <c r="Q3587" s="111">
        <f t="shared" si="864"/>
        <v>1088.0372062121087</v>
      </c>
      <c r="R3587" s="111">
        <f t="shared" si="865"/>
        <v>1088.0372062121087</v>
      </c>
      <c r="S3587" s="112" t="s">
        <v>2152</v>
      </c>
      <c r="T3587" s="107" t="s">
        <v>82</v>
      </c>
      <c r="U3587" s="217"/>
      <c r="V3587" s="85"/>
      <c r="W3587" s="85"/>
      <c r="X3587" s="85"/>
      <c r="Y3587" s="85"/>
      <c r="Z3587" s="172"/>
      <c r="AA3587" s="172"/>
      <c r="AB3587" s="177">
        <v>1</v>
      </c>
      <c r="AC3587" s="154">
        <f>3930316.8*AB3587</f>
        <v>3930316.7999999998</v>
      </c>
      <c r="AD3587" s="85"/>
      <c r="AE3587" s="85"/>
      <c r="AF3587" s="85"/>
      <c r="AG3587" s="166"/>
      <c r="AH3587" s="85"/>
      <c r="AI3587" s="85"/>
      <c r="AJ3587" s="85"/>
    </row>
    <row r="3588" spans="1:36" ht="16.5" thickTop="1" thickBot="1">
      <c r="A3588" s="105">
        <f t="shared" si="867"/>
        <v>434</v>
      </c>
      <c r="B3588" s="114" t="s">
        <v>3456</v>
      </c>
      <c r="C3588" s="113">
        <v>1959</v>
      </c>
      <c r="D3588" s="107">
        <v>2010</v>
      </c>
      <c r="E3588" s="114" t="s">
        <v>94</v>
      </c>
      <c r="F3588" s="107">
        <v>5</v>
      </c>
      <c r="G3588" s="107">
        <v>2</v>
      </c>
      <c r="H3588" s="111">
        <v>2078.8000000000002</v>
      </c>
      <c r="I3588" s="111">
        <v>1727.3</v>
      </c>
      <c r="J3588" s="111">
        <v>1371.7</v>
      </c>
      <c r="K3588" s="125">
        <v>65</v>
      </c>
      <c r="L3588" s="110">
        <f t="shared" si="866"/>
        <v>1780492.2000000002</v>
      </c>
      <c r="M3588" s="108"/>
      <c r="N3588" s="108"/>
      <c r="O3588" s="108"/>
      <c r="P3588" s="110">
        <f>'Форма 2'!C3588-M3588-N3588-O3588</f>
        <v>1780492.2000000002</v>
      </c>
      <c r="Q3588" s="111">
        <f t="shared" si="864"/>
        <v>1030.7949979737164</v>
      </c>
      <c r="R3588" s="111">
        <f t="shared" si="865"/>
        <v>1030.7949979737164</v>
      </c>
      <c r="S3588" s="112" t="s">
        <v>2152</v>
      </c>
      <c r="T3588" s="107" t="s">
        <v>82</v>
      </c>
      <c r="U3588" s="217"/>
      <c r="V3588" s="85"/>
      <c r="W3588" s="85"/>
      <c r="X3588" s="85"/>
      <c r="Y3588" s="85">
        <v>1</v>
      </c>
      <c r="Z3588" s="85"/>
      <c r="AA3588" s="85"/>
      <c r="AB3588" s="86"/>
      <c r="AC3588" s="86"/>
      <c r="AD3588" s="85"/>
      <c r="AE3588" s="85"/>
      <c r="AF3588" s="85"/>
      <c r="AG3588" s="85"/>
      <c r="AH3588" s="85"/>
      <c r="AI3588" s="85"/>
      <c r="AJ3588" s="85"/>
    </row>
    <row r="3589" spans="1:36" ht="16.5" thickTop="1" thickBot="1">
      <c r="A3589" s="105">
        <f t="shared" si="867"/>
        <v>435</v>
      </c>
      <c r="B3589" s="114" t="s">
        <v>3457</v>
      </c>
      <c r="C3589" s="113">
        <v>1956</v>
      </c>
      <c r="D3589" s="107"/>
      <c r="E3589" s="114" t="s">
        <v>80</v>
      </c>
      <c r="F3589" s="107">
        <v>5</v>
      </c>
      <c r="G3589" s="107">
        <v>5</v>
      </c>
      <c r="H3589" s="111">
        <v>4399.6499999999996</v>
      </c>
      <c r="I3589" s="111">
        <v>3903.9199999999996</v>
      </c>
      <c r="J3589" s="111">
        <v>3522.22</v>
      </c>
      <c r="K3589" s="125">
        <v>129</v>
      </c>
      <c r="L3589" s="110">
        <f t="shared" si="866"/>
        <v>27357375.671999995</v>
      </c>
      <c r="M3589" s="108"/>
      <c r="N3589" s="108"/>
      <c r="O3589" s="108">
        <v>15000000</v>
      </c>
      <c r="P3589" s="110">
        <f>'Форма 2'!C3589-M3589-N3589-O3589</f>
        <v>12357375.671999995</v>
      </c>
      <c r="Q3589" s="111">
        <f t="shared" si="864"/>
        <v>7007.6681059038092</v>
      </c>
      <c r="R3589" s="111">
        <f t="shared" si="865"/>
        <v>7007.6681059038092</v>
      </c>
      <c r="S3589" s="112" t="s">
        <v>2152</v>
      </c>
      <c r="T3589" s="107" t="s">
        <v>82</v>
      </c>
      <c r="U3589" s="217">
        <v>1</v>
      </c>
      <c r="V3589" s="85"/>
      <c r="W3589" s="85"/>
      <c r="X3589" s="85"/>
      <c r="Y3589" s="85"/>
      <c r="Z3589" s="85"/>
      <c r="AA3589" s="85"/>
      <c r="AB3589" s="86"/>
      <c r="AC3589" s="86"/>
      <c r="AD3589" s="85"/>
      <c r="AE3589" s="85">
        <v>1</v>
      </c>
      <c r="AF3589" s="85">
        <v>1</v>
      </c>
      <c r="AG3589" s="85"/>
      <c r="AH3589" s="85"/>
      <c r="AI3589" s="85"/>
      <c r="AJ3589" s="85"/>
    </row>
    <row r="3590" spans="1:36" ht="16.5" thickTop="1" thickBot="1">
      <c r="A3590" s="105">
        <f t="shared" si="867"/>
        <v>436</v>
      </c>
      <c r="B3590" s="114" t="s">
        <v>3458</v>
      </c>
      <c r="C3590" s="113">
        <v>1961</v>
      </c>
      <c r="D3590" s="107"/>
      <c r="E3590" s="114" t="s">
        <v>80</v>
      </c>
      <c r="F3590" s="107">
        <v>5</v>
      </c>
      <c r="G3590" s="107">
        <v>2</v>
      </c>
      <c r="H3590" s="111">
        <v>2701.9</v>
      </c>
      <c r="I3590" s="111">
        <v>2684.7</v>
      </c>
      <c r="J3590" s="111">
        <v>1969.1</v>
      </c>
      <c r="K3590" s="125">
        <v>79</v>
      </c>
      <c r="L3590" s="110">
        <f t="shared" si="866"/>
        <v>12168060.688000001</v>
      </c>
      <c r="M3590" s="108"/>
      <c r="N3590" s="108"/>
      <c r="O3590" s="108"/>
      <c r="P3590" s="110">
        <f>'Форма 2'!C3590-M3590-N3590-O3590</f>
        <v>12168060.688000001</v>
      </c>
      <c r="Q3590" s="111">
        <f t="shared" si="864"/>
        <v>4532.3725883711404</v>
      </c>
      <c r="R3590" s="111">
        <f t="shared" si="865"/>
        <v>4532.3725883711404</v>
      </c>
      <c r="S3590" s="112" t="s">
        <v>2152</v>
      </c>
      <c r="T3590" s="107" t="s">
        <v>82</v>
      </c>
      <c r="U3590" s="217"/>
      <c r="V3590" s="85"/>
      <c r="W3590" s="85"/>
      <c r="X3590" s="85"/>
      <c r="Y3590" s="85"/>
      <c r="Z3590" s="85"/>
      <c r="AA3590" s="85"/>
      <c r="AB3590" s="86"/>
      <c r="AC3590" s="86"/>
      <c r="AD3590" s="85">
        <v>1</v>
      </c>
      <c r="AE3590" s="85"/>
      <c r="AF3590" s="85"/>
      <c r="AG3590" s="85"/>
      <c r="AH3590" s="85"/>
      <c r="AI3590" s="85"/>
      <c r="AJ3590" s="85"/>
    </row>
    <row r="3591" spans="1:36" ht="16.5" thickTop="1" thickBot="1">
      <c r="A3591" s="105">
        <f t="shared" si="867"/>
        <v>437</v>
      </c>
      <c r="B3591" s="114" t="s">
        <v>3459</v>
      </c>
      <c r="C3591" s="113">
        <v>1961</v>
      </c>
      <c r="D3591" s="107"/>
      <c r="E3591" s="114" t="s">
        <v>80</v>
      </c>
      <c r="F3591" s="107">
        <v>5</v>
      </c>
      <c r="G3591" s="107">
        <v>4</v>
      </c>
      <c r="H3591" s="111">
        <v>3674.5</v>
      </c>
      <c r="I3591" s="111">
        <v>3511.7</v>
      </c>
      <c r="J3591" s="111">
        <v>2799.7</v>
      </c>
      <c r="K3591" s="125">
        <v>114</v>
      </c>
      <c r="L3591" s="110">
        <f t="shared" si="866"/>
        <v>16548184.240000002</v>
      </c>
      <c r="M3591" s="108"/>
      <c r="N3591" s="108"/>
      <c r="O3591" s="108"/>
      <c r="P3591" s="110">
        <f>'Форма 2'!C3591-M3591-N3591-O3591</f>
        <v>16548184.240000002</v>
      </c>
      <c r="Q3591" s="111">
        <f t="shared" ref="Q3591:Q3654" si="868">L3591/I3591</f>
        <v>4712.3000939715812</v>
      </c>
      <c r="R3591" s="111">
        <f t="shared" ref="R3591:R3654" si="869">Q3591</f>
        <v>4712.3000939715812</v>
      </c>
      <c r="S3591" s="112" t="s">
        <v>2152</v>
      </c>
      <c r="T3591" s="107" t="s">
        <v>82</v>
      </c>
      <c r="U3591" s="217"/>
      <c r="V3591" s="85"/>
      <c r="W3591" s="85"/>
      <c r="X3591" s="85"/>
      <c r="Y3591" s="85"/>
      <c r="Z3591" s="85"/>
      <c r="AA3591" s="85"/>
      <c r="AB3591" s="86"/>
      <c r="AC3591" s="86"/>
      <c r="AD3591" s="85">
        <v>1</v>
      </c>
      <c r="AE3591" s="85"/>
      <c r="AF3591" s="85"/>
      <c r="AG3591" s="85"/>
      <c r="AH3591" s="85"/>
      <c r="AI3591" s="85"/>
      <c r="AJ3591" s="85"/>
    </row>
    <row r="3592" spans="1:36" ht="16.5" thickTop="1" thickBot="1">
      <c r="A3592" s="105">
        <f t="shared" si="867"/>
        <v>438</v>
      </c>
      <c r="B3592" s="114" t="s">
        <v>3460</v>
      </c>
      <c r="C3592" s="113">
        <v>1961</v>
      </c>
      <c r="D3592" s="107"/>
      <c r="E3592" s="114" t="s">
        <v>80</v>
      </c>
      <c r="F3592" s="107">
        <v>5</v>
      </c>
      <c r="G3592" s="107">
        <v>3</v>
      </c>
      <c r="H3592" s="111">
        <v>2232.35</v>
      </c>
      <c r="I3592" s="111">
        <v>2052.1000000000004</v>
      </c>
      <c r="J3592" s="111">
        <v>1384.15</v>
      </c>
      <c r="K3592" s="125">
        <v>94</v>
      </c>
      <c r="L3592" s="110">
        <f t="shared" si="866"/>
        <v>10053432.872000001</v>
      </c>
      <c r="M3592" s="108"/>
      <c r="N3592" s="108"/>
      <c r="O3592" s="108"/>
      <c r="P3592" s="110">
        <f>'Форма 2'!C3592-M3592-N3592-O3592</f>
        <v>10053432.872000001</v>
      </c>
      <c r="Q3592" s="111">
        <f t="shared" si="868"/>
        <v>4899.0950109643782</v>
      </c>
      <c r="R3592" s="111">
        <f t="shared" si="869"/>
        <v>4899.0950109643782</v>
      </c>
      <c r="S3592" s="112" t="s">
        <v>2152</v>
      </c>
      <c r="T3592" s="107" t="s">
        <v>82</v>
      </c>
      <c r="U3592" s="217"/>
      <c r="V3592" s="85"/>
      <c r="W3592" s="85"/>
      <c r="X3592" s="85"/>
      <c r="Y3592" s="85"/>
      <c r="Z3592" s="85"/>
      <c r="AA3592" s="85"/>
      <c r="AB3592" s="86"/>
      <c r="AC3592" s="86"/>
      <c r="AD3592" s="85">
        <v>1</v>
      </c>
      <c r="AE3592" s="85"/>
      <c r="AF3592" s="85"/>
      <c r="AG3592" s="85"/>
      <c r="AH3592" s="85"/>
      <c r="AI3592" s="85"/>
      <c r="AJ3592" s="85"/>
    </row>
    <row r="3593" spans="1:36" ht="16.5" thickTop="1" thickBot="1">
      <c r="A3593" s="105">
        <f t="shared" si="867"/>
        <v>439</v>
      </c>
      <c r="B3593" s="114" t="s">
        <v>3461</v>
      </c>
      <c r="C3593" s="113">
        <v>1961</v>
      </c>
      <c r="D3593" s="107"/>
      <c r="E3593" s="114" t="s">
        <v>80</v>
      </c>
      <c r="F3593" s="107">
        <v>5</v>
      </c>
      <c r="G3593" s="107">
        <v>4</v>
      </c>
      <c r="H3593" s="111">
        <v>3373.4</v>
      </c>
      <c r="I3593" s="111">
        <v>3293.1</v>
      </c>
      <c r="J3593" s="111">
        <v>2745</v>
      </c>
      <c r="K3593" s="125">
        <v>113</v>
      </c>
      <c r="L3593" s="110">
        <f t="shared" si="866"/>
        <v>15192174.368000003</v>
      </c>
      <c r="M3593" s="108"/>
      <c r="N3593" s="108"/>
      <c r="O3593" s="108"/>
      <c r="P3593" s="110">
        <f>'Форма 2'!C3593-M3593-N3593-O3593</f>
        <v>15192174.368000003</v>
      </c>
      <c r="Q3593" s="111">
        <f t="shared" si="868"/>
        <v>4613.3352670735794</v>
      </c>
      <c r="R3593" s="111">
        <f t="shared" si="869"/>
        <v>4613.3352670735794</v>
      </c>
      <c r="S3593" s="112" t="s">
        <v>2152</v>
      </c>
      <c r="T3593" s="107" t="s">
        <v>82</v>
      </c>
      <c r="U3593" s="217"/>
      <c r="V3593" s="85"/>
      <c r="W3593" s="85"/>
      <c r="X3593" s="85"/>
      <c r="Y3593" s="85"/>
      <c r="Z3593" s="85"/>
      <c r="AA3593" s="85"/>
      <c r="AB3593" s="86"/>
      <c r="AC3593" s="86"/>
      <c r="AD3593" s="85">
        <v>1</v>
      </c>
      <c r="AE3593" s="85"/>
      <c r="AF3593" s="85"/>
      <c r="AG3593" s="85"/>
      <c r="AH3593" s="85"/>
      <c r="AI3593" s="85"/>
      <c r="AJ3593" s="85"/>
    </row>
    <row r="3594" spans="1:36" ht="16.5" thickTop="1" thickBot="1">
      <c r="A3594" s="105">
        <f t="shared" si="867"/>
        <v>440</v>
      </c>
      <c r="B3594" s="114" t="s">
        <v>3462</v>
      </c>
      <c r="C3594" s="113">
        <v>1961</v>
      </c>
      <c r="D3594" s="107"/>
      <c r="E3594" s="114" t="s">
        <v>80</v>
      </c>
      <c r="F3594" s="107">
        <v>5</v>
      </c>
      <c r="G3594" s="107">
        <v>4</v>
      </c>
      <c r="H3594" s="111">
        <v>3459.7</v>
      </c>
      <c r="I3594" s="111">
        <v>3400.7</v>
      </c>
      <c r="J3594" s="111">
        <v>2855.9</v>
      </c>
      <c r="K3594" s="125">
        <v>103</v>
      </c>
      <c r="L3594" s="110">
        <f t="shared" si="866"/>
        <v>15580828.144000001</v>
      </c>
      <c r="M3594" s="108"/>
      <c r="N3594" s="108"/>
      <c r="O3594" s="108"/>
      <c r="P3594" s="110">
        <f>'Форма 2'!C3594-M3594-N3594-O3594</f>
        <v>15580828.144000001</v>
      </c>
      <c r="Q3594" s="111">
        <f t="shared" si="868"/>
        <v>4581.6532313935377</v>
      </c>
      <c r="R3594" s="111">
        <f t="shared" si="869"/>
        <v>4581.6532313935377</v>
      </c>
      <c r="S3594" s="112" t="s">
        <v>2152</v>
      </c>
      <c r="T3594" s="107" t="s">
        <v>82</v>
      </c>
      <c r="U3594" s="217"/>
      <c r="V3594" s="85"/>
      <c r="W3594" s="85"/>
      <c r="X3594" s="85"/>
      <c r="Y3594" s="85"/>
      <c r="Z3594" s="85"/>
      <c r="AA3594" s="85"/>
      <c r="AB3594" s="86"/>
      <c r="AC3594" s="86"/>
      <c r="AD3594" s="85">
        <v>1</v>
      </c>
      <c r="AE3594" s="85"/>
      <c r="AF3594" s="85"/>
      <c r="AG3594" s="85"/>
      <c r="AH3594" s="85"/>
      <c r="AI3594" s="85"/>
      <c r="AJ3594" s="85"/>
    </row>
    <row r="3595" spans="1:36" ht="16.5" thickTop="1" thickBot="1">
      <c r="A3595" s="105">
        <f t="shared" si="867"/>
        <v>441</v>
      </c>
      <c r="B3595" s="114" t="s">
        <v>3463</v>
      </c>
      <c r="C3595" s="113">
        <v>1961</v>
      </c>
      <c r="D3595" s="107"/>
      <c r="E3595" s="114" t="s">
        <v>80</v>
      </c>
      <c r="F3595" s="107">
        <v>5</v>
      </c>
      <c r="G3595" s="107">
        <v>4</v>
      </c>
      <c r="H3595" s="111">
        <v>4229.8999999999996</v>
      </c>
      <c r="I3595" s="111">
        <v>4163.3999999999996</v>
      </c>
      <c r="J3595" s="111">
        <v>2639.9</v>
      </c>
      <c r="K3595" s="125">
        <v>88</v>
      </c>
      <c r="L3595" s="110">
        <f t="shared" si="866"/>
        <v>19049439.248</v>
      </c>
      <c r="M3595" s="108"/>
      <c r="N3595" s="108"/>
      <c r="O3595" s="108"/>
      <c r="P3595" s="110">
        <f>'Форма 2'!C3595-M3595-N3595-O3595</f>
        <v>19049439.248</v>
      </c>
      <c r="Q3595" s="111">
        <f t="shared" si="868"/>
        <v>4575.4525743382819</v>
      </c>
      <c r="R3595" s="111">
        <f t="shared" si="869"/>
        <v>4575.4525743382819</v>
      </c>
      <c r="S3595" s="112" t="s">
        <v>2152</v>
      </c>
      <c r="T3595" s="107" t="s">
        <v>82</v>
      </c>
      <c r="U3595" s="217"/>
      <c r="V3595" s="85"/>
      <c r="W3595" s="85"/>
      <c r="X3595" s="85"/>
      <c r="Y3595" s="85"/>
      <c r="Z3595" s="85"/>
      <c r="AA3595" s="85"/>
      <c r="AB3595" s="86"/>
      <c r="AC3595" s="86"/>
      <c r="AD3595" s="85">
        <v>1</v>
      </c>
      <c r="AE3595" s="85"/>
      <c r="AF3595" s="85"/>
      <c r="AG3595" s="85"/>
      <c r="AH3595" s="85"/>
      <c r="AI3595" s="85"/>
      <c r="AJ3595" s="85"/>
    </row>
    <row r="3596" spans="1:36" ht="16.5" thickTop="1" thickBot="1">
      <c r="A3596" s="105">
        <f t="shared" si="867"/>
        <v>442</v>
      </c>
      <c r="B3596" s="114" t="s">
        <v>3464</v>
      </c>
      <c r="C3596" s="113">
        <v>1961</v>
      </c>
      <c r="D3596" s="107"/>
      <c r="E3596" s="114" t="s">
        <v>80</v>
      </c>
      <c r="F3596" s="107">
        <v>5</v>
      </c>
      <c r="G3596" s="107">
        <v>4</v>
      </c>
      <c r="H3596" s="111">
        <v>4210.3999999999996</v>
      </c>
      <c r="I3596" s="111">
        <v>3889.7</v>
      </c>
      <c r="J3596" s="111">
        <v>2814.4</v>
      </c>
      <c r="K3596" s="125">
        <v>89</v>
      </c>
      <c r="L3596" s="110">
        <f t="shared" si="866"/>
        <v>18961620.607999999</v>
      </c>
      <c r="M3596" s="108"/>
      <c r="N3596" s="108"/>
      <c r="O3596" s="108"/>
      <c r="P3596" s="110">
        <f>'Форма 2'!C3596-M3596-N3596-O3596</f>
        <v>18961620.607999999</v>
      </c>
      <c r="Q3596" s="111">
        <f t="shared" si="868"/>
        <v>4874.8285492454434</v>
      </c>
      <c r="R3596" s="111">
        <f t="shared" si="869"/>
        <v>4874.8285492454434</v>
      </c>
      <c r="S3596" s="112" t="s">
        <v>2152</v>
      </c>
      <c r="T3596" s="107" t="s">
        <v>82</v>
      </c>
      <c r="U3596" s="217"/>
      <c r="V3596" s="85"/>
      <c r="W3596" s="85"/>
      <c r="X3596" s="85"/>
      <c r="Y3596" s="85"/>
      <c r="Z3596" s="85"/>
      <c r="AA3596" s="85"/>
      <c r="AB3596" s="86"/>
      <c r="AC3596" s="86"/>
      <c r="AD3596" s="85">
        <v>1</v>
      </c>
      <c r="AE3596" s="85"/>
      <c r="AF3596" s="85"/>
      <c r="AG3596" s="85"/>
      <c r="AH3596" s="85"/>
      <c r="AI3596" s="85"/>
      <c r="AJ3596" s="85"/>
    </row>
    <row r="3597" spans="1:36" ht="16.5" thickTop="1" thickBot="1">
      <c r="A3597" s="105">
        <f t="shared" si="867"/>
        <v>443</v>
      </c>
      <c r="B3597" s="114" t="s">
        <v>3465</v>
      </c>
      <c r="C3597" s="113">
        <v>2016</v>
      </c>
      <c r="D3597" s="107"/>
      <c r="E3597" s="114" t="s">
        <v>91</v>
      </c>
      <c r="F3597" s="107">
        <v>9</v>
      </c>
      <c r="G3597" s="107">
        <v>2</v>
      </c>
      <c r="H3597" s="111">
        <v>4667.5</v>
      </c>
      <c r="I3597" s="111">
        <v>4340.5</v>
      </c>
      <c r="J3597" s="111">
        <v>4340.5</v>
      </c>
      <c r="K3597" s="125"/>
      <c r="L3597" s="110">
        <f t="shared" si="866"/>
        <v>4679448.8</v>
      </c>
      <c r="M3597" s="108"/>
      <c r="N3597" s="108"/>
      <c r="O3597" s="108"/>
      <c r="P3597" s="110">
        <f>'Форма 2'!C3597-M3597-N3597-O3597</f>
        <v>4679448.8</v>
      </c>
      <c r="Q3597" s="111">
        <f t="shared" si="868"/>
        <v>1078.0898053219676</v>
      </c>
      <c r="R3597" s="111">
        <f t="shared" si="869"/>
        <v>1078.0898053219676</v>
      </c>
      <c r="S3597" s="112" t="s">
        <v>2152</v>
      </c>
      <c r="T3597" s="107" t="s">
        <v>82</v>
      </c>
      <c r="U3597" s="217">
        <v>1</v>
      </c>
      <c r="V3597" s="85"/>
      <c r="W3597" s="85"/>
      <c r="X3597" s="85"/>
      <c r="Y3597" s="85"/>
      <c r="Z3597" s="85"/>
      <c r="AA3597" s="85"/>
      <c r="AB3597" s="86"/>
      <c r="AC3597" s="86"/>
      <c r="AD3597" s="85"/>
      <c r="AE3597" s="85"/>
      <c r="AF3597" s="85"/>
      <c r="AG3597" s="85"/>
      <c r="AH3597" s="85"/>
      <c r="AI3597" s="85"/>
      <c r="AJ3597" s="85"/>
    </row>
    <row r="3598" spans="1:36" ht="16.5" thickTop="1" thickBot="1">
      <c r="A3598" s="105">
        <f t="shared" si="867"/>
        <v>444</v>
      </c>
      <c r="B3598" s="114" t="s">
        <v>3466</v>
      </c>
      <c r="C3598" s="113">
        <v>1961</v>
      </c>
      <c r="D3598" s="107"/>
      <c r="E3598" s="114" t="s">
        <v>80</v>
      </c>
      <c r="F3598" s="107">
        <v>5</v>
      </c>
      <c r="G3598" s="107">
        <v>2</v>
      </c>
      <c r="H3598" s="111">
        <v>1513.8</v>
      </c>
      <c r="I3598" s="111">
        <v>1497.7</v>
      </c>
      <c r="J3598" s="111">
        <v>1397.7</v>
      </c>
      <c r="K3598" s="125">
        <v>100</v>
      </c>
      <c r="L3598" s="110">
        <f t="shared" si="866"/>
        <v>6817428.5760000004</v>
      </c>
      <c r="M3598" s="108"/>
      <c r="N3598" s="108"/>
      <c r="O3598" s="108"/>
      <c r="P3598" s="110">
        <f>'Форма 2'!C3598-M3598-N3598-O3598</f>
        <v>6817428.5760000004</v>
      </c>
      <c r="Q3598" s="111">
        <f t="shared" si="868"/>
        <v>4551.9320130867327</v>
      </c>
      <c r="R3598" s="111">
        <f t="shared" si="869"/>
        <v>4551.9320130867327</v>
      </c>
      <c r="S3598" s="112" t="s">
        <v>2152</v>
      </c>
      <c r="T3598" s="107" t="s">
        <v>82</v>
      </c>
      <c r="U3598" s="217"/>
      <c r="V3598" s="85"/>
      <c r="W3598" s="85"/>
      <c r="X3598" s="85"/>
      <c r="Y3598" s="85"/>
      <c r="Z3598" s="85"/>
      <c r="AA3598" s="85"/>
      <c r="AB3598" s="86"/>
      <c r="AC3598" s="86"/>
      <c r="AD3598" s="85">
        <v>1</v>
      </c>
      <c r="AE3598" s="85"/>
      <c r="AF3598" s="85"/>
      <c r="AG3598" s="85"/>
      <c r="AH3598" s="85"/>
      <c r="AI3598" s="85"/>
      <c r="AJ3598" s="85"/>
    </row>
    <row r="3599" spans="1:36" ht="16.5" thickTop="1" thickBot="1">
      <c r="A3599" s="105">
        <f t="shared" si="867"/>
        <v>445</v>
      </c>
      <c r="B3599" s="114" t="s">
        <v>3467</v>
      </c>
      <c r="C3599" s="113">
        <v>1961</v>
      </c>
      <c r="D3599" s="107"/>
      <c r="E3599" s="114" t="s">
        <v>80</v>
      </c>
      <c r="F3599" s="107">
        <v>5</v>
      </c>
      <c r="G3599" s="107">
        <v>4</v>
      </c>
      <c r="H3599" s="111">
        <v>2669.6</v>
      </c>
      <c r="I3599" s="111">
        <v>1857.3</v>
      </c>
      <c r="J3599" s="111">
        <v>1857.3</v>
      </c>
      <c r="K3599" s="125">
        <v>126</v>
      </c>
      <c r="L3599" s="110">
        <f t="shared" si="866"/>
        <v>12022596.992000001</v>
      </c>
      <c r="M3599" s="108"/>
      <c r="N3599" s="108"/>
      <c r="O3599" s="108"/>
      <c r="P3599" s="110">
        <f>'Форма 2'!C3599-M3599-N3599-O3599</f>
        <v>12022596.992000001</v>
      </c>
      <c r="Q3599" s="111">
        <f t="shared" si="868"/>
        <v>6473.1583438324451</v>
      </c>
      <c r="R3599" s="111">
        <f t="shared" si="869"/>
        <v>6473.1583438324451</v>
      </c>
      <c r="S3599" s="112" t="s">
        <v>2152</v>
      </c>
      <c r="T3599" s="107" t="s">
        <v>82</v>
      </c>
      <c r="U3599" s="217"/>
      <c r="V3599" s="85"/>
      <c r="W3599" s="85"/>
      <c r="X3599" s="85"/>
      <c r="Y3599" s="85"/>
      <c r="Z3599" s="85"/>
      <c r="AA3599" s="85"/>
      <c r="AB3599" s="86"/>
      <c r="AC3599" s="86"/>
      <c r="AD3599" s="85">
        <v>1</v>
      </c>
      <c r="AE3599" s="85"/>
      <c r="AF3599" s="85"/>
      <c r="AG3599" s="85"/>
      <c r="AH3599" s="85"/>
      <c r="AI3599" s="85"/>
      <c r="AJ3599" s="85"/>
    </row>
    <row r="3600" spans="1:36" ht="16.5" thickTop="1" thickBot="1">
      <c r="A3600" s="105">
        <f t="shared" si="867"/>
        <v>446</v>
      </c>
      <c r="B3600" s="114" t="s">
        <v>3468</v>
      </c>
      <c r="C3600" s="113">
        <v>1961</v>
      </c>
      <c r="D3600" s="107"/>
      <c r="E3600" s="114" t="s">
        <v>80</v>
      </c>
      <c r="F3600" s="107">
        <v>5</v>
      </c>
      <c r="G3600" s="107">
        <v>2</v>
      </c>
      <c r="H3600" s="111">
        <v>1821.5</v>
      </c>
      <c r="I3600" s="111">
        <v>1643.8</v>
      </c>
      <c r="J3600" s="111">
        <v>1571.8</v>
      </c>
      <c r="K3600" s="125">
        <v>60</v>
      </c>
      <c r="L3600" s="110">
        <f t="shared" si="866"/>
        <v>8203161.6800000006</v>
      </c>
      <c r="M3600" s="108"/>
      <c r="N3600" s="108"/>
      <c r="O3600" s="108"/>
      <c r="P3600" s="110">
        <f>'Форма 2'!C3600-M3600-N3600-O3600</f>
        <v>8203161.6800000006</v>
      </c>
      <c r="Q3600" s="111">
        <f t="shared" si="868"/>
        <v>4990.3648132376211</v>
      </c>
      <c r="R3600" s="111">
        <f t="shared" si="869"/>
        <v>4990.3648132376211</v>
      </c>
      <c r="S3600" s="112" t="s">
        <v>2152</v>
      </c>
      <c r="T3600" s="107" t="s">
        <v>82</v>
      </c>
      <c r="U3600" s="217"/>
      <c r="V3600" s="85"/>
      <c r="W3600" s="85"/>
      <c r="X3600" s="85"/>
      <c r="Y3600" s="85"/>
      <c r="Z3600" s="85"/>
      <c r="AA3600" s="85"/>
      <c r="AB3600" s="86"/>
      <c r="AC3600" s="86"/>
      <c r="AD3600" s="85">
        <v>1</v>
      </c>
      <c r="AE3600" s="85"/>
      <c r="AF3600" s="85"/>
      <c r="AG3600" s="85"/>
      <c r="AH3600" s="85"/>
      <c r="AI3600" s="85"/>
      <c r="AJ3600" s="85"/>
    </row>
    <row r="3601" spans="1:36" ht="16.5" thickTop="1" thickBot="1">
      <c r="A3601" s="105">
        <f t="shared" si="867"/>
        <v>447</v>
      </c>
      <c r="B3601" s="114" t="s">
        <v>3469</v>
      </c>
      <c r="C3601" s="113">
        <v>1962</v>
      </c>
      <c r="D3601" s="107"/>
      <c r="E3601" s="114" t="s">
        <v>80</v>
      </c>
      <c r="F3601" s="107">
        <v>5</v>
      </c>
      <c r="G3601" s="107">
        <v>2</v>
      </c>
      <c r="H3601" s="111">
        <v>1521.47</v>
      </c>
      <c r="I3601" s="111">
        <v>1521.46</v>
      </c>
      <c r="J3601" s="111">
        <v>1498.76</v>
      </c>
      <c r="K3601" s="125">
        <v>188</v>
      </c>
      <c r="L3601" s="110">
        <f t="shared" si="866"/>
        <v>6851970.5744000012</v>
      </c>
      <c r="M3601" s="108"/>
      <c r="N3601" s="108"/>
      <c r="O3601" s="108"/>
      <c r="P3601" s="110">
        <f>'Форма 2'!C3601-M3601-N3601-O3601</f>
        <v>6851970.5744000012</v>
      </c>
      <c r="Q3601" s="111">
        <f t="shared" si="868"/>
        <v>4503.5495999894847</v>
      </c>
      <c r="R3601" s="111">
        <f t="shared" si="869"/>
        <v>4503.5495999894847</v>
      </c>
      <c r="S3601" s="112" t="s">
        <v>2152</v>
      </c>
      <c r="T3601" s="105" t="s">
        <v>92</v>
      </c>
      <c r="U3601" s="217"/>
      <c r="V3601" s="85"/>
      <c r="W3601" s="85"/>
      <c r="X3601" s="85"/>
      <c r="Y3601" s="85"/>
      <c r="Z3601" s="85"/>
      <c r="AA3601" s="85"/>
      <c r="AB3601" s="86"/>
      <c r="AC3601" s="86"/>
      <c r="AD3601" s="85">
        <v>1</v>
      </c>
      <c r="AE3601" s="85"/>
      <c r="AF3601" s="85"/>
      <c r="AG3601" s="85"/>
      <c r="AH3601" s="85"/>
      <c r="AI3601" s="85"/>
      <c r="AJ3601" s="85"/>
    </row>
    <row r="3602" spans="1:36" ht="16.5" thickTop="1" thickBot="1">
      <c r="A3602" s="105">
        <f t="shared" si="867"/>
        <v>448</v>
      </c>
      <c r="B3602" s="114" t="s">
        <v>3470</v>
      </c>
      <c r="C3602" s="113">
        <v>1962</v>
      </c>
      <c r="D3602" s="107"/>
      <c r="E3602" s="114" t="s">
        <v>80</v>
      </c>
      <c r="F3602" s="107">
        <v>5</v>
      </c>
      <c r="G3602" s="107">
        <v>2</v>
      </c>
      <c r="H3602" s="111">
        <v>1567.5</v>
      </c>
      <c r="I3602" s="111">
        <v>1566.8</v>
      </c>
      <c r="J3602" s="111">
        <v>1566.8</v>
      </c>
      <c r="K3602" s="125">
        <v>427</v>
      </c>
      <c r="L3602" s="110">
        <f t="shared" si="866"/>
        <v>7059267.6000000006</v>
      </c>
      <c r="M3602" s="108"/>
      <c r="N3602" s="108"/>
      <c r="O3602" s="108"/>
      <c r="P3602" s="110">
        <f>'Форма 2'!C3602-M3602-N3602-O3602</f>
        <v>7059267.6000000006</v>
      </c>
      <c r="Q3602" s="111">
        <f t="shared" si="868"/>
        <v>4505.5320398263984</v>
      </c>
      <c r="R3602" s="111">
        <f t="shared" si="869"/>
        <v>4505.5320398263984</v>
      </c>
      <c r="S3602" s="112" t="s">
        <v>2152</v>
      </c>
      <c r="T3602" s="107" t="s">
        <v>82</v>
      </c>
      <c r="U3602" s="217"/>
      <c r="V3602" s="85"/>
      <c r="W3602" s="85"/>
      <c r="X3602" s="85"/>
      <c r="Y3602" s="85"/>
      <c r="Z3602" s="85"/>
      <c r="AA3602" s="85"/>
      <c r="AB3602" s="86"/>
      <c r="AC3602" s="86"/>
      <c r="AD3602" s="85">
        <v>1</v>
      </c>
      <c r="AE3602" s="85"/>
      <c r="AF3602" s="85"/>
      <c r="AG3602" s="85"/>
      <c r="AH3602" s="85"/>
      <c r="AI3602" s="85"/>
      <c r="AJ3602" s="85"/>
    </row>
    <row r="3603" spans="1:36" ht="16.5" thickTop="1" thickBot="1">
      <c r="A3603" s="105">
        <f t="shared" si="867"/>
        <v>449</v>
      </c>
      <c r="B3603" s="114" t="s">
        <v>3471</v>
      </c>
      <c r="C3603" s="113">
        <v>1962</v>
      </c>
      <c r="D3603" s="107"/>
      <c r="E3603" s="114" t="s">
        <v>80</v>
      </c>
      <c r="F3603" s="107">
        <v>5</v>
      </c>
      <c r="G3603" s="107">
        <v>4</v>
      </c>
      <c r="H3603" s="111">
        <v>2560.9</v>
      </c>
      <c r="I3603" s="111">
        <v>2559.6999999999998</v>
      </c>
      <c r="J3603" s="111">
        <v>2559.6999999999998</v>
      </c>
      <c r="K3603" s="125">
        <v>1270</v>
      </c>
      <c r="L3603" s="110">
        <f t="shared" si="866"/>
        <v>11533064.368000001</v>
      </c>
      <c r="M3603" s="108"/>
      <c r="N3603" s="108"/>
      <c r="O3603" s="108"/>
      <c r="P3603" s="110">
        <f>'Форма 2'!C3603-M3603-N3603-O3603</f>
        <v>11533064.368000001</v>
      </c>
      <c r="Q3603" s="111">
        <f t="shared" si="868"/>
        <v>4505.6312724147365</v>
      </c>
      <c r="R3603" s="111">
        <f t="shared" si="869"/>
        <v>4505.6312724147365</v>
      </c>
      <c r="S3603" s="112" t="s">
        <v>2152</v>
      </c>
      <c r="T3603" s="105" t="s">
        <v>92</v>
      </c>
      <c r="U3603" s="217"/>
      <c r="V3603" s="85"/>
      <c r="W3603" s="85"/>
      <c r="X3603" s="85"/>
      <c r="Y3603" s="85"/>
      <c r="Z3603" s="85"/>
      <c r="AA3603" s="85"/>
      <c r="AB3603" s="86"/>
      <c r="AC3603" s="86"/>
      <c r="AD3603" s="85">
        <v>1</v>
      </c>
      <c r="AE3603" s="85"/>
      <c r="AF3603" s="85"/>
      <c r="AG3603" s="85"/>
      <c r="AH3603" s="85"/>
      <c r="AI3603" s="85"/>
      <c r="AJ3603" s="85"/>
    </row>
    <row r="3604" spans="1:36" ht="16.5" thickTop="1" thickBot="1">
      <c r="A3604" s="105">
        <f t="shared" si="867"/>
        <v>450</v>
      </c>
      <c r="B3604" s="114" t="s">
        <v>3472</v>
      </c>
      <c r="C3604" s="113">
        <v>1962</v>
      </c>
      <c r="D3604" s="107"/>
      <c r="E3604" s="114" t="s">
        <v>80</v>
      </c>
      <c r="F3604" s="107">
        <v>5</v>
      </c>
      <c r="G3604" s="107">
        <v>2</v>
      </c>
      <c r="H3604" s="111">
        <v>1570.4</v>
      </c>
      <c r="I3604" s="111">
        <v>1560.4</v>
      </c>
      <c r="J3604" s="111">
        <v>1560.4</v>
      </c>
      <c r="K3604" s="125">
        <v>1029</v>
      </c>
      <c r="L3604" s="110">
        <f t="shared" si="866"/>
        <v>7072327.8080000011</v>
      </c>
      <c r="M3604" s="108"/>
      <c r="N3604" s="108"/>
      <c r="O3604" s="108"/>
      <c r="P3604" s="110">
        <f>'Форма 2'!C3604-M3604-N3604-O3604</f>
        <v>7072327.8080000011</v>
      </c>
      <c r="Q3604" s="111">
        <f t="shared" si="868"/>
        <v>4532.3813176108697</v>
      </c>
      <c r="R3604" s="111">
        <f t="shared" si="869"/>
        <v>4532.3813176108697</v>
      </c>
      <c r="S3604" s="112" t="s">
        <v>2152</v>
      </c>
      <c r="T3604" s="107" t="s">
        <v>82</v>
      </c>
      <c r="U3604" s="217"/>
      <c r="V3604" s="85"/>
      <c r="W3604" s="85"/>
      <c r="X3604" s="85"/>
      <c r="Y3604" s="85"/>
      <c r="Z3604" s="85"/>
      <c r="AA3604" s="85"/>
      <c r="AB3604" s="86"/>
      <c r="AC3604" s="86"/>
      <c r="AD3604" s="85">
        <v>1</v>
      </c>
      <c r="AE3604" s="85"/>
      <c r="AF3604" s="85"/>
      <c r="AG3604" s="85"/>
      <c r="AH3604" s="85"/>
      <c r="AI3604" s="85"/>
      <c r="AJ3604" s="85"/>
    </row>
    <row r="3605" spans="1:36" ht="16.5" thickTop="1" thickBot="1">
      <c r="A3605" s="105">
        <f t="shared" si="867"/>
        <v>451</v>
      </c>
      <c r="B3605" s="114" t="s">
        <v>3473</v>
      </c>
      <c r="C3605" s="113">
        <v>1964</v>
      </c>
      <c r="D3605" s="107"/>
      <c r="E3605" s="114" t="s">
        <v>80</v>
      </c>
      <c r="F3605" s="107">
        <v>5</v>
      </c>
      <c r="G3605" s="107">
        <v>4</v>
      </c>
      <c r="H3605" s="111">
        <v>3537.8</v>
      </c>
      <c r="I3605" s="111">
        <v>3227.1000000000004</v>
      </c>
      <c r="J3605" s="111">
        <v>3186.3</v>
      </c>
      <c r="K3605" s="125">
        <v>154</v>
      </c>
      <c r="L3605" s="110">
        <f t="shared" si="866"/>
        <v>15932553.056000002</v>
      </c>
      <c r="M3605" s="108"/>
      <c r="N3605" s="108"/>
      <c r="O3605" s="108"/>
      <c r="P3605" s="110">
        <f>'Форма 2'!C3605-M3605-N3605-O3605</f>
        <v>15932553.056000002</v>
      </c>
      <c r="Q3605" s="111">
        <f t="shared" si="868"/>
        <v>4937.1116655821015</v>
      </c>
      <c r="R3605" s="111">
        <f t="shared" si="869"/>
        <v>4937.1116655821015</v>
      </c>
      <c r="S3605" s="112" t="s">
        <v>2152</v>
      </c>
      <c r="T3605" s="107" t="s">
        <v>82</v>
      </c>
      <c r="U3605" s="217"/>
      <c r="V3605" s="85"/>
      <c r="W3605" s="85"/>
      <c r="X3605" s="85"/>
      <c r="Y3605" s="85"/>
      <c r="Z3605" s="85"/>
      <c r="AA3605" s="85"/>
      <c r="AB3605" s="86"/>
      <c r="AC3605" s="86"/>
      <c r="AD3605" s="85">
        <v>1</v>
      </c>
      <c r="AE3605" s="85"/>
      <c r="AF3605" s="85"/>
      <c r="AG3605" s="85"/>
      <c r="AH3605" s="85"/>
      <c r="AI3605" s="85"/>
      <c r="AJ3605" s="85"/>
    </row>
    <row r="3606" spans="1:36" ht="16.5" thickTop="1" thickBot="1">
      <c r="A3606" s="105">
        <f t="shared" si="867"/>
        <v>452</v>
      </c>
      <c r="B3606" s="114" t="s">
        <v>1651</v>
      </c>
      <c r="C3606" s="113">
        <v>1965</v>
      </c>
      <c r="D3606" s="107"/>
      <c r="E3606" s="114" t="s">
        <v>80</v>
      </c>
      <c r="F3606" s="107">
        <v>5</v>
      </c>
      <c r="G3606" s="107">
        <v>4</v>
      </c>
      <c r="H3606" s="111">
        <v>3569.5</v>
      </c>
      <c r="I3606" s="111">
        <v>3250.3</v>
      </c>
      <c r="J3606" s="111">
        <v>3250.3</v>
      </c>
      <c r="K3606" s="125">
        <v>138</v>
      </c>
      <c r="L3606" s="110">
        <f t="shared" si="866"/>
        <v>1854747.895</v>
      </c>
      <c r="M3606" s="108"/>
      <c r="N3606" s="108"/>
      <c r="O3606" s="108"/>
      <c r="P3606" s="110">
        <f>'Форма 2'!C3606-M3606-N3606-O3606</f>
        <v>1854747.895</v>
      </c>
      <c r="Q3606" s="111">
        <f t="shared" si="868"/>
        <v>570.63898563209546</v>
      </c>
      <c r="R3606" s="111">
        <f t="shared" si="869"/>
        <v>570.63898563209546</v>
      </c>
      <c r="S3606" s="112" t="s">
        <v>2152</v>
      </c>
      <c r="T3606" s="107" t="s">
        <v>92</v>
      </c>
      <c r="U3606" s="217">
        <v>1</v>
      </c>
      <c r="V3606" s="85"/>
      <c r="W3606" s="85"/>
      <c r="X3606" s="85"/>
      <c r="Y3606" s="85"/>
      <c r="Z3606" s="85"/>
      <c r="AA3606" s="85"/>
      <c r="AB3606" s="86"/>
      <c r="AC3606" s="86"/>
      <c r="AD3606" s="85"/>
      <c r="AE3606" s="85"/>
      <c r="AF3606" s="85"/>
      <c r="AG3606" s="85"/>
      <c r="AH3606" s="85"/>
      <c r="AI3606" s="85"/>
      <c r="AJ3606" s="85"/>
    </row>
    <row r="3607" spans="1:36" ht="16.5" thickTop="1" thickBot="1">
      <c r="A3607" s="105">
        <f t="shared" si="867"/>
        <v>453</v>
      </c>
      <c r="B3607" s="114" t="s">
        <v>3474</v>
      </c>
      <c r="C3607" s="113">
        <v>1968</v>
      </c>
      <c r="D3607" s="107"/>
      <c r="E3607" s="114" t="s">
        <v>80</v>
      </c>
      <c r="F3607" s="107">
        <v>9</v>
      </c>
      <c r="G3607" s="107">
        <v>1</v>
      </c>
      <c r="H3607" s="111">
        <v>2329.6999999999998</v>
      </c>
      <c r="I3607" s="111">
        <v>2200</v>
      </c>
      <c r="J3607" s="111">
        <v>2200</v>
      </c>
      <c r="K3607" s="125">
        <v>102</v>
      </c>
      <c r="L3607" s="110">
        <f t="shared" si="866"/>
        <v>14256505.961999997</v>
      </c>
      <c r="M3607" s="108"/>
      <c r="N3607" s="108"/>
      <c r="O3607" s="108"/>
      <c r="P3607" s="110">
        <f>'Форма 2'!C3607-M3607-N3607-O3607</f>
        <v>14256505.961999997</v>
      </c>
      <c r="Q3607" s="111">
        <f t="shared" si="868"/>
        <v>6480.2299827272718</v>
      </c>
      <c r="R3607" s="111">
        <f t="shared" si="869"/>
        <v>6480.2299827272718</v>
      </c>
      <c r="S3607" s="112" t="s">
        <v>2152</v>
      </c>
      <c r="T3607" s="107" t="s">
        <v>82</v>
      </c>
      <c r="U3607" s="217"/>
      <c r="V3607" s="85"/>
      <c r="W3607" s="85"/>
      <c r="X3607" s="85"/>
      <c r="Y3607" s="85"/>
      <c r="Z3607" s="85"/>
      <c r="AA3607" s="85"/>
      <c r="AB3607" s="86"/>
      <c r="AC3607" s="86"/>
      <c r="AD3607" s="85">
        <v>1</v>
      </c>
      <c r="AE3607" s="85">
        <v>1</v>
      </c>
      <c r="AF3607" s="85">
        <v>1</v>
      </c>
      <c r="AG3607" s="85"/>
      <c r="AH3607" s="85"/>
      <c r="AI3607" s="85"/>
      <c r="AJ3607" s="85"/>
    </row>
    <row r="3608" spans="1:36" ht="16.5" thickTop="1" thickBot="1">
      <c r="A3608" s="105">
        <f t="shared" si="867"/>
        <v>454</v>
      </c>
      <c r="B3608" s="114" t="s">
        <v>3475</v>
      </c>
      <c r="C3608" s="113">
        <v>1965</v>
      </c>
      <c r="D3608" s="107"/>
      <c r="E3608" s="114" t="s">
        <v>80</v>
      </c>
      <c r="F3608" s="107">
        <v>5</v>
      </c>
      <c r="G3608" s="107">
        <v>4</v>
      </c>
      <c r="H3608" s="111">
        <v>3635</v>
      </c>
      <c r="I3608" s="111">
        <v>3577.6</v>
      </c>
      <c r="J3608" s="111">
        <v>3577.6</v>
      </c>
      <c r="K3608" s="125">
        <v>186</v>
      </c>
      <c r="L3608" s="110">
        <f t="shared" si="866"/>
        <v>5077731.5</v>
      </c>
      <c r="M3608" s="108"/>
      <c r="N3608" s="108"/>
      <c r="O3608" s="108"/>
      <c r="P3608" s="110">
        <f>'Форма 2'!C3608-M3608-N3608-O3608</f>
        <v>5077731.5</v>
      </c>
      <c r="Q3608" s="111">
        <f t="shared" si="868"/>
        <v>1419.3122484347048</v>
      </c>
      <c r="R3608" s="111">
        <f t="shared" si="869"/>
        <v>1419.3122484347048</v>
      </c>
      <c r="S3608" s="112" t="s">
        <v>2152</v>
      </c>
      <c r="T3608" s="107" t="s">
        <v>82</v>
      </c>
      <c r="U3608" s="217"/>
      <c r="V3608" s="85"/>
      <c r="W3608" s="85"/>
      <c r="X3608" s="85">
        <v>1</v>
      </c>
      <c r="Y3608" s="85"/>
      <c r="Z3608" s="85"/>
      <c r="AA3608" s="85">
        <v>1</v>
      </c>
      <c r="AB3608" s="86"/>
      <c r="AC3608" s="86"/>
      <c r="AD3608" s="85"/>
      <c r="AE3608" s="85"/>
      <c r="AF3608" s="85"/>
      <c r="AG3608" s="85"/>
      <c r="AH3608" s="85"/>
      <c r="AI3608" s="85"/>
      <c r="AJ3608" s="85"/>
    </row>
    <row r="3609" spans="1:36" ht="16.5" thickTop="1" thickBot="1">
      <c r="A3609" s="105">
        <f t="shared" si="867"/>
        <v>455</v>
      </c>
      <c r="B3609" s="114" t="s">
        <v>3476</v>
      </c>
      <c r="C3609" s="113">
        <v>1965</v>
      </c>
      <c r="D3609" s="107"/>
      <c r="E3609" s="114" t="s">
        <v>239</v>
      </c>
      <c r="F3609" s="107">
        <v>5</v>
      </c>
      <c r="G3609" s="107">
        <v>4</v>
      </c>
      <c r="H3609" s="111">
        <v>3890.4</v>
      </c>
      <c r="I3609" s="111">
        <v>3539.3</v>
      </c>
      <c r="J3609" s="111">
        <v>3539.3</v>
      </c>
      <c r="K3609" s="125">
        <v>167</v>
      </c>
      <c r="L3609" s="110">
        <f t="shared" si="866"/>
        <v>17520494.208000001</v>
      </c>
      <c r="M3609" s="108"/>
      <c r="N3609" s="108"/>
      <c r="O3609" s="108"/>
      <c r="P3609" s="110">
        <f>'Форма 2'!C3609-M3609-N3609-O3609</f>
        <v>17520494.208000001</v>
      </c>
      <c r="Q3609" s="111">
        <f t="shared" si="868"/>
        <v>4950.2710163026586</v>
      </c>
      <c r="R3609" s="111">
        <f t="shared" si="869"/>
        <v>4950.2710163026586</v>
      </c>
      <c r="S3609" s="112" t="s">
        <v>2152</v>
      </c>
      <c r="T3609" s="105" t="s">
        <v>92</v>
      </c>
      <c r="U3609" s="217"/>
      <c r="V3609" s="85"/>
      <c r="W3609" s="85"/>
      <c r="X3609" s="85"/>
      <c r="Y3609" s="85"/>
      <c r="Z3609" s="85"/>
      <c r="AA3609" s="85"/>
      <c r="AB3609" s="86"/>
      <c r="AC3609" s="86"/>
      <c r="AD3609" s="85">
        <v>1</v>
      </c>
      <c r="AE3609" s="85"/>
      <c r="AF3609" s="85"/>
      <c r="AG3609" s="85"/>
      <c r="AH3609" s="85"/>
      <c r="AI3609" s="85"/>
      <c r="AJ3609" s="85"/>
    </row>
    <row r="3610" spans="1:36" ht="16.5" thickTop="1" thickBot="1">
      <c r="A3610" s="105">
        <f t="shared" si="867"/>
        <v>456</v>
      </c>
      <c r="B3610" s="114" t="s">
        <v>3477</v>
      </c>
      <c r="C3610" s="113">
        <v>1965</v>
      </c>
      <c r="D3610" s="107">
        <v>2012</v>
      </c>
      <c r="E3610" s="114" t="s">
        <v>239</v>
      </c>
      <c r="F3610" s="107">
        <v>5</v>
      </c>
      <c r="G3610" s="107">
        <v>4</v>
      </c>
      <c r="H3610" s="111">
        <v>3601.3</v>
      </c>
      <c r="I3610" s="111">
        <v>3550</v>
      </c>
      <c r="J3610" s="111">
        <v>3550</v>
      </c>
      <c r="K3610" s="125">
        <v>188</v>
      </c>
      <c r="L3610" s="110">
        <f t="shared" si="866"/>
        <v>16218526.576000003</v>
      </c>
      <c r="M3610" s="108"/>
      <c r="N3610" s="108"/>
      <c r="O3610" s="108"/>
      <c r="P3610" s="110">
        <f>'Форма 2'!C3610-M3610-N3610-O3610</f>
        <v>16218526.576000003</v>
      </c>
      <c r="Q3610" s="111">
        <f t="shared" si="868"/>
        <v>4568.599035492959</v>
      </c>
      <c r="R3610" s="111">
        <f t="shared" si="869"/>
        <v>4568.599035492959</v>
      </c>
      <c r="S3610" s="112" t="s">
        <v>2152</v>
      </c>
      <c r="T3610" s="107" t="s">
        <v>82</v>
      </c>
      <c r="U3610" s="217"/>
      <c r="V3610" s="85"/>
      <c r="W3610" s="85"/>
      <c r="X3610" s="85"/>
      <c r="Y3610" s="85"/>
      <c r="Z3610" s="85"/>
      <c r="AA3610" s="85"/>
      <c r="AB3610" s="86"/>
      <c r="AC3610" s="86"/>
      <c r="AD3610" s="85">
        <v>1</v>
      </c>
      <c r="AE3610" s="85"/>
      <c r="AF3610" s="85"/>
      <c r="AG3610" s="85"/>
      <c r="AH3610" s="85"/>
      <c r="AI3610" s="85"/>
      <c r="AJ3610" s="85"/>
    </row>
    <row r="3611" spans="1:36" ht="16.5" thickTop="1" thickBot="1">
      <c r="A3611" s="105">
        <f t="shared" si="867"/>
        <v>457</v>
      </c>
      <c r="B3611" s="114" t="s">
        <v>3478</v>
      </c>
      <c r="C3611" s="113">
        <v>1961</v>
      </c>
      <c r="D3611" s="107"/>
      <c r="E3611" s="114" t="s">
        <v>94</v>
      </c>
      <c r="F3611" s="107">
        <v>5</v>
      </c>
      <c r="G3611" s="107">
        <v>4</v>
      </c>
      <c r="H3611" s="111">
        <v>3378.1</v>
      </c>
      <c r="I3611" s="111">
        <v>3197.85</v>
      </c>
      <c r="J3611" s="111">
        <v>3033.75</v>
      </c>
      <c r="K3611" s="125">
        <v>158</v>
      </c>
      <c r="L3611" s="110">
        <f t="shared" si="866"/>
        <v>1098220.31</v>
      </c>
      <c r="M3611" s="108"/>
      <c r="N3611" s="108"/>
      <c r="O3611" s="108"/>
      <c r="P3611" s="110">
        <f>'Форма 2'!C3611-M3611-N3611-O3611</f>
        <v>1098220.31</v>
      </c>
      <c r="Q3611" s="111">
        <f t="shared" si="868"/>
        <v>343.42458526822713</v>
      </c>
      <c r="R3611" s="111">
        <f t="shared" si="869"/>
        <v>343.42458526822713</v>
      </c>
      <c r="S3611" s="112" t="s">
        <v>2152</v>
      </c>
      <c r="T3611" s="107" t="s">
        <v>82</v>
      </c>
      <c r="U3611" s="217"/>
      <c r="V3611" s="85"/>
      <c r="W3611" s="85"/>
      <c r="X3611" s="85">
        <v>1</v>
      </c>
      <c r="Y3611" s="85"/>
      <c r="Z3611" s="85"/>
      <c r="AA3611" s="85"/>
      <c r="AB3611" s="86"/>
      <c r="AC3611" s="86"/>
      <c r="AD3611" s="85"/>
      <c r="AE3611" s="85"/>
      <c r="AF3611" s="85"/>
      <c r="AG3611" s="85"/>
      <c r="AH3611" s="85"/>
      <c r="AI3611" s="85"/>
      <c r="AJ3611" s="85"/>
    </row>
    <row r="3612" spans="1:36" ht="16.5" thickTop="1" thickBot="1">
      <c r="A3612" s="105">
        <f t="shared" si="867"/>
        <v>458</v>
      </c>
      <c r="B3612" s="114" t="s">
        <v>3479</v>
      </c>
      <c r="C3612" s="113">
        <v>1961</v>
      </c>
      <c r="D3612" s="107"/>
      <c r="E3612" s="114" t="s">
        <v>94</v>
      </c>
      <c r="F3612" s="107">
        <v>5</v>
      </c>
      <c r="G3612" s="107">
        <v>4</v>
      </c>
      <c r="H3612" s="111">
        <v>3457.5</v>
      </c>
      <c r="I3612" s="111">
        <v>2120.3000000000002</v>
      </c>
      <c r="J3612" s="111">
        <v>2076.8000000000002</v>
      </c>
      <c r="K3612" s="125">
        <v>165</v>
      </c>
      <c r="L3612" s="110">
        <f t="shared" si="866"/>
        <v>1124033.25</v>
      </c>
      <c r="M3612" s="108"/>
      <c r="N3612" s="108"/>
      <c r="O3612" s="108"/>
      <c r="P3612" s="110">
        <f>'Форма 2'!C3612-M3612-N3612-O3612</f>
        <v>1124033.25</v>
      </c>
      <c r="Q3612" s="111">
        <f t="shared" si="868"/>
        <v>530.12934490402301</v>
      </c>
      <c r="R3612" s="111">
        <f t="shared" si="869"/>
        <v>530.12934490402301</v>
      </c>
      <c r="S3612" s="112" t="s">
        <v>2152</v>
      </c>
      <c r="T3612" s="107" t="s">
        <v>82</v>
      </c>
      <c r="U3612" s="217"/>
      <c r="V3612" s="85"/>
      <c r="W3612" s="85"/>
      <c r="X3612" s="85">
        <v>1</v>
      </c>
      <c r="Y3612" s="85"/>
      <c r="Z3612" s="85"/>
      <c r="AA3612" s="85"/>
      <c r="AB3612" s="86"/>
      <c r="AC3612" s="86"/>
      <c r="AD3612" s="85"/>
      <c r="AE3612" s="85"/>
      <c r="AF3612" s="85"/>
      <c r="AG3612" s="85"/>
      <c r="AH3612" s="85"/>
      <c r="AI3612" s="85"/>
      <c r="AJ3612" s="85"/>
    </row>
    <row r="3613" spans="1:36" ht="16.5" thickTop="1" thickBot="1">
      <c r="A3613" s="105">
        <f t="shared" si="867"/>
        <v>459</v>
      </c>
      <c r="B3613" s="114" t="s">
        <v>3480</v>
      </c>
      <c r="C3613" s="113">
        <v>1961</v>
      </c>
      <c r="D3613" s="107"/>
      <c r="E3613" s="114" t="s">
        <v>94</v>
      </c>
      <c r="F3613" s="107">
        <v>4</v>
      </c>
      <c r="G3613" s="107">
        <v>4</v>
      </c>
      <c r="H3613" s="111">
        <v>2580.5</v>
      </c>
      <c r="I3613" s="111">
        <v>1653.2</v>
      </c>
      <c r="J3613" s="111">
        <v>1653.2</v>
      </c>
      <c r="K3613" s="125">
        <v>109</v>
      </c>
      <c r="L3613" s="110">
        <f t="shared" si="866"/>
        <v>11621333.360000001</v>
      </c>
      <c r="M3613" s="108"/>
      <c r="N3613" s="108"/>
      <c r="O3613" s="108"/>
      <c r="P3613" s="110">
        <f>'Форма 2'!C3613-M3613-N3613-O3613</f>
        <v>11621333.360000001</v>
      </c>
      <c r="Q3613" s="111">
        <f t="shared" si="868"/>
        <v>7029.5991773530131</v>
      </c>
      <c r="R3613" s="111">
        <f t="shared" si="869"/>
        <v>7029.5991773530131</v>
      </c>
      <c r="S3613" s="112" t="s">
        <v>2152</v>
      </c>
      <c r="T3613" s="107" t="s">
        <v>82</v>
      </c>
      <c r="U3613" s="217"/>
      <c r="V3613" s="85"/>
      <c r="W3613" s="85"/>
      <c r="X3613" s="85"/>
      <c r="Y3613" s="85"/>
      <c r="Z3613" s="85"/>
      <c r="AA3613" s="85"/>
      <c r="AB3613" s="86"/>
      <c r="AC3613" s="86"/>
      <c r="AD3613" s="85">
        <v>1</v>
      </c>
      <c r="AE3613" s="85"/>
      <c r="AF3613" s="85"/>
      <c r="AG3613" s="85"/>
      <c r="AH3613" s="85"/>
      <c r="AI3613" s="85"/>
      <c r="AJ3613" s="85"/>
    </row>
    <row r="3614" spans="1:36" ht="16.5" thickTop="1" thickBot="1">
      <c r="A3614" s="105">
        <f t="shared" si="867"/>
        <v>460</v>
      </c>
      <c r="B3614" s="114" t="s">
        <v>3481</v>
      </c>
      <c r="C3614" s="113">
        <v>1960</v>
      </c>
      <c r="D3614" s="107"/>
      <c r="E3614" s="114" t="s">
        <v>94</v>
      </c>
      <c r="F3614" s="107">
        <v>4</v>
      </c>
      <c r="G3614" s="107">
        <v>3</v>
      </c>
      <c r="H3614" s="111">
        <v>644.4</v>
      </c>
      <c r="I3614" s="111">
        <v>362.4</v>
      </c>
      <c r="J3614" s="111">
        <v>362.4</v>
      </c>
      <c r="K3614" s="125">
        <v>111</v>
      </c>
      <c r="L3614" s="110">
        <f t="shared" si="866"/>
        <v>2902068.2880000002</v>
      </c>
      <c r="M3614" s="108"/>
      <c r="N3614" s="108"/>
      <c r="O3614" s="108"/>
      <c r="P3614" s="110">
        <f>'Форма 2'!C3614-M3614-N3614-O3614</f>
        <v>2902068.2880000002</v>
      </c>
      <c r="Q3614" s="111">
        <f t="shared" si="868"/>
        <v>8007.914701986756</v>
      </c>
      <c r="R3614" s="111">
        <f t="shared" si="869"/>
        <v>8007.914701986756</v>
      </c>
      <c r="S3614" s="112" t="s">
        <v>2152</v>
      </c>
      <c r="T3614" s="107" t="s">
        <v>82</v>
      </c>
      <c r="U3614" s="217"/>
      <c r="V3614" s="85"/>
      <c r="W3614" s="85"/>
      <c r="X3614" s="85"/>
      <c r="Y3614" s="85"/>
      <c r="Z3614" s="85"/>
      <c r="AA3614" s="85"/>
      <c r="AB3614" s="86"/>
      <c r="AC3614" s="86"/>
      <c r="AD3614" s="85">
        <v>1</v>
      </c>
      <c r="AE3614" s="85"/>
      <c r="AF3614" s="85"/>
      <c r="AG3614" s="85"/>
      <c r="AH3614" s="85"/>
      <c r="AI3614" s="85"/>
      <c r="AJ3614" s="85"/>
    </row>
    <row r="3615" spans="1:36" ht="16.5" thickTop="1" thickBot="1">
      <c r="A3615" s="105">
        <f t="shared" si="867"/>
        <v>461</v>
      </c>
      <c r="B3615" s="114" t="s">
        <v>3482</v>
      </c>
      <c r="C3615" s="113">
        <v>1958</v>
      </c>
      <c r="D3615" s="107"/>
      <c r="E3615" s="114" t="s">
        <v>94</v>
      </c>
      <c r="F3615" s="107">
        <v>2</v>
      </c>
      <c r="G3615" s="107">
        <v>1</v>
      </c>
      <c r="H3615" s="111">
        <v>651</v>
      </c>
      <c r="I3615" s="111">
        <v>366.5</v>
      </c>
      <c r="J3615" s="111">
        <v>366.5</v>
      </c>
      <c r="K3615" s="125">
        <v>41</v>
      </c>
      <c r="L3615" s="110">
        <f t="shared" si="866"/>
        <v>845024.03999999992</v>
      </c>
      <c r="M3615" s="108"/>
      <c r="N3615" s="108"/>
      <c r="O3615" s="108"/>
      <c r="P3615" s="110">
        <f>'Форма 2'!C3615-M3615-N3615-O3615</f>
        <v>845024.03999999992</v>
      </c>
      <c r="Q3615" s="111">
        <f t="shared" si="868"/>
        <v>2305.6590450204635</v>
      </c>
      <c r="R3615" s="111">
        <f t="shared" si="869"/>
        <v>2305.6590450204635</v>
      </c>
      <c r="S3615" s="112" t="s">
        <v>2152</v>
      </c>
      <c r="T3615" s="107" t="s">
        <v>82</v>
      </c>
      <c r="U3615" s="217"/>
      <c r="V3615" s="85"/>
      <c r="W3615" s="85"/>
      <c r="X3615" s="85"/>
      <c r="Y3615" s="85"/>
      <c r="Z3615" s="85"/>
      <c r="AA3615" s="85"/>
      <c r="AB3615" s="86"/>
      <c r="AC3615" s="86"/>
      <c r="AD3615" s="85"/>
      <c r="AE3615" s="85"/>
      <c r="AF3615" s="85">
        <v>1</v>
      </c>
      <c r="AG3615" s="85"/>
      <c r="AH3615" s="85"/>
      <c r="AI3615" s="85"/>
      <c r="AJ3615" s="85"/>
    </row>
    <row r="3616" spans="1:36" ht="16.5" thickTop="1" thickBot="1">
      <c r="A3616" s="105">
        <f t="shared" si="867"/>
        <v>462</v>
      </c>
      <c r="B3616" s="114" t="s">
        <v>3483</v>
      </c>
      <c r="C3616" s="113">
        <v>1957</v>
      </c>
      <c r="D3616" s="107"/>
      <c r="E3616" s="114" t="s">
        <v>94</v>
      </c>
      <c r="F3616" s="107">
        <v>2</v>
      </c>
      <c r="G3616" s="107">
        <v>8</v>
      </c>
      <c r="H3616" s="111">
        <v>595.5</v>
      </c>
      <c r="I3616" s="111">
        <v>391.2</v>
      </c>
      <c r="J3616" s="111">
        <v>391.2</v>
      </c>
      <c r="K3616" s="125">
        <v>33</v>
      </c>
      <c r="L3616" s="110">
        <f t="shared" si="866"/>
        <v>772982.82</v>
      </c>
      <c r="M3616" s="108"/>
      <c r="N3616" s="108"/>
      <c r="O3616" s="108"/>
      <c r="P3616" s="110">
        <f>'Форма 2'!C3616-M3616-N3616-O3616</f>
        <v>772982.82</v>
      </c>
      <c r="Q3616" s="111">
        <f t="shared" si="868"/>
        <v>1975.9274539877299</v>
      </c>
      <c r="R3616" s="111">
        <f t="shared" si="869"/>
        <v>1975.9274539877299</v>
      </c>
      <c r="S3616" s="112" t="s">
        <v>2152</v>
      </c>
      <c r="T3616" s="107" t="s">
        <v>82</v>
      </c>
      <c r="U3616" s="217"/>
      <c r="V3616" s="85"/>
      <c r="W3616" s="85"/>
      <c r="X3616" s="85"/>
      <c r="Y3616" s="85"/>
      <c r="Z3616" s="85"/>
      <c r="AA3616" s="85"/>
      <c r="AB3616" s="86"/>
      <c r="AC3616" s="86"/>
      <c r="AD3616" s="85"/>
      <c r="AE3616" s="85"/>
      <c r="AF3616" s="85">
        <v>1</v>
      </c>
      <c r="AG3616" s="85"/>
      <c r="AH3616" s="85"/>
      <c r="AI3616" s="85"/>
      <c r="AJ3616" s="85"/>
    </row>
    <row r="3617" spans="1:36" ht="16.5" thickTop="1" thickBot="1">
      <c r="A3617" s="105">
        <f t="shared" si="867"/>
        <v>463</v>
      </c>
      <c r="B3617" s="114" t="s">
        <v>3484</v>
      </c>
      <c r="C3617" s="113">
        <v>1957</v>
      </c>
      <c r="D3617" s="107"/>
      <c r="E3617" s="114" t="s">
        <v>94</v>
      </c>
      <c r="F3617" s="107">
        <v>2</v>
      </c>
      <c r="G3617" s="107">
        <v>8</v>
      </c>
      <c r="H3617" s="111">
        <v>600.79999999999995</v>
      </c>
      <c r="I3617" s="111">
        <v>398.4</v>
      </c>
      <c r="J3617" s="111">
        <v>398.4</v>
      </c>
      <c r="K3617" s="125">
        <v>31</v>
      </c>
      <c r="L3617" s="110">
        <f t="shared" si="866"/>
        <v>779862.43199999991</v>
      </c>
      <c r="M3617" s="108"/>
      <c r="N3617" s="108"/>
      <c r="O3617" s="108"/>
      <c r="P3617" s="110">
        <f>'Форма 2'!C3617-M3617-N3617-O3617</f>
        <v>779862.43199999991</v>
      </c>
      <c r="Q3617" s="111">
        <f t="shared" si="868"/>
        <v>1957.4860240963853</v>
      </c>
      <c r="R3617" s="111">
        <f t="shared" si="869"/>
        <v>1957.4860240963853</v>
      </c>
      <c r="S3617" s="112" t="s">
        <v>2152</v>
      </c>
      <c r="T3617" s="107" t="s">
        <v>82</v>
      </c>
      <c r="U3617" s="217"/>
      <c r="V3617" s="85"/>
      <c r="W3617" s="85"/>
      <c r="X3617" s="85"/>
      <c r="Y3617" s="85"/>
      <c r="Z3617" s="85"/>
      <c r="AA3617" s="85"/>
      <c r="AB3617" s="86"/>
      <c r="AC3617" s="86"/>
      <c r="AD3617" s="85"/>
      <c r="AE3617" s="85"/>
      <c r="AF3617" s="85">
        <v>1</v>
      </c>
      <c r="AG3617" s="85"/>
      <c r="AH3617" s="85"/>
      <c r="AI3617" s="85"/>
      <c r="AJ3617" s="85"/>
    </row>
    <row r="3618" spans="1:36" ht="16.5" thickTop="1" thickBot="1">
      <c r="A3618" s="105">
        <f t="shared" si="867"/>
        <v>464</v>
      </c>
      <c r="B3618" s="114" t="s">
        <v>3485</v>
      </c>
      <c r="C3618" s="113">
        <v>1957</v>
      </c>
      <c r="D3618" s="107"/>
      <c r="E3618" s="114" t="s">
        <v>94</v>
      </c>
      <c r="F3618" s="107">
        <v>2</v>
      </c>
      <c r="G3618" s="107">
        <v>8</v>
      </c>
      <c r="H3618" s="111">
        <v>601</v>
      </c>
      <c r="I3618" s="111">
        <v>396</v>
      </c>
      <c r="J3618" s="111">
        <v>396</v>
      </c>
      <c r="K3618" s="125">
        <v>38</v>
      </c>
      <c r="L3618" s="110">
        <f t="shared" si="866"/>
        <v>780122.03999999992</v>
      </c>
      <c r="M3618" s="108"/>
      <c r="N3618" s="108"/>
      <c r="O3618" s="108"/>
      <c r="P3618" s="110">
        <f>'Форма 2'!C3618-M3618-N3618-O3618</f>
        <v>780122.03999999992</v>
      </c>
      <c r="Q3618" s="111">
        <f t="shared" si="868"/>
        <v>1970.0051515151513</v>
      </c>
      <c r="R3618" s="111">
        <f t="shared" si="869"/>
        <v>1970.0051515151513</v>
      </c>
      <c r="S3618" s="112" t="s">
        <v>2152</v>
      </c>
      <c r="T3618" s="107" t="s">
        <v>82</v>
      </c>
      <c r="U3618" s="217"/>
      <c r="V3618" s="85"/>
      <c r="W3618" s="85"/>
      <c r="X3618" s="85"/>
      <c r="Y3618" s="85"/>
      <c r="Z3618" s="85"/>
      <c r="AA3618" s="85"/>
      <c r="AB3618" s="86"/>
      <c r="AC3618" s="86"/>
      <c r="AD3618" s="85"/>
      <c r="AE3618" s="85"/>
      <c r="AF3618" s="85">
        <v>1</v>
      </c>
      <c r="AG3618" s="85"/>
      <c r="AH3618" s="85"/>
      <c r="AI3618" s="85"/>
      <c r="AJ3618" s="85"/>
    </row>
    <row r="3619" spans="1:36" ht="16.5" thickTop="1" thickBot="1">
      <c r="A3619" s="105">
        <f t="shared" si="867"/>
        <v>465</v>
      </c>
      <c r="B3619" s="114" t="s">
        <v>3486</v>
      </c>
      <c r="C3619" s="113">
        <v>1965</v>
      </c>
      <c r="D3619" s="107"/>
      <c r="E3619" s="114" t="s">
        <v>94</v>
      </c>
      <c r="F3619" s="107">
        <v>5</v>
      </c>
      <c r="G3619" s="107">
        <v>4</v>
      </c>
      <c r="H3619" s="111">
        <v>3939.7</v>
      </c>
      <c r="I3619" s="111">
        <v>3644.7</v>
      </c>
      <c r="J3619" s="111">
        <v>3046.1</v>
      </c>
      <c r="K3619" s="125">
        <v>139</v>
      </c>
      <c r="L3619" s="110">
        <f t="shared" si="866"/>
        <v>1280796.47</v>
      </c>
      <c r="M3619" s="108"/>
      <c r="N3619" s="108"/>
      <c r="O3619" s="108"/>
      <c r="P3619" s="110">
        <f>'Форма 2'!C3619-M3619-N3619-O3619</f>
        <v>1280796.47</v>
      </c>
      <c r="Q3619" s="111">
        <f t="shared" si="868"/>
        <v>351.41341399840866</v>
      </c>
      <c r="R3619" s="111">
        <f t="shared" si="869"/>
        <v>351.41341399840866</v>
      </c>
      <c r="S3619" s="112" t="s">
        <v>2152</v>
      </c>
      <c r="T3619" s="107" t="s">
        <v>82</v>
      </c>
      <c r="U3619" s="217"/>
      <c r="V3619" s="85"/>
      <c r="W3619" s="85"/>
      <c r="X3619" s="85">
        <v>1</v>
      </c>
      <c r="Y3619" s="85"/>
      <c r="Z3619" s="85"/>
      <c r="AA3619" s="85"/>
      <c r="AB3619" s="86"/>
      <c r="AC3619" s="86"/>
      <c r="AD3619" s="85"/>
      <c r="AE3619" s="85"/>
      <c r="AF3619" s="85"/>
      <c r="AG3619" s="85"/>
      <c r="AH3619" s="85"/>
      <c r="AI3619" s="85"/>
      <c r="AJ3619" s="85"/>
    </row>
    <row r="3620" spans="1:36" ht="16.5" thickTop="1" thickBot="1">
      <c r="A3620" s="105">
        <f t="shared" si="867"/>
        <v>466</v>
      </c>
      <c r="B3620" s="114" t="s">
        <v>3487</v>
      </c>
      <c r="C3620" s="113">
        <v>1957</v>
      </c>
      <c r="D3620" s="107"/>
      <c r="E3620" s="114" t="s">
        <v>94</v>
      </c>
      <c r="F3620" s="107">
        <v>5</v>
      </c>
      <c r="G3620" s="107">
        <v>4</v>
      </c>
      <c r="H3620" s="111">
        <v>6177.8</v>
      </c>
      <c r="I3620" s="111">
        <v>4791.2</v>
      </c>
      <c r="J3620" s="111">
        <v>4791.2</v>
      </c>
      <c r="K3620" s="125">
        <v>148</v>
      </c>
      <c r="L3620" s="110">
        <f t="shared" ref="L3620:L3682" si="870">SUM(M3620:P3620)</f>
        <v>41776198.718000002</v>
      </c>
      <c r="M3620" s="108"/>
      <c r="N3620" s="108"/>
      <c r="O3620" s="108"/>
      <c r="P3620" s="110">
        <f>'Форма 2'!C3620-M3620-N3620-O3620</f>
        <v>41776198.718000002</v>
      </c>
      <c r="Q3620" s="111">
        <f t="shared" si="868"/>
        <v>8719.3602266655544</v>
      </c>
      <c r="R3620" s="111">
        <f t="shared" si="869"/>
        <v>8719.3602266655544</v>
      </c>
      <c r="S3620" s="112" t="s">
        <v>2152</v>
      </c>
      <c r="T3620" s="107" t="s">
        <v>82</v>
      </c>
      <c r="U3620" s="217">
        <v>1</v>
      </c>
      <c r="V3620" s="85"/>
      <c r="W3620" s="85"/>
      <c r="X3620" s="85"/>
      <c r="Y3620" s="85"/>
      <c r="Z3620" s="85"/>
      <c r="AA3620" s="85"/>
      <c r="AB3620" s="86"/>
      <c r="AC3620" s="86"/>
      <c r="AD3620" s="85">
        <v>1</v>
      </c>
      <c r="AE3620" s="85"/>
      <c r="AF3620" s="85"/>
      <c r="AG3620" s="85"/>
      <c r="AH3620" s="85">
        <v>1</v>
      </c>
      <c r="AI3620" s="85"/>
      <c r="AJ3620" s="85"/>
    </row>
    <row r="3621" spans="1:36" ht="16.5" thickTop="1" thickBot="1">
      <c r="A3621" s="105">
        <f t="shared" si="867"/>
        <v>467</v>
      </c>
      <c r="B3621" s="114" t="s">
        <v>3488</v>
      </c>
      <c r="C3621" s="113">
        <v>1956</v>
      </c>
      <c r="D3621" s="107"/>
      <c r="E3621" s="114" t="s">
        <v>94</v>
      </c>
      <c r="F3621" s="107">
        <v>5</v>
      </c>
      <c r="G3621" s="107">
        <v>2</v>
      </c>
      <c r="H3621" s="111">
        <v>7015.2</v>
      </c>
      <c r="I3621" s="111">
        <v>6834.95</v>
      </c>
      <c r="J3621" s="111">
        <v>6834.95</v>
      </c>
      <c r="K3621" s="125">
        <v>327</v>
      </c>
      <c r="L3621" s="110">
        <f t="shared" si="870"/>
        <v>47438957.111999996</v>
      </c>
      <c r="M3621" s="108"/>
      <c r="N3621" s="108"/>
      <c r="O3621" s="108"/>
      <c r="P3621" s="110">
        <f>'Форма 2'!C3621-M3621-N3621-O3621</f>
        <v>47438957.111999996</v>
      </c>
      <c r="Q3621" s="111">
        <f t="shared" si="868"/>
        <v>6940.6443517509269</v>
      </c>
      <c r="R3621" s="111">
        <f t="shared" si="869"/>
        <v>6940.6443517509269</v>
      </c>
      <c r="S3621" s="112" t="s">
        <v>2152</v>
      </c>
      <c r="T3621" s="107" t="s">
        <v>82</v>
      </c>
      <c r="U3621" s="217">
        <v>1</v>
      </c>
      <c r="V3621" s="85"/>
      <c r="W3621" s="85"/>
      <c r="X3621" s="85"/>
      <c r="Y3621" s="85"/>
      <c r="Z3621" s="85"/>
      <c r="AA3621" s="85"/>
      <c r="AB3621" s="86"/>
      <c r="AC3621" s="86"/>
      <c r="AD3621" s="85">
        <v>1</v>
      </c>
      <c r="AE3621" s="85"/>
      <c r="AF3621" s="85"/>
      <c r="AG3621" s="85"/>
      <c r="AH3621" s="85">
        <v>1</v>
      </c>
      <c r="AI3621" s="85"/>
      <c r="AJ3621" s="85"/>
    </row>
    <row r="3622" spans="1:36" ht="16.5" thickTop="1" thickBot="1">
      <c r="A3622" s="105">
        <f t="shared" si="867"/>
        <v>468</v>
      </c>
      <c r="B3622" s="114" t="s">
        <v>707</v>
      </c>
      <c r="C3622" s="113">
        <v>1956</v>
      </c>
      <c r="D3622" s="107"/>
      <c r="E3622" s="114" t="s">
        <v>94</v>
      </c>
      <c r="F3622" s="107">
        <v>5</v>
      </c>
      <c r="G3622" s="107">
        <v>5</v>
      </c>
      <c r="H3622" s="111">
        <v>8093.4</v>
      </c>
      <c r="I3622" s="111">
        <v>7707</v>
      </c>
      <c r="J3622" s="111">
        <v>7707</v>
      </c>
      <c r="K3622" s="125">
        <v>224</v>
      </c>
      <c r="L3622" s="110">
        <f t="shared" si="870"/>
        <v>53590771.835999995</v>
      </c>
      <c r="M3622" s="108"/>
      <c r="N3622" s="108"/>
      <c r="O3622" s="108"/>
      <c r="P3622" s="110">
        <f>'Форма 2'!C3622-M3622-N3622-O3622</f>
        <v>53590771.835999995</v>
      </c>
      <c r="Q3622" s="111">
        <f t="shared" si="868"/>
        <v>6953.5191171662118</v>
      </c>
      <c r="R3622" s="111">
        <f t="shared" si="869"/>
        <v>6953.5191171662118</v>
      </c>
      <c r="S3622" s="112" t="s">
        <v>2152</v>
      </c>
      <c r="T3622" s="107" t="s">
        <v>92</v>
      </c>
      <c r="U3622" s="217"/>
      <c r="V3622" s="85"/>
      <c r="W3622" s="85"/>
      <c r="X3622" s="85"/>
      <c r="Y3622" s="85"/>
      <c r="Z3622" s="85"/>
      <c r="AA3622" s="85"/>
      <c r="AB3622" s="86"/>
      <c r="AC3622" s="86"/>
      <c r="AD3622" s="85"/>
      <c r="AE3622" s="85">
        <v>1</v>
      </c>
      <c r="AF3622" s="85"/>
      <c r="AG3622" s="85"/>
      <c r="AH3622" s="85">
        <v>1</v>
      </c>
      <c r="AI3622" s="85"/>
      <c r="AJ3622" s="85"/>
    </row>
    <row r="3623" spans="1:36" ht="16.5" thickTop="1" thickBot="1">
      <c r="A3623" s="105">
        <f t="shared" si="867"/>
        <v>469</v>
      </c>
      <c r="B3623" s="114" t="s">
        <v>3489</v>
      </c>
      <c r="C3623" s="113">
        <v>1958</v>
      </c>
      <c r="D3623" s="107"/>
      <c r="E3623" s="114" t="s">
        <v>94</v>
      </c>
      <c r="F3623" s="107">
        <v>5</v>
      </c>
      <c r="G3623" s="107">
        <v>3</v>
      </c>
      <c r="H3623" s="111">
        <v>3465.7</v>
      </c>
      <c r="I3623" s="111">
        <v>2077.8000000000002</v>
      </c>
      <c r="J3623" s="111">
        <v>1917.5</v>
      </c>
      <c r="K3623" s="125">
        <v>130</v>
      </c>
      <c r="L3623" s="110">
        <f t="shared" si="870"/>
        <v>2828392.4269999997</v>
      </c>
      <c r="M3623" s="108"/>
      <c r="N3623" s="108"/>
      <c r="O3623" s="108"/>
      <c r="P3623" s="110">
        <f>'Форма 2'!C3623-M3623-N3623-O3623</f>
        <v>2828392.4269999997</v>
      </c>
      <c r="Q3623" s="111">
        <f t="shared" si="868"/>
        <v>1361.2438285686781</v>
      </c>
      <c r="R3623" s="111">
        <f t="shared" si="869"/>
        <v>1361.2438285686781</v>
      </c>
      <c r="S3623" s="112" t="s">
        <v>2152</v>
      </c>
      <c r="T3623" s="107" t="s">
        <v>82</v>
      </c>
      <c r="U3623" s="217"/>
      <c r="V3623" s="85"/>
      <c r="W3623" s="85"/>
      <c r="X3623" s="85"/>
      <c r="Y3623" s="85"/>
      <c r="Z3623" s="85"/>
      <c r="AA3623" s="85"/>
      <c r="AB3623" s="86"/>
      <c r="AC3623" s="86"/>
      <c r="AD3623" s="85"/>
      <c r="AE3623" s="85"/>
      <c r="AF3623" s="85">
        <v>1</v>
      </c>
      <c r="AG3623" s="85"/>
      <c r="AH3623" s="85"/>
      <c r="AI3623" s="85"/>
      <c r="AJ3623" s="85"/>
    </row>
    <row r="3624" spans="1:36" ht="16.5" thickTop="1" thickBot="1">
      <c r="A3624" s="105">
        <f t="shared" si="867"/>
        <v>470</v>
      </c>
      <c r="B3624" s="114" t="s">
        <v>3490</v>
      </c>
      <c r="C3624" s="113">
        <v>1950</v>
      </c>
      <c r="D3624" s="107"/>
      <c r="E3624" s="114" t="s">
        <v>94</v>
      </c>
      <c r="F3624" s="107">
        <v>3</v>
      </c>
      <c r="G3624" s="107">
        <v>2</v>
      </c>
      <c r="H3624" s="111">
        <v>1433</v>
      </c>
      <c r="I3624" s="111">
        <v>817</v>
      </c>
      <c r="J3624" s="111">
        <v>755.4</v>
      </c>
      <c r="K3624" s="125">
        <v>46</v>
      </c>
      <c r="L3624" s="110">
        <f t="shared" si="870"/>
        <v>12961198.4</v>
      </c>
      <c r="M3624" s="108"/>
      <c r="N3624" s="108"/>
      <c r="O3624" s="108"/>
      <c r="P3624" s="110">
        <f>'Форма 2'!C3624-M3624-N3624-O3624</f>
        <v>12961198.4</v>
      </c>
      <c r="Q3624" s="111">
        <f t="shared" si="868"/>
        <v>15864.379926560589</v>
      </c>
      <c r="R3624" s="111">
        <f t="shared" si="869"/>
        <v>15864.379926560589</v>
      </c>
      <c r="S3624" s="112" t="s">
        <v>2152</v>
      </c>
      <c r="T3624" s="107" t="s">
        <v>82</v>
      </c>
      <c r="U3624" s="217"/>
      <c r="V3624" s="85">
        <v>1</v>
      </c>
      <c r="W3624" s="85"/>
      <c r="X3624" s="85"/>
      <c r="Y3624" s="85"/>
      <c r="Z3624" s="85">
        <v>1</v>
      </c>
      <c r="AA3624" s="85"/>
      <c r="AB3624" s="86"/>
      <c r="AC3624" s="86"/>
      <c r="AD3624" s="85"/>
      <c r="AE3624" s="85"/>
      <c r="AF3624" s="85"/>
      <c r="AG3624" s="85"/>
      <c r="AH3624" s="85"/>
      <c r="AI3624" s="85"/>
      <c r="AJ3624" s="85"/>
    </row>
    <row r="3625" spans="1:36" ht="16.5" thickTop="1" thickBot="1">
      <c r="A3625" s="105">
        <f t="shared" si="867"/>
        <v>471</v>
      </c>
      <c r="B3625" s="114" t="s">
        <v>3491</v>
      </c>
      <c r="C3625" s="113">
        <v>1951</v>
      </c>
      <c r="D3625" s="107"/>
      <c r="E3625" s="114" t="s">
        <v>94</v>
      </c>
      <c r="F3625" s="107">
        <v>3</v>
      </c>
      <c r="G3625" s="107">
        <v>2</v>
      </c>
      <c r="H3625" s="111">
        <v>1401.3</v>
      </c>
      <c r="I3625" s="111">
        <v>763</v>
      </c>
      <c r="J3625" s="111">
        <v>763</v>
      </c>
      <c r="K3625" s="125">
        <v>47</v>
      </c>
      <c r="L3625" s="110">
        <f t="shared" si="870"/>
        <v>903390.08399999992</v>
      </c>
      <c r="M3625" s="108"/>
      <c r="N3625" s="108"/>
      <c r="O3625" s="108"/>
      <c r="P3625" s="110">
        <f>'Форма 2'!C3625-M3625-N3625-O3625</f>
        <v>903390.08399999992</v>
      </c>
      <c r="Q3625" s="111">
        <f t="shared" si="868"/>
        <v>1183.997488859764</v>
      </c>
      <c r="R3625" s="111">
        <f t="shared" si="869"/>
        <v>1183.997488859764</v>
      </c>
      <c r="S3625" s="112" t="s">
        <v>2152</v>
      </c>
      <c r="T3625" s="107" t="s">
        <v>82</v>
      </c>
      <c r="U3625" s="217"/>
      <c r="V3625" s="85"/>
      <c r="W3625" s="85"/>
      <c r="X3625" s="85"/>
      <c r="Y3625" s="85"/>
      <c r="Z3625" s="85">
        <v>1</v>
      </c>
      <c r="AA3625" s="85"/>
      <c r="AB3625" s="86"/>
      <c r="AC3625" s="86"/>
      <c r="AD3625" s="85"/>
      <c r="AE3625" s="85"/>
      <c r="AF3625" s="85"/>
      <c r="AG3625" s="85"/>
      <c r="AH3625" s="85"/>
      <c r="AI3625" s="85"/>
      <c r="AJ3625" s="85"/>
    </row>
    <row r="3626" spans="1:36" ht="16.5" thickTop="1" thickBot="1">
      <c r="A3626" s="105">
        <f t="shared" si="867"/>
        <v>472</v>
      </c>
      <c r="B3626" s="114" t="s">
        <v>3492</v>
      </c>
      <c r="C3626" s="113">
        <v>1950</v>
      </c>
      <c r="D3626" s="107"/>
      <c r="E3626" s="114" t="s">
        <v>94</v>
      </c>
      <c r="F3626" s="107">
        <v>4</v>
      </c>
      <c r="G3626" s="107">
        <v>4</v>
      </c>
      <c r="H3626" s="111">
        <v>2686.3</v>
      </c>
      <c r="I3626" s="111">
        <v>2068.6999999999998</v>
      </c>
      <c r="J3626" s="111">
        <v>1030.5999999999999</v>
      </c>
      <c r="K3626" s="125">
        <v>63</v>
      </c>
      <c r="L3626" s="110">
        <f t="shared" si="870"/>
        <v>3752492.4699999997</v>
      </c>
      <c r="M3626" s="108"/>
      <c r="N3626" s="108"/>
      <c r="O3626" s="108"/>
      <c r="P3626" s="110">
        <f>'Форма 2'!C3626-M3626-N3626-O3626</f>
        <v>3752492.4699999997</v>
      </c>
      <c r="Q3626" s="111">
        <f t="shared" si="868"/>
        <v>1813.9374824769179</v>
      </c>
      <c r="R3626" s="111">
        <f t="shared" si="869"/>
        <v>1813.9374824769179</v>
      </c>
      <c r="S3626" s="112" t="s">
        <v>2152</v>
      </c>
      <c r="T3626" s="107" t="s">
        <v>82</v>
      </c>
      <c r="U3626" s="217"/>
      <c r="V3626" s="85"/>
      <c r="W3626" s="85"/>
      <c r="X3626" s="85">
        <v>1</v>
      </c>
      <c r="Y3626" s="85"/>
      <c r="Z3626" s="85"/>
      <c r="AA3626" s="85">
        <v>1</v>
      </c>
      <c r="AB3626" s="86"/>
      <c r="AC3626" s="86"/>
      <c r="AD3626" s="85"/>
      <c r="AE3626" s="85"/>
      <c r="AF3626" s="85"/>
      <c r="AG3626" s="85"/>
      <c r="AH3626" s="85"/>
      <c r="AI3626" s="85"/>
      <c r="AJ3626" s="85"/>
    </row>
    <row r="3627" spans="1:36" ht="16.5" thickTop="1" thickBot="1">
      <c r="A3627" s="105">
        <f t="shared" si="867"/>
        <v>473</v>
      </c>
      <c r="B3627" s="114" t="s">
        <v>3493</v>
      </c>
      <c r="C3627" s="113">
        <v>1954</v>
      </c>
      <c r="D3627" s="107"/>
      <c r="E3627" s="114" t="s">
        <v>94</v>
      </c>
      <c r="F3627" s="107">
        <v>4</v>
      </c>
      <c r="G3627" s="107">
        <v>4</v>
      </c>
      <c r="H3627" s="111">
        <v>3150.3</v>
      </c>
      <c r="I3627" s="111">
        <v>2938.7</v>
      </c>
      <c r="J3627" s="111">
        <v>1806.8</v>
      </c>
      <c r="K3627" s="125">
        <v>79</v>
      </c>
      <c r="L3627" s="110">
        <f t="shared" si="870"/>
        <v>1024162.5300000001</v>
      </c>
      <c r="M3627" s="108"/>
      <c r="N3627" s="108"/>
      <c r="O3627" s="108"/>
      <c r="P3627" s="110">
        <f>'Форма 2'!C3627-M3627-N3627-O3627</f>
        <v>1024162.5300000001</v>
      </c>
      <c r="Q3627" s="111">
        <f t="shared" si="868"/>
        <v>348.50870452921367</v>
      </c>
      <c r="R3627" s="111">
        <f t="shared" si="869"/>
        <v>348.50870452921367</v>
      </c>
      <c r="S3627" s="112" t="s">
        <v>2152</v>
      </c>
      <c r="T3627" s="107" t="s">
        <v>82</v>
      </c>
      <c r="U3627" s="217"/>
      <c r="V3627" s="85"/>
      <c r="W3627" s="85"/>
      <c r="X3627" s="85">
        <v>1</v>
      </c>
      <c r="Y3627" s="85"/>
      <c r="Z3627" s="85"/>
      <c r="AA3627" s="85"/>
      <c r="AB3627" s="86"/>
      <c r="AC3627" s="86"/>
      <c r="AD3627" s="85"/>
      <c r="AE3627" s="85"/>
      <c r="AF3627" s="85"/>
      <c r="AG3627" s="85"/>
      <c r="AH3627" s="85"/>
      <c r="AI3627" s="85"/>
      <c r="AJ3627" s="85"/>
    </row>
    <row r="3628" spans="1:36" ht="16.5" thickTop="1" thickBot="1">
      <c r="A3628" s="105">
        <f t="shared" si="867"/>
        <v>474</v>
      </c>
      <c r="B3628" s="114" t="s">
        <v>3494</v>
      </c>
      <c r="C3628" s="113">
        <v>1958</v>
      </c>
      <c r="D3628" s="107"/>
      <c r="E3628" s="114" t="s">
        <v>94</v>
      </c>
      <c r="F3628" s="107">
        <v>5</v>
      </c>
      <c r="G3628" s="107">
        <v>4</v>
      </c>
      <c r="H3628" s="111">
        <v>5046.8</v>
      </c>
      <c r="I3628" s="111">
        <v>4891.3999999999996</v>
      </c>
      <c r="J3628" s="111">
        <v>3451.5</v>
      </c>
      <c r="K3628" s="125">
        <v>96</v>
      </c>
      <c r="L3628" s="110">
        <f t="shared" si="870"/>
        <v>49277611.283999994</v>
      </c>
      <c r="M3628" s="108"/>
      <c r="N3628" s="108"/>
      <c r="O3628" s="108"/>
      <c r="P3628" s="110">
        <f>'Форма 2'!C3628-M3628-N3628-O3628</f>
        <v>49277611.283999994</v>
      </c>
      <c r="Q3628" s="111">
        <f t="shared" si="868"/>
        <v>10074.336853252647</v>
      </c>
      <c r="R3628" s="111">
        <f t="shared" si="869"/>
        <v>10074.336853252647</v>
      </c>
      <c r="S3628" s="112" t="s">
        <v>2152</v>
      </c>
      <c r="T3628" s="105" t="s">
        <v>82</v>
      </c>
      <c r="U3628" s="217"/>
      <c r="V3628" s="85"/>
      <c r="W3628" s="85"/>
      <c r="X3628" s="85"/>
      <c r="Y3628" s="85"/>
      <c r="Z3628" s="85"/>
      <c r="AA3628" s="85"/>
      <c r="AB3628" s="86"/>
      <c r="AC3628" s="86"/>
      <c r="AD3628" s="85">
        <v>1</v>
      </c>
      <c r="AE3628" s="85">
        <v>1</v>
      </c>
      <c r="AF3628" s="85"/>
      <c r="AG3628" s="85"/>
      <c r="AH3628" s="85"/>
      <c r="AI3628" s="85">
        <v>1</v>
      </c>
      <c r="AJ3628" s="85">
        <v>1</v>
      </c>
    </row>
    <row r="3629" spans="1:36" ht="16.5" thickTop="1" thickBot="1">
      <c r="A3629" s="105">
        <f t="shared" si="867"/>
        <v>475</v>
      </c>
      <c r="B3629" s="112" t="s">
        <v>3495</v>
      </c>
      <c r="C3629" s="123">
        <v>1977</v>
      </c>
      <c r="D3629" s="107"/>
      <c r="E3629" s="114" t="s">
        <v>94</v>
      </c>
      <c r="F3629" s="107">
        <v>5</v>
      </c>
      <c r="G3629" s="107">
        <v>4</v>
      </c>
      <c r="H3629" s="111">
        <v>3996.1</v>
      </c>
      <c r="I3629" s="111">
        <v>3755.6</v>
      </c>
      <c r="J3629" s="111">
        <v>2705</v>
      </c>
      <c r="K3629" s="122">
        <v>121</v>
      </c>
      <c r="L3629" s="110">
        <f t="shared" si="870"/>
        <v>37506915.068000004</v>
      </c>
      <c r="M3629" s="108"/>
      <c r="N3629" s="108"/>
      <c r="O3629" s="108"/>
      <c r="P3629" s="110">
        <f>'Форма 2'!C3629-M3629-N3629-O3629</f>
        <v>37506915.068000004</v>
      </c>
      <c r="Q3629" s="111">
        <f t="shared" si="868"/>
        <v>9986.9302023644705</v>
      </c>
      <c r="R3629" s="111">
        <f t="shared" si="869"/>
        <v>9986.9302023644705</v>
      </c>
      <c r="S3629" s="112" t="s">
        <v>2152</v>
      </c>
      <c r="T3629" s="107" t="s">
        <v>82</v>
      </c>
      <c r="U3629" s="217"/>
      <c r="V3629" s="85"/>
      <c r="W3629" s="85"/>
      <c r="X3629" s="85"/>
      <c r="Y3629" s="85"/>
      <c r="Z3629" s="85"/>
      <c r="AA3629" s="85"/>
      <c r="AB3629" s="86"/>
      <c r="AC3629" s="86"/>
      <c r="AD3629" s="85">
        <v>1</v>
      </c>
      <c r="AE3629" s="85">
        <v>1</v>
      </c>
      <c r="AF3629" s="85"/>
      <c r="AG3629" s="85"/>
      <c r="AH3629" s="85"/>
      <c r="AI3629" s="85"/>
      <c r="AJ3629" s="85"/>
    </row>
    <row r="3630" spans="1:36" ht="16.5" thickTop="1" thickBot="1">
      <c r="A3630" s="105">
        <f t="shared" si="867"/>
        <v>476</v>
      </c>
      <c r="B3630" s="114" t="s">
        <v>3496</v>
      </c>
      <c r="C3630" s="113">
        <v>1963</v>
      </c>
      <c r="D3630" s="107"/>
      <c r="E3630" s="114" t="s">
        <v>94</v>
      </c>
      <c r="F3630" s="107">
        <v>5</v>
      </c>
      <c r="G3630" s="107">
        <v>2</v>
      </c>
      <c r="H3630" s="111">
        <v>1630.1</v>
      </c>
      <c r="I3630" s="111">
        <v>1629.8</v>
      </c>
      <c r="J3630" s="111">
        <v>1586.5</v>
      </c>
      <c r="K3630" s="125">
        <v>63</v>
      </c>
      <c r="L3630" s="110">
        <f t="shared" si="870"/>
        <v>7341187.9520000005</v>
      </c>
      <c r="M3630" s="108"/>
      <c r="N3630" s="108"/>
      <c r="O3630" s="108"/>
      <c r="P3630" s="110">
        <f>'Форма 2'!C3630-M3630-N3630-O3630</f>
        <v>7341187.9520000005</v>
      </c>
      <c r="Q3630" s="111">
        <f t="shared" si="868"/>
        <v>4504.34897042582</v>
      </c>
      <c r="R3630" s="111">
        <f t="shared" si="869"/>
        <v>4504.34897042582</v>
      </c>
      <c r="S3630" s="112" t="s">
        <v>2152</v>
      </c>
      <c r="T3630" s="107" t="s">
        <v>82</v>
      </c>
      <c r="U3630" s="217"/>
      <c r="V3630" s="85"/>
      <c r="W3630" s="85"/>
      <c r="X3630" s="85"/>
      <c r="Y3630" s="85"/>
      <c r="Z3630" s="85"/>
      <c r="AA3630" s="85"/>
      <c r="AB3630" s="86"/>
      <c r="AC3630" s="86"/>
      <c r="AD3630" s="85">
        <v>1</v>
      </c>
      <c r="AE3630" s="85"/>
      <c r="AF3630" s="85"/>
      <c r="AG3630" s="85"/>
      <c r="AH3630" s="85"/>
      <c r="AI3630" s="85"/>
      <c r="AJ3630" s="85"/>
    </row>
    <row r="3631" spans="1:36" ht="16.5" thickTop="1" thickBot="1">
      <c r="A3631" s="105">
        <f t="shared" si="867"/>
        <v>477</v>
      </c>
      <c r="B3631" s="114" t="s">
        <v>3497</v>
      </c>
      <c r="C3631" s="113">
        <v>1982</v>
      </c>
      <c r="D3631" s="107"/>
      <c r="E3631" s="114" t="s">
        <v>239</v>
      </c>
      <c r="F3631" s="107">
        <v>9</v>
      </c>
      <c r="G3631" s="107">
        <v>4</v>
      </c>
      <c r="H3631" s="111">
        <v>7600.2</v>
      </c>
      <c r="I3631" s="111">
        <v>7600.2</v>
      </c>
      <c r="J3631" s="111">
        <v>7600.2</v>
      </c>
      <c r="K3631" s="125">
        <v>385</v>
      </c>
      <c r="L3631" s="110">
        <f t="shared" si="870"/>
        <v>11114035.68</v>
      </c>
      <c r="M3631" s="108"/>
      <c r="N3631" s="108"/>
      <c r="O3631" s="108"/>
      <c r="P3631" s="110">
        <f>'Форма 2'!C3631-M3631-N3631-O3631</f>
        <v>11114035.68</v>
      </c>
      <c r="Q3631" s="111">
        <f t="shared" si="868"/>
        <v>1462.3346332991237</v>
      </c>
      <c r="R3631" s="111">
        <f t="shared" si="869"/>
        <v>1462.3346332991237</v>
      </c>
      <c r="S3631" s="112" t="s">
        <v>2152</v>
      </c>
      <c r="T3631" s="107" t="s">
        <v>82</v>
      </c>
      <c r="U3631" s="217"/>
      <c r="V3631" s="85"/>
      <c r="W3631" s="85"/>
      <c r="X3631" s="85"/>
      <c r="Y3631" s="85"/>
      <c r="Z3631" s="172"/>
      <c r="AA3631" s="172"/>
      <c r="AB3631" s="177">
        <v>4</v>
      </c>
      <c r="AC3631" s="154">
        <f>2778508.92*AB3631</f>
        <v>11114035.68</v>
      </c>
      <c r="AD3631" s="85"/>
      <c r="AE3631" s="85"/>
      <c r="AF3631" s="85"/>
      <c r="AG3631" s="166"/>
      <c r="AH3631" s="85"/>
      <c r="AI3631" s="85"/>
      <c r="AJ3631" s="85"/>
    </row>
    <row r="3632" spans="1:36" ht="16.5" thickTop="1" thickBot="1">
      <c r="A3632" s="105">
        <f t="shared" si="867"/>
        <v>478</v>
      </c>
      <c r="B3632" s="114" t="s">
        <v>3498</v>
      </c>
      <c r="C3632" s="113">
        <v>1917</v>
      </c>
      <c r="D3632" s="107"/>
      <c r="E3632" s="114" t="s">
        <v>94</v>
      </c>
      <c r="F3632" s="107">
        <v>4</v>
      </c>
      <c r="G3632" s="107">
        <v>10</v>
      </c>
      <c r="H3632" s="111">
        <v>6431.2</v>
      </c>
      <c r="I3632" s="111">
        <v>5645.4</v>
      </c>
      <c r="J3632" s="111">
        <v>5645.4</v>
      </c>
      <c r="K3632" s="125">
        <v>287</v>
      </c>
      <c r="L3632" s="110">
        <f t="shared" si="870"/>
        <v>2090783.12</v>
      </c>
      <c r="M3632" s="108"/>
      <c r="N3632" s="108"/>
      <c r="O3632" s="108"/>
      <c r="P3632" s="110">
        <f>'Форма 2'!C3632-M3632-N3632-O3632</f>
        <v>2090783.12</v>
      </c>
      <c r="Q3632" s="111">
        <f t="shared" si="868"/>
        <v>370.35163495943607</v>
      </c>
      <c r="R3632" s="111">
        <f t="shared" si="869"/>
        <v>370.35163495943607</v>
      </c>
      <c r="S3632" s="112" t="s">
        <v>2152</v>
      </c>
      <c r="T3632" s="107" t="s">
        <v>82</v>
      </c>
      <c r="U3632" s="217"/>
      <c r="V3632" s="85"/>
      <c r="W3632" s="85"/>
      <c r="X3632" s="85">
        <v>1</v>
      </c>
      <c r="Y3632" s="85"/>
      <c r="Z3632" s="85"/>
      <c r="AA3632" s="85"/>
      <c r="AB3632" s="86"/>
      <c r="AC3632" s="86"/>
      <c r="AD3632" s="85"/>
      <c r="AE3632" s="85"/>
      <c r="AF3632" s="85"/>
      <c r="AG3632" s="85"/>
      <c r="AH3632" s="85"/>
      <c r="AI3632" s="85"/>
      <c r="AJ3632" s="85"/>
    </row>
    <row r="3633" spans="1:36" ht="16.5" thickTop="1" thickBot="1">
      <c r="A3633" s="105">
        <f t="shared" si="867"/>
        <v>479</v>
      </c>
      <c r="B3633" s="114" t="s">
        <v>3499</v>
      </c>
      <c r="C3633" s="113">
        <v>1955</v>
      </c>
      <c r="D3633" s="107"/>
      <c r="E3633" s="114" t="s">
        <v>94</v>
      </c>
      <c r="F3633" s="107">
        <v>3</v>
      </c>
      <c r="G3633" s="107">
        <v>3</v>
      </c>
      <c r="H3633" s="111">
        <v>2864.8799999999997</v>
      </c>
      <c r="I3633" s="111">
        <v>2491.1999999999998</v>
      </c>
      <c r="J3633" s="111">
        <v>2491.1999999999998</v>
      </c>
      <c r="K3633" s="125">
        <v>69</v>
      </c>
      <c r="L3633" s="110">
        <f t="shared" si="870"/>
        <v>27380775.463199995</v>
      </c>
      <c r="M3633" s="108"/>
      <c r="N3633" s="108"/>
      <c r="O3633" s="108"/>
      <c r="P3633" s="110">
        <f>'Форма 2'!C3633-M3633-N3633-O3633</f>
        <v>27380775.463199995</v>
      </c>
      <c r="Q3633" s="111">
        <f t="shared" si="868"/>
        <v>10990.9985</v>
      </c>
      <c r="R3633" s="111">
        <f t="shared" si="869"/>
        <v>10990.9985</v>
      </c>
      <c r="S3633" s="112" t="s">
        <v>2152</v>
      </c>
      <c r="T3633" s="107" t="s">
        <v>92</v>
      </c>
      <c r="U3633" s="217"/>
      <c r="V3633" s="85"/>
      <c r="W3633" s="85"/>
      <c r="X3633" s="85"/>
      <c r="Y3633" s="85"/>
      <c r="Z3633" s="85"/>
      <c r="AA3633" s="85"/>
      <c r="AB3633" s="86"/>
      <c r="AC3633" s="86"/>
      <c r="AD3633" s="85">
        <v>1</v>
      </c>
      <c r="AE3633" s="85"/>
      <c r="AF3633" s="85"/>
      <c r="AG3633" s="85"/>
      <c r="AH3633" s="85"/>
      <c r="AI3633" s="85"/>
      <c r="AJ3633" s="85"/>
    </row>
    <row r="3634" spans="1:36" ht="16.5" thickTop="1" thickBot="1">
      <c r="A3634" s="105">
        <f t="shared" si="867"/>
        <v>480</v>
      </c>
      <c r="B3634" s="114" t="s">
        <v>3500</v>
      </c>
      <c r="C3634" s="113">
        <v>1948</v>
      </c>
      <c r="D3634" s="107"/>
      <c r="E3634" s="114" t="s">
        <v>3501</v>
      </c>
      <c r="F3634" s="107">
        <v>3</v>
      </c>
      <c r="G3634" s="107">
        <v>2</v>
      </c>
      <c r="H3634" s="111">
        <v>1438.6</v>
      </c>
      <c r="I3634" s="111">
        <v>1338.6</v>
      </c>
      <c r="J3634" s="111">
        <v>878.8</v>
      </c>
      <c r="K3634" s="125">
        <v>43</v>
      </c>
      <c r="L3634" s="110">
        <f t="shared" si="870"/>
        <v>927436.64799999981</v>
      </c>
      <c r="M3634" s="108"/>
      <c r="N3634" s="108"/>
      <c r="O3634" s="108"/>
      <c r="P3634" s="110">
        <f>'Форма 2'!C3634-M3634-N3634-O3634</f>
        <v>927436.64799999981</v>
      </c>
      <c r="Q3634" s="111">
        <f t="shared" si="868"/>
        <v>692.84076497833553</v>
      </c>
      <c r="R3634" s="111">
        <f t="shared" si="869"/>
        <v>692.84076497833553</v>
      </c>
      <c r="S3634" s="112" t="s">
        <v>2152</v>
      </c>
      <c r="T3634" s="107" t="s">
        <v>82</v>
      </c>
      <c r="U3634" s="217"/>
      <c r="V3634" s="85"/>
      <c r="W3634" s="85"/>
      <c r="X3634" s="85"/>
      <c r="Y3634" s="85"/>
      <c r="Z3634" s="85">
        <v>1</v>
      </c>
      <c r="AA3634" s="85"/>
      <c r="AB3634" s="86"/>
      <c r="AC3634" s="86"/>
      <c r="AD3634" s="85"/>
      <c r="AE3634" s="85"/>
      <c r="AF3634" s="85"/>
      <c r="AG3634" s="85"/>
      <c r="AH3634" s="85"/>
      <c r="AI3634" s="85"/>
      <c r="AJ3634" s="85"/>
    </row>
    <row r="3635" spans="1:36" ht="16.5" thickTop="1" thickBot="1">
      <c r="A3635" s="105">
        <f t="shared" ref="A3635:A3698" si="871">A3634+1</f>
        <v>481</v>
      </c>
      <c r="B3635" s="114" t="s">
        <v>3502</v>
      </c>
      <c r="C3635" s="113">
        <v>1950</v>
      </c>
      <c r="D3635" s="107"/>
      <c r="E3635" s="114" t="s">
        <v>94</v>
      </c>
      <c r="F3635" s="107">
        <v>4</v>
      </c>
      <c r="G3635" s="107">
        <v>3</v>
      </c>
      <c r="H3635" s="111">
        <v>3072</v>
      </c>
      <c r="I3635" s="111">
        <v>2938.7</v>
      </c>
      <c r="J3635" s="111">
        <v>2593.5</v>
      </c>
      <c r="K3635" s="125">
        <v>66</v>
      </c>
      <c r="L3635" s="110">
        <f t="shared" si="870"/>
        <v>10934599.68</v>
      </c>
      <c r="M3635" s="108"/>
      <c r="N3635" s="108"/>
      <c r="O3635" s="108"/>
      <c r="P3635" s="110">
        <f>'Форма 2'!C3635-M3635-N3635-O3635</f>
        <v>10934599.68</v>
      </c>
      <c r="Q3635" s="111">
        <f t="shared" si="868"/>
        <v>3720.8968863783307</v>
      </c>
      <c r="R3635" s="111">
        <f t="shared" si="869"/>
        <v>3720.8968863783307</v>
      </c>
      <c r="S3635" s="112" t="s">
        <v>2152</v>
      </c>
      <c r="T3635" s="107" t="s">
        <v>82</v>
      </c>
      <c r="U3635" s="217"/>
      <c r="V3635" s="85">
        <v>1</v>
      </c>
      <c r="W3635" s="85"/>
      <c r="X3635" s="85"/>
      <c r="Y3635" s="85"/>
      <c r="Z3635" s="85"/>
      <c r="AA3635" s="85">
        <v>1</v>
      </c>
      <c r="AB3635" s="86"/>
      <c r="AC3635" s="86"/>
      <c r="AD3635" s="85"/>
      <c r="AE3635" s="85"/>
      <c r="AF3635" s="85"/>
      <c r="AG3635" s="85"/>
      <c r="AH3635" s="85"/>
      <c r="AI3635" s="85"/>
      <c r="AJ3635" s="85"/>
    </row>
    <row r="3636" spans="1:36" ht="16.5" thickTop="1" thickBot="1">
      <c r="A3636" s="105">
        <f t="shared" si="871"/>
        <v>482</v>
      </c>
      <c r="B3636" s="114" t="s">
        <v>3503</v>
      </c>
      <c r="C3636" s="113">
        <v>1948</v>
      </c>
      <c r="D3636" s="107"/>
      <c r="E3636" s="114" t="s">
        <v>3501</v>
      </c>
      <c r="F3636" s="107">
        <v>3</v>
      </c>
      <c r="G3636" s="107">
        <v>3</v>
      </c>
      <c r="H3636" s="111">
        <v>1715</v>
      </c>
      <c r="I3636" s="111">
        <v>1548.3</v>
      </c>
      <c r="J3636" s="111">
        <v>1078.0999999999999</v>
      </c>
      <c r="K3636" s="125">
        <v>44</v>
      </c>
      <c r="L3636" s="110">
        <f t="shared" si="870"/>
        <v>1105626.2</v>
      </c>
      <c r="M3636" s="108"/>
      <c r="N3636" s="108"/>
      <c r="O3636" s="108"/>
      <c r="P3636" s="110">
        <f>'Форма 2'!C3636-M3636-N3636-O3636</f>
        <v>1105626.2</v>
      </c>
      <c r="Q3636" s="111">
        <f t="shared" si="868"/>
        <v>714.09042175289028</v>
      </c>
      <c r="R3636" s="111">
        <f t="shared" si="869"/>
        <v>714.09042175289028</v>
      </c>
      <c r="S3636" s="112" t="s">
        <v>2152</v>
      </c>
      <c r="T3636" s="107" t="s">
        <v>82</v>
      </c>
      <c r="U3636" s="217"/>
      <c r="V3636" s="85"/>
      <c r="W3636" s="85"/>
      <c r="X3636" s="85"/>
      <c r="Y3636" s="85"/>
      <c r="Z3636" s="85">
        <v>1</v>
      </c>
      <c r="AA3636" s="85"/>
      <c r="AB3636" s="86"/>
      <c r="AC3636" s="86"/>
      <c r="AD3636" s="85"/>
      <c r="AE3636" s="85"/>
      <c r="AF3636" s="85"/>
      <c r="AG3636" s="85"/>
      <c r="AH3636" s="85"/>
      <c r="AI3636" s="85"/>
      <c r="AJ3636" s="85"/>
    </row>
    <row r="3637" spans="1:36" ht="16.5" thickTop="1" thickBot="1">
      <c r="A3637" s="105">
        <f t="shared" si="871"/>
        <v>483</v>
      </c>
      <c r="B3637" s="114" t="s">
        <v>3504</v>
      </c>
      <c r="C3637" s="113">
        <v>1964</v>
      </c>
      <c r="D3637" s="107"/>
      <c r="E3637" s="114" t="s">
        <v>94</v>
      </c>
      <c r="F3637" s="107">
        <v>5</v>
      </c>
      <c r="G3637" s="107">
        <v>2</v>
      </c>
      <c r="H3637" s="111">
        <v>1806.1</v>
      </c>
      <c r="I3637" s="111">
        <v>1623.3</v>
      </c>
      <c r="J3637" s="111">
        <v>1623.3</v>
      </c>
      <c r="K3637" s="125">
        <v>85</v>
      </c>
      <c r="L3637" s="110">
        <f t="shared" si="870"/>
        <v>8133807.4720000001</v>
      </c>
      <c r="M3637" s="108"/>
      <c r="N3637" s="108"/>
      <c r="O3637" s="108"/>
      <c r="P3637" s="110">
        <f>'Форма 2'!C3637-M3637-N3637-O3637</f>
        <v>8133807.4720000001</v>
      </c>
      <c r="Q3637" s="111">
        <f t="shared" si="868"/>
        <v>5010.661905993963</v>
      </c>
      <c r="R3637" s="111">
        <f t="shared" si="869"/>
        <v>5010.661905993963</v>
      </c>
      <c r="S3637" s="112" t="s">
        <v>2152</v>
      </c>
      <c r="T3637" s="105" t="s">
        <v>120</v>
      </c>
      <c r="U3637" s="217"/>
      <c r="V3637" s="85"/>
      <c r="W3637" s="85"/>
      <c r="X3637" s="85"/>
      <c r="Y3637" s="85"/>
      <c r="Z3637" s="85"/>
      <c r="AA3637" s="85"/>
      <c r="AB3637" s="86"/>
      <c r="AC3637" s="86"/>
      <c r="AD3637" s="85">
        <v>1</v>
      </c>
      <c r="AE3637" s="85"/>
      <c r="AF3637" s="85"/>
      <c r="AG3637" s="85"/>
      <c r="AH3637" s="85"/>
      <c r="AI3637" s="85"/>
      <c r="AJ3637" s="85"/>
    </row>
    <row r="3638" spans="1:36" ht="16.5" thickTop="1" thickBot="1">
      <c r="A3638" s="105">
        <f t="shared" si="871"/>
        <v>484</v>
      </c>
      <c r="B3638" s="114" t="s">
        <v>1663</v>
      </c>
      <c r="C3638" s="113">
        <v>1985</v>
      </c>
      <c r="D3638" s="107"/>
      <c r="E3638" s="114" t="s">
        <v>239</v>
      </c>
      <c r="F3638" s="107">
        <v>9</v>
      </c>
      <c r="G3638" s="107">
        <v>4</v>
      </c>
      <c r="H3638" s="111">
        <v>8119.8</v>
      </c>
      <c r="I3638" s="111">
        <v>3076.3</v>
      </c>
      <c r="J3638" s="111">
        <v>3076.3</v>
      </c>
      <c r="K3638" s="125">
        <v>352</v>
      </c>
      <c r="L3638" s="110">
        <f t="shared" si="870"/>
        <v>11114035.68</v>
      </c>
      <c r="M3638" s="108"/>
      <c r="N3638" s="108"/>
      <c r="O3638" s="108"/>
      <c r="P3638" s="110">
        <f>'Форма 2'!C3638-M3638-N3638-O3638</f>
        <v>11114035.68</v>
      </c>
      <c r="Q3638" s="111">
        <f>L3638/I3638</f>
        <v>3612.7931866202903</v>
      </c>
      <c r="R3638" s="111">
        <f>Q3638</f>
        <v>3612.7931866202903</v>
      </c>
      <c r="S3638" s="112" t="s">
        <v>2152</v>
      </c>
      <c r="T3638" s="107" t="s">
        <v>92</v>
      </c>
      <c r="U3638" s="217"/>
      <c r="V3638" s="85"/>
      <c r="W3638" s="85"/>
      <c r="X3638" s="85"/>
      <c r="Y3638" s="85"/>
      <c r="Z3638" s="172"/>
      <c r="AA3638" s="172"/>
      <c r="AB3638" s="177">
        <v>4</v>
      </c>
      <c r="AC3638" s="154">
        <f>2778508.92*AB3638</f>
        <v>11114035.68</v>
      </c>
      <c r="AD3638" s="85"/>
      <c r="AE3638" s="85"/>
      <c r="AF3638" s="85"/>
      <c r="AG3638" s="166"/>
      <c r="AH3638" s="85"/>
      <c r="AI3638" s="85"/>
      <c r="AJ3638" s="85"/>
    </row>
    <row r="3639" spans="1:36" ht="16.5" thickTop="1" thickBot="1">
      <c r="A3639" s="105">
        <f t="shared" si="871"/>
        <v>485</v>
      </c>
      <c r="B3639" s="114" t="s">
        <v>3505</v>
      </c>
      <c r="C3639" s="113">
        <v>1994</v>
      </c>
      <c r="D3639" s="107"/>
      <c r="E3639" s="114" t="s">
        <v>239</v>
      </c>
      <c r="F3639" s="107">
        <v>10</v>
      </c>
      <c r="G3639" s="107">
        <v>2</v>
      </c>
      <c r="H3639" s="111">
        <v>5218.5</v>
      </c>
      <c r="I3639" s="111">
        <v>4363.1000000000004</v>
      </c>
      <c r="J3639" s="111">
        <v>4363.1000000000004</v>
      </c>
      <c r="K3639" s="125">
        <v>205</v>
      </c>
      <c r="L3639" s="110">
        <f t="shared" si="870"/>
        <v>2944799.55</v>
      </c>
      <c r="M3639" s="108"/>
      <c r="N3639" s="108"/>
      <c r="O3639" s="108"/>
      <c r="P3639" s="110">
        <f>'Форма 2'!C3639-M3639-N3639-O3639</f>
        <v>2944799.55</v>
      </c>
      <c r="Q3639" s="111">
        <f>L3639/I3639</f>
        <v>674.9328573720519</v>
      </c>
      <c r="R3639" s="111">
        <f>Q3639</f>
        <v>674.9328573720519</v>
      </c>
      <c r="S3639" s="112" t="s">
        <v>2152</v>
      </c>
      <c r="T3639" s="107" t="s">
        <v>82</v>
      </c>
      <c r="U3639" s="217"/>
      <c r="V3639" s="85"/>
      <c r="W3639" s="85"/>
      <c r="X3639" s="85"/>
      <c r="Y3639" s="85"/>
      <c r="Z3639" s="85"/>
      <c r="AA3639" s="85"/>
      <c r="AB3639" s="86"/>
      <c r="AC3639" s="86"/>
      <c r="AD3639" s="85"/>
      <c r="AE3639" s="85"/>
      <c r="AF3639" s="85"/>
      <c r="AG3639" s="85"/>
      <c r="AH3639" s="85">
        <v>1</v>
      </c>
      <c r="AI3639" s="85"/>
      <c r="AJ3639" s="85"/>
    </row>
    <row r="3640" spans="1:36" ht="16.5" thickTop="1" thickBot="1">
      <c r="A3640" s="105">
        <f t="shared" si="871"/>
        <v>486</v>
      </c>
      <c r="B3640" s="114" t="s">
        <v>3506</v>
      </c>
      <c r="C3640" s="113">
        <v>2011</v>
      </c>
      <c r="D3640" s="107"/>
      <c r="E3640" s="114" t="s">
        <v>239</v>
      </c>
      <c r="F3640" s="107">
        <v>16</v>
      </c>
      <c r="G3640" s="107">
        <v>1</v>
      </c>
      <c r="H3640" s="111">
        <v>5007.1000000000004</v>
      </c>
      <c r="I3640" s="111">
        <v>2892.6</v>
      </c>
      <c r="J3640" s="111">
        <v>2892.6</v>
      </c>
      <c r="K3640" s="125">
        <v>80</v>
      </c>
      <c r="L3640" s="110">
        <f t="shared" si="870"/>
        <v>2825506.53</v>
      </c>
      <c r="M3640" s="108"/>
      <c r="N3640" s="108"/>
      <c r="O3640" s="108"/>
      <c r="P3640" s="110">
        <f>'Форма 2'!C3640-M3640-N3640-O3640</f>
        <v>2825506.53</v>
      </c>
      <c r="Q3640" s="111">
        <f t="shared" si="868"/>
        <v>976.80513378967021</v>
      </c>
      <c r="R3640" s="111">
        <f t="shared" si="869"/>
        <v>976.80513378967021</v>
      </c>
      <c r="S3640" s="112" t="s">
        <v>2152</v>
      </c>
      <c r="T3640" s="105" t="s">
        <v>120</v>
      </c>
      <c r="U3640" s="217"/>
      <c r="V3640" s="85"/>
      <c r="W3640" s="85"/>
      <c r="X3640" s="85"/>
      <c r="Y3640" s="85"/>
      <c r="Z3640" s="85"/>
      <c r="AA3640" s="85"/>
      <c r="AB3640" s="86"/>
      <c r="AC3640" s="86"/>
      <c r="AD3640" s="85"/>
      <c r="AE3640" s="85"/>
      <c r="AF3640" s="85"/>
      <c r="AG3640" s="85"/>
      <c r="AH3640" s="85">
        <v>1</v>
      </c>
      <c r="AI3640" s="85"/>
      <c r="AJ3640" s="85"/>
    </row>
    <row r="3641" spans="1:36" ht="16.5" thickTop="1" thickBot="1">
      <c r="A3641" s="105">
        <f t="shared" si="871"/>
        <v>487</v>
      </c>
      <c r="B3641" s="114" t="s">
        <v>3507</v>
      </c>
      <c r="C3641" s="113">
        <v>2011</v>
      </c>
      <c r="D3641" s="107"/>
      <c r="E3641" s="114" t="s">
        <v>239</v>
      </c>
      <c r="F3641" s="107">
        <v>16</v>
      </c>
      <c r="G3641" s="107">
        <v>2</v>
      </c>
      <c r="H3641" s="111">
        <v>9792.6</v>
      </c>
      <c r="I3641" s="111">
        <v>5185.2</v>
      </c>
      <c r="J3641" s="111">
        <v>5185.2</v>
      </c>
      <c r="K3641" s="125">
        <v>160</v>
      </c>
      <c r="L3641" s="110">
        <f t="shared" si="870"/>
        <v>5525964.1799999997</v>
      </c>
      <c r="M3641" s="108"/>
      <c r="N3641" s="108"/>
      <c r="O3641" s="108"/>
      <c r="P3641" s="110">
        <f>'Форма 2'!C3641-M3641-N3641-O3641</f>
        <v>5525964.1799999997</v>
      </c>
      <c r="Q3641" s="111">
        <f t="shared" si="868"/>
        <v>1065.7186183753761</v>
      </c>
      <c r="R3641" s="111">
        <f t="shared" si="869"/>
        <v>1065.7186183753761</v>
      </c>
      <c r="S3641" s="112" t="s">
        <v>2152</v>
      </c>
      <c r="T3641" s="105" t="s">
        <v>120</v>
      </c>
      <c r="U3641" s="217"/>
      <c r="V3641" s="85"/>
      <c r="W3641" s="85"/>
      <c r="X3641" s="85"/>
      <c r="Y3641" s="85"/>
      <c r="Z3641" s="85"/>
      <c r="AA3641" s="85"/>
      <c r="AB3641" s="86"/>
      <c r="AC3641" s="86"/>
      <c r="AD3641" s="85"/>
      <c r="AE3641" s="85"/>
      <c r="AF3641" s="85"/>
      <c r="AG3641" s="85"/>
      <c r="AH3641" s="85">
        <v>1</v>
      </c>
      <c r="AI3641" s="85"/>
      <c r="AJ3641" s="85"/>
    </row>
    <row r="3642" spans="1:36" ht="16.5" thickTop="1" thickBot="1">
      <c r="A3642" s="105">
        <f t="shared" si="871"/>
        <v>488</v>
      </c>
      <c r="B3642" s="114" t="s">
        <v>3508</v>
      </c>
      <c r="C3642" s="113">
        <v>1956</v>
      </c>
      <c r="D3642" s="107"/>
      <c r="E3642" s="114" t="s">
        <v>378</v>
      </c>
      <c r="F3642" s="107">
        <v>4</v>
      </c>
      <c r="G3642" s="107">
        <v>3</v>
      </c>
      <c r="H3642" s="111">
        <v>2283.5</v>
      </c>
      <c r="I3642" s="111">
        <v>2038</v>
      </c>
      <c r="J3642" s="111">
        <v>1721.5</v>
      </c>
      <c r="K3642" s="125">
        <v>83</v>
      </c>
      <c r="L3642" s="110">
        <f t="shared" si="870"/>
        <v>7617070.9500000002</v>
      </c>
      <c r="M3642" s="108"/>
      <c r="N3642" s="108"/>
      <c r="O3642" s="108"/>
      <c r="P3642" s="110">
        <f>'Форма 2'!C3642-M3642-N3642-O3642</f>
        <v>7617070.9500000002</v>
      </c>
      <c r="Q3642" s="111">
        <f t="shared" si="868"/>
        <v>3737.5225466143279</v>
      </c>
      <c r="R3642" s="111">
        <f t="shared" si="869"/>
        <v>3737.5225466143279</v>
      </c>
      <c r="S3642" s="112" t="s">
        <v>2152</v>
      </c>
      <c r="T3642" s="107" t="s">
        <v>82</v>
      </c>
      <c r="U3642" s="217"/>
      <c r="V3642" s="85"/>
      <c r="W3642" s="85"/>
      <c r="X3642" s="85">
        <v>1</v>
      </c>
      <c r="Y3642" s="85"/>
      <c r="Z3642" s="85">
        <v>1</v>
      </c>
      <c r="AA3642" s="85"/>
      <c r="AB3642" s="86"/>
      <c r="AC3642" s="86"/>
      <c r="AD3642" s="85"/>
      <c r="AE3642" s="85"/>
      <c r="AF3642" s="85">
        <v>1</v>
      </c>
      <c r="AG3642" s="85"/>
      <c r="AH3642" s="85">
        <v>1</v>
      </c>
      <c r="AI3642" s="85"/>
      <c r="AJ3642" s="85"/>
    </row>
    <row r="3643" spans="1:36" ht="16.5" thickTop="1" thickBot="1">
      <c r="A3643" s="105">
        <f t="shared" si="871"/>
        <v>489</v>
      </c>
      <c r="B3643" s="114" t="s">
        <v>3509</v>
      </c>
      <c r="C3643" s="113">
        <v>1956</v>
      </c>
      <c r="D3643" s="107"/>
      <c r="E3643" s="114" t="s">
        <v>378</v>
      </c>
      <c r="F3643" s="107">
        <v>3</v>
      </c>
      <c r="G3643" s="107">
        <v>3</v>
      </c>
      <c r="H3643" s="111">
        <v>2259.6</v>
      </c>
      <c r="I3643" s="111">
        <v>2105.8000000000002</v>
      </c>
      <c r="J3643" s="111">
        <v>1476.1</v>
      </c>
      <c r="K3643" s="125">
        <v>52</v>
      </c>
      <c r="L3643" s="110">
        <f t="shared" si="870"/>
        <v>37695957.767999999</v>
      </c>
      <c r="M3643" s="108"/>
      <c r="N3643" s="108"/>
      <c r="O3643" s="108"/>
      <c r="P3643" s="110">
        <f>'Форма 2'!C3643-M3643-N3643-O3643</f>
        <v>37695957.767999999</v>
      </c>
      <c r="Q3643" s="111">
        <f t="shared" si="868"/>
        <v>17901.015180928862</v>
      </c>
      <c r="R3643" s="111">
        <f t="shared" si="869"/>
        <v>17901.015180928862</v>
      </c>
      <c r="S3643" s="112" t="s">
        <v>2152</v>
      </c>
      <c r="T3643" s="107" t="s">
        <v>82</v>
      </c>
      <c r="U3643" s="217"/>
      <c r="V3643" s="85"/>
      <c r="W3643" s="85"/>
      <c r="X3643" s="85"/>
      <c r="Y3643" s="85"/>
      <c r="Z3643" s="85"/>
      <c r="AA3643" s="85"/>
      <c r="AB3643" s="86"/>
      <c r="AC3643" s="86"/>
      <c r="AD3643" s="85">
        <v>1</v>
      </c>
      <c r="AE3643" s="85">
        <v>1</v>
      </c>
      <c r="AF3643" s="85">
        <v>1</v>
      </c>
      <c r="AG3643" s="85"/>
      <c r="AH3643" s="85"/>
      <c r="AI3643" s="85"/>
      <c r="AJ3643" s="85"/>
    </row>
    <row r="3644" spans="1:36" ht="16.5" thickTop="1" thickBot="1">
      <c r="A3644" s="105">
        <f t="shared" si="871"/>
        <v>490</v>
      </c>
      <c r="B3644" s="114" t="s">
        <v>3510</v>
      </c>
      <c r="C3644" s="113">
        <v>1958</v>
      </c>
      <c r="D3644" s="107"/>
      <c r="E3644" s="114" t="s">
        <v>94</v>
      </c>
      <c r="F3644" s="107">
        <v>2</v>
      </c>
      <c r="G3644" s="107">
        <v>2</v>
      </c>
      <c r="H3644" s="111">
        <v>640.20000000000005</v>
      </c>
      <c r="I3644" s="111">
        <v>512.79999999999995</v>
      </c>
      <c r="J3644" s="111">
        <v>512.79999999999995</v>
      </c>
      <c r="K3644" s="125">
        <v>28</v>
      </c>
      <c r="L3644" s="110">
        <f t="shared" si="870"/>
        <v>1710140.6520000002</v>
      </c>
      <c r="M3644" s="108"/>
      <c r="N3644" s="108"/>
      <c r="O3644" s="108"/>
      <c r="P3644" s="110">
        <f>'Форма 2'!C3644-M3644-N3644-O3644</f>
        <v>1710140.6520000002</v>
      </c>
      <c r="Q3644" s="111">
        <f t="shared" si="868"/>
        <v>3334.9076677067092</v>
      </c>
      <c r="R3644" s="111">
        <f t="shared" si="869"/>
        <v>3334.9076677067092</v>
      </c>
      <c r="S3644" s="112" t="s">
        <v>2152</v>
      </c>
      <c r="T3644" s="107" t="s">
        <v>82</v>
      </c>
      <c r="U3644" s="217"/>
      <c r="V3644" s="85"/>
      <c r="W3644" s="85"/>
      <c r="X3644" s="85"/>
      <c r="Y3644" s="85"/>
      <c r="Z3644" s="85"/>
      <c r="AA3644" s="85"/>
      <c r="AB3644" s="86"/>
      <c r="AC3644" s="86"/>
      <c r="AD3644" s="85"/>
      <c r="AE3644" s="85"/>
      <c r="AF3644" s="85"/>
      <c r="AG3644" s="85"/>
      <c r="AH3644" s="85">
        <v>1</v>
      </c>
      <c r="AI3644" s="85"/>
      <c r="AJ3644" s="85"/>
    </row>
    <row r="3645" spans="1:36" ht="16.5" thickTop="1" thickBot="1">
      <c r="A3645" s="105">
        <f t="shared" si="871"/>
        <v>491</v>
      </c>
      <c r="B3645" s="114" t="s">
        <v>3511</v>
      </c>
      <c r="C3645" s="113">
        <v>1971</v>
      </c>
      <c r="D3645" s="107"/>
      <c r="E3645" s="114" t="s">
        <v>239</v>
      </c>
      <c r="F3645" s="107">
        <v>5</v>
      </c>
      <c r="G3645" s="107">
        <v>6</v>
      </c>
      <c r="H3645" s="111">
        <v>4662</v>
      </c>
      <c r="I3645" s="111">
        <v>4102.5999999999995</v>
      </c>
      <c r="J3645" s="111">
        <v>3857.7</v>
      </c>
      <c r="K3645" s="125">
        <v>209</v>
      </c>
      <c r="L3645" s="110">
        <f t="shared" si="870"/>
        <v>9623673.3599999994</v>
      </c>
      <c r="M3645" s="108"/>
      <c r="N3645" s="108"/>
      <c r="O3645" s="108"/>
      <c r="P3645" s="110">
        <f>'Форма 2'!C3645-M3645-N3645-O3645</f>
        <v>9623673.3599999994</v>
      </c>
      <c r="Q3645" s="111">
        <f t="shared" si="868"/>
        <v>2345.7498561887587</v>
      </c>
      <c r="R3645" s="111">
        <f t="shared" si="869"/>
        <v>2345.7498561887587</v>
      </c>
      <c r="S3645" s="112" t="s">
        <v>2152</v>
      </c>
      <c r="T3645" s="105" t="s">
        <v>120</v>
      </c>
      <c r="U3645" s="217"/>
      <c r="V3645" s="85"/>
      <c r="W3645" s="85"/>
      <c r="X3645" s="85">
        <v>1</v>
      </c>
      <c r="Y3645" s="85"/>
      <c r="Z3645" s="85"/>
      <c r="AA3645" s="85"/>
      <c r="AB3645" s="86"/>
      <c r="AC3645" s="86"/>
      <c r="AD3645" s="85"/>
      <c r="AE3645" s="85"/>
      <c r="AF3645" s="85"/>
      <c r="AG3645" s="85"/>
      <c r="AH3645" s="85">
        <v>1</v>
      </c>
      <c r="AI3645" s="85"/>
      <c r="AJ3645" s="85"/>
    </row>
    <row r="3646" spans="1:36" ht="16.5" thickTop="1" thickBot="1">
      <c r="A3646" s="105">
        <f t="shared" si="871"/>
        <v>492</v>
      </c>
      <c r="B3646" s="114" t="s">
        <v>3512</v>
      </c>
      <c r="C3646" s="113">
        <v>1961</v>
      </c>
      <c r="D3646" s="107"/>
      <c r="E3646" s="114" t="s">
        <v>378</v>
      </c>
      <c r="F3646" s="107">
        <v>2</v>
      </c>
      <c r="G3646" s="107">
        <v>2</v>
      </c>
      <c r="H3646" s="111">
        <v>690</v>
      </c>
      <c r="I3646" s="111">
        <v>631.6</v>
      </c>
      <c r="J3646" s="111">
        <v>631.6</v>
      </c>
      <c r="K3646" s="125">
        <v>42</v>
      </c>
      <c r="L3646" s="110">
        <f t="shared" si="870"/>
        <v>6594599.0999999996</v>
      </c>
      <c r="M3646" s="108"/>
      <c r="N3646" s="108"/>
      <c r="O3646" s="108"/>
      <c r="P3646" s="110">
        <f>'Форма 2'!C3646-M3646-N3646-O3646</f>
        <v>6594599.0999999996</v>
      </c>
      <c r="Q3646" s="111">
        <f t="shared" si="868"/>
        <v>10441.100538315388</v>
      </c>
      <c r="R3646" s="111">
        <f t="shared" si="869"/>
        <v>10441.100538315388</v>
      </c>
      <c r="S3646" s="112" t="s">
        <v>2152</v>
      </c>
      <c r="T3646" s="107" t="s">
        <v>82</v>
      </c>
      <c r="U3646" s="217"/>
      <c r="V3646" s="85"/>
      <c r="W3646" s="85"/>
      <c r="X3646" s="85"/>
      <c r="Y3646" s="85"/>
      <c r="Z3646" s="85"/>
      <c r="AA3646" s="85"/>
      <c r="AB3646" s="86"/>
      <c r="AC3646" s="86"/>
      <c r="AD3646" s="85">
        <v>1</v>
      </c>
      <c r="AE3646" s="85"/>
      <c r="AF3646" s="85"/>
      <c r="AG3646" s="85"/>
      <c r="AH3646" s="85"/>
      <c r="AI3646" s="85"/>
      <c r="AJ3646" s="85"/>
    </row>
    <row r="3647" spans="1:36" ht="16.5" thickTop="1" thickBot="1">
      <c r="A3647" s="105">
        <f t="shared" si="871"/>
        <v>493</v>
      </c>
      <c r="B3647" s="114" t="s">
        <v>3513</v>
      </c>
      <c r="C3647" s="113">
        <v>1954</v>
      </c>
      <c r="D3647" s="107"/>
      <c r="E3647" s="114" t="s">
        <v>378</v>
      </c>
      <c r="F3647" s="107">
        <v>2</v>
      </c>
      <c r="G3647" s="107">
        <v>2</v>
      </c>
      <c r="H3647" s="111">
        <v>448.3</v>
      </c>
      <c r="I3647" s="111">
        <v>396.6</v>
      </c>
      <c r="J3647" s="111">
        <v>396.6</v>
      </c>
      <c r="K3647" s="125">
        <v>22</v>
      </c>
      <c r="L3647" s="110">
        <f t="shared" si="870"/>
        <v>1197525.8580000002</v>
      </c>
      <c r="M3647" s="108"/>
      <c r="N3647" s="108"/>
      <c r="O3647" s="108"/>
      <c r="P3647" s="110">
        <f>'Форма 2'!C3647-M3647-N3647-O3647</f>
        <v>1197525.8580000002</v>
      </c>
      <c r="Q3647" s="111">
        <f t="shared" si="868"/>
        <v>3019.4802269288962</v>
      </c>
      <c r="R3647" s="111">
        <f t="shared" si="869"/>
        <v>3019.4802269288962</v>
      </c>
      <c r="S3647" s="112" t="s">
        <v>2152</v>
      </c>
      <c r="T3647" s="107" t="s">
        <v>82</v>
      </c>
      <c r="U3647" s="217"/>
      <c r="V3647" s="85"/>
      <c r="W3647" s="85"/>
      <c r="X3647" s="85"/>
      <c r="Y3647" s="85"/>
      <c r="Z3647" s="85"/>
      <c r="AA3647" s="85"/>
      <c r="AB3647" s="86"/>
      <c r="AC3647" s="86"/>
      <c r="AD3647" s="85"/>
      <c r="AE3647" s="85"/>
      <c r="AF3647" s="85"/>
      <c r="AG3647" s="85"/>
      <c r="AH3647" s="85">
        <v>1</v>
      </c>
      <c r="AI3647" s="85"/>
      <c r="AJ3647" s="85"/>
    </row>
    <row r="3648" spans="1:36" ht="16.5" thickTop="1" thickBot="1">
      <c r="A3648" s="105">
        <f t="shared" si="871"/>
        <v>494</v>
      </c>
      <c r="B3648" s="114" t="s">
        <v>3514</v>
      </c>
      <c r="C3648" s="113">
        <v>1967</v>
      </c>
      <c r="D3648" s="107"/>
      <c r="E3648" s="114" t="s">
        <v>94</v>
      </c>
      <c r="F3648" s="107">
        <v>5</v>
      </c>
      <c r="G3648" s="107">
        <v>4</v>
      </c>
      <c r="H3648" s="111">
        <v>4124.1899999999996</v>
      </c>
      <c r="I3648" s="111">
        <v>3802.99</v>
      </c>
      <c r="J3648" s="111">
        <v>3162.6</v>
      </c>
      <c r="K3648" s="125">
        <v>201</v>
      </c>
      <c r="L3648" s="110">
        <f t="shared" si="870"/>
        <v>2142970.3658999996</v>
      </c>
      <c r="M3648" s="108"/>
      <c r="N3648" s="108"/>
      <c r="O3648" s="108"/>
      <c r="P3648" s="110">
        <f>'Форма 2'!C3648-M3648-N3648-O3648</f>
        <v>2142970.3658999996</v>
      </c>
      <c r="Q3648" s="111">
        <f t="shared" si="868"/>
        <v>563.49618744724535</v>
      </c>
      <c r="R3648" s="111">
        <f t="shared" si="869"/>
        <v>563.49618744724535</v>
      </c>
      <c r="S3648" s="112" t="s">
        <v>2152</v>
      </c>
      <c r="T3648" s="107" t="s">
        <v>82</v>
      </c>
      <c r="U3648" s="217">
        <v>1</v>
      </c>
      <c r="V3648" s="85"/>
      <c r="W3648" s="85"/>
      <c r="X3648" s="85"/>
      <c r="Y3648" s="85"/>
      <c r="Z3648" s="85"/>
      <c r="AA3648" s="85"/>
      <c r="AB3648" s="86"/>
      <c r="AC3648" s="86"/>
      <c r="AD3648" s="85"/>
      <c r="AE3648" s="85"/>
      <c r="AF3648" s="85"/>
      <c r="AG3648" s="85"/>
      <c r="AH3648" s="85"/>
      <c r="AI3648" s="85"/>
      <c r="AJ3648" s="85"/>
    </row>
    <row r="3649" spans="1:36" ht="16.5" thickTop="1" thickBot="1">
      <c r="A3649" s="105">
        <f t="shared" si="871"/>
        <v>495</v>
      </c>
      <c r="B3649" s="114" t="s">
        <v>3515</v>
      </c>
      <c r="C3649" s="113">
        <v>1976</v>
      </c>
      <c r="D3649" s="107"/>
      <c r="E3649" s="114" t="s">
        <v>239</v>
      </c>
      <c r="F3649" s="107">
        <v>5</v>
      </c>
      <c r="G3649" s="107">
        <v>6</v>
      </c>
      <c r="H3649" s="111">
        <v>4854.3</v>
      </c>
      <c r="I3649" s="111">
        <v>4294.1000000000004</v>
      </c>
      <c r="J3649" s="111">
        <v>3996.8</v>
      </c>
      <c r="K3649" s="125">
        <v>220</v>
      </c>
      <c r="L3649" s="110">
        <f t="shared" si="870"/>
        <v>2522342.8230000003</v>
      </c>
      <c r="M3649" s="108"/>
      <c r="N3649" s="108"/>
      <c r="O3649" s="108"/>
      <c r="P3649" s="110">
        <f>'Форма 2'!C3649-M3649-N3649-O3649</f>
        <v>2522342.8230000003</v>
      </c>
      <c r="Q3649" s="111">
        <f t="shared" si="868"/>
        <v>587.39731794788202</v>
      </c>
      <c r="R3649" s="111">
        <f t="shared" si="869"/>
        <v>587.39731794788202</v>
      </c>
      <c r="S3649" s="112" t="s">
        <v>2152</v>
      </c>
      <c r="T3649" s="107" t="s">
        <v>92</v>
      </c>
      <c r="U3649" s="217">
        <v>1</v>
      </c>
      <c r="V3649" s="85"/>
      <c r="W3649" s="85"/>
      <c r="X3649" s="85"/>
      <c r="Y3649" s="85"/>
      <c r="Z3649" s="85"/>
      <c r="AA3649" s="85"/>
      <c r="AB3649" s="86"/>
      <c r="AC3649" s="86"/>
      <c r="AD3649" s="85"/>
      <c r="AE3649" s="85"/>
      <c r="AF3649" s="85"/>
      <c r="AG3649" s="85"/>
      <c r="AH3649" s="85"/>
      <c r="AI3649" s="85"/>
      <c r="AJ3649" s="85"/>
    </row>
    <row r="3650" spans="1:36" ht="16.5" thickTop="1" thickBot="1">
      <c r="A3650" s="105">
        <f t="shared" si="871"/>
        <v>496</v>
      </c>
      <c r="B3650" s="114" t="s">
        <v>3516</v>
      </c>
      <c r="C3650" s="113">
        <v>1984</v>
      </c>
      <c r="D3650" s="107"/>
      <c r="E3650" s="114" t="s">
        <v>94</v>
      </c>
      <c r="F3650" s="107">
        <v>9</v>
      </c>
      <c r="G3650" s="107">
        <v>1</v>
      </c>
      <c r="H3650" s="111">
        <v>6677.2</v>
      </c>
      <c r="I3650" s="111">
        <v>5256.7</v>
      </c>
      <c r="J3650" s="111">
        <v>5203.2</v>
      </c>
      <c r="K3650" s="125">
        <v>390</v>
      </c>
      <c r="L3650" s="110">
        <f t="shared" si="870"/>
        <v>5557017.8399999999</v>
      </c>
      <c r="M3650" s="108"/>
      <c r="N3650" s="108"/>
      <c r="O3650" s="108"/>
      <c r="P3650" s="110">
        <f>'Форма 2'!C3650-M3650-N3650-O3650</f>
        <v>5557017.8399999999</v>
      </c>
      <c r="Q3650" s="111">
        <f t="shared" si="868"/>
        <v>1057.1304887096467</v>
      </c>
      <c r="R3650" s="111">
        <f t="shared" si="869"/>
        <v>1057.1304887096467</v>
      </c>
      <c r="S3650" s="112" t="s">
        <v>2152</v>
      </c>
      <c r="T3650" s="107" t="s">
        <v>82</v>
      </c>
      <c r="U3650" s="217"/>
      <c r="V3650" s="85"/>
      <c r="W3650" s="85"/>
      <c r="X3650" s="85"/>
      <c r="Y3650" s="85"/>
      <c r="Z3650" s="172"/>
      <c r="AA3650" s="172"/>
      <c r="AB3650" s="177">
        <v>2</v>
      </c>
      <c r="AC3650" s="154">
        <f>2778508.92*AB3650</f>
        <v>5557017.8399999999</v>
      </c>
      <c r="AD3650" s="85"/>
      <c r="AE3650" s="85"/>
      <c r="AF3650" s="85"/>
      <c r="AG3650" s="166"/>
      <c r="AH3650" s="85"/>
      <c r="AI3650" s="85"/>
      <c r="AJ3650" s="85"/>
    </row>
    <row r="3651" spans="1:36" ht="16.5" thickTop="1" thickBot="1">
      <c r="A3651" s="105">
        <f t="shared" si="871"/>
        <v>497</v>
      </c>
      <c r="B3651" s="114" t="s">
        <v>3517</v>
      </c>
      <c r="C3651" s="113">
        <v>1958</v>
      </c>
      <c r="D3651" s="107"/>
      <c r="E3651" s="114" t="s">
        <v>94</v>
      </c>
      <c r="F3651" s="107">
        <v>3</v>
      </c>
      <c r="G3651" s="107">
        <v>3</v>
      </c>
      <c r="H3651" s="111">
        <v>1347.1</v>
      </c>
      <c r="I3651" s="111">
        <v>1166.5</v>
      </c>
      <c r="J3651" s="111">
        <v>1166.5</v>
      </c>
      <c r="K3651" s="125">
        <v>52</v>
      </c>
      <c r="L3651" s="110">
        <f t="shared" si="870"/>
        <v>1748589.6839999999</v>
      </c>
      <c r="M3651" s="108"/>
      <c r="N3651" s="108"/>
      <c r="O3651" s="108"/>
      <c r="P3651" s="110">
        <f>'Форма 2'!C3651-M3651-N3651-O3651</f>
        <v>1748589.6839999999</v>
      </c>
      <c r="Q3651" s="111">
        <f t="shared" si="868"/>
        <v>1499.0053013287611</v>
      </c>
      <c r="R3651" s="111">
        <f t="shared" si="869"/>
        <v>1499.0053013287611</v>
      </c>
      <c r="S3651" s="112" t="s">
        <v>2152</v>
      </c>
      <c r="T3651" s="107" t="s">
        <v>82</v>
      </c>
      <c r="U3651" s="217"/>
      <c r="V3651" s="85"/>
      <c r="W3651" s="85"/>
      <c r="X3651" s="85"/>
      <c r="Y3651" s="85"/>
      <c r="Z3651" s="85"/>
      <c r="AA3651" s="85"/>
      <c r="AB3651" s="86"/>
      <c r="AC3651" s="86"/>
      <c r="AD3651" s="85"/>
      <c r="AE3651" s="85"/>
      <c r="AF3651" s="85">
        <v>1</v>
      </c>
      <c r="AG3651" s="85"/>
      <c r="AH3651" s="85"/>
      <c r="AI3651" s="85"/>
      <c r="AJ3651" s="85"/>
    </row>
    <row r="3652" spans="1:36" ht="16.5" thickTop="1" thickBot="1">
      <c r="A3652" s="105">
        <f t="shared" si="871"/>
        <v>498</v>
      </c>
      <c r="B3652" s="114" t="s">
        <v>3518</v>
      </c>
      <c r="C3652" s="113">
        <v>1932</v>
      </c>
      <c r="D3652" s="107"/>
      <c r="E3652" s="114" t="s">
        <v>80</v>
      </c>
      <c r="F3652" s="107">
        <v>4</v>
      </c>
      <c r="G3652" s="107">
        <v>3</v>
      </c>
      <c r="H3652" s="111">
        <v>1957.91</v>
      </c>
      <c r="I3652" s="111">
        <v>1768.3600000000001</v>
      </c>
      <c r="J3652" s="111">
        <v>1666.16</v>
      </c>
      <c r="K3652" s="125">
        <v>140</v>
      </c>
      <c r="L3652" s="110">
        <f t="shared" si="870"/>
        <v>4870575.2324000001</v>
      </c>
      <c r="M3652" s="108"/>
      <c r="N3652" s="108"/>
      <c r="O3652" s="108"/>
      <c r="P3652" s="110">
        <f>'Форма 2'!C3652-M3652-N3652-O3652</f>
        <v>4870575.2324000001</v>
      </c>
      <c r="Q3652" s="111">
        <f t="shared" si="868"/>
        <v>2754.2894164084237</v>
      </c>
      <c r="R3652" s="111">
        <f t="shared" si="869"/>
        <v>2754.2894164084237</v>
      </c>
      <c r="S3652" s="112" t="s">
        <v>2152</v>
      </c>
      <c r="T3652" s="107" t="s">
        <v>82</v>
      </c>
      <c r="U3652" s="217"/>
      <c r="V3652" s="85">
        <v>1</v>
      </c>
      <c r="W3652" s="85"/>
      <c r="X3652" s="85"/>
      <c r="Y3652" s="85"/>
      <c r="Z3652" s="85"/>
      <c r="AA3652" s="85"/>
      <c r="AB3652" s="86"/>
      <c r="AC3652" s="86"/>
      <c r="AD3652" s="85"/>
      <c r="AE3652" s="85"/>
      <c r="AF3652" s="85"/>
      <c r="AG3652" s="85"/>
      <c r="AH3652" s="85"/>
      <c r="AI3652" s="85"/>
      <c r="AJ3652" s="85"/>
    </row>
    <row r="3653" spans="1:36" ht="16.5" thickTop="1" thickBot="1">
      <c r="A3653" s="105">
        <f t="shared" si="871"/>
        <v>499</v>
      </c>
      <c r="B3653" s="114" t="s">
        <v>3519</v>
      </c>
      <c r="C3653" s="113">
        <v>1939</v>
      </c>
      <c r="D3653" s="107"/>
      <c r="E3653" s="114" t="s">
        <v>378</v>
      </c>
      <c r="F3653" s="107">
        <v>5</v>
      </c>
      <c r="G3653" s="107">
        <v>4</v>
      </c>
      <c r="H3653" s="111">
        <v>5063.6000000000004</v>
      </c>
      <c r="I3653" s="111">
        <v>3638</v>
      </c>
      <c r="J3653" s="111">
        <v>3638</v>
      </c>
      <c r="K3653" s="125">
        <v>159</v>
      </c>
      <c r="L3653" s="110">
        <f t="shared" si="870"/>
        <v>11410316.240000002</v>
      </c>
      <c r="M3653" s="108"/>
      <c r="N3653" s="108"/>
      <c r="O3653" s="108"/>
      <c r="P3653" s="110">
        <f>'Форма 2'!C3653-M3653-N3653-O3653</f>
        <v>11410316.240000002</v>
      </c>
      <c r="Q3653" s="111">
        <f t="shared" si="868"/>
        <v>3136.4255744914794</v>
      </c>
      <c r="R3653" s="111">
        <f t="shared" si="869"/>
        <v>3136.4255744914794</v>
      </c>
      <c r="S3653" s="112" t="s">
        <v>2152</v>
      </c>
      <c r="T3653" s="107" t="s">
        <v>82</v>
      </c>
      <c r="U3653" s="217"/>
      <c r="V3653" s="85"/>
      <c r="W3653" s="85"/>
      <c r="X3653" s="85">
        <v>1</v>
      </c>
      <c r="Y3653" s="85">
        <v>1</v>
      </c>
      <c r="Z3653" s="85"/>
      <c r="AA3653" s="85">
        <v>1</v>
      </c>
      <c r="AB3653" s="86"/>
      <c r="AC3653" s="86"/>
      <c r="AD3653" s="85"/>
      <c r="AE3653" s="85"/>
      <c r="AF3653" s="85"/>
      <c r="AG3653" s="85"/>
      <c r="AH3653" s="85"/>
      <c r="AI3653" s="85"/>
      <c r="AJ3653" s="85"/>
    </row>
    <row r="3654" spans="1:36" ht="16.5" thickTop="1" thickBot="1">
      <c r="A3654" s="105">
        <f t="shared" si="871"/>
        <v>500</v>
      </c>
      <c r="B3654" s="114" t="s">
        <v>3520</v>
      </c>
      <c r="C3654" s="113">
        <v>1958</v>
      </c>
      <c r="D3654" s="107"/>
      <c r="E3654" s="114" t="s">
        <v>80</v>
      </c>
      <c r="F3654" s="107">
        <v>3</v>
      </c>
      <c r="G3654" s="107">
        <v>2</v>
      </c>
      <c r="H3654" s="111">
        <v>1427.38</v>
      </c>
      <c r="I3654" s="111">
        <v>1077.9000000000001</v>
      </c>
      <c r="J3654" s="111">
        <v>1077.9000000000001</v>
      </c>
      <c r="K3654" s="125">
        <v>57</v>
      </c>
      <c r="L3654" s="110">
        <f t="shared" si="870"/>
        <v>1852796.3352000001</v>
      </c>
      <c r="M3654" s="108"/>
      <c r="N3654" s="108"/>
      <c r="O3654" s="108"/>
      <c r="P3654" s="110">
        <f>'Форма 2'!C3654-M3654-N3654-O3654</f>
        <v>1852796.3352000001</v>
      </c>
      <c r="Q3654" s="111">
        <f t="shared" si="868"/>
        <v>1718.8944569997216</v>
      </c>
      <c r="R3654" s="111">
        <f t="shared" si="869"/>
        <v>1718.8944569997216</v>
      </c>
      <c r="S3654" s="112" t="s">
        <v>2152</v>
      </c>
      <c r="T3654" s="107" t="s">
        <v>82</v>
      </c>
      <c r="U3654" s="217"/>
      <c r="V3654" s="85"/>
      <c r="W3654" s="85"/>
      <c r="X3654" s="85"/>
      <c r="Y3654" s="85"/>
      <c r="Z3654" s="85"/>
      <c r="AA3654" s="85"/>
      <c r="AB3654" s="86"/>
      <c r="AC3654" s="86"/>
      <c r="AD3654" s="85"/>
      <c r="AE3654" s="85"/>
      <c r="AF3654" s="85">
        <v>1</v>
      </c>
      <c r="AG3654" s="85"/>
      <c r="AH3654" s="85"/>
      <c r="AI3654" s="85"/>
      <c r="AJ3654" s="85"/>
    </row>
    <row r="3655" spans="1:36" ht="16.5" thickTop="1" thickBot="1">
      <c r="A3655" s="105">
        <f t="shared" si="871"/>
        <v>501</v>
      </c>
      <c r="B3655" s="114" t="s">
        <v>3521</v>
      </c>
      <c r="C3655" s="113">
        <v>1946</v>
      </c>
      <c r="D3655" s="107">
        <v>2007</v>
      </c>
      <c r="E3655" s="114" t="s">
        <v>80</v>
      </c>
      <c r="F3655" s="107">
        <v>5</v>
      </c>
      <c r="G3655" s="107">
        <v>3</v>
      </c>
      <c r="H3655" s="111">
        <v>3792.68</v>
      </c>
      <c r="I3655" s="111">
        <v>3583.36</v>
      </c>
      <c r="J3655" s="111">
        <v>3583.36</v>
      </c>
      <c r="K3655" s="125">
        <v>194</v>
      </c>
      <c r="L3655" s="110">
        <f t="shared" si="870"/>
        <v>5791839.5548</v>
      </c>
      <c r="M3655" s="108"/>
      <c r="N3655" s="108"/>
      <c r="O3655" s="108"/>
      <c r="P3655" s="110">
        <f>'Форма 2'!C3655-M3655-N3655-O3655</f>
        <v>5791839.5548</v>
      </c>
      <c r="Q3655" s="111">
        <f t="shared" ref="Q3655:Q3720" si="872">L3655/I3655</f>
        <v>1616.3152892257544</v>
      </c>
      <c r="R3655" s="111">
        <f t="shared" ref="R3655:R3720" si="873">Q3655</f>
        <v>1616.3152892257544</v>
      </c>
      <c r="S3655" s="112" t="s">
        <v>2152</v>
      </c>
      <c r="T3655" s="107" t="s">
        <v>82</v>
      </c>
      <c r="U3655" s="217"/>
      <c r="V3655" s="85"/>
      <c r="W3655" s="85"/>
      <c r="X3655" s="85"/>
      <c r="Y3655" s="85"/>
      <c r="Z3655" s="85">
        <v>1</v>
      </c>
      <c r="AA3655" s="85">
        <v>1</v>
      </c>
      <c r="AB3655" s="86"/>
      <c r="AC3655" s="86"/>
      <c r="AD3655" s="85"/>
      <c r="AE3655" s="85"/>
      <c r="AF3655" s="85"/>
      <c r="AG3655" s="85"/>
      <c r="AH3655" s="85"/>
      <c r="AI3655" s="85"/>
      <c r="AJ3655" s="85"/>
    </row>
    <row r="3656" spans="1:36" ht="16.5" thickTop="1" thickBot="1">
      <c r="A3656" s="105">
        <f t="shared" si="871"/>
        <v>502</v>
      </c>
      <c r="B3656" s="114" t="s">
        <v>3522</v>
      </c>
      <c r="C3656" s="113">
        <v>1951</v>
      </c>
      <c r="D3656" s="107">
        <v>2013</v>
      </c>
      <c r="E3656" s="114" t="s">
        <v>80</v>
      </c>
      <c r="F3656" s="107">
        <v>5</v>
      </c>
      <c r="G3656" s="107">
        <v>4</v>
      </c>
      <c r="H3656" s="111">
        <v>3815.66</v>
      </c>
      <c r="I3656" s="111">
        <v>3266.46</v>
      </c>
      <c r="J3656" s="111">
        <v>3069.16</v>
      </c>
      <c r="K3656" s="125">
        <v>136</v>
      </c>
      <c r="L3656" s="110">
        <f t="shared" si="870"/>
        <v>8598208.2440000009</v>
      </c>
      <c r="M3656" s="108"/>
      <c r="N3656" s="108"/>
      <c r="O3656" s="108"/>
      <c r="P3656" s="110">
        <f>'Форма 2'!C3656-M3656-N3656-O3656</f>
        <v>8598208.2440000009</v>
      </c>
      <c r="Q3656" s="111">
        <f t="shared" si="872"/>
        <v>2632.2710959264773</v>
      </c>
      <c r="R3656" s="111">
        <f t="shared" si="873"/>
        <v>2632.2710959264773</v>
      </c>
      <c r="S3656" s="112" t="s">
        <v>2152</v>
      </c>
      <c r="T3656" s="107" t="s">
        <v>82</v>
      </c>
      <c r="U3656" s="217"/>
      <c r="V3656" s="85"/>
      <c r="W3656" s="85"/>
      <c r="X3656" s="85">
        <v>1</v>
      </c>
      <c r="Y3656" s="85">
        <v>1</v>
      </c>
      <c r="Z3656" s="85"/>
      <c r="AA3656" s="85">
        <v>1</v>
      </c>
      <c r="AB3656" s="86"/>
      <c r="AC3656" s="86"/>
      <c r="AD3656" s="85"/>
      <c r="AE3656" s="85"/>
      <c r="AF3656" s="85"/>
      <c r="AG3656" s="85"/>
      <c r="AH3656" s="85"/>
      <c r="AI3656" s="85"/>
      <c r="AJ3656" s="85"/>
    </row>
    <row r="3657" spans="1:36" ht="16.5" thickTop="1" thickBot="1">
      <c r="A3657" s="105">
        <f t="shared" si="871"/>
        <v>503</v>
      </c>
      <c r="B3657" s="114" t="s">
        <v>3523</v>
      </c>
      <c r="C3657" s="113">
        <v>1959</v>
      </c>
      <c r="D3657" s="107"/>
      <c r="E3657" s="114" t="s">
        <v>80</v>
      </c>
      <c r="F3657" s="107">
        <v>5</v>
      </c>
      <c r="G3657" s="107">
        <v>4</v>
      </c>
      <c r="H3657" s="111">
        <v>3324.6</v>
      </c>
      <c r="I3657" s="111">
        <v>3167.2000000000003</v>
      </c>
      <c r="J3657" s="111">
        <v>2770.4</v>
      </c>
      <c r="K3657" s="125">
        <v>139</v>
      </c>
      <c r="L3657" s="110">
        <f t="shared" si="870"/>
        <v>7509573.2339999992</v>
      </c>
      <c r="M3657" s="108"/>
      <c r="N3657" s="108"/>
      <c r="O3657" s="108"/>
      <c r="P3657" s="110">
        <f>'Форма 2'!C3657-M3657-N3657-O3657</f>
        <v>7509573.2339999992</v>
      </c>
      <c r="Q3657" s="111">
        <f t="shared" si="872"/>
        <v>2371.0448452892142</v>
      </c>
      <c r="R3657" s="111">
        <f t="shared" si="873"/>
        <v>2371.0448452892142</v>
      </c>
      <c r="S3657" s="112" t="s">
        <v>2152</v>
      </c>
      <c r="T3657" s="107" t="s">
        <v>82</v>
      </c>
      <c r="U3657" s="217">
        <v>1</v>
      </c>
      <c r="V3657" s="85"/>
      <c r="W3657" s="85"/>
      <c r="X3657" s="85"/>
      <c r="Y3657" s="85"/>
      <c r="Z3657" s="85"/>
      <c r="AA3657" s="85"/>
      <c r="AB3657" s="86"/>
      <c r="AC3657" s="86"/>
      <c r="AD3657" s="85"/>
      <c r="AE3657" s="85"/>
      <c r="AF3657" s="85"/>
      <c r="AG3657" s="85"/>
      <c r="AH3657" s="85">
        <v>1</v>
      </c>
      <c r="AI3657" s="85"/>
      <c r="AJ3657" s="85"/>
    </row>
    <row r="3658" spans="1:36" ht="16.5" thickTop="1" thickBot="1">
      <c r="A3658" s="105">
        <f t="shared" si="871"/>
        <v>504</v>
      </c>
      <c r="B3658" s="114" t="s">
        <v>3525</v>
      </c>
      <c r="C3658" s="113">
        <v>1932</v>
      </c>
      <c r="D3658" s="107"/>
      <c r="E3658" s="114" t="s">
        <v>80</v>
      </c>
      <c r="F3658" s="107">
        <v>3</v>
      </c>
      <c r="G3658" s="107">
        <v>3</v>
      </c>
      <c r="H3658" s="111">
        <v>1587.79</v>
      </c>
      <c r="I3658" s="111">
        <v>1234.52</v>
      </c>
      <c r="J3658" s="111">
        <v>1234.52</v>
      </c>
      <c r="K3658" s="125">
        <v>70</v>
      </c>
      <c r="L3658" s="110">
        <f t="shared" si="870"/>
        <v>2061014.9316</v>
      </c>
      <c r="M3658" s="108"/>
      <c r="N3658" s="108"/>
      <c r="O3658" s="108"/>
      <c r="P3658" s="110">
        <f>'Форма 2'!C3658-M3658-N3658-O3658</f>
        <v>2061014.9316</v>
      </c>
      <c r="Q3658" s="111">
        <f t="shared" si="872"/>
        <v>1669.4868706865827</v>
      </c>
      <c r="R3658" s="111">
        <f t="shared" si="873"/>
        <v>1669.4868706865827</v>
      </c>
      <c r="S3658" s="112" t="s">
        <v>2152</v>
      </c>
      <c r="T3658" s="107" t="s">
        <v>82</v>
      </c>
      <c r="U3658" s="217"/>
      <c r="V3658" s="85"/>
      <c r="W3658" s="85"/>
      <c r="X3658" s="85"/>
      <c r="Y3658" s="85"/>
      <c r="Z3658" s="85"/>
      <c r="AA3658" s="85"/>
      <c r="AB3658" s="86"/>
      <c r="AC3658" s="86"/>
      <c r="AD3658" s="85"/>
      <c r="AE3658" s="85"/>
      <c r="AF3658" s="85">
        <v>1</v>
      </c>
      <c r="AG3658" s="85"/>
      <c r="AH3658" s="85"/>
      <c r="AI3658" s="85"/>
      <c r="AJ3658" s="85"/>
    </row>
    <row r="3659" spans="1:36" ht="16.5" thickTop="1" thickBot="1">
      <c r="A3659" s="105">
        <f t="shared" si="871"/>
        <v>505</v>
      </c>
      <c r="B3659" s="114" t="s">
        <v>3526</v>
      </c>
      <c r="C3659" s="113">
        <v>1953</v>
      </c>
      <c r="D3659" s="107"/>
      <c r="E3659" s="114" t="s">
        <v>80</v>
      </c>
      <c r="F3659" s="107">
        <v>5</v>
      </c>
      <c r="G3659" s="107">
        <v>3</v>
      </c>
      <c r="H3659" s="111">
        <v>3852.6</v>
      </c>
      <c r="I3659" s="111">
        <v>2296.6</v>
      </c>
      <c r="J3659" s="111">
        <v>1619</v>
      </c>
      <c r="K3659" s="125">
        <v>89</v>
      </c>
      <c r="L3659" s="110">
        <f t="shared" si="870"/>
        <v>39304186.674000002</v>
      </c>
      <c r="M3659" s="108"/>
      <c r="N3659" s="108"/>
      <c r="O3659" s="108"/>
      <c r="P3659" s="110">
        <f>'Форма 2'!C3659-M3659-N3659-O3659</f>
        <v>39304186.674000002</v>
      </c>
      <c r="Q3659" s="111">
        <f t="shared" si="872"/>
        <v>17114.075883479927</v>
      </c>
      <c r="R3659" s="111">
        <f t="shared" si="873"/>
        <v>17114.075883479927</v>
      </c>
      <c r="S3659" s="112" t="s">
        <v>2152</v>
      </c>
      <c r="T3659" s="107" t="s">
        <v>82</v>
      </c>
      <c r="U3659" s="217"/>
      <c r="V3659" s="85"/>
      <c r="W3659" s="85"/>
      <c r="X3659" s="85"/>
      <c r="Y3659" s="85"/>
      <c r="Z3659" s="85"/>
      <c r="AA3659" s="85"/>
      <c r="AB3659" s="86"/>
      <c r="AC3659" s="86"/>
      <c r="AD3659" s="85">
        <v>1</v>
      </c>
      <c r="AE3659" s="85">
        <v>1</v>
      </c>
      <c r="AF3659" s="85">
        <v>1</v>
      </c>
      <c r="AG3659" s="85"/>
      <c r="AH3659" s="85"/>
      <c r="AI3659" s="85"/>
      <c r="AJ3659" s="85"/>
    </row>
    <row r="3660" spans="1:36" ht="16.5" thickTop="1" thickBot="1">
      <c r="A3660" s="105">
        <f t="shared" si="871"/>
        <v>506</v>
      </c>
      <c r="B3660" s="114" t="s">
        <v>3527</v>
      </c>
      <c r="C3660" s="113">
        <v>1917</v>
      </c>
      <c r="D3660" s="107"/>
      <c r="E3660" s="114" t="s">
        <v>94</v>
      </c>
      <c r="F3660" s="107">
        <v>2</v>
      </c>
      <c r="G3660" s="107">
        <v>4</v>
      </c>
      <c r="H3660" s="111">
        <v>1069.0999999999999</v>
      </c>
      <c r="I3660" s="111">
        <v>812.8</v>
      </c>
      <c r="J3660" s="111">
        <v>656</v>
      </c>
      <c r="K3660" s="125">
        <v>48</v>
      </c>
      <c r="L3660" s="110">
        <f t="shared" si="870"/>
        <v>31912.634999999998</v>
      </c>
      <c r="M3660" s="108"/>
      <c r="N3660" s="108"/>
      <c r="O3660" s="108"/>
      <c r="P3660" s="110">
        <f>'Форма 2'!C3660-M3660-N3660-O3660</f>
        <v>31912.634999999998</v>
      </c>
      <c r="Q3660" s="111">
        <f t="shared" si="872"/>
        <v>39.262592273622047</v>
      </c>
      <c r="R3660" s="111">
        <f t="shared" si="873"/>
        <v>39.262592273622047</v>
      </c>
      <c r="S3660" s="112" t="s">
        <v>2152</v>
      </c>
      <c r="T3660" s="107" t="s">
        <v>82</v>
      </c>
      <c r="U3660" s="217"/>
      <c r="V3660" s="85"/>
      <c r="W3660" s="85"/>
      <c r="X3660" s="85"/>
      <c r="Y3660" s="85"/>
      <c r="Z3660" s="85"/>
      <c r="AA3660" s="85"/>
      <c r="AB3660" s="86"/>
      <c r="AC3660" s="86"/>
      <c r="AD3660" s="85"/>
      <c r="AE3660" s="85"/>
      <c r="AF3660" s="85"/>
      <c r="AG3660" s="85"/>
      <c r="AH3660" s="85"/>
      <c r="AI3660" s="85"/>
      <c r="AJ3660" s="85">
        <v>1</v>
      </c>
    </row>
    <row r="3661" spans="1:36" ht="16.5" thickTop="1" thickBot="1">
      <c r="A3661" s="105">
        <f t="shared" si="871"/>
        <v>507</v>
      </c>
      <c r="B3661" s="114" t="s">
        <v>3528</v>
      </c>
      <c r="C3661" s="113">
        <v>1940</v>
      </c>
      <c r="D3661" s="107"/>
      <c r="E3661" s="114" t="s">
        <v>94</v>
      </c>
      <c r="F3661" s="107">
        <v>4</v>
      </c>
      <c r="G3661" s="107">
        <v>6</v>
      </c>
      <c r="H3661" s="111">
        <v>3387.8</v>
      </c>
      <c r="I3661" s="111">
        <v>3059.6</v>
      </c>
      <c r="J3661" s="111">
        <v>3059.6</v>
      </c>
      <c r="K3661" s="125">
        <v>51</v>
      </c>
      <c r="L3661" s="110">
        <f t="shared" si="870"/>
        <v>10187961.549999999</v>
      </c>
      <c r="M3661" s="108"/>
      <c r="N3661" s="108"/>
      <c r="O3661" s="108"/>
      <c r="P3661" s="110">
        <f>'Форма 2'!C3661-M3661-N3661-O3661</f>
        <v>10187961.549999999</v>
      </c>
      <c r="Q3661" s="111">
        <f t="shared" si="872"/>
        <v>3329.8344718263825</v>
      </c>
      <c r="R3661" s="111">
        <f t="shared" si="873"/>
        <v>3329.8344718263825</v>
      </c>
      <c r="S3661" s="112" t="s">
        <v>2152</v>
      </c>
      <c r="T3661" s="105" t="s">
        <v>120</v>
      </c>
      <c r="U3661" s="217">
        <v>1</v>
      </c>
      <c r="V3661" s="85">
        <v>1</v>
      </c>
      <c r="W3661" s="85"/>
      <c r="X3661" s="85"/>
      <c r="Y3661" s="85"/>
      <c r="Z3661" s="85"/>
      <c r="AA3661" s="85"/>
      <c r="AB3661" s="86"/>
      <c r="AC3661" s="86"/>
      <c r="AD3661" s="85"/>
      <c r="AE3661" s="85"/>
      <c r="AF3661" s="85"/>
      <c r="AG3661" s="85"/>
      <c r="AH3661" s="85"/>
      <c r="AI3661" s="85"/>
      <c r="AJ3661" s="85"/>
    </row>
    <row r="3662" spans="1:36" ht="16.5" thickTop="1" thickBot="1">
      <c r="A3662" s="105">
        <f t="shared" si="871"/>
        <v>508</v>
      </c>
      <c r="B3662" s="114" t="s">
        <v>3529</v>
      </c>
      <c r="C3662" s="113">
        <v>1963</v>
      </c>
      <c r="D3662" s="107"/>
      <c r="E3662" s="114" t="s">
        <v>80</v>
      </c>
      <c r="F3662" s="107">
        <v>5</v>
      </c>
      <c r="G3662" s="107">
        <v>3</v>
      </c>
      <c r="H3662" s="111">
        <v>2982.2</v>
      </c>
      <c r="I3662" s="111">
        <v>2715.2</v>
      </c>
      <c r="J3662" s="111">
        <v>1446.1</v>
      </c>
      <c r="K3662" s="125">
        <v>80</v>
      </c>
      <c r="L3662" s="110">
        <f t="shared" si="870"/>
        <v>30424374.577999998</v>
      </c>
      <c r="M3662" s="108"/>
      <c r="N3662" s="108"/>
      <c r="O3662" s="108"/>
      <c r="P3662" s="110">
        <f>'Форма 2'!C3662-M3662-N3662-O3662</f>
        <v>30424374.577999998</v>
      </c>
      <c r="Q3662" s="111">
        <f t="shared" si="872"/>
        <v>11205.205722598703</v>
      </c>
      <c r="R3662" s="111">
        <f t="shared" si="873"/>
        <v>11205.205722598703</v>
      </c>
      <c r="S3662" s="112" t="s">
        <v>2152</v>
      </c>
      <c r="T3662" s="105" t="s">
        <v>120</v>
      </c>
      <c r="U3662" s="217"/>
      <c r="V3662" s="85"/>
      <c r="W3662" s="85"/>
      <c r="X3662" s="85"/>
      <c r="Y3662" s="85"/>
      <c r="Z3662" s="85"/>
      <c r="AA3662" s="85"/>
      <c r="AB3662" s="86"/>
      <c r="AC3662" s="86"/>
      <c r="AD3662" s="85">
        <v>1</v>
      </c>
      <c r="AE3662" s="85">
        <v>1</v>
      </c>
      <c r="AF3662" s="85">
        <v>1</v>
      </c>
      <c r="AG3662" s="85"/>
      <c r="AH3662" s="85"/>
      <c r="AI3662" s="85"/>
      <c r="AJ3662" s="85"/>
    </row>
    <row r="3663" spans="1:36" ht="16.5" thickTop="1" thickBot="1">
      <c r="A3663" s="105">
        <f t="shared" si="871"/>
        <v>509</v>
      </c>
      <c r="B3663" s="114" t="s">
        <v>3530</v>
      </c>
      <c r="C3663" s="113">
        <v>1961</v>
      </c>
      <c r="D3663" s="107"/>
      <c r="E3663" s="114" t="s">
        <v>80</v>
      </c>
      <c r="F3663" s="107">
        <v>5</v>
      </c>
      <c r="G3663" s="107">
        <v>4</v>
      </c>
      <c r="H3663" s="111">
        <v>3858.9</v>
      </c>
      <c r="I3663" s="111">
        <v>3566.6</v>
      </c>
      <c r="J3663" s="111">
        <v>1755.8</v>
      </c>
      <c r="K3663" s="125">
        <v>87</v>
      </c>
      <c r="L3663" s="110">
        <f t="shared" si="870"/>
        <v>39368459.211000003</v>
      </c>
      <c r="M3663" s="108"/>
      <c r="N3663" s="108"/>
      <c r="O3663" s="108"/>
      <c r="P3663" s="110">
        <f>'Форма 2'!C3663-M3663-N3663-O3663</f>
        <v>39368459.211000003</v>
      </c>
      <c r="Q3663" s="111">
        <f t="shared" si="872"/>
        <v>11038.092079571581</v>
      </c>
      <c r="R3663" s="111">
        <f t="shared" si="873"/>
        <v>11038.092079571581</v>
      </c>
      <c r="S3663" s="112" t="s">
        <v>2152</v>
      </c>
      <c r="T3663" s="105" t="s">
        <v>120</v>
      </c>
      <c r="U3663" s="217"/>
      <c r="V3663" s="85"/>
      <c r="W3663" s="85"/>
      <c r="X3663" s="85"/>
      <c r="Y3663" s="85"/>
      <c r="Z3663" s="85"/>
      <c r="AA3663" s="85"/>
      <c r="AB3663" s="86"/>
      <c r="AC3663" s="86"/>
      <c r="AD3663" s="85">
        <v>1</v>
      </c>
      <c r="AE3663" s="85">
        <v>1</v>
      </c>
      <c r="AF3663" s="85">
        <v>1</v>
      </c>
      <c r="AG3663" s="85"/>
      <c r="AH3663" s="85"/>
      <c r="AI3663" s="85"/>
      <c r="AJ3663" s="85"/>
    </row>
    <row r="3664" spans="1:36" ht="16.5" thickTop="1" thickBot="1">
      <c r="A3664" s="105">
        <f t="shared" si="871"/>
        <v>510</v>
      </c>
      <c r="B3664" s="114" t="s">
        <v>3531</v>
      </c>
      <c r="C3664" s="113">
        <v>1962</v>
      </c>
      <c r="D3664" s="107"/>
      <c r="E3664" s="114" t="s">
        <v>80</v>
      </c>
      <c r="F3664" s="107">
        <v>5</v>
      </c>
      <c r="G3664" s="107">
        <v>2</v>
      </c>
      <c r="H3664" s="111">
        <v>1761.5</v>
      </c>
      <c r="I3664" s="111">
        <v>1614</v>
      </c>
      <c r="J3664" s="111">
        <v>779.4</v>
      </c>
      <c r="K3664" s="125">
        <v>49</v>
      </c>
      <c r="L3664" s="110">
        <f t="shared" si="870"/>
        <v>7932950.4800000004</v>
      </c>
      <c r="M3664" s="108"/>
      <c r="N3664" s="108"/>
      <c r="O3664" s="108"/>
      <c r="P3664" s="110">
        <f>'Форма 2'!C3664-M3664-N3664-O3664</f>
        <v>7932950.4800000004</v>
      </c>
      <c r="Q3664" s="111">
        <f t="shared" si="872"/>
        <v>4915.0870384138789</v>
      </c>
      <c r="R3664" s="111">
        <f t="shared" si="873"/>
        <v>4915.0870384138789</v>
      </c>
      <c r="S3664" s="112" t="s">
        <v>2152</v>
      </c>
      <c r="T3664" s="107" t="s">
        <v>82</v>
      </c>
      <c r="U3664" s="217"/>
      <c r="V3664" s="85"/>
      <c r="W3664" s="85"/>
      <c r="X3664" s="85"/>
      <c r="Y3664" s="85"/>
      <c r="Z3664" s="85"/>
      <c r="AA3664" s="85"/>
      <c r="AB3664" s="86"/>
      <c r="AC3664" s="86"/>
      <c r="AD3664" s="85">
        <v>1</v>
      </c>
      <c r="AE3664" s="85"/>
      <c r="AF3664" s="85"/>
      <c r="AG3664" s="85"/>
      <c r="AH3664" s="85"/>
      <c r="AI3664" s="85"/>
      <c r="AJ3664" s="85"/>
    </row>
    <row r="3665" spans="1:36" ht="16.5" thickTop="1" thickBot="1">
      <c r="A3665" s="105">
        <f t="shared" si="871"/>
        <v>511</v>
      </c>
      <c r="B3665" s="114" t="s">
        <v>3532</v>
      </c>
      <c r="C3665" s="113">
        <v>1949</v>
      </c>
      <c r="D3665" s="107"/>
      <c r="E3665" s="114" t="s">
        <v>80</v>
      </c>
      <c r="F3665" s="107">
        <v>4</v>
      </c>
      <c r="G3665" s="107">
        <v>4</v>
      </c>
      <c r="H3665" s="111">
        <v>4692.2</v>
      </c>
      <c r="I3665" s="111">
        <v>4584.3999999999996</v>
      </c>
      <c r="J3665" s="111">
        <v>1967.9</v>
      </c>
      <c r="K3665" s="125">
        <v>104</v>
      </c>
      <c r="L3665" s="110">
        <f t="shared" si="870"/>
        <v>11672504.408</v>
      </c>
      <c r="M3665" s="108"/>
      <c r="N3665" s="108"/>
      <c r="O3665" s="108"/>
      <c r="P3665" s="110">
        <f>'Форма 2'!C3665-M3665-N3665-O3665</f>
        <v>11672504.408</v>
      </c>
      <c r="Q3665" s="111">
        <f t="shared" si="872"/>
        <v>2546.1356792600996</v>
      </c>
      <c r="R3665" s="111">
        <f t="shared" si="873"/>
        <v>2546.1356792600996</v>
      </c>
      <c r="S3665" s="112" t="s">
        <v>2152</v>
      </c>
      <c r="T3665" s="107" t="s">
        <v>82</v>
      </c>
      <c r="U3665" s="217"/>
      <c r="V3665" s="85">
        <v>1</v>
      </c>
      <c r="W3665" s="85"/>
      <c r="X3665" s="85"/>
      <c r="Y3665" s="85"/>
      <c r="Z3665" s="85"/>
      <c r="AA3665" s="85"/>
      <c r="AB3665" s="86"/>
      <c r="AC3665" s="86"/>
      <c r="AD3665" s="85"/>
      <c r="AE3665" s="85"/>
      <c r="AF3665" s="85"/>
      <c r="AG3665" s="85"/>
      <c r="AH3665" s="85"/>
      <c r="AI3665" s="85"/>
      <c r="AJ3665" s="85"/>
    </row>
    <row r="3666" spans="1:36" ht="16.5" thickTop="1" thickBot="1">
      <c r="A3666" s="105">
        <f t="shared" si="871"/>
        <v>512</v>
      </c>
      <c r="B3666" s="114" t="s">
        <v>3533</v>
      </c>
      <c r="C3666" s="113">
        <v>1961</v>
      </c>
      <c r="D3666" s="107"/>
      <c r="E3666" s="114" t="s">
        <v>80</v>
      </c>
      <c r="F3666" s="107">
        <v>5</v>
      </c>
      <c r="G3666" s="107">
        <v>4</v>
      </c>
      <c r="H3666" s="111">
        <v>3261.5</v>
      </c>
      <c r="I3666" s="111">
        <v>2679.3</v>
      </c>
      <c r="J3666" s="111">
        <v>2679.3</v>
      </c>
      <c r="K3666" s="125">
        <v>113</v>
      </c>
      <c r="L3666" s="110">
        <f t="shared" si="870"/>
        <v>15159810.910000002</v>
      </c>
      <c r="M3666" s="108"/>
      <c r="N3666" s="108"/>
      <c r="O3666" s="108"/>
      <c r="P3666" s="110">
        <f>'Форма 2'!C3666-M3666-N3666-O3666</f>
        <v>15159810.910000002</v>
      </c>
      <c r="Q3666" s="111">
        <f t="shared" si="872"/>
        <v>5658.1237300787525</v>
      </c>
      <c r="R3666" s="111">
        <f t="shared" si="873"/>
        <v>5658.1237300787525</v>
      </c>
      <c r="S3666" s="112" t="s">
        <v>2152</v>
      </c>
      <c r="T3666" s="107" t="s">
        <v>82</v>
      </c>
      <c r="U3666" s="217"/>
      <c r="V3666" s="85"/>
      <c r="W3666" s="85"/>
      <c r="X3666" s="85"/>
      <c r="Y3666" s="85"/>
      <c r="Z3666" s="85"/>
      <c r="AA3666" s="85"/>
      <c r="AB3666" s="86"/>
      <c r="AC3666" s="86"/>
      <c r="AD3666" s="85">
        <v>1</v>
      </c>
      <c r="AE3666" s="85"/>
      <c r="AF3666" s="85"/>
      <c r="AG3666" s="85"/>
      <c r="AH3666" s="85"/>
      <c r="AI3666" s="85"/>
      <c r="AJ3666" s="85"/>
    </row>
    <row r="3667" spans="1:36" ht="16.5" thickTop="1" thickBot="1">
      <c r="A3667" s="105">
        <f t="shared" si="871"/>
        <v>513</v>
      </c>
      <c r="B3667" s="114" t="s">
        <v>3534</v>
      </c>
      <c r="C3667" s="113">
        <v>1962</v>
      </c>
      <c r="D3667" s="107"/>
      <c r="E3667" s="114" t="s">
        <v>80</v>
      </c>
      <c r="F3667" s="107">
        <v>5</v>
      </c>
      <c r="G3667" s="107">
        <v>2</v>
      </c>
      <c r="H3667" s="111">
        <v>2019.7</v>
      </c>
      <c r="I3667" s="111">
        <v>1860.8999999999999</v>
      </c>
      <c r="J3667" s="111">
        <v>1477.1</v>
      </c>
      <c r="K3667" s="125">
        <v>76</v>
      </c>
      <c r="L3667" s="110">
        <f t="shared" si="870"/>
        <v>9095759.3440000005</v>
      </c>
      <c r="M3667" s="108"/>
      <c r="N3667" s="108"/>
      <c r="O3667" s="108"/>
      <c r="P3667" s="110">
        <f>'Форма 2'!C3667-M3667-N3667-O3667</f>
        <v>9095759.3440000005</v>
      </c>
      <c r="Q3667" s="111">
        <f t="shared" si="872"/>
        <v>4887.8281175775173</v>
      </c>
      <c r="R3667" s="111">
        <f t="shared" si="873"/>
        <v>4887.8281175775173</v>
      </c>
      <c r="S3667" s="112" t="s">
        <v>2152</v>
      </c>
      <c r="T3667" s="107" t="s">
        <v>82</v>
      </c>
      <c r="U3667" s="217"/>
      <c r="V3667" s="85"/>
      <c r="W3667" s="85"/>
      <c r="X3667" s="85"/>
      <c r="Y3667" s="85"/>
      <c r="Z3667" s="85"/>
      <c r="AA3667" s="85"/>
      <c r="AB3667" s="86"/>
      <c r="AC3667" s="86"/>
      <c r="AD3667" s="85">
        <v>1</v>
      </c>
      <c r="AE3667" s="85"/>
      <c r="AF3667" s="85"/>
      <c r="AG3667" s="85"/>
      <c r="AH3667" s="85"/>
      <c r="AI3667" s="85"/>
      <c r="AJ3667" s="85"/>
    </row>
    <row r="3668" spans="1:36" ht="16.5" thickTop="1" thickBot="1">
      <c r="A3668" s="105">
        <f t="shared" si="871"/>
        <v>514</v>
      </c>
      <c r="B3668" s="114" t="s">
        <v>3535</v>
      </c>
      <c r="C3668" s="113">
        <v>1962</v>
      </c>
      <c r="D3668" s="107"/>
      <c r="E3668" s="114" t="s">
        <v>80</v>
      </c>
      <c r="F3668" s="107">
        <v>5</v>
      </c>
      <c r="G3668" s="107">
        <v>4</v>
      </c>
      <c r="H3668" s="111">
        <v>2660</v>
      </c>
      <c r="I3668" s="111">
        <v>1945.8000000000002</v>
      </c>
      <c r="J3668" s="111">
        <v>1333.7</v>
      </c>
      <c r="K3668" s="125">
        <v>116</v>
      </c>
      <c r="L3668" s="110">
        <f t="shared" si="870"/>
        <v>11979363.200000001</v>
      </c>
      <c r="M3668" s="108"/>
      <c r="N3668" s="108"/>
      <c r="O3668" s="108"/>
      <c r="P3668" s="110">
        <f>'Форма 2'!C3668-M3668-N3668-O3668</f>
        <v>11979363.200000001</v>
      </c>
      <c r="Q3668" s="111">
        <f t="shared" si="872"/>
        <v>6156.5233836982216</v>
      </c>
      <c r="R3668" s="111">
        <f t="shared" si="873"/>
        <v>6156.5233836982216</v>
      </c>
      <c r="S3668" s="112" t="s">
        <v>2152</v>
      </c>
      <c r="T3668" s="107" t="s">
        <v>82</v>
      </c>
      <c r="U3668" s="217"/>
      <c r="V3668" s="85"/>
      <c r="W3668" s="85"/>
      <c r="X3668" s="85"/>
      <c r="Y3668" s="85"/>
      <c r="Z3668" s="85"/>
      <c r="AA3668" s="85"/>
      <c r="AB3668" s="86"/>
      <c r="AC3668" s="86"/>
      <c r="AD3668" s="85">
        <v>1</v>
      </c>
      <c r="AE3668" s="85"/>
      <c r="AF3668" s="85"/>
      <c r="AG3668" s="85"/>
      <c r="AH3668" s="85"/>
      <c r="AI3668" s="85"/>
      <c r="AJ3668" s="85"/>
    </row>
    <row r="3669" spans="1:36" ht="16.5" thickTop="1" thickBot="1">
      <c r="A3669" s="105">
        <f t="shared" si="871"/>
        <v>515</v>
      </c>
      <c r="B3669" s="114" t="s">
        <v>3536</v>
      </c>
      <c r="C3669" s="113">
        <v>1952</v>
      </c>
      <c r="D3669" s="107"/>
      <c r="E3669" s="114" t="s">
        <v>80</v>
      </c>
      <c r="F3669" s="107">
        <v>5</v>
      </c>
      <c r="G3669" s="107">
        <v>2</v>
      </c>
      <c r="H3669" s="111">
        <v>1763.6</v>
      </c>
      <c r="I3669" s="111">
        <v>1136.7</v>
      </c>
      <c r="J3669" s="111">
        <v>804.1</v>
      </c>
      <c r="K3669" s="125">
        <v>58</v>
      </c>
      <c r="L3669" s="110">
        <f t="shared" si="870"/>
        <v>2693211.1959999995</v>
      </c>
      <c r="M3669" s="108"/>
      <c r="N3669" s="108"/>
      <c r="O3669" s="108"/>
      <c r="P3669" s="110">
        <f>'Форма 2'!C3669-M3669-N3669-O3669</f>
        <v>2693211.1959999995</v>
      </c>
      <c r="Q3669" s="111">
        <f t="shared" si="872"/>
        <v>2369.3245324184036</v>
      </c>
      <c r="R3669" s="111">
        <f t="shared" si="873"/>
        <v>2369.3245324184036</v>
      </c>
      <c r="S3669" s="112" t="s">
        <v>2152</v>
      </c>
      <c r="T3669" s="107" t="s">
        <v>82</v>
      </c>
      <c r="U3669" s="217"/>
      <c r="V3669" s="85"/>
      <c r="W3669" s="85"/>
      <c r="X3669" s="85"/>
      <c r="Y3669" s="85"/>
      <c r="Z3669" s="85">
        <v>1</v>
      </c>
      <c r="AA3669" s="85">
        <v>1</v>
      </c>
      <c r="AB3669" s="86"/>
      <c r="AC3669" s="86"/>
      <c r="AD3669" s="85"/>
      <c r="AE3669" s="85"/>
      <c r="AF3669" s="85"/>
      <c r="AG3669" s="85"/>
      <c r="AH3669" s="85"/>
      <c r="AI3669" s="85"/>
      <c r="AJ3669" s="85"/>
    </row>
    <row r="3670" spans="1:36" ht="16.5" thickTop="1" thickBot="1">
      <c r="A3670" s="105">
        <f t="shared" si="871"/>
        <v>516</v>
      </c>
      <c r="B3670" s="114" t="s">
        <v>712</v>
      </c>
      <c r="C3670" s="113">
        <v>1962</v>
      </c>
      <c r="D3670" s="107"/>
      <c r="E3670" s="114" t="s">
        <v>94</v>
      </c>
      <c r="F3670" s="107">
        <v>5</v>
      </c>
      <c r="G3670" s="107">
        <v>4</v>
      </c>
      <c r="H3670" s="111">
        <v>3330.5</v>
      </c>
      <c r="I3670" s="111">
        <v>2585.6</v>
      </c>
      <c r="J3670" s="111">
        <v>2585.6</v>
      </c>
      <c r="K3670" s="125">
        <v>107</v>
      </c>
      <c r="L3670" s="110">
        <f t="shared" si="870"/>
        <v>12840109.955</v>
      </c>
      <c r="M3670" s="108"/>
      <c r="N3670" s="108"/>
      <c r="O3670" s="108"/>
      <c r="P3670" s="110">
        <f>'Форма 2'!C3670-M3670-N3670-O3670</f>
        <v>12840109.955</v>
      </c>
      <c r="Q3670" s="111">
        <f t="shared" si="872"/>
        <v>4966.0078724474015</v>
      </c>
      <c r="R3670" s="111">
        <f t="shared" si="873"/>
        <v>4966.0078724474015</v>
      </c>
      <c r="S3670" s="112" t="s">
        <v>2152</v>
      </c>
      <c r="T3670" s="107" t="s">
        <v>82</v>
      </c>
      <c r="U3670" s="217">
        <v>1</v>
      </c>
      <c r="V3670" s="85"/>
      <c r="W3670" s="85"/>
      <c r="X3670" s="85">
        <v>1</v>
      </c>
      <c r="Y3670" s="85"/>
      <c r="Z3670" s="85">
        <v>1</v>
      </c>
      <c r="AA3670" s="85"/>
      <c r="AB3670" s="86"/>
      <c r="AC3670" s="86"/>
      <c r="AD3670" s="85"/>
      <c r="AE3670" s="85"/>
      <c r="AF3670" s="85">
        <v>1</v>
      </c>
      <c r="AG3670" s="85"/>
      <c r="AH3670" s="85">
        <v>1</v>
      </c>
      <c r="AI3670" s="85"/>
      <c r="AJ3670" s="85"/>
    </row>
    <row r="3671" spans="1:36" ht="16.5" thickTop="1" thickBot="1">
      <c r="A3671" s="105">
        <f t="shared" si="871"/>
        <v>517</v>
      </c>
      <c r="B3671" s="114" t="s">
        <v>3537</v>
      </c>
      <c r="C3671" s="113">
        <v>1960</v>
      </c>
      <c r="D3671" s="107"/>
      <c r="E3671" s="114" t="s">
        <v>80</v>
      </c>
      <c r="F3671" s="107">
        <v>5</v>
      </c>
      <c r="G3671" s="107">
        <v>3</v>
      </c>
      <c r="H3671" s="111">
        <v>2886.5</v>
      </c>
      <c r="I3671" s="111">
        <v>1889.9</v>
      </c>
      <c r="J3671" s="111">
        <v>1889.9</v>
      </c>
      <c r="K3671" s="125">
        <v>72</v>
      </c>
      <c r="L3671" s="110">
        <f t="shared" si="870"/>
        <v>12999410.48</v>
      </c>
      <c r="M3671" s="108"/>
      <c r="N3671" s="108"/>
      <c r="O3671" s="108"/>
      <c r="P3671" s="110">
        <f>'Форма 2'!C3671-M3671-N3671-O3671</f>
        <v>12999410.48</v>
      </c>
      <c r="Q3671" s="111">
        <f t="shared" si="872"/>
        <v>6878.3588972961534</v>
      </c>
      <c r="R3671" s="111">
        <f t="shared" si="873"/>
        <v>6878.3588972961534</v>
      </c>
      <c r="S3671" s="112" t="s">
        <v>2152</v>
      </c>
      <c r="T3671" s="107" t="s">
        <v>82</v>
      </c>
      <c r="U3671" s="217"/>
      <c r="V3671" s="85"/>
      <c r="W3671" s="85"/>
      <c r="X3671" s="85"/>
      <c r="Y3671" s="85"/>
      <c r="Z3671" s="85"/>
      <c r="AA3671" s="85"/>
      <c r="AB3671" s="86"/>
      <c r="AC3671" s="86"/>
      <c r="AD3671" s="85">
        <v>1</v>
      </c>
      <c r="AE3671" s="85"/>
      <c r="AF3671" s="85"/>
      <c r="AG3671" s="85"/>
      <c r="AH3671" s="85"/>
      <c r="AI3671" s="85"/>
      <c r="AJ3671" s="85"/>
    </row>
    <row r="3672" spans="1:36" ht="16.5" thickTop="1" thickBot="1">
      <c r="A3672" s="105">
        <f t="shared" si="871"/>
        <v>518</v>
      </c>
      <c r="B3672" s="114" t="s">
        <v>3538</v>
      </c>
      <c r="C3672" s="113">
        <v>1962</v>
      </c>
      <c r="D3672" s="107"/>
      <c r="E3672" s="114" t="s">
        <v>80</v>
      </c>
      <c r="F3672" s="107">
        <v>5</v>
      </c>
      <c r="G3672" s="107">
        <v>4</v>
      </c>
      <c r="H3672" s="111">
        <v>3194.7</v>
      </c>
      <c r="I3672" s="111">
        <v>2391.5</v>
      </c>
      <c r="J3672" s="111">
        <v>1737.4</v>
      </c>
      <c r="K3672" s="125">
        <v>114</v>
      </c>
      <c r="L3672" s="110">
        <f t="shared" si="870"/>
        <v>12193701.458000001</v>
      </c>
      <c r="M3672" s="108"/>
      <c r="N3672" s="108"/>
      <c r="O3672" s="108"/>
      <c r="P3672" s="110">
        <f>'Форма 2'!C3672-M3672-N3672-O3672</f>
        <v>12193701.458000001</v>
      </c>
      <c r="Q3672" s="111">
        <f t="shared" si="872"/>
        <v>5098.7670742212003</v>
      </c>
      <c r="R3672" s="111">
        <f t="shared" si="873"/>
        <v>5098.7670742212003</v>
      </c>
      <c r="S3672" s="112" t="s">
        <v>2152</v>
      </c>
      <c r="T3672" s="107" t="s">
        <v>82</v>
      </c>
      <c r="U3672" s="217"/>
      <c r="V3672" s="85">
        <v>1</v>
      </c>
      <c r="W3672" s="85"/>
      <c r="X3672" s="85">
        <v>1</v>
      </c>
      <c r="Y3672" s="85">
        <v>1</v>
      </c>
      <c r="Z3672" s="85"/>
      <c r="AA3672" s="85"/>
      <c r="AB3672" s="86"/>
      <c r="AC3672" s="86"/>
      <c r="AD3672" s="85"/>
      <c r="AE3672" s="85"/>
      <c r="AF3672" s="85"/>
      <c r="AG3672" s="85"/>
      <c r="AH3672" s="85"/>
      <c r="AI3672" s="85"/>
      <c r="AJ3672" s="85"/>
    </row>
    <row r="3673" spans="1:36" ht="16.5" thickTop="1" thickBot="1">
      <c r="A3673" s="105">
        <f t="shared" si="871"/>
        <v>519</v>
      </c>
      <c r="B3673" s="114" t="s">
        <v>3539</v>
      </c>
      <c r="C3673" s="113">
        <v>1962</v>
      </c>
      <c r="D3673" s="107"/>
      <c r="E3673" s="114" t="s">
        <v>80</v>
      </c>
      <c r="F3673" s="107">
        <v>5</v>
      </c>
      <c r="G3673" s="107">
        <v>4</v>
      </c>
      <c r="H3673" s="111">
        <v>3773.6</v>
      </c>
      <c r="I3673" s="111">
        <v>3192</v>
      </c>
      <c r="J3673" s="111">
        <v>3192</v>
      </c>
      <c r="K3673" s="125">
        <v>97</v>
      </c>
      <c r="L3673" s="110">
        <f t="shared" si="870"/>
        <v>16994483.072000001</v>
      </c>
      <c r="M3673" s="108"/>
      <c r="N3673" s="108"/>
      <c r="O3673" s="108"/>
      <c r="P3673" s="110">
        <f>'Форма 2'!C3673-M3673-N3673-O3673</f>
        <v>16994483.072000001</v>
      </c>
      <c r="Q3673" s="111">
        <f t="shared" si="872"/>
        <v>5324.0861754385969</v>
      </c>
      <c r="R3673" s="111">
        <f t="shared" si="873"/>
        <v>5324.0861754385969</v>
      </c>
      <c r="S3673" s="112" t="s">
        <v>2152</v>
      </c>
      <c r="T3673" s="107" t="s">
        <v>82</v>
      </c>
      <c r="U3673" s="217"/>
      <c r="V3673" s="85"/>
      <c r="W3673" s="85"/>
      <c r="X3673" s="85"/>
      <c r="Y3673" s="85"/>
      <c r="Z3673" s="85"/>
      <c r="AA3673" s="85"/>
      <c r="AB3673" s="86"/>
      <c r="AC3673" s="86"/>
      <c r="AD3673" s="85">
        <v>1</v>
      </c>
      <c r="AE3673" s="85"/>
      <c r="AF3673" s="85"/>
      <c r="AG3673" s="85"/>
      <c r="AH3673" s="85"/>
      <c r="AI3673" s="85"/>
      <c r="AJ3673" s="85"/>
    </row>
    <row r="3674" spans="1:36" ht="16.5" thickTop="1" thickBot="1">
      <c r="A3674" s="105">
        <f t="shared" si="871"/>
        <v>520</v>
      </c>
      <c r="B3674" s="114" t="s">
        <v>3540</v>
      </c>
      <c r="C3674" s="113">
        <v>1958</v>
      </c>
      <c r="D3674" s="107"/>
      <c r="E3674" s="114" t="s">
        <v>80</v>
      </c>
      <c r="F3674" s="107">
        <v>5</v>
      </c>
      <c r="G3674" s="107">
        <v>5</v>
      </c>
      <c r="H3674" s="111">
        <v>9117.1</v>
      </c>
      <c r="I3674" s="111">
        <v>7470.9</v>
      </c>
      <c r="J3674" s="111">
        <v>5081.3</v>
      </c>
      <c r="K3674" s="125">
        <v>184</v>
      </c>
      <c r="L3674" s="110">
        <f t="shared" si="870"/>
        <v>7440556.4810000006</v>
      </c>
      <c r="M3674" s="108"/>
      <c r="N3674" s="108"/>
      <c r="O3674" s="108"/>
      <c r="P3674" s="110">
        <f>'Форма 2'!C3674-M3674-N3674-O3674</f>
        <v>7440556.4810000006</v>
      </c>
      <c r="Q3674" s="111">
        <f t="shared" si="872"/>
        <v>995.93843860846766</v>
      </c>
      <c r="R3674" s="111">
        <f t="shared" si="873"/>
        <v>995.93843860846766</v>
      </c>
      <c r="S3674" s="112" t="s">
        <v>2152</v>
      </c>
      <c r="T3674" s="107" t="s">
        <v>82</v>
      </c>
      <c r="U3674" s="217"/>
      <c r="V3674" s="85"/>
      <c r="W3674" s="85"/>
      <c r="X3674" s="85"/>
      <c r="Y3674" s="85"/>
      <c r="Z3674" s="85"/>
      <c r="AA3674" s="85"/>
      <c r="AB3674" s="86"/>
      <c r="AC3674" s="86"/>
      <c r="AD3674" s="85"/>
      <c r="AE3674" s="85"/>
      <c r="AF3674" s="85">
        <v>1</v>
      </c>
      <c r="AG3674" s="85"/>
      <c r="AH3674" s="85"/>
      <c r="AI3674" s="85"/>
      <c r="AJ3674" s="85"/>
    </row>
    <row r="3675" spans="1:36" ht="16.5" thickTop="1" thickBot="1">
      <c r="A3675" s="105">
        <f t="shared" si="871"/>
        <v>521</v>
      </c>
      <c r="B3675" s="114" t="s">
        <v>3541</v>
      </c>
      <c r="C3675" s="113">
        <v>1928</v>
      </c>
      <c r="D3675" s="107"/>
      <c r="E3675" s="114" t="s">
        <v>80</v>
      </c>
      <c r="F3675" s="107">
        <v>4</v>
      </c>
      <c r="G3675" s="107">
        <v>4</v>
      </c>
      <c r="H3675" s="111">
        <v>2197.1</v>
      </c>
      <c r="I3675" s="111">
        <v>1987.5</v>
      </c>
      <c r="J3675" s="111">
        <v>1987.5</v>
      </c>
      <c r="K3675" s="125">
        <v>73</v>
      </c>
      <c r="L3675" s="110">
        <f t="shared" si="870"/>
        <v>3355213.3809999996</v>
      </c>
      <c r="M3675" s="108"/>
      <c r="N3675" s="108"/>
      <c r="O3675" s="108"/>
      <c r="P3675" s="110">
        <f>'Форма 2'!C3675-M3675-N3675-O3675</f>
        <v>3355213.3809999996</v>
      </c>
      <c r="Q3675" s="111">
        <f t="shared" si="872"/>
        <v>1688.1576759748425</v>
      </c>
      <c r="R3675" s="111">
        <f t="shared" si="873"/>
        <v>1688.1576759748425</v>
      </c>
      <c r="S3675" s="112" t="s">
        <v>2152</v>
      </c>
      <c r="T3675" s="107" t="s">
        <v>82</v>
      </c>
      <c r="U3675" s="217"/>
      <c r="V3675" s="85"/>
      <c r="W3675" s="85"/>
      <c r="X3675" s="85"/>
      <c r="Y3675" s="85"/>
      <c r="Z3675" s="85">
        <v>1</v>
      </c>
      <c r="AA3675" s="85">
        <v>1</v>
      </c>
      <c r="AB3675" s="86"/>
      <c r="AC3675" s="86"/>
      <c r="AD3675" s="85"/>
      <c r="AE3675" s="85"/>
      <c r="AF3675" s="85"/>
      <c r="AG3675" s="85"/>
      <c r="AH3675" s="85"/>
      <c r="AI3675" s="85"/>
      <c r="AJ3675" s="85"/>
    </row>
    <row r="3676" spans="1:36" ht="16.5" thickTop="1" thickBot="1">
      <c r="A3676" s="105">
        <f t="shared" si="871"/>
        <v>522</v>
      </c>
      <c r="B3676" s="114" t="s">
        <v>3542</v>
      </c>
      <c r="C3676" s="113">
        <v>1930</v>
      </c>
      <c r="D3676" s="107"/>
      <c r="E3676" s="114" t="s">
        <v>80</v>
      </c>
      <c r="F3676" s="107">
        <v>4</v>
      </c>
      <c r="G3676" s="107">
        <v>6</v>
      </c>
      <c r="H3676" s="111">
        <v>4873.2</v>
      </c>
      <c r="I3676" s="111">
        <v>4502</v>
      </c>
      <c r="J3676" s="111">
        <v>2849.5</v>
      </c>
      <c r="K3676" s="125">
        <v>94</v>
      </c>
      <c r="L3676" s="110">
        <f t="shared" si="870"/>
        <v>7755259.2119999994</v>
      </c>
      <c r="M3676" s="108"/>
      <c r="N3676" s="108"/>
      <c r="O3676" s="108"/>
      <c r="P3676" s="110">
        <f>'Форма 2'!C3676-M3676-N3676-O3676</f>
        <v>7755259.2119999994</v>
      </c>
      <c r="Q3676" s="111">
        <f t="shared" si="872"/>
        <v>1722.6253247445579</v>
      </c>
      <c r="R3676" s="111">
        <f t="shared" si="873"/>
        <v>1722.6253247445579</v>
      </c>
      <c r="S3676" s="112" t="s">
        <v>2152</v>
      </c>
      <c r="T3676" s="107" t="s">
        <v>82</v>
      </c>
      <c r="U3676" s="217">
        <v>1</v>
      </c>
      <c r="V3676" s="85"/>
      <c r="W3676" s="85"/>
      <c r="X3676" s="85"/>
      <c r="Y3676" s="85"/>
      <c r="Z3676" s="85"/>
      <c r="AA3676" s="85">
        <v>1</v>
      </c>
      <c r="AB3676" s="86"/>
      <c r="AC3676" s="86"/>
      <c r="AD3676" s="85"/>
      <c r="AE3676" s="85"/>
      <c r="AF3676" s="85"/>
      <c r="AG3676" s="85"/>
      <c r="AH3676" s="85"/>
      <c r="AI3676" s="85"/>
      <c r="AJ3676" s="85"/>
    </row>
    <row r="3677" spans="1:36" ht="16.5" thickTop="1" thickBot="1">
      <c r="A3677" s="105">
        <f t="shared" si="871"/>
        <v>523</v>
      </c>
      <c r="B3677" s="114" t="s">
        <v>3543</v>
      </c>
      <c r="C3677" s="113">
        <v>1940</v>
      </c>
      <c r="D3677" s="107"/>
      <c r="E3677" s="114" t="s">
        <v>80</v>
      </c>
      <c r="F3677" s="107">
        <v>5</v>
      </c>
      <c r="G3677" s="107">
        <v>3</v>
      </c>
      <c r="H3677" s="111">
        <v>3389.3</v>
      </c>
      <c r="I3677" s="111">
        <v>1472.3</v>
      </c>
      <c r="J3677" s="111">
        <v>1472.3</v>
      </c>
      <c r="K3677" s="125">
        <v>78</v>
      </c>
      <c r="L3677" s="110">
        <f t="shared" si="870"/>
        <v>15263780.336000003</v>
      </c>
      <c r="M3677" s="108"/>
      <c r="N3677" s="108"/>
      <c r="O3677" s="108"/>
      <c r="P3677" s="110">
        <f>'Форма 2'!C3677-M3677-N3677-O3677</f>
        <v>15263780.336000003</v>
      </c>
      <c r="Q3677" s="111">
        <f t="shared" si="872"/>
        <v>10367.303087685936</v>
      </c>
      <c r="R3677" s="111">
        <f t="shared" si="873"/>
        <v>10367.303087685936</v>
      </c>
      <c r="S3677" s="112" t="s">
        <v>2152</v>
      </c>
      <c r="T3677" s="107" t="s">
        <v>82</v>
      </c>
      <c r="U3677" s="217"/>
      <c r="V3677" s="85"/>
      <c r="W3677" s="85"/>
      <c r="X3677" s="85"/>
      <c r="Y3677" s="85"/>
      <c r="Z3677" s="85"/>
      <c r="AA3677" s="85"/>
      <c r="AB3677" s="86"/>
      <c r="AC3677" s="86"/>
      <c r="AD3677" s="85">
        <v>1</v>
      </c>
      <c r="AE3677" s="85"/>
      <c r="AF3677" s="85"/>
      <c r="AG3677" s="85"/>
      <c r="AH3677" s="85"/>
      <c r="AI3677" s="85"/>
      <c r="AJ3677" s="85"/>
    </row>
    <row r="3678" spans="1:36" ht="16.5" thickTop="1" thickBot="1">
      <c r="A3678" s="105">
        <f t="shared" si="871"/>
        <v>524</v>
      </c>
      <c r="B3678" s="114" t="s">
        <v>3544</v>
      </c>
      <c r="C3678" s="113">
        <v>2003</v>
      </c>
      <c r="D3678" s="107"/>
      <c r="E3678" s="114"/>
      <c r="F3678" s="107">
        <v>10</v>
      </c>
      <c r="G3678" s="107">
        <v>4</v>
      </c>
      <c r="H3678" s="111">
        <v>4654.8</v>
      </c>
      <c r="I3678" s="111">
        <v>4397.8</v>
      </c>
      <c r="J3678" s="111">
        <v>4397.8</v>
      </c>
      <c r="K3678" s="125"/>
      <c r="L3678" s="110">
        <f t="shared" si="870"/>
        <v>9625707.4680000003</v>
      </c>
      <c r="M3678" s="108"/>
      <c r="N3678" s="108"/>
      <c r="O3678" s="108"/>
      <c r="P3678" s="110">
        <f>'Форма 2'!C3678-M3678-N3678-O3678</f>
        <v>9625707.4680000003</v>
      </c>
      <c r="Q3678" s="111">
        <f t="shared" si="872"/>
        <v>2188.7551657647005</v>
      </c>
      <c r="R3678" s="111">
        <f t="shared" si="873"/>
        <v>2188.7551657647005</v>
      </c>
      <c r="S3678" s="112" t="s">
        <v>2152</v>
      </c>
      <c r="T3678" s="107" t="s">
        <v>2992</v>
      </c>
      <c r="U3678" s="217"/>
      <c r="V3678" s="85"/>
      <c r="W3678" s="85"/>
      <c r="X3678" s="85"/>
      <c r="Y3678" s="85"/>
      <c r="Z3678" s="85"/>
      <c r="AA3678" s="85"/>
      <c r="AB3678" s="86"/>
      <c r="AC3678" s="86"/>
      <c r="AD3678" s="85">
        <v>1</v>
      </c>
      <c r="AE3678" s="85"/>
      <c r="AF3678" s="85"/>
      <c r="AG3678" s="85"/>
      <c r="AH3678" s="85"/>
      <c r="AI3678" s="85"/>
      <c r="AJ3678" s="85"/>
    </row>
    <row r="3679" spans="1:36" ht="16.5" thickTop="1" thickBot="1">
      <c r="A3679" s="105">
        <f t="shared" si="871"/>
        <v>525</v>
      </c>
      <c r="B3679" s="114" t="s">
        <v>3545</v>
      </c>
      <c r="C3679" s="113">
        <v>1961</v>
      </c>
      <c r="D3679" s="107"/>
      <c r="E3679" s="114" t="s">
        <v>239</v>
      </c>
      <c r="F3679" s="107">
        <v>5</v>
      </c>
      <c r="G3679" s="107">
        <v>4</v>
      </c>
      <c r="H3679" s="111">
        <v>3587.7</v>
      </c>
      <c r="I3679" s="111">
        <v>3251.1</v>
      </c>
      <c r="J3679" s="111">
        <v>3251.1</v>
      </c>
      <c r="K3679" s="125">
        <v>168</v>
      </c>
      <c r="L3679" s="110">
        <f t="shared" si="870"/>
        <v>16157278.704</v>
      </c>
      <c r="M3679" s="108"/>
      <c r="N3679" s="108"/>
      <c r="O3679" s="108"/>
      <c r="P3679" s="110">
        <f>'Форма 2'!C3679-M3679-N3679-O3679</f>
        <v>16157278.704</v>
      </c>
      <c r="Q3679" s="111">
        <f t="shared" si="872"/>
        <v>4969.7882882716622</v>
      </c>
      <c r="R3679" s="111">
        <f t="shared" si="873"/>
        <v>4969.7882882716622</v>
      </c>
      <c r="S3679" s="112" t="s">
        <v>2152</v>
      </c>
      <c r="T3679" s="107" t="s">
        <v>82</v>
      </c>
      <c r="U3679" s="217"/>
      <c r="V3679" s="85"/>
      <c r="W3679" s="85"/>
      <c r="X3679" s="85"/>
      <c r="Y3679" s="85"/>
      <c r="Z3679" s="85"/>
      <c r="AA3679" s="85"/>
      <c r="AB3679" s="86"/>
      <c r="AC3679" s="86"/>
      <c r="AD3679" s="85">
        <v>1</v>
      </c>
      <c r="AE3679" s="85"/>
      <c r="AF3679" s="85"/>
      <c r="AG3679" s="85"/>
      <c r="AH3679" s="85"/>
      <c r="AI3679" s="85"/>
      <c r="AJ3679" s="85"/>
    </row>
    <row r="3680" spans="1:36" ht="16.5" thickTop="1" thickBot="1">
      <c r="A3680" s="105">
        <f t="shared" si="871"/>
        <v>526</v>
      </c>
      <c r="B3680" s="114" t="s">
        <v>3546</v>
      </c>
      <c r="C3680" s="113">
        <v>1958</v>
      </c>
      <c r="D3680" s="107"/>
      <c r="E3680" s="114" t="s">
        <v>94</v>
      </c>
      <c r="F3680" s="107">
        <v>4</v>
      </c>
      <c r="G3680" s="107">
        <v>4</v>
      </c>
      <c r="H3680" s="111">
        <v>3265.5</v>
      </c>
      <c r="I3680" s="111">
        <v>2887.7</v>
      </c>
      <c r="J3680" s="111">
        <v>2102.6999999999998</v>
      </c>
      <c r="K3680" s="125">
        <v>86</v>
      </c>
      <c r="L3680" s="110">
        <f t="shared" si="870"/>
        <v>2665007.2050000001</v>
      </c>
      <c r="M3680" s="108"/>
      <c r="N3680" s="108"/>
      <c r="O3680" s="108"/>
      <c r="P3680" s="110">
        <f>'Форма 2'!C3680-M3680-N3680-O3680</f>
        <v>2665007.2050000001</v>
      </c>
      <c r="Q3680" s="111">
        <f t="shared" si="872"/>
        <v>922.88229559857336</v>
      </c>
      <c r="R3680" s="111">
        <f t="shared" si="873"/>
        <v>922.88229559857336</v>
      </c>
      <c r="S3680" s="112" t="s">
        <v>2152</v>
      </c>
      <c r="T3680" s="107" t="s">
        <v>82</v>
      </c>
      <c r="U3680" s="217"/>
      <c r="V3680" s="85"/>
      <c r="W3680" s="85"/>
      <c r="X3680" s="85"/>
      <c r="Y3680" s="85"/>
      <c r="Z3680" s="85"/>
      <c r="AA3680" s="85"/>
      <c r="AB3680" s="86"/>
      <c r="AC3680" s="86"/>
      <c r="AD3680" s="85"/>
      <c r="AE3680" s="85"/>
      <c r="AF3680" s="85">
        <v>1</v>
      </c>
      <c r="AG3680" s="85"/>
      <c r="AH3680" s="85"/>
      <c r="AI3680" s="85"/>
      <c r="AJ3680" s="85"/>
    </row>
    <row r="3681" spans="1:36" ht="16.5" thickTop="1" thickBot="1">
      <c r="A3681" s="105">
        <f t="shared" si="871"/>
        <v>527</v>
      </c>
      <c r="B3681" s="114" t="s">
        <v>3547</v>
      </c>
      <c r="C3681" s="113">
        <v>1961</v>
      </c>
      <c r="D3681" s="107"/>
      <c r="E3681" s="114" t="s">
        <v>239</v>
      </c>
      <c r="F3681" s="107">
        <v>5</v>
      </c>
      <c r="G3681" s="107">
        <v>4</v>
      </c>
      <c r="H3681" s="111">
        <v>3545.5</v>
      </c>
      <c r="I3681" s="111">
        <v>3232.2</v>
      </c>
      <c r="J3681" s="111">
        <v>3232.2</v>
      </c>
      <c r="K3681" s="125">
        <v>196</v>
      </c>
      <c r="L3681" s="110">
        <f t="shared" si="870"/>
        <v>15967230.160000002</v>
      </c>
      <c r="M3681" s="108"/>
      <c r="N3681" s="108"/>
      <c r="O3681" s="108"/>
      <c r="P3681" s="110">
        <f>'Форма 2'!C3681-M3681-N3681-O3681</f>
        <v>15967230.160000002</v>
      </c>
      <c r="Q3681" s="111">
        <f t="shared" si="872"/>
        <v>4940.0501701627381</v>
      </c>
      <c r="R3681" s="111">
        <f t="shared" si="873"/>
        <v>4940.0501701627381</v>
      </c>
      <c r="S3681" s="112" t="s">
        <v>2152</v>
      </c>
      <c r="T3681" s="107" t="s">
        <v>82</v>
      </c>
      <c r="U3681" s="217"/>
      <c r="V3681" s="85"/>
      <c r="W3681" s="85"/>
      <c r="X3681" s="85"/>
      <c r="Y3681" s="85"/>
      <c r="Z3681" s="85"/>
      <c r="AA3681" s="85"/>
      <c r="AB3681" s="86"/>
      <c r="AC3681" s="86"/>
      <c r="AD3681" s="85">
        <v>1</v>
      </c>
      <c r="AE3681" s="85"/>
      <c r="AF3681" s="85"/>
      <c r="AG3681" s="85"/>
      <c r="AH3681" s="85"/>
      <c r="AI3681" s="85"/>
      <c r="AJ3681" s="85"/>
    </row>
    <row r="3682" spans="1:36" ht="16.5" thickTop="1" thickBot="1">
      <c r="A3682" s="105">
        <f t="shared" si="871"/>
        <v>528</v>
      </c>
      <c r="B3682" s="114" t="s">
        <v>3548</v>
      </c>
      <c r="C3682" s="113">
        <v>1961</v>
      </c>
      <c r="D3682" s="107"/>
      <c r="E3682" s="114" t="s">
        <v>94</v>
      </c>
      <c r="F3682" s="107">
        <v>5</v>
      </c>
      <c r="G3682" s="107">
        <v>2</v>
      </c>
      <c r="H3682" s="111">
        <v>1619.4</v>
      </c>
      <c r="I3682" s="111">
        <v>1587.8</v>
      </c>
      <c r="J3682" s="111">
        <v>1587.8</v>
      </c>
      <c r="K3682" s="125">
        <v>72</v>
      </c>
      <c r="L3682" s="110">
        <f t="shared" si="870"/>
        <v>7293000.2880000016</v>
      </c>
      <c r="M3682" s="108"/>
      <c r="N3682" s="108"/>
      <c r="O3682" s="108"/>
      <c r="P3682" s="110">
        <f>'Форма 2'!C3682-M3682-N3682-O3682</f>
        <v>7293000.2880000016</v>
      </c>
      <c r="Q3682" s="111">
        <f t="shared" si="872"/>
        <v>4593.1479329890426</v>
      </c>
      <c r="R3682" s="111">
        <f t="shared" si="873"/>
        <v>4593.1479329890426</v>
      </c>
      <c r="S3682" s="112" t="s">
        <v>2152</v>
      </c>
      <c r="T3682" s="107" t="s">
        <v>82</v>
      </c>
      <c r="U3682" s="217"/>
      <c r="V3682" s="85"/>
      <c r="W3682" s="85"/>
      <c r="X3682" s="85"/>
      <c r="Y3682" s="85"/>
      <c r="Z3682" s="85"/>
      <c r="AA3682" s="85"/>
      <c r="AB3682" s="86"/>
      <c r="AC3682" s="86"/>
      <c r="AD3682" s="85">
        <v>1</v>
      </c>
      <c r="AE3682" s="85"/>
      <c r="AF3682" s="85"/>
      <c r="AG3682" s="85"/>
      <c r="AH3682" s="85"/>
      <c r="AI3682" s="85"/>
      <c r="AJ3682" s="85"/>
    </row>
    <row r="3683" spans="1:36" ht="16.5" thickTop="1" thickBot="1">
      <c r="A3683" s="105">
        <f t="shared" si="871"/>
        <v>529</v>
      </c>
      <c r="B3683" s="114" t="s">
        <v>3549</v>
      </c>
      <c r="C3683" s="113">
        <v>1961</v>
      </c>
      <c r="D3683" s="107"/>
      <c r="E3683" s="114" t="s">
        <v>94</v>
      </c>
      <c r="F3683" s="107">
        <v>5</v>
      </c>
      <c r="G3683" s="107">
        <v>4</v>
      </c>
      <c r="H3683" s="111">
        <v>3444.2</v>
      </c>
      <c r="I3683" s="111">
        <v>3193.7</v>
      </c>
      <c r="J3683" s="111">
        <v>3193.7</v>
      </c>
      <c r="K3683" s="125">
        <v>180</v>
      </c>
      <c r="L3683" s="110">
        <f t="shared" ref="L3683:L3750" si="874">SUM(M3683:P3683)</f>
        <v>15511023.584000001</v>
      </c>
      <c r="M3683" s="108"/>
      <c r="N3683" s="108"/>
      <c r="O3683" s="108"/>
      <c r="P3683" s="110">
        <f>'Форма 2'!C3683-M3683-N3683-O3683</f>
        <v>15511023.584000001</v>
      </c>
      <c r="Q3683" s="111">
        <f t="shared" si="872"/>
        <v>4856.7566095751017</v>
      </c>
      <c r="R3683" s="111">
        <f t="shared" si="873"/>
        <v>4856.7566095751017</v>
      </c>
      <c r="S3683" s="112" t="s">
        <v>2152</v>
      </c>
      <c r="T3683" s="107" t="s">
        <v>82</v>
      </c>
      <c r="U3683" s="217"/>
      <c r="V3683" s="85"/>
      <c r="W3683" s="85"/>
      <c r="X3683" s="85"/>
      <c r="Y3683" s="85"/>
      <c r="Z3683" s="85"/>
      <c r="AA3683" s="85"/>
      <c r="AB3683" s="86"/>
      <c r="AC3683" s="86"/>
      <c r="AD3683" s="85">
        <v>1</v>
      </c>
      <c r="AE3683" s="85"/>
      <c r="AF3683" s="85"/>
      <c r="AG3683" s="85"/>
      <c r="AH3683" s="85"/>
      <c r="AI3683" s="85"/>
      <c r="AJ3683" s="85"/>
    </row>
    <row r="3684" spans="1:36" ht="16.5" thickTop="1" thickBot="1">
      <c r="A3684" s="105">
        <f t="shared" si="871"/>
        <v>530</v>
      </c>
      <c r="B3684" s="114" t="s">
        <v>3550</v>
      </c>
      <c r="C3684" s="113">
        <v>1961</v>
      </c>
      <c r="D3684" s="107"/>
      <c r="E3684" s="114" t="s">
        <v>239</v>
      </c>
      <c r="F3684" s="107">
        <v>5</v>
      </c>
      <c r="G3684" s="107">
        <v>4</v>
      </c>
      <c r="H3684" s="111">
        <v>3649</v>
      </c>
      <c r="I3684" s="111">
        <v>3308.4</v>
      </c>
      <c r="J3684" s="111">
        <v>3261.6</v>
      </c>
      <c r="K3684" s="125">
        <v>186</v>
      </c>
      <c r="L3684" s="110">
        <f t="shared" si="874"/>
        <v>16433344.480000002</v>
      </c>
      <c r="M3684" s="108"/>
      <c r="N3684" s="108"/>
      <c r="O3684" s="108"/>
      <c r="P3684" s="110">
        <f>'Форма 2'!C3684-M3684-N3684-O3684</f>
        <v>16433344.480000002</v>
      </c>
      <c r="Q3684" s="111">
        <f t="shared" si="872"/>
        <v>4967.1576834723737</v>
      </c>
      <c r="R3684" s="111">
        <f t="shared" si="873"/>
        <v>4967.1576834723737</v>
      </c>
      <c r="S3684" s="112" t="s">
        <v>2152</v>
      </c>
      <c r="T3684" s="107" t="s">
        <v>82</v>
      </c>
      <c r="U3684" s="217"/>
      <c r="V3684" s="85"/>
      <c r="W3684" s="85"/>
      <c r="X3684" s="85"/>
      <c r="Y3684" s="85"/>
      <c r="Z3684" s="85"/>
      <c r="AA3684" s="85"/>
      <c r="AB3684" s="86"/>
      <c r="AC3684" s="86"/>
      <c r="AD3684" s="85">
        <v>1</v>
      </c>
      <c r="AE3684" s="85"/>
      <c r="AF3684" s="85"/>
      <c r="AG3684" s="85"/>
      <c r="AH3684" s="85"/>
      <c r="AI3684" s="85"/>
      <c r="AJ3684" s="85"/>
    </row>
    <row r="3685" spans="1:36" ht="16.5" thickTop="1" thickBot="1">
      <c r="A3685" s="105">
        <f t="shared" si="871"/>
        <v>531</v>
      </c>
      <c r="B3685" s="114" t="s">
        <v>3551</v>
      </c>
      <c r="C3685" s="113">
        <v>1961</v>
      </c>
      <c r="D3685" s="107"/>
      <c r="E3685" s="114" t="s">
        <v>94</v>
      </c>
      <c r="F3685" s="107">
        <v>5</v>
      </c>
      <c r="G3685" s="107">
        <v>2</v>
      </c>
      <c r="H3685" s="111">
        <v>1765.9</v>
      </c>
      <c r="I3685" s="111">
        <v>1585.65</v>
      </c>
      <c r="J3685" s="111">
        <v>1427.95</v>
      </c>
      <c r="K3685" s="125">
        <v>84</v>
      </c>
      <c r="L3685" s="110">
        <f t="shared" si="874"/>
        <v>7952765.9680000013</v>
      </c>
      <c r="M3685" s="108"/>
      <c r="N3685" s="108"/>
      <c r="O3685" s="108"/>
      <c r="P3685" s="110">
        <f>'Форма 2'!C3685-M3685-N3685-O3685</f>
        <v>7952765.9680000013</v>
      </c>
      <c r="Q3685" s="111">
        <f t="shared" si="872"/>
        <v>5015.4611471636244</v>
      </c>
      <c r="R3685" s="111">
        <f t="shared" si="873"/>
        <v>5015.4611471636244</v>
      </c>
      <c r="S3685" s="112" t="s">
        <v>2152</v>
      </c>
      <c r="T3685" s="107" t="s">
        <v>82</v>
      </c>
      <c r="U3685" s="217"/>
      <c r="V3685" s="85"/>
      <c r="W3685" s="85"/>
      <c r="X3685" s="85"/>
      <c r="Y3685" s="85"/>
      <c r="Z3685" s="85"/>
      <c r="AA3685" s="85"/>
      <c r="AB3685" s="86"/>
      <c r="AC3685" s="86"/>
      <c r="AD3685" s="85">
        <v>1</v>
      </c>
      <c r="AE3685" s="85"/>
      <c r="AF3685" s="85"/>
      <c r="AG3685" s="85"/>
      <c r="AH3685" s="85"/>
      <c r="AI3685" s="85"/>
      <c r="AJ3685" s="85"/>
    </row>
    <row r="3686" spans="1:36" ht="16.5" thickTop="1" thickBot="1">
      <c r="A3686" s="105">
        <f t="shared" si="871"/>
        <v>532</v>
      </c>
      <c r="B3686" s="114" t="s">
        <v>3552</v>
      </c>
      <c r="C3686" s="113">
        <v>1960</v>
      </c>
      <c r="D3686" s="107"/>
      <c r="E3686" s="114" t="s">
        <v>94</v>
      </c>
      <c r="F3686" s="107">
        <v>3</v>
      </c>
      <c r="G3686" s="107">
        <v>2</v>
      </c>
      <c r="H3686" s="111" t="s">
        <v>3553</v>
      </c>
      <c r="I3686" s="111">
        <v>940.69999999999993</v>
      </c>
      <c r="J3686" s="111">
        <v>903.07199999999989</v>
      </c>
      <c r="K3686" s="125">
        <v>46</v>
      </c>
      <c r="L3686" s="110">
        <f t="shared" si="874"/>
        <v>9785811.6209999993</v>
      </c>
      <c r="M3686" s="108"/>
      <c r="N3686" s="108"/>
      <c r="O3686" s="108"/>
      <c r="P3686" s="110">
        <f>'Форма 2'!C3686-M3686-N3686-O3686</f>
        <v>9785811.6209999993</v>
      </c>
      <c r="Q3686" s="111">
        <f t="shared" si="872"/>
        <v>10402.69120973743</v>
      </c>
      <c r="R3686" s="111">
        <f t="shared" si="873"/>
        <v>10402.69120973743</v>
      </c>
      <c r="S3686" s="112" t="s">
        <v>2152</v>
      </c>
      <c r="T3686" s="107" t="s">
        <v>82</v>
      </c>
      <c r="U3686" s="217"/>
      <c r="V3686" s="85"/>
      <c r="W3686" s="85"/>
      <c r="X3686" s="85"/>
      <c r="Y3686" s="85"/>
      <c r="Z3686" s="85"/>
      <c r="AA3686" s="85"/>
      <c r="AB3686" s="86"/>
      <c r="AC3686" s="86"/>
      <c r="AD3686" s="85">
        <v>1</v>
      </c>
      <c r="AE3686" s="85"/>
      <c r="AF3686" s="85"/>
      <c r="AG3686" s="85"/>
      <c r="AH3686" s="85"/>
      <c r="AI3686" s="85"/>
      <c r="AJ3686" s="85"/>
    </row>
    <row r="3687" spans="1:36" ht="16.5" thickTop="1" thickBot="1">
      <c r="A3687" s="105">
        <f t="shared" si="871"/>
        <v>533</v>
      </c>
      <c r="B3687" s="114" t="s">
        <v>3554</v>
      </c>
      <c r="C3687" s="113">
        <v>1961</v>
      </c>
      <c r="D3687" s="107">
        <v>2017</v>
      </c>
      <c r="E3687" s="114" t="s">
        <v>94</v>
      </c>
      <c r="F3687" s="107">
        <v>3</v>
      </c>
      <c r="G3687" s="107">
        <v>2</v>
      </c>
      <c r="H3687" s="111">
        <v>975.5</v>
      </c>
      <c r="I3687" s="111">
        <v>637.1</v>
      </c>
      <c r="J3687" s="111">
        <v>637.1</v>
      </c>
      <c r="K3687" s="125">
        <v>49</v>
      </c>
      <c r="L3687" s="110">
        <f t="shared" si="874"/>
        <v>9323233.9450000003</v>
      </c>
      <c r="M3687" s="108"/>
      <c r="N3687" s="108"/>
      <c r="O3687" s="108"/>
      <c r="P3687" s="110">
        <f>'Форма 2'!C3687-M3687-N3687-O3687</f>
        <v>9323233.9450000003</v>
      </c>
      <c r="Q3687" s="111">
        <f t="shared" si="872"/>
        <v>14633.8627295558</v>
      </c>
      <c r="R3687" s="111">
        <f t="shared" si="873"/>
        <v>14633.8627295558</v>
      </c>
      <c r="S3687" s="112" t="s">
        <v>2152</v>
      </c>
      <c r="T3687" s="107" t="s">
        <v>82</v>
      </c>
      <c r="U3687" s="217"/>
      <c r="V3687" s="85"/>
      <c r="W3687" s="85"/>
      <c r="X3687" s="85"/>
      <c r="Y3687" s="85"/>
      <c r="Z3687" s="85"/>
      <c r="AA3687" s="85"/>
      <c r="AB3687" s="86"/>
      <c r="AC3687" s="86"/>
      <c r="AD3687" s="85">
        <v>1</v>
      </c>
      <c r="AE3687" s="85"/>
      <c r="AF3687" s="85"/>
      <c r="AG3687" s="85"/>
      <c r="AH3687" s="85"/>
      <c r="AI3687" s="85"/>
      <c r="AJ3687" s="85"/>
    </row>
    <row r="3688" spans="1:36" ht="16.5" thickTop="1" thickBot="1">
      <c r="A3688" s="105">
        <f t="shared" si="871"/>
        <v>534</v>
      </c>
      <c r="B3688" s="114" t="s">
        <v>3555</v>
      </c>
      <c r="C3688" s="113">
        <v>1960</v>
      </c>
      <c r="D3688" s="107">
        <v>2017</v>
      </c>
      <c r="E3688" s="114" t="s">
        <v>94</v>
      </c>
      <c r="F3688" s="107">
        <v>3</v>
      </c>
      <c r="G3688" s="107">
        <v>2</v>
      </c>
      <c r="H3688" s="111">
        <v>959.8</v>
      </c>
      <c r="I3688" s="111">
        <v>604.9</v>
      </c>
      <c r="J3688" s="111">
        <v>604.9</v>
      </c>
      <c r="K3688" s="125">
        <v>58</v>
      </c>
      <c r="L3688" s="110">
        <f t="shared" si="874"/>
        <v>1220587.2579999999</v>
      </c>
      <c r="M3688" s="108"/>
      <c r="N3688" s="108"/>
      <c r="O3688" s="108"/>
      <c r="P3688" s="110">
        <f>'Форма 2'!C3688-M3688-N3688-O3688</f>
        <v>1220587.2579999999</v>
      </c>
      <c r="Q3688" s="111">
        <f t="shared" si="872"/>
        <v>2017.8331261365515</v>
      </c>
      <c r="R3688" s="111">
        <f t="shared" si="873"/>
        <v>2017.8331261365515</v>
      </c>
      <c r="S3688" s="112" t="s">
        <v>2152</v>
      </c>
      <c r="T3688" s="107" t="s">
        <v>82</v>
      </c>
      <c r="U3688" s="217"/>
      <c r="V3688" s="85"/>
      <c r="W3688" s="85"/>
      <c r="X3688" s="85"/>
      <c r="Y3688" s="85"/>
      <c r="Z3688" s="85"/>
      <c r="AA3688" s="85">
        <v>1</v>
      </c>
      <c r="AB3688" s="86"/>
      <c r="AC3688" s="86"/>
      <c r="AD3688" s="85"/>
      <c r="AE3688" s="85"/>
      <c r="AF3688" s="85"/>
      <c r="AG3688" s="85"/>
      <c r="AH3688" s="85"/>
      <c r="AI3688" s="85"/>
      <c r="AJ3688" s="85"/>
    </row>
    <row r="3689" spans="1:36" ht="16.5" thickTop="1" thickBot="1">
      <c r="A3689" s="105">
        <f t="shared" si="871"/>
        <v>535</v>
      </c>
      <c r="B3689" s="114" t="s">
        <v>3556</v>
      </c>
      <c r="C3689" s="113">
        <v>1957</v>
      </c>
      <c r="D3689" s="107"/>
      <c r="E3689" s="114" t="s">
        <v>94</v>
      </c>
      <c r="F3689" s="107">
        <v>2</v>
      </c>
      <c r="G3689" s="107">
        <v>10</v>
      </c>
      <c r="H3689" s="111">
        <v>652</v>
      </c>
      <c r="I3689" s="111">
        <v>391.5</v>
      </c>
      <c r="J3689" s="111">
        <v>391.5</v>
      </c>
      <c r="K3689" s="125">
        <v>32</v>
      </c>
      <c r="L3689" s="110">
        <f t="shared" si="874"/>
        <v>2224284.9600000004</v>
      </c>
      <c r="M3689" s="108"/>
      <c r="N3689" s="108"/>
      <c r="O3689" s="108"/>
      <c r="P3689" s="110">
        <f>'Форма 2'!C3689-M3689-N3689-O3689</f>
        <v>2224284.9600000004</v>
      </c>
      <c r="Q3689" s="111">
        <f t="shared" si="872"/>
        <v>5681.4430651341008</v>
      </c>
      <c r="R3689" s="111">
        <f t="shared" si="873"/>
        <v>5681.4430651341008</v>
      </c>
      <c r="S3689" s="112" t="s">
        <v>2152</v>
      </c>
      <c r="T3689" s="107" t="s">
        <v>82</v>
      </c>
      <c r="U3689" s="217">
        <v>1</v>
      </c>
      <c r="V3689" s="85"/>
      <c r="W3689" s="85"/>
      <c r="X3689" s="85"/>
      <c r="Y3689" s="85"/>
      <c r="Z3689" s="85"/>
      <c r="AA3689" s="85"/>
      <c r="AB3689" s="86"/>
      <c r="AC3689" s="86"/>
      <c r="AD3689" s="85"/>
      <c r="AE3689" s="85"/>
      <c r="AF3689" s="85"/>
      <c r="AG3689" s="85"/>
      <c r="AH3689" s="85">
        <v>1</v>
      </c>
      <c r="AI3689" s="85"/>
      <c r="AJ3689" s="85"/>
    </row>
    <row r="3690" spans="1:36" ht="16.5" thickTop="1" thickBot="1">
      <c r="A3690" s="105">
        <f t="shared" si="871"/>
        <v>536</v>
      </c>
      <c r="B3690" s="114" t="s">
        <v>3557</v>
      </c>
      <c r="C3690" s="113">
        <v>1957</v>
      </c>
      <c r="D3690" s="107"/>
      <c r="E3690" s="114" t="s">
        <v>94</v>
      </c>
      <c r="F3690" s="107">
        <v>2</v>
      </c>
      <c r="G3690" s="107">
        <v>10</v>
      </c>
      <c r="H3690" s="111">
        <v>721.6</v>
      </c>
      <c r="I3690" s="111">
        <v>660.6</v>
      </c>
      <c r="J3690" s="111">
        <v>660.6</v>
      </c>
      <c r="K3690" s="125">
        <v>21</v>
      </c>
      <c r="L3690" s="110">
        <f t="shared" si="874"/>
        <v>2392782.3040000005</v>
      </c>
      <c r="M3690" s="108"/>
      <c r="N3690" s="108"/>
      <c r="O3690" s="108"/>
      <c r="P3690" s="110">
        <f>'Форма 2'!C3690-M3690-N3690-O3690</f>
        <v>2392782.3040000005</v>
      </c>
      <c r="Q3690" s="111">
        <f t="shared" si="872"/>
        <v>3622.1348834392984</v>
      </c>
      <c r="R3690" s="111">
        <f t="shared" si="873"/>
        <v>3622.1348834392984</v>
      </c>
      <c r="S3690" s="112" t="s">
        <v>2152</v>
      </c>
      <c r="T3690" s="107" t="s">
        <v>82</v>
      </c>
      <c r="U3690" s="217"/>
      <c r="V3690" s="85"/>
      <c r="W3690" s="85"/>
      <c r="X3690" s="85"/>
      <c r="Y3690" s="85"/>
      <c r="Z3690" s="85">
        <v>1</v>
      </c>
      <c r="AA3690" s="85"/>
      <c r="AB3690" s="86"/>
      <c r="AC3690" s="86"/>
      <c r="AD3690" s="85"/>
      <c r="AE3690" s="85"/>
      <c r="AF3690" s="85"/>
      <c r="AG3690" s="85"/>
      <c r="AH3690" s="85">
        <v>1</v>
      </c>
      <c r="AI3690" s="85"/>
      <c r="AJ3690" s="85"/>
    </row>
    <row r="3691" spans="1:36" ht="16.5" thickTop="1" thickBot="1">
      <c r="A3691" s="105">
        <f t="shared" si="871"/>
        <v>537</v>
      </c>
      <c r="B3691" s="114" t="s">
        <v>3558</v>
      </c>
      <c r="C3691" s="113">
        <v>1964</v>
      </c>
      <c r="D3691" s="107"/>
      <c r="E3691" s="114" t="s">
        <v>94</v>
      </c>
      <c r="F3691" s="107">
        <v>4</v>
      </c>
      <c r="G3691" s="107">
        <v>3</v>
      </c>
      <c r="H3691" s="111">
        <v>1886.3</v>
      </c>
      <c r="I3691" s="111">
        <v>1481.03</v>
      </c>
      <c r="J3691" s="111">
        <v>1270.53</v>
      </c>
      <c r="K3691" s="125">
        <v>73</v>
      </c>
      <c r="L3691" s="110">
        <f t="shared" si="874"/>
        <v>8494989.7760000005</v>
      </c>
      <c r="M3691" s="108"/>
      <c r="N3691" s="108"/>
      <c r="O3691" s="108"/>
      <c r="P3691" s="110">
        <f>'Форма 2'!C3691-M3691-N3691-O3691</f>
        <v>8494989.7760000005</v>
      </c>
      <c r="Q3691" s="111">
        <f t="shared" si="872"/>
        <v>5735.866103995193</v>
      </c>
      <c r="R3691" s="111">
        <f t="shared" si="873"/>
        <v>5735.866103995193</v>
      </c>
      <c r="S3691" s="112" t="s">
        <v>2152</v>
      </c>
      <c r="T3691" s="107" t="s">
        <v>82</v>
      </c>
      <c r="U3691" s="217"/>
      <c r="V3691" s="85"/>
      <c r="W3691" s="85"/>
      <c r="X3691" s="85"/>
      <c r="Y3691" s="85"/>
      <c r="Z3691" s="85"/>
      <c r="AA3691" s="85"/>
      <c r="AB3691" s="86"/>
      <c r="AC3691" s="86"/>
      <c r="AD3691" s="85">
        <v>1</v>
      </c>
      <c r="AE3691" s="85"/>
      <c r="AF3691" s="85"/>
      <c r="AG3691" s="85"/>
      <c r="AH3691" s="85"/>
      <c r="AI3691" s="85"/>
      <c r="AJ3691" s="85"/>
    </row>
    <row r="3692" spans="1:36" ht="16.5" thickTop="1" thickBot="1">
      <c r="A3692" s="105">
        <f t="shared" si="871"/>
        <v>538</v>
      </c>
      <c r="B3692" s="114" t="s">
        <v>3559</v>
      </c>
      <c r="C3692" s="113">
        <v>1962</v>
      </c>
      <c r="D3692" s="107"/>
      <c r="E3692" s="114" t="s">
        <v>94</v>
      </c>
      <c r="F3692" s="107">
        <v>4</v>
      </c>
      <c r="G3692" s="107">
        <v>3</v>
      </c>
      <c r="H3692" s="111">
        <v>2115.8000000000002</v>
      </c>
      <c r="I3692" s="111">
        <v>2061.8000000000002</v>
      </c>
      <c r="J3692" s="111">
        <v>1544.5</v>
      </c>
      <c r="K3692" s="125">
        <v>70</v>
      </c>
      <c r="L3692" s="110">
        <f t="shared" si="874"/>
        <v>9528547.6160000023</v>
      </c>
      <c r="M3692" s="108"/>
      <c r="N3692" s="108"/>
      <c r="O3692" s="108"/>
      <c r="P3692" s="110">
        <f>'Форма 2'!C3692-M3692-N3692-O3692</f>
        <v>9528547.6160000023</v>
      </c>
      <c r="Q3692" s="111">
        <f t="shared" si="872"/>
        <v>4621.4703734600844</v>
      </c>
      <c r="R3692" s="111">
        <f t="shared" si="873"/>
        <v>4621.4703734600844</v>
      </c>
      <c r="S3692" s="112" t="s">
        <v>2152</v>
      </c>
      <c r="T3692" s="107" t="s">
        <v>82</v>
      </c>
      <c r="U3692" s="217"/>
      <c r="V3692" s="85"/>
      <c r="W3692" s="85"/>
      <c r="X3692" s="85"/>
      <c r="Y3692" s="85"/>
      <c r="Z3692" s="85"/>
      <c r="AA3692" s="85"/>
      <c r="AB3692" s="86"/>
      <c r="AC3692" s="86"/>
      <c r="AD3692" s="85">
        <v>1</v>
      </c>
      <c r="AE3692" s="85"/>
      <c r="AF3692" s="85"/>
      <c r="AG3692" s="85"/>
      <c r="AH3692" s="85"/>
      <c r="AI3692" s="85"/>
      <c r="AJ3692" s="85"/>
    </row>
    <row r="3693" spans="1:36" ht="16.5" thickTop="1" thickBot="1">
      <c r="A3693" s="105">
        <f t="shared" si="871"/>
        <v>539</v>
      </c>
      <c r="B3693" s="114" t="s">
        <v>3560</v>
      </c>
      <c r="C3693" s="113">
        <v>1961</v>
      </c>
      <c r="D3693" s="107"/>
      <c r="E3693" s="114" t="s">
        <v>94</v>
      </c>
      <c r="F3693" s="107">
        <v>5</v>
      </c>
      <c r="G3693" s="107">
        <v>4</v>
      </c>
      <c r="H3693" s="111">
        <v>4152.6000000000004</v>
      </c>
      <c r="I3693" s="111">
        <v>3212.7</v>
      </c>
      <c r="J3693" s="111">
        <v>3140.7</v>
      </c>
      <c r="K3693" s="125">
        <v>143</v>
      </c>
      <c r="L3693" s="110">
        <f t="shared" si="874"/>
        <v>18701317.152000003</v>
      </c>
      <c r="M3693" s="108"/>
      <c r="N3693" s="108"/>
      <c r="O3693" s="108"/>
      <c r="P3693" s="110">
        <f>'Форма 2'!C3693-M3693-N3693-O3693</f>
        <v>18701317.152000003</v>
      </c>
      <c r="Q3693" s="111">
        <f t="shared" si="872"/>
        <v>5821.0592809786176</v>
      </c>
      <c r="R3693" s="111">
        <f t="shared" si="873"/>
        <v>5821.0592809786176</v>
      </c>
      <c r="S3693" s="112" t="s">
        <v>2152</v>
      </c>
      <c r="T3693" s="107" t="s">
        <v>82</v>
      </c>
      <c r="U3693" s="217"/>
      <c r="V3693" s="85"/>
      <c r="W3693" s="85"/>
      <c r="X3693" s="85"/>
      <c r="Y3693" s="85"/>
      <c r="Z3693" s="85"/>
      <c r="AA3693" s="85"/>
      <c r="AB3693" s="86"/>
      <c r="AC3693" s="86"/>
      <c r="AD3693" s="85">
        <v>1</v>
      </c>
      <c r="AE3693" s="85"/>
      <c r="AF3693" s="85"/>
      <c r="AG3693" s="85"/>
      <c r="AH3693" s="85"/>
      <c r="AI3693" s="85"/>
      <c r="AJ3693" s="85"/>
    </row>
    <row r="3694" spans="1:36" ht="16.5" thickTop="1" thickBot="1">
      <c r="A3694" s="105">
        <f t="shared" si="871"/>
        <v>540</v>
      </c>
      <c r="B3694" s="114" t="s">
        <v>3561</v>
      </c>
      <c r="C3694" s="113">
        <v>1980</v>
      </c>
      <c r="D3694" s="107">
        <v>2020</v>
      </c>
      <c r="E3694" s="114" t="s">
        <v>94</v>
      </c>
      <c r="F3694" s="107">
        <v>14</v>
      </c>
      <c r="G3694" s="107">
        <v>1</v>
      </c>
      <c r="H3694" s="111">
        <v>5574.3</v>
      </c>
      <c r="I3694" s="111">
        <v>3310.5</v>
      </c>
      <c r="J3694" s="111">
        <v>3194.1</v>
      </c>
      <c r="K3694" s="125">
        <v>278</v>
      </c>
      <c r="L3694" s="110">
        <f t="shared" si="874"/>
        <v>19877953.800000001</v>
      </c>
      <c r="M3694" s="108"/>
      <c r="N3694" s="108"/>
      <c r="O3694" s="108"/>
      <c r="P3694" s="110">
        <f>'Форма 2'!C3694-M3694-N3694-O3694</f>
        <v>19877953.800000001</v>
      </c>
      <c r="Q3694" s="111">
        <f t="shared" si="872"/>
        <v>6004.517082011781</v>
      </c>
      <c r="R3694" s="111">
        <f t="shared" si="873"/>
        <v>6004.517082011781</v>
      </c>
      <c r="S3694" s="112" t="s">
        <v>2152</v>
      </c>
      <c r="T3694" s="107" t="s">
        <v>92</v>
      </c>
      <c r="U3694" s="217"/>
      <c r="V3694" s="85"/>
      <c r="W3694" s="85"/>
      <c r="X3694" s="85"/>
      <c r="Y3694" s="85"/>
      <c r="Z3694" s="85"/>
      <c r="AA3694" s="85"/>
      <c r="AB3694" s="86"/>
      <c r="AC3694" s="86"/>
      <c r="AD3694" s="85"/>
      <c r="AE3694" s="85">
        <v>1</v>
      </c>
      <c r="AF3694" s="85"/>
      <c r="AG3694" s="85"/>
      <c r="AH3694" s="85"/>
      <c r="AI3694" s="85"/>
      <c r="AJ3694" s="85"/>
    </row>
    <row r="3695" spans="1:36" ht="16.5" thickTop="1" thickBot="1">
      <c r="A3695" s="105">
        <f t="shared" si="871"/>
        <v>541</v>
      </c>
      <c r="B3695" s="114" t="s">
        <v>3562</v>
      </c>
      <c r="C3695" s="113">
        <v>1955</v>
      </c>
      <c r="D3695" s="107"/>
      <c r="E3695" s="114" t="s">
        <v>94</v>
      </c>
      <c r="F3695" s="107">
        <v>2</v>
      </c>
      <c r="G3695" s="107">
        <v>2</v>
      </c>
      <c r="H3695" s="111">
        <v>707.6</v>
      </c>
      <c r="I3695" s="111">
        <v>607.6</v>
      </c>
      <c r="J3695" s="111">
        <v>607.6</v>
      </c>
      <c r="K3695" s="125">
        <v>28</v>
      </c>
      <c r="L3695" s="110">
        <f t="shared" si="874"/>
        <v>2346359.1440000003</v>
      </c>
      <c r="M3695" s="108"/>
      <c r="N3695" s="108"/>
      <c r="O3695" s="108"/>
      <c r="P3695" s="110">
        <f>'Форма 2'!C3695-M3695-N3695-O3695</f>
        <v>2346359.1440000003</v>
      </c>
      <c r="Q3695" s="111">
        <f t="shared" si="872"/>
        <v>3861.6839104674132</v>
      </c>
      <c r="R3695" s="111">
        <f t="shared" si="873"/>
        <v>3861.6839104674132</v>
      </c>
      <c r="S3695" s="112" t="s">
        <v>2152</v>
      </c>
      <c r="T3695" s="107" t="s">
        <v>82</v>
      </c>
      <c r="U3695" s="217"/>
      <c r="V3695" s="85"/>
      <c r="W3695" s="85"/>
      <c r="X3695" s="85"/>
      <c r="Y3695" s="85"/>
      <c r="Z3695" s="85">
        <v>1</v>
      </c>
      <c r="AA3695" s="85"/>
      <c r="AB3695" s="86"/>
      <c r="AC3695" s="86"/>
      <c r="AD3695" s="85"/>
      <c r="AE3695" s="85"/>
      <c r="AF3695" s="85"/>
      <c r="AG3695" s="85"/>
      <c r="AH3695" s="85">
        <v>1</v>
      </c>
      <c r="AI3695" s="85"/>
      <c r="AJ3695" s="85"/>
    </row>
    <row r="3696" spans="1:36" ht="16.5" thickTop="1" thickBot="1">
      <c r="A3696" s="105">
        <f t="shared" si="871"/>
        <v>542</v>
      </c>
      <c r="B3696" s="114" t="s">
        <v>1692</v>
      </c>
      <c r="C3696" s="113">
        <v>1996</v>
      </c>
      <c r="D3696" s="107"/>
      <c r="E3696" s="114"/>
      <c r="F3696" s="107">
        <v>10</v>
      </c>
      <c r="G3696" s="107">
        <v>4</v>
      </c>
      <c r="H3696" s="111">
        <v>11752.6</v>
      </c>
      <c r="I3696" s="111">
        <v>9361.6</v>
      </c>
      <c r="J3696" s="111">
        <v>9361.6</v>
      </c>
      <c r="K3696" s="125"/>
      <c r="L3696" s="110">
        <f t="shared" si="874"/>
        <v>41909771.600000001</v>
      </c>
      <c r="M3696" s="108"/>
      <c r="N3696" s="108"/>
      <c r="O3696" s="108"/>
      <c r="P3696" s="110">
        <f>'Форма 2'!C3696-M3696-N3696-O3696</f>
        <v>41909771.600000001</v>
      </c>
      <c r="Q3696" s="111">
        <f t="shared" si="872"/>
        <v>4476.7744402666212</v>
      </c>
      <c r="R3696" s="111">
        <f t="shared" si="873"/>
        <v>4476.7744402666212</v>
      </c>
      <c r="S3696" s="112" t="s">
        <v>2152</v>
      </c>
      <c r="T3696" s="107" t="s">
        <v>92</v>
      </c>
      <c r="U3696" s="217"/>
      <c r="V3696" s="85"/>
      <c r="W3696" s="85"/>
      <c r="X3696" s="85"/>
      <c r="Y3696" s="85"/>
      <c r="Z3696" s="85"/>
      <c r="AA3696" s="85"/>
      <c r="AB3696" s="86"/>
      <c r="AC3696" s="86"/>
      <c r="AD3696" s="85"/>
      <c r="AE3696" s="85">
        <v>1</v>
      </c>
      <c r="AF3696" s="85"/>
      <c r="AG3696" s="85"/>
      <c r="AH3696" s="85"/>
      <c r="AI3696" s="85"/>
      <c r="AJ3696" s="85"/>
    </row>
    <row r="3697" spans="1:36" ht="16.5" thickTop="1" thickBot="1">
      <c r="A3697" s="105">
        <f t="shared" si="871"/>
        <v>543</v>
      </c>
      <c r="B3697" s="114" t="s">
        <v>3563</v>
      </c>
      <c r="C3697" s="113">
        <v>1957</v>
      </c>
      <c r="D3697" s="107"/>
      <c r="E3697" s="114" t="s">
        <v>94</v>
      </c>
      <c r="F3697" s="107">
        <v>2</v>
      </c>
      <c r="G3697" s="107">
        <v>4</v>
      </c>
      <c r="H3697" s="111">
        <v>599.6</v>
      </c>
      <c r="I3697" s="111">
        <v>396.3</v>
      </c>
      <c r="J3697" s="111">
        <v>396.3</v>
      </c>
      <c r="K3697" s="125">
        <v>30</v>
      </c>
      <c r="L3697" s="110">
        <f t="shared" si="874"/>
        <v>2045523.4080000003</v>
      </c>
      <c r="M3697" s="108"/>
      <c r="N3697" s="108"/>
      <c r="O3697" s="108"/>
      <c r="P3697" s="110">
        <f>'Форма 2'!C3697-M3697-N3697-O3697</f>
        <v>2045523.4080000003</v>
      </c>
      <c r="Q3697" s="111">
        <f t="shared" si="872"/>
        <v>5161.5528841786527</v>
      </c>
      <c r="R3697" s="111">
        <f t="shared" si="873"/>
        <v>5161.5528841786527</v>
      </c>
      <c r="S3697" s="112" t="s">
        <v>2152</v>
      </c>
      <c r="T3697" s="107" t="s">
        <v>82</v>
      </c>
      <c r="U3697" s="217">
        <v>1</v>
      </c>
      <c r="V3697" s="85"/>
      <c r="W3697" s="85"/>
      <c r="X3697" s="85"/>
      <c r="Y3697" s="85"/>
      <c r="Z3697" s="85"/>
      <c r="AA3697" s="85"/>
      <c r="AB3697" s="86"/>
      <c r="AC3697" s="86"/>
      <c r="AD3697" s="85"/>
      <c r="AE3697" s="85"/>
      <c r="AF3697" s="85"/>
      <c r="AG3697" s="85"/>
      <c r="AH3697" s="85">
        <v>1</v>
      </c>
      <c r="AI3697" s="85"/>
      <c r="AJ3697" s="85"/>
    </row>
    <row r="3698" spans="1:36" ht="16.5" thickTop="1" thickBot="1">
      <c r="A3698" s="105">
        <f t="shared" si="871"/>
        <v>544</v>
      </c>
      <c r="B3698" s="114" t="s">
        <v>3564</v>
      </c>
      <c r="C3698" s="113">
        <v>1957</v>
      </c>
      <c r="D3698" s="107"/>
      <c r="E3698" s="114" t="s">
        <v>94</v>
      </c>
      <c r="F3698" s="107">
        <v>2</v>
      </c>
      <c r="G3698" s="107">
        <v>4</v>
      </c>
      <c r="H3698" s="111">
        <v>590</v>
      </c>
      <c r="I3698" s="111">
        <v>391.5</v>
      </c>
      <c r="J3698" s="111">
        <v>391.5</v>
      </c>
      <c r="K3698" s="125">
        <v>30</v>
      </c>
      <c r="L3698" s="110">
        <f t="shared" si="874"/>
        <v>2012773.2000000002</v>
      </c>
      <c r="M3698" s="108"/>
      <c r="N3698" s="108"/>
      <c r="O3698" s="108"/>
      <c r="P3698" s="110">
        <f>'Форма 2'!C3698-M3698-N3698-O3698</f>
        <v>2012773.2000000002</v>
      </c>
      <c r="Q3698" s="111">
        <f t="shared" si="872"/>
        <v>5141.1831417624526</v>
      </c>
      <c r="R3698" s="111">
        <f t="shared" si="873"/>
        <v>5141.1831417624526</v>
      </c>
      <c r="S3698" s="112" t="s">
        <v>2152</v>
      </c>
      <c r="T3698" s="107" t="s">
        <v>82</v>
      </c>
      <c r="U3698" s="217">
        <v>1</v>
      </c>
      <c r="V3698" s="85"/>
      <c r="W3698" s="85"/>
      <c r="X3698" s="85"/>
      <c r="Y3698" s="85"/>
      <c r="Z3698" s="85"/>
      <c r="AA3698" s="85"/>
      <c r="AB3698" s="86"/>
      <c r="AC3698" s="86"/>
      <c r="AD3698" s="85"/>
      <c r="AE3698" s="85"/>
      <c r="AF3698" s="85"/>
      <c r="AG3698" s="85"/>
      <c r="AH3698" s="85">
        <v>1</v>
      </c>
      <c r="AI3698" s="85"/>
      <c r="AJ3698" s="85"/>
    </row>
    <row r="3699" spans="1:36" ht="16.5" thickTop="1" thickBot="1">
      <c r="A3699" s="105">
        <f t="shared" ref="A3699:A3762" si="875">A3698+1</f>
        <v>545</v>
      </c>
      <c r="B3699" s="114" t="s">
        <v>3565</v>
      </c>
      <c r="C3699" s="113">
        <v>1957</v>
      </c>
      <c r="D3699" s="107"/>
      <c r="E3699" s="114" t="s">
        <v>94</v>
      </c>
      <c r="F3699" s="107">
        <v>2</v>
      </c>
      <c r="G3699" s="107">
        <v>4</v>
      </c>
      <c r="H3699" s="111">
        <v>600.5</v>
      </c>
      <c r="I3699" s="111">
        <v>394.3</v>
      </c>
      <c r="J3699" s="111">
        <v>394.3</v>
      </c>
      <c r="K3699" s="125">
        <v>31</v>
      </c>
      <c r="L3699" s="110">
        <f t="shared" si="874"/>
        <v>2048593.7400000002</v>
      </c>
      <c r="M3699" s="108"/>
      <c r="N3699" s="108"/>
      <c r="O3699" s="108"/>
      <c r="P3699" s="110">
        <f>'Форма 2'!C3699-M3699-N3699-O3699</f>
        <v>2048593.7400000002</v>
      </c>
      <c r="Q3699" s="111">
        <f t="shared" si="872"/>
        <v>5195.520517372559</v>
      </c>
      <c r="R3699" s="111">
        <f t="shared" si="873"/>
        <v>5195.520517372559</v>
      </c>
      <c r="S3699" s="112" t="s">
        <v>2152</v>
      </c>
      <c r="T3699" s="107" t="s">
        <v>82</v>
      </c>
      <c r="U3699" s="217">
        <v>1</v>
      </c>
      <c r="V3699" s="85"/>
      <c r="W3699" s="85"/>
      <c r="X3699" s="85"/>
      <c r="Y3699" s="85"/>
      <c r="Z3699" s="85"/>
      <c r="AA3699" s="85"/>
      <c r="AB3699" s="86"/>
      <c r="AC3699" s="86"/>
      <c r="AD3699" s="85"/>
      <c r="AE3699" s="85"/>
      <c r="AF3699" s="85"/>
      <c r="AG3699" s="85"/>
      <c r="AH3699" s="85">
        <v>1</v>
      </c>
      <c r="AI3699" s="85"/>
      <c r="AJ3699" s="85"/>
    </row>
    <row r="3700" spans="1:36" ht="16.5" thickTop="1" thickBot="1">
      <c r="A3700" s="105">
        <f t="shared" si="875"/>
        <v>546</v>
      </c>
      <c r="B3700" s="114" t="s">
        <v>3566</v>
      </c>
      <c r="C3700" s="113">
        <v>1957</v>
      </c>
      <c r="D3700" s="107"/>
      <c r="E3700" s="114" t="s">
        <v>94</v>
      </c>
      <c r="F3700" s="107">
        <v>2</v>
      </c>
      <c r="G3700" s="107">
        <v>8</v>
      </c>
      <c r="H3700" s="111">
        <v>702.7</v>
      </c>
      <c r="I3700" s="111">
        <v>602.70000000000005</v>
      </c>
      <c r="J3700" s="111">
        <v>602.70000000000005</v>
      </c>
      <c r="K3700" s="125">
        <v>44</v>
      </c>
      <c r="L3700" s="110">
        <f t="shared" si="874"/>
        <v>2330111.0380000002</v>
      </c>
      <c r="M3700" s="108"/>
      <c r="N3700" s="108"/>
      <c r="O3700" s="108"/>
      <c r="P3700" s="110">
        <f>'Форма 2'!C3700-M3700-N3700-O3700</f>
        <v>2330111.0380000002</v>
      </c>
      <c r="Q3700" s="111">
        <f t="shared" si="872"/>
        <v>3866.1208528289367</v>
      </c>
      <c r="R3700" s="111">
        <f t="shared" si="873"/>
        <v>3866.1208528289367</v>
      </c>
      <c r="S3700" s="112" t="s">
        <v>2152</v>
      </c>
      <c r="T3700" s="107" t="s">
        <v>82</v>
      </c>
      <c r="U3700" s="217"/>
      <c r="V3700" s="85"/>
      <c r="W3700" s="85"/>
      <c r="X3700" s="85"/>
      <c r="Y3700" s="85"/>
      <c r="Z3700" s="85">
        <v>1</v>
      </c>
      <c r="AA3700" s="85"/>
      <c r="AB3700" s="86"/>
      <c r="AC3700" s="86"/>
      <c r="AD3700" s="85"/>
      <c r="AE3700" s="85"/>
      <c r="AF3700" s="85"/>
      <c r="AG3700" s="85"/>
      <c r="AH3700" s="85">
        <v>1</v>
      </c>
      <c r="AI3700" s="85"/>
      <c r="AJ3700" s="85"/>
    </row>
    <row r="3701" spans="1:36" ht="16.5" thickTop="1" thickBot="1">
      <c r="A3701" s="105">
        <f t="shared" si="875"/>
        <v>547</v>
      </c>
      <c r="B3701" s="114" t="s">
        <v>3567</v>
      </c>
      <c r="C3701" s="113">
        <v>1973</v>
      </c>
      <c r="D3701" s="107"/>
      <c r="E3701" s="114" t="s">
        <v>94</v>
      </c>
      <c r="F3701" s="107">
        <v>5</v>
      </c>
      <c r="G3701" s="107">
        <v>4</v>
      </c>
      <c r="H3701" s="111">
        <v>4408.3</v>
      </c>
      <c r="I3701" s="111">
        <v>4024.7</v>
      </c>
      <c r="J3701" s="111">
        <v>3335.9</v>
      </c>
      <c r="K3701" s="125">
        <v>165</v>
      </c>
      <c r="L3701" s="110">
        <f t="shared" si="874"/>
        <v>19852867.216000002</v>
      </c>
      <c r="M3701" s="108"/>
      <c r="N3701" s="108"/>
      <c r="O3701" s="108"/>
      <c r="P3701" s="110">
        <f>'Форма 2'!C3701-M3701-N3701-O3701</f>
        <v>19852867.216000002</v>
      </c>
      <c r="Q3701" s="111">
        <f t="shared" si="872"/>
        <v>4932.757029343803</v>
      </c>
      <c r="R3701" s="111">
        <f t="shared" si="873"/>
        <v>4932.757029343803</v>
      </c>
      <c r="S3701" s="112" t="s">
        <v>2152</v>
      </c>
      <c r="T3701" s="107" t="s">
        <v>82</v>
      </c>
      <c r="U3701" s="217"/>
      <c r="V3701" s="85"/>
      <c r="W3701" s="85"/>
      <c r="X3701" s="85"/>
      <c r="Y3701" s="85"/>
      <c r="Z3701" s="85"/>
      <c r="AA3701" s="85"/>
      <c r="AB3701" s="86"/>
      <c r="AC3701" s="86"/>
      <c r="AD3701" s="85">
        <v>1</v>
      </c>
      <c r="AE3701" s="85"/>
      <c r="AF3701" s="85"/>
      <c r="AG3701" s="85"/>
      <c r="AH3701" s="85"/>
      <c r="AI3701" s="85"/>
      <c r="AJ3701" s="85"/>
    </row>
    <row r="3702" spans="1:36" ht="16.5" thickTop="1" thickBot="1">
      <c r="A3702" s="105">
        <f t="shared" si="875"/>
        <v>548</v>
      </c>
      <c r="B3702" s="114" t="s">
        <v>3568</v>
      </c>
      <c r="C3702" s="113">
        <v>1979</v>
      </c>
      <c r="D3702" s="107"/>
      <c r="E3702" s="114" t="s">
        <v>94</v>
      </c>
      <c r="F3702" s="107">
        <v>5</v>
      </c>
      <c r="G3702" s="107">
        <v>4</v>
      </c>
      <c r="H3702" s="111">
        <v>4359.8</v>
      </c>
      <c r="I3702" s="111">
        <v>3989</v>
      </c>
      <c r="J3702" s="111">
        <v>3291.7</v>
      </c>
      <c r="K3702" s="125">
        <v>166</v>
      </c>
      <c r="L3702" s="110">
        <f t="shared" si="874"/>
        <v>19634446.496000003</v>
      </c>
      <c r="M3702" s="108"/>
      <c r="N3702" s="108"/>
      <c r="O3702" s="108"/>
      <c r="P3702" s="110">
        <f>'Форма 2'!C3702-M3702-N3702-O3702</f>
        <v>19634446.496000003</v>
      </c>
      <c r="Q3702" s="111">
        <f t="shared" si="872"/>
        <v>4922.1475297066945</v>
      </c>
      <c r="R3702" s="111">
        <f t="shared" si="873"/>
        <v>4922.1475297066945</v>
      </c>
      <c r="S3702" s="112" t="s">
        <v>2152</v>
      </c>
      <c r="T3702" s="107" t="s">
        <v>92</v>
      </c>
      <c r="U3702" s="217"/>
      <c r="V3702" s="85"/>
      <c r="W3702" s="85"/>
      <c r="X3702" s="85"/>
      <c r="Y3702" s="85"/>
      <c r="Z3702" s="85"/>
      <c r="AA3702" s="85"/>
      <c r="AB3702" s="86"/>
      <c r="AC3702" s="86"/>
      <c r="AD3702" s="85">
        <v>1</v>
      </c>
      <c r="AE3702" s="85"/>
      <c r="AF3702" s="85"/>
      <c r="AG3702" s="85"/>
      <c r="AH3702" s="85"/>
      <c r="AI3702" s="85"/>
      <c r="AJ3702" s="85"/>
    </row>
    <row r="3703" spans="1:36" ht="16.5" thickTop="1" thickBot="1">
      <c r="A3703" s="105">
        <f t="shared" si="875"/>
        <v>549</v>
      </c>
      <c r="B3703" s="114" t="s">
        <v>3569</v>
      </c>
      <c r="C3703" s="113">
        <v>1949</v>
      </c>
      <c r="D3703" s="107"/>
      <c r="E3703" s="114" t="s">
        <v>3570</v>
      </c>
      <c r="F3703" s="107">
        <v>4</v>
      </c>
      <c r="G3703" s="107">
        <v>2</v>
      </c>
      <c r="H3703" s="111">
        <v>1734</v>
      </c>
      <c r="I3703" s="111">
        <v>1597.4</v>
      </c>
      <c r="J3703" s="111">
        <v>1597.4</v>
      </c>
      <c r="K3703" s="125">
        <v>51</v>
      </c>
      <c r="L3703" s="110">
        <f t="shared" si="874"/>
        <v>6172068.96</v>
      </c>
      <c r="M3703" s="108"/>
      <c r="N3703" s="108"/>
      <c r="O3703" s="108"/>
      <c r="P3703" s="110">
        <f>'Форма 2'!C3703-M3703-N3703-O3703</f>
        <v>6172068.96</v>
      </c>
      <c r="Q3703" s="111">
        <f t="shared" si="872"/>
        <v>3863.821810441968</v>
      </c>
      <c r="R3703" s="111">
        <f t="shared" si="873"/>
        <v>3863.821810441968</v>
      </c>
      <c r="S3703" s="112" t="s">
        <v>2152</v>
      </c>
      <c r="T3703" s="107" t="s">
        <v>82</v>
      </c>
      <c r="U3703" s="217"/>
      <c r="V3703" s="85">
        <v>1</v>
      </c>
      <c r="W3703" s="85"/>
      <c r="X3703" s="85"/>
      <c r="Y3703" s="85"/>
      <c r="Z3703" s="85"/>
      <c r="AA3703" s="85">
        <v>1</v>
      </c>
      <c r="AB3703" s="86"/>
      <c r="AC3703" s="86"/>
      <c r="AD3703" s="85"/>
      <c r="AE3703" s="85"/>
      <c r="AF3703" s="85"/>
      <c r="AG3703" s="85"/>
      <c r="AH3703" s="85"/>
      <c r="AI3703" s="85"/>
      <c r="AJ3703" s="85"/>
    </row>
    <row r="3704" spans="1:36" ht="16.5" thickTop="1" thickBot="1">
      <c r="A3704" s="105">
        <f t="shared" si="875"/>
        <v>550</v>
      </c>
      <c r="B3704" s="114" t="s">
        <v>3571</v>
      </c>
      <c r="C3704" s="113">
        <v>1940</v>
      </c>
      <c r="D3704" s="107"/>
      <c r="E3704" s="114" t="s">
        <v>94</v>
      </c>
      <c r="F3704" s="107">
        <v>5</v>
      </c>
      <c r="G3704" s="107">
        <v>3</v>
      </c>
      <c r="H3704" s="111">
        <v>2878.9</v>
      </c>
      <c r="I3704" s="111">
        <v>2510.7000000000003</v>
      </c>
      <c r="J3704" s="111">
        <v>2163.4</v>
      </c>
      <c r="K3704" s="125">
        <v>64</v>
      </c>
      <c r="L3704" s="110">
        <f t="shared" si="874"/>
        <v>4021535.41</v>
      </c>
      <c r="M3704" s="108"/>
      <c r="N3704" s="108"/>
      <c r="O3704" s="108"/>
      <c r="P3704" s="110">
        <f>'Форма 2'!C3704-M3704-N3704-O3704</f>
        <v>4021535.41</v>
      </c>
      <c r="Q3704" s="111">
        <f t="shared" si="872"/>
        <v>1601.7586370334966</v>
      </c>
      <c r="R3704" s="111">
        <f t="shared" si="873"/>
        <v>1601.7586370334966</v>
      </c>
      <c r="S3704" s="112" t="s">
        <v>2152</v>
      </c>
      <c r="T3704" s="107" t="s">
        <v>82</v>
      </c>
      <c r="U3704" s="217"/>
      <c r="V3704" s="85"/>
      <c r="W3704" s="85"/>
      <c r="X3704" s="85">
        <v>1</v>
      </c>
      <c r="Y3704" s="85"/>
      <c r="Z3704" s="85"/>
      <c r="AA3704" s="85">
        <v>1</v>
      </c>
      <c r="AB3704" s="86"/>
      <c r="AC3704" s="86"/>
      <c r="AD3704" s="85"/>
      <c r="AE3704" s="85"/>
      <c r="AF3704" s="85"/>
      <c r="AG3704" s="85"/>
      <c r="AH3704" s="85"/>
      <c r="AI3704" s="85"/>
      <c r="AJ3704" s="85"/>
    </row>
    <row r="3705" spans="1:36" ht="16.5" thickTop="1" thickBot="1">
      <c r="A3705" s="105">
        <f t="shared" si="875"/>
        <v>551</v>
      </c>
      <c r="B3705" s="114" t="s">
        <v>3572</v>
      </c>
      <c r="C3705" s="113">
        <v>2016</v>
      </c>
      <c r="D3705" s="107"/>
      <c r="E3705" s="114" t="s">
        <v>94</v>
      </c>
      <c r="F3705" s="107">
        <v>18</v>
      </c>
      <c r="G3705" s="107">
        <v>1</v>
      </c>
      <c r="H3705" s="111">
        <v>10781.5</v>
      </c>
      <c r="I3705" s="111">
        <v>6880.5999999999995</v>
      </c>
      <c r="J3705" s="111">
        <v>4470.3999999999996</v>
      </c>
      <c r="K3705" s="125">
        <v>120</v>
      </c>
      <c r="L3705" s="110">
        <f t="shared" si="874"/>
        <v>12456837.285</v>
      </c>
      <c r="M3705" s="108"/>
      <c r="N3705" s="108"/>
      <c r="O3705" s="108"/>
      <c r="P3705" s="110">
        <f>'Форма 2'!C3705-M3705-N3705-O3705</f>
        <v>12456837.285</v>
      </c>
      <c r="Q3705" s="111">
        <f t="shared" si="872"/>
        <v>1810.4289284364738</v>
      </c>
      <c r="R3705" s="111">
        <f t="shared" si="873"/>
        <v>1810.4289284364738</v>
      </c>
      <c r="S3705" s="112" t="s">
        <v>2152</v>
      </c>
      <c r="T3705" s="107" t="s">
        <v>82</v>
      </c>
      <c r="U3705" s="217"/>
      <c r="V3705" s="85"/>
      <c r="W3705" s="85"/>
      <c r="X3705" s="85"/>
      <c r="Y3705" s="85">
        <v>1</v>
      </c>
      <c r="Z3705" s="85"/>
      <c r="AA3705" s="85"/>
      <c r="AB3705" s="86"/>
      <c r="AC3705" s="86"/>
      <c r="AD3705" s="85"/>
      <c r="AE3705" s="85"/>
      <c r="AF3705" s="85"/>
      <c r="AG3705" s="85"/>
      <c r="AH3705" s="85"/>
      <c r="AI3705" s="85"/>
      <c r="AJ3705" s="85"/>
    </row>
    <row r="3706" spans="1:36" ht="16.5" thickTop="1" thickBot="1">
      <c r="A3706" s="105">
        <f t="shared" si="875"/>
        <v>552</v>
      </c>
      <c r="B3706" s="114" t="s">
        <v>3573</v>
      </c>
      <c r="C3706" s="113">
        <v>1944</v>
      </c>
      <c r="D3706" s="107"/>
      <c r="E3706" s="114" t="s">
        <v>94</v>
      </c>
      <c r="F3706" s="107">
        <v>4</v>
      </c>
      <c r="G3706" s="107">
        <v>1</v>
      </c>
      <c r="H3706" s="111">
        <v>1190.7</v>
      </c>
      <c r="I3706" s="111">
        <v>948.4</v>
      </c>
      <c r="J3706" s="111">
        <v>948.4</v>
      </c>
      <c r="K3706" s="125">
        <v>17</v>
      </c>
      <c r="L3706" s="110">
        <f t="shared" si="874"/>
        <v>1663288.83</v>
      </c>
      <c r="M3706" s="108"/>
      <c r="N3706" s="108"/>
      <c r="O3706" s="108"/>
      <c r="P3706" s="110">
        <f>'Форма 2'!C3706-M3706-N3706-O3706</f>
        <v>1663288.83</v>
      </c>
      <c r="Q3706" s="111">
        <f t="shared" si="872"/>
        <v>1753.7840889919867</v>
      </c>
      <c r="R3706" s="111">
        <f t="shared" si="873"/>
        <v>1753.7840889919867</v>
      </c>
      <c r="S3706" s="112" t="s">
        <v>2152</v>
      </c>
      <c r="T3706" s="107" t="s">
        <v>82</v>
      </c>
      <c r="U3706" s="217"/>
      <c r="V3706" s="85"/>
      <c r="W3706" s="85"/>
      <c r="X3706" s="85">
        <v>1</v>
      </c>
      <c r="Y3706" s="85"/>
      <c r="Z3706" s="85"/>
      <c r="AA3706" s="85">
        <v>1</v>
      </c>
      <c r="AB3706" s="86"/>
      <c r="AC3706" s="86"/>
      <c r="AD3706" s="85"/>
      <c r="AE3706" s="85"/>
      <c r="AF3706" s="85"/>
      <c r="AG3706" s="85"/>
      <c r="AH3706" s="85"/>
      <c r="AI3706" s="85"/>
      <c r="AJ3706" s="85"/>
    </row>
    <row r="3707" spans="1:36" ht="16.5" thickTop="1" thickBot="1">
      <c r="A3707" s="105">
        <f t="shared" si="875"/>
        <v>553</v>
      </c>
      <c r="B3707" s="114" t="s">
        <v>3574</v>
      </c>
      <c r="C3707" s="113">
        <v>1959</v>
      </c>
      <c r="D3707" s="107"/>
      <c r="E3707" s="114" t="s">
        <v>94</v>
      </c>
      <c r="F3707" s="107">
        <v>5</v>
      </c>
      <c r="G3707" s="107">
        <v>2</v>
      </c>
      <c r="H3707" s="111">
        <v>1661</v>
      </c>
      <c r="I3707" s="111">
        <v>1421.7</v>
      </c>
      <c r="J3707" s="111">
        <v>1421.7</v>
      </c>
      <c r="K3707" s="125">
        <v>62</v>
      </c>
      <c r="L3707" s="110">
        <f t="shared" si="874"/>
        <v>8109599.959999999</v>
      </c>
      <c r="M3707" s="108"/>
      <c r="N3707" s="108"/>
      <c r="O3707" s="108"/>
      <c r="P3707" s="110">
        <f>'Форма 2'!C3707-M3707-N3707-O3707</f>
        <v>8109599.959999999</v>
      </c>
      <c r="Q3707" s="111">
        <f t="shared" si="872"/>
        <v>5704.156967011324</v>
      </c>
      <c r="R3707" s="111">
        <f t="shared" si="873"/>
        <v>5704.156967011324</v>
      </c>
      <c r="S3707" s="112" t="s">
        <v>2152</v>
      </c>
      <c r="T3707" s="107" t="s">
        <v>82</v>
      </c>
      <c r="U3707" s="217"/>
      <c r="V3707" s="85"/>
      <c r="W3707" s="85"/>
      <c r="X3707" s="85"/>
      <c r="Y3707" s="85"/>
      <c r="Z3707" s="85"/>
      <c r="AA3707" s="85"/>
      <c r="AB3707" s="86"/>
      <c r="AC3707" s="86"/>
      <c r="AD3707" s="85"/>
      <c r="AE3707" s="85">
        <v>1</v>
      </c>
      <c r="AF3707" s="85"/>
      <c r="AG3707" s="85"/>
      <c r="AH3707" s="85"/>
      <c r="AI3707" s="85"/>
      <c r="AJ3707" s="85"/>
    </row>
    <row r="3708" spans="1:36" ht="16.5" thickTop="1" thickBot="1">
      <c r="A3708" s="105">
        <f t="shared" si="875"/>
        <v>554</v>
      </c>
      <c r="B3708" s="114" t="s">
        <v>3575</v>
      </c>
      <c r="C3708" s="113">
        <v>1960</v>
      </c>
      <c r="D3708" s="107"/>
      <c r="E3708" s="114" t="s">
        <v>94</v>
      </c>
      <c r="F3708" s="107">
        <v>5</v>
      </c>
      <c r="G3708" s="107">
        <v>4</v>
      </c>
      <c r="H3708" s="111">
        <v>4428.1000000000004</v>
      </c>
      <c r="I3708" s="111">
        <v>3854.1</v>
      </c>
      <c r="J3708" s="111">
        <v>2919.1</v>
      </c>
      <c r="K3708" s="125">
        <v>116</v>
      </c>
      <c r="L3708" s="110">
        <f t="shared" si="874"/>
        <v>45175431.919</v>
      </c>
      <c r="M3708" s="108"/>
      <c r="N3708" s="108"/>
      <c r="O3708" s="108"/>
      <c r="P3708" s="110">
        <f>'Форма 2'!C3708-M3708-N3708-O3708</f>
        <v>45175431.919</v>
      </c>
      <c r="Q3708" s="111">
        <f t="shared" si="872"/>
        <v>11721.395895020887</v>
      </c>
      <c r="R3708" s="111">
        <f t="shared" si="873"/>
        <v>11721.395895020887</v>
      </c>
      <c r="S3708" s="112" t="s">
        <v>2152</v>
      </c>
      <c r="T3708" s="107" t="s">
        <v>82</v>
      </c>
      <c r="U3708" s="217"/>
      <c r="V3708" s="85"/>
      <c r="W3708" s="85"/>
      <c r="X3708" s="85"/>
      <c r="Y3708" s="85"/>
      <c r="Z3708" s="85"/>
      <c r="AA3708" s="85"/>
      <c r="AB3708" s="86"/>
      <c r="AC3708" s="86"/>
      <c r="AD3708" s="85">
        <v>1</v>
      </c>
      <c r="AE3708" s="85">
        <v>1</v>
      </c>
      <c r="AF3708" s="85">
        <v>1</v>
      </c>
      <c r="AG3708" s="85"/>
      <c r="AH3708" s="85"/>
      <c r="AI3708" s="85"/>
      <c r="AJ3708" s="85"/>
    </row>
    <row r="3709" spans="1:36" ht="16.5" thickTop="1" thickBot="1">
      <c r="A3709" s="105">
        <f t="shared" si="875"/>
        <v>555</v>
      </c>
      <c r="B3709" s="114" t="s">
        <v>3576</v>
      </c>
      <c r="C3709" s="113">
        <v>1952</v>
      </c>
      <c r="D3709" s="107"/>
      <c r="E3709" s="114" t="s">
        <v>94</v>
      </c>
      <c r="F3709" s="107">
        <v>4</v>
      </c>
      <c r="G3709" s="107">
        <v>1</v>
      </c>
      <c r="H3709" s="111">
        <v>692.7</v>
      </c>
      <c r="I3709" s="111">
        <v>294.39999999999998</v>
      </c>
      <c r="J3709" s="111">
        <v>294.39999999999998</v>
      </c>
      <c r="K3709" s="125">
        <v>14</v>
      </c>
      <c r="L3709" s="110">
        <f t="shared" si="874"/>
        <v>1133887.557</v>
      </c>
      <c r="M3709" s="108"/>
      <c r="N3709" s="108"/>
      <c r="O3709" s="108"/>
      <c r="P3709" s="110">
        <f>'Форма 2'!C3709-M3709-N3709-O3709</f>
        <v>1133887.557</v>
      </c>
      <c r="Q3709" s="111">
        <f t="shared" si="872"/>
        <v>3851.5202343750002</v>
      </c>
      <c r="R3709" s="111">
        <f t="shared" si="873"/>
        <v>3851.5202343750002</v>
      </c>
      <c r="S3709" s="112" t="s">
        <v>2152</v>
      </c>
      <c r="T3709" s="107" t="s">
        <v>82</v>
      </c>
      <c r="U3709" s="217"/>
      <c r="V3709" s="85"/>
      <c r="W3709" s="85"/>
      <c r="X3709" s="85">
        <v>1</v>
      </c>
      <c r="Y3709" s="85">
        <v>1</v>
      </c>
      <c r="Z3709" s="85">
        <v>1</v>
      </c>
      <c r="AA3709" s="85"/>
      <c r="AB3709" s="86"/>
      <c r="AC3709" s="86"/>
      <c r="AD3709" s="85"/>
      <c r="AE3709" s="85"/>
      <c r="AF3709" s="85"/>
      <c r="AG3709" s="85"/>
      <c r="AH3709" s="85"/>
      <c r="AI3709" s="85"/>
      <c r="AJ3709" s="85"/>
    </row>
    <row r="3710" spans="1:36" ht="16.5" thickTop="1" thickBot="1">
      <c r="A3710" s="105">
        <f t="shared" si="875"/>
        <v>556</v>
      </c>
      <c r="B3710" s="114" t="s">
        <v>3577</v>
      </c>
      <c r="C3710" s="113">
        <v>1986</v>
      </c>
      <c r="D3710" s="107"/>
      <c r="E3710" s="114" t="s">
        <v>94</v>
      </c>
      <c r="F3710" s="107">
        <v>9</v>
      </c>
      <c r="G3710" s="107">
        <v>1</v>
      </c>
      <c r="H3710" s="111">
        <v>3963.1</v>
      </c>
      <c r="I3710" s="111">
        <v>2775.3</v>
      </c>
      <c r="J3710" s="111">
        <v>2740.3</v>
      </c>
      <c r="K3710" s="125">
        <v>113</v>
      </c>
      <c r="L3710" s="110">
        <f t="shared" si="874"/>
        <v>2778508.92</v>
      </c>
      <c r="M3710" s="108"/>
      <c r="N3710" s="108"/>
      <c r="O3710" s="108"/>
      <c r="P3710" s="110">
        <f>'Форма 2'!C3710-M3710-N3710-O3710</f>
        <v>2778508.92</v>
      </c>
      <c r="Q3710" s="111">
        <f t="shared" si="872"/>
        <v>1001.1562425683709</v>
      </c>
      <c r="R3710" s="111">
        <f t="shared" si="873"/>
        <v>1001.1562425683709</v>
      </c>
      <c r="S3710" s="112" t="s">
        <v>2152</v>
      </c>
      <c r="T3710" s="107" t="s">
        <v>82</v>
      </c>
      <c r="U3710" s="217"/>
      <c r="V3710" s="85"/>
      <c r="W3710" s="85"/>
      <c r="X3710" s="85"/>
      <c r="Y3710" s="85"/>
      <c r="Z3710" s="172"/>
      <c r="AA3710" s="172"/>
      <c r="AB3710" s="177">
        <v>1</v>
      </c>
      <c r="AC3710" s="154">
        <f>2778508.92*AB3710</f>
        <v>2778508.92</v>
      </c>
      <c r="AD3710" s="85"/>
      <c r="AE3710" s="85"/>
      <c r="AF3710" s="85"/>
      <c r="AG3710" s="166"/>
      <c r="AH3710" s="85"/>
      <c r="AI3710" s="85"/>
      <c r="AJ3710" s="85"/>
    </row>
    <row r="3711" spans="1:36" ht="16.5" thickTop="1" thickBot="1">
      <c r="A3711" s="105">
        <f t="shared" si="875"/>
        <v>557</v>
      </c>
      <c r="B3711" s="114" t="s">
        <v>3578</v>
      </c>
      <c r="C3711" s="113">
        <v>1963</v>
      </c>
      <c r="D3711" s="107"/>
      <c r="E3711" s="114" t="s">
        <v>94</v>
      </c>
      <c r="F3711" s="107">
        <v>5</v>
      </c>
      <c r="G3711" s="107">
        <v>3</v>
      </c>
      <c r="H3711" s="111">
        <v>2966.9</v>
      </c>
      <c r="I3711" s="111">
        <v>2786.65</v>
      </c>
      <c r="J3711" s="111">
        <v>2786.65</v>
      </c>
      <c r="K3711" s="125">
        <v>183</v>
      </c>
      <c r="L3711" s="110">
        <f t="shared" si="874"/>
        <v>13361493.488000002</v>
      </c>
      <c r="M3711" s="108"/>
      <c r="N3711" s="108"/>
      <c r="O3711" s="108"/>
      <c r="P3711" s="110">
        <f>'Форма 2'!C3711-M3711-N3711-O3711</f>
        <v>13361493.488000002</v>
      </c>
      <c r="Q3711" s="111">
        <f t="shared" si="872"/>
        <v>4794.822991046598</v>
      </c>
      <c r="R3711" s="111">
        <f t="shared" si="873"/>
        <v>4794.822991046598</v>
      </c>
      <c r="S3711" s="112" t="s">
        <v>2152</v>
      </c>
      <c r="T3711" s="107" t="s">
        <v>82</v>
      </c>
      <c r="U3711" s="217"/>
      <c r="V3711" s="85"/>
      <c r="W3711" s="85"/>
      <c r="X3711" s="85"/>
      <c r="Y3711" s="85"/>
      <c r="Z3711" s="85"/>
      <c r="AA3711" s="85"/>
      <c r="AB3711" s="86"/>
      <c r="AC3711" s="86"/>
      <c r="AD3711" s="85">
        <v>1</v>
      </c>
      <c r="AE3711" s="85"/>
      <c r="AF3711" s="85"/>
      <c r="AG3711" s="85"/>
      <c r="AH3711" s="85"/>
      <c r="AI3711" s="85"/>
      <c r="AJ3711" s="85"/>
    </row>
    <row r="3712" spans="1:36" ht="16.5" thickTop="1" thickBot="1">
      <c r="A3712" s="105">
        <f t="shared" si="875"/>
        <v>558</v>
      </c>
      <c r="B3712" s="114" t="s">
        <v>3579</v>
      </c>
      <c r="C3712" s="113">
        <v>1960</v>
      </c>
      <c r="D3712" s="107"/>
      <c r="E3712" s="114" t="s">
        <v>94</v>
      </c>
      <c r="F3712" s="107">
        <v>4</v>
      </c>
      <c r="G3712" s="107">
        <v>4</v>
      </c>
      <c r="H3712" s="111">
        <v>2577.6</v>
      </c>
      <c r="I3712" s="111">
        <v>2397.35</v>
      </c>
      <c r="J3712" s="111">
        <v>2397.35</v>
      </c>
      <c r="K3712" s="125">
        <v>112</v>
      </c>
      <c r="L3712" s="110">
        <f t="shared" si="874"/>
        <v>11608273.152000001</v>
      </c>
      <c r="M3712" s="108"/>
      <c r="N3712" s="108"/>
      <c r="O3712" s="108"/>
      <c r="P3712" s="110">
        <f>'Форма 2'!C3712-M3712-N3712-O3712</f>
        <v>11608273.152000001</v>
      </c>
      <c r="Q3712" s="111">
        <f t="shared" si="872"/>
        <v>4842.1269952238936</v>
      </c>
      <c r="R3712" s="111">
        <f t="shared" si="873"/>
        <v>4842.1269952238936</v>
      </c>
      <c r="S3712" s="112" t="s">
        <v>2152</v>
      </c>
      <c r="T3712" s="107" t="s">
        <v>82</v>
      </c>
      <c r="U3712" s="217"/>
      <c r="V3712" s="85"/>
      <c r="W3712" s="85"/>
      <c r="X3712" s="85"/>
      <c r="Y3712" s="85"/>
      <c r="Z3712" s="85"/>
      <c r="AA3712" s="85"/>
      <c r="AB3712" s="86"/>
      <c r="AC3712" s="86"/>
      <c r="AD3712" s="85">
        <v>1</v>
      </c>
      <c r="AE3712" s="85"/>
      <c r="AF3712" s="85"/>
      <c r="AG3712" s="85"/>
      <c r="AH3712" s="85"/>
      <c r="AI3712" s="85"/>
      <c r="AJ3712" s="85"/>
    </row>
    <row r="3713" spans="1:36" ht="16.5" thickTop="1" thickBot="1">
      <c r="A3713" s="105">
        <f t="shared" si="875"/>
        <v>559</v>
      </c>
      <c r="B3713" s="114" t="s">
        <v>3580</v>
      </c>
      <c r="C3713" s="113">
        <v>1963</v>
      </c>
      <c r="D3713" s="107"/>
      <c r="E3713" s="114" t="s">
        <v>94</v>
      </c>
      <c r="F3713" s="107">
        <v>5</v>
      </c>
      <c r="G3713" s="107">
        <v>4</v>
      </c>
      <c r="H3713" s="111">
        <v>3248.4</v>
      </c>
      <c r="I3713" s="111">
        <v>3178.4</v>
      </c>
      <c r="J3713" s="111">
        <v>3178.4</v>
      </c>
      <c r="K3713" s="125">
        <v>143</v>
      </c>
      <c r="L3713" s="110">
        <f t="shared" si="874"/>
        <v>14629234.368000003</v>
      </c>
      <c r="M3713" s="108"/>
      <c r="N3713" s="108"/>
      <c r="O3713" s="108"/>
      <c r="P3713" s="110">
        <f>'Форма 2'!C3713-M3713-N3713-O3713</f>
        <v>14629234.368000003</v>
      </c>
      <c r="Q3713" s="111">
        <f t="shared" si="872"/>
        <v>4602.7039919456338</v>
      </c>
      <c r="R3713" s="111">
        <f t="shared" si="873"/>
        <v>4602.7039919456338</v>
      </c>
      <c r="S3713" s="112" t="s">
        <v>2152</v>
      </c>
      <c r="T3713" s="107" t="s">
        <v>82</v>
      </c>
      <c r="U3713" s="217"/>
      <c r="V3713" s="85"/>
      <c r="W3713" s="85"/>
      <c r="X3713" s="85"/>
      <c r="Y3713" s="85"/>
      <c r="Z3713" s="85"/>
      <c r="AA3713" s="85"/>
      <c r="AB3713" s="86"/>
      <c r="AC3713" s="86"/>
      <c r="AD3713" s="85">
        <v>1</v>
      </c>
      <c r="AE3713" s="85"/>
      <c r="AF3713" s="85"/>
      <c r="AG3713" s="85"/>
      <c r="AH3713" s="85"/>
      <c r="AI3713" s="85"/>
      <c r="AJ3713" s="85"/>
    </row>
    <row r="3714" spans="1:36" ht="16.5" thickTop="1" thickBot="1">
      <c r="A3714" s="105">
        <f t="shared" si="875"/>
        <v>560</v>
      </c>
      <c r="B3714" s="114" t="s">
        <v>3581</v>
      </c>
      <c r="C3714" s="113">
        <v>1962</v>
      </c>
      <c r="D3714" s="107"/>
      <c r="E3714" s="114" t="s">
        <v>94</v>
      </c>
      <c r="F3714" s="107">
        <v>5</v>
      </c>
      <c r="G3714" s="107">
        <v>2</v>
      </c>
      <c r="H3714" s="111">
        <v>1906.9</v>
      </c>
      <c r="I3714" s="111">
        <v>1726.65</v>
      </c>
      <c r="J3714" s="111">
        <v>1726.65</v>
      </c>
      <c r="K3714" s="125">
        <v>93</v>
      </c>
      <c r="L3714" s="110">
        <f t="shared" si="874"/>
        <v>8587762.2880000006</v>
      </c>
      <c r="M3714" s="108"/>
      <c r="N3714" s="108"/>
      <c r="O3714" s="108"/>
      <c r="P3714" s="110">
        <f>'Форма 2'!C3714-M3714-N3714-O3714</f>
        <v>8587762.2880000006</v>
      </c>
      <c r="Q3714" s="111">
        <f t="shared" si="872"/>
        <v>4973.6555109605306</v>
      </c>
      <c r="R3714" s="111">
        <f t="shared" si="873"/>
        <v>4973.6555109605306</v>
      </c>
      <c r="S3714" s="112" t="s">
        <v>2152</v>
      </c>
      <c r="T3714" s="107" t="s">
        <v>82</v>
      </c>
      <c r="U3714" s="217"/>
      <c r="V3714" s="85"/>
      <c r="W3714" s="85"/>
      <c r="X3714" s="85"/>
      <c r="Y3714" s="85"/>
      <c r="Z3714" s="85"/>
      <c r="AA3714" s="85"/>
      <c r="AB3714" s="86"/>
      <c r="AC3714" s="86"/>
      <c r="AD3714" s="85">
        <v>1</v>
      </c>
      <c r="AE3714" s="85"/>
      <c r="AF3714" s="85"/>
      <c r="AG3714" s="85"/>
      <c r="AH3714" s="85"/>
      <c r="AI3714" s="85"/>
      <c r="AJ3714" s="85"/>
    </row>
    <row r="3715" spans="1:36" ht="16.5" thickTop="1" thickBot="1">
      <c r="A3715" s="105">
        <f t="shared" si="875"/>
        <v>561</v>
      </c>
      <c r="B3715" s="114" t="s">
        <v>3582</v>
      </c>
      <c r="C3715" s="113">
        <v>1962</v>
      </c>
      <c r="D3715" s="107"/>
      <c r="E3715" s="114" t="s">
        <v>94</v>
      </c>
      <c r="F3715" s="107">
        <v>5</v>
      </c>
      <c r="G3715" s="107">
        <v>4</v>
      </c>
      <c r="H3715" s="111">
        <v>3232</v>
      </c>
      <c r="I3715" s="111">
        <v>3051.75</v>
      </c>
      <c r="J3715" s="111">
        <v>3051.75</v>
      </c>
      <c r="K3715" s="125">
        <v>148</v>
      </c>
      <c r="L3715" s="110">
        <f t="shared" si="874"/>
        <v>14555376.640000001</v>
      </c>
      <c r="M3715" s="108"/>
      <c r="N3715" s="108"/>
      <c r="O3715" s="108"/>
      <c r="P3715" s="110">
        <f>'Форма 2'!C3715-M3715-N3715-O3715</f>
        <v>14555376.640000001</v>
      </c>
      <c r="Q3715" s="111">
        <f t="shared" si="872"/>
        <v>4769.5180273613505</v>
      </c>
      <c r="R3715" s="111">
        <f t="shared" si="873"/>
        <v>4769.5180273613505</v>
      </c>
      <c r="S3715" s="112" t="s">
        <v>2152</v>
      </c>
      <c r="T3715" s="107" t="s">
        <v>82</v>
      </c>
      <c r="U3715" s="217"/>
      <c r="V3715" s="85"/>
      <c r="W3715" s="85"/>
      <c r="X3715" s="85"/>
      <c r="Y3715" s="85"/>
      <c r="Z3715" s="85"/>
      <c r="AA3715" s="85"/>
      <c r="AB3715" s="86"/>
      <c r="AC3715" s="86"/>
      <c r="AD3715" s="85">
        <v>1</v>
      </c>
      <c r="AE3715" s="85"/>
      <c r="AF3715" s="85"/>
      <c r="AG3715" s="85"/>
      <c r="AH3715" s="85"/>
      <c r="AI3715" s="85"/>
      <c r="AJ3715" s="85"/>
    </row>
    <row r="3716" spans="1:36" ht="16.5" thickTop="1" thickBot="1">
      <c r="A3716" s="105">
        <f t="shared" si="875"/>
        <v>562</v>
      </c>
      <c r="B3716" s="114" t="s">
        <v>3583</v>
      </c>
      <c r="C3716" s="113">
        <v>1962</v>
      </c>
      <c r="D3716" s="107"/>
      <c r="E3716" s="114" t="s">
        <v>94</v>
      </c>
      <c r="F3716" s="107">
        <v>5</v>
      </c>
      <c r="G3716" s="107">
        <v>2</v>
      </c>
      <c r="H3716" s="111">
        <v>1917.7</v>
      </c>
      <c r="I3716" s="111">
        <v>1601.9</v>
      </c>
      <c r="J3716" s="111">
        <v>1601.9</v>
      </c>
      <c r="K3716" s="125">
        <v>75</v>
      </c>
      <c r="L3716" s="110">
        <f t="shared" si="874"/>
        <v>8636400.3040000014</v>
      </c>
      <c r="M3716" s="108"/>
      <c r="N3716" s="108"/>
      <c r="O3716" s="108"/>
      <c r="P3716" s="110">
        <f>'Форма 2'!C3716-M3716-N3716-O3716</f>
        <v>8636400.3040000014</v>
      </c>
      <c r="Q3716" s="111">
        <f t="shared" si="872"/>
        <v>5391.347964292403</v>
      </c>
      <c r="R3716" s="111">
        <f t="shared" si="873"/>
        <v>5391.347964292403</v>
      </c>
      <c r="S3716" s="112" t="s">
        <v>2152</v>
      </c>
      <c r="T3716" s="107" t="s">
        <v>82</v>
      </c>
      <c r="U3716" s="217"/>
      <c r="V3716" s="85"/>
      <c r="W3716" s="85"/>
      <c r="X3716" s="85"/>
      <c r="Y3716" s="85"/>
      <c r="Z3716" s="85"/>
      <c r="AA3716" s="85"/>
      <c r="AB3716" s="86"/>
      <c r="AC3716" s="86"/>
      <c r="AD3716" s="85">
        <v>1</v>
      </c>
      <c r="AE3716" s="85"/>
      <c r="AF3716" s="85"/>
      <c r="AG3716" s="85"/>
      <c r="AH3716" s="85"/>
      <c r="AI3716" s="85"/>
      <c r="AJ3716" s="85"/>
    </row>
    <row r="3717" spans="1:36" ht="16.5" thickTop="1" thickBot="1">
      <c r="A3717" s="105">
        <f t="shared" si="875"/>
        <v>563</v>
      </c>
      <c r="B3717" s="114" t="s">
        <v>3584</v>
      </c>
      <c r="C3717" s="113">
        <v>1964</v>
      </c>
      <c r="D3717" s="107"/>
      <c r="E3717" s="114" t="s">
        <v>94</v>
      </c>
      <c r="F3717" s="107">
        <v>5</v>
      </c>
      <c r="G3717" s="107">
        <v>6</v>
      </c>
      <c r="H3717" s="111">
        <v>4891.3</v>
      </c>
      <c r="I3717" s="111">
        <v>4711.05</v>
      </c>
      <c r="J3717" s="111">
        <v>4711.05</v>
      </c>
      <c r="K3717" s="125">
        <v>260</v>
      </c>
      <c r="L3717" s="110">
        <f t="shared" si="874"/>
        <v>22028067.376000002</v>
      </c>
      <c r="M3717" s="108"/>
      <c r="N3717" s="108"/>
      <c r="O3717" s="108"/>
      <c r="P3717" s="110">
        <f>'Форма 2'!C3717-M3717-N3717-O3717</f>
        <v>22028067.376000002</v>
      </c>
      <c r="Q3717" s="111">
        <f t="shared" si="872"/>
        <v>4675.8296719414993</v>
      </c>
      <c r="R3717" s="111">
        <f t="shared" si="873"/>
        <v>4675.8296719414993</v>
      </c>
      <c r="S3717" s="112" t="s">
        <v>2152</v>
      </c>
      <c r="T3717" s="107" t="s">
        <v>82</v>
      </c>
      <c r="U3717" s="217"/>
      <c r="V3717" s="85"/>
      <c r="W3717" s="85"/>
      <c r="X3717" s="85"/>
      <c r="Y3717" s="85"/>
      <c r="Z3717" s="85"/>
      <c r="AA3717" s="85"/>
      <c r="AB3717" s="86"/>
      <c r="AC3717" s="86"/>
      <c r="AD3717" s="85">
        <v>1</v>
      </c>
      <c r="AE3717" s="85"/>
      <c r="AF3717" s="85"/>
      <c r="AG3717" s="85"/>
      <c r="AH3717" s="85"/>
      <c r="AI3717" s="85"/>
      <c r="AJ3717" s="85"/>
    </row>
    <row r="3718" spans="1:36" ht="16.5" thickTop="1" thickBot="1">
      <c r="A3718" s="105">
        <f t="shared" si="875"/>
        <v>564</v>
      </c>
      <c r="B3718" s="114" t="s">
        <v>3585</v>
      </c>
      <c r="C3718" s="113">
        <v>1963</v>
      </c>
      <c r="D3718" s="107"/>
      <c r="E3718" s="114" t="s">
        <v>94</v>
      </c>
      <c r="F3718" s="107">
        <v>5</v>
      </c>
      <c r="G3718" s="107">
        <v>4</v>
      </c>
      <c r="H3718" s="111">
        <v>3199.4</v>
      </c>
      <c r="I3718" s="111">
        <v>3173.3</v>
      </c>
      <c r="J3718" s="111">
        <v>2573.5</v>
      </c>
      <c r="K3718" s="125">
        <v>118</v>
      </c>
      <c r="L3718" s="110">
        <f t="shared" si="874"/>
        <v>14408561.888000002</v>
      </c>
      <c r="M3718" s="108"/>
      <c r="N3718" s="108"/>
      <c r="O3718" s="108"/>
      <c r="P3718" s="110">
        <f>'Форма 2'!C3718-M3718-N3718-O3718</f>
        <v>14408561.888000002</v>
      </c>
      <c r="Q3718" s="111">
        <f t="shared" si="872"/>
        <v>4540.5608949673842</v>
      </c>
      <c r="R3718" s="111">
        <f t="shared" si="873"/>
        <v>4540.5608949673842</v>
      </c>
      <c r="S3718" s="112" t="s">
        <v>2152</v>
      </c>
      <c r="T3718" s="107" t="s">
        <v>82</v>
      </c>
      <c r="U3718" s="217"/>
      <c r="V3718" s="85"/>
      <c r="W3718" s="85"/>
      <c r="X3718" s="85"/>
      <c r="Y3718" s="85"/>
      <c r="Z3718" s="85"/>
      <c r="AA3718" s="85"/>
      <c r="AB3718" s="86"/>
      <c r="AC3718" s="86"/>
      <c r="AD3718" s="85">
        <v>1</v>
      </c>
      <c r="AE3718" s="85"/>
      <c r="AF3718" s="85"/>
      <c r="AG3718" s="85"/>
      <c r="AH3718" s="85"/>
      <c r="AI3718" s="85"/>
      <c r="AJ3718" s="85"/>
    </row>
    <row r="3719" spans="1:36" ht="16.5" thickTop="1" thickBot="1">
      <c r="A3719" s="105">
        <f t="shared" si="875"/>
        <v>565</v>
      </c>
      <c r="B3719" s="114" t="s">
        <v>3586</v>
      </c>
      <c r="C3719" s="113">
        <v>1965</v>
      </c>
      <c r="D3719" s="107"/>
      <c r="E3719" s="114" t="s">
        <v>94</v>
      </c>
      <c r="F3719" s="107">
        <v>5</v>
      </c>
      <c r="G3719" s="107">
        <v>6</v>
      </c>
      <c r="H3719" s="111">
        <v>4870.1000000000004</v>
      </c>
      <c r="I3719" s="111">
        <v>4689.8500000000004</v>
      </c>
      <c r="J3719" s="111">
        <v>4689.8500000000004</v>
      </c>
      <c r="K3719" s="125">
        <v>231</v>
      </c>
      <c r="L3719" s="110">
        <f t="shared" si="874"/>
        <v>21932592.752000004</v>
      </c>
      <c r="M3719" s="108"/>
      <c r="N3719" s="108"/>
      <c r="O3719" s="108"/>
      <c r="P3719" s="110">
        <f>'Форма 2'!C3719-M3719-N3719-O3719</f>
        <v>21932592.752000004</v>
      </c>
      <c r="Q3719" s="111">
        <f t="shared" si="872"/>
        <v>4676.6085806582305</v>
      </c>
      <c r="R3719" s="111">
        <f t="shared" si="873"/>
        <v>4676.6085806582305</v>
      </c>
      <c r="S3719" s="112" t="s">
        <v>2152</v>
      </c>
      <c r="T3719" s="107" t="s">
        <v>82</v>
      </c>
      <c r="U3719" s="217"/>
      <c r="V3719" s="85"/>
      <c r="W3719" s="85"/>
      <c r="X3719" s="85"/>
      <c r="Y3719" s="85"/>
      <c r="Z3719" s="85"/>
      <c r="AA3719" s="85"/>
      <c r="AB3719" s="86"/>
      <c r="AC3719" s="86"/>
      <c r="AD3719" s="85">
        <v>1</v>
      </c>
      <c r="AE3719" s="85"/>
      <c r="AF3719" s="85"/>
      <c r="AG3719" s="85"/>
      <c r="AH3719" s="85"/>
      <c r="AI3719" s="85"/>
      <c r="AJ3719" s="85"/>
    </row>
    <row r="3720" spans="1:36" ht="16.5" thickTop="1" thickBot="1">
      <c r="A3720" s="105">
        <f t="shared" si="875"/>
        <v>566</v>
      </c>
      <c r="B3720" s="114" t="s">
        <v>3587</v>
      </c>
      <c r="C3720" s="113">
        <v>1965</v>
      </c>
      <c r="D3720" s="107"/>
      <c r="E3720" s="114" t="s">
        <v>94</v>
      </c>
      <c r="F3720" s="107">
        <v>5</v>
      </c>
      <c r="G3720" s="107">
        <v>4</v>
      </c>
      <c r="H3720" s="111">
        <v>3239.7</v>
      </c>
      <c r="I3720" s="111">
        <v>3059.45</v>
      </c>
      <c r="J3720" s="111">
        <v>3059.45</v>
      </c>
      <c r="K3720" s="125">
        <v>156</v>
      </c>
      <c r="L3720" s="110">
        <f t="shared" si="874"/>
        <v>14590053.744000001</v>
      </c>
      <c r="M3720" s="108"/>
      <c r="N3720" s="108"/>
      <c r="O3720" s="108"/>
      <c r="P3720" s="110">
        <f>'Форма 2'!C3720-M3720-N3720-O3720</f>
        <v>14590053.744000001</v>
      </c>
      <c r="Q3720" s="111">
        <f t="shared" si="872"/>
        <v>4768.8485655918557</v>
      </c>
      <c r="R3720" s="111">
        <f t="shared" si="873"/>
        <v>4768.8485655918557</v>
      </c>
      <c r="S3720" s="112" t="s">
        <v>2152</v>
      </c>
      <c r="T3720" s="107" t="s">
        <v>82</v>
      </c>
      <c r="U3720" s="217"/>
      <c r="V3720" s="85"/>
      <c r="W3720" s="85"/>
      <c r="X3720" s="85"/>
      <c r="Y3720" s="85"/>
      <c r="Z3720" s="85"/>
      <c r="AA3720" s="85"/>
      <c r="AB3720" s="86"/>
      <c r="AC3720" s="86"/>
      <c r="AD3720" s="85">
        <v>1</v>
      </c>
      <c r="AE3720" s="85"/>
      <c r="AF3720" s="85"/>
      <c r="AG3720" s="85"/>
      <c r="AH3720" s="85"/>
      <c r="AI3720" s="85"/>
      <c r="AJ3720" s="85"/>
    </row>
    <row r="3721" spans="1:36" ht="16.5" thickTop="1" thickBot="1">
      <c r="A3721" s="105">
        <f t="shared" si="875"/>
        <v>567</v>
      </c>
      <c r="B3721" s="114" t="s">
        <v>3588</v>
      </c>
      <c r="C3721" s="113">
        <v>1969</v>
      </c>
      <c r="D3721" s="107"/>
      <c r="E3721" s="114" t="s">
        <v>94</v>
      </c>
      <c r="F3721" s="107">
        <v>9</v>
      </c>
      <c r="G3721" s="107">
        <v>3</v>
      </c>
      <c r="H3721" s="111">
        <v>7316.7</v>
      </c>
      <c r="I3721" s="111">
        <v>6936.7</v>
      </c>
      <c r="J3721" s="111">
        <v>6936.7</v>
      </c>
      <c r="K3721" s="125">
        <v>341</v>
      </c>
      <c r="L3721" s="110">
        <f t="shared" si="874"/>
        <v>77839883.622000009</v>
      </c>
      <c r="M3721" s="108"/>
      <c r="N3721" s="108"/>
      <c r="O3721" s="108"/>
      <c r="P3721" s="110">
        <f>'Форма 2'!C3721-M3721-N3721-O3721</f>
        <v>77839883.622000009</v>
      </c>
      <c r="Q3721" s="111">
        <f t="shared" ref="Q3721:Q3789" si="876">L3721/I3721</f>
        <v>11221.457410872606</v>
      </c>
      <c r="R3721" s="111">
        <f t="shared" ref="R3721:R3789" si="877">Q3721</f>
        <v>11221.457410872606</v>
      </c>
      <c r="S3721" s="112" t="s">
        <v>2152</v>
      </c>
      <c r="T3721" s="107" t="s">
        <v>82</v>
      </c>
      <c r="U3721" s="217"/>
      <c r="V3721" s="85">
        <v>1</v>
      </c>
      <c r="W3721" s="85"/>
      <c r="X3721" s="85">
        <v>1</v>
      </c>
      <c r="Y3721" s="85">
        <v>1</v>
      </c>
      <c r="Z3721" s="85">
        <v>1</v>
      </c>
      <c r="AA3721" s="85">
        <v>1</v>
      </c>
      <c r="AB3721" s="86"/>
      <c r="AC3721" s="86"/>
      <c r="AD3721" s="85">
        <v>1</v>
      </c>
      <c r="AE3721" s="85">
        <v>1</v>
      </c>
      <c r="AF3721" s="85">
        <v>1</v>
      </c>
      <c r="AG3721" s="85"/>
      <c r="AH3721" s="85"/>
      <c r="AI3721" s="85"/>
      <c r="AJ3721" s="85"/>
    </row>
    <row r="3722" spans="1:36" ht="16.5" thickTop="1" thickBot="1">
      <c r="A3722" s="105">
        <f t="shared" si="875"/>
        <v>568</v>
      </c>
      <c r="B3722" s="114" t="s">
        <v>3589</v>
      </c>
      <c r="C3722" s="113">
        <v>1961</v>
      </c>
      <c r="D3722" s="107"/>
      <c r="E3722" s="114" t="s">
        <v>94</v>
      </c>
      <c r="F3722" s="107">
        <v>5</v>
      </c>
      <c r="G3722" s="107">
        <v>4</v>
      </c>
      <c r="H3722" s="111">
        <v>3206.3</v>
      </c>
      <c r="I3722" s="111">
        <v>3177.6000000000004</v>
      </c>
      <c r="J3722" s="111">
        <v>3132.3</v>
      </c>
      <c r="K3722" s="125">
        <v>167</v>
      </c>
      <c r="L3722" s="110">
        <f t="shared" si="874"/>
        <v>14439636.176000003</v>
      </c>
      <c r="M3722" s="108"/>
      <c r="N3722" s="108"/>
      <c r="O3722" s="108"/>
      <c r="P3722" s="110">
        <f>'Форма 2'!C3722-M3722-N3722-O3722</f>
        <v>14439636.176000003</v>
      </c>
      <c r="Q3722" s="111">
        <f t="shared" si="876"/>
        <v>4544.1956747230615</v>
      </c>
      <c r="R3722" s="111">
        <f t="shared" si="877"/>
        <v>4544.1956747230615</v>
      </c>
      <c r="S3722" s="112" t="s">
        <v>2152</v>
      </c>
      <c r="T3722" s="107" t="s">
        <v>82</v>
      </c>
      <c r="U3722" s="217"/>
      <c r="V3722" s="85"/>
      <c r="W3722" s="85"/>
      <c r="X3722" s="85"/>
      <c r="Y3722" s="85"/>
      <c r="Z3722" s="85"/>
      <c r="AA3722" s="85"/>
      <c r="AB3722" s="86"/>
      <c r="AC3722" s="86"/>
      <c r="AD3722" s="85">
        <v>1</v>
      </c>
      <c r="AE3722" s="85"/>
      <c r="AF3722" s="85"/>
      <c r="AG3722" s="85"/>
      <c r="AH3722" s="85"/>
      <c r="AI3722" s="85"/>
      <c r="AJ3722" s="85"/>
    </row>
    <row r="3723" spans="1:36" ht="16.5" thickTop="1" thickBot="1">
      <c r="A3723" s="105">
        <f t="shared" si="875"/>
        <v>569</v>
      </c>
      <c r="B3723" s="114" t="s">
        <v>3590</v>
      </c>
      <c r="C3723" s="113">
        <v>1962</v>
      </c>
      <c r="D3723" s="107"/>
      <c r="E3723" s="114" t="s">
        <v>94</v>
      </c>
      <c r="F3723" s="107">
        <v>5</v>
      </c>
      <c r="G3723" s="107">
        <v>2</v>
      </c>
      <c r="H3723" s="111">
        <v>1585.6</v>
      </c>
      <c r="I3723" s="111">
        <v>1405.3500000000001</v>
      </c>
      <c r="J3723" s="111">
        <v>1260.95</v>
      </c>
      <c r="K3723" s="125">
        <v>73</v>
      </c>
      <c r="L3723" s="110">
        <f t="shared" si="874"/>
        <v>7140781.3119999999</v>
      </c>
      <c r="M3723" s="108"/>
      <c r="N3723" s="108"/>
      <c r="O3723" s="108"/>
      <c r="P3723" s="110">
        <f>'Форма 2'!C3723-M3723-N3723-O3723</f>
        <v>7140781.3119999999</v>
      </c>
      <c r="Q3723" s="111">
        <f t="shared" si="876"/>
        <v>5081.1408631301802</v>
      </c>
      <c r="R3723" s="111">
        <f t="shared" si="877"/>
        <v>5081.1408631301802</v>
      </c>
      <c r="S3723" s="112" t="s">
        <v>2152</v>
      </c>
      <c r="T3723" s="107" t="s">
        <v>82</v>
      </c>
      <c r="U3723" s="217"/>
      <c r="V3723" s="85"/>
      <c r="W3723" s="85"/>
      <c r="X3723" s="85"/>
      <c r="Y3723" s="85"/>
      <c r="Z3723" s="85"/>
      <c r="AA3723" s="85"/>
      <c r="AB3723" s="86"/>
      <c r="AC3723" s="86"/>
      <c r="AD3723" s="85">
        <v>1</v>
      </c>
      <c r="AE3723" s="85"/>
      <c r="AF3723" s="85"/>
      <c r="AG3723" s="85"/>
      <c r="AH3723" s="85"/>
      <c r="AI3723" s="85"/>
      <c r="AJ3723" s="85"/>
    </row>
    <row r="3724" spans="1:36" ht="16.5" thickTop="1" thickBot="1">
      <c r="A3724" s="105">
        <f t="shared" si="875"/>
        <v>570</v>
      </c>
      <c r="B3724" s="114" t="s">
        <v>3591</v>
      </c>
      <c r="C3724" s="113">
        <v>1963</v>
      </c>
      <c r="D3724" s="107"/>
      <c r="E3724" s="114" t="s">
        <v>94</v>
      </c>
      <c r="F3724" s="107">
        <v>5</v>
      </c>
      <c r="G3724" s="107">
        <v>4</v>
      </c>
      <c r="H3724" s="111">
        <v>3174.2</v>
      </c>
      <c r="I3724" s="111">
        <v>2993.95</v>
      </c>
      <c r="J3724" s="111">
        <v>2921.35</v>
      </c>
      <c r="K3724" s="125">
        <v>160</v>
      </c>
      <c r="L3724" s="110">
        <f t="shared" si="874"/>
        <v>14295073.184</v>
      </c>
      <c r="M3724" s="108"/>
      <c r="N3724" s="108"/>
      <c r="O3724" s="108"/>
      <c r="P3724" s="110">
        <f>'Форма 2'!C3724-M3724-N3724-O3724</f>
        <v>14295073.184</v>
      </c>
      <c r="Q3724" s="111">
        <f t="shared" si="876"/>
        <v>4774.653278778871</v>
      </c>
      <c r="R3724" s="111">
        <f t="shared" si="877"/>
        <v>4774.653278778871</v>
      </c>
      <c r="S3724" s="112" t="s">
        <v>2152</v>
      </c>
      <c r="T3724" s="107" t="s">
        <v>82</v>
      </c>
      <c r="U3724" s="217"/>
      <c r="V3724" s="85"/>
      <c r="W3724" s="85"/>
      <c r="X3724" s="85"/>
      <c r="Y3724" s="85"/>
      <c r="Z3724" s="85"/>
      <c r="AA3724" s="85"/>
      <c r="AB3724" s="86"/>
      <c r="AC3724" s="86"/>
      <c r="AD3724" s="85">
        <v>1</v>
      </c>
      <c r="AE3724" s="85"/>
      <c r="AF3724" s="85"/>
      <c r="AG3724" s="85"/>
      <c r="AH3724" s="85"/>
      <c r="AI3724" s="85"/>
      <c r="AJ3724" s="85"/>
    </row>
    <row r="3725" spans="1:36" ht="16.5" thickTop="1" thickBot="1">
      <c r="A3725" s="105">
        <f t="shared" si="875"/>
        <v>571</v>
      </c>
      <c r="B3725" s="114" t="s">
        <v>3592</v>
      </c>
      <c r="C3725" s="113">
        <v>1962</v>
      </c>
      <c r="D3725" s="107"/>
      <c r="E3725" s="114" t="s">
        <v>94</v>
      </c>
      <c r="F3725" s="107">
        <v>5</v>
      </c>
      <c r="G3725" s="107">
        <v>2</v>
      </c>
      <c r="H3725" s="111">
        <v>1570</v>
      </c>
      <c r="I3725" s="111">
        <v>1389.75</v>
      </c>
      <c r="J3725" s="111">
        <v>1389.75</v>
      </c>
      <c r="K3725" s="125">
        <v>86</v>
      </c>
      <c r="L3725" s="110">
        <f t="shared" si="874"/>
        <v>2193133</v>
      </c>
      <c r="M3725" s="108"/>
      <c r="N3725" s="108"/>
      <c r="O3725" s="108"/>
      <c r="P3725" s="110">
        <f>'Форма 2'!C3725-M3725-N3725-O3725</f>
        <v>2193133</v>
      </c>
      <c r="Q3725" s="111">
        <f t="shared" si="876"/>
        <v>1578.0773520417342</v>
      </c>
      <c r="R3725" s="111">
        <f t="shared" si="877"/>
        <v>1578.0773520417342</v>
      </c>
      <c r="S3725" s="112" t="s">
        <v>2152</v>
      </c>
      <c r="T3725" s="107" t="s">
        <v>82</v>
      </c>
      <c r="U3725" s="217"/>
      <c r="V3725" s="85"/>
      <c r="W3725" s="85"/>
      <c r="X3725" s="85">
        <v>1</v>
      </c>
      <c r="Y3725" s="85"/>
      <c r="Z3725" s="85"/>
      <c r="AA3725" s="85">
        <v>1</v>
      </c>
      <c r="AB3725" s="86"/>
      <c r="AC3725" s="86"/>
      <c r="AD3725" s="85"/>
      <c r="AE3725" s="85"/>
      <c r="AF3725" s="85"/>
      <c r="AG3725" s="85"/>
      <c r="AH3725" s="85"/>
      <c r="AI3725" s="85"/>
      <c r="AJ3725" s="85"/>
    </row>
    <row r="3726" spans="1:36" ht="16.5" thickTop="1" thickBot="1">
      <c r="A3726" s="105">
        <f t="shared" si="875"/>
        <v>572</v>
      </c>
      <c r="B3726" s="114" t="s">
        <v>3593</v>
      </c>
      <c r="C3726" s="113">
        <v>1957</v>
      </c>
      <c r="D3726" s="107"/>
      <c r="E3726" s="114" t="s">
        <v>94</v>
      </c>
      <c r="F3726" s="107">
        <v>2</v>
      </c>
      <c r="G3726" s="107">
        <v>10</v>
      </c>
      <c r="H3726" s="111">
        <v>727.7</v>
      </c>
      <c r="I3726" s="111">
        <v>659.7</v>
      </c>
      <c r="J3726" s="111">
        <v>659.7</v>
      </c>
      <c r="K3726" s="125">
        <v>40</v>
      </c>
      <c r="L3726" s="110">
        <f t="shared" si="874"/>
        <v>2482533.9960000003</v>
      </c>
      <c r="M3726" s="108"/>
      <c r="N3726" s="108"/>
      <c r="O3726" s="108"/>
      <c r="P3726" s="110">
        <f>'Форма 2'!C3726-M3726-N3726-O3726</f>
        <v>2482533.9960000003</v>
      </c>
      <c r="Q3726" s="111">
        <f t="shared" si="876"/>
        <v>3763.1256571168715</v>
      </c>
      <c r="R3726" s="111">
        <f t="shared" si="877"/>
        <v>3763.1256571168715</v>
      </c>
      <c r="S3726" s="112" t="s">
        <v>2152</v>
      </c>
      <c r="T3726" s="107" t="s">
        <v>82</v>
      </c>
      <c r="U3726" s="217">
        <v>1</v>
      </c>
      <c r="V3726" s="85"/>
      <c r="W3726" s="85"/>
      <c r="X3726" s="85"/>
      <c r="Y3726" s="85"/>
      <c r="Z3726" s="85"/>
      <c r="AA3726" s="85"/>
      <c r="AB3726" s="86"/>
      <c r="AC3726" s="86"/>
      <c r="AD3726" s="85"/>
      <c r="AE3726" s="85"/>
      <c r="AF3726" s="85"/>
      <c r="AG3726" s="85"/>
      <c r="AH3726" s="85">
        <v>1</v>
      </c>
      <c r="AI3726" s="85"/>
      <c r="AJ3726" s="85"/>
    </row>
    <row r="3727" spans="1:36" ht="16.5" thickTop="1" thickBot="1">
      <c r="A3727" s="105">
        <f t="shared" si="875"/>
        <v>573</v>
      </c>
      <c r="B3727" s="114" t="s">
        <v>3594</v>
      </c>
      <c r="C3727" s="113">
        <v>1957</v>
      </c>
      <c r="D3727" s="107"/>
      <c r="E3727" s="114" t="s">
        <v>94</v>
      </c>
      <c r="F3727" s="107">
        <v>2</v>
      </c>
      <c r="G3727" s="107">
        <v>10</v>
      </c>
      <c r="H3727" s="111">
        <v>725.8</v>
      </c>
      <c r="I3727" s="111">
        <v>662.4</v>
      </c>
      <c r="J3727" s="111">
        <v>662.4</v>
      </c>
      <c r="K3727" s="125">
        <v>31</v>
      </c>
      <c r="L3727" s="110">
        <f t="shared" si="874"/>
        <v>2476052.1840000004</v>
      </c>
      <c r="M3727" s="108"/>
      <c r="N3727" s="108"/>
      <c r="O3727" s="108"/>
      <c r="P3727" s="110">
        <f>'Форма 2'!C3727-M3727-N3727-O3727</f>
        <v>2476052.1840000004</v>
      </c>
      <c r="Q3727" s="111">
        <f t="shared" si="876"/>
        <v>3738.0014855072473</v>
      </c>
      <c r="R3727" s="111">
        <f t="shared" si="877"/>
        <v>3738.0014855072473</v>
      </c>
      <c r="S3727" s="112" t="s">
        <v>2152</v>
      </c>
      <c r="T3727" s="107" t="s">
        <v>82</v>
      </c>
      <c r="U3727" s="217">
        <v>1</v>
      </c>
      <c r="V3727" s="85"/>
      <c r="W3727" s="85"/>
      <c r="X3727" s="85"/>
      <c r="Y3727" s="85"/>
      <c r="Z3727" s="85"/>
      <c r="AA3727" s="85"/>
      <c r="AB3727" s="86"/>
      <c r="AC3727" s="86"/>
      <c r="AD3727" s="85"/>
      <c r="AE3727" s="85"/>
      <c r="AF3727" s="85"/>
      <c r="AG3727" s="85"/>
      <c r="AH3727" s="85">
        <v>1</v>
      </c>
      <c r="AI3727" s="85"/>
      <c r="AJ3727" s="85"/>
    </row>
    <row r="3728" spans="1:36" ht="16.5" thickTop="1" thickBot="1">
      <c r="A3728" s="105">
        <f t="shared" si="875"/>
        <v>574</v>
      </c>
      <c r="B3728" s="114" t="s">
        <v>5115</v>
      </c>
      <c r="C3728" s="107">
        <v>1959</v>
      </c>
      <c r="D3728" s="107"/>
      <c r="E3728" s="114" t="s">
        <v>94</v>
      </c>
      <c r="F3728" s="107">
        <v>2</v>
      </c>
      <c r="G3728" s="107">
        <v>2</v>
      </c>
      <c r="H3728" s="111">
        <v>666.6</v>
      </c>
      <c r="I3728" s="111">
        <v>553.1</v>
      </c>
      <c r="J3728" s="111">
        <v>352.99599999999998</v>
      </c>
      <c r="K3728" s="241">
        <v>27</v>
      </c>
      <c r="L3728" s="110">
        <f>SUM(M3728:P3728)</f>
        <v>1780661.9160000002</v>
      </c>
      <c r="M3728" s="108"/>
      <c r="N3728" s="108"/>
      <c r="O3728" s="108"/>
      <c r="P3728" s="110">
        <f>'Форма 2'!C3728-M3728-N3728-O3728</f>
        <v>1780661.9160000002</v>
      </c>
      <c r="Q3728" s="111">
        <f>L3728/I3728</f>
        <v>3219.4212909058037</v>
      </c>
      <c r="R3728" s="111">
        <f>Q3728</f>
        <v>3219.4212909058037</v>
      </c>
      <c r="S3728" s="112" t="s">
        <v>2152</v>
      </c>
      <c r="T3728" s="107" t="s">
        <v>82</v>
      </c>
      <c r="U3728" s="219"/>
      <c r="V3728" s="153"/>
      <c r="W3728" s="153"/>
      <c r="X3728" s="153"/>
      <c r="Y3728" s="153"/>
      <c r="Z3728" s="153"/>
      <c r="AA3728" s="153"/>
      <c r="AB3728" s="86"/>
      <c r="AC3728" s="86"/>
      <c r="AD3728" s="153"/>
      <c r="AE3728" s="153"/>
      <c r="AF3728" s="153"/>
      <c r="AG3728" s="85"/>
      <c r="AH3728" s="153">
        <v>1</v>
      </c>
      <c r="AI3728" s="153"/>
      <c r="AJ3728" s="153"/>
    </row>
    <row r="3729" spans="1:36" ht="16.5" thickTop="1" thickBot="1">
      <c r="A3729" s="105">
        <f t="shared" si="875"/>
        <v>575</v>
      </c>
      <c r="B3729" s="114" t="s">
        <v>3595</v>
      </c>
      <c r="C3729" s="113">
        <v>1960</v>
      </c>
      <c r="D3729" s="107"/>
      <c r="E3729" s="114" t="s">
        <v>80</v>
      </c>
      <c r="F3729" s="107">
        <v>3</v>
      </c>
      <c r="G3729" s="107">
        <v>2</v>
      </c>
      <c r="H3729" s="111">
        <v>936.2</v>
      </c>
      <c r="I3729" s="111">
        <v>615.70000000000005</v>
      </c>
      <c r="J3729" s="111">
        <v>615.70000000000005</v>
      </c>
      <c r="K3729" s="125">
        <v>54</v>
      </c>
      <c r="L3729" s="110">
        <f>SUM(M3729:P3729)</f>
        <v>8947628.5179999992</v>
      </c>
      <c r="M3729" s="108"/>
      <c r="N3729" s="108"/>
      <c r="O3729" s="108"/>
      <c r="P3729" s="110">
        <f>'Форма 2'!C3729-M3729-N3729-O3729</f>
        <v>8947628.5179999992</v>
      </c>
      <c r="Q3729" s="111">
        <f>L3729/I3729</f>
        <v>14532.448461913267</v>
      </c>
      <c r="R3729" s="111">
        <f>Q3729</f>
        <v>14532.448461913267</v>
      </c>
      <c r="S3729" s="112" t="s">
        <v>2152</v>
      </c>
      <c r="T3729" s="107" t="s">
        <v>82</v>
      </c>
      <c r="U3729" s="217"/>
      <c r="V3729" s="85"/>
      <c r="W3729" s="85"/>
      <c r="X3729" s="85"/>
      <c r="Y3729" s="85"/>
      <c r="Z3729" s="85"/>
      <c r="AA3729" s="85"/>
      <c r="AB3729" s="86"/>
      <c r="AC3729" s="86"/>
      <c r="AD3729" s="85">
        <v>1</v>
      </c>
      <c r="AE3729" s="85"/>
      <c r="AF3729" s="85"/>
      <c r="AG3729" s="85"/>
      <c r="AH3729" s="85"/>
      <c r="AI3729" s="85"/>
      <c r="AJ3729" s="85"/>
    </row>
    <row r="3730" spans="1:36" ht="16.5" thickTop="1" thickBot="1">
      <c r="A3730" s="105">
        <f t="shared" si="875"/>
        <v>576</v>
      </c>
      <c r="B3730" s="114" t="s">
        <v>3596</v>
      </c>
      <c r="C3730" s="113">
        <v>1960</v>
      </c>
      <c r="D3730" s="107"/>
      <c r="E3730" s="114" t="s">
        <v>80</v>
      </c>
      <c r="F3730" s="107">
        <v>3</v>
      </c>
      <c r="G3730" s="107">
        <v>2</v>
      </c>
      <c r="H3730" s="111">
        <v>940</v>
      </c>
      <c r="I3730" s="111">
        <v>620</v>
      </c>
      <c r="J3730" s="111">
        <v>620</v>
      </c>
      <c r="K3730" s="125">
        <v>39</v>
      </c>
      <c r="L3730" s="110">
        <f t="shared" si="874"/>
        <v>8983946.5999999996</v>
      </c>
      <c r="M3730" s="108"/>
      <c r="N3730" s="108"/>
      <c r="O3730" s="108"/>
      <c r="P3730" s="110">
        <f>'Форма 2'!C3730-M3730-N3730-O3730</f>
        <v>8983946.5999999996</v>
      </c>
      <c r="Q3730" s="111">
        <f t="shared" si="876"/>
        <v>14490.236451612902</v>
      </c>
      <c r="R3730" s="111">
        <f t="shared" si="877"/>
        <v>14490.236451612902</v>
      </c>
      <c r="S3730" s="112" t="s">
        <v>2152</v>
      </c>
      <c r="T3730" s="107" t="s">
        <v>82</v>
      </c>
      <c r="U3730" s="217"/>
      <c r="V3730" s="85"/>
      <c r="W3730" s="85"/>
      <c r="X3730" s="85"/>
      <c r="Y3730" s="85"/>
      <c r="Z3730" s="85"/>
      <c r="AA3730" s="85"/>
      <c r="AB3730" s="86"/>
      <c r="AC3730" s="86"/>
      <c r="AD3730" s="85">
        <v>1</v>
      </c>
      <c r="AE3730" s="85"/>
      <c r="AF3730" s="85"/>
      <c r="AG3730" s="85"/>
      <c r="AH3730" s="85"/>
      <c r="AI3730" s="85"/>
      <c r="AJ3730" s="85"/>
    </row>
    <row r="3731" spans="1:36" ht="16.5" thickTop="1" thickBot="1">
      <c r="A3731" s="105">
        <f t="shared" si="875"/>
        <v>577</v>
      </c>
      <c r="B3731" s="114" t="s">
        <v>3597</v>
      </c>
      <c r="C3731" s="113">
        <v>1961</v>
      </c>
      <c r="D3731" s="107">
        <v>2007</v>
      </c>
      <c r="E3731" s="114" t="s">
        <v>80</v>
      </c>
      <c r="F3731" s="107">
        <v>3</v>
      </c>
      <c r="G3731" s="107">
        <v>2</v>
      </c>
      <c r="H3731" s="111">
        <v>774.1</v>
      </c>
      <c r="I3731" s="111">
        <v>681</v>
      </c>
      <c r="J3731" s="111">
        <v>505.2</v>
      </c>
      <c r="K3731" s="125">
        <v>47</v>
      </c>
      <c r="L3731" s="110">
        <f t="shared" si="874"/>
        <v>7398375.5989999995</v>
      </c>
      <c r="M3731" s="108"/>
      <c r="N3731" s="108"/>
      <c r="O3731" s="108"/>
      <c r="P3731" s="110">
        <f>'Форма 2'!C3731-M3731-N3731-O3731</f>
        <v>7398375.5989999995</v>
      </c>
      <c r="Q3731" s="111">
        <f t="shared" si="876"/>
        <v>10863.987663729808</v>
      </c>
      <c r="R3731" s="111">
        <f t="shared" si="877"/>
        <v>10863.987663729808</v>
      </c>
      <c r="S3731" s="112" t="s">
        <v>2152</v>
      </c>
      <c r="T3731" s="107" t="s">
        <v>82</v>
      </c>
      <c r="U3731" s="217"/>
      <c r="V3731" s="85"/>
      <c r="W3731" s="85"/>
      <c r="X3731" s="85"/>
      <c r="Y3731" s="85"/>
      <c r="Z3731" s="85"/>
      <c r="AA3731" s="85"/>
      <c r="AB3731" s="86"/>
      <c r="AC3731" s="86"/>
      <c r="AD3731" s="85">
        <v>1</v>
      </c>
      <c r="AE3731" s="85"/>
      <c r="AF3731" s="85"/>
      <c r="AG3731" s="85"/>
      <c r="AH3731" s="85"/>
      <c r="AI3731" s="85"/>
      <c r="AJ3731" s="85"/>
    </row>
    <row r="3732" spans="1:36" ht="16.5" thickTop="1" thickBot="1">
      <c r="A3732" s="105">
        <f t="shared" si="875"/>
        <v>578</v>
      </c>
      <c r="B3732" s="114" t="s">
        <v>3598</v>
      </c>
      <c r="C3732" s="113">
        <v>1960</v>
      </c>
      <c r="D3732" s="107"/>
      <c r="E3732" s="114" t="s">
        <v>80</v>
      </c>
      <c r="F3732" s="107">
        <v>3</v>
      </c>
      <c r="G3732" s="107">
        <v>2</v>
      </c>
      <c r="H3732" s="111">
        <v>945.5</v>
      </c>
      <c r="I3732" s="111">
        <v>619.1</v>
      </c>
      <c r="J3732" s="111">
        <v>619.1</v>
      </c>
      <c r="K3732" s="125">
        <v>52</v>
      </c>
      <c r="L3732" s="110">
        <f t="shared" si="874"/>
        <v>9036512.2449999992</v>
      </c>
      <c r="M3732" s="108"/>
      <c r="N3732" s="108"/>
      <c r="O3732" s="108"/>
      <c r="P3732" s="110">
        <f>'Форма 2'!C3732-M3732-N3732-O3732</f>
        <v>9036512.2449999992</v>
      </c>
      <c r="Q3732" s="111">
        <f t="shared" si="876"/>
        <v>14596.207793571311</v>
      </c>
      <c r="R3732" s="111">
        <f t="shared" si="877"/>
        <v>14596.207793571311</v>
      </c>
      <c r="S3732" s="112" t="s">
        <v>2152</v>
      </c>
      <c r="T3732" s="107" t="s">
        <v>82</v>
      </c>
      <c r="U3732" s="217"/>
      <c r="V3732" s="85"/>
      <c r="W3732" s="85"/>
      <c r="X3732" s="85"/>
      <c r="Y3732" s="85"/>
      <c r="Z3732" s="85"/>
      <c r="AA3732" s="85"/>
      <c r="AB3732" s="86"/>
      <c r="AC3732" s="86"/>
      <c r="AD3732" s="85">
        <v>1</v>
      </c>
      <c r="AE3732" s="85"/>
      <c r="AF3732" s="85"/>
      <c r="AG3732" s="85"/>
      <c r="AH3732" s="85"/>
      <c r="AI3732" s="85"/>
      <c r="AJ3732" s="85"/>
    </row>
    <row r="3733" spans="1:36" ht="16.5" thickTop="1" thickBot="1">
      <c r="A3733" s="105">
        <f t="shared" si="875"/>
        <v>579</v>
      </c>
      <c r="B3733" s="114" t="s">
        <v>3599</v>
      </c>
      <c r="C3733" s="113">
        <v>1962</v>
      </c>
      <c r="D3733" s="107">
        <v>2007</v>
      </c>
      <c r="E3733" s="114" t="s">
        <v>80</v>
      </c>
      <c r="F3733" s="107">
        <v>3</v>
      </c>
      <c r="G3733" s="107">
        <v>2</v>
      </c>
      <c r="H3733" s="111">
        <v>949.9</v>
      </c>
      <c r="I3733" s="111">
        <v>616.9</v>
      </c>
      <c r="J3733" s="111">
        <v>616.9</v>
      </c>
      <c r="K3733" s="125">
        <v>50</v>
      </c>
      <c r="L3733" s="110">
        <f t="shared" si="874"/>
        <v>9078564.7609999999</v>
      </c>
      <c r="M3733" s="108"/>
      <c r="N3733" s="108"/>
      <c r="O3733" s="108"/>
      <c r="P3733" s="110">
        <f>'Форма 2'!C3733-M3733-N3733-O3733</f>
        <v>9078564.7609999999</v>
      </c>
      <c r="Q3733" s="111">
        <f t="shared" si="876"/>
        <v>14716.42853136651</v>
      </c>
      <c r="R3733" s="111">
        <f t="shared" si="877"/>
        <v>14716.42853136651</v>
      </c>
      <c r="S3733" s="112" t="s">
        <v>2152</v>
      </c>
      <c r="T3733" s="107" t="s">
        <v>82</v>
      </c>
      <c r="U3733" s="217"/>
      <c r="V3733" s="85"/>
      <c r="W3733" s="85"/>
      <c r="X3733" s="85"/>
      <c r="Y3733" s="85"/>
      <c r="Z3733" s="85"/>
      <c r="AA3733" s="85"/>
      <c r="AB3733" s="86"/>
      <c r="AC3733" s="86"/>
      <c r="AD3733" s="85">
        <v>1</v>
      </c>
      <c r="AE3733" s="85"/>
      <c r="AF3733" s="85"/>
      <c r="AG3733" s="85"/>
      <c r="AH3733" s="85"/>
      <c r="AI3733" s="85"/>
      <c r="AJ3733" s="85"/>
    </row>
    <row r="3734" spans="1:36" ht="16.5" thickTop="1" thickBot="1">
      <c r="A3734" s="105">
        <f t="shared" si="875"/>
        <v>580</v>
      </c>
      <c r="B3734" s="114" t="s">
        <v>3600</v>
      </c>
      <c r="C3734" s="113">
        <v>1961</v>
      </c>
      <c r="D3734" s="107">
        <v>2007</v>
      </c>
      <c r="E3734" s="114" t="s">
        <v>80</v>
      </c>
      <c r="F3734" s="107">
        <v>3</v>
      </c>
      <c r="G3734" s="107">
        <v>2</v>
      </c>
      <c r="H3734" s="111">
        <v>950.2</v>
      </c>
      <c r="I3734" s="111">
        <v>626.5</v>
      </c>
      <c r="J3734" s="111">
        <v>626.5</v>
      </c>
      <c r="K3734" s="125">
        <v>48</v>
      </c>
      <c r="L3734" s="110">
        <f t="shared" si="874"/>
        <v>9081431.9780000001</v>
      </c>
      <c r="M3734" s="108"/>
      <c r="N3734" s="108"/>
      <c r="O3734" s="108"/>
      <c r="P3734" s="110">
        <f>'Форма 2'!C3734-M3734-N3734-O3734</f>
        <v>9081431.9780000001</v>
      </c>
      <c r="Q3734" s="111">
        <f t="shared" si="876"/>
        <v>14495.501960095771</v>
      </c>
      <c r="R3734" s="111">
        <f t="shared" si="877"/>
        <v>14495.501960095771</v>
      </c>
      <c r="S3734" s="112" t="s">
        <v>2152</v>
      </c>
      <c r="T3734" s="107" t="s">
        <v>82</v>
      </c>
      <c r="U3734" s="217"/>
      <c r="V3734" s="85"/>
      <c r="W3734" s="85"/>
      <c r="X3734" s="85"/>
      <c r="Y3734" s="85"/>
      <c r="Z3734" s="85"/>
      <c r="AA3734" s="85"/>
      <c r="AB3734" s="86"/>
      <c r="AC3734" s="86"/>
      <c r="AD3734" s="85">
        <v>1</v>
      </c>
      <c r="AE3734" s="85"/>
      <c r="AF3734" s="85"/>
      <c r="AG3734" s="85"/>
      <c r="AH3734" s="85"/>
      <c r="AI3734" s="85"/>
      <c r="AJ3734" s="85"/>
    </row>
    <row r="3735" spans="1:36" ht="16.5" thickTop="1" thickBot="1">
      <c r="A3735" s="105">
        <f t="shared" si="875"/>
        <v>581</v>
      </c>
      <c r="B3735" s="114" t="s">
        <v>3601</v>
      </c>
      <c r="C3735" s="113">
        <v>1961</v>
      </c>
      <c r="D3735" s="107"/>
      <c r="E3735" s="114" t="s">
        <v>80</v>
      </c>
      <c r="F3735" s="107">
        <v>3</v>
      </c>
      <c r="G3735" s="107">
        <v>2</v>
      </c>
      <c r="H3735" s="111">
        <v>966.7</v>
      </c>
      <c r="I3735" s="111">
        <v>644.5</v>
      </c>
      <c r="J3735" s="111">
        <v>644.5</v>
      </c>
      <c r="K3735" s="125">
        <v>61</v>
      </c>
      <c r="L3735" s="110">
        <f t="shared" si="874"/>
        <v>9239128.9130000006</v>
      </c>
      <c r="M3735" s="108"/>
      <c r="N3735" s="108"/>
      <c r="O3735" s="108"/>
      <c r="P3735" s="110">
        <f>'Форма 2'!C3735-M3735-N3735-O3735</f>
        <v>9239128.9130000006</v>
      </c>
      <c r="Q3735" s="111">
        <f t="shared" si="876"/>
        <v>14335.34354228084</v>
      </c>
      <c r="R3735" s="111">
        <f t="shared" si="877"/>
        <v>14335.34354228084</v>
      </c>
      <c r="S3735" s="112" t="s">
        <v>2152</v>
      </c>
      <c r="T3735" s="107" t="s">
        <v>82</v>
      </c>
      <c r="U3735" s="217"/>
      <c r="V3735" s="85"/>
      <c r="W3735" s="85"/>
      <c r="X3735" s="85"/>
      <c r="Y3735" s="85"/>
      <c r="Z3735" s="85"/>
      <c r="AA3735" s="85"/>
      <c r="AB3735" s="86"/>
      <c r="AC3735" s="86"/>
      <c r="AD3735" s="85">
        <v>1</v>
      </c>
      <c r="AE3735" s="85"/>
      <c r="AF3735" s="85"/>
      <c r="AG3735" s="85"/>
      <c r="AH3735" s="85"/>
      <c r="AI3735" s="85"/>
      <c r="AJ3735" s="85"/>
    </row>
    <row r="3736" spans="1:36" ht="16.5" thickTop="1" thickBot="1">
      <c r="A3736" s="105">
        <f t="shared" si="875"/>
        <v>582</v>
      </c>
      <c r="B3736" s="114" t="s">
        <v>3602</v>
      </c>
      <c r="C3736" s="113">
        <v>1961</v>
      </c>
      <c r="D3736" s="107"/>
      <c r="E3736" s="114" t="s">
        <v>80</v>
      </c>
      <c r="F3736" s="107">
        <v>3</v>
      </c>
      <c r="G3736" s="107">
        <v>2</v>
      </c>
      <c r="H3736" s="111">
        <v>937.9</v>
      </c>
      <c r="I3736" s="111">
        <v>615.79999999999995</v>
      </c>
      <c r="J3736" s="111">
        <v>615.79999999999995</v>
      </c>
      <c r="K3736" s="125">
        <v>38</v>
      </c>
      <c r="L3736" s="110">
        <f t="shared" si="874"/>
        <v>8963876.0809999984</v>
      </c>
      <c r="M3736" s="108"/>
      <c r="N3736" s="108"/>
      <c r="O3736" s="108"/>
      <c r="P3736" s="110">
        <f>'Форма 2'!C3736-M3736-N3736-O3736</f>
        <v>8963876.0809999984</v>
      </c>
      <c r="Q3736" s="111">
        <f t="shared" si="876"/>
        <v>14556.473012341668</v>
      </c>
      <c r="R3736" s="111">
        <f t="shared" si="877"/>
        <v>14556.473012341668</v>
      </c>
      <c r="S3736" s="112" t="s">
        <v>2152</v>
      </c>
      <c r="T3736" s="107" t="s">
        <v>82</v>
      </c>
      <c r="U3736" s="217"/>
      <c r="V3736" s="85"/>
      <c r="W3736" s="85"/>
      <c r="X3736" s="85"/>
      <c r="Y3736" s="85"/>
      <c r="Z3736" s="85"/>
      <c r="AA3736" s="85"/>
      <c r="AB3736" s="86"/>
      <c r="AC3736" s="86"/>
      <c r="AD3736" s="85">
        <v>1</v>
      </c>
      <c r="AE3736" s="85"/>
      <c r="AF3736" s="85"/>
      <c r="AG3736" s="85"/>
      <c r="AH3736" s="85"/>
      <c r="AI3736" s="85"/>
      <c r="AJ3736" s="85"/>
    </row>
    <row r="3737" spans="1:36" ht="16.5" thickTop="1" thickBot="1">
      <c r="A3737" s="105">
        <f t="shared" si="875"/>
        <v>583</v>
      </c>
      <c r="B3737" s="114" t="s">
        <v>3603</v>
      </c>
      <c r="C3737" s="113">
        <v>1962</v>
      </c>
      <c r="D3737" s="107"/>
      <c r="E3737" s="114" t="s">
        <v>80</v>
      </c>
      <c r="F3737" s="107">
        <v>3</v>
      </c>
      <c r="G3737" s="107">
        <v>2</v>
      </c>
      <c r="H3737" s="111">
        <v>958.7</v>
      </c>
      <c r="I3737" s="111">
        <v>640.70000000000005</v>
      </c>
      <c r="J3737" s="111">
        <v>640.70000000000005</v>
      </c>
      <c r="K3737" s="125">
        <v>61</v>
      </c>
      <c r="L3737" s="110">
        <f t="shared" si="874"/>
        <v>9162669.7929999996</v>
      </c>
      <c r="M3737" s="108"/>
      <c r="N3737" s="108"/>
      <c r="O3737" s="108"/>
      <c r="P3737" s="110">
        <f>'Форма 2'!C3737-M3737-N3737-O3737</f>
        <v>9162669.7929999996</v>
      </c>
      <c r="Q3737" s="111">
        <f t="shared" si="876"/>
        <v>14301.02980021851</v>
      </c>
      <c r="R3737" s="111">
        <f t="shared" si="877"/>
        <v>14301.02980021851</v>
      </c>
      <c r="S3737" s="112" t="s">
        <v>2152</v>
      </c>
      <c r="T3737" s="107" t="s">
        <v>82</v>
      </c>
      <c r="U3737" s="217"/>
      <c r="V3737" s="85"/>
      <c r="W3737" s="85"/>
      <c r="X3737" s="85"/>
      <c r="Y3737" s="85"/>
      <c r="Z3737" s="85"/>
      <c r="AA3737" s="85"/>
      <c r="AB3737" s="86"/>
      <c r="AC3737" s="86"/>
      <c r="AD3737" s="85">
        <v>1</v>
      </c>
      <c r="AE3737" s="85"/>
      <c r="AF3737" s="85"/>
      <c r="AG3737" s="85"/>
      <c r="AH3737" s="85"/>
      <c r="AI3737" s="85"/>
      <c r="AJ3737" s="85"/>
    </row>
    <row r="3738" spans="1:36" ht="16.5" thickTop="1" thickBot="1">
      <c r="A3738" s="105">
        <f t="shared" si="875"/>
        <v>584</v>
      </c>
      <c r="B3738" s="114" t="s">
        <v>3604</v>
      </c>
      <c r="C3738" s="113">
        <v>1959</v>
      </c>
      <c r="D3738" s="107">
        <v>2010</v>
      </c>
      <c r="E3738" s="114" t="s">
        <v>80</v>
      </c>
      <c r="F3738" s="107">
        <v>2</v>
      </c>
      <c r="G3738" s="107">
        <v>2</v>
      </c>
      <c r="H3738" s="111">
        <v>643.79999999999995</v>
      </c>
      <c r="I3738" s="111">
        <v>428.6</v>
      </c>
      <c r="J3738" s="111">
        <v>428.6</v>
      </c>
      <c r="K3738" s="125">
        <v>37</v>
      </c>
      <c r="L3738" s="110">
        <f t="shared" si="874"/>
        <v>6153047.6819999991</v>
      </c>
      <c r="M3738" s="108"/>
      <c r="N3738" s="108"/>
      <c r="O3738" s="108"/>
      <c r="P3738" s="110">
        <f>'Форма 2'!C3738-M3738-N3738-O3738</f>
        <v>6153047.6819999991</v>
      </c>
      <c r="Q3738" s="111">
        <f t="shared" si="876"/>
        <v>14356.154181054593</v>
      </c>
      <c r="R3738" s="111">
        <f t="shared" si="877"/>
        <v>14356.154181054593</v>
      </c>
      <c r="S3738" s="112" t="s">
        <v>2152</v>
      </c>
      <c r="T3738" s="107" t="s">
        <v>82</v>
      </c>
      <c r="U3738" s="217"/>
      <c r="V3738" s="85"/>
      <c r="W3738" s="85"/>
      <c r="X3738" s="85"/>
      <c r="Y3738" s="85"/>
      <c r="Z3738" s="85"/>
      <c r="AA3738" s="85"/>
      <c r="AB3738" s="86"/>
      <c r="AC3738" s="86"/>
      <c r="AD3738" s="85">
        <v>1</v>
      </c>
      <c r="AE3738" s="85"/>
      <c r="AF3738" s="85"/>
      <c r="AG3738" s="85"/>
      <c r="AH3738" s="85"/>
      <c r="AI3738" s="85"/>
      <c r="AJ3738" s="85"/>
    </row>
    <row r="3739" spans="1:36" ht="16.5" thickTop="1" thickBot="1">
      <c r="A3739" s="105">
        <f t="shared" si="875"/>
        <v>585</v>
      </c>
      <c r="B3739" s="114" t="s">
        <v>3605</v>
      </c>
      <c r="C3739" s="113">
        <v>1959</v>
      </c>
      <c r="D3739" s="107">
        <v>2010</v>
      </c>
      <c r="E3739" s="114" t="s">
        <v>80</v>
      </c>
      <c r="F3739" s="107">
        <v>2</v>
      </c>
      <c r="G3739" s="107">
        <v>2</v>
      </c>
      <c r="H3739" s="111">
        <v>628.20000000000005</v>
      </c>
      <c r="I3739" s="111">
        <v>411.3</v>
      </c>
      <c r="J3739" s="111">
        <v>411.3</v>
      </c>
      <c r="K3739" s="125">
        <v>35</v>
      </c>
      <c r="L3739" s="110">
        <f t="shared" si="874"/>
        <v>6003952.398</v>
      </c>
      <c r="M3739" s="108"/>
      <c r="N3739" s="108"/>
      <c r="O3739" s="108"/>
      <c r="P3739" s="110">
        <f>'Форма 2'!C3739-M3739-N3739-O3739</f>
        <v>6003952.398</v>
      </c>
      <c r="Q3739" s="111">
        <f t="shared" si="876"/>
        <v>14597.501575492341</v>
      </c>
      <c r="R3739" s="111">
        <f t="shared" si="877"/>
        <v>14597.501575492341</v>
      </c>
      <c r="S3739" s="112" t="s">
        <v>2152</v>
      </c>
      <c r="T3739" s="107" t="s">
        <v>82</v>
      </c>
      <c r="U3739" s="217"/>
      <c r="V3739" s="85"/>
      <c r="W3739" s="85"/>
      <c r="X3739" s="85"/>
      <c r="Y3739" s="85"/>
      <c r="Z3739" s="85"/>
      <c r="AA3739" s="85"/>
      <c r="AB3739" s="86"/>
      <c r="AC3739" s="86"/>
      <c r="AD3739" s="85">
        <v>1</v>
      </c>
      <c r="AE3739" s="85"/>
      <c r="AF3739" s="85"/>
      <c r="AG3739" s="85"/>
      <c r="AH3739" s="85"/>
      <c r="AI3739" s="85"/>
      <c r="AJ3739" s="85"/>
    </row>
    <row r="3740" spans="1:36" ht="16.5" thickTop="1" thickBot="1">
      <c r="A3740" s="105">
        <f t="shared" si="875"/>
        <v>586</v>
      </c>
      <c r="B3740" s="114" t="s">
        <v>3606</v>
      </c>
      <c r="C3740" s="113">
        <v>1965</v>
      </c>
      <c r="D3740" s="107"/>
      <c r="E3740" s="114" t="s">
        <v>94</v>
      </c>
      <c r="F3740" s="107">
        <v>5</v>
      </c>
      <c r="G3740" s="107">
        <v>3</v>
      </c>
      <c r="H3740" s="111">
        <v>2764.3</v>
      </c>
      <c r="I3740" s="111">
        <v>2498.8000000000002</v>
      </c>
      <c r="J3740" s="111">
        <v>2498.8000000000002</v>
      </c>
      <c r="K3740" s="125">
        <v>116</v>
      </c>
      <c r="L3740" s="110">
        <f t="shared" si="874"/>
        <v>12449080.336000003</v>
      </c>
      <c r="M3740" s="108"/>
      <c r="N3740" s="108"/>
      <c r="O3740" s="108"/>
      <c r="P3740" s="110">
        <f>'Форма 2'!C3740-M3740-N3740-O3740</f>
        <v>12449080.336000003</v>
      </c>
      <c r="Q3740" s="111">
        <f t="shared" si="876"/>
        <v>4982.0235056827287</v>
      </c>
      <c r="R3740" s="111">
        <f t="shared" si="877"/>
        <v>4982.0235056827287</v>
      </c>
      <c r="S3740" s="112" t="s">
        <v>2152</v>
      </c>
      <c r="T3740" s="107" t="s">
        <v>82</v>
      </c>
      <c r="U3740" s="217"/>
      <c r="V3740" s="85"/>
      <c r="W3740" s="85"/>
      <c r="X3740" s="85"/>
      <c r="Y3740" s="85"/>
      <c r="Z3740" s="85"/>
      <c r="AA3740" s="85"/>
      <c r="AB3740" s="86"/>
      <c r="AC3740" s="86"/>
      <c r="AD3740" s="85">
        <v>1</v>
      </c>
      <c r="AE3740" s="85"/>
      <c r="AF3740" s="85"/>
      <c r="AG3740" s="85"/>
      <c r="AH3740" s="85"/>
      <c r="AI3740" s="85"/>
      <c r="AJ3740" s="85"/>
    </row>
    <row r="3741" spans="1:36" ht="16.5" thickTop="1" thickBot="1">
      <c r="A3741" s="105">
        <f t="shared" si="875"/>
        <v>587</v>
      </c>
      <c r="B3741" s="114" t="s">
        <v>3607</v>
      </c>
      <c r="C3741" s="113">
        <v>1958</v>
      </c>
      <c r="D3741" s="107"/>
      <c r="E3741" s="114" t="s">
        <v>94</v>
      </c>
      <c r="F3741" s="107">
        <v>2</v>
      </c>
      <c r="G3741" s="107">
        <v>2</v>
      </c>
      <c r="H3741" s="111">
        <v>733</v>
      </c>
      <c r="I3741" s="111">
        <v>666.4</v>
      </c>
      <c r="J3741" s="111">
        <v>666.4</v>
      </c>
      <c r="K3741" s="125">
        <v>29</v>
      </c>
      <c r="L3741" s="110">
        <f t="shared" si="874"/>
        <v>1958033.58</v>
      </c>
      <c r="M3741" s="108"/>
      <c r="N3741" s="108"/>
      <c r="O3741" s="108"/>
      <c r="P3741" s="110">
        <f>'Форма 2'!C3741-M3741-N3741-O3741</f>
        <v>1958033.58</v>
      </c>
      <c r="Q3741" s="111">
        <f t="shared" si="876"/>
        <v>2938.225660264106</v>
      </c>
      <c r="R3741" s="111">
        <f t="shared" si="877"/>
        <v>2938.225660264106</v>
      </c>
      <c r="S3741" s="112" t="s">
        <v>2152</v>
      </c>
      <c r="T3741" s="107" t="s">
        <v>82</v>
      </c>
      <c r="U3741" s="217"/>
      <c r="V3741" s="85"/>
      <c r="W3741" s="85"/>
      <c r="X3741" s="85"/>
      <c r="Y3741" s="85"/>
      <c r="Z3741" s="85"/>
      <c r="AA3741" s="85"/>
      <c r="AB3741" s="86"/>
      <c r="AC3741" s="86"/>
      <c r="AD3741" s="85"/>
      <c r="AE3741" s="85"/>
      <c r="AF3741" s="85"/>
      <c r="AG3741" s="85"/>
      <c r="AH3741" s="85">
        <v>1</v>
      </c>
      <c r="AI3741" s="85"/>
      <c r="AJ3741" s="85"/>
    </row>
    <row r="3742" spans="1:36" ht="16.5" thickTop="1" thickBot="1">
      <c r="A3742" s="105">
        <f t="shared" si="875"/>
        <v>588</v>
      </c>
      <c r="B3742" s="114" t="s">
        <v>3608</v>
      </c>
      <c r="C3742" s="113">
        <v>1954</v>
      </c>
      <c r="D3742" s="107"/>
      <c r="E3742" s="114" t="s">
        <v>94</v>
      </c>
      <c r="F3742" s="107">
        <v>2</v>
      </c>
      <c r="G3742" s="107">
        <v>2</v>
      </c>
      <c r="H3742" s="111">
        <v>759.3</v>
      </c>
      <c r="I3742" s="111">
        <v>659.3</v>
      </c>
      <c r="J3742" s="111">
        <v>659.3</v>
      </c>
      <c r="K3742" s="125">
        <v>27</v>
      </c>
      <c r="L3742" s="110">
        <f t="shared" si="874"/>
        <v>2590336.764</v>
      </c>
      <c r="M3742" s="108"/>
      <c r="N3742" s="108"/>
      <c r="O3742" s="108"/>
      <c r="P3742" s="110">
        <f>'Форма 2'!C3742-M3742-N3742-O3742</f>
        <v>2590336.764</v>
      </c>
      <c r="Q3742" s="111">
        <f t="shared" si="876"/>
        <v>3928.9197087820417</v>
      </c>
      <c r="R3742" s="111">
        <f t="shared" si="877"/>
        <v>3928.9197087820417</v>
      </c>
      <c r="S3742" s="112" t="s">
        <v>2152</v>
      </c>
      <c r="T3742" s="107" t="s">
        <v>82</v>
      </c>
      <c r="U3742" s="217">
        <v>1</v>
      </c>
      <c r="V3742" s="85"/>
      <c r="W3742" s="85"/>
      <c r="X3742" s="85"/>
      <c r="Y3742" s="85"/>
      <c r="Z3742" s="85"/>
      <c r="AA3742" s="85"/>
      <c r="AB3742" s="86"/>
      <c r="AC3742" s="86"/>
      <c r="AD3742" s="85"/>
      <c r="AE3742" s="85"/>
      <c r="AF3742" s="85"/>
      <c r="AG3742" s="85"/>
      <c r="AH3742" s="85">
        <v>1</v>
      </c>
      <c r="AI3742" s="85"/>
      <c r="AJ3742" s="85"/>
    </row>
    <row r="3743" spans="1:36" ht="16.5" thickTop="1" thickBot="1">
      <c r="A3743" s="105">
        <f t="shared" si="875"/>
        <v>589</v>
      </c>
      <c r="B3743" s="114" t="s">
        <v>3609</v>
      </c>
      <c r="C3743" s="113">
        <v>1964</v>
      </c>
      <c r="D3743" s="107"/>
      <c r="E3743" s="114" t="s">
        <v>239</v>
      </c>
      <c r="F3743" s="107">
        <v>5</v>
      </c>
      <c r="G3743" s="107">
        <v>4</v>
      </c>
      <c r="H3743" s="111">
        <v>3531.8</v>
      </c>
      <c r="I3743" s="111">
        <v>3222</v>
      </c>
      <c r="J3743" s="111">
        <v>3076.6</v>
      </c>
      <c r="K3743" s="125">
        <v>158</v>
      </c>
      <c r="L3743" s="110">
        <f t="shared" si="874"/>
        <v>15905531.936000003</v>
      </c>
      <c r="M3743" s="108"/>
      <c r="N3743" s="108"/>
      <c r="O3743" s="108"/>
      <c r="P3743" s="110">
        <f>'Форма 2'!C3743-M3743-N3743-O3743</f>
        <v>15905531.936000003</v>
      </c>
      <c r="Q3743" s="111">
        <f t="shared" si="876"/>
        <v>4936.5400173805101</v>
      </c>
      <c r="R3743" s="111">
        <f t="shared" si="877"/>
        <v>4936.5400173805101</v>
      </c>
      <c r="S3743" s="112" t="s">
        <v>2152</v>
      </c>
      <c r="T3743" s="107" t="s">
        <v>82</v>
      </c>
      <c r="U3743" s="217"/>
      <c r="V3743" s="85"/>
      <c r="W3743" s="85"/>
      <c r="X3743" s="85"/>
      <c r="Y3743" s="85"/>
      <c r="Z3743" s="85"/>
      <c r="AA3743" s="85"/>
      <c r="AB3743" s="86"/>
      <c r="AC3743" s="86"/>
      <c r="AD3743" s="85">
        <v>1</v>
      </c>
      <c r="AE3743" s="85"/>
      <c r="AF3743" s="85"/>
      <c r="AG3743" s="85"/>
      <c r="AH3743" s="85"/>
      <c r="AI3743" s="85"/>
      <c r="AJ3743" s="85"/>
    </row>
    <row r="3744" spans="1:36" ht="16.5" thickTop="1" thickBot="1">
      <c r="A3744" s="105">
        <f t="shared" si="875"/>
        <v>590</v>
      </c>
      <c r="B3744" s="114" t="s">
        <v>3610</v>
      </c>
      <c r="C3744" s="113">
        <v>1972</v>
      </c>
      <c r="D3744" s="107">
        <v>2010</v>
      </c>
      <c r="E3744" s="114" t="s">
        <v>94</v>
      </c>
      <c r="F3744" s="107">
        <v>5</v>
      </c>
      <c r="G3744" s="107">
        <v>8</v>
      </c>
      <c r="H3744" s="111">
        <v>6036.88</v>
      </c>
      <c r="I3744" s="111">
        <v>5900</v>
      </c>
      <c r="J3744" s="111">
        <v>5900</v>
      </c>
      <c r="K3744" s="125">
        <v>205</v>
      </c>
      <c r="L3744" s="110">
        <f t="shared" si="874"/>
        <v>61588189.391199999</v>
      </c>
      <c r="M3744" s="108"/>
      <c r="N3744" s="108"/>
      <c r="O3744" s="108"/>
      <c r="P3744" s="110">
        <f>'Форма 2'!C3744-M3744-N3744-O3744</f>
        <v>61588189.391199999</v>
      </c>
      <c r="Q3744" s="111">
        <f t="shared" si="876"/>
        <v>10438.676168</v>
      </c>
      <c r="R3744" s="111">
        <f t="shared" si="877"/>
        <v>10438.676168</v>
      </c>
      <c r="S3744" s="112" t="s">
        <v>2152</v>
      </c>
      <c r="T3744" s="107" t="s">
        <v>92</v>
      </c>
      <c r="U3744" s="217"/>
      <c r="V3744" s="85"/>
      <c r="W3744" s="85"/>
      <c r="X3744" s="85"/>
      <c r="Y3744" s="85"/>
      <c r="Z3744" s="85"/>
      <c r="AA3744" s="85"/>
      <c r="AB3744" s="86"/>
      <c r="AC3744" s="86"/>
      <c r="AD3744" s="85">
        <v>1</v>
      </c>
      <c r="AE3744" s="85">
        <v>1</v>
      </c>
      <c r="AF3744" s="85">
        <v>1</v>
      </c>
      <c r="AG3744" s="85"/>
      <c r="AH3744" s="85"/>
      <c r="AI3744" s="85"/>
      <c r="AJ3744" s="85"/>
    </row>
    <row r="3745" spans="1:36" ht="16.5" thickTop="1" thickBot="1">
      <c r="A3745" s="105">
        <f t="shared" si="875"/>
        <v>591</v>
      </c>
      <c r="B3745" s="114" t="s">
        <v>3611</v>
      </c>
      <c r="C3745" s="113">
        <v>1962</v>
      </c>
      <c r="D3745" s="107"/>
      <c r="E3745" s="114" t="s">
        <v>239</v>
      </c>
      <c r="F3745" s="107">
        <v>5</v>
      </c>
      <c r="G3745" s="107">
        <v>4</v>
      </c>
      <c r="H3745" s="111">
        <v>3578.9</v>
      </c>
      <c r="I3745" s="111">
        <v>3576.9</v>
      </c>
      <c r="J3745" s="111">
        <v>3576.9</v>
      </c>
      <c r="K3745" s="125">
        <v>114</v>
      </c>
      <c r="L3745" s="110">
        <f>SUM(M3745:P3745)</f>
        <v>16117647.728000002</v>
      </c>
      <c r="M3745" s="108"/>
      <c r="N3745" s="108"/>
      <c r="O3745" s="108"/>
      <c r="P3745" s="110">
        <f>'Форма 2'!C3745-M3745-N3745-O3745</f>
        <v>16117647.728000002</v>
      </c>
      <c r="Q3745" s="111">
        <f>L3745/I3745</f>
        <v>4506.0381134501949</v>
      </c>
      <c r="R3745" s="111">
        <f>Q3745</f>
        <v>4506.0381134501949</v>
      </c>
      <c r="S3745" s="112" t="s">
        <v>2152</v>
      </c>
      <c r="T3745" s="107" t="s">
        <v>92</v>
      </c>
      <c r="U3745" s="217"/>
      <c r="V3745" s="85"/>
      <c r="W3745" s="85"/>
      <c r="X3745" s="85"/>
      <c r="Y3745" s="85"/>
      <c r="Z3745" s="85"/>
      <c r="AA3745" s="85"/>
      <c r="AB3745" s="86"/>
      <c r="AC3745" s="86"/>
      <c r="AD3745" s="85">
        <v>1</v>
      </c>
      <c r="AE3745" s="85"/>
      <c r="AF3745" s="85"/>
      <c r="AG3745" s="85"/>
      <c r="AH3745" s="85"/>
      <c r="AI3745" s="85"/>
      <c r="AJ3745" s="85"/>
    </row>
    <row r="3746" spans="1:36" ht="16.5" thickTop="1" thickBot="1">
      <c r="A3746" s="105">
        <f t="shared" si="875"/>
        <v>592</v>
      </c>
      <c r="B3746" s="114" t="s">
        <v>5150</v>
      </c>
      <c r="C3746" s="107">
        <v>1963</v>
      </c>
      <c r="D3746" s="107"/>
      <c r="E3746" s="114" t="s">
        <v>239</v>
      </c>
      <c r="F3746" s="107">
        <v>5</v>
      </c>
      <c r="G3746" s="107">
        <v>4</v>
      </c>
      <c r="H3746" s="111">
        <v>3518.1</v>
      </c>
      <c r="I3746" s="111">
        <v>3475</v>
      </c>
      <c r="J3746" s="111">
        <v>3475</v>
      </c>
      <c r="K3746" s="241">
        <v>168</v>
      </c>
      <c r="L3746" s="110">
        <f>SUM(M3746:P3746)</f>
        <v>9031959.5439999998</v>
      </c>
      <c r="M3746" s="108"/>
      <c r="N3746" s="108"/>
      <c r="O3746" s="108"/>
      <c r="P3746" s="110">
        <f>'Форма 2'!C3746-M3746-N3746-O3746</f>
        <v>9031959.5439999998</v>
      </c>
      <c r="Q3746" s="111">
        <f>L3746/I3746</f>
        <v>2599.1250486330937</v>
      </c>
      <c r="R3746" s="111">
        <f>Q3746</f>
        <v>2599.1250486330937</v>
      </c>
      <c r="S3746" s="112" t="s">
        <v>2152</v>
      </c>
      <c r="T3746" s="107" t="s">
        <v>92</v>
      </c>
      <c r="U3746" s="219"/>
      <c r="V3746" s="153">
        <v>1</v>
      </c>
      <c r="W3746" s="153"/>
      <c r="X3746" s="153"/>
      <c r="Y3746" s="153"/>
      <c r="Z3746" s="153"/>
      <c r="AA3746" s="153"/>
      <c r="AB3746" s="86"/>
      <c r="AC3746" s="86"/>
      <c r="AD3746" s="153"/>
      <c r="AE3746" s="153"/>
      <c r="AF3746" s="153"/>
      <c r="AG3746" s="85" t="s">
        <v>24</v>
      </c>
      <c r="AH3746" s="153"/>
      <c r="AI3746" s="153"/>
      <c r="AJ3746" s="153"/>
    </row>
    <row r="3747" spans="1:36" ht="16.5" thickTop="1" thickBot="1">
      <c r="A3747" s="105">
        <f t="shared" si="875"/>
        <v>593</v>
      </c>
      <c r="B3747" s="114" t="s">
        <v>1703</v>
      </c>
      <c r="C3747" s="113">
        <v>1963</v>
      </c>
      <c r="D3747" s="107"/>
      <c r="E3747" s="114" t="s">
        <v>94</v>
      </c>
      <c r="F3747" s="107">
        <v>5</v>
      </c>
      <c r="G3747" s="107">
        <v>3</v>
      </c>
      <c r="H3747" s="111">
        <v>2533</v>
      </c>
      <c r="I3747" s="111">
        <v>1560</v>
      </c>
      <c r="J3747" s="111">
        <v>1560</v>
      </c>
      <c r="K3747" s="125">
        <v>124</v>
      </c>
      <c r="L3747" s="110">
        <f>SUM(M3747:P3747)</f>
        <v>11407416.160000002</v>
      </c>
      <c r="M3747" s="108"/>
      <c r="N3747" s="108"/>
      <c r="O3747" s="108"/>
      <c r="P3747" s="110">
        <f>'Форма 2'!C3747-M3747-N3747-O3747</f>
        <v>11407416.160000002</v>
      </c>
      <c r="Q3747" s="111">
        <f>L3747/I3747</f>
        <v>7312.4462564102578</v>
      </c>
      <c r="R3747" s="111">
        <f>Q3747</f>
        <v>7312.4462564102578</v>
      </c>
      <c r="S3747" s="112" t="s">
        <v>2152</v>
      </c>
      <c r="T3747" s="107" t="s">
        <v>92</v>
      </c>
      <c r="U3747" s="217"/>
      <c r="V3747" s="85"/>
      <c r="W3747" s="85"/>
      <c r="X3747" s="85"/>
      <c r="Y3747" s="85"/>
      <c r="Z3747" s="85"/>
      <c r="AA3747" s="85"/>
      <c r="AB3747" s="86"/>
      <c r="AC3747" s="86"/>
      <c r="AD3747" s="85">
        <v>1</v>
      </c>
      <c r="AE3747" s="85"/>
      <c r="AF3747" s="85"/>
      <c r="AG3747" s="85"/>
      <c r="AH3747" s="85"/>
      <c r="AI3747" s="85"/>
      <c r="AJ3747" s="85"/>
    </row>
    <row r="3748" spans="1:36" ht="16.5" thickTop="1" thickBot="1">
      <c r="A3748" s="105">
        <f t="shared" si="875"/>
        <v>594</v>
      </c>
      <c r="B3748" s="114" t="s">
        <v>5151</v>
      </c>
      <c r="C3748" s="107">
        <v>1994</v>
      </c>
      <c r="D3748" s="107"/>
      <c r="E3748" s="114" t="s">
        <v>91</v>
      </c>
      <c r="F3748" s="107">
        <v>16</v>
      </c>
      <c r="G3748" s="107">
        <v>1</v>
      </c>
      <c r="H3748" s="111">
        <v>5386.1</v>
      </c>
      <c r="I3748" s="111">
        <v>5386.1</v>
      </c>
      <c r="J3748" s="111">
        <v>5386.1</v>
      </c>
      <c r="K3748" s="241">
        <v>176</v>
      </c>
      <c r="L3748" s="110">
        <f t="shared" ref="L3748" si="878">SUM(M3748:P3748)</f>
        <v>7999028.9199999999</v>
      </c>
      <c r="M3748" s="108"/>
      <c r="N3748" s="108"/>
      <c r="O3748" s="108"/>
      <c r="P3748" s="110">
        <f>'Форма 2'!C3748-M3748-N3748-O3748</f>
        <v>7999028.9199999999</v>
      </c>
      <c r="Q3748" s="111">
        <f t="shared" ref="Q3748" si="879">L3748/I3748</f>
        <v>1485.1244722526503</v>
      </c>
      <c r="R3748" s="111">
        <f t="shared" ref="R3748" si="880">Q3748</f>
        <v>1485.1244722526503</v>
      </c>
      <c r="S3748" s="112" t="s">
        <v>2152</v>
      </c>
      <c r="T3748" s="107" t="s">
        <v>92</v>
      </c>
      <c r="U3748" s="219"/>
      <c r="V3748" s="153"/>
      <c r="W3748" s="153"/>
      <c r="X3748" s="153"/>
      <c r="Y3748" s="153"/>
      <c r="Z3748" s="153"/>
      <c r="AA3748" s="153"/>
      <c r="AB3748" s="86">
        <v>2</v>
      </c>
      <c r="AC3748" s="86">
        <f>3930316.8+4068712.12</f>
        <v>7999028.9199999999</v>
      </c>
      <c r="AD3748" s="153"/>
      <c r="AE3748" s="153"/>
      <c r="AF3748" s="153"/>
      <c r="AG3748" s="85"/>
      <c r="AH3748" s="153"/>
      <c r="AI3748" s="153"/>
      <c r="AJ3748" s="153"/>
    </row>
    <row r="3749" spans="1:36" ht="16.5" thickTop="1" thickBot="1">
      <c r="A3749" s="105">
        <f t="shared" si="875"/>
        <v>595</v>
      </c>
      <c r="B3749" s="114" t="s">
        <v>3612</v>
      </c>
      <c r="C3749" s="113">
        <v>1985</v>
      </c>
      <c r="D3749" s="107"/>
      <c r="E3749" s="114" t="s">
        <v>94</v>
      </c>
      <c r="F3749" s="107">
        <v>9</v>
      </c>
      <c r="G3749" s="107">
        <v>5</v>
      </c>
      <c r="H3749" s="111">
        <v>12749.3</v>
      </c>
      <c r="I3749" s="111">
        <v>11289.2</v>
      </c>
      <c r="J3749" s="111">
        <v>9742.2000000000007</v>
      </c>
      <c r="K3749" s="125">
        <v>376</v>
      </c>
      <c r="L3749" s="110">
        <f t="shared" si="874"/>
        <v>25939868.141999997</v>
      </c>
      <c r="M3749" s="108"/>
      <c r="N3749" s="108"/>
      <c r="O3749" s="108"/>
      <c r="P3749" s="110">
        <f>'Форма 2'!C3749-M3749-N3749-O3749</f>
        <v>25939868.141999997</v>
      </c>
      <c r="Q3749" s="111">
        <f t="shared" si="876"/>
        <v>2297.7596412500438</v>
      </c>
      <c r="R3749" s="111">
        <f t="shared" si="877"/>
        <v>2297.7596412500438</v>
      </c>
      <c r="S3749" s="112" t="s">
        <v>2152</v>
      </c>
      <c r="T3749" s="107" t="s">
        <v>82</v>
      </c>
      <c r="U3749" s="217"/>
      <c r="V3749" s="85"/>
      <c r="W3749" s="85"/>
      <c r="X3749" s="85">
        <v>1</v>
      </c>
      <c r="Y3749" s="85"/>
      <c r="Z3749" s="85"/>
      <c r="AA3749" s="85">
        <v>1</v>
      </c>
      <c r="AB3749" s="168">
        <v>5</v>
      </c>
      <c r="AC3749" s="86">
        <f>2778508.92*AB3749</f>
        <v>13892544.6</v>
      </c>
      <c r="AD3749" s="85"/>
      <c r="AE3749" s="85"/>
      <c r="AF3749" s="85"/>
      <c r="AG3749" s="85"/>
      <c r="AH3749" s="85"/>
      <c r="AI3749" s="85"/>
      <c r="AJ3749" s="85"/>
    </row>
    <row r="3750" spans="1:36" ht="16.5" thickTop="1" thickBot="1">
      <c r="A3750" s="105">
        <f t="shared" si="875"/>
        <v>596</v>
      </c>
      <c r="B3750" s="119" t="s">
        <v>722</v>
      </c>
      <c r="C3750" s="123">
        <v>1968</v>
      </c>
      <c r="D3750" s="105"/>
      <c r="E3750" s="106" t="s">
        <v>91</v>
      </c>
      <c r="F3750" s="107">
        <v>5</v>
      </c>
      <c r="G3750" s="105">
        <v>6</v>
      </c>
      <c r="H3750" s="111">
        <v>4355.7</v>
      </c>
      <c r="I3750" s="111">
        <v>3109.2999999999997</v>
      </c>
      <c r="J3750" s="111">
        <v>3109.2999999999997</v>
      </c>
      <c r="K3750" s="109">
        <v>218</v>
      </c>
      <c r="L3750" s="110">
        <f t="shared" si="874"/>
        <v>471580.43000000005</v>
      </c>
      <c r="M3750" s="108"/>
      <c r="N3750" s="108"/>
      <c r="O3750" s="108"/>
      <c r="P3750" s="110">
        <f>'Форма 2'!C3750-M3750-N3750-O3750</f>
        <v>471580.43000000005</v>
      </c>
      <c r="Q3750" s="111">
        <f t="shared" si="876"/>
        <v>151.66771620622009</v>
      </c>
      <c r="R3750" s="111">
        <f t="shared" si="877"/>
        <v>151.66771620622009</v>
      </c>
      <c r="S3750" s="112" t="s">
        <v>2152</v>
      </c>
      <c r="T3750" s="107" t="s">
        <v>82</v>
      </c>
      <c r="U3750" s="217"/>
      <c r="V3750" s="85"/>
      <c r="W3750" s="85"/>
      <c r="X3750" s="85"/>
      <c r="Y3750" s="85"/>
      <c r="Z3750" s="172"/>
      <c r="AA3750" s="172"/>
      <c r="AB3750" s="171"/>
      <c r="AC3750" s="154"/>
      <c r="AD3750" s="85"/>
      <c r="AE3750" s="85"/>
      <c r="AF3750" s="85"/>
      <c r="AG3750" s="166" t="s">
        <v>5105</v>
      </c>
      <c r="AH3750" s="85"/>
      <c r="AI3750" s="85"/>
      <c r="AJ3750" s="85"/>
    </row>
    <row r="3751" spans="1:36" ht="16.5" thickTop="1" thickBot="1">
      <c r="A3751" s="105">
        <f t="shared" si="875"/>
        <v>597</v>
      </c>
      <c r="B3751" s="119" t="s">
        <v>3613</v>
      </c>
      <c r="C3751" s="123">
        <v>1970</v>
      </c>
      <c r="D3751" s="105"/>
      <c r="E3751" s="106" t="s">
        <v>94</v>
      </c>
      <c r="F3751" s="107">
        <v>5</v>
      </c>
      <c r="G3751" s="105">
        <v>4</v>
      </c>
      <c r="H3751" s="111">
        <v>2610</v>
      </c>
      <c r="I3751" s="111">
        <v>1870.3</v>
      </c>
      <c r="J3751" s="111">
        <v>1870.3</v>
      </c>
      <c r="K3751" s="109">
        <v>102</v>
      </c>
      <c r="L3751" s="110">
        <f t="shared" ref="L3751:L3816" si="881">SUM(M3751:P3751)</f>
        <v>4440158.0999999996</v>
      </c>
      <c r="M3751" s="108"/>
      <c r="N3751" s="108"/>
      <c r="O3751" s="108"/>
      <c r="P3751" s="110">
        <f>'Форма 2'!C3751-M3751-N3751-O3751</f>
        <v>4440158.0999999996</v>
      </c>
      <c r="Q3751" s="111">
        <f t="shared" si="876"/>
        <v>2374.0352349890391</v>
      </c>
      <c r="R3751" s="111">
        <f t="shared" si="877"/>
        <v>2374.0352349890391</v>
      </c>
      <c r="S3751" s="112" t="s">
        <v>2152</v>
      </c>
      <c r="T3751" s="107" t="s">
        <v>92</v>
      </c>
      <c r="U3751" s="217">
        <v>1</v>
      </c>
      <c r="V3751" s="85"/>
      <c r="W3751" s="85"/>
      <c r="X3751" s="85">
        <v>1</v>
      </c>
      <c r="Y3751" s="85">
        <v>1</v>
      </c>
      <c r="Z3751" s="85"/>
      <c r="AA3751" s="85"/>
      <c r="AB3751" s="86"/>
      <c r="AC3751" s="86"/>
      <c r="AD3751" s="85"/>
      <c r="AE3751" s="85"/>
      <c r="AF3751" s="85"/>
      <c r="AG3751" s="85"/>
      <c r="AH3751" s="85"/>
      <c r="AI3751" s="85"/>
      <c r="AJ3751" s="85"/>
    </row>
    <row r="3752" spans="1:36" ht="16.5" thickTop="1" thickBot="1">
      <c r="A3752" s="105">
        <f t="shared" si="875"/>
        <v>598</v>
      </c>
      <c r="B3752" s="119" t="s">
        <v>3614</v>
      </c>
      <c r="C3752" s="123">
        <v>1989</v>
      </c>
      <c r="D3752" s="105"/>
      <c r="E3752" s="106" t="s">
        <v>94</v>
      </c>
      <c r="F3752" s="107">
        <v>9</v>
      </c>
      <c r="G3752" s="105">
        <v>1</v>
      </c>
      <c r="H3752" s="111">
        <v>2319.6</v>
      </c>
      <c r="I3752" s="111">
        <v>1978.1</v>
      </c>
      <c r="J3752" s="111">
        <v>1978.1</v>
      </c>
      <c r="K3752" s="109">
        <v>89</v>
      </c>
      <c r="L3752" s="110">
        <f t="shared" si="881"/>
        <v>5194888.8059999999</v>
      </c>
      <c r="M3752" s="108"/>
      <c r="N3752" s="108"/>
      <c r="O3752" s="108"/>
      <c r="P3752" s="110">
        <f>'Форма 2'!C3752-M3752-N3752-O3752</f>
        <v>5194888.8059999999</v>
      </c>
      <c r="Q3752" s="111">
        <f t="shared" si="876"/>
        <v>2626.2013073151006</v>
      </c>
      <c r="R3752" s="111">
        <f t="shared" si="877"/>
        <v>2626.2013073151006</v>
      </c>
      <c r="S3752" s="112" t="s">
        <v>2152</v>
      </c>
      <c r="T3752" s="107" t="s">
        <v>82</v>
      </c>
      <c r="U3752" s="217"/>
      <c r="V3752" s="85"/>
      <c r="W3752" s="85"/>
      <c r="X3752" s="85"/>
      <c r="Y3752" s="85"/>
      <c r="Z3752" s="85"/>
      <c r="AA3752" s="85"/>
      <c r="AB3752" s="86"/>
      <c r="AC3752" s="86"/>
      <c r="AD3752" s="85">
        <v>1</v>
      </c>
      <c r="AE3752" s="85"/>
      <c r="AF3752" s="85"/>
      <c r="AG3752" s="85"/>
      <c r="AH3752" s="85"/>
      <c r="AI3752" s="85"/>
      <c r="AJ3752" s="85"/>
    </row>
    <row r="3753" spans="1:36" ht="16.5" thickTop="1" thickBot="1">
      <c r="A3753" s="105">
        <f t="shared" si="875"/>
        <v>599</v>
      </c>
      <c r="B3753" s="114" t="s">
        <v>3615</v>
      </c>
      <c r="C3753" s="113">
        <v>1977</v>
      </c>
      <c r="D3753" s="107"/>
      <c r="E3753" s="114" t="s">
        <v>80</v>
      </c>
      <c r="F3753" s="107">
        <v>9</v>
      </c>
      <c r="G3753" s="107">
        <v>1</v>
      </c>
      <c r="H3753" s="111">
        <v>2006.25</v>
      </c>
      <c r="I3753" s="111">
        <v>1174.4000000000001</v>
      </c>
      <c r="J3753" s="111">
        <v>1174.4000000000001</v>
      </c>
      <c r="K3753" s="125">
        <v>99</v>
      </c>
      <c r="L3753" s="110">
        <f t="shared" si="881"/>
        <v>12675331.395</v>
      </c>
      <c r="M3753" s="108"/>
      <c r="N3753" s="108"/>
      <c r="O3753" s="108"/>
      <c r="P3753" s="110">
        <f>'Форма 2'!C3753-M3753-N3753-O3753</f>
        <v>12675331.395</v>
      </c>
      <c r="Q3753" s="111">
        <f t="shared" si="876"/>
        <v>10793.027413998636</v>
      </c>
      <c r="R3753" s="111">
        <f t="shared" si="877"/>
        <v>10793.027413998636</v>
      </c>
      <c r="S3753" s="112" t="s">
        <v>2152</v>
      </c>
      <c r="T3753" s="107" t="s">
        <v>82</v>
      </c>
      <c r="U3753" s="217"/>
      <c r="V3753" s="85"/>
      <c r="W3753" s="85"/>
      <c r="X3753" s="85"/>
      <c r="Y3753" s="85"/>
      <c r="Z3753" s="85"/>
      <c r="AA3753" s="85"/>
      <c r="AB3753" s="86"/>
      <c r="AC3753" s="86"/>
      <c r="AD3753" s="85">
        <v>1</v>
      </c>
      <c r="AE3753" s="85">
        <v>1</v>
      </c>
      <c r="AF3753" s="85">
        <v>1</v>
      </c>
      <c r="AG3753" s="85"/>
      <c r="AH3753" s="85"/>
      <c r="AI3753" s="85"/>
      <c r="AJ3753" s="85"/>
    </row>
    <row r="3754" spans="1:36" ht="16.5" thickTop="1" thickBot="1">
      <c r="A3754" s="105">
        <f t="shared" si="875"/>
        <v>600</v>
      </c>
      <c r="B3754" s="119" t="s">
        <v>723</v>
      </c>
      <c r="C3754" s="123">
        <v>1978</v>
      </c>
      <c r="D3754" s="105"/>
      <c r="E3754" s="106" t="s">
        <v>94</v>
      </c>
      <c r="F3754" s="107">
        <v>9</v>
      </c>
      <c r="G3754" s="105">
        <v>1</v>
      </c>
      <c r="H3754" s="111">
        <v>1946.1</v>
      </c>
      <c r="I3754" s="111">
        <v>1207.9000000000001</v>
      </c>
      <c r="J3754" s="111">
        <v>1207.9000000000001</v>
      </c>
      <c r="K3754" s="109">
        <v>89</v>
      </c>
      <c r="L3754" s="110">
        <f t="shared" si="881"/>
        <v>398164.77</v>
      </c>
      <c r="M3754" s="108"/>
      <c r="N3754" s="108"/>
      <c r="O3754" s="108"/>
      <c r="P3754" s="110">
        <f>'Форма 2'!C3754-M3754-N3754-O3754</f>
        <v>398164.77</v>
      </c>
      <c r="Q3754" s="111">
        <f t="shared" si="876"/>
        <v>329.63388525540194</v>
      </c>
      <c r="R3754" s="111">
        <f t="shared" si="877"/>
        <v>329.63388525540194</v>
      </c>
      <c r="S3754" s="112" t="s">
        <v>2152</v>
      </c>
      <c r="T3754" s="107" t="s">
        <v>82</v>
      </c>
      <c r="U3754" s="217"/>
      <c r="V3754" s="85"/>
      <c r="W3754" s="85"/>
      <c r="X3754" s="85"/>
      <c r="Y3754" s="85"/>
      <c r="Z3754" s="172"/>
      <c r="AA3754" s="172"/>
      <c r="AB3754" s="171"/>
      <c r="AC3754" s="154"/>
      <c r="AD3754" s="85"/>
      <c r="AE3754" s="85"/>
      <c r="AF3754" s="85"/>
      <c r="AG3754" s="166" t="s">
        <v>5105</v>
      </c>
      <c r="AH3754" s="85"/>
      <c r="AI3754" s="85"/>
      <c r="AJ3754" s="85"/>
    </row>
    <row r="3755" spans="1:36" ht="16.5" thickTop="1" thickBot="1">
      <c r="A3755" s="105">
        <f t="shared" si="875"/>
        <v>601</v>
      </c>
      <c r="B3755" s="119" t="s">
        <v>724</v>
      </c>
      <c r="C3755" s="123">
        <v>1980</v>
      </c>
      <c r="D3755" s="105"/>
      <c r="E3755" s="106" t="s">
        <v>94</v>
      </c>
      <c r="F3755" s="107">
        <v>9</v>
      </c>
      <c r="G3755" s="105">
        <v>1</v>
      </c>
      <c r="H3755" s="111">
        <v>2653.7</v>
      </c>
      <c r="I3755" s="111">
        <v>1977.6</v>
      </c>
      <c r="J3755" s="111">
        <v>1977.6</v>
      </c>
      <c r="K3755" s="109">
        <v>120</v>
      </c>
      <c r="L3755" s="110">
        <f t="shared" si="881"/>
        <v>471580.43000000005</v>
      </c>
      <c r="M3755" s="108"/>
      <c r="N3755" s="108"/>
      <c r="O3755" s="108"/>
      <c r="P3755" s="110">
        <f>'Форма 2'!C3755-M3755-N3755-O3755</f>
        <v>471580.43000000005</v>
      </c>
      <c r="Q3755" s="111">
        <f t="shared" si="876"/>
        <v>238.46097795307446</v>
      </c>
      <c r="R3755" s="111">
        <f t="shared" si="877"/>
        <v>238.46097795307446</v>
      </c>
      <c r="S3755" s="112" t="s">
        <v>2152</v>
      </c>
      <c r="T3755" s="107" t="s">
        <v>82</v>
      </c>
      <c r="U3755" s="217"/>
      <c r="V3755" s="85"/>
      <c r="W3755" s="85"/>
      <c r="X3755" s="85"/>
      <c r="Y3755" s="85"/>
      <c r="Z3755" s="172"/>
      <c r="AA3755" s="172"/>
      <c r="AB3755" s="171"/>
      <c r="AC3755" s="154"/>
      <c r="AD3755" s="85"/>
      <c r="AE3755" s="85"/>
      <c r="AF3755" s="85"/>
      <c r="AG3755" s="166" t="s">
        <v>5105</v>
      </c>
      <c r="AH3755" s="85"/>
      <c r="AI3755" s="85"/>
      <c r="AJ3755" s="85"/>
    </row>
    <row r="3756" spans="1:36" ht="16.5" thickTop="1" thickBot="1">
      <c r="A3756" s="105">
        <f t="shared" si="875"/>
        <v>602</v>
      </c>
      <c r="B3756" s="119" t="s">
        <v>725</v>
      </c>
      <c r="C3756" s="123">
        <v>1980</v>
      </c>
      <c r="D3756" s="105"/>
      <c r="E3756" s="106" t="s">
        <v>94</v>
      </c>
      <c r="F3756" s="107">
        <v>9</v>
      </c>
      <c r="G3756" s="105">
        <v>1</v>
      </c>
      <c r="H3756" s="111">
        <v>1936.2</v>
      </c>
      <c r="I3756" s="111">
        <v>1210.7</v>
      </c>
      <c r="J3756" s="111">
        <v>1210.7</v>
      </c>
      <c r="K3756" s="109">
        <v>84</v>
      </c>
      <c r="L3756" s="110">
        <f t="shared" si="881"/>
        <v>398164.77</v>
      </c>
      <c r="M3756" s="108"/>
      <c r="N3756" s="108"/>
      <c r="O3756" s="108"/>
      <c r="P3756" s="110">
        <f>'Форма 2'!C3756-M3756-N3756-O3756</f>
        <v>398164.77</v>
      </c>
      <c r="Q3756" s="111">
        <f t="shared" si="876"/>
        <v>328.87153712728173</v>
      </c>
      <c r="R3756" s="111">
        <f t="shared" si="877"/>
        <v>328.87153712728173</v>
      </c>
      <c r="S3756" s="112" t="s">
        <v>2152</v>
      </c>
      <c r="T3756" s="107" t="s">
        <v>82</v>
      </c>
      <c r="U3756" s="217"/>
      <c r="V3756" s="85"/>
      <c r="W3756" s="85"/>
      <c r="X3756" s="85"/>
      <c r="Y3756" s="85"/>
      <c r="Z3756" s="172"/>
      <c r="AA3756" s="172"/>
      <c r="AB3756" s="171"/>
      <c r="AC3756" s="154"/>
      <c r="AD3756" s="85"/>
      <c r="AE3756" s="85"/>
      <c r="AF3756" s="85"/>
      <c r="AG3756" s="166" t="s">
        <v>5105</v>
      </c>
      <c r="AH3756" s="85"/>
      <c r="AI3756" s="85"/>
      <c r="AJ3756" s="85"/>
    </row>
    <row r="3757" spans="1:36" ht="16.5" thickTop="1" thickBot="1">
      <c r="A3757" s="105">
        <f t="shared" si="875"/>
        <v>603</v>
      </c>
      <c r="B3757" s="114" t="s">
        <v>3616</v>
      </c>
      <c r="C3757" s="113">
        <v>1961</v>
      </c>
      <c r="D3757" s="107"/>
      <c r="E3757" s="114" t="s">
        <v>80</v>
      </c>
      <c r="F3757" s="107">
        <v>3</v>
      </c>
      <c r="G3757" s="107">
        <v>2</v>
      </c>
      <c r="H3757" s="111">
        <v>1065.8</v>
      </c>
      <c r="I3757" s="111">
        <v>810.1</v>
      </c>
      <c r="J3757" s="111">
        <v>810.1</v>
      </c>
      <c r="K3757" s="125">
        <v>46</v>
      </c>
      <c r="L3757" s="110">
        <f t="shared" si="881"/>
        <v>10186266.261999998</v>
      </c>
      <c r="M3757" s="108"/>
      <c r="N3757" s="108"/>
      <c r="O3757" s="108"/>
      <c r="P3757" s="110">
        <f>'Форма 2'!C3757-M3757-N3757-O3757</f>
        <v>10186266.261999998</v>
      </c>
      <c r="Q3757" s="111">
        <f t="shared" si="876"/>
        <v>12574.085004320452</v>
      </c>
      <c r="R3757" s="111">
        <f t="shared" si="877"/>
        <v>12574.085004320452</v>
      </c>
      <c r="S3757" s="112" t="s">
        <v>2152</v>
      </c>
      <c r="T3757" s="107" t="s">
        <v>82</v>
      </c>
      <c r="U3757" s="217"/>
      <c r="V3757" s="85"/>
      <c r="W3757" s="85"/>
      <c r="X3757" s="85"/>
      <c r="Y3757" s="85"/>
      <c r="Z3757" s="85"/>
      <c r="AA3757" s="85"/>
      <c r="AB3757" s="86"/>
      <c r="AC3757" s="86"/>
      <c r="AD3757" s="85">
        <v>1</v>
      </c>
      <c r="AE3757" s="85"/>
      <c r="AF3757" s="85"/>
      <c r="AG3757" s="85"/>
      <c r="AH3757" s="85"/>
      <c r="AI3757" s="85"/>
      <c r="AJ3757" s="85"/>
    </row>
    <row r="3758" spans="1:36" ht="16.5" thickTop="1" thickBot="1">
      <c r="A3758" s="105">
        <f t="shared" si="875"/>
        <v>604</v>
      </c>
      <c r="B3758" s="114" t="s">
        <v>3617</v>
      </c>
      <c r="C3758" s="113">
        <v>1962</v>
      </c>
      <c r="D3758" s="107"/>
      <c r="E3758" s="114" t="s">
        <v>80</v>
      </c>
      <c r="F3758" s="107">
        <v>4</v>
      </c>
      <c r="G3758" s="107">
        <v>2</v>
      </c>
      <c r="H3758" s="111">
        <v>1761.1</v>
      </c>
      <c r="I3758" s="111">
        <v>1301</v>
      </c>
      <c r="J3758" s="111">
        <v>1301</v>
      </c>
      <c r="K3758" s="125">
        <v>76</v>
      </c>
      <c r="L3758" s="110">
        <f t="shared" si="881"/>
        <v>7931149.0720000006</v>
      </c>
      <c r="M3758" s="108"/>
      <c r="N3758" s="108"/>
      <c r="O3758" s="108"/>
      <c r="P3758" s="110">
        <f>'Форма 2'!C3758-M3758-N3758-O3758</f>
        <v>7931149.0720000006</v>
      </c>
      <c r="Q3758" s="111">
        <f t="shared" si="876"/>
        <v>6096.1945211375869</v>
      </c>
      <c r="R3758" s="111">
        <f t="shared" si="877"/>
        <v>6096.1945211375869</v>
      </c>
      <c r="S3758" s="112" t="s">
        <v>2152</v>
      </c>
      <c r="T3758" s="107" t="s">
        <v>82</v>
      </c>
      <c r="U3758" s="217"/>
      <c r="V3758" s="85"/>
      <c r="W3758" s="85"/>
      <c r="X3758" s="85"/>
      <c r="Y3758" s="85"/>
      <c r="Z3758" s="85"/>
      <c r="AA3758" s="85"/>
      <c r="AB3758" s="86"/>
      <c r="AC3758" s="86"/>
      <c r="AD3758" s="85">
        <v>1</v>
      </c>
      <c r="AE3758" s="85"/>
      <c r="AF3758" s="85"/>
      <c r="AG3758" s="85"/>
      <c r="AH3758" s="85"/>
      <c r="AI3758" s="85"/>
      <c r="AJ3758" s="85"/>
    </row>
    <row r="3759" spans="1:36" ht="16.5" thickTop="1" thickBot="1">
      <c r="A3759" s="105">
        <f t="shared" si="875"/>
        <v>605</v>
      </c>
      <c r="B3759" s="114" t="s">
        <v>3618</v>
      </c>
      <c r="C3759" s="113">
        <v>1957</v>
      </c>
      <c r="D3759" s="107"/>
      <c r="E3759" s="114" t="s">
        <v>378</v>
      </c>
      <c r="F3759" s="107">
        <v>2</v>
      </c>
      <c r="G3759" s="107">
        <v>2</v>
      </c>
      <c r="H3759" s="111">
        <v>732.5</v>
      </c>
      <c r="I3759" s="111">
        <v>453.7</v>
      </c>
      <c r="J3759" s="111">
        <v>453.7</v>
      </c>
      <c r="K3759" s="125">
        <v>33</v>
      </c>
      <c r="L3759" s="110">
        <f t="shared" si="881"/>
        <v>1956697.9500000002</v>
      </c>
      <c r="M3759" s="108"/>
      <c r="N3759" s="108"/>
      <c r="O3759" s="108"/>
      <c r="P3759" s="110">
        <f>'Форма 2'!C3759-M3759-N3759-O3759</f>
        <v>1956697.9500000002</v>
      </c>
      <c r="Q3759" s="111">
        <f t="shared" si="876"/>
        <v>4312.7572184262735</v>
      </c>
      <c r="R3759" s="111">
        <f t="shared" si="877"/>
        <v>4312.7572184262735</v>
      </c>
      <c r="S3759" s="112" t="s">
        <v>2152</v>
      </c>
      <c r="T3759" s="107" t="s">
        <v>82</v>
      </c>
      <c r="U3759" s="217"/>
      <c r="V3759" s="85"/>
      <c r="W3759" s="85"/>
      <c r="X3759" s="85"/>
      <c r="Y3759" s="85"/>
      <c r="Z3759" s="85"/>
      <c r="AA3759" s="85"/>
      <c r="AB3759" s="86"/>
      <c r="AC3759" s="86"/>
      <c r="AD3759" s="85"/>
      <c r="AE3759" s="85"/>
      <c r="AF3759" s="85"/>
      <c r="AG3759" s="85"/>
      <c r="AH3759" s="85">
        <v>1</v>
      </c>
      <c r="AI3759" s="85"/>
      <c r="AJ3759" s="85"/>
    </row>
    <row r="3760" spans="1:36" ht="16.5" thickTop="1" thickBot="1">
      <c r="A3760" s="105">
        <f t="shared" si="875"/>
        <v>606</v>
      </c>
      <c r="B3760" s="114" t="s">
        <v>3619</v>
      </c>
      <c r="C3760" s="113">
        <v>1962</v>
      </c>
      <c r="D3760" s="107"/>
      <c r="E3760" s="114" t="s">
        <v>239</v>
      </c>
      <c r="F3760" s="107">
        <v>5</v>
      </c>
      <c r="G3760" s="107">
        <v>4</v>
      </c>
      <c r="H3760" s="111">
        <v>3955.4</v>
      </c>
      <c r="I3760" s="111">
        <v>1037.0999999999999</v>
      </c>
      <c r="J3760" s="111">
        <v>2618.5</v>
      </c>
      <c r="K3760" s="125">
        <v>142</v>
      </c>
      <c r="L3760" s="110">
        <f t="shared" si="881"/>
        <v>17813223.008000001</v>
      </c>
      <c r="M3760" s="108"/>
      <c r="N3760" s="108"/>
      <c r="O3760" s="108"/>
      <c r="P3760" s="110">
        <f>'Форма 2'!C3760-M3760-N3760-O3760</f>
        <v>17813223.008000001</v>
      </c>
      <c r="Q3760" s="111">
        <f t="shared" si="876"/>
        <v>17175.993643814487</v>
      </c>
      <c r="R3760" s="111">
        <f t="shared" si="877"/>
        <v>17175.993643814487</v>
      </c>
      <c r="S3760" s="112" t="s">
        <v>2152</v>
      </c>
      <c r="T3760" s="107" t="s">
        <v>82</v>
      </c>
      <c r="U3760" s="217"/>
      <c r="V3760" s="85"/>
      <c r="W3760" s="85"/>
      <c r="X3760" s="85"/>
      <c r="Y3760" s="85"/>
      <c r="Z3760" s="85"/>
      <c r="AA3760" s="85"/>
      <c r="AB3760" s="86"/>
      <c r="AC3760" s="86"/>
      <c r="AD3760" s="85">
        <v>1</v>
      </c>
      <c r="AE3760" s="85"/>
      <c r="AF3760" s="85"/>
      <c r="AG3760" s="85"/>
      <c r="AH3760" s="85"/>
      <c r="AI3760" s="85"/>
      <c r="AJ3760" s="85"/>
    </row>
    <row r="3761" spans="1:36" ht="16.5" thickTop="1" thickBot="1">
      <c r="A3761" s="105">
        <f t="shared" si="875"/>
        <v>607</v>
      </c>
      <c r="B3761" s="114" t="s">
        <v>3620</v>
      </c>
      <c r="C3761" s="113">
        <v>1965</v>
      </c>
      <c r="D3761" s="107"/>
      <c r="E3761" s="114" t="s">
        <v>239</v>
      </c>
      <c r="F3761" s="107">
        <v>5</v>
      </c>
      <c r="G3761" s="107">
        <v>4</v>
      </c>
      <c r="H3761" s="111">
        <v>3038.6</v>
      </c>
      <c r="I3761" s="111">
        <v>2677.2</v>
      </c>
      <c r="J3761" s="111">
        <v>2677.2</v>
      </c>
      <c r="K3761" s="125">
        <v>168</v>
      </c>
      <c r="L3761" s="110">
        <f t="shared" si="881"/>
        <v>13684395.872000001</v>
      </c>
      <c r="M3761" s="108"/>
      <c r="N3761" s="108"/>
      <c r="O3761" s="108"/>
      <c r="P3761" s="110">
        <f>'Форма 2'!C3761-M3761-N3761-O3761</f>
        <v>13684395.872000001</v>
      </c>
      <c r="Q3761" s="111">
        <f t="shared" si="876"/>
        <v>5111.4581921410436</v>
      </c>
      <c r="R3761" s="111">
        <f t="shared" si="877"/>
        <v>5111.4581921410436</v>
      </c>
      <c r="S3761" s="112" t="s">
        <v>2152</v>
      </c>
      <c r="T3761" s="107" t="s">
        <v>82</v>
      </c>
      <c r="U3761" s="217"/>
      <c r="V3761" s="85"/>
      <c r="W3761" s="85"/>
      <c r="X3761" s="85"/>
      <c r="Y3761" s="85"/>
      <c r="Z3761" s="85"/>
      <c r="AA3761" s="85"/>
      <c r="AB3761" s="86"/>
      <c r="AC3761" s="86"/>
      <c r="AD3761" s="85">
        <v>1</v>
      </c>
      <c r="AE3761" s="85"/>
      <c r="AF3761" s="85"/>
      <c r="AG3761" s="85"/>
      <c r="AH3761" s="85"/>
      <c r="AI3761" s="85"/>
      <c r="AJ3761" s="85"/>
    </row>
    <row r="3762" spans="1:36" ht="16.5" thickTop="1" thickBot="1">
      <c r="A3762" s="105">
        <f t="shared" si="875"/>
        <v>608</v>
      </c>
      <c r="B3762" s="119" t="s">
        <v>3621</v>
      </c>
      <c r="C3762" s="267">
        <v>1968</v>
      </c>
      <c r="D3762" s="115"/>
      <c r="E3762" s="119" t="s">
        <v>3622</v>
      </c>
      <c r="F3762" s="105">
        <v>5</v>
      </c>
      <c r="G3762" s="105">
        <v>4</v>
      </c>
      <c r="H3762" s="111">
        <v>2696.7</v>
      </c>
      <c r="I3762" s="111">
        <v>2696.7</v>
      </c>
      <c r="J3762" s="111">
        <v>2696.7</v>
      </c>
      <c r="K3762" s="109">
        <v>135</v>
      </c>
      <c r="L3762" s="110">
        <f t="shared" si="881"/>
        <v>12144642.384</v>
      </c>
      <c r="M3762" s="108"/>
      <c r="N3762" s="108"/>
      <c r="O3762" s="108"/>
      <c r="P3762" s="110">
        <f>'Форма 2'!C3762-M3762-N3762-O3762</f>
        <v>12144642.384</v>
      </c>
      <c r="Q3762" s="111">
        <f t="shared" si="876"/>
        <v>4503.5200000000004</v>
      </c>
      <c r="R3762" s="111">
        <f t="shared" si="877"/>
        <v>4503.5200000000004</v>
      </c>
      <c r="S3762" s="112" t="s">
        <v>2152</v>
      </c>
      <c r="T3762" s="105" t="s">
        <v>82</v>
      </c>
      <c r="U3762" s="217"/>
      <c r="V3762" s="85"/>
      <c r="W3762" s="85"/>
      <c r="X3762" s="85"/>
      <c r="Y3762" s="85"/>
      <c r="Z3762" s="85"/>
      <c r="AA3762" s="85"/>
      <c r="AB3762" s="86"/>
      <c r="AC3762" s="86"/>
      <c r="AD3762" s="85">
        <v>1</v>
      </c>
      <c r="AE3762" s="85"/>
      <c r="AF3762" s="85"/>
      <c r="AG3762" s="85"/>
      <c r="AH3762" s="85"/>
      <c r="AI3762" s="85"/>
      <c r="AJ3762" s="85"/>
    </row>
    <row r="3763" spans="1:36" ht="16.5" thickTop="1" thickBot="1">
      <c r="A3763" s="105">
        <f t="shared" ref="A3763:A3826" si="882">A3762+1</f>
        <v>609</v>
      </c>
      <c r="B3763" s="114" t="s">
        <v>3623</v>
      </c>
      <c r="C3763" s="113">
        <v>1962</v>
      </c>
      <c r="D3763" s="107"/>
      <c r="E3763" s="114" t="s">
        <v>94</v>
      </c>
      <c r="F3763" s="107">
        <v>5</v>
      </c>
      <c r="G3763" s="107">
        <v>4</v>
      </c>
      <c r="H3763" s="111">
        <v>4209.1099999999997</v>
      </c>
      <c r="I3763" s="111">
        <v>3852.8100000000004</v>
      </c>
      <c r="J3763" s="111">
        <v>2629.9</v>
      </c>
      <c r="K3763" s="125">
        <v>139</v>
      </c>
      <c r="L3763" s="110">
        <f t="shared" si="881"/>
        <v>18955811.067200001</v>
      </c>
      <c r="M3763" s="108"/>
      <c r="N3763" s="108"/>
      <c r="O3763" s="108"/>
      <c r="P3763" s="110">
        <f>'Форма 2'!C3763-M3763-N3763-O3763</f>
        <v>18955811.067200001</v>
      </c>
      <c r="Q3763" s="111">
        <f t="shared" si="876"/>
        <v>4919.9963318201517</v>
      </c>
      <c r="R3763" s="111">
        <f t="shared" si="877"/>
        <v>4919.9963318201517</v>
      </c>
      <c r="S3763" s="112" t="s">
        <v>2152</v>
      </c>
      <c r="T3763" s="107" t="s">
        <v>82</v>
      </c>
      <c r="U3763" s="217"/>
      <c r="V3763" s="85"/>
      <c r="W3763" s="85"/>
      <c r="X3763" s="85"/>
      <c r="Y3763" s="85"/>
      <c r="Z3763" s="85"/>
      <c r="AA3763" s="85"/>
      <c r="AB3763" s="86"/>
      <c r="AC3763" s="86"/>
      <c r="AD3763" s="85">
        <v>1</v>
      </c>
      <c r="AE3763" s="85"/>
      <c r="AF3763" s="85"/>
      <c r="AG3763" s="85"/>
      <c r="AH3763" s="85"/>
      <c r="AI3763" s="85"/>
      <c r="AJ3763" s="85"/>
    </row>
    <row r="3764" spans="1:36" ht="16.5" thickTop="1" thickBot="1">
      <c r="A3764" s="105">
        <f t="shared" si="882"/>
        <v>610</v>
      </c>
      <c r="B3764" s="114" t="s">
        <v>3624</v>
      </c>
      <c r="C3764" s="113">
        <v>1962</v>
      </c>
      <c r="D3764" s="107"/>
      <c r="E3764" s="114" t="s">
        <v>94</v>
      </c>
      <c r="F3764" s="107">
        <v>5</v>
      </c>
      <c r="G3764" s="107">
        <v>4</v>
      </c>
      <c r="H3764" s="111">
        <v>3872.2</v>
      </c>
      <c r="I3764" s="111">
        <v>3494.3</v>
      </c>
      <c r="J3764" s="111">
        <v>2619.8000000000002</v>
      </c>
      <c r="K3764" s="125">
        <v>144</v>
      </c>
      <c r="L3764" s="110">
        <f t="shared" si="881"/>
        <v>17438530.144000001</v>
      </c>
      <c r="M3764" s="108"/>
      <c r="N3764" s="108"/>
      <c r="O3764" s="108"/>
      <c r="P3764" s="110">
        <f>'Форма 2'!C3764-M3764-N3764-O3764</f>
        <v>17438530.144000001</v>
      </c>
      <c r="Q3764" s="111">
        <f t="shared" si="876"/>
        <v>4990.564675042212</v>
      </c>
      <c r="R3764" s="111">
        <f t="shared" si="877"/>
        <v>4990.564675042212</v>
      </c>
      <c r="S3764" s="112" t="s">
        <v>2152</v>
      </c>
      <c r="T3764" s="107" t="s">
        <v>82</v>
      </c>
      <c r="U3764" s="217"/>
      <c r="V3764" s="85"/>
      <c r="W3764" s="85"/>
      <c r="X3764" s="85"/>
      <c r="Y3764" s="85"/>
      <c r="Z3764" s="85"/>
      <c r="AA3764" s="85"/>
      <c r="AB3764" s="86"/>
      <c r="AC3764" s="86"/>
      <c r="AD3764" s="85">
        <v>1</v>
      </c>
      <c r="AE3764" s="85"/>
      <c r="AF3764" s="85"/>
      <c r="AG3764" s="85"/>
      <c r="AH3764" s="85"/>
      <c r="AI3764" s="85"/>
      <c r="AJ3764" s="85"/>
    </row>
    <row r="3765" spans="1:36" ht="16.5" thickTop="1" thickBot="1">
      <c r="A3765" s="105">
        <f t="shared" si="882"/>
        <v>611</v>
      </c>
      <c r="B3765" s="119" t="s">
        <v>729</v>
      </c>
      <c r="C3765" s="123">
        <v>1998</v>
      </c>
      <c r="D3765" s="105"/>
      <c r="E3765" s="106" t="s">
        <v>91</v>
      </c>
      <c r="F3765" s="107">
        <v>16</v>
      </c>
      <c r="G3765" s="105">
        <v>1</v>
      </c>
      <c r="H3765" s="108">
        <v>6371.6</v>
      </c>
      <c r="I3765" s="108">
        <v>5332.4</v>
      </c>
      <c r="J3765" s="108">
        <v>5332.4</v>
      </c>
      <c r="K3765" s="109">
        <v>160</v>
      </c>
      <c r="L3765" s="110">
        <f t="shared" ref="L3765" si="883">SUM(M3765:P3765)</f>
        <v>7999028.9199999999</v>
      </c>
      <c r="M3765" s="108"/>
      <c r="N3765" s="108"/>
      <c r="O3765" s="108"/>
      <c r="P3765" s="110">
        <f>'Форма 2'!C3765-M3765-N3765-O3765</f>
        <v>7999028.9199999999</v>
      </c>
      <c r="Q3765" s="111">
        <f t="shared" ref="Q3765" si="884">L3765/I3765</f>
        <v>1500.0804365764009</v>
      </c>
      <c r="R3765" s="111">
        <f t="shared" ref="R3765" si="885">Q3765</f>
        <v>1500.0804365764009</v>
      </c>
      <c r="S3765" s="112" t="s">
        <v>2152</v>
      </c>
      <c r="T3765" s="107" t="s">
        <v>92</v>
      </c>
      <c r="U3765" s="217"/>
      <c r="V3765" s="85"/>
      <c r="W3765" s="85"/>
      <c r="X3765" s="85"/>
      <c r="Y3765" s="85"/>
      <c r="Z3765" s="85"/>
      <c r="AA3765" s="85"/>
      <c r="AB3765" s="168">
        <v>2</v>
      </c>
      <c r="AC3765" s="154">
        <f>3930316.8+4068712.12</f>
        <v>7999028.9199999999</v>
      </c>
      <c r="AD3765" s="85"/>
      <c r="AE3765" s="85"/>
      <c r="AF3765" s="85"/>
      <c r="AG3765" s="85"/>
      <c r="AH3765" s="85"/>
      <c r="AI3765" s="85"/>
      <c r="AJ3765" s="85"/>
    </row>
    <row r="3766" spans="1:36" ht="16.5" thickTop="1" thickBot="1">
      <c r="A3766" s="105">
        <f t="shared" si="882"/>
        <v>612</v>
      </c>
      <c r="B3766" s="114" t="s">
        <v>3625</v>
      </c>
      <c r="C3766" s="113">
        <v>1957</v>
      </c>
      <c r="D3766" s="107"/>
      <c r="E3766" s="114" t="s">
        <v>136</v>
      </c>
      <c r="F3766" s="107">
        <v>3</v>
      </c>
      <c r="G3766" s="107">
        <v>1</v>
      </c>
      <c r="H3766" s="111">
        <v>532.29999999999995</v>
      </c>
      <c r="I3766" s="111">
        <v>476.4</v>
      </c>
      <c r="J3766" s="111">
        <v>476.4</v>
      </c>
      <c r="K3766" s="125">
        <v>23</v>
      </c>
      <c r="L3766" s="110">
        <f t="shared" si="881"/>
        <v>8880137.3339999989</v>
      </c>
      <c r="M3766" s="108"/>
      <c r="N3766" s="108"/>
      <c r="O3766" s="108"/>
      <c r="P3766" s="110">
        <f>'Форма 2'!C3766-M3766-N3766-O3766</f>
        <v>8880137.3339999989</v>
      </c>
      <c r="Q3766" s="111">
        <f t="shared" si="876"/>
        <v>18640.086763224179</v>
      </c>
      <c r="R3766" s="111">
        <f t="shared" si="877"/>
        <v>18640.086763224179</v>
      </c>
      <c r="S3766" s="112" t="s">
        <v>2152</v>
      </c>
      <c r="T3766" s="107" t="s">
        <v>82</v>
      </c>
      <c r="U3766" s="217"/>
      <c r="V3766" s="85"/>
      <c r="W3766" s="85"/>
      <c r="X3766" s="85"/>
      <c r="Y3766" s="85"/>
      <c r="Z3766" s="85"/>
      <c r="AA3766" s="85"/>
      <c r="AB3766" s="86"/>
      <c r="AC3766" s="86"/>
      <c r="AD3766" s="85">
        <v>1</v>
      </c>
      <c r="AE3766" s="85">
        <v>1</v>
      </c>
      <c r="AF3766" s="85">
        <v>1</v>
      </c>
      <c r="AG3766" s="85"/>
      <c r="AH3766" s="85"/>
      <c r="AI3766" s="85"/>
      <c r="AJ3766" s="85"/>
    </row>
    <row r="3767" spans="1:36" ht="16.5" thickTop="1" thickBot="1">
      <c r="A3767" s="105">
        <f t="shared" si="882"/>
        <v>613</v>
      </c>
      <c r="B3767" s="114" t="s">
        <v>3626</v>
      </c>
      <c r="C3767" s="113">
        <v>1985</v>
      </c>
      <c r="D3767" s="107"/>
      <c r="E3767" s="114" t="s">
        <v>94</v>
      </c>
      <c r="F3767" s="107">
        <v>5</v>
      </c>
      <c r="G3767" s="107">
        <v>1</v>
      </c>
      <c r="H3767" s="111">
        <v>2875.4</v>
      </c>
      <c r="I3767" s="111">
        <v>2124.6999999999998</v>
      </c>
      <c r="J3767" s="111">
        <v>2124.6999999999998</v>
      </c>
      <c r="K3767" s="125">
        <v>81</v>
      </c>
      <c r="L3767" s="110">
        <f t="shared" si="881"/>
        <v>934792.54</v>
      </c>
      <c r="M3767" s="108"/>
      <c r="N3767" s="108"/>
      <c r="O3767" s="108"/>
      <c r="P3767" s="110">
        <f>'Форма 2'!C3767-M3767-N3767-O3767</f>
        <v>934792.54</v>
      </c>
      <c r="Q3767" s="111">
        <f t="shared" si="876"/>
        <v>439.96448439779738</v>
      </c>
      <c r="R3767" s="111">
        <f t="shared" si="877"/>
        <v>439.96448439779738</v>
      </c>
      <c r="S3767" s="112" t="s">
        <v>2152</v>
      </c>
      <c r="T3767" s="107" t="s">
        <v>82</v>
      </c>
      <c r="U3767" s="217"/>
      <c r="V3767" s="85"/>
      <c r="W3767" s="85"/>
      <c r="X3767" s="85">
        <v>1</v>
      </c>
      <c r="Y3767" s="85"/>
      <c r="Z3767" s="85"/>
      <c r="AA3767" s="85"/>
      <c r="AB3767" s="86"/>
      <c r="AC3767" s="86"/>
      <c r="AD3767" s="85"/>
      <c r="AE3767" s="85"/>
      <c r="AF3767" s="85"/>
      <c r="AG3767" s="85"/>
      <c r="AH3767" s="85"/>
      <c r="AI3767" s="85"/>
      <c r="AJ3767" s="85"/>
    </row>
    <row r="3768" spans="1:36" ht="16.5" thickTop="1" thickBot="1">
      <c r="A3768" s="105">
        <f t="shared" si="882"/>
        <v>614</v>
      </c>
      <c r="B3768" s="114" t="s">
        <v>3627</v>
      </c>
      <c r="C3768" s="113">
        <v>1968</v>
      </c>
      <c r="D3768" s="107"/>
      <c r="E3768" s="114" t="s">
        <v>94</v>
      </c>
      <c r="F3768" s="107">
        <v>5</v>
      </c>
      <c r="G3768" s="107">
        <v>6</v>
      </c>
      <c r="H3768" s="111">
        <v>6717.4</v>
      </c>
      <c r="I3768" s="111">
        <v>6276.2000000000007</v>
      </c>
      <c r="J3768" s="111">
        <v>3756.8</v>
      </c>
      <c r="K3768" s="125">
        <v>189</v>
      </c>
      <c r="L3768" s="110">
        <f t="shared" si="881"/>
        <v>16710472.935999999</v>
      </c>
      <c r="M3768" s="108"/>
      <c r="N3768" s="108"/>
      <c r="O3768" s="108"/>
      <c r="P3768" s="110">
        <f>'Форма 2'!C3768-M3768-N3768-O3768</f>
        <v>16710472.935999999</v>
      </c>
      <c r="Q3768" s="111">
        <f t="shared" si="876"/>
        <v>2662.5144093559793</v>
      </c>
      <c r="R3768" s="111">
        <f t="shared" si="877"/>
        <v>2662.5144093559793</v>
      </c>
      <c r="S3768" s="112" t="s">
        <v>2152</v>
      </c>
      <c r="T3768" s="107" t="s">
        <v>82</v>
      </c>
      <c r="U3768" s="217"/>
      <c r="V3768" s="85">
        <v>1</v>
      </c>
      <c r="W3768" s="85"/>
      <c r="X3768" s="85"/>
      <c r="Y3768" s="85"/>
      <c r="Z3768" s="85"/>
      <c r="AA3768" s="85"/>
      <c r="AB3768" s="86"/>
      <c r="AC3768" s="86"/>
      <c r="AD3768" s="85"/>
      <c r="AE3768" s="85"/>
      <c r="AF3768" s="85"/>
      <c r="AG3768" s="85"/>
      <c r="AH3768" s="85"/>
      <c r="AI3768" s="85"/>
      <c r="AJ3768" s="85"/>
    </row>
    <row r="3769" spans="1:36" ht="16.5" thickTop="1" thickBot="1">
      <c r="A3769" s="105">
        <f t="shared" si="882"/>
        <v>615</v>
      </c>
      <c r="B3769" s="114" t="s">
        <v>3628</v>
      </c>
      <c r="C3769" s="113">
        <v>2004</v>
      </c>
      <c r="D3769" s="107"/>
      <c r="E3769" s="114" t="s">
        <v>669</v>
      </c>
      <c r="F3769" s="107">
        <v>16</v>
      </c>
      <c r="G3769" s="107">
        <v>1</v>
      </c>
      <c r="H3769" s="111">
        <v>6407.5</v>
      </c>
      <c r="I3769" s="111">
        <v>5665.4000000000005</v>
      </c>
      <c r="J3769" s="111">
        <v>5321.3</v>
      </c>
      <c r="K3769" s="125">
        <v>222</v>
      </c>
      <c r="L3769" s="110">
        <f t="shared" si="881"/>
        <v>16018942.225</v>
      </c>
      <c r="M3769" s="108"/>
      <c r="N3769" s="108"/>
      <c r="O3769" s="108"/>
      <c r="P3769" s="110">
        <f>'Форма 2'!C3769-M3769-N3769-O3769</f>
        <v>16018942.225</v>
      </c>
      <c r="Q3769" s="111">
        <f t="shared" si="876"/>
        <v>2827.5041877007798</v>
      </c>
      <c r="R3769" s="111">
        <f t="shared" si="877"/>
        <v>2827.5041877007798</v>
      </c>
      <c r="S3769" s="112" t="s">
        <v>2152</v>
      </c>
      <c r="T3769" s="107" t="s">
        <v>92</v>
      </c>
      <c r="U3769" s="217">
        <v>1</v>
      </c>
      <c r="V3769" s="85"/>
      <c r="W3769" s="85"/>
      <c r="X3769" s="85">
        <v>1</v>
      </c>
      <c r="Y3769" s="85">
        <v>1</v>
      </c>
      <c r="Z3769" s="85"/>
      <c r="AA3769" s="85"/>
      <c r="AB3769" s="86"/>
      <c r="AC3769" s="86"/>
      <c r="AD3769" s="85"/>
      <c r="AE3769" s="85"/>
      <c r="AF3769" s="85"/>
      <c r="AG3769" s="85"/>
      <c r="AH3769" s="85"/>
      <c r="AI3769" s="85"/>
      <c r="AJ3769" s="85"/>
    </row>
    <row r="3770" spans="1:36" ht="16.5" thickTop="1" thickBot="1">
      <c r="A3770" s="105">
        <f t="shared" si="882"/>
        <v>616</v>
      </c>
      <c r="B3770" s="114" t="s">
        <v>3629</v>
      </c>
      <c r="C3770" s="113">
        <v>1971</v>
      </c>
      <c r="D3770" s="107"/>
      <c r="E3770" s="114" t="s">
        <v>239</v>
      </c>
      <c r="F3770" s="107">
        <v>5</v>
      </c>
      <c r="G3770" s="107">
        <v>4</v>
      </c>
      <c r="H3770" s="111">
        <v>2937.5</v>
      </c>
      <c r="I3770" s="111">
        <v>2562.5</v>
      </c>
      <c r="J3770" s="111">
        <v>2132.1999999999998</v>
      </c>
      <c r="K3770" s="125">
        <v>93</v>
      </c>
      <c r="L3770" s="110">
        <f t="shared" si="881"/>
        <v>1526354.375</v>
      </c>
      <c r="M3770" s="108"/>
      <c r="N3770" s="108"/>
      <c r="O3770" s="108"/>
      <c r="P3770" s="110">
        <f>'Форма 2'!C3770-M3770-N3770-O3770</f>
        <v>1526354.375</v>
      </c>
      <c r="Q3770" s="111">
        <f t="shared" si="876"/>
        <v>595.65048780487803</v>
      </c>
      <c r="R3770" s="111">
        <f t="shared" si="877"/>
        <v>595.65048780487803</v>
      </c>
      <c r="S3770" s="112" t="s">
        <v>2152</v>
      </c>
      <c r="T3770" s="107" t="s">
        <v>82</v>
      </c>
      <c r="U3770" s="217">
        <v>1</v>
      </c>
      <c r="V3770" s="85"/>
      <c r="W3770" s="85"/>
      <c r="X3770" s="85"/>
      <c r="Y3770" s="85"/>
      <c r="Z3770" s="85"/>
      <c r="AA3770" s="85"/>
      <c r="AB3770" s="86"/>
      <c r="AC3770" s="86"/>
      <c r="AD3770" s="85"/>
      <c r="AE3770" s="85"/>
      <c r="AF3770" s="85"/>
      <c r="AG3770" s="85"/>
      <c r="AH3770" s="85"/>
      <c r="AI3770" s="85"/>
      <c r="AJ3770" s="85"/>
    </row>
    <row r="3771" spans="1:36" ht="16.5" thickTop="1" thickBot="1">
      <c r="A3771" s="105">
        <f t="shared" si="882"/>
        <v>617</v>
      </c>
      <c r="B3771" s="114" t="s">
        <v>3630</v>
      </c>
      <c r="C3771" s="113">
        <v>1960</v>
      </c>
      <c r="D3771" s="107"/>
      <c r="E3771" s="114" t="s">
        <v>239</v>
      </c>
      <c r="F3771" s="107">
        <v>5</v>
      </c>
      <c r="G3771" s="107">
        <v>4</v>
      </c>
      <c r="H3771" s="111">
        <v>3936.4</v>
      </c>
      <c r="I3771" s="111">
        <v>3587.2999999999997</v>
      </c>
      <c r="J3771" s="111">
        <v>2870.7</v>
      </c>
      <c r="K3771" s="125">
        <v>155</v>
      </c>
      <c r="L3771" s="110">
        <f t="shared" si="881"/>
        <v>17727656.128000002</v>
      </c>
      <c r="M3771" s="108"/>
      <c r="N3771" s="108"/>
      <c r="O3771" s="108"/>
      <c r="P3771" s="110">
        <f>'Форма 2'!C3771-M3771-N3771-O3771</f>
        <v>17727656.128000002</v>
      </c>
      <c r="Q3771" s="111">
        <f t="shared" si="876"/>
        <v>4941.7824347001933</v>
      </c>
      <c r="R3771" s="111">
        <f t="shared" si="877"/>
        <v>4941.7824347001933</v>
      </c>
      <c r="S3771" s="112" t="s">
        <v>2152</v>
      </c>
      <c r="T3771" s="107" t="s">
        <v>82</v>
      </c>
      <c r="U3771" s="217"/>
      <c r="V3771" s="85"/>
      <c r="W3771" s="85"/>
      <c r="X3771" s="85"/>
      <c r="Y3771" s="85"/>
      <c r="Z3771" s="85"/>
      <c r="AA3771" s="85"/>
      <c r="AB3771" s="86"/>
      <c r="AC3771" s="86"/>
      <c r="AD3771" s="85">
        <v>1</v>
      </c>
      <c r="AE3771" s="85"/>
      <c r="AF3771" s="85"/>
      <c r="AG3771" s="85"/>
      <c r="AH3771" s="85"/>
      <c r="AI3771" s="85"/>
      <c r="AJ3771" s="85"/>
    </row>
    <row r="3772" spans="1:36" ht="16.5" thickTop="1" thickBot="1">
      <c r="A3772" s="105">
        <f t="shared" si="882"/>
        <v>618</v>
      </c>
      <c r="B3772" s="114" t="s">
        <v>3631</v>
      </c>
      <c r="C3772" s="113">
        <v>1990</v>
      </c>
      <c r="D3772" s="107"/>
      <c r="E3772" s="114" t="s">
        <v>212</v>
      </c>
      <c r="F3772" s="107">
        <v>5</v>
      </c>
      <c r="G3772" s="107">
        <v>10</v>
      </c>
      <c r="H3772" s="111">
        <v>7858.4</v>
      </c>
      <c r="I3772" s="111">
        <v>7272.8</v>
      </c>
      <c r="J3772" s="111">
        <v>6761.5</v>
      </c>
      <c r="K3772" s="125">
        <v>361</v>
      </c>
      <c r="L3772" s="110">
        <f t="shared" si="881"/>
        <v>19548870.175999999</v>
      </c>
      <c r="M3772" s="108"/>
      <c r="N3772" s="108"/>
      <c r="O3772" s="108"/>
      <c r="P3772" s="110">
        <f>'Форма 2'!C3772-M3772-N3772-O3772</f>
        <v>19548870.175999999</v>
      </c>
      <c r="Q3772" s="111">
        <f t="shared" si="876"/>
        <v>2687.9427697723022</v>
      </c>
      <c r="R3772" s="111">
        <f t="shared" si="877"/>
        <v>2687.9427697723022</v>
      </c>
      <c r="S3772" s="112" t="s">
        <v>2152</v>
      </c>
      <c r="T3772" s="107" t="s">
        <v>92</v>
      </c>
      <c r="U3772" s="217"/>
      <c r="V3772" s="85">
        <v>1</v>
      </c>
      <c r="W3772" s="85"/>
      <c r="X3772" s="85"/>
      <c r="Y3772" s="85"/>
      <c r="Z3772" s="85"/>
      <c r="AA3772" s="85"/>
      <c r="AB3772" s="86"/>
      <c r="AC3772" s="86"/>
      <c r="AD3772" s="85"/>
      <c r="AE3772" s="85"/>
      <c r="AF3772" s="85"/>
      <c r="AG3772" s="85"/>
      <c r="AH3772" s="85"/>
      <c r="AI3772" s="85"/>
      <c r="AJ3772" s="85"/>
    </row>
    <row r="3773" spans="1:36" ht="16.5" thickTop="1" thickBot="1">
      <c r="A3773" s="105">
        <f t="shared" si="882"/>
        <v>619</v>
      </c>
      <c r="B3773" s="114" t="s">
        <v>3632</v>
      </c>
      <c r="C3773" s="113">
        <v>1963</v>
      </c>
      <c r="D3773" s="107"/>
      <c r="E3773" s="114" t="s">
        <v>239</v>
      </c>
      <c r="F3773" s="107">
        <v>5</v>
      </c>
      <c r="G3773" s="107">
        <v>4</v>
      </c>
      <c r="H3773" s="111">
        <v>3625.3</v>
      </c>
      <c r="I3773" s="111">
        <v>3311.7000000000003</v>
      </c>
      <c r="J3773" s="111">
        <v>2743.3</v>
      </c>
      <c r="K3773" s="125">
        <v>136</v>
      </c>
      <c r="L3773" s="110">
        <f t="shared" si="881"/>
        <v>16326611.056000002</v>
      </c>
      <c r="M3773" s="108"/>
      <c r="N3773" s="108"/>
      <c r="O3773" s="108"/>
      <c r="P3773" s="110">
        <f>'Форма 2'!C3773-M3773-N3773-O3773</f>
        <v>16326611.056000002</v>
      </c>
      <c r="Q3773" s="111">
        <f t="shared" si="876"/>
        <v>4929.9788797294441</v>
      </c>
      <c r="R3773" s="111">
        <f t="shared" si="877"/>
        <v>4929.9788797294441</v>
      </c>
      <c r="S3773" s="112" t="s">
        <v>2152</v>
      </c>
      <c r="T3773" s="107" t="s">
        <v>82</v>
      </c>
      <c r="U3773" s="217"/>
      <c r="V3773" s="85"/>
      <c r="W3773" s="85"/>
      <c r="X3773" s="85"/>
      <c r="Y3773" s="85"/>
      <c r="Z3773" s="85"/>
      <c r="AA3773" s="85"/>
      <c r="AB3773" s="86"/>
      <c r="AC3773" s="86"/>
      <c r="AD3773" s="85">
        <v>1</v>
      </c>
      <c r="AE3773" s="85"/>
      <c r="AF3773" s="85"/>
      <c r="AG3773" s="85"/>
      <c r="AH3773" s="85"/>
      <c r="AI3773" s="85"/>
      <c r="AJ3773" s="85"/>
    </row>
    <row r="3774" spans="1:36" ht="16.5" thickTop="1" thickBot="1">
      <c r="A3774" s="105">
        <f t="shared" si="882"/>
        <v>620</v>
      </c>
      <c r="B3774" s="114" t="s">
        <v>3633</v>
      </c>
      <c r="C3774" s="113">
        <v>1963</v>
      </c>
      <c r="D3774" s="107"/>
      <c r="E3774" s="114" t="s">
        <v>239</v>
      </c>
      <c r="F3774" s="107">
        <v>5</v>
      </c>
      <c r="G3774" s="107">
        <v>4</v>
      </c>
      <c r="H3774" s="111">
        <v>3766.7</v>
      </c>
      <c r="I3774" s="111">
        <v>3397.6000000000004</v>
      </c>
      <c r="J3774" s="111">
        <v>2809.9</v>
      </c>
      <c r="K3774" s="125">
        <v>121</v>
      </c>
      <c r="L3774" s="110">
        <f t="shared" si="881"/>
        <v>16963408.784000002</v>
      </c>
      <c r="M3774" s="108"/>
      <c r="N3774" s="108"/>
      <c r="O3774" s="108"/>
      <c r="P3774" s="110">
        <f>'Форма 2'!C3774-M3774-N3774-O3774</f>
        <v>16963408.784000002</v>
      </c>
      <c r="Q3774" s="111">
        <f t="shared" si="876"/>
        <v>4992.7621803626089</v>
      </c>
      <c r="R3774" s="111">
        <f t="shared" si="877"/>
        <v>4992.7621803626089</v>
      </c>
      <c r="S3774" s="112" t="s">
        <v>2152</v>
      </c>
      <c r="T3774" s="105" t="s">
        <v>82</v>
      </c>
      <c r="U3774" s="217"/>
      <c r="V3774" s="85"/>
      <c r="W3774" s="85"/>
      <c r="X3774" s="85"/>
      <c r="Y3774" s="85"/>
      <c r="Z3774" s="85"/>
      <c r="AA3774" s="85"/>
      <c r="AB3774" s="86"/>
      <c r="AC3774" s="86"/>
      <c r="AD3774" s="85">
        <v>1</v>
      </c>
      <c r="AE3774" s="85"/>
      <c r="AF3774" s="85"/>
      <c r="AG3774" s="85"/>
      <c r="AH3774" s="85"/>
      <c r="AI3774" s="85"/>
      <c r="AJ3774" s="85"/>
    </row>
    <row r="3775" spans="1:36" ht="16.5" thickTop="1" thickBot="1">
      <c r="A3775" s="105">
        <f t="shared" si="882"/>
        <v>621</v>
      </c>
      <c r="B3775" s="114" t="s">
        <v>3634</v>
      </c>
      <c r="C3775" s="113">
        <v>1960</v>
      </c>
      <c r="D3775" s="107"/>
      <c r="E3775" s="114" t="s">
        <v>94</v>
      </c>
      <c r="F3775" s="107">
        <v>5</v>
      </c>
      <c r="G3775" s="107">
        <v>3</v>
      </c>
      <c r="H3775" s="111">
        <v>1895</v>
      </c>
      <c r="I3775" s="111">
        <v>1359.9</v>
      </c>
      <c r="J3775" s="111">
        <v>1359.9</v>
      </c>
      <c r="K3775" s="125">
        <v>150</v>
      </c>
      <c r="L3775" s="110">
        <f t="shared" si="881"/>
        <v>10134895.850000001</v>
      </c>
      <c r="M3775" s="108"/>
      <c r="N3775" s="108"/>
      <c r="O3775" s="108"/>
      <c r="P3775" s="110">
        <f>'Форма 2'!C3775-M3775-N3775-O3775</f>
        <v>10134895.850000001</v>
      </c>
      <c r="Q3775" s="111">
        <f t="shared" si="876"/>
        <v>7452.6772924479747</v>
      </c>
      <c r="R3775" s="111">
        <f t="shared" si="877"/>
        <v>7452.6772924479747</v>
      </c>
      <c r="S3775" s="112" t="s">
        <v>2152</v>
      </c>
      <c r="T3775" s="107" t="s">
        <v>82</v>
      </c>
      <c r="U3775" s="217">
        <v>1</v>
      </c>
      <c r="V3775" s="85"/>
      <c r="W3775" s="85"/>
      <c r="X3775" s="85">
        <v>1</v>
      </c>
      <c r="Y3775" s="85"/>
      <c r="Z3775" s="85"/>
      <c r="AA3775" s="85"/>
      <c r="AB3775" s="86"/>
      <c r="AC3775" s="86"/>
      <c r="AD3775" s="85">
        <v>1</v>
      </c>
      <c r="AE3775" s="85"/>
      <c r="AF3775" s="85"/>
      <c r="AG3775" s="85"/>
      <c r="AH3775" s="85"/>
      <c r="AI3775" s="85"/>
      <c r="AJ3775" s="85"/>
    </row>
    <row r="3776" spans="1:36" ht="16.5" thickTop="1" thickBot="1">
      <c r="A3776" s="105">
        <f t="shared" si="882"/>
        <v>622</v>
      </c>
      <c r="B3776" s="114" t="s">
        <v>3635</v>
      </c>
      <c r="C3776" s="113">
        <v>1961</v>
      </c>
      <c r="D3776" s="107"/>
      <c r="E3776" s="114" t="s">
        <v>94</v>
      </c>
      <c r="F3776" s="107">
        <v>5</v>
      </c>
      <c r="G3776" s="107">
        <v>2</v>
      </c>
      <c r="H3776" s="111">
        <v>2855.3</v>
      </c>
      <c r="I3776" s="111">
        <v>2756.5</v>
      </c>
      <c r="J3776" s="111">
        <v>1885.6</v>
      </c>
      <c r="K3776" s="125">
        <v>199</v>
      </c>
      <c r="L3776" s="110">
        <f t="shared" si="881"/>
        <v>12858900.656000001</v>
      </c>
      <c r="M3776" s="108"/>
      <c r="N3776" s="108"/>
      <c r="O3776" s="108"/>
      <c r="P3776" s="110">
        <f>'Форма 2'!C3776-M3776-N3776-O3776</f>
        <v>12858900.656000001</v>
      </c>
      <c r="Q3776" s="111">
        <f t="shared" si="876"/>
        <v>4664.9376586250683</v>
      </c>
      <c r="R3776" s="111">
        <f t="shared" si="877"/>
        <v>4664.9376586250683</v>
      </c>
      <c r="S3776" s="112" t="s">
        <v>2152</v>
      </c>
      <c r="T3776" s="107" t="s">
        <v>82</v>
      </c>
      <c r="U3776" s="217"/>
      <c r="V3776" s="85"/>
      <c r="W3776" s="85"/>
      <c r="X3776" s="85"/>
      <c r="Y3776" s="85"/>
      <c r="Z3776" s="85"/>
      <c r="AA3776" s="85"/>
      <c r="AB3776" s="86"/>
      <c r="AC3776" s="86"/>
      <c r="AD3776" s="85">
        <v>1</v>
      </c>
      <c r="AE3776" s="85"/>
      <c r="AF3776" s="85"/>
      <c r="AG3776" s="85"/>
      <c r="AH3776" s="85"/>
      <c r="AI3776" s="85"/>
      <c r="AJ3776" s="85"/>
    </row>
    <row r="3777" spans="1:36" ht="16.5" thickTop="1" thickBot="1">
      <c r="A3777" s="105">
        <f t="shared" si="882"/>
        <v>623</v>
      </c>
      <c r="B3777" s="114" t="s">
        <v>3636</v>
      </c>
      <c r="C3777" s="113">
        <v>1963</v>
      </c>
      <c r="D3777" s="107"/>
      <c r="E3777" s="114" t="s">
        <v>239</v>
      </c>
      <c r="F3777" s="107">
        <v>5</v>
      </c>
      <c r="G3777" s="107">
        <v>4</v>
      </c>
      <c r="H3777" s="111">
        <v>3596.5</v>
      </c>
      <c r="I3777" s="111">
        <v>3253.6000000000004</v>
      </c>
      <c r="J3777" s="111">
        <v>2736.3</v>
      </c>
      <c r="K3777" s="125">
        <v>137</v>
      </c>
      <c r="L3777" s="110">
        <f t="shared" si="881"/>
        <v>16196909.680000002</v>
      </c>
      <c r="M3777" s="108"/>
      <c r="N3777" s="108"/>
      <c r="O3777" s="108"/>
      <c r="P3777" s="110">
        <f>'Форма 2'!C3777-M3777-N3777-O3777</f>
        <v>16196909.680000002</v>
      </c>
      <c r="Q3777" s="111">
        <f t="shared" si="876"/>
        <v>4978.1502581755594</v>
      </c>
      <c r="R3777" s="111">
        <f t="shared" si="877"/>
        <v>4978.1502581755594</v>
      </c>
      <c r="S3777" s="112" t="s">
        <v>2152</v>
      </c>
      <c r="T3777" s="107" t="s">
        <v>82</v>
      </c>
      <c r="U3777" s="217"/>
      <c r="V3777" s="85"/>
      <c r="W3777" s="85"/>
      <c r="X3777" s="85"/>
      <c r="Y3777" s="85"/>
      <c r="Z3777" s="85"/>
      <c r="AA3777" s="85"/>
      <c r="AB3777" s="86"/>
      <c r="AC3777" s="86"/>
      <c r="AD3777" s="85">
        <v>1</v>
      </c>
      <c r="AE3777" s="85"/>
      <c r="AF3777" s="85"/>
      <c r="AG3777" s="85"/>
      <c r="AH3777" s="85"/>
      <c r="AI3777" s="85"/>
      <c r="AJ3777" s="85"/>
    </row>
    <row r="3778" spans="1:36" ht="16.5" thickTop="1" thickBot="1">
      <c r="A3778" s="105">
        <f t="shared" si="882"/>
        <v>624</v>
      </c>
      <c r="B3778" s="114" t="s">
        <v>3637</v>
      </c>
      <c r="C3778" s="113">
        <v>1958</v>
      </c>
      <c r="D3778" s="107"/>
      <c r="E3778" s="114" t="s">
        <v>212</v>
      </c>
      <c r="F3778" s="107">
        <v>3</v>
      </c>
      <c r="G3778" s="107">
        <v>1</v>
      </c>
      <c r="H3778" s="111">
        <v>549.70000000000005</v>
      </c>
      <c r="I3778" s="111">
        <v>502.9</v>
      </c>
      <c r="J3778" s="111">
        <v>474</v>
      </c>
      <c r="K3778" s="125">
        <v>16</v>
      </c>
      <c r="L3778" s="110">
        <f t="shared" si="881"/>
        <v>713532.58799999999</v>
      </c>
      <c r="M3778" s="108"/>
      <c r="N3778" s="108"/>
      <c r="O3778" s="108"/>
      <c r="P3778" s="110">
        <f>'Форма 2'!C3778-M3778-N3778-O3778</f>
        <v>713532.58799999999</v>
      </c>
      <c r="Q3778" s="111">
        <f t="shared" si="876"/>
        <v>1418.8359276198053</v>
      </c>
      <c r="R3778" s="111">
        <f t="shared" si="877"/>
        <v>1418.8359276198053</v>
      </c>
      <c r="S3778" s="112" t="s">
        <v>2152</v>
      </c>
      <c r="T3778" s="107" t="s">
        <v>82</v>
      </c>
      <c r="U3778" s="217"/>
      <c r="V3778" s="85"/>
      <c r="W3778" s="85"/>
      <c r="X3778" s="85"/>
      <c r="Y3778" s="85"/>
      <c r="Z3778" s="85"/>
      <c r="AA3778" s="85"/>
      <c r="AB3778" s="86"/>
      <c r="AC3778" s="86"/>
      <c r="AD3778" s="85"/>
      <c r="AE3778" s="85"/>
      <c r="AF3778" s="85">
        <v>1</v>
      </c>
      <c r="AG3778" s="85"/>
      <c r="AH3778" s="85"/>
      <c r="AI3778" s="85"/>
      <c r="AJ3778" s="85"/>
    </row>
    <row r="3779" spans="1:36" ht="16.5" thickTop="1" thickBot="1">
      <c r="A3779" s="105">
        <f t="shared" si="882"/>
        <v>625</v>
      </c>
      <c r="B3779" s="114" t="s">
        <v>3638</v>
      </c>
      <c r="C3779" s="113">
        <v>1963</v>
      </c>
      <c r="D3779" s="107">
        <v>2019</v>
      </c>
      <c r="E3779" s="114" t="s">
        <v>239</v>
      </c>
      <c r="F3779" s="107">
        <v>5</v>
      </c>
      <c r="G3779" s="107">
        <v>2</v>
      </c>
      <c r="H3779" s="111">
        <v>1774.9</v>
      </c>
      <c r="I3779" s="111">
        <v>1628.1</v>
      </c>
      <c r="J3779" s="111">
        <v>1628.1</v>
      </c>
      <c r="K3779" s="125">
        <v>80</v>
      </c>
      <c r="L3779" s="110">
        <f t="shared" si="881"/>
        <v>7993297.648000001</v>
      </c>
      <c r="M3779" s="108"/>
      <c r="N3779" s="108"/>
      <c r="O3779" s="108"/>
      <c r="P3779" s="110">
        <f>'Форма 2'!C3779-M3779-N3779-O3779</f>
        <v>7993297.648000001</v>
      </c>
      <c r="Q3779" s="111">
        <f t="shared" si="876"/>
        <v>4909.5864185246619</v>
      </c>
      <c r="R3779" s="111">
        <f t="shared" si="877"/>
        <v>4909.5864185246619</v>
      </c>
      <c r="S3779" s="112" t="s">
        <v>2152</v>
      </c>
      <c r="T3779" s="107" t="s">
        <v>82</v>
      </c>
      <c r="U3779" s="217"/>
      <c r="V3779" s="85"/>
      <c r="W3779" s="85"/>
      <c r="X3779" s="85"/>
      <c r="Y3779" s="85"/>
      <c r="Z3779" s="85"/>
      <c r="AA3779" s="85"/>
      <c r="AB3779" s="86"/>
      <c r="AC3779" s="86"/>
      <c r="AD3779" s="85">
        <v>1</v>
      </c>
      <c r="AE3779" s="85"/>
      <c r="AF3779" s="85"/>
      <c r="AG3779" s="85"/>
      <c r="AH3779" s="85"/>
      <c r="AI3779" s="85"/>
      <c r="AJ3779" s="85"/>
    </row>
    <row r="3780" spans="1:36" ht="16.5" thickTop="1" thickBot="1">
      <c r="A3780" s="105">
        <f t="shared" si="882"/>
        <v>626</v>
      </c>
      <c r="B3780" s="114" t="s">
        <v>3639</v>
      </c>
      <c r="C3780" s="113">
        <v>1976</v>
      </c>
      <c r="D3780" s="107">
        <v>2019</v>
      </c>
      <c r="E3780" s="114" t="s">
        <v>239</v>
      </c>
      <c r="F3780" s="107">
        <v>9</v>
      </c>
      <c r="G3780" s="107">
        <v>6</v>
      </c>
      <c r="H3780" s="111">
        <v>11286</v>
      </c>
      <c r="I3780" s="111">
        <v>7730.8</v>
      </c>
      <c r="J3780" s="111">
        <v>7730.8</v>
      </c>
      <c r="K3780" s="125">
        <v>565</v>
      </c>
      <c r="L3780" s="110">
        <f t="shared" si="881"/>
        <v>4842596.88</v>
      </c>
      <c r="M3780" s="108"/>
      <c r="N3780" s="108"/>
      <c r="O3780" s="108"/>
      <c r="P3780" s="110">
        <f>'Форма 2'!C3780-M3780-N3780-O3780</f>
        <v>4842596.88</v>
      </c>
      <c r="Q3780" s="111">
        <f t="shared" si="876"/>
        <v>626.40307342060328</v>
      </c>
      <c r="R3780" s="111">
        <f t="shared" si="877"/>
        <v>626.40307342060328</v>
      </c>
      <c r="S3780" s="112" t="s">
        <v>2152</v>
      </c>
      <c r="T3780" s="107" t="s">
        <v>82</v>
      </c>
      <c r="U3780" s="217"/>
      <c r="V3780" s="85"/>
      <c r="W3780" s="85"/>
      <c r="X3780" s="85"/>
      <c r="Y3780" s="85"/>
      <c r="Z3780" s="85">
        <v>1</v>
      </c>
      <c r="AA3780" s="85"/>
      <c r="AB3780" s="86"/>
      <c r="AC3780" s="86"/>
      <c r="AD3780" s="85"/>
      <c r="AE3780" s="85"/>
      <c r="AF3780" s="85"/>
      <c r="AG3780" s="85"/>
      <c r="AH3780" s="85"/>
      <c r="AI3780" s="85"/>
      <c r="AJ3780" s="85"/>
    </row>
    <row r="3781" spans="1:36" ht="16.5" thickTop="1" thickBot="1">
      <c r="A3781" s="105">
        <f t="shared" si="882"/>
        <v>627</v>
      </c>
      <c r="B3781" s="114" t="s">
        <v>3640</v>
      </c>
      <c r="C3781" s="113">
        <v>1979</v>
      </c>
      <c r="D3781" s="107">
        <v>2010</v>
      </c>
      <c r="E3781" s="114" t="s">
        <v>239</v>
      </c>
      <c r="F3781" s="107">
        <v>9</v>
      </c>
      <c r="G3781" s="107">
        <v>6</v>
      </c>
      <c r="H3781" s="111">
        <v>13110.57</v>
      </c>
      <c r="I3781" s="111">
        <v>11335.769999999999</v>
      </c>
      <c r="J3781" s="111">
        <v>11037.47</v>
      </c>
      <c r="K3781" s="125">
        <v>610</v>
      </c>
      <c r="L3781" s="110">
        <f t="shared" si="881"/>
        <v>5625483.3755999999</v>
      </c>
      <c r="M3781" s="108"/>
      <c r="N3781" s="108"/>
      <c r="O3781" s="108"/>
      <c r="P3781" s="110">
        <f>'Форма 2'!C3781-M3781-N3781-O3781</f>
        <v>5625483.3755999999</v>
      </c>
      <c r="Q3781" s="111">
        <f t="shared" si="876"/>
        <v>496.25948441085171</v>
      </c>
      <c r="R3781" s="111">
        <f t="shared" si="877"/>
        <v>496.25948441085171</v>
      </c>
      <c r="S3781" s="112" t="s">
        <v>2152</v>
      </c>
      <c r="T3781" s="105" t="s">
        <v>92</v>
      </c>
      <c r="U3781" s="217"/>
      <c r="V3781" s="85"/>
      <c r="W3781" s="85"/>
      <c r="X3781" s="85"/>
      <c r="Y3781" s="85"/>
      <c r="Z3781" s="85">
        <v>1</v>
      </c>
      <c r="AA3781" s="85"/>
      <c r="AB3781" s="86"/>
      <c r="AC3781" s="86"/>
      <c r="AD3781" s="85"/>
      <c r="AE3781" s="85"/>
      <c r="AF3781" s="85"/>
      <c r="AG3781" s="85"/>
      <c r="AH3781" s="85"/>
      <c r="AI3781" s="85"/>
      <c r="AJ3781" s="85"/>
    </row>
    <row r="3782" spans="1:36" ht="16.5" thickTop="1" thickBot="1">
      <c r="A3782" s="105">
        <f t="shared" si="882"/>
        <v>628</v>
      </c>
      <c r="B3782" s="114" t="s">
        <v>3641</v>
      </c>
      <c r="C3782" s="113">
        <v>1970</v>
      </c>
      <c r="D3782" s="107"/>
      <c r="E3782" s="114" t="s">
        <v>80</v>
      </c>
      <c r="F3782" s="107">
        <v>5</v>
      </c>
      <c r="G3782" s="107">
        <v>4</v>
      </c>
      <c r="H3782" s="111">
        <v>3626.6</v>
      </c>
      <c r="I3782" s="111">
        <v>3314.2</v>
      </c>
      <c r="J3782" s="111">
        <v>3314.2</v>
      </c>
      <c r="K3782" s="125">
        <v>160</v>
      </c>
      <c r="L3782" s="110">
        <f t="shared" si="881"/>
        <v>1884417.6259999999</v>
      </c>
      <c r="M3782" s="108"/>
      <c r="N3782" s="108"/>
      <c r="O3782" s="108"/>
      <c r="P3782" s="110">
        <f>'Форма 2'!C3782-M3782-N3782-O3782</f>
        <v>1884417.6259999999</v>
      </c>
      <c r="Q3782" s="111">
        <f t="shared" si="876"/>
        <v>568.58898859453268</v>
      </c>
      <c r="R3782" s="111">
        <f t="shared" si="877"/>
        <v>568.58898859453268</v>
      </c>
      <c r="S3782" s="112" t="s">
        <v>2152</v>
      </c>
      <c r="T3782" s="107" t="s">
        <v>82</v>
      </c>
      <c r="U3782" s="217">
        <v>1</v>
      </c>
      <c r="V3782" s="85"/>
      <c r="W3782" s="85"/>
      <c r="X3782" s="85"/>
      <c r="Y3782" s="85"/>
      <c r="Z3782" s="85"/>
      <c r="AA3782" s="85"/>
      <c r="AB3782" s="86"/>
      <c r="AC3782" s="86"/>
      <c r="AD3782" s="85"/>
      <c r="AE3782" s="85"/>
      <c r="AF3782" s="85"/>
      <c r="AG3782" s="85"/>
      <c r="AH3782" s="85"/>
      <c r="AI3782" s="85"/>
      <c r="AJ3782" s="85"/>
    </row>
    <row r="3783" spans="1:36" ht="16.5" thickTop="1" thickBot="1">
      <c r="A3783" s="105">
        <f t="shared" si="882"/>
        <v>629</v>
      </c>
      <c r="B3783" s="114" t="s">
        <v>3642</v>
      </c>
      <c r="C3783" s="113">
        <v>1961</v>
      </c>
      <c r="D3783" s="107"/>
      <c r="E3783" s="114" t="s">
        <v>80</v>
      </c>
      <c r="F3783" s="107">
        <v>4</v>
      </c>
      <c r="G3783" s="107">
        <v>2</v>
      </c>
      <c r="H3783" s="111">
        <v>1690.4</v>
      </c>
      <c r="I3783" s="111">
        <v>1233.7</v>
      </c>
      <c r="J3783" s="111">
        <v>1233.7</v>
      </c>
      <c r="K3783" s="125">
        <v>59</v>
      </c>
      <c r="L3783" s="110">
        <f t="shared" si="881"/>
        <v>7612750.2080000015</v>
      </c>
      <c r="M3783" s="108"/>
      <c r="N3783" s="108"/>
      <c r="O3783" s="108"/>
      <c r="P3783" s="110">
        <f>'Форма 2'!C3783-M3783-N3783-O3783</f>
        <v>7612750.2080000015</v>
      </c>
      <c r="Q3783" s="111">
        <f t="shared" si="876"/>
        <v>6170.665646429441</v>
      </c>
      <c r="R3783" s="111">
        <f t="shared" si="877"/>
        <v>6170.665646429441</v>
      </c>
      <c r="S3783" s="112" t="s">
        <v>2152</v>
      </c>
      <c r="T3783" s="107" t="s">
        <v>82</v>
      </c>
      <c r="U3783" s="217"/>
      <c r="V3783" s="85"/>
      <c r="W3783" s="85"/>
      <c r="X3783" s="85"/>
      <c r="Y3783" s="85"/>
      <c r="Z3783" s="85"/>
      <c r="AA3783" s="85"/>
      <c r="AB3783" s="86"/>
      <c r="AC3783" s="86"/>
      <c r="AD3783" s="85">
        <v>1</v>
      </c>
      <c r="AE3783" s="85"/>
      <c r="AF3783" s="85"/>
      <c r="AG3783" s="85"/>
      <c r="AH3783" s="85"/>
      <c r="AI3783" s="85"/>
      <c r="AJ3783" s="85"/>
    </row>
    <row r="3784" spans="1:36" ht="16.5" thickTop="1" thickBot="1">
      <c r="A3784" s="105">
        <f t="shared" si="882"/>
        <v>630</v>
      </c>
      <c r="B3784" s="114" t="s">
        <v>3643</v>
      </c>
      <c r="C3784" s="113">
        <v>1956</v>
      </c>
      <c r="D3784" s="107"/>
      <c r="E3784" s="114" t="s">
        <v>378</v>
      </c>
      <c r="F3784" s="107">
        <v>2</v>
      </c>
      <c r="G3784" s="107">
        <v>2</v>
      </c>
      <c r="H3784" s="111">
        <v>767.7</v>
      </c>
      <c r="I3784" s="111">
        <v>419.2</v>
      </c>
      <c r="J3784" s="111">
        <v>419.2</v>
      </c>
      <c r="K3784" s="125">
        <v>36</v>
      </c>
      <c r="L3784" s="110">
        <f t="shared" si="881"/>
        <v>2050726.3020000004</v>
      </c>
      <c r="M3784" s="108"/>
      <c r="N3784" s="108"/>
      <c r="O3784" s="108"/>
      <c r="P3784" s="110">
        <f>'Форма 2'!C3784-M3784-N3784-O3784</f>
        <v>2050726.3020000004</v>
      </c>
      <c r="Q3784" s="111">
        <f t="shared" si="876"/>
        <v>4891.9997662213755</v>
      </c>
      <c r="R3784" s="111">
        <f t="shared" si="877"/>
        <v>4891.9997662213755</v>
      </c>
      <c r="S3784" s="112" t="s">
        <v>2152</v>
      </c>
      <c r="T3784" s="107" t="s">
        <v>82</v>
      </c>
      <c r="U3784" s="217"/>
      <c r="V3784" s="85"/>
      <c r="W3784" s="85"/>
      <c r="X3784" s="85"/>
      <c r="Y3784" s="85"/>
      <c r="Z3784" s="85"/>
      <c r="AA3784" s="85"/>
      <c r="AB3784" s="86"/>
      <c r="AC3784" s="86"/>
      <c r="AD3784" s="85"/>
      <c r="AE3784" s="85"/>
      <c r="AF3784" s="85"/>
      <c r="AG3784" s="85"/>
      <c r="AH3784" s="85">
        <v>1</v>
      </c>
      <c r="AI3784" s="85"/>
      <c r="AJ3784" s="85"/>
    </row>
    <row r="3785" spans="1:36" ht="16.5" thickTop="1" thickBot="1">
      <c r="A3785" s="105">
        <f t="shared" si="882"/>
        <v>631</v>
      </c>
      <c r="B3785" s="114" t="s">
        <v>3644</v>
      </c>
      <c r="C3785" s="113">
        <v>1956</v>
      </c>
      <c r="D3785" s="107"/>
      <c r="E3785" s="114" t="s">
        <v>378</v>
      </c>
      <c r="F3785" s="107">
        <v>2</v>
      </c>
      <c r="G3785" s="107">
        <v>2</v>
      </c>
      <c r="H3785" s="111">
        <v>767.7</v>
      </c>
      <c r="I3785" s="111">
        <v>419.2</v>
      </c>
      <c r="J3785" s="111">
        <v>419.2</v>
      </c>
      <c r="K3785" s="125">
        <v>41</v>
      </c>
      <c r="L3785" s="110">
        <f t="shared" si="881"/>
        <v>2340771.0390000003</v>
      </c>
      <c r="M3785" s="108"/>
      <c r="N3785" s="108"/>
      <c r="O3785" s="108"/>
      <c r="P3785" s="110">
        <f>'Форма 2'!C3785-M3785-N3785-O3785</f>
        <v>2340771.0390000003</v>
      </c>
      <c r="Q3785" s="111">
        <f t="shared" si="876"/>
        <v>5583.9003792938938</v>
      </c>
      <c r="R3785" s="111">
        <f t="shared" si="877"/>
        <v>5583.9003792938938</v>
      </c>
      <c r="S3785" s="112" t="s">
        <v>2152</v>
      </c>
      <c r="T3785" s="107" t="s">
        <v>82</v>
      </c>
      <c r="U3785" s="217"/>
      <c r="V3785" s="85"/>
      <c r="W3785" s="85"/>
      <c r="X3785" s="85">
        <v>1</v>
      </c>
      <c r="Y3785" s="85"/>
      <c r="Z3785" s="85"/>
      <c r="AA3785" s="85"/>
      <c r="AB3785" s="86"/>
      <c r="AC3785" s="86"/>
      <c r="AD3785" s="85"/>
      <c r="AE3785" s="85"/>
      <c r="AF3785" s="85"/>
      <c r="AG3785" s="85"/>
      <c r="AH3785" s="85">
        <v>1</v>
      </c>
      <c r="AI3785" s="85"/>
      <c r="AJ3785" s="85"/>
    </row>
    <row r="3786" spans="1:36" ht="16.5" thickTop="1" thickBot="1">
      <c r="A3786" s="105">
        <f t="shared" si="882"/>
        <v>632</v>
      </c>
      <c r="B3786" s="114" t="s">
        <v>3645</v>
      </c>
      <c r="C3786" s="113">
        <v>1954</v>
      </c>
      <c r="D3786" s="107"/>
      <c r="E3786" s="114" t="s">
        <v>378</v>
      </c>
      <c r="F3786" s="107">
        <v>2</v>
      </c>
      <c r="G3786" s="107">
        <v>2</v>
      </c>
      <c r="H3786" s="111">
        <v>892.4</v>
      </c>
      <c r="I3786" s="111">
        <v>568.20000000000005</v>
      </c>
      <c r="J3786" s="111">
        <v>568.20000000000005</v>
      </c>
      <c r="K3786" s="125">
        <v>59</v>
      </c>
      <c r="L3786" s="110">
        <f t="shared" si="881"/>
        <v>3044404.7520000003</v>
      </c>
      <c r="M3786" s="108"/>
      <c r="N3786" s="108"/>
      <c r="O3786" s="108"/>
      <c r="P3786" s="110">
        <f>'Форма 2'!C3786-M3786-N3786-O3786</f>
        <v>3044404.7520000003</v>
      </c>
      <c r="Q3786" s="111">
        <f t="shared" si="876"/>
        <v>5357.9809081309404</v>
      </c>
      <c r="R3786" s="111">
        <f t="shared" si="877"/>
        <v>5357.9809081309404</v>
      </c>
      <c r="S3786" s="112" t="s">
        <v>2152</v>
      </c>
      <c r="T3786" s="107" t="s">
        <v>82</v>
      </c>
      <c r="U3786" s="217">
        <v>1</v>
      </c>
      <c r="V3786" s="85"/>
      <c r="W3786" s="85"/>
      <c r="X3786" s="85"/>
      <c r="Y3786" s="85"/>
      <c r="Z3786" s="85"/>
      <c r="AA3786" s="85"/>
      <c r="AB3786" s="86"/>
      <c r="AC3786" s="86"/>
      <c r="AD3786" s="85"/>
      <c r="AE3786" s="85"/>
      <c r="AF3786" s="85"/>
      <c r="AG3786" s="85"/>
      <c r="AH3786" s="85">
        <v>1</v>
      </c>
      <c r="AI3786" s="85"/>
      <c r="AJ3786" s="85"/>
    </row>
    <row r="3787" spans="1:36" ht="16.5" thickTop="1" thickBot="1">
      <c r="A3787" s="105">
        <f t="shared" si="882"/>
        <v>633</v>
      </c>
      <c r="B3787" s="114" t="s">
        <v>3646</v>
      </c>
      <c r="C3787" s="113">
        <v>1956</v>
      </c>
      <c r="D3787" s="107"/>
      <c r="E3787" s="114" t="s">
        <v>378</v>
      </c>
      <c r="F3787" s="107">
        <v>5</v>
      </c>
      <c r="G3787" s="107">
        <v>2</v>
      </c>
      <c r="H3787" s="111">
        <v>2438.3000000000002</v>
      </c>
      <c r="I3787" s="111">
        <v>1925.3</v>
      </c>
      <c r="J3787" s="111">
        <v>1925.3</v>
      </c>
      <c r="K3787" s="125">
        <v>43</v>
      </c>
      <c r="L3787" s="110">
        <f t="shared" si="881"/>
        <v>7497528.6700000009</v>
      </c>
      <c r="M3787" s="108"/>
      <c r="N3787" s="108"/>
      <c r="O3787" s="108"/>
      <c r="P3787" s="110">
        <f>'Форма 2'!C3787-M3787-N3787-O3787</f>
        <v>7497528.6700000009</v>
      </c>
      <c r="Q3787" s="111">
        <f t="shared" si="876"/>
        <v>3894.2131979431783</v>
      </c>
      <c r="R3787" s="111">
        <f t="shared" si="877"/>
        <v>3894.2131979431783</v>
      </c>
      <c r="S3787" s="112" t="s">
        <v>2152</v>
      </c>
      <c r="T3787" s="107" t="s">
        <v>82</v>
      </c>
      <c r="U3787" s="217">
        <v>1</v>
      </c>
      <c r="V3787" s="85"/>
      <c r="W3787" s="85"/>
      <c r="X3787" s="85"/>
      <c r="Y3787" s="85"/>
      <c r="Z3787" s="85"/>
      <c r="AA3787" s="85"/>
      <c r="AB3787" s="86"/>
      <c r="AC3787" s="86"/>
      <c r="AD3787" s="85"/>
      <c r="AE3787" s="85"/>
      <c r="AF3787" s="85">
        <v>1</v>
      </c>
      <c r="AG3787" s="85"/>
      <c r="AH3787" s="85">
        <v>1</v>
      </c>
      <c r="AI3787" s="85"/>
      <c r="AJ3787" s="85"/>
    </row>
    <row r="3788" spans="1:36" ht="16.5" thickTop="1" thickBot="1">
      <c r="A3788" s="105">
        <f t="shared" si="882"/>
        <v>634</v>
      </c>
      <c r="B3788" s="114" t="s">
        <v>3647</v>
      </c>
      <c r="C3788" s="113">
        <v>1964</v>
      </c>
      <c r="D3788" s="107"/>
      <c r="E3788" s="114" t="s">
        <v>80</v>
      </c>
      <c r="F3788" s="107">
        <v>5</v>
      </c>
      <c r="G3788" s="107">
        <v>1</v>
      </c>
      <c r="H3788" s="111">
        <v>2160.37</v>
      </c>
      <c r="I3788" s="111">
        <v>1899.66</v>
      </c>
      <c r="J3788" s="111">
        <v>1899.66</v>
      </c>
      <c r="K3788" s="125">
        <v>206</v>
      </c>
      <c r="L3788" s="110">
        <f t="shared" si="881"/>
        <v>9729269.5023999996</v>
      </c>
      <c r="M3788" s="108"/>
      <c r="N3788" s="108"/>
      <c r="O3788" s="108"/>
      <c r="P3788" s="110">
        <f>'Форма 2'!C3788-M3788-N3788-O3788</f>
        <v>9729269.5023999996</v>
      </c>
      <c r="Q3788" s="111">
        <f t="shared" si="876"/>
        <v>5121.5846532537398</v>
      </c>
      <c r="R3788" s="111">
        <f t="shared" si="877"/>
        <v>5121.5846532537398</v>
      </c>
      <c r="S3788" s="112" t="s">
        <v>2152</v>
      </c>
      <c r="T3788" s="107" t="s">
        <v>82</v>
      </c>
      <c r="U3788" s="217"/>
      <c r="V3788" s="85"/>
      <c r="W3788" s="85"/>
      <c r="X3788" s="85"/>
      <c r="Y3788" s="85"/>
      <c r="Z3788" s="85"/>
      <c r="AA3788" s="85"/>
      <c r="AB3788" s="86"/>
      <c r="AC3788" s="86"/>
      <c r="AD3788" s="85">
        <v>1</v>
      </c>
      <c r="AE3788" s="85"/>
      <c r="AF3788" s="85"/>
      <c r="AG3788" s="85"/>
      <c r="AH3788" s="85"/>
      <c r="AI3788" s="85"/>
      <c r="AJ3788" s="85"/>
    </row>
    <row r="3789" spans="1:36" ht="16.5" thickTop="1" thickBot="1">
      <c r="A3789" s="105">
        <f t="shared" si="882"/>
        <v>635</v>
      </c>
      <c r="B3789" s="114" t="s">
        <v>3648</v>
      </c>
      <c r="C3789" s="113">
        <v>1957</v>
      </c>
      <c r="D3789" s="107"/>
      <c r="E3789" s="114" t="s">
        <v>378</v>
      </c>
      <c r="F3789" s="107">
        <v>2</v>
      </c>
      <c r="G3789" s="107">
        <v>2</v>
      </c>
      <c r="H3789" s="111">
        <v>677.9</v>
      </c>
      <c r="I3789" s="111">
        <v>451.8</v>
      </c>
      <c r="J3789" s="111">
        <v>451.8</v>
      </c>
      <c r="K3789" s="125">
        <v>38</v>
      </c>
      <c r="L3789" s="110">
        <f t="shared" si="881"/>
        <v>879941.31599999999</v>
      </c>
      <c r="M3789" s="108"/>
      <c r="N3789" s="108"/>
      <c r="O3789" s="108"/>
      <c r="P3789" s="110">
        <f>'Форма 2'!C3789-M3789-N3789-O3789</f>
        <v>879941.31599999999</v>
      </c>
      <c r="Q3789" s="111">
        <f t="shared" si="876"/>
        <v>1947.6346082337316</v>
      </c>
      <c r="R3789" s="111">
        <f t="shared" si="877"/>
        <v>1947.6346082337316</v>
      </c>
      <c r="S3789" s="112" t="s">
        <v>2152</v>
      </c>
      <c r="T3789" s="107" t="s">
        <v>82</v>
      </c>
      <c r="U3789" s="217"/>
      <c r="V3789" s="85"/>
      <c r="W3789" s="85"/>
      <c r="X3789" s="85"/>
      <c r="Y3789" s="85"/>
      <c r="Z3789" s="85"/>
      <c r="AA3789" s="85"/>
      <c r="AB3789" s="86"/>
      <c r="AC3789" s="86"/>
      <c r="AD3789" s="85"/>
      <c r="AE3789" s="85"/>
      <c r="AF3789" s="85">
        <v>1</v>
      </c>
      <c r="AG3789" s="85"/>
      <c r="AH3789" s="85"/>
      <c r="AI3789" s="85"/>
      <c r="AJ3789" s="85"/>
    </row>
    <row r="3790" spans="1:36" ht="16.5" thickTop="1" thickBot="1">
      <c r="A3790" s="105">
        <f t="shared" si="882"/>
        <v>636</v>
      </c>
      <c r="B3790" s="114" t="s">
        <v>3649</v>
      </c>
      <c r="C3790" s="113">
        <v>1988</v>
      </c>
      <c r="D3790" s="107"/>
      <c r="E3790" s="114" t="s">
        <v>239</v>
      </c>
      <c r="F3790" s="107">
        <v>9</v>
      </c>
      <c r="G3790" s="107">
        <v>4</v>
      </c>
      <c r="H3790" s="111">
        <v>8580</v>
      </c>
      <c r="I3790" s="111">
        <v>5099.3</v>
      </c>
      <c r="J3790" s="111">
        <v>5099.3</v>
      </c>
      <c r="K3790" s="125">
        <v>437</v>
      </c>
      <c r="L3790" s="110">
        <f t="shared" si="881"/>
        <v>11114035.68</v>
      </c>
      <c r="M3790" s="108"/>
      <c r="N3790" s="108"/>
      <c r="O3790" s="108"/>
      <c r="P3790" s="110">
        <f>'Форма 2'!C3790-M3790-N3790-O3790</f>
        <v>11114035.68</v>
      </c>
      <c r="Q3790" s="111">
        <f t="shared" ref="Q3790:Q3857" si="886">L3790/I3790</f>
        <v>2179.5218324083698</v>
      </c>
      <c r="R3790" s="111">
        <f t="shared" ref="R3790:R3857" si="887">Q3790</f>
        <v>2179.5218324083698</v>
      </c>
      <c r="S3790" s="112" t="s">
        <v>2152</v>
      </c>
      <c r="T3790" s="107" t="s">
        <v>82</v>
      </c>
      <c r="U3790" s="217"/>
      <c r="V3790" s="85"/>
      <c r="W3790" s="85"/>
      <c r="X3790" s="85"/>
      <c r="Y3790" s="85"/>
      <c r="Z3790" s="172"/>
      <c r="AA3790" s="172"/>
      <c r="AB3790" s="177">
        <v>4</v>
      </c>
      <c r="AC3790" s="154">
        <f>2778508.92*AB3790</f>
        <v>11114035.68</v>
      </c>
      <c r="AD3790" s="85"/>
      <c r="AE3790" s="85"/>
      <c r="AF3790" s="85"/>
      <c r="AG3790" s="166"/>
      <c r="AH3790" s="85"/>
      <c r="AI3790" s="85"/>
      <c r="AJ3790" s="85"/>
    </row>
    <row r="3791" spans="1:36" ht="16.5" thickTop="1" thickBot="1">
      <c r="A3791" s="105">
        <f t="shared" si="882"/>
        <v>637</v>
      </c>
      <c r="B3791" s="114" t="s">
        <v>3650</v>
      </c>
      <c r="C3791" s="113">
        <v>1962</v>
      </c>
      <c r="D3791" s="107"/>
      <c r="E3791" s="114" t="s">
        <v>80</v>
      </c>
      <c r="F3791" s="107">
        <v>3</v>
      </c>
      <c r="G3791" s="107">
        <v>2</v>
      </c>
      <c r="H3791" s="111">
        <v>872.3</v>
      </c>
      <c r="I3791" s="111">
        <v>408.3</v>
      </c>
      <c r="J3791" s="111">
        <v>408.3</v>
      </c>
      <c r="K3791" s="125">
        <v>29</v>
      </c>
      <c r="L3791" s="110">
        <f t="shared" si="881"/>
        <v>8336911.2969999993</v>
      </c>
      <c r="M3791" s="108"/>
      <c r="N3791" s="108"/>
      <c r="O3791" s="108"/>
      <c r="P3791" s="110">
        <f>'Форма 2'!C3791-M3791-N3791-O3791</f>
        <v>8336911.2969999993</v>
      </c>
      <c r="Q3791" s="111">
        <f t="shared" si="886"/>
        <v>20418.592449179523</v>
      </c>
      <c r="R3791" s="111">
        <f t="shared" si="887"/>
        <v>20418.592449179523</v>
      </c>
      <c r="S3791" s="112" t="s">
        <v>2152</v>
      </c>
      <c r="T3791" s="107" t="s">
        <v>82</v>
      </c>
      <c r="U3791" s="217"/>
      <c r="V3791" s="85"/>
      <c r="W3791" s="85"/>
      <c r="X3791" s="85"/>
      <c r="Y3791" s="85"/>
      <c r="Z3791" s="85"/>
      <c r="AA3791" s="85"/>
      <c r="AB3791" s="86"/>
      <c r="AC3791" s="86"/>
      <c r="AD3791" s="85">
        <v>1</v>
      </c>
      <c r="AE3791" s="85"/>
      <c r="AF3791" s="85"/>
      <c r="AG3791" s="85"/>
      <c r="AH3791" s="85"/>
      <c r="AI3791" s="85"/>
      <c r="AJ3791" s="85"/>
    </row>
    <row r="3792" spans="1:36" ht="16.5" thickTop="1" thickBot="1">
      <c r="A3792" s="105">
        <f t="shared" si="882"/>
        <v>638</v>
      </c>
      <c r="B3792" s="114" t="s">
        <v>3651</v>
      </c>
      <c r="C3792" s="113">
        <v>1963</v>
      </c>
      <c r="D3792" s="107"/>
      <c r="E3792" s="114" t="s">
        <v>80</v>
      </c>
      <c r="F3792" s="107">
        <v>3</v>
      </c>
      <c r="G3792" s="107">
        <v>2</v>
      </c>
      <c r="H3792" s="111">
        <v>963.9</v>
      </c>
      <c r="I3792" s="111">
        <v>651.79999999999995</v>
      </c>
      <c r="J3792" s="111">
        <v>651.79999999999995</v>
      </c>
      <c r="K3792" s="125">
        <v>40</v>
      </c>
      <c r="L3792" s="110">
        <f t="shared" si="881"/>
        <v>9212368.220999999</v>
      </c>
      <c r="M3792" s="108"/>
      <c r="N3792" s="108"/>
      <c r="O3792" s="108"/>
      <c r="P3792" s="110">
        <f>'Форма 2'!C3792-M3792-N3792-O3792</f>
        <v>9212368.220999999</v>
      </c>
      <c r="Q3792" s="111">
        <f t="shared" si="886"/>
        <v>14133.734613378336</v>
      </c>
      <c r="R3792" s="111">
        <f t="shared" si="887"/>
        <v>14133.734613378336</v>
      </c>
      <c r="S3792" s="112" t="s">
        <v>2152</v>
      </c>
      <c r="T3792" s="107" t="s">
        <v>82</v>
      </c>
      <c r="U3792" s="217"/>
      <c r="V3792" s="85"/>
      <c r="W3792" s="85"/>
      <c r="X3792" s="85"/>
      <c r="Y3792" s="85"/>
      <c r="Z3792" s="85"/>
      <c r="AA3792" s="85"/>
      <c r="AB3792" s="86"/>
      <c r="AC3792" s="86"/>
      <c r="AD3792" s="85">
        <v>1</v>
      </c>
      <c r="AE3792" s="85"/>
      <c r="AF3792" s="85"/>
      <c r="AG3792" s="85"/>
      <c r="AH3792" s="85"/>
      <c r="AI3792" s="85"/>
      <c r="AJ3792" s="85"/>
    </row>
    <row r="3793" spans="1:36" ht="16.5" thickTop="1" thickBot="1">
      <c r="A3793" s="105">
        <f t="shared" si="882"/>
        <v>639</v>
      </c>
      <c r="B3793" s="114" t="s">
        <v>3652</v>
      </c>
      <c r="C3793" s="113">
        <v>1962</v>
      </c>
      <c r="D3793" s="107"/>
      <c r="E3793" s="114" t="s">
        <v>80</v>
      </c>
      <c r="F3793" s="107">
        <v>3</v>
      </c>
      <c r="G3793" s="107">
        <v>2</v>
      </c>
      <c r="H3793" s="111">
        <v>952.3</v>
      </c>
      <c r="I3793" s="111">
        <v>624.79999999999995</v>
      </c>
      <c r="J3793" s="111">
        <v>624.79999999999995</v>
      </c>
      <c r="K3793" s="125">
        <v>20</v>
      </c>
      <c r="L3793" s="110">
        <f t="shared" si="881"/>
        <v>9101502.4969999995</v>
      </c>
      <c r="M3793" s="108"/>
      <c r="N3793" s="108"/>
      <c r="O3793" s="108"/>
      <c r="P3793" s="110">
        <f>'Форма 2'!C3793-M3793-N3793-O3793</f>
        <v>9101502.4969999995</v>
      </c>
      <c r="Q3793" s="111">
        <f t="shared" si="886"/>
        <v>14567.065456145967</v>
      </c>
      <c r="R3793" s="111">
        <f t="shared" si="887"/>
        <v>14567.065456145967</v>
      </c>
      <c r="S3793" s="112" t="s">
        <v>2152</v>
      </c>
      <c r="T3793" s="107" t="s">
        <v>82</v>
      </c>
      <c r="U3793" s="217"/>
      <c r="V3793" s="85"/>
      <c r="W3793" s="85"/>
      <c r="X3793" s="85"/>
      <c r="Y3793" s="85"/>
      <c r="Z3793" s="85"/>
      <c r="AA3793" s="85"/>
      <c r="AB3793" s="86"/>
      <c r="AC3793" s="86"/>
      <c r="AD3793" s="85">
        <v>1</v>
      </c>
      <c r="AE3793" s="85"/>
      <c r="AF3793" s="85"/>
      <c r="AG3793" s="85"/>
      <c r="AH3793" s="85"/>
      <c r="AI3793" s="85"/>
      <c r="AJ3793" s="85"/>
    </row>
    <row r="3794" spans="1:36" ht="16.5" thickTop="1" thickBot="1">
      <c r="A3794" s="105">
        <f t="shared" si="882"/>
        <v>640</v>
      </c>
      <c r="B3794" s="114" t="s">
        <v>3653</v>
      </c>
      <c r="C3794" s="113">
        <v>1964</v>
      </c>
      <c r="D3794" s="107"/>
      <c r="E3794" s="114" t="s">
        <v>94</v>
      </c>
      <c r="F3794" s="107">
        <v>5</v>
      </c>
      <c r="G3794" s="107">
        <v>4</v>
      </c>
      <c r="H3794" s="111">
        <v>3478.2</v>
      </c>
      <c r="I3794" s="111">
        <v>3176.6</v>
      </c>
      <c r="J3794" s="111">
        <v>3176.6</v>
      </c>
      <c r="K3794" s="125">
        <v>146</v>
      </c>
      <c r="L3794" s="110">
        <f t="shared" si="881"/>
        <v>15664143.264</v>
      </c>
      <c r="M3794" s="108"/>
      <c r="N3794" s="108"/>
      <c r="O3794" s="108"/>
      <c r="P3794" s="110">
        <f>'Форма 2'!C3794-M3794-N3794-O3794</f>
        <v>15664143.264</v>
      </c>
      <c r="Q3794" s="111">
        <f>L3794/I3794</f>
        <v>4931.1034640810931</v>
      </c>
      <c r="R3794" s="111">
        <f>Q3794</f>
        <v>4931.1034640810931</v>
      </c>
      <c r="S3794" s="112" t="s">
        <v>2152</v>
      </c>
      <c r="T3794" s="105" t="s">
        <v>92</v>
      </c>
      <c r="U3794" s="217"/>
      <c r="V3794" s="85"/>
      <c r="W3794" s="85"/>
      <c r="X3794" s="85"/>
      <c r="Y3794" s="85"/>
      <c r="Z3794" s="85"/>
      <c r="AA3794" s="85"/>
      <c r="AB3794" s="86"/>
      <c r="AC3794" s="86"/>
      <c r="AD3794" s="85">
        <v>1</v>
      </c>
      <c r="AE3794" s="85"/>
      <c r="AF3794" s="85"/>
      <c r="AG3794" s="85"/>
      <c r="AH3794" s="85"/>
      <c r="AI3794" s="85"/>
      <c r="AJ3794" s="85"/>
    </row>
    <row r="3795" spans="1:36" ht="16.5" thickTop="1" thickBot="1">
      <c r="A3795" s="105">
        <f t="shared" si="882"/>
        <v>641</v>
      </c>
      <c r="B3795" s="114" t="s">
        <v>3654</v>
      </c>
      <c r="C3795" s="113">
        <v>1959</v>
      </c>
      <c r="D3795" s="107"/>
      <c r="E3795" s="114" t="s">
        <v>94</v>
      </c>
      <c r="F3795" s="107">
        <v>3</v>
      </c>
      <c r="G3795" s="107">
        <v>3</v>
      </c>
      <c r="H3795" s="111">
        <v>1331</v>
      </c>
      <c r="I3795" s="111">
        <v>1069</v>
      </c>
      <c r="J3795" s="111">
        <v>1069</v>
      </c>
      <c r="K3795" s="125">
        <v>59</v>
      </c>
      <c r="L3795" s="110">
        <f t="shared" si="881"/>
        <v>12720886.09</v>
      </c>
      <c r="M3795" s="108"/>
      <c r="N3795" s="108"/>
      <c r="O3795" s="108"/>
      <c r="P3795" s="110">
        <f>'Форма 2'!C3795-M3795-N3795-O3795</f>
        <v>12720886.09</v>
      </c>
      <c r="Q3795" s="111">
        <f>L3795/I3795</f>
        <v>11899.799897100094</v>
      </c>
      <c r="R3795" s="111">
        <f>Q3795</f>
        <v>11899.799897100094</v>
      </c>
      <c r="S3795" s="112" t="s">
        <v>2152</v>
      </c>
      <c r="T3795" s="107" t="s">
        <v>82</v>
      </c>
      <c r="U3795" s="217"/>
      <c r="V3795" s="85"/>
      <c r="W3795" s="85"/>
      <c r="X3795" s="85"/>
      <c r="Y3795" s="85"/>
      <c r="Z3795" s="85"/>
      <c r="AA3795" s="85"/>
      <c r="AB3795" s="86"/>
      <c r="AC3795" s="86"/>
      <c r="AD3795" s="85">
        <v>1</v>
      </c>
      <c r="AE3795" s="85"/>
      <c r="AF3795" s="85"/>
      <c r="AG3795" s="85"/>
      <c r="AH3795" s="85"/>
      <c r="AI3795" s="85"/>
      <c r="AJ3795" s="85"/>
    </row>
    <row r="3796" spans="1:36" ht="16.5" thickTop="1" thickBot="1">
      <c r="A3796" s="105">
        <f t="shared" si="882"/>
        <v>642</v>
      </c>
      <c r="B3796" s="114" t="s">
        <v>3655</v>
      </c>
      <c r="C3796" s="113">
        <v>1940</v>
      </c>
      <c r="D3796" s="107"/>
      <c r="E3796" s="114" t="s">
        <v>239</v>
      </c>
      <c r="F3796" s="107">
        <v>3</v>
      </c>
      <c r="G3796" s="107">
        <v>3</v>
      </c>
      <c r="H3796" s="111">
        <v>1442.61</v>
      </c>
      <c r="I3796" s="111">
        <v>1350.74</v>
      </c>
      <c r="J3796" s="111">
        <v>1350.74</v>
      </c>
      <c r="K3796" s="125">
        <v>81</v>
      </c>
      <c r="L3796" s="110">
        <f t="shared" si="881"/>
        <v>930021.81479999982</v>
      </c>
      <c r="M3796" s="108"/>
      <c r="N3796" s="108"/>
      <c r="O3796" s="108"/>
      <c r="P3796" s="110">
        <f>'Форма 2'!C3796-M3796-N3796-O3796</f>
        <v>930021.81479999982</v>
      </c>
      <c r="Q3796" s="111">
        <f t="shared" si="886"/>
        <v>688.52763285310266</v>
      </c>
      <c r="R3796" s="111">
        <f t="shared" si="887"/>
        <v>688.52763285310266</v>
      </c>
      <c r="S3796" s="112" t="s">
        <v>2152</v>
      </c>
      <c r="T3796" s="107" t="s">
        <v>82</v>
      </c>
      <c r="U3796" s="217"/>
      <c r="V3796" s="85"/>
      <c r="W3796" s="85"/>
      <c r="X3796" s="85"/>
      <c r="Y3796" s="85"/>
      <c r="Z3796" s="85">
        <v>1</v>
      </c>
      <c r="AA3796" s="85"/>
      <c r="AB3796" s="86"/>
      <c r="AC3796" s="86"/>
      <c r="AD3796" s="85"/>
      <c r="AE3796" s="85"/>
      <c r="AF3796" s="85"/>
      <c r="AG3796" s="85"/>
      <c r="AH3796" s="85"/>
      <c r="AI3796" s="85"/>
      <c r="AJ3796" s="85"/>
    </row>
    <row r="3797" spans="1:36" ht="16.5" thickTop="1" thickBot="1">
      <c r="A3797" s="105">
        <f t="shared" si="882"/>
        <v>643</v>
      </c>
      <c r="B3797" s="114" t="s">
        <v>3656</v>
      </c>
      <c r="C3797" s="113">
        <v>1958</v>
      </c>
      <c r="D3797" s="107"/>
      <c r="E3797" s="114" t="s">
        <v>94</v>
      </c>
      <c r="F3797" s="107">
        <v>3</v>
      </c>
      <c r="G3797" s="107">
        <v>2</v>
      </c>
      <c r="H3797" s="111">
        <v>967.16</v>
      </c>
      <c r="I3797" s="111">
        <v>901.03</v>
      </c>
      <c r="J3797" s="111">
        <v>901.03</v>
      </c>
      <c r="K3797" s="125">
        <v>45</v>
      </c>
      <c r="L3797" s="110">
        <f t="shared" si="881"/>
        <v>1255412.3663999999</v>
      </c>
      <c r="M3797" s="108"/>
      <c r="N3797" s="108"/>
      <c r="O3797" s="108"/>
      <c r="P3797" s="110">
        <f>'Форма 2'!C3797-M3797-N3797-O3797</f>
        <v>1255412.3663999999</v>
      </c>
      <c r="Q3797" s="111">
        <f t="shared" si="886"/>
        <v>1393.3080656581913</v>
      </c>
      <c r="R3797" s="111">
        <f t="shared" si="887"/>
        <v>1393.3080656581913</v>
      </c>
      <c r="S3797" s="112" t="s">
        <v>2152</v>
      </c>
      <c r="T3797" s="107" t="s">
        <v>82</v>
      </c>
      <c r="U3797" s="217"/>
      <c r="V3797" s="85"/>
      <c r="W3797" s="85"/>
      <c r="X3797" s="85"/>
      <c r="Y3797" s="85"/>
      <c r="Z3797" s="85"/>
      <c r="AA3797" s="85"/>
      <c r="AB3797" s="86"/>
      <c r="AC3797" s="86"/>
      <c r="AD3797" s="85"/>
      <c r="AE3797" s="85"/>
      <c r="AF3797" s="85">
        <v>1</v>
      </c>
      <c r="AG3797" s="85"/>
      <c r="AH3797" s="85"/>
      <c r="AI3797" s="85"/>
      <c r="AJ3797" s="85"/>
    </row>
    <row r="3798" spans="1:36" ht="16.5" thickTop="1" thickBot="1">
      <c r="A3798" s="105">
        <f t="shared" si="882"/>
        <v>644</v>
      </c>
      <c r="B3798" s="114" t="s">
        <v>3657</v>
      </c>
      <c r="C3798" s="113">
        <v>1965</v>
      </c>
      <c r="D3798" s="107"/>
      <c r="E3798" s="114" t="s">
        <v>239</v>
      </c>
      <c r="F3798" s="107">
        <v>5</v>
      </c>
      <c r="G3798" s="107">
        <v>4</v>
      </c>
      <c r="H3798" s="111">
        <v>3570.6</v>
      </c>
      <c r="I3798" s="111">
        <v>3390.35</v>
      </c>
      <c r="J3798" s="111">
        <v>3390.35</v>
      </c>
      <c r="K3798" s="125">
        <v>175</v>
      </c>
      <c r="L3798" s="110">
        <f t="shared" si="881"/>
        <v>16080268.512000002</v>
      </c>
      <c r="M3798" s="108"/>
      <c r="N3798" s="108"/>
      <c r="O3798" s="108"/>
      <c r="P3798" s="110">
        <f>'Форма 2'!C3798-M3798-N3798-O3798</f>
        <v>16080268.512000002</v>
      </c>
      <c r="Q3798" s="111">
        <f t="shared" si="886"/>
        <v>4742.9523535918124</v>
      </c>
      <c r="R3798" s="111">
        <f t="shared" si="887"/>
        <v>4742.9523535918124</v>
      </c>
      <c r="S3798" s="112" t="s">
        <v>2152</v>
      </c>
      <c r="T3798" s="107" t="s">
        <v>82</v>
      </c>
      <c r="U3798" s="217"/>
      <c r="V3798" s="85"/>
      <c r="W3798" s="85"/>
      <c r="X3798" s="85"/>
      <c r="Y3798" s="85"/>
      <c r="Z3798" s="85"/>
      <c r="AA3798" s="85"/>
      <c r="AB3798" s="86"/>
      <c r="AC3798" s="86"/>
      <c r="AD3798" s="85">
        <v>1</v>
      </c>
      <c r="AE3798" s="85"/>
      <c r="AF3798" s="85"/>
      <c r="AG3798" s="85"/>
      <c r="AH3798" s="85"/>
      <c r="AI3798" s="85"/>
      <c r="AJ3798" s="85"/>
    </row>
    <row r="3799" spans="1:36" ht="16.5" thickTop="1" thickBot="1">
      <c r="A3799" s="105">
        <f t="shared" si="882"/>
        <v>645</v>
      </c>
      <c r="B3799" s="114" t="s">
        <v>3658</v>
      </c>
      <c r="C3799" s="113">
        <v>1965</v>
      </c>
      <c r="D3799" s="107"/>
      <c r="E3799" s="114" t="s">
        <v>239</v>
      </c>
      <c r="F3799" s="107">
        <v>5</v>
      </c>
      <c r="G3799" s="107">
        <v>4</v>
      </c>
      <c r="H3799" s="111">
        <v>3551.3</v>
      </c>
      <c r="I3799" s="111">
        <v>3371.05</v>
      </c>
      <c r="J3799" s="111">
        <v>3371.05</v>
      </c>
      <c r="K3799" s="125">
        <v>143</v>
      </c>
      <c r="L3799" s="110">
        <f t="shared" si="881"/>
        <v>15993350.576000003</v>
      </c>
      <c r="M3799" s="108"/>
      <c r="N3799" s="108"/>
      <c r="O3799" s="108"/>
      <c r="P3799" s="110">
        <f>'Форма 2'!C3799-M3799-N3799-O3799</f>
        <v>15993350.576000003</v>
      </c>
      <c r="Q3799" s="111">
        <f t="shared" si="886"/>
        <v>4744.3231562866176</v>
      </c>
      <c r="R3799" s="111">
        <f t="shared" si="887"/>
        <v>4744.3231562866176</v>
      </c>
      <c r="S3799" s="112" t="s">
        <v>2152</v>
      </c>
      <c r="T3799" s="107" t="s">
        <v>82</v>
      </c>
      <c r="U3799" s="217"/>
      <c r="V3799" s="85"/>
      <c r="W3799" s="85"/>
      <c r="X3799" s="85"/>
      <c r="Y3799" s="85"/>
      <c r="Z3799" s="85"/>
      <c r="AA3799" s="85"/>
      <c r="AB3799" s="86"/>
      <c r="AC3799" s="86"/>
      <c r="AD3799" s="85">
        <v>1</v>
      </c>
      <c r="AE3799" s="85"/>
      <c r="AF3799" s="85"/>
      <c r="AG3799" s="85"/>
      <c r="AH3799" s="85"/>
      <c r="AI3799" s="85"/>
      <c r="AJ3799" s="85"/>
    </row>
    <row r="3800" spans="1:36" ht="16.5" thickTop="1" thickBot="1">
      <c r="A3800" s="105">
        <f t="shared" si="882"/>
        <v>646</v>
      </c>
      <c r="B3800" s="114" t="s">
        <v>3659</v>
      </c>
      <c r="C3800" s="113">
        <v>1965</v>
      </c>
      <c r="D3800" s="107"/>
      <c r="E3800" s="114" t="s">
        <v>239</v>
      </c>
      <c r="F3800" s="107">
        <v>5</v>
      </c>
      <c r="G3800" s="107">
        <v>4</v>
      </c>
      <c r="H3800" s="111">
        <v>3545</v>
      </c>
      <c r="I3800" s="111">
        <v>3340.7999999999997</v>
      </c>
      <c r="J3800" s="111">
        <v>3136.6</v>
      </c>
      <c r="K3800" s="125">
        <v>146</v>
      </c>
      <c r="L3800" s="110">
        <f t="shared" si="881"/>
        <v>15964978.400000002</v>
      </c>
      <c r="M3800" s="108"/>
      <c r="N3800" s="108"/>
      <c r="O3800" s="108"/>
      <c r="P3800" s="110">
        <f>'Форма 2'!C3800-M3800-N3800-O3800</f>
        <v>15964978.400000002</v>
      </c>
      <c r="Q3800" s="111">
        <f t="shared" si="886"/>
        <v>4778.7890325670505</v>
      </c>
      <c r="R3800" s="111">
        <f t="shared" si="887"/>
        <v>4778.7890325670505</v>
      </c>
      <c r="S3800" s="112" t="s">
        <v>2152</v>
      </c>
      <c r="T3800" s="107" t="s">
        <v>82</v>
      </c>
      <c r="U3800" s="217"/>
      <c r="V3800" s="85"/>
      <c r="W3800" s="85"/>
      <c r="X3800" s="85"/>
      <c r="Y3800" s="85"/>
      <c r="Z3800" s="85"/>
      <c r="AA3800" s="85"/>
      <c r="AB3800" s="86"/>
      <c r="AC3800" s="86"/>
      <c r="AD3800" s="85">
        <v>1</v>
      </c>
      <c r="AE3800" s="85"/>
      <c r="AF3800" s="85"/>
      <c r="AG3800" s="85"/>
      <c r="AH3800" s="85"/>
      <c r="AI3800" s="85"/>
      <c r="AJ3800" s="85"/>
    </row>
    <row r="3801" spans="1:36" ht="16.5" thickTop="1" thickBot="1">
      <c r="A3801" s="105">
        <f t="shared" si="882"/>
        <v>647</v>
      </c>
      <c r="B3801" s="114" t="s">
        <v>3660</v>
      </c>
      <c r="C3801" s="113">
        <v>1973</v>
      </c>
      <c r="D3801" s="107"/>
      <c r="E3801" s="114" t="s">
        <v>94</v>
      </c>
      <c r="F3801" s="107">
        <v>9</v>
      </c>
      <c r="G3801" s="107">
        <v>1</v>
      </c>
      <c r="H3801" s="111">
        <v>2368.5</v>
      </c>
      <c r="I3801" s="111">
        <v>2199.4</v>
      </c>
      <c r="J3801" s="111">
        <v>2044.2</v>
      </c>
      <c r="K3801" s="125">
        <v>109</v>
      </c>
      <c r="L3801" s="110">
        <f>SUM(M3801:P3801)</f>
        <v>14493941.010000002</v>
      </c>
      <c r="M3801" s="108"/>
      <c r="N3801" s="108"/>
      <c r="O3801" s="108"/>
      <c r="P3801" s="110">
        <f>'Форма 2'!C3801-M3801-N3801-O3801</f>
        <v>14493941.010000002</v>
      </c>
      <c r="Q3801" s="111">
        <f>L3801/I3801</f>
        <v>6589.9522642538877</v>
      </c>
      <c r="R3801" s="111">
        <f>Q3801</f>
        <v>6589.9522642538877</v>
      </c>
      <c r="S3801" s="112" t="s">
        <v>2152</v>
      </c>
      <c r="T3801" s="107" t="s">
        <v>82</v>
      </c>
      <c r="U3801" s="217"/>
      <c r="V3801" s="85"/>
      <c r="W3801" s="85"/>
      <c r="X3801" s="85"/>
      <c r="Y3801" s="85"/>
      <c r="Z3801" s="85"/>
      <c r="AA3801" s="85"/>
      <c r="AB3801" s="86"/>
      <c r="AC3801" s="86"/>
      <c r="AD3801" s="85">
        <v>1</v>
      </c>
      <c r="AE3801" s="85">
        <v>1</v>
      </c>
      <c r="AF3801" s="85">
        <v>1</v>
      </c>
      <c r="AG3801" s="85"/>
      <c r="AH3801" s="85"/>
      <c r="AI3801" s="85"/>
      <c r="AJ3801" s="85"/>
    </row>
    <row r="3802" spans="1:36" ht="16.5" thickTop="1" thickBot="1">
      <c r="A3802" s="105">
        <f t="shared" si="882"/>
        <v>648</v>
      </c>
      <c r="B3802" s="114" t="s">
        <v>5088</v>
      </c>
      <c r="C3802" s="107">
        <v>1976</v>
      </c>
      <c r="D3802" s="107"/>
      <c r="E3802" s="114" t="s">
        <v>94</v>
      </c>
      <c r="F3802" s="107">
        <v>9</v>
      </c>
      <c r="G3802" s="107">
        <v>1</v>
      </c>
      <c r="H3802" s="111">
        <v>2692.5</v>
      </c>
      <c r="I3802" s="111">
        <v>2373.6</v>
      </c>
      <c r="J3802" s="111">
        <v>2373.6</v>
      </c>
      <c r="K3802" s="241">
        <v>113</v>
      </c>
      <c r="L3802" s="110">
        <f>SUM(M3802:P3802)</f>
        <v>2778508.92</v>
      </c>
      <c r="M3802" s="108"/>
      <c r="N3802" s="108"/>
      <c r="O3802" s="108"/>
      <c r="P3802" s="110">
        <f>'Форма 2'!C3802-M3802-N3802-O3802</f>
        <v>2778508.92</v>
      </c>
      <c r="Q3802" s="111">
        <f>L3802/I3802</f>
        <v>1170.5885237613752</v>
      </c>
      <c r="R3802" s="111">
        <f>Q3802</f>
        <v>1170.5885237613752</v>
      </c>
      <c r="S3802" s="112" t="s">
        <v>2152</v>
      </c>
      <c r="T3802" s="107" t="s">
        <v>92</v>
      </c>
      <c r="U3802" s="219"/>
      <c r="V3802" s="153"/>
      <c r="W3802" s="153"/>
      <c r="X3802" s="153"/>
      <c r="Y3802" s="153"/>
      <c r="Z3802" s="153"/>
      <c r="AA3802" s="153"/>
      <c r="AB3802" s="168">
        <v>1</v>
      </c>
      <c r="AC3802" s="154">
        <f>2778508.92*AB3802</f>
        <v>2778508.92</v>
      </c>
      <c r="AD3802" s="153"/>
      <c r="AE3802" s="153"/>
      <c r="AF3802" s="153"/>
      <c r="AG3802" s="85"/>
      <c r="AH3802" s="153"/>
      <c r="AI3802" s="153"/>
      <c r="AJ3802" s="153"/>
    </row>
    <row r="3803" spans="1:36" ht="16.5" thickTop="1" thickBot="1">
      <c r="A3803" s="105">
        <f t="shared" si="882"/>
        <v>649</v>
      </c>
      <c r="B3803" s="114" t="s">
        <v>3661</v>
      </c>
      <c r="C3803" s="113">
        <v>1969</v>
      </c>
      <c r="D3803" s="107"/>
      <c r="E3803" s="114" t="s">
        <v>239</v>
      </c>
      <c r="F3803" s="107">
        <v>5</v>
      </c>
      <c r="G3803" s="107">
        <v>8</v>
      </c>
      <c r="H3803" s="111">
        <v>7810.8</v>
      </c>
      <c r="I3803" s="111">
        <v>5678.4</v>
      </c>
      <c r="J3803" s="111">
        <v>5678.4</v>
      </c>
      <c r="K3803" s="125">
        <v>277</v>
      </c>
      <c r="L3803" s="110">
        <f t="shared" si="881"/>
        <v>55420515.995999999</v>
      </c>
      <c r="M3803" s="108"/>
      <c r="N3803" s="108"/>
      <c r="O3803" s="108"/>
      <c r="P3803" s="110">
        <f>'Форма 2'!C3803-M3803-N3803-O3803</f>
        <v>55420515.995999999</v>
      </c>
      <c r="Q3803" s="111">
        <f t="shared" si="886"/>
        <v>9759.8823605240923</v>
      </c>
      <c r="R3803" s="111">
        <f t="shared" si="887"/>
        <v>9759.8823605240923</v>
      </c>
      <c r="S3803" s="112" t="s">
        <v>2152</v>
      </c>
      <c r="T3803" s="107" t="s">
        <v>82</v>
      </c>
      <c r="U3803" s="217"/>
      <c r="V3803" s="85"/>
      <c r="W3803" s="85"/>
      <c r="X3803" s="85">
        <v>1</v>
      </c>
      <c r="Y3803" s="85"/>
      <c r="Z3803" s="85"/>
      <c r="AA3803" s="85">
        <v>1</v>
      </c>
      <c r="AB3803" s="86"/>
      <c r="AC3803" s="86"/>
      <c r="AD3803" s="85"/>
      <c r="AE3803" s="85">
        <v>1</v>
      </c>
      <c r="AF3803" s="85">
        <v>1</v>
      </c>
      <c r="AG3803" s="85"/>
      <c r="AH3803" s="85"/>
      <c r="AI3803" s="85"/>
      <c r="AJ3803" s="85"/>
    </row>
    <row r="3804" spans="1:36" ht="16.5" thickTop="1" thickBot="1">
      <c r="A3804" s="105">
        <f t="shared" si="882"/>
        <v>650</v>
      </c>
      <c r="B3804" s="114" t="s">
        <v>3662</v>
      </c>
      <c r="C3804" s="113">
        <v>1987</v>
      </c>
      <c r="D3804" s="107"/>
      <c r="E3804" s="114" t="s">
        <v>3663</v>
      </c>
      <c r="F3804" s="107">
        <v>9</v>
      </c>
      <c r="G3804" s="107">
        <v>5</v>
      </c>
      <c r="H3804" s="111">
        <v>9922.7999999999993</v>
      </c>
      <c r="I3804" s="111">
        <v>6170.6</v>
      </c>
      <c r="J3804" s="111">
        <v>5928.1</v>
      </c>
      <c r="K3804" s="125">
        <v>471</v>
      </c>
      <c r="L3804" s="110">
        <f t="shared" si="881"/>
        <v>34412001.947999999</v>
      </c>
      <c r="M3804" s="108"/>
      <c r="N3804" s="108"/>
      <c r="O3804" s="108"/>
      <c r="P3804" s="110">
        <f>'Форма 2'!C3804-M3804-N3804-O3804</f>
        <v>34412001.947999999</v>
      </c>
      <c r="Q3804" s="111">
        <f t="shared" si="886"/>
        <v>5576.767566849252</v>
      </c>
      <c r="R3804" s="111">
        <f t="shared" si="887"/>
        <v>5576.767566849252</v>
      </c>
      <c r="S3804" s="112" t="s">
        <v>2152</v>
      </c>
      <c r="T3804" s="107" t="s">
        <v>82</v>
      </c>
      <c r="U3804" s="217"/>
      <c r="V3804" s="85"/>
      <c r="W3804" s="85"/>
      <c r="X3804" s="85"/>
      <c r="Y3804" s="85"/>
      <c r="Z3804" s="85"/>
      <c r="AA3804" s="85"/>
      <c r="AB3804" s="168">
        <v>5</v>
      </c>
      <c r="AC3804" s="86">
        <f>2778508.92*AB3804</f>
        <v>13892544.6</v>
      </c>
      <c r="AD3804" s="85">
        <v>1</v>
      </c>
      <c r="AE3804" s="85"/>
      <c r="AF3804" s="85"/>
      <c r="AG3804" s="85"/>
      <c r="AH3804" s="85"/>
      <c r="AI3804" s="85"/>
      <c r="AJ3804" s="85"/>
    </row>
    <row r="3805" spans="1:36" ht="16.5" thickTop="1" thickBot="1">
      <c r="A3805" s="105">
        <f t="shared" si="882"/>
        <v>651</v>
      </c>
      <c r="B3805" s="114" t="s">
        <v>3664</v>
      </c>
      <c r="C3805" s="113">
        <v>1958</v>
      </c>
      <c r="D3805" s="107"/>
      <c r="E3805" s="114" t="s">
        <v>568</v>
      </c>
      <c r="F3805" s="107">
        <v>25</v>
      </c>
      <c r="G3805" s="107">
        <v>1</v>
      </c>
      <c r="H3805" s="111">
        <v>14598.1</v>
      </c>
      <c r="I3805" s="111">
        <v>13300.6</v>
      </c>
      <c r="J3805" s="111">
        <v>12474.1</v>
      </c>
      <c r="K3805" s="125">
        <v>617</v>
      </c>
      <c r="L3805" s="110">
        <f t="shared" si="881"/>
        <v>3071586.2209999999</v>
      </c>
      <c r="M3805" s="108"/>
      <c r="N3805" s="108"/>
      <c r="O3805" s="108"/>
      <c r="P3805" s="110">
        <f>'Форма 2'!C3805-M3805-N3805-O3805</f>
        <v>3071586.2209999999</v>
      </c>
      <c r="Q3805" s="111">
        <f t="shared" si="886"/>
        <v>230.93591424447015</v>
      </c>
      <c r="R3805" s="111">
        <f t="shared" si="887"/>
        <v>230.93591424447015</v>
      </c>
      <c r="S3805" s="112" t="s">
        <v>2152</v>
      </c>
      <c r="T3805" s="107" t="s">
        <v>82</v>
      </c>
      <c r="U3805" s="217"/>
      <c r="V3805" s="85"/>
      <c r="W3805" s="85"/>
      <c r="X3805" s="85"/>
      <c r="Y3805" s="85"/>
      <c r="Z3805" s="85"/>
      <c r="AA3805" s="85"/>
      <c r="AB3805" s="86"/>
      <c r="AC3805" s="86"/>
      <c r="AD3805" s="85"/>
      <c r="AE3805" s="85"/>
      <c r="AF3805" s="85">
        <v>1</v>
      </c>
      <c r="AG3805" s="85"/>
      <c r="AH3805" s="85"/>
      <c r="AI3805" s="85"/>
      <c r="AJ3805" s="85"/>
    </row>
    <row r="3806" spans="1:36" ht="16.5" thickTop="1" thickBot="1">
      <c r="A3806" s="105">
        <f t="shared" si="882"/>
        <v>652</v>
      </c>
      <c r="B3806" s="114" t="s">
        <v>3665</v>
      </c>
      <c r="C3806" s="113">
        <v>1962</v>
      </c>
      <c r="D3806" s="107"/>
      <c r="E3806" s="114" t="s">
        <v>80</v>
      </c>
      <c r="F3806" s="107">
        <v>5</v>
      </c>
      <c r="G3806" s="107">
        <v>4</v>
      </c>
      <c r="H3806" s="111">
        <v>5140.3999999999996</v>
      </c>
      <c r="I3806" s="111">
        <v>3866.6000000000004</v>
      </c>
      <c r="J3806" s="111">
        <v>2602.9</v>
      </c>
      <c r="K3806" s="125">
        <v>110</v>
      </c>
      <c r="L3806" s="110">
        <f t="shared" si="881"/>
        <v>23149894.208000001</v>
      </c>
      <c r="M3806" s="108"/>
      <c r="N3806" s="108"/>
      <c r="O3806" s="108"/>
      <c r="P3806" s="110">
        <f>'Форма 2'!C3806-M3806-N3806-O3806</f>
        <v>23149894.208000001</v>
      </c>
      <c r="Q3806" s="111">
        <f t="shared" si="886"/>
        <v>5987.1448321522785</v>
      </c>
      <c r="R3806" s="111">
        <f t="shared" si="887"/>
        <v>5987.1448321522785</v>
      </c>
      <c r="S3806" s="112" t="s">
        <v>2152</v>
      </c>
      <c r="T3806" s="107" t="s">
        <v>82</v>
      </c>
      <c r="U3806" s="217"/>
      <c r="V3806" s="85"/>
      <c r="W3806" s="85"/>
      <c r="X3806" s="85"/>
      <c r="Y3806" s="85"/>
      <c r="Z3806" s="85"/>
      <c r="AA3806" s="85"/>
      <c r="AB3806" s="86"/>
      <c r="AC3806" s="86"/>
      <c r="AD3806" s="85">
        <v>1</v>
      </c>
      <c r="AE3806" s="85"/>
      <c r="AF3806" s="85"/>
      <c r="AG3806" s="85"/>
      <c r="AH3806" s="85"/>
      <c r="AI3806" s="85"/>
      <c r="AJ3806" s="85"/>
    </row>
    <row r="3807" spans="1:36" ht="16.5" thickTop="1" thickBot="1">
      <c r="A3807" s="105">
        <f t="shared" si="882"/>
        <v>653</v>
      </c>
      <c r="B3807" s="114" t="s">
        <v>3666</v>
      </c>
      <c r="C3807" s="113">
        <v>1962</v>
      </c>
      <c r="D3807" s="107"/>
      <c r="E3807" s="114" t="s">
        <v>80</v>
      </c>
      <c r="F3807" s="107">
        <v>5</v>
      </c>
      <c r="G3807" s="107">
        <v>4</v>
      </c>
      <c r="H3807" s="111">
        <v>4822.7</v>
      </c>
      <c r="I3807" s="111">
        <v>3583.4</v>
      </c>
      <c r="J3807" s="111">
        <v>2638.8</v>
      </c>
      <c r="K3807" s="125">
        <v>123</v>
      </c>
      <c r="L3807" s="110">
        <f t="shared" si="881"/>
        <v>21719125.904000003</v>
      </c>
      <c r="M3807" s="108"/>
      <c r="N3807" s="108"/>
      <c r="O3807" s="108"/>
      <c r="P3807" s="110">
        <f>'Форма 2'!C3807-M3807-N3807-O3807</f>
        <v>21719125.904000003</v>
      </c>
      <c r="Q3807" s="111">
        <f t="shared" si="886"/>
        <v>6061.0386515599712</v>
      </c>
      <c r="R3807" s="111">
        <f t="shared" si="887"/>
        <v>6061.0386515599712</v>
      </c>
      <c r="S3807" s="112" t="s">
        <v>2152</v>
      </c>
      <c r="T3807" s="107" t="s">
        <v>82</v>
      </c>
      <c r="U3807" s="217"/>
      <c r="V3807" s="85"/>
      <c r="W3807" s="85"/>
      <c r="X3807" s="85"/>
      <c r="Y3807" s="85"/>
      <c r="Z3807" s="85"/>
      <c r="AA3807" s="85"/>
      <c r="AB3807" s="86"/>
      <c r="AC3807" s="86"/>
      <c r="AD3807" s="85">
        <v>1</v>
      </c>
      <c r="AE3807" s="85"/>
      <c r="AF3807" s="85"/>
      <c r="AG3807" s="85"/>
      <c r="AH3807" s="85"/>
      <c r="AI3807" s="85"/>
      <c r="AJ3807" s="85"/>
    </row>
    <row r="3808" spans="1:36" ht="16.5" thickTop="1" thickBot="1">
      <c r="A3808" s="105">
        <f t="shared" si="882"/>
        <v>654</v>
      </c>
      <c r="B3808" s="114" t="s">
        <v>3667</v>
      </c>
      <c r="C3808" s="113">
        <v>1963</v>
      </c>
      <c r="D3808" s="107"/>
      <c r="E3808" s="114" t="s">
        <v>80</v>
      </c>
      <c r="F3808" s="107">
        <v>5</v>
      </c>
      <c r="G3808" s="107">
        <v>3</v>
      </c>
      <c r="H3808" s="111">
        <v>3605.5</v>
      </c>
      <c r="I3808" s="111">
        <v>2665.2</v>
      </c>
      <c r="J3808" s="111">
        <v>2665.2</v>
      </c>
      <c r="K3808" s="125">
        <v>140</v>
      </c>
      <c r="L3808" s="110">
        <f t="shared" si="881"/>
        <v>16237441.360000001</v>
      </c>
      <c r="M3808" s="108"/>
      <c r="N3808" s="108"/>
      <c r="O3808" s="108"/>
      <c r="P3808" s="110">
        <f>'Форма 2'!C3808-M3808-N3808-O3808</f>
        <v>16237441.360000001</v>
      </c>
      <c r="Q3808" s="111">
        <f t="shared" si="886"/>
        <v>6092.3913252288767</v>
      </c>
      <c r="R3808" s="111">
        <f t="shared" si="887"/>
        <v>6092.3913252288767</v>
      </c>
      <c r="S3808" s="112" t="s">
        <v>2152</v>
      </c>
      <c r="T3808" s="107" t="s">
        <v>82</v>
      </c>
      <c r="U3808" s="217"/>
      <c r="V3808" s="85"/>
      <c r="W3808" s="85"/>
      <c r="X3808" s="85"/>
      <c r="Y3808" s="85"/>
      <c r="Z3808" s="85"/>
      <c r="AA3808" s="85"/>
      <c r="AB3808" s="86"/>
      <c r="AC3808" s="86"/>
      <c r="AD3808" s="85">
        <v>1</v>
      </c>
      <c r="AE3808" s="85"/>
      <c r="AF3808" s="85"/>
      <c r="AG3808" s="85"/>
      <c r="AH3808" s="85"/>
      <c r="AI3808" s="85"/>
      <c r="AJ3808" s="85"/>
    </row>
    <row r="3809" spans="1:36" ht="16.5" thickTop="1" thickBot="1">
      <c r="A3809" s="105">
        <f t="shared" si="882"/>
        <v>655</v>
      </c>
      <c r="B3809" s="114" t="s">
        <v>3668</v>
      </c>
      <c r="C3809" s="113">
        <v>1963</v>
      </c>
      <c r="D3809" s="107"/>
      <c r="E3809" s="114" t="s">
        <v>80</v>
      </c>
      <c r="F3809" s="107">
        <v>5</v>
      </c>
      <c r="G3809" s="107">
        <v>3</v>
      </c>
      <c r="H3809" s="111">
        <v>2643.7</v>
      </c>
      <c r="I3809" s="111">
        <v>1758.1</v>
      </c>
      <c r="J3809" s="111">
        <v>1758.1</v>
      </c>
      <c r="K3809" s="125">
        <v>143</v>
      </c>
      <c r="L3809" s="110">
        <f t="shared" si="881"/>
        <v>11905955.824000001</v>
      </c>
      <c r="M3809" s="108"/>
      <c r="N3809" s="108"/>
      <c r="O3809" s="108"/>
      <c r="P3809" s="110">
        <f>'Форма 2'!C3809-M3809-N3809-O3809</f>
        <v>11905955.824000001</v>
      </c>
      <c r="Q3809" s="111">
        <f t="shared" si="886"/>
        <v>6772.0583721062521</v>
      </c>
      <c r="R3809" s="111">
        <f t="shared" si="887"/>
        <v>6772.0583721062521</v>
      </c>
      <c r="S3809" s="112" t="s">
        <v>2152</v>
      </c>
      <c r="T3809" s="107" t="s">
        <v>82</v>
      </c>
      <c r="U3809" s="217"/>
      <c r="V3809" s="85"/>
      <c r="W3809" s="85"/>
      <c r="X3809" s="85"/>
      <c r="Y3809" s="85"/>
      <c r="Z3809" s="85"/>
      <c r="AA3809" s="85"/>
      <c r="AB3809" s="86"/>
      <c r="AC3809" s="86"/>
      <c r="AD3809" s="85">
        <v>1</v>
      </c>
      <c r="AE3809" s="85"/>
      <c r="AF3809" s="85"/>
      <c r="AG3809" s="85"/>
      <c r="AH3809" s="85"/>
      <c r="AI3809" s="85"/>
      <c r="AJ3809" s="85"/>
    </row>
    <row r="3810" spans="1:36" ht="16.5" thickTop="1" thickBot="1">
      <c r="A3810" s="105">
        <f t="shared" si="882"/>
        <v>656</v>
      </c>
      <c r="B3810" s="114" t="s">
        <v>3669</v>
      </c>
      <c r="C3810" s="113">
        <v>1960</v>
      </c>
      <c r="D3810" s="107"/>
      <c r="E3810" s="114" t="s">
        <v>80</v>
      </c>
      <c r="F3810" s="107">
        <v>5</v>
      </c>
      <c r="G3810" s="107">
        <v>4</v>
      </c>
      <c r="H3810" s="111">
        <v>5202.3999999999996</v>
      </c>
      <c r="I3810" s="111">
        <v>3922.2</v>
      </c>
      <c r="J3810" s="111">
        <v>2602.6</v>
      </c>
      <c r="K3810" s="125">
        <v>120</v>
      </c>
      <c r="L3810" s="110">
        <f t="shared" si="881"/>
        <v>29645720.327999998</v>
      </c>
      <c r="M3810" s="108"/>
      <c r="N3810" s="108"/>
      <c r="O3810" s="108"/>
      <c r="P3810" s="110">
        <f>'Форма 2'!C3810-M3810-N3810-O3810</f>
        <v>29645720.327999998</v>
      </c>
      <c r="Q3810" s="111">
        <f t="shared" si="886"/>
        <v>7558.4417745143028</v>
      </c>
      <c r="R3810" s="111">
        <f t="shared" si="887"/>
        <v>7558.4417745143028</v>
      </c>
      <c r="S3810" s="112" t="s">
        <v>2152</v>
      </c>
      <c r="T3810" s="107" t="s">
        <v>82</v>
      </c>
      <c r="U3810" s="217"/>
      <c r="V3810" s="85"/>
      <c r="W3810" s="85"/>
      <c r="X3810" s="85"/>
      <c r="Y3810" s="85"/>
      <c r="Z3810" s="85"/>
      <c r="AA3810" s="85"/>
      <c r="AB3810" s="86"/>
      <c r="AC3810" s="86"/>
      <c r="AD3810" s="85"/>
      <c r="AE3810" s="85">
        <v>1</v>
      </c>
      <c r="AF3810" s="85">
        <v>1</v>
      </c>
      <c r="AG3810" s="85"/>
      <c r="AH3810" s="85"/>
      <c r="AI3810" s="85"/>
      <c r="AJ3810" s="85"/>
    </row>
    <row r="3811" spans="1:36" ht="16.5" thickTop="1" thickBot="1">
      <c r="A3811" s="105">
        <f t="shared" si="882"/>
        <v>657</v>
      </c>
      <c r="B3811" s="114" t="s">
        <v>3670</v>
      </c>
      <c r="C3811" s="113">
        <v>1983</v>
      </c>
      <c r="D3811" s="107"/>
      <c r="E3811" s="114" t="s">
        <v>136</v>
      </c>
      <c r="F3811" s="107">
        <v>9</v>
      </c>
      <c r="G3811" s="107">
        <v>6</v>
      </c>
      <c r="H3811" s="111">
        <v>11712.3</v>
      </c>
      <c r="I3811" s="111">
        <v>11388.7</v>
      </c>
      <c r="J3811" s="111">
        <v>11388.7</v>
      </c>
      <c r="K3811" s="125">
        <v>580</v>
      </c>
      <c r="L3811" s="110">
        <f t="shared" si="881"/>
        <v>16671053.52</v>
      </c>
      <c r="M3811" s="108"/>
      <c r="N3811" s="108"/>
      <c r="O3811" s="108"/>
      <c r="P3811" s="110">
        <f>'Форма 2'!C3811-M3811-N3811-O3811</f>
        <v>16671053.52</v>
      </c>
      <c r="Q3811" s="111">
        <f t="shared" si="886"/>
        <v>1463.8240993265254</v>
      </c>
      <c r="R3811" s="111">
        <f t="shared" si="887"/>
        <v>1463.8240993265254</v>
      </c>
      <c r="S3811" s="112" t="s">
        <v>2152</v>
      </c>
      <c r="T3811" s="107" t="s">
        <v>82</v>
      </c>
      <c r="U3811" s="217"/>
      <c r="V3811" s="85"/>
      <c r="W3811" s="85"/>
      <c r="X3811" s="85"/>
      <c r="Y3811" s="85"/>
      <c r="Z3811" s="172"/>
      <c r="AA3811" s="172"/>
      <c r="AB3811" s="177">
        <v>6</v>
      </c>
      <c r="AC3811" s="154">
        <f>2778508.92*AB3811</f>
        <v>16671053.52</v>
      </c>
      <c r="AD3811" s="85"/>
      <c r="AE3811" s="85"/>
      <c r="AF3811" s="85"/>
      <c r="AG3811" s="166"/>
      <c r="AH3811" s="85"/>
      <c r="AI3811" s="85"/>
      <c r="AJ3811" s="85"/>
    </row>
    <row r="3812" spans="1:36" ht="16.5" thickTop="1" thickBot="1">
      <c r="A3812" s="105">
        <f t="shared" si="882"/>
        <v>658</v>
      </c>
      <c r="B3812" s="114" t="s">
        <v>3671</v>
      </c>
      <c r="C3812" s="113">
        <v>1971</v>
      </c>
      <c r="D3812" s="107"/>
      <c r="E3812" s="114" t="s">
        <v>80</v>
      </c>
      <c r="F3812" s="107">
        <v>9</v>
      </c>
      <c r="G3812" s="107">
        <v>1</v>
      </c>
      <c r="H3812" s="111">
        <v>3058.9</v>
      </c>
      <c r="I3812" s="111">
        <v>3058.9</v>
      </c>
      <c r="J3812" s="111">
        <v>2102.4</v>
      </c>
      <c r="K3812" s="125">
        <v>90</v>
      </c>
      <c r="L3812" s="110">
        <f t="shared" si="881"/>
        <v>18718816.194000002</v>
      </c>
      <c r="M3812" s="108"/>
      <c r="N3812" s="108"/>
      <c r="O3812" s="108"/>
      <c r="P3812" s="110">
        <f>'Форма 2'!C3812-M3812-N3812-O3812</f>
        <v>18718816.194000002</v>
      </c>
      <c r="Q3812" s="111">
        <f t="shared" si="886"/>
        <v>6119.46</v>
      </c>
      <c r="R3812" s="111">
        <f t="shared" si="887"/>
        <v>6119.46</v>
      </c>
      <c r="S3812" s="112" t="s">
        <v>2152</v>
      </c>
      <c r="T3812" s="107" t="s">
        <v>82</v>
      </c>
      <c r="U3812" s="217"/>
      <c r="V3812" s="85"/>
      <c r="W3812" s="85"/>
      <c r="X3812" s="85"/>
      <c r="Y3812" s="85"/>
      <c r="Z3812" s="85"/>
      <c r="AA3812" s="85"/>
      <c r="AB3812" s="86"/>
      <c r="AC3812" s="86"/>
      <c r="AD3812" s="85">
        <v>1</v>
      </c>
      <c r="AE3812" s="85">
        <v>1</v>
      </c>
      <c r="AF3812" s="85">
        <v>1</v>
      </c>
      <c r="AG3812" s="85"/>
      <c r="AH3812" s="85"/>
      <c r="AI3812" s="85"/>
      <c r="AJ3812" s="85"/>
    </row>
    <row r="3813" spans="1:36" ht="16.5" thickTop="1" thickBot="1">
      <c r="A3813" s="105">
        <f t="shared" si="882"/>
        <v>659</v>
      </c>
      <c r="B3813" s="114" t="s">
        <v>3672</v>
      </c>
      <c r="C3813" s="113">
        <v>1966</v>
      </c>
      <c r="D3813" s="107"/>
      <c r="E3813" s="114" t="s">
        <v>80</v>
      </c>
      <c r="F3813" s="107">
        <v>5</v>
      </c>
      <c r="G3813" s="107">
        <v>4</v>
      </c>
      <c r="H3813" s="111">
        <v>5293.3</v>
      </c>
      <c r="I3813" s="111">
        <v>3177.3</v>
      </c>
      <c r="J3813" s="111">
        <v>3177.3</v>
      </c>
      <c r="K3813" s="125">
        <v>156</v>
      </c>
      <c r="L3813" s="110">
        <f t="shared" si="881"/>
        <v>13167824.811999999</v>
      </c>
      <c r="M3813" s="108"/>
      <c r="N3813" s="108"/>
      <c r="O3813" s="108"/>
      <c r="P3813" s="110">
        <f>'Форма 2'!C3813-M3813-N3813-O3813</f>
        <v>13167824.811999999</v>
      </c>
      <c r="Q3813" s="111">
        <f t="shared" si="886"/>
        <v>4144.3441953860192</v>
      </c>
      <c r="R3813" s="111">
        <f t="shared" si="887"/>
        <v>4144.3441953860192</v>
      </c>
      <c r="S3813" s="112" t="s">
        <v>2152</v>
      </c>
      <c r="T3813" s="107" t="s">
        <v>82</v>
      </c>
      <c r="U3813" s="217"/>
      <c r="V3813" s="85">
        <v>1</v>
      </c>
      <c r="W3813" s="85"/>
      <c r="X3813" s="85"/>
      <c r="Y3813" s="85"/>
      <c r="Z3813" s="85"/>
      <c r="AA3813" s="85"/>
      <c r="AB3813" s="86"/>
      <c r="AC3813" s="86"/>
      <c r="AD3813" s="85"/>
      <c r="AE3813" s="85"/>
      <c r="AF3813" s="85"/>
      <c r="AG3813" s="85"/>
      <c r="AH3813" s="85"/>
      <c r="AI3813" s="85"/>
      <c r="AJ3813" s="85"/>
    </row>
    <row r="3814" spans="1:36" ht="16.5" thickTop="1" thickBot="1">
      <c r="A3814" s="105">
        <f t="shared" si="882"/>
        <v>660</v>
      </c>
      <c r="B3814" s="114" t="s">
        <v>3673</v>
      </c>
      <c r="C3814" s="113">
        <v>1988</v>
      </c>
      <c r="D3814" s="107"/>
      <c r="E3814" s="114" t="s">
        <v>80</v>
      </c>
      <c r="F3814" s="107">
        <v>9</v>
      </c>
      <c r="G3814" s="107">
        <v>1</v>
      </c>
      <c r="H3814" s="111">
        <v>2395.6</v>
      </c>
      <c r="I3814" s="111">
        <v>1744.8</v>
      </c>
      <c r="J3814" s="111">
        <v>1618</v>
      </c>
      <c r="K3814" s="125">
        <v>93</v>
      </c>
      <c r="L3814" s="110">
        <f t="shared" si="881"/>
        <v>2778508.92</v>
      </c>
      <c r="M3814" s="108"/>
      <c r="N3814" s="108"/>
      <c r="O3814" s="108"/>
      <c r="P3814" s="110">
        <f>'Форма 2'!C3814-M3814-N3814-O3814</f>
        <v>2778508.92</v>
      </c>
      <c r="Q3814" s="111">
        <f t="shared" si="886"/>
        <v>1592.4512379642365</v>
      </c>
      <c r="R3814" s="111">
        <f t="shared" si="887"/>
        <v>1592.4512379642365</v>
      </c>
      <c r="S3814" s="112" t="s">
        <v>2152</v>
      </c>
      <c r="T3814" s="107" t="s">
        <v>82</v>
      </c>
      <c r="U3814" s="217"/>
      <c r="V3814" s="85"/>
      <c r="W3814" s="85"/>
      <c r="X3814" s="85"/>
      <c r="Y3814" s="85"/>
      <c r="Z3814" s="172"/>
      <c r="AA3814" s="172"/>
      <c r="AB3814" s="177">
        <v>1</v>
      </c>
      <c r="AC3814" s="154">
        <f>2778508.92*AB3814</f>
        <v>2778508.92</v>
      </c>
      <c r="AD3814" s="85"/>
      <c r="AE3814" s="85"/>
      <c r="AF3814" s="85"/>
      <c r="AG3814" s="166"/>
      <c r="AH3814" s="85"/>
      <c r="AI3814" s="85"/>
      <c r="AJ3814" s="85"/>
    </row>
    <row r="3815" spans="1:36" ht="16.5" thickTop="1" thickBot="1">
      <c r="A3815" s="105">
        <f t="shared" si="882"/>
        <v>661</v>
      </c>
      <c r="B3815" s="114" t="s">
        <v>3674</v>
      </c>
      <c r="C3815" s="113">
        <v>1966</v>
      </c>
      <c r="D3815" s="107"/>
      <c r="E3815" s="114" t="s">
        <v>80</v>
      </c>
      <c r="F3815" s="107">
        <v>5</v>
      </c>
      <c r="G3815" s="107">
        <v>4</v>
      </c>
      <c r="H3815" s="111">
        <v>3522.7</v>
      </c>
      <c r="I3815" s="111">
        <v>3299.2000000000003</v>
      </c>
      <c r="J3815" s="111">
        <v>2580.8000000000002</v>
      </c>
      <c r="K3815" s="125">
        <v>123</v>
      </c>
      <c r="L3815" s="110">
        <f t="shared" si="881"/>
        <v>15864549.904000001</v>
      </c>
      <c r="M3815" s="108"/>
      <c r="N3815" s="108"/>
      <c r="O3815" s="108"/>
      <c r="P3815" s="110">
        <f>'Форма 2'!C3815-M3815-N3815-O3815</f>
        <v>15864549.904000001</v>
      </c>
      <c r="Q3815" s="111">
        <f t="shared" si="886"/>
        <v>4808.6050872938895</v>
      </c>
      <c r="R3815" s="111">
        <f t="shared" si="887"/>
        <v>4808.6050872938895</v>
      </c>
      <c r="S3815" s="112" t="s">
        <v>2152</v>
      </c>
      <c r="T3815" s="107" t="s">
        <v>82</v>
      </c>
      <c r="U3815" s="217"/>
      <c r="V3815" s="85"/>
      <c r="W3815" s="85"/>
      <c r="X3815" s="85"/>
      <c r="Y3815" s="85"/>
      <c r="Z3815" s="85"/>
      <c r="AA3815" s="85"/>
      <c r="AB3815" s="86"/>
      <c r="AC3815" s="86"/>
      <c r="AD3815" s="85">
        <v>1</v>
      </c>
      <c r="AE3815" s="85"/>
      <c r="AF3815" s="85"/>
      <c r="AG3815" s="85"/>
      <c r="AH3815" s="85"/>
      <c r="AI3815" s="85"/>
      <c r="AJ3815" s="85"/>
    </row>
    <row r="3816" spans="1:36" ht="16.5" thickTop="1" thickBot="1">
      <c r="A3816" s="105">
        <f t="shared" si="882"/>
        <v>662</v>
      </c>
      <c r="B3816" s="114" t="s">
        <v>3675</v>
      </c>
      <c r="C3816" s="113">
        <v>1965</v>
      </c>
      <c r="D3816" s="107"/>
      <c r="E3816" s="114" t="s">
        <v>80</v>
      </c>
      <c r="F3816" s="107">
        <v>5</v>
      </c>
      <c r="G3816" s="107">
        <v>3</v>
      </c>
      <c r="H3816" s="111">
        <v>3517.8</v>
      </c>
      <c r="I3816" s="111">
        <v>2507.6</v>
      </c>
      <c r="J3816" s="111">
        <v>2426.4</v>
      </c>
      <c r="K3816" s="125">
        <v>143</v>
      </c>
      <c r="L3816" s="110">
        <f t="shared" si="881"/>
        <v>15842482.656000003</v>
      </c>
      <c r="M3816" s="108"/>
      <c r="N3816" s="108"/>
      <c r="O3816" s="108"/>
      <c r="P3816" s="110">
        <f>'Форма 2'!C3816-M3816-N3816-O3816</f>
        <v>15842482.656000003</v>
      </c>
      <c r="Q3816" s="111">
        <f t="shared" si="886"/>
        <v>6317.7869899505522</v>
      </c>
      <c r="R3816" s="111">
        <f t="shared" si="887"/>
        <v>6317.7869899505522</v>
      </c>
      <c r="S3816" s="112" t="s">
        <v>2152</v>
      </c>
      <c r="T3816" s="107" t="s">
        <v>82</v>
      </c>
      <c r="U3816" s="217"/>
      <c r="V3816" s="85"/>
      <c r="W3816" s="85"/>
      <c r="X3816" s="85"/>
      <c r="Y3816" s="85"/>
      <c r="Z3816" s="85"/>
      <c r="AA3816" s="85"/>
      <c r="AB3816" s="86"/>
      <c r="AC3816" s="86"/>
      <c r="AD3816" s="85">
        <v>1</v>
      </c>
      <c r="AE3816" s="85"/>
      <c r="AF3816" s="85"/>
      <c r="AG3816" s="85"/>
      <c r="AH3816" s="85"/>
      <c r="AI3816" s="85"/>
      <c r="AJ3816" s="85"/>
    </row>
    <row r="3817" spans="1:36" ht="16.5" thickTop="1" thickBot="1">
      <c r="A3817" s="105">
        <f t="shared" si="882"/>
        <v>663</v>
      </c>
      <c r="B3817" s="114" t="s">
        <v>3676</v>
      </c>
      <c r="C3817" s="113">
        <v>1987</v>
      </c>
      <c r="D3817" s="107"/>
      <c r="E3817" s="114" t="s">
        <v>80</v>
      </c>
      <c r="F3817" s="107">
        <v>9</v>
      </c>
      <c r="G3817" s="107">
        <v>1</v>
      </c>
      <c r="H3817" s="111">
        <v>2833.9</v>
      </c>
      <c r="I3817" s="111">
        <v>2361.6999999999998</v>
      </c>
      <c r="J3817" s="111">
        <v>2109</v>
      </c>
      <c r="K3817" s="125">
        <v>100</v>
      </c>
      <c r="L3817" s="110">
        <f t="shared" ref="L3817:L3879" si="888">SUM(M3817:P3817)</f>
        <v>2778508.92</v>
      </c>
      <c r="M3817" s="108"/>
      <c r="N3817" s="108"/>
      <c r="O3817" s="108"/>
      <c r="P3817" s="110">
        <f>'Форма 2'!C3817-M3817-N3817-O3817</f>
        <v>2778508.92</v>
      </c>
      <c r="Q3817" s="111">
        <f t="shared" si="886"/>
        <v>1176.4868188169539</v>
      </c>
      <c r="R3817" s="111">
        <f t="shared" si="887"/>
        <v>1176.4868188169539</v>
      </c>
      <c r="S3817" s="112" t="s">
        <v>2152</v>
      </c>
      <c r="T3817" s="107" t="s">
        <v>82</v>
      </c>
      <c r="U3817" s="217"/>
      <c r="V3817" s="85"/>
      <c r="W3817" s="85"/>
      <c r="X3817" s="85"/>
      <c r="Y3817" s="85"/>
      <c r="Z3817" s="172"/>
      <c r="AA3817" s="172"/>
      <c r="AB3817" s="177">
        <v>1</v>
      </c>
      <c r="AC3817" s="154">
        <f>2778508.92*AB3817</f>
        <v>2778508.92</v>
      </c>
      <c r="AD3817" s="85"/>
      <c r="AE3817" s="85"/>
      <c r="AF3817" s="85"/>
      <c r="AG3817" s="166"/>
      <c r="AH3817" s="85"/>
      <c r="AI3817" s="85"/>
      <c r="AJ3817" s="85"/>
    </row>
    <row r="3818" spans="1:36" ht="16.5" thickTop="1" thickBot="1">
      <c r="A3818" s="105">
        <f t="shared" si="882"/>
        <v>664</v>
      </c>
      <c r="B3818" s="114" t="s">
        <v>3677</v>
      </c>
      <c r="C3818" s="113">
        <v>1963</v>
      </c>
      <c r="D3818" s="107"/>
      <c r="E3818" s="114" t="s">
        <v>80</v>
      </c>
      <c r="F3818" s="107">
        <v>5</v>
      </c>
      <c r="G3818" s="107">
        <v>3</v>
      </c>
      <c r="H3818" s="111">
        <v>3782.4</v>
      </c>
      <c r="I3818" s="111">
        <v>2827.7</v>
      </c>
      <c r="J3818" s="111">
        <v>2354.6</v>
      </c>
      <c r="K3818" s="125">
        <v>120</v>
      </c>
      <c r="L3818" s="110">
        <f t="shared" si="888"/>
        <v>17034114.048</v>
      </c>
      <c r="M3818" s="108"/>
      <c r="N3818" s="108"/>
      <c r="O3818" s="108"/>
      <c r="P3818" s="110">
        <f>'Форма 2'!C3818-M3818-N3818-O3818</f>
        <v>17034114.048</v>
      </c>
      <c r="Q3818" s="111">
        <f t="shared" si="886"/>
        <v>6024.0174162747116</v>
      </c>
      <c r="R3818" s="111">
        <f t="shared" si="887"/>
        <v>6024.0174162747116</v>
      </c>
      <c r="S3818" s="112" t="s">
        <v>2152</v>
      </c>
      <c r="T3818" s="107" t="s">
        <v>82</v>
      </c>
      <c r="U3818" s="217"/>
      <c r="V3818" s="85"/>
      <c r="W3818" s="85"/>
      <c r="X3818" s="85"/>
      <c r="Y3818" s="85"/>
      <c r="Z3818" s="85"/>
      <c r="AA3818" s="85"/>
      <c r="AB3818" s="86"/>
      <c r="AC3818" s="86"/>
      <c r="AD3818" s="85">
        <v>1</v>
      </c>
      <c r="AE3818" s="85"/>
      <c r="AF3818" s="85"/>
      <c r="AG3818" s="85"/>
      <c r="AH3818" s="85"/>
      <c r="AI3818" s="85"/>
      <c r="AJ3818" s="85"/>
    </row>
    <row r="3819" spans="1:36" ht="16.5" thickTop="1" thickBot="1">
      <c r="A3819" s="105">
        <f t="shared" si="882"/>
        <v>665</v>
      </c>
      <c r="B3819" s="114" t="s">
        <v>3678</v>
      </c>
      <c r="C3819" s="113">
        <v>1963</v>
      </c>
      <c r="D3819" s="107"/>
      <c r="E3819" s="114" t="s">
        <v>80</v>
      </c>
      <c r="F3819" s="107">
        <v>5</v>
      </c>
      <c r="G3819" s="107">
        <v>4</v>
      </c>
      <c r="H3819" s="111">
        <v>4411.6000000000004</v>
      </c>
      <c r="I3819" s="111">
        <v>4164.8</v>
      </c>
      <c r="J3819" s="111">
        <v>2551.6</v>
      </c>
      <c r="K3819" s="125">
        <v>135</v>
      </c>
      <c r="L3819" s="110">
        <f t="shared" si="888"/>
        <v>1434211.1600000001</v>
      </c>
      <c r="M3819" s="108"/>
      <c r="N3819" s="108"/>
      <c r="O3819" s="108"/>
      <c r="P3819" s="110">
        <f>'Форма 2'!C3819-M3819-N3819-O3819</f>
        <v>1434211.1600000001</v>
      </c>
      <c r="Q3819" s="111">
        <f t="shared" si="886"/>
        <v>344.36495389934692</v>
      </c>
      <c r="R3819" s="111">
        <f t="shared" si="887"/>
        <v>344.36495389934692</v>
      </c>
      <c r="S3819" s="112" t="s">
        <v>2152</v>
      </c>
      <c r="T3819" s="107" t="s">
        <v>82</v>
      </c>
      <c r="U3819" s="217"/>
      <c r="V3819" s="85"/>
      <c r="W3819" s="85"/>
      <c r="X3819" s="85">
        <v>1</v>
      </c>
      <c r="Y3819" s="85"/>
      <c r="Z3819" s="85"/>
      <c r="AA3819" s="85"/>
      <c r="AB3819" s="86"/>
      <c r="AC3819" s="86"/>
      <c r="AD3819" s="85"/>
      <c r="AE3819" s="85"/>
      <c r="AF3819" s="85"/>
      <c r="AG3819" s="85"/>
      <c r="AH3819" s="85"/>
      <c r="AI3819" s="85"/>
      <c r="AJ3819" s="85"/>
    </row>
    <row r="3820" spans="1:36" ht="16.5" thickTop="1" thickBot="1">
      <c r="A3820" s="105">
        <f t="shared" si="882"/>
        <v>666</v>
      </c>
      <c r="B3820" s="114" t="s">
        <v>3679</v>
      </c>
      <c r="C3820" s="113">
        <v>1963</v>
      </c>
      <c r="D3820" s="107"/>
      <c r="E3820" s="114" t="s">
        <v>80</v>
      </c>
      <c r="F3820" s="107">
        <v>5</v>
      </c>
      <c r="G3820" s="107">
        <v>4</v>
      </c>
      <c r="H3820" s="111">
        <v>3456.4</v>
      </c>
      <c r="I3820" s="111">
        <v>3148</v>
      </c>
      <c r="J3820" s="111">
        <v>2944</v>
      </c>
      <c r="K3820" s="125">
        <v>142</v>
      </c>
      <c r="L3820" s="110">
        <f t="shared" si="888"/>
        <v>15565966.528000003</v>
      </c>
      <c r="M3820" s="108"/>
      <c r="N3820" s="108"/>
      <c r="O3820" s="108"/>
      <c r="P3820" s="110">
        <f>'Форма 2'!C3820-M3820-N3820-O3820</f>
        <v>15565966.528000003</v>
      </c>
      <c r="Q3820" s="111">
        <f t="shared" si="886"/>
        <v>4944.7161778907248</v>
      </c>
      <c r="R3820" s="111">
        <f t="shared" si="887"/>
        <v>4944.7161778907248</v>
      </c>
      <c r="S3820" s="112" t="s">
        <v>2152</v>
      </c>
      <c r="T3820" s="107" t="s">
        <v>82</v>
      </c>
      <c r="U3820" s="217"/>
      <c r="V3820" s="85"/>
      <c r="W3820" s="85"/>
      <c r="X3820" s="85"/>
      <c r="Y3820" s="85"/>
      <c r="Z3820" s="85"/>
      <c r="AA3820" s="85"/>
      <c r="AB3820" s="86"/>
      <c r="AC3820" s="86"/>
      <c r="AD3820" s="85">
        <v>1</v>
      </c>
      <c r="AE3820" s="85"/>
      <c r="AF3820" s="85"/>
      <c r="AG3820" s="85"/>
      <c r="AH3820" s="85"/>
      <c r="AI3820" s="85"/>
      <c r="AJ3820" s="85"/>
    </row>
    <row r="3821" spans="1:36" ht="16.5" thickTop="1" thickBot="1">
      <c r="A3821" s="105">
        <f t="shared" si="882"/>
        <v>667</v>
      </c>
      <c r="B3821" s="114" t="s">
        <v>3680</v>
      </c>
      <c r="C3821" s="113">
        <v>1963</v>
      </c>
      <c r="D3821" s="107"/>
      <c r="E3821" s="114" t="s">
        <v>80</v>
      </c>
      <c r="F3821" s="107">
        <v>5</v>
      </c>
      <c r="G3821" s="107">
        <v>3</v>
      </c>
      <c r="H3821" s="111">
        <v>5551.1</v>
      </c>
      <c r="I3821" s="111">
        <v>5413.98</v>
      </c>
      <c r="J3821" s="111">
        <v>4696.9799999999996</v>
      </c>
      <c r="K3821" s="125">
        <v>370</v>
      </c>
      <c r="L3821" s="110">
        <f t="shared" si="888"/>
        <v>24999489.872000005</v>
      </c>
      <c r="M3821" s="108"/>
      <c r="N3821" s="108"/>
      <c r="O3821" s="108"/>
      <c r="P3821" s="110">
        <f>'Форма 2'!C3821-M3821-N3821-O3821</f>
        <v>24999489.872000005</v>
      </c>
      <c r="Q3821" s="111">
        <f t="shared" si="886"/>
        <v>4617.5807579636439</v>
      </c>
      <c r="R3821" s="111">
        <f t="shared" si="887"/>
        <v>4617.5807579636439</v>
      </c>
      <c r="S3821" s="112" t="s">
        <v>2152</v>
      </c>
      <c r="T3821" s="107" t="s">
        <v>82</v>
      </c>
      <c r="U3821" s="217"/>
      <c r="V3821" s="85"/>
      <c r="W3821" s="85"/>
      <c r="X3821" s="85"/>
      <c r="Y3821" s="85"/>
      <c r="Z3821" s="85"/>
      <c r="AA3821" s="85"/>
      <c r="AB3821" s="86"/>
      <c r="AC3821" s="86"/>
      <c r="AD3821" s="85">
        <v>1</v>
      </c>
      <c r="AE3821" s="85"/>
      <c r="AF3821" s="85"/>
      <c r="AG3821" s="85"/>
      <c r="AH3821" s="85"/>
      <c r="AI3821" s="85"/>
      <c r="AJ3821" s="85"/>
    </row>
    <row r="3822" spans="1:36" ht="16.5" thickTop="1" thickBot="1">
      <c r="A3822" s="105">
        <f t="shared" si="882"/>
        <v>668</v>
      </c>
      <c r="B3822" s="114" t="s">
        <v>3681</v>
      </c>
      <c r="C3822" s="113">
        <v>1962</v>
      </c>
      <c r="D3822" s="107"/>
      <c r="E3822" s="114" t="s">
        <v>80</v>
      </c>
      <c r="F3822" s="107">
        <v>5</v>
      </c>
      <c r="G3822" s="107">
        <v>4</v>
      </c>
      <c r="H3822" s="111">
        <v>4175.3</v>
      </c>
      <c r="I3822" s="111">
        <v>3879.5</v>
      </c>
      <c r="J3822" s="111">
        <v>3236.1</v>
      </c>
      <c r="K3822" s="125">
        <v>124</v>
      </c>
      <c r="L3822" s="110">
        <f t="shared" si="888"/>
        <v>18803547.056000002</v>
      </c>
      <c r="M3822" s="108"/>
      <c r="N3822" s="108"/>
      <c r="O3822" s="108"/>
      <c r="P3822" s="110">
        <f>'Форма 2'!C3822-M3822-N3822-O3822</f>
        <v>18803547.056000002</v>
      </c>
      <c r="Q3822" s="111">
        <f t="shared" si="886"/>
        <v>4846.8996148988272</v>
      </c>
      <c r="R3822" s="111">
        <f t="shared" si="887"/>
        <v>4846.8996148988272</v>
      </c>
      <c r="S3822" s="112" t="s">
        <v>2152</v>
      </c>
      <c r="T3822" s="107" t="s">
        <v>82</v>
      </c>
      <c r="U3822" s="217"/>
      <c r="V3822" s="85"/>
      <c r="W3822" s="85"/>
      <c r="X3822" s="85"/>
      <c r="Y3822" s="85"/>
      <c r="Z3822" s="85"/>
      <c r="AA3822" s="85"/>
      <c r="AB3822" s="86"/>
      <c r="AC3822" s="86"/>
      <c r="AD3822" s="85">
        <v>1</v>
      </c>
      <c r="AE3822" s="85"/>
      <c r="AF3822" s="85"/>
      <c r="AG3822" s="85"/>
      <c r="AH3822" s="85"/>
      <c r="AI3822" s="85"/>
      <c r="AJ3822" s="85"/>
    </row>
    <row r="3823" spans="1:36" ht="16.5" thickTop="1" thickBot="1">
      <c r="A3823" s="105">
        <f t="shared" si="882"/>
        <v>669</v>
      </c>
      <c r="B3823" s="114" t="s">
        <v>3682</v>
      </c>
      <c r="C3823" s="113">
        <v>1964</v>
      </c>
      <c r="D3823" s="107"/>
      <c r="E3823" s="114" t="s">
        <v>80</v>
      </c>
      <c r="F3823" s="107">
        <v>5</v>
      </c>
      <c r="G3823" s="107">
        <v>4</v>
      </c>
      <c r="H3823" s="111">
        <v>3207.7</v>
      </c>
      <c r="I3823" s="111">
        <v>2906.1</v>
      </c>
      <c r="J3823" s="111">
        <v>2819.7</v>
      </c>
      <c r="K3823" s="125">
        <v>144</v>
      </c>
      <c r="L3823" s="110">
        <f t="shared" si="888"/>
        <v>14445941.104</v>
      </c>
      <c r="M3823" s="108"/>
      <c r="N3823" s="108"/>
      <c r="O3823" s="108"/>
      <c r="P3823" s="110">
        <f>'Форма 2'!C3823-M3823-N3823-O3823</f>
        <v>14445941.104</v>
      </c>
      <c r="Q3823" s="111">
        <f t="shared" si="886"/>
        <v>4970.902964109976</v>
      </c>
      <c r="R3823" s="111">
        <f t="shared" si="887"/>
        <v>4970.902964109976</v>
      </c>
      <c r="S3823" s="112" t="s">
        <v>2152</v>
      </c>
      <c r="T3823" s="107" t="s">
        <v>82</v>
      </c>
      <c r="U3823" s="217"/>
      <c r="V3823" s="85"/>
      <c r="W3823" s="85"/>
      <c r="X3823" s="85"/>
      <c r="Y3823" s="85"/>
      <c r="Z3823" s="85"/>
      <c r="AA3823" s="85"/>
      <c r="AB3823" s="86"/>
      <c r="AC3823" s="86"/>
      <c r="AD3823" s="85">
        <v>1</v>
      </c>
      <c r="AE3823" s="85"/>
      <c r="AF3823" s="85"/>
      <c r="AG3823" s="85"/>
      <c r="AH3823" s="85"/>
      <c r="AI3823" s="85"/>
      <c r="AJ3823" s="85"/>
    </row>
    <row r="3824" spans="1:36" ht="16.5" thickTop="1" thickBot="1">
      <c r="A3824" s="105">
        <f t="shared" si="882"/>
        <v>670</v>
      </c>
      <c r="B3824" s="114" t="s">
        <v>3683</v>
      </c>
      <c r="C3824" s="113">
        <v>1993</v>
      </c>
      <c r="D3824" s="107"/>
      <c r="E3824" s="114" t="s">
        <v>91</v>
      </c>
      <c r="F3824" s="107">
        <v>16</v>
      </c>
      <c r="G3824" s="107">
        <v>1</v>
      </c>
      <c r="H3824" s="111">
        <v>1630.1</v>
      </c>
      <c r="I3824" s="111">
        <v>1017.4999999999999</v>
      </c>
      <c r="J3824" s="111">
        <v>1017.4999999999999</v>
      </c>
      <c r="K3824" s="125">
        <v>74</v>
      </c>
      <c r="L3824" s="110">
        <f t="shared" si="888"/>
        <v>454797.89999999997</v>
      </c>
      <c r="M3824" s="108"/>
      <c r="N3824" s="108"/>
      <c r="O3824" s="108"/>
      <c r="P3824" s="110">
        <f>'Форма 2'!C3824-M3824-N3824-O3824</f>
        <v>454797.89999999997</v>
      </c>
      <c r="Q3824" s="111">
        <f t="shared" si="886"/>
        <v>446.9758230958231</v>
      </c>
      <c r="R3824" s="111">
        <f t="shared" si="887"/>
        <v>446.9758230958231</v>
      </c>
      <c r="S3824" s="112" t="s">
        <v>2152</v>
      </c>
      <c r="T3824" s="107" t="s">
        <v>82</v>
      </c>
      <c r="U3824" s="217"/>
      <c r="V3824" s="85"/>
      <c r="W3824" s="85"/>
      <c r="X3824" s="85"/>
      <c r="Y3824" s="85"/>
      <c r="Z3824" s="85"/>
      <c r="AA3824" s="85"/>
      <c r="AB3824" s="86"/>
      <c r="AC3824" s="86"/>
      <c r="AD3824" s="85"/>
      <c r="AE3824" s="85"/>
      <c r="AF3824" s="85">
        <v>1</v>
      </c>
      <c r="AG3824" s="85"/>
      <c r="AH3824" s="85"/>
      <c r="AI3824" s="85"/>
      <c r="AJ3824" s="85"/>
    </row>
    <row r="3825" spans="1:36" ht="16.5" thickTop="1" thickBot="1">
      <c r="A3825" s="105">
        <f t="shared" si="882"/>
        <v>671</v>
      </c>
      <c r="B3825" s="114" t="s">
        <v>3684</v>
      </c>
      <c r="C3825" s="113">
        <v>1961</v>
      </c>
      <c r="D3825" s="107"/>
      <c r="E3825" s="114" t="s">
        <v>80</v>
      </c>
      <c r="F3825" s="107">
        <v>5</v>
      </c>
      <c r="G3825" s="107">
        <v>4</v>
      </c>
      <c r="H3825" s="111">
        <v>5440.3</v>
      </c>
      <c r="I3825" s="111">
        <v>3814.3</v>
      </c>
      <c r="J3825" s="111">
        <v>3814.3</v>
      </c>
      <c r="K3825" s="125">
        <v>122</v>
      </c>
      <c r="L3825" s="110">
        <f t="shared" si="888"/>
        <v>24500499.856000002</v>
      </c>
      <c r="M3825" s="108"/>
      <c r="N3825" s="108"/>
      <c r="O3825" s="108"/>
      <c r="P3825" s="110">
        <f>'Форма 2'!C3825-M3825-N3825-O3825</f>
        <v>24500499.856000002</v>
      </c>
      <c r="Q3825" s="111">
        <f t="shared" si="886"/>
        <v>6423.3279647641775</v>
      </c>
      <c r="R3825" s="111">
        <f t="shared" si="887"/>
        <v>6423.3279647641775</v>
      </c>
      <c r="S3825" s="112" t="s">
        <v>2152</v>
      </c>
      <c r="T3825" s="107" t="s">
        <v>82</v>
      </c>
      <c r="U3825" s="217"/>
      <c r="V3825" s="85"/>
      <c r="W3825" s="85"/>
      <c r="X3825" s="85"/>
      <c r="Y3825" s="85"/>
      <c r="Z3825" s="85"/>
      <c r="AA3825" s="85"/>
      <c r="AB3825" s="86"/>
      <c r="AC3825" s="86"/>
      <c r="AD3825" s="85">
        <v>1</v>
      </c>
      <c r="AE3825" s="85"/>
      <c r="AF3825" s="85"/>
      <c r="AG3825" s="85"/>
      <c r="AH3825" s="85"/>
      <c r="AI3825" s="85"/>
      <c r="AJ3825" s="85"/>
    </row>
    <row r="3826" spans="1:36" ht="16.5" thickTop="1" thickBot="1">
      <c r="A3826" s="105">
        <f t="shared" si="882"/>
        <v>672</v>
      </c>
      <c r="B3826" s="114" t="s">
        <v>3685</v>
      </c>
      <c r="C3826" s="113">
        <v>1958</v>
      </c>
      <c r="D3826" s="107"/>
      <c r="E3826" s="114" t="s">
        <v>80</v>
      </c>
      <c r="F3826" s="107">
        <v>4</v>
      </c>
      <c r="G3826" s="107">
        <v>4</v>
      </c>
      <c r="H3826" s="111">
        <v>3532.3</v>
      </c>
      <c r="I3826" s="111">
        <v>3130.8</v>
      </c>
      <c r="J3826" s="111">
        <v>2497.4</v>
      </c>
      <c r="K3826" s="125">
        <v>78</v>
      </c>
      <c r="L3826" s="110">
        <f t="shared" si="888"/>
        <v>2882745.3530000001</v>
      </c>
      <c r="M3826" s="108"/>
      <c r="N3826" s="108"/>
      <c r="O3826" s="108"/>
      <c r="P3826" s="110">
        <f>'Форма 2'!C3826-M3826-N3826-O3826</f>
        <v>2882745.3530000001</v>
      </c>
      <c r="Q3826" s="111">
        <f t="shared" si="886"/>
        <v>920.76956464801322</v>
      </c>
      <c r="R3826" s="111">
        <f t="shared" si="887"/>
        <v>920.76956464801322</v>
      </c>
      <c r="S3826" s="112" t="s">
        <v>2152</v>
      </c>
      <c r="T3826" s="107" t="s">
        <v>82</v>
      </c>
      <c r="U3826" s="217"/>
      <c r="V3826" s="85"/>
      <c r="W3826" s="85"/>
      <c r="X3826" s="85"/>
      <c r="Y3826" s="85"/>
      <c r="Z3826" s="85"/>
      <c r="AA3826" s="85"/>
      <c r="AB3826" s="86"/>
      <c r="AC3826" s="86"/>
      <c r="AD3826" s="85"/>
      <c r="AE3826" s="85"/>
      <c r="AF3826" s="85">
        <v>1</v>
      </c>
      <c r="AG3826" s="85"/>
      <c r="AH3826" s="85"/>
      <c r="AI3826" s="85"/>
      <c r="AJ3826" s="85"/>
    </row>
    <row r="3827" spans="1:36" ht="16.5" thickTop="1" thickBot="1">
      <c r="A3827" s="105">
        <f t="shared" ref="A3827:A3890" si="889">A3826+1</f>
        <v>673</v>
      </c>
      <c r="B3827" s="114" t="s">
        <v>3686</v>
      </c>
      <c r="C3827" s="113">
        <v>1958</v>
      </c>
      <c r="D3827" s="107"/>
      <c r="E3827" s="114" t="s">
        <v>80</v>
      </c>
      <c r="F3827" s="107">
        <v>5</v>
      </c>
      <c r="G3827" s="107">
        <v>2</v>
      </c>
      <c r="H3827" s="111">
        <v>3380.7</v>
      </c>
      <c r="I3827" s="111">
        <v>2839.1</v>
      </c>
      <c r="J3827" s="111">
        <v>2839.1</v>
      </c>
      <c r="K3827" s="125">
        <v>189</v>
      </c>
      <c r="L3827" s="110">
        <f t="shared" si="888"/>
        <v>2759023.077</v>
      </c>
      <c r="M3827" s="108"/>
      <c r="N3827" s="108"/>
      <c r="O3827" s="108"/>
      <c r="P3827" s="110">
        <f>'Форма 2'!C3827-M3827-N3827-O3827</f>
        <v>2759023.077</v>
      </c>
      <c r="Q3827" s="111">
        <f t="shared" si="886"/>
        <v>971.79496213588823</v>
      </c>
      <c r="R3827" s="111">
        <f t="shared" si="887"/>
        <v>971.79496213588823</v>
      </c>
      <c r="S3827" s="112" t="s">
        <v>2152</v>
      </c>
      <c r="T3827" s="107" t="s">
        <v>82</v>
      </c>
      <c r="U3827" s="217"/>
      <c r="V3827" s="85"/>
      <c r="W3827" s="85"/>
      <c r="X3827" s="85"/>
      <c r="Y3827" s="85"/>
      <c r="Z3827" s="85"/>
      <c r="AA3827" s="85"/>
      <c r="AB3827" s="86"/>
      <c r="AC3827" s="86"/>
      <c r="AD3827" s="85"/>
      <c r="AE3827" s="85"/>
      <c r="AF3827" s="85">
        <v>1</v>
      </c>
      <c r="AG3827" s="85"/>
      <c r="AH3827" s="85"/>
      <c r="AI3827" s="85"/>
      <c r="AJ3827" s="85"/>
    </row>
    <row r="3828" spans="1:36" ht="16.5" thickTop="1" thickBot="1">
      <c r="A3828" s="105">
        <f t="shared" si="889"/>
        <v>674</v>
      </c>
      <c r="B3828" s="114" t="s">
        <v>3687</v>
      </c>
      <c r="C3828" s="113">
        <v>1958</v>
      </c>
      <c r="D3828" s="107"/>
      <c r="E3828" s="114" t="s">
        <v>80</v>
      </c>
      <c r="F3828" s="107">
        <v>4</v>
      </c>
      <c r="G3828" s="107">
        <v>4</v>
      </c>
      <c r="H3828" s="111">
        <v>2921.1</v>
      </c>
      <c r="I3828" s="111">
        <v>2674</v>
      </c>
      <c r="J3828" s="111">
        <v>2482</v>
      </c>
      <c r="K3828" s="125">
        <v>97</v>
      </c>
      <c r="L3828" s="110">
        <f t="shared" si="888"/>
        <v>16645800.716999998</v>
      </c>
      <c r="M3828" s="108"/>
      <c r="N3828" s="108"/>
      <c r="O3828" s="108"/>
      <c r="P3828" s="110">
        <f>'Форма 2'!C3828-M3828-N3828-O3828</f>
        <v>16645800.716999998</v>
      </c>
      <c r="Q3828" s="111">
        <f t="shared" si="886"/>
        <v>6225.0563638743452</v>
      </c>
      <c r="R3828" s="111">
        <f t="shared" si="887"/>
        <v>6225.0563638743452</v>
      </c>
      <c r="S3828" s="112" t="s">
        <v>2152</v>
      </c>
      <c r="T3828" s="107" t="s">
        <v>82</v>
      </c>
      <c r="U3828" s="217"/>
      <c r="V3828" s="85"/>
      <c r="W3828" s="85"/>
      <c r="X3828" s="85"/>
      <c r="Y3828" s="85"/>
      <c r="Z3828" s="85"/>
      <c r="AA3828" s="85"/>
      <c r="AB3828" s="86"/>
      <c r="AC3828" s="86"/>
      <c r="AD3828" s="85"/>
      <c r="AE3828" s="85">
        <v>1</v>
      </c>
      <c r="AF3828" s="85">
        <v>1</v>
      </c>
      <c r="AG3828" s="85"/>
      <c r="AH3828" s="85"/>
      <c r="AI3828" s="85"/>
      <c r="AJ3828" s="85"/>
    </row>
    <row r="3829" spans="1:36" ht="16.5" thickTop="1" thickBot="1">
      <c r="A3829" s="105">
        <f t="shared" si="889"/>
        <v>675</v>
      </c>
      <c r="B3829" s="114" t="s">
        <v>3688</v>
      </c>
      <c r="C3829" s="113">
        <v>1964</v>
      </c>
      <c r="D3829" s="107"/>
      <c r="E3829" s="114" t="s">
        <v>80</v>
      </c>
      <c r="F3829" s="107">
        <v>5</v>
      </c>
      <c r="G3829" s="107">
        <v>4</v>
      </c>
      <c r="H3829" s="111">
        <v>3654.4</v>
      </c>
      <c r="I3829" s="111">
        <v>3369.3</v>
      </c>
      <c r="J3829" s="111">
        <v>2591.6</v>
      </c>
      <c r="K3829" s="125">
        <v>98</v>
      </c>
      <c r="L3829" s="110">
        <f t="shared" si="888"/>
        <v>16457663.488000002</v>
      </c>
      <c r="M3829" s="108"/>
      <c r="N3829" s="108"/>
      <c r="O3829" s="108"/>
      <c r="P3829" s="110">
        <f>'Форма 2'!C3829-M3829-N3829-O3829</f>
        <v>16457663.488000002</v>
      </c>
      <c r="Q3829" s="111">
        <f t="shared" si="886"/>
        <v>4884.5942741815807</v>
      </c>
      <c r="R3829" s="111">
        <f t="shared" si="887"/>
        <v>4884.5942741815807</v>
      </c>
      <c r="S3829" s="112" t="s">
        <v>2152</v>
      </c>
      <c r="T3829" s="107" t="s">
        <v>82</v>
      </c>
      <c r="U3829" s="217"/>
      <c r="V3829" s="85"/>
      <c r="W3829" s="85"/>
      <c r="X3829" s="85"/>
      <c r="Y3829" s="85"/>
      <c r="Z3829" s="85"/>
      <c r="AA3829" s="85"/>
      <c r="AB3829" s="86"/>
      <c r="AC3829" s="86"/>
      <c r="AD3829" s="85">
        <v>1</v>
      </c>
      <c r="AE3829" s="85"/>
      <c r="AF3829" s="85"/>
      <c r="AG3829" s="85"/>
      <c r="AH3829" s="85"/>
      <c r="AI3829" s="85"/>
      <c r="AJ3829" s="85"/>
    </row>
    <row r="3830" spans="1:36" ht="16.5" thickTop="1" thickBot="1">
      <c r="A3830" s="105">
        <f t="shared" si="889"/>
        <v>676</v>
      </c>
      <c r="B3830" s="114" t="s">
        <v>3689</v>
      </c>
      <c r="C3830" s="113">
        <v>1957</v>
      </c>
      <c r="D3830" s="107"/>
      <c r="E3830" s="114" t="s">
        <v>80</v>
      </c>
      <c r="F3830" s="107">
        <v>4</v>
      </c>
      <c r="G3830" s="107">
        <v>5</v>
      </c>
      <c r="H3830" s="111">
        <v>5865.2</v>
      </c>
      <c r="I3830" s="111">
        <v>5524.1</v>
      </c>
      <c r="J3830" s="111">
        <v>3934.8</v>
      </c>
      <c r="K3830" s="125">
        <v>141</v>
      </c>
      <c r="L3830" s="110">
        <f t="shared" si="888"/>
        <v>43623304.779999994</v>
      </c>
      <c r="M3830" s="108"/>
      <c r="N3830" s="108"/>
      <c r="O3830" s="108"/>
      <c r="P3830" s="110">
        <f>'Форма 2'!C3830-M3830-N3830-O3830</f>
        <v>43623304.779999994</v>
      </c>
      <c r="Q3830" s="111">
        <f t="shared" si="886"/>
        <v>7896.9071486758012</v>
      </c>
      <c r="R3830" s="111">
        <f t="shared" si="887"/>
        <v>7896.9071486758012</v>
      </c>
      <c r="S3830" s="112" t="s">
        <v>2152</v>
      </c>
      <c r="T3830" s="107" t="s">
        <v>82</v>
      </c>
      <c r="U3830" s="217"/>
      <c r="V3830" s="85"/>
      <c r="W3830" s="85"/>
      <c r="X3830" s="85"/>
      <c r="Y3830" s="85"/>
      <c r="Z3830" s="85"/>
      <c r="AA3830" s="85"/>
      <c r="AB3830" s="86"/>
      <c r="AC3830" s="86"/>
      <c r="AD3830" s="85"/>
      <c r="AE3830" s="85">
        <v>1</v>
      </c>
      <c r="AF3830" s="85">
        <v>1</v>
      </c>
      <c r="AG3830" s="85"/>
      <c r="AH3830" s="85">
        <v>1</v>
      </c>
      <c r="AI3830" s="85"/>
      <c r="AJ3830" s="85"/>
    </row>
    <row r="3831" spans="1:36" ht="16.5" thickTop="1" thickBot="1">
      <c r="A3831" s="105">
        <f t="shared" si="889"/>
        <v>677</v>
      </c>
      <c r="B3831" s="114" t="s">
        <v>3690</v>
      </c>
      <c r="C3831" s="113">
        <v>1964</v>
      </c>
      <c r="D3831" s="107"/>
      <c r="E3831" s="114" t="s">
        <v>80</v>
      </c>
      <c r="F3831" s="107">
        <v>4</v>
      </c>
      <c r="G3831" s="107">
        <v>4</v>
      </c>
      <c r="H3831" s="111">
        <v>3532.3</v>
      </c>
      <c r="I3831" s="111">
        <v>3130.8</v>
      </c>
      <c r="J3831" s="111">
        <v>2497.4</v>
      </c>
      <c r="K3831" s="125">
        <v>91</v>
      </c>
      <c r="L3831" s="110">
        <f t="shared" si="888"/>
        <v>15907783.696000002</v>
      </c>
      <c r="M3831" s="108"/>
      <c r="N3831" s="108"/>
      <c r="O3831" s="108"/>
      <c r="P3831" s="110">
        <f>'Форма 2'!C3831-M3831-N3831-O3831</f>
        <v>15907783.696000002</v>
      </c>
      <c r="Q3831" s="111">
        <f t="shared" si="886"/>
        <v>5081.060334738725</v>
      </c>
      <c r="R3831" s="111">
        <f t="shared" si="887"/>
        <v>5081.060334738725</v>
      </c>
      <c r="S3831" s="112" t="s">
        <v>2152</v>
      </c>
      <c r="T3831" s="107" t="s">
        <v>82</v>
      </c>
      <c r="U3831" s="217"/>
      <c r="V3831" s="85"/>
      <c r="W3831" s="85"/>
      <c r="X3831" s="85"/>
      <c r="Y3831" s="85"/>
      <c r="Z3831" s="85"/>
      <c r="AA3831" s="85"/>
      <c r="AB3831" s="86"/>
      <c r="AC3831" s="86"/>
      <c r="AD3831" s="85">
        <v>1</v>
      </c>
      <c r="AE3831" s="85"/>
      <c r="AF3831" s="85"/>
      <c r="AG3831" s="85"/>
      <c r="AH3831" s="85"/>
      <c r="AI3831" s="85"/>
      <c r="AJ3831" s="85"/>
    </row>
    <row r="3832" spans="1:36" ht="16.5" thickTop="1" thickBot="1">
      <c r="A3832" s="105">
        <f t="shared" si="889"/>
        <v>678</v>
      </c>
      <c r="B3832" s="114" t="s">
        <v>3691</v>
      </c>
      <c r="C3832" s="113">
        <v>1964</v>
      </c>
      <c r="D3832" s="107"/>
      <c r="E3832" s="114" t="s">
        <v>212</v>
      </c>
      <c r="F3832" s="107">
        <v>5</v>
      </c>
      <c r="G3832" s="107">
        <v>4</v>
      </c>
      <c r="H3832" s="111">
        <v>3539.6</v>
      </c>
      <c r="I3832" s="111">
        <v>2467.8000000000002</v>
      </c>
      <c r="J3832" s="111">
        <v>2467.8000000000002</v>
      </c>
      <c r="K3832" s="125">
        <v>120</v>
      </c>
      <c r="L3832" s="110">
        <f t="shared" si="888"/>
        <v>15940659.392000001</v>
      </c>
      <c r="M3832" s="108"/>
      <c r="N3832" s="108"/>
      <c r="O3832" s="108"/>
      <c r="P3832" s="110">
        <f>'Форма 2'!C3832-M3832-N3832-O3832</f>
        <v>15940659.392000001</v>
      </c>
      <c r="Q3832" s="111">
        <f t="shared" si="886"/>
        <v>6459.4616224977708</v>
      </c>
      <c r="R3832" s="111">
        <f t="shared" si="887"/>
        <v>6459.4616224977708</v>
      </c>
      <c r="S3832" s="112" t="s">
        <v>2152</v>
      </c>
      <c r="T3832" s="107" t="s">
        <v>82</v>
      </c>
      <c r="U3832" s="217"/>
      <c r="V3832" s="85"/>
      <c r="W3832" s="85"/>
      <c r="X3832" s="85"/>
      <c r="Y3832" s="85"/>
      <c r="Z3832" s="85"/>
      <c r="AA3832" s="85"/>
      <c r="AB3832" s="86"/>
      <c r="AC3832" s="86"/>
      <c r="AD3832" s="85">
        <v>1</v>
      </c>
      <c r="AE3832" s="85"/>
      <c r="AF3832" s="85"/>
      <c r="AG3832" s="85"/>
      <c r="AH3832" s="85"/>
      <c r="AI3832" s="85"/>
      <c r="AJ3832" s="85"/>
    </row>
    <row r="3833" spans="1:36" ht="16.5" thickTop="1" thickBot="1">
      <c r="A3833" s="105">
        <f t="shared" si="889"/>
        <v>679</v>
      </c>
      <c r="B3833" s="114" t="s">
        <v>3692</v>
      </c>
      <c r="C3833" s="113">
        <v>1957</v>
      </c>
      <c r="D3833" s="107"/>
      <c r="E3833" s="114" t="s">
        <v>80</v>
      </c>
      <c r="F3833" s="107">
        <v>5</v>
      </c>
      <c r="G3833" s="107">
        <v>3</v>
      </c>
      <c r="H3833" s="111">
        <v>3998.6</v>
      </c>
      <c r="I3833" s="111">
        <v>3818.35</v>
      </c>
      <c r="J3833" s="111">
        <v>2714.95</v>
      </c>
      <c r="K3833" s="125">
        <v>99</v>
      </c>
      <c r="L3833" s="110">
        <f t="shared" si="888"/>
        <v>22785902.141999997</v>
      </c>
      <c r="M3833" s="108"/>
      <c r="N3833" s="108"/>
      <c r="O3833" s="108"/>
      <c r="P3833" s="110">
        <f>'Форма 2'!C3833-M3833-N3833-O3833</f>
        <v>22785902.141999997</v>
      </c>
      <c r="Q3833" s="111">
        <f t="shared" si="886"/>
        <v>5967.4734222897323</v>
      </c>
      <c r="R3833" s="111">
        <f t="shared" si="887"/>
        <v>5967.4734222897323</v>
      </c>
      <c r="S3833" s="112" t="s">
        <v>2152</v>
      </c>
      <c r="T3833" s="107" t="s">
        <v>82</v>
      </c>
      <c r="U3833" s="217"/>
      <c r="V3833" s="85"/>
      <c r="W3833" s="85"/>
      <c r="X3833" s="85"/>
      <c r="Y3833" s="85"/>
      <c r="Z3833" s="85"/>
      <c r="AA3833" s="85"/>
      <c r="AB3833" s="86"/>
      <c r="AC3833" s="86"/>
      <c r="AD3833" s="85"/>
      <c r="AE3833" s="85">
        <v>1</v>
      </c>
      <c r="AF3833" s="85">
        <v>1</v>
      </c>
      <c r="AG3833" s="85"/>
      <c r="AH3833" s="85"/>
      <c r="AI3833" s="85"/>
      <c r="AJ3833" s="85"/>
    </row>
    <row r="3834" spans="1:36" ht="16.5" thickTop="1" thickBot="1">
      <c r="A3834" s="105">
        <f t="shared" si="889"/>
        <v>680</v>
      </c>
      <c r="B3834" s="114" t="s">
        <v>3693</v>
      </c>
      <c r="C3834" s="113">
        <v>1964</v>
      </c>
      <c r="D3834" s="107"/>
      <c r="E3834" s="114" t="s">
        <v>80</v>
      </c>
      <c r="F3834" s="107">
        <v>5</v>
      </c>
      <c r="G3834" s="107">
        <v>4</v>
      </c>
      <c r="H3834" s="111">
        <v>3963.2</v>
      </c>
      <c r="I3834" s="111">
        <v>3537.2000000000003</v>
      </c>
      <c r="J3834" s="111">
        <v>2616.8000000000002</v>
      </c>
      <c r="K3834" s="125">
        <v>118</v>
      </c>
      <c r="L3834" s="110">
        <f t="shared" si="888"/>
        <v>17848350.464000002</v>
      </c>
      <c r="M3834" s="108"/>
      <c r="N3834" s="108"/>
      <c r="O3834" s="108"/>
      <c r="P3834" s="110">
        <f>'Форма 2'!C3834-M3834-N3834-O3834</f>
        <v>17848350.464000002</v>
      </c>
      <c r="Q3834" s="111">
        <f t="shared" si="886"/>
        <v>5045.8980165102339</v>
      </c>
      <c r="R3834" s="111">
        <f t="shared" si="887"/>
        <v>5045.8980165102339</v>
      </c>
      <c r="S3834" s="112" t="s">
        <v>2152</v>
      </c>
      <c r="T3834" s="107" t="s">
        <v>82</v>
      </c>
      <c r="U3834" s="217"/>
      <c r="V3834" s="85"/>
      <c r="W3834" s="85"/>
      <c r="X3834" s="85"/>
      <c r="Y3834" s="85"/>
      <c r="Z3834" s="85"/>
      <c r="AA3834" s="85"/>
      <c r="AB3834" s="86"/>
      <c r="AC3834" s="86"/>
      <c r="AD3834" s="85">
        <v>1</v>
      </c>
      <c r="AE3834" s="85"/>
      <c r="AF3834" s="85"/>
      <c r="AG3834" s="85"/>
      <c r="AH3834" s="85"/>
      <c r="AI3834" s="85"/>
      <c r="AJ3834" s="85"/>
    </row>
    <row r="3835" spans="1:36" ht="16.5" thickTop="1" thickBot="1">
      <c r="A3835" s="105">
        <f t="shared" si="889"/>
        <v>681</v>
      </c>
      <c r="B3835" s="114" t="s">
        <v>3694</v>
      </c>
      <c r="C3835" s="113">
        <v>1964</v>
      </c>
      <c r="D3835" s="107"/>
      <c r="E3835" s="114" t="s">
        <v>212</v>
      </c>
      <c r="F3835" s="107">
        <v>5</v>
      </c>
      <c r="G3835" s="107">
        <v>4</v>
      </c>
      <c r="H3835" s="111">
        <v>3631.2</v>
      </c>
      <c r="I3835" s="111">
        <v>2541.1</v>
      </c>
      <c r="J3835" s="111">
        <v>2541.1</v>
      </c>
      <c r="K3835" s="125">
        <v>172</v>
      </c>
      <c r="L3835" s="110">
        <f t="shared" si="888"/>
        <v>16353181.824000001</v>
      </c>
      <c r="M3835" s="108"/>
      <c r="N3835" s="108"/>
      <c r="O3835" s="108"/>
      <c r="P3835" s="110">
        <f>'Форма 2'!C3835-M3835-N3835-O3835</f>
        <v>16353181.824000001</v>
      </c>
      <c r="Q3835" s="111">
        <f t="shared" si="886"/>
        <v>6435.4735445279612</v>
      </c>
      <c r="R3835" s="111">
        <f t="shared" si="887"/>
        <v>6435.4735445279612</v>
      </c>
      <c r="S3835" s="112" t="s">
        <v>2152</v>
      </c>
      <c r="T3835" s="107" t="s">
        <v>82</v>
      </c>
      <c r="U3835" s="217"/>
      <c r="V3835" s="85"/>
      <c r="W3835" s="85"/>
      <c r="X3835" s="85"/>
      <c r="Y3835" s="85"/>
      <c r="Z3835" s="85"/>
      <c r="AA3835" s="85"/>
      <c r="AB3835" s="86"/>
      <c r="AC3835" s="86"/>
      <c r="AD3835" s="85">
        <v>1</v>
      </c>
      <c r="AE3835" s="85"/>
      <c r="AF3835" s="85"/>
      <c r="AG3835" s="85"/>
      <c r="AH3835" s="85"/>
      <c r="AI3835" s="85"/>
      <c r="AJ3835" s="85"/>
    </row>
    <row r="3836" spans="1:36" ht="16.5" thickTop="1" thickBot="1">
      <c r="A3836" s="105">
        <f t="shared" si="889"/>
        <v>682</v>
      </c>
      <c r="B3836" s="114" t="s">
        <v>3695</v>
      </c>
      <c r="C3836" s="113">
        <v>1958</v>
      </c>
      <c r="D3836" s="107"/>
      <c r="E3836" s="114" t="s">
        <v>80</v>
      </c>
      <c r="F3836" s="107">
        <v>2</v>
      </c>
      <c r="G3836" s="107">
        <v>5</v>
      </c>
      <c r="H3836" s="111">
        <v>6293.8</v>
      </c>
      <c r="I3836" s="111">
        <v>6222.6</v>
      </c>
      <c r="J3836" s="111">
        <v>3957.4</v>
      </c>
      <c r="K3836" s="125">
        <v>157</v>
      </c>
      <c r="L3836" s="110">
        <f t="shared" si="888"/>
        <v>44844520.822000004</v>
      </c>
      <c r="M3836" s="108"/>
      <c r="N3836" s="108"/>
      <c r="O3836" s="108"/>
      <c r="P3836" s="110">
        <f>'Форма 2'!C3836-M3836-N3836-O3836</f>
        <v>44844520.822000004</v>
      </c>
      <c r="Q3836" s="111">
        <f t="shared" si="886"/>
        <v>7206.7175813968443</v>
      </c>
      <c r="R3836" s="111">
        <f t="shared" si="887"/>
        <v>7206.7175813968443</v>
      </c>
      <c r="S3836" s="112" t="s">
        <v>2152</v>
      </c>
      <c r="T3836" s="107" t="s">
        <v>82</v>
      </c>
      <c r="U3836" s="217"/>
      <c r="V3836" s="85"/>
      <c r="W3836" s="85"/>
      <c r="X3836" s="85"/>
      <c r="Y3836" s="85"/>
      <c r="Z3836" s="85"/>
      <c r="AA3836" s="85"/>
      <c r="AB3836" s="86"/>
      <c r="AC3836" s="86"/>
      <c r="AD3836" s="85"/>
      <c r="AE3836" s="85">
        <v>1</v>
      </c>
      <c r="AF3836" s="85">
        <v>1</v>
      </c>
      <c r="AG3836" s="85"/>
      <c r="AH3836" s="85"/>
      <c r="AI3836" s="85"/>
      <c r="AJ3836" s="85"/>
    </row>
    <row r="3837" spans="1:36" ht="16.5" thickTop="1" thickBot="1">
      <c r="A3837" s="105">
        <f t="shared" si="889"/>
        <v>683</v>
      </c>
      <c r="B3837" s="114" t="s">
        <v>3696</v>
      </c>
      <c r="C3837" s="113">
        <v>1964</v>
      </c>
      <c r="D3837" s="107"/>
      <c r="E3837" s="114" t="s">
        <v>80</v>
      </c>
      <c r="F3837" s="107">
        <v>5</v>
      </c>
      <c r="G3837" s="107">
        <v>3</v>
      </c>
      <c r="H3837" s="111">
        <v>3874.5</v>
      </c>
      <c r="I3837" s="111">
        <v>3529.4</v>
      </c>
      <c r="J3837" s="111">
        <v>3471.9</v>
      </c>
      <c r="K3837" s="125">
        <v>96</v>
      </c>
      <c r="L3837" s="110">
        <f t="shared" si="888"/>
        <v>17448888.240000002</v>
      </c>
      <c r="M3837" s="108"/>
      <c r="N3837" s="108"/>
      <c r="O3837" s="108"/>
      <c r="P3837" s="110">
        <f>'Форма 2'!C3837-M3837-N3837-O3837</f>
        <v>17448888.240000002</v>
      </c>
      <c r="Q3837" s="111">
        <f t="shared" si="886"/>
        <v>4943.8681475604926</v>
      </c>
      <c r="R3837" s="111">
        <f t="shared" si="887"/>
        <v>4943.8681475604926</v>
      </c>
      <c r="S3837" s="112" t="s">
        <v>2152</v>
      </c>
      <c r="T3837" s="107" t="s">
        <v>82</v>
      </c>
      <c r="U3837" s="217"/>
      <c r="V3837" s="85"/>
      <c r="W3837" s="85"/>
      <c r="X3837" s="85"/>
      <c r="Y3837" s="85"/>
      <c r="Z3837" s="85"/>
      <c r="AA3837" s="85"/>
      <c r="AB3837" s="86"/>
      <c r="AC3837" s="86"/>
      <c r="AD3837" s="85">
        <v>1</v>
      </c>
      <c r="AE3837" s="85"/>
      <c r="AF3837" s="85"/>
      <c r="AG3837" s="85"/>
      <c r="AH3837" s="85"/>
      <c r="AI3837" s="85"/>
      <c r="AJ3837" s="85"/>
    </row>
    <row r="3838" spans="1:36" ht="16.5" thickTop="1" thickBot="1">
      <c r="A3838" s="105">
        <f t="shared" si="889"/>
        <v>684</v>
      </c>
      <c r="B3838" s="114" t="s">
        <v>3697</v>
      </c>
      <c r="C3838" s="113">
        <v>1961</v>
      </c>
      <c r="D3838" s="107"/>
      <c r="E3838" s="114" t="s">
        <v>80</v>
      </c>
      <c r="F3838" s="107">
        <v>5</v>
      </c>
      <c r="G3838" s="107">
        <v>4</v>
      </c>
      <c r="H3838" s="111">
        <v>4799.8999999999996</v>
      </c>
      <c r="I3838" s="111">
        <v>3521.1</v>
      </c>
      <c r="J3838" s="111">
        <v>2333</v>
      </c>
      <c r="K3838" s="125">
        <v>113</v>
      </c>
      <c r="L3838" s="110">
        <f t="shared" si="888"/>
        <v>21616445.648000002</v>
      </c>
      <c r="M3838" s="108"/>
      <c r="N3838" s="108"/>
      <c r="O3838" s="108"/>
      <c r="P3838" s="110">
        <f>'Форма 2'!C3838-M3838-N3838-O3838</f>
        <v>21616445.648000002</v>
      </c>
      <c r="Q3838" s="111">
        <f t="shared" si="886"/>
        <v>6139.1172213228829</v>
      </c>
      <c r="R3838" s="111">
        <f t="shared" si="887"/>
        <v>6139.1172213228829</v>
      </c>
      <c r="S3838" s="112" t="s">
        <v>2152</v>
      </c>
      <c r="T3838" s="107" t="s">
        <v>82</v>
      </c>
      <c r="U3838" s="217"/>
      <c r="V3838" s="85"/>
      <c r="W3838" s="85"/>
      <c r="X3838" s="85"/>
      <c r="Y3838" s="85"/>
      <c r="Z3838" s="85"/>
      <c r="AA3838" s="85"/>
      <c r="AB3838" s="86"/>
      <c r="AC3838" s="86"/>
      <c r="AD3838" s="85">
        <v>1</v>
      </c>
      <c r="AE3838" s="85"/>
      <c r="AF3838" s="85"/>
      <c r="AG3838" s="85"/>
      <c r="AH3838" s="85"/>
      <c r="AI3838" s="85"/>
      <c r="AJ3838" s="85"/>
    </row>
    <row r="3839" spans="1:36" ht="16.5" thickTop="1" thickBot="1">
      <c r="A3839" s="105">
        <f t="shared" si="889"/>
        <v>685</v>
      </c>
      <c r="B3839" s="114" t="s">
        <v>3698</v>
      </c>
      <c r="C3839" s="113">
        <v>1965</v>
      </c>
      <c r="D3839" s="107"/>
      <c r="E3839" s="114" t="s">
        <v>80</v>
      </c>
      <c r="F3839" s="107">
        <v>5</v>
      </c>
      <c r="G3839" s="107">
        <v>4</v>
      </c>
      <c r="H3839" s="111">
        <v>5067.8</v>
      </c>
      <c r="I3839" s="111">
        <v>3834.7000000000003</v>
      </c>
      <c r="J3839" s="111">
        <v>3162.8</v>
      </c>
      <c r="K3839" s="125">
        <v>166</v>
      </c>
      <c r="L3839" s="110">
        <f t="shared" si="888"/>
        <v>22822938.656000003</v>
      </c>
      <c r="M3839" s="108"/>
      <c r="N3839" s="108"/>
      <c r="O3839" s="108"/>
      <c r="P3839" s="110">
        <f>'Форма 2'!C3839-M3839-N3839-O3839</f>
        <v>22822938.656000003</v>
      </c>
      <c r="Q3839" s="111">
        <f t="shared" si="886"/>
        <v>5951.6881779539472</v>
      </c>
      <c r="R3839" s="111">
        <f t="shared" si="887"/>
        <v>5951.6881779539472</v>
      </c>
      <c r="S3839" s="112" t="s">
        <v>2152</v>
      </c>
      <c r="T3839" s="107" t="s">
        <v>82</v>
      </c>
      <c r="U3839" s="217"/>
      <c r="V3839" s="85"/>
      <c r="W3839" s="85"/>
      <c r="X3839" s="85"/>
      <c r="Y3839" s="85"/>
      <c r="Z3839" s="85"/>
      <c r="AA3839" s="85"/>
      <c r="AB3839" s="86"/>
      <c r="AC3839" s="86"/>
      <c r="AD3839" s="85">
        <v>1</v>
      </c>
      <c r="AE3839" s="85"/>
      <c r="AF3839" s="85"/>
      <c r="AG3839" s="85"/>
      <c r="AH3839" s="85"/>
      <c r="AI3839" s="85"/>
      <c r="AJ3839" s="85"/>
    </row>
    <row r="3840" spans="1:36" ht="16.5" thickTop="1" thickBot="1">
      <c r="A3840" s="105">
        <f t="shared" si="889"/>
        <v>686</v>
      </c>
      <c r="B3840" s="114" t="s">
        <v>3699</v>
      </c>
      <c r="C3840" s="113">
        <v>1962</v>
      </c>
      <c r="D3840" s="107"/>
      <c r="E3840" s="114" t="s">
        <v>80</v>
      </c>
      <c r="F3840" s="107">
        <v>5</v>
      </c>
      <c r="G3840" s="107">
        <v>4</v>
      </c>
      <c r="H3840" s="111">
        <v>4974.3999999999996</v>
      </c>
      <c r="I3840" s="111">
        <v>3544.8</v>
      </c>
      <c r="J3840" s="111">
        <v>2724.6</v>
      </c>
      <c r="K3840" s="125">
        <v>145</v>
      </c>
      <c r="L3840" s="110">
        <f t="shared" si="888"/>
        <v>22402309.888</v>
      </c>
      <c r="M3840" s="108"/>
      <c r="N3840" s="108"/>
      <c r="O3840" s="108"/>
      <c r="P3840" s="110">
        <f>'Форма 2'!C3840-M3840-N3840-O3840</f>
        <v>22402309.888</v>
      </c>
      <c r="Q3840" s="111">
        <f t="shared" si="886"/>
        <v>6319.7669510268561</v>
      </c>
      <c r="R3840" s="111">
        <f t="shared" si="887"/>
        <v>6319.7669510268561</v>
      </c>
      <c r="S3840" s="112" t="s">
        <v>2152</v>
      </c>
      <c r="T3840" s="107" t="s">
        <v>82</v>
      </c>
      <c r="U3840" s="217"/>
      <c r="V3840" s="85"/>
      <c r="W3840" s="85"/>
      <c r="X3840" s="85"/>
      <c r="Y3840" s="85"/>
      <c r="Z3840" s="85"/>
      <c r="AA3840" s="85"/>
      <c r="AB3840" s="86"/>
      <c r="AC3840" s="86"/>
      <c r="AD3840" s="85">
        <v>1</v>
      </c>
      <c r="AE3840" s="85"/>
      <c r="AF3840" s="85"/>
      <c r="AG3840" s="85"/>
      <c r="AH3840" s="85"/>
      <c r="AI3840" s="85"/>
      <c r="AJ3840" s="85"/>
    </row>
    <row r="3841" spans="1:36" ht="16.5" thickTop="1" thickBot="1">
      <c r="A3841" s="105">
        <f t="shared" si="889"/>
        <v>687</v>
      </c>
      <c r="B3841" s="114" t="s">
        <v>3700</v>
      </c>
      <c r="C3841" s="113">
        <v>1963</v>
      </c>
      <c r="D3841" s="107"/>
      <c r="E3841" s="114" t="s">
        <v>80</v>
      </c>
      <c r="F3841" s="107">
        <v>5</v>
      </c>
      <c r="G3841" s="107">
        <v>4</v>
      </c>
      <c r="H3841" s="111">
        <v>4297.3</v>
      </c>
      <c r="I3841" s="111">
        <v>3483.6</v>
      </c>
      <c r="J3841" s="111">
        <v>3233.5</v>
      </c>
      <c r="K3841" s="125">
        <v>119</v>
      </c>
      <c r="L3841" s="110">
        <f t="shared" si="888"/>
        <v>19352976.496000003</v>
      </c>
      <c r="M3841" s="108"/>
      <c r="N3841" s="108"/>
      <c r="O3841" s="108"/>
      <c r="P3841" s="110">
        <f>'Форма 2'!C3841-M3841-N3841-O3841</f>
        <v>19352976.496000003</v>
      </c>
      <c r="Q3841" s="111">
        <f t="shared" si="886"/>
        <v>5555.4531220576428</v>
      </c>
      <c r="R3841" s="111">
        <f t="shared" si="887"/>
        <v>5555.4531220576428</v>
      </c>
      <c r="S3841" s="112" t="s">
        <v>2152</v>
      </c>
      <c r="T3841" s="107" t="s">
        <v>82</v>
      </c>
      <c r="U3841" s="217"/>
      <c r="V3841" s="85"/>
      <c r="W3841" s="85"/>
      <c r="X3841" s="85"/>
      <c r="Y3841" s="85"/>
      <c r="Z3841" s="85"/>
      <c r="AA3841" s="85"/>
      <c r="AB3841" s="86"/>
      <c r="AC3841" s="86"/>
      <c r="AD3841" s="85">
        <v>1</v>
      </c>
      <c r="AE3841" s="85"/>
      <c r="AF3841" s="85"/>
      <c r="AG3841" s="85"/>
      <c r="AH3841" s="85"/>
      <c r="AI3841" s="85"/>
      <c r="AJ3841" s="85"/>
    </row>
    <row r="3842" spans="1:36" ht="16.5" thickTop="1" thickBot="1">
      <c r="A3842" s="105">
        <f t="shared" si="889"/>
        <v>688</v>
      </c>
      <c r="B3842" s="114" t="s">
        <v>3701</v>
      </c>
      <c r="C3842" s="113">
        <v>1963</v>
      </c>
      <c r="D3842" s="107"/>
      <c r="E3842" s="114" t="s">
        <v>80</v>
      </c>
      <c r="F3842" s="107">
        <v>5</v>
      </c>
      <c r="G3842" s="107">
        <v>2</v>
      </c>
      <c r="H3842" s="111">
        <v>1606.6</v>
      </c>
      <c r="I3842" s="111">
        <v>1426.3500000000001</v>
      </c>
      <c r="J3842" s="111">
        <v>1354.65</v>
      </c>
      <c r="K3842" s="125">
        <v>76</v>
      </c>
      <c r="L3842" s="110">
        <f t="shared" si="888"/>
        <v>11231997.655999999</v>
      </c>
      <c r="M3842" s="108"/>
      <c r="N3842" s="108"/>
      <c r="O3842" s="108"/>
      <c r="P3842" s="110">
        <f>'Форма 2'!C3842-M3842-N3842-O3842</f>
        <v>11231997.655999999</v>
      </c>
      <c r="Q3842" s="111">
        <f t="shared" si="886"/>
        <v>7874.6434297332344</v>
      </c>
      <c r="R3842" s="111">
        <f t="shared" si="887"/>
        <v>7874.6434297332344</v>
      </c>
      <c r="S3842" s="112" t="s">
        <v>2152</v>
      </c>
      <c r="T3842" s="107" t="s">
        <v>82</v>
      </c>
      <c r="U3842" s="217"/>
      <c r="V3842" s="85">
        <v>1</v>
      </c>
      <c r="W3842" s="85"/>
      <c r="X3842" s="85"/>
      <c r="Y3842" s="85"/>
      <c r="Z3842" s="85"/>
      <c r="AA3842" s="85"/>
      <c r="AB3842" s="86"/>
      <c r="AC3842" s="86"/>
      <c r="AD3842" s="85">
        <v>1</v>
      </c>
      <c r="AE3842" s="85"/>
      <c r="AF3842" s="85"/>
      <c r="AG3842" s="85"/>
      <c r="AH3842" s="85"/>
      <c r="AI3842" s="85"/>
      <c r="AJ3842" s="85"/>
    </row>
    <row r="3843" spans="1:36" ht="16.5" thickTop="1" thickBot="1">
      <c r="A3843" s="105">
        <f t="shared" si="889"/>
        <v>689</v>
      </c>
      <c r="B3843" s="114" t="s">
        <v>3702</v>
      </c>
      <c r="C3843" s="113">
        <v>1962</v>
      </c>
      <c r="D3843" s="107"/>
      <c r="E3843" s="114" t="s">
        <v>80</v>
      </c>
      <c r="F3843" s="107">
        <v>5</v>
      </c>
      <c r="G3843" s="107">
        <v>2</v>
      </c>
      <c r="H3843" s="111">
        <v>1760.2</v>
      </c>
      <c r="I3843" s="111">
        <v>1593.5</v>
      </c>
      <c r="J3843" s="111">
        <v>1593.5</v>
      </c>
      <c r="K3843" s="125">
        <v>65</v>
      </c>
      <c r="L3843" s="110">
        <f t="shared" si="888"/>
        <v>7927095.904000001</v>
      </c>
      <c r="M3843" s="108"/>
      <c r="N3843" s="108"/>
      <c r="O3843" s="108"/>
      <c r="P3843" s="110">
        <f>'Форма 2'!C3843-M3843-N3843-O3843</f>
        <v>7927095.904000001</v>
      </c>
      <c r="Q3843" s="111">
        <f t="shared" si="886"/>
        <v>4974.6444330090999</v>
      </c>
      <c r="R3843" s="111">
        <f t="shared" si="887"/>
        <v>4974.6444330090999</v>
      </c>
      <c r="S3843" s="112" t="s">
        <v>2152</v>
      </c>
      <c r="T3843" s="107" t="s">
        <v>82</v>
      </c>
      <c r="U3843" s="217"/>
      <c r="V3843" s="85"/>
      <c r="W3843" s="85"/>
      <c r="X3843" s="85"/>
      <c r="Y3843" s="85"/>
      <c r="Z3843" s="85"/>
      <c r="AA3843" s="85"/>
      <c r="AB3843" s="86"/>
      <c r="AC3843" s="86"/>
      <c r="AD3843" s="85">
        <v>1</v>
      </c>
      <c r="AE3843" s="85"/>
      <c r="AF3843" s="85"/>
      <c r="AG3843" s="85"/>
      <c r="AH3843" s="85"/>
      <c r="AI3843" s="85"/>
      <c r="AJ3843" s="85"/>
    </row>
    <row r="3844" spans="1:36" ht="16.5" thickTop="1" thickBot="1">
      <c r="A3844" s="105">
        <f t="shared" si="889"/>
        <v>690</v>
      </c>
      <c r="B3844" s="114" t="s">
        <v>3703</v>
      </c>
      <c r="C3844" s="113">
        <v>1962</v>
      </c>
      <c r="D3844" s="107"/>
      <c r="E3844" s="114" t="s">
        <v>80</v>
      </c>
      <c r="F3844" s="107">
        <v>5</v>
      </c>
      <c r="G3844" s="107">
        <v>4</v>
      </c>
      <c r="H3844" s="111">
        <v>5353</v>
      </c>
      <c r="I3844" s="111">
        <v>3753</v>
      </c>
      <c r="J3844" s="111">
        <v>3753</v>
      </c>
      <c r="K3844" s="125">
        <v>104</v>
      </c>
      <c r="L3844" s="110">
        <f t="shared" si="888"/>
        <v>24107342.560000002</v>
      </c>
      <c r="M3844" s="108"/>
      <c r="N3844" s="108"/>
      <c r="O3844" s="108"/>
      <c r="P3844" s="110">
        <f>'Форма 2'!C3844-M3844-N3844-O3844</f>
        <v>24107342.560000002</v>
      </c>
      <c r="Q3844" s="111">
        <f t="shared" si="886"/>
        <v>6423.4858939515061</v>
      </c>
      <c r="R3844" s="111">
        <f t="shared" si="887"/>
        <v>6423.4858939515061</v>
      </c>
      <c r="S3844" s="112" t="s">
        <v>2152</v>
      </c>
      <c r="T3844" s="107" t="s">
        <v>82</v>
      </c>
      <c r="U3844" s="217"/>
      <c r="V3844" s="85"/>
      <c r="W3844" s="85"/>
      <c r="X3844" s="85"/>
      <c r="Y3844" s="85"/>
      <c r="Z3844" s="85"/>
      <c r="AA3844" s="85"/>
      <c r="AB3844" s="86"/>
      <c r="AC3844" s="86"/>
      <c r="AD3844" s="85">
        <v>1</v>
      </c>
      <c r="AE3844" s="85"/>
      <c r="AF3844" s="85"/>
      <c r="AG3844" s="85"/>
      <c r="AH3844" s="85"/>
      <c r="AI3844" s="85"/>
      <c r="AJ3844" s="85"/>
    </row>
    <row r="3845" spans="1:36" ht="16.5" thickTop="1" thickBot="1">
      <c r="A3845" s="105">
        <f t="shared" si="889"/>
        <v>691</v>
      </c>
      <c r="B3845" s="114" t="s">
        <v>3704</v>
      </c>
      <c r="C3845" s="113">
        <v>1963</v>
      </c>
      <c r="D3845" s="107"/>
      <c r="E3845" s="114" t="s">
        <v>80</v>
      </c>
      <c r="F3845" s="107">
        <v>5</v>
      </c>
      <c r="G3845" s="107">
        <v>2</v>
      </c>
      <c r="H3845" s="111">
        <v>2292</v>
      </c>
      <c r="I3845" s="111">
        <v>1616.5</v>
      </c>
      <c r="J3845" s="111">
        <v>1546.3</v>
      </c>
      <c r="K3845" s="125">
        <v>87</v>
      </c>
      <c r="L3845" s="110">
        <f t="shared" si="888"/>
        <v>10322067.840000002</v>
      </c>
      <c r="M3845" s="108"/>
      <c r="N3845" s="108"/>
      <c r="O3845" s="108"/>
      <c r="P3845" s="110">
        <f>'Форма 2'!C3845-M3845-N3845-O3845</f>
        <v>10322067.840000002</v>
      </c>
      <c r="Q3845" s="111">
        <f t="shared" si="886"/>
        <v>6385.4425239715447</v>
      </c>
      <c r="R3845" s="111">
        <f t="shared" si="887"/>
        <v>6385.4425239715447</v>
      </c>
      <c r="S3845" s="112" t="s">
        <v>2152</v>
      </c>
      <c r="T3845" s="107" t="s">
        <v>82</v>
      </c>
      <c r="U3845" s="217"/>
      <c r="V3845" s="85"/>
      <c r="W3845" s="85"/>
      <c r="X3845" s="85"/>
      <c r="Y3845" s="85"/>
      <c r="Z3845" s="85"/>
      <c r="AA3845" s="85"/>
      <c r="AB3845" s="86"/>
      <c r="AC3845" s="86"/>
      <c r="AD3845" s="85">
        <v>1</v>
      </c>
      <c r="AE3845" s="85"/>
      <c r="AF3845" s="85"/>
      <c r="AG3845" s="85"/>
      <c r="AH3845" s="85"/>
      <c r="AI3845" s="85"/>
      <c r="AJ3845" s="85"/>
    </row>
    <row r="3846" spans="1:36" ht="16.5" thickTop="1" thickBot="1">
      <c r="A3846" s="105">
        <f t="shared" si="889"/>
        <v>692</v>
      </c>
      <c r="B3846" s="114" t="s">
        <v>3705</v>
      </c>
      <c r="C3846" s="113">
        <v>1963</v>
      </c>
      <c r="D3846" s="107"/>
      <c r="E3846" s="114" t="s">
        <v>80</v>
      </c>
      <c r="F3846" s="107">
        <v>5</v>
      </c>
      <c r="G3846" s="107">
        <v>4</v>
      </c>
      <c r="H3846" s="111">
        <v>5201.8</v>
      </c>
      <c r="I3846" s="111">
        <v>5164.3999999999996</v>
      </c>
      <c r="J3846" s="111">
        <v>3911.4</v>
      </c>
      <c r="K3846" s="125">
        <v>119</v>
      </c>
      <c r="L3846" s="110">
        <f t="shared" si="888"/>
        <v>23426410.336000003</v>
      </c>
      <c r="M3846" s="108"/>
      <c r="N3846" s="108"/>
      <c r="O3846" s="108"/>
      <c r="P3846" s="110">
        <f>'Форма 2'!C3846-M3846-N3846-O3846</f>
        <v>23426410.336000003</v>
      </c>
      <c r="Q3846" s="111">
        <f t="shared" si="886"/>
        <v>4536.1339818759207</v>
      </c>
      <c r="R3846" s="111">
        <f t="shared" si="887"/>
        <v>4536.1339818759207</v>
      </c>
      <c r="S3846" s="112" t="s">
        <v>2152</v>
      </c>
      <c r="T3846" s="107" t="s">
        <v>82</v>
      </c>
      <c r="U3846" s="217"/>
      <c r="V3846" s="85"/>
      <c r="W3846" s="85"/>
      <c r="X3846" s="85"/>
      <c r="Y3846" s="85"/>
      <c r="Z3846" s="85"/>
      <c r="AA3846" s="85"/>
      <c r="AB3846" s="86"/>
      <c r="AC3846" s="86"/>
      <c r="AD3846" s="85">
        <v>1</v>
      </c>
      <c r="AE3846" s="85"/>
      <c r="AF3846" s="85"/>
      <c r="AG3846" s="85"/>
      <c r="AH3846" s="85"/>
      <c r="AI3846" s="85"/>
      <c r="AJ3846" s="85"/>
    </row>
    <row r="3847" spans="1:36" ht="16.5" thickTop="1" thickBot="1">
      <c r="A3847" s="105">
        <f t="shared" si="889"/>
        <v>693</v>
      </c>
      <c r="B3847" s="114" t="s">
        <v>3706</v>
      </c>
      <c r="C3847" s="113">
        <v>1963</v>
      </c>
      <c r="D3847" s="107"/>
      <c r="E3847" s="114" t="s">
        <v>80</v>
      </c>
      <c r="F3847" s="107">
        <v>5</v>
      </c>
      <c r="G3847" s="107">
        <v>3</v>
      </c>
      <c r="H3847" s="111">
        <v>3945.5</v>
      </c>
      <c r="I3847" s="111">
        <v>3433.5</v>
      </c>
      <c r="J3847" s="111">
        <v>2986.5</v>
      </c>
      <c r="K3847" s="125">
        <v>110</v>
      </c>
      <c r="L3847" s="110">
        <f t="shared" si="888"/>
        <v>17768638.16</v>
      </c>
      <c r="M3847" s="108"/>
      <c r="N3847" s="108"/>
      <c r="O3847" s="108"/>
      <c r="P3847" s="110">
        <f>'Форма 2'!C3847-M3847-N3847-O3847</f>
        <v>17768638.16</v>
      </c>
      <c r="Q3847" s="111">
        <f t="shared" si="886"/>
        <v>5175.0802854230378</v>
      </c>
      <c r="R3847" s="111">
        <f t="shared" si="887"/>
        <v>5175.0802854230378</v>
      </c>
      <c r="S3847" s="112" t="s">
        <v>2152</v>
      </c>
      <c r="T3847" s="107" t="s">
        <v>82</v>
      </c>
      <c r="U3847" s="217"/>
      <c r="V3847" s="85"/>
      <c r="W3847" s="85"/>
      <c r="X3847" s="85"/>
      <c r="Y3847" s="85"/>
      <c r="Z3847" s="85"/>
      <c r="AA3847" s="85"/>
      <c r="AB3847" s="86"/>
      <c r="AC3847" s="86"/>
      <c r="AD3847" s="85">
        <v>1</v>
      </c>
      <c r="AE3847" s="85"/>
      <c r="AF3847" s="85"/>
      <c r="AG3847" s="85"/>
      <c r="AH3847" s="85"/>
      <c r="AI3847" s="85"/>
      <c r="AJ3847" s="85"/>
    </row>
    <row r="3848" spans="1:36" ht="16.5" thickTop="1" thickBot="1">
      <c r="A3848" s="105">
        <f t="shared" si="889"/>
        <v>694</v>
      </c>
      <c r="B3848" s="114" t="s">
        <v>3707</v>
      </c>
      <c r="C3848" s="113">
        <v>1963</v>
      </c>
      <c r="D3848" s="107"/>
      <c r="E3848" s="114" t="s">
        <v>136</v>
      </c>
      <c r="F3848" s="107">
        <v>5</v>
      </c>
      <c r="G3848" s="107">
        <v>4</v>
      </c>
      <c r="H3848" s="111">
        <v>5563.7</v>
      </c>
      <c r="I3848" s="111">
        <v>3528.3</v>
      </c>
      <c r="J3848" s="111">
        <v>3528.3</v>
      </c>
      <c r="K3848" s="125">
        <v>173</v>
      </c>
      <c r="L3848" s="110">
        <f t="shared" si="888"/>
        <v>25056234.224000003</v>
      </c>
      <c r="M3848" s="108"/>
      <c r="N3848" s="108"/>
      <c r="O3848" s="108"/>
      <c r="P3848" s="110">
        <f>'Форма 2'!C3848-M3848-N3848-O3848</f>
        <v>25056234.224000003</v>
      </c>
      <c r="Q3848" s="111">
        <f t="shared" si="886"/>
        <v>7101.503337017828</v>
      </c>
      <c r="R3848" s="111">
        <f t="shared" si="887"/>
        <v>7101.503337017828</v>
      </c>
      <c r="S3848" s="112" t="s">
        <v>2152</v>
      </c>
      <c r="T3848" s="107" t="s">
        <v>82</v>
      </c>
      <c r="U3848" s="217"/>
      <c r="V3848" s="85"/>
      <c r="W3848" s="85"/>
      <c r="X3848" s="85"/>
      <c r="Y3848" s="85"/>
      <c r="Z3848" s="85"/>
      <c r="AA3848" s="85"/>
      <c r="AB3848" s="86"/>
      <c r="AC3848" s="86"/>
      <c r="AD3848" s="85">
        <v>1</v>
      </c>
      <c r="AE3848" s="85"/>
      <c r="AF3848" s="85"/>
      <c r="AG3848" s="85"/>
      <c r="AH3848" s="85"/>
      <c r="AI3848" s="85"/>
      <c r="AJ3848" s="85"/>
    </row>
    <row r="3849" spans="1:36" ht="16.5" thickTop="1" thickBot="1">
      <c r="A3849" s="105">
        <f t="shared" si="889"/>
        <v>695</v>
      </c>
      <c r="B3849" s="114" t="s">
        <v>3708</v>
      </c>
      <c r="C3849" s="113">
        <v>1957</v>
      </c>
      <c r="D3849" s="107"/>
      <c r="E3849" s="114" t="s">
        <v>3709</v>
      </c>
      <c r="F3849" s="107">
        <v>5</v>
      </c>
      <c r="G3849" s="107">
        <v>1</v>
      </c>
      <c r="H3849" s="111">
        <v>3820.8</v>
      </c>
      <c r="I3849" s="111">
        <v>3201.2</v>
      </c>
      <c r="J3849" s="111">
        <v>2367.1</v>
      </c>
      <c r="K3849" s="125">
        <v>222</v>
      </c>
      <c r="L3849" s="110">
        <f t="shared" si="888"/>
        <v>5103518.9759999998</v>
      </c>
      <c r="M3849" s="108"/>
      <c r="N3849" s="108"/>
      <c r="O3849" s="108"/>
      <c r="P3849" s="110">
        <f>'Форма 2'!C3849-M3849-N3849-O3849</f>
        <v>5103518.9759999998</v>
      </c>
      <c r="Q3849" s="111">
        <f t="shared" si="886"/>
        <v>1594.2518355616644</v>
      </c>
      <c r="R3849" s="111">
        <f t="shared" si="887"/>
        <v>1594.2518355616644</v>
      </c>
      <c r="S3849" s="112" t="s">
        <v>2152</v>
      </c>
      <c r="T3849" s="107" t="s">
        <v>82</v>
      </c>
      <c r="U3849" s="217">
        <v>1</v>
      </c>
      <c r="V3849" s="85"/>
      <c r="W3849" s="85"/>
      <c r="X3849" s="85"/>
      <c r="Y3849" s="85"/>
      <c r="Z3849" s="85"/>
      <c r="AA3849" s="85"/>
      <c r="AB3849" s="86"/>
      <c r="AC3849" s="86"/>
      <c r="AD3849" s="85"/>
      <c r="AE3849" s="85"/>
      <c r="AF3849" s="85">
        <v>1</v>
      </c>
      <c r="AG3849" s="85"/>
      <c r="AH3849" s="85"/>
      <c r="AI3849" s="85"/>
      <c r="AJ3849" s="85"/>
    </row>
    <row r="3850" spans="1:36" ht="16.5" thickTop="1" thickBot="1">
      <c r="A3850" s="105">
        <f t="shared" si="889"/>
        <v>696</v>
      </c>
      <c r="B3850" s="114" t="s">
        <v>3710</v>
      </c>
      <c r="C3850" s="113">
        <v>1958</v>
      </c>
      <c r="D3850" s="107"/>
      <c r="E3850" s="114" t="s">
        <v>212</v>
      </c>
      <c r="F3850" s="107">
        <v>5</v>
      </c>
      <c r="G3850" s="107">
        <v>4</v>
      </c>
      <c r="H3850" s="111">
        <v>3472.3</v>
      </c>
      <c r="I3850" s="111">
        <v>2536.5</v>
      </c>
      <c r="J3850" s="111">
        <v>2479</v>
      </c>
      <c r="K3850" s="125">
        <v>141</v>
      </c>
      <c r="L3850" s="110">
        <f t="shared" si="888"/>
        <v>5807803.7029999997</v>
      </c>
      <c r="M3850" s="108"/>
      <c r="N3850" s="108"/>
      <c r="O3850" s="108"/>
      <c r="P3850" s="110">
        <f>'Форма 2'!C3850-M3850-N3850-O3850</f>
        <v>5807803.7029999997</v>
      </c>
      <c r="Q3850" s="111">
        <f t="shared" si="886"/>
        <v>2289.6919783165777</v>
      </c>
      <c r="R3850" s="111">
        <f t="shared" si="887"/>
        <v>2289.6919783165777</v>
      </c>
      <c r="S3850" s="112" t="s">
        <v>2152</v>
      </c>
      <c r="T3850" s="107" t="s">
        <v>82</v>
      </c>
      <c r="U3850" s="217"/>
      <c r="V3850" s="85"/>
      <c r="W3850" s="85"/>
      <c r="X3850" s="85"/>
      <c r="Y3850" s="85">
        <v>1</v>
      </c>
      <c r="Z3850" s="85"/>
      <c r="AA3850" s="85"/>
      <c r="AB3850" s="86"/>
      <c r="AC3850" s="86"/>
      <c r="AD3850" s="85"/>
      <c r="AE3850" s="85"/>
      <c r="AF3850" s="85">
        <v>1</v>
      </c>
      <c r="AG3850" s="85"/>
      <c r="AH3850" s="85"/>
      <c r="AI3850" s="85"/>
      <c r="AJ3850" s="85"/>
    </row>
    <row r="3851" spans="1:36" ht="16.5" thickTop="1" thickBot="1">
      <c r="A3851" s="105">
        <f t="shared" si="889"/>
        <v>697</v>
      </c>
      <c r="B3851" s="114" t="s">
        <v>3711</v>
      </c>
      <c r="C3851" s="113">
        <v>1962</v>
      </c>
      <c r="D3851" s="107"/>
      <c r="E3851" s="114" t="s">
        <v>80</v>
      </c>
      <c r="F3851" s="107">
        <v>4</v>
      </c>
      <c r="G3851" s="107">
        <v>4</v>
      </c>
      <c r="H3851" s="111">
        <v>2412.1999999999998</v>
      </c>
      <c r="I3851" s="111">
        <v>2008.4</v>
      </c>
      <c r="J3851" s="111">
        <v>2093.3000000000002</v>
      </c>
      <c r="K3851" s="125">
        <v>94</v>
      </c>
      <c r="L3851" s="110">
        <f t="shared" si="888"/>
        <v>10863390.944</v>
      </c>
      <c r="M3851" s="108"/>
      <c r="N3851" s="108"/>
      <c r="O3851" s="108"/>
      <c r="P3851" s="110">
        <f>'Форма 2'!C3851-M3851-N3851-O3851</f>
        <v>10863390.944</v>
      </c>
      <c r="Q3851" s="111">
        <f t="shared" si="886"/>
        <v>5408.9777653853816</v>
      </c>
      <c r="R3851" s="111">
        <f t="shared" si="887"/>
        <v>5408.9777653853816</v>
      </c>
      <c r="S3851" s="112" t="s">
        <v>2152</v>
      </c>
      <c r="T3851" s="107" t="s">
        <v>82</v>
      </c>
      <c r="U3851" s="217"/>
      <c r="V3851" s="85"/>
      <c r="W3851" s="85"/>
      <c r="X3851" s="85"/>
      <c r="Y3851" s="85"/>
      <c r="Z3851" s="85"/>
      <c r="AA3851" s="85"/>
      <c r="AB3851" s="86"/>
      <c r="AC3851" s="86"/>
      <c r="AD3851" s="85">
        <v>1</v>
      </c>
      <c r="AE3851" s="85"/>
      <c r="AF3851" s="85"/>
      <c r="AG3851" s="85"/>
      <c r="AH3851" s="85"/>
      <c r="AI3851" s="85"/>
      <c r="AJ3851" s="85"/>
    </row>
    <row r="3852" spans="1:36" ht="16.5" thickTop="1" thickBot="1">
      <c r="A3852" s="105">
        <f t="shared" si="889"/>
        <v>698</v>
      </c>
      <c r="B3852" s="114" t="s">
        <v>734</v>
      </c>
      <c r="C3852" s="113">
        <v>1980</v>
      </c>
      <c r="D3852" s="107"/>
      <c r="E3852" s="114" t="s">
        <v>94</v>
      </c>
      <c r="F3852" s="107">
        <v>9</v>
      </c>
      <c r="G3852" s="107">
        <v>1</v>
      </c>
      <c r="H3852" s="111">
        <v>3429.9</v>
      </c>
      <c r="I3852" s="111">
        <v>3610.7</v>
      </c>
      <c r="J3852" s="111">
        <v>1821.6</v>
      </c>
      <c r="K3852" s="125">
        <v>147</v>
      </c>
      <c r="L3852" s="110">
        <f t="shared" si="888"/>
        <v>5434573.6530000009</v>
      </c>
      <c r="M3852" s="108"/>
      <c r="N3852" s="108"/>
      <c r="O3852" s="108"/>
      <c r="P3852" s="110">
        <f>'Форма 2'!C3852-M3852-N3852-O3852</f>
        <v>5434573.6530000009</v>
      </c>
      <c r="Q3852" s="111">
        <f t="shared" si="886"/>
        <v>1505.1302110394111</v>
      </c>
      <c r="R3852" s="111">
        <f t="shared" si="887"/>
        <v>1505.1302110394111</v>
      </c>
      <c r="S3852" s="112" t="s">
        <v>2152</v>
      </c>
      <c r="T3852" s="107" t="s">
        <v>82</v>
      </c>
      <c r="U3852" s="217"/>
      <c r="V3852" s="85"/>
      <c r="W3852" s="85"/>
      <c r="X3852" s="85"/>
      <c r="Y3852" s="85">
        <v>1</v>
      </c>
      <c r="Z3852" s="85">
        <v>1</v>
      </c>
      <c r="AA3852" s="85"/>
      <c r="AB3852" s="86"/>
      <c r="AC3852" s="86"/>
      <c r="AD3852" s="85"/>
      <c r="AE3852" s="85"/>
      <c r="AF3852" s="85"/>
      <c r="AG3852" s="85"/>
      <c r="AH3852" s="85"/>
      <c r="AI3852" s="85"/>
      <c r="AJ3852" s="85"/>
    </row>
    <row r="3853" spans="1:36" ht="16.5" thickTop="1" thickBot="1">
      <c r="A3853" s="105">
        <f t="shared" si="889"/>
        <v>699</v>
      </c>
      <c r="B3853" s="114" t="s">
        <v>1763</v>
      </c>
      <c r="C3853" s="113">
        <v>1956</v>
      </c>
      <c r="D3853" s="107"/>
      <c r="E3853" s="114" t="s">
        <v>1400</v>
      </c>
      <c r="F3853" s="107">
        <v>2</v>
      </c>
      <c r="G3853" s="107">
        <v>2</v>
      </c>
      <c r="H3853" s="111">
        <v>793.3</v>
      </c>
      <c r="I3853" s="111">
        <v>791.1</v>
      </c>
      <c r="J3853" s="111">
        <v>717.6</v>
      </c>
      <c r="K3853" s="125">
        <v>52</v>
      </c>
      <c r="L3853" s="110">
        <f t="shared" si="888"/>
        <v>7581877.4869999988</v>
      </c>
      <c r="M3853" s="108"/>
      <c r="N3853" s="108"/>
      <c r="O3853" s="108"/>
      <c r="P3853" s="110">
        <f>'Форма 2'!C3853-M3853-N3853-O3853</f>
        <v>7581877.4869999988</v>
      </c>
      <c r="Q3853" s="111">
        <f t="shared" si="886"/>
        <v>9583.9685084060147</v>
      </c>
      <c r="R3853" s="111">
        <f t="shared" si="887"/>
        <v>9583.9685084060147</v>
      </c>
      <c r="S3853" s="112" t="s">
        <v>2152</v>
      </c>
      <c r="T3853" s="107" t="s">
        <v>82</v>
      </c>
      <c r="U3853" s="217"/>
      <c r="V3853" s="85"/>
      <c r="W3853" s="85"/>
      <c r="X3853" s="85"/>
      <c r="Y3853" s="85"/>
      <c r="Z3853" s="85"/>
      <c r="AA3853" s="85"/>
      <c r="AB3853" s="86"/>
      <c r="AC3853" s="86"/>
      <c r="AD3853" s="85">
        <v>1</v>
      </c>
      <c r="AE3853" s="85"/>
      <c r="AF3853" s="85"/>
      <c r="AG3853" s="85"/>
      <c r="AH3853" s="85"/>
      <c r="AI3853" s="85"/>
      <c r="AJ3853" s="85"/>
    </row>
    <row r="3854" spans="1:36" ht="16.5" thickTop="1" thickBot="1">
      <c r="A3854" s="105">
        <f t="shared" si="889"/>
        <v>700</v>
      </c>
      <c r="B3854" s="114" t="s">
        <v>3712</v>
      </c>
      <c r="C3854" s="113">
        <v>1956</v>
      </c>
      <c r="D3854" s="107"/>
      <c r="E3854" s="114" t="s">
        <v>80</v>
      </c>
      <c r="F3854" s="107">
        <v>3</v>
      </c>
      <c r="G3854" s="107">
        <v>2</v>
      </c>
      <c r="H3854" s="111">
        <v>1172.2</v>
      </c>
      <c r="I3854" s="111">
        <v>1072.2</v>
      </c>
      <c r="J3854" s="111">
        <v>747.2</v>
      </c>
      <c r="K3854" s="125">
        <v>35</v>
      </c>
      <c r="L3854" s="110">
        <f t="shared" si="888"/>
        <v>1964431.37</v>
      </c>
      <c r="M3854" s="108"/>
      <c r="N3854" s="108"/>
      <c r="O3854" s="108"/>
      <c r="P3854" s="110">
        <f>'Форма 2'!C3854-M3854-N3854-O3854</f>
        <v>1964431.37</v>
      </c>
      <c r="Q3854" s="111">
        <f>L3854/I3854</f>
        <v>1832.1501305726545</v>
      </c>
      <c r="R3854" s="111">
        <f>Q3854</f>
        <v>1832.1501305726545</v>
      </c>
      <c r="S3854" s="112" t="s">
        <v>2152</v>
      </c>
      <c r="T3854" s="107" t="s">
        <v>82</v>
      </c>
      <c r="U3854" s="217"/>
      <c r="V3854" s="85"/>
      <c r="W3854" s="85"/>
      <c r="X3854" s="85">
        <v>1</v>
      </c>
      <c r="Y3854" s="85"/>
      <c r="Z3854" s="85"/>
      <c r="AA3854" s="85"/>
      <c r="AB3854" s="86"/>
      <c r="AC3854" s="86"/>
      <c r="AD3854" s="85"/>
      <c r="AE3854" s="85"/>
      <c r="AF3854" s="85">
        <v>1</v>
      </c>
      <c r="AG3854" s="85"/>
      <c r="AH3854" s="85"/>
      <c r="AI3854" s="85"/>
      <c r="AJ3854" s="85"/>
    </row>
    <row r="3855" spans="1:36" ht="16.5" thickTop="1" thickBot="1">
      <c r="A3855" s="105">
        <f t="shared" si="889"/>
        <v>701</v>
      </c>
      <c r="B3855" s="114" t="s">
        <v>1769</v>
      </c>
      <c r="C3855" s="113">
        <v>1955</v>
      </c>
      <c r="D3855" s="107"/>
      <c r="E3855" s="114" t="s">
        <v>1770</v>
      </c>
      <c r="F3855" s="107">
        <v>2</v>
      </c>
      <c r="G3855" s="107">
        <v>2</v>
      </c>
      <c r="H3855" s="111">
        <v>1204</v>
      </c>
      <c r="I3855" s="111">
        <v>780</v>
      </c>
      <c r="J3855" s="111">
        <v>780</v>
      </c>
      <c r="K3855" s="125">
        <v>41</v>
      </c>
      <c r="L3855" s="110">
        <f t="shared" si="888"/>
        <v>3216197.04</v>
      </c>
      <c r="M3855" s="108"/>
      <c r="N3855" s="108"/>
      <c r="O3855" s="108"/>
      <c r="P3855" s="110">
        <f>'Форма 2'!C3855-M3855-N3855-O3855</f>
        <v>3216197.04</v>
      </c>
      <c r="Q3855" s="111">
        <f t="shared" si="886"/>
        <v>4123.3295384615385</v>
      </c>
      <c r="R3855" s="111">
        <f t="shared" si="887"/>
        <v>4123.3295384615385</v>
      </c>
      <c r="S3855" s="112" t="s">
        <v>2152</v>
      </c>
      <c r="T3855" s="107" t="s">
        <v>92</v>
      </c>
      <c r="U3855" s="217"/>
      <c r="V3855" s="85"/>
      <c r="W3855" s="85"/>
      <c r="X3855" s="85"/>
      <c r="Y3855" s="85"/>
      <c r="Z3855" s="85"/>
      <c r="AA3855" s="85"/>
      <c r="AB3855" s="86"/>
      <c r="AC3855" s="86"/>
      <c r="AD3855" s="85"/>
      <c r="AE3855" s="85"/>
      <c r="AF3855" s="85"/>
      <c r="AG3855" s="85"/>
      <c r="AH3855" s="85">
        <v>1</v>
      </c>
      <c r="AI3855" s="85"/>
      <c r="AJ3855" s="85"/>
    </row>
    <row r="3856" spans="1:36" ht="16.5" thickTop="1" thickBot="1">
      <c r="A3856" s="105">
        <f t="shared" si="889"/>
        <v>702</v>
      </c>
      <c r="B3856" s="114" t="s">
        <v>3713</v>
      </c>
      <c r="C3856" s="113">
        <v>1955</v>
      </c>
      <c r="D3856" s="107"/>
      <c r="E3856" s="114" t="s">
        <v>317</v>
      </c>
      <c r="F3856" s="107">
        <v>2</v>
      </c>
      <c r="G3856" s="107">
        <v>2</v>
      </c>
      <c r="H3856" s="111">
        <v>987.59999999999991</v>
      </c>
      <c r="I3856" s="111">
        <v>887.59999999999991</v>
      </c>
      <c r="J3856" s="111">
        <v>737.3</v>
      </c>
      <c r="K3856" s="125">
        <v>43</v>
      </c>
      <c r="L3856" s="110">
        <f t="shared" si="888"/>
        <v>4162032.804</v>
      </c>
      <c r="M3856" s="108"/>
      <c r="N3856" s="108"/>
      <c r="O3856" s="108"/>
      <c r="P3856" s="110">
        <f>'Форма 2'!C3856-M3856-N3856-O3856</f>
        <v>4162032.804</v>
      </c>
      <c r="Q3856" s="111">
        <f t="shared" si="886"/>
        <v>4689.0860793150068</v>
      </c>
      <c r="R3856" s="111">
        <f t="shared" si="887"/>
        <v>4689.0860793150068</v>
      </c>
      <c r="S3856" s="112" t="s">
        <v>2152</v>
      </c>
      <c r="T3856" s="107" t="s">
        <v>82</v>
      </c>
      <c r="U3856" s="217"/>
      <c r="V3856" s="85"/>
      <c r="W3856" s="85"/>
      <c r="X3856" s="85">
        <v>1</v>
      </c>
      <c r="Y3856" s="85">
        <v>1</v>
      </c>
      <c r="Z3856" s="85"/>
      <c r="AA3856" s="85"/>
      <c r="AB3856" s="86"/>
      <c r="AC3856" s="86"/>
      <c r="AD3856" s="85"/>
      <c r="AE3856" s="85"/>
      <c r="AF3856" s="85"/>
      <c r="AG3856" s="85"/>
      <c r="AH3856" s="85">
        <v>1</v>
      </c>
      <c r="AI3856" s="85"/>
      <c r="AJ3856" s="85"/>
    </row>
    <row r="3857" spans="1:36" ht="16.5" thickTop="1" thickBot="1">
      <c r="A3857" s="105">
        <f t="shared" si="889"/>
        <v>703</v>
      </c>
      <c r="B3857" s="114" t="s">
        <v>1785</v>
      </c>
      <c r="C3857" s="113">
        <v>2007</v>
      </c>
      <c r="D3857" s="107"/>
      <c r="E3857" s="114" t="s">
        <v>94</v>
      </c>
      <c r="F3857" s="107">
        <v>9</v>
      </c>
      <c r="G3857" s="107">
        <v>3</v>
      </c>
      <c r="H3857" s="111">
        <v>8413</v>
      </c>
      <c r="I3857" s="111">
        <v>8413</v>
      </c>
      <c r="J3857" s="111">
        <v>5657</v>
      </c>
      <c r="K3857" s="125">
        <v>120</v>
      </c>
      <c r="L3857" s="110">
        <f t="shared" si="888"/>
        <v>4747455.8999999994</v>
      </c>
      <c r="M3857" s="108"/>
      <c r="N3857" s="108"/>
      <c r="O3857" s="108"/>
      <c r="P3857" s="110">
        <f>'Форма 2'!C3857-M3857-N3857-O3857</f>
        <v>4747455.8999999994</v>
      </c>
      <c r="Q3857" s="111">
        <f t="shared" si="886"/>
        <v>564.29999999999995</v>
      </c>
      <c r="R3857" s="111">
        <f t="shared" si="887"/>
        <v>564.29999999999995</v>
      </c>
      <c r="S3857" s="112" t="s">
        <v>2152</v>
      </c>
      <c r="T3857" s="107" t="s">
        <v>92</v>
      </c>
      <c r="U3857" s="217"/>
      <c r="V3857" s="85"/>
      <c r="W3857" s="85"/>
      <c r="X3857" s="85"/>
      <c r="Y3857" s="85"/>
      <c r="Z3857" s="85"/>
      <c r="AA3857" s="85"/>
      <c r="AB3857" s="86"/>
      <c r="AC3857" s="86"/>
      <c r="AD3857" s="85"/>
      <c r="AE3857" s="85"/>
      <c r="AF3857" s="85"/>
      <c r="AG3857" s="85"/>
      <c r="AH3857" s="85">
        <v>1</v>
      </c>
      <c r="AI3857" s="85"/>
      <c r="AJ3857" s="85"/>
    </row>
    <row r="3858" spans="1:36" ht="16.5" thickTop="1" thickBot="1">
      <c r="A3858" s="105">
        <f t="shared" si="889"/>
        <v>704</v>
      </c>
      <c r="B3858" s="112" t="s">
        <v>3714</v>
      </c>
      <c r="C3858" s="107">
        <v>1976</v>
      </c>
      <c r="D3858" s="107"/>
      <c r="E3858" s="114" t="s">
        <v>94</v>
      </c>
      <c r="F3858" s="107">
        <v>9</v>
      </c>
      <c r="G3858" s="107">
        <v>1</v>
      </c>
      <c r="H3858" s="111">
        <v>4637.3999999999996</v>
      </c>
      <c r="I3858" s="111">
        <v>3866.4</v>
      </c>
      <c r="J3858" s="111">
        <v>3699.1</v>
      </c>
      <c r="K3858" s="122">
        <v>240</v>
      </c>
      <c r="L3858" s="110">
        <f t="shared" si="888"/>
        <v>28378383.803999998</v>
      </c>
      <c r="M3858" s="108"/>
      <c r="N3858" s="108"/>
      <c r="O3858" s="108"/>
      <c r="P3858" s="110">
        <f>'Форма 2'!C3858-M3858-N3858-O3858</f>
        <v>28378383.803999998</v>
      </c>
      <c r="Q3858" s="111">
        <f t="shared" ref="Q3858:Q3921" si="890">L3858/I3858</f>
        <v>7339.7433798882676</v>
      </c>
      <c r="R3858" s="111">
        <f t="shared" ref="R3858:R3921" si="891">Q3858</f>
        <v>7339.7433798882676</v>
      </c>
      <c r="S3858" s="112" t="s">
        <v>2152</v>
      </c>
      <c r="T3858" s="107" t="s">
        <v>82</v>
      </c>
      <c r="U3858" s="217"/>
      <c r="V3858" s="85"/>
      <c r="W3858" s="85"/>
      <c r="X3858" s="85"/>
      <c r="Y3858" s="85"/>
      <c r="Z3858" s="85"/>
      <c r="AA3858" s="85"/>
      <c r="AB3858" s="86"/>
      <c r="AC3858" s="86"/>
      <c r="AD3858" s="85">
        <v>1</v>
      </c>
      <c r="AE3858" s="85">
        <v>1</v>
      </c>
      <c r="AF3858" s="85">
        <v>1</v>
      </c>
      <c r="AG3858" s="85"/>
      <c r="AH3858" s="85"/>
      <c r="AI3858" s="85"/>
      <c r="AJ3858" s="85"/>
    </row>
    <row r="3859" spans="1:36" ht="16.5" thickTop="1" thickBot="1">
      <c r="A3859" s="105">
        <f t="shared" si="889"/>
        <v>705</v>
      </c>
      <c r="B3859" s="112" t="s">
        <v>3715</v>
      </c>
      <c r="C3859" s="107">
        <v>1962</v>
      </c>
      <c r="D3859" s="107"/>
      <c r="E3859" s="114" t="s">
        <v>94</v>
      </c>
      <c r="F3859" s="107">
        <v>3</v>
      </c>
      <c r="G3859" s="107">
        <v>2</v>
      </c>
      <c r="H3859" s="111">
        <v>912.9</v>
      </c>
      <c r="I3859" s="111">
        <v>604.9</v>
      </c>
      <c r="J3859" s="111">
        <v>604.9</v>
      </c>
      <c r="K3859" s="122">
        <v>51</v>
      </c>
      <c r="L3859" s="110">
        <f t="shared" si="888"/>
        <v>8724941.3309999984</v>
      </c>
      <c r="M3859" s="108"/>
      <c r="N3859" s="108"/>
      <c r="O3859" s="108"/>
      <c r="P3859" s="110">
        <f>'Форма 2'!C3859-M3859-N3859-O3859</f>
        <v>8724941.3309999984</v>
      </c>
      <c r="Q3859" s="111">
        <f t="shared" si="890"/>
        <v>14423.774724747889</v>
      </c>
      <c r="R3859" s="111">
        <f t="shared" si="891"/>
        <v>14423.774724747889</v>
      </c>
      <c r="S3859" s="112" t="s">
        <v>2152</v>
      </c>
      <c r="T3859" s="107" t="s">
        <v>82</v>
      </c>
      <c r="U3859" s="217"/>
      <c r="V3859" s="85"/>
      <c r="W3859" s="85"/>
      <c r="X3859" s="85"/>
      <c r="Y3859" s="85"/>
      <c r="Z3859" s="85"/>
      <c r="AA3859" s="85"/>
      <c r="AB3859" s="86"/>
      <c r="AC3859" s="86"/>
      <c r="AD3859" s="85">
        <v>1</v>
      </c>
      <c r="AE3859" s="85"/>
      <c r="AF3859" s="85"/>
      <c r="AG3859" s="85"/>
      <c r="AH3859" s="85"/>
      <c r="AI3859" s="85"/>
      <c r="AJ3859" s="85"/>
    </row>
    <row r="3860" spans="1:36" ht="16.5" thickTop="1" thickBot="1">
      <c r="A3860" s="105">
        <f t="shared" si="889"/>
        <v>706</v>
      </c>
      <c r="B3860" s="112" t="s">
        <v>3716</v>
      </c>
      <c r="C3860" s="107">
        <v>1977</v>
      </c>
      <c r="D3860" s="107">
        <v>2008</v>
      </c>
      <c r="E3860" s="114" t="s">
        <v>239</v>
      </c>
      <c r="F3860" s="107">
        <v>9</v>
      </c>
      <c r="G3860" s="107">
        <v>2</v>
      </c>
      <c r="H3860" s="111">
        <v>3840.7</v>
      </c>
      <c r="I3860" s="111">
        <v>1213.5999999999999</v>
      </c>
      <c r="J3860" s="111">
        <v>1213.5999999999999</v>
      </c>
      <c r="K3860" s="122">
        <v>177</v>
      </c>
      <c r="L3860" s="110">
        <f t="shared" si="888"/>
        <v>3850532.1919999998</v>
      </c>
      <c r="M3860" s="108"/>
      <c r="N3860" s="108"/>
      <c r="O3860" s="108"/>
      <c r="P3860" s="110">
        <f>'Форма 2'!C3860-M3860-N3860-O3860</f>
        <v>3850532.1919999998</v>
      </c>
      <c r="Q3860" s="111">
        <f t="shared" si="890"/>
        <v>3172.8182201713912</v>
      </c>
      <c r="R3860" s="111">
        <f t="shared" si="891"/>
        <v>3172.8182201713912</v>
      </c>
      <c r="S3860" s="112" t="s">
        <v>2152</v>
      </c>
      <c r="T3860" s="107" t="s">
        <v>82</v>
      </c>
      <c r="U3860" s="217">
        <v>1</v>
      </c>
      <c r="V3860" s="85"/>
      <c r="W3860" s="85"/>
      <c r="X3860" s="85"/>
      <c r="Y3860" s="85"/>
      <c r="Z3860" s="85"/>
      <c r="AA3860" s="85"/>
      <c r="AB3860" s="86"/>
      <c r="AC3860" s="86"/>
      <c r="AD3860" s="85"/>
      <c r="AE3860" s="85"/>
      <c r="AF3860" s="85"/>
      <c r="AG3860" s="85"/>
      <c r="AH3860" s="85"/>
      <c r="AI3860" s="85"/>
      <c r="AJ3860" s="85"/>
    </row>
    <row r="3861" spans="1:36" ht="16.5" thickTop="1" thickBot="1">
      <c r="A3861" s="105">
        <f t="shared" si="889"/>
        <v>707</v>
      </c>
      <c r="B3861" s="112" t="s">
        <v>3717</v>
      </c>
      <c r="C3861" s="107">
        <v>1963</v>
      </c>
      <c r="D3861" s="107">
        <v>2008</v>
      </c>
      <c r="E3861" s="114" t="s">
        <v>94</v>
      </c>
      <c r="F3861" s="107">
        <v>5</v>
      </c>
      <c r="G3861" s="107">
        <v>4</v>
      </c>
      <c r="H3861" s="111">
        <v>3229.5</v>
      </c>
      <c r="I3861" s="111">
        <v>2081.6</v>
      </c>
      <c r="J3861" s="111">
        <v>2081.6</v>
      </c>
      <c r="K3861" s="122">
        <v>159</v>
      </c>
      <c r="L3861" s="110">
        <f t="shared" si="888"/>
        <v>14544117.840000002</v>
      </c>
      <c r="M3861" s="108"/>
      <c r="N3861" s="108"/>
      <c r="O3861" s="108"/>
      <c r="P3861" s="110">
        <f>'Форма 2'!C3861-M3861-N3861-O3861</f>
        <v>14544117.840000002</v>
      </c>
      <c r="Q3861" s="111">
        <f t="shared" si="890"/>
        <v>6986.989738662568</v>
      </c>
      <c r="R3861" s="111">
        <f t="shared" si="891"/>
        <v>6986.989738662568</v>
      </c>
      <c r="S3861" s="112" t="s">
        <v>2152</v>
      </c>
      <c r="T3861" s="107" t="s">
        <v>82</v>
      </c>
      <c r="U3861" s="217"/>
      <c r="V3861" s="85"/>
      <c r="W3861" s="85"/>
      <c r="X3861" s="85"/>
      <c r="Y3861" s="85"/>
      <c r="Z3861" s="85"/>
      <c r="AA3861" s="85"/>
      <c r="AB3861" s="86"/>
      <c r="AC3861" s="86"/>
      <c r="AD3861" s="85">
        <v>1</v>
      </c>
      <c r="AE3861" s="85"/>
      <c r="AF3861" s="85"/>
      <c r="AG3861" s="85"/>
      <c r="AH3861" s="85"/>
      <c r="AI3861" s="85"/>
      <c r="AJ3861" s="85"/>
    </row>
    <row r="3862" spans="1:36" ht="16.5" thickTop="1" thickBot="1">
      <c r="A3862" s="105">
        <f t="shared" si="889"/>
        <v>708</v>
      </c>
      <c r="B3862" s="112" t="s">
        <v>3718</v>
      </c>
      <c r="C3862" s="107">
        <v>1957</v>
      </c>
      <c r="D3862" s="107"/>
      <c r="E3862" s="114" t="s">
        <v>80</v>
      </c>
      <c r="F3862" s="107">
        <v>2</v>
      </c>
      <c r="G3862" s="107">
        <v>2</v>
      </c>
      <c r="H3862" s="111">
        <v>640.79999999999995</v>
      </c>
      <c r="I3862" s="111">
        <v>568.70000000000005</v>
      </c>
      <c r="J3862" s="111">
        <v>568.70000000000005</v>
      </c>
      <c r="K3862" s="122">
        <v>25</v>
      </c>
      <c r="L3862" s="110">
        <f t="shared" si="888"/>
        <v>2186076.3840000001</v>
      </c>
      <c r="M3862" s="108"/>
      <c r="N3862" s="108"/>
      <c r="O3862" s="108"/>
      <c r="P3862" s="110">
        <f>'Форма 2'!C3862-M3862-N3862-O3862</f>
        <v>2186076.3840000001</v>
      </c>
      <c r="Q3862" s="111">
        <f t="shared" si="890"/>
        <v>3843.988718129066</v>
      </c>
      <c r="R3862" s="111">
        <f t="shared" si="891"/>
        <v>3843.988718129066</v>
      </c>
      <c r="S3862" s="112" t="s">
        <v>2152</v>
      </c>
      <c r="T3862" s="107" t="s">
        <v>82</v>
      </c>
      <c r="U3862" s="217">
        <v>1</v>
      </c>
      <c r="V3862" s="85"/>
      <c r="W3862" s="85"/>
      <c r="X3862" s="85"/>
      <c r="Y3862" s="85"/>
      <c r="Z3862" s="85"/>
      <c r="AA3862" s="85"/>
      <c r="AB3862" s="86"/>
      <c r="AC3862" s="86"/>
      <c r="AD3862" s="85"/>
      <c r="AE3862" s="85"/>
      <c r="AF3862" s="85"/>
      <c r="AG3862" s="85"/>
      <c r="AH3862" s="85">
        <v>1</v>
      </c>
      <c r="AI3862" s="85"/>
      <c r="AJ3862" s="85"/>
    </row>
    <row r="3863" spans="1:36" ht="16.5" thickTop="1" thickBot="1">
      <c r="A3863" s="105">
        <f t="shared" si="889"/>
        <v>709</v>
      </c>
      <c r="B3863" s="112" t="s">
        <v>3719</v>
      </c>
      <c r="C3863" s="107">
        <v>1958</v>
      </c>
      <c r="D3863" s="107"/>
      <c r="E3863" s="114" t="s">
        <v>94</v>
      </c>
      <c r="F3863" s="107">
        <v>3</v>
      </c>
      <c r="G3863" s="107">
        <v>2</v>
      </c>
      <c r="H3863" s="111">
        <v>1045</v>
      </c>
      <c r="I3863" s="111">
        <v>945</v>
      </c>
      <c r="J3863" s="111">
        <v>945</v>
      </c>
      <c r="K3863" s="122">
        <v>51</v>
      </c>
      <c r="L3863" s="110">
        <f t="shared" si="888"/>
        <v>1356451.8</v>
      </c>
      <c r="M3863" s="108"/>
      <c r="N3863" s="108"/>
      <c r="O3863" s="108"/>
      <c r="P3863" s="110">
        <f>'Форма 2'!C3863-M3863-N3863-O3863</f>
        <v>1356451.8</v>
      </c>
      <c r="Q3863" s="111">
        <f t="shared" si="890"/>
        <v>1435.3987301587301</v>
      </c>
      <c r="R3863" s="111">
        <f t="shared" si="891"/>
        <v>1435.3987301587301</v>
      </c>
      <c r="S3863" s="112" t="s">
        <v>2152</v>
      </c>
      <c r="T3863" s="107" t="s">
        <v>82</v>
      </c>
      <c r="U3863" s="217"/>
      <c r="V3863" s="85"/>
      <c r="W3863" s="85"/>
      <c r="X3863" s="85"/>
      <c r="Y3863" s="85"/>
      <c r="Z3863" s="85"/>
      <c r="AA3863" s="85"/>
      <c r="AB3863" s="86"/>
      <c r="AC3863" s="86"/>
      <c r="AD3863" s="85"/>
      <c r="AE3863" s="85"/>
      <c r="AF3863" s="85">
        <v>1</v>
      </c>
      <c r="AG3863" s="85"/>
      <c r="AH3863" s="85"/>
      <c r="AI3863" s="85"/>
      <c r="AJ3863" s="85"/>
    </row>
    <row r="3864" spans="1:36" ht="16.5" thickTop="1" thickBot="1">
      <c r="A3864" s="105">
        <f t="shared" si="889"/>
        <v>710</v>
      </c>
      <c r="B3864" s="112" t="s">
        <v>3720</v>
      </c>
      <c r="C3864" s="107">
        <v>1958</v>
      </c>
      <c r="D3864" s="107"/>
      <c r="E3864" s="114" t="s">
        <v>94</v>
      </c>
      <c r="F3864" s="107">
        <v>3</v>
      </c>
      <c r="G3864" s="107">
        <v>2</v>
      </c>
      <c r="H3864" s="111">
        <v>1050</v>
      </c>
      <c r="I3864" s="111">
        <v>950</v>
      </c>
      <c r="J3864" s="111">
        <v>950</v>
      </c>
      <c r="K3864" s="122">
        <v>52</v>
      </c>
      <c r="L3864" s="110">
        <f t="shared" si="888"/>
        <v>1362942</v>
      </c>
      <c r="M3864" s="108"/>
      <c r="N3864" s="108"/>
      <c r="O3864" s="108"/>
      <c r="P3864" s="110">
        <f>'Форма 2'!C3864-M3864-N3864-O3864</f>
        <v>1362942</v>
      </c>
      <c r="Q3864" s="111">
        <f t="shared" si="890"/>
        <v>1434.6757894736843</v>
      </c>
      <c r="R3864" s="111">
        <f t="shared" si="891"/>
        <v>1434.6757894736843</v>
      </c>
      <c r="S3864" s="112" t="s">
        <v>2152</v>
      </c>
      <c r="T3864" s="107" t="s">
        <v>82</v>
      </c>
      <c r="U3864" s="217"/>
      <c r="V3864" s="85"/>
      <c r="W3864" s="85"/>
      <c r="X3864" s="85"/>
      <c r="Y3864" s="85"/>
      <c r="Z3864" s="85"/>
      <c r="AA3864" s="85"/>
      <c r="AB3864" s="86"/>
      <c r="AC3864" s="86"/>
      <c r="AD3864" s="85"/>
      <c r="AE3864" s="85"/>
      <c r="AF3864" s="85">
        <v>1</v>
      </c>
      <c r="AG3864" s="85"/>
      <c r="AH3864" s="85"/>
      <c r="AI3864" s="85"/>
      <c r="AJ3864" s="85"/>
    </row>
    <row r="3865" spans="1:36" ht="16.5" thickTop="1" thickBot="1">
      <c r="A3865" s="105">
        <f t="shared" si="889"/>
        <v>711</v>
      </c>
      <c r="B3865" s="112" t="s">
        <v>3721</v>
      </c>
      <c r="C3865" s="107">
        <v>1958</v>
      </c>
      <c r="D3865" s="107"/>
      <c r="E3865" s="114" t="s">
        <v>94</v>
      </c>
      <c r="F3865" s="107">
        <v>3</v>
      </c>
      <c r="G3865" s="107">
        <v>2</v>
      </c>
      <c r="H3865" s="111">
        <v>950.2</v>
      </c>
      <c r="I3865" s="111">
        <v>944.4</v>
      </c>
      <c r="J3865" s="111">
        <v>944.4</v>
      </c>
      <c r="K3865" s="122">
        <v>35</v>
      </c>
      <c r="L3865" s="110">
        <f t="shared" si="888"/>
        <v>1233397.608</v>
      </c>
      <c r="M3865" s="108"/>
      <c r="N3865" s="108"/>
      <c r="O3865" s="108"/>
      <c r="P3865" s="110">
        <f>'Форма 2'!C3865-M3865-N3865-O3865</f>
        <v>1233397.608</v>
      </c>
      <c r="Q3865" s="111">
        <f t="shared" si="890"/>
        <v>1306.0118678526048</v>
      </c>
      <c r="R3865" s="111">
        <f t="shared" si="891"/>
        <v>1306.0118678526048</v>
      </c>
      <c r="S3865" s="112" t="s">
        <v>2152</v>
      </c>
      <c r="T3865" s="107" t="s">
        <v>82</v>
      </c>
      <c r="U3865" s="217"/>
      <c r="V3865" s="85"/>
      <c r="W3865" s="85"/>
      <c r="X3865" s="85"/>
      <c r="Y3865" s="85"/>
      <c r="Z3865" s="85"/>
      <c r="AA3865" s="85"/>
      <c r="AB3865" s="86"/>
      <c r="AC3865" s="86"/>
      <c r="AD3865" s="85"/>
      <c r="AE3865" s="85"/>
      <c r="AF3865" s="85">
        <v>1</v>
      </c>
      <c r="AG3865" s="85"/>
      <c r="AH3865" s="85"/>
      <c r="AI3865" s="85"/>
      <c r="AJ3865" s="85"/>
    </row>
    <row r="3866" spans="1:36" ht="16.5" thickTop="1" thickBot="1">
      <c r="A3866" s="105">
        <f t="shared" si="889"/>
        <v>712</v>
      </c>
      <c r="B3866" s="112" t="s">
        <v>3722</v>
      </c>
      <c r="C3866" s="107">
        <v>1988</v>
      </c>
      <c r="D3866" s="107"/>
      <c r="E3866" s="114" t="s">
        <v>239</v>
      </c>
      <c r="F3866" s="107">
        <v>10</v>
      </c>
      <c r="G3866" s="107">
        <v>5</v>
      </c>
      <c r="H3866" s="111">
        <v>12352.5</v>
      </c>
      <c r="I3866" s="111">
        <v>9789</v>
      </c>
      <c r="J3866" s="111">
        <v>9789</v>
      </c>
      <c r="K3866" s="122">
        <v>456</v>
      </c>
      <c r="L3866" s="110">
        <f t="shared" si="888"/>
        <v>19651584</v>
      </c>
      <c r="M3866" s="108"/>
      <c r="N3866" s="108"/>
      <c r="O3866" s="108"/>
      <c r="P3866" s="110">
        <f>'Форма 2'!C3866-M3866-N3866-O3866</f>
        <v>19651584</v>
      </c>
      <c r="Q3866" s="111">
        <f t="shared" si="890"/>
        <v>2007.5170088875268</v>
      </c>
      <c r="R3866" s="111">
        <f t="shared" si="891"/>
        <v>2007.5170088875268</v>
      </c>
      <c r="S3866" s="112" t="s">
        <v>2152</v>
      </c>
      <c r="T3866" s="107" t="s">
        <v>82</v>
      </c>
      <c r="U3866" s="217"/>
      <c r="V3866" s="85"/>
      <c r="W3866" s="85"/>
      <c r="X3866" s="85"/>
      <c r="Y3866" s="85"/>
      <c r="Z3866" s="172"/>
      <c r="AA3866" s="172"/>
      <c r="AB3866" s="177">
        <v>5</v>
      </c>
      <c r="AC3866" s="154">
        <f>3930316.8*AB3866</f>
        <v>19651584</v>
      </c>
      <c r="AD3866" s="85"/>
      <c r="AE3866" s="85"/>
      <c r="AF3866" s="85"/>
      <c r="AG3866" s="166"/>
      <c r="AH3866" s="85"/>
      <c r="AI3866" s="85"/>
      <c r="AJ3866" s="85"/>
    </row>
    <row r="3867" spans="1:36" ht="16.5" thickTop="1" thickBot="1">
      <c r="A3867" s="105">
        <f t="shared" si="889"/>
        <v>713</v>
      </c>
      <c r="B3867" s="112" t="s">
        <v>3723</v>
      </c>
      <c r="C3867" s="107">
        <v>1960</v>
      </c>
      <c r="D3867" s="107"/>
      <c r="E3867" s="114" t="s">
        <v>80</v>
      </c>
      <c r="F3867" s="107">
        <v>5</v>
      </c>
      <c r="G3867" s="107">
        <v>4</v>
      </c>
      <c r="H3867" s="111">
        <v>3144.1</v>
      </c>
      <c r="I3867" s="111">
        <v>2611.4</v>
      </c>
      <c r="J3867" s="111">
        <v>2353.9</v>
      </c>
      <c r="K3867" s="122">
        <v>155</v>
      </c>
      <c r="L3867" s="110">
        <f t="shared" si="888"/>
        <v>14159517.232000001</v>
      </c>
      <c r="M3867" s="108"/>
      <c r="N3867" s="108"/>
      <c r="O3867" s="108"/>
      <c r="P3867" s="110">
        <f>'Форма 2'!C3867-M3867-N3867-O3867</f>
        <v>14159517.232000001</v>
      </c>
      <c r="Q3867" s="111">
        <f t="shared" si="890"/>
        <v>5422.1939312246304</v>
      </c>
      <c r="R3867" s="111">
        <f t="shared" si="891"/>
        <v>5422.1939312246304</v>
      </c>
      <c r="S3867" s="112" t="s">
        <v>2152</v>
      </c>
      <c r="T3867" s="107" t="s">
        <v>82</v>
      </c>
      <c r="U3867" s="217"/>
      <c r="V3867" s="85"/>
      <c r="W3867" s="85"/>
      <c r="X3867" s="85"/>
      <c r="Y3867" s="85"/>
      <c r="Z3867" s="85"/>
      <c r="AA3867" s="85"/>
      <c r="AB3867" s="86"/>
      <c r="AC3867" s="86"/>
      <c r="AD3867" s="85">
        <v>1</v>
      </c>
      <c r="AE3867" s="85"/>
      <c r="AF3867" s="85"/>
      <c r="AG3867" s="85"/>
      <c r="AH3867" s="85"/>
      <c r="AI3867" s="85"/>
      <c r="AJ3867" s="85"/>
    </row>
    <row r="3868" spans="1:36" ht="16.5" thickTop="1" thickBot="1">
      <c r="A3868" s="105">
        <f t="shared" si="889"/>
        <v>714</v>
      </c>
      <c r="B3868" s="112" t="s">
        <v>3724</v>
      </c>
      <c r="C3868" s="107">
        <v>1962</v>
      </c>
      <c r="D3868" s="107"/>
      <c r="E3868" s="114" t="s">
        <v>80</v>
      </c>
      <c r="F3868" s="107">
        <v>5</v>
      </c>
      <c r="G3868" s="107">
        <v>3</v>
      </c>
      <c r="H3868" s="111">
        <v>2904.5</v>
      </c>
      <c r="I3868" s="111">
        <v>2646.2</v>
      </c>
      <c r="J3868" s="111">
        <v>2646.2</v>
      </c>
      <c r="K3868" s="122">
        <v>117</v>
      </c>
      <c r="L3868" s="110">
        <f t="shared" si="888"/>
        <v>13080473.840000002</v>
      </c>
      <c r="M3868" s="108"/>
      <c r="N3868" s="108"/>
      <c r="O3868" s="108"/>
      <c r="P3868" s="110">
        <f>'Форма 2'!C3868-M3868-N3868-O3868</f>
        <v>13080473.840000002</v>
      </c>
      <c r="Q3868" s="111">
        <f t="shared" si="890"/>
        <v>4943.1161061144294</v>
      </c>
      <c r="R3868" s="111">
        <f t="shared" si="891"/>
        <v>4943.1161061144294</v>
      </c>
      <c r="S3868" s="112" t="s">
        <v>2152</v>
      </c>
      <c r="T3868" s="107" t="s">
        <v>82</v>
      </c>
      <c r="U3868" s="217"/>
      <c r="V3868" s="85"/>
      <c r="W3868" s="85"/>
      <c r="X3868" s="85"/>
      <c r="Y3868" s="85"/>
      <c r="Z3868" s="85"/>
      <c r="AA3868" s="85"/>
      <c r="AB3868" s="86"/>
      <c r="AC3868" s="86"/>
      <c r="AD3868" s="85">
        <v>1</v>
      </c>
      <c r="AE3868" s="85"/>
      <c r="AF3868" s="85"/>
      <c r="AG3868" s="85"/>
      <c r="AH3868" s="85"/>
      <c r="AI3868" s="85"/>
      <c r="AJ3868" s="85"/>
    </row>
    <row r="3869" spans="1:36" ht="16.5" thickTop="1" thickBot="1">
      <c r="A3869" s="105">
        <f t="shared" si="889"/>
        <v>715</v>
      </c>
      <c r="B3869" s="112" t="s">
        <v>3725</v>
      </c>
      <c r="C3869" s="107">
        <v>1962</v>
      </c>
      <c r="D3869" s="107"/>
      <c r="E3869" s="114" t="s">
        <v>80</v>
      </c>
      <c r="F3869" s="107">
        <v>5</v>
      </c>
      <c r="G3869" s="107">
        <v>4</v>
      </c>
      <c r="H3869" s="111">
        <v>3609.4</v>
      </c>
      <c r="I3869" s="111">
        <v>3203.9</v>
      </c>
      <c r="J3869" s="111">
        <v>3203.9</v>
      </c>
      <c r="K3869" s="122">
        <v>132</v>
      </c>
      <c r="L3869" s="110">
        <f t="shared" si="888"/>
        <v>16255005.088000001</v>
      </c>
      <c r="M3869" s="108"/>
      <c r="N3869" s="108"/>
      <c r="O3869" s="108"/>
      <c r="P3869" s="110">
        <f>'Форма 2'!C3869-M3869-N3869-O3869</f>
        <v>16255005.088000001</v>
      </c>
      <c r="Q3869" s="111">
        <f t="shared" si="890"/>
        <v>5073.5057548612631</v>
      </c>
      <c r="R3869" s="111">
        <f t="shared" si="891"/>
        <v>5073.5057548612631</v>
      </c>
      <c r="S3869" s="112" t="s">
        <v>2152</v>
      </c>
      <c r="T3869" s="107" t="s">
        <v>82</v>
      </c>
      <c r="U3869" s="217"/>
      <c r="V3869" s="85"/>
      <c r="W3869" s="85"/>
      <c r="X3869" s="85"/>
      <c r="Y3869" s="85"/>
      <c r="Z3869" s="85"/>
      <c r="AA3869" s="85"/>
      <c r="AB3869" s="86"/>
      <c r="AC3869" s="86"/>
      <c r="AD3869" s="85">
        <v>1</v>
      </c>
      <c r="AE3869" s="85"/>
      <c r="AF3869" s="85"/>
      <c r="AG3869" s="85"/>
      <c r="AH3869" s="85"/>
      <c r="AI3869" s="85"/>
      <c r="AJ3869" s="85"/>
    </row>
    <row r="3870" spans="1:36" ht="16.5" thickTop="1" thickBot="1">
      <c r="A3870" s="105">
        <f t="shared" si="889"/>
        <v>716</v>
      </c>
      <c r="B3870" s="112" t="s">
        <v>3726</v>
      </c>
      <c r="C3870" s="107">
        <v>1961</v>
      </c>
      <c r="D3870" s="107"/>
      <c r="E3870" s="114" t="s">
        <v>80</v>
      </c>
      <c r="F3870" s="107">
        <v>5</v>
      </c>
      <c r="G3870" s="107">
        <v>4</v>
      </c>
      <c r="H3870" s="111">
        <v>3131.2</v>
      </c>
      <c r="I3870" s="111">
        <v>2321.4</v>
      </c>
      <c r="J3870" s="111">
        <v>2204.4</v>
      </c>
      <c r="K3870" s="122">
        <v>147</v>
      </c>
      <c r="L3870" s="110">
        <f t="shared" si="888"/>
        <v>14101421.824000001</v>
      </c>
      <c r="M3870" s="108"/>
      <c r="N3870" s="108"/>
      <c r="O3870" s="108"/>
      <c r="P3870" s="110">
        <f>'Форма 2'!C3870-M3870-N3870-O3870</f>
        <v>14101421.824000001</v>
      </c>
      <c r="Q3870" s="111">
        <f t="shared" si="890"/>
        <v>6074.533395364866</v>
      </c>
      <c r="R3870" s="111">
        <f t="shared" si="891"/>
        <v>6074.533395364866</v>
      </c>
      <c r="S3870" s="112" t="s">
        <v>2152</v>
      </c>
      <c r="T3870" s="107" t="s">
        <v>82</v>
      </c>
      <c r="U3870" s="217"/>
      <c r="V3870" s="85"/>
      <c r="W3870" s="85"/>
      <c r="X3870" s="85"/>
      <c r="Y3870" s="85"/>
      <c r="Z3870" s="85"/>
      <c r="AA3870" s="85"/>
      <c r="AB3870" s="86"/>
      <c r="AC3870" s="86"/>
      <c r="AD3870" s="85">
        <v>1</v>
      </c>
      <c r="AE3870" s="85"/>
      <c r="AF3870" s="85"/>
      <c r="AG3870" s="85"/>
      <c r="AH3870" s="85"/>
      <c r="AI3870" s="85"/>
      <c r="AJ3870" s="85"/>
    </row>
    <row r="3871" spans="1:36" ht="16.5" thickTop="1" thickBot="1">
      <c r="A3871" s="105">
        <f t="shared" si="889"/>
        <v>717</v>
      </c>
      <c r="B3871" s="112" t="s">
        <v>3727</v>
      </c>
      <c r="C3871" s="107">
        <v>1962</v>
      </c>
      <c r="D3871" s="107"/>
      <c r="E3871" s="114" t="s">
        <v>80</v>
      </c>
      <c r="F3871" s="107">
        <v>5</v>
      </c>
      <c r="G3871" s="107">
        <v>4</v>
      </c>
      <c r="H3871" s="111">
        <v>3592.3999999999996</v>
      </c>
      <c r="I3871" s="111">
        <v>3204.1</v>
      </c>
      <c r="J3871" s="111">
        <v>3204.1</v>
      </c>
      <c r="K3871" s="122">
        <v>140</v>
      </c>
      <c r="L3871" s="110">
        <f t="shared" si="888"/>
        <v>16178445.248</v>
      </c>
      <c r="M3871" s="108"/>
      <c r="N3871" s="108"/>
      <c r="O3871" s="108"/>
      <c r="P3871" s="110">
        <f>'Форма 2'!C3871-M3871-N3871-O3871</f>
        <v>16178445.248</v>
      </c>
      <c r="Q3871" s="111">
        <f t="shared" si="890"/>
        <v>5049.2947311257449</v>
      </c>
      <c r="R3871" s="111">
        <f t="shared" si="891"/>
        <v>5049.2947311257449</v>
      </c>
      <c r="S3871" s="112" t="s">
        <v>2152</v>
      </c>
      <c r="T3871" s="107" t="s">
        <v>82</v>
      </c>
      <c r="U3871" s="217"/>
      <c r="V3871" s="85"/>
      <c r="W3871" s="85"/>
      <c r="X3871" s="85"/>
      <c r="Y3871" s="85"/>
      <c r="Z3871" s="85"/>
      <c r="AA3871" s="85"/>
      <c r="AB3871" s="86"/>
      <c r="AC3871" s="86"/>
      <c r="AD3871" s="85">
        <v>1</v>
      </c>
      <c r="AE3871" s="85"/>
      <c r="AF3871" s="85"/>
      <c r="AG3871" s="85"/>
      <c r="AH3871" s="85"/>
      <c r="AI3871" s="85"/>
      <c r="AJ3871" s="85"/>
    </row>
    <row r="3872" spans="1:36" ht="16.5" thickTop="1" thickBot="1">
      <c r="A3872" s="105">
        <f t="shared" si="889"/>
        <v>718</v>
      </c>
      <c r="B3872" s="112" t="s">
        <v>3728</v>
      </c>
      <c r="C3872" s="107">
        <v>1961</v>
      </c>
      <c r="D3872" s="107"/>
      <c r="E3872" s="114" t="s">
        <v>80</v>
      </c>
      <c r="F3872" s="107">
        <v>5</v>
      </c>
      <c r="G3872" s="107">
        <v>4</v>
      </c>
      <c r="H3872" s="111">
        <v>3136.4</v>
      </c>
      <c r="I3872" s="111">
        <v>2225.5499999999997</v>
      </c>
      <c r="J3872" s="111">
        <v>2157.35</v>
      </c>
      <c r="K3872" s="122">
        <v>136</v>
      </c>
      <c r="L3872" s="110">
        <f t="shared" si="888"/>
        <v>14124840.128000002</v>
      </c>
      <c r="M3872" s="108"/>
      <c r="N3872" s="108"/>
      <c r="O3872" s="108"/>
      <c r="P3872" s="110">
        <f>'Форма 2'!C3872-M3872-N3872-O3872</f>
        <v>14124840.128000002</v>
      </c>
      <c r="Q3872" s="111">
        <f t="shared" si="890"/>
        <v>6346.6739134146637</v>
      </c>
      <c r="R3872" s="111">
        <f t="shared" si="891"/>
        <v>6346.6739134146637</v>
      </c>
      <c r="S3872" s="112" t="s">
        <v>2152</v>
      </c>
      <c r="T3872" s="107" t="s">
        <v>82</v>
      </c>
      <c r="U3872" s="217"/>
      <c r="V3872" s="85"/>
      <c r="W3872" s="85"/>
      <c r="X3872" s="85"/>
      <c r="Y3872" s="85"/>
      <c r="Z3872" s="85"/>
      <c r="AA3872" s="85"/>
      <c r="AB3872" s="86"/>
      <c r="AC3872" s="86"/>
      <c r="AD3872" s="85">
        <v>1</v>
      </c>
      <c r="AE3872" s="85"/>
      <c r="AF3872" s="85"/>
      <c r="AG3872" s="85"/>
      <c r="AH3872" s="85"/>
      <c r="AI3872" s="85"/>
      <c r="AJ3872" s="85"/>
    </row>
    <row r="3873" spans="1:36" ht="16.5" thickTop="1" thickBot="1">
      <c r="A3873" s="105">
        <f t="shared" si="889"/>
        <v>719</v>
      </c>
      <c r="B3873" s="112" t="s">
        <v>3729</v>
      </c>
      <c r="C3873" s="107">
        <v>1961</v>
      </c>
      <c r="D3873" s="107"/>
      <c r="E3873" s="114" t="s">
        <v>80</v>
      </c>
      <c r="F3873" s="107">
        <v>5</v>
      </c>
      <c r="G3873" s="107">
        <v>4</v>
      </c>
      <c r="H3873" s="111">
        <v>3174.4</v>
      </c>
      <c r="I3873" s="111">
        <v>2930</v>
      </c>
      <c r="J3873" s="111">
        <v>2044.3</v>
      </c>
      <c r="K3873" s="122">
        <v>135</v>
      </c>
      <c r="L3873" s="110">
        <f t="shared" si="888"/>
        <v>14295973.888000002</v>
      </c>
      <c r="M3873" s="108"/>
      <c r="N3873" s="108"/>
      <c r="O3873" s="108"/>
      <c r="P3873" s="110">
        <f>'Форма 2'!C3873-M3873-N3873-O3873</f>
        <v>14295973.888000002</v>
      </c>
      <c r="Q3873" s="111">
        <f t="shared" si="890"/>
        <v>4879.1719754266223</v>
      </c>
      <c r="R3873" s="111">
        <f t="shared" si="891"/>
        <v>4879.1719754266223</v>
      </c>
      <c r="S3873" s="112" t="s">
        <v>2152</v>
      </c>
      <c r="T3873" s="107" t="s">
        <v>92</v>
      </c>
      <c r="U3873" s="217"/>
      <c r="V3873" s="85"/>
      <c r="W3873" s="85"/>
      <c r="X3873" s="85"/>
      <c r="Y3873" s="85"/>
      <c r="Z3873" s="85"/>
      <c r="AA3873" s="85"/>
      <c r="AB3873" s="86"/>
      <c r="AC3873" s="86"/>
      <c r="AD3873" s="85">
        <v>1</v>
      </c>
      <c r="AE3873" s="85"/>
      <c r="AF3873" s="85"/>
      <c r="AG3873" s="85"/>
      <c r="AH3873" s="85"/>
      <c r="AI3873" s="85"/>
      <c r="AJ3873" s="85"/>
    </row>
    <row r="3874" spans="1:36" ht="16.5" thickTop="1" thickBot="1">
      <c r="A3874" s="105">
        <f t="shared" si="889"/>
        <v>720</v>
      </c>
      <c r="B3874" s="112" t="s">
        <v>3730</v>
      </c>
      <c r="C3874" s="107">
        <v>1961</v>
      </c>
      <c r="D3874" s="107"/>
      <c r="E3874" s="114" t="s">
        <v>80</v>
      </c>
      <c r="F3874" s="107">
        <v>5</v>
      </c>
      <c r="G3874" s="107">
        <v>4</v>
      </c>
      <c r="H3874" s="111">
        <v>3038</v>
      </c>
      <c r="I3874" s="111">
        <v>2303</v>
      </c>
      <c r="J3874" s="111">
        <v>2162.5</v>
      </c>
      <c r="K3874" s="122">
        <v>133</v>
      </c>
      <c r="L3874" s="110">
        <f t="shared" si="888"/>
        <v>13681693.760000002</v>
      </c>
      <c r="M3874" s="108"/>
      <c r="N3874" s="108"/>
      <c r="O3874" s="108"/>
      <c r="P3874" s="110">
        <f>'Форма 2'!C3874-M3874-N3874-O3874</f>
        <v>13681693.760000002</v>
      </c>
      <c r="Q3874" s="111">
        <f t="shared" si="890"/>
        <v>5940.8136170212774</v>
      </c>
      <c r="R3874" s="111">
        <f t="shared" si="891"/>
        <v>5940.8136170212774</v>
      </c>
      <c r="S3874" s="112" t="s">
        <v>2152</v>
      </c>
      <c r="T3874" s="107" t="s">
        <v>82</v>
      </c>
      <c r="U3874" s="217"/>
      <c r="V3874" s="85"/>
      <c r="W3874" s="85"/>
      <c r="X3874" s="85"/>
      <c r="Y3874" s="85"/>
      <c r="Z3874" s="85"/>
      <c r="AA3874" s="85"/>
      <c r="AB3874" s="86"/>
      <c r="AC3874" s="86"/>
      <c r="AD3874" s="85">
        <v>1</v>
      </c>
      <c r="AE3874" s="85"/>
      <c r="AF3874" s="85"/>
      <c r="AG3874" s="85"/>
      <c r="AH3874" s="85"/>
      <c r="AI3874" s="85"/>
      <c r="AJ3874" s="85"/>
    </row>
    <row r="3875" spans="1:36" ht="16.5" thickTop="1" thickBot="1">
      <c r="A3875" s="105">
        <f t="shared" si="889"/>
        <v>721</v>
      </c>
      <c r="B3875" s="112" t="s">
        <v>3731</v>
      </c>
      <c r="C3875" s="107">
        <v>1954</v>
      </c>
      <c r="D3875" s="107"/>
      <c r="E3875" s="114" t="s">
        <v>1400</v>
      </c>
      <c r="F3875" s="107">
        <v>2</v>
      </c>
      <c r="G3875" s="107">
        <v>1</v>
      </c>
      <c r="H3875" s="111">
        <v>410.5</v>
      </c>
      <c r="I3875" s="111">
        <v>263.5</v>
      </c>
      <c r="J3875" s="111">
        <v>263.5</v>
      </c>
      <c r="K3875" s="122">
        <v>21</v>
      </c>
      <c r="L3875" s="110">
        <f t="shared" si="888"/>
        <v>1096552.23</v>
      </c>
      <c r="M3875" s="108"/>
      <c r="N3875" s="108"/>
      <c r="O3875" s="108"/>
      <c r="P3875" s="110">
        <f>'Форма 2'!C3875-M3875-N3875-O3875</f>
        <v>1096552.23</v>
      </c>
      <c r="Q3875" s="111">
        <f t="shared" si="890"/>
        <v>4161.4885388994308</v>
      </c>
      <c r="R3875" s="111">
        <f t="shared" si="891"/>
        <v>4161.4885388994308</v>
      </c>
      <c r="S3875" s="112" t="s">
        <v>2152</v>
      </c>
      <c r="T3875" s="107" t="s">
        <v>82</v>
      </c>
      <c r="U3875" s="217"/>
      <c r="V3875" s="85"/>
      <c r="W3875" s="85"/>
      <c r="X3875" s="85"/>
      <c r="Y3875" s="85"/>
      <c r="Z3875" s="85"/>
      <c r="AA3875" s="85"/>
      <c r="AB3875" s="86"/>
      <c r="AC3875" s="86"/>
      <c r="AD3875" s="85"/>
      <c r="AE3875" s="85"/>
      <c r="AF3875" s="85"/>
      <c r="AG3875" s="85"/>
      <c r="AH3875" s="85">
        <v>1</v>
      </c>
      <c r="AI3875" s="85"/>
      <c r="AJ3875" s="85"/>
    </row>
    <row r="3876" spans="1:36" ht="16.5" thickTop="1" thickBot="1">
      <c r="A3876" s="105">
        <f t="shared" si="889"/>
        <v>722</v>
      </c>
      <c r="B3876" s="112" t="s">
        <v>3732</v>
      </c>
      <c r="C3876" s="107">
        <v>1961</v>
      </c>
      <c r="D3876" s="107"/>
      <c r="E3876" s="114" t="s">
        <v>94</v>
      </c>
      <c r="F3876" s="107">
        <v>5</v>
      </c>
      <c r="G3876" s="107">
        <v>2</v>
      </c>
      <c r="H3876" s="111">
        <v>1734.2</v>
      </c>
      <c r="I3876" s="111">
        <v>1593.5</v>
      </c>
      <c r="J3876" s="111">
        <v>1593.5</v>
      </c>
      <c r="K3876" s="122">
        <v>63</v>
      </c>
      <c r="L3876" s="110">
        <f t="shared" si="888"/>
        <v>7810004.3840000005</v>
      </c>
      <c r="M3876" s="108"/>
      <c r="N3876" s="108"/>
      <c r="O3876" s="108"/>
      <c r="P3876" s="110">
        <f>'Форма 2'!C3876-M3876-N3876-O3876</f>
        <v>7810004.3840000005</v>
      </c>
      <c r="Q3876" s="111">
        <f t="shared" si="890"/>
        <v>4901.1637176027616</v>
      </c>
      <c r="R3876" s="111">
        <f t="shared" si="891"/>
        <v>4901.1637176027616</v>
      </c>
      <c r="S3876" s="112" t="s">
        <v>2152</v>
      </c>
      <c r="T3876" s="105" t="s">
        <v>82</v>
      </c>
      <c r="U3876" s="217"/>
      <c r="V3876" s="85"/>
      <c r="W3876" s="85"/>
      <c r="X3876" s="85"/>
      <c r="Y3876" s="85"/>
      <c r="Z3876" s="85"/>
      <c r="AA3876" s="85"/>
      <c r="AB3876" s="86"/>
      <c r="AC3876" s="86"/>
      <c r="AD3876" s="85">
        <v>1</v>
      </c>
      <c r="AE3876" s="85"/>
      <c r="AF3876" s="85"/>
      <c r="AG3876" s="85"/>
      <c r="AH3876" s="85"/>
      <c r="AI3876" s="85"/>
      <c r="AJ3876" s="85"/>
    </row>
    <row r="3877" spans="1:36" ht="16.5" thickTop="1" thickBot="1">
      <c r="A3877" s="105">
        <f t="shared" si="889"/>
        <v>723</v>
      </c>
      <c r="B3877" s="112" t="s">
        <v>3733</v>
      </c>
      <c r="C3877" s="107">
        <v>1998</v>
      </c>
      <c r="D3877" s="107"/>
      <c r="E3877" s="114" t="s">
        <v>94</v>
      </c>
      <c r="F3877" s="107">
        <v>9</v>
      </c>
      <c r="G3877" s="107">
        <v>3</v>
      </c>
      <c r="H3877" s="111">
        <v>6011.8</v>
      </c>
      <c r="I3877" s="111">
        <v>3343.4</v>
      </c>
      <c r="J3877" s="111">
        <v>3343.4</v>
      </c>
      <c r="K3877" s="122">
        <v>142</v>
      </c>
      <c r="L3877" s="110">
        <f t="shared" si="888"/>
        <v>3392458.7399999998</v>
      </c>
      <c r="M3877" s="108"/>
      <c r="N3877" s="108"/>
      <c r="O3877" s="108"/>
      <c r="P3877" s="110">
        <f>'Форма 2'!C3877-M3877-N3877-O3877</f>
        <v>3392458.7399999998</v>
      </c>
      <c r="Q3877" s="111">
        <f t="shared" si="890"/>
        <v>1014.6733086080037</v>
      </c>
      <c r="R3877" s="111">
        <f t="shared" si="891"/>
        <v>1014.6733086080037</v>
      </c>
      <c r="S3877" s="112" t="s">
        <v>2152</v>
      </c>
      <c r="T3877" s="107" t="s">
        <v>92</v>
      </c>
      <c r="U3877" s="217"/>
      <c r="V3877" s="85"/>
      <c r="W3877" s="85"/>
      <c r="X3877" s="85"/>
      <c r="Y3877" s="85"/>
      <c r="Z3877" s="85"/>
      <c r="AA3877" s="85"/>
      <c r="AB3877" s="86"/>
      <c r="AC3877" s="86"/>
      <c r="AD3877" s="85"/>
      <c r="AE3877" s="85"/>
      <c r="AF3877" s="85"/>
      <c r="AG3877" s="85"/>
      <c r="AH3877" s="85">
        <v>1</v>
      </c>
      <c r="AI3877" s="85"/>
      <c r="AJ3877" s="85"/>
    </row>
    <row r="3878" spans="1:36" ht="16.5" thickTop="1" thickBot="1">
      <c r="A3878" s="105">
        <f t="shared" si="889"/>
        <v>724</v>
      </c>
      <c r="B3878" s="112" t="s">
        <v>3734</v>
      </c>
      <c r="C3878" s="107">
        <v>1961</v>
      </c>
      <c r="D3878" s="107"/>
      <c r="E3878" s="114" t="s">
        <v>94</v>
      </c>
      <c r="F3878" s="107">
        <v>2</v>
      </c>
      <c r="G3878" s="107">
        <v>2</v>
      </c>
      <c r="H3878" s="111">
        <v>638.70000000000005</v>
      </c>
      <c r="I3878" s="111">
        <v>417.1</v>
      </c>
      <c r="J3878" s="111">
        <v>417.1</v>
      </c>
      <c r="K3878" s="122">
        <v>32</v>
      </c>
      <c r="L3878" s="110">
        <f t="shared" si="888"/>
        <v>6104304.9929999998</v>
      </c>
      <c r="M3878" s="108"/>
      <c r="N3878" s="108"/>
      <c r="O3878" s="108"/>
      <c r="P3878" s="110">
        <f>'Форма 2'!C3878-M3878-N3878-O3878</f>
        <v>6104304.9929999998</v>
      </c>
      <c r="Q3878" s="111">
        <f t="shared" si="890"/>
        <v>14635.111467274033</v>
      </c>
      <c r="R3878" s="111">
        <f t="shared" si="891"/>
        <v>14635.111467274033</v>
      </c>
      <c r="S3878" s="112" t="s">
        <v>2152</v>
      </c>
      <c r="T3878" s="107" t="s">
        <v>82</v>
      </c>
      <c r="U3878" s="217"/>
      <c r="V3878" s="85"/>
      <c r="W3878" s="85"/>
      <c r="X3878" s="85"/>
      <c r="Y3878" s="85"/>
      <c r="Z3878" s="85"/>
      <c r="AA3878" s="85"/>
      <c r="AB3878" s="86"/>
      <c r="AC3878" s="86"/>
      <c r="AD3878" s="85">
        <v>1</v>
      </c>
      <c r="AE3878" s="85"/>
      <c r="AF3878" s="85"/>
      <c r="AG3878" s="85"/>
      <c r="AH3878" s="85"/>
      <c r="AI3878" s="85"/>
      <c r="AJ3878" s="85"/>
    </row>
    <row r="3879" spans="1:36" ht="16.5" thickTop="1" thickBot="1">
      <c r="A3879" s="105">
        <f t="shared" si="889"/>
        <v>725</v>
      </c>
      <c r="B3879" s="112" t="s">
        <v>3735</v>
      </c>
      <c r="C3879" s="107">
        <v>1961</v>
      </c>
      <c r="D3879" s="107"/>
      <c r="E3879" s="114" t="s">
        <v>94</v>
      </c>
      <c r="F3879" s="107">
        <v>2</v>
      </c>
      <c r="G3879" s="107">
        <v>2</v>
      </c>
      <c r="H3879" s="111">
        <v>656.9</v>
      </c>
      <c r="I3879" s="111">
        <v>433.6</v>
      </c>
      <c r="J3879" s="111">
        <v>433.6</v>
      </c>
      <c r="K3879" s="122">
        <v>28</v>
      </c>
      <c r="L3879" s="110">
        <f t="shared" si="888"/>
        <v>6278249.4909999995</v>
      </c>
      <c r="M3879" s="108"/>
      <c r="N3879" s="108"/>
      <c r="O3879" s="108"/>
      <c r="P3879" s="110">
        <f>'Форма 2'!C3879-M3879-N3879-O3879</f>
        <v>6278249.4909999995</v>
      </c>
      <c r="Q3879" s="111">
        <f t="shared" si="890"/>
        <v>14479.35768219557</v>
      </c>
      <c r="R3879" s="111">
        <f t="shared" si="891"/>
        <v>14479.35768219557</v>
      </c>
      <c r="S3879" s="112" t="s">
        <v>2152</v>
      </c>
      <c r="T3879" s="107" t="s">
        <v>82</v>
      </c>
      <c r="U3879" s="217"/>
      <c r="V3879" s="85"/>
      <c r="W3879" s="85"/>
      <c r="X3879" s="85"/>
      <c r="Y3879" s="85"/>
      <c r="Z3879" s="85"/>
      <c r="AA3879" s="85"/>
      <c r="AB3879" s="86"/>
      <c r="AC3879" s="86"/>
      <c r="AD3879" s="85">
        <v>1</v>
      </c>
      <c r="AE3879" s="85"/>
      <c r="AF3879" s="85"/>
      <c r="AG3879" s="85"/>
      <c r="AH3879" s="85"/>
      <c r="AI3879" s="85"/>
      <c r="AJ3879" s="85"/>
    </row>
    <row r="3880" spans="1:36" ht="16.5" thickTop="1" thickBot="1">
      <c r="A3880" s="105">
        <f t="shared" si="889"/>
        <v>726</v>
      </c>
      <c r="B3880" s="112" t="s">
        <v>3736</v>
      </c>
      <c r="C3880" s="107">
        <v>2014</v>
      </c>
      <c r="D3880" s="107"/>
      <c r="E3880" s="114" t="s">
        <v>94</v>
      </c>
      <c r="F3880" s="107">
        <v>10</v>
      </c>
      <c r="G3880" s="107">
        <v>3</v>
      </c>
      <c r="H3880" s="111">
        <v>5492.2</v>
      </c>
      <c r="I3880" s="111">
        <v>5492.2</v>
      </c>
      <c r="J3880" s="111">
        <v>5492.2</v>
      </c>
      <c r="K3880" s="122">
        <v>239</v>
      </c>
      <c r="L3880" s="110">
        <f t="shared" ref="L3880:L3942" si="892">SUM(M3880:P3880)</f>
        <v>1878771.7759999998</v>
      </c>
      <c r="M3880" s="108"/>
      <c r="N3880" s="108"/>
      <c r="O3880" s="108"/>
      <c r="P3880" s="110">
        <f>'Форма 2'!C3880-M3880-N3880-O3880</f>
        <v>1878771.7759999998</v>
      </c>
      <c r="Q3880" s="111">
        <f t="shared" si="890"/>
        <v>342.08</v>
      </c>
      <c r="R3880" s="111">
        <f t="shared" si="891"/>
        <v>342.08</v>
      </c>
      <c r="S3880" s="112" t="s">
        <v>2152</v>
      </c>
      <c r="T3880" s="107" t="s">
        <v>92</v>
      </c>
      <c r="U3880" s="217"/>
      <c r="V3880" s="85"/>
      <c r="W3880" s="85"/>
      <c r="X3880" s="85">
        <v>1</v>
      </c>
      <c r="Y3880" s="85"/>
      <c r="Z3880" s="85"/>
      <c r="AA3880" s="85"/>
      <c r="AB3880" s="86"/>
      <c r="AC3880" s="86"/>
      <c r="AD3880" s="85"/>
      <c r="AE3880" s="85"/>
      <c r="AF3880" s="85"/>
      <c r="AG3880" s="85"/>
      <c r="AH3880" s="85"/>
      <c r="AI3880" s="85"/>
      <c r="AJ3880" s="85"/>
    </row>
    <row r="3881" spans="1:36" ht="16.5" thickTop="1" thickBot="1">
      <c r="A3881" s="105">
        <f t="shared" si="889"/>
        <v>727</v>
      </c>
      <c r="B3881" s="112" t="s">
        <v>3737</v>
      </c>
      <c r="C3881" s="107">
        <v>1957</v>
      </c>
      <c r="D3881" s="107"/>
      <c r="E3881" s="114" t="s">
        <v>94</v>
      </c>
      <c r="F3881" s="107">
        <v>2</v>
      </c>
      <c r="G3881" s="107">
        <v>2</v>
      </c>
      <c r="H3881" s="111">
        <v>848.4</v>
      </c>
      <c r="I3881" s="111">
        <v>736.4</v>
      </c>
      <c r="J3881" s="111">
        <v>736.4</v>
      </c>
      <c r="K3881" s="122">
        <v>40</v>
      </c>
      <c r="L3881" s="110">
        <f t="shared" si="892"/>
        <v>2266296.9840000002</v>
      </c>
      <c r="M3881" s="108"/>
      <c r="N3881" s="108"/>
      <c r="O3881" s="108"/>
      <c r="P3881" s="110">
        <f>'Форма 2'!C3881-M3881-N3881-O3881</f>
        <v>2266296.9840000002</v>
      </c>
      <c r="Q3881" s="111">
        <f t="shared" si="890"/>
        <v>3077.5352851711032</v>
      </c>
      <c r="R3881" s="111">
        <f t="shared" si="891"/>
        <v>3077.5352851711032</v>
      </c>
      <c r="S3881" s="112" t="s">
        <v>2152</v>
      </c>
      <c r="T3881" s="107" t="s">
        <v>82</v>
      </c>
      <c r="U3881" s="217"/>
      <c r="V3881" s="85"/>
      <c r="W3881" s="85"/>
      <c r="X3881" s="85"/>
      <c r="Y3881" s="85"/>
      <c r="Z3881" s="85"/>
      <c r="AA3881" s="85"/>
      <c r="AB3881" s="86"/>
      <c r="AC3881" s="86"/>
      <c r="AD3881" s="85"/>
      <c r="AE3881" s="85"/>
      <c r="AF3881" s="85"/>
      <c r="AG3881" s="85"/>
      <c r="AH3881" s="85">
        <v>1</v>
      </c>
      <c r="AI3881" s="85"/>
      <c r="AJ3881" s="85"/>
    </row>
    <row r="3882" spans="1:36" ht="16.5" thickTop="1" thickBot="1">
      <c r="A3882" s="105">
        <f t="shared" si="889"/>
        <v>728</v>
      </c>
      <c r="B3882" s="112" t="s">
        <v>3738</v>
      </c>
      <c r="C3882" s="107">
        <v>1996</v>
      </c>
      <c r="D3882" s="107"/>
      <c r="E3882" s="114" t="s">
        <v>94</v>
      </c>
      <c r="F3882" s="107">
        <v>10</v>
      </c>
      <c r="G3882" s="107">
        <v>3</v>
      </c>
      <c r="H3882" s="111">
        <v>9841.1</v>
      </c>
      <c r="I3882" s="111">
        <v>3774.5</v>
      </c>
      <c r="J3882" s="111">
        <v>3774.5</v>
      </c>
      <c r="K3882" s="122">
        <v>123</v>
      </c>
      <c r="L3882" s="110">
        <f t="shared" si="892"/>
        <v>58189538.601000004</v>
      </c>
      <c r="M3882" s="108"/>
      <c r="N3882" s="108"/>
      <c r="O3882" s="108"/>
      <c r="P3882" s="110">
        <f>'Форма 2'!C3882-M3882-N3882-O3882</f>
        <v>58189538.601000004</v>
      </c>
      <c r="Q3882" s="111">
        <f t="shared" si="890"/>
        <v>15416.489230626574</v>
      </c>
      <c r="R3882" s="111">
        <f t="shared" si="891"/>
        <v>15416.489230626574</v>
      </c>
      <c r="S3882" s="112" t="s">
        <v>2152</v>
      </c>
      <c r="T3882" s="105" t="s">
        <v>82</v>
      </c>
      <c r="U3882" s="217"/>
      <c r="V3882" s="85"/>
      <c r="W3882" s="85"/>
      <c r="X3882" s="85"/>
      <c r="Y3882" s="85"/>
      <c r="Z3882" s="85"/>
      <c r="AA3882" s="85"/>
      <c r="AB3882" s="86"/>
      <c r="AC3882" s="86"/>
      <c r="AD3882" s="85">
        <v>1</v>
      </c>
      <c r="AE3882" s="85">
        <v>1</v>
      </c>
      <c r="AF3882" s="85">
        <v>1</v>
      </c>
      <c r="AG3882" s="85"/>
      <c r="AH3882" s="85"/>
      <c r="AI3882" s="85"/>
      <c r="AJ3882" s="85"/>
    </row>
    <row r="3883" spans="1:36" ht="16.5" thickTop="1" thickBot="1">
      <c r="A3883" s="105">
        <f t="shared" si="889"/>
        <v>729</v>
      </c>
      <c r="B3883" s="112" t="s">
        <v>3739</v>
      </c>
      <c r="C3883" s="107">
        <v>1998</v>
      </c>
      <c r="D3883" s="107"/>
      <c r="E3883" s="114" t="s">
        <v>94</v>
      </c>
      <c r="F3883" s="107">
        <v>8</v>
      </c>
      <c r="G3883" s="107">
        <v>1</v>
      </c>
      <c r="H3883" s="111">
        <v>3234.6</v>
      </c>
      <c r="I3883" s="111">
        <v>3231.1</v>
      </c>
      <c r="J3883" s="111">
        <v>2510.1</v>
      </c>
      <c r="K3883" s="122">
        <v>51</v>
      </c>
      <c r="L3883" s="110">
        <f t="shared" si="892"/>
        <v>19794005.316</v>
      </c>
      <c r="M3883" s="108"/>
      <c r="N3883" s="108"/>
      <c r="O3883" s="108"/>
      <c r="P3883" s="110">
        <f>'Форма 2'!C3883-M3883-N3883-O3883</f>
        <v>19794005.316</v>
      </c>
      <c r="Q3883" s="111">
        <f t="shared" si="890"/>
        <v>6126.0887363436605</v>
      </c>
      <c r="R3883" s="111">
        <f t="shared" si="891"/>
        <v>6126.0887363436605</v>
      </c>
      <c r="S3883" s="112" t="s">
        <v>2152</v>
      </c>
      <c r="T3883" s="107" t="s">
        <v>92</v>
      </c>
      <c r="U3883" s="217"/>
      <c r="V3883" s="85"/>
      <c r="W3883" s="85"/>
      <c r="X3883" s="85"/>
      <c r="Y3883" s="85"/>
      <c r="Z3883" s="85"/>
      <c r="AA3883" s="85"/>
      <c r="AB3883" s="86"/>
      <c r="AC3883" s="86"/>
      <c r="AD3883" s="85">
        <v>1</v>
      </c>
      <c r="AE3883" s="85">
        <v>1</v>
      </c>
      <c r="AF3883" s="85">
        <v>1</v>
      </c>
      <c r="AG3883" s="85"/>
      <c r="AH3883" s="85"/>
      <c r="AI3883" s="85"/>
      <c r="AJ3883" s="85"/>
    </row>
    <row r="3884" spans="1:36" ht="16.5" thickTop="1" thickBot="1">
      <c r="A3884" s="105">
        <f t="shared" si="889"/>
        <v>730</v>
      </c>
      <c r="B3884" s="112" t="s">
        <v>3740</v>
      </c>
      <c r="C3884" s="107">
        <v>1936</v>
      </c>
      <c r="D3884" s="107"/>
      <c r="E3884" s="114" t="s">
        <v>94</v>
      </c>
      <c r="F3884" s="107">
        <v>4</v>
      </c>
      <c r="G3884" s="107">
        <v>4</v>
      </c>
      <c r="H3884" s="111">
        <v>3209.5</v>
      </c>
      <c r="I3884" s="111">
        <v>2780.03</v>
      </c>
      <c r="J3884" s="111">
        <v>2780.03</v>
      </c>
      <c r="K3884" s="122">
        <v>94</v>
      </c>
      <c r="L3884" s="110">
        <f t="shared" si="892"/>
        <v>4483350.55</v>
      </c>
      <c r="M3884" s="108"/>
      <c r="N3884" s="108"/>
      <c r="O3884" s="108"/>
      <c r="P3884" s="110">
        <f>'Форма 2'!C3884-M3884-N3884-O3884</f>
        <v>4483350.55</v>
      </c>
      <c r="Q3884" s="111">
        <f t="shared" si="890"/>
        <v>1612.6986219573168</v>
      </c>
      <c r="R3884" s="111">
        <f t="shared" si="891"/>
        <v>1612.6986219573168</v>
      </c>
      <c r="S3884" s="112" t="s">
        <v>2152</v>
      </c>
      <c r="T3884" s="107" t="s">
        <v>82</v>
      </c>
      <c r="U3884" s="217"/>
      <c r="V3884" s="85"/>
      <c r="W3884" s="85"/>
      <c r="X3884" s="85">
        <v>1</v>
      </c>
      <c r="Y3884" s="85"/>
      <c r="Z3884" s="85"/>
      <c r="AA3884" s="85">
        <v>1</v>
      </c>
      <c r="AB3884" s="86"/>
      <c r="AC3884" s="86"/>
      <c r="AD3884" s="85"/>
      <c r="AE3884" s="85"/>
      <c r="AF3884" s="85"/>
      <c r="AG3884" s="85"/>
      <c r="AH3884" s="85"/>
      <c r="AI3884" s="85"/>
      <c r="AJ3884" s="85"/>
    </row>
    <row r="3885" spans="1:36" ht="16.5" thickTop="1" thickBot="1">
      <c r="A3885" s="105">
        <f t="shared" si="889"/>
        <v>731</v>
      </c>
      <c r="B3885" s="112" t="s">
        <v>3741</v>
      </c>
      <c r="C3885" s="107">
        <v>1957</v>
      </c>
      <c r="D3885" s="107"/>
      <c r="E3885" s="114" t="s">
        <v>94</v>
      </c>
      <c r="F3885" s="107">
        <v>2</v>
      </c>
      <c r="G3885" s="107">
        <v>2</v>
      </c>
      <c r="H3885" s="111">
        <v>741.9</v>
      </c>
      <c r="I3885" s="111">
        <v>642.5</v>
      </c>
      <c r="J3885" s="111">
        <v>642.5</v>
      </c>
      <c r="K3885" s="122">
        <v>35</v>
      </c>
      <c r="L3885" s="110">
        <f t="shared" si="892"/>
        <v>1512185.094</v>
      </c>
      <c r="M3885" s="108"/>
      <c r="N3885" s="108"/>
      <c r="O3885" s="108"/>
      <c r="P3885" s="110">
        <f>'Форма 2'!C3885-M3885-N3885-O3885</f>
        <v>1512185.094</v>
      </c>
      <c r="Q3885" s="111">
        <f t="shared" si="890"/>
        <v>2353.5954770428016</v>
      </c>
      <c r="R3885" s="111">
        <f t="shared" si="891"/>
        <v>2353.5954770428016</v>
      </c>
      <c r="S3885" s="112" t="s">
        <v>2152</v>
      </c>
      <c r="T3885" s="107" t="s">
        <v>82</v>
      </c>
      <c r="U3885" s="217">
        <v>1</v>
      </c>
      <c r="V3885" s="85"/>
      <c r="W3885" s="85"/>
      <c r="X3885" s="85"/>
      <c r="Y3885" s="85"/>
      <c r="Z3885" s="85"/>
      <c r="AA3885" s="85"/>
      <c r="AB3885" s="86"/>
      <c r="AC3885" s="86"/>
      <c r="AD3885" s="85"/>
      <c r="AE3885" s="85"/>
      <c r="AF3885" s="85">
        <v>1</v>
      </c>
      <c r="AG3885" s="85"/>
      <c r="AH3885" s="85"/>
      <c r="AI3885" s="85"/>
      <c r="AJ3885" s="85"/>
    </row>
    <row r="3886" spans="1:36" ht="16.5" thickTop="1" thickBot="1">
      <c r="A3886" s="105">
        <f t="shared" si="889"/>
        <v>732</v>
      </c>
      <c r="B3886" s="112" t="s">
        <v>3742</v>
      </c>
      <c r="C3886" s="107">
        <v>1957</v>
      </c>
      <c r="D3886" s="107"/>
      <c r="E3886" s="114" t="s">
        <v>94</v>
      </c>
      <c r="F3886" s="107">
        <v>2</v>
      </c>
      <c r="G3886" s="107">
        <v>2</v>
      </c>
      <c r="H3886" s="111">
        <v>1143.5999999999999</v>
      </c>
      <c r="I3886" s="111">
        <v>1038.5999999999999</v>
      </c>
      <c r="J3886" s="111">
        <v>1038.5999999999999</v>
      </c>
      <c r="K3886" s="122">
        <v>36</v>
      </c>
      <c r="L3886" s="110">
        <f t="shared" si="892"/>
        <v>2330954.1359999999</v>
      </c>
      <c r="M3886" s="108"/>
      <c r="N3886" s="108"/>
      <c r="O3886" s="108"/>
      <c r="P3886" s="110">
        <f>'Форма 2'!C3886-M3886-N3886-O3886</f>
        <v>2330954.1359999999</v>
      </c>
      <c r="Q3886" s="111">
        <f t="shared" si="890"/>
        <v>2244.3232582322357</v>
      </c>
      <c r="R3886" s="111">
        <f t="shared" si="891"/>
        <v>2244.3232582322357</v>
      </c>
      <c r="S3886" s="112" t="s">
        <v>2152</v>
      </c>
      <c r="T3886" s="107" t="s">
        <v>82</v>
      </c>
      <c r="U3886" s="217">
        <v>1</v>
      </c>
      <c r="V3886" s="85"/>
      <c r="W3886" s="85"/>
      <c r="X3886" s="85"/>
      <c r="Y3886" s="85"/>
      <c r="Z3886" s="85"/>
      <c r="AA3886" s="85"/>
      <c r="AB3886" s="86"/>
      <c r="AC3886" s="86"/>
      <c r="AD3886" s="85"/>
      <c r="AE3886" s="85"/>
      <c r="AF3886" s="85">
        <v>1</v>
      </c>
      <c r="AG3886" s="85"/>
      <c r="AH3886" s="85"/>
      <c r="AI3886" s="85"/>
      <c r="AJ3886" s="85"/>
    </row>
    <row r="3887" spans="1:36" ht="16.5" thickTop="1" thickBot="1">
      <c r="A3887" s="105">
        <f t="shared" si="889"/>
        <v>733</v>
      </c>
      <c r="B3887" s="112" t="s">
        <v>3743</v>
      </c>
      <c r="C3887" s="107">
        <v>1958</v>
      </c>
      <c r="D3887" s="107"/>
      <c r="E3887" s="114" t="s">
        <v>94</v>
      </c>
      <c r="F3887" s="107">
        <v>2</v>
      </c>
      <c r="G3887" s="107">
        <v>2</v>
      </c>
      <c r="H3887" s="111">
        <v>791.1</v>
      </c>
      <c r="I3887" s="111">
        <v>650.20000000000005</v>
      </c>
      <c r="J3887" s="111">
        <v>650.20000000000005</v>
      </c>
      <c r="K3887" s="122">
        <v>36</v>
      </c>
      <c r="L3887" s="110">
        <f t="shared" si="892"/>
        <v>1026879.444</v>
      </c>
      <c r="M3887" s="108"/>
      <c r="N3887" s="108"/>
      <c r="O3887" s="108"/>
      <c r="P3887" s="110">
        <f>'Форма 2'!C3887-M3887-N3887-O3887</f>
        <v>1026879.444</v>
      </c>
      <c r="Q3887" s="111">
        <f t="shared" si="890"/>
        <v>1579.3285819747769</v>
      </c>
      <c r="R3887" s="111">
        <f t="shared" si="891"/>
        <v>1579.3285819747769</v>
      </c>
      <c r="S3887" s="112" t="s">
        <v>2152</v>
      </c>
      <c r="T3887" s="107" t="s">
        <v>82</v>
      </c>
      <c r="U3887" s="217"/>
      <c r="V3887" s="85"/>
      <c r="W3887" s="85"/>
      <c r="X3887" s="85"/>
      <c r="Y3887" s="85"/>
      <c r="Z3887" s="85"/>
      <c r="AA3887" s="85"/>
      <c r="AB3887" s="86"/>
      <c r="AC3887" s="86"/>
      <c r="AD3887" s="85"/>
      <c r="AE3887" s="85"/>
      <c r="AF3887" s="85">
        <v>1</v>
      </c>
      <c r="AG3887" s="85"/>
      <c r="AH3887" s="85"/>
      <c r="AI3887" s="85"/>
      <c r="AJ3887" s="85"/>
    </row>
    <row r="3888" spans="1:36" ht="16.5" thickTop="1" thickBot="1">
      <c r="A3888" s="105">
        <f t="shared" si="889"/>
        <v>734</v>
      </c>
      <c r="B3888" s="112" t="s">
        <v>3744</v>
      </c>
      <c r="C3888" s="107">
        <v>1957</v>
      </c>
      <c r="D3888" s="107"/>
      <c r="E3888" s="114" t="s">
        <v>94</v>
      </c>
      <c r="F3888" s="107">
        <v>2</v>
      </c>
      <c r="G3888" s="107">
        <v>2</v>
      </c>
      <c r="H3888" s="111">
        <v>1110.5</v>
      </c>
      <c r="I3888" s="111">
        <v>969.3</v>
      </c>
      <c r="J3888" s="111">
        <v>969.3</v>
      </c>
      <c r="K3888" s="122">
        <v>38</v>
      </c>
      <c r="L3888" s="110">
        <f t="shared" si="892"/>
        <v>3788448.5400000005</v>
      </c>
      <c r="M3888" s="108"/>
      <c r="N3888" s="108"/>
      <c r="O3888" s="108"/>
      <c r="P3888" s="110">
        <f>'Форма 2'!C3888-M3888-N3888-O3888</f>
        <v>3788448.5400000005</v>
      </c>
      <c r="Q3888" s="111">
        <f t="shared" si="890"/>
        <v>3908.4375735066551</v>
      </c>
      <c r="R3888" s="111">
        <f t="shared" si="891"/>
        <v>3908.4375735066551</v>
      </c>
      <c r="S3888" s="112" t="s">
        <v>2152</v>
      </c>
      <c r="T3888" s="107" t="s">
        <v>82</v>
      </c>
      <c r="U3888" s="217">
        <v>1</v>
      </c>
      <c r="V3888" s="85"/>
      <c r="W3888" s="85"/>
      <c r="X3888" s="85"/>
      <c r="Y3888" s="85"/>
      <c r="Z3888" s="85"/>
      <c r="AA3888" s="85"/>
      <c r="AB3888" s="86"/>
      <c r="AC3888" s="86"/>
      <c r="AD3888" s="85"/>
      <c r="AE3888" s="85"/>
      <c r="AF3888" s="85"/>
      <c r="AG3888" s="85"/>
      <c r="AH3888" s="85">
        <v>1</v>
      </c>
      <c r="AI3888" s="85"/>
      <c r="AJ3888" s="85"/>
    </row>
    <row r="3889" spans="1:36" ht="16.5" thickTop="1" thickBot="1">
      <c r="A3889" s="105">
        <f t="shared" si="889"/>
        <v>735</v>
      </c>
      <c r="B3889" s="112" t="s">
        <v>3745</v>
      </c>
      <c r="C3889" s="107">
        <v>1957</v>
      </c>
      <c r="D3889" s="107"/>
      <c r="E3889" s="114" t="s">
        <v>94</v>
      </c>
      <c r="F3889" s="107">
        <v>2</v>
      </c>
      <c r="G3889" s="107">
        <v>2</v>
      </c>
      <c r="H3889" s="111">
        <v>763.7</v>
      </c>
      <c r="I3889" s="111">
        <v>663.7</v>
      </c>
      <c r="J3889" s="111">
        <v>663.7</v>
      </c>
      <c r="K3889" s="122">
        <v>29</v>
      </c>
      <c r="L3889" s="110">
        <f t="shared" si="892"/>
        <v>2040041.2620000003</v>
      </c>
      <c r="M3889" s="108"/>
      <c r="N3889" s="108"/>
      <c r="O3889" s="108"/>
      <c r="P3889" s="110">
        <f>'Форма 2'!C3889-M3889-N3889-O3889</f>
        <v>2040041.2620000003</v>
      </c>
      <c r="Q3889" s="111">
        <f t="shared" si="890"/>
        <v>3073.7400361609166</v>
      </c>
      <c r="R3889" s="111">
        <f t="shared" si="891"/>
        <v>3073.7400361609166</v>
      </c>
      <c r="S3889" s="112" t="s">
        <v>2152</v>
      </c>
      <c r="T3889" s="107" t="s">
        <v>82</v>
      </c>
      <c r="U3889" s="217"/>
      <c r="V3889" s="85"/>
      <c r="W3889" s="85"/>
      <c r="X3889" s="85"/>
      <c r="Y3889" s="85"/>
      <c r="Z3889" s="85"/>
      <c r="AA3889" s="85"/>
      <c r="AB3889" s="86"/>
      <c r="AC3889" s="86"/>
      <c r="AD3889" s="85"/>
      <c r="AE3889" s="85"/>
      <c r="AF3889" s="85"/>
      <c r="AG3889" s="85"/>
      <c r="AH3889" s="85">
        <v>1</v>
      </c>
      <c r="AI3889" s="85"/>
      <c r="AJ3889" s="85"/>
    </row>
    <row r="3890" spans="1:36" ht="16.5" thickTop="1" thickBot="1">
      <c r="A3890" s="105">
        <f t="shared" si="889"/>
        <v>736</v>
      </c>
      <c r="B3890" s="112" t="s">
        <v>3746</v>
      </c>
      <c r="C3890" s="107">
        <v>1960</v>
      </c>
      <c r="D3890" s="107"/>
      <c r="E3890" s="114" t="s">
        <v>94</v>
      </c>
      <c r="F3890" s="107">
        <v>3</v>
      </c>
      <c r="G3890" s="107">
        <v>2</v>
      </c>
      <c r="H3890" s="111">
        <v>958.7</v>
      </c>
      <c r="I3890" s="111">
        <v>843.4</v>
      </c>
      <c r="J3890" s="111">
        <v>843.4</v>
      </c>
      <c r="K3890" s="122">
        <v>68</v>
      </c>
      <c r="L3890" s="110">
        <f t="shared" si="892"/>
        <v>9162669.7929999996</v>
      </c>
      <c r="M3890" s="108"/>
      <c r="N3890" s="108"/>
      <c r="O3890" s="108"/>
      <c r="P3890" s="110">
        <f>'Форма 2'!C3890-M3890-N3890-O3890</f>
        <v>9162669.7929999996</v>
      </c>
      <c r="Q3890" s="111">
        <f t="shared" si="890"/>
        <v>10863.967029879061</v>
      </c>
      <c r="R3890" s="111">
        <f t="shared" si="891"/>
        <v>10863.967029879061</v>
      </c>
      <c r="S3890" s="112" t="s">
        <v>2152</v>
      </c>
      <c r="T3890" s="107" t="s">
        <v>82</v>
      </c>
      <c r="U3890" s="217"/>
      <c r="V3890" s="85"/>
      <c r="W3890" s="85"/>
      <c r="X3890" s="85"/>
      <c r="Y3890" s="85"/>
      <c r="Z3890" s="85"/>
      <c r="AA3890" s="85"/>
      <c r="AB3890" s="86"/>
      <c r="AC3890" s="86"/>
      <c r="AD3890" s="85">
        <v>1</v>
      </c>
      <c r="AE3890" s="85"/>
      <c r="AF3890" s="85"/>
      <c r="AG3890" s="85"/>
      <c r="AH3890" s="85"/>
      <c r="AI3890" s="85"/>
      <c r="AJ3890" s="85"/>
    </row>
    <row r="3891" spans="1:36" ht="16.5" thickTop="1" thickBot="1">
      <c r="A3891" s="105">
        <f t="shared" ref="A3891:A3954" si="893">A3890+1</f>
        <v>737</v>
      </c>
      <c r="B3891" s="112" t="s">
        <v>3747</v>
      </c>
      <c r="C3891" s="107">
        <v>1963</v>
      </c>
      <c r="D3891" s="107"/>
      <c r="E3891" s="114" t="s">
        <v>94</v>
      </c>
      <c r="F3891" s="107">
        <v>5</v>
      </c>
      <c r="G3891" s="107">
        <v>2</v>
      </c>
      <c r="H3891" s="111">
        <v>1702</v>
      </c>
      <c r="I3891" s="111">
        <v>1568.9</v>
      </c>
      <c r="J3891" s="111">
        <v>1495.9</v>
      </c>
      <c r="K3891" s="122">
        <v>79</v>
      </c>
      <c r="L3891" s="110">
        <f t="shared" si="892"/>
        <v>7664991.040000001</v>
      </c>
      <c r="M3891" s="108"/>
      <c r="N3891" s="108"/>
      <c r="O3891" s="108"/>
      <c r="P3891" s="110">
        <f>'Форма 2'!C3891-M3891-N3891-O3891</f>
        <v>7664991.040000001</v>
      </c>
      <c r="Q3891" s="111">
        <f t="shared" si="890"/>
        <v>4885.5829179680031</v>
      </c>
      <c r="R3891" s="111">
        <f t="shared" si="891"/>
        <v>4885.5829179680031</v>
      </c>
      <c r="S3891" s="112" t="s">
        <v>2152</v>
      </c>
      <c r="T3891" s="107" t="s">
        <v>82</v>
      </c>
      <c r="U3891" s="217"/>
      <c r="V3891" s="85"/>
      <c r="W3891" s="85"/>
      <c r="X3891" s="85"/>
      <c r="Y3891" s="85"/>
      <c r="Z3891" s="85"/>
      <c r="AA3891" s="85"/>
      <c r="AB3891" s="86"/>
      <c r="AC3891" s="86"/>
      <c r="AD3891" s="85">
        <v>1</v>
      </c>
      <c r="AE3891" s="85"/>
      <c r="AF3891" s="85"/>
      <c r="AG3891" s="85"/>
      <c r="AH3891" s="85"/>
      <c r="AI3891" s="85"/>
      <c r="AJ3891" s="85"/>
    </row>
    <row r="3892" spans="1:36" ht="16.5" thickTop="1" thickBot="1">
      <c r="A3892" s="105">
        <f t="shared" si="893"/>
        <v>738</v>
      </c>
      <c r="B3892" s="112" t="s">
        <v>3748</v>
      </c>
      <c r="C3892" s="107">
        <v>1962</v>
      </c>
      <c r="D3892" s="107"/>
      <c r="E3892" s="114" t="s">
        <v>94</v>
      </c>
      <c r="F3892" s="107">
        <v>5</v>
      </c>
      <c r="G3892" s="107">
        <v>2</v>
      </c>
      <c r="H3892" s="111">
        <v>1608</v>
      </c>
      <c r="I3892" s="111">
        <v>1444.6</v>
      </c>
      <c r="J3892" s="111">
        <v>1444.6</v>
      </c>
      <c r="K3892" s="122">
        <v>118</v>
      </c>
      <c r="L3892" s="110">
        <f t="shared" si="892"/>
        <v>7241660.1600000011</v>
      </c>
      <c r="M3892" s="108"/>
      <c r="N3892" s="108"/>
      <c r="O3892" s="108"/>
      <c r="P3892" s="110">
        <f>'Форма 2'!C3892-M3892-N3892-O3892</f>
        <v>7241660.1600000011</v>
      </c>
      <c r="Q3892" s="111">
        <f t="shared" si="890"/>
        <v>5012.9171812266386</v>
      </c>
      <c r="R3892" s="111">
        <f t="shared" si="891"/>
        <v>5012.9171812266386</v>
      </c>
      <c r="S3892" s="112" t="s">
        <v>2152</v>
      </c>
      <c r="T3892" s="107" t="s">
        <v>82</v>
      </c>
      <c r="U3892" s="217"/>
      <c r="V3892" s="85"/>
      <c r="W3892" s="85"/>
      <c r="X3892" s="85"/>
      <c r="Y3892" s="85"/>
      <c r="Z3892" s="85"/>
      <c r="AA3892" s="85"/>
      <c r="AB3892" s="86"/>
      <c r="AC3892" s="86"/>
      <c r="AD3892" s="85">
        <v>1</v>
      </c>
      <c r="AE3892" s="85"/>
      <c r="AF3892" s="85"/>
      <c r="AG3892" s="85"/>
      <c r="AH3892" s="85"/>
      <c r="AI3892" s="85"/>
      <c r="AJ3892" s="85"/>
    </row>
    <row r="3893" spans="1:36" ht="16.5" thickTop="1" thickBot="1">
      <c r="A3893" s="105">
        <f t="shared" si="893"/>
        <v>739</v>
      </c>
      <c r="B3893" s="112" t="s">
        <v>3749</v>
      </c>
      <c r="C3893" s="107">
        <v>1963</v>
      </c>
      <c r="D3893" s="107"/>
      <c r="E3893" s="114" t="s">
        <v>94</v>
      </c>
      <c r="F3893" s="107">
        <v>5</v>
      </c>
      <c r="G3893" s="107">
        <v>2</v>
      </c>
      <c r="H3893" s="111">
        <v>1740.5</v>
      </c>
      <c r="I3893" s="111">
        <v>1592.9</v>
      </c>
      <c r="J3893" s="111">
        <v>1592.9</v>
      </c>
      <c r="K3893" s="122">
        <v>72</v>
      </c>
      <c r="L3893" s="110">
        <f t="shared" si="892"/>
        <v>7838376.5600000005</v>
      </c>
      <c r="M3893" s="108"/>
      <c r="N3893" s="108"/>
      <c r="O3893" s="108"/>
      <c r="P3893" s="110">
        <f>'Форма 2'!C3893-M3893-N3893-O3893</f>
        <v>7838376.5600000005</v>
      </c>
      <c r="Q3893" s="111">
        <f t="shared" si="890"/>
        <v>4920.8214953857741</v>
      </c>
      <c r="R3893" s="111">
        <f t="shared" si="891"/>
        <v>4920.8214953857741</v>
      </c>
      <c r="S3893" s="112" t="s">
        <v>2152</v>
      </c>
      <c r="T3893" s="107" t="s">
        <v>82</v>
      </c>
      <c r="U3893" s="217"/>
      <c r="V3893" s="85"/>
      <c r="W3893" s="85"/>
      <c r="X3893" s="85"/>
      <c r="Y3893" s="85"/>
      <c r="Z3893" s="85"/>
      <c r="AA3893" s="85"/>
      <c r="AB3893" s="86"/>
      <c r="AC3893" s="86"/>
      <c r="AD3893" s="85">
        <v>1</v>
      </c>
      <c r="AE3893" s="85"/>
      <c r="AF3893" s="85"/>
      <c r="AG3893" s="85"/>
      <c r="AH3893" s="85"/>
      <c r="AI3893" s="85"/>
      <c r="AJ3893" s="85"/>
    </row>
    <row r="3894" spans="1:36" ht="16.5" thickTop="1" thickBot="1">
      <c r="A3894" s="105">
        <f t="shared" si="893"/>
        <v>740</v>
      </c>
      <c r="B3894" s="112" t="s">
        <v>3750</v>
      </c>
      <c r="C3894" s="107">
        <v>1956</v>
      </c>
      <c r="D3894" s="107"/>
      <c r="E3894" s="114" t="s">
        <v>94</v>
      </c>
      <c r="F3894" s="107">
        <v>2</v>
      </c>
      <c r="G3894" s="107">
        <v>2</v>
      </c>
      <c r="H3894" s="111">
        <v>478.6</v>
      </c>
      <c r="I3894" s="111">
        <v>378.6</v>
      </c>
      <c r="J3894" s="111">
        <v>378.6</v>
      </c>
      <c r="K3894" s="122">
        <v>24</v>
      </c>
      <c r="L3894" s="110">
        <f t="shared" si="892"/>
        <v>1632734.3280000002</v>
      </c>
      <c r="M3894" s="108"/>
      <c r="N3894" s="108"/>
      <c r="O3894" s="108"/>
      <c r="P3894" s="110">
        <f>'Форма 2'!C3894-M3894-N3894-O3894</f>
        <v>1632734.3280000002</v>
      </c>
      <c r="Q3894" s="111">
        <f t="shared" si="890"/>
        <v>4312.5576545166405</v>
      </c>
      <c r="R3894" s="111">
        <f t="shared" si="891"/>
        <v>4312.5576545166405</v>
      </c>
      <c r="S3894" s="112" t="s">
        <v>2152</v>
      </c>
      <c r="T3894" s="107" t="s">
        <v>82</v>
      </c>
      <c r="U3894" s="217">
        <v>1</v>
      </c>
      <c r="V3894" s="85"/>
      <c r="W3894" s="85"/>
      <c r="X3894" s="85"/>
      <c r="Y3894" s="85"/>
      <c r="Z3894" s="85"/>
      <c r="AA3894" s="85"/>
      <c r="AB3894" s="86"/>
      <c r="AC3894" s="86"/>
      <c r="AD3894" s="85"/>
      <c r="AE3894" s="85"/>
      <c r="AF3894" s="85"/>
      <c r="AG3894" s="85"/>
      <c r="AH3894" s="85">
        <v>1</v>
      </c>
      <c r="AI3894" s="85"/>
      <c r="AJ3894" s="85"/>
    </row>
    <row r="3895" spans="1:36" ht="16.5" thickTop="1" thickBot="1">
      <c r="A3895" s="105">
        <f t="shared" si="893"/>
        <v>741</v>
      </c>
      <c r="B3895" s="112" t="s">
        <v>3751</v>
      </c>
      <c r="C3895" s="107">
        <v>1961</v>
      </c>
      <c r="D3895" s="107"/>
      <c r="E3895" s="114" t="s">
        <v>94</v>
      </c>
      <c r="F3895" s="107">
        <v>4</v>
      </c>
      <c r="G3895" s="107">
        <v>2</v>
      </c>
      <c r="H3895" s="111">
        <v>1413.7</v>
      </c>
      <c r="I3895" s="111">
        <v>834.3</v>
      </c>
      <c r="J3895" s="111">
        <v>834.3</v>
      </c>
      <c r="K3895" s="122">
        <v>60</v>
      </c>
      <c r="L3895" s="110">
        <f t="shared" si="892"/>
        <v>6366626.2240000004</v>
      </c>
      <c r="M3895" s="108"/>
      <c r="N3895" s="108"/>
      <c r="O3895" s="108"/>
      <c r="P3895" s="110">
        <f>'Форма 2'!C3895-M3895-N3895-O3895</f>
        <v>6366626.2240000004</v>
      </c>
      <c r="Q3895" s="111">
        <f t="shared" si="890"/>
        <v>7631.0993935035367</v>
      </c>
      <c r="R3895" s="111">
        <f t="shared" si="891"/>
        <v>7631.0993935035367</v>
      </c>
      <c r="S3895" s="112" t="s">
        <v>2152</v>
      </c>
      <c r="T3895" s="107" t="s">
        <v>82</v>
      </c>
      <c r="U3895" s="217"/>
      <c r="V3895" s="85"/>
      <c r="W3895" s="85"/>
      <c r="X3895" s="85"/>
      <c r="Y3895" s="85"/>
      <c r="Z3895" s="85"/>
      <c r="AA3895" s="85"/>
      <c r="AB3895" s="86"/>
      <c r="AC3895" s="86"/>
      <c r="AD3895" s="85">
        <v>1</v>
      </c>
      <c r="AE3895" s="85"/>
      <c r="AF3895" s="85"/>
      <c r="AG3895" s="85"/>
      <c r="AH3895" s="85"/>
      <c r="AI3895" s="85"/>
      <c r="AJ3895" s="85"/>
    </row>
    <row r="3896" spans="1:36" ht="16.5" thickTop="1" thickBot="1">
      <c r="A3896" s="105">
        <f t="shared" si="893"/>
        <v>742</v>
      </c>
      <c r="B3896" s="112" t="s">
        <v>3752</v>
      </c>
      <c r="C3896" s="107">
        <v>1967</v>
      </c>
      <c r="D3896" s="107"/>
      <c r="E3896" s="114" t="s">
        <v>80</v>
      </c>
      <c r="F3896" s="107">
        <v>9</v>
      </c>
      <c r="G3896" s="107">
        <v>1</v>
      </c>
      <c r="H3896" s="111">
        <v>2743.9</v>
      </c>
      <c r="I3896" s="111">
        <v>2288.8000000000002</v>
      </c>
      <c r="J3896" s="111">
        <v>2160.4</v>
      </c>
      <c r="K3896" s="122">
        <v>91</v>
      </c>
      <c r="L3896" s="110">
        <f t="shared" si="892"/>
        <v>5674138.2489999998</v>
      </c>
      <c r="M3896" s="108"/>
      <c r="N3896" s="108"/>
      <c r="O3896" s="108"/>
      <c r="P3896" s="110">
        <f>'Форма 2'!C3896-M3896-N3896-O3896</f>
        <v>5674138.2489999998</v>
      </c>
      <c r="Q3896" s="111">
        <f t="shared" si="890"/>
        <v>2479.0887141733656</v>
      </c>
      <c r="R3896" s="111">
        <f t="shared" si="891"/>
        <v>2479.0887141733656</v>
      </c>
      <c r="S3896" s="112" t="s">
        <v>2152</v>
      </c>
      <c r="T3896" s="107" t="s">
        <v>92</v>
      </c>
      <c r="U3896" s="217"/>
      <c r="V3896" s="85"/>
      <c r="W3896" s="85"/>
      <c r="X3896" s="85"/>
      <c r="Y3896" s="85"/>
      <c r="Z3896" s="85"/>
      <c r="AA3896" s="85"/>
      <c r="AB3896" s="86"/>
      <c r="AC3896" s="86"/>
      <c r="AD3896" s="85">
        <v>1</v>
      </c>
      <c r="AE3896" s="85"/>
      <c r="AF3896" s="85"/>
      <c r="AG3896" s="85"/>
      <c r="AH3896" s="85"/>
      <c r="AI3896" s="85"/>
      <c r="AJ3896" s="85"/>
    </row>
    <row r="3897" spans="1:36" ht="16.5" thickTop="1" thickBot="1">
      <c r="A3897" s="105">
        <f t="shared" si="893"/>
        <v>743</v>
      </c>
      <c r="B3897" s="112" t="s">
        <v>3753</v>
      </c>
      <c r="C3897" s="107">
        <v>1963</v>
      </c>
      <c r="D3897" s="107"/>
      <c r="E3897" s="114" t="s">
        <v>239</v>
      </c>
      <c r="F3897" s="107">
        <v>5</v>
      </c>
      <c r="G3897" s="107">
        <v>4</v>
      </c>
      <c r="H3897" s="111">
        <v>3619.1</v>
      </c>
      <c r="I3897" s="111">
        <v>3600</v>
      </c>
      <c r="J3897" s="111">
        <v>3600</v>
      </c>
      <c r="K3897" s="122">
        <v>133</v>
      </c>
      <c r="L3897" s="110">
        <f t="shared" si="892"/>
        <v>16298689.232000001</v>
      </c>
      <c r="M3897" s="108"/>
      <c r="N3897" s="108"/>
      <c r="O3897" s="108"/>
      <c r="P3897" s="110">
        <f>'Форма 2'!C3897-M3897-N3897-O3897</f>
        <v>16298689.232000001</v>
      </c>
      <c r="Q3897" s="111">
        <f t="shared" si="890"/>
        <v>4527.4136755555555</v>
      </c>
      <c r="R3897" s="111">
        <f t="shared" si="891"/>
        <v>4527.4136755555555</v>
      </c>
      <c r="S3897" s="112" t="s">
        <v>2152</v>
      </c>
      <c r="T3897" s="107" t="s">
        <v>92</v>
      </c>
      <c r="U3897" s="217"/>
      <c r="V3897" s="85"/>
      <c r="W3897" s="85"/>
      <c r="X3897" s="85"/>
      <c r="Y3897" s="85"/>
      <c r="Z3897" s="85"/>
      <c r="AA3897" s="85"/>
      <c r="AB3897" s="86"/>
      <c r="AC3897" s="86"/>
      <c r="AD3897" s="85">
        <v>1</v>
      </c>
      <c r="AE3897" s="85"/>
      <c r="AF3897" s="85"/>
      <c r="AG3897" s="85"/>
      <c r="AH3897" s="85"/>
      <c r="AI3897" s="85"/>
      <c r="AJ3897" s="85"/>
    </row>
    <row r="3898" spans="1:36" ht="16.5" thickTop="1" thickBot="1">
      <c r="A3898" s="105">
        <f t="shared" si="893"/>
        <v>744</v>
      </c>
      <c r="B3898" s="112" t="s">
        <v>3754</v>
      </c>
      <c r="C3898" s="107">
        <v>1963</v>
      </c>
      <c r="D3898" s="107"/>
      <c r="E3898" s="114" t="s">
        <v>239</v>
      </c>
      <c r="F3898" s="107">
        <v>5</v>
      </c>
      <c r="G3898" s="107">
        <v>4</v>
      </c>
      <c r="H3898" s="111">
        <v>3933.4</v>
      </c>
      <c r="I3898" s="111">
        <v>3597.4</v>
      </c>
      <c r="J3898" s="111">
        <v>3597.4</v>
      </c>
      <c r="K3898" s="122">
        <v>184</v>
      </c>
      <c r="L3898" s="110">
        <f t="shared" si="892"/>
        <v>17714145.568000004</v>
      </c>
      <c r="M3898" s="108"/>
      <c r="N3898" s="108"/>
      <c r="O3898" s="108"/>
      <c r="P3898" s="110">
        <f>'Форма 2'!C3898-M3898-N3898-O3898</f>
        <v>17714145.568000004</v>
      </c>
      <c r="Q3898" s="111">
        <f t="shared" si="890"/>
        <v>4924.1523233446387</v>
      </c>
      <c r="R3898" s="111">
        <f t="shared" si="891"/>
        <v>4924.1523233446387</v>
      </c>
      <c r="S3898" s="112" t="s">
        <v>2152</v>
      </c>
      <c r="T3898" s="107" t="s">
        <v>92</v>
      </c>
      <c r="U3898" s="217"/>
      <c r="V3898" s="85"/>
      <c r="W3898" s="85"/>
      <c r="X3898" s="85"/>
      <c r="Y3898" s="85"/>
      <c r="Z3898" s="85"/>
      <c r="AA3898" s="85"/>
      <c r="AB3898" s="86"/>
      <c r="AC3898" s="86"/>
      <c r="AD3898" s="85">
        <v>1</v>
      </c>
      <c r="AE3898" s="85"/>
      <c r="AF3898" s="85"/>
      <c r="AG3898" s="85"/>
      <c r="AH3898" s="85"/>
      <c r="AI3898" s="85"/>
      <c r="AJ3898" s="85"/>
    </row>
    <row r="3899" spans="1:36" ht="16.5" thickTop="1" thickBot="1">
      <c r="A3899" s="105">
        <f t="shared" si="893"/>
        <v>745</v>
      </c>
      <c r="B3899" s="112" t="s">
        <v>3755</v>
      </c>
      <c r="C3899" s="107">
        <v>1967</v>
      </c>
      <c r="D3899" s="107">
        <v>2010</v>
      </c>
      <c r="E3899" s="114" t="s">
        <v>94</v>
      </c>
      <c r="F3899" s="107">
        <v>9</v>
      </c>
      <c r="G3899" s="107">
        <v>1</v>
      </c>
      <c r="H3899" s="111">
        <v>2704.1</v>
      </c>
      <c r="I3899" s="111">
        <v>2405.8000000000002</v>
      </c>
      <c r="J3899" s="111">
        <v>2301.8000000000002</v>
      </c>
      <c r="K3899" s="122">
        <v>83</v>
      </c>
      <c r="L3899" s="110">
        <f t="shared" si="892"/>
        <v>18708153.603999998</v>
      </c>
      <c r="M3899" s="108"/>
      <c r="N3899" s="108"/>
      <c r="O3899" s="108"/>
      <c r="P3899" s="110">
        <f>'Форма 2'!C3899-M3899-N3899-O3899</f>
        <v>18708153.603999998</v>
      </c>
      <c r="Q3899" s="111">
        <f t="shared" si="890"/>
        <v>7776.2713459140396</v>
      </c>
      <c r="R3899" s="111">
        <f t="shared" si="891"/>
        <v>7776.2713459140396</v>
      </c>
      <c r="S3899" s="112" t="s">
        <v>2152</v>
      </c>
      <c r="T3899" s="107" t="s">
        <v>82</v>
      </c>
      <c r="U3899" s="217"/>
      <c r="V3899" s="85"/>
      <c r="W3899" s="85">
        <v>1</v>
      </c>
      <c r="X3899" s="85"/>
      <c r="Y3899" s="85"/>
      <c r="Z3899" s="85"/>
      <c r="AA3899" s="85"/>
      <c r="AB3899" s="86"/>
      <c r="AC3899" s="86"/>
      <c r="AD3899" s="85">
        <v>1</v>
      </c>
      <c r="AE3899" s="85">
        <v>1</v>
      </c>
      <c r="AF3899" s="85">
        <v>1</v>
      </c>
      <c r="AG3899" s="85"/>
      <c r="AH3899" s="85"/>
      <c r="AI3899" s="85"/>
      <c r="AJ3899" s="85"/>
    </row>
    <row r="3900" spans="1:36" ht="16.5" thickTop="1" thickBot="1">
      <c r="A3900" s="105">
        <f t="shared" si="893"/>
        <v>746</v>
      </c>
      <c r="B3900" s="112" t="s">
        <v>3756</v>
      </c>
      <c r="C3900" s="107">
        <v>1966</v>
      </c>
      <c r="D3900" s="107"/>
      <c r="E3900" s="114" t="s">
        <v>239</v>
      </c>
      <c r="F3900" s="107">
        <v>5</v>
      </c>
      <c r="G3900" s="107">
        <v>3</v>
      </c>
      <c r="H3900" s="111">
        <v>2627.2</v>
      </c>
      <c r="I3900" s="111">
        <v>1755.3</v>
      </c>
      <c r="J3900" s="111">
        <v>1755.3</v>
      </c>
      <c r="K3900" s="122">
        <v>101</v>
      </c>
      <c r="L3900" s="110">
        <f t="shared" si="892"/>
        <v>30324193.279999997</v>
      </c>
      <c r="M3900" s="108"/>
      <c r="N3900" s="108"/>
      <c r="O3900" s="108"/>
      <c r="P3900" s="110">
        <f>'Форма 2'!C3900-M3900-N3900-O3900</f>
        <v>30324193.279999997</v>
      </c>
      <c r="Q3900" s="111">
        <f t="shared" si="890"/>
        <v>17275.789483279212</v>
      </c>
      <c r="R3900" s="111">
        <f t="shared" si="891"/>
        <v>17275.789483279212</v>
      </c>
      <c r="S3900" s="112" t="s">
        <v>2152</v>
      </c>
      <c r="T3900" s="107" t="s">
        <v>82</v>
      </c>
      <c r="U3900" s="217">
        <v>1</v>
      </c>
      <c r="V3900" s="85"/>
      <c r="W3900" s="85"/>
      <c r="X3900" s="85">
        <v>1</v>
      </c>
      <c r="Y3900" s="85">
        <v>1</v>
      </c>
      <c r="Z3900" s="85">
        <v>1</v>
      </c>
      <c r="AA3900" s="85"/>
      <c r="AB3900" s="86"/>
      <c r="AC3900" s="86"/>
      <c r="AD3900" s="85">
        <v>1</v>
      </c>
      <c r="AE3900" s="85">
        <v>1</v>
      </c>
      <c r="AF3900" s="85"/>
      <c r="AG3900" s="85"/>
      <c r="AH3900" s="85"/>
      <c r="AI3900" s="85"/>
      <c r="AJ3900" s="85"/>
    </row>
    <row r="3901" spans="1:36" ht="16.5" thickTop="1" thickBot="1">
      <c r="A3901" s="105">
        <f t="shared" si="893"/>
        <v>747</v>
      </c>
      <c r="B3901" s="112" t="s">
        <v>1802</v>
      </c>
      <c r="C3901" s="107">
        <v>1995</v>
      </c>
      <c r="D3901" s="107"/>
      <c r="E3901" s="114" t="s">
        <v>94</v>
      </c>
      <c r="F3901" s="107">
        <v>16</v>
      </c>
      <c r="G3901" s="107">
        <v>5</v>
      </c>
      <c r="H3901" s="111">
        <v>14430.9</v>
      </c>
      <c r="I3901" s="111">
        <v>17169.5</v>
      </c>
      <c r="J3901" s="111">
        <v>15804.2</v>
      </c>
      <c r="K3901" s="122">
        <v>476</v>
      </c>
      <c r="L3901" s="110">
        <f t="shared" si="892"/>
        <v>30099249.674999997</v>
      </c>
      <c r="M3901" s="108"/>
      <c r="N3901" s="108"/>
      <c r="O3901" s="108"/>
      <c r="P3901" s="110">
        <f>'Форма 2'!C3901-M3901-N3901-O3901</f>
        <v>30099249.674999997</v>
      </c>
      <c r="Q3901" s="111">
        <f t="shared" si="890"/>
        <v>1753.065009173243</v>
      </c>
      <c r="R3901" s="111">
        <f t="shared" si="891"/>
        <v>1753.065009173243</v>
      </c>
      <c r="S3901" s="112" t="s">
        <v>2152</v>
      </c>
      <c r="T3901" s="107" t="s">
        <v>92</v>
      </c>
      <c r="U3901" s="217"/>
      <c r="V3901" s="85"/>
      <c r="W3901" s="85"/>
      <c r="X3901" s="85"/>
      <c r="Y3901" s="85"/>
      <c r="Z3901" s="85"/>
      <c r="AA3901" s="85"/>
      <c r="AB3901" s="86"/>
      <c r="AC3901" s="86"/>
      <c r="AD3901" s="85">
        <v>1</v>
      </c>
      <c r="AE3901" s="85"/>
      <c r="AF3901" s="85"/>
      <c r="AG3901" s="85"/>
      <c r="AH3901" s="85"/>
      <c r="AI3901" s="85"/>
      <c r="AJ3901" s="85">
        <v>1</v>
      </c>
    </row>
    <row r="3902" spans="1:36" ht="16.5" thickTop="1" thickBot="1">
      <c r="A3902" s="105">
        <f t="shared" si="893"/>
        <v>748</v>
      </c>
      <c r="B3902" s="112" t="s">
        <v>3757</v>
      </c>
      <c r="C3902" s="107">
        <v>1977</v>
      </c>
      <c r="D3902" s="107"/>
      <c r="E3902" s="114" t="s">
        <v>94</v>
      </c>
      <c r="F3902" s="107">
        <v>9</v>
      </c>
      <c r="G3902" s="107">
        <v>2</v>
      </c>
      <c r="H3902" s="111">
        <v>6239.2</v>
      </c>
      <c r="I3902" s="111">
        <v>6239.2</v>
      </c>
      <c r="J3902" s="111">
        <v>6239.2</v>
      </c>
      <c r="K3902" s="122">
        <v>210</v>
      </c>
      <c r="L3902" s="110">
        <f t="shared" si="892"/>
        <v>38309998.232000001</v>
      </c>
      <c r="M3902" s="108"/>
      <c r="N3902" s="108"/>
      <c r="O3902" s="108"/>
      <c r="P3902" s="110">
        <f>'Форма 2'!C3902-M3902-N3902-O3902</f>
        <v>38309998.232000001</v>
      </c>
      <c r="Q3902" s="111">
        <f t="shared" si="890"/>
        <v>6140.21</v>
      </c>
      <c r="R3902" s="111">
        <f t="shared" si="891"/>
        <v>6140.21</v>
      </c>
      <c r="S3902" s="112" t="s">
        <v>2152</v>
      </c>
      <c r="T3902" s="107" t="s">
        <v>82</v>
      </c>
      <c r="U3902" s="217"/>
      <c r="V3902" s="85"/>
      <c r="W3902" s="85"/>
      <c r="X3902" s="85"/>
      <c r="Y3902" s="85"/>
      <c r="Z3902" s="85"/>
      <c r="AA3902" s="85"/>
      <c r="AB3902" s="86"/>
      <c r="AC3902" s="86"/>
      <c r="AD3902" s="85">
        <v>1</v>
      </c>
      <c r="AE3902" s="85">
        <v>1</v>
      </c>
      <c r="AF3902" s="85">
        <v>1</v>
      </c>
      <c r="AG3902" s="85"/>
      <c r="AH3902" s="85"/>
      <c r="AI3902" s="85"/>
      <c r="AJ3902" s="85">
        <v>1</v>
      </c>
    </row>
    <row r="3903" spans="1:36" ht="16.5" thickTop="1" thickBot="1">
      <c r="A3903" s="105">
        <f t="shared" si="893"/>
        <v>749</v>
      </c>
      <c r="B3903" s="112" t="s">
        <v>3758</v>
      </c>
      <c r="C3903" s="107">
        <v>1997</v>
      </c>
      <c r="D3903" s="107"/>
      <c r="E3903" s="114" t="s">
        <v>212</v>
      </c>
      <c r="F3903" s="107">
        <v>10</v>
      </c>
      <c r="G3903" s="107">
        <v>2</v>
      </c>
      <c r="H3903" s="111">
        <v>3049.5</v>
      </c>
      <c r="I3903" s="111">
        <v>1514</v>
      </c>
      <c r="J3903" s="111">
        <v>1514</v>
      </c>
      <c r="K3903" s="122"/>
      <c r="L3903" s="110">
        <f t="shared" si="892"/>
        <v>14166725.145</v>
      </c>
      <c r="M3903" s="108"/>
      <c r="N3903" s="108"/>
      <c r="O3903" s="108"/>
      <c r="P3903" s="110">
        <f>'Форма 2'!C3903-M3903-N3903-O3903</f>
        <v>14166725.145</v>
      </c>
      <c r="Q3903" s="111">
        <f t="shared" si="890"/>
        <v>9357.1500297225884</v>
      </c>
      <c r="R3903" s="111">
        <f t="shared" si="891"/>
        <v>9357.1500297225884</v>
      </c>
      <c r="S3903" s="112" t="s">
        <v>2152</v>
      </c>
      <c r="T3903" s="107" t="s">
        <v>2992</v>
      </c>
      <c r="U3903" s="217"/>
      <c r="V3903" s="85"/>
      <c r="W3903" s="85"/>
      <c r="X3903" s="85"/>
      <c r="Y3903" s="85"/>
      <c r="Z3903" s="85"/>
      <c r="AA3903" s="85"/>
      <c r="AB3903" s="168">
        <v>2</v>
      </c>
      <c r="AC3903" s="86">
        <f>3930316.8*AB3903</f>
        <v>7860633.5999999996</v>
      </c>
      <c r="AD3903" s="85">
        <v>1</v>
      </c>
      <c r="AE3903" s="85"/>
      <c r="AF3903" s="85"/>
      <c r="AG3903" s="85"/>
      <c r="AH3903" s="85"/>
      <c r="AI3903" s="85"/>
      <c r="AJ3903" s="85"/>
    </row>
    <row r="3904" spans="1:36" ht="16.5" thickTop="1" thickBot="1">
      <c r="A3904" s="105">
        <f t="shared" si="893"/>
        <v>750</v>
      </c>
      <c r="B3904" s="112" t="s">
        <v>1803</v>
      </c>
      <c r="C3904" s="107">
        <v>1997</v>
      </c>
      <c r="D3904" s="107"/>
      <c r="E3904" s="114" t="s">
        <v>94</v>
      </c>
      <c r="F3904" s="107">
        <v>10</v>
      </c>
      <c r="G3904" s="107">
        <v>1</v>
      </c>
      <c r="H3904" s="111">
        <v>2415.6999999999998</v>
      </c>
      <c r="I3904" s="111">
        <v>2544.1</v>
      </c>
      <c r="J3904" s="111">
        <v>2104.1</v>
      </c>
      <c r="K3904" s="122">
        <v>280</v>
      </c>
      <c r="L3904" s="110">
        <f t="shared" si="892"/>
        <v>5038546.2749999994</v>
      </c>
      <c r="M3904" s="108"/>
      <c r="N3904" s="108"/>
      <c r="O3904" s="108"/>
      <c r="P3904" s="110">
        <f>'Форма 2'!C3904-M3904-N3904-O3904</f>
        <v>5038546.2749999994</v>
      </c>
      <c r="Q3904" s="111">
        <f t="shared" si="890"/>
        <v>1980.482793522267</v>
      </c>
      <c r="R3904" s="111">
        <f t="shared" si="891"/>
        <v>1980.482793522267</v>
      </c>
      <c r="S3904" s="112" t="s">
        <v>2152</v>
      </c>
      <c r="T3904" s="107" t="s">
        <v>92</v>
      </c>
      <c r="U3904" s="217"/>
      <c r="V3904" s="85"/>
      <c r="W3904" s="85"/>
      <c r="X3904" s="85"/>
      <c r="Y3904" s="85"/>
      <c r="Z3904" s="85"/>
      <c r="AA3904" s="85"/>
      <c r="AB3904" s="86"/>
      <c r="AC3904" s="86"/>
      <c r="AD3904" s="85">
        <v>1</v>
      </c>
      <c r="AE3904" s="85"/>
      <c r="AF3904" s="85"/>
      <c r="AG3904" s="85"/>
      <c r="AH3904" s="85"/>
      <c r="AI3904" s="85"/>
      <c r="AJ3904" s="85">
        <v>1</v>
      </c>
    </row>
    <row r="3905" spans="1:36" ht="16.5" thickTop="1" thickBot="1">
      <c r="A3905" s="105">
        <f t="shared" si="893"/>
        <v>751</v>
      </c>
      <c r="B3905" s="195" t="s">
        <v>3759</v>
      </c>
      <c r="C3905" s="123">
        <v>1978</v>
      </c>
      <c r="D3905" s="107"/>
      <c r="E3905" s="114" t="s">
        <v>91</v>
      </c>
      <c r="F3905" s="107">
        <v>5</v>
      </c>
      <c r="G3905" s="107">
        <v>6</v>
      </c>
      <c r="H3905" s="111">
        <v>3880.4</v>
      </c>
      <c r="I3905" s="111">
        <v>2613</v>
      </c>
      <c r="J3905" s="111"/>
      <c r="K3905" s="125"/>
      <c r="L3905" s="110">
        <f t="shared" si="892"/>
        <v>18945509.743999999</v>
      </c>
      <c r="M3905" s="108"/>
      <c r="N3905" s="108"/>
      <c r="O3905" s="108"/>
      <c r="P3905" s="110">
        <f>'Форма 2'!C3905-M3905-N3905-O3905</f>
        <v>18945509.743999999</v>
      </c>
      <c r="Q3905" s="111">
        <f t="shared" si="890"/>
        <v>7250.4821063911213</v>
      </c>
      <c r="R3905" s="111">
        <f t="shared" si="891"/>
        <v>7250.4821063911213</v>
      </c>
      <c r="S3905" s="112" t="s">
        <v>2152</v>
      </c>
      <c r="T3905" s="107" t="s">
        <v>92</v>
      </c>
      <c r="U3905" s="217"/>
      <c r="V3905" s="85"/>
      <c r="W3905" s="85"/>
      <c r="X3905" s="85"/>
      <c r="Y3905" s="85"/>
      <c r="Z3905" s="85"/>
      <c r="AA3905" s="85"/>
      <c r="AB3905" s="86"/>
      <c r="AC3905" s="86"/>
      <c r="AD3905" s="85"/>
      <c r="AE3905" s="85">
        <v>1</v>
      </c>
      <c r="AF3905" s="85"/>
      <c r="AG3905" s="85"/>
      <c r="AH3905" s="85"/>
      <c r="AI3905" s="85"/>
      <c r="AJ3905" s="85"/>
    </row>
    <row r="3906" spans="1:36" ht="16.5" thickTop="1" thickBot="1">
      <c r="A3906" s="105">
        <f t="shared" si="893"/>
        <v>752</v>
      </c>
      <c r="B3906" s="190" t="s">
        <v>3760</v>
      </c>
      <c r="C3906" s="123">
        <v>1972</v>
      </c>
      <c r="D3906" s="105"/>
      <c r="E3906" s="106" t="s">
        <v>94</v>
      </c>
      <c r="F3906" s="107">
        <v>5</v>
      </c>
      <c r="G3906" s="105">
        <v>6</v>
      </c>
      <c r="H3906" s="111">
        <v>6256.4</v>
      </c>
      <c r="I3906" s="111">
        <v>4485.5</v>
      </c>
      <c r="J3906" s="111">
        <v>4485.5</v>
      </c>
      <c r="K3906" s="109">
        <v>213</v>
      </c>
      <c r="L3906" s="110">
        <f t="shared" si="892"/>
        <v>471580.43000000005</v>
      </c>
      <c r="M3906" s="108"/>
      <c r="N3906" s="108"/>
      <c r="O3906" s="108"/>
      <c r="P3906" s="110">
        <f>'Форма 2'!C3906-M3906-N3906-O3906</f>
        <v>471580.43000000005</v>
      </c>
      <c r="Q3906" s="111">
        <f t="shared" si="890"/>
        <v>105.13441756771822</v>
      </c>
      <c r="R3906" s="111">
        <f t="shared" si="891"/>
        <v>105.13441756771822</v>
      </c>
      <c r="S3906" s="112" t="s">
        <v>2152</v>
      </c>
      <c r="T3906" s="107" t="s">
        <v>82</v>
      </c>
      <c r="U3906" s="217"/>
      <c r="V3906" s="85"/>
      <c r="W3906" s="85"/>
      <c r="X3906" s="85"/>
      <c r="Y3906" s="85"/>
      <c r="Z3906" s="172"/>
      <c r="AA3906" s="172"/>
      <c r="AB3906" s="171"/>
      <c r="AC3906" s="154"/>
      <c r="AD3906" s="85"/>
      <c r="AE3906" s="85"/>
      <c r="AF3906" s="85"/>
      <c r="AG3906" s="166" t="s">
        <v>5105</v>
      </c>
      <c r="AH3906" s="85"/>
      <c r="AI3906" s="85"/>
      <c r="AJ3906" s="85"/>
    </row>
    <row r="3907" spans="1:36" ht="16.5" thickTop="1" thickBot="1">
      <c r="A3907" s="105">
        <f t="shared" si="893"/>
        <v>753</v>
      </c>
      <c r="B3907" s="112" t="s">
        <v>3761</v>
      </c>
      <c r="C3907" s="107">
        <v>1962</v>
      </c>
      <c r="D3907" s="107"/>
      <c r="E3907" s="114" t="s">
        <v>94</v>
      </c>
      <c r="F3907" s="107">
        <v>5</v>
      </c>
      <c r="G3907" s="107">
        <v>4</v>
      </c>
      <c r="H3907" s="111">
        <v>3405.1</v>
      </c>
      <c r="I3907" s="111">
        <v>2537.4</v>
      </c>
      <c r="J3907" s="111">
        <v>1820.3</v>
      </c>
      <c r="K3907" s="122">
        <v>132</v>
      </c>
      <c r="L3907" s="110">
        <f t="shared" si="892"/>
        <v>15334935.952000001</v>
      </c>
      <c r="M3907" s="108"/>
      <c r="N3907" s="108"/>
      <c r="O3907" s="108"/>
      <c r="P3907" s="110">
        <f>'Форма 2'!C3907-M3907-N3907-O3907</f>
        <v>15334935.952000001</v>
      </c>
      <c r="Q3907" s="111">
        <f t="shared" si="890"/>
        <v>6043.5626830614019</v>
      </c>
      <c r="R3907" s="111">
        <f t="shared" si="891"/>
        <v>6043.5626830614019</v>
      </c>
      <c r="S3907" s="112" t="s">
        <v>2152</v>
      </c>
      <c r="T3907" s="107" t="s">
        <v>82</v>
      </c>
      <c r="U3907" s="217"/>
      <c r="V3907" s="85"/>
      <c r="W3907" s="85"/>
      <c r="X3907" s="85"/>
      <c r="Y3907" s="85"/>
      <c r="Z3907" s="85"/>
      <c r="AA3907" s="85"/>
      <c r="AB3907" s="86"/>
      <c r="AC3907" s="86"/>
      <c r="AD3907" s="85">
        <v>1</v>
      </c>
      <c r="AE3907" s="85"/>
      <c r="AF3907" s="85"/>
      <c r="AG3907" s="85"/>
      <c r="AH3907" s="85"/>
      <c r="AI3907" s="85"/>
      <c r="AJ3907" s="85"/>
    </row>
    <row r="3908" spans="1:36" ht="16.5" thickTop="1" thickBot="1">
      <c r="A3908" s="105">
        <f t="shared" si="893"/>
        <v>754</v>
      </c>
      <c r="B3908" s="112" t="s">
        <v>3762</v>
      </c>
      <c r="C3908" s="107">
        <v>1958</v>
      </c>
      <c r="D3908" s="107"/>
      <c r="E3908" s="114" t="s">
        <v>94</v>
      </c>
      <c r="F3908" s="107">
        <v>4</v>
      </c>
      <c r="G3908" s="107">
        <v>2</v>
      </c>
      <c r="H3908" s="111">
        <v>2259.5</v>
      </c>
      <c r="I3908" s="111">
        <v>2038.27</v>
      </c>
      <c r="J3908" s="111">
        <v>1264.9000000000001</v>
      </c>
      <c r="K3908" s="122">
        <v>59</v>
      </c>
      <c r="L3908" s="110">
        <f t="shared" si="892"/>
        <v>1844000.5449999999</v>
      </c>
      <c r="M3908" s="108"/>
      <c r="N3908" s="108"/>
      <c r="O3908" s="108"/>
      <c r="P3908" s="110">
        <f>'Форма 2'!C3908-M3908-N3908-O3908</f>
        <v>1844000.5449999999</v>
      </c>
      <c r="Q3908" s="111">
        <f t="shared" si="890"/>
        <v>904.68904757465884</v>
      </c>
      <c r="R3908" s="111">
        <f t="shared" si="891"/>
        <v>904.68904757465884</v>
      </c>
      <c r="S3908" s="112" t="s">
        <v>2152</v>
      </c>
      <c r="T3908" s="107" t="s">
        <v>82</v>
      </c>
      <c r="U3908" s="217"/>
      <c r="V3908" s="85"/>
      <c r="W3908" s="85"/>
      <c r="X3908" s="85"/>
      <c r="Y3908" s="85"/>
      <c r="Z3908" s="85"/>
      <c r="AA3908" s="85"/>
      <c r="AB3908" s="86"/>
      <c r="AC3908" s="86"/>
      <c r="AD3908" s="85"/>
      <c r="AE3908" s="85"/>
      <c r="AF3908" s="85">
        <v>1</v>
      </c>
      <c r="AG3908" s="85"/>
      <c r="AH3908" s="85"/>
      <c r="AI3908" s="85"/>
      <c r="AJ3908" s="85"/>
    </row>
    <row r="3909" spans="1:36" ht="16.5" thickTop="1" thickBot="1">
      <c r="A3909" s="105">
        <f t="shared" si="893"/>
        <v>755</v>
      </c>
      <c r="B3909" s="112" t="s">
        <v>3763</v>
      </c>
      <c r="C3909" s="107">
        <v>1963</v>
      </c>
      <c r="D3909" s="107"/>
      <c r="E3909" s="114" t="s">
        <v>94</v>
      </c>
      <c r="F3909" s="107">
        <v>5</v>
      </c>
      <c r="G3909" s="107">
        <v>3</v>
      </c>
      <c r="H3909" s="111">
        <v>2178.6999999999998</v>
      </c>
      <c r="I3909" s="111">
        <v>1372.9</v>
      </c>
      <c r="J3909" s="111">
        <v>1057.5</v>
      </c>
      <c r="K3909" s="122">
        <v>112</v>
      </c>
      <c r="L3909" s="110">
        <f t="shared" si="892"/>
        <v>9811819.0240000002</v>
      </c>
      <c r="M3909" s="108"/>
      <c r="N3909" s="108"/>
      <c r="O3909" s="108"/>
      <c r="P3909" s="110">
        <f>'Форма 2'!C3909-M3909-N3909-O3909</f>
        <v>9811819.0240000002</v>
      </c>
      <c r="Q3909" s="111">
        <f t="shared" si="890"/>
        <v>7146.7834685701791</v>
      </c>
      <c r="R3909" s="111">
        <f t="shared" si="891"/>
        <v>7146.7834685701791</v>
      </c>
      <c r="S3909" s="112" t="s">
        <v>2152</v>
      </c>
      <c r="T3909" s="107" t="s">
        <v>82</v>
      </c>
      <c r="U3909" s="217"/>
      <c r="V3909" s="85"/>
      <c r="W3909" s="85"/>
      <c r="X3909" s="85"/>
      <c r="Y3909" s="85"/>
      <c r="Z3909" s="85"/>
      <c r="AA3909" s="85"/>
      <c r="AB3909" s="86"/>
      <c r="AC3909" s="86"/>
      <c r="AD3909" s="85">
        <v>1</v>
      </c>
      <c r="AE3909" s="85"/>
      <c r="AF3909" s="85"/>
      <c r="AG3909" s="85"/>
      <c r="AH3909" s="85"/>
      <c r="AI3909" s="85"/>
      <c r="AJ3909" s="85"/>
    </row>
    <row r="3910" spans="1:36" ht="16.5" thickTop="1" thickBot="1">
      <c r="A3910" s="105">
        <f t="shared" si="893"/>
        <v>756</v>
      </c>
      <c r="B3910" s="190" t="s">
        <v>3764</v>
      </c>
      <c r="C3910" s="123">
        <v>1964</v>
      </c>
      <c r="D3910" s="105"/>
      <c r="E3910" s="106" t="s">
        <v>94</v>
      </c>
      <c r="F3910" s="107">
        <v>5</v>
      </c>
      <c r="G3910" s="105">
        <v>2</v>
      </c>
      <c r="H3910" s="111">
        <v>2099.3000000000002</v>
      </c>
      <c r="I3910" s="111">
        <v>1503.1000000000001</v>
      </c>
      <c r="J3910" s="111">
        <v>1503.1000000000001</v>
      </c>
      <c r="K3910" s="109">
        <v>76</v>
      </c>
      <c r="L3910" s="110">
        <f t="shared" si="892"/>
        <v>471580.43000000005</v>
      </c>
      <c r="M3910" s="108"/>
      <c r="N3910" s="108"/>
      <c r="O3910" s="108"/>
      <c r="P3910" s="110">
        <f>'Форма 2'!C3910-M3910-N3910-O3910</f>
        <v>471580.43000000005</v>
      </c>
      <c r="Q3910" s="111">
        <f t="shared" si="890"/>
        <v>313.73856030869536</v>
      </c>
      <c r="R3910" s="111">
        <f t="shared" si="891"/>
        <v>313.73856030869536</v>
      </c>
      <c r="S3910" s="112" t="s">
        <v>2152</v>
      </c>
      <c r="T3910" s="107" t="s">
        <v>82</v>
      </c>
      <c r="U3910" s="217"/>
      <c r="V3910" s="85"/>
      <c r="W3910" s="85"/>
      <c r="X3910" s="85"/>
      <c r="Y3910" s="85"/>
      <c r="Z3910" s="172"/>
      <c r="AA3910" s="172"/>
      <c r="AB3910" s="171"/>
      <c r="AC3910" s="154"/>
      <c r="AD3910" s="85"/>
      <c r="AE3910" s="85"/>
      <c r="AF3910" s="85"/>
      <c r="AG3910" s="166" t="s">
        <v>5105</v>
      </c>
      <c r="AH3910" s="85"/>
      <c r="AI3910" s="85"/>
      <c r="AJ3910" s="85"/>
    </row>
    <row r="3911" spans="1:36" ht="16.5" thickTop="1" thickBot="1">
      <c r="A3911" s="105">
        <f t="shared" si="893"/>
        <v>757</v>
      </c>
      <c r="B3911" s="112" t="s">
        <v>3765</v>
      </c>
      <c r="C3911" s="107">
        <v>1965</v>
      </c>
      <c r="D3911" s="107"/>
      <c r="E3911" s="114" t="s">
        <v>94</v>
      </c>
      <c r="F3911" s="107">
        <v>5</v>
      </c>
      <c r="G3911" s="107">
        <v>2</v>
      </c>
      <c r="H3911" s="111">
        <v>1808.7999999999997</v>
      </c>
      <c r="I3911" s="111">
        <v>1661.6999999999998</v>
      </c>
      <c r="J3911" s="111">
        <v>1618.6</v>
      </c>
      <c r="K3911" s="122">
        <v>59</v>
      </c>
      <c r="L3911" s="110">
        <f t="shared" si="892"/>
        <v>8145966.9759999998</v>
      </c>
      <c r="M3911" s="108"/>
      <c r="N3911" s="108"/>
      <c r="O3911" s="108"/>
      <c r="P3911" s="110">
        <f>'Форма 2'!C3911-M3911-N3911-O3911</f>
        <v>8145966.9759999998</v>
      </c>
      <c r="Q3911" s="111">
        <f t="shared" si="890"/>
        <v>4902.1887079496901</v>
      </c>
      <c r="R3911" s="111">
        <f t="shared" si="891"/>
        <v>4902.1887079496901</v>
      </c>
      <c r="S3911" s="112" t="s">
        <v>2152</v>
      </c>
      <c r="T3911" s="107" t="s">
        <v>82</v>
      </c>
      <c r="U3911" s="217"/>
      <c r="V3911" s="85"/>
      <c r="W3911" s="85"/>
      <c r="X3911" s="85"/>
      <c r="Y3911" s="85"/>
      <c r="Z3911" s="85"/>
      <c r="AA3911" s="85"/>
      <c r="AB3911" s="86"/>
      <c r="AC3911" s="86"/>
      <c r="AD3911" s="85">
        <v>1</v>
      </c>
      <c r="AE3911" s="85"/>
      <c r="AF3911" s="85"/>
      <c r="AG3911" s="85"/>
      <c r="AH3911" s="85"/>
      <c r="AI3911" s="85"/>
      <c r="AJ3911" s="85"/>
    </row>
    <row r="3912" spans="1:36" ht="16.5" thickTop="1" thickBot="1">
      <c r="A3912" s="105">
        <f t="shared" si="893"/>
        <v>758</v>
      </c>
      <c r="B3912" s="112" t="s">
        <v>3766</v>
      </c>
      <c r="C3912" s="107">
        <v>1965</v>
      </c>
      <c r="D3912" s="107"/>
      <c r="E3912" s="114" t="s">
        <v>94</v>
      </c>
      <c r="F3912" s="107">
        <v>5</v>
      </c>
      <c r="G3912" s="107">
        <v>2</v>
      </c>
      <c r="H3912" s="111">
        <v>2161.5</v>
      </c>
      <c r="I3912" s="111">
        <v>1933.3</v>
      </c>
      <c r="J3912" s="111">
        <v>1617.6</v>
      </c>
      <c r="K3912" s="122">
        <v>63</v>
      </c>
      <c r="L3912" s="110">
        <f t="shared" si="892"/>
        <v>9734358.4800000004</v>
      </c>
      <c r="M3912" s="108"/>
      <c r="N3912" s="108"/>
      <c r="O3912" s="108"/>
      <c r="P3912" s="110">
        <f>'Форма 2'!C3912-M3912-N3912-O3912</f>
        <v>9734358.4800000004</v>
      </c>
      <c r="Q3912" s="111">
        <f t="shared" si="890"/>
        <v>5035.0998189623961</v>
      </c>
      <c r="R3912" s="111">
        <f t="shared" si="891"/>
        <v>5035.0998189623961</v>
      </c>
      <c r="S3912" s="112" t="s">
        <v>2152</v>
      </c>
      <c r="T3912" s="107" t="s">
        <v>82</v>
      </c>
      <c r="U3912" s="217"/>
      <c r="V3912" s="85"/>
      <c r="W3912" s="85"/>
      <c r="X3912" s="85"/>
      <c r="Y3912" s="85"/>
      <c r="Z3912" s="85"/>
      <c r="AA3912" s="85"/>
      <c r="AB3912" s="86"/>
      <c r="AC3912" s="86"/>
      <c r="AD3912" s="85">
        <v>1</v>
      </c>
      <c r="AE3912" s="85"/>
      <c r="AF3912" s="85"/>
      <c r="AG3912" s="85"/>
      <c r="AH3912" s="85"/>
      <c r="AI3912" s="85"/>
      <c r="AJ3912" s="85"/>
    </row>
    <row r="3913" spans="1:36" ht="16.5" thickTop="1" thickBot="1">
      <c r="A3913" s="105">
        <f t="shared" si="893"/>
        <v>759</v>
      </c>
      <c r="B3913" s="190" t="s">
        <v>3767</v>
      </c>
      <c r="C3913" s="123">
        <v>1972</v>
      </c>
      <c r="D3913" s="105"/>
      <c r="E3913" s="106" t="s">
        <v>94</v>
      </c>
      <c r="F3913" s="107">
        <v>12</v>
      </c>
      <c r="G3913" s="105">
        <v>1</v>
      </c>
      <c r="H3913" s="111">
        <v>4500.8</v>
      </c>
      <c r="I3913" s="111">
        <v>3618.2</v>
      </c>
      <c r="J3913" s="111">
        <v>3618.2</v>
      </c>
      <c r="K3913" s="109">
        <v>144</v>
      </c>
      <c r="L3913" s="110">
        <f t="shared" si="892"/>
        <v>398164.77</v>
      </c>
      <c r="M3913" s="108"/>
      <c r="N3913" s="108"/>
      <c r="O3913" s="108"/>
      <c r="P3913" s="110">
        <f>'Форма 2'!C3913-M3913-N3913-O3913</f>
        <v>398164.77</v>
      </c>
      <c r="Q3913" s="111">
        <f t="shared" si="890"/>
        <v>110.0449864573545</v>
      </c>
      <c r="R3913" s="111">
        <f t="shared" si="891"/>
        <v>110.0449864573545</v>
      </c>
      <c r="S3913" s="112" t="s">
        <v>2152</v>
      </c>
      <c r="T3913" s="107" t="s">
        <v>82</v>
      </c>
      <c r="U3913" s="217"/>
      <c r="V3913" s="85"/>
      <c r="W3913" s="85"/>
      <c r="X3913" s="85"/>
      <c r="Y3913" s="85"/>
      <c r="Z3913" s="172"/>
      <c r="AA3913" s="172"/>
      <c r="AB3913" s="171"/>
      <c r="AC3913" s="154"/>
      <c r="AD3913" s="85"/>
      <c r="AE3913" s="85"/>
      <c r="AF3913" s="85"/>
      <c r="AG3913" s="166" t="s">
        <v>5105</v>
      </c>
      <c r="AH3913" s="85"/>
      <c r="AI3913" s="85"/>
      <c r="AJ3913" s="85"/>
    </row>
    <row r="3914" spans="1:36" ht="16.5" thickTop="1" thickBot="1">
      <c r="A3914" s="105">
        <f t="shared" si="893"/>
        <v>760</v>
      </c>
      <c r="B3914" s="190" t="s">
        <v>3768</v>
      </c>
      <c r="C3914" s="123">
        <v>1961</v>
      </c>
      <c r="D3914" s="105"/>
      <c r="E3914" s="106" t="s">
        <v>94</v>
      </c>
      <c r="F3914" s="107">
        <v>5</v>
      </c>
      <c r="G3914" s="105">
        <v>2</v>
      </c>
      <c r="H3914" s="111">
        <v>1351.9</v>
      </c>
      <c r="I3914" s="111">
        <v>1118.2</v>
      </c>
      <c r="J3914" s="111">
        <v>1118.2</v>
      </c>
      <c r="K3914" s="109">
        <v>76</v>
      </c>
      <c r="L3914" s="110">
        <f t="shared" si="892"/>
        <v>471580.43000000005</v>
      </c>
      <c r="M3914" s="108"/>
      <c r="N3914" s="108"/>
      <c r="O3914" s="108"/>
      <c r="P3914" s="110">
        <f>'Форма 2'!C3914-M3914-N3914-O3914</f>
        <v>471580.43000000005</v>
      </c>
      <c r="Q3914" s="111">
        <f t="shared" si="890"/>
        <v>421.73173850831699</v>
      </c>
      <c r="R3914" s="111">
        <f t="shared" si="891"/>
        <v>421.73173850831699</v>
      </c>
      <c r="S3914" s="112" t="s">
        <v>2152</v>
      </c>
      <c r="T3914" s="107" t="s">
        <v>82</v>
      </c>
      <c r="U3914" s="217"/>
      <c r="V3914" s="85"/>
      <c r="W3914" s="85"/>
      <c r="X3914" s="85"/>
      <c r="Y3914" s="85"/>
      <c r="Z3914" s="172"/>
      <c r="AA3914" s="172"/>
      <c r="AB3914" s="171"/>
      <c r="AC3914" s="154"/>
      <c r="AD3914" s="85"/>
      <c r="AE3914" s="85"/>
      <c r="AF3914" s="85"/>
      <c r="AG3914" s="166" t="s">
        <v>5105</v>
      </c>
      <c r="AH3914" s="85"/>
      <c r="AI3914" s="85"/>
      <c r="AJ3914" s="85"/>
    </row>
    <row r="3915" spans="1:36" ht="16.5" thickTop="1" thickBot="1">
      <c r="A3915" s="105">
        <f t="shared" si="893"/>
        <v>761</v>
      </c>
      <c r="B3915" s="112" t="s">
        <v>741</v>
      </c>
      <c r="C3915" s="107">
        <v>1970</v>
      </c>
      <c r="D3915" s="107"/>
      <c r="E3915" s="114" t="s">
        <v>91</v>
      </c>
      <c r="F3915" s="107">
        <v>9</v>
      </c>
      <c r="G3915" s="107">
        <v>6</v>
      </c>
      <c r="H3915" s="111">
        <v>11269.3</v>
      </c>
      <c r="I3915" s="111">
        <v>11235.2</v>
      </c>
      <c r="J3915" s="111">
        <v>11235.2</v>
      </c>
      <c r="K3915" s="122">
        <v>507</v>
      </c>
      <c r="L3915" s="110">
        <f t="shared" si="892"/>
        <v>23303898.162999995</v>
      </c>
      <c r="M3915" s="108"/>
      <c r="N3915" s="108"/>
      <c r="O3915" s="108"/>
      <c r="P3915" s="110">
        <f>'Форма 2'!C3915-M3915-N3915-O3915</f>
        <v>23303898.162999995</v>
      </c>
      <c r="Q3915" s="111">
        <f t="shared" si="890"/>
        <v>2074.1863218278263</v>
      </c>
      <c r="R3915" s="111">
        <f t="shared" si="891"/>
        <v>2074.1863218278263</v>
      </c>
      <c r="S3915" s="112" t="s">
        <v>2152</v>
      </c>
      <c r="T3915" s="107" t="s">
        <v>92</v>
      </c>
      <c r="U3915" s="217"/>
      <c r="V3915" s="85"/>
      <c r="W3915" s="85"/>
      <c r="X3915" s="85"/>
      <c r="Y3915" s="85"/>
      <c r="Z3915" s="85"/>
      <c r="AA3915" s="85"/>
      <c r="AB3915" s="86"/>
      <c r="AC3915" s="86"/>
      <c r="AD3915" s="85">
        <v>1</v>
      </c>
      <c r="AE3915" s="85"/>
      <c r="AF3915" s="85"/>
      <c r="AG3915" s="85"/>
      <c r="AH3915" s="85"/>
      <c r="AI3915" s="85"/>
      <c r="AJ3915" s="85"/>
    </row>
    <row r="3916" spans="1:36" ht="16.5" thickTop="1" thickBot="1">
      <c r="A3916" s="105">
        <f t="shared" si="893"/>
        <v>762</v>
      </c>
      <c r="B3916" s="112" t="s">
        <v>1807</v>
      </c>
      <c r="C3916" s="107">
        <v>1971</v>
      </c>
      <c r="D3916" s="107"/>
      <c r="E3916" s="114" t="s">
        <v>239</v>
      </c>
      <c r="F3916" s="107">
        <v>12</v>
      </c>
      <c r="G3916" s="107">
        <v>1</v>
      </c>
      <c r="H3916" s="111">
        <v>4507</v>
      </c>
      <c r="I3916" s="111">
        <v>4506.6000000000004</v>
      </c>
      <c r="J3916" s="111">
        <v>3581</v>
      </c>
      <c r="K3916" s="122">
        <v>158</v>
      </c>
      <c r="L3916" s="110">
        <f t="shared" si="892"/>
        <v>10861824.93</v>
      </c>
      <c r="M3916" s="108"/>
      <c r="N3916" s="108"/>
      <c r="O3916" s="108"/>
      <c r="P3916" s="110">
        <f>'Форма 2'!C3916-M3916-N3916-O3916</f>
        <v>10861824.93</v>
      </c>
      <c r="Q3916" s="111">
        <f t="shared" si="890"/>
        <v>2410.2039076021833</v>
      </c>
      <c r="R3916" s="111">
        <f t="shared" si="891"/>
        <v>2410.2039076021833</v>
      </c>
      <c r="S3916" s="112" t="s">
        <v>2152</v>
      </c>
      <c r="T3916" s="107" t="s">
        <v>92</v>
      </c>
      <c r="U3916" s="217"/>
      <c r="V3916" s="85"/>
      <c r="W3916" s="85"/>
      <c r="X3916" s="85">
        <v>1</v>
      </c>
      <c r="Y3916" s="85"/>
      <c r="Z3916" s="85"/>
      <c r="AA3916" s="85"/>
      <c r="AB3916" s="86"/>
      <c r="AC3916" s="86"/>
      <c r="AD3916" s="85">
        <v>1</v>
      </c>
      <c r="AE3916" s="85"/>
      <c r="AF3916" s="85"/>
      <c r="AG3916" s="85"/>
      <c r="AH3916" s="85"/>
      <c r="AI3916" s="85"/>
      <c r="AJ3916" s="85"/>
    </row>
    <row r="3917" spans="1:36" ht="16.5" thickTop="1" thickBot="1">
      <c r="A3917" s="105">
        <f t="shared" si="893"/>
        <v>763</v>
      </c>
      <c r="B3917" s="112" t="s">
        <v>1808</v>
      </c>
      <c r="C3917" s="107">
        <v>1971</v>
      </c>
      <c r="D3917" s="107"/>
      <c r="E3917" s="114" t="s">
        <v>239</v>
      </c>
      <c r="F3917" s="107">
        <v>9</v>
      </c>
      <c r="G3917" s="107">
        <v>6</v>
      </c>
      <c r="H3917" s="111">
        <v>11236.4</v>
      </c>
      <c r="I3917" s="111">
        <v>11235.2</v>
      </c>
      <c r="J3917" s="111">
        <v>11235.2</v>
      </c>
      <c r="K3917" s="122">
        <v>474</v>
      </c>
      <c r="L3917" s="110">
        <f t="shared" si="892"/>
        <v>23235863.923999999</v>
      </c>
      <c r="M3917" s="108"/>
      <c r="N3917" s="108"/>
      <c r="O3917" s="108"/>
      <c r="P3917" s="110">
        <f>'Форма 2'!C3917-M3917-N3917-O3917</f>
        <v>23235863.923999999</v>
      </c>
      <c r="Q3917" s="111">
        <f t="shared" si="890"/>
        <v>2068.1308676303047</v>
      </c>
      <c r="R3917" s="111">
        <f t="shared" si="891"/>
        <v>2068.1308676303047</v>
      </c>
      <c r="S3917" s="112" t="s">
        <v>2152</v>
      </c>
      <c r="T3917" s="107" t="s">
        <v>92</v>
      </c>
      <c r="U3917" s="217"/>
      <c r="V3917" s="85"/>
      <c r="W3917" s="85"/>
      <c r="X3917" s="85"/>
      <c r="Y3917" s="85"/>
      <c r="Z3917" s="85"/>
      <c r="AA3917" s="85"/>
      <c r="AB3917" s="86"/>
      <c r="AC3917" s="86"/>
      <c r="AD3917" s="85">
        <v>1</v>
      </c>
      <c r="AE3917" s="85"/>
      <c r="AF3917" s="85"/>
      <c r="AG3917" s="85"/>
      <c r="AH3917" s="85"/>
      <c r="AI3917" s="85"/>
      <c r="AJ3917" s="85"/>
    </row>
    <row r="3918" spans="1:36" ht="16.5" thickTop="1" thickBot="1">
      <c r="A3918" s="105">
        <f t="shared" si="893"/>
        <v>764</v>
      </c>
      <c r="B3918" s="112" t="s">
        <v>742</v>
      </c>
      <c r="C3918" s="107">
        <v>1972</v>
      </c>
      <c r="D3918" s="107"/>
      <c r="E3918" s="114" t="s">
        <v>94</v>
      </c>
      <c r="F3918" s="107">
        <v>12</v>
      </c>
      <c r="G3918" s="107">
        <v>1</v>
      </c>
      <c r="H3918" s="111">
        <v>5099.2</v>
      </c>
      <c r="I3918" s="111">
        <v>3802.4</v>
      </c>
      <c r="J3918" s="111">
        <v>3802.4</v>
      </c>
      <c r="K3918" s="122">
        <v>129</v>
      </c>
      <c r="L3918" s="110">
        <f t="shared" si="892"/>
        <v>10544686.671999998</v>
      </c>
      <c r="M3918" s="108"/>
      <c r="N3918" s="108"/>
      <c r="O3918" s="108"/>
      <c r="P3918" s="110">
        <f>'Форма 2'!C3918-M3918-N3918-O3918</f>
        <v>10544686.671999998</v>
      </c>
      <c r="Q3918" s="111">
        <f t="shared" si="890"/>
        <v>2773.1660719545544</v>
      </c>
      <c r="R3918" s="111">
        <f t="shared" si="891"/>
        <v>2773.1660719545544</v>
      </c>
      <c r="S3918" s="112" t="s">
        <v>2152</v>
      </c>
      <c r="T3918" s="107" t="s">
        <v>92</v>
      </c>
      <c r="U3918" s="217"/>
      <c r="V3918" s="85"/>
      <c r="W3918" s="85"/>
      <c r="X3918" s="85"/>
      <c r="Y3918" s="85"/>
      <c r="Z3918" s="85"/>
      <c r="AA3918" s="85"/>
      <c r="AB3918" s="86"/>
      <c r="AC3918" s="86"/>
      <c r="AD3918" s="85">
        <v>1</v>
      </c>
      <c r="AE3918" s="85"/>
      <c r="AF3918" s="85"/>
      <c r="AG3918" s="85"/>
      <c r="AH3918" s="85"/>
      <c r="AI3918" s="85"/>
      <c r="AJ3918" s="85"/>
    </row>
    <row r="3919" spans="1:36" ht="16.5" thickTop="1" thickBot="1">
      <c r="A3919" s="105">
        <f t="shared" si="893"/>
        <v>765</v>
      </c>
      <c r="B3919" s="112" t="s">
        <v>3769</v>
      </c>
      <c r="C3919" s="107">
        <v>1963</v>
      </c>
      <c r="D3919" s="107">
        <v>2010</v>
      </c>
      <c r="E3919" s="114" t="s">
        <v>94</v>
      </c>
      <c r="F3919" s="107">
        <v>5</v>
      </c>
      <c r="G3919" s="107">
        <v>6</v>
      </c>
      <c r="H3919" s="111">
        <v>5062</v>
      </c>
      <c r="I3919" s="111">
        <v>4782.5</v>
      </c>
      <c r="J3919" s="111">
        <v>4041.7</v>
      </c>
      <c r="K3919" s="122">
        <v>173</v>
      </c>
      <c r="L3919" s="110">
        <f t="shared" si="892"/>
        <v>22796818.240000002</v>
      </c>
      <c r="M3919" s="108"/>
      <c r="N3919" s="108"/>
      <c r="O3919" s="108"/>
      <c r="P3919" s="110">
        <f>'Форма 2'!C3919-M3919-N3919-O3919</f>
        <v>22796818.240000002</v>
      </c>
      <c r="Q3919" s="111">
        <f t="shared" si="890"/>
        <v>4766.7157846314694</v>
      </c>
      <c r="R3919" s="111">
        <f t="shared" si="891"/>
        <v>4766.7157846314694</v>
      </c>
      <c r="S3919" s="112" t="s">
        <v>2152</v>
      </c>
      <c r="T3919" s="107" t="s">
        <v>82</v>
      </c>
      <c r="U3919" s="217"/>
      <c r="V3919" s="85"/>
      <c r="W3919" s="85"/>
      <c r="X3919" s="85"/>
      <c r="Y3919" s="85"/>
      <c r="Z3919" s="85"/>
      <c r="AA3919" s="85"/>
      <c r="AB3919" s="86"/>
      <c r="AC3919" s="86"/>
      <c r="AD3919" s="85">
        <v>1</v>
      </c>
      <c r="AE3919" s="85"/>
      <c r="AF3919" s="85"/>
      <c r="AG3919" s="85"/>
      <c r="AH3919" s="85"/>
      <c r="AI3919" s="85"/>
      <c r="AJ3919" s="85"/>
    </row>
    <row r="3920" spans="1:36" ht="16.5" thickTop="1" thickBot="1">
      <c r="A3920" s="105">
        <f t="shared" si="893"/>
        <v>766</v>
      </c>
      <c r="B3920" s="112" t="s">
        <v>3770</v>
      </c>
      <c r="C3920" s="107">
        <v>1962</v>
      </c>
      <c r="D3920" s="107"/>
      <c r="E3920" s="114" t="s">
        <v>94</v>
      </c>
      <c r="F3920" s="107">
        <v>3</v>
      </c>
      <c r="G3920" s="107">
        <v>3</v>
      </c>
      <c r="H3920" s="111">
        <v>1806.5</v>
      </c>
      <c r="I3920" s="111">
        <v>1524.1999999999998</v>
      </c>
      <c r="J3920" s="111">
        <v>1196.5999999999999</v>
      </c>
      <c r="K3920" s="122">
        <v>53</v>
      </c>
      <c r="L3920" s="110">
        <f t="shared" si="892"/>
        <v>17265425.035</v>
      </c>
      <c r="M3920" s="108"/>
      <c r="N3920" s="108"/>
      <c r="O3920" s="108"/>
      <c r="P3920" s="110">
        <f>'Форма 2'!C3920-M3920-N3920-O3920</f>
        <v>17265425.035</v>
      </c>
      <c r="Q3920" s="111">
        <f t="shared" si="890"/>
        <v>11327.532499015879</v>
      </c>
      <c r="R3920" s="111">
        <f t="shared" si="891"/>
        <v>11327.532499015879</v>
      </c>
      <c r="S3920" s="112" t="s">
        <v>2152</v>
      </c>
      <c r="T3920" s="107" t="s">
        <v>82</v>
      </c>
      <c r="U3920" s="217"/>
      <c r="V3920" s="85"/>
      <c r="W3920" s="85"/>
      <c r="X3920" s="85"/>
      <c r="Y3920" s="85"/>
      <c r="Z3920" s="85"/>
      <c r="AA3920" s="85"/>
      <c r="AB3920" s="86"/>
      <c r="AC3920" s="86"/>
      <c r="AD3920" s="85">
        <v>1</v>
      </c>
      <c r="AE3920" s="85"/>
      <c r="AF3920" s="85"/>
      <c r="AG3920" s="85"/>
      <c r="AH3920" s="85"/>
      <c r="AI3920" s="85"/>
      <c r="AJ3920" s="85"/>
    </row>
    <row r="3921" spans="1:36" ht="16.5" thickTop="1" thickBot="1">
      <c r="A3921" s="105">
        <f t="shared" si="893"/>
        <v>767</v>
      </c>
      <c r="B3921" s="112" t="s">
        <v>3771</v>
      </c>
      <c r="C3921" s="107">
        <v>1955</v>
      </c>
      <c r="D3921" s="107"/>
      <c r="E3921" s="114" t="s">
        <v>94</v>
      </c>
      <c r="F3921" s="107">
        <v>3</v>
      </c>
      <c r="G3921" s="107">
        <v>2</v>
      </c>
      <c r="H3921" s="111">
        <v>1158.9000000000001</v>
      </c>
      <c r="I3921" s="111">
        <v>1058.9000000000001</v>
      </c>
      <c r="J3921" s="111">
        <v>611.9</v>
      </c>
      <c r="K3921" s="122">
        <v>10</v>
      </c>
      <c r="L3921" s="110">
        <f t="shared" si="892"/>
        <v>11239197.624000002</v>
      </c>
      <c r="M3921" s="108"/>
      <c r="N3921" s="108"/>
      <c r="O3921" s="108"/>
      <c r="P3921" s="110">
        <f>'Форма 2'!C3921-M3921-N3921-O3921</f>
        <v>11239197.624000002</v>
      </c>
      <c r="Q3921" s="111">
        <f t="shared" si="890"/>
        <v>10614.031187080935</v>
      </c>
      <c r="R3921" s="111">
        <f t="shared" si="891"/>
        <v>10614.031187080935</v>
      </c>
      <c r="S3921" s="112" t="s">
        <v>2152</v>
      </c>
      <c r="T3921" s="107" t="s">
        <v>82</v>
      </c>
      <c r="U3921" s="217"/>
      <c r="V3921" s="85">
        <v>1</v>
      </c>
      <c r="W3921" s="85"/>
      <c r="X3921" s="85"/>
      <c r="Y3921" s="85"/>
      <c r="Z3921" s="85"/>
      <c r="AA3921" s="85"/>
      <c r="AB3921" s="86"/>
      <c r="AC3921" s="86"/>
      <c r="AD3921" s="85"/>
      <c r="AE3921" s="85"/>
      <c r="AF3921" s="85">
        <v>1</v>
      </c>
      <c r="AG3921" s="85"/>
      <c r="AH3921" s="85"/>
      <c r="AI3921" s="85"/>
      <c r="AJ3921" s="85"/>
    </row>
    <row r="3922" spans="1:36" ht="16.5" thickTop="1" thickBot="1">
      <c r="A3922" s="105">
        <f t="shared" si="893"/>
        <v>768</v>
      </c>
      <c r="B3922" s="112" t="s">
        <v>3772</v>
      </c>
      <c r="C3922" s="107">
        <v>1953</v>
      </c>
      <c r="D3922" s="107"/>
      <c r="E3922" s="114" t="s">
        <v>94</v>
      </c>
      <c r="F3922" s="107">
        <v>2</v>
      </c>
      <c r="G3922" s="107">
        <v>2</v>
      </c>
      <c r="H3922" s="111">
        <v>610.79999999999995</v>
      </c>
      <c r="I3922" s="111">
        <v>564.1</v>
      </c>
      <c r="J3922" s="111">
        <v>564.1</v>
      </c>
      <c r="K3922" s="122">
        <v>36</v>
      </c>
      <c r="L3922" s="110">
        <f t="shared" si="892"/>
        <v>5130793.2960000001</v>
      </c>
      <c r="M3922" s="108"/>
      <c r="N3922" s="108"/>
      <c r="O3922" s="108"/>
      <c r="P3922" s="110">
        <f>'Форма 2'!C3922-M3922-N3922-O3922</f>
        <v>5130793.2960000001</v>
      </c>
      <c r="Q3922" s="111">
        <f t="shared" ref="Q3922:Q3985" si="894">L3922/I3922</f>
        <v>9095.5385499024997</v>
      </c>
      <c r="R3922" s="111">
        <f t="shared" ref="R3922:R3985" si="895">Q3922</f>
        <v>9095.5385499024997</v>
      </c>
      <c r="S3922" s="112" t="s">
        <v>2152</v>
      </c>
      <c r="T3922" s="107" t="s">
        <v>82</v>
      </c>
      <c r="U3922" s="217"/>
      <c r="V3922" s="85">
        <v>1</v>
      </c>
      <c r="W3922" s="85"/>
      <c r="X3922" s="85"/>
      <c r="Y3922" s="85"/>
      <c r="Z3922" s="85"/>
      <c r="AA3922" s="85"/>
      <c r="AB3922" s="86"/>
      <c r="AC3922" s="86"/>
      <c r="AD3922" s="85"/>
      <c r="AE3922" s="85"/>
      <c r="AF3922" s="85"/>
      <c r="AG3922" s="85"/>
      <c r="AH3922" s="85"/>
      <c r="AI3922" s="85"/>
      <c r="AJ3922" s="85"/>
    </row>
    <row r="3923" spans="1:36" ht="16.5" thickTop="1" thickBot="1">
      <c r="A3923" s="105">
        <f t="shared" si="893"/>
        <v>769</v>
      </c>
      <c r="B3923" s="112" t="s">
        <v>3773</v>
      </c>
      <c r="C3923" s="107">
        <v>1965</v>
      </c>
      <c r="D3923" s="107"/>
      <c r="E3923" s="114" t="s">
        <v>94</v>
      </c>
      <c r="F3923" s="107">
        <v>5</v>
      </c>
      <c r="G3923" s="107">
        <v>2</v>
      </c>
      <c r="H3923" s="111">
        <v>1611</v>
      </c>
      <c r="I3923" s="111">
        <v>1607</v>
      </c>
      <c r="J3923" s="111">
        <v>1438.6</v>
      </c>
      <c r="K3923" s="122">
        <v>64</v>
      </c>
      <c r="L3923" s="110">
        <f t="shared" si="892"/>
        <v>7255170.7200000007</v>
      </c>
      <c r="M3923" s="108"/>
      <c r="N3923" s="108"/>
      <c r="O3923" s="108"/>
      <c r="P3923" s="110">
        <f>'Форма 2'!C3923-M3923-N3923-O3923</f>
        <v>7255170.7200000007</v>
      </c>
      <c r="Q3923" s="111">
        <f t="shared" si="894"/>
        <v>4514.7297573117612</v>
      </c>
      <c r="R3923" s="111">
        <f t="shared" si="895"/>
        <v>4514.7297573117612</v>
      </c>
      <c r="S3923" s="112" t="s">
        <v>2152</v>
      </c>
      <c r="T3923" s="107" t="s">
        <v>82</v>
      </c>
      <c r="U3923" s="217"/>
      <c r="V3923" s="85"/>
      <c r="W3923" s="85"/>
      <c r="X3923" s="85"/>
      <c r="Y3923" s="85"/>
      <c r="Z3923" s="85"/>
      <c r="AA3923" s="85"/>
      <c r="AB3923" s="86"/>
      <c r="AC3923" s="86"/>
      <c r="AD3923" s="85">
        <v>1</v>
      </c>
      <c r="AE3923" s="85"/>
      <c r="AF3923" s="85"/>
      <c r="AG3923" s="85"/>
      <c r="AH3923" s="85"/>
      <c r="AI3923" s="85"/>
      <c r="AJ3923" s="85"/>
    </row>
    <row r="3924" spans="1:36" ht="16.5" thickTop="1" thickBot="1">
      <c r="A3924" s="105">
        <f t="shared" si="893"/>
        <v>770</v>
      </c>
      <c r="B3924" s="112" t="s">
        <v>3774</v>
      </c>
      <c r="C3924" s="107">
        <v>1962</v>
      </c>
      <c r="D3924" s="107">
        <v>2010</v>
      </c>
      <c r="E3924" s="114" t="s">
        <v>94</v>
      </c>
      <c r="F3924" s="107">
        <v>5</v>
      </c>
      <c r="G3924" s="107">
        <v>3</v>
      </c>
      <c r="H3924" s="111">
        <v>3305.6</v>
      </c>
      <c r="I3924" s="111">
        <v>2636.2999999999997</v>
      </c>
      <c r="J3924" s="111">
        <v>2541.1999999999998</v>
      </c>
      <c r="K3924" s="122">
        <v>130</v>
      </c>
      <c r="L3924" s="110">
        <f t="shared" si="892"/>
        <v>14886835.712000001</v>
      </c>
      <c r="M3924" s="108"/>
      <c r="N3924" s="108"/>
      <c r="O3924" s="108"/>
      <c r="P3924" s="110">
        <f>'Форма 2'!C3924-M3924-N3924-O3924</f>
        <v>14886835.712000001</v>
      </c>
      <c r="Q3924" s="111">
        <f t="shared" si="894"/>
        <v>5646.8670909987495</v>
      </c>
      <c r="R3924" s="111">
        <f t="shared" si="895"/>
        <v>5646.8670909987495</v>
      </c>
      <c r="S3924" s="112" t="s">
        <v>2152</v>
      </c>
      <c r="T3924" s="107" t="s">
        <v>92</v>
      </c>
      <c r="U3924" s="217"/>
      <c r="V3924" s="85"/>
      <c r="W3924" s="85"/>
      <c r="X3924" s="85"/>
      <c r="Y3924" s="85"/>
      <c r="Z3924" s="85"/>
      <c r="AA3924" s="85"/>
      <c r="AB3924" s="86"/>
      <c r="AC3924" s="86"/>
      <c r="AD3924" s="85">
        <v>1</v>
      </c>
      <c r="AE3924" s="85"/>
      <c r="AF3924" s="85"/>
      <c r="AG3924" s="85"/>
      <c r="AH3924" s="85"/>
      <c r="AI3924" s="85"/>
      <c r="AJ3924" s="85"/>
    </row>
    <row r="3925" spans="1:36" ht="16.5" thickTop="1" thickBot="1">
      <c r="A3925" s="105">
        <f t="shared" si="893"/>
        <v>771</v>
      </c>
      <c r="B3925" s="112" t="s">
        <v>3775</v>
      </c>
      <c r="C3925" s="107">
        <v>1961</v>
      </c>
      <c r="D3925" s="107"/>
      <c r="E3925" s="114" t="s">
        <v>94</v>
      </c>
      <c r="F3925" s="107">
        <v>4</v>
      </c>
      <c r="G3925" s="107">
        <v>2</v>
      </c>
      <c r="H3925" s="111">
        <v>1401.2</v>
      </c>
      <c r="I3925" s="111">
        <v>1340.6999999999998</v>
      </c>
      <c r="J3925" s="111">
        <v>1300.0999999999999</v>
      </c>
      <c r="K3925" s="122">
        <v>66</v>
      </c>
      <c r="L3925" s="110">
        <f t="shared" si="892"/>
        <v>6310332.2240000004</v>
      </c>
      <c r="M3925" s="108"/>
      <c r="N3925" s="108"/>
      <c r="O3925" s="108"/>
      <c r="P3925" s="110">
        <f>'Форма 2'!C3925-M3925-N3925-O3925</f>
        <v>6310332.2240000004</v>
      </c>
      <c r="Q3925" s="111">
        <f t="shared" si="894"/>
        <v>4706.7444051614839</v>
      </c>
      <c r="R3925" s="111">
        <f t="shared" si="895"/>
        <v>4706.7444051614839</v>
      </c>
      <c r="S3925" s="112" t="s">
        <v>2152</v>
      </c>
      <c r="T3925" s="107" t="s">
        <v>82</v>
      </c>
      <c r="U3925" s="217"/>
      <c r="V3925" s="85"/>
      <c r="W3925" s="85"/>
      <c r="X3925" s="85"/>
      <c r="Y3925" s="85"/>
      <c r="Z3925" s="85"/>
      <c r="AA3925" s="85"/>
      <c r="AB3925" s="86"/>
      <c r="AC3925" s="86"/>
      <c r="AD3925" s="85">
        <v>1</v>
      </c>
      <c r="AE3925" s="85"/>
      <c r="AF3925" s="85"/>
      <c r="AG3925" s="85"/>
      <c r="AH3925" s="85"/>
      <c r="AI3925" s="85"/>
      <c r="AJ3925" s="85"/>
    </row>
    <row r="3926" spans="1:36" ht="16.5" thickTop="1" thickBot="1">
      <c r="A3926" s="105">
        <f t="shared" si="893"/>
        <v>772</v>
      </c>
      <c r="B3926" s="112" t="s">
        <v>3776</v>
      </c>
      <c r="C3926" s="107">
        <v>1957</v>
      </c>
      <c r="D3926" s="107"/>
      <c r="E3926" s="114" t="s">
        <v>94</v>
      </c>
      <c r="F3926" s="107">
        <v>2</v>
      </c>
      <c r="G3926" s="107">
        <v>2</v>
      </c>
      <c r="H3926" s="111">
        <v>708</v>
      </c>
      <c r="I3926" s="111">
        <v>608</v>
      </c>
      <c r="J3926" s="111">
        <v>608</v>
      </c>
      <c r="K3926" s="122">
        <v>36</v>
      </c>
      <c r="L3926" s="110">
        <f t="shared" si="892"/>
        <v>919012.32</v>
      </c>
      <c r="M3926" s="108"/>
      <c r="N3926" s="108"/>
      <c r="O3926" s="108"/>
      <c r="P3926" s="110">
        <f>'Форма 2'!C3926-M3926-N3926-O3926</f>
        <v>919012.32</v>
      </c>
      <c r="Q3926" s="111">
        <f t="shared" si="894"/>
        <v>1511.5334210526314</v>
      </c>
      <c r="R3926" s="111">
        <f t="shared" si="895"/>
        <v>1511.5334210526314</v>
      </c>
      <c r="S3926" s="112" t="s">
        <v>2152</v>
      </c>
      <c r="T3926" s="107" t="s">
        <v>82</v>
      </c>
      <c r="U3926" s="217"/>
      <c r="V3926" s="85"/>
      <c r="W3926" s="85"/>
      <c r="X3926" s="85"/>
      <c r="Y3926" s="85"/>
      <c r="Z3926" s="85"/>
      <c r="AA3926" s="85"/>
      <c r="AB3926" s="86"/>
      <c r="AC3926" s="86"/>
      <c r="AD3926" s="85"/>
      <c r="AE3926" s="85"/>
      <c r="AF3926" s="85">
        <v>1</v>
      </c>
      <c r="AG3926" s="85"/>
      <c r="AH3926" s="85"/>
      <c r="AI3926" s="85"/>
      <c r="AJ3926" s="85"/>
    </row>
    <row r="3927" spans="1:36" ht="16.5" thickTop="1" thickBot="1">
      <c r="A3927" s="105">
        <f t="shared" si="893"/>
        <v>773</v>
      </c>
      <c r="B3927" s="112" t="s">
        <v>3777</v>
      </c>
      <c r="C3927" s="107">
        <v>1929</v>
      </c>
      <c r="D3927" s="107"/>
      <c r="E3927" s="114" t="s">
        <v>94</v>
      </c>
      <c r="F3927" s="107">
        <v>4</v>
      </c>
      <c r="G3927" s="107">
        <v>4</v>
      </c>
      <c r="H3927" s="111">
        <v>2175.6</v>
      </c>
      <c r="I3927" s="111">
        <v>1636.6</v>
      </c>
      <c r="J3927" s="111">
        <v>1399.8</v>
      </c>
      <c r="K3927" s="122">
        <v>112</v>
      </c>
      <c r="L3927" s="110">
        <f t="shared" si="892"/>
        <v>3462271.5959999999</v>
      </c>
      <c r="M3927" s="108"/>
      <c r="N3927" s="108"/>
      <c r="O3927" s="108"/>
      <c r="P3927" s="110">
        <f>'Форма 2'!C3927-M3927-N3927-O3927</f>
        <v>3462271.5959999999</v>
      </c>
      <c r="Q3927" s="111">
        <f t="shared" si="894"/>
        <v>2115.5270658682634</v>
      </c>
      <c r="R3927" s="111">
        <f t="shared" si="895"/>
        <v>2115.5270658682634</v>
      </c>
      <c r="S3927" s="112" t="s">
        <v>2152</v>
      </c>
      <c r="T3927" s="107" t="s">
        <v>82</v>
      </c>
      <c r="U3927" s="217">
        <v>1</v>
      </c>
      <c r="V3927" s="85"/>
      <c r="W3927" s="85"/>
      <c r="X3927" s="85"/>
      <c r="Y3927" s="85"/>
      <c r="Z3927" s="85"/>
      <c r="AA3927" s="85">
        <v>1</v>
      </c>
      <c r="AB3927" s="86"/>
      <c r="AC3927" s="86"/>
      <c r="AD3927" s="85"/>
      <c r="AE3927" s="85"/>
      <c r="AF3927" s="85"/>
      <c r="AG3927" s="85"/>
      <c r="AH3927" s="85"/>
      <c r="AI3927" s="85"/>
      <c r="AJ3927" s="85"/>
    </row>
    <row r="3928" spans="1:36" ht="16.5" thickTop="1" thickBot="1">
      <c r="A3928" s="105">
        <f t="shared" si="893"/>
        <v>774</v>
      </c>
      <c r="B3928" s="114" t="s">
        <v>3778</v>
      </c>
      <c r="C3928" s="123">
        <v>1964</v>
      </c>
      <c r="D3928" s="107"/>
      <c r="E3928" s="114" t="s">
        <v>94</v>
      </c>
      <c r="F3928" s="107">
        <v>5</v>
      </c>
      <c r="G3928" s="107">
        <v>2</v>
      </c>
      <c r="H3928" s="111">
        <v>1562.4</v>
      </c>
      <c r="I3928" s="111">
        <v>1309.6000000000001</v>
      </c>
      <c r="J3928" s="111">
        <v>1309.6000000000001</v>
      </c>
      <c r="K3928" s="125">
        <v>69</v>
      </c>
      <c r="L3928" s="110">
        <f t="shared" si="892"/>
        <v>471580.43000000005</v>
      </c>
      <c r="M3928" s="108"/>
      <c r="N3928" s="108"/>
      <c r="O3928" s="108"/>
      <c r="P3928" s="110">
        <f>'Форма 2'!C3928-M3928-N3928-O3928</f>
        <v>471580.43000000005</v>
      </c>
      <c r="Q3928" s="111">
        <f t="shared" si="894"/>
        <v>360.09501374465486</v>
      </c>
      <c r="R3928" s="111">
        <f t="shared" si="895"/>
        <v>360.09501374465486</v>
      </c>
      <c r="S3928" s="112" t="s">
        <v>2152</v>
      </c>
      <c r="T3928" s="107" t="s">
        <v>82</v>
      </c>
      <c r="U3928" s="217"/>
      <c r="V3928" s="85"/>
      <c r="W3928" s="85"/>
      <c r="X3928" s="85"/>
      <c r="Y3928" s="85"/>
      <c r="Z3928" s="172"/>
      <c r="AA3928" s="172"/>
      <c r="AB3928" s="171"/>
      <c r="AC3928" s="154"/>
      <c r="AD3928" s="85"/>
      <c r="AE3928" s="85"/>
      <c r="AF3928" s="85"/>
      <c r="AG3928" s="166" t="s">
        <v>5105</v>
      </c>
      <c r="AH3928" s="85"/>
      <c r="AI3928" s="85"/>
      <c r="AJ3928" s="85"/>
    </row>
    <row r="3929" spans="1:36" ht="16.5" thickTop="1" thickBot="1">
      <c r="A3929" s="105">
        <f t="shared" si="893"/>
        <v>775</v>
      </c>
      <c r="B3929" s="112" t="s">
        <v>3779</v>
      </c>
      <c r="C3929" s="107">
        <v>1958</v>
      </c>
      <c r="D3929" s="107"/>
      <c r="E3929" s="114" t="s">
        <v>94</v>
      </c>
      <c r="F3929" s="107">
        <v>2</v>
      </c>
      <c r="G3929" s="107">
        <v>2</v>
      </c>
      <c r="H3929" s="111">
        <v>449.9</v>
      </c>
      <c r="I3929" s="111">
        <v>394</v>
      </c>
      <c r="J3929" s="111">
        <v>354</v>
      </c>
      <c r="K3929" s="122">
        <v>12</v>
      </c>
      <c r="L3929" s="110">
        <f t="shared" si="892"/>
        <v>583988.196</v>
      </c>
      <c r="M3929" s="108"/>
      <c r="N3929" s="108"/>
      <c r="O3929" s="108"/>
      <c r="P3929" s="110">
        <f>'Форма 2'!C3929-M3929-N3929-O3929</f>
        <v>583988.196</v>
      </c>
      <c r="Q3929" s="111">
        <f t="shared" si="894"/>
        <v>1482.2035431472082</v>
      </c>
      <c r="R3929" s="111">
        <f t="shared" si="895"/>
        <v>1482.2035431472082</v>
      </c>
      <c r="S3929" s="112" t="s">
        <v>2152</v>
      </c>
      <c r="T3929" s="107" t="s">
        <v>82</v>
      </c>
      <c r="U3929" s="217"/>
      <c r="V3929" s="85"/>
      <c r="W3929" s="85"/>
      <c r="X3929" s="85"/>
      <c r="Y3929" s="85"/>
      <c r="Z3929" s="85"/>
      <c r="AA3929" s="85"/>
      <c r="AB3929" s="86"/>
      <c r="AC3929" s="86"/>
      <c r="AD3929" s="85"/>
      <c r="AE3929" s="85"/>
      <c r="AF3929" s="85">
        <v>1</v>
      </c>
      <c r="AG3929" s="85"/>
      <c r="AH3929" s="85"/>
      <c r="AI3929" s="85"/>
      <c r="AJ3929" s="85"/>
    </row>
    <row r="3930" spans="1:36" ht="16.5" thickTop="1" thickBot="1">
      <c r="A3930" s="105">
        <f t="shared" si="893"/>
        <v>776</v>
      </c>
      <c r="B3930" s="114" t="s">
        <v>3780</v>
      </c>
      <c r="C3930" s="123">
        <v>1968</v>
      </c>
      <c r="D3930" s="107"/>
      <c r="E3930" s="114" t="s">
        <v>91</v>
      </c>
      <c r="F3930" s="107">
        <v>5</v>
      </c>
      <c r="G3930" s="107">
        <v>6</v>
      </c>
      <c r="H3930" s="111">
        <v>5018.5</v>
      </c>
      <c r="I3930" s="111">
        <v>4447.2700000000004</v>
      </c>
      <c r="J3930" s="111">
        <v>4447.2700000000004</v>
      </c>
      <c r="K3930" s="125">
        <v>221</v>
      </c>
      <c r="L3930" s="110">
        <f t="shared" si="892"/>
        <v>471580.43000000005</v>
      </c>
      <c r="M3930" s="108"/>
      <c r="N3930" s="108"/>
      <c r="O3930" s="108"/>
      <c r="P3930" s="110">
        <f>'Форма 2'!C3930-M3930-N3930-O3930</f>
        <v>471580.43000000005</v>
      </c>
      <c r="Q3930" s="111">
        <f t="shared" si="894"/>
        <v>106.03818297517354</v>
      </c>
      <c r="R3930" s="111">
        <f t="shared" si="895"/>
        <v>106.03818297517354</v>
      </c>
      <c r="S3930" s="112" t="s">
        <v>2152</v>
      </c>
      <c r="T3930" s="107" t="s">
        <v>82</v>
      </c>
      <c r="U3930" s="217"/>
      <c r="V3930" s="85"/>
      <c r="W3930" s="85"/>
      <c r="X3930" s="85"/>
      <c r="Y3930" s="85"/>
      <c r="Z3930" s="172"/>
      <c r="AA3930" s="172"/>
      <c r="AB3930" s="171"/>
      <c r="AC3930" s="154"/>
      <c r="AD3930" s="85"/>
      <c r="AE3930" s="85"/>
      <c r="AF3930" s="85"/>
      <c r="AG3930" s="166" t="s">
        <v>5105</v>
      </c>
      <c r="AH3930" s="85"/>
      <c r="AI3930" s="85"/>
      <c r="AJ3930" s="85"/>
    </row>
    <row r="3931" spans="1:36" ht="16.5" thickTop="1" thickBot="1">
      <c r="A3931" s="105">
        <f t="shared" si="893"/>
        <v>777</v>
      </c>
      <c r="B3931" s="112" t="s">
        <v>3781</v>
      </c>
      <c r="C3931" s="107">
        <v>1958</v>
      </c>
      <c r="D3931" s="107"/>
      <c r="E3931" s="114" t="s">
        <v>94</v>
      </c>
      <c r="F3931" s="107">
        <v>2</v>
      </c>
      <c r="G3931" s="107">
        <v>2</v>
      </c>
      <c r="H3931" s="111">
        <v>703.8</v>
      </c>
      <c r="I3931" s="111">
        <v>619</v>
      </c>
      <c r="J3931" s="111">
        <v>619</v>
      </c>
      <c r="K3931" s="122">
        <v>47</v>
      </c>
      <c r="L3931" s="110">
        <f t="shared" si="892"/>
        <v>913560.55199999991</v>
      </c>
      <c r="M3931" s="108"/>
      <c r="N3931" s="108"/>
      <c r="O3931" s="108"/>
      <c r="P3931" s="110">
        <f>'Форма 2'!C3931-M3931-N3931-O3931</f>
        <v>913560.55199999991</v>
      </c>
      <c r="Q3931" s="111">
        <f t="shared" si="894"/>
        <v>1475.8651890145395</v>
      </c>
      <c r="R3931" s="111">
        <f t="shared" si="895"/>
        <v>1475.8651890145395</v>
      </c>
      <c r="S3931" s="112" t="s">
        <v>2152</v>
      </c>
      <c r="T3931" s="107" t="s">
        <v>82</v>
      </c>
      <c r="U3931" s="217"/>
      <c r="V3931" s="85"/>
      <c r="W3931" s="85"/>
      <c r="X3931" s="85"/>
      <c r="Y3931" s="85"/>
      <c r="Z3931" s="85"/>
      <c r="AA3931" s="85"/>
      <c r="AB3931" s="86"/>
      <c r="AC3931" s="86"/>
      <c r="AD3931" s="85"/>
      <c r="AE3931" s="85"/>
      <c r="AF3931" s="85">
        <v>1</v>
      </c>
      <c r="AG3931" s="85"/>
      <c r="AH3931" s="85"/>
      <c r="AI3931" s="85"/>
      <c r="AJ3931" s="85"/>
    </row>
    <row r="3932" spans="1:36" ht="16.5" thickTop="1" thickBot="1">
      <c r="A3932" s="105">
        <f t="shared" si="893"/>
        <v>778</v>
      </c>
      <c r="B3932" s="112" t="s">
        <v>3782</v>
      </c>
      <c r="C3932" s="107">
        <v>1961</v>
      </c>
      <c r="D3932" s="107"/>
      <c r="E3932" s="114" t="s">
        <v>239</v>
      </c>
      <c r="F3932" s="107">
        <v>5</v>
      </c>
      <c r="G3932" s="107">
        <v>2</v>
      </c>
      <c r="H3932" s="111">
        <v>1781.8</v>
      </c>
      <c r="I3932" s="111">
        <v>1607.8</v>
      </c>
      <c r="J3932" s="111">
        <v>1607.8</v>
      </c>
      <c r="K3932" s="122">
        <v>87</v>
      </c>
      <c r="L3932" s="110">
        <f t="shared" si="892"/>
        <v>8024371.9360000007</v>
      </c>
      <c r="M3932" s="108"/>
      <c r="N3932" s="108"/>
      <c r="O3932" s="108"/>
      <c r="P3932" s="110">
        <f>'Форма 2'!C3932-M3932-N3932-O3932</f>
        <v>8024371.9360000007</v>
      </c>
      <c r="Q3932" s="111">
        <f t="shared" si="894"/>
        <v>4990.9018136584154</v>
      </c>
      <c r="R3932" s="111">
        <f t="shared" si="895"/>
        <v>4990.9018136584154</v>
      </c>
      <c r="S3932" s="112" t="s">
        <v>2152</v>
      </c>
      <c r="T3932" s="107" t="s">
        <v>82</v>
      </c>
      <c r="U3932" s="217"/>
      <c r="V3932" s="85"/>
      <c r="W3932" s="85"/>
      <c r="X3932" s="85"/>
      <c r="Y3932" s="85"/>
      <c r="Z3932" s="85"/>
      <c r="AA3932" s="85"/>
      <c r="AB3932" s="86"/>
      <c r="AC3932" s="86"/>
      <c r="AD3932" s="85">
        <v>1</v>
      </c>
      <c r="AE3932" s="85"/>
      <c r="AF3932" s="85"/>
      <c r="AG3932" s="85"/>
      <c r="AH3932" s="85"/>
      <c r="AI3932" s="85"/>
      <c r="AJ3932" s="85"/>
    </row>
    <row r="3933" spans="1:36" ht="16.5" thickTop="1" thickBot="1">
      <c r="A3933" s="105">
        <f t="shared" si="893"/>
        <v>779</v>
      </c>
      <c r="B3933" s="112" t="s">
        <v>3783</v>
      </c>
      <c r="C3933" s="107">
        <v>1962</v>
      </c>
      <c r="D3933" s="107"/>
      <c r="E3933" s="114" t="s">
        <v>94</v>
      </c>
      <c r="F3933" s="107">
        <v>5</v>
      </c>
      <c r="G3933" s="107">
        <v>4</v>
      </c>
      <c r="H3933" s="111">
        <v>4080.7</v>
      </c>
      <c r="I3933" s="111">
        <v>3781.5</v>
      </c>
      <c r="J3933" s="111">
        <v>2604.1999999999998</v>
      </c>
      <c r="K3933" s="122">
        <v>157</v>
      </c>
      <c r="L3933" s="110">
        <f t="shared" si="892"/>
        <v>18377514.063999999</v>
      </c>
      <c r="M3933" s="108"/>
      <c r="N3933" s="108"/>
      <c r="O3933" s="108"/>
      <c r="P3933" s="110">
        <f>'Форма 2'!C3933-M3933-N3933-O3933</f>
        <v>18377514.063999999</v>
      </c>
      <c r="Q3933" s="111">
        <f t="shared" si="894"/>
        <v>4859.8476964167658</v>
      </c>
      <c r="R3933" s="111">
        <f t="shared" si="895"/>
        <v>4859.8476964167658</v>
      </c>
      <c r="S3933" s="112" t="s">
        <v>2152</v>
      </c>
      <c r="T3933" s="107" t="s">
        <v>82</v>
      </c>
      <c r="U3933" s="217"/>
      <c r="V3933" s="85"/>
      <c r="W3933" s="85"/>
      <c r="X3933" s="85"/>
      <c r="Y3933" s="85"/>
      <c r="Z3933" s="85"/>
      <c r="AA3933" s="85"/>
      <c r="AB3933" s="86"/>
      <c r="AC3933" s="86"/>
      <c r="AD3933" s="85">
        <v>1</v>
      </c>
      <c r="AE3933" s="85"/>
      <c r="AF3933" s="85"/>
      <c r="AG3933" s="85"/>
      <c r="AH3933" s="85"/>
      <c r="AI3933" s="85"/>
      <c r="AJ3933" s="85"/>
    </row>
    <row r="3934" spans="1:36" ht="16.5" thickTop="1" thickBot="1">
      <c r="A3934" s="105">
        <f t="shared" si="893"/>
        <v>780</v>
      </c>
      <c r="B3934" s="112" t="s">
        <v>3784</v>
      </c>
      <c r="C3934" s="107">
        <v>1961</v>
      </c>
      <c r="D3934" s="107"/>
      <c r="E3934" s="114" t="s">
        <v>94</v>
      </c>
      <c r="F3934" s="107">
        <v>5</v>
      </c>
      <c r="G3934" s="107">
        <v>3</v>
      </c>
      <c r="H3934" s="111">
        <v>3807.9</v>
      </c>
      <c r="I3934" s="111">
        <v>3627.65</v>
      </c>
      <c r="J3934" s="111">
        <v>3627.65</v>
      </c>
      <c r="K3934" s="122">
        <v>224</v>
      </c>
      <c r="L3934" s="110">
        <f t="shared" si="892"/>
        <v>17148953.808000002</v>
      </c>
      <c r="M3934" s="108"/>
      <c r="N3934" s="108"/>
      <c r="O3934" s="108"/>
      <c r="P3934" s="110">
        <f>'Форма 2'!C3934-M3934-N3934-O3934</f>
        <v>17148953.808000002</v>
      </c>
      <c r="Q3934" s="111">
        <f t="shared" si="894"/>
        <v>4727.2900660207024</v>
      </c>
      <c r="R3934" s="111">
        <f t="shared" si="895"/>
        <v>4727.2900660207024</v>
      </c>
      <c r="S3934" s="112" t="s">
        <v>2152</v>
      </c>
      <c r="T3934" s="107" t="s">
        <v>82</v>
      </c>
      <c r="U3934" s="217"/>
      <c r="V3934" s="85"/>
      <c r="W3934" s="85"/>
      <c r="X3934" s="85"/>
      <c r="Y3934" s="85"/>
      <c r="Z3934" s="85"/>
      <c r="AA3934" s="85"/>
      <c r="AB3934" s="86"/>
      <c r="AC3934" s="86"/>
      <c r="AD3934" s="85">
        <v>1</v>
      </c>
      <c r="AE3934" s="85"/>
      <c r="AF3934" s="85"/>
      <c r="AG3934" s="85"/>
      <c r="AH3934" s="85"/>
      <c r="AI3934" s="85"/>
      <c r="AJ3934" s="85"/>
    </row>
    <row r="3935" spans="1:36" ht="16.5" thickTop="1" thickBot="1">
      <c r="A3935" s="105">
        <f t="shared" si="893"/>
        <v>781</v>
      </c>
      <c r="B3935" s="112" t="s">
        <v>3785</v>
      </c>
      <c r="C3935" s="107">
        <v>1981</v>
      </c>
      <c r="D3935" s="107"/>
      <c r="E3935" s="114" t="s">
        <v>239</v>
      </c>
      <c r="F3935" s="107">
        <v>5</v>
      </c>
      <c r="G3935" s="107">
        <v>4</v>
      </c>
      <c r="H3935" s="111">
        <v>2956.5</v>
      </c>
      <c r="I3935" s="111">
        <v>2624.5</v>
      </c>
      <c r="J3935" s="111">
        <v>2624.5</v>
      </c>
      <c r="K3935" s="122">
        <v>149</v>
      </c>
      <c r="L3935" s="110">
        <f t="shared" si="892"/>
        <v>1536226.9650000001</v>
      </c>
      <c r="M3935" s="108"/>
      <c r="N3935" s="108"/>
      <c r="O3935" s="108"/>
      <c r="P3935" s="110">
        <f>'Форма 2'!C3935-M3935-N3935-O3935</f>
        <v>1536226.9650000001</v>
      </c>
      <c r="Q3935" s="111">
        <f t="shared" si="894"/>
        <v>585.34081348828352</v>
      </c>
      <c r="R3935" s="111">
        <f t="shared" si="895"/>
        <v>585.34081348828352</v>
      </c>
      <c r="S3935" s="112" t="s">
        <v>2152</v>
      </c>
      <c r="T3935" s="107" t="s">
        <v>82</v>
      </c>
      <c r="U3935" s="217">
        <v>1</v>
      </c>
      <c r="V3935" s="85"/>
      <c r="W3935" s="85"/>
      <c r="X3935" s="85"/>
      <c r="Y3935" s="85"/>
      <c r="Z3935" s="85"/>
      <c r="AA3935" s="85"/>
      <c r="AB3935" s="86"/>
      <c r="AC3935" s="86"/>
      <c r="AD3935" s="85"/>
      <c r="AE3935" s="85"/>
      <c r="AF3935" s="85"/>
      <c r="AG3935" s="85"/>
      <c r="AH3935" s="85"/>
      <c r="AI3935" s="85"/>
      <c r="AJ3935" s="85"/>
    </row>
    <row r="3936" spans="1:36" ht="16.5" thickTop="1" thickBot="1">
      <c r="A3936" s="105">
        <f t="shared" si="893"/>
        <v>782</v>
      </c>
      <c r="B3936" s="112" t="s">
        <v>3786</v>
      </c>
      <c r="C3936" s="107">
        <v>1980</v>
      </c>
      <c r="D3936" s="107"/>
      <c r="E3936" s="114" t="s">
        <v>239</v>
      </c>
      <c r="F3936" s="107">
        <v>5</v>
      </c>
      <c r="G3936" s="107">
        <v>4</v>
      </c>
      <c r="H3936" s="111">
        <v>2942.4</v>
      </c>
      <c r="I3936" s="111">
        <v>2641.8</v>
      </c>
      <c r="J3936" s="111">
        <v>2641.8</v>
      </c>
      <c r="K3936" s="122">
        <v>131</v>
      </c>
      <c r="L3936" s="110">
        <f t="shared" si="892"/>
        <v>1528900.4640000002</v>
      </c>
      <c r="M3936" s="108"/>
      <c r="N3936" s="108"/>
      <c r="O3936" s="108"/>
      <c r="P3936" s="110">
        <f>'Форма 2'!C3936-M3936-N3936-O3936</f>
        <v>1528900.4640000002</v>
      </c>
      <c r="Q3936" s="111">
        <f t="shared" si="894"/>
        <v>578.73437201907791</v>
      </c>
      <c r="R3936" s="111">
        <f t="shared" si="895"/>
        <v>578.73437201907791</v>
      </c>
      <c r="S3936" s="112" t="s">
        <v>2152</v>
      </c>
      <c r="T3936" s="107" t="s">
        <v>92</v>
      </c>
      <c r="U3936" s="217">
        <v>1</v>
      </c>
      <c r="V3936" s="85"/>
      <c r="W3936" s="85"/>
      <c r="X3936" s="85"/>
      <c r="Y3936" s="85"/>
      <c r="Z3936" s="85"/>
      <c r="AA3936" s="85"/>
      <c r="AB3936" s="86"/>
      <c r="AC3936" s="86"/>
      <c r="AD3936" s="85"/>
      <c r="AE3936" s="85"/>
      <c r="AF3936" s="85"/>
      <c r="AG3936" s="85"/>
      <c r="AH3936" s="85"/>
      <c r="AI3936" s="85"/>
      <c r="AJ3936" s="85"/>
    </row>
    <row r="3937" spans="1:36" ht="16.5" thickTop="1" thickBot="1">
      <c r="A3937" s="105">
        <f t="shared" si="893"/>
        <v>783</v>
      </c>
      <c r="B3937" s="112" t="s">
        <v>3787</v>
      </c>
      <c r="C3937" s="107">
        <v>1963</v>
      </c>
      <c r="D3937" s="107"/>
      <c r="E3937" s="114" t="s">
        <v>94</v>
      </c>
      <c r="F3937" s="107">
        <v>4</v>
      </c>
      <c r="G3937" s="107">
        <v>2</v>
      </c>
      <c r="H3937" s="111">
        <v>1259.7</v>
      </c>
      <c r="I3937" s="111">
        <v>1026.5999999999999</v>
      </c>
      <c r="J3937" s="111">
        <v>1026.5999999999999</v>
      </c>
      <c r="K3937" s="122">
        <v>57</v>
      </c>
      <c r="L3937" s="110">
        <f t="shared" si="892"/>
        <v>5673084.1440000003</v>
      </c>
      <c r="M3937" s="108"/>
      <c r="N3937" s="108"/>
      <c r="O3937" s="108"/>
      <c r="P3937" s="110">
        <f>'Форма 2'!C3937-M3937-N3937-O3937</f>
        <v>5673084.1440000003</v>
      </c>
      <c r="Q3937" s="111">
        <f t="shared" si="894"/>
        <v>5526.0901461133844</v>
      </c>
      <c r="R3937" s="111">
        <f t="shared" si="895"/>
        <v>5526.0901461133844</v>
      </c>
      <c r="S3937" s="112" t="s">
        <v>2152</v>
      </c>
      <c r="T3937" s="107" t="s">
        <v>82</v>
      </c>
      <c r="U3937" s="217"/>
      <c r="V3937" s="85"/>
      <c r="W3937" s="85"/>
      <c r="X3937" s="85"/>
      <c r="Y3937" s="85"/>
      <c r="Z3937" s="85"/>
      <c r="AA3937" s="85"/>
      <c r="AB3937" s="86"/>
      <c r="AC3937" s="86"/>
      <c r="AD3937" s="85">
        <v>1</v>
      </c>
      <c r="AE3937" s="85"/>
      <c r="AF3937" s="85"/>
      <c r="AG3937" s="85"/>
      <c r="AH3937" s="85"/>
      <c r="AI3937" s="85"/>
      <c r="AJ3937" s="85"/>
    </row>
    <row r="3938" spans="1:36" ht="16.5" thickTop="1" thickBot="1">
      <c r="A3938" s="105">
        <f t="shared" si="893"/>
        <v>784</v>
      </c>
      <c r="B3938" s="112" t="s">
        <v>3788</v>
      </c>
      <c r="C3938" s="107">
        <v>1977</v>
      </c>
      <c r="D3938" s="107"/>
      <c r="E3938" s="114" t="s">
        <v>239</v>
      </c>
      <c r="F3938" s="107">
        <v>9</v>
      </c>
      <c r="G3938" s="107">
        <v>2</v>
      </c>
      <c r="H3938" s="111">
        <v>4483.1000000000004</v>
      </c>
      <c r="I3938" s="111">
        <v>3869.5</v>
      </c>
      <c r="J3938" s="111">
        <v>3869.5</v>
      </c>
      <c r="K3938" s="122">
        <v>194</v>
      </c>
      <c r="L3938" s="110">
        <f t="shared" si="892"/>
        <v>18163503.805</v>
      </c>
      <c r="M3938" s="108"/>
      <c r="N3938" s="108"/>
      <c r="O3938" s="108"/>
      <c r="P3938" s="110">
        <f>'Форма 2'!C3938-M3938-N3938-O3938</f>
        <v>18163503.805</v>
      </c>
      <c r="Q3938" s="111">
        <f t="shared" si="894"/>
        <v>4694.0182982297456</v>
      </c>
      <c r="R3938" s="111">
        <f t="shared" si="895"/>
        <v>4694.0182982297456</v>
      </c>
      <c r="S3938" s="112" t="s">
        <v>2152</v>
      </c>
      <c r="T3938" s="107" t="s">
        <v>82</v>
      </c>
      <c r="U3938" s="217"/>
      <c r="V3938" s="85"/>
      <c r="W3938" s="85"/>
      <c r="X3938" s="85"/>
      <c r="Y3938" s="85"/>
      <c r="Z3938" s="85"/>
      <c r="AA3938" s="85"/>
      <c r="AB3938" s="86"/>
      <c r="AC3938" s="86"/>
      <c r="AD3938" s="85"/>
      <c r="AE3938" s="85">
        <v>1</v>
      </c>
      <c r="AF3938" s="85">
        <v>1</v>
      </c>
      <c r="AG3938" s="85"/>
      <c r="AH3938" s="85"/>
      <c r="AI3938" s="85"/>
      <c r="AJ3938" s="85"/>
    </row>
    <row r="3939" spans="1:36" ht="16.5" thickTop="1" thickBot="1">
      <c r="A3939" s="105">
        <f t="shared" si="893"/>
        <v>785</v>
      </c>
      <c r="B3939" s="112" t="s">
        <v>3789</v>
      </c>
      <c r="C3939" s="107">
        <v>1963</v>
      </c>
      <c r="D3939" s="107"/>
      <c r="E3939" s="114" t="s">
        <v>94</v>
      </c>
      <c r="F3939" s="107">
        <v>3</v>
      </c>
      <c r="G3939" s="107">
        <v>2</v>
      </c>
      <c r="H3939" s="111">
        <v>1039.7</v>
      </c>
      <c r="I3939" s="111">
        <v>967.3</v>
      </c>
      <c r="J3939" s="111">
        <v>967.3</v>
      </c>
      <c r="K3939" s="122">
        <v>49</v>
      </c>
      <c r="L3939" s="110">
        <f t="shared" si="892"/>
        <v>9936818.3829999994</v>
      </c>
      <c r="M3939" s="108"/>
      <c r="N3939" s="108"/>
      <c r="O3939" s="108"/>
      <c r="P3939" s="110">
        <f>'Форма 2'!C3939-M3939-N3939-O3939</f>
        <v>9936818.3829999994</v>
      </c>
      <c r="Q3939" s="111">
        <f t="shared" si="894"/>
        <v>10272.736878941383</v>
      </c>
      <c r="R3939" s="111">
        <f t="shared" si="895"/>
        <v>10272.736878941383</v>
      </c>
      <c r="S3939" s="112" t="s">
        <v>2152</v>
      </c>
      <c r="T3939" s="107" t="s">
        <v>82</v>
      </c>
      <c r="U3939" s="217"/>
      <c r="V3939" s="85"/>
      <c r="W3939" s="85"/>
      <c r="X3939" s="85"/>
      <c r="Y3939" s="85"/>
      <c r="Z3939" s="85"/>
      <c r="AA3939" s="85"/>
      <c r="AB3939" s="86"/>
      <c r="AC3939" s="86"/>
      <c r="AD3939" s="85">
        <v>1</v>
      </c>
      <c r="AE3939" s="85"/>
      <c r="AF3939" s="85"/>
      <c r="AG3939" s="85"/>
      <c r="AH3939" s="85"/>
      <c r="AI3939" s="85"/>
      <c r="AJ3939" s="85"/>
    </row>
    <row r="3940" spans="1:36" ht="16.5" thickTop="1" thickBot="1">
      <c r="A3940" s="105">
        <f t="shared" si="893"/>
        <v>786</v>
      </c>
      <c r="B3940" s="112" t="s">
        <v>3790</v>
      </c>
      <c r="C3940" s="107">
        <v>1977</v>
      </c>
      <c r="D3940" s="107"/>
      <c r="E3940" s="114" t="s">
        <v>239</v>
      </c>
      <c r="F3940" s="107">
        <v>9</v>
      </c>
      <c r="G3940" s="107">
        <v>4</v>
      </c>
      <c r="H3940" s="111">
        <v>8829.7000000000007</v>
      </c>
      <c r="I3940" s="111">
        <v>7594.9</v>
      </c>
      <c r="J3940" s="111">
        <v>7594.9</v>
      </c>
      <c r="K3940" s="122">
        <v>364</v>
      </c>
      <c r="L3940" s="110">
        <f t="shared" si="892"/>
        <v>54032995.962000005</v>
      </c>
      <c r="M3940" s="108"/>
      <c r="N3940" s="108"/>
      <c r="O3940" s="108"/>
      <c r="P3940" s="110">
        <f>'Форма 2'!C3940-M3940-N3940-O3940</f>
        <v>54032995.962000005</v>
      </c>
      <c r="Q3940" s="111">
        <f t="shared" si="894"/>
        <v>7114.3788544944646</v>
      </c>
      <c r="R3940" s="111">
        <f t="shared" si="895"/>
        <v>7114.3788544944646</v>
      </c>
      <c r="S3940" s="112" t="s">
        <v>2152</v>
      </c>
      <c r="T3940" s="107" t="s">
        <v>82</v>
      </c>
      <c r="U3940" s="217"/>
      <c r="V3940" s="85"/>
      <c r="W3940" s="85"/>
      <c r="X3940" s="85"/>
      <c r="Y3940" s="85"/>
      <c r="Z3940" s="85"/>
      <c r="AA3940" s="85"/>
      <c r="AB3940" s="86"/>
      <c r="AC3940" s="86"/>
      <c r="AD3940" s="85">
        <v>1</v>
      </c>
      <c r="AE3940" s="85">
        <v>1</v>
      </c>
      <c r="AF3940" s="85">
        <v>1</v>
      </c>
      <c r="AG3940" s="85"/>
      <c r="AH3940" s="85"/>
      <c r="AI3940" s="85"/>
      <c r="AJ3940" s="85"/>
    </row>
    <row r="3941" spans="1:36" ht="16.5" thickTop="1" thickBot="1">
      <c r="A3941" s="105">
        <f t="shared" si="893"/>
        <v>787</v>
      </c>
      <c r="B3941" s="112" t="s">
        <v>3791</v>
      </c>
      <c r="C3941" s="107">
        <v>1977</v>
      </c>
      <c r="D3941" s="107"/>
      <c r="E3941" s="114" t="s">
        <v>239</v>
      </c>
      <c r="F3941" s="107">
        <v>9</v>
      </c>
      <c r="G3941" s="107">
        <v>2</v>
      </c>
      <c r="H3941" s="111">
        <v>4483.3999999999996</v>
      </c>
      <c r="I3941" s="111">
        <v>3874.4</v>
      </c>
      <c r="J3941" s="111">
        <v>3874.4</v>
      </c>
      <c r="K3941" s="122">
        <v>172</v>
      </c>
      <c r="L3941" s="110">
        <f t="shared" si="892"/>
        <v>27435986.963999998</v>
      </c>
      <c r="M3941" s="108"/>
      <c r="N3941" s="108"/>
      <c r="O3941" s="108"/>
      <c r="P3941" s="110">
        <f>'Форма 2'!C3941-M3941-N3941-O3941</f>
        <v>27435986.963999998</v>
      </c>
      <c r="Q3941" s="111">
        <f t="shared" si="894"/>
        <v>7081.3511676646704</v>
      </c>
      <c r="R3941" s="111">
        <f t="shared" si="895"/>
        <v>7081.3511676646704</v>
      </c>
      <c r="S3941" s="112" t="s">
        <v>2152</v>
      </c>
      <c r="T3941" s="107" t="s">
        <v>82</v>
      </c>
      <c r="U3941" s="217"/>
      <c r="V3941" s="85"/>
      <c r="W3941" s="85"/>
      <c r="X3941" s="85"/>
      <c r="Y3941" s="85"/>
      <c r="Z3941" s="85"/>
      <c r="AA3941" s="85"/>
      <c r="AB3941" s="86"/>
      <c r="AC3941" s="86"/>
      <c r="AD3941" s="85">
        <v>1</v>
      </c>
      <c r="AE3941" s="85">
        <v>1</v>
      </c>
      <c r="AF3941" s="85">
        <v>1</v>
      </c>
      <c r="AG3941" s="85"/>
      <c r="AH3941" s="85"/>
      <c r="AI3941" s="85"/>
      <c r="AJ3941" s="85"/>
    </row>
    <row r="3942" spans="1:36" ht="16.5" thickTop="1" thickBot="1">
      <c r="A3942" s="105">
        <f t="shared" si="893"/>
        <v>788</v>
      </c>
      <c r="B3942" s="112" t="s">
        <v>3792</v>
      </c>
      <c r="C3942" s="107">
        <v>1976</v>
      </c>
      <c r="D3942" s="107"/>
      <c r="E3942" s="114" t="s">
        <v>239</v>
      </c>
      <c r="F3942" s="107">
        <v>9</v>
      </c>
      <c r="G3942" s="107">
        <v>2</v>
      </c>
      <c r="H3942" s="111">
        <v>4026</v>
      </c>
      <c r="I3942" s="111">
        <v>2645</v>
      </c>
      <c r="J3942" s="111">
        <v>2645</v>
      </c>
      <c r="K3942" s="122">
        <v>135</v>
      </c>
      <c r="L3942" s="110">
        <f t="shared" si="892"/>
        <v>24636945.960000001</v>
      </c>
      <c r="M3942" s="108"/>
      <c r="N3942" s="108"/>
      <c r="O3942" s="108"/>
      <c r="P3942" s="110">
        <f>'Форма 2'!C3942-M3942-N3942-O3942</f>
        <v>24636945.960000001</v>
      </c>
      <c r="Q3942" s="111">
        <f t="shared" si="894"/>
        <v>9314.5353345935728</v>
      </c>
      <c r="R3942" s="111">
        <f t="shared" si="895"/>
        <v>9314.5353345935728</v>
      </c>
      <c r="S3942" s="112" t="s">
        <v>2152</v>
      </c>
      <c r="T3942" s="107" t="s">
        <v>82</v>
      </c>
      <c r="U3942" s="217"/>
      <c r="V3942" s="85"/>
      <c r="W3942" s="85"/>
      <c r="X3942" s="85"/>
      <c r="Y3942" s="85"/>
      <c r="Z3942" s="85"/>
      <c r="AA3942" s="85"/>
      <c r="AB3942" s="86"/>
      <c r="AC3942" s="86"/>
      <c r="AD3942" s="85">
        <v>1</v>
      </c>
      <c r="AE3942" s="85">
        <v>1</v>
      </c>
      <c r="AF3942" s="85">
        <v>1</v>
      </c>
      <c r="AG3942" s="85"/>
      <c r="AH3942" s="85"/>
      <c r="AI3942" s="85"/>
      <c r="AJ3942" s="85"/>
    </row>
    <row r="3943" spans="1:36" ht="16.5" thickTop="1" thickBot="1">
      <c r="A3943" s="105">
        <f t="shared" si="893"/>
        <v>789</v>
      </c>
      <c r="B3943" s="112" t="s">
        <v>3793</v>
      </c>
      <c r="C3943" s="107">
        <v>1977</v>
      </c>
      <c r="D3943" s="107">
        <v>2010</v>
      </c>
      <c r="E3943" s="114" t="s">
        <v>94</v>
      </c>
      <c r="F3943" s="107">
        <v>5</v>
      </c>
      <c r="G3943" s="107">
        <v>4</v>
      </c>
      <c r="H3943" s="111">
        <v>2947</v>
      </c>
      <c r="I3943" s="111">
        <v>2829</v>
      </c>
      <c r="J3943" s="111">
        <v>2829</v>
      </c>
      <c r="K3943" s="122">
        <v>117</v>
      </c>
      <c r="L3943" s="110">
        <f t="shared" ref="L3943:L4006" si="896">SUM(M3943:P3943)</f>
        <v>1531290.67</v>
      </c>
      <c r="M3943" s="108"/>
      <c r="N3943" s="108"/>
      <c r="O3943" s="108"/>
      <c r="P3943" s="110">
        <f>'Форма 2'!C3943-M3943-N3943-O3943</f>
        <v>1531290.67</v>
      </c>
      <c r="Q3943" s="111">
        <f t="shared" si="894"/>
        <v>541.28337575114881</v>
      </c>
      <c r="R3943" s="111">
        <f t="shared" si="895"/>
        <v>541.28337575114881</v>
      </c>
      <c r="S3943" s="112" t="s">
        <v>2152</v>
      </c>
      <c r="T3943" s="107" t="s">
        <v>92</v>
      </c>
      <c r="U3943" s="217">
        <v>1</v>
      </c>
      <c r="V3943" s="85"/>
      <c r="W3943" s="85"/>
      <c r="X3943" s="85"/>
      <c r="Y3943" s="85"/>
      <c r="Z3943" s="85"/>
      <c r="AA3943" s="85"/>
      <c r="AB3943" s="86"/>
      <c r="AC3943" s="86"/>
      <c r="AD3943" s="85"/>
      <c r="AE3943" s="85"/>
      <c r="AF3943" s="85"/>
      <c r="AG3943" s="85"/>
      <c r="AH3943" s="85"/>
      <c r="AI3943" s="85"/>
      <c r="AJ3943" s="85"/>
    </row>
    <row r="3944" spans="1:36" ht="16.5" thickTop="1" thickBot="1">
      <c r="A3944" s="105">
        <f t="shared" si="893"/>
        <v>790</v>
      </c>
      <c r="B3944" s="112" t="s">
        <v>3794</v>
      </c>
      <c r="C3944" s="107">
        <v>1977</v>
      </c>
      <c r="D3944" s="107">
        <v>2010</v>
      </c>
      <c r="E3944" s="114" t="s">
        <v>94</v>
      </c>
      <c r="F3944" s="107">
        <v>5</v>
      </c>
      <c r="G3944" s="107">
        <v>4</v>
      </c>
      <c r="H3944" s="111">
        <v>3133.1</v>
      </c>
      <c r="I3944" s="111">
        <v>2781</v>
      </c>
      <c r="J3944" s="111">
        <v>2781</v>
      </c>
      <c r="K3944" s="122">
        <v>116</v>
      </c>
      <c r="L3944" s="110">
        <f t="shared" si="896"/>
        <v>1627990.091</v>
      </c>
      <c r="M3944" s="108"/>
      <c r="N3944" s="108"/>
      <c r="O3944" s="108"/>
      <c r="P3944" s="110">
        <f>'Форма 2'!C3944-M3944-N3944-O3944</f>
        <v>1627990.091</v>
      </c>
      <c r="Q3944" s="111">
        <f t="shared" si="894"/>
        <v>585.39737180870191</v>
      </c>
      <c r="R3944" s="111">
        <f t="shared" si="895"/>
        <v>585.39737180870191</v>
      </c>
      <c r="S3944" s="112" t="s">
        <v>2152</v>
      </c>
      <c r="T3944" s="107" t="s">
        <v>92</v>
      </c>
      <c r="U3944" s="217">
        <v>1</v>
      </c>
      <c r="V3944" s="85"/>
      <c r="W3944" s="85"/>
      <c r="X3944" s="85"/>
      <c r="Y3944" s="85"/>
      <c r="Z3944" s="85"/>
      <c r="AA3944" s="85"/>
      <c r="AB3944" s="86"/>
      <c r="AC3944" s="86"/>
      <c r="AD3944" s="85"/>
      <c r="AE3944" s="85"/>
      <c r="AF3944" s="85"/>
      <c r="AG3944" s="85"/>
      <c r="AH3944" s="85"/>
      <c r="AI3944" s="85"/>
      <c r="AJ3944" s="85"/>
    </row>
    <row r="3945" spans="1:36" ht="16.5" thickTop="1" thickBot="1">
      <c r="A3945" s="105">
        <f t="shared" si="893"/>
        <v>791</v>
      </c>
      <c r="B3945" s="112" t="s">
        <v>746</v>
      </c>
      <c r="C3945" s="107">
        <v>1989</v>
      </c>
      <c r="D3945" s="107"/>
      <c r="E3945" s="114" t="s">
        <v>212</v>
      </c>
      <c r="F3945" s="107">
        <v>9</v>
      </c>
      <c r="G3945" s="107">
        <v>5</v>
      </c>
      <c r="H3945" s="111">
        <v>14966.4</v>
      </c>
      <c r="I3945" s="111">
        <v>12748</v>
      </c>
      <c r="J3945" s="111">
        <v>12311.4</v>
      </c>
      <c r="K3945" s="122">
        <v>613</v>
      </c>
      <c r="L3945" s="110">
        <f t="shared" si="896"/>
        <v>15004713.983999999</v>
      </c>
      <c r="M3945" s="108"/>
      <c r="N3945" s="108"/>
      <c r="O3945" s="108"/>
      <c r="P3945" s="110">
        <f>'Форма 2'!C3945-M3945-N3945-O3945</f>
        <v>15004713.983999999</v>
      </c>
      <c r="Q3945" s="111">
        <f t="shared" si="894"/>
        <v>1177.0249438343269</v>
      </c>
      <c r="R3945" s="111">
        <f t="shared" si="895"/>
        <v>1177.0249438343269</v>
      </c>
      <c r="S3945" s="112" t="s">
        <v>2152</v>
      </c>
      <c r="T3945" s="107" t="s">
        <v>92</v>
      </c>
      <c r="U3945" s="217">
        <v>1</v>
      </c>
      <c r="V3945" s="85"/>
      <c r="W3945" s="85"/>
      <c r="X3945" s="85"/>
      <c r="Y3945" s="85"/>
      <c r="Z3945" s="85"/>
      <c r="AA3945" s="85"/>
      <c r="AB3945" s="86"/>
      <c r="AC3945" s="86"/>
      <c r="AD3945" s="85"/>
      <c r="AE3945" s="85"/>
      <c r="AF3945" s="85"/>
      <c r="AG3945" s="85"/>
      <c r="AH3945" s="85"/>
      <c r="AI3945" s="85"/>
      <c r="AJ3945" s="85"/>
    </row>
    <row r="3946" spans="1:36" ht="16.5" thickTop="1" thickBot="1">
      <c r="A3946" s="105">
        <f t="shared" si="893"/>
        <v>792</v>
      </c>
      <c r="B3946" s="112" t="s">
        <v>3795</v>
      </c>
      <c r="C3946" s="107">
        <v>1960</v>
      </c>
      <c r="D3946" s="107"/>
      <c r="E3946" s="114" t="s">
        <v>94</v>
      </c>
      <c r="F3946" s="107">
        <v>5</v>
      </c>
      <c r="G3946" s="107">
        <v>2</v>
      </c>
      <c r="H3946" s="111">
        <v>1597</v>
      </c>
      <c r="I3946" s="111">
        <v>1559.6999999999998</v>
      </c>
      <c r="J3946" s="111">
        <v>1277.5999999999999</v>
      </c>
      <c r="K3946" s="122">
        <v>37</v>
      </c>
      <c r="L3946" s="110">
        <f t="shared" si="896"/>
        <v>7192121.4400000004</v>
      </c>
      <c r="M3946" s="108"/>
      <c r="N3946" s="108"/>
      <c r="O3946" s="108"/>
      <c r="P3946" s="110">
        <f>'Форма 2'!C3946-M3946-N3946-O3946</f>
        <v>7192121.4400000004</v>
      </c>
      <c r="Q3946" s="111">
        <f t="shared" si="894"/>
        <v>4611.2210296851963</v>
      </c>
      <c r="R3946" s="111">
        <f t="shared" si="895"/>
        <v>4611.2210296851963</v>
      </c>
      <c r="S3946" s="112" t="s">
        <v>2152</v>
      </c>
      <c r="T3946" s="107" t="s">
        <v>82</v>
      </c>
      <c r="U3946" s="217"/>
      <c r="V3946" s="85"/>
      <c r="W3946" s="85"/>
      <c r="X3946" s="85"/>
      <c r="Y3946" s="85"/>
      <c r="Z3946" s="85"/>
      <c r="AA3946" s="85"/>
      <c r="AB3946" s="86"/>
      <c r="AC3946" s="86"/>
      <c r="AD3946" s="85">
        <v>1</v>
      </c>
      <c r="AE3946" s="85"/>
      <c r="AF3946" s="85"/>
      <c r="AG3946" s="85"/>
      <c r="AH3946" s="85"/>
      <c r="AI3946" s="85"/>
      <c r="AJ3946" s="85"/>
    </row>
    <row r="3947" spans="1:36" ht="16.5" thickTop="1" thickBot="1">
      <c r="A3947" s="105">
        <f t="shared" si="893"/>
        <v>793</v>
      </c>
      <c r="B3947" s="112" t="s">
        <v>3796</v>
      </c>
      <c r="C3947" s="107">
        <v>1960</v>
      </c>
      <c r="D3947" s="107"/>
      <c r="E3947" s="114" t="s">
        <v>94</v>
      </c>
      <c r="F3947" s="107">
        <v>5</v>
      </c>
      <c r="G3947" s="107">
        <v>3</v>
      </c>
      <c r="H3947" s="111">
        <v>2572.8000000000002</v>
      </c>
      <c r="I3947" s="111">
        <v>2249.4</v>
      </c>
      <c r="J3947" s="111">
        <v>2067.3000000000002</v>
      </c>
      <c r="K3947" s="122">
        <v>83</v>
      </c>
      <c r="L3947" s="110">
        <f t="shared" si="896"/>
        <v>11586656.256000003</v>
      </c>
      <c r="M3947" s="108"/>
      <c r="N3947" s="108"/>
      <c r="O3947" s="108"/>
      <c r="P3947" s="110">
        <f>'Форма 2'!C3947-M3947-N3947-O3947</f>
        <v>11586656.256000003</v>
      </c>
      <c r="Q3947" s="111">
        <f t="shared" si="894"/>
        <v>5150.9986022939465</v>
      </c>
      <c r="R3947" s="111">
        <f t="shared" si="895"/>
        <v>5150.9986022939465</v>
      </c>
      <c r="S3947" s="112" t="s">
        <v>2152</v>
      </c>
      <c r="T3947" s="107" t="s">
        <v>82</v>
      </c>
      <c r="U3947" s="217"/>
      <c r="V3947" s="85"/>
      <c r="W3947" s="85"/>
      <c r="X3947" s="85"/>
      <c r="Y3947" s="85"/>
      <c r="Z3947" s="85"/>
      <c r="AA3947" s="85"/>
      <c r="AB3947" s="86"/>
      <c r="AC3947" s="86"/>
      <c r="AD3947" s="85">
        <v>1</v>
      </c>
      <c r="AE3947" s="85"/>
      <c r="AF3947" s="85"/>
      <c r="AG3947" s="85"/>
      <c r="AH3947" s="85"/>
      <c r="AI3947" s="85"/>
      <c r="AJ3947" s="85"/>
    </row>
    <row r="3948" spans="1:36" ht="16.5" thickTop="1" thickBot="1">
      <c r="A3948" s="105">
        <f t="shared" si="893"/>
        <v>794</v>
      </c>
      <c r="B3948" s="112" t="s">
        <v>3797</v>
      </c>
      <c r="C3948" s="107">
        <v>1960</v>
      </c>
      <c r="D3948" s="107">
        <v>2008</v>
      </c>
      <c r="E3948" s="114" t="s">
        <v>94</v>
      </c>
      <c r="F3948" s="107">
        <v>5</v>
      </c>
      <c r="G3948" s="107">
        <v>5</v>
      </c>
      <c r="H3948" s="111">
        <v>4769.1000000000004</v>
      </c>
      <c r="I3948" s="111">
        <v>4755.8</v>
      </c>
      <c r="J3948" s="111">
        <v>3822.7</v>
      </c>
      <c r="K3948" s="122">
        <v>114</v>
      </c>
      <c r="L3948" s="110">
        <f t="shared" si="896"/>
        <v>21477737.232000005</v>
      </c>
      <c r="M3948" s="108"/>
      <c r="N3948" s="108"/>
      <c r="O3948" s="108"/>
      <c r="P3948" s="110">
        <f>'Форма 2'!C3948-M3948-N3948-O3948</f>
        <v>21477737.232000005</v>
      </c>
      <c r="Q3948" s="111">
        <f t="shared" si="894"/>
        <v>4516.1144774801305</v>
      </c>
      <c r="R3948" s="111">
        <f t="shared" si="895"/>
        <v>4516.1144774801305</v>
      </c>
      <c r="S3948" s="112" t="s">
        <v>2152</v>
      </c>
      <c r="T3948" s="107" t="s">
        <v>82</v>
      </c>
      <c r="U3948" s="217"/>
      <c r="V3948" s="85"/>
      <c r="W3948" s="85"/>
      <c r="X3948" s="85"/>
      <c r="Y3948" s="85"/>
      <c r="Z3948" s="85"/>
      <c r="AA3948" s="85"/>
      <c r="AB3948" s="86"/>
      <c r="AC3948" s="86"/>
      <c r="AD3948" s="85">
        <v>1</v>
      </c>
      <c r="AE3948" s="85"/>
      <c r="AF3948" s="85"/>
      <c r="AG3948" s="85"/>
      <c r="AH3948" s="85"/>
      <c r="AI3948" s="85"/>
      <c r="AJ3948" s="85"/>
    </row>
    <row r="3949" spans="1:36" ht="16.5" thickTop="1" thickBot="1">
      <c r="A3949" s="105">
        <f t="shared" si="893"/>
        <v>795</v>
      </c>
      <c r="B3949" s="112" t="s">
        <v>3798</v>
      </c>
      <c r="C3949" s="107">
        <v>1966</v>
      </c>
      <c r="D3949" s="107"/>
      <c r="E3949" s="114" t="s">
        <v>94</v>
      </c>
      <c r="F3949" s="107">
        <v>5</v>
      </c>
      <c r="G3949" s="107">
        <v>4</v>
      </c>
      <c r="H3949" s="111">
        <v>3184.3</v>
      </c>
      <c r="I3949" s="111">
        <v>3114.5</v>
      </c>
      <c r="J3949" s="111">
        <v>3012.2</v>
      </c>
      <c r="K3949" s="122">
        <v>133</v>
      </c>
      <c r="L3949" s="110">
        <f t="shared" si="896"/>
        <v>14340558.736000001</v>
      </c>
      <c r="M3949" s="108"/>
      <c r="N3949" s="108"/>
      <c r="O3949" s="108"/>
      <c r="P3949" s="110">
        <f>'Форма 2'!C3949-M3949-N3949-O3949</f>
        <v>14340558.736000001</v>
      </c>
      <c r="Q3949" s="111">
        <f t="shared" si="894"/>
        <v>4604.4497466688081</v>
      </c>
      <c r="R3949" s="111">
        <f t="shared" si="895"/>
        <v>4604.4497466688081</v>
      </c>
      <c r="S3949" s="112" t="s">
        <v>2152</v>
      </c>
      <c r="T3949" s="107" t="s">
        <v>92</v>
      </c>
      <c r="U3949" s="217"/>
      <c r="V3949" s="85"/>
      <c r="W3949" s="85"/>
      <c r="X3949" s="85"/>
      <c r="Y3949" s="85"/>
      <c r="Z3949" s="85"/>
      <c r="AA3949" s="85"/>
      <c r="AB3949" s="86"/>
      <c r="AC3949" s="86"/>
      <c r="AD3949" s="85">
        <v>1</v>
      </c>
      <c r="AE3949" s="85"/>
      <c r="AF3949" s="85"/>
      <c r="AG3949" s="85"/>
      <c r="AH3949" s="85"/>
      <c r="AI3949" s="85"/>
      <c r="AJ3949" s="85"/>
    </row>
    <row r="3950" spans="1:36" ht="16.5" thickTop="1" thickBot="1">
      <c r="A3950" s="105">
        <f t="shared" si="893"/>
        <v>796</v>
      </c>
      <c r="B3950" s="112" t="s">
        <v>3799</v>
      </c>
      <c r="C3950" s="107">
        <v>1960</v>
      </c>
      <c r="D3950" s="107"/>
      <c r="E3950" s="114" t="s">
        <v>94</v>
      </c>
      <c r="F3950" s="107">
        <v>5</v>
      </c>
      <c r="G3950" s="107">
        <v>2</v>
      </c>
      <c r="H3950" s="111">
        <v>1829.9</v>
      </c>
      <c r="I3950" s="111">
        <v>1369.3</v>
      </c>
      <c r="J3950" s="111">
        <v>1369.3</v>
      </c>
      <c r="K3950" s="122">
        <v>57</v>
      </c>
      <c r="L3950" s="110">
        <f t="shared" si="896"/>
        <v>8934230.5639999993</v>
      </c>
      <c r="M3950" s="108"/>
      <c r="N3950" s="108">
        <v>4070947.74</v>
      </c>
      <c r="O3950" s="108">
        <v>2882312.06</v>
      </c>
      <c r="P3950" s="110">
        <f>'Форма 2'!C3950-M3950-N3950-O3950</f>
        <v>1980970.763999999</v>
      </c>
      <c r="Q3950" s="111">
        <f t="shared" si="894"/>
        <v>6524.6699510698891</v>
      </c>
      <c r="R3950" s="111">
        <f t="shared" si="895"/>
        <v>6524.6699510698891</v>
      </c>
      <c r="S3950" s="112" t="s">
        <v>2152</v>
      </c>
      <c r="T3950" s="107" t="s">
        <v>82</v>
      </c>
      <c r="U3950" s="217"/>
      <c r="V3950" s="85"/>
      <c r="W3950" s="85"/>
      <c r="X3950" s="85"/>
      <c r="Y3950" s="85"/>
      <c r="Z3950" s="85"/>
      <c r="AA3950" s="85"/>
      <c r="AB3950" s="86"/>
      <c r="AC3950" s="86"/>
      <c r="AD3950" s="85"/>
      <c r="AE3950" s="85">
        <v>1</v>
      </c>
      <c r="AF3950" s="85"/>
      <c r="AG3950" s="85"/>
      <c r="AH3950" s="85"/>
      <c r="AI3950" s="85"/>
      <c r="AJ3950" s="85"/>
    </row>
    <row r="3951" spans="1:36" ht="16.5" thickTop="1" thickBot="1">
      <c r="A3951" s="105">
        <f t="shared" si="893"/>
        <v>797</v>
      </c>
      <c r="B3951" s="112" t="s">
        <v>3800</v>
      </c>
      <c r="C3951" s="107">
        <v>1960</v>
      </c>
      <c r="D3951" s="107"/>
      <c r="E3951" s="114" t="s">
        <v>94</v>
      </c>
      <c r="F3951" s="107">
        <v>5</v>
      </c>
      <c r="G3951" s="107">
        <v>2</v>
      </c>
      <c r="H3951" s="111">
        <v>1739.7</v>
      </c>
      <c r="I3951" s="111">
        <v>1420.5</v>
      </c>
      <c r="J3951" s="111">
        <v>1292.655</v>
      </c>
      <c r="K3951" s="122">
        <v>57</v>
      </c>
      <c r="L3951" s="110">
        <f t="shared" si="896"/>
        <v>8493841.6919999998</v>
      </c>
      <c r="M3951" s="108"/>
      <c r="N3951" s="108"/>
      <c r="O3951" s="108"/>
      <c r="P3951" s="110">
        <f>'Форма 2'!C3951-M3951-N3951-O3951</f>
        <v>8493841.6919999998</v>
      </c>
      <c r="Q3951" s="111">
        <f t="shared" si="894"/>
        <v>5979.4732080253434</v>
      </c>
      <c r="R3951" s="111">
        <f t="shared" si="895"/>
        <v>5979.4732080253434</v>
      </c>
      <c r="S3951" s="112" t="s">
        <v>2152</v>
      </c>
      <c r="T3951" s="107" t="s">
        <v>82</v>
      </c>
      <c r="U3951" s="217"/>
      <c r="V3951" s="85"/>
      <c r="W3951" s="85"/>
      <c r="X3951" s="85"/>
      <c r="Y3951" s="85"/>
      <c r="Z3951" s="85"/>
      <c r="AA3951" s="85"/>
      <c r="AB3951" s="86"/>
      <c r="AC3951" s="86"/>
      <c r="AD3951" s="85"/>
      <c r="AE3951" s="85">
        <v>1</v>
      </c>
      <c r="AF3951" s="85"/>
      <c r="AG3951" s="85"/>
      <c r="AH3951" s="85"/>
      <c r="AI3951" s="85"/>
      <c r="AJ3951" s="85"/>
    </row>
    <row r="3952" spans="1:36" ht="16.5" thickTop="1" thickBot="1">
      <c r="A3952" s="105">
        <f t="shared" si="893"/>
        <v>798</v>
      </c>
      <c r="B3952" s="112" t="s">
        <v>3801</v>
      </c>
      <c r="C3952" s="107">
        <v>1964</v>
      </c>
      <c r="D3952" s="107"/>
      <c r="E3952" s="114" t="s">
        <v>94</v>
      </c>
      <c r="F3952" s="107">
        <v>5</v>
      </c>
      <c r="G3952" s="107">
        <v>2</v>
      </c>
      <c r="H3952" s="111">
        <v>1605</v>
      </c>
      <c r="I3952" s="111">
        <v>1586.6</v>
      </c>
      <c r="J3952" s="111">
        <v>1284.8</v>
      </c>
      <c r="K3952" s="122">
        <v>46</v>
      </c>
      <c r="L3952" s="110">
        <f t="shared" si="896"/>
        <v>7228149.6000000006</v>
      </c>
      <c r="M3952" s="108"/>
      <c r="N3952" s="108"/>
      <c r="O3952" s="108"/>
      <c r="P3952" s="110">
        <f>'Форма 2'!C3952-M3952-N3952-O3952</f>
        <v>7228149.6000000006</v>
      </c>
      <c r="Q3952" s="111">
        <f t="shared" si="894"/>
        <v>4555.747888566747</v>
      </c>
      <c r="R3952" s="111">
        <f t="shared" si="895"/>
        <v>4555.747888566747</v>
      </c>
      <c r="S3952" s="112" t="s">
        <v>2152</v>
      </c>
      <c r="T3952" s="107" t="s">
        <v>82</v>
      </c>
      <c r="U3952" s="217"/>
      <c r="V3952" s="85"/>
      <c r="W3952" s="85"/>
      <c r="X3952" s="85"/>
      <c r="Y3952" s="85"/>
      <c r="Z3952" s="85"/>
      <c r="AA3952" s="85"/>
      <c r="AB3952" s="86"/>
      <c r="AC3952" s="86"/>
      <c r="AD3952" s="85">
        <v>1</v>
      </c>
      <c r="AE3952" s="85"/>
      <c r="AF3952" s="85"/>
      <c r="AG3952" s="85"/>
      <c r="AH3952" s="85"/>
      <c r="AI3952" s="85"/>
      <c r="AJ3952" s="85"/>
    </row>
    <row r="3953" spans="1:36" ht="16.5" thickTop="1" thickBot="1">
      <c r="A3953" s="105">
        <f t="shared" si="893"/>
        <v>799</v>
      </c>
      <c r="B3953" s="112" t="s">
        <v>3802</v>
      </c>
      <c r="C3953" s="107">
        <v>1964</v>
      </c>
      <c r="D3953" s="107"/>
      <c r="E3953" s="114" t="s">
        <v>94</v>
      </c>
      <c r="F3953" s="107">
        <v>5</v>
      </c>
      <c r="G3953" s="107">
        <v>2</v>
      </c>
      <c r="H3953" s="111">
        <v>1676.6</v>
      </c>
      <c r="I3953" s="111">
        <v>1496.35</v>
      </c>
      <c r="J3953" s="111">
        <v>1399.55</v>
      </c>
      <c r="K3953" s="122">
        <v>58</v>
      </c>
      <c r="L3953" s="110">
        <f t="shared" si="896"/>
        <v>7550601.6320000002</v>
      </c>
      <c r="M3953" s="108"/>
      <c r="N3953" s="108"/>
      <c r="O3953" s="108"/>
      <c r="P3953" s="110">
        <f>'Форма 2'!C3953-M3953-N3953-O3953</f>
        <v>7550601.6320000002</v>
      </c>
      <c r="Q3953" s="111">
        <f t="shared" si="894"/>
        <v>5046.0130530958668</v>
      </c>
      <c r="R3953" s="111">
        <f t="shared" si="895"/>
        <v>5046.0130530958668</v>
      </c>
      <c r="S3953" s="112" t="s">
        <v>2152</v>
      </c>
      <c r="T3953" s="107" t="s">
        <v>82</v>
      </c>
      <c r="U3953" s="217"/>
      <c r="V3953" s="85"/>
      <c r="W3953" s="85"/>
      <c r="X3953" s="85"/>
      <c r="Y3953" s="85"/>
      <c r="Z3953" s="85"/>
      <c r="AA3953" s="85"/>
      <c r="AB3953" s="86"/>
      <c r="AC3953" s="86"/>
      <c r="AD3953" s="85">
        <v>1</v>
      </c>
      <c r="AE3953" s="85"/>
      <c r="AF3953" s="85"/>
      <c r="AG3953" s="85"/>
      <c r="AH3953" s="85"/>
      <c r="AI3953" s="85"/>
      <c r="AJ3953" s="85"/>
    </row>
    <row r="3954" spans="1:36" ht="16.5" thickTop="1" thickBot="1">
      <c r="A3954" s="105">
        <f t="shared" si="893"/>
        <v>800</v>
      </c>
      <c r="B3954" s="112" t="s">
        <v>3803</v>
      </c>
      <c r="C3954" s="107">
        <v>1964</v>
      </c>
      <c r="D3954" s="107"/>
      <c r="E3954" s="114" t="s">
        <v>94</v>
      </c>
      <c r="F3954" s="107">
        <v>5</v>
      </c>
      <c r="G3954" s="107">
        <v>5</v>
      </c>
      <c r="H3954" s="111">
        <v>4181.8</v>
      </c>
      <c r="I3954" s="111">
        <v>4001.55</v>
      </c>
      <c r="J3954" s="111">
        <v>4001.55</v>
      </c>
      <c r="K3954" s="122">
        <v>158</v>
      </c>
      <c r="L3954" s="110">
        <f t="shared" si="896"/>
        <v>18832819.936000004</v>
      </c>
      <c r="M3954" s="108"/>
      <c r="N3954" s="108"/>
      <c r="O3954" s="108"/>
      <c r="P3954" s="110">
        <f>'Форма 2'!C3954-M3954-N3954-O3954</f>
        <v>18832819.936000004</v>
      </c>
      <c r="Q3954" s="111">
        <f t="shared" si="894"/>
        <v>4706.3812612612619</v>
      </c>
      <c r="R3954" s="111">
        <f t="shared" si="895"/>
        <v>4706.3812612612619</v>
      </c>
      <c r="S3954" s="112" t="s">
        <v>2152</v>
      </c>
      <c r="T3954" s="107" t="s">
        <v>82</v>
      </c>
      <c r="U3954" s="217"/>
      <c r="V3954" s="85"/>
      <c r="W3954" s="85"/>
      <c r="X3954" s="85"/>
      <c r="Y3954" s="85"/>
      <c r="Z3954" s="85"/>
      <c r="AA3954" s="85"/>
      <c r="AB3954" s="86"/>
      <c r="AC3954" s="86"/>
      <c r="AD3954" s="85">
        <v>1</v>
      </c>
      <c r="AE3954" s="85"/>
      <c r="AF3954" s="85"/>
      <c r="AG3954" s="85"/>
      <c r="AH3954" s="85"/>
      <c r="AI3954" s="85"/>
      <c r="AJ3954" s="85"/>
    </row>
    <row r="3955" spans="1:36" ht="16.5" thickTop="1" thickBot="1">
      <c r="A3955" s="105">
        <f t="shared" ref="A3955:A4018" si="897">A3954+1</f>
        <v>801</v>
      </c>
      <c r="B3955" s="112" t="s">
        <v>3804</v>
      </c>
      <c r="C3955" s="107">
        <v>1963</v>
      </c>
      <c r="D3955" s="107"/>
      <c r="E3955" s="114" t="s">
        <v>239</v>
      </c>
      <c r="F3955" s="107">
        <v>5</v>
      </c>
      <c r="G3955" s="107">
        <v>4</v>
      </c>
      <c r="H3955" s="111">
        <v>3661</v>
      </c>
      <c r="I3955" s="111">
        <v>3296.3999999999996</v>
      </c>
      <c r="J3955" s="111">
        <v>2567.1</v>
      </c>
      <c r="K3955" s="122">
        <v>142</v>
      </c>
      <c r="L3955" s="110">
        <f t="shared" si="896"/>
        <v>1902292.21</v>
      </c>
      <c r="M3955" s="108"/>
      <c r="N3955" s="108"/>
      <c r="O3955" s="108"/>
      <c r="P3955" s="110">
        <f>'Форма 2'!C3955-M3955-N3955-O3955</f>
        <v>1902292.21</v>
      </c>
      <c r="Q3955" s="111">
        <f t="shared" si="894"/>
        <v>577.08172855236023</v>
      </c>
      <c r="R3955" s="111">
        <f t="shared" si="895"/>
        <v>577.08172855236023</v>
      </c>
      <c r="S3955" s="112" t="s">
        <v>2152</v>
      </c>
      <c r="T3955" s="107" t="s">
        <v>82</v>
      </c>
      <c r="U3955" s="217">
        <v>1</v>
      </c>
      <c r="V3955" s="85"/>
      <c r="W3955" s="85"/>
      <c r="X3955" s="85"/>
      <c r="Y3955" s="85"/>
      <c r="Z3955" s="85"/>
      <c r="AA3955" s="85"/>
      <c r="AB3955" s="86"/>
      <c r="AC3955" s="86"/>
      <c r="AD3955" s="85"/>
      <c r="AE3955" s="85"/>
      <c r="AF3955" s="85"/>
      <c r="AG3955" s="85"/>
      <c r="AH3955" s="85"/>
      <c r="AI3955" s="85"/>
      <c r="AJ3955" s="85"/>
    </row>
    <row r="3956" spans="1:36" ht="16.5" thickTop="1" thickBot="1">
      <c r="A3956" s="105">
        <f t="shared" si="897"/>
        <v>802</v>
      </c>
      <c r="B3956" s="112" t="s">
        <v>3805</v>
      </c>
      <c r="C3956" s="107">
        <v>1993</v>
      </c>
      <c r="D3956" s="107"/>
      <c r="E3956" s="114" t="s">
        <v>239</v>
      </c>
      <c r="F3956" s="107">
        <v>5</v>
      </c>
      <c r="G3956" s="107">
        <v>6</v>
      </c>
      <c r="H3956" s="111">
        <v>3855.6</v>
      </c>
      <c r="I3956" s="111">
        <v>2593.9</v>
      </c>
      <c r="J3956" s="111">
        <v>2593.9</v>
      </c>
      <c r="K3956" s="122">
        <v>218</v>
      </c>
      <c r="L3956" s="110">
        <f t="shared" si="896"/>
        <v>2003408.3160000001</v>
      </c>
      <c r="M3956" s="108"/>
      <c r="N3956" s="108"/>
      <c r="O3956" s="108"/>
      <c r="P3956" s="110">
        <f>'Форма 2'!C3956-M3956-N3956-O3956</f>
        <v>2003408.3160000001</v>
      </c>
      <c r="Q3956" s="111">
        <f t="shared" si="894"/>
        <v>772.35372065229967</v>
      </c>
      <c r="R3956" s="111">
        <f t="shared" si="895"/>
        <v>772.35372065229967</v>
      </c>
      <c r="S3956" s="112" t="s">
        <v>2152</v>
      </c>
      <c r="T3956" s="107" t="s">
        <v>82</v>
      </c>
      <c r="U3956" s="217">
        <v>1</v>
      </c>
      <c r="V3956" s="85"/>
      <c r="W3956" s="85"/>
      <c r="X3956" s="85"/>
      <c r="Y3956" s="85"/>
      <c r="Z3956" s="85"/>
      <c r="AA3956" s="85"/>
      <c r="AB3956" s="86"/>
      <c r="AC3956" s="86"/>
      <c r="AD3956" s="85"/>
      <c r="AE3956" s="85"/>
      <c r="AF3956" s="85"/>
      <c r="AG3956" s="85"/>
      <c r="AH3956" s="85"/>
      <c r="AI3956" s="85"/>
      <c r="AJ3956" s="85"/>
    </row>
    <row r="3957" spans="1:36" ht="16.5" thickTop="1" thickBot="1">
      <c r="A3957" s="105">
        <f t="shared" si="897"/>
        <v>803</v>
      </c>
      <c r="B3957" s="112" t="s">
        <v>3806</v>
      </c>
      <c r="C3957" s="107">
        <v>1958</v>
      </c>
      <c r="D3957" s="107"/>
      <c r="E3957" s="114" t="s">
        <v>94</v>
      </c>
      <c r="F3957" s="107">
        <v>2</v>
      </c>
      <c r="G3957" s="107">
        <v>2</v>
      </c>
      <c r="H3957" s="111">
        <v>856.2</v>
      </c>
      <c r="I3957" s="111">
        <v>748.1</v>
      </c>
      <c r="J3957" s="111">
        <v>748.1</v>
      </c>
      <c r="K3957" s="122">
        <v>34</v>
      </c>
      <c r="L3957" s="110">
        <f t="shared" si="896"/>
        <v>1111381.848</v>
      </c>
      <c r="M3957" s="108"/>
      <c r="N3957" s="108"/>
      <c r="O3957" s="108"/>
      <c r="P3957" s="110">
        <f>'Форма 2'!C3957-M3957-N3957-O3957</f>
        <v>1111381.848</v>
      </c>
      <c r="Q3957" s="111">
        <f t="shared" si="894"/>
        <v>1485.6059991979682</v>
      </c>
      <c r="R3957" s="111">
        <f t="shared" si="895"/>
        <v>1485.6059991979682</v>
      </c>
      <c r="S3957" s="112" t="s">
        <v>2152</v>
      </c>
      <c r="T3957" s="107" t="s">
        <v>82</v>
      </c>
      <c r="U3957" s="217"/>
      <c r="V3957" s="85"/>
      <c r="W3957" s="85"/>
      <c r="X3957" s="85"/>
      <c r="Y3957" s="85"/>
      <c r="Z3957" s="85"/>
      <c r="AA3957" s="85"/>
      <c r="AB3957" s="86"/>
      <c r="AC3957" s="86"/>
      <c r="AD3957" s="85"/>
      <c r="AE3957" s="85"/>
      <c r="AF3957" s="85">
        <v>1</v>
      </c>
      <c r="AG3957" s="85"/>
      <c r="AH3957" s="85"/>
      <c r="AI3957" s="85"/>
      <c r="AJ3957" s="85"/>
    </row>
    <row r="3958" spans="1:36" ht="16.5" thickTop="1" thickBot="1">
      <c r="A3958" s="105">
        <f t="shared" si="897"/>
        <v>804</v>
      </c>
      <c r="B3958" s="112" t="s">
        <v>3807</v>
      </c>
      <c r="C3958" s="107">
        <v>1977</v>
      </c>
      <c r="D3958" s="107"/>
      <c r="E3958" s="114" t="s">
        <v>239</v>
      </c>
      <c r="F3958" s="107">
        <v>5</v>
      </c>
      <c r="G3958" s="107">
        <v>6</v>
      </c>
      <c r="H3958" s="111">
        <v>4892.6000000000004</v>
      </c>
      <c r="I3958" s="111">
        <v>4399.3</v>
      </c>
      <c r="J3958" s="111">
        <v>4399.3</v>
      </c>
      <c r="K3958" s="122">
        <v>256</v>
      </c>
      <c r="L3958" s="110">
        <f t="shared" si="896"/>
        <v>2542243.8860000004</v>
      </c>
      <c r="M3958" s="108"/>
      <c r="N3958" s="108"/>
      <c r="O3958" s="108"/>
      <c r="P3958" s="110">
        <f>'Форма 2'!C3958-M3958-N3958-O3958</f>
        <v>2542243.8860000004</v>
      </c>
      <c r="Q3958" s="111">
        <f t="shared" si="894"/>
        <v>577.87463596481268</v>
      </c>
      <c r="R3958" s="111">
        <f t="shared" si="895"/>
        <v>577.87463596481268</v>
      </c>
      <c r="S3958" s="112" t="s">
        <v>2152</v>
      </c>
      <c r="T3958" s="107" t="s">
        <v>92</v>
      </c>
      <c r="U3958" s="217">
        <v>1</v>
      </c>
      <c r="V3958" s="85"/>
      <c r="W3958" s="85"/>
      <c r="X3958" s="85"/>
      <c r="Y3958" s="85"/>
      <c r="Z3958" s="85"/>
      <c r="AA3958" s="85"/>
      <c r="AB3958" s="86"/>
      <c r="AC3958" s="86"/>
      <c r="AD3958" s="85"/>
      <c r="AE3958" s="85"/>
      <c r="AF3958" s="85"/>
      <c r="AG3958" s="85"/>
      <c r="AH3958" s="85"/>
      <c r="AI3958" s="85"/>
      <c r="AJ3958" s="85"/>
    </row>
    <row r="3959" spans="1:36" ht="16.5" thickTop="1" thickBot="1">
      <c r="A3959" s="105">
        <f t="shared" si="897"/>
        <v>805</v>
      </c>
      <c r="B3959" s="112" t="s">
        <v>3808</v>
      </c>
      <c r="C3959" s="107">
        <v>1957</v>
      </c>
      <c r="D3959" s="107"/>
      <c r="E3959" s="114" t="s">
        <v>94</v>
      </c>
      <c r="F3959" s="107">
        <v>2</v>
      </c>
      <c r="G3959" s="107">
        <v>2</v>
      </c>
      <c r="H3959" s="111">
        <v>820.8</v>
      </c>
      <c r="I3959" s="111">
        <v>723.2</v>
      </c>
      <c r="J3959" s="111">
        <v>723.2</v>
      </c>
      <c r="K3959" s="122">
        <v>52</v>
      </c>
      <c r="L3959" s="110">
        <f t="shared" si="896"/>
        <v>1065431.2319999998</v>
      </c>
      <c r="M3959" s="108"/>
      <c r="N3959" s="108"/>
      <c r="O3959" s="108"/>
      <c r="P3959" s="110">
        <f>'Форма 2'!C3959-M3959-N3959-O3959</f>
        <v>1065431.2319999998</v>
      </c>
      <c r="Q3959" s="111">
        <f t="shared" si="894"/>
        <v>1473.2179646017696</v>
      </c>
      <c r="R3959" s="111">
        <f t="shared" si="895"/>
        <v>1473.2179646017696</v>
      </c>
      <c r="S3959" s="112" t="s">
        <v>2152</v>
      </c>
      <c r="T3959" s="107" t="s">
        <v>82</v>
      </c>
      <c r="U3959" s="217"/>
      <c r="V3959" s="85"/>
      <c r="W3959" s="85"/>
      <c r="X3959" s="85"/>
      <c r="Y3959" s="85"/>
      <c r="Z3959" s="85"/>
      <c r="AA3959" s="85"/>
      <c r="AB3959" s="86"/>
      <c r="AC3959" s="86"/>
      <c r="AD3959" s="85"/>
      <c r="AE3959" s="85"/>
      <c r="AF3959" s="85">
        <v>1</v>
      </c>
      <c r="AG3959" s="85"/>
      <c r="AH3959" s="85"/>
      <c r="AI3959" s="85"/>
      <c r="AJ3959" s="85"/>
    </row>
    <row r="3960" spans="1:36" ht="16.5" thickTop="1" thickBot="1">
      <c r="A3960" s="105">
        <f t="shared" si="897"/>
        <v>806</v>
      </c>
      <c r="B3960" s="112" t="s">
        <v>1810</v>
      </c>
      <c r="C3960" s="107">
        <v>2001</v>
      </c>
      <c r="D3960" s="107"/>
      <c r="E3960" s="114" t="s">
        <v>94</v>
      </c>
      <c r="F3960" s="107">
        <v>16</v>
      </c>
      <c r="G3960" s="107">
        <v>1</v>
      </c>
      <c r="H3960" s="111">
        <v>8429.7000000000007</v>
      </c>
      <c r="I3960" s="111">
        <v>7160.7</v>
      </c>
      <c r="J3960" s="111">
        <v>6357.7</v>
      </c>
      <c r="K3960" s="122">
        <v>125</v>
      </c>
      <c r="L3960" s="110">
        <f t="shared" si="896"/>
        <v>32412196.500000004</v>
      </c>
      <c r="M3960" s="108"/>
      <c r="N3960" s="108"/>
      <c r="O3960" s="108"/>
      <c r="P3960" s="110">
        <f>'Форма 2'!C3960-M3960-N3960-O3960</f>
        <v>32412196.500000004</v>
      </c>
      <c r="Q3960" s="111">
        <f t="shared" si="894"/>
        <v>4526.4005613976296</v>
      </c>
      <c r="R3960" s="111">
        <f t="shared" si="895"/>
        <v>4526.4005613976296</v>
      </c>
      <c r="S3960" s="112" t="s">
        <v>2152</v>
      </c>
      <c r="T3960" s="107" t="s">
        <v>92</v>
      </c>
      <c r="U3960" s="217"/>
      <c r="V3960" s="85"/>
      <c r="W3960" s="85"/>
      <c r="X3960" s="85"/>
      <c r="Y3960" s="85"/>
      <c r="Z3960" s="85"/>
      <c r="AA3960" s="85"/>
      <c r="AB3960" s="86"/>
      <c r="AC3960" s="86"/>
      <c r="AD3960" s="85"/>
      <c r="AE3960" s="85">
        <v>1</v>
      </c>
      <c r="AF3960" s="85">
        <v>1</v>
      </c>
      <c r="AG3960" s="85"/>
      <c r="AH3960" s="85"/>
      <c r="AI3960" s="85"/>
      <c r="AJ3960" s="85"/>
    </row>
    <row r="3961" spans="1:36" ht="16.5" thickTop="1" thickBot="1">
      <c r="A3961" s="105">
        <f t="shared" si="897"/>
        <v>807</v>
      </c>
      <c r="B3961" s="112" t="s">
        <v>1811</v>
      </c>
      <c r="C3961" s="107">
        <v>1999</v>
      </c>
      <c r="D3961" s="107"/>
      <c r="E3961" s="114" t="s">
        <v>94</v>
      </c>
      <c r="F3961" s="107">
        <v>16</v>
      </c>
      <c r="G3961" s="107">
        <v>1</v>
      </c>
      <c r="H3961" s="111">
        <v>7685.5</v>
      </c>
      <c r="I3961" s="111">
        <v>7669.25</v>
      </c>
      <c r="J3961" s="111">
        <v>6413.1</v>
      </c>
      <c r="K3961" s="122">
        <v>466</v>
      </c>
      <c r="L3961" s="110">
        <f t="shared" si="896"/>
        <v>29550747.5</v>
      </c>
      <c r="M3961" s="108"/>
      <c r="N3961" s="108"/>
      <c r="O3961" s="108"/>
      <c r="P3961" s="110">
        <f>'Форма 2'!C3961-M3961-N3961-O3961</f>
        <v>29550747.5</v>
      </c>
      <c r="Q3961" s="111">
        <f t="shared" si="894"/>
        <v>3853.1469830817878</v>
      </c>
      <c r="R3961" s="111">
        <f t="shared" si="895"/>
        <v>3853.1469830817878</v>
      </c>
      <c r="S3961" s="112" t="s">
        <v>2152</v>
      </c>
      <c r="T3961" s="107" t="s">
        <v>92</v>
      </c>
      <c r="U3961" s="217"/>
      <c r="V3961" s="85"/>
      <c r="W3961" s="85"/>
      <c r="X3961" s="85"/>
      <c r="Y3961" s="85"/>
      <c r="Z3961" s="85"/>
      <c r="AA3961" s="85"/>
      <c r="AB3961" s="86"/>
      <c r="AC3961" s="86"/>
      <c r="AD3961" s="85"/>
      <c r="AE3961" s="85">
        <v>1</v>
      </c>
      <c r="AF3961" s="85">
        <v>1</v>
      </c>
      <c r="AG3961" s="85"/>
      <c r="AH3961" s="85"/>
      <c r="AI3961" s="85"/>
      <c r="AJ3961" s="85"/>
    </row>
    <row r="3962" spans="1:36" ht="16.5" thickTop="1" thickBot="1">
      <c r="A3962" s="105">
        <f t="shared" si="897"/>
        <v>808</v>
      </c>
      <c r="B3962" s="112" t="s">
        <v>1812</v>
      </c>
      <c r="C3962" s="107">
        <v>1987</v>
      </c>
      <c r="D3962" s="107"/>
      <c r="E3962" s="114" t="s">
        <v>94</v>
      </c>
      <c r="F3962" s="107">
        <v>17</v>
      </c>
      <c r="G3962" s="107">
        <v>1</v>
      </c>
      <c r="H3962" s="111">
        <v>6656.2</v>
      </c>
      <c r="I3962" s="111">
        <v>6641.71</v>
      </c>
      <c r="J3962" s="111">
        <v>6103.51</v>
      </c>
      <c r="K3962" s="122">
        <v>212</v>
      </c>
      <c r="L3962" s="110">
        <f t="shared" si="896"/>
        <v>33441006.291999999</v>
      </c>
      <c r="M3962" s="108"/>
      <c r="N3962" s="108"/>
      <c r="O3962" s="108"/>
      <c r="P3962" s="110">
        <f>'Форма 2'!C3962-M3962-N3962-O3962</f>
        <v>33441006.291999999</v>
      </c>
      <c r="Q3962" s="111">
        <f t="shared" si="894"/>
        <v>5034.9994642945867</v>
      </c>
      <c r="R3962" s="111">
        <f t="shared" si="895"/>
        <v>5034.9994642945867</v>
      </c>
      <c r="S3962" s="112" t="s">
        <v>2152</v>
      </c>
      <c r="T3962" s="107" t="s">
        <v>82</v>
      </c>
      <c r="U3962" s="217"/>
      <c r="V3962" s="85"/>
      <c r="W3962" s="85"/>
      <c r="X3962" s="85"/>
      <c r="Y3962" s="85"/>
      <c r="Z3962" s="85"/>
      <c r="AA3962" s="85"/>
      <c r="AB3962" s="168">
        <v>2</v>
      </c>
      <c r="AC3962" s="86">
        <f>3986842.05+4317624</f>
        <v>8304466.0499999998</v>
      </c>
      <c r="AD3962" s="85"/>
      <c r="AE3962" s="85">
        <v>1</v>
      </c>
      <c r="AF3962" s="85">
        <v>1</v>
      </c>
      <c r="AG3962" s="85"/>
      <c r="AH3962" s="85"/>
      <c r="AI3962" s="85"/>
      <c r="AJ3962" s="85"/>
    </row>
    <row r="3963" spans="1:36" ht="16.5" thickTop="1" thickBot="1">
      <c r="A3963" s="105">
        <f t="shared" si="897"/>
        <v>809</v>
      </c>
      <c r="B3963" s="112" t="s">
        <v>1813</v>
      </c>
      <c r="C3963" s="107">
        <v>1987</v>
      </c>
      <c r="D3963" s="107"/>
      <c r="E3963" s="114" t="s">
        <v>94</v>
      </c>
      <c r="F3963" s="107">
        <v>17</v>
      </c>
      <c r="G3963" s="107">
        <v>1</v>
      </c>
      <c r="H3963" s="111">
        <v>6937.02</v>
      </c>
      <c r="I3963" s="111">
        <v>6733</v>
      </c>
      <c r="J3963" s="111">
        <v>6035</v>
      </c>
      <c r="K3963" s="122">
        <v>246</v>
      </c>
      <c r="L3963" s="110">
        <f t="shared" si="896"/>
        <v>26197031.698200002</v>
      </c>
      <c r="M3963" s="108"/>
      <c r="N3963" s="108"/>
      <c r="O3963" s="108"/>
      <c r="P3963" s="110">
        <f>'Форма 2'!C3963-M3963-N3963-O3963</f>
        <v>26197031.698200002</v>
      </c>
      <c r="Q3963" s="111">
        <f t="shared" si="894"/>
        <v>3890.8408878954406</v>
      </c>
      <c r="R3963" s="111">
        <f t="shared" si="895"/>
        <v>3890.8408878954406</v>
      </c>
      <c r="S3963" s="112" t="s">
        <v>2152</v>
      </c>
      <c r="T3963" s="107" t="s">
        <v>92</v>
      </c>
      <c r="U3963" s="217"/>
      <c r="V3963" s="85"/>
      <c r="W3963" s="85"/>
      <c r="X3963" s="85"/>
      <c r="Y3963" s="85"/>
      <c r="Z3963" s="85"/>
      <c r="AA3963" s="85"/>
      <c r="AB3963" s="86"/>
      <c r="AC3963" s="86"/>
      <c r="AD3963" s="85"/>
      <c r="AE3963" s="85">
        <v>1</v>
      </c>
      <c r="AF3963" s="85">
        <v>1</v>
      </c>
      <c r="AG3963" s="85"/>
      <c r="AH3963" s="85"/>
      <c r="AI3963" s="85"/>
      <c r="AJ3963" s="85"/>
    </row>
    <row r="3964" spans="1:36" ht="16.5" thickTop="1" thickBot="1">
      <c r="A3964" s="105">
        <f t="shared" si="897"/>
        <v>810</v>
      </c>
      <c r="B3964" s="112" t="s">
        <v>3809</v>
      </c>
      <c r="C3964" s="107">
        <v>1982</v>
      </c>
      <c r="D3964" s="107"/>
      <c r="E3964" s="114" t="s">
        <v>94</v>
      </c>
      <c r="F3964" s="107">
        <v>2</v>
      </c>
      <c r="G3964" s="107">
        <v>3</v>
      </c>
      <c r="H3964" s="111">
        <v>996.2</v>
      </c>
      <c r="I3964" s="111">
        <v>913.1</v>
      </c>
      <c r="J3964" s="111">
        <v>913.1</v>
      </c>
      <c r="K3964" s="122">
        <v>32</v>
      </c>
      <c r="L3964" s="110">
        <f t="shared" si="896"/>
        <v>1293107.4480000001</v>
      </c>
      <c r="M3964" s="108"/>
      <c r="N3964" s="108"/>
      <c r="O3964" s="108"/>
      <c r="P3964" s="110">
        <f>'Форма 2'!C3964-M3964-N3964-O3964</f>
        <v>1293107.4480000001</v>
      </c>
      <c r="Q3964" s="111">
        <f t="shared" si="894"/>
        <v>1416.1728704413538</v>
      </c>
      <c r="R3964" s="111">
        <f t="shared" si="895"/>
        <v>1416.1728704413538</v>
      </c>
      <c r="S3964" s="112" t="s">
        <v>2152</v>
      </c>
      <c r="T3964" s="105" t="s">
        <v>120</v>
      </c>
      <c r="U3964" s="217"/>
      <c r="V3964" s="85"/>
      <c r="W3964" s="85"/>
      <c r="X3964" s="85"/>
      <c r="Y3964" s="85"/>
      <c r="Z3964" s="85"/>
      <c r="AA3964" s="85"/>
      <c r="AB3964" s="86"/>
      <c r="AC3964" s="86"/>
      <c r="AD3964" s="85"/>
      <c r="AE3964" s="85"/>
      <c r="AF3964" s="85">
        <v>1</v>
      </c>
      <c r="AG3964" s="85"/>
      <c r="AH3964" s="85"/>
      <c r="AI3964" s="85"/>
      <c r="AJ3964" s="85"/>
    </row>
    <row r="3965" spans="1:36" ht="16.5" thickTop="1" thickBot="1">
      <c r="A3965" s="105">
        <f t="shared" si="897"/>
        <v>811</v>
      </c>
      <c r="B3965" s="112" t="s">
        <v>3810</v>
      </c>
      <c r="C3965" s="107">
        <v>1994</v>
      </c>
      <c r="D3965" s="107"/>
      <c r="E3965" s="114" t="s">
        <v>91</v>
      </c>
      <c r="F3965" s="107">
        <v>10</v>
      </c>
      <c r="G3965" s="107">
        <v>3</v>
      </c>
      <c r="H3965" s="111">
        <v>11175.5</v>
      </c>
      <c r="I3965" s="108">
        <v>10479.200000000001</v>
      </c>
      <c r="J3965" s="111">
        <v>7072.6</v>
      </c>
      <c r="K3965" s="122"/>
      <c r="L3965" s="110">
        <f t="shared" si="896"/>
        <v>11790950.399999999</v>
      </c>
      <c r="M3965" s="108"/>
      <c r="N3965" s="108"/>
      <c r="O3965" s="108"/>
      <c r="P3965" s="110">
        <f>'Форма 2'!C3965-M3965-N3965-O3965</f>
        <v>11790950.399999999</v>
      </c>
      <c r="Q3965" s="111">
        <f t="shared" si="894"/>
        <v>1125.1765783647604</v>
      </c>
      <c r="R3965" s="111">
        <f t="shared" si="895"/>
        <v>1125.1765783647604</v>
      </c>
      <c r="S3965" s="112" t="s">
        <v>2152</v>
      </c>
      <c r="T3965" s="107" t="s">
        <v>92</v>
      </c>
      <c r="U3965" s="217"/>
      <c r="V3965" s="85"/>
      <c r="W3965" s="85"/>
      <c r="X3965" s="85"/>
      <c r="Y3965" s="85"/>
      <c r="Z3965" s="172"/>
      <c r="AA3965" s="172"/>
      <c r="AB3965" s="177">
        <v>3</v>
      </c>
      <c r="AC3965" s="154">
        <f>3930316.8*AB3965</f>
        <v>11790950.399999999</v>
      </c>
      <c r="AD3965" s="85"/>
      <c r="AE3965" s="85"/>
      <c r="AF3965" s="85"/>
      <c r="AG3965" s="166"/>
      <c r="AH3965" s="85"/>
      <c r="AI3965" s="85"/>
      <c r="AJ3965" s="85"/>
    </row>
    <row r="3966" spans="1:36" ht="16.5" thickTop="1" thickBot="1">
      <c r="A3966" s="105">
        <f t="shared" si="897"/>
        <v>812</v>
      </c>
      <c r="B3966" s="112" t="s">
        <v>3811</v>
      </c>
      <c r="C3966" s="107">
        <v>2008</v>
      </c>
      <c r="D3966" s="107"/>
      <c r="E3966" s="114" t="s">
        <v>94</v>
      </c>
      <c r="F3966" s="107">
        <v>4</v>
      </c>
      <c r="G3966" s="107">
        <v>1</v>
      </c>
      <c r="H3966" s="111">
        <v>1479</v>
      </c>
      <c r="I3966" s="111">
        <v>865.95</v>
      </c>
      <c r="J3966" s="111">
        <v>865.95</v>
      </c>
      <c r="K3966" s="122">
        <v>24</v>
      </c>
      <c r="L3966" s="110">
        <f t="shared" si="896"/>
        <v>768503.19000000006</v>
      </c>
      <c r="M3966" s="108"/>
      <c r="N3966" s="108"/>
      <c r="O3966" s="108"/>
      <c r="P3966" s="110">
        <f>'Форма 2'!C3966-M3966-N3966-O3966</f>
        <v>768503.19000000006</v>
      </c>
      <c r="Q3966" s="111">
        <f t="shared" si="894"/>
        <v>887.46831803221892</v>
      </c>
      <c r="R3966" s="111">
        <f t="shared" si="895"/>
        <v>887.46831803221892</v>
      </c>
      <c r="S3966" s="112" t="s">
        <v>2152</v>
      </c>
      <c r="T3966" s="107" t="s">
        <v>82</v>
      </c>
      <c r="U3966" s="217">
        <v>1</v>
      </c>
      <c r="V3966" s="85"/>
      <c r="W3966" s="85"/>
      <c r="X3966" s="85"/>
      <c r="Y3966" s="85"/>
      <c r="Z3966" s="85"/>
      <c r="AA3966" s="85"/>
      <c r="AB3966" s="86"/>
      <c r="AC3966" s="86"/>
      <c r="AD3966" s="85"/>
      <c r="AE3966" s="85"/>
      <c r="AF3966" s="85"/>
      <c r="AG3966" s="85"/>
      <c r="AH3966" s="85"/>
      <c r="AI3966" s="85"/>
      <c r="AJ3966" s="85"/>
    </row>
    <row r="3967" spans="1:36" ht="16.5" thickTop="1" thickBot="1">
      <c r="A3967" s="105">
        <f t="shared" si="897"/>
        <v>813</v>
      </c>
      <c r="B3967" s="112" t="s">
        <v>3812</v>
      </c>
      <c r="C3967" s="107">
        <v>2009</v>
      </c>
      <c r="D3967" s="107"/>
      <c r="E3967" s="114" t="s">
        <v>94</v>
      </c>
      <c r="F3967" s="107">
        <v>4</v>
      </c>
      <c r="G3967" s="107">
        <v>1</v>
      </c>
      <c r="H3967" s="111">
        <v>1479</v>
      </c>
      <c r="I3967" s="111">
        <v>865.95</v>
      </c>
      <c r="J3967" s="111">
        <v>865.95</v>
      </c>
      <c r="K3967" s="122">
        <v>36</v>
      </c>
      <c r="L3967" s="110">
        <f t="shared" si="896"/>
        <v>768503.19000000006</v>
      </c>
      <c r="M3967" s="108"/>
      <c r="N3967" s="108"/>
      <c r="O3967" s="108"/>
      <c r="P3967" s="110">
        <f>'Форма 2'!C3967-M3967-N3967-O3967</f>
        <v>768503.19000000006</v>
      </c>
      <c r="Q3967" s="111">
        <f t="shared" si="894"/>
        <v>887.46831803221892</v>
      </c>
      <c r="R3967" s="111">
        <f t="shared" si="895"/>
        <v>887.46831803221892</v>
      </c>
      <c r="S3967" s="112" t="s">
        <v>2152</v>
      </c>
      <c r="T3967" s="107" t="s">
        <v>82</v>
      </c>
      <c r="U3967" s="217">
        <v>1</v>
      </c>
      <c r="V3967" s="85"/>
      <c r="W3967" s="85"/>
      <c r="X3967" s="85"/>
      <c r="Y3967" s="85"/>
      <c r="Z3967" s="85"/>
      <c r="AA3967" s="85"/>
      <c r="AB3967" s="86"/>
      <c r="AC3967" s="86"/>
      <c r="AD3967" s="85"/>
      <c r="AE3967" s="85"/>
      <c r="AF3967" s="85"/>
      <c r="AG3967" s="85"/>
      <c r="AH3967" s="85"/>
      <c r="AI3967" s="85"/>
      <c r="AJ3967" s="85"/>
    </row>
    <row r="3968" spans="1:36" ht="16.5" thickTop="1" thickBot="1">
      <c r="A3968" s="105">
        <f t="shared" si="897"/>
        <v>814</v>
      </c>
      <c r="B3968" s="112" t="s">
        <v>3813</v>
      </c>
      <c r="C3968" s="107">
        <v>1966</v>
      </c>
      <c r="D3968" s="107"/>
      <c r="E3968" s="114" t="s">
        <v>239</v>
      </c>
      <c r="F3968" s="107">
        <v>5</v>
      </c>
      <c r="G3968" s="107">
        <v>8</v>
      </c>
      <c r="H3968" s="111">
        <v>5895.4</v>
      </c>
      <c r="I3968" s="111">
        <v>5893.69</v>
      </c>
      <c r="J3968" s="111">
        <v>5893.69</v>
      </c>
      <c r="K3968" s="122">
        <v>312</v>
      </c>
      <c r="L3968" s="110">
        <f t="shared" si="896"/>
        <v>26550051.808000002</v>
      </c>
      <c r="M3968" s="108"/>
      <c r="N3968" s="108"/>
      <c r="O3968" s="108"/>
      <c r="P3968" s="110">
        <f>'Форма 2'!C3968-M3968-N3968-O3968</f>
        <v>26550051.808000002</v>
      </c>
      <c r="Q3968" s="111">
        <f t="shared" si="894"/>
        <v>4504.8266549479195</v>
      </c>
      <c r="R3968" s="111">
        <f t="shared" si="895"/>
        <v>4504.8266549479195</v>
      </c>
      <c r="S3968" s="112" t="s">
        <v>2152</v>
      </c>
      <c r="T3968" s="105" t="s">
        <v>92</v>
      </c>
      <c r="U3968" s="217"/>
      <c r="V3968" s="85"/>
      <c r="W3968" s="85"/>
      <c r="X3968" s="85"/>
      <c r="Y3968" s="85"/>
      <c r="Z3968" s="85"/>
      <c r="AA3968" s="85"/>
      <c r="AB3968" s="86"/>
      <c r="AC3968" s="86"/>
      <c r="AD3968" s="85">
        <v>1</v>
      </c>
      <c r="AE3968" s="85"/>
      <c r="AF3968" s="85"/>
      <c r="AG3968" s="85"/>
      <c r="AH3968" s="85"/>
      <c r="AI3968" s="85"/>
      <c r="AJ3968" s="85"/>
    </row>
    <row r="3969" spans="1:36" ht="16.5" thickTop="1" thickBot="1">
      <c r="A3969" s="105">
        <f t="shared" si="897"/>
        <v>815</v>
      </c>
      <c r="B3969" s="112" t="s">
        <v>3814</v>
      </c>
      <c r="C3969" s="107">
        <v>2004</v>
      </c>
      <c r="D3969" s="107"/>
      <c r="E3969" s="114" t="s">
        <v>3815</v>
      </c>
      <c r="F3969" s="107">
        <v>17</v>
      </c>
      <c r="G3969" s="107">
        <v>6</v>
      </c>
      <c r="H3969" s="111">
        <v>22185.4</v>
      </c>
      <c r="I3969" s="111">
        <v>18305.3</v>
      </c>
      <c r="J3969" s="111"/>
      <c r="K3969" s="122"/>
      <c r="L3969" s="110">
        <f t="shared" si="896"/>
        <v>112335107.33800001</v>
      </c>
      <c r="M3969" s="108"/>
      <c r="N3969" s="108"/>
      <c r="O3969" s="108"/>
      <c r="P3969" s="110">
        <f>'Форма 2'!C3969-M3969-N3969-O3969</f>
        <v>112335107.33800001</v>
      </c>
      <c r="Q3969" s="111">
        <f t="shared" si="894"/>
        <v>6136.7531446083931</v>
      </c>
      <c r="R3969" s="111">
        <f t="shared" si="895"/>
        <v>6136.7531446083931</v>
      </c>
      <c r="S3969" s="112" t="s">
        <v>2152</v>
      </c>
      <c r="T3969" s="107" t="s">
        <v>92</v>
      </c>
      <c r="U3969" s="217"/>
      <c r="V3969" s="85"/>
      <c r="W3969" s="85"/>
      <c r="X3969" s="85">
        <v>1</v>
      </c>
      <c r="Y3969" s="85">
        <v>1</v>
      </c>
      <c r="Z3969" s="85"/>
      <c r="AA3969" s="85"/>
      <c r="AB3969" s="86"/>
      <c r="AC3969" s="86"/>
      <c r="AD3969" s="85"/>
      <c r="AE3969" s="85">
        <v>1</v>
      </c>
      <c r="AF3969" s="85"/>
      <c r="AG3969" s="85"/>
      <c r="AH3969" s="85"/>
      <c r="AI3969" s="85"/>
      <c r="AJ3969" s="85"/>
    </row>
    <row r="3970" spans="1:36" ht="16.5" thickTop="1" thickBot="1">
      <c r="A3970" s="105">
        <f t="shared" si="897"/>
        <v>816</v>
      </c>
      <c r="B3970" s="112" t="s">
        <v>3816</v>
      </c>
      <c r="C3970" s="107">
        <v>1974</v>
      </c>
      <c r="D3970" s="107"/>
      <c r="E3970" s="114" t="s">
        <v>94</v>
      </c>
      <c r="F3970" s="107">
        <v>5</v>
      </c>
      <c r="G3970" s="107">
        <v>4</v>
      </c>
      <c r="H3970" s="111">
        <v>4125</v>
      </c>
      <c r="I3970" s="111">
        <v>3881.5</v>
      </c>
      <c r="J3970" s="111">
        <v>3346.9</v>
      </c>
      <c r="K3970" s="122">
        <v>137</v>
      </c>
      <c r="L3970" s="110">
        <f t="shared" si="896"/>
        <v>2143391.25</v>
      </c>
      <c r="M3970" s="108"/>
      <c r="N3970" s="108"/>
      <c r="O3970" s="108"/>
      <c r="P3970" s="110">
        <f>'Форма 2'!C3970-M3970-N3970-O3970</f>
        <v>2143391.25</v>
      </c>
      <c r="Q3970" s="111">
        <f t="shared" si="894"/>
        <v>552.20694319206495</v>
      </c>
      <c r="R3970" s="111">
        <f t="shared" si="895"/>
        <v>552.20694319206495</v>
      </c>
      <c r="S3970" s="112" t="s">
        <v>2152</v>
      </c>
      <c r="T3970" s="107" t="s">
        <v>92</v>
      </c>
      <c r="U3970" s="217">
        <v>1</v>
      </c>
      <c r="V3970" s="85"/>
      <c r="W3970" s="85"/>
      <c r="X3970" s="85"/>
      <c r="Y3970" s="85"/>
      <c r="Z3970" s="85"/>
      <c r="AA3970" s="85"/>
      <c r="AB3970" s="86"/>
      <c r="AC3970" s="86"/>
      <c r="AD3970" s="85"/>
      <c r="AE3970" s="85"/>
      <c r="AF3970" s="85"/>
      <c r="AG3970" s="85"/>
      <c r="AH3970" s="85"/>
      <c r="AI3970" s="85"/>
      <c r="AJ3970" s="85"/>
    </row>
    <row r="3971" spans="1:36" ht="16.5" thickTop="1" thickBot="1">
      <c r="A3971" s="105">
        <f t="shared" si="897"/>
        <v>817</v>
      </c>
      <c r="B3971" s="112" t="s">
        <v>3817</v>
      </c>
      <c r="C3971" s="107">
        <v>1983</v>
      </c>
      <c r="D3971" s="107"/>
      <c r="E3971" s="114" t="s">
        <v>94</v>
      </c>
      <c r="F3971" s="107">
        <v>5</v>
      </c>
      <c r="G3971" s="107">
        <v>2</v>
      </c>
      <c r="H3971" s="111">
        <v>4647.8</v>
      </c>
      <c r="I3971" s="111">
        <v>3619.1</v>
      </c>
      <c r="J3971" s="111">
        <v>3619.1</v>
      </c>
      <c r="K3971" s="122">
        <v>190</v>
      </c>
      <c r="L3971" s="110">
        <f t="shared" si="896"/>
        <v>2415043.358</v>
      </c>
      <c r="M3971" s="108"/>
      <c r="N3971" s="108"/>
      <c r="O3971" s="108"/>
      <c r="P3971" s="110">
        <f>'Форма 2'!C3971-M3971-N3971-O3971</f>
        <v>2415043.358</v>
      </c>
      <c r="Q3971" s="111">
        <f t="shared" si="894"/>
        <v>667.30495371777511</v>
      </c>
      <c r="R3971" s="111">
        <f t="shared" si="895"/>
        <v>667.30495371777511</v>
      </c>
      <c r="S3971" s="112" t="s">
        <v>2152</v>
      </c>
      <c r="T3971" s="107" t="s">
        <v>82</v>
      </c>
      <c r="U3971" s="217">
        <v>1</v>
      </c>
      <c r="V3971" s="85"/>
      <c r="W3971" s="85"/>
      <c r="X3971" s="85"/>
      <c r="Y3971" s="85"/>
      <c r="Z3971" s="85"/>
      <c r="AA3971" s="85"/>
      <c r="AB3971" s="86"/>
      <c r="AC3971" s="86"/>
      <c r="AD3971" s="85"/>
      <c r="AE3971" s="85"/>
      <c r="AF3971" s="85"/>
      <c r="AG3971" s="85"/>
      <c r="AH3971" s="85"/>
      <c r="AI3971" s="85"/>
      <c r="AJ3971" s="85"/>
    </row>
    <row r="3972" spans="1:36" ht="16.5" thickTop="1" thickBot="1">
      <c r="A3972" s="105">
        <f t="shared" si="897"/>
        <v>818</v>
      </c>
      <c r="B3972" s="112" t="s">
        <v>3818</v>
      </c>
      <c r="C3972" s="107">
        <v>1985</v>
      </c>
      <c r="D3972" s="107"/>
      <c r="E3972" s="114" t="s">
        <v>94</v>
      </c>
      <c r="F3972" s="107">
        <v>4</v>
      </c>
      <c r="G3972" s="107">
        <v>1</v>
      </c>
      <c r="H3972" s="111">
        <v>1043.8</v>
      </c>
      <c r="I3972" s="111">
        <v>943.8</v>
      </c>
      <c r="J3972" s="111">
        <v>777</v>
      </c>
      <c r="K3972" s="122">
        <v>44</v>
      </c>
      <c r="L3972" s="110">
        <f t="shared" si="896"/>
        <v>542368.91799999995</v>
      </c>
      <c r="M3972" s="108"/>
      <c r="N3972" s="108"/>
      <c r="O3972" s="108"/>
      <c r="P3972" s="110">
        <f>'Форма 2'!C3972-M3972-N3972-O3972</f>
        <v>542368.91799999995</v>
      </c>
      <c r="Q3972" s="111">
        <f t="shared" si="894"/>
        <v>574.66509641873279</v>
      </c>
      <c r="R3972" s="111">
        <f t="shared" si="895"/>
        <v>574.66509641873279</v>
      </c>
      <c r="S3972" s="112" t="s">
        <v>2152</v>
      </c>
      <c r="T3972" s="107" t="s">
        <v>92</v>
      </c>
      <c r="U3972" s="217">
        <v>1</v>
      </c>
      <c r="V3972" s="85"/>
      <c r="W3972" s="85"/>
      <c r="X3972" s="85"/>
      <c r="Y3972" s="85"/>
      <c r="Z3972" s="85"/>
      <c r="AA3972" s="85"/>
      <c r="AB3972" s="86"/>
      <c r="AC3972" s="86"/>
      <c r="AD3972" s="85"/>
      <c r="AE3972" s="85"/>
      <c r="AF3972" s="85"/>
      <c r="AG3972" s="85"/>
      <c r="AH3972" s="85"/>
      <c r="AI3972" s="85"/>
      <c r="AJ3972" s="85"/>
    </row>
    <row r="3973" spans="1:36" ht="16.5" thickTop="1" thickBot="1">
      <c r="A3973" s="105">
        <f t="shared" si="897"/>
        <v>819</v>
      </c>
      <c r="B3973" s="112" t="s">
        <v>3819</v>
      </c>
      <c r="C3973" s="107">
        <v>1994</v>
      </c>
      <c r="D3973" s="107"/>
      <c r="E3973" s="114" t="s">
        <v>94</v>
      </c>
      <c r="F3973" s="107">
        <v>16</v>
      </c>
      <c r="G3973" s="107">
        <v>1</v>
      </c>
      <c r="H3973" s="111">
        <v>5711.6</v>
      </c>
      <c r="I3973" s="111">
        <v>5711.5999999999995</v>
      </c>
      <c r="J3973" s="111">
        <v>5211.2</v>
      </c>
      <c r="K3973" s="122">
        <v>178</v>
      </c>
      <c r="L3973" s="110">
        <f t="shared" si="896"/>
        <v>19810103.675999999</v>
      </c>
      <c r="M3973" s="108"/>
      <c r="N3973" s="108"/>
      <c r="O3973" s="108"/>
      <c r="P3973" s="110">
        <f>'Форма 2'!C3973-M3973-N3973-O3973</f>
        <v>19810103.675999999</v>
      </c>
      <c r="Q3973" s="111">
        <f t="shared" si="894"/>
        <v>3468.3982904965337</v>
      </c>
      <c r="R3973" s="111">
        <f t="shared" si="895"/>
        <v>3468.3982904965337</v>
      </c>
      <c r="S3973" s="112" t="s">
        <v>2152</v>
      </c>
      <c r="T3973" s="107" t="s">
        <v>82</v>
      </c>
      <c r="U3973" s="217"/>
      <c r="V3973" s="85"/>
      <c r="W3973" s="85"/>
      <c r="X3973" s="85"/>
      <c r="Y3973" s="85"/>
      <c r="Z3973" s="85"/>
      <c r="AA3973" s="85"/>
      <c r="AB3973" s="168">
        <v>2</v>
      </c>
      <c r="AC3973" s="86">
        <f>3930316.8+4068712.12</f>
        <v>7999028.9199999999</v>
      </c>
      <c r="AD3973" s="85">
        <v>1</v>
      </c>
      <c r="AE3973" s="85"/>
      <c r="AF3973" s="85"/>
      <c r="AG3973" s="85"/>
      <c r="AH3973" s="85"/>
      <c r="AI3973" s="85"/>
      <c r="AJ3973" s="85"/>
    </row>
    <row r="3974" spans="1:36" ht="16.5" thickTop="1" thickBot="1">
      <c r="A3974" s="105">
        <f t="shared" si="897"/>
        <v>820</v>
      </c>
      <c r="B3974" s="112" t="s">
        <v>3820</v>
      </c>
      <c r="C3974" s="107">
        <v>1987</v>
      </c>
      <c r="D3974" s="107"/>
      <c r="E3974" s="114" t="s">
        <v>94</v>
      </c>
      <c r="F3974" s="107">
        <v>9</v>
      </c>
      <c r="G3974" s="107">
        <v>7</v>
      </c>
      <c r="H3974" s="111">
        <v>14864.6</v>
      </c>
      <c r="I3974" s="111">
        <v>16541.400000000001</v>
      </c>
      <c r="J3974" s="111">
        <v>14985.5</v>
      </c>
      <c r="K3974" s="122">
        <v>558</v>
      </c>
      <c r="L3974" s="110">
        <f t="shared" si="896"/>
        <v>19449562.439999998</v>
      </c>
      <c r="M3974" s="108"/>
      <c r="N3974" s="108"/>
      <c r="O3974" s="108"/>
      <c r="P3974" s="110">
        <f>'Форма 2'!C3974-M3974-N3974-O3974</f>
        <v>19449562.439999998</v>
      </c>
      <c r="Q3974" s="111">
        <f t="shared" si="894"/>
        <v>1175.8111429504152</v>
      </c>
      <c r="R3974" s="111">
        <f t="shared" si="895"/>
        <v>1175.8111429504152</v>
      </c>
      <c r="S3974" s="112" t="s">
        <v>2152</v>
      </c>
      <c r="T3974" s="107" t="s">
        <v>92</v>
      </c>
      <c r="U3974" s="217"/>
      <c r="V3974" s="85"/>
      <c r="W3974" s="85"/>
      <c r="X3974" s="85"/>
      <c r="Y3974" s="85"/>
      <c r="Z3974" s="172"/>
      <c r="AA3974" s="172"/>
      <c r="AB3974" s="177">
        <v>7</v>
      </c>
      <c r="AC3974" s="154">
        <f>2778508.92*AB3974</f>
        <v>19449562.439999998</v>
      </c>
      <c r="AD3974" s="85"/>
      <c r="AE3974" s="85"/>
      <c r="AF3974" s="85"/>
      <c r="AG3974" s="166"/>
      <c r="AH3974" s="85"/>
      <c r="AI3974" s="85"/>
      <c r="AJ3974" s="85"/>
    </row>
    <row r="3975" spans="1:36" ht="16.5" thickTop="1" thickBot="1">
      <c r="A3975" s="105">
        <f t="shared" si="897"/>
        <v>821</v>
      </c>
      <c r="B3975" s="112" t="s">
        <v>3821</v>
      </c>
      <c r="C3975" s="107">
        <v>1982</v>
      </c>
      <c r="D3975" s="107"/>
      <c r="E3975" s="114" t="s">
        <v>239</v>
      </c>
      <c r="F3975" s="107">
        <v>9</v>
      </c>
      <c r="G3975" s="107">
        <v>6</v>
      </c>
      <c r="H3975" s="111">
        <v>13868.7</v>
      </c>
      <c r="I3975" s="111">
        <v>11678.1</v>
      </c>
      <c r="J3975" s="111">
        <v>10784.2</v>
      </c>
      <c r="K3975" s="122">
        <v>488</v>
      </c>
      <c r="L3975" s="110">
        <f t="shared" si="896"/>
        <v>16671053.52</v>
      </c>
      <c r="M3975" s="108"/>
      <c r="N3975" s="108"/>
      <c r="O3975" s="108"/>
      <c r="P3975" s="110">
        <f>'Форма 2'!C3975-M3975-N3975-O3975</f>
        <v>16671053.52</v>
      </c>
      <c r="Q3975" s="111">
        <f t="shared" si="894"/>
        <v>1427.548447093277</v>
      </c>
      <c r="R3975" s="111">
        <f t="shared" si="895"/>
        <v>1427.548447093277</v>
      </c>
      <c r="S3975" s="112" t="s">
        <v>2152</v>
      </c>
      <c r="T3975" s="107" t="s">
        <v>92</v>
      </c>
      <c r="U3975" s="217"/>
      <c r="V3975" s="85"/>
      <c r="W3975" s="85"/>
      <c r="X3975" s="85"/>
      <c r="Y3975" s="85"/>
      <c r="Z3975" s="172"/>
      <c r="AA3975" s="172"/>
      <c r="AB3975" s="177">
        <v>6</v>
      </c>
      <c r="AC3975" s="154">
        <f t="shared" ref="AC3975" si="898">2778508.92*AB3975</f>
        <v>16671053.52</v>
      </c>
      <c r="AD3975" s="85"/>
      <c r="AE3975" s="85"/>
      <c r="AF3975" s="85"/>
      <c r="AG3975" s="166"/>
      <c r="AH3975" s="85"/>
      <c r="AI3975" s="85"/>
      <c r="AJ3975" s="85"/>
    </row>
    <row r="3976" spans="1:36" ht="16.5" thickTop="1" thickBot="1">
      <c r="A3976" s="105">
        <f t="shared" si="897"/>
        <v>822</v>
      </c>
      <c r="B3976" s="112" t="s">
        <v>3822</v>
      </c>
      <c r="C3976" s="107">
        <v>1960</v>
      </c>
      <c r="D3976" s="107"/>
      <c r="E3976" s="114" t="s">
        <v>94</v>
      </c>
      <c r="F3976" s="107">
        <v>5</v>
      </c>
      <c r="G3976" s="107">
        <v>2</v>
      </c>
      <c r="H3976" s="111">
        <v>2066.6999999999998</v>
      </c>
      <c r="I3976" s="111">
        <v>1863.1999999999998</v>
      </c>
      <c r="J3976" s="111">
        <v>1362.8</v>
      </c>
      <c r="K3976" s="122">
        <v>48</v>
      </c>
      <c r="L3976" s="110">
        <f t="shared" si="896"/>
        <v>19397798.195999999</v>
      </c>
      <c r="M3976" s="108"/>
      <c r="N3976" s="108"/>
      <c r="O3976" s="108"/>
      <c r="P3976" s="110">
        <f>'Форма 2'!C3976-M3976-N3976-O3976</f>
        <v>19397798.195999999</v>
      </c>
      <c r="Q3976" s="111">
        <f t="shared" si="894"/>
        <v>10411.012342206956</v>
      </c>
      <c r="R3976" s="111">
        <f t="shared" si="895"/>
        <v>10411.012342206956</v>
      </c>
      <c r="S3976" s="112" t="s">
        <v>2152</v>
      </c>
      <c r="T3976" s="107" t="s">
        <v>82</v>
      </c>
      <c r="U3976" s="217"/>
      <c r="V3976" s="85"/>
      <c r="W3976" s="85"/>
      <c r="X3976" s="85"/>
      <c r="Y3976" s="85"/>
      <c r="Z3976" s="85"/>
      <c r="AA3976" s="85"/>
      <c r="AB3976" s="86"/>
      <c r="AC3976" s="86"/>
      <c r="AD3976" s="85">
        <v>1</v>
      </c>
      <c r="AE3976" s="85">
        <v>1</v>
      </c>
      <c r="AF3976" s="85"/>
      <c r="AG3976" s="85"/>
      <c r="AH3976" s="85"/>
      <c r="AI3976" s="85"/>
      <c r="AJ3976" s="85"/>
    </row>
    <row r="3977" spans="1:36" ht="16.5" thickTop="1" thickBot="1">
      <c r="A3977" s="105">
        <f t="shared" si="897"/>
        <v>823</v>
      </c>
      <c r="B3977" s="112" t="s">
        <v>3823</v>
      </c>
      <c r="C3977" s="107">
        <v>1983</v>
      </c>
      <c r="D3977" s="107"/>
      <c r="E3977" s="114" t="s">
        <v>239</v>
      </c>
      <c r="F3977" s="107">
        <v>9</v>
      </c>
      <c r="G3977" s="107">
        <v>6</v>
      </c>
      <c r="H3977" s="111">
        <v>14405</v>
      </c>
      <c r="I3977" s="111">
        <v>11690</v>
      </c>
      <c r="J3977" s="111">
        <v>11468</v>
      </c>
      <c r="K3977" s="122">
        <v>552</v>
      </c>
      <c r="L3977" s="110">
        <f t="shared" si="896"/>
        <v>16671053.52</v>
      </c>
      <c r="M3977" s="108"/>
      <c r="N3977" s="108"/>
      <c r="O3977" s="108"/>
      <c r="P3977" s="110">
        <f>'Форма 2'!C3977-M3977-N3977-O3977</f>
        <v>16671053.52</v>
      </c>
      <c r="Q3977" s="111">
        <f t="shared" si="894"/>
        <v>1426.095254063302</v>
      </c>
      <c r="R3977" s="111">
        <f t="shared" si="895"/>
        <v>1426.095254063302</v>
      </c>
      <c r="S3977" s="112" t="s">
        <v>2152</v>
      </c>
      <c r="T3977" s="107" t="s">
        <v>92</v>
      </c>
      <c r="U3977" s="217"/>
      <c r="V3977" s="85"/>
      <c r="W3977" s="85"/>
      <c r="X3977" s="85"/>
      <c r="Y3977" s="85"/>
      <c r="Z3977" s="172"/>
      <c r="AA3977" s="172"/>
      <c r="AB3977" s="177">
        <v>6</v>
      </c>
      <c r="AC3977" s="154">
        <f>2778508.92*AB3977</f>
        <v>16671053.52</v>
      </c>
      <c r="AD3977" s="85"/>
      <c r="AE3977" s="85"/>
      <c r="AF3977" s="85"/>
      <c r="AG3977" s="166"/>
      <c r="AH3977" s="85"/>
      <c r="AI3977" s="85"/>
      <c r="AJ3977" s="85"/>
    </row>
    <row r="3978" spans="1:36" ht="16.5" thickTop="1" thickBot="1">
      <c r="A3978" s="105">
        <f t="shared" si="897"/>
        <v>824</v>
      </c>
      <c r="B3978" s="112" t="s">
        <v>3824</v>
      </c>
      <c r="C3978" s="107">
        <v>1959</v>
      </c>
      <c r="D3978" s="107"/>
      <c r="E3978" s="114" t="s">
        <v>94</v>
      </c>
      <c r="F3978" s="107">
        <v>5</v>
      </c>
      <c r="G3978" s="107">
        <v>4</v>
      </c>
      <c r="H3978" s="111">
        <v>1849.7</v>
      </c>
      <c r="I3978" s="111">
        <v>1361.97</v>
      </c>
      <c r="J3978" s="111">
        <v>1302.724305</v>
      </c>
      <c r="K3978" s="122">
        <v>57</v>
      </c>
      <c r="L3978" s="110">
        <f t="shared" si="896"/>
        <v>9030901.2919999994</v>
      </c>
      <c r="M3978" s="108"/>
      <c r="N3978" s="108"/>
      <c r="O3978" s="108"/>
      <c r="P3978" s="110">
        <f>'Форма 2'!C3978-M3978-N3978-O3978</f>
        <v>9030901.2919999994</v>
      </c>
      <c r="Q3978" s="111">
        <f t="shared" si="894"/>
        <v>6630.7637407578723</v>
      </c>
      <c r="R3978" s="111">
        <f t="shared" si="895"/>
        <v>6630.7637407578723</v>
      </c>
      <c r="S3978" s="112" t="s">
        <v>2152</v>
      </c>
      <c r="T3978" s="105" t="s">
        <v>82</v>
      </c>
      <c r="U3978" s="217"/>
      <c r="V3978" s="85"/>
      <c r="W3978" s="85"/>
      <c r="X3978" s="85"/>
      <c r="Y3978" s="85"/>
      <c r="Z3978" s="85"/>
      <c r="AA3978" s="85"/>
      <c r="AB3978" s="86"/>
      <c r="AC3978" s="86"/>
      <c r="AD3978" s="85"/>
      <c r="AE3978" s="85">
        <v>1</v>
      </c>
      <c r="AF3978" s="85"/>
      <c r="AG3978" s="85"/>
      <c r="AH3978" s="85"/>
      <c r="AI3978" s="85"/>
      <c r="AJ3978" s="85"/>
    </row>
    <row r="3979" spans="1:36" ht="16.5" thickTop="1" thickBot="1">
      <c r="A3979" s="105">
        <f t="shared" si="897"/>
        <v>825</v>
      </c>
      <c r="B3979" s="112" t="s">
        <v>3825</v>
      </c>
      <c r="C3979" s="107">
        <v>1961</v>
      </c>
      <c r="D3979" s="107"/>
      <c r="E3979" s="114" t="s">
        <v>94</v>
      </c>
      <c r="F3979" s="107">
        <v>5</v>
      </c>
      <c r="G3979" s="107">
        <v>2</v>
      </c>
      <c r="H3979" s="111">
        <v>1471.3</v>
      </c>
      <c r="I3979" s="111">
        <v>1469</v>
      </c>
      <c r="J3979" s="111">
        <v>1469</v>
      </c>
      <c r="K3979" s="122">
        <v>49</v>
      </c>
      <c r="L3979" s="110">
        <f t="shared" si="896"/>
        <v>13809445.243999999</v>
      </c>
      <c r="M3979" s="108"/>
      <c r="N3979" s="108"/>
      <c r="O3979" s="108"/>
      <c r="P3979" s="110">
        <f>'Форма 2'!C3979-M3979-N3979-O3979</f>
        <v>13809445.243999999</v>
      </c>
      <c r="Q3979" s="111">
        <f t="shared" si="894"/>
        <v>9400.5753873383255</v>
      </c>
      <c r="R3979" s="111">
        <f t="shared" si="895"/>
        <v>9400.5753873383255</v>
      </c>
      <c r="S3979" s="112" t="s">
        <v>2152</v>
      </c>
      <c r="T3979" s="107" t="s">
        <v>82</v>
      </c>
      <c r="U3979" s="217"/>
      <c r="V3979" s="85"/>
      <c r="W3979" s="85"/>
      <c r="X3979" s="85"/>
      <c r="Y3979" s="85"/>
      <c r="Z3979" s="85"/>
      <c r="AA3979" s="85"/>
      <c r="AB3979" s="86"/>
      <c r="AC3979" s="86"/>
      <c r="AD3979" s="85">
        <v>1</v>
      </c>
      <c r="AE3979" s="85">
        <v>1</v>
      </c>
      <c r="AF3979" s="85"/>
      <c r="AG3979" s="85"/>
      <c r="AH3979" s="85"/>
      <c r="AI3979" s="85"/>
      <c r="AJ3979" s="85"/>
    </row>
    <row r="3980" spans="1:36" ht="16.5" thickTop="1" thickBot="1">
      <c r="A3980" s="105">
        <f t="shared" si="897"/>
        <v>826</v>
      </c>
      <c r="B3980" s="112" t="s">
        <v>3826</v>
      </c>
      <c r="C3980" s="107">
        <v>1988</v>
      </c>
      <c r="D3980" s="107"/>
      <c r="E3980" s="114" t="s">
        <v>94</v>
      </c>
      <c r="F3980" s="107">
        <v>5</v>
      </c>
      <c r="G3980" s="107">
        <v>2</v>
      </c>
      <c r="H3980" s="111">
        <v>2554.34</v>
      </c>
      <c r="I3980" s="111">
        <v>2245</v>
      </c>
      <c r="J3980" s="111">
        <v>2245</v>
      </c>
      <c r="K3980" s="122">
        <v>117</v>
      </c>
      <c r="L3980" s="110">
        <f t="shared" si="896"/>
        <v>13661197.818200001</v>
      </c>
      <c r="M3980" s="108"/>
      <c r="N3980" s="108"/>
      <c r="O3980" s="108"/>
      <c r="P3980" s="110">
        <f>'Форма 2'!C3980-M3980-N3980-O3980</f>
        <v>13661197.818200001</v>
      </c>
      <c r="Q3980" s="111">
        <f t="shared" si="894"/>
        <v>6085.1660660133639</v>
      </c>
      <c r="R3980" s="111">
        <f t="shared" si="895"/>
        <v>6085.1660660133639</v>
      </c>
      <c r="S3980" s="112" t="s">
        <v>2152</v>
      </c>
      <c r="T3980" s="105" t="s">
        <v>82</v>
      </c>
      <c r="U3980" s="217">
        <v>1</v>
      </c>
      <c r="V3980" s="85"/>
      <c r="W3980" s="85"/>
      <c r="X3980" s="85">
        <v>1</v>
      </c>
      <c r="Y3980" s="85"/>
      <c r="Z3980" s="85"/>
      <c r="AA3980" s="85"/>
      <c r="AB3980" s="86"/>
      <c r="AC3980" s="86"/>
      <c r="AD3980" s="85">
        <v>1</v>
      </c>
      <c r="AE3980" s="85"/>
      <c r="AF3980" s="85"/>
      <c r="AG3980" s="85"/>
      <c r="AH3980" s="85"/>
      <c r="AI3980" s="85"/>
      <c r="AJ3980" s="85"/>
    </row>
    <row r="3981" spans="1:36" ht="16.5" thickTop="1" thickBot="1">
      <c r="A3981" s="105">
        <f t="shared" si="897"/>
        <v>827</v>
      </c>
      <c r="B3981" s="112" t="s">
        <v>3827</v>
      </c>
      <c r="C3981" s="107">
        <v>1972</v>
      </c>
      <c r="D3981" s="107"/>
      <c r="E3981" s="114" t="s">
        <v>94</v>
      </c>
      <c r="F3981" s="107">
        <v>5</v>
      </c>
      <c r="G3981" s="107">
        <v>5</v>
      </c>
      <c r="H3981" s="111">
        <v>4523.3999999999996</v>
      </c>
      <c r="I3981" s="111">
        <v>3437.6</v>
      </c>
      <c r="J3981" s="111">
        <v>3013.6</v>
      </c>
      <c r="K3981" s="122">
        <v>260</v>
      </c>
      <c r="L3981" s="110">
        <f t="shared" si="896"/>
        <v>7198583.993999999</v>
      </c>
      <c r="M3981" s="108"/>
      <c r="N3981" s="108"/>
      <c r="O3981" s="108"/>
      <c r="P3981" s="110">
        <f>'Форма 2'!C3981-M3981-N3981-O3981</f>
        <v>7198583.993999999</v>
      </c>
      <c r="Q3981" s="111">
        <f t="shared" si="894"/>
        <v>2094.0726070514311</v>
      </c>
      <c r="R3981" s="111">
        <f t="shared" si="895"/>
        <v>2094.0726070514311</v>
      </c>
      <c r="S3981" s="112" t="s">
        <v>2152</v>
      </c>
      <c r="T3981" s="107" t="s">
        <v>82</v>
      </c>
      <c r="U3981" s="217">
        <v>1</v>
      </c>
      <c r="V3981" s="85"/>
      <c r="W3981" s="85"/>
      <c r="X3981" s="85"/>
      <c r="Y3981" s="85"/>
      <c r="Z3981" s="85"/>
      <c r="AA3981" s="85">
        <v>1</v>
      </c>
      <c r="AB3981" s="86"/>
      <c r="AC3981" s="86"/>
      <c r="AD3981" s="85"/>
      <c r="AE3981" s="85"/>
      <c r="AF3981" s="85"/>
      <c r="AG3981" s="85"/>
      <c r="AH3981" s="85"/>
      <c r="AI3981" s="85"/>
      <c r="AJ3981" s="85"/>
    </row>
    <row r="3982" spans="1:36" ht="16.5" thickTop="1" thickBot="1">
      <c r="A3982" s="105">
        <f t="shared" si="897"/>
        <v>828</v>
      </c>
      <c r="B3982" s="112" t="s">
        <v>3828</v>
      </c>
      <c r="C3982" s="107">
        <v>1969</v>
      </c>
      <c r="D3982" s="107"/>
      <c r="E3982" s="114" t="s">
        <v>94</v>
      </c>
      <c r="F3982" s="107">
        <v>5</v>
      </c>
      <c r="G3982" s="107">
        <v>5</v>
      </c>
      <c r="H3982" s="111">
        <v>2643.4</v>
      </c>
      <c r="I3982" s="111">
        <v>2282.6999999999998</v>
      </c>
      <c r="J3982" s="111">
        <v>2282.6999999999998</v>
      </c>
      <c r="K3982" s="122">
        <v>126</v>
      </c>
      <c r="L3982" s="110">
        <f t="shared" si="896"/>
        <v>859369.34000000008</v>
      </c>
      <c r="M3982" s="108"/>
      <c r="N3982" s="108"/>
      <c r="O3982" s="108"/>
      <c r="P3982" s="110">
        <f>'Форма 2'!C3982-M3982-N3982-O3982</f>
        <v>859369.34000000008</v>
      </c>
      <c r="Q3982" s="111">
        <f t="shared" si="894"/>
        <v>376.47055679677584</v>
      </c>
      <c r="R3982" s="111">
        <f t="shared" si="895"/>
        <v>376.47055679677584</v>
      </c>
      <c r="S3982" s="112" t="s">
        <v>2152</v>
      </c>
      <c r="T3982" s="107" t="s">
        <v>82</v>
      </c>
      <c r="U3982" s="217"/>
      <c r="V3982" s="85"/>
      <c r="W3982" s="85"/>
      <c r="X3982" s="85">
        <v>1</v>
      </c>
      <c r="Y3982" s="85"/>
      <c r="Z3982" s="85"/>
      <c r="AA3982" s="85"/>
      <c r="AB3982" s="86"/>
      <c r="AC3982" s="86"/>
      <c r="AD3982" s="85"/>
      <c r="AE3982" s="85"/>
      <c r="AF3982" s="85"/>
      <c r="AG3982" s="85"/>
      <c r="AH3982" s="85"/>
      <c r="AI3982" s="85"/>
      <c r="AJ3982" s="85"/>
    </row>
    <row r="3983" spans="1:36" ht="16.5" thickTop="1" thickBot="1">
      <c r="A3983" s="105">
        <f t="shared" si="897"/>
        <v>829</v>
      </c>
      <c r="B3983" s="114" t="s">
        <v>3829</v>
      </c>
      <c r="C3983" s="123">
        <v>1969</v>
      </c>
      <c r="D3983" s="107"/>
      <c r="E3983" s="114" t="s">
        <v>94</v>
      </c>
      <c r="F3983" s="107">
        <v>5</v>
      </c>
      <c r="G3983" s="107">
        <v>4</v>
      </c>
      <c r="H3983" s="111">
        <v>3362.29</v>
      </c>
      <c r="I3983" s="111">
        <v>2980.39</v>
      </c>
      <c r="J3983" s="111">
        <v>2980.39</v>
      </c>
      <c r="K3983" s="125">
        <v>173</v>
      </c>
      <c r="L3983" s="110">
        <f t="shared" si="896"/>
        <v>471580.43000000005</v>
      </c>
      <c r="M3983" s="108"/>
      <c r="N3983" s="108"/>
      <c r="O3983" s="108"/>
      <c r="P3983" s="110">
        <f>'Форма 2'!C3983-M3983-N3983-O3983</f>
        <v>471580.43000000005</v>
      </c>
      <c r="Q3983" s="111">
        <f t="shared" si="894"/>
        <v>158.22775878324651</v>
      </c>
      <c r="R3983" s="111">
        <f t="shared" si="895"/>
        <v>158.22775878324651</v>
      </c>
      <c r="S3983" s="112" t="s">
        <v>2152</v>
      </c>
      <c r="T3983" s="107" t="s">
        <v>82</v>
      </c>
      <c r="U3983" s="217"/>
      <c r="V3983" s="85"/>
      <c r="W3983" s="85"/>
      <c r="X3983" s="85"/>
      <c r="Y3983" s="85"/>
      <c r="Z3983" s="172"/>
      <c r="AA3983" s="172"/>
      <c r="AB3983" s="171"/>
      <c r="AC3983" s="154"/>
      <c r="AD3983" s="85"/>
      <c r="AE3983" s="85"/>
      <c r="AF3983" s="85"/>
      <c r="AG3983" s="166" t="s">
        <v>5105</v>
      </c>
      <c r="AH3983" s="85"/>
      <c r="AI3983" s="85"/>
      <c r="AJ3983" s="85"/>
    </row>
    <row r="3984" spans="1:36" ht="16.5" thickTop="1" thickBot="1">
      <c r="A3984" s="105">
        <f t="shared" si="897"/>
        <v>830</v>
      </c>
      <c r="B3984" s="112" t="s">
        <v>3830</v>
      </c>
      <c r="C3984" s="107">
        <v>1971</v>
      </c>
      <c r="D3984" s="107"/>
      <c r="E3984" s="114" t="s">
        <v>94</v>
      </c>
      <c r="F3984" s="107">
        <v>5</v>
      </c>
      <c r="G3984" s="107">
        <v>4</v>
      </c>
      <c r="H3984" s="111">
        <v>3749.1</v>
      </c>
      <c r="I3984" s="111">
        <v>3337.4</v>
      </c>
      <c r="J3984" s="111">
        <v>3337.4</v>
      </c>
      <c r="K3984" s="122">
        <v>176</v>
      </c>
      <c r="L3984" s="110">
        <f t="shared" si="896"/>
        <v>1218832.4100000001</v>
      </c>
      <c r="M3984" s="108"/>
      <c r="N3984" s="108"/>
      <c r="O3984" s="108"/>
      <c r="P3984" s="110">
        <f>'Форма 2'!C3984-M3984-N3984-O3984</f>
        <v>1218832.4100000001</v>
      </c>
      <c r="Q3984" s="111">
        <f t="shared" si="894"/>
        <v>365.20417390783246</v>
      </c>
      <c r="R3984" s="111">
        <f t="shared" si="895"/>
        <v>365.20417390783246</v>
      </c>
      <c r="S3984" s="112" t="s">
        <v>2152</v>
      </c>
      <c r="T3984" s="107" t="s">
        <v>82</v>
      </c>
      <c r="U3984" s="217"/>
      <c r="V3984" s="85"/>
      <c r="W3984" s="85"/>
      <c r="X3984" s="85">
        <v>1</v>
      </c>
      <c r="Y3984" s="85"/>
      <c r="Z3984" s="85"/>
      <c r="AA3984" s="85"/>
      <c r="AB3984" s="86"/>
      <c r="AC3984" s="86"/>
      <c r="AD3984" s="85"/>
      <c r="AE3984" s="85"/>
      <c r="AF3984" s="85"/>
      <c r="AG3984" s="85"/>
      <c r="AH3984" s="85"/>
      <c r="AI3984" s="85"/>
      <c r="AJ3984" s="85"/>
    </row>
    <row r="3985" spans="1:36" ht="16.5" thickTop="1" thickBot="1">
      <c r="A3985" s="105">
        <f t="shared" si="897"/>
        <v>831</v>
      </c>
      <c r="B3985" s="112" t="s">
        <v>3831</v>
      </c>
      <c r="C3985" s="107">
        <v>1975</v>
      </c>
      <c r="D3985" s="107"/>
      <c r="E3985" s="114" t="s">
        <v>94</v>
      </c>
      <c r="F3985" s="107">
        <v>5</v>
      </c>
      <c r="G3985" s="107">
        <v>3</v>
      </c>
      <c r="H3985" s="111">
        <v>4179.6099999999997</v>
      </c>
      <c r="I3985" s="111">
        <v>3641.81</v>
      </c>
      <c r="J3985" s="111">
        <v>3597.11</v>
      </c>
      <c r="K3985" s="122">
        <v>290</v>
      </c>
      <c r="L3985" s="110">
        <f t="shared" si="896"/>
        <v>1358791.2109999999</v>
      </c>
      <c r="M3985" s="108"/>
      <c r="N3985" s="108"/>
      <c r="O3985" s="108"/>
      <c r="P3985" s="110">
        <f>'Форма 2'!C3985-M3985-N3985-O3985</f>
        <v>1358791.2109999999</v>
      </c>
      <c r="Q3985" s="111">
        <f t="shared" si="894"/>
        <v>373.10875938063765</v>
      </c>
      <c r="R3985" s="111">
        <f t="shared" si="895"/>
        <v>373.10875938063765</v>
      </c>
      <c r="S3985" s="112" t="s">
        <v>2152</v>
      </c>
      <c r="T3985" s="107" t="s">
        <v>82</v>
      </c>
      <c r="U3985" s="217"/>
      <c r="V3985" s="85"/>
      <c r="W3985" s="85"/>
      <c r="X3985" s="85">
        <v>1</v>
      </c>
      <c r="Y3985" s="85"/>
      <c r="Z3985" s="85"/>
      <c r="AA3985" s="85"/>
      <c r="AB3985" s="86"/>
      <c r="AC3985" s="86"/>
      <c r="AD3985" s="85"/>
      <c r="AE3985" s="85"/>
      <c r="AF3985" s="85"/>
      <c r="AG3985" s="85"/>
      <c r="AH3985" s="85"/>
      <c r="AI3985" s="85"/>
      <c r="AJ3985" s="85"/>
    </row>
    <row r="3986" spans="1:36" ht="16.5" thickTop="1" thickBot="1">
      <c r="A3986" s="105">
        <f t="shared" si="897"/>
        <v>832</v>
      </c>
      <c r="B3986" s="114" t="s">
        <v>747</v>
      </c>
      <c r="C3986" s="123">
        <v>1970</v>
      </c>
      <c r="D3986" s="107"/>
      <c r="E3986" s="114" t="s">
        <v>94</v>
      </c>
      <c r="F3986" s="107">
        <v>5</v>
      </c>
      <c r="G3986" s="107">
        <v>4</v>
      </c>
      <c r="H3986" s="111">
        <v>3317.04</v>
      </c>
      <c r="I3986" s="111">
        <v>2203.17</v>
      </c>
      <c r="J3986" s="111">
        <v>2203.17</v>
      </c>
      <c r="K3986" s="125">
        <v>186</v>
      </c>
      <c r="L3986" s="110">
        <f t="shared" si="896"/>
        <v>471580.43000000005</v>
      </c>
      <c r="M3986" s="108"/>
      <c r="N3986" s="108"/>
      <c r="O3986" s="108"/>
      <c r="P3986" s="110">
        <f>'Форма 2'!C3986-M3986-N3986-O3986</f>
        <v>471580.43000000005</v>
      </c>
      <c r="Q3986" s="111">
        <f t="shared" ref="Q3986:Q4055" si="899">L3986/I3986</f>
        <v>214.046319621273</v>
      </c>
      <c r="R3986" s="111">
        <f t="shared" ref="R3986:R4055" si="900">Q3986</f>
        <v>214.046319621273</v>
      </c>
      <c r="S3986" s="112" t="s">
        <v>2152</v>
      </c>
      <c r="T3986" s="107" t="s">
        <v>82</v>
      </c>
      <c r="U3986" s="217"/>
      <c r="V3986" s="85"/>
      <c r="W3986" s="85"/>
      <c r="X3986" s="85"/>
      <c r="Y3986" s="85"/>
      <c r="Z3986" s="172"/>
      <c r="AA3986" s="172"/>
      <c r="AB3986" s="171"/>
      <c r="AC3986" s="154"/>
      <c r="AD3986" s="85"/>
      <c r="AE3986" s="85"/>
      <c r="AF3986" s="85"/>
      <c r="AG3986" s="166" t="s">
        <v>5105</v>
      </c>
      <c r="AH3986" s="85"/>
      <c r="AI3986" s="85"/>
      <c r="AJ3986" s="85"/>
    </row>
    <row r="3987" spans="1:36" ht="16.5" thickTop="1" thickBot="1">
      <c r="A3987" s="105">
        <f t="shared" si="897"/>
        <v>833</v>
      </c>
      <c r="B3987" s="112" t="s">
        <v>3832</v>
      </c>
      <c r="C3987" s="107">
        <v>1982</v>
      </c>
      <c r="D3987" s="107"/>
      <c r="E3987" s="114" t="s">
        <v>94</v>
      </c>
      <c r="F3987" s="107">
        <v>5</v>
      </c>
      <c r="G3987" s="107">
        <v>4</v>
      </c>
      <c r="H3987" s="111">
        <v>3809.8</v>
      </c>
      <c r="I3987" s="111">
        <v>3629.55</v>
      </c>
      <c r="J3987" s="111">
        <v>3629.55</v>
      </c>
      <c r="K3987" s="122">
        <v>145</v>
      </c>
      <c r="L3987" s="110">
        <f t="shared" si="896"/>
        <v>1238565.9800000002</v>
      </c>
      <c r="M3987" s="108"/>
      <c r="N3987" s="108"/>
      <c r="O3987" s="108"/>
      <c r="P3987" s="110">
        <f>'Форма 2'!C3987-M3987-N3987-O3987</f>
        <v>1238565.9800000002</v>
      </c>
      <c r="Q3987" s="111">
        <f t="shared" si="899"/>
        <v>341.24505241696636</v>
      </c>
      <c r="R3987" s="111">
        <f t="shared" si="900"/>
        <v>341.24505241696636</v>
      </c>
      <c r="S3987" s="112" t="s">
        <v>2152</v>
      </c>
      <c r="T3987" s="107" t="s">
        <v>82</v>
      </c>
      <c r="U3987" s="217"/>
      <c r="V3987" s="85"/>
      <c r="W3987" s="85"/>
      <c r="X3987" s="85">
        <v>1</v>
      </c>
      <c r="Y3987" s="85"/>
      <c r="Z3987" s="85"/>
      <c r="AA3987" s="85"/>
      <c r="AB3987" s="86"/>
      <c r="AC3987" s="86"/>
      <c r="AD3987" s="85"/>
      <c r="AE3987" s="85"/>
      <c r="AF3987" s="85"/>
      <c r="AG3987" s="85"/>
      <c r="AH3987" s="85"/>
      <c r="AI3987" s="85"/>
      <c r="AJ3987" s="85"/>
    </row>
    <row r="3988" spans="1:36" ht="16.5" thickTop="1" thickBot="1">
      <c r="A3988" s="105">
        <f t="shared" si="897"/>
        <v>834</v>
      </c>
      <c r="B3988" s="112" t="s">
        <v>3833</v>
      </c>
      <c r="C3988" s="107">
        <v>2009</v>
      </c>
      <c r="D3988" s="107"/>
      <c r="E3988" s="114" t="s">
        <v>94</v>
      </c>
      <c r="F3988" s="107">
        <v>9</v>
      </c>
      <c r="G3988" s="107">
        <v>1</v>
      </c>
      <c r="H3988" s="111">
        <v>3870</v>
      </c>
      <c r="I3988" s="111">
        <v>1091.9000000000001</v>
      </c>
      <c r="J3988" s="111">
        <v>1091.9000000000001</v>
      </c>
      <c r="K3988" s="122">
        <v>150</v>
      </c>
      <c r="L3988" s="110">
        <f t="shared" si="896"/>
        <v>1323849.5999999999</v>
      </c>
      <c r="M3988" s="108"/>
      <c r="N3988" s="108"/>
      <c r="O3988" s="108"/>
      <c r="P3988" s="110">
        <f>'Форма 2'!C3988-M3988-N3988-O3988</f>
        <v>1323849.5999999999</v>
      </c>
      <c r="Q3988" s="111">
        <f t="shared" si="899"/>
        <v>1212.4275116768933</v>
      </c>
      <c r="R3988" s="111">
        <f t="shared" si="900"/>
        <v>1212.4275116768933</v>
      </c>
      <c r="S3988" s="112" t="s">
        <v>2152</v>
      </c>
      <c r="T3988" s="107" t="s">
        <v>92</v>
      </c>
      <c r="U3988" s="217"/>
      <c r="V3988" s="85"/>
      <c r="W3988" s="85"/>
      <c r="X3988" s="85">
        <v>1</v>
      </c>
      <c r="Y3988" s="85"/>
      <c r="Z3988" s="85"/>
      <c r="AA3988" s="85"/>
      <c r="AB3988" s="86"/>
      <c r="AC3988" s="86"/>
      <c r="AD3988" s="85"/>
      <c r="AE3988" s="85"/>
      <c r="AF3988" s="85"/>
      <c r="AG3988" s="85"/>
      <c r="AH3988" s="85"/>
      <c r="AI3988" s="85"/>
      <c r="AJ3988" s="85"/>
    </row>
    <row r="3989" spans="1:36" ht="16.5" thickTop="1" thickBot="1">
      <c r="A3989" s="105">
        <f t="shared" si="897"/>
        <v>835</v>
      </c>
      <c r="B3989" s="112" t="s">
        <v>3834</v>
      </c>
      <c r="C3989" s="107">
        <v>1971</v>
      </c>
      <c r="D3989" s="107"/>
      <c r="E3989" s="114" t="s">
        <v>94</v>
      </c>
      <c r="F3989" s="107">
        <v>5</v>
      </c>
      <c r="G3989" s="107">
        <v>8</v>
      </c>
      <c r="H3989" s="111">
        <v>6086</v>
      </c>
      <c r="I3989" s="111">
        <v>5905.75</v>
      </c>
      <c r="J3989" s="111">
        <v>5905.75</v>
      </c>
      <c r="K3989" s="122">
        <v>308</v>
      </c>
      <c r="L3989" s="110">
        <f t="shared" si="896"/>
        <v>1978558.6</v>
      </c>
      <c r="M3989" s="108"/>
      <c r="N3989" s="108"/>
      <c r="O3989" s="108"/>
      <c r="P3989" s="110">
        <f>'Форма 2'!C3989-M3989-N3989-O3989</f>
        <v>1978558.6</v>
      </c>
      <c r="Q3989" s="111">
        <f t="shared" si="899"/>
        <v>335.02241036278207</v>
      </c>
      <c r="R3989" s="111">
        <f t="shared" si="900"/>
        <v>335.02241036278207</v>
      </c>
      <c r="S3989" s="112" t="s">
        <v>2152</v>
      </c>
      <c r="T3989" s="107" t="s">
        <v>92</v>
      </c>
      <c r="U3989" s="217"/>
      <c r="V3989" s="85"/>
      <c r="W3989" s="85"/>
      <c r="X3989" s="85">
        <v>1</v>
      </c>
      <c r="Y3989" s="85"/>
      <c r="Z3989" s="85"/>
      <c r="AA3989" s="85"/>
      <c r="AB3989" s="86"/>
      <c r="AC3989" s="86"/>
      <c r="AD3989" s="85"/>
      <c r="AE3989" s="85"/>
      <c r="AF3989" s="85"/>
      <c r="AG3989" s="85"/>
      <c r="AH3989" s="85"/>
      <c r="AI3989" s="85"/>
      <c r="AJ3989" s="85"/>
    </row>
    <row r="3990" spans="1:36" ht="16.5" thickTop="1" thickBot="1">
      <c r="A3990" s="105">
        <f t="shared" si="897"/>
        <v>836</v>
      </c>
      <c r="B3990" s="112" t="s">
        <v>3835</v>
      </c>
      <c r="C3990" s="107">
        <v>1972</v>
      </c>
      <c r="D3990" s="107"/>
      <c r="E3990" s="114" t="s">
        <v>94</v>
      </c>
      <c r="F3990" s="107">
        <v>5</v>
      </c>
      <c r="G3990" s="107">
        <v>8</v>
      </c>
      <c r="H3990" s="111">
        <v>6842.2</v>
      </c>
      <c r="I3990" s="111">
        <v>6690.5999999999995</v>
      </c>
      <c r="J3990" s="111">
        <v>6190.2</v>
      </c>
      <c r="K3990" s="122">
        <v>308</v>
      </c>
      <c r="L3990" s="110">
        <f t="shared" si="896"/>
        <v>2224399.2200000002</v>
      </c>
      <c r="M3990" s="108"/>
      <c r="N3990" s="108"/>
      <c r="O3990" s="108"/>
      <c r="P3990" s="110">
        <f>'Форма 2'!C3990-M3990-N3990-O3990</f>
        <v>2224399.2200000002</v>
      </c>
      <c r="Q3990" s="111">
        <f t="shared" si="899"/>
        <v>332.46632887932327</v>
      </c>
      <c r="R3990" s="111">
        <f t="shared" si="900"/>
        <v>332.46632887932327</v>
      </c>
      <c r="S3990" s="112" t="s">
        <v>2152</v>
      </c>
      <c r="T3990" s="107" t="s">
        <v>82</v>
      </c>
      <c r="U3990" s="217"/>
      <c r="V3990" s="85"/>
      <c r="W3990" s="85"/>
      <c r="X3990" s="85">
        <v>1</v>
      </c>
      <c r="Y3990" s="85"/>
      <c r="Z3990" s="85"/>
      <c r="AA3990" s="85"/>
      <c r="AB3990" s="86"/>
      <c r="AC3990" s="86"/>
      <c r="AD3990" s="85"/>
      <c r="AE3990" s="85"/>
      <c r="AF3990" s="85"/>
      <c r="AG3990" s="85"/>
      <c r="AH3990" s="85"/>
      <c r="AI3990" s="85"/>
      <c r="AJ3990" s="85"/>
    </row>
    <row r="3991" spans="1:36" ht="16.5" thickTop="1" thickBot="1">
      <c r="A3991" s="105">
        <f t="shared" si="897"/>
        <v>837</v>
      </c>
      <c r="B3991" s="112" t="s">
        <v>3836</v>
      </c>
      <c r="C3991" s="107">
        <v>1970</v>
      </c>
      <c r="D3991" s="107">
        <v>2008</v>
      </c>
      <c r="E3991" s="114" t="s">
        <v>94</v>
      </c>
      <c r="F3991" s="107">
        <v>5</v>
      </c>
      <c r="G3991" s="107">
        <v>8</v>
      </c>
      <c r="H3991" s="111">
        <v>6765.3</v>
      </c>
      <c r="I3991" s="111">
        <v>6585.05</v>
      </c>
      <c r="J3991" s="111">
        <v>5822.25</v>
      </c>
      <c r="K3991" s="122">
        <v>326</v>
      </c>
      <c r="L3991" s="110">
        <f t="shared" si="896"/>
        <v>2199399.0300000003</v>
      </c>
      <c r="M3991" s="108"/>
      <c r="N3991" s="108"/>
      <c r="O3991" s="108"/>
      <c r="P3991" s="110">
        <f>'Форма 2'!C3991-M3991-N3991-O3991</f>
        <v>2199399.0300000003</v>
      </c>
      <c r="Q3991" s="111">
        <f t="shared" si="899"/>
        <v>333.99883524043099</v>
      </c>
      <c r="R3991" s="111">
        <f t="shared" si="900"/>
        <v>333.99883524043099</v>
      </c>
      <c r="S3991" s="112" t="s">
        <v>2152</v>
      </c>
      <c r="T3991" s="107" t="s">
        <v>92</v>
      </c>
      <c r="U3991" s="217"/>
      <c r="V3991" s="85"/>
      <c r="W3991" s="85"/>
      <c r="X3991" s="85">
        <v>1</v>
      </c>
      <c r="Y3991" s="85"/>
      <c r="Z3991" s="85"/>
      <c r="AA3991" s="85"/>
      <c r="AB3991" s="86"/>
      <c r="AC3991" s="86"/>
      <c r="AD3991" s="85"/>
      <c r="AE3991" s="85"/>
      <c r="AF3991" s="85"/>
      <c r="AG3991" s="85"/>
      <c r="AH3991" s="85"/>
      <c r="AI3991" s="85"/>
      <c r="AJ3991" s="85"/>
    </row>
    <row r="3992" spans="1:36" ht="16.5" thickTop="1" thickBot="1">
      <c r="A3992" s="105">
        <f t="shared" si="897"/>
        <v>838</v>
      </c>
      <c r="B3992" s="112" t="s">
        <v>3837</v>
      </c>
      <c r="C3992" s="107">
        <v>1982</v>
      </c>
      <c r="D3992" s="107"/>
      <c r="E3992" s="114" t="s">
        <v>239</v>
      </c>
      <c r="F3992" s="107">
        <v>9</v>
      </c>
      <c r="G3992" s="107">
        <v>4</v>
      </c>
      <c r="H3992" s="111">
        <v>7608.7</v>
      </c>
      <c r="I3992" s="111">
        <v>7608.7</v>
      </c>
      <c r="J3992" s="111">
        <v>7608.7</v>
      </c>
      <c r="K3992" s="122">
        <v>417</v>
      </c>
      <c r="L3992" s="110">
        <f t="shared" si="896"/>
        <v>11114035.68</v>
      </c>
      <c r="M3992" s="108"/>
      <c r="N3992" s="108"/>
      <c r="O3992" s="108"/>
      <c r="P3992" s="110">
        <f>'Форма 2'!C3992-M3992-N3992-O3992</f>
        <v>11114035.68</v>
      </c>
      <c r="Q3992" s="111">
        <f t="shared" si="899"/>
        <v>1460.700997542287</v>
      </c>
      <c r="R3992" s="111">
        <f t="shared" si="900"/>
        <v>1460.700997542287</v>
      </c>
      <c r="S3992" s="112" t="s">
        <v>2152</v>
      </c>
      <c r="T3992" s="107" t="s">
        <v>92</v>
      </c>
      <c r="U3992" s="217"/>
      <c r="V3992" s="85"/>
      <c r="W3992" s="85"/>
      <c r="X3992" s="85"/>
      <c r="Y3992" s="85"/>
      <c r="Z3992" s="172"/>
      <c r="AA3992" s="172"/>
      <c r="AB3992" s="177">
        <v>4</v>
      </c>
      <c r="AC3992" s="154">
        <f>2778508.92*AB3992</f>
        <v>11114035.68</v>
      </c>
      <c r="AD3992" s="85"/>
      <c r="AE3992" s="85"/>
      <c r="AF3992" s="85"/>
      <c r="AG3992" s="166"/>
      <c r="AH3992" s="85"/>
      <c r="AI3992" s="85"/>
      <c r="AJ3992" s="85"/>
    </row>
    <row r="3993" spans="1:36" ht="16.5" thickTop="1" thickBot="1">
      <c r="A3993" s="105">
        <f t="shared" si="897"/>
        <v>839</v>
      </c>
      <c r="B3993" s="112" t="s">
        <v>3838</v>
      </c>
      <c r="C3993" s="107">
        <v>2006</v>
      </c>
      <c r="D3993" s="107"/>
      <c r="E3993" s="114" t="s">
        <v>94</v>
      </c>
      <c r="F3993" s="107">
        <v>10</v>
      </c>
      <c r="G3993" s="107">
        <v>4</v>
      </c>
      <c r="H3993" s="111">
        <v>10040.4</v>
      </c>
      <c r="I3993" s="111">
        <v>7335.9</v>
      </c>
      <c r="J3993" s="111">
        <v>7335.9</v>
      </c>
      <c r="K3993" s="122">
        <v>324</v>
      </c>
      <c r="L3993" s="110">
        <f t="shared" si="896"/>
        <v>11600577.756000001</v>
      </c>
      <c r="M3993" s="108"/>
      <c r="N3993" s="108"/>
      <c r="O3993" s="108"/>
      <c r="P3993" s="110">
        <f>'Форма 2'!C3993-M3993-N3993-O3993</f>
        <v>11600577.756000001</v>
      </c>
      <c r="Q3993" s="111">
        <f t="shared" si="899"/>
        <v>1581.3434965034967</v>
      </c>
      <c r="R3993" s="111">
        <f t="shared" si="900"/>
        <v>1581.3434965034967</v>
      </c>
      <c r="S3993" s="112" t="s">
        <v>2152</v>
      </c>
      <c r="T3993" s="107" t="s">
        <v>92</v>
      </c>
      <c r="U3993" s="217"/>
      <c r="V3993" s="85"/>
      <c r="W3993" s="85"/>
      <c r="X3993" s="85"/>
      <c r="Y3993" s="85">
        <v>1</v>
      </c>
      <c r="Z3993" s="85"/>
      <c r="AA3993" s="85"/>
      <c r="AB3993" s="86"/>
      <c r="AC3993" s="86"/>
      <c r="AD3993" s="85"/>
      <c r="AE3993" s="85"/>
      <c r="AF3993" s="85"/>
      <c r="AG3993" s="85"/>
      <c r="AH3993" s="85"/>
      <c r="AI3993" s="85"/>
      <c r="AJ3993" s="85"/>
    </row>
    <row r="3994" spans="1:36" ht="16.5" thickTop="1" thickBot="1">
      <c r="A3994" s="105">
        <f t="shared" si="897"/>
        <v>840</v>
      </c>
      <c r="B3994" s="112" t="s">
        <v>3839</v>
      </c>
      <c r="C3994" s="107">
        <v>1993</v>
      </c>
      <c r="D3994" s="107"/>
      <c r="E3994" s="114" t="s">
        <v>94</v>
      </c>
      <c r="F3994" s="107">
        <v>10</v>
      </c>
      <c r="G3994" s="107">
        <v>6</v>
      </c>
      <c r="H3994" s="111">
        <v>15315</v>
      </c>
      <c r="I3994" s="111">
        <v>13643.3</v>
      </c>
      <c r="J3994" s="111">
        <v>13643.3</v>
      </c>
      <c r="K3994" s="122">
        <v>285</v>
      </c>
      <c r="L3994" s="110">
        <f t="shared" si="896"/>
        <v>5238955.2</v>
      </c>
      <c r="M3994" s="108"/>
      <c r="N3994" s="108"/>
      <c r="O3994" s="108"/>
      <c r="P3994" s="110">
        <f>'Форма 2'!C3994-M3994-N3994-O3994</f>
        <v>5238955.2</v>
      </c>
      <c r="Q3994" s="111">
        <f t="shared" si="899"/>
        <v>383.99472268439456</v>
      </c>
      <c r="R3994" s="111">
        <f t="shared" si="900"/>
        <v>383.99472268439456</v>
      </c>
      <c r="S3994" s="112" t="s">
        <v>2152</v>
      </c>
      <c r="T3994" s="107" t="s">
        <v>92</v>
      </c>
      <c r="U3994" s="217"/>
      <c r="V3994" s="85"/>
      <c r="W3994" s="85"/>
      <c r="X3994" s="85">
        <v>1</v>
      </c>
      <c r="Y3994" s="85"/>
      <c r="Z3994" s="85"/>
      <c r="AA3994" s="85"/>
      <c r="AB3994" s="86"/>
      <c r="AC3994" s="86"/>
      <c r="AD3994" s="85"/>
      <c r="AE3994" s="85"/>
      <c r="AF3994" s="85"/>
      <c r="AG3994" s="85"/>
      <c r="AH3994" s="85"/>
      <c r="AI3994" s="85"/>
      <c r="AJ3994" s="85"/>
    </row>
    <row r="3995" spans="1:36" ht="16.5" thickTop="1" thickBot="1">
      <c r="A3995" s="105">
        <f t="shared" si="897"/>
        <v>841</v>
      </c>
      <c r="B3995" s="112" t="s">
        <v>3840</v>
      </c>
      <c r="C3995" s="107">
        <v>1992</v>
      </c>
      <c r="D3995" s="107"/>
      <c r="E3995" s="114" t="s">
        <v>239</v>
      </c>
      <c r="F3995" s="107">
        <v>5</v>
      </c>
      <c r="G3995" s="107">
        <v>4</v>
      </c>
      <c r="H3995" s="111">
        <v>2618.6999999999998</v>
      </c>
      <c r="I3995" s="111">
        <v>1807.8</v>
      </c>
      <c r="J3995" s="111">
        <v>1807.8</v>
      </c>
      <c r="K3995" s="122">
        <v>89</v>
      </c>
      <c r="L3995" s="110">
        <f t="shared" si="896"/>
        <v>1192320.297</v>
      </c>
      <c r="M3995" s="108"/>
      <c r="N3995" s="108"/>
      <c r="O3995" s="108"/>
      <c r="P3995" s="110">
        <f>'Форма 2'!C3995-M3995-N3995-O3995</f>
        <v>1192320.297</v>
      </c>
      <c r="Q3995" s="111">
        <f t="shared" si="899"/>
        <v>659.54214902090939</v>
      </c>
      <c r="R3995" s="111">
        <f t="shared" si="900"/>
        <v>659.54214902090939</v>
      </c>
      <c r="S3995" s="112" t="s">
        <v>2152</v>
      </c>
      <c r="T3995" s="107" t="s">
        <v>92</v>
      </c>
      <c r="U3995" s="217"/>
      <c r="V3995" s="85"/>
      <c r="W3995" s="85"/>
      <c r="X3995" s="85"/>
      <c r="Y3995" s="85"/>
      <c r="Z3995" s="85">
        <v>1</v>
      </c>
      <c r="AA3995" s="85"/>
      <c r="AB3995" s="86"/>
      <c r="AC3995" s="86"/>
      <c r="AD3995" s="85"/>
      <c r="AE3995" s="85"/>
      <c r="AF3995" s="85"/>
      <c r="AG3995" s="85"/>
      <c r="AH3995" s="85"/>
      <c r="AI3995" s="85"/>
      <c r="AJ3995" s="85"/>
    </row>
    <row r="3996" spans="1:36" ht="16.5" thickTop="1" thickBot="1">
      <c r="A3996" s="105">
        <f t="shared" si="897"/>
        <v>842</v>
      </c>
      <c r="B3996" s="112" t="s">
        <v>3841</v>
      </c>
      <c r="C3996" s="107">
        <v>1967</v>
      </c>
      <c r="D3996" s="107">
        <v>2017</v>
      </c>
      <c r="E3996" s="114" t="s">
        <v>94</v>
      </c>
      <c r="F3996" s="107">
        <v>5</v>
      </c>
      <c r="G3996" s="107">
        <v>4</v>
      </c>
      <c r="H3996" s="111">
        <v>3675.3</v>
      </c>
      <c r="I3996" s="111">
        <v>3384.5</v>
      </c>
      <c r="J3996" s="111">
        <v>3384.5</v>
      </c>
      <c r="K3996" s="122">
        <v>186</v>
      </c>
      <c r="L3996" s="110">
        <f t="shared" si="896"/>
        <v>3147894.45</v>
      </c>
      <c r="M3996" s="108"/>
      <c r="N3996" s="108"/>
      <c r="O3996" s="108"/>
      <c r="P3996" s="110">
        <f>'Форма 2'!C3996-M3996-N3996-O3996</f>
        <v>3147894.45</v>
      </c>
      <c r="Q3996" s="111">
        <f t="shared" si="899"/>
        <v>930.09143152607476</v>
      </c>
      <c r="R3996" s="111">
        <f t="shared" si="900"/>
        <v>930.09143152607476</v>
      </c>
      <c r="S3996" s="112" t="s">
        <v>2152</v>
      </c>
      <c r="T3996" s="107" t="s">
        <v>92</v>
      </c>
      <c r="U3996" s="217"/>
      <c r="V3996" s="85"/>
      <c r="W3996" s="85"/>
      <c r="X3996" s="85"/>
      <c r="Y3996" s="85">
        <v>1</v>
      </c>
      <c r="Z3996" s="85"/>
      <c r="AA3996" s="85"/>
      <c r="AB3996" s="86"/>
      <c r="AC3996" s="86"/>
      <c r="AD3996" s="85"/>
      <c r="AE3996" s="85"/>
      <c r="AF3996" s="85"/>
      <c r="AG3996" s="85"/>
      <c r="AH3996" s="85"/>
      <c r="AI3996" s="85"/>
      <c r="AJ3996" s="85"/>
    </row>
    <row r="3997" spans="1:36" ht="16.5" thickTop="1" thickBot="1">
      <c r="A3997" s="105">
        <f t="shared" si="897"/>
        <v>843</v>
      </c>
      <c r="B3997" s="112" t="s">
        <v>3842</v>
      </c>
      <c r="C3997" s="107">
        <v>1965</v>
      </c>
      <c r="D3997" s="107"/>
      <c r="E3997" s="114" t="s">
        <v>94</v>
      </c>
      <c r="F3997" s="107">
        <v>5</v>
      </c>
      <c r="G3997" s="107">
        <v>3</v>
      </c>
      <c r="H3997" s="111">
        <v>3166.6</v>
      </c>
      <c r="I3997" s="111">
        <v>3111.9</v>
      </c>
      <c r="J3997" s="111">
        <v>2362</v>
      </c>
      <c r="K3997" s="122">
        <v>115</v>
      </c>
      <c r="L3997" s="110">
        <f t="shared" si="896"/>
        <v>14260846.432000002</v>
      </c>
      <c r="M3997" s="108"/>
      <c r="N3997" s="108"/>
      <c r="O3997" s="108"/>
      <c r="P3997" s="110">
        <f>'Форма 2'!C3997-M3997-N3997-O3997</f>
        <v>14260846.432000002</v>
      </c>
      <c r="Q3997" s="111">
        <f t="shared" si="899"/>
        <v>4582.6814589157757</v>
      </c>
      <c r="R3997" s="111">
        <f t="shared" si="900"/>
        <v>4582.6814589157757</v>
      </c>
      <c r="S3997" s="112" t="s">
        <v>2152</v>
      </c>
      <c r="T3997" s="107" t="s">
        <v>82</v>
      </c>
      <c r="U3997" s="217"/>
      <c r="V3997" s="85"/>
      <c r="W3997" s="85"/>
      <c r="X3997" s="85"/>
      <c r="Y3997" s="85"/>
      <c r="Z3997" s="85"/>
      <c r="AA3997" s="85"/>
      <c r="AB3997" s="86"/>
      <c r="AC3997" s="86"/>
      <c r="AD3997" s="85">
        <v>1</v>
      </c>
      <c r="AE3997" s="85"/>
      <c r="AF3997" s="85"/>
      <c r="AG3997" s="85"/>
      <c r="AH3997" s="85"/>
      <c r="AI3997" s="85"/>
      <c r="AJ3997" s="85"/>
    </row>
    <row r="3998" spans="1:36" ht="16.5" thickTop="1" thickBot="1">
      <c r="A3998" s="105">
        <f t="shared" si="897"/>
        <v>844</v>
      </c>
      <c r="B3998" s="112" t="s">
        <v>3843</v>
      </c>
      <c r="C3998" s="107">
        <v>1984</v>
      </c>
      <c r="D3998" s="107"/>
      <c r="E3998" s="114" t="s">
        <v>94</v>
      </c>
      <c r="F3998" s="107">
        <v>14</v>
      </c>
      <c r="G3998" s="107">
        <v>2</v>
      </c>
      <c r="H3998" s="111">
        <v>8154.6</v>
      </c>
      <c r="I3998" s="111">
        <v>4811.3</v>
      </c>
      <c r="J3998" s="111">
        <v>4811.3</v>
      </c>
      <c r="K3998" s="122">
        <v>331</v>
      </c>
      <c r="L3998" s="110">
        <f t="shared" si="896"/>
        <v>7860633.5999999996</v>
      </c>
      <c r="M3998" s="108"/>
      <c r="N3998" s="108"/>
      <c r="O3998" s="108"/>
      <c r="P3998" s="110">
        <f>'Форма 2'!C3998-M3998-N3998-O3998</f>
        <v>7860633.5999999996</v>
      </c>
      <c r="Q3998" s="111">
        <f t="shared" si="899"/>
        <v>1633.7857959387275</v>
      </c>
      <c r="R3998" s="111">
        <f t="shared" si="900"/>
        <v>1633.7857959387275</v>
      </c>
      <c r="S3998" s="112" t="s">
        <v>2152</v>
      </c>
      <c r="T3998" s="107" t="s">
        <v>92</v>
      </c>
      <c r="U3998" s="217"/>
      <c r="V3998" s="85"/>
      <c r="W3998" s="85"/>
      <c r="X3998" s="85"/>
      <c r="Y3998" s="85"/>
      <c r="Z3998" s="172"/>
      <c r="AA3998" s="172"/>
      <c r="AB3998" s="177">
        <v>2</v>
      </c>
      <c r="AC3998" s="154">
        <f>3930316.8*AB3998</f>
        <v>7860633.5999999996</v>
      </c>
      <c r="AD3998" s="85"/>
      <c r="AE3998" s="85"/>
      <c r="AF3998" s="85"/>
      <c r="AG3998" s="166"/>
      <c r="AH3998" s="85"/>
      <c r="AI3998" s="85"/>
      <c r="AJ3998" s="85"/>
    </row>
    <row r="3999" spans="1:36" ht="16.5" thickTop="1" thickBot="1">
      <c r="A3999" s="105">
        <f t="shared" si="897"/>
        <v>845</v>
      </c>
      <c r="B3999" s="112" t="s">
        <v>3844</v>
      </c>
      <c r="C3999" s="107">
        <v>1964</v>
      </c>
      <c r="D3999" s="107"/>
      <c r="E3999" s="114" t="s">
        <v>94</v>
      </c>
      <c r="F3999" s="107">
        <v>5</v>
      </c>
      <c r="G3999" s="107">
        <v>3</v>
      </c>
      <c r="H3999" s="111">
        <v>3346.9</v>
      </c>
      <c r="I3999" s="111">
        <v>3149.1</v>
      </c>
      <c r="J3999" s="111">
        <v>2381.6999999999998</v>
      </c>
      <c r="K3999" s="122">
        <v>91</v>
      </c>
      <c r="L3999" s="110">
        <f t="shared" si="896"/>
        <v>15072831.088000001</v>
      </c>
      <c r="M3999" s="108"/>
      <c r="N3999" s="108"/>
      <c r="O3999" s="108"/>
      <c r="P3999" s="110">
        <f>'Форма 2'!C3999-M3999-N3999-O3999</f>
        <v>15072831.088000001</v>
      </c>
      <c r="Q3999" s="111">
        <f t="shared" si="899"/>
        <v>4786.3932831602688</v>
      </c>
      <c r="R3999" s="111">
        <f t="shared" si="900"/>
        <v>4786.3932831602688</v>
      </c>
      <c r="S3999" s="112" t="s">
        <v>2152</v>
      </c>
      <c r="T3999" s="107" t="s">
        <v>82</v>
      </c>
      <c r="U3999" s="217"/>
      <c r="V3999" s="85"/>
      <c r="W3999" s="85"/>
      <c r="X3999" s="85"/>
      <c r="Y3999" s="85"/>
      <c r="Z3999" s="85"/>
      <c r="AA3999" s="85"/>
      <c r="AB3999" s="86"/>
      <c r="AC3999" s="86"/>
      <c r="AD3999" s="85">
        <v>1</v>
      </c>
      <c r="AE3999" s="85"/>
      <c r="AF3999" s="85"/>
      <c r="AG3999" s="85"/>
      <c r="AH3999" s="85"/>
      <c r="AI3999" s="85"/>
      <c r="AJ3999" s="85"/>
    </row>
    <row r="4000" spans="1:36" ht="16.5" thickTop="1" thickBot="1">
      <c r="A4000" s="105">
        <f t="shared" si="897"/>
        <v>846</v>
      </c>
      <c r="B4000" s="112" t="s">
        <v>3845</v>
      </c>
      <c r="C4000" s="107">
        <v>1965</v>
      </c>
      <c r="D4000" s="107"/>
      <c r="E4000" s="114" t="s">
        <v>94</v>
      </c>
      <c r="F4000" s="107">
        <v>5</v>
      </c>
      <c r="G4000" s="107">
        <v>4</v>
      </c>
      <c r="H4000" s="111">
        <v>3874.3</v>
      </c>
      <c r="I4000" s="111">
        <v>3694.05</v>
      </c>
      <c r="J4000" s="111">
        <v>2346.65</v>
      </c>
      <c r="K4000" s="122">
        <v>109</v>
      </c>
      <c r="L4000" s="110">
        <f t="shared" si="896"/>
        <v>17447987.536000002</v>
      </c>
      <c r="M4000" s="108"/>
      <c r="N4000" s="108"/>
      <c r="O4000" s="108"/>
      <c r="P4000" s="110">
        <f>'Форма 2'!C4000-M4000-N4000-O4000</f>
        <v>17447987.536000002</v>
      </c>
      <c r="Q4000" s="111">
        <f t="shared" si="899"/>
        <v>4723.2678323249556</v>
      </c>
      <c r="R4000" s="111">
        <f t="shared" si="900"/>
        <v>4723.2678323249556</v>
      </c>
      <c r="S4000" s="112" t="s">
        <v>2152</v>
      </c>
      <c r="T4000" s="107" t="s">
        <v>92</v>
      </c>
      <c r="U4000" s="217"/>
      <c r="V4000" s="85"/>
      <c r="W4000" s="85"/>
      <c r="X4000" s="85"/>
      <c r="Y4000" s="85"/>
      <c r="Z4000" s="85"/>
      <c r="AA4000" s="85"/>
      <c r="AB4000" s="86"/>
      <c r="AC4000" s="86"/>
      <c r="AD4000" s="85">
        <v>1</v>
      </c>
      <c r="AE4000" s="85"/>
      <c r="AF4000" s="85"/>
      <c r="AG4000" s="85"/>
      <c r="AH4000" s="85"/>
      <c r="AI4000" s="85"/>
      <c r="AJ4000" s="85"/>
    </row>
    <row r="4001" spans="1:36" ht="16.5" thickTop="1" thickBot="1">
      <c r="A4001" s="105">
        <f t="shared" si="897"/>
        <v>847</v>
      </c>
      <c r="B4001" s="112" t="s">
        <v>3846</v>
      </c>
      <c r="C4001" s="107">
        <v>1964</v>
      </c>
      <c r="D4001" s="107"/>
      <c r="E4001" s="114" t="s">
        <v>239</v>
      </c>
      <c r="F4001" s="107">
        <v>5</v>
      </c>
      <c r="G4001" s="107">
        <v>4</v>
      </c>
      <c r="H4001" s="111">
        <v>3942.3</v>
      </c>
      <c r="I4001" s="111">
        <v>3727.9</v>
      </c>
      <c r="J4001" s="111">
        <v>3618.1</v>
      </c>
      <c r="K4001" s="122">
        <v>150</v>
      </c>
      <c r="L4001" s="110">
        <f t="shared" si="896"/>
        <v>17754226.896000002</v>
      </c>
      <c r="M4001" s="108"/>
      <c r="N4001" s="108"/>
      <c r="O4001" s="108"/>
      <c r="P4001" s="110">
        <f>'Форма 2'!C4001-M4001-N4001-O4001</f>
        <v>17754226.896000002</v>
      </c>
      <c r="Q4001" s="111">
        <f t="shared" si="899"/>
        <v>4762.5276686606403</v>
      </c>
      <c r="R4001" s="111">
        <f t="shared" si="900"/>
        <v>4762.5276686606403</v>
      </c>
      <c r="S4001" s="112" t="s">
        <v>2152</v>
      </c>
      <c r="T4001" s="107" t="s">
        <v>82</v>
      </c>
      <c r="U4001" s="217"/>
      <c r="V4001" s="85"/>
      <c r="W4001" s="85"/>
      <c r="X4001" s="85"/>
      <c r="Y4001" s="85"/>
      <c r="Z4001" s="85"/>
      <c r="AA4001" s="85"/>
      <c r="AB4001" s="86"/>
      <c r="AC4001" s="86"/>
      <c r="AD4001" s="85">
        <v>1</v>
      </c>
      <c r="AE4001" s="85"/>
      <c r="AF4001" s="85"/>
      <c r="AG4001" s="85"/>
      <c r="AH4001" s="85"/>
      <c r="AI4001" s="85"/>
      <c r="AJ4001" s="85"/>
    </row>
    <row r="4002" spans="1:36" ht="16.5" thickTop="1" thickBot="1">
      <c r="A4002" s="105">
        <f t="shared" si="897"/>
        <v>848</v>
      </c>
      <c r="B4002" s="112" t="s">
        <v>3847</v>
      </c>
      <c r="C4002" s="107">
        <v>1965</v>
      </c>
      <c r="D4002" s="107"/>
      <c r="E4002" s="114" t="s">
        <v>239</v>
      </c>
      <c r="F4002" s="107">
        <v>5</v>
      </c>
      <c r="G4002" s="107">
        <v>4</v>
      </c>
      <c r="H4002" s="111">
        <v>3550</v>
      </c>
      <c r="I4002" s="111">
        <v>3506.3</v>
      </c>
      <c r="J4002" s="111">
        <v>3392.3</v>
      </c>
      <c r="K4002" s="122">
        <v>135</v>
      </c>
      <c r="L4002" s="110">
        <f t="shared" si="896"/>
        <v>15987496.000000002</v>
      </c>
      <c r="M4002" s="108"/>
      <c r="N4002" s="108"/>
      <c r="O4002" s="108"/>
      <c r="P4002" s="110">
        <f>'Форма 2'!C4002-M4002-N4002-O4002</f>
        <v>15987496.000000002</v>
      </c>
      <c r="Q4002" s="111">
        <f t="shared" si="899"/>
        <v>4559.6486324615698</v>
      </c>
      <c r="R4002" s="111">
        <f t="shared" si="900"/>
        <v>4559.6486324615698</v>
      </c>
      <c r="S4002" s="112" t="s">
        <v>2152</v>
      </c>
      <c r="T4002" s="107" t="s">
        <v>82</v>
      </c>
      <c r="U4002" s="217"/>
      <c r="V4002" s="85"/>
      <c r="W4002" s="85"/>
      <c r="X4002" s="85"/>
      <c r="Y4002" s="85"/>
      <c r="Z4002" s="85"/>
      <c r="AA4002" s="85"/>
      <c r="AB4002" s="86"/>
      <c r="AC4002" s="86"/>
      <c r="AD4002" s="85">
        <v>1</v>
      </c>
      <c r="AE4002" s="85"/>
      <c r="AF4002" s="85"/>
      <c r="AG4002" s="85"/>
      <c r="AH4002" s="85"/>
      <c r="AI4002" s="85"/>
      <c r="AJ4002" s="85"/>
    </row>
    <row r="4003" spans="1:36" ht="16.5" thickTop="1" thickBot="1">
      <c r="A4003" s="105">
        <f t="shared" si="897"/>
        <v>849</v>
      </c>
      <c r="B4003" s="112" t="s">
        <v>3848</v>
      </c>
      <c r="C4003" s="107">
        <v>1965</v>
      </c>
      <c r="D4003" s="107"/>
      <c r="E4003" s="114" t="s">
        <v>239</v>
      </c>
      <c r="F4003" s="107">
        <v>5</v>
      </c>
      <c r="G4003" s="107">
        <v>4</v>
      </c>
      <c r="H4003" s="111">
        <v>3648</v>
      </c>
      <c r="I4003" s="111">
        <v>3546.1</v>
      </c>
      <c r="J4003" s="111">
        <v>3475.9</v>
      </c>
      <c r="K4003" s="122">
        <v>170</v>
      </c>
      <c r="L4003" s="110">
        <f t="shared" si="896"/>
        <v>16428840.960000001</v>
      </c>
      <c r="M4003" s="108"/>
      <c r="N4003" s="108"/>
      <c r="O4003" s="108"/>
      <c r="P4003" s="110">
        <f>'Форма 2'!C4003-M4003-N4003-O4003</f>
        <v>16428840.960000001</v>
      </c>
      <c r="Q4003" s="111">
        <f t="shared" si="899"/>
        <v>4632.9322241335558</v>
      </c>
      <c r="R4003" s="111">
        <f t="shared" si="900"/>
        <v>4632.9322241335558</v>
      </c>
      <c r="S4003" s="112" t="s">
        <v>2152</v>
      </c>
      <c r="T4003" s="107" t="s">
        <v>82</v>
      </c>
      <c r="U4003" s="217"/>
      <c r="V4003" s="85"/>
      <c r="W4003" s="85"/>
      <c r="X4003" s="85"/>
      <c r="Y4003" s="85"/>
      <c r="Z4003" s="85"/>
      <c r="AA4003" s="85"/>
      <c r="AB4003" s="86"/>
      <c r="AC4003" s="86"/>
      <c r="AD4003" s="85">
        <v>1</v>
      </c>
      <c r="AE4003" s="85"/>
      <c r="AF4003" s="85"/>
      <c r="AG4003" s="85"/>
      <c r="AH4003" s="85"/>
      <c r="AI4003" s="85"/>
      <c r="AJ4003" s="85"/>
    </row>
    <row r="4004" spans="1:36" ht="16.5" thickTop="1" thickBot="1">
      <c r="A4004" s="105">
        <f t="shared" si="897"/>
        <v>850</v>
      </c>
      <c r="B4004" s="112" t="s">
        <v>3849</v>
      </c>
      <c r="C4004" s="107">
        <v>1987</v>
      </c>
      <c r="D4004" s="107"/>
      <c r="E4004" s="114" t="s">
        <v>94</v>
      </c>
      <c r="F4004" s="107">
        <v>5</v>
      </c>
      <c r="G4004" s="107">
        <v>7</v>
      </c>
      <c r="H4004" s="111">
        <v>5537.2</v>
      </c>
      <c r="I4004" s="111">
        <v>5426.2</v>
      </c>
      <c r="J4004" s="111">
        <v>4887.2</v>
      </c>
      <c r="K4004" s="122">
        <v>248</v>
      </c>
      <c r="L4004" s="110">
        <f t="shared" si="896"/>
        <v>4742611.8</v>
      </c>
      <c r="M4004" s="108"/>
      <c r="N4004" s="108"/>
      <c r="O4004" s="108"/>
      <c r="P4004" s="110">
        <f>'Форма 2'!C4004-M4004-N4004-O4004</f>
        <v>4742611.8</v>
      </c>
      <c r="Q4004" s="111">
        <f t="shared" si="899"/>
        <v>874.02082488666099</v>
      </c>
      <c r="R4004" s="111">
        <f t="shared" si="900"/>
        <v>874.02082488666099</v>
      </c>
      <c r="S4004" s="112" t="s">
        <v>2152</v>
      </c>
      <c r="T4004" s="107" t="s">
        <v>82</v>
      </c>
      <c r="U4004" s="217"/>
      <c r="V4004" s="85"/>
      <c r="W4004" s="85"/>
      <c r="X4004" s="85"/>
      <c r="Y4004" s="85">
        <v>1</v>
      </c>
      <c r="Z4004" s="85"/>
      <c r="AA4004" s="85"/>
      <c r="AB4004" s="86"/>
      <c r="AC4004" s="86"/>
      <c r="AD4004" s="85"/>
      <c r="AE4004" s="85"/>
      <c r="AF4004" s="85"/>
      <c r="AG4004" s="85"/>
      <c r="AH4004" s="85"/>
      <c r="AI4004" s="85"/>
      <c r="AJ4004" s="85"/>
    </row>
    <row r="4005" spans="1:36" ht="16.5" thickTop="1" thickBot="1">
      <c r="A4005" s="105">
        <f t="shared" si="897"/>
        <v>851</v>
      </c>
      <c r="B4005" s="112" t="s">
        <v>3850</v>
      </c>
      <c r="C4005" s="107">
        <v>1954</v>
      </c>
      <c r="D4005" s="107">
        <v>2019</v>
      </c>
      <c r="E4005" s="114" t="s">
        <v>378</v>
      </c>
      <c r="F4005" s="107">
        <v>3</v>
      </c>
      <c r="G4005" s="107">
        <v>3</v>
      </c>
      <c r="H4005" s="111">
        <v>2826.7</v>
      </c>
      <c r="I4005" s="111">
        <v>2567.6999999999998</v>
      </c>
      <c r="J4005" s="111">
        <v>1874</v>
      </c>
      <c r="K4005" s="122">
        <v>53</v>
      </c>
      <c r="L4005" s="110">
        <f t="shared" si="896"/>
        <v>2890272.483</v>
      </c>
      <c r="M4005" s="108"/>
      <c r="N4005" s="108"/>
      <c r="O4005" s="108"/>
      <c r="P4005" s="110">
        <f>'Форма 2'!C4005-M4005-N4005-O4005</f>
        <v>2890272.483</v>
      </c>
      <c r="Q4005" s="111">
        <f t="shared" si="899"/>
        <v>1125.6270136698213</v>
      </c>
      <c r="R4005" s="111">
        <f t="shared" si="900"/>
        <v>1125.6270136698213</v>
      </c>
      <c r="S4005" s="112" t="s">
        <v>2152</v>
      </c>
      <c r="T4005" s="107" t="s">
        <v>82</v>
      </c>
      <c r="U4005" s="217"/>
      <c r="V4005" s="85"/>
      <c r="W4005" s="85"/>
      <c r="X4005" s="85">
        <v>1</v>
      </c>
      <c r="Y4005" s="85"/>
      <c r="Z4005" s="85">
        <v>1</v>
      </c>
      <c r="AA4005" s="85"/>
      <c r="AB4005" s="86"/>
      <c r="AC4005" s="86"/>
      <c r="AD4005" s="85"/>
      <c r="AE4005" s="85"/>
      <c r="AF4005" s="85"/>
      <c r="AG4005" s="85"/>
      <c r="AH4005" s="85"/>
      <c r="AI4005" s="85"/>
      <c r="AJ4005" s="85"/>
    </row>
    <row r="4006" spans="1:36" ht="16.5" thickTop="1" thickBot="1">
      <c r="A4006" s="105">
        <f t="shared" si="897"/>
        <v>852</v>
      </c>
      <c r="B4006" s="112" t="s">
        <v>3851</v>
      </c>
      <c r="C4006" s="107">
        <v>1953</v>
      </c>
      <c r="D4006" s="107">
        <v>2017</v>
      </c>
      <c r="E4006" s="114" t="s">
        <v>378</v>
      </c>
      <c r="F4006" s="107">
        <v>2</v>
      </c>
      <c r="G4006" s="107">
        <v>2</v>
      </c>
      <c r="H4006" s="111">
        <v>870.7</v>
      </c>
      <c r="I4006" s="111">
        <v>746.9</v>
      </c>
      <c r="J4006" s="111">
        <v>570.79999999999995</v>
      </c>
      <c r="K4006" s="122">
        <v>56</v>
      </c>
      <c r="L4006" s="110">
        <f t="shared" si="896"/>
        <v>2970375.6360000004</v>
      </c>
      <c r="M4006" s="108"/>
      <c r="N4006" s="108"/>
      <c r="O4006" s="108"/>
      <c r="P4006" s="110">
        <f>'Форма 2'!C4006-M4006-N4006-O4006</f>
        <v>2970375.6360000004</v>
      </c>
      <c r="Q4006" s="111">
        <f t="shared" si="899"/>
        <v>3976.9388619627803</v>
      </c>
      <c r="R4006" s="111">
        <f t="shared" si="900"/>
        <v>3976.9388619627803</v>
      </c>
      <c r="S4006" s="112" t="s">
        <v>2152</v>
      </c>
      <c r="T4006" s="107" t="s">
        <v>82</v>
      </c>
      <c r="U4006" s="217">
        <v>1</v>
      </c>
      <c r="V4006" s="85"/>
      <c r="W4006" s="85"/>
      <c r="X4006" s="85"/>
      <c r="Y4006" s="85"/>
      <c r="Z4006" s="85"/>
      <c r="AA4006" s="85"/>
      <c r="AB4006" s="86"/>
      <c r="AC4006" s="86"/>
      <c r="AD4006" s="85"/>
      <c r="AE4006" s="85"/>
      <c r="AF4006" s="85"/>
      <c r="AG4006" s="85"/>
      <c r="AH4006" s="85">
        <v>1</v>
      </c>
      <c r="AI4006" s="85"/>
      <c r="AJ4006" s="85"/>
    </row>
    <row r="4007" spans="1:36" ht="16.5" thickTop="1" thickBot="1">
      <c r="A4007" s="105">
        <f t="shared" si="897"/>
        <v>853</v>
      </c>
      <c r="B4007" s="112" t="s">
        <v>3852</v>
      </c>
      <c r="C4007" s="107">
        <v>1957</v>
      </c>
      <c r="D4007" s="107">
        <v>2019</v>
      </c>
      <c r="E4007" s="114" t="s">
        <v>378</v>
      </c>
      <c r="F4007" s="107">
        <v>2</v>
      </c>
      <c r="G4007" s="107">
        <v>4</v>
      </c>
      <c r="H4007" s="111">
        <v>1369.3</v>
      </c>
      <c r="I4007" s="111">
        <v>893.1</v>
      </c>
      <c r="J4007" s="111">
        <v>893.1</v>
      </c>
      <c r="K4007" s="122">
        <v>67</v>
      </c>
      <c r="L4007" s="110">
        <f t="shared" ref="L4007:L4070" si="901">SUM(M4007:P4007)</f>
        <v>5057851.875</v>
      </c>
      <c r="M4007" s="108"/>
      <c r="N4007" s="108"/>
      <c r="O4007" s="108"/>
      <c r="P4007" s="110">
        <f>'Форма 2'!C4007-M4007-N4007-O4007</f>
        <v>5057851.875</v>
      </c>
      <c r="Q4007" s="111">
        <f t="shared" si="899"/>
        <v>5663.2536949949608</v>
      </c>
      <c r="R4007" s="111">
        <f t="shared" si="900"/>
        <v>5663.2536949949608</v>
      </c>
      <c r="S4007" s="112" t="s">
        <v>2152</v>
      </c>
      <c r="T4007" s="107" t="s">
        <v>82</v>
      </c>
      <c r="U4007" s="217"/>
      <c r="V4007" s="85"/>
      <c r="W4007" s="85"/>
      <c r="X4007" s="85">
        <v>1</v>
      </c>
      <c r="Y4007" s="85"/>
      <c r="Z4007" s="85">
        <v>1</v>
      </c>
      <c r="AA4007" s="85"/>
      <c r="AB4007" s="86"/>
      <c r="AC4007" s="86"/>
      <c r="AD4007" s="85"/>
      <c r="AE4007" s="85"/>
      <c r="AF4007" s="85"/>
      <c r="AG4007" s="85"/>
      <c r="AH4007" s="85">
        <v>1</v>
      </c>
      <c r="AI4007" s="85"/>
      <c r="AJ4007" s="85"/>
    </row>
    <row r="4008" spans="1:36" ht="16.5" thickTop="1" thickBot="1">
      <c r="A4008" s="105">
        <f t="shared" si="897"/>
        <v>854</v>
      </c>
      <c r="B4008" s="112" t="s">
        <v>3853</v>
      </c>
      <c r="C4008" s="107">
        <v>1954</v>
      </c>
      <c r="D4008" s="107">
        <v>2019</v>
      </c>
      <c r="E4008" s="114" t="s">
        <v>378</v>
      </c>
      <c r="F4008" s="107">
        <v>2</v>
      </c>
      <c r="G4008" s="107">
        <v>1</v>
      </c>
      <c r="H4008" s="111">
        <v>510.8</v>
      </c>
      <c r="I4008" s="111">
        <v>386.1</v>
      </c>
      <c r="J4008" s="111">
        <v>386.1</v>
      </c>
      <c r="K4008" s="122">
        <v>22</v>
      </c>
      <c r="L4008" s="110">
        <f t="shared" si="901"/>
        <v>1742583.9840000002</v>
      </c>
      <c r="M4008" s="108"/>
      <c r="N4008" s="108"/>
      <c r="O4008" s="108"/>
      <c r="P4008" s="110">
        <f>'Форма 2'!C4008-M4008-N4008-O4008</f>
        <v>1742583.9840000002</v>
      </c>
      <c r="Q4008" s="111">
        <f t="shared" si="899"/>
        <v>4513.2970318570324</v>
      </c>
      <c r="R4008" s="111">
        <f t="shared" si="900"/>
        <v>4513.2970318570324</v>
      </c>
      <c r="S4008" s="112" t="s">
        <v>2152</v>
      </c>
      <c r="T4008" s="107" t="s">
        <v>82</v>
      </c>
      <c r="U4008" s="217">
        <v>1</v>
      </c>
      <c r="V4008" s="85"/>
      <c r="W4008" s="85"/>
      <c r="X4008" s="85"/>
      <c r="Y4008" s="85"/>
      <c r="Z4008" s="85"/>
      <c r="AA4008" s="85"/>
      <c r="AB4008" s="86"/>
      <c r="AC4008" s="86"/>
      <c r="AD4008" s="85"/>
      <c r="AE4008" s="85"/>
      <c r="AF4008" s="85"/>
      <c r="AG4008" s="85"/>
      <c r="AH4008" s="85">
        <v>1</v>
      </c>
      <c r="AI4008" s="85"/>
      <c r="AJ4008" s="85"/>
    </row>
    <row r="4009" spans="1:36" ht="16.5" thickTop="1" thickBot="1">
      <c r="A4009" s="105">
        <f t="shared" si="897"/>
        <v>855</v>
      </c>
      <c r="B4009" s="112" t="s">
        <v>3854</v>
      </c>
      <c r="C4009" s="107">
        <v>1954</v>
      </c>
      <c r="D4009" s="107"/>
      <c r="E4009" s="114" t="s">
        <v>378</v>
      </c>
      <c r="F4009" s="107">
        <v>2</v>
      </c>
      <c r="G4009" s="107">
        <v>1</v>
      </c>
      <c r="H4009" s="111">
        <v>556.79999999999995</v>
      </c>
      <c r="I4009" s="111">
        <v>524.29999999999995</v>
      </c>
      <c r="J4009" s="111">
        <v>524.29999999999995</v>
      </c>
      <c r="K4009" s="122">
        <v>21</v>
      </c>
      <c r="L4009" s="110">
        <f t="shared" si="901"/>
        <v>1697722.176</v>
      </c>
      <c r="M4009" s="108"/>
      <c r="N4009" s="108"/>
      <c r="O4009" s="108"/>
      <c r="P4009" s="110">
        <f>'Форма 2'!C4009-M4009-N4009-O4009</f>
        <v>1697722.176</v>
      </c>
      <c r="Q4009" s="111">
        <f t="shared" si="899"/>
        <v>3238.0739576578299</v>
      </c>
      <c r="R4009" s="111">
        <f t="shared" si="900"/>
        <v>3238.0739576578299</v>
      </c>
      <c r="S4009" s="112" t="s">
        <v>2152</v>
      </c>
      <c r="T4009" s="107" t="s">
        <v>82</v>
      </c>
      <c r="U4009" s="217"/>
      <c r="V4009" s="85"/>
      <c r="W4009" s="85"/>
      <c r="X4009" s="85">
        <v>1</v>
      </c>
      <c r="Y4009" s="85"/>
      <c r="Z4009" s="85"/>
      <c r="AA4009" s="85"/>
      <c r="AB4009" s="86"/>
      <c r="AC4009" s="86"/>
      <c r="AD4009" s="85"/>
      <c r="AE4009" s="85"/>
      <c r="AF4009" s="85"/>
      <c r="AG4009" s="85"/>
      <c r="AH4009" s="85">
        <v>1</v>
      </c>
      <c r="AI4009" s="85"/>
      <c r="AJ4009" s="85"/>
    </row>
    <row r="4010" spans="1:36" ht="16.5" thickTop="1" thickBot="1">
      <c r="A4010" s="105">
        <f t="shared" si="897"/>
        <v>856</v>
      </c>
      <c r="B4010" s="112" t="s">
        <v>3855</v>
      </c>
      <c r="C4010" s="107">
        <v>1954</v>
      </c>
      <c r="D4010" s="107">
        <v>2019</v>
      </c>
      <c r="E4010" s="114" t="s">
        <v>378</v>
      </c>
      <c r="F4010" s="107">
        <v>2</v>
      </c>
      <c r="G4010" s="107">
        <v>3</v>
      </c>
      <c r="H4010" s="111">
        <v>1363.4</v>
      </c>
      <c r="I4010" s="111">
        <v>874.30000000000007</v>
      </c>
      <c r="J4010" s="111">
        <v>794.2</v>
      </c>
      <c r="K4010" s="122">
        <v>35</v>
      </c>
      <c r="L4010" s="110">
        <f t="shared" si="901"/>
        <v>4651211.8320000004</v>
      </c>
      <c r="M4010" s="108"/>
      <c r="N4010" s="108"/>
      <c r="O4010" s="108"/>
      <c r="P4010" s="110">
        <f>'Форма 2'!C4010-M4010-N4010-O4010</f>
        <v>4651211.8320000004</v>
      </c>
      <c r="Q4010" s="111">
        <f t="shared" si="899"/>
        <v>5319.926606428</v>
      </c>
      <c r="R4010" s="111">
        <f t="shared" si="900"/>
        <v>5319.926606428</v>
      </c>
      <c r="S4010" s="112" t="s">
        <v>2152</v>
      </c>
      <c r="T4010" s="107" t="s">
        <v>82</v>
      </c>
      <c r="U4010" s="217">
        <v>1</v>
      </c>
      <c r="V4010" s="85"/>
      <c r="W4010" s="85"/>
      <c r="X4010" s="85"/>
      <c r="Y4010" s="85"/>
      <c r="Z4010" s="85"/>
      <c r="AA4010" s="85"/>
      <c r="AB4010" s="86"/>
      <c r="AC4010" s="86"/>
      <c r="AD4010" s="85"/>
      <c r="AE4010" s="85"/>
      <c r="AF4010" s="85"/>
      <c r="AG4010" s="85"/>
      <c r="AH4010" s="85">
        <v>1</v>
      </c>
      <c r="AI4010" s="85"/>
      <c r="AJ4010" s="85"/>
    </row>
    <row r="4011" spans="1:36" ht="16.5" thickTop="1" thickBot="1">
      <c r="A4011" s="105">
        <f t="shared" si="897"/>
        <v>857</v>
      </c>
      <c r="B4011" s="112" t="s">
        <v>3856</v>
      </c>
      <c r="C4011" s="107">
        <v>1954</v>
      </c>
      <c r="D4011" s="107">
        <v>2019</v>
      </c>
      <c r="E4011" s="114" t="s">
        <v>378</v>
      </c>
      <c r="F4011" s="107">
        <v>2</v>
      </c>
      <c r="G4011" s="107">
        <v>3</v>
      </c>
      <c r="H4011" s="111">
        <v>1381.4</v>
      </c>
      <c r="I4011" s="111">
        <v>917.6</v>
      </c>
      <c r="J4011" s="111">
        <v>917.6</v>
      </c>
      <c r="K4011" s="122">
        <v>38</v>
      </c>
      <c r="L4011" s="110">
        <f t="shared" si="901"/>
        <v>4712618.472000001</v>
      </c>
      <c r="M4011" s="108"/>
      <c r="N4011" s="108"/>
      <c r="O4011" s="108"/>
      <c r="P4011" s="110">
        <f>'Форма 2'!C4011-M4011-N4011-O4011</f>
        <v>4712618.472000001</v>
      </c>
      <c r="Q4011" s="111">
        <f t="shared" si="899"/>
        <v>5135.8091455972108</v>
      </c>
      <c r="R4011" s="111">
        <f t="shared" si="900"/>
        <v>5135.8091455972108</v>
      </c>
      <c r="S4011" s="112" t="s">
        <v>2152</v>
      </c>
      <c r="T4011" s="107" t="s">
        <v>82</v>
      </c>
      <c r="U4011" s="217">
        <v>1</v>
      </c>
      <c r="V4011" s="85"/>
      <c r="W4011" s="85"/>
      <c r="X4011" s="85"/>
      <c r="Y4011" s="85"/>
      <c r="Z4011" s="85"/>
      <c r="AA4011" s="85"/>
      <c r="AB4011" s="86"/>
      <c r="AC4011" s="86"/>
      <c r="AD4011" s="85"/>
      <c r="AE4011" s="85"/>
      <c r="AF4011" s="85"/>
      <c r="AG4011" s="85"/>
      <c r="AH4011" s="85">
        <v>1</v>
      </c>
      <c r="AI4011" s="85"/>
      <c r="AJ4011" s="85"/>
    </row>
    <row r="4012" spans="1:36" ht="16.5" thickTop="1" thickBot="1">
      <c r="A4012" s="105">
        <f t="shared" si="897"/>
        <v>858</v>
      </c>
      <c r="B4012" s="112" t="s">
        <v>3857</v>
      </c>
      <c r="C4012" s="107">
        <v>1954</v>
      </c>
      <c r="D4012" s="107">
        <v>2019</v>
      </c>
      <c r="E4012" s="114" t="s">
        <v>378</v>
      </c>
      <c r="F4012" s="107">
        <v>3</v>
      </c>
      <c r="G4012" s="107">
        <v>3</v>
      </c>
      <c r="H4012" s="111">
        <v>2323.8000000000002</v>
      </c>
      <c r="I4012" s="111">
        <v>1971.51</v>
      </c>
      <c r="J4012" s="111">
        <v>1402.81</v>
      </c>
      <c r="K4012" s="122">
        <v>59</v>
      </c>
      <c r="L4012" s="110">
        <f t="shared" si="901"/>
        <v>2376062.2620000001</v>
      </c>
      <c r="M4012" s="108"/>
      <c r="N4012" s="108"/>
      <c r="O4012" s="108"/>
      <c r="P4012" s="110">
        <f>'Форма 2'!C4012-M4012-N4012-O4012</f>
        <v>2376062.2620000001</v>
      </c>
      <c r="Q4012" s="111">
        <f t="shared" si="899"/>
        <v>1205.1991935115725</v>
      </c>
      <c r="R4012" s="111">
        <f t="shared" si="900"/>
        <v>1205.1991935115725</v>
      </c>
      <c r="S4012" s="112" t="s">
        <v>2152</v>
      </c>
      <c r="T4012" s="107" t="s">
        <v>82</v>
      </c>
      <c r="U4012" s="217"/>
      <c r="V4012" s="85"/>
      <c r="W4012" s="85"/>
      <c r="X4012" s="85">
        <v>1</v>
      </c>
      <c r="Y4012" s="85"/>
      <c r="Z4012" s="85">
        <v>1</v>
      </c>
      <c r="AA4012" s="85"/>
      <c r="AB4012" s="86"/>
      <c r="AC4012" s="86"/>
      <c r="AD4012" s="85"/>
      <c r="AE4012" s="85"/>
      <c r="AF4012" s="85"/>
      <c r="AG4012" s="85"/>
      <c r="AH4012" s="85"/>
      <c r="AI4012" s="85"/>
      <c r="AJ4012" s="85"/>
    </row>
    <row r="4013" spans="1:36" ht="16.5" thickTop="1" thickBot="1">
      <c r="A4013" s="105">
        <f t="shared" si="897"/>
        <v>859</v>
      </c>
      <c r="B4013" s="112" t="s">
        <v>3858</v>
      </c>
      <c r="C4013" s="107">
        <v>1963</v>
      </c>
      <c r="D4013" s="107"/>
      <c r="E4013" s="114" t="s">
        <v>94</v>
      </c>
      <c r="F4013" s="107">
        <v>5</v>
      </c>
      <c r="G4013" s="107">
        <v>4</v>
      </c>
      <c r="H4013" s="111">
        <v>3245.5</v>
      </c>
      <c r="I4013" s="111">
        <v>2557.3000000000002</v>
      </c>
      <c r="J4013" s="111">
        <v>2557.3000000000002</v>
      </c>
      <c r="K4013" s="122">
        <v>156</v>
      </c>
      <c r="L4013" s="110">
        <f t="shared" si="901"/>
        <v>14616174.160000002</v>
      </c>
      <c r="M4013" s="108"/>
      <c r="N4013" s="108"/>
      <c r="O4013" s="108"/>
      <c r="P4013" s="110">
        <f>'Форма 2'!C4013-M4013-N4013-O4013</f>
        <v>14616174.160000002</v>
      </c>
      <c r="Q4013" s="111">
        <f t="shared" si="899"/>
        <v>5715.4710671411258</v>
      </c>
      <c r="R4013" s="111">
        <f t="shared" si="900"/>
        <v>5715.4710671411258</v>
      </c>
      <c r="S4013" s="112" t="s">
        <v>2152</v>
      </c>
      <c r="T4013" s="105" t="s">
        <v>120</v>
      </c>
      <c r="U4013" s="217"/>
      <c r="V4013" s="85"/>
      <c r="W4013" s="85"/>
      <c r="X4013" s="85"/>
      <c r="Y4013" s="85"/>
      <c r="Z4013" s="85"/>
      <c r="AA4013" s="85"/>
      <c r="AB4013" s="86"/>
      <c r="AC4013" s="86"/>
      <c r="AD4013" s="85">
        <v>1</v>
      </c>
      <c r="AE4013" s="85"/>
      <c r="AF4013" s="85"/>
      <c r="AG4013" s="85"/>
      <c r="AH4013" s="85"/>
      <c r="AI4013" s="85"/>
      <c r="AJ4013" s="85"/>
    </row>
    <row r="4014" spans="1:36" ht="16.5" thickTop="1" thickBot="1">
      <c r="A4014" s="105">
        <f t="shared" si="897"/>
        <v>860</v>
      </c>
      <c r="B4014" s="112" t="s">
        <v>3859</v>
      </c>
      <c r="C4014" s="107">
        <v>1963</v>
      </c>
      <c r="D4014" s="107"/>
      <c r="E4014" s="114" t="s">
        <v>94</v>
      </c>
      <c r="F4014" s="107">
        <v>5</v>
      </c>
      <c r="G4014" s="107">
        <v>1</v>
      </c>
      <c r="H4014" s="111">
        <v>2670.9</v>
      </c>
      <c r="I4014" s="111">
        <v>1963.1</v>
      </c>
      <c r="J4014" s="111">
        <v>1963.1</v>
      </c>
      <c r="K4014" s="122">
        <v>231</v>
      </c>
      <c r="L4014" s="110">
        <f t="shared" si="901"/>
        <v>12028451.568000002</v>
      </c>
      <c r="M4014" s="108"/>
      <c r="N4014" s="108"/>
      <c r="O4014" s="108"/>
      <c r="P4014" s="110">
        <f>'Форма 2'!C4014-M4014-N4014-O4014</f>
        <v>12028451.568000002</v>
      </c>
      <c r="Q4014" s="111">
        <f t="shared" si="899"/>
        <v>6127.2739890988751</v>
      </c>
      <c r="R4014" s="111">
        <f t="shared" si="900"/>
        <v>6127.2739890988751</v>
      </c>
      <c r="S4014" s="112" t="s">
        <v>2152</v>
      </c>
      <c r="T4014" s="107" t="s">
        <v>82</v>
      </c>
      <c r="U4014" s="217"/>
      <c r="V4014" s="85"/>
      <c r="W4014" s="85"/>
      <c r="X4014" s="85"/>
      <c r="Y4014" s="85"/>
      <c r="Z4014" s="85"/>
      <c r="AA4014" s="85"/>
      <c r="AB4014" s="86"/>
      <c r="AC4014" s="86"/>
      <c r="AD4014" s="85">
        <v>1</v>
      </c>
      <c r="AE4014" s="85"/>
      <c r="AF4014" s="85"/>
      <c r="AG4014" s="85"/>
      <c r="AH4014" s="85"/>
      <c r="AI4014" s="85"/>
      <c r="AJ4014" s="85"/>
    </row>
    <row r="4015" spans="1:36" ht="16.5" thickTop="1" thickBot="1">
      <c r="A4015" s="105">
        <f t="shared" si="897"/>
        <v>861</v>
      </c>
      <c r="B4015" s="112" t="s">
        <v>3860</v>
      </c>
      <c r="C4015" s="107">
        <v>1981</v>
      </c>
      <c r="D4015" s="107"/>
      <c r="E4015" s="114" t="s">
        <v>212</v>
      </c>
      <c r="F4015" s="107">
        <v>9</v>
      </c>
      <c r="G4015" s="107">
        <v>9</v>
      </c>
      <c r="H4015" s="111">
        <v>20899.3</v>
      </c>
      <c r="I4015" s="111">
        <v>17276.8</v>
      </c>
      <c r="J4015" s="111"/>
      <c r="K4015" s="122"/>
      <c r="L4015" s="110">
        <f t="shared" si="901"/>
        <v>25006580.280000001</v>
      </c>
      <c r="M4015" s="108"/>
      <c r="N4015" s="108"/>
      <c r="O4015" s="108"/>
      <c r="P4015" s="110">
        <f>'Форма 2'!C4015-M4015-N4015-O4015</f>
        <v>25006580.280000001</v>
      </c>
      <c r="Q4015" s="111">
        <f t="shared" si="899"/>
        <v>1447.4081010372292</v>
      </c>
      <c r="R4015" s="111">
        <f t="shared" si="900"/>
        <v>1447.4081010372292</v>
      </c>
      <c r="S4015" s="112" t="s">
        <v>2152</v>
      </c>
      <c r="T4015" s="107" t="s">
        <v>82</v>
      </c>
      <c r="U4015" s="217"/>
      <c r="V4015" s="85"/>
      <c r="W4015" s="85"/>
      <c r="X4015" s="85"/>
      <c r="Y4015" s="85"/>
      <c r="Z4015" s="172"/>
      <c r="AA4015" s="172"/>
      <c r="AB4015" s="177">
        <v>9</v>
      </c>
      <c r="AC4015" s="154">
        <f>2778508.92*AB4015</f>
        <v>25006580.280000001</v>
      </c>
      <c r="AD4015" s="85"/>
      <c r="AE4015" s="85"/>
      <c r="AF4015" s="85"/>
      <c r="AG4015" s="166"/>
      <c r="AH4015" s="85"/>
      <c r="AI4015" s="85"/>
      <c r="AJ4015" s="85"/>
    </row>
    <row r="4016" spans="1:36" ht="16.5" thickTop="1" thickBot="1">
      <c r="A4016" s="105">
        <f t="shared" si="897"/>
        <v>862</v>
      </c>
      <c r="B4016" s="112" t="s">
        <v>3861</v>
      </c>
      <c r="C4016" s="107">
        <v>1979</v>
      </c>
      <c r="D4016" s="107"/>
      <c r="E4016" s="114" t="s">
        <v>239</v>
      </c>
      <c r="F4016" s="107">
        <v>9</v>
      </c>
      <c r="G4016" s="107">
        <v>2</v>
      </c>
      <c r="H4016" s="111">
        <v>4424.7</v>
      </c>
      <c r="I4016" s="111">
        <v>3902.5</v>
      </c>
      <c r="J4016" s="111">
        <v>3902.5</v>
      </c>
      <c r="K4016" s="122">
        <v>181</v>
      </c>
      <c r="L4016" s="110">
        <f t="shared" si="901"/>
        <v>1898550.2759999998</v>
      </c>
      <c r="M4016" s="108"/>
      <c r="N4016" s="108"/>
      <c r="O4016" s="108"/>
      <c r="P4016" s="110">
        <f>'Форма 2'!C4016-M4016-N4016-O4016</f>
        <v>1898550.2759999998</v>
      </c>
      <c r="Q4016" s="111">
        <f t="shared" si="899"/>
        <v>486.49590672645735</v>
      </c>
      <c r="R4016" s="111">
        <f t="shared" si="900"/>
        <v>486.49590672645735</v>
      </c>
      <c r="S4016" s="112" t="s">
        <v>2152</v>
      </c>
      <c r="T4016" s="107" t="s">
        <v>82</v>
      </c>
      <c r="U4016" s="217"/>
      <c r="V4016" s="85"/>
      <c r="W4016" s="85"/>
      <c r="X4016" s="85"/>
      <c r="Y4016" s="85"/>
      <c r="Z4016" s="85">
        <v>1</v>
      </c>
      <c r="AA4016" s="85"/>
      <c r="AB4016" s="86"/>
      <c r="AC4016" s="86"/>
      <c r="AD4016" s="85"/>
      <c r="AE4016" s="85"/>
      <c r="AF4016" s="85"/>
      <c r="AG4016" s="85"/>
      <c r="AH4016" s="85"/>
      <c r="AI4016" s="85"/>
      <c r="AJ4016" s="85"/>
    </row>
    <row r="4017" spans="1:36" ht="16.5" thickTop="1" thickBot="1">
      <c r="A4017" s="105">
        <f t="shared" si="897"/>
        <v>863</v>
      </c>
      <c r="B4017" s="112" t="s">
        <v>3862</v>
      </c>
      <c r="C4017" s="107">
        <v>1982</v>
      </c>
      <c r="D4017" s="107"/>
      <c r="E4017" s="114" t="s">
        <v>94</v>
      </c>
      <c r="F4017" s="107">
        <v>5</v>
      </c>
      <c r="G4017" s="107">
        <v>7</v>
      </c>
      <c r="H4017" s="111">
        <v>5579.7</v>
      </c>
      <c r="I4017" s="111">
        <v>4935.7999999999993</v>
      </c>
      <c r="J4017" s="111">
        <v>4886.8999999999996</v>
      </c>
      <c r="K4017" s="122">
        <v>228</v>
      </c>
      <c r="L4017" s="110">
        <f t="shared" si="901"/>
        <v>2540493.2069999999</v>
      </c>
      <c r="M4017" s="108"/>
      <c r="N4017" s="108"/>
      <c r="O4017" s="108"/>
      <c r="P4017" s="110">
        <f>'Форма 2'!C4017-M4017-N4017-O4017</f>
        <v>2540493.2069999999</v>
      </c>
      <c r="Q4017" s="111">
        <f t="shared" si="899"/>
        <v>514.70748551399981</v>
      </c>
      <c r="R4017" s="111">
        <f t="shared" si="900"/>
        <v>514.70748551399981</v>
      </c>
      <c r="S4017" s="112" t="s">
        <v>2152</v>
      </c>
      <c r="T4017" s="107" t="s">
        <v>82</v>
      </c>
      <c r="U4017" s="217"/>
      <c r="V4017" s="85"/>
      <c r="W4017" s="85"/>
      <c r="X4017" s="85"/>
      <c r="Y4017" s="85"/>
      <c r="Z4017" s="85">
        <v>1</v>
      </c>
      <c r="AA4017" s="85"/>
      <c r="AB4017" s="86"/>
      <c r="AC4017" s="86"/>
      <c r="AD4017" s="85"/>
      <c r="AE4017" s="85"/>
      <c r="AF4017" s="85"/>
      <c r="AG4017" s="85"/>
      <c r="AH4017" s="85"/>
      <c r="AI4017" s="85"/>
      <c r="AJ4017" s="85"/>
    </row>
    <row r="4018" spans="1:36" ht="16.5" thickTop="1" thickBot="1">
      <c r="A4018" s="105">
        <f t="shared" si="897"/>
        <v>864</v>
      </c>
      <c r="B4018" s="112" t="s">
        <v>3863</v>
      </c>
      <c r="C4018" s="107">
        <v>1971</v>
      </c>
      <c r="D4018" s="107"/>
      <c r="E4018" s="114" t="s">
        <v>94</v>
      </c>
      <c r="F4018" s="107">
        <v>5</v>
      </c>
      <c r="G4018" s="107">
        <v>4</v>
      </c>
      <c r="H4018" s="111">
        <v>3711</v>
      </c>
      <c r="I4018" s="111">
        <v>3384.8</v>
      </c>
      <c r="J4018" s="111">
        <v>2678.5</v>
      </c>
      <c r="K4018" s="122">
        <v>144</v>
      </c>
      <c r="L4018" s="110">
        <f t="shared" si="901"/>
        <v>16712562.720000003</v>
      </c>
      <c r="M4018" s="108"/>
      <c r="N4018" s="108"/>
      <c r="O4018" s="108"/>
      <c r="P4018" s="110">
        <f>'Форма 2'!C4018-M4018-N4018-O4018</f>
        <v>16712562.720000003</v>
      </c>
      <c r="Q4018" s="111">
        <f t="shared" si="899"/>
        <v>4937.5333018199008</v>
      </c>
      <c r="R4018" s="111">
        <f t="shared" si="900"/>
        <v>4937.5333018199008</v>
      </c>
      <c r="S4018" s="112" t="s">
        <v>2152</v>
      </c>
      <c r="T4018" s="107" t="s">
        <v>92</v>
      </c>
      <c r="U4018" s="217"/>
      <c r="V4018" s="85"/>
      <c r="W4018" s="85"/>
      <c r="X4018" s="85"/>
      <c r="Y4018" s="85"/>
      <c r="Z4018" s="85"/>
      <c r="AA4018" s="85"/>
      <c r="AB4018" s="86"/>
      <c r="AC4018" s="86"/>
      <c r="AD4018" s="85">
        <v>1</v>
      </c>
      <c r="AE4018" s="85"/>
      <c r="AF4018" s="85"/>
      <c r="AG4018" s="85"/>
      <c r="AH4018" s="85"/>
      <c r="AI4018" s="85"/>
      <c r="AJ4018" s="85"/>
    </row>
    <row r="4019" spans="1:36" ht="16.5" thickTop="1" thickBot="1">
      <c r="A4019" s="105">
        <f t="shared" ref="A4019:A4082" si="902">A4018+1</f>
        <v>865</v>
      </c>
      <c r="B4019" s="112" t="s">
        <v>3864</v>
      </c>
      <c r="C4019" s="107">
        <v>1982</v>
      </c>
      <c r="D4019" s="107"/>
      <c r="E4019" s="114" t="s">
        <v>94</v>
      </c>
      <c r="F4019" s="107">
        <v>5</v>
      </c>
      <c r="G4019" s="107">
        <v>13</v>
      </c>
      <c r="H4019" s="111">
        <v>8854.6</v>
      </c>
      <c r="I4019" s="111">
        <v>7886.7</v>
      </c>
      <c r="J4019" s="111">
        <v>7412.3</v>
      </c>
      <c r="K4019" s="122">
        <v>407</v>
      </c>
      <c r="L4019" s="110">
        <f t="shared" si="901"/>
        <v>4031587.926</v>
      </c>
      <c r="M4019" s="108"/>
      <c r="N4019" s="108"/>
      <c r="O4019" s="108"/>
      <c r="P4019" s="110">
        <f>'Форма 2'!C4019-M4019-N4019-O4019</f>
        <v>4031587.926</v>
      </c>
      <c r="Q4019" s="111">
        <f t="shared" si="899"/>
        <v>511.18819354102476</v>
      </c>
      <c r="R4019" s="111">
        <f t="shared" si="900"/>
        <v>511.18819354102476</v>
      </c>
      <c r="S4019" s="112" t="s">
        <v>2152</v>
      </c>
      <c r="T4019" s="105" t="s">
        <v>120</v>
      </c>
      <c r="U4019" s="217"/>
      <c r="V4019" s="85"/>
      <c r="W4019" s="85"/>
      <c r="X4019" s="85"/>
      <c r="Y4019" s="85"/>
      <c r="Z4019" s="85">
        <v>1</v>
      </c>
      <c r="AA4019" s="85"/>
      <c r="AB4019" s="86"/>
      <c r="AC4019" s="86"/>
      <c r="AD4019" s="85"/>
      <c r="AE4019" s="85"/>
      <c r="AF4019" s="85"/>
      <c r="AG4019" s="85"/>
      <c r="AH4019" s="85"/>
      <c r="AI4019" s="85"/>
      <c r="AJ4019" s="85"/>
    </row>
    <row r="4020" spans="1:36" ht="16.5" thickTop="1" thickBot="1">
      <c r="A4020" s="105">
        <f t="shared" si="902"/>
        <v>866</v>
      </c>
      <c r="B4020" s="112" t="s">
        <v>3865</v>
      </c>
      <c r="C4020" s="107">
        <v>1985</v>
      </c>
      <c r="D4020" s="107"/>
      <c r="E4020" s="114" t="s">
        <v>239</v>
      </c>
      <c r="F4020" s="107">
        <v>5</v>
      </c>
      <c r="G4020" s="107">
        <v>6</v>
      </c>
      <c r="H4020" s="111">
        <v>4487.5</v>
      </c>
      <c r="I4020" s="111">
        <v>3937.5</v>
      </c>
      <c r="J4020" s="111">
        <v>3937.5</v>
      </c>
      <c r="K4020" s="122">
        <v>198</v>
      </c>
      <c r="L4020" s="110">
        <f t="shared" si="901"/>
        <v>2043203.625</v>
      </c>
      <c r="M4020" s="108"/>
      <c r="N4020" s="108"/>
      <c r="O4020" s="108"/>
      <c r="P4020" s="110">
        <f>'Форма 2'!C4020-M4020-N4020-O4020</f>
        <v>2043203.625</v>
      </c>
      <c r="Q4020" s="111">
        <f t="shared" si="899"/>
        <v>518.90885714285719</v>
      </c>
      <c r="R4020" s="111">
        <f t="shared" si="900"/>
        <v>518.90885714285719</v>
      </c>
      <c r="S4020" s="112" t="s">
        <v>2152</v>
      </c>
      <c r="T4020" s="107" t="s">
        <v>82</v>
      </c>
      <c r="U4020" s="217"/>
      <c r="V4020" s="85"/>
      <c r="W4020" s="85"/>
      <c r="X4020" s="85"/>
      <c r="Y4020" s="85"/>
      <c r="Z4020" s="85">
        <v>1</v>
      </c>
      <c r="AA4020" s="85"/>
      <c r="AB4020" s="86"/>
      <c r="AC4020" s="86"/>
      <c r="AD4020" s="85"/>
      <c r="AE4020" s="85"/>
      <c r="AF4020" s="85"/>
      <c r="AG4020" s="85"/>
      <c r="AH4020" s="85"/>
      <c r="AI4020" s="85"/>
      <c r="AJ4020" s="85"/>
    </row>
    <row r="4021" spans="1:36" ht="16.5" thickTop="1" thickBot="1">
      <c r="A4021" s="105">
        <f t="shared" si="902"/>
        <v>867</v>
      </c>
      <c r="B4021" s="112" t="s">
        <v>3866</v>
      </c>
      <c r="C4021" s="107">
        <v>1985</v>
      </c>
      <c r="D4021" s="107"/>
      <c r="E4021" s="114" t="s">
        <v>239</v>
      </c>
      <c r="F4021" s="107">
        <v>5</v>
      </c>
      <c r="G4021" s="107">
        <v>4</v>
      </c>
      <c r="H4021" s="111">
        <v>3001.8</v>
      </c>
      <c r="I4021" s="111">
        <v>2633.2</v>
      </c>
      <c r="J4021" s="111">
        <v>2633.2</v>
      </c>
      <c r="K4021" s="122">
        <v>135</v>
      </c>
      <c r="L4021" s="110">
        <f t="shared" si="901"/>
        <v>1559765.2980000002</v>
      </c>
      <c r="M4021" s="108"/>
      <c r="N4021" s="108"/>
      <c r="O4021" s="108"/>
      <c r="P4021" s="110">
        <f>'Форма 2'!C4021-M4021-N4021-O4021</f>
        <v>1559765.2980000002</v>
      </c>
      <c r="Q4021" s="111">
        <f t="shared" si="899"/>
        <v>592.34592814826078</v>
      </c>
      <c r="R4021" s="111">
        <f t="shared" si="900"/>
        <v>592.34592814826078</v>
      </c>
      <c r="S4021" s="112" t="s">
        <v>2152</v>
      </c>
      <c r="T4021" s="107" t="s">
        <v>82</v>
      </c>
      <c r="U4021" s="217">
        <v>1</v>
      </c>
      <c r="V4021" s="85"/>
      <c r="W4021" s="85"/>
      <c r="X4021" s="85"/>
      <c r="Y4021" s="85"/>
      <c r="Z4021" s="85"/>
      <c r="AA4021" s="85"/>
      <c r="AB4021" s="86"/>
      <c r="AC4021" s="86"/>
      <c r="AD4021" s="85"/>
      <c r="AE4021" s="85"/>
      <c r="AF4021" s="85"/>
      <c r="AG4021" s="85"/>
      <c r="AH4021" s="85"/>
      <c r="AI4021" s="85"/>
      <c r="AJ4021" s="85"/>
    </row>
    <row r="4022" spans="1:36" ht="16.5" thickTop="1" thickBot="1">
      <c r="A4022" s="105">
        <f t="shared" si="902"/>
        <v>868</v>
      </c>
      <c r="B4022" s="112" t="s">
        <v>3867</v>
      </c>
      <c r="C4022" s="107">
        <v>2010</v>
      </c>
      <c r="D4022" s="107"/>
      <c r="E4022" s="114" t="s">
        <v>239</v>
      </c>
      <c r="F4022" s="107">
        <v>10</v>
      </c>
      <c r="G4022" s="107">
        <v>6</v>
      </c>
      <c r="H4022" s="111">
        <v>16965.8</v>
      </c>
      <c r="I4022" s="111">
        <v>14084.4</v>
      </c>
      <c r="J4022" s="111">
        <v>8439.4</v>
      </c>
      <c r="K4022" s="122">
        <v>700</v>
      </c>
      <c r="L4022" s="110">
        <f t="shared" si="901"/>
        <v>23581900.799999997</v>
      </c>
      <c r="M4022" s="108"/>
      <c r="N4022" s="108"/>
      <c r="O4022" s="108"/>
      <c r="P4022" s="110">
        <f>'Форма 2'!C4022-M4022-N4022-O4022</f>
        <v>23581900.799999997</v>
      </c>
      <c r="Q4022" s="111">
        <f t="shared" si="899"/>
        <v>1674.3276816903806</v>
      </c>
      <c r="R4022" s="111">
        <f t="shared" si="900"/>
        <v>1674.3276816903806</v>
      </c>
      <c r="S4022" s="112" t="s">
        <v>2152</v>
      </c>
      <c r="T4022" s="107" t="s">
        <v>92</v>
      </c>
      <c r="U4022" s="217"/>
      <c r="V4022" s="85"/>
      <c r="W4022" s="85"/>
      <c r="X4022" s="85"/>
      <c r="Y4022" s="85"/>
      <c r="Z4022" s="172"/>
      <c r="AA4022" s="172"/>
      <c r="AB4022" s="177">
        <v>6</v>
      </c>
      <c r="AC4022" s="154">
        <f>3930316.8*AB4022</f>
        <v>23581900.799999997</v>
      </c>
      <c r="AD4022" s="85"/>
      <c r="AE4022" s="85"/>
      <c r="AF4022" s="85"/>
      <c r="AG4022" s="166"/>
      <c r="AH4022" s="85"/>
      <c r="AI4022" s="85"/>
      <c r="AJ4022" s="85"/>
    </row>
    <row r="4023" spans="1:36" ht="16.5" thickTop="1" thickBot="1">
      <c r="A4023" s="105">
        <f t="shared" si="902"/>
        <v>869</v>
      </c>
      <c r="B4023" s="112" t="s">
        <v>3868</v>
      </c>
      <c r="C4023" s="107">
        <v>1958</v>
      </c>
      <c r="D4023" s="107">
        <v>2008</v>
      </c>
      <c r="E4023" s="114" t="s">
        <v>94</v>
      </c>
      <c r="F4023" s="107">
        <v>5</v>
      </c>
      <c r="G4023" s="107">
        <v>2</v>
      </c>
      <c r="H4023" s="111">
        <v>1940.87</v>
      </c>
      <c r="I4023" s="111">
        <v>1661.68</v>
      </c>
      <c r="J4023" s="111">
        <v>1661.68</v>
      </c>
      <c r="K4023" s="122">
        <v>81</v>
      </c>
      <c r="L4023" s="110">
        <f t="shared" si="901"/>
        <v>1583963.4157</v>
      </c>
      <c r="M4023" s="108"/>
      <c r="N4023" s="108"/>
      <c r="O4023" s="108"/>
      <c r="P4023" s="110">
        <f>'Форма 2'!C4023-M4023-N4023-O4023</f>
        <v>1583963.4157</v>
      </c>
      <c r="Q4023" s="111">
        <f t="shared" si="899"/>
        <v>953.23011392085118</v>
      </c>
      <c r="R4023" s="111">
        <f t="shared" si="900"/>
        <v>953.23011392085118</v>
      </c>
      <c r="S4023" s="112" t="s">
        <v>2152</v>
      </c>
      <c r="T4023" s="107" t="s">
        <v>82</v>
      </c>
      <c r="U4023" s="217"/>
      <c r="V4023" s="85"/>
      <c r="W4023" s="85"/>
      <c r="X4023" s="85"/>
      <c r="Y4023" s="85"/>
      <c r="Z4023" s="85"/>
      <c r="AA4023" s="85"/>
      <c r="AB4023" s="86"/>
      <c r="AC4023" s="86"/>
      <c r="AD4023" s="85"/>
      <c r="AE4023" s="85"/>
      <c r="AF4023" s="85">
        <v>1</v>
      </c>
      <c r="AG4023" s="85"/>
      <c r="AH4023" s="85"/>
      <c r="AI4023" s="85"/>
      <c r="AJ4023" s="85"/>
    </row>
    <row r="4024" spans="1:36" ht="16.5" thickTop="1" thickBot="1">
      <c r="A4024" s="105">
        <f t="shared" si="902"/>
        <v>870</v>
      </c>
      <c r="B4024" s="112" t="s">
        <v>3869</v>
      </c>
      <c r="C4024" s="107">
        <v>1949</v>
      </c>
      <c r="D4024" s="107"/>
      <c r="E4024" s="114" t="s">
        <v>94</v>
      </c>
      <c r="F4024" s="107">
        <v>4</v>
      </c>
      <c r="G4024" s="107">
        <v>3</v>
      </c>
      <c r="H4024" s="111">
        <v>2533.52</v>
      </c>
      <c r="I4024" s="111">
        <v>2357.59</v>
      </c>
      <c r="J4024" s="111">
        <v>2251.29</v>
      </c>
      <c r="K4024" s="122">
        <v>96</v>
      </c>
      <c r="L4024" s="110">
        <f t="shared" si="901"/>
        <v>4031869.0631999997</v>
      </c>
      <c r="M4024" s="108"/>
      <c r="N4024" s="108"/>
      <c r="O4024" s="108"/>
      <c r="P4024" s="110">
        <f>'Форма 2'!C4024-M4024-N4024-O4024</f>
        <v>4031869.0631999997</v>
      </c>
      <c r="Q4024" s="111">
        <f t="shared" si="899"/>
        <v>1710.1654923884134</v>
      </c>
      <c r="R4024" s="111">
        <f t="shared" si="900"/>
        <v>1710.1654923884134</v>
      </c>
      <c r="S4024" s="112" t="s">
        <v>2152</v>
      </c>
      <c r="T4024" s="107" t="s">
        <v>92</v>
      </c>
      <c r="U4024" s="217">
        <v>1</v>
      </c>
      <c r="V4024" s="85"/>
      <c r="W4024" s="85"/>
      <c r="X4024" s="85"/>
      <c r="Y4024" s="85"/>
      <c r="Z4024" s="85"/>
      <c r="AA4024" s="85">
        <v>1</v>
      </c>
      <c r="AB4024" s="86"/>
      <c r="AC4024" s="86"/>
      <c r="AD4024" s="85"/>
      <c r="AE4024" s="85"/>
      <c r="AF4024" s="85"/>
      <c r="AG4024" s="85"/>
      <c r="AH4024" s="85"/>
      <c r="AI4024" s="85"/>
      <c r="AJ4024" s="85"/>
    </row>
    <row r="4025" spans="1:36" ht="16.5" thickTop="1" thickBot="1">
      <c r="A4025" s="105">
        <f t="shared" si="902"/>
        <v>871</v>
      </c>
      <c r="B4025" s="112" t="s">
        <v>3870</v>
      </c>
      <c r="C4025" s="107">
        <v>1948</v>
      </c>
      <c r="D4025" s="107">
        <v>2008</v>
      </c>
      <c r="E4025" s="114" t="s">
        <v>94</v>
      </c>
      <c r="F4025" s="107">
        <v>4</v>
      </c>
      <c r="G4025" s="107">
        <v>3</v>
      </c>
      <c r="H4025" s="111">
        <v>3288.7</v>
      </c>
      <c r="I4025" s="111">
        <v>2374.5</v>
      </c>
      <c r="J4025" s="111">
        <v>2152.8444</v>
      </c>
      <c r="K4025" s="122">
        <v>115</v>
      </c>
      <c r="L4025" s="110">
        <f t="shared" si="901"/>
        <v>5233670.0669999998</v>
      </c>
      <c r="M4025" s="108"/>
      <c r="N4025" s="108"/>
      <c r="O4025" s="108"/>
      <c r="P4025" s="110">
        <f>'Форма 2'!C4025-M4025-N4025-O4025</f>
        <v>5233670.0669999998</v>
      </c>
      <c r="Q4025" s="111">
        <f t="shared" si="899"/>
        <v>2204.1145786481366</v>
      </c>
      <c r="R4025" s="111">
        <f t="shared" si="900"/>
        <v>2204.1145786481366</v>
      </c>
      <c r="S4025" s="112" t="s">
        <v>2152</v>
      </c>
      <c r="T4025" s="107" t="s">
        <v>82</v>
      </c>
      <c r="U4025" s="217">
        <v>1</v>
      </c>
      <c r="V4025" s="85"/>
      <c r="W4025" s="85"/>
      <c r="X4025" s="85"/>
      <c r="Y4025" s="85"/>
      <c r="Z4025" s="85"/>
      <c r="AA4025" s="85">
        <v>1</v>
      </c>
      <c r="AB4025" s="86"/>
      <c r="AC4025" s="86"/>
      <c r="AD4025" s="85"/>
      <c r="AE4025" s="85"/>
      <c r="AF4025" s="85"/>
      <c r="AG4025" s="85"/>
      <c r="AH4025" s="85"/>
      <c r="AI4025" s="85"/>
      <c r="AJ4025" s="85"/>
    </row>
    <row r="4026" spans="1:36" ht="16.5" thickTop="1" thickBot="1">
      <c r="A4026" s="105">
        <f t="shared" si="902"/>
        <v>872</v>
      </c>
      <c r="B4026" s="112" t="s">
        <v>3871</v>
      </c>
      <c r="C4026" s="107">
        <v>1977</v>
      </c>
      <c r="D4026" s="107"/>
      <c r="E4026" s="114" t="s">
        <v>212</v>
      </c>
      <c r="F4026" s="107">
        <v>9</v>
      </c>
      <c r="G4026" s="107">
        <v>2</v>
      </c>
      <c r="H4026" s="111">
        <v>3854.1</v>
      </c>
      <c r="I4026" s="111">
        <v>3432.4</v>
      </c>
      <c r="J4026" s="111">
        <v>3432.4</v>
      </c>
      <c r="K4026" s="122">
        <v>196</v>
      </c>
      <c r="L4026" s="110">
        <f t="shared" si="901"/>
        <v>3863966.4959999998</v>
      </c>
      <c r="M4026" s="108"/>
      <c r="N4026" s="108"/>
      <c r="O4026" s="108"/>
      <c r="P4026" s="110">
        <f>'Форма 2'!C4026-M4026-N4026-O4026</f>
        <v>3863966.4959999998</v>
      </c>
      <c r="Q4026" s="111">
        <f t="shared" si="899"/>
        <v>1125.7331593054421</v>
      </c>
      <c r="R4026" s="111">
        <f t="shared" si="900"/>
        <v>1125.7331593054421</v>
      </c>
      <c r="S4026" s="112" t="s">
        <v>2152</v>
      </c>
      <c r="T4026" s="107" t="s">
        <v>82</v>
      </c>
      <c r="U4026" s="217">
        <v>1</v>
      </c>
      <c r="V4026" s="85"/>
      <c r="W4026" s="85"/>
      <c r="X4026" s="85"/>
      <c r="Y4026" s="85"/>
      <c r="Z4026" s="85"/>
      <c r="AA4026" s="85"/>
      <c r="AB4026" s="86"/>
      <c r="AC4026" s="86"/>
      <c r="AD4026" s="85"/>
      <c r="AE4026" s="85"/>
      <c r="AF4026" s="85"/>
      <c r="AG4026" s="85"/>
      <c r="AH4026" s="85"/>
      <c r="AI4026" s="85"/>
      <c r="AJ4026" s="85"/>
    </row>
    <row r="4027" spans="1:36" ht="16.5" thickTop="1" thickBot="1">
      <c r="A4027" s="105">
        <f t="shared" si="902"/>
        <v>873</v>
      </c>
      <c r="B4027" s="112" t="s">
        <v>3872</v>
      </c>
      <c r="C4027" s="107">
        <v>1978</v>
      </c>
      <c r="D4027" s="107"/>
      <c r="E4027" s="114" t="s">
        <v>212</v>
      </c>
      <c r="F4027" s="107">
        <v>9</v>
      </c>
      <c r="G4027" s="107">
        <v>2</v>
      </c>
      <c r="H4027" s="111">
        <v>3850</v>
      </c>
      <c r="I4027" s="111">
        <v>3645.4</v>
      </c>
      <c r="J4027" s="111">
        <v>3645.4</v>
      </c>
      <c r="K4027" s="122">
        <v>198</v>
      </c>
      <c r="L4027" s="110">
        <f t="shared" si="901"/>
        <v>3859856</v>
      </c>
      <c r="M4027" s="108"/>
      <c r="N4027" s="108"/>
      <c r="O4027" s="108"/>
      <c r="P4027" s="110">
        <f>'Форма 2'!C4027-M4027-N4027-O4027</f>
        <v>3859856</v>
      </c>
      <c r="Q4027" s="111">
        <f t="shared" si="899"/>
        <v>1058.8292094146047</v>
      </c>
      <c r="R4027" s="111">
        <f t="shared" si="900"/>
        <v>1058.8292094146047</v>
      </c>
      <c r="S4027" s="112" t="s">
        <v>2152</v>
      </c>
      <c r="T4027" s="107" t="s">
        <v>82</v>
      </c>
      <c r="U4027" s="217">
        <v>1</v>
      </c>
      <c r="V4027" s="85"/>
      <c r="W4027" s="85"/>
      <c r="X4027" s="85"/>
      <c r="Y4027" s="85"/>
      <c r="Z4027" s="85"/>
      <c r="AA4027" s="85"/>
      <c r="AB4027" s="86"/>
      <c r="AC4027" s="86"/>
      <c r="AD4027" s="85"/>
      <c r="AE4027" s="85"/>
      <c r="AF4027" s="85"/>
      <c r="AG4027" s="85"/>
      <c r="AH4027" s="85"/>
      <c r="AI4027" s="85"/>
      <c r="AJ4027" s="85"/>
    </row>
    <row r="4028" spans="1:36" ht="16.5" thickTop="1" thickBot="1">
      <c r="A4028" s="105">
        <f t="shared" si="902"/>
        <v>874</v>
      </c>
      <c r="B4028" s="112" t="s">
        <v>3873</v>
      </c>
      <c r="C4028" s="107">
        <v>1976</v>
      </c>
      <c r="D4028" s="107"/>
      <c r="E4028" s="114" t="s">
        <v>136</v>
      </c>
      <c r="F4028" s="107">
        <v>9</v>
      </c>
      <c r="G4028" s="107">
        <v>2</v>
      </c>
      <c r="H4028" s="111">
        <v>3852.1</v>
      </c>
      <c r="I4028" s="111">
        <v>2633.4</v>
      </c>
      <c r="J4028" s="111">
        <v>2633.4</v>
      </c>
      <c r="K4028" s="122">
        <v>172</v>
      </c>
      <c r="L4028" s="110">
        <f t="shared" si="901"/>
        <v>23572771.866</v>
      </c>
      <c r="M4028" s="108"/>
      <c r="N4028" s="108"/>
      <c r="O4028" s="108"/>
      <c r="P4028" s="110">
        <f>'Форма 2'!C4028-M4028-N4028-O4028</f>
        <v>23572771.866</v>
      </c>
      <c r="Q4028" s="111">
        <f t="shared" si="899"/>
        <v>8951.4588995215308</v>
      </c>
      <c r="R4028" s="111">
        <f t="shared" si="900"/>
        <v>8951.4588995215308</v>
      </c>
      <c r="S4028" s="112" t="s">
        <v>2152</v>
      </c>
      <c r="T4028" s="107" t="s">
        <v>82</v>
      </c>
      <c r="U4028" s="217"/>
      <c r="V4028" s="85"/>
      <c r="W4028" s="85"/>
      <c r="X4028" s="85"/>
      <c r="Y4028" s="85"/>
      <c r="Z4028" s="85"/>
      <c r="AA4028" s="85"/>
      <c r="AB4028" s="86"/>
      <c r="AC4028" s="86"/>
      <c r="AD4028" s="85">
        <v>1</v>
      </c>
      <c r="AE4028" s="85">
        <v>1</v>
      </c>
      <c r="AF4028" s="85">
        <v>1</v>
      </c>
      <c r="AG4028" s="85"/>
      <c r="AH4028" s="85"/>
      <c r="AI4028" s="85"/>
      <c r="AJ4028" s="85"/>
    </row>
    <row r="4029" spans="1:36" ht="16.5" thickTop="1" thickBot="1">
      <c r="A4029" s="105">
        <f t="shared" si="902"/>
        <v>875</v>
      </c>
      <c r="B4029" s="112" t="s">
        <v>3874</v>
      </c>
      <c r="C4029" s="107">
        <v>1975</v>
      </c>
      <c r="D4029" s="107"/>
      <c r="E4029" s="114" t="s">
        <v>136</v>
      </c>
      <c r="F4029" s="107">
        <v>9</v>
      </c>
      <c r="G4029" s="107">
        <v>2</v>
      </c>
      <c r="H4029" s="111">
        <v>3836.5</v>
      </c>
      <c r="I4029" s="111">
        <v>2645.9</v>
      </c>
      <c r="J4029" s="111">
        <v>2633.4</v>
      </c>
      <c r="K4029" s="122">
        <v>180</v>
      </c>
      <c r="L4029" s="110">
        <f t="shared" si="901"/>
        <v>1862812.575</v>
      </c>
      <c r="M4029" s="108"/>
      <c r="N4029" s="108"/>
      <c r="O4029" s="108"/>
      <c r="P4029" s="110">
        <f>'Форма 2'!C4029-M4029-N4029-O4029</f>
        <v>1862812.575</v>
      </c>
      <c r="Q4029" s="111">
        <f t="shared" si="899"/>
        <v>704.03740693147881</v>
      </c>
      <c r="R4029" s="111">
        <f t="shared" si="900"/>
        <v>704.03740693147881</v>
      </c>
      <c r="S4029" s="112" t="s">
        <v>2152</v>
      </c>
      <c r="T4029" s="107" t="s">
        <v>82</v>
      </c>
      <c r="U4029" s="217"/>
      <c r="V4029" s="85"/>
      <c r="W4029" s="85"/>
      <c r="X4029" s="85"/>
      <c r="Y4029" s="85"/>
      <c r="Z4029" s="85"/>
      <c r="AA4029" s="85"/>
      <c r="AB4029" s="86"/>
      <c r="AC4029" s="86"/>
      <c r="AD4029" s="85"/>
      <c r="AE4029" s="85"/>
      <c r="AF4029" s="85">
        <v>1</v>
      </c>
      <c r="AG4029" s="85"/>
      <c r="AH4029" s="85"/>
      <c r="AI4029" s="85"/>
      <c r="AJ4029" s="85"/>
    </row>
    <row r="4030" spans="1:36" ht="16.5" thickTop="1" thickBot="1">
      <c r="A4030" s="105">
        <f t="shared" si="902"/>
        <v>876</v>
      </c>
      <c r="B4030" s="112" t="s">
        <v>3875</v>
      </c>
      <c r="C4030" s="107">
        <v>1975</v>
      </c>
      <c r="D4030" s="107"/>
      <c r="E4030" s="114" t="s">
        <v>212</v>
      </c>
      <c r="F4030" s="107">
        <v>9</v>
      </c>
      <c r="G4030" s="107">
        <v>4</v>
      </c>
      <c r="H4030" s="111">
        <v>7741</v>
      </c>
      <c r="I4030" s="111">
        <v>7059.6</v>
      </c>
      <c r="J4030" s="111">
        <v>7059.6</v>
      </c>
      <c r="K4030" s="122">
        <v>421</v>
      </c>
      <c r="L4030" s="110">
        <f t="shared" si="901"/>
        <v>47370739.859999999</v>
      </c>
      <c r="M4030" s="108"/>
      <c r="N4030" s="108"/>
      <c r="O4030" s="108"/>
      <c r="P4030" s="110">
        <f>'Форма 2'!C4030-M4030-N4030-O4030</f>
        <v>47370739.859999999</v>
      </c>
      <c r="Q4030" s="111">
        <f t="shared" si="899"/>
        <v>6710.1167006629266</v>
      </c>
      <c r="R4030" s="111">
        <f t="shared" si="900"/>
        <v>6710.1167006629266</v>
      </c>
      <c r="S4030" s="112" t="s">
        <v>2152</v>
      </c>
      <c r="T4030" s="107" t="s">
        <v>82</v>
      </c>
      <c r="U4030" s="217"/>
      <c r="V4030" s="85"/>
      <c r="W4030" s="85"/>
      <c r="X4030" s="85"/>
      <c r="Y4030" s="85"/>
      <c r="Z4030" s="85"/>
      <c r="AA4030" s="85"/>
      <c r="AB4030" s="86"/>
      <c r="AC4030" s="86"/>
      <c r="AD4030" s="85">
        <v>1</v>
      </c>
      <c r="AE4030" s="85">
        <v>1</v>
      </c>
      <c r="AF4030" s="85">
        <v>1</v>
      </c>
      <c r="AG4030" s="85"/>
      <c r="AH4030" s="85"/>
      <c r="AI4030" s="85"/>
      <c r="AJ4030" s="85"/>
    </row>
    <row r="4031" spans="1:36" ht="16.5" thickTop="1" thickBot="1">
      <c r="A4031" s="105">
        <f t="shared" si="902"/>
        <v>877</v>
      </c>
      <c r="B4031" s="112" t="s">
        <v>3876</v>
      </c>
      <c r="C4031" s="107">
        <v>1976</v>
      </c>
      <c r="D4031" s="107"/>
      <c r="E4031" s="114" t="s">
        <v>212</v>
      </c>
      <c r="F4031" s="107">
        <v>5</v>
      </c>
      <c r="G4031" s="107">
        <v>6</v>
      </c>
      <c r="H4031" s="111">
        <v>5311.9</v>
      </c>
      <c r="I4031" s="111">
        <v>4884.1000000000004</v>
      </c>
      <c r="J4031" s="111">
        <v>4489</v>
      </c>
      <c r="K4031" s="122">
        <v>244</v>
      </c>
      <c r="L4031" s="110">
        <f t="shared" si="901"/>
        <v>2760116.3589999997</v>
      </c>
      <c r="M4031" s="108"/>
      <c r="N4031" s="108"/>
      <c r="O4031" s="108"/>
      <c r="P4031" s="110">
        <f>'Форма 2'!C4031-M4031-N4031-O4031</f>
        <v>2760116.3589999997</v>
      </c>
      <c r="Q4031" s="111">
        <f t="shared" si="899"/>
        <v>565.12281873835502</v>
      </c>
      <c r="R4031" s="111">
        <f t="shared" si="900"/>
        <v>565.12281873835502</v>
      </c>
      <c r="S4031" s="112" t="s">
        <v>2152</v>
      </c>
      <c r="T4031" s="107" t="s">
        <v>92</v>
      </c>
      <c r="U4031" s="217">
        <v>1</v>
      </c>
      <c r="V4031" s="85"/>
      <c r="W4031" s="85"/>
      <c r="X4031" s="85"/>
      <c r="Y4031" s="85"/>
      <c r="Z4031" s="85"/>
      <c r="AA4031" s="85"/>
      <c r="AB4031" s="86"/>
      <c r="AC4031" s="86"/>
      <c r="AD4031" s="85"/>
      <c r="AE4031" s="85"/>
      <c r="AF4031" s="85"/>
      <c r="AG4031" s="85"/>
      <c r="AH4031" s="85"/>
      <c r="AI4031" s="85"/>
      <c r="AJ4031" s="85"/>
    </row>
    <row r="4032" spans="1:36" ht="16.5" thickTop="1" thickBot="1">
      <c r="A4032" s="105">
        <f t="shared" si="902"/>
        <v>878</v>
      </c>
      <c r="B4032" s="112" t="s">
        <v>3877</v>
      </c>
      <c r="C4032" s="107">
        <v>1975</v>
      </c>
      <c r="D4032" s="107"/>
      <c r="E4032" s="114" t="s">
        <v>212</v>
      </c>
      <c r="F4032" s="107">
        <v>5</v>
      </c>
      <c r="G4032" s="107">
        <v>6</v>
      </c>
      <c r="H4032" s="111">
        <v>4531.3999999999996</v>
      </c>
      <c r="I4032" s="111">
        <v>4437.5999999999995</v>
      </c>
      <c r="J4032" s="111">
        <v>4042.7</v>
      </c>
      <c r="K4032" s="122">
        <v>263</v>
      </c>
      <c r="L4032" s="110">
        <f t="shared" si="901"/>
        <v>11272491.895999998</v>
      </c>
      <c r="M4032" s="108"/>
      <c r="N4032" s="108"/>
      <c r="O4032" s="108"/>
      <c r="P4032" s="110">
        <f>'Форма 2'!C4032-M4032-N4032-O4032</f>
        <v>11272491.895999998</v>
      </c>
      <c r="Q4032" s="111">
        <f t="shared" si="899"/>
        <v>2540.2226194339282</v>
      </c>
      <c r="R4032" s="111">
        <f t="shared" si="900"/>
        <v>2540.2226194339282</v>
      </c>
      <c r="S4032" s="112" t="s">
        <v>2152</v>
      </c>
      <c r="T4032" s="107" t="s">
        <v>92</v>
      </c>
      <c r="U4032" s="217"/>
      <c r="V4032" s="85">
        <v>1</v>
      </c>
      <c r="W4032" s="85"/>
      <c r="X4032" s="85"/>
      <c r="Y4032" s="85"/>
      <c r="Z4032" s="85"/>
      <c r="AA4032" s="85"/>
      <c r="AB4032" s="86"/>
      <c r="AC4032" s="86"/>
      <c r="AD4032" s="85"/>
      <c r="AE4032" s="85"/>
      <c r="AF4032" s="85"/>
      <c r="AG4032" s="85"/>
      <c r="AH4032" s="85"/>
      <c r="AI4032" s="85"/>
      <c r="AJ4032" s="85"/>
    </row>
    <row r="4033" spans="1:36" ht="16.5" thickTop="1" thickBot="1">
      <c r="A4033" s="105">
        <f t="shared" si="902"/>
        <v>879</v>
      </c>
      <c r="B4033" s="112" t="s">
        <v>3878</v>
      </c>
      <c r="C4033" s="107">
        <v>1975</v>
      </c>
      <c r="D4033" s="107"/>
      <c r="E4033" s="114" t="s">
        <v>212</v>
      </c>
      <c r="F4033" s="107">
        <v>9</v>
      </c>
      <c r="G4033" s="107">
        <v>6</v>
      </c>
      <c r="H4033" s="111">
        <v>11581.7</v>
      </c>
      <c r="I4033" s="111">
        <v>10315.6</v>
      </c>
      <c r="J4033" s="111">
        <v>10315.6</v>
      </c>
      <c r="K4033" s="122">
        <v>630</v>
      </c>
      <c r="L4033" s="110">
        <f t="shared" si="901"/>
        <v>4969475.8360000001</v>
      </c>
      <c r="M4033" s="108"/>
      <c r="N4033" s="108"/>
      <c r="O4033" s="108"/>
      <c r="P4033" s="110">
        <f>'Форма 2'!C4033-M4033-N4033-O4033</f>
        <v>4969475.8360000001</v>
      </c>
      <c r="Q4033" s="111">
        <f t="shared" si="899"/>
        <v>481.74375082399473</v>
      </c>
      <c r="R4033" s="111">
        <f t="shared" si="900"/>
        <v>481.74375082399473</v>
      </c>
      <c r="S4033" s="112" t="s">
        <v>2152</v>
      </c>
      <c r="T4033" s="107" t="s">
        <v>92</v>
      </c>
      <c r="U4033" s="217"/>
      <c r="V4033" s="85"/>
      <c r="W4033" s="85"/>
      <c r="X4033" s="85"/>
      <c r="Y4033" s="85"/>
      <c r="Z4033" s="85">
        <v>1</v>
      </c>
      <c r="AA4033" s="85"/>
      <c r="AB4033" s="86"/>
      <c r="AC4033" s="86"/>
      <c r="AD4033" s="85"/>
      <c r="AE4033" s="85"/>
      <c r="AF4033" s="85"/>
      <c r="AG4033" s="85"/>
      <c r="AH4033" s="85"/>
      <c r="AI4033" s="85"/>
      <c r="AJ4033" s="85"/>
    </row>
    <row r="4034" spans="1:36" ht="16.5" thickTop="1" thickBot="1">
      <c r="A4034" s="105">
        <f t="shared" si="902"/>
        <v>880</v>
      </c>
      <c r="B4034" s="112" t="s">
        <v>3879</v>
      </c>
      <c r="C4034" s="107">
        <v>1975</v>
      </c>
      <c r="D4034" s="107"/>
      <c r="E4034" s="114" t="s">
        <v>212</v>
      </c>
      <c r="F4034" s="107">
        <v>9</v>
      </c>
      <c r="G4034" s="107">
        <v>4</v>
      </c>
      <c r="H4034" s="111">
        <v>7500.1</v>
      </c>
      <c r="I4034" s="111">
        <v>7113.5</v>
      </c>
      <c r="J4034" s="111">
        <v>7113.5</v>
      </c>
      <c r="K4034" s="122">
        <v>407</v>
      </c>
      <c r="L4034" s="110">
        <f t="shared" si="901"/>
        <v>4232306.43</v>
      </c>
      <c r="M4034" s="108"/>
      <c r="N4034" s="108"/>
      <c r="O4034" s="108"/>
      <c r="P4034" s="110">
        <f>'Форма 2'!C4034-M4034-N4034-O4034</f>
        <v>4232306.43</v>
      </c>
      <c r="Q4034" s="111">
        <f t="shared" si="899"/>
        <v>594.96821958248393</v>
      </c>
      <c r="R4034" s="111">
        <f t="shared" si="900"/>
        <v>594.96821958248393</v>
      </c>
      <c r="S4034" s="112" t="s">
        <v>2152</v>
      </c>
      <c r="T4034" s="107" t="s">
        <v>82</v>
      </c>
      <c r="U4034" s="217"/>
      <c r="V4034" s="85"/>
      <c r="W4034" s="85"/>
      <c r="X4034" s="85"/>
      <c r="Y4034" s="85"/>
      <c r="Z4034" s="85"/>
      <c r="AA4034" s="85"/>
      <c r="AB4034" s="86"/>
      <c r="AC4034" s="86"/>
      <c r="AD4034" s="85"/>
      <c r="AE4034" s="85"/>
      <c r="AF4034" s="85"/>
      <c r="AG4034" s="85"/>
      <c r="AH4034" s="85">
        <v>1</v>
      </c>
      <c r="AI4034" s="85"/>
      <c r="AJ4034" s="85"/>
    </row>
    <row r="4035" spans="1:36" ht="16.5" thickTop="1" thickBot="1">
      <c r="A4035" s="105">
        <f t="shared" si="902"/>
        <v>881</v>
      </c>
      <c r="B4035" s="112" t="s">
        <v>3880</v>
      </c>
      <c r="C4035" s="107">
        <v>1986</v>
      </c>
      <c r="D4035" s="107"/>
      <c r="E4035" s="114" t="s">
        <v>212</v>
      </c>
      <c r="F4035" s="107">
        <v>9</v>
      </c>
      <c r="G4035" s="107">
        <v>2</v>
      </c>
      <c r="H4035" s="111">
        <v>3883.5</v>
      </c>
      <c r="I4035" s="111">
        <v>2403.9</v>
      </c>
      <c r="J4035" s="111">
        <v>2403.9</v>
      </c>
      <c r="K4035" s="122">
        <v>211</v>
      </c>
      <c r="L4035" s="110">
        <f t="shared" si="901"/>
        <v>16040020.050000001</v>
      </c>
      <c r="M4035" s="108"/>
      <c r="N4035" s="108"/>
      <c r="O4035" s="108"/>
      <c r="P4035" s="110">
        <f>'Форма 2'!C4035-M4035-N4035-O4035</f>
        <v>16040020.050000001</v>
      </c>
      <c r="Q4035" s="111">
        <f t="shared" si="899"/>
        <v>6672.4988768251587</v>
      </c>
      <c r="R4035" s="111">
        <f t="shared" si="900"/>
        <v>6672.4988768251587</v>
      </c>
      <c r="S4035" s="112" t="s">
        <v>2152</v>
      </c>
      <c r="T4035" s="107" t="s">
        <v>82</v>
      </c>
      <c r="U4035" s="217"/>
      <c r="V4035" s="85"/>
      <c r="W4035" s="85"/>
      <c r="X4035" s="85"/>
      <c r="Y4035" s="85"/>
      <c r="Z4035" s="85"/>
      <c r="AA4035" s="85"/>
      <c r="AB4035" s="86"/>
      <c r="AC4035" s="86"/>
      <c r="AD4035" s="85"/>
      <c r="AE4035" s="85">
        <v>1</v>
      </c>
      <c r="AF4035" s="85"/>
      <c r="AG4035" s="85"/>
      <c r="AH4035" s="85">
        <v>1</v>
      </c>
      <c r="AI4035" s="85"/>
      <c r="AJ4035" s="85"/>
    </row>
    <row r="4036" spans="1:36" ht="16.5" thickTop="1" thickBot="1">
      <c r="A4036" s="105">
        <f t="shared" si="902"/>
        <v>882</v>
      </c>
      <c r="B4036" s="112" t="s">
        <v>3881</v>
      </c>
      <c r="C4036" s="107">
        <v>1979</v>
      </c>
      <c r="D4036" s="107"/>
      <c r="E4036" s="114" t="s">
        <v>94</v>
      </c>
      <c r="F4036" s="107">
        <v>5</v>
      </c>
      <c r="G4036" s="107">
        <v>4</v>
      </c>
      <c r="H4036" s="111">
        <v>3219.3</v>
      </c>
      <c r="I4036" s="111">
        <v>3039.05</v>
      </c>
      <c r="J4036" s="111">
        <v>3039.05</v>
      </c>
      <c r="K4036" s="122">
        <v>156</v>
      </c>
      <c r="L4036" s="110">
        <f t="shared" si="901"/>
        <v>1465779.483</v>
      </c>
      <c r="M4036" s="108"/>
      <c r="N4036" s="108"/>
      <c r="O4036" s="108"/>
      <c r="P4036" s="110">
        <f>'Форма 2'!C4036-M4036-N4036-O4036</f>
        <v>1465779.483</v>
      </c>
      <c r="Q4036" s="111">
        <f t="shared" si="899"/>
        <v>482.31502706437863</v>
      </c>
      <c r="R4036" s="111">
        <f t="shared" si="900"/>
        <v>482.31502706437863</v>
      </c>
      <c r="S4036" s="112" t="s">
        <v>2152</v>
      </c>
      <c r="T4036" s="107" t="s">
        <v>92</v>
      </c>
      <c r="U4036" s="217"/>
      <c r="V4036" s="85"/>
      <c r="W4036" s="85"/>
      <c r="X4036" s="85"/>
      <c r="Y4036" s="85"/>
      <c r="Z4036" s="85">
        <v>1</v>
      </c>
      <c r="AA4036" s="85"/>
      <c r="AB4036" s="86"/>
      <c r="AC4036" s="86"/>
      <c r="AD4036" s="85"/>
      <c r="AE4036" s="85"/>
      <c r="AF4036" s="85"/>
      <c r="AG4036" s="85"/>
      <c r="AH4036" s="85"/>
      <c r="AI4036" s="85"/>
      <c r="AJ4036" s="85"/>
    </row>
    <row r="4037" spans="1:36" ht="16.5" thickTop="1" thickBot="1">
      <c r="A4037" s="105">
        <f t="shared" si="902"/>
        <v>883</v>
      </c>
      <c r="B4037" s="112" t="s">
        <v>3882</v>
      </c>
      <c r="C4037" s="107">
        <v>1987</v>
      </c>
      <c r="D4037" s="107"/>
      <c r="E4037" s="114" t="s">
        <v>239</v>
      </c>
      <c r="F4037" s="107">
        <v>9</v>
      </c>
      <c r="G4037" s="107">
        <v>4</v>
      </c>
      <c r="H4037" s="111">
        <v>8507.1</v>
      </c>
      <c r="I4037" s="111">
        <v>6660.4</v>
      </c>
      <c r="J4037" s="111">
        <v>6644.2</v>
      </c>
      <c r="K4037" s="122">
        <v>385</v>
      </c>
      <c r="L4037" s="110">
        <f t="shared" si="901"/>
        <v>140774149.62</v>
      </c>
      <c r="M4037" s="108"/>
      <c r="N4037" s="108"/>
      <c r="O4037" s="108"/>
      <c r="P4037" s="110">
        <f>'Форма 2'!C4037-M4037-N4037-O4037</f>
        <v>140774149.62</v>
      </c>
      <c r="Q4037" s="111">
        <f t="shared" si="899"/>
        <v>21135.990273857427</v>
      </c>
      <c r="R4037" s="111">
        <f t="shared" si="900"/>
        <v>21135.990273857427</v>
      </c>
      <c r="S4037" s="112" t="s">
        <v>2152</v>
      </c>
      <c r="T4037" s="107" t="s">
        <v>92</v>
      </c>
      <c r="U4037" s="217"/>
      <c r="V4037" s="85"/>
      <c r="W4037" s="85"/>
      <c r="X4037" s="85"/>
      <c r="Y4037" s="85"/>
      <c r="Z4037" s="85"/>
      <c r="AA4037" s="85"/>
      <c r="AB4037" s="168">
        <v>4</v>
      </c>
      <c r="AC4037" s="86">
        <f>2778508.92*AB4037</f>
        <v>11114035.68</v>
      </c>
      <c r="AD4037" s="85"/>
      <c r="AE4037" s="85">
        <v>2</v>
      </c>
      <c r="AF4037" s="85"/>
      <c r="AG4037" s="85"/>
      <c r="AH4037" s="85"/>
      <c r="AI4037" s="85"/>
      <c r="AJ4037" s="85"/>
    </row>
    <row r="4038" spans="1:36" ht="16.5" thickTop="1" thickBot="1">
      <c r="A4038" s="105">
        <f t="shared" si="902"/>
        <v>884</v>
      </c>
      <c r="B4038" s="112" t="s">
        <v>3883</v>
      </c>
      <c r="C4038" s="107">
        <v>1988</v>
      </c>
      <c r="D4038" s="107"/>
      <c r="E4038" s="114" t="s">
        <v>239</v>
      </c>
      <c r="F4038" s="107">
        <v>10</v>
      </c>
      <c r="G4038" s="107">
        <v>8</v>
      </c>
      <c r="H4038" s="111">
        <v>18059.32</v>
      </c>
      <c r="I4038" s="111">
        <v>14335.32</v>
      </c>
      <c r="J4038" s="111">
        <v>14301.42</v>
      </c>
      <c r="K4038" s="122">
        <v>878</v>
      </c>
      <c r="L4038" s="110">
        <f t="shared" si="901"/>
        <v>31442534.399999999</v>
      </c>
      <c r="M4038" s="108"/>
      <c r="N4038" s="108"/>
      <c r="O4038" s="108"/>
      <c r="P4038" s="110">
        <f>'Форма 2'!C4038-M4038-N4038-O4038</f>
        <v>31442534.399999999</v>
      </c>
      <c r="Q4038" s="111">
        <f t="shared" si="899"/>
        <v>2193.3611806363583</v>
      </c>
      <c r="R4038" s="111">
        <f t="shared" si="900"/>
        <v>2193.3611806363583</v>
      </c>
      <c r="S4038" s="112" t="s">
        <v>2152</v>
      </c>
      <c r="T4038" s="107" t="s">
        <v>92</v>
      </c>
      <c r="U4038" s="217"/>
      <c r="V4038" s="85"/>
      <c r="W4038" s="85"/>
      <c r="X4038" s="85"/>
      <c r="Y4038" s="85"/>
      <c r="Z4038" s="172"/>
      <c r="AA4038" s="172"/>
      <c r="AB4038" s="177">
        <v>8</v>
      </c>
      <c r="AC4038" s="154">
        <f>3930316.8*AB4038</f>
        <v>31442534.399999999</v>
      </c>
      <c r="AD4038" s="85"/>
      <c r="AE4038" s="85"/>
      <c r="AF4038" s="85"/>
      <c r="AG4038" s="166"/>
      <c r="AH4038" s="85"/>
      <c r="AI4038" s="85"/>
      <c r="AJ4038" s="85"/>
    </row>
    <row r="4039" spans="1:36" ht="16.5" thickTop="1" thickBot="1">
      <c r="A4039" s="105">
        <f t="shared" si="902"/>
        <v>885</v>
      </c>
      <c r="B4039" s="112" t="s">
        <v>3884</v>
      </c>
      <c r="C4039" s="107">
        <v>1984</v>
      </c>
      <c r="D4039" s="107"/>
      <c r="E4039" s="114" t="s">
        <v>239</v>
      </c>
      <c r="F4039" s="107">
        <v>9</v>
      </c>
      <c r="G4039" s="107">
        <v>1</v>
      </c>
      <c r="H4039" s="111">
        <v>9010.9</v>
      </c>
      <c r="I4039" s="111">
        <v>7583</v>
      </c>
      <c r="J4039" s="111">
        <v>7583</v>
      </c>
      <c r="K4039" s="122">
        <v>320</v>
      </c>
      <c r="L4039" s="110">
        <f t="shared" si="901"/>
        <v>11114035.68</v>
      </c>
      <c r="M4039" s="108"/>
      <c r="N4039" s="108"/>
      <c r="O4039" s="108"/>
      <c r="P4039" s="110">
        <f>'Форма 2'!C4039-M4039-N4039-O4039</f>
        <v>11114035.68</v>
      </c>
      <c r="Q4039" s="111">
        <f t="shared" si="899"/>
        <v>1465.6515468811815</v>
      </c>
      <c r="R4039" s="111">
        <f t="shared" si="900"/>
        <v>1465.6515468811815</v>
      </c>
      <c r="S4039" s="112" t="s">
        <v>2152</v>
      </c>
      <c r="T4039" s="107" t="s">
        <v>92</v>
      </c>
      <c r="U4039" s="217"/>
      <c r="V4039" s="85"/>
      <c r="W4039" s="85"/>
      <c r="X4039" s="85"/>
      <c r="Y4039" s="85"/>
      <c r="Z4039" s="172"/>
      <c r="AA4039" s="172"/>
      <c r="AB4039" s="177">
        <v>4</v>
      </c>
      <c r="AC4039" s="154">
        <f>2778508.92*AB4039</f>
        <v>11114035.68</v>
      </c>
      <c r="AD4039" s="85"/>
      <c r="AE4039" s="85"/>
      <c r="AF4039" s="85"/>
      <c r="AG4039" s="166"/>
      <c r="AH4039" s="85"/>
      <c r="AI4039" s="85"/>
      <c r="AJ4039" s="85"/>
    </row>
    <row r="4040" spans="1:36" ht="16.5" thickTop="1" thickBot="1">
      <c r="A4040" s="105">
        <f t="shared" si="902"/>
        <v>886</v>
      </c>
      <c r="B4040" s="190" t="s">
        <v>3885</v>
      </c>
      <c r="C4040" s="123">
        <v>1964</v>
      </c>
      <c r="D4040" s="105"/>
      <c r="E4040" s="106" t="s">
        <v>94</v>
      </c>
      <c r="F4040" s="107">
        <v>4</v>
      </c>
      <c r="G4040" s="105">
        <v>4</v>
      </c>
      <c r="H4040" s="111">
        <v>1966.6</v>
      </c>
      <c r="I4040" s="111">
        <v>1350.8999999999999</v>
      </c>
      <c r="J4040" s="111">
        <v>1350.8999999999999</v>
      </c>
      <c r="K4040" s="109">
        <v>101</v>
      </c>
      <c r="L4040" s="110">
        <f t="shared" si="901"/>
        <v>471580.43000000005</v>
      </c>
      <c r="M4040" s="108"/>
      <c r="N4040" s="108"/>
      <c r="O4040" s="108"/>
      <c r="P4040" s="110">
        <f>'Форма 2'!C4040-M4040-N4040-O4040</f>
        <v>471580.43000000005</v>
      </c>
      <c r="Q4040" s="111">
        <f t="shared" si="899"/>
        <v>349.08611296172927</v>
      </c>
      <c r="R4040" s="111">
        <f t="shared" si="900"/>
        <v>349.08611296172927</v>
      </c>
      <c r="S4040" s="112" t="s">
        <v>2152</v>
      </c>
      <c r="T4040" s="107" t="s">
        <v>82</v>
      </c>
      <c r="U4040" s="217"/>
      <c r="V4040" s="85"/>
      <c r="W4040" s="85"/>
      <c r="X4040" s="85"/>
      <c r="Y4040" s="85"/>
      <c r="Z4040" s="172"/>
      <c r="AA4040" s="172"/>
      <c r="AB4040" s="171"/>
      <c r="AC4040" s="154"/>
      <c r="AD4040" s="85"/>
      <c r="AE4040" s="85"/>
      <c r="AF4040" s="85"/>
      <c r="AG4040" s="166" t="s">
        <v>5105</v>
      </c>
      <c r="AH4040" s="85"/>
      <c r="AI4040" s="85"/>
      <c r="AJ4040" s="85"/>
    </row>
    <row r="4041" spans="1:36" ht="16.5" thickTop="1" thickBot="1">
      <c r="A4041" s="105">
        <f t="shared" si="902"/>
        <v>887</v>
      </c>
      <c r="B4041" s="112" t="s">
        <v>3886</v>
      </c>
      <c r="C4041" s="123">
        <v>1963</v>
      </c>
      <c r="D4041" s="107"/>
      <c r="E4041" s="114" t="s">
        <v>94</v>
      </c>
      <c r="F4041" s="107">
        <v>5</v>
      </c>
      <c r="G4041" s="107">
        <v>4</v>
      </c>
      <c r="H4041" s="111">
        <v>2786</v>
      </c>
      <c r="I4041" s="111">
        <v>2053.8000000000002</v>
      </c>
      <c r="J4041" s="111">
        <v>2053.8000000000002</v>
      </c>
      <c r="K4041" s="122">
        <v>145</v>
      </c>
      <c r="L4041" s="110">
        <f t="shared" si="901"/>
        <v>471580.43000000005</v>
      </c>
      <c r="M4041" s="108"/>
      <c r="N4041" s="108"/>
      <c r="O4041" s="108"/>
      <c r="P4041" s="110">
        <f>'Форма 2'!C4041-M4041-N4041-O4041</f>
        <v>471580.43000000005</v>
      </c>
      <c r="Q4041" s="111">
        <f t="shared" si="899"/>
        <v>229.61360892005064</v>
      </c>
      <c r="R4041" s="111">
        <f t="shared" si="900"/>
        <v>229.61360892005064</v>
      </c>
      <c r="S4041" s="112" t="s">
        <v>2152</v>
      </c>
      <c r="T4041" s="107" t="s">
        <v>82</v>
      </c>
      <c r="U4041" s="217"/>
      <c r="V4041" s="85"/>
      <c r="W4041" s="85"/>
      <c r="X4041" s="85"/>
      <c r="Y4041" s="85"/>
      <c r="Z4041" s="172"/>
      <c r="AA4041" s="172"/>
      <c r="AB4041" s="171"/>
      <c r="AC4041" s="154"/>
      <c r="AD4041" s="85"/>
      <c r="AE4041" s="85"/>
      <c r="AF4041" s="85"/>
      <c r="AG4041" s="166" t="s">
        <v>5105</v>
      </c>
      <c r="AH4041" s="85"/>
      <c r="AI4041" s="85"/>
      <c r="AJ4041" s="85"/>
    </row>
    <row r="4042" spans="1:36" ht="16.5" thickTop="1" thickBot="1">
      <c r="A4042" s="105">
        <f t="shared" si="902"/>
        <v>888</v>
      </c>
      <c r="B4042" s="112" t="s">
        <v>3887</v>
      </c>
      <c r="C4042" s="107">
        <v>1983</v>
      </c>
      <c r="D4042" s="107"/>
      <c r="E4042" s="114" t="s">
        <v>239</v>
      </c>
      <c r="F4042" s="107">
        <v>9</v>
      </c>
      <c r="G4042" s="107">
        <v>2</v>
      </c>
      <c r="H4042" s="111">
        <v>3892.9</v>
      </c>
      <c r="I4042" s="111">
        <v>3892.9</v>
      </c>
      <c r="J4042" s="111">
        <v>3892.9</v>
      </c>
      <c r="K4042" s="122">
        <v>196</v>
      </c>
      <c r="L4042" s="110">
        <f t="shared" si="901"/>
        <v>5557017.8399999999</v>
      </c>
      <c r="M4042" s="108"/>
      <c r="N4042" s="108"/>
      <c r="O4042" s="108"/>
      <c r="P4042" s="110">
        <f>'Форма 2'!C4042-M4042-N4042-O4042</f>
        <v>5557017.8399999999</v>
      </c>
      <c r="Q4042" s="111">
        <f t="shared" si="899"/>
        <v>1427.475105962136</v>
      </c>
      <c r="R4042" s="111">
        <f t="shared" si="900"/>
        <v>1427.475105962136</v>
      </c>
      <c r="S4042" s="112" t="s">
        <v>2152</v>
      </c>
      <c r="T4042" s="107" t="s">
        <v>92</v>
      </c>
      <c r="U4042" s="217"/>
      <c r="V4042" s="85"/>
      <c r="W4042" s="85"/>
      <c r="X4042" s="85"/>
      <c r="Y4042" s="85"/>
      <c r="Z4042" s="172"/>
      <c r="AA4042" s="172"/>
      <c r="AB4042" s="177">
        <v>2</v>
      </c>
      <c r="AC4042" s="154">
        <f>2778508.92*AB4042</f>
        <v>5557017.8399999999</v>
      </c>
      <c r="AD4042" s="85"/>
      <c r="AE4042" s="85"/>
      <c r="AF4042" s="85"/>
      <c r="AG4042" s="166"/>
      <c r="AH4042" s="85"/>
      <c r="AI4042" s="85"/>
      <c r="AJ4042" s="85"/>
    </row>
    <row r="4043" spans="1:36" ht="16.5" thickTop="1" thickBot="1">
      <c r="A4043" s="105">
        <f t="shared" si="902"/>
        <v>889</v>
      </c>
      <c r="B4043" s="112" t="s">
        <v>3888</v>
      </c>
      <c r="C4043" s="107">
        <v>1962</v>
      </c>
      <c r="D4043" s="107"/>
      <c r="E4043" s="114" t="s">
        <v>94</v>
      </c>
      <c r="F4043" s="107">
        <v>3</v>
      </c>
      <c r="G4043" s="107">
        <v>2</v>
      </c>
      <c r="H4043" s="111">
        <v>1052.0999999999999</v>
      </c>
      <c r="I4043" s="111">
        <v>948.5</v>
      </c>
      <c r="J4043" s="111">
        <v>875.6</v>
      </c>
      <c r="K4043" s="122">
        <v>36</v>
      </c>
      <c r="L4043" s="110">
        <f t="shared" si="901"/>
        <v>10055330.018999999</v>
      </c>
      <c r="M4043" s="108"/>
      <c r="N4043" s="108"/>
      <c r="O4043" s="108"/>
      <c r="P4043" s="110">
        <f>'Форма 2'!C4043-M4043-N4043-O4043</f>
        <v>10055330.018999999</v>
      </c>
      <c r="Q4043" s="111">
        <f t="shared" si="899"/>
        <v>10601.296804428044</v>
      </c>
      <c r="R4043" s="111">
        <f t="shared" si="900"/>
        <v>10601.296804428044</v>
      </c>
      <c r="S4043" s="112" t="s">
        <v>2152</v>
      </c>
      <c r="T4043" s="107" t="s">
        <v>82</v>
      </c>
      <c r="U4043" s="217"/>
      <c r="V4043" s="85"/>
      <c r="W4043" s="85"/>
      <c r="X4043" s="85"/>
      <c r="Y4043" s="85"/>
      <c r="Z4043" s="85"/>
      <c r="AA4043" s="85"/>
      <c r="AB4043" s="86"/>
      <c r="AC4043" s="86"/>
      <c r="AD4043" s="85">
        <v>1</v>
      </c>
      <c r="AE4043" s="85"/>
      <c r="AF4043" s="85"/>
      <c r="AG4043" s="85"/>
      <c r="AH4043" s="85"/>
      <c r="AI4043" s="85"/>
      <c r="AJ4043" s="85"/>
    </row>
    <row r="4044" spans="1:36" ht="16.5" thickTop="1" thickBot="1">
      <c r="A4044" s="105">
        <f t="shared" si="902"/>
        <v>890</v>
      </c>
      <c r="B4044" s="112" t="s">
        <v>3889</v>
      </c>
      <c r="C4044" s="107">
        <v>1940</v>
      </c>
      <c r="D4044" s="107"/>
      <c r="E4044" s="114" t="s">
        <v>94</v>
      </c>
      <c r="F4044" s="107">
        <v>2</v>
      </c>
      <c r="G4044" s="107">
        <v>2</v>
      </c>
      <c r="H4044" s="111">
        <v>1073.2</v>
      </c>
      <c r="I4044" s="111">
        <v>739.1</v>
      </c>
      <c r="J4044" s="111">
        <v>653.70000000000005</v>
      </c>
      <c r="K4044" s="122">
        <v>25</v>
      </c>
      <c r="L4044" s="110">
        <f t="shared" si="901"/>
        <v>794404.10400000005</v>
      </c>
      <c r="M4044" s="108"/>
      <c r="N4044" s="108"/>
      <c r="O4044" s="108"/>
      <c r="P4044" s="110">
        <f>'Форма 2'!C4044-M4044-N4044-O4044</f>
        <v>794404.10400000005</v>
      </c>
      <c r="Q4044" s="111">
        <f t="shared" si="899"/>
        <v>1074.8262806115547</v>
      </c>
      <c r="R4044" s="111">
        <f t="shared" si="900"/>
        <v>1074.8262806115547</v>
      </c>
      <c r="S4044" s="112" t="s">
        <v>2152</v>
      </c>
      <c r="T4044" s="107" t="s">
        <v>82</v>
      </c>
      <c r="U4044" s="217">
        <v>1</v>
      </c>
      <c r="V4044" s="85"/>
      <c r="W4044" s="85"/>
      <c r="X4044" s="85"/>
      <c r="Y4044" s="85"/>
      <c r="Z4044" s="85"/>
      <c r="AA4044" s="85"/>
      <c r="AB4044" s="86"/>
      <c r="AC4044" s="86"/>
      <c r="AD4044" s="85"/>
      <c r="AE4044" s="85"/>
      <c r="AF4044" s="85"/>
      <c r="AG4044" s="85"/>
      <c r="AH4044" s="85"/>
      <c r="AI4044" s="85"/>
      <c r="AJ4044" s="85"/>
    </row>
    <row r="4045" spans="1:36" ht="16.5" thickTop="1" thickBot="1">
      <c r="A4045" s="105">
        <f t="shared" si="902"/>
        <v>891</v>
      </c>
      <c r="B4045" s="112" t="s">
        <v>3890</v>
      </c>
      <c r="C4045" s="107">
        <v>1961</v>
      </c>
      <c r="D4045" s="107"/>
      <c r="E4045" s="114" t="s">
        <v>80</v>
      </c>
      <c r="F4045" s="107">
        <v>4</v>
      </c>
      <c r="G4045" s="107">
        <v>3</v>
      </c>
      <c r="H4045" s="111">
        <v>2016.7</v>
      </c>
      <c r="I4045" s="111">
        <v>1320.8</v>
      </c>
      <c r="J4045" s="111">
        <v>1320.8</v>
      </c>
      <c r="K4045" s="122">
        <v>125</v>
      </c>
      <c r="L4045" s="110">
        <f t="shared" si="901"/>
        <v>9082248.7840000018</v>
      </c>
      <c r="M4045" s="108"/>
      <c r="N4045" s="108"/>
      <c r="O4045" s="108"/>
      <c r="P4045" s="110">
        <f>'Форма 2'!C4045-M4045-N4045-O4045</f>
        <v>9082248.7840000018</v>
      </c>
      <c r="Q4045" s="111">
        <f t="shared" si="899"/>
        <v>6876.3240339188387</v>
      </c>
      <c r="R4045" s="111">
        <f t="shared" si="900"/>
        <v>6876.3240339188387</v>
      </c>
      <c r="S4045" s="112" t="s">
        <v>2152</v>
      </c>
      <c r="T4045" s="107" t="s">
        <v>82</v>
      </c>
      <c r="U4045" s="217"/>
      <c r="V4045" s="85"/>
      <c r="W4045" s="85"/>
      <c r="X4045" s="85"/>
      <c r="Y4045" s="85"/>
      <c r="Z4045" s="85"/>
      <c r="AA4045" s="85"/>
      <c r="AB4045" s="86"/>
      <c r="AC4045" s="86"/>
      <c r="AD4045" s="85">
        <v>1</v>
      </c>
      <c r="AE4045" s="85"/>
      <c r="AF4045" s="85"/>
      <c r="AG4045" s="85"/>
      <c r="AH4045" s="85"/>
      <c r="AI4045" s="85"/>
      <c r="AJ4045" s="85"/>
    </row>
    <row r="4046" spans="1:36" ht="16.5" thickTop="1" thickBot="1">
      <c r="A4046" s="105">
        <f t="shared" si="902"/>
        <v>892</v>
      </c>
      <c r="B4046" s="112" t="s">
        <v>3891</v>
      </c>
      <c r="C4046" s="107">
        <v>1963</v>
      </c>
      <c r="D4046" s="107"/>
      <c r="E4046" s="114" t="s">
        <v>80</v>
      </c>
      <c r="F4046" s="107">
        <v>5</v>
      </c>
      <c r="G4046" s="107">
        <v>4</v>
      </c>
      <c r="H4046" s="111">
        <v>3168.8</v>
      </c>
      <c r="I4046" s="111">
        <v>2988.55</v>
      </c>
      <c r="J4046" s="111">
        <v>2988.55</v>
      </c>
      <c r="K4046" s="122">
        <v>147</v>
      </c>
      <c r="L4046" s="110">
        <f t="shared" si="901"/>
        <v>14270754.176000003</v>
      </c>
      <c r="M4046" s="108"/>
      <c r="N4046" s="108"/>
      <c r="O4046" s="108"/>
      <c r="P4046" s="110">
        <f>'Форма 2'!C4046-M4046-N4046-O4046</f>
        <v>14270754.176000003</v>
      </c>
      <c r="Q4046" s="111">
        <f t="shared" si="899"/>
        <v>4775.143188502786</v>
      </c>
      <c r="R4046" s="111">
        <f t="shared" si="900"/>
        <v>4775.143188502786</v>
      </c>
      <c r="S4046" s="112" t="s">
        <v>2152</v>
      </c>
      <c r="T4046" s="105" t="s">
        <v>120</v>
      </c>
      <c r="U4046" s="217"/>
      <c r="V4046" s="85"/>
      <c r="W4046" s="85"/>
      <c r="X4046" s="85"/>
      <c r="Y4046" s="85"/>
      <c r="Z4046" s="85"/>
      <c r="AA4046" s="85"/>
      <c r="AB4046" s="86"/>
      <c r="AC4046" s="86"/>
      <c r="AD4046" s="85">
        <v>1</v>
      </c>
      <c r="AE4046" s="85"/>
      <c r="AF4046" s="85"/>
      <c r="AG4046" s="85"/>
      <c r="AH4046" s="85"/>
      <c r="AI4046" s="85"/>
      <c r="AJ4046" s="85"/>
    </row>
    <row r="4047" spans="1:36" ht="16.5" thickTop="1" thickBot="1">
      <c r="A4047" s="105">
        <f t="shared" si="902"/>
        <v>893</v>
      </c>
      <c r="B4047" s="112" t="s">
        <v>3892</v>
      </c>
      <c r="C4047" s="107">
        <v>1963</v>
      </c>
      <c r="D4047" s="107"/>
      <c r="E4047" s="114" t="s">
        <v>80</v>
      </c>
      <c r="F4047" s="107">
        <v>4</v>
      </c>
      <c r="G4047" s="107">
        <v>2</v>
      </c>
      <c r="H4047" s="111">
        <v>1295.9000000000001</v>
      </c>
      <c r="I4047" s="111">
        <v>1163.4000000000001</v>
      </c>
      <c r="J4047" s="111">
        <v>1163.4000000000001</v>
      </c>
      <c r="K4047" s="122">
        <v>76</v>
      </c>
      <c r="L4047" s="110">
        <f t="shared" si="901"/>
        <v>5836111.5680000009</v>
      </c>
      <c r="M4047" s="108"/>
      <c r="N4047" s="108"/>
      <c r="O4047" s="108"/>
      <c r="P4047" s="110">
        <f>'Форма 2'!C4047-M4047-N4047-O4047</f>
        <v>5836111.5680000009</v>
      </c>
      <c r="Q4047" s="111">
        <f t="shared" si="899"/>
        <v>5016.4273405535505</v>
      </c>
      <c r="R4047" s="111">
        <f t="shared" si="900"/>
        <v>5016.4273405535505</v>
      </c>
      <c r="S4047" s="112" t="s">
        <v>2152</v>
      </c>
      <c r="T4047" s="105" t="s">
        <v>82</v>
      </c>
      <c r="U4047" s="217"/>
      <c r="V4047" s="85"/>
      <c r="W4047" s="85"/>
      <c r="X4047" s="85"/>
      <c r="Y4047" s="85"/>
      <c r="Z4047" s="85"/>
      <c r="AA4047" s="85"/>
      <c r="AB4047" s="86"/>
      <c r="AC4047" s="86"/>
      <c r="AD4047" s="85">
        <v>1</v>
      </c>
      <c r="AE4047" s="85"/>
      <c r="AF4047" s="85"/>
      <c r="AG4047" s="85"/>
      <c r="AH4047" s="85"/>
      <c r="AI4047" s="85"/>
      <c r="AJ4047" s="85"/>
    </row>
    <row r="4048" spans="1:36" ht="16.5" thickTop="1" thickBot="1">
      <c r="A4048" s="105">
        <f t="shared" si="902"/>
        <v>894</v>
      </c>
      <c r="B4048" s="112" t="s">
        <v>3893</v>
      </c>
      <c r="C4048" s="107">
        <v>1962</v>
      </c>
      <c r="D4048" s="107"/>
      <c r="E4048" s="114" t="s">
        <v>80</v>
      </c>
      <c r="F4048" s="107">
        <v>4</v>
      </c>
      <c r="G4048" s="107">
        <v>4</v>
      </c>
      <c r="H4048" s="111">
        <v>3578.5</v>
      </c>
      <c r="I4048" s="111">
        <v>3243.8</v>
      </c>
      <c r="J4048" s="111">
        <v>3171.4</v>
      </c>
      <c r="K4048" s="122">
        <v>168</v>
      </c>
      <c r="L4048" s="110">
        <f t="shared" si="901"/>
        <v>16115846.320000002</v>
      </c>
      <c r="M4048" s="108"/>
      <c r="N4048" s="108"/>
      <c r="O4048" s="108"/>
      <c r="P4048" s="110">
        <f>'Форма 2'!C4048-M4048-N4048-O4048</f>
        <v>16115846.320000002</v>
      </c>
      <c r="Q4048" s="111">
        <f t="shared" si="899"/>
        <v>4968.1997410444546</v>
      </c>
      <c r="R4048" s="111">
        <f t="shared" si="900"/>
        <v>4968.1997410444546</v>
      </c>
      <c r="S4048" s="112" t="s">
        <v>2152</v>
      </c>
      <c r="T4048" s="105" t="s">
        <v>92</v>
      </c>
      <c r="U4048" s="217"/>
      <c r="V4048" s="85"/>
      <c r="W4048" s="85"/>
      <c r="X4048" s="85"/>
      <c r="Y4048" s="85"/>
      <c r="Z4048" s="85"/>
      <c r="AA4048" s="85"/>
      <c r="AB4048" s="86"/>
      <c r="AC4048" s="86"/>
      <c r="AD4048" s="85">
        <v>1</v>
      </c>
      <c r="AE4048" s="85"/>
      <c r="AF4048" s="85"/>
      <c r="AG4048" s="85"/>
      <c r="AH4048" s="85"/>
      <c r="AI4048" s="85"/>
      <c r="AJ4048" s="85"/>
    </row>
    <row r="4049" spans="1:36" ht="16.5" thickTop="1" thickBot="1">
      <c r="A4049" s="105">
        <f t="shared" si="902"/>
        <v>895</v>
      </c>
      <c r="B4049" s="112" t="s">
        <v>3894</v>
      </c>
      <c r="C4049" s="107">
        <v>1963</v>
      </c>
      <c r="D4049" s="107"/>
      <c r="E4049" s="114" t="s">
        <v>80</v>
      </c>
      <c r="F4049" s="107">
        <v>4</v>
      </c>
      <c r="G4049" s="107">
        <v>3</v>
      </c>
      <c r="H4049" s="111">
        <v>2825.1</v>
      </c>
      <c r="I4049" s="111">
        <v>2426</v>
      </c>
      <c r="J4049" s="111">
        <v>2426</v>
      </c>
      <c r="K4049" s="122">
        <v>92</v>
      </c>
      <c r="L4049" s="110">
        <f t="shared" si="901"/>
        <v>12722894.352</v>
      </c>
      <c r="M4049" s="108"/>
      <c r="N4049" s="108"/>
      <c r="O4049" s="108"/>
      <c r="P4049" s="110">
        <f>'Форма 2'!C4049-M4049-N4049-O4049</f>
        <v>12722894.352</v>
      </c>
      <c r="Q4049" s="111">
        <f t="shared" si="899"/>
        <v>5244.3917361912618</v>
      </c>
      <c r="R4049" s="111">
        <f t="shared" si="900"/>
        <v>5244.3917361912618</v>
      </c>
      <c r="S4049" s="112" t="s">
        <v>2152</v>
      </c>
      <c r="T4049" s="107" t="s">
        <v>82</v>
      </c>
      <c r="U4049" s="217"/>
      <c r="V4049" s="85"/>
      <c r="W4049" s="85"/>
      <c r="X4049" s="85"/>
      <c r="Y4049" s="85"/>
      <c r="Z4049" s="85"/>
      <c r="AA4049" s="85"/>
      <c r="AB4049" s="86"/>
      <c r="AC4049" s="86"/>
      <c r="AD4049" s="85">
        <v>1</v>
      </c>
      <c r="AE4049" s="85"/>
      <c r="AF4049" s="85"/>
      <c r="AG4049" s="85"/>
      <c r="AH4049" s="85"/>
      <c r="AI4049" s="85"/>
      <c r="AJ4049" s="85"/>
    </row>
    <row r="4050" spans="1:36" ht="16.5" thickTop="1" thickBot="1">
      <c r="A4050" s="105">
        <f t="shared" si="902"/>
        <v>896</v>
      </c>
      <c r="B4050" s="112" t="s">
        <v>3895</v>
      </c>
      <c r="C4050" s="107">
        <v>1962</v>
      </c>
      <c r="D4050" s="107"/>
      <c r="E4050" s="114" t="s">
        <v>94</v>
      </c>
      <c r="F4050" s="107">
        <v>5</v>
      </c>
      <c r="G4050" s="107">
        <v>3</v>
      </c>
      <c r="H4050" s="111">
        <v>2722.7</v>
      </c>
      <c r="I4050" s="111">
        <v>2505.3000000000002</v>
      </c>
      <c r="J4050" s="111">
        <v>2505.3000000000002</v>
      </c>
      <c r="K4050" s="122">
        <v>144</v>
      </c>
      <c r="L4050" s="110">
        <f t="shared" si="901"/>
        <v>12261733.904000001</v>
      </c>
      <c r="M4050" s="108"/>
      <c r="N4050" s="108"/>
      <c r="O4050" s="108"/>
      <c r="P4050" s="110">
        <f>'Форма 2'!C4050-M4050-N4050-O4050</f>
        <v>12261733.904000001</v>
      </c>
      <c r="Q4050" s="111">
        <f t="shared" si="899"/>
        <v>4894.3176082704667</v>
      </c>
      <c r="R4050" s="111">
        <f t="shared" si="900"/>
        <v>4894.3176082704667</v>
      </c>
      <c r="S4050" s="112" t="s">
        <v>2152</v>
      </c>
      <c r="T4050" s="107" t="s">
        <v>92</v>
      </c>
      <c r="U4050" s="217"/>
      <c r="V4050" s="85"/>
      <c r="W4050" s="85"/>
      <c r="X4050" s="85"/>
      <c r="Y4050" s="85"/>
      <c r="Z4050" s="85"/>
      <c r="AA4050" s="85"/>
      <c r="AB4050" s="86"/>
      <c r="AC4050" s="86"/>
      <c r="AD4050" s="85">
        <v>1</v>
      </c>
      <c r="AE4050" s="85"/>
      <c r="AF4050" s="85"/>
      <c r="AG4050" s="85"/>
      <c r="AH4050" s="85"/>
      <c r="AI4050" s="85"/>
      <c r="AJ4050" s="85"/>
    </row>
    <row r="4051" spans="1:36" ht="16.5" thickTop="1" thickBot="1">
      <c r="A4051" s="105">
        <f t="shared" si="902"/>
        <v>897</v>
      </c>
      <c r="B4051" s="112" t="s">
        <v>3896</v>
      </c>
      <c r="C4051" s="107">
        <v>1963</v>
      </c>
      <c r="D4051" s="107"/>
      <c r="E4051" s="114" t="s">
        <v>94</v>
      </c>
      <c r="F4051" s="107">
        <v>5</v>
      </c>
      <c r="G4051" s="107">
        <v>2</v>
      </c>
      <c r="H4051" s="111">
        <v>1720</v>
      </c>
      <c r="I4051" s="111">
        <v>1590.4</v>
      </c>
      <c r="J4051" s="111">
        <v>1590.4</v>
      </c>
      <c r="K4051" s="122">
        <v>91</v>
      </c>
      <c r="L4051" s="110">
        <f t="shared" si="901"/>
        <v>7746054.4000000004</v>
      </c>
      <c r="M4051" s="108"/>
      <c r="N4051" s="108"/>
      <c r="O4051" s="108"/>
      <c r="P4051" s="110">
        <f>'Форма 2'!C4051-M4051-N4051-O4051</f>
        <v>7746054.4000000004</v>
      </c>
      <c r="Q4051" s="111">
        <f t="shared" si="899"/>
        <v>4870.5070422535209</v>
      </c>
      <c r="R4051" s="111">
        <f t="shared" si="900"/>
        <v>4870.5070422535209</v>
      </c>
      <c r="S4051" s="112" t="s">
        <v>2152</v>
      </c>
      <c r="T4051" s="107" t="s">
        <v>92</v>
      </c>
      <c r="U4051" s="217"/>
      <c r="V4051" s="85"/>
      <c r="W4051" s="85"/>
      <c r="X4051" s="85"/>
      <c r="Y4051" s="85"/>
      <c r="Z4051" s="85"/>
      <c r="AA4051" s="85"/>
      <c r="AB4051" s="86"/>
      <c r="AC4051" s="86"/>
      <c r="AD4051" s="85">
        <v>1</v>
      </c>
      <c r="AE4051" s="85"/>
      <c r="AF4051" s="85"/>
      <c r="AG4051" s="85"/>
      <c r="AH4051" s="85"/>
      <c r="AI4051" s="85"/>
      <c r="AJ4051" s="85"/>
    </row>
    <row r="4052" spans="1:36" ht="16.5" thickTop="1" thickBot="1">
      <c r="A4052" s="105">
        <f t="shared" si="902"/>
        <v>898</v>
      </c>
      <c r="B4052" s="112" t="s">
        <v>3897</v>
      </c>
      <c r="C4052" s="107">
        <v>1978</v>
      </c>
      <c r="D4052" s="107"/>
      <c r="E4052" s="114" t="s">
        <v>94</v>
      </c>
      <c r="F4052" s="107">
        <v>3</v>
      </c>
      <c r="G4052" s="107">
        <v>3</v>
      </c>
      <c r="H4052" s="111">
        <v>2896</v>
      </c>
      <c r="I4052" s="111">
        <v>1881</v>
      </c>
      <c r="J4052" s="111">
        <v>1881</v>
      </c>
      <c r="K4052" s="122">
        <v>83</v>
      </c>
      <c r="L4052" s="110">
        <f t="shared" si="901"/>
        <v>1866993.2799999998</v>
      </c>
      <c r="M4052" s="108"/>
      <c r="N4052" s="108"/>
      <c r="O4052" s="108"/>
      <c r="P4052" s="110">
        <f>'Форма 2'!C4052-M4052-N4052-O4052</f>
        <v>1866993.2799999998</v>
      </c>
      <c r="Q4052" s="111">
        <f t="shared" si="899"/>
        <v>992.55357788410413</v>
      </c>
      <c r="R4052" s="111">
        <f t="shared" si="900"/>
        <v>992.55357788410413</v>
      </c>
      <c r="S4052" s="112" t="s">
        <v>2152</v>
      </c>
      <c r="T4052" s="107" t="s">
        <v>82</v>
      </c>
      <c r="U4052" s="217"/>
      <c r="V4052" s="85"/>
      <c r="W4052" s="85"/>
      <c r="X4052" s="85"/>
      <c r="Y4052" s="85"/>
      <c r="Z4052" s="85">
        <v>1</v>
      </c>
      <c r="AA4052" s="85"/>
      <c r="AB4052" s="86"/>
      <c r="AC4052" s="86"/>
      <c r="AD4052" s="85"/>
      <c r="AE4052" s="85"/>
      <c r="AF4052" s="85"/>
      <c r="AG4052" s="85"/>
      <c r="AH4052" s="85"/>
      <c r="AI4052" s="85"/>
      <c r="AJ4052" s="85"/>
    </row>
    <row r="4053" spans="1:36" ht="16.5" thickTop="1" thickBot="1">
      <c r="A4053" s="105">
        <f t="shared" si="902"/>
        <v>899</v>
      </c>
      <c r="B4053" s="112" t="s">
        <v>3898</v>
      </c>
      <c r="C4053" s="107">
        <v>1977</v>
      </c>
      <c r="D4053" s="107"/>
      <c r="E4053" s="114" t="s">
        <v>94</v>
      </c>
      <c r="F4053" s="107">
        <v>3</v>
      </c>
      <c r="G4053" s="107">
        <v>3</v>
      </c>
      <c r="H4053" s="111">
        <v>2874</v>
      </c>
      <c r="I4053" s="111">
        <v>1859</v>
      </c>
      <c r="J4053" s="111">
        <v>1859</v>
      </c>
      <c r="K4053" s="122">
        <v>102</v>
      </c>
      <c r="L4053" s="110">
        <f t="shared" si="901"/>
        <v>1852810.3199999998</v>
      </c>
      <c r="M4053" s="108"/>
      <c r="N4053" s="108"/>
      <c r="O4053" s="108"/>
      <c r="P4053" s="110">
        <f>'Форма 2'!C4053-M4053-N4053-O4053</f>
        <v>1852810.3199999998</v>
      </c>
      <c r="Q4053" s="111">
        <f t="shared" si="899"/>
        <v>996.67042495965563</v>
      </c>
      <c r="R4053" s="111">
        <f t="shared" si="900"/>
        <v>996.67042495965563</v>
      </c>
      <c r="S4053" s="112" t="s">
        <v>2152</v>
      </c>
      <c r="T4053" s="107" t="s">
        <v>82</v>
      </c>
      <c r="U4053" s="217"/>
      <c r="V4053" s="85"/>
      <c r="W4053" s="85"/>
      <c r="X4053" s="85"/>
      <c r="Y4053" s="85"/>
      <c r="Z4053" s="85">
        <v>1</v>
      </c>
      <c r="AA4053" s="85"/>
      <c r="AB4053" s="86"/>
      <c r="AC4053" s="86"/>
      <c r="AD4053" s="85"/>
      <c r="AE4053" s="85"/>
      <c r="AF4053" s="85"/>
      <c r="AG4053" s="85"/>
      <c r="AH4053" s="85"/>
      <c r="AI4053" s="85"/>
      <c r="AJ4053" s="85"/>
    </row>
    <row r="4054" spans="1:36" ht="16.5" thickTop="1" thickBot="1">
      <c r="A4054" s="105">
        <f t="shared" si="902"/>
        <v>900</v>
      </c>
      <c r="B4054" s="112" t="s">
        <v>3899</v>
      </c>
      <c r="C4054" s="107">
        <v>1993</v>
      </c>
      <c r="D4054" s="107"/>
      <c r="E4054" s="114" t="s">
        <v>94</v>
      </c>
      <c r="F4054" s="107">
        <v>5</v>
      </c>
      <c r="G4054" s="107">
        <v>2</v>
      </c>
      <c r="H4054" s="111">
        <v>1535.1</v>
      </c>
      <c r="I4054" s="111">
        <v>830</v>
      </c>
      <c r="J4054" s="111">
        <v>830</v>
      </c>
      <c r="K4054" s="122">
        <v>68</v>
      </c>
      <c r="L4054" s="110">
        <f t="shared" si="901"/>
        <v>698946.38099999994</v>
      </c>
      <c r="M4054" s="108"/>
      <c r="N4054" s="108"/>
      <c r="O4054" s="108"/>
      <c r="P4054" s="110">
        <f>'Форма 2'!C4054-M4054-N4054-O4054</f>
        <v>698946.38099999994</v>
      </c>
      <c r="Q4054" s="111">
        <f t="shared" si="899"/>
        <v>842.10407349397587</v>
      </c>
      <c r="R4054" s="111">
        <f t="shared" si="900"/>
        <v>842.10407349397587</v>
      </c>
      <c r="S4054" s="112" t="s">
        <v>2152</v>
      </c>
      <c r="T4054" s="107" t="s">
        <v>82</v>
      </c>
      <c r="U4054" s="217"/>
      <c r="V4054" s="85"/>
      <c r="W4054" s="85"/>
      <c r="X4054" s="85"/>
      <c r="Y4054" s="85"/>
      <c r="Z4054" s="85">
        <v>1</v>
      </c>
      <c r="AA4054" s="85"/>
      <c r="AB4054" s="86"/>
      <c r="AC4054" s="86"/>
      <c r="AD4054" s="85"/>
      <c r="AE4054" s="85"/>
      <c r="AF4054" s="85"/>
      <c r="AG4054" s="85"/>
      <c r="AH4054" s="85"/>
      <c r="AI4054" s="85"/>
      <c r="AJ4054" s="85"/>
    </row>
    <row r="4055" spans="1:36" ht="16.5" thickTop="1" thickBot="1">
      <c r="A4055" s="105">
        <f t="shared" si="902"/>
        <v>901</v>
      </c>
      <c r="B4055" s="112" t="s">
        <v>3900</v>
      </c>
      <c r="C4055" s="107">
        <v>1987</v>
      </c>
      <c r="D4055" s="107"/>
      <c r="E4055" s="114" t="s">
        <v>94</v>
      </c>
      <c r="F4055" s="107">
        <v>5</v>
      </c>
      <c r="G4055" s="107">
        <v>6</v>
      </c>
      <c r="H4055" s="111">
        <v>5949</v>
      </c>
      <c r="I4055" s="111">
        <v>4326</v>
      </c>
      <c r="J4055" s="111">
        <v>4326</v>
      </c>
      <c r="K4055" s="122">
        <v>243</v>
      </c>
      <c r="L4055" s="110">
        <f t="shared" si="901"/>
        <v>2708639.19</v>
      </c>
      <c r="M4055" s="108"/>
      <c r="N4055" s="108"/>
      <c r="O4055" s="108"/>
      <c r="P4055" s="110">
        <f>'Форма 2'!C4055-M4055-N4055-O4055</f>
        <v>2708639.19</v>
      </c>
      <c r="Q4055" s="111">
        <f t="shared" si="899"/>
        <v>626.13018723994446</v>
      </c>
      <c r="R4055" s="111">
        <f t="shared" si="900"/>
        <v>626.13018723994446</v>
      </c>
      <c r="S4055" s="112" t="s">
        <v>2152</v>
      </c>
      <c r="T4055" s="107" t="s">
        <v>82</v>
      </c>
      <c r="U4055" s="217"/>
      <c r="V4055" s="85"/>
      <c r="W4055" s="85"/>
      <c r="X4055" s="85"/>
      <c r="Y4055" s="85"/>
      <c r="Z4055" s="85">
        <v>1</v>
      </c>
      <c r="AA4055" s="85"/>
      <c r="AB4055" s="86"/>
      <c r="AC4055" s="86"/>
      <c r="AD4055" s="85"/>
      <c r="AE4055" s="85"/>
      <c r="AF4055" s="85"/>
      <c r="AG4055" s="85"/>
      <c r="AH4055" s="85"/>
      <c r="AI4055" s="85"/>
      <c r="AJ4055" s="85"/>
    </row>
    <row r="4056" spans="1:36" ht="16.5" thickTop="1" thickBot="1">
      <c r="A4056" s="105">
        <f t="shared" si="902"/>
        <v>902</v>
      </c>
      <c r="B4056" s="112" t="s">
        <v>3901</v>
      </c>
      <c r="C4056" s="107">
        <v>1979</v>
      </c>
      <c r="D4056" s="107"/>
      <c r="E4056" s="114" t="s">
        <v>94</v>
      </c>
      <c r="F4056" s="107">
        <v>3</v>
      </c>
      <c r="G4056" s="107">
        <v>3</v>
      </c>
      <c r="H4056" s="111">
        <v>2437</v>
      </c>
      <c r="I4056" s="111">
        <v>1866</v>
      </c>
      <c r="J4056" s="111">
        <v>1866</v>
      </c>
      <c r="K4056" s="122">
        <v>91</v>
      </c>
      <c r="L4056" s="110">
        <f t="shared" si="901"/>
        <v>1571085.16</v>
      </c>
      <c r="M4056" s="108"/>
      <c r="N4056" s="108"/>
      <c r="O4056" s="108"/>
      <c r="P4056" s="110">
        <f>'Форма 2'!C4056-M4056-N4056-O4056</f>
        <v>1571085.16</v>
      </c>
      <c r="Q4056" s="111">
        <f t="shared" ref="Q4056:Q4121" si="903">L4056/I4056</f>
        <v>841.95346195069658</v>
      </c>
      <c r="R4056" s="111">
        <f t="shared" ref="R4056:R4121" si="904">Q4056</f>
        <v>841.95346195069658</v>
      </c>
      <c r="S4056" s="112" t="s">
        <v>2152</v>
      </c>
      <c r="T4056" s="105" t="s">
        <v>120</v>
      </c>
      <c r="U4056" s="217"/>
      <c r="V4056" s="85"/>
      <c r="W4056" s="85"/>
      <c r="X4056" s="85"/>
      <c r="Y4056" s="85"/>
      <c r="Z4056" s="85">
        <v>1</v>
      </c>
      <c r="AA4056" s="85"/>
      <c r="AB4056" s="86"/>
      <c r="AC4056" s="86"/>
      <c r="AD4056" s="85"/>
      <c r="AE4056" s="85"/>
      <c r="AF4056" s="85"/>
      <c r="AG4056" s="85"/>
      <c r="AH4056" s="85"/>
      <c r="AI4056" s="85"/>
      <c r="AJ4056" s="85"/>
    </row>
    <row r="4057" spans="1:36" ht="16.5" thickTop="1" thickBot="1">
      <c r="A4057" s="105">
        <f t="shared" si="902"/>
        <v>903</v>
      </c>
      <c r="B4057" s="112" t="s">
        <v>3902</v>
      </c>
      <c r="C4057" s="107">
        <v>1957</v>
      </c>
      <c r="D4057" s="107"/>
      <c r="E4057" s="114" t="s">
        <v>378</v>
      </c>
      <c r="F4057" s="107">
        <v>2</v>
      </c>
      <c r="G4057" s="107">
        <v>8</v>
      </c>
      <c r="H4057" s="111">
        <v>682.3</v>
      </c>
      <c r="I4057" s="111">
        <v>604.29999999999995</v>
      </c>
      <c r="J4057" s="111">
        <v>604.29999999999995</v>
      </c>
      <c r="K4057" s="122">
        <v>30</v>
      </c>
      <c r="L4057" s="110">
        <f t="shared" si="901"/>
        <v>2080380.4610000001</v>
      </c>
      <c r="M4057" s="108"/>
      <c r="N4057" s="108"/>
      <c r="O4057" s="108"/>
      <c r="P4057" s="110">
        <f>'Форма 2'!C4057-M4057-N4057-O4057</f>
        <v>2080380.4610000001</v>
      </c>
      <c r="Q4057" s="111">
        <f t="shared" si="903"/>
        <v>3442.6285967234821</v>
      </c>
      <c r="R4057" s="111">
        <f t="shared" si="904"/>
        <v>3442.6285967234821</v>
      </c>
      <c r="S4057" s="112" t="s">
        <v>2152</v>
      </c>
      <c r="T4057" s="107" t="s">
        <v>82</v>
      </c>
      <c r="U4057" s="217"/>
      <c r="V4057" s="85"/>
      <c r="W4057" s="85"/>
      <c r="X4057" s="85">
        <v>1</v>
      </c>
      <c r="Y4057" s="85"/>
      <c r="Z4057" s="85"/>
      <c r="AA4057" s="85"/>
      <c r="AB4057" s="86"/>
      <c r="AC4057" s="86"/>
      <c r="AD4057" s="85"/>
      <c r="AE4057" s="85"/>
      <c r="AF4057" s="85"/>
      <c r="AG4057" s="85"/>
      <c r="AH4057" s="85">
        <v>1</v>
      </c>
      <c r="AI4057" s="85"/>
      <c r="AJ4057" s="85"/>
    </row>
    <row r="4058" spans="1:36" ht="16.5" thickTop="1" thickBot="1">
      <c r="A4058" s="105">
        <f t="shared" si="902"/>
        <v>904</v>
      </c>
      <c r="B4058" s="112" t="s">
        <v>3903</v>
      </c>
      <c r="C4058" s="107">
        <v>1957</v>
      </c>
      <c r="D4058" s="107">
        <v>2008</v>
      </c>
      <c r="E4058" s="114" t="s">
        <v>239</v>
      </c>
      <c r="F4058" s="107">
        <v>2</v>
      </c>
      <c r="G4058" s="107">
        <v>8</v>
      </c>
      <c r="H4058" s="111">
        <v>608.9</v>
      </c>
      <c r="I4058" s="111">
        <v>385.3</v>
      </c>
      <c r="J4058" s="111">
        <v>385.3</v>
      </c>
      <c r="K4058" s="122">
        <v>43</v>
      </c>
      <c r="L4058" s="110">
        <f t="shared" si="901"/>
        <v>2958626.8330000001</v>
      </c>
      <c r="M4058" s="108"/>
      <c r="N4058" s="108"/>
      <c r="O4058" s="108"/>
      <c r="P4058" s="110">
        <f>'Форма 2'!C4058-M4058-N4058-O4058</f>
        <v>2958626.8330000001</v>
      </c>
      <c r="Q4058" s="111">
        <f t="shared" si="903"/>
        <v>7678.7615702050352</v>
      </c>
      <c r="R4058" s="111">
        <f t="shared" si="904"/>
        <v>7678.7615702050352</v>
      </c>
      <c r="S4058" s="112" t="s">
        <v>2152</v>
      </c>
      <c r="T4058" s="107" t="s">
        <v>82</v>
      </c>
      <c r="U4058" s="217"/>
      <c r="V4058" s="85"/>
      <c r="W4058" s="85"/>
      <c r="X4058" s="85">
        <v>1</v>
      </c>
      <c r="Y4058" s="85">
        <v>1</v>
      </c>
      <c r="Z4058" s="85">
        <v>1</v>
      </c>
      <c r="AA4058" s="85"/>
      <c r="AB4058" s="86"/>
      <c r="AC4058" s="86"/>
      <c r="AD4058" s="85"/>
      <c r="AE4058" s="85"/>
      <c r="AF4058" s="85"/>
      <c r="AG4058" s="85"/>
      <c r="AH4058" s="85">
        <v>1</v>
      </c>
      <c r="AI4058" s="85"/>
      <c r="AJ4058" s="85"/>
    </row>
    <row r="4059" spans="1:36" ht="16.5" thickTop="1" thickBot="1">
      <c r="A4059" s="105">
        <f t="shared" si="902"/>
        <v>905</v>
      </c>
      <c r="B4059" s="112" t="s">
        <v>3904</v>
      </c>
      <c r="C4059" s="107">
        <v>1957</v>
      </c>
      <c r="D4059" s="107">
        <v>2008</v>
      </c>
      <c r="E4059" s="114" t="s">
        <v>239</v>
      </c>
      <c r="F4059" s="107">
        <v>2</v>
      </c>
      <c r="G4059" s="107">
        <v>8</v>
      </c>
      <c r="H4059" s="111">
        <v>614.6</v>
      </c>
      <c r="I4059" s="111">
        <v>384.1</v>
      </c>
      <c r="J4059" s="111">
        <v>384.1</v>
      </c>
      <c r="K4059" s="122">
        <v>35</v>
      </c>
      <c r="L4059" s="110">
        <f t="shared" si="901"/>
        <v>2986322.9620000003</v>
      </c>
      <c r="M4059" s="108"/>
      <c r="N4059" s="108"/>
      <c r="O4059" s="108"/>
      <c r="P4059" s="110">
        <f>'Форма 2'!C4059-M4059-N4059-O4059</f>
        <v>2986322.9620000003</v>
      </c>
      <c r="Q4059" s="111">
        <f t="shared" si="903"/>
        <v>7774.8580109346531</v>
      </c>
      <c r="R4059" s="111">
        <f t="shared" si="904"/>
        <v>7774.8580109346531</v>
      </c>
      <c r="S4059" s="112" t="s">
        <v>2152</v>
      </c>
      <c r="T4059" s="107" t="s">
        <v>82</v>
      </c>
      <c r="U4059" s="217"/>
      <c r="V4059" s="85"/>
      <c r="W4059" s="85"/>
      <c r="X4059" s="85">
        <v>1</v>
      </c>
      <c r="Y4059" s="85">
        <v>1</v>
      </c>
      <c r="Z4059" s="85">
        <v>1</v>
      </c>
      <c r="AA4059" s="85"/>
      <c r="AB4059" s="86"/>
      <c r="AC4059" s="86"/>
      <c r="AD4059" s="85"/>
      <c r="AE4059" s="85"/>
      <c r="AF4059" s="85"/>
      <c r="AG4059" s="85"/>
      <c r="AH4059" s="85">
        <v>1</v>
      </c>
      <c r="AI4059" s="85"/>
      <c r="AJ4059" s="85"/>
    </row>
    <row r="4060" spans="1:36" ht="16.5" thickTop="1" thickBot="1">
      <c r="A4060" s="105">
        <f t="shared" si="902"/>
        <v>906</v>
      </c>
      <c r="B4060" s="112" t="s">
        <v>3905</v>
      </c>
      <c r="C4060" s="107">
        <v>1957</v>
      </c>
      <c r="D4060" s="107"/>
      <c r="E4060" s="114" t="s">
        <v>94</v>
      </c>
      <c r="F4060" s="107">
        <v>2</v>
      </c>
      <c r="G4060" s="107">
        <v>8</v>
      </c>
      <c r="H4060" s="111">
        <v>677.7</v>
      </c>
      <c r="I4060" s="111">
        <v>445.1</v>
      </c>
      <c r="J4060" s="111">
        <v>374.2</v>
      </c>
      <c r="K4060" s="122">
        <v>36</v>
      </c>
      <c r="L4060" s="110">
        <f t="shared" si="901"/>
        <v>2311959.9960000003</v>
      </c>
      <c r="M4060" s="108"/>
      <c r="N4060" s="108"/>
      <c r="O4060" s="108"/>
      <c r="P4060" s="110">
        <f>'Форма 2'!C4060-M4060-N4060-O4060</f>
        <v>2311959.9960000003</v>
      </c>
      <c r="Q4060" s="111">
        <f t="shared" si="903"/>
        <v>5194.2484745001129</v>
      </c>
      <c r="R4060" s="111">
        <f t="shared" si="904"/>
        <v>5194.2484745001129</v>
      </c>
      <c r="S4060" s="112" t="s">
        <v>2152</v>
      </c>
      <c r="T4060" s="107" t="s">
        <v>82</v>
      </c>
      <c r="U4060" s="217">
        <v>1</v>
      </c>
      <c r="V4060" s="85"/>
      <c r="W4060" s="85"/>
      <c r="X4060" s="85"/>
      <c r="Y4060" s="85"/>
      <c r="Z4060" s="85"/>
      <c r="AA4060" s="85"/>
      <c r="AB4060" s="86"/>
      <c r="AC4060" s="86"/>
      <c r="AD4060" s="85"/>
      <c r="AE4060" s="85"/>
      <c r="AF4060" s="85"/>
      <c r="AG4060" s="85"/>
      <c r="AH4060" s="85">
        <v>1</v>
      </c>
      <c r="AI4060" s="85"/>
      <c r="AJ4060" s="85"/>
    </row>
    <row r="4061" spans="1:36" ht="16.5" thickTop="1" thickBot="1">
      <c r="A4061" s="105">
        <f t="shared" si="902"/>
        <v>907</v>
      </c>
      <c r="B4061" s="112" t="s">
        <v>3906</v>
      </c>
      <c r="C4061" s="107">
        <v>1957</v>
      </c>
      <c r="D4061" s="107">
        <v>2008</v>
      </c>
      <c r="E4061" s="114" t="s">
        <v>94</v>
      </c>
      <c r="F4061" s="107">
        <v>2</v>
      </c>
      <c r="G4061" s="107">
        <v>8</v>
      </c>
      <c r="H4061" s="111">
        <v>606.1</v>
      </c>
      <c r="I4061" s="111">
        <v>380.9</v>
      </c>
      <c r="J4061" s="111">
        <v>380.9</v>
      </c>
      <c r="K4061" s="122">
        <v>36</v>
      </c>
      <c r="L4061" s="110">
        <f t="shared" si="901"/>
        <v>2945021.7170000002</v>
      </c>
      <c r="M4061" s="108"/>
      <c r="N4061" s="108"/>
      <c r="O4061" s="108"/>
      <c r="P4061" s="110">
        <f>'Форма 2'!C4061-M4061-N4061-O4061</f>
        <v>2945021.7170000002</v>
      </c>
      <c r="Q4061" s="111">
        <f t="shared" si="903"/>
        <v>7731.7451220792873</v>
      </c>
      <c r="R4061" s="111">
        <f t="shared" si="904"/>
        <v>7731.7451220792873</v>
      </c>
      <c r="S4061" s="112" t="s">
        <v>2152</v>
      </c>
      <c r="T4061" s="107" t="s">
        <v>82</v>
      </c>
      <c r="U4061" s="217"/>
      <c r="V4061" s="85"/>
      <c r="W4061" s="85"/>
      <c r="X4061" s="85">
        <v>1</v>
      </c>
      <c r="Y4061" s="85">
        <v>1</v>
      </c>
      <c r="Z4061" s="85">
        <v>1</v>
      </c>
      <c r="AA4061" s="85"/>
      <c r="AB4061" s="86"/>
      <c r="AC4061" s="86"/>
      <c r="AD4061" s="85"/>
      <c r="AE4061" s="85"/>
      <c r="AF4061" s="85"/>
      <c r="AG4061" s="85"/>
      <c r="AH4061" s="85">
        <v>1</v>
      </c>
      <c r="AI4061" s="85"/>
      <c r="AJ4061" s="85"/>
    </row>
    <row r="4062" spans="1:36" ht="16.5" thickTop="1" thickBot="1">
      <c r="A4062" s="105">
        <f t="shared" si="902"/>
        <v>908</v>
      </c>
      <c r="B4062" s="112" t="s">
        <v>3907</v>
      </c>
      <c r="C4062" s="107">
        <v>1957</v>
      </c>
      <c r="D4062" s="107"/>
      <c r="E4062" s="114" t="s">
        <v>94</v>
      </c>
      <c r="F4062" s="107">
        <v>2</v>
      </c>
      <c r="G4062" s="107">
        <v>8</v>
      </c>
      <c r="H4062" s="111">
        <v>599.20000000000005</v>
      </c>
      <c r="I4062" s="111">
        <v>380.5</v>
      </c>
      <c r="J4062" s="111">
        <v>380.5</v>
      </c>
      <c r="K4062" s="122">
        <v>42</v>
      </c>
      <c r="L4062" s="110">
        <f t="shared" si="901"/>
        <v>2044158.8160000003</v>
      </c>
      <c r="M4062" s="108"/>
      <c r="N4062" s="108"/>
      <c r="O4062" s="108"/>
      <c r="P4062" s="110">
        <f>'Форма 2'!C4062-M4062-N4062-O4062</f>
        <v>2044158.8160000003</v>
      </c>
      <c r="Q4062" s="111">
        <f t="shared" si="903"/>
        <v>5372.2964940867287</v>
      </c>
      <c r="R4062" s="111">
        <f t="shared" si="904"/>
        <v>5372.2964940867287</v>
      </c>
      <c r="S4062" s="112" t="s">
        <v>2152</v>
      </c>
      <c r="T4062" s="107" t="s">
        <v>82</v>
      </c>
      <c r="U4062" s="217">
        <v>1</v>
      </c>
      <c r="V4062" s="85"/>
      <c r="W4062" s="85"/>
      <c r="X4062" s="85"/>
      <c r="Y4062" s="85"/>
      <c r="Z4062" s="85"/>
      <c r="AA4062" s="85"/>
      <c r="AB4062" s="86"/>
      <c r="AC4062" s="86"/>
      <c r="AD4062" s="85"/>
      <c r="AE4062" s="85"/>
      <c r="AF4062" s="85"/>
      <c r="AG4062" s="85"/>
      <c r="AH4062" s="85">
        <v>1</v>
      </c>
      <c r="AI4062" s="85"/>
      <c r="AJ4062" s="85"/>
    </row>
    <row r="4063" spans="1:36" ht="16.5" thickTop="1" thickBot="1">
      <c r="A4063" s="105">
        <f t="shared" si="902"/>
        <v>909</v>
      </c>
      <c r="B4063" s="112" t="s">
        <v>3908</v>
      </c>
      <c r="C4063" s="107">
        <v>1957</v>
      </c>
      <c r="D4063" s="107"/>
      <c r="E4063" s="114" t="s">
        <v>94</v>
      </c>
      <c r="F4063" s="107">
        <v>2</v>
      </c>
      <c r="G4063" s="107">
        <v>4</v>
      </c>
      <c r="H4063" s="111">
        <v>599.9</v>
      </c>
      <c r="I4063" s="111">
        <v>370.4</v>
      </c>
      <c r="J4063" s="111">
        <v>370.4</v>
      </c>
      <c r="K4063" s="122">
        <v>47</v>
      </c>
      <c r="L4063" s="110">
        <f t="shared" si="901"/>
        <v>2046546.852</v>
      </c>
      <c r="M4063" s="108"/>
      <c r="N4063" s="108"/>
      <c r="O4063" s="108"/>
      <c r="P4063" s="110">
        <f>'Форма 2'!C4063-M4063-N4063-O4063</f>
        <v>2046546.852</v>
      </c>
      <c r="Q4063" s="111">
        <f t="shared" si="903"/>
        <v>5525.2344816414688</v>
      </c>
      <c r="R4063" s="111">
        <f t="shared" si="904"/>
        <v>5525.2344816414688</v>
      </c>
      <c r="S4063" s="112" t="s">
        <v>2152</v>
      </c>
      <c r="T4063" s="107" t="s">
        <v>82</v>
      </c>
      <c r="U4063" s="217">
        <v>1</v>
      </c>
      <c r="V4063" s="85"/>
      <c r="W4063" s="85"/>
      <c r="X4063" s="85"/>
      <c r="Y4063" s="85"/>
      <c r="Z4063" s="85"/>
      <c r="AA4063" s="85"/>
      <c r="AB4063" s="86"/>
      <c r="AC4063" s="86"/>
      <c r="AD4063" s="85"/>
      <c r="AE4063" s="85"/>
      <c r="AF4063" s="85"/>
      <c r="AG4063" s="85"/>
      <c r="AH4063" s="85">
        <v>1</v>
      </c>
      <c r="AI4063" s="85"/>
      <c r="AJ4063" s="85"/>
    </row>
    <row r="4064" spans="1:36" ht="16.5" thickTop="1" thickBot="1">
      <c r="A4064" s="105">
        <f t="shared" si="902"/>
        <v>910</v>
      </c>
      <c r="B4064" s="112" t="s">
        <v>3909</v>
      </c>
      <c r="C4064" s="107">
        <v>1988</v>
      </c>
      <c r="D4064" s="107"/>
      <c r="E4064" s="114" t="s">
        <v>94</v>
      </c>
      <c r="F4064" s="107">
        <v>9</v>
      </c>
      <c r="G4064" s="107">
        <v>1</v>
      </c>
      <c r="H4064" s="111">
        <v>5030.7</v>
      </c>
      <c r="I4064" s="111">
        <v>2479.4</v>
      </c>
      <c r="J4064" s="111">
        <v>2443.5</v>
      </c>
      <c r="K4064" s="122">
        <v>305</v>
      </c>
      <c r="L4064" s="110">
        <f t="shared" si="901"/>
        <v>2778508.92</v>
      </c>
      <c r="M4064" s="108"/>
      <c r="N4064" s="108"/>
      <c r="O4064" s="108"/>
      <c r="P4064" s="110">
        <f>'Форма 2'!C4064-M4064-N4064-O4064</f>
        <v>2778508.92</v>
      </c>
      <c r="Q4064" s="111">
        <f t="shared" si="903"/>
        <v>1120.6376220053237</v>
      </c>
      <c r="R4064" s="111">
        <f t="shared" si="904"/>
        <v>1120.6376220053237</v>
      </c>
      <c r="S4064" s="112" t="s">
        <v>2152</v>
      </c>
      <c r="T4064" s="107" t="s">
        <v>82</v>
      </c>
      <c r="U4064" s="217"/>
      <c r="V4064" s="85"/>
      <c r="W4064" s="85"/>
      <c r="X4064" s="85"/>
      <c r="Y4064" s="85"/>
      <c r="Z4064" s="172"/>
      <c r="AA4064" s="172"/>
      <c r="AB4064" s="177">
        <v>1</v>
      </c>
      <c r="AC4064" s="154">
        <f>2778508.92*AB4064</f>
        <v>2778508.92</v>
      </c>
      <c r="AD4064" s="85"/>
      <c r="AE4064" s="85"/>
      <c r="AF4064" s="85"/>
      <c r="AG4064" s="166"/>
      <c r="AH4064" s="85"/>
      <c r="AI4064" s="85"/>
      <c r="AJ4064" s="85"/>
    </row>
    <row r="4065" spans="1:36" ht="16.5" thickTop="1" thickBot="1">
      <c r="A4065" s="105">
        <f t="shared" si="902"/>
        <v>911</v>
      </c>
      <c r="B4065" s="112" t="s">
        <v>3910</v>
      </c>
      <c r="C4065" s="107">
        <v>1957</v>
      </c>
      <c r="D4065" s="107"/>
      <c r="E4065" s="114" t="s">
        <v>94</v>
      </c>
      <c r="F4065" s="107">
        <v>2</v>
      </c>
      <c r="G4065" s="107">
        <v>8</v>
      </c>
      <c r="H4065" s="111">
        <v>593.20000000000005</v>
      </c>
      <c r="I4065" s="111">
        <v>373</v>
      </c>
      <c r="J4065" s="111">
        <v>373</v>
      </c>
      <c r="K4065" s="122">
        <v>34</v>
      </c>
      <c r="L4065" s="110">
        <f t="shared" si="901"/>
        <v>3321439.5080000004</v>
      </c>
      <c r="M4065" s="108"/>
      <c r="N4065" s="108"/>
      <c r="O4065" s="108"/>
      <c r="P4065" s="110">
        <f>'Форма 2'!C4065-M4065-N4065-O4065</f>
        <v>3321439.5080000004</v>
      </c>
      <c r="Q4065" s="111">
        <f t="shared" si="903"/>
        <v>8904.6635603217164</v>
      </c>
      <c r="R4065" s="111">
        <f t="shared" si="904"/>
        <v>8904.6635603217164</v>
      </c>
      <c r="S4065" s="112" t="s">
        <v>2152</v>
      </c>
      <c r="T4065" s="107" t="s">
        <v>82</v>
      </c>
      <c r="U4065" s="217">
        <v>1</v>
      </c>
      <c r="V4065" s="85"/>
      <c r="W4065" s="85"/>
      <c r="X4065" s="85">
        <v>1</v>
      </c>
      <c r="Y4065" s="85">
        <v>1</v>
      </c>
      <c r="Z4065" s="85">
        <v>1</v>
      </c>
      <c r="AA4065" s="85"/>
      <c r="AB4065" s="86"/>
      <c r="AC4065" s="86"/>
      <c r="AD4065" s="85"/>
      <c r="AE4065" s="85"/>
      <c r="AF4065" s="85"/>
      <c r="AG4065" s="85"/>
      <c r="AH4065" s="85">
        <v>1</v>
      </c>
      <c r="AI4065" s="85"/>
      <c r="AJ4065" s="85"/>
    </row>
    <row r="4066" spans="1:36" ht="16.5" thickTop="1" thickBot="1">
      <c r="A4066" s="105">
        <f t="shared" si="902"/>
        <v>912</v>
      </c>
      <c r="B4066" s="112" t="s">
        <v>749</v>
      </c>
      <c r="C4066" s="107">
        <v>1975</v>
      </c>
      <c r="D4066" s="107"/>
      <c r="E4066" s="114" t="s">
        <v>94</v>
      </c>
      <c r="F4066" s="107">
        <v>5</v>
      </c>
      <c r="G4066" s="107">
        <v>2</v>
      </c>
      <c r="H4066" s="111">
        <v>4372.2</v>
      </c>
      <c r="I4066" s="111">
        <v>4094.1000000000004</v>
      </c>
      <c r="J4066" s="111">
        <v>2998.4</v>
      </c>
      <c r="K4066" s="122">
        <v>76</v>
      </c>
      <c r="L4066" s="110">
        <f t="shared" si="901"/>
        <v>23618493.233999997</v>
      </c>
      <c r="M4066" s="108"/>
      <c r="N4066" s="108"/>
      <c r="O4066" s="108"/>
      <c r="P4066" s="110">
        <f>'Форма 2'!C4066-M4066-N4066-O4066</f>
        <v>23618493.233999997</v>
      </c>
      <c r="Q4066" s="111">
        <f t="shared" si="903"/>
        <v>5768.9097076280486</v>
      </c>
      <c r="R4066" s="111">
        <f t="shared" si="904"/>
        <v>5768.9097076280486</v>
      </c>
      <c r="S4066" s="112" t="s">
        <v>2152</v>
      </c>
      <c r="T4066" s="107" t="s">
        <v>92</v>
      </c>
      <c r="U4066" s="217">
        <v>1</v>
      </c>
      <c r="V4066" s="85"/>
      <c r="W4066" s="85"/>
      <c r="X4066" s="85"/>
      <c r="Y4066" s="85"/>
      <c r="Z4066" s="85"/>
      <c r="AA4066" s="85"/>
      <c r="AB4066" s="86"/>
      <c r="AC4066" s="86"/>
      <c r="AD4066" s="85"/>
      <c r="AE4066" s="85">
        <v>1</v>
      </c>
      <c r="AF4066" s="85"/>
      <c r="AG4066" s="85"/>
      <c r="AH4066" s="85"/>
      <c r="AI4066" s="85"/>
      <c r="AJ4066" s="85"/>
    </row>
    <row r="4067" spans="1:36" ht="16.5" thickTop="1" thickBot="1">
      <c r="A4067" s="105">
        <f t="shared" si="902"/>
        <v>913</v>
      </c>
      <c r="B4067" s="112" t="s">
        <v>3911</v>
      </c>
      <c r="C4067" s="107">
        <v>1964</v>
      </c>
      <c r="D4067" s="107"/>
      <c r="E4067" s="114" t="s">
        <v>94</v>
      </c>
      <c r="F4067" s="107">
        <v>5</v>
      </c>
      <c r="G4067" s="107">
        <v>3</v>
      </c>
      <c r="H4067" s="111">
        <v>3003.6</v>
      </c>
      <c r="I4067" s="111">
        <v>2823.35</v>
      </c>
      <c r="J4067" s="111">
        <v>2823.35</v>
      </c>
      <c r="K4067" s="122">
        <v>216</v>
      </c>
      <c r="L4067" s="110">
        <f t="shared" si="901"/>
        <v>13526772.672</v>
      </c>
      <c r="M4067" s="108"/>
      <c r="N4067" s="108"/>
      <c r="O4067" s="108"/>
      <c r="P4067" s="110">
        <f>'Форма 2'!C4067-M4067-N4067-O4067</f>
        <v>13526772.672</v>
      </c>
      <c r="Q4067" s="111">
        <f t="shared" si="903"/>
        <v>4791.0364184390883</v>
      </c>
      <c r="R4067" s="111">
        <f t="shared" si="904"/>
        <v>4791.0364184390883</v>
      </c>
      <c r="S4067" s="112" t="s">
        <v>2152</v>
      </c>
      <c r="T4067" s="107" t="s">
        <v>92</v>
      </c>
      <c r="U4067" s="217"/>
      <c r="V4067" s="85"/>
      <c r="W4067" s="85"/>
      <c r="X4067" s="85"/>
      <c r="Y4067" s="85"/>
      <c r="Z4067" s="85"/>
      <c r="AA4067" s="85"/>
      <c r="AB4067" s="86"/>
      <c r="AC4067" s="86"/>
      <c r="AD4067" s="85">
        <v>1</v>
      </c>
      <c r="AE4067" s="85"/>
      <c r="AF4067" s="85"/>
      <c r="AG4067" s="85"/>
      <c r="AH4067" s="85"/>
      <c r="AI4067" s="85"/>
      <c r="AJ4067" s="85"/>
    </row>
    <row r="4068" spans="1:36" ht="16.5" thickTop="1" thickBot="1">
      <c r="A4068" s="105">
        <f t="shared" si="902"/>
        <v>914</v>
      </c>
      <c r="B4068" s="112" t="s">
        <v>3912</v>
      </c>
      <c r="C4068" s="107">
        <v>1962</v>
      </c>
      <c r="D4068" s="107"/>
      <c r="E4068" s="114" t="s">
        <v>94</v>
      </c>
      <c r="F4068" s="107">
        <v>4</v>
      </c>
      <c r="G4068" s="107">
        <v>3</v>
      </c>
      <c r="H4068" s="111">
        <v>2394.6</v>
      </c>
      <c r="I4068" s="111">
        <v>1599.5</v>
      </c>
      <c r="J4068" s="111">
        <v>1599.5</v>
      </c>
      <c r="K4068" s="122">
        <v>192</v>
      </c>
      <c r="L4068" s="110">
        <f t="shared" si="901"/>
        <v>10784128.992000001</v>
      </c>
      <c r="M4068" s="108"/>
      <c r="N4068" s="108"/>
      <c r="O4068" s="108"/>
      <c r="P4068" s="110">
        <f>'Форма 2'!C4068-M4068-N4068-O4068</f>
        <v>10784128.992000001</v>
      </c>
      <c r="Q4068" s="111">
        <f t="shared" si="903"/>
        <v>6742.1875536105035</v>
      </c>
      <c r="R4068" s="111">
        <f t="shared" si="904"/>
        <v>6742.1875536105035</v>
      </c>
      <c r="S4068" s="112" t="s">
        <v>2152</v>
      </c>
      <c r="T4068" s="107" t="s">
        <v>82</v>
      </c>
      <c r="U4068" s="217"/>
      <c r="V4068" s="85"/>
      <c r="W4068" s="85"/>
      <c r="X4068" s="85"/>
      <c r="Y4068" s="85"/>
      <c r="Z4068" s="85"/>
      <c r="AA4068" s="85"/>
      <c r="AB4068" s="86"/>
      <c r="AC4068" s="86"/>
      <c r="AD4068" s="85">
        <v>1</v>
      </c>
      <c r="AE4068" s="85"/>
      <c r="AF4068" s="85"/>
      <c r="AG4068" s="85"/>
      <c r="AH4068" s="85"/>
      <c r="AI4068" s="85"/>
      <c r="AJ4068" s="85"/>
    </row>
    <row r="4069" spans="1:36" ht="16.5" thickTop="1" thickBot="1">
      <c r="A4069" s="105">
        <f t="shared" si="902"/>
        <v>915</v>
      </c>
      <c r="B4069" s="112" t="s">
        <v>3913</v>
      </c>
      <c r="C4069" s="107">
        <v>1963</v>
      </c>
      <c r="D4069" s="107"/>
      <c r="E4069" s="114" t="s">
        <v>94</v>
      </c>
      <c r="F4069" s="107">
        <v>5</v>
      </c>
      <c r="G4069" s="107">
        <v>3</v>
      </c>
      <c r="H4069" s="111">
        <v>3009.2</v>
      </c>
      <c r="I4069" s="111">
        <v>2792.5</v>
      </c>
      <c r="J4069" s="111">
        <v>2720.1</v>
      </c>
      <c r="K4069" s="122">
        <v>227</v>
      </c>
      <c r="L4069" s="110">
        <f t="shared" si="901"/>
        <v>13551992.384</v>
      </c>
      <c r="M4069" s="108"/>
      <c r="N4069" s="108"/>
      <c r="O4069" s="108"/>
      <c r="P4069" s="110">
        <f>'Форма 2'!C4069-M4069-N4069-O4069</f>
        <v>13551992.384</v>
      </c>
      <c r="Q4069" s="111">
        <f t="shared" si="903"/>
        <v>4852.9963774395701</v>
      </c>
      <c r="R4069" s="111">
        <f t="shared" si="904"/>
        <v>4852.9963774395701</v>
      </c>
      <c r="S4069" s="112" t="s">
        <v>2152</v>
      </c>
      <c r="T4069" s="107" t="s">
        <v>82</v>
      </c>
      <c r="U4069" s="217"/>
      <c r="V4069" s="85"/>
      <c r="W4069" s="85"/>
      <c r="X4069" s="85"/>
      <c r="Y4069" s="85"/>
      <c r="Z4069" s="85"/>
      <c r="AA4069" s="85"/>
      <c r="AB4069" s="86"/>
      <c r="AC4069" s="86"/>
      <c r="AD4069" s="85">
        <v>1</v>
      </c>
      <c r="AE4069" s="85"/>
      <c r="AF4069" s="85"/>
      <c r="AG4069" s="85"/>
      <c r="AH4069" s="85"/>
      <c r="AI4069" s="85"/>
      <c r="AJ4069" s="85"/>
    </row>
    <row r="4070" spans="1:36" ht="16.5" thickTop="1" thickBot="1">
      <c r="A4070" s="105">
        <f t="shared" si="902"/>
        <v>916</v>
      </c>
      <c r="B4070" s="112" t="s">
        <v>3914</v>
      </c>
      <c r="C4070" s="107">
        <v>1962</v>
      </c>
      <c r="D4070" s="107"/>
      <c r="E4070" s="114" t="s">
        <v>94</v>
      </c>
      <c r="F4070" s="107">
        <v>4</v>
      </c>
      <c r="G4070" s="107">
        <v>1</v>
      </c>
      <c r="H4070" s="111">
        <v>1863.1</v>
      </c>
      <c r="I4070" s="111">
        <v>1734.6</v>
      </c>
      <c r="J4070" s="111">
        <v>1734.6</v>
      </c>
      <c r="K4070" s="122">
        <v>134</v>
      </c>
      <c r="L4070" s="110">
        <f t="shared" si="901"/>
        <v>8390508.1119999997</v>
      </c>
      <c r="M4070" s="108"/>
      <c r="N4070" s="108"/>
      <c r="O4070" s="108"/>
      <c r="P4070" s="110">
        <f>'Форма 2'!C4070-M4070-N4070-O4070</f>
        <v>8390508.1119999997</v>
      </c>
      <c r="Q4070" s="111">
        <f t="shared" si="903"/>
        <v>4837.1429217110572</v>
      </c>
      <c r="R4070" s="111">
        <f t="shared" si="904"/>
        <v>4837.1429217110572</v>
      </c>
      <c r="S4070" s="112" t="s">
        <v>2152</v>
      </c>
      <c r="T4070" s="107" t="s">
        <v>82</v>
      </c>
      <c r="U4070" s="217"/>
      <c r="V4070" s="85"/>
      <c r="W4070" s="85"/>
      <c r="X4070" s="85"/>
      <c r="Y4070" s="85"/>
      <c r="Z4070" s="85"/>
      <c r="AA4070" s="85"/>
      <c r="AB4070" s="86"/>
      <c r="AC4070" s="86"/>
      <c r="AD4070" s="85">
        <v>1</v>
      </c>
      <c r="AE4070" s="85"/>
      <c r="AF4070" s="85"/>
      <c r="AG4070" s="85"/>
      <c r="AH4070" s="85"/>
      <c r="AI4070" s="85"/>
      <c r="AJ4070" s="85"/>
    </row>
    <row r="4071" spans="1:36" ht="16.5" thickTop="1" thickBot="1">
      <c r="A4071" s="105">
        <f t="shared" si="902"/>
        <v>917</v>
      </c>
      <c r="B4071" s="112" t="s">
        <v>3915</v>
      </c>
      <c r="C4071" s="107">
        <v>1965</v>
      </c>
      <c r="D4071" s="107"/>
      <c r="E4071" s="114" t="s">
        <v>94</v>
      </c>
      <c r="F4071" s="107">
        <v>5</v>
      </c>
      <c r="G4071" s="107">
        <v>4</v>
      </c>
      <c r="H4071" s="111">
        <v>3480.2</v>
      </c>
      <c r="I4071" s="111">
        <v>3191.4</v>
      </c>
      <c r="J4071" s="111">
        <v>3191.4</v>
      </c>
      <c r="K4071" s="122">
        <v>163</v>
      </c>
      <c r="L4071" s="110">
        <f t="shared" ref="L4071:L4134" si="905">SUM(M4071:P4071)</f>
        <v>15673150.304000001</v>
      </c>
      <c r="M4071" s="108"/>
      <c r="N4071" s="108"/>
      <c r="O4071" s="108"/>
      <c r="P4071" s="110">
        <f>'Форма 2'!C4071-M4071-N4071-O4071</f>
        <v>15673150.304000001</v>
      </c>
      <c r="Q4071" s="111">
        <f t="shared" si="903"/>
        <v>4911.0579382089372</v>
      </c>
      <c r="R4071" s="111">
        <f t="shared" si="904"/>
        <v>4911.0579382089372</v>
      </c>
      <c r="S4071" s="112" t="s">
        <v>2152</v>
      </c>
      <c r="T4071" s="107" t="s">
        <v>82</v>
      </c>
      <c r="U4071" s="217"/>
      <c r="V4071" s="85"/>
      <c r="W4071" s="85"/>
      <c r="X4071" s="85"/>
      <c r="Y4071" s="85"/>
      <c r="Z4071" s="85"/>
      <c r="AA4071" s="85"/>
      <c r="AB4071" s="86"/>
      <c r="AC4071" s="86"/>
      <c r="AD4071" s="85">
        <v>1</v>
      </c>
      <c r="AE4071" s="85"/>
      <c r="AF4071" s="85"/>
      <c r="AG4071" s="85"/>
      <c r="AH4071" s="85"/>
      <c r="AI4071" s="85"/>
      <c r="AJ4071" s="85"/>
    </row>
    <row r="4072" spans="1:36" ht="16.5" thickTop="1" thickBot="1">
      <c r="A4072" s="105">
        <f t="shared" si="902"/>
        <v>918</v>
      </c>
      <c r="B4072" s="112" t="s">
        <v>3916</v>
      </c>
      <c r="C4072" s="107">
        <v>1954</v>
      </c>
      <c r="D4072" s="107"/>
      <c r="E4072" s="114" t="s">
        <v>94</v>
      </c>
      <c r="F4072" s="107">
        <v>5</v>
      </c>
      <c r="G4072" s="107">
        <v>5</v>
      </c>
      <c r="H4072" s="111">
        <v>3933.7</v>
      </c>
      <c r="I4072" s="111">
        <v>3457.8</v>
      </c>
      <c r="J4072" s="111">
        <v>3457.8</v>
      </c>
      <c r="K4072" s="122">
        <v>151</v>
      </c>
      <c r="L4072" s="110">
        <f t="shared" si="905"/>
        <v>22416071.438999999</v>
      </c>
      <c r="M4072" s="108"/>
      <c r="N4072" s="108"/>
      <c r="O4072" s="108"/>
      <c r="P4072" s="110">
        <f>'Форма 2'!C4072-M4072-N4072-O4072</f>
        <v>22416071.438999999</v>
      </c>
      <c r="Q4072" s="111">
        <f t="shared" si="903"/>
        <v>6482.7553470414705</v>
      </c>
      <c r="R4072" s="111">
        <f t="shared" si="904"/>
        <v>6482.7553470414705</v>
      </c>
      <c r="S4072" s="112" t="s">
        <v>2152</v>
      </c>
      <c r="T4072" s="107" t="s">
        <v>82</v>
      </c>
      <c r="U4072" s="217"/>
      <c r="V4072" s="85"/>
      <c r="W4072" s="85"/>
      <c r="X4072" s="85"/>
      <c r="Y4072" s="85"/>
      <c r="Z4072" s="85"/>
      <c r="AA4072" s="85"/>
      <c r="AB4072" s="86"/>
      <c r="AC4072" s="86"/>
      <c r="AD4072" s="85"/>
      <c r="AE4072" s="85">
        <v>1</v>
      </c>
      <c r="AF4072" s="85">
        <v>1</v>
      </c>
      <c r="AG4072" s="85"/>
      <c r="AH4072" s="85"/>
      <c r="AI4072" s="85"/>
      <c r="AJ4072" s="85"/>
    </row>
    <row r="4073" spans="1:36" ht="16.5" thickTop="1" thickBot="1">
      <c r="A4073" s="105">
        <f t="shared" si="902"/>
        <v>919</v>
      </c>
      <c r="B4073" s="112" t="s">
        <v>3917</v>
      </c>
      <c r="C4073" s="107">
        <v>1929</v>
      </c>
      <c r="D4073" s="107">
        <v>2011</v>
      </c>
      <c r="E4073" s="114" t="s">
        <v>94</v>
      </c>
      <c r="F4073" s="107">
        <v>7</v>
      </c>
      <c r="G4073" s="107">
        <v>9</v>
      </c>
      <c r="H4073" s="111">
        <v>7900.5</v>
      </c>
      <c r="I4073" s="111">
        <v>7600.5</v>
      </c>
      <c r="J4073" s="111">
        <v>6248.1</v>
      </c>
      <c r="K4073" s="122">
        <v>150</v>
      </c>
      <c r="L4073" s="110">
        <f t="shared" si="905"/>
        <v>3836087.7749999999</v>
      </c>
      <c r="M4073" s="108"/>
      <c r="N4073" s="108"/>
      <c r="O4073" s="108"/>
      <c r="P4073" s="110">
        <f>'Форма 2'!C4073-M4073-N4073-O4073</f>
        <v>3836087.7749999999</v>
      </c>
      <c r="Q4073" s="111">
        <f t="shared" si="903"/>
        <v>504.71518650088808</v>
      </c>
      <c r="R4073" s="111">
        <f t="shared" si="904"/>
        <v>504.71518650088808</v>
      </c>
      <c r="S4073" s="112" t="s">
        <v>2152</v>
      </c>
      <c r="T4073" s="107" t="s">
        <v>82</v>
      </c>
      <c r="U4073" s="217"/>
      <c r="V4073" s="85"/>
      <c r="W4073" s="85"/>
      <c r="X4073" s="85"/>
      <c r="Y4073" s="85"/>
      <c r="Z4073" s="85"/>
      <c r="AA4073" s="85"/>
      <c r="AB4073" s="86"/>
      <c r="AC4073" s="86"/>
      <c r="AD4073" s="85"/>
      <c r="AE4073" s="85"/>
      <c r="AF4073" s="85">
        <v>1</v>
      </c>
      <c r="AG4073" s="85"/>
      <c r="AH4073" s="85"/>
      <c r="AI4073" s="85"/>
      <c r="AJ4073" s="85"/>
    </row>
    <row r="4074" spans="1:36" ht="16.5" thickTop="1" thickBot="1">
      <c r="A4074" s="105">
        <f t="shared" si="902"/>
        <v>920</v>
      </c>
      <c r="B4074" s="112" t="s">
        <v>3918</v>
      </c>
      <c r="C4074" s="107">
        <v>1939</v>
      </c>
      <c r="D4074" s="107">
        <v>2009</v>
      </c>
      <c r="E4074" s="114" t="s">
        <v>94</v>
      </c>
      <c r="F4074" s="107">
        <v>4</v>
      </c>
      <c r="G4074" s="107">
        <v>8</v>
      </c>
      <c r="H4074" s="111">
        <v>3650</v>
      </c>
      <c r="I4074" s="111">
        <v>3070</v>
      </c>
      <c r="J4074" s="111">
        <v>3070</v>
      </c>
      <c r="K4074" s="122">
        <v>64</v>
      </c>
      <c r="L4074" s="110">
        <f t="shared" si="905"/>
        <v>5808646.5</v>
      </c>
      <c r="M4074" s="108"/>
      <c r="N4074" s="108"/>
      <c r="O4074" s="108"/>
      <c r="P4074" s="110">
        <f>'Форма 2'!C4074-M4074-N4074-O4074</f>
        <v>5808646.5</v>
      </c>
      <c r="Q4074" s="111">
        <f t="shared" si="903"/>
        <v>1892.0672638436481</v>
      </c>
      <c r="R4074" s="111">
        <f t="shared" si="904"/>
        <v>1892.0672638436481</v>
      </c>
      <c r="S4074" s="112" t="s">
        <v>2152</v>
      </c>
      <c r="T4074" s="107" t="s">
        <v>82</v>
      </c>
      <c r="U4074" s="217">
        <v>1</v>
      </c>
      <c r="V4074" s="85"/>
      <c r="W4074" s="85"/>
      <c r="X4074" s="85"/>
      <c r="Y4074" s="85"/>
      <c r="Z4074" s="85"/>
      <c r="AA4074" s="85">
        <v>1</v>
      </c>
      <c r="AB4074" s="86"/>
      <c r="AC4074" s="86"/>
      <c r="AD4074" s="85"/>
      <c r="AE4074" s="85"/>
      <c r="AF4074" s="85"/>
      <c r="AG4074" s="85"/>
      <c r="AH4074" s="85"/>
      <c r="AI4074" s="85"/>
      <c r="AJ4074" s="85"/>
    </row>
    <row r="4075" spans="1:36" ht="16.5" thickTop="1" thickBot="1">
      <c r="A4075" s="105">
        <f t="shared" si="902"/>
        <v>921</v>
      </c>
      <c r="B4075" s="112" t="s">
        <v>3919</v>
      </c>
      <c r="C4075" s="107">
        <v>1948</v>
      </c>
      <c r="D4075" s="107"/>
      <c r="E4075" s="114" t="s">
        <v>94</v>
      </c>
      <c r="F4075" s="107">
        <v>4</v>
      </c>
      <c r="G4075" s="107">
        <v>2</v>
      </c>
      <c r="H4075" s="111">
        <v>2201.6999999999998</v>
      </c>
      <c r="I4075" s="111">
        <v>1620</v>
      </c>
      <c r="J4075" s="111">
        <v>1620</v>
      </c>
      <c r="K4075" s="122">
        <v>59</v>
      </c>
      <c r="L4075" s="110">
        <f t="shared" si="905"/>
        <v>11751948.038999999</v>
      </c>
      <c r="M4075" s="108"/>
      <c r="N4075" s="108"/>
      <c r="O4075" s="108"/>
      <c r="P4075" s="110">
        <f>'Форма 2'!C4075-M4075-N4075-O4075</f>
        <v>11751948.038999999</v>
      </c>
      <c r="Q4075" s="111">
        <f t="shared" si="903"/>
        <v>7254.2889129629621</v>
      </c>
      <c r="R4075" s="111">
        <f t="shared" si="904"/>
        <v>7254.2889129629621</v>
      </c>
      <c r="S4075" s="112" t="s">
        <v>2152</v>
      </c>
      <c r="T4075" s="107" t="s">
        <v>82</v>
      </c>
      <c r="U4075" s="217"/>
      <c r="V4075" s="85"/>
      <c r="W4075" s="85"/>
      <c r="X4075" s="85"/>
      <c r="Y4075" s="85"/>
      <c r="Z4075" s="85">
        <v>1</v>
      </c>
      <c r="AA4075" s="85"/>
      <c r="AB4075" s="86"/>
      <c r="AC4075" s="86"/>
      <c r="AD4075" s="85"/>
      <c r="AE4075" s="85">
        <v>1</v>
      </c>
      <c r="AF4075" s="85"/>
      <c r="AG4075" s="85"/>
      <c r="AH4075" s="85"/>
      <c r="AI4075" s="85"/>
      <c r="AJ4075" s="85"/>
    </row>
    <row r="4076" spans="1:36" ht="16.5" thickTop="1" thickBot="1">
      <c r="A4076" s="105">
        <f t="shared" si="902"/>
        <v>922</v>
      </c>
      <c r="B4076" s="112" t="s">
        <v>3920</v>
      </c>
      <c r="C4076" s="107">
        <v>1982</v>
      </c>
      <c r="D4076" s="107"/>
      <c r="E4076" s="114" t="s">
        <v>94</v>
      </c>
      <c r="F4076" s="107">
        <v>9</v>
      </c>
      <c r="G4076" s="107">
        <v>1</v>
      </c>
      <c r="H4076" s="111">
        <v>4484.8</v>
      </c>
      <c r="I4076" s="111">
        <v>4158.6000000000004</v>
      </c>
      <c r="J4076" s="111">
        <v>2134.9</v>
      </c>
      <c r="K4076" s="122">
        <v>81</v>
      </c>
      <c r="L4076" s="110">
        <f t="shared" si="905"/>
        <v>40062359.615999997</v>
      </c>
      <c r="M4076" s="108"/>
      <c r="N4076" s="108"/>
      <c r="O4076" s="108"/>
      <c r="P4076" s="110">
        <f>'Форма 2'!C4076-M4076-N4076-O4076</f>
        <v>40062359.615999997</v>
      </c>
      <c r="Q4076" s="111">
        <f t="shared" si="903"/>
        <v>9633.616990333283</v>
      </c>
      <c r="R4076" s="111">
        <f t="shared" si="904"/>
        <v>9633.616990333283</v>
      </c>
      <c r="S4076" s="112" t="s">
        <v>2152</v>
      </c>
      <c r="T4076" s="107" t="s">
        <v>82</v>
      </c>
      <c r="U4076" s="217">
        <v>1</v>
      </c>
      <c r="V4076" s="85"/>
      <c r="W4076" s="85">
        <v>1</v>
      </c>
      <c r="X4076" s="85">
        <v>1</v>
      </c>
      <c r="Y4076" s="85">
        <v>1</v>
      </c>
      <c r="Z4076" s="85"/>
      <c r="AA4076" s="85"/>
      <c r="AB4076" s="86"/>
      <c r="AC4076" s="86"/>
      <c r="AD4076" s="85">
        <v>1</v>
      </c>
      <c r="AE4076" s="85">
        <v>1</v>
      </c>
      <c r="AF4076" s="85"/>
      <c r="AG4076" s="85"/>
      <c r="AH4076" s="85"/>
      <c r="AI4076" s="85"/>
      <c r="AJ4076" s="85"/>
    </row>
    <row r="4077" spans="1:36" ht="16.5" thickTop="1" thickBot="1">
      <c r="A4077" s="105">
        <f t="shared" si="902"/>
        <v>923</v>
      </c>
      <c r="B4077" s="112" t="s">
        <v>3921</v>
      </c>
      <c r="C4077" s="107">
        <v>1996</v>
      </c>
      <c r="D4077" s="107">
        <v>2010</v>
      </c>
      <c r="E4077" s="114" t="s">
        <v>94</v>
      </c>
      <c r="F4077" s="107">
        <v>11</v>
      </c>
      <c r="G4077" s="107">
        <v>3</v>
      </c>
      <c r="H4077" s="111">
        <v>7481.6</v>
      </c>
      <c r="I4077" s="111">
        <v>5395.3</v>
      </c>
      <c r="J4077" s="111">
        <v>5395.3</v>
      </c>
      <c r="K4077" s="122">
        <v>170</v>
      </c>
      <c r="L4077" s="110">
        <f t="shared" si="905"/>
        <v>2559305.7280000001</v>
      </c>
      <c r="M4077" s="108"/>
      <c r="N4077" s="108"/>
      <c r="O4077" s="108"/>
      <c r="P4077" s="110">
        <f>'Форма 2'!C4077-M4077-N4077-O4077</f>
        <v>2559305.7280000001</v>
      </c>
      <c r="Q4077" s="111">
        <f t="shared" si="903"/>
        <v>474.35837265768356</v>
      </c>
      <c r="R4077" s="111">
        <f t="shared" si="904"/>
        <v>474.35837265768356</v>
      </c>
      <c r="S4077" s="112" t="s">
        <v>2152</v>
      </c>
      <c r="T4077" s="107" t="s">
        <v>92</v>
      </c>
      <c r="U4077" s="217"/>
      <c r="V4077" s="85"/>
      <c r="W4077" s="85"/>
      <c r="X4077" s="85">
        <v>1</v>
      </c>
      <c r="Y4077" s="85"/>
      <c r="Z4077" s="85"/>
      <c r="AA4077" s="85"/>
      <c r="AB4077" s="86"/>
      <c r="AC4077" s="86"/>
      <c r="AD4077" s="85"/>
      <c r="AE4077" s="85"/>
      <c r="AF4077" s="85"/>
      <c r="AG4077" s="85"/>
      <c r="AH4077" s="85"/>
      <c r="AI4077" s="85"/>
      <c r="AJ4077" s="85"/>
    </row>
    <row r="4078" spans="1:36" ht="16.5" thickTop="1" thickBot="1">
      <c r="A4078" s="105">
        <f t="shared" si="902"/>
        <v>924</v>
      </c>
      <c r="B4078" s="112" t="s">
        <v>3922</v>
      </c>
      <c r="C4078" s="107">
        <v>1937</v>
      </c>
      <c r="D4078" s="107">
        <v>2009</v>
      </c>
      <c r="E4078" s="114" t="s">
        <v>94</v>
      </c>
      <c r="F4078" s="107">
        <v>4</v>
      </c>
      <c r="G4078" s="107">
        <v>4</v>
      </c>
      <c r="H4078" s="111">
        <v>3234.9</v>
      </c>
      <c r="I4078" s="111">
        <v>2857.2999999999997</v>
      </c>
      <c r="J4078" s="111">
        <v>2417.6999999999998</v>
      </c>
      <c r="K4078" s="122">
        <v>82</v>
      </c>
      <c r="L4078" s="110">
        <f t="shared" si="905"/>
        <v>4940048.1390000004</v>
      </c>
      <c r="M4078" s="108"/>
      <c r="N4078" s="108"/>
      <c r="O4078" s="108"/>
      <c r="P4078" s="110">
        <f>'Форма 2'!C4078-M4078-N4078-O4078</f>
        <v>4940048.1390000004</v>
      </c>
      <c r="Q4078" s="111">
        <f t="shared" si="903"/>
        <v>1728.9217579533129</v>
      </c>
      <c r="R4078" s="111">
        <f t="shared" si="904"/>
        <v>1728.9217579533129</v>
      </c>
      <c r="S4078" s="112" t="s">
        <v>2152</v>
      </c>
      <c r="T4078" s="107" t="s">
        <v>82</v>
      </c>
      <c r="U4078" s="217"/>
      <c r="V4078" s="85"/>
      <c r="W4078" s="85"/>
      <c r="X4078" s="85"/>
      <c r="Y4078" s="85"/>
      <c r="Z4078" s="85">
        <v>1</v>
      </c>
      <c r="AA4078" s="85">
        <v>1</v>
      </c>
      <c r="AB4078" s="86"/>
      <c r="AC4078" s="86"/>
      <c r="AD4078" s="85"/>
      <c r="AE4078" s="85"/>
      <c r="AF4078" s="85"/>
      <c r="AG4078" s="85"/>
      <c r="AH4078" s="85"/>
      <c r="AI4078" s="85"/>
      <c r="AJ4078" s="85"/>
    </row>
    <row r="4079" spans="1:36" ht="16.5" thickTop="1" thickBot="1">
      <c r="A4079" s="105">
        <f t="shared" si="902"/>
        <v>925</v>
      </c>
      <c r="B4079" s="112" t="s">
        <v>3923</v>
      </c>
      <c r="C4079" s="107">
        <v>2002</v>
      </c>
      <c r="D4079" s="107"/>
      <c r="E4079" s="114" t="s">
        <v>94</v>
      </c>
      <c r="F4079" s="107">
        <v>8</v>
      </c>
      <c r="G4079" s="107">
        <v>2</v>
      </c>
      <c r="H4079" s="111">
        <v>4555.8</v>
      </c>
      <c r="I4079" s="111">
        <v>3880.4</v>
      </c>
      <c r="J4079" s="111">
        <v>3754</v>
      </c>
      <c r="K4079" s="122">
        <v>64</v>
      </c>
      <c r="L4079" s="110">
        <f t="shared" si="905"/>
        <v>6822173.8260000013</v>
      </c>
      <c r="M4079" s="108"/>
      <c r="N4079" s="108"/>
      <c r="O4079" s="108"/>
      <c r="P4079" s="110">
        <f>'Форма 2'!C4079-M4079-N4079-O4079</f>
        <v>6822173.8260000013</v>
      </c>
      <c r="Q4079" s="111">
        <f t="shared" si="903"/>
        <v>1758.1109746417899</v>
      </c>
      <c r="R4079" s="111">
        <f t="shared" si="904"/>
        <v>1758.1109746417899</v>
      </c>
      <c r="S4079" s="112" t="s">
        <v>2152</v>
      </c>
      <c r="T4079" s="107" t="s">
        <v>92</v>
      </c>
      <c r="U4079" s="217"/>
      <c r="V4079" s="85"/>
      <c r="W4079" s="85"/>
      <c r="X4079" s="85">
        <v>1</v>
      </c>
      <c r="Y4079" s="85">
        <v>1</v>
      </c>
      <c r="Z4079" s="85"/>
      <c r="AA4079" s="85"/>
      <c r="AB4079" s="86"/>
      <c r="AC4079" s="86"/>
      <c r="AD4079" s="85"/>
      <c r="AE4079" s="85"/>
      <c r="AF4079" s="85"/>
      <c r="AG4079" s="85"/>
      <c r="AH4079" s="85"/>
      <c r="AI4079" s="85"/>
      <c r="AJ4079" s="85"/>
    </row>
    <row r="4080" spans="1:36" ht="16.5" thickTop="1" thickBot="1">
      <c r="A4080" s="105">
        <f t="shared" si="902"/>
        <v>926</v>
      </c>
      <c r="B4080" s="112" t="s">
        <v>3924</v>
      </c>
      <c r="C4080" s="107">
        <v>1966</v>
      </c>
      <c r="D4080" s="107"/>
      <c r="E4080" s="114" t="s">
        <v>94</v>
      </c>
      <c r="F4080" s="107">
        <v>5</v>
      </c>
      <c r="G4080" s="107">
        <v>6</v>
      </c>
      <c r="H4080" s="111">
        <v>4814</v>
      </c>
      <c r="I4080" s="111">
        <v>4633.75</v>
      </c>
      <c r="J4080" s="111">
        <v>4446.75</v>
      </c>
      <c r="K4080" s="122">
        <v>118</v>
      </c>
      <c r="L4080" s="110">
        <f t="shared" si="905"/>
        <v>21679945.280000001</v>
      </c>
      <c r="M4080" s="108"/>
      <c r="N4080" s="108"/>
      <c r="O4080" s="108"/>
      <c r="P4080" s="110">
        <f>'Форма 2'!C4080-M4080-N4080-O4080</f>
        <v>21679945.280000001</v>
      </c>
      <c r="Q4080" s="111">
        <f t="shared" si="903"/>
        <v>4678.7041338009176</v>
      </c>
      <c r="R4080" s="111">
        <f t="shared" si="904"/>
        <v>4678.7041338009176</v>
      </c>
      <c r="S4080" s="112" t="s">
        <v>2152</v>
      </c>
      <c r="T4080" s="107" t="s">
        <v>92</v>
      </c>
      <c r="U4080" s="217"/>
      <c r="V4080" s="85"/>
      <c r="W4080" s="85"/>
      <c r="X4080" s="85"/>
      <c r="Y4080" s="85"/>
      <c r="Z4080" s="85"/>
      <c r="AA4080" s="85"/>
      <c r="AB4080" s="86"/>
      <c r="AC4080" s="86"/>
      <c r="AD4080" s="85">
        <v>1</v>
      </c>
      <c r="AE4080" s="85"/>
      <c r="AF4080" s="85"/>
      <c r="AG4080" s="85"/>
      <c r="AH4080" s="85"/>
      <c r="AI4080" s="85"/>
      <c r="AJ4080" s="85"/>
    </row>
    <row r="4081" spans="1:36" ht="16.5" thickTop="1" thickBot="1">
      <c r="A4081" s="105">
        <f t="shared" si="902"/>
        <v>927</v>
      </c>
      <c r="B4081" s="112" t="s">
        <v>3925</v>
      </c>
      <c r="C4081" s="107">
        <v>1966</v>
      </c>
      <c r="D4081" s="107"/>
      <c r="E4081" s="114" t="s">
        <v>94</v>
      </c>
      <c r="F4081" s="107">
        <v>5</v>
      </c>
      <c r="G4081" s="107">
        <v>6</v>
      </c>
      <c r="H4081" s="111">
        <v>2643.6</v>
      </c>
      <c r="I4081" s="111">
        <v>2634.6</v>
      </c>
      <c r="J4081" s="111">
        <v>2634.6</v>
      </c>
      <c r="K4081" s="122">
        <v>105</v>
      </c>
      <c r="L4081" s="110">
        <f t="shared" si="905"/>
        <v>11905505.472000001</v>
      </c>
      <c r="M4081" s="108"/>
      <c r="N4081" s="108"/>
      <c r="O4081" s="108"/>
      <c r="P4081" s="110">
        <f>'Форма 2'!C4081-M4081-N4081-O4081</f>
        <v>11905505.472000001</v>
      </c>
      <c r="Q4081" s="111">
        <f t="shared" si="903"/>
        <v>4518.9043771350498</v>
      </c>
      <c r="R4081" s="111">
        <f t="shared" si="904"/>
        <v>4518.9043771350498</v>
      </c>
      <c r="S4081" s="112" t="s">
        <v>2152</v>
      </c>
      <c r="T4081" s="107" t="s">
        <v>92</v>
      </c>
      <c r="U4081" s="217"/>
      <c r="V4081" s="85"/>
      <c r="W4081" s="85"/>
      <c r="X4081" s="85"/>
      <c r="Y4081" s="85"/>
      <c r="Z4081" s="85"/>
      <c r="AA4081" s="85"/>
      <c r="AB4081" s="86"/>
      <c r="AC4081" s="86"/>
      <c r="AD4081" s="85">
        <v>1</v>
      </c>
      <c r="AE4081" s="85"/>
      <c r="AF4081" s="85"/>
      <c r="AG4081" s="85"/>
      <c r="AH4081" s="85"/>
      <c r="AI4081" s="85"/>
      <c r="AJ4081" s="85"/>
    </row>
    <row r="4082" spans="1:36" ht="16.5" thickTop="1" thickBot="1">
      <c r="A4082" s="105">
        <f t="shared" si="902"/>
        <v>928</v>
      </c>
      <c r="B4082" s="112" t="s">
        <v>3926</v>
      </c>
      <c r="C4082" s="107">
        <v>1966</v>
      </c>
      <c r="D4082" s="107"/>
      <c r="E4082" s="114" t="s">
        <v>94</v>
      </c>
      <c r="F4082" s="107">
        <v>5</v>
      </c>
      <c r="G4082" s="107">
        <v>6</v>
      </c>
      <c r="H4082" s="111">
        <v>4967.3999999999996</v>
      </c>
      <c r="I4082" s="111">
        <v>4220.6000000000004</v>
      </c>
      <c r="J4082" s="111">
        <v>4220.6000000000004</v>
      </c>
      <c r="K4082" s="122">
        <v>250</v>
      </c>
      <c r="L4082" s="110">
        <f t="shared" si="905"/>
        <v>22370785.248</v>
      </c>
      <c r="M4082" s="108"/>
      <c r="N4082" s="108"/>
      <c r="O4082" s="108"/>
      <c r="P4082" s="110">
        <f>'Форма 2'!C4082-M4082-N4082-O4082</f>
        <v>22370785.248</v>
      </c>
      <c r="Q4082" s="111">
        <f t="shared" si="903"/>
        <v>5300.380336445055</v>
      </c>
      <c r="R4082" s="111">
        <f t="shared" si="904"/>
        <v>5300.380336445055</v>
      </c>
      <c r="S4082" s="112" t="s">
        <v>2152</v>
      </c>
      <c r="T4082" s="107" t="s">
        <v>92</v>
      </c>
      <c r="U4082" s="217"/>
      <c r="V4082" s="85"/>
      <c r="W4082" s="85"/>
      <c r="X4082" s="85"/>
      <c r="Y4082" s="85"/>
      <c r="Z4082" s="85"/>
      <c r="AA4082" s="85"/>
      <c r="AB4082" s="86"/>
      <c r="AC4082" s="86"/>
      <c r="AD4082" s="85">
        <v>1</v>
      </c>
      <c r="AE4082" s="85"/>
      <c r="AF4082" s="85"/>
      <c r="AG4082" s="85"/>
      <c r="AH4082" s="85"/>
      <c r="AI4082" s="85"/>
      <c r="AJ4082" s="85"/>
    </row>
    <row r="4083" spans="1:36" ht="16.5" thickTop="1" thickBot="1">
      <c r="A4083" s="105">
        <f t="shared" ref="A4083:A4146" si="906">A4082+1</f>
        <v>929</v>
      </c>
      <c r="B4083" s="112" t="s">
        <v>3927</v>
      </c>
      <c r="C4083" s="107">
        <v>2004</v>
      </c>
      <c r="D4083" s="107"/>
      <c r="E4083" s="114"/>
      <c r="F4083" s="107">
        <v>12</v>
      </c>
      <c r="G4083" s="107">
        <v>2</v>
      </c>
      <c r="H4083" s="111">
        <v>8667.5</v>
      </c>
      <c r="I4083" s="111">
        <v>7846.5</v>
      </c>
      <c r="J4083" s="111">
        <v>5895.6</v>
      </c>
      <c r="K4083" s="122">
        <v>112</v>
      </c>
      <c r="L4083" s="110">
        <f t="shared" si="905"/>
        <v>30908305</v>
      </c>
      <c r="M4083" s="108"/>
      <c r="N4083" s="108"/>
      <c r="O4083" s="108"/>
      <c r="P4083" s="110">
        <f>'Форма 2'!C4083-M4083-N4083-O4083</f>
        <v>30908305</v>
      </c>
      <c r="Q4083" s="111">
        <f t="shared" si="903"/>
        <v>3939.1199898043715</v>
      </c>
      <c r="R4083" s="111">
        <f t="shared" si="904"/>
        <v>3939.1199898043715</v>
      </c>
      <c r="S4083" s="112" t="s">
        <v>2152</v>
      </c>
      <c r="T4083" s="107" t="s">
        <v>92</v>
      </c>
      <c r="U4083" s="217"/>
      <c r="V4083" s="85"/>
      <c r="W4083" s="85"/>
      <c r="X4083" s="85"/>
      <c r="Y4083" s="85"/>
      <c r="Z4083" s="85"/>
      <c r="AA4083" s="85"/>
      <c r="AB4083" s="86"/>
      <c r="AC4083" s="86"/>
      <c r="AD4083" s="85"/>
      <c r="AE4083" s="85">
        <v>1</v>
      </c>
      <c r="AF4083" s="85"/>
      <c r="AG4083" s="85"/>
      <c r="AH4083" s="85"/>
      <c r="AI4083" s="85"/>
      <c r="AJ4083" s="85"/>
    </row>
    <row r="4084" spans="1:36" ht="16.5" thickTop="1" thickBot="1">
      <c r="A4084" s="105">
        <f t="shared" si="906"/>
        <v>930</v>
      </c>
      <c r="B4084" s="112" t="s">
        <v>3928</v>
      </c>
      <c r="C4084" s="107">
        <v>1960</v>
      </c>
      <c r="D4084" s="107"/>
      <c r="E4084" s="114" t="s">
        <v>94</v>
      </c>
      <c r="F4084" s="107">
        <v>4</v>
      </c>
      <c r="G4084" s="107">
        <v>1</v>
      </c>
      <c r="H4084" s="111">
        <v>1059.7</v>
      </c>
      <c r="I4084" s="111">
        <v>791.5</v>
      </c>
      <c r="J4084" s="111">
        <v>431.2</v>
      </c>
      <c r="K4084" s="122">
        <v>28</v>
      </c>
      <c r="L4084" s="110">
        <f t="shared" si="905"/>
        <v>12950411.144000001</v>
      </c>
      <c r="M4084" s="108"/>
      <c r="N4084" s="108">
        <v>8178031</v>
      </c>
      <c r="O4084" s="108"/>
      <c r="P4084" s="110">
        <f>'Форма 2'!C4084-M4084-N4084-O4084</f>
        <v>4772380.1440000013</v>
      </c>
      <c r="Q4084" s="111">
        <f t="shared" si="903"/>
        <v>16361.858678458624</v>
      </c>
      <c r="R4084" s="111">
        <f t="shared" si="904"/>
        <v>16361.858678458624</v>
      </c>
      <c r="S4084" s="112" t="s">
        <v>2152</v>
      </c>
      <c r="T4084" s="107" t="s">
        <v>82</v>
      </c>
      <c r="U4084" s="217"/>
      <c r="V4084" s="85"/>
      <c r="W4084" s="85"/>
      <c r="X4084" s="85"/>
      <c r="Y4084" s="85"/>
      <c r="Z4084" s="85"/>
      <c r="AA4084" s="85"/>
      <c r="AB4084" s="86"/>
      <c r="AC4084" s="86"/>
      <c r="AD4084" s="85">
        <v>1</v>
      </c>
      <c r="AE4084" s="85">
        <v>1</v>
      </c>
      <c r="AF4084" s="85"/>
      <c r="AG4084" s="85"/>
      <c r="AH4084" s="85"/>
      <c r="AI4084" s="85"/>
      <c r="AJ4084" s="85"/>
    </row>
    <row r="4085" spans="1:36" ht="16.5" thickTop="1" thickBot="1">
      <c r="A4085" s="105">
        <f t="shared" si="906"/>
        <v>931</v>
      </c>
      <c r="B4085" s="112" t="s">
        <v>3929</v>
      </c>
      <c r="C4085" s="107">
        <v>1972</v>
      </c>
      <c r="D4085" s="107"/>
      <c r="E4085" s="114" t="s">
        <v>136</v>
      </c>
      <c r="F4085" s="107">
        <v>5</v>
      </c>
      <c r="G4085" s="107">
        <v>4</v>
      </c>
      <c r="H4085" s="111">
        <v>3418.3</v>
      </c>
      <c r="I4085" s="111">
        <v>2720.1</v>
      </c>
      <c r="J4085" s="111">
        <v>2720.1</v>
      </c>
      <c r="K4085" s="122">
        <v>120</v>
      </c>
      <c r="L4085" s="110">
        <f t="shared" si="905"/>
        <v>4039063.2800000003</v>
      </c>
      <c r="M4085" s="108"/>
      <c r="N4085" s="108"/>
      <c r="O4085" s="108"/>
      <c r="P4085" s="110">
        <f>'Форма 2'!C4085-M4085-N4085-O4085</f>
        <v>4039063.2800000003</v>
      </c>
      <c r="Q4085" s="111">
        <f t="shared" si="903"/>
        <v>1484.8951435608985</v>
      </c>
      <c r="R4085" s="111">
        <f t="shared" si="904"/>
        <v>1484.8951435608985</v>
      </c>
      <c r="S4085" s="112" t="s">
        <v>2152</v>
      </c>
      <c r="T4085" s="107" t="s">
        <v>92</v>
      </c>
      <c r="U4085" s="217"/>
      <c r="V4085" s="85"/>
      <c r="W4085" s="85"/>
      <c r="X4085" s="85">
        <v>1</v>
      </c>
      <c r="Y4085" s="85">
        <v>1</v>
      </c>
      <c r="Z4085" s="85"/>
      <c r="AA4085" s="85"/>
      <c r="AB4085" s="86"/>
      <c r="AC4085" s="86"/>
      <c r="AD4085" s="85"/>
      <c r="AE4085" s="85"/>
      <c r="AF4085" s="85"/>
      <c r="AG4085" s="85"/>
      <c r="AH4085" s="85"/>
      <c r="AI4085" s="85"/>
      <c r="AJ4085" s="85"/>
    </row>
    <row r="4086" spans="1:36" ht="16.5" thickTop="1" thickBot="1">
      <c r="A4086" s="105">
        <f t="shared" si="906"/>
        <v>932</v>
      </c>
      <c r="B4086" s="112" t="s">
        <v>3930</v>
      </c>
      <c r="C4086" s="107">
        <v>1963</v>
      </c>
      <c r="D4086" s="107"/>
      <c r="E4086" s="114" t="s">
        <v>80</v>
      </c>
      <c r="F4086" s="107">
        <v>4</v>
      </c>
      <c r="G4086" s="107">
        <v>2</v>
      </c>
      <c r="H4086" s="111">
        <v>1422.3</v>
      </c>
      <c r="I4086" s="111">
        <v>1272.2</v>
      </c>
      <c r="J4086" s="111">
        <v>1227.9000000000001</v>
      </c>
      <c r="K4086" s="122">
        <v>61</v>
      </c>
      <c r="L4086" s="110">
        <f t="shared" si="905"/>
        <v>6405356.4960000003</v>
      </c>
      <c r="M4086" s="108"/>
      <c r="N4086" s="108"/>
      <c r="O4086" s="108"/>
      <c r="P4086" s="110">
        <f>'Форма 2'!C4086-M4086-N4086-O4086</f>
        <v>6405356.4960000003</v>
      </c>
      <c r="Q4086" s="111">
        <f t="shared" si="903"/>
        <v>5034.8659770476343</v>
      </c>
      <c r="R4086" s="111">
        <f t="shared" si="904"/>
        <v>5034.8659770476343</v>
      </c>
      <c r="S4086" s="112" t="s">
        <v>2152</v>
      </c>
      <c r="T4086" s="107" t="s">
        <v>92</v>
      </c>
      <c r="U4086" s="217"/>
      <c r="V4086" s="85"/>
      <c r="W4086" s="85"/>
      <c r="X4086" s="85"/>
      <c r="Y4086" s="85"/>
      <c r="Z4086" s="85"/>
      <c r="AA4086" s="85"/>
      <c r="AB4086" s="86"/>
      <c r="AC4086" s="86"/>
      <c r="AD4086" s="85">
        <v>1</v>
      </c>
      <c r="AE4086" s="85"/>
      <c r="AF4086" s="85"/>
      <c r="AG4086" s="85"/>
      <c r="AH4086" s="85"/>
      <c r="AI4086" s="85"/>
      <c r="AJ4086" s="85"/>
    </row>
    <row r="4087" spans="1:36" ht="16.5" thickTop="1" thickBot="1">
      <c r="A4087" s="105">
        <f t="shared" si="906"/>
        <v>933</v>
      </c>
      <c r="B4087" s="112" t="s">
        <v>3931</v>
      </c>
      <c r="C4087" s="107">
        <v>1958</v>
      </c>
      <c r="D4087" s="107"/>
      <c r="E4087" s="114" t="s">
        <v>80</v>
      </c>
      <c r="F4087" s="107">
        <v>3</v>
      </c>
      <c r="G4087" s="107">
        <v>2</v>
      </c>
      <c r="H4087" s="111">
        <v>1267.7</v>
      </c>
      <c r="I4087" s="111">
        <v>877.87</v>
      </c>
      <c r="J4087" s="111">
        <v>877.87</v>
      </c>
      <c r="K4087" s="122">
        <v>39</v>
      </c>
      <c r="L4087" s="110">
        <f t="shared" si="905"/>
        <v>1645525.308</v>
      </c>
      <c r="M4087" s="108"/>
      <c r="N4087" s="108"/>
      <c r="O4087" s="108"/>
      <c r="P4087" s="110">
        <f>'Форма 2'!C4087-M4087-N4087-O4087</f>
        <v>1645525.308</v>
      </c>
      <c r="Q4087" s="111">
        <f t="shared" si="903"/>
        <v>1874.4521489514393</v>
      </c>
      <c r="R4087" s="111">
        <f t="shared" si="904"/>
        <v>1874.4521489514393</v>
      </c>
      <c r="S4087" s="112" t="s">
        <v>2152</v>
      </c>
      <c r="T4087" s="107" t="s">
        <v>82</v>
      </c>
      <c r="U4087" s="217"/>
      <c r="V4087" s="85"/>
      <c r="W4087" s="85"/>
      <c r="X4087" s="85"/>
      <c r="Y4087" s="85"/>
      <c r="Z4087" s="85"/>
      <c r="AA4087" s="85"/>
      <c r="AB4087" s="86"/>
      <c r="AC4087" s="86"/>
      <c r="AD4087" s="85"/>
      <c r="AE4087" s="85"/>
      <c r="AF4087" s="85">
        <v>1</v>
      </c>
      <c r="AG4087" s="85"/>
      <c r="AH4087" s="85"/>
      <c r="AI4087" s="85"/>
      <c r="AJ4087" s="85"/>
    </row>
    <row r="4088" spans="1:36" ht="16.5" thickTop="1" thickBot="1">
      <c r="A4088" s="105">
        <f t="shared" si="906"/>
        <v>934</v>
      </c>
      <c r="B4088" s="112" t="s">
        <v>3932</v>
      </c>
      <c r="C4088" s="107">
        <v>1950</v>
      </c>
      <c r="D4088" s="107"/>
      <c r="E4088" s="114" t="s">
        <v>80</v>
      </c>
      <c r="F4088" s="107">
        <v>3</v>
      </c>
      <c r="G4088" s="107">
        <v>3</v>
      </c>
      <c r="H4088" s="111">
        <v>2185.3000000000002</v>
      </c>
      <c r="I4088" s="111">
        <v>1651.4</v>
      </c>
      <c r="J4088" s="111">
        <v>1651.4</v>
      </c>
      <c r="K4088" s="122">
        <v>86</v>
      </c>
      <c r="L4088" s="110">
        <f t="shared" si="905"/>
        <v>1408819.2039999999</v>
      </c>
      <c r="M4088" s="108"/>
      <c r="N4088" s="108"/>
      <c r="O4088" s="108"/>
      <c r="P4088" s="110">
        <f>'Форма 2'!C4088-M4088-N4088-O4088</f>
        <v>1408819.2039999999</v>
      </c>
      <c r="Q4088" s="111">
        <f t="shared" si="903"/>
        <v>853.10597311372157</v>
      </c>
      <c r="R4088" s="111">
        <f t="shared" si="904"/>
        <v>853.10597311372157</v>
      </c>
      <c r="S4088" s="112" t="s">
        <v>2152</v>
      </c>
      <c r="T4088" s="107" t="s">
        <v>82</v>
      </c>
      <c r="U4088" s="217"/>
      <c r="V4088" s="85"/>
      <c r="W4088" s="85"/>
      <c r="X4088" s="85"/>
      <c r="Y4088" s="85"/>
      <c r="Z4088" s="85">
        <v>1</v>
      </c>
      <c r="AA4088" s="85"/>
      <c r="AB4088" s="86"/>
      <c r="AC4088" s="86"/>
      <c r="AD4088" s="85"/>
      <c r="AE4088" s="85"/>
      <c r="AF4088" s="85"/>
      <c r="AG4088" s="85"/>
      <c r="AH4088" s="85"/>
      <c r="AI4088" s="85"/>
      <c r="AJ4088" s="85"/>
    </row>
    <row r="4089" spans="1:36" ht="16.5" thickTop="1" thickBot="1">
      <c r="A4089" s="105">
        <f t="shared" si="906"/>
        <v>935</v>
      </c>
      <c r="B4089" s="112" t="s">
        <v>3933</v>
      </c>
      <c r="C4089" s="107">
        <v>1973</v>
      </c>
      <c r="D4089" s="107"/>
      <c r="E4089" s="114" t="s">
        <v>136</v>
      </c>
      <c r="F4089" s="107">
        <v>5</v>
      </c>
      <c r="G4089" s="107">
        <v>6</v>
      </c>
      <c r="H4089" s="111">
        <v>4406.6000000000004</v>
      </c>
      <c r="I4089" s="111">
        <v>3025.4</v>
      </c>
      <c r="J4089" s="111">
        <v>3025.4</v>
      </c>
      <c r="K4089" s="122">
        <v>198</v>
      </c>
      <c r="L4089" s="110">
        <f t="shared" si="905"/>
        <v>5206838.5600000005</v>
      </c>
      <c r="M4089" s="108"/>
      <c r="N4089" s="108"/>
      <c r="O4089" s="108"/>
      <c r="P4089" s="110">
        <f>'Форма 2'!C4089-M4089-N4089-O4089</f>
        <v>5206838.5600000005</v>
      </c>
      <c r="Q4089" s="111">
        <f t="shared" si="903"/>
        <v>1721.0413697362333</v>
      </c>
      <c r="R4089" s="111">
        <f t="shared" si="904"/>
        <v>1721.0413697362333</v>
      </c>
      <c r="S4089" s="112" t="s">
        <v>2152</v>
      </c>
      <c r="T4089" s="107" t="s">
        <v>92</v>
      </c>
      <c r="U4089" s="217"/>
      <c r="V4089" s="85"/>
      <c r="W4089" s="85"/>
      <c r="X4089" s="85">
        <v>1</v>
      </c>
      <c r="Y4089" s="85">
        <v>1</v>
      </c>
      <c r="Z4089" s="85"/>
      <c r="AA4089" s="85"/>
      <c r="AB4089" s="86"/>
      <c r="AC4089" s="86"/>
      <c r="AD4089" s="85"/>
      <c r="AE4089" s="85"/>
      <c r="AF4089" s="85"/>
      <c r="AG4089" s="85"/>
      <c r="AH4089" s="85"/>
      <c r="AI4089" s="85"/>
      <c r="AJ4089" s="85"/>
    </row>
    <row r="4090" spans="1:36" ht="16.5" thickTop="1" thickBot="1">
      <c r="A4090" s="105">
        <f t="shared" si="906"/>
        <v>936</v>
      </c>
      <c r="B4090" s="112" t="s">
        <v>3934</v>
      </c>
      <c r="C4090" s="107">
        <v>1972</v>
      </c>
      <c r="D4090" s="107"/>
      <c r="E4090" s="114" t="s">
        <v>212</v>
      </c>
      <c r="F4090" s="107">
        <v>5</v>
      </c>
      <c r="G4090" s="107">
        <v>8</v>
      </c>
      <c r="H4090" s="111">
        <v>5678</v>
      </c>
      <c r="I4090" s="111">
        <v>4987.8999999999996</v>
      </c>
      <c r="J4090" s="111">
        <v>4987.8999999999996</v>
      </c>
      <c r="K4090" s="122">
        <v>274</v>
      </c>
      <c r="L4090" s="110">
        <f t="shared" si="905"/>
        <v>2950345.58</v>
      </c>
      <c r="M4090" s="108"/>
      <c r="N4090" s="108"/>
      <c r="O4090" s="108"/>
      <c r="P4090" s="110">
        <f>'Форма 2'!C4090-M4090-N4090-O4090</f>
        <v>2950345.58</v>
      </c>
      <c r="Q4090" s="111">
        <f t="shared" si="903"/>
        <v>591.50054732452543</v>
      </c>
      <c r="R4090" s="111">
        <f t="shared" si="904"/>
        <v>591.50054732452543</v>
      </c>
      <c r="S4090" s="112" t="s">
        <v>2152</v>
      </c>
      <c r="T4090" s="107" t="s">
        <v>82</v>
      </c>
      <c r="U4090" s="217">
        <v>1</v>
      </c>
      <c r="V4090" s="85"/>
      <c r="W4090" s="85"/>
      <c r="X4090" s="85"/>
      <c r="Y4090" s="85"/>
      <c r="Z4090" s="85"/>
      <c r="AA4090" s="85"/>
      <c r="AB4090" s="86"/>
      <c r="AC4090" s="86"/>
      <c r="AD4090" s="85"/>
      <c r="AE4090" s="85"/>
      <c r="AF4090" s="85"/>
      <c r="AG4090" s="85"/>
      <c r="AH4090" s="85"/>
      <c r="AI4090" s="85"/>
      <c r="AJ4090" s="85"/>
    </row>
    <row r="4091" spans="1:36" ht="16.5" thickTop="1" thickBot="1">
      <c r="A4091" s="105">
        <f t="shared" si="906"/>
        <v>937</v>
      </c>
      <c r="B4091" s="112" t="s">
        <v>3935</v>
      </c>
      <c r="C4091" s="107">
        <v>1982</v>
      </c>
      <c r="D4091" s="107"/>
      <c r="E4091" s="114" t="s">
        <v>239</v>
      </c>
      <c r="F4091" s="107">
        <v>9</v>
      </c>
      <c r="G4091" s="107">
        <v>6</v>
      </c>
      <c r="H4091" s="111">
        <v>11272.4</v>
      </c>
      <c r="I4091" s="111">
        <v>8778.4</v>
      </c>
      <c r="J4091" s="111">
        <v>8778.4</v>
      </c>
      <c r="K4091" s="122">
        <v>580</v>
      </c>
      <c r="L4091" s="110">
        <f t="shared" si="905"/>
        <v>16671053.52</v>
      </c>
      <c r="M4091" s="108"/>
      <c r="N4091" s="108"/>
      <c r="O4091" s="108"/>
      <c r="P4091" s="110">
        <f>'Форма 2'!C4091-M4091-N4091-O4091</f>
        <v>16671053.52</v>
      </c>
      <c r="Q4091" s="111">
        <f t="shared" si="903"/>
        <v>1899.0993256174247</v>
      </c>
      <c r="R4091" s="111">
        <f t="shared" si="904"/>
        <v>1899.0993256174247</v>
      </c>
      <c r="S4091" s="112" t="s">
        <v>2152</v>
      </c>
      <c r="T4091" s="107" t="s">
        <v>92</v>
      </c>
      <c r="U4091" s="217"/>
      <c r="V4091" s="85"/>
      <c r="W4091" s="85"/>
      <c r="X4091" s="85"/>
      <c r="Y4091" s="85"/>
      <c r="Z4091" s="172"/>
      <c r="AA4091" s="172"/>
      <c r="AB4091" s="177">
        <v>6</v>
      </c>
      <c r="AC4091" s="154">
        <f t="shared" ref="AC4091:AC4094" si="907">2778508.92*AB4091</f>
        <v>16671053.52</v>
      </c>
      <c r="AD4091" s="85"/>
      <c r="AE4091" s="85"/>
      <c r="AF4091" s="85"/>
      <c r="AG4091" s="166"/>
      <c r="AH4091" s="85"/>
      <c r="AI4091" s="85"/>
      <c r="AJ4091" s="85"/>
    </row>
    <row r="4092" spans="1:36" ht="16.5" thickTop="1" thickBot="1">
      <c r="A4092" s="105">
        <f t="shared" si="906"/>
        <v>938</v>
      </c>
      <c r="B4092" s="112" t="s">
        <v>3936</v>
      </c>
      <c r="C4092" s="107">
        <v>1983</v>
      </c>
      <c r="D4092" s="107"/>
      <c r="E4092" s="114" t="s">
        <v>94</v>
      </c>
      <c r="F4092" s="107">
        <v>9</v>
      </c>
      <c r="G4092" s="107">
        <v>4</v>
      </c>
      <c r="H4092" s="111">
        <v>7380</v>
      </c>
      <c r="I4092" s="111">
        <v>6959.9000000000005</v>
      </c>
      <c r="J4092" s="111">
        <v>6263.6</v>
      </c>
      <c r="K4092" s="122">
        <v>330</v>
      </c>
      <c r="L4092" s="110">
        <f t="shared" si="905"/>
        <v>11114035.68</v>
      </c>
      <c r="M4092" s="108"/>
      <c r="N4092" s="108"/>
      <c r="O4092" s="108"/>
      <c r="P4092" s="110">
        <f>'Форма 2'!C4092-M4092-N4092-O4092</f>
        <v>11114035.68</v>
      </c>
      <c r="Q4092" s="111">
        <f t="shared" si="903"/>
        <v>1596.8671503900916</v>
      </c>
      <c r="R4092" s="111">
        <f t="shared" si="904"/>
        <v>1596.8671503900916</v>
      </c>
      <c r="S4092" s="112" t="s">
        <v>2152</v>
      </c>
      <c r="T4092" s="107" t="s">
        <v>92</v>
      </c>
      <c r="U4092" s="217"/>
      <c r="V4092" s="85"/>
      <c r="W4092" s="85"/>
      <c r="X4092" s="85"/>
      <c r="Y4092" s="85"/>
      <c r="Z4092" s="172"/>
      <c r="AA4092" s="172"/>
      <c r="AB4092" s="177">
        <v>4</v>
      </c>
      <c r="AC4092" s="154">
        <f t="shared" si="907"/>
        <v>11114035.68</v>
      </c>
      <c r="AD4092" s="85"/>
      <c r="AE4092" s="85"/>
      <c r="AF4092" s="85"/>
      <c r="AG4092" s="166"/>
      <c r="AH4092" s="85"/>
      <c r="AI4092" s="85"/>
      <c r="AJ4092" s="85"/>
    </row>
    <row r="4093" spans="1:36" ht="16.5" thickTop="1" thickBot="1">
      <c r="A4093" s="105">
        <f t="shared" si="906"/>
        <v>939</v>
      </c>
      <c r="B4093" s="112" t="s">
        <v>3937</v>
      </c>
      <c r="C4093" s="107">
        <v>1984</v>
      </c>
      <c r="D4093" s="107"/>
      <c r="E4093" s="114" t="s">
        <v>239</v>
      </c>
      <c r="F4093" s="107">
        <v>9</v>
      </c>
      <c r="G4093" s="107">
        <v>8</v>
      </c>
      <c r="H4093" s="111">
        <v>7694.9</v>
      </c>
      <c r="I4093" s="111">
        <v>7694.9</v>
      </c>
      <c r="J4093" s="111">
        <v>7694.9</v>
      </c>
      <c r="K4093" s="122">
        <v>742</v>
      </c>
      <c r="L4093" s="110">
        <f t="shared" si="905"/>
        <v>22228071.359999999</v>
      </c>
      <c r="M4093" s="108"/>
      <c r="N4093" s="108"/>
      <c r="O4093" s="108"/>
      <c r="P4093" s="110">
        <f>'Форма 2'!C4093-M4093-N4093-O4093</f>
        <v>22228071.359999999</v>
      </c>
      <c r="Q4093" s="111">
        <f t="shared" si="903"/>
        <v>2888.6757930577396</v>
      </c>
      <c r="R4093" s="111">
        <f t="shared" si="904"/>
        <v>2888.6757930577396</v>
      </c>
      <c r="S4093" s="112" t="s">
        <v>2152</v>
      </c>
      <c r="T4093" s="107" t="s">
        <v>92</v>
      </c>
      <c r="U4093" s="217"/>
      <c r="V4093" s="85"/>
      <c r="W4093" s="85"/>
      <c r="X4093" s="85"/>
      <c r="Y4093" s="85"/>
      <c r="Z4093" s="172"/>
      <c r="AA4093" s="172"/>
      <c r="AB4093" s="177">
        <v>8</v>
      </c>
      <c r="AC4093" s="154">
        <f t="shared" si="907"/>
        <v>22228071.359999999</v>
      </c>
      <c r="AD4093" s="85"/>
      <c r="AE4093" s="85"/>
      <c r="AF4093" s="85"/>
      <c r="AG4093" s="166"/>
      <c r="AH4093" s="85"/>
      <c r="AI4093" s="85"/>
      <c r="AJ4093" s="85"/>
    </row>
    <row r="4094" spans="1:36" ht="16.5" thickTop="1" thickBot="1">
      <c r="A4094" s="105">
        <f t="shared" si="906"/>
        <v>940</v>
      </c>
      <c r="B4094" s="112" t="s">
        <v>3938</v>
      </c>
      <c r="C4094" s="107">
        <v>1985</v>
      </c>
      <c r="D4094" s="107"/>
      <c r="E4094" s="114" t="s">
        <v>239</v>
      </c>
      <c r="F4094" s="107">
        <v>9</v>
      </c>
      <c r="G4094" s="107">
        <v>3</v>
      </c>
      <c r="H4094" s="111">
        <v>5940.7</v>
      </c>
      <c r="I4094" s="111">
        <v>5940.7</v>
      </c>
      <c r="J4094" s="111">
        <v>5940.7</v>
      </c>
      <c r="K4094" s="122">
        <v>205</v>
      </c>
      <c r="L4094" s="110">
        <f t="shared" si="905"/>
        <v>8335526.7599999998</v>
      </c>
      <c r="M4094" s="108"/>
      <c r="N4094" s="108"/>
      <c r="O4094" s="108"/>
      <c r="P4094" s="110">
        <f>'Форма 2'!C4094-M4094-N4094-O4094</f>
        <v>8335526.7599999998</v>
      </c>
      <c r="Q4094" s="111">
        <f t="shared" si="903"/>
        <v>1403.1219822579831</v>
      </c>
      <c r="R4094" s="111">
        <f t="shared" si="904"/>
        <v>1403.1219822579831</v>
      </c>
      <c r="S4094" s="112" t="s">
        <v>2152</v>
      </c>
      <c r="T4094" s="107" t="s">
        <v>92</v>
      </c>
      <c r="U4094" s="217"/>
      <c r="V4094" s="85"/>
      <c r="W4094" s="85"/>
      <c r="X4094" s="85"/>
      <c r="Y4094" s="85"/>
      <c r="Z4094" s="172"/>
      <c r="AA4094" s="172"/>
      <c r="AB4094" s="177">
        <v>3</v>
      </c>
      <c r="AC4094" s="154">
        <f t="shared" si="907"/>
        <v>8335526.7599999998</v>
      </c>
      <c r="AD4094" s="85"/>
      <c r="AE4094" s="85"/>
      <c r="AF4094" s="85"/>
      <c r="AG4094" s="166"/>
      <c r="AH4094" s="85"/>
      <c r="AI4094" s="85"/>
      <c r="AJ4094" s="85"/>
    </row>
    <row r="4095" spans="1:36" ht="16.5" thickTop="1" thickBot="1">
      <c r="A4095" s="105">
        <f t="shared" si="906"/>
        <v>941</v>
      </c>
      <c r="B4095" s="112" t="s">
        <v>3939</v>
      </c>
      <c r="C4095" s="107">
        <v>1972</v>
      </c>
      <c r="D4095" s="107"/>
      <c r="E4095" s="114" t="s">
        <v>136</v>
      </c>
      <c r="F4095" s="107">
        <v>5</v>
      </c>
      <c r="G4095" s="107">
        <v>6</v>
      </c>
      <c r="H4095" s="111">
        <v>4552.1000000000004</v>
      </c>
      <c r="I4095" s="111">
        <v>4095.6</v>
      </c>
      <c r="J4095" s="111">
        <v>4095.6</v>
      </c>
      <c r="K4095" s="122">
        <v>212</v>
      </c>
      <c r="L4095" s="110">
        <f t="shared" si="905"/>
        <v>5378761.3600000003</v>
      </c>
      <c r="M4095" s="108"/>
      <c r="N4095" s="108"/>
      <c r="O4095" s="108"/>
      <c r="P4095" s="110">
        <f>'Форма 2'!C4095-M4095-N4095-O4095</f>
        <v>5378761.3600000003</v>
      </c>
      <c r="Q4095" s="111">
        <f t="shared" si="903"/>
        <v>1313.3024123449557</v>
      </c>
      <c r="R4095" s="111">
        <f t="shared" si="904"/>
        <v>1313.3024123449557</v>
      </c>
      <c r="S4095" s="112" t="s">
        <v>2152</v>
      </c>
      <c r="T4095" s="107" t="s">
        <v>82</v>
      </c>
      <c r="U4095" s="217"/>
      <c r="V4095" s="85"/>
      <c r="W4095" s="85"/>
      <c r="X4095" s="85">
        <v>1</v>
      </c>
      <c r="Y4095" s="85">
        <v>1</v>
      </c>
      <c r="Z4095" s="85"/>
      <c r="AA4095" s="85"/>
      <c r="AB4095" s="86"/>
      <c r="AC4095" s="86"/>
      <c r="AD4095" s="85"/>
      <c r="AE4095" s="85"/>
      <c r="AF4095" s="85"/>
      <c r="AG4095" s="85"/>
      <c r="AH4095" s="85"/>
      <c r="AI4095" s="85"/>
      <c r="AJ4095" s="85"/>
    </row>
    <row r="4096" spans="1:36" ht="16.5" thickTop="1" thickBot="1">
      <c r="A4096" s="105">
        <f t="shared" si="906"/>
        <v>942</v>
      </c>
      <c r="B4096" s="112" t="s">
        <v>3940</v>
      </c>
      <c r="C4096" s="107">
        <v>2009</v>
      </c>
      <c r="D4096" s="107"/>
      <c r="E4096" s="114" t="s">
        <v>80</v>
      </c>
      <c r="F4096" s="107">
        <v>9</v>
      </c>
      <c r="G4096" s="107">
        <v>2</v>
      </c>
      <c r="H4096" s="111">
        <v>5646.7</v>
      </c>
      <c r="I4096" s="111">
        <v>2188.6</v>
      </c>
      <c r="J4096" s="111">
        <v>2188.6</v>
      </c>
      <c r="K4096" s="122">
        <v>144</v>
      </c>
      <c r="L4096" s="110">
        <f t="shared" si="905"/>
        <v>8455763.8489999995</v>
      </c>
      <c r="M4096" s="108"/>
      <c r="N4096" s="108"/>
      <c r="O4096" s="108"/>
      <c r="P4096" s="110">
        <f>'Форма 2'!C4096-M4096-N4096-O4096</f>
        <v>8455763.8489999995</v>
      </c>
      <c r="Q4096" s="111">
        <f t="shared" si="903"/>
        <v>3863.549231929087</v>
      </c>
      <c r="R4096" s="111">
        <f t="shared" si="904"/>
        <v>3863.549231929087</v>
      </c>
      <c r="S4096" s="112" t="s">
        <v>2152</v>
      </c>
      <c r="T4096" s="107" t="s">
        <v>92</v>
      </c>
      <c r="U4096" s="217"/>
      <c r="V4096" s="85"/>
      <c r="W4096" s="85"/>
      <c r="X4096" s="85">
        <v>1</v>
      </c>
      <c r="Y4096" s="85">
        <v>1</v>
      </c>
      <c r="Z4096" s="85"/>
      <c r="AA4096" s="85"/>
      <c r="AB4096" s="86"/>
      <c r="AC4096" s="86"/>
      <c r="AD4096" s="85"/>
      <c r="AE4096" s="85"/>
      <c r="AF4096" s="85"/>
      <c r="AG4096" s="85"/>
      <c r="AH4096" s="85"/>
      <c r="AI4096" s="85"/>
      <c r="AJ4096" s="85"/>
    </row>
    <row r="4097" spans="1:36" ht="16.5" thickTop="1" thickBot="1">
      <c r="A4097" s="105">
        <f t="shared" si="906"/>
        <v>943</v>
      </c>
      <c r="B4097" s="112" t="s">
        <v>3941</v>
      </c>
      <c r="C4097" s="107">
        <v>1958</v>
      </c>
      <c r="D4097" s="107"/>
      <c r="E4097" s="114" t="s">
        <v>80</v>
      </c>
      <c r="F4097" s="107">
        <v>5</v>
      </c>
      <c r="G4097" s="107">
        <v>4</v>
      </c>
      <c r="H4097" s="111">
        <v>3149.7</v>
      </c>
      <c r="I4097" s="111">
        <v>2424.6999999999998</v>
      </c>
      <c r="J4097" s="111">
        <v>2122.6999999999998</v>
      </c>
      <c r="K4097" s="122">
        <v>164</v>
      </c>
      <c r="L4097" s="110">
        <f t="shared" si="905"/>
        <v>2570501.6669999999</v>
      </c>
      <c r="M4097" s="108"/>
      <c r="N4097" s="108"/>
      <c r="O4097" s="108"/>
      <c r="P4097" s="110">
        <f>'Форма 2'!C4097-M4097-N4097-O4097</f>
        <v>2570501.6669999999</v>
      </c>
      <c r="Q4097" s="111">
        <f t="shared" si="903"/>
        <v>1060.131837753124</v>
      </c>
      <c r="R4097" s="111">
        <f t="shared" si="904"/>
        <v>1060.131837753124</v>
      </c>
      <c r="S4097" s="112" t="s">
        <v>2152</v>
      </c>
      <c r="T4097" s="107" t="s">
        <v>82</v>
      </c>
      <c r="U4097" s="217"/>
      <c r="V4097" s="85"/>
      <c r="W4097" s="85"/>
      <c r="X4097" s="85"/>
      <c r="Y4097" s="85"/>
      <c r="Z4097" s="85"/>
      <c r="AA4097" s="85"/>
      <c r="AB4097" s="86"/>
      <c r="AC4097" s="86"/>
      <c r="AD4097" s="85"/>
      <c r="AE4097" s="85"/>
      <c r="AF4097" s="85">
        <v>1</v>
      </c>
      <c r="AG4097" s="85"/>
      <c r="AH4097" s="85"/>
      <c r="AI4097" s="85"/>
      <c r="AJ4097" s="85"/>
    </row>
    <row r="4098" spans="1:36" ht="16.5" thickTop="1" thickBot="1">
      <c r="A4098" s="105">
        <f t="shared" si="906"/>
        <v>944</v>
      </c>
      <c r="B4098" s="112" t="s">
        <v>3942</v>
      </c>
      <c r="C4098" s="107">
        <v>1964</v>
      </c>
      <c r="D4098" s="107"/>
      <c r="E4098" s="114" t="s">
        <v>80</v>
      </c>
      <c r="F4098" s="107">
        <v>5</v>
      </c>
      <c r="G4098" s="107">
        <v>4</v>
      </c>
      <c r="H4098" s="111">
        <v>3222</v>
      </c>
      <c r="I4098" s="111">
        <v>2911.2000000000003</v>
      </c>
      <c r="J4098" s="111">
        <v>2842.3</v>
      </c>
      <c r="K4098" s="122">
        <v>149</v>
      </c>
      <c r="L4098" s="110">
        <f t="shared" si="905"/>
        <v>14510341.440000001</v>
      </c>
      <c r="M4098" s="108"/>
      <c r="N4098" s="108"/>
      <c r="O4098" s="108"/>
      <c r="P4098" s="110">
        <f>'Форма 2'!C4098-M4098-N4098-O4098</f>
        <v>14510341.440000001</v>
      </c>
      <c r="Q4098" s="111">
        <f t="shared" si="903"/>
        <v>4984.316240725474</v>
      </c>
      <c r="R4098" s="111">
        <f t="shared" si="904"/>
        <v>4984.316240725474</v>
      </c>
      <c r="S4098" s="112" t="s">
        <v>2152</v>
      </c>
      <c r="T4098" s="107" t="s">
        <v>92</v>
      </c>
      <c r="U4098" s="217"/>
      <c r="V4098" s="85"/>
      <c r="W4098" s="85"/>
      <c r="X4098" s="85"/>
      <c r="Y4098" s="85"/>
      <c r="Z4098" s="85"/>
      <c r="AA4098" s="85"/>
      <c r="AB4098" s="86"/>
      <c r="AC4098" s="86"/>
      <c r="AD4098" s="85">
        <v>1</v>
      </c>
      <c r="AE4098" s="85"/>
      <c r="AF4098" s="85"/>
      <c r="AG4098" s="85"/>
      <c r="AH4098" s="85"/>
      <c r="AI4098" s="85"/>
      <c r="AJ4098" s="85"/>
    </row>
    <row r="4099" spans="1:36" ht="16.5" thickTop="1" thickBot="1">
      <c r="A4099" s="105">
        <f t="shared" si="906"/>
        <v>945</v>
      </c>
      <c r="B4099" s="112" t="s">
        <v>3943</v>
      </c>
      <c r="C4099" s="107">
        <v>1941</v>
      </c>
      <c r="D4099" s="107"/>
      <c r="E4099" s="114" t="s">
        <v>94</v>
      </c>
      <c r="F4099" s="107">
        <v>3</v>
      </c>
      <c r="G4099" s="107">
        <v>2</v>
      </c>
      <c r="H4099" s="111">
        <v>910.1</v>
      </c>
      <c r="I4099" s="111">
        <v>700.7</v>
      </c>
      <c r="J4099" s="111">
        <v>700.7</v>
      </c>
      <c r="K4099" s="122">
        <v>31</v>
      </c>
      <c r="L4099" s="110">
        <f t="shared" si="905"/>
        <v>5890012.483</v>
      </c>
      <c r="M4099" s="108"/>
      <c r="N4099" s="108"/>
      <c r="O4099" s="108"/>
      <c r="P4099" s="110">
        <f>'Форма 2'!C4099-M4099-N4099-O4099</f>
        <v>5890012.483</v>
      </c>
      <c r="Q4099" s="111">
        <f t="shared" si="903"/>
        <v>8405.8976494933631</v>
      </c>
      <c r="R4099" s="111">
        <f t="shared" si="904"/>
        <v>8405.8976494933631</v>
      </c>
      <c r="S4099" s="112" t="s">
        <v>2152</v>
      </c>
      <c r="T4099" s="107" t="s">
        <v>82</v>
      </c>
      <c r="U4099" s="217"/>
      <c r="V4099" s="85"/>
      <c r="W4099" s="85"/>
      <c r="X4099" s="85"/>
      <c r="Y4099" s="85"/>
      <c r="Z4099" s="85">
        <v>1</v>
      </c>
      <c r="AA4099" s="85"/>
      <c r="AB4099" s="86"/>
      <c r="AC4099" s="86"/>
      <c r="AD4099" s="85"/>
      <c r="AE4099" s="85">
        <v>1</v>
      </c>
      <c r="AF4099" s="85"/>
      <c r="AG4099" s="85"/>
      <c r="AH4099" s="85"/>
      <c r="AI4099" s="85"/>
      <c r="AJ4099" s="85"/>
    </row>
    <row r="4100" spans="1:36" ht="16.5" thickTop="1" thickBot="1">
      <c r="A4100" s="105">
        <f t="shared" si="906"/>
        <v>946</v>
      </c>
      <c r="B4100" s="112" t="s">
        <v>751</v>
      </c>
      <c r="C4100" s="107">
        <v>1933</v>
      </c>
      <c r="D4100" s="107"/>
      <c r="E4100" s="114" t="s">
        <v>94</v>
      </c>
      <c r="F4100" s="107">
        <v>4</v>
      </c>
      <c r="G4100" s="107">
        <v>3</v>
      </c>
      <c r="H4100" s="111">
        <v>1630.7</v>
      </c>
      <c r="I4100" s="111">
        <v>1449.75</v>
      </c>
      <c r="J4100" s="111">
        <v>1449.75</v>
      </c>
      <c r="K4100" s="122">
        <v>86</v>
      </c>
      <c r="L4100" s="110">
        <f t="shared" si="905"/>
        <v>2277924.83</v>
      </c>
      <c r="M4100" s="108"/>
      <c r="N4100" s="108"/>
      <c r="O4100" s="108"/>
      <c r="P4100" s="110">
        <f>'Форма 2'!C4100-M4100-N4100-O4100</f>
        <v>2277924.83</v>
      </c>
      <c r="Q4100" s="111">
        <f t="shared" si="903"/>
        <v>1571.2535471633041</v>
      </c>
      <c r="R4100" s="111">
        <f t="shared" si="904"/>
        <v>1571.2535471633041</v>
      </c>
      <c r="S4100" s="112" t="s">
        <v>2152</v>
      </c>
      <c r="T4100" s="107" t="s">
        <v>82</v>
      </c>
      <c r="U4100" s="217"/>
      <c r="V4100" s="85"/>
      <c r="W4100" s="85"/>
      <c r="X4100" s="85">
        <v>1</v>
      </c>
      <c r="Y4100" s="85"/>
      <c r="Z4100" s="85"/>
      <c r="AA4100" s="85">
        <v>1</v>
      </c>
      <c r="AB4100" s="86"/>
      <c r="AC4100" s="86"/>
      <c r="AD4100" s="85"/>
      <c r="AE4100" s="85"/>
      <c r="AF4100" s="85"/>
      <c r="AG4100" s="85"/>
      <c r="AH4100" s="85"/>
      <c r="AI4100" s="85"/>
      <c r="AJ4100" s="85"/>
    </row>
    <row r="4101" spans="1:36" ht="16.5" thickTop="1" thickBot="1">
      <c r="A4101" s="105">
        <f t="shared" si="906"/>
        <v>947</v>
      </c>
      <c r="B4101" s="112" t="s">
        <v>3944</v>
      </c>
      <c r="C4101" s="107">
        <v>1956</v>
      </c>
      <c r="D4101" s="107"/>
      <c r="E4101" s="114" t="s">
        <v>94</v>
      </c>
      <c r="F4101" s="107">
        <v>3</v>
      </c>
      <c r="G4101" s="107">
        <v>3</v>
      </c>
      <c r="H4101" s="111">
        <v>2156.5</v>
      </c>
      <c r="I4101" s="111">
        <v>1940.3999999999999</v>
      </c>
      <c r="J4101" s="111">
        <v>1060.5999999999999</v>
      </c>
      <c r="K4101" s="122">
        <v>34</v>
      </c>
      <c r="L4101" s="110">
        <f t="shared" si="905"/>
        <v>15365472.234999999</v>
      </c>
      <c r="M4101" s="108"/>
      <c r="N4101" s="108"/>
      <c r="O4101" s="108"/>
      <c r="P4101" s="110">
        <f>'Форма 2'!C4101-M4101-N4101-O4101</f>
        <v>15365472.234999999</v>
      </c>
      <c r="Q4101" s="111">
        <f t="shared" si="903"/>
        <v>7918.7137883941459</v>
      </c>
      <c r="R4101" s="111">
        <f t="shared" si="904"/>
        <v>7918.7137883941459</v>
      </c>
      <c r="S4101" s="112" t="s">
        <v>2152</v>
      </c>
      <c r="T4101" s="107" t="s">
        <v>82</v>
      </c>
      <c r="U4101" s="217"/>
      <c r="V4101" s="85"/>
      <c r="W4101" s="85"/>
      <c r="X4101" s="85"/>
      <c r="Y4101" s="85"/>
      <c r="Z4101" s="85"/>
      <c r="AA4101" s="85"/>
      <c r="AB4101" s="86"/>
      <c r="AC4101" s="86"/>
      <c r="AD4101" s="85"/>
      <c r="AE4101" s="85">
        <v>1</v>
      </c>
      <c r="AF4101" s="85">
        <v>1</v>
      </c>
      <c r="AG4101" s="85"/>
      <c r="AH4101" s="85"/>
      <c r="AI4101" s="85"/>
      <c r="AJ4101" s="85"/>
    </row>
    <row r="4102" spans="1:36" ht="16.5" thickTop="1" thickBot="1">
      <c r="A4102" s="105">
        <f t="shared" si="906"/>
        <v>948</v>
      </c>
      <c r="B4102" s="112" t="s">
        <v>3945</v>
      </c>
      <c r="C4102" s="107">
        <v>1976</v>
      </c>
      <c r="D4102" s="107"/>
      <c r="E4102" s="114" t="s">
        <v>94</v>
      </c>
      <c r="F4102" s="107">
        <v>5</v>
      </c>
      <c r="G4102" s="107">
        <v>2</v>
      </c>
      <c r="H4102" s="111">
        <v>1366.9</v>
      </c>
      <c r="I4102" s="111">
        <v>493.1</v>
      </c>
      <c r="J4102" s="111">
        <v>493.1</v>
      </c>
      <c r="K4102" s="122">
        <v>22</v>
      </c>
      <c r="L4102" s="110">
        <f t="shared" si="905"/>
        <v>15300240.678000001</v>
      </c>
      <c r="M4102" s="108"/>
      <c r="N4102" s="108"/>
      <c r="O4102" s="108">
        <v>8700000</v>
      </c>
      <c r="P4102" s="110">
        <f>'Форма 2'!C4102-M4102-N4102-O4102</f>
        <v>6600240.6780000012</v>
      </c>
      <c r="Q4102" s="111">
        <f t="shared" si="903"/>
        <v>31028.677099979723</v>
      </c>
      <c r="R4102" s="111">
        <f t="shared" si="904"/>
        <v>31028.677099979723</v>
      </c>
      <c r="S4102" s="112" t="s">
        <v>2152</v>
      </c>
      <c r="T4102" s="107" t="s">
        <v>82</v>
      </c>
      <c r="U4102" s="217"/>
      <c r="V4102" s="85"/>
      <c r="W4102" s="85"/>
      <c r="X4102" s="85">
        <v>1</v>
      </c>
      <c r="Y4102" s="85"/>
      <c r="Z4102" s="85"/>
      <c r="AA4102" s="85"/>
      <c r="AB4102" s="86"/>
      <c r="AC4102" s="86"/>
      <c r="AD4102" s="85">
        <v>1</v>
      </c>
      <c r="AE4102" s="85">
        <v>1</v>
      </c>
      <c r="AF4102" s="85"/>
      <c r="AG4102" s="85"/>
      <c r="AH4102" s="85"/>
      <c r="AI4102" s="85"/>
      <c r="AJ4102" s="85"/>
    </row>
    <row r="4103" spans="1:36" ht="16.5" thickTop="1" thickBot="1">
      <c r="A4103" s="105">
        <f t="shared" si="906"/>
        <v>949</v>
      </c>
      <c r="B4103" s="112" t="s">
        <v>3946</v>
      </c>
      <c r="C4103" s="107">
        <v>1969</v>
      </c>
      <c r="D4103" s="107"/>
      <c r="E4103" s="114" t="s">
        <v>94</v>
      </c>
      <c r="F4103" s="107">
        <v>5</v>
      </c>
      <c r="G4103" s="107">
        <v>2</v>
      </c>
      <c r="H4103" s="111">
        <v>2460.9</v>
      </c>
      <c r="I4103" s="111">
        <v>1915.6</v>
      </c>
      <c r="J4103" s="111">
        <v>1915.6</v>
      </c>
      <c r="K4103" s="122">
        <v>72</v>
      </c>
      <c r="L4103" s="110">
        <f t="shared" si="905"/>
        <v>16349635.488999998</v>
      </c>
      <c r="M4103" s="108"/>
      <c r="N4103" s="108">
        <f>15010741.79+60185.45</f>
        <v>15070927.239999998</v>
      </c>
      <c r="O4103" s="108"/>
      <c r="P4103" s="110">
        <f>'Форма 2'!C4103-M4103-N4103-O4103</f>
        <v>1278708.2489999998</v>
      </c>
      <c r="Q4103" s="111">
        <f t="shared" si="903"/>
        <v>8534.994512946334</v>
      </c>
      <c r="R4103" s="111">
        <f t="shared" si="904"/>
        <v>8534.994512946334</v>
      </c>
      <c r="S4103" s="112" t="s">
        <v>2152</v>
      </c>
      <c r="T4103" s="107" t="s">
        <v>92</v>
      </c>
      <c r="U4103" s="217">
        <v>1</v>
      </c>
      <c r="V4103" s="85"/>
      <c r="W4103" s="85"/>
      <c r="X4103" s="85"/>
      <c r="Y4103" s="85"/>
      <c r="Z4103" s="85"/>
      <c r="AA4103" s="85"/>
      <c r="AB4103" s="86"/>
      <c r="AC4103" s="86"/>
      <c r="AD4103" s="85"/>
      <c r="AE4103" s="85">
        <v>1</v>
      </c>
      <c r="AF4103" s="85"/>
      <c r="AG4103" s="85"/>
      <c r="AH4103" s="85"/>
      <c r="AI4103" s="85"/>
      <c r="AJ4103" s="85"/>
    </row>
    <row r="4104" spans="1:36" ht="16.5" thickTop="1" thickBot="1">
      <c r="A4104" s="105">
        <f t="shared" si="906"/>
        <v>950</v>
      </c>
      <c r="B4104" s="112" t="s">
        <v>3947</v>
      </c>
      <c r="C4104" s="107">
        <v>1963</v>
      </c>
      <c r="D4104" s="107"/>
      <c r="E4104" s="114" t="s">
        <v>94</v>
      </c>
      <c r="F4104" s="107">
        <v>4</v>
      </c>
      <c r="G4104" s="107">
        <v>2</v>
      </c>
      <c r="H4104" s="111">
        <v>1618.4</v>
      </c>
      <c r="I4104" s="111">
        <v>1610.3</v>
      </c>
      <c r="J4104" s="111">
        <v>1610.3</v>
      </c>
      <c r="K4104" s="122">
        <v>45</v>
      </c>
      <c r="L4104" s="110">
        <f t="shared" si="905"/>
        <v>15190108.192000002</v>
      </c>
      <c r="M4104" s="108"/>
      <c r="N4104" s="108"/>
      <c r="O4104" s="108"/>
      <c r="P4104" s="110">
        <f>'Форма 2'!C4104-M4104-N4104-O4104</f>
        <v>15190108.192000002</v>
      </c>
      <c r="Q4104" s="111">
        <f t="shared" si="903"/>
        <v>9433.092089672733</v>
      </c>
      <c r="R4104" s="111">
        <f t="shared" si="904"/>
        <v>9433.092089672733</v>
      </c>
      <c r="S4104" s="112" t="s">
        <v>2152</v>
      </c>
      <c r="T4104" s="107" t="s">
        <v>82</v>
      </c>
      <c r="U4104" s="217"/>
      <c r="V4104" s="85"/>
      <c r="W4104" s="85"/>
      <c r="X4104" s="85"/>
      <c r="Y4104" s="85"/>
      <c r="Z4104" s="85"/>
      <c r="AA4104" s="85"/>
      <c r="AB4104" s="86"/>
      <c r="AC4104" s="86"/>
      <c r="AD4104" s="85">
        <v>1</v>
      </c>
      <c r="AE4104" s="85">
        <v>1</v>
      </c>
      <c r="AF4104" s="85"/>
      <c r="AG4104" s="85"/>
      <c r="AH4104" s="85"/>
      <c r="AI4104" s="85"/>
      <c r="AJ4104" s="85"/>
    </row>
    <row r="4105" spans="1:36" ht="16.5" thickTop="1" thickBot="1">
      <c r="A4105" s="105">
        <f t="shared" si="906"/>
        <v>951</v>
      </c>
      <c r="B4105" s="112" t="s">
        <v>3948</v>
      </c>
      <c r="C4105" s="107">
        <v>2007</v>
      </c>
      <c r="D4105" s="107"/>
      <c r="E4105" s="114" t="s">
        <v>239</v>
      </c>
      <c r="F4105" s="107">
        <v>9</v>
      </c>
      <c r="G4105" s="107">
        <v>7</v>
      </c>
      <c r="H4105" s="111">
        <v>15137</v>
      </c>
      <c r="I4105" s="111">
        <v>15137</v>
      </c>
      <c r="J4105" s="111">
        <v>12170.9</v>
      </c>
      <c r="K4105" s="122">
        <v>210</v>
      </c>
      <c r="L4105" s="110">
        <f t="shared" si="905"/>
        <v>5178064.96</v>
      </c>
      <c r="M4105" s="108"/>
      <c r="N4105" s="108"/>
      <c r="O4105" s="108"/>
      <c r="P4105" s="110">
        <f>'Форма 2'!C4105-M4105-N4105-O4105</f>
        <v>5178064.96</v>
      </c>
      <c r="Q4105" s="111">
        <f t="shared" si="903"/>
        <v>342.08</v>
      </c>
      <c r="R4105" s="111">
        <f t="shared" si="904"/>
        <v>342.08</v>
      </c>
      <c r="S4105" s="112" t="s">
        <v>2152</v>
      </c>
      <c r="T4105" s="107" t="s">
        <v>92</v>
      </c>
      <c r="U4105" s="217"/>
      <c r="V4105" s="85"/>
      <c r="W4105" s="85"/>
      <c r="X4105" s="85">
        <v>1</v>
      </c>
      <c r="Y4105" s="85"/>
      <c r="Z4105" s="85"/>
      <c r="AA4105" s="85"/>
      <c r="AB4105" s="86"/>
      <c r="AC4105" s="86"/>
      <c r="AD4105" s="85"/>
      <c r="AE4105" s="85"/>
      <c r="AF4105" s="85"/>
      <c r="AG4105" s="85"/>
      <c r="AH4105" s="85"/>
      <c r="AI4105" s="85"/>
      <c r="AJ4105" s="85"/>
    </row>
    <row r="4106" spans="1:36" ht="16.5" thickTop="1" thickBot="1">
      <c r="A4106" s="105">
        <f t="shared" si="906"/>
        <v>952</v>
      </c>
      <c r="B4106" s="112" t="s">
        <v>3949</v>
      </c>
      <c r="C4106" s="107">
        <v>1999</v>
      </c>
      <c r="D4106" s="107"/>
      <c r="E4106" s="114" t="s">
        <v>94</v>
      </c>
      <c r="F4106" s="107">
        <v>9</v>
      </c>
      <c r="G4106" s="107">
        <v>3</v>
      </c>
      <c r="H4106" s="111">
        <v>12403.5</v>
      </c>
      <c r="I4106" s="111">
        <v>11025.3</v>
      </c>
      <c r="J4106" s="111">
        <v>5218.5</v>
      </c>
      <c r="K4106" s="122">
        <v>195</v>
      </c>
      <c r="L4106" s="110">
        <f t="shared" si="905"/>
        <v>4242989.28</v>
      </c>
      <c r="M4106" s="108"/>
      <c r="N4106" s="108"/>
      <c r="O4106" s="108"/>
      <c r="P4106" s="110">
        <f>'Форма 2'!C4106-M4106-N4106-O4106</f>
        <v>4242989.28</v>
      </c>
      <c r="Q4106" s="111">
        <f t="shared" si="903"/>
        <v>384.84116350575499</v>
      </c>
      <c r="R4106" s="111">
        <f t="shared" si="904"/>
        <v>384.84116350575499</v>
      </c>
      <c r="S4106" s="112" t="s">
        <v>2152</v>
      </c>
      <c r="T4106" s="107" t="s">
        <v>92</v>
      </c>
      <c r="U4106" s="217"/>
      <c r="V4106" s="85"/>
      <c r="W4106" s="85"/>
      <c r="X4106" s="85">
        <v>1</v>
      </c>
      <c r="Y4106" s="85"/>
      <c r="Z4106" s="85"/>
      <c r="AA4106" s="85"/>
      <c r="AB4106" s="86"/>
      <c r="AC4106" s="86"/>
      <c r="AD4106" s="85"/>
      <c r="AE4106" s="85"/>
      <c r="AF4106" s="85"/>
      <c r="AG4106" s="85"/>
      <c r="AH4106" s="85"/>
      <c r="AI4106" s="85"/>
      <c r="AJ4106" s="85"/>
    </row>
    <row r="4107" spans="1:36" ht="16.5" thickTop="1" thickBot="1">
      <c r="A4107" s="105">
        <f t="shared" si="906"/>
        <v>953</v>
      </c>
      <c r="B4107" s="112" t="s">
        <v>3950</v>
      </c>
      <c r="C4107" s="107">
        <v>1999</v>
      </c>
      <c r="D4107" s="107"/>
      <c r="E4107" s="114" t="s">
        <v>94</v>
      </c>
      <c r="F4107" s="107">
        <v>7</v>
      </c>
      <c r="G4107" s="107">
        <v>7</v>
      </c>
      <c r="H4107" s="111">
        <v>15223.5</v>
      </c>
      <c r="I4107" s="111">
        <v>14270.61</v>
      </c>
      <c r="J4107" s="111">
        <v>11844.91</v>
      </c>
      <c r="K4107" s="122">
        <v>198</v>
      </c>
      <c r="L4107" s="110">
        <f t="shared" si="905"/>
        <v>5207654.88</v>
      </c>
      <c r="M4107" s="108"/>
      <c r="N4107" s="108"/>
      <c r="O4107" s="108"/>
      <c r="P4107" s="110">
        <f>'Форма 2'!C4107-M4107-N4107-O4107</f>
        <v>5207654.88</v>
      </c>
      <c r="Q4107" s="111">
        <f t="shared" si="903"/>
        <v>364.92167328516439</v>
      </c>
      <c r="R4107" s="111">
        <f t="shared" si="904"/>
        <v>364.92167328516439</v>
      </c>
      <c r="S4107" s="112" t="s">
        <v>2152</v>
      </c>
      <c r="T4107" s="107" t="s">
        <v>92</v>
      </c>
      <c r="U4107" s="217"/>
      <c r="V4107" s="85"/>
      <c r="W4107" s="85"/>
      <c r="X4107" s="85">
        <v>1</v>
      </c>
      <c r="Y4107" s="85"/>
      <c r="Z4107" s="85"/>
      <c r="AA4107" s="85"/>
      <c r="AB4107" s="86"/>
      <c r="AC4107" s="86"/>
      <c r="AD4107" s="85"/>
      <c r="AE4107" s="85"/>
      <c r="AF4107" s="85"/>
      <c r="AG4107" s="85"/>
      <c r="AH4107" s="85"/>
      <c r="AI4107" s="85"/>
      <c r="AJ4107" s="85"/>
    </row>
    <row r="4108" spans="1:36" ht="16.5" thickTop="1" thickBot="1">
      <c r="A4108" s="105">
        <f t="shared" si="906"/>
        <v>954</v>
      </c>
      <c r="B4108" s="112" t="s">
        <v>3951</v>
      </c>
      <c r="C4108" s="107">
        <v>1995</v>
      </c>
      <c r="D4108" s="107"/>
      <c r="E4108" s="114" t="s">
        <v>94</v>
      </c>
      <c r="F4108" s="107">
        <v>7</v>
      </c>
      <c r="G4108" s="107">
        <v>7</v>
      </c>
      <c r="H4108" s="111">
        <v>15223.5</v>
      </c>
      <c r="I4108" s="111">
        <v>14270.599999999999</v>
      </c>
      <c r="J4108" s="111">
        <v>11844.9</v>
      </c>
      <c r="K4108" s="122">
        <v>198</v>
      </c>
      <c r="L4108" s="110">
        <f t="shared" si="905"/>
        <v>5207654.88</v>
      </c>
      <c r="M4108" s="108"/>
      <c r="N4108" s="108"/>
      <c r="O4108" s="108"/>
      <c r="P4108" s="110">
        <f>'Форма 2'!C4108-M4108-N4108-O4108</f>
        <v>5207654.88</v>
      </c>
      <c r="Q4108" s="111">
        <f t="shared" si="903"/>
        <v>364.92192900088298</v>
      </c>
      <c r="R4108" s="111">
        <f t="shared" si="904"/>
        <v>364.92192900088298</v>
      </c>
      <c r="S4108" s="112" t="s">
        <v>2152</v>
      </c>
      <c r="T4108" s="107" t="s">
        <v>92</v>
      </c>
      <c r="U4108" s="217"/>
      <c r="V4108" s="85"/>
      <c r="W4108" s="85"/>
      <c r="X4108" s="85">
        <v>1</v>
      </c>
      <c r="Y4108" s="85"/>
      <c r="Z4108" s="85"/>
      <c r="AA4108" s="85"/>
      <c r="AB4108" s="86"/>
      <c r="AC4108" s="86"/>
      <c r="AD4108" s="85"/>
      <c r="AE4108" s="85"/>
      <c r="AF4108" s="85"/>
      <c r="AG4108" s="85"/>
      <c r="AH4108" s="85"/>
      <c r="AI4108" s="85"/>
      <c r="AJ4108" s="85"/>
    </row>
    <row r="4109" spans="1:36" ht="16.5" thickTop="1" thickBot="1">
      <c r="A4109" s="105">
        <f t="shared" si="906"/>
        <v>955</v>
      </c>
      <c r="B4109" s="112" t="s">
        <v>3952</v>
      </c>
      <c r="C4109" s="107">
        <v>1987</v>
      </c>
      <c r="D4109" s="107"/>
      <c r="E4109" s="114" t="s">
        <v>94</v>
      </c>
      <c r="F4109" s="107">
        <v>9</v>
      </c>
      <c r="G4109" s="107">
        <v>3</v>
      </c>
      <c r="H4109" s="111">
        <v>11175.5</v>
      </c>
      <c r="I4109" s="111">
        <v>9736.7000000000007</v>
      </c>
      <c r="J4109" s="111">
        <v>7072.6</v>
      </c>
      <c r="K4109" s="122">
        <v>132</v>
      </c>
      <c r="L4109" s="110">
        <f t="shared" si="905"/>
        <v>8335526.7599999998</v>
      </c>
      <c r="M4109" s="108"/>
      <c r="N4109" s="108"/>
      <c r="O4109" s="108"/>
      <c r="P4109" s="110">
        <f>'Форма 2'!C4109-M4109-N4109-O4109</f>
        <v>8335526.7599999998</v>
      </c>
      <c r="Q4109" s="111">
        <f t="shared" si="903"/>
        <v>856.09362104203672</v>
      </c>
      <c r="R4109" s="111">
        <f t="shared" si="904"/>
        <v>856.09362104203672</v>
      </c>
      <c r="S4109" s="112" t="s">
        <v>2152</v>
      </c>
      <c r="T4109" s="107" t="s">
        <v>92</v>
      </c>
      <c r="U4109" s="217"/>
      <c r="V4109" s="85"/>
      <c r="W4109" s="85"/>
      <c r="X4109" s="85"/>
      <c r="Y4109" s="85"/>
      <c r="Z4109" s="172"/>
      <c r="AA4109" s="172"/>
      <c r="AB4109" s="177">
        <v>3</v>
      </c>
      <c r="AC4109" s="154">
        <f>2778508.92*AB4109</f>
        <v>8335526.7599999998</v>
      </c>
      <c r="AD4109" s="85"/>
      <c r="AE4109" s="85"/>
      <c r="AF4109" s="85"/>
      <c r="AG4109" s="166"/>
      <c r="AH4109" s="85"/>
      <c r="AI4109" s="85"/>
      <c r="AJ4109" s="85"/>
    </row>
    <row r="4110" spans="1:36" ht="16.5" thickTop="1" thickBot="1">
      <c r="A4110" s="105">
        <f t="shared" si="906"/>
        <v>956</v>
      </c>
      <c r="B4110" s="112" t="s">
        <v>3953</v>
      </c>
      <c r="C4110" s="107">
        <v>1998</v>
      </c>
      <c r="D4110" s="107"/>
      <c r="E4110" s="114" t="s">
        <v>94</v>
      </c>
      <c r="F4110" s="107">
        <v>5</v>
      </c>
      <c r="G4110" s="107">
        <v>2</v>
      </c>
      <c r="H4110" s="111">
        <v>2792.6</v>
      </c>
      <c r="I4110" s="111">
        <v>2576.6</v>
      </c>
      <c r="J4110" s="111">
        <v>960.4</v>
      </c>
      <c r="K4110" s="122">
        <v>212</v>
      </c>
      <c r="L4110" s="110">
        <f t="shared" si="905"/>
        <v>907874.26</v>
      </c>
      <c r="M4110" s="108"/>
      <c r="N4110" s="108"/>
      <c r="O4110" s="108"/>
      <c r="P4110" s="110">
        <f>'Форма 2'!C4110-M4110-N4110-O4110</f>
        <v>907874.26</v>
      </c>
      <c r="Q4110" s="111">
        <f t="shared" si="903"/>
        <v>352.35359000232864</v>
      </c>
      <c r="R4110" s="111">
        <f t="shared" si="904"/>
        <v>352.35359000232864</v>
      </c>
      <c r="S4110" s="112" t="s">
        <v>2152</v>
      </c>
      <c r="T4110" s="107" t="s">
        <v>92</v>
      </c>
      <c r="U4110" s="217"/>
      <c r="V4110" s="85"/>
      <c r="W4110" s="85"/>
      <c r="X4110" s="85">
        <v>1</v>
      </c>
      <c r="Y4110" s="85"/>
      <c r="Z4110" s="85"/>
      <c r="AA4110" s="85"/>
      <c r="AB4110" s="86"/>
      <c r="AC4110" s="86"/>
      <c r="AD4110" s="85"/>
      <c r="AE4110" s="85"/>
      <c r="AF4110" s="85"/>
      <c r="AG4110" s="85"/>
      <c r="AH4110" s="85"/>
      <c r="AI4110" s="85"/>
      <c r="AJ4110" s="85"/>
    </row>
    <row r="4111" spans="1:36" ht="16.5" thickTop="1" thickBot="1">
      <c r="A4111" s="105">
        <f t="shared" si="906"/>
        <v>957</v>
      </c>
      <c r="B4111" s="112" t="s">
        <v>3954</v>
      </c>
      <c r="C4111" s="107">
        <v>1998</v>
      </c>
      <c r="D4111" s="107"/>
      <c r="E4111" s="114" t="s">
        <v>94</v>
      </c>
      <c r="F4111" s="107">
        <v>10</v>
      </c>
      <c r="G4111" s="107">
        <v>2</v>
      </c>
      <c r="H4111" s="111">
        <v>10412.200000000001</v>
      </c>
      <c r="I4111" s="111">
        <v>9289.1</v>
      </c>
      <c r="J4111" s="111">
        <v>9289.1</v>
      </c>
      <c r="K4111" s="122">
        <v>246</v>
      </c>
      <c r="L4111" s="110">
        <f t="shared" si="905"/>
        <v>3561805.3760000002</v>
      </c>
      <c r="M4111" s="108"/>
      <c r="N4111" s="108"/>
      <c r="O4111" s="108"/>
      <c r="P4111" s="110">
        <f>'Форма 2'!C4111-M4111-N4111-O4111</f>
        <v>3561805.3760000002</v>
      </c>
      <c r="Q4111" s="111">
        <f t="shared" si="903"/>
        <v>383.43923264901872</v>
      </c>
      <c r="R4111" s="111">
        <f t="shared" si="904"/>
        <v>383.43923264901872</v>
      </c>
      <c r="S4111" s="112" t="s">
        <v>2152</v>
      </c>
      <c r="T4111" s="107" t="s">
        <v>92</v>
      </c>
      <c r="U4111" s="217"/>
      <c r="V4111" s="85"/>
      <c r="W4111" s="85"/>
      <c r="X4111" s="85">
        <v>1</v>
      </c>
      <c r="Y4111" s="85"/>
      <c r="Z4111" s="85"/>
      <c r="AA4111" s="85"/>
      <c r="AB4111" s="86"/>
      <c r="AC4111" s="86"/>
      <c r="AD4111" s="85"/>
      <c r="AE4111" s="85"/>
      <c r="AF4111" s="85"/>
      <c r="AG4111" s="85"/>
      <c r="AH4111" s="85"/>
      <c r="AI4111" s="85"/>
      <c r="AJ4111" s="85"/>
    </row>
    <row r="4112" spans="1:36" ht="16.5" thickTop="1" thickBot="1">
      <c r="A4112" s="105">
        <f t="shared" si="906"/>
        <v>958</v>
      </c>
      <c r="B4112" s="112" t="s">
        <v>3955</v>
      </c>
      <c r="C4112" s="107">
        <v>1962</v>
      </c>
      <c r="D4112" s="107"/>
      <c r="E4112" s="114" t="s">
        <v>80</v>
      </c>
      <c r="F4112" s="107">
        <v>5</v>
      </c>
      <c r="G4112" s="107">
        <v>4</v>
      </c>
      <c r="H4112" s="111">
        <v>3473.1</v>
      </c>
      <c r="I4112" s="111">
        <v>2582.1999999999998</v>
      </c>
      <c r="J4112" s="111">
        <v>2582.1999999999998</v>
      </c>
      <c r="K4112" s="122">
        <v>127</v>
      </c>
      <c r="L4112" s="110">
        <f t="shared" si="905"/>
        <v>15641175.312000001</v>
      </c>
      <c r="M4112" s="108"/>
      <c r="N4112" s="108"/>
      <c r="O4112" s="108"/>
      <c r="P4112" s="110">
        <f>'Форма 2'!C4112-M4112-N4112-O4112</f>
        <v>15641175.312000001</v>
      </c>
      <c r="Q4112" s="111">
        <f t="shared" si="903"/>
        <v>6057.3059065912794</v>
      </c>
      <c r="R4112" s="111">
        <f t="shared" si="904"/>
        <v>6057.3059065912794</v>
      </c>
      <c r="S4112" s="112" t="s">
        <v>2152</v>
      </c>
      <c r="T4112" s="107" t="s">
        <v>92</v>
      </c>
      <c r="U4112" s="217"/>
      <c r="V4112" s="85"/>
      <c r="W4112" s="85"/>
      <c r="X4112" s="85"/>
      <c r="Y4112" s="85"/>
      <c r="Z4112" s="85"/>
      <c r="AA4112" s="85"/>
      <c r="AB4112" s="86"/>
      <c r="AC4112" s="86"/>
      <c r="AD4112" s="85">
        <v>1</v>
      </c>
      <c r="AE4112" s="85"/>
      <c r="AF4112" s="85"/>
      <c r="AG4112" s="85"/>
      <c r="AH4112" s="85"/>
      <c r="AI4112" s="85"/>
      <c r="AJ4112" s="85"/>
    </row>
    <row r="4113" spans="1:36" ht="16.5" thickTop="1" thickBot="1">
      <c r="A4113" s="105">
        <f t="shared" si="906"/>
        <v>959</v>
      </c>
      <c r="B4113" s="112" t="s">
        <v>3956</v>
      </c>
      <c r="C4113" s="107">
        <v>1965</v>
      </c>
      <c r="D4113" s="107"/>
      <c r="E4113" s="114" t="s">
        <v>80</v>
      </c>
      <c r="F4113" s="107">
        <v>5</v>
      </c>
      <c r="G4113" s="107">
        <v>4</v>
      </c>
      <c r="H4113" s="111">
        <v>3838.9</v>
      </c>
      <c r="I4113" s="111">
        <v>2588.5</v>
      </c>
      <c r="J4113" s="111">
        <v>2588.5</v>
      </c>
      <c r="K4113" s="122">
        <v>119</v>
      </c>
      <c r="L4113" s="110">
        <f t="shared" si="905"/>
        <v>17288562.928000003</v>
      </c>
      <c r="M4113" s="108"/>
      <c r="N4113" s="108"/>
      <c r="O4113" s="108"/>
      <c r="P4113" s="110">
        <f>'Форма 2'!C4113-M4113-N4113-O4113</f>
        <v>17288562.928000003</v>
      </c>
      <c r="Q4113" s="111">
        <f t="shared" si="903"/>
        <v>6678.988961947075</v>
      </c>
      <c r="R4113" s="111">
        <f t="shared" si="904"/>
        <v>6678.988961947075</v>
      </c>
      <c r="S4113" s="112" t="s">
        <v>2152</v>
      </c>
      <c r="T4113" s="107" t="s">
        <v>82</v>
      </c>
      <c r="U4113" s="217"/>
      <c r="V4113" s="85"/>
      <c r="W4113" s="85"/>
      <c r="X4113" s="85"/>
      <c r="Y4113" s="85"/>
      <c r="Z4113" s="85"/>
      <c r="AA4113" s="85"/>
      <c r="AB4113" s="86"/>
      <c r="AC4113" s="86"/>
      <c r="AD4113" s="85">
        <v>1</v>
      </c>
      <c r="AE4113" s="85"/>
      <c r="AF4113" s="85"/>
      <c r="AG4113" s="85"/>
      <c r="AH4113" s="85"/>
      <c r="AI4113" s="85"/>
      <c r="AJ4113" s="85"/>
    </row>
    <row r="4114" spans="1:36" ht="16.5" thickTop="1" thickBot="1">
      <c r="A4114" s="105">
        <f t="shared" si="906"/>
        <v>960</v>
      </c>
      <c r="B4114" s="112" t="s">
        <v>3957</v>
      </c>
      <c r="C4114" s="107">
        <v>1965</v>
      </c>
      <c r="D4114" s="107"/>
      <c r="E4114" s="114" t="s">
        <v>80</v>
      </c>
      <c r="F4114" s="107">
        <v>5</v>
      </c>
      <c r="G4114" s="107">
        <v>4</v>
      </c>
      <c r="H4114" s="111">
        <v>3625.5</v>
      </c>
      <c r="I4114" s="111">
        <v>3200.5</v>
      </c>
      <c r="J4114" s="111">
        <v>3200.5</v>
      </c>
      <c r="K4114" s="122">
        <v>165</v>
      </c>
      <c r="L4114" s="110">
        <f t="shared" si="905"/>
        <v>16327511.760000002</v>
      </c>
      <c r="M4114" s="108"/>
      <c r="N4114" s="108"/>
      <c r="O4114" s="108"/>
      <c r="P4114" s="110">
        <f>'Форма 2'!C4114-M4114-N4114-O4114</f>
        <v>16327511.760000002</v>
      </c>
      <c r="Q4114" s="111">
        <f t="shared" si="903"/>
        <v>5101.5503077644125</v>
      </c>
      <c r="R4114" s="111">
        <f t="shared" si="904"/>
        <v>5101.5503077644125</v>
      </c>
      <c r="S4114" s="112" t="s">
        <v>2152</v>
      </c>
      <c r="T4114" s="107" t="s">
        <v>82</v>
      </c>
      <c r="U4114" s="217"/>
      <c r="V4114" s="85"/>
      <c r="W4114" s="85"/>
      <c r="X4114" s="85"/>
      <c r="Y4114" s="85"/>
      <c r="Z4114" s="85"/>
      <c r="AA4114" s="85"/>
      <c r="AB4114" s="86"/>
      <c r="AC4114" s="86"/>
      <c r="AD4114" s="85">
        <v>1</v>
      </c>
      <c r="AE4114" s="85"/>
      <c r="AF4114" s="85"/>
      <c r="AG4114" s="85"/>
      <c r="AH4114" s="85"/>
      <c r="AI4114" s="85"/>
      <c r="AJ4114" s="85"/>
    </row>
    <row r="4115" spans="1:36" ht="16.5" thickTop="1" thickBot="1">
      <c r="A4115" s="105">
        <f t="shared" si="906"/>
        <v>961</v>
      </c>
      <c r="B4115" s="112" t="s">
        <v>3958</v>
      </c>
      <c r="C4115" s="107">
        <v>1965</v>
      </c>
      <c r="D4115" s="107"/>
      <c r="E4115" s="114" t="s">
        <v>80</v>
      </c>
      <c r="F4115" s="107">
        <v>5</v>
      </c>
      <c r="G4115" s="107">
        <v>4</v>
      </c>
      <c r="H4115" s="111">
        <v>3190.1</v>
      </c>
      <c r="I4115" s="111">
        <v>2881.1</v>
      </c>
      <c r="J4115" s="111">
        <v>2881.1</v>
      </c>
      <c r="K4115" s="122">
        <v>153</v>
      </c>
      <c r="L4115" s="110">
        <f t="shared" si="905"/>
        <v>14366679.152000001</v>
      </c>
      <c r="M4115" s="108"/>
      <c r="N4115" s="108"/>
      <c r="O4115" s="108"/>
      <c r="P4115" s="110">
        <f>'Форма 2'!C4115-M4115-N4115-O4115</f>
        <v>14366679.152000001</v>
      </c>
      <c r="Q4115" s="111">
        <f t="shared" si="903"/>
        <v>4986.5256853285209</v>
      </c>
      <c r="R4115" s="111">
        <f t="shared" si="904"/>
        <v>4986.5256853285209</v>
      </c>
      <c r="S4115" s="112" t="s">
        <v>2152</v>
      </c>
      <c r="T4115" s="107" t="s">
        <v>82</v>
      </c>
      <c r="U4115" s="217"/>
      <c r="V4115" s="85"/>
      <c r="W4115" s="85"/>
      <c r="X4115" s="85"/>
      <c r="Y4115" s="85"/>
      <c r="Z4115" s="85"/>
      <c r="AA4115" s="85"/>
      <c r="AB4115" s="86"/>
      <c r="AC4115" s="86"/>
      <c r="AD4115" s="85">
        <v>1</v>
      </c>
      <c r="AE4115" s="85"/>
      <c r="AF4115" s="85"/>
      <c r="AG4115" s="85"/>
      <c r="AH4115" s="85"/>
      <c r="AI4115" s="85"/>
      <c r="AJ4115" s="85"/>
    </row>
    <row r="4116" spans="1:36" ht="16.5" thickTop="1" thickBot="1">
      <c r="A4116" s="105">
        <f t="shared" si="906"/>
        <v>962</v>
      </c>
      <c r="B4116" s="112" t="s">
        <v>3959</v>
      </c>
      <c r="C4116" s="107">
        <v>1964</v>
      </c>
      <c r="D4116" s="107"/>
      <c r="E4116" s="114" t="s">
        <v>80</v>
      </c>
      <c r="F4116" s="107">
        <v>5</v>
      </c>
      <c r="G4116" s="107">
        <v>3</v>
      </c>
      <c r="H4116" s="111">
        <v>2523</v>
      </c>
      <c r="I4116" s="111">
        <v>2361.6999999999998</v>
      </c>
      <c r="J4116" s="111">
        <v>2361.6999999999998</v>
      </c>
      <c r="K4116" s="122">
        <v>102</v>
      </c>
      <c r="L4116" s="110">
        <f t="shared" si="905"/>
        <v>11362380.960000001</v>
      </c>
      <c r="M4116" s="108"/>
      <c r="N4116" s="108"/>
      <c r="O4116" s="108"/>
      <c r="P4116" s="110">
        <f>'Форма 2'!C4116-M4116-N4116-O4116</f>
        <v>11362380.960000001</v>
      </c>
      <c r="Q4116" s="111">
        <f t="shared" si="903"/>
        <v>4811.1025786509726</v>
      </c>
      <c r="R4116" s="111">
        <f t="shared" si="904"/>
        <v>4811.1025786509726</v>
      </c>
      <c r="S4116" s="112" t="s">
        <v>2152</v>
      </c>
      <c r="T4116" s="107" t="s">
        <v>82</v>
      </c>
      <c r="U4116" s="217"/>
      <c r="V4116" s="85"/>
      <c r="W4116" s="85"/>
      <c r="X4116" s="85"/>
      <c r="Y4116" s="85"/>
      <c r="Z4116" s="85"/>
      <c r="AA4116" s="85"/>
      <c r="AB4116" s="86"/>
      <c r="AC4116" s="86"/>
      <c r="AD4116" s="85">
        <v>1</v>
      </c>
      <c r="AE4116" s="85"/>
      <c r="AF4116" s="85"/>
      <c r="AG4116" s="85"/>
      <c r="AH4116" s="85"/>
      <c r="AI4116" s="85"/>
      <c r="AJ4116" s="85"/>
    </row>
    <row r="4117" spans="1:36" ht="16.5" thickTop="1" thickBot="1">
      <c r="A4117" s="105">
        <f t="shared" si="906"/>
        <v>963</v>
      </c>
      <c r="B4117" s="112" t="s">
        <v>3960</v>
      </c>
      <c r="C4117" s="107">
        <v>1964</v>
      </c>
      <c r="D4117" s="107"/>
      <c r="E4117" s="114" t="s">
        <v>80</v>
      </c>
      <c r="F4117" s="107">
        <v>5</v>
      </c>
      <c r="G4117" s="107">
        <v>4</v>
      </c>
      <c r="H4117" s="111">
        <v>3511.4</v>
      </c>
      <c r="I4117" s="111">
        <v>3214.3</v>
      </c>
      <c r="J4117" s="111">
        <v>3214.3</v>
      </c>
      <c r="K4117" s="122">
        <v>175</v>
      </c>
      <c r="L4117" s="110">
        <f t="shared" si="905"/>
        <v>15813660.128000002</v>
      </c>
      <c r="M4117" s="108"/>
      <c r="N4117" s="108"/>
      <c r="O4117" s="108"/>
      <c r="P4117" s="110">
        <f>'Форма 2'!C4117-M4117-N4117-O4117</f>
        <v>15813660.128000002</v>
      </c>
      <c r="Q4117" s="111">
        <f t="shared" si="903"/>
        <v>4919.7835074510785</v>
      </c>
      <c r="R4117" s="111">
        <f t="shared" si="904"/>
        <v>4919.7835074510785</v>
      </c>
      <c r="S4117" s="112" t="s">
        <v>2152</v>
      </c>
      <c r="T4117" s="107" t="s">
        <v>92</v>
      </c>
      <c r="U4117" s="217"/>
      <c r="V4117" s="85"/>
      <c r="W4117" s="85"/>
      <c r="X4117" s="85"/>
      <c r="Y4117" s="85"/>
      <c r="Z4117" s="85"/>
      <c r="AA4117" s="85"/>
      <c r="AB4117" s="86"/>
      <c r="AC4117" s="86"/>
      <c r="AD4117" s="85">
        <v>1</v>
      </c>
      <c r="AE4117" s="85"/>
      <c r="AF4117" s="85"/>
      <c r="AG4117" s="85"/>
      <c r="AH4117" s="85"/>
      <c r="AI4117" s="85"/>
      <c r="AJ4117" s="85"/>
    </row>
    <row r="4118" spans="1:36" ht="16.5" thickTop="1" thickBot="1">
      <c r="A4118" s="105">
        <f t="shared" si="906"/>
        <v>964</v>
      </c>
      <c r="B4118" s="112" t="s">
        <v>3961</v>
      </c>
      <c r="C4118" s="107">
        <v>1965</v>
      </c>
      <c r="D4118" s="107"/>
      <c r="E4118" s="114" t="s">
        <v>80</v>
      </c>
      <c r="F4118" s="107">
        <v>5</v>
      </c>
      <c r="G4118" s="107">
        <v>4</v>
      </c>
      <c r="H4118" s="111">
        <v>3591.8</v>
      </c>
      <c r="I4118" s="111">
        <v>3234</v>
      </c>
      <c r="J4118" s="111">
        <v>3234</v>
      </c>
      <c r="K4118" s="122">
        <v>178</v>
      </c>
      <c r="L4118" s="110">
        <f t="shared" si="905"/>
        <v>16175743.136000002</v>
      </c>
      <c r="M4118" s="108"/>
      <c r="N4118" s="108"/>
      <c r="O4118" s="108"/>
      <c r="P4118" s="110">
        <f>'Форма 2'!C4118-M4118-N4118-O4118</f>
        <v>16175743.136000002</v>
      </c>
      <c r="Q4118" s="111">
        <f t="shared" si="903"/>
        <v>5001.7758614718623</v>
      </c>
      <c r="R4118" s="111">
        <f t="shared" si="904"/>
        <v>5001.7758614718623</v>
      </c>
      <c r="S4118" s="112" t="s">
        <v>2152</v>
      </c>
      <c r="T4118" s="107" t="s">
        <v>92</v>
      </c>
      <c r="U4118" s="217"/>
      <c r="V4118" s="85"/>
      <c r="W4118" s="85"/>
      <c r="X4118" s="85"/>
      <c r="Y4118" s="85"/>
      <c r="Z4118" s="85"/>
      <c r="AA4118" s="85"/>
      <c r="AB4118" s="86"/>
      <c r="AC4118" s="86"/>
      <c r="AD4118" s="85">
        <v>1</v>
      </c>
      <c r="AE4118" s="85"/>
      <c r="AF4118" s="85"/>
      <c r="AG4118" s="85"/>
      <c r="AH4118" s="85"/>
      <c r="AI4118" s="85"/>
      <c r="AJ4118" s="85"/>
    </row>
    <row r="4119" spans="1:36" ht="16.5" thickTop="1" thickBot="1">
      <c r="A4119" s="105">
        <f t="shared" si="906"/>
        <v>965</v>
      </c>
      <c r="B4119" s="112" t="s">
        <v>3962</v>
      </c>
      <c r="C4119" s="107">
        <v>1963</v>
      </c>
      <c r="D4119" s="107"/>
      <c r="E4119" s="114" t="s">
        <v>80</v>
      </c>
      <c r="F4119" s="107">
        <v>5</v>
      </c>
      <c r="G4119" s="107">
        <v>2</v>
      </c>
      <c r="H4119" s="111">
        <v>1803.8</v>
      </c>
      <c r="I4119" s="111">
        <v>1635.8</v>
      </c>
      <c r="J4119" s="111">
        <v>1635.8</v>
      </c>
      <c r="K4119" s="122">
        <v>78</v>
      </c>
      <c r="L4119" s="110">
        <f t="shared" si="905"/>
        <v>8123449.3760000002</v>
      </c>
      <c r="M4119" s="108"/>
      <c r="N4119" s="108"/>
      <c r="O4119" s="108"/>
      <c r="P4119" s="110">
        <f>'Форма 2'!C4119-M4119-N4119-O4119</f>
        <v>8123449.3760000002</v>
      </c>
      <c r="Q4119" s="111">
        <f t="shared" si="903"/>
        <v>4966.0406993519991</v>
      </c>
      <c r="R4119" s="111">
        <f t="shared" si="904"/>
        <v>4966.0406993519991</v>
      </c>
      <c r="S4119" s="112" t="s">
        <v>2152</v>
      </c>
      <c r="T4119" s="107" t="s">
        <v>82</v>
      </c>
      <c r="U4119" s="217"/>
      <c r="V4119" s="85"/>
      <c r="W4119" s="85"/>
      <c r="X4119" s="85"/>
      <c r="Y4119" s="85"/>
      <c r="Z4119" s="85"/>
      <c r="AA4119" s="85"/>
      <c r="AB4119" s="86"/>
      <c r="AC4119" s="86"/>
      <c r="AD4119" s="85">
        <v>1</v>
      </c>
      <c r="AE4119" s="85"/>
      <c r="AF4119" s="85"/>
      <c r="AG4119" s="85"/>
      <c r="AH4119" s="85"/>
      <c r="AI4119" s="85"/>
      <c r="AJ4119" s="85"/>
    </row>
    <row r="4120" spans="1:36" ht="16.5" thickTop="1" thickBot="1">
      <c r="A4120" s="105">
        <f t="shared" si="906"/>
        <v>966</v>
      </c>
      <c r="B4120" s="112" t="s">
        <v>3963</v>
      </c>
      <c r="C4120" s="107">
        <v>1962</v>
      </c>
      <c r="D4120" s="107"/>
      <c r="E4120" s="114" t="s">
        <v>80</v>
      </c>
      <c r="F4120" s="107">
        <v>5</v>
      </c>
      <c r="G4120" s="107">
        <v>4</v>
      </c>
      <c r="H4120" s="111">
        <v>4240.7</v>
      </c>
      <c r="I4120" s="111">
        <v>2636.6</v>
      </c>
      <c r="J4120" s="111">
        <v>2636.6</v>
      </c>
      <c r="K4120" s="122">
        <v>128</v>
      </c>
      <c r="L4120" s="110">
        <f t="shared" si="905"/>
        <v>19098077.264000002</v>
      </c>
      <c r="M4120" s="108"/>
      <c r="N4120" s="108"/>
      <c r="O4120" s="108"/>
      <c r="P4120" s="110">
        <f>'Форма 2'!C4120-M4120-N4120-O4120</f>
        <v>19098077.264000002</v>
      </c>
      <c r="Q4120" s="111">
        <f t="shared" si="903"/>
        <v>7243.4488598953212</v>
      </c>
      <c r="R4120" s="111">
        <f t="shared" si="904"/>
        <v>7243.4488598953212</v>
      </c>
      <c r="S4120" s="112" t="s">
        <v>2152</v>
      </c>
      <c r="T4120" s="107" t="s">
        <v>82</v>
      </c>
      <c r="U4120" s="217"/>
      <c r="V4120" s="85"/>
      <c r="W4120" s="85"/>
      <c r="X4120" s="85"/>
      <c r="Y4120" s="85"/>
      <c r="Z4120" s="85"/>
      <c r="AA4120" s="85"/>
      <c r="AB4120" s="86"/>
      <c r="AC4120" s="86"/>
      <c r="AD4120" s="85">
        <v>1</v>
      </c>
      <c r="AE4120" s="85"/>
      <c r="AF4120" s="85"/>
      <c r="AG4120" s="85"/>
      <c r="AH4120" s="85"/>
      <c r="AI4120" s="85"/>
      <c r="AJ4120" s="85"/>
    </row>
    <row r="4121" spans="1:36" ht="16.5" thickTop="1" thickBot="1">
      <c r="A4121" s="105">
        <f t="shared" si="906"/>
        <v>967</v>
      </c>
      <c r="B4121" s="112" t="s">
        <v>3964</v>
      </c>
      <c r="C4121" s="107">
        <v>1962</v>
      </c>
      <c r="D4121" s="107"/>
      <c r="E4121" s="114" t="s">
        <v>80</v>
      </c>
      <c r="F4121" s="107">
        <v>5</v>
      </c>
      <c r="G4121" s="107">
        <v>2</v>
      </c>
      <c r="H4121" s="111">
        <v>1812.8</v>
      </c>
      <c r="I4121" s="111">
        <v>1314.9</v>
      </c>
      <c r="J4121" s="111">
        <v>1314.9</v>
      </c>
      <c r="K4121" s="122">
        <v>60</v>
      </c>
      <c r="L4121" s="110">
        <f t="shared" si="905"/>
        <v>8163981.0560000008</v>
      </c>
      <c r="M4121" s="108"/>
      <c r="N4121" s="108"/>
      <c r="O4121" s="108"/>
      <c r="P4121" s="110">
        <f>'Форма 2'!C4121-M4121-N4121-O4121</f>
        <v>8163981.0560000008</v>
      </c>
      <c r="Q4121" s="111">
        <f t="shared" si="903"/>
        <v>6208.8227667503234</v>
      </c>
      <c r="R4121" s="111">
        <f t="shared" si="904"/>
        <v>6208.8227667503234</v>
      </c>
      <c r="S4121" s="112" t="s">
        <v>2152</v>
      </c>
      <c r="T4121" s="107" t="s">
        <v>82</v>
      </c>
      <c r="U4121" s="217"/>
      <c r="V4121" s="85"/>
      <c r="W4121" s="85"/>
      <c r="X4121" s="85"/>
      <c r="Y4121" s="85"/>
      <c r="Z4121" s="85"/>
      <c r="AA4121" s="85"/>
      <c r="AB4121" s="86"/>
      <c r="AC4121" s="86"/>
      <c r="AD4121" s="85">
        <v>1</v>
      </c>
      <c r="AE4121" s="85"/>
      <c r="AF4121" s="85"/>
      <c r="AG4121" s="85"/>
      <c r="AH4121" s="85"/>
      <c r="AI4121" s="85"/>
      <c r="AJ4121" s="85"/>
    </row>
    <row r="4122" spans="1:36" ht="16.5" thickTop="1" thickBot="1">
      <c r="A4122" s="105">
        <f t="shared" si="906"/>
        <v>968</v>
      </c>
      <c r="B4122" s="112" t="s">
        <v>3965</v>
      </c>
      <c r="C4122" s="107">
        <v>1963</v>
      </c>
      <c r="D4122" s="107"/>
      <c r="E4122" s="114" t="s">
        <v>80</v>
      </c>
      <c r="F4122" s="107">
        <v>5</v>
      </c>
      <c r="G4122" s="107">
        <v>4</v>
      </c>
      <c r="H4122" s="111">
        <v>3788.8</v>
      </c>
      <c r="I4122" s="111">
        <v>3110.3</v>
      </c>
      <c r="J4122" s="111">
        <v>3110.3</v>
      </c>
      <c r="K4122" s="122">
        <v>156</v>
      </c>
      <c r="L4122" s="110">
        <f t="shared" si="905"/>
        <v>17062936.576000001</v>
      </c>
      <c r="M4122" s="108"/>
      <c r="N4122" s="108"/>
      <c r="O4122" s="108"/>
      <c r="P4122" s="110">
        <f>'Форма 2'!C4122-M4122-N4122-O4122</f>
        <v>17062936.576000001</v>
      </c>
      <c r="Q4122" s="111">
        <f t="shared" ref="Q4122:Q4186" si="908">L4122/I4122</f>
        <v>5485.9455923865862</v>
      </c>
      <c r="R4122" s="111">
        <f t="shared" ref="R4122:R4186" si="909">Q4122</f>
        <v>5485.9455923865862</v>
      </c>
      <c r="S4122" s="112" t="s">
        <v>2152</v>
      </c>
      <c r="T4122" s="105" t="s">
        <v>82</v>
      </c>
      <c r="U4122" s="217"/>
      <c r="V4122" s="85"/>
      <c r="W4122" s="85"/>
      <c r="X4122" s="85"/>
      <c r="Y4122" s="85"/>
      <c r="Z4122" s="85"/>
      <c r="AA4122" s="85"/>
      <c r="AB4122" s="86"/>
      <c r="AC4122" s="86"/>
      <c r="AD4122" s="85">
        <v>1</v>
      </c>
      <c r="AE4122" s="85"/>
      <c r="AF4122" s="85"/>
      <c r="AG4122" s="85"/>
      <c r="AH4122" s="85"/>
      <c r="AI4122" s="85"/>
      <c r="AJ4122" s="85"/>
    </row>
    <row r="4123" spans="1:36" ht="16.5" thickTop="1" thickBot="1">
      <c r="A4123" s="105">
        <f t="shared" si="906"/>
        <v>969</v>
      </c>
      <c r="B4123" s="112" t="s">
        <v>3966</v>
      </c>
      <c r="C4123" s="107">
        <v>1988</v>
      </c>
      <c r="D4123" s="107"/>
      <c r="E4123" s="114" t="s">
        <v>80</v>
      </c>
      <c r="F4123" s="107">
        <v>9</v>
      </c>
      <c r="G4123" s="107">
        <v>4</v>
      </c>
      <c r="H4123" s="111">
        <v>10281.700000000001</v>
      </c>
      <c r="I4123" s="111">
        <v>7069.3</v>
      </c>
      <c r="J4123" s="111">
        <v>7063.3</v>
      </c>
      <c r="K4123" s="122">
        <v>367</v>
      </c>
      <c r="L4123" s="110">
        <f t="shared" si="905"/>
        <v>11114035.68</v>
      </c>
      <c r="M4123" s="108"/>
      <c r="N4123" s="108"/>
      <c r="O4123" s="108"/>
      <c r="P4123" s="110">
        <f>'Форма 2'!C4123-M4123-N4123-O4123</f>
        <v>11114035.68</v>
      </c>
      <c r="Q4123" s="111">
        <f t="shared" si="908"/>
        <v>1572.1550478831</v>
      </c>
      <c r="R4123" s="111">
        <f t="shared" si="909"/>
        <v>1572.1550478831</v>
      </c>
      <c r="S4123" s="112" t="s">
        <v>2152</v>
      </c>
      <c r="T4123" s="107" t="s">
        <v>92</v>
      </c>
      <c r="U4123" s="217"/>
      <c r="V4123" s="85"/>
      <c r="W4123" s="85"/>
      <c r="X4123" s="85"/>
      <c r="Y4123" s="85"/>
      <c r="Z4123" s="172"/>
      <c r="AA4123" s="172"/>
      <c r="AB4123" s="177">
        <v>4</v>
      </c>
      <c r="AC4123" s="154">
        <f>2778508.92*AB4123</f>
        <v>11114035.68</v>
      </c>
      <c r="AD4123" s="85"/>
      <c r="AE4123" s="85"/>
      <c r="AF4123" s="85"/>
      <c r="AG4123" s="166"/>
      <c r="AH4123" s="85"/>
      <c r="AI4123" s="85"/>
      <c r="AJ4123" s="85"/>
    </row>
    <row r="4124" spans="1:36" ht="16.5" thickTop="1" thickBot="1">
      <c r="A4124" s="105">
        <f t="shared" si="906"/>
        <v>970</v>
      </c>
      <c r="B4124" s="112" t="s">
        <v>3967</v>
      </c>
      <c r="C4124" s="107">
        <v>1962</v>
      </c>
      <c r="D4124" s="107"/>
      <c r="E4124" s="114" t="s">
        <v>80</v>
      </c>
      <c r="F4124" s="107">
        <v>5</v>
      </c>
      <c r="G4124" s="107">
        <v>2</v>
      </c>
      <c r="H4124" s="111">
        <v>1627</v>
      </c>
      <c r="I4124" s="111">
        <v>1450.6</v>
      </c>
      <c r="J4124" s="111">
        <v>1450.6</v>
      </c>
      <c r="K4124" s="122">
        <v>71</v>
      </c>
      <c r="L4124" s="110">
        <f t="shared" si="905"/>
        <v>10095095.710000001</v>
      </c>
      <c r="M4124" s="108"/>
      <c r="N4124" s="108"/>
      <c r="O4124" s="108"/>
      <c r="P4124" s="110">
        <f>'Форма 2'!C4124-M4124-N4124-O4124</f>
        <v>10095095.710000001</v>
      </c>
      <c r="Q4124" s="111">
        <f t="shared" si="908"/>
        <v>6959.2552805735568</v>
      </c>
      <c r="R4124" s="111">
        <f t="shared" si="909"/>
        <v>6959.2552805735568</v>
      </c>
      <c r="S4124" s="112" t="s">
        <v>2152</v>
      </c>
      <c r="T4124" s="107" t="s">
        <v>82</v>
      </c>
      <c r="U4124" s="217">
        <v>1</v>
      </c>
      <c r="V4124" s="85"/>
      <c r="W4124" s="85"/>
      <c r="X4124" s="85">
        <v>1</v>
      </c>
      <c r="Y4124" s="85">
        <v>1</v>
      </c>
      <c r="Z4124" s="85"/>
      <c r="AA4124" s="85"/>
      <c r="AB4124" s="86"/>
      <c r="AC4124" s="86"/>
      <c r="AD4124" s="85">
        <v>1</v>
      </c>
      <c r="AE4124" s="85"/>
      <c r="AF4124" s="85"/>
      <c r="AG4124" s="85"/>
      <c r="AH4124" s="85"/>
      <c r="AI4124" s="85"/>
      <c r="AJ4124" s="85"/>
    </row>
    <row r="4125" spans="1:36" ht="16.5" thickTop="1" thickBot="1">
      <c r="A4125" s="105">
        <f t="shared" si="906"/>
        <v>971</v>
      </c>
      <c r="B4125" s="112" t="s">
        <v>3968</v>
      </c>
      <c r="C4125" s="107">
        <v>1961</v>
      </c>
      <c r="D4125" s="107"/>
      <c r="E4125" s="114" t="s">
        <v>80</v>
      </c>
      <c r="F4125" s="107">
        <v>5</v>
      </c>
      <c r="G4125" s="107">
        <v>4</v>
      </c>
      <c r="H4125" s="111">
        <v>3227.9</v>
      </c>
      <c r="I4125" s="111">
        <v>2457.6999999999998</v>
      </c>
      <c r="J4125" s="111">
        <v>2457.6999999999998</v>
      </c>
      <c r="K4125" s="122">
        <v>133</v>
      </c>
      <c r="L4125" s="110">
        <f t="shared" si="905"/>
        <v>14536912.208000002</v>
      </c>
      <c r="M4125" s="108"/>
      <c r="N4125" s="108"/>
      <c r="O4125" s="108"/>
      <c r="P4125" s="110">
        <f>'Форма 2'!C4125-M4125-N4125-O4125</f>
        <v>14536912.208000002</v>
      </c>
      <c r="Q4125" s="111">
        <f t="shared" si="908"/>
        <v>5914.8440444317876</v>
      </c>
      <c r="R4125" s="111">
        <f t="shared" si="909"/>
        <v>5914.8440444317876</v>
      </c>
      <c r="S4125" s="112" t="s">
        <v>2152</v>
      </c>
      <c r="T4125" s="107" t="s">
        <v>82</v>
      </c>
      <c r="U4125" s="217"/>
      <c r="V4125" s="85"/>
      <c r="W4125" s="85"/>
      <c r="X4125" s="85"/>
      <c r="Y4125" s="85"/>
      <c r="Z4125" s="85"/>
      <c r="AA4125" s="85"/>
      <c r="AB4125" s="86"/>
      <c r="AC4125" s="86"/>
      <c r="AD4125" s="85">
        <v>1</v>
      </c>
      <c r="AE4125" s="85"/>
      <c r="AF4125" s="85"/>
      <c r="AG4125" s="85"/>
      <c r="AH4125" s="85"/>
      <c r="AI4125" s="85"/>
      <c r="AJ4125" s="85"/>
    </row>
    <row r="4126" spans="1:36" ht="16.5" thickTop="1" thickBot="1">
      <c r="A4126" s="105">
        <f t="shared" si="906"/>
        <v>972</v>
      </c>
      <c r="B4126" s="112" t="s">
        <v>3969</v>
      </c>
      <c r="C4126" s="107">
        <v>1962</v>
      </c>
      <c r="D4126" s="107"/>
      <c r="E4126" s="114" t="s">
        <v>80</v>
      </c>
      <c r="F4126" s="107">
        <v>5</v>
      </c>
      <c r="G4126" s="107">
        <v>2</v>
      </c>
      <c r="H4126" s="111">
        <v>1627</v>
      </c>
      <c r="I4126" s="111">
        <v>1450.6</v>
      </c>
      <c r="J4126" s="111">
        <v>1450.6</v>
      </c>
      <c r="K4126" s="122">
        <v>71</v>
      </c>
      <c r="L4126" s="110">
        <f t="shared" si="905"/>
        <v>7327227.040000001</v>
      </c>
      <c r="M4126" s="108"/>
      <c r="N4126" s="108"/>
      <c r="O4126" s="108"/>
      <c r="P4126" s="110">
        <f>'Форма 2'!C4126-M4126-N4126-O4126</f>
        <v>7327227.040000001</v>
      </c>
      <c r="Q4126" s="111">
        <f t="shared" si="908"/>
        <v>5051.1698883220743</v>
      </c>
      <c r="R4126" s="111">
        <f t="shared" si="909"/>
        <v>5051.1698883220743</v>
      </c>
      <c r="S4126" s="112" t="s">
        <v>2152</v>
      </c>
      <c r="T4126" s="107" t="s">
        <v>82</v>
      </c>
      <c r="U4126" s="217"/>
      <c r="V4126" s="85"/>
      <c r="W4126" s="85"/>
      <c r="X4126" s="85"/>
      <c r="Y4126" s="85"/>
      <c r="Z4126" s="85"/>
      <c r="AA4126" s="85"/>
      <c r="AB4126" s="86"/>
      <c r="AC4126" s="86"/>
      <c r="AD4126" s="85">
        <v>1</v>
      </c>
      <c r="AE4126" s="85"/>
      <c r="AF4126" s="85"/>
      <c r="AG4126" s="85"/>
      <c r="AH4126" s="85"/>
      <c r="AI4126" s="85"/>
      <c r="AJ4126" s="85"/>
    </row>
    <row r="4127" spans="1:36" ht="16.5" thickTop="1" thickBot="1">
      <c r="A4127" s="105">
        <f t="shared" si="906"/>
        <v>973</v>
      </c>
      <c r="B4127" s="112" t="s">
        <v>3970</v>
      </c>
      <c r="C4127" s="107">
        <v>1962</v>
      </c>
      <c r="D4127" s="107"/>
      <c r="E4127" s="114" t="s">
        <v>80</v>
      </c>
      <c r="F4127" s="107">
        <v>3</v>
      </c>
      <c r="G4127" s="107">
        <v>2</v>
      </c>
      <c r="H4127" s="111">
        <v>1068.7</v>
      </c>
      <c r="I4127" s="111">
        <v>871.3</v>
      </c>
      <c r="J4127" s="111">
        <v>871.3</v>
      </c>
      <c r="K4127" s="122">
        <v>63</v>
      </c>
      <c r="L4127" s="110">
        <f t="shared" si="905"/>
        <v>10213982.693</v>
      </c>
      <c r="M4127" s="108"/>
      <c r="N4127" s="108"/>
      <c r="O4127" s="108"/>
      <c r="P4127" s="110">
        <f>'Форма 2'!C4127-M4127-N4127-O4127</f>
        <v>10213982.693</v>
      </c>
      <c r="Q4127" s="111">
        <f t="shared" si="908"/>
        <v>11722.693323769081</v>
      </c>
      <c r="R4127" s="111">
        <f t="shared" si="909"/>
        <v>11722.693323769081</v>
      </c>
      <c r="S4127" s="112" t="s">
        <v>2152</v>
      </c>
      <c r="T4127" s="107" t="s">
        <v>92</v>
      </c>
      <c r="U4127" s="217"/>
      <c r="V4127" s="85"/>
      <c r="W4127" s="85"/>
      <c r="X4127" s="85"/>
      <c r="Y4127" s="85"/>
      <c r="Z4127" s="85"/>
      <c r="AA4127" s="85"/>
      <c r="AB4127" s="86"/>
      <c r="AC4127" s="86"/>
      <c r="AD4127" s="85">
        <v>1</v>
      </c>
      <c r="AE4127" s="85"/>
      <c r="AF4127" s="85"/>
      <c r="AG4127" s="85"/>
      <c r="AH4127" s="85"/>
      <c r="AI4127" s="85"/>
      <c r="AJ4127" s="85"/>
    </row>
    <row r="4128" spans="1:36" ht="16.5" thickTop="1" thickBot="1">
      <c r="A4128" s="105">
        <f t="shared" si="906"/>
        <v>974</v>
      </c>
      <c r="B4128" s="112" t="s">
        <v>3971</v>
      </c>
      <c r="C4128" s="107">
        <v>1975</v>
      </c>
      <c r="D4128" s="107"/>
      <c r="E4128" s="114" t="s">
        <v>239</v>
      </c>
      <c r="F4128" s="107">
        <v>9</v>
      </c>
      <c r="G4128" s="107">
        <v>2</v>
      </c>
      <c r="H4128" s="111">
        <v>3869</v>
      </c>
      <c r="I4128" s="111">
        <v>3869</v>
      </c>
      <c r="J4128" s="111">
        <v>3869</v>
      </c>
      <c r="K4128" s="122">
        <v>210</v>
      </c>
      <c r="L4128" s="110">
        <f t="shared" si="905"/>
        <v>23676190.739999998</v>
      </c>
      <c r="M4128" s="108"/>
      <c r="N4128" s="108"/>
      <c r="O4128" s="108"/>
      <c r="P4128" s="110">
        <f>'Форма 2'!C4128-M4128-N4128-O4128</f>
        <v>23676190.739999998</v>
      </c>
      <c r="Q4128" s="111">
        <f t="shared" si="908"/>
        <v>6119.4599999999991</v>
      </c>
      <c r="R4128" s="111">
        <f t="shared" si="909"/>
        <v>6119.4599999999991</v>
      </c>
      <c r="S4128" s="112" t="s">
        <v>2152</v>
      </c>
      <c r="T4128" s="107" t="s">
        <v>82</v>
      </c>
      <c r="U4128" s="217"/>
      <c r="V4128" s="85"/>
      <c r="W4128" s="85"/>
      <c r="X4128" s="85"/>
      <c r="Y4128" s="85"/>
      <c r="Z4128" s="85"/>
      <c r="AA4128" s="85"/>
      <c r="AB4128" s="86"/>
      <c r="AC4128" s="86"/>
      <c r="AD4128" s="85">
        <v>1</v>
      </c>
      <c r="AE4128" s="85">
        <v>1</v>
      </c>
      <c r="AF4128" s="85">
        <v>1</v>
      </c>
      <c r="AG4128" s="85"/>
      <c r="AH4128" s="85"/>
      <c r="AI4128" s="85"/>
      <c r="AJ4128" s="85"/>
    </row>
    <row r="4129" spans="1:36" ht="16.5" thickTop="1" thickBot="1">
      <c r="A4129" s="105">
        <f t="shared" si="906"/>
        <v>975</v>
      </c>
      <c r="B4129" s="112" t="s">
        <v>3972</v>
      </c>
      <c r="C4129" s="107">
        <v>1973</v>
      </c>
      <c r="D4129" s="107"/>
      <c r="E4129" s="114" t="s">
        <v>94</v>
      </c>
      <c r="F4129" s="107">
        <v>5</v>
      </c>
      <c r="G4129" s="107">
        <v>6</v>
      </c>
      <c r="H4129" s="111">
        <v>4449.7</v>
      </c>
      <c r="I4129" s="111">
        <v>4449.7</v>
      </c>
      <c r="J4129" s="111">
        <v>4409.3</v>
      </c>
      <c r="K4129" s="122">
        <v>244</v>
      </c>
      <c r="L4129" s="110">
        <f t="shared" si="905"/>
        <v>20039312.944000002</v>
      </c>
      <c r="M4129" s="108"/>
      <c r="N4129" s="108"/>
      <c r="O4129" s="108"/>
      <c r="P4129" s="110">
        <f>'Форма 2'!C4129-M4129-N4129-O4129</f>
        <v>20039312.944000002</v>
      </c>
      <c r="Q4129" s="111">
        <f t="shared" si="908"/>
        <v>4503.5200000000004</v>
      </c>
      <c r="R4129" s="111">
        <f t="shared" si="909"/>
        <v>4503.5200000000004</v>
      </c>
      <c r="S4129" s="112" t="s">
        <v>2152</v>
      </c>
      <c r="T4129" s="107" t="s">
        <v>82</v>
      </c>
      <c r="U4129" s="217"/>
      <c r="V4129" s="85"/>
      <c r="W4129" s="85"/>
      <c r="X4129" s="85"/>
      <c r="Y4129" s="85"/>
      <c r="Z4129" s="85"/>
      <c r="AA4129" s="85"/>
      <c r="AB4129" s="86"/>
      <c r="AC4129" s="86"/>
      <c r="AD4129" s="85">
        <v>1</v>
      </c>
      <c r="AE4129" s="85"/>
      <c r="AF4129" s="85"/>
      <c r="AG4129" s="85"/>
      <c r="AH4129" s="85"/>
      <c r="AI4129" s="85"/>
      <c r="AJ4129" s="85"/>
    </row>
    <row r="4130" spans="1:36" ht="16.5" thickTop="1" thickBot="1">
      <c r="A4130" s="105">
        <f t="shared" si="906"/>
        <v>976</v>
      </c>
      <c r="B4130" s="112" t="s">
        <v>3973</v>
      </c>
      <c r="C4130" s="107">
        <v>1972</v>
      </c>
      <c r="D4130" s="107"/>
      <c r="E4130" s="114" t="s">
        <v>91</v>
      </c>
      <c r="F4130" s="107">
        <v>5</v>
      </c>
      <c r="G4130" s="107">
        <v>6</v>
      </c>
      <c r="H4130" s="111">
        <v>4393</v>
      </c>
      <c r="I4130" s="111">
        <v>4392.3</v>
      </c>
      <c r="J4130" s="111">
        <v>4285.2</v>
      </c>
      <c r="K4130" s="122">
        <v>216</v>
      </c>
      <c r="L4130" s="110">
        <f t="shared" si="905"/>
        <v>2299296.1999999997</v>
      </c>
      <c r="M4130" s="108"/>
      <c r="N4130" s="108"/>
      <c r="O4130" s="108"/>
      <c r="P4130" s="110">
        <f>'Форма 2'!C4130-M4130-N4130-O4130</f>
        <v>2299296.1999999997</v>
      </c>
      <c r="Q4130" s="111">
        <f t="shared" si="908"/>
        <v>523.48341415659218</v>
      </c>
      <c r="R4130" s="111">
        <f t="shared" si="909"/>
        <v>523.48341415659218</v>
      </c>
      <c r="S4130" s="112" t="s">
        <v>2152</v>
      </c>
      <c r="T4130" s="107" t="s">
        <v>92</v>
      </c>
      <c r="U4130" s="217"/>
      <c r="V4130" s="85"/>
      <c r="W4130" s="85">
        <v>1</v>
      </c>
      <c r="X4130" s="85"/>
      <c r="Y4130" s="85"/>
      <c r="Z4130" s="85"/>
      <c r="AA4130" s="85"/>
      <c r="AB4130" s="86"/>
      <c r="AC4130" s="86"/>
      <c r="AD4130" s="85"/>
      <c r="AE4130" s="85"/>
      <c r="AF4130" s="85"/>
      <c r="AG4130" s="85"/>
      <c r="AH4130" s="85"/>
      <c r="AI4130" s="85"/>
      <c r="AJ4130" s="85"/>
    </row>
    <row r="4131" spans="1:36" ht="16.5" thickTop="1" thickBot="1">
      <c r="A4131" s="105">
        <f t="shared" si="906"/>
        <v>977</v>
      </c>
      <c r="B4131" s="112" t="s">
        <v>3974</v>
      </c>
      <c r="C4131" s="107">
        <v>1992</v>
      </c>
      <c r="D4131" s="107"/>
      <c r="E4131" s="114" t="s">
        <v>94</v>
      </c>
      <c r="F4131" s="107">
        <v>9</v>
      </c>
      <c r="G4131" s="107">
        <v>4</v>
      </c>
      <c r="H4131" s="111">
        <v>7781.6</v>
      </c>
      <c r="I4131" s="111">
        <v>7781.6</v>
      </c>
      <c r="J4131" s="111">
        <v>7781.6</v>
      </c>
      <c r="K4131" s="122">
        <v>152</v>
      </c>
      <c r="L4131" s="110">
        <f t="shared" si="905"/>
        <v>49133044.047999993</v>
      </c>
      <c r="M4131" s="108"/>
      <c r="N4131" s="108"/>
      <c r="O4131" s="108"/>
      <c r="P4131" s="110">
        <f>'Форма 2'!C4131-M4131-N4131-O4131</f>
        <v>49133044.047999993</v>
      </c>
      <c r="Q4131" s="111">
        <f t="shared" si="908"/>
        <v>6314.0027819471561</v>
      </c>
      <c r="R4131" s="111">
        <f t="shared" si="909"/>
        <v>6314.0027819471561</v>
      </c>
      <c r="S4131" s="112" t="s">
        <v>2152</v>
      </c>
      <c r="T4131" s="107" t="s">
        <v>82</v>
      </c>
      <c r="U4131" s="217">
        <v>1</v>
      </c>
      <c r="V4131" s="85"/>
      <c r="W4131" s="85"/>
      <c r="X4131" s="85">
        <v>1</v>
      </c>
      <c r="Y4131" s="85">
        <v>1</v>
      </c>
      <c r="Z4131" s="85">
        <v>1</v>
      </c>
      <c r="AA4131" s="85">
        <v>1</v>
      </c>
      <c r="AB4131" s="168">
        <v>2</v>
      </c>
      <c r="AC4131" s="86">
        <f>2778508.92*AB4131</f>
        <v>5557017.8399999999</v>
      </c>
      <c r="AD4131" s="85">
        <v>1</v>
      </c>
      <c r="AE4131" s="85"/>
      <c r="AF4131" s="85"/>
      <c r="AG4131" s="85"/>
      <c r="AH4131" s="85"/>
      <c r="AI4131" s="85"/>
      <c r="AJ4131" s="85"/>
    </row>
    <row r="4132" spans="1:36" ht="16.5" thickTop="1" thickBot="1">
      <c r="A4132" s="105">
        <f t="shared" si="906"/>
        <v>978</v>
      </c>
      <c r="B4132" s="112" t="s">
        <v>3975</v>
      </c>
      <c r="C4132" s="107">
        <v>1972</v>
      </c>
      <c r="D4132" s="107"/>
      <c r="E4132" s="114" t="s">
        <v>94</v>
      </c>
      <c r="F4132" s="107">
        <v>9</v>
      </c>
      <c r="G4132" s="107">
        <v>3</v>
      </c>
      <c r="H4132" s="111">
        <v>8841.2999999999993</v>
      </c>
      <c r="I4132" s="111">
        <v>8643.6</v>
      </c>
      <c r="J4132" s="111">
        <v>6231.6</v>
      </c>
      <c r="K4132" s="122">
        <v>321</v>
      </c>
      <c r="L4132" s="110">
        <f t="shared" si="905"/>
        <v>35820969.015000001</v>
      </c>
      <c r="M4132" s="108"/>
      <c r="N4132" s="108"/>
      <c r="O4132" s="108"/>
      <c r="P4132" s="110">
        <f>'Форма 2'!C4132-M4132-N4132-O4132</f>
        <v>35820969.015000001</v>
      </c>
      <c r="Q4132" s="111">
        <f t="shared" si="908"/>
        <v>4144.2187300430378</v>
      </c>
      <c r="R4132" s="111">
        <f t="shared" si="909"/>
        <v>4144.2187300430378</v>
      </c>
      <c r="S4132" s="112" t="s">
        <v>2152</v>
      </c>
      <c r="T4132" s="107" t="s">
        <v>82</v>
      </c>
      <c r="U4132" s="217"/>
      <c r="V4132" s="85"/>
      <c r="W4132" s="85"/>
      <c r="X4132" s="85"/>
      <c r="Y4132" s="85"/>
      <c r="Z4132" s="85"/>
      <c r="AA4132" s="85"/>
      <c r="AB4132" s="86"/>
      <c r="AC4132" s="86"/>
      <c r="AD4132" s="85"/>
      <c r="AE4132" s="85">
        <v>1</v>
      </c>
      <c r="AF4132" s="85">
        <v>1</v>
      </c>
      <c r="AG4132" s="85"/>
      <c r="AH4132" s="85"/>
      <c r="AI4132" s="85"/>
      <c r="AJ4132" s="85"/>
    </row>
    <row r="4133" spans="1:36" ht="16.5" thickTop="1" thickBot="1">
      <c r="A4133" s="105">
        <f t="shared" si="906"/>
        <v>979</v>
      </c>
      <c r="B4133" s="112" t="s">
        <v>3976</v>
      </c>
      <c r="C4133" s="107">
        <v>1974</v>
      </c>
      <c r="D4133" s="107">
        <v>2012</v>
      </c>
      <c r="E4133" s="114" t="s">
        <v>94</v>
      </c>
      <c r="F4133" s="107">
        <v>9</v>
      </c>
      <c r="G4133" s="107">
        <v>1</v>
      </c>
      <c r="H4133" s="111">
        <v>6614.6</v>
      </c>
      <c r="I4133" s="111">
        <v>5057.2</v>
      </c>
      <c r="J4133" s="111">
        <v>4236.3</v>
      </c>
      <c r="K4133" s="122">
        <v>299</v>
      </c>
      <c r="L4133" s="110">
        <f t="shared" si="905"/>
        <v>40477780.116000004</v>
      </c>
      <c r="M4133" s="108"/>
      <c r="N4133" s="108"/>
      <c r="O4133" s="108"/>
      <c r="P4133" s="110">
        <f>'Форма 2'!C4133-M4133-N4133-O4133</f>
        <v>40477780.116000004</v>
      </c>
      <c r="Q4133" s="111">
        <f t="shared" si="908"/>
        <v>8003.9903733291158</v>
      </c>
      <c r="R4133" s="111">
        <f t="shared" si="909"/>
        <v>8003.9903733291158</v>
      </c>
      <c r="S4133" s="112" t="s">
        <v>2152</v>
      </c>
      <c r="T4133" s="107" t="s">
        <v>82</v>
      </c>
      <c r="U4133" s="217"/>
      <c r="V4133" s="85"/>
      <c r="W4133" s="85"/>
      <c r="X4133" s="85"/>
      <c r="Y4133" s="85"/>
      <c r="Z4133" s="85"/>
      <c r="AA4133" s="85"/>
      <c r="AB4133" s="86"/>
      <c r="AC4133" s="86"/>
      <c r="AD4133" s="85">
        <v>1</v>
      </c>
      <c r="AE4133" s="85">
        <v>1</v>
      </c>
      <c r="AF4133" s="85">
        <v>1</v>
      </c>
      <c r="AG4133" s="85"/>
      <c r="AH4133" s="85"/>
      <c r="AI4133" s="85"/>
      <c r="AJ4133" s="85"/>
    </row>
    <row r="4134" spans="1:36" ht="16.5" thickTop="1" thickBot="1">
      <c r="A4134" s="105">
        <f t="shared" si="906"/>
        <v>980</v>
      </c>
      <c r="B4134" s="112" t="s">
        <v>3977</v>
      </c>
      <c r="C4134" s="107">
        <v>1974</v>
      </c>
      <c r="D4134" s="107"/>
      <c r="E4134" s="114" t="s">
        <v>239</v>
      </c>
      <c r="F4134" s="107">
        <v>5</v>
      </c>
      <c r="G4134" s="107">
        <v>4</v>
      </c>
      <c r="H4134" s="111">
        <v>2691</v>
      </c>
      <c r="I4134" s="111">
        <v>2510.75</v>
      </c>
      <c r="J4134" s="111">
        <v>2510.75</v>
      </c>
      <c r="K4134" s="122">
        <v>149</v>
      </c>
      <c r="L4134" s="110">
        <f t="shared" si="905"/>
        <v>15334582.77</v>
      </c>
      <c r="M4134" s="108"/>
      <c r="N4134" s="108"/>
      <c r="O4134" s="108"/>
      <c r="P4134" s="110">
        <f>'Форма 2'!C4134-M4134-N4134-O4134</f>
        <v>15334582.77</v>
      </c>
      <c r="Q4134" s="111">
        <f t="shared" si="908"/>
        <v>6107.5705546151548</v>
      </c>
      <c r="R4134" s="111">
        <f t="shared" si="909"/>
        <v>6107.5705546151548</v>
      </c>
      <c r="S4134" s="112" t="s">
        <v>2152</v>
      </c>
      <c r="T4134" s="107" t="s">
        <v>82</v>
      </c>
      <c r="U4134" s="217"/>
      <c r="V4134" s="85"/>
      <c r="W4134" s="85"/>
      <c r="X4134" s="85"/>
      <c r="Y4134" s="85"/>
      <c r="Z4134" s="85"/>
      <c r="AA4134" s="85"/>
      <c r="AB4134" s="86"/>
      <c r="AC4134" s="86"/>
      <c r="AD4134" s="85"/>
      <c r="AE4134" s="85">
        <v>1</v>
      </c>
      <c r="AF4134" s="85">
        <v>1</v>
      </c>
      <c r="AG4134" s="85"/>
      <c r="AH4134" s="85"/>
      <c r="AI4134" s="85"/>
      <c r="AJ4134" s="85"/>
    </row>
    <row r="4135" spans="1:36" ht="16.5" thickTop="1" thickBot="1">
      <c r="A4135" s="105">
        <f t="shared" si="906"/>
        <v>981</v>
      </c>
      <c r="B4135" s="112" t="s">
        <v>3978</v>
      </c>
      <c r="C4135" s="107">
        <v>1950</v>
      </c>
      <c r="D4135" s="107"/>
      <c r="E4135" s="114" t="s">
        <v>94</v>
      </c>
      <c r="F4135" s="107">
        <v>4</v>
      </c>
      <c r="G4135" s="107">
        <v>2</v>
      </c>
      <c r="H4135" s="111">
        <v>2488</v>
      </c>
      <c r="I4135" s="111">
        <v>1995.3</v>
      </c>
      <c r="J4135" s="111">
        <v>1995.3</v>
      </c>
      <c r="K4135" s="122">
        <v>64</v>
      </c>
      <c r="L4135" s="110">
        <f t="shared" ref="L4135:L4198" si="910">SUM(M4135:P4135)</f>
        <v>1292789.68</v>
      </c>
      <c r="M4135" s="108"/>
      <c r="N4135" s="108"/>
      <c r="O4135" s="108"/>
      <c r="P4135" s="110">
        <f>'Форма 2'!C4135-M4135-N4135-O4135</f>
        <v>1292789.68</v>
      </c>
      <c r="Q4135" s="111">
        <f t="shared" si="908"/>
        <v>647.91744599809556</v>
      </c>
      <c r="R4135" s="111">
        <f t="shared" si="909"/>
        <v>647.91744599809556</v>
      </c>
      <c r="S4135" s="112" t="s">
        <v>2152</v>
      </c>
      <c r="T4135" s="107" t="s">
        <v>82</v>
      </c>
      <c r="U4135" s="217">
        <v>1</v>
      </c>
      <c r="V4135" s="85"/>
      <c r="W4135" s="85"/>
      <c r="X4135" s="85"/>
      <c r="Y4135" s="85"/>
      <c r="Z4135" s="85"/>
      <c r="AA4135" s="85"/>
      <c r="AB4135" s="86"/>
      <c r="AC4135" s="86"/>
      <c r="AD4135" s="85"/>
      <c r="AE4135" s="85"/>
      <c r="AF4135" s="85"/>
      <c r="AG4135" s="85"/>
      <c r="AH4135" s="85"/>
      <c r="AI4135" s="85"/>
      <c r="AJ4135" s="85"/>
    </row>
    <row r="4136" spans="1:36" ht="16.5" thickTop="1" thickBot="1">
      <c r="A4136" s="105">
        <f t="shared" si="906"/>
        <v>982</v>
      </c>
      <c r="B4136" s="112" t="s">
        <v>3979</v>
      </c>
      <c r="C4136" s="107">
        <v>1951</v>
      </c>
      <c r="D4136" s="107"/>
      <c r="E4136" s="114" t="s">
        <v>94</v>
      </c>
      <c r="F4136" s="107">
        <v>4</v>
      </c>
      <c r="G4136" s="107">
        <v>4</v>
      </c>
      <c r="H4136" s="111">
        <v>3044.9</v>
      </c>
      <c r="I4136" s="111">
        <v>2925.7999999999997</v>
      </c>
      <c r="J4136" s="111">
        <v>2196.1999999999998</v>
      </c>
      <c r="K4136" s="122">
        <v>80</v>
      </c>
      <c r="L4136" s="110">
        <f t="shared" si="910"/>
        <v>2968533.9079999998</v>
      </c>
      <c r="M4136" s="108"/>
      <c r="N4136" s="108"/>
      <c r="O4136" s="108"/>
      <c r="P4136" s="110">
        <f>'Форма 2'!C4136-M4136-N4136-O4136</f>
        <v>2968533.9079999998</v>
      </c>
      <c r="Q4136" s="111">
        <f t="shared" si="908"/>
        <v>1014.6058883040537</v>
      </c>
      <c r="R4136" s="111">
        <f t="shared" si="909"/>
        <v>1014.6058883040537</v>
      </c>
      <c r="S4136" s="112" t="s">
        <v>2152</v>
      </c>
      <c r="T4136" s="107" t="s">
        <v>82</v>
      </c>
      <c r="U4136" s="217">
        <v>1</v>
      </c>
      <c r="V4136" s="85"/>
      <c r="W4136" s="85"/>
      <c r="X4136" s="85"/>
      <c r="Y4136" s="85"/>
      <c r="Z4136" s="85">
        <v>1</v>
      </c>
      <c r="AA4136" s="85"/>
      <c r="AB4136" s="86"/>
      <c r="AC4136" s="86"/>
      <c r="AD4136" s="85"/>
      <c r="AE4136" s="85"/>
      <c r="AF4136" s="85"/>
      <c r="AG4136" s="85"/>
      <c r="AH4136" s="85"/>
      <c r="AI4136" s="85"/>
      <c r="AJ4136" s="85"/>
    </row>
    <row r="4137" spans="1:36" ht="16.5" thickTop="1" thickBot="1">
      <c r="A4137" s="105">
        <f t="shared" si="906"/>
        <v>983</v>
      </c>
      <c r="B4137" s="112" t="s">
        <v>3980</v>
      </c>
      <c r="C4137" s="107">
        <v>1954</v>
      </c>
      <c r="D4137" s="107"/>
      <c r="E4137" s="114" t="s">
        <v>94</v>
      </c>
      <c r="F4137" s="107">
        <v>5</v>
      </c>
      <c r="G4137" s="107">
        <v>4</v>
      </c>
      <c r="H4137" s="111">
        <v>5933.2</v>
      </c>
      <c r="I4137" s="111">
        <v>5052.8999999999996</v>
      </c>
      <c r="J4137" s="111">
        <v>3758.3</v>
      </c>
      <c r="K4137" s="122">
        <v>121</v>
      </c>
      <c r="L4137" s="110">
        <f t="shared" si="910"/>
        <v>36893112.255999997</v>
      </c>
      <c r="M4137" s="108"/>
      <c r="N4137" s="108"/>
      <c r="O4137" s="108"/>
      <c r="P4137" s="110">
        <f>'Форма 2'!C4137-M4137-N4137-O4137</f>
        <v>36893112.255999997</v>
      </c>
      <c r="Q4137" s="111">
        <f t="shared" si="908"/>
        <v>7301.3739151774225</v>
      </c>
      <c r="R4137" s="111">
        <f t="shared" si="909"/>
        <v>7301.3739151774225</v>
      </c>
      <c r="S4137" s="112" t="s">
        <v>2152</v>
      </c>
      <c r="T4137" s="107" t="s">
        <v>82</v>
      </c>
      <c r="U4137" s="217">
        <v>1</v>
      </c>
      <c r="V4137" s="85"/>
      <c r="W4137" s="85"/>
      <c r="X4137" s="85"/>
      <c r="Y4137" s="85"/>
      <c r="Z4137" s="85"/>
      <c r="AA4137" s="85"/>
      <c r="AB4137" s="86"/>
      <c r="AC4137" s="86"/>
      <c r="AD4137" s="85"/>
      <c r="AE4137" s="85">
        <v>1</v>
      </c>
      <c r="AF4137" s="85">
        <v>1</v>
      </c>
      <c r="AG4137" s="85"/>
      <c r="AH4137" s="85"/>
      <c r="AI4137" s="85"/>
      <c r="AJ4137" s="85"/>
    </row>
    <row r="4138" spans="1:36" ht="16.5" thickTop="1" thickBot="1">
      <c r="A4138" s="105">
        <f t="shared" si="906"/>
        <v>984</v>
      </c>
      <c r="B4138" s="112" t="s">
        <v>3981</v>
      </c>
      <c r="C4138" s="107">
        <v>1954</v>
      </c>
      <c r="D4138" s="107"/>
      <c r="E4138" s="114" t="s">
        <v>94</v>
      </c>
      <c r="F4138" s="107">
        <v>5</v>
      </c>
      <c r="G4138" s="107">
        <v>4</v>
      </c>
      <c r="H4138" s="111">
        <v>5061.6000000000004</v>
      </c>
      <c r="I4138" s="111">
        <v>4803.6000000000004</v>
      </c>
      <c r="J4138" s="111">
        <v>3572.5</v>
      </c>
      <c r="K4138" s="122">
        <v>129</v>
      </c>
      <c r="L4138" s="110">
        <f t="shared" si="910"/>
        <v>27342611.351999998</v>
      </c>
      <c r="M4138" s="108"/>
      <c r="N4138" s="108"/>
      <c r="O4138" s="108"/>
      <c r="P4138" s="110">
        <f>'Форма 2'!C4138-M4138-N4138-O4138</f>
        <v>27342611.351999998</v>
      </c>
      <c r="Q4138" s="111">
        <f t="shared" si="908"/>
        <v>5692.1082837871591</v>
      </c>
      <c r="R4138" s="111">
        <f t="shared" si="909"/>
        <v>5692.1082837871591</v>
      </c>
      <c r="S4138" s="112" t="s">
        <v>2152</v>
      </c>
      <c r="T4138" s="107" t="s">
        <v>82</v>
      </c>
      <c r="U4138" s="217">
        <v>1</v>
      </c>
      <c r="V4138" s="85"/>
      <c r="W4138" s="85"/>
      <c r="X4138" s="85"/>
      <c r="Y4138" s="85"/>
      <c r="Z4138" s="85"/>
      <c r="AA4138" s="85"/>
      <c r="AB4138" s="86"/>
      <c r="AC4138" s="86"/>
      <c r="AD4138" s="85"/>
      <c r="AE4138" s="85">
        <v>1</v>
      </c>
      <c r="AF4138" s="85"/>
      <c r="AG4138" s="85"/>
      <c r="AH4138" s="85"/>
      <c r="AI4138" s="85"/>
      <c r="AJ4138" s="85"/>
    </row>
    <row r="4139" spans="1:36" ht="16.5" thickTop="1" thickBot="1">
      <c r="A4139" s="105">
        <f t="shared" si="906"/>
        <v>985</v>
      </c>
      <c r="B4139" s="112" t="s">
        <v>3982</v>
      </c>
      <c r="C4139" s="107">
        <v>1949</v>
      </c>
      <c r="D4139" s="107"/>
      <c r="E4139" s="114" t="s">
        <v>94</v>
      </c>
      <c r="F4139" s="107">
        <v>5</v>
      </c>
      <c r="G4139" s="107">
        <v>3</v>
      </c>
      <c r="H4139" s="111">
        <v>3876.1</v>
      </c>
      <c r="I4139" s="111">
        <v>2599.1999999999998</v>
      </c>
      <c r="J4139" s="111">
        <v>1738.2</v>
      </c>
      <c r="K4139" s="122">
        <v>78</v>
      </c>
      <c r="L4139" s="110">
        <f t="shared" si="910"/>
        <v>25092979.896999996</v>
      </c>
      <c r="M4139" s="108"/>
      <c r="N4139" s="108">
        <v>10516997.060000001</v>
      </c>
      <c r="O4139" s="108"/>
      <c r="P4139" s="110">
        <f>'Форма 2'!C4139-M4139-N4139-O4139</f>
        <v>14575982.836999996</v>
      </c>
      <c r="Q4139" s="111">
        <f t="shared" si="908"/>
        <v>9654.116611649737</v>
      </c>
      <c r="R4139" s="111">
        <f t="shared" si="909"/>
        <v>9654.116611649737</v>
      </c>
      <c r="S4139" s="112" t="s">
        <v>2152</v>
      </c>
      <c r="T4139" s="107" t="s">
        <v>82</v>
      </c>
      <c r="U4139" s="217">
        <v>1</v>
      </c>
      <c r="V4139" s="85"/>
      <c r="W4139" s="85"/>
      <c r="X4139" s="85"/>
      <c r="Y4139" s="85"/>
      <c r="Z4139" s="85"/>
      <c r="AA4139" s="85">
        <v>1</v>
      </c>
      <c r="AB4139" s="86"/>
      <c r="AC4139" s="86"/>
      <c r="AD4139" s="85"/>
      <c r="AE4139" s="85">
        <v>1</v>
      </c>
      <c r="AF4139" s="85"/>
      <c r="AG4139" s="85"/>
      <c r="AH4139" s="85"/>
      <c r="AI4139" s="85"/>
      <c r="AJ4139" s="85"/>
    </row>
    <row r="4140" spans="1:36" ht="16.5" thickTop="1" thickBot="1">
      <c r="A4140" s="105">
        <f t="shared" si="906"/>
        <v>986</v>
      </c>
      <c r="B4140" s="112" t="s">
        <v>3983</v>
      </c>
      <c r="C4140" s="107">
        <v>1965</v>
      </c>
      <c r="D4140" s="107"/>
      <c r="E4140" s="114" t="s">
        <v>94</v>
      </c>
      <c r="F4140" s="107">
        <v>4</v>
      </c>
      <c r="G4140" s="107">
        <v>3</v>
      </c>
      <c r="H4140" s="111">
        <v>2652.9</v>
      </c>
      <c r="I4140" s="111">
        <v>1799.8</v>
      </c>
      <c r="J4140" s="111">
        <v>1727.2</v>
      </c>
      <c r="K4140" s="122">
        <v>86</v>
      </c>
      <c r="L4140" s="110">
        <f t="shared" si="910"/>
        <v>11947388.208000002</v>
      </c>
      <c r="M4140" s="108"/>
      <c r="N4140" s="108"/>
      <c r="O4140" s="108"/>
      <c r="P4140" s="110">
        <f>'Форма 2'!C4140-M4140-N4140-O4140</f>
        <v>11947388.208000002</v>
      </c>
      <c r="Q4140" s="111">
        <f t="shared" si="908"/>
        <v>6638.1754683853778</v>
      </c>
      <c r="R4140" s="111">
        <f t="shared" si="909"/>
        <v>6638.1754683853778</v>
      </c>
      <c r="S4140" s="112" t="s">
        <v>2152</v>
      </c>
      <c r="T4140" s="107" t="s">
        <v>82</v>
      </c>
      <c r="U4140" s="217"/>
      <c r="V4140" s="85"/>
      <c r="W4140" s="85"/>
      <c r="X4140" s="85"/>
      <c r="Y4140" s="85"/>
      <c r="Z4140" s="85"/>
      <c r="AA4140" s="85"/>
      <c r="AB4140" s="86"/>
      <c r="AC4140" s="86"/>
      <c r="AD4140" s="85">
        <v>1</v>
      </c>
      <c r="AE4140" s="85"/>
      <c r="AF4140" s="85"/>
      <c r="AG4140" s="85"/>
      <c r="AH4140" s="85"/>
      <c r="AI4140" s="85"/>
      <c r="AJ4140" s="85"/>
    </row>
    <row r="4141" spans="1:36" ht="16.5" thickTop="1" thickBot="1">
      <c r="A4141" s="105">
        <f t="shared" si="906"/>
        <v>987</v>
      </c>
      <c r="B4141" s="112" t="s">
        <v>3984</v>
      </c>
      <c r="C4141" s="107">
        <v>1978</v>
      </c>
      <c r="D4141" s="107"/>
      <c r="E4141" s="114" t="s">
        <v>94</v>
      </c>
      <c r="F4141" s="107">
        <v>5</v>
      </c>
      <c r="G4141" s="107">
        <v>8</v>
      </c>
      <c r="H4141" s="111">
        <v>6350.1</v>
      </c>
      <c r="I4141" s="111">
        <v>5742.4</v>
      </c>
      <c r="J4141" s="111">
        <v>5742.4</v>
      </c>
      <c r="K4141" s="122">
        <v>278</v>
      </c>
      <c r="L4141" s="110">
        <f t="shared" si="910"/>
        <v>73479420.138000011</v>
      </c>
      <c r="M4141" s="108"/>
      <c r="N4141" s="108"/>
      <c r="O4141" s="108"/>
      <c r="P4141" s="110">
        <f>'Форма 2'!C4141-M4141-N4141-O4141</f>
        <v>73479420.138000011</v>
      </c>
      <c r="Q4141" s="111">
        <f t="shared" si="908"/>
        <v>12795.942487113405</v>
      </c>
      <c r="R4141" s="111">
        <f t="shared" si="909"/>
        <v>12795.942487113405</v>
      </c>
      <c r="S4141" s="112" t="s">
        <v>2152</v>
      </c>
      <c r="T4141" s="107" t="s">
        <v>82</v>
      </c>
      <c r="U4141" s="217"/>
      <c r="V4141" s="85"/>
      <c r="W4141" s="85"/>
      <c r="X4141" s="85"/>
      <c r="Y4141" s="85"/>
      <c r="Z4141" s="85"/>
      <c r="AA4141" s="85"/>
      <c r="AB4141" s="86"/>
      <c r="AC4141" s="86"/>
      <c r="AD4141" s="85">
        <v>1</v>
      </c>
      <c r="AE4141" s="85">
        <v>2</v>
      </c>
      <c r="AF4141" s="85"/>
      <c r="AG4141" s="85"/>
      <c r="AH4141" s="85"/>
      <c r="AI4141" s="85"/>
      <c r="AJ4141" s="85"/>
    </row>
    <row r="4142" spans="1:36" ht="16.5" thickTop="1" thickBot="1">
      <c r="A4142" s="105">
        <f t="shared" si="906"/>
        <v>988</v>
      </c>
      <c r="B4142" s="112" t="s">
        <v>3985</v>
      </c>
      <c r="C4142" s="107">
        <v>1987</v>
      </c>
      <c r="D4142" s="107"/>
      <c r="E4142" s="114" t="s">
        <v>91</v>
      </c>
      <c r="F4142" s="107">
        <v>9</v>
      </c>
      <c r="G4142" s="107">
        <v>6</v>
      </c>
      <c r="H4142" s="111">
        <v>7790.8</v>
      </c>
      <c r="I4142" s="111">
        <v>6509.1</v>
      </c>
      <c r="J4142" s="111">
        <v>6509.1</v>
      </c>
      <c r="K4142" s="122">
        <v>433</v>
      </c>
      <c r="L4142" s="110">
        <f t="shared" si="910"/>
        <v>24481797.967999998</v>
      </c>
      <c r="M4142" s="108"/>
      <c r="N4142" s="108"/>
      <c r="O4142" s="108"/>
      <c r="P4142" s="110">
        <f>'Форма 2'!C4142-M4142-N4142-O4142</f>
        <v>24481797.967999998</v>
      </c>
      <c r="Q4142" s="111">
        <f t="shared" si="908"/>
        <v>3761.1648258591813</v>
      </c>
      <c r="R4142" s="111">
        <f t="shared" si="909"/>
        <v>3761.1648258591813</v>
      </c>
      <c r="S4142" s="112" t="s">
        <v>2152</v>
      </c>
      <c r="T4142" s="107" t="s">
        <v>92</v>
      </c>
      <c r="U4142" s="217">
        <v>1</v>
      </c>
      <c r="V4142" s="85"/>
      <c r="W4142" s="85"/>
      <c r="X4142" s="85"/>
      <c r="Y4142" s="85"/>
      <c r="Z4142" s="172"/>
      <c r="AA4142" s="172"/>
      <c r="AB4142" s="177">
        <v>6</v>
      </c>
      <c r="AC4142" s="154">
        <f t="shared" ref="AC4142:AC4149" si="911">2778508.92*AB4142</f>
        <v>16671053.52</v>
      </c>
      <c r="AD4142" s="85"/>
      <c r="AE4142" s="85"/>
      <c r="AF4142" s="85"/>
      <c r="AG4142" s="166"/>
      <c r="AH4142" s="85"/>
      <c r="AI4142" s="85"/>
      <c r="AJ4142" s="85"/>
    </row>
    <row r="4143" spans="1:36" ht="16.5" thickTop="1" thickBot="1">
      <c r="A4143" s="105">
        <f t="shared" si="906"/>
        <v>989</v>
      </c>
      <c r="B4143" s="112" t="s">
        <v>3986</v>
      </c>
      <c r="C4143" s="107">
        <v>1984</v>
      </c>
      <c r="D4143" s="107"/>
      <c r="E4143" s="114" t="s">
        <v>239</v>
      </c>
      <c r="F4143" s="107">
        <v>9</v>
      </c>
      <c r="G4143" s="107">
        <v>2</v>
      </c>
      <c r="H4143" s="111">
        <v>4636.1000000000004</v>
      </c>
      <c r="I4143" s="111">
        <v>3899.8</v>
      </c>
      <c r="J4143" s="111">
        <v>3899.8</v>
      </c>
      <c r="K4143" s="122">
        <v>169</v>
      </c>
      <c r="L4143" s="110">
        <f t="shared" si="910"/>
        <v>5557017.8399999999</v>
      </c>
      <c r="M4143" s="108"/>
      <c r="N4143" s="108"/>
      <c r="O4143" s="108"/>
      <c r="P4143" s="110">
        <f>'Форма 2'!C4143-M4143-N4143-O4143</f>
        <v>5557017.8399999999</v>
      </c>
      <c r="Q4143" s="111">
        <f t="shared" si="908"/>
        <v>1424.9494435612082</v>
      </c>
      <c r="R4143" s="111">
        <f t="shared" si="909"/>
        <v>1424.9494435612082</v>
      </c>
      <c r="S4143" s="112" t="s">
        <v>2152</v>
      </c>
      <c r="T4143" s="107" t="s">
        <v>82</v>
      </c>
      <c r="U4143" s="217"/>
      <c r="V4143" s="85"/>
      <c r="W4143" s="85"/>
      <c r="X4143" s="85"/>
      <c r="Y4143" s="85"/>
      <c r="Z4143" s="172"/>
      <c r="AA4143" s="172"/>
      <c r="AB4143" s="177">
        <v>2</v>
      </c>
      <c r="AC4143" s="154">
        <f t="shared" si="911"/>
        <v>5557017.8399999999</v>
      </c>
      <c r="AD4143" s="85"/>
      <c r="AE4143" s="85"/>
      <c r="AF4143" s="85"/>
      <c r="AG4143" s="166"/>
      <c r="AH4143" s="85"/>
      <c r="AI4143" s="85"/>
      <c r="AJ4143" s="85"/>
    </row>
    <row r="4144" spans="1:36" ht="16.5" thickTop="1" thickBot="1">
      <c r="A4144" s="105">
        <f t="shared" si="906"/>
        <v>990</v>
      </c>
      <c r="B4144" s="112" t="s">
        <v>3987</v>
      </c>
      <c r="C4144" s="107">
        <v>1986</v>
      </c>
      <c r="D4144" s="107"/>
      <c r="E4144" s="114" t="s">
        <v>94</v>
      </c>
      <c r="F4144" s="107">
        <v>9</v>
      </c>
      <c r="G4144" s="107">
        <v>1</v>
      </c>
      <c r="H4144" s="111">
        <v>2409.1</v>
      </c>
      <c r="I4144" s="111">
        <v>2151.4</v>
      </c>
      <c r="J4144" s="111">
        <v>1933.9</v>
      </c>
      <c r="K4144" s="122">
        <v>100</v>
      </c>
      <c r="L4144" s="110">
        <f t="shared" si="910"/>
        <v>2778508.92</v>
      </c>
      <c r="M4144" s="108"/>
      <c r="N4144" s="108"/>
      <c r="O4144" s="108"/>
      <c r="P4144" s="110">
        <f>'Форма 2'!C4144-M4144-N4144-O4144</f>
        <v>2778508.92</v>
      </c>
      <c r="Q4144" s="111">
        <f t="shared" si="908"/>
        <v>1291.4887608069164</v>
      </c>
      <c r="R4144" s="111">
        <f t="shared" si="909"/>
        <v>1291.4887608069164</v>
      </c>
      <c r="S4144" s="112" t="s">
        <v>2152</v>
      </c>
      <c r="T4144" s="107" t="s">
        <v>82</v>
      </c>
      <c r="U4144" s="217"/>
      <c r="V4144" s="85"/>
      <c r="W4144" s="85"/>
      <c r="X4144" s="85"/>
      <c r="Y4144" s="85"/>
      <c r="Z4144" s="172"/>
      <c r="AA4144" s="172"/>
      <c r="AB4144" s="177">
        <v>1</v>
      </c>
      <c r="AC4144" s="154">
        <f t="shared" si="911"/>
        <v>2778508.92</v>
      </c>
      <c r="AD4144" s="85"/>
      <c r="AE4144" s="85"/>
      <c r="AF4144" s="85"/>
      <c r="AG4144" s="166"/>
      <c r="AH4144" s="85"/>
      <c r="AI4144" s="85"/>
      <c r="AJ4144" s="85"/>
    </row>
    <row r="4145" spans="1:36" ht="16.5" thickTop="1" thickBot="1">
      <c r="A4145" s="105">
        <f t="shared" si="906"/>
        <v>991</v>
      </c>
      <c r="B4145" s="112" t="s">
        <v>3988</v>
      </c>
      <c r="C4145" s="107">
        <v>1986</v>
      </c>
      <c r="D4145" s="107"/>
      <c r="E4145" s="114" t="s">
        <v>94</v>
      </c>
      <c r="F4145" s="107">
        <v>9</v>
      </c>
      <c r="G4145" s="107">
        <v>1</v>
      </c>
      <c r="H4145" s="111">
        <v>1966.8</v>
      </c>
      <c r="I4145" s="111">
        <v>2134.6999999999998</v>
      </c>
      <c r="J4145" s="111">
        <v>1900</v>
      </c>
      <c r="K4145" s="122">
        <v>81</v>
      </c>
      <c r="L4145" s="110">
        <f t="shared" si="910"/>
        <v>2778508.92</v>
      </c>
      <c r="M4145" s="108"/>
      <c r="N4145" s="108"/>
      <c r="O4145" s="108"/>
      <c r="P4145" s="110">
        <f>'Форма 2'!C4145-M4145-N4145-O4145</f>
        <v>2778508.92</v>
      </c>
      <c r="Q4145" s="111">
        <f t="shared" si="908"/>
        <v>1301.592223731672</v>
      </c>
      <c r="R4145" s="111">
        <f t="shared" si="909"/>
        <v>1301.592223731672</v>
      </c>
      <c r="S4145" s="112" t="s">
        <v>2152</v>
      </c>
      <c r="T4145" s="107" t="s">
        <v>92</v>
      </c>
      <c r="U4145" s="217"/>
      <c r="V4145" s="85"/>
      <c r="W4145" s="85"/>
      <c r="X4145" s="85"/>
      <c r="Y4145" s="85"/>
      <c r="Z4145" s="172"/>
      <c r="AA4145" s="172"/>
      <c r="AB4145" s="177">
        <v>1</v>
      </c>
      <c r="AC4145" s="154">
        <f t="shared" si="911"/>
        <v>2778508.92</v>
      </c>
      <c r="AD4145" s="85"/>
      <c r="AE4145" s="85"/>
      <c r="AF4145" s="85"/>
      <c r="AG4145" s="166"/>
      <c r="AH4145" s="85"/>
      <c r="AI4145" s="85"/>
      <c r="AJ4145" s="85"/>
    </row>
    <row r="4146" spans="1:36" ht="16.5" thickTop="1" thickBot="1">
      <c r="A4146" s="105">
        <f t="shared" si="906"/>
        <v>992</v>
      </c>
      <c r="B4146" s="112" t="s">
        <v>3989</v>
      </c>
      <c r="C4146" s="107">
        <v>1987</v>
      </c>
      <c r="D4146" s="107">
        <v>2006</v>
      </c>
      <c r="E4146" s="114" t="s">
        <v>239</v>
      </c>
      <c r="F4146" s="107">
        <v>9</v>
      </c>
      <c r="G4146" s="107">
        <v>1</v>
      </c>
      <c r="H4146" s="111">
        <v>2007.3</v>
      </c>
      <c r="I4146" s="111">
        <v>1214.8</v>
      </c>
      <c r="J4146" s="111">
        <v>1214.8</v>
      </c>
      <c r="K4146" s="122">
        <v>75</v>
      </c>
      <c r="L4146" s="110">
        <f t="shared" si="910"/>
        <v>2778508.92</v>
      </c>
      <c r="M4146" s="108"/>
      <c r="N4146" s="108"/>
      <c r="O4146" s="108"/>
      <c r="P4146" s="110">
        <f>'Форма 2'!C4146-M4146-N4146-O4146</f>
        <v>2778508.92</v>
      </c>
      <c r="Q4146" s="111">
        <f t="shared" si="908"/>
        <v>2287.2151135989466</v>
      </c>
      <c r="R4146" s="111">
        <f t="shared" si="909"/>
        <v>2287.2151135989466</v>
      </c>
      <c r="S4146" s="112" t="s">
        <v>2152</v>
      </c>
      <c r="T4146" s="107" t="s">
        <v>92</v>
      </c>
      <c r="U4146" s="217"/>
      <c r="V4146" s="85"/>
      <c r="W4146" s="85"/>
      <c r="X4146" s="85"/>
      <c r="Y4146" s="85"/>
      <c r="Z4146" s="172"/>
      <c r="AA4146" s="172"/>
      <c r="AB4146" s="177">
        <v>1</v>
      </c>
      <c r="AC4146" s="154">
        <f>2778508.92*AB4146</f>
        <v>2778508.92</v>
      </c>
      <c r="AD4146" s="85"/>
      <c r="AE4146" s="85"/>
      <c r="AF4146" s="85"/>
      <c r="AG4146" s="166"/>
      <c r="AH4146" s="85"/>
      <c r="AI4146" s="85"/>
      <c r="AJ4146" s="85"/>
    </row>
    <row r="4147" spans="1:36" ht="16.5" thickTop="1" thickBot="1">
      <c r="A4147" s="105">
        <f t="shared" ref="A4147:A4210" si="912">A4146+1</f>
        <v>993</v>
      </c>
      <c r="B4147" s="112" t="s">
        <v>3990</v>
      </c>
      <c r="C4147" s="107">
        <v>1986</v>
      </c>
      <c r="D4147" s="107">
        <v>2006</v>
      </c>
      <c r="E4147" s="114" t="s">
        <v>239</v>
      </c>
      <c r="F4147" s="107">
        <v>9</v>
      </c>
      <c r="G4147" s="107">
        <v>2</v>
      </c>
      <c r="H4147" s="111">
        <v>4680.7</v>
      </c>
      <c r="I4147" s="111">
        <v>4006.5</v>
      </c>
      <c r="J4147" s="111">
        <v>4006.5</v>
      </c>
      <c r="K4147" s="122">
        <v>171</v>
      </c>
      <c r="L4147" s="110">
        <f t="shared" si="910"/>
        <v>5557017.8399999999</v>
      </c>
      <c r="M4147" s="108"/>
      <c r="N4147" s="108"/>
      <c r="O4147" s="108"/>
      <c r="P4147" s="110">
        <f>'Форма 2'!C4147-M4147-N4147-O4147</f>
        <v>5557017.8399999999</v>
      </c>
      <c r="Q4147" s="111">
        <f t="shared" si="908"/>
        <v>1387.0005840509173</v>
      </c>
      <c r="R4147" s="111">
        <f t="shared" si="909"/>
        <v>1387.0005840509173</v>
      </c>
      <c r="S4147" s="112" t="s">
        <v>2152</v>
      </c>
      <c r="T4147" s="107" t="s">
        <v>82</v>
      </c>
      <c r="U4147" s="217"/>
      <c r="V4147" s="85"/>
      <c r="W4147" s="85"/>
      <c r="X4147" s="85"/>
      <c r="Y4147" s="85"/>
      <c r="Z4147" s="172"/>
      <c r="AA4147" s="172"/>
      <c r="AB4147" s="177">
        <v>2</v>
      </c>
      <c r="AC4147" s="154">
        <f t="shared" si="911"/>
        <v>5557017.8399999999</v>
      </c>
      <c r="AD4147" s="85"/>
      <c r="AE4147" s="85"/>
      <c r="AF4147" s="85"/>
      <c r="AG4147" s="166"/>
      <c r="AH4147" s="85"/>
      <c r="AI4147" s="85"/>
      <c r="AJ4147" s="85"/>
    </row>
    <row r="4148" spans="1:36" ht="16.5" thickTop="1" thickBot="1">
      <c r="A4148" s="105">
        <f t="shared" si="912"/>
        <v>994</v>
      </c>
      <c r="B4148" s="112" t="s">
        <v>3991</v>
      </c>
      <c r="C4148" s="107">
        <v>1986</v>
      </c>
      <c r="D4148" s="107"/>
      <c r="E4148" s="114" t="s">
        <v>239</v>
      </c>
      <c r="F4148" s="107">
        <v>9</v>
      </c>
      <c r="G4148" s="107">
        <v>5</v>
      </c>
      <c r="H4148" s="111">
        <v>11689</v>
      </c>
      <c r="I4148" s="111">
        <v>9754.5499999999993</v>
      </c>
      <c r="J4148" s="111">
        <v>9754.5499999999993</v>
      </c>
      <c r="K4148" s="122">
        <v>427</v>
      </c>
      <c r="L4148" s="110">
        <f t="shared" si="910"/>
        <v>13892544.6</v>
      </c>
      <c r="M4148" s="108"/>
      <c r="N4148" s="108"/>
      <c r="O4148" s="108"/>
      <c r="P4148" s="110">
        <f>'Форма 2'!C4148-M4148-N4148-O4148</f>
        <v>13892544.6</v>
      </c>
      <c r="Q4148" s="111">
        <f t="shared" si="908"/>
        <v>1424.2117370867954</v>
      </c>
      <c r="R4148" s="111">
        <f t="shared" si="909"/>
        <v>1424.2117370867954</v>
      </c>
      <c r="S4148" s="112" t="s">
        <v>2152</v>
      </c>
      <c r="T4148" s="107" t="s">
        <v>92</v>
      </c>
      <c r="U4148" s="217"/>
      <c r="V4148" s="85"/>
      <c r="W4148" s="85"/>
      <c r="X4148" s="85"/>
      <c r="Y4148" s="85"/>
      <c r="Z4148" s="172"/>
      <c r="AA4148" s="172"/>
      <c r="AB4148" s="177">
        <v>5</v>
      </c>
      <c r="AC4148" s="154">
        <f t="shared" si="911"/>
        <v>13892544.6</v>
      </c>
      <c r="AD4148" s="85"/>
      <c r="AE4148" s="85"/>
      <c r="AF4148" s="85"/>
      <c r="AG4148" s="166"/>
      <c r="AH4148" s="85"/>
      <c r="AI4148" s="85"/>
      <c r="AJ4148" s="85"/>
    </row>
    <row r="4149" spans="1:36" ht="16.5" thickTop="1" thickBot="1">
      <c r="A4149" s="105">
        <f t="shared" si="912"/>
        <v>995</v>
      </c>
      <c r="B4149" s="112" t="s">
        <v>3992</v>
      </c>
      <c r="C4149" s="107">
        <v>1987</v>
      </c>
      <c r="D4149" s="107"/>
      <c r="E4149" s="114" t="s">
        <v>91</v>
      </c>
      <c r="F4149" s="107">
        <v>9</v>
      </c>
      <c r="G4149" s="107">
        <v>4</v>
      </c>
      <c r="H4149" s="111">
        <v>7924</v>
      </c>
      <c r="I4149" s="111">
        <v>7924</v>
      </c>
      <c r="J4149" s="111">
        <v>4920</v>
      </c>
      <c r="K4149" s="122">
        <v>186</v>
      </c>
      <c r="L4149" s="110">
        <f t="shared" si="910"/>
        <v>11114035.68</v>
      </c>
      <c r="M4149" s="108"/>
      <c r="N4149" s="108"/>
      <c r="O4149" s="108"/>
      <c r="P4149" s="110">
        <f>'Форма 2'!C4149-M4149-N4149-O4149</f>
        <v>11114035.68</v>
      </c>
      <c r="Q4149" s="111">
        <f t="shared" si="908"/>
        <v>1402.5789601211509</v>
      </c>
      <c r="R4149" s="111">
        <f t="shared" si="909"/>
        <v>1402.5789601211509</v>
      </c>
      <c r="S4149" s="112" t="s">
        <v>2152</v>
      </c>
      <c r="T4149" s="107" t="s">
        <v>92</v>
      </c>
      <c r="U4149" s="217"/>
      <c r="V4149" s="85"/>
      <c r="W4149" s="85"/>
      <c r="X4149" s="85"/>
      <c r="Y4149" s="85"/>
      <c r="Z4149" s="172"/>
      <c r="AA4149" s="172"/>
      <c r="AB4149" s="177">
        <v>4</v>
      </c>
      <c r="AC4149" s="154">
        <f t="shared" si="911"/>
        <v>11114035.68</v>
      </c>
      <c r="AD4149" s="85"/>
      <c r="AE4149" s="85"/>
      <c r="AF4149" s="85"/>
      <c r="AG4149" s="166"/>
      <c r="AH4149" s="85"/>
      <c r="AI4149" s="85"/>
      <c r="AJ4149" s="85"/>
    </row>
    <row r="4150" spans="1:36" ht="16.5" thickTop="1" thickBot="1">
      <c r="A4150" s="105">
        <f t="shared" si="912"/>
        <v>996</v>
      </c>
      <c r="B4150" s="112" t="s">
        <v>3993</v>
      </c>
      <c r="C4150" s="107">
        <v>1965</v>
      </c>
      <c r="D4150" s="107"/>
      <c r="E4150" s="114" t="s">
        <v>239</v>
      </c>
      <c r="F4150" s="107">
        <v>5</v>
      </c>
      <c r="G4150" s="107">
        <v>4</v>
      </c>
      <c r="H4150" s="111">
        <v>3593.45</v>
      </c>
      <c r="I4150" s="111">
        <v>3500</v>
      </c>
      <c r="J4150" s="111">
        <v>3500</v>
      </c>
      <c r="K4150" s="122">
        <v>156</v>
      </c>
      <c r="L4150" s="110">
        <f t="shared" si="910"/>
        <v>16183173.944</v>
      </c>
      <c r="M4150" s="108"/>
      <c r="N4150" s="108"/>
      <c r="O4150" s="108"/>
      <c r="P4150" s="110">
        <f>'Форма 2'!C4150-M4150-N4150-O4150</f>
        <v>16183173.944</v>
      </c>
      <c r="Q4150" s="111">
        <f t="shared" si="908"/>
        <v>4623.7639840000002</v>
      </c>
      <c r="R4150" s="111">
        <f t="shared" si="909"/>
        <v>4623.7639840000002</v>
      </c>
      <c r="S4150" s="112" t="s">
        <v>2152</v>
      </c>
      <c r="T4150" s="107" t="s">
        <v>92</v>
      </c>
      <c r="U4150" s="217"/>
      <c r="V4150" s="85"/>
      <c r="W4150" s="85"/>
      <c r="X4150" s="85"/>
      <c r="Y4150" s="85"/>
      <c r="Z4150" s="85"/>
      <c r="AA4150" s="85"/>
      <c r="AB4150" s="86"/>
      <c r="AC4150" s="86"/>
      <c r="AD4150" s="85">
        <v>1</v>
      </c>
      <c r="AE4150" s="85"/>
      <c r="AF4150" s="85"/>
      <c r="AG4150" s="85"/>
      <c r="AH4150" s="85"/>
      <c r="AI4150" s="85"/>
      <c r="AJ4150" s="85"/>
    </row>
    <row r="4151" spans="1:36" ht="16.5" thickTop="1" thickBot="1">
      <c r="A4151" s="105">
        <f t="shared" si="912"/>
        <v>997</v>
      </c>
      <c r="B4151" s="112" t="s">
        <v>3994</v>
      </c>
      <c r="C4151" s="107">
        <v>1965</v>
      </c>
      <c r="D4151" s="107"/>
      <c r="E4151" s="114" t="s">
        <v>239</v>
      </c>
      <c r="F4151" s="107">
        <v>5</v>
      </c>
      <c r="G4151" s="107">
        <v>4</v>
      </c>
      <c r="H4151" s="111">
        <v>3574.8</v>
      </c>
      <c r="I4151" s="111">
        <v>3500</v>
      </c>
      <c r="J4151" s="111">
        <v>3500</v>
      </c>
      <c r="K4151" s="122">
        <v>161</v>
      </c>
      <c r="L4151" s="110">
        <f t="shared" si="910"/>
        <v>16099183.296000002</v>
      </c>
      <c r="M4151" s="108"/>
      <c r="N4151" s="108"/>
      <c r="O4151" s="108"/>
      <c r="P4151" s="110">
        <f>'Форма 2'!C4151-M4151-N4151-O4151</f>
        <v>16099183.296000002</v>
      </c>
      <c r="Q4151" s="111">
        <f t="shared" si="908"/>
        <v>4599.7666560000007</v>
      </c>
      <c r="R4151" s="111">
        <f t="shared" si="909"/>
        <v>4599.7666560000007</v>
      </c>
      <c r="S4151" s="112" t="s">
        <v>2152</v>
      </c>
      <c r="T4151" s="107" t="s">
        <v>82</v>
      </c>
      <c r="U4151" s="217"/>
      <c r="V4151" s="85"/>
      <c r="W4151" s="85"/>
      <c r="X4151" s="85"/>
      <c r="Y4151" s="85"/>
      <c r="Z4151" s="85"/>
      <c r="AA4151" s="85"/>
      <c r="AB4151" s="86"/>
      <c r="AC4151" s="86"/>
      <c r="AD4151" s="85">
        <v>1</v>
      </c>
      <c r="AE4151" s="85"/>
      <c r="AF4151" s="85"/>
      <c r="AG4151" s="85"/>
      <c r="AH4151" s="85"/>
      <c r="AI4151" s="85"/>
      <c r="AJ4151" s="85"/>
    </row>
    <row r="4152" spans="1:36" ht="16.5" thickTop="1" thickBot="1">
      <c r="A4152" s="105">
        <f t="shared" si="912"/>
        <v>998</v>
      </c>
      <c r="B4152" s="112" t="s">
        <v>3995</v>
      </c>
      <c r="C4152" s="107">
        <v>1965</v>
      </c>
      <c r="D4152" s="107"/>
      <c r="E4152" s="114" t="s">
        <v>239</v>
      </c>
      <c r="F4152" s="107">
        <v>5</v>
      </c>
      <c r="G4152" s="107">
        <v>4</v>
      </c>
      <c r="H4152" s="111">
        <v>3590.3</v>
      </c>
      <c r="I4152" s="111">
        <v>3500</v>
      </c>
      <c r="J4152" s="111">
        <v>3500</v>
      </c>
      <c r="K4152" s="122">
        <v>157</v>
      </c>
      <c r="L4152" s="110">
        <f t="shared" si="910"/>
        <v>16168987.856000002</v>
      </c>
      <c r="M4152" s="108"/>
      <c r="N4152" s="108"/>
      <c r="O4152" s="108"/>
      <c r="P4152" s="110">
        <f>'Форма 2'!C4152-M4152-N4152-O4152</f>
        <v>16168987.856000002</v>
      </c>
      <c r="Q4152" s="111">
        <f t="shared" si="908"/>
        <v>4619.7108160000007</v>
      </c>
      <c r="R4152" s="111">
        <f t="shared" si="909"/>
        <v>4619.7108160000007</v>
      </c>
      <c r="S4152" s="112" t="s">
        <v>2152</v>
      </c>
      <c r="T4152" s="107" t="s">
        <v>92</v>
      </c>
      <c r="U4152" s="217"/>
      <c r="V4152" s="85"/>
      <c r="W4152" s="85"/>
      <c r="X4152" s="85"/>
      <c r="Y4152" s="85"/>
      <c r="Z4152" s="85"/>
      <c r="AA4152" s="85"/>
      <c r="AB4152" s="86"/>
      <c r="AC4152" s="86"/>
      <c r="AD4152" s="85">
        <v>1</v>
      </c>
      <c r="AE4152" s="85"/>
      <c r="AF4152" s="85"/>
      <c r="AG4152" s="85"/>
      <c r="AH4152" s="85"/>
      <c r="AI4152" s="85"/>
      <c r="AJ4152" s="85"/>
    </row>
    <row r="4153" spans="1:36" ht="16.5" thickTop="1" thickBot="1">
      <c r="A4153" s="105">
        <f t="shared" si="912"/>
        <v>999</v>
      </c>
      <c r="B4153" s="112" t="s">
        <v>3996</v>
      </c>
      <c r="C4153" s="107">
        <v>1965</v>
      </c>
      <c r="D4153" s="107"/>
      <c r="E4153" s="114" t="s">
        <v>239</v>
      </c>
      <c r="F4153" s="107">
        <v>5</v>
      </c>
      <c r="G4153" s="107">
        <v>4</v>
      </c>
      <c r="H4153" s="111">
        <v>3581.8</v>
      </c>
      <c r="I4153" s="111">
        <v>3500</v>
      </c>
      <c r="J4153" s="111">
        <v>3500</v>
      </c>
      <c r="K4153" s="122">
        <v>175</v>
      </c>
      <c r="L4153" s="110">
        <f t="shared" si="910"/>
        <v>16130707.936000003</v>
      </c>
      <c r="M4153" s="108"/>
      <c r="N4153" s="108"/>
      <c r="O4153" s="108"/>
      <c r="P4153" s="110">
        <f>'Форма 2'!C4153-M4153-N4153-O4153</f>
        <v>16130707.936000003</v>
      </c>
      <c r="Q4153" s="111">
        <f t="shared" si="908"/>
        <v>4608.7736960000011</v>
      </c>
      <c r="R4153" s="111">
        <f t="shared" si="909"/>
        <v>4608.7736960000011</v>
      </c>
      <c r="S4153" s="112" t="s">
        <v>2152</v>
      </c>
      <c r="T4153" s="107" t="s">
        <v>92</v>
      </c>
      <c r="U4153" s="217"/>
      <c r="V4153" s="85"/>
      <c r="W4153" s="85"/>
      <c r="X4153" s="85"/>
      <c r="Y4153" s="85"/>
      <c r="Z4153" s="85"/>
      <c r="AA4153" s="85"/>
      <c r="AB4153" s="86"/>
      <c r="AC4153" s="86"/>
      <c r="AD4153" s="85">
        <v>1</v>
      </c>
      <c r="AE4153" s="85"/>
      <c r="AF4153" s="85"/>
      <c r="AG4153" s="85"/>
      <c r="AH4153" s="85"/>
      <c r="AI4153" s="85"/>
      <c r="AJ4153" s="85"/>
    </row>
    <row r="4154" spans="1:36" ht="16.5" thickTop="1" thickBot="1">
      <c r="A4154" s="105">
        <f t="shared" si="912"/>
        <v>1000</v>
      </c>
      <c r="B4154" s="112" t="s">
        <v>3997</v>
      </c>
      <c r="C4154" s="107">
        <v>1986</v>
      </c>
      <c r="D4154" s="107"/>
      <c r="E4154" s="114" t="s">
        <v>239</v>
      </c>
      <c r="F4154" s="107">
        <v>9</v>
      </c>
      <c r="G4154" s="107">
        <v>6</v>
      </c>
      <c r="H4154" s="111">
        <v>18060.3</v>
      </c>
      <c r="I4154" s="111">
        <v>15084.47</v>
      </c>
      <c r="J4154" s="111">
        <v>15084.47</v>
      </c>
      <c r="K4154" s="122">
        <v>628</v>
      </c>
      <c r="L4154" s="110">
        <f t="shared" si="910"/>
        <v>16671053.52</v>
      </c>
      <c r="M4154" s="108"/>
      <c r="N4154" s="108"/>
      <c r="O4154" s="108"/>
      <c r="P4154" s="110">
        <f>'Форма 2'!C4154-M4154-N4154-O4154</f>
        <v>16671053.52</v>
      </c>
      <c r="Q4154" s="111">
        <f t="shared" si="908"/>
        <v>1105.1799314129034</v>
      </c>
      <c r="R4154" s="111">
        <f t="shared" si="909"/>
        <v>1105.1799314129034</v>
      </c>
      <c r="S4154" s="112" t="s">
        <v>2152</v>
      </c>
      <c r="T4154" s="107" t="s">
        <v>82</v>
      </c>
      <c r="U4154" s="217"/>
      <c r="V4154" s="85"/>
      <c r="W4154" s="85"/>
      <c r="X4154" s="85"/>
      <c r="Y4154" s="85"/>
      <c r="Z4154" s="172"/>
      <c r="AA4154" s="172"/>
      <c r="AB4154" s="177">
        <v>6</v>
      </c>
      <c r="AC4154" s="154">
        <f t="shared" ref="AC4154:AC4156" si="913">2778508.92*AB4154</f>
        <v>16671053.52</v>
      </c>
      <c r="AD4154" s="85"/>
      <c r="AE4154" s="85"/>
      <c r="AF4154" s="85"/>
      <c r="AG4154" s="166"/>
      <c r="AH4154" s="85"/>
      <c r="AI4154" s="85"/>
      <c r="AJ4154" s="85"/>
    </row>
    <row r="4155" spans="1:36" ht="16.5" thickTop="1" thickBot="1">
      <c r="A4155" s="105">
        <f t="shared" si="912"/>
        <v>1001</v>
      </c>
      <c r="B4155" s="112" t="s">
        <v>3998</v>
      </c>
      <c r="C4155" s="107">
        <v>1986</v>
      </c>
      <c r="D4155" s="107"/>
      <c r="E4155" s="114" t="s">
        <v>239</v>
      </c>
      <c r="F4155" s="107">
        <v>9</v>
      </c>
      <c r="G4155" s="107">
        <v>9</v>
      </c>
      <c r="H4155" s="111">
        <v>21526.2</v>
      </c>
      <c r="I4155" s="111">
        <v>18576.3</v>
      </c>
      <c r="J4155" s="111">
        <v>18563</v>
      </c>
      <c r="K4155" s="122">
        <v>776</v>
      </c>
      <c r="L4155" s="110">
        <f t="shared" si="910"/>
        <v>25006580.280000001</v>
      </c>
      <c r="M4155" s="108"/>
      <c r="N4155" s="108"/>
      <c r="O4155" s="108"/>
      <c r="P4155" s="110">
        <f>'Форма 2'!C4155-M4155-N4155-O4155</f>
        <v>25006580.280000001</v>
      </c>
      <c r="Q4155" s="111">
        <f t="shared" si="908"/>
        <v>1346.1550620952505</v>
      </c>
      <c r="R4155" s="111">
        <f t="shared" si="909"/>
        <v>1346.1550620952505</v>
      </c>
      <c r="S4155" s="112" t="s">
        <v>2152</v>
      </c>
      <c r="T4155" s="107" t="s">
        <v>82</v>
      </c>
      <c r="U4155" s="217"/>
      <c r="V4155" s="85"/>
      <c r="W4155" s="85"/>
      <c r="X4155" s="85"/>
      <c r="Y4155" s="85"/>
      <c r="Z4155" s="172"/>
      <c r="AA4155" s="172"/>
      <c r="AB4155" s="177">
        <v>9</v>
      </c>
      <c r="AC4155" s="154">
        <f t="shared" si="913"/>
        <v>25006580.280000001</v>
      </c>
      <c r="AD4155" s="85"/>
      <c r="AE4155" s="85"/>
      <c r="AF4155" s="85"/>
      <c r="AG4155" s="166"/>
      <c r="AH4155" s="85"/>
      <c r="AI4155" s="85"/>
      <c r="AJ4155" s="85"/>
    </row>
    <row r="4156" spans="1:36" ht="16.5" thickTop="1" thickBot="1">
      <c r="A4156" s="105">
        <f t="shared" si="912"/>
        <v>1002</v>
      </c>
      <c r="B4156" s="112" t="s">
        <v>3999</v>
      </c>
      <c r="C4156" s="107">
        <v>1984</v>
      </c>
      <c r="D4156" s="107"/>
      <c r="E4156" s="114" t="s">
        <v>239</v>
      </c>
      <c r="F4156" s="107">
        <v>9</v>
      </c>
      <c r="G4156" s="107">
        <v>2</v>
      </c>
      <c r="H4156" s="111">
        <v>4697.3999999999996</v>
      </c>
      <c r="I4156" s="111">
        <v>3882.14</v>
      </c>
      <c r="J4156" s="111">
        <v>3882.14</v>
      </c>
      <c r="K4156" s="122">
        <v>196</v>
      </c>
      <c r="L4156" s="110">
        <f t="shared" si="910"/>
        <v>5557017.8399999999</v>
      </c>
      <c r="M4156" s="108"/>
      <c r="N4156" s="108"/>
      <c r="O4156" s="108"/>
      <c r="P4156" s="110">
        <f>'Форма 2'!C4156-M4156-N4156-O4156</f>
        <v>5557017.8399999999</v>
      </c>
      <c r="Q4156" s="111">
        <f t="shared" si="908"/>
        <v>1431.4315918539774</v>
      </c>
      <c r="R4156" s="111">
        <f t="shared" si="909"/>
        <v>1431.4315918539774</v>
      </c>
      <c r="S4156" s="112" t="s">
        <v>2152</v>
      </c>
      <c r="T4156" s="107" t="s">
        <v>82</v>
      </c>
      <c r="U4156" s="217"/>
      <c r="V4156" s="85"/>
      <c r="W4156" s="85"/>
      <c r="X4156" s="85"/>
      <c r="Y4156" s="85"/>
      <c r="Z4156" s="172"/>
      <c r="AA4156" s="172"/>
      <c r="AB4156" s="177">
        <v>2</v>
      </c>
      <c r="AC4156" s="154">
        <f t="shared" si="913"/>
        <v>5557017.8399999999</v>
      </c>
      <c r="AD4156" s="85"/>
      <c r="AE4156" s="85"/>
      <c r="AF4156" s="85"/>
      <c r="AG4156" s="166"/>
      <c r="AH4156" s="85"/>
      <c r="AI4156" s="85"/>
      <c r="AJ4156" s="85"/>
    </row>
    <row r="4157" spans="1:36" ht="16.5" thickTop="1" thickBot="1">
      <c r="A4157" s="105">
        <f t="shared" si="912"/>
        <v>1003</v>
      </c>
      <c r="B4157" s="112" t="s">
        <v>4000</v>
      </c>
      <c r="C4157" s="107">
        <v>1975</v>
      </c>
      <c r="D4157" s="107"/>
      <c r="E4157" s="114" t="s">
        <v>80</v>
      </c>
      <c r="F4157" s="107">
        <v>9</v>
      </c>
      <c r="G4157" s="107">
        <v>2</v>
      </c>
      <c r="H4157" s="111">
        <v>6382.2</v>
      </c>
      <c r="I4157" s="111">
        <v>5248.2000000000007</v>
      </c>
      <c r="J4157" s="111">
        <v>5014.1000000000004</v>
      </c>
      <c r="K4157" s="122">
        <v>223</v>
      </c>
      <c r="L4157" s="110">
        <f t="shared" si="910"/>
        <v>39055617.611999996</v>
      </c>
      <c r="M4157" s="108"/>
      <c r="N4157" s="108"/>
      <c r="O4157" s="108"/>
      <c r="P4157" s="110">
        <f>'Форма 2'!C4157-M4157-N4157-O4157</f>
        <v>39055617.611999996</v>
      </c>
      <c r="Q4157" s="111">
        <f t="shared" si="908"/>
        <v>7441.7167051560518</v>
      </c>
      <c r="R4157" s="111">
        <f t="shared" si="909"/>
        <v>7441.7167051560518</v>
      </c>
      <c r="S4157" s="112" t="s">
        <v>2152</v>
      </c>
      <c r="T4157" s="107" t="s">
        <v>82</v>
      </c>
      <c r="U4157" s="217"/>
      <c r="V4157" s="85"/>
      <c r="W4157" s="85"/>
      <c r="X4157" s="85"/>
      <c r="Y4157" s="85"/>
      <c r="Z4157" s="85"/>
      <c r="AA4157" s="85"/>
      <c r="AB4157" s="86"/>
      <c r="AC4157" s="86"/>
      <c r="AD4157" s="85">
        <v>1</v>
      </c>
      <c r="AE4157" s="85">
        <v>1</v>
      </c>
      <c r="AF4157" s="85">
        <v>1</v>
      </c>
      <c r="AG4157" s="85"/>
      <c r="AH4157" s="85"/>
      <c r="AI4157" s="85"/>
      <c r="AJ4157" s="85"/>
    </row>
    <row r="4158" spans="1:36" ht="16.5" thickTop="1" thickBot="1">
      <c r="A4158" s="105">
        <f t="shared" si="912"/>
        <v>1004</v>
      </c>
      <c r="B4158" s="112" t="s">
        <v>4001</v>
      </c>
      <c r="C4158" s="107">
        <v>1975</v>
      </c>
      <c r="D4158" s="107"/>
      <c r="E4158" s="114" t="s">
        <v>80</v>
      </c>
      <c r="F4158" s="107">
        <v>9</v>
      </c>
      <c r="G4158" s="107">
        <v>2</v>
      </c>
      <c r="H4158" s="111">
        <v>5839.26</v>
      </c>
      <c r="I4158" s="111">
        <v>4732.47</v>
      </c>
      <c r="J4158" s="111">
        <v>4732.47</v>
      </c>
      <c r="K4158" s="122">
        <v>220</v>
      </c>
      <c r="L4158" s="110">
        <f t="shared" si="910"/>
        <v>23658053.853</v>
      </c>
      <c r="M4158" s="108"/>
      <c r="N4158" s="108"/>
      <c r="O4158" s="108"/>
      <c r="P4158" s="110">
        <f>'Форма 2'!C4158-M4158-N4158-O4158</f>
        <v>23658053.853</v>
      </c>
      <c r="Q4158" s="111">
        <f t="shared" si="908"/>
        <v>4999.0921977318394</v>
      </c>
      <c r="R4158" s="111">
        <f t="shared" si="909"/>
        <v>4999.0921977318394</v>
      </c>
      <c r="S4158" s="112" t="s">
        <v>2152</v>
      </c>
      <c r="T4158" s="107" t="s">
        <v>92</v>
      </c>
      <c r="U4158" s="217"/>
      <c r="V4158" s="85"/>
      <c r="W4158" s="85"/>
      <c r="X4158" s="85"/>
      <c r="Y4158" s="85"/>
      <c r="Z4158" s="85"/>
      <c r="AA4158" s="85"/>
      <c r="AB4158" s="86"/>
      <c r="AC4158" s="86"/>
      <c r="AD4158" s="85"/>
      <c r="AE4158" s="85">
        <v>1</v>
      </c>
      <c r="AF4158" s="85">
        <v>1</v>
      </c>
      <c r="AG4158" s="85"/>
      <c r="AH4158" s="85"/>
      <c r="AI4158" s="85"/>
      <c r="AJ4158" s="85"/>
    </row>
    <row r="4159" spans="1:36" ht="16.5" thickTop="1" thickBot="1">
      <c r="A4159" s="105">
        <f t="shared" si="912"/>
        <v>1005</v>
      </c>
      <c r="B4159" s="112" t="s">
        <v>4002</v>
      </c>
      <c r="C4159" s="107">
        <v>1967</v>
      </c>
      <c r="D4159" s="107"/>
      <c r="E4159" s="114" t="s">
        <v>80</v>
      </c>
      <c r="F4159" s="107">
        <v>5</v>
      </c>
      <c r="G4159" s="107">
        <v>4</v>
      </c>
      <c r="H4159" s="111">
        <v>3079.1</v>
      </c>
      <c r="I4159" s="111">
        <v>2753.6</v>
      </c>
      <c r="J4159" s="111">
        <v>2652.2</v>
      </c>
      <c r="K4159" s="122">
        <v>145</v>
      </c>
      <c r="L4159" s="110">
        <f t="shared" si="910"/>
        <v>13866788.432</v>
      </c>
      <c r="M4159" s="108"/>
      <c r="N4159" s="108"/>
      <c r="O4159" s="108"/>
      <c r="P4159" s="110">
        <f>'Форма 2'!C4159-M4159-N4159-O4159</f>
        <v>13866788.432</v>
      </c>
      <c r="Q4159" s="111">
        <f t="shared" si="908"/>
        <v>5035.8761011040096</v>
      </c>
      <c r="R4159" s="111">
        <f t="shared" si="909"/>
        <v>5035.8761011040096</v>
      </c>
      <c r="S4159" s="112" t="s">
        <v>2152</v>
      </c>
      <c r="T4159" s="107" t="s">
        <v>92</v>
      </c>
      <c r="U4159" s="217"/>
      <c r="V4159" s="85"/>
      <c r="W4159" s="85"/>
      <c r="X4159" s="85"/>
      <c r="Y4159" s="85"/>
      <c r="Z4159" s="85"/>
      <c r="AA4159" s="85"/>
      <c r="AB4159" s="86"/>
      <c r="AC4159" s="86"/>
      <c r="AD4159" s="85">
        <v>1</v>
      </c>
      <c r="AE4159" s="85"/>
      <c r="AF4159" s="85"/>
      <c r="AG4159" s="85"/>
      <c r="AH4159" s="85"/>
      <c r="AI4159" s="85"/>
      <c r="AJ4159" s="85"/>
    </row>
    <row r="4160" spans="1:36" ht="16.5" thickTop="1" thickBot="1">
      <c r="A4160" s="105">
        <f t="shared" si="912"/>
        <v>1006</v>
      </c>
      <c r="B4160" s="112" t="s">
        <v>4003</v>
      </c>
      <c r="C4160" s="107">
        <v>1966</v>
      </c>
      <c r="D4160" s="107"/>
      <c r="E4160" s="114" t="s">
        <v>80</v>
      </c>
      <c r="F4160" s="107">
        <v>5</v>
      </c>
      <c r="G4160" s="107">
        <v>4</v>
      </c>
      <c r="H4160" s="111">
        <v>2830.8</v>
      </c>
      <c r="I4160" s="111">
        <v>1750</v>
      </c>
      <c r="J4160" s="111">
        <v>1648</v>
      </c>
      <c r="K4160" s="122">
        <v>132</v>
      </c>
      <c r="L4160" s="110">
        <f t="shared" si="910"/>
        <v>12748564.416000001</v>
      </c>
      <c r="M4160" s="108"/>
      <c r="N4160" s="108"/>
      <c r="O4160" s="108"/>
      <c r="P4160" s="110">
        <f>'Форма 2'!C4160-M4160-N4160-O4160</f>
        <v>12748564.416000001</v>
      </c>
      <c r="Q4160" s="111">
        <f t="shared" si="908"/>
        <v>7284.8939520000004</v>
      </c>
      <c r="R4160" s="111">
        <f t="shared" si="909"/>
        <v>7284.8939520000004</v>
      </c>
      <c r="S4160" s="112" t="s">
        <v>2152</v>
      </c>
      <c r="T4160" s="107" t="s">
        <v>82</v>
      </c>
      <c r="U4160" s="217"/>
      <c r="V4160" s="85"/>
      <c r="W4160" s="85"/>
      <c r="X4160" s="85"/>
      <c r="Y4160" s="85"/>
      <c r="Z4160" s="85"/>
      <c r="AA4160" s="85"/>
      <c r="AB4160" s="86"/>
      <c r="AC4160" s="86"/>
      <c r="AD4160" s="85">
        <v>1</v>
      </c>
      <c r="AE4160" s="85"/>
      <c r="AF4160" s="85"/>
      <c r="AG4160" s="85"/>
      <c r="AH4160" s="85"/>
      <c r="AI4160" s="85"/>
      <c r="AJ4160" s="85"/>
    </row>
    <row r="4161" spans="1:36" ht="16.5" thickTop="1" thickBot="1">
      <c r="A4161" s="105">
        <f t="shared" si="912"/>
        <v>1007</v>
      </c>
      <c r="B4161" s="112" t="s">
        <v>4004</v>
      </c>
      <c r="C4161" s="107">
        <v>1964</v>
      </c>
      <c r="D4161" s="107"/>
      <c r="E4161" s="114" t="s">
        <v>80</v>
      </c>
      <c r="F4161" s="107">
        <v>5</v>
      </c>
      <c r="G4161" s="107">
        <v>4</v>
      </c>
      <c r="H4161" s="111">
        <v>3200.1</v>
      </c>
      <c r="I4161" s="111">
        <v>2887.4</v>
      </c>
      <c r="J4161" s="111">
        <v>2887.4</v>
      </c>
      <c r="K4161" s="122">
        <v>169</v>
      </c>
      <c r="L4161" s="110">
        <f t="shared" si="910"/>
        <v>14411714.352000002</v>
      </c>
      <c r="M4161" s="108"/>
      <c r="N4161" s="108"/>
      <c r="O4161" s="108"/>
      <c r="P4161" s="110">
        <f>'Форма 2'!C4161-M4161-N4161-O4161</f>
        <v>14411714.352000002</v>
      </c>
      <c r="Q4161" s="111">
        <f t="shared" si="908"/>
        <v>4991.2427623467483</v>
      </c>
      <c r="R4161" s="111">
        <f t="shared" si="909"/>
        <v>4991.2427623467483</v>
      </c>
      <c r="S4161" s="112" t="s">
        <v>2152</v>
      </c>
      <c r="T4161" s="107" t="s">
        <v>82</v>
      </c>
      <c r="U4161" s="217"/>
      <c r="V4161" s="85"/>
      <c r="W4161" s="85"/>
      <c r="X4161" s="85"/>
      <c r="Y4161" s="85"/>
      <c r="Z4161" s="85"/>
      <c r="AA4161" s="85"/>
      <c r="AB4161" s="86"/>
      <c r="AC4161" s="86"/>
      <c r="AD4161" s="85">
        <v>1</v>
      </c>
      <c r="AE4161" s="85"/>
      <c r="AF4161" s="85"/>
      <c r="AG4161" s="85"/>
      <c r="AH4161" s="85"/>
      <c r="AI4161" s="85"/>
      <c r="AJ4161" s="85"/>
    </row>
    <row r="4162" spans="1:36" ht="16.5" thickTop="1" thickBot="1">
      <c r="A4162" s="105">
        <f t="shared" si="912"/>
        <v>1008</v>
      </c>
      <c r="B4162" s="112" t="s">
        <v>4005</v>
      </c>
      <c r="C4162" s="107">
        <v>1963</v>
      </c>
      <c r="D4162" s="107"/>
      <c r="E4162" s="114" t="s">
        <v>80</v>
      </c>
      <c r="F4162" s="107">
        <v>5</v>
      </c>
      <c r="G4162" s="107">
        <v>3</v>
      </c>
      <c r="H4162" s="111">
        <v>3004.09</v>
      </c>
      <c r="I4162" s="111">
        <v>2992.5</v>
      </c>
      <c r="J4162" s="111">
        <v>2992.5</v>
      </c>
      <c r="K4162" s="122">
        <v>206</v>
      </c>
      <c r="L4162" s="110">
        <f t="shared" si="910"/>
        <v>13528979.396800002</v>
      </c>
      <c r="M4162" s="108"/>
      <c r="N4162" s="108"/>
      <c r="O4162" s="108"/>
      <c r="P4162" s="110">
        <f>'Форма 2'!C4162-M4162-N4162-O4162</f>
        <v>13528979.396800002</v>
      </c>
      <c r="Q4162" s="111">
        <f t="shared" si="908"/>
        <v>4520.962204444445</v>
      </c>
      <c r="R4162" s="111">
        <f t="shared" si="909"/>
        <v>4520.962204444445</v>
      </c>
      <c r="S4162" s="112" t="s">
        <v>2152</v>
      </c>
      <c r="T4162" s="107" t="s">
        <v>82</v>
      </c>
      <c r="U4162" s="217"/>
      <c r="V4162" s="85"/>
      <c r="W4162" s="85"/>
      <c r="X4162" s="85"/>
      <c r="Y4162" s="85"/>
      <c r="Z4162" s="85"/>
      <c r="AA4162" s="85"/>
      <c r="AB4162" s="86"/>
      <c r="AC4162" s="86"/>
      <c r="AD4162" s="85">
        <v>1</v>
      </c>
      <c r="AE4162" s="85"/>
      <c r="AF4162" s="85"/>
      <c r="AG4162" s="85"/>
      <c r="AH4162" s="85"/>
      <c r="AI4162" s="85"/>
      <c r="AJ4162" s="85"/>
    </row>
    <row r="4163" spans="1:36" ht="16.5" thickTop="1" thickBot="1">
      <c r="A4163" s="105">
        <f t="shared" si="912"/>
        <v>1009</v>
      </c>
      <c r="B4163" s="112" t="s">
        <v>4006</v>
      </c>
      <c r="C4163" s="107">
        <v>1985</v>
      </c>
      <c r="D4163" s="107"/>
      <c r="E4163" s="114" t="s">
        <v>239</v>
      </c>
      <c r="F4163" s="107">
        <v>9</v>
      </c>
      <c r="G4163" s="107">
        <v>9</v>
      </c>
      <c r="H4163" s="111">
        <v>17502.900000000001</v>
      </c>
      <c r="I4163" s="111">
        <v>11636</v>
      </c>
      <c r="J4163" s="111">
        <v>11636</v>
      </c>
      <c r="K4163" s="122">
        <v>912</v>
      </c>
      <c r="L4163" s="110">
        <f t="shared" si="910"/>
        <v>25006580.280000001</v>
      </c>
      <c r="M4163" s="108"/>
      <c r="N4163" s="108"/>
      <c r="O4163" s="108"/>
      <c r="P4163" s="110">
        <f>'Форма 2'!C4163-M4163-N4163-O4163</f>
        <v>25006580.280000001</v>
      </c>
      <c r="Q4163" s="111">
        <f t="shared" si="908"/>
        <v>2149.0701512547266</v>
      </c>
      <c r="R4163" s="111">
        <f t="shared" si="909"/>
        <v>2149.0701512547266</v>
      </c>
      <c r="S4163" s="112" t="s">
        <v>2152</v>
      </c>
      <c r="T4163" s="107" t="s">
        <v>92</v>
      </c>
      <c r="U4163" s="217"/>
      <c r="V4163" s="85"/>
      <c r="W4163" s="85"/>
      <c r="X4163" s="85"/>
      <c r="Y4163" s="85"/>
      <c r="Z4163" s="172"/>
      <c r="AA4163" s="172"/>
      <c r="AB4163" s="177">
        <v>9</v>
      </c>
      <c r="AC4163" s="154">
        <f t="shared" ref="AC4163:AC4165" si="914">2778508.92*AB4163</f>
        <v>25006580.280000001</v>
      </c>
      <c r="AD4163" s="85"/>
      <c r="AE4163" s="85"/>
      <c r="AF4163" s="85"/>
      <c r="AG4163" s="166"/>
      <c r="AH4163" s="85"/>
      <c r="AI4163" s="85"/>
      <c r="AJ4163" s="85"/>
    </row>
    <row r="4164" spans="1:36" ht="16.5" thickTop="1" thickBot="1">
      <c r="A4164" s="105">
        <f t="shared" si="912"/>
        <v>1010</v>
      </c>
      <c r="B4164" s="112" t="s">
        <v>4007</v>
      </c>
      <c r="C4164" s="107">
        <v>1985</v>
      </c>
      <c r="D4164" s="107"/>
      <c r="E4164" s="114" t="s">
        <v>239</v>
      </c>
      <c r="F4164" s="107">
        <v>9</v>
      </c>
      <c r="G4164" s="107">
        <v>5</v>
      </c>
      <c r="H4164" s="111">
        <v>11327.9</v>
      </c>
      <c r="I4164" s="111">
        <v>9671.9</v>
      </c>
      <c r="J4164" s="111">
        <v>9671.9</v>
      </c>
      <c r="K4164" s="122">
        <v>408</v>
      </c>
      <c r="L4164" s="110">
        <f t="shared" si="910"/>
        <v>13892544.6</v>
      </c>
      <c r="M4164" s="108"/>
      <c r="N4164" s="108"/>
      <c r="O4164" s="108"/>
      <c r="P4164" s="110">
        <f>'Форма 2'!C4164-M4164-N4164-O4164</f>
        <v>13892544.6</v>
      </c>
      <c r="Q4164" s="111">
        <f t="shared" si="908"/>
        <v>1436.3821586244687</v>
      </c>
      <c r="R4164" s="111">
        <f t="shared" si="909"/>
        <v>1436.3821586244687</v>
      </c>
      <c r="S4164" s="112" t="s">
        <v>2152</v>
      </c>
      <c r="T4164" s="107" t="s">
        <v>92</v>
      </c>
      <c r="U4164" s="217"/>
      <c r="V4164" s="85"/>
      <c r="W4164" s="85"/>
      <c r="X4164" s="85"/>
      <c r="Y4164" s="85"/>
      <c r="Z4164" s="172"/>
      <c r="AA4164" s="172"/>
      <c r="AB4164" s="177">
        <v>5</v>
      </c>
      <c r="AC4164" s="154">
        <f t="shared" si="914"/>
        <v>13892544.6</v>
      </c>
      <c r="AD4164" s="85"/>
      <c r="AE4164" s="85"/>
      <c r="AF4164" s="85"/>
      <c r="AG4164" s="166"/>
      <c r="AH4164" s="85"/>
      <c r="AI4164" s="85"/>
      <c r="AJ4164" s="85"/>
    </row>
    <row r="4165" spans="1:36" ht="16.5" thickTop="1" thickBot="1">
      <c r="A4165" s="105">
        <f t="shared" si="912"/>
        <v>1011</v>
      </c>
      <c r="B4165" s="112" t="s">
        <v>4008</v>
      </c>
      <c r="C4165" s="107">
        <v>1983</v>
      </c>
      <c r="D4165" s="107"/>
      <c r="E4165" s="114" t="s">
        <v>94</v>
      </c>
      <c r="F4165" s="107">
        <v>9</v>
      </c>
      <c r="G4165" s="107">
        <v>1</v>
      </c>
      <c r="H4165" s="111">
        <v>2716</v>
      </c>
      <c r="I4165" s="111">
        <v>2068</v>
      </c>
      <c r="J4165" s="111">
        <v>2068</v>
      </c>
      <c r="K4165" s="122">
        <v>89</v>
      </c>
      <c r="L4165" s="110">
        <f t="shared" si="910"/>
        <v>2778508.92</v>
      </c>
      <c r="M4165" s="108"/>
      <c r="N4165" s="108"/>
      <c r="O4165" s="108"/>
      <c r="P4165" s="110">
        <f>'Форма 2'!C4165-M4165-N4165-O4165</f>
        <v>2778508.92</v>
      </c>
      <c r="Q4165" s="111">
        <f t="shared" si="908"/>
        <v>1343.5729787234043</v>
      </c>
      <c r="R4165" s="111">
        <f t="shared" si="909"/>
        <v>1343.5729787234043</v>
      </c>
      <c r="S4165" s="112" t="s">
        <v>2152</v>
      </c>
      <c r="T4165" s="107" t="s">
        <v>82</v>
      </c>
      <c r="U4165" s="217"/>
      <c r="V4165" s="85"/>
      <c r="W4165" s="85"/>
      <c r="X4165" s="85"/>
      <c r="Y4165" s="85"/>
      <c r="Z4165" s="172"/>
      <c r="AA4165" s="172"/>
      <c r="AB4165" s="177">
        <v>1</v>
      </c>
      <c r="AC4165" s="154">
        <f t="shared" si="914"/>
        <v>2778508.92</v>
      </c>
      <c r="AD4165" s="85"/>
      <c r="AE4165" s="85"/>
      <c r="AF4165" s="85"/>
      <c r="AG4165" s="166"/>
      <c r="AH4165" s="85"/>
      <c r="AI4165" s="85"/>
      <c r="AJ4165" s="85"/>
    </row>
    <row r="4166" spans="1:36" ht="16.5" thickTop="1" thickBot="1">
      <c r="A4166" s="105">
        <f t="shared" si="912"/>
        <v>1012</v>
      </c>
      <c r="B4166" s="112" t="s">
        <v>760</v>
      </c>
      <c r="C4166" s="107">
        <v>1988</v>
      </c>
      <c r="D4166" s="107"/>
      <c r="E4166" s="114" t="s">
        <v>239</v>
      </c>
      <c r="F4166" s="107">
        <v>10</v>
      </c>
      <c r="G4166" s="107">
        <v>7</v>
      </c>
      <c r="H4166" s="111">
        <v>15578</v>
      </c>
      <c r="I4166" s="111">
        <v>9599.6</v>
      </c>
      <c r="J4166" s="111">
        <v>9599.6</v>
      </c>
      <c r="K4166" s="122">
        <v>650</v>
      </c>
      <c r="L4166" s="110">
        <f t="shared" si="910"/>
        <v>27512217.599999998</v>
      </c>
      <c r="M4166" s="108"/>
      <c r="N4166" s="108"/>
      <c r="O4166" s="108"/>
      <c r="P4166" s="110">
        <f>'Форма 2'!C4166-M4166-N4166-O4166</f>
        <v>27512217.599999998</v>
      </c>
      <c r="Q4166" s="111">
        <f t="shared" si="908"/>
        <v>2865.9754156423182</v>
      </c>
      <c r="R4166" s="111">
        <f t="shared" si="909"/>
        <v>2865.9754156423182</v>
      </c>
      <c r="S4166" s="112" t="s">
        <v>2152</v>
      </c>
      <c r="T4166" s="107" t="s">
        <v>92</v>
      </c>
      <c r="U4166" s="217"/>
      <c r="V4166" s="85"/>
      <c r="W4166" s="85"/>
      <c r="X4166" s="85"/>
      <c r="Y4166" s="85"/>
      <c r="Z4166" s="172"/>
      <c r="AA4166" s="172"/>
      <c r="AB4166" s="177">
        <v>7</v>
      </c>
      <c r="AC4166" s="154">
        <f>3930316.8*AB4166</f>
        <v>27512217.599999998</v>
      </c>
      <c r="AD4166" s="85"/>
      <c r="AE4166" s="85"/>
      <c r="AF4166" s="85"/>
      <c r="AG4166" s="166"/>
      <c r="AH4166" s="85"/>
      <c r="AI4166" s="85"/>
      <c r="AJ4166" s="85"/>
    </row>
    <row r="4167" spans="1:36" ht="16.5" thickTop="1" thickBot="1">
      <c r="A4167" s="105">
        <f t="shared" si="912"/>
        <v>1013</v>
      </c>
      <c r="B4167" s="112" t="s">
        <v>4009</v>
      </c>
      <c r="C4167" s="107">
        <v>1962</v>
      </c>
      <c r="D4167" s="107"/>
      <c r="E4167" s="114" t="s">
        <v>239</v>
      </c>
      <c r="F4167" s="107">
        <v>4</v>
      </c>
      <c r="G4167" s="107">
        <v>4</v>
      </c>
      <c r="H4167" s="111">
        <v>2852</v>
      </c>
      <c r="I4167" s="111">
        <v>2800</v>
      </c>
      <c r="J4167" s="111">
        <v>2800</v>
      </c>
      <c r="K4167" s="122">
        <v>138</v>
      </c>
      <c r="L4167" s="110">
        <f t="shared" si="910"/>
        <v>12844039.040000001</v>
      </c>
      <c r="M4167" s="108"/>
      <c r="N4167" s="108"/>
      <c r="O4167" s="108"/>
      <c r="P4167" s="110">
        <f>'Форма 2'!C4167-M4167-N4167-O4167</f>
        <v>12844039.040000001</v>
      </c>
      <c r="Q4167" s="111">
        <f t="shared" si="908"/>
        <v>4587.1568000000007</v>
      </c>
      <c r="R4167" s="111">
        <f t="shared" si="909"/>
        <v>4587.1568000000007</v>
      </c>
      <c r="S4167" s="112" t="s">
        <v>2152</v>
      </c>
      <c r="T4167" s="107" t="s">
        <v>92</v>
      </c>
      <c r="U4167" s="217"/>
      <c r="V4167" s="85"/>
      <c r="W4167" s="85"/>
      <c r="X4167" s="85"/>
      <c r="Y4167" s="85"/>
      <c r="Z4167" s="85"/>
      <c r="AA4167" s="85"/>
      <c r="AB4167" s="86"/>
      <c r="AC4167" s="86"/>
      <c r="AD4167" s="85">
        <v>1</v>
      </c>
      <c r="AE4167" s="85"/>
      <c r="AF4167" s="85"/>
      <c r="AG4167" s="85"/>
      <c r="AH4167" s="85"/>
      <c r="AI4167" s="85"/>
      <c r="AJ4167" s="85"/>
    </row>
    <row r="4168" spans="1:36" ht="16.5" thickTop="1" thickBot="1">
      <c r="A4168" s="105">
        <f t="shared" si="912"/>
        <v>1014</v>
      </c>
      <c r="B4168" s="112" t="s">
        <v>4010</v>
      </c>
      <c r="C4168" s="107">
        <v>1962</v>
      </c>
      <c r="D4168" s="107"/>
      <c r="E4168" s="114" t="s">
        <v>239</v>
      </c>
      <c r="F4168" s="107">
        <v>5</v>
      </c>
      <c r="G4168" s="107">
        <v>4</v>
      </c>
      <c r="H4168" s="111">
        <v>3554.8</v>
      </c>
      <c r="I4168" s="111">
        <v>3400</v>
      </c>
      <c r="J4168" s="111">
        <v>3400</v>
      </c>
      <c r="K4168" s="122">
        <v>178</v>
      </c>
      <c r="L4168" s="110">
        <f t="shared" si="910"/>
        <v>16009112.896000002</v>
      </c>
      <c r="M4168" s="108"/>
      <c r="N4168" s="108"/>
      <c r="O4168" s="108"/>
      <c r="P4168" s="110">
        <f>'Форма 2'!C4168-M4168-N4168-O4168</f>
        <v>16009112.896000002</v>
      </c>
      <c r="Q4168" s="111">
        <f t="shared" si="908"/>
        <v>4708.5626164705891</v>
      </c>
      <c r="R4168" s="111">
        <f t="shared" si="909"/>
        <v>4708.5626164705891</v>
      </c>
      <c r="S4168" s="112" t="s">
        <v>2152</v>
      </c>
      <c r="T4168" s="107" t="s">
        <v>92</v>
      </c>
      <c r="U4168" s="217"/>
      <c r="V4168" s="85"/>
      <c r="W4168" s="85"/>
      <c r="X4168" s="85"/>
      <c r="Y4168" s="85"/>
      <c r="Z4168" s="85"/>
      <c r="AA4168" s="85"/>
      <c r="AB4168" s="86"/>
      <c r="AC4168" s="86"/>
      <c r="AD4168" s="85">
        <v>1</v>
      </c>
      <c r="AE4168" s="85"/>
      <c r="AF4168" s="85"/>
      <c r="AG4168" s="85"/>
      <c r="AH4168" s="85"/>
      <c r="AI4168" s="85"/>
      <c r="AJ4168" s="85"/>
    </row>
    <row r="4169" spans="1:36" ht="16.5" thickTop="1" thickBot="1">
      <c r="A4169" s="105">
        <f t="shared" si="912"/>
        <v>1015</v>
      </c>
      <c r="B4169" s="112" t="s">
        <v>4011</v>
      </c>
      <c r="C4169" s="107">
        <v>1962</v>
      </c>
      <c r="D4169" s="107"/>
      <c r="E4169" s="114" t="s">
        <v>239</v>
      </c>
      <c r="F4169" s="107">
        <v>5</v>
      </c>
      <c r="G4169" s="107">
        <v>4</v>
      </c>
      <c r="H4169" s="111">
        <v>3602.1</v>
      </c>
      <c r="I4169" s="111">
        <v>3575.94</v>
      </c>
      <c r="J4169" s="111">
        <v>3575.94</v>
      </c>
      <c r="K4169" s="122">
        <v>165</v>
      </c>
      <c r="L4169" s="110">
        <f t="shared" si="910"/>
        <v>16222129.392000001</v>
      </c>
      <c r="M4169" s="108"/>
      <c r="N4169" s="108"/>
      <c r="O4169" s="108"/>
      <c r="P4169" s="110">
        <f>'Форма 2'!C4169-M4169-N4169-O4169</f>
        <v>16222129.392000001</v>
      </c>
      <c r="Q4169" s="111">
        <f t="shared" si="908"/>
        <v>4536.4657662041309</v>
      </c>
      <c r="R4169" s="111">
        <f t="shared" si="909"/>
        <v>4536.4657662041309</v>
      </c>
      <c r="S4169" s="112" t="s">
        <v>2152</v>
      </c>
      <c r="T4169" s="107" t="s">
        <v>92</v>
      </c>
      <c r="U4169" s="217"/>
      <c r="V4169" s="85"/>
      <c r="W4169" s="85"/>
      <c r="X4169" s="85"/>
      <c r="Y4169" s="85"/>
      <c r="Z4169" s="85"/>
      <c r="AA4169" s="85"/>
      <c r="AB4169" s="86"/>
      <c r="AC4169" s="86"/>
      <c r="AD4169" s="85">
        <v>1</v>
      </c>
      <c r="AE4169" s="85"/>
      <c r="AF4169" s="85"/>
      <c r="AG4169" s="85"/>
      <c r="AH4169" s="85"/>
      <c r="AI4169" s="85"/>
      <c r="AJ4169" s="85"/>
    </row>
    <row r="4170" spans="1:36" ht="16.5" thickTop="1" thickBot="1">
      <c r="A4170" s="105">
        <f t="shared" si="912"/>
        <v>1016</v>
      </c>
      <c r="B4170" s="112" t="s">
        <v>4012</v>
      </c>
      <c r="C4170" s="107">
        <v>1962</v>
      </c>
      <c r="D4170" s="107"/>
      <c r="E4170" s="114" t="s">
        <v>239</v>
      </c>
      <c r="F4170" s="107">
        <v>4</v>
      </c>
      <c r="G4170" s="107">
        <v>4</v>
      </c>
      <c r="H4170" s="111">
        <v>2843.6</v>
      </c>
      <c r="I4170" s="111">
        <v>2700</v>
      </c>
      <c r="J4170" s="111">
        <v>2700</v>
      </c>
      <c r="K4170" s="122">
        <v>133</v>
      </c>
      <c r="L4170" s="110">
        <f t="shared" si="910"/>
        <v>12806209.472000001</v>
      </c>
      <c r="M4170" s="108"/>
      <c r="N4170" s="108"/>
      <c r="O4170" s="108"/>
      <c r="P4170" s="110">
        <f>'Форма 2'!C4170-M4170-N4170-O4170</f>
        <v>12806209.472000001</v>
      </c>
      <c r="Q4170" s="111">
        <f t="shared" si="908"/>
        <v>4743.0405451851857</v>
      </c>
      <c r="R4170" s="111">
        <f t="shared" si="909"/>
        <v>4743.0405451851857</v>
      </c>
      <c r="S4170" s="112" t="s">
        <v>2152</v>
      </c>
      <c r="T4170" s="107" t="s">
        <v>92</v>
      </c>
      <c r="U4170" s="217"/>
      <c r="V4170" s="85"/>
      <c r="W4170" s="85"/>
      <c r="X4170" s="85"/>
      <c r="Y4170" s="85"/>
      <c r="Z4170" s="85"/>
      <c r="AA4170" s="85"/>
      <c r="AB4170" s="86"/>
      <c r="AC4170" s="86"/>
      <c r="AD4170" s="85">
        <v>1</v>
      </c>
      <c r="AE4170" s="85"/>
      <c r="AF4170" s="85"/>
      <c r="AG4170" s="85"/>
      <c r="AH4170" s="85"/>
      <c r="AI4170" s="85"/>
      <c r="AJ4170" s="85"/>
    </row>
    <row r="4171" spans="1:36" ht="16.5" thickTop="1" thickBot="1">
      <c r="A4171" s="105">
        <f t="shared" si="912"/>
        <v>1017</v>
      </c>
      <c r="B4171" s="112" t="s">
        <v>4013</v>
      </c>
      <c r="C4171" s="107">
        <v>1962</v>
      </c>
      <c r="D4171" s="107"/>
      <c r="E4171" s="114" t="s">
        <v>94</v>
      </c>
      <c r="F4171" s="107">
        <v>5</v>
      </c>
      <c r="G4171" s="107">
        <v>3</v>
      </c>
      <c r="H4171" s="111">
        <v>2405.98</v>
      </c>
      <c r="I4171" s="111">
        <v>2395.08</v>
      </c>
      <c r="J4171" s="111">
        <v>2395.08</v>
      </c>
      <c r="K4171" s="122">
        <v>124</v>
      </c>
      <c r="L4171" s="110">
        <f t="shared" si="910"/>
        <v>10835379.049600001</v>
      </c>
      <c r="M4171" s="108"/>
      <c r="N4171" s="108"/>
      <c r="O4171" s="108"/>
      <c r="P4171" s="110">
        <f>'Форма 2'!C4171-M4171-N4171-O4171</f>
        <v>10835379.049600001</v>
      </c>
      <c r="Q4171" s="111">
        <f t="shared" si="908"/>
        <v>4524.0155024466831</v>
      </c>
      <c r="R4171" s="111">
        <f t="shared" si="909"/>
        <v>4524.0155024466831</v>
      </c>
      <c r="S4171" s="112" t="s">
        <v>2152</v>
      </c>
      <c r="T4171" s="107" t="s">
        <v>92</v>
      </c>
      <c r="U4171" s="217"/>
      <c r="V4171" s="85"/>
      <c r="W4171" s="85"/>
      <c r="X4171" s="85"/>
      <c r="Y4171" s="85"/>
      <c r="Z4171" s="85"/>
      <c r="AA4171" s="85"/>
      <c r="AB4171" s="86"/>
      <c r="AC4171" s="86"/>
      <c r="AD4171" s="85">
        <v>1</v>
      </c>
      <c r="AE4171" s="85"/>
      <c r="AF4171" s="85"/>
      <c r="AG4171" s="85"/>
      <c r="AH4171" s="85"/>
      <c r="AI4171" s="85"/>
      <c r="AJ4171" s="85"/>
    </row>
    <row r="4172" spans="1:36" ht="16.5" thickTop="1" thickBot="1">
      <c r="A4172" s="105">
        <f t="shared" si="912"/>
        <v>1018</v>
      </c>
      <c r="B4172" s="112" t="s">
        <v>4014</v>
      </c>
      <c r="C4172" s="107">
        <v>1962</v>
      </c>
      <c r="D4172" s="107">
        <v>2011</v>
      </c>
      <c r="E4172" s="114" t="s">
        <v>94</v>
      </c>
      <c r="F4172" s="107">
        <v>5</v>
      </c>
      <c r="G4172" s="107">
        <v>2</v>
      </c>
      <c r="H4172" s="111">
        <v>1817.4</v>
      </c>
      <c r="I4172" s="111">
        <v>1640.1</v>
      </c>
      <c r="J4172" s="111">
        <v>1640.1</v>
      </c>
      <c r="K4172" s="122">
        <v>75</v>
      </c>
      <c r="L4172" s="110">
        <f t="shared" si="910"/>
        <v>8184697.2480000015</v>
      </c>
      <c r="M4172" s="108"/>
      <c r="N4172" s="108"/>
      <c r="O4172" s="108"/>
      <c r="P4172" s="110">
        <f>'Форма 2'!C4172-M4172-N4172-O4172</f>
        <v>8184697.2480000015</v>
      </c>
      <c r="Q4172" s="111">
        <f t="shared" si="908"/>
        <v>4990.3647631242011</v>
      </c>
      <c r="R4172" s="111">
        <f t="shared" si="909"/>
        <v>4990.3647631242011</v>
      </c>
      <c r="S4172" s="112" t="s">
        <v>2152</v>
      </c>
      <c r="T4172" s="107" t="s">
        <v>82</v>
      </c>
      <c r="U4172" s="217"/>
      <c r="V4172" s="85"/>
      <c r="W4172" s="85"/>
      <c r="X4172" s="85"/>
      <c r="Y4172" s="85"/>
      <c r="Z4172" s="85"/>
      <c r="AA4172" s="85"/>
      <c r="AB4172" s="86"/>
      <c r="AC4172" s="86"/>
      <c r="AD4172" s="85">
        <v>1</v>
      </c>
      <c r="AE4172" s="85"/>
      <c r="AF4172" s="85"/>
      <c r="AG4172" s="85"/>
      <c r="AH4172" s="85"/>
      <c r="AI4172" s="85"/>
      <c r="AJ4172" s="85"/>
    </row>
    <row r="4173" spans="1:36" ht="16.5" thickTop="1" thickBot="1">
      <c r="A4173" s="105">
        <f t="shared" si="912"/>
        <v>1019</v>
      </c>
      <c r="B4173" s="112" t="s">
        <v>4015</v>
      </c>
      <c r="C4173" s="107">
        <v>1962</v>
      </c>
      <c r="D4173" s="107"/>
      <c r="E4173" s="114" t="s">
        <v>94</v>
      </c>
      <c r="F4173" s="107">
        <v>5</v>
      </c>
      <c r="G4173" s="107">
        <v>4</v>
      </c>
      <c r="H4173" s="111">
        <v>3053.8</v>
      </c>
      <c r="I4173" s="111">
        <v>3007</v>
      </c>
      <c r="J4173" s="111">
        <v>3007</v>
      </c>
      <c r="K4173" s="122">
        <v>124</v>
      </c>
      <c r="L4173" s="110">
        <f t="shared" si="910"/>
        <v>13752849.376000002</v>
      </c>
      <c r="M4173" s="108"/>
      <c r="N4173" s="108"/>
      <c r="O4173" s="108"/>
      <c r="P4173" s="110">
        <f>'Форма 2'!C4173-M4173-N4173-O4173</f>
        <v>13752849.376000002</v>
      </c>
      <c r="Q4173" s="111">
        <f t="shared" si="908"/>
        <v>4573.6113654805458</v>
      </c>
      <c r="R4173" s="111">
        <f t="shared" si="909"/>
        <v>4573.6113654805458</v>
      </c>
      <c r="S4173" s="112" t="s">
        <v>2152</v>
      </c>
      <c r="T4173" s="107" t="s">
        <v>82</v>
      </c>
      <c r="U4173" s="217"/>
      <c r="V4173" s="85"/>
      <c r="W4173" s="85"/>
      <c r="X4173" s="85"/>
      <c r="Y4173" s="85"/>
      <c r="Z4173" s="85"/>
      <c r="AA4173" s="85"/>
      <c r="AB4173" s="86"/>
      <c r="AC4173" s="86"/>
      <c r="AD4173" s="85">
        <v>1</v>
      </c>
      <c r="AE4173" s="85"/>
      <c r="AF4173" s="85"/>
      <c r="AG4173" s="85"/>
      <c r="AH4173" s="85"/>
      <c r="AI4173" s="85"/>
      <c r="AJ4173" s="85"/>
    </row>
    <row r="4174" spans="1:36" ht="16.5" thickTop="1" thickBot="1">
      <c r="A4174" s="105">
        <f t="shared" si="912"/>
        <v>1020</v>
      </c>
      <c r="B4174" s="112" t="s">
        <v>4016</v>
      </c>
      <c r="C4174" s="107">
        <v>1963</v>
      </c>
      <c r="D4174" s="107"/>
      <c r="E4174" s="114" t="s">
        <v>94</v>
      </c>
      <c r="F4174" s="107">
        <v>5</v>
      </c>
      <c r="G4174" s="107">
        <v>2</v>
      </c>
      <c r="H4174" s="111">
        <v>1669.1</v>
      </c>
      <c r="I4174" s="111">
        <v>1667.5</v>
      </c>
      <c r="J4174" s="111">
        <v>1467.1</v>
      </c>
      <c r="K4174" s="122">
        <v>58</v>
      </c>
      <c r="L4174" s="110">
        <f t="shared" si="910"/>
        <v>7516825.2320000008</v>
      </c>
      <c r="M4174" s="108"/>
      <c r="N4174" s="108"/>
      <c r="O4174" s="108"/>
      <c r="P4174" s="110">
        <f>'Форма 2'!C4174-M4174-N4174-O4174</f>
        <v>7516825.2320000008</v>
      </c>
      <c r="Q4174" s="111">
        <f t="shared" si="908"/>
        <v>4507.8412185907055</v>
      </c>
      <c r="R4174" s="111">
        <f t="shared" si="909"/>
        <v>4507.8412185907055</v>
      </c>
      <c r="S4174" s="112" t="s">
        <v>2152</v>
      </c>
      <c r="T4174" s="107" t="s">
        <v>82</v>
      </c>
      <c r="U4174" s="217"/>
      <c r="V4174" s="85"/>
      <c r="W4174" s="85"/>
      <c r="X4174" s="85"/>
      <c r="Y4174" s="85"/>
      <c r="Z4174" s="85"/>
      <c r="AA4174" s="85"/>
      <c r="AB4174" s="86"/>
      <c r="AC4174" s="86"/>
      <c r="AD4174" s="85">
        <v>1</v>
      </c>
      <c r="AE4174" s="85"/>
      <c r="AF4174" s="85"/>
      <c r="AG4174" s="85"/>
      <c r="AH4174" s="85"/>
      <c r="AI4174" s="85"/>
      <c r="AJ4174" s="85"/>
    </row>
    <row r="4175" spans="1:36" ht="16.5" thickTop="1" thickBot="1">
      <c r="A4175" s="105">
        <f t="shared" si="912"/>
        <v>1021</v>
      </c>
      <c r="B4175" s="112" t="s">
        <v>4017</v>
      </c>
      <c r="C4175" s="107">
        <v>1962</v>
      </c>
      <c r="D4175" s="107"/>
      <c r="E4175" s="114" t="s">
        <v>94</v>
      </c>
      <c r="F4175" s="107">
        <v>5</v>
      </c>
      <c r="G4175" s="107">
        <v>2</v>
      </c>
      <c r="H4175" s="111">
        <v>1456.2</v>
      </c>
      <c r="I4175" s="111">
        <v>1377.7</v>
      </c>
      <c r="J4175" s="111">
        <v>1377.7</v>
      </c>
      <c r="K4175" s="122">
        <v>66</v>
      </c>
      <c r="L4175" s="110">
        <f t="shared" si="910"/>
        <v>6558025.824000001</v>
      </c>
      <c r="M4175" s="108"/>
      <c r="N4175" s="108"/>
      <c r="O4175" s="108"/>
      <c r="P4175" s="110">
        <f>'Форма 2'!C4175-M4175-N4175-O4175</f>
        <v>6558025.824000001</v>
      </c>
      <c r="Q4175" s="111">
        <f t="shared" si="908"/>
        <v>4760.1261697031287</v>
      </c>
      <c r="R4175" s="111">
        <f t="shared" si="909"/>
        <v>4760.1261697031287</v>
      </c>
      <c r="S4175" s="112" t="s">
        <v>2152</v>
      </c>
      <c r="T4175" s="107" t="s">
        <v>92</v>
      </c>
      <c r="U4175" s="217"/>
      <c r="V4175" s="85"/>
      <c r="W4175" s="85"/>
      <c r="X4175" s="85"/>
      <c r="Y4175" s="85"/>
      <c r="Z4175" s="85"/>
      <c r="AA4175" s="85"/>
      <c r="AB4175" s="86"/>
      <c r="AC4175" s="86"/>
      <c r="AD4175" s="85">
        <v>1</v>
      </c>
      <c r="AE4175" s="85"/>
      <c r="AF4175" s="85"/>
      <c r="AG4175" s="85"/>
      <c r="AH4175" s="85"/>
      <c r="AI4175" s="85"/>
      <c r="AJ4175" s="85"/>
    </row>
    <row r="4176" spans="1:36" ht="16.5" thickTop="1" thickBot="1">
      <c r="A4176" s="105">
        <f t="shared" si="912"/>
        <v>1022</v>
      </c>
      <c r="B4176" s="112" t="s">
        <v>4018</v>
      </c>
      <c r="C4176" s="107">
        <v>1962</v>
      </c>
      <c r="D4176" s="107"/>
      <c r="E4176" s="114" t="s">
        <v>94</v>
      </c>
      <c r="F4176" s="107">
        <v>5</v>
      </c>
      <c r="G4176" s="107">
        <v>3</v>
      </c>
      <c r="H4176" s="111">
        <v>2844.43</v>
      </c>
      <c r="I4176" s="111">
        <v>2756.8</v>
      </c>
      <c r="J4176" s="111">
        <v>2756.8</v>
      </c>
      <c r="K4176" s="122">
        <v>173</v>
      </c>
      <c r="L4176" s="110">
        <f t="shared" si="910"/>
        <v>12809947.3936</v>
      </c>
      <c r="M4176" s="108"/>
      <c r="N4176" s="108"/>
      <c r="O4176" s="108"/>
      <c r="P4176" s="110">
        <f>'Форма 2'!C4176-M4176-N4176-O4176</f>
        <v>12809947.3936</v>
      </c>
      <c r="Q4176" s="111">
        <f t="shared" si="908"/>
        <v>4646.6727341845617</v>
      </c>
      <c r="R4176" s="111">
        <f t="shared" si="909"/>
        <v>4646.6727341845617</v>
      </c>
      <c r="S4176" s="112" t="s">
        <v>2152</v>
      </c>
      <c r="T4176" s="107" t="s">
        <v>92</v>
      </c>
      <c r="U4176" s="217"/>
      <c r="V4176" s="85"/>
      <c r="W4176" s="85"/>
      <c r="X4176" s="85"/>
      <c r="Y4176" s="85"/>
      <c r="Z4176" s="85"/>
      <c r="AA4176" s="85"/>
      <c r="AB4176" s="86"/>
      <c r="AC4176" s="86"/>
      <c r="AD4176" s="85">
        <v>1</v>
      </c>
      <c r="AE4176" s="85"/>
      <c r="AF4176" s="85"/>
      <c r="AG4176" s="85"/>
      <c r="AH4176" s="85"/>
      <c r="AI4176" s="85"/>
      <c r="AJ4176" s="85"/>
    </row>
    <row r="4177" spans="1:36" ht="16.5" thickTop="1" thickBot="1">
      <c r="A4177" s="105">
        <f t="shared" si="912"/>
        <v>1023</v>
      </c>
      <c r="B4177" s="112" t="s">
        <v>4019</v>
      </c>
      <c r="C4177" s="107">
        <v>1961</v>
      </c>
      <c r="D4177" s="107"/>
      <c r="E4177" s="114" t="s">
        <v>94</v>
      </c>
      <c r="F4177" s="107">
        <v>5</v>
      </c>
      <c r="G4177" s="107">
        <v>2</v>
      </c>
      <c r="H4177" s="111">
        <v>1579.3</v>
      </c>
      <c r="I4177" s="111">
        <v>1500</v>
      </c>
      <c r="J4177" s="111">
        <v>1500</v>
      </c>
      <c r="K4177" s="122">
        <v>66</v>
      </c>
      <c r="L4177" s="110">
        <f t="shared" si="910"/>
        <v>7112409.1360000009</v>
      </c>
      <c r="M4177" s="108"/>
      <c r="N4177" s="108"/>
      <c r="O4177" s="108"/>
      <c r="P4177" s="110">
        <f>'Форма 2'!C4177-M4177-N4177-O4177</f>
        <v>7112409.1360000009</v>
      </c>
      <c r="Q4177" s="111">
        <f t="shared" si="908"/>
        <v>4741.6060906666671</v>
      </c>
      <c r="R4177" s="111">
        <f t="shared" si="909"/>
        <v>4741.6060906666671</v>
      </c>
      <c r="S4177" s="112" t="s">
        <v>2152</v>
      </c>
      <c r="T4177" s="105" t="s">
        <v>120</v>
      </c>
      <c r="U4177" s="217"/>
      <c r="V4177" s="85"/>
      <c r="W4177" s="85"/>
      <c r="X4177" s="85"/>
      <c r="Y4177" s="85"/>
      <c r="Z4177" s="85"/>
      <c r="AA4177" s="85"/>
      <c r="AB4177" s="86"/>
      <c r="AC4177" s="86"/>
      <c r="AD4177" s="85">
        <v>1</v>
      </c>
      <c r="AE4177" s="85"/>
      <c r="AF4177" s="85"/>
      <c r="AG4177" s="85"/>
      <c r="AH4177" s="85"/>
      <c r="AI4177" s="85"/>
      <c r="AJ4177" s="85"/>
    </row>
    <row r="4178" spans="1:36" ht="16.5" thickTop="1" thickBot="1">
      <c r="A4178" s="105">
        <f t="shared" si="912"/>
        <v>1024</v>
      </c>
      <c r="B4178" s="112" t="s">
        <v>4020</v>
      </c>
      <c r="C4178" s="107">
        <v>1962</v>
      </c>
      <c r="D4178" s="107"/>
      <c r="E4178" s="114" t="s">
        <v>239</v>
      </c>
      <c r="F4178" s="107">
        <v>5</v>
      </c>
      <c r="G4178" s="107">
        <v>4</v>
      </c>
      <c r="H4178" s="111">
        <v>3551.5</v>
      </c>
      <c r="I4178" s="111">
        <v>3500</v>
      </c>
      <c r="J4178" s="111">
        <v>3500</v>
      </c>
      <c r="K4178" s="122">
        <v>149</v>
      </c>
      <c r="L4178" s="110">
        <f t="shared" si="910"/>
        <v>1845394.915</v>
      </c>
      <c r="M4178" s="108"/>
      <c r="N4178" s="108"/>
      <c r="O4178" s="108"/>
      <c r="P4178" s="110">
        <f>'Форма 2'!C4178-M4178-N4178-O4178</f>
        <v>1845394.915</v>
      </c>
      <c r="Q4178" s="111">
        <f t="shared" si="908"/>
        <v>527.25568999999996</v>
      </c>
      <c r="R4178" s="111">
        <f t="shared" si="909"/>
        <v>527.25568999999996</v>
      </c>
      <c r="S4178" s="112" t="s">
        <v>2152</v>
      </c>
      <c r="T4178" s="107" t="s">
        <v>92</v>
      </c>
      <c r="U4178" s="217">
        <v>1</v>
      </c>
      <c r="V4178" s="85"/>
      <c r="W4178" s="85"/>
      <c r="X4178" s="85"/>
      <c r="Y4178" s="85"/>
      <c r="Z4178" s="85"/>
      <c r="AA4178" s="85"/>
      <c r="AB4178" s="86"/>
      <c r="AC4178" s="86"/>
      <c r="AD4178" s="85"/>
      <c r="AE4178" s="85"/>
      <c r="AF4178" s="85"/>
      <c r="AG4178" s="85"/>
      <c r="AH4178" s="85"/>
      <c r="AI4178" s="85"/>
      <c r="AJ4178" s="85"/>
    </row>
    <row r="4179" spans="1:36" ht="16.5" thickTop="1" thickBot="1">
      <c r="A4179" s="105">
        <f t="shared" si="912"/>
        <v>1025</v>
      </c>
      <c r="B4179" s="112" t="s">
        <v>4021</v>
      </c>
      <c r="C4179" s="107">
        <v>1962</v>
      </c>
      <c r="D4179" s="107"/>
      <c r="E4179" s="114" t="s">
        <v>94</v>
      </c>
      <c r="F4179" s="107">
        <v>5</v>
      </c>
      <c r="G4179" s="107">
        <v>4</v>
      </c>
      <c r="H4179" s="111">
        <v>3192.8</v>
      </c>
      <c r="I4179" s="111">
        <v>3148.8</v>
      </c>
      <c r="J4179" s="111">
        <v>3148.8</v>
      </c>
      <c r="K4179" s="122">
        <v>135</v>
      </c>
      <c r="L4179" s="110">
        <f t="shared" si="910"/>
        <v>14378838.656000001</v>
      </c>
      <c r="M4179" s="108"/>
      <c r="N4179" s="108"/>
      <c r="O4179" s="108"/>
      <c r="P4179" s="110">
        <f>'Форма 2'!C4179-M4179-N4179-O4179</f>
        <v>14378838.656000001</v>
      </c>
      <c r="Q4179" s="111">
        <f t="shared" si="908"/>
        <v>4566.4502845528459</v>
      </c>
      <c r="R4179" s="111">
        <f t="shared" si="909"/>
        <v>4566.4502845528459</v>
      </c>
      <c r="S4179" s="112" t="s">
        <v>2152</v>
      </c>
      <c r="T4179" s="107" t="s">
        <v>82</v>
      </c>
      <c r="U4179" s="217"/>
      <c r="V4179" s="85"/>
      <c r="W4179" s="85"/>
      <c r="X4179" s="85"/>
      <c r="Y4179" s="85"/>
      <c r="Z4179" s="85"/>
      <c r="AA4179" s="85"/>
      <c r="AB4179" s="86"/>
      <c r="AC4179" s="86"/>
      <c r="AD4179" s="85">
        <v>1</v>
      </c>
      <c r="AE4179" s="85"/>
      <c r="AF4179" s="85"/>
      <c r="AG4179" s="85"/>
      <c r="AH4179" s="85"/>
      <c r="AI4179" s="85"/>
      <c r="AJ4179" s="85"/>
    </row>
    <row r="4180" spans="1:36" ht="16.5" thickTop="1" thickBot="1">
      <c r="A4180" s="105">
        <f t="shared" si="912"/>
        <v>1026</v>
      </c>
      <c r="B4180" s="112" t="s">
        <v>4022</v>
      </c>
      <c r="C4180" s="107">
        <v>1962</v>
      </c>
      <c r="D4180" s="107"/>
      <c r="E4180" s="114" t="s">
        <v>239</v>
      </c>
      <c r="F4180" s="107">
        <v>5</v>
      </c>
      <c r="G4180" s="107">
        <v>4</v>
      </c>
      <c r="H4180" s="111">
        <v>3589.9</v>
      </c>
      <c r="I4180" s="111">
        <v>3500</v>
      </c>
      <c r="J4180" s="111">
        <v>3500</v>
      </c>
      <c r="K4180" s="122">
        <v>200</v>
      </c>
      <c r="L4180" s="110">
        <f t="shared" si="910"/>
        <v>16167186.448000003</v>
      </c>
      <c r="M4180" s="108"/>
      <c r="N4180" s="108"/>
      <c r="O4180" s="108"/>
      <c r="P4180" s="110">
        <f>'Форма 2'!C4180-M4180-N4180-O4180</f>
        <v>16167186.448000003</v>
      </c>
      <c r="Q4180" s="111">
        <f t="shared" si="908"/>
        <v>4619.1961280000005</v>
      </c>
      <c r="R4180" s="111">
        <f t="shared" si="909"/>
        <v>4619.1961280000005</v>
      </c>
      <c r="S4180" s="112" t="s">
        <v>2152</v>
      </c>
      <c r="T4180" s="107" t="s">
        <v>92</v>
      </c>
      <c r="U4180" s="217"/>
      <c r="V4180" s="85"/>
      <c r="W4180" s="85"/>
      <c r="X4180" s="85"/>
      <c r="Y4180" s="85"/>
      <c r="Z4180" s="85"/>
      <c r="AA4180" s="85"/>
      <c r="AB4180" s="86"/>
      <c r="AC4180" s="86"/>
      <c r="AD4180" s="85">
        <v>1</v>
      </c>
      <c r="AE4180" s="85"/>
      <c r="AF4180" s="85"/>
      <c r="AG4180" s="85"/>
      <c r="AH4180" s="85"/>
      <c r="AI4180" s="85"/>
      <c r="AJ4180" s="85"/>
    </row>
    <row r="4181" spans="1:36" ht="16.5" thickTop="1" thickBot="1">
      <c r="A4181" s="105">
        <f t="shared" si="912"/>
        <v>1027</v>
      </c>
      <c r="B4181" s="112" t="s">
        <v>4023</v>
      </c>
      <c r="C4181" s="107">
        <v>1962</v>
      </c>
      <c r="D4181" s="107"/>
      <c r="E4181" s="114" t="s">
        <v>239</v>
      </c>
      <c r="F4181" s="107">
        <v>5</v>
      </c>
      <c r="G4181" s="107">
        <v>4</v>
      </c>
      <c r="H4181" s="111">
        <v>3583</v>
      </c>
      <c r="I4181" s="111">
        <v>3520</v>
      </c>
      <c r="J4181" s="111">
        <v>3520</v>
      </c>
      <c r="K4181" s="122">
        <v>162</v>
      </c>
      <c r="L4181" s="110">
        <f t="shared" si="910"/>
        <v>16136112.160000002</v>
      </c>
      <c r="M4181" s="108"/>
      <c r="N4181" s="108"/>
      <c r="O4181" s="108"/>
      <c r="P4181" s="110">
        <f>'Форма 2'!C4181-M4181-N4181-O4181</f>
        <v>16136112.160000002</v>
      </c>
      <c r="Q4181" s="111">
        <f t="shared" si="908"/>
        <v>4584.1227727272735</v>
      </c>
      <c r="R4181" s="111">
        <f t="shared" si="909"/>
        <v>4584.1227727272735</v>
      </c>
      <c r="S4181" s="112" t="s">
        <v>2152</v>
      </c>
      <c r="T4181" s="107" t="s">
        <v>92</v>
      </c>
      <c r="U4181" s="217"/>
      <c r="V4181" s="85"/>
      <c r="W4181" s="85"/>
      <c r="X4181" s="85"/>
      <c r="Y4181" s="85"/>
      <c r="Z4181" s="85"/>
      <c r="AA4181" s="85"/>
      <c r="AB4181" s="86"/>
      <c r="AC4181" s="86"/>
      <c r="AD4181" s="85">
        <v>1</v>
      </c>
      <c r="AE4181" s="85"/>
      <c r="AF4181" s="85"/>
      <c r="AG4181" s="85"/>
      <c r="AH4181" s="85"/>
      <c r="AI4181" s="85"/>
      <c r="AJ4181" s="85"/>
    </row>
    <row r="4182" spans="1:36" ht="16.5" thickTop="1" thickBot="1">
      <c r="A4182" s="105">
        <f t="shared" si="912"/>
        <v>1028</v>
      </c>
      <c r="B4182" s="112" t="s">
        <v>4024</v>
      </c>
      <c r="C4182" s="107">
        <v>1975</v>
      </c>
      <c r="D4182" s="107"/>
      <c r="E4182" s="114" t="s">
        <v>239</v>
      </c>
      <c r="F4182" s="107">
        <v>5</v>
      </c>
      <c r="G4182" s="107">
        <v>4</v>
      </c>
      <c r="H4182" s="111">
        <v>1000</v>
      </c>
      <c r="I4182" s="111">
        <v>900</v>
      </c>
      <c r="J4182" s="111">
        <v>900</v>
      </c>
      <c r="K4182" s="122">
        <v>168</v>
      </c>
      <c r="L4182" s="110">
        <f t="shared" si="910"/>
        <v>519610</v>
      </c>
      <c r="M4182" s="108"/>
      <c r="N4182" s="108"/>
      <c r="O4182" s="108"/>
      <c r="P4182" s="110">
        <f>'Форма 2'!C4182-M4182-N4182-O4182</f>
        <v>519610</v>
      </c>
      <c r="Q4182" s="111">
        <f t="shared" si="908"/>
        <v>577.34444444444443</v>
      </c>
      <c r="R4182" s="111">
        <f t="shared" si="909"/>
        <v>577.34444444444443</v>
      </c>
      <c r="S4182" s="112" t="s">
        <v>2152</v>
      </c>
      <c r="T4182" s="107" t="s">
        <v>92</v>
      </c>
      <c r="U4182" s="217">
        <v>1</v>
      </c>
      <c r="V4182" s="85"/>
      <c r="W4182" s="85"/>
      <c r="X4182" s="85"/>
      <c r="Y4182" s="85"/>
      <c r="Z4182" s="85"/>
      <c r="AA4182" s="85"/>
      <c r="AB4182" s="86"/>
      <c r="AC4182" s="86"/>
      <c r="AD4182" s="85"/>
      <c r="AE4182" s="85"/>
      <c r="AF4182" s="85"/>
      <c r="AG4182" s="85"/>
      <c r="AH4182" s="85"/>
      <c r="AI4182" s="85"/>
      <c r="AJ4182" s="85"/>
    </row>
    <row r="4183" spans="1:36" ht="16.5" thickTop="1" thickBot="1">
      <c r="A4183" s="105">
        <f t="shared" si="912"/>
        <v>1029</v>
      </c>
      <c r="B4183" s="112" t="s">
        <v>4025</v>
      </c>
      <c r="C4183" s="107">
        <v>1960</v>
      </c>
      <c r="D4183" s="107"/>
      <c r="E4183" s="114" t="s">
        <v>94</v>
      </c>
      <c r="F4183" s="107">
        <v>3</v>
      </c>
      <c r="G4183" s="107">
        <v>2</v>
      </c>
      <c r="H4183" s="111">
        <v>1033.3</v>
      </c>
      <c r="I4183" s="111">
        <v>933.3</v>
      </c>
      <c r="J4183" s="111">
        <v>933.3</v>
      </c>
      <c r="K4183" s="122">
        <v>53</v>
      </c>
      <c r="L4183" s="110">
        <f t="shared" si="910"/>
        <v>764869.326</v>
      </c>
      <c r="M4183" s="108"/>
      <c r="N4183" s="108"/>
      <c r="O4183" s="108"/>
      <c r="P4183" s="110">
        <f>'Форма 2'!C4183-M4183-N4183-O4183</f>
        <v>764869.326</v>
      </c>
      <c r="Q4183" s="111">
        <f t="shared" si="908"/>
        <v>819.53211828993892</v>
      </c>
      <c r="R4183" s="111">
        <f t="shared" si="909"/>
        <v>819.53211828993892</v>
      </c>
      <c r="S4183" s="112" t="s">
        <v>2152</v>
      </c>
      <c r="T4183" s="107" t="s">
        <v>92</v>
      </c>
      <c r="U4183" s="217">
        <v>1</v>
      </c>
      <c r="V4183" s="85"/>
      <c r="W4183" s="85"/>
      <c r="X4183" s="85"/>
      <c r="Y4183" s="85"/>
      <c r="Z4183" s="85"/>
      <c r="AA4183" s="85"/>
      <c r="AB4183" s="86"/>
      <c r="AC4183" s="86"/>
      <c r="AD4183" s="85"/>
      <c r="AE4183" s="85"/>
      <c r="AF4183" s="85"/>
      <c r="AG4183" s="85"/>
      <c r="AH4183" s="85"/>
      <c r="AI4183" s="85"/>
      <c r="AJ4183" s="85"/>
    </row>
    <row r="4184" spans="1:36" ht="16.5" thickTop="1" thickBot="1">
      <c r="A4184" s="105">
        <f t="shared" si="912"/>
        <v>1030</v>
      </c>
      <c r="B4184" s="112" t="s">
        <v>4026</v>
      </c>
      <c r="C4184" s="107">
        <v>1958</v>
      </c>
      <c r="D4184" s="107"/>
      <c r="E4184" s="114" t="s">
        <v>378</v>
      </c>
      <c r="F4184" s="107">
        <v>2</v>
      </c>
      <c r="G4184" s="107">
        <v>2</v>
      </c>
      <c r="H4184" s="111">
        <v>913.2</v>
      </c>
      <c r="I4184" s="111">
        <v>644.4</v>
      </c>
      <c r="J4184" s="111">
        <v>644.4</v>
      </c>
      <c r="K4184" s="122"/>
      <c r="L4184" s="110">
        <f t="shared" si="910"/>
        <v>1185370.128</v>
      </c>
      <c r="M4184" s="108"/>
      <c r="N4184" s="108"/>
      <c r="O4184" s="108"/>
      <c r="P4184" s="110">
        <f>'Форма 2'!C4184-M4184-N4184-O4184</f>
        <v>1185370.128</v>
      </c>
      <c r="Q4184" s="111">
        <f t="shared" si="908"/>
        <v>1839.4943016759778</v>
      </c>
      <c r="R4184" s="111">
        <f t="shared" si="909"/>
        <v>1839.4943016759778</v>
      </c>
      <c r="S4184" s="112" t="s">
        <v>2152</v>
      </c>
      <c r="T4184" s="107" t="s">
        <v>82</v>
      </c>
      <c r="U4184" s="217"/>
      <c r="V4184" s="85"/>
      <c r="W4184" s="85"/>
      <c r="X4184" s="85"/>
      <c r="Y4184" s="85"/>
      <c r="Z4184" s="85"/>
      <c r="AA4184" s="85"/>
      <c r="AB4184" s="86"/>
      <c r="AC4184" s="86"/>
      <c r="AD4184" s="85"/>
      <c r="AE4184" s="85"/>
      <c r="AF4184" s="85">
        <v>1</v>
      </c>
      <c r="AG4184" s="85"/>
      <c r="AH4184" s="85"/>
      <c r="AI4184" s="85"/>
      <c r="AJ4184" s="85"/>
    </row>
    <row r="4185" spans="1:36" ht="16.5" thickTop="1" thickBot="1">
      <c r="A4185" s="105">
        <f t="shared" si="912"/>
        <v>1031</v>
      </c>
      <c r="B4185" s="112" t="s">
        <v>4027</v>
      </c>
      <c r="C4185" s="107">
        <v>1958</v>
      </c>
      <c r="D4185" s="107"/>
      <c r="E4185" s="114" t="s">
        <v>378</v>
      </c>
      <c r="F4185" s="107">
        <v>3</v>
      </c>
      <c r="G4185" s="107">
        <v>2</v>
      </c>
      <c r="H4185" s="111">
        <v>1274.7</v>
      </c>
      <c r="I4185" s="111">
        <v>1100.7</v>
      </c>
      <c r="J4185" s="111">
        <v>1100.7</v>
      </c>
      <c r="K4185" s="122">
        <v>51</v>
      </c>
      <c r="L4185" s="110">
        <f t="shared" si="910"/>
        <v>1654611.588</v>
      </c>
      <c r="M4185" s="108"/>
      <c r="N4185" s="108"/>
      <c r="O4185" s="108"/>
      <c r="P4185" s="110">
        <f>'Форма 2'!C4185-M4185-N4185-O4185</f>
        <v>1654611.588</v>
      </c>
      <c r="Q4185" s="111">
        <f t="shared" si="908"/>
        <v>1503.2357481602617</v>
      </c>
      <c r="R4185" s="111">
        <f t="shared" si="909"/>
        <v>1503.2357481602617</v>
      </c>
      <c r="S4185" s="112" t="s">
        <v>2152</v>
      </c>
      <c r="T4185" s="107" t="s">
        <v>82</v>
      </c>
      <c r="U4185" s="217"/>
      <c r="V4185" s="85"/>
      <c r="W4185" s="85"/>
      <c r="X4185" s="85"/>
      <c r="Y4185" s="85"/>
      <c r="Z4185" s="85"/>
      <c r="AA4185" s="85"/>
      <c r="AB4185" s="86"/>
      <c r="AC4185" s="86"/>
      <c r="AD4185" s="85"/>
      <c r="AE4185" s="85"/>
      <c r="AF4185" s="85">
        <v>1</v>
      </c>
      <c r="AG4185" s="85"/>
      <c r="AH4185" s="85"/>
      <c r="AI4185" s="85"/>
      <c r="AJ4185" s="85"/>
    </row>
    <row r="4186" spans="1:36" ht="16.5" thickTop="1" thickBot="1">
      <c r="A4186" s="105">
        <f t="shared" si="912"/>
        <v>1032</v>
      </c>
      <c r="B4186" s="112" t="s">
        <v>4028</v>
      </c>
      <c r="C4186" s="107">
        <v>1970</v>
      </c>
      <c r="D4186" s="107"/>
      <c r="E4186" s="114" t="s">
        <v>94</v>
      </c>
      <c r="F4186" s="107">
        <v>5</v>
      </c>
      <c r="G4186" s="107">
        <v>4</v>
      </c>
      <c r="H4186" s="111">
        <v>3674.2</v>
      </c>
      <c r="I4186" s="111">
        <v>3335.8</v>
      </c>
      <c r="J4186" s="111">
        <v>3335.8</v>
      </c>
      <c r="K4186" s="122">
        <v>179</v>
      </c>
      <c r="L4186" s="110">
        <f t="shared" si="910"/>
        <v>1909151.0619999999</v>
      </c>
      <c r="M4186" s="108"/>
      <c r="N4186" s="108"/>
      <c r="O4186" s="108"/>
      <c r="P4186" s="110">
        <f>'Форма 2'!C4186-M4186-N4186-O4186</f>
        <v>1909151.0619999999</v>
      </c>
      <c r="Q4186" s="111">
        <f t="shared" si="908"/>
        <v>572.32180046765393</v>
      </c>
      <c r="R4186" s="111">
        <f t="shared" si="909"/>
        <v>572.32180046765393</v>
      </c>
      <c r="S4186" s="112" t="s">
        <v>2152</v>
      </c>
      <c r="T4186" s="107" t="s">
        <v>92</v>
      </c>
      <c r="U4186" s="217">
        <v>1</v>
      </c>
      <c r="V4186" s="85"/>
      <c r="W4186" s="85"/>
      <c r="X4186" s="85"/>
      <c r="Y4186" s="85"/>
      <c r="Z4186" s="85"/>
      <c r="AA4186" s="85"/>
      <c r="AB4186" s="86"/>
      <c r="AC4186" s="86"/>
      <c r="AD4186" s="85"/>
      <c r="AE4186" s="85"/>
      <c r="AF4186" s="85"/>
      <c r="AG4186" s="85"/>
      <c r="AH4186" s="85"/>
      <c r="AI4186" s="85"/>
      <c r="AJ4186" s="85"/>
    </row>
    <row r="4187" spans="1:36" ht="16.5" thickTop="1" thickBot="1">
      <c r="A4187" s="105">
        <f t="shared" si="912"/>
        <v>1033</v>
      </c>
      <c r="B4187" s="112" t="s">
        <v>4029</v>
      </c>
      <c r="C4187" s="107">
        <v>1974</v>
      </c>
      <c r="D4187" s="107"/>
      <c r="E4187" s="114" t="s">
        <v>94</v>
      </c>
      <c r="F4187" s="107">
        <v>5</v>
      </c>
      <c r="G4187" s="107">
        <v>4</v>
      </c>
      <c r="H4187" s="111">
        <v>3334.7</v>
      </c>
      <c r="I4187" s="111">
        <v>3334.4</v>
      </c>
      <c r="J4187" s="111">
        <v>3215</v>
      </c>
      <c r="K4187" s="122">
        <v>204</v>
      </c>
      <c r="L4187" s="110">
        <f t="shared" si="910"/>
        <v>1732743.4669999999</v>
      </c>
      <c r="M4187" s="108"/>
      <c r="N4187" s="108"/>
      <c r="O4187" s="108"/>
      <c r="P4187" s="110">
        <f>'Форма 2'!C4187-M4187-N4187-O4187</f>
        <v>1732743.4669999999</v>
      </c>
      <c r="Q4187" s="111">
        <f t="shared" ref="Q4187:Q4252" si="915">L4187/I4187</f>
        <v>519.65674994001915</v>
      </c>
      <c r="R4187" s="111">
        <f t="shared" ref="R4187:R4252" si="916">Q4187</f>
        <v>519.65674994001915</v>
      </c>
      <c r="S4187" s="112" t="s">
        <v>2152</v>
      </c>
      <c r="T4187" s="107" t="s">
        <v>92</v>
      </c>
      <c r="U4187" s="217">
        <v>1</v>
      </c>
      <c r="V4187" s="85"/>
      <c r="W4187" s="85"/>
      <c r="X4187" s="85"/>
      <c r="Y4187" s="85"/>
      <c r="Z4187" s="85"/>
      <c r="AA4187" s="85"/>
      <c r="AB4187" s="86"/>
      <c r="AC4187" s="86"/>
      <c r="AD4187" s="85"/>
      <c r="AE4187" s="85"/>
      <c r="AF4187" s="85"/>
      <c r="AG4187" s="85"/>
      <c r="AH4187" s="85"/>
      <c r="AI4187" s="85"/>
      <c r="AJ4187" s="85"/>
    </row>
    <row r="4188" spans="1:36" ht="16.5" thickTop="1" thickBot="1">
      <c r="A4188" s="105">
        <f t="shared" si="912"/>
        <v>1034</v>
      </c>
      <c r="B4188" s="112" t="s">
        <v>4030</v>
      </c>
      <c r="C4188" s="107">
        <v>1975</v>
      </c>
      <c r="D4188" s="107"/>
      <c r="E4188" s="114" t="s">
        <v>94</v>
      </c>
      <c r="F4188" s="107">
        <v>9</v>
      </c>
      <c r="G4188" s="107">
        <v>1</v>
      </c>
      <c r="H4188" s="111">
        <v>2377</v>
      </c>
      <c r="I4188" s="111">
        <v>2231.6</v>
      </c>
      <c r="J4188" s="111">
        <v>2231.6</v>
      </c>
      <c r="K4188" s="122">
        <v>115</v>
      </c>
      <c r="L4188" s="110">
        <f t="shared" si="910"/>
        <v>14545956.42</v>
      </c>
      <c r="M4188" s="108"/>
      <c r="N4188" s="108"/>
      <c r="O4188" s="108"/>
      <c r="P4188" s="110">
        <f>'Форма 2'!C4188-M4188-N4188-O4188</f>
        <v>14545956.42</v>
      </c>
      <c r="Q4188" s="111">
        <f t="shared" si="915"/>
        <v>6518.1736960028684</v>
      </c>
      <c r="R4188" s="111">
        <f t="shared" si="916"/>
        <v>6518.1736960028684</v>
      </c>
      <c r="S4188" s="112" t="s">
        <v>2152</v>
      </c>
      <c r="T4188" s="107" t="s">
        <v>82</v>
      </c>
      <c r="U4188" s="217"/>
      <c r="V4188" s="85"/>
      <c r="W4188" s="85"/>
      <c r="X4188" s="85"/>
      <c r="Y4188" s="85"/>
      <c r="Z4188" s="85"/>
      <c r="AA4188" s="85"/>
      <c r="AB4188" s="86"/>
      <c r="AC4188" s="86"/>
      <c r="AD4188" s="85">
        <v>1</v>
      </c>
      <c r="AE4188" s="85">
        <v>1</v>
      </c>
      <c r="AF4188" s="85">
        <v>1</v>
      </c>
      <c r="AG4188" s="85"/>
      <c r="AH4188" s="85"/>
      <c r="AI4188" s="85"/>
      <c r="AJ4188" s="85"/>
    </row>
    <row r="4189" spans="1:36" ht="16.5" thickTop="1" thickBot="1">
      <c r="A4189" s="105">
        <f t="shared" si="912"/>
        <v>1035</v>
      </c>
      <c r="B4189" s="112" t="s">
        <v>4031</v>
      </c>
      <c r="C4189" s="107">
        <v>1939</v>
      </c>
      <c r="D4189" s="107"/>
      <c r="E4189" s="114" t="s">
        <v>80</v>
      </c>
      <c r="F4189" s="107">
        <v>4</v>
      </c>
      <c r="G4189" s="107">
        <v>3</v>
      </c>
      <c r="H4189" s="111">
        <v>2768.6</v>
      </c>
      <c r="I4189" s="111">
        <v>2380.46</v>
      </c>
      <c r="J4189" s="111">
        <v>2380.46</v>
      </c>
      <c r="K4189" s="122">
        <v>137</v>
      </c>
      <c r="L4189" s="110">
        <f t="shared" si="910"/>
        <v>4405977.7259999998</v>
      </c>
      <c r="M4189" s="108"/>
      <c r="N4189" s="108"/>
      <c r="O4189" s="108"/>
      <c r="P4189" s="110">
        <f>'Форма 2'!C4189-M4189-N4189-O4189</f>
        <v>4405977.7259999998</v>
      </c>
      <c r="Q4189" s="111">
        <f t="shared" si="915"/>
        <v>1850.8934096771211</v>
      </c>
      <c r="R4189" s="111">
        <f t="shared" si="916"/>
        <v>1850.8934096771211</v>
      </c>
      <c r="S4189" s="112" t="s">
        <v>2152</v>
      </c>
      <c r="T4189" s="107" t="s">
        <v>82</v>
      </c>
      <c r="U4189" s="217">
        <v>1</v>
      </c>
      <c r="V4189" s="85"/>
      <c r="W4189" s="85"/>
      <c r="X4189" s="85"/>
      <c r="Y4189" s="85"/>
      <c r="Z4189" s="85"/>
      <c r="AA4189" s="85">
        <v>1</v>
      </c>
      <c r="AB4189" s="86"/>
      <c r="AC4189" s="86"/>
      <c r="AD4189" s="85"/>
      <c r="AE4189" s="85"/>
      <c r="AF4189" s="85"/>
      <c r="AG4189" s="85"/>
      <c r="AH4189" s="85"/>
      <c r="AI4189" s="85"/>
      <c r="AJ4189" s="85"/>
    </row>
    <row r="4190" spans="1:36" ht="16.5" thickTop="1" thickBot="1">
      <c r="A4190" s="105">
        <f t="shared" si="912"/>
        <v>1036</v>
      </c>
      <c r="B4190" s="112" t="s">
        <v>4032</v>
      </c>
      <c r="C4190" s="107">
        <v>1962</v>
      </c>
      <c r="D4190" s="107"/>
      <c r="E4190" s="114" t="s">
        <v>378</v>
      </c>
      <c r="F4190" s="107">
        <v>2</v>
      </c>
      <c r="G4190" s="107">
        <v>1</v>
      </c>
      <c r="H4190" s="111">
        <v>438</v>
      </c>
      <c r="I4190" s="111">
        <v>396</v>
      </c>
      <c r="J4190" s="111">
        <v>396</v>
      </c>
      <c r="K4190" s="122">
        <v>16</v>
      </c>
      <c r="L4190" s="110">
        <f t="shared" si="910"/>
        <v>4186136.82</v>
      </c>
      <c r="M4190" s="108"/>
      <c r="N4190" s="108"/>
      <c r="O4190" s="108"/>
      <c r="P4190" s="110">
        <f>'Форма 2'!C4190-M4190-N4190-O4190</f>
        <v>4186136.82</v>
      </c>
      <c r="Q4190" s="111">
        <f t="shared" si="915"/>
        <v>10571.052575757576</v>
      </c>
      <c r="R4190" s="111">
        <f t="shared" si="916"/>
        <v>10571.052575757576</v>
      </c>
      <c r="S4190" s="112" t="s">
        <v>2152</v>
      </c>
      <c r="T4190" s="107" t="s">
        <v>92</v>
      </c>
      <c r="U4190" s="217"/>
      <c r="V4190" s="85"/>
      <c r="W4190" s="85"/>
      <c r="X4190" s="85"/>
      <c r="Y4190" s="85"/>
      <c r="Z4190" s="85"/>
      <c r="AA4190" s="85"/>
      <c r="AB4190" s="86"/>
      <c r="AC4190" s="86"/>
      <c r="AD4190" s="85">
        <v>1</v>
      </c>
      <c r="AE4190" s="85"/>
      <c r="AF4190" s="85"/>
      <c r="AG4190" s="85"/>
      <c r="AH4190" s="85"/>
      <c r="AI4190" s="85"/>
      <c r="AJ4190" s="85"/>
    </row>
    <row r="4191" spans="1:36" ht="16.5" thickTop="1" thickBot="1">
      <c r="A4191" s="105">
        <f t="shared" si="912"/>
        <v>1037</v>
      </c>
      <c r="B4191" s="112" t="s">
        <v>4033</v>
      </c>
      <c r="C4191" s="107">
        <v>1961</v>
      </c>
      <c r="D4191" s="107"/>
      <c r="E4191" s="114" t="s">
        <v>94</v>
      </c>
      <c r="F4191" s="107">
        <v>3</v>
      </c>
      <c r="G4191" s="107">
        <v>2</v>
      </c>
      <c r="H4191" s="111">
        <v>1386.3</v>
      </c>
      <c r="I4191" s="111">
        <v>951</v>
      </c>
      <c r="J4191" s="111">
        <v>951</v>
      </c>
      <c r="K4191" s="122">
        <v>43</v>
      </c>
      <c r="L4191" s="110">
        <f t="shared" si="910"/>
        <v>24894496.112999998</v>
      </c>
      <c r="M4191" s="108"/>
      <c r="N4191" s="108"/>
      <c r="O4191" s="108"/>
      <c r="P4191" s="110">
        <f>'Форма 2'!C4191-M4191-N4191-O4191</f>
        <v>24894496.112999998</v>
      </c>
      <c r="Q4191" s="111">
        <f t="shared" si="915"/>
        <v>26177.17782649842</v>
      </c>
      <c r="R4191" s="111">
        <f t="shared" si="916"/>
        <v>26177.17782649842</v>
      </c>
      <c r="S4191" s="112" t="s">
        <v>2152</v>
      </c>
      <c r="T4191" s="107" t="s">
        <v>82</v>
      </c>
      <c r="U4191" s="217"/>
      <c r="V4191" s="85">
        <v>1</v>
      </c>
      <c r="W4191" s="85"/>
      <c r="X4191" s="85"/>
      <c r="Y4191" s="85"/>
      <c r="Z4191" s="85"/>
      <c r="AA4191" s="85"/>
      <c r="AB4191" s="86"/>
      <c r="AC4191" s="86"/>
      <c r="AD4191" s="85">
        <v>1</v>
      </c>
      <c r="AE4191" s="85"/>
      <c r="AF4191" s="85"/>
      <c r="AG4191" s="85"/>
      <c r="AH4191" s="85"/>
      <c r="AI4191" s="85"/>
      <c r="AJ4191" s="85"/>
    </row>
    <row r="4192" spans="1:36" ht="16.5" thickTop="1" thickBot="1">
      <c r="A4192" s="105">
        <f t="shared" si="912"/>
        <v>1038</v>
      </c>
      <c r="B4192" s="112" t="s">
        <v>4034</v>
      </c>
      <c r="C4192" s="107">
        <v>1962</v>
      </c>
      <c r="D4192" s="107"/>
      <c r="E4192" s="114" t="s">
        <v>94</v>
      </c>
      <c r="F4192" s="107">
        <v>5</v>
      </c>
      <c r="G4192" s="107">
        <v>3</v>
      </c>
      <c r="H4192" s="111">
        <v>3011.1</v>
      </c>
      <c r="I4192" s="111">
        <v>2529.3000000000002</v>
      </c>
      <c r="J4192" s="111">
        <v>2030.3</v>
      </c>
      <c r="K4192" s="122">
        <v>153</v>
      </c>
      <c r="L4192" s="110">
        <f t="shared" si="910"/>
        <v>13560549.072000001</v>
      </c>
      <c r="M4192" s="108"/>
      <c r="N4192" s="108"/>
      <c r="O4192" s="108"/>
      <c r="P4192" s="110">
        <f>'Форма 2'!C4192-M4192-N4192-O4192</f>
        <v>13560549.072000001</v>
      </c>
      <c r="Q4192" s="111">
        <f t="shared" si="915"/>
        <v>5361.3842059067729</v>
      </c>
      <c r="R4192" s="111">
        <f t="shared" si="916"/>
        <v>5361.3842059067729</v>
      </c>
      <c r="S4192" s="112" t="s">
        <v>2152</v>
      </c>
      <c r="T4192" s="107" t="s">
        <v>82</v>
      </c>
      <c r="U4192" s="217"/>
      <c r="V4192" s="85"/>
      <c r="W4192" s="85"/>
      <c r="X4192" s="85"/>
      <c r="Y4192" s="85"/>
      <c r="Z4192" s="85"/>
      <c r="AA4192" s="85"/>
      <c r="AB4192" s="86"/>
      <c r="AC4192" s="86"/>
      <c r="AD4192" s="85">
        <v>1</v>
      </c>
      <c r="AE4192" s="85"/>
      <c r="AF4192" s="85"/>
      <c r="AG4192" s="85"/>
      <c r="AH4192" s="85"/>
      <c r="AI4192" s="85"/>
      <c r="AJ4192" s="85"/>
    </row>
    <row r="4193" spans="1:36" ht="16.5" thickTop="1" thickBot="1">
      <c r="A4193" s="105">
        <f t="shared" si="912"/>
        <v>1039</v>
      </c>
      <c r="B4193" s="112" t="s">
        <v>4035</v>
      </c>
      <c r="C4193" s="107">
        <v>1989</v>
      </c>
      <c r="D4193" s="107"/>
      <c r="E4193" s="114" t="s">
        <v>239</v>
      </c>
      <c r="F4193" s="107">
        <v>5</v>
      </c>
      <c r="G4193" s="107"/>
      <c r="H4193" s="111">
        <v>4621.6000000000004</v>
      </c>
      <c r="I4193" s="111">
        <v>4441.3500000000004</v>
      </c>
      <c r="J4193" s="111">
        <v>4441.3500000000004</v>
      </c>
      <c r="K4193" s="122">
        <v>203</v>
      </c>
      <c r="L4193" s="110">
        <f t="shared" si="910"/>
        <v>2401429.5760000004</v>
      </c>
      <c r="M4193" s="108"/>
      <c r="N4193" s="108"/>
      <c r="O4193" s="108"/>
      <c r="P4193" s="110">
        <f>'Форма 2'!C4193-M4193-N4193-O4193</f>
        <v>2401429.5760000004</v>
      </c>
      <c r="Q4193" s="111">
        <f t="shared" si="915"/>
        <v>540.69811566303042</v>
      </c>
      <c r="R4193" s="111">
        <f t="shared" si="916"/>
        <v>540.69811566303042</v>
      </c>
      <c r="S4193" s="112" t="s">
        <v>2152</v>
      </c>
      <c r="T4193" s="107" t="s">
        <v>92</v>
      </c>
      <c r="U4193" s="217">
        <v>1</v>
      </c>
      <c r="V4193" s="85"/>
      <c r="W4193" s="85"/>
      <c r="X4193" s="85"/>
      <c r="Y4193" s="85"/>
      <c r="Z4193" s="85"/>
      <c r="AA4193" s="85"/>
      <c r="AB4193" s="86"/>
      <c r="AC4193" s="86"/>
      <c r="AD4193" s="85"/>
      <c r="AE4193" s="85"/>
      <c r="AF4193" s="85"/>
      <c r="AG4193" s="85"/>
      <c r="AH4193" s="85"/>
      <c r="AI4193" s="85"/>
      <c r="AJ4193" s="85"/>
    </row>
    <row r="4194" spans="1:36" ht="16.5" thickTop="1" thickBot="1">
      <c r="A4194" s="105">
        <f t="shared" si="912"/>
        <v>1040</v>
      </c>
      <c r="B4194" s="112" t="s">
        <v>4036</v>
      </c>
      <c r="C4194" s="107">
        <v>1995</v>
      </c>
      <c r="D4194" s="107"/>
      <c r="E4194" s="114" t="s">
        <v>91</v>
      </c>
      <c r="F4194" s="107">
        <v>10</v>
      </c>
      <c r="G4194" s="107">
        <v>3</v>
      </c>
      <c r="H4194" s="111">
        <v>7267.1</v>
      </c>
      <c r="I4194" s="108">
        <v>4536.1000000000004</v>
      </c>
      <c r="J4194" s="111">
        <v>4177.3</v>
      </c>
      <c r="K4194" s="122">
        <v>344</v>
      </c>
      <c r="L4194" s="110">
        <f t="shared" si="910"/>
        <v>11790950.399999999</v>
      </c>
      <c r="M4194" s="108"/>
      <c r="N4194" s="108"/>
      <c r="O4194" s="108"/>
      <c r="P4194" s="110">
        <f>'Форма 2'!C4194-M4194-N4194-O4194</f>
        <v>11790950.399999999</v>
      </c>
      <c r="Q4194" s="111">
        <f t="shared" si="915"/>
        <v>2599.3585679328053</v>
      </c>
      <c r="R4194" s="111">
        <f t="shared" si="916"/>
        <v>2599.3585679328053</v>
      </c>
      <c r="S4194" s="112" t="s">
        <v>2152</v>
      </c>
      <c r="T4194" s="107" t="s">
        <v>92</v>
      </c>
      <c r="U4194" s="217"/>
      <c r="V4194" s="85"/>
      <c r="W4194" s="85"/>
      <c r="X4194" s="85"/>
      <c r="Y4194" s="85"/>
      <c r="Z4194" s="172"/>
      <c r="AA4194" s="172"/>
      <c r="AB4194" s="177">
        <v>3</v>
      </c>
      <c r="AC4194" s="154">
        <f>3930316.8*AB4194</f>
        <v>11790950.399999999</v>
      </c>
      <c r="AD4194" s="85"/>
      <c r="AE4194" s="85"/>
      <c r="AF4194" s="85"/>
      <c r="AG4194" s="166"/>
      <c r="AH4194" s="85"/>
      <c r="AI4194" s="85"/>
      <c r="AJ4194" s="85"/>
    </row>
    <row r="4195" spans="1:36" ht="16.5" thickTop="1" thickBot="1">
      <c r="A4195" s="105">
        <f t="shared" si="912"/>
        <v>1041</v>
      </c>
      <c r="B4195" s="112" t="s">
        <v>4037</v>
      </c>
      <c r="C4195" s="107">
        <v>1964</v>
      </c>
      <c r="D4195" s="107"/>
      <c r="E4195" s="114" t="s">
        <v>239</v>
      </c>
      <c r="F4195" s="107">
        <v>5</v>
      </c>
      <c r="G4195" s="107">
        <v>4</v>
      </c>
      <c r="H4195" s="111">
        <v>3592.3</v>
      </c>
      <c r="I4195" s="111">
        <v>3230.6</v>
      </c>
      <c r="J4195" s="111">
        <v>3230.6</v>
      </c>
      <c r="K4195" s="122">
        <v>204</v>
      </c>
      <c r="L4195" s="110">
        <f t="shared" si="910"/>
        <v>16177994.896000002</v>
      </c>
      <c r="M4195" s="108"/>
      <c r="N4195" s="108"/>
      <c r="O4195" s="108"/>
      <c r="P4195" s="110">
        <f>'Форма 2'!C4195-M4195-N4195-O4195</f>
        <v>16177994.896000002</v>
      </c>
      <c r="Q4195" s="111">
        <f t="shared" si="915"/>
        <v>5007.7369206958465</v>
      </c>
      <c r="R4195" s="111">
        <f t="shared" si="916"/>
        <v>5007.7369206958465</v>
      </c>
      <c r="S4195" s="112" t="s">
        <v>2152</v>
      </c>
      <c r="T4195" s="107" t="s">
        <v>92</v>
      </c>
      <c r="U4195" s="217"/>
      <c r="V4195" s="85"/>
      <c r="W4195" s="85"/>
      <c r="X4195" s="85"/>
      <c r="Y4195" s="85"/>
      <c r="Z4195" s="85"/>
      <c r="AA4195" s="85"/>
      <c r="AB4195" s="86"/>
      <c r="AC4195" s="86"/>
      <c r="AD4195" s="85">
        <v>1</v>
      </c>
      <c r="AE4195" s="85"/>
      <c r="AF4195" s="85"/>
      <c r="AG4195" s="85"/>
      <c r="AH4195" s="85"/>
      <c r="AI4195" s="85"/>
      <c r="AJ4195" s="85"/>
    </row>
    <row r="4196" spans="1:36" ht="16.5" thickTop="1" thickBot="1">
      <c r="A4196" s="105">
        <f t="shared" si="912"/>
        <v>1042</v>
      </c>
      <c r="B4196" s="112" t="s">
        <v>4038</v>
      </c>
      <c r="C4196" s="107">
        <v>1954</v>
      </c>
      <c r="D4196" s="107"/>
      <c r="E4196" s="114" t="s">
        <v>94</v>
      </c>
      <c r="F4196" s="107">
        <v>5</v>
      </c>
      <c r="G4196" s="107">
        <v>3</v>
      </c>
      <c r="H4196" s="111">
        <v>2814.6</v>
      </c>
      <c r="I4196" s="111">
        <v>2498.2000000000007</v>
      </c>
      <c r="J4196" s="111">
        <v>2498.2000000000007</v>
      </c>
      <c r="K4196" s="122">
        <v>138</v>
      </c>
      <c r="L4196" s="110">
        <f t="shared" si="910"/>
        <v>7001711.5439999998</v>
      </c>
      <c r="M4196" s="108"/>
      <c r="N4196" s="108"/>
      <c r="O4196" s="108"/>
      <c r="P4196" s="110">
        <f>'Форма 2'!C4196-M4196-N4196-O4196</f>
        <v>7001711.5439999998</v>
      </c>
      <c r="Q4196" s="111">
        <f t="shared" si="915"/>
        <v>2802.70256344568</v>
      </c>
      <c r="R4196" s="111">
        <f t="shared" si="916"/>
        <v>2802.70256344568</v>
      </c>
      <c r="S4196" s="112" t="s">
        <v>2152</v>
      </c>
      <c r="T4196" s="107" t="s">
        <v>82</v>
      </c>
      <c r="U4196" s="217"/>
      <c r="V4196" s="85">
        <v>1</v>
      </c>
      <c r="W4196" s="85"/>
      <c r="X4196" s="85"/>
      <c r="Y4196" s="85"/>
      <c r="Z4196" s="85"/>
      <c r="AA4196" s="85"/>
      <c r="AB4196" s="86"/>
      <c r="AC4196" s="86"/>
      <c r="AD4196" s="85"/>
      <c r="AE4196" s="85"/>
      <c r="AF4196" s="85"/>
      <c r="AG4196" s="85"/>
      <c r="AH4196" s="85"/>
      <c r="AI4196" s="85"/>
      <c r="AJ4196" s="85"/>
    </row>
    <row r="4197" spans="1:36" ht="16.5" thickTop="1" thickBot="1">
      <c r="A4197" s="105">
        <f t="shared" si="912"/>
        <v>1043</v>
      </c>
      <c r="B4197" s="112" t="s">
        <v>4039</v>
      </c>
      <c r="C4197" s="107">
        <v>1965</v>
      </c>
      <c r="D4197" s="107"/>
      <c r="E4197" s="114" t="s">
        <v>94</v>
      </c>
      <c r="F4197" s="107">
        <v>5</v>
      </c>
      <c r="G4197" s="107"/>
      <c r="H4197" s="111">
        <v>2511.1</v>
      </c>
      <c r="I4197" s="111">
        <v>1549.4</v>
      </c>
      <c r="J4197" s="111">
        <v>1549.4</v>
      </c>
      <c r="K4197" s="122">
        <v>100</v>
      </c>
      <c r="L4197" s="110">
        <f t="shared" si="910"/>
        <v>11308789.072000001</v>
      </c>
      <c r="M4197" s="108"/>
      <c r="N4197" s="108"/>
      <c r="O4197" s="108"/>
      <c r="P4197" s="110">
        <f>'Форма 2'!C4197-M4197-N4197-O4197</f>
        <v>11308789.072000001</v>
      </c>
      <c r="Q4197" s="111">
        <f t="shared" si="915"/>
        <v>7298.8182986962693</v>
      </c>
      <c r="R4197" s="111">
        <f t="shared" si="916"/>
        <v>7298.8182986962693</v>
      </c>
      <c r="S4197" s="112" t="s">
        <v>2152</v>
      </c>
      <c r="T4197" s="107" t="s">
        <v>82</v>
      </c>
      <c r="U4197" s="217"/>
      <c r="V4197" s="85"/>
      <c r="W4197" s="85"/>
      <c r="X4197" s="85"/>
      <c r="Y4197" s="85"/>
      <c r="Z4197" s="85"/>
      <c r="AA4197" s="85"/>
      <c r="AB4197" s="86"/>
      <c r="AC4197" s="86"/>
      <c r="AD4197" s="85">
        <v>1</v>
      </c>
      <c r="AE4197" s="85"/>
      <c r="AF4197" s="85"/>
      <c r="AG4197" s="85"/>
      <c r="AH4197" s="85"/>
      <c r="AI4197" s="85"/>
      <c r="AJ4197" s="85"/>
    </row>
    <row r="4198" spans="1:36" ht="16.5" thickTop="1" thickBot="1">
      <c r="A4198" s="105">
        <f t="shared" si="912"/>
        <v>1044</v>
      </c>
      <c r="B4198" s="112" t="s">
        <v>4040</v>
      </c>
      <c r="C4198" s="107">
        <v>1965</v>
      </c>
      <c r="D4198" s="107"/>
      <c r="E4198" s="114" t="s">
        <v>94</v>
      </c>
      <c r="F4198" s="107">
        <v>5</v>
      </c>
      <c r="G4198" s="107">
        <v>4</v>
      </c>
      <c r="H4198" s="111">
        <v>3452.8</v>
      </c>
      <c r="I4198" s="111">
        <v>2637.7</v>
      </c>
      <c r="J4198" s="111">
        <v>2637.7</v>
      </c>
      <c r="K4198" s="122">
        <v>201</v>
      </c>
      <c r="L4198" s="110">
        <f t="shared" si="910"/>
        <v>15549753.856000002</v>
      </c>
      <c r="M4198" s="108"/>
      <c r="N4198" s="108"/>
      <c r="O4198" s="108"/>
      <c r="P4198" s="110">
        <f>'Форма 2'!C4198-M4198-N4198-O4198</f>
        <v>15549753.856000002</v>
      </c>
      <c r="Q4198" s="111">
        <f t="shared" si="915"/>
        <v>5895.1942434696912</v>
      </c>
      <c r="R4198" s="111">
        <f t="shared" si="916"/>
        <v>5895.1942434696912</v>
      </c>
      <c r="S4198" s="112" t="s">
        <v>2152</v>
      </c>
      <c r="T4198" s="107" t="s">
        <v>92</v>
      </c>
      <c r="U4198" s="217"/>
      <c r="V4198" s="85"/>
      <c r="W4198" s="85"/>
      <c r="X4198" s="85"/>
      <c r="Y4198" s="85"/>
      <c r="Z4198" s="85"/>
      <c r="AA4198" s="85"/>
      <c r="AB4198" s="86"/>
      <c r="AC4198" s="86"/>
      <c r="AD4198" s="85">
        <v>1</v>
      </c>
      <c r="AE4198" s="85"/>
      <c r="AF4198" s="85"/>
      <c r="AG4198" s="85"/>
      <c r="AH4198" s="85"/>
      <c r="AI4198" s="85"/>
      <c r="AJ4198" s="85"/>
    </row>
    <row r="4199" spans="1:36" ht="16.5" thickTop="1" thickBot="1">
      <c r="A4199" s="105">
        <f t="shared" si="912"/>
        <v>1045</v>
      </c>
      <c r="B4199" s="112" t="s">
        <v>4041</v>
      </c>
      <c r="C4199" s="107">
        <v>1963</v>
      </c>
      <c r="D4199" s="107"/>
      <c r="E4199" s="114" t="s">
        <v>378</v>
      </c>
      <c r="F4199" s="107">
        <v>5</v>
      </c>
      <c r="G4199" s="107">
        <v>3</v>
      </c>
      <c r="H4199" s="111">
        <v>2862.6</v>
      </c>
      <c r="I4199" s="111">
        <v>2631.5</v>
      </c>
      <c r="J4199" s="111">
        <v>2631.5</v>
      </c>
      <c r="K4199" s="122">
        <v>190</v>
      </c>
      <c r="L4199" s="110">
        <f t="shared" ref="L4199:L4262" si="917">SUM(M4199:P4199)</f>
        <v>12891776.352</v>
      </c>
      <c r="M4199" s="108"/>
      <c r="N4199" s="108"/>
      <c r="O4199" s="108"/>
      <c r="P4199" s="110">
        <f>'Форма 2'!C4199-M4199-N4199-O4199</f>
        <v>12891776.352</v>
      </c>
      <c r="Q4199" s="111">
        <f t="shared" si="915"/>
        <v>4899.0219844195326</v>
      </c>
      <c r="R4199" s="111">
        <f t="shared" si="916"/>
        <v>4899.0219844195326</v>
      </c>
      <c r="S4199" s="112" t="s">
        <v>2152</v>
      </c>
      <c r="T4199" s="107" t="s">
        <v>92</v>
      </c>
      <c r="U4199" s="217"/>
      <c r="V4199" s="85"/>
      <c r="W4199" s="85"/>
      <c r="X4199" s="85"/>
      <c r="Y4199" s="85"/>
      <c r="Z4199" s="85"/>
      <c r="AA4199" s="85"/>
      <c r="AB4199" s="86"/>
      <c r="AC4199" s="86"/>
      <c r="AD4199" s="85">
        <v>1</v>
      </c>
      <c r="AE4199" s="85"/>
      <c r="AF4199" s="85"/>
      <c r="AG4199" s="85"/>
      <c r="AH4199" s="85"/>
      <c r="AI4199" s="85"/>
      <c r="AJ4199" s="85"/>
    </row>
    <row r="4200" spans="1:36" ht="16.5" thickTop="1" thickBot="1">
      <c r="A4200" s="105">
        <f t="shared" si="912"/>
        <v>1046</v>
      </c>
      <c r="B4200" s="112" t="s">
        <v>4042</v>
      </c>
      <c r="C4200" s="107">
        <v>1963</v>
      </c>
      <c r="D4200" s="107"/>
      <c r="E4200" s="114" t="s">
        <v>378</v>
      </c>
      <c r="F4200" s="107">
        <v>5</v>
      </c>
      <c r="G4200" s="107">
        <v>4</v>
      </c>
      <c r="H4200" s="111">
        <v>3620.5</v>
      </c>
      <c r="I4200" s="111">
        <v>3299.5</v>
      </c>
      <c r="J4200" s="111">
        <v>3299.5</v>
      </c>
      <c r="K4200" s="122">
        <v>213</v>
      </c>
      <c r="L4200" s="110">
        <f t="shared" si="917"/>
        <v>16304994.160000002</v>
      </c>
      <c r="M4200" s="108"/>
      <c r="N4200" s="108"/>
      <c r="O4200" s="108"/>
      <c r="P4200" s="110">
        <f>'Форма 2'!C4200-M4200-N4200-O4200</f>
        <v>16304994.160000002</v>
      </c>
      <c r="Q4200" s="111">
        <f t="shared" si="915"/>
        <v>4941.6560569783305</v>
      </c>
      <c r="R4200" s="111">
        <f t="shared" si="916"/>
        <v>4941.6560569783305</v>
      </c>
      <c r="S4200" s="112" t="s">
        <v>2152</v>
      </c>
      <c r="T4200" s="107" t="s">
        <v>92</v>
      </c>
      <c r="U4200" s="217"/>
      <c r="V4200" s="85"/>
      <c r="W4200" s="85"/>
      <c r="X4200" s="85"/>
      <c r="Y4200" s="85"/>
      <c r="Z4200" s="85"/>
      <c r="AA4200" s="85"/>
      <c r="AB4200" s="86"/>
      <c r="AC4200" s="86"/>
      <c r="AD4200" s="85">
        <v>1</v>
      </c>
      <c r="AE4200" s="85"/>
      <c r="AF4200" s="85"/>
      <c r="AG4200" s="85"/>
      <c r="AH4200" s="85"/>
      <c r="AI4200" s="85"/>
      <c r="AJ4200" s="85"/>
    </row>
    <row r="4201" spans="1:36" ht="16.5" thickTop="1" thickBot="1">
      <c r="A4201" s="105">
        <f t="shared" si="912"/>
        <v>1047</v>
      </c>
      <c r="B4201" s="112" t="s">
        <v>4043</v>
      </c>
      <c r="C4201" s="107">
        <v>1964</v>
      </c>
      <c r="D4201" s="107"/>
      <c r="E4201" s="114" t="s">
        <v>94</v>
      </c>
      <c r="F4201" s="107">
        <v>5</v>
      </c>
      <c r="G4201" s="107">
        <v>3</v>
      </c>
      <c r="H4201" s="111">
        <v>2779.3</v>
      </c>
      <c r="I4201" s="111">
        <v>2504.6999999999998</v>
      </c>
      <c r="J4201" s="111">
        <v>2504.6999999999998</v>
      </c>
      <c r="K4201" s="122">
        <v>128</v>
      </c>
      <c r="L4201" s="110">
        <f t="shared" si="917"/>
        <v>12516633.136000002</v>
      </c>
      <c r="M4201" s="108"/>
      <c r="N4201" s="108"/>
      <c r="O4201" s="108"/>
      <c r="P4201" s="110">
        <f>'Форма 2'!C4201-M4201-N4201-O4201</f>
        <v>12516633.136000002</v>
      </c>
      <c r="Q4201" s="111">
        <f t="shared" si="915"/>
        <v>4997.2584085918488</v>
      </c>
      <c r="R4201" s="111">
        <f t="shared" si="916"/>
        <v>4997.2584085918488</v>
      </c>
      <c r="S4201" s="112" t="s">
        <v>2152</v>
      </c>
      <c r="T4201" s="107" t="s">
        <v>82</v>
      </c>
      <c r="U4201" s="217"/>
      <c r="V4201" s="85"/>
      <c r="W4201" s="85"/>
      <c r="X4201" s="85"/>
      <c r="Y4201" s="85"/>
      <c r="Z4201" s="85"/>
      <c r="AA4201" s="85"/>
      <c r="AB4201" s="86"/>
      <c r="AC4201" s="86"/>
      <c r="AD4201" s="85">
        <v>1</v>
      </c>
      <c r="AE4201" s="85"/>
      <c r="AF4201" s="85"/>
      <c r="AG4201" s="85"/>
      <c r="AH4201" s="85"/>
      <c r="AI4201" s="85"/>
      <c r="AJ4201" s="85"/>
    </row>
    <row r="4202" spans="1:36" ht="16.5" thickTop="1" thickBot="1">
      <c r="A4202" s="105">
        <f t="shared" si="912"/>
        <v>1048</v>
      </c>
      <c r="B4202" s="112" t="s">
        <v>4044</v>
      </c>
      <c r="C4202" s="107">
        <v>1971</v>
      </c>
      <c r="D4202" s="107"/>
      <c r="E4202" s="114" t="s">
        <v>94</v>
      </c>
      <c r="F4202" s="107">
        <v>5</v>
      </c>
      <c r="G4202" s="107">
        <v>6</v>
      </c>
      <c r="H4202" s="111">
        <v>4488.1000000000004</v>
      </c>
      <c r="I4202" s="111">
        <v>4307.8500000000004</v>
      </c>
      <c r="J4202" s="111">
        <v>4307.8500000000004</v>
      </c>
      <c r="K4202" s="122">
        <v>205</v>
      </c>
      <c r="L4202" s="110">
        <f t="shared" si="917"/>
        <v>1459081.3100000003</v>
      </c>
      <c r="M4202" s="108"/>
      <c r="N4202" s="108"/>
      <c r="O4202" s="108"/>
      <c r="P4202" s="110">
        <f>'Форма 2'!C4202-M4202-N4202-O4202</f>
        <v>1459081.3100000003</v>
      </c>
      <c r="Q4202" s="111">
        <f t="shared" si="915"/>
        <v>338.70290516150754</v>
      </c>
      <c r="R4202" s="111">
        <f t="shared" si="916"/>
        <v>338.70290516150754</v>
      </c>
      <c r="S4202" s="112" t="s">
        <v>2152</v>
      </c>
      <c r="T4202" s="107" t="s">
        <v>92</v>
      </c>
      <c r="U4202" s="217"/>
      <c r="V4202" s="85"/>
      <c r="W4202" s="85"/>
      <c r="X4202" s="85">
        <v>1</v>
      </c>
      <c r="Y4202" s="85"/>
      <c r="Z4202" s="85"/>
      <c r="AA4202" s="85"/>
      <c r="AB4202" s="86"/>
      <c r="AC4202" s="86"/>
      <c r="AD4202" s="85"/>
      <c r="AE4202" s="85"/>
      <c r="AF4202" s="85"/>
      <c r="AG4202" s="85"/>
      <c r="AH4202" s="85"/>
      <c r="AI4202" s="85"/>
      <c r="AJ4202" s="85"/>
    </row>
    <row r="4203" spans="1:36" ht="16.5" thickTop="1" thickBot="1">
      <c r="A4203" s="105">
        <f t="shared" si="912"/>
        <v>1049</v>
      </c>
      <c r="B4203" s="112" t="s">
        <v>4045</v>
      </c>
      <c r="C4203" s="107">
        <v>1973</v>
      </c>
      <c r="D4203" s="107"/>
      <c r="E4203" s="114" t="s">
        <v>239</v>
      </c>
      <c r="F4203" s="107">
        <v>5</v>
      </c>
      <c r="G4203" s="107">
        <v>3</v>
      </c>
      <c r="H4203" s="111">
        <v>4275.3999999999996</v>
      </c>
      <c r="I4203" s="111">
        <v>3947.4</v>
      </c>
      <c r="J4203" s="111">
        <v>3583.9</v>
      </c>
      <c r="K4203" s="122">
        <v>560</v>
      </c>
      <c r="L4203" s="110">
        <f t="shared" si="917"/>
        <v>1389932.54</v>
      </c>
      <c r="M4203" s="108"/>
      <c r="N4203" s="108"/>
      <c r="O4203" s="108"/>
      <c r="P4203" s="110">
        <f>'Форма 2'!C4203-M4203-N4203-O4203</f>
        <v>1389932.54</v>
      </c>
      <c r="Q4203" s="111">
        <f t="shared" si="915"/>
        <v>352.11342655925421</v>
      </c>
      <c r="R4203" s="111">
        <f t="shared" si="916"/>
        <v>352.11342655925421</v>
      </c>
      <c r="S4203" s="112" t="s">
        <v>2152</v>
      </c>
      <c r="T4203" s="107" t="s">
        <v>82</v>
      </c>
      <c r="U4203" s="217"/>
      <c r="V4203" s="85"/>
      <c r="W4203" s="85"/>
      <c r="X4203" s="85">
        <v>1</v>
      </c>
      <c r="Y4203" s="85"/>
      <c r="Z4203" s="85"/>
      <c r="AA4203" s="85"/>
      <c r="AB4203" s="86"/>
      <c r="AC4203" s="86"/>
      <c r="AD4203" s="85"/>
      <c r="AE4203" s="85"/>
      <c r="AF4203" s="85"/>
      <c r="AG4203" s="85"/>
      <c r="AH4203" s="85"/>
      <c r="AI4203" s="85"/>
      <c r="AJ4203" s="85"/>
    </row>
    <row r="4204" spans="1:36" ht="16.5" thickTop="1" thickBot="1">
      <c r="A4204" s="105">
        <f t="shared" si="912"/>
        <v>1050</v>
      </c>
      <c r="B4204" s="112" t="s">
        <v>4046</v>
      </c>
      <c r="C4204" s="107">
        <v>1962</v>
      </c>
      <c r="D4204" s="107"/>
      <c r="E4204" s="114" t="s">
        <v>94</v>
      </c>
      <c r="F4204" s="107">
        <v>3</v>
      </c>
      <c r="G4204" s="107">
        <v>4</v>
      </c>
      <c r="H4204" s="111">
        <v>1671.6</v>
      </c>
      <c r="I4204" s="111">
        <v>133.6</v>
      </c>
      <c r="J4204" s="111">
        <v>133.6</v>
      </c>
      <c r="K4204" s="122">
        <v>86</v>
      </c>
      <c r="L4204" s="110">
        <f t="shared" si="917"/>
        <v>15976133.123999998</v>
      </c>
      <c r="M4204" s="108"/>
      <c r="N4204" s="108"/>
      <c r="O4204" s="108"/>
      <c r="P4204" s="110">
        <f>'Форма 2'!C4204-M4204-N4204-O4204</f>
        <v>15976133.123999998</v>
      </c>
      <c r="Q4204" s="111">
        <f t="shared" si="915"/>
        <v>119581.83476047903</v>
      </c>
      <c r="R4204" s="111">
        <f t="shared" si="916"/>
        <v>119581.83476047903</v>
      </c>
      <c r="S4204" s="112" t="s">
        <v>2152</v>
      </c>
      <c r="T4204" s="107" t="s">
        <v>82</v>
      </c>
      <c r="U4204" s="217"/>
      <c r="V4204" s="85"/>
      <c r="W4204" s="85"/>
      <c r="X4204" s="85"/>
      <c r="Y4204" s="85"/>
      <c r="Z4204" s="85"/>
      <c r="AA4204" s="85"/>
      <c r="AB4204" s="86"/>
      <c r="AC4204" s="86"/>
      <c r="AD4204" s="85">
        <v>1</v>
      </c>
      <c r="AE4204" s="85"/>
      <c r="AF4204" s="85"/>
      <c r="AG4204" s="85"/>
      <c r="AH4204" s="85"/>
      <c r="AI4204" s="85"/>
      <c r="AJ4204" s="85"/>
    </row>
    <row r="4205" spans="1:36" ht="16.5" thickTop="1" thickBot="1">
      <c r="A4205" s="105">
        <f t="shared" si="912"/>
        <v>1051</v>
      </c>
      <c r="B4205" s="112" t="s">
        <v>4047</v>
      </c>
      <c r="C4205" s="107">
        <v>1973</v>
      </c>
      <c r="D4205" s="107"/>
      <c r="E4205" s="114" t="s">
        <v>94</v>
      </c>
      <c r="F4205" s="107">
        <v>5</v>
      </c>
      <c r="G4205" s="107">
        <v>6</v>
      </c>
      <c r="H4205" s="111">
        <v>4984.2</v>
      </c>
      <c r="I4205" s="111">
        <v>4506.0999999999995</v>
      </c>
      <c r="J4205" s="111">
        <v>3524.2</v>
      </c>
      <c r="K4205" s="122">
        <v>205</v>
      </c>
      <c r="L4205" s="110">
        <f t="shared" si="917"/>
        <v>1620363.4200000002</v>
      </c>
      <c r="M4205" s="108"/>
      <c r="N4205" s="108"/>
      <c r="O4205" s="108"/>
      <c r="P4205" s="110">
        <f>'Форма 2'!C4205-M4205-N4205-O4205</f>
        <v>1620363.4200000002</v>
      </c>
      <c r="Q4205" s="111">
        <f t="shared" si="915"/>
        <v>359.59331128914147</v>
      </c>
      <c r="R4205" s="111">
        <f t="shared" si="916"/>
        <v>359.59331128914147</v>
      </c>
      <c r="S4205" s="112" t="s">
        <v>2152</v>
      </c>
      <c r="T4205" s="107" t="s">
        <v>82</v>
      </c>
      <c r="U4205" s="217"/>
      <c r="V4205" s="85"/>
      <c r="W4205" s="85"/>
      <c r="X4205" s="85">
        <v>1</v>
      </c>
      <c r="Y4205" s="85"/>
      <c r="Z4205" s="85"/>
      <c r="AA4205" s="85"/>
      <c r="AB4205" s="86"/>
      <c r="AC4205" s="86"/>
      <c r="AD4205" s="85"/>
      <c r="AE4205" s="85"/>
      <c r="AF4205" s="85"/>
      <c r="AG4205" s="85"/>
      <c r="AH4205" s="85"/>
      <c r="AI4205" s="85"/>
      <c r="AJ4205" s="85"/>
    </row>
    <row r="4206" spans="1:36" ht="16.5" thickTop="1" thickBot="1">
      <c r="A4206" s="105">
        <f t="shared" si="912"/>
        <v>1052</v>
      </c>
      <c r="B4206" s="112" t="s">
        <v>4048</v>
      </c>
      <c r="C4206" s="107">
        <v>1970</v>
      </c>
      <c r="D4206" s="107">
        <v>2017</v>
      </c>
      <c r="E4206" s="114" t="s">
        <v>94</v>
      </c>
      <c r="F4206" s="107">
        <v>5</v>
      </c>
      <c r="G4206" s="107">
        <v>3</v>
      </c>
      <c r="H4206" s="111">
        <v>3167.1</v>
      </c>
      <c r="I4206" s="111">
        <v>2960.2</v>
      </c>
      <c r="J4206" s="111">
        <v>2323.6999999999998</v>
      </c>
      <c r="K4206" s="122">
        <v>133</v>
      </c>
      <c r="L4206" s="110">
        <f t="shared" si="917"/>
        <v>1029624.2100000001</v>
      </c>
      <c r="M4206" s="108"/>
      <c r="N4206" s="108"/>
      <c r="O4206" s="108"/>
      <c r="P4206" s="110">
        <f>'Форма 2'!C4206-M4206-N4206-O4206</f>
        <v>1029624.2100000001</v>
      </c>
      <c r="Q4206" s="111">
        <f t="shared" si="915"/>
        <v>347.82251537058312</v>
      </c>
      <c r="R4206" s="111">
        <f t="shared" si="916"/>
        <v>347.82251537058312</v>
      </c>
      <c r="S4206" s="112" t="s">
        <v>2152</v>
      </c>
      <c r="T4206" s="107" t="s">
        <v>92</v>
      </c>
      <c r="U4206" s="217"/>
      <c r="V4206" s="85"/>
      <c r="W4206" s="85"/>
      <c r="X4206" s="85">
        <v>1</v>
      </c>
      <c r="Y4206" s="85"/>
      <c r="Z4206" s="85"/>
      <c r="AA4206" s="85"/>
      <c r="AB4206" s="86"/>
      <c r="AC4206" s="86"/>
      <c r="AD4206" s="85"/>
      <c r="AE4206" s="85"/>
      <c r="AF4206" s="85"/>
      <c r="AG4206" s="85"/>
      <c r="AH4206" s="85"/>
      <c r="AI4206" s="85"/>
      <c r="AJ4206" s="85"/>
    </row>
    <row r="4207" spans="1:36" ht="16.5" thickTop="1" thickBot="1">
      <c r="A4207" s="105">
        <f t="shared" si="912"/>
        <v>1053</v>
      </c>
      <c r="B4207" s="112" t="s">
        <v>4049</v>
      </c>
      <c r="C4207" s="107">
        <v>1986</v>
      </c>
      <c r="D4207" s="107"/>
      <c r="E4207" s="114" t="s">
        <v>80</v>
      </c>
      <c r="F4207" s="107">
        <v>5</v>
      </c>
      <c r="G4207" s="107">
        <v>4</v>
      </c>
      <c r="H4207" s="111">
        <v>3685.5</v>
      </c>
      <c r="I4207" s="111">
        <v>3241.7000000000003</v>
      </c>
      <c r="J4207" s="111">
        <v>2788.4</v>
      </c>
      <c r="K4207" s="122">
        <v>139</v>
      </c>
      <c r="L4207" s="110">
        <f t="shared" si="917"/>
        <v>17795879.010000002</v>
      </c>
      <c r="M4207" s="108"/>
      <c r="N4207" s="108"/>
      <c r="O4207" s="108"/>
      <c r="P4207" s="110">
        <f>'Форма 2'!C4207-M4207-N4207-O4207</f>
        <v>17795879.010000002</v>
      </c>
      <c r="Q4207" s="111">
        <f t="shared" si="915"/>
        <v>5489.6748650399486</v>
      </c>
      <c r="R4207" s="111">
        <f t="shared" si="916"/>
        <v>5489.6748650399486</v>
      </c>
      <c r="S4207" s="112" t="s">
        <v>2152</v>
      </c>
      <c r="T4207" s="107" t="s">
        <v>82</v>
      </c>
      <c r="U4207" s="217"/>
      <c r="V4207" s="85"/>
      <c r="W4207" s="85"/>
      <c r="X4207" s="85">
        <v>1</v>
      </c>
      <c r="Y4207" s="85"/>
      <c r="Z4207" s="85"/>
      <c r="AA4207" s="85"/>
      <c r="AB4207" s="86"/>
      <c r="AC4207" s="86"/>
      <c r="AD4207" s="85">
        <v>1</v>
      </c>
      <c r="AE4207" s="85"/>
      <c r="AF4207" s="85"/>
      <c r="AG4207" s="85"/>
      <c r="AH4207" s="85"/>
      <c r="AI4207" s="85"/>
      <c r="AJ4207" s="85"/>
    </row>
    <row r="4208" spans="1:36" ht="16.5" thickTop="1" thickBot="1">
      <c r="A4208" s="105">
        <f t="shared" si="912"/>
        <v>1054</v>
      </c>
      <c r="B4208" s="112" t="s">
        <v>4050</v>
      </c>
      <c r="C4208" s="107">
        <v>1988</v>
      </c>
      <c r="D4208" s="107"/>
      <c r="E4208" s="114" t="s">
        <v>80</v>
      </c>
      <c r="F4208" s="107">
        <v>5</v>
      </c>
      <c r="G4208" s="107">
        <v>4</v>
      </c>
      <c r="H4208" s="111">
        <v>3512.5</v>
      </c>
      <c r="I4208" s="111">
        <v>3222.9</v>
      </c>
      <c r="J4208" s="111">
        <v>3001</v>
      </c>
      <c r="K4208" s="122">
        <v>157</v>
      </c>
      <c r="L4208" s="110">
        <f t="shared" si="917"/>
        <v>1141913.75</v>
      </c>
      <c r="M4208" s="108"/>
      <c r="N4208" s="108"/>
      <c r="O4208" s="108"/>
      <c r="P4208" s="110">
        <f>'Форма 2'!C4208-M4208-N4208-O4208</f>
        <v>1141913.75</v>
      </c>
      <c r="Q4208" s="111">
        <f t="shared" si="915"/>
        <v>354.31249806075272</v>
      </c>
      <c r="R4208" s="111">
        <f t="shared" si="916"/>
        <v>354.31249806075272</v>
      </c>
      <c r="S4208" s="112" t="s">
        <v>2152</v>
      </c>
      <c r="T4208" s="105" t="s">
        <v>120</v>
      </c>
      <c r="U4208" s="217"/>
      <c r="V4208" s="85"/>
      <c r="W4208" s="85"/>
      <c r="X4208" s="85">
        <v>1</v>
      </c>
      <c r="Y4208" s="85"/>
      <c r="Z4208" s="85"/>
      <c r="AA4208" s="85"/>
      <c r="AB4208" s="86"/>
      <c r="AC4208" s="86"/>
      <c r="AD4208" s="85"/>
      <c r="AE4208" s="85"/>
      <c r="AF4208" s="85"/>
      <c r="AG4208" s="85"/>
      <c r="AH4208" s="85"/>
      <c r="AI4208" s="85"/>
      <c r="AJ4208" s="85"/>
    </row>
    <row r="4209" spans="1:36" ht="16.5" thickTop="1" thickBot="1">
      <c r="A4209" s="105">
        <f t="shared" si="912"/>
        <v>1055</v>
      </c>
      <c r="B4209" s="112" t="s">
        <v>4051</v>
      </c>
      <c r="C4209" s="107">
        <v>1964</v>
      </c>
      <c r="D4209" s="107"/>
      <c r="E4209" s="114" t="s">
        <v>80</v>
      </c>
      <c r="F4209" s="107">
        <v>5</v>
      </c>
      <c r="G4209" s="107">
        <v>2</v>
      </c>
      <c r="H4209" s="111">
        <v>1543.5</v>
      </c>
      <c r="I4209" s="111">
        <v>1469</v>
      </c>
      <c r="J4209" s="111">
        <v>1469</v>
      </c>
      <c r="K4209" s="122">
        <v>63</v>
      </c>
      <c r="L4209" s="110">
        <f t="shared" si="917"/>
        <v>6951183.120000001</v>
      </c>
      <c r="M4209" s="108"/>
      <c r="N4209" s="108"/>
      <c r="O4209" s="108"/>
      <c r="P4209" s="110">
        <f>'Форма 2'!C4209-M4209-N4209-O4209</f>
        <v>6951183.120000001</v>
      </c>
      <c r="Q4209" s="111">
        <f t="shared" si="915"/>
        <v>4731.9149897889729</v>
      </c>
      <c r="R4209" s="111">
        <f t="shared" si="916"/>
        <v>4731.9149897889729</v>
      </c>
      <c r="S4209" s="112" t="s">
        <v>2152</v>
      </c>
      <c r="T4209" s="107" t="s">
        <v>82</v>
      </c>
      <c r="U4209" s="217"/>
      <c r="V4209" s="85"/>
      <c r="W4209" s="85"/>
      <c r="X4209" s="85"/>
      <c r="Y4209" s="85"/>
      <c r="Z4209" s="85"/>
      <c r="AA4209" s="85"/>
      <c r="AB4209" s="86"/>
      <c r="AC4209" s="86"/>
      <c r="AD4209" s="85">
        <v>1</v>
      </c>
      <c r="AE4209" s="85"/>
      <c r="AF4209" s="85"/>
      <c r="AG4209" s="85"/>
      <c r="AH4209" s="85"/>
      <c r="AI4209" s="85"/>
      <c r="AJ4209" s="85"/>
    </row>
    <row r="4210" spans="1:36" ht="16.5" thickTop="1" thickBot="1">
      <c r="A4210" s="105">
        <f t="shared" si="912"/>
        <v>1056</v>
      </c>
      <c r="B4210" s="112" t="s">
        <v>4052</v>
      </c>
      <c r="C4210" s="107">
        <v>1972</v>
      </c>
      <c r="D4210" s="107"/>
      <c r="E4210" s="114" t="s">
        <v>136</v>
      </c>
      <c r="F4210" s="107">
        <v>5</v>
      </c>
      <c r="G4210" s="107">
        <v>8</v>
      </c>
      <c r="H4210" s="111">
        <v>5748.4</v>
      </c>
      <c r="I4210" s="111">
        <v>5748.2</v>
      </c>
      <c r="J4210" s="111">
        <v>5530.2</v>
      </c>
      <c r="K4210" s="122">
        <v>292</v>
      </c>
      <c r="L4210" s="110">
        <f t="shared" si="917"/>
        <v>1868804.84</v>
      </c>
      <c r="M4210" s="108"/>
      <c r="N4210" s="108"/>
      <c r="O4210" s="108"/>
      <c r="P4210" s="110">
        <f>'Форма 2'!C4210-M4210-N4210-O4210</f>
        <v>1868804.84</v>
      </c>
      <c r="Q4210" s="111">
        <f t="shared" si="915"/>
        <v>325.11131136703665</v>
      </c>
      <c r="R4210" s="111">
        <f t="shared" si="916"/>
        <v>325.11131136703665</v>
      </c>
      <c r="S4210" s="112" t="s">
        <v>2152</v>
      </c>
      <c r="T4210" s="107" t="s">
        <v>92</v>
      </c>
      <c r="U4210" s="217"/>
      <c r="V4210" s="85"/>
      <c r="W4210" s="85"/>
      <c r="X4210" s="85">
        <v>1</v>
      </c>
      <c r="Y4210" s="85"/>
      <c r="Z4210" s="85"/>
      <c r="AA4210" s="85"/>
      <c r="AB4210" s="86"/>
      <c r="AC4210" s="86"/>
      <c r="AD4210" s="85"/>
      <c r="AE4210" s="85"/>
      <c r="AF4210" s="85"/>
      <c r="AG4210" s="85"/>
      <c r="AH4210" s="85"/>
      <c r="AI4210" s="85"/>
      <c r="AJ4210" s="85"/>
    </row>
    <row r="4211" spans="1:36" ht="16.5" thickTop="1" thickBot="1">
      <c r="A4211" s="105">
        <f t="shared" ref="A4211:A4274" si="918">A4210+1</f>
        <v>1057</v>
      </c>
      <c r="B4211" s="112" t="s">
        <v>4053</v>
      </c>
      <c r="C4211" s="107">
        <v>1961</v>
      </c>
      <c r="D4211" s="107"/>
      <c r="E4211" s="114" t="s">
        <v>80</v>
      </c>
      <c r="F4211" s="107">
        <v>3</v>
      </c>
      <c r="G4211" s="107">
        <v>2</v>
      </c>
      <c r="H4211" s="111">
        <v>1224.8</v>
      </c>
      <c r="I4211" s="111">
        <v>969.4</v>
      </c>
      <c r="J4211" s="111">
        <v>969.4</v>
      </c>
      <c r="K4211" s="122">
        <v>43</v>
      </c>
      <c r="L4211" s="110">
        <f t="shared" si="917"/>
        <v>11705891.271999998</v>
      </c>
      <c r="M4211" s="108"/>
      <c r="N4211" s="108"/>
      <c r="O4211" s="108"/>
      <c r="P4211" s="110">
        <f>'Форма 2'!C4211-M4211-N4211-O4211</f>
        <v>11705891.271999998</v>
      </c>
      <c r="Q4211" s="111">
        <f t="shared" si="915"/>
        <v>12075.398465029913</v>
      </c>
      <c r="R4211" s="111">
        <f t="shared" si="916"/>
        <v>12075.398465029913</v>
      </c>
      <c r="S4211" s="112" t="s">
        <v>2152</v>
      </c>
      <c r="T4211" s="107" t="s">
        <v>82</v>
      </c>
      <c r="U4211" s="217"/>
      <c r="V4211" s="85"/>
      <c r="W4211" s="85"/>
      <c r="X4211" s="85"/>
      <c r="Y4211" s="85"/>
      <c r="Z4211" s="85"/>
      <c r="AA4211" s="85"/>
      <c r="AB4211" s="86"/>
      <c r="AC4211" s="86"/>
      <c r="AD4211" s="85">
        <v>1</v>
      </c>
      <c r="AE4211" s="85"/>
      <c r="AF4211" s="85"/>
      <c r="AG4211" s="85"/>
      <c r="AH4211" s="85"/>
      <c r="AI4211" s="85"/>
      <c r="AJ4211" s="85"/>
    </row>
    <row r="4212" spans="1:36" ht="16.5" thickTop="1" thickBot="1">
      <c r="A4212" s="105">
        <f t="shared" si="918"/>
        <v>1058</v>
      </c>
      <c r="B4212" s="112" t="s">
        <v>4054</v>
      </c>
      <c r="C4212" s="107">
        <v>1961</v>
      </c>
      <c r="D4212" s="107"/>
      <c r="E4212" s="114" t="s">
        <v>80</v>
      </c>
      <c r="F4212" s="107">
        <v>3</v>
      </c>
      <c r="G4212" s="107">
        <v>2</v>
      </c>
      <c r="H4212" s="111">
        <v>1221.5</v>
      </c>
      <c r="I4212" s="111">
        <v>960.4</v>
      </c>
      <c r="J4212" s="111">
        <v>960.4</v>
      </c>
      <c r="K4212" s="122">
        <v>49</v>
      </c>
      <c r="L4212" s="110">
        <f t="shared" si="917"/>
        <v>11674351.885</v>
      </c>
      <c r="M4212" s="108"/>
      <c r="N4212" s="108"/>
      <c r="O4212" s="108"/>
      <c r="P4212" s="110">
        <f>'Форма 2'!C4212-M4212-N4212-O4212</f>
        <v>11674351.885</v>
      </c>
      <c r="Q4212" s="111">
        <f t="shared" si="915"/>
        <v>12155.71833090379</v>
      </c>
      <c r="R4212" s="111">
        <f t="shared" si="916"/>
        <v>12155.71833090379</v>
      </c>
      <c r="S4212" s="112" t="s">
        <v>2152</v>
      </c>
      <c r="T4212" s="107" t="s">
        <v>92</v>
      </c>
      <c r="U4212" s="217"/>
      <c r="V4212" s="85"/>
      <c r="W4212" s="85"/>
      <c r="X4212" s="85"/>
      <c r="Y4212" s="85"/>
      <c r="Z4212" s="85"/>
      <c r="AA4212" s="85"/>
      <c r="AB4212" s="86"/>
      <c r="AC4212" s="86"/>
      <c r="AD4212" s="85">
        <v>1</v>
      </c>
      <c r="AE4212" s="85"/>
      <c r="AF4212" s="85"/>
      <c r="AG4212" s="85"/>
      <c r="AH4212" s="85"/>
      <c r="AI4212" s="85"/>
      <c r="AJ4212" s="85"/>
    </row>
    <row r="4213" spans="1:36" ht="16.5" thickTop="1" thickBot="1">
      <c r="A4213" s="105">
        <f t="shared" si="918"/>
        <v>1059</v>
      </c>
      <c r="B4213" s="112" t="s">
        <v>4055</v>
      </c>
      <c r="C4213" s="107">
        <v>1975</v>
      </c>
      <c r="D4213" s="107"/>
      <c r="E4213" s="114" t="s">
        <v>136</v>
      </c>
      <c r="F4213" s="107">
        <v>5</v>
      </c>
      <c r="G4213" s="107">
        <v>12</v>
      </c>
      <c r="H4213" s="111">
        <v>9188.23</v>
      </c>
      <c r="I4213" s="111">
        <v>8287.4</v>
      </c>
      <c r="J4213" s="111">
        <v>8287.4</v>
      </c>
      <c r="K4213" s="122">
        <v>400</v>
      </c>
      <c r="L4213" s="110">
        <f t="shared" si="917"/>
        <v>2987093.5729999999</v>
      </c>
      <c r="M4213" s="108"/>
      <c r="N4213" s="108"/>
      <c r="O4213" s="108"/>
      <c r="P4213" s="110">
        <f>'Форма 2'!C4213-M4213-N4213-O4213</f>
        <v>2987093.5729999999</v>
      </c>
      <c r="Q4213" s="111">
        <f t="shared" si="915"/>
        <v>360.4379628110143</v>
      </c>
      <c r="R4213" s="111">
        <f t="shared" si="916"/>
        <v>360.4379628110143</v>
      </c>
      <c r="S4213" s="112" t="s">
        <v>2152</v>
      </c>
      <c r="T4213" s="107" t="s">
        <v>92</v>
      </c>
      <c r="U4213" s="217"/>
      <c r="V4213" s="85"/>
      <c r="W4213" s="85"/>
      <c r="X4213" s="85">
        <v>1</v>
      </c>
      <c r="Y4213" s="85"/>
      <c r="Z4213" s="85"/>
      <c r="AA4213" s="85"/>
      <c r="AB4213" s="86"/>
      <c r="AC4213" s="86"/>
      <c r="AD4213" s="85"/>
      <c r="AE4213" s="85"/>
      <c r="AF4213" s="85"/>
      <c r="AG4213" s="85"/>
      <c r="AH4213" s="85"/>
      <c r="AI4213" s="85"/>
      <c r="AJ4213" s="85"/>
    </row>
    <row r="4214" spans="1:36" ht="16.5" thickTop="1" thickBot="1">
      <c r="A4214" s="105">
        <f t="shared" si="918"/>
        <v>1060</v>
      </c>
      <c r="B4214" s="112" t="s">
        <v>4056</v>
      </c>
      <c r="C4214" s="107">
        <v>1957</v>
      </c>
      <c r="D4214" s="107"/>
      <c r="E4214" s="114" t="s">
        <v>80</v>
      </c>
      <c r="F4214" s="107">
        <v>2</v>
      </c>
      <c r="G4214" s="107">
        <v>3</v>
      </c>
      <c r="H4214" s="111">
        <v>1420.2</v>
      </c>
      <c r="I4214" s="111">
        <v>1016.65</v>
      </c>
      <c r="J4214" s="111">
        <v>1016.65</v>
      </c>
      <c r="K4214" s="122">
        <v>52</v>
      </c>
      <c r="L4214" s="110">
        <f t="shared" si="917"/>
        <v>1843476.4080000001</v>
      </c>
      <c r="M4214" s="108"/>
      <c r="N4214" s="108"/>
      <c r="O4214" s="108"/>
      <c r="P4214" s="110">
        <f>'Форма 2'!C4214-M4214-N4214-O4214</f>
        <v>1843476.4080000001</v>
      </c>
      <c r="Q4214" s="111">
        <f t="shared" si="915"/>
        <v>1813.2852092657258</v>
      </c>
      <c r="R4214" s="111">
        <f t="shared" si="916"/>
        <v>1813.2852092657258</v>
      </c>
      <c r="S4214" s="112" t="s">
        <v>2152</v>
      </c>
      <c r="T4214" s="107" t="s">
        <v>82</v>
      </c>
      <c r="U4214" s="217"/>
      <c r="V4214" s="85"/>
      <c r="W4214" s="85"/>
      <c r="X4214" s="85"/>
      <c r="Y4214" s="85"/>
      <c r="Z4214" s="85"/>
      <c r="AA4214" s="85"/>
      <c r="AB4214" s="86"/>
      <c r="AC4214" s="86"/>
      <c r="AD4214" s="85"/>
      <c r="AE4214" s="85"/>
      <c r="AF4214" s="85">
        <v>1</v>
      </c>
      <c r="AG4214" s="85"/>
      <c r="AH4214" s="85"/>
      <c r="AI4214" s="85"/>
      <c r="AJ4214" s="85"/>
    </row>
    <row r="4215" spans="1:36" ht="16.5" thickTop="1" thickBot="1">
      <c r="A4215" s="105">
        <f t="shared" si="918"/>
        <v>1061</v>
      </c>
      <c r="B4215" s="112" t="s">
        <v>4057</v>
      </c>
      <c r="C4215" s="107">
        <v>1957</v>
      </c>
      <c r="D4215" s="107"/>
      <c r="E4215" s="114" t="s">
        <v>80</v>
      </c>
      <c r="F4215" s="107">
        <v>2</v>
      </c>
      <c r="G4215" s="107">
        <v>2</v>
      </c>
      <c r="H4215" s="111">
        <v>782.7</v>
      </c>
      <c r="I4215" s="111">
        <v>719.6</v>
      </c>
      <c r="J4215" s="111">
        <v>719.6</v>
      </c>
      <c r="K4215" s="122">
        <v>88</v>
      </c>
      <c r="L4215" s="110">
        <f t="shared" si="917"/>
        <v>2090795.2020000003</v>
      </c>
      <c r="M4215" s="108"/>
      <c r="N4215" s="108"/>
      <c r="O4215" s="108"/>
      <c r="P4215" s="110">
        <f>'Форма 2'!C4215-M4215-N4215-O4215</f>
        <v>2090795.2020000003</v>
      </c>
      <c r="Q4215" s="111">
        <f t="shared" si="915"/>
        <v>2905.4963896609229</v>
      </c>
      <c r="R4215" s="111">
        <f t="shared" si="916"/>
        <v>2905.4963896609229</v>
      </c>
      <c r="S4215" s="112" t="s">
        <v>2152</v>
      </c>
      <c r="T4215" s="107" t="s">
        <v>82</v>
      </c>
      <c r="U4215" s="217"/>
      <c r="V4215" s="85"/>
      <c r="W4215" s="85"/>
      <c r="X4215" s="85"/>
      <c r="Y4215" s="85"/>
      <c r="Z4215" s="85"/>
      <c r="AA4215" s="85"/>
      <c r="AB4215" s="86"/>
      <c r="AC4215" s="86"/>
      <c r="AD4215" s="85"/>
      <c r="AE4215" s="85"/>
      <c r="AF4215" s="85"/>
      <c r="AG4215" s="85"/>
      <c r="AH4215" s="85">
        <v>1</v>
      </c>
      <c r="AI4215" s="85"/>
      <c r="AJ4215" s="85"/>
    </row>
    <row r="4216" spans="1:36" ht="16.5" thickTop="1" thickBot="1">
      <c r="A4216" s="105">
        <f t="shared" si="918"/>
        <v>1062</v>
      </c>
      <c r="B4216" s="112" t="s">
        <v>4058</v>
      </c>
      <c r="C4216" s="107">
        <v>1960</v>
      </c>
      <c r="D4216" s="107"/>
      <c r="E4216" s="114" t="s">
        <v>80</v>
      </c>
      <c r="F4216" s="107">
        <v>2</v>
      </c>
      <c r="G4216" s="107">
        <v>3</v>
      </c>
      <c r="H4216" s="111">
        <v>1383.1</v>
      </c>
      <c r="I4216" s="111">
        <v>949.4</v>
      </c>
      <c r="J4216" s="111">
        <v>949.4</v>
      </c>
      <c r="K4216" s="122">
        <v>51</v>
      </c>
      <c r="L4216" s="110">
        <f t="shared" si="917"/>
        <v>2134164.7929999996</v>
      </c>
      <c r="M4216" s="108"/>
      <c r="N4216" s="108"/>
      <c r="O4216" s="108"/>
      <c r="P4216" s="110">
        <f>'Форма 2'!C4216-M4216-N4216-O4216</f>
        <v>2134164.7929999996</v>
      </c>
      <c r="Q4216" s="111">
        <f t="shared" si="915"/>
        <v>2247.9089877817564</v>
      </c>
      <c r="R4216" s="111">
        <f t="shared" si="916"/>
        <v>2247.9089877817564</v>
      </c>
      <c r="S4216" s="112" t="s">
        <v>2152</v>
      </c>
      <c r="T4216" s="107" t="s">
        <v>82</v>
      </c>
      <c r="U4216" s="217"/>
      <c r="V4216" s="85"/>
      <c r="W4216" s="85"/>
      <c r="X4216" s="85">
        <v>1</v>
      </c>
      <c r="Y4216" s="85">
        <v>1</v>
      </c>
      <c r="Z4216" s="85"/>
      <c r="AA4216" s="85"/>
      <c r="AB4216" s="86"/>
      <c r="AC4216" s="86"/>
      <c r="AD4216" s="85"/>
      <c r="AE4216" s="85"/>
      <c r="AF4216" s="85"/>
      <c r="AG4216" s="85"/>
      <c r="AH4216" s="85"/>
      <c r="AI4216" s="85"/>
      <c r="AJ4216" s="85"/>
    </row>
    <row r="4217" spans="1:36" ht="16.5" thickTop="1" thickBot="1">
      <c r="A4217" s="105">
        <f t="shared" si="918"/>
        <v>1063</v>
      </c>
      <c r="B4217" s="112" t="s">
        <v>4059</v>
      </c>
      <c r="C4217" s="107">
        <v>1962</v>
      </c>
      <c r="D4217" s="107"/>
      <c r="E4217" s="114" t="s">
        <v>80</v>
      </c>
      <c r="F4217" s="107">
        <v>3</v>
      </c>
      <c r="G4217" s="107">
        <v>2</v>
      </c>
      <c r="H4217" s="111">
        <v>971.7</v>
      </c>
      <c r="I4217" s="111">
        <v>638.4</v>
      </c>
      <c r="J4217" s="111">
        <v>638.4</v>
      </c>
      <c r="K4217" s="122">
        <v>56</v>
      </c>
      <c r="L4217" s="110">
        <f t="shared" si="917"/>
        <v>9286915.8629999999</v>
      </c>
      <c r="M4217" s="108"/>
      <c r="N4217" s="108"/>
      <c r="O4217" s="108"/>
      <c r="P4217" s="110">
        <f>'Форма 2'!C4217-M4217-N4217-O4217</f>
        <v>9286915.8629999999</v>
      </c>
      <c r="Q4217" s="111">
        <f t="shared" si="915"/>
        <v>14547.173970864662</v>
      </c>
      <c r="R4217" s="111">
        <f t="shared" si="916"/>
        <v>14547.173970864662</v>
      </c>
      <c r="S4217" s="112" t="s">
        <v>2152</v>
      </c>
      <c r="T4217" s="107" t="s">
        <v>82</v>
      </c>
      <c r="U4217" s="217"/>
      <c r="V4217" s="85"/>
      <c r="W4217" s="85"/>
      <c r="X4217" s="85"/>
      <c r="Y4217" s="85"/>
      <c r="Z4217" s="85"/>
      <c r="AA4217" s="85"/>
      <c r="AB4217" s="86"/>
      <c r="AC4217" s="86"/>
      <c r="AD4217" s="85">
        <v>1</v>
      </c>
      <c r="AE4217" s="85"/>
      <c r="AF4217" s="85"/>
      <c r="AG4217" s="85"/>
      <c r="AH4217" s="85"/>
      <c r="AI4217" s="85"/>
      <c r="AJ4217" s="85"/>
    </row>
    <row r="4218" spans="1:36" ht="16.5" thickTop="1" thickBot="1">
      <c r="A4218" s="105">
        <f t="shared" si="918"/>
        <v>1064</v>
      </c>
      <c r="B4218" s="112" t="s">
        <v>4060</v>
      </c>
      <c r="C4218" s="107">
        <v>1963</v>
      </c>
      <c r="D4218" s="107"/>
      <c r="E4218" s="114" t="s">
        <v>80</v>
      </c>
      <c r="F4218" s="107">
        <v>5</v>
      </c>
      <c r="G4218" s="107">
        <v>4</v>
      </c>
      <c r="H4218" s="111">
        <v>3670.4</v>
      </c>
      <c r="I4218" s="111">
        <v>3190.4</v>
      </c>
      <c r="J4218" s="111">
        <v>3190.4</v>
      </c>
      <c r="K4218" s="122">
        <v>138</v>
      </c>
      <c r="L4218" s="110">
        <f t="shared" si="917"/>
        <v>16529719.808000002</v>
      </c>
      <c r="M4218" s="108"/>
      <c r="N4218" s="108"/>
      <c r="O4218" s="108"/>
      <c r="P4218" s="110">
        <f>'Форма 2'!C4218-M4218-N4218-O4218</f>
        <v>16529719.808000002</v>
      </c>
      <c r="Q4218" s="111">
        <f t="shared" si="915"/>
        <v>5181.0806820461385</v>
      </c>
      <c r="R4218" s="111">
        <f t="shared" si="916"/>
        <v>5181.0806820461385</v>
      </c>
      <c r="S4218" s="112" t="s">
        <v>2152</v>
      </c>
      <c r="T4218" s="107" t="s">
        <v>82</v>
      </c>
      <c r="U4218" s="217"/>
      <c r="V4218" s="85"/>
      <c r="W4218" s="85"/>
      <c r="X4218" s="85"/>
      <c r="Y4218" s="85"/>
      <c r="Z4218" s="85"/>
      <c r="AA4218" s="85"/>
      <c r="AB4218" s="86"/>
      <c r="AC4218" s="86"/>
      <c r="AD4218" s="85">
        <v>1</v>
      </c>
      <c r="AE4218" s="85"/>
      <c r="AF4218" s="85"/>
      <c r="AG4218" s="85"/>
      <c r="AH4218" s="85"/>
      <c r="AI4218" s="85"/>
      <c r="AJ4218" s="85"/>
    </row>
    <row r="4219" spans="1:36" ht="16.5" thickTop="1" thickBot="1">
      <c r="A4219" s="105">
        <f t="shared" si="918"/>
        <v>1065</v>
      </c>
      <c r="B4219" s="112" t="s">
        <v>4061</v>
      </c>
      <c r="C4219" s="107">
        <v>1963</v>
      </c>
      <c r="D4219" s="107"/>
      <c r="E4219" s="114" t="s">
        <v>80</v>
      </c>
      <c r="F4219" s="107">
        <v>5</v>
      </c>
      <c r="G4219" s="107">
        <v>4</v>
      </c>
      <c r="H4219" s="111">
        <v>3196.1</v>
      </c>
      <c r="I4219" s="111">
        <v>2187.6999999999998</v>
      </c>
      <c r="J4219" s="111">
        <v>2187.6999999999998</v>
      </c>
      <c r="K4219" s="122">
        <v>141</v>
      </c>
      <c r="L4219" s="110">
        <f t="shared" si="917"/>
        <v>14393700.272000002</v>
      </c>
      <c r="M4219" s="108"/>
      <c r="N4219" s="108"/>
      <c r="O4219" s="108"/>
      <c r="P4219" s="110">
        <f>'Форма 2'!C4219-M4219-N4219-O4219</f>
        <v>14393700.272000002</v>
      </c>
      <c r="Q4219" s="111">
        <f t="shared" si="915"/>
        <v>6579.3757242766387</v>
      </c>
      <c r="R4219" s="111">
        <f t="shared" si="916"/>
        <v>6579.3757242766387</v>
      </c>
      <c r="S4219" s="112" t="s">
        <v>2152</v>
      </c>
      <c r="T4219" s="105" t="s">
        <v>92</v>
      </c>
      <c r="U4219" s="217"/>
      <c r="V4219" s="85"/>
      <c r="W4219" s="85"/>
      <c r="X4219" s="85"/>
      <c r="Y4219" s="85"/>
      <c r="Z4219" s="85"/>
      <c r="AA4219" s="85"/>
      <c r="AB4219" s="86"/>
      <c r="AC4219" s="86"/>
      <c r="AD4219" s="85">
        <v>1</v>
      </c>
      <c r="AE4219" s="85"/>
      <c r="AF4219" s="85"/>
      <c r="AG4219" s="85"/>
      <c r="AH4219" s="85"/>
      <c r="AI4219" s="85"/>
      <c r="AJ4219" s="85"/>
    </row>
    <row r="4220" spans="1:36" ht="16.5" thickTop="1" thickBot="1">
      <c r="A4220" s="105">
        <f t="shared" si="918"/>
        <v>1066</v>
      </c>
      <c r="B4220" s="112" t="s">
        <v>4062</v>
      </c>
      <c r="C4220" s="107">
        <v>1963</v>
      </c>
      <c r="D4220" s="107"/>
      <c r="E4220" s="114" t="s">
        <v>80</v>
      </c>
      <c r="F4220" s="107">
        <v>4</v>
      </c>
      <c r="G4220" s="107">
        <v>3</v>
      </c>
      <c r="H4220" s="111">
        <v>2242.4</v>
      </c>
      <c r="I4220" s="111">
        <v>2049.8000000000002</v>
      </c>
      <c r="J4220" s="111">
        <v>2049.8000000000002</v>
      </c>
      <c r="K4220" s="122">
        <v>95</v>
      </c>
      <c r="L4220" s="110">
        <f t="shared" si="917"/>
        <v>10098693.248000002</v>
      </c>
      <c r="M4220" s="108"/>
      <c r="N4220" s="108"/>
      <c r="O4220" s="108"/>
      <c r="P4220" s="110">
        <f>'Форма 2'!C4220-M4220-N4220-O4220</f>
        <v>10098693.248000002</v>
      </c>
      <c r="Q4220" s="111">
        <f t="shared" si="915"/>
        <v>4926.6724792662699</v>
      </c>
      <c r="R4220" s="111">
        <f t="shared" si="916"/>
        <v>4926.6724792662699</v>
      </c>
      <c r="S4220" s="112" t="s">
        <v>2152</v>
      </c>
      <c r="T4220" s="107" t="s">
        <v>92</v>
      </c>
      <c r="U4220" s="217"/>
      <c r="V4220" s="85"/>
      <c r="W4220" s="85"/>
      <c r="X4220" s="85"/>
      <c r="Y4220" s="85"/>
      <c r="Z4220" s="85"/>
      <c r="AA4220" s="85"/>
      <c r="AB4220" s="86"/>
      <c r="AC4220" s="86"/>
      <c r="AD4220" s="85">
        <v>1</v>
      </c>
      <c r="AE4220" s="85"/>
      <c r="AF4220" s="85"/>
      <c r="AG4220" s="85"/>
      <c r="AH4220" s="85"/>
      <c r="AI4220" s="85"/>
      <c r="AJ4220" s="85"/>
    </row>
    <row r="4221" spans="1:36" ht="16.5" thickTop="1" thickBot="1">
      <c r="A4221" s="105">
        <f t="shared" si="918"/>
        <v>1067</v>
      </c>
      <c r="B4221" s="112" t="s">
        <v>4063</v>
      </c>
      <c r="C4221" s="107">
        <v>1964</v>
      </c>
      <c r="D4221" s="107"/>
      <c r="E4221" s="114" t="s">
        <v>80</v>
      </c>
      <c r="F4221" s="107">
        <v>5</v>
      </c>
      <c r="G4221" s="107">
        <v>4</v>
      </c>
      <c r="H4221" s="111">
        <v>3842.8</v>
      </c>
      <c r="I4221" s="111">
        <v>3094</v>
      </c>
      <c r="J4221" s="111">
        <v>3094</v>
      </c>
      <c r="K4221" s="122">
        <v>120</v>
      </c>
      <c r="L4221" s="110">
        <f t="shared" si="917"/>
        <v>17306126.656000003</v>
      </c>
      <c r="M4221" s="108"/>
      <c r="N4221" s="108"/>
      <c r="O4221" s="108"/>
      <c r="P4221" s="110">
        <f>'Форма 2'!C4221-M4221-N4221-O4221</f>
        <v>17306126.656000003</v>
      </c>
      <c r="Q4221" s="111">
        <f t="shared" si="915"/>
        <v>5593.4475294117656</v>
      </c>
      <c r="R4221" s="111">
        <f t="shared" si="916"/>
        <v>5593.4475294117656</v>
      </c>
      <c r="S4221" s="112" t="s">
        <v>2152</v>
      </c>
      <c r="T4221" s="107" t="s">
        <v>92</v>
      </c>
      <c r="U4221" s="217"/>
      <c r="V4221" s="85"/>
      <c r="W4221" s="85"/>
      <c r="X4221" s="85"/>
      <c r="Y4221" s="85"/>
      <c r="Z4221" s="85"/>
      <c r="AA4221" s="85"/>
      <c r="AB4221" s="86"/>
      <c r="AC4221" s="86"/>
      <c r="AD4221" s="85">
        <v>1</v>
      </c>
      <c r="AE4221" s="85"/>
      <c r="AF4221" s="85"/>
      <c r="AG4221" s="85"/>
      <c r="AH4221" s="85"/>
      <c r="AI4221" s="85"/>
      <c r="AJ4221" s="85"/>
    </row>
    <row r="4222" spans="1:36" ht="16.5" thickTop="1" thickBot="1">
      <c r="A4222" s="105">
        <f t="shared" si="918"/>
        <v>1068</v>
      </c>
      <c r="B4222" s="112" t="s">
        <v>4064</v>
      </c>
      <c r="C4222" s="107">
        <v>1985</v>
      </c>
      <c r="D4222" s="107"/>
      <c r="E4222" s="114" t="s">
        <v>80</v>
      </c>
      <c r="F4222" s="107">
        <v>5</v>
      </c>
      <c r="G4222" s="107">
        <v>6</v>
      </c>
      <c r="H4222" s="111">
        <v>4943.2</v>
      </c>
      <c r="I4222" s="111">
        <v>4385.1000000000004</v>
      </c>
      <c r="J4222" s="111">
        <v>4385.1000000000004</v>
      </c>
      <c r="K4222" s="122">
        <v>181</v>
      </c>
      <c r="L4222" s="110">
        <f t="shared" si="917"/>
        <v>23868834.384000003</v>
      </c>
      <c r="M4222" s="108"/>
      <c r="N4222" s="108"/>
      <c r="O4222" s="108"/>
      <c r="P4222" s="110">
        <f>'Форма 2'!C4222-M4222-N4222-O4222</f>
        <v>23868834.384000003</v>
      </c>
      <c r="Q4222" s="111">
        <f t="shared" si="915"/>
        <v>5443.1676322090716</v>
      </c>
      <c r="R4222" s="111">
        <f t="shared" si="916"/>
        <v>5443.1676322090716</v>
      </c>
      <c r="S4222" s="112" t="s">
        <v>2152</v>
      </c>
      <c r="T4222" s="107" t="s">
        <v>82</v>
      </c>
      <c r="U4222" s="217"/>
      <c r="V4222" s="85"/>
      <c r="W4222" s="85"/>
      <c r="X4222" s="85">
        <v>1</v>
      </c>
      <c r="Y4222" s="85"/>
      <c r="Z4222" s="85"/>
      <c r="AA4222" s="85"/>
      <c r="AB4222" s="86"/>
      <c r="AC4222" s="86"/>
      <c r="AD4222" s="85">
        <v>1</v>
      </c>
      <c r="AE4222" s="85"/>
      <c r="AF4222" s="85"/>
      <c r="AG4222" s="85"/>
      <c r="AH4222" s="85"/>
      <c r="AI4222" s="85"/>
      <c r="AJ4222" s="85"/>
    </row>
    <row r="4223" spans="1:36" ht="16.5" thickTop="1" thickBot="1">
      <c r="A4223" s="105">
        <f t="shared" si="918"/>
        <v>1069</v>
      </c>
      <c r="B4223" s="112" t="s">
        <v>4065</v>
      </c>
      <c r="C4223" s="107">
        <v>1976</v>
      </c>
      <c r="D4223" s="107"/>
      <c r="E4223" s="114" t="s">
        <v>94</v>
      </c>
      <c r="F4223" s="107">
        <v>5</v>
      </c>
      <c r="G4223" s="107">
        <v>1</v>
      </c>
      <c r="H4223" s="111">
        <v>3804</v>
      </c>
      <c r="I4223" s="111">
        <v>2622.2</v>
      </c>
      <c r="J4223" s="111">
        <v>2404.6</v>
      </c>
      <c r="K4223" s="122">
        <v>316</v>
      </c>
      <c r="L4223" s="110">
        <f t="shared" si="917"/>
        <v>1236680.4000000001</v>
      </c>
      <c r="M4223" s="108"/>
      <c r="N4223" s="108"/>
      <c r="O4223" s="108"/>
      <c r="P4223" s="110">
        <f>'Форма 2'!C4223-M4223-N4223-O4223</f>
        <v>1236680.4000000001</v>
      </c>
      <c r="Q4223" s="111">
        <f t="shared" si="915"/>
        <v>471.61940355426748</v>
      </c>
      <c r="R4223" s="111">
        <f t="shared" si="916"/>
        <v>471.61940355426748</v>
      </c>
      <c r="S4223" s="112" t="s">
        <v>2152</v>
      </c>
      <c r="T4223" s="105" t="s">
        <v>120</v>
      </c>
      <c r="U4223" s="217"/>
      <c r="V4223" s="85"/>
      <c r="W4223" s="85"/>
      <c r="X4223" s="85">
        <v>1</v>
      </c>
      <c r="Y4223" s="85"/>
      <c r="Z4223" s="85"/>
      <c r="AA4223" s="85"/>
      <c r="AB4223" s="86"/>
      <c r="AC4223" s="86"/>
      <c r="AD4223" s="85"/>
      <c r="AE4223" s="85"/>
      <c r="AF4223" s="85"/>
      <c r="AG4223" s="85"/>
      <c r="AH4223" s="85"/>
      <c r="AI4223" s="85"/>
      <c r="AJ4223" s="85"/>
    </row>
    <row r="4224" spans="1:36" ht="16.5" thickTop="1" thickBot="1">
      <c r="A4224" s="105">
        <f t="shared" si="918"/>
        <v>1070</v>
      </c>
      <c r="B4224" s="112" t="s">
        <v>4066</v>
      </c>
      <c r="C4224" s="107">
        <v>1988</v>
      </c>
      <c r="D4224" s="107"/>
      <c r="E4224" s="114" t="s">
        <v>239</v>
      </c>
      <c r="F4224" s="107">
        <v>5</v>
      </c>
      <c r="G4224" s="107">
        <v>4</v>
      </c>
      <c r="H4224" s="111">
        <v>2621.8</v>
      </c>
      <c r="I4224" s="111">
        <v>2240.9</v>
      </c>
      <c r="J4224" s="111">
        <v>2240.9</v>
      </c>
      <c r="K4224" s="122">
        <v>150</v>
      </c>
      <c r="L4224" s="110">
        <f t="shared" si="917"/>
        <v>852347.18000000017</v>
      </c>
      <c r="M4224" s="108"/>
      <c r="N4224" s="108"/>
      <c r="O4224" s="108"/>
      <c r="P4224" s="110">
        <f>'Форма 2'!C4224-M4224-N4224-O4224</f>
        <v>852347.18000000017</v>
      </c>
      <c r="Q4224" s="111">
        <f t="shared" si="915"/>
        <v>380.35931099111968</v>
      </c>
      <c r="R4224" s="111">
        <f t="shared" si="916"/>
        <v>380.35931099111968</v>
      </c>
      <c r="S4224" s="112" t="s">
        <v>2152</v>
      </c>
      <c r="T4224" s="107" t="s">
        <v>92</v>
      </c>
      <c r="U4224" s="217"/>
      <c r="V4224" s="85"/>
      <c r="W4224" s="85"/>
      <c r="X4224" s="85">
        <v>1</v>
      </c>
      <c r="Y4224" s="85"/>
      <c r="Z4224" s="85"/>
      <c r="AA4224" s="85"/>
      <c r="AB4224" s="86"/>
      <c r="AC4224" s="86"/>
      <c r="AD4224" s="85"/>
      <c r="AE4224" s="85"/>
      <c r="AF4224" s="85"/>
      <c r="AG4224" s="85"/>
      <c r="AH4224" s="85"/>
      <c r="AI4224" s="85"/>
      <c r="AJ4224" s="85"/>
    </row>
    <row r="4225" spans="1:36" ht="16.5" thickTop="1" thickBot="1">
      <c r="A4225" s="105">
        <f t="shared" si="918"/>
        <v>1071</v>
      </c>
      <c r="B4225" s="112" t="s">
        <v>4067</v>
      </c>
      <c r="C4225" s="107">
        <v>1975</v>
      </c>
      <c r="D4225" s="107"/>
      <c r="E4225" s="114" t="s">
        <v>239</v>
      </c>
      <c r="F4225" s="107">
        <v>5</v>
      </c>
      <c r="G4225" s="107">
        <v>6</v>
      </c>
      <c r="H4225" s="111">
        <v>2625</v>
      </c>
      <c r="I4225" s="111">
        <v>2050</v>
      </c>
      <c r="J4225" s="111">
        <v>1350</v>
      </c>
      <c r="K4225" s="122">
        <v>274</v>
      </c>
      <c r="L4225" s="110">
        <f t="shared" si="917"/>
        <v>853387.50000000012</v>
      </c>
      <c r="M4225" s="108"/>
      <c r="N4225" s="108"/>
      <c r="O4225" s="108"/>
      <c r="P4225" s="110">
        <f>'Форма 2'!C4225-M4225-N4225-O4225</f>
        <v>853387.50000000012</v>
      </c>
      <c r="Q4225" s="111">
        <f t="shared" si="915"/>
        <v>416.28658536585374</v>
      </c>
      <c r="R4225" s="111">
        <f t="shared" si="916"/>
        <v>416.28658536585374</v>
      </c>
      <c r="S4225" s="112" t="s">
        <v>2152</v>
      </c>
      <c r="T4225" s="107" t="s">
        <v>92</v>
      </c>
      <c r="U4225" s="217"/>
      <c r="V4225" s="85"/>
      <c r="W4225" s="85"/>
      <c r="X4225" s="85">
        <v>1</v>
      </c>
      <c r="Y4225" s="85"/>
      <c r="Z4225" s="85"/>
      <c r="AA4225" s="85"/>
      <c r="AB4225" s="86"/>
      <c r="AC4225" s="86"/>
      <c r="AD4225" s="85"/>
      <c r="AE4225" s="85"/>
      <c r="AF4225" s="85"/>
      <c r="AG4225" s="85"/>
      <c r="AH4225" s="85"/>
      <c r="AI4225" s="85"/>
      <c r="AJ4225" s="85"/>
    </row>
    <row r="4226" spans="1:36" ht="16.5" thickTop="1" thickBot="1">
      <c r="A4226" s="105">
        <f t="shared" si="918"/>
        <v>1072</v>
      </c>
      <c r="B4226" s="112" t="s">
        <v>4068</v>
      </c>
      <c r="C4226" s="107">
        <v>1963</v>
      </c>
      <c r="D4226" s="107"/>
      <c r="E4226" s="114" t="s">
        <v>94</v>
      </c>
      <c r="F4226" s="107">
        <v>5</v>
      </c>
      <c r="G4226" s="107">
        <v>2</v>
      </c>
      <c r="H4226" s="111">
        <v>1870</v>
      </c>
      <c r="I4226" s="111">
        <v>1642.5</v>
      </c>
      <c r="J4226" s="111">
        <v>1642.5</v>
      </c>
      <c r="K4226" s="122">
        <v>80</v>
      </c>
      <c r="L4226" s="110">
        <f t="shared" si="917"/>
        <v>8421582.4000000004</v>
      </c>
      <c r="M4226" s="108"/>
      <c r="N4226" s="108"/>
      <c r="O4226" s="108"/>
      <c r="P4226" s="110">
        <f>'Форма 2'!C4226-M4226-N4226-O4226</f>
        <v>8421582.4000000004</v>
      </c>
      <c r="Q4226" s="111">
        <f t="shared" si="915"/>
        <v>5127.2952207001526</v>
      </c>
      <c r="R4226" s="111">
        <f t="shared" si="916"/>
        <v>5127.2952207001526</v>
      </c>
      <c r="S4226" s="112" t="s">
        <v>2152</v>
      </c>
      <c r="T4226" s="107" t="s">
        <v>92</v>
      </c>
      <c r="U4226" s="217"/>
      <c r="V4226" s="85"/>
      <c r="W4226" s="85"/>
      <c r="X4226" s="85"/>
      <c r="Y4226" s="85"/>
      <c r="Z4226" s="85"/>
      <c r="AA4226" s="85"/>
      <c r="AB4226" s="86"/>
      <c r="AC4226" s="86"/>
      <c r="AD4226" s="85">
        <v>1</v>
      </c>
      <c r="AE4226" s="85"/>
      <c r="AF4226" s="85"/>
      <c r="AG4226" s="85"/>
      <c r="AH4226" s="85"/>
      <c r="AI4226" s="85"/>
      <c r="AJ4226" s="85"/>
    </row>
    <row r="4227" spans="1:36" ht="16.5" thickTop="1" thickBot="1">
      <c r="A4227" s="105">
        <f t="shared" si="918"/>
        <v>1073</v>
      </c>
      <c r="B4227" s="112" t="s">
        <v>4069</v>
      </c>
      <c r="C4227" s="107">
        <v>1962</v>
      </c>
      <c r="D4227" s="107"/>
      <c r="E4227" s="114" t="s">
        <v>94</v>
      </c>
      <c r="F4227" s="107">
        <v>5</v>
      </c>
      <c r="G4227" s="107">
        <v>3</v>
      </c>
      <c r="H4227" s="111">
        <v>2649</v>
      </c>
      <c r="I4227" s="111">
        <v>1790.3</v>
      </c>
      <c r="J4227" s="111">
        <v>1790.3</v>
      </c>
      <c r="K4227" s="122">
        <v>142</v>
      </c>
      <c r="L4227" s="110">
        <f t="shared" si="917"/>
        <v>11929824.48</v>
      </c>
      <c r="M4227" s="108"/>
      <c r="N4227" s="108"/>
      <c r="O4227" s="108"/>
      <c r="P4227" s="110">
        <f>'Форма 2'!C4227-M4227-N4227-O4227</f>
        <v>11929824.48</v>
      </c>
      <c r="Q4227" s="111">
        <f t="shared" si="915"/>
        <v>6663.5896106797745</v>
      </c>
      <c r="R4227" s="111">
        <f t="shared" si="916"/>
        <v>6663.5896106797745</v>
      </c>
      <c r="S4227" s="112" t="s">
        <v>2152</v>
      </c>
      <c r="T4227" s="107" t="s">
        <v>82</v>
      </c>
      <c r="U4227" s="217"/>
      <c r="V4227" s="85"/>
      <c r="W4227" s="85"/>
      <c r="X4227" s="85"/>
      <c r="Y4227" s="85"/>
      <c r="Z4227" s="85"/>
      <c r="AA4227" s="85"/>
      <c r="AB4227" s="86"/>
      <c r="AC4227" s="86"/>
      <c r="AD4227" s="85">
        <v>1</v>
      </c>
      <c r="AE4227" s="85"/>
      <c r="AF4227" s="85"/>
      <c r="AG4227" s="85"/>
      <c r="AH4227" s="85"/>
      <c r="AI4227" s="85"/>
      <c r="AJ4227" s="85"/>
    </row>
    <row r="4228" spans="1:36" ht="16.5" thickTop="1" thickBot="1">
      <c r="A4228" s="105">
        <f t="shared" si="918"/>
        <v>1074</v>
      </c>
      <c r="B4228" s="112" t="s">
        <v>4070</v>
      </c>
      <c r="C4228" s="107">
        <v>1958</v>
      </c>
      <c r="D4228" s="107"/>
      <c r="E4228" s="114" t="s">
        <v>378</v>
      </c>
      <c r="F4228" s="107">
        <v>3</v>
      </c>
      <c r="G4228" s="107">
        <v>3</v>
      </c>
      <c r="H4228" s="111">
        <v>2234.6999999999998</v>
      </c>
      <c r="I4228" s="111">
        <v>1523.3</v>
      </c>
      <c r="J4228" s="111">
        <v>1523.3</v>
      </c>
      <c r="K4228" s="122">
        <v>73</v>
      </c>
      <c r="L4228" s="110">
        <f t="shared" si="917"/>
        <v>2900729.9879999999</v>
      </c>
      <c r="M4228" s="108"/>
      <c r="N4228" s="108"/>
      <c r="O4228" s="108"/>
      <c r="P4228" s="110">
        <f>'Форма 2'!C4228-M4228-N4228-O4228</f>
        <v>2900729.9879999999</v>
      </c>
      <c r="Q4228" s="111">
        <f t="shared" si="915"/>
        <v>1904.2407851375303</v>
      </c>
      <c r="R4228" s="111">
        <f t="shared" si="916"/>
        <v>1904.2407851375303</v>
      </c>
      <c r="S4228" s="112" t="s">
        <v>2152</v>
      </c>
      <c r="T4228" s="107" t="s">
        <v>82</v>
      </c>
      <c r="U4228" s="217"/>
      <c r="V4228" s="85"/>
      <c r="W4228" s="85"/>
      <c r="X4228" s="85"/>
      <c r="Y4228" s="85"/>
      <c r="Z4228" s="85"/>
      <c r="AA4228" s="85"/>
      <c r="AB4228" s="86"/>
      <c r="AC4228" s="86"/>
      <c r="AD4228" s="85"/>
      <c r="AE4228" s="85"/>
      <c r="AF4228" s="85">
        <v>1</v>
      </c>
      <c r="AG4228" s="85"/>
      <c r="AH4228" s="85"/>
      <c r="AI4228" s="85"/>
      <c r="AJ4228" s="85"/>
    </row>
    <row r="4229" spans="1:36" ht="16.5" thickTop="1" thickBot="1">
      <c r="A4229" s="105">
        <f t="shared" si="918"/>
        <v>1075</v>
      </c>
      <c r="B4229" s="112" t="s">
        <v>4071</v>
      </c>
      <c r="C4229" s="107">
        <v>1969</v>
      </c>
      <c r="D4229" s="107"/>
      <c r="E4229" s="114" t="s">
        <v>239</v>
      </c>
      <c r="F4229" s="107">
        <v>5</v>
      </c>
      <c r="G4229" s="107">
        <v>4</v>
      </c>
      <c r="H4229" s="111">
        <v>2686.9</v>
      </c>
      <c r="I4229" s="111">
        <v>2506.65</v>
      </c>
      <c r="J4229" s="111">
        <v>2506.65</v>
      </c>
      <c r="K4229" s="122">
        <v>125</v>
      </c>
      <c r="L4229" s="110">
        <f t="shared" si="917"/>
        <v>873511.19000000006</v>
      </c>
      <c r="M4229" s="108"/>
      <c r="N4229" s="108"/>
      <c r="O4229" s="108"/>
      <c r="P4229" s="110">
        <f>'Форма 2'!C4229-M4229-N4229-O4229</f>
        <v>873511.19000000006</v>
      </c>
      <c r="Q4229" s="111">
        <f t="shared" si="915"/>
        <v>348.47752578142143</v>
      </c>
      <c r="R4229" s="111">
        <f t="shared" si="916"/>
        <v>348.47752578142143</v>
      </c>
      <c r="S4229" s="112" t="s">
        <v>2152</v>
      </c>
      <c r="T4229" s="107" t="s">
        <v>82</v>
      </c>
      <c r="U4229" s="217"/>
      <c r="V4229" s="85"/>
      <c r="W4229" s="85"/>
      <c r="X4229" s="85">
        <v>1</v>
      </c>
      <c r="Y4229" s="85"/>
      <c r="Z4229" s="85"/>
      <c r="AA4229" s="85"/>
      <c r="AB4229" s="86"/>
      <c r="AC4229" s="86"/>
      <c r="AD4229" s="85"/>
      <c r="AE4229" s="85"/>
      <c r="AF4229" s="85"/>
      <c r="AG4229" s="85"/>
      <c r="AH4229" s="85"/>
      <c r="AI4229" s="85"/>
      <c r="AJ4229" s="85"/>
    </row>
    <row r="4230" spans="1:36" ht="16.5" thickTop="1" thickBot="1">
      <c r="A4230" s="105">
        <f t="shared" si="918"/>
        <v>1076</v>
      </c>
      <c r="B4230" s="112" t="s">
        <v>4072</v>
      </c>
      <c r="C4230" s="107">
        <v>1969</v>
      </c>
      <c r="D4230" s="107"/>
      <c r="E4230" s="114" t="s">
        <v>239</v>
      </c>
      <c r="F4230" s="107">
        <v>5</v>
      </c>
      <c r="G4230" s="107">
        <v>4</v>
      </c>
      <c r="H4230" s="111">
        <v>2693.2</v>
      </c>
      <c r="I4230" s="111">
        <v>2512.9499999999998</v>
      </c>
      <c r="J4230" s="111">
        <v>2512.9499999999998</v>
      </c>
      <c r="K4230" s="122">
        <v>155</v>
      </c>
      <c r="L4230" s="110">
        <f t="shared" si="917"/>
        <v>1399413.652</v>
      </c>
      <c r="M4230" s="108"/>
      <c r="N4230" s="108"/>
      <c r="O4230" s="108"/>
      <c r="P4230" s="110">
        <f>'Форма 2'!C4230-M4230-N4230-O4230</f>
        <v>1399413.652</v>
      </c>
      <c r="Q4230" s="111">
        <f t="shared" si="915"/>
        <v>556.8808181619213</v>
      </c>
      <c r="R4230" s="111">
        <f t="shared" si="916"/>
        <v>556.8808181619213</v>
      </c>
      <c r="S4230" s="112" t="s">
        <v>2152</v>
      </c>
      <c r="T4230" s="107" t="s">
        <v>92</v>
      </c>
      <c r="U4230" s="217">
        <v>1</v>
      </c>
      <c r="V4230" s="85"/>
      <c r="W4230" s="85"/>
      <c r="X4230" s="85"/>
      <c r="Y4230" s="85"/>
      <c r="Z4230" s="85"/>
      <c r="AA4230" s="85"/>
      <c r="AB4230" s="86"/>
      <c r="AC4230" s="86"/>
      <c r="AD4230" s="85"/>
      <c r="AE4230" s="85"/>
      <c r="AF4230" s="85"/>
      <c r="AG4230" s="85"/>
      <c r="AH4230" s="85"/>
      <c r="AI4230" s="85"/>
      <c r="AJ4230" s="85"/>
    </row>
    <row r="4231" spans="1:36" ht="16.5" thickTop="1" thickBot="1">
      <c r="A4231" s="105">
        <f t="shared" si="918"/>
        <v>1077</v>
      </c>
      <c r="B4231" s="112" t="s">
        <v>4073</v>
      </c>
      <c r="C4231" s="107">
        <v>1985</v>
      </c>
      <c r="D4231" s="107"/>
      <c r="E4231" s="114" t="s">
        <v>239</v>
      </c>
      <c r="F4231" s="107">
        <v>14</v>
      </c>
      <c r="G4231" s="107">
        <v>1</v>
      </c>
      <c r="H4231" s="111">
        <v>5667</v>
      </c>
      <c r="I4231" s="111">
        <v>3315</v>
      </c>
      <c r="J4231" s="111">
        <v>3315</v>
      </c>
      <c r="K4231" s="122">
        <v>250</v>
      </c>
      <c r="L4231" s="110">
        <f t="shared" si="917"/>
        <v>7999028.9199999999</v>
      </c>
      <c r="M4231" s="108"/>
      <c r="N4231" s="108"/>
      <c r="O4231" s="108"/>
      <c r="P4231" s="110">
        <f>'Форма 2'!C4231-M4231-N4231-O4231</f>
        <v>7999028.9199999999</v>
      </c>
      <c r="Q4231" s="111">
        <f t="shared" si="915"/>
        <v>2412.9800663650076</v>
      </c>
      <c r="R4231" s="111">
        <f t="shared" si="916"/>
        <v>2412.9800663650076</v>
      </c>
      <c r="S4231" s="112" t="s">
        <v>2152</v>
      </c>
      <c r="T4231" s="107" t="s">
        <v>92</v>
      </c>
      <c r="U4231" s="217"/>
      <c r="V4231" s="85"/>
      <c r="W4231" s="85"/>
      <c r="X4231" s="85"/>
      <c r="Y4231" s="85"/>
      <c r="Z4231" s="172"/>
      <c r="AA4231" s="172"/>
      <c r="AB4231" s="177">
        <v>2</v>
      </c>
      <c r="AC4231" s="154">
        <f>3930316.8+4068712.12</f>
        <v>7999028.9199999999</v>
      </c>
      <c r="AD4231" s="85"/>
      <c r="AE4231" s="85"/>
      <c r="AF4231" s="85"/>
      <c r="AG4231" s="166"/>
      <c r="AH4231" s="85"/>
      <c r="AI4231" s="85"/>
      <c r="AJ4231" s="85"/>
    </row>
    <row r="4232" spans="1:36" ht="16.5" thickTop="1" thickBot="1">
      <c r="A4232" s="105">
        <f t="shared" si="918"/>
        <v>1078</v>
      </c>
      <c r="B4232" s="112" t="s">
        <v>4074</v>
      </c>
      <c r="C4232" s="107">
        <v>1987</v>
      </c>
      <c r="D4232" s="107"/>
      <c r="E4232" s="114" t="s">
        <v>239</v>
      </c>
      <c r="F4232" s="107">
        <v>14</v>
      </c>
      <c r="G4232" s="107">
        <v>1</v>
      </c>
      <c r="H4232" s="111">
        <v>5667</v>
      </c>
      <c r="I4232" s="111">
        <v>3315</v>
      </c>
      <c r="J4232" s="111">
        <v>3315</v>
      </c>
      <c r="K4232" s="122">
        <v>300</v>
      </c>
      <c r="L4232" s="110">
        <f t="shared" si="917"/>
        <v>7999028.9199999999</v>
      </c>
      <c r="M4232" s="108"/>
      <c r="N4232" s="108"/>
      <c r="O4232" s="108"/>
      <c r="P4232" s="110">
        <f>'Форма 2'!C4232-M4232-N4232-O4232</f>
        <v>7999028.9199999999</v>
      </c>
      <c r="Q4232" s="111">
        <f t="shared" si="915"/>
        <v>2412.9800663650076</v>
      </c>
      <c r="R4232" s="111">
        <f t="shared" si="916"/>
        <v>2412.9800663650076</v>
      </c>
      <c r="S4232" s="112" t="s">
        <v>2152</v>
      </c>
      <c r="T4232" s="107" t="s">
        <v>92</v>
      </c>
      <c r="U4232" s="217"/>
      <c r="V4232" s="85"/>
      <c r="W4232" s="85"/>
      <c r="X4232" s="85"/>
      <c r="Y4232" s="85"/>
      <c r="Z4232" s="172"/>
      <c r="AA4232" s="172"/>
      <c r="AB4232" s="177">
        <v>2</v>
      </c>
      <c r="AC4232" s="154">
        <f>3930316.8+4068712.12</f>
        <v>7999028.9199999999</v>
      </c>
      <c r="AD4232" s="85"/>
      <c r="AE4232" s="85"/>
      <c r="AF4232" s="85"/>
      <c r="AG4232" s="166"/>
      <c r="AH4232" s="85"/>
      <c r="AI4232" s="85"/>
      <c r="AJ4232" s="85"/>
    </row>
    <row r="4233" spans="1:36" ht="16.5" thickTop="1" thickBot="1">
      <c r="A4233" s="105">
        <f t="shared" si="918"/>
        <v>1079</v>
      </c>
      <c r="B4233" s="112" t="s">
        <v>4075</v>
      </c>
      <c r="C4233" s="107">
        <v>1987</v>
      </c>
      <c r="D4233" s="107"/>
      <c r="E4233" s="114" t="s">
        <v>239</v>
      </c>
      <c r="F4233" s="107">
        <v>10</v>
      </c>
      <c r="G4233" s="107">
        <v>1</v>
      </c>
      <c r="H4233" s="111">
        <v>2688</v>
      </c>
      <c r="I4233" s="111">
        <v>1826.28</v>
      </c>
      <c r="J4233" s="111">
        <v>1826.28</v>
      </c>
      <c r="K4233" s="122">
        <v>105</v>
      </c>
      <c r="L4233" s="110">
        <f t="shared" si="917"/>
        <v>2694881.2799999998</v>
      </c>
      <c r="M4233" s="108"/>
      <c r="N4233" s="108"/>
      <c r="O4233" s="108"/>
      <c r="P4233" s="110">
        <f>'Форма 2'!C4233-M4233-N4233-O4233</f>
        <v>2694881.2799999998</v>
      </c>
      <c r="Q4233" s="111">
        <f t="shared" si="915"/>
        <v>1475.6123266968918</v>
      </c>
      <c r="R4233" s="111">
        <f t="shared" si="916"/>
        <v>1475.6123266968918</v>
      </c>
      <c r="S4233" s="112" t="s">
        <v>2152</v>
      </c>
      <c r="T4233" s="105" t="s">
        <v>120</v>
      </c>
      <c r="U4233" s="217">
        <v>1</v>
      </c>
      <c r="V4233" s="85"/>
      <c r="W4233" s="85"/>
      <c r="X4233" s="85"/>
      <c r="Y4233" s="85"/>
      <c r="Z4233" s="85"/>
      <c r="AA4233" s="85"/>
      <c r="AB4233" s="86"/>
      <c r="AC4233" s="86"/>
      <c r="AD4233" s="85"/>
      <c r="AE4233" s="85"/>
      <c r="AF4233" s="85"/>
      <c r="AG4233" s="85"/>
      <c r="AH4233" s="85"/>
      <c r="AI4233" s="85"/>
      <c r="AJ4233" s="85"/>
    </row>
    <row r="4234" spans="1:36" ht="16.5" thickTop="1" thickBot="1">
      <c r="A4234" s="105">
        <f t="shared" si="918"/>
        <v>1080</v>
      </c>
      <c r="B4234" s="112" t="s">
        <v>4076</v>
      </c>
      <c r="C4234" s="107">
        <v>1978</v>
      </c>
      <c r="D4234" s="107">
        <v>2009</v>
      </c>
      <c r="E4234" s="114" t="s">
        <v>239</v>
      </c>
      <c r="F4234" s="107">
        <v>5</v>
      </c>
      <c r="G4234" s="107">
        <v>2</v>
      </c>
      <c r="H4234" s="111">
        <v>3841.2</v>
      </c>
      <c r="I4234" s="111">
        <v>3660.95</v>
      </c>
      <c r="J4234" s="111">
        <v>3660.95</v>
      </c>
      <c r="K4234" s="122">
        <v>179</v>
      </c>
      <c r="L4234" s="110">
        <f t="shared" si="917"/>
        <v>1995925.932</v>
      </c>
      <c r="M4234" s="108"/>
      <c r="N4234" s="108"/>
      <c r="O4234" s="108"/>
      <c r="P4234" s="110">
        <f>'Форма 2'!C4234-M4234-N4234-O4234</f>
        <v>1995925.932</v>
      </c>
      <c r="Q4234" s="111">
        <f t="shared" si="915"/>
        <v>545.1934421393355</v>
      </c>
      <c r="R4234" s="111">
        <f t="shared" si="916"/>
        <v>545.1934421393355</v>
      </c>
      <c r="S4234" s="112" t="s">
        <v>2152</v>
      </c>
      <c r="T4234" s="107" t="s">
        <v>82</v>
      </c>
      <c r="U4234" s="217">
        <v>1</v>
      </c>
      <c r="V4234" s="85"/>
      <c r="W4234" s="85"/>
      <c r="X4234" s="85"/>
      <c r="Y4234" s="85"/>
      <c r="Z4234" s="85"/>
      <c r="AA4234" s="85"/>
      <c r="AB4234" s="86"/>
      <c r="AC4234" s="86"/>
      <c r="AD4234" s="85"/>
      <c r="AE4234" s="85"/>
      <c r="AF4234" s="85"/>
      <c r="AG4234" s="85"/>
      <c r="AH4234" s="85"/>
      <c r="AI4234" s="85"/>
      <c r="AJ4234" s="85"/>
    </row>
    <row r="4235" spans="1:36" ht="16.5" thickTop="1" thickBot="1">
      <c r="A4235" s="105">
        <f t="shared" si="918"/>
        <v>1081</v>
      </c>
      <c r="B4235" s="112" t="s">
        <v>4077</v>
      </c>
      <c r="C4235" s="107">
        <v>1982</v>
      </c>
      <c r="D4235" s="107"/>
      <c r="E4235" s="114" t="s">
        <v>239</v>
      </c>
      <c r="F4235" s="107">
        <v>9</v>
      </c>
      <c r="G4235" s="107">
        <v>2</v>
      </c>
      <c r="H4235" s="111">
        <v>3836.3</v>
      </c>
      <c r="I4235" s="111">
        <v>3836.3</v>
      </c>
      <c r="J4235" s="111">
        <v>3836.3</v>
      </c>
      <c r="K4235" s="122">
        <v>167</v>
      </c>
      <c r="L4235" s="110">
        <f t="shared" si="917"/>
        <v>5557017.8399999999</v>
      </c>
      <c r="M4235" s="108"/>
      <c r="N4235" s="108"/>
      <c r="O4235" s="108"/>
      <c r="P4235" s="110">
        <f>'Форма 2'!C4235-M4235-N4235-O4235</f>
        <v>5557017.8399999999</v>
      </c>
      <c r="Q4235" s="111">
        <f t="shared" si="915"/>
        <v>1448.5357870865155</v>
      </c>
      <c r="R4235" s="111">
        <f t="shared" si="916"/>
        <v>1448.5357870865155</v>
      </c>
      <c r="S4235" s="112" t="s">
        <v>2152</v>
      </c>
      <c r="T4235" s="107" t="s">
        <v>82</v>
      </c>
      <c r="U4235" s="217"/>
      <c r="V4235" s="85"/>
      <c r="W4235" s="85"/>
      <c r="X4235" s="85"/>
      <c r="Y4235" s="85"/>
      <c r="Z4235" s="172"/>
      <c r="AA4235" s="172"/>
      <c r="AB4235" s="177">
        <v>2</v>
      </c>
      <c r="AC4235" s="154">
        <f>2778508.92*AB4235</f>
        <v>5557017.8399999999</v>
      </c>
      <c r="AD4235" s="85"/>
      <c r="AE4235" s="85"/>
      <c r="AF4235" s="85"/>
      <c r="AG4235" s="166"/>
      <c r="AH4235" s="85"/>
      <c r="AI4235" s="85"/>
      <c r="AJ4235" s="85"/>
    </row>
    <row r="4236" spans="1:36" ht="16.5" thickTop="1" thickBot="1">
      <c r="A4236" s="105">
        <f t="shared" si="918"/>
        <v>1082</v>
      </c>
      <c r="B4236" s="112" t="s">
        <v>4078</v>
      </c>
      <c r="C4236" s="107">
        <v>1969</v>
      </c>
      <c r="D4236" s="107"/>
      <c r="E4236" s="114" t="s">
        <v>212</v>
      </c>
      <c r="F4236" s="107">
        <v>5</v>
      </c>
      <c r="G4236" s="107">
        <v>4</v>
      </c>
      <c r="H4236" s="111">
        <v>2699.8</v>
      </c>
      <c r="I4236" s="111">
        <v>2699.8</v>
      </c>
      <c r="J4236" s="111">
        <v>1818.2</v>
      </c>
      <c r="K4236" s="122">
        <v>125</v>
      </c>
      <c r="L4236" s="110">
        <f t="shared" si="917"/>
        <v>19081808.427999999</v>
      </c>
      <c r="M4236" s="108"/>
      <c r="N4236" s="108"/>
      <c r="O4236" s="108"/>
      <c r="P4236" s="110">
        <f>'Форма 2'!C4236-M4236-N4236-O4236</f>
        <v>19081808.427999999</v>
      </c>
      <c r="Q4236" s="111">
        <f t="shared" si="915"/>
        <v>7067.86</v>
      </c>
      <c r="R4236" s="111">
        <f t="shared" si="916"/>
        <v>7067.86</v>
      </c>
      <c r="S4236" s="112" t="s">
        <v>2152</v>
      </c>
      <c r="T4236" s="107" t="s">
        <v>82</v>
      </c>
      <c r="U4236" s="217"/>
      <c r="V4236" s="85"/>
      <c r="W4236" s="85"/>
      <c r="X4236" s="85"/>
      <c r="Y4236" s="85"/>
      <c r="Z4236" s="85"/>
      <c r="AA4236" s="85"/>
      <c r="AB4236" s="86"/>
      <c r="AC4236" s="86"/>
      <c r="AD4236" s="85"/>
      <c r="AE4236" s="85">
        <v>2</v>
      </c>
      <c r="AF4236" s="85"/>
      <c r="AG4236" s="85"/>
      <c r="AH4236" s="85"/>
      <c r="AI4236" s="85"/>
      <c r="AJ4236" s="85"/>
    </row>
    <row r="4237" spans="1:36" ht="16.5" thickTop="1" thickBot="1">
      <c r="A4237" s="105">
        <f t="shared" si="918"/>
        <v>1083</v>
      </c>
      <c r="B4237" s="112" t="s">
        <v>4079</v>
      </c>
      <c r="C4237" s="107">
        <v>1969</v>
      </c>
      <c r="D4237" s="107"/>
      <c r="E4237" s="114" t="s">
        <v>239</v>
      </c>
      <c r="F4237" s="107">
        <v>5</v>
      </c>
      <c r="G4237" s="107">
        <v>4</v>
      </c>
      <c r="H4237" s="111">
        <v>2687.5</v>
      </c>
      <c r="I4237" s="111">
        <v>2507.25</v>
      </c>
      <c r="J4237" s="111">
        <v>2507.25</v>
      </c>
      <c r="K4237" s="122">
        <v>115</v>
      </c>
      <c r="L4237" s="110">
        <f t="shared" si="917"/>
        <v>873706.25000000012</v>
      </c>
      <c r="M4237" s="108"/>
      <c r="N4237" s="108"/>
      <c r="O4237" s="108"/>
      <c r="P4237" s="110">
        <f>'Форма 2'!C4237-M4237-N4237-O4237</f>
        <v>873706.25000000012</v>
      </c>
      <c r="Q4237" s="111">
        <f t="shared" si="915"/>
        <v>348.47193139894313</v>
      </c>
      <c r="R4237" s="111">
        <f t="shared" si="916"/>
        <v>348.47193139894313</v>
      </c>
      <c r="S4237" s="112" t="s">
        <v>2152</v>
      </c>
      <c r="T4237" s="107" t="s">
        <v>82</v>
      </c>
      <c r="U4237" s="217"/>
      <c r="V4237" s="85"/>
      <c r="W4237" s="85"/>
      <c r="X4237" s="85">
        <v>1</v>
      </c>
      <c r="Y4237" s="85"/>
      <c r="Z4237" s="85"/>
      <c r="AA4237" s="85"/>
      <c r="AB4237" s="86"/>
      <c r="AC4237" s="86"/>
      <c r="AD4237" s="85"/>
      <c r="AE4237" s="85"/>
      <c r="AF4237" s="85"/>
      <c r="AG4237" s="85"/>
      <c r="AH4237" s="85"/>
      <c r="AI4237" s="85"/>
      <c r="AJ4237" s="85"/>
    </row>
    <row r="4238" spans="1:36" ht="16.5" thickTop="1" thickBot="1">
      <c r="A4238" s="105">
        <f t="shared" si="918"/>
        <v>1084</v>
      </c>
      <c r="B4238" s="112" t="s">
        <v>4080</v>
      </c>
      <c r="C4238" s="107">
        <v>1977</v>
      </c>
      <c r="D4238" s="107"/>
      <c r="E4238" s="114" t="s">
        <v>94</v>
      </c>
      <c r="F4238" s="107">
        <v>5</v>
      </c>
      <c r="G4238" s="107">
        <v>11</v>
      </c>
      <c r="H4238" s="111">
        <v>9310.6</v>
      </c>
      <c r="I4238" s="111">
        <v>8056.6</v>
      </c>
      <c r="J4238" s="111">
        <v>8056.6</v>
      </c>
      <c r="K4238" s="122">
        <v>403</v>
      </c>
      <c r="L4238" s="110">
        <f t="shared" si="917"/>
        <v>4837880.8660000004</v>
      </c>
      <c r="M4238" s="108"/>
      <c r="N4238" s="108"/>
      <c r="O4238" s="108"/>
      <c r="P4238" s="110">
        <f>'Форма 2'!C4238-M4238-N4238-O4238</f>
        <v>4837880.8660000004</v>
      </c>
      <c r="Q4238" s="111">
        <f t="shared" si="915"/>
        <v>600.48666509445673</v>
      </c>
      <c r="R4238" s="111">
        <f t="shared" si="916"/>
        <v>600.48666509445673</v>
      </c>
      <c r="S4238" s="112" t="s">
        <v>2152</v>
      </c>
      <c r="T4238" s="107" t="s">
        <v>92</v>
      </c>
      <c r="U4238" s="217">
        <v>1</v>
      </c>
      <c r="V4238" s="85"/>
      <c r="W4238" s="85"/>
      <c r="X4238" s="85"/>
      <c r="Y4238" s="85"/>
      <c r="Z4238" s="85"/>
      <c r="AA4238" s="85"/>
      <c r="AB4238" s="86"/>
      <c r="AC4238" s="86"/>
      <c r="AD4238" s="85"/>
      <c r="AE4238" s="85"/>
      <c r="AF4238" s="85"/>
      <c r="AG4238" s="85"/>
      <c r="AH4238" s="85"/>
      <c r="AI4238" s="85"/>
      <c r="AJ4238" s="85"/>
    </row>
    <row r="4239" spans="1:36" ht="16.5" thickTop="1" thickBot="1">
      <c r="A4239" s="105">
        <f t="shared" si="918"/>
        <v>1085</v>
      </c>
      <c r="B4239" s="112" t="s">
        <v>4081</v>
      </c>
      <c r="C4239" s="107">
        <v>1981</v>
      </c>
      <c r="D4239" s="107"/>
      <c r="E4239" s="114" t="s">
        <v>94</v>
      </c>
      <c r="F4239" s="107">
        <v>5</v>
      </c>
      <c r="G4239" s="107">
        <v>3</v>
      </c>
      <c r="H4239" s="111">
        <v>2096.6999999999998</v>
      </c>
      <c r="I4239" s="111">
        <v>1916.4499999999998</v>
      </c>
      <c r="J4239" s="111">
        <v>1916.4499999999998</v>
      </c>
      <c r="K4239" s="122">
        <v>87</v>
      </c>
      <c r="L4239" s="110">
        <f t="shared" si="917"/>
        <v>1089466.287</v>
      </c>
      <c r="M4239" s="108"/>
      <c r="N4239" s="108"/>
      <c r="O4239" s="108"/>
      <c r="P4239" s="110">
        <f>'Форма 2'!C4239-M4239-N4239-O4239</f>
        <v>1089466.287</v>
      </c>
      <c r="Q4239" s="111">
        <f t="shared" si="915"/>
        <v>568.48145633854267</v>
      </c>
      <c r="R4239" s="111">
        <f t="shared" si="916"/>
        <v>568.48145633854267</v>
      </c>
      <c r="S4239" s="112" t="s">
        <v>2152</v>
      </c>
      <c r="T4239" s="107" t="s">
        <v>82</v>
      </c>
      <c r="U4239" s="217">
        <v>1</v>
      </c>
      <c r="V4239" s="85"/>
      <c r="W4239" s="85"/>
      <c r="X4239" s="85"/>
      <c r="Y4239" s="85"/>
      <c r="Z4239" s="85"/>
      <c r="AA4239" s="85"/>
      <c r="AB4239" s="86"/>
      <c r="AC4239" s="86"/>
      <c r="AD4239" s="85"/>
      <c r="AE4239" s="85"/>
      <c r="AF4239" s="85"/>
      <c r="AG4239" s="85"/>
      <c r="AH4239" s="85"/>
      <c r="AI4239" s="85"/>
      <c r="AJ4239" s="85"/>
    </row>
    <row r="4240" spans="1:36" ht="16.5" thickTop="1" thickBot="1">
      <c r="A4240" s="105">
        <f t="shared" si="918"/>
        <v>1086</v>
      </c>
      <c r="B4240" s="112" t="s">
        <v>4082</v>
      </c>
      <c r="C4240" s="107">
        <v>1963</v>
      </c>
      <c r="D4240" s="107"/>
      <c r="E4240" s="114" t="s">
        <v>94</v>
      </c>
      <c r="F4240" s="107">
        <v>5</v>
      </c>
      <c r="G4240" s="107">
        <v>4</v>
      </c>
      <c r="H4240" s="111">
        <v>3017.7</v>
      </c>
      <c r="I4240" s="111">
        <v>2904.8999999999996</v>
      </c>
      <c r="J4240" s="111">
        <v>2817.2</v>
      </c>
      <c r="K4240" s="122">
        <v>126</v>
      </c>
      <c r="L4240" s="110">
        <f t="shared" si="917"/>
        <v>13590272.304000001</v>
      </c>
      <c r="M4240" s="108"/>
      <c r="N4240" s="108"/>
      <c r="O4240" s="108"/>
      <c r="P4240" s="110">
        <f>'Форма 2'!C4240-M4240-N4240-O4240</f>
        <v>13590272.304000001</v>
      </c>
      <c r="Q4240" s="111">
        <f t="shared" si="915"/>
        <v>4678.3959186202637</v>
      </c>
      <c r="R4240" s="111">
        <f t="shared" si="916"/>
        <v>4678.3959186202637</v>
      </c>
      <c r="S4240" s="112" t="s">
        <v>2152</v>
      </c>
      <c r="T4240" s="107" t="s">
        <v>92</v>
      </c>
      <c r="U4240" s="217"/>
      <c r="V4240" s="85"/>
      <c r="W4240" s="85"/>
      <c r="X4240" s="85"/>
      <c r="Y4240" s="85"/>
      <c r="Z4240" s="85"/>
      <c r="AA4240" s="85"/>
      <c r="AB4240" s="86"/>
      <c r="AC4240" s="86"/>
      <c r="AD4240" s="85">
        <v>1</v>
      </c>
      <c r="AE4240" s="85"/>
      <c r="AF4240" s="85"/>
      <c r="AG4240" s="85"/>
      <c r="AH4240" s="85"/>
      <c r="AI4240" s="85"/>
      <c r="AJ4240" s="85"/>
    </row>
    <row r="4241" spans="1:36" ht="16.5" thickTop="1" thickBot="1">
      <c r="A4241" s="105">
        <f t="shared" si="918"/>
        <v>1087</v>
      </c>
      <c r="B4241" s="112" t="s">
        <v>4083</v>
      </c>
      <c r="C4241" s="107">
        <v>1961</v>
      </c>
      <c r="D4241" s="107"/>
      <c r="E4241" s="114" t="s">
        <v>94</v>
      </c>
      <c r="F4241" s="107">
        <v>5</v>
      </c>
      <c r="G4241" s="107">
        <v>2</v>
      </c>
      <c r="H4241" s="111">
        <v>1591.3</v>
      </c>
      <c r="I4241" s="111">
        <v>1500</v>
      </c>
      <c r="J4241" s="111">
        <v>1500</v>
      </c>
      <c r="K4241" s="122">
        <v>75</v>
      </c>
      <c r="L4241" s="110">
        <f t="shared" si="917"/>
        <v>7166451.3760000002</v>
      </c>
      <c r="M4241" s="108"/>
      <c r="N4241" s="108"/>
      <c r="O4241" s="108"/>
      <c r="P4241" s="110">
        <f>'Форма 2'!C4241-M4241-N4241-O4241</f>
        <v>7166451.3760000002</v>
      </c>
      <c r="Q4241" s="111">
        <f t="shared" si="915"/>
        <v>4777.634250666667</v>
      </c>
      <c r="R4241" s="111">
        <f t="shared" si="916"/>
        <v>4777.634250666667</v>
      </c>
      <c r="S4241" s="112" t="s">
        <v>2152</v>
      </c>
      <c r="T4241" s="107" t="s">
        <v>82</v>
      </c>
      <c r="U4241" s="217"/>
      <c r="V4241" s="85"/>
      <c r="W4241" s="85"/>
      <c r="X4241" s="85"/>
      <c r="Y4241" s="85"/>
      <c r="Z4241" s="85"/>
      <c r="AA4241" s="85"/>
      <c r="AB4241" s="86"/>
      <c r="AC4241" s="86"/>
      <c r="AD4241" s="85">
        <v>1</v>
      </c>
      <c r="AE4241" s="85"/>
      <c r="AF4241" s="85"/>
      <c r="AG4241" s="85"/>
      <c r="AH4241" s="85"/>
      <c r="AI4241" s="85"/>
      <c r="AJ4241" s="85"/>
    </row>
    <row r="4242" spans="1:36" ht="16.5" thickTop="1" thickBot="1">
      <c r="A4242" s="105">
        <f t="shared" si="918"/>
        <v>1088</v>
      </c>
      <c r="B4242" s="112" t="s">
        <v>4084</v>
      </c>
      <c r="C4242" s="107">
        <v>1964</v>
      </c>
      <c r="D4242" s="107"/>
      <c r="E4242" s="114" t="s">
        <v>94</v>
      </c>
      <c r="F4242" s="107">
        <v>5</v>
      </c>
      <c r="G4242" s="107">
        <v>4</v>
      </c>
      <c r="H4242" s="111">
        <v>3483.7</v>
      </c>
      <c r="I4242" s="111">
        <v>3158.9</v>
      </c>
      <c r="J4242" s="111">
        <v>3158.9</v>
      </c>
      <c r="K4242" s="122">
        <v>147</v>
      </c>
      <c r="L4242" s="110">
        <f t="shared" si="917"/>
        <v>15688912.624</v>
      </c>
      <c r="M4242" s="108"/>
      <c r="N4242" s="108"/>
      <c r="O4242" s="108"/>
      <c r="P4242" s="110">
        <f>'Форма 2'!C4242-M4242-N4242-O4242</f>
        <v>15688912.624</v>
      </c>
      <c r="Q4242" s="111">
        <f t="shared" si="915"/>
        <v>4966.5746380069013</v>
      </c>
      <c r="R4242" s="111">
        <f t="shared" si="916"/>
        <v>4966.5746380069013</v>
      </c>
      <c r="S4242" s="112" t="s">
        <v>2152</v>
      </c>
      <c r="T4242" s="105" t="s">
        <v>92</v>
      </c>
      <c r="U4242" s="217"/>
      <c r="V4242" s="85"/>
      <c r="W4242" s="85"/>
      <c r="X4242" s="85"/>
      <c r="Y4242" s="85"/>
      <c r="Z4242" s="85"/>
      <c r="AA4242" s="85"/>
      <c r="AB4242" s="86"/>
      <c r="AC4242" s="86"/>
      <c r="AD4242" s="85">
        <v>1</v>
      </c>
      <c r="AE4242" s="85"/>
      <c r="AF4242" s="85"/>
      <c r="AG4242" s="85"/>
      <c r="AH4242" s="85"/>
      <c r="AI4242" s="85"/>
      <c r="AJ4242" s="85"/>
    </row>
    <row r="4243" spans="1:36" ht="16.5" thickTop="1" thickBot="1">
      <c r="A4243" s="105">
        <f t="shared" si="918"/>
        <v>1089</v>
      </c>
      <c r="B4243" s="112" t="s">
        <v>4085</v>
      </c>
      <c r="C4243" s="107">
        <v>1964</v>
      </c>
      <c r="D4243" s="107"/>
      <c r="E4243" s="114" t="s">
        <v>94</v>
      </c>
      <c r="F4243" s="107">
        <v>5</v>
      </c>
      <c r="G4243" s="107">
        <v>4</v>
      </c>
      <c r="H4243" s="111">
        <v>3314</v>
      </c>
      <c r="I4243" s="111">
        <v>3120</v>
      </c>
      <c r="J4243" s="111"/>
      <c r="K4243" s="122">
        <v>145</v>
      </c>
      <c r="L4243" s="110">
        <f t="shared" si="917"/>
        <v>14924665.280000001</v>
      </c>
      <c r="M4243" s="108"/>
      <c r="N4243" s="108"/>
      <c r="O4243" s="108"/>
      <c r="P4243" s="110">
        <f>'Форма 2'!C4243-M4243-N4243-O4243</f>
        <v>14924665.280000001</v>
      </c>
      <c r="Q4243" s="111">
        <f t="shared" si="915"/>
        <v>4783.5465641025648</v>
      </c>
      <c r="R4243" s="111">
        <f t="shared" si="916"/>
        <v>4783.5465641025648</v>
      </c>
      <c r="S4243" s="112" t="s">
        <v>2152</v>
      </c>
      <c r="T4243" s="107" t="s">
        <v>92</v>
      </c>
      <c r="U4243" s="217"/>
      <c r="V4243" s="85"/>
      <c r="W4243" s="85"/>
      <c r="X4243" s="85"/>
      <c r="Y4243" s="85"/>
      <c r="Z4243" s="85"/>
      <c r="AA4243" s="85"/>
      <c r="AB4243" s="86"/>
      <c r="AC4243" s="86"/>
      <c r="AD4243" s="85">
        <v>1</v>
      </c>
      <c r="AE4243" s="85"/>
      <c r="AF4243" s="85"/>
      <c r="AG4243" s="85"/>
      <c r="AH4243" s="85"/>
      <c r="AI4243" s="85"/>
      <c r="AJ4243" s="85"/>
    </row>
    <row r="4244" spans="1:36" ht="16.5" thickTop="1" thickBot="1">
      <c r="A4244" s="105">
        <f t="shared" si="918"/>
        <v>1090</v>
      </c>
      <c r="B4244" s="112" t="s">
        <v>4086</v>
      </c>
      <c r="C4244" s="107">
        <v>1961</v>
      </c>
      <c r="D4244" s="107"/>
      <c r="E4244" s="114" t="s">
        <v>94</v>
      </c>
      <c r="F4244" s="107">
        <v>5</v>
      </c>
      <c r="G4244" s="107">
        <v>2</v>
      </c>
      <c r="H4244" s="111">
        <v>1579.6</v>
      </c>
      <c r="I4244" s="111">
        <v>1400</v>
      </c>
      <c r="J4244" s="111">
        <v>1400</v>
      </c>
      <c r="K4244" s="122">
        <v>84</v>
      </c>
      <c r="L4244" s="110">
        <f t="shared" si="917"/>
        <v>7113760.1920000007</v>
      </c>
      <c r="M4244" s="108"/>
      <c r="N4244" s="108"/>
      <c r="O4244" s="108"/>
      <c r="P4244" s="110">
        <f>'Форма 2'!C4244-M4244-N4244-O4244</f>
        <v>7113760.1920000007</v>
      </c>
      <c r="Q4244" s="111">
        <f t="shared" si="915"/>
        <v>5081.2572800000007</v>
      </c>
      <c r="R4244" s="111">
        <f t="shared" si="916"/>
        <v>5081.2572800000007</v>
      </c>
      <c r="S4244" s="112" t="s">
        <v>2152</v>
      </c>
      <c r="T4244" s="107" t="s">
        <v>82</v>
      </c>
      <c r="U4244" s="217"/>
      <c r="V4244" s="85"/>
      <c r="W4244" s="85"/>
      <c r="X4244" s="85"/>
      <c r="Y4244" s="85"/>
      <c r="Z4244" s="85"/>
      <c r="AA4244" s="85"/>
      <c r="AB4244" s="86"/>
      <c r="AC4244" s="86"/>
      <c r="AD4244" s="85">
        <v>1</v>
      </c>
      <c r="AE4244" s="85"/>
      <c r="AF4244" s="85"/>
      <c r="AG4244" s="85"/>
      <c r="AH4244" s="85"/>
      <c r="AI4244" s="85"/>
      <c r="AJ4244" s="85"/>
    </row>
    <row r="4245" spans="1:36" ht="16.5" thickTop="1" thickBot="1">
      <c r="A4245" s="105">
        <f t="shared" si="918"/>
        <v>1091</v>
      </c>
      <c r="B4245" s="112" t="s">
        <v>4087</v>
      </c>
      <c r="C4245" s="107">
        <v>1962</v>
      </c>
      <c r="D4245" s="107"/>
      <c r="E4245" s="114" t="s">
        <v>94</v>
      </c>
      <c r="F4245" s="107">
        <v>5</v>
      </c>
      <c r="G4245" s="107">
        <v>3</v>
      </c>
      <c r="H4245" s="111">
        <v>2987.53</v>
      </c>
      <c r="I4245" s="111">
        <v>2985.43</v>
      </c>
      <c r="J4245" s="111">
        <v>2985.43</v>
      </c>
      <c r="K4245" s="122">
        <v>250</v>
      </c>
      <c r="L4245" s="110">
        <f t="shared" si="917"/>
        <v>13454401.105600001</v>
      </c>
      <c r="M4245" s="108"/>
      <c r="N4245" s="108"/>
      <c r="O4245" s="108"/>
      <c r="P4245" s="110">
        <f>'Форма 2'!C4245-M4245-N4245-O4245</f>
        <v>13454401.105600001</v>
      </c>
      <c r="Q4245" s="111">
        <f t="shared" si="915"/>
        <v>4506.687849187555</v>
      </c>
      <c r="R4245" s="111">
        <f t="shared" si="916"/>
        <v>4506.687849187555</v>
      </c>
      <c r="S4245" s="112" t="s">
        <v>2152</v>
      </c>
      <c r="T4245" s="107" t="s">
        <v>92</v>
      </c>
      <c r="U4245" s="217"/>
      <c r="V4245" s="85"/>
      <c r="W4245" s="85"/>
      <c r="X4245" s="85"/>
      <c r="Y4245" s="85"/>
      <c r="Z4245" s="85"/>
      <c r="AA4245" s="85"/>
      <c r="AB4245" s="86"/>
      <c r="AC4245" s="86"/>
      <c r="AD4245" s="85">
        <v>1</v>
      </c>
      <c r="AE4245" s="85"/>
      <c r="AF4245" s="85"/>
      <c r="AG4245" s="85"/>
      <c r="AH4245" s="85"/>
      <c r="AI4245" s="85"/>
      <c r="AJ4245" s="85"/>
    </row>
    <row r="4246" spans="1:36" ht="16.5" thickTop="1" thickBot="1">
      <c r="A4246" s="105">
        <f t="shared" si="918"/>
        <v>1092</v>
      </c>
      <c r="B4246" s="112" t="s">
        <v>4088</v>
      </c>
      <c r="C4246" s="107">
        <v>1965</v>
      </c>
      <c r="D4246" s="107"/>
      <c r="E4246" s="114" t="s">
        <v>94</v>
      </c>
      <c r="F4246" s="107">
        <v>5</v>
      </c>
      <c r="G4246" s="107">
        <v>4</v>
      </c>
      <c r="H4246" s="111">
        <v>3222</v>
      </c>
      <c r="I4246" s="111">
        <v>3041.75</v>
      </c>
      <c r="J4246" s="111">
        <v>2972.45</v>
      </c>
      <c r="K4246" s="122">
        <v>145</v>
      </c>
      <c r="L4246" s="110">
        <f t="shared" si="917"/>
        <v>14510341.440000001</v>
      </c>
      <c r="M4246" s="108"/>
      <c r="N4246" s="108"/>
      <c r="O4246" s="108"/>
      <c r="P4246" s="110">
        <f>'Форма 2'!C4246-M4246-N4246-O4246</f>
        <v>14510341.440000001</v>
      </c>
      <c r="Q4246" s="111">
        <f t="shared" si="915"/>
        <v>4770.392517465275</v>
      </c>
      <c r="R4246" s="111">
        <f t="shared" si="916"/>
        <v>4770.392517465275</v>
      </c>
      <c r="S4246" s="112" t="s">
        <v>2152</v>
      </c>
      <c r="T4246" s="107" t="s">
        <v>92</v>
      </c>
      <c r="U4246" s="217"/>
      <c r="V4246" s="85"/>
      <c r="W4246" s="85"/>
      <c r="X4246" s="85"/>
      <c r="Y4246" s="85"/>
      <c r="Z4246" s="85"/>
      <c r="AA4246" s="85"/>
      <c r="AB4246" s="86"/>
      <c r="AC4246" s="86"/>
      <c r="AD4246" s="85">
        <v>1</v>
      </c>
      <c r="AE4246" s="85"/>
      <c r="AF4246" s="85"/>
      <c r="AG4246" s="85"/>
      <c r="AH4246" s="85"/>
      <c r="AI4246" s="85"/>
      <c r="AJ4246" s="85"/>
    </row>
    <row r="4247" spans="1:36" ht="16.5" thickTop="1" thickBot="1">
      <c r="A4247" s="105">
        <f t="shared" si="918"/>
        <v>1093</v>
      </c>
      <c r="B4247" s="112" t="s">
        <v>4089</v>
      </c>
      <c r="C4247" s="107">
        <v>1964</v>
      </c>
      <c r="D4247" s="107"/>
      <c r="E4247" s="114" t="s">
        <v>239</v>
      </c>
      <c r="F4247" s="107">
        <v>5</v>
      </c>
      <c r="G4247" s="107">
        <v>3</v>
      </c>
      <c r="H4247" s="111">
        <v>2593.1999999999998</v>
      </c>
      <c r="I4247" s="111">
        <v>2586.5</v>
      </c>
      <c r="J4247" s="111">
        <v>2231</v>
      </c>
      <c r="K4247" s="122">
        <v>104</v>
      </c>
      <c r="L4247" s="110">
        <f t="shared" si="917"/>
        <v>11678528.064000001</v>
      </c>
      <c r="M4247" s="108"/>
      <c r="N4247" s="108"/>
      <c r="O4247" s="108"/>
      <c r="P4247" s="110">
        <f>'Форма 2'!C4247-M4247-N4247-O4247</f>
        <v>11678528.064000001</v>
      </c>
      <c r="Q4247" s="111">
        <f t="shared" si="915"/>
        <v>4515.1857970230049</v>
      </c>
      <c r="R4247" s="111">
        <f t="shared" si="916"/>
        <v>4515.1857970230049</v>
      </c>
      <c r="S4247" s="112" t="s">
        <v>2152</v>
      </c>
      <c r="T4247" s="107" t="s">
        <v>82</v>
      </c>
      <c r="U4247" s="217"/>
      <c r="V4247" s="85"/>
      <c r="W4247" s="85"/>
      <c r="X4247" s="85"/>
      <c r="Y4247" s="85"/>
      <c r="Z4247" s="85"/>
      <c r="AA4247" s="85"/>
      <c r="AB4247" s="86"/>
      <c r="AC4247" s="86"/>
      <c r="AD4247" s="85">
        <v>1</v>
      </c>
      <c r="AE4247" s="85"/>
      <c r="AF4247" s="85"/>
      <c r="AG4247" s="85"/>
      <c r="AH4247" s="85"/>
      <c r="AI4247" s="85"/>
      <c r="AJ4247" s="85"/>
    </row>
    <row r="4248" spans="1:36" ht="16.5" thickTop="1" thickBot="1">
      <c r="A4248" s="105">
        <f t="shared" si="918"/>
        <v>1094</v>
      </c>
      <c r="B4248" s="112" t="s">
        <v>4090</v>
      </c>
      <c r="C4248" s="107">
        <v>1964</v>
      </c>
      <c r="D4248" s="107"/>
      <c r="E4248" s="114" t="s">
        <v>239</v>
      </c>
      <c r="F4248" s="107">
        <v>5</v>
      </c>
      <c r="G4248" s="107">
        <v>3</v>
      </c>
      <c r="H4248" s="111">
        <v>2589</v>
      </c>
      <c r="I4248" s="111">
        <v>2587.6</v>
      </c>
      <c r="J4248" s="111">
        <v>2342.1</v>
      </c>
      <c r="K4248" s="122">
        <v>72</v>
      </c>
      <c r="L4248" s="110">
        <f t="shared" si="917"/>
        <v>11659613.280000001</v>
      </c>
      <c r="M4248" s="108"/>
      <c r="N4248" s="108"/>
      <c r="O4248" s="108"/>
      <c r="P4248" s="110">
        <f>'Форма 2'!C4248-M4248-N4248-O4248</f>
        <v>11659613.280000001</v>
      </c>
      <c r="Q4248" s="111">
        <f t="shared" si="915"/>
        <v>4505.9565929819146</v>
      </c>
      <c r="R4248" s="111">
        <f t="shared" si="916"/>
        <v>4505.9565929819146</v>
      </c>
      <c r="S4248" s="112" t="s">
        <v>2152</v>
      </c>
      <c r="T4248" s="107" t="s">
        <v>82</v>
      </c>
      <c r="U4248" s="217"/>
      <c r="V4248" s="85"/>
      <c r="W4248" s="85"/>
      <c r="X4248" s="85"/>
      <c r="Y4248" s="85"/>
      <c r="Z4248" s="85"/>
      <c r="AA4248" s="85"/>
      <c r="AB4248" s="86"/>
      <c r="AC4248" s="86"/>
      <c r="AD4248" s="85">
        <v>1</v>
      </c>
      <c r="AE4248" s="85"/>
      <c r="AF4248" s="85"/>
      <c r="AG4248" s="85"/>
      <c r="AH4248" s="85"/>
      <c r="AI4248" s="85"/>
      <c r="AJ4248" s="85"/>
    </row>
    <row r="4249" spans="1:36" ht="16.5" thickTop="1" thickBot="1">
      <c r="A4249" s="105">
        <f t="shared" si="918"/>
        <v>1095</v>
      </c>
      <c r="B4249" s="112" t="s">
        <v>4091</v>
      </c>
      <c r="C4249" s="107">
        <v>1964</v>
      </c>
      <c r="D4249" s="107"/>
      <c r="E4249" s="114" t="s">
        <v>239</v>
      </c>
      <c r="F4249" s="107">
        <v>5</v>
      </c>
      <c r="G4249" s="107">
        <v>3</v>
      </c>
      <c r="H4249" s="111">
        <v>2592.4</v>
      </c>
      <c r="I4249" s="111">
        <v>2546.5</v>
      </c>
      <c r="J4249" s="111">
        <v>2264.8000000000002</v>
      </c>
      <c r="K4249" s="122">
        <v>105</v>
      </c>
      <c r="L4249" s="110">
        <f t="shared" si="917"/>
        <v>11674925.248000002</v>
      </c>
      <c r="M4249" s="108"/>
      <c r="N4249" s="108"/>
      <c r="O4249" s="108"/>
      <c r="P4249" s="110">
        <f>'Форма 2'!C4249-M4249-N4249-O4249</f>
        <v>11674925.248000002</v>
      </c>
      <c r="Q4249" s="111">
        <f t="shared" si="915"/>
        <v>4584.69477635971</v>
      </c>
      <c r="R4249" s="111">
        <f t="shared" si="916"/>
        <v>4584.69477635971</v>
      </c>
      <c r="S4249" s="112" t="s">
        <v>2152</v>
      </c>
      <c r="T4249" s="107" t="s">
        <v>92</v>
      </c>
      <c r="U4249" s="217"/>
      <c r="V4249" s="85"/>
      <c r="W4249" s="85"/>
      <c r="X4249" s="85"/>
      <c r="Y4249" s="85"/>
      <c r="Z4249" s="85"/>
      <c r="AA4249" s="85"/>
      <c r="AB4249" s="86"/>
      <c r="AC4249" s="86"/>
      <c r="AD4249" s="85">
        <v>1</v>
      </c>
      <c r="AE4249" s="85"/>
      <c r="AF4249" s="85"/>
      <c r="AG4249" s="85"/>
      <c r="AH4249" s="85"/>
      <c r="AI4249" s="85"/>
      <c r="AJ4249" s="85"/>
    </row>
    <row r="4250" spans="1:36" ht="16.5" thickTop="1" thickBot="1">
      <c r="A4250" s="105">
        <f t="shared" si="918"/>
        <v>1096</v>
      </c>
      <c r="B4250" s="112" t="s">
        <v>4092</v>
      </c>
      <c r="C4250" s="107">
        <v>1963</v>
      </c>
      <c r="D4250" s="107"/>
      <c r="E4250" s="114" t="s">
        <v>94</v>
      </c>
      <c r="F4250" s="107">
        <v>5</v>
      </c>
      <c r="G4250" s="107">
        <v>3</v>
      </c>
      <c r="H4250" s="111">
        <v>2557.6999999999998</v>
      </c>
      <c r="I4250" s="111">
        <v>1405.5</v>
      </c>
      <c r="J4250" s="111">
        <v>1114.5999999999999</v>
      </c>
      <c r="K4250" s="122">
        <v>96</v>
      </c>
      <c r="L4250" s="110">
        <f t="shared" si="917"/>
        <v>11990233.534</v>
      </c>
      <c r="M4250" s="108"/>
      <c r="N4250" s="108"/>
      <c r="O4250" s="108"/>
      <c r="P4250" s="110">
        <f>'Форма 2'!C4250-M4250-N4250-O4250</f>
        <v>11990233.534</v>
      </c>
      <c r="Q4250" s="111">
        <f t="shared" si="915"/>
        <v>8530.9381245108507</v>
      </c>
      <c r="R4250" s="111">
        <f t="shared" si="916"/>
        <v>8530.9381245108507</v>
      </c>
      <c r="S4250" s="112" t="s">
        <v>2152</v>
      </c>
      <c r="T4250" s="107" t="s">
        <v>82</v>
      </c>
      <c r="U4250" s="217"/>
      <c r="V4250" s="85"/>
      <c r="W4250" s="85"/>
      <c r="X4250" s="85"/>
      <c r="Y4250" s="85"/>
      <c r="Z4250" s="85"/>
      <c r="AA4250" s="85"/>
      <c r="AB4250" s="86"/>
      <c r="AC4250" s="86"/>
      <c r="AD4250" s="85">
        <v>1</v>
      </c>
      <c r="AE4250" s="85"/>
      <c r="AF4250" s="85"/>
      <c r="AG4250" s="85"/>
      <c r="AH4250" s="85"/>
      <c r="AI4250" s="85"/>
      <c r="AJ4250" s="85"/>
    </row>
    <row r="4251" spans="1:36" ht="16.5" thickTop="1" thickBot="1">
      <c r="A4251" s="105">
        <f t="shared" si="918"/>
        <v>1097</v>
      </c>
      <c r="B4251" s="112" t="s">
        <v>4093</v>
      </c>
      <c r="C4251" s="107">
        <v>1964</v>
      </c>
      <c r="D4251" s="107"/>
      <c r="E4251" s="114" t="s">
        <v>94</v>
      </c>
      <c r="F4251" s="107">
        <v>5</v>
      </c>
      <c r="G4251" s="107">
        <v>4</v>
      </c>
      <c r="H4251" s="111">
        <v>3415.92</v>
      </c>
      <c r="I4251" s="111">
        <v>577.6</v>
      </c>
      <c r="J4251" s="111">
        <v>2549.7199999999998</v>
      </c>
      <c r="K4251" s="122">
        <v>144</v>
      </c>
      <c r="L4251" s="110">
        <f t="shared" si="917"/>
        <v>15383664.038400002</v>
      </c>
      <c r="M4251" s="108"/>
      <c r="N4251" s="108"/>
      <c r="O4251" s="108"/>
      <c r="P4251" s="110">
        <f>'Форма 2'!C4251-M4251-N4251-O4251</f>
        <v>15383664.038400002</v>
      </c>
      <c r="Q4251" s="111">
        <f t="shared" si="915"/>
        <v>26633.767379501387</v>
      </c>
      <c r="R4251" s="111">
        <f t="shared" si="916"/>
        <v>26633.767379501387</v>
      </c>
      <c r="S4251" s="112" t="s">
        <v>2152</v>
      </c>
      <c r="T4251" s="107" t="s">
        <v>82</v>
      </c>
      <c r="U4251" s="217"/>
      <c r="V4251" s="85"/>
      <c r="W4251" s="85"/>
      <c r="X4251" s="85"/>
      <c r="Y4251" s="85"/>
      <c r="Z4251" s="85"/>
      <c r="AA4251" s="85"/>
      <c r="AB4251" s="86"/>
      <c r="AC4251" s="86"/>
      <c r="AD4251" s="85">
        <v>1</v>
      </c>
      <c r="AE4251" s="85"/>
      <c r="AF4251" s="85"/>
      <c r="AG4251" s="85"/>
      <c r="AH4251" s="85"/>
      <c r="AI4251" s="85"/>
      <c r="AJ4251" s="85"/>
    </row>
    <row r="4252" spans="1:36" ht="16.5" thickTop="1" thickBot="1">
      <c r="A4252" s="105">
        <f t="shared" si="918"/>
        <v>1098</v>
      </c>
      <c r="B4252" s="112" t="s">
        <v>4094</v>
      </c>
      <c r="C4252" s="107">
        <v>1963</v>
      </c>
      <c r="D4252" s="107"/>
      <c r="E4252" s="114" t="s">
        <v>94</v>
      </c>
      <c r="F4252" s="107">
        <v>4</v>
      </c>
      <c r="G4252" s="107">
        <v>3</v>
      </c>
      <c r="H4252" s="111">
        <v>2138.1</v>
      </c>
      <c r="I4252" s="111">
        <v>1966</v>
      </c>
      <c r="J4252" s="111">
        <v>1868.1</v>
      </c>
      <c r="K4252" s="122">
        <v>99</v>
      </c>
      <c r="L4252" s="110">
        <f t="shared" si="917"/>
        <v>9628976.1119999997</v>
      </c>
      <c r="M4252" s="108"/>
      <c r="N4252" s="108"/>
      <c r="O4252" s="108"/>
      <c r="P4252" s="110">
        <f>'Форма 2'!C4252-M4252-N4252-O4252</f>
        <v>9628976.1119999997</v>
      </c>
      <c r="Q4252" s="111">
        <f t="shared" si="915"/>
        <v>4897.7498026449639</v>
      </c>
      <c r="R4252" s="111">
        <f t="shared" si="916"/>
        <v>4897.7498026449639</v>
      </c>
      <c r="S4252" s="112" t="s">
        <v>2152</v>
      </c>
      <c r="T4252" s="107" t="s">
        <v>92</v>
      </c>
      <c r="U4252" s="217"/>
      <c r="V4252" s="85"/>
      <c r="W4252" s="85"/>
      <c r="X4252" s="85"/>
      <c r="Y4252" s="85"/>
      <c r="Z4252" s="85"/>
      <c r="AA4252" s="85"/>
      <c r="AB4252" s="86"/>
      <c r="AC4252" s="86"/>
      <c r="AD4252" s="85">
        <v>1</v>
      </c>
      <c r="AE4252" s="85"/>
      <c r="AF4252" s="85"/>
      <c r="AG4252" s="85"/>
      <c r="AH4252" s="85"/>
      <c r="AI4252" s="85"/>
      <c r="AJ4252" s="85"/>
    </row>
    <row r="4253" spans="1:36" ht="16.5" thickTop="1" thickBot="1">
      <c r="A4253" s="105">
        <f t="shared" si="918"/>
        <v>1099</v>
      </c>
      <c r="B4253" s="112" t="s">
        <v>4095</v>
      </c>
      <c r="C4253" s="107">
        <v>1964</v>
      </c>
      <c r="D4253" s="107"/>
      <c r="E4253" s="114" t="s">
        <v>94</v>
      </c>
      <c r="F4253" s="107">
        <v>4</v>
      </c>
      <c r="G4253" s="107">
        <v>3</v>
      </c>
      <c r="H4253" s="111">
        <v>2196.6</v>
      </c>
      <c r="I4253" s="111">
        <v>2024.5</v>
      </c>
      <c r="J4253" s="111">
        <v>2024.5</v>
      </c>
      <c r="K4253" s="122">
        <v>166</v>
      </c>
      <c r="L4253" s="110">
        <f t="shared" si="917"/>
        <v>9892432.0319999997</v>
      </c>
      <c r="M4253" s="108"/>
      <c r="N4253" s="108"/>
      <c r="O4253" s="108"/>
      <c r="P4253" s="110">
        <f>'Форма 2'!C4253-M4253-N4253-O4253</f>
        <v>9892432.0319999997</v>
      </c>
      <c r="Q4253" s="111">
        <f t="shared" ref="Q4253:Q4318" si="919">L4253/I4253</f>
        <v>4886.3581289207214</v>
      </c>
      <c r="R4253" s="111">
        <f t="shared" ref="R4253:R4318" si="920">Q4253</f>
        <v>4886.3581289207214</v>
      </c>
      <c r="S4253" s="112" t="s">
        <v>2152</v>
      </c>
      <c r="T4253" s="107" t="s">
        <v>82</v>
      </c>
      <c r="U4253" s="217"/>
      <c r="V4253" s="85"/>
      <c r="W4253" s="85"/>
      <c r="X4253" s="85"/>
      <c r="Y4253" s="85"/>
      <c r="Z4253" s="85"/>
      <c r="AA4253" s="85"/>
      <c r="AB4253" s="86"/>
      <c r="AC4253" s="86"/>
      <c r="AD4253" s="85">
        <v>1</v>
      </c>
      <c r="AE4253" s="85"/>
      <c r="AF4253" s="85"/>
      <c r="AG4253" s="85"/>
      <c r="AH4253" s="85"/>
      <c r="AI4253" s="85"/>
      <c r="AJ4253" s="85"/>
    </row>
    <row r="4254" spans="1:36" ht="16.5" thickTop="1" thickBot="1">
      <c r="A4254" s="105">
        <f t="shared" si="918"/>
        <v>1100</v>
      </c>
      <c r="B4254" s="112" t="s">
        <v>4096</v>
      </c>
      <c r="C4254" s="107">
        <v>1965</v>
      </c>
      <c r="D4254" s="107"/>
      <c r="E4254" s="114" t="s">
        <v>239</v>
      </c>
      <c r="F4254" s="107">
        <v>5</v>
      </c>
      <c r="G4254" s="107">
        <v>3</v>
      </c>
      <c r="H4254" s="111">
        <v>2906.3</v>
      </c>
      <c r="I4254" s="111">
        <v>2612.1</v>
      </c>
      <c r="J4254" s="111">
        <v>2317.9</v>
      </c>
      <c r="K4254" s="122">
        <v>103</v>
      </c>
      <c r="L4254" s="110">
        <f t="shared" si="917"/>
        <v>13088580.176000003</v>
      </c>
      <c r="M4254" s="108"/>
      <c r="N4254" s="108"/>
      <c r="O4254" s="108"/>
      <c r="P4254" s="110">
        <f>'Форма 2'!C4254-M4254-N4254-O4254</f>
        <v>13088580.176000003</v>
      </c>
      <c r="Q4254" s="111">
        <f t="shared" si="919"/>
        <v>5010.7500386662086</v>
      </c>
      <c r="R4254" s="111">
        <f t="shared" si="920"/>
        <v>5010.7500386662086</v>
      </c>
      <c r="S4254" s="112" t="s">
        <v>2152</v>
      </c>
      <c r="T4254" s="107" t="s">
        <v>82</v>
      </c>
      <c r="U4254" s="217"/>
      <c r="V4254" s="85"/>
      <c r="W4254" s="85"/>
      <c r="X4254" s="85"/>
      <c r="Y4254" s="85"/>
      <c r="Z4254" s="85"/>
      <c r="AA4254" s="85"/>
      <c r="AB4254" s="86"/>
      <c r="AC4254" s="86"/>
      <c r="AD4254" s="85">
        <v>1</v>
      </c>
      <c r="AE4254" s="85"/>
      <c r="AF4254" s="85"/>
      <c r="AG4254" s="85"/>
      <c r="AH4254" s="85"/>
      <c r="AI4254" s="85"/>
      <c r="AJ4254" s="85"/>
    </row>
    <row r="4255" spans="1:36" ht="16.5" thickTop="1" thickBot="1">
      <c r="A4255" s="105">
        <f t="shared" si="918"/>
        <v>1101</v>
      </c>
      <c r="B4255" s="112" t="s">
        <v>4097</v>
      </c>
      <c r="C4255" s="107">
        <v>2007</v>
      </c>
      <c r="D4255" s="107"/>
      <c r="E4255" s="114" t="s">
        <v>239</v>
      </c>
      <c r="F4255" s="107">
        <v>7</v>
      </c>
      <c r="G4255" s="107">
        <v>3</v>
      </c>
      <c r="H4255" s="111">
        <v>7459.7</v>
      </c>
      <c r="I4255" s="111">
        <v>2583.1</v>
      </c>
      <c r="J4255" s="111">
        <v>2583.1</v>
      </c>
      <c r="K4255" s="122">
        <v>210</v>
      </c>
      <c r="L4255" s="110">
        <f t="shared" si="917"/>
        <v>7478796.8319999995</v>
      </c>
      <c r="M4255" s="108"/>
      <c r="N4255" s="108"/>
      <c r="O4255" s="108"/>
      <c r="P4255" s="110">
        <f>'Форма 2'!C4255-M4255-N4255-O4255</f>
        <v>7478796.8319999995</v>
      </c>
      <c r="Q4255" s="111">
        <f t="shared" si="919"/>
        <v>2895.2796376446904</v>
      </c>
      <c r="R4255" s="111">
        <f t="shared" si="920"/>
        <v>2895.2796376446904</v>
      </c>
      <c r="S4255" s="112" t="s">
        <v>2152</v>
      </c>
      <c r="T4255" s="107" t="s">
        <v>92</v>
      </c>
      <c r="U4255" s="217">
        <v>1</v>
      </c>
      <c r="V4255" s="85"/>
      <c r="W4255" s="85"/>
      <c r="X4255" s="85"/>
      <c r="Y4255" s="85"/>
      <c r="Z4255" s="85"/>
      <c r="AA4255" s="85"/>
      <c r="AB4255" s="86"/>
      <c r="AC4255" s="86"/>
      <c r="AD4255" s="85"/>
      <c r="AE4255" s="85"/>
      <c r="AF4255" s="85"/>
      <c r="AG4255" s="85"/>
      <c r="AH4255" s="85"/>
      <c r="AI4255" s="85"/>
      <c r="AJ4255" s="85"/>
    </row>
    <row r="4256" spans="1:36" ht="16.5" thickTop="1" thickBot="1">
      <c r="A4256" s="105">
        <f t="shared" si="918"/>
        <v>1102</v>
      </c>
      <c r="B4256" s="112" t="s">
        <v>4098</v>
      </c>
      <c r="C4256" s="107">
        <v>2008</v>
      </c>
      <c r="D4256" s="107"/>
      <c r="E4256" s="114" t="s">
        <v>239</v>
      </c>
      <c r="F4256" s="107">
        <v>10</v>
      </c>
      <c r="G4256" s="107">
        <v>4</v>
      </c>
      <c r="H4256" s="111">
        <v>11350.5</v>
      </c>
      <c r="I4256" s="111">
        <v>5141.5</v>
      </c>
      <c r="J4256" s="111">
        <v>5141.5</v>
      </c>
      <c r="K4256" s="122">
        <v>360</v>
      </c>
      <c r="L4256" s="110">
        <f t="shared" si="917"/>
        <v>11379557.279999999</v>
      </c>
      <c r="M4256" s="108"/>
      <c r="N4256" s="108"/>
      <c r="O4256" s="108"/>
      <c r="P4256" s="110">
        <f>'Форма 2'!C4256-M4256-N4256-O4256</f>
        <v>11379557.279999999</v>
      </c>
      <c r="Q4256" s="111">
        <f t="shared" si="919"/>
        <v>2213.2757522123893</v>
      </c>
      <c r="R4256" s="111">
        <f t="shared" si="920"/>
        <v>2213.2757522123893</v>
      </c>
      <c r="S4256" s="112" t="s">
        <v>2152</v>
      </c>
      <c r="T4256" s="107" t="s">
        <v>92</v>
      </c>
      <c r="U4256" s="217">
        <v>1</v>
      </c>
      <c r="V4256" s="85"/>
      <c r="W4256" s="85"/>
      <c r="X4256" s="85"/>
      <c r="Y4256" s="85"/>
      <c r="Z4256" s="85"/>
      <c r="AA4256" s="85"/>
      <c r="AB4256" s="86"/>
      <c r="AC4256" s="86"/>
      <c r="AD4256" s="85"/>
      <c r="AE4256" s="85"/>
      <c r="AF4256" s="85"/>
      <c r="AG4256" s="85"/>
      <c r="AH4256" s="85"/>
      <c r="AI4256" s="85"/>
      <c r="AJ4256" s="85"/>
    </row>
    <row r="4257" spans="1:36" ht="16.5" thickTop="1" thickBot="1">
      <c r="A4257" s="105">
        <f t="shared" si="918"/>
        <v>1103</v>
      </c>
      <c r="B4257" s="112" t="s">
        <v>4099</v>
      </c>
      <c r="C4257" s="107">
        <v>2006</v>
      </c>
      <c r="D4257" s="107"/>
      <c r="E4257" s="114" t="s">
        <v>239</v>
      </c>
      <c r="F4257" s="107">
        <v>10</v>
      </c>
      <c r="G4257" s="107">
        <v>4</v>
      </c>
      <c r="H4257" s="111">
        <v>10241.299999999999</v>
      </c>
      <c r="I4257" s="111">
        <v>4598.6000000000004</v>
      </c>
      <c r="J4257" s="111">
        <v>4598.6000000000004</v>
      </c>
      <c r="K4257" s="122">
        <v>289</v>
      </c>
      <c r="L4257" s="110">
        <f t="shared" si="917"/>
        <v>10267517.727999998</v>
      </c>
      <c r="M4257" s="108"/>
      <c r="N4257" s="108"/>
      <c r="O4257" s="108"/>
      <c r="P4257" s="110">
        <f>'Форма 2'!C4257-M4257-N4257-O4257</f>
        <v>10267517.727999998</v>
      </c>
      <c r="Q4257" s="111">
        <f t="shared" si="919"/>
        <v>2232.7486034880176</v>
      </c>
      <c r="R4257" s="111">
        <f t="shared" si="920"/>
        <v>2232.7486034880176</v>
      </c>
      <c r="S4257" s="112" t="s">
        <v>2152</v>
      </c>
      <c r="T4257" s="107" t="s">
        <v>92</v>
      </c>
      <c r="U4257" s="217">
        <v>1</v>
      </c>
      <c r="V4257" s="85"/>
      <c r="W4257" s="85"/>
      <c r="X4257" s="85"/>
      <c r="Y4257" s="85"/>
      <c r="Z4257" s="85"/>
      <c r="AA4257" s="85"/>
      <c r="AB4257" s="86"/>
      <c r="AC4257" s="86"/>
      <c r="AD4257" s="85"/>
      <c r="AE4257" s="85"/>
      <c r="AF4257" s="85"/>
      <c r="AG4257" s="85"/>
      <c r="AH4257" s="85"/>
      <c r="AI4257" s="85"/>
      <c r="AJ4257" s="85"/>
    </row>
    <row r="4258" spans="1:36" ht="16.5" thickTop="1" thickBot="1">
      <c r="A4258" s="105">
        <f t="shared" si="918"/>
        <v>1104</v>
      </c>
      <c r="B4258" s="112" t="s">
        <v>4100</v>
      </c>
      <c r="C4258" s="107">
        <v>2006</v>
      </c>
      <c r="D4258" s="107"/>
      <c r="E4258" s="114" t="s">
        <v>239</v>
      </c>
      <c r="F4258" s="107">
        <v>10</v>
      </c>
      <c r="G4258" s="107">
        <v>4</v>
      </c>
      <c r="H4258" s="111">
        <v>10828.1</v>
      </c>
      <c r="I4258" s="111">
        <v>4779.7</v>
      </c>
      <c r="J4258" s="111">
        <v>4779.7</v>
      </c>
      <c r="K4258" s="122">
        <v>359</v>
      </c>
      <c r="L4258" s="110">
        <f t="shared" si="917"/>
        <v>10855819.936000001</v>
      </c>
      <c r="M4258" s="108"/>
      <c r="N4258" s="108"/>
      <c r="O4258" s="108"/>
      <c r="P4258" s="110">
        <f>'Форма 2'!C4258-M4258-N4258-O4258</f>
        <v>10855819.936000001</v>
      </c>
      <c r="Q4258" s="111">
        <f t="shared" si="919"/>
        <v>2271.2345829236147</v>
      </c>
      <c r="R4258" s="111">
        <f t="shared" si="920"/>
        <v>2271.2345829236147</v>
      </c>
      <c r="S4258" s="112" t="s">
        <v>2152</v>
      </c>
      <c r="T4258" s="107" t="s">
        <v>92</v>
      </c>
      <c r="U4258" s="217">
        <v>1</v>
      </c>
      <c r="V4258" s="85"/>
      <c r="W4258" s="85"/>
      <c r="X4258" s="85"/>
      <c r="Y4258" s="85"/>
      <c r="Z4258" s="85"/>
      <c r="AA4258" s="85"/>
      <c r="AB4258" s="86"/>
      <c r="AC4258" s="86"/>
      <c r="AD4258" s="85"/>
      <c r="AE4258" s="85"/>
      <c r="AF4258" s="85"/>
      <c r="AG4258" s="85"/>
      <c r="AH4258" s="85"/>
      <c r="AI4258" s="85"/>
      <c r="AJ4258" s="85"/>
    </row>
    <row r="4259" spans="1:36" ht="16.5" thickTop="1" thickBot="1">
      <c r="A4259" s="105">
        <f t="shared" si="918"/>
        <v>1105</v>
      </c>
      <c r="B4259" s="112" t="s">
        <v>4101</v>
      </c>
      <c r="C4259" s="107">
        <v>2006</v>
      </c>
      <c r="D4259" s="107"/>
      <c r="E4259" s="114" t="s">
        <v>239</v>
      </c>
      <c r="F4259" s="107">
        <v>10</v>
      </c>
      <c r="G4259" s="107">
        <v>4</v>
      </c>
      <c r="H4259" s="111">
        <v>10195.299999999999</v>
      </c>
      <c r="I4259" s="111">
        <v>4288.3999999999996</v>
      </c>
      <c r="J4259" s="111">
        <v>4288.3999999999996</v>
      </c>
      <c r="K4259" s="122">
        <v>268</v>
      </c>
      <c r="L4259" s="110">
        <f t="shared" si="917"/>
        <v>10221399.967999998</v>
      </c>
      <c r="M4259" s="108"/>
      <c r="N4259" s="108"/>
      <c r="O4259" s="108"/>
      <c r="P4259" s="110">
        <f>'Форма 2'!C4259-M4259-N4259-O4259</f>
        <v>10221399.967999998</v>
      </c>
      <c r="Q4259" s="111">
        <f t="shared" si="919"/>
        <v>2383.4996660759257</v>
      </c>
      <c r="R4259" s="111">
        <f t="shared" si="920"/>
        <v>2383.4996660759257</v>
      </c>
      <c r="S4259" s="112" t="s">
        <v>2152</v>
      </c>
      <c r="T4259" s="107" t="s">
        <v>92</v>
      </c>
      <c r="U4259" s="217">
        <v>1</v>
      </c>
      <c r="V4259" s="85"/>
      <c r="W4259" s="85"/>
      <c r="X4259" s="85"/>
      <c r="Y4259" s="85"/>
      <c r="Z4259" s="85"/>
      <c r="AA4259" s="85"/>
      <c r="AB4259" s="86"/>
      <c r="AC4259" s="86"/>
      <c r="AD4259" s="85"/>
      <c r="AE4259" s="85"/>
      <c r="AF4259" s="85"/>
      <c r="AG4259" s="85"/>
      <c r="AH4259" s="85"/>
      <c r="AI4259" s="85"/>
      <c r="AJ4259" s="85"/>
    </row>
    <row r="4260" spans="1:36" ht="16.5" thickTop="1" thickBot="1">
      <c r="A4260" s="105">
        <f t="shared" si="918"/>
        <v>1106</v>
      </c>
      <c r="B4260" s="112" t="s">
        <v>4102</v>
      </c>
      <c r="C4260" s="107">
        <v>2001</v>
      </c>
      <c r="D4260" s="107"/>
      <c r="E4260" s="114" t="s">
        <v>239</v>
      </c>
      <c r="F4260" s="107">
        <v>7</v>
      </c>
      <c r="G4260" s="107">
        <v>9</v>
      </c>
      <c r="H4260" s="111">
        <v>13534.7</v>
      </c>
      <c r="I4260" s="111">
        <v>5337.9</v>
      </c>
      <c r="J4260" s="111">
        <v>5337.9</v>
      </c>
      <c r="K4260" s="122">
        <v>333</v>
      </c>
      <c r="L4260" s="110">
        <f t="shared" si="917"/>
        <v>13569348.832</v>
      </c>
      <c r="M4260" s="108"/>
      <c r="N4260" s="108"/>
      <c r="O4260" s="108"/>
      <c r="P4260" s="110">
        <f>'Форма 2'!C4260-M4260-N4260-O4260</f>
        <v>13569348.832</v>
      </c>
      <c r="Q4260" s="111">
        <f t="shared" si="919"/>
        <v>2542.0762532081908</v>
      </c>
      <c r="R4260" s="111">
        <f t="shared" si="920"/>
        <v>2542.0762532081908</v>
      </c>
      <c r="S4260" s="112" t="s">
        <v>2152</v>
      </c>
      <c r="T4260" s="107" t="s">
        <v>92</v>
      </c>
      <c r="U4260" s="217">
        <v>1</v>
      </c>
      <c r="V4260" s="85"/>
      <c r="W4260" s="85"/>
      <c r="X4260" s="85"/>
      <c r="Y4260" s="85"/>
      <c r="Z4260" s="85"/>
      <c r="AA4260" s="85"/>
      <c r="AB4260" s="86"/>
      <c r="AC4260" s="86"/>
      <c r="AD4260" s="85"/>
      <c r="AE4260" s="85"/>
      <c r="AF4260" s="85"/>
      <c r="AG4260" s="85"/>
      <c r="AH4260" s="85"/>
      <c r="AI4260" s="85"/>
      <c r="AJ4260" s="85"/>
    </row>
    <row r="4261" spans="1:36" ht="16.5" thickTop="1" thickBot="1">
      <c r="A4261" s="105">
        <f t="shared" si="918"/>
        <v>1107</v>
      </c>
      <c r="B4261" s="112" t="s">
        <v>4103</v>
      </c>
      <c r="C4261" s="107">
        <v>1962</v>
      </c>
      <c r="D4261" s="107"/>
      <c r="E4261" s="114" t="s">
        <v>94</v>
      </c>
      <c r="F4261" s="107">
        <v>5</v>
      </c>
      <c r="G4261" s="107">
        <v>3</v>
      </c>
      <c r="H4261" s="111">
        <v>2159.6999999999998</v>
      </c>
      <c r="I4261" s="111">
        <v>1970.5</v>
      </c>
      <c r="J4261" s="111">
        <v>1970.5</v>
      </c>
      <c r="K4261" s="122">
        <v>84</v>
      </c>
      <c r="L4261" s="110">
        <f t="shared" si="917"/>
        <v>9726252.1439999994</v>
      </c>
      <c r="M4261" s="108"/>
      <c r="N4261" s="108"/>
      <c r="O4261" s="108"/>
      <c r="P4261" s="110">
        <f>'Форма 2'!C4261-M4261-N4261-O4261</f>
        <v>9726252.1439999994</v>
      </c>
      <c r="Q4261" s="111">
        <f t="shared" si="919"/>
        <v>4935.9310550621667</v>
      </c>
      <c r="R4261" s="111">
        <f t="shared" si="920"/>
        <v>4935.9310550621667</v>
      </c>
      <c r="S4261" s="112" t="s">
        <v>2152</v>
      </c>
      <c r="T4261" s="107" t="s">
        <v>82</v>
      </c>
      <c r="U4261" s="217"/>
      <c r="V4261" s="85"/>
      <c r="W4261" s="85"/>
      <c r="X4261" s="85"/>
      <c r="Y4261" s="85"/>
      <c r="Z4261" s="85"/>
      <c r="AA4261" s="85"/>
      <c r="AB4261" s="86"/>
      <c r="AC4261" s="86"/>
      <c r="AD4261" s="85">
        <v>1</v>
      </c>
      <c r="AE4261" s="85"/>
      <c r="AF4261" s="85"/>
      <c r="AG4261" s="85"/>
      <c r="AH4261" s="85"/>
      <c r="AI4261" s="85"/>
      <c r="AJ4261" s="85"/>
    </row>
    <row r="4262" spans="1:36" ht="16.5" thickTop="1" thickBot="1">
      <c r="A4262" s="105">
        <f t="shared" si="918"/>
        <v>1108</v>
      </c>
      <c r="B4262" s="112" t="s">
        <v>4104</v>
      </c>
      <c r="C4262" s="107">
        <v>1962</v>
      </c>
      <c r="D4262" s="107">
        <v>2008</v>
      </c>
      <c r="E4262" s="114" t="s">
        <v>94</v>
      </c>
      <c r="F4262" s="107">
        <v>4</v>
      </c>
      <c r="G4262" s="107">
        <v>3</v>
      </c>
      <c r="H4262" s="111">
        <v>2776.1</v>
      </c>
      <c r="I4262" s="111">
        <v>2569.3000000000002</v>
      </c>
      <c r="J4262" s="111">
        <v>2297.5</v>
      </c>
      <c r="K4262" s="122">
        <v>101</v>
      </c>
      <c r="L4262" s="110">
        <f t="shared" si="917"/>
        <v>12502221.872000001</v>
      </c>
      <c r="M4262" s="108"/>
      <c r="N4262" s="108"/>
      <c r="O4262" s="108"/>
      <c r="P4262" s="110">
        <f>'Форма 2'!C4262-M4262-N4262-O4262</f>
        <v>12502221.872000001</v>
      </c>
      <c r="Q4262" s="111">
        <f t="shared" si="919"/>
        <v>4866.0031417117507</v>
      </c>
      <c r="R4262" s="111">
        <f t="shared" si="920"/>
        <v>4866.0031417117507</v>
      </c>
      <c r="S4262" s="112" t="s">
        <v>2152</v>
      </c>
      <c r="T4262" s="107" t="s">
        <v>82</v>
      </c>
      <c r="U4262" s="217"/>
      <c r="V4262" s="85"/>
      <c r="W4262" s="85"/>
      <c r="X4262" s="85"/>
      <c r="Y4262" s="85"/>
      <c r="Z4262" s="85"/>
      <c r="AA4262" s="85"/>
      <c r="AB4262" s="86"/>
      <c r="AC4262" s="86"/>
      <c r="AD4262" s="85">
        <v>1</v>
      </c>
      <c r="AE4262" s="85"/>
      <c r="AF4262" s="85"/>
      <c r="AG4262" s="85"/>
      <c r="AH4262" s="85"/>
      <c r="AI4262" s="85"/>
      <c r="AJ4262" s="85"/>
    </row>
    <row r="4263" spans="1:36" ht="16.5" thickTop="1" thickBot="1">
      <c r="A4263" s="105">
        <f t="shared" si="918"/>
        <v>1109</v>
      </c>
      <c r="B4263" s="112" t="s">
        <v>4105</v>
      </c>
      <c r="C4263" s="107">
        <v>1965</v>
      </c>
      <c r="D4263" s="107">
        <v>2008</v>
      </c>
      <c r="E4263" s="114" t="s">
        <v>94</v>
      </c>
      <c r="F4263" s="107">
        <v>5</v>
      </c>
      <c r="G4263" s="107">
        <v>2</v>
      </c>
      <c r="H4263" s="111">
        <v>1706.5</v>
      </c>
      <c r="I4263" s="111">
        <v>1618.7</v>
      </c>
      <c r="J4263" s="111">
        <v>1618.7</v>
      </c>
      <c r="K4263" s="122">
        <v>80</v>
      </c>
      <c r="L4263" s="110">
        <f t="shared" ref="L4263:L4326" si="921">SUM(M4263:P4263)</f>
        <v>7685256.8800000008</v>
      </c>
      <c r="M4263" s="108"/>
      <c r="N4263" s="108"/>
      <c r="O4263" s="108"/>
      <c r="P4263" s="110">
        <f>'Форма 2'!C4263-M4263-N4263-O4263</f>
        <v>7685256.8800000008</v>
      </c>
      <c r="Q4263" s="111">
        <f t="shared" si="919"/>
        <v>4747.7956878976956</v>
      </c>
      <c r="R4263" s="111">
        <f t="shared" si="920"/>
        <v>4747.7956878976956</v>
      </c>
      <c r="S4263" s="112" t="s">
        <v>2152</v>
      </c>
      <c r="T4263" s="107" t="s">
        <v>82</v>
      </c>
      <c r="U4263" s="217"/>
      <c r="V4263" s="85"/>
      <c r="W4263" s="85"/>
      <c r="X4263" s="85"/>
      <c r="Y4263" s="85"/>
      <c r="Z4263" s="85"/>
      <c r="AA4263" s="85"/>
      <c r="AB4263" s="86"/>
      <c r="AC4263" s="86"/>
      <c r="AD4263" s="85">
        <v>1</v>
      </c>
      <c r="AE4263" s="85"/>
      <c r="AF4263" s="85"/>
      <c r="AG4263" s="85"/>
      <c r="AH4263" s="85"/>
      <c r="AI4263" s="85"/>
      <c r="AJ4263" s="85"/>
    </row>
    <row r="4264" spans="1:36" ht="16.5" thickTop="1" thickBot="1">
      <c r="A4264" s="105">
        <f t="shared" si="918"/>
        <v>1110</v>
      </c>
      <c r="B4264" s="112" t="s">
        <v>4106</v>
      </c>
      <c r="C4264" s="107">
        <v>1960</v>
      </c>
      <c r="D4264" s="107"/>
      <c r="E4264" s="114" t="s">
        <v>94</v>
      </c>
      <c r="F4264" s="107">
        <v>3</v>
      </c>
      <c r="G4264" s="107">
        <v>3</v>
      </c>
      <c r="H4264" s="111">
        <v>1769.2</v>
      </c>
      <c r="I4264" s="111">
        <v>1622.4</v>
      </c>
      <c r="J4264" s="111">
        <v>1622.4</v>
      </c>
      <c r="K4264" s="122">
        <v>95</v>
      </c>
      <c r="L4264" s="110">
        <f t="shared" si="921"/>
        <v>18218531.612</v>
      </c>
      <c r="M4264" s="108"/>
      <c r="N4264" s="108"/>
      <c r="O4264" s="108"/>
      <c r="P4264" s="110">
        <f>'Форма 2'!C4264-M4264-N4264-O4264</f>
        <v>18218531.612</v>
      </c>
      <c r="Q4264" s="111">
        <f t="shared" si="919"/>
        <v>11229.371062623273</v>
      </c>
      <c r="R4264" s="111">
        <f t="shared" si="920"/>
        <v>11229.371062623273</v>
      </c>
      <c r="S4264" s="112" t="s">
        <v>2152</v>
      </c>
      <c r="T4264" s="107" t="s">
        <v>82</v>
      </c>
      <c r="U4264" s="217">
        <v>1</v>
      </c>
      <c r="V4264" s="85"/>
      <c r="W4264" s="85"/>
      <c r="X4264" s="85"/>
      <c r="Y4264" s="85"/>
      <c r="Z4264" s="85"/>
      <c r="AA4264" s="85"/>
      <c r="AB4264" s="86"/>
      <c r="AC4264" s="86"/>
      <c r="AD4264" s="85">
        <v>1</v>
      </c>
      <c r="AE4264" s="85"/>
      <c r="AF4264" s="85"/>
      <c r="AG4264" s="85"/>
      <c r="AH4264" s="85"/>
      <c r="AI4264" s="85"/>
      <c r="AJ4264" s="85"/>
    </row>
    <row r="4265" spans="1:36" ht="16.5" thickTop="1" thickBot="1">
      <c r="A4265" s="105">
        <f t="shared" si="918"/>
        <v>1111</v>
      </c>
      <c r="B4265" s="112" t="s">
        <v>4107</v>
      </c>
      <c r="C4265" s="107">
        <v>1957</v>
      </c>
      <c r="D4265" s="107">
        <v>2008</v>
      </c>
      <c r="E4265" s="114" t="s">
        <v>94</v>
      </c>
      <c r="F4265" s="107">
        <v>3</v>
      </c>
      <c r="G4265" s="107">
        <v>3</v>
      </c>
      <c r="H4265" s="111">
        <v>2076.7600000000002</v>
      </c>
      <c r="I4265" s="111">
        <v>1522.62</v>
      </c>
      <c r="J4265" s="111">
        <v>1522.62</v>
      </c>
      <c r="K4265" s="122">
        <v>79</v>
      </c>
      <c r="L4265" s="110">
        <f t="shared" si="921"/>
        <v>4232976.8376000002</v>
      </c>
      <c r="M4265" s="108"/>
      <c r="N4265" s="108"/>
      <c r="O4265" s="108"/>
      <c r="P4265" s="110">
        <f>'Форма 2'!C4265-M4265-N4265-O4265</f>
        <v>4232976.8376000002</v>
      </c>
      <c r="Q4265" s="111">
        <f t="shared" si="919"/>
        <v>2780.0612349765538</v>
      </c>
      <c r="R4265" s="111">
        <f t="shared" si="920"/>
        <v>2780.0612349765538</v>
      </c>
      <c r="S4265" s="112" t="s">
        <v>2152</v>
      </c>
      <c r="T4265" s="107" t="s">
        <v>82</v>
      </c>
      <c r="U4265" s="217">
        <v>1</v>
      </c>
      <c r="V4265" s="85"/>
      <c r="W4265" s="85"/>
      <c r="X4265" s="85"/>
      <c r="Y4265" s="85"/>
      <c r="Z4265" s="85"/>
      <c r="AA4265" s="85"/>
      <c r="AB4265" s="86"/>
      <c r="AC4265" s="86"/>
      <c r="AD4265" s="85"/>
      <c r="AE4265" s="85"/>
      <c r="AF4265" s="85">
        <v>1</v>
      </c>
      <c r="AG4265" s="85"/>
      <c r="AH4265" s="85"/>
      <c r="AI4265" s="85"/>
      <c r="AJ4265" s="85"/>
    </row>
    <row r="4266" spans="1:36" ht="16.5" thickTop="1" thickBot="1">
      <c r="A4266" s="105">
        <f t="shared" si="918"/>
        <v>1112</v>
      </c>
      <c r="B4266" s="112" t="s">
        <v>4108</v>
      </c>
      <c r="C4266" s="107">
        <v>1965</v>
      </c>
      <c r="D4266" s="107"/>
      <c r="E4266" s="114" t="s">
        <v>94</v>
      </c>
      <c r="F4266" s="107">
        <v>5</v>
      </c>
      <c r="G4266" s="107">
        <v>6</v>
      </c>
      <c r="H4266" s="111">
        <v>6115.1</v>
      </c>
      <c r="I4266" s="111">
        <v>4832.9000000000005</v>
      </c>
      <c r="J4266" s="111">
        <v>4586.8</v>
      </c>
      <c r="K4266" s="122">
        <v>232</v>
      </c>
      <c r="L4266" s="110">
        <f t="shared" si="921"/>
        <v>27539475.152000003</v>
      </c>
      <c r="M4266" s="108"/>
      <c r="N4266" s="108"/>
      <c r="O4266" s="108"/>
      <c r="P4266" s="110">
        <f>'Форма 2'!C4266-M4266-N4266-O4266</f>
        <v>27539475.152000003</v>
      </c>
      <c r="Q4266" s="111">
        <f t="shared" si="919"/>
        <v>5698.3333302985784</v>
      </c>
      <c r="R4266" s="111">
        <f t="shared" si="920"/>
        <v>5698.3333302985784</v>
      </c>
      <c r="S4266" s="112" t="s">
        <v>2152</v>
      </c>
      <c r="T4266" s="107" t="s">
        <v>92</v>
      </c>
      <c r="U4266" s="217"/>
      <c r="V4266" s="85"/>
      <c r="W4266" s="85"/>
      <c r="X4266" s="85"/>
      <c r="Y4266" s="85"/>
      <c r="Z4266" s="85"/>
      <c r="AA4266" s="85"/>
      <c r="AB4266" s="86"/>
      <c r="AC4266" s="86"/>
      <c r="AD4266" s="85">
        <v>1</v>
      </c>
      <c r="AE4266" s="85"/>
      <c r="AF4266" s="85"/>
      <c r="AG4266" s="85"/>
      <c r="AH4266" s="85"/>
      <c r="AI4266" s="85"/>
      <c r="AJ4266" s="85"/>
    </row>
    <row r="4267" spans="1:36" ht="16.5" thickTop="1" thickBot="1">
      <c r="A4267" s="105">
        <f t="shared" si="918"/>
        <v>1113</v>
      </c>
      <c r="B4267" s="112" t="s">
        <v>4109</v>
      </c>
      <c r="C4267" s="107">
        <v>1964</v>
      </c>
      <c r="D4267" s="107"/>
      <c r="E4267" s="114" t="s">
        <v>94</v>
      </c>
      <c r="F4267" s="107">
        <v>5</v>
      </c>
      <c r="G4267" s="107">
        <v>4</v>
      </c>
      <c r="H4267" s="111">
        <v>3161.9</v>
      </c>
      <c r="I4267" s="111">
        <v>2981.65</v>
      </c>
      <c r="J4267" s="111">
        <v>2981.65</v>
      </c>
      <c r="K4267" s="122">
        <v>154</v>
      </c>
      <c r="L4267" s="110">
        <f t="shared" si="921"/>
        <v>14239679.888000002</v>
      </c>
      <c r="M4267" s="108"/>
      <c r="N4267" s="108"/>
      <c r="O4267" s="108"/>
      <c r="P4267" s="110">
        <f>'Форма 2'!C4267-M4267-N4267-O4267</f>
        <v>14239679.888000002</v>
      </c>
      <c r="Q4267" s="111">
        <f t="shared" si="919"/>
        <v>4775.7717666392773</v>
      </c>
      <c r="R4267" s="111">
        <f t="shared" si="920"/>
        <v>4775.7717666392773</v>
      </c>
      <c r="S4267" s="112" t="s">
        <v>2152</v>
      </c>
      <c r="T4267" s="107" t="s">
        <v>92</v>
      </c>
      <c r="U4267" s="217"/>
      <c r="V4267" s="85"/>
      <c r="W4267" s="85"/>
      <c r="X4267" s="85"/>
      <c r="Y4267" s="85"/>
      <c r="Z4267" s="85"/>
      <c r="AA4267" s="85"/>
      <c r="AB4267" s="86"/>
      <c r="AC4267" s="86"/>
      <c r="AD4267" s="85">
        <v>1</v>
      </c>
      <c r="AE4267" s="85"/>
      <c r="AF4267" s="85"/>
      <c r="AG4267" s="85"/>
      <c r="AH4267" s="85"/>
      <c r="AI4267" s="85"/>
      <c r="AJ4267" s="85"/>
    </row>
    <row r="4268" spans="1:36" ht="16.5" thickTop="1" thickBot="1">
      <c r="A4268" s="105">
        <f t="shared" si="918"/>
        <v>1114</v>
      </c>
      <c r="B4268" s="112" t="s">
        <v>4110</v>
      </c>
      <c r="C4268" s="107">
        <v>1965</v>
      </c>
      <c r="D4268" s="107"/>
      <c r="E4268" s="114" t="s">
        <v>94</v>
      </c>
      <c r="F4268" s="107">
        <v>5</v>
      </c>
      <c r="G4268" s="107">
        <v>4</v>
      </c>
      <c r="H4268" s="111">
        <v>3166.7</v>
      </c>
      <c r="I4268" s="111">
        <v>3100</v>
      </c>
      <c r="J4268" s="111">
        <v>3100</v>
      </c>
      <c r="K4268" s="122">
        <v>142</v>
      </c>
      <c r="L4268" s="110">
        <f t="shared" si="921"/>
        <v>14261296.784</v>
      </c>
      <c r="M4268" s="108"/>
      <c r="N4268" s="108"/>
      <c r="O4268" s="108"/>
      <c r="P4268" s="110">
        <f>'Форма 2'!C4268-M4268-N4268-O4268</f>
        <v>14261296.784</v>
      </c>
      <c r="Q4268" s="111">
        <f t="shared" si="919"/>
        <v>4600.4183174193549</v>
      </c>
      <c r="R4268" s="111">
        <f t="shared" si="920"/>
        <v>4600.4183174193549</v>
      </c>
      <c r="S4268" s="112" t="s">
        <v>2152</v>
      </c>
      <c r="T4268" s="107" t="s">
        <v>92</v>
      </c>
      <c r="U4268" s="217"/>
      <c r="V4268" s="85"/>
      <c r="W4268" s="85"/>
      <c r="X4268" s="85"/>
      <c r="Y4268" s="85"/>
      <c r="Z4268" s="85"/>
      <c r="AA4268" s="85"/>
      <c r="AB4268" s="86"/>
      <c r="AC4268" s="86"/>
      <c r="AD4268" s="85">
        <v>1</v>
      </c>
      <c r="AE4268" s="85"/>
      <c r="AF4268" s="85"/>
      <c r="AG4268" s="85"/>
      <c r="AH4268" s="85"/>
      <c r="AI4268" s="85"/>
      <c r="AJ4268" s="85"/>
    </row>
    <row r="4269" spans="1:36" ht="16.5" thickTop="1" thickBot="1">
      <c r="A4269" s="105">
        <f t="shared" si="918"/>
        <v>1115</v>
      </c>
      <c r="B4269" s="112" t="s">
        <v>5123</v>
      </c>
      <c r="C4269" s="107">
        <v>2005</v>
      </c>
      <c r="D4269" s="107"/>
      <c r="E4269" s="244" t="s">
        <v>91</v>
      </c>
      <c r="F4269" s="107">
        <v>5</v>
      </c>
      <c r="G4269" s="107">
        <v>2</v>
      </c>
      <c r="H4269" s="111">
        <v>4855.6000000000004</v>
      </c>
      <c r="I4269" s="111">
        <v>4855.6000000000004</v>
      </c>
      <c r="J4269" s="111">
        <v>4238.2</v>
      </c>
      <c r="K4269" s="122"/>
      <c r="L4269" s="110">
        <f t="shared" ref="L4269" si="922">SUM(M4269:P4269)</f>
        <v>45574078.928000003</v>
      </c>
      <c r="M4269" s="108"/>
      <c r="N4269" s="108"/>
      <c r="O4269" s="108"/>
      <c r="P4269" s="110">
        <f>'Форма 2'!C4269-M4269-N4269-O4269</f>
        <v>45574078.928000003</v>
      </c>
      <c r="Q4269" s="111">
        <f t="shared" ref="Q4269" si="923">L4269/I4269</f>
        <v>9385.8799999999992</v>
      </c>
      <c r="R4269" s="111">
        <f t="shared" ref="R4269" si="924">Q4269</f>
        <v>9385.8799999999992</v>
      </c>
      <c r="S4269" s="112" t="s">
        <v>2152</v>
      </c>
      <c r="T4269" s="107" t="s">
        <v>92</v>
      </c>
      <c r="U4269" s="219"/>
      <c r="V4269" s="153"/>
      <c r="W4269" s="153"/>
      <c r="X4269" s="153"/>
      <c r="Y4269" s="153"/>
      <c r="Z4269" s="153"/>
      <c r="AA4269" s="153"/>
      <c r="AB4269" s="86"/>
      <c r="AC4269" s="86"/>
      <c r="AD4269" s="153">
        <v>1</v>
      </c>
      <c r="AE4269" s="153">
        <v>1</v>
      </c>
      <c r="AF4269" s="153"/>
      <c r="AG4269" s="85"/>
      <c r="AH4269" s="153"/>
      <c r="AI4269" s="153"/>
      <c r="AJ4269" s="153"/>
    </row>
    <row r="4270" spans="1:36" ht="16.5" thickTop="1" thickBot="1">
      <c r="A4270" s="105">
        <f t="shared" si="918"/>
        <v>1116</v>
      </c>
      <c r="B4270" s="112" t="s">
        <v>4111</v>
      </c>
      <c r="C4270" s="107">
        <v>1956</v>
      </c>
      <c r="D4270" s="107"/>
      <c r="E4270" s="114" t="s">
        <v>94</v>
      </c>
      <c r="F4270" s="107">
        <v>3</v>
      </c>
      <c r="G4270" s="107">
        <v>3</v>
      </c>
      <c r="H4270" s="111">
        <v>1631.82</v>
      </c>
      <c r="I4270" s="111">
        <v>1469.9099999999999</v>
      </c>
      <c r="J4270" s="111">
        <v>1259.81</v>
      </c>
      <c r="K4270" s="122">
        <v>56</v>
      </c>
      <c r="L4270" s="110">
        <f t="shared" si="921"/>
        <v>3786687.2645999994</v>
      </c>
      <c r="M4270" s="108"/>
      <c r="N4270" s="108"/>
      <c r="O4270" s="108"/>
      <c r="P4270" s="110">
        <f>'Форма 2'!C4270-M4270-N4270-O4270</f>
        <v>3786687.2645999994</v>
      </c>
      <c r="Q4270" s="111">
        <f t="shared" si="919"/>
        <v>2576.1354535992</v>
      </c>
      <c r="R4270" s="111">
        <f t="shared" si="920"/>
        <v>2576.1354535992</v>
      </c>
      <c r="S4270" s="112" t="s">
        <v>2152</v>
      </c>
      <c r="T4270" s="107" t="s">
        <v>82</v>
      </c>
      <c r="U4270" s="217"/>
      <c r="V4270" s="85"/>
      <c r="W4270" s="85"/>
      <c r="X4270" s="85">
        <v>1</v>
      </c>
      <c r="Y4270" s="85"/>
      <c r="Z4270" s="85">
        <v>1</v>
      </c>
      <c r="AA4270" s="85"/>
      <c r="AB4270" s="86"/>
      <c r="AC4270" s="86"/>
      <c r="AD4270" s="85"/>
      <c r="AE4270" s="85"/>
      <c r="AF4270" s="85">
        <v>1</v>
      </c>
      <c r="AG4270" s="85"/>
      <c r="AH4270" s="85"/>
      <c r="AI4270" s="85"/>
      <c r="AJ4270" s="85"/>
    </row>
    <row r="4271" spans="1:36" ht="16.5" thickTop="1" thickBot="1">
      <c r="A4271" s="105">
        <f t="shared" si="918"/>
        <v>1117</v>
      </c>
      <c r="B4271" s="112" t="s">
        <v>4112</v>
      </c>
      <c r="C4271" s="107">
        <v>1956</v>
      </c>
      <c r="D4271" s="107"/>
      <c r="E4271" s="114" t="s">
        <v>94</v>
      </c>
      <c r="F4271" s="107">
        <v>3</v>
      </c>
      <c r="G4271" s="107">
        <v>3</v>
      </c>
      <c r="H4271" s="111">
        <v>1958.62</v>
      </c>
      <c r="I4271" s="111">
        <v>1778.3700000000001</v>
      </c>
      <c r="J4271" s="111">
        <v>1499.45</v>
      </c>
      <c r="K4271" s="122">
        <v>79</v>
      </c>
      <c r="L4271" s="110">
        <f t="shared" si="921"/>
        <v>3992176.8011999996</v>
      </c>
      <c r="M4271" s="108"/>
      <c r="N4271" s="108"/>
      <c r="O4271" s="108"/>
      <c r="P4271" s="110">
        <f>'Форма 2'!C4271-M4271-N4271-O4271</f>
        <v>3992176.8011999996</v>
      </c>
      <c r="Q4271" s="111">
        <f t="shared" si="919"/>
        <v>2244.8516344742652</v>
      </c>
      <c r="R4271" s="111">
        <f t="shared" si="920"/>
        <v>2244.8516344742652</v>
      </c>
      <c r="S4271" s="112" t="s">
        <v>2152</v>
      </c>
      <c r="T4271" s="107" t="s">
        <v>82</v>
      </c>
      <c r="U4271" s="217">
        <v>1</v>
      </c>
      <c r="V4271" s="85"/>
      <c r="W4271" s="85"/>
      <c r="X4271" s="85"/>
      <c r="Y4271" s="85"/>
      <c r="Z4271" s="85"/>
      <c r="AA4271" s="85"/>
      <c r="AB4271" s="86"/>
      <c r="AC4271" s="86"/>
      <c r="AD4271" s="85"/>
      <c r="AE4271" s="85"/>
      <c r="AF4271" s="85">
        <v>1</v>
      </c>
      <c r="AG4271" s="85"/>
      <c r="AH4271" s="85"/>
      <c r="AI4271" s="85"/>
      <c r="AJ4271" s="85"/>
    </row>
    <row r="4272" spans="1:36" ht="16.5" thickTop="1" thickBot="1">
      <c r="A4272" s="105">
        <f t="shared" si="918"/>
        <v>1118</v>
      </c>
      <c r="B4272" s="112" t="s">
        <v>4113</v>
      </c>
      <c r="C4272" s="107">
        <v>1978</v>
      </c>
      <c r="D4272" s="107"/>
      <c r="E4272" s="114" t="s">
        <v>94</v>
      </c>
      <c r="F4272" s="107">
        <v>5</v>
      </c>
      <c r="G4272" s="107">
        <v>6</v>
      </c>
      <c r="H4272" s="111">
        <v>4826.1000000000004</v>
      </c>
      <c r="I4272" s="111">
        <v>4187.3600000000006</v>
      </c>
      <c r="J4272" s="111">
        <v>4109.5600000000004</v>
      </c>
      <c r="K4272" s="122">
        <v>188</v>
      </c>
      <c r="L4272" s="110">
        <f t="shared" si="921"/>
        <v>2507689.8210000005</v>
      </c>
      <c r="M4272" s="108"/>
      <c r="N4272" s="108"/>
      <c r="O4272" s="108"/>
      <c r="P4272" s="110">
        <f>'Форма 2'!C4272-M4272-N4272-O4272</f>
        <v>2507689.8210000005</v>
      </c>
      <c r="Q4272" s="111">
        <f t="shared" si="919"/>
        <v>598.87132250391653</v>
      </c>
      <c r="R4272" s="111">
        <f t="shared" si="920"/>
        <v>598.87132250391653</v>
      </c>
      <c r="S4272" s="112" t="s">
        <v>2152</v>
      </c>
      <c r="T4272" s="107" t="s">
        <v>92</v>
      </c>
      <c r="U4272" s="217">
        <v>1</v>
      </c>
      <c r="V4272" s="85"/>
      <c r="W4272" s="85"/>
      <c r="X4272" s="85"/>
      <c r="Y4272" s="85"/>
      <c r="Z4272" s="85"/>
      <c r="AA4272" s="85"/>
      <c r="AB4272" s="86"/>
      <c r="AC4272" s="86"/>
      <c r="AD4272" s="85"/>
      <c r="AE4272" s="85"/>
      <c r="AF4272" s="85"/>
      <c r="AG4272" s="85"/>
      <c r="AH4272" s="85"/>
      <c r="AI4272" s="85"/>
      <c r="AJ4272" s="85"/>
    </row>
    <row r="4273" spans="1:36" ht="16.5" thickTop="1" thickBot="1">
      <c r="A4273" s="105">
        <f t="shared" si="918"/>
        <v>1119</v>
      </c>
      <c r="B4273" s="112" t="s">
        <v>4114</v>
      </c>
      <c r="C4273" s="107">
        <v>1978</v>
      </c>
      <c r="D4273" s="107"/>
      <c r="E4273" s="114" t="s">
        <v>94</v>
      </c>
      <c r="F4273" s="107">
        <v>5</v>
      </c>
      <c r="G4273" s="107">
        <v>4</v>
      </c>
      <c r="H4273" s="111">
        <v>3427.5</v>
      </c>
      <c r="I4273" s="111">
        <v>3011.41</v>
      </c>
      <c r="J4273" s="111">
        <v>2811.31</v>
      </c>
      <c r="K4273" s="122">
        <v>133</v>
      </c>
      <c r="L4273" s="110">
        <f t="shared" si="921"/>
        <v>4049934</v>
      </c>
      <c r="M4273" s="108"/>
      <c r="N4273" s="108"/>
      <c r="O4273" s="108"/>
      <c r="P4273" s="110">
        <f>'Форма 2'!C4273-M4273-N4273-O4273</f>
        <v>4049934</v>
      </c>
      <c r="Q4273" s="111">
        <f t="shared" si="919"/>
        <v>1344.8630375804025</v>
      </c>
      <c r="R4273" s="111">
        <f t="shared" si="920"/>
        <v>1344.8630375804025</v>
      </c>
      <c r="S4273" s="112" t="s">
        <v>2152</v>
      </c>
      <c r="T4273" s="107" t="s">
        <v>92</v>
      </c>
      <c r="U4273" s="217"/>
      <c r="V4273" s="85"/>
      <c r="W4273" s="85"/>
      <c r="X4273" s="85">
        <v>1</v>
      </c>
      <c r="Y4273" s="85">
        <v>1</v>
      </c>
      <c r="Z4273" s="85"/>
      <c r="AA4273" s="85"/>
      <c r="AB4273" s="86"/>
      <c r="AC4273" s="86"/>
      <c r="AD4273" s="85"/>
      <c r="AE4273" s="85"/>
      <c r="AF4273" s="85"/>
      <c r="AG4273" s="85"/>
      <c r="AH4273" s="85"/>
      <c r="AI4273" s="85"/>
      <c r="AJ4273" s="85"/>
    </row>
    <row r="4274" spans="1:36" ht="16.5" thickTop="1" thickBot="1">
      <c r="A4274" s="105">
        <f t="shared" si="918"/>
        <v>1120</v>
      </c>
      <c r="B4274" s="112" t="s">
        <v>771</v>
      </c>
      <c r="C4274" s="107">
        <v>1999</v>
      </c>
      <c r="D4274" s="107"/>
      <c r="E4274" s="114" t="s">
        <v>239</v>
      </c>
      <c r="F4274" s="107">
        <v>16</v>
      </c>
      <c r="G4274" s="107">
        <v>5</v>
      </c>
      <c r="H4274" s="111">
        <v>16578.5</v>
      </c>
      <c r="I4274" s="111">
        <v>10187.5</v>
      </c>
      <c r="J4274" s="111">
        <v>10187.5</v>
      </c>
      <c r="K4274" s="122">
        <v>650</v>
      </c>
      <c r="L4274" s="110">
        <f t="shared" si="921"/>
        <v>48915440.855000004</v>
      </c>
      <c r="M4274" s="108"/>
      <c r="N4274" s="108"/>
      <c r="O4274" s="108"/>
      <c r="P4274" s="110">
        <f>'Форма 2'!C4274-M4274-N4274-O4274</f>
        <v>48915440.855000004</v>
      </c>
      <c r="Q4274" s="111">
        <f t="shared" si="919"/>
        <v>4801.5156667484671</v>
      </c>
      <c r="R4274" s="111">
        <f t="shared" si="920"/>
        <v>4801.5156667484671</v>
      </c>
      <c r="S4274" s="112" t="s">
        <v>2152</v>
      </c>
      <c r="T4274" s="107" t="s">
        <v>92</v>
      </c>
      <c r="U4274" s="217">
        <v>1</v>
      </c>
      <c r="V4274" s="85"/>
      <c r="W4274" s="85"/>
      <c r="X4274" s="85">
        <v>1</v>
      </c>
      <c r="Y4274" s="85">
        <v>1</v>
      </c>
      <c r="Z4274" s="85">
        <v>1</v>
      </c>
      <c r="AA4274" s="85"/>
      <c r="AB4274" s="86"/>
      <c r="AC4274" s="86"/>
      <c r="AD4274" s="85"/>
      <c r="AE4274" s="85"/>
      <c r="AF4274" s="85"/>
      <c r="AG4274" s="85"/>
      <c r="AH4274" s="85"/>
      <c r="AI4274" s="85"/>
      <c r="AJ4274" s="85"/>
    </row>
    <row r="4275" spans="1:36" ht="16.5" thickTop="1" thickBot="1">
      <c r="A4275" s="105">
        <f t="shared" ref="A4275:A4338" si="925">A4274+1</f>
        <v>1121</v>
      </c>
      <c r="B4275" s="112" t="s">
        <v>4115</v>
      </c>
      <c r="C4275" s="107">
        <v>2003</v>
      </c>
      <c r="D4275" s="107"/>
      <c r="E4275" s="114" t="s">
        <v>94</v>
      </c>
      <c r="F4275" s="107">
        <v>12</v>
      </c>
      <c r="G4275" s="107">
        <v>4</v>
      </c>
      <c r="H4275" s="111">
        <v>17591.099999999999</v>
      </c>
      <c r="I4275" s="111">
        <v>16070.8</v>
      </c>
      <c r="J4275" s="111">
        <v>14007.9</v>
      </c>
      <c r="K4275" s="122">
        <v>364</v>
      </c>
      <c r="L4275" s="110">
        <f t="shared" si="921"/>
        <v>17636133.215999998</v>
      </c>
      <c r="M4275" s="108"/>
      <c r="N4275" s="108"/>
      <c r="O4275" s="108"/>
      <c r="P4275" s="110">
        <f>'Форма 2'!C4275-M4275-N4275-O4275</f>
        <v>17636133.215999998</v>
      </c>
      <c r="Q4275" s="111">
        <f t="shared" si="919"/>
        <v>1097.4023207307664</v>
      </c>
      <c r="R4275" s="111">
        <f t="shared" si="920"/>
        <v>1097.4023207307664</v>
      </c>
      <c r="S4275" s="112" t="s">
        <v>2152</v>
      </c>
      <c r="T4275" s="107" t="s">
        <v>92</v>
      </c>
      <c r="U4275" s="217">
        <v>1</v>
      </c>
      <c r="V4275" s="85"/>
      <c r="W4275" s="85"/>
      <c r="X4275" s="85"/>
      <c r="Y4275" s="85"/>
      <c r="Z4275" s="85"/>
      <c r="AA4275" s="85"/>
      <c r="AB4275" s="86"/>
      <c r="AC4275" s="86"/>
      <c r="AD4275" s="85"/>
      <c r="AE4275" s="85"/>
      <c r="AF4275" s="85"/>
      <c r="AG4275" s="85"/>
      <c r="AH4275" s="85"/>
      <c r="AI4275" s="85"/>
      <c r="AJ4275" s="85"/>
    </row>
    <row r="4276" spans="1:36" ht="16.5" thickTop="1" thickBot="1">
      <c r="A4276" s="105">
        <f t="shared" si="925"/>
        <v>1122</v>
      </c>
      <c r="B4276" s="112" t="s">
        <v>4116</v>
      </c>
      <c r="C4276" s="107">
        <v>1993</v>
      </c>
      <c r="D4276" s="107"/>
      <c r="E4276" s="114" t="s">
        <v>239</v>
      </c>
      <c r="F4276" s="107">
        <v>16</v>
      </c>
      <c r="G4276" s="107">
        <v>5</v>
      </c>
      <c r="H4276" s="111">
        <v>17843.3</v>
      </c>
      <c r="I4276" s="111">
        <v>17843.3</v>
      </c>
      <c r="J4276" s="111">
        <v>14607.6</v>
      </c>
      <c r="K4276" s="122">
        <v>507</v>
      </c>
      <c r="L4276" s="110">
        <f t="shared" si="921"/>
        <v>37002043.447999999</v>
      </c>
      <c r="M4276" s="108"/>
      <c r="N4276" s="108"/>
      <c r="O4276" s="108"/>
      <c r="P4276" s="110">
        <f>'Форма 2'!C4276-M4276-N4276-O4276</f>
        <v>37002043.447999999</v>
      </c>
      <c r="Q4276" s="111">
        <f t="shared" si="919"/>
        <v>2073.7219823687324</v>
      </c>
      <c r="R4276" s="111">
        <f t="shared" si="920"/>
        <v>2073.7219823687324</v>
      </c>
      <c r="S4276" s="112" t="s">
        <v>2152</v>
      </c>
      <c r="T4276" s="107" t="s">
        <v>92</v>
      </c>
      <c r="U4276" s="217">
        <v>1</v>
      </c>
      <c r="V4276" s="85"/>
      <c r="W4276" s="85"/>
      <c r="X4276" s="85"/>
      <c r="Y4276" s="85"/>
      <c r="Z4276" s="85"/>
      <c r="AA4276" s="85"/>
      <c r="AB4276" s="168">
        <v>6</v>
      </c>
      <c r="AC4276" s="86">
        <f>3930316.8+4068712.12+(2778508.92*4)</f>
        <v>19113064.600000001</v>
      </c>
      <c r="AD4276" s="85"/>
      <c r="AE4276" s="85"/>
      <c r="AF4276" s="85"/>
      <c r="AG4276" s="85"/>
      <c r="AH4276" s="85"/>
      <c r="AI4276" s="85"/>
      <c r="AJ4276" s="85"/>
    </row>
    <row r="4277" spans="1:36" ht="16.5" thickTop="1" thickBot="1">
      <c r="A4277" s="105">
        <f t="shared" si="925"/>
        <v>1123</v>
      </c>
      <c r="B4277" s="112" t="s">
        <v>772</v>
      </c>
      <c r="C4277" s="107">
        <v>1991</v>
      </c>
      <c r="D4277" s="107">
        <v>2007</v>
      </c>
      <c r="E4277" s="114" t="s">
        <v>239</v>
      </c>
      <c r="F4277" s="107">
        <v>10</v>
      </c>
      <c r="G4277" s="107">
        <v>16</v>
      </c>
      <c r="H4277" s="111">
        <v>12048.4</v>
      </c>
      <c r="I4277" s="111">
        <v>9852.2999999999993</v>
      </c>
      <c r="J4277" s="111">
        <v>9775.2999999999993</v>
      </c>
      <c r="K4277" s="122">
        <v>438</v>
      </c>
      <c r="L4277" s="110">
        <f t="shared" si="921"/>
        <v>12079243.903999999</v>
      </c>
      <c r="M4277" s="108"/>
      <c r="N4277" s="108"/>
      <c r="O4277" s="108"/>
      <c r="P4277" s="110">
        <f>'Форма 2'!C4277-M4277-N4277-O4277</f>
        <v>12079243.903999999</v>
      </c>
      <c r="Q4277" s="111">
        <f t="shared" si="919"/>
        <v>1226.0328962780266</v>
      </c>
      <c r="R4277" s="111">
        <f t="shared" si="920"/>
        <v>1226.0328962780266</v>
      </c>
      <c r="S4277" s="112" t="s">
        <v>2152</v>
      </c>
      <c r="T4277" s="107" t="s">
        <v>92</v>
      </c>
      <c r="U4277" s="217">
        <v>1</v>
      </c>
      <c r="V4277" s="85"/>
      <c r="W4277" s="85"/>
      <c r="X4277" s="85"/>
      <c r="Y4277" s="85"/>
      <c r="Z4277" s="85"/>
      <c r="AA4277" s="85"/>
      <c r="AB4277" s="86"/>
      <c r="AC4277" s="86"/>
      <c r="AD4277" s="85"/>
      <c r="AE4277" s="85"/>
      <c r="AF4277" s="85"/>
      <c r="AG4277" s="85"/>
      <c r="AH4277" s="85"/>
      <c r="AI4277" s="85"/>
      <c r="AJ4277" s="85"/>
    </row>
    <row r="4278" spans="1:36" ht="16.5" thickTop="1" thickBot="1">
      <c r="A4278" s="105">
        <f t="shared" si="925"/>
        <v>1124</v>
      </c>
      <c r="B4278" s="112" t="s">
        <v>4117</v>
      </c>
      <c r="C4278" s="107">
        <v>2003</v>
      </c>
      <c r="D4278" s="107"/>
      <c r="E4278" s="114" t="s">
        <v>94</v>
      </c>
      <c r="F4278" s="107">
        <v>11</v>
      </c>
      <c r="G4278" s="107">
        <v>5</v>
      </c>
      <c r="H4278" s="111">
        <v>18433</v>
      </c>
      <c r="I4278" s="111">
        <v>17769</v>
      </c>
      <c r="J4278" s="111">
        <v>13918</v>
      </c>
      <c r="K4278" s="122">
        <v>345</v>
      </c>
      <c r="L4278" s="110">
        <f t="shared" si="921"/>
        <v>18480188.48</v>
      </c>
      <c r="M4278" s="108"/>
      <c r="N4278" s="108"/>
      <c r="O4278" s="108"/>
      <c r="P4278" s="110">
        <f>'Форма 2'!C4278-M4278-N4278-O4278</f>
        <v>18480188.48</v>
      </c>
      <c r="Q4278" s="111">
        <f t="shared" si="919"/>
        <v>1040.0241139062412</v>
      </c>
      <c r="R4278" s="111">
        <f t="shared" si="920"/>
        <v>1040.0241139062412</v>
      </c>
      <c r="S4278" s="112" t="s">
        <v>2152</v>
      </c>
      <c r="T4278" s="107" t="s">
        <v>92</v>
      </c>
      <c r="U4278" s="217">
        <v>1</v>
      </c>
      <c r="V4278" s="85"/>
      <c r="W4278" s="85"/>
      <c r="X4278" s="85"/>
      <c r="Y4278" s="85"/>
      <c r="Z4278" s="85"/>
      <c r="AA4278" s="85"/>
      <c r="AB4278" s="86"/>
      <c r="AC4278" s="86"/>
      <c r="AD4278" s="85"/>
      <c r="AE4278" s="85"/>
      <c r="AF4278" s="85"/>
      <c r="AG4278" s="85"/>
      <c r="AH4278" s="85"/>
      <c r="AI4278" s="85"/>
      <c r="AJ4278" s="85"/>
    </row>
    <row r="4279" spans="1:36" ht="16.5" thickTop="1" thickBot="1">
      <c r="A4279" s="105">
        <f t="shared" si="925"/>
        <v>1125</v>
      </c>
      <c r="B4279" s="112" t="s">
        <v>4118</v>
      </c>
      <c r="C4279" s="107">
        <v>1950</v>
      </c>
      <c r="D4279" s="107"/>
      <c r="E4279" s="114" t="s">
        <v>94</v>
      </c>
      <c r="F4279" s="107">
        <v>4</v>
      </c>
      <c r="G4279" s="107">
        <v>3</v>
      </c>
      <c r="H4279" s="111">
        <v>2641.96</v>
      </c>
      <c r="I4279" s="111">
        <v>2558.27</v>
      </c>
      <c r="J4279" s="111">
        <v>1998.27</v>
      </c>
      <c r="K4279" s="122">
        <v>86</v>
      </c>
      <c r="L4279" s="110">
        <f t="shared" si="921"/>
        <v>10955415.532000002</v>
      </c>
      <c r="M4279" s="108"/>
      <c r="N4279" s="108"/>
      <c r="O4279" s="108"/>
      <c r="P4279" s="110">
        <f>'Форма 2'!C4279-M4279-N4279-O4279</f>
        <v>10955415.532000002</v>
      </c>
      <c r="Q4279" s="111">
        <f t="shared" si="919"/>
        <v>4282.3531261360222</v>
      </c>
      <c r="R4279" s="111">
        <f t="shared" si="920"/>
        <v>4282.3531261360222</v>
      </c>
      <c r="S4279" s="112" t="s">
        <v>2152</v>
      </c>
      <c r="T4279" s="107" t="s">
        <v>82</v>
      </c>
      <c r="U4279" s="217">
        <v>1</v>
      </c>
      <c r="V4279" s="85"/>
      <c r="W4279" s="85"/>
      <c r="X4279" s="85"/>
      <c r="Y4279" s="85"/>
      <c r="Z4279" s="85"/>
      <c r="AA4279" s="85">
        <v>1</v>
      </c>
      <c r="AB4279" s="86"/>
      <c r="AC4279" s="86"/>
      <c r="AD4279" s="85"/>
      <c r="AE4279" s="85"/>
      <c r="AF4279" s="85">
        <v>1</v>
      </c>
      <c r="AG4279" s="85"/>
      <c r="AH4279" s="85">
        <v>1</v>
      </c>
      <c r="AI4279" s="85"/>
      <c r="AJ4279" s="85"/>
    </row>
    <row r="4280" spans="1:36" ht="16.5" thickTop="1" thickBot="1">
      <c r="A4280" s="105">
        <f t="shared" si="925"/>
        <v>1126</v>
      </c>
      <c r="B4280" s="112" t="s">
        <v>4119</v>
      </c>
      <c r="C4280" s="107">
        <v>1989</v>
      </c>
      <c r="D4280" s="107"/>
      <c r="E4280" s="114" t="s">
        <v>91</v>
      </c>
      <c r="F4280" s="107">
        <v>16</v>
      </c>
      <c r="G4280" s="107">
        <v>1</v>
      </c>
      <c r="H4280" s="111">
        <v>5958.2</v>
      </c>
      <c r="I4280" s="111">
        <v>5298.2</v>
      </c>
      <c r="J4280" s="111">
        <v>5298.2</v>
      </c>
      <c r="K4280" s="122">
        <v>244</v>
      </c>
      <c r="L4280" s="110">
        <f t="shared" si="921"/>
        <v>7999028.9199999999</v>
      </c>
      <c r="M4280" s="108"/>
      <c r="N4280" s="108"/>
      <c r="O4280" s="108"/>
      <c r="P4280" s="110">
        <f>'Форма 2'!C4280-M4280-N4280-O4280</f>
        <v>7999028.9199999999</v>
      </c>
      <c r="Q4280" s="111">
        <f t="shared" si="919"/>
        <v>1509.7634894869957</v>
      </c>
      <c r="R4280" s="111">
        <f t="shared" si="920"/>
        <v>1509.7634894869957</v>
      </c>
      <c r="S4280" s="112" t="s">
        <v>2152</v>
      </c>
      <c r="T4280" s="107" t="s">
        <v>92</v>
      </c>
      <c r="U4280" s="217"/>
      <c r="V4280" s="85"/>
      <c r="W4280" s="85"/>
      <c r="X4280" s="85"/>
      <c r="Y4280" s="85"/>
      <c r="Z4280" s="172"/>
      <c r="AA4280" s="172"/>
      <c r="AB4280" s="177">
        <v>2</v>
      </c>
      <c r="AC4280" s="154">
        <f>3930316.8+4068712.12</f>
        <v>7999028.9199999999</v>
      </c>
      <c r="AD4280" s="85"/>
      <c r="AE4280" s="85"/>
      <c r="AF4280" s="85"/>
      <c r="AG4280" s="166"/>
      <c r="AH4280" s="85"/>
      <c r="AI4280" s="85"/>
      <c r="AJ4280" s="85"/>
    </row>
    <row r="4281" spans="1:36" ht="16.5" thickTop="1" thickBot="1">
      <c r="A4281" s="105">
        <f t="shared" si="925"/>
        <v>1127</v>
      </c>
      <c r="B4281" s="112" t="s">
        <v>4120</v>
      </c>
      <c r="C4281" s="107">
        <v>1995</v>
      </c>
      <c r="D4281" s="107"/>
      <c r="E4281" s="114" t="s">
        <v>239</v>
      </c>
      <c r="F4281" s="107">
        <v>16</v>
      </c>
      <c r="G4281" s="107">
        <v>1</v>
      </c>
      <c r="H4281" s="111">
        <v>4744.7</v>
      </c>
      <c r="I4281" s="111">
        <v>2908.1</v>
      </c>
      <c r="J4281" s="111">
        <v>2908.1</v>
      </c>
      <c r="K4281" s="122">
        <v>207</v>
      </c>
      <c r="L4281" s="110">
        <f t="shared" si="921"/>
        <v>1623066.9759999998</v>
      </c>
      <c r="M4281" s="108"/>
      <c r="N4281" s="108"/>
      <c r="O4281" s="108"/>
      <c r="P4281" s="110">
        <f>'Форма 2'!C4281-M4281-N4281-O4281</f>
        <v>1623066.9759999998</v>
      </c>
      <c r="Q4281" s="111">
        <f t="shared" si="919"/>
        <v>558.11938241463497</v>
      </c>
      <c r="R4281" s="111">
        <f t="shared" si="920"/>
        <v>558.11938241463497</v>
      </c>
      <c r="S4281" s="112" t="s">
        <v>2152</v>
      </c>
      <c r="T4281" s="107" t="s">
        <v>92</v>
      </c>
      <c r="U4281" s="217"/>
      <c r="V4281" s="85"/>
      <c r="W4281" s="85"/>
      <c r="X4281" s="85">
        <v>1</v>
      </c>
      <c r="Y4281" s="85"/>
      <c r="Z4281" s="85"/>
      <c r="AA4281" s="85"/>
      <c r="AB4281" s="86"/>
      <c r="AC4281" s="86"/>
      <c r="AD4281" s="85"/>
      <c r="AE4281" s="85"/>
      <c r="AF4281" s="85"/>
      <c r="AG4281" s="85"/>
      <c r="AH4281" s="85"/>
      <c r="AI4281" s="85"/>
      <c r="AJ4281" s="85"/>
    </row>
    <row r="4282" spans="1:36" ht="16.5" thickTop="1" thickBot="1">
      <c r="A4282" s="105">
        <f t="shared" si="925"/>
        <v>1128</v>
      </c>
      <c r="B4282" s="112" t="s">
        <v>4121</v>
      </c>
      <c r="C4282" s="107">
        <v>1985</v>
      </c>
      <c r="D4282" s="107"/>
      <c r="E4282" s="114" t="s">
        <v>239</v>
      </c>
      <c r="F4282" s="107">
        <v>9</v>
      </c>
      <c r="G4282" s="107">
        <v>2</v>
      </c>
      <c r="H4282" s="111">
        <v>5139.7</v>
      </c>
      <c r="I4282" s="111">
        <v>4008.2</v>
      </c>
      <c r="J4282" s="111">
        <v>4008.2</v>
      </c>
      <c r="K4282" s="122">
        <v>208</v>
      </c>
      <c r="L4282" s="110">
        <f t="shared" si="921"/>
        <v>5557017.8399999999</v>
      </c>
      <c r="M4282" s="108"/>
      <c r="N4282" s="108"/>
      <c r="O4282" s="108"/>
      <c r="P4282" s="110">
        <f>'Форма 2'!C4282-M4282-N4282-O4282</f>
        <v>5557017.8399999999</v>
      </c>
      <c r="Q4282" s="111">
        <f t="shared" si="919"/>
        <v>1386.4123147547527</v>
      </c>
      <c r="R4282" s="111">
        <f t="shared" si="920"/>
        <v>1386.4123147547527</v>
      </c>
      <c r="S4282" s="112" t="s">
        <v>2152</v>
      </c>
      <c r="T4282" s="107" t="s">
        <v>92</v>
      </c>
      <c r="U4282" s="217"/>
      <c r="V4282" s="85"/>
      <c r="W4282" s="85"/>
      <c r="X4282" s="85"/>
      <c r="Y4282" s="85"/>
      <c r="Z4282" s="172"/>
      <c r="AA4282" s="172"/>
      <c r="AB4282" s="177">
        <v>2</v>
      </c>
      <c r="AC4282" s="154">
        <f>2778508.92*AB4282</f>
        <v>5557017.8399999999</v>
      </c>
      <c r="AD4282" s="85"/>
      <c r="AE4282" s="85"/>
      <c r="AF4282" s="85"/>
      <c r="AG4282" s="166"/>
      <c r="AH4282" s="85"/>
      <c r="AI4282" s="85"/>
      <c r="AJ4282" s="85"/>
    </row>
    <row r="4283" spans="1:36" ht="16.5" thickTop="1" thickBot="1">
      <c r="A4283" s="105">
        <f t="shared" si="925"/>
        <v>1129</v>
      </c>
      <c r="B4283" s="112" t="s">
        <v>4122</v>
      </c>
      <c r="C4283" s="107">
        <v>1984</v>
      </c>
      <c r="D4283" s="107"/>
      <c r="E4283" s="114" t="s">
        <v>239</v>
      </c>
      <c r="F4283" s="107">
        <v>9</v>
      </c>
      <c r="G4283" s="107">
        <v>2</v>
      </c>
      <c r="H4283" s="111">
        <v>4241.7</v>
      </c>
      <c r="I4283" s="111">
        <v>3374.7</v>
      </c>
      <c r="J4283" s="111">
        <v>3374.7</v>
      </c>
      <c r="K4283" s="122">
        <v>171</v>
      </c>
      <c r="L4283" s="110">
        <f t="shared" si="921"/>
        <v>20682920.039999999</v>
      </c>
      <c r="M4283" s="108"/>
      <c r="N4283" s="108"/>
      <c r="O4283" s="108"/>
      <c r="P4283" s="110">
        <f>'Форма 2'!C4283-M4283-N4283-O4283</f>
        <v>20682920.039999999</v>
      </c>
      <c r="Q4283" s="111">
        <f t="shared" si="919"/>
        <v>6128.8173882122856</v>
      </c>
      <c r="R4283" s="111">
        <f t="shared" si="920"/>
        <v>6128.8173882122856</v>
      </c>
      <c r="S4283" s="112" t="s">
        <v>2152</v>
      </c>
      <c r="T4283" s="107" t="s">
        <v>92</v>
      </c>
      <c r="U4283" s="217"/>
      <c r="V4283" s="85"/>
      <c r="W4283" s="85"/>
      <c r="X4283" s="85"/>
      <c r="Y4283" s="85"/>
      <c r="Z4283" s="85"/>
      <c r="AA4283" s="85"/>
      <c r="AB4283" s="168">
        <v>2</v>
      </c>
      <c r="AC4283" s="86">
        <f>2778508.92*AB4283</f>
        <v>5557017.8399999999</v>
      </c>
      <c r="AD4283" s="85"/>
      <c r="AE4283" s="85">
        <v>1</v>
      </c>
      <c r="AF4283" s="85"/>
      <c r="AG4283" s="85"/>
      <c r="AH4283" s="85"/>
      <c r="AI4283" s="85"/>
      <c r="AJ4283" s="85"/>
    </row>
    <row r="4284" spans="1:36" ht="16.5" thickTop="1" thickBot="1">
      <c r="A4284" s="105">
        <f t="shared" si="925"/>
        <v>1130</v>
      </c>
      <c r="B4284" s="112" t="s">
        <v>4123</v>
      </c>
      <c r="C4284" s="107">
        <v>1986</v>
      </c>
      <c r="D4284" s="107"/>
      <c r="E4284" s="114" t="s">
        <v>94</v>
      </c>
      <c r="F4284" s="107">
        <v>9</v>
      </c>
      <c r="G4284" s="107">
        <v>2</v>
      </c>
      <c r="H4284" s="111">
        <v>4735.8</v>
      </c>
      <c r="I4284" s="111">
        <v>3991.9</v>
      </c>
      <c r="J4284" s="111">
        <v>3991.9</v>
      </c>
      <c r="K4284" s="122">
        <v>212</v>
      </c>
      <c r="L4284" s="110">
        <f t="shared" si="921"/>
        <v>11114035.68</v>
      </c>
      <c r="M4284" s="108"/>
      <c r="N4284" s="108"/>
      <c r="O4284" s="108"/>
      <c r="P4284" s="110">
        <f>'Форма 2'!C4284-M4284-N4284-O4284</f>
        <v>11114035.68</v>
      </c>
      <c r="Q4284" s="111">
        <f t="shared" si="919"/>
        <v>2784.1468173050425</v>
      </c>
      <c r="R4284" s="111">
        <f t="shared" si="920"/>
        <v>2784.1468173050425</v>
      </c>
      <c r="S4284" s="112" t="s">
        <v>2152</v>
      </c>
      <c r="T4284" s="107" t="s">
        <v>92</v>
      </c>
      <c r="U4284" s="217"/>
      <c r="V4284" s="85"/>
      <c r="W4284" s="85"/>
      <c r="X4284" s="85"/>
      <c r="Y4284" s="85"/>
      <c r="Z4284" s="172"/>
      <c r="AA4284" s="172"/>
      <c r="AB4284" s="177">
        <v>4</v>
      </c>
      <c r="AC4284" s="154">
        <f t="shared" ref="AC4284:AC4286" si="926">2778508.92*AB4284</f>
        <v>11114035.68</v>
      </c>
      <c r="AD4284" s="85"/>
      <c r="AE4284" s="85"/>
      <c r="AF4284" s="85"/>
      <c r="AG4284" s="166"/>
      <c r="AH4284" s="85"/>
      <c r="AI4284" s="85"/>
      <c r="AJ4284" s="85"/>
    </row>
    <row r="4285" spans="1:36" ht="16.5" thickTop="1" thickBot="1">
      <c r="A4285" s="105">
        <f t="shared" si="925"/>
        <v>1131</v>
      </c>
      <c r="B4285" s="112" t="s">
        <v>4124</v>
      </c>
      <c r="C4285" s="107">
        <v>1985</v>
      </c>
      <c r="D4285" s="107">
        <v>2012</v>
      </c>
      <c r="E4285" s="114" t="s">
        <v>239</v>
      </c>
      <c r="F4285" s="107">
        <v>9</v>
      </c>
      <c r="G4285" s="107">
        <v>3</v>
      </c>
      <c r="H4285" s="111">
        <v>5399.9</v>
      </c>
      <c r="I4285" s="111">
        <v>4832.3999999999996</v>
      </c>
      <c r="J4285" s="111"/>
      <c r="K4285" s="122">
        <v>243</v>
      </c>
      <c r="L4285" s="110">
        <f t="shared" si="921"/>
        <v>8335526.7599999998</v>
      </c>
      <c r="M4285" s="108"/>
      <c r="N4285" s="108"/>
      <c r="O4285" s="108"/>
      <c r="P4285" s="110">
        <f>'Форма 2'!C4285-M4285-N4285-O4285</f>
        <v>8335526.7599999998</v>
      </c>
      <c r="Q4285" s="111">
        <f t="shared" si="919"/>
        <v>1724.9248323814254</v>
      </c>
      <c r="R4285" s="111">
        <f t="shared" si="920"/>
        <v>1724.9248323814254</v>
      </c>
      <c r="S4285" s="112" t="s">
        <v>2152</v>
      </c>
      <c r="T4285" s="107" t="s">
        <v>92</v>
      </c>
      <c r="U4285" s="217"/>
      <c r="V4285" s="85"/>
      <c r="W4285" s="85"/>
      <c r="X4285" s="85"/>
      <c r="Y4285" s="85"/>
      <c r="Z4285" s="172"/>
      <c r="AA4285" s="172"/>
      <c r="AB4285" s="177">
        <v>3</v>
      </c>
      <c r="AC4285" s="154">
        <f t="shared" si="926"/>
        <v>8335526.7599999998</v>
      </c>
      <c r="AD4285" s="85"/>
      <c r="AE4285" s="85"/>
      <c r="AF4285" s="85"/>
      <c r="AG4285" s="166"/>
      <c r="AH4285" s="85"/>
      <c r="AI4285" s="85"/>
      <c r="AJ4285" s="85"/>
    </row>
    <row r="4286" spans="1:36" ht="16.5" thickTop="1" thickBot="1">
      <c r="A4286" s="105">
        <f t="shared" si="925"/>
        <v>1132</v>
      </c>
      <c r="B4286" s="112" t="s">
        <v>4125</v>
      </c>
      <c r="C4286" s="107">
        <v>1985</v>
      </c>
      <c r="D4286" s="107"/>
      <c r="E4286" s="114" t="s">
        <v>239</v>
      </c>
      <c r="F4286" s="107">
        <v>9</v>
      </c>
      <c r="G4286" s="107">
        <v>2</v>
      </c>
      <c r="H4286" s="111">
        <v>4230.8</v>
      </c>
      <c r="I4286" s="111">
        <v>3365.9</v>
      </c>
      <c r="J4286" s="111">
        <v>3365.9</v>
      </c>
      <c r="K4286" s="122">
        <v>166</v>
      </c>
      <c r="L4286" s="110">
        <f t="shared" si="921"/>
        <v>5557017.8399999999</v>
      </c>
      <c r="M4286" s="108"/>
      <c r="N4286" s="108"/>
      <c r="O4286" s="108"/>
      <c r="P4286" s="110">
        <f>'Форма 2'!C4286-M4286-N4286-O4286</f>
        <v>5557017.8399999999</v>
      </c>
      <c r="Q4286" s="111">
        <f t="shared" si="919"/>
        <v>1650.9753230933777</v>
      </c>
      <c r="R4286" s="111">
        <f t="shared" si="920"/>
        <v>1650.9753230933777</v>
      </c>
      <c r="S4286" s="112" t="s">
        <v>2152</v>
      </c>
      <c r="T4286" s="107" t="s">
        <v>92</v>
      </c>
      <c r="U4286" s="217"/>
      <c r="V4286" s="85"/>
      <c r="W4286" s="85"/>
      <c r="X4286" s="85"/>
      <c r="Y4286" s="85"/>
      <c r="Z4286" s="172"/>
      <c r="AA4286" s="172"/>
      <c r="AB4286" s="177">
        <v>2</v>
      </c>
      <c r="AC4286" s="154">
        <f t="shared" si="926"/>
        <v>5557017.8399999999</v>
      </c>
      <c r="AD4286" s="85"/>
      <c r="AE4286" s="85"/>
      <c r="AF4286" s="85"/>
      <c r="AG4286" s="166"/>
      <c r="AH4286" s="85"/>
      <c r="AI4286" s="85"/>
      <c r="AJ4286" s="85"/>
    </row>
    <row r="4287" spans="1:36" ht="16.5" thickTop="1" thickBot="1">
      <c r="A4287" s="105">
        <f t="shared" si="925"/>
        <v>1133</v>
      </c>
      <c r="B4287" s="112" t="s">
        <v>4126</v>
      </c>
      <c r="C4287" s="107">
        <v>1986</v>
      </c>
      <c r="D4287" s="107"/>
      <c r="E4287" s="114" t="s">
        <v>239</v>
      </c>
      <c r="F4287" s="107">
        <v>9</v>
      </c>
      <c r="G4287" s="107">
        <v>1</v>
      </c>
      <c r="H4287" s="111">
        <v>1881.3</v>
      </c>
      <c r="I4287" s="111">
        <v>1472.7</v>
      </c>
      <c r="J4287" s="111">
        <v>1472.7</v>
      </c>
      <c r="K4287" s="122">
        <v>80</v>
      </c>
      <c r="L4287" s="110">
        <f t="shared" si="921"/>
        <v>2778508.92</v>
      </c>
      <c r="M4287" s="108"/>
      <c r="N4287" s="108"/>
      <c r="O4287" s="108"/>
      <c r="P4287" s="110">
        <f>'Форма 2'!C4287-M4287-N4287-O4287</f>
        <v>2778508.92</v>
      </c>
      <c r="Q4287" s="111">
        <f t="shared" si="919"/>
        <v>1886.6767977184761</v>
      </c>
      <c r="R4287" s="111">
        <f t="shared" si="920"/>
        <v>1886.6767977184761</v>
      </c>
      <c r="S4287" s="112" t="s">
        <v>2152</v>
      </c>
      <c r="T4287" s="107" t="s">
        <v>92</v>
      </c>
      <c r="U4287" s="217"/>
      <c r="V4287" s="85"/>
      <c r="W4287" s="85"/>
      <c r="X4287" s="85"/>
      <c r="Y4287" s="85"/>
      <c r="Z4287" s="172"/>
      <c r="AA4287" s="172"/>
      <c r="AB4287" s="177">
        <v>1</v>
      </c>
      <c r="AC4287" s="154">
        <f>2778508.92*AB4287</f>
        <v>2778508.92</v>
      </c>
      <c r="AD4287" s="85"/>
      <c r="AE4287" s="85"/>
      <c r="AF4287" s="85"/>
      <c r="AG4287" s="166"/>
      <c r="AH4287" s="85"/>
      <c r="AI4287" s="85"/>
      <c r="AJ4287" s="85"/>
    </row>
    <row r="4288" spans="1:36" ht="16.5" thickTop="1" thickBot="1">
      <c r="A4288" s="105">
        <f t="shared" si="925"/>
        <v>1134</v>
      </c>
      <c r="B4288" s="112" t="s">
        <v>4127</v>
      </c>
      <c r="C4288" s="107">
        <v>1986</v>
      </c>
      <c r="D4288" s="107">
        <v>2012</v>
      </c>
      <c r="E4288" s="114" t="s">
        <v>239</v>
      </c>
      <c r="F4288" s="107">
        <v>9</v>
      </c>
      <c r="G4288" s="107">
        <v>2</v>
      </c>
      <c r="H4288" s="111">
        <v>3249.7</v>
      </c>
      <c r="I4288" s="111">
        <v>3249.7</v>
      </c>
      <c r="J4288" s="111">
        <v>3249.7</v>
      </c>
      <c r="K4288" s="122">
        <v>112</v>
      </c>
      <c r="L4288" s="110">
        <f t="shared" si="921"/>
        <v>55086995.420000002</v>
      </c>
      <c r="M4288" s="108"/>
      <c r="N4288" s="108"/>
      <c r="O4288" s="108"/>
      <c r="P4288" s="110">
        <f>'Форма 2'!C4288-M4288-N4288-O4288</f>
        <v>55086995.420000002</v>
      </c>
      <c r="Q4288" s="111">
        <f t="shared" si="919"/>
        <v>16951.40949010678</v>
      </c>
      <c r="R4288" s="111">
        <f t="shared" si="920"/>
        <v>16951.40949010678</v>
      </c>
      <c r="S4288" s="112" t="s">
        <v>2152</v>
      </c>
      <c r="T4288" s="107" t="s">
        <v>92</v>
      </c>
      <c r="U4288" s="217"/>
      <c r="V4288" s="85"/>
      <c r="W4288" s="85"/>
      <c r="X4288" s="85"/>
      <c r="Y4288" s="85"/>
      <c r="Z4288" s="85"/>
      <c r="AA4288" s="85"/>
      <c r="AB4288" s="168">
        <v>2</v>
      </c>
      <c r="AC4288" s="86">
        <f>2778508.92*AB4288</f>
        <v>5557017.8399999999</v>
      </c>
      <c r="AD4288" s="85"/>
      <c r="AE4288" s="85">
        <v>2</v>
      </c>
      <c r="AF4288" s="85"/>
      <c r="AG4288" s="85"/>
      <c r="AH4288" s="85"/>
      <c r="AI4288" s="85"/>
      <c r="AJ4288" s="85"/>
    </row>
    <row r="4289" spans="1:36" ht="16.5" thickTop="1" thickBot="1">
      <c r="A4289" s="105">
        <f t="shared" si="925"/>
        <v>1135</v>
      </c>
      <c r="B4289" s="112" t="s">
        <v>4128</v>
      </c>
      <c r="C4289" s="107">
        <v>1991</v>
      </c>
      <c r="D4289" s="107"/>
      <c r="E4289" s="114" t="s">
        <v>91</v>
      </c>
      <c r="F4289" s="107">
        <v>16</v>
      </c>
      <c r="G4289" s="107">
        <v>1</v>
      </c>
      <c r="H4289" s="111">
        <v>5203.3</v>
      </c>
      <c r="I4289" s="111">
        <v>5203.2999999999993</v>
      </c>
      <c r="J4289" s="111">
        <v>3161.2</v>
      </c>
      <c r="K4289" s="122">
        <v>179</v>
      </c>
      <c r="L4289" s="110">
        <f t="shared" si="921"/>
        <v>7999028.9199999999</v>
      </c>
      <c r="M4289" s="108"/>
      <c r="N4289" s="108"/>
      <c r="O4289" s="108"/>
      <c r="P4289" s="110">
        <f>'Форма 2'!C4289-M4289-N4289-O4289</f>
        <v>7999028.9199999999</v>
      </c>
      <c r="Q4289" s="111">
        <f t="shared" si="919"/>
        <v>1537.2991985855133</v>
      </c>
      <c r="R4289" s="111">
        <f t="shared" si="920"/>
        <v>1537.2991985855133</v>
      </c>
      <c r="S4289" s="112" t="s">
        <v>2152</v>
      </c>
      <c r="T4289" s="107" t="s">
        <v>92</v>
      </c>
      <c r="U4289" s="217"/>
      <c r="V4289" s="85"/>
      <c r="W4289" s="85"/>
      <c r="X4289" s="85"/>
      <c r="Y4289" s="85"/>
      <c r="Z4289" s="172"/>
      <c r="AA4289" s="172"/>
      <c r="AB4289" s="177">
        <v>2</v>
      </c>
      <c r="AC4289" s="154">
        <f>3930316.8+4068712.12</f>
        <v>7999028.9199999999</v>
      </c>
      <c r="AD4289" s="85"/>
      <c r="AE4289" s="85"/>
      <c r="AF4289" s="85"/>
      <c r="AG4289" s="166"/>
      <c r="AH4289" s="85"/>
      <c r="AI4289" s="85"/>
      <c r="AJ4289" s="85"/>
    </row>
    <row r="4290" spans="1:36" ht="16.5" thickTop="1" thickBot="1">
      <c r="A4290" s="105">
        <f t="shared" si="925"/>
        <v>1136</v>
      </c>
      <c r="B4290" s="112" t="s">
        <v>4129</v>
      </c>
      <c r="C4290" s="107">
        <v>1993</v>
      </c>
      <c r="D4290" s="107"/>
      <c r="E4290" s="114" t="s">
        <v>94</v>
      </c>
      <c r="F4290" s="107">
        <v>16</v>
      </c>
      <c r="G4290" s="107">
        <v>1</v>
      </c>
      <c r="H4290" s="111">
        <v>5048</v>
      </c>
      <c r="I4290" s="111">
        <v>5005</v>
      </c>
      <c r="J4290" s="111">
        <v>5005</v>
      </c>
      <c r="K4290" s="122">
        <v>240</v>
      </c>
      <c r="L4290" s="110">
        <f t="shared" si="921"/>
        <v>2848586.4</v>
      </c>
      <c r="M4290" s="108"/>
      <c r="N4290" s="108"/>
      <c r="O4290" s="108"/>
      <c r="P4290" s="110">
        <f>'Форма 2'!C4290-M4290-N4290-O4290</f>
        <v>2848586.4</v>
      </c>
      <c r="Q4290" s="111">
        <f t="shared" si="919"/>
        <v>569.14813186813183</v>
      </c>
      <c r="R4290" s="111">
        <f t="shared" si="920"/>
        <v>569.14813186813183</v>
      </c>
      <c r="S4290" s="112" t="s">
        <v>2152</v>
      </c>
      <c r="T4290" s="107" t="s">
        <v>92</v>
      </c>
      <c r="U4290" s="217"/>
      <c r="V4290" s="85"/>
      <c r="W4290" s="85"/>
      <c r="X4290" s="85"/>
      <c r="Y4290" s="85"/>
      <c r="Z4290" s="85"/>
      <c r="AA4290" s="85"/>
      <c r="AB4290" s="86"/>
      <c r="AC4290" s="86"/>
      <c r="AD4290" s="85"/>
      <c r="AE4290" s="85"/>
      <c r="AF4290" s="85"/>
      <c r="AG4290" s="85"/>
      <c r="AH4290" s="85">
        <v>1</v>
      </c>
      <c r="AI4290" s="85"/>
      <c r="AJ4290" s="85"/>
    </row>
    <row r="4291" spans="1:36" ht="16.5" thickTop="1" thickBot="1">
      <c r="A4291" s="105">
        <f t="shared" si="925"/>
        <v>1137</v>
      </c>
      <c r="B4291" s="112" t="s">
        <v>4130</v>
      </c>
      <c r="C4291" s="107">
        <v>1928</v>
      </c>
      <c r="D4291" s="107">
        <v>2008</v>
      </c>
      <c r="E4291" s="114" t="s">
        <v>94</v>
      </c>
      <c r="F4291" s="107">
        <v>4</v>
      </c>
      <c r="G4291" s="107">
        <v>3</v>
      </c>
      <c r="H4291" s="111">
        <v>1751.57</v>
      </c>
      <c r="I4291" s="111">
        <v>1445.2</v>
      </c>
      <c r="J4291" s="111">
        <v>1445.2</v>
      </c>
      <c r="K4291" s="122">
        <v>83</v>
      </c>
      <c r="L4291" s="110">
        <f t="shared" si="921"/>
        <v>569435.40700000001</v>
      </c>
      <c r="M4291" s="108"/>
      <c r="N4291" s="108"/>
      <c r="O4291" s="108"/>
      <c r="P4291" s="110">
        <f>'Форма 2'!C4291-M4291-N4291-O4291</f>
        <v>569435.40700000001</v>
      </c>
      <c r="Q4291" s="111">
        <f t="shared" si="919"/>
        <v>394.01841060060889</v>
      </c>
      <c r="R4291" s="111">
        <f t="shared" si="920"/>
        <v>394.01841060060889</v>
      </c>
      <c r="S4291" s="112" t="s">
        <v>2152</v>
      </c>
      <c r="T4291" s="105" t="s">
        <v>120</v>
      </c>
      <c r="U4291" s="217"/>
      <c r="V4291" s="85"/>
      <c r="W4291" s="85"/>
      <c r="X4291" s="85">
        <v>1</v>
      </c>
      <c r="Y4291" s="85"/>
      <c r="Z4291" s="85"/>
      <c r="AA4291" s="85"/>
      <c r="AB4291" s="86"/>
      <c r="AC4291" s="86"/>
      <c r="AD4291" s="85"/>
      <c r="AE4291" s="85"/>
      <c r="AF4291" s="85"/>
      <c r="AG4291" s="85"/>
      <c r="AH4291" s="85"/>
      <c r="AI4291" s="85"/>
      <c r="AJ4291" s="85"/>
    </row>
    <row r="4292" spans="1:36" ht="16.5" thickTop="1" thickBot="1">
      <c r="A4292" s="105">
        <f t="shared" si="925"/>
        <v>1138</v>
      </c>
      <c r="B4292" s="112" t="s">
        <v>4131</v>
      </c>
      <c r="C4292" s="107">
        <v>1932</v>
      </c>
      <c r="D4292" s="107"/>
      <c r="E4292" s="114" t="s">
        <v>94</v>
      </c>
      <c r="F4292" s="107">
        <v>4</v>
      </c>
      <c r="G4292" s="107">
        <v>3</v>
      </c>
      <c r="H4292" s="111">
        <v>1745.79</v>
      </c>
      <c r="I4292" s="111">
        <v>1604.76</v>
      </c>
      <c r="J4292" s="111">
        <v>1495.66</v>
      </c>
      <c r="K4292" s="122">
        <v>102</v>
      </c>
      <c r="L4292" s="110">
        <f t="shared" si="921"/>
        <v>2438694.051</v>
      </c>
      <c r="M4292" s="108"/>
      <c r="N4292" s="108"/>
      <c r="O4292" s="108"/>
      <c r="P4292" s="110">
        <f>'Форма 2'!C4292-M4292-N4292-O4292</f>
        <v>2438694.051</v>
      </c>
      <c r="Q4292" s="111">
        <f t="shared" si="919"/>
        <v>1519.6627850893592</v>
      </c>
      <c r="R4292" s="111">
        <f t="shared" si="920"/>
        <v>1519.6627850893592</v>
      </c>
      <c r="S4292" s="112" t="s">
        <v>2152</v>
      </c>
      <c r="T4292" s="107" t="s">
        <v>82</v>
      </c>
      <c r="U4292" s="217"/>
      <c r="V4292" s="85"/>
      <c r="W4292" s="85"/>
      <c r="X4292" s="85">
        <v>1</v>
      </c>
      <c r="Y4292" s="85"/>
      <c r="Z4292" s="85"/>
      <c r="AA4292" s="85">
        <v>1</v>
      </c>
      <c r="AB4292" s="86"/>
      <c r="AC4292" s="86"/>
      <c r="AD4292" s="85"/>
      <c r="AE4292" s="85"/>
      <c r="AF4292" s="85"/>
      <c r="AG4292" s="85"/>
      <c r="AH4292" s="85"/>
      <c r="AI4292" s="85"/>
      <c r="AJ4292" s="85"/>
    </row>
    <row r="4293" spans="1:36" ht="16.5" thickTop="1" thickBot="1">
      <c r="A4293" s="105">
        <f t="shared" si="925"/>
        <v>1139</v>
      </c>
      <c r="B4293" s="112" t="s">
        <v>4132</v>
      </c>
      <c r="C4293" s="107">
        <v>1936</v>
      </c>
      <c r="D4293" s="107"/>
      <c r="E4293" s="114" t="s">
        <v>94</v>
      </c>
      <c r="F4293" s="107">
        <v>5</v>
      </c>
      <c r="G4293" s="107">
        <v>6</v>
      </c>
      <c r="H4293" s="111">
        <v>4738.87</v>
      </c>
      <c r="I4293" s="111">
        <v>4421.68</v>
      </c>
      <c r="J4293" s="111">
        <v>3940.58</v>
      </c>
      <c r="K4293" s="122">
        <v>194</v>
      </c>
      <c r="L4293" s="110">
        <f t="shared" si="921"/>
        <v>5079120.8659999995</v>
      </c>
      <c r="M4293" s="108"/>
      <c r="N4293" s="108"/>
      <c r="O4293" s="108"/>
      <c r="P4293" s="110">
        <f>'Форма 2'!C4293-M4293-N4293-O4293</f>
        <v>5079120.8659999995</v>
      </c>
      <c r="Q4293" s="111">
        <f t="shared" si="919"/>
        <v>1148.685763329775</v>
      </c>
      <c r="R4293" s="111">
        <f t="shared" si="920"/>
        <v>1148.685763329775</v>
      </c>
      <c r="S4293" s="112" t="s">
        <v>2152</v>
      </c>
      <c r="T4293" s="107" t="s">
        <v>82</v>
      </c>
      <c r="U4293" s="217"/>
      <c r="V4293" s="85"/>
      <c r="W4293" s="85"/>
      <c r="X4293" s="85"/>
      <c r="Y4293" s="85"/>
      <c r="Z4293" s="85"/>
      <c r="AA4293" s="85">
        <v>1</v>
      </c>
      <c r="AB4293" s="86"/>
      <c r="AC4293" s="86"/>
      <c r="AD4293" s="85"/>
      <c r="AE4293" s="85"/>
      <c r="AF4293" s="85"/>
      <c r="AG4293" s="85"/>
      <c r="AH4293" s="85"/>
      <c r="AI4293" s="85"/>
      <c r="AJ4293" s="85"/>
    </row>
    <row r="4294" spans="1:36" ht="16.5" thickTop="1" thickBot="1">
      <c r="A4294" s="105">
        <f t="shared" si="925"/>
        <v>1140</v>
      </c>
      <c r="B4294" s="112" t="s">
        <v>4133</v>
      </c>
      <c r="C4294" s="107">
        <v>1980</v>
      </c>
      <c r="D4294" s="107"/>
      <c r="E4294" s="114" t="s">
        <v>94</v>
      </c>
      <c r="F4294" s="107">
        <v>5</v>
      </c>
      <c r="G4294" s="107">
        <v>5</v>
      </c>
      <c r="H4294" s="111">
        <v>4381.93</v>
      </c>
      <c r="I4294" s="111">
        <v>3386.62</v>
      </c>
      <c r="J4294" s="111">
        <v>3386.62</v>
      </c>
      <c r="K4294" s="122">
        <v>174</v>
      </c>
      <c r="L4294" s="110">
        <f t="shared" si="921"/>
        <v>5177688.4880000008</v>
      </c>
      <c r="M4294" s="108"/>
      <c r="N4294" s="108"/>
      <c r="O4294" s="108"/>
      <c r="P4294" s="110">
        <f>'Форма 2'!C4294-M4294-N4294-O4294</f>
        <v>5177688.4880000008</v>
      </c>
      <c r="Q4294" s="111">
        <f>L4294/I4294</f>
        <v>1528.8660930367153</v>
      </c>
      <c r="R4294" s="111">
        <f>Q4294</f>
        <v>1528.8660930367153</v>
      </c>
      <c r="S4294" s="112" t="s">
        <v>2152</v>
      </c>
      <c r="T4294" s="107" t="s">
        <v>82</v>
      </c>
      <c r="U4294" s="217"/>
      <c r="V4294" s="85"/>
      <c r="W4294" s="85"/>
      <c r="X4294" s="85">
        <v>1</v>
      </c>
      <c r="Y4294" s="85">
        <v>1</v>
      </c>
      <c r="Z4294" s="85"/>
      <c r="AA4294" s="85"/>
      <c r="AB4294" s="86"/>
      <c r="AC4294" s="86"/>
      <c r="AD4294" s="85"/>
      <c r="AE4294" s="85"/>
      <c r="AF4294" s="85"/>
      <c r="AG4294" s="85"/>
      <c r="AH4294" s="85"/>
      <c r="AI4294" s="85"/>
      <c r="AJ4294" s="85"/>
    </row>
    <row r="4295" spans="1:36" ht="16.5" thickTop="1" thickBot="1">
      <c r="A4295" s="105">
        <f t="shared" si="925"/>
        <v>1141</v>
      </c>
      <c r="B4295" s="112" t="s">
        <v>4134</v>
      </c>
      <c r="C4295" s="107">
        <v>1955</v>
      </c>
      <c r="D4295" s="107"/>
      <c r="E4295" s="114" t="s">
        <v>94</v>
      </c>
      <c r="F4295" s="107">
        <v>5</v>
      </c>
      <c r="G4295" s="107">
        <v>5</v>
      </c>
      <c r="H4295" s="111">
        <v>5499.4</v>
      </c>
      <c r="I4295" s="108">
        <v>5499.4</v>
      </c>
      <c r="J4295" s="111">
        <v>3604</v>
      </c>
      <c r="K4295" s="122">
        <v>147</v>
      </c>
      <c r="L4295" s="110">
        <f t="shared" si="921"/>
        <v>26850050.583999995</v>
      </c>
      <c r="M4295" s="108"/>
      <c r="N4295" s="108">
        <v>10973723</v>
      </c>
      <c r="O4295" s="108"/>
      <c r="P4295" s="110">
        <f>'Форма 2'!C4295-M4295-N4295-O4295</f>
        <v>15876327.583999995</v>
      </c>
      <c r="Q4295" s="111">
        <f>L4295/I4295</f>
        <v>4882.3599999999997</v>
      </c>
      <c r="R4295" s="111">
        <f>Q4295</f>
        <v>4882.3599999999997</v>
      </c>
      <c r="S4295" s="112" t="s">
        <v>2152</v>
      </c>
      <c r="T4295" s="107" t="s">
        <v>82</v>
      </c>
      <c r="U4295" s="217"/>
      <c r="V4295" s="85"/>
      <c r="W4295" s="85"/>
      <c r="X4295" s="85"/>
      <c r="Y4295" s="85"/>
      <c r="Z4295" s="85"/>
      <c r="AA4295" s="85"/>
      <c r="AB4295" s="86"/>
      <c r="AC4295" s="86"/>
      <c r="AD4295" s="85"/>
      <c r="AE4295" s="85">
        <v>1</v>
      </c>
      <c r="AF4295" s="85"/>
      <c r="AG4295" s="85"/>
      <c r="AH4295" s="85"/>
      <c r="AI4295" s="85"/>
      <c r="AJ4295" s="85"/>
    </row>
    <row r="4296" spans="1:36" ht="16.5" thickTop="1" thickBot="1">
      <c r="A4296" s="105">
        <f t="shared" si="925"/>
        <v>1142</v>
      </c>
      <c r="B4296" s="112" t="s">
        <v>4135</v>
      </c>
      <c r="C4296" s="107">
        <v>1959</v>
      </c>
      <c r="D4296" s="107"/>
      <c r="E4296" s="114" t="s">
        <v>94</v>
      </c>
      <c r="F4296" s="107">
        <v>5</v>
      </c>
      <c r="G4296" s="107">
        <v>14</v>
      </c>
      <c r="H4296" s="111">
        <v>14264.69</v>
      </c>
      <c r="I4296" s="111">
        <v>13944.32</v>
      </c>
      <c r="J4296" s="111">
        <v>10959.74</v>
      </c>
      <c r="K4296" s="122">
        <v>401</v>
      </c>
      <c r="L4296" s="110">
        <f t="shared" si="921"/>
        <v>69645351.868399993</v>
      </c>
      <c r="M4296" s="108"/>
      <c r="N4296" s="108">
        <v>17798875</v>
      </c>
      <c r="O4296" s="108">
        <v>14355246</v>
      </c>
      <c r="P4296" s="110">
        <f>'Форма 2'!C4296-M4296-N4296-O4296</f>
        <v>37491230.868399993</v>
      </c>
      <c r="Q4296" s="111">
        <f>L4296/I4296</f>
        <v>4994.5319577003393</v>
      </c>
      <c r="R4296" s="111">
        <f>Q4296</f>
        <v>4994.5319577003393</v>
      </c>
      <c r="S4296" s="112" t="s">
        <v>2152</v>
      </c>
      <c r="T4296" s="107" t="s">
        <v>82</v>
      </c>
      <c r="U4296" s="217"/>
      <c r="V4296" s="85"/>
      <c r="W4296" s="85"/>
      <c r="X4296" s="85"/>
      <c r="Y4296" s="85"/>
      <c r="Z4296" s="85"/>
      <c r="AA4296" s="85"/>
      <c r="AB4296" s="86"/>
      <c r="AC4296" s="86"/>
      <c r="AD4296" s="85"/>
      <c r="AE4296" s="85">
        <v>1</v>
      </c>
      <c r="AF4296" s="85"/>
      <c r="AG4296" s="85"/>
      <c r="AH4296" s="85"/>
      <c r="AI4296" s="85"/>
      <c r="AJ4296" s="85"/>
    </row>
    <row r="4297" spans="1:36" ht="16.5" thickTop="1" thickBot="1">
      <c r="A4297" s="105">
        <f t="shared" si="925"/>
        <v>1143</v>
      </c>
      <c r="B4297" s="112" t="s">
        <v>4136</v>
      </c>
      <c r="C4297" s="107">
        <v>1981</v>
      </c>
      <c r="D4297" s="107"/>
      <c r="E4297" s="114" t="s">
        <v>239</v>
      </c>
      <c r="F4297" s="107">
        <v>5</v>
      </c>
      <c r="G4297" s="107">
        <v>8</v>
      </c>
      <c r="H4297" s="111">
        <v>5723.2</v>
      </c>
      <c r="I4297" s="111">
        <v>5049.7999999999993</v>
      </c>
      <c r="J4297" s="111">
        <v>3862.2</v>
      </c>
      <c r="K4297" s="122">
        <v>312</v>
      </c>
      <c r="L4297" s="110">
        <f t="shared" si="921"/>
        <v>1860612.32</v>
      </c>
      <c r="M4297" s="108"/>
      <c r="N4297" s="108"/>
      <c r="O4297" s="108"/>
      <c r="P4297" s="110">
        <f>'Форма 2'!C4297-M4297-N4297-O4297</f>
        <v>1860612.32</v>
      </c>
      <c r="Q4297" s="111">
        <f t="shared" si="919"/>
        <v>368.45267535347944</v>
      </c>
      <c r="R4297" s="111">
        <f t="shared" si="920"/>
        <v>368.45267535347944</v>
      </c>
      <c r="S4297" s="112" t="s">
        <v>2152</v>
      </c>
      <c r="T4297" s="107" t="s">
        <v>92</v>
      </c>
      <c r="U4297" s="217"/>
      <c r="V4297" s="85"/>
      <c r="W4297" s="85"/>
      <c r="X4297" s="85">
        <v>1</v>
      </c>
      <c r="Y4297" s="85"/>
      <c r="Z4297" s="85"/>
      <c r="AA4297" s="85"/>
      <c r="AB4297" s="86"/>
      <c r="AC4297" s="86"/>
      <c r="AD4297" s="85"/>
      <c r="AE4297" s="85"/>
      <c r="AF4297" s="85"/>
      <c r="AG4297" s="85"/>
      <c r="AH4297" s="85"/>
      <c r="AI4297" s="85"/>
      <c r="AJ4297" s="85"/>
    </row>
    <row r="4298" spans="1:36" ht="16.5" thickTop="1" thickBot="1">
      <c r="A4298" s="105">
        <f t="shared" si="925"/>
        <v>1144</v>
      </c>
      <c r="B4298" s="112" t="s">
        <v>4137</v>
      </c>
      <c r="C4298" s="107">
        <v>1979</v>
      </c>
      <c r="D4298" s="107"/>
      <c r="E4298" s="114" t="s">
        <v>239</v>
      </c>
      <c r="F4298" s="107">
        <v>5</v>
      </c>
      <c r="G4298" s="107">
        <v>6</v>
      </c>
      <c r="H4298" s="111">
        <v>4728.68</v>
      </c>
      <c r="I4298" s="111">
        <v>4368.2800000000007</v>
      </c>
      <c r="J4298" s="111">
        <v>4260.18</v>
      </c>
      <c r="K4298" s="122">
        <v>246</v>
      </c>
      <c r="L4298" s="110">
        <f t="shared" si="921"/>
        <v>1537293.8680000002</v>
      </c>
      <c r="M4298" s="108"/>
      <c r="N4298" s="108"/>
      <c r="O4298" s="108"/>
      <c r="P4298" s="110">
        <f>'Форма 2'!C4298-M4298-N4298-O4298</f>
        <v>1537293.8680000002</v>
      </c>
      <c r="Q4298" s="111">
        <f t="shared" si="919"/>
        <v>351.92200774675615</v>
      </c>
      <c r="R4298" s="111">
        <f t="shared" si="920"/>
        <v>351.92200774675615</v>
      </c>
      <c r="S4298" s="112" t="s">
        <v>2152</v>
      </c>
      <c r="T4298" s="107" t="s">
        <v>92</v>
      </c>
      <c r="U4298" s="217"/>
      <c r="V4298" s="85"/>
      <c r="W4298" s="85"/>
      <c r="X4298" s="85">
        <v>1</v>
      </c>
      <c r="Y4298" s="85"/>
      <c r="Z4298" s="85"/>
      <c r="AA4298" s="85"/>
      <c r="AB4298" s="86"/>
      <c r="AC4298" s="86"/>
      <c r="AD4298" s="85"/>
      <c r="AE4298" s="85"/>
      <c r="AF4298" s="85"/>
      <c r="AG4298" s="85"/>
      <c r="AH4298" s="85"/>
      <c r="AI4298" s="85"/>
      <c r="AJ4298" s="85"/>
    </row>
    <row r="4299" spans="1:36" ht="16.5" thickTop="1" thickBot="1">
      <c r="A4299" s="105">
        <f t="shared" si="925"/>
        <v>1145</v>
      </c>
      <c r="B4299" s="112" t="s">
        <v>4138</v>
      </c>
      <c r="C4299" s="107">
        <v>1978</v>
      </c>
      <c r="D4299" s="107"/>
      <c r="E4299" s="114" t="s">
        <v>239</v>
      </c>
      <c r="F4299" s="107">
        <v>5</v>
      </c>
      <c r="G4299" s="107">
        <v>10</v>
      </c>
      <c r="H4299" s="111">
        <v>7805.16</v>
      </c>
      <c r="I4299" s="111">
        <v>6982.16</v>
      </c>
      <c r="J4299" s="111">
        <v>6982.16</v>
      </c>
      <c r="K4299" s="122">
        <v>361</v>
      </c>
      <c r="L4299" s="110">
        <f t="shared" si="921"/>
        <v>2537457.5160000003</v>
      </c>
      <c r="M4299" s="108"/>
      <c r="N4299" s="108"/>
      <c r="O4299" s="108"/>
      <c r="P4299" s="110">
        <f>'Форма 2'!C4299-M4299-N4299-O4299</f>
        <v>2537457.5160000003</v>
      </c>
      <c r="Q4299" s="111">
        <f t="shared" si="919"/>
        <v>363.42013302473737</v>
      </c>
      <c r="R4299" s="111">
        <f t="shared" si="920"/>
        <v>363.42013302473737</v>
      </c>
      <c r="S4299" s="112" t="s">
        <v>2152</v>
      </c>
      <c r="T4299" s="107" t="s">
        <v>92</v>
      </c>
      <c r="U4299" s="217"/>
      <c r="V4299" s="85"/>
      <c r="W4299" s="85"/>
      <c r="X4299" s="85">
        <v>1</v>
      </c>
      <c r="Y4299" s="85"/>
      <c r="Z4299" s="85"/>
      <c r="AA4299" s="85"/>
      <c r="AB4299" s="86"/>
      <c r="AC4299" s="86"/>
      <c r="AD4299" s="85"/>
      <c r="AE4299" s="85"/>
      <c r="AF4299" s="85"/>
      <c r="AG4299" s="85"/>
      <c r="AH4299" s="85"/>
      <c r="AI4299" s="85"/>
      <c r="AJ4299" s="85"/>
    </row>
    <row r="4300" spans="1:36" ht="16.5" thickTop="1" thickBot="1">
      <c r="A4300" s="105">
        <f t="shared" si="925"/>
        <v>1146</v>
      </c>
      <c r="B4300" s="112" t="s">
        <v>4139</v>
      </c>
      <c r="C4300" s="107">
        <v>1983</v>
      </c>
      <c r="D4300" s="107"/>
      <c r="E4300" s="114" t="s">
        <v>239</v>
      </c>
      <c r="F4300" s="107">
        <v>9</v>
      </c>
      <c r="G4300" s="107">
        <v>2</v>
      </c>
      <c r="H4300" s="111">
        <v>3856</v>
      </c>
      <c r="I4300" s="111">
        <v>2647.5</v>
      </c>
      <c r="J4300" s="111">
        <v>2647.5</v>
      </c>
      <c r="K4300" s="122">
        <v>204</v>
      </c>
      <c r="L4300" s="110">
        <f t="shared" si="921"/>
        <v>5557017.8399999999</v>
      </c>
      <c r="M4300" s="108"/>
      <c r="N4300" s="108"/>
      <c r="O4300" s="108"/>
      <c r="P4300" s="110">
        <f>'Форма 2'!C4300-M4300-N4300-O4300</f>
        <v>5557017.8399999999</v>
      </c>
      <c r="Q4300" s="111">
        <f t="shared" si="919"/>
        <v>2098.9680226628893</v>
      </c>
      <c r="R4300" s="111">
        <f t="shared" si="920"/>
        <v>2098.9680226628893</v>
      </c>
      <c r="S4300" s="112" t="s">
        <v>2152</v>
      </c>
      <c r="T4300" s="107" t="s">
        <v>92</v>
      </c>
      <c r="U4300" s="217"/>
      <c r="V4300" s="85"/>
      <c r="W4300" s="85"/>
      <c r="X4300" s="85"/>
      <c r="Y4300" s="85"/>
      <c r="Z4300" s="172"/>
      <c r="AA4300" s="172"/>
      <c r="AB4300" s="177">
        <v>2</v>
      </c>
      <c r="AC4300" s="154">
        <f>2778508.92*AB4300</f>
        <v>5557017.8399999999</v>
      </c>
      <c r="AD4300" s="85"/>
      <c r="AE4300" s="85"/>
      <c r="AF4300" s="85"/>
      <c r="AG4300" s="166"/>
      <c r="AH4300" s="85"/>
      <c r="AI4300" s="85"/>
      <c r="AJ4300" s="85"/>
    </row>
    <row r="4301" spans="1:36" ht="16.5" thickTop="1" thickBot="1">
      <c r="A4301" s="105">
        <f t="shared" si="925"/>
        <v>1147</v>
      </c>
      <c r="B4301" s="112" t="s">
        <v>4140</v>
      </c>
      <c r="C4301" s="107">
        <v>2011</v>
      </c>
      <c r="D4301" s="107"/>
      <c r="E4301" s="114" t="s">
        <v>239</v>
      </c>
      <c r="F4301" s="107">
        <v>10</v>
      </c>
      <c r="G4301" s="107">
        <v>2</v>
      </c>
      <c r="H4301" s="111">
        <v>7114.5</v>
      </c>
      <c r="I4301" s="111">
        <v>6955.5</v>
      </c>
      <c r="J4301" s="111">
        <v>5641.8</v>
      </c>
      <c r="K4301" s="122">
        <v>185</v>
      </c>
      <c r="L4301" s="110">
        <f t="shared" si="921"/>
        <v>2433728.1599999997</v>
      </c>
      <c r="M4301" s="108"/>
      <c r="N4301" s="108"/>
      <c r="O4301" s="108"/>
      <c r="P4301" s="110">
        <f>'Форма 2'!C4301-M4301-N4301-O4301</f>
        <v>2433728.1599999997</v>
      </c>
      <c r="Q4301" s="111">
        <f t="shared" si="919"/>
        <v>349.89981453525979</v>
      </c>
      <c r="R4301" s="111">
        <f t="shared" si="920"/>
        <v>349.89981453525979</v>
      </c>
      <c r="S4301" s="112" t="s">
        <v>2152</v>
      </c>
      <c r="T4301" s="107" t="s">
        <v>92</v>
      </c>
      <c r="U4301" s="217"/>
      <c r="V4301" s="85"/>
      <c r="W4301" s="85"/>
      <c r="X4301" s="85">
        <v>1</v>
      </c>
      <c r="Y4301" s="85"/>
      <c r="Z4301" s="85"/>
      <c r="AA4301" s="85"/>
      <c r="AB4301" s="86"/>
      <c r="AC4301" s="86"/>
      <c r="AD4301" s="85"/>
      <c r="AE4301" s="85"/>
      <c r="AF4301" s="85"/>
      <c r="AG4301" s="85"/>
      <c r="AH4301" s="85"/>
      <c r="AI4301" s="85"/>
      <c r="AJ4301" s="85"/>
    </row>
    <row r="4302" spans="1:36" ht="16.5" thickTop="1" thickBot="1">
      <c r="A4302" s="105">
        <f t="shared" si="925"/>
        <v>1148</v>
      </c>
      <c r="B4302" s="112" t="s">
        <v>4141</v>
      </c>
      <c r="C4302" s="107">
        <v>2012</v>
      </c>
      <c r="D4302" s="107"/>
      <c r="E4302" s="114" t="s">
        <v>239</v>
      </c>
      <c r="F4302" s="107">
        <v>17</v>
      </c>
      <c r="G4302" s="107">
        <v>2</v>
      </c>
      <c r="H4302" s="111">
        <v>9280.4</v>
      </c>
      <c r="I4302" s="111">
        <v>7666.4</v>
      </c>
      <c r="J4302" s="111">
        <v>7666.4</v>
      </c>
      <c r="K4302" s="122">
        <v>532</v>
      </c>
      <c r="L4302" s="110">
        <f t="shared" si="921"/>
        <v>3174639.2319999998</v>
      </c>
      <c r="M4302" s="108"/>
      <c r="N4302" s="108"/>
      <c r="O4302" s="108"/>
      <c r="P4302" s="110">
        <f>'Форма 2'!C4302-M4302-N4302-O4302</f>
        <v>3174639.2319999998</v>
      </c>
      <c r="Q4302" s="111">
        <f t="shared" si="919"/>
        <v>414.09778148805174</v>
      </c>
      <c r="R4302" s="111">
        <f t="shared" si="920"/>
        <v>414.09778148805174</v>
      </c>
      <c r="S4302" s="112" t="s">
        <v>2152</v>
      </c>
      <c r="T4302" s="107" t="s">
        <v>92</v>
      </c>
      <c r="U4302" s="217"/>
      <c r="V4302" s="85"/>
      <c r="W4302" s="85"/>
      <c r="X4302" s="85">
        <v>1</v>
      </c>
      <c r="Y4302" s="85"/>
      <c r="Z4302" s="85"/>
      <c r="AA4302" s="85"/>
      <c r="AB4302" s="86"/>
      <c r="AC4302" s="86"/>
      <c r="AD4302" s="85"/>
      <c r="AE4302" s="85"/>
      <c r="AF4302" s="85"/>
      <c r="AG4302" s="85"/>
      <c r="AH4302" s="85"/>
      <c r="AI4302" s="85"/>
      <c r="AJ4302" s="85"/>
    </row>
    <row r="4303" spans="1:36" ht="16.5" thickTop="1" thickBot="1">
      <c r="A4303" s="105">
        <f t="shared" si="925"/>
        <v>1149</v>
      </c>
      <c r="B4303" s="112" t="s">
        <v>4142</v>
      </c>
      <c r="C4303" s="107">
        <v>1972</v>
      </c>
      <c r="D4303" s="107"/>
      <c r="E4303" s="114" t="s">
        <v>239</v>
      </c>
      <c r="F4303" s="107">
        <v>5</v>
      </c>
      <c r="G4303" s="107">
        <v>6</v>
      </c>
      <c r="H4303" s="111">
        <v>4341.8999999999996</v>
      </c>
      <c r="I4303" s="111">
        <v>3121.7999999999997</v>
      </c>
      <c r="J4303" s="111">
        <v>3014.7</v>
      </c>
      <c r="K4303" s="122">
        <v>193</v>
      </c>
      <c r="L4303" s="110">
        <f t="shared" si="921"/>
        <v>1976910.4889999998</v>
      </c>
      <c r="M4303" s="108"/>
      <c r="N4303" s="108"/>
      <c r="O4303" s="108"/>
      <c r="P4303" s="110">
        <f>'Форма 2'!C4303-M4303-N4303-O4303</f>
        <v>1976910.4889999998</v>
      </c>
      <c r="Q4303" s="111">
        <f t="shared" si="919"/>
        <v>633.25981453007876</v>
      </c>
      <c r="R4303" s="111">
        <f t="shared" si="920"/>
        <v>633.25981453007876</v>
      </c>
      <c r="S4303" s="112" t="s">
        <v>2152</v>
      </c>
      <c r="T4303" s="107" t="s">
        <v>92</v>
      </c>
      <c r="U4303" s="217"/>
      <c r="V4303" s="85"/>
      <c r="W4303" s="85"/>
      <c r="X4303" s="85"/>
      <c r="Y4303" s="85"/>
      <c r="Z4303" s="85">
        <v>1</v>
      </c>
      <c r="AA4303" s="85"/>
      <c r="AB4303" s="86"/>
      <c r="AC4303" s="86"/>
      <c r="AD4303" s="85"/>
      <c r="AE4303" s="85"/>
      <c r="AF4303" s="85"/>
      <c r="AG4303" s="85"/>
      <c r="AH4303" s="85"/>
      <c r="AI4303" s="85"/>
      <c r="AJ4303" s="85"/>
    </row>
    <row r="4304" spans="1:36" ht="16.5" thickTop="1" thickBot="1">
      <c r="A4304" s="105">
        <f t="shared" si="925"/>
        <v>1150</v>
      </c>
      <c r="B4304" s="112" t="s">
        <v>4143</v>
      </c>
      <c r="C4304" s="107">
        <v>1973</v>
      </c>
      <c r="D4304" s="107"/>
      <c r="E4304" s="114" t="s">
        <v>94</v>
      </c>
      <c r="F4304" s="107">
        <v>9</v>
      </c>
      <c r="G4304" s="107">
        <v>1</v>
      </c>
      <c r="H4304" s="111">
        <v>2337.1999999999998</v>
      </c>
      <c r="I4304" s="111">
        <v>1884.5</v>
      </c>
      <c r="J4304" s="111">
        <v>1524</v>
      </c>
      <c r="K4304" s="122">
        <v>126</v>
      </c>
      <c r="L4304" s="110">
        <f t="shared" si="921"/>
        <v>1002845.7759999998</v>
      </c>
      <c r="M4304" s="108"/>
      <c r="N4304" s="108"/>
      <c r="O4304" s="108"/>
      <c r="P4304" s="110">
        <f>'Форма 2'!C4304-M4304-N4304-O4304</f>
        <v>1002845.7759999998</v>
      </c>
      <c r="Q4304" s="111">
        <f t="shared" si="919"/>
        <v>532.15482939771812</v>
      </c>
      <c r="R4304" s="111">
        <f t="shared" si="920"/>
        <v>532.15482939771812</v>
      </c>
      <c r="S4304" s="112" t="s">
        <v>2152</v>
      </c>
      <c r="T4304" s="107" t="s">
        <v>92</v>
      </c>
      <c r="U4304" s="217"/>
      <c r="V4304" s="85"/>
      <c r="W4304" s="85"/>
      <c r="X4304" s="85"/>
      <c r="Y4304" s="85"/>
      <c r="Z4304" s="85">
        <v>1</v>
      </c>
      <c r="AA4304" s="85"/>
      <c r="AB4304" s="86"/>
      <c r="AC4304" s="86"/>
      <c r="AD4304" s="85"/>
      <c r="AE4304" s="85"/>
      <c r="AF4304" s="85"/>
      <c r="AG4304" s="85"/>
      <c r="AH4304" s="85"/>
      <c r="AI4304" s="85"/>
      <c r="AJ4304" s="85"/>
    </row>
    <row r="4305" spans="1:36" ht="16.5" thickTop="1" thickBot="1">
      <c r="A4305" s="105">
        <f t="shared" si="925"/>
        <v>1151</v>
      </c>
      <c r="B4305" s="112" t="s">
        <v>4144</v>
      </c>
      <c r="C4305" s="107">
        <v>1979</v>
      </c>
      <c r="D4305" s="107"/>
      <c r="E4305" s="114" t="s">
        <v>239</v>
      </c>
      <c r="F4305" s="107">
        <v>10</v>
      </c>
      <c r="G4305" s="107">
        <v>2</v>
      </c>
      <c r="H4305" s="111">
        <v>3867.9</v>
      </c>
      <c r="I4305" s="111">
        <v>2653.9</v>
      </c>
      <c r="J4305" s="111">
        <v>2653.9</v>
      </c>
      <c r="K4305" s="122">
        <v>221</v>
      </c>
      <c r="L4305" s="110">
        <f t="shared" si="921"/>
        <v>29080148.607000001</v>
      </c>
      <c r="M4305" s="108"/>
      <c r="N4305" s="108"/>
      <c r="O4305" s="108"/>
      <c r="P4305" s="110">
        <f>'Форма 2'!C4305-M4305-N4305-O4305</f>
        <v>29080148.607000001</v>
      </c>
      <c r="Q4305" s="111">
        <f t="shared" si="919"/>
        <v>10957.514829873016</v>
      </c>
      <c r="R4305" s="111">
        <f t="shared" si="920"/>
        <v>10957.514829873016</v>
      </c>
      <c r="S4305" s="112" t="s">
        <v>2152</v>
      </c>
      <c r="T4305" s="107" t="s">
        <v>82</v>
      </c>
      <c r="U4305" s="217">
        <v>1</v>
      </c>
      <c r="V4305" s="85"/>
      <c r="W4305" s="85"/>
      <c r="X4305" s="85"/>
      <c r="Y4305" s="85"/>
      <c r="Z4305" s="85"/>
      <c r="AA4305" s="85">
        <v>1</v>
      </c>
      <c r="AB4305" s="86"/>
      <c r="AC4305" s="86"/>
      <c r="AD4305" s="85">
        <v>1</v>
      </c>
      <c r="AE4305" s="85">
        <v>1</v>
      </c>
      <c r="AF4305" s="85">
        <v>1</v>
      </c>
      <c r="AG4305" s="85"/>
      <c r="AH4305" s="85"/>
      <c r="AI4305" s="85"/>
      <c r="AJ4305" s="85"/>
    </row>
    <row r="4306" spans="1:36" ht="16.5" thickTop="1" thickBot="1">
      <c r="A4306" s="105">
        <f t="shared" si="925"/>
        <v>1152</v>
      </c>
      <c r="B4306" s="112" t="s">
        <v>4145</v>
      </c>
      <c r="C4306" s="107">
        <v>1973</v>
      </c>
      <c r="D4306" s="107">
        <v>2009</v>
      </c>
      <c r="E4306" s="114" t="s">
        <v>94</v>
      </c>
      <c r="F4306" s="107">
        <v>9</v>
      </c>
      <c r="G4306" s="107">
        <v>1</v>
      </c>
      <c r="H4306" s="111">
        <v>2365.5</v>
      </c>
      <c r="I4306" s="111">
        <v>1541.7</v>
      </c>
      <c r="J4306" s="111">
        <v>1541.7</v>
      </c>
      <c r="K4306" s="122">
        <v>112</v>
      </c>
      <c r="L4306" s="110">
        <f t="shared" si="921"/>
        <v>1014988.74</v>
      </c>
      <c r="M4306" s="108"/>
      <c r="N4306" s="108"/>
      <c r="O4306" s="108"/>
      <c r="P4306" s="110">
        <f>'Форма 2'!C4306-M4306-N4306-O4306</f>
        <v>1014988.74</v>
      </c>
      <c r="Q4306" s="111">
        <f>L4306/I4306</f>
        <v>658.35683985211131</v>
      </c>
      <c r="R4306" s="111">
        <f>Q4306</f>
        <v>658.35683985211131</v>
      </c>
      <c r="S4306" s="112" t="s">
        <v>2152</v>
      </c>
      <c r="T4306" s="107" t="s">
        <v>92</v>
      </c>
      <c r="U4306" s="217"/>
      <c r="V4306" s="85"/>
      <c r="W4306" s="85"/>
      <c r="X4306" s="85"/>
      <c r="Y4306" s="85"/>
      <c r="Z4306" s="85">
        <v>1</v>
      </c>
      <c r="AA4306" s="85"/>
      <c r="AB4306" s="86"/>
      <c r="AC4306" s="86"/>
      <c r="AD4306" s="85"/>
      <c r="AE4306" s="85"/>
      <c r="AF4306" s="85"/>
      <c r="AG4306" s="85"/>
      <c r="AH4306" s="85"/>
      <c r="AI4306" s="85"/>
      <c r="AJ4306" s="85"/>
    </row>
    <row r="4307" spans="1:36" ht="16.5" thickTop="1" thickBot="1">
      <c r="A4307" s="105">
        <f t="shared" si="925"/>
        <v>1153</v>
      </c>
      <c r="B4307" s="112" t="s">
        <v>4146</v>
      </c>
      <c r="C4307" s="107">
        <v>1978</v>
      </c>
      <c r="D4307" s="107"/>
      <c r="E4307" s="114" t="s">
        <v>94</v>
      </c>
      <c r="F4307" s="107">
        <v>14</v>
      </c>
      <c r="G4307" s="107">
        <v>1</v>
      </c>
      <c r="H4307" s="111">
        <v>5614.5</v>
      </c>
      <c r="I4307" s="111">
        <v>5614.5</v>
      </c>
      <c r="J4307" s="111">
        <v>5614.5</v>
      </c>
      <c r="K4307" s="122">
        <v>270</v>
      </c>
      <c r="L4307" s="110">
        <f t="shared" si="921"/>
        <v>7999028.9199999999</v>
      </c>
      <c r="M4307" s="108"/>
      <c r="N4307" s="108"/>
      <c r="O4307" s="108"/>
      <c r="P4307" s="110">
        <f>'Форма 2'!C4307-M4307-N4307-O4307</f>
        <v>7999028.9199999999</v>
      </c>
      <c r="Q4307" s="111">
        <f>L4307/I4307</f>
        <v>1424.709042657405</v>
      </c>
      <c r="R4307" s="111">
        <f>Q4307</f>
        <v>1424.709042657405</v>
      </c>
      <c r="S4307" s="112" t="s">
        <v>2152</v>
      </c>
      <c r="T4307" s="107" t="s">
        <v>92</v>
      </c>
      <c r="U4307" s="217"/>
      <c r="V4307" s="85"/>
      <c r="W4307" s="85"/>
      <c r="X4307" s="85"/>
      <c r="Y4307" s="85"/>
      <c r="Z4307" s="172"/>
      <c r="AA4307" s="172"/>
      <c r="AB4307" s="177">
        <v>2</v>
      </c>
      <c r="AC4307" s="154">
        <f>3930316.8+4068712.12</f>
        <v>7999028.9199999999</v>
      </c>
      <c r="AD4307" s="85"/>
      <c r="AE4307" s="85"/>
      <c r="AF4307" s="85"/>
      <c r="AG4307" s="166"/>
      <c r="AH4307" s="85"/>
      <c r="AI4307" s="85"/>
      <c r="AJ4307" s="85"/>
    </row>
    <row r="4308" spans="1:36" ht="16.5" thickTop="1" thickBot="1">
      <c r="A4308" s="105">
        <f t="shared" si="925"/>
        <v>1154</v>
      </c>
      <c r="B4308" s="112" t="s">
        <v>4147</v>
      </c>
      <c r="C4308" s="107">
        <v>1964</v>
      </c>
      <c r="D4308" s="107"/>
      <c r="E4308" s="114" t="s">
        <v>94</v>
      </c>
      <c r="F4308" s="107">
        <v>5</v>
      </c>
      <c r="G4308" s="107">
        <v>4</v>
      </c>
      <c r="H4308" s="111">
        <v>3214</v>
      </c>
      <c r="I4308" s="111">
        <v>3100.2</v>
      </c>
      <c r="J4308" s="111"/>
      <c r="K4308" s="122">
        <v>153</v>
      </c>
      <c r="L4308" s="110">
        <f t="shared" si="921"/>
        <v>14474313.280000001</v>
      </c>
      <c r="M4308" s="108"/>
      <c r="N4308" s="108"/>
      <c r="O4308" s="108"/>
      <c r="P4308" s="110">
        <f>'Форма 2'!C4308-M4308-N4308-O4308</f>
        <v>14474313.280000001</v>
      </c>
      <c r="Q4308" s="111">
        <f t="shared" si="919"/>
        <v>4668.832101154765</v>
      </c>
      <c r="R4308" s="111">
        <f t="shared" si="920"/>
        <v>4668.832101154765</v>
      </c>
      <c r="S4308" s="112" t="s">
        <v>2152</v>
      </c>
      <c r="T4308" s="107" t="s">
        <v>92</v>
      </c>
      <c r="U4308" s="217"/>
      <c r="V4308" s="85"/>
      <c r="W4308" s="85"/>
      <c r="X4308" s="85"/>
      <c r="Y4308" s="85"/>
      <c r="Z4308" s="85"/>
      <c r="AA4308" s="85"/>
      <c r="AB4308" s="86"/>
      <c r="AC4308" s="86"/>
      <c r="AD4308" s="85">
        <v>1</v>
      </c>
      <c r="AE4308" s="85"/>
      <c r="AF4308" s="85"/>
      <c r="AG4308" s="85"/>
      <c r="AH4308" s="85"/>
      <c r="AI4308" s="85"/>
      <c r="AJ4308" s="85"/>
    </row>
    <row r="4309" spans="1:36" ht="16.5" thickTop="1" thickBot="1">
      <c r="A4309" s="105">
        <f t="shared" si="925"/>
        <v>1155</v>
      </c>
      <c r="B4309" s="112" t="s">
        <v>4148</v>
      </c>
      <c r="C4309" s="107">
        <v>1965</v>
      </c>
      <c r="D4309" s="107"/>
      <c r="E4309" s="114" t="s">
        <v>94</v>
      </c>
      <c r="F4309" s="107">
        <v>5</v>
      </c>
      <c r="G4309" s="107">
        <v>3</v>
      </c>
      <c r="H4309" s="111">
        <v>2698</v>
      </c>
      <c r="I4309" s="111">
        <v>2506</v>
      </c>
      <c r="J4309" s="111">
        <v>2506</v>
      </c>
      <c r="K4309" s="122">
        <v>122</v>
      </c>
      <c r="L4309" s="110">
        <f t="shared" si="921"/>
        <v>12150496.960000001</v>
      </c>
      <c r="M4309" s="108"/>
      <c r="N4309" s="108"/>
      <c r="O4309" s="108"/>
      <c r="P4309" s="110">
        <f>'Форма 2'!C4309-M4309-N4309-O4309</f>
        <v>12150496.960000001</v>
      </c>
      <c r="Q4309" s="111">
        <f t="shared" si="919"/>
        <v>4848.5622346368718</v>
      </c>
      <c r="R4309" s="111">
        <f t="shared" si="920"/>
        <v>4848.5622346368718</v>
      </c>
      <c r="S4309" s="112" t="s">
        <v>2152</v>
      </c>
      <c r="T4309" s="107" t="s">
        <v>92</v>
      </c>
      <c r="U4309" s="217"/>
      <c r="V4309" s="85"/>
      <c r="W4309" s="85"/>
      <c r="X4309" s="85"/>
      <c r="Y4309" s="85"/>
      <c r="Z4309" s="85"/>
      <c r="AA4309" s="85"/>
      <c r="AB4309" s="86"/>
      <c r="AC4309" s="86"/>
      <c r="AD4309" s="85">
        <v>1</v>
      </c>
      <c r="AE4309" s="85"/>
      <c r="AF4309" s="85"/>
      <c r="AG4309" s="85"/>
      <c r="AH4309" s="85"/>
      <c r="AI4309" s="85"/>
      <c r="AJ4309" s="85"/>
    </row>
    <row r="4310" spans="1:36" ht="16.5" thickTop="1" thickBot="1">
      <c r="A4310" s="105">
        <f t="shared" si="925"/>
        <v>1156</v>
      </c>
      <c r="B4310" s="112" t="s">
        <v>4149</v>
      </c>
      <c r="C4310" s="107">
        <v>1990</v>
      </c>
      <c r="D4310" s="107"/>
      <c r="E4310" s="114" t="s">
        <v>94</v>
      </c>
      <c r="F4310" s="107">
        <v>9</v>
      </c>
      <c r="G4310" s="107">
        <v>1</v>
      </c>
      <c r="H4310" s="111">
        <v>3334.2</v>
      </c>
      <c r="I4310" s="111">
        <v>2789.6</v>
      </c>
      <c r="J4310" s="111">
        <v>2480.1</v>
      </c>
      <c r="K4310" s="122">
        <v>128</v>
      </c>
      <c r="L4310" s="110">
        <f t="shared" si="921"/>
        <v>1881489.0599999998</v>
      </c>
      <c r="M4310" s="108"/>
      <c r="N4310" s="108"/>
      <c r="O4310" s="108"/>
      <c r="P4310" s="110">
        <f>'Форма 2'!C4310-M4310-N4310-O4310</f>
        <v>1881489.0599999998</v>
      </c>
      <c r="Q4310" s="111">
        <f t="shared" si="919"/>
        <v>674.4655362776025</v>
      </c>
      <c r="R4310" s="111">
        <f t="shared" si="920"/>
        <v>674.4655362776025</v>
      </c>
      <c r="S4310" s="112" t="s">
        <v>2152</v>
      </c>
      <c r="T4310" s="107" t="s">
        <v>82</v>
      </c>
      <c r="U4310" s="217"/>
      <c r="V4310" s="85"/>
      <c r="W4310" s="85"/>
      <c r="X4310" s="85"/>
      <c r="Y4310" s="85"/>
      <c r="Z4310" s="85"/>
      <c r="AA4310" s="85"/>
      <c r="AB4310" s="86"/>
      <c r="AC4310" s="86"/>
      <c r="AD4310" s="85"/>
      <c r="AE4310" s="85"/>
      <c r="AF4310" s="85"/>
      <c r="AG4310" s="85"/>
      <c r="AH4310" s="85">
        <v>1</v>
      </c>
      <c r="AI4310" s="85"/>
      <c r="AJ4310" s="85"/>
    </row>
    <row r="4311" spans="1:36" ht="16.5" thickTop="1" thickBot="1">
      <c r="A4311" s="105">
        <f t="shared" si="925"/>
        <v>1157</v>
      </c>
      <c r="B4311" s="112" t="s">
        <v>4150</v>
      </c>
      <c r="C4311" s="107">
        <v>1965</v>
      </c>
      <c r="D4311" s="107"/>
      <c r="E4311" s="114" t="s">
        <v>94</v>
      </c>
      <c r="F4311" s="107">
        <v>5</v>
      </c>
      <c r="G4311" s="107">
        <v>4</v>
      </c>
      <c r="H4311" s="111">
        <v>3196.2</v>
      </c>
      <c r="I4311" s="111">
        <v>2034.3</v>
      </c>
      <c r="J4311" s="111">
        <v>2034.3</v>
      </c>
      <c r="K4311" s="122">
        <v>165</v>
      </c>
      <c r="L4311" s="110">
        <f t="shared" si="921"/>
        <v>14394150.624</v>
      </c>
      <c r="M4311" s="108"/>
      <c r="N4311" s="108"/>
      <c r="O4311" s="108"/>
      <c r="P4311" s="110">
        <f>'Форма 2'!C4311-M4311-N4311-O4311</f>
        <v>14394150.624</v>
      </c>
      <c r="Q4311" s="111">
        <f t="shared" si="919"/>
        <v>7075.7266007963426</v>
      </c>
      <c r="R4311" s="111">
        <f t="shared" si="920"/>
        <v>7075.7266007963426</v>
      </c>
      <c r="S4311" s="112" t="s">
        <v>2152</v>
      </c>
      <c r="T4311" s="107" t="s">
        <v>92</v>
      </c>
      <c r="U4311" s="217"/>
      <c r="V4311" s="85"/>
      <c r="W4311" s="85"/>
      <c r="X4311" s="85"/>
      <c r="Y4311" s="85"/>
      <c r="Z4311" s="85"/>
      <c r="AA4311" s="85"/>
      <c r="AB4311" s="86"/>
      <c r="AC4311" s="86"/>
      <c r="AD4311" s="85">
        <v>1</v>
      </c>
      <c r="AE4311" s="85"/>
      <c r="AF4311" s="85"/>
      <c r="AG4311" s="85"/>
      <c r="AH4311" s="85"/>
      <c r="AI4311" s="85"/>
      <c r="AJ4311" s="85"/>
    </row>
    <row r="4312" spans="1:36" ht="16.5" thickTop="1" thickBot="1">
      <c r="A4312" s="105">
        <f t="shared" si="925"/>
        <v>1158</v>
      </c>
      <c r="B4312" s="112" t="s">
        <v>4151</v>
      </c>
      <c r="C4312" s="107">
        <v>1961</v>
      </c>
      <c r="D4312" s="107"/>
      <c r="E4312" s="114" t="s">
        <v>94</v>
      </c>
      <c r="F4312" s="107">
        <v>3</v>
      </c>
      <c r="G4312" s="107">
        <v>2</v>
      </c>
      <c r="H4312" s="111">
        <v>1071</v>
      </c>
      <c r="I4312" s="111">
        <v>960.2</v>
      </c>
      <c r="J4312" s="111">
        <v>887.7</v>
      </c>
      <c r="K4312" s="122">
        <v>57</v>
      </c>
      <c r="L4312" s="110">
        <f t="shared" si="921"/>
        <v>10235964.689999999</v>
      </c>
      <c r="M4312" s="108"/>
      <c r="N4312" s="108"/>
      <c r="O4312" s="108"/>
      <c r="P4312" s="110">
        <f>'Форма 2'!C4312-M4312-N4312-O4312</f>
        <v>10235964.689999999</v>
      </c>
      <c r="Q4312" s="111">
        <f t="shared" si="919"/>
        <v>10660.242334930223</v>
      </c>
      <c r="R4312" s="111">
        <f t="shared" si="920"/>
        <v>10660.242334930223</v>
      </c>
      <c r="S4312" s="112" t="s">
        <v>2152</v>
      </c>
      <c r="T4312" s="107" t="s">
        <v>82</v>
      </c>
      <c r="U4312" s="217"/>
      <c r="V4312" s="85"/>
      <c r="W4312" s="85"/>
      <c r="X4312" s="85"/>
      <c r="Y4312" s="85"/>
      <c r="Z4312" s="85"/>
      <c r="AA4312" s="85"/>
      <c r="AB4312" s="86"/>
      <c r="AC4312" s="86"/>
      <c r="AD4312" s="85">
        <v>1</v>
      </c>
      <c r="AE4312" s="85"/>
      <c r="AF4312" s="85"/>
      <c r="AG4312" s="85"/>
      <c r="AH4312" s="85"/>
      <c r="AI4312" s="85"/>
      <c r="AJ4312" s="85"/>
    </row>
    <row r="4313" spans="1:36" ht="16.5" thickTop="1" thickBot="1">
      <c r="A4313" s="105">
        <f t="shared" si="925"/>
        <v>1159</v>
      </c>
      <c r="B4313" s="112" t="s">
        <v>4152</v>
      </c>
      <c r="C4313" s="107">
        <v>1962</v>
      </c>
      <c r="D4313" s="107"/>
      <c r="E4313" s="114" t="s">
        <v>94</v>
      </c>
      <c r="F4313" s="107">
        <v>4</v>
      </c>
      <c r="G4313" s="107">
        <v>2</v>
      </c>
      <c r="H4313" s="111">
        <v>1399.1</v>
      </c>
      <c r="I4313" s="111">
        <v>1277.2</v>
      </c>
      <c r="J4313" s="111">
        <v>1277.2</v>
      </c>
      <c r="K4313" s="122">
        <v>71</v>
      </c>
      <c r="L4313" s="110">
        <f t="shared" si="921"/>
        <v>6300874.8320000004</v>
      </c>
      <c r="M4313" s="108"/>
      <c r="N4313" s="108"/>
      <c r="O4313" s="108"/>
      <c r="P4313" s="110">
        <f>'Форма 2'!C4313-M4313-N4313-O4313</f>
        <v>6300874.8320000004</v>
      </c>
      <c r="Q4313" s="111">
        <f t="shared" si="919"/>
        <v>4933.3501659880994</v>
      </c>
      <c r="R4313" s="111">
        <f t="shared" si="920"/>
        <v>4933.3501659880994</v>
      </c>
      <c r="S4313" s="112" t="s">
        <v>2152</v>
      </c>
      <c r="T4313" s="107" t="s">
        <v>82</v>
      </c>
      <c r="U4313" s="217"/>
      <c r="V4313" s="85"/>
      <c r="W4313" s="85"/>
      <c r="X4313" s="85"/>
      <c r="Y4313" s="85"/>
      <c r="Z4313" s="85"/>
      <c r="AA4313" s="85"/>
      <c r="AB4313" s="86"/>
      <c r="AC4313" s="86"/>
      <c r="AD4313" s="85">
        <v>1</v>
      </c>
      <c r="AE4313" s="85"/>
      <c r="AF4313" s="85"/>
      <c r="AG4313" s="85"/>
      <c r="AH4313" s="85"/>
      <c r="AI4313" s="85"/>
      <c r="AJ4313" s="85"/>
    </row>
    <row r="4314" spans="1:36" ht="16.5" thickTop="1" thickBot="1">
      <c r="A4314" s="105">
        <f t="shared" si="925"/>
        <v>1160</v>
      </c>
      <c r="B4314" s="112" t="s">
        <v>4153</v>
      </c>
      <c r="C4314" s="107">
        <v>1961</v>
      </c>
      <c r="D4314" s="107"/>
      <c r="E4314" s="114" t="s">
        <v>94</v>
      </c>
      <c r="F4314" s="107">
        <v>3</v>
      </c>
      <c r="G4314" s="107">
        <v>2</v>
      </c>
      <c r="H4314" s="111">
        <v>1035</v>
      </c>
      <c r="I4314" s="111">
        <v>918</v>
      </c>
      <c r="J4314" s="111">
        <v>755.9</v>
      </c>
      <c r="K4314" s="122">
        <v>61</v>
      </c>
      <c r="L4314" s="110">
        <f t="shared" si="921"/>
        <v>9891898.6499999985</v>
      </c>
      <c r="M4314" s="108"/>
      <c r="N4314" s="108"/>
      <c r="O4314" s="108"/>
      <c r="P4314" s="110">
        <f>'Форма 2'!C4314-M4314-N4314-O4314</f>
        <v>9891898.6499999985</v>
      </c>
      <c r="Q4314" s="111">
        <f t="shared" si="919"/>
        <v>10775.488725490195</v>
      </c>
      <c r="R4314" s="111">
        <f t="shared" si="920"/>
        <v>10775.488725490195</v>
      </c>
      <c r="S4314" s="112" t="s">
        <v>2152</v>
      </c>
      <c r="T4314" s="107" t="s">
        <v>82</v>
      </c>
      <c r="U4314" s="217"/>
      <c r="V4314" s="85"/>
      <c r="W4314" s="85"/>
      <c r="X4314" s="85"/>
      <c r="Y4314" s="85"/>
      <c r="Z4314" s="85"/>
      <c r="AA4314" s="85"/>
      <c r="AB4314" s="86"/>
      <c r="AC4314" s="86"/>
      <c r="AD4314" s="85">
        <v>1</v>
      </c>
      <c r="AE4314" s="85"/>
      <c r="AF4314" s="85"/>
      <c r="AG4314" s="85"/>
      <c r="AH4314" s="85"/>
      <c r="AI4314" s="85"/>
      <c r="AJ4314" s="85"/>
    </row>
    <row r="4315" spans="1:36" ht="16.5" thickTop="1" thickBot="1">
      <c r="A4315" s="105">
        <f t="shared" si="925"/>
        <v>1161</v>
      </c>
      <c r="B4315" s="112" t="s">
        <v>4154</v>
      </c>
      <c r="C4315" s="107">
        <v>1955</v>
      </c>
      <c r="D4315" s="107"/>
      <c r="E4315" s="114" t="s">
        <v>378</v>
      </c>
      <c r="F4315" s="107">
        <v>3</v>
      </c>
      <c r="G4315" s="107">
        <v>4</v>
      </c>
      <c r="H4315" s="111">
        <v>2331.3000000000002</v>
      </c>
      <c r="I4315" s="111">
        <v>1888.3000000000002</v>
      </c>
      <c r="J4315" s="111">
        <v>1579.4</v>
      </c>
      <c r="K4315" s="122">
        <v>84</v>
      </c>
      <c r="L4315" s="110">
        <f t="shared" si="921"/>
        <v>8126328.9750000015</v>
      </c>
      <c r="M4315" s="108"/>
      <c r="N4315" s="108"/>
      <c r="O4315" s="108"/>
      <c r="P4315" s="110">
        <f>'Форма 2'!C4315-M4315-N4315-O4315</f>
        <v>8126328.9750000015</v>
      </c>
      <c r="Q4315" s="111">
        <f t="shared" si="919"/>
        <v>4303.5158475877779</v>
      </c>
      <c r="R4315" s="111">
        <f t="shared" si="920"/>
        <v>4303.5158475877779</v>
      </c>
      <c r="S4315" s="112" t="s">
        <v>2152</v>
      </c>
      <c r="T4315" s="107" t="s">
        <v>82</v>
      </c>
      <c r="U4315" s="217"/>
      <c r="V4315" s="85"/>
      <c r="W4315" s="85"/>
      <c r="X4315" s="85">
        <v>1</v>
      </c>
      <c r="Y4315" s="85">
        <v>1</v>
      </c>
      <c r="Z4315" s="85">
        <v>1</v>
      </c>
      <c r="AA4315" s="85"/>
      <c r="AB4315" s="86"/>
      <c r="AC4315" s="86"/>
      <c r="AD4315" s="85"/>
      <c r="AE4315" s="85"/>
      <c r="AF4315" s="85">
        <v>1</v>
      </c>
      <c r="AG4315" s="85"/>
      <c r="AH4315" s="85"/>
      <c r="AI4315" s="85"/>
      <c r="AJ4315" s="85"/>
    </row>
    <row r="4316" spans="1:36" ht="16.5" thickTop="1" thickBot="1">
      <c r="A4316" s="105">
        <f t="shared" si="925"/>
        <v>1162</v>
      </c>
      <c r="B4316" s="112" t="s">
        <v>4155</v>
      </c>
      <c r="C4316" s="107">
        <v>1957</v>
      </c>
      <c r="D4316" s="107"/>
      <c r="E4316" s="114" t="s">
        <v>94</v>
      </c>
      <c r="F4316" s="107">
        <v>3</v>
      </c>
      <c r="G4316" s="107">
        <v>3</v>
      </c>
      <c r="H4316" s="111">
        <v>1479.1</v>
      </c>
      <c r="I4316" s="111">
        <v>1267.3000000000002</v>
      </c>
      <c r="J4316" s="111">
        <v>1083.4000000000001</v>
      </c>
      <c r="K4316" s="122">
        <v>78</v>
      </c>
      <c r="L4316" s="110">
        <f t="shared" si="921"/>
        <v>14344548.456</v>
      </c>
      <c r="M4316" s="108"/>
      <c r="N4316" s="108"/>
      <c r="O4316" s="108"/>
      <c r="P4316" s="110">
        <f>'Форма 2'!C4316-M4316-N4316-O4316</f>
        <v>14344548.456</v>
      </c>
      <c r="Q4316" s="111">
        <f t="shared" si="919"/>
        <v>11318.984025881795</v>
      </c>
      <c r="R4316" s="111">
        <f t="shared" si="920"/>
        <v>11318.984025881795</v>
      </c>
      <c r="S4316" s="112" t="s">
        <v>2152</v>
      </c>
      <c r="T4316" s="107" t="s">
        <v>82</v>
      </c>
      <c r="U4316" s="217"/>
      <c r="V4316" s="85">
        <v>1</v>
      </c>
      <c r="W4316" s="85"/>
      <c r="X4316" s="85"/>
      <c r="Y4316" s="85"/>
      <c r="Z4316" s="85"/>
      <c r="AA4316" s="85"/>
      <c r="AB4316" s="86"/>
      <c r="AC4316" s="86"/>
      <c r="AD4316" s="85"/>
      <c r="AE4316" s="85"/>
      <c r="AF4316" s="85">
        <v>1</v>
      </c>
      <c r="AG4316" s="85"/>
      <c r="AH4316" s="85"/>
      <c r="AI4316" s="85"/>
      <c r="AJ4316" s="85"/>
    </row>
    <row r="4317" spans="1:36" ht="16.5" thickTop="1" thickBot="1">
      <c r="A4317" s="105">
        <f t="shared" si="925"/>
        <v>1163</v>
      </c>
      <c r="B4317" s="112" t="s">
        <v>4156</v>
      </c>
      <c r="C4317" s="107">
        <v>1954</v>
      </c>
      <c r="D4317" s="107"/>
      <c r="E4317" s="114" t="s">
        <v>378</v>
      </c>
      <c r="F4317" s="107">
        <v>3</v>
      </c>
      <c r="G4317" s="107">
        <v>2</v>
      </c>
      <c r="H4317" s="111">
        <v>1438.2</v>
      </c>
      <c r="I4317" s="111">
        <v>844.3</v>
      </c>
      <c r="J4317" s="111">
        <v>844.3</v>
      </c>
      <c r="K4317" s="122">
        <v>105</v>
      </c>
      <c r="L4317" s="110">
        <f t="shared" si="921"/>
        <v>3146364.5220000003</v>
      </c>
      <c r="M4317" s="108"/>
      <c r="N4317" s="108"/>
      <c r="O4317" s="108"/>
      <c r="P4317" s="110">
        <f>'Форма 2'!C4317-M4317-N4317-O4317</f>
        <v>3146364.5220000003</v>
      </c>
      <c r="Q4317" s="111">
        <f t="shared" si="919"/>
        <v>3726.5954305341711</v>
      </c>
      <c r="R4317" s="111">
        <f t="shared" si="920"/>
        <v>3726.5954305341711</v>
      </c>
      <c r="S4317" s="112" t="s">
        <v>2152</v>
      </c>
      <c r="T4317" s="107" t="s">
        <v>82</v>
      </c>
      <c r="U4317" s="217"/>
      <c r="V4317" s="85"/>
      <c r="W4317" s="85"/>
      <c r="X4317" s="85">
        <v>1</v>
      </c>
      <c r="Y4317" s="85">
        <v>1</v>
      </c>
      <c r="Z4317" s="85">
        <v>1</v>
      </c>
      <c r="AA4317" s="85"/>
      <c r="AB4317" s="86"/>
      <c r="AC4317" s="86"/>
      <c r="AD4317" s="85"/>
      <c r="AE4317" s="85"/>
      <c r="AF4317" s="85"/>
      <c r="AG4317" s="85"/>
      <c r="AH4317" s="85"/>
      <c r="AI4317" s="85"/>
      <c r="AJ4317" s="85"/>
    </row>
    <row r="4318" spans="1:36" ht="16.5" thickTop="1" thickBot="1">
      <c r="A4318" s="105">
        <f t="shared" si="925"/>
        <v>1164</v>
      </c>
      <c r="B4318" s="112" t="s">
        <v>4157</v>
      </c>
      <c r="C4318" s="107">
        <v>1952</v>
      </c>
      <c r="D4318" s="107"/>
      <c r="E4318" s="114" t="s">
        <v>378</v>
      </c>
      <c r="F4318" s="107">
        <v>3</v>
      </c>
      <c r="G4318" s="107">
        <v>2</v>
      </c>
      <c r="H4318" s="111">
        <v>1130.5</v>
      </c>
      <c r="I4318" s="111">
        <v>834.09999999999991</v>
      </c>
      <c r="J4318" s="111">
        <v>678.4</v>
      </c>
      <c r="K4318" s="122">
        <v>39</v>
      </c>
      <c r="L4318" s="110">
        <f t="shared" si="921"/>
        <v>836818.71000000008</v>
      </c>
      <c r="M4318" s="108"/>
      <c r="N4318" s="108"/>
      <c r="O4318" s="108"/>
      <c r="P4318" s="110">
        <f>'Форма 2'!C4318-M4318-N4318-O4318</f>
        <v>836818.71000000008</v>
      </c>
      <c r="Q4318" s="111">
        <f t="shared" si="919"/>
        <v>1003.2594533029614</v>
      </c>
      <c r="R4318" s="111">
        <f t="shared" si="920"/>
        <v>1003.2594533029614</v>
      </c>
      <c r="S4318" s="112" t="s">
        <v>2152</v>
      </c>
      <c r="T4318" s="107" t="s">
        <v>82</v>
      </c>
      <c r="U4318" s="217">
        <v>1</v>
      </c>
      <c r="V4318" s="85"/>
      <c r="W4318" s="85"/>
      <c r="X4318" s="85"/>
      <c r="Y4318" s="85"/>
      <c r="Z4318" s="85"/>
      <c r="AA4318" s="85"/>
      <c r="AB4318" s="86"/>
      <c r="AC4318" s="86"/>
      <c r="AD4318" s="85"/>
      <c r="AE4318" s="85"/>
      <c r="AF4318" s="85"/>
      <c r="AG4318" s="85"/>
      <c r="AH4318" s="85"/>
      <c r="AI4318" s="85"/>
      <c r="AJ4318" s="85"/>
    </row>
    <row r="4319" spans="1:36" ht="16.5" thickTop="1" thickBot="1">
      <c r="A4319" s="105">
        <f t="shared" si="925"/>
        <v>1165</v>
      </c>
      <c r="B4319" s="112" t="s">
        <v>4158</v>
      </c>
      <c r="C4319" s="107">
        <v>1952</v>
      </c>
      <c r="D4319" s="107"/>
      <c r="E4319" s="114" t="s">
        <v>378</v>
      </c>
      <c r="F4319" s="107">
        <v>3</v>
      </c>
      <c r="G4319" s="107">
        <v>2</v>
      </c>
      <c r="H4319" s="111">
        <v>1346.7</v>
      </c>
      <c r="I4319" s="111">
        <v>1294.3000000000002</v>
      </c>
      <c r="J4319" s="111">
        <v>897.2</v>
      </c>
      <c r="K4319" s="122">
        <v>29</v>
      </c>
      <c r="L4319" s="110">
        <f t="shared" si="921"/>
        <v>996854.27400000009</v>
      </c>
      <c r="M4319" s="108"/>
      <c r="N4319" s="108"/>
      <c r="O4319" s="108"/>
      <c r="P4319" s="110">
        <f>'Форма 2'!C4319-M4319-N4319-O4319</f>
        <v>996854.27400000009</v>
      </c>
      <c r="Q4319" s="111">
        <f t="shared" ref="Q4319:Q4388" si="927">L4319/I4319</f>
        <v>770.18795796955885</v>
      </c>
      <c r="R4319" s="111">
        <f t="shared" ref="R4319:R4388" si="928">Q4319</f>
        <v>770.18795796955885</v>
      </c>
      <c r="S4319" s="112" t="s">
        <v>2152</v>
      </c>
      <c r="T4319" s="107" t="s">
        <v>82</v>
      </c>
      <c r="U4319" s="217">
        <v>1</v>
      </c>
      <c r="V4319" s="85"/>
      <c r="W4319" s="85"/>
      <c r="X4319" s="85"/>
      <c r="Y4319" s="85"/>
      <c r="Z4319" s="85"/>
      <c r="AA4319" s="85"/>
      <c r="AB4319" s="86"/>
      <c r="AC4319" s="86"/>
      <c r="AD4319" s="85"/>
      <c r="AE4319" s="85"/>
      <c r="AF4319" s="85"/>
      <c r="AG4319" s="85"/>
      <c r="AH4319" s="85"/>
      <c r="AI4319" s="85"/>
      <c r="AJ4319" s="85"/>
    </row>
    <row r="4320" spans="1:36" ht="16.5" thickTop="1" thickBot="1">
      <c r="A4320" s="105">
        <f t="shared" si="925"/>
        <v>1166</v>
      </c>
      <c r="B4320" s="112" t="s">
        <v>4159</v>
      </c>
      <c r="C4320" s="107">
        <v>1975</v>
      </c>
      <c r="D4320" s="107"/>
      <c r="E4320" s="114" t="s">
        <v>94</v>
      </c>
      <c r="F4320" s="107">
        <v>5</v>
      </c>
      <c r="G4320" s="107">
        <v>4</v>
      </c>
      <c r="H4320" s="111">
        <v>3710.5</v>
      </c>
      <c r="I4320" s="111">
        <v>3354.4</v>
      </c>
      <c r="J4320" s="111">
        <v>3341.9</v>
      </c>
      <c r="K4320" s="122">
        <v>192</v>
      </c>
      <c r="L4320" s="110">
        <f t="shared" si="921"/>
        <v>4384326.8</v>
      </c>
      <c r="M4320" s="108"/>
      <c r="N4320" s="108"/>
      <c r="O4320" s="108"/>
      <c r="P4320" s="110">
        <f>'Форма 2'!C4320-M4320-N4320-O4320</f>
        <v>4384326.8</v>
      </c>
      <c r="Q4320" s="111">
        <f t="shared" si="927"/>
        <v>1307.0375626043406</v>
      </c>
      <c r="R4320" s="111">
        <f t="shared" si="928"/>
        <v>1307.0375626043406</v>
      </c>
      <c r="S4320" s="112" t="s">
        <v>2152</v>
      </c>
      <c r="T4320" s="107" t="s">
        <v>82</v>
      </c>
      <c r="U4320" s="217"/>
      <c r="V4320" s="85"/>
      <c r="W4320" s="85"/>
      <c r="X4320" s="85">
        <v>1</v>
      </c>
      <c r="Y4320" s="85">
        <v>1</v>
      </c>
      <c r="Z4320" s="85"/>
      <c r="AA4320" s="85"/>
      <c r="AB4320" s="86"/>
      <c r="AC4320" s="86"/>
      <c r="AD4320" s="85"/>
      <c r="AE4320" s="85"/>
      <c r="AF4320" s="85"/>
      <c r="AG4320" s="85"/>
      <c r="AH4320" s="85"/>
      <c r="AI4320" s="85"/>
      <c r="AJ4320" s="85"/>
    </row>
    <row r="4321" spans="1:36" ht="16.5" thickTop="1" thickBot="1">
      <c r="A4321" s="105">
        <f t="shared" si="925"/>
        <v>1167</v>
      </c>
      <c r="B4321" s="112" t="s">
        <v>4160</v>
      </c>
      <c r="C4321" s="107">
        <v>1961</v>
      </c>
      <c r="D4321" s="107"/>
      <c r="E4321" s="114" t="s">
        <v>378</v>
      </c>
      <c r="F4321" s="107">
        <v>4</v>
      </c>
      <c r="G4321" s="107">
        <v>4</v>
      </c>
      <c r="H4321" s="111">
        <v>1745.7</v>
      </c>
      <c r="I4321" s="111">
        <v>1546.7</v>
      </c>
      <c r="J4321" s="111">
        <v>1546.7</v>
      </c>
      <c r="K4321" s="122">
        <v>80</v>
      </c>
      <c r="L4321" s="110">
        <f t="shared" si="921"/>
        <v>7861794.864000001</v>
      </c>
      <c r="M4321" s="108"/>
      <c r="N4321" s="108"/>
      <c r="O4321" s="108"/>
      <c r="P4321" s="110">
        <f>'Форма 2'!C4321-M4321-N4321-O4321</f>
        <v>7861794.864000001</v>
      </c>
      <c r="Q4321" s="111">
        <f t="shared" si="927"/>
        <v>5082.9474778560816</v>
      </c>
      <c r="R4321" s="111">
        <f t="shared" si="928"/>
        <v>5082.9474778560816</v>
      </c>
      <c r="S4321" s="112" t="s">
        <v>2152</v>
      </c>
      <c r="T4321" s="107" t="s">
        <v>82</v>
      </c>
      <c r="U4321" s="217"/>
      <c r="V4321" s="85"/>
      <c r="W4321" s="85"/>
      <c r="X4321" s="85"/>
      <c r="Y4321" s="85"/>
      <c r="Z4321" s="85"/>
      <c r="AA4321" s="85"/>
      <c r="AB4321" s="86"/>
      <c r="AC4321" s="86"/>
      <c r="AD4321" s="85">
        <v>1</v>
      </c>
      <c r="AE4321" s="85"/>
      <c r="AF4321" s="85"/>
      <c r="AG4321" s="85"/>
      <c r="AH4321" s="85"/>
      <c r="AI4321" s="85"/>
      <c r="AJ4321" s="85"/>
    </row>
    <row r="4322" spans="1:36" ht="16.5" thickTop="1" thickBot="1">
      <c r="A4322" s="105">
        <f t="shared" si="925"/>
        <v>1168</v>
      </c>
      <c r="B4322" s="112" t="s">
        <v>4161</v>
      </c>
      <c r="C4322" s="107">
        <v>1957</v>
      </c>
      <c r="D4322" s="107"/>
      <c r="E4322" s="114" t="s">
        <v>378</v>
      </c>
      <c r="F4322" s="107">
        <v>3</v>
      </c>
      <c r="G4322" s="107">
        <v>4</v>
      </c>
      <c r="H4322" s="111">
        <v>1700.4</v>
      </c>
      <c r="I4322" s="111">
        <v>1699.4</v>
      </c>
      <c r="J4322" s="111">
        <v>1399.4</v>
      </c>
      <c r="K4322" s="122">
        <v>68</v>
      </c>
      <c r="L4322" s="110">
        <f t="shared" si="921"/>
        <v>2207187.216</v>
      </c>
      <c r="M4322" s="108"/>
      <c r="N4322" s="108"/>
      <c r="O4322" s="108"/>
      <c r="P4322" s="110">
        <f>'Форма 2'!C4322-M4322-N4322-O4322</f>
        <v>2207187.216</v>
      </c>
      <c r="Q4322" s="111">
        <f t="shared" si="927"/>
        <v>1298.8038225255973</v>
      </c>
      <c r="R4322" s="111">
        <f t="shared" si="928"/>
        <v>1298.8038225255973</v>
      </c>
      <c r="S4322" s="112" t="s">
        <v>2152</v>
      </c>
      <c r="T4322" s="107" t="s">
        <v>82</v>
      </c>
      <c r="U4322" s="217"/>
      <c r="V4322" s="85"/>
      <c r="W4322" s="85"/>
      <c r="X4322" s="85"/>
      <c r="Y4322" s="85"/>
      <c r="Z4322" s="85"/>
      <c r="AA4322" s="85"/>
      <c r="AB4322" s="86"/>
      <c r="AC4322" s="86"/>
      <c r="AD4322" s="85"/>
      <c r="AE4322" s="85"/>
      <c r="AF4322" s="85">
        <v>1</v>
      </c>
      <c r="AG4322" s="85"/>
      <c r="AH4322" s="85"/>
      <c r="AI4322" s="85"/>
      <c r="AJ4322" s="85"/>
    </row>
    <row r="4323" spans="1:36" ht="16.5" thickTop="1" thickBot="1">
      <c r="A4323" s="105">
        <f t="shared" si="925"/>
        <v>1169</v>
      </c>
      <c r="B4323" s="112" t="s">
        <v>4162</v>
      </c>
      <c r="C4323" s="107">
        <v>1957</v>
      </c>
      <c r="D4323" s="107"/>
      <c r="E4323" s="114" t="s">
        <v>378</v>
      </c>
      <c r="F4323" s="107">
        <v>3</v>
      </c>
      <c r="G4323" s="107">
        <v>2</v>
      </c>
      <c r="H4323" s="111">
        <v>1377.6</v>
      </c>
      <c r="I4323" s="111">
        <v>1140.5999999999999</v>
      </c>
      <c r="J4323" s="111">
        <v>1140.5999999999999</v>
      </c>
      <c r="K4323" s="122">
        <v>68</v>
      </c>
      <c r="L4323" s="110">
        <f t="shared" si="921"/>
        <v>2676291.0719999997</v>
      </c>
      <c r="M4323" s="108"/>
      <c r="N4323" s="108"/>
      <c r="O4323" s="108"/>
      <c r="P4323" s="110">
        <f>'Форма 2'!C4323-M4323-N4323-O4323</f>
        <v>2676291.0719999997</v>
      </c>
      <c r="Q4323" s="111">
        <f t="shared" si="927"/>
        <v>2346.3888058916359</v>
      </c>
      <c r="R4323" s="111">
        <f t="shared" si="928"/>
        <v>2346.3888058916359</v>
      </c>
      <c r="S4323" s="112" t="s">
        <v>2152</v>
      </c>
      <c r="T4323" s="107" t="s">
        <v>82</v>
      </c>
      <c r="U4323" s="217"/>
      <c r="V4323" s="85"/>
      <c r="W4323" s="85"/>
      <c r="X4323" s="85"/>
      <c r="Y4323" s="85"/>
      <c r="Z4323" s="85">
        <v>1</v>
      </c>
      <c r="AA4323" s="85"/>
      <c r="AB4323" s="86"/>
      <c r="AC4323" s="86"/>
      <c r="AD4323" s="85"/>
      <c r="AE4323" s="85"/>
      <c r="AF4323" s="85">
        <v>1</v>
      </c>
      <c r="AG4323" s="85"/>
      <c r="AH4323" s="85"/>
      <c r="AI4323" s="85"/>
      <c r="AJ4323" s="85"/>
    </row>
    <row r="4324" spans="1:36" ht="16.5" thickTop="1" thickBot="1">
      <c r="A4324" s="105">
        <f t="shared" si="925"/>
        <v>1170</v>
      </c>
      <c r="B4324" s="112" t="s">
        <v>4163</v>
      </c>
      <c r="C4324" s="107">
        <v>1970</v>
      </c>
      <c r="D4324" s="107">
        <v>2010</v>
      </c>
      <c r="E4324" s="114" t="s">
        <v>239</v>
      </c>
      <c r="F4324" s="107">
        <v>5</v>
      </c>
      <c r="G4324" s="107">
        <v>8</v>
      </c>
      <c r="H4324" s="111">
        <v>5276.2</v>
      </c>
      <c r="I4324" s="111">
        <v>3260.9</v>
      </c>
      <c r="J4324" s="111">
        <v>3260.9</v>
      </c>
      <c r="K4324" s="122">
        <v>280</v>
      </c>
      <c r="L4324" s="110">
        <f t="shared" si="921"/>
        <v>6234357.9199999999</v>
      </c>
      <c r="M4324" s="108"/>
      <c r="N4324" s="108"/>
      <c r="O4324" s="108"/>
      <c r="P4324" s="110">
        <f>'Форма 2'!C4324-M4324-N4324-O4324</f>
        <v>6234357.9199999999</v>
      </c>
      <c r="Q4324" s="111">
        <f t="shared" si="927"/>
        <v>1911.8519181820968</v>
      </c>
      <c r="R4324" s="111">
        <f t="shared" si="928"/>
        <v>1911.8519181820968</v>
      </c>
      <c r="S4324" s="112" t="s">
        <v>2152</v>
      </c>
      <c r="T4324" s="107" t="s">
        <v>92</v>
      </c>
      <c r="U4324" s="217"/>
      <c r="V4324" s="85"/>
      <c r="W4324" s="85"/>
      <c r="X4324" s="85">
        <v>1</v>
      </c>
      <c r="Y4324" s="85">
        <v>1</v>
      </c>
      <c r="Z4324" s="85"/>
      <c r="AA4324" s="85"/>
      <c r="AB4324" s="86"/>
      <c r="AC4324" s="86"/>
      <c r="AD4324" s="85"/>
      <c r="AE4324" s="85"/>
      <c r="AF4324" s="85"/>
      <c r="AG4324" s="85"/>
      <c r="AH4324" s="85"/>
      <c r="AI4324" s="85"/>
      <c r="AJ4324" s="85"/>
    </row>
    <row r="4325" spans="1:36" ht="16.5" thickTop="1" thickBot="1">
      <c r="A4325" s="105">
        <f t="shared" si="925"/>
        <v>1171</v>
      </c>
      <c r="B4325" s="112" t="s">
        <v>4164</v>
      </c>
      <c r="C4325" s="107">
        <v>1974</v>
      </c>
      <c r="D4325" s="107">
        <v>2010</v>
      </c>
      <c r="E4325" s="114" t="s">
        <v>239</v>
      </c>
      <c r="F4325" s="107">
        <v>5</v>
      </c>
      <c r="G4325" s="107">
        <v>6</v>
      </c>
      <c r="H4325" s="111">
        <v>5727.9</v>
      </c>
      <c r="I4325" s="111">
        <v>5547.65</v>
      </c>
      <c r="J4325" s="111">
        <v>5547.65</v>
      </c>
      <c r="K4325" s="122">
        <v>280</v>
      </c>
      <c r="L4325" s="110">
        <f t="shared" si="921"/>
        <v>6768086.6399999997</v>
      </c>
      <c r="M4325" s="108"/>
      <c r="N4325" s="108"/>
      <c r="O4325" s="108"/>
      <c r="P4325" s="110">
        <f>'Форма 2'!C4325-M4325-N4325-O4325</f>
        <v>6768086.6399999997</v>
      </c>
      <c r="Q4325" s="111">
        <f t="shared" si="927"/>
        <v>1219.9916433084279</v>
      </c>
      <c r="R4325" s="111">
        <f t="shared" si="928"/>
        <v>1219.9916433084279</v>
      </c>
      <c r="S4325" s="112" t="s">
        <v>2152</v>
      </c>
      <c r="T4325" s="107" t="s">
        <v>82</v>
      </c>
      <c r="U4325" s="217"/>
      <c r="V4325" s="85"/>
      <c r="W4325" s="85"/>
      <c r="X4325" s="85">
        <v>1</v>
      </c>
      <c r="Y4325" s="85">
        <v>1</v>
      </c>
      <c r="Z4325" s="85"/>
      <c r="AA4325" s="85"/>
      <c r="AB4325" s="86"/>
      <c r="AC4325" s="86"/>
      <c r="AD4325" s="85"/>
      <c r="AE4325" s="85"/>
      <c r="AF4325" s="85"/>
      <c r="AG4325" s="85"/>
      <c r="AH4325" s="85"/>
      <c r="AI4325" s="85"/>
      <c r="AJ4325" s="85"/>
    </row>
    <row r="4326" spans="1:36" ht="16.5" thickTop="1" thickBot="1">
      <c r="A4326" s="105">
        <f t="shared" si="925"/>
        <v>1172</v>
      </c>
      <c r="B4326" s="112" t="s">
        <v>4165</v>
      </c>
      <c r="C4326" s="107">
        <v>1972</v>
      </c>
      <c r="D4326" s="107">
        <v>2006</v>
      </c>
      <c r="E4326" s="114" t="s">
        <v>239</v>
      </c>
      <c r="F4326" s="107">
        <v>9</v>
      </c>
      <c r="G4326" s="107">
        <v>6</v>
      </c>
      <c r="H4326" s="111">
        <v>11317</v>
      </c>
      <c r="I4326" s="111">
        <v>11305.2</v>
      </c>
      <c r="J4326" s="111">
        <v>11248.5</v>
      </c>
      <c r="K4326" s="122">
        <v>514</v>
      </c>
      <c r="L4326" s="110">
        <f t="shared" si="921"/>
        <v>69253928.819999993</v>
      </c>
      <c r="M4326" s="108"/>
      <c r="N4326" s="108"/>
      <c r="O4326" s="108"/>
      <c r="P4326" s="110">
        <f>'Форма 2'!C4326-M4326-N4326-O4326</f>
        <v>69253928.819999993</v>
      </c>
      <c r="Q4326" s="111">
        <f t="shared" si="927"/>
        <v>6125.8472932809673</v>
      </c>
      <c r="R4326" s="111">
        <f t="shared" si="928"/>
        <v>6125.8472932809673</v>
      </c>
      <c r="S4326" s="112" t="s">
        <v>2152</v>
      </c>
      <c r="T4326" s="107" t="s">
        <v>82</v>
      </c>
      <c r="U4326" s="217"/>
      <c r="V4326" s="85"/>
      <c r="W4326" s="85"/>
      <c r="X4326" s="85"/>
      <c r="Y4326" s="85"/>
      <c r="Z4326" s="85"/>
      <c r="AA4326" s="85"/>
      <c r="AB4326" s="86"/>
      <c r="AC4326" s="86"/>
      <c r="AD4326" s="85">
        <v>1</v>
      </c>
      <c r="AE4326" s="85">
        <v>1</v>
      </c>
      <c r="AF4326" s="85">
        <v>1</v>
      </c>
      <c r="AG4326" s="85"/>
      <c r="AH4326" s="85"/>
      <c r="AI4326" s="85"/>
      <c r="AJ4326" s="85"/>
    </row>
    <row r="4327" spans="1:36" ht="16.5" thickTop="1" thickBot="1">
      <c r="A4327" s="105">
        <f t="shared" si="925"/>
        <v>1173</v>
      </c>
      <c r="B4327" s="112" t="s">
        <v>4166</v>
      </c>
      <c r="C4327" s="107">
        <v>1986</v>
      </c>
      <c r="D4327" s="107">
        <v>2010</v>
      </c>
      <c r="E4327" s="114" t="s">
        <v>94</v>
      </c>
      <c r="F4327" s="107">
        <v>9</v>
      </c>
      <c r="G4327" s="107">
        <v>1</v>
      </c>
      <c r="H4327" s="111">
        <v>4361.6000000000004</v>
      </c>
      <c r="I4327" s="111">
        <v>4048.4</v>
      </c>
      <c r="J4327" s="111">
        <v>3695.4</v>
      </c>
      <c r="K4327" s="122">
        <v>224</v>
      </c>
      <c r="L4327" s="110">
        <f t="shared" ref="L4327:L4392" si="929">SUM(M4327:P4327)</f>
        <v>2778508.92</v>
      </c>
      <c r="M4327" s="108"/>
      <c r="N4327" s="108"/>
      <c r="O4327" s="108"/>
      <c r="P4327" s="110">
        <f>'Форма 2'!C4327-M4327-N4327-O4327</f>
        <v>2778508.92</v>
      </c>
      <c r="Q4327" s="111">
        <f t="shared" si="927"/>
        <v>686.32272502717115</v>
      </c>
      <c r="R4327" s="111">
        <f t="shared" si="928"/>
        <v>686.32272502717115</v>
      </c>
      <c r="S4327" s="112" t="s">
        <v>2152</v>
      </c>
      <c r="T4327" s="107" t="s">
        <v>92</v>
      </c>
      <c r="U4327" s="217"/>
      <c r="V4327" s="85"/>
      <c r="W4327" s="85"/>
      <c r="X4327" s="85"/>
      <c r="Y4327" s="85"/>
      <c r="Z4327" s="172"/>
      <c r="AA4327" s="172"/>
      <c r="AB4327" s="177">
        <v>1</v>
      </c>
      <c r="AC4327" s="154">
        <f>2778508.92*AB4327</f>
        <v>2778508.92</v>
      </c>
      <c r="AD4327" s="85"/>
      <c r="AE4327" s="85"/>
      <c r="AF4327" s="85"/>
      <c r="AG4327" s="166"/>
      <c r="AH4327" s="85"/>
      <c r="AI4327" s="85"/>
      <c r="AJ4327" s="85"/>
    </row>
    <row r="4328" spans="1:36" ht="16.5" thickTop="1" thickBot="1">
      <c r="A4328" s="105">
        <f t="shared" si="925"/>
        <v>1174</v>
      </c>
      <c r="B4328" s="112" t="s">
        <v>4167</v>
      </c>
      <c r="C4328" s="107">
        <v>1989</v>
      </c>
      <c r="D4328" s="107">
        <v>2011</v>
      </c>
      <c r="E4328" s="114" t="s">
        <v>94</v>
      </c>
      <c r="F4328" s="107">
        <v>9</v>
      </c>
      <c r="G4328" s="107">
        <v>1</v>
      </c>
      <c r="H4328" s="111">
        <v>4762.7</v>
      </c>
      <c r="I4328" s="111">
        <v>4762.5999999999995</v>
      </c>
      <c r="J4328" s="111">
        <v>3849.2</v>
      </c>
      <c r="K4328" s="122">
        <v>202</v>
      </c>
      <c r="L4328" s="110">
        <f t="shared" si="929"/>
        <v>7132000.3690000009</v>
      </c>
      <c r="M4328" s="108"/>
      <c r="N4328" s="108"/>
      <c r="O4328" s="108"/>
      <c r="P4328" s="110">
        <f>'Форма 2'!C4328-M4328-N4328-O4328</f>
        <v>7132000.3690000009</v>
      </c>
      <c r="Q4328" s="111">
        <f t="shared" si="927"/>
        <v>1497.5014422794275</v>
      </c>
      <c r="R4328" s="111">
        <f t="shared" si="928"/>
        <v>1497.5014422794275</v>
      </c>
      <c r="S4328" s="112" t="s">
        <v>2152</v>
      </c>
      <c r="T4328" s="107" t="s">
        <v>82</v>
      </c>
      <c r="U4328" s="217"/>
      <c r="V4328" s="85"/>
      <c r="W4328" s="85"/>
      <c r="X4328" s="85">
        <v>1</v>
      </c>
      <c r="Y4328" s="85">
        <v>1</v>
      </c>
      <c r="Z4328" s="85"/>
      <c r="AA4328" s="85"/>
      <c r="AB4328" s="86"/>
      <c r="AC4328" s="86"/>
      <c r="AD4328" s="85"/>
      <c r="AE4328" s="85"/>
      <c r="AF4328" s="85"/>
      <c r="AG4328" s="85"/>
      <c r="AH4328" s="85"/>
      <c r="AI4328" s="85"/>
      <c r="AJ4328" s="85"/>
    </row>
    <row r="4329" spans="1:36" ht="16.5" thickTop="1" thickBot="1">
      <c r="A4329" s="105">
        <f t="shared" si="925"/>
        <v>1175</v>
      </c>
      <c r="B4329" s="112" t="s">
        <v>4168</v>
      </c>
      <c r="C4329" s="107">
        <v>1972</v>
      </c>
      <c r="D4329" s="107"/>
      <c r="E4329" s="114" t="s">
        <v>239</v>
      </c>
      <c r="F4329" s="107">
        <v>9</v>
      </c>
      <c r="G4329" s="107">
        <v>6</v>
      </c>
      <c r="H4329" s="111">
        <v>11248.35</v>
      </c>
      <c r="I4329" s="111">
        <v>11247.9</v>
      </c>
      <c r="J4329" s="111">
        <v>11191</v>
      </c>
      <c r="K4329" s="122">
        <v>544</v>
      </c>
      <c r="L4329" s="110">
        <f t="shared" si="929"/>
        <v>16671053.52</v>
      </c>
      <c r="M4329" s="108"/>
      <c r="N4329" s="108"/>
      <c r="O4329" s="108"/>
      <c r="P4329" s="110">
        <f>'Форма 2'!C4329-M4329-N4329-O4329</f>
        <v>16671053.52</v>
      </c>
      <c r="Q4329" s="111">
        <f t="shared" si="927"/>
        <v>1482.1480916437736</v>
      </c>
      <c r="R4329" s="111">
        <f t="shared" si="928"/>
        <v>1482.1480916437736</v>
      </c>
      <c r="S4329" s="112" t="s">
        <v>2152</v>
      </c>
      <c r="T4329" s="107" t="s">
        <v>92</v>
      </c>
      <c r="U4329" s="217"/>
      <c r="V4329" s="85"/>
      <c r="W4329" s="85"/>
      <c r="X4329" s="85"/>
      <c r="Y4329" s="85"/>
      <c r="Z4329" s="172"/>
      <c r="AA4329" s="172"/>
      <c r="AB4329" s="177">
        <v>6</v>
      </c>
      <c r="AC4329" s="154">
        <f>2778508.92*AB4329</f>
        <v>16671053.52</v>
      </c>
      <c r="AD4329" s="85"/>
      <c r="AE4329" s="85"/>
      <c r="AF4329" s="85"/>
      <c r="AG4329" s="166"/>
      <c r="AH4329" s="85"/>
      <c r="AI4329" s="85"/>
      <c r="AJ4329" s="85"/>
    </row>
    <row r="4330" spans="1:36" ht="16.5" thickTop="1" thickBot="1">
      <c r="A4330" s="105">
        <f t="shared" si="925"/>
        <v>1176</v>
      </c>
      <c r="B4330" s="112" t="s">
        <v>4169</v>
      </c>
      <c r="C4330" s="107">
        <v>1990</v>
      </c>
      <c r="D4330" s="107"/>
      <c r="E4330" s="114" t="s">
        <v>80</v>
      </c>
      <c r="F4330" s="107">
        <v>10</v>
      </c>
      <c r="G4330" s="107">
        <v>3</v>
      </c>
      <c r="H4330" s="111">
        <v>7662.8</v>
      </c>
      <c r="I4330" s="111">
        <v>6598.8</v>
      </c>
      <c r="J4330" s="111">
        <v>5807.2</v>
      </c>
      <c r="K4330" s="122">
        <v>306</v>
      </c>
      <c r="L4330" s="110">
        <f t="shared" si="929"/>
        <v>11790950.399999999</v>
      </c>
      <c r="M4330" s="108"/>
      <c r="N4330" s="108"/>
      <c r="O4330" s="108"/>
      <c r="P4330" s="110">
        <f>'Форма 2'!C4330-M4330-N4330-O4330</f>
        <v>11790950.399999999</v>
      </c>
      <c r="Q4330" s="111">
        <f t="shared" si="927"/>
        <v>1786.8325150027274</v>
      </c>
      <c r="R4330" s="111">
        <f t="shared" si="928"/>
        <v>1786.8325150027274</v>
      </c>
      <c r="S4330" s="112" t="s">
        <v>2152</v>
      </c>
      <c r="T4330" s="107" t="s">
        <v>92</v>
      </c>
      <c r="U4330" s="217"/>
      <c r="V4330" s="85"/>
      <c r="W4330" s="85"/>
      <c r="X4330" s="85"/>
      <c r="Y4330" s="85"/>
      <c r="Z4330" s="172"/>
      <c r="AA4330" s="172"/>
      <c r="AB4330" s="177">
        <v>3</v>
      </c>
      <c r="AC4330" s="154">
        <f>3930316.8*AB4330</f>
        <v>11790950.399999999</v>
      </c>
      <c r="AD4330" s="85"/>
      <c r="AE4330" s="85"/>
      <c r="AF4330" s="85"/>
      <c r="AG4330" s="166"/>
      <c r="AH4330" s="85"/>
      <c r="AI4330" s="85"/>
      <c r="AJ4330" s="85"/>
    </row>
    <row r="4331" spans="1:36" ht="16.5" thickTop="1" thickBot="1">
      <c r="A4331" s="105">
        <f t="shared" si="925"/>
        <v>1177</v>
      </c>
      <c r="B4331" s="112" t="s">
        <v>4170</v>
      </c>
      <c r="C4331" s="107">
        <v>1964</v>
      </c>
      <c r="D4331" s="107"/>
      <c r="E4331" s="114" t="s">
        <v>94</v>
      </c>
      <c r="F4331" s="107">
        <v>5</v>
      </c>
      <c r="G4331" s="107">
        <v>6</v>
      </c>
      <c r="H4331" s="111">
        <v>4487.3999999999996</v>
      </c>
      <c r="I4331" s="111">
        <v>3029.1</v>
      </c>
      <c r="J4331" s="111">
        <v>3029.1</v>
      </c>
      <c r="K4331" s="122">
        <v>228</v>
      </c>
      <c r="L4331" s="110">
        <f t="shared" si="929"/>
        <v>20209095.648000002</v>
      </c>
      <c r="M4331" s="108"/>
      <c r="N4331" s="108"/>
      <c r="O4331" s="108"/>
      <c r="P4331" s="110">
        <f>'Форма 2'!C4331-M4331-N4331-O4331</f>
        <v>20209095.648000002</v>
      </c>
      <c r="Q4331" s="111">
        <f t="shared" si="927"/>
        <v>6671.6502089729629</v>
      </c>
      <c r="R4331" s="111">
        <f t="shared" si="928"/>
        <v>6671.6502089729629</v>
      </c>
      <c r="S4331" s="112" t="s">
        <v>2152</v>
      </c>
      <c r="T4331" s="107" t="s">
        <v>82</v>
      </c>
      <c r="U4331" s="217"/>
      <c r="V4331" s="85"/>
      <c r="W4331" s="85"/>
      <c r="X4331" s="85"/>
      <c r="Y4331" s="85"/>
      <c r="Z4331" s="85"/>
      <c r="AA4331" s="85"/>
      <c r="AB4331" s="86"/>
      <c r="AC4331" s="86"/>
      <c r="AD4331" s="85">
        <v>1</v>
      </c>
      <c r="AE4331" s="85"/>
      <c r="AF4331" s="85"/>
      <c r="AG4331" s="85"/>
      <c r="AH4331" s="85"/>
      <c r="AI4331" s="85"/>
      <c r="AJ4331" s="85"/>
    </row>
    <row r="4332" spans="1:36" ht="16.5" thickTop="1" thickBot="1">
      <c r="A4332" s="105">
        <f t="shared" si="925"/>
        <v>1178</v>
      </c>
      <c r="B4332" s="112" t="s">
        <v>4171</v>
      </c>
      <c r="C4332" s="107">
        <v>1964</v>
      </c>
      <c r="D4332" s="107"/>
      <c r="E4332" s="114" t="s">
        <v>94</v>
      </c>
      <c r="F4332" s="107">
        <v>5</v>
      </c>
      <c r="G4332" s="107">
        <v>2</v>
      </c>
      <c r="H4332" s="111">
        <v>1736.2</v>
      </c>
      <c r="I4332" s="111">
        <v>1591.7</v>
      </c>
      <c r="J4332" s="111">
        <v>1591.7</v>
      </c>
      <c r="K4332" s="122">
        <v>68</v>
      </c>
      <c r="L4332" s="110">
        <f t="shared" si="929"/>
        <v>7819011.4240000006</v>
      </c>
      <c r="M4332" s="108"/>
      <c r="N4332" s="108"/>
      <c r="O4332" s="108"/>
      <c r="P4332" s="110">
        <f>'Форма 2'!C4332-M4332-N4332-O4332</f>
        <v>7819011.4240000006</v>
      </c>
      <c r="Q4332" s="111">
        <f t="shared" si="927"/>
        <v>4912.3650336118617</v>
      </c>
      <c r="R4332" s="111">
        <f t="shared" si="928"/>
        <v>4912.3650336118617</v>
      </c>
      <c r="S4332" s="112" t="s">
        <v>2152</v>
      </c>
      <c r="T4332" s="107" t="s">
        <v>82</v>
      </c>
      <c r="U4332" s="217"/>
      <c r="V4332" s="85"/>
      <c r="W4332" s="85"/>
      <c r="X4332" s="85"/>
      <c r="Y4332" s="85"/>
      <c r="Z4332" s="85"/>
      <c r="AA4332" s="85"/>
      <c r="AB4332" s="86"/>
      <c r="AC4332" s="86"/>
      <c r="AD4332" s="85">
        <v>1</v>
      </c>
      <c r="AE4332" s="85"/>
      <c r="AF4332" s="85"/>
      <c r="AG4332" s="85"/>
      <c r="AH4332" s="85"/>
      <c r="AI4332" s="85"/>
      <c r="AJ4332" s="85"/>
    </row>
    <row r="4333" spans="1:36" ht="16.5" thickTop="1" thickBot="1">
      <c r="A4333" s="105">
        <f t="shared" si="925"/>
        <v>1179</v>
      </c>
      <c r="B4333" s="112" t="s">
        <v>4172</v>
      </c>
      <c r="C4333" s="107">
        <v>1963</v>
      </c>
      <c r="D4333" s="107"/>
      <c r="E4333" s="114" t="s">
        <v>94</v>
      </c>
      <c r="F4333" s="107">
        <v>5</v>
      </c>
      <c r="G4333" s="107">
        <v>2</v>
      </c>
      <c r="H4333" s="111">
        <v>1742.8</v>
      </c>
      <c r="I4333" s="111">
        <v>1597.7</v>
      </c>
      <c r="J4333" s="111">
        <v>1597.7</v>
      </c>
      <c r="K4333" s="122">
        <v>62</v>
      </c>
      <c r="L4333" s="110">
        <f t="shared" si="929"/>
        <v>7848734.6560000004</v>
      </c>
      <c r="M4333" s="108"/>
      <c r="N4333" s="108"/>
      <c r="O4333" s="108"/>
      <c r="P4333" s="110">
        <f>'Форма 2'!C4333-M4333-N4333-O4333</f>
        <v>7848734.6560000004</v>
      </c>
      <c r="Q4333" s="111">
        <f t="shared" si="927"/>
        <v>4912.5209088064094</v>
      </c>
      <c r="R4333" s="111">
        <f t="shared" si="928"/>
        <v>4912.5209088064094</v>
      </c>
      <c r="S4333" s="112" t="s">
        <v>2152</v>
      </c>
      <c r="T4333" s="107" t="s">
        <v>92</v>
      </c>
      <c r="U4333" s="217"/>
      <c r="V4333" s="85"/>
      <c r="W4333" s="85"/>
      <c r="X4333" s="85"/>
      <c r="Y4333" s="85"/>
      <c r="Z4333" s="85"/>
      <c r="AA4333" s="85"/>
      <c r="AB4333" s="86"/>
      <c r="AC4333" s="86"/>
      <c r="AD4333" s="85">
        <v>1</v>
      </c>
      <c r="AE4333" s="85"/>
      <c r="AF4333" s="85"/>
      <c r="AG4333" s="85"/>
      <c r="AH4333" s="85"/>
      <c r="AI4333" s="85"/>
      <c r="AJ4333" s="85"/>
    </row>
    <row r="4334" spans="1:36" ht="16.5" thickTop="1" thickBot="1">
      <c r="A4334" s="105">
        <f t="shared" si="925"/>
        <v>1180</v>
      </c>
      <c r="B4334" s="112" t="s">
        <v>4173</v>
      </c>
      <c r="C4334" s="107">
        <v>1963</v>
      </c>
      <c r="D4334" s="107"/>
      <c r="E4334" s="114" t="s">
        <v>239</v>
      </c>
      <c r="F4334" s="107">
        <v>5</v>
      </c>
      <c r="G4334" s="107">
        <v>4</v>
      </c>
      <c r="H4334" s="111">
        <v>3843.9</v>
      </c>
      <c r="I4334" s="111">
        <v>3488</v>
      </c>
      <c r="J4334" s="111">
        <v>3488</v>
      </c>
      <c r="K4334" s="122">
        <v>190</v>
      </c>
      <c r="L4334" s="110">
        <f t="shared" si="929"/>
        <v>17311080.528000001</v>
      </c>
      <c r="M4334" s="108"/>
      <c r="N4334" s="108"/>
      <c r="O4334" s="108"/>
      <c r="P4334" s="110">
        <f>'Форма 2'!C4334-M4334-N4334-O4334</f>
        <v>17311080.528000001</v>
      </c>
      <c r="Q4334" s="111">
        <f t="shared" si="927"/>
        <v>4963.0391422018347</v>
      </c>
      <c r="R4334" s="111">
        <f t="shared" si="928"/>
        <v>4963.0391422018347</v>
      </c>
      <c r="S4334" s="112" t="s">
        <v>2152</v>
      </c>
      <c r="T4334" s="107" t="s">
        <v>82</v>
      </c>
      <c r="U4334" s="217"/>
      <c r="V4334" s="85"/>
      <c r="W4334" s="85"/>
      <c r="X4334" s="85"/>
      <c r="Y4334" s="85"/>
      <c r="Z4334" s="85"/>
      <c r="AA4334" s="85"/>
      <c r="AB4334" s="86"/>
      <c r="AC4334" s="86"/>
      <c r="AD4334" s="85">
        <v>1</v>
      </c>
      <c r="AE4334" s="85"/>
      <c r="AF4334" s="85"/>
      <c r="AG4334" s="85"/>
      <c r="AH4334" s="85"/>
      <c r="AI4334" s="85"/>
      <c r="AJ4334" s="85"/>
    </row>
    <row r="4335" spans="1:36" ht="16.5" thickTop="1" thickBot="1">
      <c r="A4335" s="105">
        <f t="shared" si="925"/>
        <v>1181</v>
      </c>
      <c r="B4335" s="112" t="s">
        <v>4174</v>
      </c>
      <c r="C4335" s="107">
        <v>1962</v>
      </c>
      <c r="D4335" s="107"/>
      <c r="E4335" s="114" t="s">
        <v>94</v>
      </c>
      <c r="F4335" s="107">
        <v>5</v>
      </c>
      <c r="G4335" s="107">
        <v>2</v>
      </c>
      <c r="H4335" s="111">
        <v>1723.4</v>
      </c>
      <c r="I4335" s="111">
        <v>1579</v>
      </c>
      <c r="J4335" s="111">
        <v>1579</v>
      </c>
      <c r="K4335" s="122">
        <v>65</v>
      </c>
      <c r="L4335" s="110">
        <f t="shared" si="929"/>
        <v>7761366.3680000007</v>
      </c>
      <c r="M4335" s="108"/>
      <c r="N4335" s="108"/>
      <c r="O4335" s="108"/>
      <c r="P4335" s="110">
        <f>'Форма 2'!C4335-M4335-N4335-O4335</f>
        <v>7761366.3680000007</v>
      </c>
      <c r="Q4335" s="111">
        <f t="shared" si="927"/>
        <v>4915.3681874604181</v>
      </c>
      <c r="R4335" s="111">
        <f t="shared" si="928"/>
        <v>4915.3681874604181</v>
      </c>
      <c r="S4335" s="112" t="s">
        <v>2152</v>
      </c>
      <c r="T4335" s="105" t="s">
        <v>92</v>
      </c>
      <c r="U4335" s="217"/>
      <c r="V4335" s="85"/>
      <c r="W4335" s="85"/>
      <c r="X4335" s="85"/>
      <c r="Y4335" s="85"/>
      <c r="Z4335" s="85"/>
      <c r="AA4335" s="85"/>
      <c r="AB4335" s="86"/>
      <c r="AC4335" s="86"/>
      <c r="AD4335" s="85">
        <v>1</v>
      </c>
      <c r="AE4335" s="85"/>
      <c r="AF4335" s="85"/>
      <c r="AG4335" s="85"/>
      <c r="AH4335" s="85"/>
      <c r="AI4335" s="85"/>
      <c r="AJ4335" s="85"/>
    </row>
    <row r="4336" spans="1:36" ht="16.5" thickTop="1" thickBot="1">
      <c r="A4336" s="105">
        <f t="shared" si="925"/>
        <v>1182</v>
      </c>
      <c r="B4336" s="112" t="s">
        <v>4175</v>
      </c>
      <c r="C4336" s="107">
        <v>1963</v>
      </c>
      <c r="D4336" s="107"/>
      <c r="E4336" s="114" t="s">
        <v>239</v>
      </c>
      <c r="F4336" s="107">
        <v>5</v>
      </c>
      <c r="G4336" s="107">
        <v>4</v>
      </c>
      <c r="H4336" s="111">
        <v>3917.7</v>
      </c>
      <c r="I4336" s="111">
        <v>3542.4</v>
      </c>
      <c r="J4336" s="111">
        <v>3542.4</v>
      </c>
      <c r="K4336" s="122">
        <v>171</v>
      </c>
      <c r="L4336" s="110">
        <f t="shared" si="929"/>
        <v>17643440.304000001</v>
      </c>
      <c r="M4336" s="108"/>
      <c r="N4336" s="108"/>
      <c r="O4336" s="108"/>
      <c r="P4336" s="110">
        <f>'Форма 2'!C4336-M4336-N4336-O4336</f>
        <v>17643440.304000001</v>
      </c>
      <c r="Q4336" s="111">
        <f t="shared" si="927"/>
        <v>4980.6459756097565</v>
      </c>
      <c r="R4336" s="111">
        <f t="shared" si="928"/>
        <v>4980.6459756097565</v>
      </c>
      <c r="S4336" s="112" t="s">
        <v>2152</v>
      </c>
      <c r="T4336" s="107" t="s">
        <v>82</v>
      </c>
      <c r="U4336" s="217"/>
      <c r="V4336" s="85"/>
      <c r="W4336" s="85"/>
      <c r="X4336" s="85"/>
      <c r="Y4336" s="85"/>
      <c r="Z4336" s="85"/>
      <c r="AA4336" s="85"/>
      <c r="AB4336" s="86"/>
      <c r="AC4336" s="86"/>
      <c r="AD4336" s="85">
        <v>1</v>
      </c>
      <c r="AE4336" s="85"/>
      <c r="AF4336" s="85"/>
      <c r="AG4336" s="85"/>
      <c r="AH4336" s="85"/>
      <c r="AI4336" s="85"/>
      <c r="AJ4336" s="85"/>
    </row>
    <row r="4337" spans="1:36" ht="16.5" thickTop="1" thickBot="1">
      <c r="A4337" s="105">
        <f t="shared" si="925"/>
        <v>1183</v>
      </c>
      <c r="B4337" s="112" t="s">
        <v>4176</v>
      </c>
      <c r="C4337" s="107">
        <v>1986</v>
      </c>
      <c r="D4337" s="107"/>
      <c r="E4337" s="114" t="s">
        <v>94</v>
      </c>
      <c r="F4337" s="107">
        <v>9</v>
      </c>
      <c r="G4337" s="107">
        <v>1</v>
      </c>
      <c r="H4337" s="111">
        <v>8648</v>
      </c>
      <c r="I4337" s="111">
        <v>7776.5</v>
      </c>
      <c r="J4337" s="111">
        <v>6877.7</v>
      </c>
      <c r="K4337" s="122">
        <v>218</v>
      </c>
      <c r="L4337" s="110">
        <f t="shared" si="929"/>
        <v>2778508.92</v>
      </c>
      <c r="M4337" s="108"/>
      <c r="N4337" s="108"/>
      <c r="O4337" s="108"/>
      <c r="P4337" s="110">
        <f>'Форма 2'!C4337-M4337-N4337-O4337</f>
        <v>2778508.92</v>
      </c>
      <c r="Q4337" s="111">
        <f t="shared" si="927"/>
        <v>357.29555969909342</v>
      </c>
      <c r="R4337" s="111">
        <f t="shared" si="928"/>
        <v>357.29555969909342</v>
      </c>
      <c r="S4337" s="112" t="s">
        <v>2152</v>
      </c>
      <c r="T4337" s="107" t="s">
        <v>82</v>
      </c>
      <c r="U4337" s="217"/>
      <c r="V4337" s="85"/>
      <c r="W4337" s="85"/>
      <c r="X4337" s="85"/>
      <c r="Y4337" s="85"/>
      <c r="Z4337" s="172"/>
      <c r="AA4337" s="172"/>
      <c r="AB4337" s="177">
        <v>1</v>
      </c>
      <c r="AC4337" s="154">
        <f>2778508.92*AB4337</f>
        <v>2778508.92</v>
      </c>
      <c r="AD4337" s="85"/>
      <c r="AE4337" s="85"/>
      <c r="AF4337" s="85"/>
      <c r="AG4337" s="166"/>
      <c r="AH4337" s="85"/>
      <c r="AI4337" s="85"/>
      <c r="AJ4337" s="85"/>
    </row>
    <row r="4338" spans="1:36" ht="16.5" thickTop="1" thickBot="1">
      <c r="A4338" s="105">
        <f t="shared" si="925"/>
        <v>1184</v>
      </c>
      <c r="B4338" s="112" t="s">
        <v>4177</v>
      </c>
      <c r="C4338" s="107">
        <v>1964</v>
      </c>
      <c r="D4338" s="107"/>
      <c r="E4338" s="114" t="s">
        <v>94</v>
      </c>
      <c r="F4338" s="107">
        <v>5</v>
      </c>
      <c r="G4338" s="107">
        <v>2</v>
      </c>
      <c r="H4338" s="111">
        <v>1687.8</v>
      </c>
      <c r="I4338" s="111">
        <v>1530.6000000000001</v>
      </c>
      <c r="J4338" s="111">
        <v>1386.7</v>
      </c>
      <c r="K4338" s="122">
        <v>65</v>
      </c>
      <c r="L4338" s="110">
        <f t="shared" si="929"/>
        <v>7601041.0560000008</v>
      </c>
      <c r="M4338" s="108"/>
      <c r="N4338" s="108"/>
      <c r="O4338" s="108"/>
      <c r="P4338" s="110">
        <f>'Форма 2'!C4338-M4338-N4338-O4338</f>
        <v>7601041.0560000008</v>
      </c>
      <c r="Q4338" s="111">
        <f t="shared" si="927"/>
        <v>4966.0532183457472</v>
      </c>
      <c r="R4338" s="111">
        <f t="shared" si="928"/>
        <v>4966.0532183457472</v>
      </c>
      <c r="S4338" s="112" t="s">
        <v>2152</v>
      </c>
      <c r="T4338" s="107" t="s">
        <v>82</v>
      </c>
      <c r="U4338" s="217"/>
      <c r="V4338" s="85"/>
      <c r="W4338" s="85"/>
      <c r="X4338" s="85"/>
      <c r="Y4338" s="85"/>
      <c r="Z4338" s="85"/>
      <c r="AA4338" s="85"/>
      <c r="AB4338" s="86"/>
      <c r="AC4338" s="86"/>
      <c r="AD4338" s="85">
        <v>1</v>
      </c>
      <c r="AE4338" s="85"/>
      <c r="AF4338" s="85"/>
      <c r="AG4338" s="85"/>
      <c r="AH4338" s="85"/>
      <c r="AI4338" s="85"/>
      <c r="AJ4338" s="85"/>
    </row>
    <row r="4339" spans="1:36" ht="16.5" thickTop="1" thickBot="1">
      <c r="A4339" s="105">
        <f t="shared" ref="A4339:A4402" si="930">A4338+1</f>
        <v>1185</v>
      </c>
      <c r="B4339" s="112" t="s">
        <v>4178</v>
      </c>
      <c r="C4339" s="107">
        <v>1965</v>
      </c>
      <c r="D4339" s="107"/>
      <c r="E4339" s="114" t="s">
        <v>94</v>
      </c>
      <c r="F4339" s="107">
        <v>5</v>
      </c>
      <c r="G4339" s="107">
        <v>4</v>
      </c>
      <c r="H4339" s="111">
        <v>3908.5</v>
      </c>
      <c r="I4339" s="111">
        <v>2833.5</v>
      </c>
      <c r="J4339" s="111">
        <v>2544.1</v>
      </c>
      <c r="K4339" s="122">
        <v>147</v>
      </c>
      <c r="L4339" s="110">
        <f t="shared" si="929"/>
        <v>17602007.920000002</v>
      </c>
      <c r="M4339" s="108"/>
      <c r="N4339" s="108"/>
      <c r="O4339" s="108"/>
      <c r="P4339" s="110">
        <f>'Форма 2'!C4339-M4339-N4339-O4339</f>
        <v>17602007.920000002</v>
      </c>
      <c r="Q4339" s="111">
        <f t="shared" si="927"/>
        <v>6212.1079654138002</v>
      </c>
      <c r="R4339" s="111">
        <f t="shared" si="928"/>
        <v>6212.1079654138002</v>
      </c>
      <c r="S4339" s="112" t="s">
        <v>2152</v>
      </c>
      <c r="T4339" s="107" t="s">
        <v>92</v>
      </c>
      <c r="U4339" s="217"/>
      <c r="V4339" s="85"/>
      <c r="W4339" s="85"/>
      <c r="X4339" s="85"/>
      <c r="Y4339" s="85"/>
      <c r="Z4339" s="85"/>
      <c r="AA4339" s="85"/>
      <c r="AB4339" s="86"/>
      <c r="AC4339" s="86"/>
      <c r="AD4339" s="85">
        <v>1</v>
      </c>
      <c r="AE4339" s="85"/>
      <c r="AF4339" s="85"/>
      <c r="AG4339" s="85"/>
      <c r="AH4339" s="85"/>
      <c r="AI4339" s="85"/>
      <c r="AJ4339" s="85"/>
    </row>
    <row r="4340" spans="1:36" ht="16.5" thickTop="1" thickBot="1">
      <c r="A4340" s="105">
        <f t="shared" si="930"/>
        <v>1186</v>
      </c>
      <c r="B4340" s="112" t="s">
        <v>776</v>
      </c>
      <c r="C4340" s="107">
        <v>1970</v>
      </c>
      <c r="D4340" s="107"/>
      <c r="E4340" s="114" t="s">
        <v>212</v>
      </c>
      <c r="F4340" s="107">
        <v>5</v>
      </c>
      <c r="G4340" s="107">
        <v>4</v>
      </c>
      <c r="H4340" s="111">
        <v>2593.5</v>
      </c>
      <c r="I4340" s="111">
        <v>2114</v>
      </c>
      <c r="J4340" s="111">
        <v>1750.4</v>
      </c>
      <c r="K4340" s="122">
        <v>139</v>
      </c>
      <c r="L4340" s="110">
        <f t="shared" si="929"/>
        <v>12662400.659999998</v>
      </c>
      <c r="M4340" s="108"/>
      <c r="N4340" s="108"/>
      <c r="O4340" s="108"/>
      <c r="P4340" s="110">
        <f>'Форма 2'!C4340-M4340-N4340-O4340</f>
        <v>12662400.659999998</v>
      </c>
      <c r="Q4340" s="111">
        <f t="shared" si="927"/>
        <v>5989.7827152317868</v>
      </c>
      <c r="R4340" s="111">
        <f t="shared" si="928"/>
        <v>5989.7827152317868</v>
      </c>
      <c r="S4340" s="112" t="s">
        <v>2152</v>
      </c>
      <c r="T4340" s="107" t="s">
        <v>92</v>
      </c>
      <c r="U4340" s="217"/>
      <c r="V4340" s="85"/>
      <c r="W4340" s="85"/>
      <c r="X4340" s="85"/>
      <c r="Y4340" s="85"/>
      <c r="Z4340" s="85"/>
      <c r="AA4340" s="85"/>
      <c r="AB4340" s="86"/>
      <c r="AC4340" s="86"/>
      <c r="AD4340" s="85"/>
      <c r="AE4340" s="85">
        <v>1</v>
      </c>
      <c r="AF4340" s="85"/>
      <c r="AG4340" s="85"/>
      <c r="AH4340" s="85"/>
      <c r="AI4340" s="85"/>
      <c r="AJ4340" s="85"/>
    </row>
    <row r="4341" spans="1:36" ht="16.5" thickTop="1" thickBot="1">
      <c r="A4341" s="105">
        <f t="shared" si="930"/>
        <v>1187</v>
      </c>
      <c r="B4341" s="112" t="s">
        <v>779</v>
      </c>
      <c r="C4341" s="107">
        <v>1971</v>
      </c>
      <c r="D4341" s="107"/>
      <c r="E4341" s="114" t="s">
        <v>212</v>
      </c>
      <c r="F4341" s="107">
        <v>5</v>
      </c>
      <c r="G4341" s="107">
        <v>4</v>
      </c>
      <c r="H4341" s="111">
        <v>2601.1</v>
      </c>
      <c r="I4341" s="111">
        <v>2145.5</v>
      </c>
      <c r="J4341" s="111">
        <v>1756.5</v>
      </c>
      <c r="K4341" s="122">
        <v>151</v>
      </c>
      <c r="L4341" s="110">
        <f t="shared" si="929"/>
        <v>12699506.595999999</v>
      </c>
      <c r="M4341" s="108"/>
      <c r="N4341" s="108"/>
      <c r="O4341" s="108"/>
      <c r="P4341" s="110">
        <f>'Форма 2'!C4341-M4341-N4341-O4341</f>
        <v>12699506.595999999</v>
      </c>
      <c r="Q4341" s="111">
        <f t="shared" si="927"/>
        <v>5919.1361435562803</v>
      </c>
      <c r="R4341" s="111">
        <f t="shared" si="928"/>
        <v>5919.1361435562803</v>
      </c>
      <c r="S4341" s="112" t="s">
        <v>2152</v>
      </c>
      <c r="T4341" s="107" t="s">
        <v>92</v>
      </c>
      <c r="U4341" s="217"/>
      <c r="V4341" s="85"/>
      <c r="W4341" s="85"/>
      <c r="X4341" s="85"/>
      <c r="Y4341" s="85"/>
      <c r="Z4341" s="85"/>
      <c r="AA4341" s="85"/>
      <c r="AB4341" s="86"/>
      <c r="AC4341" s="86"/>
      <c r="AD4341" s="85"/>
      <c r="AE4341" s="85">
        <v>1</v>
      </c>
      <c r="AF4341" s="85"/>
      <c r="AG4341" s="85"/>
      <c r="AH4341" s="85"/>
      <c r="AI4341" s="85"/>
      <c r="AJ4341" s="85"/>
    </row>
    <row r="4342" spans="1:36" ht="16.5" thickTop="1" thickBot="1">
      <c r="A4342" s="105">
        <f t="shared" si="930"/>
        <v>1188</v>
      </c>
      <c r="B4342" s="112" t="s">
        <v>5039</v>
      </c>
      <c r="C4342" s="107">
        <v>1984</v>
      </c>
      <c r="D4342" s="107"/>
      <c r="E4342" s="114" t="s">
        <v>91</v>
      </c>
      <c r="F4342" s="107">
        <v>5</v>
      </c>
      <c r="G4342" s="107">
        <v>4</v>
      </c>
      <c r="H4342" s="111">
        <v>3087.1</v>
      </c>
      <c r="I4342" s="111">
        <v>2630</v>
      </c>
      <c r="J4342" s="111">
        <v>2630</v>
      </c>
      <c r="K4342" s="122">
        <v>120</v>
      </c>
      <c r="L4342" s="110">
        <f t="shared" ref="L4342" si="931">SUM(M4342:P4342)</f>
        <v>1604088.031</v>
      </c>
      <c r="M4342" s="108"/>
      <c r="N4342" s="108"/>
      <c r="O4342" s="108"/>
      <c r="P4342" s="110">
        <f>'Форма 2'!C4342-M4342-N4342-O4342</f>
        <v>1604088.031</v>
      </c>
      <c r="Q4342" s="111">
        <f t="shared" ref="Q4342" si="932">L4342/I4342</f>
        <v>609.91940342205316</v>
      </c>
      <c r="R4342" s="111">
        <f t="shared" ref="R4342" si="933">Q4342</f>
        <v>609.91940342205316</v>
      </c>
      <c r="S4342" s="112" t="s">
        <v>2152</v>
      </c>
      <c r="T4342" s="107" t="s">
        <v>92</v>
      </c>
      <c r="U4342" s="219">
        <v>1</v>
      </c>
      <c r="V4342" s="153"/>
      <c r="W4342" s="153"/>
      <c r="X4342" s="153"/>
      <c r="Y4342" s="153"/>
      <c r="Z4342" s="153"/>
      <c r="AA4342" s="153"/>
      <c r="AB4342" s="86"/>
      <c r="AC4342" s="86"/>
      <c r="AD4342" s="153"/>
      <c r="AE4342" s="153"/>
      <c r="AF4342" s="153"/>
      <c r="AG4342" s="85"/>
      <c r="AH4342" s="153"/>
      <c r="AI4342" s="153"/>
      <c r="AJ4342" s="153"/>
    </row>
    <row r="4343" spans="1:36" ht="16.5" thickTop="1" thickBot="1">
      <c r="A4343" s="105">
        <f t="shared" si="930"/>
        <v>1189</v>
      </c>
      <c r="B4343" s="112" t="s">
        <v>4179</v>
      </c>
      <c r="C4343" s="107">
        <v>1978</v>
      </c>
      <c r="D4343" s="107"/>
      <c r="E4343" s="114" t="s">
        <v>212</v>
      </c>
      <c r="F4343" s="107">
        <v>5</v>
      </c>
      <c r="G4343" s="107">
        <v>6</v>
      </c>
      <c r="H4343" s="111">
        <v>3868.5</v>
      </c>
      <c r="I4343" s="111">
        <v>3176.6</v>
      </c>
      <c r="J4343" s="111">
        <v>2617</v>
      </c>
      <c r="K4343" s="122">
        <v>219</v>
      </c>
      <c r="L4343" s="110">
        <f t="shared" si="929"/>
        <v>20897520.945</v>
      </c>
      <c r="M4343" s="108"/>
      <c r="N4343" s="108"/>
      <c r="O4343" s="108"/>
      <c r="P4343" s="110">
        <f>'Форма 2'!C4343-M4343-N4343-O4343</f>
        <v>20897520.945</v>
      </c>
      <c r="Q4343" s="111">
        <f t="shared" si="927"/>
        <v>6578.581170118995</v>
      </c>
      <c r="R4343" s="111">
        <f t="shared" si="928"/>
        <v>6578.581170118995</v>
      </c>
      <c r="S4343" s="112" t="s">
        <v>2152</v>
      </c>
      <c r="T4343" s="107" t="s">
        <v>82</v>
      </c>
      <c r="U4343" s="217">
        <v>1</v>
      </c>
      <c r="V4343" s="85"/>
      <c r="W4343" s="85"/>
      <c r="X4343" s="85"/>
      <c r="Y4343" s="85"/>
      <c r="Z4343" s="85"/>
      <c r="AA4343" s="85"/>
      <c r="AB4343" s="86"/>
      <c r="AC4343" s="86"/>
      <c r="AD4343" s="85"/>
      <c r="AE4343" s="85">
        <v>1</v>
      </c>
      <c r="AF4343" s="85"/>
      <c r="AG4343" s="85"/>
      <c r="AH4343" s="85"/>
      <c r="AI4343" s="85"/>
      <c r="AJ4343" s="85"/>
    </row>
    <row r="4344" spans="1:36" ht="16.5" thickTop="1" thickBot="1">
      <c r="A4344" s="105">
        <f t="shared" si="930"/>
        <v>1190</v>
      </c>
      <c r="B4344" s="112" t="s">
        <v>4180</v>
      </c>
      <c r="C4344" s="107">
        <v>1958</v>
      </c>
      <c r="D4344" s="107"/>
      <c r="E4344" s="114" t="s">
        <v>378</v>
      </c>
      <c r="F4344" s="107">
        <v>2</v>
      </c>
      <c r="G4344" s="107">
        <v>2</v>
      </c>
      <c r="H4344" s="111">
        <v>929.6</v>
      </c>
      <c r="I4344" s="111">
        <v>807.3</v>
      </c>
      <c r="J4344" s="111">
        <v>677.3</v>
      </c>
      <c r="K4344" s="122">
        <v>36</v>
      </c>
      <c r="L4344" s="110">
        <f t="shared" si="929"/>
        <v>1206657.9839999999</v>
      </c>
      <c r="M4344" s="108"/>
      <c r="N4344" s="108"/>
      <c r="O4344" s="108"/>
      <c r="P4344" s="110">
        <f>'Форма 2'!C4344-M4344-N4344-O4344</f>
        <v>1206657.9839999999</v>
      </c>
      <c r="Q4344" s="111">
        <f t="shared" si="927"/>
        <v>1494.6834931252322</v>
      </c>
      <c r="R4344" s="111">
        <f t="shared" si="928"/>
        <v>1494.6834931252322</v>
      </c>
      <c r="S4344" s="112" t="s">
        <v>2152</v>
      </c>
      <c r="T4344" s="107" t="s">
        <v>82</v>
      </c>
      <c r="U4344" s="217"/>
      <c r="V4344" s="85"/>
      <c r="W4344" s="85"/>
      <c r="X4344" s="85"/>
      <c r="Y4344" s="85"/>
      <c r="Z4344" s="85"/>
      <c r="AA4344" s="85"/>
      <c r="AB4344" s="86"/>
      <c r="AC4344" s="86"/>
      <c r="AD4344" s="85"/>
      <c r="AE4344" s="85"/>
      <c r="AF4344" s="85">
        <v>1</v>
      </c>
      <c r="AG4344" s="85"/>
      <c r="AH4344" s="85"/>
      <c r="AI4344" s="85"/>
      <c r="AJ4344" s="85"/>
    </row>
    <row r="4345" spans="1:36" ht="16.5" thickTop="1" thickBot="1">
      <c r="A4345" s="105">
        <f t="shared" si="930"/>
        <v>1191</v>
      </c>
      <c r="B4345" s="112" t="s">
        <v>4181</v>
      </c>
      <c r="C4345" s="107">
        <v>1987</v>
      </c>
      <c r="D4345" s="107" t="s">
        <v>4182</v>
      </c>
      <c r="E4345" s="114" t="s">
        <v>94</v>
      </c>
      <c r="F4345" s="107">
        <v>14</v>
      </c>
      <c r="G4345" s="107">
        <v>1</v>
      </c>
      <c r="H4345" s="111">
        <v>5568.3</v>
      </c>
      <c r="I4345" s="111">
        <v>3984.1</v>
      </c>
      <c r="J4345" s="111">
        <v>3290.6</v>
      </c>
      <c r="K4345" s="122">
        <v>262</v>
      </c>
      <c r="L4345" s="110">
        <f t="shared" si="929"/>
        <v>5582554.8480000002</v>
      </c>
      <c r="M4345" s="108"/>
      <c r="N4345" s="108"/>
      <c r="O4345" s="108"/>
      <c r="P4345" s="110">
        <f>'Форма 2'!C4345-M4345-N4345-O4345</f>
        <v>5582554.8480000002</v>
      </c>
      <c r="Q4345" s="111">
        <f t="shared" si="927"/>
        <v>1401.2085158505058</v>
      </c>
      <c r="R4345" s="111">
        <f t="shared" si="928"/>
        <v>1401.2085158505058</v>
      </c>
      <c r="S4345" s="112" t="s">
        <v>2152</v>
      </c>
      <c r="T4345" s="107" t="s">
        <v>92</v>
      </c>
      <c r="U4345" s="217">
        <v>1</v>
      </c>
      <c r="V4345" s="85"/>
      <c r="W4345" s="85"/>
      <c r="X4345" s="85"/>
      <c r="Y4345" s="85"/>
      <c r="Z4345" s="85"/>
      <c r="AA4345" s="85"/>
      <c r="AB4345" s="85"/>
      <c r="AC4345" s="86"/>
      <c r="AD4345" s="85"/>
      <c r="AE4345" s="85"/>
      <c r="AF4345" s="85"/>
      <c r="AG4345" s="85"/>
      <c r="AH4345" s="85"/>
      <c r="AI4345" s="85"/>
      <c r="AJ4345" s="85"/>
    </row>
    <row r="4346" spans="1:36" ht="16.5" thickTop="1" thickBot="1">
      <c r="A4346" s="105">
        <f t="shared" si="930"/>
        <v>1192</v>
      </c>
      <c r="B4346" s="112" t="s">
        <v>4183</v>
      </c>
      <c r="C4346" s="107">
        <v>1961</v>
      </c>
      <c r="D4346" s="107"/>
      <c r="E4346" s="114" t="s">
        <v>94</v>
      </c>
      <c r="F4346" s="107">
        <v>5</v>
      </c>
      <c r="G4346" s="107">
        <v>4</v>
      </c>
      <c r="H4346" s="111">
        <v>3648</v>
      </c>
      <c r="I4346" s="111">
        <v>2731.4</v>
      </c>
      <c r="J4346" s="111">
        <v>2731.4</v>
      </c>
      <c r="K4346" s="122">
        <v>137</v>
      </c>
      <c r="L4346" s="110">
        <f t="shared" si="929"/>
        <v>16428840.960000001</v>
      </c>
      <c r="M4346" s="108"/>
      <c r="N4346" s="108"/>
      <c r="O4346" s="108"/>
      <c r="P4346" s="110">
        <f>'Форма 2'!C4346-M4346-N4346-O4346</f>
        <v>16428840.960000001</v>
      </c>
      <c r="Q4346" s="111">
        <f t="shared" si="927"/>
        <v>6014.8059456688879</v>
      </c>
      <c r="R4346" s="111">
        <f t="shared" si="928"/>
        <v>6014.8059456688879</v>
      </c>
      <c r="S4346" s="112" t="s">
        <v>2152</v>
      </c>
      <c r="T4346" s="107" t="s">
        <v>82</v>
      </c>
      <c r="U4346" s="217"/>
      <c r="V4346" s="85"/>
      <c r="W4346" s="85"/>
      <c r="X4346" s="85"/>
      <c r="Y4346" s="85"/>
      <c r="Z4346" s="85"/>
      <c r="AA4346" s="85"/>
      <c r="AB4346" s="86"/>
      <c r="AC4346" s="86"/>
      <c r="AD4346" s="85">
        <v>1</v>
      </c>
      <c r="AE4346" s="85"/>
      <c r="AF4346" s="85"/>
      <c r="AG4346" s="85"/>
      <c r="AH4346" s="85"/>
      <c r="AI4346" s="85"/>
      <c r="AJ4346" s="85"/>
    </row>
    <row r="4347" spans="1:36" ht="16.5" thickTop="1" thickBot="1">
      <c r="A4347" s="105">
        <f t="shared" si="930"/>
        <v>1193</v>
      </c>
      <c r="B4347" s="112" t="s">
        <v>4184</v>
      </c>
      <c r="C4347" s="107">
        <v>1983</v>
      </c>
      <c r="D4347" s="107"/>
      <c r="E4347" s="114" t="s">
        <v>239</v>
      </c>
      <c r="F4347" s="107">
        <v>9</v>
      </c>
      <c r="G4347" s="107">
        <v>3</v>
      </c>
      <c r="H4347" s="111">
        <v>6954.6</v>
      </c>
      <c r="I4347" s="111">
        <v>5791</v>
      </c>
      <c r="J4347" s="111">
        <v>5672.1</v>
      </c>
      <c r="K4347" s="122">
        <v>200</v>
      </c>
      <c r="L4347" s="110">
        <f t="shared" si="929"/>
        <v>8335526.7599999998</v>
      </c>
      <c r="M4347" s="108"/>
      <c r="N4347" s="108"/>
      <c r="O4347" s="108"/>
      <c r="P4347" s="110">
        <f>'Форма 2'!C4347-M4347-N4347-O4347</f>
        <v>8335526.7599999998</v>
      </c>
      <c r="Q4347" s="111">
        <f t="shared" si="927"/>
        <v>1439.3933275772749</v>
      </c>
      <c r="R4347" s="111">
        <f t="shared" si="928"/>
        <v>1439.3933275772749</v>
      </c>
      <c r="S4347" s="112" t="s">
        <v>2152</v>
      </c>
      <c r="T4347" s="107" t="s">
        <v>92</v>
      </c>
      <c r="U4347" s="217"/>
      <c r="V4347" s="85"/>
      <c r="W4347" s="85"/>
      <c r="X4347" s="85"/>
      <c r="Y4347" s="85"/>
      <c r="Z4347" s="172"/>
      <c r="AA4347" s="172"/>
      <c r="AB4347" s="177">
        <v>3</v>
      </c>
      <c r="AC4347" s="154">
        <f>2778508.92*AB4347</f>
        <v>8335526.7599999998</v>
      </c>
      <c r="AD4347" s="85"/>
      <c r="AE4347" s="85"/>
      <c r="AF4347" s="85"/>
      <c r="AG4347" s="166"/>
      <c r="AH4347" s="85"/>
      <c r="AI4347" s="85"/>
      <c r="AJ4347" s="85"/>
    </row>
    <row r="4348" spans="1:36" ht="16.5" thickTop="1" thickBot="1">
      <c r="A4348" s="105">
        <f t="shared" si="930"/>
        <v>1194</v>
      </c>
      <c r="B4348" s="112" t="s">
        <v>4185</v>
      </c>
      <c r="C4348" s="107">
        <v>1979</v>
      </c>
      <c r="D4348" s="107"/>
      <c r="E4348" s="114" t="s">
        <v>91</v>
      </c>
      <c r="F4348" s="107">
        <v>9</v>
      </c>
      <c r="G4348" s="107">
        <v>2</v>
      </c>
      <c r="H4348" s="111">
        <v>3945.2</v>
      </c>
      <c r="I4348" s="111">
        <v>3862</v>
      </c>
      <c r="J4348" s="111">
        <v>3862</v>
      </c>
      <c r="K4348" s="122">
        <v>210</v>
      </c>
      <c r="L4348" s="110">
        <f t="shared" si="929"/>
        <v>19625601.039999999</v>
      </c>
      <c r="M4348" s="108"/>
      <c r="N4348" s="108"/>
      <c r="O4348" s="108"/>
      <c r="P4348" s="110">
        <f>'Форма 2'!C4348-M4348-N4348-O4348</f>
        <v>19625601.039999999</v>
      </c>
      <c r="Q4348" s="111">
        <f t="shared" si="927"/>
        <v>5081.7195857068873</v>
      </c>
      <c r="R4348" s="111">
        <f t="shared" si="928"/>
        <v>5081.7195857068873</v>
      </c>
      <c r="S4348" s="112" t="s">
        <v>2152</v>
      </c>
      <c r="T4348" s="107" t="s">
        <v>92</v>
      </c>
      <c r="U4348" s="217"/>
      <c r="V4348" s="85"/>
      <c r="W4348" s="85"/>
      <c r="X4348" s="85"/>
      <c r="Y4348" s="85"/>
      <c r="Z4348" s="85"/>
      <c r="AA4348" s="85"/>
      <c r="AB4348" s="168">
        <v>2</v>
      </c>
      <c r="AC4348" s="86">
        <f>2778508.92*AB4348</f>
        <v>5557017.8399999999</v>
      </c>
      <c r="AD4348" s="85"/>
      <c r="AE4348" s="85">
        <v>1</v>
      </c>
      <c r="AF4348" s="85"/>
      <c r="AG4348" s="85"/>
      <c r="AH4348" s="85"/>
      <c r="AI4348" s="85"/>
      <c r="AJ4348" s="85"/>
    </row>
    <row r="4349" spans="1:36" ht="16.5" thickTop="1" thickBot="1">
      <c r="A4349" s="105">
        <f t="shared" si="930"/>
        <v>1195</v>
      </c>
      <c r="B4349" s="112" t="s">
        <v>4186</v>
      </c>
      <c r="C4349" s="107">
        <v>1983</v>
      </c>
      <c r="D4349" s="107"/>
      <c r="E4349" s="114" t="s">
        <v>94</v>
      </c>
      <c r="F4349" s="107">
        <v>14</v>
      </c>
      <c r="G4349" s="107">
        <v>1</v>
      </c>
      <c r="H4349" s="111">
        <v>5238.8</v>
      </c>
      <c r="I4349" s="111">
        <v>5181.8999999999996</v>
      </c>
      <c r="J4349" s="111">
        <v>4838.7</v>
      </c>
      <c r="K4349" s="122">
        <v>258</v>
      </c>
      <c r="L4349" s="110">
        <f t="shared" si="929"/>
        <v>7999028.9199999999</v>
      </c>
      <c r="M4349" s="108"/>
      <c r="N4349" s="108"/>
      <c r="O4349" s="108"/>
      <c r="P4349" s="110">
        <f>'Форма 2'!C4349-M4349-N4349-O4349</f>
        <v>7999028.9199999999</v>
      </c>
      <c r="Q4349" s="111">
        <f t="shared" si="927"/>
        <v>1543.6478743318089</v>
      </c>
      <c r="R4349" s="111">
        <f t="shared" si="928"/>
        <v>1543.6478743318089</v>
      </c>
      <c r="S4349" s="112" t="s">
        <v>2152</v>
      </c>
      <c r="T4349" s="107" t="s">
        <v>92</v>
      </c>
      <c r="U4349" s="217"/>
      <c r="V4349" s="85"/>
      <c r="W4349" s="85"/>
      <c r="X4349" s="85"/>
      <c r="Y4349" s="85"/>
      <c r="Z4349" s="172"/>
      <c r="AA4349" s="172"/>
      <c r="AB4349" s="177">
        <v>2</v>
      </c>
      <c r="AC4349" s="154">
        <f>3930316.8+4068712.12</f>
        <v>7999028.9199999999</v>
      </c>
      <c r="AD4349" s="85"/>
      <c r="AE4349" s="85"/>
      <c r="AF4349" s="85"/>
      <c r="AG4349" s="166"/>
      <c r="AH4349" s="85"/>
      <c r="AI4349" s="85"/>
      <c r="AJ4349" s="85"/>
    </row>
    <row r="4350" spans="1:36" ht="16.5" thickTop="1" thickBot="1">
      <c r="A4350" s="105">
        <f t="shared" si="930"/>
        <v>1196</v>
      </c>
      <c r="B4350" s="112" t="s">
        <v>4187</v>
      </c>
      <c r="C4350" s="107">
        <v>1984</v>
      </c>
      <c r="D4350" s="107"/>
      <c r="E4350" s="114" t="s">
        <v>239</v>
      </c>
      <c r="F4350" s="107">
        <v>9</v>
      </c>
      <c r="G4350" s="107">
        <v>3</v>
      </c>
      <c r="H4350" s="111">
        <v>6967.9</v>
      </c>
      <c r="I4350" s="111">
        <v>5729.4</v>
      </c>
      <c r="J4350" s="111">
        <v>5729.4</v>
      </c>
      <c r="K4350" s="122">
        <v>316</v>
      </c>
      <c r="L4350" s="110">
        <f t="shared" si="929"/>
        <v>8335526.7599999998</v>
      </c>
      <c r="M4350" s="108"/>
      <c r="N4350" s="108"/>
      <c r="O4350" s="108"/>
      <c r="P4350" s="110">
        <f>'Форма 2'!C4350-M4350-N4350-O4350</f>
        <v>8335526.7599999998</v>
      </c>
      <c r="Q4350" s="111">
        <f t="shared" si="927"/>
        <v>1454.8690543512409</v>
      </c>
      <c r="R4350" s="111">
        <f t="shared" si="928"/>
        <v>1454.8690543512409</v>
      </c>
      <c r="S4350" s="112" t="s">
        <v>2152</v>
      </c>
      <c r="T4350" s="107" t="s">
        <v>92</v>
      </c>
      <c r="U4350" s="217"/>
      <c r="V4350" s="85"/>
      <c r="W4350" s="85"/>
      <c r="X4350" s="85"/>
      <c r="Y4350" s="85"/>
      <c r="Z4350" s="172"/>
      <c r="AA4350" s="172"/>
      <c r="AB4350" s="177">
        <v>3</v>
      </c>
      <c r="AC4350" s="154">
        <f>2778508.92*AB4350</f>
        <v>8335526.7599999998</v>
      </c>
      <c r="AD4350" s="85"/>
      <c r="AE4350" s="85"/>
      <c r="AF4350" s="85"/>
      <c r="AG4350" s="166"/>
      <c r="AH4350" s="85"/>
      <c r="AI4350" s="85"/>
      <c r="AJ4350" s="85"/>
    </row>
    <row r="4351" spans="1:36" ht="16.5" thickTop="1" thickBot="1">
      <c r="A4351" s="105">
        <f t="shared" si="930"/>
        <v>1197</v>
      </c>
      <c r="B4351" s="112" t="s">
        <v>4188</v>
      </c>
      <c r="C4351" s="107">
        <v>1984</v>
      </c>
      <c r="D4351" s="107"/>
      <c r="E4351" s="114" t="s">
        <v>239</v>
      </c>
      <c r="F4351" s="107">
        <v>9</v>
      </c>
      <c r="G4351" s="107">
        <v>3</v>
      </c>
      <c r="H4351" s="111">
        <v>8497.4</v>
      </c>
      <c r="I4351" s="111">
        <v>5745.4</v>
      </c>
      <c r="J4351" s="111">
        <v>5745.4</v>
      </c>
      <c r="K4351" s="122">
        <v>282</v>
      </c>
      <c r="L4351" s="110">
        <f t="shared" si="929"/>
        <v>8335526.7599999998</v>
      </c>
      <c r="M4351" s="108"/>
      <c r="N4351" s="108"/>
      <c r="O4351" s="108"/>
      <c r="P4351" s="110">
        <f>'Форма 2'!C4351-M4351-N4351-O4351</f>
        <v>8335526.7599999998</v>
      </c>
      <c r="Q4351" s="111">
        <f t="shared" si="927"/>
        <v>1450.8174818115363</v>
      </c>
      <c r="R4351" s="111">
        <f t="shared" si="928"/>
        <v>1450.8174818115363</v>
      </c>
      <c r="S4351" s="112" t="s">
        <v>2152</v>
      </c>
      <c r="T4351" s="107" t="s">
        <v>82</v>
      </c>
      <c r="U4351" s="217"/>
      <c r="V4351" s="85"/>
      <c r="W4351" s="85"/>
      <c r="X4351" s="85"/>
      <c r="Y4351" s="85"/>
      <c r="Z4351" s="172"/>
      <c r="AA4351" s="172"/>
      <c r="AB4351" s="177">
        <v>3</v>
      </c>
      <c r="AC4351" s="154">
        <f t="shared" ref="AC4351" si="934">2778508.92*AB4351</f>
        <v>8335526.7599999998</v>
      </c>
      <c r="AD4351" s="85"/>
      <c r="AE4351" s="85"/>
      <c r="AF4351" s="85"/>
      <c r="AG4351" s="166"/>
      <c r="AH4351" s="85"/>
      <c r="AI4351" s="85"/>
      <c r="AJ4351" s="85"/>
    </row>
    <row r="4352" spans="1:36" ht="16.5" thickTop="1" thickBot="1">
      <c r="A4352" s="105">
        <f t="shared" si="930"/>
        <v>1198</v>
      </c>
      <c r="B4352" s="112" t="s">
        <v>4189</v>
      </c>
      <c r="C4352" s="107">
        <v>1954</v>
      </c>
      <c r="D4352" s="107"/>
      <c r="E4352" s="114" t="s">
        <v>378</v>
      </c>
      <c r="F4352" s="107">
        <v>3</v>
      </c>
      <c r="G4352" s="107">
        <v>2</v>
      </c>
      <c r="H4352" s="111">
        <v>1643.1</v>
      </c>
      <c r="I4352" s="111">
        <v>1462.6</v>
      </c>
      <c r="J4352" s="111">
        <v>1401.1</v>
      </c>
      <c r="K4352" s="122">
        <v>81</v>
      </c>
      <c r="L4352" s="110">
        <f t="shared" si="929"/>
        <v>1216255.4820000001</v>
      </c>
      <c r="M4352" s="108"/>
      <c r="N4352" s="108"/>
      <c r="O4352" s="108"/>
      <c r="P4352" s="110">
        <f>'Форма 2'!C4352-M4352-N4352-O4352</f>
        <v>1216255.4820000001</v>
      </c>
      <c r="Q4352" s="111">
        <f t="shared" si="927"/>
        <v>831.57082045672098</v>
      </c>
      <c r="R4352" s="111">
        <f t="shared" si="928"/>
        <v>831.57082045672098</v>
      </c>
      <c r="S4352" s="112" t="s">
        <v>2152</v>
      </c>
      <c r="T4352" s="107" t="s">
        <v>82</v>
      </c>
      <c r="U4352" s="217">
        <v>1</v>
      </c>
      <c r="V4352" s="85"/>
      <c r="W4352" s="85"/>
      <c r="X4352" s="85"/>
      <c r="Y4352" s="85"/>
      <c r="Z4352" s="85"/>
      <c r="AA4352" s="85"/>
      <c r="AB4352" s="86"/>
      <c r="AC4352" s="86"/>
      <c r="AD4352" s="85"/>
      <c r="AE4352" s="85"/>
      <c r="AF4352" s="85"/>
      <c r="AG4352" s="85"/>
      <c r="AH4352" s="85"/>
      <c r="AI4352" s="85"/>
      <c r="AJ4352" s="85"/>
    </row>
    <row r="4353" spans="1:36" ht="16.5" thickTop="1" thickBot="1">
      <c r="A4353" s="105">
        <f t="shared" si="930"/>
        <v>1199</v>
      </c>
      <c r="B4353" s="112" t="s">
        <v>4190</v>
      </c>
      <c r="C4353" s="107">
        <v>1985</v>
      </c>
      <c r="D4353" s="107"/>
      <c r="E4353" s="114" t="s">
        <v>94</v>
      </c>
      <c r="F4353" s="107">
        <v>9</v>
      </c>
      <c r="G4353" s="107">
        <v>3</v>
      </c>
      <c r="H4353" s="111">
        <v>5890.4</v>
      </c>
      <c r="I4353" s="111">
        <v>4613.2</v>
      </c>
      <c r="J4353" s="111">
        <v>4613.2</v>
      </c>
      <c r="K4353" s="122">
        <v>268</v>
      </c>
      <c r="L4353" s="110">
        <f t="shared" si="929"/>
        <v>8335526.7599999998</v>
      </c>
      <c r="M4353" s="108"/>
      <c r="N4353" s="108"/>
      <c r="O4353" s="108"/>
      <c r="P4353" s="110">
        <f>'Форма 2'!C4353-M4353-N4353-O4353</f>
        <v>8335526.7599999998</v>
      </c>
      <c r="Q4353" s="111">
        <f t="shared" si="927"/>
        <v>1806.886057400503</v>
      </c>
      <c r="R4353" s="111">
        <f t="shared" si="928"/>
        <v>1806.886057400503</v>
      </c>
      <c r="S4353" s="112" t="s">
        <v>2152</v>
      </c>
      <c r="T4353" s="107" t="s">
        <v>92</v>
      </c>
      <c r="U4353" s="217"/>
      <c r="V4353" s="85"/>
      <c r="W4353" s="85"/>
      <c r="X4353" s="85"/>
      <c r="Y4353" s="85"/>
      <c r="Z4353" s="172"/>
      <c r="AA4353" s="172"/>
      <c r="AB4353" s="177">
        <v>3</v>
      </c>
      <c r="AC4353" s="154">
        <f>2778508.92*AB4353</f>
        <v>8335526.7599999998</v>
      </c>
      <c r="AD4353" s="85"/>
      <c r="AE4353" s="85"/>
      <c r="AF4353" s="85"/>
      <c r="AG4353" s="166"/>
      <c r="AH4353" s="85"/>
      <c r="AI4353" s="85"/>
      <c r="AJ4353" s="85"/>
    </row>
    <row r="4354" spans="1:36" ht="16.5" thickTop="1" thickBot="1">
      <c r="A4354" s="105">
        <f t="shared" si="930"/>
        <v>1200</v>
      </c>
      <c r="B4354" s="112" t="s">
        <v>4191</v>
      </c>
      <c r="C4354" s="107">
        <v>1986</v>
      </c>
      <c r="D4354" s="107"/>
      <c r="E4354" s="114" t="s">
        <v>94</v>
      </c>
      <c r="F4354" s="107">
        <v>9</v>
      </c>
      <c r="G4354" s="107">
        <v>1</v>
      </c>
      <c r="H4354" s="111">
        <v>10209.299999999999</v>
      </c>
      <c r="I4354" s="111">
        <v>9584.7999999999993</v>
      </c>
      <c r="J4354" s="111">
        <v>9500</v>
      </c>
      <c r="K4354" s="122">
        <v>449</v>
      </c>
      <c r="L4354" s="110">
        <f t="shared" si="929"/>
        <v>26668931.402999997</v>
      </c>
      <c r="M4354" s="108"/>
      <c r="N4354" s="108"/>
      <c r="O4354" s="108"/>
      <c r="P4354" s="110">
        <f>'Форма 2'!C4354-M4354-N4354-O4354</f>
        <v>26668931.402999997</v>
      </c>
      <c r="Q4354" s="111">
        <f t="shared" si="927"/>
        <v>2782.4191848551873</v>
      </c>
      <c r="R4354" s="111">
        <f t="shared" si="928"/>
        <v>2782.4191848551873</v>
      </c>
      <c r="S4354" s="112" t="s">
        <v>2152</v>
      </c>
      <c r="T4354" s="107" t="s">
        <v>92</v>
      </c>
      <c r="U4354" s="217"/>
      <c r="V4354" s="85"/>
      <c r="W4354" s="85"/>
      <c r="X4354" s="85"/>
      <c r="Y4354" s="85"/>
      <c r="Z4354" s="85"/>
      <c r="AA4354" s="85"/>
      <c r="AB4354" s="168">
        <v>2</v>
      </c>
      <c r="AC4354" s="86">
        <f>2778508.92*AB4354</f>
        <v>5557017.8399999999</v>
      </c>
      <c r="AD4354" s="85">
        <v>1</v>
      </c>
      <c r="AE4354" s="85"/>
      <c r="AF4354" s="85"/>
      <c r="AG4354" s="85"/>
      <c r="AH4354" s="85"/>
      <c r="AI4354" s="85"/>
      <c r="AJ4354" s="85"/>
    </row>
    <row r="4355" spans="1:36" ht="16.5" thickTop="1" thickBot="1">
      <c r="A4355" s="105">
        <f t="shared" si="930"/>
        <v>1201</v>
      </c>
      <c r="B4355" s="112" t="s">
        <v>4192</v>
      </c>
      <c r="C4355" s="107">
        <v>1986</v>
      </c>
      <c r="D4355" s="107"/>
      <c r="E4355" s="114" t="s">
        <v>239</v>
      </c>
      <c r="F4355" s="107">
        <v>9</v>
      </c>
      <c r="G4355" s="107">
        <v>9</v>
      </c>
      <c r="H4355" s="111">
        <v>3899.5</v>
      </c>
      <c r="I4355" s="111">
        <v>3899.5</v>
      </c>
      <c r="J4355" s="111">
        <v>3899.5</v>
      </c>
      <c r="K4355" s="122"/>
      <c r="L4355" s="110">
        <f t="shared" si="929"/>
        <v>5557017.8399999999</v>
      </c>
      <c r="M4355" s="108"/>
      <c r="N4355" s="108"/>
      <c r="O4355" s="108"/>
      <c r="P4355" s="110">
        <f>'Форма 2'!C4355-M4355-N4355-O4355</f>
        <v>5557017.8399999999</v>
      </c>
      <c r="Q4355" s="111">
        <f t="shared" si="927"/>
        <v>1425.0590691114246</v>
      </c>
      <c r="R4355" s="111">
        <f t="shared" si="928"/>
        <v>1425.0590691114246</v>
      </c>
      <c r="S4355" s="112" t="s">
        <v>2152</v>
      </c>
      <c r="T4355" s="107" t="s">
        <v>92</v>
      </c>
      <c r="U4355" s="217"/>
      <c r="V4355" s="85"/>
      <c r="W4355" s="85"/>
      <c r="X4355" s="85"/>
      <c r="Y4355" s="85"/>
      <c r="Z4355" s="172"/>
      <c r="AA4355" s="172"/>
      <c r="AB4355" s="177">
        <v>2</v>
      </c>
      <c r="AC4355" s="154">
        <f t="shared" ref="AC4355:AC4356" si="935">2778508.92*AB4355</f>
        <v>5557017.8399999999</v>
      </c>
      <c r="AD4355" s="85"/>
      <c r="AE4355" s="85"/>
      <c r="AF4355" s="85"/>
      <c r="AG4355" s="166"/>
      <c r="AH4355" s="85"/>
      <c r="AI4355" s="85"/>
      <c r="AJ4355" s="85"/>
    </row>
    <row r="4356" spans="1:36" ht="16.5" thickTop="1" thickBot="1">
      <c r="A4356" s="105">
        <f t="shared" si="930"/>
        <v>1202</v>
      </c>
      <c r="B4356" s="112" t="s">
        <v>4193</v>
      </c>
      <c r="C4356" s="107">
        <v>1988</v>
      </c>
      <c r="D4356" s="107"/>
      <c r="E4356" s="114" t="s">
        <v>91</v>
      </c>
      <c r="F4356" s="107">
        <v>9</v>
      </c>
      <c r="G4356" s="107">
        <v>2</v>
      </c>
      <c r="H4356" s="111">
        <v>5856.3</v>
      </c>
      <c r="I4356" s="111">
        <v>5856.3</v>
      </c>
      <c r="J4356" s="111"/>
      <c r="K4356" s="122">
        <v>225</v>
      </c>
      <c r="L4356" s="110">
        <f t="shared" si="929"/>
        <v>5557017.8399999999</v>
      </c>
      <c r="M4356" s="108"/>
      <c r="N4356" s="108"/>
      <c r="O4356" s="108"/>
      <c r="P4356" s="110">
        <f>'Форма 2'!C4356-M4356-N4356-O4356</f>
        <v>5557017.8399999999</v>
      </c>
      <c r="Q4356" s="111">
        <f t="shared" si="927"/>
        <v>948.89569181906654</v>
      </c>
      <c r="R4356" s="111">
        <f t="shared" si="928"/>
        <v>948.89569181906654</v>
      </c>
      <c r="S4356" s="112" t="s">
        <v>2152</v>
      </c>
      <c r="T4356" s="107" t="s">
        <v>92</v>
      </c>
      <c r="U4356" s="217"/>
      <c r="V4356" s="85"/>
      <c r="W4356" s="85"/>
      <c r="X4356" s="85"/>
      <c r="Y4356" s="85"/>
      <c r="Z4356" s="172"/>
      <c r="AA4356" s="172"/>
      <c r="AB4356" s="177">
        <v>2</v>
      </c>
      <c r="AC4356" s="154">
        <f t="shared" si="935"/>
        <v>5557017.8399999999</v>
      </c>
      <c r="AD4356" s="85"/>
      <c r="AE4356" s="85"/>
      <c r="AF4356" s="85"/>
      <c r="AG4356" s="166"/>
      <c r="AH4356" s="85"/>
      <c r="AI4356" s="85"/>
      <c r="AJ4356" s="85"/>
    </row>
    <row r="4357" spans="1:36" ht="16.5" thickTop="1" thickBot="1">
      <c r="A4357" s="105">
        <f t="shared" si="930"/>
        <v>1203</v>
      </c>
      <c r="B4357" s="112" t="s">
        <v>4194</v>
      </c>
      <c r="C4357" s="123">
        <v>1917</v>
      </c>
      <c r="D4357" s="107"/>
      <c r="E4357" s="114" t="s">
        <v>94</v>
      </c>
      <c r="F4357" s="107">
        <v>4</v>
      </c>
      <c r="G4357" s="107">
        <v>3</v>
      </c>
      <c r="H4357" s="111">
        <v>3423.8</v>
      </c>
      <c r="I4357" s="111">
        <v>2788.5</v>
      </c>
      <c r="J4357" s="111">
        <v>2788.5</v>
      </c>
      <c r="K4357" s="122">
        <v>3</v>
      </c>
      <c r="L4357" s="110">
        <f t="shared" si="929"/>
        <v>48036050.952000007</v>
      </c>
      <c r="M4357" s="108"/>
      <c r="N4357" s="108"/>
      <c r="O4357" s="108"/>
      <c r="P4357" s="110">
        <f>'Форма 2'!C4357-M4357-N4357-O4357</f>
        <v>48036050.952000007</v>
      </c>
      <c r="Q4357" s="111">
        <f t="shared" si="927"/>
        <v>17226.484114039809</v>
      </c>
      <c r="R4357" s="111">
        <f t="shared" si="928"/>
        <v>17226.484114039809</v>
      </c>
      <c r="S4357" s="112" t="s">
        <v>2152</v>
      </c>
      <c r="T4357" s="107" t="s">
        <v>82</v>
      </c>
      <c r="U4357" s="217">
        <v>1</v>
      </c>
      <c r="V4357" s="85">
        <v>1</v>
      </c>
      <c r="W4357" s="85"/>
      <c r="X4357" s="85">
        <v>1</v>
      </c>
      <c r="Y4357" s="85">
        <v>1</v>
      </c>
      <c r="Z4357" s="85">
        <v>1</v>
      </c>
      <c r="AA4357" s="85"/>
      <c r="AB4357" s="86"/>
      <c r="AC4357" s="86"/>
      <c r="AD4357" s="85">
        <v>1</v>
      </c>
      <c r="AE4357" s="85">
        <v>1</v>
      </c>
      <c r="AF4357" s="85"/>
      <c r="AG4357" s="85"/>
      <c r="AH4357" s="85"/>
      <c r="AI4357" s="85"/>
      <c r="AJ4357" s="85"/>
    </row>
    <row r="4358" spans="1:36" ht="16.5" thickTop="1" thickBot="1">
      <c r="A4358" s="105">
        <f t="shared" si="930"/>
        <v>1204</v>
      </c>
      <c r="B4358" s="112" t="s">
        <v>4195</v>
      </c>
      <c r="C4358" s="107">
        <v>1957</v>
      </c>
      <c r="D4358" s="107" t="s">
        <v>4196</v>
      </c>
      <c r="E4358" s="114" t="s">
        <v>94</v>
      </c>
      <c r="F4358" s="107">
        <v>3</v>
      </c>
      <c r="G4358" s="107">
        <v>2</v>
      </c>
      <c r="H4358" s="111">
        <v>1048</v>
      </c>
      <c r="I4358" s="111">
        <v>954.9</v>
      </c>
      <c r="J4358" s="111">
        <v>954.9</v>
      </c>
      <c r="K4358" s="122">
        <v>56</v>
      </c>
      <c r="L4358" s="110">
        <f t="shared" si="929"/>
        <v>2431915.44</v>
      </c>
      <c r="M4358" s="108"/>
      <c r="N4358" s="108"/>
      <c r="O4358" s="108"/>
      <c r="P4358" s="110">
        <f>'Форма 2'!C4358-M4358-N4358-O4358</f>
        <v>2431915.44</v>
      </c>
      <c r="Q4358" s="111">
        <f t="shared" si="927"/>
        <v>2546.7749921457744</v>
      </c>
      <c r="R4358" s="111">
        <f t="shared" si="928"/>
        <v>2546.7749921457744</v>
      </c>
      <c r="S4358" s="112" t="s">
        <v>2152</v>
      </c>
      <c r="T4358" s="107" t="s">
        <v>82</v>
      </c>
      <c r="U4358" s="217"/>
      <c r="V4358" s="85"/>
      <c r="W4358" s="85"/>
      <c r="X4358" s="85">
        <v>1</v>
      </c>
      <c r="Y4358" s="85"/>
      <c r="Z4358" s="85">
        <v>1</v>
      </c>
      <c r="AA4358" s="85"/>
      <c r="AB4358" s="86"/>
      <c r="AC4358" s="86"/>
      <c r="AD4358" s="85"/>
      <c r="AE4358" s="85"/>
      <c r="AF4358" s="85">
        <v>1</v>
      </c>
      <c r="AG4358" s="85"/>
      <c r="AH4358" s="85"/>
      <c r="AI4358" s="85"/>
      <c r="AJ4358" s="85"/>
    </row>
    <row r="4359" spans="1:36" ht="16.5" thickTop="1" thickBot="1">
      <c r="A4359" s="105">
        <f t="shared" si="930"/>
        <v>1205</v>
      </c>
      <c r="B4359" s="112" t="s">
        <v>4197</v>
      </c>
      <c r="C4359" s="107">
        <v>1958</v>
      </c>
      <c r="D4359" s="107"/>
      <c r="E4359" s="114" t="s">
        <v>94</v>
      </c>
      <c r="F4359" s="107">
        <v>3</v>
      </c>
      <c r="G4359" s="107">
        <v>2</v>
      </c>
      <c r="H4359" s="111">
        <v>1025.5999999999999</v>
      </c>
      <c r="I4359" s="111">
        <v>937</v>
      </c>
      <c r="J4359" s="111">
        <v>903.6</v>
      </c>
      <c r="K4359" s="122">
        <v>45</v>
      </c>
      <c r="L4359" s="110">
        <f t="shared" si="929"/>
        <v>1331269.8239999998</v>
      </c>
      <c r="M4359" s="108"/>
      <c r="N4359" s="108"/>
      <c r="O4359" s="108"/>
      <c r="P4359" s="110">
        <f>'Форма 2'!C4359-M4359-N4359-O4359</f>
        <v>1331269.8239999998</v>
      </c>
      <c r="Q4359" s="111">
        <f>L4359/I4359</f>
        <v>1420.7788943436497</v>
      </c>
      <c r="R4359" s="111">
        <f>Q4359</f>
        <v>1420.7788943436497</v>
      </c>
      <c r="S4359" s="112" t="s">
        <v>2152</v>
      </c>
      <c r="T4359" s="107" t="s">
        <v>82</v>
      </c>
      <c r="U4359" s="217"/>
      <c r="V4359" s="85"/>
      <c r="W4359" s="85"/>
      <c r="X4359" s="85"/>
      <c r="Y4359" s="85"/>
      <c r="Z4359" s="85"/>
      <c r="AA4359" s="85"/>
      <c r="AB4359" s="86"/>
      <c r="AC4359" s="86"/>
      <c r="AD4359" s="85"/>
      <c r="AE4359" s="85"/>
      <c r="AF4359" s="85">
        <v>1</v>
      </c>
      <c r="AG4359" s="85"/>
      <c r="AH4359" s="85"/>
      <c r="AI4359" s="85"/>
      <c r="AJ4359" s="85"/>
    </row>
    <row r="4360" spans="1:36" ht="16.5" thickTop="1" thickBot="1">
      <c r="A4360" s="105">
        <f t="shared" si="930"/>
        <v>1206</v>
      </c>
      <c r="B4360" s="112" t="s">
        <v>4198</v>
      </c>
      <c r="C4360" s="107">
        <v>1983</v>
      </c>
      <c r="D4360" s="107"/>
      <c r="E4360" s="114" t="s">
        <v>94</v>
      </c>
      <c r="F4360" s="107">
        <v>5</v>
      </c>
      <c r="G4360" s="107">
        <v>8</v>
      </c>
      <c r="H4360" s="111">
        <v>6563.8</v>
      </c>
      <c r="I4360" s="111">
        <v>3700</v>
      </c>
      <c r="J4360" s="111">
        <v>3700</v>
      </c>
      <c r="K4360" s="122">
        <v>282</v>
      </c>
      <c r="L4360" s="110">
        <f t="shared" si="929"/>
        <v>29560204.576000005</v>
      </c>
      <c r="M4360" s="108"/>
      <c r="N4360" s="108"/>
      <c r="O4360" s="108"/>
      <c r="P4360" s="110">
        <f>'Форма 2'!C4360-M4360-N4360-O4360</f>
        <v>29560204.576000005</v>
      </c>
      <c r="Q4360" s="111">
        <f>L4360/I4360</f>
        <v>7989.2444800000012</v>
      </c>
      <c r="R4360" s="111">
        <f>Q4360</f>
        <v>7989.2444800000012</v>
      </c>
      <c r="S4360" s="112" t="s">
        <v>2152</v>
      </c>
      <c r="T4360" s="107" t="s">
        <v>92</v>
      </c>
      <c r="U4360" s="217"/>
      <c r="V4360" s="85"/>
      <c r="W4360" s="85"/>
      <c r="X4360" s="85"/>
      <c r="Y4360" s="85"/>
      <c r="Z4360" s="85"/>
      <c r="AA4360" s="85"/>
      <c r="AB4360" s="86"/>
      <c r="AC4360" s="86"/>
      <c r="AD4360" s="85">
        <v>1</v>
      </c>
      <c r="AE4360" s="85"/>
      <c r="AF4360" s="85"/>
      <c r="AG4360" s="85"/>
      <c r="AH4360" s="85"/>
      <c r="AI4360" s="85"/>
      <c r="AJ4360" s="85"/>
    </row>
    <row r="4361" spans="1:36" ht="16.5" thickTop="1" thickBot="1">
      <c r="A4361" s="105">
        <f t="shared" si="930"/>
        <v>1207</v>
      </c>
      <c r="B4361" s="112" t="s">
        <v>4199</v>
      </c>
      <c r="C4361" s="107">
        <v>1955</v>
      </c>
      <c r="D4361" s="107"/>
      <c r="E4361" s="114" t="s">
        <v>378</v>
      </c>
      <c r="F4361" s="107">
        <v>3</v>
      </c>
      <c r="G4361" s="107">
        <v>4</v>
      </c>
      <c r="H4361" s="111">
        <v>2606.5</v>
      </c>
      <c r="I4361" s="111">
        <v>2494.6</v>
      </c>
      <c r="J4361" s="111">
        <v>2106.1999999999998</v>
      </c>
      <c r="K4361" s="122">
        <v>130</v>
      </c>
      <c r="L4361" s="110">
        <f t="shared" si="929"/>
        <v>20501191.164999999</v>
      </c>
      <c r="M4361" s="108"/>
      <c r="N4361" s="108"/>
      <c r="O4361" s="108"/>
      <c r="P4361" s="110">
        <f>'Форма 2'!C4361-M4361-N4361-O4361</f>
        <v>20501191.164999999</v>
      </c>
      <c r="Q4361" s="111">
        <f t="shared" si="927"/>
        <v>8218.2278381303622</v>
      </c>
      <c r="R4361" s="111">
        <f t="shared" si="928"/>
        <v>8218.2278381303622</v>
      </c>
      <c r="S4361" s="112" t="s">
        <v>2152</v>
      </c>
      <c r="T4361" s="107" t="s">
        <v>82</v>
      </c>
      <c r="U4361" s="217">
        <v>1</v>
      </c>
      <c r="V4361" s="85"/>
      <c r="W4361" s="85"/>
      <c r="X4361" s="85"/>
      <c r="Y4361" s="85"/>
      <c r="Z4361" s="85"/>
      <c r="AA4361" s="85"/>
      <c r="AB4361" s="86"/>
      <c r="AC4361" s="86"/>
      <c r="AD4361" s="85"/>
      <c r="AE4361" s="85">
        <v>1</v>
      </c>
      <c r="AF4361" s="85">
        <v>1</v>
      </c>
      <c r="AG4361" s="85"/>
      <c r="AH4361" s="85"/>
      <c r="AI4361" s="85"/>
      <c r="AJ4361" s="85"/>
    </row>
    <row r="4362" spans="1:36" ht="16.5" thickTop="1" thickBot="1">
      <c r="A4362" s="105">
        <f t="shared" si="930"/>
        <v>1208</v>
      </c>
      <c r="B4362" s="112" t="s">
        <v>4200</v>
      </c>
      <c r="C4362" s="107">
        <v>1963</v>
      </c>
      <c r="D4362" s="107"/>
      <c r="E4362" s="114" t="s">
        <v>80</v>
      </c>
      <c r="F4362" s="107">
        <v>5</v>
      </c>
      <c r="G4362" s="107">
        <v>4</v>
      </c>
      <c r="H4362" s="111">
        <v>3533.9</v>
      </c>
      <c r="I4362" s="111">
        <v>3223.3</v>
      </c>
      <c r="J4362" s="111">
        <v>3223.3</v>
      </c>
      <c r="K4362" s="122">
        <v>162</v>
      </c>
      <c r="L4362" s="110">
        <f t="shared" si="929"/>
        <v>15914989.328000002</v>
      </c>
      <c r="M4362" s="108"/>
      <c r="N4362" s="108"/>
      <c r="O4362" s="108"/>
      <c r="P4362" s="110">
        <f>'Форма 2'!C4362-M4362-N4362-O4362</f>
        <v>15914989.328000002</v>
      </c>
      <c r="Q4362" s="111">
        <f t="shared" si="927"/>
        <v>4937.4831160611793</v>
      </c>
      <c r="R4362" s="111">
        <f t="shared" si="928"/>
        <v>4937.4831160611793</v>
      </c>
      <c r="S4362" s="112" t="s">
        <v>2152</v>
      </c>
      <c r="T4362" s="107" t="s">
        <v>82</v>
      </c>
      <c r="U4362" s="217"/>
      <c r="V4362" s="85"/>
      <c r="W4362" s="85"/>
      <c r="X4362" s="85"/>
      <c r="Y4362" s="85"/>
      <c r="Z4362" s="85"/>
      <c r="AA4362" s="85"/>
      <c r="AB4362" s="86"/>
      <c r="AC4362" s="86"/>
      <c r="AD4362" s="85">
        <v>1</v>
      </c>
      <c r="AE4362" s="85"/>
      <c r="AF4362" s="85"/>
      <c r="AG4362" s="85"/>
      <c r="AH4362" s="85"/>
      <c r="AI4362" s="85"/>
      <c r="AJ4362" s="85"/>
    </row>
    <row r="4363" spans="1:36" ht="16.5" thickTop="1" thickBot="1">
      <c r="A4363" s="105">
        <f t="shared" si="930"/>
        <v>1209</v>
      </c>
      <c r="B4363" s="112" t="s">
        <v>4201</v>
      </c>
      <c r="C4363" s="107">
        <v>1954</v>
      </c>
      <c r="D4363" s="107"/>
      <c r="E4363" s="114" t="s">
        <v>378</v>
      </c>
      <c r="F4363" s="107">
        <v>3</v>
      </c>
      <c r="G4363" s="107">
        <v>4</v>
      </c>
      <c r="H4363" s="111">
        <v>2617.6999999999998</v>
      </c>
      <c r="I4363" s="111">
        <v>2248.6999999999998</v>
      </c>
      <c r="J4363" s="111">
        <v>1754.5</v>
      </c>
      <c r="K4363" s="122">
        <v>83</v>
      </c>
      <c r="L4363" s="110">
        <f t="shared" si="929"/>
        <v>1937673.8939999999</v>
      </c>
      <c r="M4363" s="108"/>
      <c r="N4363" s="108"/>
      <c r="O4363" s="108"/>
      <c r="P4363" s="110">
        <f>'Форма 2'!C4363-M4363-N4363-O4363</f>
        <v>1937673.8939999999</v>
      </c>
      <c r="Q4363" s="111">
        <f t="shared" si="927"/>
        <v>861.6862605060702</v>
      </c>
      <c r="R4363" s="111">
        <f t="shared" si="928"/>
        <v>861.6862605060702</v>
      </c>
      <c r="S4363" s="112" t="s">
        <v>2152</v>
      </c>
      <c r="T4363" s="107" t="s">
        <v>82</v>
      </c>
      <c r="U4363" s="217">
        <v>1</v>
      </c>
      <c r="V4363" s="85"/>
      <c r="W4363" s="85"/>
      <c r="X4363" s="85"/>
      <c r="Y4363" s="85"/>
      <c r="Z4363" s="85"/>
      <c r="AA4363" s="85"/>
      <c r="AB4363" s="86"/>
      <c r="AC4363" s="86"/>
      <c r="AD4363" s="85"/>
      <c r="AE4363" s="85"/>
      <c r="AF4363" s="85"/>
      <c r="AG4363" s="85"/>
      <c r="AH4363" s="85"/>
      <c r="AI4363" s="85"/>
      <c r="AJ4363" s="85"/>
    </row>
    <row r="4364" spans="1:36" ht="16.5" thickTop="1" thickBot="1">
      <c r="A4364" s="105">
        <f t="shared" si="930"/>
        <v>1210</v>
      </c>
      <c r="B4364" s="112" t="s">
        <v>4202</v>
      </c>
      <c r="C4364" s="107">
        <v>1960</v>
      </c>
      <c r="D4364" s="107"/>
      <c r="E4364" s="114" t="s">
        <v>80</v>
      </c>
      <c r="F4364" s="107">
        <v>2</v>
      </c>
      <c r="G4364" s="107">
        <v>2</v>
      </c>
      <c r="H4364" s="111">
        <v>813.1</v>
      </c>
      <c r="I4364" s="111">
        <v>713.1</v>
      </c>
      <c r="J4364" s="111">
        <v>623.70000000000005</v>
      </c>
      <c r="K4364" s="122">
        <v>31</v>
      </c>
      <c r="L4364" s="110">
        <f t="shared" si="929"/>
        <v>7771113.8089999994</v>
      </c>
      <c r="M4364" s="108"/>
      <c r="N4364" s="108"/>
      <c r="O4364" s="108"/>
      <c r="P4364" s="110">
        <f>'Форма 2'!C4364-M4364-N4364-O4364</f>
        <v>7771113.8089999994</v>
      </c>
      <c r="Q4364" s="111">
        <f t="shared" si="927"/>
        <v>10897.649430654887</v>
      </c>
      <c r="R4364" s="111">
        <f t="shared" si="928"/>
        <v>10897.649430654887</v>
      </c>
      <c r="S4364" s="112" t="s">
        <v>2152</v>
      </c>
      <c r="T4364" s="107" t="s">
        <v>82</v>
      </c>
      <c r="U4364" s="217"/>
      <c r="V4364" s="85"/>
      <c r="W4364" s="85"/>
      <c r="X4364" s="85"/>
      <c r="Y4364" s="85"/>
      <c r="Z4364" s="85"/>
      <c r="AA4364" s="85"/>
      <c r="AB4364" s="86"/>
      <c r="AC4364" s="86"/>
      <c r="AD4364" s="85">
        <v>1</v>
      </c>
      <c r="AE4364" s="85"/>
      <c r="AF4364" s="85"/>
      <c r="AG4364" s="85"/>
      <c r="AH4364" s="85"/>
      <c r="AI4364" s="85"/>
      <c r="AJ4364" s="85"/>
    </row>
    <row r="4365" spans="1:36" ht="16.5" thickTop="1" thickBot="1">
      <c r="A4365" s="105">
        <f t="shared" si="930"/>
        <v>1211</v>
      </c>
      <c r="B4365" s="112" t="s">
        <v>4203</v>
      </c>
      <c r="C4365" s="107">
        <v>1962</v>
      </c>
      <c r="D4365" s="107"/>
      <c r="E4365" s="114" t="s">
        <v>80</v>
      </c>
      <c r="F4365" s="107">
        <v>3</v>
      </c>
      <c r="G4365" s="107">
        <v>2</v>
      </c>
      <c r="H4365" s="111">
        <v>1073.8</v>
      </c>
      <c r="I4365" s="111">
        <v>754.7</v>
      </c>
      <c r="J4365" s="111">
        <v>637.70000000000005</v>
      </c>
      <c r="K4365" s="122">
        <v>39</v>
      </c>
      <c r="L4365" s="110">
        <f t="shared" si="929"/>
        <v>10262725.381999999</v>
      </c>
      <c r="M4365" s="108"/>
      <c r="N4365" s="108"/>
      <c r="O4365" s="108"/>
      <c r="P4365" s="110">
        <f>'Форма 2'!C4365-M4365-N4365-O4365</f>
        <v>10262725.381999999</v>
      </c>
      <c r="Q4365" s="111">
        <f t="shared" si="927"/>
        <v>13598.417095534647</v>
      </c>
      <c r="R4365" s="111">
        <f t="shared" si="928"/>
        <v>13598.417095534647</v>
      </c>
      <c r="S4365" s="112" t="s">
        <v>2152</v>
      </c>
      <c r="T4365" s="107" t="s">
        <v>82</v>
      </c>
      <c r="U4365" s="217"/>
      <c r="V4365" s="85"/>
      <c r="W4365" s="85"/>
      <c r="X4365" s="85"/>
      <c r="Y4365" s="85"/>
      <c r="Z4365" s="85"/>
      <c r="AA4365" s="85"/>
      <c r="AB4365" s="86"/>
      <c r="AC4365" s="86"/>
      <c r="AD4365" s="85">
        <v>1</v>
      </c>
      <c r="AE4365" s="85"/>
      <c r="AF4365" s="85"/>
      <c r="AG4365" s="85"/>
      <c r="AH4365" s="85"/>
      <c r="AI4365" s="85"/>
      <c r="AJ4365" s="85"/>
    </row>
    <row r="4366" spans="1:36" ht="16.5" thickTop="1" thickBot="1">
      <c r="A4366" s="105">
        <f t="shared" si="930"/>
        <v>1212</v>
      </c>
      <c r="B4366" s="112" t="s">
        <v>4204</v>
      </c>
      <c r="C4366" s="107">
        <v>1965</v>
      </c>
      <c r="D4366" s="107"/>
      <c r="E4366" s="114" t="s">
        <v>80</v>
      </c>
      <c r="F4366" s="107">
        <v>5</v>
      </c>
      <c r="G4366" s="107">
        <v>1</v>
      </c>
      <c r="H4366" s="111">
        <v>4010.3</v>
      </c>
      <c r="I4366" s="111">
        <v>2872.2</v>
      </c>
      <c r="J4366" s="111">
        <v>2446.6</v>
      </c>
      <c r="K4366" s="122">
        <v>240</v>
      </c>
      <c r="L4366" s="110">
        <f t="shared" si="929"/>
        <v>18060466.256000001</v>
      </c>
      <c r="M4366" s="108"/>
      <c r="N4366" s="108"/>
      <c r="O4366" s="108"/>
      <c r="P4366" s="110">
        <f>'Форма 2'!C4366-M4366-N4366-O4366</f>
        <v>18060466.256000001</v>
      </c>
      <c r="Q4366" s="111">
        <f t="shared" si="927"/>
        <v>6288.0252962885597</v>
      </c>
      <c r="R4366" s="111">
        <f t="shared" si="928"/>
        <v>6288.0252962885597</v>
      </c>
      <c r="S4366" s="112" t="s">
        <v>2152</v>
      </c>
      <c r="T4366" s="107" t="s">
        <v>92</v>
      </c>
      <c r="U4366" s="217"/>
      <c r="V4366" s="85"/>
      <c r="W4366" s="85"/>
      <c r="X4366" s="85"/>
      <c r="Y4366" s="85"/>
      <c r="Z4366" s="85"/>
      <c r="AA4366" s="85"/>
      <c r="AB4366" s="86"/>
      <c r="AC4366" s="86"/>
      <c r="AD4366" s="85">
        <v>1</v>
      </c>
      <c r="AE4366" s="85"/>
      <c r="AF4366" s="85"/>
      <c r="AG4366" s="85"/>
      <c r="AH4366" s="85"/>
      <c r="AI4366" s="85"/>
      <c r="AJ4366" s="85"/>
    </row>
    <row r="4367" spans="1:36" ht="16.5" thickTop="1" thickBot="1">
      <c r="A4367" s="105">
        <f t="shared" si="930"/>
        <v>1213</v>
      </c>
      <c r="B4367" s="112" t="s">
        <v>4205</v>
      </c>
      <c r="C4367" s="107">
        <v>1961</v>
      </c>
      <c r="D4367" s="107"/>
      <c r="E4367" s="114" t="s">
        <v>80</v>
      </c>
      <c r="F4367" s="107">
        <v>3</v>
      </c>
      <c r="G4367" s="107">
        <v>2</v>
      </c>
      <c r="H4367" s="111">
        <v>1177.7</v>
      </c>
      <c r="I4367" s="111">
        <v>1077.7</v>
      </c>
      <c r="J4367" s="111">
        <v>961.9</v>
      </c>
      <c r="K4367" s="122">
        <v>80</v>
      </c>
      <c r="L4367" s="110">
        <f t="shared" si="929"/>
        <v>11255738.203</v>
      </c>
      <c r="M4367" s="108"/>
      <c r="N4367" s="108"/>
      <c r="O4367" s="108"/>
      <c r="P4367" s="110">
        <f>'Форма 2'!C4367-M4367-N4367-O4367</f>
        <v>11255738.203</v>
      </c>
      <c r="Q4367" s="111">
        <f t="shared" si="927"/>
        <v>10444.222142525748</v>
      </c>
      <c r="R4367" s="111">
        <f t="shared" si="928"/>
        <v>10444.222142525748</v>
      </c>
      <c r="S4367" s="112" t="s">
        <v>2152</v>
      </c>
      <c r="T4367" s="107" t="s">
        <v>82</v>
      </c>
      <c r="U4367" s="217"/>
      <c r="V4367" s="85"/>
      <c r="W4367" s="85"/>
      <c r="X4367" s="85"/>
      <c r="Y4367" s="85"/>
      <c r="Z4367" s="85"/>
      <c r="AA4367" s="85"/>
      <c r="AB4367" s="86"/>
      <c r="AC4367" s="86"/>
      <c r="AD4367" s="85">
        <v>1</v>
      </c>
      <c r="AE4367" s="85"/>
      <c r="AF4367" s="85"/>
      <c r="AG4367" s="85"/>
      <c r="AH4367" s="85"/>
      <c r="AI4367" s="85"/>
      <c r="AJ4367" s="85"/>
    </row>
    <row r="4368" spans="1:36" ht="16.5" thickTop="1" thickBot="1">
      <c r="A4368" s="105">
        <f t="shared" si="930"/>
        <v>1214</v>
      </c>
      <c r="B4368" s="114" t="s">
        <v>4206</v>
      </c>
      <c r="C4368" s="123">
        <v>1937</v>
      </c>
      <c r="D4368" s="107"/>
      <c r="E4368" s="114" t="s">
        <v>173</v>
      </c>
      <c r="F4368" s="107">
        <v>2</v>
      </c>
      <c r="G4368" s="107">
        <v>2</v>
      </c>
      <c r="H4368" s="126">
        <v>546.79999999999995</v>
      </c>
      <c r="I4368" s="126">
        <v>490.6</v>
      </c>
      <c r="J4368" s="126">
        <v>490.6</v>
      </c>
      <c r="K4368" s="125">
        <v>41</v>
      </c>
      <c r="L4368" s="110">
        <f t="shared" si="929"/>
        <v>261600.56</v>
      </c>
      <c r="M4368" s="108"/>
      <c r="N4368" s="108"/>
      <c r="O4368" s="108"/>
      <c r="P4368" s="110">
        <f>'Форма 2'!C4368-M4368-N4368-O4368</f>
        <v>261600.56</v>
      </c>
      <c r="Q4368" s="111">
        <f t="shared" si="927"/>
        <v>533.22576437015891</v>
      </c>
      <c r="R4368" s="111">
        <f t="shared" si="928"/>
        <v>533.22576437015891</v>
      </c>
      <c r="S4368" s="112" t="s">
        <v>2152</v>
      </c>
      <c r="T4368" s="107" t="s">
        <v>82</v>
      </c>
      <c r="U4368" s="217"/>
      <c r="V4368" s="85"/>
      <c r="W4368" s="85"/>
      <c r="X4368" s="85"/>
      <c r="Y4368" s="85"/>
      <c r="Z4368" s="172"/>
      <c r="AA4368" s="172"/>
      <c r="AB4368" s="171"/>
      <c r="AC4368" s="154"/>
      <c r="AD4368" s="85"/>
      <c r="AE4368" s="85"/>
      <c r="AF4368" s="85"/>
      <c r="AG4368" s="166" t="s">
        <v>5105</v>
      </c>
      <c r="AH4368" s="85"/>
      <c r="AI4368" s="85"/>
      <c r="AJ4368" s="85"/>
    </row>
    <row r="4369" spans="1:36" ht="16.5" thickTop="1" thickBot="1">
      <c r="A4369" s="105">
        <f t="shared" si="930"/>
        <v>1215</v>
      </c>
      <c r="B4369" s="112" t="s">
        <v>4207</v>
      </c>
      <c r="C4369" s="107">
        <v>1973</v>
      </c>
      <c r="D4369" s="107"/>
      <c r="E4369" s="114" t="s">
        <v>94</v>
      </c>
      <c r="F4369" s="107">
        <v>9</v>
      </c>
      <c r="G4369" s="107">
        <v>5</v>
      </c>
      <c r="H4369" s="111">
        <v>13481</v>
      </c>
      <c r="I4369" s="111">
        <v>9894.7999999999993</v>
      </c>
      <c r="J4369" s="111">
        <v>9894.7999999999993</v>
      </c>
      <c r="K4369" s="122">
        <v>551</v>
      </c>
      <c r="L4369" s="110">
        <f t="shared" si="929"/>
        <v>15575812.590000002</v>
      </c>
      <c r="M4369" s="108"/>
      <c r="N4369" s="108"/>
      <c r="O4369" s="108"/>
      <c r="P4369" s="110">
        <f>'Форма 2'!C4369-M4369-N4369-O4369</f>
        <v>15575812.590000002</v>
      </c>
      <c r="Q4369" s="111">
        <f t="shared" si="927"/>
        <v>1574.1412246836726</v>
      </c>
      <c r="R4369" s="111">
        <f t="shared" si="928"/>
        <v>1574.1412246836726</v>
      </c>
      <c r="S4369" s="112" t="s">
        <v>2152</v>
      </c>
      <c r="T4369" s="107" t="s">
        <v>92</v>
      </c>
      <c r="U4369" s="217"/>
      <c r="V4369" s="85"/>
      <c r="W4369" s="85"/>
      <c r="X4369" s="85"/>
      <c r="Y4369" s="85">
        <v>1</v>
      </c>
      <c r="Z4369" s="85"/>
      <c r="AA4369" s="85"/>
      <c r="AB4369" s="86"/>
      <c r="AC4369" s="86"/>
      <c r="AD4369" s="85"/>
      <c r="AE4369" s="85"/>
      <c r="AF4369" s="85"/>
      <c r="AG4369" s="85"/>
      <c r="AH4369" s="85"/>
      <c r="AI4369" s="85"/>
      <c r="AJ4369" s="85"/>
    </row>
    <row r="4370" spans="1:36" ht="16.5" thickTop="1" thickBot="1">
      <c r="A4370" s="105">
        <f t="shared" si="930"/>
        <v>1216</v>
      </c>
      <c r="B4370" s="112" t="s">
        <v>4208</v>
      </c>
      <c r="C4370" s="107">
        <v>1973</v>
      </c>
      <c r="D4370" s="107"/>
      <c r="E4370" s="114" t="s">
        <v>239</v>
      </c>
      <c r="F4370" s="107">
        <v>9</v>
      </c>
      <c r="G4370" s="107">
        <v>4</v>
      </c>
      <c r="H4370" s="111">
        <v>7549.2</v>
      </c>
      <c r="I4370" s="111">
        <v>6824.7</v>
      </c>
      <c r="J4370" s="111">
        <v>6767</v>
      </c>
      <c r="K4370" s="122">
        <v>372</v>
      </c>
      <c r="L4370" s="110">
        <f t="shared" si="929"/>
        <v>30585961.259999998</v>
      </c>
      <c r="M4370" s="108"/>
      <c r="N4370" s="108"/>
      <c r="O4370" s="108"/>
      <c r="P4370" s="110">
        <f>'Форма 2'!C4370-M4370-N4370-O4370</f>
        <v>30585961.259999998</v>
      </c>
      <c r="Q4370" s="111">
        <f t="shared" si="927"/>
        <v>4481.6565211657653</v>
      </c>
      <c r="R4370" s="111">
        <f t="shared" si="928"/>
        <v>4481.6565211657653</v>
      </c>
      <c r="S4370" s="112" t="s">
        <v>2152</v>
      </c>
      <c r="T4370" s="107" t="s">
        <v>82</v>
      </c>
      <c r="U4370" s="217"/>
      <c r="V4370" s="85"/>
      <c r="W4370" s="85"/>
      <c r="X4370" s="85"/>
      <c r="Y4370" s="85"/>
      <c r="Z4370" s="85"/>
      <c r="AA4370" s="85"/>
      <c r="AB4370" s="86"/>
      <c r="AC4370" s="86"/>
      <c r="AD4370" s="85"/>
      <c r="AE4370" s="85">
        <v>1</v>
      </c>
      <c r="AF4370" s="85">
        <v>1</v>
      </c>
      <c r="AG4370" s="85"/>
      <c r="AH4370" s="85"/>
      <c r="AI4370" s="85"/>
      <c r="AJ4370" s="85"/>
    </row>
    <row r="4371" spans="1:36" ht="16.5" thickTop="1" thickBot="1">
      <c r="A4371" s="105">
        <f t="shared" si="930"/>
        <v>1217</v>
      </c>
      <c r="B4371" s="112" t="s">
        <v>4209</v>
      </c>
      <c r="C4371" s="107">
        <v>1973</v>
      </c>
      <c r="D4371" s="107"/>
      <c r="E4371" s="114" t="s">
        <v>239</v>
      </c>
      <c r="F4371" s="107">
        <v>5</v>
      </c>
      <c r="G4371" s="107">
        <v>4</v>
      </c>
      <c r="H4371" s="111">
        <v>3024.4</v>
      </c>
      <c r="I4371" s="111">
        <v>2739</v>
      </c>
      <c r="J4371" s="111">
        <v>2680.6</v>
      </c>
      <c r="K4371" s="122">
        <v>134</v>
      </c>
      <c r="L4371" s="110">
        <f t="shared" si="929"/>
        <v>1377039.564</v>
      </c>
      <c r="M4371" s="108"/>
      <c r="N4371" s="108"/>
      <c r="O4371" s="108"/>
      <c r="P4371" s="110">
        <f>'Форма 2'!C4371-M4371-N4371-O4371</f>
        <v>1377039.564</v>
      </c>
      <c r="Q4371" s="111">
        <f>L4371/I4371</f>
        <v>502.75267031763417</v>
      </c>
      <c r="R4371" s="111">
        <f>Q4371</f>
        <v>502.75267031763417</v>
      </c>
      <c r="S4371" s="112" t="s">
        <v>2152</v>
      </c>
      <c r="T4371" s="107" t="s">
        <v>92</v>
      </c>
      <c r="U4371" s="217"/>
      <c r="V4371" s="85"/>
      <c r="W4371" s="85"/>
      <c r="X4371" s="85"/>
      <c r="Y4371" s="85"/>
      <c r="Z4371" s="85">
        <v>1</v>
      </c>
      <c r="AA4371" s="85"/>
      <c r="AB4371" s="86"/>
      <c r="AC4371" s="86"/>
      <c r="AD4371" s="85"/>
      <c r="AE4371" s="85"/>
      <c r="AF4371" s="85"/>
      <c r="AG4371" s="85"/>
      <c r="AH4371" s="85"/>
      <c r="AI4371" s="85"/>
      <c r="AJ4371" s="85"/>
    </row>
    <row r="4372" spans="1:36" ht="16.5" thickTop="1" thickBot="1">
      <c r="A4372" s="105">
        <f t="shared" si="930"/>
        <v>1218</v>
      </c>
      <c r="B4372" s="112" t="s">
        <v>4210</v>
      </c>
      <c r="C4372" s="107">
        <v>1973</v>
      </c>
      <c r="D4372" s="107"/>
      <c r="E4372" s="114" t="s">
        <v>91</v>
      </c>
      <c r="F4372" s="107">
        <v>9</v>
      </c>
      <c r="G4372" s="107">
        <v>6</v>
      </c>
      <c r="H4372" s="111">
        <v>13243.7</v>
      </c>
      <c r="I4372" s="111">
        <v>11260.6</v>
      </c>
      <c r="J4372" s="111">
        <v>11260.6</v>
      </c>
      <c r="K4372" s="122">
        <v>601</v>
      </c>
      <c r="L4372" s="110">
        <f t="shared" si="929"/>
        <v>27386779.666999999</v>
      </c>
      <c r="M4372" s="108"/>
      <c r="N4372" s="108"/>
      <c r="O4372" s="108"/>
      <c r="P4372" s="110">
        <f>'Форма 2'!C4372-M4372-N4372-O4372</f>
        <v>27386779.666999999</v>
      </c>
      <c r="Q4372" s="111">
        <f>L4372/I4372</f>
        <v>2432.0888466866772</v>
      </c>
      <c r="R4372" s="111">
        <f>Q4372</f>
        <v>2432.0888466866772</v>
      </c>
      <c r="S4372" s="112" t="s">
        <v>2152</v>
      </c>
      <c r="T4372" s="105" t="s">
        <v>82</v>
      </c>
      <c r="U4372" s="217"/>
      <c r="V4372" s="85"/>
      <c r="W4372" s="85"/>
      <c r="X4372" s="85"/>
      <c r="Y4372" s="85"/>
      <c r="Z4372" s="85"/>
      <c r="AA4372" s="85"/>
      <c r="AB4372" s="86"/>
      <c r="AC4372" s="86"/>
      <c r="AD4372" s="85">
        <v>1</v>
      </c>
      <c r="AE4372" s="85"/>
      <c r="AF4372" s="85"/>
      <c r="AG4372" s="85"/>
      <c r="AH4372" s="85"/>
      <c r="AI4372" s="85"/>
      <c r="AJ4372" s="85"/>
    </row>
    <row r="4373" spans="1:36" ht="16.5" thickTop="1" thickBot="1">
      <c r="A4373" s="105">
        <f t="shared" si="930"/>
        <v>1219</v>
      </c>
      <c r="B4373" s="119" t="s">
        <v>4211</v>
      </c>
      <c r="C4373" s="105">
        <v>1957</v>
      </c>
      <c r="D4373" s="105"/>
      <c r="E4373" s="119" t="s">
        <v>94</v>
      </c>
      <c r="F4373" s="105">
        <v>2</v>
      </c>
      <c r="G4373" s="105">
        <v>1</v>
      </c>
      <c r="H4373" s="111">
        <v>501.3</v>
      </c>
      <c r="I4373" s="111">
        <v>449.95</v>
      </c>
      <c r="J4373" s="111">
        <v>278.96899999999999</v>
      </c>
      <c r="K4373" s="122">
        <v>20</v>
      </c>
      <c r="L4373" s="110">
        <f t="shared" si="929"/>
        <v>650707.45200000005</v>
      </c>
      <c r="M4373" s="108"/>
      <c r="N4373" s="108"/>
      <c r="O4373" s="108"/>
      <c r="P4373" s="110">
        <f>'Форма 2'!C4373-M4373-N4373-O4373</f>
        <v>650707.45200000005</v>
      </c>
      <c r="Q4373" s="111">
        <f t="shared" si="927"/>
        <v>1446.1772463607069</v>
      </c>
      <c r="R4373" s="111">
        <f t="shared" si="928"/>
        <v>1446.1772463607069</v>
      </c>
      <c r="S4373" s="112" t="s">
        <v>2152</v>
      </c>
      <c r="T4373" s="105" t="s">
        <v>82</v>
      </c>
      <c r="U4373" s="217"/>
      <c r="V4373" s="85"/>
      <c r="W4373" s="85"/>
      <c r="X4373" s="85"/>
      <c r="Y4373" s="85"/>
      <c r="Z4373" s="85"/>
      <c r="AA4373" s="85"/>
      <c r="AB4373" s="86"/>
      <c r="AC4373" s="86"/>
      <c r="AD4373" s="85"/>
      <c r="AE4373" s="85"/>
      <c r="AF4373" s="85">
        <v>1</v>
      </c>
      <c r="AG4373" s="85"/>
      <c r="AH4373" s="85"/>
      <c r="AI4373" s="85"/>
      <c r="AJ4373" s="85"/>
    </row>
    <row r="4374" spans="1:36" ht="16.5" thickTop="1" thickBot="1">
      <c r="A4374" s="105">
        <f t="shared" si="930"/>
        <v>1220</v>
      </c>
      <c r="B4374" s="119" t="s">
        <v>5141</v>
      </c>
      <c r="C4374" s="107">
        <v>1970</v>
      </c>
      <c r="D4374" s="107"/>
      <c r="E4374" s="114" t="s">
        <v>94</v>
      </c>
      <c r="F4374" s="107">
        <v>5</v>
      </c>
      <c r="G4374" s="107">
        <v>4</v>
      </c>
      <c r="H4374" s="111">
        <v>3496.1</v>
      </c>
      <c r="I4374" s="111">
        <v>3496.1</v>
      </c>
      <c r="J4374" s="111">
        <v>2846.6</v>
      </c>
      <c r="K4374" s="122"/>
      <c r="L4374" s="110">
        <f t="shared" ref="L4374" si="936">SUM(M4374:P4374)</f>
        <v>8697038.2039999999</v>
      </c>
      <c r="M4374" s="108"/>
      <c r="N4374" s="108"/>
      <c r="O4374" s="108"/>
      <c r="P4374" s="110">
        <f>'Форма 2'!C4374-M4374-N4374-O4374</f>
        <v>8697038.2039999999</v>
      </c>
      <c r="Q4374" s="111">
        <f t="shared" ref="Q4374" si="937">L4374/I4374</f>
        <v>2487.64</v>
      </c>
      <c r="R4374" s="111">
        <f t="shared" ref="R4374" si="938">Q4374</f>
        <v>2487.64</v>
      </c>
      <c r="S4374" s="112" t="s">
        <v>2152</v>
      </c>
      <c r="T4374" s="105" t="s">
        <v>92</v>
      </c>
      <c r="U4374" s="219"/>
      <c r="V4374" s="153">
        <v>1</v>
      </c>
      <c r="W4374" s="153"/>
      <c r="X4374" s="153"/>
      <c r="Y4374" s="153"/>
      <c r="Z4374" s="153"/>
      <c r="AA4374" s="153"/>
      <c r="AB4374" s="86"/>
      <c r="AC4374" s="86"/>
      <c r="AD4374" s="153"/>
      <c r="AE4374" s="153"/>
      <c r="AF4374" s="153"/>
      <c r="AG4374" s="85"/>
      <c r="AH4374" s="153"/>
      <c r="AI4374" s="153"/>
      <c r="AJ4374" s="153"/>
    </row>
    <row r="4375" spans="1:36" ht="16.5" thickTop="1" thickBot="1">
      <c r="A4375" s="105">
        <f t="shared" si="930"/>
        <v>1221</v>
      </c>
      <c r="B4375" s="112" t="s">
        <v>4212</v>
      </c>
      <c r="C4375" s="107">
        <v>1971</v>
      </c>
      <c r="D4375" s="107"/>
      <c r="E4375" s="114" t="s">
        <v>239</v>
      </c>
      <c r="F4375" s="107">
        <v>5</v>
      </c>
      <c r="G4375" s="107">
        <v>6</v>
      </c>
      <c r="H4375" s="111">
        <v>5239.5</v>
      </c>
      <c r="I4375" s="111">
        <v>4590.1000000000004</v>
      </c>
      <c r="J4375" s="111">
        <v>3919.9</v>
      </c>
      <c r="K4375" s="122">
        <v>206</v>
      </c>
      <c r="L4375" s="110">
        <f t="shared" si="929"/>
        <v>29857133.564999998</v>
      </c>
      <c r="M4375" s="108"/>
      <c r="N4375" s="108"/>
      <c r="O4375" s="108"/>
      <c r="P4375" s="110">
        <f>'Форма 2'!C4375-M4375-N4375-O4375</f>
        <v>29857133.564999998</v>
      </c>
      <c r="Q4375" s="111">
        <f t="shared" si="927"/>
        <v>6504.6804132807556</v>
      </c>
      <c r="R4375" s="111">
        <f t="shared" si="928"/>
        <v>6504.6804132807556</v>
      </c>
      <c r="S4375" s="112" t="s">
        <v>2152</v>
      </c>
      <c r="T4375" s="107" t="s">
        <v>82</v>
      </c>
      <c r="U4375" s="217"/>
      <c r="V4375" s="85"/>
      <c r="W4375" s="85"/>
      <c r="X4375" s="85"/>
      <c r="Y4375" s="85"/>
      <c r="Z4375" s="85"/>
      <c r="AA4375" s="85"/>
      <c r="AB4375" s="86"/>
      <c r="AC4375" s="86"/>
      <c r="AD4375" s="85"/>
      <c r="AE4375" s="85">
        <v>1</v>
      </c>
      <c r="AF4375" s="85">
        <v>1</v>
      </c>
      <c r="AG4375" s="85"/>
      <c r="AH4375" s="85"/>
      <c r="AI4375" s="85"/>
      <c r="AJ4375" s="85"/>
    </row>
    <row r="4376" spans="1:36" ht="16.5" thickTop="1" thickBot="1">
      <c r="A4376" s="105">
        <f t="shared" si="930"/>
        <v>1222</v>
      </c>
      <c r="B4376" s="112" t="s">
        <v>4213</v>
      </c>
      <c r="C4376" s="107">
        <v>1964</v>
      </c>
      <c r="D4376" s="107"/>
      <c r="E4376" s="114" t="s">
        <v>94</v>
      </c>
      <c r="F4376" s="107">
        <v>5</v>
      </c>
      <c r="G4376" s="107">
        <v>8</v>
      </c>
      <c r="H4376" s="111">
        <v>9066.2000000000007</v>
      </c>
      <c r="I4376" s="111">
        <v>8067.7</v>
      </c>
      <c r="J4376" s="111">
        <v>5555.9</v>
      </c>
      <c r="K4376" s="122">
        <v>265</v>
      </c>
      <c r="L4376" s="110">
        <f t="shared" si="929"/>
        <v>85094265.256000012</v>
      </c>
      <c r="M4376" s="108"/>
      <c r="N4376" s="108">
        <v>7007609.8300000001</v>
      </c>
      <c r="O4376" s="108"/>
      <c r="P4376" s="110">
        <f>'Форма 2'!C4376-M4376-N4376-O4376</f>
        <v>78086655.426000014</v>
      </c>
      <c r="Q4376" s="111">
        <f t="shared" si="927"/>
        <v>10547.524728980999</v>
      </c>
      <c r="R4376" s="111">
        <f t="shared" si="928"/>
        <v>10547.524728980999</v>
      </c>
      <c r="S4376" s="112" t="s">
        <v>2152</v>
      </c>
      <c r="T4376" s="107" t="s">
        <v>82</v>
      </c>
      <c r="U4376" s="217"/>
      <c r="V4376" s="85"/>
      <c r="W4376" s="85"/>
      <c r="X4376" s="85"/>
      <c r="Y4376" s="85"/>
      <c r="Z4376" s="85"/>
      <c r="AA4376" s="85"/>
      <c r="AB4376" s="86"/>
      <c r="AC4376" s="86"/>
      <c r="AD4376" s="85">
        <v>1</v>
      </c>
      <c r="AE4376" s="85">
        <v>1</v>
      </c>
      <c r="AF4376" s="85"/>
      <c r="AG4376" s="85"/>
      <c r="AH4376" s="85"/>
      <c r="AI4376" s="85"/>
      <c r="AJ4376" s="85"/>
    </row>
    <row r="4377" spans="1:36" ht="16.5" thickTop="1" thickBot="1">
      <c r="A4377" s="105">
        <f t="shared" si="930"/>
        <v>1223</v>
      </c>
      <c r="B4377" s="112" t="s">
        <v>4214</v>
      </c>
      <c r="C4377" s="107">
        <v>1957</v>
      </c>
      <c r="D4377" s="107"/>
      <c r="E4377" s="114" t="s">
        <v>94</v>
      </c>
      <c r="F4377" s="107">
        <v>2</v>
      </c>
      <c r="G4377" s="107">
        <v>1</v>
      </c>
      <c r="H4377" s="111">
        <v>588.9</v>
      </c>
      <c r="I4377" s="111">
        <v>540.79999999999995</v>
      </c>
      <c r="J4377" s="111">
        <v>397.6</v>
      </c>
      <c r="K4377" s="122">
        <v>17</v>
      </c>
      <c r="L4377" s="110">
        <f t="shared" si="929"/>
        <v>764415.75599999994</v>
      </c>
      <c r="M4377" s="108"/>
      <c r="N4377" s="108"/>
      <c r="O4377" s="108"/>
      <c r="P4377" s="110">
        <f>'Форма 2'!C4377-M4377-N4377-O4377</f>
        <v>764415.75599999994</v>
      </c>
      <c r="Q4377" s="111">
        <f t="shared" si="927"/>
        <v>1413.490673076923</v>
      </c>
      <c r="R4377" s="111">
        <f t="shared" si="928"/>
        <v>1413.490673076923</v>
      </c>
      <c r="S4377" s="112" t="s">
        <v>2152</v>
      </c>
      <c r="T4377" s="107" t="s">
        <v>82</v>
      </c>
      <c r="U4377" s="217"/>
      <c r="V4377" s="85"/>
      <c r="W4377" s="85"/>
      <c r="X4377" s="85"/>
      <c r="Y4377" s="85"/>
      <c r="Z4377" s="85"/>
      <c r="AA4377" s="85"/>
      <c r="AB4377" s="86"/>
      <c r="AC4377" s="86"/>
      <c r="AD4377" s="85"/>
      <c r="AE4377" s="85"/>
      <c r="AF4377" s="85">
        <v>1</v>
      </c>
      <c r="AG4377" s="85"/>
      <c r="AH4377" s="85"/>
      <c r="AI4377" s="85"/>
      <c r="AJ4377" s="85"/>
    </row>
    <row r="4378" spans="1:36" ht="16.5" thickTop="1" thickBot="1">
      <c r="A4378" s="105">
        <f t="shared" si="930"/>
        <v>1224</v>
      </c>
      <c r="B4378" s="112" t="s">
        <v>4215</v>
      </c>
      <c r="C4378" s="107">
        <v>1957</v>
      </c>
      <c r="D4378" s="107"/>
      <c r="E4378" s="114" t="s">
        <v>94</v>
      </c>
      <c r="F4378" s="107">
        <v>2</v>
      </c>
      <c r="G4378" s="107">
        <v>1</v>
      </c>
      <c r="H4378" s="111">
        <v>578.5</v>
      </c>
      <c r="I4378" s="111">
        <v>533</v>
      </c>
      <c r="J4378" s="111">
        <v>533</v>
      </c>
      <c r="K4378" s="122">
        <v>33</v>
      </c>
      <c r="L4378" s="110">
        <f t="shared" si="929"/>
        <v>750916.14</v>
      </c>
      <c r="M4378" s="108"/>
      <c r="N4378" s="108"/>
      <c r="O4378" s="108"/>
      <c r="P4378" s="110">
        <f>'Форма 2'!C4378-M4378-N4378-O4378</f>
        <v>750916.14</v>
      </c>
      <c r="Q4378" s="111">
        <f t="shared" si="927"/>
        <v>1408.848292682927</v>
      </c>
      <c r="R4378" s="111">
        <f t="shared" si="928"/>
        <v>1408.848292682927</v>
      </c>
      <c r="S4378" s="112" t="s">
        <v>2152</v>
      </c>
      <c r="T4378" s="107" t="s">
        <v>82</v>
      </c>
      <c r="U4378" s="217"/>
      <c r="V4378" s="85"/>
      <c r="W4378" s="85"/>
      <c r="X4378" s="85"/>
      <c r="Y4378" s="85"/>
      <c r="Z4378" s="85"/>
      <c r="AA4378" s="85"/>
      <c r="AB4378" s="86"/>
      <c r="AC4378" s="86"/>
      <c r="AD4378" s="85"/>
      <c r="AE4378" s="85"/>
      <c r="AF4378" s="85">
        <v>1</v>
      </c>
      <c r="AG4378" s="85"/>
      <c r="AH4378" s="85"/>
      <c r="AI4378" s="85"/>
      <c r="AJ4378" s="85"/>
    </row>
    <row r="4379" spans="1:36" ht="16.5" thickTop="1" thickBot="1">
      <c r="A4379" s="105">
        <f t="shared" si="930"/>
        <v>1225</v>
      </c>
      <c r="B4379" s="112" t="s">
        <v>4216</v>
      </c>
      <c r="C4379" s="107">
        <v>1961</v>
      </c>
      <c r="D4379" s="107"/>
      <c r="E4379" s="114" t="s">
        <v>94</v>
      </c>
      <c r="F4379" s="107">
        <v>2</v>
      </c>
      <c r="G4379" s="107">
        <v>2</v>
      </c>
      <c r="H4379" s="111">
        <v>686.5</v>
      </c>
      <c r="I4379" s="111">
        <v>632.1</v>
      </c>
      <c r="J4379" s="111">
        <v>632.1</v>
      </c>
      <c r="K4379" s="122">
        <v>42</v>
      </c>
      <c r="L4379" s="110">
        <f t="shared" si="929"/>
        <v>6561148.2349999994</v>
      </c>
      <c r="M4379" s="108"/>
      <c r="N4379" s="108"/>
      <c r="O4379" s="108"/>
      <c r="P4379" s="110">
        <f>'Форма 2'!C4379-M4379-N4379-O4379</f>
        <v>6561148.2349999994</v>
      </c>
      <c r="Q4379" s="111">
        <f t="shared" si="927"/>
        <v>10379.921270368612</v>
      </c>
      <c r="R4379" s="111">
        <f t="shared" si="928"/>
        <v>10379.921270368612</v>
      </c>
      <c r="S4379" s="112" t="s">
        <v>2152</v>
      </c>
      <c r="T4379" s="107" t="s">
        <v>82</v>
      </c>
      <c r="U4379" s="217"/>
      <c r="V4379" s="85"/>
      <c r="W4379" s="85"/>
      <c r="X4379" s="85"/>
      <c r="Y4379" s="85"/>
      <c r="Z4379" s="85"/>
      <c r="AA4379" s="85"/>
      <c r="AB4379" s="86"/>
      <c r="AC4379" s="86"/>
      <c r="AD4379" s="85">
        <v>1</v>
      </c>
      <c r="AE4379" s="85"/>
      <c r="AF4379" s="85"/>
      <c r="AG4379" s="85"/>
      <c r="AH4379" s="85"/>
      <c r="AI4379" s="85"/>
      <c r="AJ4379" s="85"/>
    </row>
    <row r="4380" spans="1:36" ht="16.5" thickTop="1" thickBot="1">
      <c r="A4380" s="105">
        <f t="shared" si="930"/>
        <v>1226</v>
      </c>
      <c r="B4380" s="112" t="s">
        <v>4217</v>
      </c>
      <c r="C4380" s="107">
        <v>1958</v>
      </c>
      <c r="D4380" s="107"/>
      <c r="E4380" s="114" t="s">
        <v>94</v>
      </c>
      <c r="F4380" s="107">
        <v>2</v>
      </c>
      <c r="G4380" s="107">
        <v>2</v>
      </c>
      <c r="H4380" s="111">
        <v>702.6</v>
      </c>
      <c r="I4380" s="111">
        <v>611.4</v>
      </c>
      <c r="J4380" s="111">
        <v>611.4</v>
      </c>
      <c r="K4380" s="122">
        <v>37</v>
      </c>
      <c r="L4380" s="110">
        <f t="shared" si="929"/>
        <v>912002.90399999998</v>
      </c>
      <c r="M4380" s="108"/>
      <c r="N4380" s="108"/>
      <c r="O4380" s="108"/>
      <c r="P4380" s="110">
        <f>'Форма 2'!C4380-M4380-N4380-O4380</f>
        <v>912002.90399999998</v>
      </c>
      <c r="Q4380" s="111">
        <f t="shared" si="927"/>
        <v>1491.6632384690874</v>
      </c>
      <c r="R4380" s="111">
        <f t="shared" si="928"/>
        <v>1491.6632384690874</v>
      </c>
      <c r="S4380" s="112" t="s">
        <v>2152</v>
      </c>
      <c r="T4380" s="107" t="s">
        <v>82</v>
      </c>
      <c r="U4380" s="217"/>
      <c r="V4380" s="85"/>
      <c r="W4380" s="85"/>
      <c r="X4380" s="85"/>
      <c r="Y4380" s="85"/>
      <c r="Z4380" s="85"/>
      <c r="AA4380" s="85"/>
      <c r="AB4380" s="86"/>
      <c r="AC4380" s="86"/>
      <c r="AD4380" s="85"/>
      <c r="AE4380" s="85"/>
      <c r="AF4380" s="85">
        <v>1</v>
      </c>
      <c r="AG4380" s="85"/>
      <c r="AH4380" s="85"/>
      <c r="AI4380" s="85"/>
      <c r="AJ4380" s="85"/>
    </row>
    <row r="4381" spans="1:36" ht="16.5" thickTop="1" thickBot="1">
      <c r="A4381" s="105">
        <f t="shared" si="930"/>
        <v>1227</v>
      </c>
      <c r="B4381" s="112" t="s">
        <v>4218</v>
      </c>
      <c r="C4381" s="107">
        <v>1981</v>
      </c>
      <c r="D4381" s="107"/>
      <c r="E4381" s="114" t="s">
        <v>239</v>
      </c>
      <c r="F4381" s="107">
        <v>9</v>
      </c>
      <c r="G4381" s="107">
        <v>2</v>
      </c>
      <c r="H4381" s="111">
        <v>4519.7</v>
      </c>
      <c r="I4381" s="111">
        <v>3744.1</v>
      </c>
      <c r="J4381" s="111">
        <v>3744.1</v>
      </c>
      <c r="K4381" s="122">
        <v>219</v>
      </c>
      <c r="L4381" s="110">
        <f t="shared" si="929"/>
        <v>5557017.8399999999</v>
      </c>
      <c r="M4381" s="108"/>
      <c r="N4381" s="108"/>
      <c r="O4381" s="108"/>
      <c r="P4381" s="110">
        <f>'Форма 2'!C4381-M4381-N4381-O4381</f>
        <v>5557017.8399999999</v>
      </c>
      <c r="Q4381" s="111">
        <f t="shared" si="927"/>
        <v>1484.2065756790685</v>
      </c>
      <c r="R4381" s="111">
        <f t="shared" si="928"/>
        <v>1484.2065756790685</v>
      </c>
      <c r="S4381" s="112" t="s">
        <v>2152</v>
      </c>
      <c r="T4381" s="107" t="s">
        <v>92</v>
      </c>
      <c r="U4381" s="217"/>
      <c r="V4381" s="85"/>
      <c r="W4381" s="85"/>
      <c r="X4381" s="85"/>
      <c r="Y4381" s="85"/>
      <c r="Z4381" s="172"/>
      <c r="AA4381" s="172"/>
      <c r="AB4381" s="177">
        <v>2</v>
      </c>
      <c r="AC4381" s="154">
        <f>2778508.92*AB4381</f>
        <v>5557017.8399999999</v>
      </c>
      <c r="AD4381" s="85"/>
      <c r="AE4381" s="85"/>
      <c r="AF4381" s="85"/>
      <c r="AG4381" s="166"/>
      <c r="AH4381" s="85"/>
      <c r="AI4381" s="85"/>
      <c r="AJ4381" s="85"/>
    </row>
    <row r="4382" spans="1:36" ht="16.5" thickTop="1" thickBot="1">
      <c r="A4382" s="105">
        <f t="shared" si="930"/>
        <v>1228</v>
      </c>
      <c r="B4382" s="112" t="s">
        <v>4219</v>
      </c>
      <c r="C4382" s="107">
        <v>1962</v>
      </c>
      <c r="D4382" s="107"/>
      <c r="E4382" s="114" t="s">
        <v>212</v>
      </c>
      <c r="F4382" s="107">
        <v>5</v>
      </c>
      <c r="G4382" s="107">
        <v>4</v>
      </c>
      <c r="H4382" s="111">
        <v>3783.6</v>
      </c>
      <c r="I4382" s="111">
        <v>3433.3</v>
      </c>
      <c r="J4382" s="111">
        <v>3271.4</v>
      </c>
      <c r="K4382" s="122">
        <v>162</v>
      </c>
      <c r="L4382" s="110">
        <f t="shared" si="929"/>
        <v>17039518.272</v>
      </c>
      <c r="M4382" s="108"/>
      <c r="N4382" s="108"/>
      <c r="O4382" s="108"/>
      <c r="P4382" s="110">
        <f>'Форма 2'!C4382-M4382-N4382-O4382</f>
        <v>17039518.272</v>
      </c>
      <c r="Q4382" s="111">
        <f t="shared" si="927"/>
        <v>4963.014671598753</v>
      </c>
      <c r="R4382" s="111">
        <f t="shared" si="928"/>
        <v>4963.014671598753</v>
      </c>
      <c r="S4382" s="112" t="s">
        <v>2152</v>
      </c>
      <c r="T4382" s="105" t="s">
        <v>82</v>
      </c>
      <c r="U4382" s="217"/>
      <c r="V4382" s="85"/>
      <c r="W4382" s="85"/>
      <c r="X4382" s="85"/>
      <c r="Y4382" s="85"/>
      <c r="Z4382" s="85"/>
      <c r="AA4382" s="85"/>
      <c r="AB4382" s="86"/>
      <c r="AC4382" s="86"/>
      <c r="AD4382" s="85">
        <v>1</v>
      </c>
      <c r="AE4382" s="85"/>
      <c r="AF4382" s="85"/>
      <c r="AG4382" s="85"/>
      <c r="AH4382" s="85"/>
      <c r="AI4382" s="85"/>
      <c r="AJ4382" s="85"/>
    </row>
    <row r="4383" spans="1:36" ht="16.5" thickTop="1" thickBot="1">
      <c r="A4383" s="105">
        <f t="shared" si="930"/>
        <v>1229</v>
      </c>
      <c r="B4383" s="112" t="s">
        <v>4220</v>
      </c>
      <c r="C4383" s="107">
        <v>1962</v>
      </c>
      <c r="D4383" s="107"/>
      <c r="E4383" s="114" t="s">
        <v>212</v>
      </c>
      <c r="F4383" s="107">
        <v>5</v>
      </c>
      <c r="G4383" s="107">
        <v>4</v>
      </c>
      <c r="H4383" s="111">
        <v>3941.7</v>
      </c>
      <c r="I4383" s="111">
        <v>3848.4000000000005</v>
      </c>
      <c r="J4383" s="111">
        <v>2590.9000000000005</v>
      </c>
      <c r="K4383" s="122">
        <v>143</v>
      </c>
      <c r="L4383" s="110">
        <f t="shared" si="929"/>
        <v>17751524.784000002</v>
      </c>
      <c r="M4383" s="108"/>
      <c r="N4383" s="108"/>
      <c r="O4383" s="108"/>
      <c r="P4383" s="110">
        <f>'Форма 2'!C4383-M4383-N4383-O4383</f>
        <v>17751524.784000002</v>
      </c>
      <c r="Q4383" s="111">
        <f t="shared" si="927"/>
        <v>4612.702625506704</v>
      </c>
      <c r="R4383" s="111">
        <f t="shared" si="928"/>
        <v>4612.702625506704</v>
      </c>
      <c r="S4383" s="112" t="s">
        <v>2152</v>
      </c>
      <c r="T4383" s="107" t="s">
        <v>82</v>
      </c>
      <c r="U4383" s="217"/>
      <c r="V4383" s="85"/>
      <c r="W4383" s="85"/>
      <c r="X4383" s="85"/>
      <c r="Y4383" s="85"/>
      <c r="Z4383" s="85"/>
      <c r="AA4383" s="85"/>
      <c r="AB4383" s="86"/>
      <c r="AC4383" s="86"/>
      <c r="AD4383" s="85">
        <v>1</v>
      </c>
      <c r="AE4383" s="85"/>
      <c r="AF4383" s="85"/>
      <c r="AG4383" s="85"/>
      <c r="AH4383" s="85"/>
      <c r="AI4383" s="85"/>
      <c r="AJ4383" s="85"/>
    </row>
    <row r="4384" spans="1:36" ht="16.5" thickTop="1" thickBot="1">
      <c r="A4384" s="105">
        <f t="shared" si="930"/>
        <v>1230</v>
      </c>
      <c r="B4384" s="112" t="s">
        <v>4221</v>
      </c>
      <c r="C4384" s="107">
        <v>1963</v>
      </c>
      <c r="D4384" s="107"/>
      <c r="E4384" s="114" t="s">
        <v>80</v>
      </c>
      <c r="F4384" s="107">
        <v>5</v>
      </c>
      <c r="G4384" s="107">
        <v>3</v>
      </c>
      <c r="H4384" s="111">
        <v>3457.9</v>
      </c>
      <c r="I4384" s="111">
        <v>2714.1</v>
      </c>
      <c r="J4384" s="111">
        <v>2403.1999999999998</v>
      </c>
      <c r="K4384" s="122">
        <v>197</v>
      </c>
      <c r="L4384" s="110">
        <f t="shared" si="929"/>
        <v>15572721.808000002</v>
      </c>
      <c r="M4384" s="108"/>
      <c r="N4384" s="108"/>
      <c r="O4384" s="108"/>
      <c r="P4384" s="110">
        <f>'Форма 2'!C4384-M4384-N4384-O4384</f>
        <v>15572721.808000002</v>
      </c>
      <c r="Q4384" s="111">
        <f t="shared" si="927"/>
        <v>5737.7111410780744</v>
      </c>
      <c r="R4384" s="111">
        <f t="shared" si="928"/>
        <v>5737.7111410780744</v>
      </c>
      <c r="S4384" s="112" t="s">
        <v>2152</v>
      </c>
      <c r="T4384" s="107" t="s">
        <v>82</v>
      </c>
      <c r="U4384" s="217"/>
      <c r="V4384" s="85"/>
      <c r="W4384" s="85"/>
      <c r="X4384" s="85"/>
      <c r="Y4384" s="85"/>
      <c r="Z4384" s="85"/>
      <c r="AA4384" s="85"/>
      <c r="AB4384" s="86"/>
      <c r="AC4384" s="86"/>
      <c r="AD4384" s="85">
        <v>1</v>
      </c>
      <c r="AE4384" s="85"/>
      <c r="AF4384" s="85"/>
      <c r="AG4384" s="85"/>
      <c r="AH4384" s="85"/>
      <c r="AI4384" s="85"/>
      <c r="AJ4384" s="85"/>
    </row>
    <row r="4385" spans="1:36" ht="16.5" thickTop="1" thickBot="1">
      <c r="A4385" s="105">
        <f t="shared" si="930"/>
        <v>1231</v>
      </c>
      <c r="B4385" s="112" t="s">
        <v>4222</v>
      </c>
      <c r="C4385" s="107">
        <v>1962</v>
      </c>
      <c r="D4385" s="107"/>
      <c r="E4385" s="114" t="s">
        <v>212</v>
      </c>
      <c r="F4385" s="107">
        <v>5</v>
      </c>
      <c r="G4385" s="107">
        <v>4</v>
      </c>
      <c r="H4385" s="111">
        <v>3593.7</v>
      </c>
      <c r="I4385" s="111">
        <v>3276.1</v>
      </c>
      <c r="J4385" s="111">
        <v>3145.6</v>
      </c>
      <c r="K4385" s="122">
        <v>158</v>
      </c>
      <c r="L4385" s="110">
        <f t="shared" si="929"/>
        <v>16184299.824000001</v>
      </c>
      <c r="M4385" s="108"/>
      <c r="N4385" s="108"/>
      <c r="O4385" s="108"/>
      <c r="P4385" s="110">
        <f>'Форма 2'!C4385-M4385-N4385-O4385</f>
        <v>16184299.824000001</v>
      </c>
      <c r="Q4385" s="111">
        <f t="shared" si="927"/>
        <v>4940.1116644791064</v>
      </c>
      <c r="R4385" s="111">
        <f t="shared" si="928"/>
        <v>4940.1116644791064</v>
      </c>
      <c r="S4385" s="112" t="s">
        <v>2152</v>
      </c>
      <c r="T4385" s="107" t="s">
        <v>82</v>
      </c>
      <c r="U4385" s="217"/>
      <c r="V4385" s="85"/>
      <c r="W4385" s="85"/>
      <c r="X4385" s="85"/>
      <c r="Y4385" s="85"/>
      <c r="Z4385" s="85"/>
      <c r="AA4385" s="85"/>
      <c r="AB4385" s="86"/>
      <c r="AC4385" s="86"/>
      <c r="AD4385" s="85">
        <v>1</v>
      </c>
      <c r="AE4385" s="85"/>
      <c r="AF4385" s="85"/>
      <c r="AG4385" s="85"/>
      <c r="AH4385" s="85"/>
      <c r="AI4385" s="85"/>
      <c r="AJ4385" s="85"/>
    </row>
    <row r="4386" spans="1:36" ht="16.5" thickTop="1" thickBot="1">
      <c r="A4386" s="105">
        <f t="shared" si="930"/>
        <v>1232</v>
      </c>
      <c r="B4386" s="112" t="s">
        <v>4223</v>
      </c>
      <c r="C4386" s="107">
        <v>1964</v>
      </c>
      <c r="D4386" s="107"/>
      <c r="E4386" s="114" t="s">
        <v>378</v>
      </c>
      <c r="F4386" s="107">
        <v>5</v>
      </c>
      <c r="G4386" s="107">
        <v>6</v>
      </c>
      <c r="H4386" s="111">
        <v>5302.4</v>
      </c>
      <c r="I4386" s="111">
        <v>4936.2</v>
      </c>
      <c r="J4386" s="111">
        <v>4775.7</v>
      </c>
      <c r="K4386" s="122">
        <v>250</v>
      </c>
      <c r="L4386" s="110">
        <f t="shared" si="929"/>
        <v>23879464.447999999</v>
      </c>
      <c r="M4386" s="108"/>
      <c r="N4386" s="108"/>
      <c r="O4386" s="108"/>
      <c r="P4386" s="110">
        <f>'Форма 2'!C4386-M4386-N4386-O4386</f>
        <v>23879464.447999999</v>
      </c>
      <c r="Q4386" s="111">
        <f t="shared" si="927"/>
        <v>4837.6209327012684</v>
      </c>
      <c r="R4386" s="111">
        <f t="shared" si="928"/>
        <v>4837.6209327012684</v>
      </c>
      <c r="S4386" s="112" t="s">
        <v>2152</v>
      </c>
      <c r="T4386" s="107" t="s">
        <v>82</v>
      </c>
      <c r="U4386" s="217"/>
      <c r="V4386" s="85"/>
      <c r="W4386" s="85"/>
      <c r="X4386" s="85"/>
      <c r="Y4386" s="85"/>
      <c r="Z4386" s="85"/>
      <c r="AA4386" s="85"/>
      <c r="AB4386" s="86"/>
      <c r="AC4386" s="86"/>
      <c r="AD4386" s="85">
        <v>1</v>
      </c>
      <c r="AE4386" s="85"/>
      <c r="AF4386" s="85"/>
      <c r="AG4386" s="85"/>
      <c r="AH4386" s="85"/>
      <c r="AI4386" s="85"/>
      <c r="AJ4386" s="85"/>
    </row>
    <row r="4387" spans="1:36" ht="16.5" thickTop="1" thickBot="1">
      <c r="A4387" s="105">
        <f t="shared" si="930"/>
        <v>1233</v>
      </c>
      <c r="B4387" s="112" t="s">
        <v>4224</v>
      </c>
      <c r="C4387" s="107">
        <v>1965</v>
      </c>
      <c r="D4387" s="107"/>
      <c r="E4387" s="114" t="s">
        <v>80</v>
      </c>
      <c r="F4387" s="107">
        <v>5</v>
      </c>
      <c r="G4387" s="107">
        <v>4</v>
      </c>
      <c r="H4387" s="111">
        <v>3504.7</v>
      </c>
      <c r="I4387" s="111">
        <v>3198</v>
      </c>
      <c r="J4387" s="111">
        <v>3198</v>
      </c>
      <c r="K4387" s="122">
        <v>190</v>
      </c>
      <c r="L4387" s="110">
        <f t="shared" si="929"/>
        <v>15783486.544000002</v>
      </c>
      <c r="M4387" s="108"/>
      <c r="N4387" s="108"/>
      <c r="O4387" s="108"/>
      <c r="P4387" s="110">
        <f>'Форма 2'!C4387-M4387-N4387-O4387</f>
        <v>15783486.544000002</v>
      </c>
      <c r="Q4387" s="111">
        <f t="shared" si="927"/>
        <v>4935.4241851156976</v>
      </c>
      <c r="R4387" s="111">
        <f t="shared" si="928"/>
        <v>4935.4241851156976</v>
      </c>
      <c r="S4387" s="112" t="s">
        <v>2152</v>
      </c>
      <c r="T4387" s="107" t="s">
        <v>82</v>
      </c>
      <c r="U4387" s="217"/>
      <c r="V4387" s="85"/>
      <c r="W4387" s="85"/>
      <c r="X4387" s="85"/>
      <c r="Y4387" s="85"/>
      <c r="Z4387" s="85"/>
      <c r="AA4387" s="85"/>
      <c r="AB4387" s="86"/>
      <c r="AC4387" s="86"/>
      <c r="AD4387" s="85">
        <v>1</v>
      </c>
      <c r="AE4387" s="85"/>
      <c r="AF4387" s="85"/>
      <c r="AG4387" s="85"/>
      <c r="AH4387" s="85"/>
      <c r="AI4387" s="85"/>
      <c r="AJ4387" s="85"/>
    </row>
    <row r="4388" spans="1:36" ht="16.5" thickTop="1" thickBot="1">
      <c r="A4388" s="105">
        <f t="shared" si="930"/>
        <v>1234</v>
      </c>
      <c r="B4388" s="112" t="s">
        <v>4225</v>
      </c>
      <c r="C4388" s="107">
        <v>1962</v>
      </c>
      <c r="D4388" s="107"/>
      <c r="E4388" s="114" t="s">
        <v>80</v>
      </c>
      <c r="F4388" s="107">
        <v>5</v>
      </c>
      <c r="G4388" s="107">
        <v>4</v>
      </c>
      <c r="H4388" s="111">
        <v>3463.4</v>
      </c>
      <c r="I4388" s="111">
        <v>3167.32</v>
      </c>
      <c r="J4388" s="111">
        <v>3167.32</v>
      </c>
      <c r="K4388" s="122">
        <v>154</v>
      </c>
      <c r="L4388" s="110">
        <f t="shared" si="929"/>
        <v>15597491.168000001</v>
      </c>
      <c r="M4388" s="108"/>
      <c r="N4388" s="108"/>
      <c r="O4388" s="108"/>
      <c r="P4388" s="110">
        <f>'Форма 2'!C4388-M4388-N4388-O4388</f>
        <v>15597491.168000001</v>
      </c>
      <c r="Q4388" s="111">
        <f t="shared" si="927"/>
        <v>4924.5075230794491</v>
      </c>
      <c r="R4388" s="111">
        <f t="shared" si="928"/>
        <v>4924.5075230794491</v>
      </c>
      <c r="S4388" s="112" t="s">
        <v>2152</v>
      </c>
      <c r="T4388" s="107" t="s">
        <v>82</v>
      </c>
      <c r="U4388" s="217"/>
      <c r="V4388" s="85"/>
      <c r="W4388" s="85"/>
      <c r="X4388" s="85"/>
      <c r="Y4388" s="85"/>
      <c r="Z4388" s="85"/>
      <c r="AA4388" s="85"/>
      <c r="AB4388" s="86"/>
      <c r="AC4388" s="86"/>
      <c r="AD4388" s="85">
        <v>1</v>
      </c>
      <c r="AE4388" s="85"/>
      <c r="AF4388" s="85"/>
      <c r="AG4388" s="85"/>
      <c r="AH4388" s="85"/>
      <c r="AI4388" s="85"/>
      <c r="AJ4388" s="85"/>
    </row>
    <row r="4389" spans="1:36" ht="16.5" thickTop="1" thickBot="1">
      <c r="A4389" s="105">
        <f t="shared" si="930"/>
        <v>1235</v>
      </c>
      <c r="B4389" s="112" t="s">
        <v>4226</v>
      </c>
      <c r="C4389" s="107">
        <v>1961</v>
      </c>
      <c r="D4389" s="107"/>
      <c r="E4389" s="114" t="s">
        <v>80</v>
      </c>
      <c r="F4389" s="107">
        <v>5</v>
      </c>
      <c r="G4389" s="107">
        <v>4</v>
      </c>
      <c r="H4389" s="111">
        <v>3445.9</v>
      </c>
      <c r="I4389" s="111">
        <v>3154.9</v>
      </c>
      <c r="J4389" s="111">
        <v>3154.9</v>
      </c>
      <c r="K4389" s="122">
        <v>185</v>
      </c>
      <c r="L4389" s="110">
        <f t="shared" si="929"/>
        <v>15518679.568000002</v>
      </c>
      <c r="M4389" s="108"/>
      <c r="N4389" s="108"/>
      <c r="O4389" s="108"/>
      <c r="P4389" s="110">
        <f>'Форма 2'!C4389-M4389-N4389-O4389</f>
        <v>15518679.568000002</v>
      </c>
      <c r="Q4389" s="111">
        <f t="shared" ref="Q4389:Q4453" si="939">L4389/I4389</f>
        <v>4918.9132993121812</v>
      </c>
      <c r="R4389" s="111">
        <f t="shared" ref="R4389:R4453" si="940">Q4389</f>
        <v>4918.9132993121812</v>
      </c>
      <c r="S4389" s="112" t="s">
        <v>2152</v>
      </c>
      <c r="T4389" s="107" t="s">
        <v>82</v>
      </c>
      <c r="U4389" s="217"/>
      <c r="V4389" s="85"/>
      <c r="W4389" s="85"/>
      <c r="X4389" s="85"/>
      <c r="Y4389" s="85"/>
      <c r="Z4389" s="85"/>
      <c r="AA4389" s="85"/>
      <c r="AB4389" s="86"/>
      <c r="AC4389" s="86"/>
      <c r="AD4389" s="85">
        <v>1</v>
      </c>
      <c r="AE4389" s="85"/>
      <c r="AF4389" s="85"/>
      <c r="AG4389" s="85"/>
      <c r="AH4389" s="85"/>
      <c r="AI4389" s="85"/>
      <c r="AJ4389" s="85"/>
    </row>
    <row r="4390" spans="1:36" ht="16.5" thickTop="1" thickBot="1">
      <c r="A4390" s="105">
        <f t="shared" si="930"/>
        <v>1236</v>
      </c>
      <c r="B4390" s="112" t="s">
        <v>4227</v>
      </c>
      <c r="C4390" s="107">
        <v>1961</v>
      </c>
      <c r="D4390" s="107"/>
      <c r="E4390" s="114" t="s">
        <v>94</v>
      </c>
      <c r="F4390" s="107">
        <v>5</v>
      </c>
      <c r="G4390" s="107">
        <v>2</v>
      </c>
      <c r="H4390" s="111">
        <v>1836</v>
      </c>
      <c r="I4390" s="111">
        <v>1829.1</v>
      </c>
      <c r="J4390" s="111">
        <v>1445.3</v>
      </c>
      <c r="K4390" s="122">
        <v>53</v>
      </c>
      <c r="L4390" s="110">
        <f t="shared" si="929"/>
        <v>8268462.7200000007</v>
      </c>
      <c r="M4390" s="108"/>
      <c r="N4390" s="108"/>
      <c r="O4390" s="108"/>
      <c r="P4390" s="110">
        <f>'Форма 2'!C4390-M4390-N4390-O4390</f>
        <v>8268462.7200000007</v>
      </c>
      <c r="Q4390" s="111">
        <f t="shared" si="939"/>
        <v>4520.5088404133185</v>
      </c>
      <c r="R4390" s="111">
        <f t="shared" si="940"/>
        <v>4520.5088404133185</v>
      </c>
      <c r="S4390" s="112" t="s">
        <v>2152</v>
      </c>
      <c r="T4390" s="107" t="s">
        <v>82</v>
      </c>
      <c r="U4390" s="217"/>
      <c r="V4390" s="85"/>
      <c r="W4390" s="85"/>
      <c r="X4390" s="85"/>
      <c r="Y4390" s="85"/>
      <c r="Z4390" s="85"/>
      <c r="AA4390" s="85"/>
      <c r="AB4390" s="86"/>
      <c r="AC4390" s="86"/>
      <c r="AD4390" s="85">
        <v>1</v>
      </c>
      <c r="AE4390" s="85"/>
      <c r="AF4390" s="85"/>
      <c r="AG4390" s="85"/>
      <c r="AH4390" s="85"/>
      <c r="AI4390" s="85"/>
      <c r="AJ4390" s="85"/>
    </row>
    <row r="4391" spans="1:36" ht="16.5" thickTop="1" thickBot="1">
      <c r="A4391" s="105">
        <f t="shared" si="930"/>
        <v>1237</v>
      </c>
      <c r="B4391" s="112" t="s">
        <v>4228</v>
      </c>
      <c r="C4391" s="107">
        <v>1934</v>
      </c>
      <c r="D4391" s="107"/>
      <c r="E4391" s="114" t="s">
        <v>996</v>
      </c>
      <c r="F4391" s="107">
        <v>4</v>
      </c>
      <c r="G4391" s="107">
        <v>6</v>
      </c>
      <c r="H4391" s="111">
        <v>3615.3</v>
      </c>
      <c r="I4391" s="111">
        <v>3577.5</v>
      </c>
      <c r="J4391" s="111">
        <v>3577.5</v>
      </c>
      <c r="K4391" s="122">
        <v>197</v>
      </c>
      <c r="L4391" s="110">
        <f t="shared" si="929"/>
        <v>12041082.027000001</v>
      </c>
      <c r="M4391" s="108"/>
      <c r="N4391" s="108"/>
      <c r="O4391" s="108"/>
      <c r="P4391" s="110">
        <f>'Форма 2'!C4391-M4391-N4391-O4391</f>
        <v>12041082.027000001</v>
      </c>
      <c r="Q4391" s="111">
        <f t="shared" si="939"/>
        <v>3365.7811396226416</v>
      </c>
      <c r="R4391" s="111">
        <f t="shared" si="940"/>
        <v>3365.7811396226416</v>
      </c>
      <c r="S4391" s="112" t="s">
        <v>2152</v>
      </c>
      <c r="T4391" s="107" t="s">
        <v>82</v>
      </c>
      <c r="U4391" s="217">
        <v>1</v>
      </c>
      <c r="V4391" s="85"/>
      <c r="W4391" s="85"/>
      <c r="X4391" s="85"/>
      <c r="Y4391" s="85"/>
      <c r="Z4391" s="85"/>
      <c r="AA4391" s="85">
        <v>1</v>
      </c>
      <c r="AB4391" s="86"/>
      <c r="AC4391" s="86"/>
      <c r="AD4391" s="85"/>
      <c r="AE4391" s="85"/>
      <c r="AF4391" s="85"/>
      <c r="AG4391" s="85"/>
      <c r="AH4391" s="85">
        <v>1</v>
      </c>
      <c r="AI4391" s="85"/>
      <c r="AJ4391" s="85"/>
    </row>
    <row r="4392" spans="1:36" ht="16.5" thickTop="1" thickBot="1">
      <c r="A4392" s="105">
        <f t="shared" si="930"/>
        <v>1238</v>
      </c>
      <c r="B4392" s="112" t="s">
        <v>4229</v>
      </c>
      <c r="C4392" s="107">
        <v>1929</v>
      </c>
      <c r="D4392" s="107" t="s">
        <v>4230</v>
      </c>
      <c r="E4392" s="114" t="s">
        <v>378</v>
      </c>
      <c r="F4392" s="107">
        <v>4</v>
      </c>
      <c r="G4392" s="107">
        <v>6</v>
      </c>
      <c r="H4392" s="111">
        <v>3656.3</v>
      </c>
      <c r="I4392" s="111">
        <v>3507.4</v>
      </c>
      <c r="J4392" s="111">
        <v>3470.1</v>
      </c>
      <c r="K4392" s="122">
        <v>199</v>
      </c>
      <c r="L4392" s="110">
        <f t="shared" si="929"/>
        <v>7109821.602</v>
      </c>
      <c r="M4392" s="108"/>
      <c r="N4392" s="108"/>
      <c r="O4392" s="108"/>
      <c r="P4392" s="110">
        <f>'Форма 2'!C4392-M4392-N4392-O4392</f>
        <v>7109821.602</v>
      </c>
      <c r="Q4392" s="111">
        <f t="shared" si="939"/>
        <v>2027.0917494440325</v>
      </c>
      <c r="R4392" s="111">
        <f t="shared" si="940"/>
        <v>2027.0917494440325</v>
      </c>
      <c r="S4392" s="112" t="s">
        <v>2152</v>
      </c>
      <c r="T4392" s="107" t="s">
        <v>82</v>
      </c>
      <c r="U4392" s="217">
        <v>1</v>
      </c>
      <c r="V4392" s="85"/>
      <c r="W4392" s="85"/>
      <c r="X4392" s="85"/>
      <c r="Y4392" s="85"/>
      <c r="Z4392" s="85"/>
      <c r="AA4392" s="85">
        <v>1</v>
      </c>
      <c r="AB4392" s="86"/>
      <c r="AC4392" s="86"/>
      <c r="AD4392" s="85"/>
      <c r="AE4392" s="85"/>
      <c r="AF4392" s="85"/>
      <c r="AG4392" s="85"/>
      <c r="AH4392" s="85"/>
      <c r="AI4392" s="85">
        <v>1</v>
      </c>
      <c r="AJ4392" s="85"/>
    </row>
    <row r="4393" spans="1:36" ht="16.5" thickTop="1" thickBot="1">
      <c r="A4393" s="105">
        <f t="shared" si="930"/>
        <v>1239</v>
      </c>
      <c r="B4393" s="112" t="s">
        <v>1829</v>
      </c>
      <c r="C4393" s="107">
        <v>1957</v>
      </c>
      <c r="D4393" s="107"/>
      <c r="E4393" s="114" t="s">
        <v>94</v>
      </c>
      <c r="F4393" s="107">
        <v>5</v>
      </c>
      <c r="G4393" s="107">
        <v>3</v>
      </c>
      <c r="H4393" s="111">
        <v>3973.2</v>
      </c>
      <c r="I4393" s="111">
        <v>3792.9500000000003</v>
      </c>
      <c r="J4393" s="111">
        <v>3378.65</v>
      </c>
      <c r="K4393" s="122">
        <v>98</v>
      </c>
      <c r="L4393" s="110">
        <f t="shared" ref="L4393:L4453" si="941">SUM(M4393:P4393)</f>
        <v>2064514.452</v>
      </c>
      <c r="M4393" s="108"/>
      <c r="N4393" s="108"/>
      <c r="O4393" s="108"/>
      <c r="P4393" s="110">
        <f>'Форма 2'!C4393-M4393-N4393-O4393</f>
        <v>2064514.452</v>
      </c>
      <c r="Q4393" s="111">
        <f t="shared" si="939"/>
        <v>544.30310233459443</v>
      </c>
      <c r="R4393" s="111">
        <f t="shared" si="940"/>
        <v>544.30310233459443</v>
      </c>
      <c r="S4393" s="112" t="s">
        <v>2152</v>
      </c>
      <c r="T4393" s="107" t="s">
        <v>92</v>
      </c>
      <c r="U4393" s="217">
        <v>1</v>
      </c>
      <c r="V4393" s="85"/>
      <c r="W4393" s="85"/>
      <c r="X4393" s="85"/>
      <c r="Y4393" s="85"/>
      <c r="Z4393" s="85"/>
      <c r="AA4393" s="85"/>
      <c r="AB4393" s="86"/>
      <c r="AC4393" s="86"/>
      <c r="AD4393" s="85"/>
      <c r="AE4393" s="85"/>
      <c r="AF4393" s="85"/>
      <c r="AG4393" s="85"/>
      <c r="AH4393" s="85"/>
      <c r="AI4393" s="85"/>
      <c r="AJ4393" s="85"/>
    </row>
    <row r="4394" spans="1:36" ht="16.5" thickTop="1" thickBot="1">
      <c r="A4394" s="105">
        <f t="shared" si="930"/>
        <v>1240</v>
      </c>
      <c r="B4394" s="112" t="s">
        <v>4231</v>
      </c>
      <c r="C4394" s="107">
        <v>1957</v>
      </c>
      <c r="D4394" s="107"/>
      <c r="E4394" s="114" t="s">
        <v>94</v>
      </c>
      <c r="F4394" s="107">
        <v>5</v>
      </c>
      <c r="G4394" s="107">
        <v>5</v>
      </c>
      <c r="H4394" s="111">
        <v>6793.6</v>
      </c>
      <c r="I4394" s="111">
        <v>5612.6</v>
      </c>
      <c r="J4394" s="111">
        <v>5612.6</v>
      </c>
      <c r="K4394" s="122">
        <v>192</v>
      </c>
      <c r="L4394" s="110">
        <f t="shared" si="941"/>
        <v>3530022.4960000003</v>
      </c>
      <c r="M4394" s="108"/>
      <c r="N4394" s="108"/>
      <c r="O4394" s="108"/>
      <c r="P4394" s="110">
        <f>'Форма 2'!C4394-M4394-N4394-O4394</f>
        <v>3530022.4960000003</v>
      </c>
      <c r="Q4394" s="111">
        <f t="shared" si="939"/>
        <v>628.94603142928418</v>
      </c>
      <c r="R4394" s="111">
        <f t="shared" si="940"/>
        <v>628.94603142928418</v>
      </c>
      <c r="S4394" s="112" t="s">
        <v>2152</v>
      </c>
      <c r="T4394" s="107" t="s">
        <v>82</v>
      </c>
      <c r="U4394" s="217">
        <v>1</v>
      </c>
      <c r="V4394" s="85"/>
      <c r="W4394" s="85"/>
      <c r="X4394" s="85"/>
      <c r="Y4394" s="85"/>
      <c r="Z4394" s="85"/>
      <c r="AA4394" s="85"/>
      <c r="AB4394" s="86"/>
      <c r="AC4394" s="86"/>
      <c r="AD4394" s="85"/>
      <c r="AE4394" s="85"/>
      <c r="AF4394" s="85"/>
      <c r="AG4394" s="85"/>
      <c r="AH4394" s="85"/>
      <c r="AI4394" s="85"/>
      <c r="AJ4394" s="85"/>
    </row>
    <row r="4395" spans="1:36" ht="16.5" thickTop="1" thickBot="1">
      <c r="A4395" s="105">
        <f t="shared" si="930"/>
        <v>1241</v>
      </c>
      <c r="B4395" s="112" t="s">
        <v>4232</v>
      </c>
      <c r="C4395" s="107">
        <v>1964</v>
      </c>
      <c r="D4395" s="107"/>
      <c r="E4395" s="114" t="s">
        <v>94</v>
      </c>
      <c r="F4395" s="107">
        <v>5</v>
      </c>
      <c r="G4395" s="107">
        <v>3</v>
      </c>
      <c r="H4395" s="111">
        <v>3198</v>
      </c>
      <c r="I4395" s="111">
        <v>3017.75</v>
      </c>
      <c r="J4395" s="111">
        <v>2855.35</v>
      </c>
      <c r="K4395" s="122">
        <v>143</v>
      </c>
      <c r="L4395" s="110">
        <f t="shared" si="941"/>
        <v>14402256.960000001</v>
      </c>
      <c r="M4395" s="108"/>
      <c r="N4395" s="108"/>
      <c r="O4395" s="108"/>
      <c r="P4395" s="110">
        <f>'Форма 2'!C4395-M4395-N4395-O4395</f>
        <v>14402256.960000001</v>
      </c>
      <c r="Q4395" s="111">
        <f t="shared" si="939"/>
        <v>4772.5149399386964</v>
      </c>
      <c r="R4395" s="111">
        <f t="shared" si="940"/>
        <v>4772.5149399386964</v>
      </c>
      <c r="S4395" s="112" t="s">
        <v>2152</v>
      </c>
      <c r="T4395" s="107" t="s">
        <v>82</v>
      </c>
      <c r="U4395" s="217"/>
      <c r="V4395" s="85"/>
      <c r="W4395" s="85"/>
      <c r="X4395" s="85"/>
      <c r="Y4395" s="85"/>
      <c r="Z4395" s="85"/>
      <c r="AA4395" s="85"/>
      <c r="AB4395" s="86"/>
      <c r="AC4395" s="86"/>
      <c r="AD4395" s="85">
        <v>1</v>
      </c>
      <c r="AE4395" s="85"/>
      <c r="AF4395" s="85"/>
      <c r="AG4395" s="85"/>
      <c r="AH4395" s="85"/>
      <c r="AI4395" s="85"/>
      <c r="AJ4395" s="85"/>
    </row>
    <row r="4396" spans="1:36" ht="16.5" thickTop="1" thickBot="1">
      <c r="A4396" s="105">
        <f t="shared" si="930"/>
        <v>1242</v>
      </c>
      <c r="B4396" s="112" t="s">
        <v>4233</v>
      </c>
      <c r="C4396" s="107">
        <v>1964</v>
      </c>
      <c r="D4396" s="107"/>
      <c r="E4396" s="114" t="s">
        <v>94</v>
      </c>
      <c r="F4396" s="107">
        <v>5</v>
      </c>
      <c r="G4396" s="107">
        <v>5</v>
      </c>
      <c r="H4396" s="111">
        <v>3170.4</v>
      </c>
      <c r="I4396" s="111">
        <v>2990.1499999999996</v>
      </c>
      <c r="J4396" s="111">
        <v>2371.85</v>
      </c>
      <c r="K4396" s="122">
        <v>116</v>
      </c>
      <c r="L4396" s="110">
        <f t="shared" si="941"/>
        <v>14277959.808000002</v>
      </c>
      <c r="M4396" s="108"/>
      <c r="N4396" s="108"/>
      <c r="O4396" s="108"/>
      <c r="P4396" s="110">
        <f>'Форма 2'!C4396-M4396-N4396-O4396</f>
        <v>14277959.808000002</v>
      </c>
      <c r="Q4396" s="111">
        <f t="shared" si="939"/>
        <v>4774.9978455930313</v>
      </c>
      <c r="R4396" s="111">
        <f t="shared" si="940"/>
        <v>4774.9978455930313</v>
      </c>
      <c r="S4396" s="112" t="s">
        <v>2152</v>
      </c>
      <c r="T4396" s="107" t="s">
        <v>82</v>
      </c>
      <c r="U4396" s="217"/>
      <c r="V4396" s="85"/>
      <c r="W4396" s="85"/>
      <c r="X4396" s="85"/>
      <c r="Y4396" s="85"/>
      <c r="Z4396" s="85"/>
      <c r="AA4396" s="85"/>
      <c r="AB4396" s="86"/>
      <c r="AC4396" s="86"/>
      <c r="AD4396" s="85">
        <v>1</v>
      </c>
      <c r="AE4396" s="85"/>
      <c r="AF4396" s="85"/>
      <c r="AG4396" s="85"/>
      <c r="AH4396" s="85"/>
      <c r="AI4396" s="85"/>
      <c r="AJ4396" s="85"/>
    </row>
    <row r="4397" spans="1:36" ht="16.5" thickTop="1" thickBot="1">
      <c r="A4397" s="105">
        <f t="shared" si="930"/>
        <v>1243</v>
      </c>
      <c r="B4397" s="112" t="s">
        <v>4234</v>
      </c>
      <c r="C4397" s="107">
        <v>1964</v>
      </c>
      <c r="D4397" s="107"/>
      <c r="E4397" s="114" t="s">
        <v>94</v>
      </c>
      <c r="F4397" s="107">
        <v>5</v>
      </c>
      <c r="G4397" s="107">
        <v>3</v>
      </c>
      <c r="H4397" s="111">
        <v>2529.4</v>
      </c>
      <c r="I4397" s="111">
        <v>2155</v>
      </c>
      <c r="J4397" s="111">
        <v>2155</v>
      </c>
      <c r="K4397" s="122">
        <v>94</v>
      </c>
      <c r="L4397" s="110">
        <f t="shared" si="941"/>
        <v>17683440.104000002</v>
      </c>
      <c r="M4397" s="108"/>
      <c r="N4397" s="108"/>
      <c r="O4397" s="108"/>
      <c r="P4397" s="110">
        <f>'Форма 2'!C4397-M4397-N4397-O4397</f>
        <v>17683440.104000002</v>
      </c>
      <c r="Q4397" s="111">
        <f t="shared" si="939"/>
        <v>8205.7726700696057</v>
      </c>
      <c r="R4397" s="111">
        <f t="shared" si="940"/>
        <v>8205.7726700696057</v>
      </c>
      <c r="S4397" s="112" t="s">
        <v>2152</v>
      </c>
      <c r="T4397" s="107" t="s">
        <v>82</v>
      </c>
      <c r="U4397" s="217"/>
      <c r="V4397" s="85">
        <v>1</v>
      </c>
      <c r="W4397" s="85"/>
      <c r="X4397" s="85"/>
      <c r="Y4397" s="85"/>
      <c r="Z4397" s="85"/>
      <c r="AA4397" s="85"/>
      <c r="AB4397" s="86"/>
      <c r="AC4397" s="86"/>
      <c r="AD4397" s="85">
        <v>1</v>
      </c>
      <c r="AE4397" s="85"/>
      <c r="AF4397" s="85"/>
      <c r="AG4397" s="85"/>
      <c r="AH4397" s="85"/>
      <c r="AI4397" s="85"/>
      <c r="AJ4397" s="85"/>
    </row>
    <row r="4398" spans="1:36" ht="16.5" thickTop="1" thickBot="1">
      <c r="A4398" s="105">
        <f t="shared" si="930"/>
        <v>1244</v>
      </c>
      <c r="B4398" s="112" t="s">
        <v>4235</v>
      </c>
      <c r="C4398" s="107">
        <v>1964</v>
      </c>
      <c r="D4398" s="107"/>
      <c r="E4398" s="114" t="s">
        <v>94</v>
      </c>
      <c r="F4398" s="107">
        <v>5</v>
      </c>
      <c r="G4398" s="107">
        <v>3</v>
      </c>
      <c r="H4398" s="111">
        <v>2950.7</v>
      </c>
      <c r="I4398" s="111">
        <v>2770.4500000000003</v>
      </c>
      <c r="J4398" s="111">
        <v>2701.65</v>
      </c>
      <c r="K4398" s="122">
        <v>134</v>
      </c>
      <c r="L4398" s="110">
        <f t="shared" si="941"/>
        <v>13288536.464</v>
      </c>
      <c r="M4398" s="108"/>
      <c r="N4398" s="108"/>
      <c r="O4398" s="108"/>
      <c r="P4398" s="110">
        <f>'Форма 2'!C4398-M4398-N4398-O4398</f>
        <v>13288536.464</v>
      </c>
      <c r="Q4398" s="111">
        <f t="shared" si="939"/>
        <v>4796.5263635871424</v>
      </c>
      <c r="R4398" s="111">
        <f t="shared" si="940"/>
        <v>4796.5263635871424</v>
      </c>
      <c r="S4398" s="112" t="s">
        <v>2152</v>
      </c>
      <c r="T4398" s="107" t="s">
        <v>92</v>
      </c>
      <c r="U4398" s="217"/>
      <c r="V4398" s="85"/>
      <c r="W4398" s="85"/>
      <c r="X4398" s="85"/>
      <c r="Y4398" s="85"/>
      <c r="Z4398" s="85"/>
      <c r="AA4398" s="85"/>
      <c r="AB4398" s="86"/>
      <c r="AC4398" s="86"/>
      <c r="AD4398" s="85">
        <v>1</v>
      </c>
      <c r="AE4398" s="85"/>
      <c r="AF4398" s="85"/>
      <c r="AG4398" s="85"/>
      <c r="AH4398" s="85"/>
      <c r="AI4398" s="85"/>
      <c r="AJ4398" s="85"/>
    </row>
    <row r="4399" spans="1:36" ht="16.5" thickTop="1" thickBot="1">
      <c r="A4399" s="105">
        <f t="shared" si="930"/>
        <v>1245</v>
      </c>
      <c r="B4399" s="112" t="s">
        <v>4236</v>
      </c>
      <c r="C4399" s="107">
        <v>1962</v>
      </c>
      <c r="D4399" s="107"/>
      <c r="E4399" s="114" t="s">
        <v>94</v>
      </c>
      <c r="F4399" s="107">
        <v>5</v>
      </c>
      <c r="G4399" s="107">
        <v>2</v>
      </c>
      <c r="H4399" s="111">
        <v>1907.4</v>
      </c>
      <c r="I4399" s="111">
        <v>1727.15</v>
      </c>
      <c r="J4399" s="111">
        <v>1448.05</v>
      </c>
      <c r="K4399" s="122">
        <v>59</v>
      </c>
      <c r="L4399" s="110">
        <f t="shared" si="941"/>
        <v>8590014.0480000004</v>
      </c>
      <c r="M4399" s="108"/>
      <c r="N4399" s="108"/>
      <c r="O4399" s="108"/>
      <c r="P4399" s="110">
        <f>'Форма 2'!C4399-M4399-N4399-O4399</f>
        <v>8590014.0480000004</v>
      </c>
      <c r="Q4399" s="111">
        <f t="shared" si="939"/>
        <v>4973.519409431723</v>
      </c>
      <c r="R4399" s="111">
        <f t="shared" si="940"/>
        <v>4973.519409431723</v>
      </c>
      <c r="S4399" s="112" t="s">
        <v>2152</v>
      </c>
      <c r="T4399" s="107" t="s">
        <v>82</v>
      </c>
      <c r="U4399" s="217"/>
      <c r="V4399" s="85"/>
      <c r="W4399" s="85"/>
      <c r="X4399" s="85"/>
      <c r="Y4399" s="85"/>
      <c r="Z4399" s="85"/>
      <c r="AA4399" s="85"/>
      <c r="AB4399" s="86"/>
      <c r="AC4399" s="86"/>
      <c r="AD4399" s="85">
        <v>1</v>
      </c>
      <c r="AE4399" s="85"/>
      <c r="AF4399" s="85"/>
      <c r="AG4399" s="85"/>
      <c r="AH4399" s="85"/>
      <c r="AI4399" s="85"/>
      <c r="AJ4399" s="85"/>
    </row>
    <row r="4400" spans="1:36" ht="16.5" thickTop="1" thickBot="1">
      <c r="A4400" s="105">
        <f t="shared" si="930"/>
        <v>1246</v>
      </c>
      <c r="B4400" s="112" t="s">
        <v>4237</v>
      </c>
      <c r="C4400" s="107">
        <v>1958</v>
      </c>
      <c r="D4400" s="107"/>
      <c r="E4400" s="114" t="s">
        <v>94</v>
      </c>
      <c r="F4400" s="107">
        <v>2</v>
      </c>
      <c r="G4400" s="107">
        <v>2</v>
      </c>
      <c r="H4400" s="111">
        <v>673.1</v>
      </c>
      <c r="I4400" s="111">
        <v>598.29999999999995</v>
      </c>
      <c r="J4400" s="111">
        <v>598.29999999999995</v>
      </c>
      <c r="K4400" s="122">
        <v>31</v>
      </c>
      <c r="L4400" s="110">
        <f t="shared" si="941"/>
        <v>873710.72400000005</v>
      </c>
      <c r="M4400" s="108"/>
      <c r="N4400" s="108"/>
      <c r="O4400" s="108"/>
      <c r="P4400" s="110">
        <f>'Форма 2'!C4400-M4400-N4400-O4400</f>
        <v>873710.72400000005</v>
      </c>
      <c r="Q4400" s="111">
        <f t="shared" si="939"/>
        <v>1460.3221193381248</v>
      </c>
      <c r="R4400" s="111">
        <f t="shared" si="940"/>
        <v>1460.3221193381248</v>
      </c>
      <c r="S4400" s="112" t="s">
        <v>2152</v>
      </c>
      <c r="T4400" s="107" t="s">
        <v>82</v>
      </c>
      <c r="U4400" s="217"/>
      <c r="V4400" s="85"/>
      <c r="W4400" s="85"/>
      <c r="X4400" s="85"/>
      <c r="Y4400" s="85"/>
      <c r="Z4400" s="85"/>
      <c r="AA4400" s="85"/>
      <c r="AB4400" s="86"/>
      <c r="AC4400" s="86"/>
      <c r="AD4400" s="85"/>
      <c r="AE4400" s="85"/>
      <c r="AF4400" s="85">
        <v>1</v>
      </c>
      <c r="AG4400" s="85"/>
      <c r="AH4400" s="85"/>
      <c r="AI4400" s="85"/>
      <c r="AJ4400" s="85"/>
    </row>
    <row r="4401" spans="1:36" ht="16.5" thickTop="1" thickBot="1">
      <c r="A4401" s="105">
        <f t="shared" si="930"/>
        <v>1247</v>
      </c>
      <c r="B4401" s="112" t="s">
        <v>5044</v>
      </c>
      <c r="C4401" s="107">
        <v>1970</v>
      </c>
      <c r="D4401" s="107"/>
      <c r="E4401" s="114" t="s">
        <v>94</v>
      </c>
      <c r="F4401" s="107">
        <v>5</v>
      </c>
      <c r="G4401" s="107">
        <v>3</v>
      </c>
      <c r="H4401" s="111">
        <v>2786.6</v>
      </c>
      <c r="I4401" s="111">
        <v>1706.6</v>
      </c>
      <c r="J4401" s="111">
        <v>1706.6</v>
      </c>
      <c r="K4401" s="122">
        <v>95</v>
      </c>
      <c r="L4401" s="110">
        <f t="shared" ref="L4401" si="942">SUM(M4401:P4401)</f>
        <v>2209378.0060000001</v>
      </c>
      <c r="M4401" s="108"/>
      <c r="N4401" s="108"/>
      <c r="O4401" s="108"/>
      <c r="P4401" s="110">
        <f>'Форма 2'!C4401-M4401-N4401-O4401</f>
        <v>2209378.0060000001</v>
      </c>
      <c r="Q4401" s="111">
        <f t="shared" ref="Q4401" si="943">L4401/I4401</f>
        <v>1294.6079960154696</v>
      </c>
      <c r="R4401" s="111">
        <f t="shared" ref="R4401" si="944">Q4401</f>
        <v>1294.6079960154696</v>
      </c>
      <c r="S4401" s="112" t="s">
        <v>2152</v>
      </c>
      <c r="T4401" s="107" t="s">
        <v>92</v>
      </c>
      <c r="U4401" s="219"/>
      <c r="V4401" s="153"/>
      <c r="W4401" s="153"/>
      <c r="X4401" s="153">
        <v>1</v>
      </c>
      <c r="Y4401" s="153"/>
      <c r="Z4401" s="153">
        <v>1</v>
      </c>
      <c r="AA4401" s="153"/>
      <c r="AB4401" s="86"/>
      <c r="AC4401" s="86"/>
      <c r="AD4401" s="153"/>
      <c r="AE4401" s="153"/>
      <c r="AF4401" s="153"/>
      <c r="AG4401" s="85" t="s">
        <v>26</v>
      </c>
      <c r="AH4401" s="153"/>
      <c r="AI4401" s="153"/>
      <c r="AJ4401" s="153"/>
    </row>
    <row r="4402" spans="1:36" ht="16.5" thickTop="1" thickBot="1">
      <c r="A4402" s="105">
        <f t="shared" si="930"/>
        <v>1248</v>
      </c>
      <c r="B4402" s="112" t="s">
        <v>4238</v>
      </c>
      <c r="C4402" s="107">
        <v>1959</v>
      </c>
      <c r="D4402" s="107"/>
      <c r="E4402" s="114" t="s">
        <v>91</v>
      </c>
      <c r="F4402" s="107">
        <v>4</v>
      </c>
      <c r="G4402" s="107">
        <v>4</v>
      </c>
      <c r="H4402" s="111">
        <v>3089.2</v>
      </c>
      <c r="I4402" s="111">
        <v>2717.9</v>
      </c>
      <c r="J4402" s="111">
        <v>2717.9</v>
      </c>
      <c r="K4402" s="122">
        <v>109</v>
      </c>
      <c r="L4402" s="110">
        <f t="shared" si="941"/>
        <v>13912273.984000001</v>
      </c>
      <c r="M4402" s="108"/>
      <c r="N4402" s="108"/>
      <c r="O4402" s="108"/>
      <c r="P4402" s="110">
        <f>'Форма 2'!C4402-M4402-N4402-O4402</f>
        <v>13912273.984000001</v>
      </c>
      <c r="Q4402" s="111">
        <f t="shared" si="939"/>
        <v>5118.7585945031096</v>
      </c>
      <c r="R4402" s="111">
        <f t="shared" si="940"/>
        <v>5118.7585945031096</v>
      </c>
      <c r="S4402" s="112" t="s">
        <v>2152</v>
      </c>
      <c r="T4402" s="107" t="s">
        <v>92</v>
      </c>
      <c r="U4402" s="217"/>
      <c r="V4402" s="85"/>
      <c r="W4402" s="85"/>
      <c r="X4402" s="85"/>
      <c r="Y4402" s="85"/>
      <c r="Z4402" s="85"/>
      <c r="AA4402" s="85"/>
      <c r="AB4402" s="86"/>
      <c r="AC4402" s="86"/>
      <c r="AD4402" s="85">
        <v>1</v>
      </c>
      <c r="AE4402" s="85"/>
      <c r="AF4402" s="85"/>
      <c r="AG4402" s="85"/>
      <c r="AH4402" s="85"/>
      <c r="AI4402" s="85"/>
      <c r="AJ4402" s="85"/>
    </row>
    <row r="4403" spans="1:36" ht="16.5" thickTop="1" thickBot="1">
      <c r="A4403" s="105">
        <f t="shared" ref="A4403:A4453" si="945">A4402+1</f>
        <v>1249</v>
      </c>
      <c r="B4403" s="112" t="s">
        <v>4239</v>
      </c>
      <c r="C4403" s="107">
        <v>1958</v>
      </c>
      <c r="D4403" s="107"/>
      <c r="E4403" s="114" t="s">
        <v>94</v>
      </c>
      <c r="F4403" s="107">
        <v>4</v>
      </c>
      <c r="G4403" s="107">
        <v>4</v>
      </c>
      <c r="H4403" s="111">
        <v>3121.5</v>
      </c>
      <c r="I4403" s="111">
        <v>2709.099999999999</v>
      </c>
      <c r="J4403" s="111">
        <v>2603.44</v>
      </c>
      <c r="K4403" s="122">
        <v>108</v>
      </c>
      <c r="L4403" s="110">
        <f t="shared" si="941"/>
        <v>2547487.3650000002</v>
      </c>
      <c r="M4403" s="108"/>
      <c r="N4403" s="108"/>
      <c r="O4403" s="108"/>
      <c r="P4403" s="110">
        <f>'Форма 2'!C4403-M4403-N4403-O4403</f>
        <v>2547487.3650000002</v>
      </c>
      <c r="Q4403" s="111">
        <f t="shared" si="939"/>
        <v>940.34452954855897</v>
      </c>
      <c r="R4403" s="111">
        <f t="shared" si="940"/>
        <v>940.34452954855897</v>
      </c>
      <c r="S4403" s="112" t="s">
        <v>2152</v>
      </c>
      <c r="T4403" s="107" t="s">
        <v>82</v>
      </c>
      <c r="U4403" s="217"/>
      <c r="V4403" s="85"/>
      <c r="W4403" s="85"/>
      <c r="X4403" s="85"/>
      <c r="Y4403" s="85"/>
      <c r="Z4403" s="85"/>
      <c r="AA4403" s="85"/>
      <c r="AB4403" s="86"/>
      <c r="AC4403" s="86"/>
      <c r="AD4403" s="85"/>
      <c r="AE4403" s="85"/>
      <c r="AF4403" s="85">
        <v>1</v>
      </c>
      <c r="AG4403" s="85"/>
      <c r="AH4403" s="85"/>
      <c r="AI4403" s="85"/>
      <c r="AJ4403" s="85"/>
    </row>
    <row r="4404" spans="1:36" ht="16.5" thickTop="1" thickBot="1">
      <c r="A4404" s="105">
        <f t="shared" si="945"/>
        <v>1250</v>
      </c>
      <c r="B4404" s="112" t="s">
        <v>4240</v>
      </c>
      <c r="C4404" s="107">
        <v>1971</v>
      </c>
      <c r="D4404" s="107"/>
      <c r="E4404" s="114" t="s">
        <v>94</v>
      </c>
      <c r="F4404" s="107">
        <v>5</v>
      </c>
      <c r="G4404" s="107">
        <v>6</v>
      </c>
      <c r="H4404" s="111">
        <v>4504.8</v>
      </c>
      <c r="I4404" s="111">
        <v>4454.5</v>
      </c>
      <c r="J4404" s="111">
        <v>4454.5</v>
      </c>
      <c r="K4404" s="122">
        <v>220</v>
      </c>
      <c r="L4404" s="110">
        <f t="shared" si="941"/>
        <v>20287456.896000002</v>
      </c>
      <c r="M4404" s="108"/>
      <c r="N4404" s="108"/>
      <c r="O4404" s="108"/>
      <c r="P4404" s="110">
        <f>'Форма 2'!C4404-M4404-N4404-O4404</f>
        <v>20287456.896000002</v>
      </c>
      <c r="Q4404" s="111">
        <f t="shared" si="939"/>
        <v>4554.3735314850155</v>
      </c>
      <c r="R4404" s="111">
        <f t="shared" si="940"/>
        <v>4554.3735314850155</v>
      </c>
      <c r="S4404" s="112" t="s">
        <v>2152</v>
      </c>
      <c r="T4404" s="107" t="s">
        <v>82</v>
      </c>
      <c r="U4404" s="217"/>
      <c r="V4404" s="85"/>
      <c r="W4404" s="85"/>
      <c r="X4404" s="85"/>
      <c r="Y4404" s="85"/>
      <c r="Z4404" s="85"/>
      <c r="AA4404" s="85"/>
      <c r="AB4404" s="86"/>
      <c r="AC4404" s="86"/>
      <c r="AD4404" s="85">
        <v>1</v>
      </c>
      <c r="AE4404" s="85"/>
      <c r="AF4404" s="85"/>
      <c r="AG4404" s="85"/>
      <c r="AH4404" s="85"/>
      <c r="AI4404" s="85"/>
      <c r="AJ4404" s="85"/>
    </row>
    <row r="4405" spans="1:36" ht="16.5" thickTop="1" thickBot="1">
      <c r="A4405" s="105">
        <f t="shared" si="945"/>
        <v>1251</v>
      </c>
      <c r="B4405" s="112" t="s">
        <v>4241</v>
      </c>
      <c r="C4405" s="107">
        <v>1963</v>
      </c>
      <c r="D4405" s="107"/>
      <c r="E4405" s="114" t="s">
        <v>94</v>
      </c>
      <c r="F4405" s="107">
        <v>5</v>
      </c>
      <c r="G4405" s="107">
        <v>4</v>
      </c>
      <c r="H4405" s="111">
        <v>3163.5</v>
      </c>
      <c r="I4405" s="111">
        <v>3163</v>
      </c>
      <c r="J4405" s="111">
        <v>3163</v>
      </c>
      <c r="K4405" s="122">
        <v>168</v>
      </c>
      <c r="L4405" s="110">
        <f t="shared" si="941"/>
        <v>14246885.520000001</v>
      </c>
      <c r="M4405" s="108"/>
      <c r="N4405" s="108"/>
      <c r="O4405" s="108"/>
      <c r="P4405" s="110">
        <f>'Форма 2'!C4405-M4405-N4405-O4405</f>
        <v>14246885.520000001</v>
      </c>
      <c r="Q4405" s="111">
        <f t="shared" si="939"/>
        <v>4504.2319064179583</v>
      </c>
      <c r="R4405" s="111">
        <f t="shared" si="940"/>
        <v>4504.2319064179583</v>
      </c>
      <c r="S4405" s="112" t="s">
        <v>2152</v>
      </c>
      <c r="T4405" s="107" t="s">
        <v>92</v>
      </c>
      <c r="U4405" s="217"/>
      <c r="V4405" s="85"/>
      <c r="W4405" s="85"/>
      <c r="X4405" s="85"/>
      <c r="Y4405" s="85"/>
      <c r="Z4405" s="85"/>
      <c r="AA4405" s="85"/>
      <c r="AB4405" s="86"/>
      <c r="AC4405" s="86"/>
      <c r="AD4405" s="85">
        <v>1</v>
      </c>
      <c r="AE4405" s="85"/>
      <c r="AF4405" s="85"/>
      <c r="AG4405" s="85"/>
      <c r="AH4405" s="85"/>
      <c r="AI4405" s="85"/>
      <c r="AJ4405" s="85"/>
    </row>
    <row r="4406" spans="1:36" ht="16.5" thickTop="1" thickBot="1">
      <c r="A4406" s="105">
        <f t="shared" si="945"/>
        <v>1252</v>
      </c>
      <c r="B4406" s="112" t="s">
        <v>780</v>
      </c>
      <c r="C4406" s="107">
        <v>1954</v>
      </c>
      <c r="D4406" s="107"/>
      <c r="E4406" s="114" t="s">
        <v>94</v>
      </c>
      <c r="F4406" s="107">
        <v>5</v>
      </c>
      <c r="G4406" s="107">
        <v>2</v>
      </c>
      <c r="H4406" s="111">
        <v>2979.9</v>
      </c>
      <c r="I4406" s="111">
        <v>1827.4</v>
      </c>
      <c r="J4406" s="111">
        <v>1414.5</v>
      </c>
      <c r="K4406" s="122">
        <v>64</v>
      </c>
      <c r="L4406" s="110">
        <f t="shared" si="941"/>
        <v>16980870.752999999</v>
      </c>
      <c r="M4406" s="108"/>
      <c r="N4406" s="108"/>
      <c r="O4406" s="108"/>
      <c r="P4406" s="110">
        <f>'Форма 2'!C4406-M4406-N4406-O4406</f>
        <v>16980870.752999999</v>
      </c>
      <c r="Q4406" s="111">
        <f t="shared" si="939"/>
        <v>9292.3666154098701</v>
      </c>
      <c r="R4406" s="111">
        <f t="shared" si="940"/>
        <v>9292.3666154098701</v>
      </c>
      <c r="S4406" s="112" t="s">
        <v>2152</v>
      </c>
      <c r="T4406" s="107" t="s">
        <v>92</v>
      </c>
      <c r="U4406" s="217"/>
      <c r="V4406" s="85"/>
      <c r="W4406" s="85"/>
      <c r="X4406" s="85"/>
      <c r="Y4406" s="85"/>
      <c r="Z4406" s="85"/>
      <c r="AA4406" s="85"/>
      <c r="AB4406" s="86"/>
      <c r="AC4406" s="86"/>
      <c r="AD4406" s="85"/>
      <c r="AE4406" s="85">
        <v>1</v>
      </c>
      <c r="AF4406" s="85">
        <v>1</v>
      </c>
      <c r="AG4406" s="85"/>
      <c r="AH4406" s="85"/>
      <c r="AI4406" s="85"/>
      <c r="AJ4406" s="85"/>
    </row>
    <row r="4407" spans="1:36" ht="16.5" thickTop="1" thickBot="1">
      <c r="A4407" s="105">
        <f t="shared" si="945"/>
        <v>1253</v>
      </c>
      <c r="B4407" s="189" t="s">
        <v>4242</v>
      </c>
      <c r="C4407" s="107">
        <v>1991</v>
      </c>
      <c r="D4407" s="107"/>
      <c r="E4407" s="114" t="s">
        <v>91</v>
      </c>
      <c r="F4407" s="107">
        <v>10</v>
      </c>
      <c r="G4407" s="107">
        <v>8</v>
      </c>
      <c r="H4407" s="111">
        <v>19110.2</v>
      </c>
      <c r="I4407" s="111">
        <v>17227</v>
      </c>
      <c r="J4407" s="111">
        <v>17227</v>
      </c>
      <c r="K4407" s="122">
        <v>850</v>
      </c>
      <c r="L4407" s="110">
        <f t="shared" si="941"/>
        <v>31442534.399999999</v>
      </c>
      <c r="M4407" s="108"/>
      <c r="N4407" s="108"/>
      <c r="O4407" s="108"/>
      <c r="P4407" s="110">
        <f>'Форма 2'!C4407-M4407-N4407-O4407</f>
        <v>31442534.399999999</v>
      </c>
      <c r="Q4407" s="111">
        <f t="shared" si="939"/>
        <v>1825.189202995298</v>
      </c>
      <c r="R4407" s="111">
        <f t="shared" si="940"/>
        <v>1825.189202995298</v>
      </c>
      <c r="S4407" s="112" t="s">
        <v>2152</v>
      </c>
      <c r="T4407" s="107" t="s">
        <v>92</v>
      </c>
      <c r="U4407" s="217"/>
      <c r="V4407" s="85"/>
      <c r="W4407" s="85"/>
      <c r="X4407" s="85"/>
      <c r="Y4407" s="85"/>
      <c r="Z4407" s="172"/>
      <c r="AA4407" s="172"/>
      <c r="AB4407" s="177">
        <v>8</v>
      </c>
      <c r="AC4407" s="154">
        <f>3930316.8*AB4407</f>
        <v>31442534.399999999</v>
      </c>
      <c r="AD4407" s="85"/>
      <c r="AE4407" s="85"/>
      <c r="AF4407" s="85"/>
      <c r="AG4407" s="166"/>
      <c r="AH4407" s="85"/>
      <c r="AI4407" s="85"/>
      <c r="AJ4407" s="85"/>
    </row>
    <row r="4408" spans="1:36" ht="16.5" thickTop="1" thickBot="1">
      <c r="A4408" s="105">
        <f t="shared" si="945"/>
        <v>1254</v>
      </c>
      <c r="B4408" s="189" t="s">
        <v>4243</v>
      </c>
      <c r="C4408" s="107">
        <v>1991</v>
      </c>
      <c r="D4408" s="107"/>
      <c r="E4408" s="114" t="s">
        <v>91</v>
      </c>
      <c r="F4408" s="107">
        <v>10</v>
      </c>
      <c r="G4408" s="107">
        <v>9</v>
      </c>
      <c r="H4408" s="111">
        <v>26022.6</v>
      </c>
      <c r="I4408" s="111">
        <v>21872.18</v>
      </c>
      <c r="J4408" s="111">
        <v>21798.080000000002</v>
      </c>
      <c r="K4408" s="122">
        <v>837</v>
      </c>
      <c r="L4408" s="110">
        <f t="shared" si="941"/>
        <v>53812394.765999995</v>
      </c>
      <c r="M4408" s="108"/>
      <c r="N4408" s="108"/>
      <c r="O4408" s="108"/>
      <c r="P4408" s="110">
        <f>'Форма 2'!C4408-M4408-N4408-O4408</f>
        <v>53812394.765999995</v>
      </c>
      <c r="Q4408" s="111">
        <f t="shared" si="939"/>
        <v>2460.3123587132145</v>
      </c>
      <c r="R4408" s="111">
        <f t="shared" si="940"/>
        <v>2460.3123587132145</v>
      </c>
      <c r="S4408" s="112" t="s">
        <v>2152</v>
      </c>
      <c r="T4408" s="107" t="s">
        <v>92</v>
      </c>
      <c r="U4408" s="217"/>
      <c r="V4408" s="85"/>
      <c r="W4408" s="85"/>
      <c r="X4408" s="85"/>
      <c r="Y4408" s="85"/>
      <c r="Z4408" s="85"/>
      <c r="AA4408" s="85"/>
      <c r="AB4408" s="86"/>
      <c r="AC4408" s="86"/>
      <c r="AD4408" s="85">
        <v>1</v>
      </c>
      <c r="AE4408" s="85"/>
      <c r="AF4408" s="85"/>
      <c r="AG4408" s="85"/>
      <c r="AH4408" s="85"/>
      <c r="AI4408" s="85"/>
      <c r="AJ4408" s="85"/>
    </row>
    <row r="4409" spans="1:36" ht="16.5" thickTop="1" thickBot="1">
      <c r="A4409" s="105">
        <f t="shared" si="945"/>
        <v>1255</v>
      </c>
      <c r="B4409" s="112" t="s">
        <v>4244</v>
      </c>
      <c r="C4409" s="107">
        <v>1987</v>
      </c>
      <c r="D4409" s="107" t="s">
        <v>4245</v>
      </c>
      <c r="E4409" s="114" t="s">
        <v>239</v>
      </c>
      <c r="F4409" s="107">
        <v>16</v>
      </c>
      <c r="G4409" s="107">
        <v>9</v>
      </c>
      <c r="H4409" s="111">
        <v>27738.47</v>
      </c>
      <c r="I4409" s="111">
        <v>26372.400000000001</v>
      </c>
      <c r="J4409" s="111">
        <v>26172.5</v>
      </c>
      <c r="K4409" s="122">
        <v>1300</v>
      </c>
      <c r="L4409" s="110">
        <f t="shared" si="941"/>
        <v>43510275.439999998</v>
      </c>
      <c r="M4409" s="108"/>
      <c r="N4409" s="108"/>
      <c r="O4409" s="108"/>
      <c r="P4409" s="110">
        <f>'Форма 2'!C4409-M4409-N4409-O4409</f>
        <v>43510275.439999998</v>
      </c>
      <c r="Q4409" s="111">
        <f t="shared" si="939"/>
        <v>1649.8413280550876</v>
      </c>
      <c r="R4409" s="111">
        <f t="shared" si="940"/>
        <v>1649.8413280550876</v>
      </c>
      <c r="S4409" s="112" t="s">
        <v>2152</v>
      </c>
      <c r="T4409" s="107" t="s">
        <v>92</v>
      </c>
      <c r="U4409" s="217"/>
      <c r="V4409" s="85"/>
      <c r="W4409" s="85"/>
      <c r="X4409" s="85"/>
      <c r="Y4409" s="85"/>
      <c r="Z4409" s="172"/>
      <c r="AA4409" s="172"/>
      <c r="AB4409" s="177">
        <v>11</v>
      </c>
      <c r="AC4409" s="154">
        <f>(3930316.8*9)+(4068712.12*2)</f>
        <v>43510275.439999998</v>
      </c>
      <c r="AD4409" s="85"/>
      <c r="AE4409" s="85"/>
      <c r="AF4409" s="85"/>
      <c r="AG4409" s="166"/>
      <c r="AH4409" s="85"/>
      <c r="AI4409" s="85"/>
      <c r="AJ4409" s="85"/>
    </row>
    <row r="4410" spans="1:36" ht="16.5" thickTop="1" thickBot="1">
      <c r="A4410" s="105">
        <f t="shared" si="945"/>
        <v>1256</v>
      </c>
      <c r="B4410" s="112" t="s">
        <v>4246</v>
      </c>
      <c r="C4410" s="107">
        <v>1990</v>
      </c>
      <c r="D4410" s="107"/>
      <c r="E4410" s="114" t="s">
        <v>239</v>
      </c>
      <c r="F4410" s="107">
        <v>10</v>
      </c>
      <c r="G4410" s="107">
        <v>14</v>
      </c>
      <c r="H4410" s="111">
        <v>30125.599999999999</v>
      </c>
      <c r="I4410" s="111">
        <v>30125.599999999999</v>
      </c>
      <c r="J4410" s="111">
        <v>30125.599999999999</v>
      </c>
      <c r="K4410" s="122">
        <v>840</v>
      </c>
      <c r="L4410" s="110">
        <f t="shared" si="941"/>
        <v>8405042.4000000004</v>
      </c>
      <c r="M4410" s="108"/>
      <c r="N4410" s="108"/>
      <c r="O4410" s="108"/>
      <c r="P4410" s="110">
        <f>'Форма 2'!C4410-M4410-N4410-O4410</f>
        <v>8405042.4000000004</v>
      </c>
      <c r="Q4410" s="111">
        <f t="shared" si="939"/>
        <v>279</v>
      </c>
      <c r="R4410" s="111">
        <f t="shared" si="940"/>
        <v>279</v>
      </c>
      <c r="S4410" s="112" t="s">
        <v>2152</v>
      </c>
      <c r="T4410" s="107" t="s">
        <v>92</v>
      </c>
      <c r="U4410" s="217"/>
      <c r="V4410" s="85"/>
      <c r="W4410" s="85"/>
      <c r="X4410" s="85"/>
      <c r="Y4410" s="85"/>
      <c r="Z4410" s="85"/>
      <c r="AA4410" s="85"/>
      <c r="AB4410" s="86"/>
      <c r="AC4410" s="86"/>
      <c r="AD4410" s="85"/>
      <c r="AE4410" s="85"/>
      <c r="AF4410" s="85">
        <v>1</v>
      </c>
      <c r="AG4410" s="85"/>
      <c r="AH4410" s="85"/>
      <c r="AI4410" s="85"/>
      <c r="AJ4410" s="85"/>
    </row>
    <row r="4411" spans="1:36" ht="16.5" thickTop="1" thickBot="1">
      <c r="A4411" s="105">
        <f t="shared" si="945"/>
        <v>1257</v>
      </c>
      <c r="B4411" s="112" t="s">
        <v>4247</v>
      </c>
      <c r="C4411" s="107">
        <v>1972</v>
      </c>
      <c r="D4411" s="107"/>
      <c r="E4411" s="114" t="s">
        <v>669</v>
      </c>
      <c r="F4411" s="107">
        <v>5</v>
      </c>
      <c r="G4411" s="107">
        <v>2</v>
      </c>
      <c r="H4411" s="111">
        <v>2172.6</v>
      </c>
      <c r="I4411" s="111">
        <v>1592.3</v>
      </c>
      <c r="J4411" s="111">
        <v>1592.3</v>
      </c>
      <c r="K4411" s="122">
        <v>106</v>
      </c>
      <c r="L4411" s="110">
        <f t="shared" si="941"/>
        <v>1128904.686</v>
      </c>
      <c r="M4411" s="108"/>
      <c r="N4411" s="108"/>
      <c r="O4411" s="108"/>
      <c r="P4411" s="110">
        <f>'Форма 2'!C4411-M4411-N4411-O4411</f>
        <v>1128904.686</v>
      </c>
      <c r="Q4411" s="111">
        <f t="shared" si="939"/>
        <v>708.97738240281353</v>
      </c>
      <c r="R4411" s="111">
        <f t="shared" si="940"/>
        <v>708.97738240281353</v>
      </c>
      <c r="S4411" s="112" t="s">
        <v>2152</v>
      </c>
      <c r="T4411" s="107" t="s">
        <v>82</v>
      </c>
      <c r="U4411" s="217">
        <v>1</v>
      </c>
      <c r="V4411" s="85"/>
      <c r="W4411" s="85"/>
      <c r="X4411" s="85"/>
      <c r="Y4411" s="85"/>
      <c r="Z4411" s="85"/>
      <c r="AA4411" s="85"/>
      <c r="AB4411" s="86"/>
      <c r="AC4411" s="86"/>
      <c r="AD4411" s="85"/>
      <c r="AE4411" s="85"/>
      <c r="AF4411" s="85"/>
      <c r="AG4411" s="85"/>
      <c r="AH4411" s="85"/>
      <c r="AI4411" s="85"/>
      <c r="AJ4411" s="85"/>
    </row>
    <row r="4412" spans="1:36" ht="16.5" thickTop="1" thickBot="1">
      <c r="A4412" s="105">
        <f t="shared" si="945"/>
        <v>1258</v>
      </c>
      <c r="B4412" s="112" t="s">
        <v>4248</v>
      </c>
      <c r="C4412" s="107">
        <v>1962</v>
      </c>
      <c r="D4412" s="107"/>
      <c r="E4412" s="114" t="s">
        <v>94</v>
      </c>
      <c r="F4412" s="107">
        <v>3</v>
      </c>
      <c r="G4412" s="107">
        <v>2</v>
      </c>
      <c r="H4412" s="111">
        <v>1077</v>
      </c>
      <c r="I4412" s="111">
        <v>977</v>
      </c>
      <c r="J4412" s="111">
        <v>904</v>
      </c>
      <c r="K4412" s="122">
        <v>47</v>
      </c>
      <c r="L4412" s="110">
        <f t="shared" si="941"/>
        <v>10293309.029999999</v>
      </c>
      <c r="M4412" s="108"/>
      <c r="N4412" s="108"/>
      <c r="O4412" s="108"/>
      <c r="P4412" s="110">
        <f>'Форма 2'!C4412-M4412-N4412-O4412</f>
        <v>10293309.029999999</v>
      </c>
      <c r="Q4412" s="111">
        <f t="shared" si="939"/>
        <v>10535.628485158648</v>
      </c>
      <c r="R4412" s="111">
        <f t="shared" si="940"/>
        <v>10535.628485158648</v>
      </c>
      <c r="S4412" s="112" t="s">
        <v>2152</v>
      </c>
      <c r="T4412" s="107" t="s">
        <v>82</v>
      </c>
      <c r="U4412" s="217"/>
      <c r="V4412" s="85"/>
      <c r="W4412" s="85"/>
      <c r="X4412" s="85"/>
      <c r="Y4412" s="85"/>
      <c r="Z4412" s="85"/>
      <c r="AA4412" s="85"/>
      <c r="AB4412" s="86"/>
      <c r="AC4412" s="86"/>
      <c r="AD4412" s="85">
        <v>1</v>
      </c>
      <c r="AE4412" s="85"/>
      <c r="AF4412" s="85"/>
      <c r="AG4412" s="85"/>
      <c r="AH4412" s="85"/>
      <c r="AI4412" s="85"/>
      <c r="AJ4412" s="85"/>
    </row>
    <row r="4413" spans="1:36" ht="16.5" thickTop="1" thickBot="1">
      <c r="A4413" s="105">
        <f t="shared" si="945"/>
        <v>1259</v>
      </c>
      <c r="B4413" s="112" t="s">
        <v>4249</v>
      </c>
      <c r="C4413" s="107">
        <v>1991</v>
      </c>
      <c r="D4413" s="107" t="s">
        <v>4182</v>
      </c>
      <c r="E4413" s="114" t="s">
        <v>94</v>
      </c>
      <c r="F4413" s="107">
        <v>12</v>
      </c>
      <c r="G4413" s="107">
        <v>1</v>
      </c>
      <c r="H4413" s="111">
        <v>5013.8</v>
      </c>
      <c r="I4413" s="111">
        <v>4201.3</v>
      </c>
      <c r="J4413" s="111">
        <v>4067.7</v>
      </c>
      <c r="K4413" s="122">
        <v>162</v>
      </c>
      <c r="L4413" s="110">
        <f t="shared" si="941"/>
        <v>2829287.34</v>
      </c>
      <c r="M4413" s="108"/>
      <c r="N4413" s="108"/>
      <c r="O4413" s="108"/>
      <c r="P4413" s="110">
        <f>'Форма 2'!C4413-M4413-N4413-O4413</f>
        <v>2829287.34</v>
      </c>
      <c r="Q4413" s="111">
        <f t="shared" si="939"/>
        <v>673.43139980482226</v>
      </c>
      <c r="R4413" s="111">
        <f t="shared" si="940"/>
        <v>673.43139980482226</v>
      </c>
      <c r="S4413" s="112" t="s">
        <v>2152</v>
      </c>
      <c r="T4413" s="107" t="s">
        <v>92</v>
      </c>
      <c r="U4413" s="217"/>
      <c r="V4413" s="85"/>
      <c r="W4413" s="85"/>
      <c r="X4413" s="85"/>
      <c r="Y4413" s="85"/>
      <c r="Z4413" s="85"/>
      <c r="AA4413" s="85"/>
      <c r="AB4413" s="86"/>
      <c r="AC4413" s="86"/>
      <c r="AD4413" s="85"/>
      <c r="AE4413" s="85"/>
      <c r="AF4413" s="85"/>
      <c r="AG4413" s="85"/>
      <c r="AH4413" s="85">
        <v>1</v>
      </c>
      <c r="AI4413" s="85"/>
      <c r="AJ4413" s="85"/>
    </row>
    <row r="4414" spans="1:36" ht="16.5" thickTop="1" thickBot="1">
      <c r="A4414" s="105">
        <f t="shared" si="945"/>
        <v>1260</v>
      </c>
      <c r="B4414" s="112" t="s">
        <v>4250</v>
      </c>
      <c r="C4414" s="107">
        <v>1986</v>
      </c>
      <c r="D4414" s="107" t="s">
        <v>3336</v>
      </c>
      <c r="E4414" s="114" t="s">
        <v>94</v>
      </c>
      <c r="F4414" s="107">
        <v>12</v>
      </c>
      <c r="G4414" s="107">
        <v>1</v>
      </c>
      <c r="H4414" s="111">
        <v>4029.1</v>
      </c>
      <c r="I4414" s="111">
        <v>5412.9</v>
      </c>
      <c r="J4414" s="111">
        <v>4014</v>
      </c>
      <c r="K4414" s="122">
        <v>163</v>
      </c>
      <c r="L4414" s="110">
        <f t="shared" si="941"/>
        <v>7999028.9199999999</v>
      </c>
      <c r="M4414" s="108"/>
      <c r="N4414" s="108"/>
      <c r="O4414" s="108"/>
      <c r="P4414" s="110">
        <f>'Форма 2'!C4414-M4414-N4414-O4414</f>
        <v>7999028.9199999999</v>
      </c>
      <c r="Q4414" s="111">
        <f t="shared" si="939"/>
        <v>1477.7714201259953</v>
      </c>
      <c r="R4414" s="111">
        <f t="shared" si="940"/>
        <v>1477.7714201259953</v>
      </c>
      <c r="S4414" s="112" t="s">
        <v>2152</v>
      </c>
      <c r="T4414" s="107" t="s">
        <v>92</v>
      </c>
      <c r="U4414" s="217"/>
      <c r="V4414" s="85"/>
      <c r="W4414" s="85"/>
      <c r="X4414" s="85"/>
      <c r="Y4414" s="85"/>
      <c r="Z4414" s="172"/>
      <c r="AA4414" s="172"/>
      <c r="AB4414" s="177">
        <v>2</v>
      </c>
      <c r="AC4414" s="154">
        <f>3930316.8+4068712.12</f>
        <v>7999028.9199999999</v>
      </c>
      <c r="AD4414" s="85"/>
      <c r="AE4414" s="85"/>
      <c r="AF4414" s="85"/>
      <c r="AG4414" s="166"/>
      <c r="AH4414" s="85"/>
      <c r="AI4414" s="85"/>
      <c r="AJ4414" s="85"/>
    </row>
    <row r="4415" spans="1:36" ht="16.5" thickTop="1" thickBot="1">
      <c r="A4415" s="105">
        <f t="shared" si="945"/>
        <v>1261</v>
      </c>
      <c r="B4415" s="112" t="s">
        <v>4251</v>
      </c>
      <c r="C4415" s="107">
        <v>1975</v>
      </c>
      <c r="D4415" s="107"/>
      <c r="E4415" s="114" t="s">
        <v>239</v>
      </c>
      <c r="F4415" s="107">
        <v>9</v>
      </c>
      <c r="G4415" s="107">
        <v>6</v>
      </c>
      <c r="H4415" s="111">
        <v>13789.4</v>
      </c>
      <c r="I4415" s="111">
        <v>11438.1</v>
      </c>
      <c r="J4415" s="111">
        <v>11438.1</v>
      </c>
      <c r="K4415" s="122">
        <v>616</v>
      </c>
      <c r="L4415" s="110">
        <f t="shared" si="941"/>
        <v>84383681.723999992</v>
      </c>
      <c r="M4415" s="108"/>
      <c r="N4415" s="108"/>
      <c r="O4415" s="108"/>
      <c r="P4415" s="110">
        <f>'Форма 2'!C4415-M4415-N4415-O4415</f>
        <v>84383681.723999992</v>
      </c>
      <c r="Q4415" s="111">
        <f t="shared" si="939"/>
        <v>7377.4212259029027</v>
      </c>
      <c r="R4415" s="111">
        <f t="shared" si="940"/>
        <v>7377.4212259029027</v>
      </c>
      <c r="S4415" s="112" t="s">
        <v>2152</v>
      </c>
      <c r="T4415" s="107" t="s">
        <v>82</v>
      </c>
      <c r="U4415" s="217"/>
      <c r="V4415" s="85"/>
      <c r="W4415" s="85"/>
      <c r="X4415" s="85"/>
      <c r="Y4415" s="85"/>
      <c r="Z4415" s="85"/>
      <c r="AA4415" s="85"/>
      <c r="AB4415" s="86"/>
      <c r="AC4415" s="86"/>
      <c r="AD4415" s="85">
        <v>1</v>
      </c>
      <c r="AE4415" s="85">
        <v>1</v>
      </c>
      <c r="AF4415" s="85">
        <v>1</v>
      </c>
      <c r="AG4415" s="85"/>
      <c r="AH4415" s="85"/>
      <c r="AI4415" s="85"/>
      <c r="AJ4415" s="85"/>
    </row>
    <row r="4416" spans="1:36" ht="16.5" thickTop="1" thickBot="1">
      <c r="A4416" s="105">
        <f t="shared" si="945"/>
        <v>1262</v>
      </c>
      <c r="B4416" s="112" t="s">
        <v>4252</v>
      </c>
      <c r="C4416" s="107">
        <v>1976</v>
      </c>
      <c r="D4416" s="107"/>
      <c r="E4416" s="114" t="s">
        <v>94</v>
      </c>
      <c r="F4416" s="107">
        <v>6</v>
      </c>
      <c r="G4416" s="107">
        <v>6</v>
      </c>
      <c r="H4416" s="111">
        <v>2410</v>
      </c>
      <c r="I4416" s="111">
        <v>2229.75</v>
      </c>
      <c r="J4416" s="111">
        <v>2229.75</v>
      </c>
      <c r="K4416" s="122">
        <v>294</v>
      </c>
      <c r="L4416" s="110">
        <f t="shared" si="941"/>
        <v>24586795.900000002</v>
      </c>
      <c r="M4416" s="108"/>
      <c r="N4416" s="108"/>
      <c r="O4416" s="108"/>
      <c r="P4416" s="110">
        <f>'Форма 2'!C4416-M4416-N4416-O4416</f>
        <v>24586795.900000002</v>
      </c>
      <c r="Q4416" s="111">
        <f t="shared" si="939"/>
        <v>11026.705191164931</v>
      </c>
      <c r="R4416" s="111">
        <f t="shared" si="940"/>
        <v>11026.705191164931</v>
      </c>
      <c r="S4416" s="112" t="s">
        <v>2152</v>
      </c>
      <c r="T4416" s="107" t="s">
        <v>82</v>
      </c>
      <c r="U4416" s="217"/>
      <c r="V4416" s="85"/>
      <c r="W4416" s="85"/>
      <c r="X4416" s="85"/>
      <c r="Y4416" s="85"/>
      <c r="Z4416" s="85"/>
      <c r="AA4416" s="85"/>
      <c r="AB4416" s="86"/>
      <c r="AC4416" s="86"/>
      <c r="AD4416" s="85">
        <v>1</v>
      </c>
      <c r="AE4416" s="85">
        <v>1</v>
      </c>
      <c r="AF4416" s="85">
        <v>1</v>
      </c>
      <c r="AG4416" s="85"/>
      <c r="AH4416" s="85"/>
      <c r="AI4416" s="85"/>
      <c r="AJ4416" s="85"/>
    </row>
    <row r="4417" spans="1:36" ht="16.5" thickTop="1" thickBot="1">
      <c r="A4417" s="105">
        <f t="shared" si="945"/>
        <v>1263</v>
      </c>
      <c r="B4417" s="112" t="s">
        <v>4253</v>
      </c>
      <c r="C4417" s="107">
        <v>1988</v>
      </c>
      <c r="D4417" s="107"/>
      <c r="E4417" s="114" t="s">
        <v>239</v>
      </c>
      <c r="F4417" s="107">
        <v>10</v>
      </c>
      <c r="G4417" s="107">
        <v>3</v>
      </c>
      <c r="H4417" s="111">
        <v>6832.9</v>
      </c>
      <c r="I4417" s="111">
        <v>4859.4000000000005</v>
      </c>
      <c r="J4417" s="111">
        <v>4230.6000000000004</v>
      </c>
      <c r="K4417" s="122">
        <v>260</v>
      </c>
      <c r="L4417" s="110">
        <f t="shared" si="941"/>
        <v>11790950.399999999</v>
      </c>
      <c r="M4417" s="108"/>
      <c r="N4417" s="108"/>
      <c r="O4417" s="108"/>
      <c r="P4417" s="110">
        <f>'Форма 2'!C4417-M4417-N4417-O4417</f>
        <v>11790950.399999999</v>
      </c>
      <c r="Q4417" s="111">
        <f t="shared" si="939"/>
        <v>2426.421039634522</v>
      </c>
      <c r="R4417" s="111">
        <f t="shared" si="940"/>
        <v>2426.421039634522</v>
      </c>
      <c r="S4417" s="112" t="s">
        <v>2152</v>
      </c>
      <c r="T4417" s="107" t="s">
        <v>92</v>
      </c>
      <c r="U4417" s="217"/>
      <c r="V4417" s="85"/>
      <c r="W4417" s="85"/>
      <c r="X4417" s="85"/>
      <c r="Y4417" s="85"/>
      <c r="Z4417" s="172"/>
      <c r="AA4417" s="172"/>
      <c r="AB4417" s="177">
        <v>3</v>
      </c>
      <c r="AC4417" s="154">
        <f>3930316.8*AB4417</f>
        <v>11790950.399999999</v>
      </c>
      <c r="AD4417" s="85"/>
      <c r="AE4417" s="85"/>
      <c r="AF4417" s="85"/>
      <c r="AG4417" s="166"/>
      <c r="AH4417" s="85"/>
      <c r="AI4417" s="85"/>
      <c r="AJ4417" s="85"/>
    </row>
    <row r="4418" spans="1:36" ht="16.5" thickTop="1" thickBot="1">
      <c r="A4418" s="105">
        <f t="shared" si="945"/>
        <v>1264</v>
      </c>
      <c r="B4418" s="112" t="s">
        <v>4254</v>
      </c>
      <c r="C4418" s="107">
        <v>1964</v>
      </c>
      <c r="D4418" s="107"/>
      <c r="E4418" s="114" t="s">
        <v>239</v>
      </c>
      <c r="F4418" s="107">
        <v>5</v>
      </c>
      <c r="G4418" s="107">
        <v>3</v>
      </c>
      <c r="H4418" s="111">
        <v>2785.4</v>
      </c>
      <c r="I4418" s="111">
        <v>2367.65</v>
      </c>
      <c r="J4418" s="111">
        <v>2367.65</v>
      </c>
      <c r="K4418" s="122">
        <v>147</v>
      </c>
      <c r="L4418" s="110">
        <f t="shared" si="941"/>
        <v>17282654.942000002</v>
      </c>
      <c r="M4418" s="108"/>
      <c r="N4418" s="108"/>
      <c r="O4418" s="108"/>
      <c r="P4418" s="110">
        <f>'Форма 2'!C4418-M4418-N4418-O4418</f>
        <v>17282654.942000002</v>
      </c>
      <c r="Q4418" s="111">
        <f>L4418/I4418</f>
        <v>7299.4973674318426</v>
      </c>
      <c r="R4418" s="111">
        <f>Q4418</f>
        <v>7299.4973674318426</v>
      </c>
      <c r="S4418" s="112" t="s">
        <v>2152</v>
      </c>
      <c r="T4418" s="107" t="s">
        <v>82</v>
      </c>
      <c r="U4418" s="217">
        <v>1</v>
      </c>
      <c r="V4418" s="85"/>
      <c r="W4418" s="85"/>
      <c r="X4418" s="85">
        <v>1</v>
      </c>
      <c r="Y4418" s="85">
        <v>1</v>
      </c>
      <c r="Z4418" s="85"/>
      <c r="AA4418" s="85"/>
      <c r="AB4418" s="86"/>
      <c r="AC4418" s="86"/>
      <c r="AD4418" s="85">
        <v>1</v>
      </c>
      <c r="AE4418" s="85"/>
      <c r="AF4418" s="85"/>
      <c r="AG4418" s="85"/>
      <c r="AH4418" s="85"/>
      <c r="AI4418" s="85"/>
      <c r="AJ4418" s="85"/>
    </row>
    <row r="4419" spans="1:36" ht="16.5" thickTop="1" thickBot="1">
      <c r="A4419" s="105">
        <f t="shared" si="945"/>
        <v>1265</v>
      </c>
      <c r="B4419" s="112" t="s">
        <v>4255</v>
      </c>
      <c r="C4419" s="107">
        <v>1963</v>
      </c>
      <c r="D4419" s="107"/>
      <c r="E4419" s="114" t="s">
        <v>94</v>
      </c>
      <c r="F4419" s="107">
        <v>4</v>
      </c>
      <c r="G4419" s="107">
        <v>3</v>
      </c>
      <c r="H4419" s="111">
        <v>2154.5</v>
      </c>
      <c r="I4419" s="111">
        <v>1804.05</v>
      </c>
      <c r="J4419" s="111">
        <v>1804.05</v>
      </c>
      <c r="K4419" s="122">
        <v>106</v>
      </c>
      <c r="L4419" s="110">
        <f t="shared" si="941"/>
        <v>13368090.785000002</v>
      </c>
      <c r="M4419" s="108"/>
      <c r="N4419" s="108"/>
      <c r="O4419" s="108"/>
      <c r="P4419" s="110">
        <f>'Форма 2'!C4419-M4419-N4419-O4419</f>
        <v>13368090.785000002</v>
      </c>
      <c r="Q4419" s="111">
        <f>L4419/I4419</f>
        <v>7410.0445026468233</v>
      </c>
      <c r="R4419" s="111">
        <f>Q4419</f>
        <v>7410.0445026468233</v>
      </c>
      <c r="S4419" s="112" t="s">
        <v>2152</v>
      </c>
      <c r="T4419" s="107" t="s">
        <v>82</v>
      </c>
      <c r="U4419" s="217">
        <v>1</v>
      </c>
      <c r="V4419" s="85"/>
      <c r="W4419" s="85"/>
      <c r="X4419" s="85">
        <v>1</v>
      </c>
      <c r="Y4419" s="85">
        <v>1</v>
      </c>
      <c r="Z4419" s="85"/>
      <c r="AA4419" s="85"/>
      <c r="AB4419" s="86"/>
      <c r="AC4419" s="86"/>
      <c r="AD4419" s="85">
        <v>1</v>
      </c>
      <c r="AE4419" s="85"/>
      <c r="AF4419" s="85"/>
      <c r="AG4419" s="85"/>
      <c r="AH4419" s="85"/>
      <c r="AI4419" s="85"/>
      <c r="AJ4419" s="85"/>
    </row>
    <row r="4420" spans="1:36" ht="16.5" thickTop="1" thickBot="1">
      <c r="A4420" s="105">
        <f t="shared" si="945"/>
        <v>1266</v>
      </c>
      <c r="B4420" s="112" t="s">
        <v>4256</v>
      </c>
      <c r="C4420" s="107">
        <v>1964</v>
      </c>
      <c r="D4420" s="107"/>
      <c r="E4420" s="114" t="s">
        <v>94</v>
      </c>
      <c r="F4420" s="107">
        <v>5</v>
      </c>
      <c r="G4420" s="107">
        <v>2</v>
      </c>
      <c r="H4420" s="111">
        <v>1573.4</v>
      </c>
      <c r="I4420" s="111">
        <v>1500</v>
      </c>
      <c r="J4420" s="111">
        <v>1350</v>
      </c>
      <c r="K4420" s="122">
        <v>85</v>
      </c>
      <c r="L4420" s="110">
        <f t="shared" si="941"/>
        <v>2676683.8140000002</v>
      </c>
      <c r="M4420" s="108"/>
      <c r="N4420" s="108"/>
      <c r="O4420" s="108"/>
      <c r="P4420" s="110">
        <f>'Форма 2'!C4420-M4420-N4420-O4420</f>
        <v>2676683.8140000002</v>
      </c>
      <c r="Q4420" s="111">
        <f t="shared" ref="Q4420" si="946">L4420/I4420</f>
        <v>1784.4558760000002</v>
      </c>
      <c r="R4420" s="111">
        <f t="shared" ref="R4420" si="947">Q4420</f>
        <v>1784.4558760000002</v>
      </c>
      <c r="S4420" s="112" t="s">
        <v>2152</v>
      </c>
      <c r="T4420" s="107" t="s">
        <v>82</v>
      </c>
      <c r="U4420" s="217">
        <v>1</v>
      </c>
      <c r="V4420" s="85"/>
      <c r="W4420" s="85"/>
      <c r="X4420" s="85">
        <v>1</v>
      </c>
      <c r="Y4420" s="85">
        <v>1</v>
      </c>
      <c r="Z4420" s="85"/>
      <c r="AA4420" s="85"/>
      <c r="AB4420" s="86"/>
      <c r="AC4420" s="86"/>
      <c r="AD4420" s="85"/>
      <c r="AE4420" s="85"/>
      <c r="AF4420" s="85"/>
      <c r="AG4420" s="85"/>
      <c r="AH4420" s="85"/>
      <c r="AI4420" s="85"/>
      <c r="AJ4420" s="85"/>
    </row>
    <row r="4421" spans="1:36" ht="16.5" thickTop="1" thickBot="1">
      <c r="A4421" s="105">
        <f t="shared" si="945"/>
        <v>1267</v>
      </c>
      <c r="B4421" s="112" t="s">
        <v>4257</v>
      </c>
      <c r="C4421" s="107">
        <v>1965</v>
      </c>
      <c r="D4421" s="107"/>
      <c r="E4421" s="114" t="s">
        <v>94</v>
      </c>
      <c r="F4421" s="107">
        <v>5</v>
      </c>
      <c r="G4421" s="107">
        <v>3</v>
      </c>
      <c r="H4421" s="111">
        <v>2783.3</v>
      </c>
      <c r="I4421" s="111">
        <v>2338.6999999999998</v>
      </c>
      <c r="J4421" s="111">
        <v>2101</v>
      </c>
      <c r="K4421" s="122">
        <v>99</v>
      </c>
      <c r="L4421" s="110">
        <f t="shared" si="941"/>
        <v>17269625.009000003</v>
      </c>
      <c r="M4421" s="108"/>
      <c r="N4421" s="108"/>
      <c r="O4421" s="108"/>
      <c r="P4421" s="110">
        <f>'Форма 2'!C4421-M4421-N4421-O4421</f>
        <v>17269625.009000003</v>
      </c>
      <c r="Q4421" s="111">
        <f t="shared" si="939"/>
        <v>7384.2840077821029</v>
      </c>
      <c r="R4421" s="111">
        <f t="shared" si="940"/>
        <v>7384.2840077821029</v>
      </c>
      <c r="S4421" s="112" t="s">
        <v>2152</v>
      </c>
      <c r="T4421" s="107" t="s">
        <v>82</v>
      </c>
      <c r="U4421" s="217">
        <v>1</v>
      </c>
      <c r="V4421" s="85"/>
      <c r="W4421" s="85"/>
      <c r="X4421" s="85">
        <v>1</v>
      </c>
      <c r="Y4421" s="85">
        <v>1</v>
      </c>
      <c r="Z4421" s="85"/>
      <c r="AA4421" s="85"/>
      <c r="AB4421" s="86"/>
      <c r="AC4421" s="86"/>
      <c r="AD4421" s="85">
        <v>1</v>
      </c>
      <c r="AE4421" s="85"/>
      <c r="AF4421" s="85"/>
      <c r="AG4421" s="85"/>
      <c r="AH4421" s="85"/>
      <c r="AI4421" s="85"/>
      <c r="AJ4421" s="85"/>
    </row>
    <row r="4422" spans="1:36" ht="16.5" thickTop="1" thickBot="1">
      <c r="A4422" s="105">
        <f t="shared" si="945"/>
        <v>1268</v>
      </c>
      <c r="B4422" s="112" t="s">
        <v>4258</v>
      </c>
      <c r="C4422" s="107">
        <v>1981</v>
      </c>
      <c r="D4422" s="107"/>
      <c r="E4422" s="114" t="s">
        <v>239</v>
      </c>
      <c r="F4422" s="107">
        <v>5</v>
      </c>
      <c r="G4422" s="107">
        <v>6</v>
      </c>
      <c r="H4422" s="111">
        <v>4483.8</v>
      </c>
      <c r="I4422" s="111">
        <v>3742.35</v>
      </c>
      <c r="J4422" s="111">
        <v>3742.35</v>
      </c>
      <c r="K4422" s="122">
        <v>224</v>
      </c>
      <c r="L4422" s="110">
        <f t="shared" si="941"/>
        <v>5298058.08</v>
      </c>
      <c r="M4422" s="108"/>
      <c r="N4422" s="108"/>
      <c r="O4422" s="108"/>
      <c r="P4422" s="110">
        <f>'Форма 2'!C4422-M4422-N4422-O4422</f>
        <v>5298058.08</v>
      </c>
      <c r="Q4422" s="111">
        <f t="shared" si="939"/>
        <v>1415.7035231873022</v>
      </c>
      <c r="R4422" s="111">
        <f t="shared" si="940"/>
        <v>1415.7035231873022</v>
      </c>
      <c r="S4422" s="112" t="s">
        <v>2152</v>
      </c>
      <c r="T4422" s="105" t="s">
        <v>92</v>
      </c>
      <c r="U4422" s="217"/>
      <c r="V4422" s="85"/>
      <c r="W4422" s="85"/>
      <c r="X4422" s="85">
        <v>1</v>
      </c>
      <c r="Y4422" s="85">
        <v>1</v>
      </c>
      <c r="Z4422" s="85"/>
      <c r="AA4422" s="85"/>
      <c r="AB4422" s="86"/>
      <c r="AC4422" s="86"/>
      <c r="AD4422" s="85"/>
      <c r="AE4422" s="85"/>
      <c r="AF4422" s="85"/>
      <c r="AG4422" s="85"/>
      <c r="AH4422" s="85"/>
      <c r="AI4422" s="85"/>
      <c r="AJ4422" s="85"/>
    </row>
    <row r="4423" spans="1:36" ht="16.5" thickTop="1" thickBot="1">
      <c r="A4423" s="105">
        <f t="shared" si="945"/>
        <v>1269</v>
      </c>
      <c r="B4423" s="112" t="s">
        <v>4259</v>
      </c>
      <c r="C4423" s="107">
        <v>1964</v>
      </c>
      <c r="D4423" s="107"/>
      <c r="E4423" s="114" t="s">
        <v>94</v>
      </c>
      <c r="F4423" s="107">
        <v>5</v>
      </c>
      <c r="G4423" s="107">
        <v>4</v>
      </c>
      <c r="H4423" s="111">
        <v>3260.6</v>
      </c>
      <c r="I4423" s="111">
        <v>3080.35</v>
      </c>
      <c r="J4423" s="111">
        <v>3080.35</v>
      </c>
      <c r="K4423" s="122">
        <v>170</v>
      </c>
      <c r="L4423" s="110">
        <f t="shared" si="941"/>
        <v>14684177.312000001</v>
      </c>
      <c r="M4423" s="108"/>
      <c r="N4423" s="108"/>
      <c r="O4423" s="108"/>
      <c r="P4423" s="110">
        <f>'Форма 2'!C4423-M4423-N4423-O4423</f>
        <v>14684177.312000001</v>
      </c>
      <c r="Q4423" s="111">
        <f t="shared" si="939"/>
        <v>4767.0483263265542</v>
      </c>
      <c r="R4423" s="111">
        <f t="shared" si="940"/>
        <v>4767.0483263265542</v>
      </c>
      <c r="S4423" s="112" t="s">
        <v>2152</v>
      </c>
      <c r="T4423" s="107" t="s">
        <v>82</v>
      </c>
      <c r="U4423" s="217"/>
      <c r="V4423" s="85"/>
      <c r="W4423" s="85"/>
      <c r="X4423" s="85"/>
      <c r="Y4423" s="85"/>
      <c r="Z4423" s="85"/>
      <c r="AA4423" s="85"/>
      <c r="AB4423" s="86"/>
      <c r="AC4423" s="86"/>
      <c r="AD4423" s="85">
        <v>1</v>
      </c>
      <c r="AE4423" s="85"/>
      <c r="AF4423" s="85"/>
      <c r="AG4423" s="85"/>
      <c r="AH4423" s="85"/>
      <c r="AI4423" s="85"/>
      <c r="AJ4423" s="85"/>
    </row>
    <row r="4424" spans="1:36" ht="16.5" thickTop="1" thickBot="1">
      <c r="A4424" s="105">
        <f t="shared" si="945"/>
        <v>1270</v>
      </c>
      <c r="B4424" s="112" t="s">
        <v>4260</v>
      </c>
      <c r="C4424" s="107">
        <v>1963</v>
      </c>
      <c r="D4424" s="107"/>
      <c r="E4424" s="114" t="s">
        <v>239</v>
      </c>
      <c r="F4424" s="107">
        <v>5</v>
      </c>
      <c r="G4424" s="107">
        <v>4</v>
      </c>
      <c r="H4424" s="111">
        <v>3583.3</v>
      </c>
      <c r="I4424" s="111">
        <v>3269</v>
      </c>
      <c r="J4424" s="111">
        <v>3269</v>
      </c>
      <c r="K4424" s="122">
        <v>167</v>
      </c>
      <c r="L4424" s="110">
        <f t="shared" si="941"/>
        <v>16137463.216000002</v>
      </c>
      <c r="M4424" s="108"/>
      <c r="N4424" s="108"/>
      <c r="O4424" s="108"/>
      <c r="P4424" s="110">
        <f>'Форма 2'!C4424-M4424-N4424-O4424</f>
        <v>16137463.216000002</v>
      </c>
      <c r="Q4424" s="111">
        <f t="shared" si="939"/>
        <v>4936.5136788008567</v>
      </c>
      <c r="R4424" s="111">
        <f t="shared" si="940"/>
        <v>4936.5136788008567</v>
      </c>
      <c r="S4424" s="112" t="s">
        <v>2152</v>
      </c>
      <c r="T4424" s="107" t="s">
        <v>82</v>
      </c>
      <c r="U4424" s="217"/>
      <c r="V4424" s="85"/>
      <c r="W4424" s="85"/>
      <c r="X4424" s="85"/>
      <c r="Y4424" s="85"/>
      <c r="Z4424" s="85"/>
      <c r="AA4424" s="85"/>
      <c r="AB4424" s="86"/>
      <c r="AC4424" s="86"/>
      <c r="AD4424" s="85">
        <v>1</v>
      </c>
      <c r="AE4424" s="85"/>
      <c r="AF4424" s="85"/>
      <c r="AG4424" s="85"/>
      <c r="AH4424" s="85"/>
      <c r="AI4424" s="85"/>
      <c r="AJ4424" s="85"/>
    </row>
    <row r="4425" spans="1:36" ht="16.5" thickTop="1" thickBot="1">
      <c r="A4425" s="105">
        <f t="shared" si="945"/>
        <v>1271</v>
      </c>
      <c r="B4425" s="112" t="s">
        <v>4261</v>
      </c>
      <c r="C4425" s="107">
        <v>1964</v>
      </c>
      <c r="D4425" s="107"/>
      <c r="E4425" s="114" t="s">
        <v>94</v>
      </c>
      <c r="F4425" s="107">
        <v>5</v>
      </c>
      <c r="G4425" s="107">
        <v>4</v>
      </c>
      <c r="H4425" s="111">
        <v>3170.7</v>
      </c>
      <c r="I4425" s="111">
        <v>3169.9</v>
      </c>
      <c r="J4425" s="111">
        <v>3169.9</v>
      </c>
      <c r="K4425" s="122">
        <v>171</v>
      </c>
      <c r="L4425" s="110">
        <f t="shared" si="941"/>
        <v>14279310.864</v>
      </c>
      <c r="M4425" s="108"/>
      <c r="N4425" s="108"/>
      <c r="O4425" s="108"/>
      <c r="P4425" s="110">
        <f>'Форма 2'!C4425-M4425-N4425-O4425</f>
        <v>14279310.864</v>
      </c>
      <c r="Q4425" s="111">
        <f t="shared" si="939"/>
        <v>4504.6565708697435</v>
      </c>
      <c r="R4425" s="111">
        <f t="shared" si="940"/>
        <v>4504.6565708697435</v>
      </c>
      <c r="S4425" s="112" t="s">
        <v>2152</v>
      </c>
      <c r="T4425" s="107" t="s">
        <v>82</v>
      </c>
      <c r="U4425" s="217"/>
      <c r="V4425" s="85"/>
      <c r="W4425" s="85"/>
      <c r="X4425" s="85"/>
      <c r="Y4425" s="85"/>
      <c r="Z4425" s="85"/>
      <c r="AA4425" s="85"/>
      <c r="AB4425" s="86"/>
      <c r="AC4425" s="86"/>
      <c r="AD4425" s="85">
        <v>1</v>
      </c>
      <c r="AE4425" s="85"/>
      <c r="AF4425" s="85"/>
      <c r="AG4425" s="85"/>
      <c r="AH4425" s="85"/>
      <c r="AI4425" s="85"/>
      <c r="AJ4425" s="85"/>
    </row>
    <row r="4426" spans="1:36" ht="16.5" thickTop="1" thickBot="1">
      <c r="A4426" s="105">
        <f t="shared" si="945"/>
        <v>1272</v>
      </c>
      <c r="B4426" s="112" t="s">
        <v>4262</v>
      </c>
      <c r="C4426" s="107">
        <v>1963</v>
      </c>
      <c r="D4426" s="107"/>
      <c r="E4426" s="114" t="s">
        <v>94</v>
      </c>
      <c r="F4426" s="107">
        <v>5</v>
      </c>
      <c r="G4426" s="107">
        <v>4</v>
      </c>
      <c r="H4426" s="111">
        <v>3260.4000000000015</v>
      </c>
      <c r="I4426" s="111">
        <v>3259.9</v>
      </c>
      <c r="J4426" s="111">
        <v>3259.9</v>
      </c>
      <c r="K4426" s="122">
        <v>188</v>
      </c>
      <c r="L4426" s="110">
        <f t="shared" si="941"/>
        <v>14683276.608000008</v>
      </c>
      <c r="M4426" s="108"/>
      <c r="N4426" s="108"/>
      <c r="O4426" s="108"/>
      <c r="P4426" s="110">
        <f>'Форма 2'!C4426-M4426-N4426-O4426</f>
        <v>14683276.608000008</v>
      </c>
      <c r="Q4426" s="111">
        <f t="shared" si="939"/>
        <v>4504.2107451148831</v>
      </c>
      <c r="R4426" s="111">
        <f t="shared" si="940"/>
        <v>4504.2107451148831</v>
      </c>
      <c r="S4426" s="112" t="s">
        <v>2152</v>
      </c>
      <c r="T4426" s="107" t="s">
        <v>82</v>
      </c>
      <c r="U4426" s="217"/>
      <c r="V4426" s="85"/>
      <c r="W4426" s="85"/>
      <c r="X4426" s="85"/>
      <c r="Y4426" s="85"/>
      <c r="Z4426" s="85"/>
      <c r="AA4426" s="85"/>
      <c r="AB4426" s="86"/>
      <c r="AC4426" s="86"/>
      <c r="AD4426" s="85">
        <v>1</v>
      </c>
      <c r="AE4426" s="85"/>
      <c r="AF4426" s="85"/>
      <c r="AG4426" s="85"/>
      <c r="AH4426" s="85"/>
      <c r="AI4426" s="85"/>
      <c r="AJ4426" s="85"/>
    </row>
    <row r="4427" spans="1:36" ht="16.5" thickTop="1" thickBot="1">
      <c r="A4427" s="105">
        <f t="shared" si="945"/>
        <v>1273</v>
      </c>
      <c r="B4427" s="112" t="s">
        <v>4263</v>
      </c>
      <c r="C4427" s="107">
        <v>1964</v>
      </c>
      <c r="D4427" s="107"/>
      <c r="E4427" s="114" t="s">
        <v>94</v>
      </c>
      <c r="F4427" s="107">
        <v>5</v>
      </c>
      <c r="G4427" s="107">
        <v>4</v>
      </c>
      <c r="H4427" s="111">
        <v>3241.3</v>
      </c>
      <c r="I4427" s="111">
        <v>3238.5</v>
      </c>
      <c r="J4427" s="111">
        <v>3238.5</v>
      </c>
      <c r="K4427" s="122">
        <v>177</v>
      </c>
      <c r="L4427" s="110">
        <f t="shared" si="941"/>
        <v>14597259.376000002</v>
      </c>
      <c r="M4427" s="108"/>
      <c r="N4427" s="108"/>
      <c r="O4427" s="108"/>
      <c r="P4427" s="110">
        <f>'Форма 2'!C4427-M4427-N4427-O4427</f>
        <v>14597259.376000002</v>
      </c>
      <c r="Q4427" s="111">
        <f t="shared" si="939"/>
        <v>4507.4137335186051</v>
      </c>
      <c r="R4427" s="111">
        <f t="shared" si="940"/>
        <v>4507.4137335186051</v>
      </c>
      <c r="S4427" s="112" t="s">
        <v>2152</v>
      </c>
      <c r="T4427" s="107" t="s">
        <v>82</v>
      </c>
      <c r="U4427" s="217"/>
      <c r="V4427" s="85"/>
      <c r="W4427" s="85"/>
      <c r="X4427" s="85"/>
      <c r="Y4427" s="85"/>
      <c r="Z4427" s="85"/>
      <c r="AA4427" s="85"/>
      <c r="AB4427" s="86"/>
      <c r="AC4427" s="86"/>
      <c r="AD4427" s="85">
        <v>1</v>
      </c>
      <c r="AE4427" s="85"/>
      <c r="AF4427" s="85"/>
      <c r="AG4427" s="85"/>
      <c r="AH4427" s="85"/>
      <c r="AI4427" s="85"/>
      <c r="AJ4427" s="85"/>
    </row>
    <row r="4428" spans="1:36" ht="16.5" thickTop="1" thickBot="1">
      <c r="A4428" s="105">
        <f t="shared" si="945"/>
        <v>1274</v>
      </c>
      <c r="B4428" s="112" t="s">
        <v>4264</v>
      </c>
      <c r="C4428" s="107">
        <v>1964</v>
      </c>
      <c r="D4428" s="107"/>
      <c r="E4428" s="114" t="s">
        <v>94</v>
      </c>
      <c r="F4428" s="107">
        <v>5</v>
      </c>
      <c r="G4428" s="107">
        <v>3</v>
      </c>
      <c r="H4428" s="111">
        <v>3866</v>
      </c>
      <c r="I4428" s="111">
        <v>3685.75</v>
      </c>
      <c r="J4428" s="111">
        <v>3685.75</v>
      </c>
      <c r="K4428" s="122">
        <v>280</v>
      </c>
      <c r="L4428" s="110">
        <f t="shared" si="941"/>
        <v>17410608.32</v>
      </c>
      <c r="M4428" s="108"/>
      <c r="N4428" s="108"/>
      <c r="O4428" s="108"/>
      <c r="P4428" s="110">
        <f>'Форма 2'!C4428-M4428-N4428-O4428</f>
        <v>17410608.32</v>
      </c>
      <c r="Q4428" s="111">
        <f t="shared" si="939"/>
        <v>4723.7626860204846</v>
      </c>
      <c r="R4428" s="111">
        <f t="shared" si="940"/>
        <v>4723.7626860204846</v>
      </c>
      <c r="S4428" s="112" t="s">
        <v>2152</v>
      </c>
      <c r="T4428" s="107" t="s">
        <v>92</v>
      </c>
      <c r="U4428" s="217"/>
      <c r="V4428" s="85"/>
      <c r="W4428" s="85"/>
      <c r="X4428" s="85"/>
      <c r="Y4428" s="85"/>
      <c r="Z4428" s="85"/>
      <c r="AA4428" s="85"/>
      <c r="AB4428" s="86"/>
      <c r="AC4428" s="86"/>
      <c r="AD4428" s="85">
        <v>1</v>
      </c>
      <c r="AE4428" s="85"/>
      <c r="AF4428" s="85"/>
      <c r="AG4428" s="85"/>
      <c r="AH4428" s="85"/>
      <c r="AI4428" s="85"/>
      <c r="AJ4428" s="85"/>
    </row>
    <row r="4429" spans="1:36" ht="16.5" thickTop="1" thickBot="1">
      <c r="A4429" s="105">
        <f t="shared" si="945"/>
        <v>1275</v>
      </c>
      <c r="B4429" s="112" t="s">
        <v>783</v>
      </c>
      <c r="C4429" s="107">
        <v>1973</v>
      </c>
      <c r="D4429" s="107"/>
      <c r="E4429" s="114" t="s">
        <v>94</v>
      </c>
      <c r="F4429" s="107">
        <v>5</v>
      </c>
      <c r="G4429" s="107">
        <v>8</v>
      </c>
      <c r="H4429" s="111">
        <v>6923.6</v>
      </c>
      <c r="I4429" s="111">
        <v>6293.4000000000005</v>
      </c>
      <c r="J4429" s="111">
        <v>6000.3</v>
      </c>
      <c r="K4429" s="122">
        <v>318</v>
      </c>
      <c r="L4429" s="110">
        <f t="shared" si="941"/>
        <v>5650419.1960000005</v>
      </c>
      <c r="M4429" s="108"/>
      <c r="N4429" s="108"/>
      <c r="O4429" s="108"/>
      <c r="P4429" s="110">
        <f>'Форма 2'!C4429-M4429-N4429-O4429</f>
        <v>5650419.1960000005</v>
      </c>
      <c r="Q4429" s="111">
        <f t="shared" si="939"/>
        <v>897.83252232497534</v>
      </c>
      <c r="R4429" s="111">
        <f t="shared" si="940"/>
        <v>897.83252232497534</v>
      </c>
      <c r="S4429" s="112" t="s">
        <v>2152</v>
      </c>
      <c r="T4429" s="107" t="s">
        <v>92</v>
      </c>
      <c r="U4429" s="217"/>
      <c r="V4429" s="85"/>
      <c r="W4429" s="85"/>
      <c r="X4429" s="85"/>
      <c r="Y4429" s="85"/>
      <c r="Z4429" s="85"/>
      <c r="AA4429" s="85"/>
      <c r="AB4429" s="86"/>
      <c r="AC4429" s="86"/>
      <c r="AD4429" s="85"/>
      <c r="AE4429" s="85"/>
      <c r="AF4429" s="85">
        <v>1</v>
      </c>
      <c r="AG4429" s="85"/>
      <c r="AH4429" s="85"/>
      <c r="AI4429" s="85"/>
      <c r="AJ4429" s="85"/>
    </row>
    <row r="4430" spans="1:36" ht="16.5" thickTop="1" thickBot="1">
      <c r="A4430" s="105">
        <f t="shared" si="945"/>
        <v>1276</v>
      </c>
      <c r="B4430" s="112" t="s">
        <v>4265</v>
      </c>
      <c r="C4430" s="107">
        <v>1958</v>
      </c>
      <c r="D4430" s="107">
        <v>2019</v>
      </c>
      <c r="E4430" s="114" t="s">
        <v>94</v>
      </c>
      <c r="F4430" s="107">
        <v>2</v>
      </c>
      <c r="G4430" s="107">
        <v>2</v>
      </c>
      <c r="H4430" s="111">
        <v>449.1</v>
      </c>
      <c r="I4430" s="111">
        <v>344.8</v>
      </c>
      <c r="J4430" s="111">
        <v>344.8</v>
      </c>
      <c r="K4430" s="122">
        <v>29</v>
      </c>
      <c r="L4430" s="110">
        <f t="shared" si="941"/>
        <v>1199662.8660000002</v>
      </c>
      <c r="M4430" s="108"/>
      <c r="N4430" s="108"/>
      <c r="O4430" s="108"/>
      <c r="P4430" s="110">
        <f>'Форма 2'!C4430-M4430-N4430-O4430</f>
        <v>1199662.8660000002</v>
      </c>
      <c r="Q4430" s="111">
        <f t="shared" si="939"/>
        <v>3479.3006554524363</v>
      </c>
      <c r="R4430" s="111">
        <f t="shared" si="940"/>
        <v>3479.3006554524363</v>
      </c>
      <c r="S4430" s="112" t="s">
        <v>2152</v>
      </c>
      <c r="T4430" s="107" t="s">
        <v>82</v>
      </c>
      <c r="U4430" s="217"/>
      <c r="V4430" s="85"/>
      <c r="W4430" s="85"/>
      <c r="X4430" s="85"/>
      <c r="Y4430" s="85"/>
      <c r="Z4430" s="85"/>
      <c r="AA4430" s="85"/>
      <c r="AB4430" s="86"/>
      <c r="AC4430" s="86"/>
      <c r="AD4430" s="85"/>
      <c r="AE4430" s="85"/>
      <c r="AF4430" s="85"/>
      <c r="AG4430" s="85"/>
      <c r="AH4430" s="85">
        <v>1</v>
      </c>
      <c r="AI4430" s="85"/>
      <c r="AJ4430" s="85"/>
    </row>
    <row r="4431" spans="1:36" ht="16.5" thickTop="1" thickBot="1">
      <c r="A4431" s="105">
        <f t="shared" si="945"/>
        <v>1277</v>
      </c>
      <c r="B4431" s="189" t="s">
        <v>4266</v>
      </c>
      <c r="C4431" s="107">
        <v>1993</v>
      </c>
      <c r="D4431" s="107"/>
      <c r="E4431" s="114" t="s">
        <v>94</v>
      </c>
      <c r="F4431" s="107">
        <v>5</v>
      </c>
      <c r="G4431" s="107">
        <v>4</v>
      </c>
      <c r="H4431" s="111">
        <v>2797.4</v>
      </c>
      <c r="I4431" s="111">
        <v>2395.6999999999998</v>
      </c>
      <c r="J4431" s="111">
        <v>2395.6999999999998</v>
      </c>
      <c r="K4431" s="122">
        <v>118</v>
      </c>
      <c r="L4431" s="110">
        <f t="shared" si="941"/>
        <v>12598146.848000001</v>
      </c>
      <c r="M4431" s="108"/>
      <c r="N4431" s="108"/>
      <c r="O4431" s="108"/>
      <c r="P4431" s="110">
        <f>'Форма 2'!C4431-M4431-N4431-O4431</f>
        <v>12598146.848000001</v>
      </c>
      <c r="Q4431" s="111">
        <f t="shared" si="939"/>
        <v>5258.6496005342915</v>
      </c>
      <c r="R4431" s="111">
        <f t="shared" si="940"/>
        <v>5258.6496005342915</v>
      </c>
      <c r="S4431" s="112" t="s">
        <v>2152</v>
      </c>
      <c r="T4431" s="107" t="s">
        <v>92</v>
      </c>
      <c r="U4431" s="217"/>
      <c r="V4431" s="85"/>
      <c r="W4431" s="85"/>
      <c r="X4431" s="85"/>
      <c r="Y4431" s="85"/>
      <c r="Z4431" s="85"/>
      <c r="AA4431" s="85"/>
      <c r="AB4431" s="86"/>
      <c r="AC4431" s="86"/>
      <c r="AD4431" s="85">
        <v>1</v>
      </c>
      <c r="AE4431" s="85"/>
      <c r="AF4431" s="85"/>
      <c r="AG4431" s="85"/>
      <c r="AH4431" s="85"/>
      <c r="AI4431" s="85"/>
      <c r="AJ4431" s="85"/>
    </row>
    <row r="4432" spans="1:36" ht="16.5" thickTop="1" thickBot="1">
      <c r="A4432" s="105">
        <f t="shared" si="945"/>
        <v>1278</v>
      </c>
      <c r="B4432" s="112" t="s">
        <v>4267</v>
      </c>
      <c r="C4432" s="107">
        <v>1965</v>
      </c>
      <c r="D4432" s="107"/>
      <c r="E4432" s="114" t="s">
        <v>239</v>
      </c>
      <c r="F4432" s="107">
        <v>5</v>
      </c>
      <c r="G4432" s="107">
        <v>6</v>
      </c>
      <c r="H4432" s="111">
        <v>4930.32</v>
      </c>
      <c r="I4432" s="111">
        <v>4395.72</v>
      </c>
      <c r="J4432" s="111">
        <v>4335.62</v>
      </c>
      <c r="K4432" s="122">
        <v>131</v>
      </c>
      <c r="L4432" s="110">
        <f t="shared" si="941"/>
        <v>22203794.726399999</v>
      </c>
      <c r="M4432" s="108"/>
      <c r="N4432" s="108"/>
      <c r="O4432" s="108"/>
      <c r="P4432" s="110">
        <f>'Форма 2'!C4432-M4432-N4432-O4432</f>
        <v>22203794.726399999</v>
      </c>
      <c r="Q4432" s="111">
        <f t="shared" si="939"/>
        <v>5051.2304528950881</v>
      </c>
      <c r="R4432" s="111">
        <f t="shared" si="940"/>
        <v>5051.2304528950881</v>
      </c>
      <c r="S4432" s="112" t="s">
        <v>2152</v>
      </c>
      <c r="T4432" s="107" t="s">
        <v>92</v>
      </c>
      <c r="U4432" s="217"/>
      <c r="V4432" s="85"/>
      <c r="W4432" s="85"/>
      <c r="X4432" s="85"/>
      <c r="Y4432" s="85"/>
      <c r="Z4432" s="85"/>
      <c r="AA4432" s="85"/>
      <c r="AB4432" s="86"/>
      <c r="AC4432" s="86"/>
      <c r="AD4432" s="85">
        <v>1</v>
      </c>
      <c r="AE4432" s="85"/>
      <c r="AF4432" s="85"/>
      <c r="AG4432" s="85"/>
      <c r="AH4432" s="85"/>
      <c r="AI4432" s="85"/>
      <c r="AJ4432" s="85"/>
    </row>
    <row r="4433" spans="1:36" ht="16.5" thickTop="1" thickBot="1">
      <c r="A4433" s="105">
        <f t="shared" si="945"/>
        <v>1279</v>
      </c>
      <c r="B4433" s="112" t="s">
        <v>4268</v>
      </c>
      <c r="C4433" s="107">
        <v>1975</v>
      </c>
      <c r="D4433" s="107"/>
      <c r="E4433" s="114" t="s">
        <v>94</v>
      </c>
      <c r="F4433" s="107">
        <v>5</v>
      </c>
      <c r="G4433" s="107">
        <v>12</v>
      </c>
      <c r="H4433" s="111">
        <v>10857.9</v>
      </c>
      <c r="I4433" s="111">
        <v>9721.6</v>
      </c>
      <c r="J4433" s="111">
        <v>7227.1</v>
      </c>
      <c r="K4433" s="122">
        <v>334</v>
      </c>
      <c r="L4433" s="110">
        <f t="shared" si="941"/>
        <v>17750951.068999998</v>
      </c>
      <c r="M4433" s="108"/>
      <c r="N4433" s="108"/>
      <c r="O4433" s="108"/>
      <c r="P4433" s="110">
        <f>'Форма 2'!C4433-M4433-N4433-O4433</f>
        <v>17750951.068999998</v>
      </c>
      <c r="Q4433" s="111">
        <f t="shared" si="939"/>
        <v>1825.9289694083277</v>
      </c>
      <c r="R4433" s="111">
        <f t="shared" si="940"/>
        <v>1825.9289694083277</v>
      </c>
      <c r="S4433" s="112" t="s">
        <v>2152</v>
      </c>
      <c r="T4433" s="107" t="s">
        <v>82</v>
      </c>
      <c r="U4433" s="217">
        <v>1</v>
      </c>
      <c r="V4433" s="85"/>
      <c r="W4433" s="85"/>
      <c r="X4433" s="85"/>
      <c r="Y4433" s="85"/>
      <c r="Z4433" s="85"/>
      <c r="AA4433" s="85">
        <v>1</v>
      </c>
      <c r="AB4433" s="86"/>
      <c r="AC4433" s="86"/>
      <c r="AD4433" s="85"/>
      <c r="AE4433" s="85"/>
      <c r="AF4433" s="85"/>
      <c r="AG4433" s="85"/>
      <c r="AH4433" s="85"/>
      <c r="AI4433" s="85"/>
      <c r="AJ4433" s="85"/>
    </row>
    <row r="4434" spans="1:36" ht="16.5" thickTop="1" thickBot="1">
      <c r="A4434" s="105">
        <f t="shared" si="945"/>
        <v>1280</v>
      </c>
      <c r="B4434" s="112" t="s">
        <v>4269</v>
      </c>
      <c r="C4434" s="107">
        <v>1988</v>
      </c>
      <c r="D4434" s="107"/>
      <c r="E4434" s="114" t="s">
        <v>80</v>
      </c>
      <c r="F4434" s="107">
        <v>9</v>
      </c>
      <c r="G4434" s="107">
        <v>2</v>
      </c>
      <c r="H4434" s="111">
        <v>16037.1</v>
      </c>
      <c r="I4434" s="111">
        <v>15358.9</v>
      </c>
      <c r="J4434" s="111">
        <v>13133.4</v>
      </c>
      <c r="K4434" s="122">
        <v>577</v>
      </c>
      <c r="L4434" s="110">
        <f t="shared" si="941"/>
        <v>5557017.8399999999</v>
      </c>
      <c r="M4434" s="108"/>
      <c r="N4434" s="108"/>
      <c r="O4434" s="108"/>
      <c r="P4434" s="110">
        <f>'Форма 2'!C4434-M4434-N4434-O4434</f>
        <v>5557017.8399999999</v>
      </c>
      <c r="Q4434" s="111">
        <f t="shared" si="939"/>
        <v>361.81092656375131</v>
      </c>
      <c r="R4434" s="111">
        <f t="shared" si="940"/>
        <v>361.81092656375131</v>
      </c>
      <c r="S4434" s="112" t="s">
        <v>2152</v>
      </c>
      <c r="T4434" s="107" t="s">
        <v>92</v>
      </c>
      <c r="U4434" s="217"/>
      <c r="V4434" s="85"/>
      <c r="W4434" s="85"/>
      <c r="X4434" s="85"/>
      <c r="Y4434" s="85"/>
      <c r="Z4434" s="172"/>
      <c r="AA4434" s="172"/>
      <c r="AB4434" s="177">
        <v>2</v>
      </c>
      <c r="AC4434" s="154">
        <f>2778508.92*AB4434</f>
        <v>5557017.8399999999</v>
      </c>
      <c r="AD4434" s="85"/>
      <c r="AE4434" s="85"/>
      <c r="AF4434" s="85"/>
      <c r="AG4434" s="166"/>
      <c r="AH4434" s="85"/>
      <c r="AI4434" s="85"/>
      <c r="AJ4434" s="85"/>
    </row>
    <row r="4435" spans="1:36" ht="16.5" thickTop="1" thickBot="1">
      <c r="A4435" s="105">
        <f t="shared" si="945"/>
        <v>1281</v>
      </c>
      <c r="B4435" s="112" t="s">
        <v>4270</v>
      </c>
      <c r="C4435" s="107">
        <v>1986</v>
      </c>
      <c r="D4435" s="107"/>
      <c r="E4435" s="114" t="s">
        <v>80</v>
      </c>
      <c r="F4435" s="107">
        <v>14</v>
      </c>
      <c r="G4435" s="107">
        <v>1</v>
      </c>
      <c r="H4435" s="111">
        <v>8504.7999999999993</v>
      </c>
      <c r="I4435" s="111">
        <v>8388.2999999999993</v>
      </c>
      <c r="J4435" s="111">
        <v>5323.2</v>
      </c>
      <c r="K4435" s="122">
        <v>260</v>
      </c>
      <c r="L4435" s="110">
        <f t="shared" si="941"/>
        <v>7999028.9199999999</v>
      </c>
      <c r="M4435" s="108"/>
      <c r="N4435" s="108"/>
      <c r="O4435" s="108"/>
      <c r="P4435" s="110">
        <f>'Форма 2'!C4435-M4435-N4435-O4435</f>
        <v>7999028.9199999999</v>
      </c>
      <c r="Q4435" s="111">
        <f t="shared" si="939"/>
        <v>953.59356723054736</v>
      </c>
      <c r="R4435" s="111">
        <f t="shared" si="940"/>
        <v>953.59356723054736</v>
      </c>
      <c r="S4435" s="112" t="s">
        <v>2152</v>
      </c>
      <c r="T4435" s="107" t="s">
        <v>82</v>
      </c>
      <c r="U4435" s="217"/>
      <c r="V4435" s="85"/>
      <c r="W4435" s="85"/>
      <c r="X4435" s="85"/>
      <c r="Y4435" s="85"/>
      <c r="Z4435" s="85"/>
      <c r="AA4435" s="85"/>
      <c r="AB4435" s="168">
        <v>2</v>
      </c>
      <c r="AC4435" s="154">
        <f>3930316.8+4068712.12</f>
        <v>7999028.9199999999</v>
      </c>
      <c r="AD4435" s="85"/>
      <c r="AE4435" s="85"/>
      <c r="AF4435" s="85"/>
      <c r="AG4435" s="85"/>
      <c r="AH4435" s="85"/>
      <c r="AI4435" s="85"/>
      <c r="AJ4435" s="85"/>
    </row>
    <row r="4436" spans="1:36" ht="16.5" thickTop="1" thickBot="1">
      <c r="A4436" s="105">
        <f t="shared" si="945"/>
        <v>1282</v>
      </c>
      <c r="B4436" s="112" t="s">
        <v>4271</v>
      </c>
      <c r="C4436" s="107">
        <v>1964</v>
      </c>
      <c r="D4436" s="107"/>
      <c r="E4436" s="114" t="s">
        <v>80</v>
      </c>
      <c r="F4436" s="107">
        <v>5</v>
      </c>
      <c r="G4436" s="107">
        <v>4</v>
      </c>
      <c r="H4436" s="111">
        <v>3379.1</v>
      </c>
      <c r="I4436" s="111">
        <v>3075</v>
      </c>
      <c r="J4436" s="111">
        <v>2968.4</v>
      </c>
      <c r="K4436" s="122">
        <v>136</v>
      </c>
      <c r="L4436" s="110">
        <f t="shared" si="941"/>
        <v>15217844.432000002</v>
      </c>
      <c r="M4436" s="108"/>
      <c r="N4436" s="108"/>
      <c r="O4436" s="108"/>
      <c r="P4436" s="110">
        <f>'Форма 2'!C4436-M4436-N4436-O4436</f>
        <v>15217844.432000002</v>
      </c>
      <c r="Q4436" s="111">
        <f t="shared" si="939"/>
        <v>4948.8924982113831</v>
      </c>
      <c r="R4436" s="111">
        <f t="shared" si="940"/>
        <v>4948.8924982113831</v>
      </c>
      <c r="S4436" s="112" t="s">
        <v>2152</v>
      </c>
      <c r="T4436" s="107" t="s">
        <v>82</v>
      </c>
      <c r="U4436" s="217"/>
      <c r="V4436" s="85"/>
      <c r="W4436" s="85"/>
      <c r="X4436" s="85"/>
      <c r="Y4436" s="85"/>
      <c r="Z4436" s="85"/>
      <c r="AA4436" s="85"/>
      <c r="AB4436" s="86"/>
      <c r="AC4436" s="86"/>
      <c r="AD4436" s="85">
        <v>1</v>
      </c>
      <c r="AE4436" s="85"/>
      <c r="AF4436" s="85"/>
      <c r="AG4436" s="85"/>
      <c r="AH4436" s="85"/>
      <c r="AI4436" s="85"/>
      <c r="AJ4436" s="85"/>
    </row>
    <row r="4437" spans="1:36" ht="16.5" thickTop="1" thickBot="1">
      <c r="A4437" s="105">
        <f t="shared" si="945"/>
        <v>1283</v>
      </c>
      <c r="B4437" s="112" t="s">
        <v>4272</v>
      </c>
      <c r="C4437" s="107">
        <v>1963</v>
      </c>
      <c r="D4437" s="107"/>
      <c r="E4437" s="114" t="s">
        <v>80</v>
      </c>
      <c r="F4437" s="107">
        <v>5</v>
      </c>
      <c r="G4437" s="107">
        <v>2</v>
      </c>
      <c r="H4437" s="111">
        <v>1741</v>
      </c>
      <c r="I4437" s="111">
        <v>1618.3</v>
      </c>
      <c r="J4437" s="111">
        <v>1618.3</v>
      </c>
      <c r="K4437" s="122">
        <v>75</v>
      </c>
      <c r="L4437" s="110">
        <f t="shared" si="941"/>
        <v>7840628.3200000003</v>
      </c>
      <c r="M4437" s="108"/>
      <c r="N4437" s="108"/>
      <c r="O4437" s="108"/>
      <c r="P4437" s="110">
        <f>'Форма 2'!C4437-M4437-N4437-O4437</f>
        <v>7840628.3200000003</v>
      </c>
      <c r="Q4437" s="111">
        <f t="shared" si="939"/>
        <v>4844.9782611382316</v>
      </c>
      <c r="R4437" s="111">
        <f t="shared" si="940"/>
        <v>4844.9782611382316</v>
      </c>
      <c r="S4437" s="112" t="s">
        <v>2152</v>
      </c>
      <c r="T4437" s="107" t="s">
        <v>82</v>
      </c>
      <c r="U4437" s="217"/>
      <c r="V4437" s="85"/>
      <c r="W4437" s="85"/>
      <c r="X4437" s="85"/>
      <c r="Y4437" s="85"/>
      <c r="Z4437" s="85"/>
      <c r="AA4437" s="85"/>
      <c r="AB4437" s="86"/>
      <c r="AC4437" s="86"/>
      <c r="AD4437" s="85">
        <v>1</v>
      </c>
      <c r="AE4437" s="85"/>
      <c r="AF4437" s="85"/>
      <c r="AG4437" s="85"/>
      <c r="AH4437" s="85"/>
      <c r="AI4437" s="85"/>
      <c r="AJ4437" s="85"/>
    </row>
    <row r="4438" spans="1:36" ht="16.5" thickTop="1" thickBot="1">
      <c r="A4438" s="105">
        <f t="shared" si="945"/>
        <v>1284</v>
      </c>
      <c r="B4438" s="112" t="s">
        <v>4273</v>
      </c>
      <c r="C4438" s="107">
        <v>1963</v>
      </c>
      <c r="D4438" s="107"/>
      <c r="E4438" s="114" t="s">
        <v>80</v>
      </c>
      <c r="F4438" s="107">
        <v>5</v>
      </c>
      <c r="G4438" s="107">
        <v>4</v>
      </c>
      <c r="H4438" s="111">
        <v>3468.6</v>
      </c>
      <c r="I4438" s="111">
        <v>3183.5</v>
      </c>
      <c r="J4438" s="111">
        <v>3183.5</v>
      </c>
      <c r="K4438" s="122">
        <v>168</v>
      </c>
      <c r="L4438" s="110">
        <f t="shared" si="941"/>
        <v>15620909.472000001</v>
      </c>
      <c r="M4438" s="108"/>
      <c r="N4438" s="108"/>
      <c r="O4438" s="108"/>
      <c r="P4438" s="110">
        <f>'Форма 2'!C4438-M4438-N4438-O4438</f>
        <v>15620909.472000001</v>
      </c>
      <c r="Q4438" s="111">
        <f t="shared" si="939"/>
        <v>4906.8350783728602</v>
      </c>
      <c r="R4438" s="111">
        <f t="shared" si="940"/>
        <v>4906.8350783728602</v>
      </c>
      <c r="S4438" s="112" t="s">
        <v>2152</v>
      </c>
      <c r="T4438" s="107" t="s">
        <v>82</v>
      </c>
      <c r="U4438" s="217"/>
      <c r="V4438" s="85"/>
      <c r="W4438" s="85"/>
      <c r="X4438" s="85"/>
      <c r="Y4438" s="85"/>
      <c r="Z4438" s="85"/>
      <c r="AA4438" s="85"/>
      <c r="AB4438" s="86"/>
      <c r="AC4438" s="86"/>
      <c r="AD4438" s="85">
        <v>1</v>
      </c>
      <c r="AE4438" s="85"/>
      <c r="AF4438" s="85"/>
      <c r="AG4438" s="85"/>
      <c r="AH4438" s="85"/>
      <c r="AI4438" s="85"/>
      <c r="AJ4438" s="85"/>
    </row>
    <row r="4439" spans="1:36" ht="16.5" thickTop="1" thickBot="1">
      <c r="A4439" s="105">
        <f t="shared" si="945"/>
        <v>1285</v>
      </c>
      <c r="B4439" s="112" t="s">
        <v>4274</v>
      </c>
      <c r="C4439" s="107">
        <v>1963</v>
      </c>
      <c r="D4439" s="107"/>
      <c r="E4439" s="114" t="s">
        <v>80</v>
      </c>
      <c r="F4439" s="107">
        <v>5</v>
      </c>
      <c r="G4439" s="107">
        <v>4</v>
      </c>
      <c r="H4439" s="111">
        <v>3836.8799999999997</v>
      </c>
      <c r="I4439" s="111">
        <v>3521.2799999999997</v>
      </c>
      <c r="J4439" s="111">
        <v>3257.5</v>
      </c>
      <c r="K4439" s="122">
        <v>127</v>
      </c>
      <c r="L4439" s="110">
        <f t="shared" si="941"/>
        <v>17279465.817600001</v>
      </c>
      <c r="M4439" s="108"/>
      <c r="N4439" s="108"/>
      <c r="O4439" s="108"/>
      <c r="P4439" s="110">
        <f>'Форма 2'!C4439-M4439-N4439-O4439</f>
        <v>17279465.817600001</v>
      </c>
      <c r="Q4439" s="111">
        <f t="shared" si="939"/>
        <v>4907.1547328244278</v>
      </c>
      <c r="R4439" s="111">
        <f t="shared" si="940"/>
        <v>4907.1547328244278</v>
      </c>
      <c r="S4439" s="112" t="s">
        <v>2152</v>
      </c>
      <c r="T4439" s="107" t="s">
        <v>82</v>
      </c>
      <c r="U4439" s="217"/>
      <c r="V4439" s="85"/>
      <c r="W4439" s="85"/>
      <c r="X4439" s="85"/>
      <c r="Y4439" s="85"/>
      <c r="Z4439" s="85"/>
      <c r="AA4439" s="85"/>
      <c r="AB4439" s="86"/>
      <c r="AC4439" s="86"/>
      <c r="AD4439" s="85">
        <v>1</v>
      </c>
      <c r="AE4439" s="85"/>
      <c r="AF4439" s="85"/>
      <c r="AG4439" s="85"/>
      <c r="AH4439" s="85"/>
      <c r="AI4439" s="85"/>
      <c r="AJ4439" s="85"/>
    </row>
    <row r="4440" spans="1:36" ht="16.5" thickTop="1" thickBot="1">
      <c r="A4440" s="105">
        <f t="shared" si="945"/>
        <v>1286</v>
      </c>
      <c r="B4440" s="112" t="s">
        <v>4275</v>
      </c>
      <c r="C4440" s="107">
        <v>1960</v>
      </c>
      <c r="D4440" s="107"/>
      <c r="E4440" s="114" t="s">
        <v>80</v>
      </c>
      <c r="F4440" s="107">
        <v>5</v>
      </c>
      <c r="G4440" s="107">
        <v>4</v>
      </c>
      <c r="H4440" s="111">
        <v>3106</v>
      </c>
      <c r="I4440" s="111">
        <v>2925.75</v>
      </c>
      <c r="J4440" s="111">
        <v>2321.25</v>
      </c>
      <c r="K4440" s="122">
        <v>111</v>
      </c>
      <c r="L4440" s="110">
        <f t="shared" si="941"/>
        <v>13987933.120000001</v>
      </c>
      <c r="M4440" s="108"/>
      <c r="N4440" s="108"/>
      <c r="O4440" s="108"/>
      <c r="P4440" s="110">
        <f>'Форма 2'!C4440-M4440-N4440-O4440</f>
        <v>13987933.120000001</v>
      </c>
      <c r="Q4440" s="111">
        <f t="shared" si="939"/>
        <v>4780.9734666324875</v>
      </c>
      <c r="R4440" s="111">
        <f t="shared" si="940"/>
        <v>4780.9734666324875</v>
      </c>
      <c r="S4440" s="112" t="s">
        <v>2152</v>
      </c>
      <c r="T4440" s="107" t="s">
        <v>82</v>
      </c>
      <c r="U4440" s="217"/>
      <c r="V4440" s="85"/>
      <c r="W4440" s="85"/>
      <c r="X4440" s="85"/>
      <c r="Y4440" s="85"/>
      <c r="Z4440" s="85"/>
      <c r="AA4440" s="85"/>
      <c r="AB4440" s="86"/>
      <c r="AC4440" s="86"/>
      <c r="AD4440" s="85">
        <v>1</v>
      </c>
      <c r="AE4440" s="85"/>
      <c r="AF4440" s="85"/>
      <c r="AG4440" s="85"/>
      <c r="AH4440" s="85"/>
      <c r="AI4440" s="85"/>
      <c r="AJ4440" s="85"/>
    </row>
    <row r="4441" spans="1:36" ht="16.5" thickTop="1" thickBot="1">
      <c r="A4441" s="105">
        <f t="shared" si="945"/>
        <v>1287</v>
      </c>
      <c r="B4441" s="112" t="s">
        <v>4276</v>
      </c>
      <c r="C4441" s="107">
        <v>1963</v>
      </c>
      <c r="D4441" s="107"/>
      <c r="E4441" s="114" t="s">
        <v>80</v>
      </c>
      <c r="F4441" s="107">
        <v>5</v>
      </c>
      <c r="G4441" s="107">
        <v>4</v>
      </c>
      <c r="H4441" s="111">
        <v>3922</v>
      </c>
      <c r="I4441" s="111">
        <v>3554.3999999999996</v>
      </c>
      <c r="J4441" s="111">
        <v>2549.1</v>
      </c>
      <c r="K4441" s="122">
        <v>129</v>
      </c>
      <c r="L4441" s="110">
        <f t="shared" si="941"/>
        <v>17662805.440000001</v>
      </c>
      <c r="M4441" s="108"/>
      <c r="N4441" s="108"/>
      <c r="O4441" s="108"/>
      <c r="P4441" s="110">
        <f>'Форма 2'!C4441-M4441-N4441-O4441</f>
        <v>17662805.440000001</v>
      </c>
      <c r="Q4441" s="111">
        <f t="shared" si="939"/>
        <v>4969.2790456898501</v>
      </c>
      <c r="R4441" s="111">
        <f t="shared" si="940"/>
        <v>4969.2790456898501</v>
      </c>
      <c r="S4441" s="112" t="s">
        <v>2152</v>
      </c>
      <c r="T4441" s="107" t="s">
        <v>82</v>
      </c>
      <c r="U4441" s="217"/>
      <c r="V4441" s="85"/>
      <c r="W4441" s="85"/>
      <c r="X4441" s="85"/>
      <c r="Y4441" s="85"/>
      <c r="Z4441" s="85"/>
      <c r="AA4441" s="85"/>
      <c r="AB4441" s="86"/>
      <c r="AC4441" s="86"/>
      <c r="AD4441" s="85">
        <v>1</v>
      </c>
      <c r="AE4441" s="85"/>
      <c r="AF4441" s="85"/>
      <c r="AG4441" s="85"/>
      <c r="AH4441" s="85"/>
      <c r="AI4441" s="85"/>
      <c r="AJ4441" s="85"/>
    </row>
    <row r="4442" spans="1:36" ht="16.5" thickTop="1" thickBot="1">
      <c r="A4442" s="105">
        <f t="shared" si="945"/>
        <v>1288</v>
      </c>
      <c r="B4442" s="112" t="s">
        <v>4277</v>
      </c>
      <c r="C4442" s="107">
        <v>1965</v>
      </c>
      <c r="D4442" s="107"/>
      <c r="E4442" s="114" t="s">
        <v>80</v>
      </c>
      <c r="F4442" s="107">
        <v>5</v>
      </c>
      <c r="G4442" s="107">
        <v>2</v>
      </c>
      <c r="H4442" s="111">
        <v>2316.8000000000002</v>
      </c>
      <c r="I4442" s="111">
        <v>1626.1</v>
      </c>
      <c r="J4442" s="111">
        <v>1626.1</v>
      </c>
      <c r="K4442" s="122">
        <v>73</v>
      </c>
      <c r="L4442" s="110">
        <f t="shared" si="941"/>
        <v>10433755.136000002</v>
      </c>
      <c r="M4442" s="108"/>
      <c r="N4442" s="108"/>
      <c r="O4442" s="108"/>
      <c r="P4442" s="110">
        <f>'Форма 2'!C4442-M4442-N4442-O4442</f>
        <v>10433755.136000002</v>
      </c>
      <c r="Q4442" s="111">
        <f t="shared" si="939"/>
        <v>6416.4289625484298</v>
      </c>
      <c r="R4442" s="111">
        <f t="shared" si="940"/>
        <v>6416.4289625484298</v>
      </c>
      <c r="S4442" s="112" t="s">
        <v>2152</v>
      </c>
      <c r="T4442" s="107" t="s">
        <v>82</v>
      </c>
      <c r="U4442" s="217"/>
      <c r="V4442" s="85"/>
      <c r="W4442" s="85"/>
      <c r="X4442" s="85"/>
      <c r="Y4442" s="85"/>
      <c r="Z4442" s="85"/>
      <c r="AA4442" s="85"/>
      <c r="AB4442" s="86"/>
      <c r="AC4442" s="86"/>
      <c r="AD4442" s="85">
        <v>1</v>
      </c>
      <c r="AE4442" s="85"/>
      <c r="AF4442" s="85"/>
      <c r="AG4442" s="85"/>
      <c r="AH4442" s="85"/>
      <c r="AI4442" s="85"/>
      <c r="AJ4442" s="85"/>
    </row>
    <row r="4443" spans="1:36" ht="16.5" thickTop="1" thickBot="1">
      <c r="A4443" s="105">
        <f t="shared" si="945"/>
        <v>1289</v>
      </c>
      <c r="B4443" s="112" t="s">
        <v>4278</v>
      </c>
      <c r="C4443" s="107">
        <v>1964</v>
      </c>
      <c r="D4443" s="107"/>
      <c r="E4443" s="114" t="s">
        <v>80</v>
      </c>
      <c r="F4443" s="107">
        <v>5</v>
      </c>
      <c r="G4443" s="107">
        <v>3</v>
      </c>
      <c r="H4443" s="111">
        <v>3524.8</v>
      </c>
      <c r="I4443" s="111">
        <v>3186.79</v>
      </c>
      <c r="J4443" s="111">
        <v>3027.39</v>
      </c>
      <c r="K4443" s="122">
        <v>139</v>
      </c>
      <c r="L4443" s="110">
        <f t="shared" si="941"/>
        <v>15874007.296000002</v>
      </c>
      <c r="M4443" s="108"/>
      <c r="N4443" s="108"/>
      <c r="O4443" s="108"/>
      <c r="P4443" s="110">
        <f>'Форма 2'!C4443-M4443-N4443-O4443</f>
        <v>15874007.296000002</v>
      </c>
      <c r="Q4443" s="111">
        <f t="shared" si="939"/>
        <v>4981.1902560256567</v>
      </c>
      <c r="R4443" s="111">
        <f t="shared" si="940"/>
        <v>4981.1902560256567</v>
      </c>
      <c r="S4443" s="112" t="s">
        <v>2152</v>
      </c>
      <c r="T4443" s="107" t="s">
        <v>82</v>
      </c>
      <c r="U4443" s="217"/>
      <c r="V4443" s="85"/>
      <c r="W4443" s="85"/>
      <c r="X4443" s="85"/>
      <c r="Y4443" s="85"/>
      <c r="Z4443" s="85"/>
      <c r="AA4443" s="85"/>
      <c r="AB4443" s="86"/>
      <c r="AC4443" s="86"/>
      <c r="AD4443" s="85">
        <v>1</v>
      </c>
      <c r="AE4443" s="85"/>
      <c r="AF4443" s="85"/>
      <c r="AG4443" s="85"/>
      <c r="AH4443" s="85"/>
      <c r="AI4443" s="85"/>
      <c r="AJ4443" s="85"/>
    </row>
    <row r="4444" spans="1:36" ht="16.5" thickTop="1" thickBot="1">
      <c r="A4444" s="105">
        <f t="shared" si="945"/>
        <v>1290</v>
      </c>
      <c r="B4444" s="112" t="s">
        <v>4279</v>
      </c>
      <c r="C4444" s="107">
        <v>1965</v>
      </c>
      <c r="D4444" s="107"/>
      <c r="E4444" s="114" t="s">
        <v>80</v>
      </c>
      <c r="F4444" s="107">
        <v>5</v>
      </c>
      <c r="G4444" s="107">
        <v>4</v>
      </c>
      <c r="H4444" s="111">
        <v>5207</v>
      </c>
      <c r="I4444" s="111">
        <v>3192.5</v>
      </c>
      <c r="J4444" s="111">
        <v>3192.5</v>
      </c>
      <c r="K4444" s="122">
        <v>183</v>
      </c>
      <c r="L4444" s="110">
        <f t="shared" si="941"/>
        <v>23449828.640000001</v>
      </c>
      <c r="M4444" s="108"/>
      <c r="N4444" s="108"/>
      <c r="O4444" s="108"/>
      <c r="P4444" s="110">
        <f>'Форма 2'!C4444-M4444-N4444-O4444</f>
        <v>23449828.640000001</v>
      </c>
      <c r="Q4444" s="111">
        <f t="shared" si="939"/>
        <v>7345.2869663273295</v>
      </c>
      <c r="R4444" s="111">
        <f t="shared" si="940"/>
        <v>7345.2869663273295</v>
      </c>
      <c r="S4444" s="112" t="s">
        <v>2152</v>
      </c>
      <c r="T4444" s="107" t="s">
        <v>82</v>
      </c>
      <c r="U4444" s="217"/>
      <c r="V4444" s="85"/>
      <c r="W4444" s="85"/>
      <c r="X4444" s="85"/>
      <c r="Y4444" s="85"/>
      <c r="Z4444" s="85"/>
      <c r="AA4444" s="85"/>
      <c r="AB4444" s="86"/>
      <c r="AC4444" s="86"/>
      <c r="AD4444" s="85">
        <v>1</v>
      </c>
      <c r="AE4444" s="85"/>
      <c r="AF4444" s="85"/>
      <c r="AG4444" s="85"/>
      <c r="AH4444" s="85"/>
      <c r="AI4444" s="85"/>
      <c r="AJ4444" s="85"/>
    </row>
    <row r="4445" spans="1:36" ht="16.5" thickTop="1" thickBot="1">
      <c r="A4445" s="105">
        <f t="shared" si="945"/>
        <v>1291</v>
      </c>
      <c r="B4445" s="112" t="s">
        <v>4280</v>
      </c>
      <c r="C4445" s="107">
        <v>1963</v>
      </c>
      <c r="D4445" s="107"/>
      <c r="E4445" s="114" t="s">
        <v>80</v>
      </c>
      <c r="F4445" s="107">
        <v>5</v>
      </c>
      <c r="G4445" s="107">
        <v>3</v>
      </c>
      <c r="H4445" s="111">
        <v>3782</v>
      </c>
      <c r="I4445" s="111">
        <v>3092.7999999999997</v>
      </c>
      <c r="J4445" s="111">
        <v>2972.6</v>
      </c>
      <c r="K4445" s="122">
        <v>186</v>
      </c>
      <c r="L4445" s="110">
        <f t="shared" si="941"/>
        <v>17032312.640000001</v>
      </c>
      <c r="M4445" s="108"/>
      <c r="N4445" s="108"/>
      <c r="O4445" s="108"/>
      <c r="P4445" s="110">
        <f>'Форма 2'!C4445-M4445-N4445-O4445</f>
        <v>17032312.640000001</v>
      </c>
      <c r="Q4445" s="111">
        <f t="shared" si="939"/>
        <v>5507.0850491464053</v>
      </c>
      <c r="R4445" s="111">
        <f t="shared" si="940"/>
        <v>5507.0850491464053</v>
      </c>
      <c r="S4445" s="112" t="s">
        <v>2152</v>
      </c>
      <c r="T4445" s="107" t="s">
        <v>82</v>
      </c>
      <c r="U4445" s="217"/>
      <c r="V4445" s="85"/>
      <c r="W4445" s="85"/>
      <c r="X4445" s="85"/>
      <c r="Y4445" s="85"/>
      <c r="Z4445" s="85"/>
      <c r="AA4445" s="85"/>
      <c r="AB4445" s="86"/>
      <c r="AC4445" s="86"/>
      <c r="AD4445" s="85">
        <v>1</v>
      </c>
      <c r="AE4445" s="85"/>
      <c r="AF4445" s="85"/>
      <c r="AG4445" s="85"/>
      <c r="AH4445" s="85"/>
      <c r="AI4445" s="85"/>
      <c r="AJ4445" s="85"/>
    </row>
    <row r="4446" spans="1:36" ht="16.5" thickTop="1" thickBot="1">
      <c r="A4446" s="105">
        <f t="shared" si="945"/>
        <v>1292</v>
      </c>
      <c r="B4446" s="112" t="s">
        <v>4281</v>
      </c>
      <c r="C4446" s="107">
        <v>1965</v>
      </c>
      <c r="D4446" s="107"/>
      <c r="E4446" s="114" t="s">
        <v>80</v>
      </c>
      <c r="F4446" s="107">
        <v>5</v>
      </c>
      <c r="G4446" s="107">
        <v>4</v>
      </c>
      <c r="H4446" s="111">
        <v>5278.9</v>
      </c>
      <c r="I4446" s="111">
        <v>3202.3</v>
      </c>
      <c r="J4446" s="111">
        <v>3202.3</v>
      </c>
      <c r="K4446" s="122">
        <v>152</v>
      </c>
      <c r="L4446" s="110">
        <f t="shared" si="941"/>
        <v>23773631.728</v>
      </c>
      <c r="M4446" s="108"/>
      <c r="N4446" s="108"/>
      <c r="O4446" s="108"/>
      <c r="P4446" s="110">
        <f>'Форма 2'!C4446-M4446-N4446-O4446</f>
        <v>23773631.728</v>
      </c>
      <c r="Q4446" s="111">
        <f t="shared" si="939"/>
        <v>7423.9239696468157</v>
      </c>
      <c r="R4446" s="111">
        <f t="shared" si="940"/>
        <v>7423.9239696468157</v>
      </c>
      <c r="S4446" s="112" t="s">
        <v>2152</v>
      </c>
      <c r="T4446" s="107" t="s">
        <v>92</v>
      </c>
      <c r="U4446" s="217"/>
      <c r="V4446" s="85"/>
      <c r="W4446" s="85"/>
      <c r="X4446" s="85"/>
      <c r="Y4446" s="85"/>
      <c r="Z4446" s="85"/>
      <c r="AA4446" s="85"/>
      <c r="AB4446" s="86"/>
      <c r="AC4446" s="86"/>
      <c r="AD4446" s="85">
        <v>1</v>
      </c>
      <c r="AE4446" s="85"/>
      <c r="AF4446" s="85"/>
      <c r="AG4446" s="85"/>
      <c r="AH4446" s="85"/>
      <c r="AI4446" s="85"/>
      <c r="AJ4446" s="85"/>
    </row>
    <row r="4447" spans="1:36" ht="16.5" thickTop="1" thickBot="1">
      <c r="A4447" s="105">
        <f t="shared" si="945"/>
        <v>1293</v>
      </c>
      <c r="B4447" s="112" t="s">
        <v>4282</v>
      </c>
      <c r="C4447" s="107">
        <v>1964</v>
      </c>
      <c r="D4447" s="107"/>
      <c r="E4447" s="114" t="s">
        <v>80</v>
      </c>
      <c r="F4447" s="107">
        <v>5</v>
      </c>
      <c r="G4447" s="107">
        <v>4</v>
      </c>
      <c r="H4447" s="111">
        <v>5299.5</v>
      </c>
      <c r="I4447" s="111">
        <v>3273.2</v>
      </c>
      <c r="J4447" s="111">
        <v>3199.7</v>
      </c>
      <c r="K4447" s="122">
        <v>169</v>
      </c>
      <c r="L4447" s="110">
        <f t="shared" si="941"/>
        <v>2753673.1950000003</v>
      </c>
      <c r="M4447" s="108"/>
      <c r="N4447" s="108"/>
      <c r="O4447" s="108"/>
      <c r="P4447" s="110">
        <f>'Форма 2'!C4447-M4447-N4447-O4447</f>
        <v>2753673.1950000003</v>
      </c>
      <c r="Q4447" s="111">
        <f t="shared" si="939"/>
        <v>841.27862489307108</v>
      </c>
      <c r="R4447" s="111">
        <f t="shared" si="940"/>
        <v>841.27862489307108</v>
      </c>
      <c r="S4447" s="112" t="s">
        <v>2152</v>
      </c>
      <c r="T4447" s="107" t="s">
        <v>82</v>
      </c>
      <c r="U4447" s="217">
        <v>1</v>
      </c>
      <c r="V4447" s="85"/>
      <c r="W4447" s="85"/>
      <c r="X4447" s="85"/>
      <c r="Y4447" s="85"/>
      <c r="Z4447" s="85"/>
      <c r="AA4447" s="85"/>
      <c r="AB4447" s="86"/>
      <c r="AC4447" s="86"/>
      <c r="AD4447" s="85"/>
      <c r="AE4447" s="85"/>
      <c r="AF4447" s="85"/>
      <c r="AG4447" s="85"/>
      <c r="AH4447" s="85"/>
      <c r="AI4447" s="85"/>
      <c r="AJ4447" s="85"/>
    </row>
    <row r="4448" spans="1:36" ht="16.5" thickTop="1" thickBot="1">
      <c r="A4448" s="105">
        <f t="shared" si="945"/>
        <v>1294</v>
      </c>
      <c r="B4448" s="112" t="s">
        <v>4283</v>
      </c>
      <c r="C4448" s="107">
        <v>1964</v>
      </c>
      <c r="D4448" s="107"/>
      <c r="E4448" s="114" t="s">
        <v>80</v>
      </c>
      <c r="F4448" s="107">
        <v>5</v>
      </c>
      <c r="G4448" s="107">
        <v>3</v>
      </c>
      <c r="H4448" s="111">
        <v>2764.6</v>
      </c>
      <c r="I4448" s="111">
        <v>2323.9</v>
      </c>
      <c r="J4448" s="111">
        <v>2323.9</v>
      </c>
      <c r="K4448" s="122">
        <v>154</v>
      </c>
      <c r="L4448" s="110">
        <f t="shared" si="941"/>
        <v>12450431.392000001</v>
      </c>
      <c r="M4448" s="108"/>
      <c r="N4448" s="108"/>
      <c r="O4448" s="108"/>
      <c r="P4448" s="110">
        <f>'Форма 2'!C4448-M4448-N4448-O4448</f>
        <v>12450431.392000001</v>
      </c>
      <c r="Q4448" s="111">
        <f t="shared" si="939"/>
        <v>5357.5590137269246</v>
      </c>
      <c r="R4448" s="111">
        <f t="shared" si="940"/>
        <v>5357.5590137269246</v>
      </c>
      <c r="S4448" s="112" t="s">
        <v>2152</v>
      </c>
      <c r="T4448" s="107" t="s">
        <v>92</v>
      </c>
      <c r="U4448" s="217"/>
      <c r="V4448" s="85"/>
      <c r="W4448" s="85"/>
      <c r="X4448" s="85"/>
      <c r="Y4448" s="85"/>
      <c r="Z4448" s="85"/>
      <c r="AA4448" s="85"/>
      <c r="AB4448" s="86"/>
      <c r="AC4448" s="86"/>
      <c r="AD4448" s="85">
        <v>1</v>
      </c>
      <c r="AE4448" s="85"/>
      <c r="AF4448" s="85"/>
      <c r="AG4448" s="85"/>
      <c r="AH4448" s="85"/>
      <c r="AI4448" s="85"/>
      <c r="AJ4448" s="85"/>
    </row>
    <row r="4449" spans="1:36" ht="16.5" thickTop="1" thickBot="1">
      <c r="A4449" s="105">
        <f t="shared" si="945"/>
        <v>1295</v>
      </c>
      <c r="B4449" s="112" t="s">
        <v>4284</v>
      </c>
      <c r="C4449" s="107">
        <v>1965</v>
      </c>
      <c r="D4449" s="107"/>
      <c r="E4449" s="114" t="s">
        <v>80</v>
      </c>
      <c r="F4449" s="107">
        <v>5</v>
      </c>
      <c r="G4449" s="107">
        <v>4</v>
      </c>
      <c r="H4449" s="111">
        <v>5244.9</v>
      </c>
      <c r="I4449" s="111">
        <v>3185.2</v>
      </c>
      <c r="J4449" s="111">
        <v>3185.2</v>
      </c>
      <c r="K4449" s="122">
        <v>149</v>
      </c>
      <c r="L4449" s="110">
        <f t="shared" si="941"/>
        <v>23620512.048</v>
      </c>
      <c r="M4449" s="108"/>
      <c r="N4449" s="108"/>
      <c r="O4449" s="108"/>
      <c r="P4449" s="110">
        <f>'Форма 2'!C4449-M4449-N4449-O4449</f>
        <v>23620512.048</v>
      </c>
      <c r="Q4449" s="111">
        <f t="shared" si="939"/>
        <v>7415.7076629411031</v>
      </c>
      <c r="R4449" s="111">
        <f t="shared" si="940"/>
        <v>7415.7076629411031</v>
      </c>
      <c r="S4449" s="112" t="s">
        <v>2152</v>
      </c>
      <c r="T4449" s="107" t="s">
        <v>82</v>
      </c>
      <c r="U4449" s="217"/>
      <c r="V4449" s="85"/>
      <c r="W4449" s="85"/>
      <c r="X4449" s="85"/>
      <c r="Y4449" s="85"/>
      <c r="Z4449" s="85"/>
      <c r="AA4449" s="85"/>
      <c r="AB4449" s="86"/>
      <c r="AC4449" s="86"/>
      <c r="AD4449" s="85">
        <v>1</v>
      </c>
      <c r="AE4449" s="85"/>
      <c r="AF4449" s="85"/>
      <c r="AG4449" s="85"/>
      <c r="AH4449" s="85"/>
      <c r="AI4449" s="85"/>
      <c r="AJ4449" s="85"/>
    </row>
    <row r="4450" spans="1:36" ht="16.5" thickTop="1" thickBot="1">
      <c r="A4450" s="105">
        <f t="shared" si="945"/>
        <v>1296</v>
      </c>
      <c r="B4450" s="112" t="s">
        <v>4285</v>
      </c>
      <c r="C4450" s="107">
        <v>1966</v>
      </c>
      <c r="D4450" s="107"/>
      <c r="E4450" s="114" t="s">
        <v>94</v>
      </c>
      <c r="F4450" s="107">
        <v>5</v>
      </c>
      <c r="G4450" s="107">
        <v>4</v>
      </c>
      <c r="H4450" s="111">
        <v>3033.4</v>
      </c>
      <c r="I4450" s="111">
        <v>2160.8000000000002</v>
      </c>
      <c r="J4450" s="111">
        <v>1951</v>
      </c>
      <c r="K4450" s="122">
        <v>141</v>
      </c>
      <c r="L4450" s="110">
        <f t="shared" si="941"/>
        <v>14132557.998000002</v>
      </c>
      <c r="M4450" s="108"/>
      <c r="N4450" s="108"/>
      <c r="O4450" s="108"/>
      <c r="P4450" s="110">
        <f>'Форма 2'!C4450-M4450-N4450-O4450</f>
        <v>14132557.998000002</v>
      </c>
      <c r="Q4450" s="111">
        <f t="shared" si="939"/>
        <v>6540.4285440577569</v>
      </c>
      <c r="R4450" s="111">
        <f t="shared" si="940"/>
        <v>6540.4285440577569</v>
      </c>
      <c r="S4450" s="112" t="s">
        <v>2152</v>
      </c>
      <c r="T4450" s="107" t="s">
        <v>82</v>
      </c>
      <c r="U4450" s="217"/>
      <c r="V4450" s="85"/>
      <c r="W4450" s="85"/>
      <c r="X4450" s="85"/>
      <c r="Y4450" s="85"/>
      <c r="Z4450" s="85"/>
      <c r="AA4450" s="85"/>
      <c r="AB4450" s="86"/>
      <c r="AC4450" s="86"/>
      <c r="AD4450" s="85">
        <v>1</v>
      </c>
      <c r="AE4450" s="85"/>
      <c r="AF4450" s="85"/>
      <c r="AG4450" s="85"/>
      <c r="AH4450" s="85"/>
      <c r="AI4450" s="85"/>
      <c r="AJ4450" s="85"/>
    </row>
    <row r="4451" spans="1:36" ht="16.5" thickTop="1" thickBot="1">
      <c r="A4451" s="105">
        <f t="shared" si="945"/>
        <v>1297</v>
      </c>
      <c r="B4451" s="114" t="s">
        <v>785</v>
      </c>
      <c r="C4451" s="123">
        <v>1968</v>
      </c>
      <c r="D4451" s="107"/>
      <c r="E4451" s="114" t="s">
        <v>94</v>
      </c>
      <c r="F4451" s="107">
        <v>5</v>
      </c>
      <c r="G4451" s="107">
        <v>4</v>
      </c>
      <c r="H4451" s="126">
        <v>2518.6</v>
      </c>
      <c r="I4451" s="126">
        <v>2292</v>
      </c>
      <c r="J4451" s="126">
        <v>2292</v>
      </c>
      <c r="K4451" s="125">
        <v>133</v>
      </c>
      <c r="L4451" s="110">
        <f t="shared" si="941"/>
        <v>471580.43000000005</v>
      </c>
      <c r="M4451" s="108"/>
      <c r="N4451" s="108"/>
      <c r="O4451" s="108"/>
      <c r="P4451" s="110">
        <f>'Форма 2'!C4451-M4451-N4451-O4451</f>
        <v>471580.43000000005</v>
      </c>
      <c r="Q4451" s="111">
        <f t="shared" si="939"/>
        <v>205.75062390924958</v>
      </c>
      <c r="R4451" s="111">
        <f t="shared" si="940"/>
        <v>205.75062390924958</v>
      </c>
      <c r="S4451" s="112" t="s">
        <v>2152</v>
      </c>
      <c r="T4451" s="107" t="s">
        <v>82</v>
      </c>
      <c r="U4451" s="217"/>
      <c r="V4451" s="85"/>
      <c r="W4451" s="85"/>
      <c r="X4451" s="85"/>
      <c r="Y4451" s="85"/>
      <c r="Z4451" s="172"/>
      <c r="AA4451" s="172"/>
      <c r="AB4451" s="171"/>
      <c r="AC4451" s="154"/>
      <c r="AD4451" s="85"/>
      <c r="AE4451" s="85"/>
      <c r="AF4451" s="85"/>
      <c r="AG4451" s="166" t="s">
        <v>5105</v>
      </c>
      <c r="AH4451" s="85"/>
      <c r="AI4451" s="85"/>
      <c r="AJ4451" s="85"/>
    </row>
    <row r="4452" spans="1:36" ht="16.5" thickTop="1" thickBot="1">
      <c r="A4452" s="105">
        <f t="shared" si="945"/>
        <v>1298</v>
      </c>
      <c r="B4452" s="114" t="s">
        <v>4286</v>
      </c>
      <c r="C4452" s="123">
        <v>1976</v>
      </c>
      <c r="D4452" s="107"/>
      <c r="E4452" s="114" t="s">
        <v>94</v>
      </c>
      <c r="F4452" s="107">
        <v>14</v>
      </c>
      <c r="G4452" s="107">
        <v>1</v>
      </c>
      <c r="H4452" s="126">
        <v>5009</v>
      </c>
      <c r="I4452" s="126">
        <v>4909.6000000000004</v>
      </c>
      <c r="J4452" s="126">
        <v>4909.6000000000004</v>
      </c>
      <c r="K4452" s="125">
        <v>223</v>
      </c>
      <c r="L4452" s="110">
        <f t="shared" si="941"/>
        <v>398164.77</v>
      </c>
      <c r="M4452" s="108"/>
      <c r="N4452" s="108"/>
      <c r="O4452" s="108"/>
      <c r="P4452" s="110">
        <f>'Форма 2'!C4452-M4452-N4452-O4452</f>
        <v>398164.77</v>
      </c>
      <c r="Q4452" s="111">
        <f t="shared" si="939"/>
        <v>81.09922804301776</v>
      </c>
      <c r="R4452" s="111">
        <f t="shared" si="940"/>
        <v>81.09922804301776</v>
      </c>
      <c r="S4452" s="112" t="s">
        <v>2152</v>
      </c>
      <c r="T4452" s="107" t="s">
        <v>82</v>
      </c>
      <c r="U4452" s="217"/>
      <c r="V4452" s="85"/>
      <c r="W4452" s="85"/>
      <c r="X4452" s="85"/>
      <c r="Y4452" s="85"/>
      <c r="Z4452" s="172"/>
      <c r="AA4452" s="172"/>
      <c r="AB4452" s="171"/>
      <c r="AC4452" s="154"/>
      <c r="AD4452" s="85"/>
      <c r="AE4452" s="85"/>
      <c r="AF4452" s="85"/>
      <c r="AG4452" s="166" t="s">
        <v>5105</v>
      </c>
      <c r="AH4452" s="85"/>
      <c r="AI4452" s="85"/>
      <c r="AJ4452" s="85"/>
    </row>
    <row r="4453" spans="1:36" ht="16.5" thickTop="1" thickBot="1">
      <c r="A4453" s="105">
        <f t="shared" si="945"/>
        <v>1299</v>
      </c>
      <c r="B4453" s="112" t="s">
        <v>4287</v>
      </c>
      <c r="C4453" s="107">
        <v>1963</v>
      </c>
      <c r="D4453" s="107"/>
      <c r="E4453" s="114" t="s">
        <v>94</v>
      </c>
      <c r="F4453" s="107">
        <v>9</v>
      </c>
      <c r="G4453" s="107">
        <v>1</v>
      </c>
      <c r="H4453" s="111">
        <v>4830.5</v>
      </c>
      <c r="I4453" s="111">
        <v>3303.6</v>
      </c>
      <c r="J4453" s="111">
        <v>3303.6</v>
      </c>
      <c r="K4453" s="122">
        <v>433</v>
      </c>
      <c r="L4453" s="110">
        <f t="shared" si="941"/>
        <v>9989039.254999999</v>
      </c>
      <c r="M4453" s="108"/>
      <c r="N4453" s="108"/>
      <c r="O4453" s="108"/>
      <c r="P4453" s="110">
        <f>'Форма 2'!C4453-M4453-N4453-O4453</f>
        <v>9989039.254999999</v>
      </c>
      <c r="Q4453" s="111">
        <f t="shared" si="939"/>
        <v>3023.683029119748</v>
      </c>
      <c r="R4453" s="111">
        <f t="shared" si="940"/>
        <v>3023.683029119748</v>
      </c>
      <c r="S4453" s="112" t="s">
        <v>2152</v>
      </c>
      <c r="T4453" s="107" t="s">
        <v>82</v>
      </c>
      <c r="U4453" s="217"/>
      <c r="V4453" s="85"/>
      <c r="W4453" s="85"/>
      <c r="X4453" s="85"/>
      <c r="Y4453" s="85"/>
      <c r="Z4453" s="85"/>
      <c r="AA4453" s="85"/>
      <c r="AB4453" s="86"/>
      <c r="AC4453" s="86"/>
      <c r="AD4453" s="85">
        <v>1</v>
      </c>
      <c r="AE4453" s="85"/>
      <c r="AF4453" s="85"/>
      <c r="AG4453" s="85"/>
      <c r="AH4453" s="85"/>
      <c r="AI4453" s="85"/>
      <c r="AJ4453" s="85"/>
    </row>
    <row r="4454" spans="1:36" ht="17.25" thickTop="1" thickBot="1">
      <c r="A4454" s="221">
        <v>0</v>
      </c>
      <c r="B4454" s="13" t="s">
        <v>792</v>
      </c>
      <c r="C4454" s="5"/>
      <c r="D4454" s="5"/>
      <c r="E4454" s="5"/>
      <c r="F4454" s="5"/>
      <c r="G4454" s="5"/>
      <c r="H4454" s="24">
        <f t="shared" ref="H4454:P4454" si="948">SUM(H4455:H4605)</f>
        <v>579848.99999999965</v>
      </c>
      <c r="I4454" s="24">
        <f t="shared" si="948"/>
        <v>398567.8899999999</v>
      </c>
      <c r="J4454" s="24">
        <f t="shared" si="948"/>
        <v>384387.72000000003</v>
      </c>
      <c r="K4454" s="23">
        <f t="shared" si="948"/>
        <v>17484</v>
      </c>
      <c r="L4454" s="24">
        <f t="shared" si="948"/>
        <v>2233997663.5795007</v>
      </c>
      <c r="M4454" s="24">
        <f t="shared" si="948"/>
        <v>0</v>
      </c>
      <c r="N4454" s="24">
        <f t="shared" si="948"/>
        <v>0</v>
      </c>
      <c r="O4454" s="24">
        <f t="shared" si="948"/>
        <v>0</v>
      </c>
      <c r="P4454" s="24">
        <f t="shared" si="948"/>
        <v>2233997663.5795007</v>
      </c>
      <c r="Q4454" s="8" t="s">
        <v>76</v>
      </c>
      <c r="R4454" s="8" t="s">
        <v>76</v>
      </c>
      <c r="S4454" s="8" t="s">
        <v>76</v>
      </c>
      <c r="T4454" s="5" t="s">
        <v>76</v>
      </c>
      <c r="U4454" s="218" t="s">
        <v>76</v>
      </c>
      <c r="V4454" s="84" t="s">
        <v>76</v>
      </c>
      <c r="W4454" s="84" t="s">
        <v>76</v>
      </c>
      <c r="X4454" s="84" t="s">
        <v>76</v>
      </c>
      <c r="Y4454" s="84" t="s">
        <v>76</v>
      </c>
      <c r="Z4454" s="84" t="s">
        <v>76</v>
      </c>
      <c r="AA4454" s="84" t="s">
        <v>76</v>
      </c>
      <c r="AB4454" s="84" t="s">
        <v>76</v>
      </c>
      <c r="AC4454" s="84" t="s">
        <v>76</v>
      </c>
      <c r="AD4454" s="84" t="s">
        <v>76</v>
      </c>
      <c r="AE4454" s="84" t="s">
        <v>76</v>
      </c>
      <c r="AF4454" s="84" t="s">
        <v>76</v>
      </c>
      <c r="AG4454" s="84" t="s">
        <v>76</v>
      </c>
      <c r="AH4454" s="84" t="s">
        <v>76</v>
      </c>
      <c r="AI4454" s="84" t="s">
        <v>76</v>
      </c>
      <c r="AJ4454" s="84" t="s">
        <v>76</v>
      </c>
    </row>
    <row r="4455" spans="1:36" ht="16.5" thickTop="1" thickBot="1">
      <c r="A4455" s="105">
        <f t="shared" ref="A4455:A4486" si="949">A4454+1</f>
        <v>1</v>
      </c>
      <c r="B4455" s="190" t="s">
        <v>4288</v>
      </c>
      <c r="C4455" s="104">
        <v>1985</v>
      </c>
      <c r="D4455" s="105"/>
      <c r="E4455" s="106" t="s">
        <v>80</v>
      </c>
      <c r="F4455" s="107">
        <v>9</v>
      </c>
      <c r="G4455" s="105">
        <v>1</v>
      </c>
      <c r="H4455" s="108">
        <v>4945</v>
      </c>
      <c r="I4455" s="108">
        <v>4071.6</v>
      </c>
      <c r="J4455" s="108">
        <v>3743.9</v>
      </c>
      <c r="K4455" s="109">
        <v>240</v>
      </c>
      <c r="L4455" s="110">
        <f t="shared" ref="L4455:L4518" si="950">SUM(M4455:P4455)</f>
        <v>4957659.2</v>
      </c>
      <c r="M4455" s="108"/>
      <c r="N4455" s="108"/>
      <c r="O4455" s="108"/>
      <c r="P4455" s="110">
        <f>'Форма 2'!C4455-M4455-N4455-O4455</f>
        <v>4957659.2</v>
      </c>
      <c r="Q4455" s="111">
        <f t="shared" ref="Q4455:Q4519" si="951">L4455/I4455</f>
        <v>1217.6194125159643</v>
      </c>
      <c r="R4455" s="111">
        <f t="shared" ref="R4455:R4519" si="952">Q4455</f>
        <v>1217.6194125159643</v>
      </c>
      <c r="S4455" s="112" t="s">
        <v>2152</v>
      </c>
      <c r="T4455" s="107" t="s">
        <v>82</v>
      </c>
      <c r="U4455" s="217">
        <v>1</v>
      </c>
      <c r="V4455" s="85"/>
      <c r="W4455" s="85"/>
      <c r="X4455" s="85"/>
      <c r="Y4455" s="85"/>
      <c r="Z4455" s="85"/>
      <c r="AA4455" s="85"/>
      <c r="AB4455" s="86"/>
      <c r="AC4455" s="86"/>
      <c r="AD4455" s="85"/>
      <c r="AE4455" s="85"/>
      <c r="AF4455" s="85"/>
      <c r="AG4455" s="85"/>
      <c r="AH4455" s="85"/>
      <c r="AI4455" s="85"/>
      <c r="AJ4455" s="85"/>
    </row>
    <row r="4456" spans="1:36" ht="16.5" thickTop="1" thickBot="1">
      <c r="A4456" s="105">
        <f t="shared" si="949"/>
        <v>2</v>
      </c>
      <c r="B4456" s="190" t="s">
        <v>4289</v>
      </c>
      <c r="C4456" s="104">
        <v>1988</v>
      </c>
      <c r="D4456" s="105"/>
      <c r="E4456" s="106" t="s">
        <v>212</v>
      </c>
      <c r="F4456" s="107">
        <v>9</v>
      </c>
      <c r="G4456" s="105">
        <v>2</v>
      </c>
      <c r="H4456" s="108">
        <v>4739.7</v>
      </c>
      <c r="I4456" s="108">
        <v>3613.5</v>
      </c>
      <c r="J4456" s="108">
        <v>3613.5</v>
      </c>
      <c r="K4456" s="109">
        <v>173</v>
      </c>
      <c r="L4456" s="110">
        <f t="shared" si="950"/>
        <v>2857375.5419999999</v>
      </c>
      <c r="M4456" s="108"/>
      <c r="N4456" s="108"/>
      <c r="O4456" s="108"/>
      <c r="P4456" s="110">
        <f>'Форма 2'!C4456-M4456-N4456-O4456</f>
        <v>2857375.5419999999</v>
      </c>
      <c r="Q4456" s="111">
        <f t="shared" si="951"/>
        <v>790.75011540058108</v>
      </c>
      <c r="R4456" s="111">
        <f t="shared" si="952"/>
        <v>790.75011540058108</v>
      </c>
      <c r="S4456" s="112" t="s">
        <v>2152</v>
      </c>
      <c r="T4456" s="107" t="s">
        <v>82</v>
      </c>
      <c r="U4456" s="217"/>
      <c r="V4456" s="85"/>
      <c r="W4456" s="85"/>
      <c r="X4456" s="85"/>
      <c r="Y4456" s="85"/>
      <c r="Z4456" s="85"/>
      <c r="AA4456" s="85">
        <v>1</v>
      </c>
      <c r="AB4456" s="86"/>
      <c r="AC4456" s="86"/>
      <c r="AD4456" s="85"/>
      <c r="AE4456" s="85"/>
      <c r="AF4456" s="85"/>
      <c r="AG4456" s="85"/>
      <c r="AH4456" s="85"/>
      <c r="AI4456" s="85"/>
      <c r="AJ4456" s="85"/>
    </row>
    <row r="4457" spans="1:36" ht="16.5" thickTop="1" thickBot="1">
      <c r="A4457" s="105">
        <f t="shared" si="949"/>
        <v>3</v>
      </c>
      <c r="B4457" s="190" t="s">
        <v>4290</v>
      </c>
      <c r="C4457" s="104">
        <v>1988</v>
      </c>
      <c r="D4457" s="105"/>
      <c r="E4457" s="106" t="s">
        <v>212</v>
      </c>
      <c r="F4457" s="107">
        <v>9</v>
      </c>
      <c r="G4457" s="105">
        <v>2</v>
      </c>
      <c r="H4457" s="108">
        <v>4570.3</v>
      </c>
      <c r="I4457" s="108">
        <v>3574.6</v>
      </c>
      <c r="J4457" s="108">
        <v>3523.8</v>
      </c>
      <c r="K4457" s="109">
        <v>210</v>
      </c>
      <c r="L4457" s="110">
        <f t="shared" si="950"/>
        <v>2755251.0580000002</v>
      </c>
      <c r="M4457" s="108"/>
      <c r="N4457" s="108"/>
      <c r="O4457" s="108"/>
      <c r="P4457" s="110">
        <f>'Форма 2'!C4457-M4457-N4457-O4457</f>
        <v>2755251.0580000002</v>
      </c>
      <c r="Q4457" s="111">
        <f t="shared" si="951"/>
        <v>770.78583841548709</v>
      </c>
      <c r="R4457" s="111">
        <f t="shared" si="952"/>
        <v>770.78583841548709</v>
      </c>
      <c r="S4457" s="112" t="s">
        <v>2152</v>
      </c>
      <c r="T4457" s="107" t="s">
        <v>82</v>
      </c>
      <c r="U4457" s="217"/>
      <c r="V4457" s="85"/>
      <c r="W4457" s="85"/>
      <c r="X4457" s="85"/>
      <c r="Y4457" s="85"/>
      <c r="Z4457" s="85"/>
      <c r="AA4457" s="85">
        <v>1</v>
      </c>
      <c r="AB4457" s="86"/>
      <c r="AC4457" s="86"/>
      <c r="AD4457" s="85"/>
      <c r="AE4457" s="85"/>
      <c r="AF4457" s="85"/>
      <c r="AG4457" s="85"/>
      <c r="AH4457" s="85"/>
      <c r="AI4457" s="85"/>
      <c r="AJ4457" s="85"/>
    </row>
    <row r="4458" spans="1:36" ht="16.5" thickTop="1" thickBot="1">
      <c r="A4458" s="105">
        <f t="shared" si="949"/>
        <v>4</v>
      </c>
      <c r="B4458" s="190" t="s">
        <v>4291</v>
      </c>
      <c r="C4458" s="104">
        <v>1988</v>
      </c>
      <c r="D4458" s="105"/>
      <c r="E4458" s="106" t="s">
        <v>212</v>
      </c>
      <c r="F4458" s="107">
        <v>9</v>
      </c>
      <c r="G4458" s="105">
        <v>2</v>
      </c>
      <c r="H4458" s="108">
        <v>4726.5</v>
      </c>
      <c r="I4458" s="108">
        <v>3686.6</v>
      </c>
      <c r="J4458" s="108">
        <v>3686.6</v>
      </c>
      <c r="K4458" s="109">
        <v>193</v>
      </c>
      <c r="L4458" s="110">
        <f t="shared" si="950"/>
        <v>2849417.79</v>
      </c>
      <c r="M4458" s="108"/>
      <c r="N4458" s="108"/>
      <c r="O4458" s="108"/>
      <c r="P4458" s="110">
        <f>'Форма 2'!C4458-M4458-N4458-O4458</f>
        <v>2849417.79</v>
      </c>
      <c r="Q4458" s="111">
        <f t="shared" si="951"/>
        <v>772.91211143058649</v>
      </c>
      <c r="R4458" s="111">
        <f t="shared" si="952"/>
        <v>772.91211143058649</v>
      </c>
      <c r="S4458" s="112" t="s">
        <v>2152</v>
      </c>
      <c r="T4458" s="107" t="s">
        <v>82</v>
      </c>
      <c r="U4458" s="217"/>
      <c r="V4458" s="85"/>
      <c r="W4458" s="85"/>
      <c r="X4458" s="85"/>
      <c r="Y4458" s="85"/>
      <c r="Z4458" s="85"/>
      <c r="AA4458" s="85">
        <v>1</v>
      </c>
      <c r="AB4458" s="86"/>
      <c r="AC4458" s="86"/>
      <c r="AD4458" s="85"/>
      <c r="AE4458" s="85"/>
      <c r="AF4458" s="85"/>
      <c r="AG4458" s="85"/>
      <c r="AH4458" s="85"/>
      <c r="AI4458" s="85"/>
      <c r="AJ4458" s="85"/>
    </row>
    <row r="4459" spans="1:36" ht="16.5" thickTop="1" thickBot="1">
      <c r="A4459" s="105">
        <f t="shared" si="949"/>
        <v>5</v>
      </c>
      <c r="B4459" s="190" t="s">
        <v>4292</v>
      </c>
      <c r="C4459" s="104">
        <v>1988</v>
      </c>
      <c r="D4459" s="105"/>
      <c r="E4459" s="106" t="s">
        <v>212</v>
      </c>
      <c r="F4459" s="107">
        <v>9</v>
      </c>
      <c r="G4459" s="105">
        <v>2</v>
      </c>
      <c r="H4459" s="108">
        <v>4703.3999999999996</v>
      </c>
      <c r="I4459" s="108">
        <v>3664.4</v>
      </c>
      <c r="J4459" s="108">
        <v>3609.3</v>
      </c>
      <c r="K4459" s="109">
        <v>169</v>
      </c>
      <c r="L4459" s="110">
        <f t="shared" si="950"/>
        <v>2835491.7239999999</v>
      </c>
      <c r="M4459" s="108"/>
      <c r="N4459" s="108"/>
      <c r="O4459" s="108"/>
      <c r="P4459" s="110">
        <f>'Форма 2'!C4459-M4459-N4459-O4459</f>
        <v>2835491.7239999999</v>
      </c>
      <c r="Q4459" s="111">
        <f t="shared" si="951"/>
        <v>773.79427027617066</v>
      </c>
      <c r="R4459" s="111">
        <f t="shared" si="952"/>
        <v>773.79427027617066</v>
      </c>
      <c r="S4459" s="112" t="s">
        <v>2152</v>
      </c>
      <c r="T4459" s="107" t="s">
        <v>82</v>
      </c>
      <c r="U4459" s="217"/>
      <c r="V4459" s="85"/>
      <c r="W4459" s="85"/>
      <c r="X4459" s="85"/>
      <c r="Y4459" s="85"/>
      <c r="Z4459" s="85"/>
      <c r="AA4459" s="85">
        <v>1</v>
      </c>
      <c r="AB4459" s="86"/>
      <c r="AC4459" s="86"/>
      <c r="AD4459" s="85"/>
      <c r="AE4459" s="85"/>
      <c r="AF4459" s="85"/>
      <c r="AG4459" s="85"/>
      <c r="AH4459" s="85"/>
      <c r="AI4459" s="85"/>
      <c r="AJ4459" s="85"/>
    </row>
    <row r="4460" spans="1:36" ht="16.5" thickTop="1" thickBot="1">
      <c r="A4460" s="105">
        <f t="shared" si="949"/>
        <v>6</v>
      </c>
      <c r="B4460" s="190" t="s">
        <v>4293</v>
      </c>
      <c r="C4460" s="104">
        <v>1989</v>
      </c>
      <c r="D4460" s="105"/>
      <c r="E4460" s="106" t="s">
        <v>212</v>
      </c>
      <c r="F4460" s="107">
        <v>9</v>
      </c>
      <c r="G4460" s="105">
        <v>2</v>
      </c>
      <c r="H4460" s="108">
        <v>4953.3</v>
      </c>
      <c r="I4460" s="108">
        <v>3713.4</v>
      </c>
      <c r="J4460" s="108">
        <v>3660.5</v>
      </c>
      <c r="K4460" s="109">
        <v>180</v>
      </c>
      <c r="L4460" s="110">
        <f t="shared" si="950"/>
        <v>2986146.4380000001</v>
      </c>
      <c r="M4460" s="108"/>
      <c r="N4460" s="108"/>
      <c r="O4460" s="108"/>
      <c r="P4460" s="110">
        <f>'Форма 2'!C4460-M4460-N4460-O4460</f>
        <v>2986146.4380000001</v>
      </c>
      <c r="Q4460" s="111">
        <f t="shared" si="951"/>
        <v>804.15426240103409</v>
      </c>
      <c r="R4460" s="111">
        <f t="shared" si="952"/>
        <v>804.15426240103409</v>
      </c>
      <c r="S4460" s="112" t="s">
        <v>2152</v>
      </c>
      <c r="T4460" s="107" t="s">
        <v>82</v>
      </c>
      <c r="U4460" s="217"/>
      <c r="V4460" s="85"/>
      <c r="W4460" s="85"/>
      <c r="X4460" s="85"/>
      <c r="Y4460" s="85"/>
      <c r="Z4460" s="85"/>
      <c r="AA4460" s="85">
        <v>1</v>
      </c>
      <c r="AB4460" s="86"/>
      <c r="AC4460" s="86"/>
      <c r="AD4460" s="85"/>
      <c r="AE4460" s="85"/>
      <c r="AF4460" s="85"/>
      <c r="AG4460" s="85"/>
      <c r="AH4460" s="85"/>
      <c r="AI4460" s="85"/>
      <c r="AJ4460" s="85"/>
    </row>
    <row r="4461" spans="1:36" ht="16.5" thickTop="1" thickBot="1">
      <c r="A4461" s="105">
        <f t="shared" si="949"/>
        <v>7</v>
      </c>
      <c r="B4461" s="190" t="s">
        <v>4294</v>
      </c>
      <c r="C4461" s="104">
        <v>2011</v>
      </c>
      <c r="D4461" s="105"/>
      <c r="E4461" s="106" t="s">
        <v>94</v>
      </c>
      <c r="F4461" s="107">
        <v>9</v>
      </c>
      <c r="G4461" s="105">
        <v>2</v>
      </c>
      <c r="H4461" s="108">
        <v>8284.4</v>
      </c>
      <c r="I4461" s="108">
        <v>5474.8</v>
      </c>
      <c r="J4461" s="108">
        <v>5474.8</v>
      </c>
      <c r="K4461" s="109"/>
      <c r="L4461" s="110">
        <f t="shared" si="950"/>
        <v>29542170.399999999</v>
      </c>
      <c r="M4461" s="108"/>
      <c r="N4461" s="108"/>
      <c r="O4461" s="108"/>
      <c r="P4461" s="110">
        <f>'Форма 2'!C4461-M4461-N4461-O4461</f>
        <v>29542170.399999999</v>
      </c>
      <c r="Q4461" s="111">
        <f t="shared" si="951"/>
        <v>5396.0273251990939</v>
      </c>
      <c r="R4461" s="111">
        <f t="shared" si="952"/>
        <v>5396.0273251990939</v>
      </c>
      <c r="S4461" s="112" t="s">
        <v>2152</v>
      </c>
      <c r="T4461" s="107" t="s">
        <v>92</v>
      </c>
      <c r="U4461" s="217"/>
      <c r="V4461" s="85"/>
      <c r="W4461" s="85"/>
      <c r="X4461" s="85"/>
      <c r="Y4461" s="85"/>
      <c r="Z4461" s="85"/>
      <c r="AA4461" s="85"/>
      <c r="AB4461" s="86"/>
      <c r="AC4461" s="86"/>
      <c r="AD4461" s="85"/>
      <c r="AE4461" s="85">
        <v>1</v>
      </c>
      <c r="AF4461" s="85"/>
      <c r="AG4461" s="85"/>
      <c r="AH4461" s="85"/>
      <c r="AI4461" s="85"/>
      <c r="AJ4461" s="85"/>
    </row>
    <row r="4462" spans="1:36" ht="16.5" thickTop="1" thickBot="1">
      <c r="A4462" s="105">
        <f t="shared" si="949"/>
        <v>8</v>
      </c>
      <c r="B4462" s="190" t="s">
        <v>4295</v>
      </c>
      <c r="C4462" s="104">
        <v>1986</v>
      </c>
      <c r="D4462" s="105"/>
      <c r="E4462" s="106" t="s">
        <v>212</v>
      </c>
      <c r="F4462" s="107">
        <v>9</v>
      </c>
      <c r="G4462" s="105">
        <v>2</v>
      </c>
      <c r="H4462" s="108">
        <v>6694.8</v>
      </c>
      <c r="I4462" s="108">
        <v>5009.1000000000004</v>
      </c>
      <c r="J4462" s="108">
        <v>4815.5</v>
      </c>
      <c r="K4462" s="109">
        <v>210</v>
      </c>
      <c r="L4462" s="110">
        <f t="shared" si="950"/>
        <v>13526474.736</v>
      </c>
      <c r="M4462" s="108"/>
      <c r="N4462" s="108"/>
      <c r="O4462" s="108"/>
      <c r="P4462" s="110">
        <f>'Форма 2'!C4462-M4462-N4462-O4462</f>
        <v>13526474.736</v>
      </c>
      <c r="Q4462" s="111">
        <f t="shared" si="951"/>
        <v>2700.380255135653</v>
      </c>
      <c r="R4462" s="111">
        <f t="shared" si="952"/>
        <v>2700.380255135653</v>
      </c>
      <c r="S4462" s="112" t="s">
        <v>2152</v>
      </c>
      <c r="T4462" s="107" t="s">
        <v>82</v>
      </c>
      <c r="U4462" s="217">
        <v>1</v>
      </c>
      <c r="V4462" s="85"/>
      <c r="W4462" s="85"/>
      <c r="X4462" s="85"/>
      <c r="Y4462" s="85"/>
      <c r="Z4462" s="85"/>
      <c r="AA4462" s="85">
        <v>1</v>
      </c>
      <c r="AB4462" s="168">
        <v>1</v>
      </c>
      <c r="AC4462" s="86">
        <f>2778508.92*AB4462</f>
        <v>2778508.92</v>
      </c>
      <c r="AD4462" s="85"/>
      <c r="AE4462" s="85"/>
      <c r="AF4462" s="85"/>
      <c r="AG4462" s="85"/>
      <c r="AH4462" s="85"/>
      <c r="AI4462" s="85"/>
      <c r="AJ4462" s="85"/>
    </row>
    <row r="4463" spans="1:36" ht="16.5" thickTop="1" thickBot="1">
      <c r="A4463" s="105">
        <f t="shared" si="949"/>
        <v>9</v>
      </c>
      <c r="B4463" s="190" t="s">
        <v>4296</v>
      </c>
      <c r="C4463" s="104">
        <v>1986</v>
      </c>
      <c r="D4463" s="105"/>
      <c r="E4463" s="106" t="s">
        <v>212</v>
      </c>
      <c r="F4463" s="107">
        <v>9</v>
      </c>
      <c r="G4463" s="105">
        <v>2</v>
      </c>
      <c r="H4463" s="108">
        <v>6568.2</v>
      </c>
      <c r="I4463" s="108">
        <v>4989.1000000000004</v>
      </c>
      <c r="J4463" s="108">
        <v>4799</v>
      </c>
      <c r="K4463" s="109">
        <v>232</v>
      </c>
      <c r="L4463" s="110">
        <f t="shared" si="950"/>
        <v>13323228.563999999</v>
      </c>
      <c r="M4463" s="108"/>
      <c r="N4463" s="108"/>
      <c r="O4463" s="108"/>
      <c r="P4463" s="110">
        <f>'Форма 2'!C4463-M4463-N4463-O4463</f>
        <v>13323228.563999999</v>
      </c>
      <c r="Q4463" s="111">
        <f t="shared" si="951"/>
        <v>2670.4673315828504</v>
      </c>
      <c r="R4463" s="111">
        <f t="shared" si="952"/>
        <v>2670.4673315828504</v>
      </c>
      <c r="S4463" s="112" t="s">
        <v>2152</v>
      </c>
      <c r="T4463" s="107" t="s">
        <v>82</v>
      </c>
      <c r="U4463" s="217">
        <v>1</v>
      </c>
      <c r="V4463" s="85"/>
      <c r="W4463" s="85"/>
      <c r="X4463" s="85"/>
      <c r="Y4463" s="85"/>
      <c r="Z4463" s="85"/>
      <c r="AA4463" s="85">
        <v>1</v>
      </c>
      <c r="AB4463" s="168">
        <v>1</v>
      </c>
      <c r="AC4463" s="86">
        <f>2778508.92*AB4463</f>
        <v>2778508.92</v>
      </c>
      <c r="AD4463" s="85"/>
      <c r="AE4463" s="85"/>
      <c r="AF4463" s="85"/>
      <c r="AG4463" s="85"/>
      <c r="AH4463" s="85"/>
      <c r="AI4463" s="85"/>
      <c r="AJ4463" s="85"/>
    </row>
    <row r="4464" spans="1:36" ht="16.5" thickTop="1" thickBot="1">
      <c r="A4464" s="105">
        <f t="shared" si="949"/>
        <v>10</v>
      </c>
      <c r="B4464" s="190" t="s">
        <v>4297</v>
      </c>
      <c r="C4464" s="104">
        <v>1955</v>
      </c>
      <c r="D4464" s="105"/>
      <c r="E4464" s="106" t="s">
        <v>80</v>
      </c>
      <c r="F4464" s="107">
        <v>4</v>
      </c>
      <c r="G4464" s="105">
        <v>2</v>
      </c>
      <c r="H4464" s="108">
        <v>2473.8000000000002</v>
      </c>
      <c r="I4464" s="108">
        <v>1820.5</v>
      </c>
      <c r="J4464" s="108">
        <v>1644.3</v>
      </c>
      <c r="K4464" s="109">
        <v>51</v>
      </c>
      <c r="L4464" s="110">
        <f t="shared" si="950"/>
        <v>4670311.7580000004</v>
      </c>
      <c r="M4464" s="108"/>
      <c r="N4464" s="108"/>
      <c r="O4464" s="108"/>
      <c r="P4464" s="110">
        <f>'Форма 2'!C4464-M4464-N4464-O4464</f>
        <v>4670311.7580000004</v>
      </c>
      <c r="Q4464" s="111">
        <f t="shared" si="951"/>
        <v>2565.4005811590223</v>
      </c>
      <c r="R4464" s="111">
        <f t="shared" si="952"/>
        <v>2565.4005811590223</v>
      </c>
      <c r="S4464" s="112" t="s">
        <v>2152</v>
      </c>
      <c r="T4464" s="107" t="s">
        <v>82</v>
      </c>
      <c r="U4464" s="217"/>
      <c r="V4464" s="85"/>
      <c r="W4464" s="85"/>
      <c r="X4464" s="85"/>
      <c r="Y4464" s="85"/>
      <c r="Z4464" s="85"/>
      <c r="AA4464" s="85">
        <v>1</v>
      </c>
      <c r="AB4464" s="86"/>
      <c r="AC4464" s="86"/>
      <c r="AD4464" s="85"/>
      <c r="AE4464" s="85"/>
      <c r="AF4464" s="85">
        <v>1</v>
      </c>
      <c r="AG4464" s="85"/>
      <c r="AH4464" s="85"/>
      <c r="AI4464" s="85"/>
      <c r="AJ4464" s="85"/>
    </row>
    <row r="4465" spans="1:36" ht="16.5" thickTop="1" thickBot="1">
      <c r="A4465" s="105">
        <f t="shared" si="949"/>
        <v>11</v>
      </c>
      <c r="B4465" s="190" t="s">
        <v>4298</v>
      </c>
      <c r="C4465" s="104">
        <v>1989</v>
      </c>
      <c r="D4465" s="105"/>
      <c r="E4465" s="106" t="s">
        <v>80</v>
      </c>
      <c r="F4465" s="107">
        <v>5</v>
      </c>
      <c r="G4465" s="105">
        <v>5</v>
      </c>
      <c r="H4465" s="108">
        <v>4135.88</v>
      </c>
      <c r="I4465" s="108">
        <v>2438.38</v>
      </c>
      <c r="J4465" s="108">
        <v>2275.1999999999998</v>
      </c>
      <c r="K4465" s="109">
        <v>82</v>
      </c>
      <c r="L4465" s="110">
        <f t="shared" si="950"/>
        <v>6581880.7908000005</v>
      </c>
      <c r="M4465" s="108"/>
      <c r="N4465" s="108"/>
      <c r="O4465" s="108"/>
      <c r="P4465" s="110">
        <f>'Форма 2'!C4465-M4465-N4465-O4465</f>
        <v>6581880.7908000005</v>
      </c>
      <c r="Q4465" s="111">
        <f t="shared" si="951"/>
        <v>2699.2842751334902</v>
      </c>
      <c r="R4465" s="111">
        <f t="shared" si="952"/>
        <v>2699.2842751334902</v>
      </c>
      <c r="S4465" s="112" t="s">
        <v>2152</v>
      </c>
      <c r="T4465" s="107" t="s">
        <v>82</v>
      </c>
      <c r="U4465" s="217">
        <v>1</v>
      </c>
      <c r="V4465" s="85"/>
      <c r="W4465" s="85"/>
      <c r="X4465" s="85"/>
      <c r="Y4465" s="85"/>
      <c r="Z4465" s="85"/>
      <c r="AA4465" s="85">
        <v>1</v>
      </c>
      <c r="AB4465" s="86"/>
      <c r="AC4465" s="86"/>
      <c r="AD4465" s="85"/>
      <c r="AE4465" s="85"/>
      <c r="AF4465" s="85"/>
      <c r="AG4465" s="85"/>
      <c r="AH4465" s="85"/>
      <c r="AI4465" s="85"/>
      <c r="AJ4465" s="85"/>
    </row>
    <row r="4466" spans="1:36" ht="16.5" thickTop="1" thickBot="1">
      <c r="A4466" s="105">
        <f t="shared" si="949"/>
        <v>12</v>
      </c>
      <c r="B4466" s="190" t="s">
        <v>4299</v>
      </c>
      <c r="C4466" s="104">
        <v>1961</v>
      </c>
      <c r="D4466" s="105"/>
      <c r="E4466" s="106" t="s">
        <v>80</v>
      </c>
      <c r="F4466" s="107">
        <v>4</v>
      </c>
      <c r="G4466" s="105">
        <v>4</v>
      </c>
      <c r="H4466" s="108">
        <v>4481.8999999999996</v>
      </c>
      <c r="I4466" s="108">
        <v>2857.8</v>
      </c>
      <c r="J4466" s="108">
        <v>2857.8</v>
      </c>
      <c r="K4466" s="109">
        <v>107</v>
      </c>
      <c r="L4466" s="110">
        <f t="shared" si="950"/>
        <v>7132540.4789999984</v>
      </c>
      <c r="M4466" s="108"/>
      <c r="N4466" s="108"/>
      <c r="O4466" s="108"/>
      <c r="P4466" s="110">
        <f>'Форма 2'!C4466-M4466-N4466-O4466</f>
        <v>7132540.4789999984</v>
      </c>
      <c r="Q4466" s="111">
        <f t="shared" si="951"/>
        <v>2495.81513017006</v>
      </c>
      <c r="R4466" s="111">
        <f t="shared" si="952"/>
        <v>2495.81513017006</v>
      </c>
      <c r="S4466" s="112" t="s">
        <v>2152</v>
      </c>
      <c r="T4466" s="107" t="s">
        <v>82</v>
      </c>
      <c r="U4466" s="217">
        <v>1</v>
      </c>
      <c r="V4466" s="85"/>
      <c r="W4466" s="85"/>
      <c r="X4466" s="85"/>
      <c r="Y4466" s="85"/>
      <c r="Z4466" s="85"/>
      <c r="AA4466" s="85">
        <v>1</v>
      </c>
      <c r="AB4466" s="86"/>
      <c r="AC4466" s="86"/>
      <c r="AD4466" s="85"/>
      <c r="AE4466" s="85"/>
      <c r="AF4466" s="85"/>
      <c r="AG4466" s="85"/>
      <c r="AH4466" s="85"/>
      <c r="AI4466" s="85"/>
      <c r="AJ4466" s="85"/>
    </row>
    <row r="4467" spans="1:36" ht="16.5" thickTop="1" thickBot="1">
      <c r="A4467" s="105">
        <f t="shared" si="949"/>
        <v>13</v>
      </c>
      <c r="B4467" s="190" t="s">
        <v>4300</v>
      </c>
      <c r="C4467" s="104">
        <v>1960</v>
      </c>
      <c r="D4467" s="105"/>
      <c r="E4467" s="106" t="s">
        <v>80</v>
      </c>
      <c r="F4467" s="107">
        <v>4</v>
      </c>
      <c r="G4467" s="105">
        <v>4</v>
      </c>
      <c r="H4467" s="108">
        <v>4061.8</v>
      </c>
      <c r="I4467" s="108">
        <v>2483.5</v>
      </c>
      <c r="J4467" s="108">
        <v>2318.3000000000002</v>
      </c>
      <c r="K4467" s="109">
        <v>111</v>
      </c>
      <c r="L4467" s="110">
        <f t="shared" si="950"/>
        <v>6463989.1380000003</v>
      </c>
      <c r="M4467" s="108"/>
      <c r="N4467" s="108"/>
      <c r="O4467" s="108"/>
      <c r="P4467" s="110">
        <f>'Форма 2'!C4467-M4467-N4467-O4467</f>
        <v>6463989.1380000003</v>
      </c>
      <c r="Q4467" s="111">
        <f t="shared" si="951"/>
        <v>2602.7739633581641</v>
      </c>
      <c r="R4467" s="111">
        <f t="shared" si="952"/>
        <v>2602.7739633581641</v>
      </c>
      <c r="S4467" s="112" t="s">
        <v>2152</v>
      </c>
      <c r="T4467" s="107" t="s">
        <v>82</v>
      </c>
      <c r="U4467" s="217">
        <v>1</v>
      </c>
      <c r="V4467" s="85"/>
      <c r="W4467" s="85"/>
      <c r="X4467" s="85"/>
      <c r="Y4467" s="85"/>
      <c r="Z4467" s="85"/>
      <c r="AA4467" s="85">
        <v>1</v>
      </c>
      <c r="AB4467" s="86"/>
      <c r="AC4467" s="86"/>
      <c r="AD4467" s="85"/>
      <c r="AE4467" s="85"/>
      <c r="AF4467" s="85"/>
      <c r="AG4467" s="85"/>
      <c r="AH4467" s="85"/>
      <c r="AI4467" s="85"/>
      <c r="AJ4467" s="85"/>
    </row>
    <row r="4468" spans="1:36" ht="16.5" thickTop="1" thickBot="1">
      <c r="A4468" s="105">
        <f t="shared" si="949"/>
        <v>14</v>
      </c>
      <c r="B4468" s="190" t="s">
        <v>4301</v>
      </c>
      <c r="C4468" s="104">
        <v>1961</v>
      </c>
      <c r="D4468" s="105"/>
      <c r="E4468" s="106" t="s">
        <v>80</v>
      </c>
      <c r="F4468" s="107">
        <v>4</v>
      </c>
      <c r="G4468" s="105">
        <v>4</v>
      </c>
      <c r="H4468" s="108">
        <v>3882</v>
      </c>
      <c r="I4468" s="108">
        <v>2543.6999999999998</v>
      </c>
      <c r="J4468" s="108">
        <v>2403.9</v>
      </c>
      <c r="K4468" s="109">
        <v>86</v>
      </c>
      <c r="L4468" s="110">
        <f t="shared" si="950"/>
        <v>6177853.6199999992</v>
      </c>
      <c r="M4468" s="108"/>
      <c r="N4468" s="108"/>
      <c r="O4468" s="108"/>
      <c r="P4468" s="110">
        <f>'Форма 2'!C4468-M4468-N4468-O4468</f>
        <v>6177853.6199999992</v>
      </c>
      <c r="Q4468" s="111">
        <f t="shared" si="951"/>
        <v>2428.6879820733575</v>
      </c>
      <c r="R4468" s="111">
        <f t="shared" si="952"/>
        <v>2428.6879820733575</v>
      </c>
      <c r="S4468" s="112" t="s">
        <v>2152</v>
      </c>
      <c r="T4468" s="107" t="s">
        <v>82</v>
      </c>
      <c r="U4468" s="217">
        <v>1</v>
      </c>
      <c r="V4468" s="85"/>
      <c r="W4468" s="85"/>
      <c r="X4468" s="85"/>
      <c r="Y4468" s="85"/>
      <c r="Z4468" s="85"/>
      <c r="AA4468" s="85">
        <v>1</v>
      </c>
      <c r="AB4468" s="86"/>
      <c r="AC4468" s="86"/>
      <c r="AD4468" s="85"/>
      <c r="AE4468" s="85"/>
      <c r="AF4468" s="85"/>
      <c r="AG4468" s="85"/>
      <c r="AH4468" s="85"/>
      <c r="AI4468" s="85"/>
      <c r="AJ4468" s="85"/>
    </row>
    <row r="4469" spans="1:36" ht="16.5" thickTop="1" thickBot="1">
      <c r="A4469" s="105">
        <f t="shared" si="949"/>
        <v>15</v>
      </c>
      <c r="B4469" s="190" t="s">
        <v>4302</v>
      </c>
      <c r="C4469" s="104">
        <v>1962</v>
      </c>
      <c r="D4469" s="105"/>
      <c r="E4469" s="106" t="s">
        <v>80</v>
      </c>
      <c r="F4469" s="107">
        <v>4</v>
      </c>
      <c r="G4469" s="105">
        <v>4</v>
      </c>
      <c r="H4469" s="108">
        <v>4508.6000000000004</v>
      </c>
      <c r="I4469" s="108">
        <v>3139.2</v>
      </c>
      <c r="J4469" s="108">
        <v>3094.8</v>
      </c>
      <c r="K4469" s="109">
        <v>102</v>
      </c>
      <c r="L4469" s="110">
        <f t="shared" si="950"/>
        <v>7841266.9480000008</v>
      </c>
      <c r="M4469" s="108"/>
      <c r="N4469" s="108"/>
      <c r="O4469" s="108"/>
      <c r="P4469" s="110">
        <f>'Форма 2'!C4469-M4469-N4469-O4469</f>
        <v>7841266.9480000008</v>
      </c>
      <c r="Q4469" s="111">
        <f t="shared" si="951"/>
        <v>2497.855169469929</v>
      </c>
      <c r="R4469" s="111">
        <f t="shared" si="952"/>
        <v>2497.855169469929</v>
      </c>
      <c r="S4469" s="112" t="s">
        <v>2152</v>
      </c>
      <c r="T4469" s="107" t="s">
        <v>82</v>
      </c>
      <c r="U4469" s="217"/>
      <c r="V4469" s="85"/>
      <c r="W4469" s="85"/>
      <c r="X4469" s="85"/>
      <c r="Y4469" s="85"/>
      <c r="Z4469" s="85"/>
      <c r="AA4469" s="85"/>
      <c r="AB4469" s="86"/>
      <c r="AC4469" s="86"/>
      <c r="AD4469" s="85"/>
      <c r="AE4469" s="85"/>
      <c r="AF4469" s="85"/>
      <c r="AG4469" s="85"/>
      <c r="AH4469" s="85">
        <v>1</v>
      </c>
      <c r="AI4469" s="85"/>
      <c r="AJ4469" s="85"/>
    </row>
    <row r="4470" spans="1:36" ht="16.5" thickTop="1" thickBot="1">
      <c r="A4470" s="105">
        <f t="shared" si="949"/>
        <v>16</v>
      </c>
      <c r="B4470" s="190" t="s">
        <v>4303</v>
      </c>
      <c r="C4470" s="104">
        <v>1962</v>
      </c>
      <c r="D4470" s="105"/>
      <c r="E4470" s="106" t="s">
        <v>80</v>
      </c>
      <c r="F4470" s="107">
        <v>4</v>
      </c>
      <c r="G4470" s="105">
        <v>2</v>
      </c>
      <c r="H4470" s="108">
        <v>2188.8000000000002</v>
      </c>
      <c r="I4470" s="108">
        <v>1357.2</v>
      </c>
      <c r="J4470" s="108">
        <v>1287.7</v>
      </c>
      <c r="K4470" s="109">
        <v>76</v>
      </c>
      <c r="L4470" s="110">
        <f t="shared" si="950"/>
        <v>7389585.7920000004</v>
      </c>
      <c r="M4470" s="108"/>
      <c r="N4470" s="108"/>
      <c r="O4470" s="108"/>
      <c r="P4470" s="110">
        <f>'Форма 2'!C4470-M4470-N4470-O4470</f>
        <v>7389585.7920000004</v>
      </c>
      <c r="Q4470" s="111">
        <f t="shared" si="951"/>
        <v>5444.728700265252</v>
      </c>
      <c r="R4470" s="111">
        <f t="shared" si="952"/>
        <v>5444.728700265252</v>
      </c>
      <c r="S4470" s="112" t="s">
        <v>2152</v>
      </c>
      <c r="T4470" s="107" t="s">
        <v>82</v>
      </c>
      <c r="U4470" s="217"/>
      <c r="V4470" s="85"/>
      <c r="W4470" s="85"/>
      <c r="X4470" s="85">
        <v>1</v>
      </c>
      <c r="Y4470" s="85">
        <v>1</v>
      </c>
      <c r="Z4470" s="85">
        <v>1</v>
      </c>
      <c r="AA4470" s="85"/>
      <c r="AB4470" s="86"/>
      <c r="AC4470" s="86"/>
      <c r="AD4470" s="85"/>
      <c r="AE4470" s="85"/>
      <c r="AF4470" s="85"/>
      <c r="AG4470" s="85"/>
      <c r="AH4470" s="85">
        <v>1</v>
      </c>
      <c r="AI4470" s="85"/>
      <c r="AJ4470" s="85"/>
    </row>
    <row r="4471" spans="1:36" ht="16.5" thickTop="1" thickBot="1">
      <c r="A4471" s="105">
        <f t="shared" si="949"/>
        <v>17</v>
      </c>
      <c r="B4471" s="190" t="s">
        <v>4304</v>
      </c>
      <c r="C4471" s="104">
        <v>1963</v>
      </c>
      <c r="D4471" s="105"/>
      <c r="E4471" s="106" t="s">
        <v>80</v>
      </c>
      <c r="F4471" s="107">
        <v>4</v>
      </c>
      <c r="G4471" s="105">
        <v>4</v>
      </c>
      <c r="H4471" s="108">
        <v>4273.7</v>
      </c>
      <c r="I4471" s="108">
        <v>2541.3000000000002</v>
      </c>
      <c r="J4471" s="108">
        <v>2541.3000000000002</v>
      </c>
      <c r="K4471" s="109">
        <v>102</v>
      </c>
      <c r="L4471" s="110">
        <f t="shared" si="950"/>
        <v>6995662.267</v>
      </c>
      <c r="M4471" s="108"/>
      <c r="N4471" s="108"/>
      <c r="O4471" s="108"/>
      <c r="P4471" s="110">
        <f>'Форма 2'!C4471-M4471-N4471-O4471</f>
        <v>6995662.267</v>
      </c>
      <c r="Q4471" s="111">
        <f t="shared" si="951"/>
        <v>2752.7888352418054</v>
      </c>
      <c r="R4471" s="111">
        <f t="shared" si="952"/>
        <v>2752.7888352418054</v>
      </c>
      <c r="S4471" s="112" t="s">
        <v>2152</v>
      </c>
      <c r="T4471" s="107" t="s">
        <v>82</v>
      </c>
      <c r="U4471" s="217"/>
      <c r="V4471" s="85"/>
      <c r="W4471" s="85"/>
      <c r="X4471" s="85">
        <v>1</v>
      </c>
      <c r="Y4471" s="85">
        <v>1</v>
      </c>
      <c r="Z4471" s="85">
        <v>1</v>
      </c>
      <c r="AA4471" s="85"/>
      <c r="AB4471" s="86"/>
      <c r="AC4471" s="86"/>
      <c r="AD4471" s="85"/>
      <c r="AE4471" s="85"/>
      <c r="AF4471" s="85"/>
      <c r="AG4471" s="85"/>
      <c r="AH4471" s="85"/>
      <c r="AI4471" s="85"/>
      <c r="AJ4471" s="85"/>
    </row>
    <row r="4472" spans="1:36" ht="16.5" thickTop="1" thickBot="1">
      <c r="A4472" s="105">
        <f t="shared" si="949"/>
        <v>18</v>
      </c>
      <c r="B4472" s="190" t="s">
        <v>4305</v>
      </c>
      <c r="C4472" s="104">
        <v>1984</v>
      </c>
      <c r="D4472" s="105"/>
      <c r="E4472" s="106" t="s">
        <v>80</v>
      </c>
      <c r="F4472" s="107">
        <v>4</v>
      </c>
      <c r="G4472" s="105">
        <v>5</v>
      </c>
      <c r="H4472" s="108">
        <v>6902</v>
      </c>
      <c r="I4472" s="108">
        <v>4841</v>
      </c>
      <c r="J4472" s="108">
        <v>4841</v>
      </c>
      <c r="K4472" s="109">
        <v>99</v>
      </c>
      <c r="L4472" s="110">
        <f t="shared" si="950"/>
        <v>31083295.040000003</v>
      </c>
      <c r="M4472" s="108"/>
      <c r="N4472" s="108"/>
      <c r="O4472" s="108"/>
      <c r="P4472" s="110">
        <f>'Форма 2'!C4472-M4472-N4472-O4472</f>
        <v>31083295.040000003</v>
      </c>
      <c r="Q4472" s="111">
        <f t="shared" si="951"/>
        <v>6420.8417764924607</v>
      </c>
      <c r="R4472" s="111">
        <f t="shared" si="952"/>
        <v>6420.8417764924607</v>
      </c>
      <c r="S4472" s="112" t="s">
        <v>2152</v>
      </c>
      <c r="T4472" s="107" t="s">
        <v>82</v>
      </c>
      <c r="U4472" s="217"/>
      <c r="V4472" s="85"/>
      <c r="W4472" s="85"/>
      <c r="X4472" s="85"/>
      <c r="Y4472" s="85"/>
      <c r="Z4472" s="85"/>
      <c r="AA4472" s="85"/>
      <c r="AB4472" s="86"/>
      <c r="AC4472" s="86"/>
      <c r="AD4472" s="85">
        <v>1</v>
      </c>
      <c r="AE4472" s="85"/>
      <c r="AF4472" s="85"/>
      <c r="AG4472" s="85"/>
      <c r="AH4472" s="85"/>
      <c r="AI4472" s="85"/>
      <c r="AJ4472" s="85"/>
    </row>
    <row r="4473" spans="1:36" ht="16.5" thickTop="1" thickBot="1">
      <c r="A4473" s="105">
        <f t="shared" si="949"/>
        <v>19</v>
      </c>
      <c r="B4473" s="190" t="s">
        <v>4306</v>
      </c>
      <c r="C4473" s="104">
        <v>1972</v>
      </c>
      <c r="D4473" s="105"/>
      <c r="E4473" s="106" t="s">
        <v>80</v>
      </c>
      <c r="F4473" s="107">
        <v>5</v>
      </c>
      <c r="G4473" s="105">
        <v>6</v>
      </c>
      <c r="H4473" s="108">
        <v>7034.19</v>
      </c>
      <c r="I4473" s="108">
        <v>4456</v>
      </c>
      <c r="J4473" s="108">
        <v>4456</v>
      </c>
      <c r="K4473" s="109">
        <v>207</v>
      </c>
      <c r="L4473" s="110">
        <f t="shared" si="950"/>
        <v>49716670.133399993</v>
      </c>
      <c r="M4473" s="108"/>
      <c r="N4473" s="108"/>
      <c r="O4473" s="108"/>
      <c r="P4473" s="110">
        <f>'Форма 2'!C4473-M4473-N4473-O4473</f>
        <v>49716670.133399993</v>
      </c>
      <c r="Q4473" s="111">
        <f t="shared" si="951"/>
        <v>11157.241950942547</v>
      </c>
      <c r="R4473" s="111">
        <f t="shared" si="952"/>
        <v>11157.241950942547</v>
      </c>
      <c r="S4473" s="112" t="s">
        <v>2152</v>
      </c>
      <c r="T4473" s="107" t="s">
        <v>82</v>
      </c>
      <c r="U4473" s="217"/>
      <c r="V4473" s="85"/>
      <c r="W4473" s="85"/>
      <c r="X4473" s="85"/>
      <c r="Y4473" s="85"/>
      <c r="Z4473" s="85"/>
      <c r="AA4473" s="85"/>
      <c r="AB4473" s="86"/>
      <c r="AC4473" s="86"/>
      <c r="AD4473" s="85"/>
      <c r="AE4473" s="85">
        <v>2</v>
      </c>
      <c r="AF4473" s="85"/>
      <c r="AG4473" s="85"/>
      <c r="AH4473" s="85"/>
      <c r="AI4473" s="85"/>
      <c r="AJ4473" s="85"/>
    </row>
    <row r="4474" spans="1:36" ht="16.5" thickTop="1" thickBot="1">
      <c r="A4474" s="105">
        <f t="shared" si="949"/>
        <v>20</v>
      </c>
      <c r="B4474" s="190" t="s">
        <v>4307</v>
      </c>
      <c r="C4474" s="104">
        <v>1970</v>
      </c>
      <c r="D4474" s="105"/>
      <c r="E4474" s="106" t="s">
        <v>80</v>
      </c>
      <c r="F4474" s="107">
        <v>5</v>
      </c>
      <c r="G4474" s="105">
        <v>6</v>
      </c>
      <c r="H4474" s="108">
        <v>5939.7</v>
      </c>
      <c r="I4474" s="108">
        <v>4458.1000000000004</v>
      </c>
      <c r="J4474" s="108">
        <v>4427.8</v>
      </c>
      <c r="K4474" s="109">
        <v>218</v>
      </c>
      <c r="L4474" s="110">
        <f t="shared" si="950"/>
        <v>41980968.041999996</v>
      </c>
      <c r="M4474" s="108"/>
      <c r="N4474" s="108"/>
      <c r="O4474" s="108"/>
      <c r="P4474" s="110">
        <f>'Форма 2'!C4474-M4474-N4474-O4474</f>
        <v>41980968.041999996</v>
      </c>
      <c r="Q4474" s="111">
        <f t="shared" si="951"/>
        <v>9416.7847383414446</v>
      </c>
      <c r="R4474" s="111">
        <f t="shared" si="952"/>
        <v>9416.7847383414446</v>
      </c>
      <c r="S4474" s="112" t="s">
        <v>2152</v>
      </c>
      <c r="T4474" s="107" t="s">
        <v>82</v>
      </c>
      <c r="U4474" s="217"/>
      <c r="V4474" s="85"/>
      <c r="W4474" s="85"/>
      <c r="X4474" s="85"/>
      <c r="Y4474" s="85"/>
      <c r="Z4474" s="85"/>
      <c r="AA4474" s="85"/>
      <c r="AB4474" s="86"/>
      <c r="AC4474" s="86"/>
      <c r="AD4474" s="85"/>
      <c r="AE4474" s="85">
        <v>2</v>
      </c>
      <c r="AF4474" s="85"/>
      <c r="AG4474" s="85"/>
      <c r="AH4474" s="85"/>
      <c r="AI4474" s="85"/>
      <c r="AJ4474" s="85"/>
    </row>
    <row r="4475" spans="1:36" ht="16.5" thickTop="1" thickBot="1">
      <c r="A4475" s="105">
        <f t="shared" si="949"/>
        <v>21</v>
      </c>
      <c r="B4475" s="190" t="s">
        <v>4308</v>
      </c>
      <c r="C4475" s="104">
        <v>1971</v>
      </c>
      <c r="D4475" s="105"/>
      <c r="E4475" s="106" t="s">
        <v>80</v>
      </c>
      <c r="F4475" s="107">
        <v>5</v>
      </c>
      <c r="G4475" s="105">
        <v>6</v>
      </c>
      <c r="H4475" s="108">
        <v>7007.69</v>
      </c>
      <c r="I4475" s="108">
        <v>4489.2</v>
      </c>
      <c r="J4475" s="108">
        <v>4459.3</v>
      </c>
      <c r="K4475" s="109">
        <v>206</v>
      </c>
      <c r="L4475" s="110">
        <f t="shared" si="950"/>
        <v>49529371.843399994</v>
      </c>
      <c r="M4475" s="108"/>
      <c r="N4475" s="108"/>
      <c r="O4475" s="108"/>
      <c r="P4475" s="110">
        <f>'Форма 2'!C4475-M4475-N4475-O4475</f>
        <v>49529371.843399994</v>
      </c>
      <c r="Q4475" s="111">
        <f t="shared" si="951"/>
        <v>11033.006291410495</v>
      </c>
      <c r="R4475" s="111">
        <f t="shared" si="952"/>
        <v>11033.006291410495</v>
      </c>
      <c r="S4475" s="112" t="s">
        <v>2152</v>
      </c>
      <c r="T4475" s="107" t="s">
        <v>82</v>
      </c>
      <c r="U4475" s="217"/>
      <c r="V4475" s="85"/>
      <c r="W4475" s="85"/>
      <c r="X4475" s="85"/>
      <c r="Y4475" s="85"/>
      <c r="Z4475" s="85"/>
      <c r="AA4475" s="85"/>
      <c r="AB4475" s="86"/>
      <c r="AC4475" s="86"/>
      <c r="AD4475" s="85"/>
      <c r="AE4475" s="85">
        <v>2</v>
      </c>
      <c r="AF4475" s="85"/>
      <c r="AG4475" s="85"/>
      <c r="AH4475" s="85"/>
      <c r="AI4475" s="85"/>
      <c r="AJ4475" s="85"/>
    </row>
    <row r="4476" spans="1:36" ht="16.5" thickTop="1" thickBot="1">
      <c r="A4476" s="105">
        <f t="shared" si="949"/>
        <v>22</v>
      </c>
      <c r="B4476" s="190" t="s">
        <v>4309</v>
      </c>
      <c r="C4476" s="104">
        <v>1973</v>
      </c>
      <c r="D4476" s="105"/>
      <c r="E4476" s="106" t="s">
        <v>80</v>
      </c>
      <c r="F4476" s="107">
        <v>5</v>
      </c>
      <c r="G4476" s="105">
        <v>4</v>
      </c>
      <c r="H4476" s="108">
        <v>4378.1000000000004</v>
      </c>
      <c r="I4476" s="108">
        <v>3779.9</v>
      </c>
      <c r="J4476" s="108">
        <v>3779.9</v>
      </c>
      <c r="K4476" s="109">
        <v>119</v>
      </c>
      <c r="L4476" s="110">
        <f t="shared" si="950"/>
        <v>21375460.316</v>
      </c>
      <c r="M4476" s="108"/>
      <c r="N4476" s="108"/>
      <c r="O4476" s="108"/>
      <c r="P4476" s="110">
        <f>'Форма 2'!C4476-M4476-N4476-O4476</f>
        <v>21375460.316</v>
      </c>
      <c r="Q4476" s="111">
        <f t="shared" si="951"/>
        <v>5655.0332855366541</v>
      </c>
      <c r="R4476" s="111">
        <f t="shared" si="952"/>
        <v>5655.0332855366541</v>
      </c>
      <c r="S4476" s="112" t="s">
        <v>2152</v>
      </c>
      <c r="T4476" s="107" t="s">
        <v>82</v>
      </c>
      <c r="U4476" s="217"/>
      <c r="V4476" s="85"/>
      <c r="W4476" s="85"/>
      <c r="X4476" s="85"/>
      <c r="Y4476" s="85"/>
      <c r="Z4476" s="85"/>
      <c r="AA4476" s="85"/>
      <c r="AB4476" s="86"/>
      <c r="AC4476" s="86"/>
      <c r="AD4476" s="85"/>
      <c r="AE4476" s="85">
        <v>1</v>
      </c>
      <c r="AF4476" s="85"/>
      <c r="AG4476" s="85"/>
      <c r="AH4476" s="85"/>
      <c r="AI4476" s="85"/>
      <c r="AJ4476" s="85"/>
    </row>
    <row r="4477" spans="1:36" ht="16.5" thickTop="1" thickBot="1">
      <c r="A4477" s="105">
        <f t="shared" si="949"/>
        <v>23</v>
      </c>
      <c r="B4477" s="190" t="s">
        <v>4310</v>
      </c>
      <c r="C4477" s="104">
        <v>1975</v>
      </c>
      <c r="D4477" s="105"/>
      <c r="E4477" s="106" t="s">
        <v>212</v>
      </c>
      <c r="F4477" s="107">
        <v>5</v>
      </c>
      <c r="G4477" s="105">
        <v>8</v>
      </c>
      <c r="H4477" s="108">
        <v>6994</v>
      </c>
      <c r="I4477" s="108">
        <v>5153</v>
      </c>
      <c r="J4477" s="108">
        <v>4935.7</v>
      </c>
      <c r="K4477" s="109">
        <v>258</v>
      </c>
      <c r="L4477" s="110">
        <f t="shared" si="950"/>
        <v>49432612.839999996</v>
      </c>
      <c r="M4477" s="108"/>
      <c r="N4477" s="108"/>
      <c r="O4477" s="108"/>
      <c r="P4477" s="110">
        <f>'Форма 2'!C4477-M4477-N4477-O4477</f>
        <v>49432612.839999996</v>
      </c>
      <c r="Q4477" s="111">
        <f t="shared" si="951"/>
        <v>9592.9774577915778</v>
      </c>
      <c r="R4477" s="111">
        <f t="shared" si="952"/>
        <v>9592.9774577915778</v>
      </c>
      <c r="S4477" s="112" t="s">
        <v>2152</v>
      </c>
      <c r="T4477" s="107" t="s">
        <v>82</v>
      </c>
      <c r="U4477" s="217"/>
      <c r="V4477" s="85"/>
      <c r="W4477" s="85"/>
      <c r="X4477" s="85"/>
      <c r="Y4477" s="85"/>
      <c r="Z4477" s="85"/>
      <c r="AA4477" s="85"/>
      <c r="AB4477" s="86"/>
      <c r="AC4477" s="86"/>
      <c r="AD4477" s="85"/>
      <c r="AE4477" s="85">
        <v>2</v>
      </c>
      <c r="AF4477" s="85"/>
      <c r="AG4477" s="85"/>
      <c r="AH4477" s="85"/>
      <c r="AI4477" s="85"/>
      <c r="AJ4477" s="85"/>
    </row>
    <row r="4478" spans="1:36" ht="16.5" thickTop="1" thickBot="1">
      <c r="A4478" s="105">
        <f t="shared" si="949"/>
        <v>24</v>
      </c>
      <c r="B4478" s="190" t="s">
        <v>4311</v>
      </c>
      <c r="C4478" s="104">
        <v>1971</v>
      </c>
      <c r="D4478" s="105"/>
      <c r="E4478" s="106" t="s">
        <v>80</v>
      </c>
      <c r="F4478" s="107">
        <v>5</v>
      </c>
      <c r="G4478" s="105">
        <v>8</v>
      </c>
      <c r="H4478" s="108">
        <v>7883</v>
      </c>
      <c r="I4478" s="108">
        <v>5940.7</v>
      </c>
      <c r="J4478" s="108">
        <v>5539.8</v>
      </c>
      <c r="K4478" s="109">
        <v>280</v>
      </c>
      <c r="L4478" s="110">
        <f t="shared" si="950"/>
        <v>38487643.879999995</v>
      </c>
      <c r="M4478" s="108"/>
      <c r="N4478" s="108"/>
      <c r="O4478" s="108"/>
      <c r="P4478" s="110">
        <f>'Форма 2'!C4478-M4478-N4478-O4478</f>
        <v>38487643.879999995</v>
      </c>
      <c r="Q4478" s="111">
        <f t="shared" si="951"/>
        <v>6478.6378507583277</v>
      </c>
      <c r="R4478" s="111">
        <f t="shared" si="952"/>
        <v>6478.6378507583277</v>
      </c>
      <c r="S4478" s="112" t="s">
        <v>2152</v>
      </c>
      <c r="T4478" s="107" t="s">
        <v>82</v>
      </c>
      <c r="U4478" s="217"/>
      <c r="V4478" s="85"/>
      <c r="W4478" s="85"/>
      <c r="X4478" s="85"/>
      <c r="Y4478" s="85"/>
      <c r="Z4478" s="85"/>
      <c r="AA4478" s="85"/>
      <c r="AB4478" s="86"/>
      <c r="AC4478" s="86"/>
      <c r="AD4478" s="85"/>
      <c r="AE4478" s="85">
        <v>1</v>
      </c>
      <c r="AF4478" s="85"/>
      <c r="AG4478" s="85"/>
      <c r="AH4478" s="85"/>
      <c r="AI4478" s="85"/>
      <c r="AJ4478" s="85"/>
    </row>
    <row r="4479" spans="1:36" ht="16.5" thickTop="1" thickBot="1">
      <c r="A4479" s="105">
        <f t="shared" si="949"/>
        <v>25</v>
      </c>
      <c r="B4479" s="190" t="s">
        <v>4312</v>
      </c>
      <c r="C4479" s="104">
        <v>1974</v>
      </c>
      <c r="D4479" s="105"/>
      <c r="E4479" s="106" t="s">
        <v>80</v>
      </c>
      <c r="F4479" s="107">
        <v>5</v>
      </c>
      <c r="G4479" s="105">
        <v>4</v>
      </c>
      <c r="H4479" s="108">
        <v>5201.5</v>
      </c>
      <c r="I4479" s="108">
        <v>4204.5</v>
      </c>
      <c r="J4479" s="108">
        <v>4204.5</v>
      </c>
      <c r="K4479" s="109">
        <v>119</v>
      </c>
      <c r="L4479" s="110">
        <f t="shared" si="950"/>
        <v>25395595.539999999</v>
      </c>
      <c r="M4479" s="108"/>
      <c r="N4479" s="108"/>
      <c r="O4479" s="108"/>
      <c r="P4479" s="110">
        <f>'Форма 2'!C4479-M4479-N4479-O4479</f>
        <v>25395595.539999999</v>
      </c>
      <c r="Q4479" s="111">
        <f t="shared" si="951"/>
        <v>6040.098832203591</v>
      </c>
      <c r="R4479" s="111">
        <f t="shared" si="952"/>
        <v>6040.098832203591</v>
      </c>
      <c r="S4479" s="112" t="s">
        <v>2152</v>
      </c>
      <c r="T4479" s="107" t="s">
        <v>82</v>
      </c>
      <c r="U4479" s="217"/>
      <c r="V4479" s="85"/>
      <c r="W4479" s="85"/>
      <c r="X4479" s="85"/>
      <c r="Y4479" s="85"/>
      <c r="Z4479" s="85"/>
      <c r="AA4479" s="85"/>
      <c r="AB4479" s="86"/>
      <c r="AC4479" s="86"/>
      <c r="AD4479" s="85"/>
      <c r="AE4479" s="85">
        <v>1</v>
      </c>
      <c r="AF4479" s="85"/>
      <c r="AG4479" s="85"/>
      <c r="AH4479" s="85"/>
      <c r="AI4479" s="85"/>
      <c r="AJ4479" s="85"/>
    </row>
    <row r="4480" spans="1:36" ht="16.5" thickTop="1" thickBot="1">
      <c r="A4480" s="105">
        <f t="shared" si="949"/>
        <v>26</v>
      </c>
      <c r="B4480" s="190" t="s">
        <v>4313</v>
      </c>
      <c r="C4480" s="104">
        <v>1972</v>
      </c>
      <c r="D4480" s="105"/>
      <c r="E4480" s="106" t="s">
        <v>80</v>
      </c>
      <c r="F4480" s="107">
        <v>5</v>
      </c>
      <c r="G4480" s="105">
        <v>4</v>
      </c>
      <c r="H4480" s="108">
        <v>4495.8</v>
      </c>
      <c r="I4480" s="108">
        <v>3430.5</v>
      </c>
      <c r="J4480" s="108">
        <v>3369.2</v>
      </c>
      <c r="K4480" s="109">
        <v>124</v>
      </c>
      <c r="L4480" s="110">
        <f t="shared" si="950"/>
        <v>21950114.088</v>
      </c>
      <c r="M4480" s="108"/>
      <c r="N4480" s="108"/>
      <c r="O4480" s="108"/>
      <c r="P4480" s="110">
        <f>'Форма 2'!C4480-M4480-N4480-O4480</f>
        <v>21950114.088</v>
      </c>
      <c r="Q4480" s="111">
        <f t="shared" si="951"/>
        <v>6398.5174429383469</v>
      </c>
      <c r="R4480" s="111">
        <f t="shared" si="952"/>
        <v>6398.5174429383469</v>
      </c>
      <c r="S4480" s="112" t="s">
        <v>2152</v>
      </c>
      <c r="T4480" s="107" t="s">
        <v>82</v>
      </c>
      <c r="U4480" s="217"/>
      <c r="V4480" s="85"/>
      <c r="W4480" s="85"/>
      <c r="X4480" s="85"/>
      <c r="Y4480" s="85"/>
      <c r="Z4480" s="85"/>
      <c r="AA4480" s="85"/>
      <c r="AB4480" s="86"/>
      <c r="AC4480" s="86"/>
      <c r="AD4480" s="85"/>
      <c r="AE4480" s="85">
        <v>1</v>
      </c>
      <c r="AF4480" s="85"/>
      <c r="AG4480" s="85"/>
      <c r="AH4480" s="85"/>
      <c r="AI4480" s="85"/>
      <c r="AJ4480" s="85"/>
    </row>
    <row r="4481" spans="1:36" ht="16.5" thickTop="1" thickBot="1">
      <c r="A4481" s="105">
        <f t="shared" si="949"/>
        <v>27</v>
      </c>
      <c r="B4481" s="190" t="s">
        <v>4314</v>
      </c>
      <c r="C4481" s="104">
        <v>1974</v>
      </c>
      <c r="D4481" s="105"/>
      <c r="E4481" s="106" t="s">
        <v>80</v>
      </c>
      <c r="F4481" s="107">
        <v>5</v>
      </c>
      <c r="G4481" s="105">
        <v>6</v>
      </c>
      <c r="H4481" s="108">
        <v>6487.9</v>
      </c>
      <c r="I4481" s="108">
        <v>5586.8</v>
      </c>
      <c r="J4481" s="108">
        <v>5470.1</v>
      </c>
      <c r="K4481" s="109">
        <v>203</v>
      </c>
      <c r="L4481" s="110">
        <f t="shared" si="950"/>
        <v>66189490.920999996</v>
      </c>
      <c r="M4481" s="108"/>
      <c r="N4481" s="108"/>
      <c r="O4481" s="108"/>
      <c r="P4481" s="110">
        <f>'Форма 2'!C4481-M4481-N4481-O4481</f>
        <v>66189490.920999996</v>
      </c>
      <c r="Q4481" s="111">
        <f t="shared" si="951"/>
        <v>11847.478148671868</v>
      </c>
      <c r="R4481" s="111">
        <f t="shared" si="952"/>
        <v>11847.478148671868</v>
      </c>
      <c r="S4481" s="112" t="s">
        <v>2152</v>
      </c>
      <c r="T4481" s="107" t="s">
        <v>82</v>
      </c>
      <c r="U4481" s="217"/>
      <c r="V4481" s="85"/>
      <c r="W4481" s="85"/>
      <c r="X4481" s="85"/>
      <c r="Y4481" s="85"/>
      <c r="Z4481" s="85"/>
      <c r="AA4481" s="85"/>
      <c r="AB4481" s="86"/>
      <c r="AC4481" s="86"/>
      <c r="AD4481" s="85">
        <v>1</v>
      </c>
      <c r="AE4481" s="85">
        <v>1</v>
      </c>
      <c r="AF4481" s="85">
        <v>1</v>
      </c>
      <c r="AG4481" s="85"/>
      <c r="AH4481" s="85"/>
      <c r="AI4481" s="85"/>
      <c r="AJ4481" s="85"/>
    </row>
    <row r="4482" spans="1:36" ht="16.5" thickTop="1" thickBot="1">
      <c r="A4482" s="105">
        <f t="shared" si="949"/>
        <v>28</v>
      </c>
      <c r="B4482" s="190" t="s">
        <v>4315</v>
      </c>
      <c r="C4482" s="104">
        <v>1952</v>
      </c>
      <c r="D4482" s="105"/>
      <c r="E4482" s="106" t="s">
        <v>317</v>
      </c>
      <c r="F4482" s="107">
        <v>2</v>
      </c>
      <c r="G4482" s="105">
        <v>2</v>
      </c>
      <c r="H4482" s="108">
        <v>806.8</v>
      </c>
      <c r="I4482" s="108">
        <v>741.9</v>
      </c>
      <c r="J4482" s="108">
        <v>678.7</v>
      </c>
      <c r="K4482" s="109">
        <v>15</v>
      </c>
      <c r="L4482" s="110">
        <f t="shared" si="950"/>
        <v>1047258.6719999999</v>
      </c>
      <c r="M4482" s="108"/>
      <c r="N4482" s="108"/>
      <c r="O4482" s="108"/>
      <c r="P4482" s="110">
        <f>'Форма 2'!C4482-M4482-N4482-O4482</f>
        <v>1047258.6719999999</v>
      </c>
      <c r="Q4482" s="111">
        <f t="shared" si="951"/>
        <v>1411.590068742418</v>
      </c>
      <c r="R4482" s="111">
        <f t="shared" si="952"/>
        <v>1411.590068742418</v>
      </c>
      <c r="S4482" s="112" t="s">
        <v>2152</v>
      </c>
      <c r="T4482" s="107" t="s">
        <v>82</v>
      </c>
      <c r="U4482" s="217"/>
      <c r="V4482" s="85"/>
      <c r="W4482" s="85"/>
      <c r="X4482" s="85"/>
      <c r="Y4482" s="85"/>
      <c r="Z4482" s="85"/>
      <c r="AA4482" s="85"/>
      <c r="AB4482" s="86"/>
      <c r="AC4482" s="86"/>
      <c r="AD4482" s="85"/>
      <c r="AE4482" s="85"/>
      <c r="AF4482" s="85">
        <v>1</v>
      </c>
      <c r="AG4482" s="85"/>
      <c r="AH4482" s="85"/>
      <c r="AI4482" s="85"/>
      <c r="AJ4482" s="85"/>
    </row>
    <row r="4483" spans="1:36" ht="16.5" thickTop="1" thickBot="1">
      <c r="A4483" s="105">
        <f t="shared" si="949"/>
        <v>29</v>
      </c>
      <c r="B4483" s="190" t="s">
        <v>4316</v>
      </c>
      <c r="C4483" s="104">
        <v>1952</v>
      </c>
      <c r="D4483" s="105"/>
      <c r="E4483" s="106" t="s">
        <v>80</v>
      </c>
      <c r="F4483" s="107">
        <v>2</v>
      </c>
      <c r="G4483" s="105">
        <v>2</v>
      </c>
      <c r="H4483" s="108">
        <v>811.4</v>
      </c>
      <c r="I4483" s="108">
        <v>730.5</v>
      </c>
      <c r="J4483" s="108">
        <v>500.5</v>
      </c>
      <c r="K4483" s="109">
        <v>35</v>
      </c>
      <c r="L4483" s="110">
        <f t="shared" si="950"/>
        <v>1053229.656</v>
      </c>
      <c r="M4483" s="108"/>
      <c r="N4483" s="108"/>
      <c r="O4483" s="108"/>
      <c r="P4483" s="110">
        <f>'Форма 2'!C4483-M4483-N4483-O4483</f>
        <v>1053229.656</v>
      </c>
      <c r="Q4483" s="111">
        <f t="shared" si="951"/>
        <v>1441.7928213552361</v>
      </c>
      <c r="R4483" s="111">
        <f t="shared" si="952"/>
        <v>1441.7928213552361</v>
      </c>
      <c r="S4483" s="112" t="s">
        <v>2152</v>
      </c>
      <c r="T4483" s="107" t="s">
        <v>82</v>
      </c>
      <c r="U4483" s="217"/>
      <c r="V4483" s="85"/>
      <c r="W4483" s="85"/>
      <c r="X4483" s="85"/>
      <c r="Y4483" s="85"/>
      <c r="Z4483" s="85"/>
      <c r="AA4483" s="85"/>
      <c r="AB4483" s="86"/>
      <c r="AC4483" s="86"/>
      <c r="AD4483" s="85"/>
      <c r="AE4483" s="85"/>
      <c r="AF4483" s="85">
        <v>1</v>
      </c>
      <c r="AG4483" s="85"/>
      <c r="AH4483" s="85"/>
      <c r="AI4483" s="85"/>
      <c r="AJ4483" s="85"/>
    </row>
    <row r="4484" spans="1:36" ht="16.5" thickTop="1" thickBot="1">
      <c r="A4484" s="105">
        <f t="shared" si="949"/>
        <v>30</v>
      </c>
      <c r="B4484" s="190" t="s">
        <v>4317</v>
      </c>
      <c r="C4484" s="104">
        <v>1952</v>
      </c>
      <c r="D4484" s="105"/>
      <c r="E4484" s="106" t="s">
        <v>4318</v>
      </c>
      <c r="F4484" s="107">
        <v>2</v>
      </c>
      <c r="G4484" s="105">
        <v>1</v>
      </c>
      <c r="H4484" s="108">
        <v>366.9</v>
      </c>
      <c r="I4484" s="108">
        <v>342.2</v>
      </c>
      <c r="J4484" s="108">
        <v>342.2</v>
      </c>
      <c r="K4484" s="109">
        <v>13</v>
      </c>
      <c r="L4484" s="110">
        <f t="shared" si="950"/>
        <v>476250.87599999993</v>
      </c>
      <c r="M4484" s="108"/>
      <c r="N4484" s="108"/>
      <c r="O4484" s="108"/>
      <c r="P4484" s="110">
        <f>'Форма 2'!C4484-M4484-N4484-O4484</f>
        <v>476250.87599999993</v>
      </c>
      <c r="Q4484" s="111">
        <f t="shared" si="951"/>
        <v>1391.7325423728812</v>
      </c>
      <c r="R4484" s="111">
        <f t="shared" si="952"/>
        <v>1391.7325423728812</v>
      </c>
      <c r="S4484" s="112" t="s">
        <v>2152</v>
      </c>
      <c r="T4484" s="107" t="s">
        <v>82</v>
      </c>
      <c r="U4484" s="217"/>
      <c r="V4484" s="85"/>
      <c r="W4484" s="85"/>
      <c r="X4484" s="85"/>
      <c r="Y4484" s="85"/>
      <c r="Z4484" s="85"/>
      <c r="AA4484" s="85"/>
      <c r="AB4484" s="86"/>
      <c r="AC4484" s="86"/>
      <c r="AD4484" s="85"/>
      <c r="AE4484" s="85"/>
      <c r="AF4484" s="85">
        <v>1</v>
      </c>
      <c r="AG4484" s="85"/>
      <c r="AH4484" s="85"/>
      <c r="AI4484" s="85"/>
      <c r="AJ4484" s="85"/>
    </row>
    <row r="4485" spans="1:36" ht="16.5" thickTop="1" thickBot="1">
      <c r="A4485" s="105">
        <f t="shared" si="949"/>
        <v>31</v>
      </c>
      <c r="B4485" s="190" t="s">
        <v>4319</v>
      </c>
      <c r="C4485" s="104">
        <v>1952</v>
      </c>
      <c r="D4485" s="105"/>
      <c r="E4485" s="106" t="s">
        <v>4318</v>
      </c>
      <c r="F4485" s="107">
        <v>2</v>
      </c>
      <c r="G4485" s="105">
        <v>1</v>
      </c>
      <c r="H4485" s="108">
        <v>373.8</v>
      </c>
      <c r="I4485" s="108">
        <v>341.1</v>
      </c>
      <c r="J4485" s="108">
        <v>341.1</v>
      </c>
      <c r="K4485" s="109">
        <v>9</v>
      </c>
      <c r="L4485" s="110">
        <f t="shared" si="950"/>
        <v>485207.35200000001</v>
      </c>
      <c r="M4485" s="108"/>
      <c r="N4485" s="108"/>
      <c r="O4485" s="108"/>
      <c r="P4485" s="110">
        <f>'Форма 2'!C4485-M4485-N4485-O4485</f>
        <v>485207.35200000001</v>
      </c>
      <c r="Q4485" s="111">
        <f t="shared" si="951"/>
        <v>1422.4783113456465</v>
      </c>
      <c r="R4485" s="111">
        <f t="shared" si="952"/>
        <v>1422.4783113456465</v>
      </c>
      <c r="S4485" s="112" t="s">
        <v>2152</v>
      </c>
      <c r="T4485" s="107" t="s">
        <v>82</v>
      </c>
      <c r="U4485" s="217"/>
      <c r="V4485" s="85"/>
      <c r="W4485" s="85"/>
      <c r="X4485" s="85"/>
      <c r="Y4485" s="85"/>
      <c r="Z4485" s="85"/>
      <c r="AA4485" s="85"/>
      <c r="AB4485" s="86"/>
      <c r="AC4485" s="86"/>
      <c r="AD4485" s="85"/>
      <c r="AE4485" s="85"/>
      <c r="AF4485" s="85">
        <v>1</v>
      </c>
      <c r="AG4485" s="85"/>
      <c r="AH4485" s="85"/>
      <c r="AI4485" s="85"/>
      <c r="AJ4485" s="85"/>
    </row>
    <row r="4486" spans="1:36" ht="16.5" thickTop="1" thickBot="1">
      <c r="A4486" s="105">
        <f t="shared" si="949"/>
        <v>32</v>
      </c>
      <c r="B4486" s="190" t="s">
        <v>4320</v>
      </c>
      <c r="C4486" s="104">
        <v>1969</v>
      </c>
      <c r="D4486" s="105"/>
      <c r="E4486" s="106" t="s">
        <v>80</v>
      </c>
      <c r="F4486" s="107">
        <v>5</v>
      </c>
      <c r="G4486" s="105">
        <v>2</v>
      </c>
      <c r="H4486" s="108">
        <v>4349.8</v>
      </c>
      <c r="I4486" s="108">
        <v>2738.8</v>
      </c>
      <c r="J4486" s="108">
        <v>2704.3</v>
      </c>
      <c r="K4486" s="109">
        <v>131</v>
      </c>
      <c r="L4486" s="110">
        <f t="shared" si="950"/>
        <v>21237289.528000001</v>
      </c>
      <c r="M4486" s="108"/>
      <c r="N4486" s="108"/>
      <c r="O4486" s="108"/>
      <c r="P4486" s="110">
        <f>'Форма 2'!C4486-M4486-N4486-O4486</f>
        <v>21237289.528000001</v>
      </c>
      <c r="Q4486" s="111">
        <f t="shared" si="951"/>
        <v>7754.2316080035052</v>
      </c>
      <c r="R4486" s="111">
        <f t="shared" si="952"/>
        <v>7754.2316080035052</v>
      </c>
      <c r="S4486" s="112" t="s">
        <v>2152</v>
      </c>
      <c r="T4486" s="107" t="s">
        <v>82</v>
      </c>
      <c r="U4486" s="217"/>
      <c r="V4486" s="85"/>
      <c r="W4486" s="85"/>
      <c r="X4486" s="85"/>
      <c r="Y4486" s="85"/>
      <c r="Z4486" s="85"/>
      <c r="AA4486" s="85"/>
      <c r="AB4486" s="86"/>
      <c r="AC4486" s="86"/>
      <c r="AD4486" s="85"/>
      <c r="AE4486" s="85">
        <v>1</v>
      </c>
      <c r="AF4486" s="85"/>
      <c r="AG4486" s="85"/>
      <c r="AH4486" s="85"/>
      <c r="AI4486" s="85"/>
      <c r="AJ4486" s="85"/>
    </row>
    <row r="4487" spans="1:36" ht="16.5" thickTop="1" thickBot="1">
      <c r="A4487" s="105">
        <f t="shared" ref="A4487:A4550" si="953">A4486+1</f>
        <v>33</v>
      </c>
      <c r="B4487" s="190" t="s">
        <v>4321</v>
      </c>
      <c r="C4487" s="104">
        <v>1968</v>
      </c>
      <c r="D4487" s="105">
        <v>2009</v>
      </c>
      <c r="E4487" s="106" t="s">
        <v>80</v>
      </c>
      <c r="F4487" s="107">
        <v>3</v>
      </c>
      <c r="G4487" s="105">
        <v>2</v>
      </c>
      <c r="H4487" s="108">
        <v>2394.4</v>
      </c>
      <c r="I4487" s="108">
        <v>1889.4</v>
      </c>
      <c r="J4487" s="108">
        <v>1337.1</v>
      </c>
      <c r="K4487" s="109">
        <v>88</v>
      </c>
      <c r="L4487" s="110">
        <f t="shared" si="950"/>
        <v>22884214.616</v>
      </c>
      <c r="M4487" s="108"/>
      <c r="N4487" s="108"/>
      <c r="O4487" s="108"/>
      <c r="P4487" s="110">
        <f>'Форма 2'!C4487-M4487-N4487-O4487</f>
        <v>22884214.616</v>
      </c>
      <c r="Q4487" s="111">
        <f t="shared" si="951"/>
        <v>12111.895107441516</v>
      </c>
      <c r="R4487" s="111">
        <f t="shared" si="952"/>
        <v>12111.895107441516</v>
      </c>
      <c r="S4487" s="112" t="s">
        <v>2152</v>
      </c>
      <c r="T4487" s="107" t="s">
        <v>82</v>
      </c>
      <c r="U4487" s="217"/>
      <c r="V4487" s="85"/>
      <c r="W4487" s="85"/>
      <c r="X4487" s="85"/>
      <c r="Y4487" s="85"/>
      <c r="Z4487" s="85"/>
      <c r="AA4487" s="85"/>
      <c r="AB4487" s="86"/>
      <c r="AC4487" s="86"/>
      <c r="AD4487" s="85">
        <v>1</v>
      </c>
      <c r="AE4487" s="85"/>
      <c r="AF4487" s="85"/>
      <c r="AG4487" s="85"/>
      <c r="AH4487" s="85"/>
      <c r="AI4487" s="85"/>
      <c r="AJ4487" s="85"/>
    </row>
    <row r="4488" spans="1:36" ht="16.5" thickTop="1" thickBot="1">
      <c r="A4488" s="105">
        <f t="shared" si="953"/>
        <v>34</v>
      </c>
      <c r="B4488" s="190" t="s">
        <v>4322</v>
      </c>
      <c r="C4488" s="104">
        <v>1953</v>
      </c>
      <c r="D4488" s="105"/>
      <c r="E4488" s="106" t="s">
        <v>4318</v>
      </c>
      <c r="F4488" s="107">
        <v>2</v>
      </c>
      <c r="G4488" s="105">
        <v>3</v>
      </c>
      <c r="H4488" s="108">
        <v>1119.4000000000001</v>
      </c>
      <c r="I4488" s="108">
        <v>977.2</v>
      </c>
      <c r="J4488" s="108">
        <v>977.2</v>
      </c>
      <c r="K4488" s="109">
        <v>21</v>
      </c>
      <c r="L4488" s="110">
        <f t="shared" si="950"/>
        <v>10698542.366</v>
      </c>
      <c r="M4488" s="108"/>
      <c r="N4488" s="108"/>
      <c r="O4488" s="108"/>
      <c r="P4488" s="110">
        <f>'Форма 2'!C4488-M4488-N4488-O4488</f>
        <v>10698542.366</v>
      </c>
      <c r="Q4488" s="111">
        <f t="shared" si="951"/>
        <v>10948.160423659436</v>
      </c>
      <c r="R4488" s="111">
        <f t="shared" si="952"/>
        <v>10948.160423659436</v>
      </c>
      <c r="S4488" s="112" t="s">
        <v>2152</v>
      </c>
      <c r="T4488" s="107" t="s">
        <v>82</v>
      </c>
      <c r="U4488" s="217"/>
      <c r="V4488" s="85"/>
      <c r="W4488" s="85"/>
      <c r="X4488" s="85"/>
      <c r="Y4488" s="85"/>
      <c r="Z4488" s="85"/>
      <c r="AA4488" s="85"/>
      <c r="AB4488" s="86"/>
      <c r="AC4488" s="86"/>
      <c r="AD4488" s="85">
        <v>1</v>
      </c>
      <c r="AE4488" s="85"/>
      <c r="AF4488" s="85"/>
      <c r="AG4488" s="85"/>
      <c r="AH4488" s="85"/>
      <c r="AI4488" s="85"/>
      <c r="AJ4488" s="85"/>
    </row>
    <row r="4489" spans="1:36" ht="16.5" thickTop="1" thickBot="1">
      <c r="A4489" s="105">
        <f t="shared" si="953"/>
        <v>35</v>
      </c>
      <c r="B4489" s="190" t="s">
        <v>4323</v>
      </c>
      <c r="C4489" s="104">
        <v>1975</v>
      </c>
      <c r="D4489" s="105"/>
      <c r="E4489" s="106" t="s">
        <v>212</v>
      </c>
      <c r="F4489" s="107">
        <v>5</v>
      </c>
      <c r="G4489" s="105">
        <v>6</v>
      </c>
      <c r="H4489" s="108">
        <v>5324.5</v>
      </c>
      <c r="I4489" s="108">
        <v>3912.9</v>
      </c>
      <c r="J4489" s="108">
        <v>3737.1</v>
      </c>
      <c r="K4489" s="109">
        <v>197</v>
      </c>
      <c r="L4489" s="110">
        <f t="shared" si="950"/>
        <v>37632820.57</v>
      </c>
      <c r="M4489" s="108"/>
      <c r="N4489" s="108"/>
      <c r="O4489" s="108"/>
      <c r="P4489" s="110">
        <f>'Форма 2'!C4489-M4489-N4489-O4489</f>
        <v>37632820.57</v>
      </c>
      <c r="Q4489" s="111">
        <f t="shared" si="951"/>
        <v>9617.6290142860798</v>
      </c>
      <c r="R4489" s="111">
        <f t="shared" si="952"/>
        <v>9617.6290142860798</v>
      </c>
      <c r="S4489" s="112" t="s">
        <v>2152</v>
      </c>
      <c r="T4489" s="107" t="s">
        <v>82</v>
      </c>
      <c r="U4489" s="217"/>
      <c r="V4489" s="85"/>
      <c r="W4489" s="85"/>
      <c r="X4489" s="85"/>
      <c r="Y4489" s="85"/>
      <c r="Z4489" s="85"/>
      <c r="AA4489" s="85"/>
      <c r="AB4489" s="86"/>
      <c r="AC4489" s="86"/>
      <c r="AD4489" s="85"/>
      <c r="AE4489" s="85">
        <v>2</v>
      </c>
      <c r="AF4489" s="85"/>
      <c r="AG4489" s="85"/>
      <c r="AH4489" s="85"/>
      <c r="AI4489" s="85"/>
      <c r="AJ4489" s="85"/>
    </row>
    <row r="4490" spans="1:36" ht="16.5" thickTop="1" thickBot="1">
      <c r="A4490" s="105">
        <f t="shared" si="953"/>
        <v>36</v>
      </c>
      <c r="B4490" s="190" t="s">
        <v>4324</v>
      </c>
      <c r="C4490" s="104">
        <v>1948</v>
      </c>
      <c r="D4490" s="105"/>
      <c r="E4490" s="106" t="s">
        <v>80</v>
      </c>
      <c r="F4490" s="107">
        <v>2</v>
      </c>
      <c r="G4490" s="105">
        <v>2</v>
      </c>
      <c r="H4490" s="108">
        <v>618.79999999999995</v>
      </c>
      <c r="I4490" s="108">
        <v>558.79999999999995</v>
      </c>
      <c r="J4490" s="108">
        <v>558.79999999999995</v>
      </c>
      <c r="K4490" s="109">
        <v>19</v>
      </c>
      <c r="L4490" s="110">
        <f t="shared" si="950"/>
        <v>5914112.9319999991</v>
      </c>
      <c r="M4490" s="108"/>
      <c r="N4490" s="108"/>
      <c r="O4490" s="108"/>
      <c r="P4490" s="110">
        <f>'Форма 2'!C4490-M4490-N4490-O4490</f>
        <v>5914112.9319999991</v>
      </c>
      <c r="Q4490" s="111">
        <f t="shared" si="951"/>
        <v>10583.595082319254</v>
      </c>
      <c r="R4490" s="111">
        <f t="shared" si="952"/>
        <v>10583.595082319254</v>
      </c>
      <c r="S4490" s="112" t="s">
        <v>2152</v>
      </c>
      <c r="T4490" s="107" t="s">
        <v>82</v>
      </c>
      <c r="U4490" s="217"/>
      <c r="V4490" s="85"/>
      <c r="W4490" s="85"/>
      <c r="X4490" s="85"/>
      <c r="Y4490" s="85"/>
      <c r="Z4490" s="85"/>
      <c r="AA4490" s="85"/>
      <c r="AB4490" s="86"/>
      <c r="AC4490" s="86"/>
      <c r="AD4490" s="85">
        <v>1</v>
      </c>
      <c r="AE4490" s="85"/>
      <c r="AF4490" s="85"/>
      <c r="AG4490" s="85"/>
      <c r="AH4490" s="85"/>
      <c r="AI4490" s="85"/>
      <c r="AJ4490" s="85"/>
    </row>
    <row r="4491" spans="1:36" ht="16.5" thickTop="1" thickBot="1">
      <c r="A4491" s="105">
        <f t="shared" si="953"/>
        <v>37</v>
      </c>
      <c r="B4491" s="190" t="s">
        <v>4325</v>
      </c>
      <c r="C4491" s="104">
        <v>1947</v>
      </c>
      <c r="D4491" s="105"/>
      <c r="E4491" s="106" t="s">
        <v>80</v>
      </c>
      <c r="F4491" s="107">
        <v>2</v>
      </c>
      <c r="G4491" s="105">
        <v>2</v>
      </c>
      <c r="H4491" s="108">
        <v>615.5</v>
      </c>
      <c r="I4491" s="108">
        <v>556</v>
      </c>
      <c r="J4491" s="108">
        <v>556</v>
      </c>
      <c r="K4491" s="109">
        <v>22</v>
      </c>
      <c r="L4491" s="110">
        <f t="shared" si="950"/>
        <v>5882573.5449999999</v>
      </c>
      <c r="M4491" s="108"/>
      <c r="N4491" s="108"/>
      <c r="O4491" s="108"/>
      <c r="P4491" s="110">
        <f>'Форма 2'!C4491-M4491-N4491-O4491</f>
        <v>5882573.5449999999</v>
      </c>
      <c r="Q4491" s="111">
        <f t="shared" si="951"/>
        <v>10580.168246402878</v>
      </c>
      <c r="R4491" s="111">
        <f t="shared" si="952"/>
        <v>10580.168246402878</v>
      </c>
      <c r="S4491" s="112" t="s">
        <v>2152</v>
      </c>
      <c r="T4491" s="107" t="s">
        <v>82</v>
      </c>
      <c r="U4491" s="217"/>
      <c r="V4491" s="85"/>
      <c r="W4491" s="85"/>
      <c r="X4491" s="85"/>
      <c r="Y4491" s="85"/>
      <c r="Z4491" s="85"/>
      <c r="AA4491" s="85"/>
      <c r="AB4491" s="86"/>
      <c r="AC4491" s="86"/>
      <c r="AD4491" s="85">
        <v>1</v>
      </c>
      <c r="AE4491" s="85"/>
      <c r="AF4491" s="85"/>
      <c r="AG4491" s="85"/>
      <c r="AH4491" s="85"/>
      <c r="AI4491" s="85"/>
      <c r="AJ4491" s="85"/>
    </row>
    <row r="4492" spans="1:36" ht="16.5" thickTop="1" thickBot="1">
      <c r="A4492" s="105">
        <f t="shared" si="953"/>
        <v>38</v>
      </c>
      <c r="B4492" s="190" t="s">
        <v>4326</v>
      </c>
      <c r="C4492" s="104">
        <v>1960</v>
      </c>
      <c r="D4492" s="105"/>
      <c r="E4492" s="106" t="s">
        <v>80</v>
      </c>
      <c r="F4492" s="107">
        <v>4</v>
      </c>
      <c r="G4492" s="105">
        <v>2</v>
      </c>
      <c r="H4492" s="108">
        <v>2039.7</v>
      </c>
      <c r="I4492" s="108">
        <v>1264.9000000000001</v>
      </c>
      <c r="J4492" s="108">
        <v>1264.9000000000001</v>
      </c>
      <c r="K4492" s="109">
        <v>59</v>
      </c>
      <c r="L4492" s="110">
        <f t="shared" si="950"/>
        <v>4596259.9800000004</v>
      </c>
      <c r="M4492" s="108"/>
      <c r="N4492" s="108"/>
      <c r="O4492" s="108"/>
      <c r="P4492" s="110">
        <f>'Форма 2'!C4492-M4492-N4492-O4492</f>
        <v>4596259.9800000004</v>
      </c>
      <c r="Q4492" s="111">
        <f t="shared" si="951"/>
        <v>3633.6943473792394</v>
      </c>
      <c r="R4492" s="111">
        <f t="shared" si="952"/>
        <v>3633.6943473792394</v>
      </c>
      <c r="S4492" s="112" t="s">
        <v>2152</v>
      </c>
      <c r="T4492" s="107" t="s">
        <v>82</v>
      </c>
      <c r="U4492" s="217"/>
      <c r="V4492" s="85"/>
      <c r="W4492" s="85"/>
      <c r="X4492" s="85">
        <v>1</v>
      </c>
      <c r="Y4492" s="85">
        <v>1</v>
      </c>
      <c r="Z4492" s="85"/>
      <c r="AA4492" s="85">
        <v>1</v>
      </c>
      <c r="AB4492" s="86"/>
      <c r="AC4492" s="86"/>
      <c r="AD4492" s="85"/>
      <c r="AE4492" s="85"/>
      <c r="AF4492" s="85"/>
      <c r="AG4492" s="85"/>
      <c r="AH4492" s="85"/>
      <c r="AI4492" s="85"/>
      <c r="AJ4492" s="85"/>
    </row>
    <row r="4493" spans="1:36" ht="16.5" thickTop="1" thickBot="1">
      <c r="A4493" s="105">
        <f t="shared" si="953"/>
        <v>39</v>
      </c>
      <c r="B4493" s="190" t="s">
        <v>4327</v>
      </c>
      <c r="C4493" s="104">
        <v>1961</v>
      </c>
      <c r="D4493" s="105"/>
      <c r="E4493" s="106" t="s">
        <v>80</v>
      </c>
      <c r="F4493" s="107">
        <v>4</v>
      </c>
      <c r="G4493" s="105">
        <v>2</v>
      </c>
      <c r="H4493" s="108">
        <v>2046</v>
      </c>
      <c r="I4493" s="108">
        <v>1273.5999999999999</v>
      </c>
      <c r="J4493" s="108">
        <v>1230.0999999999999</v>
      </c>
      <c r="K4493" s="109">
        <v>53</v>
      </c>
      <c r="L4493" s="110">
        <f t="shared" si="950"/>
        <v>3256024.86</v>
      </c>
      <c r="M4493" s="108"/>
      <c r="N4493" s="108"/>
      <c r="O4493" s="108"/>
      <c r="P4493" s="110">
        <f>'Форма 2'!C4493-M4493-N4493-O4493</f>
        <v>3256024.86</v>
      </c>
      <c r="Q4493" s="111">
        <f t="shared" si="951"/>
        <v>2556.5521827889447</v>
      </c>
      <c r="R4493" s="111">
        <f t="shared" si="952"/>
        <v>2556.5521827889447</v>
      </c>
      <c r="S4493" s="112" t="s">
        <v>2152</v>
      </c>
      <c r="T4493" s="107" t="s">
        <v>82</v>
      </c>
      <c r="U4493" s="217">
        <v>1</v>
      </c>
      <c r="V4493" s="85"/>
      <c r="W4493" s="85"/>
      <c r="X4493" s="85"/>
      <c r="Y4493" s="85"/>
      <c r="Z4493" s="85"/>
      <c r="AA4493" s="85">
        <v>1</v>
      </c>
      <c r="AB4493" s="86"/>
      <c r="AC4493" s="86"/>
      <c r="AD4493" s="85"/>
      <c r="AE4493" s="85"/>
      <c r="AF4493" s="85"/>
      <c r="AG4493" s="85"/>
      <c r="AH4493" s="85"/>
      <c r="AI4493" s="85"/>
      <c r="AJ4493" s="85"/>
    </row>
    <row r="4494" spans="1:36" ht="16.5" thickTop="1" thickBot="1">
      <c r="A4494" s="105">
        <f t="shared" si="953"/>
        <v>40</v>
      </c>
      <c r="B4494" s="190" t="s">
        <v>4328</v>
      </c>
      <c r="C4494" s="104">
        <v>1968</v>
      </c>
      <c r="D4494" s="105"/>
      <c r="E4494" s="106" t="s">
        <v>80</v>
      </c>
      <c r="F4494" s="107">
        <v>5</v>
      </c>
      <c r="G4494" s="105">
        <v>4</v>
      </c>
      <c r="H4494" s="108">
        <v>4382.6000000000004</v>
      </c>
      <c r="I4494" s="108">
        <v>3313.4</v>
      </c>
      <c r="J4494" s="108">
        <v>3199.7</v>
      </c>
      <c r="K4494" s="109">
        <v>135</v>
      </c>
      <c r="L4494" s="110">
        <f t="shared" si="950"/>
        <v>19737126.752000004</v>
      </c>
      <c r="M4494" s="108"/>
      <c r="N4494" s="108"/>
      <c r="O4494" s="108"/>
      <c r="P4494" s="110">
        <f>'Форма 2'!C4494-M4494-N4494-O4494</f>
        <v>19737126.752000004</v>
      </c>
      <c r="Q4494" s="111">
        <f t="shared" si="951"/>
        <v>5956.759447093621</v>
      </c>
      <c r="R4494" s="111">
        <f t="shared" si="952"/>
        <v>5956.759447093621</v>
      </c>
      <c r="S4494" s="112" t="s">
        <v>2152</v>
      </c>
      <c r="T4494" s="107" t="s">
        <v>82</v>
      </c>
      <c r="U4494" s="217"/>
      <c r="V4494" s="85"/>
      <c r="W4494" s="85"/>
      <c r="X4494" s="85"/>
      <c r="Y4494" s="85"/>
      <c r="Z4494" s="85"/>
      <c r="AA4494" s="85"/>
      <c r="AB4494" s="86"/>
      <c r="AC4494" s="86"/>
      <c r="AD4494" s="85">
        <v>1</v>
      </c>
      <c r="AE4494" s="85"/>
      <c r="AF4494" s="85"/>
      <c r="AG4494" s="85"/>
      <c r="AH4494" s="85"/>
      <c r="AI4494" s="85"/>
      <c r="AJ4494" s="85"/>
    </row>
    <row r="4495" spans="1:36" ht="16.5" thickTop="1" thickBot="1">
      <c r="A4495" s="105">
        <f t="shared" si="953"/>
        <v>41</v>
      </c>
      <c r="B4495" s="114" t="s">
        <v>4329</v>
      </c>
      <c r="C4495" s="113">
        <v>1966</v>
      </c>
      <c r="D4495" s="107"/>
      <c r="E4495" s="114" t="s">
        <v>80</v>
      </c>
      <c r="F4495" s="107">
        <v>4</v>
      </c>
      <c r="G4495" s="107">
        <v>2</v>
      </c>
      <c r="H4495" s="126">
        <v>1619</v>
      </c>
      <c r="I4495" s="126">
        <v>1229.3</v>
      </c>
      <c r="J4495" s="126">
        <v>1229.3</v>
      </c>
      <c r="K4495" s="125">
        <v>70</v>
      </c>
      <c r="L4495" s="110">
        <f t="shared" si="950"/>
        <v>7291198.8800000008</v>
      </c>
      <c r="M4495" s="108"/>
      <c r="N4495" s="108"/>
      <c r="O4495" s="108"/>
      <c r="P4495" s="110">
        <f>'Форма 2'!C4495-M4495-N4495-O4495</f>
        <v>7291198.8800000008</v>
      </c>
      <c r="Q4495" s="111">
        <f t="shared" si="951"/>
        <v>5931.1794354510703</v>
      </c>
      <c r="R4495" s="111">
        <f t="shared" si="952"/>
        <v>5931.1794354510703</v>
      </c>
      <c r="S4495" s="112" t="s">
        <v>2152</v>
      </c>
      <c r="T4495" s="107" t="s">
        <v>82</v>
      </c>
      <c r="U4495" s="217"/>
      <c r="V4495" s="85"/>
      <c r="W4495" s="85"/>
      <c r="X4495" s="85"/>
      <c r="Y4495" s="85"/>
      <c r="Z4495" s="85"/>
      <c r="AA4495" s="85"/>
      <c r="AB4495" s="86"/>
      <c r="AC4495" s="86"/>
      <c r="AD4495" s="85">
        <v>1</v>
      </c>
      <c r="AE4495" s="85"/>
      <c r="AF4495" s="85"/>
      <c r="AG4495" s="85"/>
      <c r="AH4495" s="85"/>
      <c r="AI4495" s="85"/>
      <c r="AJ4495" s="85"/>
    </row>
    <row r="4496" spans="1:36" ht="16.5" thickTop="1" thickBot="1">
      <c r="A4496" s="105">
        <f t="shared" si="953"/>
        <v>42</v>
      </c>
      <c r="B4496" s="114" t="s">
        <v>4330</v>
      </c>
      <c r="C4496" s="113">
        <v>1966</v>
      </c>
      <c r="D4496" s="107"/>
      <c r="E4496" s="114" t="s">
        <v>80</v>
      </c>
      <c r="F4496" s="107">
        <v>4</v>
      </c>
      <c r="G4496" s="107">
        <v>2</v>
      </c>
      <c r="H4496" s="126">
        <v>1738.1</v>
      </c>
      <c r="I4496" s="126">
        <v>1261.5</v>
      </c>
      <c r="J4496" s="126">
        <v>1261.5</v>
      </c>
      <c r="K4496" s="125">
        <v>57</v>
      </c>
      <c r="L4496" s="110">
        <f t="shared" si="950"/>
        <v>7827568.1120000007</v>
      </c>
      <c r="M4496" s="108"/>
      <c r="N4496" s="108"/>
      <c r="O4496" s="108"/>
      <c r="P4496" s="110">
        <f>'Форма 2'!C4496-M4496-N4496-O4496</f>
        <v>7827568.1120000007</v>
      </c>
      <c r="Q4496" s="111">
        <f t="shared" si="951"/>
        <v>6204.9687768529529</v>
      </c>
      <c r="R4496" s="111">
        <f t="shared" si="952"/>
        <v>6204.9687768529529</v>
      </c>
      <c r="S4496" s="112" t="s">
        <v>2152</v>
      </c>
      <c r="T4496" s="107" t="s">
        <v>82</v>
      </c>
      <c r="U4496" s="217"/>
      <c r="V4496" s="85"/>
      <c r="W4496" s="85"/>
      <c r="X4496" s="85"/>
      <c r="Y4496" s="85"/>
      <c r="Z4496" s="85"/>
      <c r="AA4496" s="85"/>
      <c r="AB4496" s="86"/>
      <c r="AC4496" s="86"/>
      <c r="AD4496" s="85">
        <v>1</v>
      </c>
      <c r="AE4496" s="85"/>
      <c r="AF4496" s="85"/>
      <c r="AG4496" s="85"/>
      <c r="AH4496" s="85"/>
      <c r="AI4496" s="85"/>
      <c r="AJ4496" s="85"/>
    </row>
    <row r="4497" spans="1:36" ht="16.5" thickTop="1" thickBot="1">
      <c r="A4497" s="105">
        <f t="shared" si="953"/>
        <v>43</v>
      </c>
      <c r="B4497" s="114" t="s">
        <v>4331</v>
      </c>
      <c r="C4497" s="113">
        <v>1970</v>
      </c>
      <c r="D4497" s="107"/>
      <c r="E4497" s="114" t="s">
        <v>80</v>
      </c>
      <c r="F4497" s="107">
        <v>5</v>
      </c>
      <c r="G4497" s="107">
        <v>4</v>
      </c>
      <c r="H4497" s="126">
        <v>4539.8999999999996</v>
      </c>
      <c r="I4497" s="126">
        <v>3165.5</v>
      </c>
      <c r="J4497" s="126">
        <v>3081.2</v>
      </c>
      <c r="K4497" s="125">
        <v>129</v>
      </c>
      <c r="L4497" s="110">
        <f t="shared" si="950"/>
        <v>22165426.163999997</v>
      </c>
      <c r="M4497" s="108"/>
      <c r="N4497" s="108"/>
      <c r="O4497" s="108"/>
      <c r="P4497" s="110">
        <f>'Форма 2'!C4497-M4497-N4497-O4497</f>
        <v>22165426.163999997</v>
      </c>
      <c r="Q4497" s="111">
        <f t="shared" si="951"/>
        <v>7002.1880157952919</v>
      </c>
      <c r="R4497" s="111">
        <f t="shared" si="952"/>
        <v>7002.1880157952919</v>
      </c>
      <c r="S4497" s="112" t="s">
        <v>2152</v>
      </c>
      <c r="T4497" s="107" t="s">
        <v>82</v>
      </c>
      <c r="U4497" s="217"/>
      <c r="V4497" s="85"/>
      <c r="W4497" s="85"/>
      <c r="X4497" s="85"/>
      <c r="Y4497" s="85"/>
      <c r="Z4497" s="85"/>
      <c r="AA4497" s="85"/>
      <c r="AB4497" s="86"/>
      <c r="AC4497" s="86"/>
      <c r="AD4497" s="85"/>
      <c r="AE4497" s="85">
        <v>1</v>
      </c>
      <c r="AF4497" s="85"/>
      <c r="AG4497" s="85"/>
      <c r="AH4497" s="85"/>
      <c r="AI4497" s="85"/>
      <c r="AJ4497" s="85"/>
    </row>
    <row r="4498" spans="1:36" ht="16.5" thickTop="1" thickBot="1">
      <c r="A4498" s="105">
        <f t="shared" si="953"/>
        <v>44</v>
      </c>
      <c r="B4498" s="114" t="s">
        <v>4332</v>
      </c>
      <c r="C4498" s="113">
        <v>1970</v>
      </c>
      <c r="D4498" s="107"/>
      <c r="E4498" s="114" t="s">
        <v>80</v>
      </c>
      <c r="F4498" s="107">
        <v>5</v>
      </c>
      <c r="G4498" s="107">
        <v>4</v>
      </c>
      <c r="H4498" s="126">
        <v>5255.1</v>
      </c>
      <c r="I4498" s="126">
        <v>3331.1</v>
      </c>
      <c r="J4498" s="126">
        <v>3287.5</v>
      </c>
      <c r="K4498" s="125">
        <v>121</v>
      </c>
      <c r="L4498" s="110">
        <f t="shared" si="950"/>
        <v>25657290.035999998</v>
      </c>
      <c r="M4498" s="108"/>
      <c r="N4498" s="108"/>
      <c r="O4498" s="108"/>
      <c r="P4498" s="110">
        <f>'Форма 2'!C4498-M4498-N4498-O4498</f>
        <v>25657290.035999998</v>
      </c>
      <c r="Q4498" s="111">
        <f t="shared" si="951"/>
        <v>7702.3475836810658</v>
      </c>
      <c r="R4498" s="111">
        <f t="shared" si="952"/>
        <v>7702.3475836810658</v>
      </c>
      <c r="S4498" s="112" t="s">
        <v>2152</v>
      </c>
      <c r="T4498" s="107" t="s">
        <v>82</v>
      </c>
      <c r="U4498" s="217"/>
      <c r="V4498" s="85"/>
      <c r="W4498" s="85"/>
      <c r="X4498" s="85"/>
      <c r="Y4498" s="85"/>
      <c r="Z4498" s="85"/>
      <c r="AA4498" s="85"/>
      <c r="AB4498" s="86"/>
      <c r="AC4498" s="86"/>
      <c r="AD4498" s="85"/>
      <c r="AE4498" s="85">
        <v>1</v>
      </c>
      <c r="AF4498" s="85"/>
      <c r="AG4498" s="85"/>
      <c r="AH4498" s="85"/>
      <c r="AI4498" s="85"/>
      <c r="AJ4498" s="85"/>
    </row>
    <row r="4499" spans="1:36" ht="16.5" thickTop="1" thickBot="1">
      <c r="A4499" s="105">
        <f t="shared" si="953"/>
        <v>45</v>
      </c>
      <c r="B4499" s="114" t="s">
        <v>4333</v>
      </c>
      <c r="C4499" s="113">
        <v>1969</v>
      </c>
      <c r="D4499" s="107"/>
      <c r="E4499" s="114" t="s">
        <v>80</v>
      </c>
      <c r="F4499" s="107">
        <v>4</v>
      </c>
      <c r="G4499" s="107">
        <v>3</v>
      </c>
      <c r="H4499" s="126">
        <v>3275</v>
      </c>
      <c r="I4499" s="126">
        <v>1963.8</v>
      </c>
      <c r="J4499" s="126">
        <v>1963.8</v>
      </c>
      <c r="K4499" s="125">
        <v>65</v>
      </c>
      <c r="L4499" s="110">
        <f t="shared" si="950"/>
        <v>15989728.999999998</v>
      </c>
      <c r="M4499" s="108"/>
      <c r="N4499" s="108"/>
      <c r="O4499" s="108"/>
      <c r="P4499" s="110">
        <f>'Форма 2'!C4499-M4499-N4499-O4499</f>
        <v>15989728.999999998</v>
      </c>
      <c r="Q4499" s="111">
        <f t="shared" si="951"/>
        <v>8142.2390263774305</v>
      </c>
      <c r="R4499" s="111">
        <f t="shared" si="952"/>
        <v>8142.2390263774305</v>
      </c>
      <c r="S4499" s="112" t="s">
        <v>2152</v>
      </c>
      <c r="T4499" s="107" t="s">
        <v>82</v>
      </c>
      <c r="U4499" s="217"/>
      <c r="V4499" s="85"/>
      <c r="W4499" s="85"/>
      <c r="X4499" s="85"/>
      <c r="Y4499" s="85"/>
      <c r="Z4499" s="85"/>
      <c r="AA4499" s="85"/>
      <c r="AB4499" s="86"/>
      <c r="AC4499" s="86"/>
      <c r="AD4499" s="85"/>
      <c r="AE4499" s="85">
        <v>1</v>
      </c>
      <c r="AF4499" s="85"/>
      <c r="AG4499" s="85"/>
      <c r="AH4499" s="85"/>
      <c r="AI4499" s="85"/>
      <c r="AJ4499" s="85"/>
    </row>
    <row r="4500" spans="1:36" ht="16.5" thickTop="1" thickBot="1">
      <c r="A4500" s="105">
        <f t="shared" si="953"/>
        <v>46</v>
      </c>
      <c r="B4500" s="114" t="s">
        <v>4334</v>
      </c>
      <c r="C4500" s="113">
        <v>1961</v>
      </c>
      <c r="D4500" s="107"/>
      <c r="E4500" s="114" t="s">
        <v>80</v>
      </c>
      <c r="F4500" s="107">
        <v>4</v>
      </c>
      <c r="G4500" s="107">
        <v>2</v>
      </c>
      <c r="H4500" s="126">
        <v>2035.8</v>
      </c>
      <c r="I4500" s="126">
        <v>1267.3</v>
      </c>
      <c r="J4500" s="126">
        <v>1213.5</v>
      </c>
      <c r="K4500" s="125">
        <v>58</v>
      </c>
      <c r="L4500" s="110">
        <f t="shared" si="950"/>
        <v>2843809.02</v>
      </c>
      <c r="M4500" s="108"/>
      <c r="N4500" s="108"/>
      <c r="O4500" s="108"/>
      <c r="P4500" s="110">
        <f>'Форма 2'!C4500-M4500-N4500-O4500</f>
        <v>2843809.02</v>
      </c>
      <c r="Q4500" s="111">
        <f t="shared" si="951"/>
        <v>2243.9903890160185</v>
      </c>
      <c r="R4500" s="111">
        <f t="shared" si="952"/>
        <v>2243.9903890160185</v>
      </c>
      <c r="S4500" s="112" t="s">
        <v>2152</v>
      </c>
      <c r="T4500" s="107" t="s">
        <v>82</v>
      </c>
      <c r="U4500" s="217"/>
      <c r="V4500" s="85"/>
      <c r="W4500" s="85"/>
      <c r="X4500" s="85">
        <v>1</v>
      </c>
      <c r="Y4500" s="85"/>
      <c r="Z4500" s="85"/>
      <c r="AA4500" s="85">
        <v>1</v>
      </c>
      <c r="AB4500" s="86"/>
      <c r="AC4500" s="86"/>
      <c r="AD4500" s="85"/>
      <c r="AE4500" s="85"/>
      <c r="AF4500" s="85"/>
      <c r="AG4500" s="85"/>
      <c r="AH4500" s="85"/>
      <c r="AI4500" s="85"/>
      <c r="AJ4500" s="85"/>
    </row>
    <row r="4501" spans="1:36" ht="16.5" thickTop="1" thickBot="1">
      <c r="A4501" s="105">
        <f t="shared" si="953"/>
        <v>47</v>
      </c>
      <c r="B4501" s="114" t="s">
        <v>4335</v>
      </c>
      <c r="C4501" s="113">
        <v>1961</v>
      </c>
      <c r="D4501" s="107"/>
      <c r="E4501" s="114" t="s">
        <v>80</v>
      </c>
      <c r="F4501" s="107">
        <v>3</v>
      </c>
      <c r="G4501" s="107">
        <v>3</v>
      </c>
      <c r="H4501" s="126">
        <v>2564.8000000000002</v>
      </c>
      <c r="I4501" s="126">
        <v>1511.2</v>
      </c>
      <c r="J4501" s="126">
        <v>1511.2</v>
      </c>
      <c r="K4501" s="125">
        <v>62</v>
      </c>
      <c r="L4501" s="110">
        <f t="shared" si="950"/>
        <v>8504722.9120000005</v>
      </c>
      <c r="M4501" s="108"/>
      <c r="N4501" s="108"/>
      <c r="O4501" s="108"/>
      <c r="P4501" s="110">
        <f>'Форма 2'!C4501-M4501-N4501-O4501</f>
        <v>8504722.9120000005</v>
      </c>
      <c r="Q4501" s="111">
        <f t="shared" si="951"/>
        <v>5627.7944097406034</v>
      </c>
      <c r="R4501" s="111">
        <f t="shared" si="952"/>
        <v>5627.7944097406034</v>
      </c>
      <c r="S4501" s="112" t="s">
        <v>2152</v>
      </c>
      <c r="T4501" s="107" t="s">
        <v>82</v>
      </c>
      <c r="U4501" s="217"/>
      <c r="V4501" s="85"/>
      <c r="W4501" s="85"/>
      <c r="X4501" s="85"/>
      <c r="Y4501" s="85"/>
      <c r="Z4501" s="85">
        <v>1</v>
      </c>
      <c r="AA4501" s="85"/>
      <c r="AB4501" s="86"/>
      <c r="AC4501" s="86"/>
      <c r="AD4501" s="85"/>
      <c r="AE4501" s="85"/>
      <c r="AF4501" s="85"/>
      <c r="AG4501" s="85"/>
      <c r="AH4501" s="85">
        <v>1</v>
      </c>
      <c r="AI4501" s="85"/>
      <c r="AJ4501" s="85"/>
    </row>
    <row r="4502" spans="1:36" ht="16.5" thickTop="1" thickBot="1">
      <c r="A4502" s="105">
        <f t="shared" si="953"/>
        <v>48</v>
      </c>
      <c r="B4502" s="114" t="s">
        <v>4336</v>
      </c>
      <c r="C4502" s="113">
        <v>1966</v>
      </c>
      <c r="D4502" s="107"/>
      <c r="E4502" s="114" t="s">
        <v>80</v>
      </c>
      <c r="F4502" s="107">
        <v>4</v>
      </c>
      <c r="G4502" s="107">
        <v>3</v>
      </c>
      <c r="H4502" s="126">
        <v>3516.1</v>
      </c>
      <c r="I4502" s="126">
        <v>2001.7</v>
      </c>
      <c r="J4502" s="126">
        <v>1958.2</v>
      </c>
      <c r="K4502" s="125">
        <v>71</v>
      </c>
      <c r="L4502" s="110">
        <f t="shared" si="950"/>
        <v>15834826.672</v>
      </c>
      <c r="M4502" s="108"/>
      <c r="N4502" s="108"/>
      <c r="O4502" s="108"/>
      <c r="P4502" s="110">
        <f>'Форма 2'!C4502-M4502-N4502-O4502</f>
        <v>15834826.672</v>
      </c>
      <c r="Q4502" s="111">
        <f t="shared" si="951"/>
        <v>7910.6892501373832</v>
      </c>
      <c r="R4502" s="111">
        <f t="shared" si="952"/>
        <v>7910.6892501373832</v>
      </c>
      <c r="S4502" s="112" t="s">
        <v>2152</v>
      </c>
      <c r="T4502" s="107" t="s">
        <v>82</v>
      </c>
      <c r="U4502" s="217"/>
      <c r="V4502" s="85"/>
      <c r="W4502" s="85"/>
      <c r="X4502" s="85"/>
      <c r="Y4502" s="85"/>
      <c r="Z4502" s="85"/>
      <c r="AA4502" s="85"/>
      <c r="AB4502" s="86"/>
      <c r="AC4502" s="86"/>
      <c r="AD4502" s="85">
        <v>1</v>
      </c>
      <c r="AE4502" s="85"/>
      <c r="AF4502" s="85"/>
      <c r="AG4502" s="85"/>
      <c r="AH4502" s="85"/>
      <c r="AI4502" s="85"/>
      <c r="AJ4502" s="85"/>
    </row>
    <row r="4503" spans="1:36" ht="16.5" thickTop="1" thickBot="1">
      <c r="A4503" s="105">
        <f t="shared" si="953"/>
        <v>49</v>
      </c>
      <c r="B4503" s="114" t="s">
        <v>4337</v>
      </c>
      <c r="C4503" s="113">
        <v>1962</v>
      </c>
      <c r="D4503" s="107"/>
      <c r="E4503" s="114" t="s">
        <v>80</v>
      </c>
      <c r="F4503" s="107">
        <v>4</v>
      </c>
      <c r="G4503" s="107">
        <v>2</v>
      </c>
      <c r="H4503" s="126">
        <v>2127.9</v>
      </c>
      <c r="I4503" s="126">
        <v>1277.2</v>
      </c>
      <c r="J4503" s="126">
        <v>1277.2</v>
      </c>
      <c r="K4503" s="125">
        <v>64</v>
      </c>
      <c r="L4503" s="110">
        <f t="shared" si="950"/>
        <v>691780.29</v>
      </c>
      <c r="M4503" s="108"/>
      <c r="N4503" s="108"/>
      <c r="O4503" s="108"/>
      <c r="P4503" s="110">
        <f>'Форма 2'!C4503-M4503-N4503-O4503</f>
        <v>691780.29</v>
      </c>
      <c r="Q4503" s="111">
        <f t="shared" si="951"/>
        <v>541.63818509238956</v>
      </c>
      <c r="R4503" s="111">
        <f t="shared" si="952"/>
        <v>541.63818509238956</v>
      </c>
      <c r="S4503" s="112" t="s">
        <v>2152</v>
      </c>
      <c r="T4503" s="107" t="s">
        <v>82</v>
      </c>
      <c r="U4503" s="217"/>
      <c r="V4503" s="85"/>
      <c r="W4503" s="85"/>
      <c r="X4503" s="85">
        <v>1</v>
      </c>
      <c r="Y4503" s="85"/>
      <c r="Z4503" s="85"/>
      <c r="AA4503" s="85"/>
      <c r="AB4503" s="86"/>
      <c r="AC4503" s="86"/>
      <c r="AD4503" s="85"/>
      <c r="AE4503" s="85"/>
      <c r="AF4503" s="85"/>
      <c r="AG4503" s="85"/>
      <c r="AH4503" s="85"/>
      <c r="AI4503" s="85"/>
      <c r="AJ4503" s="85"/>
    </row>
    <row r="4504" spans="1:36" ht="16.5" thickTop="1" thickBot="1">
      <c r="A4504" s="105">
        <f t="shared" si="953"/>
        <v>50</v>
      </c>
      <c r="B4504" s="114" t="s">
        <v>4338</v>
      </c>
      <c r="C4504" s="113">
        <v>1967</v>
      </c>
      <c r="D4504" s="107"/>
      <c r="E4504" s="114" t="s">
        <v>80</v>
      </c>
      <c r="F4504" s="107">
        <v>5</v>
      </c>
      <c r="G4504" s="107">
        <v>4</v>
      </c>
      <c r="H4504" s="126">
        <v>3130.07</v>
      </c>
      <c r="I4504" s="126">
        <v>2652.6</v>
      </c>
      <c r="J4504" s="126">
        <v>2618.9</v>
      </c>
      <c r="K4504" s="125">
        <v>66</v>
      </c>
      <c r="L4504" s="110">
        <f t="shared" si="950"/>
        <v>4981224.6987000005</v>
      </c>
      <c r="M4504" s="108"/>
      <c r="N4504" s="108"/>
      <c r="O4504" s="108"/>
      <c r="P4504" s="110">
        <f>'Форма 2'!C4504-M4504-N4504-O4504</f>
        <v>4981224.6987000005</v>
      </c>
      <c r="Q4504" s="111">
        <f t="shared" si="951"/>
        <v>1877.8649998869037</v>
      </c>
      <c r="R4504" s="111">
        <f t="shared" si="952"/>
        <v>1877.8649998869037</v>
      </c>
      <c r="S4504" s="112" t="s">
        <v>2152</v>
      </c>
      <c r="T4504" s="107" t="s">
        <v>82</v>
      </c>
      <c r="U4504" s="217">
        <v>1</v>
      </c>
      <c r="V4504" s="85"/>
      <c r="W4504" s="85"/>
      <c r="X4504" s="85"/>
      <c r="Y4504" s="85"/>
      <c r="Z4504" s="85"/>
      <c r="AA4504" s="85">
        <v>1</v>
      </c>
      <c r="AB4504" s="86"/>
      <c r="AC4504" s="86"/>
      <c r="AD4504" s="85"/>
      <c r="AE4504" s="85"/>
      <c r="AF4504" s="85"/>
      <c r="AG4504" s="85"/>
      <c r="AH4504" s="85"/>
      <c r="AI4504" s="85"/>
      <c r="AJ4504" s="85"/>
    </row>
    <row r="4505" spans="1:36" ht="16.5" thickTop="1" thickBot="1">
      <c r="A4505" s="105">
        <f t="shared" si="953"/>
        <v>51</v>
      </c>
      <c r="B4505" s="114" t="s">
        <v>4339</v>
      </c>
      <c r="C4505" s="113">
        <v>1969</v>
      </c>
      <c r="D4505" s="107"/>
      <c r="E4505" s="114" t="s">
        <v>80</v>
      </c>
      <c r="F4505" s="107">
        <v>2</v>
      </c>
      <c r="G4505" s="107">
        <v>3</v>
      </c>
      <c r="H4505" s="126">
        <v>411.7</v>
      </c>
      <c r="I4505" s="126">
        <v>348.9</v>
      </c>
      <c r="J4505" s="126">
        <v>270.2</v>
      </c>
      <c r="K4505" s="125">
        <v>25</v>
      </c>
      <c r="L4505" s="110">
        <f t="shared" si="950"/>
        <v>2399037.6549999998</v>
      </c>
      <c r="M4505" s="108"/>
      <c r="N4505" s="108"/>
      <c r="O4505" s="108"/>
      <c r="P4505" s="110">
        <f>'Форма 2'!C4505-M4505-N4505-O4505</f>
        <v>2399037.6549999998</v>
      </c>
      <c r="Q4505" s="111">
        <f t="shared" si="951"/>
        <v>6876.003597019203</v>
      </c>
      <c r="R4505" s="111">
        <f t="shared" si="952"/>
        <v>6876.003597019203</v>
      </c>
      <c r="S4505" s="112" t="s">
        <v>2152</v>
      </c>
      <c r="T4505" s="107" t="s">
        <v>82</v>
      </c>
      <c r="U4505" s="217"/>
      <c r="V4505" s="85"/>
      <c r="W4505" s="85"/>
      <c r="X4505" s="85"/>
      <c r="Y4505" s="85"/>
      <c r="Z4505" s="85"/>
      <c r="AA4505" s="85"/>
      <c r="AB4505" s="86"/>
      <c r="AC4505" s="86"/>
      <c r="AD4505" s="85"/>
      <c r="AE4505" s="85">
        <v>1</v>
      </c>
      <c r="AF4505" s="85"/>
      <c r="AG4505" s="85"/>
      <c r="AH4505" s="85"/>
      <c r="AI4505" s="85"/>
      <c r="AJ4505" s="85"/>
    </row>
    <row r="4506" spans="1:36" ht="16.5" thickTop="1" thickBot="1">
      <c r="A4506" s="105">
        <f t="shared" si="953"/>
        <v>52</v>
      </c>
      <c r="B4506" s="114" t="s">
        <v>4340</v>
      </c>
      <c r="C4506" s="113">
        <v>1962</v>
      </c>
      <c r="D4506" s="107"/>
      <c r="E4506" s="114" t="s">
        <v>80</v>
      </c>
      <c r="F4506" s="107">
        <v>3</v>
      </c>
      <c r="G4506" s="107">
        <v>2</v>
      </c>
      <c r="H4506" s="126">
        <v>971.14</v>
      </c>
      <c r="I4506" s="126">
        <v>823</v>
      </c>
      <c r="J4506" s="126">
        <v>699.2</v>
      </c>
      <c r="K4506" s="125">
        <v>85</v>
      </c>
      <c r="L4506" s="110">
        <f t="shared" si="950"/>
        <v>626074.53519999993</v>
      </c>
      <c r="M4506" s="108"/>
      <c r="N4506" s="108"/>
      <c r="O4506" s="108"/>
      <c r="P4506" s="110">
        <f>'Форма 2'!C4506-M4506-N4506-O4506</f>
        <v>626074.53519999993</v>
      </c>
      <c r="Q4506" s="111">
        <f t="shared" si="951"/>
        <v>760.72239999999988</v>
      </c>
      <c r="R4506" s="111">
        <f t="shared" si="952"/>
        <v>760.72239999999988</v>
      </c>
      <c r="S4506" s="112" t="s">
        <v>2152</v>
      </c>
      <c r="T4506" s="107" t="s">
        <v>82</v>
      </c>
      <c r="U4506" s="217"/>
      <c r="V4506" s="85"/>
      <c r="W4506" s="85"/>
      <c r="X4506" s="85"/>
      <c r="Y4506" s="85"/>
      <c r="Z4506" s="85">
        <v>1</v>
      </c>
      <c r="AA4506" s="85"/>
      <c r="AB4506" s="86"/>
      <c r="AC4506" s="86"/>
      <c r="AD4506" s="85"/>
      <c r="AE4506" s="85"/>
      <c r="AF4506" s="85"/>
      <c r="AG4506" s="85"/>
      <c r="AH4506" s="85"/>
      <c r="AI4506" s="85"/>
      <c r="AJ4506" s="85"/>
    </row>
    <row r="4507" spans="1:36" ht="16.5" thickTop="1" thickBot="1">
      <c r="A4507" s="105">
        <f t="shared" si="953"/>
        <v>53</v>
      </c>
      <c r="B4507" s="114" t="s">
        <v>4341</v>
      </c>
      <c r="C4507" s="113">
        <v>1953</v>
      </c>
      <c r="D4507" s="107"/>
      <c r="E4507" s="114" t="s">
        <v>80</v>
      </c>
      <c r="F4507" s="107">
        <v>2</v>
      </c>
      <c r="G4507" s="107">
        <v>2</v>
      </c>
      <c r="H4507" s="126">
        <v>844.3</v>
      </c>
      <c r="I4507" s="126">
        <v>770.2</v>
      </c>
      <c r="J4507" s="126">
        <v>717.5</v>
      </c>
      <c r="K4507" s="125">
        <v>24</v>
      </c>
      <c r="L4507" s="110">
        <f t="shared" si="950"/>
        <v>8069304.3769999994</v>
      </c>
      <c r="M4507" s="108"/>
      <c r="N4507" s="108"/>
      <c r="O4507" s="108"/>
      <c r="P4507" s="110">
        <f>'Форма 2'!C4507-M4507-N4507-O4507</f>
        <v>8069304.3769999994</v>
      </c>
      <c r="Q4507" s="111">
        <f t="shared" si="951"/>
        <v>10476.894802648661</v>
      </c>
      <c r="R4507" s="111">
        <f t="shared" si="952"/>
        <v>10476.894802648661</v>
      </c>
      <c r="S4507" s="112" t="s">
        <v>2152</v>
      </c>
      <c r="T4507" s="107" t="s">
        <v>82</v>
      </c>
      <c r="U4507" s="217"/>
      <c r="V4507" s="85"/>
      <c r="W4507" s="85"/>
      <c r="X4507" s="85"/>
      <c r="Y4507" s="85"/>
      <c r="Z4507" s="85"/>
      <c r="AA4507" s="85"/>
      <c r="AB4507" s="86"/>
      <c r="AC4507" s="86"/>
      <c r="AD4507" s="85">
        <v>1</v>
      </c>
      <c r="AE4507" s="85"/>
      <c r="AF4507" s="85"/>
      <c r="AG4507" s="85"/>
      <c r="AH4507" s="85"/>
      <c r="AI4507" s="85"/>
      <c r="AJ4507" s="85"/>
    </row>
    <row r="4508" spans="1:36" ht="16.5" thickTop="1" thickBot="1">
      <c r="A4508" s="105">
        <f t="shared" si="953"/>
        <v>54</v>
      </c>
      <c r="B4508" s="114" t="s">
        <v>4342</v>
      </c>
      <c r="C4508" s="113">
        <v>1955</v>
      </c>
      <c r="D4508" s="107"/>
      <c r="E4508" s="114" t="s">
        <v>80</v>
      </c>
      <c r="F4508" s="107">
        <v>2</v>
      </c>
      <c r="G4508" s="107">
        <v>2</v>
      </c>
      <c r="H4508" s="126">
        <v>863.2</v>
      </c>
      <c r="I4508" s="126">
        <v>628.29999999999995</v>
      </c>
      <c r="J4508" s="126">
        <v>571.20000000000005</v>
      </c>
      <c r="K4508" s="125">
        <v>21</v>
      </c>
      <c r="L4508" s="110">
        <f t="shared" si="950"/>
        <v>5029995.88</v>
      </c>
      <c r="M4508" s="108"/>
      <c r="N4508" s="108"/>
      <c r="O4508" s="108"/>
      <c r="P4508" s="110">
        <f>'Форма 2'!C4508-M4508-N4508-O4508</f>
        <v>5029995.88</v>
      </c>
      <c r="Q4508" s="111">
        <f t="shared" si="951"/>
        <v>8005.7231895591285</v>
      </c>
      <c r="R4508" s="111">
        <f t="shared" si="952"/>
        <v>8005.7231895591285</v>
      </c>
      <c r="S4508" s="112" t="s">
        <v>2152</v>
      </c>
      <c r="T4508" s="107" t="s">
        <v>82</v>
      </c>
      <c r="U4508" s="217"/>
      <c r="V4508" s="85"/>
      <c r="W4508" s="85"/>
      <c r="X4508" s="85"/>
      <c r="Y4508" s="85"/>
      <c r="Z4508" s="85"/>
      <c r="AA4508" s="85"/>
      <c r="AB4508" s="86"/>
      <c r="AC4508" s="86"/>
      <c r="AD4508" s="85"/>
      <c r="AE4508" s="85">
        <v>1</v>
      </c>
      <c r="AF4508" s="85"/>
      <c r="AG4508" s="85"/>
      <c r="AH4508" s="85"/>
      <c r="AI4508" s="85"/>
      <c r="AJ4508" s="85"/>
    </row>
    <row r="4509" spans="1:36" ht="16.5" thickTop="1" thickBot="1">
      <c r="A4509" s="105">
        <f t="shared" si="953"/>
        <v>55</v>
      </c>
      <c r="B4509" s="114" t="s">
        <v>4343</v>
      </c>
      <c r="C4509" s="113">
        <v>1964</v>
      </c>
      <c r="D4509" s="107"/>
      <c r="E4509" s="114" t="s">
        <v>80</v>
      </c>
      <c r="F4509" s="107">
        <v>4</v>
      </c>
      <c r="G4509" s="107">
        <v>3</v>
      </c>
      <c r="H4509" s="126">
        <v>2748.3</v>
      </c>
      <c r="I4509" s="126">
        <v>2010.4</v>
      </c>
      <c r="J4509" s="126">
        <v>2010.4</v>
      </c>
      <c r="K4509" s="125">
        <v>115</v>
      </c>
      <c r="L4509" s="110">
        <f t="shared" si="950"/>
        <v>12377024.016000003</v>
      </c>
      <c r="M4509" s="108"/>
      <c r="N4509" s="108"/>
      <c r="O4509" s="108"/>
      <c r="P4509" s="110">
        <f>'Форма 2'!C4509-M4509-N4509-O4509</f>
        <v>12377024.016000003</v>
      </c>
      <c r="Q4509" s="111">
        <f t="shared" si="951"/>
        <v>6156.4982172701957</v>
      </c>
      <c r="R4509" s="111">
        <f t="shared" si="952"/>
        <v>6156.4982172701957</v>
      </c>
      <c r="S4509" s="112" t="s">
        <v>2152</v>
      </c>
      <c r="T4509" s="107" t="s">
        <v>82</v>
      </c>
      <c r="U4509" s="217"/>
      <c r="V4509" s="85"/>
      <c r="W4509" s="85"/>
      <c r="X4509" s="85"/>
      <c r="Y4509" s="85"/>
      <c r="Z4509" s="85"/>
      <c r="AA4509" s="85"/>
      <c r="AB4509" s="86"/>
      <c r="AC4509" s="86"/>
      <c r="AD4509" s="85">
        <v>1</v>
      </c>
      <c r="AE4509" s="85"/>
      <c r="AF4509" s="85"/>
      <c r="AG4509" s="85"/>
      <c r="AH4509" s="85"/>
      <c r="AI4509" s="85"/>
      <c r="AJ4509" s="85"/>
    </row>
    <row r="4510" spans="1:36" ht="16.5" thickTop="1" thickBot="1">
      <c r="A4510" s="105">
        <f t="shared" si="953"/>
        <v>56</v>
      </c>
      <c r="B4510" s="114" t="s">
        <v>4344</v>
      </c>
      <c r="C4510" s="113">
        <v>1954</v>
      </c>
      <c r="D4510" s="107"/>
      <c r="E4510" s="114" t="s">
        <v>80</v>
      </c>
      <c r="F4510" s="107">
        <v>2</v>
      </c>
      <c r="G4510" s="107">
        <v>2</v>
      </c>
      <c r="H4510" s="126">
        <v>702.4</v>
      </c>
      <c r="I4510" s="126">
        <v>636</v>
      </c>
      <c r="J4510" s="126">
        <v>548.70000000000005</v>
      </c>
      <c r="K4510" s="125">
        <v>20</v>
      </c>
      <c r="L4510" s="110">
        <f t="shared" si="950"/>
        <v>6713110.7359999996</v>
      </c>
      <c r="M4510" s="108"/>
      <c r="N4510" s="108"/>
      <c r="O4510" s="108"/>
      <c r="P4510" s="110">
        <f>'Форма 2'!C4510-M4510-N4510-O4510</f>
        <v>6713110.7359999996</v>
      </c>
      <c r="Q4510" s="111">
        <f t="shared" si="951"/>
        <v>10555.205559748427</v>
      </c>
      <c r="R4510" s="111">
        <f t="shared" si="952"/>
        <v>10555.205559748427</v>
      </c>
      <c r="S4510" s="112" t="s">
        <v>2152</v>
      </c>
      <c r="T4510" s="107" t="s">
        <v>82</v>
      </c>
      <c r="U4510" s="217"/>
      <c r="V4510" s="85"/>
      <c r="W4510" s="85"/>
      <c r="X4510" s="85"/>
      <c r="Y4510" s="85"/>
      <c r="Z4510" s="85"/>
      <c r="AA4510" s="85"/>
      <c r="AB4510" s="86"/>
      <c r="AC4510" s="86"/>
      <c r="AD4510" s="85">
        <v>1</v>
      </c>
      <c r="AE4510" s="85"/>
      <c r="AF4510" s="85"/>
      <c r="AG4510" s="85"/>
      <c r="AH4510" s="85"/>
      <c r="AI4510" s="85"/>
      <c r="AJ4510" s="85"/>
    </row>
    <row r="4511" spans="1:36" ht="16.5" thickTop="1" thickBot="1">
      <c r="A4511" s="105">
        <f t="shared" si="953"/>
        <v>57</v>
      </c>
      <c r="B4511" s="114" t="s">
        <v>4345</v>
      </c>
      <c r="C4511" s="113">
        <v>1953</v>
      </c>
      <c r="D4511" s="107"/>
      <c r="E4511" s="114" t="s">
        <v>80</v>
      </c>
      <c r="F4511" s="107">
        <v>4</v>
      </c>
      <c r="G4511" s="107">
        <v>3</v>
      </c>
      <c r="H4511" s="126">
        <v>3356</v>
      </c>
      <c r="I4511" s="126">
        <v>2024.2</v>
      </c>
      <c r="J4511" s="126">
        <v>1969.1</v>
      </c>
      <c r="K4511" s="125">
        <v>73</v>
      </c>
      <c r="L4511" s="110">
        <f t="shared" si="950"/>
        <v>19124065.32</v>
      </c>
      <c r="M4511" s="108"/>
      <c r="N4511" s="108"/>
      <c r="O4511" s="108"/>
      <c r="P4511" s="110">
        <f>'Форма 2'!C4511-M4511-N4511-O4511</f>
        <v>19124065.32</v>
      </c>
      <c r="Q4511" s="111">
        <f t="shared" si="951"/>
        <v>9447.715304811778</v>
      </c>
      <c r="R4511" s="111">
        <f t="shared" si="952"/>
        <v>9447.715304811778</v>
      </c>
      <c r="S4511" s="112" t="s">
        <v>2152</v>
      </c>
      <c r="T4511" s="107" t="s">
        <v>82</v>
      </c>
      <c r="U4511" s="217"/>
      <c r="V4511" s="85"/>
      <c r="W4511" s="85"/>
      <c r="X4511" s="85"/>
      <c r="Y4511" s="85"/>
      <c r="Z4511" s="85"/>
      <c r="AA4511" s="85"/>
      <c r="AB4511" s="86"/>
      <c r="AC4511" s="86"/>
      <c r="AD4511" s="85"/>
      <c r="AE4511" s="85">
        <v>1</v>
      </c>
      <c r="AF4511" s="85">
        <v>1</v>
      </c>
      <c r="AG4511" s="85"/>
      <c r="AH4511" s="85"/>
      <c r="AI4511" s="85"/>
      <c r="AJ4511" s="85"/>
    </row>
    <row r="4512" spans="1:36" ht="16.5" thickTop="1" thickBot="1">
      <c r="A4512" s="105">
        <f t="shared" si="953"/>
        <v>58</v>
      </c>
      <c r="B4512" s="114" t="s">
        <v>4346</v>
      </c>
      <c r="C4512" s="113">
        <v>1953</v>
      </c>
      <c r="D4512" s="107"/>
      <c r="E4512" s="114" t="s">
        <v>80</v>
      </c>
      <c r="F4512" s="107">
        <v>2</v>
      </c>
      <c r="G4512" s="107">
        <v>2</v>
      </c>
      <c r="H4512" s="126">
        <v>811.4</v>
      </c>
      <c r="I4512" s="126">
        <v>734.1</v>
      </c>
      <c r="J4512" s="126">
        <v>614.70000000000005</v>
      </c>
      <c r="K4512" s="125">
        <v>28</v>
      </c>
      <c r="L4512" s="110">
        <f t="shared" si="950"/>
        <v>7754866.2459999993</v>
      </c>
      <c r="M4512" s="108"/>
      <c r="N4512" s="108"/>
      <c r="O4512" s="108"/>
      <c r="P4512" s="110">
        <f>'Форма 2'!C4512-M4512-N4512-O4512</f>
        <v>7754866.2459999993</v>
      </c>
      <c r="Q4512" s="111">
        <f t="shared" si="951"/>
        <v>10563.773662988693</v>
      </c>
      <c r="R4512" s="111">
        <f t="shared" si="952"/>
        <v>10563.773662988693</v>
      </c>
      <c r="S4512" s="112" t="s">
        <v>2152</v>
      </c>
      <c r="T4512" s="107" t="s">
        <v>82</v>
      </c>
      <c r="U4512" s="217"/>
      <c r="V4512" s="85"/>
      <c r="W4512" s="85"/>
      <c r="X4512" s="85"/>
      <c r="Y4512" s="85"/>
      <c r="Z4512" s="85"/>
      <c r="AA4512" s="85"/>
      <c r="AB4512" s="86"/>
      <c r="AC4512" s="86"/>
      <c r="AD4512" s="85">
        <v>1</v>
      </c>
      <c r="AE4512" s="85"/>
      <c r="AF4512" s="85"/>
      <c r="AG4512" s="85"/>
      <c r="AH4512" s="85"/>
      <c r="AI4512" s="85"/>
      <c r="AJ4512" s="85"/>
    </row>
    <row r="4513" spans="1:36" ht="16.5" thickTop="1" thickBot="1">
      <c r="A4513" s="105">
        <f t="shared" si="953"/>
        <v>59</v>
      </c>
      <c r="B4513" s="114" t="s">
        <v>4347</v>
      </c>
      <c r="C4513" s="113">
        <v>1989</v>
      </c>
      <c r="D4513" s="107"/>
      <c r="E4513" s="114" t="s">
        <v>80</v>
      </c>
      <c r="F4513" s="107">
        <v>2</v>
      </c>
      <c r="G4513" s="107">
        <v>3</v>
      </c>
      <c r="H4513" s="126">
        <v>1884.9</v>
      </c>
      <c r="I4513" s="126">
        <v>1282.5999999999999</v>
      </c>
      <c r="J4513" s="126">
        <v>1282.5999999999999</v>
      </c>
      <c r="K4513" s="125">
        <v>56</v>
      </c>
      <c r="L4513" s="110">
        <f t="shared" si="950"/>
        <v>4123614.5790000004</v>
      </c>
      <c r="M4513" s="108"/>
      <c r="N4513" s="108"/>
      <c r="O4513" s="108"/>
      <c r="P4513" s="110">
        <f>'Форма 2'!C4513-M4513-N4513-O4513</f>
        <v>4123614.5790000004</v>
      </c>
      <c r="Q4513" s="111">
        <f t="shared" si="951"/>
        <v>3215.043333073445</v>
      </c>
      <c r="R4513" s="111">
        <f t="shared" si="952"/>
        <v>3215.043333073445</v>
      </c>
      <c r="S4513" s="112" t="s">
        <v>2152</v>
      </c>
      <c r="T4513" s="107" t="s">
        <v>82</v>
      </c>
      <c r="U4513" s="217"/>
      <c r="V4513" s="85"/>
      <c r="W4513" s="85"/>
      <c r="X4513" s="85">
        <v>1</v>
      </c>
      <c r="Y4513" s="85">
        <v>1</v>
      </c>
      <c r="Z4513" s="85">
        <v>1</v>
      </c>
      <c r="AA4513" s="85"/>
      <c r="AB4513" s="86"/>
      <c r="AC4513" s="86"/>
      <c r="AD4513" s="85"/>
      <c r="AE4513" s="85"/>
      <c r="AF4513" s="85"/>
      <c r="AG4513" s="85"/>
      <c r="AH4513" s="85"/>
      <c r="AI4513" s="85"/>
      <c r="AJ4513" s="85"/>
    </row>
    <row r="4514" spans="1:36" ht="16.5" thickTop="1" thickBot="1">
      <c r="A4514" s="105">
        <f t="shared" si="953"/>
        <v>60</v>
      </c>
      <c r="B4514" s="114" t="s">
        <v>4348</v>
      </c>
      <c r="C4514" s="113">
        <v>1961</v>
      </c>
      <c r="D4514" s="107"/>
      <c r="E4514" s="114" t="s">
        <v>80</v>
      </c>
      <c r="F4514" s="107">
        <v>2</v>
      </c>
      <c r="G4514" s="107">
        <v>2</v>
      </c>
      <c r="H4514" s="126">
        <v>716</v>
      </c>
      <c r="I4514" s="126">
        <v>631</v>
      </c>
      <c r="J4514" s="126">
        <v>631</v>
      </c>
      <c r="K4514" s="125">
        <v>29</v>
      </c>
      <c r="L4514" s="110">
        <f t="shared" si="950"/>
        <v>529997.52</v>
      </c>
      <c r="M4514" s="108"/>
      <c r="N4514" s="108"/>
      <c r="O4514" s="108"/>
      <c r="P4514" s="110">
        <f>'Форма 2'!C4514-M4514-N4514-O4514</f>
        <v>529997.52</v>
      </c>
      <c r="Q4514" s="111">
        <f t="shared" si="951"/>
        <v>839.93267828843113</v>
      </c>
      <c r="R4514" s="111">
        <f t="shared" si="952"/>
        <v>839.93267828843113</v>
      </c>
      <c r="S4514" s="112" t="s">
        <v>2152</v>
      </c>
      <c r="T4514" s="107" t="s">
        <v>92</v>
      </c>
      <c r="U4514" s="217">
        <v>1</v>
      </c>
      <c r="V4514" s="85"/>
      <c r="W4514" s="85"/>
      <c r="X4514" s="85"/>
      <c r="Y4514" s="85"/>
      <c r="Z4514" s="85"/>
      <c r="AA4514" s="85"/>
      <c r="AB4514" s="86"/>
      <c r="AC4514" s="86"/>
      <c r="AD4514" s="85"/>
      <c r="AE4514" s="85"/>
      <c r="AF4514" s="85"/>
      <c r="AG4514" s="85"/>
      <c r="AH4514" s="85"/>
      <c r="AI4514" s="85"/>
      <c r="AJ4514" s="85"/>
    </row>
    <row r="4515" spans="1:36" ht="16.5" thickTop="1" thickBot="1">
      <c r="A4515" s="105">
        <f t="shared" si="953"/>
        <v>61</v>
      </c>
      <c r="B4515" s="114" t="s">
        <v>4349</v>
      </c>
      <c r="C4515" s="113">
        <v>1983</v>
      </c>
      <c r="D4515" s="107"/>
      <c r="E4515" s="114" t="s">
        <v>80</v>
      </c>
      <c r="F4515" s="107">
        <v>3</v>
      </c>
      <c r="G4515" s="107">
        <v>1</v>
      </c>
      <c r="H4515" s="126">
        <v>959.6</v>
      </c>
      <c r="I4515" s="126">
        <v>813.5</v>
      </c>
      <c r="J4515" s="126">
        <v>734.3</v>
      </c>
      <c r="K4515" s="125">
        <v>35</v>
      </c>
      <c r="L4515" s="110">
        <f t="shared" si="950"/>
        <v>9171271.4440000001</v>
      </c>
      <c r="M4515" s="108"/>
      <c r="N4515" s="108"/>
      <c r="O4515" s="108"/>
      <c r="P4515" s="110">
        <f>'Форма 2'!C4515-M4515-N4515-O4515</f>
        <v>9171271.4440000001</v>
      </c>
      <c r="Q4515" s="111">
        <f t="shared" si="951"/>
        <v>11273.843200983405</v>
      </c>
      <c r="R4515" s="111">
        <f t="shared" si="952"/>
        <v>11273.843200983405</v>
      </c>
      <c r="S4515" s="112" t="s">
        <v>2152</v>
      </c>
      <c r="T4515" s="107" t="s">
        <v>82</v>
      </c>
      <c r="U4515" s="217"/>
      <c r="V4515" s="85"/>
      <c r="W4515" s="85"/>
      <c r="X4515" s="85"/>
      <c r="Y4515" s="85"/>
      <c r="Z4515" s="85"/>
      <c r="AA4515" s="85"/>
      <c r="AB4515" s="86"/>
      <c r="AC4515" s="86"/>
      <c r="AD4515" s="85">
        <v>1</v>
      </c>
      <c r="AE4515" s="85"/>
      <c r="AF4515" s="85"/>
      <c r="AG4515" s="85"/>
      <c r="AH4515" s="85"/>
      <c r="AI4515" s="85"/>
      <c r="AJ4515" s="85"/>
    </row>
    <row r="4516" spans="1:36" ht="16.5" thickTop="1" thickBot="1">
      <c r="A4516" s="105">
        <f t="shared" si="953"/>
        <v>62</v>
      </c>
      <c r="B4516" s="114" t="s">
        <v>4350</v>
      </c>
      <c r="C4516" s="113">
        <v>1954</v>
      </c>
      <c r="D4516" s="107">
        <v>2013</v>
      </c>
      <c r="E4516" s="114" t="s">
        <v>4318</v>
      </c>
      <c r="F4516" s="107">
        <v>2</v>
      </c>
      <c r="G4516" s="107">
        <v>2</v>
      </c>
      <c r="H4516" s="126">
        <v>724</v>
      </c>
      <c r="I4516" s="126">
        <v>654.70000000000005</v>
      </c>
      <c r="J4516" s="126">
        <v>654.70000000000005</v>
      </c>
      <c r="K4516" s="125">
        <v>25</v>
      </c>
      <c r="L4516" s="110">
        <f t="shared" si="950"/>
        <v>1680063.72</v>
      </c>
      <c r="M4516" s="108"/>
      <c r="N4516" s="108"/>
      <c r="O4516" s="108"/>
      <c r="P4516" s="110">
        <f>'Форма 2'!C4516-M4516-N4516-O4516</f>
        <v>1680063.72</v>
      </c>
      <c r="Q4516" s="111">
        <f t="shared" si="951"/>
        <v>2566.1581182220862</v>
      </c>
      <c r="R4516" s="111">
        <f t="shared" si="952"/>
        <v>2566.1581182220862</v>
      </c>
      <c r="S4516" s="112" t="s">
        <v>2152</v>
      </c>
      <c r="T4516" s="107" t="s">
        <v>82</v>
      </c>
      <c r="U4516" s="217"/>
      <c r="V4516" s="85"/>
      <c r="W4516" s="85"/>
      <c r="X4516" s="85">
        <v>1</v>
      </c>
      <c r="Y4516" s="85"/>
      <c r="Z4516" s="85">
        <v>1</v>
      </c>
      <c r="AA4516" s="85"/>
      <c r="AB4516" s="86"/>
      <c r="AC4516" s="86"/>
      <c r="AD4516" s="85"/>
      <c r="AE4516" s="85"/>
      <c r="AF4516" s="85">
        <v>1</v>
      </c>
      <c r="AG4516" s="85"/>
      <c r="AH4516" s="85"/>
      <c r="AI4516" s="85"/>
      <c r="AJ4516" s="85"/>
    </row>
    <row r="4517" spans="1:36" ht="16.5" thickTop="1" thickBot="1">
      <c r="A4517" s="105">
        <f t="shared" si="953"/>
        <v>63</v>
      </c>
      <c r="B4517" s="114" t="s">
        <v>4351</v>
      </c>
      <c r="C4517" s="113">
        <v>1961</v>
      </c>
      <c r="D4517" s="107"/>
      <c r="E4517" s="114" t="s">
        <v>80</v>
      </c>
      <c r="F4517" s="107">
        <v>3</v>
      </c>
      <c r="G4517" s="107">
        <v>3</v>
      </c>
      <c r="H4517" s="126">
        <v>1611.2</v>
      </c>
      <c r="I4517" s="126">
        <v>1441.7</v>
      </c>
      <c r="J4517" s="126">
        <v>1441.7</v>
      </c>
      <c r="K4517" s="125">
        <v>64</v>
      </c>
      <c r="L4517" s="110">
        <f t="shared" si="950"/>
        <v>4303934.1120000007</v>
      </c>
      <c r="M4517" s="108"/>
      <c r="N4517" s="108"/>
      <c r="O4517" s="108"/>
      <c r="P4517" s="110">
        <f>'Форма 2'!C4517-M4517-N4517-O4517</f>
        <v>4303934.1120000007</v>
      </c>
      <c r="Q4517" s="111">
        <f t="shared" si="951"/>
        <v>2985.3187986404942</v>
      </c>
      <c r="R4517" s="111">
        <f t="shared" si="952"/>
        <v>2985.3187986404942</v>
      </c>
      <c r="S4517" s="112" t="s">
        <v>2152</v>
      </c>
      <c r="T4517" s="107" t="s">
        <v>82</v>
      </c>
      <c r="U4517" s="217"/>
      <c r="V4517" s="85"/>
      <c r="W4517" s="85"/>
      <c r="X4517" s="85"/>
      <c r="Y4517" s="85"/>
      <c r="Z4517" s="85"/>
      <c r="AA4517" s="85"/>
      <c r="AB4517" s="86"/>
      <c r="AC4517" s="86"/>
      <c r="AD4517" s="85"/>
      <c r="AE4517" s="85"/>
      <c r="AF4517" s="85"/>
      <c r="AG4517" s="85"/>
      <c r="AH4517" s="85">
        <v>1</v>
      </c>
      <c r="AI4517" s="85"/>
      <c r="AJ4517" s="85"/>
    </row>
    <row r="4518" spans="1:36" ht="16.5" thickTop="1" thickBot="1">
      <c r="A4518" s="105">
        <f t="shared" si="953"/>
        <v>64</v>
      </c>
      <c r="B4518" s="114" t="s">
        <v>4352</v>
      </c>
      <c r="C4518" s="113">
        <v>1960</v>
      </c>
      <c r="D4518" s="107"/>
      <c r="E4518" s="114" t="s">
        <v>80</v>
      </c>
      <c r="F4518" s="107">
        <v>3</v>
      </c>
      <c r="G4518" s="107">
        <v>3</v>
      </c>
      <c r="H4518" s="126">
        <v>2057.9</v>
      </c>
      <c r="I4518" s="126">
        <v>1575.2</v>
      </c>
      <c r="J4518" s="126">
        <v>1530.2</v>
      </c>
      <c r="K4518" s="125">
        <v>82</v>
      </c>
      <c r="L4518" s="110">
        <f t="shared" si="950"/>
        <v>1523298.7380000001</v>
      </c>
      <c r="M4518" s="108"/>
      <c r="N4518" s="108"/>
      <c r="O4518" s="108"/>
      <c r="P4518" s="110">
        <f>'Форма 2'!C4518-M4518-N4518-O4518</f>
        <v>1523298.7380000001</v>
      </c>
      <c r="Q4518" s="111">
        <f t="shared" si="951"/>
        <v>967.05100177755207</v>
      </c>
      <c r="R4518" s="111">
        <f t="shared" si="952"/>
        <v>967.05100177755207</v>
      </c>
      <c r="S4518" s="112" t="s">
        <v>2152</v>
      </c>
      <c r="T4518" s="107" t="s">
        <v>82</v>
      </c>
      <c r="U4518" s="217">
        <v>1</v>
      </c>
      <c r="V4518" s="85"/>
      <c r="W4518" s="85"/>
      <c r="X4518" s="85"/>
      <c r="Y4518" s="85"/>
      <c r="Z4518" s="85"/>
      <c r="AA4518" s="85"/>
      <c r="AB4518" s="86"/>
      <c r="AC4518" s="86"/>
      <c r="AD4518" s="85"/>
      <c r="AE4518" s="85"/>
      <c r="AF4518" s="85"/>
      <c r="AG4518" s="85"/>
      <c r="AH4518" s="85"/>
      <c r="AI4518" s="85"/>
      <c r="AJ4518" s="85"/>
    </row>
    <row r="4519" spans="1:36" ht="16.5" thickTop="1" thickBot="1">
      <c r="A4519" s="105">
        <f t="shared" si="953"/>
        <v>65</v>
      </c>
      <c r="B4519" s="114" t="s">
        <v>4353</v>
      </c>
      <c r="C4519" s="113">
        <v>1965</v>
      </c>
      <c r="D4519" s="107"/>
      <c r="E4519" s="114" t="s">
        <v>80</v>
      </c>
      <c r="F4519" s="107">
        <v>4</v>
      </c>
      <c r="G4519" s="107">
        <v>2</v>
      </c>
      <c r="H4519" s="126">
        <v>1679.5</v>
      </c>
      <c r="I4519" s="126">
        <v>1261.3</v>
      </c>
      <c r="J4519" s="126">
        <v>1176.9000000000001</v>
      </c>
      <c r="K4519" s="125">
        <v>61</v>
      </c>
      <c r="L4519" s="110">
        <f t="shared" ref="L4519:L4582" si="954">SUM(M4519:P4519)</f>
        <v>7563661.8400000008</v>
      </c>
      <c r="M4519" s="108"/>
      <c r="N4519" s="108"/>
      <c r="O4519" s="108"/>
      <c r="P4519" s="110">
        <f>'Форма 2'!C4519-M4519-N4519-O4519</f>
        <v>7563661.8400000008</v>
      </c>
      <c r="Q4519" s="111">
        <f t="shared" si="951"/>
        <v>5996.7191310552616</v>
      </c>
      <c r="R4519" s="111">
        <f t="shared" si="952"/>
        <v>5996.7191310552616</v>
      </c>
      <c r="S4519" s="112" t="s">
        <v>2152</v>
      </c>
      <c r="T4519" s="107" t="s">
        <v>82</v>
      </c>
      <c r="U4519" s="217"/>
      <c r="V4519" s="85"/>
      <c r="W4519" s="85"/>
      <c r="X4519" s="85"/>
      <c r="Y4519" s="85"/>
      <c r="Z4519" s="85"/>
      <c r="AA4519" s="85"/>
      <c r="AB4519" s="86"/>
      <c r="AC4519" s="86"/>
      <c r="AD4519" s="85">
        <v>1</v>
      </c>
      <c r="AE4519" s="85"/>
      <c r="AF4519" s="85"/>
      <c r="AG4519" s="85"/>
      <c r="AH4519" s="85"/>
      <c r="AI4519" s="85"/>
      <c r="AJ4519" s="85"/>
    </row>
    <row r="4520" spans="1:36" ht="16.5" thickTop="1" thickBot="1">
      <c r="A4520" s="105">
        <f t="shared" si="953"/>
        <v>66</v>
      </c>
      <c r="B4520" s="114" t="s">
        <v>4354</v>
      </c>
      <c r="C4520" s="113">
        <v>1961</v>
      </c>
      <c r="D4520" s="107"/>
      <c r="E4520" s="114" t="s">
        <v>80</v>
      </c>
      <c r="F4520" s="107">
        <v>2</v>
      </c>
      <c r="G4520" s="107">
        <v>2</v>
      </c>
      <c r="H4520" s="126">
        <v>778.8</v>
      </c>
      <c r="I4520" s="126">
        <v>652.79999999999995</v>
      </c>
      <c r="J4520" s="126">
        <v>610.79999999999995</v>
      </c>
      <c r="K4520" s="125">
        <v>28</v>
      </c>
      <c r="L4520" s="110">
        <f t="shared" si="954"/>
        <v>576483.33600000001</v>
      </c>
      <c r="M4520" s="108"/>
      <c r="N4520" s="108"/>
      <c r="O4520" s="108"/>
      <c r="P4520" s="110">
        <f>'Форма 2'!C4520-M4520-N4520-O4520</f>
        <v>576483.33600000001</v>
      </c>
      <c r="Q4520" s="111">
        <f t="shared" ref="Q4520:Q4583" si="955">L4520/I4520</f>
        <v>883.09334558823537</v>
      </c>
      <c r="R4520" s="111">
        <f t="shared" ref="R4520:R4583" si="956">Q4520</f>
        <v>883.09334558823537</v>
      </c>
      <c r="S4520" s="112" t="s">
        <v>2152</v>
      </c>
      <c r="T4520" s="107" t="s">
        <v>82</v>
      </c>
      <c r="U4520" s="217">
        <v>1</v>
      </c>
      <c r="V4520" s="85"/>
      <c r="W4520" s="85"/>
      <c r="X4520" s="85"/>
      <c r="Y4520" s="85"/>
      <c r="Z4520" s="85"/>
      <c r="AA4520" s="85"/>
      <c r="AB4520" s="86"/>
      <c r="AC4520" s="86"/>
      <c r="AD4520" s="85"/>
      <c r="AE4520" s="85"/>
      <c r="AF4520" s="85"/>
      <c r="AG4520" s="85"/>
      <c r="AH4520" s="85"/>
      <c r="AI4520" s="85"/>
      <c r="AJ4520" s="85"/>
    </row>
    <row r="4521" spans="1:36" ht="16.5" thickTop="1" thickBot="1">
      <c r="A4521" s="105">
        <f t="shared" si="953"/>
        <v>67</v>
      </c>
      <c r="B4521" s="114" t="s">
        <v>4355</v>
      </c>
      <c r="C4521" s="113">
        <v>1963</v>
      </c>
      <c r="D4521" s="107"/>
      <c r="E4521" s="114" t="s">
        <v>80</v>
      </c>
      <c r="F4521" s="107">
        <v>5</v>
      </c>
      <c r="G4521" s="107">
        <v>4</v>
      </c>
      <c r="H4521" s="126">
        <v>4192.3</v>
      </c>
      <c r="I4521" s="126">
        <v>3419.6</v>
      </c>
      <c r="J4521" s="126">
        <v>3138.3</v>
      </c>
      <c r="K4521" s="125">
        <v>142</v>
      </c>
      <c r="L4521" s="110">
        <f t="shared" si="954"/>
        <v>2178361.003</v>
      </c>
      <c r="M4521" s="108"/>
      <c r="N4521" s="108"/>
      <c r="O4521" s="108"/>
      <c r="P4521" s="110">
        <f>'Форма 2'!C4521-M4521-N4521-O4521</f>
        <v>2178361.003</v>
      </c>
      <c r="Q4521" s="111">
        <f t="shared" si="955"/>
        <v>637.02216721253956</v>
      </c>
      <c r="R4521" s="111">
        <f t="shared" si="956"/>
        <v>637.02216721253956</v>
      </c>
      <c r="S4521" s="112" t="s">
        <v>2152</v>
      </c>
      <c r="T4521" s="107" t="s">
        <v>82</v>
      </c>
      <c r="U4521" s="217">
        <v>1</v>
      </c>
      <c r="V4521" s="85"/>
      <c r="W4521" s="85"/>
      <c r="X4521" s="85"/>
      <c r="Y4521" s="85"/>
      <c r="Z4521" s="85"/>
      <c r="AA4521" s="85"/>
      <c r="AB4521" s="86"/>
      <c r="AC4521" s="86"/>
      <c r="AD4521" s="85"/>
      <c r="AE4521" s="85"/>
      <c r="AF4521" s="85"/>
      <c r="AG4521" s="85"/>
      <c r="AH4521" s="85"/>
      <c r="AI4521" s="85"/>
      <c r="AJ4521" s="85"/>
    </row>
    <row r="4522" spans="1:36" ht="16.5" thickTop="1" thickBot="1">
      <c r="A4522" s="105">
        <f t="shared" si="953"/>
        <v>68</v>
      </c>
      <c r="B4522" s="114" t="s">
        <v>4356</v>
      </c>
      <c r="C4522" s="113">
        <v>1962</v>
      </c>
      <c r="D4522" s="107"/>
      <c r="E4522" s="114" t="s">
        <v>80</v>
      </c>
      <c r="F4522" s="107">
        <v>4</v>
      </c>
      <c r="G4522" s="107">
        <v>3</v>
      </c>
      <c r="H4522" s="126">
        <v>2967.6</v>
      </c>
      <c r="I4522" s="126">
        <v>2040.1</v>
      </c>
      <c r="J4522" s="126">
        <v>2040.1</v>
      </c>
      <c r="K4522" s="125">
        <v>95</v>
      </c>
      <c r="L4522" s="110">
        <f t="shared" si="954"/>
        <v>4857694.1160000004</v>
      </c>
      <c r="M4522" s="108"/>
      <c r="N4522" s="108"/>
      <c r="O4522" s="108"/>
      <c r="P4522" s="110">
        <f>'Форма 2'!C4522-M4522-N4522-O4522</f>
        <v>4857694.1160000004</v>
      </c>
      <c r="Q4522" s="111">
        <f t="shared" si="955"/>
        <v>2381.1058850056374</v>
      </c>
      <c r="R4522" s="111">
        <f t="shared" si="956"/>
        <v>2381.1058850056374</v>
      </c>
      <c r="S4522" s="112" t="s">
        <v>2152</v>
      </c>
      <c r="T4522" s="107" t="s">
        <v>82</v>
      </c>
      <c r="U4522" s="217"/>
      <c r="V4522" s="85"/>
      <c r="W4522" s="85"/>
      <c r="X4522" s="85">
        <v>1</v>
      </c>
      <c r="Y4522" s="85">
        <v>1</v>
      </c>
      <c r="Z4522" s="85">
        <v>1</v>
      </c>
      <c r="AA4522" s="85"/>
      <c r="AB4522" s="86"/>
      <c r="AC4522" s="86"/>
      <c r="AD4522" s="85"/>
      <c r="AE4522" s="85"/>
      <c r="AF4522" s="85"/>
      <c r="AG4522" s="85"/>
      <c r="AH4522" s="85"/>
      <c r="AI4522" s="85"/>
      <c r="AJ4522" s="85"/>
    </row>
    <row r="4523" spans="1:36" ht="16.5" thickTop="1" thickBot="1">
      <c r="A4523" s="105">
        <f t="shared" si="953"/>
        <v>69</v>
      </c>
      <c r="B4523" s="114" t="s">
        <v>4357</v>
      </c>
      <c r="C4523" s="113">
        <v>1964</v>
      </c>
      <c r="D4523" s="107"/>
      <c r="E4523" s="114" t="s">
        <v>212</v>
      </c>
      <c r="F4523" s="107">
        <v>4</v>
      </c>
      <c r="G4523" s="107">
        <v>4</v>
      </c>
      <c r="H4523" s="126">
        <v>4219.8999999999996</v>
      </c>
      <c r="I4523" s="126">
        <v>2538.6999999999998</v>
      </c>
      <c r="J4523" s="126">
        <v>2538.6999999999998</v>
      </c>
      <c r="K4523" s="125">
        <v>143</v>
      </c>
      <c r="L4523" s="110">
        <f t="shared" si="954"/>
        <v>19004404.048</v>
      </c>
      <c r="M4523" s="108"/>
      <c r="N4523" s="108"/>
      <c r="O4523" s="108"/>
      <c r="P4523" s="110">
        <f>'Форма 2'!C4523-M4523-N4523-O4523</f>
        <v>19004404.048</v>
      </c>
      <c r="Q4523" s="111">
        <f t="shared" si="955"/>
        <v>7485.880193799977</v>
      </c>
      <c r="R4523" s="111">
        <f t="shared" si="956"/>
        <v>7485.880193799977</v>
      </c>
      <c r="S4523" s="112" t="s">
        <v>2152</v>
      </c>
      <c r="T4523" s="107" t="s">
        <v>82</v>
      </c>
      <c r="U4523" s="217"/>
      <c r="V4523" s="85"/>
      <c r="W4523" s="85"/>
      <c r="X4523" s="85"/>
      <c r="Y4523" s="85"/>
      <c r="Z4523" s="85"/>
      <c r="AA4523" s="85"/>
      <c r="AB4523" s="86"/>
      <c r="AC4523" s="86"/>
      <c r="AD4523" s="85">
        <v>1</v>
      </c>
      <c r="AE4523" s="85"/>
      <c r="AF4523" s="85"/>
      <c r="AG4523" s="85"/>
      <c r="AH4523" s="85"/>
      <c r="AI4523" s="85"/>
      <c r="AJ4523" s="85"/>
    </row>
    <row r="4524" spans="1:36" ht="16.5" thickTop="1" thickBot="1">
      <c r="A4524" s="105">
        <f t="shared" si="953"/>
        <v>70</v>
      </c>
      <c r="B4524" s="114" t="s">
        <v>4358</v>
      </c>
      <c r="C4524" s="113">
        <v>1962</v>
      </c>
      <c r="D4524" s="107"/>
      <c r="E4524" s="114" t="s">
        <v>212</v>
      </c>
      <c r="F4524" s="107">
        <v>4</v>
      </c>
      <c r="G4524" s="107">
        <v>4</v>
      </c>
      <c r="H4524" s="126">
        <v>3487.9</v>
      </c>
      <c r="I4524" s="126">
        <v>2871.2</v>
      </c>
      <c r="J4524" s="126">
        <v>2752.8</v>
      </c>
      <c r="K4524" s="125">
        <v>133</v>
      </c>
      <c r="L4524" s="110">
        <f t="shared" si="954"/>
        <v>5709378.3890000004</v>
      </c>
      <c r="M4524" s="108"/>
      <c r="N4524" s="108"/>
      <c r="O4524" s="108"/>
      <c r="P4524" s="110">
        <f>'Форма 2'!C4524-M4524-N4524-O4524</f>
        <v>5709378.3890000004</v>
      </c>
      <c r="Q4524" s="111">
        <f t="shared" si="955"/>
        <v>1988.4990209668433</v>
      </c>
      <c r="R4524" s="111">
        <f t="shared" si="956"/>
        <v>1988.4990209668433</v>
      </c>
      <c r="S4524" s="112" t="s">
        <v>2152</v>
      </c>
      <c r="T4524" s="107" t="s">
        <v>82</v>
      </c>
      <c r="U4524" s="217"/>
      <c r="V4524" s="85"/>
      <c r="W4524" s="85"/>
      <c r="X4524" s="85">
        <v>1</v>
      </c>
      <c r="Y4524" s="85">
        <v>1</v>
      </c>
      <c r="Z4524" s="85">
        <v>1</v>
      </c>
      <c r="AA4524" s="85"/>
      <c r="AB4524" s="86"/>
      <c r="AC4524" s="86"/>
      <c r="AD4524" s="85"/>
      <c r="AE4524" s="85"/>
      <c r="AF4524" s="85"/>
      <c r="AG4524" s="85"/>
      <c r="AH4524" s="85"/>
      <c r="AI4524" s="85"/>
      <c r="AJ4524" s="85"/>
    </row>
    <row r="4525" spans="1:36" ht="16.5" thickTop="1" thickBot="1">
      <c r="A4525" s="105">
        <f t="shared" si="953"/>
        <v>71</v>
      </c>
      <c r="B4525" s="114" t="s">
        <v>4359</v>
      </c>
      <c r="C4525" s="113">
        <v>1961</v>
      </c>
      <c r="D4525" s="107"/>
      <c r="E4525" s="114" t="s">
        <v>80</v>
      </c>
      <c r="F4525" s="107">
        <v>4</v>
      </c>
      <c r="G4525" s="107">
        <v>4</v>
      </c>
      <c r="H4525" s="126">
        <v>3675.8</v>
      </c>
      <c r="I4525" s="126">
        <v>3059.1</v>
      </c>
      <c r="J4525" s="126">
        <v>3059.1</v>
      </c>
      <c r="K4525" s="125">
        <v>115</v>
      </c>
      <c r="L4525" s="110">
        <f t="shared" si="954"/>
        <v>9956676.2180000003</v>
      </c>
      <c r="M4525" s="108"/>
      <c r="N4525" s="108"/>
      <c r="O4525" s="108"/>
      <c r="P4525" s="110">
        <f>'Форма 2'!C4525-M4525-N4525-O4525</f>
        <v>9956676.2180000003</v>
      </c>
      <c r="Q4525" s="111">
        <f t="shared" si="955"/>
        <v>3254.7730437056653</v>
      </c>
      <c r="R4525" s="111">
        <f t="shared" si="956"/>
        <v>3254.7730437056653</v>
      </c>
      <c r="S4525" s="112" t="s">
        <v>2152</v>
      </c>
      <c r="T4525" s="107" t="s">
        <v>82</v>
      </c>
      <c r="U4525" s="217"/>
      <c r="V4525" s="85"/>
      <c r="W4525" s="85"/>
      <c r="X4525" s="85">
        <v>1</v>
      </c>
      <c r="Y4525" s="85">
        <v>1</v>
      </c>
      <c r="Z4525" s="85">
        <v>1</v>
      </c>
      <c r="AA4525" s="85">
        <v>1</v>
      </c>
      <c r="AB4525" s="86"/>
      <c r="AC4525" s="86"/>
      <c r="AD4525" s="85"/>
      <c r="AE4525" s="85"/>
      <c r="AF4525" s="85"/>
      <c r="AG4525" s="85"/>
      <c r="AH4525" s="85"/>
      <c r="AI4525" s="85"/>
      <c r="AJ4525" s="85"/>
    </row>
    <row r="4526" spans="1:36" ht="16.5" thickTop="1" thickBot="1">
      <c r="A4526" s="105">
        <f t="shared" si="953"/>
        <v>72</v>
      </c>
      <c r="B4526" s="114" t="s">
        <v>4360</v>
      </c>
      <c r="C4526" s="113">
        <v>1968</v>
      </c>
      <c r="D4526" s="107"/>
      <c r="E4526" s="114" t="s">
        <v>80</v>
      </c>
      <c r="F4526" s="107">
        <v>5</v>
      </c>
      <c r="G4526" s="107">
        <v>4</v>
      </c>
      <c r="H4526" s="126">
        <v>3949.7</v>
      </c>
      <c r="I4526" s="126">
        <v>3104.3</v>
      </c>
      <c r="J4526" s="126">
        <v>3104.3</v>
      </c>
      <c r="K4526" s="125">
        <v>108</v>
      </c>
      <c r="L4526" s="110">
        <f t="shared" si="954"/>
        <v>17787552.944000002</v>
      </c>
      <c r="M4526" s="108"/>
      <c r="N4526" s="108"/>
      <c r="O4526" s="108"/>
      <c r="P4526" s="110">
        <f>'Форма 2'!C4526-M4526-N4526-O4526</f>
        <v>17787552.944000002</v>
      </c>
      <c r="Q4526" s="111">
        <f t="shared" si="955"/>
        <v>5729.9722784524693</v>
      </c>
      <c r="R4526" s="111">
        <f t="shared" si="956"/>
        <v>5729.9722784524693</v>
      </c>
      <c r="S4526" s="112" t="s">
        <v>2152</v>
      </c>
      <c r="T4526" s="107" t="s">
        <v>82</v>
      </c>
      <c r="U4526" s="217"/>
      <c r="V4526" s="85"/>
      <c r="W4526" s="85"/>
      <c r="X4526" s="85"/>
      <c r="Y4526" s="85"/>
      <c r="Z4526" s="85"/>
      <c r="AA4526" s="85"/>
      <c r="AB4526" s="86"/>
      <c r="AC4526" s="86"/>
      <c r="AD4526" s="85">
        <v>1</v>
      </c>
      <c r="AE4526" s="85"/>
      <c r="AF4526" s="85"/>
      <c r="AG4526" s="85"/>
      <c r="AH4526" s="85"/>
      <c r="AI4526" s="85"/>
      <c r="AJ4526" s="85"/>
    </row>
    <row r="4527" spans="1:36" ht="16.5" thickTop="1" thickBot="1">
      <c r="A4527" s="105">
        <f t="shared" si="953"/>
        <v>73</v>
      </c>
      <c r="B4527" s="114" t="s">
        <v>4361</v>
      </c>
      <c r="C4527" s="113">
        <v>1966</v>
      </c>
      <c r="D4527" s="107"/>
      <c r="E4527" s="114" t="s">
        <v>212</v>
      </c>
      <c r="F4527" s="107">
        <v>5</v>
      </c>
      <c r="G4527" s="107">
        <v>4</v>
      </c>
      <c r="H4527" s="126">
        <v>4896.6000000000004</v>
      </c>
      <c r="I4527" s="126">
        <v>3081.3</v>
      </c>
      <c r="J4527" s="126">
        <v>3081.3</v>
      </c>
      <c r="K4527" s="125">
        <v>139</v>
      </c>
      <c r="L4527" s="110">
        <f t="shared" si="954"/>
        <v>22051936.032000005</v>
      </c>
      <c r="M4527" s="108"/>
      <c r="N4527" s="108"/>
      <c r="O4527" s="108"/>
      <c r="P4527" s="110">
        <f>'Форма 2'!C4527-M4527-N4527-O4527</f>
        <v>22051936.032000005</v>
      </c>
      <c r="Q4527" s="111">
        <f t="shared" si="955"/>
        <v>7156.6988063479712</v>
      </c>
      <c r="R4527" s="111">
        <f t="shared" si="956"/>
        <v>7156.6988063479712</v>
      </c>
      <c r="S4527" s="112" t="s">
        <v>2152</v>
      </c>
      <c r="T4527" s="107" t="s">
        <v>82</v>
      </c>
      <c r="U4527" s="217"/>
      <c r="V4527" s="85"/>
      <c r="W4527" s="85"/>
      <c r="X4527" s="85"/>
      <c r="Y4527" s="85"/>
      <c r="Z4527" s="85"/>
      <c r="AA4527" s="85"/>
      <c r="AB4527" s="86"/>
      <c r="AC4527" s="86"/>
      <c r="AD4527" s="85">
        <v>1</v>
      </c>
      <c r="AE4527" s="85"/>
      <c r="AF4527" s="85"/>
      <c r="AG4527" s="85"/>
      <c r="AH4527" s="85"/>
      <c r="AI4527" s="85"/>
      <c r="AJ4527" s="85"/>
    </row>
    <row r="4528" spans="1:36" ht="16.5" thickTop="1" thickBot="1">
      <c r="A4528" s="105">
        <f t="shared" si="953"/>
        <v>74</v>
      </c>
      <c r="B4528" s="114" t="s">
        <v>4362</v>
      </c>
      <c r="C4528" s="113">
        <v>1966</v>
      </c>
      <c r="D4528" s="107"/>
      <c r="E4528" s="114" t="s">
        <v>80</v>
      </c>
      <c r="F4528" s="107">
        <v>5</v>
      </c>
      <c r="G4528" s="107">
        <v>4</v>
      </c>
      <c r="H4528" s="126">
        <v>5450.8</v>
      </c>
      <c r="I4528" s="126">
        <v>3438.8</v>
      </c>
      <c r="J4528" s="126">
        <v>3408.3</v>
      </c>
      <c r="K4528" s="125">
        <v>135</v>
      </c>
      <c r="L4528" s="110">
        <f t="shared" si="954"/>
        <v>24547786.816000003</v>
      </c>
      <c r="M4528" s="108"/>
      <c r="N4528" s="108"/>
      <c r="O4528" s="108"/>
      <c r="P4528" s="110">
        <f>'Форма 2'!C4528-M4528-N4528-O4528</f>
        <v>24547786.816000003</v>
      </c>
      <c r="Q4528" s="111">
        <f t="shared" si="955"/>
        <v>7138.4747051296972</v>
      </c>
      <c r="R4528" s="111">
        <f t="shared" si="956"/>
        <v>7138.4747051296972</v>
      </c>
      <c r="S4528" s="112" t="s">
        <v>2152</v>
      </c>
      <c r="T4528" s="107" t="s">
        <v>82</v>
      </c>
      <c r="U4528" s="217"/>
      <c r="V4528" s="85"/>
      <c r="W4528" s="85"/>
      <c r="X4528" s="85"/>
      <c r="Y4528" s="85"/>
      <c r="Z4528" s="85"/>
      <c r="AA4528" s="85"/>
      <c r="AB4528" s="86"/>
      <c r="AC4528" s="86"/>
      <c r="AD4528" s="85">
        <v>1</v>
      </c>
      <c r="AE4528" s="85"/>
      <c r="AF4528" s="85"/>
      <c r="AG4528" s="85"/>
      <c r="AH4528" s="85"/>
      <c r="AI4528" s="85"/>
      <c r="AJ4528" s="85"/>
    </row>
    <row r="4529" spans="1:36" ht="16.5" thickTop="1" thickBot="1">
      <c r="A4529" s="105">
        <f t="shared" si="953"/>
        <v>75</v>
      </c>
      <c r="B4529" s="114" t="s">
        <v>4363</v>
      </c>
      <c r="C4529" s="113">
        <v>1968</v>
      </c>
      <c r="D4529" s="107"/>
      <c r="E4529" s="114" t="s">
        <v>80</v>
      </c>
      <c r="F4529" s="107">
        <v>5</v>
      </c>
      <c r="G4529" s="107">
        <v>6</v>
      </c>
      <c r="H4529" s="126">
        <v>6454.9</v>
      </c>
      <c r="I4529" s="126">
        <v>5747.9</v>
      </c>
      <c r="J4529" s="126">
        <v>5579.5</v>
      </c>
      <c r="K4529" s="125">
        <v>218</v>
      </c>
      <c r="L4529" s="110">
        <f t="shared" si="954"/>
        <v>29069771.248</v>
      </c>
      <c r="M4529" s="108"/>
      <c r="N4529" s="108"/>
      <c r="O4529" s="108"/>
      <c r="P4529" s="110">
        <f>'Форма 2'!C4529-M4529-N4529-O4529</f>
        <v>29069771.248</v>
      </c>
      <c r="Q4529" s="111">
        <f t="shared" si="955"/>
        <v>5057.4594631082655</v>
      </c>
      <c r="R4529" s="111">
        <f t="shared" si="956"/>
        <v>5057.4594631082655</v>
      </c>
      <c r="S4529" s="112" t="s">
        <v>2152</v>
      </c>
      <c r="T4529" s="107" t="s">
        <v>82</v>
      </c>
      <c r="U4529" s="217"/>
      <c r="V4529" s="85"/>
      <c r="W4529" s="85"/>
      <c r="X4529" s="85"/>
      <c r="Y4529" s="85"/>
      <c r="Z4529" s="85"/>
      <c r="AA4529" s="85"/>
      <c r="AB4529" s="86"/>
      <c r="AC4529" s="86"/>
      <c r="AD4529" s="85">
        <v>1</v>
      </c>
      <c r="AE4529" s="85"/>
      <c r="AF4529" s="85"/>
      <c r="AG4529" s="85"/>
      <c r="AH4529" s="85"/>
      <c r="AI4529" s="85"/>
      <c r="AJ4529" s="85"/>
    </row>
    <row r="4530" spans="1:36" ht="16.5" thickTop="1" thickBot="1">
      <c r="A4530" s="105">
        <f t="shared" si="953"/>
        <v>76</v>
      </c>
      <c r="B4530" s="114" t="s">
        <v>4364</v>
      </c>
      <c r="C4530" s="113">
        <v>1968</v>
      </c>
      <c r="D4530" s="107"/>
      <c r="E4530" s="114" t="s">
        <v>212</v>
      </c>
      <c r="F4530" s="107">
        <v>5</v>
      </c>
      <c r="G4530" s="107">
        <v>4</v>
      </c>
      <c r="H4530" s="126">
        <v>4143</v>
      </c>
      <c r="I4530" s="126">
        <v>3123.9</v>
      </c>
      <c r="J4530" s="126">
        <v>2927</v>
      </c>
      <c r="K4530" s="125">
        <v>157</v>
      </c>
      <c r="L4530" s="110">
        <f t="shared" si="954"/>
        <v>18658083.360000003</v>
      </c>
      <c r="M4530" s="108"/>
      <c r="N4530" s="108"/>
      <c r="O4530" s="108"/>
      <c r="P4530" s="110">
        <f>'Форма 2'!C4530-M4530-N4530-O4530</f>
        <v>18658083.360000003</v>
      </c>
      <c r="Q4530" s="111">
        <f t="shared" si="955"/>
        <v>5972.6890617497365</v>
      </c>
      <c r="R4530" s="111">
        <f t="shared" si="956"/>
        <v>5972.6890617497365</v>
      </c>
      <c r="S4530" s="112" t="s">
        <v>2152</v>
      </c>
      <c r="T4530" s="107" t="s">
        <v>82</v>
      </c>
      <c r="U4530" s="217"/>
      <c r="V4530" s="85"/>
      <c r="W4530" s="85"/>
      <c r="X4530" s="85"/>
      <c r="Y4530" s="85"/>
      <c r="Z4530" s="85"/>
      <c r="AA4530" s="85"/>
      <c r="AB4530" s="86"/>
      <c r="AC4530" s="86"/>
      <c r="AD4530" s="85">
        <v>1</v>
      </c>
      <c r="AE4530" s="85"/>
      <c r="AF4530" s="85"/>
      <c r="AG4530" s="85"/>
      <c r="AH4530" s="85"/>
      <c r="AI4530" s="85"/>
      <c r="AJ4530" s="85"/>
    </row>
    <row r="4531" spans="1:36" ht="16.5" thickTop="1" thickBot="1">
      <c r="A4531" s="105">
        <f t="shared" si="953"/>
        <v>77</v>
      </c>
      <c r="B4531" s="114" t="s">
        <v>4365</v>
      </c>
      <c r="C4531" s="113">
        <v>1968</v>
      </c>
      <c r="D4531" s="107"/>
      <c r="E4531" s="114" t="s">
        <v>212</v>
      </c>
      <c r="F4531" s="107">
        <v>5</v>
      </c>
      <c r="G4531" s="107">
        <v>4</v>
      </c>
      <c r="H4531" s="126">
        <v>4159.2</v>
      </c>
      <c r="I4531" s="126">
        <v>3146.9</v>
      </c>
      <c r="J4531" s="126">
        <v>2973</v>
      </c>
      <c r="K4531" s="125">
        <v>168</v>
      </c>
      <c r="L4531" s="110">
        <f t="shared" si="954"/>
        <v>18731040.384</v>
      </c>
      <c r="M4531" s="108"/>
      <c r="N4531" s="108"/>
      <c r="O4531" s="108"/>
      <c r="P4531" s="110">
        <f>'Форма 2'!C4531-M4531-N4531-O4531</f>
        <v>18731040.384</v>
      </c>
      <c r="Q4531" s="111">
        <f t="shared" si="955"/>
        <v>5952.2197667545834</v>
      </c>
      <c r="R4531" s="111">
        <f t="shared" si="956"/>
        <v>5952.2197667545834</v>
      </c>
      <c r="S4531" s="112" t="s">
        <v>2152</v>
      </c>
      <c r="T4531" s="107" t="s">
        <v>82</v>
      </c>
      <c r="U4531" s="217"/>
      <c r="V4531" s="85"/>
      <c r="W4531" s="85"/>
      <c r="X4531" s="85"/>
      <c r="Y4531" s="85"/>
      <c r="Z4531" s="85"/>
      <c r="AA4531" s="85"/>
      <c r="AB4531" s="86"/>
      <c r="AC4531" s="86"/>
      <c r="AD4531" s="85">
        <v>1</v>
      </c>
      <c r="AE4531" s="85"/>
      <c r="AF4531" s="85"/>
      <c r="AG4531" s="85"/>
      <c r="AH4531" s="85"/>
      <c r="AI4531" s="85"/>
      <c r="AJ4531" s="85"/>
    </row>
    <row r="4532" spans="1:36" ht="16.5" thickTop="1" thickBot="1">
      <c r="A4532" s="105">
        <f t="shared" si="953"/>
        <v>78</v>
      </c>
      <c r="B4532" s="114" t="s">
        <v>4366</v>
      </c>
      <c r="C4532" s="113">
        <v>1967</v>
      </c>
      <c r="D4532" s="107"/>
      <c r="E4532" s="114" t="s">
        <v>212</v>
      </c>
      <c r="F4532" s="107">
        <v>5</v>
      </c>
      <c r="G4532" s="107">
        <v>6</v>
      </c>
      <c r="H4532" s="126">
        <v>7171.2</v>
      </c>
      <c r="I4532" s="126">
        <v>5488.7</v>
      </c>
      <c r="J4532" s="126">
        <v>5241.3999999999996</v>
      </c>
      <c r="K4532" s="125">
        <v>276</v>
      </c>
      <c r="L4532" s="110">
        <f t="shared" si="954"/>
        <v>32295642.624000002</v>
      </c>
      <c r="M4532" s="108"/>
      <c r="N4532" s="108"/>
      <c r="O4532" s="108"/>
      <c r="P4532" s="110">
        <f>'Форма 2'!C4532-M4532-N4532-O4532</f>
        <v>32295642.624000002</v>
      </c>
      <c r="Q4532" s="111">
        <f t="shared" si="955"/>
        <v>5884.0240173447273</v>
      </c>
      <c r="R4532" s="111">
        <f t="shared" si="956"/>
        <v>5884.0240173447273</v>
      </c>
      <c r="S4532" s="112" t="s">
        <v>2152</v>
      </c>
      <c r="T4532" s="107" t="s">
        <v>82</v>
      </c>
      <c r="U4532" s="217"/>
      <c r="V4532" s="85"/>
      <c r="W4532" s="85"/>
      <c r="X4532" s="85"/>
      <c r="Y4532" s="85"/>
      <c r="Z4532" s="85"/>
      <c r="AA4532" s="85"/>
      <c r="AB4532" s="86"/>
      <c r="AC4532" s="86"/>
      <c r="AD4532" s="85">
        <v>1</v>
      </c>
      <c r="AE4532" s="85"/>
      <c r="AF4532" s="85"/>
      <c r="AG4532" s="85"/>
      <c r="AH4532" s="85"/>
      <c r="AI4532" s="85"/>
      <c r="AJ4532" s="85"/>
    </row>
    <row r="4533" spans="1:36" ht="16.5" thickTop="1" thickBot="1">
      <c r="A4533" s="105">
        <f t="shared" si="953"/>
        <v>79</v>
      </c>
      <c r="B4533" s="114" t="s">
        <v>4367</v>
      </c>
      <c r="C4533" s="113">
        <v>1978</v>
      </c>
      <c r="D4533" s="107"/>
      <c r="E4533" s="114" t="s">
        <v>212</v>
      </c>
      <c r="F4533" s="107">
        <v>5</v>
      </c>
      <c r="G4533" s="107">
        <v>8</v>
      </c>
      <c r="H4533" s="126">
        <v>6801.5</v>
      </c>
      <c r="I4533" s="126">
        <v>5232.3</v>
      </c>
      <c r="J4533" s="126">
        <v>4471.1000000000004</v>
      </c>
      <c r="K4533" s="125">
        <v>233</v>
      </c>
      <c r="L4533" s="110">
        <f t="shared" si="954"/>
        <v>5550772.165</v>
      </c>
      <c r="M4533" s="108"/>
      <c r="N4533" s="108"/>
      <c r="O4533" s="108"/>
      <c r="P4533" s="110">
        <f>'Форма 2'!C4533-M4533-N4533-O4533</f>
        <v>5550772.165</v>
      </c>
      <c r="Q4533" s="111">
        <f t="shared" si="955"/>
        <v>1060.8665720619995</v>
      </c>
      <c r="R4533" s="111">
        <f t="shared" si="956"/>
        <v>1060.8665720619995</v>
      </c>
      <c r="S4533" s="112" t="s">
        <v>2152</v>
      </c>
      <c r="T4533" s="107" t="s">
        <v>82</v>
      </c>
      <c r="U4533" s="217"/>
      <c r="V4533" s="85"/>
      <c r="W4533" s="85"/>
      <c r="X4533" s="85"/>
      <c r="Y4533" s="85"/>
      <c r="Z4533" s="85"/>
      <c r="AA4533" s="85"/>
      <c r="AB4533" s="86"/>
      <c r="AC4533" s="86"/>
      <c r="AD4533" s="85"/>
      <c r="AE4533" s="85"/>
      <c r="AF4533" s="85">
        <v>1</v>
      </c>
      <c r="AG4533" s="85"/>
      <c r="AH4533" s="85"/>
      <c r="AI4533" s="85"/>
      <c r="AJ4533" s="85"/>
    </row>
    <row r="4534" spans="1:36" ht="16.5" thickTop="1" thickBot="1">
      <c r="A4534" s="105">
        <f t="shared" si="953"/>
        <v>80</v>
      </c>
      <c r="B4534" s="114" t="s">
        <v>4368</v>
      </c>
      <c r="C4534" s="113">
        <v>1966</v>
      </c>
      <c r="D4534" s="107">
        <v>2008</v>
      </c>
      <c r="E4534" s="114" t="s">
        <v>80</v>
      </c>
      <c r="F4534" s="107">
        <v>5</v>
      </c>
      <c r="G4534" s="107">
        <v>4</v>
      </c>
      <c r="H4534" s="126">
        <v>4321.2</v>
      </c>
      <c r="I4534" s="126">
        <v>3375.9</v>
      </c>
      <c r="J4534" s="126">
        <v>3291.2</v>
      </c>
      <c r="K4534" s="125">
        <v>144</v>
      </c>
      <c r="L4534" s="110">
        <f t="shared" si="954"/>
        <v>19460610.624000002</v>
      </c>
      <c r="M4534" s="108"/>
      <c r="N4534" s="108"/>
      <c r="O4534" s="108"/>
      <c r="P4534" s="110">
        <f>'Форма 2'!C4534-M4534-N4534-O4534</f>
        <v>19460610.624000002</v>
      </c>
      <c r="Q4534" s="111">
        <f t="shared" si="955"/>
        <v>5764.5696329867596</v>
      </c>
      <c r="R4534" s="111">
        <f t="shared" si="956"/>
        <v>5764.5696329867596</v>
      </c>
      <c r="S4534" s="112" t="s">
        <v>2152</v>
      </c>
      <c r="T4534" s="107" t="s">
        <v>82</v>
      </c>
      <c r="U4534" s="217"/>
      <c r="V4534" s="85"/>
      <c r="W4534" s="85"/>
      <c r="X4534" s="85"/>
      <c r="Y4534" s="85"/>
      <c r="Z4534" s="85"/>
      <c r="AA4534" s="85"/>
      <c r="AB4534" s="86"/>
      <c r="AC4534" s="86"/>
      <c r="AD4534" s="85">
        <v>1</v>
      </c>
      <c r="AE4534" s="85"/>
      <c r="AF4534" s="85"/>
      <c r="AG4534" s="85"/>
      <c r="AH4534" s="85"/>
      <c r="AI4534" s="85"/>
      <c r="AJ4534" s="85"/>
    </row>
    <row r="4535" spans="1:36" ht="16.5" thickTop="1" thickBot="1">
      <c r="A4535" s="105">
        <f t="shared" si="953"/>
        <v>81</v>
      </c>
      <c r="B4535" s="114" t="s">
        <v>4369</v>
      </c>
      <c r="C4535" s="113">
        <v>1968</v>
      </c>
      <c r="D4535" s="107"/>
      <c r="E4535" s="114" t="s">
        <v>80</v>
      </c>
      <c r="F4535" s="107">
        <v>5</v>
      </c>
      <c r="G4535" s="107">
        <v>4</v>
      </c>
      <c r="H4535" s="126">
        <v>4329.5</v>
      </c>
      <c r="I4535" s="126">
        <v>3151.4</v>
      </c>
      <c r="J4535" s="126">
        <v>3027.5</v>
      </c>
      <c r="K4535" s="125">
        <v>157</v>
      </c>
      <c r="L4535" s="110">
        <f t="shared" si="954"/>
        <v>19497989.840000004</v>
      </c>
      <c r="M4535" s="108"/>
      <c r="N4535" s="108"/>
      <c r="O4535" s="108"/>
      <c r="P4535" s="110">
        <f>'Форма 2'!C4535-M4535-N4535-O4535</f>
        <v>19497989.840000004</v>
      </c>
      <c r="Q4535" s="111">
        <f t="shared" si="955"/>
        <v>6187.0882274544656</v>
      </c>
      <c r="R4535" s="111">
        <f t="shared" si="956"/>
        <v>6187.0882274544656</v>
      </c>
      <c r="S4535" s="112" t="s">
        <v>2152</v>
      </c>
      <c r="T4535" s="107" t="s">
        <v>82</v>
      </c>
      <c r="U4535" s="217"/>
      <c r="V4535" s="85"/>
      <c r="W4535" s="85"/>
      <c r="X4535" s="85"/>
      <c r="Y4535" s="85"/>
      <c r="Z4535" s="85"/>
      <c r="AA4535" s="85"/>
      <c r="AB4535" s="86"/>
      <c r="AC4535" s="86"/>
      <c r="AD4535" s="85">
        <v>1</v>
      </c>
      <c r="AE4535" s="85"/>
      <c r="AF4535" s="85"/>
      <c r="AG4535" s="85"/>
      <c r="AH4535" s="85"/>
      <c r="AI4535" s="85"/>
      <c r="AJ4535" s="85"/>
    </row>
    <row r="4536" spans="1:36" ht="16.5" thickTop="1" thickBot="1">
      <c r="A4536" s="105">
        <f t="shared" si="953"/>
        <v>82</v>
      </c>
      <c r="B4536" s="114" t="s">
        <v>4370</v>
      </c>
      <c r="C4536" s="113">
        <v>1967</v>
      </c>
      <c r="D4536" s="107"/>
      <c r="E4536" s="114" t="s">
        <v>212</v>
      </c>
      <c r="F4536" s="107">
        <v>5</v>
      </c>
      <c r="G4536" s="107">
        <v>6</v>
      </c>
      <c r="H4536" s="126">
        <v>7295</v>
      </c>
      <c r="I4536" s="126">
        <v>5550.6</v>
      </c>
      <c r="J4536" s="126">
        <v>5366.8</v>
      </c>
      <c r="K4536" s="125">
        <v>265</v>
      </c>
      <c r="L4536" s="110">
        <f t="shared" si="954"/>
        <v>32853178.400000002</v>
      </c>
      <c r="M4536" s="108"/>
      <c r="N4536" s="108"/>
      <c r="O4536" s="108"/>
      <c r="P4536" s="110">
        <f>'Форма 2'!C4536-M4536-N4536-O4536</f>
        <v>32853178.400000002</v>
      </c>
      <c r="Q4536" s="111">
        <f t="shared" si="955"/>
        <v>5918.8517277411447</v>
      </c>
      <c r="R4536" s="111">
        <f t="shared" si="956"/>
        <v>5918.8517277411447</v>
      </c>
      <c r="S4536" s="112" t="s">
        <v>2152</v>
      </c>
      <c r="T4536" s="107" t="s">
        <v>82</v>
      </c>
      <c r="U4536" s="217"/>
      <c r="V4536" s="85"/>
      <c r="W4536" s="85"/>
      <c r="X4536" s="85"/>
      <c r="Y4536" s="85"/>
      <c r="Z4536" s="85"/>
      <c r="AA4536" s="85"/>
      <c r="AB4536" s="86"/>
      <c r="AC4536" s="86"/>
      <c r="AD4536" s="85">
        <v>1</v>
      </c>
      <c r="AE4536" s="85"/>
      <c r="AF4536" s="85"/>
      <c r="AG4536" s="85"/>
      <c r="AH4536" s="85"/>
      <c r="AI4536" s="85"/>
      <c r="AJ4536" s="85"/>
    </row>
    <row r="4537" spans="1:36" ht="16.5" thickTop="1" thickBot="1">
      <c r="A4537" s="105">
        <f t="shared" si="953"/>
        <v>83</v>
      </c>
      <c r="B4537" s="114" t="s">
        <v>4371</v>
      </c>
      <c r="C4537" s="113">
        <v>1968</v>
      </c>
      <c r="D4537" s="107"/>
      <c r="E4537" s="114" t="s">
        <v>212</v>
      </c>
      <c r="F4537" s="107">
        <v>5</v>
      </c>
      <c r="G4537" s="107">
        <v>4</v>
      </c>
      <c r="H4537" s="126">
        <v>43619.6</v>
      </c>
      <c r="I4537" s="126">
        <v>3161</v>
      </c>
      <c r="J4537" s="126">
        <v>3077</v>
      </c>
      <c r="K4537" s="125">
        <v>167</v>
      </c>
      <c r="L4537" s="110">
        <f t="shared" si="954"/>
        <v>196441740.99200001</v>
      </c>
      <c r="M4537" s="108"/>
      <c r="N4537" s="108"/>
      <c r="O4537" s="108"/>
      <c r="P4537" s="110">
        <f>'Форма 2'!C4537-M4537-N4537-O4537</f>
        <v>196441740.99200001</v>
      </c>
      <c r="Q4537" s="111">
        <f t="shared" si="955"/>
        <v>62145.44162986397</v>
      </c>
      <c r="R4537" s="111">
        <f t="shared" si="956"/>
        <v>62145.44162986397</v>
      </c>
      <c r="S4537" s="112" t="s">
        <v>2152</v>
      </c>
      <c r="T4537" s="107" t="s">
        <v>82</v>
      </c>
      <c r="U4537" s="217"/>
      <c r="V4537" s="85"/>
      <c r="W4537" s="85"/>
      <c r="X4537" s="85"/>
      <c r="Y4537" s="85"/>
      <c r="Z4537" s="85"/>
      <c r="AA4537" s="85"/>
      <c r="AB4537" s="86"/>
      <c r="AC4537" s="86"/>
      <c r="AD4537" s="85">
        <v>1</v>
      </c>
      <c r="AE4537" s="85"/>
      <c r="AF4537" s="85"/>
      <c r="AG4537" s="85"/>
      <c r="AH4537" s="85"/>
      <c r="AI4537" s="85"/>
      <c r="AJ4537" s="85"/>
    </row>
    <row r="4538" spans="1:36" ht="16.5" thickTop="1" thickBot="1">
      <c r="A4538" s="105">
        <f t="shared" si="953"/>
        <v>84</v>
      </c>
      <c r="B4538" s="114" t="s">
        <v>4372</v>
      </c>
      <c r="C4538" s="113">
        <v>1990</v>
      </c>
      <c r="D4538" s="107"/>
      <c r="E4538" s="114" t="s">
        <v>80</v>
      </c>
      <c r="F4538" s="107">
        <v>5</v>
      </c>
      <c r="G4538" s="107">
        <v>1</v>
      </c>
      <c r="H4538" s="126">
        <v>3121.7</v>
      </c>
      <c r="I4538" s="126">
        <v>2135.6999999999998</v>
      </c>
      <c r="J4538" s="126">
        <v>1961</v>
      </c>
      <c r="K4538" s="125">
        <v>107</v>
      </c>
      <c r="L4538" s="110">
        <f t="shared" si="954"/>
        <v>5109941.9469999997</v>
      </c>
      <c r="M4538" s="108"/>
      <c r="N4538" s="108"/>
      <c r="O4538" s="108"/>
      <c r="P4538" s="110">
        <f>'Форма 2'!C4538-M4538-N4538-O4538</f>
        <v>5109941.9469999997</v>
      </c>
      <c r="Q4538" s="111">
        <f t="shared" si="955"/>
        <v>2392.6309626820248</v>
      </c>
      <c r="R4538" s="111">
        <f t="shared" si="956"/>
        <v>2392.6309626820248</v>
      </c>
      <c r="S4538" s="112" t="s">
        <v>2152</v>
      </c>
      <c r="T4538" s="107" t="s">
        <v>82</v>
      </c>
      <c r="U4538" s="217"/>
      <c r="V4538" s="85"/>
      <c r="W4538" s="85"/>
      <c r="X4538" s="85">
        <v>1</v>
      </c>
      <c r="Y4538" s="85">
        <v>1</v>
      </c>
      <c r="Z4538" s="85">
        <v>1</v>
      </c>
      <c r="AA4538" s="85"/>
      <c r="AB4538" s="86"/>
      <c r="AC4538" s="86"/>
      <c r="AD4538" s="85"/>
      <c r="AE4538" s="85"/>
      <c r="AF4538" s="85"/>
      <c r="AG4538" s="85"/>
      <c r="AH4538" s="85"/>
      <c r="AI4538" s="85"/>
      <c r="AJ4538" s="85"/>
    </row>
    <row r="4539" spans="1:36" ht="16.5" thickTop="1" thickBot="1">
      <c r="A4539" s="105">
        <f t="shared" si="953"/>
        <v>85</v>
      </c>
      <c r="B4539" s="114" t="s">
        <v>4373</v>
      </c>
      <c r="C4539" s="113">
        <v>1968</v>
      </c>
      <c r="D4539" s="107"/>
      <c r="E4539" s="114" t="s">
        <v>80</v>
      </c>
      <c r="F4539" s="107">
        <v>5</v>
      </c>
      <c r="G4539" s="107">
        <v>4</v>
      </c>
      <c r="H4539" s="126">
        <v>4434.1000000000004</v>
      </c>
      <c r="I4539" s="126">
        <v>3181.9</v>
      </c>
      <c r="J4539" s="126">
        <v>2976.5</v>
      </c>
      <c r="K4539" s="125">
        <v>124</v>
      </c>
      <c r="L4539" s="110">
        <f t="shared" si="954"/>
        <v>19969058.032000005</v>
      </c>
      <c r="M4539" s="108"/>
      <c r="N4539" s="108"/>
      <c r="O4539" s="108"/>
      <c r="P4539" s="110">
        <f>'Форма 2'!C4539-M4539-N4539-O4539</f>
        <v>19969058.032000005</v>
      </c>
      <c r="Q4539" s="111">
        <f t="shared" si="955"/>
        <v>6275.8282887582909</v>
      </c>
      <c r="R4539" s="111">
        <f t="shared" si="956"/>
        <v>6275.8282887582909</v>
      </c>
      <c r="S4539" s="112" t="s">
        <v>2152</v>
      </c>
      <c r="T4539" s="107" t="s">
        <v>82</v>
      </c>
      <c r="U4539" s="217"/>
      <c r="V4539" s="85"/>
      <c r="W4539" s="85"/>
      <c r="X4539" s="85"/>
      <c r="Y4539" s="85"/>
      <c r="Z4539" s="85"/>
      <c r="AA4539" s="85"/>
      <c r="AB4539" s="86"/>
      <c r="AC4539" s="86"/>
      <c r="AD4539" s="85">
        <v>1</v>
      </c>
      <c r="AE4539" s="85"/>
      <c r="AF4539" s="85"/>
      <c r="AG4539" s="85"/>
      <c r="AH4539" s="85"/>
      <c r="AI4539" s="85"/>
      <c r="AJ4539" s="85"/>
    </row>
    <row r="4540" spans="1:36" ht="16.5" thickTop="1" thickBot="1">
      <c r="A4540" s="105">
        <f t="shared" si="953"/>
        <v>86</v>
      </c>
      <c r="B4540" s="114" t="s">
        <v>4374</v>
      </c>
      <c r="C4540" s="113">
        <v>1965</v>
      </c>
      <c r="D4540" s="107"/>
      <c r="E4540" s="114" t="s">
        <v>80</v>
      </c>
      <c r="F4540" s="107">
        <v>5</v>
      </c>
      <c r="G4540" s="107">
        <v>4</v>
      </c>
      <c r="H4540" s="126">
        <v>4116.3</v>
      </c>
      <c r="I4540" s="126">
        <v>3162.3</v>
      </c>
      <c r="J4540" s="126">
        <v>2989.6</v>
      </c>
      <c r="K4540" s="125">
        <v>146</v>
      </c>
      <c r="L4540" s="110">
        <f t="shared" si="954"/>
        <v>18537839.376000002</v>
      </c>
      <c r="M4540" s="108"/>
      <c r="N4540" s="108"/>
      <c r="O4540" s="108"/>
      <c r="P4540" s="110">
        <f>'Форма 2'!C4540-M4540-N4540-O4540</f>
        <v>18537839.376000002</v>
      </c>
      <c r="Q4540" s="111">
        <f t="shared" si="955"/>
        <v>5862.1381197229866</v>
      </c>
      <c r="R4540" s="111">
        <f t="shared" si="956"/>
        <v>5862.1381197229866</v>
      </c>
      <c r="S4540" s="112" t="s">
        <v>2152</v>
      </c>
      <c r="T4540" s="107" t="s">
        <v>82</v>
      </c>
      <c r="U4540" s="217"/>
      <c r="V4540" s="85"/>
      <c r="W4540" s="85"/>
      <c r="X4540" s="85"/>
      <c r="Y4540" s="85"/>
      <c r="Z4540" s="85"/>
      <c r="AA4540" s="85"/>
      <c r="AB4540" s="86"/>
      <c r="AC4540" s="86"/>
      <c r="AD4540" s="85">
        <v>1</v>
      </c>
      <c r="AE4540" s="85"/>
      <c r="AF4540" s="85"/>
      <c r="AG4540" s="85"/>
      <c r="AH4540" s="85"/>
      <c r="AI4540" s="85"/>
      <c r="AJ4540" s="85"/>
    </row>
    <row r="4541" spans="1:36" ht="16.5" thickTop="1" thickBot="1">
      <c r="A4541" s="105">
        <f t="shared" si="953"/>
        <v>87</v>
      </c>
      <c r="B4541" s="114" t="s">
        <v>4375</v>
      </c>
      <c r="C4541" s="113">
        <v>1965</v>
      </c>
      <c r="D4541" s="107"/>
      <c r="E4541" s="114" t="s">
        <v>80</v>
      </c>
      <c r="F4541" s="107">
        <v>5</v>
      </c>
      <c r="G4541" s="107">
        <v>4</v>
      </c>
      <c r="H4541" s="126">
        <v>4251.1000000000004</v>
      </c>
      <c r="I4541" s="126">
        <v>3153.5</v>
      </c>
      <c r="J4541" s="126">
        <v>3042.3</v>
      </c>
      <c r="K4541" s="125">
        <v>142</v>
      </c>
      <c r="L4541" s="110">
        <f t="shared" si="954"/>
        <v>19144913.872000005</v>
      </c>
      <c r="M4541" s="108"/>
      <c r="N4541" s="108"/>
      <c r="O4541" s="108"/>
      <c r="P4541" s="110">
        <f>'Форма 2'!C4541-M4541-N4541-O4541</f>
        <v>19144913.872000005</v>
      </c>
      <c r="Q4541" s="111">
        <f t="shared" si="955"/>
        <v>6071.0048745837976</v>
      </c>
      <c r="R4541" s="111">
        <f t="shared" si="956"/>
        <v>6071.0048745837976</v>
      </c>
      <c r="S4541" s="112" t="s">
        <v>2152</v>
      </c>
      <c r="T4541" s="107" t="s">
        <v>82</v>
      </c>
      <c r="U4541" s="217"/>
      <c r="V4541" s="85"/>
      <c r="W4541" s="85"/>
      <c r="X4541" s="85"/>
      <c r="Y4541" s="85"/>
      <c r="Z4541" s="85"/>
      <c r="AA4541" s="85"/>
      <c r="AB4541" s="86"/>
      <c r="AC4541" s="86"/>
      <c r="AD4541" s="85">
        <v>1</v>
      </c>
      <c r="AE4541" s="85"/>
      <c r="AF4541" s="85"/>
      <c r="AG4541" s="85"/>
      <c r="AH4541" s="85"/>
      <c r="AI4541" s="85"/>
      <c r="AJ4541" s="85"/>
    </row>
    <row r="4542" spans="1:36" ht="16.5" thickTop="1" thickBot="1">
      <c r="A4542" s="105">
        <f t="shared" si="953"/>
        <v>88</v>
      </c>
      <c r="B4542" s="114" t="s">
        <v>4376</v>
      </c>
      <c r="C4542" s="113">
        <v>1966</v>
      </c>
      <c r="D4542" s="107"/>
      <c r="E4542" s="114" t="s">
        <v>80</v>
      </c>
      <c r="F4542" s="107">
        <v>5</v>
      </c>
      <c r="G4542" s="107">
        <v>4</v>
      </c>
      <c r="H4542" s="126">
        <v>3354</v>
      </c>
      <c r="I4542" s="126">
        <v>3139.4</v>
      </c>
      <c r="J4542" s="126">
        <v>2945.2</v>
      </c>
      <c r="K4542" s="125">
        <v>115</v>
      </c>
      <c r="L4542" s="110">
        <f t="shared" si="954"/>
        <v>15104806.080000002</v>
      </c>
      <c r="M4542" s="108"/>
      <c r="N4542" s="108"/>
      <c r="O4542" s="108"/>
      <c r="P4542" s="110">
        <f>'Форма 2'!C4542-M4542-N4542-O4542</f>
        <v>15104806.080000002</v>
      </c>
      <c r="Q4542" s="111">
        <f t="shared" si="955"/>
        <v>4811.3671657004525</v>
      </c>
      <c r="R4542" s="111">
        <f t="shared" si="956"/>
        <v>4811.3671657004525</v>
      </c>
      <c r="S4542" s="112" t="s">
        <v>2152</v>
      </c>
      <c r="T4542" s="107" t="s">
        <v>82</v>
      </c>
      <c r="U4542" s="217"/>
      <c r="V4542" s="85"/>
      <c r="W4542" s="85"/>
      <c r="X4542" s="85"/>
      <c r="Y4542" s="85"/>
      <c r="Z4542" s="85"/>
      <c r="AA4542" s="85"/>
      <c r="AB4542" s="86"/>
      <c r="AC4542" s="86"/>
      <c r="AD4542" s="85">
        <v>1</v>
      </c>
      <c r="AE4542" s="85"/>
      <c r="AF4542" s="85"/>
      <c r="AG4542" s="85"/>
      <c r="AH4542" s="85"/>
      <c r="AI4542" s="85"/>
      <c r="AJ4542" s="85"/>
    </row>
    <row r="4543" spans="1:36" ht="16.5" thickTop="1" thickBot="1">
      <c r="A4543" s="105">
        <f t="shared" si="953"/>
        <v>89</v>
      </c>
      <c r="B4543" s="114" t="s">
        <v>4377</v>
      </c>
      <c r="C4543" s="113">
        <v>1965</v>
      </c>
      <c r="D4543" s="107"/>
      <c r="E4543" s="114" t="s">
        <v>212</v>
      </c>
      <c r="F4543" s="107">
        <v>5</v>
      </c>
      <c r="G4543" s="107">
        <v>4</v>
      </c>
      <c r="H4543" s="126">
        <v>4242</v>
      </c>
      <c r="I4543" s="126">
        <v>3139.1</v>
      </c>
      <c r="J4543" s="126">
        <v>3021.9</v>
      </c>
      <c r="K4543" s="125">
        <v>141</v>
      </c>
      <c r="L4543" s="110">
        <f t="shared" si="954"/>
        <v>19103931.840000004</v>
      </c>
      <c r="M4543" s="108"/>
      <c r="N4543" s="108"/>
      <c r="O4543" s="108"/>
      <c r="P4543" s="110">
        <f>'Форма 2'!C4543-M4543-N4543-O4543</f>
        <v>19103931.840000004</v>
      </c>
      <c r="Q4543" s="111">
        <f t="shared" si="955"/>
        <v>6085.799063425824</v>
      </c>
      <c r="R4543" s="111">
        <f t="shared" si="956"/>
        <v>6085.799063425824</v>
      </c>
      <c r="S4543" s="112" t="s">
        <v>2152</v>
      </c>
      <c r="T4543" s="107" t="s">
        <v>82</v>
      </c>
      <c r="U4543" s="217"/>
      <c r="V4543" s="85"/>
      <c r="W4543" s="85"/>
      <c r="X4543" s="85"/>
      <c r="Y4543" s="85"/>
      <c r="Z4543" s="85"/>
      <c r="AA4543" s="85"/>
      <c r="AB4543" s="86"/>
      <c r="AC4543" s="86"/>
      <c r="AD4543" s="85">
        <v>1</v>
      </c>
      <c r="AE4543" s="85"/>
      <c r="AF4543" s="85"/>
      <c r="AG4543" s="85"/>
      <c r="AH4543" s="85"/>
      <c r="AI4543" s="85"/>
      <c r="AJ4543" s="85"/>
    </row>
    <row r="4544" spans="1:36" ht="16.5" thickTop="1" thickBot="1">
      <c r="A4544" s="105">
        <f t="shared" si="953"/>
        <v>90</v>
      </c>
      <c r="B4544" s="114" t="s">
        <v>4378</v>
      </c>
      <c r="C4544" s="113">
        <v>1966</v>
      </c>
      <c r="D4544" s="107"/>
      <c r="E4544" s="114" t="s">
        <v>80</v>
      </c>
      <c r="F4544" s="107">
        <v>5</v>
      </c>
      <c r="G4544" s="107">
        <v>4</v>
      </c>
      <c r="H4544" s="126">
        <v>3486.1</v>
      </c>
      <c r="I4544" s="126">
        <v>3185</v>
      </c>
      <c r="J4544" s="126">
        <v>2828.3</v>
      </c>
      <c r="K4544" s="125">
        <v>156</v>
      </c>
      <c r="L4544" s="110">
        <f t="shared" si="954"/>
        <v>15699721.072000001</v>
      </c>
      <c r="M4544" s="108"/>
      <c r="N4544" s="108"/>
      <c r="O4544" s="108"/>
      <c r="P4544" s="110">
        <f>'Форма 2'!C4544-M4544-N4544-O4544</f>
        <v>15699721.072000001</v>
      </c>
      <c r="Q4544" s="111">
        <f t="shared" si="955"/>
        <v>4929.2687824175828</v>
      </c>
      <c r="R4544" s="111">
        <f t="shared" si="956"/>
        <v>4929.2687824175828</v>
      </c>
      <c r="S4544" s="112" t="s">
        <v>2152</v>
      </c>
      <c r="T4544" s="107" t="s">
        <v>82</v>
      </c>
      <c r="U4544" s="217"/>
      <c r="V4544" s="85"/>
      <c r="W4544" s="85"/>
      <c r="X4544" s="85"/>
      <c r="Y4544" s="85"/>
      <c r="Z4544" s="85"/>
      <c r="AA4544" s="85"/>
      <c r="AB4544" s="86"/>
      <c r="AC4544" s="86"/>
      <c r="AD4544" s="85">
        <v>1</v>
      </c>
      <c r="AE4544" s="85"/>
      <c r="AF4544" s="85"/>
      <c r="AG4544" s="85"/>
      <c r="AH4544" s="85"/>
      <c r="AI4544" s="85"/>
      <c r="AJ4544" s="85"/>
    </row>
    <row r="4545" spans="1:36" ht="16.5" thickTop="1" thickBot="1">
      <c r="A4545" s="105">
        <f t="shared" si="953"/>
        <v>91</v>
      </c>
      <c r="B4545" s="112" t="s">
        <v>4379</v>
      </c>
      <c r="C4545" s="107">
        <v>1966</v>
      </c>
      <c r="D4545" s="107"/>
      <c r="E4545" s="114" t="s">
        <v>212</v>
      </c>
      <c r="F4545" s="107">
        <v>5</v>
      </c>
      <c r="G4545" s="107">
        <v>4</v>
      </c>
      <c r="H4545" s="111">
        <v>4348.5</v>
      </c>
      <c r="I4545" s="111">
        <v>3152.3</v>
      </c>
      <c r="J4545" s="111">
        <v>2982.5</v>
      </c>
      <c r="K4545" s="122">
        <v>152</v>
      </c>
      <c r="L4545" s="110">
        <f t="shared" si="954"/>
        <v>19583556.720000003</v>
      </c>
      <c r="M4545" s="108"/>
      <c r="N4545" s="108"/>
      <c r="O4545" s="108"/>
      <c r="P4545" s="110">
        <f>'Форма 2'!C4545-M4545-N4545-O4545</f>
        <v>19583556.720000003</v>
      </c>
      <c r="Q4545" s="111">
        <f t="shared" si="955"/>
        <v>6212.4660470132922</v>
      </c>
      <c r="R4545" s="111">
        <f t="shared" si="956"/>
        <v>6212.4660470132922</v>
      </c>
      <c r="S4545" s="112" t="s">
        <v>2152</v>
      </c>
      <c r="T4545" s="107" t="s">
        <v>82</v>
      </c>
      <c r="U4545" s="217"/>
      <c r="V4545" s="85"/>
      <c r="W4545" s="85"/>
      <c r="X4545" s="85"/>
      <c r="Y4545" s="85"/>
      <c r="Z4545" s="85"/>
      <c r="AA4545" s="85"/>
      <c r="AB4545" s="86"/>
      <c r="AC4545" s="86"/>
      <c r="AD4545" s="85">
        <v>1</v>
      </c>
      <c r="AE4545" s="85"/>
      <c r="AF4545" s="85"/>
      <c r="AG4545" s="85"/>
      <c r="AH4545" s="85"/>
      <c r="AI4545" s="85"/>
      <c r="AJ4545" s="85"/>
    </row>
    <row r="4546" spans="1:36" ht="16.5" thickTop="1" thickBot="1">
      <c r="A4546" s="105">
        <f t="shared" si="953"/>
        <v>92</v>
      </c>
      <c r="B4546" s="112" t="s">
        <v>4380</v>
      </c>
      <c r="C4546" s="107">
        <v>1958</v>
      </c>
      <c r="D4546" s="107"/>
      <c r="E4546" s="114" t="s">
        <v>80</v>
      </c>
      <c r="F4546" s="107">
        <v>4</v>
      </c>
      <c r="G4546" s="107">
        <v>2</v>
      </c>
      <c r="H4546" s="111">
        <v>2531.8000000000002</v>
      </c>
      <c r="I4546" s="111">
        <v>1861.8</v>
      </c>
      <c r="J4546" s="111">
        <v>1861.8</v>
      </c>
      <c r="K4546" s="122">
        <v>89</v>
      </c>
      <c r="L4546" s="110">
        <f t="shared" si="954"/>
        <v>4779810.5380000006</v>
      </c>
      <c r="M4546" s="108"/>
      <c r="N4546" s="108"/>
      <c r="O4546" s="108"/>
      <c r="P4546" s="110">
        <f>'Форма 2'!C4546-M4546-N4546-O4546</f>
        <v>4779810.5380000006</v>
      </c>
      <c r="Q4546" s="111">
        <f t="shared" si="955"/>
        <v>2567.3061220324421</v>
      </c>
      <c r="R4546" s="111">
        <f t="shared" si="956"/>
        <v>2567.3061220324421</v>
      </c>
      <c r="S4546" s="112" t="s">
        <v>2152</v>
      </c>
      <c r="T4546" s="107" t="s">
        <v>82</v>
      </c>
      <c r="U4546" s="217"/>
      <c r="V4546" s="85"/>
      <c r="W4546" s="85"/>
      <c r="X4546" s="85"/>
      <c r="Y4546" s="85"/>
      <c r="Z4546" s="85"/>
      <c r="AA4546" s="85">
        <v>1</v>
      </c>
      <c r="AB4546" s="86"/>
      <c r="AC4546" s="86"/>
      <c r="AD4546" s="85"/>
      <c r="AE4546" s="85"/>
      <c r="AF4546" s="85">
        <v>1</v>
      </c>
      <c r="AG4546" s="85"/>
      <c r="AH4546" s="85"/>
      <c r="AI4546" s="85"/>
      <c r="AJ4546" s="85"/>
    </row>
    <row r="4547" spans="1:36" ht="16.5" thickTop="1" thickBot="1">
      <c r="A4547" s="105">
        <f t="shared" si="953"/>
        <v>93</v>
      </c>
      <c r="B4547" s="112" t="s">
        <v>4381</v>
      </c>
      <c r="C4547" s="107">
        <v>1957</v>
      </c>
      <c r="D4547" s="107"/>
      <c r="E4547" s="114" t="s">
        <v>4382</v>
      </c>
      <c r="F4547" s="107">
        <v>4</v>
      </c>
      <c r="G4547" s="107">
        <v>2</v>
      </c>
      <c r="H4547" s="111">
        <v>2500.5</v>
      </c>
      <c r="I4547" s="111">
        <v>1836.5</v>
      </c>
      <c r="J4547" s="111">
        <v>1764.2</v>
      </c>
      <c r="K4547" s="122">
        <v>87</v>
      </c>
      <c r="L4547" s="110">
        <f t="shared" si="954"/>
        <v>12208341.18</v>
      </c>
      <c r="M4547" s="108"/>
      <c r="N4547" s="108"/>
      <c r="O4547" s="108"/>
      <c r="P4547" s="110">
        <f>'Форма 2'!C4547-M4547-N4547-O4547</f>
        <v>12208341.18</v>
      </c>
      <c r="Q4547" s="111">
        <f t="shared" si="955"/>
        <v>6647.6129485434249</v>
      </c>
      <c r="R4547" s="111">
        <f t="shared" si="956"/>
        <v>6647.6129485434249</v>
      </c>
      <c r="S4547" s="112" t="s">
        <v>2152</v>
      </c>
      <c r="T4547" s="107" t="s">
        <v>82</v>
      </c>
      <c r="U4547" s="217"/>
      <c r="V4547" s="85"/>
      <c r="W4547" s="85"/>
      <c r="X4547" s="85"/>
      <c r="Y4547" s="85"/>
      <c r="Z4547" s="85"/>
      <c r="AA4547" s="85"/>
      <c r="AB4547" s="86"/>
      <c r="AC4547" s="86"/>
      <c r="AD4547" s="85"/>
      <c r="AE4547" s="85">
        <v>1</v>
      </c>
      <c r="AF4547" s="85"/>
      <c r="AG4547" s="85"/>
      <c r="AH4547" s="85"/>
      <c r="AI4547" s="85"/>
      <c r="AJ4547" s="85"/>
    </row>
    <row r="4548" spans="1:36" ht="16.5" thickTop="1" thickBot="1">
      <c r="A4548" s="105">
        <f t="shared" si="953"/>
        <v>94</v>
      </c>
      <c r="B4548" s="112" t="s">
        <v>4383</v>
      </c>
      <c r="C4548" s="107">
        <v>1967</v>
      </c>
      <c r="D4548" s="107"/>
      <c r="E4548" s="114" t="s">
        <v>80</v>
      </c>
      <c r="F4548" s="107">
        <v>5</v>
      </c>
      <c r="G4548" s="107">
        <v>6</v>
      </c>
      <c r="H4548" s="111">
        <v>7236</v>
      </c>
      <c r="I4548" s="111">
        <v>4726.8999999999996</v>
      </c>
      <c r="J4548" s="111">
        <v>4486.1000000000004</v>
      </c>
      <c r="K4548" s="122">
        <v>222</v>
      </c>
      <c r="L4548" s="110">
        <f t="shared" si="954"/>
        <v>32587470.720000003</v>
      </c>
      <c r="M4548" s="108"/>
      <c r="N4548" s="108"/>
      <c r="O4548" s="108"/>
      <c r="P4548" s="110">
        <f>'Форма 2'!C4548-M4548-N4548-O4548</f>
        <v>32587470.720000003</v>
      </c>
      <c r="Q4548" s="111">
        <f t="shared" si="955"/>
        <v>6894.0469906281087</v>
      </c>
      <c r="R4548" s="111">
        <f t="shared" si="956"/>
        <v>6894.0469906281087</v>
      </c>
      <c r="S4548" s="112" t="s">
        <v>2152</v>
      </c>
      <c r="T4548" s="107" t="s">
        <v>82</v>
      </c>
      <c r="U4548" s="217"/>
      <c r="V4548" s="85"/>
      <c r="W4548" s="85"/>
      <c r="X4548" s="85"/>
      <c r="Y4548" s="85"/>
      <c r="Z4548" s="85"/>
      <c r="AA4548" s="85"/>
      <c r="AB4548" s="86"/>
      <c r="AC4548" s="86"/>
      <c r="AD4548" s="85">
        <v>1</v>
      </c>
      <c r="AE4548" s="85"/>
      <c r="AF4548" s="85"/>
      <c r="AG4548" s="85"/>
      <c r="AH4548" s="85"/>
      <c r="AI4548" s="85"/>
      <c r="AJ4548" s="85"/>
    </row>
    <row r="4549" spans="1:36" ht="16.5" thickTop="1" thickBot="1">
      <c r="A4549" s="105">
        <f t="shared" si="953"/>
        <v>95</v>
      </c>
      <c r="B4549" s="112" t="s">
        <v>4384</v>
      </c>
      <c r="C4549" s="107">
        <v>1969</v>
      </c>
      <c r="D4549" s="107"/>
      <c r="E4549" s="114" t="s">
        <v>80</v>
      </c>
      <c r="F4549" s="107">
        <v>5</v>
      </c>
      <c r="G4549" s="107">
        <v>4</v>
      </c>
      <c r="H4549" s="111">
        <v>4956.3999999999996</v>
      </c>
      <c r="I4549" s="111">
        <v>3372.1</v>
      </c>
      <c r="J4549" s="111">
        <v>3274.4</v>
      </c>
      <c r="K4549" s="122">
        <v>148</v>
      </c>
      <c r="L4549" s="110">
        <f t="shared" si="954"/>
        <v>24198929.103999998</v>
      </c>
      <c r="M4549" s="108"/>
      <c r="N4549" s="108"/>
      <c r="O4549" s="108"/>
      <c r="P4549" s="110">
        <f>'Форма 2'!C4549-M4549-N4549-O4549</f>
        <v>24198929.103999998</v>
      </c>
      <c r="Q4549" s="111">
        <f t="shared" si="955"/>
        <v>7176.2193007324813</v>
      </c>
      <c r="R4549" s="111">
        <f t="shared" si="956"/>
        <v>7176.2193007324813</v>
      </c>
      <c r="S4549" s="112" t="s">
        <v>2152</v>
      </c>
      <c r="T4549" s="107" t="s">
        <v>82</v>
      </c>
      <c r="U4549" s="217"/>
      <c r="V4549" s="85"/>
      <c r="W4549" s="85"/>
      <c r="X4549" s="85"/>
      <c r="Y4549" s="85"/>
      <c r="Z4549" s="85"/>
      <c r="AA4549" s="85"/>
      <c r="AB4549" s="86"/>
      <c r="AC4549" s="86"/>
      <c r="AD4549" s="85"/>
      <c r="AE4549" s="85">
        <v>1</v>
      </c>
      <c r="AF4549" s="85"/>
      <c r="AG4549" s="85"/>
      <c r="AH4549" s="85"/>
      <c r="AI4549" s="85"/>
      <c r="AJ4549" s="85"/>
    </row>
    <row r="4550" spans="1:36" ht="16.5" thickTop="1" thickBot="1">
      <c r="A4550" s="105">
        <f t="shared" si="953"/>
        <v>96</v>
      </c>
      <c r="B4550" s="112" t="s">
        <v>4385</v>
      </c>
      <c r="C4550" s="107">
        <v>1968</v>
      </c>
      <c r="D4550" s="107"/>
      <c r="E4550" s="114" t="s">
        <v>80</v>
      </c>
      <c r="F4550" s="107">
        <v>5</v>
      </c>
      <c r="G4550" s="107">
        <v>6</v>
      </c>
      <c r="H4550" s="111">
        <v>6039.8</v>
      </c>
      <c r="I4550" s="111">
        <v>4527.6000000000004</v>
      </c>
      <c r="J4550" s="111">
        <v>4341.1000000000004</v>
      </c>
      <c r="K4550" s="122">
        <v>209</v>
      </c>
      <c r="L4550" s="110">
        <f t="shared" si="954"/>
        <v>27200360.096000005</v>
      </c>
      <c r="M4550" s="108"/>
      <c r="N4550" s="108"/>
      <c r="O4550" s="108"/>
      <c r="P4550" s="110">
        <f>'Форма 2'!C4550-M4550-N4550-O4550</f>
        <v>27200360.096000005</v>
      </c>
      <c r="Q4550" s="111">
        <f t="shared" si="955"/>
        <v>6007.6773778602355</v>
      </c>
      <c r="R4550" s="111">
        <f t="shared" si="956"/>
        <v>6007.6773778602355</v>
      </c>
      <c r="S4550" s="112" t="s">
        <v>2152</v>
      </c>
      <c r="T4550" s="107" t="s">
        <v>82</v>
      </c>
      <c r="U4550" s="217"/>
      <c r="V4550" s="85"/>
      <c r="W4550" s="85"/>
      <c r="X4550" s="85"/>
      <c r="Y4550" s="85"/>
      <c r="Z4550" s="85"/>
      <c r="AA4550" s="85"/>
      <c r="AB4550" s="86"/>
      <c r="AC4550" s="86"/>
      <c r="AD4550" s="85">
        <v>1</v>
      </c>
      <c r="AE4550" s="85"/>
      <c r="AF4550" s="85"/>
      <c r="AG4550" s="85"/>
      <c r="AH4550" s="85"/>
      <c r="AI4550" s="85"/>
      <c r="AJ4550" s="85"/>
    </row>
    <row r="4551" spans="1:36" ht="16.5" thickTop="1" thickBot="1">
      <c r="A4551" s="105">
        <f t="shared" ref="A4551:A4615" si="957">A4550+1</f>
        <v>97</v>
      </c>
      <c r="B4551" s="112" t="s">
        <v>4386</v>
      </c>
      <c r="C4551" s="107">
        <v>1969</v>
      </c>
      <c r="D4551" s="107"/>
      <c r="E4551" s="114" t="s">
        <v>80</v>
      </c>
      <c r="F4551" s="107">
        <v>5</v>
      </c>
      <c r="G4551" s="107">
        <v>6</v>
      </c>
      <c r="H4551" s="111">
        <v>5975.9</v>
      </c>
      <c r="I4551" s="111">
        <v>4537</v>
      </c>
      <c r="J4551" s="111">
        <v>4379.1000000000004</v>
      </c>
      <c r="K4551" s="122">
        <v>230</v>
      </c>
      <c r="L4551" s="110">
        <f t="shared" si="954"/>
        <v>29176495.123999998</v>
      </c>
      <c r="M4551" s="108"/>
      <c r="N4551" s="108"/>
      <c r="O4551" s="108"/>
      <c r="P4551" s="110">
        <f>'Форма 2'!C4551-M4551-N4551-O4551</f>
        <v>29176495.123999998</v>
      </c>
      <c r="Q4551" s="111">
        <f t="shared" si="955"/>
        <v>6430.7901970465064</v>
      </c>
      <c r="R4551" s="111">
        <f t="shared" si="956"/>
        <v>6430.7901970465064</v>
      </c>
      <c r="S4551" s="112" t="s">
        <v>2152</v>
      </c>
      <c r="T4551" s="107" t="s">
        <v>82</v>
      </c>
      <c r="U4551" s="217"/>
      <c r="V4551" s="85"/>
      <c r="W4551" s="85"/>
      <c r="X4551" s="85"/>
      <c r="Y4551" s="85"/>
      <c r="Z4551" s="85"/>
      <c r="AA4551" s="85"/>
      <c r="AB4551" s="86"/>
      <c r="AC4551" s="86"/>
      <c r="AD4551" s="85"/>
      <c r="AE4551" s="85">
        <v>1</v>
      </c>
      <c r="AF4551" s="85"/>
      <c r="AG4551" s="85"/>
      <c r="AH4551" s="85"/>
      <c r="AI4551" s="85"/>
      <c r="AJ4551" s="85"/>
    </row>
    <row r="4552" spans="1:36" ht="16.5" thickTop="1" thickBot="1">
      <c r="A4552" s="105">
        <f t="shared" si="957"/>
        <v>98</v>
      </c>
      <c r="B4552" s="112" t="s">
        <v>4387</v>
      </c>
      <c r="C4552" s="107">
        <v>1965</v>
      </c>
      <c r="D4552" s="107"/>
      <c r="E4552" s="114" t="s">
        <v>80</v>
      </c>
      <c r="F4552" s="107">
        <v>5</v>
      </c>
      <c r="G4552" s="107">
        <v>4</v>
      </c>
      <c r="H4552" s="111">
        <v>4922.3999999999996</v>
      </c>
      <c r="I4552" s="111">
        <v>3165.1</v>
      </c>
      <c r="J4552" s="111">
        <v>3093</v>
      </c>
      <c r="K4552" s="122">
        <v>142</v>
      </c>
      <c r="L4552" s="110">
        <f t="shared" si="954"/>
        <v>22168126.848000001</v>
      </c>
      <c r="M4552" s="108"/>
      <c r="N4552" s="108"/>
      <c r="O4552" s="108"/>
      <c r="P4552" s="110">
        <f>'Форма 2'!C4552-M4552-N4552-O4552</f>
        <v>22168126.848000001</v>
      </c>
      <c r="Q4552" s="111">
        <f t="shared" si="955"/>
        <v>7003.9262102303246</v>
      </c>
      <c r="R4552" s="111">
        <f t="shared" si="956"/>
        <v>7003.9262102303246</v>
      </c>
      <c r="S4552" s="112" t="s">
        <v>2152</v>
      </c>
      <c r="T4552" s="107" t="s">
        <v>82</v>
      </c>
      <c r="U4552" s="217"/>
      <c r="V4552" s="85"/>
      <c r="W4552" s="85"/>
      <c r="X4552" s="85"/>
      <c r="Y4552" s="85"/>
      <c r="Z4552" s="85"/>
      <c r="AA4552" s="85"/>
      <c r="AB4552" s="86"/>
      <c r="AC4552" s="86"/>
      <c r="AD4552" s="85">
        <v>1</v>
      </c>
      <c r="AE4552" s="85"/>
      <c r="AF4552" s="85"/>
      <c r="AG4552" s="85"/>
      <c r="AH4552" s="85"/>
      <c r="AI4552" s="85"/>
      <c r="AJ4552" s="85"/>
    </row>
    <row r="4553" spans="1:36" ht="16.5" thickTop="1" thickBot="1">
      <c r="A4553" s="105">
        <f t="shared" si="957"/>
        <v>99</v>
      </c>
      <c r="B4553" s="112" t="s">
        <v>4388</v>
      </c>
      <c r="C4553" s="107">
        <v>1965</v>
      </c>
      <c r="D4553" s="107"/>
      <c r="E4553" s="114" t="s">
        <v>212</v>
      </c>
      <c r="F4553" s="107">
        <v>5</v>
      </c>
      <c r="G4553" s="107">
        <v>4</v>
      </c>
      <c r="H4553" s="111">
        <v>5089.5</v>
      </c>
      <c r="I4553" s="111">
        <v>3834.1</v>
      </c>
      <c r="J4553" s="111">
        <v>3677.8</v>
      </c>
      <c r="K4553" s="122">
        <v>148</v>
      </c>
      <c r="L4553" s="110">
        <f t="shared" si="954"/>
        <v>22920665.040000003</v>
      </c>
      <c r="M4553" s="108"/>
      <c r="N4553" s="108"/>
      <c r="O4553" s="108"/>
      <c r="P4553" s="110">
        <f>'Форма 2'!C4553-M4553-N4553-O4553</f>
        <v>22920665.040000003</v>
      </c>
      <c r="Q4553" s="111">
        <f t="shared" si="955"/>
        <v>5978.1083018178979</v>
      </c>
      <c r="R4553" s="111">
        <f t="shared" si="956"/>
        <v>5978.1083018178979</v>
      </c>
      <c r="S4553" s="112" t="s">
        <v>2152</v>
      </c>
      <c r="T4553" s="107" t="s">
        <v>82</v>
      </c>
      <c r="U4553" s="217"/>
      <c r="V4553" s="85"/>
      <c r="W4553" s="85"/>
      <c r="X4553" s="85"/>
      <c r="Y4553" s="85"/>
      <c r="Z4553" s="85"/>
      <c r="AA4553" s="85"/>
      <c r="AB4553" s="86"/>
      <c r="AC4553" s="86"/>
      <c r="AD4553" s="85">
        <v>1</v>
      </c>
      <c r="AE4553" s="85"/>
      <c r="AF4553" s="85"/>
      <c r="AG4553" s="85"/>
      <c r="AH4553" s="85"/>
      <c r="AI4553" s="85"/>
      <c r="AJ4553" s="85"/>
    </row>
    <row r="4554" spans="1:36" ht="16.5" thickTop="1" thickBot="1">
      <c r="A4554" s="105">
        <f t="shared" si="957"/>
        <v>100</v>
      </c>
      <c r="B4554" s="112" t="s">
        <v>4389</v>
      </c>
      <c r="C4554" s="107">
        <v>1970</v>
      </c>
      <c r="D4554" s="107"/>
      <c r="E4554" s="114" t="s">
        <v>80</v>
      </c>
      <c r="F4554" s="107">
        <v>5</v>
      </c>
      <c r="G4554" s="107">
        <v>6</v>
      </c>
      <c r="H4554" s="111">
        <v>5885.4</v>
      </c>
      <c r="I4554" s="111">
        <v>4401.1000000000004</v>
      </c>
      <c r="J4554" s="111">
        <v>4275.8</v>
      </c>
      <c r="K4554" s="122">
        <v>205</v>
      </c>
      <c r="L4554" s="110">
        <f t="shared" si="954"/>
        <v>28734641.543999996</v>
      </c>
      <c r="M4554" s="108"/>
      <c r="N4554" s="108"/>
      <c r="O4554" s="108"/>
      <c r="P4554" s="110">
        <f>'Форма 2'!C4554-M4554-N4554-O4554</f>
        <v>28734641.543999996</v>
      </c>
      <c r="Q4554" s="111">
        <f t="shared" si="955"/>
        <v>6528.9681088818688</v>
      </c>
      <c r="R4554" s="111">
        <f t="shared" si="956"/>
        <v>6528.9681088818688</v>
      </c>
      <c r="S4554" s="112" t="s">
        <v>2152</v>
      </c>
      <c r="T4554" s="107" t="s">
        <v>82</v>
      </c>
      <c r="U4554" s="217"/>
      <c r="V4554" s="85"/>
      <c r="W4554" s="85"/>
      <c r="X4554" s="85"/>
      <c r="Y4554" s="85"/>
      <c r="Z4554" s="85"/>
      <c r="AA4554" s="85"/>
      <c r="AB4554" s="86"/>
      <c r="AC4554" s="86"/>
      <c r="AD4554" s="85"/>
      <c r="AE4554" s="85">
        <v>1</v>
      </c>
      <c r="AF4554" s="85"/>
      <c r="AG4554" s="85"/>
      <c r="AH4554" s="85"/>
      <c r="AI4554" s="85"/>
      <c r="AJ4554" s="85"/>
    </row>
    <row r="4555" spans="1:36" ht="16.5" thickTop="1" thickBot="1">
      <c r="A4555" s="105">
        <f t="shared" si="957"/>
        <v>101</v>
      </c>
      <c r="B4555" s="112" t="s">
        <v>4390</v>
      </c>
      <c r="C4555" s="107">
        <v>1973</v>
      </c>
      <c r="D4555" s="107"/>
      <c r="E4555" s="114" t="s">
        <v>80</v>
      </c>
      <c r="F4555" s="107">
        <v>5</v>
      </c>
      <c r="G4555" s="107">
        <v>6</v>
      </c>
      <c r="H4555" s="111">
        <v>6020.9</v>
      </c>
      <c r="I4555" s="111">
        <v>4531.1000000000004</v>
      </c>
      <c r="J4555" s="111">
        <v>4409.6000000000004</v>
      </c>
      <c r="K4555" s="122">
        <v>205</v>
      </c>
      <c r="L4555" s="110">
        <f t="shared" si="954"/>
        <v>29396201.323999997</v>
      </c>
      <c r="M4555" s="108"/>
      <c r="N4555" s="108"/>
      <c r="O4555" s="108"/>
      <c r="P4555" s="110">
        <f>'Форма 2'!C4555-M4555-N4555-O4555</f>
        <v>29396201.323999997</v>
      </c>
      <c r="Q4555" s="111">
        <f t="shared" si="955"/>
        <v>6487.6522972346656</v>
      </c>
      <c r="R4555" s="111">
        <f t="shared" si="956"/>
        <v>6487.6522972346656</v>
      </c>
      <c r="S4555" s="112" t="s">
        <v>2152</v>
      </c>
      <c r="T4555" s="107" t="s">
        <v>82</v>
      </c>
      <c r="U4555" s="217"/>
      <c r="V4555" s="85"/>
      <c r="W4555" s="85"/>
      <c r="X4555" s="85"/>
      <c r="Y4555" s="85"/>
      <c r="Z4555" s="85"/>
      <c r="AA4555" s="85"/>
      <c r="AB4555" s="86"/>
      <c r="AC4555" s="86"/>
      <c r="AD4555" s="85"/>
      <c r="AE4555" s="85">
        <v>1</v>
      </c>
      <c r="AF4555" s="85"/>
      <c r="AG4555" s="85"/>
      <c r="AH4555" s="85"/>
      <c r="AI4555" s="85"/>
      <c r="AJ4555" s="85"/>
    </row>
    <row r="4556" spans="1:36" ht="16.5" thickTop="1" thickBot="1">
      <c r="A4556" s="105">
        <f t="shared" si="957"/>
        <v>102</v>
      </c>
      <c r="B4556" s="112" t="s">
        <v>4391</v>
      </c>
      <c r="C4556" s="107">
        <v>1974</v>
      </c>
      <c r="D4556" s="107"/>
      <c r="E4556" s="114" t="s">
        <v>80</v>
      </c>
      <c r="F4556" s="107">
        <v>5</v>
      </c>
      <c r="G4556" s="107">
        <v>6</v>
      </c>
      <c r="H4556" s="111">
        <v>5771.4</v>
      </c>
      <c r="I4556" s="111">
        <v>4658</v>
      </c>
      <c r="J4556" s="111">
        <v>4507.8</v>
      </c>
      <c r="K4556" s="122">
        <v>219</v>
      </c>
      <c r="L4556" s="110">
        <f t="shared" si="954"/>
        <v>28178052.503999997</v>
      </c>
      <c r="M4556" s="108"/>
      <c r="N4556" s="108"/>
      <c r="O4556" s="108"/>
      <c r="P4556" s="110">
        <f>'Форма 2'!C4556-M4556-N4556-O4556</f>
        <v>28178052.503999997</v>
      </c>
      <c r="Q4556" s="111">
        <f t="shared" si="955"/>
        <v>6049.3886869901235</v>
      </c>
      <c r="R4556" s="111">
        <f t="shared" si="956"/>
        <v>6049.3886869901235</v>
      </c>
      <c r="S4556" s="112" t="s">
        <v>2152</v>
      </c>
      <c r="T4556" s="107" t="s">
        <v>82</v>
      </c>
      <c r="U4556" s="217"/>
      <c r="V4556" s="85"/>
      <c r="W4556" s="85"/>
      <c r="X4556" s="85"/>
      <c r="Y4556" s="85"/>
      <c r="Z4556" s="85"/>
      <c r="AA4556" s="85"/>
      <c r="AB4556" s="86"/>
      <c r="AC4556" s="86"/>
      <c r="AD4556" s="85"/>
      <c r="AE4556" s="85">
        <v>1</v>
      </c>
      <c r="AF4556" s="85"/>
      <c r="AG4556" s="85"/>
      <c r="AH4556" s="85"/>
      <c r="AI4556" s="85"/>
      <c r="AJ4556" s="85"/>
    </row>
    <row r="4557" spans="1:36" ht="16.5" thickTop="1" thickBot="1">
      <c r="A4557" s="105">
        <f t="shared" si="957"/>
        <v>103</v>
      </c>
      <c r="B4557" s="112" t="s">
        <v>4392</v>
      </c>
      <c r="C4557" s="107">
        <v>1974</v>
      </c>
      <c r="D4557" s="107"/>
      <c r="E4557" s="114" t="s">
        <v>212</v>
      </c>
      <c r="F4557" s="107">
        <v>5</v>
      </c>
      <c r="G4557" s="107">
        <v>8</v>
      </c>
      <c r="H4557" s="111">
        <v>7084.49</v>
      </c>
      <c r="I4557" s="111">
        <v>5168.79</v>
      </c>
      <c r="J4557" s="111">
        <v>5039.09</v>
      </c>
      <c r="K4557" s="122">
        <v>268</v>
      </c>
      <c r="L4557" s="110">
        <f t="shared" si="954"/>
        <v>34589030.5964</v>
      </c>
      <c r="M4557" s="108"/>
      <c r="N4557" s="108"/>
      <c r="O4557" s="108"/>
      <c r="P4557" s="110">
        <f>'Форма 2'!C4557-M4557-N4557-O4557</f>
        <v>34589030.5964</v>
      </c>
      <c r="Q4557" s="111">
        <f t="shared" si="955"/>
        <v>6691.9009277606556</v>
      </c>
      <c r="R4557" s="111">
        <f t="shared" si="956"/>
        <v>6691.9009277606556</v>
      </c>
      <c r="S4557" s="112" t="s">
        <v>2152</v>
      </c>
      <c r="T4557" s="107" t="s">
        <v>82</v>
      </c>
      <c r="U4557" s="217"/>
      <c r="V4557" s="85"/>
      <c r="W4557" s="85"/>
      <c r="X4557" s="85"/>
      <c r="Y4557" s="85"/>
      <c r="Z4557" s="85"/>
      <c r="AA4557" s="85"/>
      <c r="AB4557" s="86"/>
      <c r="AC4557" s="86"/>
      <c r="AD4557" s="85"/>
      <c r="AE4557" s="85">
        <v>1</v>
      </c>
      <c r="AF4557" s="85"/>
      <c r="AG4557" s="85"/>
      <c r="AH4557" s="85"/>
      <c r="AI4557" s="85"/>
      <c r="AJ4557" s="85"/>
    </row>
    <row r="4558" spans="1:36" ht="16.5" thickTop="1" thickBot="1">
      <c r="A4558" s="105">
        <f t="shared" si="957"/>
        <v>104</v>
      </c>
      <c r="B4558" s="112" t="s">
        <v>4393</v>
      </c>
      <c r="C4558" s="107">
        <v>1973</v>
      </c>
      <c r="D4558" s="107"/>
      <c r="E4558" s="114" t="s">
        <v>212</v>
      </c>
      <c r="F4558" s="107">
        <v>5</v>
      </c>
      <c r="G4558" s="107">
        <v>8</v>
      </c>
      <c r="H4558" s="111">
        <v>7009.8</v>
      </c>
      <c r="I4558" s="111">
        <v>5151.5</v>
      </c>
      <c r="J4558" s="111">
        <v>4793</v>
      </c>
      <c r="K4558" s="122">
        <v>268</v>
      </c>
      <c r="L4558" s="110">
        <f t="shared" si="954"/>
        <v>34224367.127999999</v>
      </c>
      <c r="M4558" s="108"/>
      <c r="N4558" s="108"/>
      <c r="O4558" s="108"/>
      <c r="P4558" s="110">
        <f>'Форма 2'!C4558-M4558-N4558-O4558</f>
        <v>34224367.127999999</v>
      </c>
      <c r="Q4558" s="111">
        <f t="shared" si="955"/>
        <v>6643.5731588857616</v>
      </c>
      <c r="R4558" s="111">
        <f t="shared" si="956"/>
        <v>6643.5731588857616</v>
      </c>
      <c r="S4558" s="112" t="s">
        <v>2152</v>
      </c>
      <c r="T4558" s="107" t="s">
        <v>82</v>
      </c>
      <c r="U4558" s="217"/>
      <c r="V4558" s="85"/>
      <c r="W4558" s="85"/>
      <c r="X4558" s="85"/>
      <c r="Y4558" s="85"/>
      <c r="Z4558" s="85"/>
      <c r="AA4558" s="85"/>
      <c r="AB4558" s="86"/>
      <c r="AC4558" s="86"/>
      <c r="AD4558" s="85"/>
      <c r="AE4558" s="85">
        <v>1</v>
      </c>
      <c r="AF4558" s="85"/>
      <c r="AG4558" s="85"/>
      <c r="AH4558" s="85"/>
      <c r="AI4558" s="85"/>
      <c r="AJ4558" s="85"/>
    </row>
    <row r="4559" spans="1:36" ht="16.5" thickTop="1" thickBot="1">
      <c r="A4559" s="105">
        <f t="shared" si="957"/>
        <v>105</v>
      </c>
      <c r="B4559" s="112" t="s">
        <v>4394</v>
      </c>
      <c r="C4559" s="107">
        <v>1973</v>
      </c>
      <c r="D4559" s="107"/>
      <c r="E4559" s="114" t="s">
        <v>212</v>
      </c>
      <c r="F4559" s="107">
        <v>5</v>
      </c>
      <c r="G4559" s="107">
        <v>8</v>
      </c>
      <c r="H4559" s="111">
        <v>7002.9</v>
      </c>
      <c r="I4559" s="111">
        <v>5142.2</v>
      </c>
      <c r="J4559" s="111">
        <v>5023.8999999999996</v>
      </c>
      <c r="K4559" s="122">
        <v>255</v>
      </c>
      <c r="L4559" s="110">
        <f t="shared" si="954"/>
        <v>34190678.843999997</v>
      </c>
      <c r="M4559" s="108"/>
      <c r="N4559" s="108"/>
      <c r="O4559" s="108"/>
      <c r="P4559" s="110">
        <f>'Форма 2'!C4559-M4559-N4559-O4559</f>
        <v>34190678.843999997</v>
      </c>
      <c r="Q4559" s="111">
        <f t="shared" si="955"/>
        <v>6649.0371521916686</v>
      </c>
      <c r="R4559" s="111">
        <f t="shared" si="956"/>
        <v>6649.0371521916686</v>
      </c>
      <c r="S4559" s="112" t="s">
        <v>2152</v>
      </c>
      <c r="T4559" s="107" t="s">
        <v>82</v>
      </c>
      <c r="U4559" s="217"/>
      <c r="V4559" s="85"/>
      <c r="W4559" s="85"/>
      <c r="X4559" s="85"/>
      <c r="Y4559" s="85"/>
      <c r="Z4559" s="85"/>
      <c r="AA4559" s="85"/>
      <c r="AB4559" s="86"/>
      <c r="AC4559" s="86"/>
      <c r="AD4559" s="85"/>
      <c r="AE4559" s="85">
        <v>1</v>
      </c>
      <c r="AF4559" s="85"/>
      <c r="AG4559" s="85"/>
      <c r="AH4559" s="85"/>
      <c r="AI4559" s="85"/>
      <c r="AJ4559" s="85"/>
    </row>
    <row r="4560" spans="1:36" ht="16.5" thickTop="1" thickBot="1">
      <c r="A4560" s="105">
        <f t="shared" si="957"/>
        <v>106</v>
      </c>
      <c r="B4560" s="112" t="s">
        <v>4395</v>
      </c>
      <c r="C4560" s="107">
        <v>1974</v>
      </c>
      <c r="D4560" s="107"/>
      <c r="E4560" s="114" t="s">
        <v>212</v>
      </c>
      <c r="F4560" s="107">
        <v>5</v>
      </c>
      <c r="G4560" s="107">
        <v>4</v>
      </c>
      <c r="H4560" s="111">
        <v>3564.9</v>
      </c>
      <c r="I4560" s="111">
        <v>2618.6999999999998</v>
      </c>
      <c r="J4560" s="111">
        <v>2462.1999999999998</v>
      </c>
      <c r="K4560" s="122">
        <v>127</v>
      </c>
      <c r="L4560" s="110">
        <f t="shared" si="954"/>
        <v>17405125.164000001</v>
      </c>
      <c r="M4560" s="108"/>
      <c r="N4560" s="108"/>
      <c r="O4560" s="108"/>
      <c r="P4560" s="110">
        <f>'Форма 2'!C4560-M4560-N4560-O4560</f>
        <v>17405125.164000001</v>
      </c>
      <c r="Q4560" s="111">
        <f t="shared" si="955"/>
        <v>6646.4754129911798</v>
      </c>
      <c r="R4560" s="111">
        <f t="shared" si="956"/>
        <v>6646.4754129911798</v>
      </c>
      <c r="S4560" s="112" t="s">
        <v>2152</v>
      </c>
      <c r="T4560" s="107" t="s">
        <v>82</v>
      </c>
      <c r="U4560" s="217"/>
      <c r="V4560" s="85"/>
      <c r="W4560" s="85"/>
      <c r="X4560" s="85"/>
      <c r="Y4560" s="85"/>
      <c r="Z4560" s="85"/>
      <c r="AA4560" s="85"/>
      <c r="AB4560" s="86"/>
      <c r="AC4560" s="86"/>
      <c r="AD4560" s="85"/>
      <c r="AE4560" s="85">
        <v>1</v>
      </c>
      <c r="AF4560" s="85"/>
      <c r="AG4560" s="85"/>
      <c r="AH4560" s="85"/>
      <c r="AI4560" s="85"/>
      <c r="AJ4560" s="85"/>
    </row>
    <row r="4561" spans="1:36" ht="16.5" thickTop="1" thickBot="1">
      <c r="A4561" s="105">
        <f t="shared" si="957"/>
        <v>107</v>
      </c>
      <c r="B4561" s="112" t="s">
        <v>4396</v>
      </c>
      <c r="C4561" s="107">
        <v>1969</v>
      </c>
      <c r="D4561" s="107"/>
      <c r="E4561" s="114" t="s">
        <v>80</v>
      </c>
      <c r="F4561" s="107">
        <v>5</v>
      </c>
      <c r="G4561" s="107">
        <v>4</v>
      </c>
      <c r="H4561" s="111">
        <v>4410.6000000000004</v>
      </c>
      <c r="I4561" s="111">
        <v>3353.9</v>
      </c>
      <c r="J4561" s="111">
        <v>3166.6</v>
      </c>
      <c r="K4561" s="122">
        <v>205</v>
      </c>
      <c r="L4561" s="110">
        <f t="shared" si="954"/>
        <v>21534137.015999999</v>
      </c>
      <c r="M4561" s="108"/>
      <c r="N4561" s="108"/>
      <c r="O4561" s="108"/>
      <c r="P4561" s="110">
        <f>'Форма 2'!C4561-M4561-N4561-O4561</f>
        <v>21534137.015999999</v>
      </c>
      <c r="Q4561" s="111">
        <f t="shared" si="955"/>
        <v>6420.6258433465509</v>
      </c>
      <c r="R4561" s="111">
        <f t="shared" si="956"/>
        <v>6420.6258433465509</v>
      </c>
      <c r="S4561" s="112" t="s">
        <v>2152</v>
      </c>
      <c r="T4561" s="107" t="s">
        <v>82</v>
      </c>
      <c r="U4561" s="217"/>
      <c r="V4561" s="85"/>
      <c r="W4561" s="85"/>
      <c r="X4561" s="85"/>
      <c r="Y4561" s="85"/>
      <c r="Z4561" s="85"/>
      <c r="AA4561" s="85"/>
      <c r="AB4561" s="86"/>
      <c r="AC4561" s="86"/>
      <c r="AD4561" s="85"/>
      <c r="AE4561" s="85">
        <v>1</v>
      </c>
      <c r="AF4561" s="85"/>
      <c r="AG4561" s="85"/>
      <c r="AH4561" s="85"/>
      <c r="AI4561" s="85"/>
      <c r="AJ4561" s="85"/>
    </row>
    <row r="4562" spans="1:36" ht="16.5" thickTop="1" thickBot="1">
      <c r="A4562" s="105">
        <f t="shared" si="957"/>
        <v>108</v>
      </c>
      <c r="B4562" s="112" t="s">
        <v>4397</v>
      </c>
      <c r="C4562" s="107">
        <v>1975</v>
      </c>
      <c r="D4562" s="107"/>
      <c r="E4562" s="114" t="s">
        <v>212</v>
      </c>
      <c r="F4562" s="107">
        <v>5</v>
      </c>
      <c r="G4562" s="107">
        <v>8</v>
      </c>
      <c r="H4562" s="111">
        <v>6864.82</v>
      </c>
      <c r="I4562" s="111">
        <v>5047</v>
      </c>
      <c r="J4562" s="111">
        <v>4877.1000000000004</v>
      </c>
      <c r="K4562" s="122">
        <v>265</v>
      </c>
      <c r="L4562" s="110">
        <f t="shared" si="954"/>
        <v>33516522.575199995</v>
      </c>
      <c r="M4562" s="108"/>
      <c r="N4562" s="108"/>
      <c r="O4562" s="108"/>
      <c r="P4562" s="110">
        <f>'Форма 2'!C4562-M4562-N4562-O4562</f>
        <v>33516522.575199995</v>
      </c>
      <c r="Q4562" s="111">
        <f t="shared" si="955"/>
        <v>6640.880240776698</v>
      </c>
      <c r="R4562" s="111">
        <f t="shared" si="956"/>
        <v>6640.880240776698</v>
      </c>
      <c r="S4562" s="112" t="s">
        <v>2152</v>
      </c>
      <c r="T4562" s="107" t="s">
        <v>82</v>
      </c>
      <c r="U4562" s="217"/>
      <c r="V4562" s="85"/>
      <c r="W4562" s="85"/>
      <c r="X4562" s="85"/>
      <c r="Y4562" s="85"/>
      <c r="Z4562" s="85"/>
      <c r="AA4562" s="85"/>
      <c r="AB4562" s="86"/>
      <c r="AC4562" s="86"/>
      <c r="AD4562" s="85"/>
      <c r="AE4562" s="85">
        <v>1</v>
      </c>
      <c r="AF4562" s="85"/>
      <c r="AG4562" s="85"/>
      <c r="AH4562" s="85"/>
      <c r="AI4562" s="85"/>
      <c r="AJ4562" s="85"/>
    </row>
    <row r="4563" spans="1:36" ht="16.5" thickTop="1" thickBot="1">
      <c r="A4563" s="105">
        <f t="shared" si="957"/>
        <v>109</v>
      </c>
      <c r="B4563" s="112" t="s">
        <v>4398</v>
      </c>
      <c r="C4563" s="107">
        <v>1975</v>
      </c>
      <c r="D4563" s="107"/>
      <c r="E4563" s="114" t="s">
        <v>212</v>
      </c>
      <c r="F4563" s="107">
        <v>5</v>
      </c>
      <c r="G4563" s="107">
        <v>6</v>
      </c>
      <c r="H4563" s="111">
        <v>5199.2</v>
      </c>
      <c r="I4563" s="111">
        <v>3890.9</v>
      </c>
      <c r="J4563" s="111">
        <v>3820.5</v>
      </c>
      <c r="K4563" s="122">
        <v>173</v>
      </c>
      <c r="L4563" s="110">
        <f t="shared" si="954"/>
        <v>25384366.111999996</v>
      </c>
      <c r="M4563" s="108"/>
      <c r="N4563" s="108"/>
      <c r="O4563" s="108"/>
      <c r="P4563" s="110">
        <f>'Форма 2'!C4563-M4563-N4563-O4563</f>
        <v>25384366.111999996</v>
      </c>
      <c r="Q4563" s="111">
        <f t="shared" si="955"/>
        <v>6524.0345709218936</v>
      </c>
      <c r="R4563" s="111">
        <f t="shared" si="956"/>
        <v>6524.0345709218936</v>
      </c>
      <c r="S4563" s="112" t="s">
        <v>2152</v>
      </c>
      <c r="T4563" s="107" t="s">
        <v>82</v>
      </c>
      <c r="U4563" s="217"/>
      <c r="V4563" s="85"/>
      <c r="W4563" s="85"/>
      <c r="X4563" s="85"/>
      <c r="Y4563" s="85"/>
      <c r="Z4563" s="85"/>
      <c r="AA4563" s="85"/>
      <c r="AB4563" s="86"/>
      <c r="AC4563" s="86"/>
      <c r="AD4563" s="85"/>
      <c r="AE4563" s="85">
        <v>1</v>
      </c>
      <c r="AF4563" s="85"/>
      <c r="AG4563" s="85"/>
      <c r="AH4563" s="85"/>
      <c r="AI4563" s="85"/>
      <c r="AJ4563" s="85"/>
    </row>
    <row r="4564" spans="1:36" ht="16.5" thickTop="1" thickBot="1">
      <c r="A4564" s="105">
        <f t="shared" si="957"/>
        <v>110</v>
      </c>
      <c r="B4564" s="112" t="s">
        <v>4399</v>
      </c>
      <c r="C4564" s="107">
        <v>1974</v>
      </c>
      <c r="D4564" s="107"/>
      <c r="E4564" s="114" t="s">
        <v>212</v>
      </c>
      <c r="F4564" s="107">
        <v>5</v>
      </c>
      <c r="G4564" s="107">
        <v>6</v>
      </c>
      <c r="H4564" s="111">
        <v>5252.9</v>
      </c>
      <c r="I4564" s="111">
        <v>3908.4</v>
      </c>
      <c r="J4564" s="111">
        <v>3756.7</v>
      </c>
      <c r="K4564" s="122">
        <v>206</v>
      </c>
      <c r="L4564" s="110">
        <f t="shared" si="954"/>
        <v>25646548.843999997</v>
      </c>
      <c r="M4564" s="108"/>
      <c r="N4564" s="108"/>
      <c r="O4564" s="108"/>
      <c r="P4564" s="110">
        <f>'Форма 2'!C4564-M4564-N4564-O4564</f>
        <v>25646548.843999997</v>
      </c>
      <c r="Q4564" s="111">
        <f t="shared" si="955"/>
        <v>6561.9048316446615</v>
      </c>
      <c r="R4564" s="111">
        <f t="shared" si="956"/>
        <v>6561.9048316446615</v>
      </c>
      <c r="S4564" s="112" t="s">
        <v>2152</v>
      </c>
      <c r="T4564" s="107" t="s">
        <v>82</v>
      </c>
      <c r="U4564" s="217"/>
      <c r="V4564" s="85"/>
      <c r="W4564" s="85"/>
      <c r="X4564" s="85"/>
      <c r="Y4564" s="85"/>
      <c r="Z4564" s="85"/>
      <c r="AA4564" s="85"/>
      <c r="AB4564" s="86"/>
      <c r="AC4564" s="86"/>
      <c r="AD4564" s="85"/>
      <c r="AE4564" s="85">
        <v>1</v>
      </c>
      <c r="AF4564" s="85"/>
      <c r="AG4564" s="85"/>
      <c r="AH4564" s="85"/>
      <c r="AI4564" s="85"/>
      <c r="AJ4564" s="85"/>
    </row>
    <row r="4565" spans="1:36" ht="16.5" thickTop="1" thickBot="1">
      <c r="A4565" s="105">
        <f t="shared" si="957"/>
        <v>111</v>
      </c>
      <c r="B4565" s="112" t="s">
        <v>4400</v>
      </c>
      <c r="C4565" s="107">
        <v>1987</v>
      </c>
      <c r="D4565" s="107"/>
      <c r="E4565" s="114" t="s">
        <v>212</v>
      </c>
      <c r="F4565" s="107">
        <v>9</v>
      </c>
      <c r="G4565" s="107">
        <v>2</v>
      </c>
      <c r="H4565" s="111">
        <v>4934</v>
      </c>
      <c r="I4565" s="111">
        <v>3674.2</v>
      </c>
      <c r="J4565" s="111">
        <v>3556.9</v>
      </c>
      <c r="K4565" s="122">
        <v>194</v>
      </c>
      <c r="L4565" s="110">
        <f t="shared" si="954"/>
        <v>2974511.24</v>
      </c>
      <c r="M4565" s="108"/>
      <c r="N4565" s="108"/>
      <c r="O4565" s="108"/>
      <c r="P4565" s="110">
        <f>'Форма 2'!C4565-M4565-N4565-O4565</f>
        <v>2974511.24</v>
      </c>
      <c r="Q4565" s="111">
        <f t="shared" si="955"/>
        <v>809.56704588754019</v>
      </c>
      <c r="R4565" s="111">
        <f t="shared" si="956"/>
        <v>809.56704588754019</v>
      </c>
      <c r="S4565" s="112" t="s">
        <v>2152</v>
      </c>
      <c r="T4565" s="107" t="s">
        <v>82</v>
      </c>
      <c r="U4565" s="217"/>
      <c r="V4565" s="85"/>
      <c r="W4565" s="85"/>
      <c r="X4565" s="85"/>
      <c r="Y4565" s="85"/>
      <c r="Z4565" s="85"/>
      <c r="AA4565" s="85">
        <v>1</v>
      </c>
      <c r="AB4565" s="86"/>
      <c r="AC4565" s="86"/>
      <c r="AD4565" s="85"/>
      <c r="AE4565" s="85"/>
      <c r="AF4565" s="85"/>
      <c r="AG4565" s="85"/>
      <c r="AH4565" s="85"/>
      <c r="AI4565" s="85"/>
      <c r="AJ4565" s="85"/>
    </row>
    <row r="4566" spans="1:36" ht="16.5" thickTop="1" thickBot="1">
      <c r="A4566" s="105">
        <f t="shared" si="957"/>
        <v>112</v>
      </c>
      <c r="B4566" s="112" t="s">
        <v>4401</v>
      </c>
      <c r="C4566" s="107">
        <v>1957</v>
      </c>
      <c r="D4566" s="107"/>
      <c r="E4566" s="114" t="s">
        <v>80</v>
      </c>
      <c r="F4566" s="107">
        <v>2</v>
      </c>
      <c r="G4566" s="107">
        <v>2</v>
      </c>
      <c r="H4566" s="111">
        <v>856.7</v>
      </c>
      <c r="I4566" s="111">
        <v>775.6</v>
      </c>
      <c r="J4566" s="111">
        <v>775.6</v>
      </c>
      <c r="K4566" s="122">
        <v>102</v>
      </c>
      <c r="L4566" s="110">
        <f t="shared" si="954"/>
        <v>1112030.868</v>
      </c>
      <c r="M4566" s="108"/>
      <c r="N4566" s="108"/>
      <c r="O4566" s="108"/>
      <c r="P4566" s="110">
        <f>'Форма 2'!C4566-M4566-N4566-O4566</f>
        <v>1112030.868</v>
      </c>
      <c r="Q4566" s="111">
        <f t="shared" si="955"/>
        <v>1433.7685250128932</v>
      </c>
      <c r="R4566" s="111">
        <f t="shared" si="956"/>
        <v>1433.7685250128932</v>
      </c>
      <c r="S4566" s="112" t="s">
        <v>2152</v>
      </c>
      <c r="T4566" s="107" t="s">
        <v>82</v>
      </c>
      <c r="U4566" s="217"/>
      <c r="V4566" s="85"/>
      <c r="W4566" s="85"/>
      <c r="X4566" s="85"/>
      <c r="Y4566" s="85"/>
      <c r="Z4566" s="85"/>
      <c r="AA4566" s="85"/>
      <c r="AB4566" s="86"/>
      <c r="AC4566" s="86"/>
      <c r="AD4566" s="85"/>
      <c r="AE4566" s="85"/>
      <c r="AF4566" s="85">
        <v>1</v>
      </c>
      <c r="AG4566" s="85"/>
      <c r="AH4566" s="85"/>
      <c r="AI4566" s="85"/>
      <c r="AJ4566" s="85"/>
    </row>
    <row r="4567" spans="1:36" ht="16.5" thickTop="1" thickBot="1">
      <c r="A4567" s="105">
        <f t="shared" si="957"/>
        <v>113</v>
      </c>
      <c r="B4567" s="112" t="s">
        <v>4402</v>
      </c>
      <c r="C4567" s="107">
        <v>1952</v>
      </c>
      <c r="D4567" s="107"/>
      <c r="E4567" s="114" t="s">
        <v>4318</v>
      </c>
      <c r="F4567" s="107">
        <v>2</v>
      </c>
      <c r="G4567" s="107">
        <v>1</v>
      </c>
      <c r="H4567" s="111">
        <v>390.4</v>
      </c>
      <c r="I4567" s="111">
        <v>358.4</v>
      </c>
      <c r="J4567" s="111">
        <v>293.60000000000002</v>
      </c>
      <c r="K4567" s="122">
        <v>18</v>
      </c>
      <c r="L4567" s="110">
        <f t="shared" si="954"/>
        <v>506754.81599999993</v>
      </c>
      <c r="M4567" s="108"/>
      <c r="N4567" s="108"/>
      <c r="O4567" s="108"/>
      <c r="P4567" s="110">
        <f>'Форма 2'!C4567-M4567-N4567-O4567</f>
        <v>506754.81599999993</v>
      </c>
      <c r="Q4567" s="111">
        <f t="shared" si="955"/>
        <v>1413.9364285714285</v>
      </c>
      <c r="R4567" s="111">
        <f t="shared" si="956"/>
        <v>1413.9364285714285</v>
      </c>
      <c r="S4567" s="112" t="s">
        <v>2152</v>
      </c>
      <c r="T4567" s="107" t="s">
        <v>82</v>
      </c>
      <c r="U4567" s="217"/>
      <c r="V4567" s="85"/>
      <c r="W4567" s="85"/>
      <c r="X4567" s="85"/>
      <c r="Y4567" s="85"/>
      <c r="Z4567" s="85"/>
      <c r="AA4567" s="85"/>
      <c r="AB4567" s="86"/>
      <c r="AC4567" s="86"/>
      <c r="AD4567" s="85"/>
      <c r="AE4567" s="85"/>
      <c r="AF4567" s="85">
        <v>1</v>
      </c>
      <c r="AG4567" s="85"/>
      <c r="AH4567" s="85"/>
      <c r="AI4567" s="85"/>
      <c r="AJ4567" s="85"/>
    </row>
    <row r="4568" spans="1:36" ht="16.5" thickTop="1" thickBot="1">
      <c r="A4568" s="105">
        <f t="shared" si="957"/>
        <v>114</v>
      </c>
      <c r="B4568" s="112" t="s">
        <v>4403</v>
      </c>
      <c r="C4568" s="107">
        <v>1952</v>
      </c>
      <c r="D4568" s="107"/>
      <c r="E4568" s="114" t="s">
        <v>4318</v>
      </c>
      <c r="F4568" s="107">
        <v>2</v>
      </c>
      <c r="G4568" s="107">
        <v>1</v>
      </c>
      <c r="H4568" s="111">
        <v>372.8</v>
      </c>
      <c r="I4568" s="111">
        <v>339.8</v>
      </c>
      <c r="J4568" s="111">
        <v>339.8</v>
      </c>
      <c r="K4568" s="122">
        <v>19</v>
      </c>
      <c r="L4568" s="110">
        <f t="shared" si="954"/>
        <v>483909.31199999998</v>
      </c>
      <c r="M4568" s="108"/>
      <c r="N4568" s="108"/>
      <c r="O4568" s="108"/>
      <c r="P4568" s="110">
        <f>'Форма 2'!C4568-M4568-N4568-O4568</f>
        <v>483909.31199999998</v>
      </c>
      <c r="Q4568" s="111">
        <f t="shared" si="955"/>
        <v>1424.1003884638021</v>
      </c>
      <c r="R4568" s="111">
        <f t="shared" si="956"/>
        <v>1424.1003884638021</v>
      </c>
      <c r="S4568" s="112" t="s">
        <v>2152</v>
      </c>
      <c r="T4568" s="107" t="s">
        <v>82</v>
      </c>
      <c r="U4568" s="217"/>
      <c r="V4568" s="85"/>
      <c r="W4568" s="85"/>
      <c r="X4568" s="85"/>
      <c r="Y4568" s="85"/>
      <c r="Z4568" s="85"/>
      <c r="AA4568" s="85"/>
      <c r="AB4568" s="86"/>
      <c r="AC4568" s="86"/>
      <c r="AD4568" s="85"/>
      <c r="AE4568" s="85"/>
      <c r="AF4568" s="85">
        <v>1</v>
      </c>
      <c r="AG4568" s="85"/>
      <c r="AH4568" s="85"/>
      <c r="AI4568" s="85"/>
      <c r="AJ4568" s="85"/>
    </row>
    <row r="4569" spans="1:36" ht="16.5" thickTop="1" thickBot="1">
      <c r="A4569" s="105">
        <f t="shared" si="957"/>
        <v>115</v>
      </c>
      <c r="B4569" s="112" t="s">
        <v>4404</v>
      </c>
      <c r="C4569" s="107">
        <v>1961</v>
      </c>
      <c r="D4569" s="107"/>
      <c r="E4569" s="114" t="s">
        <v>80</v>
      </c>
      <c r="F4569" s="107">
        <v>3</v>
      </c>
      <c r="G4569" s="107">
        <v>3</v>
      </c>
      <c r="H4569" s="111">
        <v>2362</v>
      </c>
      <c r="I4569" s="111">
        <v>1514</v>
      </c>
      <c r="J4569" s="111">
        <v>1429.1</v>
      </c>
      <c r="K4569" s="122">
        <v>70</v>
      </c>
      <c r="L4569" s="110">
        <f t="shared" si="954"/>
        <v>1748399.6400000001</v>
      </c>
      <c r="M4569" s="108"/>
      <c r="N4569" s="108"/>
      <c r="O4569" s="108"/>
      <c r="P4569" s="110">
        <f>'Форма 2'!C4569-M4569-N4569-O4569</f>
        <v>1748399.6400000001</v>
      </c>
      <c r="Q4569" s="111">
        <f t="shared" si="955"/>
        <v>1154.8214266842801</v>
      </c>
      <c r="R4569" s="111">
        <f t="shared" si="956"/>
        <v>1154.8214266842801</v>
      </c>
      <c r="S4569" s="112" t="s">
        <v>2152</v>
      </c>
      <c r="T4569" s="107" t="s">
        <v>82</v>
      </c>
      <c r="U4569" s="217">
        <v>1</v>
      </c>
      <c r="V4569" s="85"/>
      <c r="W4569" s="85"/>
      <c r="X4569" s="85"/>
      <c r="Y4569" s="85"/>
      <c r="Z4569" s="85"/>
      <c r="AA4569" s="85"/>
      <c r="AB4569" s="86"/>
      <c r="AC4569" s="86"/>
      <c r="AD4569" s="85"/>
      <c r="AE4569" s="85"/>
      <c r="AF4569" s="85"/>
      <c r="AG4569" s="85"/>
      <c r="AH4569" s="85"/>
      <c r="AI4569" s="85"/>
      <c r="AJ4569" s="85"/>
    </row>
    <row r="4570" spans="1:36" ht="16.5" thickTop="1" thickBot="1">
      <c r="A4570" s="105">
        <f t="shared" si="957"/>
        <v>116</v>
      </c>
      <c r="B4570" s="112" t="s">
        <v>4405</v>
      </c>
      <c r="C4570" s="107">
        <v>1951</v>
      </c>
      <c r="D4570" s="107"/>
      <c r="E4570" s="114" t="s">
        <v>4318</v>
      </c>
      <c r="F4570" s="107">
        <v>2</v>
      </c>
      <c r="G4570" s="107">
        <v>1</v>
      </c>
      <c r="H4570" s="111">
        <v>356.3</v>
      </c>
      <c r="I4570" s="111">
        <v>325.8</v>
      </c>
      <c r="J4570" s="111">
        <v>264</v>
      </c>
      <c r="K4570" s="122">
        <v>18</v>
      </c>
      <c r="L4570" s="110">
        <f t="shared" si="954"/>
        <v>462491.652</v>
      </c>
      <c r="M4570" s="108"/>
      <c r="N4570" s="108"/>
      <c r="O4570" s="108"/>
      <c r="P4570" s="110">
        <f>'Форма 2'!C4570-M4570-N4570-O4570</f>
        <v>462491.652</v>
      </c>
      <c r="Q4570" s="111">
        <f t="shared" si="955"/>
        <v>1419.5569429097604</v>
      </c>
      <c r="R4570" s="111">
        <f t="shared" si="956"/>
        <v>1419.5569429097604</v>
      </c>
      <c r="S4570" s="112" t="s">
        <v>2152</v>
      </c>
      <c r="T4570" s="107" t="s">
        <v>82</v>
      </c>
      <c r="U4570" s="217"/>
      <c r="V4570" s="85"/>
      <c r="W4570" s="85"/>
      <c r="X4570" s="85"/>
      <c r="Y4570" s="85"/>
      <c r="Z4570" s="85"/>
      <c r="AA4570" s="85"/>
      <c r="AB4570" s="86"/>
      <c r="AC4570" s="86"/>
      <c r="AD4570" s="85"/>
      <c r="AE4570" s="85"/>
      <c r="AF4570" s="85">
        <v>1</v>
      </c>
      <c r="AG4570" s="85"/>
      <c r="AH4570" s="85"/>
      <c r="AI4570" s="85"/>
      <c r="AJ4570" s="85"/>
    </row>
    <row r="4571" spans="1:36" ht="16.5" thickTop="1" thickBot="1">
      <c r="A4571" s="105">
        <f t="shared" si="957"/>
        <v>117</v>
      </c>
      <c r="B4571" s="112" t="s">
        <v>4406</v>
      </c>
      <c r="C4571" s="107">
        <v>1952</v>
      </c>
      <c r="D4571" s="107"/>
      <c r="E4571" s="114" t="s">
        <v>4318</v>
      </c>
      <c r="F4571" s="107">
        <v>2</v>
      </c>
      <c r="G4571" s="107">
        <v>1</v>
      </c>
      <c r="H4571" s="111">
        <v>376.1</v>
      </c>
      <c r="I4571" s="111">
        <v>336.6</v>
      </c>
      <c r="J4571" s="111">
        <v>336.6</v>
      </c>
      <c r="K4571" s="122">
        <v>16</v>
      </c>
      <c r="L4571" s="110">
        <f t="shared" si="954"/>
        <v>488192.84400000004</v>
      </c>
      <c r="M4571" s="108"/>
      <c r="N4571" s="108"/>
      <c r="O4571" s="108"/>
      <c r="P4571" s="110">
        <f>'Форма 2'!C4571-M4571-N4571-O4571</f>
        <v>488192.84400000004</v>
      </c>
      <c r="Q4571" s="111">
        <f t="shared" si="955"/>
        <v>1450.3649554367203</v>
      </c>
      <c r="R4571" s="111">
        <f t="shared" si="956"/>
        <v>1450.3649554367203</v>
      </c>
      <c r="S4571" s="112" t="s">
        <v>2152</v>
      </c>
      <c r="T4571" s="107" t="s">
        <v>82</v>
      </c>
      <c r="U4571" s="217"/>
      <c r="V4571" s="85"/>
      <c r="W4571" s="85"/>
      <c r="X4571" s="85"/>
      <c r="Y4571" s="85"/>
      <c r="Z4571" s="85"/>
      <c r="AA4571" s="85"/>
      <c r="AB4571" s="86"/>
      <c r="AC4571" s="86"/>
      <c r="AD4571" s="85"/>
      <c r="AE4571" s="85"/>
      <c r="AF4571" s="85">
        <v>1</v>
      </c>
      <c r="AG4571" s="85"/>
      <c r="AH4571" s="85"/>
      <c r="AI4571" s="85"/>
      <c r="AJ4571" s="85"/>
    </row>
    <row r="4572" spans="1:36" ht="16.5" thickTop="1" thickBot="1">
      <c r="A4572" s="105">
        <f t="shared" si="957"/>
        <v>118</v>
      </c>
      <c r="B4572" s="112" t="s">
        <v>4407</v>
      </c>
      <c r="C4572" s="107">
        <v>1951</v>
      </c>
      <c r="D4572" s="107"/>
      <c r="E4572" s="114" t="s">
        <v>4318</v>
      </c>
      <c r="F4572" s="107">
        <v>2</v>
      </c>
      <c r="G4572" s="107">
        <v>1</v>
      </c>
      <c r="H4572" s="111">
        <v>334.3</v>
      </c>
      <c r="I4572" s="111">
        <v>305.60000000000002</v>
      </c>
      <c r="J4572" s="111">
        <v>247.8</v>
      </c>
      <c r="K4572" s="122">
        <v>19</v>
      </c>
      <c r="L4572" s="110">
        <f t="shared" si="954"/>
        <v>433934.772</v>
      </c>
      <c r="M4572" s="108"/>
      <c r="N4572" s="108"/>
      <c r="O4572" s="108"/>
      <c r="P4572" s="110">
        <f>'Форма 2'!C4572-M4572-N4572-O4572</f>
        <v>433934.772</v>
      </c>
      <c r="Q4572" s="111">
        <f t="shared" si="955"/>
        <v>1419.9436256544502</v>
      </c>
      <c r="R4572" s="111">
        <f t="shared" si="956"/>
        <v>1419.9436256544502</v>
      </c>
      <c r="S4572" s="112" t="s">
        <v>2152</v>
      </c>
      <c r="T4572" s="107" t="s">
        <v>82</v>
      </c>
      <c r="U4572" s="217"/>
      <c r="V4572" s="85"/>
      <c r="W4572" s="85"/>
      <c r="X4572" s="85"/>
      <c r="Y4572" s="85"/>
      <c r="Z4572" s="85"/>
      <c r="AA4572" s="85"/>
      <c r="AB4572" s="86"/>
      <c r="AC4572" s="86"/>
      <c r="AD4572" s="85"/>
      <c r="AE4572" s="85"/>
      <c r="AF4572" s="85">
        <v>1</v>
      </c>
      <c r="AG4572" s="85"/>
      <c r="AH4572" s="85"/>
      <c r="AI4572" s="85"/>
      <c r="AJ4572" s="85"/>
    </row>
    <row r="4573" spans="1:36" ht="16.5" thickTop="1" thickBot="1">
      <c r="A4573" s="105">
        <f t="shared" si="957"/>
        <v>119</v>
      </c>
      <c r="B4573" s="112" t="s">
        <v>4408</v>
      </c>
      <c r="C4573" s="107">
        <v>1962</v>
      </c>
      <c r="D4573" s="107"/>
      <c r="E4573" s="114" t="s">
        <v>80</v>
      </c>
      <c r="F4573" s="107">
        <v>4</v>
      </c>
      <c r="G4573" s="107">
        <v>4</v>
      </c>
      <c r="H4573" s="111">
        <v>3461.1</v>
      </c>
      <c r="I4573" s="111">
        <v>2571.1</v>
      </c>
      <c r="J4573" s="111">
        <v>2529.3000000000002</v>
      </c>
      <c r="K4573" s="122">
        <v>104</v>
      </c>
      <c r="L4573" s="110">
        <f t="shared" si="954"/>
        <v>2701077.051</v>
      </c>
      <c r="M4573" s="108"/>
      <c r="N4573" s="108"/>
      <c r="O4573" s="108"/>
      <c r="P4573" s="110">
        <f>'Форма 2'!C4573-M4573-N4573-O4573</f>
        <v>2701077.051</v>
      </c>
      <c r="Q4573" s="111">
        <f t="shared" si="955"/>
        <v>1050.5530905060091</v>
      </c>
      <c r="R4573" s="111">
        <f t="shared" si="956"/>
        <v>1050.5530905060091</v>
      </c>
      <c r="S4573" s="112" t="s">
        <v>2152</v>
      </c>
      <c r="T4573" s="107" t="s">
        <v>82</v>
      </c>
      <c r="U4573" s="217"/>
      <c r="V4573" s="85"/>
      <c r="W4573" s="85"/>
      <c r="X4573" s="85">
        <v>1</v>
      </c>
      <c r="Y4573" s="85"/>
      <c r="Z4573" s="85">
        <v>1</v>
      </c>
      <c r="AA4573" s="85"/>
      <c r="AB4573" s="86"/>
      <c r="AC4573" s="86"/>
      <c r="AD4573" s="85"/>
      <c r="AE4573" s="85"/>
      <c r="AF4573" s="85"/>
      <c r="AG4573" s="85"/>
      <c r="AH4573" s="85"/>
      <c r="AI4573" s="85"/>
      <c r="AJ4573" s="85"/>
    </row>
    <row r="4574" spans="1:36" ht="16.5" thickTop="1" thickBot="1">
      <c r="A4574" s="105">
        <f t="shared" si="957"/>
        <v>120</v>
      </c>
      <c r="B4574" s="112" t="s">
        <v>4409</v>
      </c>
      <c r="C4574" s="107">
        <v>1963</v>
      </c>
      <c r="D4574" s="107"/>
      <c r="E4574" s="114" t="s">
        <v>80</v>
      </c>
      <c r="F4574" s="107">
        <v>4</v>
      </c>
      <c r="G4574" s="107">
        <v>3</v>
      </c>
      <c r="H4574" s="111">
        <v>2884.8</v>
      </c>
      <c r="I4574" s="111">
        <v>2178.6</v>
      </c>
      <c r="J4574" s="111">
        <v>2132.5</v>
      </c>
      <c r="K4574" s="122">
        <v>94</v>
      </c>
      <c r="L4574" s="110">
        <f t="shared" si="954"/>
        <v>4722157.9680000003</v>
      </c>
      <c r="M4574" s="108"/>
      <c r="N4574" s="108"/>
      <c r="O4574" s="108"/>
      <c r="P4574" s="110">
        <f>'Форма 2'!C4574-M4574-N4574-O4574</f>
        <v>4722157.9680000003</v>
      </c>
      <c r="Q4574" s="111">
        <f t="shared" si="955"/>
        <v>2167.5194932525478</v>
      </c>
      <c r="R4574" s="111">
        <f t="shared" si="956"/>
        <v>2167.5194932525478</v>
      </c>
      <c r="S4574" s="112" t="s">
        <v>2152</v>
      </c>
      <c r="T4574" s="107" t="s">
        <v>82</v>
      </c>
      <c r="U4574" s="217"/>
      <c r="V4574" s="85"/>
      <c r="W4574" s="85"/>
      <c r="X4574" s="85">
        <v>1</v>
      </c>
      <c r="Y4574" s="85">
        <v>1</v>
      </c>
      <c r="Z4574" s="85">
        <v>1</v>
      </c>
      <c r="AA4574" s="85"/>
      <c r="AB4574" s="86"/>
      <c r="AC4574" s="86"/>
      <c r="AD4574" s="85"/>
      <c r="AE4574" s="85"/>
      <c r="AF4574" s="85"/>
      <c r="AG4574" s="85"/>
      <c r="AH4574" s="85"/>
      <c r="AI4574" s="85"/>
      <c r="AJ4574" s="85"/>
    </row>
    <row r="4575" spans="1:36" ht="16.5" thickTop="1" thickBot="1">
      <c r="A4575" s="105">
        <f t="shared" si="957"/>
        <v>121</v>
      </c>
      <c r="B4575" s="112" t="s">
        <v>4410</v>
      </c>
      <c r="C4575" s="107">
        <v>1963</v>
      </c>
      <c r="D4575" s="107"/>
      <c r="E4575" s="114" t="s">
        <v>80</v>
      </c>
      <c r="F4575" s="107">
        <v>4</v>
      </c>
      <c r="G4575" s="107">
        <v>3</v>
      </c>
      <c r="H4575" s="111">
        <v>2051.5</v>
      </c>
      <c r="I4575" s="111">
        <v>1627</v>
      </c>
      <c r="J4575" s="111">
        <v>1552.2</v>
      </c>
      <c r="K4575" s="122">
        <v>89</v>
      </c>
      <c r="L4575" s="110">
        <f t="shared" si="954"/>
        <v>1601011.115</v>
      </c>
      <c r="M4575" s="108"/>
      <c r="N4575" s="108"/>
      <c r="O4575" s="108"/>
      <c r="P4575" s="110">
        <f>'Форма 2'!C4575-M4575-N4575-O4575</f>
        <v>1601011.115</v>
      </c>
      <c r="Q4575" s="111">
        <f t="shared" si="955"/>
        <v>984.02649969268589</v>
      </c>
      <c r="R4575" s="111">
        <f t="shared" si="956"/>
        <v>984.02649969268589</v>
      </c>
      <c r="S4575" s="112" t="s">
        <v>2152</v>
      </c>
      <c r="T4575" s="107" t="s">
        <v>82</v>
      </c>
      <c r="U4575" s="217"/>
      <c r="V4575" s="85"/>
      <c r="W4575" s="85"/>
      <c r="X4575" s="85">
        <v>1</v>
      </c>
      <c r="Y4575" s="85"/>
      <c r="Z4575" s="85">
        <v>1</v>
      </c>
      <c r="AA4575" s="85"/>
      <c r="AB4575" s="86"/>
      <c r="AC4575" s="86"/>
      <c r="AD4575" s="85"/>
      <c r="AE4575" s="85"/>
      <c r="AF4575" s="85"/>
      <c r="AG4575" s="85"/>
      <c r="AH4575" s="85"/>
      <c r="AI4575" s="85"/>
      <c r="AJ4575" s="85"/>
    </row>
    <row r="4576" spans="1:36" ht="16.5" thickTop="1" thickBot="1">
      <c r="A4576" s="105">
        <f t="shared" si="957"/>
        <v>122</v>
      </c>
      <c r="B4576" s="112" t="s">
        <v>4411</v>
      </c>
      <c r="C4576" s="107">
        <v>1963</v>
      </c>
      <c r="D4576" s="107"/>
      <c r="E4576" s="114" t="s">
        <v>80</v>
      </c>
      <c r="F4576" s="107">
        <v>4</v>
      </c>
      <c r="G4576" s="107">
        <v>3</v>
      </c>
      <c r="H4576" s="111">
        <v>2750.8</v>
      </c>
      <c r="I4576" s="111">
        <v>2012.4</v>
      </c>
      <c r="J4576" s="111">
        <v>1842</v>
      </c>
      <c r="K4576" s="122">
        <v>91</v>
      </c>
      <c r="L4576" s="110">
        <f t="shared" si="954"/>
        <v>2146751.8280000002</v>
      </c>
      <c r="M4576" s="108"/>
      <c r="N4576" s="108"/>
      <c r="O4576" s="108"/>
      <c r="P4576" s="110">
        <f>'Форма 2'!C4576-M4576-N4576-O4576</f>
        <v>2146751.8280000002</v>
      </c>
      <c r="Q4576" s="111">
        <f t="shared" si="955"/>
        <v>1066.7619896640826</v>
      </c>
      <c r="R4576" s="111">
        <f t="shared" si="956"/>
        <v>1066.7619896640826</v>
      </c>
      <c r="S4576" s="112" t="s">
        <v>2152</v>
      </c>
      <c r="T4576" s="107" t="s">
        <v>82</v>
      </c>
      <c r="U4576" s="217"/>
      <c r="V4576" s="85"/>
      <c r="W4576" s="85"/>
      <c r="X4576" s="85">
        <v>1</v>
      </c>
      <c r="Y4576" s="85"/>
      <c r="Z4576" s="85">
        <v>1</v>
      </c>
      <c r="AA4576" s="85"/>
      <c r="AB4576" s="86"/>
      <c r="AC4576" s="86"/>
      <c r="AD4576" s="85"/>
      <c r="AE4576" s="85"/>
      <c r="AF4576" s="85"/>
      <c r="AG4576" s="85"/>
      <c r="AH4576" s="85"/>
      <c r="AI4576" s="85"/>
      <c r="AJ4576" s="85"/>
    </row>
    <row r="4577" spans="1:36" ht="16.5" thickTop="1" thickBot="1">
      <c r="A4577" s="105">
        <f t="shared" si="957"/>
        <v>123</v>
      </c>
      <c r="B4577" s="112" t="s">
        <v>4412</v>
      </c>
      <c r="C4577" s="107">
        <v>1954</v>
      </c>
      <c r="D4577" s="107"/>
      <c r="E4577" s="114" t="s">
        <v>4318</v>
      </c>
      <c r="F4577" s="107">
        <v>2</v>
      </c>
      <c r="G4577" s="107">
        <v>3</v>
      </c>
      <c r="H4577" s="111">
        <v>1787</v>
      </c>
      <c r="I4577" s="111">
        <v>1647.8</v>
      </c>
      <c r="J4577" s="111">
        <v>1586.2</v>
      </c>
      <c r="K4577" s="122">
        <v>21</v>
      </c>
      <c r="L4577" s="110">
        <f t="shared" si="954"/>
        <v>2319597.48</v>
      </c>
      <c r="M4577" s="108"/>
      <c r="N4577" s="108"/>
      <c r="O4577" s="108"/>
      <c r="P4577" s="110">
        <f>'Форма 2'!C4577-M4577-N4577-O4577</f>
        <v>2319597.48</v>
      </c>
      <c r="Q4577" s="111">
        <f t="shared" si="955"/>
        <v>1407.6935793178784</v>
      </c>
      <c r="R4577" s="111">
        <f t="shared" si="956"/>
        <v>1407.6935793178784</v>
      </c>
      <c r="S4577" s="112" t="s">
        <v>2152</v>
      </c>
      <c r="T4577" s="107" t="s">
        <v>82</v>
      </c>
      <c r="U4577" s="217"/>
      <c r="V4577" s="85"/>
      <c r="W4577" s="85"/>
      <c r="X4577" s="85"/>
      <c r="Y4577" s="85"/>
      <c r="Z4577" s="85"/>
      <c r="AA4577" s="85"/>
      <c r="AB4577" s="86"/>
      <c r="AC4577" s="86"/>
      <c r="AD4577" s="85"/>
      <c r="AE4577" s="85"/>
      <c r="AF4577" s="85">
        <v>1</v>
      </c>
      <c r="AG4577" s="85"/>
      <c r="AH4577" s="85"/>
      <c r="AI4577" s="85"/>
      <c r="AJ4577" s="85"/>
    </row>
    <row r="4578" spans="1:36" ht="16.5" thickTop="1" thickBot="1">
      <c r="A4578" s="105">
        <f t="shared" si="957"/>
        <v>124</v>
      </c>
      <c r="B4578" s="112" t="s">
        <v>4413</v>
      </c>
      <c r="C4578" s="107">
        <v>1954</v>
      </c>
      <c r="D4578" s="107"/>
      <c r="E4578" s="114" t="s">
        <v>4318</v>
      </c>
      <c r="F4578" s="107">
        <v>2</v>
      </c>
      <c r="G4578" s="107">
        <v>1</v>
      </c>
      <c r="H4578" s="111">
        <v>575.1</v>
      </c>
      <c r="I4578" s="111">
        <v>530.1</v>
      </c>
      <c r="J4578" s="111">
        <v>452.3</v>
      </c>
      <c r="K4578" s="122">
        <v>21</v>
      </c>
      <c r="L4578" s="110">
        <f t="shared" si="954"/>
        <v>746502.804</v>
      </c>
      <c r="M4578" s="108"/>
      <c r="N4578" s="108"/>
      <c r="O4578" s="108"/>
      <c r="P4578" s="110">
        <f>'Форма 2'!C4578-M4578-N4578-O4578</f>
        <v>746502.804</v>
      </c>
      <c r="Q4578" s="111">
        <f t="shared" si="955"/>
        <v>1408.2301528013581</v>
      </c>
      <c r="R4578" s="111">
        <f t="shared" si="956"/>
        <v>1408.2301528013581</v>
      </c>
      <c r="S4578" s="112" t="s">
        <v>2152</v>
      </c>
      <c r="T4578" s="107" t="s">
        <v>82</v>
      </c>
      <c r="U4578" s="217"/>
      <c r="V4578" s="85"/>
      <c r="W4578" s="85"/>
      <c r="X4578" s="85"/>
      <c r="Y4578" s="85"/>
      <c r="Z4578" s="85"/>
      <c r="AA4578" s="85"/>
      <c r="AB4578" s="86"/>
      <c r="AC4578" s="86"/>
      <c r="AD4578" s="85"/>
      <c r="AE4578" s="85"/>
      <c r="AF4578" s="85">
        <v>1</v>
      </c>
      <c r="AG4578" s="85"/>
      <c r="AH4578" s="85"/>
      <c r="AI4578" s="85"/>
      <c r="AJ4578" s="85"/>
    </row>
    <row r="4579" spans="1:36" ht="16.5" thickTop="1" thickBot="1">
      <c r="A4579" s="105">
        <f t="shared" si="957"/>
        <v>125</v>
      </c>
      <c r="B4579" s="112" t="s">
        <v>4414</v>
      </c>
      <c r="C4579" s="107">
        <v>1957</v>
      </c>
      <c r="D4579" s="107"/>
      <c r="E4579" s="114" t="s">
        <v>80</v>
      </c>
      <c r="F4579" s="107">
        <v>2</v>
      </c>
      <c r="G4579" s="107">
        <v>2</v>
      </c>
      <c r="H4579" s="111">
        <v>500.2</v>
      </c>
      <c r="I4579" s="111">
        <v>444.5</v>
      </c>
      <c r="J4579" s="111">
        <v>444.5</v>
      </c>
      <c r="K4579" s="122">
        <v>24</v>
      </c>
      <c r="L4579" s="110">
        <f t="shared" si="954"/>
        <v>4780606.4779999992</v>
      </c>
      <c r="M4579" s="108"/>
      <c r="N4579" s="108"/>
      <c r="O4579" s="108"/>
      <c r="P4579" s="110">
        <f>'Форма 2'!C4579-M4579-N4579-O4579</f>
        <v>4780606.4779999992</v>
      </c>
      <c r="Q4579" s="111">
        <f t="shared" si="955"/>
        <v>10755.020197975251</v>
      </c>
      <c r="R4579" s="111">
        <f t="shared" si="956"/>
        <v>10755.020197975251</v>
      </c>
      <c r="S4579" s="112" t="s">
        <v>2152</v>
      </c>
      <c r="T4579" s="107" t="s">
        <v>82</v>
      </c>
      <c r="U4579" s="217"/>
      <c r="V4579" s="85"/>
      <c r="W4579" s="85"/>
      <c r="X4579" s="85"/>
      <c r="Y4579" s="85"/>
      <c r="Z4579" s="85"/>
      <c r="AA4579" s="85"/>
      <c r="AB4579" s="86"/>
      <c r="AC4579" s="86"/>
      <c r="AD4579" s="85">
        <v>1</v>
      </c>
      <c r="AE4579" s="85"/>
      <c r="AF4579" s="85"/>
      <c r="AG4579" s="85"/>
      <c r="AH4579" s="85"/>
      <c r="AI4579" s="85"/>
      <c r="AJ4579" s="85"/>
    </row>
    <row r="4580" spans="1:36" ht="16.5" thickTop="1" thickBot="1">
      <c r="A4580" s="105">
        <f t="shared" si="957"/>
        <v>126</v>
      </c>
      <c r="B4580" s="112" t="s">
        <v>4415</v>
      </c>
      <c r="C4580" s="107">
        <v>1971</v>
      </c>
      <c r="D4580" s="107"/>
      <c r="E4580" s="114" t="s">
        <v>80</v>
      </c>
      <c r="F4580" s="107">
        <v>5</v>
      </c>
      <c r="G4580" s="107">
        <v>6</v>
      </c>
      <c r="H4580" s="111">
        <v>7112.6</v>
      </c>
      <c r="I4580" s="111">
        <v>4382.1000000000004</v>
      </c>
      <c r="J4580" s="111">
        <v>4279.8999999999996</v>
      </c>
      <c r="K4580" s="122">
        <v>173</v>
      </c>
      <c r="L4580" s="110">
        <f t="shared" si="954"/>
        <v>8404248.1600000001</v>
      </c>
      <c r="M4580" s="108"/>
      <c r="N4580" s="108"/>
      <c r="O4580" s="108"/>
      <c r="P4580" s="110">
        <f>'Форма 2'!C4580-M4580-N4580-O4580</f>
        <v>8404248.1600000001</v>
      </c>
      <c r="Q4580" s="111">
        <f t="shared" si="955"/>
        <v>1917.8585974760958</v>
      </c>
      <c r="R4580" s="111">
        <f t="shared" si="956"/>
        <v>1917.8585974760958</v>
      </c>
      <c r="S4580" s="112" t="s">
        <v>2152</v>
      </c>
      <c r="T4580" s="107" t="s">
        <v>82</v>
      </c>
      <c r="U4580" s="217"/>
      <c r="V4580" s="85"/>
      <c r="W4580" s="85"/>
      <c r="X4580" s="85">
        <v>1</v>
      </c>
      <c r="Y4580" s="85">
        <v>1</v>
      </c>
      <c r="Z4580" s="85"/>
      <c r="AA4580" s="85"/>
      <c r="AB4580" s="86"/>
      <c r="AC4580" s="86"/>
      <c r="AD4580" s="85"/>
      <c r="AE4580" s="85"/>
      <c r="AF4580" s="85"/>
      <c r="AG4580" s="85"/>
      <c r="AH4580" s="85"/>
      <c r="AI4580" s="85"/>
      <c r="AJ4580" s="85"/>
    </row>
    <row r="4581" spans="1:36" ht="16.5" thickTop="1" thickBot="1">
      <c r="A4581" s="105">
        <f t="shared" si="957"/>
        <v>127</v>
      </c>
      <c r="B4581" s="112" t="s">
        <v>4416</v>
      </c>
      <c r="C4581" s="107">
        <v>1968</v>
      </c>
      <c r="D4581" s="107"/>
      <c r="E4581" s="114" t="s">
        <v>80</v>
      </c>
      <c r="F4581" s="107">
        <v>5</v>
      </c>
      <c r="G4581" s="107">
        <v>4</v>
      </c>
      <c r="H4581" s="111">
        <v>4286.62</v>
      </c>
      <c r="I4581" s="111">
        <v>2864.52</v>
      </c>
      <c r="J4581" s="111">
        <v>2864.52</v>
      </c>
      <c r="K4581" s="122">
        <v>98</v>
      </c>
      <c r="L4581" s="110">
        <f t="shared" si="954"/>
        <v>19304878.902400002</v>
      </c>
      <c r="M4581" s="108"/>
      <c r="N4581" s="108"/>
      <c r="O4581" s="108"/>
      <c r="P4581" s="110">
        <f>'Форма 2'!C4581-M4581-N4581-O4581</f>
        <v>19304878.902400002</v>
      </c>
      <c r="Q4581" s="111">
        <f t="shared" si="955"/>
        <v>6739.3067258737947</v>
      </c>
      <c r="R4581" s="111">
        <f t="shared" si="956"/>
        <v>6739.3067258737947</v>
      </c>
      <c r="S4581" s="112" t="s">
        <v>2152</v>
      </c>
      <c r="T4581" s="107" t="s">
        <v>82</v>
      </c>
      <c r="U4581" s="217"/>
      <c r="V4581" s="85"/>
      <c r="W4581" s="85"/>
      <c r="X4581" s="85"/>
      <c r="Y4581" s="85"/>
      <c r="Z4581" s="85"/>
      <c r="AA4581" s="85"/>
      <c r="AB4581" s="86"/>
      <c r="AC4581" s="86"/>
      <c r="AD4581" s="85">
        <v>1</v>
      </c>
      <c r="AE4581" s="85"/>
      <c r="AF4581" s="85"/>
      <c r="AG4581" s="85"/>
      <c r="AH4581" s="85"/>
      <c r="AI4581" s="85"/>
      <c r="AJ4581" s="85"/>
    </row>
    <row r="4582" spans="1:36" ht="16.5" thickTop="1" thickBot="1">
      <c r="A4582" s="105">
        <f t="shared" si="957"/>
        <v>128</v>
      </c>
      <c r="B4582" s="112" t="s">
        <v>4417</v>
      </c>
      <c r="C4582" s="107">
        <v>1984</v>
      </c>
      <c r="D4582" s="107"/>
      <c r="E4582" s="114" t="s">
        <v>80</v>
      </c>
      <c r="F4582" s="107">
        <v>5</v>
      </c>
      <c r="G4582" s="107">
        <v>6</v>
      </c>
      <c r="H4582" s="111">
        <v>5896.6</v>
      </c>
      <c r="I4582" s="111">
        <v>4175.7</v>
      </c>
      <c r="J4582" s="111">
        <v>4126.3</v>
      </c>
      <c r="K4582" s="122">
        <v>120</v>
      </c>
      <c r="L4582" s="110">
        <f t="shared" si="954"/>
        <v>4812274.2260000007</v>
      </c>
      <c r="M4582" s="108"/>
      <c r="N4582" s="108"/>
      <c r="O4582" s="108"/>
      <c r="P4582" s="110">
        <f>'Форма 2'!C4582-M4582-N4582-O4582</f>
        <v>4812274.2260000007</v>
      </c>
      <c r="Q4582" s="111">
        <f t="shared" si="955"/>
        <v>1152.447308475226</v>
      </c>
      <c r="R4582" s="111">
        <f t="shared" si="956"/>
        <v>1152.447308475226</v>
      </c>
      <c r="S4582" s="112" t="s">
        <v>2152</v>
      </c>
      <c r="T4582" s="107" t="s">
        <v>82</v>
      </c>
      <c r="U4582" s="217"/>
      <c r="V4582" s="85"/>
      <c r="W4582" s="85"/>
      <c r="X4582" s="85"/>
      <c r="Y4582" s="85"/>
      <c r="Z4582" s="85"/>
      <c r="AA4582" s="85"/>
      <c r="AB4582" s="86"/>
      <c r="AC4582" s="86"/>
      <c r="AD4582" s="85"/>
      <c r="AE4582" s="85"/>
      <c r="AF4582" s="85">
        <v>1</v>
      </c>
      <c r="AG4582" s="85"/>
      <c r="AH4582" s="85"/>
      <c r="AI4582" s="85"/>
      <c r="AJ4582" s="85"/>
    </row>
    <row r="4583" spans="1:36" ht="16.5" thickTop="1" thickBot="1">
      <c r="A4583" s="105">
        <f t="shared" si="957"/>
        <v>129</v>
      </c>
      <c r="B4583" s="112" t="s">
        <v>4418</v>
      </c>
      <c r="C4583" s="107">
        <v>1954</v>
      </c>
      <c r="D4583" s="107"/>
      <c r="E4583" s="114" t="s">
        <v>4318</v>
      </c>
      <c r="F4583" s="107">
        <v>3</v>
      </c>
      <c r="G4583" s="107">
        <v>2</v>
      </c>
      <c r="H4583" s="111">
        <v>1942.7</v>
      </c>
      <c r="I4583" s="111">
        <v>1620.6</v>
      </c>
      <c r="J4583" s="111">
        <v>1620.6</v>
      </c>
      <c r="K4583" s="122">
        <v>70</v>
      </c>
      <c r="L4583" s="110">
        <f t="shared" ref="L4583:L4605" si="958">SUM(M4583:P4583)</f>
        <v>4992253.3250000002</v>
      </c>
      <c r="M4583" s="108"/>
      <c r="N4583" s="108"/>
      <c r="O4583" s="108"/>
      <c r="P4583" s="110">
        <f>'Форма 2'!C4583-M4583-N4583-O4583</f>
        <v>4992253.3250000002</v>
      </c>
      <c r="Q4583" s="111">
        <f t="shared" si="955"/>
        <v>3080.4969301493279</v>
      </c>
      <c r="R4583" s="111">
        <f t="shared" si="956"/>
        <v>3080.4969301493279</v>
      </c>
      <c r="S4583" s="112" t="s">
        <v>2152</v>
      </c>
      <c r="T4583" s="107" t="s">
        <v>82</v>
      </c>
      <c r="U4583" s="217"/>
      <c r="V4583" s="85"/>
      <c r="W4583" s="85"/>
      <c r="X4583" s="85"/>
      <c r="Y4583" s="85"/>
      <c r="Z4583" s="85"/>
      <c r="AA4583" s="85">
        <v>1</v>
      </c>
      <c r="AB4583" s="86"/>
      <c r="AC4583" s="86"/>
      <c r="AD4583" s="85"/>
      <c r="AE4583" s="85"/>
      <c r="AF4583" s="85">
        <v>1</v>
      </c>
      <c r="AG4583" s="85"/>
      <c r="AH4583" s="85"/>
      <c r="AI4583" s="85"/>
      <c r="AJ4583" s="85"/>
    </row>
    <row r="4584" spans="1:36" ht="16.5" thickTop="1" thickBot="1">
      <c r="A4584" s="105">
        <f t="shared" si="957"/>
        <v>130</v>
      </c>
      <c r="B4584" s="112" t="s">
        <v>4419</v>
      </c>
      <c r="C4584" s="107">
        <v>1953</v>
      </c>
      <c r="D4584" s="107"/>
      <c r="E4584" s="114" t="s">
        <v>4318</v>
      </c>
      <c r="F4584" s="107">
        <v>3</v>
      </c>
      <c r="G4584" s="107">
        <v>2</v>
      </c>
      <c r="H4584" s="111">
        <v>2162.6999999999998</v>
      </c>
      <c r="I4584" s="111">
        <v>1771.9</v>
      </c>
      <c r="J4584" s="111">
        <v>1623.5</v>
      </c>
      <c r="K4584" s="122">
        <v>65</v>
      </c>
      <c r="L4584" s="110">
        <f t="shared" si="958"/>
        <v>1600873.794</v>
      </c>
      <c r="M4584" s="108"/>
      <c r="N4584" s="108"/>
      <c r="O4584" s="108"/>
      <c r="P4584" s="110">
        <f>'Форма 2'!C4584-M4584-N4584-O4584</f>
        <v>1600873.794</v>
      </c>
      <c r="Q4584" s="111">
        <f t="shared" ref="Q4584:Q4605" si="959">L4584/I4584</f>
        <v>903.47863536316947</v>
      </c>
      <c r="R4584" s="111">
        <f t="shared" ref="R4584:R4605" si="960">Q4584</f>
        <v>903.47863536316947</v>
      </c>
      <c r="S4584" s="112" t="s">
        <v>2152</v>
      </c>
      <c r="T4584" s="107" t="s">
        <v>82</v>
      </c>
      <c r="U4584" s="217">
        <v>1</v>
      </c>
      <c r="V4584" s="85"/>
      <c r="W4584" s="85"/>
      <c r="X4584" s="85"/>
      <c r="Y4584" s="85"/>
      <c r="Z4584" s="85"/>
      <c r="AA4584" s="85"/>
      <c r="AB4584" s="86"/>
      <c r="AC4584" s="86"/>
      <c r="AD4584" s="85"/>
      <c r="AE4584" s="85"/>
      <c r="AF4584" s="85"/>
      <c r="AG4584" s="85"/>
      <c r="AH4584" s="85"/>
      <c r="AI4584" s="85"/>
      <c r="AJ4584" s="85"/>
    </row>
    <row r="4585" spans="1:36" ht="16.5" thickTop="1" thickBot="1">
      <c r="A4585" s="105">
        <f t="shared" si="957"/>
        <v>131</v>
      </c>
      <c r="B4585" s="112" t="s">
        <v>4420</v>
      </c>
      <c r="C4585" s="107">
        <v>1963</v>
      </c>
      <c r="D4585" s="107"/>
      <c r="E4585" s="114" t="s">
        <v>80</v>
      </c>
      <c r="F4585" s="107">
        <v>4</v>
      </c>
      <c r="G4585" s="107">
        <v>4</v>
      </c>
      <c r="H4585" s="111">
        <v>3449.7</v>
      </c>
      <c r="I4585" s="111">
        <v>2535.5</v>
      </c>
      <c r="J4585" s="111">
        <v>2535.5</v>
      </c>
      <c r="K4585" s="122">
        <v>113</v>
      </c>
      <c r="L4585" s="110">
        <f t="shared" si="958"/>
        <v>1792498.6169999999</v>
      </c>
      <c r="M4585" s="108"/>
      <c r="N4585" s="108"/>
      <c r="O4585" s="108"/>
      <c r="P4585" s="110">
        <f>'Форма 2'!C4585-M4585-N4585-O4585</f>
        <v>1792498.6169999999</v>
      </c>
      <c r="Q4585" s="111">
        <f t="shared" si="959"/>
        <v>706.96060619207253</v>
      </c>
      <c r="R4585" s="111">
        <f t="shared" si="960"/>
        <v>706.96060619207253</v>
      </c>
      <c r="S4585" s="112" t="s">
        <v>2152</v>
      </c>
      <c r="T4585" s="107" t="s">
        <v>82</v>
      </c>
      <c r="U4585" s="217">
        <v>1</v>
      </c>
      <c r="V4585" s="85"/>
      <c r="W4585" s="85"/>
      <c r="X4585" s="85"/>
      <c r="Y4585" s="85"/>
      <c r="Z4585" s="85"/>
      <c r="AA4585" s="85"/>
      <c r="AB4585" s="86"/>
      <c r="AC4585" s="86"/>
      <c r="AD4585" s="85"/>
      <c r="AE4585" s="85"/>
      <c r="AF4585" s="85"/>
      <c r="AG4585" s="85"/>
      <c r="AH4585" s="85"/>
      <c r="AI4585" s="85"/>
      <c r="AJ4585" s="85"/>
    </row>
    <row r="4586" spans="1:36" ht="16.5" thickTop="1" thickBot="1">
      <c r="A4586" s="105">
        <f t="shared" si="957"/>
        <v>132</v>
      </c>
      <c r="B4586" s="112" t="s">
        <v>4421</v>
      </c>
      <c r="C4586" s="107">
        <v>1964</v>
      </c>
      <c r="D4586" s="107">
        <v>2012</v>
      </c>
      <c r="E4586" s="114" t="s">
        <v>80</v>
      </c>
      <c r="F4586" s="107">
        <v>5</v>
      </c>
      <c r="G4586" s="107">
        <v>2</v>
      </c>
      <c r="H4586" s="111">
        <v>3870.6</v>
      </c>
      <c r="I4586" s="111">
        <v>3280.2</v>
      </c>
      <c r="J4586" s="111">
        <v>2996</v>
      </c>
      <c r="K4586" s="122">
        <v>150</v>
      </c>
      <c r="L4586" s="110">
        <f t="shared" si="958"/>
        <v>6159711.5460000001</v>
      </c>
      <c r="M4586" s="108"/>
      <c r="N4586" s="108"/>
      <c r="O4586" s="108"/>
      <c r="P4586" s="110">
        <f>'Форма 2'!C4586-M4586-N4586-O4586</f>
        <v>6159711.5460000001</v>
      </c>
      <c r="Q4586" s="111">
        <f t="shared" si="959"/>
        <v>1877.8463343698556</v>
      </c>
      <c r="R4586" s="111">
        <f t="shared" si="960"/>
        <v>1877.8463343698556</v>
      </c>
      <c r="S4586" s="112" t="s">
        <v>2152</v>
      </c>
      <c r="T4586" s="107" t="s">
        <v>82</v>
      </c>
      <c r="U4586" s="217">
        <v>1</v>
      </c>
      <c r="V4586" s="85"/>
      <c r="W4586" s="85"/>
      <c r="X4586" s="85"/>
      <c r="Y4586" s="85"/>
      <c r="Z4586" s="85"/>
      <c r="AA4586" s="85">
        <v>1</v>
      </c>
      <c r="AB4586" s="86"/>
      <c r="AC4586" s="86"/>
      <c r="AD4586" s="85"/>
      <c r="AE4586" s="85"/>
      <c r="AF4586" s="85"/>
      <c r="AG4586" s="85"/>
      <c r="AH4586" s="85"/>
      <c r="AI4586" s="85"/>
      <c r="AJ4586" s="85"/>
    </row>
    <row r="4587" spans="1:36" ht="16.5" thickTop="1" thickBot="1">
      <c r="A4587" s="105">
        <f t="shared" si="957"/>
        <v>133</v>
      </c>
      <c r="B4587" s="112" t="s">
        <v>4422</v>
      </c>
      <c r="C4587" s="107">
        <v>1990</v>
      </c>
      <c r="D4587" s="107"/>
      <c r="E4587" s="114" t="s">
        <v>212</v>
      </c>
      <c r="F4587" s="107">
        <v>9</v>
      </c>
      <c r="G4587" s="107">
        <v>3</v>
      </c>
      <c r="H4587" s="111">
        <v>7374</v>
      </c>
      <c r="I4587" s="111">
        <v>5658.7</v>
      </c>
      <c r="J4587" s="111">
        <v>5557.6</v>
      </c>
      <c r="K4587" s="122">
        <v>311</v>
      </c>
      <c r="L4587" s="110">
        <f t="shared" si="958"/>
        <v>4445489.6399999997</v>
      </c>
      <c r="M4587" s="108"/>
      <c r="N4587" s="108"/>
      <c r="O4587" s="108"/>
      <c r="P4587" s="110">
        <f>'Форма 2'!C4587-M4587-N4587-O4587</f>
        <v>4445489.6399999997</v>
      </c>
      <c r="Q4587" s="111">
        <f t="shared" si="959"/>
        <v>785.60263664799334</v>
      </c>
      <c r="R4587" s="111">
        <f t="shared" si="960"/>
        <v>785.60263664799334</v>
      </c>
      <c r="S4587" s="112" t="s">
        <v>2152</v>
      </c>
      <c r="T4587" s="107" t="s">
        <v>82</v>
      </c>
      <c r="U4587" s="217"/>
      <c r="V4587" s="85"/>
      <c r="W4587" s="85"/>
      <c r="X4587" s="85"/>
      <c r="Y4587" s="85"/>
      <c r="Z4587" s="85"/>
      <c r="AA4587" s="85">
        <v>1</v>
      </c>
      <c r="AB4587" s="86"/>
      <c r="AC4587" s="86"/>
      <c r="AD4587" s="85"/>
      <c r="AE4587" s="85"/>
      <c r="AF4587" s="85"/>
      <c r="AG4587" s="85"/>
      <c r="AH4587" s="85"/>
      <c r="AI4587" s="85"/>
      <c r="AJ4587" s="85"/>
    </row>
    <row r="4588" spans="1:36" ht="16.5" thickTop="1" thickBot="1">
      <c r="A4588" s="105">
        <f t="shared" si="957"/>
        <v>134</v>
      </c>
      <c r="B4588" s="112" t="s">
        <v>4423</v>
      </c>
      <c r="C4588" s="107">
        <v>1990</v>
      </c>
      <c r="D4588" s="107"/>
      <c r="E4588" s="114" t="s">
        <v>212</v>
      </c>
      <c r="F4588" s="107">
        <v>9</v>
      </c>
      <c r="G4588" s="107">
        <v>2</v>
      </c>
      <c r="H4588" s="111">
        <v>4720.8</v>
      </c>
      <c r="I4588" s="111">
        <v>3573.6</v>
      </c>
      <c r="J4588" s="111">
        <v>3508.7</v>
      </c>
      <c r="K4588" s="122">
        <v>185</v>
      </c>
      <c r="L4588" s="110">
        <f t="shared" si="958"/>
        <v>2845981.4880000004</v>
      </c>
      <c r="M4588" s="108"/>
      <c r="N4588" s="108"/>
      <c r="O4588" s="108"/>
      <c r="P4588" s="110">
        <f>'Форма 2'!C4588-M4588-N4588-O4588</f>
        <v>2845981.4880000004</v>
      </c>
      <c r="Q4588" s="111">
        <f t="shared" si="959"/>
        <v>796.39061114842184</v>
      </c>
      <c r="R4588" s="111">
        <f t="shared" si="960"/>
        <v>796.39061114842184</v>
      </c>
      <c r="S4588" s="112" t="s">
        <v>2152</v>
      </c>
      <c r="T4588" s="107" t="s">
        <v>82</v>
      </c>
      <c r="U4588" s="217"/>
      <c r="V4588" s="85"/>
      <c r="W4588" s="85"/>
      <c r="X4588" s="85"/>
      <c r="Y4588" s="85"/>
      <c r="Z4588" s="85"/>
      <c r="AA4588" s="85">
        <v>1</v>
      </c>
      <c r="AB4588" s="86"/>
      <c r="AC4588" s="86"/>
      <c r="AD4588" s="85"/>
      <c r="AE4588" s="85"/>
      <c r="AF4588" s="85"/>
      <c r="AG4588" s="85"/>
      <c r="AH4588" s="85"/>
      <c r="AI4588" s="85"/>
      <c r="AJ4588" s="85"/>
    </row>
    <row r="4589" spans="1:36" ht="16.5" thickTop="1" thickBot="1">
      <c r="A4589" s="105">
        <f t="shared" si="957"/>
        <v>135</v>
      </c>
      <c r="B4589" s="112" t="s">
        <v>4424</v>
      </c>
      <c r="C4589" s="107">
        <v>1989</v>
      </c>
      <c r="D4589" s="107"/>
      <c r="E4589" s="114" t="s">
        <v>212</v>
      </c>
      <c r="F4589" s="107">
        <v>9</v>
      </c>
      <c r="G4589" s="107">
        <v>2</v>
      </c>
      <c r="H4589" s="111">
        <v>4915.2</v>
      </c>
      <c r="I4589" s="111">
        <v>3647.4</v>
      </c>
      <c r="J4589" s="111">
        <v>3541.4</v>
      </c>
      <c r="K4589" s="122">
        <v>173</v>
      </c>
      <c r="L4589" s="110">
        <f t="shared" si="958"/>
        <v>2963177.4720000001</v>
      </c>
      <c r="M4589" s="108"/>
      <c r="N4589" s="108"/>
      <c r="O4589" s="108"/>
      <c r="P4589" s="110">
        <f>'Форма 2'!C4589-M4589-N4589-O4589</f>
        <v>2963177.4720000001</v>
      </c>
      <c r="Q4589" s="111">
        <f t="shared" si="959"/>
        <v>812.40814607665732</v>
      </c>
      <c r="R4589" s="111">
        <f t="shared" si="960"/>
        <v>812.40814607665732</v>
      </c>
      <c r="S4589" s="112" t="s">
        <v>2152</v>
      </c>
      <c r="T4589" s="107" t="s">
        <v>82</v>
      </c>
      <c r="U4589" s="217"/>
      <c r="V4589" s="85"/>
      <c r="W4589" s="85"/>
      <c r="X4589" s="85"/>
      <c r="Y4589" s="85"/>
      <c r="Z4589" s="85"/>
      <c r="AA4589" s="85">
        <v>1</v>
      </c>
      <c r="AB4589" s="86"/>
      <c r="AC4589" s="86"/>
      <c r="AD4589" s="85"/>
      <c r="AE4589" s="85"/>
      <c r="AF4589" s="85"/>
      <c r="AG4589" s="85"/>
      <c r="AH4589" s="85"/>
      <c r="AI4589" s="85"/>
      <c r="AJ4589" s="85"/>
    </row>
    <row r="4590" spans="1:36" ht="16.5" thickTop="1" thickBot="1">
      <c r="A4590" s="105">
        <f t="shared" si="957"/>
        <v>136</v>
      </c>
      <c r="B4590" s="112" t="s">
        <v>4425</v>
      </c>
      <c r="C4590" s="107">
        <v>1955</v>
      </c>
      <c r="D4590" s="107"/>
      <c r="E4590" s="114" t="s">
        <v>80</v>
      </c>
      <c r="F4590" s="107">
        <v>3</v>
      </c>
      <c r="G4590" s="107">
        <v>4</v>
      </c>
      <c r="H4590" s="111">
        <v>2853.1</v>
      </c>
      <c r="I4590" s="111">
        <v>2652.5</v>
      </c>
      <c r="J4590" s="111">
        <v>2480.5</v>
      </c>
      <c r="K4590" s="122">
        <v>69</v>
      </c>
      <c r="L4590" s="110">
        <f t="shared" si="958"/>
        <v>6545582.0199999996</v>
      </c>
      <c r="M4590" s="108"/>
      <c r="N4590" s="108"/>
      <c r="O4590" s="108"/>
      <c r="P4590" s="110">
        <f>'Форма 2'!C4590-M4590-N4590-O4590</f>
        <v>6545582.0199999996</v>
      </c>
      <c r="Q4590" s="111">
        <f t="shared" si="959"/>
        <v>2467.7029293119695</v>
      </c>
      <c r="R4590" s="111">
        <f t="shared" si="960"/>
        <v>2467.7029293119695</v>
      </c>
      <c r="S4590" s="112" t="s">
        <v>2152</v>
      </c>
      <c r="T4590" s="107" t="s">
        <v>82</v>
      </c>
      <c r="U4590" s="217"/>
      <c r="V4590" s="85"/>
      <c r="W4590" s="85"/>
      <c r="X4590" s="85">
        <v>1</v>
      </c>
      <c r="Y4590" s="85"/>
      <c r="Z4590" s="85">
        <v>1</v>
      </c>
      <c r="AA4590" s="85">
        <v>1</v>
      </c>
      <c r="AB4590" s="86"/>
      <c r="AC4590" s="86"/>
      <c r="AD4590" s="85"/>
      <c r="AE4590" s="85"/>
      <c r="AF4590" s="85"/>
      <c r="AG4590" s="85"/>
      <c r="AH4590" s="85"/>
      <c r="AI4590" s="85"/>
      <c r="AJ4590" s="85"/>
    </row>
    <row r="4591" spans="1:36" ht="16.5" thickTop="1" thickBot="1">
      <c r="A4591" s="105">
        <f t="shared" si="957"/>
        <v>137</v>
      </c>
      <c r="B4591" s="112" t="s">
        <v>4426</v>
      </c>
      <c r="C4591" s="107">
        <v>1960</v>
      </c>
      <c r="D4591" s="107"/>
      <c r="E4591" s="114" t="s">
        <v>80</v>
      </c>
      <c r="F4591" s="107">
        <v>4</v>
      </c>
      <c r="G4591" s="107">
        <v>4</v>
      </c>
      <c r="H4591" s="111">
        <v>3402.7</v>
      </c>
      <c r="I4591" s="111">
        <v>2530.5</v>
      </c>
      <c r="J4591" s="111">
        <v>2297.9</v>
      </c>
      <c r="K4591" s="122">
        <v>106</v>
      </c>
      <c r="L4591" s="110">
        <f t="shared" si="958"/>
        <v>5415090.807</v>
      </c>
      <c r="M4591" s="108"/>
      <c r="N4591" s="108"/>
      <c r="O4591" s="108"/>
      <c r="P4591" s="110">
        <f>'Форма 2'!C4591-M4591-N4591-O4591</f>
        <v>5415090.807</v>
      </c>
      <c r="Q4591" s="111">
        <f t="shared" si="959"/>
        <v>2139.9291867219918</v>
      </c>
      <c r="R4591" s="111">
        <f t="shared" si="960"/>
        <v>2139.9291867219918</v>
      </c>
      <c r="S4591" s="112" t="s">
        <v>2152</v>
      </c>
      <c r="T4591" s="107" t="s">
        <v>82</v>
      </c>
      <c r="U4591" s="217">
        <v>1</v>
      </c>
      <c r="V4591" s="85"/>
      <c r="W4591" s="85"/>
      <c r="X4591" s="85"/>
      <c r="Y4591" s="85"/>
      <c r="Z4591" s="85"/>
      <c r="AA4591" s="85">
        <v>1</v>
      </c>
      <c r="AB4591" s="86"/>
      <c r="AC4591" s="86"/>
      <c r="AD4591" s="85"/>
      <c r="AE4591" s="85"/>
      <c r="AF4591" s="85"/>
      <c r="AG4591" s="85"/>
      <c r="AH4591" s="85"/>
      <c r="AI4591" s="85"/>
      <c r="AJ4591" s="85"/>
    </row>
    <row r="4592" spans="1:36" ht="16.5" thickTop="1" thickBot="1">
      <c r="A4592" s="105">
        <f t="shared" si="957"/>
        <v>138</v>
      </c>
      <c r="B4592" s="112" t="s">
        <v>4427</v>
      </c>
      <c r="C4592" s="107">
        <v>1959</v>
      </c>
      <c r="D4592" s="107"/>
      <c r="E4592" s="114" t="s">
        <v>80</v>
      </c>
      <c r="F4592" s="107">
        <v>4</v>
      </c>
      <c r="G4592" s="107">
        <v>4</v>
      </c>
      <c r="H4592" s="111">
        <v>3657</v>
      </c>
      <c r="I4592" s="111">
        <v>2540.4</v>
      </c>
      <c r="J4592" s="111">
        <v>2540.4</v>
      </c>
      <c r="K4592" s="122">
        <v>110</v>
      </c>
      <c r="L4592" s="110">
        <f t="shared" si="958"/>
        <v>6773531.9699999997</v>
      </c>
      <c r="M4592" s="108"/>
      <c r="N4592" s="108"/>
      <c r="O4592" s="108"/>
      <c r="P4592" s="110">
        <f>'Форма 2'!C4592-M4592-N4592-O4592</f>
        <v>6773531.9699999997</v>
      </c>
      <c r="Q4592" s="111">
        <f t="shared" si="959"/>
        <v>2666.3249763816721</v>
      </c>
      <c r="R4592" s="111">
        <f t="shared" si="960"/>
        <v>2666.3249763816721</v>
      </c>
      <c r="S4592" s="112" t="s">
        <v>2152</v>
      </c>
      <c r="T4592" s="107" t="s">
        <v>82</v>
      </c>
      <c r="U4592" s="217"/>
      <c r="V4592" s="85"/>
      <c r="W4592" s="85"/>
      <c r="X4592" s="85">
        <v>1</v>
      </c>
      <c r="Y4592" s="85"/>
      <c r="Z4592" s="85">
        <v>1</v>
      </c>
      <c r="AA4592" s="85">
        <v>1</v>
      </c>
      <c r="AB4592" s="86"/>
      <c r="AC4592" s="86"/>
      <c r="AD4592" s="85"/>
      <c r="AE4592" s="85"/>
      <c r="AF4592" s="85"/>
      <c r="AG4592" s="85"/>
      <c r="AH4592" s="85"/>
      <c r="AI4592" s="85"/>
      <c r="AJ4592" s="85"/>
    </row>
    <row r="4593" spans="1:36" ht="16.5" thickTop="1" thickBot="1">
      <c r="A4593" s="105">
        <f t="shared" si="957"/>
        <v>139</v>
      </c>
      <c r="B4593" s="112" t="s">
        <v>4428</v>
      </c>
      <c r="C4593" s="107">
        <v>1956</v>
      </c>
      <c r="D4593" s="107"/>
      <c r="E4593" s="114" t="s">
        <v>4382</v>
      </c>
      <c r="F4593" s="107">
        <v>4</v>
      </c>
      <c r="G4593" s="107">
        <v>4</v>
      </c>
      <c r="H4593" s="111">
        <v>4304.8999999999996</v>
      </c>
      <c r="I4593" s="111">
        <v>3327.2</v>
      </c>
      <c r="J4593" s="111">
        <v>3272.2</v>
      </c>
      <c r="K4593" s="122">
        <v>77</v>
      </c>
      <c r="L4593" s="110">
        <f t="shared" si="958"/>
        <v>43918546.750999995</v>
      </c>
      <c r="M4593" s="108"/>
      <c r="N4593" s="108"/>
      <c r="O4593" s="108"/>
      <c r="P4593" s="110">
        <f>'Форма 2'!C4593-M4593-N4593-O4593</f>
        <v>43918546.750999995</v>
      </c>
      <c r="Q4593" s="111">
        <f t="shared" si="959"/>
        <v>13199.851752524644</v>
      </c>
      <c r="R4593" s="111">
        <f t="shared" si="960"/>
        <v>13199.851752524644</v>
      </c>
      <c r="S4593" s="112" t="s">
        <v>2152</v>
      </c>
      <c r="T4593" s="107" t="s">
        <v>82</v>
      </c>
      <c r="U4593" s="217"/>
      <c r="V4593" s="85"/>
      <c r="W4593" s="85"/>
      <c r="X4593" s="85"/>
      <c r="Y4593" s="85"/>
      <c r="Z4593" s="85"/>
      <c r="AA4593" s="85"/>
      <c r="AB4593" s="86"/>
      <c r="AC4593" s="86"/>
      <c r="AD4593" s="85">
        <v>1</v>
      </c>
      <c r="AE4593" s="85">
        <v>1</v>
      </c>
      <c r="AF4593" s="85">
        <v>1</v>
      </c>
      <c r="AG4593" s="85"/>
      <c r="AH4593" s="85"/>
      <c r="AI4593" s="85"/>
      <c r="AJ4593" s="85"/>
    </row>
    <row r="4594" spans="1:36" ht="16.5" thickTop="1" thickBot="1">
      <c r="A4594" s="105">
        <f t="shared" si="957"/>
        <v>140</v>
      </c>
      <c r="B4594" s="112" t="s">
        <v>4429</v>
      </c>
      <c r="C4594" s="107">
        <v>1957</v>
      </c>
      <c r="D4594" s="107"/>
      <c r="E4594" s="114" t="s">
        <v>4382</v>
      </c>
      <c r="F4594" s="107">
        <v>4</v>
      </c>
      <c r="G4594" s="107">
        <v>4</v>
      </c>
      <c r="H4594" s="111">
        <v>4333.7</v>
      </c>
      <c r="I4594" s="111">
        <v>3086.3</v>
      </c>
      <c r="J4594" s="111">
        <v>3086.3</v>
      </c>
      <c r="K4594" s="122">
        <v>107</v>
      </c>
      <c r="L4594" s="110">
        <f t="shared" si="958"/>
        <v>44212364.063000001</v>
      </c>
      <c r="M4594" s="108"/>
      <c r="N4594" s="108"/>
      <c r="O4594" s="108"/>
      <c r="P4594" s="110">
        <f>'Форма 2'!C4594-M4594-N4594-O4594</f>
        <v>44212364.063000001</v>
      </c>
      <c r="Q4594" s="111">
        <f t="shared" si="959"/>
        <v>14325.36178044908</v>
      </c>
      <c r="R4594" s="111">
        <f t="shared" si="960"/>
        <v>14325.36178044908</v>
      </c>
      <c r="S4594" s="112" t="s">
        <v>2152</v>
      </c>
      <c r="T4594" s="107" t="s">
        <v>82</v>
      </c>
      <c r="U4594" s="217"/>
      <c r="V4594" s="85"/>
      <c r="W4594" s="85"/>
      <c r="X4594" s="85"/>
      <c r="Y4594" s="85"/>
      <c r="Z4594" s="85"/>
      <c r="AA4594" s="85"/>
      <c r="AB4594" s="86"/>
      <c r="AC4594" s="86"/>
      <c r="AD4594" s="85">
        <v>1</v>
      </c>
      <c r="AE4594" s="85">
        <v>1</v>
      </c>
      <c r="AF4594" s="85">
        <v>1</v>
      </c>
      <c r="AG4594" s="85"/>
      <c r="AH4594" s="85"/>
      <c r="AI4594" s="85"/>
      <c r="AJ4594" s="85"/>
    </row>
    <row r="4595" spans="1:36" ht="16.5" thickTop="1" thickBot="1">
      <c r="A4595" s="105">
        <f t="shared" si="957"/>
        <v>141</v>
      </c>
      <c r="B4595" s="112" t="s">
        <v>4430</v>
      </c>
      <c r="C4595" s="107">
        <v>1959</v>
      </c>
      <c r="D4595" s="107"/>
      <c r="E4595" s="114" t="s">
        <v>4382</v>
      </c>
      <c r="F4595" s="107">
        <v>4</v>
      </c>
      <c r="G4595" s="107">
        <v>4</v>
      </c>
      <c r="H4595" s="111">
        <v>3575.1</v>
      </c>
      <c r="I4595" s="111">
        <v>2652.8</v>
      </c>
      <c r="J4595" s="111">
        <v>2652.8</v>
      </c>
      <c r="K4595" s="122">
        <v>78</v>
      </c>
      <c r="L4595" s="110">
        <f t="shared" si="958"/>
        <v>5689449.8909999998</v>
      </c>
      <c r="M4595" s="108"/>
      <c r="N4595" s="108"/>
      <c r="O4595" s="108"/>
      <c r="P4595" s="110">
        <f>'Форма 2'!C4595-M4595-N4595-O4595</f>
        <v>5689449.8909999998</v>
      </c>
      <c r="Q4595" s="111">
        <f t="shared" si="959"/>
        <v>2144.6961289957781</v>
      </c>
      <c r="R4595" s="111">
        <f t="shared" si="960"/>
        <v>2144.6961289957781</v>
      </c>
      <c r="S4595" s="112" t="s">
        <v>2152</v>
      </c>
      <c r="T4595" s="107" t="s">
        <v>82</v>
      </c>
      <c r="U4595" s="217">
        <v>1</v>
      </c>
      <c r="V4595" s="85"/>
      <c r="W4595" s="85"/>
      <c r="X4595" s="85"/>
      <c r="Y4595" s="85"/>
      <c r="Z4595" s="85"/>
      <c r="AA4595" s="85">
        <v>1</v>
      </c>
      <c r="AB4595" s="86"/>
      <c r="AC4595" s="86"/>
      <c r="AD4595" s="85"/>
      <c r="AE4595" s="85"/>
      <c r="AF4595" s="85"/>
      <c r="AG4595" s="85"/>
      <c r="AH4595" s="85"/>
      <c r="AI4595" s="85"/>
      <c r="AJ4595" s="85"/>
    </row>
    <row r="4596" spans="1:36" ht="16.5" thickTop="1" thickBot="1">
      <c r="A4596" s="105">
        <f t="shared" si="957"/>
        <v>142</v>
      </c>
      <c r="B4596" s="112" t="s">
        <v>4431</v>
      </c>
      <c r="C4596" s="107">
        <v>1962</v>
      </c>
      <c r="D4596" s="107"/>
      <c r="E4596" s="114" t="s">
        <v>4382</v>
      </c>
      <c r="F4596" s="107">
        <v>2</v>
      </c>
      <c r="G4596" s="107">
        <v>2</v>
      </c>
      <c r="H4596" s="111">
        <v>727.2</v>
      </c>
      <c r="I4596" s="111">
        <v>616.29999999999995</v>
      </c>
      <c r="J4596" s="111">
        <v>616.29999999999995</v>
      </c>
      <c r="K4596" s="122">
        <v>30</v>
      </c>
      <c r="L4596" s="110">
        <f t="shared" si="958"/>
        <v>1942540.2720000003</v>
      </c>
      <c r="M4596" s="108"/>
      <c r="N4596" s="108"/>
      <c r="O4596" s="108"/>
      <c r="P4596" s="110">
        <f>'Форма 2'!C4596-M4596-N4596-O4596</f>
        <v>1942540.2720000003</v>
      </c>
      <c r="Q4596" s="111">
        <f t="shared" si="959"/>
        <v>3151.9394320947599</v>
      </c>
      <c r="R4596" s="111">
        <f t="shared" si="960"/>
        <v>3151.9394320947599</v>
      </c>
      <c r="S4596" s="112" t="s">
        <v>2152</v>
      </c>
      <c r="T4596" s="107" t="s">
        <v>82</v>
      </c>
      <c r="U4596" s="217"/>
      <c r="V4596" s="85"/>
      <c r="W4596" s="85"/>
      <c r="X4596" s="85"/>
      <c r="Y4596" s="85"/>
      <c r="Z4596" s="85"/>
      <c r="AA4596" s="85"/>
      <c r="AB4596" s="86"/>
      <c r="AC4596" s="86"/>
      <c r="AD4596" s="85"/>
      <c r="AE4596" s="85"/>
      <c r="AF4596" s="85"/>
      <c r="AG4596" s="85"/>
      <c r="AH4596" s="85">
        <v>1</v>
      </c>
      <c r="AI4596" s="85"/>
      <c r="AJ4596" s="85"/>
    </row>
    <row r="4597" spans="1:36" ht="16.5" thickTop="1" thickBot="1">
      <c r="A4597" s="105">
        <f t="shared" si="957"/>
        <v>143</v>
      </c>
      <c r="B4597" s="112" t="s">
        <v>4432</v>
      </c>
      <c r="C4597" s="107">
        <v>1960</v>
      </c>
      <c r="D4597" s="107"/>
      <c r="E4597" s="114" t="s">
        <v>80</v>
      </c>
      <c r="F4597" s="107">
        <v>2</v>
      </c>
      <c r="G4597" s="107">
        <v>2</v>
      </c>
      <c r="H4597" s="111">
        <v>880.1</v>
      </c>
      <c r="I4597" s="111">
        <v>745.9</v>
      </c>
      <c r="J4597" s="111">
        <v>745.9</v>
      </c>
      <c r="K4597" s="122">
        <v>24</v>
      </c>
      <c r="L4597" s="110">
        <f t="shared" si="958"/>
        <v>1551361.071</v>
      </c>
      <c r="M4597" s="108"/>
      <c r="N4597" s="108"/>
      <c r="O4597" s="108"/>
      <c r="P4597" s="110">
        <f>'Форма 2'!C4597-M4597-N4597-O4597</f>
        <v>1551361.071</v>
      </c>
      <c r="Q4597" s="111">
        <f t="shared" si="959"/>
        <v>2079.8512816731468</v>
      </c>
      <c r="R4597" s="111">
        <f t="shared" si="960"/>
        <v>2079.8512816731468</v>
      </c>
      <c r="S4597" s="112" t="s">
        <v>2152</v>
      </c>
      <c r="T4597" s="107" t="s">
        <v>82</v>
      </c>
      <c r="U4597" s="217">
        <v>1</v>
      </c>
      <c r="V4597" s="85"/>
      <c r="W4597" s="85"/>
      <c r="X4597" s="85">
        <v>1</v>
      </c>
      <c r="Y4597" s="85"/>
      <c r="Z4597" s="85">
        <v>1</v>
      </c>
      <c r="AA4597" s="85"/>
      <c r="AB4597" s="86"/>
      <c r="AC4597" s="86"/>
      <c r="AD4597" s="85"/>
      <c r="AE4597" s="85"/>
      <c r="AF4597" s="85"/>
      <c r="AG4597" s="85"/>
      <c r="AH4597" s="85"/>
      <c r="AI4597" s="85"/>
      <c r="AJ4597" s="85"/>
    </row>
    <row r="4598" spans="1:36" ht="16.5" thickTop="1" thickBot="1">
      <c r="A4598" s="105">
        <f t="shared" si="957"/>
        <v>144</v>
      </c>
      <c r="B4598" s="112" t="s">
        <v>4433</v>
      </c>
      <c r="C4598" s="107">
        <v>1961</v>
      </c>
      <c r="D4598" s="107"/>
      <c r="E4598" s="114" t="s">
        <v>80</v>
      </c>
      <c r="F4598" s="107">
        <v>2</v>
      </c>
      <c r="G4598" s="107">
        <v>2</v>
      </c>
      <c r="H4598" s="111">
        <v>737.2</v>
      </c>
      <c r="I4598" s="111">
        <v>624.79999999999995</v>
      </c>
      <c r="J4598" s="111">
        <v>624.79999999999995</v>
      </c>
      <c r="K4598" s="122">
        <v>32</v>
      </c>
      <c r="L4598" s="110">
        <f t="shared" si="958"/>
        <v>9336520.0480000023</v>
      </c>
      <c r="M4598" s="108"/>
      <c r="N4598" s="108"/>
      <c r="O4598" s="108"/>
      <c r="P4598" s="110">
        <f>'Форма 2'!C4598-M4598-N4598-O4598</f>
        <v>9336520.0480000023</v>
      </c>
      <c r="Q4598" s="111">
        <f t="shared" si="959"/>
        <v>14943.213905249684</v>
      </c>
      <c r="R4598" s="111">
        <f t="shared" si="960"/>
        <v>14943.213905249684</v>
      </c>
      <c r="S4598" s="112" t="s">
        <v>2152</v>
      </c>
      <c r="T4598" s="107" t="s">
        <v>82</v>
      </c>
      <c r="U4598" s="217">
        <v>1</v>
      </c>
      <c r="V4598" s="85">
        <v>1</v>
      </c>
      <c r="W4598" s="85">
        <v>1</v>
      </c>
      <c r="X4598" s="85">
        <v>1</v>
      </c>
      <c r="Y4598" s="85">
        <v>1</v>
      </c>
      <c r="Z4598" s="85">
        <v>1</v>
      </c>
      <c r="AA4598" s="85"/>
      <c r="AB4598" s="86"/>
      <c r="AC4598" s="86"/>
      <c r="AD4598" s="85"/>
      <c r="AE4598" s="85"/>
      <c r="AF4598" s="85"/>
      <c r="AG4598" s="85"/>
      <c r="AH4598" s="85"/>
      <c r="AI4598" s="85"/>
      <c r="AJ4598" s="85"/>
    </row>
    <row r="4599" spans="1:36" ht="16.5" thickTop="1" thickBot="1">
      <c r="A4599" s="105">
        <f t="shared" si="957"/>
        <v>145</v>
      </c>
      <c r="B4599" s="112" t="s">
        <v>4434</v>
      </c>
      <c r="C4599" s="107">
        <v>1974</v>
      </c>
      <c r="D4599" s="107">
        <v>1974</v>
      </c>
      <c r="E4599" s="114" t="s">
        <v>80</v>
      </c>
      <c r="F4599" s="107">
        <v>2</v>
      </c>
      <c r="G4599" s="107">
        <v>2</v>
      </c>
      <c r="H4599" s="111">
        <v>580.20000000000005</v>
      </c>
      <c r="I4599" s="111">
        <v>510.4</v>
      </c>
      <c r="J4599" s="111">
        <v>458.4</v>
      </c>
      <c r="K4599" s="122">
        <v>30</v>
      </c>
      <c r="L4599" s="110">
        <f t="shared" si="958"/>
        <v>5545197.6780000003</v>
      </c>
      <c r="M4599" s="108"/>
      <c r="N4599" s="108"/>
      <c r="O4599" s="108"/>
      <c r="P4599" s="110">
        <f>'Форма 2'!C4599-M4599-N4599-O4599</f>
        <v>5545197.6780000003</v>
      </c>
      <c r="Q4599" s="111">
        <f t="shared" si="959"/>
        <v>10864.415513322885</v>
      </c>
      <c r="R4599" s="111">
        <f t="shared" si="960"/>
        <v>10864.415513322885</v>
      </c>
      <c r="S4599" s="112" t="s">
        <v>2152</v>
      </c>
      <c r="T4599" s="107" t="s">
        <v>82</v>
      </c>
      <c r="U4599" s="217"/>
      <c r="V4599" s="85"/>
      <c r="W4599" s="85"/>
      <c r="X4599" s="85"/>
      <c r="Y4599" s="85"/>
      <c r="Z4599" s="85"/>
      <c r="AA4599" s="85"/>
      <c r="AB4599" s="86"/>
      <c r="AC4599" s="86"/>
      <c r="AD4599" s="85">
        <v>1</v>
      </c>
      <c r="AE4599" s="85"/>
      <c r="AF4599" s="85"/>
      <c r="AG4599" s="85"/>
      <c r="AH4599" s="85"/>
      <c r="AI4599" s="85"/>
      <c r="AJ4599" s="85"/>
    </row>
    <row r="4600" spans="1:36" ht="16.5" thickTop="1" thickBot="1">
      <c r="A4600" s="105">
        <f t="shared" si="957"/>
        <v>146</v>
      </c>
      <c r="B4600" s="112" t="s">
        <v>4435</v>
      </c>
      <c r="C4600" s="107">
        <v>1974</v>
      </c>
      <c r="D4600" s="107">
        <v>1974</v>
      </c>
      <c r="E4600" s="114" t="s">
        <v>80</v>
      </c>
      <c r="F4600" s="107">
        <v>2</v>
      </c>
      <c r="G4600" s="107">
        <v>2</v>
      </c>
      <c r="H4600" s="111">
        <v>570.4</v>
      </c>
      <c r="I4600" s="111">
        <v>499.1</v>
      </c>
      <c r="J4600" s="111">
        <v>499.1</v>
      </c>
      <c r="K4600" s="122">
        <v>28</v>
      </c>
      <c r="L4600" s="110">
        <f t="shared" si="958"/>
        <v>422221.48800000001</v>
      </c>
      <c r="M4600" s="108"/>
      <c r="N4600" s="108"/>
      <c r="O4600" s="108"/>
      <c r="P4600" s="110">
        <f>'Форма 2'!C4600-M4600-N4600-O4600</f>
        <v>422221.48800000001</v>
      </c>
      <c r="Q4600" s="111">
        <f t="shared" si="959"/>
        <v>845.96571428571428</v>
      </c>
      <c r="R4600" s="111">
        <f t="shared" si="960"/>
        <v>845.96571428571428</v>
      </c>
      <c r="S4600" s="112" t="s">
        <v>2152</v>
      </c>
      <c r="T4600" s="107" t="s">
        <v>82</v>
      </c>
      <c r="U4600" s="217">
        <v>1</v>
      </c>
      <c r="V4600" s="85"/>
      <c r="W4600" s="85"/>
      <c r="X4600" s="85"/>
      <c r="Y4600" s="85"/>
      <c r="Z4600" s="85"/>
      <c r="AA4600" s="85"/>
      <c r="AB4600" s="86"/>
      <c r="AC4600" s="86"/>
      <c r="AD4600" s="85"/>
      <c r="AE4600" s="85"/>
      <c r="AF4600" s="85"/>
      <c r="AG4600" s="85"/>
      <c r="AH4600" s="85"/>
      <c r="AI4600" s="85"/>
      <c r="AJ4600" s="85"/>
    </row>
    <row r="4601" spans="1:36" ht="16.5" thickTop="1" thickBot="1">
      <c r="A4601" s="105">
        <f t="shared" si="957"/>
        <v>147</v>
      </c>
      <c r="B4601" s="112" t="s">
        <v>4436</v>
      </c>
      <c r="C4601" s="107">
        <v>1983</v>
      </c>
      <c r="D4601" s="107">
        <v>2011</v>
      </c>
      <c r="E4601" s="114" t="s">
        <v>80</v>
      </c>
      <c r="F4601" s="107">
        <v>3</v>
      </c>
      <c r="G4601" s="107">
        <v>2</v>
      </c>
      <c r="H4601" s="111">
        <v>1943.6</v>
      </c>
      <c r="I4601" s="111">
        <v>1240</v>
      </c>
      <c r="J4601" s="111">
        <v>1186</v>
      </c>
      <c r="K4601" s="122">
        <v>65</v>
      </c>
      <c r="L4601" s="110">
        <f t="shared" si="958"/>
        <v>18575743.203999996</v>
      </c>
      <c r="M4601" s="108"/>
      <c r="N4601" s="108"/>
      <c r="O4601" s="108"/>
      <c r="P4601" s="110">
        <f>'Форма 2'!C4601-M4601-N4601-O4601</f>
        <v>18575743.203999996</v>
      </c>
      <c r="Q4601" s="111">
        <f t="shared" si="959"/>
        <v>14980.438067741932</v>
      </c>
      <c r="R4601" s="111">
        <f t="shared" si="960"/>
        <v>14980.438067741932</v>
      </c>
      <c r="S4601" s="112" t="s">
        <v>2152</v>
      </c>
      <c r="T4601" s="107" t="s">
        <v>82</v>
      </c>
      <c r="U4601" s="217"/>
      <c r="V4601" s="85"/>
      <c r="W4601" s="85"/>
      <c r="X4601" s="85"/>
      <c r="Y4601" s="85"/>
      <c r="Z4601" s="85"/>
      <c r="AA4601" s="85"/>
      <c r="AB4601" s="86"/>
      <c r="AC4601" s="86"/>
      <c r="AD4601" s="85">
        <v>1</v>
      </c>
      <c r="AE4601" s="85"/>
      <c r="AF4601" s="85"/>
      <c r="AG4601" s="85"/>
      <c r="AH4601" s="85"/>
      <c r="AI4601" s="85"/>
      <c r="AJ4601" s="85"/>
    </row>
    <row r="4602" spans="1:36" ht="16.5" thickTop="1" thickBot="1">
      <c r="A4602" s="105">
        <f t="shared" si="957"/>
        <v>148</v>
      </c>
      <c r="B4602" s="112" t="s">
        <v>4437</v>
      </c>
      <c r="C4602" s="107">
        <v>1983</v>
      </c>
      <c r="D4602" s="107">
        <v>2013</v>
      </c>
      <c r="E4602" s="114" t="s">
        <v>4438</v>
      </c>
      <c r="F4602" s="107">
        <v>5</v>
      </c>
      <c r="G4602" s="107">
        <v>4</v>
      </c>
      <c r="H4602" s="111">
        <v>3515.7</v>
      </c>
      <c r="I4602" s="111">
        <v>2509.3000000000002</v>
      </c>
      <c r="J4602" s="111">
        <v>2416.3000000000002</v>
      </c>
      <c r="K4602" s="122">
        <v>125</v>
      </c>
      <c r="L4602" s="110">
        <f t="shared" si="958"/>
        <v>8745795.9479999989</v>
      </c>
      <c r="M4602" s="108"/>
      <c r="N4602" s="108"/>
      <c r="O4602" s="108"/>
      <c r="P4602" s="110">
        <f>'Форма 2'!C4602-M4602-N4602-O4602</f>
        <v>8745795.9479999989</v>
      </c>
      <c r="Q4602" s="111">
        <f t="shared" si="959"/>
        <v>3485.3528665364838</v>
      </c>
      <c r="R4602" s="111">
        <f t="shared" si="960"/>
        <v>3485.3528665364838</v>
      </c>
      <c r="S4602" s="112" t="s">
        <v>2152</v>
      </c>
      <c r="T4602" s="105" t="s">
        <v>92</v>
      </c>
      <c r="U4602" s="217"/>
      <c r="V4602" s="85">
        <v>1</v>
      </c>
      <c r="W4602" s="85"/>
      <c r="X4602" s="85"/>
      <c r="Y4602" s="85"/>
      <c r="Z4602" s="85"/>
      <c r="AA4602" s="85"/>
      <c r="AB4602" s="86"/>
      <c r="AC4602" s="86"/>
      <c r="AD4602" s="85"/>
      <c r="AE4602" s="85"/>
      <c r="AF4602" s="85"/>
      <c r="AG4602" s="85"/>
      <c r="AH4602" s="85"/>
      <c r="AI4602" s="85"/>
      <c r="AJ4602" s="85"/>
    </row>
    <row r="4603" spans="1:36" ht="16.5" thickTop="1" thickBot="1">
      <c r="A4603" s="105">
        <f t="shared" si="957"/>
        <v>149</v>
      </c>
      <c r="B4603" s="112" t="s">
        <v>4439</v>
      </c>
      <c r="C4603" s="107">
        <v>1973</v>
      </c>
      <c r="D4603" s="107">
        <v>2015</v>
      </c>
      <c r="E4603" s="114" t="s">
        <v>102</v>
      </c>
      <c r="F4603" s="107">
        <v>1</v>
      </c>
      <c r="G4603" s="107">
        <v>6</v>
      </c>
      <c r="H4603" s="111">
        <v>405.6</v>
      </c>
      <c r="I4603" s="111">
        <v>370.4</v>
      </c>
      <c r="J4603" s="111">
        <v>194.71</v>
      </c>
      <c r="K4603" s="122">
        <v>30</v>
      </c>
      <c r="L4603" s="110">
        <f t="shared" si="958"/>
        <v>3933573.6960000005</v>
      </c>
      <c r="M4603" s="108"/>
      <c r="N4603" s="108"/>
      <c r="O4603" s="108"/>
      <c r="P4603" s="110">
        <f>'Форма 2'!C4603-M4603-N4603-O4603</f>
        <v>3933573.6960000005</v>
      </c>
      <c r="Q4603" s="111">
        <f t="shared" si="959"/>
        <v>10619.799395248381</v>
      </c>
      <c r="R4603" s="111">
        <f t="shared" si="960"/>
        <v>10619.799395248381</v>
      </c>
      <c r="S4603" s="112" t="s">
        <v>2152</v>
      </c>
      <c r="T4603" s="107" t="s">
        <v>82</v>
      </c>
      <c r="U4603" s="217"/>
      <c r="V4603" s="85">
        <v>1</v>
      </c>
      <c r="W4603" s="85"/>
      <c r="X4603" s="85"/>
      <c r="Y4603" s="85"/>
      <c r="Z4603" s="85"/>
      <c r="AA4603" s="85"/>
      <c r="AB4603" s="86"/>
      <c r="AC4603" s="86"/>
      <c r="AD4603" s="85"/>
      <c r="AE4603" s="85"/>
      <c r="AF4603" s="85">
        <v>1</v>
      </c>
      <c r="AG4603" s="85"/>
      <c r="AH4603" s="85"/>
      <c r="AI4603" s="85"/>
      <c r="AJ4603" s="85"/>
    </row>
    <row r="4604" spans="1:36" ht="16.5" thickTop="1" thickBot="1">
      <c r="A4604" s="105">
        <f t="shared" si="957"/>
        <v>150</v>
      </c>
      <c r="B4604" s="112" t="s">
        <v>4440</v>
      </c>
      <c r="C4604" s="107">
        <v>1978</v>
      </c>
      <c r="D4604" s="107">
        <v>1978</v>
      </c>
      <c r="E4604" s="114" t="s">
        <v>80</v>
      </c>
      <c r="F4604" s="107">
        <v>2</v>
      </c>
      <c r="G4604" s="107">
        <v>3</v>
      </c>
      <c r="H4604" s="111">
        <v>1377.8</v>
      </c>
      <c r="I4604" s="111">
        <v>897.6</v>
      </c>
      <c r="J4604" s="111">
        <v>812.8</v>
      </c>
      <c r="K4604" s="122">
        <v>40</v>
      </c>
      <c r="L4604" s="110">
        <f t="shared" si="958"/>
        <v>13168171.941999998</v>
      </c>
      <c r="M4604" s="108"/>
      <c r="N4604" s="108"/>
      <c r="O4604" s="108"/>
      <c r="P4604" s="110">
        <f>'Форма 2'!C4604-M4604-N4604-O4604</f>
        <v>13168171.941999998</v>
      </c>
      <c r="Q4604" s="111">
        <f t="shared" si="959"/>
        <v>14670.423286541887</v>
      </c>
      <c r="R4604" s="111">
        <f t="shared" si="960"/>
        <v>14670.423286541887</v>
      </c>
      <c r="S4604" s="112" t="s">
        <v>2152</v>
      </c>
      <c r="T4604" s="107" t="s">
        <v>82</v>
      </c>
      <c r="U4604" s="217"/>
      <c r="V4604" s="85"/>
      <c r="W4604" s="85"/>
      <c r="X4604" s="85"/>
      <c r="Y4604" s="85"/>
      <c r="Z4604" s="85"/>
      <c r="AA4604" s="85"/>
      <c r="AB4604" s="86"/>
      <c r="AC4604" s="86"/>
      <c r="AD4604" s="85">
        <v>1</v>
      </c>
      <c r="AE4604" s="85"/>
      <c r="AF4604" s="85"/>
      <c r="AG4604" s="85"/>
      <c r="AH4604" s="85"/>
      <c r="AI4604" s="85"/>
      <c r="AJ4604" s="85"/>
    </row>
    <row r="4605" spans="1:36" ht="16.5" thickTop="1" thickBot="1">
      <c r="A4605" s="105">
        <f t="shared" si="957"/>
        <v>151</v>
      </c>
      <c r="B4605" s="112" t="s">
        <v>4441</v>
      </c>
      <c r="C4605" s="107">
        <v>1984</v>
      </c>
      <c r="D4605" s="107">
        <v>2013</v>
      </c>
      <c r="E4605" s="114" t="s">
        <v>80</v>
      </c>
      <c r="F4605" s="107">
        <v>4</v>
      </c>
      <c r="G4605" s="107">
        <v>3</v>
      </c>
      <c r="H4605" s="111">
        <v>2763.3</v>
      </c>
      <c r="I4605" s="111">
        <v>2190.9</v>
      </c>
      <c r="J4605" s="111">
        <v>2105.6999999999998</v>
      </c>
      <c r="K4605" s="122">
        <v>138</v>
      </c>
      <c r="L4605" s="110">
        <f t="shared" si="958"/>
        <v>12444576.816000002</v>
      </c>
      <c r="M4605" s="108"/>
      <c r="N4605" s="108"/>
      <c r="O4605" s="108"/>
      <c r="P4605" s="110">
        <f>'Форма 2'!C4605-M4605-N4605-O4605</f>
        <v>12444576.816000002</v>
      </c>
      <c r="Q4605" s="111">
        <f t="shared" si="959"/>
        <v>5680.1208708749837</v>
      </c>
      <c r="R4605" s="111">
        <f t="shared" si="960"/>
        <v>5680.1208708749837</v>
      </c>
      <c r="S4605" s="112" t="s">
        <v>2152</v>
      </c>
      <c r="T4605" s="107" t="s">
        <v>92</v>
      </c>
      <c r="U4605" s="217"/>
      <c r="V4605" s="85"/>
      <c r="W4605" s="85"/>
      <c r="X4605" s="85"/>
      <c r="Y4605" s="85"/>
      <c r="Z4605" s="85"/>
      <c r="AA4605" s="85"/>
      <c r="AB4605" s="86"/>
      <c r="AC4605" s="86"/>
      <c r="AD4605" s="85">
        <v>1</v>
      </c>
      <c r="AE4605" s="85"/>
      <c r="AF4605" s="85"/>
      <c r="AG4605" s="85"/>
      <c r="AH4605" s="85"/>
      <c r="AI4605" s="85"/>
      <c r="AJ4605" s="85"/>
    </row>
    <row r="4606" spans="1:36" ht="17.25" thickTop="1" thickBot="1">
      <c r="A4606" s="221">
        <v>0</v>
      </c>
      <c r="B4606" s="13" t="s">
        <v>807</v>
      </c>
      <c r="C4606" s="5"/>
      <c r="D4606" s="5"/>
      <c r="E4606" s="5"/>
      <c r="F4606" s="5"/>
      <c r="G4606" s="5"/>
      <c r="H4606" s="24">
        <f t="shared" ref="H4606:P4606" si="961">SUM(H4607:H4678)</f>
        <v>340199.20000000013</v>
      </c>
      <c r="I4606" s="24">
        <f t="shared" si="961"/>
        <v>285573.7699999999</v>
      </c>
      <c r="J4606" s="24">
        <f t="shared" si="961"/>
        <v>282809.37</v>
      </c>
      <c r="K4606" s="23">
        <f t="shared" si="961"/>
        <v>12748</v>
      </c>
      <c r="L4606" s="24">
        <f t="shared" si="961"/>
        <v>993265858.22599995</v>
      </c>
      <c r="M4606" s="24">
        <f t="shared" si="961"/>
        <v>0</v>
      </c>
      <c r="N4606" s="24">
        <f t="shared" si="961"/>
        <v>0</v>
      </c>
      <c r="O4606" s="24">
        <f t="shared" si="961"/>
        <v>0</v>
      </c>
      <c r="P4606" s="24">
        <f t="shared" si="961"/>
        <v>993265858.22599995</v>
      </c>
      <c r="Q4606" s="8" t="s">
        <v>76</v>
      </c>
      <c r="R4606" s="8" t="s">
        <v>76</v>
      </c>
      <c r="S4606" s="8" t="s">
        <v>76</v>
      </c>
      <c r="T4606" s="5" t="s">
        <v>76</v>
      </c>
      <c r="U4606" s="218" t="s">
        <v>76</v>
      </c>
      <c r="V4606" s="84" t="s">
        <v>76</v>
      </c>
      <c r="W4606" s="84" t="s">
        <v>76</v>
      </c>
      <c r="X4606" s="84" t="s">
        <v>76</v>
      </c>
      <c r="Y4606" s="84" t="s">
        <v>76</v>
      </c>
      <c r="Z4606" s="84" t="s">
        <v>76</v>
      </c>
      <c r="AA4606" s="84" t="s">
        <v>76</v>
      </c>
      <c r="AB4606" s="84" t="s">
        <v>76</v>
      </c>
      <c r="AC4606" s="84" t="s">
        <v>76</v>
      </c>
      <c r="AD4606" s="84" t="s">
        <v>76</v>
      </c>
      <c r="AE4606" s="84" t="s">
        <v>76</v>
      </c>
      <c r="AF4606" s="84" t="s">
        <v>76</v>
      </c>
      <c r="AG4606" s="84" t="s">
        <v>76</v>
      </c>
      <c r="AH4606" s="84" t="s">
        <v>76</v>
      </c>
      <c r="AI4606" s="84" t="s">
        <v>76</v>
      </c>
      <c r="AJ4606" s="84" t="s">
        <v>76</v>
      </c>
    </row>
    <row r="4607" spans="1:36" ht="16.5" thickTop="1" thickBot="1">
      <c r="A4607" s="105">
        <f t="shared" si="957"/>
        <v>1</v>
      </c>
      <c r="B4607" s="190" t="s">
        <v>4442</v>
      </c>
      <c r="C4607" s="104">
        <v>1962</v>
      </c>
      <c r="D4607" s="105"/>
      <c r="E4607" s="106" t="s">
        <v>812</v>
      </c>
      <c r="F4607" s="107">
        <v>3</v>
      </c>
      <c r="G4607" s="105">
        <v>3</v>
      </c>
      <c r="H4607" s="108">
        <v>1881.1</v>
      </c>
      <c r="I4607" s="108">
        <v>1499.4</v>
      </c>
      <c r="J4607" s="108">
        <v>1499.4</v>
      </c>
      <c r="K4607" s="109">
        <v>112</v>
      </c>
      <c r="L4607" s="110">
        <f t="shared" ref="L4607:L4673" si="962">SUM(M4607:P4607)</f>
        <v>1392427.8419999999</v>
      </c>
      <c r="M4607" s="108"/>
      <c r="N4607" s="108"/>
      <c r="O4607" s="108"/>
      <c r="P4607" s="110">
        <f>'Форма 2'!C4607-M4607-N4607-O4607</f>
        <v>1392427.8419999999</v>
      </c>
      <c r="Q4607" s="111">
        <f t="shared" ref="Q4607:Q4677" si="963">L4607/I4607</f>
        <v>928.65669067627039</v>
      </c>
      <c r="R4607" s="111">
        <f t="shared" ref="R4607:R4677" si="964">Q4607</f>
        <v>928.65669067627039</v>
      </c>
      <c r="S4607" s="112" t="s">
        <v>2152</v>
      </c>
      <c r="T4607" s="107" t="s">
        <v>82</v>
      </c>
      <c r="U4607" s="217">
        <v>1</v>
      </c>
      <c r="V4607" s="85"/>
      <c r="W4607" s="85"/>
      <c r="X4607" s="85"/>
      <c r="Y4607" s="85"/>
      <c r="Z4607" s="85"/>
      <c r="AA4607" s="85"/>
      <c r="AB4607" s="86"/>
      <c r="AC4607" s="86"/>
      <c r="AD4607" s="85"/>
      <c r="AE4607" s="85"/>
      <c r="AF4607" s="85"/>
      <c r="AG4607" s="85"/>
      <c r="AH4607" s="85"/>
      <c r="AI4607" s="85"/>
      <c r="AJ4607" s="85"/>
    </row>
    <row r="4608" spans="1:36" ht="16.5" thickTop="1" thickBot="1">
      <c r="A4608" s="105">
        <f t="shared" si="957"/>
        <v>2</v>
      </c>
      <c r="B4608" s="190" t="s">
        <v>4443</v>
      </c>
      <c r="C4608" s="104">
        <v>1989</v>
      </c>
      <c r="D4608" s="105"/>
      <c r="E4608" s="106" t="s">
        <v>872</v>
      </c>
      <c r="F4608" s="107">
        <v>9</v>
      </c>
      <c r="G4608" s="105">
        <v>2</v>
      </c>
      <c r="H4608" s="108">
        <v>5787.1</v>
      </c>
      <c r="I4608" s="108">
        <v>4968.8999999999996</v>
      </c>
      <c r="J4608" s="108">
        <v>4909.1000000000004</v>
      </c>
      <c r="K4608" s="109">
        <v>154</v>
      </c>
      <c r="L4608" s="110">
        <f t="shared" si="962"/>
        <v>11967201.960999999</v>
      </c>
      <c r="M4608" s="108"/>
      <c r="N4608" s="108"/>
      <c r="O4608" s="108"/>
      <c r="P4608" s="110">
        <f>'Форма 2'!C4608-M4608-N4608-O4608</f>
        <v>11967201.960999999</v>
      </c>
      <c r="Q4608" s="111">
        <f t="shared" si="963"/>
        <v>2408.4207693855783</v>
      </c>
      <c r="R4608" s="111">
        <f t="shared" si="964"/>
        <v>2408.4207693855783</v>
      </c>
      <c r="S4608" s="112" t="s">
        <v>2152</v>
      </c>
      <c r="T4608" s="107" t="s">
        <v>92</v>
      </c>
      <c r="U4608" s="217"/>
      <c r="V4608" s="85"/>
      <c r="W4608" s="85"/>
      <c r="X4608" s="85"/>
      <c r="Y4608" s="85"/>
      <c r="Z4608" s="85"/>
      <c r="AA4608" s="85"/>
      <c r="AB4608" s="86"/>
      <c r="AC4608" s="86"/>
      <c r="AD4608" s="85">
        <v>1</v>
      </c>
      <c r="AE4608" s="85"/>
      <c r="AF4608" s="85"/>
      <c r="AG4608" s="85"/>
      <c r="AH4608" s="85"/>
      <c r="AI4608" s="85"/>
      <c r="AJ4608" s="85"/>
    </row>
    <row r="4609" spans="1:36" ht="16.5" thickTop="1" thickBot="1">
      <c r="A4609" s="105">
        <f t="shared" si="957"/>
        <v>3</v>
      </c>
      <c r="B4609" s="194" t="s">
        <v>832</v>
      </c>
      <c r="C4609" s="243">
        <v>1994</v>
      </c>
      <c r="D4609" s="107"/>
      <c r="E4609" s="244" t="s">
        <v>91</v>
      </c>
      <c r="F4609" s="107">
        <v>11</v>
      </c>
      <c r="G4609" s="107">
        <v>2</v>
      </c>
      <c r="H4609" s="149">
        <v>6398.6</v>
      </c>
      <c r="I4609" s="149">
        <v>5460.3</v>
      </c>
      <c r="J4609" s="149">
        <v>2977</v>
      </c>
      <c r="K4609" s="122">
        <v>188</v>
      </c>
      <c r="L4609" s="110">
        <f t="shared" ref="L4609" si="965">SUM(M4609:P4609)</f>
        <v>22817407.600000001</v>
      </c>
      <c r="M4609" s="108"/>
      <c r="N4609" s="108"/>
      <c r="O4609" s="108"/>
      <c r="P4609" s="110">
        <f>'Форма 2'!C4609-M4609-N4609-O4609</f>
        <v>22817407.600000001</v>
      </c>
      <c r="Q4609" s="111">
        <f t="shared" ref="Q4609" si="966">L4609/I4609</f>
        <v>4178.7827775030673</v>
      </c>
      <c r="R4609" s="111">
        <f t="shared" ref="R4609" si="967">Q4609</f>
        <v>4178.7827775030673</v>
      </c>
      <c r="S4609" s="112" t="s">
        <v>2152</v>
      </c>
      <c r="T4609" s="107" t="s">
        <v>92</v>
      </c>
      <c r="U4609" s="219"/>
      <c r="V4609" s="153"/>
      <c r="W4609" s="153"/>
      <c r="X4609" s="153"/>
      <c r="Y4609" s="153"/>
      <c r="Z4609" s="153"/>
      <c r="AA4609" s="153"/>
      <c r="AB4609" s="86"/>
      <c r="AC4609" s="86"/>
      <c r="AD4609" s="153"/>
      <c r="AE4609" s="153">
        <v>1</v>
      </c>
      <c r="AF4609" s="153"/>
      <c r="AG4609" s="85"/>
      <c r="AH4609" s="153"/>
      <c r="AI4609" s="153"/>
      <c r="AJ4609" s="153"/>
    </row>
    <row r="4610" spans="1:36" ht="16.5" thickTop="1" thickBot="1">
      <c r="A4610" s="105">
        <f t="shared" si="957"/>
        <v>4</v>
      </c>
      <c r="B4610" s="190" t="s">
        <v>833</v>
      </c>
      <c r="C4610" s="104">
        <v>1986</v>
      </c>
      <c r="D4610" s="105">
        <v>2016</v>
      </c>
      <c r="E4610" s="106" t="s">
        <v>820</v>
      </c>
      <c r="F4610" s="107">
        <v>5</v>
      </c>
      <c r="G4610" s="105">
        <v>4</v>
      </c>
      <c r="H4610" s="111">
        <v>2963.1</v>
      </c>
      <c r="I4610" s="111">
        <v>2591.1</v>
      </c>
      <c r="J4610" s="111">
        <v>2591.1</v>
      </c>
      <c r="K4610" s="109">
        <v>119</v>
      </c>
      <c r="L4610" s="110">
        <f t="shared" si="962"/>
        <v>7371126.0839999998</v>
      </c>
      <c r="M4610" s="108"/>
      <c r="N4610" s="108"/>
      <c r="O4610" s="108"/>
      <c r="P4610" s="110">
        <f>'Форма 2'!C4610-M4610-N4610-O4610</f>
        <v>7371126.0839999998</v>
      </c>
      <c r="Q4610" s="111">
        <f t="shared" si="963"/>
        <v>2844.786416579831</v>
      </c>
      <c r="R4610" s="111">
        <f t="shared" si="964"/>
        <v>2844.786416579831</v>
      </c>
      <c r="S4610" s="112" t="s">
        <v>2152</v>
      </c>
      <c r="T4610" s="107" t="s">
        <v>92</v>
      </c>
      <c r="U4610" s="217"/>
      <c r="V4610" s="85">
        <v>1</v>
      </c>
      <c r="W4610" s="85"/>
      <c r="X4610" s="85"/>
      <c r="Y4610" s="85"/>
      <c r="Z4610" s="85"/>
      <c r="AA4610" s="85"/>
      <c r="AB4610" s="86"/>
      <c r="AC4610" s="86"/>
      <c r="AD4610" s="85"/>
      <c r="AE4610" s="85"/>
      <c r="AF4610" s="85"/>
      <c r="AG4610" s="85"/>
      <c r="AH4610" s="85"/>
      <c r="AI4610" s="85"/>
      <c r="AJ4610" s="85"/>
    </row>
    <row r="4611" spans="1:36" ht="16.5" thickTop="1" thickBot="1">
      <c r="A4611" s="105">
        <f t="shared" si="957"/>
        <v>5</v>
      </c>
      <c r="B4611" s="114" t="s">
        <v>4444</v>
      </c>
      <c r="C4611" s="113">
        <v>1968</v>
      </c>
      <c r="D4611" s="107"/>
      <c r="E4611" s="114" t="s">
        <v>812</v>
      </c>
      <c r="F4611" s="107">
        <v>5</v>
      </c>
      <c r="G4611" s="107">
        <v>4</v>
      </c>
      <c r="H4611" s="126">
        <v>3081.6</v>
      </c>
      <c r="I4611" s="126">
        <v>2790.1</v>
      </c>
      <c r="J4611" s="126">
        <v>2790.1</v>
      </c>
      <c r="K4611" s="125">
        <v>100</v>
      </c>
      <c r="L4611" s="110">
        <f t="shared" si="962"/>
        <v>13878047.232000001</v>
      </c>
      <c r="M4611" s="108"/>
      <c r="N4611" s="108"/>
      <c r="O4611" s="108"/>
      <c r="P4611" s="110">
        <f>'Форма 2'!C4611-M4611-N4611-O4611</f>
        <v>13878047.232000001</v>
      </c>
      <c r="Q4611" s="111">
        <f t="shared" si="963"/>
        <v>4974.0321966954598</v>
      </c>
      <c r="R4611" s="111">
        <f t="shared" si="964"/>
        <v>4974.0321966954598</v>
      </c>
      <c r="S4611" s="112" t="s">
        <v>2152</v>
      </c>
      <c r="T4611" s="107" t="s">
        <v>82</v>
      </c>
      <c r="U4611" s="217"/>
      <c r="V4611" s="85"/>
      <c r="W4611" s="85"/>
      <c r="X4611" s="85"/>
      <c r="Y4611" s="85"/>
      <c r="Z4611" s="85"/>
      <c r="AA4611" s="85"/>
      <c r="AB4611" s="86"/>
      <c r="AC4611" s="86"/>
      <c r="AD4611" s="85">
        <v>1</v>
      </c>
      <c r="AE4611" s="85"/>
      <c r="AF4611" s="85"/>
      <c r="AG4611" s="85"/>
      <c r="AH4611" s="85"/>
      <c r="AI4611" s="85"/>
      <c r="AJ4611" s="85"/>
    </row>
    <row r="4612" spans="1:36" ht="16.5" thickTop="1" thickBot="1">
      <c r="A4612" s="105">
        <f t="shared" si="957"/>
        <v>6</v>
      </c>
      <c r="B4612" s="114" t="s">
        <v>4445</v>
      </c>
      <c r="C4612" s="113">
        <v>1971</v>
      </c>
      <c r="D4612" s="107"/>
      <c r="E4612" s="114" t="s">
        <v>94</v>
      </c>
      <c r="F4612" s="107">
        <v>9</v>
      </c>
      <c r="G4612" s="107">
        <v>1</v>
      </c>
      <c r="H4612" s="126">
        <v>2605.6999999999998</v>
      </c>
      <c r="I4612" s="126">
        <v>2285.1999999999998</v>
      </c>
      <c r="J4612" s="126">
        <v>2285.1999999999998</v>
      </c>
      <c r="K4612" s="125">
        <v>100</v>
      </c>
      <c r="L4612" s="110">
        <f t="shared" si="962"/>
        <v>5388353.0869999994</v>
      </c>
      <c r="M4612" s="108"/>
      <c r="N4612" s="108"/>
      <c r="O4612" s="108"/>
      <c r="P4612" s="110">
        <f>'Форма 2'!C4612-M4612-N4612-O4612</f>
        <v>5388353.0869999994</v>
      </c>
      <c r="Q4612" s="111">
        <f t="shared" si="963"/>
        <v>2357.9350109399616</v>
      </c>
      <c r="R4612" s="111">
        <f t="shared" si="964"/>
        <v>2357.9350109399616</v>
      </c>
      <c r="S4612" s="112" t="s">
        <v>2152</v>
      </c>
      <c r="T4612" s="107" t="s">
        <v>92</v>
      </c>
      <c r="U4612" s="217"/>
      <c r="V4612" s="85"/>
      <c r="W4612" s="85"/>
      <c r="X4612" s="85"/>
      <c r="Y4612" s="85"/>
      <c r="Z4612" s="85"/>
      <c r="AA4612" s="85"/>
      <c r="AB4612" s="86"/>
      <c r="AC4612" s="86"/>
      <c r="AD4612" s="85">
        <v>1</v>
      </c>
      <c r="AE4612" s="85"/>
      <c r="AF4612" s="85"/>
      <c r="AG4612" s="85"/>
      <c r="AH4612" s="85"/>
      <c r="AI4612" s="85"/>
      <c r="AJ4612" s="85"/>
    </row>
    <row r="4613" spans="1:36" ht="16.5" thickTop="1" thickBot="1">
      <c r="A4613" s="105">
        <f t="shared" si="957"/>
        <v>7</v>
      </c>
      <c r="B4613" s="114" t="s">
        <v>4446</v>
      </c>
      <c r="C4613" s="113">
        <v>1968</v>
      </c>
      <c r="D4613" s="107">
        <v>2018</v>
      </c>
      <c r="E4613" s="114" t="s">
        <v>812</v>
      </c>
      <c r="F4613" s="107">
        <v>5</v>
      </c>
      <c r="G4613" s="107">
        <v>4</v>
      </c>
      <c r="H4613" s="126">
        <v>3381.6</v>
      </c>
      <c r="I4613" s="126">
        <v>3060.6</v>
      </c>
      <c r="J4613" s="126">
        <v>3060.6</v>
      </c>
      <c r="K4613" s="125">
        <v>159</v>
      </c>
      <c r="L4613" s="110">
        <f t="shared" si="962"/>
        <v>15229103.232000001</v>
      </c>
      <c r="M4613" s="108"/>
      <c r="N4613" s="108"/>
      <c r="O4613" s="108"/>
      <c r="P4613" s="110">
        <f>'Форма 2'!C4613-M4613-N4613-O4613</f>
        <v>15229103.232000001</v>
      </c>
      <c r="Q4613" s="111">
        <f t="shared" si="963"/>
        <v>4975.8554636345816</v>
      </c>
      <c r="R4613" s="111">
        <f t="shared" si="964"/>
        <v>4975.8554636345816</v>
      </c>
      <c r="S4613" s="112" t="s">
        <v>2152</v>
      </c>
      <c r="T4613" s="105" t="s">
        <v>92</v>
      </c>
      <c r="U4613" s="217"/>
      <c r="V4613" s="85"/>
      <c r="W4613" s="85"/>
      <c r="X4613" s="85"/>
      <c r="Y4613" s="85"/>
      <c r="Z4613" s="85"/>
      <c r="AA4613" s="85"/>
      <c r="AB4613" s="86"/>
      <c r="AC4613" s="86"/>
      <c r="AD4613" s="85">
        <v>1</v>
      </c>
      <c r="AE4613" s="85"/>
      <c r="AF4613" s="85"/>
      <c r="AG4613" s="85"/>
      <c r="AH4613" s="85"/>
      <c r="AI4613" s="85"/>
      <c r="AJ4613" s="85"/>
    </row>
    <row r="4614" spans="1:36" ht="16.5" thickTop="1" thickBot="1">
      <c r="A4614" s="105">
        <f t="shared" si="957"/>
        <v>8</v>
      </c>
      <c r="B4614" s="114" t="s">
        <v>4447</v>
      </c>
      <c r="C4614" s="113">
        <v>1966</v>
      </c>
      <c r="D4614" s="107"/>
      <c r="E4614" s="114" t="s">
        <v>809</v>
      </c>
      <c r="F4614" s="107">
        <v>4</v>
      </c>
      <c r="G4614" s="107">
        <v>3</v>
      </c>
      <c r="H4614" s="126">
        <v>2223.9</v>
      </c>
      <c r="I4614" s="126">
        <v>2034.5</v>
      </c>
      <c r="J4614" s="126">
        <v>2034.5</v>
      </c>
      <c r="K4614" s="125">
        <v>104</v>
      </c>
      <c r="L4614" s="110">
        <f t="shared" si="962"/>
        <v>10015378.128</v>
      </c>
      <c r="M4614" s="108"/>
      <c r="N4614" s="108"/>
      <c r="O4614" s="108"/>
      <c r="P4614" s="110">
        <f>'Форма 2'!C4614-M4614-N4614-O4614</f>
        <v>10015378.128</v>
      </c>
      <c r="Q4614" s="111">
        <f t="shared" si="963"/>
        <v>4922.7712597689851</v>
      </c>
      <c r="R4614" s="111">
        <f t="shared" si="964"/>
        <v>4922.7712597689851</v>
      </c>
      <c r="S4614" s="112" t="s">
        <v>2152</v>
      </c>
      <c r="T4614" s="107" t="s">
        <v>92</v>
      </c>
      <c r="U4614" s="217"/>
      <c r="V4614" s="85"/>
      <c r="W4614" s="85"/>
      <c r="X4614" s="85"/>
      <c r="Y4614" s="85"/>
      <c r="Z4614" s="85"/>
      <c r="AA4614" s="85"/>
      <c r="AB4614" s="86"/>
      <c r="AC4614" s="86"/>
      <c r="AD4614" s="85">
        <v>1</v>
      </c>
      <c r="AE4614" s="85"/>
      <c r="AF4614" s="85"/>
      <c r="AG4614" s="85"/>
      <c r="AH4614" s="85"/>
      <c r="AI4614" s="85"/>
      <c r="AJ4614" s="85"/>
    </row>
    <row r="4615" spans="1:36" ht="16.5" thickTop="1" thickBot="1">
      <c r="A4615" s="105">
        <f t="shared" si="957"/>
        <v>9</v>
      </c>
      <c r="B4615" s="114" t="s">
        <v>4448</v>
      </c>
      <c r="C4615" s="113">
        <v>1967</v>
      </c>
      <c r="D4615" s="107"/>
      <c r="E4615" s="114" t="s">
        <v>809</v>
      </c>
      <c r="F4615" s="107">
        <v>4</v>
      </c>
      <c r="G4615" s="107">
        <v>3</v>
      </c>
      <c r="H4615" s="126">
        <v>2177.6999999999998</v>
      </c>
      <c r="I4615" s="126">
        <v>1991.8</v>
      </c>
      <c r="J4615" s="126">
        <v>1991.8</v>
      </c>
      <c r="K4615" s="125">
        <v>98</v>
      </c>
      <c r="L4615" s="110">
        <f t="shared" si="962"/>
        <v>9807315.5040000007</v>
      </c>
      <c r="M4615" s="108"/>
      <c r="N4615" s="108"/>
      <c r="O4615" s="108"/>
      <c r="P4615" s="110">
        <f>'Форма 2'!C4615-M4615-N4615-O4615</f>
        <v>9807315.5040000007</v>
      </c>
      <c r="Q4615" s="111">
        <f t="shared" si="963"/>
        <v>4923.8455186263682</v>
      </c>
      <c r="R4615" s="111">
        <f t="shared" si="964"/>
        <v>4923.8455186263682</v>
      </c>
      <c r="S4615" s="112" t="s">
        <v>2152</v>
      </c>
      <c r="T4615" s="105" t="s">
        <v>92</v>
      </c>
      <c r="U4615" s="217"/>
      <c r="V4615" s="85"/>
      <c r="W4615" s="85"/>
      <c r="X4615" s="85"/>
      <c r="Y4615" s="85"/>
      <c r="Z4615" s="85"/>
      <c r="AA4615" s="85"/>
      <c r="AB4615" s="86"/>
      <c r="AC4615" s="86"/>
      <c r="AD4615" s="85">
        <v>1</v>
      </c>
      <c r="AE4615" s="85"/>
      <c r="AF4615" s="85"/>
      <c r="AG4615" s="85"/>
      <c r="AH4615" s="85"/>
      <c r="AI4615" s="85"/>
      <c r="AJ4615" s="85"/>
    </row>
    <row r="4616" spans="1:36" ht="16.5" thickTop="1" thickBot="1">
      <c r="A4616" s="105">
        <f t="shared" ref="A4616:A4617" si="968">A4615+1</f>
        <v>10</v>
      </c>
      <c r="B4616" s="114" t="s">
        <v>5144</v>
      </c>
      <c r="C4616" s="107">
        <v>1967</v>
      </c>
      <c r="D4616" s="107"/>
      <c r="E4616" s="114" t="s">
        <v>872</v>
      </c>
      <c r="F4616" s="107">
        <v>4</v>
      </c>
      <c r="G4616" s="107">
        <v>4</v>
      </c>
      <c r="H4616" s="247">
        <v>2928.7</v>
      </c>
      <c r="I4616" s="247">
        <v>2628.7</v>
      </c>
      <c r="J4616" s="247">
        <v>2628.7</v>
      </c>
      <c r="K4616" s="241">
        <v>84</v>
      </c>
      <c r="L4616" s="110">
        <f>SUM(M4616:P4616)</f>
        <v>13189459.024</v>
      </c>
      <c r="M4616" s="108"/>
      <c r="N4616" s="108"/>
      <c r="O4616" s="108"/>
      <c r="P4616" s="110">
        <f>'Форма 2'!C4616-M4616-N4616-O4616</f>
        <v>13189459.024</v>
      </c>
      <c r="Q4616" s="111">
        <f>L4616/I4616</f>
        <v>5017.4835561304071</v>
      </c>
      <c r="R4616" s="111">
        <f>Q4616</f>
        <v>5017.4835561304071</v>
      </c>
      <c r="S4616" s="112" t="s">
        <v>2152</v>
      </c>
      <c r="T4616" s="105" t="s">
        <v>92</v>
      </c>
      <c r="U4616" s="219"/>
      <c r="V4616" s="153"/>
      <c r="W4616" s="153"/>
      <c r="X4616" s="153"/>
      <c r="Y4616" s="153"/>
      <c r="Z4616" s="153"/>
      <c r="AA4616" s="153"/>
      <c r="AB4616" s="86"/>
      <c r="AC4616" s="86"/>
      <c r="AD4616" s="153">
        <v>1</v>
      </c>
      <c r="AE4616" s="153"/>
      <c r="AF4616" s="153"/>
      <c r="AG4616" s="85"/>
      <c r="AH4616" s="153"/>
      <c r="AI4616" s="153"/>
      <c r="AJ4616" s="153"/>
    </row>
    <row r="4617" spans="1:36" ht="16.5" thickTop="1" thickBot="1">
      <c r="A4617" s="105">
        <f t="shared" si="968"/>
        <v>11</v>
      </c>
      <c r="B4617" s="112" t="s">
        <v>4449</v>
      </c>
      <c r="C4617" s="107">
        <v>1965</v>
      </c>
      <c r="D4617" s="107"/>
      <c r="E4617" s="114" t="s">
        <v>809</v>
      </c>
      <c r="F4617" s="107">
        <v>4</v>
      </c>
      <c r="G4617" s="107">
        <v>3</v>
      </c>
      <c r="H4617" s="126">
        <v>2241.4</v>
      </c>
      <c r="I4617" s="126">
        <v>2052</v>
      </c>
      <c r="J4617" s="126">
        <v>2052</v>
      </c>
      <c r="K4617" s="125">
        <v>92</v>
      </c>
      <c r="L4617" s="110">
        <f>SUM(M4617:P4617)</f>
        <v>10094189.728000002</v>
      </c>
      <c r="M4617" s="108"/>
      <c r="N4617" s="108"/>
      <c r="O4617" s="108"/>
      <c r="P4617" s="110">
        <f>'Форма 2'!C4617-M4617-N4617-O4617</f>
        <v>10094189.728000002</v>
      </c>
      <c r="Q4617" s="111">
        <f>L4617/I4617</f>
        <v>4919.1957738791434</v>
      </c>
      <c r="R4617" s="111">
        <f>Q4617</f>
        <v>4919.1957738791434</v>
      </c>
      <c r="S4617" s="112" t="s">
        <v>2152</v>
      </c>
      <c r="T4617" s="105" t="s">
        <v>92</v>
      </c>
      <c r="U4617" s="217"/>
      <c r="V4617" s="85"/>
      <c r="W4617" s="85"/>
      <c r="X4617" s="85"/>
      <c r="Y4617" s="85"/>
      <c r="Z4617" s="85"/>
      <c r="AA4617" s="85"/>
      <c r="AB4617" s="86"/>
      <c r="AC4617" s="86"/>
      <c r="AD4617" s="85">
        <v>1</v>
      </c>
      <c r="AE4617" s="85"/>
      <c r="AF4617" s="85"/>
      <c r="AG4617" s="85"/>
      <c r="AH4617" s="85"/>
      <c r="AI4617" s="85"/>
      <c r="AJ4617" s="85"/>
    </row>
    <row r="4618" spans="1:36" ht="16.5" thickTop="1" thickBot="1">
      <c r="A4618" s="105">
        <f>A4617+1</f>
        <v>12</v>
      </c>
      <c r="B4618" s="114" t="s">
        <v>1889</v>
      </c>
      <c r="C4618" s="107">
        <v>1964</v>
      </c>
      <c r="D4618" s="107">
        <v>2019</v>
      </c>
      <c r="E4618" s="114" t="s">
        <v>809</v>
      </c>
      <c r="F4618" s="107">
        <v>4</v>
      </c>
      <c r="G4618" s="107">
        <v>3</v>
      </c>
      <c r="H4618" s="247">
        <v>2300.6999999999998</v>
      </c>
      <c r="I4618" s="247">
        <v>1894.1</v>
      </c>
      <c r="J4618" s="247">
        <v>1894.1</v>
      </c>
      <c r="K4618" s="241">
        <v>96</v>
      </c>
      <c r="L4618" s="110">
        <f>SUM(M4618:P4618)</f>
        <v>1204186.3799999999</v>
      </c>
      <c r="M4618" s="108"/>
      <c r="N4618" s="108"/>
      <c r="O4618" s="108"/>
      <c r="P4618" s="110">
        <f>'Форма 2'!C4618-M4618-N4618-O4618</f>
        <v>1204186.3799999999</v>
      </c>
      <c r="Q4618" s="111">
        <f>L4618/I4618</f>
        <v>635.75649648909769</v>
      </c>
      <c r="R4618" s="111">
        <f>Q4618</f>
        <v>635.75649648909769</v>
      </c>
      <c r="S4618" s="112" t="s">
        <v>2152</v>
      </c>
      <c r="T4618" s="105" t="s">
        <v>92</v>
      </c>
      <c r="U4618" s="219"/>
      <c r="V4618" s="153"/>
      <c r="W4618" s="153">
        <v>1</v>
      </c>
      <c r="X4618" s="153"/>
      <c r="Y4618" s="153"/>
      <c r="Z4618" s="153"/>
      <c r="AA4618" s="153"/>
      <c r="AB4618" s="86"/>
      <c r="AC4618" s="86"/>
      <c r="AD4618" s="153"/>
      <c r="AE4618" s="153"/>
      <c r="AF4618" s="153"/>
      <c r="AG4618" s="85"/>
      <c r="AH4618" s="153"/>
      <c r="AI4618" s="153"/>
      <c r="AJ4618" s="153"/>
    </row>
    <row r="4619" spans="1:36" ht="16.5" thickTop="1" thickBot="1">
      <c r="A4619" s="105">
        <f>A4617+1</f>
        <v>12</v>
      </c>
      <c r="B4619" s="114" t="s">
        <v>4450</v>
      </c>
      <c r="C4619" s="113">
        <v>1963</v>
      </c>
      <c r="D4619" s="107"/>
      <c r="E4619" s="114" t="s">
        <v>809</v>
      </c>
      <c r="F4619" s="107">
        <v>4</v>
      </c>
      <c r="G4619" s="107">
        <v>2</v>
      </c>
      <c r="H4619" s="126">
        <v>1232.5</v>
      </c>
      <c r="I4619" s="126">
        <v>1102.7</v>
      </c>
      <c r="J4619" s="126">
        <v>1102.7</v>
      </c>
      <c r="K4619" s="125">
        <v>46</v>
      </c>
      <c r="L4619" s="110">
        <f t="shared" si="962"/>
        <v>3066016.3</v>
      </c>
      <c r="M4619" s="108"/>
      <c r="N4619" s="108"/>
      <c r="O4619" s="108"/>
      <c r="P4619" s="110">
        <f>'Форма 2'!C4619-M4619-N4619-O4619</f>
        <v>3066016.3</v>
      </c>
      <c r="Q4619" s="111">
        <f t="shared" si="963"/>
        <v>2780.4627731930714</v>
      </c>
      <c r="R4619" s="111">
        <f t="shared" si="964"/>
        <v>2780.4627731930714</v>
      </c>
      <c r="S4619" s="112" t="s">
        <v>2152</v>
      </c>
      <c r="T4619" s="107" t="s">
        <v>82</v>
      </c>
      <c r="U4619" s="217"/>
      <c r="V4619" s="85">
        <v>1</v>
      </c>
      <c r="W4619" s="85"/>
      <c r="X4619" s="85"/>
      <c r="Y4619" s="85"/>
      <c r="Z4619" s="85"/>
      <c r="AA4619" s="85"/>
      <c r="AB4619" s="86"/>
      <c r="AC4619" s="86"/>
      <c r="AD4619" s="85"/>
      <c r="AE4619" s="85"/>
      <c r="AF4619" s="85"/>
      <c r="AG4619" s="85"/>
      <c r="AH4619" s="85"/>
      <c r="AI4619" s="85"/>
      <c r="AJ4619" s="85"/>
    </row>
    <row r="4620" spans="1:36" ht="16.5" thickTop="1" thickBot="1">
      <c r="A4620" s="105">
        <f t="shared" ref="A4620:A4681" si="969">A4619+1</f>
        <v>13</v>
      </c>
      <c r="B4620" s="114" t="s">
        <v>4451</v>
      </c>
      <c r="C4620" s="113">
        <v>1975</v>
      </c>
      <c r="D4620" s="107"/>
      <c r="E4620" s="114" t="s">
        <v>872</v>
      </c>
      <c r="F4620" s="107">
        <v>5</v>
      </c>
      <c r="G4620" s="107">
        <v>4</v>
      </c>
      <c r="H4620" s="126">
        <v>3013.2</v>
      </c>
      <c r="I4620" s="126">
        <v>2735.2</v>
      </c>
      <c r="J4620" s="126">
        <v>2735.2</v>
      </c>
      <c r="K4620" s="125">
        <v>134</v>
      </c>
      <c r="L4620" s="110">
        <f t="shared" si="962"/>
        <v>13570006.464</v>
      </c>
      <c r="M4620" s="108"/>
      <c r="N4620" s="108"/>
      <c r="O4620" s="108"/>
      <c r="P4620" s="110">
        <f>'Форма 2'!C4620-M4620-N4620-O4620</f>
        <v>13570006.464</v>
      </c>
      <c r="Q4620" s="111">
        <f t="shared" si="963"/>
        <v>4961.2483416203568</v>
      </c>
      <c r="R4620" s="111">
        <f t="shared" si="964"/>
        <v>4961.2483416203568</v>
      </c>
      <c r="S4620" s="112" t="s">
        <v>2152</v>
      </c>
      <c r="T4620" s="105" t="s">
        <v>92</v>
      </c>
      <c r="U4620" s="217"/>
      <c r="V4620" s="85"/>
      <c r="W4620" s="85"/>
      <c r="X4620" s="85"/>
      <c r="Y4620" s="85"/>
      <c r="Z4620" s="85"/>
      <c r="AA4620" s="85"/>
      <c r="AB4620" s="86"/>
      <c r="AC4620" s="86"/>
      <c r="AD4620" s="85">
        <v>1</v>
      </c>
      <c r="AE4620" s="85"/>
      <c r="AF4620" s="85"/>
      <c r="AG4620" s="85"/>
      <c r="AH4620" s="85"/>
      <c r="AI4620" s="85"/>
      <c r="AJ4620" s="85"/>
    </row>
    <row r="4621" spans="1:36" ht="16.5" thickTop="1" thickBot="1">
      <c r="A4621" s="105">
        <f t="shared" si="969"/>
        <v>14</v>
      </c>
      <c r="B4621" s="114" t="s">
        <v>4452</v>
      </c>
      <c r="C4621" s="113">
        <v>1983</v>
      </c>
      <c r="D4621" s="107">
        <v>2018</v>
      </c>
      <c r="E4621" s="114" t="s">
        <v>812</v>
      </c>
      <c r="F4621" s="107">
        <v>9</v>
      </c>
      <c r="G4621" s="107">
        <v>2</v>
      </c>
      <c r="H4621" s="126">
        <v>5552.9</v>
      </c>
      <c r="I4621" s="126">
        <v>4485.5</v>
      </c>
      <c r="J4621" s="126">
        <v>4485.5</v>
      </c>
      <c r="K4621" s="125">
        <v>246</v>
      </c>
      <c r="L4621" s="110">
        <f t="shared" si="962"/>
        <v>11482897.438999999</v>
      </c>
      <c r="M4621" s="108"/>
      <c r="N4621" s="108"/>
      <c r="O4621" s="108"/>
      <c r="P4621" s="110">
        <f>'Форма 2'!C4621-M4621-N4621-O4621</f>
        <v>11482897.438999999</v>
      </c>
      <c r="Q4621" s="111">
        <f t="shared" si="963"/>
        <v>2560.0038878608848</v>
      </c>
      <c r="R4621" s="111">
        <f t="shared" si="964"/>
        <v>2560.0038878608848</v>
      </c>
      <c r="S4621" s="112" t="s">
        <v>2152</v>
      </c>
      <c r="T4621" s="107" t="s">
        <v>82</v>
      </c>
      <c r="U4621" s="217"/>
      <c r="V4621" s="85"/>
      <c r="W4621" s="85"/>
      <c r="X4621" s="85"/>
      <c r="Y4621" s="85"/>
      <c r="Z4621" s="85"/>
      <c r="AA4621" s="85"/>
      <c r="AB4621" s="86"/>
      <c r="AC4621" s="86"/>
      <c r="AD4621" s="85">
        <v>1</v>
      </c>
      <c r="AE4621" s="85"/>
      <c r="AF4621" s="85"/>
      <c r="AG4621" s="85"/>
      <c r="AH4621" s="85"/>
      <c r="AI4621" s="85"/>
      <c r="AJ4621" s="85"/>
    </row>
    <row r="4622" spans="1:36" ht="16.5" thickTop="1" thickBot="1">
      <c r="A4622" s="105">
        <f t="shared" si="969"/>
        <v>15</v>
      </c>
      <c r="B4622" s="114" t="s">
        <v>4453</v>
      </c>
      <c r="C4622" s="113">
        <v>1964</v>
      </c>
      <c r="D4622" s="107"/>
      <c r="E4622" s="114" t="s">
        <v>809</v>
      </c>
      <c r="F4622" s="107">
        <v>4</v>
      </c>
      <c r="G4622" s="107">
        <v>3</v>
      </c>
      <c r="H4622" s="126">
        <v>2177.1999999999998</v>
      </c>
      <c r="I4622" s="126">
        <v>1940.1</v>
      </c>
      <c r="J4622" s="126">
        <v>1940.1</v>
      </c>
      <c r="K4622" s="125">
        <v>95</v>
      </c>
      <c r="L4622" s="110">
        <f t="shared" si="962"/>
        <v>4906102.4799999986</v>
      </c>
      <c r="M4622" s="108"/>
      <c r="N4622" s="108"/>
      <c r="O4622" s="108"/>
      <c r="P4622" s="110">
        <f>'Форма 2'!C4622-M4622-N4622-O4622</f>
        <v>4906102.4799999986</v>
      </c>
      <c r="Q4622" s="111">
        <f t="shared" si="963"/>
        <v>2528.7884542033908</v>
      </c>
      <c r="R4622" s="111">
        <f t="shared" si="964"/>
        <v>2528.7884542033908</v>
      </c>
      <c r="S4622" s="112" t="s">
        <v>2152</v>
      </c>
      <c r="T4622" s="107" t="s">
        <v>82</v>
      </c>
      <c r="U4622" s="217"/>
      <c r="V4622" s="85"/>
      <c r="W4622" s="85"/>
      <c r="X4622" s="85">
        <v>1</v>
      </c>
      <c r="Y4622" s="85">
        <v>1</v>
      </c>
      <c r="Z4622" s="85"/>
      <c r="AA4622" s="85">
        <v>1</v>
      </c>
      <c r="AB4622" s="86"/>
      <c r="AC4622" s="86"/>
      <c r="AD4622" s="85"/>
      <c r="AE4622" s="85"/>
      <c r="AF4622" s="85"/>
      <c r="AG4622" s="85"/>
      <c r="AH4622" s="85"/>
      <c r="AI4622" s="85"/>
      <c r="AJ4622" s="85"/>
    </row>
    <row r="4623" spans="1:36" ht="16.5" thickTop="1" thickBot="1">
      <c r="A4623" s="105">
        <f t="shared" si="969"/>
        <v>16</v>
      </c>
      <c r="B4623" s="114" t="s">
        <v>4454</v>
      </c>
      <c r="C4623" s="113">
        <v>1996</v>
      </c>
      <c r="D4623" s="107"/>
      <c r="E4623" s="114" t="s">
        <v>812</v>
      </c>
      <c r="F4623" s="107">
        <v>9</v>
      </c>
      <c r="G4623" s="107">
        <v>1</v>
      </c>
      <c r="H4623" s="126">
        <v>4944.3</v>
      </c>
      <c r="I4623" s="126">
        <v>3642.2</v>
      </c>
      <c r="J4623" s="126">
        <v>3642.2</v>
      </c>
      <c r="K4623" s="125">
        <v>182</v>
      </c>
      <c r="L4623" s="110">
        <f t="shared" si="962"/>
        <v>10224367.412999999</v>
      </c>
      <c r="M4623" s="108"/>
      <c r="N4623" s="108"/>
      <c r="O4623" s="108"/>
      <c r="P4623" s="110">
        <f>'Форма 2'!C4623-M4623-N4623-O4623</f>
        <v>10224367.412999999</v>
      </c>
      <c r="Q4623" s="111">
        <f t="shared" si="963"/>
        <v>2807.1954898138488</v>
      </c>
      <c r="R4623" s="111">
        <f t="shared" si="964"/>
        <v>2807.1954898138488</v>
      </c>
      <c r="S4623" s="112" t="s">
        <v>2152</v>
      </c>
      <c r="T4623" s="107" t="s">
        <v>82</v>
      </c>
      <c r="U4623" s="217"/>
      <c r="V4623" s="85"/>
      <c r="W4623" s="85"/>
      <c r="X4623" s="85"/>
      <c r="Y4623" s="85"/>
      <c r="Z4623" s="85"/>
      <c r="AA4623" s="85"/>
      <c r="AB4623" s="86"/>
      <c r="AC4623" s="86"/>
      <c r="AD4623" s="85">
        <v>1</v>
      </c>
      <c r="AE4623" s="85"/>
      <c r="AF4623" s="85"/>
      <c r="AG4623" s="85"/>
      <c r="AH4623" s="85"/>
      <c r="AI4623" s="85"/>
      <c r="AJ4623" s="85"/>
    </row>
    <row r="4624" spans="1:36" ht="16.5" thickTop="1" thickBot="1">
      <c r="A4624" s="105">
        <f t="shared" si="969"/>
        <v>17</v>
      </c>
      <c r="B4624" s="112" t="s">
        <v>4455</v>
      </c>
      <c r="C4624" s="107">
        <v>1981</v>
      </c>
      <c r="D4624" s="107">
        <v>2019</v>
      </c>
      <c r="E4624" s="114" t="s">
        <v>809</v>
      </c>
      <c r="F4624" s="107">
        <v>5</v>
      </c>
      <c r="G4624" s="107">
        <v>2</v>
      </c>
      <c r="H4624" s="111">
        <v>4196.8</v>
      </c>
      <c r="I4624" s="111">
        <v>3178.1</v>
      </c>
      <c r="J4624" s="111">
        <v>3178.1</v>
      </c>
      <c r="K4624" s="122">
        <v>191</v>
      </c>
      <c r="L4624" s="110">
        <f t="shared" si="962"/>
        <v>18900372.736000001</v>
      </c>
      <c r="M4624" s="108"/>
      <c r="N4624" s="108"/>
      <c r="O4624" s="108"/>
      <c r="P4624" s="110">
        <f>'Форма 2'!C4624-M4624-N4624-O4624</f>
        <v>18900372.736000001</v>
      </c>
      <c r="Q4624" s="111">
        <f t="shared" si="963"/>
        <v>5947.0667178502881</v>
      </c>
      <c r="R4624" s="111">
        <f t="shared" si="964"/>
        <v>5947.0667178502881</v>
      </c>
      <c r="S4624" s="112" t="s">
        <v>2152</v>
      </c>
      <c r="T4624" s="107" t="s">
        <v>92</v>
      </c>
      <c r="U4624" s="217"/>
      <c r="V4624" s="85"/>
      <c r="W4624" s="85"/>
      <c r="X4624" s="85"/>
      <c r="Y4624" s="85"/>
      <c r="Z4624" s="85"/>
      <c r="AA4624" s="85"/>
      <c r="AB4624" s="86"/>
      <c r="AC4624" s="86"/>
      <c r="AD4624" s="85">
        <v>1</v>
      </c>
      <c r="AE4624" s="85"/>
      <c r="AF4624" s="85"/>
      <c r="AG4624" s="85"/>
      <c r="AH4624" s="85"/>
      <c r="AI4624" s="85"/>
      <c r="AJ4624" s="85"/>
    </row>
    <row r="4625" spans="1:36" ht="16.5" thickTop="1" thickBot="1">
      <c r="A4625" s="105">
        <f t="shared" si="969"/>
        <v>18</v>
      </c>
      <c r="B4625" s="112" t="s">
        <v>4456</v>
      </c>
      <c r="C4625" s="107">
        <v>1985</v>
      </c>
      <c r="D4625" s="107">
        <v>2018</v>
      </c>
      <c r="E4625" s="114" t="s">
        <v>820</v>
      </c>
      <c r="F4625" s="107">
        <v>9</v>
      </c>
      <c r="G4625" s="107">
        <v>5</v>
      </c>
      <c r="H4625" s="111">
        <v>11192</v>
      </c>
      <c r="I4625" s="111">
        <v>9457.2000000000007</v>
      </c>
      <c r="J4625" s="111">
        <v>9457.2000000000007</v>
      </c>
      <c r="K4625" s="122">
        <v>471</v>
      </c>
      <c r="L4625" s="110">
        <f t="shared" si="962"/>
        <v>23144048.719999999</v>
      </c>
      <c r="M4625" s="108"/>
      <c r="N4625" s="108"/>
      <c r="O4625" s="108"/>
      <c r="P4625" s="110">
        <f>'Форма 2'!C4625-M4625-N4625-O4625</f>
        <v>23144048.719999999</v>
      </c>
      <c r="Q4625" s="111">
        <f t="shared" si="963"/>
        <v>2447.2411199932321</v>
      </c>
      <c r="R4625" s="111">
        <f t="shared" si="964"/>
        <v>2447.2411199932321</v>
      </c>
      <c r="S4625" s="112" t="s">
        <v>2152</v>
      </c>
      <c r="T4625" s="107" t="s">
        <v>92</v>
      </c>
      <c r="U4625" s="217"/>
      <c r="V4625" s="85"/>
      <c r="W4625" s="85"/>
      <c r="X4625" s="85"/>
      <c r="Y4625" s="85"/>
      <c r="Z4625" s="85"/>
      <c r="AA4625" s="85"/>
      <c r="AB4625" s="86"/>
      <c r="AC4625" s="86"/>
      <c r="AD4625" s="85">
        <v>1</v>
      </c>
      <c r="AE4625" s="85"/>
      <c r="AF4625" s="85"/>
      <c r="AG4625" s="85"/>
      <c r="AH4625" s="85"/>
      <c r="AI4625" s="85"/>
      <c r="AJ4625" s="85"/>
    </row>
    <row r="4626" spans="1:36" ht="16.5" thickTop="1" thickBot="1">
      <c r="A4626" s="105">
        <f t="shared" si="969"/>
        <v>19</v>
      </c>
      <c r="B4626" s="112" t="s">
        <v>4457</v>
      </c>
      <c r="C4626" s="107">
        <v>1982</v>
      </c>
      <c r="D4626" s="107">
        <v>2019</v>
      </c>
      <c r="E4626" s="114" t="s">
        <v>809</v>
      </c>
      <c r="F4626" s="107">
        <v>5</v>
      </c>
      <c r="G4626" s="107">
        <v>4</v>
      </c>
      <c r="H4626" s="111">
        <v>3275.1</v>
      </c>
      <c r="I4626" s="111">
        <v>2903.3</v>
      </c>
      <c r="J4626" s="111">
        <v>2903.3</v>
      </c>
      <c r="K4626" s="122">
        <v>157</v>
      </c>
      <c r="L4626" s="110">
        <f t="shared" si="962"/>
        <v>14749478.352000002</v>
      </c>
      <c r="M4626" s="108"/>
      <c r="N4626" s="108"/>
      <c r="O4626" s="108"/>
      <c r="P4626" s="110">
        <f>'Форма 2'!C4626-M4626-N4626-O4626</f>
        <v>14749478.352000002</v>
      </c>
      <c r="Q4626" s="111">
        <f t="shared" si="963"/>
        <v>5080.2460482898778</v>
      </c>
      <c r="R4626" s="111">
        <f t="shared" si="964"/>
        <v>5080.2460482898778</v>
      </c>
      <c r="S4626" s="112" t="s">
        <v>2152</v>
      </c>
      <c r="T4626" s="107" t="s">
        <v>92</v>
      </c>
      <c r="U4626" s="217"/>
      <c r="V4626" s="85"/>
      <c r="W4626" s="85"/>
      <c r="X4626" s="85"/>
      <c r="Y4626" s="85"/>
      <c r="Z4626" s="85"/>
      <c r="AA4626" s="85"/>
      <c r="AB4626" s="86"/>
      <c r="AC4626" s="86"/>
      <c r="AD4626" s="85">
        <v>1</v>
      </c>
      <c r="AE4626" s="85"/>
      <c r="AF4626" s="85"/>
      <c r="AG4626" s="85"/>
      <c r="AH4626" s="85"/>
      <c r="AI4626" s="85"/>
      <c r="AJ4626" s="85"/>
    </row>
    <row r="4627" spans="1:36" ht="16.5" thickTop="1" thickBot="1">
      <c r="A4627" s="105">
        <f t="shared" si="969"/>
        <v>20</v>
      </c>
      <c r="B4627" s="112" t="s">
        <v>4458</v>
      </c>
      <c r="C4627" s="107">
        <v>1986</v>
      </c>
      <c r="D4627" s="107">
        <v>2016</v>
      </c>
      <c r="E4627" s="114" t="s">
        <v>809</v>
      </c>
      <c r="F4627" s="107">
        <v>9</v>
      </c>
      <c r="G4627" s="107">
        <v>2</v>
      </c>
      <c r="H4627" s="111">
        <v>4561.3999999999996</v>
      </c>
      <c r="I4627" s="111">
        <v>3871.9</v>
      </c>
      <c r="J4627" s="111">
        <v>3871.9</v>
      </c>
      <c r="K4627" s="122">
        <v>243</v>
      </c>
      <c r="L4627" s="110">
        <f t="shared" si="962"/>
        <v>9432564.6739999987</v>
      </c>
      <c r="M4627" s="108"/>
      <c r="N4627" s="108"/>
      <c r="O4627" s="108"/>
      <c r="P4627" s="110">
        <f>'Форма 2'!C4627-M4627-N4627-O4627</f>
        <v>9432564.6739999987</v>
      </c>
      <c r="Q4627" s="111">
        <f t="shared" si="963"/>
        <v>2436.15916578424</v>
      </c>
      <c r="R4627" s="111">
        <f t="shared" si="964"/>
        <v>2436.15916578424</v>
      </c>
      <c r="S4627" s="112" t="s">
        <v>2152</v>
      </c>
      <c r="T4627" s="107" t="s">
        <v>92</v>
      </c>
      <c r="U4627" s="217"/>
      <c r="V4627" s="85"/>
      <c r="W4627" s="85"/>
      <c r="X4627" s="85"/>
      <c r="Y4627" s="85"/>
      <c r="Z4627" s="85"/>
      <c r="AA4627" s="85"/>
      <c r="AB4627" s="86"/>
      <c r="AC4627" s="86"/>
      <c r="AD4627" s="85">
        <v>1</v>
      </c>
      <c r="AE4627" s="85"/>
      <c r="AF4627" s="85"/>
      <c r="AG4627" s="85"/>
      <c r="AH4627" s="85"/>
      <c r="AI4627" s="85"/>
      <c r="AJ4627" s="85"/>
    </row>
    <row r="4628" spans="1:36" ht="16.5" thickTop="1" thickBot="1">
      <c r="A4628" s="105">
        <f t="shared" si="969"/>
        <v>21</v>
      </c>
      <c r="B4628" s="112" t="s">
        <v>4459</v>
      </c>
      <c r="C4628" s="107">
        <v>1985</v>
      </c>
      <c r="D4628" s="107">
        <v>2017</v>
      </c>
      <c r="E4628" s="114" t="s">
        <v>812</v>
      </c>
      <c r="F4628" s="107">
        <v>12</v>
      </c>
      <c r="G4628" s="107">
        <v>1</v>
      </c>
      <c r="H4628" s="111">
        <v>4626.6000000000004</v>
      </c>
      <c r="I4628" s="111">
        <v>3750.9</v>
      </c>
      <c r="J4628" s="111">
        <v>3750.9</v>
      </c>
      <c r="K4628" s="122">
        <v>157</v>
      </c>
      <c r="L4628" s="110">
        <f t="shared" si="962"/>
        <v>9567392.4059999995</v>
      </c>
      <c r="M4628" s="108"/>
      <c r="N4628" s="108"/>
      <c r="O4628" s="108"/>
      <c r="P4628" s="110">
        <f>'Форма 2'!C4628-M4628-N4628-O4628</f>
        <v>9567392.4059999995</v>
      </c>
      <c r="Q4628" s="111">
        <f t="shared" si="963"/>
        <v>2550.6924754059023</v>
      </c>
      <c r="R4628" s="111">
        <f t="shared" si="964"/>
        <v>2550.6924754059023</v>
      </c>
      <c r="S4628" s="112" t="s">
        <v>2152</v>
      </c>
      <c r="T4628" s="107" t="s">
        <v>92</v>
      </c>
      <c r="U4628" s="217"/>
      <c r="V4628" s="85"/>
      <c r="W4628" s="85"/>
      <c r="X4628" s="85"/>
      <c r="Y4628" s="85"/>
      <c r="Z4628" s="85"/>
      <c r="AA4628" s="85"/>
      <c r="AB4628" s="86"/>
      <c r="AC4628" s="86"/>
      <c r="AD4628" s="85">
        <v>1</v>
      </c>
      <c r="AE4628" s="85"/>
      <c r="AF4628" s="85"/>
      <c r="AG4628" s="85"/>
      <c r="AH4628" s="85"/>
      <c r="AI4628" s="85"/>
      <c r="AJ4628" s="85"/>
    </row>
    <row r="4629" spans="1:36" ht="16.5" thickTop="1" thickBot="1">
      <c r="A4629" s="105">
        <f t="shared" si="969"/>
        <v>22</v>
      </c>
      <c r="B4629" s="112" t="s">
        <v>4460</v>
      </c>
      <c r="C4629" s="107">
        <v>1985</v>
      </c>
      <c r="D4629" s="107">
        <v>2017</v>
      </c>
      <c r="E4629" s="114" t="s">
        <v>812</v>
      </c>
      <c r="F4629" s="107">
        <v>12</v>
      </c>
      <c r="G4629" s="107">
        <v>1</v>
      </c>
      <c r="H4629" s="111">
        <v>4638.1000000000004</v>
      </c>
      <c r="I4629" s="111">
        <v>3916</v>
      </c>
      <c r="J4629" s="111">
        <v>3916</v>
      </c>
      <c r="K4629" s="122">
        <v>184</v>
      </c>
      <c r="L4629" s="110">
        <f t="shared" si="962"/>
        <v>9591173.3709999993</v>
      </c>
      <c r="M4629" s="108"/>
      <c r="N4629" s="108"/>
      <c r="O4629" s="108"/>
      <c r="P4629" s="110">
        <f>'Форма 2'!C4629-M4629-N4629-O4629</f>
        <v>9591173.3709999993</v>
      </c>
      <c r="Q4629" s="111">
        <f t="shared" si="963"/>
        <v>2449.2271121041877</v>
      </c>
      <c r="R4629" s="111">
        <f t="shared" si="964"/>
        <v>2449.2271121041877</v>
      </c>
      <c r="S4629" s="112" t="s">
        <v>2152</v>
      </c>
      <c r="T4629" s="107" t="s">
        <v>92</v>
      </c>
      <c r="U4629" s="217"/>
      <c r="V4629" s="85"/>
      <c r="W4629" s="85"/>
      <c r="X4629" s="85"/>
      <c r="Y4629" s="85"/>
      <c r="Z4629" s="85"/>
      <c r="AA4629" s="85"/>
      <c r="AB4629" s="86"/>
      <c r="AC4629" s="86"/>
      <c r="AD4629" s="85">
        <v>1</v>
      </c>
      <c r="AE4629" s="85"/>
      <c r="AF4629" s="85"/>
      <c r="AG4629" s="85"/>
      <c r="AH4629" s="85"/>
      <c r="AI4629" s="85"/>
      <c r="AJ4629" s="85"/>
    </row>
    <row r="4630" spans="1:36" ht="16.5" thickTop="1" thickBot="1">
      <c r="A4630" s="105">
        <f t="shared" si="969"/>
        <v>23</v>
      </c>
      <c r="B4630" s="112" t="s">
        <v>4461</v>
      </c>
      <c r="C4630" s="107">
        <v>1986</v>
      </c>
      <c r="D4630" s="107">
        <v>2019</v>
      </c>
      <c r="E4630" s="114" t="s">
        <v>809</v>
      </c>
      <c r="F4630" s="107">
        <v>9</v>
      </c>
      <c r="G4630" s="107">
        <v>2</v>
      </c>
      <c r="H4630" s="111">
        <v>5057.1000000000004</v>
      </c>
      <c r="I4630" s="111">
        <v>5032.5</v>
      </c>
      <c r="J4630" s="111">
        <v>5032.5</v>
      </c>
      <c r="K4630" s="122">
        <v>263</v>
      </c>
      <c r="L4630" s="110">
        <f t="shared" si="962"/>
        <v>10457627.661</v>
      </c>
      <c r="M4630" s="108"/>
      <c r="N4630" s="108"/>
      <c r="O4630" s="108"/>
      <c r="P4630" s="110">
        <f>'Форма 2'!C4630-M4630-N4630-O4630</f>
        <v>10457627.661</v>
      </c>
      <c r="Q4630" s="111">
        <f t="shared" si="963"/>
        <v>2078.0184125186288</v>
      </c>
      <c r="R4630" s="111">
        <f t="shared" si="964"/>
        <v>2078.0184125186288</v>
      </c>
      <c r="S4630" s="112" t="s">
        <v>2152</v>
      </c>
      <c r="T4630" s="107" t="s">
        <v>92</v>
      </c>
      <c r="U4630" s="217"/>
      <c r="V4630" s="85"/>
      <c r="W4630" s="85"/>
      <c r="X4630" s="85"/>
      <c r="Y4630" s="85"/>
      <c r="Z4630" s="85"/>
      <c r="AA4630" s="85"/>
      <c r="AB4630" s="86"/>
      <c r="AC4630" s="86"/>
      <c r="AD4630" s="85">
        <v>1</v>
      </c>
      <c r="AE4630" s="85"/>
      <c r="AF4630" s="85"/>
      <c r="AG4630" s="85"/>
      <c r="AH4630" s="85"/>
      <c r="AI4630" s="85"/>
      <c r="AJ4630" s="85"/>
    </row>
    <row r="4631" spans="1:36" ht="16.5" thickTop="1" thickBot="1">
      <c r="A4631" s="105">
        <f t="shared" si="969"/>
        <v>24</v>
      </c>
      <c r="B4631" s="112" t="s">
        <v>4462</v>
      </c>
      <c r="C4631" s="107">
        <v>1980</v>
      </c>
      <c r="D4631" s="107"/>
      <c r="E4631" s="114" t="s">
        <v>809</v>
      </c>
      <c r="F4631" s="107">
        <v>5</v>
      </c>
      <c r="G4631" s="107">
        <v>2</v>
      </c>
      <c r="H4631" s="111">
        <v>3753.2</v>
      </c>
      <c r="I4631" s="111">
        <v>3281.4</v>
      </c>
      <c r="J4631" s="111">
        <v>3281.4</v>
      </c>
      <c r="K4631" s="122">
        <v>207</v>
      </c>
      <c r="L4631" s="110">
        <f t="shared" si="962"/>
        <v>16902611.264000002</v>
      </c>
      <c r="M4631" s="108"/>
      <c r="N4631" s="108"/>
      <c r="O4631" s="108"/>
      <c r="P4631" s="110">
        <f>'Форма 2'!C4631-M4631-N4631-O4631</f>
        <v>16902611.264000002</v>
      </c>
      <c r="Q4631" s="111">
        <f t="shared" si="963"/>
        <v>5151.0365283110868</v>
      </c>
      <c r="R4631" s="111">
        <f t="shared" si="964"/>
        <v>5151.0365283110868</v>
      </c>
      <c r="S4631" s="112" t="s">
        <v>2152</v>
      </c>
      <c r="T4631" s="107" t="s">
        <v>92</v>
      </c>
      <c r="U4631" s="217"/>
      <c r="V4631" s="85"/>
      <c r="W4631" s="85"/>
      <c r="X4631" s="85"/>
      <c r="Y4631" s="85"/>
      <c r="Z4631" s="85"/>
      <c r="AA4631" s="85"/>
      <c r="AB4631" s="86"/>
      <c r="AC4631" s="86"/>
      <c r="AD4631" s="85">
        <v>1</v>
      </c>
      <c r="AE4631" s="85"/>
      <c r="AF4631" s="85"/>
      <c r="AG4631" s="85"/>
      <c r="AH4631" s="85"/>
      <c r="AI4631" s="85"/>
      <c r="AJ4631" s="85"/>
    </row>
    <row r="4632" spans="1:36" ht="16.5" thickTop="1" thickBot="1">
      <c r="A4632" s="105">
        <f t="shared" si="969"/>
        <v>25</v>
      </c>
      <c r="B4632" s="112" t="s">
        <v>4463</v>
      </c>
      <c r="C4632" s="107">
        <v>1980</v>
      </c>
      <c r="D4632" s="107"/>
      <c r="E4632" s="114" t="s">
        <v>809</v>
      </c>
      <c r="F4632" s="107">
        <v>5</v>
      </c>
      <c r="G4632" s="107">
        <v>4</v>
      </c>
      <c r="H4632" s="111">
        <v>5004.8</v>
      </c>
      <c r="I4632" s="111">
        <v>2733.3</v>
      </c>
      <c r="J4632" s="111">
        <v>2733.3</v>
      </c>
      <c r="K4632" s="122">
        <v>125</v>
      </c>
      <c r="L4632" s="110">
        <f t="shared" si="962"/>
        <v>22539216.896000002</v>
      </c>
      <c r="M4632" s="108"/>
      <c r="N4632" s="108"/>
      <c r="O4632" s="108"/>
      <c r="P4632" s="110">
        <f>'Форма 2'!C4632-M4632-N4632-O4632</f>
        <v>22539216.896000002</v>
      </c>
      <c r="Q4632" s="111">
        <f t="shared" si="963"/>
        <v>8246.1555248234727</v>
      </c>
      <c r="R4632" s="111">
        <f t="shared" si="964"/>
        <v>8246.1555248234727</v>
      </c>
      <c r="S4632" s="112" t="s">
        <v>2152</v>
      </c>
      <c r="T4632" s="107" t="s">
        <v>92</v>
      </c>
      <c r="U4632" s="217"/>
      <c r="V4632" s="85"/>
      <c r="W4632" s="85"/>
      <c r="X4632" s="85"/>
      <c r="Y4632" s="85"/>
      <c r="Z4632" s="85"/>
      <c r="AA4632" s="85"/>
      <c r="AB4632" s="86"/>
      <c r="AC4632" s="86"/>
      <c r="AD4632" s="85">
        <v>1</v>
      </c>
      <c r="AE4632" s="85"/>
      <c r="AF4632" s="85"/>
      <c r="AG4632" s="85"/>
      <c r="AH4632" s="85"/>
      <c r="AI4632" s="85"/>
      <c r="AJ4632" s="85"/>
    </row>
    <row r="4633" spans="1:36" ht="16.5" thickTop="1" thickBot="1">
      <c r="A4633" s="105">
        <f t="shared" si="969"/>
        <v>26</v>
      </c>
      <c r="B4633" s="112" t="s">
        <v>4464</v>
      </c>
      <c r="C4633" s="107">
        <v>1987</v>
      </c>
      <c r="D4633" s="107">
        <v>2018</v>
      </c>
      <c r="E4633" s="114" t="s">
        <v>809</v>
      </c>
      <c r="F4633" s="107">
        <v>5</v>
      </c>
      <c r="G4633" s="107">
        <v>4</v>
      </c>
      <c r="H4633" s="111">
        <v>4322.8999999999996</v>
      </c>
      <c r="I4633" s="111">
        <v>3299.5</v>
      </c>
      <c r="J4633" s="111">
        <v>3299.5</v>
      </c>
      <c r="K4633" s="122">
        <v>156</v>
      </c>
      <c r="L4633" s="110">
        <f t="shared" si="962"/>
        <v>19468266.607999999</v>
      </c>
      <c r="M4633" s="108"/>
      <c r="N4633" s="108"/>
      <c r="O4633" s="108"/>
      <c r="P4633" s="110">
        <f>'Форма 2'!C4633-M4633-N4633-O4633</f>
        <v>19468266.607999999</v>
      </c>
      <c r="Q4633" s="111">
        <f t="shared" si="963"/>
        <v>5900.3687249583263</v>
      </c>
      <c r="R4633" s="111">
        <f t="shared" si="964"/>
        <v>5900.3687249583263</v>
      </c>
      <c r="S4633" s="112" t="s">
        <v>2152</v>
      </c>
      <c r="T4633" s="107" t="s">
        <v>92</v>
      </c>
      <c r="U4633" s="217"/>
      <c r="V4633" s="85"/>
      <c r="W4633" s="85"/>
      <c r="X4633" s="85"/>
      <c r="Y4633" s="85"/>
      <c r="Z4633" s="85"/>
      <c r="AA4633" s="85"/>
      <c r="AB4633" s="86"/>
      <c r="AC4633" s="86"/>
      <c r="AD4633" s="85">
        <v>1</v>
      </c>
      <c r="AE4633" s="85"/>
      <c r="AF4633" s="85"/>
      <c r="AG4633" s="85"/>
      <c r="AH4633" s="85"/>
      <c r="AI4633" s="85"/>
      <c r="AJ4633" s="85"/>
    </row>
    <row r="4634" spans="1:36" ht="16.5" thickTop="1" thickBot="1">
      <c r="A4634" s="105">
        <f t="shared" si="969"/>
        <v>27</v>
      </c>
      <c r="B4634" s="112" t="s">
        <v>4465</v>
      </c>
      <c r="C4634" s="107">
        <v>1979</v>
      </c>
      <c r="D4634" s="107">
        <v>2016</v>
      </c>
      <c r="E4634" s="114" t="s">
        <v>809</v>
      </c>
      <c r="F4634" s="107">
        <v>5</v>
      </c>
      <c r="G4634" s="107">
        <v>4</v>
      </c>
      <c r="H4634" s="111">
        <v>3233.5</v>
      </c>
      <c r="I4634" s="111">
        <v>2913.5</v>
      </c>
      <c r="J4634" s="111">
        <v>2913.5</v>
      </c>
      <c r="K4634" s="122">
        <v>100</v>
      </c>
      <c r="L4634" s="110">
        <f t="shared" si="962"/>
        <v>14562131.920000002</v>
      </c>
      <c r="M4634" s="108"/>
      <c r="N4634" s="108"/>
      <c r="O4634" s="108"/>
      <c r="P4634" s="110">
        <f>'Форма 2'!C4634-M4634-N4634-O4634</f>
        <v>14562131.920000002</v>
      </c>
      <c r="Q4634" s="111">
        <f t="shared" si="963"/>
        <v>4998.1575150163044</v>
      </c>
      <c r="R4634" s="111">
        <f t="shared" si="964"/>
        <v>4998.1575150163044</v>
      </c>
      <c r="S4634" s="112" t="s">
        <v>2152</v>
      </c>
      <c r="T4634" s="107" t="s">
        <v>92</v>
      </c>
      <c r="U4634" s="217"/>
      <c r="V4634" s="85"/>
      <c r="W4634" s="85"/>
      <c r="X4634" s="85"/>
      <c r="Y4634" s="85"/>
      <c r="Z4634" s="85"/>
      <c r="AA4634" s="85"/>
      <c r="AB4634" s="86"/>
      <c r="AC4634" s="86"/>
      <c r="AD4634" s="85">
        <v>1</v>
      </c>
      <c r="AE4634" s="85"/>
      <c r="AF4634" s="85"/>
      <c r="AG4634" s="85"/>
      <c r="AH4634" s="85"/>
      <c r="AI4634" s="85"/>
      <c r="AJ4634" s="85"/>
    </row>
    <row r="4635" spans="1:36" ht="16.5" thickTop="1" thickBot="1">
      <c r="A4635" s="105">
        <f t="shared" si="969"/>
        <v>28</v>
      </c>
      <c r="B4635" s="112" t="s">
        <v>4466</v>
      </c>
      <c r="C4635" s="107">
        <v>1994</v>
      </c>
      <c r="D4635" s="107"/>
      <c r="E4635" s="114" t="s">
        <v>809</v>
      </c>
      <c r="F4635" s="107">
        <v>9</v>
      </c>
      <c r="G4635" s="107">
        <v>2</v>
      </c>
      <c r="H4635" s="111">
        <v>4585.1000000000004</v>
      </c>
      <c r="I4635" s="111">
        <v>3879.9</v>
      </c>
      <c r="J4635" s="111">
        <v>3879.9</v>
      </c>
      <c r="K4635" s="122">
        <v>223</v>
      </c>
      <c r="L4635" s="110">
        <f t="shared" si="962"/>
        <v>9481574.1410000008</v>
      </c>
      <c r="M4635" s="108"/>
      <c r="N4635" s="108"/>
      <c r="O4635" s="108"/>
      <c r="P4635" s="110">
        <f>'Форма 2'!C4635-M4635-N4635-O4635</f>
        <v>9481574.1410000008</v>
      </c>
      <c r="Q4635" s="111">
        <f t="shared" si="963"/>
        <v>2443.7676592180214</v>
      </c>
      <c r="R4635" s="111">
        <f t="shared" si="964"/>
        <v>2443.7676592180214</v>
      </c>
      <c r="S4635" s="112" t="s">
        <v>2152</v>
      </c>
      <c r="T4635" s="107" t="s">
        <v>92</v>
      </c>
      <c r="U4635" s="217"/>
      <c r="V4635" s="85"/>
      <c r="W4635" s="85"/>
      <c r="X4635" s="85"/>
      <c r="Y4635" s="85"/>
      <c r="Z4635" s="85"/>
      <c r="AA4635" s="85"/>
      <c r="AB4635" s="86"/>
      <c r="AC4635" s="86"/>
      <c r="AD4635" s="85">
        <v>1</v>
      </c>
      <c r="AE4635" s="85"/>
      <c r="AF4635" s="85"/>
      <c r="AG4635" s="85"/>
      <c r="AH4635" s="85"/>
      <c r="AI4635" s="85"/>
      <c r="AJ4635" s="85"/>
    </row>
    <row r="4636" spans="1:36" ht="16.5" thickTop="1" thickBot="1">
      <c r="A4636" s="105">
        <f t="shared" si="969"/>
        <v>29</v>
      </c>
      <c r="B4636" s="112" t="s">
        <v>4467</v>
      </c>
      <c r="C4636" s="107">
        <v>1979</v>
      </c>
      <c r="D4636" s="107">
        <v>2019</v>
      </c>
      <c r="E4636" s="114" t="s">
        <v>809</v>
      </c>
      <c r="F4636" s="107">
        <v>5</v>
      </c>
      <c r="G4636" s="107">
        <v>4</v>
      </c>
      <c r="H4636" s="111">
        <v>4516.3</v>
      </c>
      <c r="I4636" s="111">
        <v>2737.2</v>
      </c>
      <c r="J4636" s="111">
        <v>2737.2</v>
      </c>
      <c r="K4636" s="122">
        <v>114</v>
      </c>
      <c r="L4636" s="110">
        <f t="shared" si="962"/>
        <v>20339247.376000002</v>
      </c>
      <c r="M4636" s="108"/>
      <c r="N4636" s="108"/>
      <c r="O4636" s="108"/>
      <c r="P4636" s="110">
        <f>'Форма 2'!C4636-M4636-N4636-O4636</f>
        <v>20339247.376000002</v>
      </c>
      <c r="Q4636" s="111">
        <f t="shared" si="963"/>
        <v>7430.676375858543</v>
      </c>
      <c r="R4636" s="111">
        <f t="shared" si="964"/>
        <v>7430.676375858543</v>
      </c>
      <c r="S4636" s="112" t="s">
        <v>2152</v>
      </c>
      <c r="T4636" s="107" t="s">
        <v>92</v>
      </c>
      <c r="U4636" s="217"/>
      <c r="V4636" s="85"/>
      <c r="W4636" s="85"/>
      <c r="X4636" s="85"/>
      <c r="Y4636" s="85"/>
      <c r="Z4636" s="85"/>
      <c r="AA4636" s="85"/>
      <c r="AB4636" s="86"/>
      <c r="AC4636" s="86"/>
      <c r="AD4636" s="85">
        <v>1</v>
      </c>
      <c r="AE4636" s="85"/>
      <c r="AF4636" s="85"/>
      <c r="AG4636" s="85"/>
      <c r="AH4636" s="85"/>
      <c r="AI4636" s="85"/>
      <c r="AJ4636" s="85"/>
    </row>
    <row r="4637" spans="1:36" ht="16.5" thickTop="1" thickBot="1">
      <c r="A4637" s="105">
        <f t="shared" si="969"/>
        <v>30</v>
      </c>
      <c r="B4637" s="112" t="s">
        <v>4468</v>
      </c>
      <c r="C4637" s="107">
        <v>1981</v>
      </c>
      <c r="D4637" s="107">
        <v>2019</v>
      </c>
      <c r="E4637" s="114" t="s">
        <v>812</v>
      </c>
      <c r="F4637" s="107">
        <v>9</v>
      </c>
      <c r="G4637" s="107">
        <v>1</v>
      </c>
      <c r="H4637" s="111">
        <v>2233.6999999999998</v>
      </c>
      <c r="I4637" s="111">
        <v>1908</v>
      </c>
      <c r="J4637" s="111">
        <v>1908</v>
      </c>
      <c r="K4637" s="122">
        <v>65</v>
      </c>
      <c r="L4637" s="110">
        <f t="shared" si="962"/>
        <v>4619090.5669999989</v>
      </c>
      <c r="M4637" s="108"/>
      <c r="N4637" s="108"/>
      <c r="O4637" s="108"/>
      <c r="P4637" s="110">
        <f>'Форма 2'!C4637-M4637-N4637-O4637</f>
        <v>4619090.5669999989</v>
      </c>
      <c r="Q4637" s="111">
        <f t="shared" si="963"/>
        <v>2420.9070057651984</v>
      </c>
      <c r="R4637" s="111">
        <f t="shared" si="964"/>
        <v>2420.9070057651984</v>
      </c>
      <c r="S4637" s="112" t="s">
        <v>2152</v>
      </c>
      <c r="T4637" s="107" t="s">
        <v>92</v>
      </c>
      <c r="U4637" s="217"/>
      <c r="V4637" s="85"/>
      <c r="W4637" s="85"/>
      <c r="X4637" s="85"/>
      <c r="Y4637" s="85"/>
      <c r="Z4637" s="85"/>
      <c r="AA4637" s="85"/>
      <c r="AB4637" s="86"/>
      <c r="AC4637" s="86"/>
      <c r="AD4637" s="85">
        <v>1</v>
      </c>
      <c r="AE4637" s="85"/>
      <c r="AF4637" s="85"/>
      <c r="AG4637" s="85"/>
      <c r="AH4637" s="85"/>
      <c r="AI4637" s="85"/>
      <c r="AJ4637" s="85"/>
    </row>
    <row r="4638" spans="1:36" ht="16.5" thickTop="1" thickBot="1">
      <c r="A4638" s="105">
        <f t="shared" si="969"/>
        <v>31</v>
      </c>
      <c r="B4638" s="112" t="s">
        <v>4469</v>
      </c>
      <c r="C4638" s="107">
        <v>1984</v>
      </c>
      <c r="D4638" s="107">
        <v>2019</v>
      </c>
      <c r="E4638" s="114" t="s">
        <v>809</v>
      </c>
      <c r="F4638" s="107">
        <v>5</v>
      </c>
      <c r="G4638" s="107">
        <v>4</v>
      </c>
      <c r="H4638" s="111">
        <v>3276</v>
      </c>
      <c r="I4638" s="111">
        <v>2938.7</v>
      </c>
      <c r="J4638" s="111">
        <v>2938.7</v>
      </c>
      <c r="K4638" s="122">
        <v>100</v>
      </c>
      <c r="L4638" s="110">
        <f t="shared" si="962"/>
        <v>14753531.520000001</v>
      </c>
      <c r="M4638" s="108"/>
      <c r="N4638" s="108"/>
      <c r="O4638" s="108"/>
      <c r="P4638" s="110">
        <f>'Форма 2'!C4638-M4638-N4638-O4638</f>
        <v>14753531.520000001</v>
      </c>
      <c r="Q4638" s="111">
        <f t="shared" si="963"/>
        <v>5020.4279171062044</v>
      </c>
      <c r="R4638" s="111">
        <f t="shared" si="964"/>
        <v>5020.4279171062044</v>
      </c>
      <c r="S4638" s="112" t="s">
        <v>2152</v>
      </c>
      <c r="T4638" s="107" t="s">
        <v>92</v>
      </c>
      <c r="U4638" s="217"/>
      <c r="V4638" s="85"/>
      <c r="W4638" s="85"/>
      <c r="X4638" s="85"/>
      <c r="Y4638" s="85"/>
      <c r="Z4638" s="85"/>
      <c r="AA4638" s="85"/>
      <c r="AB4638" s="86"/>
      <c r="AC4638" s="86"/>
      <c r="AD4638" s="85">
        <v>1</v>
      </c>
      <c r="AE4638" s="85"/>
      <c r="AF4638" s="85"/>
      <c r="AG4638" s="85"/>
      <c r="AH4638" s="85"/>
      <c r="AI4638" s="85"/>
      <c r="AJ4638" s="85"/>
    </row>
    <row r="4639" spans="1:36" ht="16.5" thickTop="1" thickBot="1">
      <c r="A4639" s="105">
        <f t="shared" si="969"/>
        <v>32</v>
      </c>
      <c r="B4639" s="112" t="s">
        <v>4470</v>
      </c>
      <c r="C4639" s="107">
        <v>1986</v>
      </c>
      <c r="D4639" s="107">
        <v>2019</v>
      </c>
      <c r="E4639" s="114" t="s">
        <v>809</v>
      </c>
      <c r="F4639" s="107">
        <v>5</v>
      </c>
      <c r="G4639" s="107">
        <v>2</v>
      </c>
      <c r="H4639" s="111">
        <v>3858.5</v>
      </c>
      <c r="I4639" s="111">
        <v>3184.2</v>
      </c>
      <c r="J4639" s="111">
        <v>3184.2</v>
      </c>
      <c r="K4639" s="122">
        <v>172</v>
      </c>
      <c r="L4639" s="110">
        <f t="shared" si="962"/>
        <v>17376831.920000002</v>
      </c>
      <c r="M4639" s="108"/>
      <c r="N4639" s="108"/>
      <c r="O4639" s="108"/>
      <c r="P4639" s="110">
        <f>'Форма 2'!C4639-M4639-N4639-O4639</f>
        <v>17376831.920000002</v>
      </c>
      <c r="Q4639" s="111">
        <f t="shared" si="963"/>
        <v>5457.2049243137999</v>
      </c>
      <c r="R4639" s="111">
        <f t="shared" si="964"/>
        <v>5457.2049243137999</v>
      </c>
      <c r="S4639" s="112" t="s">
        <v>2152</v>
      </c>
      <c r="T4639" s="107" t="s">
        <v>92</v>
      </c>
      <c r="U4639" s="217"/>
      <c r="V4639" s="85"/>
      <c r="W4639" s="85"/>
      <c r="X4639" s="85"/>
      <c r="Y4639" s="85"/>
      <c r="Z4639" s="85"/>
      <c r="AA4639" s="85"/>
      <c r="AB4639" s="86"/>
      <c r="AC4639" s="86"/>
      <c r="AD4639" s="85">
        <v>1</v>
      </c>
      <c r="AE4639" s="85"/>
      <c r="AF4639" s="85"/>
      <c r="AG4639" s="85"/>
      <c r="AH4639" s="85"/>
      <c r="AI4639" s="85"/>
      <c r="AJ4639" s="85"/>
    </row>
    <row r="4640" spans="1:36" ht="16.5" thickTop="1" thickBot="1">
      <c r="A4640" s="105">
        <f t="shared" si="969"/>
        <v>33</v>
      </c>
      <c r="B4640" s="112" t="s">
        <v>4471</v>
      </c>
      <c r="C4640" s="107">
        <v>1984</v>
      </c>
      <c r="D4640" s="107">
        <v>2018</v>
      </c>
      <c r="E4640" s="114" t="s">
        <v>812</v>
      </c>
      <c r="F4640" s="107">
        <v>5</v>
      </c>
      <c r="G4640" s="107">
        <v>2</v>
      </c>
      <c r="H4640" s="111">
        <v>1992.2</v>
      </c>
      <c r="I4640" s="111">
        <v>1403.1</v>
      </c>
      <c r="J4640" s="111">
        <v>1403.1</v>
      </c>
      <c r="K4640" s="122">
        <v>69</v>
      </c>
      <c r="L4640" s="110">
        <f t="shared" si="962"/>
        <v>8971912.5440000016</v>
      </c>
      <c r="M4640" s="108"/>
      <c r="N4640" s="108"/>
      <c r="O4640" s="108"/>
      <c r="P4640" s="110">
        <f>'Форма 2'!C4640-M4640-N4640-O4640</f>
        <v>8971912.5440000016</v>
      </c>
      <c r="Q4640" s="111">
        <f t="shared" si="963"/>
        <v>6394.3500420497485</v>
      </c>
      <c r="R4640" s="111">
        <f t="shared" si="964"/>
        <v>6394.3500420497485</v>
      </c>
      <c r="S4640" s="112" t="s">
        <v>2152</v>
      </c>
      <c r="T4640" s="107" t="s">
        <v>92</v>
      </c>
      <c r="U4640" s="217"/>
      <c r="V4640" s="85"/>
      <c r="W4640" s="85"/>
      <c r="X4640" s="85"/>
      <c r="Y4640" s="85"/>
      <c r="Z4640" s="85"/>
      <c r="AA4640" s="85"/>
      <c r="AB4640" s="86"/>
      <c r="AC4640" s="86"/>
      <c r="AD4640" s="85">
        <v>1</v>
      </c>
      <c r="AE4640" s="85"/>
      <c r="AF4640" s="85"/>
      <c r="AG4640" s="85"/>
      <c r="AH4640" s="85"/>
      <c r="AI4640" s="85"/>
      <c r="AJ4640" s="85"/>
    </row>
    <row r="4641" spans="1:36" ht="16.5" thickTop="1" thickBot="1">
      <c r="A4641" s="105">
        <f t="shared" si="969"/>
        <v>34</v>
      </c>
      <c r="B4641" s="112" t="s">
        <v>4472</v>
      </c>
      <c r="C4641" s="107">
        <v>1985</v>
      </c>
      <c r="D4641" s="107">
        <v>2019</v>
      </c>
      <c r="E4641" s="114" t="s">
        <v>809</v>
      </c>
      <c r="F4641" s="107">
        <v>5</v>
      </c>
      <c r="G4641" s="107">
        <v>4</v>
      </c>
      <c r="H4641" s="111">
        <v>3786.2</v>
      </c>
      <c r="I4641" s="111">
        <v>3174.9</v>
      </c>
      <c r="J4641" s="111">
        <v>3174.9</v>
      </c>
      <c r="K4641" s="122">
        <v>184</v>
      </c>
      <c r="L4641" s="110">
        <f t="shared" si="962"/>
        <v>17051227.424000002</v>
      </c>
      <c r="M4641" s="108"/>
      <c r="N4641" s="108"/>
      <c r="O4641" s="108"/>
      <c r="P4641" s="110">
        <f>'Форма 2'!C4641-M4641-N4641-O4641</f>
        <v>17051227.424000002</v>
      </c>
      <c r="Q4641" s="111">
        <f t="shared" si="963"/>
        <v>5370.6344842357248</v>
      </c>
      <c r="R4641" s="111">
        <f t="shared" si="964"/>
        <v>5370.6344842357248</v>
      </c>
      <c r="S4641" s="112" t="s">
        <v>2152</v>
      </c>
      <c r="T4641" s="107" t="s">
        <v>92</v>
      </c>
      <c r="U4641" s="217"/>
      <c r="V4641" s="85"/>
      <c r="W4641" s="85"/>
      <c r="X4641" s="85"/>
      <c r="Y4641" s="85"/>
      <c r="Z4641" s="85"/>
      <c r="AA4641" s="85"/>
      <c r="AB4641" s="86"/>
      <c r="AC4641" s="86"/>
      <c r="AD4641" s="85">
        <v>1</v>
      </c>
      <c r="AE4641" s="85"/>
      <c r="AF4641" s="85"/>
      <c r="AG4641" s="85"/>
      <c r="AH4641" s="85"/>
      <c r="AI4641" s="85"/>
      <c r="AJ4641" s="85"/>
    </row>
    <row r="4642" spans="1:36" ht="16.5" thickTop="1" thickBot="1">
      <c r="A4642" s="105">
        <f t="shared" si="969"/>
        <v>35</v>
      </c>
      <c r="B4642" s="112" t="s">
        <v>4473</v>
      </c>
      <c r="C4642" s="107">
        <v>1987</v>
      </c>
      <c r="D4642" s="107">
        <v>2019</v>
      </c>
      <c r="E4642" s="114" t="s">
        <v>809</v>
      </c>
      <c r="F4642" s="107">
        <v>9</v>
      </c>
      <c r="G4642" s="107">
        <v>9</v>
      </c>
      <c r="H4642" s="111">
        <v>21661.1</v>
      </c>
      <c r="I4642" s="111">
        <v>18188.099999999999</v>
      </c>
      <c r="J4642" s="111">
        <v>18188.099999999999</v>
      </c>
      <c r="K4642" s="122">
        <v>764</v>
      </c>
      <c r="L4642" s="110">
        <f t="shared" si="962"/>
        <v>25006580.280000001</v>
      </c>
      <c r="M4642" s="108"/>
      <c r="N4642" s="108"/>
      <c r="O4642" s="108"/>
      <c r="P4642" s="110">
        <f>'Форма 2'!C4642-M4642-N4642-O4642</f>
        <v>25006580.280000001</v>
      </c>
      <c r="Q4642" s="111">
        <f t="shared" si="963"/>
        <v>1374.8868919788215</v>
      </c>
      <c r="R4642" s="111">
        <f t="shared" si="964"/>
        <v>1374.8868919788215</v>
      </c>
      <c r="S4642" s="112" t="s">
        <v>2152</v>
      </c>
      <c r="T4642" s="107" t="s">
        <v>92</v>
      </c>
      <c r="U4642" s="217"/>
      <c r="V4642" s="85"/>
      <c r="W4642" s="85"/>
      <c r="X4642" s="85"/>
      <c r="Y4642" s="85"/>
      <c r="Z4642" s="172"/>
      <c r="AA4642" s="172"/>
      <c r="AB4642" s="177">
        <v>9</v>
      </c>
      <c r="AC4642" s="154">
        <f>2778508.92*AB4642</f>
        <v>25006580.280000001</v>
      </c>
      <c r="AD4642" s="85"/>
      <c r="AE4642" s="85"/>
      <c r="AF4642" s="85"/>
      <c r="AG4642" s="166"/>
      <c r="AH4642" s="85"/>
      <c r="AI4642" s="85"/>
      <c r="AJ4642" s="85"/>
    </row>
    <row r="4643" spans="1:36" ht="16.5" thickTop="1" thickBot="1">
      <c r="A4643" s="105">
        <f t="shared" si="969"/>
        <v>36</v>
      </c>
      <c r="B4643" s="112" t="s">
        <v>4474</v>
      </c>
      <c r="C4643" s="107">
        <v>1995</v>
      </c>
      <c r="D4643" s="107">
        <v>2019</v>
      </c>
      <c r="E4643" s="114" t="s">
        <v>809</v>
      </c>
      <c r="F4643" s="107">
        <v>9</v>
      </c>
      <c r="G4643" s="107">
        <v>2</v>
      </c>
      <c r="H4643" s="111">
        <v>11947</v>
      </c>
      <c r="I4643" s="111">
        <v>11624</v>
      </c>
      <c r="J4643" s="111">
        <v>11624</v>
      </c>
      <c r="K4643" s="122">
        <v>200</v>
      </c>
      <c r="L4643" s="110">
        <f t="shared" si="962"/>
        <v>24705320.77</v>
      </c>
      <c r="M4643" s="108"/>
      <c r="N4643" s="108"/>
      <c r="O4643" s="108"/>
      <c r="P4643" s="110">
        <f>'Форма 2'!C4643-M4643-N4643-O4643</f>
        <v>24705320.77</v>
      </c>
      <c r="Q4643" s="111">
        <f t="shared" si="963"/>
        <v>2125.3717111149344</v>
      </c>
      <c r="R4643" s="111">
        <f t="shared" si="964"/>
        <v>2125.3717111149344</v>
      </c>
      <c r="S4643" s="112" t="s">
        <v>2152</v>
      </c>
      <c r="T4643" s="107" t="s">
        <v>92</v>
      </c>
      <c r="U4643" s="217"/>
      <c r="V4643" s="85"/>
      <c r="W4643" s="85"/>
      <c r="X4643" s="85"/>
      <c r="Y4643" s="85"/>
      <c r="Z4643" s="85"/>
      <c r="AA4643" s="85"/>
      <c r="AB4643" s="86"/>
      <c r="AC4643" s="86"/>
      <c r="AD4643" s="85">
        <v>1</v>
      </c>
      <c r="AE4643" s="85"/>
      <c r="AF4643" s="85"/>
      <c r="AG4643" s="85"/>
      <c r="AH4643" s="85"/>
      <c r="AI4643" s="85"/>
      <c r="AJ4643" s="85"/>
    </row>
    <row r="4644" spans="1:36" ht="16.5" thickTop="1" thickBot="1">
      <c r="A4644" s="105">
        <f t="shared" si="969"/>
        <v>37</v>
      </c>
      <c r="B4644" s="112" t="s">
        <v>4475</v>
      </c>
      <c r="C4644" s="107">
        <v>1981</v>
      </c>
      <c r="D4644" s="107">
        <v>2019</v>
      </c>
      <c r="E4644" s="114" t="s">
        <v>809</v>
      </c>
      <c r="F4644" s="107">
        <v>5</v>
      </c>
      <c r="G4644" s="107">
        <v>4</v>
      </c>
      <c r="H4644" s="111">
        <v>3891</v>
      </c>
      <c r="I4644" s="111">
        <v>2731.1</v>
      </c>
      <c r="J4644" s="111">
        <v>2731.1</v>
      </c>
      <c r="K4644" s="122">
        <v>155</v>
      </c>
      <c r="L4644" s="110">
        <f t="shared" si="962"/>
        <v>17523196.32</v>
      </c>
      <c r="M4644" s="108"/>
      <c r="N4644" s="108"/>
      <c r="O4644" s="108"/>
      <c r="P4644" s="110">
        <f>'Форма 2'!C4644-M4644-N4644-O4644</f>
        <v>17523196.32</v>
      </c>
      <c r="Q4644" s="111">
        <f t="shared" si="963"/>
        <v>6416.1679616271831</v>
      </c>
      <c r="R4644" s="111">
        <f t="shared" si="964"/>
        <v>6416.1679616271831</v>
      </c>
      <c r="S4644" s="112" t="s">
        <v>2152</v>
      </c>
      <c r="T4644" s="107" t="s">
        <v>92</v>
      </c>
      <c r="U4644" s="217"/>
      <c r="V4644" s="85"/>
      <c r="W4644" s="85"/>
      <c r="X4644" s="85"/>
      <c r="Y4644" s="85"/>
      <c r="Z4644" s="85"/>
      <c r="AA4644" s="85"/>
      <c r="AB4644" s="86"/>
      <c r="AC4644" s="86"/>
      <c r="AD4644" s="85">
        <v>1</v>
      </c>
      <c r="AE4644" s="85"/>
      <c r="AF4644" s="85"/>
      <c r="AG4644" s="85"/>
      <c r="AH4644" s="85"/>
      <c r="AI4644" s="85"/>
      <c r="AJ4644" s="85"/>
    </row>
    <row r="4645" spans="1:36" ht="16.5" thickTop="1" thickBot="1">
      <c r="A4645" s="105">
        <f t="shared" si="969"/>
        <v>38</v>
      </c>
      <c r="B4645" s="112" t="s">
        <v>4476</v>
      </c>
      <c r="C4645" s="107">
        <v>1980</v>
      </c>
      <c r="D4645" s="107">
        <v>2019</v>
      </c>
      <c r="E4645" s="114" t="s">
        <v>809</v>
      </c>
      <c r="F4645" s="107">
        <v>5</v>
      </c>
      <c r="G4645" s="107">
        <v>4</v>
      </c>
      <c r="H4645" s="111">
        <v>3755.7</v>
      </c>
      <c r="I4645" s="111">
        <v>3415.4</v>
      </c>
      <c r="J4645" s="111">
        <v>3415.4</v>
      </c>
      <c r="K4645" s="122">
        <v>161</v>
      </c>
      <c r="L4645" s="110">
        <f t="shared" si="962"/>
        <v>16913870.063999999</v>
      </c>
      <c r="M4645" s="108"/>
      <c r="N4645" s="108"/>
      <c r="O4645" s="108"/>
      <c r="P4645" s="110">
        <f>'Форма 2'!C4645-M4645-N4645-O4645</f>
        <v>16913870.063999999</v>
      </c>
      <c r="Q4645" s="111">
        <f t="shared" si="963"/>
        <v>4952.2369455993439</v>
      </c>
      <c r="R4645" s="111">
        <f t="shared" si="964"/>
        <v>4952.2369455993439</v>
      </c>
      <c r="S4645" s="112" t="s">
        <v>2152</v>
      </c>
      <c r="T4645" s="107" t="s">
        <v>92</v>
      </c>
      <c r="U4645" s="217"/>
      <c r="V4645" s="85"/>
      <c r="W4645" s="85"/>
      <c r="X4645" s="85"/>
      <c r="Y4645" s="85"/>
      <c r="Z4645" s="85"/>
      <c r="AA4645" s="85"/>
      <c r="AB4645" s="86"/>
      <c r="AC4645" s="86"/>
      <c r="AD4645" s="85">
        <v>1</v>
      </c>
      <c r="AE4645" s="85"/>
      <c r="AF4645" s="85"/>
      <c r="AG4645" s="85"/>
      <c r="AH4645" s="85"/>
      <c r="AI4645" s="85"/>
      <c r="AJ4645" s="85"/>
    </row>
    <row r="4646" spans="1:36" ht="16.5" thickTop="1" thickBot="1">
      <c r="A4646" s="105">
        <f t="shared" si="969"/>
        <v>39</v>
      </c>
      <c r="B4646" s="112" t="s">
        <v>4477</v>
      </c>
      <c r="C4646" s="107">
        <v>1983</v>
      </c>
      <c r="D4646" s="107">
        <v>2019</v>
      </c>
      <c r="E4646" s="114" t="s">
        <v>809</v>
      </c>
      <c r="F4646" s="107">
        <v>5</v>
      </c>
      <c r="G4646" s="107">
        <v>6</v>
      </c>
      <c r="H4646" s="111">
        <v>5139.8999999999996</v>
      </c>
      <c r="I4646" s="111">
        <v>4537</v>
      </c>
      <c r="J4646" s="111">
        <v>4537</v>
      </c>
      <c r="K4646" s="122">
        <v>243</v>
      </c>
      <c r="L4646" s="110">
        <f t="shared" si="962"/>
        <v>23147642.447999999</v>
      </c>
      <c r="M4646" s="108"/>
      <c r="N4646" s="108"/>
      <c r="O4646" s="108"/>
      <c r="P4646" s="110">
        <f>'Форма 2'!C4646-M4646-N4646-O4646</f>
        <v>23147642.447999999</v>
      </c>
      <c r="Q4646" s="111">
        <f t="shared" si="963"/>
        <v>5101.9710046286091</v>
      </c>
      <c r="R4646" s="111">
        <f t="shared" si="964"/>
        <v>5101.9710046286091</v>
      </c>
      <c r="S4646" s="112" t="s">
        <v>2152</v>
      </c>
      <c r="T4646" s="107" t="s">
        <v>92</v>
      </c>
      <c r="U4646" s="217"/>
      <c r="V4646" s="85"/>
      <c r="W4646" s="85"/>
      <c r="X4646" s="85"/>
      <c r="Y4646" s="85"/>
      <c r="Z4646" s="85"/>
      <c r="AA4646" s="85"/>
      <c r="AB4646" s="86"/>
      <c r="AC4646" s="86"/>
      <c r="AD4646" s="85">
        <v>1</v>
      </c>
      <c r="AE4646" s="85"/>
      <c r="AF4646" s="85"/>
      <c r="AG4646" s="85"/>
      <c r="AH4646" s="85"/>
      <c r="AI4646" s="85"/>
      <c r="AJ4646" s="85"/>
    </row>
    <row r="4647" spans="1:36" ht="16.5" thickTop="1" thickBot="1">
      <c r="A4647" s="105">
        <f t="shared" si="969"/>
        <v>40</v>
      </c>
      <c r="B4647" s="112" t="s">
        <v>4478</v>
      </c>
      <c r="C4647" s="107">
        <v>1992</v>
      </c>
      <c r="D4647" s="107"/>
      <c r="E4647" s="114" t="s">
        <v>809</v>
      </c>
      <c r="F4647" s="107">
        <v>9</v>
      </c>
      <c r="G4647" s="107">
        <v>5</v>
      </c>
      <c r="H4647" s="111">
        <v>12345.1</v>
      </c>
      <c r="I4647" s="111">
        <v>10606.7</v>
      </c>
      <c r="J4647" s="111">
        <v>10606.7</v>
      </c>
      <c r="K4647" s="122">
        <v>420</v>
      </c>
      <c r="L4647" s="110">
        <f t="shared" si="962"/>
        <v>25528555.741</v>
      </c>
      <c r="M4647" s="108"/>
      <c r="N4647" s="108"/>
      <c r="O4647" s="108"/>
      <c r="P4647" s="110">
        <f>'Форма 2'!C4647-M4647-N4647-O4647</f>
        <v>25528555.741</v>
      </c>
      <c r="Q4647" s="111">
        <f t="shared" si="963"/>
        <v>2406.8330150753768</v>
      </c>
      <c r="R4647" s="111">
        <f t="shared" si="964"/>
        <v>2406.8330150753768</v>
      </c>
      <c r="S4647" s="112" t="s">
        <v>2152</v>
      </c>
      <c r="T4647" s="107" t="s">
        <v>92</v>
      </c>
      <c r="U4647" s="217"/>
      <c r="V4647" s="85"/>
      <c r="W4647" s="85"/>
      <c r="X4647" s="85"/>
      <c r="Y4647" s="85"/>
      <c r="Z4647" s="85"/>
      <c r="AA4647" s="85"/>
      <c r="AB4647" s="86"/>
      <c r="AC4647" s="86"/>
      <c r="AD4647" s="85">
        <v>1</v>
      </c>
      <c r="AE4647" s="85"/>
      <c r="AF4647" s="85"/>
      <c r="AG4647" s="85"/>
      <c r="AH4647" s="85"/>
      <c r="AI4647" s="85"/>
      <c r="AJ4647" s="85"/>
    </row>
    <row r="4648" spans="1:36" ht="16.5" thickTop="1" thickBot="1">
      <c r="A4648" s="105">
        <f t="shared" si="969"/>
        <v>41</v>
      </c>
      <c r="B4648" s="112" t="s">
        <v>4479</v>
      </c>
      <c r="C4648" s="107">
        <v>2004</v>
      </c>
      <c r="D4648" s="107">
        <v>2016</v>
      </c>
      <c r="E4648" s="114" t="s">
        <v>809</v>
      </c>
      <c r="F4648" s="107">
        <v>9</v>
      </c>
      <c r="G4648" s="107">
        <v>4</v>
      </c>
      <c r="H4648" s="111">
        <v>8987.9</v>
      </c>
      <c r="I4648" s="111">
        <v>7657.3</v>
      </c>
      <c r="J4648" s="111">
        <v>7657.3</v>
      </c>
      <c r="K4648" s="122">
        <v>300</v>
      </c>
      <c r="L4648" s="110">
        <f t="shared" si="962"/>
        <v>18586168.288999997</v>
      </c>
      <c r="M4648" s="108"/>
      <c r="N4648" s="108"/>
      <c r="O4648" s="108"/>
      <c r="P4648" s="110">
        <f>'Форма 2'!C4648-M4648-N4648-O4648</f>
        <v>18586168.288999997</v>
      </c>
      <c r="Q4648" s="111">
        <f t="shared" si="963"/>
        <v>2427.2482845128175</v>
      </c>
      <c r="R4648" s="111">
        <f t="shared" si="964"/>
        <v>2427.2482845128175</v>
      </c>
      <c r="S4648" s="112" t="s">
        <v>2152</v>
      </c>
      <c r="T4648" s="107" t="s">
        <v>92</v>
      </c>
      <c r="U4648" s="217"/>
      <c r="V4648" s="85"/>
      <c r="W4648" s="85"/>
      <c r="X4648" s="85"/>
      <c r="Y4648" s="85"/>
      <c r="Z4648" s="85"/>
      <c r="AA4648" s="85"/>
      <c r="AB4648" s="86"/>
      <c r="AC4648" s="86"/>
      <c r="AD4648" s="85">
        <v>1</v>
      </c>
      <c r="AE4648" s="85"/>
      <c r="AF4648" s="85"/>
      <c r="AG4648" s="85"/>
      <c r="AH4648" s="85"/>
      <c r="AI4648" s="85"/>
      <c r="AJ4648" s="85"/>
    </row>
    <row r="4649" spans="1:36" ht="16.5" thickTop="1" thickBot="1">
      <c r="A4649" s="105">
        <f t="shared" si="969"/>
        <v>42</v>
      </c>
      <c r="B4649" s="112" t="s">
        <v>4480</v>
      </c>
      <c r="C4649" s="107">
        <v>1995</v>
      </c>
      <c r="D4649" s="107">
        <v>2019</v>
      </c>
      <c r="E4649" s="114" t="s">
        <v>809</v>
      </c>
      <c r="F4649" s="107">
        <v>5</v>
      </c>
      <c r="G4649" s="107">
        <v>8</v>
      </c>
      <c r="H4649" s="111">
        <v>7072.2</v>
      </c>
      <c r="I4649" s="111">
        <v>6065.5</v>
      </c>
      <c r="J4649" s="111">
        <v>6065.5</v>
      </c>
      <c r="K4649" s="122">
        <v>307</v>
      </c>
      <c r="L4649" s="110">
        <f t="shared" si="962"/>
        <v>31849794.144000001</v>
      </c>
      <c r="M4649" s="108"/>
      <c r="N4649" s="108"/>
      <c r="O4649" s="108"/>
      <c r="P4649" s="110">
        <f>'Форма 2'!C4649-M4649-N4649-O4649</f>
        <v>31849794.144000001</v>
      </c>
      <c r="Q4649" s="111">
        <f t="shared" si="963"/>
        <v>5250.9758707443743</v>
      </c>
      <c r="R4649" s="111">
        <f t="shared" si="964"/>
        <v>5250.9758707443743</v>
      </c>
      <c r="S4649" s="112" t="s">
        <v>2152</v>
      </c>
      <c r="T4649" s="107" t="s">
        <v>92</v>
      </c>
      <c r="U4649" s="217"/>
      <c r="V4649" s="85"/>
      <c r="W4649" s="85"/>
      <c r="X4649" s="85"/>
      <c r="Y4649" s="85"/>
      <c r="Z4649" s="85"/>
      <c r="AA4649" s="85"/>
      <c r="AB4649" s="86"/>
      <c r="AC4649" s="86"/>
      <c r="AD4649" s="85">
        <v>1</v>
      </c>
      <c r="AE4649" s="85"/>
      <c r="AF4649" s="85"/>
      <c r="AG4649" s="85"/>
      <c r="AH4649" s="85"/>
      <c r="AI4649" s="85"/>
      <c r="AJ4649" s="85"/>
    </row>
    <row r="4650" spans="1:36" ht="16.5" thickTop="1" thickBot="1">
      <c r="A4650" s="105">
        <f t="shared" si="969"/>
        <v>43</v>
      </c>
      <c r="B4650" s="112" t="s">
        <v>4481</v>
      </c>
      <c r="C4650" s="107">
        <v>2008</v>
      </c>
      <c r="D4650" s="107"/>
      <c r="E4650" s="114" t="s">
        <v>809</v>
      </c>
      <c r="F4650" s="107">
        <v>9</v>
      </c>
      <c r="G4650" s="107">
        <v>1</v>
      </c>
      <c r="H4650" s="111">
        <v>6827.9</v>
      </c>
      <c r="I4650" s="111">
        <v>6013.4</v>
      </c>
      <c r="J4650" s="111">
        <v>6013.4</v>
      </c>
      <c r="K4650" s="122">
        <v>121</v>
      </c>
      <c r="L4650" s="110">
        <f t="shared" si="962"/>
        <v>14119482.688999997</v>
      </c>
      <c r="M4650" s="108"/>
      <c r="N4650" s="108"/>
      <c r="O4650" s="108"/>
      <c r="P4650" s="110">
        <f>'Форма 2'!C4650-M4650-N4650-O4650</f>
        <v>14119482.688999997</v>
      </c>
      <c r="Q4650" s="111">
        <f t="shared" si="963"/>
        <v>2348.0032409285927</v>
      </c>
      <c r="R4650" s="111">
        <f t="shared" si="964"/>
        <v>2348.0032409285927</v>
      </c>
      <c r="S4650" s="112" t="s">
        <v>2152</v>
      </c>
      <c r="T4650" s="107" t="s">
        <v>92</v>
      </c>
      <c r="U4650" s="217"/>
      <c r="V4650" s="85"/>
      <c r="W4650" s="85"/>
      <c r="X4650" s="85"/>
      <c r="Y4650" s="85"/>
      <c r="Z4650" s="85"/>
      <c r="AA4650" s="85"/>
      <c r="AB4650" s="86"/>
      <c r="AC4650" s="86"/>
      <c r="AD4650" s="85">
        <v>1</v>
      </c>
      <c r="AE4650" s="85"/>
      <c r="AF4650" s="85"/>
      <c r="AG4650" s="85"/>
      <c r="AH4650" s="85"/>
      <c r="AI4650" s="85"/>
      <c r="AJ4650" s="85"/>
    </row>
    <row r="4651" spans="1:36" ht="16.5" thickTop="1" thickBot="1">
      <c r="A4651" s="105">
        <f t="shared" si="969"/>
        <v>44</v>
      </c>
      <c r="B4651" s="112" t="s">
        <v>4482</v>
      </c>
      <c r="C4651" s="107">
        <v>1996</v>
      </c>
      <c r="D4651" s="107">
        <v>2019</v>
      </c>
      <c r="E4651" s="114" t="s">
        <v>812</v>
      </c>
      <c r="F4651" s="107">
        <v>9</v>
      </c>
      <c r="G4651" s="107">
        <v>7</v>
      </c>
      <c r="H4651" s="111">
        <v>17115.900000000001</v>
      </c>
      <c r="I4651" s="111">
        <v>14546.9</v>
      </c>
      <c r="J4651" s="111">
        <v>14546.9</v>
      </c>
      <c r="K4651" s="122">
        <v>524</v>
      </c>
      <c r="L4651" s="110">
        <f t="shared" si="962"/>
        <v>35394140.769000001</v>
      </c>
      <c r="M4651" s="108"/>
      <c r="N4651" s="108"/>
      <c r="O4651" s="108"/>
      <c r="P4651" s="110">
        <f>'Форма 2'!C4651-M4651-N4651-O4651</f>
        <v>35394140.769000001</v>
      </c>
      <c r="Q4651" s="111">
        <f t="shared" si="963"/>
        <v>2433.1053880208156</v>
      </c>
      <c r="R4651" s="111">
        <f t="shared" si="964"/>
        <v>2433.1053880208156</v>
      </c>
      <c r="S4651" s="112" t="s">
        <v>2152</v>
      </c>
      <c r="T4651" s="107" t="s">
        <v>92</v>
      </c>
      <c r="U4651" s="217"/>
      <c r="V4651" s="85"/>
      <c r="W4651" s="85"/>
      <c r="X4651" s="85"/>
      <c r="Y4651" s="85"/>
      <c r="Z4651" s="85"/>
      <c r="AA4651" s="85"/>
      <c r="AB4651" s="86"/>
      <c r="AC4651" s="86"/>
      <c r="AD4651" s="85">
        <v>1</v>
      </c>
      <c r="AE4651" s="85"/>
      <c r="AF4651" s="85"/>
      <c r="AG4651" s="85"/>
      <c r="AH4651" s="85"/>
      <c r="AI4651" s="85"/>
      <c r="AJ4651" s="85"/>
    </row>
    <row r="4652" spans="1:36" ht="16.5" thickTop="1" thickBot="1">
      <c r="A4652" s="105">
        <f t="shared" si="969"/>
        <v>45</v>
      </c>
      <c r="B4652" s="112" t="s">
        <v>4483</v>
      </c>
      <c r="C4652" s="107">
        <v>1994</v>
      </c>
      <c r="D4652" s="107"/>
      <c r="E4652" s="114" t="s">
        <v>812</v>
      </c>
      <c r="F4652" s="107">
        <v>6</v>
      </c>
      <c r="G4652" s="107">
        <v>5</v>
      </c>
      <c r="H4652" s="111">
        <v>4615.3</v>
      </c>
      <c r="I4652" s="111">
        <v>4178.8</v>
      </c>
      <c r="J4652" s="111">
        <v>4178.8</v>
      </c>
      <c r="K4652" s="122">
        <v>214</v>
      </c>
      <c r="L4652" s="110">
        <f t="shared" si="962"/>
        <v>20785095.856000002</v>
      </c>
      <c r="M4652" s="108"/>
      <c r="N4652" s="108"/>
      <c r="O4652" s="108"/>
      <c r="P4652" s="110">
        <f>'Форма 2'!C4652-M4652-N4652-O4652</f>
        <v>20785095.856000002</v>
      </c>
      <c r="Q4652" s="111">
        <f t="shared" si="963"/>
        <v>4973.9388953766638</v>
      </c>
      <c r="R4652" s="111">
        <f t="shared" si="964"/>
        <v>4973.9388953766638</v>
      </c>
      <c r="S4652" s="112" t="s">
        <v>2152</v>
      </c>
      <c r="T4652" s="107" t="s">
        <v>92</v>
      </c>
      <c r="U4652" s="217"/>
      <c r="V4652" s="85"/>
      <c r="W4652" s="85"/>
      <c r="X4652" s="85"/>
      <c r="Y4652" s="85"/>
      <c r="Z4652" s="85"/>
      <c r="AA4652" s="85"/>
      <c r="AB4652" s="86"/>
      <c r="AC4652" s="86"/>
      <c r="AD4652" s="85">
        <v>1</v>
      </c>
      <c r="AE4652" s="85"/>
      <c r="AF4652" s="85"/>
      <c r="AG4652" s="85"/>
      <c r="AH4652" s="85"/>
      <c r="AI4652" s="85"/>
      <c r="AJ4652" s="85"/>
    </row>
    <row r="4653" spans="1:36" ht="16.5" thickTop="1" thickBot="1">
      <c r="A4653" s="105">
        <f t="shared" si="969"/>
        <v>46</v>
      </c>
      <c r="B4653" s="112" t="s">
        <v>4484</v>
      </c>
      <c r="C4653" s="107">
        <v>2010</v>
      </c>
      <c r="D4653" s="107"/>
      <c r="E4653" s="114" t="s">
        <v>812</v>
      </c>
      <c r="F4653" s="107">
        <v>9</v>
      </c>
      <c r="G4653" s="107">
        <v>5</v>
      </c>
      <c r="H4653" s="111">
        <v>12401.7</v>
      </c>
      <c r="I4653" s="111">
        <v>10205.5</v>
      </c>
      <c r="J4653" s="111">
        <v>10205.5</v>
      </c>
      <c r="K4653" s="122">
        <v>432</v>
      </c>
      <c r="L4653" s="110">
        <f t="shared" si="962"/>
        <v>25645599.447000001</v>
      </c>
      <c r="M4653" s="108"/>
      <c r="N4653" s="108"/>
      <c r="O4653" s="108"/>
      <c r="P4653" s="110">
        <f>'Форма 2'!C4653-M4653-N4653-O4653</f>
        <v>25645599.447000001</v>
      </c>
      <c r="Q4653" s="111">
        <f t="shared" si="963"/>
        <v>2512.9194500024496</v>
      </c>
      <c r="R4653" s="111">
        <f t="shared" si="964"/>
        <v>2512.9194500024496</v>
      </c>
      <c r="S4653" s="112" t="s">
        <v>2152</v>
      </c>
      <c r="T4653" s="107" t="s">
        <v>92</v>
      </c>
      <c r="U4653" s="217"/>
      <c r="V4653" s="85"/>
      <c r="W4653" s="85"/>
      <c r="X4653" s="85"/>
      <c r="Y4653" s="85"/>
      <c r="Z4653" s="85"/>
      <c r="AA4653" s="85"/>
      <c r="AB4653" s="86"/>
      <c r="AC4653" s="86"/>
      <c r="AD4653" s="85">
        <v>1</v>
      </c>
      <c r="AE4653" s="85"/>
      <c r="AF4653" s="85"/>
      <c r="AG4653" s="85"/>
      <c r="AH4653" s="85"/>
      <c r="AI4653" s="85"/>
      <c r="AJ4653" s="85"/>
    </row>
    <row r="4654" spans="1:36" ht="16.5" thickTop="1" thickBot="1">
      <c r="A4654" s="105">
        <f t="shared" si="969"/>
        <v>47</v>
      </c>
      <c r="B4654" s="112" t="s">
        <v>4485</v>
      </c>
      <c r="C4654" s="107">
        <v>2013</v>
      </c>
      <c r="D4654" s="107"/>
      <c r="E4654" s="114" t="s">
        <v>812</v>
      </c>
      <c r="F4654" s="107">
        <v>9</v>
      </c>
      <c r="G4654" s="107">
        <v>1</v>
      </c>
      <c r="H4654" s="111">
        <v>4700.8999999999996</v>
      </c>
      <c r="I4654" s="111">
        <v>3264.1</v>
      </c>
      <c r="J4654" s="111">
        <v>3264.1</v>
      </c>
      <c r="K4654" s="122">
        <v>96</v>
      </c>
      <c r="L4654" s="110">
        <f t="shared" si="962"/>
        <v>9721038.118999999</v>
      </c>
      <c r="M4654" s="108"/>
      <c r="N4654" s="108"/>
      <c r="O4654" s="108"/>
      <c r="P4654" s="110">
        <f>'Форма 2'!C4654-M4654-N4654-O4654</f>
        <v>9721038.118999999</v>
      </c>
      <c r="Q4654" s="111">
        <f t="shared" si="963"/>
        <v>2978.1679847431142</v>
      </c>
      <c r="R4654" s="111">
        <f t="shared" si="964"/>
        <v>2978.1679847431142</v>
      </c>
      <c r="S4654" s="112" t="s">
        <v>2152</v>
      </c>
      <c r="T4654" s="107" t="s">
        <v>92</v>
      </c>
      <c r="U4654" s="217"/>
      <c r="V4654" s="85"/>
      <c r="W4654" s="85"/>
      <c r="X4654" s="85"/>
      <c r="Y4654" s="85"/>
      <c r="Z4654" s="85"/>
      <c r="AA4654" s="85"/>
      <c r="AB4654" s="86"/>
      <c r="AC4654" s="86"/>
      <c r="AD4654" s="85">
        <v>1</v>
      </c>
      <c r="AE4654" s="85"/>
      <c r="AF4654" s="85"/>
      <c r="AG4654" s="85"/>
      <c r="AH4654" s="85"/>
      <c r="AI4654" s="85"/>
      <c r="AJ4654" s="85"/>
    </row>
    <row r="4655" spans="1:36" ht="16.5" thickTop="1" thickBot="1">
      <c r="A4655" s="105">
        <f t="shared" si="969"/>
        <v>48</v>
      </c>
      <c r="B4655" s="112" t="s">
        <v>4486</v>
      </c>
      <c r="C4655" s="107">
        <v>1998</v>
      </c>
      <c r="D4655" s="107">
        <v>2016</v>
      </c>
      <c r="E4655" s="114" t="s">
        <v>812</v>
      </c>
      <c r="F4655" s="107">
        <v>16</v>
      </c>
      <c r="G4655" s="107">
        <v>1</v>
      </c>
      <c r="H4655" s="111">
        <v>6586.4</v>
      </c>
      <c r="I4655" s="111">
        <v>5457</v>
      </c>
      <c r="J4655" s="111">
        <v>5457</v>
      </c>
      <c r="K4655" s="122">
        <v>205</v>
      </c>
      <c r="L4655" s="110">
        <f t="shared" si="962"/>
        <v>13620082.423999999</v>
      </c>
      <c r="M4655" s="108"/>
      <c r="N4655" s="108"/>
      <c r="O4655" s="108"/>
      <c r="P4655" s="110">
        <f>'Форма 2'!C4655-M4655-N4655-O4655</f>
        <v>13620082.423999999</v>
      </c>
      <c r="Q4655" s="111">
        <f t="shared" si="963"/>
        <v>2495.8919596848082</v>
      </c>
      <c r="R4655" s="111">
        <f t="shared" si="964"/>
        <v>2495.8919596848082</v>
      </c>
      <c r="S4655" s="112" t="s">
        <v>2152</v>
      </c>
      <c r="T4655" s="107" t="s">
        <v>92</v>
      </c>
      <c r="U4655" s="217"/>
      <c r="V4655" s="85"/>
      <c r="W4655" s="85"/>
      <c r="X4655" s="85"/>
      <c r="Y4655" s="85"/>
      <c r="Z4655" s="85"/>
      <c r="AA4655" s="85"/>
      <c r="AB4655" s="86"/>
      <c r="AC4655" s="86"/>
      <c r="AD4655" s="85">
        <v>1</v>
      </c>
      <c r="AE4655" s="85"/>
      <c r="AF4655" s="85"/>
      <c r="AG4655" s="85"/>
      <c r="AH4655" s="85"/>
      <c r="AI4655" s="85"/>
      <c r="AJ4655" s="85"/>
    </row>
    <row r="4656" spans="1:36" ht="16.5" thickTop="1" thickBot="1">
      <c r="A4656" s="105">
        <f t="shared" si="969"/>
        <v>49</v>
      </c>
      <c r="B4656" s="112" t="s">
        <v>4487</v>
      </c>
      <c r="C4656" s="107">
        <v>1992</v>
      </c>
      <c r="D4656" s="107">
        <v>2018</v>
      </c>
      <c r="E4656" s="114" t="s">
        <v>812</v>
      </c>
      <c r="F4656" s="107">
        <v>16</v>
      </c>
      <c r="G4656" s="107">
        <v>1</v>
      </c>
      <c r="H4656" s="111">
        <v>6346.6</v>
      </c>
      <c r="I4656" s="111">
        <v>5256</v>
      </c>
      <c r="J4656" s="111">
        <v>5256</v>
      </c>
      <c r="K4656" s="122">
        <v>220</v>
      </c>
      <c r="L4656" s="110">
        <f t="shared" si="962"/>
        <v>13124197.606000001</v>
      </c>
      <c r="M4656" s="108"/>
      <c r="N4656" s="108"/>
      <c r="O4656" s="108"/>
      <c r="P4656" s="110">
        <f>'Форма 2'!C4656-M4656-N4656-O4656</f>
        <v>13124197.606000001</v>
      </c>
      <c r="Q4656" s="111">
        <f t="shared" si="963"/>
        <v>2496.9934562404874</v>
      </c>
      <c r="R4656" s="111">
        <f t="shared" si="964"/>
        <v>2496.9934562404874</v>
      </c>
      <c r="S4656" s="112" t="s">
        <v>2152</v>
      </c>
      <c r="T4656" s="107" t="s">
        <v>82</v>
      </c>
      <c r="U4656" s="217"/>
      <c r="V4656" s="85"/>
      <c r="W4656" s="85"/>
      <c r="X4656" s="85"/>
      <c r="Y4656" s="85"/>
      <c r="Z4656" s="85"/>
      <c r="AA4656" s="85"/>
      <c r="AB4656" s="86"/>
      <c r="AC4656" s="86"/>
      <c r="AD4656" s="85">
        <v>1</v>
      </c>
      <c r="AE4656" s="85"/>
      <c r="AF4656" s="85"/>
      <c r="AG4656" s="85"/>
      <c r="AH4656" s="85"/>
      <c r="AI4656" s="85"/>
      <c r="AJ4656" s="85"/>
    </row>
    <row r="4657" spans="1:36" ht="16.5" thickTop="1" thickBot="1">
      <c r="A4657" s="105">
        <f t="shared" si="969"/>
        <v>50</v>
      </c>
      <c r="B4657" s="112" t="s">
        <v>4488</v>
      </c>
      <c r="C4657" s="107">
        <v>1979</v>
      </c>
      <c r="D4657" s="107">
        <v>2019</v>
      </c>
      <c r="E4657" s="114" t="s">
        <v>809</v>
      </c>
      <c r="F4657" s="107">
        <v>5</v>
      </c>
      <c r="G4657" s="107">
        <v>4</v>
      </c>
      <c r="H4657" s="111">
        <v>3719</v>
      </c>
      <c r="I4657" s="111">
        <v>3381.2</v>
      </c>
      <c r="J4657" s="111">
        <v>3381.2</v>
      </c>
      <c r="K4657" s="122">
        <v>182</v>
      </c>
      <c r="L4657" s="110">
        <f t="shared" si="962"/>
        <v>16748590.880000001</v>
      </c>
      <c r="M4657" s="108"/>
      <c r="N4657" s="108"/>
      <c r="O4657" s="108"/>
      <c r="P4657" s="110">
        <f>'Форма 2'!C4657-M4657-N4657-O4657</f>
        <v>16748590.880000001</v>
      </c>
      <c r="Q4657" s="111">
        <f t="shared" si="963"/>
        <v>4953.445782562404</v>
      </c>
      <c r="R4657" s="111">
        <f t="shared" si="964"/>
        <v>4953.445782562404</v>
      </c>
      <c r="S4657" s="112" t="s">
        <v>2152</v>
      </c>
      <c r="T4657" s="107" t="s">
        <v>92</v>
      </c>
      <c r="U4657" s="217"/>
      <c r="V4657" s="85"/>
      <c r="W4657" s="85"/>
      <c r="X4657" s="85"/>
      <c r="Y4657" s="85"/>
      <c r="Z4657" s="85"/>
      <c r="AA4657" s="85"/>
      <c r="AB4657" s="86"/>
      <c r="AC4657" s="86"/>
      <c r="AD4657" s="85">
        <v>1</v>
      </c>
      <c r="AE4657" s="85"/>
      <c r="AF4657" s="85"/>
      <c r="AG4657" s="85"/>
      <c r="AH4657" s="85"/>
      <c r="AI4657" s="85"/>
      <c r="AJ4657" s="85"/>
    </row>
    <row r="4658" spans="1:36" ht="16.5" thickTop="1" thickBot="1">
      <c r="A4658" s="105">
        <f t="shared" si="969"/>
        <v>51</v>
      </c>
      <c r="B4658" s="112" t="s">
        <v>4489</v>
      </c>
      <c r="C4658" s="107">
        <v>1977</v>
      </c>
      <c r="D4658" s="107"/>
      <c r="E4658" s="114" t="s">
        <v>872</v>
      </c>
      <c r="F4658" s="107">
        <v>5</v>
      </c>
      <c r="G4658" s="107">
        <v>6</v>
      </c>
      <c r="H4658" s="111">
        <v>5050.3999999999996</v>
      </c>
      <c r="I4658" s="111">
        <v>4560.3999999999996</v>
      </c>
      <c r="J4658" s="111">
        <v>4339.1000000000004</v>
      </c>
      <c r="K4658" s="122">
        <v>251</v>
      </c>
      <c r="L4658" s="110">
        <f t="shared" si="962"/>
        <v>22744577.408</v>
      </c>
      <c r="M4658" s="108"/>
      <c r="N4658" s="108"/>
      <c r="O4658" s="108"/>
      <c r="P4658" s="110">
        <f>'Форма 2'!C4658-M4658-N4658-O4658</f>
        <v>22744577.408</v>
      </c>
      <c r="Q4658" s="111">
        <f t="shared" si="963"/>
        <v>4987.4084308394004</v>
      </c>
      <c r="R4658" s="111">
        <f t="shared" si="964"/>
        <v>4987.4084308394004</v>
      </c>
      <c r="S4658" s="112" t="s">
        <v>2152</v>
      </c>
      <c r="T4658" s="107" t="s">
        <v>92</v>
      </c>
      <c r="U4658" s="217"/>
      <c r="V4658" s="85"/>
      <c r="W4658" s="85"/>
      <c r="X4658" s="85"/>
      <c r="Y4658" s="85"/>
      <c r="Z4658" s="85"/>
      <c r="AA4658" s="85"/>
      <c r="AB4658" s="86"/>
      <c r="AC4658" s="86"/>
      <c r="AD4658" s="85">
        <v>1</v>
      </c>
      <c r="AE4658" s="85"/>
      <c r="AF4658" s="85"/>
      <c r="AG4658" s="85"/>
      <c r="AH4658" s="85"/>
      <c r="AI4658" s="85"/>
      <c r="AJ4658" s="85"/>
    </row>
    <row r="4659" spans="1:36" ht="16.5" thickTop="1" thickBot="1">
      <c r="A4659" s="105">
        <f t="shared" si="969"/>
        <v>52</v>
      </c>
      <c r="B4659" s="112" t="s">
        <v>4490</v>
      </c>
      <c r="C4659" s="107">
        <v>1980</v>
      </c>
      <c r="D4659" s="107">
        <v>2019</v>
      </c>
      <c r="E4659" s="114" t="s">
        <v>809</v>
      </c>
      <c r="F4659" s="107">
        <v>5</v>
      </c>
      <c r="G4659" s="107">
        <v>6</v>
      </c>
      <c r="H4659" s="111">
        <v>5017.3999999999996</v>
      </c>
      <c r="I4659" s="111">
        <v>4528.3999999999996</v>
      </c>
      <c r="J4659" s="111">
        <v>4528.3999999999996</v>
      </c>
      <c r="K4659" s="122">
        <v>241</v>
      </c>
      <c r="L4659" s="110">
        <f t="shared" si="962"/>
        <v>22595961.248</v>
      </c>
      <c r="M4659" s="108"/>
      <c r="N4659" s="108"/>
      <c r="O4659" s="108"/>
      <c r="P4659" s="110">
        <f>'Форма 2'!C4659-M4659-N4659-O4659</f>
        <v>22595961.248</v>
      </c>
      <c r="Q4659" s="111">
        <f t="shared" si="963"/>
        <v>4989.8333292112011</v>
      </c>
      <c r="R4659" s="111">
        <f t="shared" si="964"/>
        <v>4989.8333292112011</v>
      </c>
      <c r="S4659" s="112" t="s">
        <v>2152</v>
      </c>
      <c r="T4659" s="107" t="s">
        <v>92</v>
      </c>
      <c r="U4659" s="217"/>
      <c r="V4659" s="85"/>
      <c r="W4659" s="85"/>
      <c r="X4659" s="85"/>
      <c r="Y4659" s="85"/>
      <c r="Z4659" s="85"/>
      <c r="AA4659" s="85"/>
      <c r="AB4659" s="86"/>
      <c r="AC4659" s="86"/>
      <c r="AD4659" s="85">
        <v>1</v>
      </c>
      <c r="AE4659" s="85"/>
      <c r="AF4659" s="85"/>
      <c r="AG4659" s="85"/>
      <c r="AH4659" s="85"/>
      <c r="AI4659" s="85"/>
      <c r="AJ4659" s="85"/>
    </row>
    <row r="4660" spans="1:36" ht="16.5" thickTop="1" thickBot="1">
      <c r="A4660" s="105">
        <f t="shared" si="969"/>
        <v>53</v>
      </c>
      <c r="B4660" s="112" t="s">
        <v>4491</v>
      </c>
      <c r="C4660" s="107">
        <v>1986</v>
      </c>
      <c r="D4660" s="107"/>
      <c r="E4660" s="114" t="s">
        <v>809</v>
      </c>
      <c r="F4660" s="107">
        <v>5</v>
      </c>
      <c r="G4660" s="107">
        <v>6</v>
      </c>
      <c r="H4660" s="111">
        <v>5080.5</v>
      </c>
      <c r="I4660" s="111">
        <v>4571.3</v>
      </c>
      <c r="J4660" s="111">
        <v>4571.3</v>
      </c>
      <c r="K4660" s="122">
        <v>240</v>
      </c>
      <c r="L4660" s="110">
        <f t="shared" si="962"/>
        <v>22880133.360000003</v>
      </c>
      <c r="M4660" s="108"/>
      <c r="N4660" s="108"/>
      <c r="O4660" s="108"/>
      <c r="P4660" s="110">
        <f>'Форма 2'!C4660-M4660-N4660-O4660</f>
        <v>22880133.360000003</v>
      </c>
      <c r="Q4660" s="111">
        <f t="shared" si="963"/>
        <v>5005.1699429046448</v>
      </c>
      <c r="R4660" s="111">
        <f t="shared" si="964"/>
        <v>5005.1699429046448</v>
      </c>
      <c r="S4660" s="112" t="s">
        <v>2152</v>
      </c>
      <c r="T4660" s="107" t="s">
        <v>92</v>
      </c>
      <c r="U4660" s="217"/>
      <c r="V4660" s="85"/>
      <c r="W4660" s="85"/>
      <c r="X4660" s="85"/>
      <c r="Y4660" s="85"/>
      <c r="Z4660" s="85"/>
      <c r="AA4660" s="85"/>
      <c r="AB4660" s="86"/>
      <c r="AC4660" s="86"/>
      <c r="AD4660" s="85">
        <v>1</v>
      </c>
      <c r="AE4660" s="85"/>
      <c r="AF4660" s="85"/>
      <c r="AG4660" s="85"/>
      <c r="AH4660" s="85"/>
      <c r="AI4660" s="85"/>
      <c r="AJ4660" s="85"/>
    </row>
    <row r="4661" spans="1:36" ht="16.5" thickTop="1" thickBot="1">
      <c r="A4661" s="105">
        <f t="shared" si="969"/>
        <v>54</v>
      </c>
      <c r="B4661" s="112" t="s">
        <v>4492</v>
      </c>
      <c r="C4661" s="107">
        <v>1982</v>
      </c>
      <c r="D4661" s="107">
        <v>2018</v>
      </c>
      <c r="E4661" s="114" t="s">
        <v>809</v>
      </c>
      <c r="F4661" s="107">
        <v>5</v>
      </c>
      <c r="G4661" s="107">
        <v>6</v>
      </c>
      <c r="H4661" s="111">
        <v>5006.3</v>
      </c>
      <c r="I4661" s="111">
        <v>4517.8999999999996</v>
      </c>
      <c r="J4661" s="111">
        <v>4517.8999999999996</v>
      </c>
      <c r="K4661" s="122">
        <v>268</v>
      </c>
      <c r="L4661" s="110">
        <f t="shared" si="962"/>
        <v>22545972.176000003</v>
      </c>
      <c r="M4661" s="108"/>
      <c r="N4661" s="108"/>
      <c r="O4661" s="108"/>
      <c r="P4661" s="110">
        <f>'Форма 2'!C4661-M4661-N4661-O4661</f>
        <v>22545972.176000003</v>
      </c>
      <c r="Q4661" s="111">
        <f t="shared" si="963"/>
        <v>4990.3654742247518</v>
      </c>
      <c r="R4661" s="111">
        <f t="shared" si="964"/>
        <v>4990.3654742247518</v>
      </c>
      <c r="S4661" s="112" t="s">
        <v>2152</v>
      </c>
      <c r="T4661" s="107" t="s">
        <v>92</v>
      </c>
      <c r="U4661" s="217"/>
      <c r="V4661" s="85"/>
      <c r="W4661" s="85"/>
      <c r="X4661" s="85"/>
      <c r="Y4661" s="85"/>
      <c r="Z4661" s="85"/>
      <c r="AA4661" s="85"/>
      <c r="AB4661" s="86"/>
      <c r="AC4661" s="86"/>
      <c r="AD4661" s="85">
        <v>1</v>
      </c>
      <c r="AE4661" s="85"/>
      <c r="AF4661" s="85"/>
      <c r="AG4661" s="85"/>
      <c r="AH4661" s="85"/>
      <c r="AI4661" s="85"/>
      <c r="AJ4661" s="85"/>
    </row>
    <row r="4662" spans="1:36" ht="16.5" thickTop="1" thickBot="1">
      <c r="A4662" s="105">
        <f t="shared" si="969"/>
        <v>55</v>
      </c>
      <c r="B4662" s="112" t="s">
        <v>4493</v>
      </c>
      <c r="C4662" s="107">
        <v>1982</v>
      </c>
      <c r="D4662" s="107">
        <v>2019</v>
      </c>
      <c r="E4662" s="114" t="s">
        <v>809</v>
      </c>
      <c r="F4662" s="107">
        <v>5</v>
      </c>
      <c r="G4662" s="107">
        <v>4</v>
      </c>
      <c r="H4662" s="111">
        <v>4163.8999999999996</v>
      </c>
      <c r="I4662" s="111">
        <v>3000.1</v>
      </c>
      <c r="J4662" s="111">
        <v>3000.1</v>
      </c>
      <c r="K4662" s="122">
        <v>135</v>
      </c>
      <c r="L4662" s="110">
        <f t="shared" si="962"/>
        <v>18752206.927999999</v>
      </c>
      <c r="M4662" s="108"/>
      <c r="N4662" s="108"/>
      <c r="O4662" s="108"/>
      <c r="P4662" s="110">
        <f>'Форма 2'!C4662-M4662-N4662-O4662</f>
        <v>18752206.927999999</v>
      </c>
      <c r="Q4662" s="111">
        <f t="shared" si="963"/>
        <v>6250.5272917569418</v>
      </c>
      <c r="R4662" s="111">
        <f t="shared" si="964"/>
        <v>6250.5272917569418</v>
      </c>
      <c r="S4662" s="112" t="s">
        <v>2152</v>
      </c>
      <c r="T4662" s="107" t="s">
        <v>92</v>
      </c>
      <c r="U4662" s="217"/>
      <c r="V4662" s="85"/>
      <c r="W4662" s="85"/>
      <c r="X4662" s="85"/>
      <c r="Y4662" s="85"/>
      <c r="Z4662" s="85"/>
      <c r="AA4662" s="85"/>
      <c r="AB4662" s="86"/>
      <c r="AC4662" s="86"/>
      <c r="AD4662" s="85">
        <v>1</v>
      </c>
      <c r="AE4662" s="85"/>
      <c r="AF4662" s="85"/>
      <c r="AG4662" s="85"/>
      <c r="AH4662" s="85"/>
      <c r="AI4662" s="85"/>
      <c r="AJ4662" s="85"/>
    </row>
    <row r="4663" spans="1:36" ht="16.5" thickTop="1" thickBot="1">
      <c r="A4663" s="105">
        <f t="shared" si="969"/>
        <v>56</v>
      </c>
      <c r="B4663" s="112" t="s">
        <v>4494</v>
      </c>
      <c r="C4663" s="107">
        <v>1985</v>
      </c>
      <c r="D4663" s="107">
        <v>2019</v>
      </c>
      <c r="E4663" s="114" t="s">
        <v>809</v>
      </c>
      <c r="F4663" s="107">
        <v>5</v>
      </c>
      <c r="G4663" s="107">
        <v>1</v>
      </c>
      <c r="H4663" s="111">
        <v>1924.7</v>
      </c>
      <c r="I4663" s="111">
        <v>1589.4</v>
      </c>
      <c r="J4663" s="111">
        <v>1589.4</v>
      </c>
      <c r="K4663" s="122">
        <v>113</v>
      </c>
      <c r="L4663" s="110">
        <f t="shared" si="962"/>
        <v>8667924.9440000001</v>
      </c>
      <c r="M4663" s="108"/>
      <c r="N4663" s="108"/>
      <c r="O4663" s="108"/>
      <c r="P4663" s="110">
        <f>'Форма 2'!C4663-M4663-N4663-O4663</f>
        <v>8667924.9440000001</v>
      </c>
      <c r="Q4663" s="111">
        <f t="shared" si="963"/>
        <v>5453.5830778910276</v>
      </c>
      <c r="R4663" s="111">
        <f t="shared" si="964"/>
        <v>5453.5830778910276</v>
      </c>
      <c r="S4663" s="112" t="s">
        <v>2152</v>
      </c>
      <c r="T4663" s="107" t="s">
        <v>92</v>
      </c>
      <c r="U4663" s="217"/>
      <c r="V4663" s="85"/>
      <c r="W4663" s="85"/>
      <c r="X4663" s="85"/>
      <c r="Y4663" s="85"/>
      <c r="Z4663" s="85"/>
      <c r="AA4663" s="85"/>
      <c r="AB4663" s="86"/>
      <c r="AC4663" s="86"/>
      <c r="AD4663" s="85">
        <v>1</v>
      </c>
      <c r="AE4663" s="85"/>
      <c r="AF4663" s="85"/>
      <c r="AG4663" s="85"/>
      <c r="AH4663" s="85"/>
      <c r="AI4663" s="85"/>
      <c r="AJ4663" s="85"/>
    </row>
    <row r="4664" spans="1:36" ht="16.5" thickTop="1" thickBot="1">
      <c r="A4664" s="105">
        <f t="shared" si="969"/>
        <v>57</v>
      </c>
      <c r="B4664" s="112" t="s">
        <v>4495</v>
      </c>
      <c r="C4664" s="107">
        <v>1984</v>
      </c>
      <c r="D4664" s="107"/>
      <c r="E4664" s="114" t="s">
        <v>809</v>
      </c>
      <c r="F4664" s="107">
        <v>5</v>
      </c>
      <c r="G4664" s="107">
        <v>1</v>
      </c>
      <c r="H4664" s="111">
        <v>1911.2</v>
      </c>
      <c r="I4664" s="111">
        <v>1571.6</v>
      </c>
      <c r="J4664" s="111">
        <v>1571.6</v>
      </c>
      <c r="K4664" s="122">
        <v>117</v>
      </c>
      <c r="L4664" s="110">
        <f t="shared" si="962"/>
        <v>8607127.4240000006</v>
      </c>
      <c r="M4664" s="108"/>
      <c r="N4664" s="108"/>
      <c r="O4664" s="108"/>
      <c r="P4664" s="110">
        <f>'Форма 2'!C4664-M4664-N4664-O4664</f>
        <v>8607127.4240000006</v>
      </c>
      <c r="Q4664" s="111">
        <f t="shared" si="963"/>
        <v>5476.6654517688985</v>
      </c>
      <c r="R4664" s="111">
        <f t="shared" si="964"/>
        <v>5476.6654517688985</v>
      </c>
      <c r="S4664" s="112" t="s">
        <v>2152</v>
      </c>
      <c r="T4664" s="107" t="s">
        <v>92</v>
      </c>
      <c r="U4664" s="217"/>
      <c r="V4664" s="85"/>
      <c r="W4664" s="85"/>
      <c r="X4664" s="85"/>
      <c r="Y4664" s="85"/>
      <c r="Z4664" s="85"/>
      <c r="AA4664" s="85"/>
      <c r="AB4664" s="86"/>
      <c r="AC4664" s="86"/>
      <c r="AD4664" s="85">
        <v>1</v>
      </c>
      <c r="AE4664" s="85"/>
      <c r="AF4664" s="85"/>
      <c r="AG4664" s="85"/>
      <c r="AH4664" s="85"/>
      <c r="AI4664" s="85"/>
      <c r="AJ4664" s="85"/>
    </row>
    <row r="4665" spans="1:36" ht="16.5" thickTop="1" thickBot="1">
      <c r="A4665" s="105">
        <f t="shared" si="969"/>
        <v>58</v>
      </c>
      <c r="B4665" s="112" t="s">
        <v>4496</v>
      </c>
      <c r="C4665" s="107">
        <v>1983</v>
      </c>
      <c r="D4665" s="107"/>
      <c r="E4665" s="114" t="s">
        <v>809</v>
      </c>
      <c r="F4665" s="107">
        <v>5</v>
      </c>
      <c r="G4665" s="107">
        <v>1</v>
      </c>
      <c r="H4665" s="111">
        <v>3009</v>
      </c>
      <c r="I4665" s="111">
        <v>2672.4</v>
      </c>
      <c r="J4665" s="111">
        <v>2672.4</v>
      </c>
      <c r="K4665" s="122">
        <v>123</v>
      </c>
      <c r="L4665" s="110">
        <f t="shared" si="962"/>
        <v>13551091.680000002</v>
      </c>
      <c r="M4665" s="108"/>
      <c r="N4665" s="108"/>
      <c r="O4665" s="108"/>
      <c r="P4665" s="110">
        <f>'Форма 2'!C4665-M4665-N4665-O4665</f>
        <v>13551091.680000002</v>
      </c>
      <c r="Q4665" s="111">
        <f t="shared" si="963"/>
        <v>5070.7572519083969</v>
      </c>
      <c r="R4665" s="111">
        <f t="shared" si="964"/>
        <v>5070.7572519083969</v>
      </c>
      <c r="S4665" s="112" t="s">
        <v>2152</v>
      </c>
      <c r="T4665" s="107" t="s">
        <v>92</v>
      </c>
      <c r="U4665" s="217"/>
      <c r="V4665" s="85"/>
      <c r="W4665" s="85"/>
      <c r="X4665" s="85"/>
      <c r="Y4665" s="85"/>
      <c r="Z4665" s="85"/>
      <c r="AA4665" s="85"/>
      <c r="AB4665" s="86"/>
      <c r="AC4665" s="86"/>
      <c r="AD4665" s="85">
        <v>1</v>
      </c>
      <c r="AE4665" s="85"/>
      <c r="AF4665" s="85"/>
      <c r="AG4665" s="85"/>
      <c r="AH4665" s="85"/>
      <c r="AI4665" s="85"/>
      <c r="AJ4665" s="85"/>
    </row>
    <row r="4666" spans="1:36" ht="16.5" thickTop="1" thickBot="1">
      <c r="A4666" s="105">
        <f t="shared" si="969"/>
        <v>59</v>
      </c>
      <c r="B4666" s="112" t="s">
        <v>4497</v>
      </c>
      <c r="C4666" s="107">
        <v>1981</v>
      </c>
      <c r="D4666" s="107"/>
      <c r="E4666" s="114" t="s">
        <v>809</v>
      </c>
      <c r="F4666" s="107">
        <v>5</v>
      </c>
      <c r="G4666" s="107">
        <v>4</v>
      </c>
      <c r="H4666" s="111">
        <v>4450.2</v>
      </c>
      <c r="I4666" s="111">
        <v>2721.8</v>
      </c>
      <c r="J4666" s="111">
        <v>2721.8</v>
      </c>
      <c r="K4666" s="122">
        <v>145</v>
      </c>
      <c r="L4666" s="110">
        <f t="shared" si="962"/>
        <v>20041564.704</v>
      </c>
      <c r="M4666" s="108"/>
      <c r="N4666" s="108"/>
      <c r="O4666" s="108"/>
      <c r="P4666" s="110">
        <f>'Форма 2'!C4666-M4666-N4666-O4666</f>
        <v>20041564.704</v>
      </c>
      <c r="Q4666" s="111">
        <f t="shared" si="963"/>
        <v>7363.3495128223967</v>
      </c>
      <c r="R4666" s="111">
        <f t="shared" si="964"/>
        <v>7363.3495128223967</v>
      </c>
      <c r="S4666" s="112" t="s">
        <v>2152</v>
      </c>
      <c r="T4666" s="107" t="s">
        <v>92</v>
      </c>
      <c r="U4666" s="217"/>
      <c r="V4666" s="85"/>
      <c r="W4666" s="85"/>
      <c r="X4666" s="85"/>
      <c r="Y4666" s="85"/>
      <c r="Z4666" s="85"/>
      <c r="AA4666" s="85"/>
      <c r="AB4666" s="86"/>
      <c r="AC4666" s="86"/>
      <c r="AD4666" s="85">
        <v>1</v>
      </c>
      <c r="AE4666" s="85"/>
      <c r="AF4666" s="85"/>
      <c r="AG4666" s="85"/>
      <c r="AH4666" s="85"/>
      <c r="AI4666" s="85"/>
      <c r="AJ4666" s="85"/>
    </row>
    <row r="4667" spans="1:36" ht="16.5" thickTop="1" thickBot="1">
      <c r="A4667" s="105">
        <f t="shared" si="969"/>
        <v>60</v>
      </c>
      <c r="B4667" s="112" t="s">
        <v>4498</v>
      </c>
      <c r="C4667" s="107">
        <v>1980</v>
      </c>
      <c r="D4667" s="107">
        <v>2018</v>
      </c>
      <c r="E4667" s="114" t="s">
        <v>809</v>
      </c>
      <c r="F4667" s="107">
        <v>5</v>
      </c>
      <c r="G4667" s="107">
        <v>4</v>
      </c>
      <c r="H4667" s="111">
        <v>2958.5</v>
      </c>
      <c r="I4667" s="111">
        <v>2667.5</v>
      </c>
      <c r="J4667" s="111">
        <v>2667.5</v>
      </c>
      <c r="K4667" s="122">
        <v>150</v>
      </c>
      <c r="L4667" s="110">
        <f t="shared" si="962"/>
        <v>13323663.920000002</v>
      </c>
      <c r="M4667" s="108"/>
      <c r="N4667" s="108"/>
      <c r="O4667" s="108"/>
      <c r="P4667" s="110">
        <f>'Форма 2'!C4667-M4667-N4667-O4667</f>
        <v>13323663.920000002</v>
      </c>
      <c r="Q4667" s="111">
        <f t="shared" si="963"/>
        <v>4994.8130909090914</v>
      </c>
      <c r="R4667" s="111">
        <f t="shared" si="964"/>
        <v>4994.8130909090914</v>
      </c>
      <c r="S4667" s="112" t="s">
        <v>2152</v>
      </c>
      <c r="T4667" s="107" t="s">
        <v>92</v>
      </c>
      <c r="U4667" s="217"/>
      <c r="V4667" s="85"/>
      <c r="W4667" s="85"/>
      <c r="X4667" s="85"/>
      <c r="Y4667" s="85"/>
      <c r="Z4667" s="85"/>
      <c r="AA4667" s="85"/>
      <c r="AB4667" s="86"/>
      <c r="AC4667" s="86"/>
      <c r="AD4667" s="85">
        <v>1</v>
      </c>
      <c r="AE4667" s="85"/>
      <c r="AF4667" s="85"/>
      <c r="AG4667" s="85"/>
      <c r="AH4667" s="85"/>
      <c r="AI4667" s="85"/>
      <c r="AJ4667" s="85"/>
    </row>
    <row r="4668" spans="1:36" ht="16.5" thickTop="1" thickBot="1">
      <c r="A4668" s="105">
        <f t="shared" si="969"/>
        <v>61</v>
      </c>
      <c r="B4668" s="112" t="s">
        <v>4499</v>
      </c>
      <c r="C4668" s="107">
        <v>1980</v>
      </c>
      <c r="D4668" s="107">
        <v>2019</v>
      </c>
      <c r="E4668" s="114" t="s">
        <v>809</v>
      </c>
      <c r="F4668" s="107">
        <v>5</v>
      </c>
      <c r="G4668" s="107">
        <v>6</v>
      </c>
      <c r="H4668" s="111">
        <v>5063.2</v>
      </c>
      <c r="I4668" s="111">
        <v>4573.2</v>
      </c>
      <c r="J4668" s="111">
        <v>4573.2</v>
      </c>
      <c r="K4668" s="122">
        <v>228</v>
      </c>
      <c r="L4668" s="110">
        <f t="shared" si="962"/>
        <v>22802222.464000002</v>
      </c>
      <c r="M4668" s="108"/>
      <c r="N4668" s="108"/>
      <c r="O4668" s="108"/>
      <c r="P4668" s="110">
        <f>'Форма 2'!C4668-M4668-N4668-O4668</f>
        <v>22802222.464000002</v>
      </c>
      <c r="Q4668" s="111">
        <f t="shared" si="963"/>
        <v>4986.054068048632</v>
      </c>
      <c r="R4668" s="111">
        <f t="shared" si="964"/>
        <v>4986.054068048632</v>
      </c>
      <c r="S4668" s="112" t="s">
        <v>2152</v>
      </c>
      <c r="T4668" s="107" t="s">
        <v>92</v>
      </c>
      <c r="U4668" s="217"/>
      <c r="V4668" s="85"/>
      <c r="W4668" s="85"/>
      <c r="X4668" s="85"/>
      <c r="Y4668" s="85"/>
      <c r="Z4668" s="85"/>
      <c r="AA4668" s="85"/>
      <c r="AB4668" s="86"/>
      <c r="AC4668" s="86"/>
      <c r="AD4668" s="85">
        <v>1</v>
      </c>
      <c r="AE4668" s="85"/>
      <c r="AF4668" s="85"/>
      <c r="AG4668" s="85"/>
      <c r="AH4668" s="85"/>
      <c r="AI4668" s="85"/>
      <c r="AJ4668" s="85"/>
    </row>
    <row r="4669" spans="1:36" ht="16.5" thickTop="1" thickBot="1">
      <c r="A4669" s="105">
        <f t="shared" si="969"/>
        <v>62</v>
      </c>
      <c r="B4669" s="112" t="s">
        <v>4500</v>
      </c>
      <c r="C4669" s="107">
        <v>1994</v>
      </c>
      <c r="D4669" s="107">
        <v>2018</v>
      </c>
      <c r="E4669" s="114" t="s">
        <v>884</v>
      </c>
      <c r="F4669" s="107">
        <v>5</v>
      </c>
      <c r="G4669" s="107">
        <v>7</v>
      </c>
      <c r="H4669" s="111">
        <v>7632.3</v>
      </c>
      <c r="I4669" s="111">
        <v>5532</v>
      </c>
      <c r="J4669" s="111">
        <v>5532</v>
      </c>
      <c r="K4669" s="122">
        <v>263</v>
      </c>
      <c r="L4669" s="110">
        <f t="shared" si="962"/>
        <v>3475062.5130000003</v>
      </c>
      <c r="M4669" s="108"/>
      <c r="N4669" s="108"/>
      <c r="O4669" s="108"/>
      <c r="P4669" s="110">
        <f>'Форма 2'!C4669-M4669-N4669-O4669</f>
        <v>3475062.5130000003</v>
      </c>
      <c r="Q4669" s="111">
        <f t="shared" si="963"/>
        <v>628.17471312364432</v>
      </c>
      <c r="R4669" s="111">
        <f t="shared" si="964"/>
        <v>628.17471312364432</v>
      </c>
      <c r="S4669" s="112" t="s">
        <v>2152</v>
      </c>
      <c r="T4669" s="107" t="s">
        <v>92</v>
      </c>
      <c r="U4669" s="217"/>
      <c r="V4669" s="85"/>
      <c r="W4669" s="85"/>
      <c r="X4669" s="85"/>
      <c r="Y4669" s="85"/>
      <c r="Z4669" s="85">
        <v>1</v>
      </c>
      <c r="AA4669" s="85"/>
      <c r="AB4669" s="86"/>
      <c r="AC4669" s="86"/>
      <c r="AD4669" s="85"/>
      <c r="AE4669" s="85"/>
      <c r="AF4669" s="85"/>
      <c r="AG4669" s="85"/>
      <c r="AH4669" s="85"/>
      <c r="AI4669" s="85"/>
      <c r="AJ4669" s="85"/>
    </row>
    <row r="4670" spans="1:36" ht="16.5" thickTop="1" thickBot="1">
      <c r="A4670" s="105">
        <f t="shared" si="969"/>
        <v>63</v>
      </c>
      <c r="B4670" s="112" t="s">
        <v>4501</v>
      </c>
      <c r="C4670" s="107">
        <v>1994</v>
      </c>
      <c r="D4670" s="107">
        <v>2018</v>
      </c>
      <c r="E4670" s="114" t="s">
        <v>884</v>
      </c>
      <c r="F4670" s="107">
        <v>5</v>
      </c>
      <c r="G4670" s="107">
        <v>6</v>
      </c>
      <c r="H4670" s="111">
        <v>6134.9</v>
      </c>
      <c r="I4670" s="111">
        <v>4410</v>
      </c>
      <c r="J4670" s="111">
        <v>4410</v>
      </c>
      <c r="K4670" s="122">
        <v>213</v>
      </c>
      <c r="L4670" s="110">
        <f t="shared" si="962"/>
        <v>2793281.3189999997</v>
      </c>
      <c r="M4670" s="108"/>
      <c r="N4670" s="108"/>
      <c r="O4670" s="108"/>
      <c r="P4670" s="110">
        <f>'Форма 2'!C4670-M4670-N4670-O4670</f>
        <v>2793281.3189999997</v>
      </c>
      <c r="Q4670" s="111">
        <f t="shared" si="963"/>
        <v>633.39712448979583</v>
      </c>
      <c r="R4670" s="111">
        <f t="shared" si="964"/>
        <v>633.39712448979583</v>
      </c>
      <c r="S4670" s="112" t="s">
        <v>2152</v>
      </c>
      <c r="T4670" s="107" t="s">
        <v>92</v>
      </c>
      <c r="U4670" s="217"/>
      <c r="V4670" s="85"/>
      <c r="W4670" s="85"/>
      <c r="X4670" s="85"/>
      <c r="Y4670" s="85"/>
      <c r="Z4670" s="85">
        <v>1</v>
      </c>
      <c r="AA4670" s="85"/>
      <c r="AB4670" s="86"/>
      <c r="AC4670" s="86"/>
      <c r="AD4670" s="85"/>
      <c r="AE4670" s="85"/>
      <c r="AF4670" s="85"/>
      <c r="AG4670" s="85"/>
      <c r="AH4670" s="85"/>
      <c r="AI4670" s="85"/>
      <c r="AJ4670" s="85"/>
    </row>
    <row r="4671" spans="1:36" ht="16.5" thickTop="1" thickBot="1">
      <c r="A4671" s="105">
        <f t="shared" si="969"/>
        <v>64</v>
      </c>
      <c r="B4671" s="112" t="s">
        <v>4502</v>
      </c>
      <c r="C4671" s="107">
        <v>1994</v>
      </c>
      <c r="D4671" s="107">
        <v>2019</v>
      </c>
      <c r="E4671" s="114" t="s">
        <v>884</v>
      </c>
      <c r="F4671" s="107">
        <v>5</v>
      </c>
      <c r="G4671" s="107">
        <v>5</v>
      </c>
      <c r="H4671" s="111">
        <v>5642.6</v>
      </c>
      <c r="I4671" s="111">
        <v>4870.3999999999996</v>
      </c>
      <c r="J4671" s="111">
        <v>4870.3999999999996</v>
      </c>
      <c r="K4671" s="122">
        <v>195</v>
      </c>
      <c r="L4671" s="110">
        <f t="shared" si="962"/>
        <v>2569132.2060000002</v>
      </c>
      <c r="M4671" s="108"/>
      <c r="N4671" s="108"/>
      <c r="O4671" s="108"/>
      <c r="P4671" s="110">
        <f>'Форма 2'!C4671-M4671-N4671-O4671</f>
        <v>2569132.2060000002</v>
      </c>
      <c r="Q4671" s="111">
        <f t="shared" si="963"/>
        <v>527.49922100854144</v>
      </c>
      <c r="R4671" s="111">
        <f t="shared" si="964"/>
        <v>527.49922100854144</v>
      </c>
      <c r="S4671" s="112" t="s">
        <v>2152</v>
      </c>
      <c r="T4671" s="107" t="s">
        <v>92</v>
      </c>
      <c r="U4671" s="217"/>
      <c r="V4671" s="85"/>
      <c r="W4671" s="85"/>
      <c r="X4671" s="85"/>
      <c r="Y4671" s="85"/>
      <c r="Z4671" s="85">
        <v>1</v>
      </c>
      <c r="AA4671" s="85"/>
      <c r="AB4671" s="86"/>
      <c r="AC4671" s="86"/>
      <c r="AD4671" s="85"/>
      <c r="AE4671" s="85"/>
      <c r="AF4671" s="85"/>
      <c r="AG4671" s="85"/>
      <c r="AH4671" s="85"/>
      <c r="AI4671" s="85"/>
      <c r="AJ4671" s="85"/>
    </row>
    <row r="4672" spans="1:36" ht="16.5" thickTop="1" thickBot="1">
      <c r="A4672" s="105">
        <f t="shared" si="969"/>
        <v>65</v>
      </c>
      <c r="B4672" s="112" t="s">
        <v>4503</v>
      </c>
      <c r="C4672" s="107">
        <v>1996</v>
      </c>
      <c r="D4672" s="107"/>
      <c r="E4672" s="114" t="s">
        <v>884</v>
      </c>
      <c r="F4672" s="107">
        <v>3</v>
      </c>
      <c r="G4672" s="107">
        <v>3</v>
      </c>
      <c r="H4672" s="111">
        <v>1623.4</v>
      </c>
      <c r="I4672" s="111">
        <v>1392.97</v>
      </c>
      <c r="J4672" s="111">
        <v>1392.97</v>
      </c>
      <c r="K4672" s="122">
        <v>21</v>
      </c>
      <c r="L4672" s="110">
        <f t="shared" si="962"/>
        <v>17622705.061999999</v>
      </c>
      <c r="M4672" s="108"/>
      <c r="N4672" s="108"/>
      <c r="O4672" s="108"/>
      <c r="P4672" s="110">
        <f>'Форма 2'!C4672-M4672-N4672-O4672</f>
        <v>17622705.061999999</v>
      </c>
      <c r="Q4672" s="111">
        <f t="shared" si="963"/>
        <v>12651.173436613853</v>
      </c>
      <c r="R4672" s="111">
        <f t="shared" si="964"/>
        <v>12651.173436613853</v>
      </c>
      <c r="S4672" s="112" t="s">
        <v>2152</v>
      </c>
      <c r="T4672" s="107" t="s">
        <v>120</v>
      </c>
      <c r="U4672" s="217"/>
      <c r="V4672" s="85"/>
      <c r="W4672" s="85"/>
      <c r="X4672" s="85"/>
      <c r="Y4672" s="85"/>
      <c r="Z4672" s="85"/>
      <c r="AA4672" s="85"/>
      <c r="AB4672" s="86"/>
      <c r="AC4672" s="86"/>
      <c r="AD4672" s="85">
        <v>1</v>
      </c>
      <c r="AE4672" s="85"/>
      <c r="AF4672" s="85">
        <v>1</v>
      </c>
      <c r="AG4672" s="85"/>
      <c r="AH4672" s="85"/>
      <c r="AI4672" s="85"/>
      <c r="AJ4672" s="85"/>
    </row>
    <row r="4673" spans="1:36" ht="16.5" thickTop="1" thickBot="1">
      <c r="A4673" s="105">
        <f t="shared" si="969"/>
        <v>66</v>
      </c>
      <c r="B4673" s="112" t="s">
        <v>4504</v>
      </c>
      <c r="C4673" s="107">
        <v>1995</v>
      </c>
      <c r="D4673" s="107"/>
      <c r="E4673" s="114" t="s">
        <v>884</v>
      </c>
      <c r="F4673" s="107">
        <v>2</v>
      </c>
      <c r="G4673" s="107">
        <v>3</v>
      </c>
      <c r="H4673" s="111">
        <v>984</v>
      </c>
      <c r="I4673" s="111">
        <v>877.9</v>
      </c>
      <c r="J4673" s="111">
        <v>877.9</v>
      </c>
      <c r="K4673" s="122">
        <v>43</v>
      </c>
      <c r="L4673" s="110">
        <f t="shared" si="962"/>
        <v>1277271.3599999999</v>
      </c>
      <c r="M4673" s="108"/>
      <c r="N4673" s="108"/>
      <c r="O4673" s="108"/>
      <c r="P4673" s="110">
        <f>'Форма 2'!C4673-M4673-N4673-O4673</f>
        <v>1277271.3599999999</v>
      </c>
      <c r="Q4673" s="111">
        <f t="shared" si="963"/>
        <v>1454.9166875498347</v>
      </c>
      <c r="R4673" s="111">
        <f t="shared" si="964"/>
        <v>1454.9166875498347</v>
      </c>
      <c r="S4673" s="112" t="s">
        <v>2152</v>
      </c>
      <c r="T4673" s="107" t="s">
        <v>82</v>
      </c>
      <c r="U4673" s="217"/>
      <c r="V4673" s="85"/>
      <c r="W4673" s="85"/>
      <c r="X4673" s="85"/>
      <c r="Y4673" s="85"/>
      <c r="Z4673" s="85"/>
      <c r="AA4673" s="85"/>
      <c r="AB4673" s="86"/>
      <c r="AC4673" s="86"/>
      <c r="AD4673" s="85"/>
      <c r="AE4673" s="85"/>
      <c r="AF4673" s="85">
        <v>1</v>
      </c>
      <c r="AG4673" s="85"/>
      <c r="AH4673" s="85"/>
      <c r="AI4673" s="85"/>
      <c r="AJ4673" s="85"/>
    </row>
    <row r="4674" spans="1:36" ht="16.5" thickTop="1" thickBot="1">
      <c r="A4674" s="105">
        <f t="shared" si="969"/>
        <v>67</v>
      </c>
      <c r="B4674" s="112" t="s">
        <v>4505</v>
      </c>
      <c r="C4674" s="107">
        <v>1995</v>
      </c>
      <c r="D4674" s="107"/>
      <c r="E4674" s="114" t="s">
        <v>884</v>
      </c>
      <c r="F4674" s="107">
        <v>2</v>
      </c>
      <c r="G4674" s="107">
        <v>3</v>
      </c>
      <c r="H4674" s="111">
        <v>959.5</v>
      </c>
      <c r="I4674" s="111">
        <v>854.6</v>
      </c>
      <c r="J4674" s="111">
        <v>854.6</v>
      </c>
      <c r="K4674" s="122">
        <v>45</v>
      </c>
      <c r="L4674" s="110">
        <f t="shared" ref="L4674:L4678" si="970">SUM(M4674:P4674)</f>
        <v>618570.46</v>
      </c>
      <c r="M4674" s="108"/>
      <c r="N4674" s="108"/>
      <c r="O4674" s="108"/>
      <c r="P4674" s="110">
        <f>'Форма 2'!C4674-M4674-N4674-O4674</f>
        <v>618570.46</v>
      </c>
      <c r="Q4674" s="111">
        <f t="shared" si="963"/>
        <v>723.81284811607759</v>
      </c>
      <c r="R4674" s="111">
        <f t="shared" si="964"/>
        <v>723.81284811607759</v>
      </c>
      <c r="S4674" s="112" t="s">
        <v>2152</v>
      </c>
      <c r="T4674" s="105" t="s">
        <v>120</v>
      </c>
      <c r="U4674" s="217"/>
      <c r="V4674" s="85"/>
      <c r="W4674" s="85"/>
      <c r="X4674" s="85"/>
      <c r="Y4674" s="85"/>
      <c r="Z4674" s="85">
        <v>1</v>
      </c>
      <c r="AA4674" s="85"/>
      <c r="AB4674" s="86"/>
      <c r="AC4674" s="86"/>
      <c r="AD4674" s="85"/>
      <c r="AE4674" s="85"/>
      <c r="AF4674" s="85"/>
      <c r="AG4674" s="85"/>
      <c r="AH4674" s="85"/>
      <c r="AI4674" s="85"/>
      <c r="AJ4674" s="85"/>
    </row>
    <row r="4675" spans="1:36" ht="16.5" thickTop="1" thickBot="1">
      <c r="A4675" s="105">
        <f t="shared" si="969"/>
        <v>68</v>
      </c>
      <c r="B4675" s="112" t="s">
        <v>4506</v>
      </c>
      <c r="C4675" s="107">
        <v>1985</v>
      </c>
      <c r="D4675" s="107"/>
      <c r="E4675" s="114" t="s">
        <v>4507</v>
      </c>
      <c r="F4675" s="107">
        <v>2</v>
      </c>
      <c r="G4675" s="107">
        <v>3</v>
      </c>
      <c r="H4675" s="111">
        <v>999.6</v>
      </c>
      <c r="I4675" s="111">
        <v>895.2</v>
      </c>
      <c r="J4675" s="111">
        <v>895.2</v>
      </c>
      <c r="K4675" s="122">
        <v>33</v>
      </c>
      <c r="L4675" s="110">
        <f t="shared" si="970"/>
        <v>1542412.7879999999</v>
      </c>
      <c r="M4675" s="108"/>
      <c r="N4675" s="108"/>
      <c r="O4675" s="108"/>
      <c r="P4675" s="110">
        <f>'Форма 2'!C4675-M4675-N4675-O4675</f>
        <v>1542412.7879999999</v>
      </c>
      <c r="Q4675" s="111">
        <f t="shared" si="963"/>
        <v>1722.9812198391419</v>
      </c>
      <c r="R4675" s="111">
        <f t="shared" si="964"/>
        <v>1722.9812198391419</v>
      </c>
      <c r="S4675" s="112" t="s">
        <v>2152</v>
      </c>
      <c r="T4675" s="107" t="s">
        <v>82</v>
      </c>
      <c r="U4675" s="217"/>
      <c r="V4675" s="85"/>
      <c r="W4675" s="85"/>
      <c r="X4675" s="85">
        <v>1</v>
      </c>
      <c r="Y4675" s="85">
        <v>1</v>
      </c>
      <c r="Z4675" s="85"/>
      <c r="AA4675" s="85"/>
      <c r="AB4675" s="86"/>
      <c r="AC4675" s="86"/>
      <c r="AD4675" s="85"/>
      <c r="AE4675" s="85"/>
      <c r="AF4675" s="85"/>
      <c r="AG4675" s="85"/>
      <c r="AH4675" s="85"/>
      <c r="AI4675" s="85"/>
      <c r="AJ4675" s="85"/>
    </row>
    <row r="4676" spans="1:36" ht="16.5" thickTop="1" thickBot="1">
      <c r="A4676" s="105">
        <f t="shared" si="969"/>
        <v>69</v>
      </c>
      <c r="B4676" s="112" t="s">
        <v>4508</v>
      </c>
      <c r="C4676" s="107">
        <v>1989</v>
      </c>
      <c r="D4676" s="107"/>
      <c r="E4676" s="114" t="s">
        <v>879</v>
      </c>
      <c r="F4676" s="107">
        <v>2</v>
      </c>
      <c r="G4676" s="107">
        <v>3</v>
      </c>
      <c r="H4676" s="111">
        <v>731.4</v>
      </c>
      <c r="I4676" s="111">
        <v>643.4</v>
      </c>
      <c r="J4676" s="111">
        <v>643.4</v>
      </c>
      <c r="K4676" s="122">
        <v>28</v>
      </c>
      <c r="L4676" s="110">
        <f t="shared" si="970"/>
        <v>1128572.142</v>
      </c>
      <c r="M4676" s="108"/>
      <c r="N4676" s="108"/>
      <c r="O4676" s="108"/>
      <c r="P4676" s="110">
        <f>'Форма 2'!C4676-M4676-N4676-O4676</f>
        <v>1128572.142</v>
      </c>
      <c r="Q4676" s="111">
        <f t="shared" si="963"/>
        <v>1754.0754460677651</v>
      </c>
      <c r="R4676" s="111">
        <f t="shared" si="964"/>
        <v>1754.0754460677651</v>
      </c>
      <c r="S4676" s="112" t="s">
        <v>2152</v>
      </c>
      <c r="T4676" s="107" t="s">
        <v>82</v>
      </c>
      <c r="U4676" s="217"/>
      <c r="V4676" s="85"/>
      <c r="W4676" s="85"/>
      <c r="X4676" s="85">
        <v>1</v>
      </c>
      <c r="Y4676" s="85">
        <v>1</v>
      </c>
      <c r="Z4676" s="85"/>
      <c r="AA4676" s="85"/>
      <c r="AB4676" s="86"/>
      <c r="AC4676" s="86"/>
      <c r="AD4676" s="85"/>
      <c r="AE4676" s="85"/>
      <c r="AF4676" s="85"/>
      <c r="AG4676" s="85"/>
      <c r="AH4676" s="85"/>
      <c r="AI4676" s="85"/>
      <c r="AJ4676" s="85"/>
    </row>
    <row r="4677" spans="1:36" ht="16.5" thickTop="1" thickBot="1">
      <c r="A4677" s="105">
        <f t="shared" si="969"/>
        <v>70</v>
      </c>
      <c r="B4677" s="112" t="s">
        <v>4509</v>
      </c>
      <c r="C4677" s="107">
        <v>1976</v>
      </c>
      <c r="D4677" s="107"/>
      <c r="E4677" s="114" t="s">
        <v>879</v>
      </c>
      <c r="F4677" s="107">
        <v>2</v>
      </c>
      <c r="G4677" s="107">
        <v>2</v>
      </c>
      <c r="H4677" s="111">
        <v>942.7</v>
      </c>
      <c r="I4677" s="111">
        <v>536.6</v>
      </c>
      <c r="J4677" s="111">
        <v>536.6</v>
      </c>
      <c r="K4677" s="122">
        <v>27</v>
      </c>
      <c r="L4677" s="110">
        <f t="shared" si="970"/>
        <v>5493254.3049999997</v>
      </c>
      <c r="M4677" s="108"/>
      <c r="N4677" s="108"/>
      <c r="O4677" s="108"/>
      <c r="P4677" s="110">
        <f>'Форма 2'!C4677-M4677-N4677-O4677</f>
        <v>5493254.3049999997</v>
      </c>
      <c r="Q4677" s="111">
        <f t="shared" si="963"/>
        <v>10237.149282519567</v>
      </c>
      <c r="R4677" s="111">
        <f t="shared" si="964"/>
        <v>10237.149282519567</v>
      </c>
      <c r="S4677" s="112" t="s">
        <v>2152</v>
      </c>
      <c r="T4677" s="107" t="s">
        <v>82</v>
      </c>
      <c r="U4677" s="217"/>
      <c r="V4677" s="85"/>
      <c r="W4677" s="85"/>
      <c r="X4677" s="85"/>
      <c r="Y4677" s="85"/>
      <c r="Z4677" s="85"/>
      <c r="AA4677" s="85"/>
      <c r="AB4677" s="86"/>
      <c r="AC4677" s="86"/>
      <c r="AD4677" s="85"/>
      <c r="AE4677" s="85">
        <v>1</v>
      </c>
      <c r="AF4677" s="85"/>
      <c r="AG4677" s="85"/>
      <c r="AH4677" s="85"/>
      <c r="AI4677" s="85"/>
      <c r="AJ4677" s="85"/>
    </row>
    <row r="4678" spans="1:36" ht="16.5" thickTop="1" thickBot="1">
      <c r="A4678" s="105">
        <f t="shared" si="969"/>
        <v>71</v>
      </c>
      <c r="B4678" s="112" t="s">
        <v>4510</v>
      </c>
      <c r="C4678" s="107">
        <v>1982</v>
      </c>
      <c r="D4678" s="107"/>
      <c r="E4678" s="114" t="s">
        <v>879</v>
      </c>
      <c r="F4678" s="107">
        <v>2</v>
      </c>
      <c r="G4678" s="107">
        <v>2</v>
      </c>
      <c r="H4678" s="111">
        <v>799.1</v>
      </c>
      <c r="I4678" s="111">
        <v>732.7</v>
      </c>
      <c r="J4678" s="111">
        <v>732.7</v>
      </c>
      <c r="K4678" s="122">
        <v>35</v>
      </c>
      <c r="L4678" s="110">
        <f t="shared" si="970"/>
        <v>301907.97100000002</v>
      </c>
      <c r="M4678" s="108"/>
      <c r="N4678" s="108"/>
      <c r="O4678" s="108"/>
      <c r="P4678" s="110">
        <f>'Форма 2'!C4678-M4678-N4678-O4678</f>
        <v>301907.97100000002</v>
      </c>
      <c r="Q4678" s="111">
        <f>L4678/I4678</f>
        <v>412.04854783676814</v>
      </c>
      <c r="R4678" s="111">
        <f>Q4678</f>
        <v>412.04854783676814</v>
      </c>
      <c r="S4678" s="112" t="s">
        <v>2152</v>
      </c>
      <c r="T4678" s="107" t="s">
        <v>82</v>
      </c>
      <c r="U4678" s="217"/>
      <c r="V4678" s="85"/>
      <c r="W4678" s="85"/>
      <c r="X4678" s="85">
        <v>1</v>
      </c>
      <c r="Y4678" s="85"/>
      <c r="Z4678" s="85"/>
      <c r="AA4678" s="85"/>
      <c r="AB4678" s="86"/>
      <c r="AC4678" s="86"/>
      <c r="AD4678" s="85"/>
      <c r="AE4678" s="85"/>
      <c r="AF4678" s="85"/>
      <c r="AG4678" s="85"/>
      <c r="AH4678" s="85"/>
      <c r="AI4678" s="85"/>
      <c r="AJ4678" s="85"/>
    </row>
    <row r="4679" spans="1:36" ht="17.25" thickTop="1" thickBot="1">
      <c r="A4679" s="221">
        <v>0</v>
      </c>
      <c r="B4679" s="13" t="s">
        <v>875</v>
      </c>
      <c r="C4679" s="5"/>
      <c r="D4679" s="5"/>
      <c r="E4679" s="5"/>
      <c r="F4679" s="5"/>
      <c r="G4679" s="5"/>
      <c r="H4679" s="24">
        <f t="shared" ref="H4679:P4679" si="971">SUM(H4680:H4754)</f>
        <v>130594.59000000004</v>
      </c>
      <c r="I4679" s="24">
        <f t="shared" si="971"/>
        <v>128571.90000000002</v>
      </c>
      <c r="J4679" s="24">
        <f t="shared" si="971"/>
        <v>110168.21000000002</v>
      </c>
      <c r="K4679" s="23">
        <f t="shared" si="971"/>
        <v>2248</v>
      </c>
      <c r="L4679" s="24">
        <f t="shared" si="971"/>
        <v>618867947.5109998</v>
      </c>
      <c r="M4679" s="24">
        <f t="shared" si="971"/>
        <v>0</v>
      </c>
      <c r="N4679" s="24">
        <f t="shared" si="971"/>
        <v>0</v>
      </c>
      <c r="O4679" s="24">
        <f t="shared" si="971"/>
        <v>0</v>
      </c>
      <c r="P4679" s="24">
        <f t="shared" si="971"/>
        <v>618867947.5109998</v>
      </c>
      <c r="Q4679" s="8" t="s">
        <v>76</v>
      </c>
      <c r="R4679" s="8" t="s">
        <v>76</v>
      </c>
      <c r="S4679" s="8" t="s">
        <v>76</v>
      </c>
      <c r="T4679" s="5" t="s">
        <v>76</v>
      </c>
      <c r="U4679" s="218" t="s">
        <v>76</v>
      </c>
      <c r="V4679" s="84" t="s">
        <v>76</v>
      </c>
      <c r="W4679" s="84" t="s">
        <v>76</v>
      </c>
      <c r="X4679" s="84" t="s">
        <v>76</v>
      </c>
      <c r="Y4679" s="84" t="s">
        <v>76</v>
      </c>
      <c r="Z4679" s="84" t="s">
        <v>76</v>
      </c>
      <c r="AA4679" s="84" t="s">
        <v>76</v>
      </c>
      <c r="AB4679" s="84" t="s">
        <v>76</v>
      </c>
      <c r="AC4679" s="84" t="s">
        <v>76</v>
      </c>
      <c r="AD4679" s="84" t="s">
        <v>76</v>
      </c>
      <c r="AE4679" s="84" t="s">
        <v>76</v>
      </c>
      <c r="AF4679" s="84" t="s">
        <v>76</v>
      </c>
      <c r="AG4679" s="84" t="s">
        <v>76</v>
      </c>
      <c r="AH4679" s="84" t="s">
        <v>76</v>
      </c>
      <c r="AI4679" s="84" t="s">
        <v>76</v>
      </c>
      <c r="AJ4679" s="84" t="s">
        <v>76</v>
      </c>
    </row>
    <row r="4680" spans="1:36" ht="16.5" thickTop="1" thickBot="1">
      <c r="A4680" s="105">
        <f t="shared" si="969"/>
        <v>1</v>
      </c>
      <c r="B4680" s="112" t="s">
        <v>4511</v>
      </c>
      <c r="C4680" s="107">
        <v>1960</v>
      </c>
      <c r="D4680" s="107">
        <v>1960</v>
      </c>
      <c r="E4680" s="114" t="s">
        <v>938</v>
      </c>
      <c r="F4680" s="107">
        <v>2</v>
      </c>
      <c r="G4680" s="107">
        <v>2</v>
      </c>
      <c r="H4680" s="111">
        <v>695</v>
      </c>
      <c r="I4680" s="111">
        <v>695</v>
      </c>
      <c r="J4680" s="111">
        <v>492.1</v>
      </c>
      <c r="K4680" s="122"/>
      <c r="L4680" s="110">
        <f t="shared" ref="L4680:L4748" si="972">SUM(M4680:P4680)</f>
        <v>6904964</v>
      </c>
      <c r="M4680" s="108"/>
      <c r="N4680" s="108"/>
      <c r="O4680" s="108"/>
      <c r="P4680" s="110">
        <f>'Форма 2'!C4680-M4680-N4680-O4680</f>
        <v>6904964</v>
      </c>
      <c r="Q4680" s="111">
        <f t="shared" ref="Q4680:Q4749" si="973">L4680/I4680</f>
        <v>9935.2000000000007</v>
      </c>
      <c r="R4680" s="111">
        <f t="shared" ref="R4680:R4749" si="974">Q4680</f>
        <v>9935.2000000000007</v>
      </c>
      <c r="S4680" s="112" t="s">
        <v>2152</v>
      </c>
      <c r="T4680" s="107" t="s">
        <v>82</v>
      </c>
      <c r="U4680" s="217"/>
      <c r="V4680" s="85"/>
      <c r="W4680" s="85"/>
      <c r="X4680" s="85">
        <v>1</v>
      </c>
      <c r="Y4680" s="85"/>
      <c r="Z4680" s="85"/>
      <c r="AA4680" s="85"/>
      <c r="AB4680" s="86"/>
      <c r="AC4680" s="86"/>
      <c r="AD4680" s="85">
        <v>1</v>
      </c>
      <c r="AE4680" s="85"/>
      <c r="AF4680" s="85"/>
      <c r="AG4680" s="85"/>
      <c r="AH4680" s="85"/>
      <c r="AI4680" s="85"/>
      <c r="AJ4680" s="85"/>
    </row>
    <row r="4681" spans="1:36" ht="16.5" thickTop="1" thickBot="1">
      <c r="A4681" s="105">
        <f t="shared" si="969"/>
        <v>2</v>
      </c>
      <c r="B4681" s="112" t="s">
        <v>4512</v>
      </c>
      <c r="C4681" s="107">
        <v>1958</v>
      </c>
      <c r="D4681" s="107">
        <v>1958</v>
      </c>
      <c r="E4681" s="114" t="s">
        <v>882</v>
      </c>
      <c r="F4681" s="107">
        <v>2</v>
      </c>
      <c r="G4681" s="107">
        <v>2</v>
      </c>
      <c r="H4681" s="111">
        <v>426.3</v>
      </c>
      <c r="I4681" s="111">
        <v>426.3</v>
      </c>
      <c r="J4681" s="111">
        <v>382</v>
      </c>
      <c r="K4681" s="122"/>
      <c r="L4681" s="110">
        <f t="shared" si="972"/>
        <v>4235375.76</v>
      </c>
      <c r="M4681" s="108"/>
      <c r="N4681" s="108"/>
      <c r="O4681" s="108"/>
      <c r="P4681" s="110">
        <f>'Форма 2'!C4681-M4681-N4681-O4681</f>
        <v>4235375.76</v>
      </c>
      <c r="Q4681" s="111">
        <f t="shared" si="973"/>
        <v>9935.1999999999989</v>
      </c>
      <c r="R4681" s="111">
        <f t="shared" si="974"/>
        <v>9935.1999999999989</v>
      </c>
      <c r="S4681" s="112" t="s">
        <v>2152</v>
      </c>
      <c r="T4681" s="107" t="s">
        <v>82</v>
      </c>
      <c r="U4681" s="217"/>
      <c r="V4681" s="85"/>
      <c r="W4681" s="85"/>
      <c r="X4681" s="85">
        <v>1</v>
      </c>
      <c r="Y4681" s="85"/>
      <c r="Z4681" s="85"/>
      <c r="AA4681" s="85"/>
      <c r="AB4681" s="86"/>
      <c r="AC4681" s="86"/>
      <c r="AD4681" s="85">
        <v>1</v>
      </c>
      <c r="AE4681" s="85"/>
      <c r="AF4681" s="85"/>
      <c r="AG4681" s="85"/>
      <c r="AH4681" s="85"/>
      <c r="AI4681" s="85"/>
      <c r="AJ4681" s="85"/>
    </row>
    <row r="4682" spans="1:36" ht="16.5" thickTop="1" thickBot="1">
      <c r="A4682" s="105">
        <f t="shared" ref="A4682:A4750" si="975">A4681+1</f>
        <v>3</v>
      </c>
      <c r="B4682" s="112" t="s">
        <v>4513</v>
      </c>
      <c r="C4682" s="107">
        <v>1959</v>
      </c>
      <c r="D4682" s="107">
        <v>1959</v>
      </c>
      <c r="E4682" s="114" t="s">
        <v>882</v>
      </c>
      <c r="F4682" s="107">
        <v>2</v>
      </c>
      <c r="G4682" s="107">
        <v>2</v>
      </c>
      <c r="H4682" s="111">
        <v>411.36</v>
      </c>
      <c r="I4682" s="111">
        <v>411.36</v>
      </c>
      <c r="J4682" s="111">
        <v>379.06</v>
      </c>
      <c r="K4682" s="122"/>
      <c r="L4682" s="110">
        <f t="shared" si="972"/>
        <v>3931527.9504</v>
      </c>
      <c r="M4682" s="108"/>
      <c r="N4682" s="108"/>
      <c r="O4682" s="108"/>
      <c r="P4682" s="110">
        <f>'Форма 2'!C4682-M4682-N4682-O4682</f>
        <v>3931527.9504</v>
      </c>
      <c r="Q4682" s="111">
        <f t="shared" si="973"/>
        <v>9557.39</v>
      </c>
      <c r="R4682" s="111">
        <f t="shared" si="974"/>
        <v>9557.39</v>
      </c>
      <c r="S4682" s="112" t="s">
        <v>2152</v>
      </c>
      <c r="T4682" s="107" t="s">
        <v>82</v>
      </c>
      <c r="U4682" s="217"/>
      <c r="V4682" s="85"/>
      <c r="W4682" s="85"/>
      <c r="X4682" s="85"/>
      <c r="Y4682" s="85"/>
      <c r="Z4682" s="85"/>
      <c r="AA4682" s="85"/>
      <c r="AB4682" s="86"/>
      <c r="AC4682" s="86"/>
      <c r="AD4682" s="85">
        <v>1</v>
      </c>
      <c r="AE4682" s="85"/>
      <c r="AF4682" s="85"/>
      <c r="AG4682" s="85"/>
      <c r="AH4682" s="85"/>
      <c r="AI4682" s="85"/>
      <c r="AJ4682" s="85"/>
    </row>
    <row r="4683" spans="1:36" ht="16.5" thickTop="1" thickBot="1">
      <c r="A4683" s="105">
        <f t="shared" si="975"/>
        <v>4</v>
      </c>
      <c r="B4683" s="112" t="s">
        <v>4514</v>
      </c>
      <c r="C4683" s="107">
        <v>1960</v>
      </c>
      <c r="D4683" s="107">
        <v>1960</v>
      </c>
      <c r="E4683" s="114" t="s">
        <v>882</v>
      </c>
      <c r="F4683" s="107">
        <v>2</v>
      </c>
      <c r="G4683" s="107">
        <v>2</v>
      </c>
      <c r="H4683" s="111">
        <v>723.55</v>
      </c>
      <c r="I4683" s="111">
        <v>723.55</v>
      </c>
      <c r="J4683" s="111">
        <v>676.02</v>
      </c>
      <c r="K4683" s="122"/>
      <c r="L4683" s="110">
        <f t="shared" si="972"/>
        <v>7188613.959999999</v>
      </c>
      <c r="M4683" s="108"/>
      <c r="N4683" s="108"/>
      <c r="O4683" s="108"/>
      <c r="P4683" s="110">
        <f>'Форма 2'!C4683-M4683-N4683-O4683</f>
        <v>7188613.959999999</v>
      </c>
      <c r="Q4683" s="111">
        <f t="shared" si="973"/>
        <v>9935.1999999999989</v>
      </c>
      <c r="R4683" s="111">
        <f t="shared" si="974"/>
        <v>9935.1999999999989</v>
      </c>
      <c r="S4683" s="112" t="s">
        <v>2152</v>
      </c>
      <c r="T4683" s="107" t="s">
        <v>82</v>
      </c>
      <c r="U4683" s="217"/>
      <c r="V4683" s="85"/>
      <c r="W4683" s="85"/>
      <c r="X4683" s="85">
        <v>1</v>
      </c>
      <c r="Y4683" s="85"/>
      <c r="Z4683" s="85"/>
      <c r="AA4683" s="85"/>
      <c r="AB4683" s="86"/>
      <c r="AC4683" s="86"/>
      <c r="AD4683" s="85">
        <v>1</v>
      </c>
      <c r="AE4683" s="85"/>
      <c r="AF4683" s="85"/>
      <c r="AG4683" s="85"/>
      <c r="AH4683" s="85"/>
      <c r="AI4683" s="85"/>
      <c r="AJ4683" s="85"/>
    </row>
    <row r="4684" spans="1:36" ht="16.5" thickTop="1" thickBot="1">
      <c r="A4684" s="105">
        <f t="shared" si="975"/>
        <v>5</v>
      </c>
      <c r="B4684" s="112" t="s">
        <v>4515</v>
      </c>
      <c r="C4684" s="107">
        <v>1959</v>
      </c>
      <c r="D4684" s="107">
        <v>1959</v>
      </c>
      <c r="E4684" s="114" t="s">
        <v>882</v>
      </c>
      <c r="F4684" s="107">
        <v>2</v>
      </c>
      <c r="G4684" s="107">
        <v>2</v>
      </c>
      <c r="H4684" s="111">
        <v>421.9</v>
      </c>
      <c r="I4684" s="111">
        <v>421.9</v>
      </c>
      <c r="J4684" s="111">
        <v>378.9</v>
      </c>
      <c r="K4684" s="122"/>
      <c r="L4684" s="110">
        <f t="shared" si="972"/>
        <v>4191660.8799999994</v>
      </c>
      <c r="M4684" s="108"/>
      <c r="N4684" s="108"/>
      <c r="O4684" s="108"/>
      <c r="P4684" s="110">
        <f>'Форма 2'!C4684-M4684-N4684-O4684</f>
        <v>4191660.8799999994</v>
      </c>
      <c r="Q4684" s="111">
        <f t="shared" si="973"/>
        <v>9935.1999999999989</v>
      </c>
      <c r="R4684" s="111">
        <f t="shared" si="974"/>
        <v>9935.1999999999989</v>
      </c>
      <c r="S4684" s="112" t="s">
        <v>2152</v>
      </c>
      <c r="T4684" s="107" t="s">
        <v>82</v>
      </c>
      <c r="U4684" s="217"/>
      <c r="V4684" s="85"/>
      <c r="W4684" s="85"/>
      <c r="X4684" s="85">
        <v>1</v>
      </c>
      <c r="Y4684" s="85"/>
      <c r="Z4684" s="85"/>
      <c r="AA4684" s="85"/>
      <c r="AB4684" s="86"/>
      <c r="AC4684" s="86"/>
      <c r="AD4684" s="85">
        <v>1</v>
      </c>
      <c r="AE4684" s="85"/>
      <c r="AF4684" s="85"/>
      <c r="AG4684" s="85"/>
      <c r="AH4684" s="85"/>
      <c r="AI4684" s="85"/>
      <c r="AJ4684" s="85"/>
    </row>
    <row r="4685" spans="1:36" ht="16.5" thickTop="1" thickBot="1">
      <c r="A4685" s="105">
        <f t="shared" si="975"/>
        <v>6</v>
      </c>
      <c r="B4685" s="112" t="s">
        <v>4516</v>
      </c>
      <c r="C4685" s="107">
        <v>1959</v>
      </c>
      <c r="D4685" s="107">
        <v>1959</v>
      </c>
      <c r="E4685" s="114" t="s">
        <v>882</v>
      </c>
      <c r="F4685" s="107">
        <v>2</v>
      </c>
      <c r="G4685" s="107">
        <v>2</v>
      </c>
      <c r="H4685" s="111">
        <v>421.1</v>
      </c>
      <c r="I4685" s="111">
        <v>421.1</v>
      </c>
      <c r="J4685" s="111">
        <v>370.5</v>
      </c>
      <c r="K4685" s="122"/>
      <c r="L4685" s="110">
        <f t="shared" si="972"/>
        <v>4183712.72</v>
      </c>
      <c r="M4685" s="108"/>
      <c r="N4685" s="108"/>
      <c r="O4685" s="108"/>
      <c r="P4685" s="110">
        <f>'Форма 2'!C4685-M4685-N4685-O4685</f>
        <v>4183712.72</v>
      </c>
      <c r="Q4685" s="111">
        <f t="shared" si="973"/>
        <v>9935.2000000000007</v>
      </c>
      <c r="R4685" s="111">
        <f t="shared" si="974"/>
        <v>9935.2000000000007</v>
      </c>
      <c r="S4685" s="112" t="s">
        <v>2152</v>
      </c>
      <c r="T4685" s="107" t="s">
        <v>82</v>
      </c>
      <c r="U4685" s="217"/>
      <c r="V4685" s="85"/>
      <c r="W4685" s="85"/>
      <c r="X4685" s="85">
        <v>1</v>
      </c>
      <c r="Y4685" s="85"/>
      <c r="Z4685" s="85"/>
      <c r="AA4685" s="85"/>
      <c r="AB4685" s="86"/>
      <c r="AC4685" s="86"/>
      <c r="AD4685" s="85">
        <v>1</v>
      </c>
      <c r="AE4685" s="85"/>
      <c r="AF4685" s="85"/>
      <c r="AG4685" s="85"/>
      <c r="AH4685" s="85"/>
      <c r="AI4685" s="85"/>
      <c r="AJ4685" s="85"/>
    </row>
    <row r="4686" spans="1:36" ht="16.5" thickTop="1" thickBot="1">
      <c r="A4686" s="105">
        <f t="shared" si="975"/>
        <v>7</v>
      </c>
      <c r="B4686" s="112" t="s">
        <v>4517</v>
      </c>
      <c r="C4686" s="107">
        <v>1960</v>
      </c>
      <c r="D4686" s="107">
        <v>1960</v>
      </c>
      <c r="E4686" s="114" t="s">
        <v>882</v>
      </c>
      <c r="F4686" s="107">
        <v>2</v>
      </c>
      <c r="G4686" s="107">
        <v>2</v>
      </c>
      <c r="H4686" s="111">
        <v>745.1</v>
      </c>
      <c r="I4686" s="111">
        <v>745.1</v>
      </c>
      <c r="J4686" s="111">
        <v>745.1</v>
      </c>
      <c r="K4686" s="122"/>
      <c r="L4686" s="110">
        <f t="shared" si="972"/>
        <v>7402717.5199999996</v>
      </c>
      <c r="M4686" s="108"/>
      <c r="N4686" s="108"/>
      <c r="O4686" s="108"/>
      <c r="P4686" s="110">
        <f>'Форма 2'!C4686-M4686-N4686-O4686</f>
        <v>7402717.5199999996</v>
      </c>
      <c r="Q4686" s="111">
        <f t="shared" si="973"/>
        <v>9935.1999999999989</v>
      </c>
      <c r="R4686" s="111">
        <f t="shared" si="974"/>
        <v>9935.1999999999989</v>
      </c>
      <c r="S4686" s="112" t="s">
        <v>2152</v>
      </c>
      <c r="T4686" s="107" t="s">
        <v>82</v>
      </c>
      <c r="U4686" s="217"/>
      <c r="V4686" s="85"/>
      <c r="W4686" s="85"/>
      <c r="X4686" s="85">
        <v>1</v>
      </c>
      <c r="Y4686" s="85"/>
      <c r="Z4686" s="85"/>
      <c r="AA4686" s="85"/>
      <c r="AB4686" s="86"/>
      <c r="AC4686" s="86"/>
      <c r="AD4686" s="85">
        <v>1</v>
      </c>
      <c r="AE4686" s="85"/>
      <c r="AF4686" s="85"/>
      <c r="AG4686" s="85"/>
      <c r="AH4686" s="85"/>
      <c r="AI4686" s="85"/>
      <c r="AJ4686" s="85"/>
    </row>
    <row r="4687" spans="1:36" ht="16.5" thickTop="1" thickBot="1">
      <c r="A4687" s="105">
        <f t="shared" si="975"/>
        <v>8</v>
      </c>
      <c r="B4687" s="112" t="s">
        <v>4518</v>
      </c>
      <c r="C4687" s="107">
        <v>1960</v>
      </c>
      <c r="D4687" s="107">
        <v>1960</v>
      </c>
      <c r="E4687" s="114" t="s">
        <v>879</v>
      </c>
      <c r="F4687" s="107">
        <v>2</v>
      </c>
      <c r="G4687" s="107">
        <v>2</v>
      </c>
      <c r="H4687" s="111">
        <v>772.86</v>
      </c>
      <c r="I4687" s="111">
        <v>772.86</v>
      </c>
      <c r="J4687" s="111">
        <v>685.06</v>
      </c>
      <c r="K4687" s="122"/>
      <c r="L4687" s="110">
        <f t="shared" si="972"/>
        <v>7678518.6720000003</v>
      </c>
      <c r="M4687" s="108"/>
      <c r="N4687" s="108"/>
      <c r="O4687" s="108"/>
      <c r="P4687" s="110">
        <f>'Форма 2'!C4687-M4687-N4687-O4687</f>
        <v>7678518.6720000003</v>
      </c>
      <c r="Q4687" s="111">
        <f t="shared" si="973"/>
        <v>9935.2000000000007</v>
      </c>
      <c r="R4687" s="111">
        <f t="shared" si="974"/>
        <v>9935.2000000000007</v>
      </c>
      <c r="S4687" s="112" t="s">
        <v>2152</v>
      </c>
      <c r="T4687" s="107" t="s">
        <v>82</v>
      </c>
      <c r="U4687" s="217"/>
      <c r="V4687" s="85"/>
      <c r="W4687" s="85"/>
      <c r="X4687" s="85">
        <v>1</v>
      </c>
      <c r="Y4687" s="85"/>
      <c r="Z4687" s="85"/>
      <c r="AA4687" s="85"/>
      <c r="AB4687" s="86"/>
      <c r="AC4687" s="86"/>
      <c r="AD4687" s="85">
        <v>1</v>
      </c>
      <c r="AE4687" s="85"/>
      <c r="AF4687" s="85"/>
      <c r="AG4687" s="85"/>
      <c r="AH4687" s="85"/>
      <c r="AI4687" s="85"/>
      <c r="AJ4687" s="85"/>
    </row>
    <row r="4688" spans="1:36" ht="16.5" thickTop="1" thickBot="1">
      <c r="A4688" s="105">
        <f t="shared" si="975"/>
        <v>9</v>
      </c>
      <c r="B4688" s="112" t="s">
        <v>4519</v>
      </c>
      <c r="C4688" s="107">
        <v>1963</v>
      </c>
      <c r="D4688" s="107">
        <v>1963</v>
      </c>
      <c r="E4688" s="114" t="s">
        <v>882</v>
      </c>
      <c r="F4688" s="107">
        <v>2</v>
      </c>
      <c r="G4688" s="107">
        <v>2</v>
      </c>
      <c r="H4688" s="111">
        <v>274.39999999999998</v>
      </c>
      <c r="I4688" s="111">
        <v>274.39999999999998</v>
      </c>
      <c r="J4688" s="111">
        <v>242.1</v>
      </c>
      <c r="K4688" s="122"/>
      <c r="L4688" s="110">
        <f t="shared" si="972"/>
        <v>2726218.8799999994</v>
      </c>
      <c r="M4688" s="108"/>
      <c r="N4688" s="108"/>
      <c r="O4688" s="108"/>
      <c r="P4688" s="110">
        <f>'Форма 2'!C4688-M4688-N4688-O4688</f>
        <v>2726218.8799999994</v>
      </c>
      <c r="Q4688" s="111">
        <f t="shared" si="973"/>
        <v>9935.1999999999989</v>
      </c>
      <c r="R4688" s="111">
        <f t="shared" si="974"/>
        <v>9935.1999999999989</v>
      </c>
      <c r="S4688" s="112" t="s">
        <v>2152</v>
      </c>
      <c r="T4688" s="107" t="s">
        <v>82</v>
      </c>
      <c r="U4688" s="217"/>
      <c r="V4688" s="85"/>
      <c r="W4688" s="85"/>
      <c r="X4688" s="85">
        <v>1</v>
      </c>
      <c r="Y4688" s="85"/>
      <c r="Z4688" s="85"/>
      <c r="AA4688" s="85"/>
      <c r="AB4688" s="86"/>
      <c r="AC4688" s="86"/>
      <c r="AD4688" s="85">
        <v>1</v>
      </c>
      <c r="AE4688" s="85"/>
      <c r="AF4688" s="85"/>
      <c r="AG4688" s="85"/>
      <c r="AH4688" s="85"/>
      <c r="AI4688" s="85"/>
      <c r="AJ4688" s="85"/>
    </row>
    <row r="4689" spans="1:36" ht="16.5" thickTop="1" thickBot="1">
      <c r="A4689" s="105">
        <f t="shared" si="975"/>
        <v>10</v>
      </c>
      <c r="B4689" s="195" t="s">
        <v>878</v>
      </c>
      <c r="C4689" s="130">
        <v>1970</v>
      </c>
      <c r="D4689" s="107">
        <v>1970</v>
      </c>
      <c r="E4689" s="131" t="s">
        <v>879</v>
      </c>
      <c r="F4689" s="107">
        <v>2</v>
      </c>
      <c r="G4689" s="105">
        <v>2</v>
      </c>
      <c r="H4689" s="111">
        <v>559.6</v>
      </c>
      <c r="I4689" s="111">
        <v>559.6</v>
      </c>
      <c r="J4689" s="111">
        <v>510.4</v>
      </c>
      <c r="K4689" s="109"/>
      <c r="L4689" s="110">
        <f t="shared" ref="L4689" si="976">SUM(M4689:P4689)</f>
        <v>211422.47600000002</v>
      </c>
      <c r="M4689" s="108"/>
      <c r="N4689" s="108"/>
      <c r="O4689" s="108"/>
      <c r="P4689" s="110">
        <f>'Форма 2'!C4689-M4689-N4689-O4689</f>
        <v>211422.47600000002</v>
      </c>
      <c r="Q4689" s="111">
        <f t="shared" ref="Q4689" si="977">L4689/I4689</f>
        <v>377.81</v>
      </c>
      <c r="R4689" s="111">
        <f t="shared" ref="R4689" si="978">Q4689</f>
        <v>377.81</v>
      </c>
      <c r="S4689" s="112" t="s">
        <v>2152</v>
      </c>
      <c r="T4689" s="107" t="s">
        <v>92</v>
      </c>
      <c r="U4689" s="217"/>
      <c r="V4689" s="85"/>
      <c r="W4689" s="85"/>
      <c r="X4689" s="85">
        <v>1</v>
      </c>
      <c r="Y4689" s="85"/>
      <c r="Z4689" s="85"/>
      <c r="AA4689" s="85"/>
      <c r="AB4689" s="86"/>
      <c r="AC4689" s="86"/>
      <c r="AD4689" s="85"/>
      <c r="AE4689" s="85"/>
      <c r="AF4689" s="85"/>
      <c r="AG4689" s="85"/>
      <c r="AH4689" s="85"/>
      <c r="AI4689" s="85"/>
      <c r="AJ4689" s="85"/>
    </row>
    <row r="4690" spans="1:36" ht="16.5" thickTop="1" thickBot="1">
      <c r="A4690" s="105">
        <f t="shared" si="975"/>
        <v>11</v>
      </c>
      <c r="B4690" s="195" t="s">
        <v>904</v>
      </c>
      <c r="C4690" s="130">
        <v>1960</v>
      </c>
      <c r="D4690" s="107">
        <v>1960</v>
      </c>
      <c r="E4690" s="131" t="s">
        <v>882</v>
      </c>
      <c r="F4690" s="107">
        <v>2</v>
      </c>
      <c r="G4690" s="105">
        <v>1</v>
      </c>
      <c r="H4690" s="111">
        <v>335</v>
      </c>
      <c r="I4690" s="111">
        <v>335</v>
      </c>
      <c r="J4690" s="111">
        <v>335</v>
      </c>
      <c r="K4690" s="109"/>
      <c r="L4690" s="110">
        <f t="shared" ref="L4690" si="979">SUM(M4690:P4690)</f>
        <v>3201725.65</v>
      </c>
      <c r="M4690" s="108"/>
      <c r="N4690" s="108"/>
      <c r="O4690" s="108"/>
      <c r="P4690" s="110">
        <f>'Форма 2'!C4690-M4690-N4690-O4690</f>
        <v>3201725.65</v>
      </c>
      <c r="Q4690" s="111">
        <f t="shared" ref="Q4690" si="980">L4690/I4690</f>
        <v>9557.39</v>
      </c>
      <c r="R4690" s="111">
        <f t="shared" ref="R4690" si="981">Q4690</f>
        <v>9557.39</v>
      </c>
      <c r="S4690" s="112" t="s">
        <v>2152</v>
      </c>
      <c r="T4690" s="107" t="s">
        <v>92</v>
      </c>
      <c r="U4690" s="217"/>
      <c r="V4690" s="85"/>
      <c r="W4690" s="85"/>
      <c r="X4690" s="85"/>
      <c r="Y4690" s="85"/>
      <c r="Z4690" s="85"/>
      <c r="AA4690" s="85"/>
      <c r="AB4690" s="86"/>
      <c r="AC4690" s="86"/>
      <c r="AD4690" s="85">
        <v>1</v>
      </c>
      <c r="AE4690" s="85"/>
      <c r="AF4690" s="85"/>
      <c r="AG4690" s="85"/>
      <c r="AH4690" s="85"/>
      <c r="AI4690" s="85"/>
      <c r="AJ4690" s="85"/>
    </row>
    <row r="4691" spans="1:36" ht="16.5" thickTop="1" thickBot="1">
      <c r="A4691" s="105">
        <f>A4690+1</f>
        <v>12</v>
      </c>
      <c r="B4691" s="195" t="s">
        <v>4520</v>
      </c>
      <c r="C4691" s="130">
        <v>1961</v>
      </c>
      <c r="D4691" s="107">
        <v>2015</v>
      </c>
      <c r="E4691" s="131" t="s">
        <v>80</v>
      </c>
      <c r="F4691" s="107">
        <v>2</v>
      </c>
      <c r="G4691" s="105">
        <v>2</v>
      </c>
      <c r="H4691" s="108">
        <v>747.81</v>
      </c>
      <c r="I4691" s="108">
        <v>747.81</v>
      </c>
      <c r="J4691" s="108">
        <v>525.29999999999995</v>
      </c>
      <c r="K4691" s="109"/>
      <c r="L4691" s="110">
        <f t="shared" si="972"/>
        <v>2153558.1941999998</v>
      </c>
      <c r="M4691" s="108"/>
      <c r="N4691" s="108"/>
      <c r="O4691" s="108"/>
      <c r="P4691" s="110">
        <f>'Форма 2'!C4691-M4691-N4691-O4691</f>
        <v>2153558.1941999998</v>
      </c>
      <c r="Q4691" s="111">
        <f t="shared" si="973"/>
        <v>2879.8199999999997</v>
      </c>
      <c r="R4691" s="111">
        <f t="shared" si="974"/>
        <v>2879.8199999999997</v>
      </c>
      <c r="S4691" s="112" t="s">
        <v>2152</v>
      </c>
      <c r="T4691" s="107" t="s">
        <v>82</v>
      </c>
      <c r="U4691" s="217"/>
      <c r="V4691" s="85"/>
      <c r="W4691" s="85">
        <v>1</v>
      </c>
      <c r="X4691" s="85">
        <v>1</v>
      </c>
      <c r="Y4691" s="85">
        <v>1</v>
      </c>
      <c r="Z4691" s="85"/>
      <c r="AA4691" s="85"/>
      <c r="AB4691" s="86"/>
      <c r="AC4691" s="86"/>
      <c r="AD4691" s="85"/>
      <c r="AE4691" s="85"/>
      <c r="AF4691" s="85"/>
      <c r="AG4691" s="85"/>
      <c r="AH4691" s="85"/>
      <c r="AI4691" s="85"/>
      <c r="AJ4691" s="85"/>
    </row>
    <row r="4692" spans="1:36" ht="16.5" thickTop="1" thickBot="1">
      <c r="A4692" s="105">
        <f t="shared" si="975"/>
        <v>13</v>
      </c>
      <c r="B4692" s="114" t="s">
        <v>4521</v>
      </c>
      <c r="C4692" s="113">
        <v>1912</v>
      </c>
      <c r="D4692" s="107">
        <v>1912</v>
      </c>
      <c r="E4692" s="114" t="s">
        <v>938</v>
      </c>
      <c r="F4692" s="107">
        <v>2</v>
      </c>
      <c r="G4692" s="107">
        <v>2</v>
      </c>
      <c r="H4692" s="126">
        <v>470.15</v>
      </c>
      <c r="I4692" s="126">
        <v>468</v>
      </c>
      <c r="J4692" s="126">
        <v>468</v>
      </c>
      <c r="K4692" s="125"/>
      <c r="L4692" s="110">
        <f t="shared" si="972"/>
        <v>1657043.6749999998</v>
      </c>
      <c r="M4692" s="108"/>
      <c r="N4692" s="108"/>
      <c r="O4692" s="108"/>
      <c r="P4692" s="110">
        <f>'Форма 2'!C4692-M4692-N4692-O4692</f>
        <v>1657043.6749999998</v>
      </c>
      <c r="Q4692" s="111">
        <f t="shared" si="973"/>
        <v>3540.6916132478627</v>
      </c>
      <c r="R4692" s="111">
        <f t="shared" si="974"/>
        <v>3540.6916132478627</v>
      </c>
      <c r="S4692" s="112" t="s">
        <v>2152</v>
      </c>
      <c r="T4692" s="107" t="s">
        <v>82</v>
      </c>
      <c r="U4692" s="217"/>
      <c r="V4692" s="85"/>
      <c r="W4692" s="85">
        <v>1</v>
      </c>
      <c r="X4692" s="85">
        <v>1</v>
      </c>
      <c r="Y4692" s="85">
        <v>1</v>
      </c>
      <c r="Z4692" s="85">
        <v>1</v>
      </c>
      <c r="AA4692" s="85"/>
      <c r="AB4692" s="86"/>
      <c r="AC4692" s="86"/>
      <c r="AD4692" s="85"/>
      <c r="AE4692" s="85"/>
      <c r="AF4692" s="85"/>
      <c r="AG4692" s="85"/>
      <c r="AH4692" s="85"/>
      <c r="AI4692" s="85"/>
      <c r="AJ4692" s="85"/>
    </row>
    <row r="4693" spans="1:36" ht="16.5" thickTop="1" thickBot="1">
      <c r="A4693" s="105">
        <f t="shared" si="975"/>
        <v>14</v>
      </c>
      <c r="B4693" s="114" t="s">
        <v>4522</v>
      </c>
      <c r="C4693" s="113">
        <v>1958</v>
      </c>
      <c r="D4693" s="107">
        <v>1958</v>
      </c>
      <c r="E4693" s="114" t="s">
        <v>938</v>
      </c>
      <c r="F4693" s="107">
        <v>2</v>
      </c>
      <c r="G4693" s="107">
        <v>1</v>
      </c>
      <c r="H4693" s="126">
        <v>447.7</v>
      </c>
      <c r="I4693" s="126">
        <v>399.7</v>
      </c>
      <c r="J4693" s="126">
        <v>399.7</v>
      </c>
      <c r="K4693" s="125">
        <v>11</v>
      </c>
      <c r="L4693" s="110">
        <f t="shared" si="972"/>
        <v>4278843.5029999996</v>
      </c>
      <c r="M4693" s="108"/>
      <c r="N4693" s="108"/>
      <c r="O4693" s="108"/>
      <c r="P4693" s="110">
        <f>'Форма 2'!C4693-M4693-N4693-O4693</f>
        <v>4278843.5029999996</v>
      </c>
      <c r="Q4693" s="111">
        <f t="shared" si="973"/>
        <v>10705.13761070803</v>
      </c>
      <c r="R4693" s="111">
        <f t="shared" si="974"/>
        <v>10705.13761070803</v>
      </c>
      <c r="S4693" s="112" t="s">
        <v>2152</v>
      </c>
      <c r="T4693" s="107" t="s">
        <v>82</v>
      </c>
      <c r="U4693" s="217"/>
      <c r="V4693" s="85"/>
      <c r="W4693" s="85"/>
      <c r="X4693" s="85"/>
      <c r="Y4693" s="85"/>
      <c r="Z4693" s="85"/>
      <c r="AA4693" s="85"/>
      <c r="AB4693" s="86"/>
      <c r="AC4693" s="86"/>
      <c r="AD4693" s="85">
        <v>1</v>
      </c>
      <c r="AE4693" s="85"/>
      <c r="AF4693" s="85"/>
      <c r="AG4693" s="85"/>
      <c r="AH4693" s="85"/>
      <c r="AI4693" s="85"/>
      <c r="AJ4693" s="85"/>
    </row>
    <row r="4694" spans="1:36" ht="16.5" thickTop="1" thickBot="1">
      <c r="A4694" s="105">
        <f t="shared" si="975"/>
        <v>15</v>
      </c>
      <c r="B4694" s="114" t="s">
        <v>4523</v>
      </c>
      <c r="C4694" s="113">
        <v>1961</v>
      </c>
      <c r="D4694" s="107">
        <v>1961</v>
      </c>
      <c r="E4694" s="114" t="s">
        <v>938</v>
      </c>
      <c r="F4694" s="107">
        <v>2</v>
      </c>
      <c r="G4694" s="107">
        <v>1</v>
      </c>
      <c r="H4694" s="126">
        <v>296.5</v>
      </c>
      <c r="I4694" s="126">
        <v>296.5</v>
      </c>
      <c r="J4694" s="126">
        <v>296.5</v>
      </c>
      <c r="K4694" s="125"/>
      <c r="L4694" s="110">
        <f t="shared" si="972"/>
        <v>2945786.8</v>
      </c>
      <c r="M4694" s="108"/>
      <c r="N4694" s="108"/>
      <c r="O4694" s="108"/>
      <c r="P4694" s="110">
        <f>'Форма 2'!C4694-M4694-N4694-O4694</f>
        <v>2945786.8</v>
      </c>
      <c r="Q4694" s="111">
        <f t="shared" si="973"/>
        <v>9935.1999999999989</v>
      </c>
      <c r="R4694" s="111">
        <f t="shared" si="974"/>
        <v>9935.1999999999989</v>
      </c>
      <c r="S4694" s="112" t="s">
        <v>2152</v>
      </c>
      <c r="T4694" s="107" t="s">
        <v>82</v>
      </c>
      <c r="U4694" s="217"/>
      <c r="V4694" s="85"/>
      <c r="W4694" s="85"/>
      <c r="X4694" s="85">
        <v>1</v>
      </c>
      <c r="Y4694" s="85"/>
      <c r="Z4694" s="85"/>
      <c r="AA4694" s="85"/>
      <c r="AB4694" s="86"/>
      <c r="AC4694" s="86"/>
      <c r="AD4694" s="85">
        <v>1</v>
      </c>
      <c r="AE4694" s="85"/>
      <c r="AF4694" s="85"/>
      <c r="AG4694" s="85"/>
      <c r="AH4694" s="85"/>
      <c r="AI4694" s="85"/>
      <c r="AJ4694" s="85"/>
    </row>
    <row r="4695" spans="1:36" ht="16.5" thickTop="1" thickBot="1">
      <c r="A4695" s="105">
        <f t="shared" si="975"/>
        <v>16</v>
      </c>
      <c r="B4695" s="189" t="s">
        <v>4524</v>
      </c>
      <c r="C4695" s="113">
        <v>1977</v>
      </c>
      <c r="D4695" s="107"/>
      <c r="E4695" s="114" t="s">
        <v>94</v>
      </c>
      <c r="F4695" s="107">
        <v>5</v>
      </c>
      <c r="G4695" s="107">
        <v>14</v>
      </c>
      <c r="H4695" s="126">
        <v>13346</v>
      </c>
      <c r="I4695" s="108">
        <v>13346</v>
      </c>
      <c r="J4695" s="126">
        <v>11500</v>
      </c>
      <c r="K4695" s="125">
        <v>459</v>
      </c>
      <c r="L4695" s="110">
        <f t="shared" si="972"/>
        <v>60103977.920000009</v>
      </c>
      <c r="M4695" s="108"/>
      <c r="N4695" s="108"/>
      <c r="O4695" s="108"/>
      <c r="P4695" s="110">
        <f>'Форма 2'!C4695-M4695-N4695-O4695</f>
        <v>60103977.920000009</v>
      </c>
      <c r="Q4695" s="111">
        <f t="shared" si="973"/>
        <v>4503.5200000000004</v>
      </c>
      <c r="R4695" s="111">
        <f t="shared" si="974"/>
        <v>4503.5200000000004</v>
      </c>
      <c r="S4695" s="112" t="s">
        <v>2152</v>
      </c>
      <c r="T4695" s="105" t="s">
        <v>92</v>
      </c>
      <c r="U4695" s="217"/>
      <c r="V4695" s="85"/>
      <c r="W4695" s="85"/>
      <c r="X4695" s="85"/>
      <c r="Y4695" s="85"/>
      <c r="Z4695" s="85"/>
      <c r="AA4695" s="85"/>
      <c r="AB4695" s="86"/>
      <c r="AC4695" s="86"/>
      <c r="AD4695" s="85">
        <v>1</v>
      </c>
      <c r="AE4695" s="85"/>
      <c r="AF4695" s="85"/>
      <c r="AG4695" s="85"/>
      <c r="AH4695" s="85"/>
      <c r="AI4695" s="85"/>
      <c r="AJ4695" s="85"/>
    </row>
    <row r="4696" spans="1:36" ht="16.5" thickTop="1" thickBot="1">
      <c r="A4696" s="105">
        <f t="shared" si="975"/>
        <v>17</v>
      </c>
      <c r="B4696" s="114" t="s">
        <v>926</v>
      </c>
      <c r="C4696" s="113">
        <v>1982</v>
      </c>
      <c r="D4696" s="107"/>
      <c r="E4696" s="114" t="s">
        <v>94</v>
      </c>
      <c r="F4696" s="107">
        <v>5</v>
      </c>
      <c r="G4696" s="107">
        <v>18</v>
      </c>
      <c r="H4696" s="111">
        <v>12619.600000000002</v>
      </c>
      <c r="I4696" s="111">
        <v>12619.600000000002</v>
      </c>
      <c r="J4696" s="111">
        <v>12575.2</v>
      </c>
      <c r="K4696" s="125">
        <v>485</v>
      </c>
      <c r="L4696" s="110">
        <f t="shared" si="972"/>
        <v>56832620.992000014</v>
      </c>
      <c r="M4696" s="108"/>
      <c r="N4696" s="108"/>
      <c r="O4696" s="108"/>
      <c r="P4696" s="110">
        <f>'Форма 2'!C4696-M4696-N4696-O4696</f>
        <v>56832620.992000014</v>
      </c>
      <c r="Q4696" s="111">
        <f t="shared" si="973"/>
        <v>4503.5200000000004</v>
      </c>
      <c r="R4696" s="111">
        <f t="shared" si="974"/>
        <v>4503.5200000000004</v>
      </c>
      <c r="S4696" s="112" t="s">
        <v>2152</v>
      </c>
      <c r="T4696" s="107" t="s">
        <v>92</v>
      </c>
      <c r="U4696" s="217"/>
      <c r="V4696" s="85"/>
      <c r="W4696" s="85"/>
      <c r="X4696" s="85"/>
      <c r="Y4696" s="85"/>
      <c r="Z4696" s="85"/>
      <c r="AA4696" s="85"/>
      <c r="AB4696" s="86"/>
      <c r="AC4696" s="86"/>
      <c r="AD4696" s="85">
        <v>1</v>
      </c>
      <c r="AE4696" s="85"/>
      <c r="AF4696" s="85"/>
      <c r="AG4696" s="85"/>
      <c r="AH4696" s="85"/>
      <c r="AI4696" s="85"/>
      <c r="AJ4696" s="85"/>
    </row>
    <row r="4697" spans="1:36" ht="16.5" thickTop="1" thickBot="1">
      <c r="A4697" s="105">
        <f t="shared" si="975"/>
        <v>18</v>
      </c>
      <c r="B4697" s="114" t="s">
        <v>4525</v>
      </c>
      <c r="C4697" s="113">
        <v>1960</v>
      </c>
      <c r="D4697" s="107">
        <v>1960</v>
      </c>
      <c r="E4697" s="114" t="s">
        <v>882</v>
      </c>
      <c r="F4697" s="107">
        <v>2</v>
      </c>
      <c r="G4697" s="107">
        <v>1</v>
      </c>
      <c r="H4697" s="126">
        <v>294.89999999999998</v>
      </c>
      <c r="I4697" s="126">
        <v>294.89999999999998</v>
      </c>
      <c r="J4697" s="126">
        <v>294.89999999999998</v>
      </c>
      <c r="K4697" s="125"/>
      <c r="L4697" s="110">
        <f t="shared" si="972"/>
        <v>3734861.3159999996</v>
      </c>
      <c r="M4697" s="108"/>
      <c r="N4697" s="108"/>
      <c r="O4697" s="108"/>
      <c r="P4697" s="110">
        <f>'Форма 2'!C4697-M4697-N4697-O4697</f>
        <v>3734861.3159999996</v>
      </c>
      <c r="Q4697" s="111">
        <f t="shared" si="973"/>
        <v>12664.84</v>
      </c>
      <c r="R4697" s="111">
        <f t="shared" si="974"/>
        <v>12664.84</v>
      </c>
      <c r="S4697" s="112" t="s">
        <v>2152</v>
      </c>
      <c r="T4697" s="107" t="s">
        <v>82</v>
      </c>
      <c r="U4697" s="217">
        <v>1</v>
      </c>
      <c r="V4697" s="85">
        <v>1</v>
      </c>
      <c r="W4697" s="85">
        <v>1</v>
      </c>
      <c r="X4697" s="85">
        <v>1</v>
      </c>
      <c r="Y4697" s="85">
        <v>1</v>
      </c>
      <c r="Z4697" s="85">
        <v>1</v>
      </c>
      <c r="AA4697" s="85"/>
      <c r="AB4697" s="86"/>
      <c r="AC4697" s="86"/>
      <c r="AD4697" s="85"/>
      <c r="AE4697" s="85"/>
      <c r="AF4697" s="85"/>
      <c r="AG4697" s="85"/>
      <c r="AH4697" s="85"/>
      <c r="AI4697" s="85"/>
      <c r="AJ4697" s="85"/>
    </row>
    <row r="4698" spans="1:36" ht="16.5" thickTop="1" thickBot="1">
      <c r="A4698" s="105">
        <f t="shared" si="975"/>
        <v>19</v>
      </c>
      <c r="B4698" s="114" t="s">
        <v>4526</v>
      </c>
      <c r="C4698" s="113">
        <v>1955</v>
      </c>
      <c r="D4698" s="107">
        <v>1955</v>
      </c>
      <c r="E4698" s="114" t="s">
        <v>940</v>
      </c>
      <c r="F4698" s="107">
        <v>3</v>
      </c>
      <c r="G4698" s="107">
        <v>4</v>
      </c>
      <c r="H4698" s="126">
        <v>2597.41</v>
      </c>
      <c r="I4698" s="126">
        <v>2597.41</v>
      </c>
      <c r="J4698" s="126">
        <v>2225.81</v>
      </c>
      <c r="K4698" s="125"/>
      <c r="L4698" s="110">
        <f t="shared" si="972"/>
        <v>1922654.8302</v>
      </c>
      <c r="M4698" s="108"/>
      <c r="N4698" s="108"/>
      <c r="O4698" s="108"/>
      <c r="P4698" s="110">
        <f>'Форма 2'!C4698-M4698-N4698-O4698</f>
        <v>1922654.8302</v>
      </c>
      <c r="Q4698" s="111">
        <f t="shared" si="973"/>
        <v>740.22</v>
      </c>
      <c r="R4698" s="111">
        <f t="shared" si="974"/>
        <v>740.22</v>
      </c>
      <c r="S4698" s="112" t="s">
        <v>2152</v>
      </c>
      <c r="T4698" s="107" t="s">
        <v>82</v>
      </c>
      <c r="U4698" s="217">
        <v>1</v>
      </c>
      <c r="V4698" s="85"/>
      <c r="W4698" s="85"/>
      <c r="X4698" s="85"/>
      <c r="Y4698" s="85"/>
      <c r="Z4698" s="85"/>
      <c r="AA4698" s="85"/>
      <c r="AB4698" s="86"/>
      <c r="AC4698" s="86"/>
      <c r="AD4698" s="85"/>
      <c r="AE4698" s="85"/>
      <c r="AF4698" s="85"/>
      <c r="AG4698" s="85"/>
      <c r="AH4698" s="85"/>
      <c r="AI4698" s="85"/>
      <c r="AJ4698" s="85"/>
    </row>
    <row r="4699" spans="1:36" ht="16.5" thickTop="1" thickBot="1">
      <c r="A4699" s="105">
        <f t="shared" si="975"/>
        <v>20</v>
      </c>
      <c r="B4699" s="114" t="s">
        <v>4527</v>
      </c>
      <c r="C4699" s="113">
        <v>1956</v>
      </c>
      <c r="D4699" s="107">
        <v>1956</v>
      </c>
      <c r="E4699" s="114" t="s">
        <v>938</v>
      </c>
      <c r="F4699" s="107">
        <v>3</v>
      </c>
      <c r="G4699" s="107">
        <v>3</v>
      </c>
      <c r="H4699" s="126">
        <v>1466.3</v>
      </c>
      <c r="I4699" s="126">
        <v>1466.3</v>
      </c>
      <c r="J4699" s="126">
        <v>1466.3</v>
      </c>
      <c r="K4699" s="125"/>
      <c r="L4699" s="110">
        <f t="shared" si="972"/>
        <v>3916868.5380000002</v>
      </c>
      <c r="M4699" s="108"/>
      <c r="N4699" s="108"/>
      <c r="O4699" s="108"/>
      <c r="P4699" s="110">
        <f>'Форма 2'!C4699-M4699-N4699-O4699</f>
        <v>3916868.5380000002</v>
      </c>
      <c r="Q4699" s="111">
        <f t="shared" si="973"/>
        <v>2671.26</v>
      </c>
      <c r="R4699" s="111">
        <f t="shared" si="974"/>
        <v>2671.26</v>
      </c>
      <c r="S4699" s="112" t="s">
        <v>2152</v>
      </c>
      <c r="T4699" s="107" t="s">
        <v>82</v>
      </c>
      <c r="U4699" s="217"/>
      <c r="V4699" s="85"/>
      <c r="W4699" s="85"/>
      <c r="X4699" s="85"/>
      <c r="Y4699" s="85"/>
      <c r="Z4699" s="85"/>
      <c r="AA4699" s="85"/>
      <c r="AB4699" s="86"/>
      <c r="AC4699" s="86"/>
      <c r="AD4699" s="85"/>
      <c r="AE4699" s="85"/>
      <c r="AF4699" s="85"/>
      <c r="AG4699" s="85"/>
      <c r="AH4699" s="85">
        <v>1</v>
      </c>
      <c r="AI4699" s="85"/>
      <c r="AJ4699" s="85"/>
    </row>
    <row r="4700" spans="1:36" ht="16.5" thickTop="1" thickBot="1">
      <c r="A4700" s="105">
        <f t="shared" si="975"/>
        <v>21</v>
      </c>
      <c r="B4700" s="114" t="s">
        <v>4528</v>
      </c>
      <c r="C4700" s="113">
        <v>1951</v>
      </c>
      <c r="D4700" s="107"/>
      <c r="E4700" s="114" t="s">
        <v>244</v>
      </c>
      <c r="F4700" s="107">
        <v>3</v>
      </c>
      <c r="G4700" s="107">
        <v>2</v>
      </c>
      <c r="H4700" s="126">
        <v>1801.54</v>
      </c>
      <c r="I4700" s="126">
        <v>943.9</v>
      </c>
      <c r="J4700" s="126">
        <v>943.9</v>
      </c>
      <c r="K4700" s="125">
        <v>36</v>
      </c>
      <c r="L4700" s="110">
        <f t="shared" si="972"/>
        <v>4812381.7404000005</v>
      </c>
      <c r="M4700" s="108"/>
      <c r="N4700" s="108"/>
      <c r="O4700" s="108"/>
      <c r="P4700" s="110">
        <f>'Форма 2'!C4700-M4700-N4700-O4700</f>
        <v>4812381.7404000005</v>
      </c>
      <c r="Q4700" s="111">
        <f t="shared" si="973"/>
        <v>5098.4020981036128</v>
      </c>
      <c r="R4700" s="111">
        <f t="shared" si="974"/>
        <v>5098.4020981036128</v>
      </c>
      <c r="S4700" s="112" t="s">
        <v>2152</v>
      </c>
      <c r="T4700" s="107" t="s">
        <v>82</v>
      </c>
      <c r="U4700" s="217"/>
      <c r="V4700" s="85"/>
      <c r="W4700" s="85"/>
      <c r="X4700" s="85"/>
      <c r="Y4700" s="85"/>
      <c r="Z4700" s="85"/>
      <c r="AA4700" s="85"/>
      <c r="AB4700" s="86"/>
      <c r="AC4700" s="86"/>
      <c r="AD4700" s="85"/>
      <c r="AE4700" s="85"/>
      <c r="AF4700" s="85"/>
      <c r="AG4700" s="85"/>
      <c r="AH4700" s="85">
        <v>1</v>
      </c>
      <c r="AI4700" s="85"/>
      <c r="AJ4700" s="85"/>
    </row>
    <row r="4701" spans="1:36" ht="16.5" thickTop="1" thickBot="1">
      <c r="A4701" s="105">
        <f t="shared" si="975"/>
        <v>22</v>
      </c>
      <c r="B4701" s="114" t="s">
        <v>4529</v>
      </c>
      <c r="C4701" s="113">
        <v>1929</v>
      </c>
      <c r="D4701" s="107">
        <v>1988</v>
      </c>
      <c r="E4701" s="114" t="s">
        <v>940</v>
      </c>
      <c r="F4701" s="107">
        <v>3</v>
      </c>
      <c r="G4701" s="107">
        <v>3</v>
      </c>
      <c r="H4701" s="126">
        <v>1639.3</v>
      </c>
      <c r="I4701" s="126">
        <v>1639.3</v>
      </c>
      <c r="J4701" s="126">
        <v>1331.97</v>
      </c>
      <c r="K4701" s="125"/>
      <c r="L4701" s="110">
        <f t="shared" si="972"/>
        <v>2889610.5029999996</v>
      </c>
      <c r="M4701" s="108"/>
      <c r="N4701" s="108"/>
      <c r="O4701" s="108"/>
      <c r="P4701" s="110">
        <f>'Форма 2'!C4701-M4701-N4701-O4701</f>
        <v>2889610.5029999996</v>
      </c>
      <c r="Q4701" s="111">
        <f t="shared" si="973"/>
        <v>1762.7099999999998</v>
      </c>
      <c r="R4701" s="111">
        <f t="shared" si="974"/>
        <v>1762.7099999999998</v>
      </c>
      <c r="S4701" s="112" t="s">
        <v>2152</v>
      </c>
      <c r="T4701" s="107" t="s">
        <v>82</v>
      </c>
      <c r="U4701" s="217">
        <v>1</v>
      </c>
      <c r="V4701" s="85"/>
      <c r="W4701" s="85"/>
      <c r="X4701" s="85">
        <v>1</v>
      </c>
      <c r="Y4701" s="85"/>
      <c r="Z4701" s="85">
        <v>1</v>
      </c>
      <c r="AA4701" s="85"/>
      <c r="AB4701" s="86"/>
      <c r="AC4701" s="86"/>
      <c r="AD4701" s="85"/>
      <c r="AE4701" s="85"/>
      <c r="AF4701" s="85"/>
      <c r="AG4701" s="85"/>
      <c r="AH4701" s="85"/>
      <c r="AI4701" s="85"/>
      <c r="AJ4701" s="85"/>
    </row>
    <row r="4702" spans="1:36" ht="16.5" thickTop="1" thickBot="1">
      <c r="A4702" s="105">
        <f t="shared" si="975"/>
        <v>23</v>
      </c>
      <c r="B4702" s="114" t="s">
        <v>4530</v>
      </c>
      <c r="C4702" s="113">
        <v>1949</v>
      </c>
      <c r="D4702" s="107">
        <v>1988</v>
      </c>
      <c r="E4702" s="114" t="s">
        <v>940</v>
      </c>
      <c r="F4702" s="107">
        <v>3</v>
      </c>
      <c r="G4702" s="107">
        <v>2</v>
      </c>
      <c r="H4702" s="126">
        <v>1337.1</v>
      </c>
      <c r="I4702" s="126">
        <v>1337.1</v>
      </c>
      <c r="J4702" s="126">
        <v>952.7</v>
      </c>
      <c r="K4702" s="125">
        <v>16</v>
      </c>
      <c r="L4702" s="110">
        <f t="shared" si="972"/>
        <v>3571741.7460000003</v>
      </c>
      <c r="M4702" s="108"/>
      <c r="N4702" s="108"/>
      <c r="O4702" s="108"/>
      <c r="P4702" s="110">
        <f>'Форма 2'!C4702-M4702-N4702-O4702</f>
        <v>3571741.7460000003</v>
      </c>
      <c r="Q4702" s="111">
        <f t="shared" si="973"/>
        <v>2671.26</v>
      </c>
      <c r="R4702" s="111">
        <f t="shared" si="974"/>
        <v>2671.26</v>
      </c>
      <c r="S4702" s="112" t="s">
        <v>2152</v>
      </c>
      <c r="T4702" s="107" t="s">
        <v>82</v>
      </c>
      <c r="U4702" s="217"/>
      <c r="V4702" s="85"/>
      <c r="W4702" s="85"/>
      <c r="X4702" s="85"/>
      <c r="Y4702" s="85"/>
      <c r="Z4702" s="85"/>
      <c r="AA4702" s="85"/>
      <c r="AB4702" s="86"/>
      <c r="AC4702" s="86"/>
      <c r="AD4702" s="85"/>
      <c r="AE4702" s="85"/>
      <c r="AF4702" s="85"/>
      <c r="AG4702" s="85"/>
      <c r="AH4702" s="85">
        <v>1</v>
      </c>
      <c r="AI4702" s="85"/>
      <c r="AJ4702" s="85"/>
    </row>
    <row r="4703" spans="1:36" ht="16.5" thickTop="1" thickBot="1">
      <c r="A4703" s="105">
        <f t="shared" si="975"/>
        <v>24</v>
      </c>
      <c r="B4703" s="114" t="s">
        <v>4531</v>
      </c>
      <c r="C4703" s="113">
        <v>1961</v>
      </c>
      <c r="D4703" s="107">
        <v>1961</v>
      </c>
      <c r="E4703" s="114" t="s">
        <v>940</v>
      </c>
      <c r="F4703" s="107">
        <v>4</v>
      </c>
      <c r="G4703" s="107">
        <v>2</v>
      </c>
      <c r="H4703" s="126">
        <v>1303.2</v>
      </c>
      <c r="I4703" s="126">
        <v>1303.2</v>
      </c>
      <c r="J4703" s="126">
        <v>909.2</v>
      </c>
      <c r="K4703" s="125"/>
      <c r="L4703" s="110">
        <f t="shared" si="972"/>
        <v>6292657.5840000007</v>
      </c>
      <c r="M4703" s="108"/>
      <c r="N4703" s="108"/>
      <c r="O4703" s="108"/>
      <c r="P4703" s="110">
        <f>'Форма 2'!C4703-M4703-N4703-O4703</f>
        <v>6292657.5840000007</v>
      </c>
      <c r="Q4703" s="111">
        <f t="shared" si="973"/>
        <v>4828.6200000000008</v>
      </c>
      <c r="R4703" s="111">
        <f t="shared" si="974"/>
        <v>4828.6200000000008</v>
      </c>
      <c r="S4703" s="112" t="s">
        <v>2152</v>
      </c>
      <c r="T4703" s="107" t="s">
        <v>82</v>
      </c>
      <c r="U4703" s="217"/>
      <c r="V4703" s="85"/>
      <c r="W4703" s="85"/>
      <c r="X4703" s="85">
        <v>1</v>
      </c>
      <c r="Y4703" s="85"/>
      <c r="Z4703" s="85"/>
      <c r="AA4703" s="85"/>
      <c r="AB4703" s="86"/>
      <c r="AC4703" s="86"/>
      <c r="AD4703" s="85">
        <v>1</v>
      </c>
      <c r="AE4703" s="85"/>
      <c r="AF4703" s="85"/>
      <c r="AG4703" s="85"/>
      <c r="AH4703" s="85"/>
      <c r="AI4703" s="85"/>
      <c r="AJ4703" s="85"/>
    </row>
    <row r="4704" spans="1:36" ht="16.5" thickTop="1" thickBot="1">
      <c r="A4704" s="105">
        <f t="shared" si="975"/>
        <v>25</v>
      </c>
      <c r="B4704" s="114" t="s">
        <v>4532</v>
      </c>
      <c r="C4704" s="113">
        <v>1931</v>
      </c>
      <c r="D4704" s="107">
        <v>1971</v>
      </c>
      <c r="E4704" s="114" t="s">
        <v>80</v>
      </c>
      <c r="F4704" s="107">
        <v>3</v>
      </c>
      <c r="G4704" s="107">
        <v>2</v>
      </c>
      <c r="H4704" s="126">
        <v>1094.0999999999999</v>
      </c>
      <c r="I4704" s="126">
        <v>1094.0999999999999</v>
      </c>
      <c r="J4704" s="126">
        <v>948.87</v>
      </c>
      <c r="K4704" s="125">
        <v>19</v>
      </c>
      <c r="L4704" s="110">
        <f t="shared" si="972"/>
        <v>2922625.5660000001</v>
      </c>
      <c r="M4704" s="108"/>
      <c r="N4704" s="108"/>
      <c r="O4704" s="108"/>
      <c r="P4704" s="110">
        <f>'Форма 2'!C4704-M4704-N4704-O4704</f>
        <v>2922625.5660000001</v>
      </c>
      <c r="Q4704" s="111">
        <f t="shared" si="973"/>
        <v>2671.26</v>
      </c>
      <c r="R4704" s="111">
        <f t="shared" si="974"/>
        <v>2671.26</v>
      </c>
      <c r="S4704" s="112" t="s">
        <v>2152</v>
      </c>
      <c r="T4704" s="107" t="s">
        <v>82</v>
      </c>
      <c r="U4704" s="217"/>
      <c r="V4704" s="85"/>
      <c r="W4704" s="85"/>
      <c r="X4704" s="85"/>
      <c r="Y4704" s="85"/>
      <c r="Z4704" s="85"/>
      <c r="AA4704" s="85"/>
      <c r="AB4704" s="86"/>
      <c r="AC4704" s="86"/>
      <c r="AD4704" s="85"/>
      <c r="AE4704" s="85"/>
      <c r="AF4704" s="85"/>
      <c r="AG4704" s="85"/>
      <c r="AH4704" s="85">
        <v>1</v>
      </c>
      <c r="AI4704" s="85"/>
      <c r="AJ4704" s="85"/>
    </row>
    <row r="4705" spans="1:36" ht="16.5" thickTop="1" thickBot="1">
      <c r="A4705" s="105">
        <f t="shared" si="975"/>
        <v>26</v>
      </c>
      <c r="B4705" s="114" t="s">
        <v>5113</v>
      </c>
      <c r="C4705" s="107">
        <v>1962</v>
      </c>
      <c r="D4705" s="107"/>
      <c r="E4705" s="114" t="s">
        <v>317</v>
      </c>
      <c r="F4705" s="107">
        <v>2</v>
      </c>
      <c r="G4705" s="107">
        <v>2</v>
      </c>
      <c r="H4705" s="247">
        <v>625.5</v>
      </c>
      <c r="I4705" s="247">
        <v>625.5</v>
      </c>
      <c r="J4705" s="247"/>
      <c r="K4705" s="241">
        <v>27</v>
      </c>
      <c r="L4705" s="110">
        <f t="shared" ref="L4705" si="982">SUM(M4705:P4705)</f>
        <v>5978147.4449999994</v>
      </c>
      <c r="M4705" s="108"/>
      <c r="N4705" s="108"/>
      <c r="O4705" s="108"/>
      <c r="P4705" s="110">
        <f>'Форма 2'!C4705-M4705-N4705-O4705</f>
        <v>5978147.4449999994</v>
      </c>
      <c r="Q4705" s="111">
        <f t="shared" si="973"/>
        <v>9557.39</v>
      </c>
      <c r="R4705" s="111">
        <f t="shared" si="974"/>
        <v>9557.39</v>
      </c>
      <c r="S4705" s="112" t="s">
        <v>2152</v>
      </c>
      <c r="T4705" s="105" t="s">
        <v>92</v>
      </c>
      <c r="U4705" s="219"/>
      <c r="V4705" s="153"/>
      <c r="W4705" s="153"/>
      <c r="X4705" s="153"/>
      <c r="Y4705" s="153"/>
      <c r="Z4705" s="153"/>
      <c r="AA4705" s="153"/>
      <c r="AB4705" s="86"/>
      <c r="AC4705" s="86"/>
      <c r="AD4705" s="153">
        <v>1</v>
      </c>
      <c r="AE4705" s="153"/>
      <c r="AF4705" s="153"/>
      <c r="AG4705" s="85"/>
      <c r="AH4705" s="153"/>
      <c r="AI4705" s="153"/>
      <c r="AJ4705" s="153"/>
    </row>
    <row r="4706" spans="1:36" ht="16.5" thickTop="1" thickBot="1">
      <c r="A4706" s="105">
        <f>A4705+1</f>
        <v>27</v>
      </c>
      <c r="B4706" s="114" t="s">
        <v>5114</v>
      </c>
      <c r="C4706" s="107">
        <v>1965</v>
      </c>
      <c r="D4706" s="107"/>
      <c r="E4706" s="114" t="s">
        <v>94</v>
      </c>
      <c r="F4706" s="107">
        <v>4</v>
      </c>
      <c r="G4706" s="107">
        <v>4</v>
      </c>
      <c r="H4706" s="247">
        <v>2537.1</v>
      </c>
      <c r="I4706" s="247">
        <v>2537.1</v>
      </c>
      <c r="J4706" s="247"/>
      <c r="K4706" s="241">
        <v>104</v>
      </c>
      <c r="L4706" s="110">
        <f t="shared" ref="L4706" si="983">SUM(M4706:P4706)</f>
        <v>6311391.4439999992</v>
      </c>
      <c r="M4706" s="108"/>
      <c r="N4706" s="108"/>
      <c r="O4706" s="108"/>
      <c r="P4706" s="110">
        <f>'Форма 2'!C4706-M4706-N4706-O4706</f>
        <v>6311391.4439999992</v>
      </c>
      <c r="Q4706" s="111">
        <f t="shared" ref="Q4706" si="984">L4706/I4706</f>
        <v>2487.64</v>
      </c>
      <c r="R4706" s="111">
        <f t="shared" ref="R4706" si="985">Q4706</f>
        <v>2487.64</v>
      </c>
      <c r="S4706" s="112" t="s">
        <v>2152</v>
      </c>
      <c r="T4706" s="105" t="s">
        <v>92</v>
      </c>
      <c r="U4706" s="219"/>
      <c r="V4706" s="153">
        <v>1</v>
      </c>
      <c r="W4706" s="153"/>
      <c r="X4706" s="153"/>
      <c r="Y4706" s="153"/>
      <c r="Z4706" s="153"/>
      <c r="AA4706" s="153"/>
      <c r="AB4706" s="86"/>
      <c r="AC4706" s="86"/>
      <c r="AD4706" s="153"/>
      <c r="AE4706" s="153"/>
      <c r="AF4706" s="153"/>
      <c r="AG4706" s="85"/>
      <c r="AH4706" s="153"/>
      <c r="AI4706" s="153"/>
      <c r="AJ4706" s="153"/>
    </row>
    <row r="4707" spans="1:36" ht="16.5" thickTop="1" thickBot="1">
      <c r="A4707" s="105">
        <f>A4706+1</f>
        <v>28</v>
      </c>
      <c r="B4707" s="114" t="s">
        <v>4533</v>
      </c>
      <c r="C4707" s="113">
        <v>1960</v>
      </c>
      <c r="D4707" s="107">
        <v>1960</v>
      </c>
      <c r="E4707" s="114" t="s">
        <v>882</v>
      </c>
      <c r="F4707" s="107">
        <v>2</v>
      </c>
      <c r="G4707" s="107">
        <v>2</v>
      </c>
      <c r="H4707" s="126">
        <v>647.4</v>
      </c>
      <c r="I4707" s="126">
        <v>647.4</v>
      </c>
      <c r="J4707" s="126">
        <v>647.4</v>
      </c>
      <c r="K4707" s="125"/>
      <c r="L4707" s="110">
        <f>SUM(M4707:P4707)</f>
        <v>6187454.2859999994</v>
      </c>
      <c r="M4707" s="108"/>
      <c r="N4707" s="108"/>
      <c r="O4707" s="108"/>
      <c r="P4707" s="110">
        <f>'Форма 2'!C4707-M4707-N4707-O4707</f>
        <v>6187454.2859999994</v>
      </c>
      <c r="Q4707" s="111">
        <f>L4707/I4707</f>
        <v>9557.39</v>
      </c>
      <c r="R4707" s="111">
        <f>Q4707</f>
        <v>9557.39</v>
      </c>
      <c r="S4707" s="112" t="s">
        <v>2152</v>
      </c>
      <c r="T4707" s="107" t="s">
        <v>82</v>
      </c>
      <c r="U4707" s="217"/>
      <c r="V4707" s="85"/>
      <c r="W4707" s="85"/>
      <c r="X4707" s="85"/>
      <c r="Y4707" s="85"/>
      <c r="Z4707" s="85"/>
      <c r="AA4707" s="85"/>
      <c r="AB4707" s="86"/>
      <c r="AC4707" s="86"/>
      <c r="AD4707" s="85">
        <v>1</v>
      </c>
      <c r="AE4707" s="85"/>
      <c r="AF4707" s="85"/>
      <c r="AG4707" s="85"/>
      <c r="AH4707" s="85"/>
      <c r="AI4707" s="85"/>
      <c r="AJ4707" s="85"/>
    </row>
    <row r="4708" spans="1:36" ht="16.5" thickTop="1" thickBot="1">
      <c r="A4708" s="105">
        <f>A4707+1</f>
        <v>29</v>
      </c>
      <c r="B4708" s="114" t="s">
        <v>4534</v>
      </c>
      <c r="C4708" s="113">
        <v>1959</v>
      </c>
      <c r="D4708" s="107">
        <v>1959</v>
      </c>
      <c r="E4708" s="114" t="s">
        <v>882</v>
      </c>
      <c r="F4708" s="107">
        <v>2</v>
      </c>
      <c r="G4708" s="107">
        <v>1</v>
      </c>
      <c r="H4708" s="126">
        <v>267.5</v>
      </c>
      <c r="I4708" s="126">
        <v>267.5</v>
      </c>
      <c r="J4708" s="126">
        <v>267.5</v>
      </c>
      <c r="K4708" s="125"/>
      <c r="L4708" s="110">
        <f t="shared" si="972"/>
        <v>2556601.8249999997</v>
      </c>
      <c r="M4708" s="108"/>
      <c r="N4708" s="108"/>
      <c r="O4708" s="108"/>
      <c r="P4708" s="110">
        <f>'Форма 2'!C4708-M4708-N4708-O4708</f>
        <v>2556601.8249999997</v>
      </c>
      <c r="Q4708" s="111">
        <f t="shared" si="973"/>
        <v>9557.39</v>
      </c>
      <c r="R4708" s="111">
        <f t="shared" si="974"/>
        <v>9557.39</v>
      </c>
      <c r="S4708" s="112" t="s">
        <v>2152</v>
      </c>
      <c r="T4708" s="107" t="s">
        <v>82</v>
      </c>
      <c r="U4708" s="217"/>
      <c r="V4708" s="85"/>
      <c r="W4708" s="85"/>
      <c r="X4708" s="85"/>
      <c r="Y4708" s="85"/>
      <c r="Z4708" s="85"/>
      <c r="AA4708" s="85"/>
      <c r="AB4708" s="86"/>
      <c r="AC4708" s="86"/>
      <c r="AD4708" s="85">
        <v>1</v>
      </c>
      <c r="AE4708" s="85"/>
      <c r="AF4708" s="85"/>
      <c r="AG4708" s="85"/>
      <c r="AH4708" s="85"/>
      <c r="AI4708" s="85"/>
      <c r="AJ4708" s="85"/>
    </row>
    <row r="4709" spans="1:36" ht="16.5" thickTop="1" thickBot="1">
      <c r="A4709" s="105">
        <f t="shared" si="975"/>
        <v>30</v>
      </c>
      <c r="B4709" s="114" t="s">
        <v>4535</v>
      </c>
      <c r="C4709" s="113">
        <v>1960</v>
      </c>
      <c r="D4709" s="107">
        <v>1960</v>
      </c>
      <c r="E4709" s="114" t="s">
        <v>882</v>
      </c>
      <c r="F4709" s="107">
        <v>2</v>
      </c>
      <c r="G4709" s="107">
        <v>1</v>
      </c>
      <c r="H4709" s="126">
        <v>331.8</v>
      </c>
      <c r="I4709" s="126">
        <v>331.8</v>
      </c>
      <c r="J4709" s="126">
        <v>331.8</v>
      </c>
      <c r="K4709" s="125"/>
      <c r="L4709" s="110">
        <f t="shared" si="972"/>
        <v>3171142.0019999999</v>
      </c>
      <c r="M4709" s="108"/>
      <c r="N4709" s="108"/>
      <c r="O4709" s="108"/>
      <c r="P4709" s="110">
        <f>'Форма 2'!C4709-M4709-N4709-O4709</f>
        <v>3171142.0019999999</v>
      </c>
      <c r="Q4709" s="111">
        <f t="shared" si="973"/>
        <v>9557.39</v>
      </c>
      <c r="R4709" s="111">
        <f t="shared" si="974"/>
        <v>9557.39</v>
      </c>
      <c r="S4709" s="112" t="s">
        <v>2152</v>
      </c>
      <c r="T4709" s="107" t="s">
        <v>82</v>
      </c>
      <c r="U4709" s="217"/>
      <c r="V4709" s="85"/>
      <c r="W4709" s="85"/>
      <c r="X4709" s="85"/>
      <c r="Y4709" s="85"/>
      <c r="Z4709" s="85"/>
      <c r="AA4709" s="85"/>
      <c r="AB4709" s="86"/>
      <c r="AC4709" s="86"/>
      <c r="AD4709" s="85">
        <v>1</v>
      </c>
      <c r="AE4709" s="85"/>
      <c r="AF4709" s="85"/>
      <c r="AG4709" s="85"/>
      <c r="AH4709" s="85"/>
      <c r="AI4709" s="85"/>
      <c r="AJ4709" s="85"/>
    </row>
    <row r="4710" spans="1:36" ht="16.5" thickTop="1" thickBot="1">
      <c r="A4710" s="105">
        <f t="shared" si="975"/>
        <v>31</v>
      </c>
      <c r="B4710" s="114" t="s">
        <v>941</v>
      </c>
      <c r="C4710" s="113">
        <v>1957</v>
      </c>
      <c r="D4710" s="107">
        <v>1957</v>
      </c>
      <c r="E4710" s="114" t="s">
        <v>938</v>
      </c>
      <c r="F4710" s="107">
        <v>3</v>
      </c>
      <c r="G4710" s="107">
        <v>2</v>
      </c>
      <c r="H4710" s="111">
        <v>1854.6</v>
      </c>
      <c r="I4710" s="111">
        <v>1684.5</v>
      </c>
      <c r="J4710" s="111">
        <v>1331.4</v>
      </c>
      <c r="K4710" s="125">
        <v>54</v>
      </c>
      <c r="L4710" s="110">
        <f t="shared" si="972"/>
        <v>10807032.389999999</v>
      </c>
      <c r="M4710" s="108"/>
      <c r="N4710" s="108"/>
      <c r="O4710" s="108"/>
      <c r="P4710" s="110">
        <f>'Форма 2'!C4710-M4710-N4710-O4710</f>
        <v>10807032.389999999</v>
      </c>
      <c r="Q4710" s="111">
        <f t="shared" si="973"/>
        <v>6415.572804986642</v>
      </c>
      <c r="R4710" s="111">
        <f t="shared" si="974"/>
        <v>6415.572804986642</v>
      </c>
      <c r="S4710" s="112" t="s">
        <v>2152</v>
      </c>
      <c r="T4710" s="107" t="s">
        <v>92</v>
      </c>
      <c r="U4710" s="217"/>
      <c r="V4710" s="85"/>
      <c r="W4710" s="85"/>
      <c r="X4710" s="85"/>
      <c r="Y4710" s="85"/>
      <c r="Z4710" s="85"/>
      <c r="AA4710" s="85"/>
      <c r="AB4710" s="86"/>
      <c r="AC4710" s="86"/>
      <c r="AD4710" s="85"/>
      <c r="AE4710" s="85">
        <v>1</v>
      </c>
      <c r="AF4710" s="85"/>
      <c r="AG4710" s="85"/>
      <c r="AH4710" s="85"/>
      <c r="AI4710" s="85"/>
      <c r="AJ4710" s="85"/>
    </row>
    <row r="4711" spans="1:36" ht="16.5" thickTop="1" thickBot="1">
      <c r="A4711" s="105">
        <f t="shared" si="975"/>
        <v>32</v>
      </c>
      <c r="B4711" s="114" t="s">
        <v>4536</v>
      </c>
      <c r="C4711" s="113">
        <v>1960</v>
      </c>
      <c r="D4711" s="107">
        <v>1960</v>
      </c>
      <c r="E4711" s="114" t="s">
        <v>882</v>
      </c>
      <c r="F4711" s="107">
        <v>4</v>
      </c>
      <c r="G4711" s="107">
        <v>1</v>
      </c>
      <c r="H4711" s="126">
        <v>1280</v>
      </c>
      <c r="I4711" s="126">
        <v>1280</v>
      </c>
      <c r="J4711" s="126">
        <v>625.1</v>
      </c>
      <c r="K4711" s="125"/>
      <c r="L4711" s="110">
        <f t="shared" si="972"/>
        <v>7946905.6000000006</v>
      </c>
      <c r="M4711" s="108"/>
      <c r="N4711" s="108"/>
      <c r="O4711" s="108"/>
      <c r="P4711" s="110">
        <f>'Форма 2'!C4711-M4711-N4711-O4711</f>
        <v>7946905.6000000006</v>
      </c>
      <c r="Q4711" s="111">
        <f t="shared" si="973"/>
        <v>6208.52</v>
      </c>
      <c r="R4711" s="111">
        <f t="shared" si="974"/>
        <v>6208.52</v>
      </c>
      <c r="S4711" s="112" t="s">
        <v>2152</v>
      </c>
      <c r="T4711" s="107" t="s">
        <v>82</v>
      </c>
      <c r="U4711" s="217"/>
      <c r="V4711" s="85"/>
      <c r="W4711" s="85">
        <v>1</v>
      </c>
      <c r="X4711" s="85">
        <v>1</v>
      </c>
      <c r="Y4711" s="85">
        <v>1</v>
      </c>
      <c r="Z4711" s="85"/>
      <c r="AA4711" s="85"/>
      <c r="AB4711" s="86"/>
      <c r="AC4711" s="86"/>
      <c r="AD4711" s="85">
        <v>1</v>
      </c>
      <c r="AE4711" s="85"/>
      <c r="AF4711" s="85"/>
      <c r="AG4711" s="85"/>
      <c r="AH4711" s="85"/>
      <c r="AI4711" s="85"/>
      <c r="AJ4711" s="85"/>
    </row>
    <row r="4712" spans="1:36" ht="16.5" thickTop="1" thickBot="1">
      <c r="A4712" s="105">
        <f t="shared" si="975"/>
        <v>33</v>
      </c>
      <c r="B4712" s="114" t="s">
        <v>4537</v>
      </c>
      <c r="C4712" s="113">
        <v>1956</v>
      </c>
      <c r="D4712" s="107">
        <v>1956</v>
      </c>
      <c r="E4712" s="114" t="s">
        <v>882</v>
      </c>
      <c r="F4712" s="107">
        <v>2</v>
      </c>
      <c r="G4712" s="107">
        <v>1</v>
      </c>
      <c r="H4712" s="126">
        <v>362</v>
      </c>
      <c r="I4712" s="126">
        <v>362</v>
      </c>
      <c r="J4712" s="126">
        <v>362</v>
      </c>
      <c r="K4712" s="125"/>
      <c r="L4712" s="110">
        <f t="shared" si="972"/>
        <v>8044447.2600000007</v>
      </c>
      <c r="M4712" s="108"/>
      <c r="N4712" s="108"/>
      <c r="O4712" s="108"/>
      <c r="P4712" s="110">
        <f>'Форма 2'!C4712-M4712-N4712-O4712</f>
        <v>8044447.2600000007</v>
      </c>
      <c r="Q4712" s="111">
        <f t="shared" si="973"/>
        <v>22222.230000000003</v>
      </c>
      <c r="R4712" s="111">
        <f t="shared" si="974"/>
        <v>22222.230000000003</v>
      </c>
      <c r="S4712" s="112" t="s">
        <v>2152</v>
      </c>
      <c r="T4712" s="107" t="s">
        <v>82</v>
      </c>
      <c r="U4712" s="217">
        <v>1</v>
      </c>
      <c r="V4712" s="85">
        <v>1</v>
      </c>
      <c r="W4712" s="85">
        <v>1</v>
      </c>
      <c r="X4712" s="85">
        <v>1</v>
      </c>
      <c r="Y4712" s="85">
        <v>1</v>
      </c>
      <c r="Z4712" s="85">
        <v>1</v>
      </c>
      <c r="AA4712" s="85"/>
      <c r="AB4712" s="86"/>
      <c r="AC4712" s="86"/>
      <c r="AD4712" s="85">
        <v>1</v>
      </c>
      <c r="AE4712" s="85"/>
      <c r="AF4712" s="85"/>
      <c r="AG4712" s="85"/>
      <c r="AH4712" s="85"/>
      <c r="AI4712" s="85"/>
      <c r="AJ4712" s="85"/>
    </row>
    <row r="4713" spans="1:36" ht="16.5" thickTop="1" thickBot="1">
      <c r="A4713" s="105">
        <f t="shared" si="975"/>
        <v>34</v>
      </c>
      <c r="B4713" s="114" t="s">
        <v>4538</v>
      </c>
      <c r="C4713" s="113">
        <v>1955</v>
      </c>
      <c r="D4713" s="107">
        <v>1955</v>
      </c>
      <c r="E4713" s="114" t="s">
        <v>879</v>
      </c>
      <c r="F4713" s="107">
        <v>2</v>
      </c>
      <c r="G4713" s="107">
        <v>2</v>
      </c>
      <c r="H4713" s="126">
        <v>633.9</v>
      </c>
      <c r="I4713" s="126">
        <v>633.9</v>
      </c>
      <c r="J4713" s="126">
        <v>617.54999999999995</v>
      </c>
      <c r="K4713" s="125"/>
      <c r="L4713" s="110">
        <f t="shared" si="972"/>
        <v>14086671.596999999</v>
      </c>
      <c r="M4713" s="108"/>
      <c r="N4713" s="108"/>
      <c r="O4713" s="108"/>
      <c r="P4713" s="110">
        <f>'Форма 2'!C4713-M4713-N4713-O4713</f>
        <v>14086671.596999999</v>
      </c>
      <c r="Q4713" s="111">
        <f>L4713/I4713</f>
        <v>22222.23</v>
      </c>
      <c r="R4713" s="111">
        <f>Q4713</f>
        <v>22222.23</v>
      </c>
      <c r="S4713" s="112" t="s">
        <v>2152</v>
      </c>
      <c r="T4713" s="107" t="s">
        <v>82</v>
      </c>
      <c r="U4713" s="217">
        <v>1</v>
      </c>
      <c r="V4713" s="85">
        <v>1</v>
      </c>
      <c r="W4713" s="85">
        <v>1</v>
      </c>
      <c r="X4713" s="85">
        <v>1</v>
      </c>
      <c r="Y4713" s="85">
        <v>1</v>
      </c>
      <c r="Z4713" s="85">
        <v>1</v>
      </c>
      <c r="AA4713" s="85"/>
      <c r="AB4713" s="86"/>
      <c r="AC4713" s="86"/>
      <c r="AD4713" s="85">
        <v>1</v>
      </c>
      <c r="AE4713" s="85"/>
      <c r="AF4713" s="85"/>
      <c r="AG4713" s="85"/>
      <c r="AH4713" s="85"/>
      <c r="AI4713" s="85"/>
      <c r="AJ4713" s="85"/>
    </row>
    <row r="4714" spans="1:36" ht="16.5" thickTop="1" thickBot="1">
      <c r="A4714" s="105">
        <f t="shared" si="975"/>
        <v>35</v>
      </c>
      <c r="B4714" s="114" t="s">
        <v>1926</v>
      </c>
      <c r="C4714" s="113">
        <v>1991</v>
      </c>
      <c r="D4714" s="107">
        <v>1991</v>
      </c>
      <c r="E4714" s="114" t="s">
        <v>879</v>
      </c>
      <c r="F4714" s="107">
        <v>9</v>
      </c>
      <c r="G4714" s="107">
        <v>6</v>
      </c>
      <c r="H4714" s="111">
        <v>13076.34</v>
      </c>
      <c r="I4714" s="111">
        <v>13076.34</v>
      </c>
      <c r="J4714" s="111">
        <v>13036.74</v>
      </c>
      <c r="K4714" s="125"/>
      <c r="L4714" s="110">
        <f t="shared" si="972"/>
        <v>66211655.299800001</v>
      </c>
      <c r="M4714" s="108"/>
      <c r="N4714" s="108"/>
      <c r="O4714" s="108"/>
      <c r="P4714" s="110">
        <f>'Форма 2'!C4714-M4714-N4714-O4714</f>
        <v>66211655.299800001</v>
      </c>
      <c r="Q4714" s="111">
        <f t="shared" ref="Q4714" si="986">L4714/I4714</f>
        <v>5063.47</v>
      </c>
      <c r="R4714" s="111">
        <f t="shared" ref="R4714" si="987">Q4714</f>
        <v>5063.47</v>
      </c>
      <c r="S4714" s="112" t="s">
        <v>2152</v>
      </c>
      <c r="T4714" s="107" t="s">
        <v>92</v>
      </c>
      <c r="U4714" s="217"/>
      <c r="V4714" s="85"/>
      <c r="W4714" s="85"/>
      <c r="X4714" s="85">
        <v>1</v>
      </c>
      <c r="Y4714" s="85">
        <v>1</v>
      </c>
      <c r="Z4714" s="85"/>
      <c r="AA4714" s="85"/>
      <c r="AB4714" s="86"/>
      <c r="AC4714" s="86"/>
      <c r="AD4714" s="85"/>
      <c r="AE4714" s="85">
        <v>1</v>
      </c>
      <c r="AF4714" s="85"/>
      <c r="AG4714" s="85"/>
      <c r="AH4714" s="85"/>
      <c r="AI4714" s="85"/>
      <c r="AJ4714" s="85"/>
    </row>
    <row r="4715" spans="1:36" ht="16.5" thickTop="1" thickBot="1">
      <c r="A4715" s="105">
        <f t="shared" si="975"/>
        <v>36</v>
      </c>
      <c r="B4715" s="114" t="s">
        <v>4539</v>
      </c>
      <c r="C4715" s="113">
        <v>1946</v>
      </c>
      <c r="D4715" s="107">
        <v>1946</v>
      </c>
      <c r="E4715" s="114" t="s">
        <v>940</v>
      </c>
      <c r="F4715" s="107">
        <v>2</v>
      </c>
      <c r="G4715" s="107">
        <v>1</v>
      </c>
      <c r="H4715" s="126">
        <v>511.3</v>
      </c>
      <c r="I4715" s="126">
        <v>511.3</v>
      </c>
      <c r="J4715" s="126">
        <v>467.2</v>
      </c>
      <c r="K4715" s="125"/>
      <c r="L4715" s="110">
        <f t="shared" si="972"/>
        <v>1365815.2380000001</v>
      </c>
      <c r="M4715" s="108"/>
      <c r="N4715" s="108"/>
      <c r="O4715" s="108"/>
      <c r="P4715" s="110">
        <f>'Форма 2'!C4715-M4715-N4715-O4715</f>
        <v>1365815.2380000001</v>
      </c>
      <c r="Q4715" s="111">
        <f t="shared" si="973"/>
        <v>2671.26</v>
      </c>
      <c r="R4715" s="111">
        <f t="shared" si="974"/>
        <v>2671.26</v>
      </c>
      <c r="S4715" s="112" t="s">
        <v>2152</v>
      </c>
      <c r="T4715" s="107" t="s">
        <v>82</v>
      </c>
      <c r="U4715" s="217"/>
      <c r="V4715" s="85"/>
      <c r="W4715" s="85"/>
      <c r="X4715" s="85"/>
      <c r="Y4715" s="85"/>
      <c r="Z4715" s="85"/>
      <c r="AA4715" s="85"/>
      <c r="AB4715" s="86"/>
      <c r="AC4715" s="86"/>
      <c r="AD4715" s="85"/>
      <c r="AE4715" s="85"/>
      <c r="AF4715" s="85"/>
      <c r="AG4715" s="85"/>
      <c r="AH4715" s="85">
        <v>1</v>
      </c>
      <c r="AI4715" s="85"/>
      <c r="AJ4715" s="85"/>
    </row>
    <row r="4716" spans="1:36" ht="16.5" thickTop="1" thickBot="1">
      <c r="A4716" s="105">
        <f t="shared" si="975"/>
        <v>37</v>
      </c>
      <c r="B4716" s="114" t="s">
        <v>4540</v>
      </c>
      <c r="C4716" s="113">
        <v>1946</v>
      </c>
      <c r="D4716" s="107">
        <v>1946</v>
      </c>
      <c r="E4716" s="114" t="s">
        <v>940</v>
      </c>
      <c r="F4716" s="107">
        <v>2</v>
      </c>
      <c r="G4716" s="107">
        <v>1</v>
      </c>
      <c r="H4716" s="126">
        <v>505.3</v>
      </c>
      <c r="I4716" s="126">
        <v>505.3</v>
      </c>
      <c r="J4716" s="126">
        <v>460.5</v>
      </c>
      <c r="K4716" s="125"/>
      <c r="L4716" s="110">
        <f t="shared" si="972"/>
        <v>1349787.6780000001</v>
      </c>
      <c r="M4716" s="108"/>
      <c r="N4716" s="108"/>
      <c r="O4716" s="108"/>
      <c r="P4716" s="110">
        <f>'Форма 2'!C4716-M4716-N4716-O4716</f>
        <v>1349787.6780000001</v>
      </c>
      <c r="Q4716" s="111">
        <f t="shared" si="973"/>
        <v>2671.26</v>
      </c>
      <c r="R4716" s="111">
        <f t="shared" si="974"/>
        <v>2671.26</v>
      </c>
      <c r="S4716" s="112" t="s">
        <v>2152</v>
      </c>
      <c r="T4716" s="107" t="s">
        <v>82</v>
      </c>
      <c r="U4716" s="217"/>
      <c r="V4716" s="85"/>
      <c r="W4716" s="85"/>
      <c r="X4716" s="85"/>
      <c r="Y4716" s="85"/>
      <c r="Z4716" s="85"/>
      <c r="AA4716" s="85"/>
      <c r="AB4716" s="86"/>
      <c r="AC4716" s="86"/>
      <c r="AD4716" s="85"/>
      <c r="AE4716" s="85"/>
      <c r="AF4716" s="85"/>
      <c r="AG4716" s="85"/>
      <c r="AH4716" s="85">
        <v>1</v>
      </c>
      <c r="AI4716" s="85"/>
      <c r="AJ4716" s="85"/>
    </row>
    <row r="4717" spans="1:36" ht="16.5" thickTop="1" thickBot="1">
      <c r="A4717" s="105">
        <f t="shared" si="975"/>
        <v>38</v>
      </c>
      <c r="B4717" s="114" t="s">
        <v>4541</v>
      </c>
      <c r="C4717" s="113">
        <v>1946</v>
      </c>
      <c r="D4717" s="107">
        <v>1946</v>
      </c>
      <c r="E4717" s="114" t="s">
        <v>940</v>
      </c>
      <c r="F4717" s="107">
        <v>2</v>
      </c>
      <c r="G4717" s="107">
        <v>1</v>
      </c>
      <c r="H4717" s="126">
        <v>440.88</v>
      </c>
      <c r="I4717" s="126">
        <v>440.88</v>
      </c>
      <c r="J4717" s="126">
        <v>401.58</v>
      </c>
      <c r="K4717" s="125"/>
      <c r="L4717" s="110">
        <f t="shared" si="972"/>
        <v>1177705.1088</v>
      </c>
      <c r="M4717" s="108"/>
      <c r="N4717" s="108"/>
      <c r="O4717" s="108"/>
      <c r="P4717" s="110">
        <f>'Форма 2'!C4717-M4717-N4717-O4717</f>
        <v>1177705.1088</v>
      </c>
      <c r="Q4717" s="111">
        <f t="shared" si="973"/>
        <v>2671.26</v>
      </c>
      <c r="R4717" s="111">
        <f t="shared" si="974"/>
        <v>2671.26</v>
      </c>
      <c r="S4717" s="112" t="s">
        <v>2152</v>
      </c>
      <c r="T4717" s="107" t="s">
        <v>82</v>
      </c>
      <c r="U4717" s="217"/>
      <c r="V4717" s="85"/>
      <c r="W4717" s="85"/>
      <c r="X4717" s="85"/>
      <c r="Y4717" s="85"/>
      <c r="Z4717" s="85"/>
      <c r="AA4717" s="85"/>
      <c r="AB4717" s="86"/>
      <c r="AC4717" s="86"/>
      <c r="AD4717" s="85"/>
      <c r="AE4717" s="85"/>
      <c r="AF4717" s="85"/>
      <c r="AG4717" s="85"/>
      <c r="AH4717" s="85">
        <v>1</v>
      </c>
      <c r="AI4717" s="85"/>
      <c r="AJ4717" s="85"/>
    </row>
    <row r="4718" spans="1:36" ht="16.5" thickTop="1" thickBot="1">
      <c r="A4718" s="105">
        <f t="shared" si="975"/>
        <v>39</v>
      </c>
      <c r="B4718" s="112" t="s">
        <v>4542</v>
      </c>
      <c r="C4718" s="107">
        <v>1960</v>
      </c>
      <c r="D4718" s="107">
        <v>1960</v>
      </c>
      <c r="E4718" s="114" t="s">
        <v>940</v>
      </c>
      <c r="F4718" s="107">
        <v>2</v>
      </c>
      <c r="G4718" s="107">
        <v>1</v>
      </c>
      <c r="H4718" s="111">
        <v>260.39999999999998</v>
      </c>
      <c r="I4718" s="111">
        <v>260.39999999999998</v>
      </c>
      <c r="J4718" s="111">
        <v>260.39999999999998</v>
      </c>
      <c r="K4718" s="122"/>
      <c r="L4718" s="110">
        <f t="shared" si="972"/>
        <v>2488744.3559999997</v>
      </c>
      <c r="M4718" s="108"/>
      <c r="N4718" s="108"/>
      <c r="O4718" s="108"/>
      <c r="P4718" s="110">
        <f>'Форма 2'!C4718-M4718-N4718-O4718</f>
        <v>2488744.3559999997</v>
      </c>
      <c r="Q4718" s="111">
        <f t="shared" si="973"/>
        <v>9557.39</v>
      </c>
      <c r="R4718" s="111">
        <f t="shared" si="974"/>
        <v>9557.39</v>
      </c>
      <c r="S4718" s="112" t="s">
        <v>2152</v>
      </c>
      <c r="T4718" s="105" t="s">
        <v>82</v>
      </c>
      <c r="U4718" s="217"/>
      <c r="V4718" s="85"/>
      <c r="W4718" s="85"/>
      <c r="X4718" s="85"/>
      <c r="Y4718" s="85"/>
      <c r="Z4718" s="85"/>
      <c r="AA4718" s="85"/>
      <c r="AB4718" s="86"/>
      <c r="AC4718" s="86"/>
      <c r="AD4718" s="85">
        <v>1</v>
      </c>
      <c r="AE4718" s="85"/>
      <c r="AF4718" s="85"/>
      <c r="AG4718" s="85"/>
      <c r="AH4718" s="85"/>
      <c r="AI4718" s="85"/>
      <c r="AJ4718" s="85"/>
    </row>
    <row r="4719" spans="1:36" ht="16.5" thickTop="1" thickBot="1">
      <c r="A4719" s="105">
        <f t="shared" si="975"/>
        <v>40</v>
      </c>
      <c r="B4719" s="112" t="s">
        <v>4543</v>
      </c>
      <c r="C4719" s="107">
        <v>1960</v>
      </c>
      <c r="D4719" s="107">
        <v>1960</v>
      </c>
      <c r="E4719" s="114" t="s">
        <v>940</v>
      </c>
      <c r="F4719" s="107">
        <v>2</v>
      </c>
      <c r="G4719" s="107">
        <v>1</v>
      </c>
      <c r="H4719" s="111">
        <v>261.60000000000002</v>
      </c>
      <c r="I4719" s="111">
        <v>261.60000000000002</v>
      </c>
      <c r="J4719" s="111">
        <v>261.60000000000002</v>
      </c>
      <c r="K4719" s="122"/>
      <c r="L4719" s="110">
        <f t="shared" si="972"/>
        <v>2500213.2239999999</v>
      </c>
      <c r="M4719" s="108"/>
      <c r="N4719" s="108"/>
      <c r="O4719" s="108"/>
      <c r="P4719" s="110">
        <f>'Форма 2'!C4719-M4719-N4719-O4719</f>
        <v>2500213.2239999999</v>
      </c>
      <c r="Q4719" s="111">
        <f t="shared" si="973"/>
        <v>9557.39</v>
      </c>
      <c r="R4719" s="111">
        <f t="shared" si="974"/>
        <v>9557.39</v>
      </c>
      <c r="S4719" s="112" t="s">
        <v>2152</v>
      </c>
      <c r="T4719" s="105" t="s">
        <v>82</v>
      </c>
      <c r="U4719" s="217"/>
      <c r="V4719" s="85"/>
      <c r="W4719" s="85"/>
      <c r="X4719" s="85"/>
      <c r="Y4719" s="85"/>
      <c r="Z4719" s="85"/>
      <c r="AA4719" s="85"/>
      <c r="AB4719" s="86"/>
      <c r="AC4719" s="86"/>
      <c r="AD4719" s="85">
        <v>1</v>
      </c>
      <c r="AE4719" s="85"/>
      <c r="AF4719" s="85"/>
      <c r="AG4719" s="85"/>
      <c r="AH4719" s="85"/>
      <c r="AI4719" s="85"/>
      <c r="AJ4719" s="85"/>
    </row>
    <row r="4720" spans="1:36" ht="16.5" thickTop="1" thickBot="1">
      <c r="A4720" s="105">
        <f t="shared" si="975"/>
        <v>41</v>
      </c>
      <c r="B4720" s="112" t="s">
        <v>4544</v>
      </c>
      <c r="C4720" s="107">
        <v>1974</v>
      </c>
      <c r="D4720" s="107">
        <v>1974</v>
      </c>
      <c r="E4720" s="114" t="s">
        <v>879</v>
      </c>
      <c r="F4720" s="107">
        <v>5</v>
      </c>
      <c r="G4720" s="107">
        <v>6</v>
      </c>
      <c r="H4720" s="111">
        <v>4582.6099999999997</v>
      </c>
      <c r="I4720" s="111">
        <v>4582.6099999999997</v>
      </c>
      <c r="J4720" s="111">
        <v>4394.6099999999997</v>
      </c>
      <c r="K4720" s="122"/>
      <c r="L4720" s="110">
        <f t="shared" si="972"/>
        <v>4911641.3979999991</v>
      </c>
      <c r="M4720" s="108"/>
      <c r="N4720" s="108"/>
      <c r="O4720" s="108"/>
      <c r="P4720" s="110">
        <f>'Форма 2'!C4720-M4720-N4720-O4720</f>
        <v>4911641.3979999991</v>
      </c>
      <c r="Q4720" s="111">
        <f>L4720/I4720</f>
        <v>1071.8</v>
      </c>
      <c r="R4720" s="111">
        <f>Q4720</f>
        <v>1071.8</v>
      </c>
      <c r="S4720" s="112" t="s">
        <v>2152</v>
      </c>
      <c r="T4720" s="107" t="s">
        <v>92</v>
      </c>
      <c r="U4720" s="217"/>
      <c r="V4720" s="85"/>
      <c r="W4720" s="85"/>
      <c r="X4720" s="85"/>
      <c r="Y4720" s="85"/>
      <c r="Z4720" s="85"/>
      <c r="AA4720" s="85">
        <v>1</v>
      </c>
      <c r="AB4720" s="86"/>
      <c r="AC4720" s="86"/>
      <c r="AD4720" s="85"/>
      <c r="AE4720" s="85"/>
      <c r="AF4720" s="85"/>
      <c r="AG4720" s="85"/>
      <c r="AH4720" s="85"/>
      <c r="AI4720" s="85"/>
      <c r="AJ4720" s="85"/>
    </row>
    <row r="4721" spans="1:36" ht="16.5" thickTop="1" thickBot="1">
      <c r="A4721" s="105">
        <f t="shared" si="975"/>
        <v>42</v>
      </c>
      <c r="B4721" s="112" t="s">
        <v>4545</v>
      </c>
      <c r="C4721" s="107">
        <v>1974</v>
      </c>
      <c r="D4721" s="107">
        <v>1974</v>
      </c>
      <c r="E4721" s="114" t="s">
        <v>879</v>
      </c>
      <c r="F4721" s="107">
        <v>5</v>
      </c>
      <c r="G4721" s="107">
        <v>6</v>
      </c>
      <c r="H4721" s="111">
        <v>4574.75</v>
      </c>
      <c r="I4721" s="111">
        <v>4574.75</v>
      </c>
      <c r="J4721" s="111">
        <v>4532.45</v>
      </c>
      <c r="K4721" s="122"/>
      <c r="L4721" s="110">
        <f t="shared" si="972"/>
        <v>4903217.05</v>
      </c>
      <c r="M4721" s="108"/>
      <c r="N4721" s="108"/>
      <c r="O4721" s="108"/>
      <c r="P4721" s="110">
        <f>'Форма 2'!C4721-M4721-N4721-O4721</f>
        <v>4903217.05</v>
      </c>
      <c r="Q4721" s="111">
        <f>L4721/I4721</f>
        <v>1071.8</v>
      </c>
      <c r="R4721" s="111">
        <f>Q4721</f>
        <v>1071.8</v>
      </c>
      <c r="S4721" s="112" t="s">
        <v>2152</v>
      </c>
      <c r="T4721" s="107" t="s">
        <v>92</v>
      </c>
      <c r="U4721" s="217"/>
      <c r="V4721" s="85"/>
      <c r="W4721" s="85"/>
      <c r="X4721" s="85"/>
      <c r="Y4721" s="85"/>
      <c r="Z4721" s="85"/>
      <c r="AA4721" s="85">
        <v>1</v>
      </c>
      <c r="AB4721" s="86"/>
      <c r="AC4721" s="86"/>
      <c r="AD4721" s="85"/>
      <c r="AE4721" s="85"/>
      <c r="AF4721" s="85"/>
      <c r="AG4721" s="85"/>
      <c r="AH4721" s="85"/>
      <c r="AI4721" s="85"/>
      <c r="AJ4721" s="85"/>
    </row>
    <row r="4722" spans="1:36" ht="16.5" thickTop="1" thickBot="1">
      <c r="A4722" s="105">
        <f t="shared" si="975"/>
        <v>43</v>
      </c>
      <c r="B4722" s="112" t="s">
        <v>4546</v>
      </c>
      <c r="C4722" s="107">
        <v>1974</v>
      </c>
      <c r="D4722" s="107"/>
      <c r="E4722" s="114" t="s">
        <v>879</v>
      </c>
      <c r="F4722" s="107">
        <v>5</v>
      </c>
      <c r="G4722" s="107">
        <v>6</v>
      </c>
      <c r="H4722" s="111">
        <v>4567.75</v>
      </c>
      <c r="I4722" s="111">
        <v>4567.75</v>
      </c>
      <c r="J4722" s="111">
        <v>4567.75</v>
      </c>
      <c r="K4722" s="122">
        <v>150</v>
      </c>
      <c r="L4722" s="110">
        <f t="shared" si="972"/>
        <v>22301399.889999997</v>
      </c>
      <c r="M4722" s="108"/>
      <c r="N4722" s="108"/>
      <c r="O4722" s="108"/>
      <c r="P4722" s="110">
        <f>'Форма 2'!C4722-M4722-N4722-O4722</f>
        <v>22301399.889999997</v>
      </c>
      <c r="Q4722" s="111">
        <f>L4722/I4722</f>
        <v>4882.3599999999997</v>
      </c>
      <c r="R4722" s="111">
        <f>Q4722</f>
        <v>4882.3599999999997</v>
      </c>
      <c r="S4722" s="112" t="s">
        <v>2152</v>
      </c>
      <c r="T4722" s="107" t="s">
        <v>92</v>
      </c>
      <c r="U4722" s="217"/>
      <c r="V4722" s="85"/>
      <c r="W4722" s="85"/>
      <c r="X4722" s="85"/>
      <c r="Y4722" s="85"/>
      <c r="Z4722" s="85"/>
      <c r="AA4722" s="85"/>
      <c r="AB4722" s="86"/>
      <c r="AC4722" s="86"/>
      <c r="AD4722" s="85"/>
      <c r="AE4722" s="85">
        <v>1</v>
      </c>
      <c r="AF4722" s="85"/>
      <c r="AG4722" s="85"/>
      <c r="AH4722" s="85"/>
      <c r="AI4722" s="85"/>
      <c r="AJ4722" s="85"/>
    </row>
    <row r="4723" spans="1:36" ht="16.5" thickTop="1" thickBot="1">
      <c r="A4723" s="105">
        <f t="shared" si="975"/>
        <v>44</v>
      </c>
      <c r="B4723" s="112" t="s">
        <v>4547</v>
      </c>
      <c r="C4723" s="107">
        <v>1973</v>
      </c>
      <c r="D4723" s="107">
        <v>1973</v>
      </c>
      <c r="E4723" s="114" t="s">
        <v>80</v>
      </c>
      <c r="F4723" s="107">
        <v>5</v>
      </c>
      <c r="G4723" s="107">
        <v>6</v>
      </c>
      <c r="H4723" s="111">
        <v>4514.8500000000004</v>
      </c>
      <c r="I4723" s="111">
        <v>4514.8500000000004</v>
      </c>
      <c r="J4723" s="111">
        <v>4514.8500000000004</v>
      </c>
      <c r="K4723" s="122"/>
      <c r="L4723" s="110">
        <f t="shared" si="972"/>
        <v>4839016.2300000004</v>
      </c>
      <c r="M4723" s="108"/>
      <c r="N4723" s="108"/>
      <c r="O4723" s="108"/>
      <c r="P4723" s="110">
        <f>'Форма 2'!C4723-M4723-N4723-O4723</f>
        <v>4839016.2300000004</v>
      </c>
      <c r="Q4723" s="111">
        <f t="shared" si="973"/>
        <v>1071.8</v>
      </c>
      <c r="R4723" s="111">
        <f t="shared" si="974"/>
        <v>1071.8</v>
      </c>
      <c r="S4723" s="112" t="s">
        <v>2152</v>
      </c>
      <c r="T4723" s="107" t="s">
        <v>92</v>
      </c>
      <c r="U4723" s="217"/>
      <c r="V4723" s="85"/>
      <c r="W4723" s="85"/>
      <c r="X4723" s="85"/>
      <c r="Y4723" s="85"/>
      <c r="Z4723" s="85"/>
      <c r="AA4723" s="85">
        <v>1</v>
      </c>
      <c r="AB4723" s="86"/>
      <c r="AC4723" s="86"/>
      <c r="AD4723" s="85"/>
      <c r="AE4723" s="85"/>
      <c r="AF4723" s="85"/>
      <c r="AG4723" s="85"/>
      <c r="AH4723" s="85"/>
      <c r="AI4723" s="85"/>
      <c r="AJ4723" s="85"/>
    </row>
    <row r="4724" spans="1:36" ht="16.5" thickTop="1" thickBot="1">
      <c r="A4724" s="105">
        <f t="shared" si="975"/>
        <v>45</v>
      </c>
      <c r="B4724" s="112" t="s">
        <v>4548</v>
      </c>
      <c r="C4724" s="107">
        <v>1973</v>
      </c>
      <c r="D4724" s="107">
        <v>1973</v>
      </c>
      <c r="E4724" s="114" t="s">
        <v>80</v>
      </c>
      <c r="F4724" s="107">
        <v>5</v>
      </c>
      <c r="G4724" s="107">
        <v>6</v>
      </c>
      <c r="H4724" s="111">
        <v>4582.1400000000003</v>
      </c>
      <c r="I4724" s="111">
        <v>4582.1400000000003</v>
      </c>
      <c r="J4724" s="111">
        <v>4542.54</v>
      </c>
      <c r="K4724" s="122"/>
      <c r="L4724" s="110">
        <f t="shared" si="972"/>
        <v>27282794.702399999</v>
      </c>
      <c r="M4724" s="108"/>
      <c r="N4724" s="108"/>
      <c r="O4724" s="108"/>
      <c r="P4724" s="110">
        <f>'Форма 2'!C4724-M4724-N4724-O4724</f>
        <v>27282794.702399999</v>
      </c>
      <c r="Q4724" s="111">
        <f t="shared" si="973"/>
        <v>5954.1599999999989</v>
      </c>
      <c r="R4724" s="111">
        <f t="shared" si="974"/>
        <v>5954.1599999999989</v>
      </c>
      <c r="S4724" s="112" t="s">
        <v>2152</v>
      </c>
      <c r="T4724" s="107" t="s">
        <v>92</v>
      </c>
      <c r="U4724" s="217"/>
      <c r="V4724" s="85"/>
      <c r="W4724" s="85"/>
      <c r="X4724" s="85"/>
      <c r="Y4724" s="85"/>
      <c r="Z4724" s="85"/>
      <c r="AA4724" s="85">
        <v>1</v>
      </c>
      <c r="AB4724" s="86"/>
      <c r="AC4724" s="86"/>
      <c r="AD4724" s="85"/>
      <c r="AE4724" s="85">
        <v>1</v>
      </c>
      <c r="AF4724" s="85"/>
      <c r="AG4724" s="85"/>
      <c r="AH4724" s="85"/>
      <c r="AI4724" s="85"/>
      <c r="AJ4724" s="85"/>
    </row>
    <row r="4725" spans="1:36" ht="16.5" thickTop="1" thickBot="1">
      <c r="A4725" s="105">
        <f>A4724+1</f>
        <v>46</v>
      </c>
      <c r="B4725" s="112" t="s">
        <v>4549</v>
      </c>
      <c r="C4725" s="107">
        <v>1973</v>
      </c>
      <c r="D4725" s="107">
        <v>1973</v>
      </c>
      <c r="E4725" s="114" t="s">
        <v>879</v>
      </c>
      <c r="F4725" s="107">
        <v>5</v>
      </c>
      <c r="G4725" s="107">
        <v>6</v>
      </c>
      <c r="H4725" s="111">
        <v>4593.8999999999996</v>
      </c>
      <c r="I4725" s="111">
        <v>4593.8999999999996</v>
      </c>
      <c r="J4725" s="111">
        <v>4593.8999999999996</v>
      </c>
      <c r="K4725" s="122"/>
      <c r="L4725" s="110">
        <f>SUM(M4725:P4725)</f>
        <v>4923742.0199999996</v>
      </c>
      <c r="M4725" s="108"/>
      <c r="N4725" s="108"/>
      <c r="O4725" s="108"/>
      <c r="P4725" s="110">
        <f>'Форма 2'!C4725-M4725-N4725-O4725</f>
        <v>4923742.0199999996</v>
      </c>
      <c r="Q4725" s="111">
        <f>L4725/I4725</f>
        <v>1071.8</v>
      </c>
      <c r="R4725" s="111">
        <f>Q4725</f>
        <v>1071.8</v>
      </c>
      <c r="S4725" s="112" t="s">
        <v>2152</v>
      </c>
      <c r="T4725" s="107" t="s">
        <v>92</v>
      </c>
      <c r="U4725" s="217"/>
      <c r="V4725" s="85"/>
      <c r="W4725" s="85"/>
      <c r="X4725" s="85"/>
      <c r="Y4725" s="85"/>
      <c r="Z4725" s="85"/>
      <c r="AA4725" s="85">
        <v>1</v>
      </c>
      <c r="AB4725" s="86"/>
      <c r="AC4725" s="86"/>
      <c r="AD4725" s="85"/>
      <c r="AE4725" s="85"/>
      <c r="AF4725" s="85"/>
      <c r="AG4725" s="85"/>
      <c r="AH4725" s="85"/>
      <c r="AI4725" s="85"/>
      <c r="AJ4725" s="85"/>
    </row>
    <row r="4726" spans="1:36" ht="16.5" thickTop="1" thickBot="1">
      <c r="A4726" s="105">
        <f>A4725+1</f>
        <v>47</v>
      </c>
      <c r="B4726" s="112" t="s">
        <v>5063</v>
      </c>
      <c r="C4726" s="107">
        <v>1991</v>
      </c>
      <c r="D4726" s="107"/>
      <c r="E4726" s="114" t="s">
        <v>94</v>
      </c>
      <c r="F4726" s="107">
        <v>5</v>
      </c>
      <c r="G4726" s="107">
        <v>6</v>
      </c>
      <c r="H4726" s="111">
        <v>5476.6</v>
      </c>
      <c r="I4726" s="111">
        <v>4531.8</v>
      </c>
      <c r="J4726" s="111"/>
      <c r="K4726" s="122">
        <v>189</v>
      </c>
      <c r="L4726" s="110">
        <f>SUM(M4726:P4726)</f>
        <v>26738732.776000001</v>
      </c>
      <c r="M4726" s="108"/>
      <c r="N4726" s="108"/>
      <c r="O4726" s="108"/>
      <c r="P4726" s="110">
        <f>'Форма 2'!C4726-M4726-N4726-O4726</f>
        <v>26738732.776000001</v>
      </c>
      <c r="Q4726" s="111">
        <f>L4726/I4726</f>
        <v>5900.2455483472349</v>
      </c>
      <c r="R4726" s="111">
        <f>Q4726</f>
        <v>5900.2455483472349</v>
      </c>
      <c r="S4726" s="112" t="s">
        <v>2152</v>
      </c>
      <c r="T4726" s="107" t="s">
        <v>92</v>
      </c>
      <c r="U4726" s="219"/>
      <c r="V4726" s="153"/>
      <c r="W4726" s="153"/>
      <c r="X4726" s="153"/>
      <c r="Y4726" s="153"/>
      <c r="Z4726" s="153"/>
      <c r="AA4726" s="153"/>
      <c r="AB4726" s="86"/>
      <c r="AC4726" s="86"/>
      <c r="AD4726" s="153"/>
      <c r="AE4726" s="153">
        <v>1</v>
      </c>
      <c r="AF4726" s="153"/>
      <c r="AG4726" s="85"/>
      <c r="AH4726" s="153"/>
      <c r="AI4726" s="153"/>
      <c r="AJ4726" s="153"/>
    </row>
    <row r="4727" spans="1:36" ht="16.5" thickTop="1" thickBot="1">
      <c r="A4727" s="105">
        <f>A4725+1</f>
        <v>47</v>
      </c>
      <c r="B4727" s="112" t="s">
        <v>4550</v>
      </c>
      <c r="C4727" s="107">
        <v>1960</v>
      </c>
      <c r="D4727" s="107">
        <v>1960</v>
      </c>
      <c r="E4727" s="114" t="s">
        <v>106</v>
      </c>
      <c r="F4727" s="107">
        <v>2</v>
      </c>
      <c r="G4727" s="107">
        <v>2</v>
      </c>
      <c r="H4727" s="111">
        <v>519.29999999999995</v>
      </c>
      <c r="I4727" s="111">
        <v>519.29999999999995</v>
      </c>
      <c r="J4727" s="111">
        <v>470.8</v>
      </c>
      <c r="K4727" s="122"/>
      <c r="L4727" s="110">
        <f t="shared" si="972"/>
        <v>4963152.6269999994</v>
      </c>
      <c r="M4727" s="108"/>
      <c r="N4727" s="108"/>
      <c r="O4727" s="108"/>
      <c r="P4727" s="110">
        <f>'Форма 2'!C4727-M4727-N4727-O4727</f>
        <v>4963152.6269999994</v>
      </c>
      <c r="Q4727" s="111">
        <f t="shared" si="973"/>
        <v>9557.39</v>
      </c>
      <c r="R4727" s="111">
        <f t="shared" si="974"/>
        <v>9557.39</v>
      </c>
      <c r="S4727" s="112" t="s">
        <v>2152</v>
      </c>
      <c r="T4727" s="107" t="s">
        <v>82</v>
      </c>
      <c r="U4727" s="217"/>
      <c r="V4727" s="85"/>
      <c r="W4727" s="85"/>
      <c r="X4727" s="85"/>
      <c r="Y4727" s="85"/>
      <c r="Z4727" s="85"/>
      <c r="AA4727" s="85"/>
      <c r="AB4727" s="86"/>
      <c r="AC4727" s="86"/>
      <c r="AD4727" s="85">
        <v>1</v>
      </c>
      <c r="AE4727" s="85"/>
      <c r="AF4727" s="85"/>
      <c r="AG4727" s="85"/>
      <c r="AH4727" s="85"/>
      <c r="AI4727" s="85"/>
      <c r="AJ4727" s="85"/>
    </row>
    <row r="4728" spans="1:36" ht="16.5" thickTop="1" thickBot="1">
      <c r="A4728" s="105">
        <f t="shared" si="975"/>
        <v>48</v>
      </c>
      <c r="B4728" s="112" t="s">
        <v>4551</v>
      </c>
      <c r="C4728" s="107">
        <v>1959</v>
      </c>
      <c r="D4728" s="107">
        <v>1959</v>
      </c>
      <c r="E4728" s="114" t="s">
        <v>879</v>
      </c>
      <c r="F4728" s="107">
        <v>2</v>
      </c>
      <c r="G4728" s="107">
        <v>3</v>
      </c>
      <c r="H4728" s="111">
        <v>538.1</v>
      </c>
      <c r="I4728" s="111">
        <v>538.1</v>
      </c>
      <c r="J4728" s="111">
        <v>478.9</v>
      </c>
      <c r="K4728" s="122"/>
      <c r="L4728" s="110">
        <f t="shared" si="972"/>
        <v>5142831.5590000004</v>
      </c>
      <c r="M4728" s="108"/>
      <c r="N4728" s="108"/>
      <c r="O4728" s="108"/>
      <c r="P4728" s="110">
        <f>'Форма 2'!C4728-M4728-N4728-O4728</f>
        <v>5142831.5590000004</v>
      </c>
      <c r="Q4728" s="111">
        <f t="shared" si="973"/>
        <v>9557.39</v>
      </c>
      <c r="R4728" s="111">
        <f t="shared" si="974"/>
        <v>9557.39</v>
      </c>
      <c r="S4728" s="112" t="s">
        <v>2152</v>
      </c>
      <c r="T4728" s="107" t="s">
        <v>82</v>
      </c>
      <c r="U4728" s="217"/>
      <c r="V4728" s="85"/>
      <c r="W4728" s="85"/>
      <c r="X4728" s="85"/>
      <c r="Y4728" s="85"/>
      <c r="Z4728" s="85"/>
      <c r="AA4728" s="85"/>
      <c r="AB4728" s="86"/>
      <c r="AC4728" s="86"/>
      <c r="AD4728" s="85">
        <v>1</v>
      </c>
      <c r="AE4728" s="85"/>
      <c r="AF4728" s="85"/>
      <c r="AG4728" s="85"/>
      <c r="AH4728" s="85"/>
      <c r="AI4728" s="85"/>
      <c r="AJ4728" s="85"/>
    </row>
    <row r="4729" spans="1:36" ht="16.5" thickTop="1" thickBot="1">
      <c r="A4729" s="105">
        <f t="shared" si="975"/>
        <v>49</v>
      </c>
      <c r="B4729" s="112" t="s">
        <v>4552</v>
      </c>
      <c r="C4729" s="107">
        <v>1957</v>
      </c>
      <c r="D4729" s="107">
        <v>1957</v>
      </c>
      <c r="E4729" s="114" t="s">
        <v>317</v>
      </c>
      <c r="F4729" s="107">
        <v>2</v>
      </c>
      <c r="G4729" s="107">
        <v>1</v>
      </c>
      <c r="H4729" s="111">
        <v>803.7</v>
      </c>
      <c r="I4729" s="111">
        <v>803.7</v>
      </c>
      <c r="J4729" s="111">
        <v>583.29999999999995</v>
      </c>
      <c r="K4729" s="122"/>
      <c r="L4729" s="110">
        <f t="shared" si="972"/>
        <v>7681274.3430000003</v>
      </c>
      <c r="M4729" s="108"/>
      <c r="N4729" s="108"/>
      <c r="O4729" s="108"/>
      <c r="P4729" s="110">
        <f>'Форма 2'!C4729-M4729-N4729-O4729</f>
        <v>7681274.3430000003</v>
      </c>
      <c r="Q4729" s="111">
        <f t="shared" si="973"/>
        <v>9557.39</v>
      </c>
      <c r="R4729" s="111">
        <f t="shared" si="974"/>
        <v>9557.39</v>
      </c>
      <c r="S4729" s="112" t="s">
        <v>2152</v>
      </c>
      <c r="T4729" s="107" t="s">
        <v>82</v>
      </c>
      <c r="U4729" s="217"/>
      <c r="V4729" s="85"/>
      <c r="W4729" s="85"/>
      <c r="X4729" s="85"/>
      <c r="Y4729" s="85"/>
      <c r="Z4729" s="85"/>
      <c r="AA4729" s="85"/>
      <c r="AB4729" s="86"/>
      <c r="AC4729" s="86"/>
      <c r="AD4729" s="85">
        <v>1</v>
      </c>
      <c r="AE4729" s="85"/>
      <c r="AF4729" s="85"/>
      <c r="AG4729" s="85"/>
      <c r="AH4729" s="85"/>
      <c r="AI4729" s="85"/>
      <c r="AJ4729" s="85"/>
    </row>
    <row r="4730" spans="1:36" ht="16.5" thickTop="1" thickBot="1">
      <c r="A4730" s="105">
        <f t="shared" si="975"/>
        <v>50</v>
      </c>
      <c r="B4730" s="112" t="s">
        <v>4553</v>
      </c>
      <c r="C4730" s="107">
        <v>1928</v>
      </c>
      <c r="D4730" s="107">
        <v>1928</v>
      </c>
      <c r="E4730" s="114" t="s">
        <v>106</v>
      </c>
      <c r="F4730" s="107">
        <v>3</v>
      </c>
      <c r="G4730" s="107">
        <v>3</v>
      </c>
      <c r="H4730" s="111">
        <v>1876.7</v>
      </c>
      <c r="I4730" s="111">
        <v>1876.7</v>
      </c>
      <c r="J4730" s="111">
        <v>1371.2</v>
      </c>
      <c r="K4730" s="122"/>
      <c r="L4730" s="110">
        <f t="shared" si="972"/>
        <v>1389170.8740000001</v>
      </c>
      <c r="M4730" s="108"/>
      <c r="N4730" s="108"/>
      <c r="O4730" s="108"/>
      <c r="P4730" s="110">
        <f>'Форма 2'!C4730-M4730-N4730-O4730</f>
        <v>1389170.8740000001</v>
      </c>
      <c r="Q4730" s="111">
        <f t="shared" si="973"/>
        <v>740.22</v>
      </c>
      <c r="R4730" s="111">
        <f t="shared" si="974"/>
        <v>740.22</v>
      </c>
      <c r="S4730" s="112" t="s">
        <v>2152</v>
      </c>
      <c r="T4730" s="107" t="s">
        <v>82</v>
      </c>
      <c r="U4730" s="217">
        <v>1</v>
      </c>
      <c r="V4730" s="85"/>
      <c r="W4730" s="85"/>
      <c r="X4730" s="85"/>
      <c r="Y4730" s="85"/>
      <c r="Z4730" s="85"/>
      <c r="AA4730" s="85"/>
      <c r="AB4730" s="86"/>
      <c r="AC4730" s="86"/>
      <c r="AD4730" s="85"/>
      <c r="AE4730" s="85"/>
      <c r="AF4730" s="85"/>
      <c r="AG4730" s="85"/>
      <c r="AH4730" s="85"/>
      <c r="AI4730" s="85"/>
      <c r="AJ4730" s="85"/>
    </row>
    <row r="4731" spans="1:36" ht="16.5" thickTop="1" thickBot="1">
      <c r="A4731" s="105">
        <f t="shared" si="975"/>
        <v>51</v>
      </c>
      <c r="B4731" s="112" t="s">
        <v>4554</v>
      </c>
      <c r="C4731" s="107">
        <v>1932</v>
      </c>
      <c r="D4731" s="107">
        <v>1932</v>
      </c>
      <c r="E4731" s="114" t="s">
        <v>940</v>
      </c>
      <c r="F4731" s="107">
        <v>4</v>
      </c>
      <c r="G4731" s="107">
        <v>4</v>
      </c>
      <c r="H4731" s="111">
        <v>2459.1999999999998</v>
      </c>
      <c r="I4731" s="111">
        <v>2459.1999999999998</v>
      </c>
      <c r="J4731" s="111">
        <v>2459.1999999999998</v>
      </c>
      <c r="K4731" s="122"/>
      <c r="L4731" s="110">
        <f t="shared" si="972"/>
        <v>4276991.4560000002</v>
      </c>
      <c r="M4731" s="108"/>
      <c r="N4731" s="108"/>
      <c r="O4731" s="108"/>
      <c r="P4731" s="110">
        <f>'Форма 2'!C4731-M4731-N4731-O4731</f>
        <v>4276991.4560000002</v>
      </c>
      <c r="Q4731" s="111">
        <f t="shared" si="973"/>
        <v>1739.1800000000003</v>
      </c>
      <c r="R4731" s="111">
        <f t="shared" si="974"/>
        <v>1739.1800000000003</v>
      </c>
      <c r="S4731" s="112" t="s">
        <v>2152</v>
      </c>
      <c r="T4731" s="107" t="s">
        <v>92</v>
      </c>
      <c r="U4731" s="217"/>
      <c r="V4731" s="85"/>
      <c r="W4731" s="85"/>
      <c r="X4731" s="85"/>
      <c r="Y4731" s="85"/>
      <c r="Z4731" s="85"/>
      <c r="AA4731" s="85"/>
      <c r="AB4731" s="86"/>
      <c r="AC4731" s="86"/>
      <c r="AD4731" s="85"/>
      <c r="AE4731" s="85"/>
      <c r="AF4731" s="85"/>
      <c r="AG4731" s="85"/>
      <c r="AH4731" s="85">
        <v>1</v>
      </c>
      <c r="AI4731" s="85"/>
      <c r="AJ4731" s="85"/>
    </row>
    <row r="4732" spans="1:36" ht="16.5" thickTop="1" thickBot="1">
      <c r="A4732" s="105">
        <f t="shared" si="975"/>
        <v>52</v>
      </c>
      <c r="B4732" s="112" t="s">
        <v>4555</v>
      </c>
      <c r="C4732" s="107">
        <v>1959</v>
      </c>
      <c r="D4732" s="107">
        <v>1959</v>
      </c>
      <c r="E4732" s="114" t="s">
        <v>940</v>
      </c>
      <c r="F4732" s="107">
        <v>3</v>
      </c>
      <c r="G4732" s="107">
        <v>2</v>
      </c>
      <c r="H4732" s="111">
        <v>1313.09</v>
      </c>
      <c r="I4732" s="111">
        <v>1313.09</v>
      </c>
      <c r="J4732" s="111">
        <v>1168.5999999999999</v>
      </c>
      <c r="K4732" s="122"/>
      <c r="L4732" s="110">
        <f t="shared" si="972"/>
        <v>971975.47979999997</v>
      </c>
      <c r="M4732" s="108"/>
      <c r="N4732" s="108"/>
      <c r="O4732" s="108"/>
      <c r="P4732" s="110">
        <f>'Форма 2'!C4732-M4732-N4732-O4732</f>
        <v>971975.47979999997</v>
      </c>
      <c r="Q4732" s="111">
        <f t="shared" si="973"/>
        <v>740.22</v>
      </c>
      <c r="R4732" s="111">
        <f t="shared" si="974"/>
        <v>740.22</v>
      </c>
      <c r="S4732" s="112" t="s">
        <v>2152</v>
      </c>
      <c r="T4732" s="107" t="s">
        <v>82</v>
      </c>
      <c r="U4732" s="217">
        <v>1</v>
      </c>
      <c r="V4732" s="85"/>
      <c r="W4732" s="85"/>
      <c r="X4732" s="85"/>
      <c r="Y4732" s="85"/>
      <c r="Z4732" s="85"/>
      <c r="AA4732" s="85"/>
      <c r="AB4732" s="86"/>
      <c r="AC4732" s="86"/>
      <c r="AD4732" s="85"/>
      <c r="AE4732" s="85"/>
      <c r="AF4732" s="85"/>
      <c r="AG4732" s="85"/>
      <c r="AH4732" s="85"/>
      <c r="AI4732" s="85"/>
      <c r="AJ4732" s="85"/>
    </row>
    <row r="4733" spans="1:36" ht="16.5" thickTop="1" thickBot="1">
      <c r="A4733" s="105">
        <f t="shared" si="975"/>
        <v>53</v>
      </c>
      <c r="B4733" s="112" t="s">
        <v>4556</v>
      </c>
      <c r="C4733" s="107">
        <v>1958</v>
      </c>
      <c r="D4733" s="107">
        <v>1958</v>
      </c>
      <c r="E4733" s="114" t="s">
        <v>938</v>
      </c>
      <c r="F4733" s="107">
        <v>3</v>
      </c>
      <c r="G4733" s="107">
        <v>3</v>
      </c>
      <c r="H4733" s="111">
        <v>1625.5</v>
      </c>
      <c r="I4733" s="111">
        <v>1625.5</v>
      </c>
      <c r="J4733" s="111">
        <v>1479.2</v>
      </c>
      <c r="K4733" s="122"/>
      <c r="L4733" s="110">
        <f t="shared" si="972"/>
        <v>16738765.054999998</v>
      </c>
      <c r="M4733" s="108"/>
      <c r="N4733" s="108"/>
      <c r="O4733" s="108"/>
      <c r="P4733" s="110">
        <f>'Форма 2'!C4733-M4733-N4733-O4733</f>
        <v>16738765.054999998</v>
      </c>
      <c r="Q4733" s="111">
        <f t="shared" si="973"/>
        <v>10297.609999999999</v>
      </c>
      <c r="R4733" s="111">
        <f t="shared" si="974"/>
        <v>10297.609999999999</v>
      </c>
      <c r="S4733" s="112" t="s">
        <v>2152</v>
      </c>
      <c r="T4733" s="107" t="s">
        <v>82</v>
      </c>
      <c r="U4733" s="217">
        <v>1</v>
      </c>
      <c r="V4733" s="85"/>
      <c r="W4733" s="85"/>
      <c r="X4733" s="85"/>
      <c r="Y4733" s="85"/>
      <c r="Z4733" s="85"/>
      <c r="AA4733" s="85"/>
      <c r="AB4733" s="86"/>
      <c r="AC4733" s="86"/>
      <c r="AD4733" s="85">
        <v>1</v>
      </c>
      <c r="AE4733" s="85"/>
      <c r="AF4733" s="85"/>
      <c r="AG4733" s="85"/>
      <c r="AH4733" s="85"/>
      <c r="AI4733" s="85"/>
      <c r="AJ4733" s="85"/>
    </row>
    <row r="4734" spans="1:36" ht="16.5" thickTop="1" thickBot="1">
      <c r="A4734" s="105">
        <f t="shared" si="975"/>
        <v>54</v>
      </c>
      <c r="B4734" s="112" t="s">
        <v>4557</v>
      </c>
      <c r="C4734" s="107">
        <v>1957</v>
      </c>
      <c r="D4734" s="107">
        <v>1957</v>
      </c>
      <c r="E4734" s="114" t="s">
        <v>879</v>
      </c>
      <c r="F4734" s="107">
        <v>3</v>
      </c>
      <c r="G4734" s="107">
        <v>2</v>
      </c>
      <c r="H4734" s="111">
        <v>1553.6</v>
      </c>
      <c r="I4734" s="111">
        <v>1553.6</v>
      </c>
      <c r="J4734" s="111">
        <v>1498.1</v>
      </c>
      <c r="K4734" s="122">
        <v>56</v>
      </c>
      <c r="L4734" s="110">
        <f t="shared" si="972"/>
        <v>15998366.895999998</v>
      </c>
      <c r="M4734" s="108"/>
      <c r="N4734" s="108"/>
      <c r="O4734" s="108"/>
      <c r="P4734" s="110">
        <f>'Форма 2'!C4734-M4734-N4734-O4734</f>
        <v>15998366.895999998</v>
      </c>
      <c r="Q4734" s="111">
        <f t="shared" si="973"/>
        <v>10297.609999999999</v>
      </c>
      <c r="R4734" s="111">
        <f t="shared" si="974"/>
        <v>10297.609999999999</v>
      </c>
      <c r="S4734" s="112" t="s">
        <v>2152</v>
      </c>
      <c r="T4734" s="107" t="s">
        <v>82</v>
      </c>
      <c r="U4734" s="217">
        <v>1</v>
      </c>
      <c r="V4734" s="85"/>
      <c r="W4734" s="85"/>
      <c r="X4734" s="85"/>
      <c r="Y4734" s="85"/>
      <c r="Z4734" s="85"/>
      <c r="AA4734" s="85"/>
      <c r="AB4734" s="86"/>
      <c r="AC4734" s="86"/>
      <c r="AD4734" s="85">
        <v>1</v>
      </c>
      <c r="AE4734" s="85"/>
      <c r="AF4734" s="85"/>
      <c r="AG4734" s="85"/>
      <c r="AH4734" s="85"/>
      <c r="AI4734" s="85"/>
      <c r="AJ4734" s="85"/>
    </row>
    <row r="4735" spans="1:36" ht="16.5" thickTop="1" thickBot="1">
      <c r="A4735" s="105">
        <f t="shared" si="975"/>
        <v>55</v>
      </c>
      <c r="B4735" s="112" t="s">
        <v>4558</v>
      </c>
      <c r="C4735" s="107">
        <v>1929</v>
      </c>
      <c r="D4735" s="107">
        <v>1929</v>
      </c>
      <c r="E4735" s="114" t="s">
        <v>879</v>
      </c>
      <c r="F4735" s="107">
        <v>2</v>
      </c>
      <c r="G4735" s="107">
        <v>2</v>
      </c>
      <c r="H4735" s="111">
        <v>755</v>
      </c>
      <c r="I4735" s="111">
        <v>755</v>
      </c>
      <c r="J4735" s="111">
        <v>732.45</v>
      </c>
      <c r="K4735" s="122"/>
      <c r="L4735" s="110">
        <f t="shared" si="972"/>
        <v>2503534.7000000002</v>
      </c>
      <c r="M4735" s="108"/>
      <c r="N4735" s="108"/>
      <c r="O4735" s="108"/>
      <c r="P4735" s="110">
        <f>'Форма 2'!C4735-M4735-N4735-O4735</f>
        <v>2503534.7000000002</v>
      </c>
      <c r="Q4735" s="111">
        <f t="shared" si="973"/>
        <v>3315.94</v>
      </c>
      <c r="R4735" s="111">
        <f t="shared" si="974"/>
        <v>3315.94</v>
      </c>
      <c r="S4735" s="112" t="s">
        <v>2152</v>
      </c>
      <c r="T4735" s="107" t="s">
        <v>82</v>
      </c>
      <c r="U4735" s="217"/>
      <c r="V4735" s="85"/>
      <c r="W4735" s="85"/>
      <c r="X4735" s="85"/>
      <c r="Y4735" s="85"/>
      <c r="Z4735" s="85">
        <v>1</v>
      </c>
      <c r="AA4735" s="85"/>
      <c r="AB4735" s="86"/>
      <c r="AC4735" s="86"/>
      <c r="AD4735" s="85"/>
      <c r="AE4735" s="85"/>
      <c r="AF4735" s="85"/>
      <c r="AG4735" s="85"/>
      <c r="AH4735" s="85">
        <v>1</v>
      </c>
      <c r="AI4735" s="85"/>
      <c r="AJ4735" s="85"/>
    </row>
    <row r="4736" spans="1:36" ht="16.5" thickTop="1" thickBot="1">
      <c r="A4736" s="105">
        <f t="shared" si="975"/>
        <v>56</v>
      </c>
      <c r="B4736" s="112" t="s">
        <v>4559</v>
      </c>
      <c r="C4736" s="107">
        <v>1946</v>
      </c>
      <c r="D4736" s="107">
        <v>1946</v>
      </c>
      <c r="E4736" s="114" t="s">
        <v>938</v>
      </c>
      <c r="F4736" s="107">
        <v>2</v>
      </c>
      <c r="G4736" s="107">
        <v>1</v>
      </c>
      <c r="H4736" s="111">
        <v>500.9</v>
      </c>
      <c r="I4736" s="111">
        <v>500.9</v>
      </c>
      <c r="J4736" s="111">
        <v>461.5</v>
      </c>
      <c r="K4736" s="122"/>
      <c r="L4736" s="110">
        <f t="shared" si="972"/>
        <v>1338034.1340000001</v>
      </c>
      <c r="M4736" s="108"/>
      <c r="N4736" s="108"/>
      <c r="O4736" s="108"/>
      <c r="P4736" s="110">
        <f>'Форма 2'!C4736-M4736-N4736-O4736</f>
        <v>1338034.1340000001</v>
      </c>
      <c r="Q4736" s="111">
        <f t="shared" si="973"/>
        <v>2671.26</v>
      </c>
      <c r="R4736" s="111">
        <f t="shared" si="974"/>
        <v>2671.26</v>
      </c>
      <c r="S4736" s="112" t="s">
        <v>2152</v>
      </c>
      <c r="T4736" s="107" t="s">
        <v>82</v>
      </c>
      <c r="U4736" s="217"/>
      <c r="V4736" s="85"/>
      <c r="W4736" s="85"/>
      <c r="X4736" s="85"/>
      <c r="Y4736" s="85"/>
      <c r="Z4736" s="85"/>
      <c r="AA4736" s="85"/>
      <c r="AB4736" s="86"/>
      <c r="AC4736" s="86"/>
      <c r="AD4736" s="85"/>
      <c r="AE4736" s="85"/>
      <c r="AF4736" s="85"/>
      <c r="AG4736" s="85"/>
      <c r="AH4736" s="85">
        <v>1</v>
      </c>
      <c r="AI4736" s="85"/>
      <c r="AJ4736" s="85"/>
    </row>
    <row r="4737" spans="1:36" ht="16.5" thickTop="1" thickBot="1">
      <c r="A4737" s="105">
        <f t="shared" si="975"/>
        <v>57</v>
      </c>
      <c r="B4737" s="112" t="s">
        <v>4560</v>
      </c>
      <c r="C4737" s="107">
        <v>1947</v>
      </c>
      <c r="D4737" s="107">
        <v>1947</v>
      </c>
      <c r="E4737" s="114" t="s">
        <v>938</v>
      </c>
      <c r="F4737" s="107">
        <v>2</v>
      </c>
      <c r="G4737" s="107">
        <v>1</v>
      </c>
      <c r="H4737" s="111">
        <v>503.4</v>
      </c>
      <c r="I4737" s="111">
        <v>503.4</v>
      </c>
      <c r="J4737" s="111">
        <v>462.1</v>
      </c>
      <c r="K4737" s="122"/>
      <c r="L4737" s="110">
        <f t="shared" si="972"/>
        <v>1344712.284</v>
      </c>
      <c r="M4737" s="108"/>
      <c r="N4737" s="108"/>
      <c r="O4737" s="108"/>
      <c r="P4737" s="110">
        <f>'Форма 2'!C4737-M4737-N4737-O4737</f>
        <v>1344712.284</v>
      </c>
      <c r="Q4737" s="111">
        <f t="shared" si="973"/>
        <v>2671.26</v>
      </c>
      <c r="R4737" s="111">
        <f t="shared" si="974"/>
        <v>2671.26</v>
      </c>
      <c r="S4737" s="112" t="s">
        <v>2152</v>
      </c>
      <c r="T4737" s="107" t="s">
        <v>82</v>
      </c>
      <c r="U4737" s="217"/>
      <c r="V4737" s="85"/>
      <c r="W4737" s="85"/>
      <c r="X4737" s="85"/>
      <c r="Y4737" s="85"/>
      <c r="Z4737" s="85"/>
      <c r="AA4737" s="85"/>
      <c r="AB4737" s="86"/>
      <c r="AC4737" s="86"/>
      <c r="AD4737" s="85"/>
      <c r="AE4737" s="85"/>
      <c r="AF4737" s="85"/>
      <c r="AG4737" s="85"/>
      <c r="AH4737" s="85">
        <v>1</v>
      </c>
      <c r="AI4737" s="85"/>
      <c r="AJ4737" s="85"/>
    </row>
    <row r="4738" spans="1:36" ht="16.5" thickTop="1" thickBot="1">
      <c r="A4738" s="105">
        <f t="shared" si="975"/>
        <v>58</v>
      </c>
      <c r="B4738" s="112" t="s">
        <v>4561</v>
      </c>
      <c r="C4738" s="107">
        <v>1977</v>
      </c>
      <c r="D4738" s="107"/>
      <c r="E4738" s="114" t="s">
        <v>4562</v>
      </c>
      <c r="F4738" s="107">
        <v>2</v>
      </c>
      <c r="G4738" s="107">
        <v>2</v>
      </c>
      <c r="H4738" s="111">
        <v>385.8</v>
      </c>
      <c r="I4738" s="111">
        <v>385.8</v>
      </c>
      <c r="J4738" s="111">
        <v>236.3</v>
      </c>
      <c r="K4738" s="122">
        <v>13</v>
      </c>
      <c r="L4738" s="110">
        <f t="shared" si="972"/>
        <v>500783.83199999999</v>
      </c>
      <c r="M4738" s="108"/>
      <c r="N4738" s="108"/>
      <c r="O4738" s="108"/>
      <c r="P4738" s="110">
        <f>'Форма 2'!C4738-M4738-N4738-O4738</f>
        <v>500783.83199999999</v>
      </c>
      <c r="Q4738" s="111">
        <f t="shared" si="973"/>
        <v>1298.04</v>
      </c>
      <c r="R4738" s="111">
        <f t="shared" si="974"/>
        <v>1298.04</v>
      </c>
      <c r="S4738" s="112" t="s">
        <v>2152</v>
      </c>
      <c r="T4738" s="107" t="s">
        <v>82</v>
      </c>
      <c r="U4738" s="217"/>
      <c r="V4738" s="85"/>
      <c r="W4738" s="85"/>
      <c r="X4738" s="85"/>
      <c r="Y4738" s="85"/>
      <c r="Z4738" s="85"/>
      <c r="AA4738" s="85"/>
      <c r="AB4738" s="86"/>
      <c r="AC4738" s="86"/>
      <c r="AD4738" s="85"/>
      <c r="AE4738" s="85"/>
      <c r="AF4738" s="85">
        <v>1</v>
      </c>
      <c r="AG4738" s="85"/>
      <c r="AH4738" s="85"/>
      <c r="AI4738" s="85"/>
      <c r="AJ4738" s="85"/>
    </row>
    <row r="4739" spans="1:36" ht="16.5" thickTop="1" thickBot="1">
      <c r="A4739" s="105">
        <f t="shared" si="975"/>
        <v>59</v>
      </c>
      <c r="B4739" s="112" t="s">
        <v>4563</v>
      </c>
      <c r="C4739" s="107">
        <v>1982</v>
      </c>
      <c r="D4739" s="107">
        <v>1982</v>
      </c>
      <c r="E4739" s="114" t="s">
        <v>4564</v>
      </c>
      <c r="F4739" s="107">
        <v>2</v>
      </c>
      <c r="G4739" s="107">
        <v>2</v>
      </c>
      <c r="H4739" s="111">
        <v>427.9</v>
      </c>
      <c r="I4739" s="111">
        <v>427.9</v>
      </c>
      <c r="J4739" s="111">
        <v>246.2</v>
      </c>
      <c r="K4739" s="122">
        <v>19</v>
      </c>
      <c r="L4739" s="110">
        <f t="shared" si="972"/>
        <v>555431.31599999999</v>
      </c>
      <c r="M4739" s="108"/>
      <c r="N4739" s="108"/>
      <c r="O4739" s="108"/>
      <c r="P4739" s="110">
        <f>'Форма 2'!C4739-M4739-N4739-O4739</f>
        <v>555431.31599999999</v>
      </c>
      <c r="Q4739" s="111">
        <f t="shared" si="973"/>
        <v>1298.04</v>
      </c>
      <c r="R4739" s="111">
        <f t="shared" si="974"/>
        <v>1298.04</v>
      </c>
      <c r="S4739" s="112" t="s">
        <v>2152</v>
      </c>
      <c r="T4739" s="107" t="s">
        <v>82</v>
      </c>
      <c r="U4739" s="217"/>
      <c r="V4739" s="85"/>
      <c r="W4739" s="85"/>
      <c r="X4739" s="85"/>
      <c r="Y4739" s="85"/>
      <c r="Z4739" s="85"/>
      <c r="AA4739" s="85"/>
      <c r="AB4739" s="86"/>
      <c r="AC4739" s="86"/>
      <c r="AD4739" s="85"/>
      <c r="AE4739" s="85"/>
      <c r="AF4739" s="85">
        <v>1</v>
      </c>
      <c r="AG4739" s="85"/>
      <c r="AH4739" s="85"/>
      <c r="AI4739" s="85"/>
      <c r="AJ4739" s="85"/>
    </row>
    <row r="4740" spans="1:36" ht="16.5" thickTop="1" thickBot="1">
      <c r="A4740" s="105">
        <f t="shared" si="975"/>
        <v>60</v>
      </c>
      <c r="B4740" s="112" t="s">
        <v>4565</v>
      </c>
      <c r="C4740" s="107">
        <v>1950</v>
      </c>
      <c r="D4740" s="107">
        <v>2009</v>
      </c>
      <c r="E4740" s="114" t="s">
        <v>106</v>
      </c>
      <c r="F4740" s="107">
        <v>1</v>
      </c>
      <c r="G4740" s="107">
        <v>2</v>
      </c>
      <c r="H4740" s="111">
        <v>270.8</v>
      </c>
      <c r="I4740" s="111">
        <v>270.8</v>
      </c>
      <c r="J4740" s="111">
        <v>177.6</v>
      </c>
      <c r="K4740" s="122">
        <v>12</v>
      </c>
      <c r="L4740" s="110">
        <f t="shared" si="972"/>
        <v>1929501.452</v>
      </c>
      <c r="M4740" s="108"/>
      <c r="N4740" s="108"/>
      <c r="O4740" s="108"/>
      <c r="P4740" s="110">
        <f>'Форма 2'!C4740-M4740-N4740-O4740</f>
        <v>1929501.452</v>
      </c>
      <c r="Q4740" s="111">
        <f t="shared" si="973"/>
        <v>7125.19</v>
      </c>
      <c r="R4740" s="111">
        <f t="shared" si="974"/>
        <v>7125.19</v>
      </c>
      <c r="S4740" s="112" t="s">
        <v>2152</v>
      </c>
      <c r="T4740" s="107" t="s">
        <v>82</v>
      </c>
      <c r="U4740" s="217"/>
      <c r="V4740" s="85"/>
      <c r="W4740" s="85"/>
      <c r="X4740" s="85"/>
      <c r="Y4740" s="85"/>
      <c r="Z4740" s="85"/>
      <c r="AA4740" s="85"/>
      <c r="AB4740" s="86"/>
      <c r="AC4740" s="86"/>
      <c r="AD4740" s="85"/>
      <c r="AE4740" s="85">
        <v>1</v>
      </c>
      <c r="AF4740" s="85">
        <v>1</v>
      </c>
      <c r="AG4740" s="85"/>
      <c r="AH4740" s="85"/>
      <c r="AI4740" s="85"/>
      <c r="AJ4740" s="85"/>
    </row>
    <row r="4741" spans="1:36" ht="16.5" thickTop="1" thickBot="1">
      <c r="A4741" s="105">
        <f t="shared" si="975"/>
        <v>61</v>
      </c>
      <c r="B4741" s="112" t="s">
        <v>4566</v>
      </c>
      <c r="C4741" s="107">
        <v>1950</v>
      </c>
      <c r="D4741" s="107">
        <v>2009</v>
      </c>
      <c r="E4741" s="114" t="s">
        <v>106</v>
      </c>
      <c r="F4741" s="107">
        <v>2</v>
      </c>
      <c r="G4741" s="107">
        <v>1</v>
      </c>
      <c r="H4741" s="111">
        <v>435.4</v>
      </c>
      <c r="I4741" s="111">
        <v>435.4</v>
      </c>
      <c r="J4741" s="111">
        <v>337.1</v>
      </c>
      <c r="K4741" s="122">
        <v>16</v>
      </c>
      <c r="L4741" s="110">
        <f t="shared" si="972"/>
        <v>1163066.6040000001</v>
      </c>
      <c r="M4741" s="108"/>
      <c r="N4741" s="108"/>
      <c r="O4741" s="108"/>
      <c r="P4741" s="110">
        <f>'Форма 2'!C4741-M4741-N4741-O4741</f>
        <v>1163066.6040000001</v>
      </c>
      <c r="Q4741" s="111">
        <f t="shared" si="973"/>
        <v>2671.26</v>
      </c>
      <c r="R4741" s="111">
        <f t="shared" si="974"/>
        <v>2671.26</v>
      </c>
      <c r="S4741" s="112" t="s">
        <v>2152</v>
      </c>
      <c r="T4741" s="107" t="s">
        <v>82</v>
      </c>
      <c r="U4741" s="217"/>
      <c r="V4741" s="85"/>
      <c r="W4741" s="85"/>
      <c r="X4741" s="85"/>
      <c r="Y4741" s="85"/>
      <c r="Z4741" s="85"/>
      <c r="AA4741" s="85"/>
      <c r="AB4741" s="86"/>
      <c r="AC4741" s="86"/>
      <c r="AD4741" s="85"/>
      <c r="AE4741" s="85"/>
      <c r="AF4741" s="85"/>
      <c r="AG4741" s="85"/>
      <c r="AH4741" s="85">
        <v>1</v>
      </c>
      <c r="AI4741" s="85"/>
      <c r="AJ4741" s="85"/>
    </row>
    <row r="4742" spans="1:36" ht="16.5" thickTop="1" thickBot="1">
      <c r="A4742" s="105">
        <f t="shared" si="975"/>
        <v>62</v>
      </c>
      <c r="B4742" s="112" t="s">
        <v>4567</v>
      </c>
      <c r="C4742" s="107">
        <v>1952</v>
      </c>
      <c r="D4742" s="107">
        <v>2009</v>
      </c>
      <c r="E4742" s="114" t="s">
        <v>106</v>
      </c>
      <c r="F4742" s="107">
        <v>2</v>
      </c>
      <c r="G4742" s="107">
        <v>2</v>
      </c>
      <c r="H4742" s="111">
        <v>833.1</v>
      </c>
      <c r="I4742" s="111">
        <v>833.1</v>
      </c>
      <c r="J4742" s="111">
        <v>559.9</v>
      </c>
      <c r="K4742" s="122">
        <v>26</v>
      </c>
      <c r="L4742" s="110">
        <f t="shared" si="972"/>
        <v>5935995.7889999999</v>
      </c>
      <c r="M4742" s="108"/>
      <c r="N4742" s="108"/>
      <c r="O4742" s="108"/>
      <c r="P4742" s="110">
        <f>'Форма 2'!C4742-M4742-N4742-O4742</f>
        <v>5935995.7889999999</v>
      </c>
      <c r="Q4742" s="111">
        <f t="shared" si="973"/>
        <v>7125.19</v>
      </c>
      <c r="R4742" s="111">
        <f t="shared" si="974"/>
        <v>7125.19</v>
      </c>
      <c r="S4742" s="112" t="s">
        <v>2152</v>
      </c>
      <c r="T4742" s="107" t="s">
        <v>82</v>
      </c>
      <c r="U4742" s="217"/>
      <c r="V4742" s="85"/>
      <c r="W4742" s="85"/>
      <c r="X4742" s="85"/>
      <c r="Y4742" s="85"/>
      <c r="Z4742" s="85"/>
      <c r="AA4742" s="85"/>
      <c r="AB4742" s="86"/>
      <c r="AC4742" s="86"/>
      <c r="AD4742" s="85"/>
      <c r="AE4742" s="85">
        <v>1</v>
      </c>
      <c r="AF4742" s="85">
        <v>1</v>
      </c>
      <c r="AG4742" s="85"/>
      <c r="AH4742" s="85"/>
      <c r="AI4742" s="85"/>
      <c r="AJ4742" s="85"/>
    </row>
    <row r="4743" spans="1:36" ht="16.5" thickTop="1" thickBot="1">
      <c r="A4743" s="105">
        <f t="shared" si="975"/>
        <v>63</v>
      </c>
      <c r="B4743" s="112" t="s">
        <v>4568</v>
      </c>
      <c r="C4743" s="107">
        <v>1951</v>
      </c>
      <c r="D4743" s="107">
        <v>1951</v>
      </c>
      <c r="E4743" s="114" t="s">
        <v>106</v>
      </c>
      <c r="F4743" s="107">
        <v>1</v>
      </c>
      <c r="G4743" s="107">
        <v>2</v>
      </c>
      <c r="H4743" s="111">
        <v>324.2</v>
      </c>
      <c r="I4743" s="111">
        <v>324.2</v>
      </c>
      <c r="J4743" s="111">
        <v>224.6</v>
      </c>
      <c r="K4743" s="122">
        <v>10</v>
      </c>
      <c r="L4743" s="110">
        <f t="shared" si="972"/>
        <v>866022.49200000009</v>
      </c>
      <c r="M4743" s="108"/>
      <c r="N4743" s="108"/>
      <c r="O4743" s="108"/>
      <c r="P4743" s="110">
        <f>'Форма 2'!C4743-M4743-N4743-O4743</f>
        <v>866022.49200000009</v>
      </c>
      <c r="Q4743" s="111">
        <f t="shared" si="973"/>
        <v>2671.26</v>
      </c>
      <c r="R4743" s="111">
        <f t="shared" si="974"/>
        <v>2671.26</v>
      </c>
      <c r="S4743" s="112" t="s">
        <v>2152</v>
      </c>
      <c r="T4743" s="107" t="s">
        <v>82</v>
      </c>
      <c r="U4743" s="217"/>
      <c r="V4743" s="85"/>
      <c r="W4743" s="85"/>
      <c r="X4743" s="85"/>
      <c r="Y4743" s="85"/>
      <c r="Z4743" s="85"/>
      <c r="AA4743" s="85"/>
      <c r="AB4743" s="86"/>
      <c r="AC4743" s="86"/>
      <c r="AD4743" s="85"/>
      <c r="AE4743" s="85"/>
      <c r="AF4743" s="85"/>
      <c r="AG4743" s="85"/>
      <c r="AH4743" s="85">
        <v>1</v>
      </c>
      <c r="AI4743" s="85"/>
      <c r="AJ4743" s="85"/>
    </row>
    <row r="4744" spans="1:36" ht="16.5" thickTop="1" thickBot="1">
      <c r="A4744" s="105">
        <f t="shared" si="975"/>
        <v>64</v>
      </c>
      <c r="B4744" s="112" t="s">
        <v>4569</v>
      </c>
      <c r="C4744" s="107">
        <v>1952</v>
      </c>
      <c r="D4744" s="107">
        <v>2009</v>
      </c>
      <c r="E4744" s="114" t="s">
        <v>106</v>
      </c>
      <c r="F4744" s="107">
        <v>2</v>
      </c>
      <c r="G4744" s="107">
        <v>2</v>
      </c>
      <c r="H4744" s="111">
        <v>821.1</v>
      </c>
      <c r="I4744" s="111">
        <v>821.1</v>
      </c>
      <c r="J4744" s="111">
        <v>558.20000000000005</v>
      </c>
      <c r="K4744" s="122">
        <v>20</v>
      </c>
      <c r="L4744" s="110">
        <f t="shared" si="972"/>
        <v>2193371.5860000001</v>
      </c>
      <c r="M4744" s="108"/>
      <c r="N4744" s="108"/>
      <c r="O4744" s="108"/>
      <c r="P4744" s="110">
        <f>'Форма 2'!C4744-M4744-N4744-O4744</f>
        <v>2193371.5860000001</v>
      </c>
      <c r="Q4744" s="111">
        <f t="shared" si="973"/>
        <v>2671.26</v>
      </c>
      <c r="R4744" s="111">
        <f t="shared" si="974"/>
        <v>2671.26</v>
      </c>
      <c r="S4744" s="112" t="s">
        <v>2152</v>
      </c>
      <c r="T4744" s="107" t="s">
        <v>82</v>
      </c>
      <c r="U4744" s="217"/>
      <c r="V4744" s="85"/>
      <c r="W4744" s="85"/>
      <c r="X4744" s="85"/>
      <c r="Y4744" s="85"/>
      <c r="Z4744" s="85"/>
      <c r="AA4744" s="85"/>
      <c r="AB4744" s="86"/>
      <c r="AC4744" s="86"/>
      <c r="AD4744" s="85"/>
      <c r="AE4744" s="85"/>
      <c r="AF4744" s="85"/>
      <c r="AG4744" s="85"/>
      <c r="AH4744" s="85">
        <v>1</v>
      </c>
      <c r="AI4744" s="85"/>
      <c r="AJ4744" s="85"/>
    </row>
    <row r="4745" spans="1:36" ht="16.5" thickTop="1" thickBot="1">
      <c r="A4745" s="105">
        <f t="shared" si="975"/>
        <v>65</v>
      </c>
      <c r="B4745" s="112" t="s">
        <v>4570</v>
      </c>
      <c r="C4745" s="107">
        <v>1982</v>
      </c>
      <c r="D4745" s="107">
        <v>2011</v>
      </c>
      <c r="E4745" s="114" t="s">
        <v>106</v>
      </c>
      <c r="F4745" s="107">
        <v>2</v>
      </c>
      <c r="G4745" s="107">
        <v>3</v>
      </c>
      <c r="H4745" s="111">
        <v>1077.0999999999999</v>
      </c>
      <c r="I4745" s="111">
        <v>1077.0999999999999</v>
      </c>
      <c r="J4745" s="111">
        <v>515.79999999999995</v>
      </c>
      <c r="K4745" s="122">
        <v>50</v>
      </c>
      <c r="L4745" s="110">
        <f t="shared" si="972"/>
        <v>1398118.8839999998</v>
      </c>
      <c r="M4745" s="108"/>
      <c r="N4745" s="108"/>
      <c r="O4745" s="108"/>
      <c r="P4745" s="110">
        <f>'Форма 2'!C4745-M4745-N4745-O4745</f>
        <v>1398118.8839999998</v>
      </c>
      <c r="Q4745" s="111">
        <f t="shared" si="973"/>
        <v>1298.04</v>
      </c>
      <c r="R4745" s="111">
        <f t="shared" si="974"/>
        <v>1298.04</v>
      </c>
      <c r="S4745" s="112" t="s">
        <v>2152</v>
      </c>
      <c r="T4745" s="107" t="s">
        <v>92</v>
      </c>
      <c r="U4745" s="217"/>
      <c r="V4745" s="85"/>
      <c r="W4745" s="85"/>
      <c r="X4745" s="85"/>
      <c r="Y4745" s="85"/>
      <c r="Z4745" s="85"/>
      <c r="AA4745" s="85"/>
      <c r="AB4745" s="86"/>
      <c r="AC4745" s="86"/>
      <c r="AD4745" s="85"/>
      <c r="AE4745" s="85"/>
      <c r="AF4745" s="85">
        <v>1</v>
      </c>
      <c r="AG4745" s="85"/>
      <c r="AH4745" s="85"/>
      <c r="AI4745" s="85"/>
      <c r="AJ4745" s="85"/>
    </row>
    <row r="4746" spans="1:36" ht="16.5" thickTop="1" thickBot="1">
      <c r="A4746" s="105">
        <f t="shared" si="975"/>
        <v>66</v>
      </c>
      <c r="B4746" s="112" t="s">
        <v>4571</v>
      </c>
      <c r="C4746" s="107">
        <v>1960</v>
      </c>
      <c r="D4746" s="107">
        <v>2010</v>
      </c>
      <c r="E4746" s="114" t="s">
        <v>106</v>
      </c>
      <c r="F4746" s="107">
        <v>2</v>
      </c>
      <c r="G4746" s="107">
        <v>3</v>
      </c>
      <c r="H4746" s="111">
        <v>646.1</v>
      </c>
      <c r="I4746" s="111">
        <v>646.1</v>
      </c>
      <c r="J4746" s="111">
        <v>390</v>
      </c>
      <c r="K4746" s="122">
        <v>28</v>
      </c>
      <c r="L4746" s="110">
        <f t="shared" si="972"/>
        <v>6175029.6789999995</v>
      </c>
      <c r="M4746" s="108"/>
      <c r="N4746" s="108"/>
      <c r="O4746" s="108"/>
      <c r="P4746" s="110">
        <f>'Форма 2'!C4746-M4746-N4746-O4746</f>
        <v>6175029.6789999995</v>
      </c>
      <c r="Q4746" s="111">
        <f t="shared" si="973"/>
        <v>9557.39</v>
      </c>
      <c r="R4746" s="111">
        <f t="shared" si="974"/>
        <v>9557.39</v>
      </c>
      <c r="S4746" s="112" t="s">
        <v>2152</v>
      </c>
      <c r="T4746" s="107" t="s">
        <v>82</v>
      </c>
      <c r="U4746" s="217"/>
      <c r="V4746" s="85"/>
      <c r="W4746" s="85"/>
      <c r="X4746" s="85"/>
      <c r="Y4746" s="85"/>
      <c r="Z4746" s="85"/>
      <c r="AA4746" s="85"/>
      <c r="AB4746" s="86"/>
      <c r="AC4746" s="86"/>
      <c r="AD4746" s="85">
        <v>1</v>
      </c>
      <c r="AE4746" s="85"/>
      <c r="AF4746" s="85"/>
      <c r="AG4746" s="85"/>
      <c r="AH4746" s="85"/>
      <c r="AI4746" s="85"/>
      <c r="AJ4746" s="85"/>
    </row>
    <row r="4747" spans="1:36" ht="16.5" thickTop="1" thickBot="1">
      <c r="A4747" s="105">
        <f t="shared" si="975"/>
        <v>67</v>
      </c>
      <c r="B4747" s="112" t="s">
        <v>4572</v>
      </c>
      <c r="C4747" s="107">
        <v>1966</v>
      </c>
      <c r="D4747" s="107">
        <v>2009</v>
      </c>
      <c r="E4747" s="114" t="s">
        <v>938</v>
      </c>
      <c r="F4747" s="107">
        <v>2</v>
      </c>
      <c r="G4747" s="107">
        <v>3</v>
      </c>
      <c r="H4747" s="111">
        <v>493.3</v>
      </c>
      <c r="I4747" s="111">
        <v>493.3</v>
      </c>
      <c r="J4747" s="111">
        <v>372</v>
      </c>
      <c r="K4747" s="122">
        <v>21</v>
      </c>
      <c r="L4747" s="110">
        <f t="shared" si="972"/>
        <v>2874533.0949999997</v>
      </c>
      <c r="M4747" s="108"/>
      <c r="N4747" s="108"/>
      <c r="O4747" s="108"/>
      <c r="P4747" s="110">
        <f>'Форма 2'!C4747-M4747-N4747-O4747</f>
        <v>2874533.0949999997</v>
      </c>
      <c r="Q4747" s="111">
        <f t="shared" si="973"/>
        <v>5827.15</v>
      </c>
      <c r="R4747" s="111">
        <f t="shared" si="974"/>
        <v>5827.15</v>
      </c>
      <c r="S4747" s="112" t="s">
        <v>2152</v>
      </c>
      <c r="T4747" s="107" t="s">
        <v>82</v>
      </c>
      <c r="U4747" s="217"/>
      <c r="V4747" s="85"/>
      <c r="W4747" s="85"/>
      <c r="X4747" s="85"/>
      <c r="Y4747" s="85"/>
      <c r="Z4747" s="85"/>
      <c r="AA4747" s="85"/>
      <c r="AB4747" s="86"/>
      <c r="AC4747" s="86"/>
      <c r="AD4747" s="85"/>
      <c r="AE4747" s="85">
        <v>1</v>
      </c>
      <c r="AF4747" s="85"/>
      <c r="AG4747" s="85"/>
      <c r="AH4747" s="85"/>
      <c r="AI4747" s="85"/>
      <c r="AJ4747" s="85"/>
    </row>
    <row r="4748" spans="1:36" ht="16.5" thickTop="1" thickBot="1">
      <c r="A4748" s="105">
        <f t="shared" si="975"/>
        <v>68</v>
      </c>
      <c r="B4748" s="112" t="s">
        <v>4573</v>
      </c>
      <c r="C4748" s="107">
        <v>1966</v>
      </c>
      <c r="D4748" s="107">
        <v>2009</v>
      </c>
      <c r="E4748" s="114" t="s">
        <v>938</v>
      </c>
      <c r="F4748" s="107">
        <v>2</v>
      </c>
      <c r="G4748" s="107">
        <v>3</v>
      </c>
      <c r="H4748" s="111">
        <v>503.3</v>
      </c>
      <c r="I4748" s="111">
        <v>503.3</v>
      </c>
      <c r="J4748" s="111">
        <v>350.3</v>
      </c>
      <c r="K4748" s="122">
        <v>23</v>
      </c>
      <c r="L4748" s="110">
        <f t="shared" si="972"/>
        <v>2932804.5949999997</v>
      </c>
      <c r="M4748" s="108"/>
      <c r="N4748" s="108"/>
      <c r="O4748" s="108"/>
      <c r="P4748" s="110">
        <f>'Форма 2'!C4748-M4748-N4748-O4748</f>
        <v>2932804.5949999997</v>
      </c>
      <c r="Q4748" s="111">
        <f t="shared" si="973"/>
        <v>5827.15</v>
      </c>
      <c r="R4748" s="111">
        <f t="shared" si="974"/>
        <v>5827.15</v>
      </c>
      <c r="S4748" s="112" t="s">
        <v>2152</v>
      </c>
      <c r="T4748" s="107" t="s">
        <v>82</v>
      </c>
      <c r="U4748" s="217"/>
      <c r="V4748" s="85"/>
      <c r="W4748" s="85"/>
      <c r="X4748" s="85"/>
      <c r="Y4748" s="85"/>
      <c r="Z4748" s="85"/>
      <c r="AA4748" s="85"/>
      <c r="AB4748" s="86"/>
      <c r="AC4748" s="86"/>
      <c r="AD4748" s="85"/>
      <c r="AE4748" s="85">
        <v>1</v>
      </c>
      <c r="AF4748" s="85"/>
      <c r="AG4748" s="85"/>
      <c r="AH4748" s="85"/>
      <c r="AI4748" s="85"/>
      <c r="AJ4748" s="85"/>
    </row>
    <row r="4749" spans="1:36" ht="16.5" thickTop="1" thickBot="1">
      <c r="A4749" s="105">
        <f t="shared" si="975"/>
        <v>69</v>
      </c>
      <c r="B4749" s="112" t="s">
        <v>4574</v>
      </c>
      <c r="C4749" s="107">
        <v>1966</v>
      </c>
      <c r="D4749" s="107">
        <v>2009</v>
      </c>
      <c r="E4749" s="114" t="s">
        <v>938</v>
      </c>
      <c r="F4749" s="107">
        <v>2</v>
      </c>
      <c r="G4749" s="107">
        <v>3</v>
      </c>
      <c r="H4749" s="111">
        <v>546</v>
      </c>
      <c r="I4749" s="111">
        <v>546</v>
      </c>
      <c r="J4749" s="111">
        <v>350.3</v>
      </c>
      <c r="K4749" s="122">
        <v>20</v>
      </c>
      <c r="L4749" s="110">
        <f t="shared" ref="L4749:L4754" si="988">SUM(M4749:P4749)</f>
        <v>3181623.9</v>
      </c>
      <c r="M4749" s="108"/>
      <c r="N4749" s="108"/>
      <c r="O4749" s="108"/>
      <c r="P4749" s="110">
        <f>'Форма 2'!C4749-M4749-N4749-O4749</f>
        <v>3181623.9</v>
      </c>
      <c r="Q4749" s="111">
        <f t="shared" si="973"/>
        <v>5827.15</v>
      </c>
      <c r="R4749" s="111">
        <f t="shared" si="974"/>
        <v>5827.15</v>
      </c>
      <c r="S4749" s="112" t="s">
        <v>2152</v>
      </c>
      <c r="T4749" s="107" t="s">
        <v>82</v>
      </c>
      <c r="U4749" s="217"/>
      <c r="V4749" s="85"/>
      <c r="W4749" s="85"/>
      <c r="X4749" s="85"/>
      <c r="Y4749" s="85"/>
      <c r="Z4749" s="85"/>
      <c r="AA4749" s="85"/>
      <c r="AB4749" s="86"/>
      <c r="AC4749" s="86"/>
      <c r="AD4749" s="85"/>
      <c r="AE4749" s="85">
        <v>1</v>
      </c>
      <c r="AF4749" s="85"/>
      <c r="AG4749" s="85"/>
      <c r="AH4749" s="85"/>
      <c r="AI4749" s="85"/>
      <c r="AJ4749" s="85"/>
    </row>
    <row r="4750" spans="1:36" ht="16.5" thickTop="1" thickBot="1">
      <c r="A4750" s="105">
        <f t="shared" si="975"/>
        <v>70</v>
      </c>
      <c r="B4750" s="112" t="s">
        <v>4575</v>
      </c>
      <c r="C4750" s="107">
        <v>1953</v>
      </c>
      <c r="D4750" s="107">
        <v>2009</v>
      </c>
      <c r="E4750" s="114" t="s">
        <v>106</v>
      </c>
      <c r="F4750" s="107">
        <v>2</v>
      </c>
      <c r="G4750" s="107">
        <v>2</v>
      </c>
      <c r="H4750" s="111">
        <v>835.5</v>
      </c>
      <c r="I4750" s="111">
        <v>835.5</v>
      </c>
      <c r="J4750" s="111">
        <v>781.5</v>
      </c>
      <c r="K4750" s="122">
        <v>21</v>
      </c>
      <c r="L4750" s="110">
        <f t="shared" si="988"/>
        <v>2231837.73</v>
      </c>
      <c r="M4750" s="108"/>
      <c r="N4750" s="108"/>
      <c r="O4750" s="108"/>
      <c r="P4750" s="110">
        <f>'Форма 2'!C4750-M4750-N4750-O4750</f>
        <v>2231837.73</v>
      </c>
      <c r="Q4750" s="111">
        <f t="shared" ref="Q4750:Q4754" si="989">L4750/I4750</f>
        <v>2671.2599999999998</v>
      </c>
      <c r="R4750" s="111">
        <f t="shared" ref="R4750:R4754" si="990">Q4750</f>
        <v>2671.2599999999998</v>
      </c>
      <c r="S4750" s="112" t="s">
        <v>2152</v>
      </c>
      <c r="T4750" s="107" t="s">
        <v>82</v>
      </c>
      <c r="U4750" s="217"/>
      <c r="V4750" s="85"/>
      <c r="W4750" s="85"/>
      <c r="X4750" s="85"/>
      <c r="Y4750" s="85"/>
      <c r="Z4750" s="85"/>
      <c r="AA4750" s="85"/>
      <c r="AB4750" s="86"/>
      <c r="AC4750" s="86"/>
      <c r="AD4750" s="85"/>
      <c r="AE4750" s="85"/>
      <c r="AF4750" s="85"/>
      <c r="AG4750" s="85"/>
      <c r="AH4750" s="85">
        <v>1</v>
      </c>
      <c r="AI4750" s="85"/>
      <c r="AJ4750" s="85"/>
    </row>
    <row r="4751" spans="1:36" ht="16.5" thickTop="1" thickBot="1">
      <c r="A4751" s="105">
        <f t="shared" ref="A4751:A4813" si="991">A4750+1</f>
        <v>71</v>
      </c>
      <c r="B4751" s="112" t="s">
        <v>4576</v>
      </c>
      <c r="C4751" s="107">
        <v>1956</v>
      </c>
      <c r="D4751" s="107">
        <v>2010</v>
      </c>
      <c r="E4751" s="114" t="s">
        <v>938</v>
      </c>
      <c r="F4751" s="107">
        <v>2</v>
      </c>
      <c r="G4751" s="107">
        <v>2</v>
      </c>
      <c r="H4751" s="111">
        <v>797.5</v>
      </c>
      <c r="I4751" s="111">
        <v>797.5</v>
      </c>
      <c r="J4751" s="111">
        <v>486.4</v>
      </c>
      <c r="K4751" s="122">
        <v>25</v>
      </c>
      <c r="L4751" s="110">
        <f t="shared" si="988"/>
        <v>2130329.85</v>
      </c>
      <c r="M4751" s="108"/>
      <c r="N4751" s="108"/>
      <c r="O4751" s="108"/>
      <c r="P4751" s="110">
        <f>'Форма 2'!C4751-M4751-N4751-O4751</f>
        <v>2130329.85</v>
      </c>
      <c r="Q4751" s="111">
        <f t="shared" si="989"/>
        <v>2671.26</v>
      </c>
      <c r="R4751" s="111">
        <f t="shared" si="990"/>
        <v>2671.26</v>
      </c>
      <c r="S4751" s="112" t="s">
        <v>2152</v>
      </c>
      <c r="T4751" s="107" t="s">
        <v>82</v>
      </c>
      <c r="U4751" s="217"/>
      <c r="V4751" s="85"/>
      <c r="W4751" s="85"/>
      <c r="X4751" s="85"/>
      <c r="Y4751" s="85"/>
      <c r="Z4751" s="85"/>
      <c r="AA4751" s="85"/>
      <c r="AB4751" s="86"/>
      <c r="AC4751" s="86"/>
      <c r="AD4751" s="85"/>
      <c r="AE4751" s="85"/>
      <c r="AF4751" s="85"/>
      <c r="AG4751" s="85"/>
      <c r="AH4751" s="85">
        <v>1</v>
      </c>
      <c r="AI4751" s="85"/>
      <c r="AJ4751" s="85"/>
    </row>
    <row r="4752" spans="1:36" ht="16.5" thickTop="1" thickBot="1">
      <c r="A4752" s="105">
        <f t="shared" si="991"/>
        <v>72</v>
      </c>
      <c r="B4752" s="112" t="s">
        <v>4577</v>
      </c>
      <c r="C4752" s="107">
        <v>1959</v>
      </c>
      <c r="D4752" s="107"/>
      <c r="E4752" s="114" t="s">
        <v>793</v>
      </c>
      <c r="F4752" s="107">
        <v>2</v>
      </c>
      <c r="G4752" s="107">
        <v>3</v>
      </c>
      <c r="H4752" s="111">
        <v>228.3</v>
      </c>
      <c r="I4752" s="111">
        <v>228.3</v>
      </c>
      <c r="J4752" s="111">
        <v>17.8</v>
      </c>
      <c r="K4752" s="122">
        <v>9</v>
      </c>
      <c r="L4752" s="110">
        <f t="shared" si="988"/>
        <v>168992.22600000002</v>
      </c>
      <c r="M4752" s="108"/>
      <c r="N4752" s="108"/>
      <c r="O4752" s="108"/>
      <c r="P4752" s="110">
        <f>'Форма 2'!C4752-M4752-N4752-O4752</f>
        <v>168992.22600000002</v>
      </c>
      <c r="Q4752" s="111">
        <f t="shared" si="989"/>
        <v>740.22</v>
      </c>
      <c r="R4752" s="111">
        <f t="shared" si="990"/>
        <v>740.22</v>
      </c>
      <c r="S4752" s="112" t="s">
        <v>2152</v>
      </c>
      <c r="T4752" s="107" t="s">
        <v>82</v>
      </c>
      <c r="U4752" s="217">
        <v>1</v>
      </c>
      <c r="V4752" s="85"/>
      <c r="W4752" s="85"/>
      <c r="X4752" s="85"/>
      <c r="Y4752" s="85"/>
      <c r="Z4752" s="85"/>
      <c r="AA4752" s="85"/>
      <c r="AB4752" s="86"/>
      <c r="AC4752" s="86"/>
      <c r="AD4752" s="85"/>
      <c r="AE4752" s="85"/>
      <c r="AF4752" s="85"/>
      <c r="AG4752" s="85"/>
      <c r="AH4752" s="85"/>
      <c r="AI4752" s="85"/>
      <c r="AJ4752" s="85"/>
    </row>
    <row r="4753" spans="1:36" ht="16.5" thickTop="1" thickBot="1">
      <c r="A4753" s="105">
        <f t="shared" si="991"/>
        <v>73</v>
      </c>
      <c r="B4753" s="112" t="s">
        <v>4578</v>
      </c>
      <c r="C4753" s="107">
        <v>1981</v>
      </c>
      <c r="D4753" s="107">
        <v>1981</v>
      </c>
      <c r="E4753" s="114" t="s">
        <v>952</v>
      </c>
      <c r="F4753" s="107">
        <v>5</v>
      </c>
      <c r="G4753" s="107">
        <v>6</v>
      </c>
      <c r="H4753" s="111">
        <v>4979.3</v>
      </c>
      <c r="I4753" s="111">
        <v>4979.3</v>
      </c>
      <c r="J4753" s="111">
        <v>4580.3999999999996</v>
      </c>
      <c r="K4753" s="122">
        <v>196</v>
      </c>
      <c r="L4753" s="110">
        <f t="shared" si="988"/>
        <v>62608772.133000001</v>
      </c>
      <c r="M4753" s="108"/>
      <c r="N4753" s="108"/>
      <c r="O4753" s="108"/>
      <c r="P4753" s="110">
        <f>'Форма 2'!C4753-M4753-N4753-O4753</f>
        <v>62608772.133000001</v>
      </c>
      <c r="Q4753" s="111">
        <f t="shared" si="989"/>
        <v>12573.81</v>
      </c>
      <c r="R4753" s="111">
        <f t="shared" si="990"/>
        <v>12573.81</v>
      </c>
      <c r="S4753" s="112" t="s">
        <v>2152</v>
      </c>
      <c r="T4753" s="107" t="s">
        <v>82</v>
      </c>
      <c r="U4753" s="217">
        <v>1</v>
      </c>
      <c r="V4753" s="85"/>
      <c r="W4753" s="85"/>
      <c r="X4753" s="85">
        <v>1</v>
      </c>
      <c r="Y4753" s="85"/>
      <c r="Z4753" s="85">
        <v>1</v>
      </c>
      <c r="AA4753" s="85">
        <v>1</v>
      </c>
      <c r="AB4753" s="86"/>
      <c r="AC4753" s="86"/>
      <c r="AD4753" s="85">
        <v>1</v>
      </c>
      <c r="AE4753" s="85">
        <v>1</v>
      </c>
      <c r="AF4753" s="85">
        <v>1</v>
      </c>
      <c r="AG4753" s="85"/>
      <c r="AH4753" s="85"/>
      <c r="AI4753" s="85"/>
      <c r="AJ4753" s="85"/>
    </row>
    <row r="4754" spans="1:36" ht="16.5" thickTop="1" thickBot="1">
      <c r="A4754" s="105">
        <f t="shared" si="991"/>
        <v>74</v>
      </c>
      <c r="B4754" s="112" t="s">
        <v>4579</v>
      </c>
      <c r="C4754" s="107">
        <v>1993</v>
      </c>
      <c r="D4754" s="107">
        <v>1993</v>
      </c>
      <c r="E4754" s="114" t="s">
        <v>952</v>
      </c>
      <c r="F4754" s="107">
        <v>5</v>
      </c>
      <c r="G4754" s="107">
        <v>4</v>
      </c>
      <c r="H4754" s="111">
        <v>2805.4</v>
      </c>
      <c r="I4754" s="111">
        <v>2805.4</v>
      </c>
      <c r="J4754" s="111">
        <v>2567</v>
      </c>
      <c r="K4754" s="122">
        <v>133</v>
      </c>
      <c r="L4754" s="110">
        <f t="shared" si="988"/>
        <v>13696972.743999999</v>
      </c>
      <c r="M4754" s="108"/>
      <c r="N4754" s="108"/>
      <c r="O4754" s="108"/>
      <c r="P4754" s="110">
        <f>'Форма 2'!C4754-M4754-N4754-O4754</f>
        <v>13696972.743999999</v>
      </c>
      <c r="Q4754" s="111">
        <f t="shared" si="989"/>
        <v>4882.3599999999997</v>
      </c>
      <c r="R4754" s="111">
        <f t="shared" si="990"/>
        <v>4882.3599999999997</v>
      </c>
      <c r="S4754" s="112" t="s">
        <v>2152</v>
      </c>
      <c r="T4754" s="107" t="s">
        <v>82</v>
      </c>
      <c r="U4754" s="217"/>
      <c r="V4754" s="85"/>
      <c r="W4754" s="85"/>
      <c r="X4754" s="85"/>
      <c r="Y4754" s="85"/>
      <c r="Z4754" s="85"/>
      <c r="AA4754" s="85"/>
      <c r="AB4754" s="86"/>
      <c r="AC4754" s="86"/>
      <c r="AD4754" s="85"/>
      <c r="AE4754" s="85">
        <v>1</v>
      </c>
      <c r="AF4754" s="85"/>
      <c r="AG4754" s="85"/>
      <c r="AH4754" s="85"/>
      <c r="AI4754" s="85"/>
      <c r="AJ4754" s="85"/>
    </row>
    <row r="4755" spans="1:36" ht="17.25" thickTop="1" thickBot="1">
      <c r="A4755" s="221">
        <v>0</v>
      </c>
      <c r="B4755" s="13" t="s">
        <v>955</v>
      </c>
      <c r="C4755" s="5"/>
      <c r="D4755" s="5"/>
      <c r="E4755" s="5"/>
      <c r="F4755" s="5"/>
      <c r="G4755" s="5"/>
      <c r="H4755" s="24">
        <f t="shared" ref="H4755:P4755" si="992">SUM(H4756:H4756)</f>
        <v>1238.4000000000001</v>
      </c>
      <c r="I4755" s="24">
        <f t="shared" si="992"/>
        <v>1009.7</v>
      </c>
      <c r="J4755" s="24">
        <f t="shared" si="992"/>
        <v>547.29999999999995</v>
      </c>
      <c r="K4755" s="23">
        <f t="shared" si="992"/>
        <v>59</v>
      </c>
      <c r="L4755" s="24">
        <f t="shared" si="992"/>
        <v>7216342.5600000005</v>
      </c>
      <c r="M4755" s="24">
        <f t="shared" si="992"/>
        <v>0</v>
      </c>
      <c r="N4755" s="24">
        <f t="shared" si="992"/>
        <v>0</v>
      </c>
      <c r="O4755" s="24">
        <f t="shared" si="992"/>
        <v>0</v>
      </c>
      <c r="P4755" s="24">
        <f t="shared" si="992"/>
        <v>7216342.5600000005</v>
      </c>
      <c r="Q4755" s="8" t="s">
        <v>76</v>
      </c>
      <c r="R4755" s="8" t="s">
        <v>76</v>
      </c>
      <c r="S4755" s="8" t="s">
        <v>76</v>
      </c>
      <c r="T4755" s="5" t="s">
        <v>76</v>
      </c>
      <c r="U4755" s="218" t="s">
        <v>76</v>
      </c>
      <c r="V4755" s="84" t="s">
        <v>76</v>
      </c>
      <c r="W4755" s="84" t="s">
        <v>76</v>
      </c>
      <c r="X4755" s="84" t="s">
        <v>76</v>
      </c>
      <c r="Y4755" s="84" t="s">
        <v>76</v>
      </c>
      <c r="Z4755" s="84" t="s">
        <v>76</v>
      </c>
      <c r="AA4755" s="84" t="s">
        <v>76</v>
      </c>
      <c r="AB4755" s="84" t="s">
        <v>76</v>
      </c>
      <c r="AC4755" s="84" t="s">
        <v>76</v>
      </c>
      <c r="AD4755" s="84" t="s">
        <v>76</v>
      </c>
      <c r="AE4755" s="84" t="s">
        <v>76</v>
      </c>
      <c r="AF4755" s="84" t="s">
        <v>76</v>
      </c>
      <c r="AG4755" s="84" t="s">
        <v>76</v>
      </c>
      <c r="AH4755" s="84" t="s">
        <v>76</v>
      </c>
      <c r="AI4755" s="84" t="s">
        <v>76</v>
      </c>
      <c r="AJ4755" s="84" t="s">
        <v>76</v>
      </c>
    </row>
    <row r="4756" spans="1:36" ht="16.5" thickTop="1" thickBot="1">
      <c r="A4756" s="105">
        <f t="shared" si="991"/>
        <v>1</v>
      </c>
      <c r="B4756" s="112" t="s">
        <v>4580</v>
      </c>
      <c r="C4756" s="107">
        <v>1981</v>
      </c>
      <c r="D4756" s="107">
        <v>2012</v>
      </c>
      <c r="E4756" s="114" t="s">
        <v>4581</v>
      </c>
      <c r="F4756" s="107">
        <v>2</v>
      </c>
      <c r="G4756" s="107">
        <v>1</v>
      </c>
      <c r="H4756" s="111">
        <v>1238.4000000000001</v>
      </c>
      <c r="I4756" s="111">
        <v>1009.7</v>
      </c>
      <c r="J4756" s="111">
        <v>547.29999999999995</v>
      </c>
      <c r="K4756" s="122">
        <v>59</v>
      </c>
      <c r="L4756" s="110">
        <f>SUM(M4756:P4756)</f>
        <v>7216342.5600000005</v>
      </c>
      <c r="M4756" s="108"/>
      <c r="N4756" s="108"/>
      <c r="O4756" s="108"/>
      <c r="P4756" s="110">
        <f>'Форма 2'!C4756-M4756-N4756-O4756</f>
        <v>7216342.5600000005</v>
      </c>
      <c r="Q4756" s="111">
        <f>L4756/I4756</f>
        <v>7147.0164999504805</v>
      </c>
      <c r="R4756" s="111">
        <f>Q4756</f>
        <v>7147.0164999504805</v>
      </c>
      <c r="S4756" s="112" t="s">
        <v>2152</v>
      </c>
      <c r="T4756" s="107" t="s">
        <v>82</v>
      </c>
      <c r="U4756" s="217"/>
      <c r="V4756" s="85"/>
      <c r="W4756" s="85"/>
      <c r="X4756" s="85"/>
      <c r="Y4756" s="85"/>
      <c r="Z4756" s="85"/>
      <c r="AA4756" s="85"/>
      <c r="AB4756" s="86"/>
      <c r="AC4756" s="86"/>
      <c r="AD4756" s="85"/>
      <c r="AE4756" s="85">
        <v>1</v>
      </c>
      <c r="AF4756" s="85"/>
      <c r="AG4756" s="85"/>
      <c r="AH4756" s="85"/>
      <c r="AI4756" s="85"/>
      <c r="AJ4756" s="85"/>
    </row>
    <row r="4757" spans="1:36" ht="17.25" thickTop="1" thickBot="1">
      <c r="A4757" s="221">
        <v>0</v>
      </c>
      <c r="B4757" s="13" t="s">
        <v>958</v>
      </c>
      <c r="C4757" s="5"/>
      <c r="D4757" s="5"/>
      <c r="E4757" s="5"/>
      <c r="F4757" s="5"/>
      <c r="G4757" s="5"/>
      <c r="H4757" s="24">
        <f>SUM(H4759:H4791)</f>
        <v>42061.999999999993</v>
      </c>
      <c r="I4757" s="24">
        <f t="shared" ref="I4757:P4757" si="993">SUM(I4759:I4791)</f>
        <v>38383.939999999995</v>
      </c>
      <c r="J4757" s="24">
        <f t="shared" si="993"/>
        <v>0</v>
      </c>
      <c r="K4757" s="23">
        <f t="shared" si="993"/>
        <v>1395</v>
      </c>
      <c r="L4757" s="24">
        <f t="shared" si="993"/>
        <v>220356892.32200009</v>
      </c>
      <c r="M4757" s="24">
        <f t="shared" si="993"/>
        <v>0</v>
      </c>
      <c r="N4757" s="24">
        <f t="shared" si="993"/>
        <v>0</v>
      </c>
      <c r="O4757" s="24">
        <f t="shared" si="993"/>
        <v>0</v>
      </c>
      <c r="P4757" s="24">
        <f t="shared" si="993"/>
        <v>220356892.32200009</v>
      </c>
      <c r="Q4757" s="8" t="s">
        <v>76</v>
      </c>
      <c r="R4757" s="8" t="s">
        <v>76</v>
      </c>
      <c r="S4757" s="8" t="s">
        <v>76</v>
      </c>
      <c r="T4757" s="5" t="s">
        <v>76</v>
      </c>
      <c r="U4757" s="218" t="s">
        <v>76</v>
      </c>
      <c r="V4757" s="84" t="s">
        <v>76</v>
      </c>
      <c r="W4757" s="84" t="s">
        <v>76</v>
      </c>
      <c r="X4757" s="84" t="s">
        <v>76</v>
      </c>
      <c r="Y4757" s="84" t="s">
        <v>76</v>
      </c>
      <c r="Z4757" s="84" t="s">
        <v>76</v>
      </c>
      <c r="AA4757" s="84" t="s">
        <v>76</v>
      </c>
      <c r="AB4757" s="84" t="s">
        <v>76</v>
      </c>
      <c r="AC4757" s="84" t="s">
        <v>76</v>
      </c>
      <c r="AD4757" s="84" t="s">
        <v>76</v>
      </c>
      <c r="AE4757" s="84" t="s">
        <v>76</v>
      </c>
      <c r="AF4757" s="84" t="s">
        <v>76</v>
      </c>
      <c r="AG4757" s="84" t="s">
        <v>76</v>
      </c>
      <c r="AH4757" s="84" t="s">
        <v>76</v>
      </c>
      <c r="AI4757" s="84" t="s">
        <v>76</v>
      </c>
      <c r="AJ4757" s="84" t="s">
        <v>76</v>
      </c>
    </row>
    <row r="4758" spans="1:36" ht="16.5" thickTop="1" thickBot="1">
      <c r="A4758" s="105">
        <f t="shared" si="991"/>
        <v>1</v>
      </c>
      <c r="B4758" s="112" t="s">
        <v>959</v>
      </c>
      <c r="C4758" s="113">
        <v>1972</v>
      </c>
      <c r="D4758" s="113">
        <v>1972</v>
      </c>
      <c r="E4758" s="114" t="s">
        <v>960</v>
      </c>
      <c r="F4758" s="107">
        <v>5</v>
      </c>
      <c r="G4758" s="115">
        <v>4</v>
      </c>
      <c r="H4758" s="111">
        <v>3433.67</v>
      </c>
      <c r="I4758" s="111">
        <v>3375.87</v>
      </c>
      <c r="J4758" s="111"/>
      <c r="K4758" s="116">
        <v>142</v>
      </c>
      <c r="L4758" s="110">
        <f t="shared" ref="L4758" si="994">SUM(M4758:P4758)</f>
        <v>2679670.4046999998</v>
      </c>
      <c r="M4758" s="108"/>
      <c r="N4758" s="108"/>
      <c r="O4758" s="108"/>
      <c r="P4758" s="110">
        <f>'Форма 2'!C4758-M4758-N4758-O4758</f>
        <v>2679670.4046999998</v>
      </c>
      <c r="Q4758" s="111">
        <f t="shared" ref="Q4758" si="995">L4758/I4758</f>
        <v>793.77179947687557</v>
      </c>
      <c r="R4758" s="111">
        <f t="shared" ref="R4758" si="996">Q4758</f>
        <v>793.77179947687557</v>
      </c>
      <c r="S4758" s="112" t="s">
        <v>2152</v>
      </c>
      <c r="T4758" s="105" t="s">
        <v>92</v>
      </c>
      <c r="U4758" s="217"/>
      <c r="V4758" s="85"/>
      <c r="W4758" s="85"/>
      <c r="X4758" s="85">
        <v>1</v>
      </c>
      <c r="Y4758" s="85"/>
      <c r="Z4758" s="85">
        <v>1</v>
      </c>
      <c r="AA4758" s="85"/>
      <c r="AB4758" s="86"/>
      <c r="AC4758" s="86"/>
      <c r="AD4758" s="85"/>
      <c r="AE4758" s="85"/>
      <c r="AF4758" s="85"/>
      <c r="AG4758" s="85"/>
      <c r="AH4758" s="85"/>
      <c r="AI4758" s="85"/>
      <c r="AJ4758" s="85"/>
    </row>
    <row r="4759" spans="1:36" ht="16.5" thickTop="1" thickBot="1">
      <c r="A4759" s="105">
        <f t="shared" si="991"/>
        <v>2</v>
      </c>
      <c r="B4759" s="112" t="s">
        <v>4582</v>
      </c>
      <c r="C4759" s="113">
        <v>1956</v>
      </c>
      <c r="D4759" s="113">
        <v>1956</v>
      </c>
      <c r="E4759" s="114" t="s">
        <v>80</v>
      </c>
      <c r="F4759" s="107">
        <v>2</v>
      </c>
      <c r="G4759" s="115">
        <v>2</v>
      </c>
      <c r="H4759" s="234">
        <v>409.2</v>
      </c>
      <c r="I4759" s="234">
        <v>371.8</v>
      </c>
      <c r="J4759" s="234"/>
      <c r="K4759" s="116">
        <v>16</v>
      </c>
      <c r="L4759" s="110">
        <f t="shared" ref="L4759:L4791" si="997">SUM(M4759:P4759)</f>
        <v>302898.02399999998</v>
      </c>
      <c r="M4759" s="108"/>
      <c r="N4759" s="108"/>
      <c r="O4759" s="108"/>
      <c r="P4759" s="110">
        <f>'Форма 2'!C4759-M4759-N4759-O4759</f>
        <v>302898.02399999998</v>
      </c>
      <c r="Q4759" s="111">
        <f t="shared" ref="Q4759:Q4791" si="998">L4759/I4759</f>
        <v>814.68</v>
      </c>
      <c r="R4759" s="111">
        <f t="shared" ref="R4759:R4791" si="999">Q4759</f>
        <v>814.68</v>
      </c>
      <c r="S4759" s="112" t="s">
        <v>2152</v>
      </c>
      <c r="T4759" s="105" t="s">
        <v>82</v>
      </c>
      <c r="U4759" s="217">
        <v>1</v>
      </c>
      <c r="V4759" s="85"/>
      <c r="W4759" s="85"/>
      <c r="X4759" s="85"/>
      <c r="Y4759" s="85"/>
      <c r="Z4759" s="85"/>
      <c r="AA4759" s="85"/>
      <c r="AB4759" s="86"/>
      <c r="AC4759" s="86"/>
      <c r="AD4759" s="85"/>
      <c r="AE4759" s="85"/>
      <c r="AF4759" s="85"/>
      <c r="AG4759" s="85"/>
      <c r="AH4759" s="85"/>
      <c r="AI4759" s="85"/>
      <c r="AJ4759" s="85"/>
    </row>
    <row r="4760" spans="1:36" ht="16.5" thickTop="1" thickBot="1">
      <c r="A4760" s="105">
        <f t="shared" si="991"/>
        <v>3</v>
      </c>
      <c r="B4760" s="112" t="s">
        <v>4583</v>
      </c>
      <c r="C4760" s="113">
        <v>1956</v>
      </c>
      <c r="D4760" s="113">
        <v>1956</v>
      </c>
      <c r="E4760" s="114" t="s">
        <v>80</v>
      </c>
      <c r="F4760" s="107">
        <v>2</v>
      </c>
      <c r="G4760" s="115">
        <v>2</v>
      </c>
      <c r="H4760" s="234">
        <v>406.6</v>
      </c>
      <c r="I4760" s="234">
        <v>368.26</v>
      </c>
      <c r="J4760" s="234"/>
      <c r="K4760" s="116">
        <v>20</v>
      </c>
      <c r="L4760" s="110">
        <f t="shared" si="997"/>
        <v>300973.45200000005</v>
      </c>
      <c r="M4760" s="108"/>
      <c r="N4760" s="108"/>
      <c r="O4760" s="108"/>
      <c r="P4760" s="110">
        <f>'Форма 2'!C4760-M4760-N4760-O4760</f>
        <v>300973.45200000005</v>
      </c>
      <c r="Q4760" s="111">
        <f t="shared" si="998"/>
        <v>817.28521153532847</v>
      </c>
      <c r="R4760" s="111">
        <f t="shared" si="999"/>
        <v>817.28521153532847</v>
      </c>
      <c r="S4760" s="112" t="s">
        <v>2152</v>
      </c>
      <c r="T4760" s="105" t="s">
        <v>82</v>
      </c>
      <c r="U4760" s="217">
        <v>1</v>
      </c>
      <c r="V4760" s="85"/>
      <c r="W4760" s="85"/>
      <c r="X4760" s="85"/>
      <c r="Y4760" s="85"/>
      <c r="Z4760" s="85"/>
      <c r="AA4760" s="85"/>
      <c r="AB4760" s="86"/>
      <c r="AC4760" s="86"/>
      <c r="AD4760" s="85"/>
      <c r="AE4760" s="85"/>
      <c r="AF4760" s="85"/>
      <c r="AG4760" s="85"/>
      <c r="AH4760" s="85"/>
      <c r="AI4760" s="85"/>
      <c r="AJ4760" s="85"/>
    </row>
    <row r="4761" spans="1:36" ht="16.5" thickTop="1" thickBot="1">
      <c r="A4761" s="105">
        <f t="shared" si="991"/>
        <v>4</v>
      </c>
      <c r="B4761" s="112" t="s">
        <v>4584</v>
      </c>
      <c r="C4761" s="113">
        <v>1956</v>
      </c>
      <c r="D4761" s="113">
        <v>1956</v>
      </c>
      <c r="E4761" s="114" t="s">
        <v>80</v>
      </c>
      <c r="F4761" s="107">
        <v>2</v>
      </c>
      <c r="G4761" s="115">
        <v>2</v>
      </c>
      <c r="H4761" s="234">
        <v>407.9</v>
      </c>
      <c r="I4761" s="234">
        <v>368.7</v>
      </c>
      <c r="J4761" s="234"/>
      <c r="K4761" s="116">
        <v>19</v>
      </c>
      <c r="L4761" s="110">
        <f t="shared" si="997"/>
        <v>301935.73800000001</v>
      </c>
      <c r="M4761" s="108"/>
      <c r="N4761" s="108"/>
      <c r="O4761" s="108"/>
      <c r="P4761" s="110">
        <f>'Форма 2'!C4761-M4761-N4761-O4761</f>
        <v>301935.73800000001</v>
      </c>
      <c r="Q4761" s="111">
        <f t="shared" si="998"/>
        <v>818.91982099267705</v>
      </c>
      <c r="R4761" s="111">
        <f t="shared" si="999"/>
        <v>818.91982099267705</v>
      </c>
      <c r="S4761" s="112" t="s">
        <v>2152</v>
      </c>
      <c r="T4761" s="105" t="s">
        <v>82</v>
      </c>
      <c r="U4761" s="217">
        <v>1</v>
      </c>
      <c r="V4761" s="85"/>
      <c r="W4761" s="85"/>
      <c r="X4761" s="85"/>
      <c r="Y4761" s="85"/>
      <c r="Z4761" s="85"/>
      <c r="AA4761" s="85"/>
      <c r="AB4761" s="86"/>
      <c r="AC4761" s="86"/>
      <c r="AD4761" s="85"/>
      <c r="AE4761" s="85"/>
      <c r="AF4761" s="85"/>
      <c r="AG4761" s="85"/>
      <c r="AH4761" s="85"/>
      <c r="AI4761" s="85"/>
      <c r="AJ4761" s="85"/>
    </row>
    <row r="4762" spans="1:36" ht="16.5" thickTop="1" thickBot="1">
      <c r="A4762" s="105">
        <f t="shared" si="991"/>
        <v>5</v>
      </c>
      <c r="B4762" s="112" t="s">
        <v>4585</v>
      </c>
      <c r="C4762" s="113">
        <v>1957</v>
      </c>
      <c r="D4762" s="113">
        <v>1957</v>
      </c>
      <c r="E4762" s="114" t="s">
        <v>80</v>
      </c>
      <c r="F4762" s="107">
        <v>2</v>
      </c>
      <c r="G4762" s="115">
        <v>2</v>
      </c>
      <c r="H4762" s="234">
        <v>369.2</v>
      </c>
      <c r="I4762" s="234">
        <v>330</v>
      </c>
      <c r="J4762" s="234"/>
      <c r="K4762" s="116">
        <v>15</v>
      </c>
      <c r="L4762" s="110">
        <f t="shared" si="997"/>
        <v>273289.22399999999</v>
      </c>
      <c r="M4762" s="108"/>
      <c r="N4762" s="108"/>
      <c r="O4762" s="108"/>
      <c r="P4762" s="110">
        <f>'Форма 2'!C4762-M4762-N4762-O4762</f>
        <v>273289.22399999999</v>
      </c>
      <c r="Q4762" s="111">
        <f t="shared" si="998"/>
        <v>828.1491636363636</v>
      </c>
      <c r="R4762" s="111">
        <f t="shared" si="999"/>
        <v>828.1491636363636</v>
      </c>
      <c r="S4762" s="112" t="s">
        <v>2152</v>
      </c>
      <c r="T4762" s="105" t="s">
        <v>82</v>
      </c>
      <c r="U4762" s="217">
        <v>1</v>
      </c>
      <c r="V4762" s="85"/>
      <c r="W4762" s="85"/>
      <c r="X4762" s="85"/>
      <c r="Y4762" s="85"/>
      <c r="Z4762" s="85"/>
      <c r="AA4762" s="85"/>
      <c r="AB4762" s="86"/>
      <c r="AC4762" s="86"/>
      <c r="AD4762" s="85"/>
      <c r="AE4762" s="85"/>
      <c r="AF4762" s="85"/>
      <c r="AG4762" s="85"/>
      <c r="AH4762" s="85"/>
      <c r="AI4762" s="85"/>
      <c r="AJ4762" s="85"/>
    </row>
    <row r="4763" spans="1:36" ht="16.5" thickTop="1" thickBot="1">
      <c r="A4763" s="105">
        <f t="shared" si="991"/>
        <v>6</v>
      </c>
      <c r="B4763" s="112" t="s">
        <v>4586</v>
      </c>
      <c r="C4763" s="113">
        <v>1958</v>
      </c>
      <c r="D4763" s="107">
        <v>1958</v>
      </c>
      <c r="E4763" s="114" t="s">
        <v>80</v>
      </c>
      <c r="F4763" s="107">
        <v>2</v>
      </c>
      <c r="G4763" s="107">
        <v>2</v>
      </c>
      <c r="H4763" s="126">
        <v>425.1</v>
      </c>
      <c r="I4763" s="126">
        <v>382.1</v>
      </c>
      <c r="J4763" s="126"/>
      <c r="K4763" s="125">
        <v>10</v>
      </c>
      <c r="L4763" s="110">
        <f t="shared" si="997"/>
        <v>314667.52200000006</v>
      </c>
      <c r="M4763" s="108"/>
      <c r="N4763" s="108"/>
      <c r="O4763" s="108"/>
      <c r="P4763" s="110">
        <f>'Форма 2'!C4763-M4763-N4763-O4763</f>
        <v>314667.52200000006</v>
      </c>
      <c r="Q4763" s="111">
        <f t="shared" si="998"/>
        <v>823.52138707144741</v>
      </c>
      <c r="R4763" s="111">
        <f t="shared" si="999"/>
        <v>823.52138707144741</v>
      </c>
      <c r="S4763" s="112" t="s">
        <v>2152</v>
      </c>
      <c r="T4763" s="107" t="s">
        <v>82</v>
      </c>
      <c r="U4763" s="217">
        <v>1</v>
      </c>
      <c r="V4763" s="85"/>
      <c r="W4763" s="85"/>
      <c r="X4763" s="85"/>
      <c r="Y4763" s="85"/>
      <c r="Z4763" s="85"/>
      <c r="AA4763" s="85"/>
      <c r="AB4763" s="86"/>
      <c r="AC4763" s="86"/>
      <c r="AD4763" s="85"/>
      <c r="AE4763" s="85"/>
      <c r="AF4763" s="85"/>
      <c r="AG4763" s="85"/>
      <c r="AH4763" s="85"/>
      <c r="AI4763" s="85"/>
      <c r="AJ4763" s="85"/>
    </row>
    <row r="4764" spans="1:36" ht="16.5" thickTop="1" thickBot="1">
      <c r="A4764" s="105">
        <f t="shared" si="991"/>
        <v>7</v>
      </c>
      <c r="B4764" s="112" t="s">
        <v>4587</v>
      </c>
      <c r="C4764" s="113">
        <v>1987</v>
      </c>
      <c r="D4764" s="107"/>
      <c r="E4764" s="114" t="s">
        <v>91</v>
      </c>
      <c r="F4764" s="107">
        <v>5</v>
      </c>
      <c r="G4764" s="107">
        <v>4</v>
      </c>
      <c r="H4764" s="126">
        <v>2760</v>
      </c>
      <c r="I4764" s="126">
        <v>2528</v>
      </c>
      <c r="J4764" s="126"/>
      <c r="K4764" s="125"/>
      <c r="L4764" s="110">
        <f t="shared" si="997"/>
        <v>18204490.800000001</v>
      </c>
      <c r="M4764" s="108"/>
      <c r="N4764" s="108"/>
      <c r="O4764" s="108"/>
      <c r="P4764" s="110">
        <f>'Форма 2'!C4764-M4764-N4764-O4764</f>
        <v>18204490.800000001</v>
      </c>
      <c r="Q4764" s="111">
        <f t="shared" si="998"/>
        <v>7201.1435126582282</v>
      </c>
      <c r="R4764" s="111">
        <f t="shared" si="999"/>
        <v>7201.1435126582282</v>
      </c>
      <c r="S4764" s="112" t="s">
        <v>2152</v>
      </c>
      <c r="T4764" s="107" t="s">
        <v>82</v>
      </c>
      <c r="U4764" s="217"/>
      <c r="V4764" s="85"/>
      <c r="W4764" s="85"/>
      <c r="X4764" s="85"/>
      <c r="Y4764" s="85"/>
      <c r="Z4764" s="85"/>
      <c r="AA4764" s="85"/>
      <c r="AB4764" s="86"/>
      <c r="AC4764" s="86"/>
      <c r="AD4764" s="85">
        <v>1</v>
      </c>
      <c r="AE4764" s="85"/>
      <c r="AF4764" s="85"/>
      <c r="AG4764" s="85"/>
      <c r="AH4764" s="85">
        <v>1</v>
      </c>
      <c r="AI4764" s="85">
        <v>1</v>
      </c>
      <c r="AJ4764" s="85"/>
    </row>
    <row r="4765" spans="1:36" ht="16.5" thickTop="1" thickBot="1">
      <c r="A4765" s="105">
        <f t="shared" si="991"/>
        <v>8</v>
      </c>
      <c r="B4765" s="112" t="s">
        <v>4588</v>
      </c>
      <c r="C4765" s="113">
        <v>1963</v>
      </c>
      <c r="D4765" s="107">
        <v>1963</v>
      </c>
      <c r="E4765" s="114" t="s">
        <v>960</v>
      </c>
      <c r="F4765" s="107">
        <v>3</v>
      </c>
      <c r="G4765" s="107">
        <v>2</v>
      </c>
      <c r="H4765" s="126">
        <v>1367.8</v>
      </c>
      <c r="I4765" s="126">
        <v>1089.3800000000001</v>
      </c>
      <c r="J4765" s="126"/>
      <c r="K4765" s="125">
        <v>67</v>
      </c>
      <c r="L4765" s="110">
        <f t="shared" si="997"/>
        <v>22055446.728</v>
      </c>
      <c r="M4765" s="108"/>
      <c r="N4765" s="108"/>
      <c r="O4765" s="108"/>
      <c r="P4765" s="110">
        <f>'Форма 2'!C4765-M4765-N4765-O4765</f>
        <v>22055446.728</v>
      </c>
      <c r="Q4765" s="111">
        <f t="shared" si="998"/>
        <v>20245.870796232717</v>
      </c>
      <c r="R4765" s="111">
        <f t="shared" si="999"/>
        <v>20245.870796232717</v>
      </c>
      <c r="S4765" s="112" t="s">
        <v>2152</v>
      </c>
      <c r="T4765" s="107" t="s">
        <v>82</v>
      </c>
      <c r="U4765" s="217">
        <v>1</v>
      </c>
      <c r="V4765" s="85"/>
      <c r="W4765" s="85"/>
      <c r="X4765" s="85"/>
      <c r="Y4765" s="85"/>
      <c r="Z4765" s="85"/>
      <c r="AA4765" s="85"/>
      <c r="AB4765" s="86"/>
      <c r="AC4765" s="86"/>
      <c r="AD4765" s="85">
        <v>1</v>
      </c>
      <c r="AE4765" s="85">
        <v>1</v>
      </c>
      <c r="AF4765" s="85"/>
      <c r="AG4765" s="85"/>
      <c r="AH4765" s="85"/>
      <c r="AI4765" s="85"/>
      <c r="AJ4765" s="85"/>
    </row>
    <row r="4766" spans="1:36" ht="16.5" thickTop="1" thickBot="1">
      <c r="A4766" s="105">
        <f t="shared" si="991"/>
        <v>9</v>
      </c>
      <c r="B4766" s="112" t="s">
        <v>4589</v>
      </c>
      <c r="C4766" s="113">
        <v>1961</v>
      </c>
      <c r="D4766" s="107">
        <v>1961</v>
      </c>
      <c r="E4766" s="114" t="s">
        <v>80</v>
      </c>
      <c r="F4766" s="107">
        <v>3</v>
      </c>
      <c r="G4766" s="107">
        <v>2</v>
      </c>
      <c r="H4766" s="126">
        <v>1175.2</v>
      </c>
      <c r="I4766" s="126">
        <v>922.5</v>
      </c>
      <c r="J4766" s="126"/>
      <c r="K4766" s="125">
        <v>40</v>
      </c>
      <c r="L4766" s="110">
        <f t="shared" si="997"/>
        <v>18079911.408</v>
      </c>
      <c r="M4766" s="108"/>
      <c r="N4766" s="108"/>
      <c r="O4766" s="108"/>
      <c r="P4766" s="110">
        <f>'Форма 2'!C4766-M4766-N4766-O4766</f>
        <v>18079911.408</v>
      </c>
      <c r="Q4766" s="111">
        <f t="shared" si="998"/>
        <v>19598.819954471546</v>
      </c>
      <c r="R4766" s="111">
        <f t="shared" si="999"/>
        <v>19598.819954471546</v>
      </c>
      <c r="S4766" s="112" t="s">
        <v>2152</v>
      </c>
      <c r="T4766" s="107" t="s">
        <v>82</v>
      </c>
      <c r="U4766" s="217"/>
      <c r="V4766" s="85"/>
      <c r="W4766" s="85"/>
      <c r="X4766" s="85"/>
      <c r="Y4766" s="85"/>
      <c r="Z4766" s="85"/>
      <c r="AA4766" s="85"/>
      <c r="AB4766" s="86"/>
      <c r="AC4766" s="86"/>
      <c r="AD4766" s="85">
        <v>1</v>
      </c>
      <c r="AE4766" s="85">
        <v>1</v>
      </c>
      <c r="AF4766" s="85"/>
      <c r="AG4766" s="85"/>
      <c r="AH4766" s="85"/>
      <c r="AI4766" s="85"/>
      <c r="AJ4766" s="85"/>
    </row>
    <row r="4767" spans="1:36" ht="16.5" thickTop="1" thickBot="1">
      <c r="A4767" s="105">
        <f t="shared" si="991"/>
        <v>10</v>
      </c>
      <c r="B4767" s="112" t="s">
        <v>4590</v>
      </c>
      <c r="C4767" s="113">
        <v>1961</v>
      </c>
      <c r="D4767" s="107">
        <v>1961</v>
      </c>
      <c r="E4767" s="114" t="s">
        <v>80</v>
      </c>
      <c r="F4767" s="107">
        <v>3</v>
      </c>
      <c r="G4767" s="107">
        <v>3</v>
      </c>
      <c r="H4767" s="126">
        <v>1640.2</v>
      </c>
      <c r="I4767" s="126">
        <v>1588.7</v>
      </c>
      <c r="J4767" s="126"/>
      <c r="K4767" s="125">
        <v>73</v>
      </c>
      <c r="L4767" s="110">
        <f t="shared" si="997"/>
        <v>27319581.25</v>
      </c>
      <c r="M4767" s="108"/>
      <c r="N4767" s="108"/>
      <c r="O4767" s="108"/>
      <c r="P4767" s="110">
        <f>'Форма 2'!C4767-M4767-N4767-O4767</f>
        <v>27319581.25</v>
      </c>
      <c r="Q4767" s="111">
        <f t="shared" si="998"/>
        <v>17196.186347328003</v>
      </c>
      <c r="R4767" s="111">
        <f t="shared" si="999"/>
        <v>17196.186347328003</v>
      </c>
      <c r="S4767" s="112" t="s">
        <v>2152</v>
      </c>
      <c r="T4767" s="107" t="s">
        <v>82</v>
      </c>
      <c r="U4767" s="217"/>
      <c r="V4767" s="85"/>
      <c r="W4767" s="85"/>
      <c r="X4767" s="85"/>
      <c r="Y4767" s="85"/>
      <c r="Z4767" s="85"/>
      <c r="AA4767" s="85">
        <v>1</v>
      </c>
      <c r="AB4767" s="86"/>
      <c r="AC4767" s="86"/>
      <c r="AD4767" s="85">
        <v>1</v>
      </c>
      <c r="AE4767" s="85">
        <v>1</v>
      </c>
      <c r="AF4767" s="85"/>
      <c r="AG4767" s="85"/>
      <c r="AH4767" s="85"/>
      <c r="AI4767" s="85"/>
      <c r="AJ4767" s="85"/>
    </row>
    <row r="4768" spans="1:36" ht="16.5" thickTop="1" thickBot="1">
      <c r="A4768" s="105">
        <f t="shared" si="991"/>
        <v>11</v>
      </c>
      <c r="B4768" s="112" t="s">
        <v>977</v>
      </c>
      <c r="C4768" s="113">
        <v>1967</v>
      </c>
      <c r="D4768" s="107">
        <v>1967</v>
      </c>
      <c r="E4768" s="114" t="s">
        <v>80</v>
      </c>
      <c r="F4768" s="107">
        <v>5</v>
      </c>
      <c r="G4768" s="107">
        <v>6</v>
      </c>
      <c r="H4768" s="126">
        <v>4600.2</v>
      </c>
      <c r="I4768" s="126">
        <v>4310.1000000000004</v>
      </c>
      <c r="J4768" s="126"/>
      <c r="K4768" s="125">
        <v>150</v>
      </c>
      <c r="L4768" s="110">
        <f t="shared" si="997"/>
        <v>23990044.991999999</v>
      </c>
      <c r="M4768" s="108"/>
      <c r="N4768" s="108"/>
      <c r="O4768" s="108"/>
      <c r="P4768" s="110">
        <f>'Форма 2'!C4768-M4768-N4768-O4768</f>
        <v>23990044.991999999</v>
      </c>
      <c r="Q4768" s="111">
        <f t="shared" si="998"/>
        <v>5566.0065873181593</v>
      </c>
      <c r="R4768" s="111">
        <f t="shared" si="999"/>
        <v>5566.0065873181593</v>
      </c>
      <c r="S4768" s="112" t="s">
        <v>2152</v>
      </c>
      <c r="T4768" s="107" t="s">
        <v>92</v>
      </c>
      <c r="U4768" s="217"/>
      <c r="V4768" s="85"/>
      <c r="W4768" s="85"/>
      <c r="X4768" s="85">
        <v>1</v>
      </c>
      <c r="Y4768" s="85"/>
      <c r="Z4768" s="85"/>
      <c r="AA4768" s="85"/>
      <c r="AB4768" s="86"/>
      <c r="AC4768" s="86"/>
      <c r="AD4768" s="85"/>
      <c r="AE4768" s="85">
        <v>1</v>
      </c>
      <c r="AF4768" s="85"/>
      <c r="AG4768" s="85" t="s">
        <v>26</v>
      </c>
      <c r="AH4768" s="85"/>
      <c r="AI4768" s="85"/>
      <c r="AJ4768" s="85"/>
    </row>
    <row r="4769" spans="1:36" ht="16.5" thickTop="1" thickBot="1">
      <c r="A4769" s="105">
        <f t="shared" si="991"/>
        <v>12</v>
      </c>
      <c r="B4769" s="112" t="s">
        <v>978</v>
      </c>
      <c r="C4769" s="113">
        <v>1964</v>
      </c>
      <c r="D4769" s="107">
        <v>1964</v>
      </c>
      <c r="E4769" s="114" t="s">
        <v>80</v>
      </c>
      <c r="F4769" s="107">
        <v>4</v>
      </c>
      <c r="G4769" s="107">
        <v>6</v>
      </c>
      <c r="H4769" s="126">
        <v>5598.1</v>
      </c>
      <c r="I4769" s="126">
        <v>5149.1000000000004</v>
      </c>
      <c r="J4769" s="126"/>
      <c r="K4769" s="125">
        <v>171</v>
      </c>
      <c r="L4769" s="110">
        <f t="shared" si="997"/>
        <v>37068043.074000001</v>
      </c>
      <c r="M4769" s="108"/>
      <c r="N4769" s="108"/>
      <c r="O4769" s="108"/>
      <c r="P4769" s="110">
        <f>'Форма 2'!C4769-M4769-N4769-O4769</f>
        <v>37068043.074000001</v>
      </c>
      <c r="Q4769" s="111">
        <f t="shared" si="998"/>
        <v>7198.9363333398069</v>
      </c>
      <c r="R4769" s="111">
        <f t="shared" si="999"/>
        <v>7198.9363333398069</v>
      </c>
      <c r="S4769" s="112" t="s">
        <v>2152</v>
      </c>
      <c r="T4769" s="107" t="s">
        <v>92</v>
      </c>
      <c r="U4769" s="217"/>
      <c r="V4769" s="85"/>
      <c r="W4769" s="85"/>
      <c r="X4769" s="85"/>
      <c r="Y4769" s="85"/>
      <c r="Z4769" s="85"/>
      <c r="AA4769" s="85"/>
      <c r="AB4769" s="86"/>
      <c r="AC4769" s="86"/>
      <c r="AD4769" s="85"/>
      <c r="AE4769" s="85">
        <v>1</v>
      </c>
      <c r="AF4769" s="85"/>
      <c r="AG4769" s="85"/>
      <c r="AH4769" s="85">
        <v>1</v>
      </c>
      <c r="AI4769" s="85"/>
      <c r="AJ4769" s="85"/>
    </row>
    <row r="4770" spans="1:36" ht="16.5" thickTop="1" thickBot="1">
      <c r="A4770" s="105">
        <f t="shared" si="991"/>
        <v>13</v>
      </c>
      <c r="B4770" s="112" t="s">
        <v>4591</v>
      </c>
      <c r="C4770" s="107">
        <v>1967</v>
      </c>
      <c r="D4770" s="107">
        <v>1967</v>
      </c>
      <c r="E4770" s="114" t="s">
        <v>80</v>
      </c>
      <c r="F4770" s="107">
        <v>2</v>
      </c>
      <c r="G4770" s="107">
        <v>2</v>
      </c>
      <c r="H4770" s="111">
        <v>458.4</v>
      </c>
      <c r="I4770" s="111">
        <v>458.4</v>
      </c>
      <c r="J4770" s="111"/>
      <c r="K4770" s="122">
        <v>18</v>
      </c>
      <c r="L4770" s="110">
        <f t="shared" si="997"/>
        <v>1563822.432</v>
      </c>
      <c r="M4770" s="108"/>
      <c r="N4770" s="108"/>
      <c r="O4770" s="108"/>
      <c r="P4770" s="110">
        <f>'Форма 2'!C4770-M4770-N4770-O4770</f>
        <v>1563822.432</v>
      </c>
      <c r="Q4770" s="111">
        <f t="shared" si="998"/>
        <v>3411.48</v>
      </c>
      <c r="R4770" s="111">
        <f t="shared" si="999"/>
        <v>3411.48</v>
      </c>
      <c r="S4770" s="112" t="s">
        <v>2152</v>
      </c>
      <c r="T4770" s="107" t="s">
        <v>82</v>
      </c>
      <c r="U4770" s="217">
        <v>1</v>
      </c>
      <c r="V4770" s="85"/>
      <c r="W4770" s="85"/>
      <c r="X4770" s="85"/>
      <c r="Y4770" s="85"/>
      <c r="Z4770" s="85"/>
      <c r="AA4770" s="85"/>
      <c r="AB4770" s="86"/>
      <c r="AC4770" s="86"/>
      <c r="AD4770" s="85"/>
      <c r="AE4770" s="85"/>
      <c r="AF4770" s="85"/>
      <c r="AG4770" s="85"/>
      <c r="AH4770" s="85">
        <v>1</v>
      </c>
      <c r="AI4770" s="85"/>
      <c r="AJ4770" s="85"/>
    </row>
    <row r="4771" spans="1:36" ht="16.5" thickTop="1" thickBot="1">
      <c r="A4771" s="105">
        <f t="shared" si="991"/>
        <v>14</v>
      </c>
      <c r="B4771" s="112" t="s">
        <v>4592</v>
      </c>
      <c r="C4771" s="107">
        <v>1962</v>
      </c>
      <c r="D4771" s="107">
        <v>1962</v>
      </c>
      <c r="E4771" s="114" t="s">
        <v>80</v>
      </c>
      <c r="F4771" s="107">
        <v>2</v>
      </c>
      <c r="G4771" s="107">
        <v>2</v>
      </c>
      <c r="H4771" s="111">
        <v>446.1</v>
      </c>
      <c r="I4771" s="111">
        <v>446.1</v>
      </c>
      <c r="J4771" s="111"/>
      <c r="K4771" s="122">
        <v>21</v>
      </c>
      <c r="L4771" s="110">
        <f t="shared" si="997"/>
        <v>4344621.432</v>
      </c>
      <c r="M4771" s="108"/>
      <c r="N4771" s="108"/>
      <c r="O4771" s="108"/>
      <c r="P4771" s="110">
        <f>'Форма 2'!C4771-M4771-N4771-O4771</f>
        <v>4344621.432</v>
      </c>
      <c r="Q4771" s="111">
        <f t="shared" si="998"/>
        <v>9739.119999999999</v>
      </c>
      <c r="R4771" s="111">
        <f t="shared" si="999"/>
        <v>9739.119999999999</v>
      </c>
      <c r="S4771" s="112" t="s">
        <v>2152</v>
      </c>
      <c r="T4771" s="107" t="s">
        <v>82</v>
      </c>
      <c r="U4771" s="217"/>
      <c r="V4771" s="85"/>
      <c r="W4771" s="85"/>
      <c r="X4771" s="85"/>
      <c r="Y4771" s="85"/>
      <c r="Z4771" s="85"/>
      <c r="AA4771" s="85"/>
      <c r="AB4771" s="86"/>
      <c r="AC4771" s="86"/>
      <c r="AD4771" s="85"/>
      <c r="AE4771" s="85">
        <v>2</v>
      </c>
      <c r="AF4771" s="85"/>
      <c r="AG4771" s="85"/>
      <c r="AH4771" s="85">
        <v>1</v>
      </c>
      <c r="AI4771" s="85"/>
      <c r="AJ4771" s="85"/>
    </row>
    <row r="4772" spans="1:36" ht="16.5" thickTop="1" thickBot="1">
      <c r="A4772" s="105">
        <f t="shared" si="991"/>
        <v>15</v>
      </c>
      <c r="B4772" s="112" t="s">
        <v>4593</v>
      </c>
      <c r="C4772" s="107">
        <v>1960</v>
      </c>
      <c r="D4772" s="107">
        <v>1960</v>
      </c>
      <c r="E4772" s="114" t="s">
        <v>80</v>
      </c>
      <c r="F4772" s="107">
        <v>2</v>
      </c>
      <c r="G4772" s="107">
        <v>2</v>
      </c>
      <c r="H4772" s="111">
        <v>720.5</v>
      </c>
      <c r="I4772" s="111">
        <v>720.5</v>
      </c>
      <c r="J4772" s="111"/>
      <c r="K4772" s="122">
        <v>35</v>
      </c>
      <c r="L4772" s="110">
        <f t="shared" si="997"/>
        <v>5364605.2349999994</v>
      </c>
      <c r="M4772" s="108"/>
      <c r="N4772" s="108"/>
      <c r="O4772" s="108"/>
      <c r="P4772" s="110">
        <f>'Форма 2'!C4772-M4772-N4772-O4772</f>
        <v>5364605.2349999994</v>
      </c>
      <c r="Q4772" s="111">
        <f t="shared" si="998"/>
        <v>7445.6699999999992</v>
      </c>
      <c r="R4772" s="111">
        <f t="shared" si="999"/>
        <v>7445.6699999999992</v>
      </c>
      <c r="S4772" s="112" t="s">
        <v>2152</v>
      </c>
      <c r="T4772" s="107" t="s">
        <v>82</v>
      </c>
      <c r="U4772" s="217"/>
      <c r="V4772" s="85"/>
      <c r="W4772" s="85"/>
      <c r="X4772" s="85">
        <v>1</v>
      </c>
      <c r="Y4772" s="85"/>
      <c r="Z4772" s="85"/>
      <c r="AA4772" s="85"/>
      <c r="AB4772" s="86"/>
      <c r="AC4772" s="86"/>
      <c r="AD4772" s="85"/>
      <c r="AE4772" s="85">
        <v>2</v>
      </c>
      <c r="AF4772" s="85"/>
      <c r="AG4772" s="85"/>
      <c r="AH4772" s="85"/>
      <c r="AI4772" s="85"/>
      <c r="AJ4772" s="85"/>
    </row>
    <row r="4773" spans="1:36" ht="16.5" thickTop="1" thickBot="1">
      <c r="A4773" s="105">
        <f t="shared" si="991"/>
        <v>16</v>
      </c>
      <c r="B4773" s="112" t="s">
        <v>4594</v>
      </c>
      <c r="C4773" s="107">
        <v>1960</v>
      </c>
      <c r="D4773" s="107">
        <v>1960</v>
      </c>
      <c r="E4773" s="114" t="s">
        <v>80</v>
      </c>
      <c r="F4773" s="107">
        <v>2</v>
      </c>
      <c r="G4773" s="107">
        <v>2</v>
      </c>
      <c r="H4773" s="111">
        <v>467</v>
      </c>
      <c r="I4773" s="111">
        <v>467</v>
      </c>
      <c r="J4773" s="111"/>
      <c r="K4773" s="122">
        <v>18</v>
      </c>
      <c r="L4773" s="110">
        <f t="shared" si="997"/>
        <v>477502.82999999996</v>
      </c>
      <c r="M4773" s="108"/>
      <c r="N4773" s="108"/>
      <c r="O4773" s="108"/>
      <c r="P4773" s="110">
        <f>'Форма 2'!C4773-M4773-N4773-O4773</f>
        <v>477502.82999999996</v>
      </c>
      <c r="Q4773" s="111">
        <f t="shared" si="998"/>
        <v>1022.4899999999999</v>
      </c>
      <c r="R4773" s="111">
        <f t="shared" si="999"/>
        <v>1022.4899999999999</v>
      </c>
      <c r="S4773" s="112" t="s">
        <v>2152</v>
      </c>
      <c r="T4773" s="107" t="s">
        <v>82</v>
      </c>
      <c r="U4773" s="217"/>
      <c r="V4773" s="85"/>
      <c r="W4773" s="85"/>
      <c r="X4773" s="85">
        <v>1</v>
      </c>
      <c r="Y4773" s="85"/>
      <c r="Z4773" s="85">
        <v>1</v>
      </c>
      <c r="AA4773" s="85"/>
      <c r="AB4773" s="86"/>
      <c r="AC4773" s="86"/>
      <c r="AD4773" s="85"/>
      <c r="AE4773" s="85"/>
      <c r="AF4773" s="85"/>
      <c r="AG4773" s="85"/>
      <c r="AH4773" s="85"/>
      <c r="AI4773" s="85"/>
      <c r="AJ4773" s="85"/>
    </row>
    <row r="4774" spans="1:36" ht="16.5" thickTop="1" thickBot="1">
      <c r="A4774" s="105">
        <f t="shared" si="991"/>
        <v>17</v>
      </c>
      <c r="B4774" s="112" t="s">
        <v>4595</v>
      </c>
      <c r="C4774" s="107">
        <v>1969</v>
      </c>
      <c r="D4774" s="107">
        <v>1969</v>
      </c>
      <c r="E4774" s="114" t="s">
        <v>102</v>
      </c>
      <c r="F4774" s="107">
        <v>2</v>
      </c>
      <c r="G4774" s="107">
        <v>2</v>
      </c>
      <c r="H4774" s="111">
        <v>465.8</v>
      </c>
      <c r="I4774" s="111">
        <v>465.8</v>
      </c>
      <c r="J4774" s="111"/>
      <c r="K4774" s="122">
        <v>18</v>
      </c>
      <c r="L4774" s="110">
        <f t="shared" si="997"/>
        <v>1604005.1940000001</v>
      </c>
      <c r="M4774" s="108"/>
      <c r="N4774" s="108"/>
      <c r="O4774" s="108"/>
      <c r="P4774" s="110">
        <f>'Форма 2'!C4774-M4774-N4774-O4774</f>
        <v>1604005.1940000001</v>
      </c>
      <c r="Q4774" s="111">
        <f t="shared" si="998"/>
        <v>3443.5491498497213</v>
      </c>
      <c r="R4774" s="111">
        <f t="shared" si="999"/>
        <v>3443.5491498497213</v>
      </c>
      <c r="S4774" s="112" t="s">
        <v>2152</v>
      </c>
      <c r="T4774" s="107" t="s">
        <v>82</v>
      </c>
      <c r="U4774" s="217">
        <v>1</v>
      </c>
      <c r="V4774" s="85"/>
      <c r="W4774" s="85"/>
      <c r="X4774" s="85"/>
      <c r="Y4774" s="85"/>
      <c r="Z4774" s="85"/>
      <c r="AA4774" s="85"/>
      <c r="AB4774" s="86"/>
      <c r="AC4774" s="86"/>
      <c r="AD4774" s="85"/>
      <c r="AE4774" s="85"/>
      <c r="AF4774" s="85"/>
      <c r="AG4774" s="85"/>
      <c r="AH4774" s="85">
        <v>1</v>
      </c>
      <c r="AI4774" s="85"/>
      <c r="AJ4774" s="85"/>
    </row>
    <row r="4775" spans="1:36" ht="16.5" thickTop="1" thickBot="1">
      <c r="A4775" s="105">
        <f t="shared" si="991"/>
        <v>18</v>
      </c>
      <c r="B4775" s="112" t="s">
        <v>4596</v>
      </c>
      <c r="C4775" s="107">
        <v>1958</v>
      </c>
      <c r="D4775" s="107">
        <v>2012</v>
      </c>
      <c r="E4775" s="114" t="s">
        <v>80</v>
      </c>
      <c r="F4775" s="107">
        <v>2</v>
      </c>
      <c r="G4775" s="107">
        <v>2</v>
      </c>
      <c r="H4775" s="111">
        <v>438.4</v>
      </c>
      <c r="I4775" s="111">
        <v>438.4</v>
      </c>
      <c r="J4775" s="111"/>
      <c r="K4775" s="122">
        <v>15</v>
      </c>
      <c r="L4775" s="110">
        <f t="shared" si="997"/>
        <v>165631.90399999998</v>
      </c>
      <c r="M4775" s="108"/>
      <c r="N4775" s="108"/>
      <c r="O4775" s="108"/>
      <c r="P4775" s="110">
        <f>'Форма 2'!C4775-M4775-N4775-O4775</f>
        <v>165631.90399999998</v>
      </c>
      <c r="Q4775" s="111">
        <f t="shared" si="998"/>
        <v>377.81</v>
      </c>
      <c r="R4775" s="111">
        <f t="shared" si="999"/>
        <v>377.81</v>
      </c>
      <c r="S4775" s="112" t="s">
        <v>2152</v>
      </c>
      <c r="T4775" s="107" t="s">
        <v>82</v>
      </c>
      <c r="U4775" s="217"/>
      <c r="V4775" s="85"/>
      <c r="W4775" s="85"/>
      <c r="X4775" s="85">
        <v>1</v>
      </c>
      <c r="Y4775" s="85"/>
      <c r="Z4775" s="85"/>
      <c r="AA4775" s="85"/>
      <c r="AB4775" s="86"/>
      <c r="AC4775" s="86"/>
      <c r="AD4775" s="85"/>
      <c r="AE4775" s="85"/>
      <c r="AF4775" s="85"/>
      <c r="AG4775" s="85"/>
      <c r="AH4775" s="85"/>
      <c r="AI4775" s="85"/>
      <c r="AJ4775" s="85"/>
    </row>
    <row r="4776" spans="1:36" ht="16.5" thickTop="1" thickBot="1">
      <c r="A4776" s="105">
        <f t="shared" si="991"/>
        <v>19</v>
      </c>
      <c r="B4776" s="112" t="s">
        <v>4597</v>
      </c>
      <c r="C4776" s="107">
        <v>1965</v>
      </c>
      <c r="D4776" s="107">
        <v>1965</v>
      </c>
      <c r="E4776" s="114" t="s">
        <v>80</v>
      </c>
      <c r="F4776" s="107">
        <v>2</v>
      </c>
      <c r="G4776" s="107">
        <v>2</v>
      </c>
      <c r="H4776" s="111">
        <v>362.7</v>
      </c>
      <c r="I4776" s="111">
        <v>362.7</v>
      </c>
      <c r="J4776" s="111"/>
      <c r="K4776" s="122">
        <v>26</v>
      </c>
      <c r="L4776" s="110">
        <f t="shared" si="997"/>
        <v>3800856.6179999998</v>
      </c>
      <c r="M4776" s="108"/>
      <c r="N4776" s="108"/>
      <c r="O4776" s="108"/>
      <c r="P4776" s="110">
        <f>'Форма 2'!C4776-M4776-N4776-O4776</f>
        <v>3800856.6179999998</v>
      </c>
      <c r="Q4776" s="111">
        <f t="shared" si="998"/>
        <v>10479.34</v>
      </c>
      <c r="R4776" s="111">
        <f t="shared" si="999"/>
        <v>10479.34</v>
      </c>
      <c r="S4776" s="112" t="s">
        <v>2152</v>
      </c>
      <c r="T4776" s="107" t="s">
        <v>82</v>
      </c>
      <c r="U4776" s="217">
        <v>1</v>
      </c>
      <c r="V4776" s="85"/>
      <c r="W4776" s="85"/>
      <c r="X4776" s="85"/>
      <c r="Y4776" s="85"/>
      <c r="Z4776" s="85"/>
      <c r="AA4776" s="85"/>
      <c r="AB4776" s="86"/>
      <c r="AC4776" s="86"/>
      <c r="AD4776" s="85"/>
      <c r="AE4776" s="85">
        <v>2</v>
      </c>
      <c r="AF4776" s="85"/>
      <c r="AG4776" s="85"/>
      <c r="AH4776" s="85">
        <v>1</v>
      </c>
      <c r="AI4776" s="85"/>
      <c r="AJ4776" s="85"/>
    </row>
    <row r="4777" spans="1:36" ht="16.5" thickTop="1" thickBot="1">
      <c r="A4777" s="105">
        <f t="shared" si="991"/>
        <v>20</v>
      </c>
      <c r="B4777" s="112" t="s">
        <v>4598</v>
      </c>
      <c r="C4777" s="107">
        <v>1970</v>
      </c>
      <c r="D4777" s="107">
        <v>1970</v>
      </c>
      <c r="E4777" s="114" t="s">
        <v>80</v>
      </c>
      <c r="F4777" s="107">
        <v>2</v>
      </c>
      <c r="G4777" s="107">
        <v>2</v>
      </c>
      <c r="H4777" s="111">
        <v>467.7</v>
      </c>
      <c r="I4777" s="111">
        <v>467.7</v>
      </c>
      <c r="J4777" s="111"/>
      <c r="K4777" s="122">
        <v>39</v>
      </c>
      <c r="L4777" s="110">
        <f t="shared" si="997"/>
        <v>1595549.1960000002</v>
      </c>
      <c r="M4777" s="108"/>
      <c r="N4777" s="108"/>
      <c r="O4777" s="108"/>
      <c r="P4777" s="110">
        <f>'Форма 2'!C4777-M4777-N4777-O4777</f>
        <v>1595549.1960000002</v>
      </c>
      <c r="Q4777" s="111">
        <f t="shared" si="998"/>
        <v>3411.4800000000005</v>
      </c>
      <c r="R4777" s="111">
        <f t="shared" si="999"/>
        <v>3411.4800000000005</v>
      </c>
      <c r="S4777" s="112" t="s">
        <v>2152</v>
      </c>
      <c r="T4777" s="107" t="s">
        <v>82</v>
      </c>
      <c r="U4777" s="217">
        <v>1</v>
      </c>
      <c r="V4777" s="85"/>
      <c r="W4777" s="85"/>
      <c r="X4777" s="85"/>
      <c r="Y4777" s="85"/>
      <c r="Z4777" s="85"/>
      <c r="AA4777" s="85"/>
      <c r="AB4777" s="86"/>
      <c r="AC4777" s="86"/>
      <c r="AD4777" s="85"/>
      <c r="AE4777" s="85"/>
      <c r="AF4777" s="85"/>
      <c r="AG4777" s="85"/>
      <c r="AH4777" s="85">
        <v>1</v>
      </c>
      <c r="AI4777" s="85"/>
      <c r="AJ4777" s="85"/>
    </row>
    <row r="4778" spans="1:36" ht="16.5" thickTop="1" thickBot="1">
      <c r="A4778" s="105">
        <f t="shared" si="991"/>
        <v>21</v>
      </c>
      <c r="B4778" s="112" t="s">
        <v>4599</v>
      </c>
      <c r="C4778" s="107">
        <v>1972</v>
      </c>
      <c r="D4778" s="107">
        <v>1972</v>
      </c>
      <c r="E4778" s="114" t="s">
        <v>80</v>
      </c>
      <c r="F4778" s="107">
        <v>5</v>
      </c>
      <c r="G4778" s="107">
        <v>4</v>
      </c>
      <c r="H4778" s="111">
        <v>2898.9</v>
      </c>
      <c r="I4778" s="111">
        <v>2390.4</v>
      </c>
      <c r="J4778" s="111"/>
      <c r="K4778" s="122">
        <v>87</v>
      </c>
      <c r="L4778" s="110">
        <f t="shared" si="997"/>
        <v>1506297.429</v>
      </c>
      <c r="M4778" s="108"/>
      <c r="N4778" s="108"/>
      <c r="O4778" s="108"/>
      <c r="P4778" s="110">
        <f>'Форма 2'!C4778-M4778-N4778-O4778</f>
        <v>1506297.429</v>
      </c>
      <c r="Q4778" s="111">
        <f t="shared" si="998"/>
        <v>630.1445067771084</v>
      </c>
      <c r="R4778" s="111">
        <f t="shared" si="999"/>
        <v>630.1445067771084</v>
      </c>
      <c r="S4778" s="112" t="s">
        <v>2152</v>
      </c>
      <c r="T4778" s="107" t="s">
        <v>82</v>
      </c>
      <c r="U4778" s="217">
        <v>1</v>
      </c>
      <c r="V4778" s="85"/>
      <c r="W4778" s="85"/>
      <c r="X4778" s="85"/>
      <c r="Y4778" s="85"/>
      <c r="Z4778" s="85"/>
      <c r="AA4778" s="85"/>
      <c r="AB4778" s="86"/>
      <c r="AC4778" s="86"/>
      <c r="AD4778" s="85"/>
      <c r="AE4778" s="85"/>
      <c r="AF4778" s="85"/>
      <c r="AG4778" s="85"/>
      <c r="AH4778" s="85"/>
      <c r="AI4778" s="85"/>
      <c r="AJ4778" s="85"/>
    </row>
    <row r="4779" spans="1:36" ht="16.5" thickTop="1" thickBot="1">
      <c r="A4779" s="105">
        <f t="shared" si="991"/>
        <v>22</v>
      </c>
      <c r="B4779" s="112" t="s">
        <v>4600</v>
      </c>
      <c r="C4779" s="107">
        <v>1979</v>
      </c>
      <c r="D4779" s="107">
        <v>1979</v>
      </c>
      <c r="E4779" s="114" t="s">
        <v>80</v>
      </c>
      <c r="F4779" s="107">
        <v>3</v>
      </c>
      <c r="G4779" s="107">
        <v>2</v>
      </c>
      <c r="H4779" s="111">
        <v>1521.2</v>
      </c>
      <c r="I4779" s="111">
        <v>1098</v>
      </c>
      <c r="J4779" s="111"/>
      <c r="K4779" s="122">
        <v>35</v>
      </c>
      <c r="L4779" s="110">
        <f t="shared" si="997"/>
        <v>1934525.2520000001</v>
      </c>
      <c r="M4779" s="108"/>
      <c r="N4779" s="108"/>
      <c r="O4779" s="108"/>
      <c r="P4779" s="110">
        <f>'Форма 2'!C4779-M4779-N4779-O4779</f>
        <v>1934525.2520000001</v>
      </c>
      <c r="Q4779" s="111">
        <f t="shared" si="998"/>
        <v>1761.8627067395264</v>
      </c>
      <c r="R4779" s="111">
        <f t="shared" si="999"/>
        <v>1761.8627067395264</v>
      </c>
      <c r="S4779" s="112" t="s">
        <v>2152</v>
      </c>
      <c r="T4779" s="107" t="s">
        <v>82</v>
      </c>
      <c r="U4779" s="217"/>
      <c r="V4779" s="85"/>
      <c r="W4779" s="85"/>
      <c r="X4779" s="85"/>
      <c r="Y4779" s="85"/>
      <c r="Z4779" s="85"/>
      <c r="AA4779" s="85">
        <v>1</v>
      </c>
      <c r="AB4779" s="86"/>
      <c r="AC4779" s="86"/>
      <c r="AD4779" s="85"/>
      <c r="AE4779" s="85"/>
      <c r="AF4779" s="85"/>
      <c r="AG4779" s="85"/>
      <c r="AH4779" s="85"/>
      <c r="AI4779" s="85"/>
      <c r="AJ4779" s="85"/>
    </row>
    <row r="4780" spans="1:36" ht="16.5" thickTop="1" thickBot="1">
      <c r="A4780" s="105">
        <f t="shared" si="991"/>
        <v>23</v>
      </c>
      <c r="B4780" s="112" t="s">
        <v>4601</v>
      </c>
      <c r="C4780" s="107">
        <v>1964</v>
      </c>
      <c r="D4780" s="107">
        <v>1964</v>
      </c>
      <c r="E4780" s="114" t="s">
        <v>80</v>
      </c>
      <c r="F4780" s="107">
        <v>4</v>
      </c>
      <c r="G4780" s="107">
        <v>2</v>
      </c>
      <c r="H4780" s="111">
        <v>1536.9</v>
      </c>
      <c r="I4780" s="111">
        <v>1279.0999999999999</v>
      </c>
      <c r="J4780" s="111"/>
      <c r="K4780" s="122">
        <v>40</v>
      </c>
      <c r="L4780" s="110">
        <f t="shared" si="997"/>
        <v>6921459.8880000012</v>
      </c>
      <c r="M4780" s="108"/>
      <c r="N4780" s="108"/>
      <c r="O4780" s="108"/>
      <c r="P4780" s="110">
        <f>'Форма 2'!C4780-M4780-N4780-O4780</f>
        <v>6921459.8880000012</v>
      </c>
      <c r="Q4780" s="111">
        <f t="shared" si="998"/>
        <v>5411.195284184193</v>
      </c>
      <c r="R4780" s="111">
        <f t="shared" si="999"/>
        <v>5411.195284184193</v>
      </c>
      <c r="S4780" s="112" t="s">
        <v>2152</v>
      </c>
      <c r="T4780" s="107" t="s">
        <v>82</v>
      </c>
      <c r="U4780" s="217"/>
      <c r="V4780" s="85"/>
      <c r="W4780" s="85"/>
      <c r="X4780" s="85"/>
      <c r="Y4780" s="85"/>
      <c r="Z4780" s="85"/>
      <c r="AA4780" s="85"/>
      <c r="AB4780" s="86"/>
      <c r="AC4780" s="86"/>
      <c r="AD4780" s="85">
        <v>1</v>
      </c>
      <c r="AE4780" s="85"/>
      <c r="AF4780" s="85"/>
      <c r="AG4780" s="85"/>
      <c r="AH4780" s="85"/>
      <c r="AI4780" s="85"/>
      <c r="AJ4780" s="85"/>
    </row>
    <row r="4781" spans="1:36" ht="16.5" thickTop="1" thickBot="1">
      <c r="A4781" s="105">
        <f t="shared" si="991"/>
        <v>24</v>
      </c>
      <c r="B4781" s="112" t="s">
        <v>4602</v>
      </c>
      <c r="C4781" s="107">
        <v>1973</v>
      </c>
      <c r="D4781" s="107">
        <v>1973</v>
      </c>
      <c r="E4781" s="114" t="s">
        <v>80</v>
      </c>
      <c r="F4781" s="107">
        <v>3</v>
      </c>
      <c r="G4781" s="107">
        <v>2</v>
      </c>
      <c r="H4781" s="111">
        <v>1552.2</v>
      </c>
      <c r="I4781" s="111">
        <v>1454.8</v>
      </c>
      <c r="J4781" s="111"/>
      <c r="K4781" s="122">
        <v>46</v>
      </c>
      <c r="L4781" s="110">
        <f t="shared" si="997"/>
        <v>622495.29200000002</v>
      </c>
      <c r="M4781" s="108"/>
      <c r="N4781" s="108"/>
      <c r="O4781" s="108"/>
      <c r="P4781" s="110">
        <f>'Форма 2'!C4781-M4781-N4781-O4781</f>
        <v>622495.29200000002</v>
      </c>
      <c r="Q4781" s="111">
        <f t="shared" si="998"/>
        <v>427.89063238933187</v>
      </c>
      <c r="R4781" s="111">
        <f t="shared" si="999"/>
        <v>427.89063238933187</v>
      </c>
      <c r="S4781" s="112" t="s">
        <v>2152</v>
      </c>
      <c r="T4781" s="107" t="s">
        <v>82</v>
      </c>
      <c r="U4781" s="217"/>
      <c r="V4781" s="85"/>
      <c r="W4781" s="85"/>
      <c r="X4781" s="85">
        <v>1</v>
      </c>
      <c r="Y4781" s="85"/>
      <c r="Z4781" s="85"/>
      <c r="AA4781" s="85"/>
      <c r="AB4781" s="86"/>
      <c r="AC4781" s="86"/>
      <c r="AD4781" s="85"/>
      <c r="AE4781" s="85"/>
      <c r="AF4781" s="85"/>
      <c r="AG4781" s="85"/>
      <c r="AH4781" s="85"/>
      <c r="AI4781" s="85"/>
      <c r="AJ4781" s="85"/>
    </row>
    <row r="4782" spans="1:36" ht="16.5" thickTop="1" thickBot="1">
      <c r="A4782" s="105">
        <f t="shared" si="991"/>
        <v>25</v>
      </c>
      <c r="B4782" s="112" t="s">
        <v>4603</v>
      </c>
      <c r="C4782" s="107">
        <v>1985</v>
      </c>
      <c r="D4782" s="107">
        <v>1985</v>
      </c>
      <c r="E4782" s="114" t="s">
        <v>136</v>
      </c>
      <c r="F4782" s="107">
        <v>5</v>
      </c>
      <c r="G4782" s="107">
        <v>4</v>
      </c>
      <c r="H4782" s="111">
        <v>2634</v>
      </c>
      <c r="I4782" s="111">
        <v>2634</v>
      </c>
      <c r="J4782" s="111"/>
      <c r="K4782" s="122">
        <v>88</v>
      </c>
      <c r="L4782" s="110">
        <f t="shared" si="997"/>
        <v>2823121.1999999997</v>
      </c>
      <c r="M4782" s="108"/>
      <c r="N4782" s="108"/>
      <c r="O4782" s="108"/>
      <c r="P4782" s="110">
        <f>'Форма 2'!C4782-M4782-N4782-O4782</f>
        <v>2823121.1999999997</v>
      </c>
      <c r="Q4782" s="111">
        <f t="shared" si="998"/>
        <v>1071.8</v>
      </c>
      <c r="R4782" s="111">
        <f t="shared" si="999"/>
        <v>1071.8</v>
      </c>
      <c r="S4782" s="112" t="s">
        <v>2152</v>
      </c>
      <c r="T4782" s="107" t="s">
        <v>82</v>
      </c>
      <c r="U4782" s="217"/>
      <c r="V4782" s="85"/>
      <c r="W4782" s="85"/>
      <c r="X4782" s="85"/>
      <c r="Y4782" s="85"/>
      <c r="Z4782" s="85"/>
      <c r="AA4782" s="85">
        <v>1</v>
      </c>
      <c r="AB4782" s="86"/>
      <c r="AC4782" s="86"/>
      <c r="AD4782" s="85"/>
      <c r="AE4782" s="85"/>
      <c r="AF4782" s="85"/>
      <c r="AG4782" s="85"/>
      <c r="AH4782" s="85"/>
      <c r="AI4782" s="85"/>
      <c r="AJ4782" s="85"/>
    </row>
    <row r="4783" spans="1:36" ht="16.5" thickTop="1" thickBot="1">
      <c r="A4783" s="105">
        <f t="shared" si="991"/>
        <v>26</v>
      </c>
      <c r="B4783" s="112" t="s">
        <v>4604</v>
      </c>
      <c r="C4783" s="107">
        <v>1962</v>
      </c>
      <c r="D4783" s="107">
        <v>1962</v>
      </c>
      <c r="E4783" s="114" t="s">
        <v>317</v>
      </c>
      <c r="F4783" s="107">
        <v>2</v>
      </c>
      <c r="G4783" s="107">
        <v>2</v>
      </c>
      <c r="H4783" s="111">
        <v>393.6</v>
      </c>
      <c r="I4783" s="111">
        <v>339.6</v>
      </c>
      <c r="J4783" s="111"/>
      <c r="K4783" s="122">
        <v>9</v>
      </c>
      <c r="L4783" s="110">
        <f t="shared" si="997"/>
        <v>3344974.176</v>
      </c>
      <c r="M4783" s="108"/>
      <c r="N4783" s="108"/>
      <c r="O4783" s="108"/>
      <c r="P4783" s="110">
        <f>'Форма 2'!C4783-M4783-N4783-O4783</f>
        <v>3344974.176</v>
      </c>
      <c r="Q4783" s="111">
        <f t="shared" si="998"/>
        <v>9849.7472791519431</v>
      </c>
      <c r="R4783" s="111">
        <f t="shared" si="999"/>
        <v>9849.7472791519431</v>
      </c>
      <c r="S4783" s="112" t="s">
        <v>2152</v>
      </c>
      <c r="T4783" s="107" t="s">
        <v>82</v>
      </c>
      <c r="U4783" s="217"/>
      <c r="V4783" s="85"/>
      <c r="W4783" s="85"/>
      <c r="X4783" s="85"/>
      <c r="Y4783" s="85"/>
      <c r="Z4783" s="85"/>
      <c r="AA4783" s="85"/>
      <c r="AB4783" s="86"/>
      <c r="AC4783" s="86"/>
      <c r="AD4783" s="85"/>
      <c r="AE4783" s="85">
        <v>1</v>
      </c>
      <c r="AF4783" s="85"/>
      <c r="AG4783" s="85"/>
      <c r="AH4783" s="85">
        <v>1</v>
      </c>
      <c r="AI4783" s="85"/>
      <c r="AJ4783" s="85"/>
    </row>
    <row r="4784" spans="1:36" ht="16.5" thickTop="1" thickBot="1">
      <c r="A4784" s="105">
        <f t="shared" si="991"/>
        <v>27</v>
      </c>
      <c r="B4784" s="112" t="s">
        <v>4605</v>
      </c>
      <c r="C4784" s="107">
        <v>1961</v>
      </c>
      <c r="D4784" s="107">
        <v>1961</v>
      </c>
      <c r="E4784" s="114" t="s">
        <v>80</v>
      </c>
      <c r="F4784" s="107">
        <v>2</v>
      </c>
      <c r="G4784" s="107">
        <v>2</v>
      </c>
      <c r="H4784" s="111">
        <v>500.9</v>
      </c>
      <c r="I4784" s="111">
        <v>441.2</v>
      </c>
      <c r="J4784" s="111"/>
      <c r="K4784" s="122">
        <v>21</v>
      </c>
      <c r="L4784" s="110">
        <f t="shared" si="997"/>
        <v>7706116.0859999992</v>
      </c>
      <c r="M4784" s="108"/>
      <c r="N4784" s="108"/>
      <c r="O4784" s="108"/>
      <c r="P4784" s="110">
        <f>'Форма 2'!C4784-M4784-N4784-O4784</f>
        <v>7706116.0859999992</v>
      </c>
      <c r="Q4784" s="111">
        <f t="shared" si="998"/>
        <v>17466.264927470533</v>
      </c>
      <c r="R4784" s="111">
        <f t="shared" si="999"/>
        <v>17466.264927470533</v>
      </c>
      <c r="S4784" s="112" t="s">
        <v>2152</v>
      </c>
      <c r="T4784" s="107" t="s">
        <v>82</v>
      </c>
      <c r="U4784" s="217"/>
      <c r="V4784" s="85"/>
      <c r="W4784" s="85"/>
      <c r="X4784" s="85"/>
      <c r="Y4784" s="85"/>
      <c r="Z4784" s="85"/>
      <c r="AA4784" s="85"/>
      <c r="AB4784" s="86"/>
      <c r="AC4784" s="86"/>
      <c r="AD4784" s="85">
        <v>1</v>
      </c>
      <c r="AE4784" s="85">
        <v>1</v>
      </c>
      <c r="AF4784" s="85"/>
      <c r="AG4784" s="85"/>
      <c r="AH4784" s="85"/>
      <c r="AI4784" s="85"/>
      <c r="AJ4784" s="85"/>
    </row>
    <row r="4785" spans="1:36" ht="16.5" thickTop="1" thickBot="1">
      <c r="A4785" s="105">
        <f t="shared" si="991"/>
        <v>28</v>
      </c>
      <c r="B4785" s="112" t="s">
        <v>4606</v>
      </c>
      <c r="C4785" s="107">
        <v>1961</v>
      </c>
      <c r="D4785" s="107">
        <v>1961</v>
      </c>
      <c r="E4785" s="114" t="s">
        <v>80</v>
      </c>
      <c r="F4785" s="107">
        <v>2</v>
      </c>
      <c r="G4785" s="107">
        <v>3</v>
      </c>
      <c r="H4785" s="111">
        <v>520.1</v>
      </c>
      <c r="I4785" s="111">
        <v>455.3</v>
      </c>
      <c r="J4785" s="111"/>
      <c r="K4785" s="122">
        <v>21</v>
      </c>
      <c r="L4785" s="110">
        <f t="shared" si="997"/>
        <v>8001499.2539999997</v>
      </c>
      <c r="M4785" s="108"/>
      <c r="N4785" s="108"/>
      <c r="O4785" s="108"/>
      <c r="P4785" s="110">
        <f>'Форма 2'!C4785-M4785-N4785-O4785</f>
        <v>8001499.2539999997</v>
      </c>
      <c r="Q4785" s="111">
        <f t="shared" si="998"/>
        <v>17574.125310784097</v>
      </c>
      <c r="R4785" s="111">
        <f t="shared" si="999"/>
        <v>17574.125310784097</v>
      </c>
      <c r="S4785" s="112" t="s">
        <v>2152</v>
      </c>
      <c r="T4785" s="107" t="s">
        <v>82</v>
      </c>
      <c r="U4785" s="217"/>
      <c r="V4785" s="85"/>
      <c r="W4785" s="85"/>
      <c r="X4785" s="85"/>
      <c r="Y4785" s="85"/>
      <c r="Z4785" s="85"/>
      <c r="AA4785" s="85"/>
      <c r="AB4785" s="86"/>
      <c r="AC4785" s="86"/>
      <c r="AD4785" s="85">
        <v>1</v>
      </c>
      <c r="AE4785" s="85">
        <v>1</v>
      </c>
      <c r="AF4785" s="85"/>
      <c r="AG4785" s="85"/>
      <c r="AH4785" s="85"/>
      <c r="AI4785" s="85"/>
      <c r="AJ4785" s="85"/>
    </row>
    <row r="4786" spans="1:36" ht="16.5" thickTop="1" thickBot="1">
      <c r="A4786" s="105">
        <f t="shared" si="991"/>
        <v>29</v>
      </c>
      <c r="B4786" s="112" t="s">
        <v>4607</v>
      </c>
      <c r="C4786" s="107">
        <v>1970</v>
      </c>
      <c r="D4786" s="107">
        <v>1970</v>
      </c>
      <c r="E4786" s="114" t="s">
        <v>80</v>
      </c>
      <c r="F4786" s="107">
        <v>5</v>
      </c>
      <c r="G4786" s="107">
        <v>2</v>
      </c>
      <c r="H4786" s="111">
        <v>1955.7</v>
      </c>
      <c r="I4786" s="111">
        <v>1826.9</v>
      </c>
      <c r="J4786" s="111"/>
      <c r="K4786" s="122">
        <v>79</v>
      </c>
      <c r="L4786" s="110">
        <f t="shared" si="997"/>
        <v>670485.57000000007</v>
      </c>
      <c r="M4786" s="108"/>
      <c r="N4786" s="108"/>
      <c r="O4786" s="108"/>
      <c r="P4786" s="110">
        <f>'Форма 2'!C4786-M4786-N4786-O4786</f>
        <v>670485.57000000007</v>
      </c>
      <c r="Q4786" s="111">
        <f t="shared" si="998"/>
        <v>367.00726367069899</v>
      </c>
      <c r="R4786" s="111">
        <f t="shared" si="999"/>
        <v>367.00726367069899</v>
      </c>
      <c r="S4786" s="112" t="s">
        <v>2152</v>
      </c>
      <c r="T4786" s="107" t="s">
        <v>82</v>
      </c>
      <c r="U4786" s="217"/>
      <c r="V4786" s="85"/>
      <c r="W4786" s="85"/>
      <c r="X4786" s="85">
        <v>1</v>
      </c>
      <c r="Y4786" s="85"/>
      <c r="Z4786" s="85"/>
      <c r="AA4786" s="85"/>
      <c r="AB4786" s="86"/>
      <c r="AC4786" s="86"/>
      <c r="AD4786" s="85"/>
      <c r="AE4786" s="85"/>
      <c r="AF4786" s="85"/>
      <c r="AG4786" s="85"/>
      <c r="AH4786" s="85"/>
      <c r="AI4786" s="85"/>
      <c r="AJ4786" s="85"/>
    </row>
    <row r="4787" spans="1:36" ht="16.5" thickTop="1" thickBot="1">
      <c r="A4787" s="105">
        <f t="shared" si="991"/>
        <v>30</v>
      </c>
      <c r="B4787" s="112" t="s">
        <v>4608</v>
      </c>
      <c r="C4787" s="107">
        <v>1968</v>
      </c>
      <c r="D4787" s="107">
        <v>1968</v>
      </c>
      <c r="E4787" s="114" t="s">
        <v>80</v>
      </c>
      <c r="F4787" s="107">
        <v>2</v>
      </c>
      <c r="G4787" s="107">
        <v>2</v>
      </c>
      <c r="H4787" s="111">
        <v>514.20000000000005</v>
      </c>
      <c r="I4787" s="111">
        <v>453</v>
      </c>
      <c r="J4787" s="111"/>
      <c r="K4787" s="122">
        <v>24</v>
      </c>
      <c r="L4787" s="110">
        <f t="shared" si="997"/>
        <v>230328.51200000005</v>
      </c>
      <c r="M4787" s="108"/>
      <c r="N4787" s="108"/>
      <c r="O4787" s="108"/>
      <c r="P4787" s="110">
        <f>'Форма 2'!C4787-M4787-N4787-O4787</f>
        <v>230328.51200000005</v>
      </c>
      <c r="Q4787" s="111">
        <f t="shared" si="998"/>
        <v>508.4514613686535</v>
      </c>
      <c r="R4787" s="111">
        <f t="shared" si="999"/>
        <v>508.4514613686535</v>
      </c>
      <c r="S4787" s="112" t="s">
        <v>2152</v>
      </c>
      <c r="T4787" s="107" t="s">
        <v>82</v>
      </c>
      <c r="U4787" s="217"/>
      <c r="V4787" s="85"/>
      <c r="W4787" s="85"/>
      <c r="X4787" s="85">
        <v>1</v>
      </c>
      <c r="Y4787" s="85"/>
      <c r="Z4787" s="85"/>
      <c r="AA4787" s="85"/>
      <c r="AB4787" s="86"/>
      <c r="AC4787" s="86"/>
      <c r="AD4787" s="85"/>
      <c r="AE4787" s="85"/>
      <c r="AF4787" s="85"/>
      <c r="AG4787" s="85"/>
      <c r="AH4787" s="85"/>
      <c r="AI4787" s="85"/>
      <c r="AJ4787" s="85"/>
    </row>
    <row r="4788" spans="1:36" ht="16.5" thickTop="1" thickBot="1">
      <c r="A4788" s="105">
        <f t="shared" si="991"/>
        <v>31</v>
      </c>
      <c r="B4788" s="112" t="s">
        <v>4609</v>
      </c>
      <c r="C4788" s="107">
        <v>1968</v>
      </c>
      <c r="D4788" s="107">
        <v>1968</v>
      </c>
      <c r="E4788" s="114" t="s">
        <v>80</v>
      </c>
      <c r="F4788" s="107">
        <v>2</v>
      </c>
      <c r="G4788" s="107">
        <v>2</v>
      </c>
      <c r="H4788" s="111">
        <v>509.7</v>
      </c>
      <c r="I4788" s="111">
        <v>448.1</v>
      </c>
      <c r="J4788" s="111"/>
      <c r="K4788" s="122">
        <v>24</v>
      </c>
      <c r="L4788" s="110">
        <f t="shared" si="997"/>
        <v>392227.94400000002</v>
      </c>
      <c r="M4788" s="108"/>
      <c r="N4788" s="108"/>
      <c r="O4788" s="108"/>
      <c r="P4788" s="110">
        <f>'Форма 2'!C4788-M4788-N4788-O4788</f>
        <v>392227.94400000002</v>
      </c>
      <c r="Q4788" s="111">
        <f t="shared" si="998"/>
        <v>875.31342111135905</v>
      </c>
      <c r="R4788" s="111">
        <f t="shared" si="999"/>
        <v>875.31342111135905</v>
      </c>
      <c r="S4788" s="112" t="s">
        <v>2152</v>
      </c>
      <c r="T4788" s="107" t="s">
        <v>82</v>
      </c>
      <c r="U4788" s="217">
        <v>1</v>
      </c>
      <c r="V4788" s="85"/>
      <c r="W4788" s="85"/>
      <c r="X4788" s="85"/>
      <c r="Y4788" s="85"/>
      <c r="Z4788" s="85"/>
      <c r="AA4788" s="85"/>
      <c r="AB4788" s="86"/>
      <c r="AC4788" s="86"/>
      <c r="AD4788" s="85"/>
      <c r="AE4788" s="85"/>
      <c r="AF4788" s="85"/>
      <c r="AG4788" s="85"/>
      <c r="AH4788" s="85"/>
      <c r="AI4788" s="85"/>
      <c r="AJ4788" s="85"/>
    </row>
    <row r="4789" spans="1:36" ht="16.5" thickTop="1" thickBot="1">
      <c r="A4789" s="105">
        <f t="shared" si="991"/>
        <v>32</v>
      </c>
      <c r="B4789" s="112" t="s">
        <v>4610</v>
      </c>
      <c r="C4789" s="107">
        <v>1963</v>
      </c>
      <c r="D4789" s="107">
        <v>1963</v>
      </c>
      <c r="E4789" s="114" t="s">
        <v>80</v>
      </c>
      <c r="F4789" s="107">
        <v>2</v>
      </c>
      <c r="G4789" s="107">
        <v>2</v>
      </c>
      <c r="H4789" s="111">
        <v>660.1</v>
      </c>
      <c r="I4789" s="111">
        <v>660.1</v>
      </c>
      <c r="J4789" s="111"/>
      <c r="K4789" s="122">
        <v>27</v>
      </c>
      <c r="L4789" s="110">
        <f t="shared" si="997"/>
        <v>10155334.853999998</v>
      </c>
      <c r="M4789" s="108"/>
      <c r="N4789" s="108"/>
      <c r="O4789" s="108"/>
      <c r="P4789" s="110">
        <f>'Форма 2'!C4789-M4789-N4789-O4789</f>
        <v>10155334.853999998</v>
      </c>
      <c r="Q4789" s="111">
        <f t="shared" si="998"/>
        <v>15384.539999999997</v>
      </c>
      <c r="R4789" s="111">
        <f t="shared" si="999"/>
        <v>15384.539999999997</v>
      </c>
      <c r="S4789" s="112" t="s">
        <v>2152</v>
      </c>
      <c r="T4789" s="107" t="s">
        <v>82</v>
      </c>
      <c r="U4789" s="217"/>
      <c r="V4789" s="85"/>
      <c r="W4789" s="85"/>
      <c r="X4789" s="85"/>
      <c r="Y4789" s="85"/>
      <c r="Z4789" s="85"/>
      <c r="AA4789" s="85"/>
      <c r="AB4789" s="86"/>
      <c r="AC4789" s="86"/>
      <c r="AD4789" s="85">
        <v>1</v>
      </c>
      <c r="AE4789" s="85">
        <v>1</v>
      </c>
      <c r="AF4789" s="85"/>
      <c r="AG4789" s="85"/>
      <c r="AH4789" s="85"/>
      <c r="AI4789" s="85"/>
      <c r="AJ4789" s="85"/>
    </row>
    <row r="4790" spans="1:36" ht="16.5" thickTop="1" thickBot="1">
      <c r="A4790" s="105">
        <f t="shared" si="991"/>
        <v>33</v>
      </c>
      <c r="B4790" s="112" t="s">
        <v>4611</v>
      </c>
      <c r="C4790" s="107">
        <v>1973</v>
      </c>
      <c r="D4790" s="107">
        <v>1973</v>
      </c>
      <c r="E4790" s="114" t="s">
        <v>960</v>
      </c>
      <c r="F4790" s="107">
        <v>5</v>
      </c>
      <c r="G4790" s="107">
        <v>4</v>
      </c>
      <c r="H4790" s="111">
        <v>3372.1</v>
      </c>
      <c r="I4790" s="111">
        <v>3225.1</v>
      </c>
      <c r="J4790" s="111"/>
      <c r="K4790" s="122">
        <v>100</v>
      </c>
      <c r="L4790" s="110">
        <f t="shared" si="997"/>
        <v>1130957.21</v>
      </c>
      <c r="M4790" s="108"/>
      <c r="N4790" s="108"/>
      <c r="O4790" s="108"/>
      <c r="P4790" s="110">
        <f>'Форма 2'!C4790-M4790-N4790-O4790</f>
        <v>1130957.21</v>
      </c>
      <c r="Q4790" s="111">
        <f t="shared" si="998"/>
        <v>350.67353260364018</v>
      </c>
      <c r="R4790" s="111">
        <f t="shared" si="999"/>
        <v>350.67353260364018</v>
      </c>
      <c r="S4790" s="112" t="s">
        <v>2152</v>
      </c>
      <c r="T4790" s="107" t="s">
        <v>82</v>
      </c>
      <c r="U4790" s="217"/>
      <c r="V4790" s="85"/>
      <c r="W4790" s="85"/>
      <c r="X4790" s="85">
        <v>1</v>
      </c>
      <c r="Y4790" s="85"/>
      <c r="Z4790" s="85"/>
      <c r="AA4790" s="85"/>
      <c r="AB4790" s="86"/>
      <c r="AC4790" s="86"/>
      <c r="AD4790" s="85"/>
      <c r="AE4790" s="85"/>
      <c r="AF4790" s="85"/>
      <c r="AG4790" s="85"/>
      <c r="AH4790" s="85"/>
      <c r="AI4790" s="85"/>
      <c r="AJ4790" s="85"/>
    </row>
    <row r="4791" spans="1:36" ht="16.5" thickTop="1" thickBot="1">
      <c r="A4791" s="105">
        <f t="shared" si="991"/>
        <v>34</v>
      </c>
      <c r="B4791" s="112" t="s">
        <v>4612</v>
      </c>
      <c r="C4791" s="107">
        <v>1961</v>
      </c>
      <c r="D4791" s="107">
        <v>1961</v>
      </c>
      <c r="E4791" s="114" t="s">
        <v>80</v>
      </c>
      <c r="F4791" s="107">
        <v>2</v>
      </c>
      <c r="G4791" s="107">
        <v>2</v>
      </c>
      <c r="H4791" s="111">
        <v>506.3</v>
      </c>
      <c r="I4791" s="111">
        <v>443.1</v>
      </c>
      <c r="J4791" s="111"/>
      <c r="K4791" s="122">
        <v>23</v>
      </c>
      <c r="L4791" s="110">
        <f t="shared" si="997"/>
        <v>7789192.602</v>
      </c>
      <c r="M4791" s="108"/>
      <c r="N4791" s="108"/>
      <c r="O4791" s="108"/>
      <c r="P4791" s="110">
        <f>'Форма 2'!C4791-M4791-N4791-O4791</f>
        <v>7789192.602</v>
      </c>
      <c r="Q4791" s="111">
        <f t="shared" si="998"/>
        <v>17578.859404197698</v>
      </c>
      <c r="R4791" s="111">
        <f t="shared" si="999"/>
        <v>17578.859404197698</v>
      </c>
      <c r="S4791" s="112" t="s">
        <v>2152</v>
      </c>
      <c r="T4791" s="107" t="s">
        <v>82</v>
      </c>
      <c r="U4791" s="217"/>
      <c r="V4791" s="85"/>
      <c r="W4791" s="85"/>
      <c r="X4791" s="85"/>
      <c r="Y4791" s="85"/>
      <c r="Z4791" s="85"/>
      <c r="AA4791" s="85"/>
      <c r="AB4791" s="86"/>
      <c r="AC4791" s="86"/>
      <c r="AD4791" s="85">
        <v>1</v>
      </c>
      <c r="AE4791" s="85">
        <v>1</v>
      </c>
      <c r="AF4791" s="85"/>
      <c r="AG4791" s="85"/>
      <c r="AH4791" s="85"/>
      <c r="AI4791" s="85"/>
      <c r="AJ4791" s="85"/>
    </row>
    <row r="4792" spans="1:36" ht="17.25" thickTop="1" thickBot="1">
      <c r="A4792" s="221">
        <v>0</v>
      </c>
      <c r="B4792" s="13" t="s">
        <v>999</v>
      </c>
      <c r="C4792" s="5"/>
      <c r="D4792" s="5"/>
      <c r="E4792" s="5"/>
      <c r="F4792" s="5"/>
      <c r="G4792" s="5"/>
      <c r="H4792" s="24">
        <f>SUM(H4793:H4797)</f>
        <v>1843.1999999999998</v>
      </c>
      <c r="I4792" s="24">
        <f t="shared" ref="I4792:P4792" si="1000">SUM(I4793:I4797)</f>
        <v>1660.4</v>
      </c>
      <c r="J4792" s="24">
        <f t="shared" si="1000"/>
        <v>1030.5</v>
      </c>
      <c r="K4792" s="23">
        <f t="shared" si="1000"/>
        <v>97</v>
      </c>
      <c r="L4792" s="24">
        <f t="shared" si="1000"/>
        <v>14060056.307999998</v>
      </c>
      <c r="M4792" s="24">
        <f t="shared" si="1000"/>
        <v>0</v>
      </c>
      <c r="N4792" s="24">
        <f t="shared" si="1000"/>
        <v>0</v>
      </c>
      <c r="O4792" s="24">
        <f t="shared" si="1000"/>
        <v>0</v>
      </c>
      <c r="P4792" s="24">
        <f t="shared" si="1000"/>
        <v>14060056.307999998</v>
      </c>
      <c r="Q4792" s="8" t="s">
        <v>76</v>
      </c>
      <c r="R4792" s="8" t="s">
        <v>76</v>
      </c>
      <c r="S4792" s="8" t="s">
        <v>76</v>
      </c>
      <c r="T4792" s="5" t="s">
        <v>76</v>
      </c>
      <c r="U4792" s="218" t="s">
        <v>76</v>
      </c>
      <c r="V4792" s="84" t="s">
        <v>76</v>
      </c>
      <c r="W4792" s="84" t="s">
        <v>76</v>
      </c>
      <c r="X4792" s="84" t="s">
        <v>76</v>
      </c>
      <c r="Y4792" s="84" t="s">
        <v>76</v>
      </c>
      <c r="Z4792" s="84" t="s">
        <v>76</v>
      </c>
      <c r="AA4792" s="84" t="s">
        <v>76</v>
      </c>
      <c r="AB4792" s="84" t="s">
        <v>76</v>
      </c>
      <c r="AC4792" s="84" t="s">
        <v>76</v>
      </c>
      <c r="AD4792" s="84" t="s">
        <v>76</v>
      </c>
      <c r="AE4792" s="84" t="s">
        <v>76</v>
      </c>
      <c r="AF4792" s="84" t="s">
        <v>76</v>
      </c>
      <c r="AG4792" s="84" t="s">
        <v>76</v>
      </c>
      <c r="AH4792" s="84" t="s">
        <v>76</v>
      </c>
      <c r="AI4792" s="84" t="s">
        <v>76</v>
      </c>
      <c r="AJ4792" s="84" t="s">
        <v>76</v>
      </c>
    </row>
    <row r="4793" spans="1:36" ht="16.5" thickTop="1" thickBot="1">
      <c r="A4793" s="105">
        <f t="shared" si="991"/>
        <v>1</v>
      </c>
      <c r="B4793" s="112" t="s">
        <v>4613</v>
      </c>
      <c r="C4793" s="107">
        <v>1966</v>
      </c>
      <c r="D4793" s="107"/>
      <c r="E4793" s="114" t="s">
        <v>80</v>
      </c>
      <c r="F4793" s="107">
        <v>2</v>
      </c>
      <c r="G4793" s="107">
        <v>3</v>
      </c>
      <c r="H4793" s="111">
        <v>532</v>
      </c>
      <c r="I4793" s="111">
        <v>459</v>
      </c>
      <c r="J4793" s="111">
        <v>300</v>
      </c>
      <c r="K4793" s="122">
        <v>30</v>
      </c>
      <c r="L4793" s="110">
        <f t="shared" ref="L4793:L4797" si="1001">SUM(M4793:P4793)</f>
        <v>5285526.3999999994</v>
      </c>
      <c r="M4793" s="108"/>
      <c r="N4793" s="108"/>
      <c r="O4793" s="108"/>
      <c r="P4793" s="110">
        <f>'Форма 2'!C4793-M4793-N4793-O4793</f>
        <v>5285526.3999999994</v>
      </c>
      <c r="Q4793" s="111">
        <f>L4793/I4793</f>
        <v>11515.308061002177</v>
      </c>
      <c r="R4793" s="111">
        <f>Q4793</f>
        <v>11515.308061002177</v>
      </c>
      <c r="S4793" s="112" t="s">
        <v>2152</v>
      </c>
      <c r="T4793" s="107" t="s">
        <v>82</v>
      </c>
      <c r="U4793" s="217"/>
      <c r="V4793" s="85"/>
      <c r="W4793" s="85"/>
      <c r="X4793" s="85">
        <v>1</v>
      </c>
      <c r="Y4793" s="85"/>
      <c r="Z4793" s="85"/>
      <c r="AA4793" s="85"/>
      <c r="AB4793" s="86"/>
      <c r="AC4793" s="86"/>
      <c r="AD4793" s="85">
        <v>1</v>
      </c>
      <c r="AE4793" s="85"/>
      <c r="AF4793" s="85"/>
      <c r="AG4793" s="85"/>
      <c r="AH4793" s="85"/>
      <c r="AI4793" s="85"/>
      <c r="AJ4793" s="85"/>
    </row>
    <row r="4794" spans="1:36" ht="16.5" thickTop="1" thickBot="1">
      <c r="A4794" s="105">
        <f t="shared" si="991"/>
        <v>2</v>
      </c>
      <c r="B4794" s="112" t="s">
        <v>4614</v>
      </c>
      <c r="C4794" s="107">
        <v>1967</v>
      </c>
      <c r="D4794" s="107"/>
      <c r="E4794" s="114" t="s">
        <v>102</v>
      </c>
      <c r="F4794" s="107">
        <v>2</v>
      </c>
      <c r="G4794" s="107">
        <v>2</v>
      </c>
      <c r="H4794" s="111">
        <v>184.7</v>
      </c>
      <c r="I4794" s="111">
        <v>184.7</v>
      </c>
      <c r="J4794" s="111">
        <v>127.9</v>
      </c>
      <c r="K4794" s="122">
        <v>17</v>
      </c>
      <c r="L4794" s="110">
        <f t="shared" si="1001"/>
        <v>69781.506999999998</v>
      </c>
      <c r="M4794" s="108"/>
      <c r="N4794" s="108"/>
      <c r="O4794" s="108"/>
      <c r="P4794" s="110">
        <f>'Форма 2'!C4794-M4794-N4794-O4794</f>
        <v>69781.506999999998</v>
      </c>
      <c r="Q4794" s="111">
        <f>L4794/I4794</f>
        <v>377.81</v>
      </c>
      <c r="R4794" s="111">
        <f>Q4794</f>
        <v>377.81</v>
      </c>
      <c r="S4794" s="112" t="s">
        <v>2152</v>
      </c>
      <c r="T4794" s="107" t="s">
        <v>82</v>
      </c>
      <c r="U4794" s="217"/>
      <c r="V4794" s="85"/>
      <c r="W4794" s="85"/>
      <c r="X4794" s="85">
        <v>1</v>
      </c>
      <c r="Y4794" s="85"/>
      <c r="Z4794" s="85"/>
      <c r="AA4794" s="85"/>
      <c r="AB4794" s="86"/>
      <c r="AC4794" s="86"/>
      <c r="AD4794" s="85"/>
      <c r="AE4794" s="85"/>
      <c r="AF4794" s="85"/>
      <c r="AG4794" s="85"/>
      <c r="AH4794" s="85"/>
      <c r="AI4794" s="85"/>
      <c r="AJ4794" s="85"/>
    </row>
    <row r="4795" spans="1:36" ht="16.5" thickTop="1" thickBot="1">
      <c r="A4795" s="105">
        <f t="shared" si="991"/>
        <v>3</v>
      </c>
      <c r="B4795" s="112" t="s">
        <v>4615</v>
      </c>
      <c r="C4795" s="107">
        <v>1984</v>
      </c>
      <c r="D4795" s="107"/>
      <c r="E4795" s="114" t="s">
        <v>80</v>
      </c>
      <c r="F4795" s="107">
        <v>1</v>
      </c>
      <c r="G4795" s="107">
        <v>1</v>
      </c>
      <c r="H4795" s="111">
        <v>238.5</v>
      </c>
      <c r="I4795" s="111">
        <v>207.7</v>
      </c>
      <c r="J4795" s="111">
        <v>113.8</v>
      </c>
      <c r="K4795" s="122">
        <v>10</v>
      </c>
      <c r="L4795" s="110">
        <f t="shared" si="1001"/>
        <v>7119.2250000000004</v>
      </c>
      <c r="M4795" s="108"/>
      <c r="N4795" s="108"/>
      <c r="O4795" s="108"/>
      <c r="P4795" s="110">
        <f>'Форма 2'!C4795-M4795-N4795-O4795</f>
        <v>7119.2250000000004</v>
      </c>
      <c r="Q4795" s="111">
        <f>L4795/I4795</f>
        <v>34.276480500722201</v>
      </c>
      <c r="R4795" s="111">
        <f>Q4795</f>
        <v>34.276480500722201</v>
      </c>
      <c r="S4795" s="112" t="s">
        <v>2152</v>
      </c>
      <c r="T4795" s="107" t="s">
        <v>82</v>
      </c>
      <c r="U4795" s="217"/>
      <c r="V4795" s="85"/>
      <c r="W4795" s="85"/>
      <c r="X4795" s="85"/>
      <c r="Y4795" s="85"/>
      <c r="Z4795" s="85"/>
      <c r="AA4795" s="85"/>
      <c r="AB4795" s="86"/>
      <c r="AC4795" s="86"/>
      <c r="AD4795" s="85"/>
      <c r="AE4795" s="85"/>
      <c r="AF4795" s="85"/>
      <c r="AG4795" s="85"/>
      <c r="AH4795" s="85"/>
      <c r="AI4795" s="85"/>
      <c r="AJ4795" s="85">
        <v>1</v>
      </c>
    </row>
    <row r="4796" spans="1:36" ht="16.5" thickTop="1" thickBot="1">
      <c r="A4796" s="105">
        <f t="shared" si="991"/>
        <v>4</v>
      </c>
      <c r="B4796" s="112" t="s">
        <v>4616</v>
      </c>
      <c r="C4796" s="107">
        <v>1969</v>
      </c>
      <c r="D4796" s="107"/>
      <c r="E4796" s="114" t="s">
        <v>80</v>
      </c>
      <c r="F4796" s="107">
        <v>2</v>
      </c>
      <c r="G4796" s="107">
        <v>1</v>
      </c>
      <c r="H4796" s="111">
        <v>330.4</v>
      </c>
      <c r="I4796" s="111">
        <v>301.89999999999998</v>
      </c>
      <c r="J4796" s="111">
        <v>198.2</v>
      </c>
      <c r="K4796" s="122">
        <v>20</v>
      </c>
      <c r="L4796" s="110">
        <f t="shared" si="1001"/>
        <v>3157761.6559999995</v>
      </c>
      <c r="M4796" s="108"/>
      <c r="N4796" s="108"/>
      <c r="O4796" s="108"/>
      <c r="P4796" s="110">
        <f>'Форма 2'!C4796-M4796-N4796-O4796</f>
        <v>3157761.6559999995</v>
      </c>
      <c r="Q4796" s="111">
        <f>L4796/I4796</f>
        <v>10459.627876780391</v>
      </c>
      <c r="R4796" s="111">
        <f>Q4796</f>
        <v>10459.627876780391</v>
      </c>
      <c r="S4796" s="112" t="s">
        <v>2152</v>
      </c>
      <c r="T4796" s="107" t="s">
        <v>82</v>
      </c>
      <c r="U4796" s="217"/>
      <c r="V4796" s="85"/>
      <c r="W4796" s="85"/>
      <c r="X4796" s="85"/>
      <c r="Y4796" s="85"/>
      <c r="Z4796" s="85"/>
      <c r="AA4796" s="85"/>
      <c r="AB4796" s="86"/>
      <c r="AC4796" s="86"/>
      <c r="AD4796" s="85">
        <v>1</v>
      </c>
      <c r="AE4796" s="85"/>
      <c r="AF4796" s="85"/>
      <c r="AG4796" s="85"/>
      <c r="AH4796" s="85"/>
      <c r="AI4796" s="85"/>
      <c r="AJ4796" s="85"/>
    </row>
    <row r="4797" spans="1:36" ht="16.5" thickTop="1" thickBot="1">
      <c r="A4797" s="105">
        <f t="shared" si="991"/>
        <v>5</v>
      </c>
      <c r="B4797" s="112" t="s">
        <v>4617</v>
      </c>
      <c r="C4797" s="107">
        <v>1968</v>
      </c>
      <c r="D4797" s="107"/>
      <c r="E4797" s="114" t="s">
        <v>80</v>
      </c>
      <c r="F4797" s="107">
        <v>2</v>
      </c>
      <c r="G4797" s="107">
        <v>2</v>
      </c>
      <c r="H4797" s="111">
        <v>557.6</v>
      </c>
      <c r="I4797" s="111">
        <v>507.1</v>
      </c>
      <c r="J4797" s="111">
        <v>290.60000000000002</v>
      </c>
      <c r="K4797" s="122">
        <v>20</v>
      </c>
      <c r="L4797" s="110">
        <f t="shared" si="1001"/>
        <v>5539867.5199999996</v>
      </c>
      <c r="M4797" s="108"/>
      <c r="N4797" s="108"/>
      <c r="O4797" s="108"/>
      <c r="P4797" s="110">
        <f>'Форма 2'!C4797-M4797-N4797-O4797</f>
        <v>5539867.5199999996</v>
      </c>
      <c r="Q4797" s="111">
        <f>L4797/I4797</f>
        <v>10924.60563991323</v>
      </c>
      <c r="R4797" s="111">
        <f>Q4797</f>
        <v>10924.60563991323</v>
      </c>
      <c r="S4797" s="112" t="s">
        <v>2152</v>
      </c>
      <c r="T4797" s="107" t="s">
        <v>82</v>
      </c>
      <c r="U4797" s="217"/>
      <c r="V4797" s="85"/>
      <c r="W4797" s="85"/>
      <c r="X4797" s="85">
        <v>1</v>
      </c>
      <c r="Y4797" s="85"/>
      <c r="Z4797" s="85"/>
      <c r="AA4797" s="85"/>
      <c r="AB4797" s="86"/>
      <c r="AC4797" s="86"/>
      <c r="AD4797" s="85">
        <v>1</v>
      </c>
      <c r="AE4797" s="85"/>
      <c r="AF4797" s="85"/>
      <c r="AG4797" s="85"/>
      <c r="AH4797" s="85"/>
      <c r="AI4797" s="85"/>
      <c r="AJ4797" s="85"/>
    </row>
    <row r="4798" spans="1:36" ht="17.25" thickTop="1" thickBot="1">
      <c r="A4798" s="221">
        <v>0</v>
      </c>
      <c r="B4798" s="13" t="s">
        <v>1009</v>
      </c>
      <c r="C4798" s="5"/>
      <c r="D4798" s="5"/>
      <c r="E4798" s="5"/>
      <c r="F4798" s="5"/>
      <c r="G4798" s="5"/>
      <c r="H4798" s="24">
        <f t="shared" ref="H4798:P4798" si="1002">SUM(H4799:H4801)</f>
        <v>1313.8</v>
      </c>
      <c r="I4798" s="24">
        <f t="shared" si="1002"/>
        <v>1195.2</v>
      </c>
      <c r="J4798" s="24">
        <f t="shared" si="1002"/>
        <v>1195.2</v>
      </c>
      <c r="K4798" s="23">
        <f t="shared" si="1002"/>
        <v>57</v>
      </c>
      <c r="L4798" s="24">
        <f t="shared" si="1002"/>
        <v>12556498.981999999</v>
      </c>
      <c r="M4798" s="24">
        <f t="shared" si="1002"/>
        <v>0</v>
      </c>
      <c r="N4798" s="24">
        <f t="shared" si="1002"/>
        <v>0</v>
      </c>
      <c r="O4798" s="24">
        <f t="shared" si="1002"/>
        <v>0</v>
      </c>
      <c r="P4798" s="24">
        <f t="shared" si="1002"/>
        <v>12556498.981999999</v>
      </c>
      <c r="Q4798" s="8" t="s">
        <v>76</v>
      </c>
      <c r="R4798" s="8" t="s">
        <v>76</v>
      </c>
      <c r="S4798" s="8" t="s">
        <v>76</v>
      </c>
      <c r="T4798" s="5" t="s">
        <v>76</v>
      </c>
      <c r="U4798" s="218" t="s">
        <v>76</v>
      </c>
      <c r="V4798" s="84" t="s">
        <v>76</v>
      </c>
      <c r="W4798" s="84" t="s">
        <v>76</v>
      </c>
      <c r="X4798" s="84" t="s">
        <v>76</v>
      </c>
      <c r="Y4798" s="84" t="s">
        <v>76</v>
      </c>
      <c r="Z4798" s="84" t="s">
        <v>76</v>
      </c>
      <c r="AA4798" s="84" t="s">
        <v>76</v>
      </c>
      <c r="AB4798" s="84" t="s">
        <v>76</v>
      </c>
      <c r="AC4798" s="84" t="s">
        <v>76</v>
      </c>
      <c r="AD4798" s="84" t="s">
        <v>76</v>
      </c>
      <c r="AE4798" s="84" t="s">
        <v>76</v>
      </c>
      <c r="AF4798" s="84" t="s">
        <v>76</v>
      </c>
      <c r="AG4798" s="84" t="s">
        <v>76</v>
      </c>
      <c r="AH4798" s="84" t="s">
        <v>76</v>
      </c>
      <c r="AI4798" s="84" t="s">
        <v>76</v>
      </c>
      <c r="AJ4798" s="84" t="s">
        <v>76</v>
      </c>
    </row>
    <row r="4799" spans="1:36" ht="16.5" thickTop="1" thickBot="1">
      <c r="A4799" s="105">
        <f t="shared" si="991"/>
        <v>1</v>
      </c>
      <c r="B4799" s="119" t="s">
        <v>4618</v>
      </c>
      <c r="C4799" s="105">
        <v>1968</v>
      </c>
      <c r="D4799" s="105"/>
      <c r="E4799" s="119" t="s">
        <v>94</v>
      </c>
      <c r="F4799" s="107">
        <v>2</v>
      </c>
      <c r="G4799" s="105">
        <v>2</v>
      </c>
      <c r="H4799" s="110">
        <v>503.5</v>
      </c>
      <c r="I4799" s="110">
        <v>443.5</v>
      </c>
      <c r="J4799" s="110">
        <v>443.5</v>
      </c>
      <c r="K4799" s="109">
        <v>24</v>
      </c>
      <c r="L4799" s="110">
        <f t="shared" ref="L4799:L4801" si="1003">SUM(M4799:P4799)</f>
        <v>4812145.8649999993</v>
      </c>
      <c r="M4799" s="108"/>
      <c r="N4799" s="108"/>
      <c r="O4799" s="108"/>
      <c r="P4799" s="110">
        <f>'Форма 2'!C4799-M4799-N4799-O4799</f>
        <v>4812145.8649999993</v>
      </c>
      <c r="Q4799" s="111">
        <f>L4799/I4799</f>
        <v>10850.385264937991</v>
      </c>
      <c r="R4799" s="111">
        <f>Q4799</f>
        <v>10850.385264937991</v>
      </c>
      <c r="S4799" s="112" t="s">
        <v>2152</v>
      </c>
      <c r="T4799" s="107" t="s">
        <v>82</v>
      </c>
      <c r="U4799" s="217"/>
      <c r="V4799" s="85"/>
      <c r="W4799" s="85"/>
      <c r="X4799" s="85"/>
      <c r="Y4799" s="85"/>
      <c r="Z4799" s="85"/>
      <c r="AA4799" s="85"/>
      <c r="AB4799" s="86"/>
      <c r="AC4799" s="86"/>
      <c r="AD4799" s="85">
        <v>1</v>
      </c>
      <c r="AE4799" s="85"/>
      <c r="AF4799" s="85"/>
      <c r="AG4799" s="85"/>
      <c r="AH4799" s="85"/>
      <c r="AI4799" s="85"/>
      <c r="AJ4799" s="85"/>
    </row>
    <row r="4800" spans="1:36" ht="16.5" thickTop="1" thickBot="1">
      <c r="A4800" s="105">
        <f t="shared" si="991"/>
        <v>2</v>
      </c>
      <c r="B4800" s="119" t="s">
        <v>4619</v>
      </c>
      <c r="C4800" s="105">
        <v>1970</v>
      </c>
      <c r="D4800" s="105"/>
      <c r="E4800" s="119" t="s">
        <v>80</v>
      </c>
      <c r="F4800" s="107">
        <v>2</v>
      </c>
      <c r="G4800" s="105">
        <v>1</v>
      </c>
      <c r="H4800" s="110">
        <v>354</v>
      </c>
      <c r="I4800" s="110">
        <v>324.7</v>
      </c>
      <c r="J4800" s="110">
        <v>324.7</v>
      </c>
      <c r="K4800" s="109">
        <v>13</v>
      </c>
      <c r="L4800" s="110">
        <f t="shared" si="1003"/>
        <v>3383316.0599999996</v>
      </c>
      <c r="M4800" s="108"/>
      <c r="N4800" s="108"/>
      <c r="O4800" s="108"/>
      <c r="P4800" s="110">
        <f>'Форма 2'!C4800-M4800-N4800-O4800</f>
        <v>3383316.0599999996</v>
      </c>
      <c r="Q4800" s="111">
        <f>L4800/I4800</f>
        <v>10419.821558361564</v>
      </c>
      <c r="R4800" s="111">
        <f>Q4800</f>
        <v>10419.821558361564</v>
      </c>
      <c r="S4800" s="112" t="s">
        <v>2152</v>
      </c>
      <c r="T4800" s="107" t="s">
        <v>82</v>
      </c>
      <c r="U4800" s="217"/>
      <c r="V4800" s="85"/>
      <c r="W4800" s="85"/>
      <c r="X4800" s="85"/>
      <c r="Y4800" s="85"/>
      <c r="Z4800" s="85"/>
      <c r="AA4800" s="85"/>
      <c r="AB4800" s="86"/>
      <c r="AC4800" s="86"/>
      <c r="AD4800" s="85">
        <v>1</v>
      </c>
      <c r="AE4800" s="85"/>
      <c r="AF4800" s="85"/>
      <c r="AG4800" s="85"/>
      <c r="AH4800" s="85"/>
      <c r="AI4800" s="85"/>
      <c r="AJ4800" s="85"/>
    </row>
    <row r="4801" spans="1:36" ht="16.5" thickTop="1" thickBot="1">
      <c r="A4801" s="105">
        <f t="shared" si="991"/>
        <v>3</v>
      </c>
      <c r="B4801" s="119" t="s">
        <v>4620</v>
      </c>
      <c r="C4801" s="105">
        <v>1969</v>
      </c>
      <c r="D4801" s="105"/>
      <c r="E4801" s="119" t="s">
        <v>80</v>
      </c>
      <c r="F4801" s="107">
        <v>2</v>
      </c>
      <c r="G4801" s="105">
        <v>2</v>
      </c>
      <c r="H4801" s="110">
        <v>456.3</v>
      </c>
      <c r="I4801" s="110">
        <v>427</v>
      </c>
      <c r="J4801" s="110">
        <v>427</v>
      </c>
      <c r="K4801" s="109">
        <v>20</v>
      </c>
      <c r="L4801" s="110">
        <f t="shared" si="1003"/>
        <v>4361037.057</v>
      </c>
      <c r="M4801" s="108"/>
      <c r="N4801" s="108"/>
      <c r="O4801" s="108"/>
      <c r="P4801" s="110">
        <f>'Форма 2'!C4801-M4801-N4801-O4801</f>
        <v>4361037.057</v>
      </c>
      <c r="Q4801" s="111">
        <f>L4801/I4801</f>
        <v>10213.201538641686</v>
      </c>
      <c r="R4801" s="111">
        <f>Q4801</f>
        <v>10213.201538641686</v>
      </c>
      <c r="S4801" s="112" t="s">
        <v>2152</v>
      </c>
      <c r="T4801" s="107" t="s">
        <v>82</v>
      </c>
      <c r="U4801" s="217"/>
      <c r="V4801" s="85"/>
      <c r="W4801" s="85"/>
      <c r="X4801" s="85"/>
      <c r="Y4801" s="85"/>
      <c r="Z4801" s="85"/>
      <c r="AA4801" s="85"/>
      <c r="AB4801" s="86"/>
      <c r="AC4801" s="86"/>
      <c r="AD4801" s="85">
        <v>1</v>
      </c>
      <c r="AE4801" s="85"/>
      <c r="AF4801" s="85"/>
      <c r="AG4801" s="85"/>
      <c r="AH4801" s="85"/>
      <c r="AI4801" s="85"/>
      <c r="AJ4801" s="85"/>
    </row>
    <row r="4802" spans="1:36" ht="17.25" thickTop="1" thickBot="1">
      <c r="A4802" s="221">
        <v>0</v>
      </c>
      <c r="B4802" s="13" t="s">
        <v>4621</v>
      </c>
      <c r="C4802" s="5"/>
      <c r="D4802" s="5"/>
      <c r="E4802" s="5"/>
      <c r="F4802" s="5"/>
      <c r="G4802" s="5"/>
      <c r="H4802" s="24">
        <f>SUM(H4803)</f>
        <v>348.4</v>
      </c>
      <c r="I4802" s="24">
        <f t="shared" ref="I4802:P4802" si="1004">SUM(I4803)</f>
        <v>327.2</v>
      </c>
      <c r="J4802" s="24">
        <f t="shared" si="1004"/>
        <v>197.4</v>
      </c>
      <c r="K4802" s="23">
        <f t="shared" si="1004"/>
        <v>21</v>
      </c>
      <c r="L4802" s="24">
        <f t="shared" si="1004"/>
        <v>3461423.6799999997</v>
      </c>
      <c r="M4802" s="24">
        <f t="shared" si="1004"/>
        <v>0</v>
      </c>
      <c r="N4802" s="24">
        <f t="shared" si="1004"/>
        <v>0</v>
      </c>
      <c r="O4802" s="24">
        <f t="shared" si="1004"/>
        <v>0</v>
      </c>
      <c r="P4802" s="24">
        <f t="shared" si="1004"/>
        <v>3461423.6799999997</v>
      </c>
      <c r="Q4802" s="8" t="s">
        <v>76</v>
      </c>
      <c r="R4802" s="8" t="s">
        <v>76</v>
      </c>
      <c r="S4802" s="8" t="s">
        <v>76</v>
      </c>
      <c r="T4802" s="5" t="s">
        <v>76</v>
      </c>
      <c r="U4802" s="218" t="s">
        <v>76</v>
      </c>
      <c r="V4802" s="84" t="s">
        <v>76</v>
      </c>
      <c r="W4802" s="84" t="s">
        <v>76</v>
      </c>
      <c r="X4802" s="84" t="s">
        <v>76</v>
      </c>
      <c r="Y4802" s="84" t="s">
        <v>76</v>
      </c>
      <c r="Z4802" s="84" t="s">
        <v>76</v>
      </c>
      <c r="AA4802" s="84" t="s">
        <v>76</v>
      </c>
      <c r="AB4802" s="84" t="s">
        <v>76</v>
      </c>
      <c r="AC4802" s="84" t="s">
        <v>76</v>
      </c>
      <c r="AD4802" s="84" t="s">
        <v>76</v>
      </c>
      <c r="AE4802" s="84" t="s">
        <v>76</v>
      </c>
      <c r="AF4802" s="84" t="s">
        <v>76</v>
      </c>
      <c r="AG4802" s="84" t="s">
        <v>76</v>
      </c>
      <c r="AH4802" s="84" t="s">
        <v>76</v>
      </c>
      <c r="AI4802" s="84" t="s">
        <v>76</v>
      </c>
      <c r="AJ4802" s="84" t="s">
        <v>76</v>
      </c>
    </row>
    <row r="4803" spans="1:36" ht="16.5" thickTop="1" thickBot="1">
      <c r="A4803" s="105">
        <f t="shared" si="991"/>
        <v>1</v>
      </c>
      <c r="B4803" s="112" t="s">
        <v>4622</v>
      </c>
      <c r="C4803" s="107">
        <v>1961</v>
      </c>
      <c r="D4803" s="107">
        <v>2004</v>
      </c>
      <c r="E4803" s="114" t="s">
        <v>306</v>
      </c>
      <c r="F4803" s="107">
        <v>2</v>
      </c>
      <c r="G4803" s="107">
        <v>1</v>
      </c>
      <c r="H4803" s="111">
        <v>348.4</v>
      </c>
      <c r="I4803" s="111">
        <v>327.2</v>
      </c>
      <c r="J4803" s="111">
        <v>197.4</v>
      </c>
      <c r="K4803" s="122">
        <v>21</v>
      </c>
      <c r="L4803" s="110">
        <f>SUM(M4803:P4803)</f>
        <v>3461423.6799999997</v>
      </c>
      <c r="M4803" s="108"/>
      <c r="N4803" s="108"/>
      <c r="O4803" s="108"/>
      <c r="P4803" s="110">
        <f>'Форма 2'!C4803-M4803-N4803-O4803</f>
        <v>3461423.6799999997</v>
      </c>
      <c r="Q4803" s="111">
        <f>L4803/I4803</f>
        <v>10578.923227383862</v>
      </c>
      <c r="R4803" s="111">
        <f>Q4803</f>
        <v>10578.923227383862</v>
      </c>
      <c r="S4803" s="112" t="s">
        <v>2152</v>
      </c>
      <c r="T4803" s="107" t="s">
        <v>82</v>
      </c>
      <c r="U4803" s="217"/>
      <c r="V4803" s="85"/>
      <c r="W4803" s="85"/>
      <c r="X4803" s="85">
        <v>1</v>
      </c>
      <c r="Y4803" s="85"/>
      <c r="Z4803" s="85"/>
      <c r="AA4803" s="85"/>
      <c r="AB4803" s="86"/>
      <c r="AC4803" s="86"/>
      <c r="AD4803" s="85">
        <v>1</v>
      </c>
      <c r="AE4803" s="85"/>
      <c r="AF4803" s="85"/>
      <c r="AG4803" s="85"/>
      <c r="AH4803" s="85"/>
      <c r="AI4803" s="85"/>
      <c r="AJ4803" s="85"/>
    </row>
    <row r="4804" spans="1:36" ht="17.25" thickTop="1" thickBot="1">
      <c r="A4804" s="221">
        <v>0</v>
      </c>
      <c r="B4804" s="13" t="s">
        <v>1015</v>
      </c>
      <c r="C4804" s="5"/>
      <c r="D4804" s="5"/>
      <c r="E4804" s="5"/>
      <c r="F4804" s="5"/>
      <c r="G4804" s="5"/>
      <c r="H4804" s="24">
        <f t="shared" ref="H4804:P4804" si="1005">SUM(H4805:H4806)</f>
        <v>1177.3000000000002</v>
      </c>
      <c r="I4804" s="24">
        <f t="shared" si="1005"/>
        <v>1084.0999999999999</v>
      </c>
      <c r="J4804" s="24">
        <f t="shared" si="1005"/>
        <v>1075.0999999999999</v>
      </c>
      <c r="K4804" s="23">
        <f t="shared" si="1005"/>
        <v>50</v>
      </c>
      <c r="L4804" s="24">
        <f t="shared" si="1005"/>
        <v>2285903.4050000003</v>
      </c>
      <c r="M4804" s="24">
        <f t="shared" si="1005"/>
        <v>0</v>
      </c>
      <c r="N4804" s="24">
        <f t="shared" si="1005"/>
        <v>0</v>
      </c>
      <c r="O4804" s="24">
        <f t="shared" si="1005"/>
        <v>0</v>
      </c>
      <c r="P4804" s="24">
        <f t="shared" si="1005"/>
        <v>2285903.4050000003</v>
      </c>
      <c r="Q4804" s="8" t="s">
        <v>76</v>
      </c>
      <c r="R4804" s="8" t="s">
        <v>76</v>
      </c>
      <c r="S4804" s="8" t="s">
        <v>76</v>
      </c>
      <c r="T4804" s="5" t="s">
        <v>76</v>
      </c>
      <c r="U4804" s="218" t="s">
        <v>76</v>
      </c>
      <c r="V4804" s="84" t="s">
        <v>76</v>
      </c>
      <c r="W4804" s="84" t="s">
        <v>76</v>
      </c>
      <c r="X4804" s="84" t="s">
        <v>76</v>
      </c>
      <c r="Y4804" s="84" t="s">
        <v>76</v>
      </c>
      <c r="Z4804" s="84" t="s">
        <v>76</v>
      </c>
      <c r="AA4804" s="84" t="s">
        <v>76</v>
      </c>
      <c r="AB4804" s="84" t="s">
        <v>76</v>
      </c>
      <c r="AC4804" s="84" t="s">
        <v>76</v>
      </c>
      <c r="AD4804" s="84" t="s">
        <v>76</v>
      </c>
      <c r="AE4804" s="84" t="s">
        <v>76</v>
      </c>
      <c r="AF4804" s="84" t="s">
        <v>76</v>
      </c>
      <c r="AG4804" s="84" t="s">
        <v>76</v>
      </c>
      <c r="AH4804" s="84" t="s">
        <v>76</v>
      </c>
      <c r="AI4804" s="84" t="s">
        <v>76</v>
      </c>
      <c r="AJ4804" s="84" t="s">
        <v>76</v>
      </c>
    </row>
    <row r="4805" spans="1:36" ht="16.5" thickTop="1" thickBot="1">
      <c r="A4805" s="105">
        <f t="shared" si="991"/>
        <v>1</v>
      </c>
      <c r="B4805" s="236" t="s">
        <v>4623</v>
      </c>
      <c r="C4805" s="123">
        <v>1966</v>
      </c>
      <c r="D4805" s="123">
        <v>2009</v>
      </c>
      <c r="E4805" s="236" t="s">
        <v>102</v>
      </c>
      <c r="F4805" s="107">
        <v>2</v>
      </c>
      <c r="G4805" s="123">
        <v>1</v>
      </c>
      <c r="H4805" s="268">
        <v>368.6</v>
      </c>
      <c r="I4805" s="268">
        <v>335.8</v>
      </c>
      <c r="J4805" s="268">
        <v>326.8</v>
      </c>
      <c r="K4805" s="134">
        <v>13</v>
      </c>
      <c r="L4805" s="110">
        <f t="shared" ref="L4805:L4806" si="1006">SUM(M4805:P4805)</f>
        <v>1257471.5280000002</v>
      </c>
      <c r="M4805" s="108"/>
      <c r="N4805" s="108"/>
      <c r="O4805" s="108"/>
      <c r="P4805" s="110">
        <f>'Форма 2'!C4805-M4805-N4805-O4805</f>
        <v>1257471.5280000002</v>
      </c>
      <c r="Q4805" s="111">
        <f>L4805/I4805</f>
        <v>3744.703776057177</v>
      </c>
      <c r="R4805" s="111">
        <f>Q4805</f>
        <v>3744.703776057177</v>
      </c>
      <c r="S4805" s="112" t="s">
        <v>2152</v>
      </c>
      <c r="T4805" s="107" t="s">
        <v>82</v>
      </c>
      <c r="U4805" s="217">
        <v>1</v>
      </c>
      <c r="V4805" s="85"/>
      <c r="W4805" s="85"/>
      <c r="X4805" s="85"/>
      <c r="Y4805" s="85"/>
      <c r="Z4805" s="85"/>
      <c r="AA4805" s="85"/>
      <c r="AB4805" s="86"/>
      <c r="AC4805" s="86"/>
      <c r="AD4805" s="85"/>
      <c r="AE4805" s="85"/>
      <c r="AF4805" s="85"/>
      <c r="AG4805" s="85"/>
      <c r="AH4805" s="85">
        <v>1</v>
      </c>
      <c r="AI4805" s="85"/>
      <c r="AJ4805" s="85"/>
    </row>
    <row r="4806" spans="1:36" ht="16.5" thickTop="1" thickBot="1">
      <c r="A4806" s="105">
        <f t="shared" si="991"/>
        <v>2</v>
      </c>
      <c r="B4806" s="119" t="s">
        <v>4624</v>
      </c>
      <c r="C4806" s="105">
        <v>1978</v>
      </c>
      <c r="D4806" s="105">
        <v>2011</v>
      </c>
      <c r="E4806" s="119" t="s">
        <v>80</v>
      </c>
      <c r="F4806" s="107">
        <v>2</v>
      </c>
      <c r="G4806" s="107">
        <v>1</v>
      </c>
      <c r="H4806" s="110">
        <v>808.7</v>
      </c>
      <c r="I4806" s="110">
        <v>748.3</v>
      </c>
      <c r="J4806" s="110">
        <v>748.3</v>
      </c>
      <c r="K4806" s="109">
        <v>37</v>
      </c>
      <c r="L4806" s="110">
        <f t="shared" si="1006"/>
        <v>1028431.8770000001</v>
      </c>
      <c r="M4806" s="108"/>
      <c r="N4806" s="108"/>
      <c r="O4806" s="108"/>
      <c r="P4806" s="110">
        <f>'Форма 2'!C4806-M4806-N4806-O4806</f>
        <v>1028431.8770000001</v>
      </c>
      <c r="Q4806" s="111">
        <f>L4806/I4806</f>
        <v>1374.357713483897</v>
      </c>
      <c r="R4806" s="111">
        <f>Q4806</f>
        <v>1374.357713483897</v>
      </c>
      <c r="S4806" s="112" t="s">
        <v>2152</v>
      </c>
      <c r="T4806" s="107" t="s">
        <v>82</v>
      </c>
      <c r="U4806" s="217"/>
      <c r="V4806" s="85"/>
      <c r="W4806" s="85"/>
      <c r="X4806" s="85"/>
      <c r="Y4806" s="85"/>
      <c r="Z4806" s="85"/>
      <c r="AA4806" s="85">
        <v>1</v>
      </c>
      <c r="AB4806" s="86"/>
      <c r="AC4806" s="86"/>
      <c r="AD4806" s="85"/>
      <c r="AE4806" s="85"/>
      <c r="AF4806" s="85"/>
      <c r="AG4806" s="85"/>
      <c r="AH4806" s="85"/>
      <c r="AI4806" s="85"/>
      <c r="AJ4806" s="85"/>
    </row>
    <row r="4807" spans="1:36" ht="17.25" thickTop="1" thickBot="1">
      <c r="A4807" s="221">
        <v>0</v>
      </c>
      <c r="B4807" s="13" t="s">
        <v>1020</v>
      </c>
      <c r="C4807" s="5"/>
      <c r="D4807" s="5"/>
      <c r="E4807" s="5"/>
      <c r="F4807" s="5"/>
      <c r="G4807" s="5"/>
      <c r="H4807" s="24">
        <f t="shared" ref="H4807:P4807" si="1007">SUM(H4808:H4816)</f>
        <v>15246.2</v>
      </c>
      <c r="I4807" s="24">
        <f t="shared" si="1007"/>
        <v>15048.6</v>
      </c>
      <c r="J4807" s="24">
        <f t="shared" si="1007"/>
        <v>12900.2</v>
      </c>
      <c r="K4807" s="23">
        <f t="shared" si="1007"/>
        <v>544</v>
      </c>
      <c r="L4807" s="24">
        <f t="shared" si="1007"/>
        <v>38014436.761999995</v>
      </c>
      <c r="M4807" s="24">
        <f t="shared" si="1007"/>
        <v>0</v>
      </c>
      <c r="N4807" s="24">
        <f t="shared" si="1007"/>
        <v>0</v>
      </c>
      <c r="O4807" s="24">
        <f t="shared" si="1007"/>
        <v>0</v>
      </c>
      <c r="P4807" s="24">
        <f t="shared" si="1007"/>
        <v>38014436.761999995</v>
      </c>
      <c r="Q4807" s="8" t="s">
        <v>76</v>
      </c>
      <c r="R4807" s="8" t="s">
        <v>76</v>
      </c>
      <c r="S4807" s="8" t="s">
        <v>76</v>
      </c>
      <c r="T4807" s="5" t="s">
        <v>76</v>
      </c>
      <c r="U4807" s="218" t="s">
        <v>76</v>
      </c>
      <c r="V4807" s="84" t="s">
        <v>76</v>
      </c>
      <c r="W4807" s="84" t="s">
        <v>76</v>
      </c>
      <c r="X4807" s="84" t="s">
        <v>76</v>
      </c>
      <c r="Y4807" s="84" t="s">
        <v>76</v>
      </c>
      <c r="Z4807" s="84" t="s">
        <v>76</v>
      </c>
      <c r="AA4807" s="84" t="s">
        <v>76</v>
      </c>
      <c r="AB4807" s="84" t="s">
        <v>76</v>
      </c>
      <c r="AC4807" s="84" t="s">
        <v>76</v>
      </c>
      <c r="AD4807" s="84" t="s">
        <v>76</v>
      </c>
      <c r="AE4807" s="84" t="s">
        <v>76</v>
      </c>
      <c r="AF4807" s="84" t="s">
        <v>76</v>
      </c>
      <c r="AG4807" s="84" t="s">
        <v>76</v>
      </c>
      <c r="AH4807" s="84" t="s">
        <v>76</v>
      </c>
      <c r="AI4807" s="84" t="s">
        <v>76</v>
      </c>
      <c r="AJ4807" s="84" t="s">
        <v>76</v>
      </c>
    </row>
    <row r="4808" spans="1:36" ht="16.5" thickTop="1" thickBot="1">
      <c r="A4808" s="105">
        <f t="shared" si="991"/>
        <v>1</v>
      </c>
      <c r="B4808" s="190" t="s">
        <v>4625</v>
      </c>
      <c r="C4808" s="104">
        <v>1962</v>
      </c>
      <c r="D4808" s="105"/>
      <c r="E4808" s="106" t="s">
        <v>1029</v>
      </c>
      <c r="F4808" s="107">
        <v>2</v>
      </c>
      <c r="G4808" s="107">
        <v>2</v>
      </c>
      <c r="H4808" s="111">
        <v>845.3</v>
      </c>
      <c r="I4808" s="111">
        <v>845.3</v>
      </c>
      <c r="J4808" s="111">
        <v>535.4</v>
      </c>
      <c r="K4808" s="122">
        <v>32</v>
      </c>
      <c r="L4808" s="110">
        <f t="shared" ref="L4808:L4816" si="1008">SUM(M4808:P4808)</f>
        <v>319362.79300000001</v>
      </c>
      <c r="M4808" s="108"/>
      <c r="N4808" s="108"/>
      <c r="O4808" s="108"/>
      <c r="P4808" s="110">
        <f>'Форма 2'!C4808-M4808-N4808-O4808</f>
        <v>319362.79300000001</v>
      </c>
      <c r="Q4808" s="111">
        <f t="shared" ref="Q4808:Q4816" si="1009">L4808/I4808</f>
        <v>377.81</v>
      </c>
      <c r="R4808" s="111">
        <f t="shared" ref="R4808:R4816" si="1010">Q4808</f>
        <v>377.81</v>
      </c>
      <c r="S4808" s="112" t="s">
        <v>2152</v>
      </c>
      <c r="T4808" s="107" t="s">
        <v>82</v>
      </c>
      <c r="U4808" s="217"/>
      <c r="V4808" s="85"/>
      <c r="W4808" s="85"/>
      <c r="X4808" s="85">
        <v>1</v>
      </c>
      <c r="Y4808" s="85"/>
      <c r="Z4808" s="85"/>
      <c r="AA4808" s="85"/>
      <c r="AB4808" s="86"/>
      <c r="AC4808" s="86"/>
      <c r="AD4808" s="85"/>
      <c r="AE4808" s="85"/>
      <c r="AF4808" s="85"/>
      <c r="AG4808" s="85"/>
      <c r="AH4808" s="85"/>
      <c r="AI4808" s="85"/>
      <c r="AJ4808" s="85"/>
    </row>
    <row r="4809" spans="1:36" ht="16.5" thickTop="1" thickBot="1">
      <c r="A4809" s="105">
        <f t="shared" si="991"/>
        <v>2</v>
      </c>
      <c r="B4809" s="190" t="s">
        <v>4626</v>
      </c>
      <c r="C4809" s="104">
        <v>1961</v>
      </c>
      <c r="D4809" s="104"/>
      <c r="E4809" s="106"/>
      <c r="F4809" s="107">
        <v>2</v>
      </c>
      <c r="G4809" s="107">
        <v>2</v>
      </c>
      <c r="H4809" s="111">
        <v>589.79999999999995</v>
      </c>
      <c r="I4809" s="111">
        <v>392.2</v>
      </c>
      <c r="J4809" s="111"/>
      <c r="K4809" s="122"/>
      <c r="L4809" s="110">
        <f t="shared" si="1008"/>
        <v>436581.75599999999</v>
      </c>
      <c r="M4809" s="108"/>
      <c r="N4809" s="108"/>
      <c r="O4809" s="108"/>
      <c r="P4809" s="110">
        <f>'Форма 2'!C4809-M4809-N4809-O4809</f>
        <v>436581.75599999999</v>
      </c>
      <c r="Q4809" s="111">
        <f t="shared" si="1009"/>
        <v>1113.1610300866905</v>
      </c>
      <c r="R4809" s="111">
        <f t="shared" si="1010"/>
        <v>1113.1610300866905</v>
      </c>
      <c r="S4809" s="112" t="s">
        <v>2152</v>
      </c>
      <c r="T4809" s="107" t="s">
        <v>82</v>
      </c>
      <c r="U4809" s="217">
        <v>1</v>
      </c>
      <c r="V4809" s="85"/>
      <c r="W4809" s="85"/>
      <c r="X4809" s="85"/>
      <c r="Y4809" s="85"/>
      <c r="Z4809" s="85"/>
      <c r="AA4809" s="85"/>
      <c r="AB4809" s="86"/>
      <c r="AC4809" s="86"/>
      <c r="AD4809" s="85"/>
      <c r="AE4809" s="85"/>
      <c r="AF4809" s="85"/>
      <c r="AG4809" s="85"/>
      <c r="AH4809" s="85"/>
      <c r="AI4809" s="85"/>
      <c r="AJ4809" s="85"/>
    </row>
    <row r="4810" spans="1:36" ht="16.5" thickTop="1" thickBot="1">
      <c r="A4810" s="105">
        <f t="shared" si="991"/>
        <v>3</v>
      </c>
      <c r="B4810" s="190" t="s">
        <v>4627</v>
      </c>
      <c r="C4810" s="104">
        <v>1982</v>
      </c>
      <c r="D4810" s="105"/>
      <c r="E4810" s="106" t="s">
        <v>171</v>
      </c>
      <c r="F4810" s="107">
        <v>5</v>
      </c>
      <c r="G4810" s="107">
        <v>1</v>
      </c>
      <c r="H4810" s="111">
        <v>2351.1999999999998</v>
      </c>
      <c r="I4810" s="111">
        <v>2351.1999999999998</v>
      </c>
      <c r="J4810" s="111">
        <v>2016.2</v>
      </c>
      <c r="K4810" s="122">
        <v>73</v>
      </c>
      <c r="L4810" s="110">
        <f t="shared" si="1008"/>
        <v>2520016.1599999997</v>
      </c>
      <c r="M4810" s="108"/>
      <c r="N4810" s="108"/>
      <c r="O4810" s="108"/>
      <c r="P4810" s="110">
        <f>'Форма 2'!C4810-M4810-N4810-O4810</f>
        <v>2520016.1599999997</v>
      </c>
      <c r="Q4810" s="111">
        <f t="shared" si="1009"/>
        <v>1071.8</v>
      </c>
      <c r="R4810" s="111">
        <f t="shared" si="1010"/>
        <v>1071.8</v>
      </c>
      <c r="S4810" s="112" t="s">
        <v>2152</v>
      </c>
      <c r="T4810" s="107" t="s">
        <v>82</v>
      </c>
      <c r="U4810" s="217"/>
      <c r="V4810" s="85"/>
      <c r="W4810" s="85"/>
      <c r="X4810" s="85"/>
      <c r="Y4810" s="85"/>
      <c r="Z4810" s="85"/>
      <c r="AA4810" s="85">
        <v>1</v>
      </c>
      <c r="AB4810" s="86"/>
      <c r="AC4810" s="86"/>
      <c r="AD4810" s="85"/>
      <c r="AE4810" s="85"/>
      <c r="AF4810" s="85"/>
      <c r="AG4810" s="85"/>
      <c r="AH4810" s="85"/>
      <c r="AI4810" s="85"/>
      <c r="AJ4810" s="85"/>
    </row>
    <row r="4811" spans="1:36" ht="16.5" thickTop="1" thickBot="1">
      <c r="A4811" s="105">
        <f t="shared" si="991"/>
        <v>4</v>
      </c>
      <c r="B4811" s="190" t="s">
        <v>4628</v>
      </c>
      <c r="C4811" s="104">
        <v>1988</v>
      </c>
      <c r="D4811" s="105"/>
      <c r="E4811" s="106" t="s">
        <v>1027</v>
      </c>
      <c r="F4811" s="107">
        <v>5</v>
      </c>
      <c r="G4811" s="107">
        <v>4</v>
      </c>
      <c r="H4811" s="111">
        <v>2865.7</v>
      </c>
      <c r="I4811" s="111">
        <v>2865.7</v>
      </c>
      <c r="J4811" s="111">
        <v>2579</v>
      </c>
      <c r="K4811" s="122">
        <v>114</v>
      </c>
      <c r="L4811" s="110">
        <f t="shared" si="1008"/>
        <v>13991379.051999997</v>
      </c>
      <c r="M4811" s="108"/>
      <c r="N4811" s="108"/>
      <c r="O4811" s="108"/>
      <c r="P4811" s="110">
        <f>'Форма 2'!C4811-M4811-N4811-O4811</f>
        <v>13991379.051999997</v>
      </c>
      <c r="Q4811" s="111">
        <f t="shared" si="1009"/>
        <v>4882.3599999999997</v>
      </c>
      <c r="R4811" s="111">
        <f t="shared" si="1010"/>
        <v>4882.3599999999997</v>
      </c>
      <c r="S4811" s="112" t="s">
        <v>2152</v>
      </c>
      <c r="T4811" s="107" t="s">
        <v>92</v>
      </c>
      <c r="U4811" s="217"/>
      <c r="V4811" s="85"/>
      <c r="W4811" s="85"/>
      <c r="X4811" s="85"/>
      <c r="Y4811" s="85"/>
      <c r="Z4811" s="85"/>
      <c r="AA4811" s="85"/>
      <c r="AB4811" s="86"/>
      <c r="AC4811" s="86"/>
      <c r="AD4811" s="85"/>
      <c r="AE4811" s="85">
        <v>1</v>
      </c>
      <c r="AF4811" s="85"/>
      <c r="AG4811" s="85"/>
      <c r="AH4811" s="85"/>
      <c r="AI4811" s="85"/>
      <c r="AJ4811" s="85"/>
    </row>
    <row r="4812" spans="1:36" ht="16.5" thickTop="1" thickBot="1">
      <c r="A4812" s="105">
        <f t="shared" si="991"/>
        <v>5</v>
      </c>
      <c r="B4812" s="190" t="s">
        <v>1039</v>
      </c>
      <c r="C4812" s="104">
        <v>1976</v>
      </c>
      <c r="D4812" s="105"/>
      <c r="E4812" s="106" t="s">
        <v>171</v>
      </c>
      <c r="F4812" s="107">
        <v>3</v>
      </c>
      <c r="G4812" s="107">
        <v>2</v>
      </c>
      <c r="H4812" s="111">
        <v>1200.2</v>
      </c>
      <c r="I4812" s="111">
        <v>1200.2</v>
      </c>
      <c r="J4812" s="111">
        <v>1110.2</v>
      </c>
      <c r="K4812" s="122">
        <v>36</v>
      </c>
      <c r="L4812" s="110">
        <f t="shared" si="1008"/>
        <v>6993745.4299999997</v>
      </c>
      <c r="M4812" s="108"/>
      <c r="N4812" s="108"/>
      <c r="O4812" s="108"/>
      <c r="P4812" s="110">
        <f>'Форма 2'!C4812-M4812-N4812-O4812</f>
        <v>6993745.4299999997</v>
      </c>
      <c r="Q4812" s="111">
        <f t="shared" si="1009"/>
        <v>5827.15</v>
      </c>
      <c r="R4812" s="111">
        <f t="shared" si="1010"/>
        <v>5827.15</v>
      </c>
      <c r="S4812" s="112" t="s">
        <v>2152</v>
      </c>
      <c r="T4812" s="107" t="s">
        <v>82</v>
      </c>
      <c r="U4812" s="217"/>
      <c r="V4812" s="85"/>
      <c r="W4812" s="85"/>
      <c r="X4812" s="85"/>
      <c r="Y4812" s="85"/>
      <c r="Z4812" s="85"/>
      <c r="AA4812" s="85"/>
      <c r="AB4812" s="86"/>
      <c r="AC4812" s="86"/>
      <c r="AD4812" s="85"/>
      <c r="AE4812" s="85">
        <v>1</v>
      </c>
      <c r="AF4812" s="85"/>
      <c r="AG4812" s="85"/>
      <c r="AH4812" s="85"/>
      <c r="AI4812" s="85"/>
      <c r="AJ4812" s="85"/>
    </row>
    <row r="4813" spans="1:36" ht="16.5" thickTop="1" thickBot="1">
      <c r="A4813" s="105">
        <f t="shared" si="991"/>
        <v>6</v>
      </c>
      <c r="B4813" s="190" t="s">
        <v>1040</v>
      </c>
      <c r="C4813" s="104">
        <v>1976</v>
      </c>
      <c r="D4813" s="104">
        <v>2005</v>
      </c>
      <c r="E4813" s="106" t="s">
        <v>171</v>
      </c>
      <c r="F4813" s="107">
        <v>3</v>
      </c>
      <c r="G4813" s="107">
        <v>2</v>
      </c>
      <c r="H4813" s="111">
        <v>1194.9000000000001</v>
      </c>
      <c r="I4813" s="111">
        <v>1194.9000000000001</v>
      </c>
      <c r="J4813" s="111">
        <v>1105.3</v>
      </c>
      <c r="K4813" s="122">
        <v>42</v>
      </c>
      <c r="L4813" s="110">
        <f t="shared" si="1008"/>
        <v>6962861.5350000001</v>
      </c>
      <c r="M4813" s="108"/>
      <c r="N4813" s="108"/>
      <c r="O4813" s="108"/>
      <c r="P4813" s="110">
        <f>'Форма 2'!C4813-M4813-N4813-O4813</f>
        <v>6962861.5350000001</v>
      </c>
      <c r="Q4813" s="111">
        <f t="shared" si="1009"/>
        <v>5827.15</v>
      </c>
      <c r="R4813" s="111">
        <f t="shared" si="1010"/>
        <v>5827.15</v>
      </c>
      <c r="S4813" s="112" t="s">
        <v>2152</v>
      </c>
      <c r="T4813" s="107" t="s">
        <v>82</v>
      </c>
      <c r="U4813" s="217"/>
      <c r="V4813" s="85"/>
      <c r="W4813" s="85"/>
      <c r="X4813" s="85"/>
      <c r="Y4813" s="85"/>
      <c r="Z4813" s="85"/>
      <c r="AA4813" s="85"/>
      <c r="AB4813" s="86"/>
      <c r="AC4813" s="86"/>
      <c r="AD4813" s="85"/>
      <c r="AE4813" s="85">
        <v>1</v>
      </c>
      <c r="AF4813" s="85"/>
      <c r="AG4813" s="85"/>
      <c r="AH4813" s="85"/>
      <c r="AI4813" s="85"/>
      <c r="AJ4813" s="85"/>
    </row>
    <row r="4814" spans="1:36" ht="16.5" thickTop="1" thickBot="1">
      <c r="A4814" s="105">
        <f t="shared" ref="A4814:A4878" si="1011">A4813+1</f>
        <v>7</v>
      </c>
      <c r="B4814" s="190" t="s">
        <v>4629</v>
      </c>
      <c r="C4814" s="104">
        <v>1983</v>
      </c>
      <c r="D4814" s="104">
        <v>2013</v>
      </c>
      <c r="E4814" s="106" t="s">
        <v>171</v>
      </c>
      <c r="F4814" s="107">
        <v>5</v>
      </c>
      <c r="G4814" s="107">
        <v>6</v>
      </c>
      <c r="H4814" s="111">
        <v>4660.8999999999996</v>
      </c>
      <c r="I4814" s="111">
        <v>4660.8999999999996</v>
      </c>
      <c r="J4814" s="111">
        <v>4180.8</v>
      </c>
      <c r="K4814" s="122">
        <v>181</v>
      </c>
      <c r="L4814" s="110">
        <f t="shared" si="1008"/>
        <v>4995552.6199999992</v>
      </c>
      <c r="M4814" s="108"/>
      <c r="N4814" s="108"/>
      <c r="O4814" s="108"/>
      <c r="P4814" s="110">
        <f>'Форма 2'!C4814-M4814-N4814-O4814</f>
        <v>4995552.6199999992</v>
      </c>
      <c r="Q4814" s="111">
        <f t="shared" si="1009"/>
        <v>1071.8</v>
      </c>
      <c r="R4814" s="111">
        <f t="shared" si="1010"/>
        <v>1071.8</v>
      </c>
      <c r="S4814" s="112" t="s">
        <v>2152</v>
      </c>
      <c r="T4814" s="107" t="s">
        <v>92</v>
      </c>
      <c r="U4814" s="217"/>
      <c r="V4814" s="85"/>
      <c r="W4814" s="85"/>
      <c r="X4814" s="85"/>
      <c r="Y4814" s="85"/>
      <c r="Z4814" s="85"/>
      <c r="AA4814" s="85">
        <v>1</v>
      </c>
      <c r="AB4814" s="86"/>
      <c r="AC4814" s="86"/>
      <c r="AD4814" s="85"/>
      <c r="AE4814" s="85"/>
      <c r="AF4814" s="85"/>
      <c r="AG4814" s="85"/>
      <c r="AH4814" s="85"/>
      <c r="AI4814" s="85"/>
      <c r="AJ4814" s="85"/>
    </row>
    <row r="4815" spans="1:36" ht="16.5" thickTop="1" thickBot="1">
      <c r="A4815" s="105">
        <f t="shared" si="1011"/>
        <v>8</v>
      </c>
      <c r="B4815" s="190" t="s">
        <v>4630</v>
      </c>
      <c r="C4815" s="104">
        <v>1977</v>
      </c>
      <c r="D4815" s="104">
        <v>2008</v>
      </c>
      <c r="E4815" s="106" t="s">
        <v>171</v>
      </c>
      <c r="F4815" s="107">
        <v>3</v>
      </c>
      <c r="G4815" s="107">
        <v>2</v>
      </c>
      <c r="H4815" s="111">
        <v>1176.5999999999999</v>
      </c>
      <c r="I4815" s="111">
        <v>1176.5999999999999</v>
      </c>
      <c r="J4815" s="111">
        <v>1038</v>
      </c>
      <c r="K4815" s="122">
        <v>45</v>
      </c>
      <c r="L4815" s="110">
        <f t="shared" si="1008"/>
        <v>1527273.8639999998</v>
      </c>
      <c r="M4815" s="108"/>
      <c r="N4815" s="108"/>
      <c r="O4815" s="108"/>
      <c r="P4815" s="110">
        <f>'Форма 2'!C4815-M4815-N4815-O4815</f>
        <v>1527273.8639999998</v>
      </c>
      <c r="Q4815" s="111">
        <f t="shared" si="1009"/>
        <v>1298.04</v>
      </c>
      <c r="R4815" s="111">
        <f t="shared" si="1010"/>
        <v>1298.04</v>
      </c>
      <c r="S4815" s="112" t="s">
        <v>2152</v>
      </c>
      <c r="T4815" s="107" t="s">
        <v>92</v>
      </c>
      <c r="U4815" s="217"/>
      <c r="V4815" s="85"/>
      <c r="W4815" s="85"/>
      <c r="X4815" s="85"/>
      <c r="Y4815" s="85"/>
      <c r="Z4815" s="85"/>
      <c r="AA4815" s="85"/>
      <c r="AB4815" s="86"/>
      <c r="AC4815" s="86"/>
      <c r="AD4815" s="85"/>
      <c r="AE4815" s="85"/>
      <c r="AF4815" s="85">
        <v>1</v>
      </c>
      <c r="AG4815" s="85"/>
      <c r="AH4815" s="85"/>
      <c r="AI4815" s="85"/>
      <c r="AJ4815" s="85"/>
    </row>
    <row r="4816" spans="1:36" ht="16.5" thickTop="1" thickBot="1">
      <c r="A4816" s="105">
        <f t="shared" si="1011"/>
        <v>9</v>
      </c>
      <c r="B4816" s="190" t="s">
        <v>4631</v>
      </c>
      <c r="C4816" s="104">
        <v>1972</v>
      </c>
      <c r="D4816" s="104">
        <v>2005</v>
      </c>
      <c r="E4816" s="106" t="s">
        <v>1029</v>
      </c>
      <c r="F4816" s="107">
        <v>2</v>
      </c>
      <c r="G4816" s="107">
        <v>1</v>
      </c>
      <c r="H4816" s="111">
        <v>361.6</v>
      </c>
      <c r="I4816" s="111">
        <v>361.6</v>
      </c>
      <c r="J4816" s="111">
        <v>335.3</v>
      </c>
      <c r="K4816" s="122">
        <v>21</v>
      </c>
      <c r="L4816" s="110">
        <f t="shared" si="1008"/>
        <v>267663.55200000003</v>
      </c>
      <c r="M4816" s="108"/>
      <c r="N4816" s="108"/>
      <c r="O4816" s="108"/>
      <c r="P4816" s="110">
        <f>'Форма 2'!C4816-M4816-N4816-O4816</f>
        <v>267663.55200000003</v>
      </c>
      <c r="Q4816" s="111">
        <f t="shared" si="1009"/>
        <v>740.22</v>
      </c>
      <c r="R4816" s="111">
        <f t="shared" si="1010"/>
        <v>740.22</v>
      </c>
      <c r="S4816" s="112" t="s">
        <v>2152</v>
      </c>
      <c r="T4816" s="107" t="s">
        <v>82</v>
      </c>
      <c r="U4816" s="217">
        <v>1</v>
      </c>
      <c r="V4816" s="85"/>
      <c r="W4816" s="85"/>
      <c r="X4816" s="85"/>
      <c r="Y4816" s="85"/>
      <c r="Z4816" s="85"/>
      <c r="AA4816" s="85"/>
      <c r="AB4816" s="86"/>
      <c r="AC4816" s="86"/>
      <c r="AD4816" s="85"/>
      <c r="AE4816" s="85"/>
      <c r="AF4816" s="85"/>
      <c r="AG4816" s="85"/>
      <c r="AH4816" s="85"/>
      <c r="AI4816" s="85"/>
      <c r="AJ4816" s="85"/>
    </row>
    <row r="4817" spans="1:36" ht="17.25" thickTop="1" thickBot="1">
      <c r="A4817" s="221">
        <v>0</v>
      </c>
      <c r="B4817" s="13" t="s">
        <v>1059</v>
      </c>
      <c r="C4817" s="5"/>
      <c r="D4817" s="5"/>
      <c r="E4817" s="5"/>
      <c r="F4817" s="5"/>
      <c r="G4817" s="5"/>
      <c r="H4817" s="24">
        <f>SUM(H4818:H4821)</f>
        <v>3113.5</v>
      </c>
      <c r="I4817" s="24">
        <f t="shared" ref="I4817:P4817" si="1012">SUM(I4818:I4821)</f>
        <v>2884</v>
      </c>
      <c r="J4817" s="24">
        <f t="shared" si="1012"/>
        <v>2512</v>
      </c>
      <c r="K4817" s="23">
        <f t="shared" si="1012"/>
        <v>150</v>
      </c>
      <c r="L4817" s="24">
        <f t="shared" si="1012"/>
        <v>22225601.950000003</v>
      </c>
      <c r="M4817" s="24">
        <f t="shared" si="1012"/>
        <v>0</v>
      </c>
      <c r="N4817" s="24">
        <f t="shared" si="1012"/>
        <v>0</v>
      </c>
      <c r="O4817" s="24">
        <f t="shared" si="1012"/>
        <v>0</v>
      </c>
      <c r="P4817" s="24">
        <f t="shared" si="1012"/>
        <v>22225601.950000003</v>
      </c>
      <c r="Q4817" s="8" t="s">
        <v>76</v>
      </c>
      <c r="R4817" s="8" t="s">
        <v>76</v>
      </c>
      <c r="S4817" s="8" t="s">
        <v>76</v>
      </c>
      <c r="T4817" s="5" t="s">
        <v>76</v>
      </c>
      <c r="U4817" s="218" t="s">
        <v>76</v>
      </c>
      <c r="V4817" s="84" t="s">
        <v>76</v>
      </c>
      <c r="W4817" s="84" t="s">
        <v>76</v>
      </c>
      <c r="X4817" s="84" t="s">
        <v>76</v>
      </c>
      <c r="Y4817" s="84" t="s">
        <v>76</v>
      </c>
      <c r="Z4817" s="84" t="s">
        <v>76</v>
      </c>
      <c r="AA4817" s="84" t="s">
        <v>76</v>
      </c>
      <c r="AB4817" s="84" t="s">
        <v>76</v>
      </c>
      <c r="AC4817" s="84" t="s">
        <v>76</v>
      </c>
      <c r="AD4817" s="84" t="s">
        <v>76</v>
      </c>
      <c r="AE4817" s="84" t="s">
        <v>76</v>
      </c>
      <c r="AF4817" s="84" t="s">
        <v>76</v>
      </c>
      <c r="AG4817" s="84" t="s">
        <v>76</v>
      </c>
      <c r="AH4817" s="84" t="s">
        <v>76</v>
      </c>
      <c r="AI4817" s="84" t="s">
        <v>76</v>
      </c>
      <c r="AJ4817" s="84" t="s">
        <v>76</v>
      </c>
    </row>
    <row r="4818" spans="1:36" ht="17.25" thickTop="1" thickBot="1">
      <c r="A4818" s="105">
        <f t="shared" si="1011"/>
        <v>1</v>
      </c>
      <c r="B4818" s="230" t="s">
        <v>4632</v>
      </c>
      <c r="C4818" s="253">
        <v>1996</v>
      </c>
      <c r="D4818" s="230"/>
      <c r="E4818" s="230" t="s">
        <v>94</v>
      </c>
      <c r="F4818" s="145">
        <v>2</v>
      </c>
      <c r="G4818" s="253">
        <v>1</v>
      </c>
      <c r="H4818" s="269">
        <v>902.8</v>
      </c>
      <c r="I4818" s="269">
        <v>855.4</v>
      </c>
      <c r="J4818" s="269">
        <v>855.4</v>
      </c>
      <c r="K4818" s="146">
        <v>44</v>
      </c>
      <c r="L4818" s="110">
        <f t="shared" ref="L4818:L4821" si="1013">SUM(M4818:P4818)</f>
        <v>8628411.6919999998</v>
      </c>
      <c r="M4818" s="108"/>
      <c r="N4818" s="108"/>
      <c r="O4818" s="108"/>
      <c r="P4818" s="110">
        <f>'Форма 2'!C4818-M4818-N4818-O4818</f>
        <v>8628411.6919999998</v>
      </c>
      <c r="Q4818" s="111">
        <f>L4818/I4818</f>
        <v>10086.9905213935</v>
      </c>
      <c r="R4818" s="111">
        <f>Q4818</f>
        <v>10086.9905213935</v>
      </c>
      <c r="S4818" s="112" t="s">
        <v>2152</v>
      </c>
      <c r="T4818" s="107" t="s">
        <v>82</v>
      </c>
      <c r="U4818" s="217"/>
      <c r="V4818" s="85"/>
      <c r="W4818" s="85"/>
      <c r="X4818" s="85"/>
      <c r="Y4818" s="85"/>
      <c r="Z4818" s="85"/>
      <c r="AA4818" s="85"/>
      <c r="AB4818" s="86"/>
      <c r="AC4818" s="86"/>
      <c r="AD4818" s="85">
        <v>1</v>
      </c>
      <c r="AE4818" s="85"/>
      <c r="AF4818" s="85"/>
      <c r="AG4818" s="85"/>
      <c r="AH4818" s="85"/>
      <c r="AI4818" s="85"/>
      <c r="AJ4818" s="85"/>
    </row>
    <row r="4819" spans="1:36" ht="16.5" thickTop="1" thickBot="1">
      <c r="A4819" s="105">
        <f t="shared" si="1011"/>
        <v>2</v>
      </c>
      <c r="B4819" s="112" t="s">
        <v>4633</v>
      </c>
      <c r="C4819" s="107">
        <v>1975</v>
      </c>
      <c r="D4819" s="107"/>
      <c r="E4819" s="114" t="s">
        <v>80</v>
      </c>
      <c r="F4819" s="107">
        <v>2</v>
      </c>
      <c r="G4819" s="107">
        <v>3</v>
      </c>
      <c r="H4819" s="111">
        <v>1012.6</v>
      </c>
      <c r="I4819" s="111">
        <v>939.6</v>
      </c>
      <c r="J4819" s="111">
        <v>939.6</v>
      </c>
      <c r="K4819" s="122">
        <v>52</v>
      </c>
      <c r="L4819" s="110">
        <f t="shared" si="1013"/>
        <v>9677813.1140000001</v>
      </c>
      <c r="M4819" s="108"/>
      <c r="N4819" s="108"/>
      <c r="O4819" s="108"/>
      <c r="P4819" s="110">
        <f>'Форма 2'!C4819-M4819-N4819-O4819</f>
        <v>9677813.1140000001</v>
      </c>
      <c r="Q4819" s="111">
        <f>L4819/I4819</f>
        <v>10299.928814389101</v>
      </c>
      <c r="R4819" s="111">
        <f>Q4819</f>
        <v>10299.928814389101</v>
      </c>
      <c r="S4819" s="112" t="s">
        <v>2152</v>
      </c>
      <c r="T4819" s="107" t="s">
        <v>82</v>
      </c>
      <c r="U4819" s="217"/>
      <c r="V4819" s="85"/>
      <c r="W4819" s="85"/>
      <c r="X4819" s="85"/>
      <c r="Y4819" s="85"/>
      <c r="Z4819" s="85"/>
      <c r="AA4819" s="85"/>
      <c r="AB4819" s="86"/>
      <c r="AC4819" s="86"/>
      <c r="AD4819" s="85">
        <v>1</v>
      </c>
      <c r="AE4819" s="85"/>
      <c r="AF4819" s="85"/>
      <c r="AG4819" s="85"/>
      <c r="AH4819" s="85"/>
      <c r="AI4819" s="85"/>
      <c r="AJ4819" s="85"/>
    </row>
    <row r="4820" spans="1:36" ht="16.5" thickTop="1" thickBot="1">
      <c r="A4820" s="105">
        <f t="shared" si="1011"/>
        <v>3</v>
      </c>
      <c r="B4820" s="112" t="s">
        <v>4634</v>
      </c>
      <c r="C4820" s="107">
        <v>1969</v>
      </c>
      <c r="D4820" s="107">
        <v>2015</v>
      </c>
      <c r="E4820" s="114" t="s">
        <v>80</v>
      </c>
      <c r="F4820" s="107">
        <v>2</v>
      </c>
      <c r="G4820" s="107">
        <v>2</v>
      </c>
      <c r="H4820" s="111">
        <v>522</v>
      </c>
      <c r="I4820" s="111">
        <v>462.9</v>
      </c>
      <c r="J4820" s="111">
        <v>462.9</v>
      </c>
      <c r="K4820" s="122">
        <v>22</v>
      </c>
      <c r="L4820" s="110">
        <f t="shared" si="1013"/>
        <v>3041772.3</v>
      </c>
      <c r="M4820" s="108"/>
      <c r="N4820" s="108"/>
      <c r="O4820" s="108"/>
      <c r="P4820" s="110">
        <f>'Форма 2'!C4820-M4820-N4820-O4820</f>
        <v>3041772.3</v>
      </c>
      <c r="Q4820" s="111">
        <f>L4820/I4820</f>
        <v>6571.1218405703175</v>
      </c>
      <c r="R4820" s="111">
        <f>Q4820</f>
        <v>6571.1218405703175</v>
      </c>
      <c r="S4820" s="112" t="s">
        <v>2152</v>
      </c>
      <c r="T4820" s="107" t="s">
        <v>82</v>
      </c>
      <c r="U4820" s="217"/>
      <c r="V4820" s="85"/>
      <c r="W4820" s="85"/>
      <c r="X4820" s="85"/>
      <c r="Y4820" s="85"/>
      <c r="Z4820" s="85"/>
      <c r="AA4820" s="85"/>
      <c r="AB4820" s="86"/>
      <c r="AC4820" s="86"/>
      <c r="AD4820" s="85"/>
      <c r="AE4820" s="85">
        <v>1</v>
      </c>
      <c r="AF4820" s="85"/>
      <c r="AG4820" s="85"/>
      <c r="AH4820" s="85"/>
      <c r="AI4820" s="85"/>
      <c r="AJ4820" s="85"/>
    </row>
    <row r="4821" spans="1:36" ht="16.5" thickTop="1" thickBot="1">
      <c r="A4821" s="105">
        <f t="shared" si="1011"/>
        <v>4</v>
      </c>
      <c r="B4821" s="112" t="s">
        <v>4635</v>
      </c>
      <c r="C4821" s="107">
        <v>1974</v>
      </c>
      <c r="D4821" s="107">
        <v>2044</v>
      </c>
      <c r="E4821" s="114" t="s">
        <v>94</v>
      </c>
      <c r="F4821" s="107">
        <v>2</v>
      </c>
      <c r="G4821" s="107">
        <v>2</v>
      </c>
      <c r="H4821" s="111">
        <v>676.1</v>
      </c>
      <c r="I4821" s="111">
        <v>626.1</v>
      </c>
      <c r="J4821" s="111">
        <v>254.1</v>
      </c>
      <c r="K4821" s="122">
        <v>32</v>
      </c>
      <c r="L4821" s="110">
        <f t="shared" si="1013"/>
        <v>877604.84400000004</v>
      </c>
      <c r="M4821" s="108"/>
      <c r="N4821" s="108"/>
      <c r="O4821" s="108"/>
      <c r="P4821" s="110">
        <f>'Форма 2'!C4821-M4821-N4821-O4821</f>
        <v>877604.84400000004</v>
      </c>
      <c r="Q4821" s="111">
        <f>L4821/I4821</f>
        <v>1401.7007570675612</v>
      </c>
      <c r="R4821" s="111">
        <f>Q4821</f>
        <v>1401.7007570675612</v>
      </c>
      <c r="S4821" s="112" t="s">
        <v>2152</v>
      </c>
      <c r="T4821" s="107" t="s">
        <v>82</v>
      </c>
      <c r="U4821" s="217"/>
      <c r="V4821" s="85"/>
      <c r="W4821" s="85"/>
      <c r="X4821" s="85"/>
      <c r="Y4821" s="85"/>
      <c r="Z4821" s="85"/>
      <c r="AA4821" s="85"/>
      <c r="AB4821" s="86"/>
      <c r="AC4821" s="86"/>
      <c r="AD4821" s="85"/>
      <c r="AE4821" s="85"/>
      <c r="AF4821" s="85">
        <v>1</v>
      </c>
      <c r="AG4821" s="85"/>
      <c r="AH4821" s="85"/>
      <c r="AI4821" s="85"/>
      <c r="AJ4821" s="85"/>
    </row>
    <row r="4822" spans="1:36" ht="17.25" thickTop="1" thickBot="1">
      <c r="A4822" s="221">
        <v>0</v>
      </c>
      <c r="B4822" s="13" t="s">
        <v>1062</v>
      </c>
      <c r="C4822" s="5"/>
      <c r="D4822" s="5"/>
      <c r="E4822" s="5"/>
      <c r="F4822" s="5"/>
      <c r="G4822" s="5"/>
      <c r="H4822" s="24">
        <f t="shared" ref="H4822:P4822" si="1014">SUM(H4824:H4875)</f>
        <v>66147.789999999979</v>
      </c>
      <c r="I4822" s="24">
        <f t="shared" si="1014"/>
        <v>58515.419999999976</v>
      </c>
      <c r="J4822" s="24">
        <f t="shared" si="1014"/>
        <v>52712.340000000004</v>
      </c>
      <c r="K4822" s="23">
        <f t="shared" si="1014"/>
        <v>1896</v>
      </c>
      <c r="L4822" s="24">
        <f t="shared" si="1014"/>
        <v>374795522.00610006</v>
      </c>
      <c r="M4822" s="24">
        <f t="shared" si="1014"/>
        <v>0</v>
      </c>
      <c r="N4822" s="24">
        <f t="shared" si="1014"/>
        <v>0</v>
      </c>
      <c r="O4822" s="24">
        <f t="shared" si="1014"/>
        <v>0</v>
      </c>
      <c r="P4822" s="24">
        <f t="shared" si="1014"/>
        <v>374795522.00610006</v>
      </c>
      <c r="Q4822" s="8" t="s">
        <v>76</v>
      </c>
      <c r="R4822" s="8" t="s">
        <v>76</v>
      </c>
      <c r="S4822" s="8" t="s">
        <v>76</v>
      </c>
      <c r="T4822" s="5" t="s">
        <v>76</v>
      </c>
      <c r="U4822" s="218" t="s">
        <v>76</v>
      </c>
      <c r="V4822" s="84" t="s">
        <v>76</v>
      </c>
      <c r="W4822" s="84" t="s">
        <v>76</v>
      </c>
      <c r="X4822" s="84" t="s">
        <v>76</v>
      </c>
      <c r="Y4822" s="84" t="s">
        <v>76</v>
      </c>
      <c r="Z4822" s="84" t="s">
        <v>76</v>
      </c>
      <c r="AA4822" s="84" t="s">
        <v>76</v>
      </c>
      <c r="AB4822" s="84" t="s">
        <v>76</v>
      </c>
      <c r="AC4822" s="84" t="s">
        <v>76</v>
      </c>
      <c r="AD4822" s="84" t="s">
        <v>76</v>
      </c>
      <c r="AE4822" s="84" t="s">
        <v>76</v>
      </c>
      <c r="AF4822" s="84" t="s">
        <v>76</v>
      </c>
      <c r="AG4822" s="84" t="s">
        <v>76</v>
      </c>
      <c r="AH4822" s="84" t="s">
        <v>76</v>
      </c>
      <c r="AI4822" s="84" t="s">
        <v>76</v>
      </c>
      <c r="AJ4822" s="84" t="s">
        <v>76</v>
      </c>
    </row>
    <row r="4823" spans="1:36" ht="16.5" thickTop="1" thickBot="1">
      <c r="A4823" s="252">
        <f>A4822+1</f>
        <v>1</v>
      </c>
      <c r="B4823" s="195" t="s">
        <v>5094</v>
      </c>
      <c r="C4823" s="130">
        <v>1983</v>
      </c>
      <c r="D4823" s="107"/>
      <c r="E4823" s="131" t="s">
        <v>94</v>
      </c>
      <c r="F4823" s="107">
        <v>5</v>
      </c>
      <c r="G4823" s="105">
        <v>1</v>
      </c>
      <c r="H4823" s="108">
        <v>2419.4</v>
      </c>
      <c r="I4823" s="108">
        <v>1336.6</v>
      </c>
      <c r="J4823" s="108">
        <v>1336.6</v>
      </c>
      <c r="K4823" s="109"/>
      <c r="L4823" s="110">
        <f t="shared" ref="L4823" si="1015">SUM(M4823:P4823)</f>
        <v>1257144.4340000001</v>
      </c>
      <c r="M4823" s="108"/>
      <c r="N4823" s="108"/>
      <c r="O4823" s="108"/>
      <c r="P4823" s="110">
        <f>'Форма 2'!C4823-M4823-N4823-O4823</f>
        <v>1257144.4340000001</v>
      </c>
      <c r="Q4823" s="111">
        <f t="shared" ref="Q4823" si="1016">L4823/I4823</f>
        <v>940.55396827771972</v>
      </c>
      <c r="R4823" s="111">
        <f t="shared" ref="R4823" si="1017">Q4823</f>
        <v>940.55396827771972</v>
      </c>
      <c r="S4823" s="112" t="s">
        <v>2152</v>
      </c>
      <c r="T4823" s="107" t="s">
        <v>92</v>
      </c>
      <c r="U4823" s="217">
        <v>1</v>
      </c>
      <c r="V4823" s="85"/>
      <c r="W4823" s="85"/>
      <c r="X4823" s="85"/>
      <c r="Y4823" s="85"/>
      <c r="Z4823" s="85"/>
      <c r="AA4823" s="85"/>
      <c r="AB4823" s="86"/>
      <c r="AC4823" s="86"/>
      <c r="AD4823" s="85"/>
      <c r="AE4823" s="85"/>
      <c r="AF4823" s="85"/>
      <c r="AG4823" s="85"/>
      <c r="AH4823" s="85"/>
      <c r="AI4823" s="85"/>
      <c r="AJ4823" s="85"/>
    </row>
    <row r="4824" spans="1:36" ht="16.5" thickTop="1" thickBot="1">
      <c r="A4824" s="252">
        <f>A4823+1</f>
        <v>2</v>
      </c>
      <c r="B4824" s="195" t="s">
        <v>4636</v>
      </c>
      <c r="C4824" s="130">
        <v>2008</v>
      </c>
      <c r="D4824" s="107">
        <v>2008</v>
      </c>
      <c r="E4824" s="131" t="s">
        <v>1065</v>
      </c>
      <c r="F4824" s="107">
        <v>6</v>
      </c>
      <c r="G4824" s="105">
        <v>2</v>
      </c>
      <c r="H4824" s="108">
        <v>1750.7</v>
      </c>
      <c r="I4824" s="108">
        <v>1750.7</v>
      </c>
      <c r="J4824" s="108">
        <v>844.5</v>
      </c>
      <c r="K4824" s="109">
        <v>24</v>
      </c>
      <c r="L4824" s="110">
        <f t="shared" ref="L4824:L4875" si="1018">SUM(M4824:P4824)</f>
        <v>2445552.83</v>
      </c>
      <c r="M4824" s="108"/>
      <c r="N4824" s="108"/>
      <c r="O4824" s="108"/>
      <c r="P4824" s="110">
        <f>'Форма 2'!C4824-M4824-N4824-O4824</f>
        <v>2445552.83</v>
      </c>
      <c r="Q4824" s="111">
        <f t="shared" ref="Q4824:Q4875" si="1019">L4824/I4824</f>
        <v>1396.9</v>
      </c>
      <c r="R4824" s="111">
        <f t="shared" ref="R4824:R4875" si="1020">Q4824</f>
        <v>1396.9</v>
      </c>
      <c r="S4824" s="112" t="s">
        <v>2152</v>
      </c>
      <c r="T4824" s="107" t="s">
        <v>92</v>
      </c>
      <c r="U4824" s="217"/>
      <c r="V4824" s="85"/>
      <c r="W4824" s="85"/>
      <c r="X4824" s="85">
        <v>1</v>
      </c>
      <c r="Y4824" s="85"/>
      <c r="Z4824" s="85"/>
      <c r="AA4824" s="85">
        <v>1</v>
      </c>
      <c r="AB4824" s="86"/>
      <c r="AC4824" s="86"/>
      <c r="AD4824" s="85"/>
      <c r="AE4824" s="85"/>
      <c r="AF4824" s="85"/>
      <c r="AG4824" s="85"/>
      <c r="AH4824" s="85"/>
      <c r="AI4824" s="85"/>
      <c r="AJ4824" s="85"/>
    </row>
    <row r="4825" spans="1:36" ht="16.5" thickTop="1" thickBot="1">
      <c r="A4825" s="105">
        <f t="shared" si="1011"/>
        <v>3</v>
      </c>
      <c r="B4825" s="195" t="s">
        <v>1999</v>
      </c>
      <c r="C4825" s="130">
        <v>1953</v>
      </c>
      <c r="D4825" s="107">
        <v>1953</v>
      </c>
      <c r="E4825" s="131" t="s">
        <v>1065</v>
      </c>
      <c r="F4825" s="107">
        <v>2</v>
      </c>
      <c r="G4825" s="105">
        <v>1</v>
      </c>
      <c r="H4825" s="108">
        <v>376.98</v>
      </c>
      <c r="I4825" s="108">
        <v>376.98</v>
      </c>
      <c r="J4825" s="108">
        <v>317.81</v>
      </c>
      <c r="K4825" s="109">
        <v>19</v>
      </c>
      <c r="L4825" s="110">
        <f t="shared" si="1018"/>
        <v>3166677.2376000006</v>
      </c>
      <c r="M4825" s="108"/>
      <c r="N4825" s="108"/>
      <c r="O4825" s="108"/>
      <c r="P4825" s="110">
        <f>'Форма 2'!C4825-M4825-N4825-O4825</f>
        <v>3166677.2376000006</v>
      </c>
      <c r="Q4825" s="111">
        <f t="shared" si="1019"/>
        <v>8400.1200000000008</v>
      </c>
      <c r="R4825" s="111">
        <f t="shared" si="1020"/>
        <v>8400.1200000000008</v>
      </c>
      <c r="S4825" s="112" t="s">
        <v>2152</v>
      </c>
      <c r="T4825" s="107" t="s">
        <v>82</v>
      </c>
      <c r="U4825" s="217"/>
      <c r="V4825" s="85">
        <v>1</v>
      </c>
      <c r="W4825" s="85"/>
      <c r="X4825" s="85"/>
      <c r="Y4825" s="85"/>
      <c r="Z4825" s="85"/>
      <c r="AA4825" s="85"/>
      <c r="AB4825" s="86"/>
      <c r="AC4825" s="86"/>
      <c r="AD4825" s="85"/>
      <c r="AE4825" s="85"/>
      <c r="AF4825" s="85"/>
      <c r="AG4825" s="85"/>
      <c r="AH4825" s="85"/>
      <c r="AI4825" s="85"/>
      <c r="AJ4825" s="85"/>
    </row>
    <row r="4826" spans="1:36" ht="16.5" thickTop="1" thickBot="1">
      <c r="A4826" s="105">
        <f t="shared" si="1011"/>
        <v>4</v>
      </c>
      <c r="B4826" s="195" t="s">
        <v>2000</v>
      </c>
      <c r="C4826" s="130">
        <v>1953</v>
      </c>
      <c r="D4826" s="107">
        <v>1953</v>
      </c>
      <c r="E4826" s="131" t="s">
        <v>1065</v>
      </c>
      <c r="F4826" s="107">
        <v>2</v>
      </c>
      <c r="G4826" s="105">
        <v>1</v>
      </c>
      <c r="H4826" s="108">
        <v>368.52</v>
      </c>
      <c r="I4826" s="108">
        <v>368.52</v>
      </c>
      <c r="J4826" s="108">
        <v>264.72000000000003</v>
      </c>
      <c r="K4826" s="109">
        <v>27</v>
      </c>
      <c r="L4826" s="110">
        <f>SUM(M4826:P4826)</f>
        <v>3095612.2224000003</v>
      </c>
      <c r="M4826" s="108"/>
      <c r="N4826" s="108"/>
      <c r="O4826" s="108"/>
      <c r="P4826" s="110">
        <f>'Форма 2'!C4826-M4826-N4826-O4826</f>
        <v>3095612.2224000003</v>
      </c>
      <c r="Q4826" s="111">
        <f>L4826/I4826</f>
        <v>8400.1200000000008</v>
      </c>
      <c r="R4826" s="111">
        <f>Q4826</f>
        <v>8400.1200000000008</v>
      </c>
      <c r="S4826" s="112" t="s">
        <v>2152</v>
      </c>
      <c r="T4826" s="107" t="s">
        <v>82</v>
      </c>
      <c r="U4826" s="217"/>
      <c r="V4826" s="85">
        <v>1</v>
      </c>
      <c r="W4826" s="85"/>
      <c r="X4826" s="85"/>
      <c r="Y4826" s="85"/>
      <c r="Z4826" s="85"/>
      <c r="AA4826" s="85"/>
      <c r="AB4826" s="86"/>
      <c r="AC4826" s="86"/>
      <c r="AD4826" s="85"/>
      <c r="AE4826" s="85"/>
      <c r="AF4826" s="85"/>
      <c r="AG4826" s="85"/>
      <c r="AH4826" s="85"/>
      <c r="AI4826" s="85"/>
      <c r="AJ4826" s="85"/>
    </row>
    <row r="4827" spans="1:36" ht="16.5" thickTop="1" thickBot="1">
      <c r="A4827" s="105">
        <f t="shared" si="1011"/>
        <v>5</v>
      </c>
      <c r="B4827" s="195" t="s">
        <v>1082</v>
      </c>
      <c r="C4827" s="130">
        <v>1982</v>
      </c>
      <c r="D4827" s="107">
        <v>2019</v>
      </c>
      <c r="E4827" s="131" t="s">
        <v>1065</v>
      </c>
      <c r="F4827" s="107">
        <v>5</v>
      </c>
      <c r="G4827" s="105">
        <v>8</v>
      </c>
      <c r="H4827" s="111">
        <v>5391.9</v>
      </c>
      <c r="I4827" s="111">
        <v>5391.9</v>
      </c>
      <c r="J4827" s="111">
        <v>5391.9</v>
      </c>
      <c r="K4827" s="109">
        <v>229</v>
      </c>
      <c r="L4827" s="110">
        <f>SUM(M4827:P4827)</f>
        <v>24282529.488000002</v>
      </c>
      <c r="M4827" s="108"/>
      <c r="N4827" s="108"/>
      <c r="O4827" s="108"/>
      <c r="P4827" s="110">
        <f>'Форма 2'!C4827-M4827-N4827-O4827</f>
        <v>24282529.488000002</v>
      </c>
      <c r="Q4827" s="111">
        <f>L4827/I4827</f>
        <v>4503.5200000000004</v>
      </c>
      <c r="R4827" s="111">
        <f>Q4827</f>
        <v>4503.5200000000004</v>
      </c>
      <c r="S4827" s="112" t="s">
        <v>2152</v>
      </c>
      <c r="T4827" s="107" t="s">
        <v>92</v>
      </c>
      <c r="U4827" s="217"/>
      <c r="V4827" s="85"/>
      <c r="W4827" s="85"/>
      <c r="X4827" s="85"/>
      <c r="Y4827" s="85"/>
      <c r="Z4827" s="85"/>
      <c r="AA4827" s="85"/>
      <c r="AB4827" s="86"/>
      <c r="AC4827" s="86"/>
      <c r="AD4827" s="85">
        <v>1</v>
      </c>
      <c r="AE4827" s="85"/>
      <c r="AF4827" s="85"/>
      <c r="AG4827" s="85"/>
      <c r="AH4827" s="85"/>
      <c r="AI4827" s="85"/>
      <c r="AJ4827" s="85"/>
    </row>
    <row r="4828" spans="1:36" ht="16.5" thickTop="1" thickBot="1">
      <c r="A4828" s="105">
        <f t="shared" si="1011"/>
        <v>6</v>
      </c>
      <c r="B4828" s="195" t="s">
        <v>1084</v>
      </c>
      <c r="C4828" s="130">
        <v>1983</v>
      </c>
      <c r="D4828" s="107">
        <v>1983</v>
      </c>
      <c r="E4828" s="131" t="s">
        <v>1065</v>
      </c>
      <c r="F4828" s="107">
        <v>5</v>
      </c>
      <c r="G4828" s="105">
        <v>3</v>
      </c>
      <c r="H4828" s="108">
        <v>2076.6999999999998</v>
      </c>
      <c r="I4828" s="108">
        <v>2076.6999999999998</v>
      </c>
      <c r="J4828" s="108">
        <v>1292.5</v>
      </c>
      <c r="K4828" s="109"/>
      <c r="L4828" s="110">
        <f t="shared" si="1018"/>
        <v>11834012.648999998</v>
      </c>
      <c r="M4828" s="108"/>
      <c r="N4828" s="108"/>
      <c r="O4828" s="108"/>
      <c r="P4828" s="110">
        <f>'Форма 2'!C4828-M4828-N4828-O4828</f>
        <v>11834012.648999998</v>
      </c>
      <c r="Q4828" s="111">
        <f t="shared" si="1019"/>
        <v>5698.4699999999993</v>
      </c>
      <c r="R4828" s="111">
        <f t="shared" si="1020"/>
        <v>5698.4699999999993</v>
      </c>
      <c r="S4828" s="112" t="s">
        <v>2152</v>
      </c>
      <c r="T4828" s="107" t="s">
        <v>92</v>
      </c>
      <c r="U4828" s="217"/>
      <c r="V4828" s="85"/>
      <c r="W4828" s="85"/>
      <c r="X4828" s="85"/>
      <c r="Y4828" s="85"/>
      <c r="Z4828" s="85"/>
      <c r="AA4828" s="85"/>
      <c r="AB4828" s="86"/>
      <c r="AC4828" s="86"/>
      <c r="AD4828" s="85"/>
      <c r="AE4828" s="85">
        <v>1</v>
      </c>
      <c r="AF4828" s="85">
        <v>1</v>
      </c>
      <c r="AG4828" s="85"/>
      <c r="AH4828" s="85"/>
      <c r="AI4828" s="85"/>
      <c r="AJ4828" s="85"/>
    </row>
    <row r="4829" spans="1:36" ht="16.5" thickTop="1" thickBot="1">
      <c r="A4829" s="105">
        <f t="shared" si="1011"/>
        <v>7</v>
      </c>
      <c r="B4829" s="114" t="s">
        <v>4637</v>
      </c>
      <c r="C4829" s="130">
        <v>1980</v>
      </c>
      <c r="D4829" s="107"/>
      <c r="E4829" s="131"/>
      <c r="F4829" s="107">
        <v>2</v>
      </c>
      <c r="G4829" s="105">
        <v>1</v>
      </c>
      <c r="H4829" s="108">
        <v>1032.5999999999999</v>
      </c>
      <c r="I4829" s="108">
        <v>889.6</v>
      </c>
      <c r="J4829" s="108"/>
      <c r="K4829" s="109"/>
      <c r="L4829" s="110">
        <f t="shared" si="1018"/>
        <v>6017115.0899999989</v>
      </c>
      <c r="M4829" s="108"/>
      <c r="N4829" s="108"/>
      <c r="O4829" s="108"/>
      <c r="P4829" s="110">
        <f>'Форма 2'!C4829-M4829-N4829-O4829</f>
        <v>6017115.0899999989</v>
      </c>
      <c r="Q4829" s="111">
        <f t="shared" si="1019"/>
        <v>6763.8434015287758</v>
      </c>
      <c r="R4829" s="111">
        <f t="shared" si="1020"/>
        <v>6763.8434015287758</v>
      </c>
      <c r="S4829" s="112" t="s">
        <v>2152</v>
      </c>
      <c r="T4829" s="107" t="s">
        <v>82</v>
      </c>
      <c r="U4829" s="217"/>
      <c r="V4829" s="85"/>
      <c r="W4829" s="85"/>
      <c r="X4829" s="85"/>
      <c r="Y4829" s="85"/>
      <c r="Z4829" s="85"/>
      <c r="AA4829" s="85"/>
      <c r="AB4829" s="86"/>
      <c r="AC4829" s="86"/>
      <c r="AD4829" s="85"/>
      <c r="AE4829" s="85">
        <v>1</v>
      </c>
      <c r="AF4829" s="85"/>
      <c r="AG4829" s="85"/>
      <c r="AH4829" s="85"/>
      <c r="AI4829" s="85"/>
      <c r="AJ4829" s="85"/>
    </row>
    <row r="4830" spans="1:36" ht="16.5" thickTop="1" thickBot="1">
      <c r="A4830" s="105">
        <f t="shared" si="1011"/>
        <v>8</v>
      </c>
      <c r="B4830" s="114" t="s">
        <v>2010</v>
      </c>
      <c r="C4830" s="113">
        <v>1970</v>
      </c>
      <c r="D4830" s="107">
        <v>1970</v>
      </c>
      <c r="E4830" s="114" t="s">
        <v>1065</v>
      </c>
      <c r="F4830" s="107">
        <v>2</v>
      </c>
      <c r="G4830" s="107">
        <v>2</v>
      </c>
      <c r="H4830" s="126">
        <v>459.7</v>
      </c>
      <c r="I4830" s="126">
        <v>459.7</v>
      </c>
      <c r="J4830" s="126">
        <v>459.7</v>
      </c>
      <c r="K4830" s="125">
        <v>27</v>
      </c>
      <c r="L4830" s="110">
        <f t="shared" si="1018"/>
        <v>4393532.1829999993</v>
      </c>
      <c r="M4830" s="108"/>
      <c r="N4830" s="108"/>
      <c r="O4830" s="108"/>
      <c r="P4830" s="110">
        <f>'Форма 2'!C4830-M4830-N4830-O4830</f>
        <v>4393532.1829999993</v>
      </c>
      <c r="Q4830" s="111">
        <f t="shared" si="1019"/>
        <v>9557.39</v>
      </c>
      <c r="R4830" s="111">
        <f t="shared" si="1020"/>
        <v>9557.39</v>
      </c>
      <c r="S4830" s="112" t="s">
        <v>2152</v>
      </c>
      <c r="T4830" s="107" t="s">
        <v>82</v>
      </c>
      <c r="U4830" s="217"/>
      <c r="V4830" s="85"/>
      <c r="W4830" s="85"/>
      <c r="X4830" s="85"/>
      <c r="Y4830" s="85"/>
      <c r="Z4830" s="85"/>
      <c r="AA4830" s="85"/>
      <c r="AB4830" s="86"/>
      <c r="AC4830" s="86"/>
      <c r="AD4830" s="85">
        <v>1</v>
      </c>
      <c r="AE4830" s="85"/>
      <c r="AF4830" s="85"/>
      <c r="AG4830" s="85"/>
      <c r="AH4830" s="85"/>
      <c r="AI4830" s="85"/>
      <c r="AJ4830" s="85"/>
    </row>
    <row r="4831" spans="1:36" ht="16.5" thickTop="1" thickBot="1">
      <c r="A4831" s="105">
        <f t="shared" si="1011"/>
        <v>9</v>
      </c>
      <c r="B4831" s="114" t="s">
        <v>4638</v>
      </c>
      <c r="C4831" s="113">
        <v>1963</v>
      </c>
      <c r="D4831" s="107">
        <v>1963</v>
      </c>
      <c r="E4831" s="114" t="s">
        <v>1065</v>
      </c>
      <c r="F4831" s="107">
        <v>2</v>
      </c>
      <c r="G4831" s="107">
        <v>2</v>
      </c>
      <c r="H4831" s="126">
        <v>641.38</v>
      </c>
      <c r="I4831" s="126">
        <v>641.38</v>
      </c>
      <c r="J4831" s="126">
        <v>641.38</v>
      </c>
      <c r="K4831" s="125"/>
      <c r="L4831" s="110">
        <f t="shared" si="1018"/>
        <v>6129918.7981999991</v>
      </c>
      <c r="M4831" s="108"/>
      <c r="N4831" s="108"/>
      <c r="O4831" s="108"/>
      <c r="P4831" s="110">
        <f>'Форма 2'!C4831-M4831-N4831-O4831</f>
        <v>6129918.7981999991</v>
      </c>
      <c r="Q4831" s="111">
        <f t="shared" si="1019"/>
        <v>9557.39</v>
      </c>
      <c r="R4831" s="111">
        <f t="shared" si="1020"/>
        <v>9557.39</v>
      </c>
      <c r="S4831" s="112" t="s">
        <v>2152</v>
      </c>
      <c r="T4831" s="107" t="s">
        <v>82</v>
      </c>
      <c r="U4831" s="217"/>
      <c r="V4831" s="85"/>
      <c r="W4831" s="85"/>
      <c r="X4831" s="85"/>
      <c r="Y4831" s="85"/>
      <c r="Z4831" s="85"/>
      <c r="AA4831" s="85"/>
      <c r="AB4831" s="86"/>
      <c r="AC4831" s="86"/>
      <c r="AD4831" s="85">
        <v>1</v>
      </c>
      <c r="AE4831" s="85"/>
      <c r="AF4831" s="85"/>
      <c r="AG4831" s="85"/>
      <c r="AH4831" s="85"/>
      <c r="AI4831" s="85"/>
      <c r="AJ4831" s="85"/>
    </row>
    <row r="4832" spans="1:36" ht="16.5" thickTop="1" thickBot="1">
      <c r="A4832" s="105">
        <f t="shared" si="1011"/>
        <v>10</v>
      </c>
      <c r="B4832" s="114" t="s">
        <v>4639</v>
      </c>
      <c r="C4832" s="113">
        <v>1964</v>
      </c>
      <c r="D4832" s="107">
        <v>1964</v>
      </c>
      <c r="E4832" s="114" t="s">
        <v>1065</v>
      </c>
      <c r="F4832" s="107">
        <v>2</v>
      </c>
      <c r="G4832" s="107">
        <v>2</v>
      </c>
      <c r="H4832" s="126">
        <v>635.79999999999995</v>
      </c>
      <c r="I4832" s="126">
        <v>635.79999999999995</v>
      </c>
      <c r="J4832" s="126">
        <v>635.79999999999995</v>
      </c>
      <c r="K4832" s="125">
        <v>37</v>
      </c>
      <c r="L4832" s="110">
        <f t="shared" si="1018"/>
        <v>6076588.561999999</v>
      </c>
      <c r="M4832" s="108"/>
      <c r="N4832" s="108"/>
      <c r="O4832" s="108"/>
      <c r="P4832" s="110">
        <f>'Форма 2'!C4832-M4832-N4832-O4832</f>
        <v>6076588.561999999</v>
      </c>
      <c r="Q4832" s="111">
        <f t="shared" si="1019"/>
        <v>9557.39</v>
      </c>
      <c r="R4832" s="111">
        <f t="shared" si="1020"/>
        <v>9557.39</v>
      </c>
      <c r="S4832" s="112" t="s">
        <v>2152</v>
      </c>
      <c r="T4832" s="107" t="s">
        <v>82</v>
      </c>
      <c r="U4832" s="217"/>
      <c r="V4832" s="85"/>
      <c r="W4832" s="85"/>
      <c r="X4832" s="85"/>
      <c r="Y4832" s="85"/>
      <c r="Z4832" s="85"/>
      <c r="AA4832" s="85"/>
      <c r="AB4832" s="86"/>
      <c r="AC4832" s="86"/>
      <c r="AD4832" s="85">
        <v>1</v>
      </c>
      <c r="AE4832" s="85"/>
      <c r="AF4832" s="85"/>
      <c r="AG4832" s="85"/>
      <c r="AH4832" s="85"/>
      <c r="AI4832" s="85"/>
      <c r="AJ4832" s="85"/>
    </row>
    <row r="4833" spans="1:36" ht="16.5" thickTop="1" thickBot="1">
      <c r="A4833" s="105">
        <f t="shared" si="1011"/>
        <v>11</v>
      </c>
      <c r="B4833" s="114" t="s">
        <v>4640</v>
      </c>
      <c r="C4833" s="113">
        <v>1961</v>
      </c>
      <c r="D4833" s="107">
        <v>1961</v>
      </c>
      <c r="E4833" s="114" t="s">
        <v>1065</v>
      </c>
      <c r="F4833" s="107">
        <v>2</v>
      </c>
      <c r="G4833" s="107">
        <v>2</v>
      </c>
      <c r="H4833" s="126">
        <v>1041.26</v>
      </c>
      <c r="I4833" s="126">
        <v>1041.26</v>
      </c>
      <c r="J4833" s="126">
        <v>1041.26</v>
      </c>
      <c r="K4833" s="125">
        <v>22</v>
      </c>
      <c r="L4833" s="110">
        <f t="shared" si="1018"/>
        <v>1606695.4177999999</v>
      </c>
      <c r="M4833" s="108"/>
      <c r="N4833" s="108"/>
      <c r="O4833" s="108"/>
      <c r="P4833" s="110">
        <f>'Форма 2'!C4833-M4833-N4833-O4833</f>
        <v>1606695.4177999999</v>
      </c>
      <c r="Q4833" s="111">
        <f t="shared" si="1019"/>
        <v>1543.03</v>
      </c>
      <c r="R4833" s="111">
        <f t="shared" si="1020"/>
        <v>1543.03</v>
      </c>
      <c r="S4833" s="112" t="s">
        <v>2152</v>
      </c>
      <c r="T4833" s="107" t="s">
        <v>82</v>
      </c>
      <c r="U4833" s="217"/>
      <c r="V4833" s="85"/>
      <c r="W4833" s="85"/>
      <c r="X4833" s="85">
        <v>1</v>
      </c>
      <c r="Y4833" s="85">
        <v>1</v>
      </c>
      <c r="Z4833" s="85"/>
      <c r="AA4833" s="85"/>
      <c r="AB4833" s="86"/>
      <c r="AC4833" s="86"/>
      <c r="AD4833" s="85"/>
      <c r="AE4833" s="85"/>
      <c r="AF4833" s="85"/>
      <c r="AG4833" s="85"/>
      <c r="AH4833" s="85"/>
      <c r="AI4833" s="85"/>
      <c r="AJ4833" s="85"/>
    </row>
    <row r="4834" spans="1:36" ht="16.5" thickTop="1" thickBot="1">
      <c r="A4834" s="105">
        <f t="shared" si="1011"/>
        <v>12</v>
      </c>
      <c r="B4834" s="114" t="s">
        <v>4641</v>
      </c>
      <c r="C4834" s="113">
        <v>1960</v>
      </c>
      <c r="D4834" s="107">
        <v>1960</v>
      </c>
      <c r="E4834" s="114" t="s">
        <v>1065</v>
      </c>
      <c r="F4834" s="107">
        <v>2</v>
      </c>
      <c r="G4834" s="107">
        <v>2</v>
      </c>
      <c r="H4834" s="126">
        <v>628.9</v>
      </c>
      <c r="I4834" s="126">
        <v>628.9</v>
      </c>
      <c r="J4834" s="126">
        <v>628.9</v>
      </c>
      <c r="K4834" s="125"/>
      <c r="L4834" s="110">
        <f t="shared" si="1018"/>
        <v>6476166.9289999995</v>
      </c>
      <c r="M4834" s="108"/>
      <c r="N4834" s="108"/>
      <c r="O4834" s="108"/>
      <c r="P4834" s="110">
        <f>'Форма 2'!C4834-M4834-N4834-O4834</f>
        <v>6476166.9289999995</v>
      </c>
      <c r="Q4834" s="111">
        <f t="shared" si="1019"/>
        <v>10297.609999999999</v>
      </c>
      <c r="R4834" s="111">
        <f t="shared" si="1020"/>
        <v>10297.609999999999</v>
      </c>
      <c r="S4834" s="112" t="s">
        <v>2152</v>
      </c>
      <c r="T4834" s="107" t="s">
        <v>82</v>
      </c>
      <c r="U4834" s="217">
        <v>1</v>
      </c>
      <c r="V4834" s="85"/>
      <c r="W4834" s="85"/>
      <c r="X4834" s="85"/>
      <c r="Y4834" s="85"/>
      <c r="Z4834" s="85"/>
      <c r="AA4834" s="85"/>
      <c r="AB4834" s="86"/>
      <c r="AC4834" s="86"/>
      <c r="AD4834" s="85">
        <v>1</v>
      </c>
      <c r="AE4834" s="85"/>
      <c r="AF4834" s="85"/>
      <c r="AG4834" s="85"/>
      <c r="AH4834" s="85"/>
      <c r="AI4834" s="85"/>
      <c r="AJ4834" s="85"/>
    </row>
    <row r="4835" spans="1:36" ht="16.5" thickTop="1" thickBot="1">
      <c r="A4835" s="105">
        <f t="shared" si="1011"/>
        <v>13</v>
      </c>
      <c r="B4835" s="114" t="s">
        <v>4642</v>
      </c>
      <c r="C4835" s="113">
        <v>1962</v>
      </c>
      <c r="D4835" s="107">
        <v>2012</v>
      </c>
      <c r="E4835" s="114" t="s">
        <v>1065</v>
      </c>
      <c r="F4835" s="107">
        <v>2</v>
      </c>
      <c r="G4835" s="107">
        <v>2</v>
      </c>
      <c r="H4835" s="126">
        <v>637.29999999999995</v>
      </c>
      <c r="I4835" s="126">
        <v>637.29999999999995</v>
      </c>
      <c r="J4835" s="126">
        <v>637.29999999999995</v>
      </c>
      <c r="K4835" s="125"/>
      <c r="L4835" s="110">
        <f t="shared" si="1018"/>
        <v>6562666.8529999992</v>
      </c>
      <c r="M4835" s="108"/>
      <c r="N4835" s="108"/>
      <c r="O4835" s="108"/>
      <c r="P4835" s="110">
        <f>'Форма 2'!C4835-M4835-N4835-O4835</f>
        <v>6562666.8529999992</v>
      </c>
      <c r="Q4835" s="111">
        <f t="shared" si="1019"/>
        <v>10297.609999999999</v>
      </c>
      <c r="R4835" s="111">
        <f t="shared" si="1020"/>
        <v>10297.609999999999</v>
      </c>
      <c r="S4835" s="112" t="s">
        <v>2152</v>
      </c>
      <c r="T4835" s="107" t="s">
        <v>82</v>
      </c>
      <c r="U4835" s="217">
        <v>1</v>
      </c>
      <c r="V4835" s="85"/>
      <c r="W4835" s="85"/>
      <c r="X4835" s="85"/>
      <c r="Y4835" s="85"/>
      <c r="Z4835" s="85"/>
      <c r="AA4835" s="85"/>
      <c r="AB4835" s="86"/>
      <c r="AC4835" s="86"/>
      <c r="AD4835" s="85">
        <v>1</v>
      </c>
      <c r="AE4835" s="85"/>
      <c r="AF4835" s="85"/>
      <c r="AG4835" s="85"/>
      <c r="AH4835" s="85"/>
      <c r="AI4835" s="85"/>
      <c r="AJ4835" s="85"/>
    </row>
    <row r="4836" spans="1:36" ht="16.5" thickTop="1" thickBot="1">
      <c r="A4836" s="105">
        <f t="shared" si="1011"/>
        <v>14</v>
      </c>
      <c r="B4836" s="114" t="s">
        <v>2011</v>
      </c>
      <c r="C4836" s="113">
        <v>1958</v>
      </c>
      <c r="D4836" s="107">
        <v>1958</v>
      </c>
      <c r="E4836" s="114" t="s">
        <v>1065</v>
      </c>
      <c r="F4836" s="107">
        <v>2</v>
      </c>
      <c r="G4836" s="107">
        <v>2</v>
      </c>
      <c r="H4836" s="126">
        <v>675.34</v>
      </c>
      <c r="I4836" s="126">
        <v>675.34</v>
      </c>
      <c r="J4836" s="126">
        <v>675.34</v>
      </c>
      <c r="K4836" s="125">
        <v>35</v>
      </c>
      <c r="L4836" s="110">
        <f t="shared" si="1018"/>
        <v>12127424.803400001</v>
      </c>
      <c r="M4836" s="108"/>
      <c r="N4836" s="108"/>
      <c r="O4836" s="108"/>
      <c r="P4836" s="110">
        <f>'Форма 2'!C4836-M4836-N4836-O4836</f>
        <v>12127424.803400001</v>
      </c>
      <c r="Q4836" s="111">
        <f t="shared" si="1019"/>
        <v>17957.509999999998</v>
      </c>
      <c r="R4836" s="111">
        <f t="shared" si="1020"/>
        <v>17957.509999999998</v>
      </c>
      <c r="S4836" s="112" t="s">
        <v>2152</v>
      </c>
      <c r="T4836" s="107" t="s">
        <v>82</v>
      </c>
      <c r="U4836" s="217"/>
      <c r="V4836" s="85">
        <v>1</v>
      </c>
      <c r="W4836" s="85"/>
      <c r="X4836" s="85"/>
      <c r="Y4836" s="85"/>
      <c r="Z4836" s="85"/>
      <c r="AA4836" s="85"/>
      <c r="AB4836" s="86"/>
      <c r="AC4836" s="86"/>
      <c r="AD4836" s="85">
        <v>1</v>
      </c>
      <c r="AE4836" s="85"/>
      <c r="AF4836" s="85"/>
      <c r="AG4836" s="85"/>
      <c r="AH4836" s="85"/>
      <c r="AI4836" s="85"/>
      <c r="AJ4836" s="85"/>
    </row>
    <row r="4837" spans="1:36" ht="16.5" thickTop="1" thickBot="1">
      <c r="A4837" s="105">
        <f t="shared" si="1011"/>
        <v>15</v>
      </c>
      <c r="B4837" s="114" t="s">
        <v>4643</v>
      </c>
      <c r="C4837" s="113">
        <v>1962</v>
      </c>
      <c r="D4837" s="107">
        <v>1962</v>
      </c>
      <c r="E4837" s="114" t="s">
        <v>1065</v>
      </c>
      <c r="F4837" s="107">
        <v>2</v>
      </c>
      <c r="G4837" s="107">
        <v>2</v>
      </c>
      <c r="H4837" s="126">
        <v>628.6</v>
      </c>
      <c r="I4837" s="126">
        <v>628.6</v>
      </c>
      <c r="J4837" s="126">
        <v>628.6</v>
      </c>
      <c r="K4837" s="125">
        <v>31</v>
      </c>
      <c r="L4837" s="110">
        <f t="shared" si="1018"/>
        <v>6007775.3540000003</v>
      </c>
      <c r="M4837" s="108"/>
      <c r="N4837" s="108"/>
      <c r="O4837" s="108"/>
      <c r="P4837" s="110">
        <f>'Форма 2'!C4837-M4837-N4837-O4837</f>
        <v>6007775.3540000003</v>
      </c>
      <c r="Q4837" s="111">
        <f t="shared" si="1019"/>
        <v>9557.39</v>
      </c>
      <c r="R4837" s="111">
        <f t="shared" si="1020"/>
        <v>9557.39</v>
      </c>
      <c r="S4837" s="112" t="s">
        <v>2152</v>
      </c>
      <c r="T4837" s="107" t="s">
        <v>82</v>
      </c>
      <c r="U4837" s="217"/>
      <c r="V4837" s="85"/>
      <c r="W4837" s="85"/>
      <c r="X4837" s="85"/>
      <c r="Y4837" s="85"/>
      <c r="Z4837" s="85"/>
      <c r="AA4837" s="85"/>
      <c r="AB4837" s="86"/>
      <c r="AC4837" s="86"/>
      <c r="AD4837" s="85">
        <v>1</v>
      </c>
      <c r="AE4837" s="85"/>
      <c r="AF4837" s="85"/>
      <c r="AG4837" s="85"/>
      <c r="AH4837" s="85"/>
      <c r="AI4837" s="85"/>
      <c r="AJ4837" s="85"/>
    </row>
    <row r="4838" spans="1:36" ht="16.5" thickTop="1" thickBot="1">
      <c r="A4838" s="105">
        <f t="shared" si="1011"/>
        <v>16</v>
      </c>
      <c r="B4838" s="114" t="s">
        <v>4644</v>
      </c>
      <c r="C4838" s="113">
        <v>1959</v>
      </c>
      <c r="D4838" s="107">
        <v>2012</v>
      </c>
      <c r="E4838" s="114" t="s">
        <v>1065</v>
      </c>
      <c r="F4838" s="107">
        <v>2</v>
      </c>
      <c r="G4838" s="107">
        <v>2</v>
      </c>
      <c r="H4838" s="126">
        <v>645.1</v>
      </c>
      <c r="I4838" s="126">
        <v>645.1</v>
      </c>
      <c r="J4838" s="126">
        <v>645.1</v>
      </c>
      <c r="K4838" s="125"/>
      <c r="L4838" s="110">
        <f t="shared" si="1018"/>
        <v>4255866.6220000004</v>
      </c>
      <c r="M4838" s="108"/>
      <c r="N4838" s="108"/>
      <c r="O4838" s="108"/>
      <c r="P4838" s="110">
        <f>'Форма 2'!C4838-M4838-N4838-O4838</f>
        <v>4255866.6220000004</v>
      </c>
      <c r="Q4838" s="111">
        <f t="shared" si="1019"/>
        <v>6597.22</v>
      </c>
      <c r="R4838" s="111">
        <f t="shared" si="1020"/>
        <v>6597.22</v>
      </c>
      <c r="S4838" s="112" t="s">
        <v>2152</v>
      </c>
      <c r="T4838" s="107" t="s">
        <v>82</v>
      </c>
      <c r="U4838" s="217">
        <v>1</v>
      </c>
      <c r="V4838" s="85"/>
      <c r="W4838" s="85"/>
      <c r="X4838" s="85"/>
      <c r="Y4838" s="85"/>
      <c r="Z4838" s="85"/>
      <c r="AA4838" s="85"/>
      <c r="AB4838" s="86"/>
      <c r="AC4838" s="86"/>
      <c r="AD4838" s="85"/>
      <c r="AE4838" s="85">
        <v>1</v>
      </c>
      <c r="AF4838" s="85"/>
      <c r="AG4838" s="85"/>
      <c r="AH4838" s="85"/>
      <c r="AI4838" s="85"/>
      <c r="AJ4838" s="85">
        <v>1</v>
      </c>
    </row>
    <row r="4839" spans="1:36" ht="16.5" thickTop="1" thickBot="1">
      <c r="A4839" s="105">
        <f t="shared" si="1011"/>
        <v>17</v>
      </c>
      <c r="B4839" s="114" t="s">
        <v>4645</v>
      </c>
      <c r="C4839" s="113">
        <v>1950</v>
      </c>
      <c r="D4839" s="107">
        <v>2012</v>
      </c>
      <c r="E4839" s="114" t="s">
        <v>1065</v>
      </c>
      <c r="F4839" s="107">
        <v>2</v>
      </c>
      <c r="G4839" s="107">
        <v>1</v>
      </c>
      <c r="H4839" s="126">
        <v>880.6</v>
      </c>
      <c r="I4839" s="126">
        <v>880.6</v>
      </c>
      <c r="J4839" s="126">
        <v>880.6</v>
      </c>
      <c r="K4839" s="125">
        <v>14</v>
      </c>
      <c r="L4839" s="110">
        <f t="shared" si="1018"/>
        <v>5131388.29</v>
      </c>
      <c r="M4839" s="108"/>
      <c r="N4839" s="108"/>
      <c r="O4839" s="108"/>
      <c r="P4839" s="110">
        <f>'Форма 2'!C4839-M4839-N4839-O4839</f>
        <v>5131388.29</v>
      </c>
      <c r="Q4839" s="111">
        <f t="shared" si="1019"/>
        <v>5827.15</v>
      </c>
      <c r="R4839" s="111">
        <f t="shared" si="1020"/>
        <v>5827.15</v>
      </c>
      <c r="S4839" s="112" t="s">
        <v>2152</v>
      </c>
      <c r="T4839" s="107" t="s">
        <v>82</v>
      </c>
      <c r="U4839" s="217"/>
      <c r="V4839" s="85"/>
      <c r="W4839" s="85"/>
      <c r="X4839" s="85"/>
      <c r="Y4839" s="85"/>
      <c r="Z4839" s="85"/>
      <c r="AA4839" s="85"/>
      <c r="AB4839" s="86"/>
      <c r="AC4839" s="86"/>
      <c r="AD4839" s="85"/>
      <c r="AE4839" s="85">
        <v>1</v>
      </c>
      <c r="AF4839" s="85"/>
      <c r="AG4839" s="85"/>
      <c r="AH4839" s="85"/>
      <c r="AI4839" s="85"/>
      <c r="AJ4839" s="85"/>
    </row>
    <row r="4840" spans="1:36" ht="16.5" thickTop="1" thickBot="1">
      <c r="A4840" s="105">
        <f t="shared" si="1011"/>
        <v>18</v>
      </c>
      <c r="B4840" s="114" t="s">
        <v>4646</v>
      </c>
      <c r="C4840" s="113">
        <v>1974</v>
      </c>
      <c r="D4840" s="107">
        <v>1974</v>
      </c>
      <c r="E4840" s="114" t="s">
        <v>1065</v>
      </c>
      <c r="F4840" s="107">
        <v>2</v>
      </c>
      <c r="G4840" s="107">
        <v>2</v>
      </c>
      <c r="H4840" s="126">
        <v>573.20000000000005</v>
      </c>
      <c r="I4840" s="126">
        <v>573.20000000000005</v>
      </c>
      <c r="J4840" s="126">
        <v>573.20000000000005</v>
      </c>
      <c r="K4840" s="125"/>
      <c r="L4840" s="110">
        <f t="shared" si="1018"/>
        <v>5478295.9479999999</v>
      </c>
      <c r="M4840" s="108"/>
      <c r="N4840" s="108"/>
      <c r="O4840" s="108"/>
      <c r="P4840" s="110">
        <f>'Форма 2'!C4840-M4840-N4840-O4840</f>
        <v>5478295.9479999999</v>
      </c>
      <c r="Q4840" s="111">
        <f t="shared" si="1019"/>
        <v>9557.39</v>
      </c>
      <c r="R4840" s="111">
        <f t="shared" si="1020"/>
        <v>9557.39</v>
      </c>
      <c r="S4840" s="112" t="s">
        <v>2152</v>
      </c>
      <c r="T4840" s="107" t="s">
        <v>82</v>
      </c>
      <c r="U4840" s="217"/>
      <c r="V4840" s="85"/>
      <c r="W4840" s="85"/>
      <c r="X4840" s="85"/>
      <c r="Y4840" s="85"/>
      <c r="Z4840" s="85"/>
      <c r="AA4840" s="85"/>
      <c r="AB4840" s="86"/>
      <c r="AC4840" s="86"/>
      <c r="AD4840" s="85">
        <v>1</v>
      </c>
      <c r="AE4840" s="85"/>
      <c r="AF4840" s="85"/>
      <c r="AG4840" s="85"/>
      <c r="AH4840" s="85"/>
      <c r="AI4840" s="85"/>
      <c r="AJ4840" s="85"/>
    </row>
    <row r="4841" spans="1:36" ht="16.5" thickTop="1" thickBot="1">
      <c r="A4841" s="105">
        <f t="shared" si="1011"/>
        <v>19</v>
      </c>
      <c r="B4841" s="114" t="s">
        <v>4647</v>
      </c>
      <c r="C4841" s="113">
        <v>1958</v>
      </c>
      <c r="D4841" s="107">
        <v>2019</v>
      </c>
      <c r="E4841" s="114" t="s">
        <v>212</v>
      </c>
      <c r="F4841" s="107">
        <v>5</v>
      </c>
      <c r="G4841" s="107">
        <v>6</v>
      </c>
      <c r="H4841" s="126">
        <v>3961.1</v>
      </c>
      <c r="I4841" s="126">
        <v>3961.1</v>
      </c>
      <c r="J4841" s="126">
        <v>3961.1</v>
      </c>
      <c r="K4841" s="125">
        <v>185</v>
      </c>
      <c r="L4841" s="110">
        <f t="shared" si="1018"/>
        <v>33627679.228</v>
      </c>
      <c r="M4841" s="108"/>
      <c r="N4841" s="108"/>
      <c r="O4841" s="108"/>
      <c r="P4841" s="110">
        <f>'Форма 2'!C4841-M4841-N4841-O4841</f>
        <v>33627679.228</v>
      </c>
      <c r="Q4841" s="111">
        <f t="shared" si="1019"/>
        <v>8489.48</v>
      </c>
      <c r="R4841" s="111">
        <f t="shared" si="1020"/>
        <v>8489.48</v>
      </c>
      <c r="S4841" s="112" t="s">
        <v>2152</v>
      </c>
      <c r="T4841" s="107" t="s">
        <v>82</v>
      </c>
      <c r="U4841" s="217">
        <v>1</v>
      </c>
      <c r="V4841" s="85">
        <v>1</v>
      </c>
      <c r="W4841" s="85">
        <v>1</v>
      </c>
      <c r="X4841" s="85"/>
      <c r="Y4841" s="85"/>
      <c r="Z4841" s="85">
        <v>1</v>
      </c>
      <c r="AA4841" s="85"/>
      <c r="AB4841" s="86"/>
      <c r="AC4841" s="86"/>
      <c r="AD4841" s="85">
        <v>1</v>
      </c>
      <c r="AE4841" s="85"/>
      <c r="AF4841" s="85"/>
      <c r="AG4841" s="85"/>
      <c r="AH4841" s="85"/>
      <c r="AI4841" s="85"/>
      <c r="AJ4841" s="85"/>
    </row>
    <row r="4842" spans="1:36" ht="16.5" thickTop="1" thickBot="1">
      <c r="A4842" s="105">
        <f t="shared" si="1011"/>
        <v>20</v>
      </c>
      <c r="B4842" s="114" t="s">
        <v>5025</v>
      </c>
      <c r="C4842" s="113">
        <v>1972</v>
      </c>
      <c r="D4842" s="107">
        <v>1972</v>
      </c>
      <c r="E4842" s="114" t="s">
        <v>1065</v>
      </c>
      <c r="F4842" s="107">
        <v>2</v>
      </c>
      <c r="G4842" s="107">
        <v>2</v>
      </c>
      <c r="H4842" s="126">
        <v>507.8</v>
      </c>
      <c r="I4842" s="126">
        <v>507.8</v>
      </c>
      <c r="J4842" s="126">
        <v>275.3</v>
      </c>
      <c r="K4842" s="125">
        <v>31</v>
      </c>
      <c r="L4842" s="110">
        <f t="shared" si="1018"/>
        <v>2959026.77</v>
      </c>
      <c r="M4842" s="108"/>
      <c r="N4842" s="108"/>
      <c r="O4842" s="108"/>
      <c r="P4842" s="110">
        <f>'Форма 2'!C4842-M4842-N4842-O4842</f>
        <v>2959026.77</v>
      </c>
      <c r="Q4842" s="111">
        <f t="shared" si="1019"/>
        <v>5827.15</v>
      </c>
      <c r="R4842" s="111">
        <f t="shared" si="1020"/>
        <v>5827.15</v>
      </c>
      <c r="S4842" s="112" t="s">
        <v>2152</v>
      </c>
      <c r="T4842" s="107" t="s">
        <v>82</v>
      </c>
      <c r="U4842" s="217"/>
      <c r="V4842" s="85"/>
      <c r="W4842" s="85"/>
      <c r="X4842" s="85"/>
      <c r="Y4842" s="85"/>
      <c r="Z4842" s="85"/>
      <c r="AA4842" s="85"/>
      <c r="AB4842" s="86"/>
      <c r="AC4842" s="86"/>
      <c r="AD4842" s="85"/>
      <c r="AE4842" s="85">
        <v>1</v>
      </c>
      <c r="AF4842" s="85"/>
      <c r="AG4842" s="85"/>
      <c r="AH4842" s="85"/>
      <c r="AI4842" s="85"/>
      <c r="AJ4842" s="85"/>
    </row>
    <row r="4843" spans="1:36" ht="16.5" thickTop="1" thickBot="1">
      <c r="A4843" s="105">
        <f t="shared" si="1011"/>
        <v>21</v>
      </c>
      <c r="B4843" s="114" t="s">
        <v>5026</v>
      </c>
      <c r="C4843" s="113">
        <v>1972</v>
      </c>
      <c r="D4843" s="107">
        <v>1972</v>
      </c>
      <c r="E4843" s="114" t="s">
        <v>1065</v>
      </c>
      <c r="F4843" s="107">
        <v>2</v>
      </c>
      <c r="G4843" s="107">
        <v>2</v>
      </c>
      <c r="H4843" s="126">
        <v>576</v>
      </c>
      <c r="I4843" s="126">
        <v>576</v>
      </c>
      <c r="J4843" s="126">
        <v>422.7</v>
      </c>
      <c r="K4843" s="125">
        <v>46</v>
      </c>
      <c r="L4843" s="110">
        <f t="shared" si="1018"/>
        <v>3356438.4</v>
      </c>
      <c r="M4843" s="108"/>
      <c r="N4843" s="108"/>
      <c r="O4843" s="108"/>
      <c r="P4843" s="110">
        <f>'Форма 2'!C4843-M4843-N4843-O4843</f>
        <v>3356438.4</v>
      </c>
      <c r="Q4843" s="111">
        <f t="shared" si="1019"/>
        <v>5827.15</v>
      </c>
      <c r="R4843" s="111">
        <f t="shared" si="1020"/>
        <v>5827.15</v>
      </c>
      <c r="S4843" s="112" t="s">
        <v>2152</v>
      </c>
      <c r="T4843" s="107" t="s">
        <v>82</v>
      </c>
      <c r="U4843" s="217"/>
      <c r="V4843" s="85"/>
      <c r="W4843" s="85"/>
      <c r="X4843" s="85"/>
      <c r="Y4843" s="85"/>
      <c r="Z4843" s="85"/>
      <c r="AA4843" s="85"/>
      <c r="AB4843" s="86"/>
      <c r="AC4843" s="86"/>
      <c r="AD4843" s="85"/>
      <c r="AE4843" s="85">
        <v>1</v>
      </c>
      <c r="AF4843" s="85"/>
      <c r="AG4843" s="85"/>
      <c r="AH4843" s="85"/>
      <c r="AI4843" s="85"/>
      <c r="AJ4843" s="85"/>
    </row>
    <row r="4844" spans="1:36" ht="16.5" thickTop="1" thickBot="1">
      <c r="A4844" s="105">
        <f t="shared" si="1011"/>
        <v>22</v>
      </c>
      <c r="B4844" s="114" t="s">
        <v>4648</v>
      </c>
      <c r="C4844" s="113">
        <v>1959</v>
      </c>
      <c r="D4844" s="107">
        <v>1959</v>
      </c>
      <c r="E4844" s="114" t="s">
        <v>1065</v>
      </c>
      <c r="F4844" s="107">
        <v>2</v>
      </c>
      <c r="G4844" s="107"/>
      <c r="H4844" s="126">
        <v>521.79999999999995</v>
      </c>
      <c r="I4844" s="126">
        <v>521.79999999999995</v>
      </c>
      <c r="J4844" s="126">
        <v>383.3</v>
      </c>
      <c r="K4844" s="125">
        <v>28</v>
      </c>
      <c r="L4844" s="110">
        <f t="shared" si="1018"/>
        <v>4987046.101999999</v>
      </c>
      <c r="M4844" s="108"/>
      <c r="N4844" s="108"/>
      <c r="O4844" s="108"/>
      <c r="P4844" s="110">
        <f>'Форма 2'!C4844-M4844-N4844-O4844</f>
        <v>4987046.101999999</v>
      </c>
      <c r="Q4844" s="111">
        <f t="shared" si="1019"/>
        <v>9557.39</v>
      </c>
      <c r="R4844" s="111">
        <f t="shared" si="1020"/>
        <v>9557.39</v>
      </c>
      <c r="S4844" s="112" t="s">
        <v>2152</v>
      </c>
      <c r="T4844" s="107" t="s">
        <v>82</v>
      </c>
      <c r="U4844" s="217"/>
      <c r="V4844" s="85"/>
      <c r="W4844" s="85"/>
      <c r="X4844" s="85"/>
      <c r="Y4844" s="85"/>
      <c r="Z4844" s="85"/>
      <c r="AA4844" s="85"/>
      <c r="AB4844" s="86"/>
      <c r="AC4844" s="86"/>
      <c r="AD4844" s="85">
        <v>1</v>
      </c>
      <c r="AE4844" s="85"/>
      <c r="AF4844" s="85"/>
      <c r="AG4844" s="85"/>
      <c r="AH4844" s="85"/>
      <c r="AI4844" s="85"/>
      <c r="AJ4844" s="85"/>
    </row>
    <row r="4845" spans="1:36" ht="16.5" thickTop="1" thickBot="1">
      <c r="A4845" s="105">
        <f t="shared" si="1011"/>
        <v>23</v>
      </c>
      <c r="B4845" s="114" t="s">
        <v>4649</v>
      </c>
      <c r="C4845" s="113">
        <v>1992</v>
      </c>
      <c r="D4845" s="107">
        <v>1992</v>
      </c>
      <c r="E4845" s="114" t="s">
        <v>212</v>
      </c>
      <c r="F4845" s="107">
        <v>5</v>
      </c>
      <c r="G4845" s="107">
        <v>4</v>
      </c>
      <c r="H4845" s="126">
        <v>2644.8</v>
      </c>
      <c r="I4845" s="126">
        <v>2644.8</v>
      </c>
      <c r="J4845" s="126">
        <v>2523.6999999999998</v>
      </c>
      <c r="K4845" s="125"/>
      <c r="L4845" s="110">
        <f t="shared" si="1018"/>
        <v>12912865.728</v>
      </c>
      <c r="M4845" s="108"/>
      <c r="N4845" s="108"/>
      <c r="O4845" s="108"/>
      <c r="P4845" s="110">
        <f>'Форма 2'!C4845-M4845-N4845-O4845</f>
        <v>12912865.728</v>
      </c>
      <c r="Q4845" s="111">
        <f t="shared" si="1019"/>
        <v>4882.3599999999997</v>
      </c>
      <c r="R4845" s="111">
        <f t="shared" si="1020"/>
        <v>4882.3599999999997</v>
      </c>
      <c r="S4845" s="112" t="s">
        <v>2152</v>
      </c>
      <c r="T4845" s="107" t="s">
        <v>82</v>
      </c>
      <c r="U4845" s="217"/>
      <c r="V4845" s="85"/>
      <c r="W4845" s="85"/>
      <c r="X4845" s="85"/>
      <c r="Y4845" s="85"/>
      <c r="Z4845" s="85"/>
      <c r="AA4845" s="85"/>
      <c r="AB4845" s="86"/>
      <c r="AC4845" s="86"/>
      <c r="AD4845" s="85"/>
      <c r="AE4845" s="85">
        <v>1</v>
      </c>
      <c r="AF4845" s="85"/>
      <c r="AG4845" s="85"/>
      <c r="AH4845" s="85"/>
      <c r="AI4845" s="85"/>
      <c r="AJ4845" s="85"/>
    </row>
    <row r="4846" spans="1:36" ht="16.5" thickTop="1" thickBot="1">
      <c r="A4846" s="105">
        <f t="shared" si="1011"/>
        <v>24</v>
      </c>
      <c r="B4846" s="114" t="s">
        <v>4650</v>
      </c>
      <c r="C4846" s="113">
        <v>1982</v>
      </c>
      <c r="D4846" s="107">
        <v>2011</v>
      </c>
      <c r="E4846" s="114" t="s">
        <v>212</v>
      </c>
      <c r="F4846" s="107">
        <v>5</v>
      </c>
      <c r="G4846" s="107">
        <v>4</v>
      </c>
      <c r="H4846" s="126">
        <v>2626.6</v>
      </c>
      <c r="I4846" s="126">
        <v>2626.6</v>
      </c>
      <c r="J4846" s="126">
        <v>2626.6</v>
      </c>
      <c r="K4846" s="125">
        <v>142</v>
      </c>
      <c r="L4846" s="110">
        <f t="shared" si="1018"/>
        <v>2815189.88</v>
      </c>
      <c r="M4846" s="108"/>
      <c r="N4846" s="108"/>
      <c r="O4846" s="108"/>
      <c r="P4846" s="110">
        <f>'Форма 2'!C4846-M4846-N4846-O4846</f>
        <v>2815189.88</v>
      </c>
      <c r="Q4846" s="111">
        <f t="shared" si="1019"/>
        <v>1071.8</v>
      </c>
      <c r="R4846" s="111">
        <f t="shared" si="1020"/>
        <v>1071.8</v>
      </c>
      <c r="S4846" s="112" t="s">
        <v>2152</v>
      </c>
      <c r="T4846" s="107" t="s">
        <v>82</v>
      </c>
      <c r="U4846" s="217"/>
      <c r="V4846" s="85"/>
      <c r="W4846" s="85"/>
      <c r="X4846" s="85"/>
      <c r="Y4846" s="85"/>
      <c r="Z4846" s="85"/>
      <c r="AA4846" s="85">
        <v>1</v>
      </c>
      <c r="AB4846" s="86"/>
      <c r="AC4846" s="86"/>
      <c r="AD4846" s="85"/>
      <c r="AE4846" s="85"/>
      <c r="AF4846" s="85"/>
      <c r="AG4846" s="85"/>
      <c r="AH4846" s="85"/>
      <c r="AI4846" s="85"/>
      <c r="AJ4846" s="85"/>
    </row>
    <row r="4847" spans="1:36" ht="16.5" thickTop="1" thickBot="1">
      <c r="A4847" s="105">
        <f t="shared" si="1011"/>
        <v>25</v>
      </c>
      <c r="B4847" s="114" t="s">
        <v>4651</v>
      </c>
      <c r="C4847" s="113">
        <v>1987</v>
      </c>
      <c r="D4847" s="107">
        <v>1987</v>
      </c>
      <c r="E4847" s="114" t="s">
        <v>212</v>
      </c>
      <c r="F4847" s="107">
        <v>5</v>
      </c>
      <c r="G4847" s="107">
        <v>4</v>
      </c>
      <c r="H4847" s="126">
        <v>2659</v>
      </c>
      <c r="I4847" s="126">
        <v>2659</v>
      </c>
      <c r="J4847" s="126">
        <v>2561</v>
      </c>
      <c r="K4847" s="125"/>
      <c r="L4847" s="110">
        <f t="shared" si="1018"/>
        <v>12982195.239999998</v>
      </c>
      <c r="M4847" s="108"/>
      <c r="N4847" s="108"/>
      <c r="O4847" s="108"/>
      <c r="P4847" s="110">
        <f>'Форма 2'!C4847-M4847-N4847-O4847</f>
        <v>12982195.239999998</v>
      </c>
      <c r="Q4847" s="111">
        <f t="shared" si="1019"/>
        <v>4882.3599999999997</v>
      </c>
      <c r="R4847" s="111">
        <f t="shared" si="1020"/>
        <v>4882.3599999999997</v>
      </c>
      <c r="S4847" s="112" t="s">
        <v>2152</v>
      </c>
      <c r="T4847" s="107" t="s">
        <v>82</v>
      </c>
      <c r="U4847" s="217"/>
      <c r="V4847" s="85"/>
      <c r="W4847" s="85"/>
      <c r="X4847" s="85"/>
      <c r="Y4847" s="85"/>
      <c r="Z4847" s="85"/>
      <c r="AA4847" s="85"/>
      <c r="AB4847" s="86"/>
      <c r="AC4847" s="86"/>
      <c r="AD4847" s="85"/>
      <c r="AE4847" s="85">
        <v>1</v>
      </c>
      <c r="AF4847" s="85"/>
      <c r="AG4847" s="85"/>
      <c r="AH4847" s="85"/>
      <c r="AI4847" s="85"/>
      <c r="AJ4847" s="85"/>
    </row>
    <row r="4848" spans="1:36" ht="16.5" thickTop="1" thickBot="1">
      <c r="A4848" s="105">
        <f t="shared" si="1011"/>
        <v>26</v>
      </c>
      <c r="B4848" s="114" t="s">
        <v>4652</v>
      </c>
      <c r="C4848" s="113">
        <v>1990</v>
      </c>
      <c r="D4848" s="107">
        <v>1990</v>
      </c>
      <c r="E4848" s="114" t="s">
        <v>212</v>
      </c>
      <c r="F4848" s="107">
        <v>5</v>
      </c>
      <c r="G4848" s="107">
        <v>4</v>
      </c>
      <c r="H4848" s="126">
        <v>2641.1</v>
      </c>
      <c r="I4848" s="126">
        <v>2641.1</v>
      </c>
      <c r="J4848" s="126">
        <v>2532.8000000000002</v>
      </c>
      <c r="K4848" s="125"/>
      <c r="L4848" s="110">
        <f t="shared" si="1018"/>
        <v>12894800.995999999</v>
      </c>
      <c r="M4848" s="108"/>
      <c r="N4848" s="108"/>
      <c r="O4848" s="108"/>
      <c r="P4848" s="110">
        <f>'Форма 2'!C4848-M4848-N4848-O4848</f>
        <v>12894800.995999999</v>
      </c>
      <c r="Q4848" s="111">
        <f t="shared" si="1019"/>
        <v>4882.3599999999997</v>
      </c>
      <c r="R4848" s="111">
        <f t="shared" si="1020"/>
        <v>4882.3599999999997</v>
      </c>
      <c r="S4848" s="112" t="s">
        <v>2152</v>
      </c>
      <c r="T4848" s="107" t="s">
        <v>82</v>
      </c>
      <c r="U4848" s="217"/>
      <c r="V4848" s="85"/>
      <c r="W4848" s="85"/>
      <c r="X4848" s="85"/>
      <c r="Y4848" s="85"/>
      <c r="Z4848" s="85"/>
      <c r="AA4848" s="85"/>
      <c r="AB4848" s="86"/>
      <c r="AC4848" s="86"/>
      <c r="AD4848" s="85"/>
      <c r="AE4848" s="85">
        <v>1</v>
      </c>
      <c r="AF4848" s="85"/>
      <c r="AG4848" s="85"/>
      <c r="AH4848" s="85"/>
      <c r="AI4848" s="85"/>
      <c r="AJ4848" s="85"/>
    </row>
    <row r="4849" spans="1:36" ht="16.5" thickTop="1" thickBot="1">
      <c r="A4849" s="105">
        <f t="shared" si="1011"/>
        <v>27</v>
      </c>
      <c r="B4849" s="114" t="s">
        <v>4653</v>
      </c>
      <c r="C4849" s="113">
        <v>1983</v>
      </c>
      <c r="D4849" s="107">
        <v>1983</v>
      </c>
      <c r="E4849" s="114" t="s">
        <v>1065</v>
      </c>
      <c r="F4849" s="107">
        <v>5</v>
      </c>
      <c r="G4849" s="107">
        <v>4</v>
      </c>
      <c r="H4849" s="126">
        <v>2759.7</v>
      </c>
      <c r="I4849" s="126">
        <v>2759.7</v>
      </c>
      <c r="J4849" s="126">
        <v>2699.3</v>
      </c>
      <c r="K4849" s="125">
        <v>99</v>
      </c>
      <c r="L4849" s="110">
        <f t="shared" si="1018"/>
        <v>2153697.477</v>
      </c>
      <c r="M4849" s="108"/>
      <c r="N4849" s="108"/>
      <c r="O4849" s="108"/>
      <c r="P4849" s="110">
        <f>'Форма 2'!C4849-M4849-N4849-O4849</f>
        <v>2153697.477</v>
      </c>
      <c r="Q4849" s="111">
        <f t="shared" si="1019"/>
        <v>780.41000000000008</v>
      </c>
      <c r="R4849" s="111">
        <f t="shared" si="1020"/>
        <v>780.41000000000008</v>
      </c>
      <c r="S4849" s="112" t="s">
        <v>2152</v>
      </c>
      <c r="T4849" s="107" t="s">
        <v>120</v>
      </c>
      <c r="U4849" s="217"/>
      <c r="V4849" s="85"/>
      <c r="W4849" s="85"/>
      <c r="X4849" s="85">
        <v>1</v>
      </c>
      <c r="Y4849" s="85"/>
      <c r="Z4849" s="85">
        <v>1</v>
      </c>
      <c r="AA4849" s="85"/>
      <c r="AB4849" s="86"/>
      <c r="AC4849" s="86"/>
      <c r="AD4849" s="85"/>
      <c r="AE4849" s="85"/>
      <c r="AF4849" s="85"/>
      <c r="AG4849" s="85"/>
      <c r="AH4849" s="85"/>
      <c r="AI4849" s="85"/>
      <c r="AJ4849" s="85"/>
    </row>
    <row r="4850" spans="1:36" ht="16.5" thickTop="1" thickBot="1">
      <c r="A4850" s="105">
        <f t="shared" si="1011"/>
        <v>28</v>
      </c>
      <c r="B4850" s="114" t="s">
        <v>4654</v>
      </c>
      <c r="C4850" s="113">
        <v>1956</v>
      </c>
      <c r="D4850" s="107">
        <v>1956</v>
      </c>
      <c r="E4850" s="114" t="s">
        <v>306</v>
      </c>
      <c r="F4850" s="107">
        <v>2</v>
      </c>
      <c r="G4850" s="107">
        <v>2</v>
      </c>
      <c r="H4850" s="126">
        <v>589.79999999999995</v>
      </c>
      <c r="I4850" s="126">
        <v>589.79999999999995</v>
      </c>
      <c r="J4850" s="126">
        <v>589.79999999999995</v>
      </c>
      <c r="K4850" s="125">
        <v>19</v>
      </c>
      <c r="L4850" s="110">
        <f t="shared" si="1018"/>
        <v>5636948.6219999995</v>
      </c>
      <c r="M4850" s="108"/>
      <c r="N4850" s="108"/>
      <c r="O4850" s="108"/>
      <c r="P4850" s="110">
        <f>'Форма 2'!C4850-M4850-N4850-O4850</f>
        <v>5636948.6219999995</v>
      </c>
      <c r="Q4850" s="111">
        <f t="shared" si="1019"/>
        <v>9557.39</v>
      </c>
      <c r="R4850" s="111">
        <f t="shared" si="1020"/>
        <v>9557.39</v>
      </c>
      <c r="S4850" s="112" t="s">
        <v>2152</v>
      </c>
      <c r="T4850" s="107" t="s">
        <v>82</v>
      </c>
      <c r="U4850" s="217"/>
      <c r="V4850" s="85"/>
      <c r="W4850" s="85"/>
      <c r="X4850" s="85"/>
      <c r="Y4850" s="85"/>
      <c r="Z4850" s="85"/>
      <c r="AA4850" s="85"/>
      <c r="AB4850" s="86"/>
      <c r="AC4850" s="86"/>
      <c r="AD4850" s="85">
        <v>1</v>
      </c>
      <c r="AE4850" s="85"/>
      <c r="AF4850" s="85"/>
      <c r="AG4850" s="85"/>
      <c r="AH4850" s="85"/>
      <c r="AI4850" s="85"/>
      <c r="AJ4850" s="85"/>
    </row>
    <row r="4851" spans="1:36" ht="16.5" thickTop="1" thickBot="1">
      <c r="A4851" s="105">
        <f t="shared" si="1011"/>
        <v>29</v>
      </c>
      <c r="B4851" s="114" t="s">
        <v>4655</v>
      </c>
      <c r="C4851" s="113">
        <v>1957</v>
      </c>
      <c r="D4851" s="107">
        <v>1957</v>
      </c>
      <c r="E4851" s="114" t="s">
        <v>4656</v>
      </c>
      <c r="F4851" s="107">
        <v>1</v>
      </c>
      <c r="G4851" s="107">
        <v>3</v>
      </c>
      <c r="H4851" s="126">
        <v>395.2</v>
      </c>
      <c r="I4851" s="126">
        <v>395.2</v>
      </c>
      <c r="J4851" s="126">
        <v>322.3</v>
      </c>
      <c r="K4851" s="125">
        <v>14</v>
      </c>
      <c r="L4851" s="110">
        <f t="shared" si="1018"/>
        <v>254777.53599999996</v>
      </c>
      <c r="M4851" s="108"/>
      <c r="N4851" s="108"/>
      <c r="O4851" s="108"/>
      <c r="P4851" s="110">
        <f>'Форма 2'!C4851-M4851-N4851-O4851</f>
        <v>254777.53599999996</v>
      </c>
      <c r="Q4851" s="111">
        <f t="shared" si="1019"/>
        <v>644.67999999999995</v>
      </c>
      <c r="R4851" s="111">
        <f t="shared" si="1020"/>
        <v>644.67999999999995</v>
      </c>
      <c r="S4851" s="112" t="s">
        <v>2152</v>
      </c>
      <c r="T4851" s="107" t="s">
        <v>82</v>
      </c>
      <c r="U4851" s="217"/>
      <c r="V4851" s="85"/>
      <c r="W4851" s="85"/>
      <c r="X4851" s="85"/>
      <c r="Y4851" s="85"/>
      <c r="Z4851" s="85">
        <v>1</v>
      </c>
      <c r="AA4851" s="85"/>
      <c r="AB4851" s="86"/>
      <c r="AC4851" s="86"/>
      <c r="AD4851" s="85"/>
      <c r="AE4851" s="85"/>
      <c r="AF4851" s="85"/>
      <c r="AG4851" s="85"/>
      <c r="AH4851" s="85"/>
      <c r="AI4851" s="85"/>
      <c r="AJ4851" s="85"/>
    </row>
    <row r="4852" spans="1:36" ht="16.5" thickTop="1" thickBot="1">
      <c r="A4852" s="105">
        <f t="shared" si="1011"/>
        <v>30</v>
      </c>
      <c r="B4852" s="114" t="s">
        <v>4657</v>
      </c>
      <c r="C4852" s="113">
        <v>1956</v>
      </c>
      <c r="D4852" s="107">
        <v>1956</v>
      </c>
      <c r="E4852" s="114" t="s">
        <v>306</v>
      </c>
      <c r="F4852" s="107">
        <v>2</v>
      </c>
      <c r="G4852" s="107">
        <v>1</v>
      </c>
      <c r="H4852" s="126">
        <v>658.5</v>
      </c>
      <c r="I4852" s="126">
        <v>658.5</v>
      </c>
      <c r="J4852" s="126">
        <v>658.5</v>
      </c>
      <c r="K4852" s="125">
        <v>29</v>
      </c>
      <c r="L4852" s="110">
        <f t="shared" si="1018"/>
        <v>6293541.3149999995</v>
      </c>
      <c r="M4852" s="108"/>
      <c r="N4852" s="108"/>
      <c r="O4852" s="108"/>
      <c r="P4852" s="110">
        <f>'Форма 2'!C4852-M4852-N4852-O4852</f>
        <v>6293541.3149999995</v>
      </c>
      <c r="Q4852" s="111">
        <f t="shared" si="1019"/>
        <v>9557.39</v>
      </c>
      <c r="R4852" s="111">
        <f t="shared" si="1020"/>
        <v>9557.39</v>
      </c>
      <c r="S4852" s="112" t="s">
        <v>2152</v>
      </c>
      <c r="T4852" s="107" t="s">
        <v>82</v>
      </c>
      <c r="U4852" s="217"/>
      <c r="V4852" s="85"/>
      <c r="W4852" s="85"/>
      <c r="X4852" s="85"/>
      <c r="Y4852" s="85"/>
      <c r="Z4852" s="85"/>
      <c r="AA4852" s="85"/>
      <c r="AB4852" s="86"/>
      <c r="AC4852" s="86"/>
      <c r="AD4852" s="85">
        <v>1</v>
      </c>
      <c r="AE4852" s="85"/>
      <c r="AF4852" s="85"/>
      <c r="AG4852" s="85"/>
      <c r="AH4852" s="85"/>
      <c r="AI4852" s="85"/>
      <c r="AJ4852" s="85"/>
    </row>
    <row r="4853" spans="1:36" ht="16.5" thickTop="1" thickBot="1">
      <c r="A4853" s="105">
        <f t="shared" si="1011"/>
        <v>31</v>
      </c>
      <c r="B4853" s="112" t="s">
        <v>4658</v>
      </c>
      <c r="C4853" s="107">
        <v>1955</v>
      </c>
      <c r="D4853" s="107">
        <v>1955</v>
      </c>
      <c r="E4853" s="114" t="s">
        <v>306</v>
      </c>
      <c r="F4853" s="107">
        <v>2</v>
      </c>
      <c r="G4853" s="107">
        <v>2</v>
      </c>
      <c r="H4853" s="111">
        <v>347.7</v>
      </c>
      <c r="I4853" s="111">
        <v>347.7</v>
      </c>
      <c r="J4853" s="111">
        <v>269.8</v>
      </c>
      <c r="K4853" s="122">
        <v>10</v>
      </c>
      <c r="L4853" s="110">
        <f t="shared" si="1018"/>
        <v>3323104.5029999996</v>
      </c>
      <c r="M4853" s="108"/>
      <c r="N4853" s="108"/>
      <c r="O4853" s="108"/>
      <c r="P4853" s="110">
        <f>'Форма 2'!C4853-M4853-N4853-O4853</f>
        <v>3323104.5029999996</v>
      </c>
      <c r="Q4853" s="111">
        <f t="shared" si="1019"/>
        <v>9557.39</v>
      </c>
      <c r="R4853" s="111">
        <f t="shared" si="1020"/>
        <v>9557.39</v>
      </c>
      <c r="S4853" s="112" t="s">
        <v>2152</v>
      </c>
      <c r="T4853" s="107" t="s">
        <v>82</v>
      </c>
      <c r="U4853" s="217"/>
      <c r="V4853" s="85"/>
      <c r="W4853" s="85"/>
      <c r="X4853" s="85"/>
      <c r="Y4853" s="85"/>
      <c r="Z4853" s="85"/>
      <c r="AA4853" s="85"/>
      <c r="AB4853" s="86"/>
      <c r="AC4853" s="86"/>
      <c r="AD4853" s="85">
        <v>1</v>
      </c>
      <c r="AE4853" s="85"/>
      <c r="AF4853" s="85"/>
      <c r="AG4853" s="85"/>
      <c r="AH4853" s="85"/>
      <c r="AI4853" s="85"/>
      <c r="AJ4853" s="85"/>
    </row>
    <row r="4854" spans="1:36" ht="16.5" thickTop="1" thickBot="1">
      <c r="A4854" s="105">
        <f t="shared" si="1011"/>
        <v>32</v>
      </c>
      <c r="B4854" s="112" t="s">
        <v>4659</v>
      </c>
      <c r="C4854" s="107">
        <v>1957</v>
      </c>
      <c r="D4854" s="107">
        <v>1957</v>
      </c>
      <c r="E4854" s="114" t="s">
        <v>306</v>
      </c>
      <c r="F4854" s="107">
        <v>2</v>
      </c>
      <c r="G4854" s="107">
        <v>2</v>
      </c>
      <c r="H4854" s="111">
        <v>366.4</v>
      </c>
      <c r="I4854" s="111">
        <v>366.4</v>
      </c>
      <c r="J4854" s="111">
        <v>288.13</v>
      </c>
      <c r="K4854" s="122">
        <v>17</v>
      </c>
      <c r="L4854" s="110">
        <f t="shared" si="1018"/>
        <v>3501827.6959999995</v>
      </c>
      <c r="M4854" s="108"/>
      <c r="N4854" s="108"/>
      <c r="O4854" s="108"/>
      <c r="P4854" s="110">
        <f>'Форма 2'!C4854-M4854-N4854-O4854</f>
        <v>3501827.6959999995</v>
      </c>
      <c r="Q4854" s="111">
        <f t="shared" si="1019"/>
        <v>9557.39</v>
      </c>
      <c r="R4854" s="111">
        <f t="shared" si="1020"/>
        <v>9557.39</v>
      </c>
      <c r="S4854" s="112" t="s">
        <v>2152</v>
      </c>
      <c r="T4854" s="107" t="s">
        <v>82</v>
      </c>
      <c r="U4854" s="217"/>
      <c r="V4854" s="85"/>
      <c r="W4854" s="85"/>
      <c r="X4854" s="85"/>
      <c r="Y4854" s="85"/>
      <c r="Z4854" s="85"/>
      <c r="AA4854" s="85"/>
      <c r="AB4854" s="86"/>
      <c r="AC4854" s="86"/>
      <c r="AD4854" s="85">
        <v>1</v>
      </c>
      <c r="AE4854" s="85"/>
      <c r="AF4854" s="85"/>
      <c r="AG4854" s="85"/>
      <c r="AH4854" s="85"/>
      <c r="AI4854" s="85"/>
      <c r="AJ4854" s="85"/>
    </row>
    <row r="4855" spans="1:36" ht="16.5" thickTop="1" thickBot="1">
      <c r="A4855" s="105">
        <f t="shared" si="1011"/>
        <v>33</v>
      </c>
      <c r="B4855" s="112" t="s">
        <v>4660</v>
      </c>
      <c r="C4855" s="107">
        <v>1952</v>
      </c>
      <c r="D4855" s="107">
        <v>1952</v>
      </c>
      <c r="E4855" s="114" t="s">
        <v>306</v>
      </c>
      <c r="F4855" s="107">
        <v>2</v>
      </c>
      <c r="G4855" s="107">
        <v>2</v>
      </c>
      <c r="H4855" s="111">
        <v>487.8</v>
      </c>
      <c r="I4855" s="111">
        <v>487.8</v>
      </c>
      <c r="J4855" s="111">
        <v>177.6</v>
      </c>
      <c r="K4855" s="122">
        <v>21</v>
      </c>
      <c r="L4855" s="110">
        <f t="shared" si="1018"/>
        <v>361079.31600000005</v>
      </c>
      <c r="M4855" s="108"/>
      <c r="N4855" s="108"/>
      <c r="O4855" s="108"/>
      <c r="P4855" s="110">
        <f>'Форма 2'!C4855-M4855-N4855-O4855</f>
        <v>361079.31600000005</v>
      </c>
      <c r="Q4855" s="111">
        <f t="shared" si="1019"/>
        <v>740.22000000000014</v>
      </c>
      <c r="R4855" s="111">
        <f t="shared" si="1020"/>
        <v>740.22000000000014</v>
      </c>
      <c r="S4855" s="112" t="s">
        <v>2152</v>
      </c>
      <c r="T4855" s="107" t="s">
        <v>82</v>
      </c>
      <c r="U4855" s="217">
        <v>1</v>
      </c>
      <c r="V4855" s="85"/>
      <c r="W4855" s="85"/>
      <c r="X4855" s="85"/>
      <c r="Y4855" s="85"/>
      <c r="Z4855" s="85"/>
      <c r="AA4855" s="85"/>
      <c r="AB4855" s="86"/>
      <c r="AC4855" s="86"/>
      <c r="AD4855" s="85"/>
      <c r="AE4855" s="85"/>
      <c r="AF4855" s="85"/>
      <c r="AG4855" s="85"/>
      <c r="AH4855" s="85"/>
      <c r="AI4855" s="85"/>
      <c r="AJ4855" s="85"/>
    </row>
    <row r="4856" spans="1:36" ht="16.5" thickTop="1" thickBot="1">
      <c r="A4856" s="105">
        <f t="shared" si="1011"/>
        <v>34</v>
      </c>
      <c r="B4856" s="112" t="s">
        <v>4661</v>
      </c>
      <c r="C4856" s="107">
        <v>1976</v>
      </c>
      <c r="D4856" s="107">
        <v>2010</v>
      </c>
      <c r="E4856" s="114" t="s">
        <v>1065</v>
      </c>
      <c r="F4856" s="107">
        <v>4</v>
      </c>
      <c r="G4856" s="107">
        <v>4</v>
      </c>
      <c r="H4856" s="111">
        <v>2532.27</v>
      </c>
      <c r="I4856" s="111">
        <v>2532.27</v>
      </c>
      <c r="J4856" s="111">
        <v>2532.27</v>
      </c>
      <c r="K4856" s="122">
        <v>74</v>
      </c>
      <c r="L4856" s="110">
        <f t="shared" si="1018"/>
        <v>1976208.8307000003</v>
      </c>
      <c r="M4856" s="108"/>
      <c r="N4856" s="108"/>
      <c r="O4856" s="108"/>
      <c r="P4856" s="110">
        <f>'Форма 2'!C4856-M4856-N4856-O4856</f>
        <v>1976208.8307000003</v>
      </c>
      <c r="Q4856" s="111">
        <f t="shared" si="1019"/>
        <v>780.41000000000008</v>
      </c>
      <c r="R4856" s="111">
        <f t="shared" si="1020"/>
        <v>780.41000000000008</v>
      </c>
      <c r="S4856" s="112" t="s">
        <v>2152</v>
      </c>
      <c r="T4856" s="107" t="s">
        <v>82</v>
      </c>
      <c r="U4856" s="217"/>
      <c r="V4856" s="85"/>
      <c r="W4856" s="85"/>
      <c r="X4856" s="85">
        <v>1</v>
      </c>
      <c r="Y4856" s="85"/>
      <c r="Z4856" s="85">
        <v>1</v>
      </c>
      <c r="AA4856" s="85"/>
      <c r="AB4856" s="86"/>
      <c r="AC4856" s="86"/>
      <c r="AD4856" s="85"/>
      <c r="AE4856" s="85"/>
      <c r="AF4856" s="85"/>
      <c r="AG4856" s="85"/>
      <c r="AH4856" s="85"/>
      <c r="AI4856" s="85"/>
      <c r="AJ4856" s="85"/>
    </row>
    <row r="4857" spans="1:36" ht="16.5" thickTop="1" thickBot="1">
      <c r="A4857" s="105">
        <f t="shared" si="1011"/>
        <v>35</v>
      </c>
      <c r="B4857" s="112" t="s">
        <v>4662</v>
      </c>
      <c r="C4857" s="107">
        <v>1955</v>
      </c>
      <c r="D4857" s="107">
        <v>1955</v>
      </c>
      <c r="E4857" s="114" t="s">
        <v>306</v>
      </c>
      <c r="F4857" s="107">
        <v>2</v>
      </c>
      <c r="G4857" s="107">
        <v>1</v>
      </c>
      <c r="H4857" s="111">
        <v>333.49</v>
      </c>
      <c r="I4857" s="111">
        <v>333.49</v>
      </c>
      <c r="J4857" s="111">
        <v>165.87</v>
      </c>
      <c r="K4857" s="122">
        <v>10</v>
      </c>
      <c r="L4857" s="110">
        <f t="shared" si="1018"/>
        <v>3187293.9910999998</v>
      </c>
      <c r="M4857" s="108"/>
      <c r="N4857" s="108"/>
      <c r="O4857" s="108"/>
      <c r="P4857" s="110">
        <f>'Форма 2'!C4857-M4857-N4857-O4857</f>
        <v>3187293.9910999998</v>
      </c>
      <c r="Q4857" s="111">
        <f t="shared" si="1019"/>
        <v>9557.39</v>
      </c>
      <c r="R4857" s="111">
        <f t="shared" si="1020"/>
        <v>9557.39</v>
      </c>
      <c r="S4857" s="112" t="s">
        <v>2152</v>
      </c>
      <c r="T4857" s="107" t="s">
        <v>82</v>
      </c>
      <c r="U4857" s="217"/>
      <c r="V4857" s="85"/>
      <c r="W4857" s="85"/>
      <c r="X4857" s="85"/>
      <c r="Y4857" s="85"/>
      <c r="Z4857" s="85"/>
      <c r="AA4857" s="85"/>
      <c r="AB4857" s="86"/>
      <c r="AC4857" s="86"/>
      <c r="AD4857" s="85">
        <v>1</v>
      </c>
      <c r="AE4857" s="85"/>
      <c r="AF4857" s="85"/>
      <c r="AG4857" s="85"/>
      <c r="AH4857" s="85"/>
      <c r="AI4857" s="85"/>
      <c r="AJ4857" s="85"/>
    </row>
    <row r="4858" spans="1:36" ht="16.5" thickTop="1" thickBot="1">
      <c r="A4858" s="105">
        <f t="shared" si="1011"/>
        <v>36</v>
      </c>
      <c r="B4858" s="112" t="s">
        <v>4663</v>
      </c>
      <c r="C4858" s="107">
        <v>1964</v>
      </c>
      <c r="D4858" s="107">
        <v>1964</v>
      </c>
      <c r="E4858" s="114" t="s">
        <v>1230</v>
      </c>
      <c r="F4858" s="107">
        <v>5</v>
      </c>
      <c r="G4858" s="107">
        <v>2</v>
      </c>
      <c r="H4858" s="111">
        <v>4379.3999999999996</v>
      </c>
      <c r="I4858" s="111">
        <v>3247.1</v>
      </c>
      <c r="J4858" s="111">
        <v>3074.17</v>
      </c>
      <c r="K4858" s="122">
        <v>144</v>
      </c>
      <c r="L4858" s="110">
        <f t="shared" si="1018"/>
        <v>2275580.034</v>
      </c>
      <c r="M4858" s="108"/>
      <c r="N4858" s="108"/>
      <c r="O4858" s="108"/>
      <c r="P4858" s="110">
        <f>'Форма 2'!C4858-M4858-N4858-O4858</f>
        <v>2275580.034</v>
      </c>
      <c r="Q4858" s="111">
        <f t="shared" si="1019"/>
        <v>700.80380462566598</v>
      </c>
      <c r="R4858" s="111">
        <f t="shared" si="1020"/>
        <v>700.80380462566598</v>
      </c>
      <c r="S4858" s="112" t="s">
        <v>2152</v>
      </c>
      <c r="T4858" s="107" t="s">
        <v>82</v>
      </c>
      <c r="U4858" s="217">
        <v>1</v>
      </c>
      <c r="V4858" s="85"/>
      <c r="W4858" s="85"/>
      <c r="X4858" s="85"/>
      <c r="Y4858" s="85"/>
      <c r="Z4858" s="85"/>
      <c r="AA4858" s="85"/>
      <c r="AB4858" s="86"/>
      <c r="AC4858" s="86"/>
      <c r="AD4858" s="85"/>
      <c r="AE4858" s="85"/>
      <c r="AF4858" s="85"/>
      <c r="AG4858" s="85"/>
      <c r="AH4858" s="85"/>
      <c r="AI4858" s="85"/>
      <c r="AJ4858" s="85"/>
    </row>
    <row r="4859" spans="1:36" ht="16.5" thickTop="1" thickBot="1">
      <c r="A4859" s="105">
        <f t="shared" si="1011"/>
        <v>37</v>
      </c>
      <c r="B4859" s="112" t="s">
        <v>4664</v>
      </c>
      <c r="C4859" s="107">
        <v>1960</v>
      </c>
      <c r="D4859" s="107">
        <v>1960</v>
      </c>
      <c r="E4859" s="114" t="s">
        <v>1065</v>
      </c>
      <c r="F4859" s="107">
        <v>3</v>
      </c>
      <c r="G4859" s="107">
        <v>3</v>
      </c>
      <c r="H4859" s="111">
        <v>2814.26</v>
      </c>
      <c r="I4859" s="111">
        <v>1514.83</v>
      </c>
      <c r="J4859" s="111">
        <v>1514.83</v>
      </c>
      <c r="K4859" s="122">
        <v>99</v>
      </c>
      <c r="L4859" s="110">
        <f t="shared" si="1018"/>
        <v>2083171.5372000001</v>
      </c>
      <c r="M4859" s="108"/>
      <c r="N4859" s="108"/>
      <c r="O4859" s="108"/>
      <c r="P4859" s="110">
        <f>'Форма 2'!C4859-M4859-N4859-O4859</f>
        <v>2083171.5372000001</v>
      </c>
      <c r="Q4859" s="111">
        <f t="shared" si="1019"/>
        <v>1375.1850288151147</v>
      </c>
      <c r="R4859" s="111">
        <f t="shared" si="1020"/>
        <v>1375.1850288151147</v>
      </c>
      <c r="S4859" s="112" t="s">
        <v>2152</v>
      </c>
      <c r="T4859" s="107" t="s">
        <v>82</v>
      </c>
      <c r="U4859" s="217">
        <v>1</v>
      </c>
      <c r="V4859" s="85"/>
      <c r="W4859" s="85"/>
      <c r="X4859" s="85"/>
      <c r="Y4859" s="85"/>
      <c r="Z4859" s="85"/>
      <c r="AA4859" s="85"/>
      <c r="AB4859" s="86"/>
      <c r="AC4859" s="86"/>
      <c r="AD4859" s="85"/>
      <c r="AE4859" s="85"/>
      <c r="AF4859" s="85"/>
      <c r="AG4859" s="85"/>
      <c r="AH4859" s="85"/>
      <c r="AI4859" s="85"/>
      <c r="AJ4859" s="85"/>
    </row>
    <row r="4860" spans="1:36" ht="16.5" thickTop="1" thickBot="1">
      <c r="A4860" s="105">
        <f t="shared" si="1011"/>
        <v>38</v>
      </c>
      <c r="B4860" s="112" t="s">
        <v>4665</v>
      </c>
      <c r="C4860" s="107">
        <v>1955</v>
      </c>
      <c r="D4860" s="107">
        <v>1985</v>
      </c>
      <c r="E4860" s="114" t="s">
        <v>306</v>
      </c>
      <c r="F4860" s="107">
        <v>2</v>
      </c>
      <c r="G4860" s="107">
        <v>2</v>
      </c>
      <c r="H4860" s="111">
        <v>893.19</v>
      </c>
      <c r="I4860" s="111">
        <v>532.79</v>
      </c>
      <c r="J4860" s="111">
        <v>464.49</v>
      </c>
      <c r="K4860" s="122">
        <v>28</v>
      </c>
      <c r="L4860" s="110">
        <f t="shared" si="1018"/>
        <v>9197722.2759000007</v>
      </c>
      <c r="M4860" s="108"/>
      <c r="N4860" s="108"/>
      <c r="O4860" s="108"/>
      <c r="P4860" s="110">
        <f>'Форма 2'!C4860-M4860-N4860-O4860</f>
        <v>9197722.2759000007</v>
      </c>
      <c r="Q4860" s="111">
        <f t="shared" si="1019"/>
        <v>17263.316270763342</v>
      </c>
      <c r="R4860" s="111">
        <f t="shared" si="1020"/>
        <v>17263.316270763342</v>
      </c>
      <c r="S4860" s="112" t="s">
        <v>2152</v>
      </c>
      <c r="T4860" s="107" t="s">
        <v>82</v>
      </c>
      <c r="U4860" s="217">
        <v>1</v>
      </c>
      <c r="V4860" s="85"/>
      <c r="W4860" s="85"/>
      <c r="X4860" s="85"/>
      <c r="Y4860" s="85"/>
      <c r="Z4860" s="85"/>
      <c r="AA4860" s="85"/>
      <c r="AB4860" s="86"/>
      <c r="AC4860" s="86"/>
      <c r="AD4860" s="85">
        <v>1</v>
      </c>
      <c r="AE4860" s="85"/>
      <c r="AF4860" s="85"/>
      <c r="AG4860" s="85"/>
      <c r="AH4860" s="85"/>
      <c r="AI4860" s="85"/>
      <c r="AJ4860" s="85"/>
    </row>
    <row r="4861" spans="1:36" ht="16.5" thickTop="1" thickBot="1">
      <c r="A4861" s="105">
        <f t="shared" si="1011"/>
        <v>39</v>
      </c>
      <c r="B4861" s="112" t="s">
        <v>4666</v>
      </c>
      <c r="C4861" s="107">
        <v>1959</v>
      </c>
      <c r="D4861" s="107">
        <v>1959</v>
      </c>
      <c r="E4861" s="114" t="s">
        <v>1230</v>
      </c>
      <c r="F4861" s="107">
        <v>3</v>
      </c>
      <c r="G4861" s="107">
        <v>2</v>
      </c>
      <c r="H4861" s="111">
        <v>1788.41</v>
      </c>
      <c r="I4861" s="111">
        <v>1176.02</v>
      </c>
      <c r="J4861" s="111">
        <v>1055.0999999999999</v>
      </c>
      <c r="K4861" s="122">
        <v>55</v>
      </c>
      <c r="L4861" s="110">
        <f t="shared" si="1018"/>
        <v>18416348.700100001</v>
      </c>
      <c r="M4861" s="108"/>
      <c r="N4861" s="108"/>
      <c r="O4861" s="108"/>
      <c r="P4861" s="110">
        <f>'Форма 2'!C4861-M4861-N4861-O4861</f>
        <v>18416348.700100001</v>
      </c>
      <c r="Q4861" s="111">
        <f t="shared" si="1019"/>
        <v>15659.89413453853</v>
      </c>
      <c r="R4861" s="111">
        <f t="shared" si="1020"/>
        <v>15659.89413453853</v>
      </c>
      <c r="S4861" s="112" t="s">
        <v>2152</v>
      </c>
      <c r="T4861" s="107" t="s">
        <v>82</v>
      </c>
      <c r="U4861" s="217">
        <v>1</v>
      </c>
      <c r="V4861" s="85"/>
      <c r="W4861" s="85"/>
      <c r="X4861" s="85"/>
      <c r="Y4861" s="85"/>
      <c r="Z4861" s="85"/>
      <c r="AA4861" s="85"/>
      <c r="AB4861" s="86"/>
      <c r="AC4861" s="86"/>
      <c r="AD4861" s="85">
        <v>1</v>
      </c>
      <c r="AE4861" s="85"/>
      <c r="AF4861" s="85"/>
      <c r="AG4861" s="85"/>
      <c r="AH4861" s="85"/>
      <c r="AI4861" s="85"/>
      <c r="AJ4861" s="85"/>
    </row>
    <row r="4862" spans="1:36" ht="16.5" thickTop="1" thickBot="1">
      <c r="A4862" s="105">
        <f t="shared" si="1011"/>
        <v>40</v>
      </c>
      <c r="B4862" s="112" t="s">
        <v>4667</v>
      </c>
      <c r="C4862" s="107">
        <v>1961</v>
      </c>
      <c r="D4862" s="107">
        <v>1961</v>
      </c>
      <c r="E4862" s="114" t="s">
        <v>1230</v>
      </c>
      <c r="F4862" s="107">
        <v>3</v>
      </c>
      <c r="G4862" s="107">
        <v>2</v>
      </c>
      <c r="H4862" s="111">
        <v>1985.36</v>
      </c>
      <c r="I4862" s="111">
        <v>1374</v>
      </c>
      <c r="J4862" s="111">
        <v>1374</v>
      </c>
      <c r="K4862" s="122">
        <v>27</v>
      </c>
      <c r="L4862" s="110">
        <f t="shared" si="1018"/>
        <v>18974859.810399998</v>
      </c>
      <c r="M4862" s="108"/>
      <c r="N4862" s="108"/>
      <c r="O4862" s="108"/>
      <c r="P4862" s="110">
        <f>'Форма 2'!C4862-M4862-N4862-O4862</f>
        <v>18974859.810399998</v>
      </c>
      <c r="Q4862" s="111">
        <f t="shared" si="1019"/>
        <v>13809.941637845704</v>
      </c>
      <c r="R4862" s="111">
        <f t="shared" si="1020"/>
        <v>13809.941637845704</v>
      </c>
      <c r="S4862" s="112" t="s">
        <v>2152</v>
      </c>
      <c r="T4862" s="107" t="s">
        <v>82</v>
      </c>
      <c r="U4862" s="217"/>
      <c r="V4862" s="85"/>
      <c r="W4862" s="85"/>
      <c r="X4862" s="85"/>
      <c r="Y4862" s="85"/>
      <c r="Z4862" s="85"/>
      <c r="AA4862" s="85"/>
      <c r="AB4862" s="86"/>
      <c r="AC4862" s="86"/>
      <c r="AD4862" s="85">
        <v>1</v>
      </c>
      <c r="AE4862" s="85"/>
      <c r="AF4862" s="85"/>
      <c r="AG4862" s="85"/>
      <c r="AH4862" s="85"/>
      <c r="AI4862" s="85"/>
      <c r="AJ4862" s="85"/>
    </row>
    <row r="4863" spans="1:36" ht="16.5" thickTop="1" thickBot="1">
      <c r="A4863" s="105">
        <f t="shared" si="1011"/>
        <v>41</v>
      </c>
      <c r="B4863" s="112" t="s">
        <v>4668</v>
      </c>
      <c r="C4863" s="107">
        <v>1960</v>
      </c>
      <c r="D4863" s="107">
        <v>1960</v>
      </c>
      <c r="E4863" s="114" t="s">
        <v>1230</v>
      </c>
      <c r="F4863" s="107">
        <v>3</v>
      </c>
      <c r="G4863" s="107">
        <v>2</v>
      </c>
      <c r="H4863" s="111">
        <v>1999.6</v>
      </c>
      <c r="I4863" s="111">
        <v>1192.42</v>
      </c>
      <c r="J4863" s="111">
        <v>1110.4100000000001</v>
      </c>
      <c r="K4863" s="122">
        <v>59</v>
      </c>
      <c r="L4863" s="110">
        <f t="shared" si="1018"/>
        <v>19110957.044</v>
      </c>
      <c r="M4863" s="108"/>
      <c r="N4863" s="108"/>
      <c r="O4863" s="108"/>
      <c r="P4863" s="110">
        <f>'Форма 2'!C4863-M4863-N4863-O4863</f>
        <v>19110957.044</v>
      </c>
      <c r="Q4863" s="111">
        <f t="shared" si="1019"/>
        <v>16027.034974254037</v>
      </c>
      <c r="R4863" s="111">
        <f t="shared" si="1020"/>
        <v>16027.034974254037</v>
      </c>
      <c r="S4863" s="112" t="s">
        <v>2152</v>
      </c>
      <c r="T4863" s="107" t="s">
        <v>82</v>
      </c>
      <c r="U4863" s="217"/>
      <c r="V4863" s="85"/>
      <c r="W4863" s="85"/>
      <c r="X4863" s="85"/>
      <c r="Y4863" s="85"/>
      <c r="Z4863" s="85"/>
      <c r="AA4863" s="85"/>
      <c r="AB4863" s="86"/>
      <c r="AC4863" s="86"/>
      <c r="AD4863" s="85">
        <v>1</v>
      </c>
      <c r="AE4863" s="85"/>
      <c r="AF4863" s="85"/>
      <c r="AG4863" s="85"/>
      <c r="AH4863" s="85"/>
      <c r="AI4863" s="85"/>
      <c r="AJ4863" s="85"/>
    </row>
    <row r="4864" spans="1:36" ht="16.5" thickTop="1" thickBot="1">
      <c r="A4864" s="105">
        <f t="shared" si="1011"/>
        <v>42</v>
      </c>
      <c r="B4864" s="112" t="s">
        <v>4669</v>
      </c>
      <c r="C4864" s="107">
        <v>1960</v>
      </c>
      <c r="D4864" s="107">
        <v>1960</v>
      </c>
      <c r="E4864" s="114" t="s">
        <v>1230</v>
      </c>
      <c r="F4864" s="107">
        <v>3</v>
      </c>
      <c r="G4864" s="107">
        <v>2</v>
      </c>
      <c r="H4864" s="111">
        <v>1815.92</v>
      </c>
      <c r="I4864" s="111">
        <v>1200.4000000000001</v>
      </c>
      <c r="J4864" s="111">
        <v>1200.4000000000001</v>
      </c>
      <c r="K4864" s="122">
        <v>26</v>
      </c>
      <c r="L4864" s="110">
        <f t="shared" si="1018"/>
        <v>17355455.648800001</v>
      </c>
      <c r="M4864" s="108"/>
      <c r="N4864" s="108"/>
      <c r="O4864" s="108"/>
      <c r="P4864" s="110">
        <f>'Форма 2'!C4864-M4864-N4864-O4864</f>
        <v>17355455.648800001</v>
      </c>
      <c r="Q4864" s="111">
        <f t="shared" si="1019"/>
        <v>14458.060353882038</v>
      </c>
      <c r="R4864" s="111">
        <f t="shared" si="1020"/>
        <v>14458.060353882038</v>
      </c>
      <c r="S4864" s="112" t="s">
        <v>2152</v>
      </c>
      <c r="T4864" s="107" t="s">
        <v>82</v>
      </c>
      <c r="U4864" s="217"/>
      <c r="V4864" s="85"/>
      <c r="W4864" s="85"/>
      <c r="X4864" s="85"/>
      <c r="Y4864" s="85"/>
      <c r="Z4864" s="85"/>
      <c r="AA4864" s="85"/>
      <c r="AB4864" s="86"/>
      <c r="AC4864" s="86"/>
      <c r="AD4864" s="85">
        <v>1</v>
      </c>
      <c r="AE4864" s="85"/>
      <c r="AF4864" s="85"/>
      <c r="AG4864" s="85"/>
      <c r="AH4864" s="85"/>
      <c r="AI4864" s="85"/>
      <c r="AJ4864" s="85"/>
    </row>
    <row r="4865" spans="1:36" ht="16.5" thickTop="1" thickBot="1">
      <c r="A4865" s="105">
        <f t="shared" si="1011"/>
        <v>43</v>
      </c>
      <c r="B4865" s="112" t="s">
        <v>4670</v>
      </c>
      <c r="C4865" s="107">
        <v>1955</v>
      </c>
      <c r="D4865" s="107">
        <v>1964</v>
      </c>
      <c r="E4865" s="114" t="s">
        <v>306</v>
      </c>
      <c r="F4865" s="107">
        <v>2</v>
      </c>
      <c r="G4865" s="107">
        <v>2</v>
      </c>
      <c r="H4865" s="111">
        <v>831.1</v>
      </c>
      <c r="I4865" s="111">
        <v>492.8</v>
      </c>
      <c r="J4865" s="111">
        <v>492.8</v>
      </c>
      <c r="K4865" s="122">
        <v>18</v>
      </c>
      <c r="L4865" s="110">
        <f t="shared" si="1018"/>
        <v>7943146.8289999999</v>
      </c>
      <c r="M4865" s="108"/>
      <c r="N4865" s="108"/>
      <c r="O4865" s="108"/>
      <c r="P4865" s="110">
        <f>'Форма 2'!C4865-M4865-N4865-O4865</f>
        <v>7943146.8289999999</v>
      </c>
      <c r="Q4865" s="111">
        <f t="shared" si="1019"/>
        <v>16118.39859780844</v>
      </c>
      <c r="R4865" s="111">
        <f t="shared" si="1020"/>
        <v>16118.39859780844</v>
      </c>
      <c r="S4865" s="112" t="s">
        <v>2152</v>
      </c>
      <c r="T4865" s="107" t="s">
        <v>82</v>
      </c>
      <c r="U4865" s="217"/>
      <c r="V4865" s="85"/>
      <c r="W4865" s="85"/>
      <c r="X4865" s="85"/>
      <c r="Y4865" s="85"/>
      <c r="Z4865" s="85"/>
      <c r="AA4865" s="85"/>
      <c r="AB4865" s="86"/>
      <c r="AC4865" s="86"/>
      <c r="AD4865" s="85">
        <v>1</v>
      </c>
      <c r="AE4865" s="85"/>
      <c r="AF4865" s="85"/>
      <c r="AG4865" s="85"/>
      <c r="AH4865" s="85"/>
      <c r="AI4865" s="85"/>
      <c r="AJ4865" s="85"/>
    </row>
    <row r="4866" spans="1:36" ht="16.5" thickTop="1" thickBot="1">
      <c r="A4866" s="105">
        <f t="shared" si="1011"/>
        <v>44</v>
      </c>
      <c r="B4866" s="112" t="s">
        <v>4671</v>
      </c>
      <c r="C4866" s="107">
        <v>1959</v>
      </c>
      <c r="D4866" s="107">
        <v>1959</v>
      </c>
      <c r="E4866" s="114" t="s">
        <v>306</v>
      </c>
      <c r="F4866" s="107">
        <v>2</v>
      </c>
      <c r="G4866" s="107">
        <v>1</v>
      </c>
      <c r="H4866" s="111">
        <v>675.1</v>
      </c>
      <c r="I4866" s="111">
        <v>406.6</v>
      </c>
      <c r="J4866" s="111">
        <v>406.6</v>
      </c>
      <c r="K4866" s="122">
        <v>18</v>
      </c>
      <c r="L4866" s="110">
        <f t="shared" si="1018"/>
        <v>6452193.9890000001</v>
      </c>
      <c r="M4866" s="108"/>
      <c r="N4866" s="108"/>
      <c r="O4866" s="108"/>
      <c r="P4866" s="110">
        <f>'Форма 2'!C4866-M4866-N4866-O4866</f>
        <v>6452193.9890000001</v>
      </c>
      <c r="Q4866" s="111">
        <f t="shared" si="1019"/>
        <v>15868.6522110182</v>
      </c>
      <c r="R4866" s="111">
        <f t="shared" si="1020"/>
        <v>15868.6522110182</v>
      </c>
      <c r="S4866" s="112" t="s">
        <v>2152</v>
      </c>
      <c r="T4866" s="107" t="s">
        <v>82</v>
      </c>
      <c r="U4866" s="217"/>
      <c r="V4866" s="85"/>
      <c r="W4866" s="85"/>
      <c r="X4866" s="85"/>
      <c r="Y4866" s="85"/>
      <c r="Z4866" s="85"/>
      <c r="AA4866" s="85"/>
      <c r="AB4866" s="86"/>
      <c r="AC4866" s="86"/>
      <c r="AD4866" s="85">
        <v>1</v>
      </c>
      <c r="AE4866" s="85"/>
      <c r="AF4866" s="85"/>
      <c r="AG4866" s="85"/>
      <c r="AH4866" s="85"/>
      <c r="AI4866" s="85"/>
      <c r="AJ4866" s="85"/>
    </row>
    <row r="4867" spans="1:36" ht="16.5" thickTop="1" thickBot="1">
      <c r="A4867" s="105">
        <f t="shared" si="1011"/>
        <v>45</v>
      </c>
      <c r="B4867" s="112" t="s">
        <v>4672</v>
      </c>
      <c r="C4867" s="107">
        <v>1959</v>
      </c>
      <c r="D4867" s="107">
        <v>1989</v>
      </c>
      <c r="E4867" s="114" t="s">
        <v>306</v>
      </c>
      <c r="F4867" s="107">
        <v>2</v>
      </c>
      <c r="G4867" s="107">
        <v>1</v>
      </c>
      <c r="H4867" s="111">
        <v>591.20000000000005</v>
      </c>
      <c r="I4867" s="111">
        <v>335.2</v>
      </c>
      <c r="J4867" s="111">
        <v>269.89999999999998</v>
      </c>
      <c r="K4867" s="122">
        <v>13</v>
      </c>
      <c r="L4867" s="110">
        <f t="shared" si="1018"/>
        <v>6087947.0320000006</v>
      </c>
      <c r="M4867" s="108"/>
      <c r="N4867" s="108"/>
      <c r="O4867" s="108"/>
      <c r="P4867" s="110">
        <f>'Форма 2'!C4867-M4867-N4867-O4867</f>
        <v>6087947.0320000006</v>
      </c>
      <c r="Q4867" s="111">
        <f t="shared" si="1019"/>
        <v>18162.133150357997</v>
      </c>
      <c r="R4867" s="111">
        <f t="shared" si="1020"/>
        <v>18162.133150357997</v>
      </c>
      <c r="S4867" s="112" t="s">
        <v>2152</v>
      </c>
      <c r="T4867" s="107" t="s">
        <v>82</v>
      </c>
      <c r="U4867" s="217">
        <v>1</v>
      </c>
      <c r="V4867" s="85"/>
      <c r="W4867" s="85"/>
      <c r="X4867" s="85"/>
      <c r="Y4867" s="85"/>
      <c r="Z4867" s="85"/>
      <c r="AA4867" s="85"/>
      <c r="AB4867" s="86"/>
      <c r="AC4867" s="86"/>
      <c r="AD4867" s="85">
        <v>1</v>
      </c>
      <c r="AE4867" s="85"/>
      <c r="AF4867" s="85"/>
      <c r="AG4867" s="85"/>
      <c r="AH4867" s="85"/>
      <c r="AI4867" s="85"/>
      <c r="AJ4867" s="85"/>
    </row>
    <row r="4868" spans="1:36" ht="16.5" thickTop="1" thickBot="1">
      <c r="A4868" s="105">
        <f t="shared" si="1011"/>
        <v>46</v>
      </c>
      <c r="B4868" s="112" t="s">
        <v>4673</v>
      </c>
      <c r="C4868" s="107">
        <v>1960</v>
      </c>
      <c r="D4868" s="107">
        <v>1987</v>
      </c>
      <c r="E4868" s="114" t="s">
        <v>306</v>
      </c>
      <c r="F4868" s="107">
        <v>2</v>
      </c>
      <c r="G4868" s="107">
        <v>1</v>
      </c>
      <c r="H4868" s="111">
        <v>693</v>
      </c>
      <c r="I4868" s="111">
        <v>418.1</v>
      </c>
      <c r="J4868" s="111">
        <v>306.89999999999998</v>
      </c>
      <c r="K4868" s="122">
        <v>24</v>
      </c>
      <c r="L4868" s="110">
        <f t="shared" si="1018"/>
        <v>6623271.2699999996</v>
      </c>
      <c r="M4868" s="108"/>
      <c r="N4868" s="108"/>
      <c r="O4868" s="108"/>
      <c r="P4868" s="110">
        <f>'Форма 2'!C4868-M4868-N4868-O4868</f>
        <v>6623271.2699999996</v>
      </c>
      <c r="Q4868" s="111">
        <f t="shared" si="1019"/>
        <v>15841.356780674478</v>
      </c>
      <c r="R4868" s="111">
        <f t="shared" si="1020"/>
        <v>15841.356780674478</v>
      </c>
      <c r="S4868" s="112" t="s">
        <v>2152</v>
      </c>
      <c r="T4868" s="107" t="s">
        <v>82</v>
      </c>
      <c r="U4868" s="217"/>
      <c r="V4868" s="85"/>
      <c r="W4868" s="85"/>
      <c r="X4868" s="85"/>
      <c r="Y4868" s="85"/>
      <c r="Z4868" s="85"/>
      <c r="AA4868" s="85"/>
      <c r="AB4868" s="86"/>
      <c r="AC4868" s="86"/>
      <c r="AD4868" s="85">
        <v>1</v>
      </c>
      <c r="AE4868" s="85"/>
      <c r="AF4868" s="85"/>
      <c r="AG4868" s="85"/>
      <c r="AH4868" s="85"/>
      <c r="AI4868" s="85"/>
      <c r="AJ4868" s="85"/>
    </row>
    <row r="4869" spans="1:36" ht="16.5" thickTop="1" thickBot="1">
      <c r="A4869" s="105">
        <f t="shared" si="1011"/>
        <v>47</v>
      </c>
      <c r="B4869" s="112" t="s">
        <v>4674</v>
      </c>
      <c r="C4869" s="107">
        <v>1960</v>
      </c>
      <c r="D4869" s="107">
        <v>1994</v>
      </c>
      <c r="E4869" s="114" t="s">
        <v>306</v>
      </c>
      <c r="F4869" s="107">
        <v>2</v>
      </c>
      <c r="G4869" s="107">
        <v>1</v>
      </c>
      <c r="H4869" s="111">
        <v>579.79999999999995</v>
      </c>
      <c r="I4869" s="111">
        <v>347.2</v>
      </c>
      <c r="J4869" s="111">
        <v>292.60000000000002</v>
      </c>
      <c r="K4869" s="122">
        <v>21</v>
      </c>
      <c r="L4869" s="110">
        <f t="shared" si="1018"/>
        <v>5541374.7219999991</v>
      </c>
      <c r="M4869" s="108"/>
      <c r="N4869" s="108"/>
      <c r="O4869" s="108"/>
      <c r="P4869" s="110">
        <f>'Форма 2'!C4869-M4869-N4869-O4869</f>
        <v>5541374.7219999991</v>
      </c>
      <c r="Q4869" s="111">
        <f t="shared" si="1019"/>
        <v>15960.180650921657</v>
      </c>
      <c r="R4869" s="111">
        <f t="shared" si="1020"/>
        <v>15960.180650921657</v>
      </c>
      <c r="S4869" s="112" t="s">
        <v>2152</v>
      </c>
      <c r="T4869" s="107" t="s">
        <v>82</v>
      </c>
      <c r="U4869" s="217"/>
      <c r="V4869" s="85"/>
      <c r="W4869" s="85"/>
      <c r="X4869" s="85"/>
      <c r="Y4869" s="85"/>
      <c r="Z4869" s="85"/>
      <c r="AA4869" s="85"/>
      <c r="AB4869" s="86"/>
      <c r="AC4869" s="86"/>
      <c r="AD4869" s="85">
        <v>1</v>
      </c>
      <c r="AE4869" s="85"/>
      <c r="AF4869" s="85"/>
      <c r="AG4869" s="85"/>
      <c r="AH4869" s="85"/>
      <c r="AI4869" s="85"/>
      <c r="AJ4869" s="85"/>
    </row>
    <row r="4870" spans="1:36" ht="16.5" thickTop="1" thickBot="1">
      <c r="A4870" s="105">
        <f t="shared" si="1011"/>
        <v>48</v>
      </c>
      <c r="B4870" s="112" t="s">
        <v>4675</v>
      </c>
      <c r="C4870" s="107">
        <v>1954</v>
      </c>
      <c r="D4870" s="107">
        <v>1977</v>
      </c>
      <c r="E4870" s="114" t="s">
        <v>306</v>
      </c>
      <c r="F4870" s="107">
        <v>2</v>
      </c>
      <c r="G4870" s="107">
        <v>2</v>
      </c>
      <c r="H4870" s="111">
        <v>843.69</v>
      </c>
      <c r="I4870" s="111">
        <v>501.7</v>
      </c>
      <c r="J4870" s="111">
        <v>375.6</v>
      </c>
      <c r="K4870" s="122">
        <v>26</v>
      </c>
      <c r="L4870" s="110">
        <f t="shared" si="1018"/>
        <v>8063474.3690999998</v>
      </c>
      <c r="M4870" s="108"/>
      <c r="N4870" s="108"/>
      <c r="O4870" s="108"/>
      <c r="P4870" s="110">
        <f>'Форма 2'!C4870-M4870-N4870-O4870</f>
        <v>8063474.3690999998</v>
      </c>
      <c r="Q4870" s="111">
        <f t="shared" si="1019"/>
        <v>16072.30290831174</v>
      </c>
      <c r="R4870" s="111">
        <f t="shared" si="1020"/>
        <v>16072.30290831174</v>
      </c>
      <c r="S4870" s="112" t="s">
        <v>2152</v>
      </c>
      <c r="T4870" s="107" t="s">
        <v>82</v>
      </c>
      <c r="U4870" s="217"/>
      <c r="V4870" s="85"/>
      <c r="W4870" s="85"/>
      <c r="X4870" s="85"/>
      <c r="Y4870" s="85"/>
      <c r="Z4870" s="85"/>
      <c r="AA4870" s="85"/>
      <c r="AB4870" s="86"/>
      <c r="AC4870" s="86"/>
      <c r="AD4870" s="85">
        <v>1</v>
      </c>
      <c r="AE4870" s="85"/>
      <c r="AF4870" s="85"/>
      <c r="AG4870" s="85"/>
      <c r="AH4870" s="85"/>
      <c r="AI4870" s="85"/>
      <c r="AJ4870" s="85"/>
    </row>
    <row r="4871" spans="1:36" ht="16.5" thickTop="1" thickBot="1">
      <c r="A4871" s="105">
        <f t="shared" si="1011"/>
        <v>49</v>
      </c>
      <c r="B4871" s="112" t="s">
        <v>4676</v>
      </c>
      <c r="C4871" s="107">
        <v>1952</v>
      </c>
      <c r="D4871" s="107">
        <v>1979</v>
      </c>
      <c r="E4871" s="114" t="s">
        <v>306</v>
      </c>
      <c r="F4871" s="107">
        <v>2</v>
      </c>
      <c r="G4871" s="107">
        <v>2</v>
      </c>
      <c r="H4871" s="111">
        <v>838.62</v>
      </c>
      <c r="I4871" s="111">
        <v>500.12</v>
      </c>
      <c r="J4871" s="111">
        <v>468.76</v>
      </c>
      <c r="K4871" s="122">
        <v>33</v>
      </c>
      <c r="L4871" s="110">
        <f t="shared" si="1018"/>
        <v>620763.29639999999</v>
      </c>
      <c r="M4871" s="108"/>
      <c r="N4871" s="108"/>
      <c r="O4871" s="108"/>
      <c r="P4871" s="110">
        <f>'Форма 2'!C4871-M4871-N4871-O4871</f>
        <v>620763.29639999999</v>
      </c>
      <c r="Q4871" s="111">
        <f t="shared" si="1019"/>
        <v>1241.228697912501</v>
      </c>
      <c r="R4871" s="111">
        <f t="shared" si="1020"/>
        <v>1241.228697912501</v>
      </c>
      <c r="S4871" s="112" t="s">
        <v>2152</v>
      </c>
      <c r="T4871" s="107" t="s">
        <v>82</v>
      </c>
      <c r="U4871" s="217">
        <v>1</v>
      </c>
      <c r="V4871" s="85"/>
      <c r="W4871" s="85"/>
      <c r="X4871" s="85"/>
      <c r="Y4871" s="85"/>
      <c r="Z4871" s="85"/>
      <c r="AA4871" s="85"/>
      <c r="AB4871" s="86"/>
      <c r="AC4871" s="86"/>
      <c r="AD4871" s="85"/>
      <c r="AE4871" s="85"/>
      <c r="AF4871" s="85"/>
      <c r="AG4871" s="85"/>
      <c r="AH4871" s="85"/>
      <c r="AI4871" s="85"/>
      <c r="AJ4871" s="85"/>
    </row>
    <row r="4872" spans="1:36" ht="16.5" thickTop="1" thickBot="1">
      <c r="A4872" s="105">
        <f t="shared" si="1011"/>
        <v>50</v>
      </c>
      <c r="B4872" s="112" t="s">
        <v>4677</v>
      </c>
      <c r="C4872" s="107">
        <v>1952</v>
      </c>
      <c r="D4872" s="107">
        <v>1952</v>
      </c>
      <c r="E4872" s="114" t="s">
        <v>306</v>
      </c>
      <c r="F4872" s="107">
        <v>2</v>
      </c>
      <c r="G4872" s="107">
        <v>1</v>
      </c>
      <c r="H4872" s="111">
        <v>378.9</v>
      </c>
      <c r="I4872" s="111">
        <v>378.9</v>
      </c>
      <c r="J4872" s="111">
        <v>200.1</v>
      </c>
      <c r="K4872" s="122">
        <v>20</v>
      </c>
      <c r="L4872" s="110">
        <f t="shared" si="1018"/>
        <v>4194945.8820000002</v>
      </c>
      <c r="M4872" s="108"/>
      <c r="N4872" s="108"/>
      <c r="O4872" s="108"/>
      <c r="P4872" s="110">
        <f>'Форма 2'!C4872-M4872-N4872-O4872</f>
        <v>4194945.8820000002</v>
      </c>
      <c r="Q4872" s="111">
        <f t="shared" si="1019"/>
        <v>11071.380000000001</v>
      </c>
      <c r="R4872" s="111">
        <f t="shared" si="1020"/>
        <v>11071.380000000001</v>
      </c>
      <c r="S4872" s="112" t="s">
        <v>2152</v>
      </c>
      <c r="T4872" s="107" t="s">
        <v>82</v>
      </c>
      <c r="U4872" s="217"/>
      <c r="V4872" s="85">
        <v>1</v>
      </c>
      <c r="W4872" s="85"/>
      <c r="X4872" s="85"/>
      <c r="Y4872" s="85"/>
      <c r="Z4872" s="85"/>
      <c r="AA4872" s="85"/>
      <c r="AB4872" s="86"/>
      <c r="AC4872" s="86"/>
      <c r="AD4872" s="85"/>
      <c r="AE4872" s="85"/>
      <c r="AF4872" s="85"/>
      <c r="AG4872" s="85"/>
      <c r="AH4872" s="85">
        <v>1</v>
      </c>
      <c r="AI4872" s="85"/>
      <c r="AJ4872" s="85"/>
    </row>
    <row r="4873" spans="1:36" ht="16.5" thickTop="1" thickBot="1">
      <c r="A4873" s="105">
        <f t="shared" si="1011"/>
        <v>51</v>
      </c>
      <c r="B4873" s="112" t="s">
        <v>4678</v>
      </c>
      <c r="C4873" s="107">
        <v>1952</v>
      </c>
      <c r="D4873" s="107">
        <v>2010</v>
      </c>
      <c r="E4873" s="114" t="s">
        <v>306</v>
      </c>
      <c r="F4873" s="107">
        <v>2</v>
      </c>
      <c r="G4873" s="107">
        <v>1</v>
      </c>
      <c r="H4873" s="111">
        <v>350.2</v>
      </c>
      <c r="I4873" s="111">
        <v>350.2</v>
      </c>
      <c r="J4873" s="111">
        <v>350.2</v>
      </c>
      <c r="K4873" s="122">
        <v>26</v>
      </c>
      <c r="L4873" s="110">
        <f t="shared" si="1018"/>
        <v>935475.25200000009</v>
      </c>
      <c r="M4873" s="108"/>
      <c r="N4873" s="108"/>
      <c r="O4873" s="108"/>
      <c r="P4873" s="110">
        <f>'Форма 2'!C4873-M4873-N4873-O4873</f>
        <v>935475.25200000009</v>
      </c>
      <c r="Q4873" s="111">
        <f t="shared" si="1019"/>
        <v>2671.26</v>
      </c>
      <c r="R4873" s="111">
        <f t="shared" si="1020"/>
        <v>2671.26</v>
      </c>
      <c r="S4873" s="112" t="s">
        <v>2152</v>
      </c>
      <c r="T4873" s="107" t="s">
        <v>82</v>
      </c>
      <c r="U4873" s="217"/>
      <c r="V4873" s="85"/>
      <c r="W4873" s="85"/>
      <c r="X4873" s="85"/>
      <c r="Y4873" s="85"/>
      <c r="Z4873" s="85"/>
      <c r="AA4873" s="85"/>
      <c r="AB4873" s="86"/>
      <c r="AC4873" s="86"/>
      <c r="AD4873" s="85"/>
      <c r="AE4873" s="85"/>
      <c r="AF4873" s="85"/>
      <c r="AG4873" s="85"/>
      <c r="AH4873" s="85">
        <v>1</v>
      </c>
      <c r="AI4873" s="85"/>
      <c r="AJ4873" s="85"/>
    </row>
    <row r="4874" spans="1:36" ht="16.5" thickTop="1" thickBot="1">
      <c r="A4874" s="105">
        <f t="shared" si="1011"/>
        <v>52</v>
      </c>
      <c r="B4874" s="112" t="s">
        <v>4679</v>
      </c>
      <c r="C4874" s="107">
        <v>1984</v>
      </c>
      <c r="D4874" s="107">
        <v>1984</v>
      </c>
      <c r="E4874" s="114" t="s">
        <v>212</v>
      </c>
      <c r="F4874" s="107">
        <v>2</v>
      </c>
      <c r="G4874" s="107">
        <v>4</v>
      </c>
      <c r="H4874" s="111">
        <v>1315</v>
      </c>
      <c r="I4874" s="111">
        <v>1315</v>
      </c>
      <c r="J4874" s="111">
        <v>1182</v>
      </c>
      <c r="K4874" s="122">
        <v>58</v>
      </c>
      <c r="L4874" s="110">
        <f t="shared" si="1018"/>
        <v>7662702.2499999991</v>
      </c>
      <c r="M4874" s="108"/>
      <c r="N4874" s="108"/>
      <c r="O4874" s="108"/>
      <c r="P4874" s="110">
        <f>'Форма 2'!C4874-M4874-N4874-O4874</f>
        <v>7662702.2499999991</v>
      </c>
      <c r="Q4874" s="111">
        <f t="shared" si="1019"/>
        <v>5827.15</v>
      </c>
      <c r="R4874" s="111">
        <f t="shared" si="1020"/>
        <v>5827.15</v>
      </c>
      <c r="S4874" s="112" t="s">
        <v>2152</v>
      </c>
      <c r="T4874" s="107" t="s">
        <v>82</v>
      </c>
      <c r="U4874" s="217"/>
      <c r="V4874" s="85"/>
      <c r="W4874" s="85"/>
      <c r="X4874" s="85"/>
      <c r="Y4874" s="85"/>
      <c r="Z4874" s="85"/>
      <c r="AA4874" s="85"/>
      <c r="AB4874" s="86"/>
      <c r="AC4874" s="86"/>
      <c r="AD4874" s="85"/>
      <c r="AE4874" s="85">
        <v>1</v>
      </c>
      <c r="AF4874" s="85"/>
      <c r="AG4874" s="85"/>
      <c r="AH4874" s="85"/>
      <c r="AI4874" s="85"/>
      <c r="AJ4874" s="85"/>
    </row>
    <row r="4875" spans="1:36" ht="16.5" thickTop="1" thickBot="1">
      <c r="A4875" s="105">
        <f t="shared" si="1011"/>
        <v>53</v>
      </c>
      <c r="B4875" s="112" t="s">
        <v>4680</v>
      </c>
      <c r="C4875" s="107">
        <v>1985</v>
      </c>
      <c r="D4875" s="107">
        <v>1985</v>
      </c>
      <c r="E4875" s="114" t="s">
        <v>306</v>
      </c>
      <c r="F4875" s="107">
        <v>2</v>
      </c>
      <c r="G4875" s="107">
        <v>1</v>
      </c>
      <c r="H4875" s="111">
        <v>321.39999999999998</v>
      </c>
      <c r="I4875" s="111">
        <v>321.39999999999998</v>
      </c>
      <c r="J4875" s="111">
        <v>24.8</v>
      </c>
      <c r="K4875" s="122">
        <v>11</v>
      </c>
      <c r="L4875" s="110">
        <f t="shared" si="1018"/>
        <v>4944591.1559999995</v>
      </c>
      <c r="M4875" s="108"/>
      <c r="N4875" s="108"/>
      <c r="O4875" s="108"/>
      <c r="P4875" s="110">
        <f>'Форма 2'!C4875-M4875-N4875-O4875</f>
        <v>4944591.1559999995</v>
      </c>
      <c r="Q4875" s="111">
        <f t="shared" si="1019"/>
        <v>15384.539999999999</v>
      </c>
      <c r="R4875" s="111">
        <f t="shared" si="1020"/>
        <v>15384.539999999999</v>
      </c>
      <c r="S4875" s="112" t="s">
        <v>2152</v>
      </c>
      <c r="T4875" s="107" t="s">
        <v>82</v>
      </c>
      <c r="U4875" s="217"/>
      <c r="V4875" s="85"/>
      <c r="W4875" s="85"/>
      <c r="X4875" s="85"/>
      <c r="Y4875" s="85"/>
      <c r="Z4875" s="85"/>
      <c r="AA4875" s="85"/>
      <c r="AB4875" s="86"/>
      <c r="AC4875" s="86"/>
      <c r="AD4875" s="85">
        <v>1</v>
      </c>
      <c r="AE4875" s="85">
        <v>1</v>
      </c>
      <c r="AF4875" s="85"/>
      <c r="AG4875" s="85"/>
      <c r="AH4875" s="85"/>
      <c r="AI4875" s="85"/>
      <c r="AJ4875" s="85"/>
    </row>
    <row r="4876" spans="1:36" ht="17.25" thickTop="1" thickBot="1">
      <c r="A4876" s="221">
        <v>0</v>
      </c>
      <c r="B4876" s="13" t="s">
        <v>1090</v>
      </c>
      <c r="C4876" s="5"/>
      <c r="D4876" s="5"/>
      <c r="E4876" s="5"/>
      <c r="F4876" s="5"/>
      <c r="G4876" s="5"/>
      <c r="H4876" s="24">
        <f>SUM(H4877:H4882)</f>
        <v>8495.5</v>
      </c>
      <c r="I4876" s="24">
        <f t="shared" ref="I4876:P4876" si="1021">SUM(I4877:I4882)</f>
        <v>7633.9999999999991</v>
      </c>
      <c r="J4876" s="24">
        <f t="shared" si="1021"/>
        <v>6707</v>
      </c>
      <c r="K4876" s="23">
        <f t="shared" si="1021"/>
        <v>320</v>
      </c>
      <c r="L4876" s="24">
        <f t="shared" si="1021"/>
        <v>11042817.119999999</v>
      </c>
      <c r="M4876" s="24">
        <f t="shared" si="1021"/>
        <v>0</v>
      </c>
      <c r="N4876" s="24">
        <f t="shared" si="1021"/>
        <v>0</v>
      </c>
      <c r="O4876" s="24">
        <f t="shared" si="1021"/>
        <v>0</v>
      </c>
      <c r="P4876" s="24">
        <f t="shared" si="1021"/>
        <v>11042817.119999999</v>
      </c>
      <c r="Q4876" s="8" t="s">
        <v>76</v>
      </c>
      <c r="R4876" s="8" t="s">
        <v>76</v>
      </c>
      <c r="S4876" s="8" t="s">
        <v>76</v>
      </c>
      <c r="T4876" s="5" t="s">
        <v>76</v>
      </c>
      <c r="U4876" s="218" t="s">
        <v>76</v>
      </c>
      <c r="V4876" s="84" t="s">
        <v>76</v>
      </c>
      <c r="W4876" s="84" t="s">
        <v>76</v>
      </c>
      <c r="X4876" s="84" t="s">
        <v>76</v>
      </c>
      <c r="Y4876" s="84" t="s">
        <v>76</v>
      </c>
      <c r="Z4876" s="84" t="s">
        <v>76</v>
      </c>
      <c r="AA4876" s="84" t="s">
        <v>76</v>
      </c>
      <c r="AB4876" s="84" t="s">
        <v>76</v>
      </c>
      <c r="AC4876" s="84" t="s">
        <v>76</v>
      </c>
      <c r="AD4876" s="84" t="s">
        <v>76</v>
      </c>
      <c r="AE4876" s="84" t="s">
        <v>76</v>
      </c>
      <c r="AF4876" s="84" t="s">
        <v>76</v>
      </c>
      <c r="AG4876" s="84" t="s">
        <v>76</v>
      </c>
      <c r="AH4876" s="84" t="s">
        <v>76</v>
      </c>
      <c r="AI4876" s="84" t="s">
        <v>76</v>
      </c>
      <c r="AJ4876" s="84" t="s">
        <v>76</v>
      </c>
    </row>
    <row r="4877" spans="1:36" ht="16.5" thickTop="1" thickBot="1">
      <c r="A4877" s="105">
        <f t="shared" si="1011"/>
        <v>1</v>
      </c>
      <c r="B4877" s="112" t="s">
        <v>4681</v>
      </c>
      <c r="C4877" s="107">
        <v>1967</v>
      </c>
      <c r="D4877" s="107">
        <v>2007</v>
      </c>
      <c r="E4877" s="114" t="s">
        <v>80</v>
      </c>
      <c r="F4877" s="107">
        <v>2</v>
      </c>
      <c r="G4877" s="107">
        <v>3</v>
      </c>
      <c r="H4877" s="111">
        <v>858.9</v>
      </c>
      <c r="I4877" s="111">
        <v>775.9</v>
      </c>
      <c r="J4877" s="111">
        <v>775.9</v>
      </c>
      <c r="K4877" s="122">
        <v>45</v>
      </c>
      <c r="L4877" s="110">
        <f t="shared" ref="L4877:L4882" si="1022">SUM(M4877:P4877)</f>
        <v>1114886.5559999999</v>
      </c>
      <c r="M4877" s="108"/>
      <c r="N4877" s="108"/>
      <c r="O4877" s="108"/>
      <c r="P4877" s="110">
        <f>'Форма 2'!C4877-M4877-N4877-O4877</f>
        <v>1114886.5559999999</v>
      </c>
      <c r="Q4877" s="111">
        <f t="shared" ref="Q4877:Q4882" si="1023">L4877/I4877</f>
        <v>1436.894646217296</v>
      </c>
      <c r="R4877" s="111">
        <f t="shared" ref="R4877:R4882" si="1024">Q4877</f>
        <v>1436.894646217296</v>
      </c>
      <c r="S4877" s="112" t="s">
        <v>2152</v>
      </c>
      <c r="T4877" s="107" t="s">
        <v>82</v>
      </c>
      <c r="U4877" s="217"/>
      <c r="V4877" s="85"/>
      <c r="W4877" s="85"/>
      <c r="X4877" s="85"/>
      <c r="Y4877" s="85"/>
      <c r="Z4877" s="85"/>
      <c r="AA4877" s="85"/>
      <c r="AB4877" s="86"/>
      <c r="AC4877" s="86"/>
      <c r="AD4877" s="85"/>
      <c r="AE4877" s="85"/>
      <c r="AF4877" s="85">
        <v>1</v>
      </c>
      <c r="AG4877" s="85"/>
      <c r="AH4877" s="85"/>
      <c r="AI4877" s="85"/>
      <c r="AJ4877" s="85"/>
    </row>
    <row r="4878" spans="1:36" ht="16.5" thickTop="1" thickBot="1">
      <c r="A4878" s="105">
        <f t="shared" si="1011"/>
        <v>2</v>
      </c>
      <c r="B4878" s="112" t="s">
        <v>1097</v>
      </c>
      <c r="C4878" s="107">
        <v>1969</v>
      </c>
      <c r="D4878" s="107">
        <v>2014</v>
      </c>
      <c r="E4878" s="114" t="s">
        <v>80</v>
      </c>
      <c r="F4878" s="107">
        <v>2</v>
      </c>
      <c r="G4878" s="107">
        <v>3</v>
      </c>
      <c r="H4878" s="111">
        <v>860.9</v>
      </c>
      <c r="I4878" s="111">
        <v>777.9</v>
      </c>
      <c r="J4878" s="111">
        <v>777.9</v>
      </c>
      <c r="K4878" s="122">
        <v>27</v>
      </c>
      <c r="L4878" s="110">
        <f t="shared" si="1022"/>
        <v>1117482.6359999999</v>
      </c>
      <c r="M4878" s="108"/>
      <c r="N4878" s="108"/>
      <c r="O4878" s="108"/>
      <c r="P4878" s="110">
        <f>'Форма 2'!C4878-M4878-N4878-O4878</f>
        <v>1117482.6359999999</v>
      </c>
      <c r="Q4878" s="111">
        <f t="shared" si="1023"/>
        <v>1436.5376475125338</v>
      </c>
      <c r="R4878" s="111">
        <f t="shared" si="1024"/>
        <v>1436.5376475125338</v>
      </c>
      <c r="S4878" s="112" t="s">
        <v>2152</v>
      </c>
      <c r="T4878" s="107" t="s">
        <v>82</v>
      </c>
      <c r="U4878" s="217"/>
      <c r="V4878" s="85"/>
      <c r="W4878" s="85"/>
      <c r="X4878" s="85"/>
      <c r="Y4878" s="85"/>
      <c r="Z4878" s="85"/>
      <c r="AA4878" s="85"/>
      <c r="AB4878" s="86"/>
      <c r="AC4878" s="86"/>
      <c r="AD4878" s="85"/>
      <c r="AE4878" s="85"/>
      <c r="AF4878" s="85">
        <v>1</v>
      </c>
      <c r="AG4878" s="85"/>
      <c r="AH4878" s="85"/>
      <c r="AI4878" s="85"/>
      <c r="AJ4878" s="85"/>
    </row>
    <row r="4879" spans="1:36" ht="16.5" thickTop="1" thickBot="1">
      <c r="A4879" s="105">
        <f t="shared" ref="A4879:A4942" si="1025">A4878+1</f>
        <v>3</v>
      </c>
      <c r="B4879" s="112" t="s">
        <v>4682</v>
      </c>
      <c r="C4879" s="107">
        <v>1976</v>
      </c>
      <c r="D4879" s="107">
        <v>2018</v>
      </c>
      <c r="E4879" s="114" t="s">
        <v>182</v>
      </c>
      <c r="F4879" s="107">
        <v>5</v>
      </c>
      <c r="G4879" s="107">
        <v>6</v>
      </c>
      <c r="H4879" s="111">
        <v>4859.8999999999996</v>
      </c>
      <c r="I4879" s="111">
        <v>4476.8999999999996</v>
      </c>
      <c r="J4879" s="111">
        <v>3587.8</v>
      </c>
      <c r="K4879" s="122">
        <v>162</v>
      </c>
      <c r="L4879" s="110">
        <f t="shared" si="1022"/>
        <v>7734093.4589999989</v>
      </c>
      <c r="M4879" s="108"/>
      <c r="N4879" s="108"/>
      <c r="O4879" s="108"/>
      <c r="P4879" s="110">
        <f>'Форма 2'!C4879-M4879-N4879-O4879</f>
        <v>7734093.4589999989</v>
      </c>
      <c r="Q4879" s="111">
        <f t="shared" si="1023"/>
        <v>1727.555553843061</v>
      </c>
      <c r="R4879" s="111">
        <f t="shared" si="1024"/>
        <v>1727.555553843061</v>
      </c>
      <c r="S4879" s="112" t="s">
        <v>2152</v>
      </c>
      <c r="T4879" s="107" t="s">
        <v>82</v>
      </c>
      <c r="U4879" s="217">
        <v>1</v>
      </c>
      <c r="V4879" s="85"/>
      <c r="W4879" s="85"/>
      <c r="X4879" s="85"/>
      <c r="Y4879" s="85"/>
      <c r="Z4879" s="85"/>
      <c r="AA4879" s="85">
        <v>1</v>
      </c>
      <c r="AB4879" s="86"/>
      <c r="AC4879" s="86"/>
      <c r="AD4879" s="85"/>
      <c r="AE4879" s="85"/>
      <c r="AF4879" s="85"/>
      <c r="AG4879" s="85"/>
      <c r="AH4879" s="85"/>
      <c r="AI4879" s="85"/>
      <c r="AJ4879" s="85"/>
    </row>
    <row r="4880" spans="1:36" ht="16.5" thickTop="1" thickBot="1">
      <c r="A4880" s="105">
        <f t="shared" si="1025"/>
        <v>4</v>
      </c>
      <c r="B4880" s="112" t="s">
        <v>4683</v>
      </c>
      <c r="C4880" s="107">
        <v>1963</v>
      </c>
      <c r="D4880" s="107">
        <v>2007</v>
      </c>
      <c r="E4880" s="114" t="s">
        <v>102</v>
      </c>
      <c r="F4880" s="107">
        <v>2</v>
      </c>
      <c r="G4880" s="107">
        <v>2</v>
      </c>
      <c r="H4880" s="111">
        <v>631.20000000000005</v>
      </c>
      <c r="I4880" s="111">
        <v>563</v>
      </c>
      <c r="J4880" s="111">
        <v>563</v>
      </c>
      <c r="K4880" s="122">
        <v>58</v>
      </c>
      <c r="L4880" s="110">
        <f t="shared" si="1022"/>
        <v>467226.86400000006</v>
      </c>
      <c r="M4880" s="108"/>
      <c r="N4880" s="108"/>
      <c r="O4880" s="108"/>
      <c r="P4880" s="110">
        <f>'Форма 2'!C4880-M4880-N4880-O4880</f>
        <v>467226.86400000006</v>
      </c>
      <c r="Q4880" s="111">
        <f t="shared" si="1023"/>
        <v>829.88785790408531</v>
      </c>
      <c r="R4880" s="111">
        <f t="shared" si="1024"/>
        <v>829.88785790408531</v>
      </c>
      <c r="S4880" s="112" t="s">
        <v>2152</v>
      </c>
      <c r="T4880" s="107" t="s">
        <v>82</v>
      </c>
      <c r="U4880" s="217">
        <v>1</v>
      </c>
      <c r="V4880" s="85"/>
      <c r="W4880" s="85"/>
      <c r="X4880" s="85"/>
      <c r="Y4880" s="85"/>
      <c r="Z4880" s="85"/>
      <c r="AA4880" s="85"/>
      <c r="AB4880" s="86"/>
      <c r="AC4880" s="86"/>
      <c r="AD4880" s="85"/>
      <c r="AE4880" s="85"/>
      <c r="AF4880" s="85"/>
      <c r="AG4880" s="85"/>
      <c r="AH4880" s="85"/>
      <c r="AI4880" s="85"/>
      <c r="AJ4880" s="85"/>
    </row>
    <row r="4881" spans="1:36" ht="16.5" thickTop="1" thickBot="1">
      <c r="A4881" s="105">
        <f t="shared" si="1025"/>
        <v>5</v>
      </c>
      <c r="B4881" s="114" t="s">
        <v>4684</v>
      </c>
      <c r="C4881" s="113">
        <v>1975</v>
      </c>
      <c r="D4881" s="107">
        <v>1975</v>
      </c>
      <c r="E4881" s="114" t="s">
        <v>80</v>
      </c>
      <c r="F4881" s="107">
        <v>2</v>
      </c>
      <c r="G4881" s="107">
        <v>2</v>
      </c>
      <c r="H4881" s="126">
        <v>803.5</v>
      </c>
      <c r="I4881" s="126">
        <v>770.9</v>
      </c>
      <c r="J4881" s="126">
        <v>770.9</v>
      </c>
      <c r="K4881" s="125">
        <v>28</v>
      </c>
      <c r="L4881" s="110">
        <f t="shared" si="1022"/>
        <v>594766.77</v>
      </c>
      <c r="M4881" s="108"/>
      <c r="N4881" s="108"/>
      <c r="O4881" s="108"/>
      <c r="P4881" s="110">
        <f>'Форма 2'!C4881-M4881-N4881-O4881</f>
        <v>594766.77</v>
      </c>
      <c r="Q4881" s="111">
        <f t="shared" si="1023"/>
        <v>771.52259696458691</v>
      </c>
      <c r="R4881" s="111">
        <f t="shared" si="1024"/>
        <v>771.52259696458691</v>
      </c>
      <c r="S4881" s="112" t="s">
        <v>2152</v>
      </c>
      <c r="T4881" s="107" t="s">
        <v>82</v>
      </c>
      <c r="U4881" s="217">
        <v>1</v>
      </c>
      <c r="V4881" s="85"/>
      <c r="W4881" s="85"/>
      <c r="X4881" s="85"/>
      <c r="Y4881" s="85"/>
      <c r="Z4881" s="85"/>
      <c r="AA4881" s="85"/>
      <c r="AB4881" s="86"/>
      <c r="AC4881" s="86"/>
      <c r="AD4881" s="85"/>
      <c r="AE4881" s="85"/>
      <c r="AF4881" s="85"/>
      <c r="AG4881" s="85"/>
      <c r="AH4881" s="85"/>
      <c r="AI4881" s="85"/>
      <c r="AJ4881" s="85"/>
    </row>
    <row r="4882" spans="1:36" ht="16.5" thickTop="1" thickBot="1">
      <c r="A4882" s="105">
        <f t="shared" si="1025"/>
        <v>6</v>
      </c>
      <c r="B4882" s="114" t="s">
        <v>4685</v>
      </c>
      <c r="C4882" s="113">
        <v>1965</v>
      </c>
      <c r="D4882" s="107"/>
      <c r="E4882" s="114" t="s">
        <v>80</v>
      </c>
      <c r="F4882" s="107">
        <v>2</v>
      </c>
      <c r="G4882" s="107">
        <v>2</v>
      </c>
      <c r="H4882" s="126">
        <v>481.1</v>
      </c>
      <c r="I4882" s="126">
        <v>269.39999999999998</v>
      </c>
      <c r="J4882" s="126">
        <v>231.5</v>
      </c>
      <c r="K4882" s="125"/>
      <c r="L4882" s="110">
        <f t="shared" si="1022"/>
        <v>14360.835000000001</v>
      </c>
      <c r="M4882" s="108"/>
      <c r="N4882" s="108"/>
      <c r="O4882" s="108"/>
      <c r="P4882" s="110">
        <f>'Форма 2'!C4882-M4882-N4882-O4882</f>
        <v>14360.835000000001</v>
      </c>
      <c r="Q4882" s="111">
        <f t="shared" si="1023"/>
        <v>53.306737193763929</v>
      </c>
      <c r="R4882" s="111">
        <f t="shared" si="1024"/>
        <v>53.306737193763929</v>
      </c>
      <c r="S4882" s="112" t="s">
        <v>2152</v>
      </c>
      <c r="T4882" s="107" t="s">
        <v>2992</v>
      </c>
      <c r="U4882" s="217"/>
      <c r="V4882" s="85"/>
      <c r="W4882" s="85"/>
      <c r="X4882" s="85"/>
      <c r="Y4882" s="85"/>
      <c r="Z4882" s="85"/>
      <c r="AA4882" s="85"/>
      <c r="AB4882" s="86"/>
      <c r="AC4882" s="86"/>
      <c r="AD4882" s="85"/>
      <c r="AE4882" s="85"/>
      <c r="AF4882" s="85"/>
      <c r="AG4882" s="85"/>
      <c r="AH4882" s="85"/>
      <c r="AI4882" s="85"/>
      <c r="AJ4882" s="85">
        <v>1</v>
      </c>
    </row>
    <row r="4883" spans="1:36" ht="17.25" thickTop="1" thickBot="1">
      <c r="A4883" s="221">
        <v>0</v>
      </c>
      <c r="B4883" s="13" t="s">
        <v>1100</v>
      </c>
      <c r="C4883" s="5"/>
      <c r="D4883" s="5"/>
      <c r="E4883" s="5"/>
      <c r="F4883" s="5"/>
      <c r="G4883" s="5"/>
      <c r="H4883" s="24">
        <f t="shared" ref="H4883:P4883" si="1026">SUM(H4884:H4886)</f>
        <v>1212.6999999999998</v>
      </c>
      <c r="I4883" s="24">
        <f t="shared" si="1026"/>
        <v>729.4</v>
      </c>
      <c r="J4883" s="24">
        <f t="shared" si="1026"/>
        <v>1130.3000000000002</v>
      </c>
      <c r="K4883" s="23">
        <f t="shared" si="1026"/>
        <v>52</v>
      </c>
      <c r="L4883" s="24">
        <f t="shared" si="1026"/>
        <v>1782622.2379999999</v>
      </c>
      <c r="M4883" s="24">
        <f t="shared" si="1026"/>
        <v>0</v>
      </c>
      <c r="N4883" s="24">
        <f t="shared" si="1026"/>
        <v>0</v>
      </c>
      <c r="O4883" s="24">
        <f t="shared" si="1026"/>
        <v>0</v>
      </c>
      <c r="P4883" s="24">
        <f t="shared" si="1026"/>
        <v>1782622.2379999999</v>
      </c>
      <c r="Q4883" s="8" t="s">
        <v>76</v>
      </c>
      <c r="R4883" s="8" t="s">
        <v>76</v>
      </c>
      <c r="S4883" s="8" t="s">
        <v>76</v>
      </c>
      <c r="T4883" s="5" t="s">
        <v>76</v>
      </c>
      <c r="U4883" s="218" t="s">
        <v>76</v>
      </c>
      <c r="V4883" s="84" t="s">
        <v>76</v>
      </c>
      <c r="W4883" s="84" t="s">
        <v>76</v>
      </c>
      <c r="X4883" s="84" t="s">
        <v>76</v>
      </c>
      <c r="Y4883" s="84" t="s">
        <v>76</v>
      </c>
      <c r="Z4883" s="84" t="s">
        <v>76</v>
      </c>
      <c r="AA4883" s="84" t="s">
        <v>76</v>
      </c>
      <c r="AB4883" s="84" t="s">
        <v>76</v>
      </c>
      <c r="AC4883" s="84" t="s">
        <v>76</v>
      </c>
      <c r="AD4883" s="84" t="s">
        <v>76</v>
      </c>
      <c r="AE4883" s="84" t="s">
        <v>76</v>
      </c>
      <c r="AF4883" s="84" t="s">
        <v>76</v>
      </c>
      <c r="AG4883" s="84" t="s">
        <v>76</v>
      </c>
      <c r="AH4883" s="84" t="s">
        <v>76</v>
      </c>
      <c r="AI4883" s="84" t="s">
        <v>76</v>
      </c>
      <c r="AJ4883" s="84" t="s">
        <v>76</v>
      </c>
    </row>
    <row r="4884" spans="1:36" ht="16.5" thickTop="1" thickBot="1">
      <c r="A4884" s="105">
        <f t="shared" si="1025"/>
        <v>1</v>
      </c>
      <c r="B4884" s="112" t="s">
        <v>4686</v>
      </c>
      <c r="C4884" s="107">
        <v>1968</v>
      </c>
      <c r="D4884" s="107"/>
      <c r="E4884" s="114" t="s">
        <v>80</v>
      </c>
      <c r="F4884" s="107">
        <v>2</v>
      </c>
      <c r="G4884" s="107">
        <v>2</v>
      </c>
      <c r="H4884" s="111">
        <v>494.7</v>
      </c>
      <c r="I4884" s="111">
        <v>364</v>
      </c>
      <c r="J4884" s="111">
        <v>458.3</v>
      </c>
      <c r="K4884" s="122">
        <v>24</v>
      </c>
      <c r="L4884" s="110">
        <f t="shared" ref="L4884:L4886" si="1027">SUM(M4884:P4884)</f>
        <v>642140.38799999992</v>
      </c>
      <c r="M4884" s="108"/>
      <c r="N4884" s="108"/>
      <c r="O4884" s="108"/>
      <c r="P4884" s="110">
        <f>'Форма 2'!C4884-M4884-N4884-O4884</f>
        <v>642140.38799999992</v>
      </c>
      <c r="Q4884" s="111">
        <f>L4884/I4884</f>
        <v>1764.1219450549449</v>
      </c>
      <c r="R4884" s="111">
        <f>Q4884</f>
        <v>1764.1219450549449</v>
      </c>
      <c r="S4884" s="112" t="s">
        <v>2152</v>
      </c>
      <c r="T4884" s="107" t="s">
        <v>82</v>
      </c>
      <c r="U4884" s="217"/>
      <c r="V4884" s="85"/>
      <c r="W4884" s="85"/>
      <c r="X4884" s="85"/>
      <c r="Y4884" s="85"/>
      <c r="Z4884" s="85"/>
      <c r="AA4884" s="85"/>
      <c r="AB4884" s="86"/>
      <c r="AC4884" s="86"/>
      <c r="AD4884" s="85"/>
      <c r="AE4884" s="85"/>
      <c r="AF4884" s="85">
        <v>1</v>
      </c>
      <c r="AG4884" s="85"/>
      <c r="AH4884" s="85"/>
      <c r="AI4884" s="85"/>
      <c r="AJ4884" s="85"/>
    </row>
    <row r="4885" spans="1:36" ht="16.5" thickTop="1" thickBot="1">
      <c r="A4885" s="105">
        <f t="shared" si="1025"/>
        <v>2</v>
      </c>
      <c r="B4885" s="112" t="s">
        <v>4687</v>
      </c>
      <c r="C4885" s="107">
        <v>1971</v>
      </c>
      <c r="D4885" s="107"/>
      <c r="E4885" s="114" t="s">
        <v>80</v>
      </c>
      <c r="F4885" s="107">
        <v>2</v>
      </c>
      <c r="G4885" s="107">
        <v>1</v>
      </c>
      <c r="H4885" s="111">
        <v>354.6</v>
      </c>
      <c r="I4885" s="111">
        <v>24</v>
      </c>
      <c r="J4885" s="111">
        <v>330.6</v>
      </c>
      <c r="K4885" s="122">
        <v>12</v>
      </c>
      <c r="L4885" s="110">
        <f t="shared" si="1027"/>
        <v>262482.01200000005</v>
      </c>
      <c r="M4885" s="108"/>
      <c r="N4885" s="108"/>
      <c r="O4885" s="108"/>
      <c r="P4885" s="110">
        <f>'Форма 2'!C4885-M4885-N4885-O4885</f>
        <v>262482.01200000005</v>
      </c>
      <c r="Q4885" s="111">
        <f>L4885/I4885</f>
        <v>10936.750500000002</v>
      </c>
      <c r="R4885" s="111">
        <f>Q4885</f>
        <v>10936.750500000002</v>
      </c>
      <c r="S4885" s="112" t="s">
        <v>2152</v>
      </c>
      <c r="T4885" s="107" t="s">
        <v>92</v>
      </c>
      <c r="U4885" s="217">
        <v>1</v>
      </c>
      <c r="V4885" s="85"/>
      <c r="W4885" s="85"/>
      <c r="X4885" s="85"/>
      <c r="Y4885" s="85"/>
      <c r="Z4885" s="85"/>
      <c r="AA4885" s="85"/>
      <c r="AB4885" s="86"/>
      <c r="AC4885" s="86"/>
      <c r="AD4885" s="85"/>
      <c r="AE4885" s="85"/>
      <c r="AF4885" s="85"/>
      <c r="AG4885" s="85"/>
      <c r="AH4885" s="85"/>
      <c r="AI4885" s="85"/>
      <c r="AJ4885" s="85"/>
    </row>
    <row r="4886" spans="1:36" ht="16.5" thickTop="1" thickBot="1">
      <c r="A4886" s="105">
        <f t="shared" si="1025"/>
        <v>3</v>
      </c>
      <c r="B4886" s="112" t="s">
        <v>4688</v>
      </c>
      <c r="C4886" s="107">
        <v>1967</v>
      </c>
      <c r="D4886" s="107"/>
      <c r="E4886" s="114" t="s">
        <v>94</v>
      </c>
      <c r="F4886" s="107">
        <v>2</v>
      </c>
      <c r="G4886" s="107">
        <v>1</v>
      </c>
      <c r="H4886" s="111">
        <v>363.4</v>
      </c>
      <c r="I4886" s="111">
        <v>341.4</v>
      </c>
      <c r="J4886" s="111">
        <v>341.4</v>
      </c>
      <c r="K4886" s="122">
        <v>16</v>
      </c>
      <c r="L4886" s="110">
        <f t="shared" si="1027"/>
        <v>877999.83799999999</v>
      </c>
      <c r="M4886" s="108"/>
      <c r="N4886" s="108"/>
      <c r="O4886" s="108"/>
      <c r="P4886" s="110">
        <f>'Форма 2'!C4886-M4886-N4886-O4886</f>
        <v>877999.83799999999</v>
      </c>
      <c r="Q4886" s="111">
        <f>L4886/I4886</f>
        <v>2571.7628529584067</v>
      </c>
      <c r="R4886" s="111">
        <f>Q4886</f>
        <v>2571.7628529584067</v>
      </c>
      <c r="S4886" s="112" t="s">
        <v>2152</v>
      </c>
      <c r="T4886" s="107" t="s">
        <v>92</v>
      </c>
      <c r="U4886" s="217">
        <v>1</v>
      </c>
      <c r="V4886" s="85"/>
      <c r="W4886" s="85"/>
      <c r="X4886" s="85">
        <v>1</v>
      </c>
      <c r="Y4886" s="85"/>
      <c r="Z4886" s="85"/>
      <c r="AA4886" s="85"/>
      <c r="AB4886" s="86"/>
      <c r="AC4886" s="86"/>
      <c r="AD4886" s="85"/>
      <c r="AE4886" s="85"/>
      <c r="AF4886" s="85">
        <v>1</v>
      </c>
      <c r="AG4886" s="85"/>
      <c r="AH4886" s="85"/>
      <c r="AI4886" s="85"/>
      <c r="AJ4886" s="85"/>
    </row>
    <row r="4887" spans="1:36" ht="17.25" thickTop="1" thickBot="1">
      <c r="A4887" s="221">
        <v>0</v>
      </c>
      <c r="B4887" s="13" t="s">
        <v>1104</v>
      </c>
      <c r="C4887" s="5"/>
      <c r="D4887" s="5"/>
      <c r="E4887" s="5"/>
      <c r="F4887" s="5"/>
      <c r="G4887" s="5"/>
      <c r="H4887" s="24">
        <f t="shared" ref="H4887:P4887" si="1028">SUM(H4888:H4917)</f>
        <v>25122.360000000004</v>
      </c>
      <c r="I4887" s="24">
        <f t="shared" si="1028"/>
        <v>18108.95</v>
      </c>
      <c r="J4887" s="24">
        <f t="shared" si="1028"/>
        <v>15661.269999999999</v>
      </c>
      <c r="K4887" s="23">
        <f t="shared" si="1028"/>
        <v>800</v>
      </c>
      <c r="L4887" s="24">
        <f t="shared" si="1028"/>
        <v>142576264.38980004</v>
      </c>
      <c r="M4887" s="24">
        <f t="shared" si="1028"/>
        <v>0</v>
      </c>
      <c r="N4887" s="24">
        <f t="shared" si="1028"/>
        <v>0</v>
      </c>
      <c r="O4887" s="24">
        <f t="shared" si="1028"/>
        <v>0</v>
      </c>
      <c r="P4887" s="24">
        <f t="shared" si="1028"/>
        <v>142576264.38980004</v>
      </c>
      <c r="Q4887" s="8" t="s">
        <v>76</v>
      </c>
      <c r="R4887" s="8" t="s">
        <v>76</v>
      </c>
      <c r="S4887" s="8" t="s">
        <v>76</v>
      </c>
      <c r="T4887" s="5" t="s">
        <v>76</v>
      </c>
      <c r="U4887" s="218" t="s">
        <v>76</v>
      </c>
      <c r="V4887" s="84" t="s">
        <v>76</v>
      </c>
      <c r="W4887" s="84" t="s">
        <v>76</v>
      </c>
      <c r="X4887" s="84" t="s">
        <v>76</v>
      </c>
      <c r="Y4887" s="84" t="s">
        <v>76</v>
      </c>
      <c r="Z4887" s="84" t="s">
        <v>76</v>
      </c>
      <c r="AA4887" s="84" t="s">
        <v>76</v>
      </c>
      <c r="AB4887" s="84" t="s">
        <v>76</v>
      </c>
      <c r="AC4887" s="84" t="s">
        <v>76</v>
      </c>
      <c r="AD4887" s="84" t="s">
        <v>76</v>
      </c>
      <c r="AE4887" s="84" t="s">
        <v>76</v>
      </c>
      <c r="AF4887" s="84" t="s">
        <v>76</v>
      </c>
      <c r="AG4887" s="84" t="s">
        <v>76</v>
      </c>
      <c r="AH4887" s="84" t="s">
        <v>76</v>
      </c>
      <c r="AI4887" s="84" t="s">
        <v>76</v>
      </c>
      <c r="AJ4887" s="84" t="s">
        <v>76</v>
      </c>
    </row>
    <row r="4888" spans="1:36" ht="16.5" thickTop="1" thickBot="1">
      <c r="A4888" s="105">
        <f t="shared" si="1025"/>
        <v>1</v>
      </c>
      <c r="B4888" s="190" t="s">
        <v>1105</v>
      </c>
      <c r="C4888" s="104">
        <v>1980</v>
      </c>
      <c r="D4888" s="105"/>
      <c r="E4888" s="106" t="s">
        <v>80</v>
      </c>
      <c r="F4888" s="107">
        <v>5</v>
      </c>
      <c r="G4888" s="105">
        <v>6</v>
      </c>
      <c r="H4888" s="108">
        <v>4258.5200000000004</v>
      </c>
      <c r="I4888" s="108">
        <v>2572</v>
      </c>
      <c r="J4888" s="108">
        <v>2572</v>
      </c>
      <c r="K4888" s="109">
        <v>172</v>
      </c>
      <c r="L4888" s="110">
        <f t="shared" ref="L4888:L4917" si="1029">SUM(M4888:P4888)</f>
        <v>20791627.707200002</v>
      </c>
      <c r="M4888" s="108"/>
      <c r="N4888" s="108"/>
      <c r="O4888" s="108"/>
      <c r="P4888" s="110">
        <f>'Форма 2'!C4888-M4888-N4888-O4888</f>
        <v>20791627.707200002</v>
      </c>
      <c r="Q4888" s="111">
        <f t="shared" ref="Q4888:Q4917" si="1030">L4888/I4888</f>
        <v>8083.8365891135309</v>
      </c>
      <c r="R4888" s="111">
        <f t="shared" ref="R4888:R4917" si="1031">Q4888</f>
        <v>8083.8365891135309</v>
      </c>
      <c r="S4888" s="112" t="s">
        <v>2152</v>
      </c>
      <c r="T4888" s="107" t="s">
        <v>92</v>
      </c>
      <c r="U4888" s="217"/>
      <c r="V4888" s="85"/>
      <c r="W4888" s="85"/>
      <c r="X4888" s="85"/>
      <c r="Y4888" s="85"/>
      <c r="Z4888" s="85"/>
      <c r="AA4888" s="85"/>
      <c r="AB4888" s="86"/>
      <c r="AC4888" s="86"/>
      <c r="AD4888" s="85"/>
      <c r="AE4888" s="85">
        <v>1</v>
      </c>
      <c r="AF4888" s="85"/>
      <c r="AG4888" s="85"/>
      <c r="AH4888" s="85"/>
      <c r="AI4888" s="85"/>
      <c r="AJ4888" s="85"/>
    </row>
    <row r="4889" spans="1:36" ht="16.5" thickTop="1" thickBot="1">
      <c r="A4889" s="105">
        <f t="shared" si="1025"/>
        <v>2</v>
      </c>
      <c r="B4889" s="190" t="s">
        <v>4689</v>
      </c>
      <c r="C4889" s="104">
        <v>1918</v>
      </c>
      <c r="D4889" s="105"/>
      <c r="E4889" s="106" t="s">
        <v>173</v>
      </c>
      <c r="F4889" s="107">
        <v>1</v>
      </c>
      <c r="G4889" s="105">
        <v>1</v>
      </c>
      <c r="H4889" s="108">
        <v>346.37</v>
      </c>
      <c r="I4889" s="108">
        <v>180.83</v>
      </c>
      <c r="J4889" s="108">
        <v>132.72999999999999</v>
      </c>
      <c r="K4889" s="109">
        <v>28</v>
      </c>
      <c r="L4889" s="110">
        <f t="shared" si="1029"/>
        <v>3310393.1743000001</v>
      </c>
      <c r="M4889" s="108"/>
      <c r="N4889" s="108"/>
      <c r="O4889" s="108"/>
      <c r="P4889" s="110">
        <f>'Форма 2'!C4889-M4889-N4889-O4889</f>
        <v>3310393.1743000001</v>
      </c>
      <c r="Q4889" s="111">
        <f t="shared" si="1030"/>
        <v>18306.659151136424</v>
      </c>
      <c r="R4889" s="111">
        <f t="shared" si="1031"/>
        <v>18306.659151136424</v>
      </c>
      <c r="S4889" s="112" t="s">
        <v>2152</v>
      </c>
      <c r="T4889" s="107" t="s">
        <v>82</v>
      </c>
      <c r="U4889" s="217"/>
      <c r="V4889" s="85"/>
      <c r="W4889" s="85"/>
      <c r="X4889" s="85"/>
      <c r="Y4889" s="85"/>
      <c r="Z4889" s="85"/>
      <c r="AA4889" s="85"/>
      <c r="AB4889" s="86"/>
      <c r="AC4889" s="86"/>
      <c r="AD4889" s="85">
        <v>1</v>
      </c>
      <c r="AE4889" s="85"/>
      <c r="AF4889" s="85"/>
      <c r="AG4889" s="85"/>
      <c r="AH4889" s="85"/>
      <c r="AI4889" s="85"/>
      <c r="AJ4889" s="85"/>
    </row>
    <row r="4890" spans="1:36" ht="16.5" thickTop="1" thickBot="1">
      <c r="A4890" s="105">
        <f t="shared" si="1025"/>
        <v>3</v>
      </c>
      <c r="B4890" s="190" t="s">
        <v>4690</v>
      </c>
      <c r="C4890" s="104">
        <v>1950</v>
      </c>
      <c r="D4890" s="105"/>
      <c r="E4890" s="106" t="s">
        <v>173</v>
      </c>
      <c r="F4890" s="107">
        <v>2</v>
      </c>
      <c r="G4890" s="105">
        <v>1</v>
      </c>
      <c r="H4890" s="108">
        <v>121</v>
      </c>
      <c r="I4890" s="108">
        <v>85</v>
      </c>
      <c r="J4890" s="108">
        <v>85</v>
      </c>
      <c r="K4890" s="109">
        <v>18</v>
      </c>
      <c r="L4890" s="110">
        <f t="shared" si="1029"/>
        <v>1156444.19</v>
      </c>
      <c r="M4890" s="108"/>
      <c r="N4890" s="108"/>
      <c r="O4890" s="108"/>
      <c r="P4890" s="110">
        <f>'Форма 2'!C4890-M4890-N4890-O4890</f>
        <v>1156444.19</v>
      </c>
      <c r="Q4890" s="111">
        <f t="shared" si="1030"/>
        <v>13605.225764705881</v>
      </c>
      <c r="R4890" s="111">
        <f t="shared" si="1031"/>
        <v>13605.225764705881</v>
      </c>
      <c r="S4890" s="112" t="s">
        <v>2152</v>
      </c>
      <c r="T4890" s="107" t="s">
        <v>82</v>
      </c>
      <c r="U4890" s="217"/>
      <c r="V4890" s="85"/>
      <c r="W4890" s="85"/>
      <c r="X4890" s="85"/>
      <c r="Y4890" s="85"/>
      <c r="Z4890" s="85"/>
      <c r="AA4890" s="85"/>
      <c r="AB4890" s="86"/>
      <c r="AC4890" s="86"/>
      <c r="AD4890" s="85">
        <v>1</v>
      </c>
      <c r="AE4890" s="85"/>
      <c r="AF4890" s="85"/>
      <c r="AG4890" s="85"/>
      <c r="AH4890" s="85"/>
      <c r="AI4890" s="85"/>
      <c r="AJ4890" s="85"/>
    </row>
    <row r="4891" spans="1:36" ht="16.5" thickTop="1" thickBot="1">
      <c r="A4891" s="105">
        <f t="shared" si="1025"/>
        <v>4</v>
      </c>
      <c r="B4891" s="190" t="s">
        <v>4691</v>
      </c>
      <c r="C4891" s="104">
        <v>1971</v>
      </c>
      <c r="D4891" s="105"/>
      <c r="E4891" s="106" t="s">
        <v>80</v>
      </c>
      <c r="F4891" s="107">
        <v>2</v>
      </c>
      <c r="G4891" s="105">
        <v>2</v>
      </c>
      <c r="H4891" s="108">
        <v>428</v>
      </c>
      <c r="I4891" s="108">
        <v>273</v>
      </c>
      <c r="J4891" s="108">
        <v>268</v>
      </c>
      <c r="K4891" s="109">
        <v>36</v>
      </c>
      <c r="L4891" s="110">
        <f t="shared" si="1029"/>
        <v>161702.68</v>
      </c>
      <c r="M4891" s="108"/>
      <c r="N4891" s="108"/>
      <c r="O4891" s="108"/>
      <c r="P4891" s="110">
        <f>'Форма 2'!C4891-M4891-N4891-O4891</f>
        <v>161702.68</v>
      </c>
      <c r="Q4891" s="111">
        <f t="shared" si="1030"/>
        <v>592.31750915750911</v>
      </c>
      <c r="R4891" s="111">
        <f t="shared" si="1031"/>
        <v>592.31750915750911</v>
      </c>
      <c r="S4891" s="112" t="s">
        <v>2152</v>
      </c>
      <c r="T4891" s="107" t="s">
        <v>82</v>
      </c>
      <c r="U4891" s="217"/>
      <c r="V4891" s="85"/>
      <c r="W4891" s="85"/>
      <c r="X4891" s="85">
        <v>1</v>
      </c>
      <c r="Y4891" s="85"/>
      <c r="Z4891" s="85"/>
      <c r="AA4891" s="85"/>
      <c r="AB4891" s="86"/>
      <c r="AC4891" s="86"/>
      <c r="AD4891" s="85"/>
      <c r="AE4891" s="85"/>
      <c r="AF4891" s="85"/>
      <c r="AG4891" s="85"/>
      <c r="AH4891" s="85"/>
      <c r="AI4891" s="85"/>
      <c r="AJ4891" s="85"/>
    </row>
    <row r="4892" spans="1:36" ht="16.5" thickTop="1" thickBot="1">
      <c r="A4892" s="105">
        <f t="shared" si="1025"/>
        <v>5</v>
      </c>
      <c r="B4892" s="190" t="s">
        <v>4692</v>
      </c>
      <c r="C4892" s="104">
        <v>1956</v>
      </c>
      <c r="D4892" s="105"/>
      <c r="E4892" s="106" t="s">
        <v>173</v>
      </c>
      <c r="F4892" s="107">
        <v>1</v>
      </c>
      <c r="G4892" s="105">
        <v>2</v>
      </c>
      <c r="H4892" s="108">
        <v>157</v>
      </c>
      <c r="I4892" s="108">
        <v>114</v>
      </c>
      <c r="J4892" s="108">
        <v>114</v>
      </c>
      <c r="K4892" s="109">
        <v>28</v>
      </c>
      <c r="L4892" s="110">
        <f t="shared" si="1029"/>
        <v>2415372.7799999998</v>
      </c>
      <c r="M4892" s="108"/>
      <c r="N4892" s="108"/>
      <c r="O4892" s="108"/>
      <c r="P4892" s="110">
        <f>'Форма 2'!C4892-M4892-N4892-O4892</f>
        <v>2415372.7799999998</v>
      </c>
      <c r="Q4892" s="111">
        <f t="shared" si="1030"/>
        <v>21187.480526315787</v>
      </c>
      <c r="R4892" s="111">
        <f t="shared" si="1031"/>
        <v>21187.480526315787</v>
      </c>
      <c r="S4892" s="112" t="s">
        <v>2152</v>
      </c>
      <c r="T4892" s="107" t="s">
        <v>82</v>
      </c>
      <c r="U4892" s="217"/>
      <c r="V4892" s="85"/>
      <c r="W4892" s="85"/>
      <c r="X4892" s="85"/>
      <c r="Y4892" s="85"/>
      <c r="Z4892" s="85"/>
      <c r="AA4892" s="85"/>
      <c r="AB4892" s="86"/>
      <c r="AC4892" s="86"/>
      <c r="AD4892" s="85">
        <v>1</v>
      </c>
      <c r="AE4892" s="85">
        <v>1</v>
      </c>
      <c r="AF4892" s="85"/>
      <c r="AG4892" s="85"/>
      <c r="AH4892" s="85"/>
      <c r="AI4892" s="85"/>
      <c r="AJ4892" s="85"/>
    </row>
    <row r="4893" spans="1:36" ht="16.5" thickTop="1" thickBot="1">
      <c r="A4893" s="105">
        <f t="shared" si="1025"/>
        <v>6</v>
      </c>
      <c r="B4893" s="114" t="s">
        <v>4693</v>
      </c>
      <c r="C4893" s="113">
        <v>1967</v>
      </c>
      <c r="D4893" s="107"/>
      <c r="E4893" s="114" t="s">
        <v>94</v>
      </c>
      <c r="F4893" s="107">
        <v>2</v>
      </c>
      <c r="G4893" s="107">
        <v>2</v>
      </c>
      <c r="H4893" s="126">
        <v>545.28</v>
      </c>
      <c r="I4893" s="126">
        <v>511.28</v>
      </c>
      <c r="J4893" s="126">
        <v>511.28</v>
      </c>
      <c r="K4893" s="125">
        <v>40</v>
      </c>
      <c r="L4893" s="110">
        <f t="shared" si="1029"/>
        <v>1596541.6703999999</v>
      </c>
      <c r="M4893" s="108"/>
      <c r="N4893" s="108"/>
      <c r="O4893" s="108"/>
      <c r="P4893" s="110">
        <f>'Форма 2'!C4893-M4893-N4893-O4893</f>
        <v>1596541.6703999999</v>
      </c>
      <c r="Q4893" s="111">
        <f t="shared" si="1030"/>
        <v>3122.6366578000316</v>
      </c>
      <c r="R4893" s="111">
        <f t="shared" si="1031"/>
        <v>3122.6366578000316</v>
      </c>
      <c r="S4893" s="112" t="s">
        <v>2152</v>
      </c>
      <c r="T4893" s="107" t="s">
        <v>82</v>
      </c>
      <c r="U4893" s="217">
        <v>1</v>
      </c>
      <c r="V4893" s="85"/>
      <c r="W4893" s="85"/>
      <c r="X4893" s="85">
        <v>1</v>
      </c>
      <c r="Y4893" s="85">
        <v>1</v>
      </c>
      <c r="Z4893" s="85">
        <v>1</v>
      </c>
      <c r="AA4893" s="85"/>
      <c r="AB4893" s="86"/>
      <c r="AC4893" s="86"/>
      <c r="AD4893" s="85"/>
      <c r="AE4893" s="85"/>
      <c r="AF4893" s="85"/>
      <c r="AG4893" s="85"/>
      <c r="AH4893" s="85"/>
      <c r="AI4893" s="85"/>
      <c r="AJ4893" s="85"/>
    </row>
    <row r="4894" spans="1:36" ht="16.5" thickTop="1" thickBot="1">
      <c r="A4894" s="105">
        <f t="shared" si="1025"/>
        <v>7</v>
      </c>
      <c r="B4894" s="114" t="s">
        <v>4694</v>
      </c>
      <c r="C4894" s="113">
        <v>1953</v>
      </c>
      <c r="D4894" s="107"/>
      <c r="E4894" s="114" t="s">
        <v>173</v>
      </c>
      <c r="F4894" s="107">
        <v>2</v>
      </c>
      <c r="G4894" s="107">
        <v>1</v>
      </c>
      <c r="H4894" s="126">
        <v>477</v>
      </c>
      <c r="I4894" s="126">
        <v>282</v>
      </c>
      <c r="J4894" s="126">
        <v>282</v>
      </c>
      <c r="K4894" s="125">
        <v>38</v>
      </c>
      <c r="L4894" s="110">
        <f t="shared" si="1029"/>
        <v>4558875.0299999993</v>
      </c>
      <c r="M4894" s="108"/>
      <c r="N4894" s="108"/>
      <c r="O4894" s="108"/>
      <c r="P4894" s="110">
        <f>'Форма 2'!C4894-M4894-N4894-O4894</f>
        <v>4558875.0299999993</v>
      </c>
      <c r="Q4894" s="111">
        <f t="shared" si="1030"/>
        <v>16166.223510638296</v>
      </c>
      <c r="R4894" s="111">
        <f t="shared" si="1031"/>
        <v>16166.223510638296</v>
      </c>
      <c r="S4894" s="112" t="s">
        <v>2152</v>
      </c>
      <c r="T4894" s="107" t="s">
        <v>82</v>
      </c>
      <c r="U4894" s="217"/>
      <c r="V4894" s="85"/>
      <c r="W4894" s="85"/>
      <c r="X4894" s="85"/>
      <c r="Y4894" s="85"/>
      <c r="Z4894" s="85"/>
      <c r="AA4894" s="85"/>
      <c r="AB4894" s="86"/>
      <c r="AC4894" s="86"/>
      <c r="AD4894" s="85">
        <v>1</v>
      </c>
      <c r="AE4894" s="85"/>
      <c r="AF4894" s="85"/>
      <c r="AG4894" s="85"/>
      <c r="AH4894" s="85"/>
      <c r="AI4894" s="85"/>
      <c r="AJ4894" s="85"/>
    </row>
    <row r="4895" spans="1:36" ht="16.5" thickTop="1" thickBot="1">
      <c r="A4895" s="105">
        <f t="shared" si="1025"/>
        <v>8</v>
      </c>
      <c r="B4895" s="114" t="s">
        <v>4695</v>
      </c>
      <c r="C4895" s="113">
        <v>1961</v>
      </c>
      <c r="D4895" s="107"/>
      <c r="E4895" s="114" t="s">
        <v>80</v>
      </c>
      <c r="F4895" s="107">
        <v>2</v>
      </c>
      <c r="G4895" s="107">
        <v>2</v>
      </c>
      <c r="H4895" s="126">
        <v>387</v>
      </c>
      <c r="I4895" s="126">
        <v>244</v>
      </c>
      <c r="J4895" s="126">
        <v>244</v>
      </c>
      <c r="K4895" s="125"/>
      <c r="L4895" s="110">
        <f t="shared" si="1029"/>
        <v>3698709.9299999997</v>
      </c>
      <c r="M4895" s="108"/>
      <c r="N4895" s="108"/>
      <c r="O4895" s="108"/>
      <c r="P4895" s="110">
        <f>'Форма 2'!C4895-M4895-N4895-O4895</f>
        <v>3698709.9299999997</v>
      </c>
      <c r="Q4895" s="111">
        <f t="shared" si="1030"/>
        <v>15158.64725409836</v>
      </c>
      <c r="R4895" s="111">
        <f t="shared" si="1031"/>
        <v>15158.64725409836</v>
      </c>
      <c r="S4895" s="112" t="s">
        <v>2152</v>
      </c>
      <c r="T4895" s="107" t="s">
        <v>82</v>
      </c>
      <c r="U4895" s="217"/>
      <c r="V4895" s="85"/>
      <c r="W4895" s="85"/>
      <c r="X4895" s="85"/>
      <c r="Y4895" s="85"/>
      <c r="Z4895" s="85"/>
      <c r="AA4895" s="85"/>
      <c r="AB4895" s="86"/>
      <c r="AC4895" s="86"/>
      <c r="AD4895" s="85">
        <v>1</v>
      </c>
      <c r="AE4895" s="85"/>
      <c r="AF4895" s="85"/>
      <c r="AG4895" s="85"/>
      <c r="AH4895" s="85"/>
      <c r="AI4895" s="85"/>
      <c r="AJ4895" s="85"/>
    </row>
    <row r="4896" spans="1:36" ht="16.5" thickTop="1" thickBot="1">
      <c r="A4896" s="105">
        <f t="shared" si="1025"/>
        <v>9</v>
      </c>
      <c r="B4896" s="114" t="s">
        <v>4696</v>
      </c>
      <c r="C4896" s="113">
        <v>1962</v>
      </c>
      <c r="D4896" s="107"/>
      <c r="E4896" s="114" t="s">
        <v>80</v>
      </c>
      <c r="F4896" s="107">
        <v>2</v>
      </c>
      <c r="G4896" s="107">
        <v>2</v>
      </c>
      <c r="H4896" s="126">
        <v>448.2</v>
      </c>
      <c r="I4896" s="126">
        <v>272.5</v>
      </c>
      <c r="J4896" s="126">
        <v>196.2</v>
      </c>
      <c r="K4896" s="125">
        <v>28</v>
      </c>
      <c r="L4896" s="110">
        <f t="shared" si="1029"/>
        <v>4283622.1979999999</v>
      </c>
      <c r="M4896" s="108"/>
      <c r="N4896" s="108"/>
      <c r="O4896" s="108"/>
      <c r="P4896" s="110">
        <f>'Форма 2'!C4896-M4896-N4896-O4896</f>
        <v>4283622.1979999999</v>
      </c>
      <c r="Q4896" s="111">
        <f t="shared" si="1030"/>
        <v>15719.714488073394</v>
      </c>
      <c r="R4896" s="111">
        <f t="shared" si="1031"/>
        <v>15719.714488073394</v>
      </c>
      <c r="S4896" s="112" t="s">
        <v>2152</v>
      </c>
      <c r="T4896" s="107" t="s">
        <v>82</v>
      </c>
      <c r="U4896" s="217"/>
      <c r="V4896" s="85"/>
      <c r="W4896" s="85"/>
      <c r="X4896" s="85"/>
      <c r="Y4896" s="85"/>
      <c r="Z4896" s="85"/>
      <c r="AA4896" s="85"/>
      <c r="AB4896" s="86"/>
      <c r="AC4896" s="86"/>
      <c r="AD4896" s="85">
        <v>1</v>
      </c>
      <c r="AE4896" s="85"/>
      <c r="AF4896" s="85"/>
      <c r="AG4896" s="85"/>
      <c r="AH4896" s="85"/>
      <c r="AI4896" s="85"/>
      <c r="AJ4896" s="85"/>
    </row>
    <row r="4897" spans="1:36" ht="16.5" thickTop="1" thickBot="1">
      <c r="A4897" s="105">
        <f t="shared" si="1025"/>
        <v>10</v>
      </c>
      <c r="B4897" s="114" t="s">
        <v>4697</v>
      </c>
      <c r="C4897" s="113">
        <v>1987</v>
      </c>
      <c r="D4897" s="107"/>
      <c r="E4897" s="114" t="s">
        <v>80</v>
      </c>
      <c r="F4897" s="107">
        <v>3</v>
      </c>
      <c r="G4897" s="107">
        <v>3</v>
      </c>
      <c r="H4897" s="126">
        <v>1818.11</v>
      </c>
      <c r="I4897" s="126">
        <v>1042.03</v>
      </c>
      <c r="J4897" s="126">
        <v>1042.03</v>
      </c>
      <c r="K4897" s="125">
        <v>80</v>
      </c>
      <c r="L4897" s="110">
        <f t="shared" si="1029"/>
        <v>11940201.070699997</v>
      </c>
      <c r="M4897" s="108"/>
      <c r="N4897" s="108"/>
      <c r="O4897" s="108"/>
      <c r="P4897" s="110">
        <f>'Форма 2'!C4897-M4897-N4897-O4897</f>
        <v>11940201.070699997</v>
      </c>
      <c r="Q4897" s="111">
        <f t="shared" si="1030"/>
        <v>11458.596269493199</v>
      </c>
      <c r="R4897" s="111">
        <f t="shared" si="1031"/>
        <v>11458.596269493199</v>
      </c>
      <c r="S4897" s="112" t="s">
        <v>2152</v>
      </c>
      <c r="T4897" s="107" t="s">
        <v>92</v>
      </c>
      <c r="U4897" s="217">
        <v>1</v>
      </c>
      <c r="V4897" s="85"/>
      <c r="W4897" s="85"/>
      <c r="X4897" s="85"/>
      <c r="Y4897" s="85"/>
      <c r="Z4897" s="85"/>
      <c r="AA4897" s="85"/>
      <c r="AB4897" s="86"/>
      <c r="AC4897" s="86"/>
      <c r="AD4897" s="85"/>
      <c r="AE4897" s="85">
        <v>1</v>
      </c>
      <c r="AF4897" s="85"/>
      <c r="AG4897" s="85"/>
      <c r="AH4897" s="85"/>
      <c r="AI4897" s="85"/>
      <c r="AJ4897" s="85"/>
    </row>
    <row r="4898" spans="1:36" ht="16.5" thickTop="1" thickBot="1">
      <c r="A4898" s="105">
        <f t="shared" si="1025"/>
        <v>11</v>
      </c>
      <c r="B4898" s="114" t="s">
        <v>4698</v>
      </c>
      <c r="C4898" s="113">
        <v>1988</v>
      </c>
      <c r="D4898" s="107"/>
      <c r="E4898" s="114" t="s">
        <v>80</v>
      </c>
      <c r="F4898" s="107">
        <v>3</v>
      </c>
      <c r="G4898" s="107">
        <v>3</v>
      </c>
      <c r="H4898" s="126">
        <v>1289.44</v>
      </c>
      <c r="I4898" s="126">
        <v>737.08</v>
      </c>
      <c r="J4898" s="126">
        <v>737.08</v>
      </c>
      <c r="K4898" s="125">
        <v>42</v>
      </c>
      <c r="L4898" s="110">
        <f t="shared" si="1029"/>
        <v>7513760.2960000001</v>
      </c>
      <c r="M4898" s="108"/>
      <c r="N4898" s="108"/>
      <c r="O4898" s="108"/>
      <c r="P4898" s="110">
        <f>'Форма 2'!C4898-M4898-N4898-O4898</f>
        <v>7513760.2960000001</v>
      </c>
      <c r="Q4898" s="111">
        <f t="shared" si="1030"/>
        <v>10193.954924838552</v>
      </c>
      <c r="R4898" s="111">
        <f t="shared" si="1031"/>
        <v>10193.954924838552</v>
      </c>
      <c r="S4898" s="112" t="s">
        <v>2152</v>
      </c>
      <c r="T4898" s="107" t="s">
        <v>92</v>
      </c>
      <c r="U4898" s="217"/>
      <c r="V4898" s="85"/>
      <c r="W4898" s="85"/>
      <c r="X4898" s="85"/>
      <c r="Y4898" s="85"/>
      <c r="Z4898" s="85"/>
      <c r="AA4898" s="85"/>
      <c r="AB4898" s="86"/>
      <c r="AC4898" s="86"/>
      <c r="AD4898" s="85"/>
      <c r="AE4898" s="85">
        <v>1</v>
      </c>
      <c r="AF4898" s="85"/>
      <c r="AG4898" s="85"/>
      <c r="AH4898" s="85"/>
      <c r="AI4898" s="85"/>
      <c r="AJ4898" s="85"/>
    </row>
    <row r="4899" spans="1:36" ht="16.5" thickTop="1" thickBot="1">
      <c r="A4899" s="105">
        <f t="shared" si="1025"/>
        <v>12</v>
      </c>
      <c r="B4899" s="114" t="s">
        <v>4699</v>
      </c>
      <c r="C4899" s="113">
        <v>1990</v>
      </c>
      <c r="D4899" s="107"/>
      <c r="E4899" s="114" t="s">
        <v>4700</v>
      </c>
      <c r="F4899" s="107">
        <v>3</v>
      </c>
      <c r="G4899" s="107">
        <v>2</v>
      </c>
      <c r="H4899" s="126">
        <v>1322.35</v>
      </c>
      <c r="I4899" s="126">
        <v>745.02</v>
      </c>
      <c r="J4899" s="126">
        <v>745.02</v>
      </c>
      <c r="K4899" s="125">
        <v>49</v>
      </c>
      <c r="L4899" s="110">
        <f t="shared" si="1029"/>
        <v>7705531.8024999993</v>
      </c>
      <c r="M4899" s="108"/>
      <c r="N4899" s="108"/>
      <c r="O4899" s="108"/>
      <c r="P4899" s="110">
        <f>'Форма 2'!C4899-M4899-N4899-O4899</f>
        <v>7705531.8024999993</v>
      </c>
      <c r="Q4899" s="111">
        <f t="shared" si="1030"/>
        <v>10342.718051193257</v>
      </c>
      <c r="R4899" s="111">
        <f t="shared" si="1031"/>
        <v>10342.718051193257</v>
      </c>
      <c r="S4899" s="112" t="s">
        <v>2152</v>
      </c>
      <c r="T4899" s="107" t="s">
        <v>82</v>
      </c>
      <c r="U4899" s="217"/>
      <c r="V4899" s="85"/>
      <c r="W4899" s="85"/>
      <c r="X4899" s="85"/>
      <c r="Y4899" s="85"/>
      <c r="Z4899" s="85"/>
      <c r="AA4899" s="85"/>
      <c r="AB4899" s="86"/>
      <c r="AC4899" s="86"/>
      <c r="AD4899" s="85"/>
      <c r="AE4899" s="85">
        <v>1</v>
      </c>
      <c r="AF4899" s="85"/>
      <c r="AG4899" s="85"/>
      <c r="AH4899" s="85"/>
      <c r="AI4899" s="85"/>
      <c r="AJ4899" s="85"/>
    </row>
    <row r="4900" spans="1:36" ht="16.5" thickTop="1" thickBot="1">
      <c r="A4900" s="105">
        <f t="shared" si="1025"/>
        <v>13</v>
      </c>
      <c r="B4900" s="114" t="s">
        <v>4701</v>
      </c>
      <c r="C4900" s="113">
        <v>1990</v>
      </c>
      <c r="D4900" s="107"/>
      <c r="E4900" s="114" t="s">
        <v>80</v>
      </c>
      <c r="F4900" s="107">
        <v>3</v>
      </c>
      <c r="G4900" s="107">
        <v>2</v>
      </c>
      <c r="H4900" s="126">
        <v>2070.36</v>
      </c>
      <c r="I4900" s="126">
        <v>1415.51</v>
      </c>
      <c r="J4900" s="126">
        <v>1299.6300000000001</v>
      </c>
      <c r="K4900" s="125"/>
      <c r="L4900" s="110">
        <f t="shared" si="1029"/>
        <v>12064298.274</v>
      </c>
      <c r="M4900" s="108"/>
      <c r="N4900" s="108"/>
      <c r="O4900" s="108"/>
      <c r="P4900" s="110">
        <f>'Форма 2'!C4900-M4900-N4900-O4900</f>
        <v>12064298.274</v>
      </c>
      <c r="Q4900" s="111">
        <f>L4900/I4900</f>
        <v>8522.9339771531104</v>
      </c>
      <c r="R4900" s="111">
        <f>Q4900</f>
        <v>8522.9339771531104</v>
      </c>
      <c r="S4900" s="112" t="s">
        <v>2152</v>
      </c>
      <c r="T4900" s="107" t="s">
        <v>82</v>
      </c>
      <c r="U4900" s="217"/>
      <c r="V4900" s="85"/>
      <c r="W4900" s="85"/>
      <c r="X4900" s="85"/>
      <c r="Y4900" s="85"/>
      <c r="Z4900" s="85"/>
      <c r="AA4900" s="85"/>
      <c r="AB4900" s="86"/>
      <c r="AC4900" s="86"/>
      <c r="AD4900" s="85"/>
      <c r="AE4900" s="85">
        <v>1</v>
      </c>
      <c r="AF4900" s="85"/>
      <c r="AG4900" s="85"/>
      <c r="AH4900" s="85"/>
      <c r="AI4900" s="85"/>
      <c r="AJ4900" s="85"/>
    </row>
    <row r="4901" spans="1:36" ht="16.5" thickTop="1" thickBot="1">
      <c r="A4901" s="105">
        <f t="shared" si="1025"/>
        <v>14</v>
      </c>
      <c r="B4901" s="114" t="s">
        <v>4702</v>
      </c>
      <c r="C4901" s="113">
        <v>1975</v>
      </c>
      <c r="D4901" s="107"/>
      <c r="E4901" s="114" t="s">
        <v>94</v>
      </c>
      <c r="F4901" s="107">
        <v>2</v>
      </c>
      <c r="G4901" s="107">
        <v>2</v>
      </c>
      <c r="H4901" s="126">
        <v>891</v>
      </c>
      <c r="I4901" s="126">
        <v>563</v>
      </c>
      <c r="J4901" s="126">
        <v>563</v>
      </c>
      <c r="K4901" s="125">
        <v>77</v>
      </c>
      <c r="L4901" s="110">
        <f t="shared" si="1029"/>
        <v>5191990.6499999994</v>
      </c>
      <c r="M4901" s="108"/>
      <c r="N4901" s="108"/>
      <c r="O4901" s="108"/>
      <c r="P4901" s="110">
        <f>'Форма 2'!C4901-M4901-N4901-O4901</f>
        <v>5191990.6499999994</v>
      </c>
      <c r="Q4901" s="111">
        <f t="shared" ref="Q4901" si="1032">L4901/I4901</f>
        <v>9222.0082593250427</v>
      </c>
      <c r="R4901" s="111">
        <f t="shared" ref="R4901" si="1033">Q4901</f>
        <v>9222.0082593250427</v>
      </c>
      <c r="S4901" s="112" t="s">
        <v>2152</v>
      </c>
      <c r="T4901" s="107" t="s">
        <v>92</v>
      </c>
      <c r="U4901" s="217"/>
      <c r="V4901" s="85"/>
      <c r="W4901" s="85"/>
      <c r="X4901" s="85"/>
      <c r="Y4901" s="85"/>
      <c r="Z4901" s="85"/>
      <c r="AA4901" s="85"/>
      <c r="AB4901" s="86"/>
      <c r="AC4901" s="86"/>
      <c r="AD4901" s="85"/>
      <c r="AE4901" s="85">
        <v>1</v>
      </c>
      <c r="AF4901" s="85"/>
      <c r="AG4901" s="85"/>
      <c r="AH4901" s="85"/>
      <c r="AI4901" s="85"/>
      <c r="AJ4901" s="85"/>
    </row>
    <row r="4902" spans="1:36" ht="16.5" thickTop="1" thickBot="1">
      <c r="A4902" s="105">
        <f t="shared" si="1025"/>
        <v>15</v>
      </c>
      <c r="B4902" s="114" t="s">
        <v>4703</v>
      </c>
      <c r="C4902" s="113">
        <v>1973</v>
      </c>
      <c r="D4902" s="107"/>
      <c r="E4902" s="114" t="s">
        <v>80</v>
      </c>
      <c r="F4902" s="107">
        <v>2</v>
      </c>
      <c r="G4902" s="107">
        <v>2</v>
      </c>
      <c r="H4902" s="126">
        <v>721</v>
      </c>
      <c r="I4902" s="126">
        <v>473</v>
      </c>
      <c r="J4902" s="126">
        <v>473</v>
      </c>
      <c r="K4902" s="125"/>
      <c r="L4902" s="110">
        <f t="shared" si="1029"/>
        <v>533698.62</v>
      </c>
      <c r="M4902" s="108"/>
      <c r="N4902" s="108"/>
      <c r="O4902" s="108"/>
      <c r="P4902" s="110">
        <f>'Форма 2'!C4902-M4902-N4902-O4902</f>
        <v>533698.62</v>
      </c>
      <c r="Q4902" s="111">
        <f t="shared" si="1030"/>
        <v>1128.3268921775898</v>
      </c>
      <c r="R4902" s="111">
        <f t="shared" si="1031"/>
        <v>1128.3268921775898</v>
      </c>
      <c r="S4902" s="112" t="s">
        <v>2152</v>
      </c>
      <c r="T4902" s="107" t="s">
        <v>82</v>
      </c>
      <c r="U4902" s="217">
        <v>1</v>
      </c>
      <c r="V4902" s="85"/>
      <c r="W4902" s="85"/>
      <c r="X4902" s="85"/>
      <c r="Y4902" s="85"/>
      <c r="Z4902" s="85"/>
      <c r="AA4902" s="85"/>
      <c r="AB4902" s="86"/>
      <c r="AC4902" s="86"/>
      <c r="AD4902" s="85"/>
      <c r="AE4902" s="85"/>
      <c r="AF4902" s="85"/>
      <c r="AG4902" s="85"/>
      <c r="AH4902" s="85"/>
      <c r="AI4902" s="85"/>
      <c r="AJ4902" s="85"/>
    </row>
    <row r="4903" spans="1:36" ht="16.5" thickTop="1" thickBot="1">
      <c r="A4903" s="105">
        <f t="shared" si="1025"/>
        <v>16</v>
      </c>
      <c r="B4903" s="114" t="s">
        <v>4704</v>
      </c>
      <c r="C4903" s="113">
        <v>1963</v>
      </c>
      <c r="D4903" s="107"/>
      <c r="E4903" s="114" t="s">
        <v>80</v>
      </c>
      <c r="F4903" s="107">
        <v>2</v>
      </c>
      <c r="G4903" s="107">
        <v>2</v>
      </c>
      <c r="H4903" s="126">
        <v>632</v>
      </c>
      <c r="I4903" s="126">
        <v>419</v>
      </c>
      <c r="J4903" s="126">
        <v>419</v>
      </c>
      <c r="K4903" s="125"/>
      <c r="L4903" s="110">
        <f t="shared" si="1029"/>
        <v>6040270.4799999995</v>
      </c>
      <c r="M4903" s="108"/>
      <c r="N4903" s="108"/>
      <c r="O4903" s="108"/>
      <c r="P4903" s="110">
        <f>'Форма 2'!C4903-M4903-N4903-O4903</f>
        <v>6040270.4799999995</v>
      </c>
      <c r="Q4903" s="111">
        <f t="shared" si="1030"/>
        <v>14415.919999999998</v>
      </c>
      <c r="R4903" s="111">
        <f t="shared" si="1031"/>
        <v>14415.919999999998</v>
      </c>
      <c r="S4903" s="112" t="s">
        <v>2152</v>
      </c>
      <c r="T4903" s="107" t="s">
        <v>82</v>
      </c>
      <c r="U4903" s="217"/>
      <c r="V4903" s="85"/>
      <c r="W4903" s="85"/>
      <c r="X4903" s="85"/>
      <c r="Y4903" s="85"/>
      <c r="Z4903" s="85"/>
      <c r="AA4903" s="85"/>
      <c r="AB4903" s="86"/>
      <c r="AC4903" s="86"/>
      <c r="AD4903" s="85">
        <v>1</v>
      </c>
      <c r="AE4903" s="85"/>
      <c r="AF4903" s="85"/>
      <c r="AG4903" s="85"/>
      <c r="AH4903" s="85"/>
      <c r="AI4903" s="85"/>
      <c r="AJ4903" s="85"/>
    </row>
    <row r="4904" spans="1:36" ht="16.5" thickTop="1" thickBot="1">
      <c r="A4904" s="105">
        <f t="shared" si="1025"/>
        <v>17</v>
      </c>
      <c r="B4904" s="112" t="s">
        <v>4705</v>
      </c>
      <c r="C4904" s="107">
        <v>1965</v>
      </c>
      <c r="D4904" s="107"/>
      <c r="E4904" s="114" t="s">
        <v>80</v>
      </c>
      <c r="F4904" s="107">
        <v>2</v>
      </c>
      <c r="G4904" s="107">
        <v>2</v>
      </c>
      <c r="H4904" s="111">
        <v>627.4</v>
      </c>
      <c r="I4904" s="111">
        <v>627.4</v>
      </c>
      <c r="J4904" s="111">
        <v>605.29999999999995</v>
      </c>
      <c r="K4904" s="122">
        <v>25</v>
      </c>
      <c r="L4904" s="110">
        <f t="shared" si="1029"/>
        <v>5996306.4859999996</v>
      </c>
      <c r="M4904" s="108"/>
      <c r="N4904" s="108"/>
      <c r="O4904" s="108"/>
      <c r="P4904" s="110">
        <f>'Форма 2'!C4904-M4904-N4904-O4904</f>
        <v>5996306.4859999996</v>
      </c>
      <c r="Q4904" s="111">
        <f t="shared" si="1030"/>
        <v>9557.39</v>
      </c>
      <c r="R4904" s="111">
        <f t="shared" si="1031"/>
        <v>9557.39</v>
      </c>
      <c r="S4904" s="112" t="s">
        <v>2152</v>
      </c>
      <c r="T4904" s="107" t="s">
        <v>82</v>
      </c>
      <c r="U4904" s="217"/>
      <c r="V4904" s="85"/>
      <c r="W4904" s="85"/>
      <c r="X4904" s="85"/>
      <c r="Y4904" s="85"/>
      <c r="Z4904" s="85"/>
      <c r="AA4904" s="85"/>
      <c r="AB4904" s="86"/>
      <c r="AC4904" s="86"/>
      <c r="AD4904" s="85">
        <v>1</v>
      </c>
      <c r="AE4904" s="85"/>
      <c r="AF4904" s="85"/>
      <c r="AG4904" s="85"/>
      <c r="AH4904" s="85"/>
      <c r="AI4904" s="85"/>
      <c r="AJ4904" s="85"/>
    </row>
    <row r="4905" spans="1:36" ht="16.5" thickTop="1" thickBot="1">
      <c r="A4905" s="105">
        <f t="shared" si="1025"/>
        <v>18</v>
      </c>
      <c r="B4905" s="112" t="s">
        <v>4706</v>
      </c>
      <c r="C4905" s="107">
        <v>1965</v>
      </c>
      <c r="D4905" s="107"/>
      <c r="E4905" s="114" t="s">
        <v>80</v>
      </c>
      <c r="F4905" s="107">
        <v>2</v>
      </c>
      <c r="G4905" s="107">
        <v>2</v>
      </c>
      <c r="H4905" s="111">
        <v>618.29999999999995</v>
      </c>
      <c r="I4905" s="111">
        <v>618.29999999999995</v>
      </c>
      <c r="J4905" s="111">
        <v>571.29999999999995</v>
      </c>
      <c r="K4905" s="122">
        <v>27</v>
      </c>
      <c r="L4905" s="110">
        <f t="shared" si="1029"/>
        <v>5909334.2369999988</v>
      </c>
      <c r="M4905" s="108"/>
      <c r="N4905" s="108"/>
      <c r="O4905" s="108"/>
      <c r="P4905" s="110">
        <f>'Форма 2'!C4905-M4905-N4905-O4905</f>
        <v>5909334.2369999988</v>
      </c>
      <c r="Q4905" s="111">
        <f t="shared" si="1030"/>
        <v>9557.39</v>
      </c>
      <c r="R4905" s="111">
        <f t="shared" si="1031"/>
        <v>9557.39</v>
      </c>
      <c r="S4905" s="112" t="s">
        <v>2152</v>
      </c>
      <c r="T4905" s="107" t="s">
        <v>82</v>
      </c>
      <c r="U4905" s="217"/>
      <c r="V4905" s="85"/>
      <c r="W4905" s="85"/>
      <c r="X4905" s="85"/>
      <c r="Y4905" s="85"/>
      <c r="Z4905" s="85"/>
      <c r="AA4905" s="85"/>
      <c r="AB4905" s="86"/>
      <c r="AC4905" s="86"/>
      <c r="AD4905" s="85">
        <v>1</v>
      </c>
      <c r="AE4905" s="85"/>
      <c r="AF4905" s="85"/>
      <c r="AG4905" s="85"/>
      <c r="AH4905" s="85"/>
      <c r="AI4905" s="85"/>
      <c r="AJ4905" s="85"/>
    </row>
    <row r="4906" spans="1:36" ht="16.5" thickTop="1" thickBot="1">
      <c r="A4906" s="105">
        <f t="shared" si="1025"/>
        <v>19</v>
      </c>
      <c r="B4906" s="112" t="s">
        <v>4707</v>
      </c>
      <c r="C4906" s="107">
        <v>1966</v>
      </c>
      <c r="D4906" s="107"/>
      <c r="E4906" s="114" t="s">
        <v>80</v>
      </c>
      <c r="F4906" s="107">
        <v>2</v>
      </c>
      <c r="G4906" s="107">
        <v>2</v>
      </c>
      <c r="H4906" s="111">
        <v>642.70000000000005</v>
      </c>
      <c r="I4906" s="111">
        <v>642.70000000000005</v>
      </c>
      <c r="J4906" s="111">
        <v>603.70000000000005</v>
      </c>
      <c r="K4906" s="122">
        <v>28</v>
      </c>
      <c r="L4906" s="110">
        <f t="shared" si="1029"/>
        <v>6142534.5530000003</v>
      </c>
      <c r="M4906" s="108"/>
      <c r="N4906" s="108"/>
      <c r="O4906" s="108"/>
      <c r="P4906" s="110">
        <f>'Форма 2'!C4906-M4906-N4906-O4906</f>
        <v>6142534.5530000003</v>
      </c>
      <c r="Q4906" s="111">
        <f t="shared" si="1030"/>
        <v>9557.39</v>
      </c>
      <c r="R4906" s="111">
        <f t="shared" si="1031"/>
        <v>9557.39</v>
      </c>
      <c r="S4906" s="112" t="s">
        <v>2152</v>
      </c>
      <c r="T4906" s="107" t="s">
        <v>82</v>
      </c>
      <c r="U4906" s="217"/>
      <c r="V4906" s="85"/>
      <c r="W4906" s="85"/>
      <c r="X4906" s="85"/>
      <c r="Y4906" s="85"/>
      <c r="Z4906" s="85"/>
      <c r="AA4906" s="85"/>
      <c r="AB4906" s="86"/>
      <c r="AC4906" s="86"/>
      <c r="AD4906" s="85">
        <v>1</v>
      </c>
      <c r="AE4906" s="85"/>
      <c r="AF4906" s="85"/>
      <c r="AG4906" s="85"/>
      <c r="AH4906" s="85"/>
      <c r="AI4906" s="85"/>
      <c r="AJ4906" s="85"/>
    </row>
    <row r="4907" spans="1:36" ht="16.5" thickTop="1" thickBot="1">
      <c r="A4907" s="105">
        <f t="shared" si="1025"/>
        <v>20</v>
      </c>
      <c r="B4907" s="112" t="s">
        <v>4708</v>
      </c>
      <c r="C4907" s="107">
        <v>1979</v>
      </c>
      <c r="D4907" s="107"/>
      <c r="E4907" s="114" t="s">
        <v>993</v>
      </c>
      <c r="F4907" s="107">
        <v>2</v>
      </c>
      <c r="G4907" s="107">
        <v>2</v>
      </c>
      <c r="H4907" s="111">
        <v>590.9</v>
      </c>
      <c r="I4907" s="111">
        <v>587.29999999999995</v>
      </c>
      <c r="J4907" s="111"/>
      <c r="K4907" s="122"/>
      <c r="L4907" s="110">
        <f t="shared" si="1029"/>
        <v>767011.83599999989</v>
      </c>
      <c r="M4907" s="108"/>
      <c r="N4907" s="108"/>
      <c r="O4907" s="108"/>
      <c r="P4907" s="110">
        <f>'Форма 2'!C4907-M4907-N4907-O4907</f>
        <v>767011.83599999989</v>
      </c>
      <c r="Q4907" s="111">
        <f t="shared" si="1030"/>
        <v>1305.9966558828537</v>
      </c>
      <c r="R4907" s="111">
        <f t="shared" si="1031"/>
        <v>1305.9966558828537</v>
      </c>
      <c r="S4907" s="112" t="s">
        <v>2152</v>
      </c>
      <c r="T4907" s="107" t="s">
        <v>82</v>
      </c>
      <c r="U4907" s="217"/>
      <c r="V4907" s="85"/>
      <c r="W4907" s="85"/>
      <c r="X4907" s="85"/>
      <c r="Y4907" s="85"/>
      <c r="Z4907" s="85"/>
      <c r="AA4907" s="85"/>
      <c r="AB4907" s="86"/>
      <c r="AC4907" s="86"/>
      <c r="AD4907" s="85"/>
      <c r="AE4907" s="85"/>
      <c r="AF4907" s="85">
        <v>1</v>
      </c>
      <c r="AG4907" s="85"/>
      <c r="AH4907" s="85"/>
      <c r="AI4907" s="85"/>
      <c r="AJ4907" s="85"/>
    </row>
    <row r="4908" spans="1:36" ht="16.5" thickTop="1" thickBot="1">
      <c r="A4908" s="105">
        <f t="shared" si="1025"/>
        <v>21</v>
      </c>
      <c r="B4908" s="112" t="s">
        <v>4709</v>
      </c>
      <c r="C4908" s="107">
        <v>1988</v>
      </c>
      <c r="D4908" s="107"/>
      <c r="E4908" s="114" t="s">
        <v>80</v>
      </c>
      <c r="F4908" s="107">
        <v>2</v>
      </c>
      <c r="G4908" s="107">
        <v>2</v>
      </c>
      <c r="H4908" s="111">
        <v>550</v>
      </c>
      <c r="I4908" s="111">
        <v>546.9</v>
      </c>
      <c r="J4908" s="111"/>
      <c r="K4908" s="122"/>
      <c r="L4908" s="110">
        <f t="shared" si="1029"/>
        <v>713922</v>
      </c>
      <c r="M4908" s="108"/>
      <c r="N4908" s="108"/>
      <c r="O4908" s="108"/>
      <c r="P4908" s="110">
        <f>'Форма 2'!C4908-M4908-N4908-O4908</f>
        <v>713922</v>
      </c>
      <c r="Q4908" s="111">
        <f t="shared" si="1030"/>
        <v>1305.3976961053208</v>
      </c>
      <c r="R4908" s="111">
        <f t="shared" si="1031"/>
        <v>1305.3976961053208</v>
      </c>
      <c r="S4908" s="112" t="s">
        <v>2152</v>
      </c>
      <c r="T4908" s="107" t="s">
        <v>82</v>
      </c>
      <c r="U4908" s="217"/>
      <c r="V4908" s="85"/>
      <c r="W4908" s="85"/>
      <c r="X4908" s="85"/>
      <c r="Y4908" s="85"/>
      <c r="Z4908" s="85"/>
      <c r="AA4908" s="85"/>
      <c r="AB4908" s="86"/>
      <c r="AC4908" s="86"/>
      <c r="AD4908" s="85"/>
      <c r="AE4908" s="85"/>
      <c r="AF4908" s="85">
        <v>1</v>
      </c>
      <c r="AG4908" s="85"/>
      <c r="AH4908" s="85"/>
      <c r="AI4908" s="85"/>
      <c r="AJ4908" s="85"/>
    </row>
    <row r="4909" spans="1:36" ht="16.5" thickTop="1" thickBot="1">
      <c r="A4909" s="105">
        <f t="shared" si="1025"/>
        <v>22</v>
      </c>
      <c r="B4909" s="112" t="s">
        <v>4710</v>
      </c>
      <c r="C4909" s="107">
        <v>1984</v>
      </c>
      <c r="D4909" s="107"/>
      <c r="E4909" s="114" t="s">
        <v>80</v>
      </c>
      <c r="F4909" s="107">
        <v>2</v>
      </c>
      <c r="G4909" s="107">
        <v>3</v>
      </c>
      <c r="H4909" s="111">
        <v>965</v>
      </c>
      <c r="I4909" s="111">
        <v>960.1</v>
      </c>
      <c r="J4909" s="111"/>
      <c r="K4909" s="122"/>
      <c r="L4909" s="110">
        <f t="shared" si="1029"/>
        <v>5623199.75</v>
      </c>
      <c r="M4909" s="108"/>
      <c r="N4909" s="108"/>
      <c r="O4909" s="108"/>
      <c r="P4909" s="110">
        <f>'Форма 2'!C4909-M4909-N4909-O4909</f>
        <v>5623199.75</v>
      </c>
      <c r="Q4909" s="111">
        <f t="shared" si="1030"/>
        <v>5856.8896469117799</v>
      </c>
      <c r="R4909" s="111">
        <f t="shared" si="1031"/>
        <v>5856.8896469117799</v>
      </c>
      <c r="S4909" s="112" t="s">
        <v>2152</v>
      </c>
      <c r="T4909" s="107" t="s">
        <v>82</v>
      </c>
      <c r="U4909" s="217"/>
      <c r="V4909" s="85"/>
      <c r="W4909" s="85"/>
      <c r="X4909" s="85"/>
      <c r="Y4909" s="85"/>
      <c r="Z4909" s="85"/>
      <c r="AA4909" s="85"/>
      <c r="AB4909" s="86"/>
      <c r="AC4909" s="86"/>
      <c r="AD4909" s="85"/>
      <c r="AE4909" s="85">
        <v>1</v>
      </c>
      <c r="AF4909" s="85"/>
      <c r="AG4909" s="85"/>
      <c r="AH4909" s="85"/>
      <c r="AI4909" s="85"/>
      <c r="AJ4909" s="85"/>
    </row>
    <row r="4910" spans="1:36" ht="16.5" thickTop="1" thickBot="1">
      <c r="A4910" s="105">
        <f t="shared" si="1025"/>
        <v>23</v>
      </c>
      <c r="B4910" s="112" t="s">
        <v>4711</v>
      </c>
      <c r="C4910" s="107">
        <v>1990</v>
      </c>
      <c r="D4910" s="107"/>
      <c r="E4910" s="114" t="s">
        <v>884</v>
      </c>
      <c r="F4910" s="107">
        <v>2</v>
      </c>
      <c r="G4910" s="107">
        <v>2</v>
      </c>
      <c r="H4910" s="111">
        <v>928.6</v>
      </c>
      <c r="I4910" s="111">
        <v>905.5</v>
      </c>
      <c r="J4910" s="111">
        <v>905.5</v>
      </c>
      <c r="K4910" s="122"/>
      <c r="L4910" s="110">
        <f t="shared" si="1029"/>
        <v>5411091.4900000002</v>
      </c>
      <c r="M4910" s="108"/>
      <c r="N4910" s="108"/>
      <c r="O4910" s="108"/>
      <c r="P4910" s="110">
        <f>'Форма 2'!C4910-M4910-N4910-O4910</f>
        <v>5411091.4900000002</v>
      </c>
      <c r="Q4910" s="111">
        <f t="shared" si="1030"/>
        <v>5975.8050690226401</v>
      </c>
      <c r="R4910" s="111">
        <f t="shared" si="1031"/>
        <v>5975.8050690226401</v>
      </c>
      <c r="S4910" s="112" t="s">
        <v>2152</v>
      </c>
      <c r="T4910" s="107" t="s">
        <v>82</v>
      </c>
      <c r="U4910" s="217"/>
      <c r="V4910" s="85"/>
      <c r="W4910" s="85"/>
      <c r="X4910" s="85"/>
      <c r="Y4910" s="85"/>
      <c r="Z4910" s="85"/>
      <c r="AA4910" s="85"/>
      <c r="AB4910" s="86"/>
      <c r="AC4910" s="86"/>
      <c r="AD4910" s="85"/>
      <c r="AE4910" s="85">
        <v>1</v>
      </c>
      <c r="AF4910" s="85"/>
      <c r="AG4910" s="85"/>
      <c r="AH4910" s="85"/>
      <c r="AI4910" s="85"/>
      <c r="AJ4910" s="85"/>
    </row>
    <row r="4911" spans="1:36" ht="16.5" thickTop="1" thickBot="1">
      <c r="A4911" s="105">
        <f t="shared" si="1025"/>
        <v>24</v>
      </c>
      <c r="B4911" s="112" t="s">
        <v>4712</v>
      </c>
      <c r="C4911" s="107">
        <v>1972</v>
      </c>
      <c r="D4911" s="107"/>
      <c r="E4911" s="114" t="s">
        <v>94</v>
      </c>
      <c r="F4911" s="107">
        <v>2</v>
      </c>
      <c r="G4911" s="107">
        <v>1</v>
      </c>
      <c r="H4911" s="111">
        <v>428.5</v>
      </c>
      <c r="I4911" s="111">
        <v>310.89999999999998</v>
      </c>
      <c r="J4911" s="111">
        <v>310.89999999999998</v>
      </c>
      <c r="K4911" s="122">
        <v>36</v>
      </c>
      <c r="L4911" s="110">
        <f t="shared" si="1029"/>
        <v>2496933.7749999999</v>
      </c>
      <c r="M4911" s="108"/>
      <c r="N4911" s="108"/>
      <c r="O4911" s="108"/>
      <c r="P4911" s="110">
        <f>'Форма 2'!C4911-M4911-N4911-O4911</f>
        <v>2496933.7749999999</v>
      </c>
      <c r="Q4911" s="111">
        <f t="shared" si="1030"/>
        <v>8031.3083788999684</v>
      </c>
      <c r="R4911" s="111">
        <f t="shared" si="1031"/>
        <v>8031.3083788999684</v>
      </c>
      <c r="S4911" s="112" t="s">
        <v>2152</v>
      </c>
      <c r="T4911" s="107" t="s">
        <v>82</v>
      </c>
      <c r="U4911" s="217"/>
      <c r="V4911" s="85"/>
      <c r="W4911" s="85"/>
      <c r="X4911" s="85"/>
      <c r="Y4911" s="85"/>
      <c r="Z4911" s="85"/>
      <c r="AA4911" s="85"/>
      <c r="AB4911" s="86"/>
      <c r="AC4911" s="86"/>
      <c r="AD4911" s="85"/>
      <c r="AE4911" s="85">
        <v>1</v>
      </c>
      <c r="AF4911" s="85"/>
      <c r="AG4911" s="85"/>
      <c r="AH4911" s="85"/>
      <c r="AI4911" s="85"/>
      <c r="AJ4911" s="85"/>
    </row>
    <row r="4912" spans="1:36" ht="16.5" thickTop="1" thickBot="1">
      <c r="A4912" s="105">
        <f t="shared" si="1025"/>
        <v>25</v>
      </c>
      <c r="B4912" s="112" t="s">
        <v>4713</v>
      </c>
      <c r="C4912" s="107">
        <v>1985</v>
      </c>
      <c r="D4912" s="107"/>
      <c r="E4912" s="114" t="s">
        <v>80</v>
      </c>
      <c r="F4912" s="107">
        <v>2</v>
      </c>
      <c r="G4912" s="107">
        <v>2</v>
      </c>
      <c r="H4912" s="111">
        <v>590.20000000000005</v>
      </c>
      <c r="I4912" s="111">
        <v>550</v>
      </c>
      <c r="J4912" s="111">
        <v>550</v>
      </c>
      <c r="K4912" s="122"/>
      <c r="L4912" s="110">
        <f t="shared" si="1029"/>
        <v>766103.20799999998</v>
      </c>
      <c r="M4912" s="108"/>
      <c r="N4912" s="108"/>
      <c r="O4912" s="108"/>
      <c r="P4912" s="110">
        <f>'Форма 2'!C4912-M4912-N4912-O4912</f>
        <v>766103.20799999998</v>
      </c>
      <c r="Q4912" s="111">
        <f t="shared" si="1030"/>
        <v>1392.9149236363637</v>
      </c>
      <c r="R4912" s="111">
        <f t="shared" si="1031"/>
        <v>1392.9149236363637</v>
      </c>
      <c r="S4912" s="112" t="s">
        <v>2152</v>
      </c>
      <c r="T4912" s="107" t="s">
        <v>82</v>
      </c>
      <c r="U4912" s="217"/>
      <c r="V4912" s="85"/>
      <c r="W4912" s="85"/>
      <c r="X4912" s="85"/>
      <c r="Y4912" s="85"/>
      <c r="Z4912" s="85"/>
      <c r="AA4912" s="85"/>
      <c r="AB4912" s="86"/>
      <c r="AC4912" s="86"/>
      <c r="AD4912" s="85"/>
      <c r="AE4912" s="85"/>
      <c r="AF4912" s="85">
        <v>1</v>
      </c>
      <c r="AG4912" s="85"/>
      <c r="AH4912" s="85"/>
      <c r="AI4912" s="85"/>
      <c r="AJ4912" s="85"/>
    </row>
    <row r="4913" spans="1:36" ht="16.5" thickTop="1" thickBot="1">
      <c r="A4913" s="105">
        <f t="shared" si="1025"/>
        <v>26</v>
      </c>
      <c r="B4913" s="112" t="s">
        <v>4714</v>
      </c>
      <c r="C4913" s="107">
        <v>1974</v>
      </c>
      <c r="D4913" s="107"/>
      <c r="E4913" s="114" t="s">
        <v>993</v>
      </c>
      <c r="F4913" s="107">
        <v>2</v>
      </c>
      <c r="G4913" s="107">
        <v>4</v>
      </c>
      <c r="H4913" s="111">
        <v>585.79999999999995</v>
      </c>
      <c r="I4913" s="111">
        <v>451.5</v>
      </c>
      <c r="J4913" s="111">
        <v>451.5</v>
      </c>
      <c r="K4913" s="122">
        <v>20</v>
      </c>
      <c r="L4913" s="110">
        <f t="shared" si="1029"/>
        <v>760391.83199999994</v>
      </c>
      <c r="M4913" s="108"/>
      <c r="N4913" s="108"/>
      <c r="O4913" s="108"/>
      <c r="P4913" s="110">
        <f>'Форма 2'!C4913-M4913-N4913-O4913</f>
        <v>760391.83199999994</v>
      </c>
      <c r="Q4913" s="111">
        <f>L4913/I4913</f>
        <v>1684.14580730897</v>
      </c>
      <c r="R4913" s="111">
        <f>Q4913</f>
        <v>1684.14580730897</v>
      </c>
      <c r="S4913" s="112" t="s">
        <v>2152</v>
      </c>
      <c r="T4913" s="107" t="s">
        <v>82</v>
      </c>
      <c r="U4913" s="217"/>
      <c r="V4913" s="85"/>
      <c r="W4913" s="85"/>
      <c r="X4913" s="85"/>
      <c r="Y4913" s="85"/>
      <c r="Z4913" s="85"/>
      <c r="AA4913" s="85"/>
      <c r="AB4913" s="86"/>
      <c r="AC4913" s="86"/>
      <c r="AD4913" s="85"/>
      <c r="AE4913" s="85"/>
      <c r="AF4913" s="85">
        <v>1</v>
      </c>
      <c r="AG4913" s="85"/>
      <c r="AH4913" s="85"/>
      <c r="AI4913" s="85"/>
      <c r="AJ4913" s="85"/>
    </row>
    <row r="4914" spans="1:36" ht="16.5" thickTop="1" thickBot="1">
      <c r="A4914" s="105">
        <f t="shared" si="1025"/>
        <v>27</v>
      </c>
      <c r="B4914" s="112" t="s">
        <v>4715</v>
      </c>
      <c r="C4914" s="107">
        <v>1975</v>
      </c>
      <c r="D4914" s="107"/>
      <c r="E4914" s="114" t="s">
        <v>173</v>
      </c>
      <c r="F4914" s="107">
        <v>2</v>
      </c>
      <c r="G4914" s="107">
        <v>2</v>
      </c>
      <c r="H4914" s="111">
        <v>647.6</v>
      </c>
      <c r="I4914" s="111">
        <v>586</v>
      </c>
      <c r="J4914" s="111">
        <v>586</v>
      </c>
      <c r="K4914" s="122">
        <v>28</v>
      </c>
      <c r="L4914" s="110">
        <f t="shared" si="1029"/>
        <v>3773662.34</v>
      </c>
      <c r="M4914" s="108"/>
      <c r="N4914" s="108"/>
      <c r="O4914" s="108"/>
      <c r="P4914" s="110">
        <f>'Форма 2'!C4914-M4914-N4914-O4914</f>
        <v>3773662.34</v>
      </c>
      <c r="Q4914" s="111">
        <f>L4914/I4914</f>
        <v>6439.6968259385667</v>
      </c>
      <c r="R4914" s="111">
        <f>Q4914</f>
        <v>6439.6968259385667</v>
      </c>
      <c r="S4914" s="112" t="s">
        <v>2152</v>
      </c>
      <c r="T4914" s="107" t="s">
        <v>82</v>
      </c>
      <c r="U4914" s="217"/>
      <c r="V4914" s="85"/>
      <c r="W4914" s="85"/>
      <c r="X4914" s="85"/>
      <c r="Y4914" s="85"/>
      <c r="Z4914" s="85"/>
      <c r="AA4914" s="85"/>
      <c r="AB4914" s="86"/>
      <c r="AC4914" s="86"/>
      <c r="AD4914" s="85"/>
      <c r="AE4914" s="85">
        <v>1</v>
      </c>
      <c r="AF4914" s="85"/>
      <c r="AG4914" s="85"/>
      <c r="AH4914" s="85"/>
      <c r="AI4914" s="85"/>
      <c r="AJ4914" s="85"/>
    </row>
    <row r="4915" spans="1:36" ht="16.5" thickTop="1" thickBot="1">
      <c r="A4915" s="105">
        <f t="shared" si="1025"/>
        <v>28</v>
      </c>
      <c r="B4915" s="112" t="s">
        <v>4716</v>
      </c>
      <c r="C4915" s="107">
        <v>1979</v>
      </c>
      <c r="D4915" s="107"/>
      <c r="E4915" s="114" t="s">
        <v>80</v>
      </c>
      <c r="F4915" s="107">
        <v>2</v>
      </c>
      <c r="G4915" s="107">
        <v>2</v>
      </c>
      <c r="H4915" s="111">
        <v>537.33000000000004</v>
      </c>
      <c r="I4915" s="111">
        <v>303.39999999999998</v>
      </c>
      <c r="J4915" s="111">
        <v>303.39999999999998</v>
      </c>
      <c r="K4915" s="122"/>
      <c r="L4915" s="110">
        <f t="shared" si="1029"/>
        <v>5135472.3687000005</v>
      </c>
      <c r="M4915" s="108"/>
      <c r="N4915" s="108"/>
      <c r="O4915" s="108"/>
      <c r="P4915" s="110">
        <f>'Форма 2'!C4915-M4915-N4915-O4915</f>
        <v>5135472.3687000005</v>
      </c>
      <c r="Q4915" s="111">
        <f t="shared" si="1030"/>
        <v>16926.408598220176</v>
      </c>
      <c r="R4915" s="111">
        <f t="shared" si="1031"/>
        <v>16926.408598220176</v>
      </c>
      <c r="S4915" s="112" t="s">
        <v>2152</v>
      </c>
      <c r="T4915" s="107" t="s">
        <v>82</v>
      </c>
      <c r="U4915" s="217"/>
      <c r="V4915" s="85"/>
      <c r="W4915" s="85"/>
      <c r="X4915" s="85"/>
      <c r="Y4915" s="85"/>
      <c r="Z4915" s="85"/>
      <c r="AA4915" s="85"/>
      <c r="AB4915" s="86"/>
      <c r="AC4915" s="86"/>
      <c r="AD4915" s="85">
        <v>1</v>
      </c>
      <c r="AE4915" s="85"/>
      <c r="AF4915" s="85"/>
      <c r="AG4915" s="85"/>
      <c r="AH4915" s="85"/>
      <c r="AI4915" s="85"/>
      <c r="AJ4915" s="85"/>
    </row>
    <row r="4916" spans="1:36" ht="16.5" thickTop="1" thickBot="1">
      <c r="A4916" s="105">
        <f t="shared" si="1025"/>
        <v>29</v>
      </c>
      <c r="B4916" s="112" t="s">
        <v>4717</v>
      </c>
      <c r="C4916" s="107">
        <v>1989</v>
      </c>
      <c r="D4916" s="107"/>
      <c r="E4916" s="114" t="s">
        <v>4718</v>
      </c>
      <c r="F4916" s="107">
        <v>2</v>
      </c>
      <c r="G4916" s="107">
        <v>2</v>
      </c>
      <c r="H4916" s="111">
        <v>921.5</v>
      </c>
      <c r="I4916" s="111">
        <v>516.29999999999995</v>
      </c>
      <c r="J4916" s="111">
        <v>516.29999999999995</v>
      </c>
      <c r="K4916" s="122"/>
      <c r="L4916" s="110">
        <f t="shared" si="1029"/>
        <v>5369718.7249999996</v>
      </c>
      <c r="M4916" s="108"/>
      <c r="N4916" s="108"/>
      <c r="O4916" s="108"/>
      <c r="P4916" s="110">
        <f>'Форма 2'!C4916-M4916-N4916-O4916</f>
        <v>5369718.7249999996</v>
      </c>
      <c r="Q4916" s="111">
        <f t="shared" si="1030"/>
        <v>10400.384902188651</v>
      </c>
      <c r="R4916" s="111">
        <f t="shared" si="1031"/>
        <v>10400.384902188651</v>
      </c>
      <c r="S4916" s="112" t="s">
        <v>2152</v>
      </c>
      <c r="T4916" s="107" t="s">
        <v>82</v>
      </c>
      <c r="U4916" s="217"/>
      <c r="V4916" s="85"/>
      <c r="W4916" s="85"/>
      <c r="X4916" s="85"/>
      <c r="Y4916" s="85"/>
      <c r="Z4916" s="85"/>
      <c r="AA4916" s="85"/>
      <c r="AB4916" s="86"/>
      <c r="AC4916" s="86"/>
      <c r="AD4916" s="85"/>
      <c r="AE4916" s="85">
        <v>1</v>
      </c>
      <c r="AF4916" s="85"/>
      <c r="AG4916" s="85"/>
      <c r="AH4916" s="85"/>
      <c r="AI4916" s="85"/>
      <c r="AJ4916" s="85"/>
    </row>
    <row r="4917" spans="1:36" ht="16.5" thickTop="1" thickBot="1">
      <c r="A4917" s="105">
        <f t="shared" si="1025"/>
        <v>30</v>
      </c>
      <c r="B4917" s="112" t="s">
        <v>4719</v>
      </c>
      <c r="C4917" s="107">
        <v>1983</v>
      </c>
      <c r="D4917" s="107"/>
      <c r="E4917" s="114" t="s">
        <v>80</v>
      </c>
      <c r="F4917" s="107">
        <v>2</v>
      </c>
      <c r="G4917" s="107">
        <v>2</v>
      </c>
      <c r="H4917" s="111">
        <v>575.9</v>
      </c>
      <c r="I4917" s="111">
        <v>573.4</v>
      </c>
      <c r="J4917" s="111">
        <v>573.4</v>
      </c>
      <c r="K4917" s="122"/>
      <c r="L4917" s="110">
        <f t="shared" si="1029"/>
        <v>747541.23599999992</v>
      </c>
      <c r="M4917" s="108"/>
      <c r="N4917" s="108"/>
      <c r="O4917" s="108"/>
      <c r="P4917" s="110">
        <f>'Форма 2'!C4917-M4917-N4917-O4917</f>
        <v>747541.23599999992</v>
      </c>
      <c r="Q4917" s="111">
        <f t="shared" si="1030"/>
        <v>1303.6994000697593</v>
      </c>
      <c r="R4917" s="111">
        <f t="shared" si="1031"/>
        <v>1303.6994000697593</v>
      </c>
      <c r="S4917" s="112" t="s">
        <v>2152</v>
      </c>
      <c r="T4917" s="107" t="s">
        <v>82</v>
      </c>
      <c r="U4917" s="217"/>
      <c r="V4917" s="85"/>
      <c r="W4917" s="85"/>
      <c r="X4917" s="85"/>
      <c r="Y4917" s="85"/>
      <c r="Z4917" s="85"/>
      <c r="AA4917" s="85"/>
      <c r="AB4917" s="86"/>
      <c r="AC4917" s="86"/>
      <c r="AD4917" s="85"/>
      <c r="AE4917" s="85"/>
      <c r="AF4917" s="85">
        <v>1</v>
      </c>
      <c r="AG4917" s="85"/>
      <c r="AH4917" s="85"/>
      <c r="AI4917" s="85"/>
      <c r="AJ4917" s="85"/>
    </row>
    <row r="4918" spans="1:36" ht="17.25" thickTop="1" thickBot="1">
      <c r="A4918" s="221">
        <v>0</v>
      </c>
      <c r="B4918" s="13" t="s">
        <v>1139</v>
      </c>
      <c r="C4918" s="5"/>
      <c r="D4918" s="5"/>
      <c r="E4918" s="5"/>
      <c r="F4918" s="5"/>
      <c r="G4918" s="5"/>
      <c r="H4918" s="24">
        <f t="shared" ref="H4918:P4918" si="1034">SUM(H4919:H4927)</f>
        <v>7030.05</v>
      </c>
      <c r="I4918" s="24">
        <f t="shared" si="1034"/>
        <v>5949.3300000000017</v>
      </c>
      <c r="J4918" s="24">
        <f t="shared" si="1034"/>
        <v>5309.7300000000014</v>
      </c>
      <c r="K4918" s="23">
        <f t="shared" si="1034"/>
        <v>343</v>
      </c>
      <c r="L4918" s="24">
        <f t="shared" si="1034"/>
        <v>15498359.179</v>
      </c>
      <c r="M4918" s="24">
        <f t="shared" si="1034"/>
        <v>0</v>
      </c>
      <c r="N4918" s="24">
        <f t="shared" si="1034"/>
        <v>0</v>
      </c>
      <c r="O4918" s="24">
        <f t="shared" si="1034"/>
        <v>0</v>
      </c>
      <c r="P4918" s="24">
        <f t="shared" si="1034"/>
        <v>15498359.179</v>
      </c>
      <c r="Q4918" s="8" t="s">
        <v>76</v>
      </c>
      <c r="R4918" s="8" t="s">
        <v>76</v>
      </c>
      <c r="S4918" s="8" t="s">
        <v>76</v>
      </c>
      <c r="T4918" s="5" t="s">
        <v>76</v>
      </c>
      <c r="U4918" s="218" t="s">
        <v>76</v>
      </c>
      <c r="V4918" s="84" t="s">
        <v>76</v>
      </c>
      <c r="W4918" s="84" t="s">
        <v>76</v>
      </c>
      <c r="X4918" s="84" t="s">
        <v>76</v>
      </c>
      <c r="Y4918" s="84" t="s">
        <v>76</v>
      </c>
      <c r="Z4918" s="84" t="s">
        <v>76</v>
      </c>
      <c r="AA4918" s="84" t="s">
        <v>76</v>
      </c>
      <c r="AB4918" s="84" t="s">
        <v>76</v>
      </c>
      <c r="AC4918" s="84" t="s">
        <v>76</v>
      </c>
      <c r="AD4918" s="84" t="s">
        <v>76</v>
      </c>
      <c r="AE4918" s="84" t="s">
        <v>76</v>
      </c>
      <c r="AF4918" s="84" t="s">
        <v>76</v>
      </c>
      <c r="AG4918" s="84" t="s">
        <v>76</v>
      </c>
      <c r="AH4918" s="84" t="s">
        <v>76</v>
      </c>
      <c r="AI4918" s="84" t="s">
        <v>76</v>
      </c>
      <c r="AJ4918" s="84" t="s">
        <v>76</v>
      </c>
    </row>
    <row r="4919" spans="1:36" ht="16.5" thickTop="1" thickBot="1">
      <c r="A4919" s="105">
        <f t="shared" si="1025"/>
        <v>1</v>
      </c>
      <c r="B4919" s="112" t="s">
        <v>4720</v>
      </c>
      <c r="C4919" s="107">
        <v>1994</v>
      </c>
      <c r="D4919" s="107"/>
      <c r="E4919" s="114" t="s">
        <v>106</v>
      </c>
      <c r="F4919" s="107">
        <v>5</v>
      </c>
      <c r="G4919" s="107">
        <v>4</v>
      </c>
      <c r="H4919" s="111">
        <v>3039.3</v>
      </c>
      <c r="I4919" s="111">
        <v>2838.8</v>
      </c>
      <c r="J4919" s="111">
        <v>2838.8</v>
      </c>
      <c r="K4919" s="122">
        <v>132</v>
      </c>
      <c r="L4919" s="110">
        <f t="shared" ref="L4919:L4927" si="1035">SUM(M4919:P4919)</f>
        <v>2371900.1130000004</v>
      </c>
      <c r="M4919" s="108"/>
      <c r="N4919" s="108"/>
      <c r="O4919" s="108"/>
      <c r="P4919" s="110">
        <f>'Форма 2'!C4919-M4919-N4919-O4919</f>
        <v>2371900.1130000004</v>
      </c>
      <c r="Q4919" s="111">
        <f t="shared" ref="Q4919:Q4925" si="1036">L4919/I4919</f>
        <v>835.52913660701711</v>
      </c>
      <c r="R4919" s="111">
        <f t="shared" ref="R4919:R4925" si="1037">Q4919</f>
        <v>835.52913660701711</v>
      </c>
      <c r="S4919" s="112" t="s">
        <v>2152</v>
      </c>
      <c r="T4919" s="105" t="s">
        <v>92</v>
      </c>
      <c r="U4919" s="217"/>
      <c r="V4919" s="85"/>
      <c r="W4919" s="85"/>
      <c r="X4919" s="85">
        <v>1</v>
      </c>
      <c r="Y4919" s="85"/>
      <c r="Z4919" s="85">
        <v>1</v>
      </c>
      <c r="AA4919" s="85"/>
      <c r="AB4919" s="86"/>
      <c r="AC4919" s="86"/>
      <c r="AD4919" s="85"/>
      <c r="AE4919" s="85"/>
      <c r="AF4919" s="85"/>
      <c r="AG4919" s="85"/>
      <c r="AH4919" s="85"/>
      <c r="AI4919" s="85"/>
      <c r="AJ4919" s="85"/>
    </row>
    <row r="4920" spans="1:36" ht="16.5" thickTop="1" thickBot="1">
      <c r="A4920" s="105">
        <f t="shared" si="1025"/>
        <v>2</v>
      </c>
      <c r="B4920" s="112" t="s">
        <v>4721</v>
      </c>
      <c r="C4920" s="107">
        <v>1963</v>
      </c>
      <c r="D4920" s="107"/>
      <c r="E4920" s="114" t="s">
        <v>793</v>
      </c>
      <c r="F4920" s="107">
        <v>2</v>
      </c>
      <c r="G4920" s="107">
        <v>2</v>
      </c>
      <c r="H4920" s="111">
        <v>505.6</v>
      </c>
      <c r="I4920" s="111">
        <v>443.5</v>
      </c>
      <c r="J4920" s="111">
        <v>443.5</v>
      </c>
      <c r="K4920" s="122">
        <v>24</v>
      </c>
      <c r="L4920" s="110">
        <f t="shared" si="1035"/>
        <v>4868274.9939999999</v>
      </c>
      <c r="M4920" s="108"/>
      <c r="N4920" s="108"/>
      <c r="O4920" s="108"/>
      <c r="P4920" s="110">
        <f>'Форма 2'!C4920-M4920-N4920-O4920</f>
        <v>4868274.9939999999</v>
      </c>
      <c r="Q4920" s="111">
        <f t="shared" si="1036"/>
        <v>10976.944744081173</v>
      </c>
      <c r="R4920" s="111">
        <f t="shared" si="1037"/>
        <v>10976.944744081173</v>
      </c>
      <c r="S4920" s="112" t="s">
        <v>2152</v>
      </c>
      <c r="T4920" s="107" t="s">
        <v>82</v>
      </c>
      <c r="U4920" s="217"/>
      <c r="V4920" s="85"/>
      <c r="W4920" s="85"/>
      <c r="X4920" s="85"/>
      <c r="Y4920" s="85"/>
      <c r="Z4920" s="85"/>
      <c r="AA4920" s="85"/>
      <c r="AB4920" s="86"/>
      <c r="AC4920" s="86"/>
      <c r="AD4920" s="85">
        <v>1</v>
      </c>
      <c r="AE4920" s="85"/>
      <c r="AF4920" s="85"/>
      <c r="AG4920" s="85"/>
      <c r="AH4920" s="85"/>
      <c r="AI4920" s="85"/>
      <c r="AJ4920" s="85"/>
    </row>
    <row r="4921" spans="1:36" ht="16.5" thickTop="1" thickBot="1">
      <c r="A4921" s="105">
        <f t="shared" si="1025"/>
        <v>3</v>
      </c>
      <c r="B4921" s="112" t="s">
        <v>4722</v>
      </c>
      <c r="C4921" s="107">
        <v>1974</v>
      </c>
      <c r="D4921" s="107"/>
      <c r="E4921" s="114" t="s">
        <v>106</v>
      </c>
      <c r="F4921" s="107">
        <v>2</v>
      </c>
      <c r="G4921" s="107">
        <v>2</v>
      </c>
      <c r="H4921" s="111">
        <v>565.6</v>
      </c>
      <c r="I4921" s="111">
        <v>300.3</v>
      </c>
      <c r="J4921" s="111">
        <v>300.3</v>
      </c>
      <c r="K4921" s="122">
        <v>24</v>
      </c>
      <c r="L4921" s="110">
        <f t="shared" si="1035"/>
        <v>36058.61</v>
      </c>
      <c r="M4921" s="108"/>
      <c r="N4921" s="108"/>
      <c r="O4921" s="108"/>
      <c r="P4921" s="110">
        <f>'Форма 2'!C4921-M4921-N4921-O4921</f>
        <v>36058.61</v>
      </c>
      <c r="Q4921" s="111">
        <f t="shared" si="1036"/>
        <v>120.07529137529137</v>
      </c>
      <c r="R4921" s="111">
        <f t="shared" si="1037"/>
        <v>120.07529137529137</v>
      </c>
      <c r="S4921" s="112" t="s">
        <v>2152</v>
      </c>
      <c r="T4921" s="107" t="s">
        <v>82</v>
      </c>
      <c r="U4921" s="217"/>
      <c r="V4921" s="85"/>
      <c r="W4921" s="85"/>
      <c r="X4921" s="85"/>
      <c r="Y4921" s="85"/>
      <c r="Z4921" s="172"/>
      <c r="AA4921" s="172"/>
      <c r="AB4921" s="171"/>
      <c r="AC4921" s="154"/>
      <c r="AD4921" s="85"/>
      <c r="AE4921" s="85"/>
      <c r="AF4921" s="85"/>
      <c r="AG4921" s="166" t="s">
        <v>26</v>
      </c>
      <c r="AH4921" s="85"/>
      <c r="AI4921" s="85"/>
      <c r="AJ4921" s="85"/>
    </row>
    <row r="4922" spans="1:36" ht="16.5" thickTop="1" thickBot="1">
      <c r="A4922" s="105">
        <f t="shared" si="1025"/>
        <v>4</v>
      </c>
      <c r="B4922" s="114" t="s">
        <v>4723</v>
      </c>
      <c r="C4922" s="113">
        <v>1917</v>
      </c>
      <c r="D4922" s="107"/>
      <c r="E4922" s="270" t="s">
        <v>996</v>
      </c>
      <c r="F4922" s="107">
        <v>2</v>
      </c>
      <c r="G4922" s="107">
        <v>1</v>
      </c>
      <c r="H4922" s="126">
        <v>284.8</v>
      </c>
      <c r="I4922" s="126">
        <v>175.3</v>
      </c>
      <c r="J4922" s="126">
        <v>175.3</v>
      </c>
      <c r="K4922" s="125">
        <v>18</v>
      </c>
      <c r="L4922" s="110">
        <f t="shared" si="1035"/>
        <v>2879707.2020000005</v>
      </c>
      <c r="M4922" s="108"/>
      <c r="N4922" s="108"/>
      <c r="O4922" s="108"/>
      <c r="P4922" s="110">
        <f>'Форма 2'!C4922-M4922-N4922-O4922</f>
        <v>2879707.2020000005</v>
      </c>
      <c r="Q4922" s="111">
        <f t="shared" si="1036"/>
        <v>16427.308625213922</v>
      </c>
      <c r="R4922" s="111">
        <f t="shared" si="1037"/>
        <v>16427.308625213922</v>
      </c>
      <c r="S4922" s="112" t="s">
        <v>2152</v>
      </c>
      <c r="T4922" s="107" t="s">
        <v>82</v>
      </c>
      <c r="U4922" s="217">
        <v>1</v>
      </c>
      <c r="V4922" s="85">
        <v>1</v>
      </c>
      <c r="W4922" s="85"/>
      <c r="X4922" s="85"/>
      <c r="Y4922" s="85"/>
      <c r="Z4922" s="85"/>
      <c r="AA4922" s="85"/>
      <c r="AB4922" s="86"/>
      <c r="AC4922" s="86"/>
      <c r="AD4922" s="85"/>
      <c r="AE4922" s="85"/>
      <c r="AF4922" s="85"/>
      <c r="AG4922" s="85"/>
      <c r="AH4922" s="85"/>
      <c r="AI4922" s="85"/>
      <c r="AJ4922" s="85"/>
    </row>
    <row r="4923" spans="1:36" ht="16.5" thickTop="1" thickBot="1">
      <c r="A4923" s="105">
        <f t="shared" si="1025"/>
        <v>5</v>
      </c>
      <c r="B4923" s="112" t="s">
        <v>4724</v>
      </c>
      <c r="C4923" s="107">
        <v>1971</v>
      </c>
      <c r="D4923" s="107"/>
      <c r="E4923" s="114" t="s">
        <v>106</v>
      </c>
      <c r="F4923" s="107">
        <v>2</v>
      </c>
      <c r="G4923" s="107">
        <v>2</v>
      </c>
      <c r="H4923" s="111">
        <v>559.29999999999995</v>
      </c>
      <c r="I4923" s="111">
        <v>512.1</v>
      </c>
      <c r="J4923" s="111">
        <v>512.1</v>
      </c>
      <c r="K4923" s="122">
        <v>24</v>
      </c>
      <c r="L4923" s="110">
        <f t="shared" si="1035"/>
        <v>36058.61</v>
      </c>
      <c r="M4923" s="108"/>
      <c r="N4923" s="108"/>
      <c r="O4923" s="108"/>
      <c r="P4923" s="110">
        <f>'Форма 2'!C4923-M4923-N4923-O4923</f>
        <v>36058.61</v>
      </c>
      <c r="Q4923" s="111">
        <f t="shared" si="1036"/>
        <v>70.413220074204261</v>
      </c>
      <c r="R4923" s="111">
        <f t="shared" si="1037"/>
        <v>70.413220074204261</v>
      </c>
      <c r="S4923" s="112" t="s">
        <v>2152</v>
      </c>
      <c r="T4923" s="107" t="s">
        <v>82</v>
      </c>
      <c r="U4923" s="217"/>
      <c r="V4923" s="85"/>
      <c r="W4923" s="85"/>
      <c r="X4923" s="85"/>
      <c r="Y4923" s="85"/>
      <c r="Z4923" s="172"/>
      <c r="AA4923" s="172"/>
      <c r="AB4923" s="171"/>
      <c r="AC4923" s="154"/>
      <c r="AD4923" s="85"/>
      <c r="AE4923" s="85"/>
      <c r="AF4923" s="85"/>
      <c r="AG4923" s="166" t="s">
        <v>26</v>
      </c>
      <c r="AH4923" s="85"/>
      <c r="AI4923" s="85"/>
      <c r="AJ4923" s="85"/>
    </row>
    <row r="4924" spans="1:36" ht="16.5" thickTop="1" thickBot="1">
      <c r="A4924" s="105">
        <f t="shared" si="1025"/>
        <v>6</v>
      </c>
      <c r="B4924" s="112" t="s">
        <v>4725</v>
      </c>
      <c r="C4924" s="107">
        <v>1964</v>
      </c>
      <c r="D4924" s="107"/>
      <c r="E4924" s="114" t="s">
        <v>106</v>
      </c>
      <c r="F4924" s="107">
        <v>2</v>
      </c>
      <c r="G4924" s="107">
        <v>3</v>
      </c>
      <c r="H4924" s="111">
        <v>456.15</v>
      </c>
      <c r="I4924" s="111">
        <v>296.93</v>
      </c>
      <c r="J4924" s="111">
        <v>296.93</v>
      </c>
      <c r="K4924" s="122">
        <v>24</v>
      </c>
      <c r="L4924" s="110">
        <f t="shared" si="1035"/>
        <v>36058.61</v>
      </c>
      <c r="M4924" s="108"/>
      <c r="N4924" s="108"/>
      <c r="O4924" s="108"/>
      <c r="P4924" s="110">
        <f>'Форма 2'!C4924-M4924-N4924-O4924</f>
        <v>36058.61</v>
      </c>
      <c r="Q4924" s="111">
        <f t="shared" si="1036"/>
        <v>121.43808304987708</v>
      </c>
      <c r="R4924" s="111">
        <f t="shared" si="1037"/>
        <v>121.43808304987708</v>
      </c>
      <c r="S4924" s="112" t="s">
        <v>2152</v>
      </c>
      <c r="T4924" s="107" t="s">
        <v>82</v>
      </c>
      <c r="U4924" s="217"/>
      <c r="V4924" s="85"/>
      <c r="W4924" s="85"/>
      <c r="X4924" s="85"/>
      <c r="Y4924" s="85"/>
      <c r="Z4924" s="172"/>
      <c r="AA4924" s="172"/>
      <c r="AB4924" s="171"/>
      <c r="AC4924" s="154"/>
      <c r="AD4924" s="85"/>
      <c r="AE4924" s="85"/>
      <c r="AF4924" s="85"/>
      <c r="AG4924" s="166" t="s">
        <v>26</v>
      </c>
      <c r="AH4924" s="85"/>
      <c r="AI4924" s="85"/>
      <c r="AJ4924" s="85"/>
    </row>
    <row r="4925" spans="1:36" ht="16.5" thickTop="1" thickBot="1">
      <c r="A4925" s="105">
        <f t="shared" si="1025"/>
        <v>7</v>
      </c>
      <c r="B4925" s="112" t="s">
        <v>4726</v>
      </c>
      <c r="C4925" s="107">
        <v>1968</v>
      </c>
      <c r="D4925" s="107"/>
      <c r="E4925" s="114" t="s">
        <v>94</v>
      </c>
      <c r="F4925" s="107">
        <v>2</v>
      </c>
      <c r="G4925" s="107">
        <v>2</v>
      </c>
      <c r="H4925" s="111">
        <v>506.2</v>
      </c>
      <c r="I4925" s="111">
        <v>444</v>
      </c>
      <c r="J4925" s="111"/>
      <c r="K4925" s="122">
        <v>28</v>
      </c>
      <c r="L4925" s="110">
        <f t="shared" si="1035"/>
        <v>4837950.818</v>
      </c>
      <c r="M4925" s="108"/>
      <c r="N4925" s="108"/>
      <c r="O4925" s="108"/>
      <c r="P4925" s="110">
        <f>'Форма 2'!C4925-M4925-N4925-O4925</f>
        <v>4837950.818</v>
      </c>
      <c r="Q4925" s="111">
        <f t="shared" si="1036"/>
        <v>10896.285626126126</v>
      </c>
      <c r="R4925" s="111">
        <f t="shared" si="1037"/>
        <v>10896.285626126126</v>
      </c>
      <c r="S4925" s="112" t="s">
        <v>2152</v>
      </c>
      <c r="T4925" s="107" t="s">
        <v>82</v>
      </c>
      <c r="U4925" s="217"/>
      <c r="V4925" s="85"/>
      <c r="W4925" s="85"/>
      <c r="X4925" s="85"/>
      <c r="Y4925" s="85"/>
      <c r="Z4925" s="85"/>
      <c r="AA4925" s="85"/>
      <c r="AB4925" s="86"/>
      <c r="AC4925" s="86"/>
      <c r="AD4925" s="85">
        <v>1</v>
      </c>
      <c r="AE4925" s="85"/>
      <c r="AF4925" s="85"/>
      <c r="AG4925" s="85"/>
      <c r="AH4925" s="85"/>
      <c r="AI4925" s="85"/>
      <c r="AJ4925" s="85"/>
    </row>
    <row r="4926" spans="1:36" ht="16.5" thickTop="1" thickBot="1">
      <c r="A4926" s="105">
        <f t="shared" si="1025"/>
        <v>8</v>
      </c>
      <c r="B4926" s="112" t="s">
        <v>4727</v>
      </c>
      <c r="C4926" s="107">
        <v>1973</v>
      </c>
      <c r="D4926" s="107"/>
      <c r="E4926" s="114" t="s">
        <v>106</v>
      </c>
      <c r="F4926" s="107">
        <v>2</v>
      </c>
      <c r="G4926" s="107">
        <v>2</v>
      </c>
      <c r="H4926" s="111">
        <v>807.8</v>
      </c>
      <c r="I4926" s="111">
        <v>742.8</v>
      </c>
      <c r="J4926" s="111">
        <v>742.8</v>
      </c>
      <c r="K4926" s="122">
        <v>39</v>
      </c>
      <c r="L4926" s="110">
        <f t="shared" si="1035"/>
        <v>36058.61</v>
      </c>
      <c r="M4926" s="108"/>
      <c r="N4926" s="108"/>
      <c r="O4926" s="108"/>
      <c r="P4926" s="110">
        <f>'Форма 2'!C4926-M4926-N4926-O4926</f>
        <v>36058.61</v>
      </c>
      <c r="Q4926" s="111">
        <f>L4926/I4926</f>
        <v>48.544170705438887</v>
      </c>
      <c r="R4926" s="111">
        <f>Q4926</f>
        <v>48.544170705438887</v>
      </c>
      <c r="S4926" s="112" t="s">
        <v>2152</v>
      </c>
      <c r="T4926" s="107" t="s">
        <v>82</v>
      </c>
      <c r="U4926" s="217"/>
      <c r="V4926" s="85"/>
      <c r="W4926" s="85"/>
      <c r="X4926" s="85"/>
      <c r="Y4926" s="85"/>
      <c r="Z4926" s="172"/>
      <c r="AA4926" s="172"/>
      <c r="AB4926" s="171"/>
      <c r="AC4926" s="154"/>
      <c r="AD4926" s="85"/>
      <c r="AE4926" s="85"/>
      <c r="AF4926" s="85"/>
      <c r="AG4926" s="166" t="s">
        <v>26</v>
      </c>
      <c r="AH4926" s="85"/>
      <c r="AI4926" s="85"/>
      <c r="AJ4926" s="85"/>
    </row>
    <row r="4927" spans="1:36" ht="16.5" thickTop="1" thickBot="1">
      <c r="A4927" s="105">
        <f t="shared" si="1025"/>
        <v>9</v>
      </c>
      <c r="B4927" s="112" t="s">
        <v>4728</v>
      </c>
      <c r="C4927" s="107">
        <v>1965</v>
      </c>
      <c r="D4927" s="107"/>
      <c r="E4927" s="114" t="s">
        <v>94</v>
      </c>
      <c r="F4927" s="107">
        <v>2</v>
      </c>
      <c r="G4927" s="107">
        <v>1</v>
      </c>
      <c r="H4927" s="111">
        <v>305.3</v>
      </c>
      <c r="I4927" s="111">
        <v>195.6</v>
      </c>
      <c r="J4927" s="111"/>
      <c r="K4927" s="122">
        <v>30</v>
      </c>
      <c r="L4927" s="110">
        <f t="shared" si="1035"/>
        <v>396291.61200000002</v>
      </c>
      <c r="M4927" s="108"/>
      <c r="N4927" s="108"/>
      <c r="O4927" s="108"/>
      <c r="P4927" s="110">
        <f>'Форма 2'!C4927-M4927-N4927-O4927</f>
        <v>396291.61200000002</v>
      </c>
      <c r="Q4927" s="111">
        <f>L4927/I4927</f>
        <v>2026.0307361963191</v>
      </c>
      <c r="R4927" s="111">
        <f>Q4927</f>
        <v>2026.0307361963191</v>
      </c>
      <c r="S4927" s="112" t="s">
        <v>2152</v>
      </c>
      <c r="T4927" s="107" t="s">
        <v>82</v>
      </c>
      <c r="U4927" s="217"/>
      <c r="V4927" s="85"/>
      <c r="W4927" s="85"/>
      <c r="X4927" s="85"/>
      <c r="Y4927" s="85"/>
      <c r="Z4927" s="85"/>
      <c r="AA4927" s="85"/>
      <c r="AB4927" s="86"/>
      <c r="AC4927" s="86"/>
      <c r="AD4927" s="85"/>
      <c r="AE4927" s="85"/>
      <c r="AF4927" s="85">
        <v>1</v>
      </c>
      <c r="AG4927" s="85"/>
      <c r="AH4927" s="85"/>
      <c r="AI4927" s="85"/>
      <c r="AJ4927" s="85"/>
    </row>
    <row r="4928" spans="1:36" ht="17.25" thickTop="1" thickBot="1">
      <c r="A4928" s="221">
        <v>0</v>
      </c>
      <c r="B4928" s="13" t="s">
        <v>1144</v>
      </c>
      <c r="C4928" s="5"/>
      <c r="D4928" s="5"/>
      <c r="E4928" s="5"/>
      <c r="F4928" s="5"/>
      <c r="G4928" s="5"/>
      <c r="H4928" s="24">
        <f t="shared" ref="H4928:P4928" si="1038">SUM(H4929:H4968)</f>
        <v>43773.299999999996</v>
      </c>
      <c r="I4928" s="24">
        <f t="shared" si="1038"/>
        <v>39335.300000000003</v>
      </c>
      <c r="J4928" s="24">
        <f t="shared" si="1038"/>
        <v>38913.599999999999</v>
      </c>
      <c r="K4928" s="23">
        <f t="shared" si="1038"/>
        <v>1371</v>
      </c>
      <c r="L4928" s="24">
        <f t="shared" si="1038"/>
        <v>214921126.192</v>
      </c>
      <c r="M4928" s="24">
        <f t="shared" si="1038"/>
        <v>0</v>
      </c>
      <c r="N4928" s="24">
        <f t="shared" si="1038"/>
        <v>0</v>
      </c>
      <c r="O4928" s="24">
        <f t="shared" si="1038"/>
        <v>0</v>
      </c>
      <c r="P4928" s="24">
        <f t="shared" si="1038"/>
        <v>214921126.192</v>
      </c>
      <c r="Q4928" s="8" t="s">
        <v>76</v>
      </c>
      <c r="R4928" s="8" t="s">
        <v>76</v>
      </c>
      <c r="S4928" s="8" t="s">
        <v>76</v>
      </c>
      <c r="T4928" s="5" t="s">
        <v>76</v>
      </c>
      <c r="U4928" s="218" t="s">
        <v>76</v>
      </c>
      <c r="V4928" s="84" t="s">
        <v>76</v>
      </c>
      <c r="W4928" s="84" t="s">
        <v>76</v>
      </c>
      <c r="X4928" s="84" t="s">
        <v>76</v>
      </c>
      <c r="Y4928" s="84" t="s">
        <v>76</v>
      </c>
      <c r="Z4928" s="84" t="s">
        <v>76</v>
      </c>
      <c r="AA4928" s="84" t="s">
        <v>76</v>
      </c>
      <c r="AB4928" s="84" t="s">
        <v>76</v>
      </c>
      <c r="AC4928" s="84" t="s">
        <v>76</v>
      </c>
      <c r="AD4928" s="84" t="s">
        <v>76</v>
      </c>
      <c r="AE4928" s="84" t="s">
        <v>76</v>
      </c>
      <c r="AF4928" s="84" t="s">
        <v>76</v>
      </c>
      <c r="AG4928" s="84" t="s">
        <v>76</v>
      </c>
      <c r="AH4928" s="84" t="s">
        <v>76</v>
      </c>
      <c r="AI4928" s="84" t="s">
        <v>76</v>
      </c>
      <c r="AJ4928" s="84" t="s">
        <v>76</v>
      </c>
    </row>
    <row r="4929" spans="1:36" ht="16.5" thickTop="1" thickBot="1">
      <c r="A4929" s="105">
        <f t="shared" si="1025"/>
        <v>1</v>
      </c>
      <c r="B4929" s="119" t="s">
        <v>1146</v>
      </c>
      <c r="C4929" s="115">
        <v>1962</v>
      </c>
      <c r="D4929" s="115"/>
      <c r="E4929" s="135" t="s">
        <v>94</v>
      </c>
      <c r="F4929" s="115">
        <v>2</v>
      </c>
      <c r="G4929" s="115">
        <v>3</v>
      </c>
      <c r="H4929" s="235">
        <v>531.1</v>
      </c>
      <c r="I4929" s="235">
        <v>461.1</v>
      </c>
      <c r="J4929" s="235">
        <v>461.1</v>
      </c>
      <c r="K4929" s="136">
        <v>35</v>
      </c>
      <c r="L4929" s="110">
        <f t="shared" ref="L4929:L4968" si="1039">SUM(M4929:P4929)</f>
        <v>393130.842</v>
      </c>
      <c r="M4929" s="108"/>
      <c r="N4929" s="108"/>
      <c r="O4929" s="108"/>
      <c r="P4929" s="110">
        <f>'Форма 2'!C4929-M4929-N4929-O4929</f>
        <v>393130.842</v>
      </c>
      <c r="Q4929" s="111">
        <f t="shared" ref="Q4929:Q4968" si="1040">L4929/I4929</f>
        <v>852.59345478204295</v>
      </c>
      <c r="R4929" s="111">
        <f t="shared" ref="R4929:R4968" si="1041">Q4929</f>
        <v>852.59345478204295</v>
      </c>
      <c r="S4929" s="112" t="s">
        <v>2152</v>
      </c>
      <c r="T4929" s="105" t="s">
        <v>92</v>
      </c>
      <c r="U4929" s="217">
        <v>1</v>
      </c>
      <c r="V4929" s="85"/>
      <c r="W4929" s="85"/>
      <c r="X4929" s="85"/>
      <c r="Y4929" s="85"/>
      <c r="Z4929" s="85"/>
      <c r="AA4929" s="85"/>
      <c r="AB4929" s="86"/>
      <c r="AC4929" s="86"/>
      <c r="AD4929" s="85"/>
      <c r="AE4929" s="85"/>
      <c r="AF4929" s="85"/>
      <c r="AG4929" s="85"/>
      <c r="AH4929" s="85"/>
      <c r="AI4929" s="85"/>
      <c r="AJ4929" s="85"/>
    </row>
    <row r="4930" spans="1:36" ht="16.5" thickTop="1" thickBot="1">
      <c r="A4930" s="105">
        <f t="shared" si="1025"/>
        <v>2</v>
      </c>
      <c r="B4930" s="112" t="s">
        <v>4729</v>
      </c>
      <c r="C4930" s="113">
        <v>1968</v>
      </c>
      <c r="D4930" s="107"/>
      <c r="E4930" s="114" t="s">
        <v>80</v>
      </c>
      <c r="F4930" s="107">
        <v>2</v>
      </c>
      <c r="G4930" s="107">
        <v>2</v>
      </c>
      <c r="H4930" s="126">
        <v>560.6</v>
      </c>
      <c r="I4930" s="126">
        <v>513</v>
      </c>
      <c r="J4930" s="126">
        <v>513</v>
      </c>
      <c r="K4930" s="125">
        <v>13</v>
      </c>
      <c r="L4930" s="110">
        <f t="shared" si="1039"/>
        <v>5357872.8339999998</v>
      </c>
      <c r="M4930" s="108"/>
      <c r="N4930" s="108"/>
      <c r="O4930" s="108"/>
      <c r="P4930" s="110">
        <f>'Форма 2'!C4930-M4930-N4930-O4930</f>
        <v>5357872.8339999998</v>
      </c>
      <c r="Q4930" s="111">
        <f t="shared" si="1040"/>
        <v>10444.196557504873</v>
      </c>
      <c r="R4930" s="111">
        <f t="shared" si="1041"/>
        <v>10444.196557504873</v>
      </c>
      <c r="S4930" s="112" t="s">
        <v>2152</v>
      </c>
      <c r="T4930" s="107" t="s">
        <v>92</v>
      </c>
      <c r="U4930" s="217"/>
      <c r="V4930" s="85"/>
      <c r="W4930" s="85"/>
      <c r="X4930" s="85"/>
      <c r="Y4930" s="85"/>
      <c r="Z4930" s="85"/>
      <c r="AA4930" s="85"/>
      <c r="AB4930" s="86"/>
      <c r="AC4930" s="86"/>
      <c r="AD4930" s="85">
        <v>1</v>
      </c>
      <c r="AE4930" s="85"/>
      <c r="AF4930" s="85"/>
      <c r="AG4930" s="85"/>
      <c r="AH4930" s="85"/>
      <c r="AI4930" s="85"/>
      <c r="AJ4930" s="85"/>
    </row>
    <row r="4931" spans="1:36" ht="16.5" thickTop="1" thickBot="1">
      <c r="A4931" s="105">
        <f t="shared" si="1025"/>
        <v>3</v>
      </c>
      <c r="B4931" s="112" t="s">
        <v>4730</v>
      </c>
      <c r="C4931" s="113">
        <v>1972</v>
      </c>
      <c r="D4931" s="107"/>
      <c r="E4931" s="114" t="s">
        <v>80</v>
      </c>
      <c r="F4931" s="107">
        <v>2</v>
      </c>
      <c r="G4931" s="107">
        <v>2</v>
      </c>
      <c r="H4931" s="126">
        <v>563.1</v>
      </c>
      <c r="I4931" s="126">
        <v>515.6</v>
      </c>
      <c r="J4931" s="126">
        <v>515.6</v>
      </c>
      <c r="K4931" s="125">
        <v>18</v>
      </c>
      <c r="L4931" s="110">
        <f t="shared" si="1039"/>
        <v>4429012.3710000003</v>
      </c>
      <c r="M4931" s="108"/>
      <c r="N4931" s="108"/>
      <c r="O4931" s="108"/>
      <c r="P4931" s="110">
        <f>'Форма 2'!C4931-M4931-N4931-O4931</f>
        <v>4429012.3710000003</v>
      </c>
      <c r="Q4931" s="111">
        <f t="shared" si="1040"/>
        <v>8590.0162354538406</v>
      </c>
      <c r="R4931" s="111">
        <f t="shared" si="1041"/>
        <v>8590.0162354538406</v>
      </c>
      <c r="S4931" s="112" t="s">
        <v>2152</v>
      </c>
      <c r="T4931" s="107" t="s">
        <v>82</v>
      </c>
      <c r="U4931" s="217">
        <v>1</v>
      </c>
      <c r="V4931" s="85"/>
      <c r="W4931" s="85"/>
      <c r="X4931" s="85"/>
      <c r="Y4931" s="85"/>
      <c r="Z4931" s="85"/>
      <c r="AA4931" s="85"/>
      <c r="AB4931" s="86"/>
      <c r="AC4931" s="86"/>
      <c r="AD4931" s="85"/>
      <c r="AE4931" s="85">
        <v>1</v>
      </c>
      <c r="AF4931" s="85">
        <v>1</v>
      </c>
      <c r="AG4931" s="85"/>
      <c r="AH4931" s="85"/>
      <c r="AI4931" s="85"/>
      <c r="AJ4931" s="85"/>
    </row>
    <row r="4932" spans="1:36" ht="16.5" thickTop="1" thickBot="1">
      <c r="A4932" s="105">
        <f t="shared" si="1025"/>
        <v>4</v>
      </c>
      <c r="B4932" s="112" t="s">
        <v>4731</v>
      </c>
      <c r="C4932" s="113">
        <v>1972</v>
      </c>
      <c r="D4932" s="107"/>
      <c r="E4932" s="114" t="s">
        <v>80</v>
      </c>
      <c r="F4932" s="107">
        <v>2</v>
      </c>
      <c r="G4932" s="107">
        <v>2</v>
      </c>
      <c r="H4932" s="126">
        <v>559.79999999999995</v>
      </c>
      <c r="I4932" s="126">
        <v>511.4</v>
      </c>
      <c r="J4932" s="126">
        <v>511.4</v>
      </c>
      <c r="K4932" s="125">
        <v>25</v>
      </c>
      <c r="L4932" s="110">
        <f t="shared" si="1039"/>
        <v>5350226.9219999993</v>
      </c>
      <c r="M4932" s="108"/>
      <c r="N4932" s="108"/>
      <c r="O4932" s="108"/>
      <c r="P4932" s="110">
        <f>'Форма 2'!C4932-M4932-N4932-O4932</f>
        <v>5350226.9219999993</v>
      </c>
      <c r="Q4932" s="111">
        <f t="shared" si="1040"/>
        <v>10461.922021900664</v>
      </c>
      <c r="R4932" s="111">
        <f t="shared" si="1041"/>
        <v>10461.922021900664</v>
      </c>
      <c r="S4932" s="112" t="s">
        <v>2152</v>
      </c>
      <c r="T4932" s="107" t="s">
        <v>92</v>
      </c>
      <c r="U4932" s="217"/>
      <c r="V4932" s="85"/>
      <c r="W4932" s="85"/>
      <c r="X4932" s="85"/>
      <c r="Y4932" s="85"/>
      <c r="Z4932" s="85"/>
      <c r="AA4932" s="85"/>
      <c r="AB4932" s="86"/>
      <c r="AC4932" s="86"/>
      <c r="AD4932" s="85">
        <v>1</v>
      </c>
      <c r="AE4932" s="85"/>
      <c r="AF4932" s="85"/>
      <c r="AG4932" s="85"/>
      <c r="AH4932" s="85"/>
      <c r="AI4932" s="85"/>
      <c r="AJ4932" s="85"/>
    </row>
    <row r="4933" spans="1:36" ht="16.5" thickTop="1" thickBot="1">
      <c r="A4933" s="105">
        <f t="shared" si="1025"/>
        <v>5</v>
      </c>
      <c r="B4933" s="112" t="s">
        <v>4732</v>
      </c>
      <c r="C4933" s="113">
        <v>1992</v>
      </c>
      <c r="D4933" s="107"/>
      <c r="E4933" s="114" t="s">
        <v>4733</v>
      </c>
      <c r="F4933" s="107">
        <v>5</v>
      </c>
      <c r="G4933" s="107">
        <v>5</v>
      </c>
      <c r="H4933" s="126">
        <v>3028.1</v>
      </c>
      <c r="I4933" s="126">
        <v>2765.6</v>
      </c>
      <c r="J4933" s="126">
        <v>2765.6</v>
      </c>
      <c r="K4933" s="125">
        <v>98</v>
      </c>
      <c r="L4933" s="110">
        <f t="shared" si="1039"/>
        <v>13637108.912</v>
      </c>
      <c r="M4933" s="108"/>
      <c r="N4933" s="108"/>
      <c r="O4933" s="108"/>
      <c r="P4933" s="110">
        <f>'Форма 2'!C4933-M4933-N4933-O4933</f>
        <v>13637108.912</v>
      </c>
      <c r="Q4933" s="111">
        <f t="shared" si="1040"/>
        <v>4930.9766097772635</v>
      </c>
      <c r="R4933" s="111">
        <f t="shared" si="1041"/>
        <v>4930.9766097772635</v>
      </c>
      <c r="S4933" s="112" t="s">
        <v>2152</v>
      </c>
      <c r="T4933" s="107" t="s">
        <v>92</v>
      </c>
      <c r="U4933" s="217"/>
      <c r="V4933" s="85"/>
      <c r="W4933" s="85"/>
      <c r="X4933" s="85"/>
      <c r="Y4933" s="85"/>
      <c r="Z4933" s="85"/>
      <c r="AA4933" s="85"/>
      <c r="AB4933" s="86"/>
      <c r="AC4933" s="86"/>
      <c r="AD4933" s="85">
        <v>1</v>
      </c>
      <c r="AE4933" s="85"/>
      <c r="AF4933" s="85"/>
      <c r="AG4933" s="85"/>
      <c r="AH4933" s="85"/>
      <c r="AI4933" s="85"/>
      <c r="AJ4933" s="85"/>
    </row>
    <row r="4934" spans="1:36" ht="16.5" thickTop="1" thickBot="1">
      <c r="A4934" s="105">
        <f t="shared" si="1025"/>
        <v>6</v>
      </c>
      <c r="B4934" s="112" t="s">
        <v>4734</v>
      </c>
      <c r="C4934" s="113">
        <v>1992</v>
      </c>
      <c r="D4934" s="107"/>
      <c r="E4934" s="114" t="s">
        <v>4733</v>
      </c>
      <c r="F4934" s="107">
        <v>5</v>
      </c>
      <c r="G4934" s="107">
        <v>5</v>
      </c>
      <c r="H4934" s="126">
        <v>3028.5</v>
      </c>
      <c r="I4934" s="126">
        <v>2766</v>
      </c>
      <c r="J4934" s="126">
        <v>2766</v>
      </c>
      <c r="K4934" s="125">
        <v>100</v>
      </c>
      <c r="L4934" s="110">
        <f t="shared" si="1039"/>
        <v>13638910.320000002</v>
      </c>
      <c r="M4934" s="108"/>
      <c r="N4934" s="108"/>
      <c r="O4934" s="108"/>
      <c r="P4934" s="110">
        <f>'Форма 2'!C4934-M4934-N4934-O4934</f>
        <v>13638910.320000002</v>
      </c>
      <c r="Q4934" s="111">
        <f t="shared" si="1040"/>
        <v>4930.9147939262484</v>
      </c>
      <c r="R4934" s="111">
        <f t="shared" si="1041"/>
        <v>4930.9147939262484</v>
      </c>
      <c r="S4934" s="112" t="s">
        <v>2152</v>
      </c>
      <c r="T4934" s="107" t="s">
        <v>92</v>
      </c>
      <c r="U4934" s="217"/>
      <c r="V4934" s="85"/>
      <c r="W4934" s="85"/>
      <c r="X4934" s="85"/>
      <c r="Y4934" s="85"/>
      <c r="Z4934" s="85"/>
      <c r="AA4934" s="85"/>
      <c r="AB4934" s="86"/>
      <c r="AC4934" s="86"/>
      <c r="AD4934" s="85">
        <v>1</v>
      </c>
      <c r="AE4934" s="85"/>
      <c r="AF4934" s="85"/>
      <c r="AG4934" s="85"/>
      <c r="AH4934" s="85"/>
      <c r="AI4934" s="85"/>
      <c r="AJ4934" s="85"/>
    </row>
    <row r="4935" spans="1:36" ht="16.5" thickTop="1" thickBot="1">
      <c r="A4935" s="105">
        <f t="shared" si="1025"/>
        <v>7</v>
      </c>
      <c r="B4935" s="112" t="s">
        <v>4735</v>
      </c>
      <c r="C4935" s="113">
        <v>1992</v>
      </c>
      <c r="D4935" s="107"/>
      <c r="E4935" s="114" t="s">
        <v>4733</v>
      </c>
      <c r="F4935" s="107">
        <v>5</v>
      </c>
      <c r="G4935" s="107">
        <v>5</v>
      </c>
      <c r="H4935" s="126">
        <v>3042.5</v>
      </c>
      <c r="I4935" s="126">
        <v>2755</v>
      </c>
      <c r="J4935" s="126">
        <v>2755</v>
      </c>
      <c r="K4935" s="125">
        <v>96</v>
      </c>
      <c r="L4935" s="110">
        <f t="shared" si="1039"/>
        <v>989116.75000000012</v>
      </c>
      <c r="M4935" s="108"/>
      <c r="N4935" s="108"/>
      <c r="O4935" s="108"/>
      <c r="P4935" s="110">
        <f>'Форма 2'!C4935-M4935-N4935-O4935</f>
        <v>989116.75000000012</v>
      </c>
      <c r="Q4935" s="111">
        <f t="shared" si="1040"/>
        <v>359.0260435571688</v>
      </c>
      <c r="R4935" s="111">
        <f t="shared" si="1041"/>
        <v>359.0260435571688</v>
      </c>
      <c r="S4935" s="112" t="s">
        <v>2152</v>
      </c>
      <c r="T4935" s="107" t="s">
        <v>92</v>
      </c>
      <c r="U4935" s="217"/>
      <c r="V4935" s="85"/>
      <c r="W4935" s="85"/>
      <c r="X4935" s="85">
        <v>1</v>
      </c>
      <c r="Y4935" s="85"/>
      <c r="Z4935" s="85"/>
      <c r="AA4935" s="85"/>
      <c r="AB4935" s="86"/>
      <c r="AC4935" s="86"/>
      <c r="AD4935" s="85"/>
      <c r="AE4935" s="85"/>
      <c r="AF4935" s="85"/>
      <c r="AG4935" s="85"/>
      <c r="AH4935" s="85"/>
      <c r="AI4935" s="85"/>
      <c r="AJ4935" s="85"/>
    </row>
    <row r="4936" spans="1:36" ht="16.5" thickTop="1" thickBot="1">
      <c r="A4936" s="105">
        <f t="shared" si="1025"/>
        <v>8</v>
      </c>
      <c r="B4936" s="112" t="s">
        <v>4736</v>
      </c>
      <c r="C4936" s="113">
        <v>2002</v>
      </c>
      <c r="D4936" s="107">
        <v>2019</v>
      </c>
      <c r="E4936" s="114" t="s">
        <v>4733</v>
      </c>
      <c r="F4936" s="107">
        <v>5</v>
      </c>
      <c r="G4936" s="107">
        <v>4</v>
      </c>
      <c r="H4936" s="126">
        <v>6117.3</v>
      </c>
      <c r="I4936" s="126">
        <v>5246.8</v>
      </c>
      <c r="J4936" s="126">
        <v>5246.8</v>
      </c>
      <c r="K4936" s="125">
        <v>158</v>
      </c>
      <c r="L4936" s="110">
        <f t="shared" si="1039"/>
        <v>1988734.2300000002</v>
      </c>
      <c r="M4936" s="108"/>
      <c r="N4936" s="108"/>
      <c r="O4936" s="108"/>
      <c r="P4936" s="110">
        <f>'Форма 2'!C4936-M4936-N4936-O4936</f>
        <v>1988734.2300000002</v>
      </c>
      <c r="Q4936" s="111">
        <f t="shared" si="1040"/>
        <v>379.03755241289934</v>
      </c>
      <c r="R4936" s="111">
        <f t="shared" si="1041"/>
        <v>379.03755241289934</v>
      </c>
      <c r="S4936" s="112" t="s">
        <v>2152</v>
      </c>
      <c r="T4936" s="107" t="s">
        <v>92</v>
      </c>
      <c r="U4936" s="217"/>
      <c r="V4936" s="85"/>
      <c r="W4936" s="85"/>
      <c r="X4936" s="85">
        <v>1</v>
      </c>
      <c r="Y4936" s="85"/>
      <c r="Z4936" s="85"/>
      <c r="AA4936" s="85"/>
      <c r="AB4936" s="86"/>
      <c r="AC4936" s="86"/>
      <c r="AD4936" s="85"/>
      <c r="AE4936" s="85"/>
      <c r="AF4936" s="85"/>
      <c r="AG4936" s="85"/>
      <c r="AH4936" s="85"/>
      <c r="AI4936" s="85"/>
      <c r="AJ4936" s="85"/>
    </row>
    <row r="4937" spans="1:36" ht="16.5" thickTop="1" thickBot="1">
      <c r="A4937" s="105">
        <f t="shared" si="1025"/>
        <v>9</v>
      </c>
      <c r="B4937" s="112" t="s">
        <v>4737</v>
      </c>
      <c r="C4937" s="113">
        <v>1970</v>
      </c>
      <c r="D4937" s="107">
        <v>2010</v>
      </c>
      <c r="E4937" s="114" t="s">
        <v>80</v>
      </c>
      <c r="F4937" s="107">
        <v>2</v>
      </c>
      <c r="G4937" s="107">
        <v>2</v>
      </c>
      <c r="H4937" s="126">
        <v>520.6</v>
      </c>
      <c r="I4937" s="126">
        <v>461.5</v>
      </c>
      <c r="J4937" s="126">
        <v>461.5</v>
      </c>
      <c r="K4937" s="125">
        <v>18</v>
      </c>
      <c r="L4937" s="110">
        <f t="shared" si="1039"/>
        <v>385358.53200000001</v>
      </c>
      <c r="M4937" s="108"/>
      <c r="N4937" s="108"/>
      <c r="O4937" s="108"/>
      <c r="P4937" s="110">
        <f>'Форма 2'!C4937-M4937-N4937-O4937</f>
        <v>385358.53200000001</v>
      </c>
      <c r="Q4937" s="111">
        <f t="shared" si="1040"/>
        <v>835.01307042253518</v>
      </c>
      <c r="R4937" s="111">
        <f t="shared" si="1041"/>
        <v>835.01307042253518</v>
      </c>
      <c r="S4937" s="112" t="s">
        <v>2152</v>
      </c>
      <c r="T4937" s="107" t="s">
        <v>92</v>
      </c>
      <c r="U4937" s="217">
        <v>1</v>
      </c>
      <c r="V4937" s="85"/>
      <c r="W4937" s="85"/>
      <c r="X4937" s="85"/>
      <c r="Y4937" s="85"/>
      <c r="Z4937" s="85"/>
      <c r="AA4937" s="85"/>
      <c r="AB4937" s="86"/>
      <c r="AC4937" s="86"/>
      <c r="AD4937" s="85"/>
      <c r="AE4937" s="85"/>
      <c r="AF4937" s="85"/>
      <c r="AG4937" s="85"/>
      <c r="AH4937" s="85"/>
      <c r="AI4937" s="85"/>
      <c r="AJ4937" s="85"/>
    </row>
    <row r="4938" spans="1:36" ht="16.5" thickTop="1" thickBot="1">
      <c r="A4938" s="105">
        <f t="shared" si="1025"/>
        <v>10</v>
      </c>
      <c r="B4938" s="112" t="s">
        <v>4738</v>
      </c>
      <c r="C4938" s="113">
        <v>1974</v>
      </c>
      <c r="D4938" s="107"/>
      <c r="E4938" s="114" t="s">
        <v>80</v>
      </c>
      <c r="F4938" s="107">
        <v>2</v>
      </c>
      <c r="G4938" s="107">
        <v>2</v>
      </c>
      <c r="H4938" s="126">
        <v>591.70000000000005</v>
      </c>
      <c r="I4938" s="126">
        <v>544.20000000000005</v>
      </c>
      <c r="J4938" s="126">
        <v>544.20000000000005</v>
      </c>
      <c r="K4938" s="125">
        <v>25</v>
      </c>
      <c r="L4938" s="110">
        <f t="shared" si="1039"/>
        <v>3447924.6550000003</v>
      </c>
      <c r="M4938" s="108"/>
      <c r="N4938" s="108"/>
      <c r="O4938" s="108"/>
      <c r="P4938" s="110">
        <f>'Форма 2'!C4938-M4938-N4938-O4938</f>
        <v>3447924.6550000003</v>
      </c>
      <c r="Q4938" s="111">
        <f t="shared" si="1040"/>
        <v>6335.7674660051453</v>
      </c>
      <c r="R4938" s="111">
        <f t="shared" si="1041"/>
        <v>6335.7674660051453</v>
      </c>
      <c r="S4938" s="112" t="s">
        <v>2152</v>
      </c>
      <c r="T4938" s="107" t="s">
        <v>82</v>
      </c>
      <c r="U4938" s="217"/>
      <c r="V4938" s="85"/>
      <c r="W4938" s="85"/>
      <c r="X4938" s="85"/>
      <c r="Y4938" s="85"/>
      <c r="Z4938" s="85"/>
      <c r="AA4938" s="85"/>
      <c r="AB4938" s="86"/>
      <c r="AC4938" s="86"/>
      <c r="AD4938" s="85"/>
      <c r="AE4938" s="85">
        <v>1</v>
      </c>
      <c r="AF4938" s="85"/>
      <c r="AG4938" s="85"/>
      <c r="AH4938" s="85"/>
      <c r="AI4938" s="85"/>
      <c r="AJ4938" s="85"/>
    </row>
    <row r="4939" spans="1:36" ht="16.5" thickTop="1" thickBot="1">
      <c r="A4939" s="105">
        <f t="shared" si="1025"/>
        <v>11</v>
      </c>
      <c r="B4939" s="112" t="s">
        <v>4739</v>
      </c>
      <c r="C4939" s="113">
        <v>1981</v>
      </c>
      <c r="D4939" s="107"/>
      <c r="E4939" s="114" t="s">
        <v>80</v>
      </c>
      <c r="F4939" s="107">
        <v>2</v>
      </c>
      <c r="G4939" s="107">
        <v>2</v>
      </c>
      <c r="H4939" s="126">
        <v>902.7</v>
      </c>
      <c r="I4939" s="126">
        <v>835.5</v>
      </c>
      <c r="J4939" s="126">
        <v>835.5</v>
      </c>
      <c r="K4939" s="125">
        <v>31</v>
      </c>
      <c r="L4939" s="110">
        <f t="shared" si="1039"/>
        <v>581952.63599999994</v>
      </c>
      <c r="M4939" s="108"/>
      <c r="N4939" s="108"/>
      <c r="O4939" s="108"/>
      <c r="P4939" s="110">
        <f>'Форма 2'!C4939-M4939-N4939-O4939</f>
        <v>581952.63599999994</v>
      </c>
      <c r="Q4939" s="111">
        <f t="shared" si="1040"/>
        <v>696.53217953321359</v>
      </c>
      <c r="R4939" s="111">
        <f t="shared" si="1041"/>
        <v>696.53217953321359</v>
      </c>
      <c r="S4939" s="112" t="s">
        <v>2152</v>
      </c>
      <c r="T4939" s="107" t="s">
        <v>92</v>
      </c>
      <c r="U4939" s="217"/>
      <c r="V4939" s="85"/>
      <c r="W4939" s="85"/>
      <c r="X4939" s="85"/>
      <c r="Y4939" s="85"/>
      <c r="Z4939" s="85">
        <v>1</v>
      </c>
      <c r="AA4939" s="85"/>
      <c r="AB4939" s="86"/>
      <c r="AC4939" s="86"/>
      <c r="AD4939" s="85"/>
      <c r="AE4939" s="85"/>
      <c r="AF4939" s="85"/>
      <c r="AG4939" s="85"/>
      <c r="AH4939" s="85"/>
      <c r="AI4939" s="85"/>
      <c r="AJ4939" s="85"/>
    </row>
    <row r="4940" spans="1:36" ht="16.5" thickTop="1" thickBot="1">
      <c r="A4940" s="105">
        <f t="shared" si="1025"/>
        <v>12</v>
      </c>
      <c r="B4940" s="112" t="s">
        <v>4740</v>
      </c>
      <c r="C4940" s="113">
        <v>1979</v>
      </c>
      <c r="D4940" s="107"/>
      <c r="E4940" s="114" t="s">
        <v>80</v>
      </c>
      <c r="F4940" s="107">
        <v>2</v>
      </c>
      <c r="G4940" s="107">
        <v>4</v>
      </c>
      <c r="H4940" s="126">
        <v>1182.5999999999999</v>
      </c>
      <c r="I4940" s="126">
        <v>1056.8</v>
      </c>
      <c r="J4940" s="126">
        <v>1056.8</v>
      </c>
      <c r="K4940" s="125">
        <v>42</v>
      </c>
      <c r="L4940" s="110">
        <f t="shared" si="1039"/>
        <v>11302569.413999999</v>
      </c>
      <c r="M4940" s="108"/>
      <c r="N4940" s="108"/>
      <c r="O4940" s="108"/>
      <c r="P4940" s="110">
        <f>'Форма 2'!C4940-M4940-N4940-O4940</f>
        <v>11302569.413999999</v>
      </c>
      <c r="Q4940" s="111">
        <f t="shared" si="1040"/>
        <v>10695.088393262678</v>
      </c>
      <c r="R4940" s="111">
        <f t="shared" si="1041"/>
        <v>10695.088393262678</v>
      </c>
      <c r="S4940" s="112" t="s">
        <v>2152</v>
      </c>
      <c r="T4940" s="107" t="s">
        <v>92</v>
      </c>
      <c r="U4940" s="217"/>
      <c r="V4940" s="85"/>
      <c r="W4940" s="85"/>
      <c r="X4940" s="85"/>
      <c r="Y4940" s="85"/>
      <c r="Z4940" s="85"/>
      <c r="AA4940" s="85"/>
      <c r="AB4940" s="86"/>
      <c r="AC4940" s="86"/>
      <c r="AD4940" s="85">
        <v>1</v>
      </c>
      <c r="AE4940" s="85"/>
      <c r="AF4940" s="85"/>
      <c r="AG4940" s="85"/>
      <c r="AH4940" s="85"/>
      <c r="AI4940" s="85"/>
      <c r="AJ4940" s="85"/>
    </row>
    <row r="4941" spans="1:36" ht="16.5" thickTop="1" thickBot="1">
      <c r="A4941" s="105">
        <f t="shared" si="1025"/>
        <v>13</v>
      </c>
      <c r="B4941" s="112" t="s">
        <v>4741</v>
      </c>
      <c r="C4941" s="113">
        <v>1980</v>
      </c>
      <c r="D4941" s="107"/>
      <c r="E4941" s="114" t="s">
        <v>80</v>
      </c>
      <c r="F4941" s="107">
        <v>2</v>
      </c>
      <c r="G4941" s="107">
        <v>4</v>
      </c>
      <c r="H4941" s="126">
        <v>1244.0999999999999</v>
      </c>
      <c r="I4941" s="126">
        <v>1116.9000000000001</v>
      </c>
      <c r="J4941" s="126">
        <v>1033</v>
      </c>
      <c r="K4941" s="125">
        <v>33</v>
      </c>
      <c r="L4941" s="110">
        <f t="shared" si="1039"/>
        <v>920907.70199999993</v>
      </c>
      <c r="M4941" s="108"/>
      <c r="N4941" s="108"/>
      <c r="O4941" s="108"/>
      <c r="P4941" s="110">
        <f>'Форма 2'!C4941-M4941-N4941-O4941</f>
        <v>920907.70199999993</v>
      </c>
      <c r="Q4941" s="111">
        <f t="shared" si="1040"/>
        <v>824.5211764705881</v>
      </c>
      <c r="R4941" s="111">
        <f t="shared" si="1041"/>
        <v>824.5211764705881</v>
      </c>
      <c r="S4941" s="112" t="s">
        <v>2152</v>
      </c>
      <c r="T4941" s="107" t="s">
        <v>92</v>
      </c>
      <c r="U4941" s="217">
        <v>1</v>
      </c>
      <c r="V4941" s="85"/>
      <c r="W4941" s="85"/>
      <c r="X4941" s="85"/>
      <c r="Y4941" s="85"/>
      <c r="Z4941" s="85"/>
      <c r="AA4941" s="85"/>
      <c r="AB4941" s="86"/>
      <c r="AC4941" s="86"/>
      <c r="AD4941" s="85"/>
      <c r="AE4941" s="85"/>
      <c r="AF4941" s="85"/>
      <c r="AG4941" s="85"/>
      <c r="AH4941" s="85"/>
      <c r="AI4941" s="85"/>
      <c r="AJ4941" s="85"/>
    </row>
    <row r="4942" spans="1:36" ht="16.5" thickTop="1" thickBot="1">
      <c r="A4942" s="105">
        <f t="shared" si="1025"/>
        <v>14</v>
      </c>
      <c r="B4942" s="112" t="s">
        <v>4742</v>
      </c>
      <c r="C4942" s="113">
        <v>1983</v>
      </c>
      <c r="D4942" s="107"/>
      <c r="E4942" s="114" t="s">
        <v>4733</v>
      </c>
      <c r="F4942" s="107">
        <v>2</v>
      </c>
      <c r="G4942" s="107">
        <v>4</v>
      </c>
      <c r="H4942" s="126">
        <v>1445.6</v>
      </c>
      <c r="I4942" s="126">
        <v>1310.7</v>
      </c>
      <c r="J4942" s="126">
        <v>1310.7</v>
      </c>
      <c r="K4942" s="125">
        <v>36</v>
      </c>
      <c r="L4942" s="110">
        <f t="shared" si="1039"/>
        <v>13816162.983999997</v>
      </c>
      <c r="M4942" s="108"/>
      <c r="N4942" s="108"/>
      <c r="O4942" s="108"/>
      <c r="P4942" s="110">
        <f>'Форма 2'!C4942-M4942-N4942-O4942</f>
        <v>13816162.983999997</v>
      </c>
      <c r="Q4942" s="111">
        <f t="shared" si="1040"/>
        <v>10541.056675059126</v>
      </c>
      <c r="R4942" s="111">
        <f t="shared" si="1041"/>
        <v>10541.056675059126</v>
      </c>
      <c r="S4942" s="112" t="s">
        <v>2152</v>
      </c>
      <c r="T4942" s="107" t="s">
        <v>92</v>
      </c>
      <c r="U4942" s="217"/>
      <c r="V4942" s="85"/>
      <c r="W4942" s="85"/>
      <c r="X4942" s="85"/>
      <c r="Y4942" s="85"/>
      <c r="Z4942" s="85"/>
      <c r="AA4942" s="85"/>
      <c r="AB4942" s="86"/>
      <c r="AC4942" s="86"/>
      <c r="AD4942" s="85">
        <v>1</v>
      </c>
      <c r="AE4942" s="85"/>
      <c r="AF4942" s="85"/>
      <c r="AG4942" s="85"/>
      <c r="AH4942" s="85"/>
      <c r="AI4942" s="85"/>
      <c r="AJ4942" s="85"/>
    </row>
    <row r="4943" spans="1:36" ht="16.5" thickTop="1" thickBot="1">
      <c r="A4943" s="105">
        <f t="shared" ref="A4943:A5006" si="1042">A4942+1</f>
        <v>15</v>
      </c>
      <c r="B4943" s="112" t="s">
        <v>4743</v>
      </c>
      <c r="C4943" s="113">
        <v>1979</v>
      </c>
      <c r="D4943" s="107"/>
      <c r="E4943" s="114" t="s">
        <v>80</v>
      </c>
      <c r="F4943" s="107">
        <v>2</v>
      </c>
      <c r="G4943" s="107">
        <v>3</v>
      </c>
      <c r="H4943" s="126">
        <v>1054.2</v>
      </c>
      <c r="I4943" s="126">
        <v>942.5</v>
      </c>
      <c r="J4943" s="126">
        <v>942.5</v>
      </c>
      <c r="K4943" s="125">
        <v>29</v>
      </c>
      <c r="L4943" s="110">
        <f t="shared" si="1039"/>
        <v>10075400.538000001</v>
      </c>
      <c r="M4943" s="108"/>
      <c r="N4943" s="108"/>
      <c r="O4943" s="108"/>
      <c r="P4943" s="110">
        <f>'Форма 2'!C4943-M4943-N4943-O4943</f>
        <v>10075400.538000001</v>
      </c>
      <c r="Q4943" s="111">
        <f t="shared" si="1040"/>
        <v>10690.080146419099</v>
      </c>
      <c r="R4943" s="111">
        <f t="shared" si="1041"/>
        <v>10690.080146419099</v>
      </c>
      <c r="S4943" s="112" t="s">
        <v>2152</v>
      </c>
      <c r="T4943" s="107" t="s">
        <v>92</v>
      </c>
      <c r="U4943" s="217"/>
      <c r="V4943" s="85"/>
      <c r="W4943" s="85"/>
      <c r="X4943" s="85"/>
      <c r="Y4943" s="85"/>
      <c r="Z4943" s="85"/>
      <c r="AA4943" s="85"/>
      <c r="AB4943" s="86"/>
      <c r="AC4943" s="86"/>
      <c r="AD4943" s="85">
        <v>1</v>
      </c>
      <c r="AE4943" s="85"/>
      <c r="AF4943" s="85"/>
      <c r="AG4943" s="85"/>
      <c r="AH4943" s="85"/>
      <c r="AI4943" s="85"/>
      <c r="AJ4943" s="85"/>
    </row>
    <row r="4944" spans="1:36" ht="16.5" thickTop="1" thickBot="1">
      <c r="A4944" s="105">
        <f t="shared" si="1042"/>
        <v>16</v>
      </c>
      <c r="B4944" s="112" t="s">
        <v>4744</v>
      </c>
      <c r="C4944" s="113">
        <v>1960</v>
      </c>
      <c r="D4944" s="107">
        <v>2009</v>
      </c>
      <c r="E4944" s="114" t="s">
        <v>80</v>
      </c>
      <c r="F4944" s="107">
        <v>2</v>
      </c>
      <c r="G4944" s="107">
        <v>2</v>
      </c>
      <c r="H4944" s="126">
        <v>936.6</v>
      </c>
      <c r="I4944" s="126">
        <v>889</v>
      </c>
      <c r="J4944" s="126">
        <v>634.5</v>
      </c>
      <c r="K4944" s="125">
        <v>8</v>
      </c>
      <c r="L4944" s="110">
        <f t="shared" si="1039"/>
        <v>3994336.7520000003</v>
      </c>
      <c r="M4944" s="108"/>
      <c r="N4944" s="108"/>
      <c r="O4944" s="108"/>
      <c r="P4944" s="110">
        <f>'Форма 2'!C4944-M4944-N4944-O4944</f>
        <v>3994336.7520000003</v>
      </c>
      <c r="Q4944" s="111">
        <f t="shared" si="1040"/>
        <v>4493.0672125984256</v>
      </c>
      <c r="R4944" s="111">
        <f t="shared" si="1041"/>
        <v>4493.0672125984256</v>
      </c>
      <c r="S4944" s="112" t="s">
        <v>2152</v>
      </c>
      <c r="T4944" s="107" t="s">
        <v>82</v>
      </c>
      <c r="U4944" s="217">
        <v>1</v>
      </c>
      <c r="V4944" s="85"/>
      <c r="W4944" s="85">
        <v>1</v>
      </c>
      <c r="X4944" s="85">
        <v>1</v>
      </c>
      <c r="Y4944" s="85">
        <v>1</v>
      </c>
      <c r="Z4944" s="85">
        <v>1</v>
      </c>
      <c r="AA4944" s="85"/>
      <c r="AB4944" s="86"/>
      <c r="AC4944" s="86"/>
      <c r="AD4944" s="85"/>
      <c r="AE4944" s="85"/>
      <c r="AF4944" s="85"/>
      <c r="AG4944" s="85"/>
      <c r="AH4944" s="85"/>
      <c r="AI4944" s="85"/>
      <c r="AJ4944" s="85"/>
    </row>
    <row r="4945" spans="1:36" ht="16.5" thickTop="1" thickBot="1">
      <c r="A4945" s="105">
        <f t="shared" si="1042"/>
        <v>17</v>
      </c>
      <c r="B4945" s="112" t="s">
        <v>4745</v>
      </c>
      <c r="C4945" s="113">
        <v>1973</v>
      </c>
      <c r="D4945" s="107"/>
      <c r="E4945" s="114" t="s">
        <v>80</v>
      </c>
      <c r="F4945" s="107">
        <v>2</v>
      </c>
      <c r="G4945" s="107">
        <v>2</v>
      </c>
      <c r="H4945" s="126">
        <v>512.29999999999995</v>
      </c>
      <c r="I4945" s="126">
        <v>450.9</v>
      </c>
      <c r="J4945" s="126">
        <v>450.9</v>
      </c>
      <c r="K4945" s="125">
        <v>17</v>
      </c>
      <c r="L4945" s="110">
        <f t="shared" si="1039"/>
        <v>379214.70600000001</v>
      </c>
      <c r="M4945" s="108"/>
      <c r="N4945" s="108"/>
      <c r="O4945" s="108"/>
      <c r="P4945" s="110">
        <f>'Форма 2'!C4945-M4945-N4945-O4945</f>
        <v>379214.70600000001</v>
      </c>
      <c r="Q4945" s="111">
        <f t="shared" si="1040"/>
        <v>841.01731204258158</v>
      </c>
      <c r="R4945" s="111">
        <f t="shared" si="1041"/>
        <v>841.01731204258158</v>
      </c>
      <c r="S4945" s="112" t="s">
        <v>2152</v>
      </c>
      <c r="T4945" s="107" t="s">
        <v>82</v>
      </c>
      <c r="U4945" s="217">
        <v>1</v>
      </c>
      <c r="V4945" s="85"/>
      <c r="W4945" s="85"/>
      <c r="X4945" s="85"/>
      <c r="Y4945" s="85"/>
      <c r="Z4945" s="85"/>
      <c r="AA4945" s="85"/>
      <c r="AB4945" s="86"/>
      <c r="AC4945" s="86"/>
      <c r="AD4945" s="85"/>
      <c r="AE4945" s="85"/>
      <c r="AF4945" s="85"/>
      <c r="AG4945" s="85"/>
      <c r="AH4945" s="85"/>
      <c r="AI4945" s="85"/>
      <c r="AJ4945" s="85"/>
    </row>
    <row r="4946" spans="1:36" ht="16.5" thickTop="1" thickBot="1">
      <c r="A4946" s="105">
        <f t="shared" si="1042"/>
        <v>18</v>
      </c>
      <c r="B4946" s="112" t="s">
        <v>4746</v>
      </c>
      <c r="C4946" s="113">
        <v>1974</v>
      </c>
      <c r="D4946" s="107">
        <v>2009</v>
      </c>
      <c r="E4946" s="114" t="s">
        <v>80</v>
      </c>
      <c r="F4946" s="107">
        <v>2</v>
      </c>
      <c r="G4946" s="107">
        <v>3</v>
      </c>
      <c r="H4946" s="126">
        <v>941.5</v>
      </c>
      <c r="I4946" s="126">
        <v>858.9</v>
      </c>
      <c r="J4946" s="126">
        <v>858.9</v>
      </c>
      <c r="K4946" s="125">
        <v>36</v>
      </c>
      <c r="L4946" s="110">
        <f t="shared" si="1039"/>
        <v>696917.13</v>
      </c>
      <c r="M4946" s="108"/>
      <c r="N4946" s="108"/>
      <c r="O4946" s="108"/>
      <c r="P4946" s="110">
        <f>'Форма 2'!C4946-M4946-N4946-O4946</f>
        <v>696917.13</v>
      </c>
      <c r="Q4946" s="111">
        <f t="shared" si="1040"/>
        <v>811.4066014669927</v>
      </c>
      <c r="R4946" s="111">
        <f t="shared" si="1041"/>
        <v>811.4066014669927</v>
      </c>
      <c r="S4946" s="112" t="s">
        <v>2152</v>
      </c>
      <c r="T4946" s="107" t="s">
        <v>92</v>
      </c>
      <c r="U4946" s="217">
        <v>1</v>
      </c>
      <c r="V4946" s="85"/>
      <c r="W4946" s="85"/>
      <c r="X4946" s="85"/>
      <c r="Y4946" s="85"/>
      <c r="Z4946" s="85"/>
      <c r="AA4946" s="85"/>
      <c r="AB4946" s="86"/>
      <c r="AC4946" s="86"/>
      <c r="AD4946" s="85"/>
      <c r="AE4946" s="85"/>
      <c r="AF4946" s="85"/>
      <c r="AG4946" s="85"/>
      <c r="AH4946" s="85"/>
      <c r="AI4946" s="85"/>
      <c r="AJ4946" s="85"/>
    </row>
    <row r="4947" spans="1:36" ht="16.5" thickTop="1" thickBot="1">
      <c r="A4947" s="105">
        <f t="shared" si="1042"/>
        <v>19</v>
      </c>
      <c r="B4947" s="112" t="s">
        <v>4747</v>
      </c>
      <c r="C4947" s="113">
        <v>1981</v>
      </c>
      <c r="D4947" s="107"/>
      <c r="E4947" s="114" t="s">
        <v>80</v>
      </c>
      <c r="F4947" s="107">
        <v>5</v>
      </c>
      <c r="G4947" s="107">
        <v>4</v>
      </c>
      <c r="H4947" s="126">
        <v>3513.6</v>
      </c>
      <c r="I4947" s="126">
        <v>3194</v>
      </c>
      <c r="J4947" s="126">
        <v>3194</v>
      </c>
      <c r="K4947" s="125">
        <v>104</v>
      </c>
      <c r="L4947" s="110">
        <f t="shared" si="1039"/>
        <v>15823567.872000001</v>
      </c>
      <c r="M4947" s="108"/>
      <c r="N4947" s="108"/>
      <c r="O4947" s="108"/>
      <c r="P4947" s="110">
        <f>'Форма 2'!C4947-M4947-N4947-O4947</f>
        <v>15823567.872000001</v>
      </c>
      <c r="Q4947" s="111">
        <f t="shared" si="1040"/>
        <v>4954.1539987476526</v>
      </c>
      <c r="R4947" s="111">
        <f t="shared" si="1041"/>
        <v>4954.1539987476526</v>
      </c>
      <c r="S4947" s="112" t="s">
        <v>2152</v>
      </c>
      <c r="T4947" s="107" t="s">
        <v>82</v>
      </c>
      <c r="U4947" s="217"/>
      <c r="V4947" s="85"/>
      <c r="W4947" s="85"/>
      <c r="X4947" s="85"/>
      <c r="Y4947" s="85"/>
      <c r="Z4947" s="85"/>
      <c r="AA4947" s="85"/>
      <c r="AB4947" s="86"/>
      <c r="AC4947" s="86"/>
      <c r="AD4947" s="85">
        <v>1</v>
      </c>
      <c r="AE4947" s="85"/>
      <c r="AF4947" s="85"/>
      <c r="AG4947" s="85"/>
      <c r="AH4947" s="85"/>
      <c r="AI4947" s="85"/>
      <c r="AJ4947" s="85"/>
    </row>
    <row r="4948" spans="1:36" ht="16.5" thickTop="1" thickBot="1">
      <c r="A4948" s="105">
        <f t="shared" si="1042"/>
        <v>20</v>
      </c>
      <c r="B4948" s="112" t="s">
        <v>4748</v>
      </c>
      <c r="C4948" s="113">
        <v>1973</v>
      </c>
      <c r="D4948" s="107">
        <v>2010</v>
      </c>
      <c r="E4948" s="114" t="s">
        <v>80</v>
      </c>
      <c r="F4948" s="107">
        <v>3</v>
      </c>
      <c r="G4948" s="107">
        <v>2</v>
      </c>
      <c r="H4948" s="126">
        <v>910.4</v>
      </c>
      <c r="I4948" s="126">
        <v>841.8</v>
      </c>
      <c r="J4948" s="126">
        <v>841.8</v>
      </c>
      <c r="K4948" s="125">
        <v>31</v>
      </c>
      <c r="L4948" s="110">
        <f t="shared" si="1039"/>
        <v>5305037.3599999994</v>
      </c>
      <c r="M4948" s="108"/>
      <c r="N4948" s="108"/>
      <c r="O4948" s="108"/>
      <c r="P4948" s="110">
        <f>'Форма 2'!C4948-M4948-N4948-O4948</f>
        <v>5305037.3599999994</v>
      </c>
      <c r="Q4948" s="111">
        <f t="shared" si="1040"/>
        <v>6302.0163459253972</v>
      </c>
      <c r="R4948" s="111">
        <f t="shared" si="1041"/>
        <v>6302.0163459253972</v>
      </c>
      <c r="S4948" s="112" t="s">
        <v>2152</v>
      </c>
      <c r="T4948" s="107" t="s">
        <v>92</v>
      </c>
      <c r="U4948" s="217"/>
      <c r="V4948" s="85"/>
      <c r="W4948" s="85"/>
      <c r="X4948" s="85"/>
      <c r="Y4948" s="85"/>
      <c r="Z4948" s="85"/>
      <c r="AA4948" s="85"/>
      <c r="AB4948" s="86"/>
      <c r="AC4948" s="86"/>
      <c r="AD4948" s="85"/>
      <c r="AE4948" s="85">
        <v>1</v>
      </c>
      <c r="AF4948" s="85"/>
      <c r="AG4948" s="85"/>
      <c r="AH4948" s="85"/>
      <c r="AI4948" s="85"/>
      <c r="AJ4948" s="85"/>
    </row>
    <row r="4949" spans="1:36" ht="16.5" thickTop="1" thickBot="1">
      <c r="A4949" s="105">
        <f t="shared" si="1042"/>
        <v>21</v>
      </c>
      <c r="B4949" s="112" t="s">
        <v>4749</v>
      </c>
      <c r="C4949" s="113">
        <v>1975</v>
      </c>
      <c r="D4949" s="107"/>
      <c r="E4949" s="114" t="s">
        <v>80</v>
      </c>
      <c r="F4949" s="107">
        <v>3</v>
      </c>
      <c r="G4949" s="107">
        <v>2</v>
      </c>
      <c r="H4949" s="126">
        <v>1010.2</v>
      </c>
      <c r="I4949" s="126">
        <v>913</v>
      </c>
      <c r="J4949" s="126">
        <v>913</v>
      </c>
      <c r="K4949" s="125">
        <v>31</v>
      </c>
      <c r="L4949" s="110">
        <f t="shared" si="1039"/>
        <v>9654875.3780000005</v>
      </c>
      <c r="M4949" s="108"/>
      <c r="N4949" s="108"/>
      <c r="O4949" s="108"/>
      <c r="P4949" s="110">
        <f>'Форма 2'!C4949-M4949-N4949-O4949</f>
        <v>9654875.3780000005</v>
      </c>
      <c r="Q4949" s="111">
        <f t="shared" si="1040"/>
        <v>10574.890884994524</v>
      </c>
      <c r="R4949" s="111">
        <f t="shared" si="1041"/>
        <v>10574.890884994524</v>
      </c>
      <c r="S4949" s="112" t="s">
        <v>2152</v>
      </c>
      <c r="T4949" s="107" t="s">
        <v>92</v>
      </c>
      <c r="U4949" s="217"/>
      <c r="V4949" s="85"/>
      <c r="W4949" s="85"/>
      <c r="X4949" s="85"/>
      <c r="Y4949" s="85"/>
      <c r="Z4949" s="85"/>
      <c r="AA4949" s="85"/>
      <c r="AB4949" s="86"/>
      <c r="AC4949" s="86"/>
      <c r="AD4949" s="85">
        <v>1</v>
      </c>
      <c r="AE4949" s="85"/>
      <c r="AF4949" s="85"/>
      <c r="AG4949" s="85"/>
      <c r="AH4949" s="85"/>
      <c r="AI4949" s="85"/>
      <c r="AJ4949" s="85"/>
    </row>
    <row r="4950" spans="1:36" ht="16.5" thickTop="1" thickBot="1">
      <c r="A4950" s="105">
        <f t="shared" si="1042"/>
        <v>22</v>
      </c>
      <c r="B4950" s="112" t="s">
        <v>4750</v>
      </c>
      <c r="C4950" s="113">
        <v>1961</v>
      </c>
      <c r="D4950" s="107"/>
      <c r="E4950" s="114" t="s">
        <v>80</v>
      </c>
      <c r="F4950" s="107">
        <v>2</v>
      </c>
      <c r="G4950" s="107">
        <v>2</v>
      </c>
      <c r="H4950" s="126">
        <v>442.4</v>
      </c>
      <c r="I4950" s="126">
        <v>411.3</v>
      </c>
      <c r="J4950" s="126">
        <v>411.3</v>
      </c>
      <c r="K4950" s="125">
        <v>14</v>
      </c>
      <c r="L4950" s="110">
        <f t="shared" si="1039"/>
        <v>4228189.3359999992</v>
      </c>
      <c r="M4950" s="108"/>
      <c r="N4950" s="108"/>
      <c r="O4950" s="108"/>
      <c r="P4950" s="110">
        <f>'Форма 2'!C4950-M4950-N4950-O4950</f>
        <v>4228189.3359999992</v>
      </c>
      <c r="Q4950" s="111">
        <f t="shared" si="1040"/>
        <v>10280.061599805493</v>
      </c>
      <c r="R4950" s="111">
        <f t="shared" si="1041"/>
        <v>10280.061599805493</v>
      </c>
      <c r="S4950" s="112" t="s">
        <v>2152</v>
      </c>
      <c r="T4950" s="107" t="s">
        <v>82</v>
      </c>
      <c r="U4950" s="217"/>
      <c r="V4950" s="85"/>
      <c r="W4950" s="85"/>
      <c r="X4950" s="85"/>
      <c r="Y4950" s="85"/>
      <c r="Z4950" s="85"/>
      <c r="AA4950" s="85"/>
      <c r="AB4950" s="86"/>
      <c r="AC4950" s="86"/>
      <c r="AD4950" s="85">
        <v>1</v>
      </c>
      <c r="AE4950" s="85"/>
      <c r="AF4950" s="85"/>
      <c r="AG4950" s="85"/>
      <c r="AH4950" s="85"/>
      <c r="AI4950" s="85"/>
      <c r="AJ4950" s="85"/>
    </row>
    <row r="4951" spans="1:36" ht="16.5" thickTop="1" thickBot="1">
      <c r="A4951" s="105">
        <f t="shared" si="1042"/>
        <v>23</v>
      </c>
      <c r="B4951" s="112" t="s">
        <v>4751</v>
      </c>
      <c r="C4951" s="113">
        <v>1972</v>
      </c>
      <c r="D4951" s="107"/>
      <c r="E4951" s="114" t="s">
        <v>80</v>
      </c>
      <c r="F4951" s="107">
        <v>2</v>
      </c>
      <c r="G4951" s="107">
        <v>2</v>
      </c>
      <c r="H4951" s="126">
        <v>556.4</v>
      </c>
      <c r="I4951" s="126">
        <v>510</v>
      </c>
      <c r="J4951" s="126">
        <v>510</v>
      </c>
      <c r="K4951" s="125">
        <v>22</v>
      </c>
      <c r="L4951" s="110">
        <f t="shared" si="1039"/>
        <v>5317731.7959999992</v>
      </c>
      <c r="M4951" s="108"/>
      <c r="N4951" s="108"/>
      <c r="O4951" s="108"/>
      <c r="P4951" s="110">
        <f>'Форма 2'!C4951-M4951-N4951-O4951</f>
        <v>5317731.7959999992</v>
      </c>
      <c r="Q4951" s="111">
        <f t="shared" si="1040"/>
        <v>10426.925090196077</v>
      </c>
      <c r="R4951" s="111">
        <f t="shared" si="1041"/>
        <v>10426.925090196077</v>
      </c>
      <c r="S4951" s="112" t="s">
        <v>2152</v>
      </c>
      <c r="T4951" s="107" t="s">
        <v>92</v>
      </c>
      <c r="U4951" s="217"/>
      <c r="V4951" s="85"/>
      <c r="W4951" s="85"/>
      <c r="X4951" s="85"/>
      <c r="Y4951" s="85"/>
      <c r="Z4951" s="85"/>
      <c r="AA4951" s="85"/>
      <c r="AB4951" s="86"/>
      <c r="AC4951" s="86"/>
      <c r="AD4951" s="85">
        <v>1</v>
      </c>
      <c r="AE4951" s="85"/>
      <c r="AF4951" s="85"/>
      <c r="AG4951" s="85"/>
      <c r="AH4951" s="85"/>
      <c r="AI4951" s="85"/>
      <c r="AJ4951" s="85"/>
    </row>
    <row r="4952" spans="1:36" ht="16.5" thickTop="1" thickBot="1">
      <c r="A4952" s="105">
        <f t="shared" si="1042"/>
        <v>24</v>
      </c>
      <c r="B4952" s="112" t="s">
        <v>4752</v>
      </c>
      <c r="C4952" s="113">
        <v>1973</v>
      </c>
      <c r="D4952" s="107"/>
      <c r="E4952" s="114" t="s">
        <v>80</v>
      </c>
      <c r="F4952" s="107">
        <v>2</v>
      </c>
      <c r="G4952" s="107">
        <v>2</v>
      </c>
      <c r="H4952" s="126">
        <v>721.5</v>
      </c>
      <c r="I4952" s="126">
        <v>692.3</v>
      </c>
      <c r="J4952" s="126">
        <v>692.3</v>
      </c>
      <c r="K4952" s="125">
        <v>21</v>
      </c>
      <c r="L4952" s="110">
        <f t="shared" si="1039"/>
        <v>4204288.7249999996</v>
      </c>
      <c r="M4952" s="108"/>
      <c r="N4952" s="108"/>
      <c r="O4952" s="108"/>
      <c r="P4952" s="110">
        <f>'Форма 2'!C4952-M4952-N4952-O4952</f>
        <v>4204288.7249999996</v>
      </c>
      <c r="Q4952" s="111">
        <f t="shared" si="1040"/>
        <v>6072.9289686552074</v>
      </c>
      <c r="R4952" s="111">
        <f t="shared" si="1041"/>
        <v>6072.9289686552074</v>
      </c>
      <c r="S4952" s="112" t="s">
        <v>2152</v>
      </c>
      <c r="T4952" s="107" t="s">
        <v>82</v>
      </c>
      <c r="U4952" s="217"/>
      <c r="V4952" s="85"/>
      <c r="W4952" s="85"/>
      <c r="X4952" s="85"/>
      <c r="Y4952" s="85"/>
      <c r="Z4952" s="85"/>
      <c r="AA4952" s="85"/>
      <c r="AB4952" s="86"/>
      <c r="AC4952" s="86"/>
      <c r="AD4952" s="85"/>
      <c r="AE4952" s="85">
        <v>1</v>
      </c>
      <c r="AF4952" s="85"/>
      <c r="AG4952" s="85"/>
      <c r="AH4952" s="85"/>
      <c r="AI4952" s="85"/>
      <c r="AJ4952" s="85"/>
    </row>
    <row r="4953" spans="1:36" ht="16.5" thickTop="1" thickBot="1">
      <c r="A4953" s="105">
        <f t="shared" si="1042"/>
        <v>25</v>
      </c>
      <c r="B4953" s="112" t="s">
        <v>4753</v>
      </c>
      <c r="C4953" s="113">
        <v>1972</v>
      </c>
      <c r="D4953" s="107"/>
      <c r="E4953" s="114" t="s">
        <v>80</v>
      </c>
      <c r="F4953" s="107">
        <v>2</v>
      </c>
      <c r="G4953" s="107">
        <v>2</v>
      </c>
      <c r="H4953" s="126">
        <v>569.70000000000005</v>
      </c>
      <c r="I4953" s="126">
        <v>521.9</v>
      </c>
      <c r="J4953" s="126">
        <v>521.9</v>
      </c>
      <c r="K4953" s="125">
        <v>22</v>
      </c>
      <c r="L4953" s="110">
        <f t="shared" si="1039"/>
        <v>4480924.0770000005</v>
      </c>
      <c r="M4953" s="108"/>
      <c r="N4953" s="108"/>
      <c r="O4953" s="108"/>
      <c r="P4953" s="110">
        <f>'Форма 2'!C4953-M4953-N4953-O4953</f>
        <v>4480924.0770000005</v>
      </c>
      <c r="Q4953" s="111">
        <f t="shared" si="1040"/>
        <v>8585.7905288369438</v>
      </c>
      <c r="R4953" s="111">
        <f t="shared" si="1041"/>
        <v>8585.7905288369438</v>
      </c>
      <c r="S4953" s="112" t="s">
        <v>2152</v>
      </c>
      <c r="T4953" s="107" t="s">
        <v>92</v>
      </c>
      <c r="U4953" s="217">
        <v>1</v>
      </c>
      <c r="V4953" s="85"/>
      <c r="W4953" s="85"/>
      <c r="X4953" s="85"/>
      <c r="Y4953" s="85"/>
      <c r="Z4953" s="85"/>
      <c r="AA4953" s="85"/>
      <c r="AB4953" s="86"/>
      <c r="AC4953" s="86"/>
      <c r="AD4953" s="85"/>
      <c r="AE4953" s="85">
        <v>1</v>
      </c>
      <c r="AF4953" s="85">
        <v>1</v>
      </c>
      <c r="AG4953" s="85"/>
      <c r="AH4953" s="85"/>
      <c r="AI4953" s="85"/>
      <c r="AJ4953" s="85"/>
    </row>
    <row r="4954" spans="1:36" ht="16.5" thickTop="1" thickBot="1">
      <c r="A4954" s="105">
        <f t="shared" si="1042"/>
        <v>26</v>
      </c>
      <c r="B4954" s="112" t="s">
        <v>4754</v>
      </c>
      <c r="C4954" s="113">
        <v>1973</v>
      </c>
      <c r="D4954" s="107"/>
      <c r="E4954" s="114" t="s">
        <v>80</v>
      </c>
      <c r="F4954" s="107">
        <v>2</v>
      </c>
      <c r="G4954" s="107">
        <v>2</v>
      </c>
      <c r="H4954" s="126">
        <v>489.2</v>
      </c>
      <c r="I4954" s="126">
        <v>429.3</v>
      </c>
      <c r="J4954" s="126">
        <v>429.3</v>
      </c>
      <c r="K4954" s="125">
        <v>12</v>
      </c>
      <c r="L4954" s="110">
        <f t="shared" si="1039"/>
        <v>362115.62400000001</v>
      </c>
      <c r="M4954" s="108"/>
      <c r="N4954" s="108"/>
      <c r="O4954" s="108"/>
      <c r="P4954" s="110">
        <f>'Форма 2'!C4954-M4954-N4954-O4954</f>
        <v>362115.62400000001</v>
      </c>
      <c r="Q4954" s="111">
        <f t="shared" si="1040"/>
        <v>843.50250174703001</v>
      </c>
      <c r="R4954" s="111">
        <f t="shared" si="1041"/>
        <v>843.50250174703001</v>
      </c>
      <c r="S4954" s="112" t="s">
        <v>2152</v>
      </c>
      <c r="T4954" s="107" t="s">
        <v>82</v>
      </c>
      <c r="U4954" s="217">
        <v>1</v>
      </c>
      <c r="V4954" s="85"/>
      <c r="W4954" s="85"/>
      <c r="X4954" s="85"/>
      <c r="Y4954" s="85"/>
      <c r="Z4954" s="85"/>
      <c r="AA4954" s="85"/>
      <c r="AB4954" s="86"/>
      <c r="AC4954" s="86"/>
      <c r="AD4954" s="85"/>
      <c r="AE4954" s="85"/>
      <c r="AF4954" s="85"/>
      <c r="AG4954" s="85"/>
      <c r="AH4954" s="85"/>
      <c r="AI4954" s="85"/>
      <c r="AJ4954" s="85"/>
    </row>
    <row r="4955" spans="1:36" ht="16.5" thickTop="1" thickBot="1">
      <c r="A4955" s="105">
        <f t="shared" si="1042"/>
        <v>27</v>
      </c>
      <c r="B4955" s="112" t="s">
        <v>4755</v>
      </c>
      <c r="C4955" s="113">
        <v>1968</v>
      </c>
      <c r="D4955" s="107"/>
      <c r="E4955" s="114" t="s">
        <v>80</v>
      </c>
      <c r="F4955" s="107">
        <v>2</v>
      </c>
      <c r="G4955" s="107">
        <v>2</v>
      </c>
      <c r="H4955" s="126">
        <v>563.6</v>
      </c>
      <c r="I4955" s="126">
        <v>515.9</v>
      </c>
      <c r="J4955" s="126">
        <v>515.9</v>
      </c>
      <c r="K4955" s="125">
        <v>15</v>
      </c>
      <c r="L4955" s="110">
        <f t="shared" si="1039"/>
        <v>5749886.6519999998</v>
      </c>
      <c r="M4955" s="108"/>
      <c r="N4955" s="108"/>
      <c r="O4955" s="108"/>
      <c r="P4955" s="110">
        <f>'Форма 2'!C4955-M4955-N4955-O4955</f>
        <v>5749886.6519999998</v>
      </c>
      <c r="Q4955" s="111">
        <f t="shared" si="1040"/>
        <v>11145.351137817406</v>
      </c>
      <c r="R4955" s="111">
        <f t="shared" si="1041"/>
        <v>11145.351137817406</v>
      </c>
      <c r="S4955" s="112" t="s">
        <v>2152</v>
      </c>
      <c r="T4955" s="107" t="s">
        <v>82</v>
      </c>
      <c r="U4955" s="217"/>
      <c r="V4955" s="85"/>
      <c r="W4955" s="85"/>
      <c r="X4955" s="85"/>
      <c r="Y4955" s="85"/>
      <c r="Z4955" s="85">
        <v>1</v>
      </c>
      <c r="AA4955" s="85"/>
      <c r="AB4955" s="86"/>
      <c r="AC4955" s="86"/>
      <c r="AD4955" s="85">
        <v>1</v>
      </c>
      <c r="AE4955" s="85"/>
      <c r="AF4955" s="85"/>
      <c r="AG4955" s="85"/>
      <c r="AH4955" s="85"/>
      <c r="AI4955" s="85"/>
      <c r="AJ4955" s="85"/>
    </row>
    <row r="4956" spans="1:36" ht="16.5" thickTop="1" thickBot="1">
      <c r="A4956" s="105">
        <f t="shared" si="1042"/>
        <v>28</v>
      </c>
      <c r="B4956" s="112" t="s">
        <v>4756</v>
      </c>
      <c r="C4956" s="113">
        <v>1967</v>
      </c>
      <c r="D4956" s="107"/>
      <c r="E4956" s="114" t="s">
        <v>80</v>
      </c>
      <c r="F4956" s="107">
        <v>2</v>
      </c>
      <c r="G4956" s="107">
        <v>2</v>
      </c>
      <c r="H4956" s="126">
        <v>565.9</v>
      </c>
      <c r="I4956" s="126">
        <v>518.1</v>
      </c>
      <c r="J4956" s="126">
        <v>518.1</v>
      </c>
      <c r="K4956" s="125">
        <v>18</v>
      </c>
      <c r="L4956" s="110">
        <f t="shared" si="1039"/>
        <v>8919913.8649999984</v>
      </c>
      <c r="M4956" s="108"/>
      <c r="N4956" s="108"/>
      <c r="O4956" s="108"/>
      <c r="P4956" s="110">
        <f>'Форма 2'!C4956-M4956-N4956-O4956</f>
        <v>8919913.8649999984</v>
      </c>
      <c r="Q4956" s="111">
        <f t="shared" si="1040"/>
        <v>17216.587270797139</v>
      </c>
      <c r="R4956" s="111">
        <f t="shared" si="1041"/>
        <v>17216.587270797139</v>
      </c>
      <c r="S4956" s="112" t="s">
        <v>2152</v>
      </c>
      <c r="T4956" s="107" t="s">
        <v>82</v>
      </c>
      <c r="U4956" s="217"/>
      <c r="V4956" s="85"/>
      <c r="W4956" s="85"/>
      <c r="X4956" s="85">
        <v>1</v>
      </c>
      <c r="Y4956" s="85"/>
      <c r="Z4956" s="85"/>
      <c r="AA4956" s="85"/>
      <c r="AB4956" s="86"/>
      <c r="AC4956" s="86"/>
      <c r="AD4956" s="85">
        <v>1</v>
      </c>
      <c r="AE4956" s="85">
        <v>1</v>
      </c>
      <c r="AF4956" s="85"/>
      <c r="AG4956" s="85"/>
      <c r="AH4956" s="85"/>
      <c r="AI4956" s="85"/>
      <c r="AJ4956" s="85"/>
    </row>
    <row r="4957" spans="1:36" ht="16.5" thickTop="1" thickBot="1">
      <c r="A4957" s="105">
        <f t="shared" si="1042"/>
        <v>29</v>
      </c>
      <c r="B4957" s="112" t="s">
        <v>4757</v>
      </c>
      <c r="C4957" s="113">
        <v>1968</v>
      </c>
      <c r="D4957" s="107"/>
      <c r="E4957" s="114" t="s">
        <v>80</v>
      </c>
      <c r="F4957" s="107">
        <v>2</v>
      </c>
      <c r="G4957" s="107">
        <v>2</v>
      </c>
      <c r="H4957" s="126">
        <v>528.5</v>
      </c>
      <c r="I4957" s="126">
        <v>498.3</v>
      </c>
      <c r="J4957" s="126">
        <v>498.3</v>
      </c>
      <c r="K4957" s="125">
        <v>18</v>
      </c>
      <c r="L4957" s="110">
        <f t="shared" si="1039"/>
        <v>686014.14</v>
      </c>
      <c r="M4957" s="108"/>
      <c r="N4957" s="108"/>
      <c r="O4957" s="108"/>
      <c r="P4957" s="110">
        <f>'Форма 2'!C4957-M4957-N4957-O4957</f>
        <v>686014.14</v>
      </c>
      <c r="Q4957" s="111">
        <f t="shared" si="1040"/>
        <v>1376.7090909090909</v>
      </c>
      <c r="R4957" s="111">
        <f t="shared" si="1041"/>
        <v>1376.7090909090909</v>
      </c>
      <c r="S4957" s="112" t="s">
        <v>2152</v>
      </c>
      <c r="T4957" s="107" t="s">
        <v>92</v>
      </c>
      <c r="U4957" s="217"/>
      <c r="V4957" s="85"/>
      <c r="W4957" s="85"/>
      <c r="X4957" s="85"/>
      <c r="Y4957" s="85"/>
      <c r="Z4957" s="85"/>
      <c r="AA4957" s="85"/>
      <c r="AB4957" s="86"/>
      <c r="AC4957" s="86"/>
      <c r="AD4957" s="85"/>
      <c r="AE4957" s="85"/>
      <c r="AF4957" s="85">
        <v>1</v>
      </c>
      <c r="AG4957" s="85"/>
      <c r="AH4957" s="85"/>
      <c r="AI4957" s="85"/>
      <c r="AJ4957" s="85"/>
    </row>
    <row r="4958" spans="1:36" ht="16.5" thickTop="1" thickBot="1">
      <c r="A4958" s="105">
        <f t="shared" si="1042"/>
        <v>30</v>
      </c>
      <c r="B4958" s="112" t="s">
        <v>4758</v>
      </c>
      <c r="C4958" s="113">
        <v>1966</v>
      </c>
      <c r="D4958" s="107"/>
      <c r="E4958" s="114" t="s">
        <v>80</v>
      </c>
      <c r="F4958" s="107">
        <v>2</v>
      </c>
      <c r="G4958" s="107">
        <v>3</v>
      </c>
      <c r="H4958" s="126">
        <v>525.79999999999995</v>
      </c>
      <c r="I4958" s="126">
        <v>461.3</v>
      </c>
      <c r="J4958" s="126">
        <v>461.3</v>
      </c>
      <c r="K4958" s="125">
        <v>11</v>
      </c>
      <c r="L4958" s="110">
        <f t="shared" si="1039"/>
        <v>5025275.6619999995</v>
      </c>
      <c r="M4958" s="108"/>
      <c r="N4958" s="108"/>
      <c r="O4958" s="108"/>
      <c r="P4958" s="110">
        <f>'Форма 2'!C4958-M4958-N4958-O4958</f>
        <v>5025275.6619999995</v>
      </c>
      <c r="Q4958" s="111">
        <f t="shared" si="1040"/>
        <v>10893.725692607846</v>
      </c>
      <c r="R4958" s="111">
        <f t="shared" si="1041"/>
        <v>10893.725692607846</v>
      </c>
      <c r="S4958" s="112" t="s">
        <v>2152</v>
      </c>
      <c r="T4958" s="107" t="s">
        <v>82</v>
      </c>
      <c r="U4958" s="217"/>
      <c r="V4958" s="85"/>
      <c r="W4958" s="85"/>
      <c r="X4958" s="85"/>
      <c r="Y4958" s="85"/>
      <c r="Z4958" s="85"/>
      <c r="AA4958" s="85"/>
      <c r="AB4958" s="86"/>
      <c r="AC4958" s="86"/>
      <c r="AD4958" s="85">
        <v>1</v>
      </c>
      <c r="AE4958" s="85"/>
      <c r="AF4958" s="85"/>
      <c r="AG4958" s="85"/>
      <c r="AH4958" s="85"/>
      <c r="AI4958" s="85"/>
      <c r="AJ4958" s="85"/>
    </row>
    <row r="4959" spans="1:36" ht="16.5" thickTop="1" thickBot="1">
      <c r="A4959" s="105">
        <f t="shared" si="1042"/>
        <v>31</v>
      </c>
      <c r="B4959" s="112" t="s">
        <v>4759</v>
      </c>
      <c r="C4959" s="113">
        <v>1970</v>
      </c>
      <c r="D4959" s="107"/>
      <c r="E4959" s="114" t="s">
        <v>80</v>
      </c>
      <c r="F4959" s="107">
        <v>2</v>
      </c>
      <c r="G4959" s="107">
        <v>2</v>
      </c>
      <c r="H4959" s="126">
        <v>516.70000000000005</v>
      </c>
      <c r="I4959" s="126">
        <v>452.9</v>
      </c>
      <c r="J4959" s="126">
        <v>452.9</v>
      </c>
      <c r="K4959" s="125">
        <v>23</v>
      </c>
      <c r="L4959" s="110">
        <f t="shared" si="1039"/>
        <v>4938303.4129999997</v>
      </c>
      <c r="M4959" s="108"/>
      <c r="N4959" s="108"/>
      <c r="O4959" s="108"/>
      <c r="P4959" s="110">
        <f>'Форма 2'!C4959-M4959-N4959-O4959</f>
        <v>4938303.4129999997</v>
      </c>
      <c r="Q4959" s="111">
        <f t="shared" si="1040"/>
        <v>10903.73904393906</v>
      </c>
      <c r="R4959" s="111">
        <f t="shared" si="1041"/>
        <v>10903.73904393906</v>
      </c>
      <c r="S4959" s="112" t="s">
        <v>2152</v>
      </c>
      <c r="T4959" s="107" t="s">
        <v>92</v>
      </c>
      <c r="U4959" s="217"/>
      <c r="V4959" s="85"/>
      <c r="W4959" s="85"/>
      <c r="X4959" s="85"/>
      <c r="Y4959" s="85"/>
      <c r="Z4959" s="85"/>
      <c r="AA4959" s="85"/>
      <c r="AB4959" s="86"/>
      <c r="AC4959" s="86"/>
      <c r="AD4959" s="85">
        <v>1</v>
      </c>
      <c r="AE4959" s="85"/>
      <c r="AF4959" s="85"/>
      <c r="AG4959" s="85"/>
      <c r="AH4959" s="85"/>
      <c r="AI4959" s="85"/>
      <c r="AJ4959" s="85"/>
    </row>
    <row r="4960" spans="1:36" ht="16.5" thickTop="1" thickBot="1">
      <c r="A4960" s="105">
        <f t="shared" si="1042"/>
        <v>32</v>
      </c>
      <c r="B4960" s="112" t="s">
        <v>4760</v>
      </c>
      <c r="C4960" s="113">
        <v>1968</v>
      </c>
      <c r="D4960" s="107"/>
      <c r="E4960" s="114" t="s">
        <v>80</v>
      </c>
      <c r="F4960" s="107">
        <v>2</v>
      </c>
      <c r="G4960" s="107">
        <v>2</v>
      </c>
      <c r="H4960" s="126">
        <v>752.5</v>
      </c>
      <c r="I4960" s="126">
        <v>695.8</v>
      </c>
      <c r="J4960" s="126">
        <v>695.8</v>
      </c>
      <c r="K4960" s="125">
        <v>19</v>
      </c>
      <c r="L4960" s="110">
        <f t="shared" si="1039"/>
        <v>7191935.9749999996</v>
      </c>
      <c r="M4960" s="108"/>
      <c r="N4960" s="108"/>
      <c r="O4960" s="108"/>
      <c r="P4960" s="110">
        <f>'Форма 2'!C4960-M4960-N4960-O4960</f>
        <v>7191935.9749999996</v>
      </c>
      <c r="Q4960" s="111">
        <f t="shared" si="1040"/>
        <v>10336.211519114688</v>
      </c>
      <c r="R4960" s="111">
        <f t="shared" si="1041"/>
        <v>10336.211519114688</v>
      </c>
      <c r="S4960" s="112" t="s">
        <v>2152</v>
      </c>
      <c r="T4960" s="107" t="s">
        <v>92</v>
      </c>
      <c r="U4960" s="217"/>
      <c r="V4960" s="85"/>
      <c r="W4960" s="85"/>
      <c r="X4960" s="85"/>
      <c r="Y4960" s="85"/>
      <c r="Z4960" s="85"/>
      <c r="AA4960" s="85"/>
      <c r="AB4960" s="86"/>
      <c r="AC4960" s="86"/>
      <c r="AD4960" s="85">
        <v>1</v>
      </c>
      <c r="AE4960" s="85"/>
      <c r="AF4960" s="85"/>
      <c r="AG4960" s="85"/>
      <c r="AH4960" s="85"/>
      <c r="AI4960" s="85"/>
      <c r="AJ4960" s="85"/>
    </row>
    <row r="4961" spans="1:36" ht="16.5" thickTop="1" thickBot="1">
      <c r="A4961" s="105">
        <f t="shared" si="1042"/>
        <v>33</v>
      </c>
      <c r="B4961" s="112" t="s">
        <v>1150</v>
      </c>
      <c r="C4961" s="113">
        <v>1972</v>
      </c>
      <c r="D4961" s="107"/>
      <c r="E4961" s="114" t="s">
        <v>80</v>
      </c>
      <c r="F4961" s="107">
        <v>2</v>
      </c>
      <c r="G4961" s="107">
        <v>3</v>
      </c>
      <c r="H4961" s="126">
        <v>954.3</v>
      </c>
      <c r="I4961" s="126">
        <v>874.6</v>
      </c>
      <c r="J4961" s="126">
        <v>874.6</v>
      </c>
      <c r="K4961" s="125">
        <v>24</v>
      </c>
      <c r="L4961" s="110">
        <f t="shared" si="1039"/>
        <v>9120617.2769999988</v>
      </c>
      <c r="M4961" s="108"/>
      <c r="N4961" s="108"/>
      <c r="O4961" s="108"/>
      <c r="P4961" s="110">
        <f>'Форма 2'!C4961-M4961-N4961-O4961</f>
        <v>9120617.2769999988</v>
      </c>
      <c r="Q4961" s="111">
        <f t="shared" si="1040"/>
        <v>10428.329838783442</v>
      </c>
      <c r="R4961" s="111">
        <f t="shared" si="1041"/>
        <v>10428.329838783442</v>
      </c>
      <c r="S4961" s="112" t="s">
        <v>2152</v>
      </c>
      <c r="T4961" s="107" t="s">
        <v>92</v>
      </c>
      <c r="U4961" s="217"/>
      <c r="V4961" s="85"/>
      <c r="W4961" s="85"/>
      <c r="X4961" s="85"/>
      <c r="Y4961" s="85"/>
      <c r="Z4961" s="85"/>
      <c r="AA4961" s="85"/>
      <c r="AB4961" s="86"/>
      <c r="AC4961" s="86"/>
      <c r="AD4961" s="85">
        <v>1</v>
      </c>
      <c r="AE4961" s="85"/>
      <c r="AF4961" s="85"/>
      <c r="AG4961" s="85"/>
      <c r="AH4961" s="85"/>
      <c r="AI4961" s="85"/>
      <c r="AJ4961" s="85"/>
    </row>
    <row r="4962" spans="1:36" ht="16.5" thickTop="1" thickBot="1">
      <c r="A4962" s="105">
        <f t="shared" si="1042"/>
        <v>34</v>
      </c>
      <c r="B4962" s="112" t="s">
        <v>4761</v>
      </c>
      <c r="C4962" s="113">
        <v>1964</v>
      </c>
      <c r="D4962" s="107"/>
      <c r="E4962" s="114" t="s">
        <v>80</v>
      </c>
      <c r="F4962" s="107">
        <v>2</v>
      </c>
      <c r="G4962" s="107">
        <v>3</v>
      </c>
      <c r="H4962" s="126">
        <v>519.4</v>
      </c>
      <c r="I4962" s="126">
        <v>454.5</v>
      </c>
      <c r="J4962" s="126">
        <v>454.5</v>
      </c>
      <c r="K4962" s="125">
        <v>18</v>
      </c>
      <c r="L4962" s="110">
        <f t="shared" si="1039"/>
        <v>4964108.3659999995</v>
      </c>
      <c r="M4962" s="108"/>
      <c r="N4962" s="108"/>
      <c r="O4962" s="108"/>
      <c r="P4962" s="110">
        <f>'Форма 2'!C4962-M4962-N4962-O4962</f>
        <v>4964108.3659999995</v>
      </c>
      <c r="Q4962" s="111">
        <f t="shared" si="1040"/>
        <v>10922.130618261825</v>
      </c>
      <c r="R4962" s="111">
        <f t="shared" si="1041"/>
        <v>10922.130618261825</v>
      </c>
      <c r="S4962" s="112" t="s">
        <v>2152</v>
      </c>
      <c r="T4962" s="107" t="s">
        <v>82</v>
      </c>
      <c r="U4962" s="217"/>
      <c r="V4962" s="85"/>
      <c r="W4962" s="85"/>
      <c r="X4962" s="85"/>
      <c r="Y4962" s="85"/>
      <c r="Z4962" s="85"/>
      <c r="AA4962" s="85"/>
      <c r="AB4962" s="86"/>
      <c r="AC4962" s="86"/>
      <c r="AD4962" s="85">
        <v>1</v>
      </c>
      <c r="AE4962" s="85"/>
      <c r="AF4962" s="85"/>
      <c r="AG4962" s="85"/>
      <c r="AH4962" s="85"/>
      <c r="AI4962" s="85"/>
      <c r="AJ4962" s="85"/>
    </row>
    <row r="4963" spans="1:36" ht="16.5" thickTop="1" thickBot="1">
      <c r="A4963" s="105">
        <f t="shared" si="1042"/>
        <v>35</v>
      </c>
      <c r="B4963" s="112" t="s">
        <v>4762</v>
      </c>
      <c r="C4963" s="113">
        <v>1962</v>
      </c>
      <c r="D4963" s="107"/>
      <c r="E4963" s="114" t="s">
        <v>80</v>
      </c>
      <c r="F4963" s="107">
        <v>2</v>
      </c>
      <c r="G4963" s="107">
        <v>2</v>
      </c>
      <c r="H4963" s="126">
        <v>494.7</v>
      </c>
      <c r="I4963" s="126">
        <v>435.9</v>
      </c>
      <c r="J4963" s="126">
        <v>435.9</v>
      </c>
      <c r="K4963" s="125">
        <v>18</v>
      </c>
      <c r="L4963" s="110">
        <f t="shared" si="1039"/>
        <v>4155539.3640000005</v>
      </c>
      <c r="M4963" s="108"/>
      <c r="N4963" s="108"/>
      <c r="O4963" s="108"/>
      <c r="P4963" s="110">
        <f>'Форма 2'!C4963-M4963-N4963-O4963</f>
        <v>4155539.3640000005</v>
      </c>
      <c r="Q4963" s="111">
        <f t="shared" si="1040"/>
        <v>9533.2401101170017</v>
      </c>
      <c r="R4963" s="111">
        <f t="shared" si="1041"/>
        <v>9533.2401101170017</v>
      </c>
      <c r="S4963" s="112" t="s">
        <v>2152</v>
      </c>
      <c r="T4963" s="107" t="s">
        <v>82</v>
      </c>
      <c r="U4963" s="217"/>
      <c r="V4963" s="85">
        <v>1</v>
      </c>
      <c r="W4963" s="85"/>
      <c r="X4963" s="85"/>
      <c r="Y4963" s="85"/>
      <c r="Z4963" s="85"/>
      <c r="AA4963" s="85"/>
      <c r="AB4963" s="86"/>
      <c r="AC4963" s="86"/>
      <c r="AD4963" s="85"/>
      <c r="AE4963" s="85"/>
      <c r="AF4963" s="85"/>
      <c r="AG4963" s="85"/>
      <c r="AH4963" s="85"/>
      <c r="AI4963" s="85"/>
      <c r="AJ4963" s="85"/>
    </row>
    <row r="4964" spans="1:36" ht="16.5" thickTop="1" thickBot="1">
      <c r="A4964" s="105">
        <f t="shared" si="1042"/>
        <v>36</v>
      </c>
      <c r="B4964" s="112" t="s">
        <v>4763</v>
      </c>
      <c r="C4964" s="113">
        <v>1964</v>
      </c>
      <c r="D4964" s="107"/>
      <c r="E4964" s="114" t="s">
        <v>80</v>
      </c>
      <c r="F4964" s="107">
        <v>2</v>
      </c>
      <c r="G4964" s="107">
        <v>2</v>
      </c>
      <c r="H4964" s="126">
        <v>501.5</v>
      </c>
      <c r="I4964" s="126">
        <v>441.6</v>
      </c>
      <c r="J4964" s="126">
        <v>441.6</v>
      </c>
      <c r="K4964" s="125">
        <v>18</v>
      </c>
      <c r="L4964" s="110">
        <f t="shared" si="1039"/>
        <v>4793031.085</v>
      </c>
      <c r="M4964" s="108"/>
      <c r="N4964" s="108"/>
      <c r="O4964" s="108"/>
      <c r="P4964" s="110">
        <f>'Форма 2'!C4964-M4964-N4964-O4964</f>
        <v>4793031.085</v>
      </c>
      <c r="Q4964" s="111">
        <f t="shared" si="1040"/>
        <v>10853.784159873188</v>
      </c>
      <c r="R4964" s="111">
        <f t="shared" si="1041"/>
        <v>10853.784159873188</v>
      </c>
      <c r="S4964" s="112" t="s">
        <v>2152</v>
      </c>
      <c r="T4964" s="107" t="s">
        <v>82</v>
      </c>
      <c r="U4964" s="217"/>
      <c r="V4964" s="85"/>
      <c r="W4964" s="85"/>
      <c r="X4964" s="85"/>
      <c r="Y4964" s="85"/>
      <c r="Z4964" s="85"/>
      <c r="AA4964" s="85"/>
      <c r="AB4964" s="86"/>
      <c r="AC4964" s="86"/>
      <c r="AD4964" s="85">
        <v>1</v>
      </c>
      <c r="AE4964" s="85"/>
      <c r="AF4964" s="85"/>
      <c r="AG4964" s="85"/>
      <c r="AH4964" s="85"/>
      <c r="AI4964" s="85"/>
      <c r="AJ4964" s="85"/>
    </row>
    <row r="4965" spans="1:36" ht="16.5" thickTop="1" thickBot="1">
      <c r="A4965" s="105">
        <f t="shared" si="1042"/>
        <v>37</v>
      </c>
      <c r="B4965" s="112" t="s">
        <v>4764</v>
      </c>
      <c r="C4965" s="113">
        <v>1973</v>
      </c>
      <c r="D4965" s="107"/>
      <c r="E4965" s="114" t="s">
        <v>94</v>
      </c>
      <c r="F4965" s="107">
        <v>2</v>
      </c>
      <c r="G4965" s="107">
        <v>2</v>
      </c>
      <c r="H4965" s="126">
        <v>844.3</v>
      </c>
      <c r="I4965" s="126">
        <v>781</v>
      </c>
      <c r="J4965" s="126">
        <v>697.7</v>
      </c>
      <c r="K4965" s="125">
        <v>48</v>
      </c>
      <c r="L4965" s="110">
        <f t="shared" si="1039"/>
        <v>624967.74600000004</v>
      </c>
      <c r="M4965" s="108"/>
      <c r="N4965" s="108"/>
      <c r="O4965" s="108"/>
      <c r="P4965" s="110">
        <f>'Форма 2'!C4965-M4965-N4965-O4965</f>
        <v>624967.74600000004</v>
      </c>
      <c r="Q4965" s="111">
        <f t="shared" si="1040"/>
        <v>800.21478361075549</v>
      </c>
      <c r="R4965" s="111">
        <f t="shared" si="1041"/>
        <v>800.21478361075549</v>
      </c>
      <c r="S4965" s="112" t="s">
        <v>2152</v>
      </c>
      <c r="T4965" s="107" t="s">
        <v>82</v>
      </c>
      <c r="U4965" s="217">
        <v>1</v>
      </c>
      <c r="V4965" s="85"/>
      <c r="W4965" s="85"/>
      <c r="X4965" s="85"/>
      <c r="Y4965" s="85"/>
      <c r="Z4965" s="85"/>
      <c r="AA4965" s="85"/>
      <c r="AB4965" s="86"/>
      <c r="AC4965" s="86"/>
      <c r="AD4965" s="85"/>
      <c r="AE4965" s="85"/>
      <c r="AF4965" s="85"/>
      <c r="AG4965" s="85"/>
      <c r="AH4965" s="85"/>
      <c r="AI4965" s="85"/>
      <c r="AJ4965" s="85"/>
    </row>
    <row r="4966" spans="1:36" ht="16.5" thickTop="1" thickBot="1">
      <c r="A4966" s="105">
        <f t="shared" si="1042"/>
        <v>38</v>
      </c>
      <c r="B4966" s="112" t="s">
        <v>4765</v>
      </c>
      <c r="C4966" s="113">
        <v>1966</v>
      </c>
      <c r="D4966" s="107"/>
      <c r="E4966" s="114" t="s">
        <v>80</v>
      </c>
      <c r="F4966" s="107">
        <v>2</v>
      </c>
      <c r="G4966" s="107">
        <v>3</v>
      </c>
      <c r="H4966" s="126">
        <v>523.29999999999995</v>
      </c>
      <c r="I4966" s="126">
        <v>459.7</v>
      </c>
      <c r="J4966" s="126">
        <v>459.7</v>
      </c>
      <c r="K4966" s="125">
        <v>18</v>
      </c>
      <c r="L4966" s="110">
        <f t="shared" si="1039"/>
        <v>9397164.9829999991</v>
      </c>
      <c r="M4966" s="108"/>
      <c r="N4966" s="108"/>
      <c r="O4966" s="108"/>
      <c r="P4966" s="110">
        <f>'Форма 2'!C4966-M4966-N4966-O4966</f>
        <v>9397164.9829999991</v>
      </c>
      <c r="Q4966" s="111">
        <f t="shared" si="1040"/>
        <v>20441.951235588425</v>
      </c>
      <c r="R4966" s="111">
        <f t="shared" si="1041"/>
        <v>20441.951235588425</v>
      </c>
      <c r="S4966" s="112" t="s">
        <v>2152</v>
      </c>
      <c r="T4966" s="107" t="s">
        <v>82</v>
      </c>
      <c r="U4966" s="217"/>
      <c r="V4966" s="85">
        <v>1</v>
      </c>
      <c r="W4966" s="85"/>
      <c r="X4966" s="85"/>
      <c r="Y4966" s="85"/>
      <c r="Z4966" s="85"/>
      <c r="AA4966" s="85"/>
      <c r="AB4966" s="86"/>
      <c r="AC4966" s="86"/>
      <c r="AD4966" s="85">
        <v>1</v>
      </c>
      <c r="AE4966" s="85"/>
      <c r="AF4966" s="85"/>
      <c r="AG4966" s="85"/>
      <c r="AH4966" s="85"/>
      <c r="AI4966" s="85"/>
      <c r="AJ4966" s="85"/>
    </row>
    <row r="4967" spans="1:36" ht="16.5" thickTop="1" thickBot="1">
      <c r="A4967" s="105">
        <f t="shared" si="1042"/>
        <v>39</v>
      </c>
      <c r="B4967" s="112" t="s">
        <v>4766</v>
      </c>
      <c r="C4967" s="113">
        <v>1973</v>
      </c>
      <c r="D4967" s="107"/>
      <c r="E4967" s="114" t="s">
        <v>80</v>
      </c>
      <c r="F4967" s="107">
        <v>2</v>
      </c>
      <c r="G4967" s="107">
        <v>2</v>
      </c>
      <c r="H4967" s="126">
        <v>768.6</v>
      </c>
      <c r="I4967" s="126">
        <v>710</v>
      </c>
      <c r="J4967" s="126">
        <v>710</v>
      </c>
      <c r="K4967" s="125">
        <v>24</v>
      </c>
      <c r="L4967" s="110">
        <f t="shared" si="1039"/>
        <v>785885.81400000001</v>
      </c>
      <c r="M4967" s="108"/>
      <c r="N4967" s="108"/>
      <c r="O4967" s="108"/>
      <c r="P4967" s="110">
        <f>'Форма 2'!C4967-M4967-N4967-O4967</f>
        <v>785885.81400000001</v>
      </c>
      <c r="Q4967" s="111">
        <f t="shared" si="1040"/>
        <v>1106.881428169014</v>
      </c>
      <c r="R4967" s="111">
        <f t="shared" si="1041"/>
        <v>1106.881428169014</v>
      </c>
      <c r="S4967" s="112" t="s">
        <v>2152</v>
      </c>
      <c r="T4967" s="107" t="s">
        <v>82</v>
      </c>
      <c r="U4967" s="217"/>
      <c r="V4967" s="85"/>
      <c r="W4967" s="85"/>
      <c r="X4967" s="85">
        <v>1</v>
      </c>
      <c r="Y4967" s="85"/>
      <c r="Z4967" s="85">
        <v>1</v>
      </c>
      <c r="AA4967" s="85"/>
      <c r="AB4967" s="86"/>
      <c r="AC4967" s="86"/>
      <c r="AD4967" s="85"/>
      <c r="AE4967" s="85"/>
      <c r="AF4967" s="85"/>
      <c r="AG4967" s="85"/>
      <c r="AH4967" s="85"/>
      <c r="AI4967" s="85"/>
      <c r="AJ4967" s="85"/>
    </row>
    <row r="4968" spans="1:36" ht="16.5" thickTop="1" thickBot="1">
      <c r="A4968" s="105">
        <f t="shared" si="1042"/>
        <v>40</v>
      </c>
      <c r="B4968" s="112" t="s">
        <v>4767</v>
      </c>
      <c r="C4968" s="113">
        <v>1968</v>
      </c>
      <c r="D4968" s="107"/>
      <c r="E4968" s="114" t="s">
        <v>94</v>
      </c>
      <c r="F4968" s="107">
        <v>2</v>
      </c>
      <c r="G4968" s="107">
        <v>1</v>
      </c>
      <c r="H4968" s="126">
        <v>737.9</v>
      </c>
      <c r="I4968" s="126">
        <v>520.70000000000005</v>
      </c>
      <c r="J4968" s="126">
        <v>520.70000000000005</v>
      </c>
      <c r="K4968" s="125">
        <v>24</v>
      </c>
      <c r="L4968" s="110">
        <f t="shared" si="1039"/>
        <v>7806893.4519999996</v>
      </c>
      <c r="M4968" s="108"/>
      <c r="N4968" s="108"/>
      <c r="O4968" s="108"/>
      <c r="P4968" s="110">
        <f>'Форма 2'!C4968-M4968-N4968-O4968</f>
        <v>7806893.4519999996</v>
      </c>
      <c r="Q4968" s="111">
        <f t="shared" si="1040"/>
        <v>14993.0736546956</v>
      </c>
      <c r="R4968" s="111">
        <f t="shared" si="1041"/>
        <v>14993.0736546956</v>
      </c>
      <c r="S4968" s="112" t="s">
        <v>2152</v>
      </c>
      <c r="T4968" s="107" t="s">
        <v>82</v>
      </c>
      <c r="U4968" s="217"/>
      <c r="V4968" s="85"/>
      <c r="W4968" s="85"/>
      <c r="X4968" s="85">
        <v>1</v>
      </c>
      <c r="Y4968" s="85"/>
      <c r="Z4968" s="85">
        <v>1</v>
      </c>
      <c r="AA4968" s="85"/>
      <c r="AB4968" s="86"/>
      <c r="AC4968" s="86"/>
      <c r="AD4968" s="85">
        <v>1</v>
      </c>
      <c r="AE4968" s="85"/>
      <c r="AF4968" s="85"/>
      <c r="AG4968" s="85"/>
      <c r="AH4968" s="85"/>
      <c r="AI4968" s="85"/>
      <c r="AJ4968" s="85"/>
    </row>
    <row r="4969" spans="1:36" ht="17.25" thickTop="1" thickBot="1">
      <c r="A4969" s="221">
        <v>0</v>
      </c>
      <c r="B4969" s="13" t="s">
        <v>1151</v>
      </c>
      <c r="C4969" s="5"/>
      <c r="D4969" s="5"/>
      <c r="E4969" s="5"/>
      <c r="F4969" s="5"/>
      <c r="G4969" s="5"/>
      <c r="H4969" s="24">
        <f>SUM(H4970:H4980)</f>
        <v>37651.75</v>
      </c>
      <c r="I4969" s="24">
        <f t="shared" ref="I4969:P4969" si="1043">SUM(I4970:I4980)</f>
        <v>34330.050000000003</v>
      </c>
      <c r="J4969" s="24">
        <f t="shared" si="1043"/>
        <v>27532.850000000002</v>
      </c>
      <c r="K4969" s="23">
        <f t="shared" si="1043"/>
        <v>1984</v>
      </c>
      <c r="L4969" s="24">
        <f t="shared" si="1043"/>
        <v>181132086.92999998</v>
      </c>
      <c r="M4969" s="24">
        <f t="shared" si="1043"/>
        <v>0</v>
      </c>
      <c r="N4969" s="24">
        <f t="shared" si="1043"/>
        <v>0</v>
      </c>
      <c r="O4969" s="24">
        <f t="shared" si="1043"/>
        <v>0</v>
      </c>
      <c r="P4969" s="24">
        <f t="shared" si="1043"/>
        <v>181132086.92999998</v>
      </c>
      <c r="Q4969" s="8" t="s">
        <v>76</v>
      </c>
      <c r="R4969" s="8" t="s">
        <v>76</v>
      </c>
      <c r="S4969" s="8" t="s">
        <v>76</v>
      </c>
      <c r="T4969" s="5" t="s">
        <v>76</v>
      </c>
      <c r="U4969" s="218" t="s">
        <v>76</v>
      </c>
      <c r="V4969" s="84" t="s">
        <v>76</v>
      </c>
      <c r="W4969" s="84" t="s">
        <v>76</v>
      </c>
      <c r="X4969" s="84" t="s">
        <v>76</v>
      </c>
      <c r="Y4969" s="84" t="s">
        <v>76</v>
      </c>
      <c r="Z4969" s="84" t="s">
        <v>76</v>
      </c>
      <c r="AA4969" s="84" t="s">
        <v>76</v>
      </c>
      <c r="AB4969" s="84" t="s">
        <v>76</v>
      </c>
      <c r="AC4969" s="84" t="s">
        <v>76</v>
      </c>
      <c r="AD4969" s="84" t="s">
        <v>76</v>
      </c>
      <c r="AE4969" s="84" t="s">
        <v>76</v>
      </c>
      <c r="AF4969" s="84" t="s">
        <v>76</v>
      </c>
      <c r="AG4969" s="84" t="s">
        <v>76</v>
      </c>
      <c r="AH4969" s="84" t="s">
        <v>76</v>
      </c>
      <c r="AI4969" s="84" t="s">
        <v>76</v>
      </c>
      <c r="AJ4969" s="84" t="s">
        <v>76</v>
      </c>
    </row>
    <row r="4970" spans="1:36" ht="16.5" thickTop="1" thickBot="1">
      <c r="A4970" s="105">
        <f t="shared" si="1042"/>
        <v>1</v>
      </c>
      <c r="B4970" s="114" t="s">
        <v>4768</v>
      </c>
      <c r="C4970" s="113">
        <v>1967</v>
      </c>
      <c r="D4970" s="113">
        <v>2011</v>
      </c>
      <c r="E4970" s="114" t="s">
        <v>106</v>
      </c>
      <c r="F4970" s="107">
        <v>4</v>
      </c>
      <c r="G4970" s="115">
        <v>4</v>
      </c>
      <c r="H4970" s="234">
        <v>3635.9</v>
      </c>
      <c r="I4970" s="234">
        <v>3354.4</v>
      </c>
      <c r="J4970" s="234">
        <v>2449.1</v>
      </c>
      <c r="K4970" s="116">
        <v>209</v>
      </c>
      <c r="L4970" s="110">
        <f t="shared" ref="L4970:L4980" si="1044">SUM(M4970:P4970)</f>
        <v>37093415.441</v>
      </c>
      <c r="M4970" s="108"/>
      <c r="N4970" s="108"/>
      <c r="O4970" s="108"/>
      <c r="P4970" s="110">
        <f>'Форма 2'!C4970-M4970-N4970-O4970</f>
        <v>37093415.441</v>
      </c>
      <c r="Q4970" s="111">
        <f t="shared" ref="Q4970:Q4980" si="1045">L4970/I4970</f>
        <v>11058.137205163368</v>
      </c>
      <c r="R4970" s="111">
        <f t="shared" ref="R4970:R4980" si="1046">Q4970</f>
        <v>11058.137205163368</v>
      </c>
      <c r="S4970" s="112" t="s">
        <v>2152</v>
      </c>
      <c r="T4970" s="107" t="s">
        <v>82</v>
      </c>
      <c r="U4970" s="217"/>
      <c r="V4970" s="85"/>
      <c r="W4970" s="85"/>
      <c r="X4970" s="85"/>
      <c r="Y4970" s="85"/>
      <c r="Z4970" s="85"/>
      <c r="AA4970" s="85"/>
      <c r="AB4970" s="86"/>
      <c r="AC4970" s="86"/>
      <c r="AD4970" s="85">
        <v>1</v>
      </c>
      <c r="AE4970" s="85">
        <v>1</v>
      </c>
      <c r="AF4970" s="85">
        <v>1</v>
      </c>
      <c r="AG4970" s="85"/>
      <c r="AH4970" s="85"/>
      <c r="AI4970" s="85"/>
      <c r="AJ4970" s="85"/>
    </row>
    <row r="4971" spans="1:36" ht="16.5" thickTop="1" thickBot="1">
      <c r="A4971" s="105">
        <f t="shared" si="1042"/>
        <v>2</v>
      </c>
      <c r="B4971" s="112" t="s">
        <v>4769</v>
      </c>
      <c r="C4971" s="107">
        <v>1967</v>
      </c>
      <c r="D4971" s="107">
        <v>1999</v>
      </c>
      <c r="E4971" s="114" t="s">
        <v>106</v>
      </c>
      <c r="F4971" s="107">
        <v>4</v>
      </c>
      <c r="G4971" s="107">
        <v>4</v>
      </c>
      <c r="H4971" s="111">
        <v>3634.4</v>
      </c>
      <c r="I4971" s="111">
        <v>3329.4</v>
      </c>
      <c r="J4971" s="111">
        <v>3019</v>
      </c>
      <c r="K4971" s="122">
        <v>196</v>
      </c>
      <c r="L4971" s="110">
        <f t="shared" si="1044"/>
        <v>5783820.5039999997</v>
      </c>
      <c r="M4971" s="108"/>
      <c r="N4971" s="108"/>
      <c r="O4971" s="108"/>
      <c r="P4971" s="110">
        <f>'Форма 2'!C4971-M4971-N4971-O4971</f>
        <v>5783820.5039999997</v>
      </c>
      <c r="Q4971" s="111">
        <f t="shared" si="1045"/>
        <v>1737.1960425301854</v>
      </c>
      <c r="R4971" s="111">
        <f t="shared" si="1046"/>
        <v>1737.1960425301854</v>
      </c>
      <c r="S4971" s="112" t="s">
        <v>2152</v>
      </c>
      <c r="T4971" s="107" t="s">
        <v>82</v>
      </c>
      <c r="U4971" s="217">
        <v>1</v>
      </c>
      <c r="V4971" s="85"/>
      <c r="W4971" s="85"/>
      <c r="X4971" s="85"/>
      <c r="Y4971" s="85"/>
      <c r="Z4971" s="85"/>
      <c r="AA4971" s="85">
        <v>1</v>
      </c>
      <c r="AB4971" s="86"/>
      <c r="AC4971" s="86"/>
      <c r="AD4971" s="85"/>
      <c r="AE4971" s="85"/>
      <c r="AF4971" s="85"/>
      <c r="AG4971" s="85"/>
      <c r="AH4971" s="85"/>
      <c r="AI4971" s="85"/>
      <c r="AJ4971" s="85"/>
    </row>
    <row r="4972" spans="1:36" ht="16.5" thickTop="1" thickBot="1">
      <c r="A4972" s="105">
        <f t="shared" si="1042"/>
        <v>3</v>
      </c>
      <c r="B4972" s="112" t="s">
        <v>4770</v>
      </c>
      <c r="C4972" s="107">
        <v>1969</v>
      </c>
      <c r="D4972" s="107">
        <v>2010</v>
      </c>
      <c r="E4972" s="114" t="s">
        <v>106</v>
      </c>
      <c r="F4972" s="107">
        <v>4</v>
      </c>
      <c r="G4972" s="107">
        <v>4</v>
      </c>
      <c r="H4972" s="111">
        <v>3466</v>
      </c>
      <c r="I4972" s="111">
        <v>3200.4</v>
      </c>
      <c r="J4972" s="111">
        <v>2584.1</v>
      </c>
      <c r="K4972" s="122">
        <v>185</v>
      </c>
      <c r="L4972" s="110">
        <f t="shared" si="1044"/>
        <v>12337019.039999999</v>
      </c>
      <c r="M4972" s="108"/>
      <c r="N4972" s="108"/>
      <c r="O4972" s="108"/>
      <c r="P4972" s="110">
        <f>'Форма 2'!C4972-M4972-N4972-O4972</f>
        <v>12337019.039999999</v>
      </c>
      <c r="Q4972" s="111">
        <f t="shared" si="1045"/>
        <v>3854.8365954255714</v>
      </c>
      <c r="R4972" s="111">
        <f t="shared" si="1046"/>
        <v>3854.8365954255714</v>
      </c>
      <c r="S4972" s="112" t="s">
        <v>2152</v>
      </c>
      <c r="T4972" s="107" t="s">
        <v>82</v>
      </c>
      <c r="U4972" s="217"/>
      <c r="V4972" s="85">
        <v>1</v>
      </c>
      <c r="W4972" s="85"/>
      <c r="X4972" s="85"/>
      <c r="Y4972" s="85"/>
      <c r="Z4972" s="85"/>
      <c r="AA4972" s="85">
        <v>1</v>
      </c>
      <c r="AB4972" s="86"/>
      <c r="AC4972" s="86"/>
      <c r="AD4972" s="85"/>
      <c r="AE4972" s="85"/>
      <c r="AF4972" s="85"/>
      <c r="AG4972" s="85"/>
      <c r="AH4972" s="85"/>
      <c r="AI4972" s="85"/>
      <c r="AJ4972" s="85"/>
    </row>
    <row r="4973" spans="1:36" ht="16.5" thickTop="1" thickBot="1">
      <c r="A4973" s="105">
        <f t="shared" si="1042"/>
        <v>4</v>
      </c>
      <c r="B4973" s="112" t="s">
        <v>4771</v>
      </c>
      <c r="C4973" s="107">
        <v>1971</v>
      </c>
      <c r="D4973" s="107">
        <v>2004</v>
      </c>
      <c r="E4973" s="114" t="s">
        <v>106</v>
      </c>
      <c r="F4973" s="107">
        <v>4</v>
      </c>
      <c r="G4973" s="107">
        <v>4</v>
      </c>
      <c r="H4973" s="111">
        <v>3585.5</v>
      </c>
      <c r="I4973" s="111">
        <v>3315.7</v>
      </c>
      <c r="J4973" s="111">
        <v>2955.9</v>
      </c>
      <c r="K4973" s="122">
        <v>182</v>
      </c>
      <c r="L4973" s="110">
        <f t="shared" si="1044"/>
        <v>5008584.95</v>
      </c>
      <c r="M4973" s="108"/>
      <c r="N4973" s="108"/>
      <c r="O4973" s="108"/>
      <c r="P4973" s="110">
        <f>'Форма 2'!C4973-M4973-N4973-O4973</f>
        <v>5008584.95</v>
      </c>
      <c r="Q4973" s="111">
        <f t="shared" si="1045"/>
        <v>1510.566381156317</v>
      </c>
      <c r="R4973" s="111">
        <f t="shared" si="1046"/>
        <v>1510.566381156317</v>
      </c>
      <c r="S4973" s="112" t="s">
        <v>2152</v>
      </c>
      <c r="T4973" s="107" t="s">
        <v>82</v>
      </c>
      <c r="U4973" s="217"/>
      <c r="V4973" s="85"/>
      <c r="W4973" s="85"/>
      <c r="X4973" s="85">
        <v>1</v>
      </c>
      <c r="Y4973" s="85"/>
      <c r="Z4973" s="85"/>
      <c r="AA4973" s="85">
        <v>1</v>
      </c>
      <c r="AB4973" s="86"/>
      <c r="AC4973" s="86"/>
      <c r="AD4973" s="85"/>
      <c r="AE4973" s="85"/>
      <c r="AF4973" s="85"/>
      <c r="AG4973" s="85"/>
      <c r="AH4973" s="85"/>
      <c r="AI4973" s="85"/>
      <c r="AJ4973" s="85"/>
    </row>
    <row r="4974" spans="1:36" ht="16.5" thickTop="1" thickBot="1">
      <c r="A4974" s="105">
        <f t="shared" si="1042"/>
        <v>5</v>
      </c>
      <c r="B4974" s="112" t="s">
        <v>4772</v>
      </c>
      <c r="C4974" s="107">
        <v>1974</v>
      </c>
      <c r="D4974" s="107">
        <v>2015</v>
      </c>
      <c r="E4974" s="114" t="s">
        <v>1153</v>
      </c>
      <c r="F4974" s="107">
        <v>5</v>
      </c>
      <c r="G4974" s="107">
        <v>4</v>
      </c>
      <c r="H4974" s="111">
        <v>2977.5</v>
      </c>
      <c r="I4974" s="111">
        <v>2694.7</v>
      </c>
      <c r="J4974" s="111">
        <v>2366.5</v>
      </c>
      <c r="K4974" s="122">
        <v>146</v>
      </c>
      <c r="L4974" s="110">
        <f t="shared" si="1044"/>
        <v>1547138.7750000001</v>
      </c>
      <c r="M4974" s="108"/>
      <c r="N4974" s="108"/>
      <c r="O4974" s="108"/>
      <c r="P4974" s="110">
        <f>'Форма 2'!C4974-M4974-N4974-O4974</f>
        <v>1547138.7750000001</v>
      </c>
      <c r="Q4974" s="111">
        <f t="shared" si="1045"/>
        <v>574.14137937432747</v>
      </c>
      <c r="R4974" s="111">
        <f t="shared" si="1046"/>
        <v>574.14137937432747</v>
      </c>
      <c r="S4974" s="112" t="s">
        <v>2152</v>
      </c>
      <c r="T4974" s="107" t="s">
        <v>92</v>
      </c>
      <c r="U4974" s="217">
        <v>1</v>
      </c>
      <c r="V4974" s="85"/>
      <c r="W4974" s="85"/>
      <c r="X4974" s="85"/>
      <c r="Y4974" s="85"/>
      <c r="Z4974" s="85"/>
      <c r="AA4974" s="85"/>
      <c r="AB4974" s="86"/>
      <c r="AC4974" s="86"/>
      <c r="AD4974" s="85"/>
      <c r="AE4974" s="85"/>
      <c r="AF4974" s="85"/>
      <c r="AG4974" s="85"/>
      <c r="AH4974" s="85"/>
      <c r="AI4974" s="85"/>
      <c r="AJ4974" s="85"/>
    </row>
    <row r="4975" spans="1:36" ht="16.5" thickTop="1" thickBot="1">
      <c r="A4975" s="105">
        <f t="shared" si="1042"/>
        <v>6</v>
      </c>
      <c r="B4975" s="112" t="s">
        <v>4773</v>
      </c>
      <c r="C4975" s="107">
        <v>1988</v>
      </c>
      <c r="D4975" s="107">
        <v>2018</v>
      </c>
      <c r="E4975" s="114" t="s">
        <v>1153</v>
      </c>
      <c r="F4975" s="107">
        <v>5</v>
      </c>
      <c r="G4975" s="107">
        <v>4</v>
      </c>
      <c r="H4975" s="111">
        <v>3049.75</v>
      </c>
      <c r="I4975" s="111">
        <v>2718.35</v>
      </c>
      <c r="J4975" s="111">
        <v>1052.95</v>
      </c>
      <c r="K4975" s="122">
        <v>191</v>
      </c>
      <c r="L4975" s="110">
        <f t="shared" si="1044"/>
        <v>4260195.7750000004</v>
      </c>
      <c r="M4975" s="108"/>
      <c r="N4975" s="108"/>
      <c r="O4975" s="108"/>
      <c r="P4975" s="110">
        <f>'Форма 2'!C4975-M4975-N4975-O4975</f>
        <v>4260195.7750000004</v>
      </c>
      <c r="Q4975" s="111">
        <f t="shared" si="1045"/>
        <v>1567.1991373443452</v>
      </c>
      <c r="R4975" s="111">
        <f t="shared" si="1046"/>
        <v>1567.1991373443452</v>
      </c>
      <c r="S4975" s="112" t="s">
        <v>2152</v>
      </c>
      <c r="T4975" s="107" t="s">
        <v>92</v>
      </c>
      <c r="U4975" s="217"/>
      <c r="V4975" s="85"/>
      <c r="W4975" s="85"/>
      <c r="X4975" s="85">
        <v>1</v>
      </c>
      <c r="Y4975" s="85"/>
      <c r="Z4975" s="85"/>
      <c r="AA4975" s="85">
        <v>1</v>
      </c>
      <c r="AB4975" s="86"/>
      <c r="AC4975" s="86"/>
      <c r="AD4975" s="85"/>
      <c r="AE4975" s="85"/>
      <c r="AF4975" s="85"/>
      <c r="AG4975" s="85"/>
      <c r="AH4975" s="85"/>
      <c r="AI4975" s="85"/>
      <c r="AJ4975" s="85"/>
    </row>
    <row r="4976" spans="1:36" ht="16.5" thickTop="1" thickBot="1">
      <c r="A4976" s="105">
        <f t="shared" si="1042"/>
        <v>7</v>
      </c>
      <c r="B4976" s="112" t="s">
        <v>4774</v>
      </c>
      <c r="C4976" s="107">
        <v>1989</v>
      </c>
      <c r="D4976" s="107">
        <v>2001</v>
      </c>
      <c r="E4976" s="114" t="s">
        <v>1153</v>
      </c>
      <c r="F4976" s="107">
        <v>5</v>
      </c>
      <c r="G4976" s="107">
        <v>3</v>
      </c>
      <c r="H4976" s="111">
        <v>3835</v>
      </c>
      <c r="I4976" s="111">
        <v>3306</v>
      </c>
      <c r="J4976" s="111">
        <v>3114.5</v>
      </c>
      <c r="K4976" s="122">
        <v>174</v>
      </c>
      <c r="L4976" s="110">
        <f t="shared" si="1044"/>
        <v>1246758.5</v>
      </c>
      <c r="M4976" s="108"/>
      <c r="N4976" s="108"/>
      <c r="O4976" s="108"/>
      <c r="P4976" s="110">
        <f>'Форма 2'!C4976-M4976-N4976-O4976</f>
        <v>1246758.5</v>
      </c>
      <c r="Q4976" s="111">
        <f t="shared" si="1045"/>
        <v>377.11993345432546</v>
      </c>
      <c r="R4976" s="111">
        <f t="shared" si="1046"/>
        <v>377.11993345432546</v>
      </c>
      <c r="S4976" s="112" t="s">
        <v>2152</v>
      </c>
      <c r="T4976" s="107" t="s">
        <v>92</v>
      </c>
      <c r="U4976" s="217"/>
      <c r="V4976" s="85"/>
      <c r="W4976" s="85"/>
      <c r="X4976" s="85">
        <v>1</v>
      </c>
      <c r="Y4976" s="85"/>
      <c r="Z4976" s="85"/>
      <c r="AA4976" s="85"/>
      <c r="AB4976" s="86"/>
      <c r="AC4976" s="86"/>
      <c r="AD4976" s="85"/>
      <c r="AE4976" s="85"/>
      <c r="AF4976" s="85"/>
      <c r="AG4976" s="85"/>
      <c r="AH4976" s="85"/>
      <c r="AI4976" s="85"/>
      <c r="AJ4976" s="85"/>
    </row>
    <row r="4977" spans="1:36" ht="16.5" thickTop="1" thickBot="1">
      <c r="A4977" s="105">
        <f t="shared" si="1042"/>
        <v>8</v>
      </c>
      <c r="B4977" s="114" t="s">
        <v>4775</v>
      </c>
      <c r="C4977" s="113">
        <v>1966</v>
      </c>
      <c r="D4977" s="113">
        <v>2005</v>
      </c>
      <c r="E4977" s="114" t="s">
        <v>106</v>
      </c>
      <c r="F4977" s="107">
        <v>5</v>
      </c>
      <c r="G4977" s="115">
        <v>4</v>
      </c>
      <c r="H4977" s="234">
        <v>3485.7</v>
      </c>
      <c r="I4977" s="234">
        <v>3169.8</v>
      </c>
      <c r="J4977" s="234">
        <v>2624.9</v>
      </c>
      <c r="K4977" s="116">
        <v>167</v>
      </c>
      <c r="L4977" s="110">
        <f t="shared" si="1044"/>
        <v>35561076.542999998</v>
      </c>
      <c r="M4977" s="108"/>
      <c r="N4977" s="108"/>
      <c r="O4977" s="108"/>
      <c r="P4977" s="110">
        <f>'Форма 2'!C4977-M4977-N4977-O4977</f>
        <v>35561076.542999998</v>
      </c>
      <c r="Q4977" s="111">
        <f t="shared" si="1045"/>
        <v>11218.713023850083</v>
      </c>
      <c r="R4977" s="111">
        <f t="shared" si="1046"/>
        <v>11218.713023850083</v>
      </c>
      <c r="S4977" s="112" t="s">
        <v>2152</v>
      </c>
      <c r="T4977" s="107" t="s">
        <v>82</v>
      </c>
      <c r="U4977" s="217"/>
      <c r="V4977" s="85"/>
      <c r="W4977" s="85"/>
      <c r="X4977" s="85"/>
      <c r="Y4977" s="85"/>
      <c r="Z4977" s="85"/>
      <c r="AA4977" s="85"/>
      <c r="AB4977" s="86"/>
      <c r="AC4977" s="86"/>
      <c r="AD4977" s="85">
        <v>1</v>
      </c>
      <c r="AE4977" s="85">
        <v>1</v>
      </c>
      <c r="AF4977" s="85">
        <v>1</v>
      </c>
      <c r="AG4977" s="85"/>
      <c r="AH4977" s="85"/>
      <c r="AI4977" s="85"/>
      <c r="AJ4977" s="85"/>
    </row>
    <row r="4978" spans="1:36" ht="16.5" thickTop="1" thickBot="1">
      <c r="A4978" s="105">
        <f t="shared" si="1042"/>
        <v>9</v>
      </c>
      <c r="B4978" s="112" t="s">
        <v>4776</v>
      </c>
      <c r="C4978" s="107">
        <v>1965</v>
      </c>
      <c r="D4978" s="107">
        <v>2000</v>
      </c>
      <c r="E4978" s="114" t="s">
        <v>106</v>
      </c>
      <c r="F4978" s="107">
        <v>4</v>
      </c>
      <c r="G4978" s="107">
        <v>4</v>
      </c>
      <c r="H4978" s="111">
        <v>2734.1</v>
      </c>
      <c r="I4978" s="111">
        <v>2538.1</v>
      </c>
      <c r="J4978" s="111">
        <v>1853.3</v>
      </c>
      <c r="K4978" s="122">
        <v>132</v>
      </c>
      <c r="L4978" s="110">
        <f t="shared" si="1044"/>
        <v>4351074.0810000002</v>
      </c>
      <c r="M4978" s="108"/>
      <c r="N4978" s="108"/>
      <c r="O4978" s="108"/>
      <c r="P4978" s="110">
        <f>'Форма 2'!C4978-M4978-N4978-O4978</f>
        <v>4351074.0810000002</v>
      </c>
      <c r="Q4978" s="111">
        <f t="shared" si="1045"/>
        <v>1714.3036448524488</v>
      </c>
      <c r="R4978" s="111">
        <f t="shared" si="1046"/>
        <v>1714.3036448524488</v>
      </c>
      <c r="S4978" s="112" t="s">
        <v>2152</v>
      </c>
      <c r="T4978" s="107" t="s">
        <v>82</v>
      </c>
      <c r="U4978" s="217">
        <v>1</v>
      </c>
      <c r="V4978" s="85"/>
      <c r="W4978" s="85"/>
      <c r="X4978" s="85"/>
      <c r="Y4978" s="85"/>
      <c r="Z4978" s="85"/>
      <c r="AA4978" s="85">
        <v>1</v>
      </c>
      <c r="AB4978" s="86"/>
      <c r="AC4978" s="86"/>
      <c r="AD4978" s="85"/>
      <c r="AE4978" s="85"/>
      <c r="AF4978" s="85"/>
      <c r="AG4978" s="85"/>
      <c r="AH4978" s="85"/>
      <c r="AI4978" s="85"/>
      <c r="AJ4978" s="85"/>
    </row>
    <row r="4979" spans="1:36" ht="16.5" thickTop="1" thickBot="1">
      <c r="A4979" s="105">
        <f t="shared" si="1042"/>
        <v>10</v>
      </c>
      <c r="B4979" s="114" t="s">
        <v>4777</v>
      </c>
      <c r="C4979" s="113">
        <v>1966</v>
      </c>
      <c r="D4979" s="113">
        <v>2012</v>
      </c>
      <c r="E4979" s="114" t="s">
        <v>106</v>
      </c>
      <c r="F4979" s="107">
        <v>5</v>
      </c>
      <c r="G4979" s="115">
        <v>4</v>
      </c>
      <c r="H4979" s="234">
        <v>3607.6</v>
      </c>
      <c r="I4979" s="234">
        <v>3338.4</v>
      </c>
      <c r="J4979" s="234">
        <v>2646.3</v>
      </c>
      <c r="K4979" s="116">
        <v>197</v>
      </c>
      <c r="L4979" s="110">
        <f t="shared" si="1044"/>
        <v>36804699.123999991</v>
      </c>
      <c r="M4979" s="108"/>
      <c r="N4979" s="108"/>
      <c r="O4979" s="108"/>
      <c r="P4979" s="110">
        <f>'Форма 2'!C4979-M4979-N4979-O4979</f>
        <v>36804699.123999991</v>
      </c>
      <c r="Q4979" s="111">
        <f t="shared" si="1045"/>
        <v>11024.652265756047</v>
      </c>
      <c r="R4979" s="111">
        <f t="shared" si="1046"/>
        <v>11024.652265756047</v>
      </c>
      <c r="S4979" s="112" t="s">
        <v>2152</v>
      </c>
      <c r="T4979" s="107" t="s">
        <v>82</v>
      </c>
      <c r="U4979" s="217"/>
      <c r="V4979" s="85"/>
      <c r="W4979" s="85"/>
      <c r="X4979" s="85"/>
      <c r="Y4979" s="85"/>
      <c r="Z4979" s="85"/>
      <c r="AA4979" s="85"/>
      <c r="AB4979" s="86"/>
      <c r="AC4979" s="86"/>
      <c r="AD4979" s="85">
        <v>1</v>
      </c>
      <c r="AE4979" s="85">
        <v>1</v>
      </c>
      <c r="AF4979" s="85">
        <v>1</v>
      </c>
      <c r="AG4979" s="85"/>
      <c r="AH4979" s="85"/>
      <c r="AI4979" s="85"/>
      <c r="AJ4979" s="85"/>
    </row>
    <row r="4980" spans="1:36" ht="16.5" thickTop="1" thickBot="1">
      <c r="A4980" s="105">
        <f t="shared" si="1042"/>
        <v>11</v>
      </c>
      <c r="B4980" s="114" t="s">
        <v>4778</v>
      </c>
      <c r="C4980" s="113">
        <v>1966</v>
      </c>
      <c r="D4980" s="113">
        <v>2006</v>
      </c>
      <c r="E4980" s="114" t="s">
        <v>106</v>
      </c>
      <c r="F4980" s="107">
        <v>5</v>
      </c>
      <c r="G4980" s="115">
        <v>4</v>
      </c>
      <c r="H4980" s="234">
        <v>3640.3</v>
      </c>
      <c r="I4980" s="234">
        <v>3364.8</v>
      </c>
      <c r="J4980" s="234">
        <v>2866.3</v>
      </c>
      <c r="K4980" s="116">
        <v>205</v>
      </c>
      <c r="L4980" s="110">
        <f t="shared" si="1044"/>
        <v>37138304.197000004</v>
      </c>
      <c r="M4980" s="108"/>
      <c r="N4980" s="108"/>
      <c r="O4980" s="108"/>
      <c r="P4980" s="110">
        <f>'Форма 2'!C4980-M4980-N4980-O4980</f>
        <v>37138304.197000004</v>
      </c>
      <c r="Q4980" s="111">
        <f t="shared" si="1045"/>
        <v>11037.299155076082</v>
      </c>
      <c r="R4980" s="111">
        <f t="shared" si="1046"/>
        <v>11037.299155076082</v>
      </c>
      <c r="S4980" s="112" t="s">
        <v>2152</v>
      </c>
      <c r="T4980" s="107" t="s">
        <v>82</v>
      </c>
      <c r="U4980" s="217"/>
      <c r="V4980" s="85"/>
      <c r="W4980" s="85"/>
      <c r="X4980" s="85"/>
      <c r="Y4980" s="85"/>
      <c r="Z4980" s="85"/>
      <c r="AA4980" s="85"/>
      <c r="AB4980" s="86"/>
      <c r="AC4980" s="86"/>
      <c r="AD4980" s="85">
        <v>1</v>
      </c>
      <c r="AE4980" s="85">
        <v>1</v>
      </c>
      <c r="AF4980" s="85">
        <v>1</v>
      </c>
      <c r="AG4980" s="85"/>
      <c r="AH4980" s="85"/>
      <c r="AI4980" s="85"/>
      <c r="AJ4980" s="85"/>
    </row>
    <row r="4981" spans="1:36" ht="17.25" thickTop="1" thickBot="1">
      <c r="A4981" s="221">
        <v>0</v>
      </c>
      <c r="B4981" s="13" t="s">
        <v>1158</v>
      </c>
      <c r="C4981" s="5"/>
      <c r="D4981" s="5"/>
      <c r="E4981" s="5"/>
      <c r="F4981" s="5"/>
      <c r="G4981" s="5"/>
      <c r="H4981" s="24">
        <f t="shared" ref="H4981:P4981" si="1047">SUM(H4982:H5121)</f>
        <v>212097.09000000005</v>
      </c>
      <c r="I4981" s="24">
        <f t="shared" si="1047"/>
        <v>200678.22999999992</v>
      </c>
      <c r="J4981" s="24">
        <f t="shared" si="1047"/>
        <v>177885.46999999991</v>
      </c>
      <c r="K4981" s="23">
        <f t="shared" si="1047"/>
        <v>10912</v>
      </c>
      <c r="L4981" s="24">
        <f t="shared" si="1047"/>
        <v>1024032503.2541</v>
      </c>
      <c r="M4981" s="24">
        <f t="shared" si="1047"/>
        <v>0</v>
      </c>
      <c r="N4981" s="24">
        <f t="shared" si="1047"/>
        <v>0</v>
      </c>
      <c r="O4981" s="24">
        <f t="shared" si="1047"/>
        <v>0</v>
      </c>
      <c r="P4981" s="24">
        <f t="shared" si="1047"/>
        <v>1024032503.2541</v>
      </c>
      <c r="Q4981" s="8" t="s">
        <v>76</v>
      </c>
      <c r="R4981" s="8" t="s">
        <v>76</v>
      </c>
      <c r="S4981" s="8" t="s">
        <v>76</v>
      </c>
      <c r="T4981" s="5" t="s">
        <v>76</v>
      </c>
      <c r="U4981" s="218" t="s">
        <v>76</v>
      </c>
      <c r="V4981" s="84" t="s">
        <v>76</v>
      </c>
      <c r="W4981" s="84" t="s">
        <v>76</v>
      </c>
      <c r="X4981" s="84" t="s">
        <v>76</v>
      </c>
      <c r="Y4981" s="84" t="s">
        <v>76</v>
      </c>
      <c r="Z4981" s="84" t="s">
        <v>76</v>
      </c>
      <c r="AA4981" s="84" t="s">
        <v>76</v>
      </c>
      <c r="AB4981" s="84" t="s">
        <v>76</v>
      </c>
      <c r="AC4981" s="84" t="s">
        <v>76</v>
      </c>
      <c r="AD4981" s="84" t="s">
        <v>76</v>
      </c>
      <c r="AE4981" s="84" t="s">
        <v>76</v>
      </c>
      <c r="AF4981" s="84" t="s">
        <v>76</v>
      </c>
      <c r="AG4981" s="84" t="s">
        <v>76</v>
      </c>
      <c r="AH4981" s="84" t="s">
        <v>76</v>
      </c>
      <c r="AI4981" s="84" t="s">
        <v>76</v>
      </c>
      <c r="AJ4981" s="84" t="s">
        <v>76</v>
      </c>
    </row>
    <row r="4982" spans="1:36" ht="16.5" thickTop="1" thickBot="1">
      <c r="A4982" s="105">
        <f t="shared" si="1042"/>
        <v>1</v>
      </c>
      <c r="B4982" s="195" t="s">
        <v>4779</v>
      </c>
      <c r="C4982" s="107">
        <v>1980</v>
      </c>
      <c r="D4982" s="137"/>
      <c r="E4982" s="119" t="s">
        <v>80</v>
      </c>
      <c r="F4982" s="107">
        <v>2</v>
      </c>
      <c r="G4982" s="105">
        <v>2</v>
      </c>
      <c r="H4982" s="271">
        <v>831.8</v>
      </c>
      <c r="I4982" s="149">
        <v>831.8</v>
      </c>
      <c r="J4982" s="149">
        <v>768.6</v>
      </c>
      <c r="K4982" s="138">
        <v>42</v>
      </c>
      <c r="L4982" s="110">
        <f t="shared" ref="L4982:L5045" si="1048">SUM(M4982:P4982)</f>
        <v>7949837.0019999994</v>
      </c>
      <c r="M4982" s="108"/>
      <c r="N4982" s="108"/>
      <c r="O4982" s="108"/>
      <c r="P4982" s="110">
        <f>'Форма 2'!C4982-M4982-N4982-O4982</f>
        <v>7949837.0019999994</v>
      </c>
      <c r="Q4982" s="111">
        <f t="shared" ref="Q4982:Q5048" si="1049">L4982/I4982</f>
        <v>9557.39</v>
      </c>
      <c r="R4982" s="111">
        <f t="shared" ref="R4982:R5048" si="1050">Q4982</f>
        <v>9557.39</v>
      </c>
      <c r="S4982" s="112" t="s">
        <v>2152</v>
      </c>
      <c r="T4982" s="107" t="s">
        <v>82</v>
      </c>
      <c r="U4982" s="217"/>
      <c r="V4982" s="85"/>
      <c r="W4982" s="85"/>
      <c r="X4982" s="85"/>
      <c r="Y4982" s="85"/>
      <c r="Z4982" s="85"/>
      <c r="AA4982" s="85"/>
      <c r="AB4982" s="86"/>
      <c r="AC4982" s="86"/>
      <c r="AD4982" s="85">
        <v>1</v>
      </c>
      <c r="AE4982" s="85"/>
      <c r="AF4982" s="85"/>
      <c r="AG4982" s="85"/>
      <c r="AH4982" s="85"/>
      <c r="AI4982" s="85"/>
      <c r="AJ4982" s="85"/>
    </row>
    <row r="4983" spans="1:36" ht="16.5" thickTop="1" thickBot="1">
      <c r="A4983" s="105">
        <f t="shared" si="1042"/>
        <v>2</v>
      </c>
      <c r="B4983" s="195" t="s">
        <v>4780</v>
      </c>
      <c r="C4983" s="107">
        <v>1969</v>
      </c>
      <c r="D4983" s="137"/>
      <c r="E4983" s="119" t="s">
        <v>80</v>
      </c>
      <c r="F4983" s="107">
        <v>2</v>
      </c>
      <c r="G4983" s="105">
        <v>2</v>
      </c>
      <c r="H4983" s="149">
        <v>643.20000000000005</v>
      </c>
      <c r="I4983" s="149">
        <v>643.20000000000005</v>
      </c>
      <c r="J4983" s="149">
        <v>591.79999999999995</v>
      </c>
      <c r="K4983" s="138">
        <v>15</v>
      </c>
      <c r="L4983" s="110">
        <f t="shared" si="1048"/>
        <v>414658.17599999998</v>
      </c>
      <c r="M4983" s="108"/>
      <c r="N4983" s="108"/>
      <c r="O4983" s="108"/>
      <c r="P4983" s="110">
        <f>'Форма 2'!C4983-M4983-N4983-O4983</f>
        <v>414658.17599999998</v>
      </c>
      <c r="Q4983" s="111">
        <f t="shared" si="1049"/>
        <v>644.67999999999995</v>
      </c>
      <c r="R4983" s="111">
        <f t="shared" si="1050"/>
        <v>644.67999999999995</v>
      </c>
      <c r="S4983" s="112" t="s">
        <v>2152</v>
      </c>
      <c r="T4983" s="107" t="s">
        <v>82</v>
      </c>
      <c r="U4983" s="217"/>
      <c r="V4983" s="85"/>
      <c r="W4983" s="85"/>
      <c r="X4983" s="85"/>
      <c r="Y4983" s="85"/>
      <c r="Z4983" s="85">
        <v>1</v>
      </c>
      <c r="AA4983" s="85"/>
      <c r="AB4983" s="86"/>
      <c r="AC4983" s="86"/>
      <c r="AD4983" s="85"/>
      <c r="AE4983" s="85"/>
      <c r="AF4983" s="85"/>
      <c r="AG4983" s="85"/>
      <c r="AH4983" s="85"/>
      <c r="AI4983" s="85"/>
      <c r="AJ4983" s="85"/>
    </row>
    <row r="4984" spans="1:36" ht="16.5" thickTop="1" thickBot="1">
      <c r="A4984" s="105">
        <f t="shared" si="1042"/>
        <v>3</v>
      </c>
      <c r="B4984" s="195" t="s">
        <v>4781</v>
      </c>
      <c r="C4984" s="107">
        <v>1968</v>
      </c>
      <c r="D4984" s="137">
        <v>2013</v>
      </c>
      <c r="E4984" s="119" t="s">
        <v>80</v>
      </c>
      <c r="F4984" s="107">
        <v>2</v>
      </c>
      <c r="G4984" s="105">
        <v>2</v>
      </c>
      <c r="H4984" s="149">
        <v>536.79999999999995</v>
      </c>
      <c r="I4984" s="149">
        <v>536.79999999999995</v>
      </c>
      <c r="J4984" s="149">
        <v>536.79999999999995</v>
      </c>
      <c r="K4984" s="138">
        <v>22</v>
      </c>
      <c r="L4984" s="110">
        <f t="shared" si="1048"/>
        <v>202808.408</v>
      </c>
      <c r="M4984" s="108"/>
      <c r="N4984" s="108"/>
      <c r="O4984" s="108"/>
      <c r="P4984" s="110">
        <f>'Форма 2'!C4984-M4984-N4984-O4984</f>
        <v>202808.408</v>
      </c>
      <c r="Q4984" s="111">
        <f t="shared" si="1049"/>
        <v>377.81</v>
      </c>
      <c r="R4984" s="111">
        <f t="shared" si="1050"/>
        <v>377.81</v>
      </c>
      <c r="S4984" s="112" t="s">
        <v>2152</v>
      </c>
      <c r="T4984" s="107" t="s">
        <v>82</v>
      </c>
      <c r="U4984" s="217"/>
      <c r="V4984" s="85"/>
      <c r="W4984" s="85"/>
      <c r="X4984" s="85">
        <v>1</v>
      </c>
      <c r="Y4984" s="85"/>
      <c r="Z4984" s="85"/>
      <c r="AA4984" s="85"/>
      <c r="AB4984" s="86"/>
      <c r="AC4984" s="86"/>
      <c r="AD4984" s="85"/>
      <c r="AE4984" s="85"/>
      <c r="AF4984" s="85"/>
      <c r="AG4984" s="85"/>
      <c r="AH4984" s="85"/>
      <c r="AI4984" s="85"/>
      <c r="AJ4984" s="85"/>
    </row>
    <row r="4985" spans="1:36" ht="16.5" thickTop="1" thickBot="1">
      <c r="A4985" s="105">
        <f t="shared" si="1042"/>
        <v>4</v>
      </c>
      <c r="B4985" s="195" t="s">
        <v>4782</v>
      </c>
      <c r="C4985" s="107">
        <v>1971</v>
      </c>
      <c r="D4985" s="137">
        <v>2010</v>
      </c>
      <c r="E4985" s="119" t="s">
        <v>80</v>
      </c>
      <c r="F4985" s="107">
        <v>2</v>
      </c>
      <c r="G4985" s="105">
        <v>2</v>
      </c>
      <c r="H4985" s="149">
        <v>450.7</v>
      </c>
      <c r="I4985" s="149">
        <v>450.7</v>
      </c>
      <c r="J4985" s="149">
        <v>286.39999999999998</v>
      </c>
      <c r="K4985" s="138">
        <v>15</v>
      </c>
      <c r="L4985" s="110">
        <f t="shared" si="1048"/>
        <v>1374215.8489999999</v>
      </c>
      <c r="M4985" s="108"/>
      <c r="N4985" s="108"/>
      <c r="O4985" s="108"/>
      <c r="P4985" s="110">
        <f>'Форма 2'!C4985-M4985-N4985-O4985</f>
        <v>1374215.8489999999</v>
      </c>
      <c r="Q4985" s="111">
        <f t="shared" si="1049"/>
        <v>3049.0699999999997</v>
      </c>
      <c r="R4985" s="111">
        <f t="shared" si="1050"/>
        <v>3049.0699999999997</v>
      </c>
      <c r="S4985" s="112" t="s">
        <v>2152</v>
      </c>
      <c r="T4985" s="107" t="s">
        <v>82</v>
      </c>
      <c r="U4985" s="217"/>
      <c r="V4985" s="85"/>
      <c r="W4985" s="85"/>
      <c r="X4985" s="85">
        <v>1</v>
      </c>
      <c r="Y4985" s="85"/>
      <c r="Z4985" s="85"/>
      <c r="AA4985" s="85"/>
      <c r="AB4985" s="86"/>
      <c r="AC4985" s="86"/>
      <c r="AD4985" s="85"/>
      <c r="AE4985" s="85"/>
      <c r="AF4985" s="85"/>
      <c r="AG4985" s="85"/>
      <c r="AH4985" s="85">
        <v>1</v>
      </c>
      <c r="AI4985" s="85"/>
      <c r="AJ4985" s="85"/>
    </row>
    <row r="4986" spans="1:36" ht="16.5" thickTop="1" thickBot="1">
      <c r="A4986" s="105">
        <f t="shared" si="1042"/>
        <v>5</v>
      </c>
      <c r="B4986" s="195" t="s">
        <v>4783</v>
      </c>
      <c r="C4986" s="107">
        <v>1969</v>
      </c>
      <c r="D4986" s="137">
        <v>2010</v>
      </c>
      <c r="E4986" s="119" t="s">
        <v>80</v>
      </c>
      <c r="F4986" s="107">
        <v>2</v>
      </c>
      <c r="G4986" s="105">
        <v>2</v>
      </c>
      <c r="H4986" s="149">
        <v>455.7</v>
      </c>
      <c r="I4986" s="149">
        <v>455.7</v>
      </c>
      <c r="J4986" s="149">
        <v>290.8</v>
      </c>
      <c r="K4986" s="138">
        <v>11</v>
      </c>
      <c r="L4986" s="110">
        <f t="shared" si="1048"/>
        <v>1217293.182</v>
      </c>
      <c r="M4986" s="108"/>
      <c r="N4986" s="108"/>
      <c r="O4986" s="108"/>
      <c r="P4986" s="110">
        <f>'Форма 2'!C4986-M4986-N4986-O4986</f>
        <v>1217293.182</v>
      </c>
      <c r="Q4986" s="111">
        <f t="shared" si="1049"/>
        <v>2671.26</v>
      </c>
      <c r="R4986" s="111">
        <f t="shared" si="1050"/>
        <v>2671.26</v>
      </c>
      <c r="S4986" s="112" t="s">
        <v>2152</v>
      </c>
      <c r="T4986" s="107" t="s">
        <v>82</v>
      </c>
      <c r="U4986" s="217"/>
      <c r="V4986" s="85"/>
      <c r="W4986" s="85"/>
      <c r="X4986" s="85"/>
      <c r="Y4986" s="85"/>
      <c r="Z4986" s="85"/>
      <c r="AA4986" s="85"/>
      <c r="AB4986" s="86"/>
      <c r="AC4986" s="86"/>
      <c r="AD4986" s="85"/>
      <c r="AE4986" s="85"/>
      <c r="AF4986" s="85"/>
      <c r="AG4986" s="85"/>
      <c r="AH4986" s="85">
        <v>1</v>
      </c>
      <c r="AI4986" s="85"/>
      <c r="AJ4986" s="85"/>
    </row>
    <row r="4987" spans="1:36" ht="16.5" thickTop="1" thickBot="1">
      <c r="A4987" s="105">
        <f t="shared" si="1042"/>
        <v>6</v>
      </c>
      <c r="B4987" s="195" t="s">
        <v>4784</v>
      </c>
      <c r="C4987" s="107">
        <v>1969</v>
      </c>
      <c r="D4987" s="137">
        <v>2010</v>
      </c>
      <c r="E4987" s="119" t="s">
        <v>80</v>
      </c>
      <c r="F4987" s="107">
        <v>2</v>
      </c>
      <c r="G4987" s="105">
        <v>2</v>
      </c>
      <c r="H4987" s="149">
        <v>446.7</v>
      </c>
      <c r="I4987" s="149">
        <v>446.7</v>
      </c>
      <c r="J4987" s="149">
        <v>285</v>
      </c>
      <c r="K4987" s="138">
        <v>95</v>
      </c>
      <c r="L4987" s="110">
        <f t="shared" si="1048"/>
        <v>1362019.5690000001</v>
      </c>
      <c r="M4987" s="108"/>
      <c r="N4987" s="108"/>
      <c r="O4987" s="108"/>
      <c r="P4987" s="110">
        <f>'Форма 2'!C4987-M4987-N4987-O4987</f>
        <v>1362019.5690000001</v>
      </c>
      <c r="Q4987" s="111">
        <f t="shared" si="1049"/>
        <v>3049.07</v>
      </c>
      <c r="R4987" s="111">
        <f t="shared" si="1050"/>
        <v>3049.07</v>
      </c>
      <c r="S4987" s="112" t="s">
        <v>2152</v>
      </c>
      <c r="T4987" s="107" t="s">
        <v>82</v>
      </c>
      <c r="U4987" s="217"/>
      <c r="V4987" s="85"/>
      <c r="W4987" s="85"/>
      <c r="X4987" s="85">
        <v>1</v>
      </c>
      <c r="Y4987" s="85"/>
      <c r="Z4987" s="85"/>
      <c r="AA4987" s="85"/>
      <c r="AB4987" s="86"/>
      <c r="AC4987" s="86"/>
      <c r="AD4987" s="85"/>
      <c r="AE4987" s="85"/>
      <c r="AF4987" s="85"/>
      <c r="AG4987" s="85"/>
      <c r="AH4987" s="85">
        <v>1</v>
      </c>
      <c r="AI4987" s="85"/>
      <c r="AJ4987" s="85"/>
    </row>
    <row r="4988" spans="1:36" ht="16.5" thickTop="1" thickBot="1">
      <c r="A4988" s="105">
        <f t="shared" si="1042"/>
        <v>7</v>
      </c>
      <c r="B4988" s="195" t="s">
        <v>4785</v>
      </c>
      <c r="C4988" s="107">
        <v>1975</v>
      </c>
      <c r="D4988" s="137">
        <v>2012</v>
      </c>
      <c r="E4988" s="119" t="s">
        <v>80</v>
      </c>
      <c r="F4988" s="107">
        <v>2</v>
      </c>
      <c r="G4988" s="105">
        <v>2</v>
      </c>
      <c r="H4988" s="149">
        <v>646.6</v>
      </c>
      <c r="I4988" s="149">
        <v>646.6</v>
      </c>
      <c r="J4988" s="149">
        <v>592.4</v>
      </c>
      <c r="K4988" s="138">
        <v>75</v>
      </c>
      <c r="L4988" s="110">
        <f t="shared" si="1048"/>
        <v>2566549.3800000004</v>
      </c>
      <c r="M4988" s="108"/>
      <c r="N4988" s="108"/>
      <c r="O4988" s="108"/>
      <c r="P4988" s="110">
        <f>'Форма 2'!C4988-M4988-N4988-O4988</f>
        <v>2566549.3800000004</v>
      </c>
      <c r="Q4988" s="111">
        <f t="shared" si="1049"/>
        <v>3969.3</v>
      </c>
      <c r="R4988" s="111">
        <f t="shared" si="1050"/>
        <v>3969.3</v>
      </c>
      <c r="S4988" s="112" t="s">
        <v>2152</v>
      </c>
      <c r="T4988" s="107" t="s">
        <v>82</v>
      </c>
      <c r="U4988" s="217"/>
      <c r="V4988" s="85"/>
      <c r="W4988" s="85"/>
      <c r="X4988" s="85"/>
      <c r="Y4988" s="85"/>
      <c r="Z4988" s="85"/>
      <c r="AA4988" s="85"/>
      <c r="AB4988" s="86"/>
      <c r="AC4988" s="86"/>
      <c r="AD4988" s="85"/>
      <c r="AE4988" s="85"/>
      <c r="AF4988" s="85">
        <v>1</v>
      </c>
      <c r="AG4988" s="85"/>
      <c r="AH4988" s="85">
        <v>1</v>
      </c>
      <c r="AI4988" s="85"/>
      <c r="AJ4988" s="85"/>
    </row>
    <row r="4989" spans="1:36" ht="16.5" thickTop="1" thickBot="1">
      <c r="A4989" s="105">
        <f t="shared" si="1042"/>
        <v>8</v>
      </c>
      <c r="B4989" s="195" t="s">
        <v>4786</v>
      </c>
      <c r="C4989" s="107">
        <v>2012</v>
      </c>
      <c r="D4989" s="137"/>
      <c r="E4989" s="119" t="s">
        <v>4787</v>
      </c>
      <c r="F4989" s="107">
        <v>1</v>
      </c>
      <c r="G4989" s="105">
        <v>8</v>
      </c>
      <c r="H4989" s="149">
        <v>381.3</v>
      </c>
      <c r="I4989" s="149">
        <v>330.9</v>
      </c>
      <c r="J4989" s="149">
        <v>330.9</v>
      </c>
      <c r="K4989" s="138"/>
      <c r="L4989" s="110">
        <f t="shared" si="1048"/>
        <v>11381.805</v>
      </c>
      <c r="M4989" s="108"/>
      <c r="N4989" s="108"/>
      <c r="O4989" s="108"/>
      <c r="P4989" s="110">
        <f>'Форма 2'!C4989-M4989-N4989-O4989</f>
        <v>11381.805</v>
      </c>
      <c r="Q4989" s="111">
        <f>L4989/I4989</f>
        <v>34.396509519492298</v>
      </c>
      <c r="R4989" s="111">
        <f>Q4989</f>
        <v>34.396509519492298</v>
      </c>
      <c r="S4989" s="112" t="s">
        <v>2152</v>
      </c>
      <c r="T4989" s="107"/>
      <c r="U4989" s="217"/>
      <c r="V4989" s="85"/>
      <c r="W4989" s="85"/>
      <c r="X4989" s="85"/>
      <c r="Y4989" s="85"/>
      <c r="Z4989" s="85"/>
      <c r="AA4989" s="85"/>
      <c r="AB4989" s="86"/>
      <c r="AC4989" s="86"/>
      <c r="AD4989" s="85"/>
      <c r="AE4989" s="85"/>
      <c r="AF4989" s="85"/>
      <c r="AG4989" s="85"/>
      <c r="AH4989" s="85"/>
      <c r="AI4989" s="85"/>
      <c r="AJ4989" s="85">
        <v>1</v>
      </c>
    </row>
    <row r="4990" spans="1:36" ht="16.5" thickTop="1" thickBot="1">
      <c r="A4990" s="105">
        <f t="shared" si="1042"/>
        <v>9</v>
      </c>
      <c r="B4990" s="195" t="s">
        <v>4788</v>
      </c>
      <c r="C4990" s="107">
        <v>1967</v>
      </c>
      <c r="D4990" s="137"/>
      <c r="E4990" s="119" t="s">
        <v>80</v>
      </c>
      <c r="F4990" s="107">
        <v>2</v>
      </c>
      <c r="G4990" s="105">
        <v>2</v>
      </c>
      <c r="H4990" s="149">
        <v>648</v>
      </c>
      <c r="I4990" s="149">
        <v>648</v>
      </c>
      <c r="J4990" s="149">
        <v>467</v>
      </c>
      <c r="K4990" s="138">
        <v>48</v>
      </c>
      <c r="L4990" s="110">
        <f t="shared" si="1048"/>
        <v>1763655.1199999999</v>
      </c>
      <c r="M4990" s="108"/>
      <c r="N4990" s="108"/>
      <c r="O4990" s="108"/>
      <c r="P4990" s="110">
        <f>'Форма 2'!C4990-M4990-N4990-O4990</f>
        <v>1763655.1199999999</v>
      </c>
      <c r="Q4990" s="111">
        <f>L4990/I4990</f>
        <v>2721.6899999999996</v>
      </c>
      <c r="R4990" s="111">
        <f>Q4990</f>
        <v>2721.6899999999996</v>
      </c>
      <c r="S4990" s="112" t="s">
        <v>2152</v>
      </c>
      <c r="T4990" s="107" t="s">
        <v>82</v>
      </c>
      <c r="U4990" s="217">
        <v>1</v>
      </c>
      <c r="V4990" s="85"/>
      <c r="W4990" s="85">
        <v>1</v>
      </c>
      <c r="X4990" s="85"/>
      <c r="Y4990" s="85"/>
      <c r="Z4990" s="85">
        <v>1</v>
      </c>
      <c r="AA4990" s="85"/>
      <c r="AB4990" s="86"/>
      <c r="AC4990" s="86"/>
      <c r="AD4990" s="85"/>
      <c r="AE4990" s="85"/>
      <c r="AF4990" s="85"/>
      <c r="AG4990" s="85"/>
      <c r="AH4990" s="85"/>
      <c r="AI4990" s="85"/>
      <c r="AJ4990" s="85"/>
    </row>
    <row r="4991" spans="1:36" ht="16.5" thickTop="1" thickBot="1">
      <c r="A4991" s="105">
        <f t="shared" si="1042"/>
        <v>10</v>
      </c>
      <c r="B4991" s="195" t="s">
        <v>4789</v>
      </c>
      <c r="C4991" s="107">
        <v>1969</v>
      </c>
      <c r="D4991" s="137"/>
      <c r="E4991" s="119" t="s">
        <v>80</v>
      </c>
      <c r="F4991" s="107">
        <v>2</v>
      </c>
      <c r="G4991" s="105">
        <v>2</v>
      </c>
      <c r="H4991" s="149">
        <v>662</v>
      </c>
      <c r="I4991" s="149">
        <v>662</v>
      </c>
      <c r="J4991" s="149">
        <v>478.8</v>
      </c>
      <c r="K4991" s="138">
        <v>56</v>
      </c>
      <c r="L4991" s="110">
        <f t="shared" si="1048"/>
        <v>250110.22</v>
      </c>
      <c r="M4991" s="108"/>
      <c r="N4991" s="108"/>
      <c r="O4991" s="108"/>
      <c r="P4991" s="110">
        <f>'Форма 2'!C4991-M4991-N4991-O4991</f>
        <v>250110.22</v>
      </c>
      <c r="Q4991" s="111">
        <f t="shared" si="1049"/>
        <v>377.81</v>
      </c>
      <c r="R4991" s="111">
        <f t="shared" si="1050"/>
        <v>377.81</v>
      </c>
      <c r="S4991" s="112" t="s">
        <v>2152</v>
      </c>
      <c r="T4991" s="107" t="s">
        <v>82</v>
      </c>
      <c r="U4991" s="217"/>
      <c r="V4991" s="85"/>
      <c r="W4991" s="85"/>
      <c r="X4991" s="85">
        <v>1</v>
      </c>
      <c r="Y4991" s="85"/>
      <c r="Z4991" s="85"/>
      <c r="AA4991" s="85"/>
      <c r="AB4991" s="86"/>
      <c r="AC4991" s="86"/>
      <c r="AD4991" s="85"/>
      <c r="AE4991" s="85"/>
      <c r="AF4991" s="85"/>
      <c r="AG4991" s="85"/>
      <c r="AH4991" s="85"/>
      <c r="AI4991" s="85"/>
      <c r="AJ4991" s="85"/>
    </row>
    <row r="4992" spans="1:36" ht="16.5" thickTop="1" thickBot="1">
      <c r="A4992" s="105">
        <f t="shared" si="1042"/>
        <v>11</v>
      </c>
      <c r="B4992" s="195" t="s">
        <v>4790</v>
      </c>
      <c r="C4992" s="107">
        <v>1976</v>
      </c>
      <c r="D4992" s="137"/>
      <c r="E4992" s="119" t="s">
        <v>80</v>
      </c>
      <c r="F4992" s="107">
        <v>3</v>
      </c>
      <c r="G4992" s="105">
        <v>3</v>
      </c>
      <c r="H4992" s="149">
        <v>1174.5</v>
      </c>
      <c r="I4992" s="149">
        <v>1174.5</v>
      </c>
      <c r="J4992" s="149">
        <v>1087.5</v>
      </c>
      <c r="K4992" s="138">
        <v>111</v>
      </c>
      <c r="L4992" s="110">
        <f t="shared" si="1048"/>
        <v>12749702.535</v>
      </c>
      <c r="M4992" s="108"/>
      <c r="N4992" s="108"/>
      <c r="O4992" s="108"/>
      <c r="P4992" s="110">
        <f>'Форма 2'!C4992-M4992-N4992-O4992</f>
        <v>12749702.535</v>
      </c>
      <c r="Q4992" s="111">
        <f t="shared" si="1049"/>
        <v>10855.43</v>
      </c>
      <c r="R4992" s="111">
        <f t="shared" si="1050"/>
        <v>10855.43</v>
      </c>
      <c r="S4992" s="112" t="s">
        <v>2152</v>
      </c>
      <c r="T4992" s="107" t="s">
        <v>82</v>
      </c>
      <c r="U4992" s="217"/>
      <c r="V4992" s="85"/>
      <c r="W4992" s="85"/>
      <c r="X4992" s="85"/>
      <c r="Y4992" s="85"/>
      <c r="Z4992" s="85"/>
      <c r="AA4992" s="85"/>
      <c r="AB4992" s="86"/>
      <c r="AC4992" s="86"/>
      <c r="AD4992" s="85">
        <v>1</v>
      </c>
      <c r="AE4992" s="85"/>
      <c r="AF4992" s="85">
        <v>1</v>
      </c>
      <c r="AG4992" s="85"/>
      <c r="AH4992" s="85"/>
      <c r="AI4992" s="85"/>
      <c r="AJ4992" s="85"/>
    </row>
    <row r="4993" spans="1:36" ht="16.5" thickTop="1" thickBot="1">
      <c r="A4993" s="105">
        <f t="shared" si="1042"/>
        <v>12</v>
      </c>
      <c r="B4993" s="195" t="s">
        <v>4791</v>
      </c>
      <c r="C4993" s="107">
        <v>1976</v>
      </c>
      <c r="D4993" s="137">
        <v>2013</v>
      </c>
      <c r="E4993" s="119" t="s">
        <v>80</v>
      </c>
      <c r="F4993" s="107">
        <v>3</v>
      </c>
      <c r="G4993" s="105">
        <v>3</v>
      </c>
      <c r="H4993" s="149">
        <v>1626.4</v>
      </c>
      <c r="I4993" s="149">
        <v>1491.8</v>
      </c>
      <c r="J4993" s="149">
        <v>1446.8</v>
      </c>
      <c r="K4993" s="138">
        <v>87</v>
      </c>
      <c r="L4993" s="110">
        <f t="shared" si="1048"/>
        <v>15544139.096000001</v>
      </c>
      <c r="M4993" s="108"/>
      <c r="N4993" s="108"/>
      <c r="O4993" s="108"/>
      <c r="P4993" s="110">
        <f>'Форма 2'!C4993-M4993-N4993-O4993</f>
        <v>15544139.096000001</v>
      </c>
      <c r="Q4993" s="111">
        <f t="shared" si="1049"/>
        <v>10419.720536264917</v>
      </c>
      <c r="R4993" s="111">
        <f t="shared" si="1050"/>
        <v>10419.720536264917</v>
      </c>
      <c r="S4993" s="112" t="s">
        <v>2152</v>
      </c>
      <c r="T4993" s="107" t="s">
        <v>82</v>
      </c>
      <c r="U4993" s="217"/>
      <c r="V4993" s="85"/>
      <c r="W4993" s="85"/>
      <c r="X4993" s="85"/>
      <c r="Y4993" s="85"/>
      <c r="Z4993" s="85"/>
      <c r="AA4993" s="85"/>
      <c r="AB4993" s="86"/>
      <c r="AC4993" s="86"/>
      <c r="AD4993" s="85">
        <v>1</v>
      </c>
      <c r="AE4993" s="85"/>
      <c r="AF4993" s="85"/>
      <c r="AG4993" s="85"/>
      <c r="AH4993" s="85"/>
      <c r="AI4993" s="85"/>
      <c r="AJ4993" s="85"/>
    </row>
    <row r="4994" spans="1:36" ht="16.5" thickTop="1" thickBot="1">
      <c r="A4994" s="105">
        <f t="shared" si="1042"/>
        <v>13</v>
      </c>
      <c r="B4994" s="195" t="s">
        <v>4792</v>
      </c>
      <c r="C4994" s="107">
        <v>1977</v>
      </c>
      <c r="D4994" s="137">
        <v>2009</v>
      </c>
      <c r="E4994" s="119" t="s">
        <v>212</v>
      </c>
      <c r="F4994" s="107">
        <v>2</v>
      </c>
      <c r="G4994" s="105">
        <v>2</v>
      </c>
      <c r="H4994" s="149">
        <v>613.79999999999995</v>
      </c>
      <c r="I4994" s="149">
        <v>613.79999999999995</v>
      </c>
      <c r="J4994" s="149">
        <v>551.79999999999995</v>
      </c>
      <c r="K4994" s="138">
        <v>36</v>
      </c>
      <c r="L4994" s="110">
        <f t="shared" si="1048"/>
        <v>4338252.4679999994</v>
      </c>
      <c r="M4994" s="108"/>
      <c r="N4994" s="108"/>
      <c r="O4994" s="108"/>
      <c r="P4994" s="110">
        <f>'Форма 2'!C4994-M4994-N4994-O4994</f>
        <v>4338252.4679999994</v>
      </c>
      <c r="Q4994" s="111">
        <f t="shared" si="1049"/>
        <v>7067.86</v>
      </c>
      <c r="R4994" s="111">
        <f t="shared" si="1050"/>
        <v>7067.86</v>
      </c>
      <c r="S4994" s="112" t="s">
        <v>2152</v>
      </c>
      <c r="T4994" s="107" t="s">
        <v>82</v>
      </c>
      <c r="U4994" s="217"/>
      <c r="V4994" s="85"/>
      <c r="W4994" s="85"/>
      <c r="X4994" s="85"/>
      <c r="Y4994" s="85"/>
      <c r="Z4994" s="85"/>
      <c r="AA4994" s="85"/>
      <c r="AB4994" s="86"/>
      <c r="AC4994" s="86"/>
      <c r="AD4994" s="85"/>
      <c r="AE4994" s="85">
        <v>2</v>
      </c>
      <c r="AF4994" s="85"/>
      <c r="AG4994" s="85"/>
      <c r="AH4994" s="85"/>
      <c r="AI4994" s="85"/>
      <c r="AJ4994" s="85"/>
    </row>
    <row r="4995" spans="1:36" ht="16.5" thickTop="1" thickBot="1">
      <c r="A4995" s="105">
        <f t="shared" si="1042"/>
        <v>14</v>
      </c>
      <c r="B4995" s="195" t="s">
        <v>4793</v>
      </c>
      <c r="C4995" s="107">
        <v>1977</v>
      </c>
      <c r="D4995" s="137"/>
      <c r="E4995" s="119" t="s">
        <v>80</v>
      </c>
      <c r="F4995" s="107">
        <v>2</v>
      </c>
      <c r="G4995" s="105">
        <v>2</v>
      </c>
      <c r="H4995" s="149">
        <v>723.5</v>
      </c>
      <c r="I4995" s="149">
        <v>687.5</v>
      </c>
      <c r="J4995" s="149">
        <v>687.5</v>
      </c>
      <c r="K4995" s="138">
        <v>68</v>
      </c>
      <c r="L4995" s="110">
        <f t="shared" si="1048"/>
        <v>6914771.665</v>
      </c>
      <c r="M4995" s="108"/>
      <c r="N4995" s="108"/>
      <c r="O4995" s="108"/>
      <c r="P4995" s="110">
        <f>'Форма 2'!C4995-M4995-N4995-O4995</f>
        <v>6914771.665</v>
      </c>
      <c r="Q4995" s="111">
        <f t="shared" si="1049"/>
        <v>10057.849694545455</v>
      </c>
      <c r="R4995" s="111">
        <f t="shared" si="1050"/>
        <v>10057.849694545455</v>
      </c>
      <c r="S4995" s="112" t="s">
        <v>2152</v>
      </c>
      <c r="T4995" s="107" t="s">
        <v>82</v>
      </c>
      <c r="U4995" s="217"/>
      <c r="V4995" s="85"/>
      <c r="W4995" s="85"/>
      <c r="X4995" s="85"/>
      <c r="Y4995" s="85"/>
      <c r="Z4995" s="85"/>
      <c r="AA4995" s="85"/>
      <c r="AB4995" s="86"/>
      <c r="AC4995" s="86"/>
      <c r="AD4995" s="85">
        <v>1</v>
      </c>
      <c r="AE4995" s="85"/>
      <c r="AF4995" s="85"/>
      <c r="AG4995" s="85"/>
      <c r="AH4995" s="85"/>
      <c r="AI4995" s="85"/>
      <c r="AJ4995" s="85"/>
    </row>
    <row r="4996" spans="1:36" ht="16.5" thickTop="1" thickBot="1">
      <c r="A4996" s="105">
        <f t="shared" si="1042"/>
        <v>15</v>
      </c>
      <c r="B4996" s="195" t="s">
        <v>4794</v>
      </c>
      <c r="C4996" s="107">
        <v>1979</v>
      </c>
      <c r="D4996" s="137">
        <v>2009</v>
      </c>
      <c r="E4996" s="119" t="s">
        <v>80</v>
      </c>
      <c r="F4996" s="107">
        <v>4</v>
      </c>
      <c r="G4996" s="105">
        <v>3</v>
      </c>
      <c r="H4996" s="149">
        <v>2916.7</v>
      </c>
      <c r="I4996" s="149">
        <v>2916.7</v>
      </c>
      <c r="J4996" s="149">
        <v>2672.2</v>
      </c>
      <c r="K4996" s="138">
        <v>141</v>
      </c>
      <c r="L4996" s="110">
        <f t="shared" si="1048"/>
        <v>13135416.784</v>
      </c>
      <c r="M4996" s="108"/>
      <c r="N4996" s="108"/>
      <c r="O4996" s="108"/>
      <c r="P4996" s="110">
        <f>'Форма 2'!C4996-M4996-N4996-O4996</f>
        <v>13135416.784</v>
      </c>
      <c r="Q4996" s="111">
        <f t="shared" si="1049"/>
        <v>4503.5200000000004</v>
      </c>
      <c r="R4996" s="111">
        <f t="shared" si="1050"/>
        <v>4503.5200000000004</v>
      </c>
      <c r="S4996" s="112" t="s">
        <v>2152</v>
      </c>
      <c r="T4996" s="107" t="s">
        <v>82</v>
      </c>
      <c r="U4996" s="217"/>
      <c r="V4996" s="85"/>
      <c r="W4996" s="85"/>
      <c r="X4996" s="85"/>
      <c r="Y4996" s="85"/>
      <c r="Z4996" s="85"/>
      <c r="AA4996" s="85"/>
      <c r="AB4996" s="86"/>
      <c r="AC4996" s="86"/>
      <c r="AD4996" s="85">
        <v>1</v>
      </c>
      <c r="AE4996" s="85"/>
      <c r="AF4996" s="85"/>
      <c r="AG4996" s="85"/>
      <c r="AH4996" s="85"/>
      <c r="AI4996" s="85"/>
      <c r="AJ4996" s="85"/>
    </row>
    <row r="4997" spans="1:36" ht="16.5" thickTop="1" thickBot="1">
      <c r="A4997" s="105">
        <f t="shared" si="1042"/>
        <v>16</v>
      </c>
      <c r="B4997" s="195" t="s">
        <v>4795</v>
      </c>
      <c r="C4997" s="107">
        <v>1975</v>
      </c>
      <c r="D4997" s="137">
        <v>2009</v>
      </c>
      <c r="E4997" s="119" t="s">
        <v>80</v>
      </c>
      <c r="F4997" s="107">
        <v>3</v>
      </c>
      <c r="G4997" s="105">
        <v>3</v>
      </c>
      <c r="H4997" s="149">
        <v>1551.5</v>
      </c>
      <c r="I4997" s="149">
        <v>1551.5</v>
      </c>
      <c r="J4997" s="149">
        <v>1400</v>
      </c>
      <c r="K4997" s="138">
        <v>68</v>
      </c>
      <c r="L4997" s="110">
        <f t="shared" si="1048"/>
        <v>1973058.0649999999</v>
      </c>
      <c r="M4997" s="108"/>
      <c r="N4997" s="108"/>
      <c r="O4997" s="108"/>
      <c r="P4997" s="110">
        <f>'Форма 2'!C4997-M4997-N4997-O4997</f>
        <v>1973058.0649999999</v>
      </c>
      <c r="Q4997" s="111">
        <f t="shared" si="1049"/>
        <v>1271.71</v>
      </c>
      <c r="R4997" s="111">
        <f t="shared" si="1050"/>
        <v>1271.71</v>
      </c>
      <c r="S4997" s="112" t="s">
        <v>2152</v>
      </c>
      <c r="T4997" s="107" t="s">
        <v>82</v>
      </c>
      <c r="U4997" s="217"/>
      <c r="V4997" s="85"/>
      <c r="W4997" s="85"/>
      <c r="X4997" s="85"/>
      <c r="Y4997" s="85"/>
      <c r="Z4997" s="85"/>
      <c r="AA4997" s="85">
        <v>1</v>
      </c>
      <c r="AB4997" s="86"/>
      <c r="AC4997" s="86"/>
      <c r="AD4997" s="85"/>
      <c r="AE4997" s="85"/>
      <c r="AF4997" s="85"/>
      <c r="AG4997" s="85"/>
      <c r="AH4997" s="85"/>
      <c r="AI4997" s="85"/>
      <c r="AJ4997" s="85"/>
    </row>
    <row r="4998" spans="1:36" ht="16.5" thickTop="1" thickBot="1">
      <c r="A4998" s="105">
        <f t="shared" si="1042"/>
        <v>17</v>
      </c>
      <c r="B4998" s="195" t="s">
        <v>4796</v>
      </c>
      <c r="C4998" s="107">
        <v>1977</v>
      </c>
      <c r="D4998" s="137">
        <v>2009</v>
      </c>
      <c r="E4998" s="119" t="s">
        <v>80</v>
      </c>
      <c r="F4998" s="107">
        <v>4</v>
      </c>
      <c r="G4998" s="105">
        <v>3</v>
      </c>
      <c r="H4998" s="149">
        <v>2488</v>
      </c>
      <c r="I4998" s="149">
        <v>2488</v>
      </c>
      <c r="J4998" s="149">
        <v>2418.5</v>
      </c>
      <c r="K4998" s="138">
        <v>99</v>
      </c>
      <c r="L4998" s="110">
        <f t="shared" si="1048"/>
        <v>11204757.760000002</v>
      </c>
      <c r="M4998" s="108"/>
      <c r="N4998" s="108"/>
      <c r="O4998" s="108"/>
      <c r="P4998" s="110">
        <f>'Форма 2'!C4998-M4998-N4998-O4998</f>
        <v>11204757.760000002</v>
      </c>
      <c r="Q4998" s="111">
        <f t="shared" si="1049"/>
        <v>4503.5200000000004</v>
      </c>
      <c r="R4998" s="111">
        <f t="shared" si="1050"/>
        <v>4503.5200000000004</v>
      </c>
      <c r="S4998" s="112" t="s">
        <v>2152</v>
      </c>
      <c r="T4998" s="107" t="s">
        <v>82</v>
      </c>
      <c r="U4998" s="217"/>
      <c r="V4998" s="85"/>
      <c r="W4998" s="85"/>
      <c r="X4998" s="85"/>
      <c r="Y4998" s="85"/>
      <c r="Z4998" s="85"/>
      <c r="AA4998" s="85"/>
      <c r="AB4998" s="86"/>
      <c r="AC4998" s="86"/>
      <c r="AD4998" s="85">
        <v>1</v>
      </c>
      <c r="AE4998" s="85"/>
      <c r="AF4998" s="85"/>
      <c r="AG4998" s="85"/>
      <c r="AH4998" s="85"/>
      <c r="AI4998" s="85"/>
      <c r="AJ4998" s="85"/>
    </row>
    <row r="4999" spans="1:36" ht="16.5" thickTop="1" thickBot="1">
      <c r="A4999" s="105">
        <f t="shared" si="1042"/>
        <v>18</v>
      </c>
      <c r="B4999" s="195" t="s">
        <v>4797</v>
      </c>
      <c r="C4999" s="107">
        <v>1951</v>
      </c>
      <c r="D4999" s="137">
        <v>2009</v>
      </c>
      <c r="E4999" s="119" t="s">
        <v>80</v>
      </c>
      <c r="F4999" s="107">
        <v>2</v>
      </c>
      <c r="G4999" s="105">
        <v>2</v>
      </c>
      <c r="H4999" s="149">
        <v>565.9</v>
      </c>
      <c r="I4999" s="149">
        <v>565.9</v>
      </c>
      <c r="J4999" s="149">
        <v>509.7</v>
      </c>
      <c r="K4999" s="138">
        <v>29</v>
      </c>
      <c r="L4999" s="110">
        <f t="shared" si="1048"/>
        <v>5510117.3689999999</v>
      </c>
      <c r="M4999" s="108"/>
      <c r="N4999" s="108"/>
      <c r="O4999" s="108"/>
      <c r="P4999" s="110">
        <f>'Форма 2'!C4999-M4999-N4999-O4999</f>
        <v>5510117.3689999999</v>
      </c>
      <c r="Q4999" s="111">
        <f t="shared" si="1049"/>
        <v>9736.91</v>
      </c>
      <c r="R4999" s="111">
        <f t="shared" si="1050"/>
        <v>9736.91</v>
      </c>
      <c r="S4999" s="112" t="s">
        <v>2152</v>
      </c>
      <c r="T4999" s="107" t="s">
        <v>82</v>
      </c>
      <c r="U4999" s="217"/>
      <c r="V4999" s="85">
        <v>1</v>
      </c>
      <c r="W4999" s="85">
        <v>1</v>
      </c>
      <c r="X4999" s="85"/>
      <c r="Y4999" s="85"/>
      <c r="Z4999" s="85"/>
      <c r="AA4999" s="85"/>
      <c r="AB4999" s="86"/>
      <c r="AC4999" s="86"/>
      <c r="AD4999" s="85"/>
      <c r="AE4999" s="85"/>
      <c r="AF4999" s="85"/>
      <c r="AG4999" s="85"/>
      <c r="AH4999" s="85"/>
      <c r="AI4999" s="85"/>
      <c r="AJ4999" s="85"/>
    </row>
    <row r="5000" spans="1:36" ht="16.5" thickTop="1" thickBot="1">
      <c r="A5000" s="105">
        <f t="shared" si="1042"/>
        <v>19</v>
      </c>
      <c r="B5000" s="195" t="s">
        <v>4798</v>
      </c>
      <c r="C5000" s="107">
        <v>1975</v>
      </c>
      <c r="D5000" s="137">
        <v>2016</v>
      </c>
      <c r="E5000" s="119" t="s">
        <v>80</v>
      </c>
      <c r="F5000" s="107">
        <v>2</v>
      </c>
      <c r="G5000" s="105">
        <v>3</v>
      </c>
      <c r="H5000" s="149">
        <v>1013.1</v>
      </c>
      <c r="I5000" s="149">
        <v>1013.1</v>
      </c>
      <c r="J5000" s="149">
        <v>909.1</v>
      </c>
      <c r="K5000" s="138">
        <v>49</v>
      </c>
      <c r="L5000" s="110">
        <f t="shared" si="1048"/>
        <v>1180484.382</v>
      </c>
      <c r="M5000" s="108"/>
      <c r="N5000" s="108"/>
      <c r="O5000" s="108"/>
      <c r="P5000" s="110">
        <f>'Форма 2'!C5000-M5000-N5000-O5000</f>
        <v>1180484.382</v>
      </c>
      <c r="Q5000" s="111">
        <f t="shared" si="1049"/>
        <v>1165.22</v>
      </c>
      <c r="R5000" s="111">
        <f t="shared" si="1050"/>
        <v>1165.22</v>
      </c>
      <c r="S5000" s="112" t="s">
        <v>2152</v>
      </c>
      <c r="T5000" s="107" t="s">
        <v>82</v>
      </c>
      <c r="U5000" s="217"/>
      <c r="V5000" s="85"/>
      <c r="W5000" s="85"/>
      <c r="X5000" s="85"/>
      <c r="Y5000" s="85">
        <v>1</v>
      </c>
      <c r="Z5000" s="85"/>
      <c r="AA5000" s="85"/>
      <c r="AB5000" s="86"/>
      <c r="AC5000" s="86"/>
      <c r="AD5000" s="85"/>
      <c r="AE5000" s="85"/>
      <c r="AF5000" s="85"/>
      <c r="AG5000" s="85"/>
      <c r="AH5000" s="85"/>
      <c r="AI5000" s="85"/>
      <c r="AJ5000" s="85"/>
    </row>
    <row r="5001" spans="1:36" ht="16.5" thickTop="1" thickBot="1">
      <c r="A5001" s="105">
        <f t="shared" si="1042"/>
        <v>20</v>
      </c>
      <c r="B5001" s="195" t="s">
        <v>4799</v>
      </c>
      <c r="C5001" s="107">
        <v>1973</v>
      </c>
      <c r="D5001" s="137">
        <v>2016</v>
      </c>
      <c r="E5001" s="119" t="s">
        <v>80</v>
      </c>
      <c r="F5001" s="107">
        <v>2</v>
      </c>
      <c r="G5001" s="105">
        <v>3</v>
      </c>
      <c r="H5001" s="149">
        <v>984.4</v>
      </c>
      <c r="I5001" s="149">
        <v>984.4</v>
      </c>
      <c r="J5001" s="149">
        <v>886.7</v>
      </c>
      <c r="K5001" s="138">
        <v>44</v>
      </c>
      <c r="L5001" s="110">
        <f t="shared" si="1048"/>
        <v>1147042.568</v>
      </c>
      <c r="M5001" s="108"/>
      <c r="N5001" s="108"/>
      <c r="O5001" s="108"/>
      <c r="P5001" s="110">
        <f>'Форма 2'!C5001-M5001-N5001-O5001</f>
        <v>1147042.568</v>
      </c>
      <c r="Q5001" s="111">
        <f t="shared" si="1049"/>
        <v>1165.22</v>
      </c>
      <c r="R5001" s="111">
        <f t="shared" si="1050"/>
        <v>1165.22</v>
      </c>
      <c r="S5001" s="112" t="s">
        <v>2152</v>
      </c>
      <c r="T5001" s="107" t="s">
        <v>82</v>
      </c>
      <c r="U5001" s="217"/>
      <c r="V5001" s="85"/>
      <c r="W5001" s="85"/>
      <c r="X5001" s="85"/>
      <c r="Y5001" s="85">
        <v>1</v>
      </c>
      <c r="Z5001" s="85"/>
      <c r="AA5001" s="85"/>
      <c r="AB5001" s="86"/>
      <c r="AC5001" s="86"/>
      <c r="AD5001" s="85"/>
      <c r="AE5001" s="85"/>
      <c r="AF5001" s="85"/>
      <c r="AG5001" s="85"/>
      <c r="AH5001" s="85"/>
      <c r="AI5001" s="85"/>
      <c r="AJ5001" s="85"/>
    </row>
    <row r="5002" spans="1:36" ht="16.5" thickTop="1" thickBot="1">
      <c r="A5002" s="105">
        <f t="shared" si="1042"/>
        <v>21</v>
      </c>
      <c r="B5002" s="195" t="s">
        <v>4800</v>
      </c>
      <c r="C5002" s="107">
        <v>1970</v>
      </c>
      <c r="D5002" s="137">
        <v>2016</v>
      </c>
      <c r="E5002" s="119" t="s">
        <v>80</v>
      </c>
      <c r="F5002" s="107">
        <v>2</v>
      </c>
      <c r="G5002" s="105">
        <v>3</v>
      </c>
      <c r="H5002" s="149">
        <v>962.3</v>
      </c>
      <c r="I5002" s="149">
        <v>962.3</v>
      </c>
      <c r="J5002" s="149">
        <v>876.9</v>
      </c>
      <c r="K5002" s="138">
        <v>42</v>
      </c>
      <c r="L5002" s="110">
        <f t="shared" si="1048"/>
        <v>9779691.3089999985</v>
      </c>
      <c r="M5002" s="108"/>
      <c r="N5002" s="108"/>
      <c r="O5002" s="108"/>
      <c r="P5002" s="110">
        <f>'Форма 2'!C5002-M5002-N5002-O5002</f>
        <v>9779691.3089999985</v>
      </c>
      <c r="Q5002" s="111">
        <f t="shared" si="1049"/>
        <v>10162.829999999998</v>
      </c>
      <c r="R5002" s="111">
        <f t="shared" si="1050"/>
        <v>10162.829999999998</v>
      </c>
      <c r="S5002" s="112" t="s">
        <v>2152</v>
      </c>
      <c r="T5002" s="107" t="s">
        <v>82</v>
      </c>
      <c r="U5002" s="217">
        <v>1</v>
      </c>
      <c r="V5002" s="85">
        <v>1</v>
      </c>
      <c r="W5002" s="85"/>
      <c r="X5002" s="85">
        <v>1</v>
      </c>
      <c r="Y5002" s="85"/>
      <c r="Z5002" s="85">
        <v>1</v>
      </c>
      <c r="AA5002" s="85"/>
      <c r="AB5002" s="86"/>
      <c r="AC5002" s="86"/>
      <c r="AD5002" s="85"/>
      <c r="AE5002" s="85"/>
      <c r="AF5002" s="85"/>
      <c r="AG5002" s="85"/>
      <c r="AH5002" s="85"/>
      <c r="AI5002" s="85"/>
      <c r="AJ5002" s="85"/>
    </row>
    <row r="5003" spans="1:36" ht="16.5" thickTop="1" thickBot="1">
      <c r="A5003" s="105">
        <f t="shared" si="1042"/>
        <v>22</v>
      </c>
      <c r="B5003" s="195" t="s">
        <v>4801</v>
      </c>
      <c r="C5003" s="107">
        <v>1970</v>
      </c>
      <c r="D5003" s="137">
        <v>2016</v>
      </c>
      <c r="E5003" s="119" t="s">
        <v>80</v>
      </c>
      <c r="F5003" s="107">
        <v>2</v>
      </c>
      <c r="G5003" s="105">
        <v>3</v>
      </c>
      <c r="H5003" s="149">
        <v>972.9</v>
      </c>
      <c r="I5003" s="149">
        <v>972.9</v>
      </c>
      <c r="J5003" s="149">
        <v>874.9</v>
      </c>
      <c r="K5003" s="138">
        <v>53</v>
      </c>
      <c r="L5003" s="110">
        <f t="shared" si="1048"/>
        <v>8172476.7480000006</v>
      </c>
      <c r="M5003" s="108"/>
      <c r="N5003" s="108"/>
      <c r="O5003" s="108"/>
      <c r="P5003" s="110">
        <f>'Форма 2'!C5003-M5003-N5003-O5003</f>
        <v>8172476.7480000006</v>
      </c>
      <c r="Q5003" s="111">
        <f t="shared" si="1049"/>
        <v>8400.1200000000008</v>
      </c>
      <c r="R5003" s="111">
        <f t="shared" si="1050"/>
        <v>8400.1200000000008</v>
      </c>
      <c r="S5003" s="112" t="s">
        <v>2152</v>
      </c>
      <c r="T5003" s="107" t="s">
        <v>82</v>
      </c>
      <c r="U5003" s="217"/>
      <c r="V5003" s="85">
        <v>1</v>
      </c>
      <c r="W5003" s="85"/>
      <c r="X5003" s="85"/>
      <c r="Y5003" s="85"/>
      <c r="Z5003" s="85"/>
      <c r="AA5003" s="85"/>
      <c r="AB5003" s="86"/>
      <c r="AC5003" s="86"/>
      <c r="AD5003" s="85"/>
      <c r="AE5003" s="85"/>
      <c r="AF5003" s="85"/>
      <c r="AG5003" s="85"/>
      <c r="AH5003" s="85"/>
      <c r="AI5003" s="85"/>
      <c r="AJ5003" s="85"/>
    </row>
    <row r="5004" spans="1:36" ht="16.5" thickTop="1" thickBot="1">
      <c r="A5004" s="105">
        <f t="shared" si="1042"/>
        <v>23</v>
      </c>
      <c r="B5004" s="195" t="s">
        <v>4802</v>
      </c>
      <c r="C5004" s="107">
        <v>1984</v>
      </c>
      <c r="D5004" s="137">
        <v>2016</v>
      </c>
      <c r="E5004" s="119" t="s">
        <v>80</v>
      </c>
      <c r="F5004" s="107">
        <v>3</v>
      </c>
      <c r="G5004" s="105">
        <v>3</v>
      </c>
      <c r="H5004" s="149">
        <v>1896.2</v>
      </c>
      <c r="I5004" s="149">
        <v>1896.2</v>
      </c>
      <c r="J5004" s="149">
        <v>1850.3</v>
      </c>
      <c r="K5004" s="138">
        <v>93</v>
      </c>
      <c r="L5004" s="110">
        <f t="shared" si="1048"/>
        <v>11049441.83</v>
      </c>
      <c r="M5004" s="108"/>
      <c r="N5004" s="108"/>
      <c r="O5004" s="108"/>
      <c r="P5004" s="110">
        <f>'Форма 2'!C5004-M5004-N5004-O5004</f>
        <v>11049441.83</v>
      </c>
      <c r="Q5004" s="111">
        <f t="shared" si="1049"/>
        <v>5827.15</v>
      </c>
      <c r="R5004" s="111">
        <f t="shared" si="1050"/>
        <v>5827.15</v>
      </c>
      <c r="S5004" s="112" t="s">
        <v>2152</v>
      </c>
      <c r="T5004" s="107" t="s">
        <v>82</v>
      </c>
      <c r="U5004" s="217"/>
      <c r="V5004" s="85"/>
      <c r="W5004" s="85"/>
      <c r="X5004" s="85"/>
      <c r="Y5004" s="85"/>
      <c r="Z5004" s="85"/>
      <c r="AA5004" s="85"/>
      <c r="AB5004" s="86"/>
      <c r="AC5004" s="86"/>
      <c r="AD5004" s="85"/>
      <c r="AE5004" s="85">
        <v>1</v>
      </c>
      <c r="AF5004" s="85"/>
      <c r="AG5004" s="85"/>
      <c r="AH5004" s="85"/>
      <c r="AI5004" s="85"/>
      <c r="AJ5004" s="85"/>
    </row>
    <row r="5005" spans="1:36" ht="16.5" thickTop="1" thickBot="1">
      <c r="A5005" s="105">
        <f t="shared" si="1042"/>
        <v>24</v>
      </c>
      <c r="B5005" s="195" t="s">
        <v>4803</v>
      </c>
      <c r="C5005" s="107">
        <v>1970</v>
      </c>
      <c r="D5005" s="137">
        <v>2009</v>
      </c>
      <c r="E5005" s="119" t="s">
        <v>80</v>
      </c>
      <c r="F5005" s="107">
        <v>2</v>
      </c>
      <c r="G5005" s="105">
        <v>3</v>
      </c>
      <c r="H5005" s="149">
        <v>1004.1</v>
      </c>
      <c r="I5005" s="149">
        <v>1004.1</v>
      </c>
      <c r="J5005" s="149">
        <v>903.6</v>
      </c>
      <c r="K5005" s="138">
        <v>59</v>
      </c>
      <c r="L5005" s="110">
        <f t="shared" si="1048"/>
        <v>9776831.3310000002</v>
      </c>
      <c r="M5005" s="108"/>
      <c r="N5005" s="108"/>
      <c r="O5005" s="108"/>
      <c r="P5005" s="110">
        <f>'Форма 2'!C5005-M5005-N5005-O5005</f>
        <v>9776831.3310000002</v>
      </c>
      <c r="Q5005" s="111">
        <f t="shared" si="1049"/>
        <v>9736.91</v>
      </c>
      <c r="R5005" s="111">
        <f t="shared" si="1050"/>
        <v>9736.91</v>
      </c>
      <c r="S5005" s="112" t="s">
        <v>2152</v>
      </c>
      <c r="T5005" s="107" t="s">
        <v>82</v>
      </c>
      <c r="U5005" s="217"/>
      <c r="V5005" s="85">
        <v>1</v>
      </c>
      <c r="W5005" s="85">
        <v>1</v>
      </c>
      <c r="X5005" s="85"/>
      <c r="Y5005" s="85"/>
      <c r="Z5005" s="85"/>
      <c r="AA5005" s="85"/>
      <c r="AB5005" s="86"/>
      <c r="AC5005" s="86"/>
      <c r="AD5005" s="85"/>
      <c r="AE5005" s="85"/>
      <c r="AF5005" s="85"/>
      <c r="AG5005" s="85"/>
      <c r="AH5005" s="85"/>
      <c r="AI5005" s="85"/>
      <c r="AJ5005" s="85"/>
    </row>
    <row r="5006" spans="1:36" ht="16.5" thickTop="1" thickBot="1">
      <c r="A5006" s="105">
        <f t="shared" si="1042"/>
        <v>25</v>
      </c>
      <c r="B5006" s="195" t="s">
        <v>4804</v>
      </c>
      <c r="C5006" s="107">
        <v>1973</v>
      </c>
      <c r="D5006" s="137">
        <v>2010</v>
      </c>
      <c r="E5006" s="119" t="s">
        <v>80</v>
      </c>
      <c r="F5006" s="107">
        <v>2</v>
      </c>
      <c r="G5006" s="105">
        <v>3</v>
      </c>
      <c r="H5006" s="149">
        <v>995.3</v>
      </c>
      <c r="I5006" s="149">
        <v>995.3</v>
      </c>
      <c r="J5006" s="149">
        <v>911.3</v>
      </c>
      <c r="K5006" s="138">
        <v>57</v>
      </c>
      <c r="L5006" s="110">
        <f t="shared" si="1048"/>
        <v>3950644.29</v>
      </c>
      <c r="M5006" s="108"/>
      <c r="N5006" s="108"/>
      <c r="O5006" s="108"/>
      <c r="P5006" s="110">
        <f>'Форма 2'!C5006-M5006-N5006-O5006</f>
        <v>3950644.29</v>
      </c>
      <c r="Q5006" s="111">
        <f t="shared" si="1049"/>
        <v>3969.3</v>
      </c>
      <c r="R5006" s="111">
        <f t="shared" si="1050"/>
        <v>3969.3</v>
      </c>
      <c r="S5006" s="112" t="s">
        <v>2152</v>
      </c>
      <c r="T5006" s="107" t="s">
        <v>82</v>
      </c>
      <c r="U5006" s="217"/>
      <c r="V5006" s="85"/>
      <c r="W5006" s="85"/>
      <c r="X5006" s="85"/>
      <c r="Y5006" s="85"/>
      <c r="Z5006" s="85"/>
      <c r="AA5006" s="85"/>
      <c r="AB5006" s="86"/>
      <c r="AC5006" s="86"/>
      <c r="AD5006" s="85"/>
      <c r="AE5006" s="85"/>
      <c r="AF5006" s="85">
        <v>1</v>
      </c>
      <c r="AG5006" s="85"/>
      <c r="AH5006" s="85">
        <v>1</v>
      </c>
      <c r="AI5006" s="85"/>
      <c r="AJ5006" s="85"/>
    </row>
    <row r="5007" spans="1:36" ht="16.5" thickTop="1" thickBot="1">
      <c r="A5007" s="105">
        <f t="shared" ref="A5007:A5070" si="1051">A5006+1</f>
        <v>26</v>
      </c>
      <c r="B5007" s="195" t="s">
        <v>4805</v>
      </c>
      <c r="C5007" s="107">
        <v>1978</v>
      </c>
      <c r="D5007" s="137">
        <v>2017</v>
      </c>
      <c r="E5007" s="119" t="s">
        <v>80</v>
      </c>
      <c r="F5007" s="107">
        <v>2</v>
      </c>
      <c r="G5007" s="105">
        <v>2</v>
      </c>
      <c r="H5007" s="149">
        <v>779.2</v>
      </c>
      <c r="I5007" s="149">
        <v>779.2</v>
      </c>
      <c r="J5007" s="149">
        <v>718.4</v>
      </c>
      <c r="K5007" s="138">
        <v>48</v>
      </c>
      <c r="L5007" s="110">
        <f t="shared" si="1048"/>
        <v>7447118.2879999997</v>
      </c>
      <c r="M5007" s="108"/>
      <c r="N5007" s="108"/>
      <c r="O5007" s="108"/>
      <c r="P5007" s="110">
        <f>'Форма 2'!C5007-M5007-N5007-O5007</f>
        <v>7447118.2879999997</v>
      </c>
      <c r="Q5007" s="111">
        <f t="shared" si="1049"/>
        <v>9557.39</v>
      </c>
      <c r="R5007" s="111">
        <f t="shared" si="1050"/>
        <v>9557.39</v>
      </c>
      <c r="S5007" s="112" t="s">
        <v>2152</v>
      </c>
      <c r="T5007" s="107" t="s">
        <v>82</v>
      </c>
      <c r="U5007" s="217"/>
      <c r="V5007" s="85"/>
      <c r="W5007" s="85"/>
      <c r="X5007" s="85"/>
      <c r="Y5007" s="85"/>
      <c r="Z5007" s="85"/>
      <c r="AA5007" s="85"/>
      <c r="AB5007" s="86"/>
      <c r="AC5007" s="86"/>
      <c r="AD5007" s="85">
        <v>1</v>
      </c>
      <c r="AE5007" s="85"/>
      <c r="AF5007" s="85"/>
      <c r="AG5007" s="85"/>
      <c r="AH5007" s="85"/>
      <c r="AI5007" s="85"/>
      <c r="AJ5007" s="85"/>
    </row>
    <row r="5008" spans="1:36" ht="16.5" thickTop="1" thickBot="1">
      <c r="A5008" s="105">
        <f t="shared" si="1051"/>
        <v>27</v>
      </c>
      <c r="B5008" s="195" t="s">
        <v>4806</v>
      </c>
      <c r="C5008" s="107">
        <v>1979</v>
      </c>
      <c r="D5008" s="137">
        <v>2009</v>
      </c>
      <c r="E5008" s="119" t="s">
        <v>212</v>
      </c>
      <c r="F5008" s="107">
        <v>3</v>
      </c>
      <c r="G5008" s="105">
        <v>3</v>
      </c>
      <c r="H5008" s="149">
        <v>1335.6</v>
      </c>
      <c r="I5008" s="149">
        <v>1335.6</v>
      </c>
      <c r="J5008" s="149">
        <v>1210.5999999999999</v>
      </c>
      <c r="K5008" s="138">
        <v>31</v>
      </c>
      <c r="L5008" s="110">
        <f t="shared" si="1048"/>
        <v>9439833.8159999996</v>
      </c>
      <c r="M5008" s="108"/>
      <c r="N5008" s="108"/>
      <c r="O5008" s="108"/>
      <c r="P5008" s="110">
        <f>'Форма 2'!C5008-M5008-N5008-O5008</f>
        <v>9439833.8159999996</v>
      </c>
      <c r="Q5008" s="111">
        <f t="shared" si="1049"/>
        <v>7067.8600000000006</v>
      </c>
      <c r="R5008" s="111">
        <f t="shared" si="1050"/>
        <v>7067.8600000000006</v>
      </c>
      <c r="S5008" s="112" t="s">
        <v>2152</v>
      </c>
      <c r="T5008" s="107" t="s">
        <v>92</v>
      </c>
      <c r="U5008" s="217"/>
      <c r="V5008" s="85"/>
      <c r="W5008" s="85"/>
      <c r="X5008" s="85"/>
      <c r="Y5008" s="85"/>
      <c r="Z5008" s="85"/>
      <c r="AA5008" s="85"/>
      <c r="AB5008" s="86"/>
      <c r="AC5008" s="86"/>
      <c r="AD5008" s="85"/>
      <c r="AE5008" s="85">
        <v>2</v>
      </c>
      <c r="AF5008" s="85"/>
      <c r="AG5008" s="85"/>
      <c r="AH5008" s="85"/>
      <c r="AI5008" s="85"/>
      <c r="AJ5008" s="85"/>
    </row>
    <row r="5009" spans="1:36" ht="16.5" thickTop="1" thickBot="1">
      <c r="A5009" s="105">
        <f t="shared" si="1051"/>
        <v>28</v>
      </c>
      <c r="B5009" s="195" t="s">
        <v>4807</v>
      </c>
      <c r="C5009" s="107">
        <v>1967</v>
      </c>
      <c r="D5009" s="137">
        <v>2009</v>
      </c>
      <c r="E5009" s="119" t="s">
        <v>80</v>
      </c>
      <c r="F5009" s="107">
        <v>2</v>
      </c>
      <c r="G5009" s="105">
        <v>2</v>
      </c>
      <c r="H5009" s="149">
        <v>423.8</v>
      </c>
      <c r="I5009" s="149">
        <v>423.8</v>
      </c>
      <c r="J5009" s="149">
        <v>377</v>
      </c>
      <c r="K5009" s="138">
        <v>24</v>
      </c>
      <c r="L5009" s="110">
        <f t="shared" si="1048"/>
        <v>999862.86399999994</v>
      </c>
      <c r="M5009" s="108"/>
      <c r="N5009" s="108"/>
      <c r="O5009" s="108"/>
      <c r="P5009" s="110">
        <f>'Форма 2'!C5009-M5009-N5009-O5009</f>
        <v>999862.86399999994</v>
      </c>
      <c r="Q5009" s="111">
        <f t="shared" si="1049"/>
        <v>2359.2799999999997</v>
      </c>
      <c r="R5009" s="111">
        <f t="shared" si="1050"/>
        <v>2359.2799999999997</v>
      </c>
      <c r="S5009" s="112" t="s">
        <v>2152</v>
      </c>
      <c r="T5009" s="107" t="s">
        <v>82</v>
      </c>
      <c r="U5009" s="217"/>
      <c r="V5009" s="85"/>
      <c r="W5009" s="85">
        <v>1</v>
      </c>
      <c r="X5009" s="85">
        <v>1</v>
      </c>
      <c r="Y5009" s="85"/>
      <c r="Z5009" s="85">
        <v>1</v>
      </c>
      <c r="AA5009" s="85"/>
      <c r="AB5009" s="86"/>
      <c r="AC5009" s="86"/>
      <c r="AD5009" s="85"/>
      <c r="AE5009" s="85"/>
      <c r="AF5009" s="85"/>
      <c r="AG5009" s="85"/>
      <c r="AH5009" s="85"/>
      <c r="AI5009" s="85"/>
      <c r="AJ5009" s="85"/>
    </row>
    <row r="5010" spans="1:36" ht="16.5" thickTop="1" thickBot="1">
      <c r="A5010" s="105">
        <f t="shared" si="1051"/>
        <v>29</v>
      </c>
      <c r="B5010" s="195" t="s">
        <v>4808</v>
      </c>
      <c r="C5010" s="107">
        <v>1968</v>
      </c>
      <c r="D5010" s="137">
        <v>2009</v>
      </c>
      <c r="E5010" s="119" t="s">
        <v>80</v>
      </c>
      <c r="F5010" s="107">
        <v>2</v>
      </c>
      <c r="G5010" s="105">
        <v>2</v>
      </c>
      <c r="H5010" s="149">
        <v>405.3</v>
      </c>
      <c r="I5010" s="149">
        <v>405.3</v>
      </c>
      <c r="J5010" s="149">
        <v>365.3</v>
      </c>
      <c r="K5010" s="138">
        <v>22</v>
      </c>
      <c r="L5010" s="110">
        <f t="shared" si="1048"/>
        <v>3818983.8330000006</v>
      </c>
      <c r="M5010" s="108"/>
      <c r="N5010" s="108"/>
      <c r="O5010" s="108"/>
      <c r="P5010" s="110">
        <f>'Форма 2'!C5010-M5010-N5010-O5010</f>
        <v>3818983.8330000006</v>
      </c>
      <c r="Q5010" s="111">
        <f t="shared" si="1049"/>
        <v>9422.61</v>
      </c>
      <c r="R5010" s="111">
        <f t="shared" si="1050"/>
        <v>9422.61</v>
      </c>
      <c r="S5010" s="112" t="s">
        <v>2152</v>
      </c>
      <c r="T5010" s="107" t="s">
        <v>82</v>
      </c>
      <c r="U5010" s="217"/>
      <c r="V5010" s="85">
        <v>1</v>
      </c>
      <c r="W5010" s="85"/>
      <c r="X5010" s="85">
        <v>1</v>
      </c>
      <c r="Y5010" s="85"/>
      <c r="Z5010" s="85">
        <v>1</v>
      </c>
      <c r="AA5010" s="85"/>
      <c r="AB5010" s="86"/>
      <c r="AC5010" s="86"/>
      <c r="AD5010" s="85"/>
      <c r="AE5010" s="85"/>
      <c r="AF5010" s="85"/>
      <c r="AG5010" s="85"/>
      <c r="AH5010" s="85"/>
      <c r="AI5010" s="85"/>
      <c r="AJ5010" s="85"/>
    </row>
    <row r="5011" spans="1:36" ht="16.5" thickTop="1" thickBot="1">
      <c r="A5011" s="105">
        <f t="shared" si="1051"/>
        <v>30</v>
      </c>
      <c r="B5011" s="195" t="s">
        <v>4809</v>
      </c>
      <c r="C5011" s="107">
        <v>1967</v>
      </c>
      <c r="D5011" s="137">
        <v>2009</v>
      </c>
      <c r="E5011" s="119" t="s">
        <v>80</v>
      </c>
      <c r="F5011" s="107">
        <v>2</v>
      </c>
      <c r="G5011" s="105">
        <v>2</v>
      </c>
      <c r="H5011" s="149">
        <v>572.20000000000005</v>
      </c>
      <c r="I5011" s="149">
        <v>572.20000000000005</v>
      </c>
      <c r="J5011" s="149">
        <v>512.79999999999995</v>
      </c>
      <c r="K5011" s="138">
        <v>31</v>
      </c>
      <c r="L5011" s="110">
        <f t="shared" si="1048"/>
        <v>1133797.1340000001</v>
      </c>
      <c r="M5011" s="108"/>
      <c r="N5011" s="108"/>
      <c r="O5011" s="108"/>
      <c r="P5011" s="110">
        <f>'Форма 2'!C5011-M5011-N5011-O5011</f>
        <v>1133797.1340000001</v>
      </c>
      <c r="Q5011" s="111">
        <f t="shared" si="1049"/>
        <v>1981.47</v>
      </c>
      <c r="R5011" s="111">
        <f t="shared" si="1050"/>
        <v>1981.47</v>
      </c>
      <c r="S5011" s="112" t="s">
        <v>2152</v>
      </c>
      <c r="T5011" s="107" t="s">
        <v>82</v>
      </c>
      <c r="U5011" s="217"/>
      <c r="V5011" s="85"/>
      <c r="W5011" s="85">
        <v>1</v>
      </c>
      <c r="X5011" s="85"/>
      <c r="Y5011" s="85"/>
      <c r="Z5011" s="85">
        <v>1</v>
      </c>
      <c r="AA5011" s="85"/>
      <c r="AB5011" s="86"/>
      <c r="AC5011" s="86"/>
      <c r="AD5011" s="85"/>
      <c r="AE5011" s="85"/>
      <c r="AF5011" s="85"/>
      <c r="AG5011" s="85"/>
      <c r="AH5011" s="85"/>
      <c r="AI5011" s="85"/>
      <c r="AJ5011" s="85"/>
    </row>
    <row r="5012" spans="1:36" ht="16.5" thickTop="1" thickBot="1">
      <c r="A5012" s="105">
        <f t="shared" si="1051"/>
        <v>31</v>
      </c>
      <c r="B5012" s="195" t="s">
        <v>4810</v>
      </c>
      <c r="C5012" s="107">
        <v>1966</v>
      </c>
      <c r="D5012" s="137">
        <v>2009</v>
      </c>
      <c r="E5012" s="119" t="s">
        <v>80</v>
      </c>
      <c r="F5012" s="107">
        <v>2</v>
      </c>
      <c r="G5012" s="105">
        <v>2</v>
      </c>
      <c r="H5012" s="149">
        <v>569.70000000000005</v>
      </c>
      <c r="I5012" s="149">
        <v>569.70000000000005</v>
      </c>
      <c r="J5012" s="149">
        <v>509.7</v>
      </c>
      <c r="K5012" s="138">
        <v>33</v>
      </c>
      <c r="L5012" s="110">
        <f t="shared" si="1048"/>
        <v>761569.26300000004</v>
      </c>
      <c r="M5012" s="108"/>
      <c r="N5012" s="108"/>
      <c r="O5012" s="108"/>
      <c r="P5012" s="110">
        <f>'Форма 2'!C5012-M5012-N5012-O5012</f>
        <v>761569.26300000004</v>
      </c>
      <c r="Q5012" s="111">
        <f t="shared" si="1049"/>
        <v>1336.79</v>
      </c>
      <c r="R5012" s="111">
        <f t="shared" si="1050"/>
        <v>1336.79</v>
      </c>
      <c r="S5012" s="112" t="s">
        <v>2152</v>
      </c>
      <c r="T5012" s="107" t="s">
        <v>82</v>
      </c>
      <c r="U5012" s="217"/>
      <c r="V5012" s="85"/>
      <c r="W5012" s="85">
        <v>1</v>
      </c>
      <c r="X5012" s="85"/>
      <c r="Y5012" s="85"/>
      <c r="Z5012" s="85"/>
      <c r="AA5012" s="85"/>
      <c r="AB5012" s="86"/>
      <c r="AC5012" s="86"/>
      <c r="AD5012" s="85"/>
      <c r="AE5012" s="85"/>
      <c r="AF5012" s="85"/>
      <c r="AG5012" s="85"/>
      <c r="AH5012" s="85"/>
      <c r="AI5012" s="85"/>
      <c r="AJ5012" s="85"/>
    </row>
    <row r="5013" spans="1:36" ht="16.5" thickTop="1" thickBot="1">
      <c r="A5013" s="105">
        <f t="shared" si="1051"/>
        <v>32</v>
      </c>
      <c r="B5013" s="195" t="s">
        <v>4811</v>
      </c>
      <c r="C5013" s="107">
        <v>1979</v>
      </c>
      <c r="D5013" s="137">
        <v>2017</v>
      </c>
      <c r="E5013" s="119" t="s">
        <v>212</v>
      </c>
      <c r="F5013" s="107">
        <v>3</v>
      </c>
      <c r="G5013" s="105">
        <v>3</v>
      </c>
      <c r="H5013" s="149">
        <v>1369.5</v>
      </c>
      <c r="I5013" s="149">
        <v>1369.5</v>
      </c>
      <c r="J5013" s="149">
        <v>1221.3</v>
      </c>
      <c r="K5013" s="138">
        <v>88</v>
      </c>
      <c r="L5013" s="110">
        <f t="shared" si="1048"/>
        <v>9679434.2699999996</v>
      </c>
      <c r="M5013" s="108"/>
      <c r="N5013" s="108"/>
      <c r="O5013" s="108"/>
      <c r="P5013" s="110">
        <f>'Форма 2'!C5013-M5013-N5013-O5013</f>
        <v>9679434.2699999996</v>
      </c>
      <c r="Q5013" s="111">
        <f t="shared" si="1049"/>
        <v>7067.86</v>
      </c>
      <c r="R5013" s="111">
        <f t="shared" si="1050"/>
        <v>7067.86</v>
      </c>
      <c r="S5013" s="112" t="s">
        <v>2152</v>
      </c>
      <c r="T5013" s="107" t="s">
        <v>82</v>
      </c>
      <c r="U5013" s="217"/>
      <c r="V5013" s="85"/>
      <c r="W5013" s="85"/>
      <c r="X5013" s="85"/>
      <c r="Y5013" s="85"/>
      <c r="Z5013" s="85"/>
      <c r="AA5013" s="85"/>
      <c r="AB5013" s="86"/>
      <c r="AC5013" s="86"/>
      <c r="AD5013" s="85"/>
      <c r="AE5013" s="85">
        <v>2</v>
      </c>
      <c r="AF5013" s="85"/>
      <c r="AG5013" s="85"/>
      <c r="AH5013" s="85"/>
      <c r="AI5013" s="85"/>
      <c r="AJ5013" s="85"/>
    </row>
    <row r="5014" spans="1:36" ht="16.5" thickTop="1" thickBot="1">
      <c r="A5014" s="105">
        <f t="shared" si="1051"/>
        <v>33</v>
      </c>
      <c r="B5014" s="195" t="s">
        <v>4812</v>
      </c>
      <c r="C5014" s="107">
        <v>1980</v>
      </c>
      <c r="D5014" s="137">
        <v>2017</v>
      </c>
      <c r="E5014" s="119" t="s">
        <v>212</v>
      </c>
      <c r="F5014" s="107">
        <v>3</v>
      </c>
      <c r="G5014" s="105">
        <v>3</v>
      </c>
      <c r="H5014" s="149">
        <v>1326.9</v>
      </c>
      <c r="I5014" s="149">
        <v>1326.9</v>
      </c>
      <c r="J5014" s="149">
        <v>1216.28</v>
      </c>
      <c r="K5014" s="138">
        <v>84</v>
      </c>
      <c r="L5014" s="110">
        <f t="shared" si="1048"/>
        <v>9378343.4340000004</v>
      </c>
      <c r="M5014" s="108"/>
      <c r="N5014" s="108"/>
      <c r="O5014" s="108"/>
      <c r="P5014" s="110">
        <f>'Форма 2'!C5014-M5014-N5014-O5014</f>
        <v>9378343.4340000004</v>
      </c>
      <c r="Q5014" s="111">
        <f t="shared" si="1049"/>
        <v>7067.86</v>
      </c>
      <c r="R5014" s="111">
        <f t="shared" si="1050"/>
        <v>7067.86</v>
      </c>
      <c r="S5014" s="112" t="s">
        <v>2152</v>
      </c>
      <c r="T5014" s="107" t="s">
        <v>82</v>
      </c>
      <c r="U5014" s="217"/>
      <c r="V5014" s="85"/>
      <c r="W5014" s="85"/>
      <c r="X5014" s="85"/>
      <c r="Y5014" s="85"/>
      <c r="Z5014" s="85"/>
      <c r="AA5014" s="85"/>
      <c r="AB5014" s="86"/>
      <c r="AC5014" s="86"/>
      <c r="AD5014" s="85"/>
      <c r="AE5014" s="85">
        <v>2</v>
      </c>
      <c r="AF5014" s="85"/>
      <c r="AG5014" s="85"/>
      <c r="AH5014" s="85"/>
      <c r="AI5014" s="85"/>
      <c r="AJ5014" s="85"/>
    </row>
    <row r="5015" spans="1:36" ht="16.5" thickTop="1" thickBot="1">
      <c r="A5015" s="105">
        <f t="shared" si="1051"/>
        <v>34</v>
      </c>
      <c r="B5015" s="195" t="s">
        <v>4813</v>
      </c>
      <c r="C5015" s="107">
        <v>1975</v>
      </c>
      <c r="D5015" s="137">
        <v>2007</v>
      </c>
      <c r="E5015" s="119" t="s">
        <v>80</v>
      </c>
      <c r="F5015" s="107">
        <v>2</v>
      </c>
      <c r="G5015" s="105">
        <v>2</v>
      </c>
      <c r="H5015" s="149">
        <v>530.4</v>
      </c>
      <c r="I5015" s="149">
        <v>530.4</v>
      </c>
      <c r="J5015" s="149">
        <v>482.8</v>
      </c>
      <c r="K5015" s="138">
        <v>27</v>
      </c>
      <c r="L5015" s="110">
        <f t="shared" si="1048"/>
        <v>5069239.6559999995</v>
      </c>
      <c r="M5015" s="108"/>
      <c r="N5015" s="108"/>
      <c r="O5015" s="108"/>
      <c r="P5015" s="110">
        <f>'Форма 2'!C5015-M5015-N5015-O5015</f>
        <v>5069239.6559999995</v>
      </c>
      <c r="Q5015" s="111">
        <f t="shared" si="1049"/>
        <v>9557.39</v>
      </c>
      <c r="R5015" s="111">
        <f t="shared" si="1050"/>
        <v>9557.39</v>
      </c>
      <c r="S5015" s="112" t="s">
        <v>2152</v>
      </c>
      <c r="T5015" s="107" t="s">
        <v>82</v>
      </c>
      <c r="U5015" s="217"/>
      <c r="V5015" s="85"/>
      <c r="W5015" s="85"/>
      <c r="X5015" s="85"/>
      <c r="Y5015" s="85"/>
      <c r="Z5015" s="85"/>
      <c r="AA5015" s="85"/>
      <c r="AB5015" s="86"/>
      <c r="AC5015" s="86"/>
      <c r="AD5015" s="85">
        <v>1</v>
      </c>
      <c r="AE5015" s="85"/>
      <c r="AF5015" s="85"/>
      <c r="AG5015" s="85"/>
      <c r="AH5015" s="85"/>
      <c r="AI5015" s="85"/>
      <c r="AJ5015" s="85"/>
    </row>
    <row r="5016" spans="1:36" ht="16.5" thickTop="1" thickBot="1">
      <c r="A5016" s="105">
        <f t="shared" si="1051"/>
        <v>35</v>
      </c>
      <c r="B5016" s="195" t="s">
        <v>4814</v>
      </c>
      <c r="C5016" s="107">
        <v>1967</v>
      </c>
      <c r="D5016" s="137">
        <v>2016</v>
      </c>
      <c r="E5016" s="119" t="s">
        <v>80</v>
      </c>
      <c r="F5016" s="107">
        <v>2</v>
      </c>
      <c r="G5016" s="105">
        <v>2</v>
      </c>
      <c r="H5016" s="149">
        <v>454.9</v>
      </c>
      <c r="I5016" s="149">
        <v>454.9</v>
      </c>
      <c r="J5016" s="149">
        <v>454.9</v>
      </c>
      <c r="K5016" s="138">
        <v>36</v>
      </c>
      <c r="L5016" s="110">
        <f t="shared" si="1048"/>
        <v>293264.93199999997</v>
      </c>
      <c r="M5016" s="108"/>
      <c r="N5016" s="108"/>
      <c r="O5016" s="108"/>
      <c r="P5016" s="110">
        <f>'Форма 2'!C5016-M5016-N5016-O5016</f>
        <v>293264.93199999997</v>
      </c>
      <c r="Q5016" s="111">
        <f t="shared" si="1049"/>
        <v>644.67999999999995</v>
      </c>
      <c r="R5016" s="111">
        <f t="shared" si="1050"/>
        <v>644.67999999999995</v>
      </c>
      <c r="S5016" s="112" t="s">
        <v>2152</v>
      </c>
      <c r="T5016" s="107" t="s">
        <v>82</v>
      </c>
      <c r="U5016" s="217"/>
      <c r="V5016" s="85"/>
      <c r="W5016" s="85"/>
      <c r="X5016" s="85"/>
      <c r="Y5016" s="85"/>
      <c r="Z5016" s="85">
        <v>1</v>
      </c>
      <c r="AA5016" s="85"/>
      <c r="AB5016" s="86"/>
      <c r="AC5016" s="86"/>
      <c r="AD5016" s="85"/>
      <c r="AE5016" s="85"/>
      <c r="AF5016" s="85"/>
      <c r="AG5016" s="85"/>
      <c r="AH5016" s="85"/>
      <c r="AI5016" s="85"/>
      <c r="AJ5016" s="85"/>
    </row>
    <row r="5017" spans="1:36" ht="16.5" thickTop="1" thickBot="1">
      <c r="A5017" s="105">
        <f t="shared" si="1051"/>
        <v>36</v>
      </c>
      <c r="B5017" s="195" t="s">
        <v>4815</v>
      </c>
      <c r="C5017" s="107">
        <v>1974</v>
      </c>
      <c r="D5017" s="137">
        <v>2010</v>
      </c>
      <c r="E5017" s="119" t="s">
        <v>80</v>
      </c>
      <c r="F5017" s="107">
        <v>2</v>
      </c>
      <c r="G5017" s="105">
        <v>3</v>
      </c>
      <c r="H5017" s="149">
        <v>746.6</v>
      </c>
      <c r="I5017" s="149">
        <v>746.6</v>
      </c>
      <c r="J5017" s="149">
        <v>746.6</v>
      </c>
      <c r="K5017" s="138">
        <v>48</v>
      </c>
      <c r="L5017" s="110">
        <f t="shared" si="1048"/>
        <v>869953.25200000009</v>
      </c>
      <c r="M5017" s="108"/>
      <c r="N5017" s="108"/>
      <c r="O5017" s="108"/>
      <c r="P5017" s="110">
        <f>'Форма 2'!C5017-M5017-N5017-O5017</f>
        <v>869953.25200000009</v>
      </c>
      <c r="Q5017" s="111">
        <f t="shared" si="1049"/>
        <v>1165.22</v>
      </c>
      <c r="R5017" s="111">
        <f t="shared" si="1050"/>
        <v>1165.22</v>
      </c>
      <c r="S5017" s="112" t="s">
        <v>2152</v>
      </c>
      <c r="T5017" s="107" t="s">
        <v>82</v>
      </c>
      <c r="U5017" s="217"/>
      <c r="V5017" s="85"/>
      <c r="W5017" s="85"/>
      <c r="X5017" s="85"/>
      <c r="Y5017" s="85">
        <v>1</v>
      </c>
      <c r="Z5017" s="85"/>
      <c r="AA5017" s="85"/>
      <c r="AB5017" s="86"/>
      <c r="AC5017" s="86"/>
      <c r="AD5017" s="85"/>
      <c r="AE5017" s="85"/>
      <c r="AF5017" s="85"/>
      <c r="AG5017" s="85"/>
      <c r="AH5017" s="85"/>
      <c r="AI5017" s="85"/>
      <c r="AJ5017" s="85"/>
    </row>
    <row r="5018" spans="1:36" ht="16.5" thickTop="1" thickBot="1">
      <c r="A5018" s="105">
        <f t="shared" si="1051"/>
        <v>37</v>
      </c>
      <c r="B5018" s="195" t="s">
        <v>4816</v>
      </c>
      <c r="C5018" s="107">
        <v>1971</v>
      </c>
      <c r="D5018" s="137"/>
      <c r="E5018" s="119" t="s">
        <v>80</v>
      </c>
      <c r="F5018" s="107">
        <v>2</v>
      </c>
      <c r="G5018" s="105">
        <v>2</v>
      </c>
      <c r="H5018" s="149">
        <v>451.8</v>
      </c>
      <c r="I5018" s="149">
        <v>451.8</v>
      </c>
      <c r="J5018" s="149">
        <v>451.8</v>
      </c>
      <c r="K5018" s="138">
        <v>46</v>
      </c>
      <c r="L5018" s="110">
        <f t="shared" si="1048"/>
        <v>3965868.7740000007</v>
      </c>
      <c r="M5018" s="108"/>
      <c r="N5018" s="108"/>
      <c r="O5018" s="108"/>
      <c r="P5018" s="110">
        <f>'Форма 2'!C5018-M5018-N5018-O5018</f>
        <v>3965868.7740000007</v>
      </c>
      <c r="Q5018" s="111">
        <f t="shared" si="1049"/>
        <v>8777.9300000000021</v>
      </c>
      <c r="R5018" s="111">
        <f t="shared" si="1050"/>
        <v>8777.9300000000021</v>
      </c>
      <c r="S5018" s="112" t="s">
        <v>2152</v>
      </c>
      <c r="T5018" s="107" t="s">
        <v>82</v>
      </c>
      <c r="U5018" s="217"/>
      <c r="V5018" s="85">
        <v>1</v>
      </c>
      <c r="W5018" s="85"/>
      <c r="X5018" s="85">
        <v>1</v>
      </c>
      <c r="Y5018" s="85"/>
      <c r="Z5018" s="85"/>
      <c r="AA5018" s="85"/>
      <c r="AB5018" s="86"/>
      <c r="AC5018" s="86"/>
      <c r="AD5018" s="85"/>
      <c r="AE5018" s="85"/>
      <c r="AF5018" s="85"/>
      <c r="AG5018" s="85"/>
      <c r="AH5018" s="85"/>
      <c r="AI5018" s="85"/>
      <c r="AJ5018" s="85"/>
    </row>
    <row r="5019" spans="1:36" ht="16.5" thickTop="1" thickBot="1">
      <c r="A5019" s="105">
        <f t="shared" si="1051"/>
        <v>38</v>
      </c>
      <c r="B5019" s="195" t="s">
        <v>4817</v>
      </c>
      <c r="C5019" s="107">
        <v>1965</v>
      </c>
      <c r="D5019" s="137">
        <v>2015</v>
      </c>
      <c r="E5019" s="119" t="s">
        <v>80</v>
      </c>
      <c r="F5019" s="107">
        <v>2</v>
      </c>
      <c r="G5019" s="105">
        <v>2</v>
      </c>
      <c r="H5019" s="149">
        <v>453.3</v>
      </c>
      <c r="I5019" s="149">
        <v>453.3</v>
      </c>
      <c r="J5019" s="149">
        <v>453.3</v>
      </c>
      <c r="K5019" s="138">
        <v>31</v>
      </c>
      <c r="L5019" s="110">
        <f t="shared" si="1048"/>
        <v>4384240.5390000008</v>
      </c>
      <c r="M5019" s="108"/>
      <c r="N5019" s="108"/>
      <c r="O5019" s="108"/>
      <c r="P5019" s="110">
        <f>'Форма 2'!C5019-M5019-N5019-O5019</f>
        <v>4384240.5390000008</v>
      </c>
      <c r="Q5019" s="111">
        <f t="shared" si="1049"/>
        <v>9671.8300000000017</v>
      </c>
      <c r="R5019" s="111">
        <f t="shared" si="1050"/>
        <v>9671.8300000000017</v>
      </c>
      <c r="S5019" s="112" t="s">
        <v>2152</v>
      </c>
      <c r="T5019" s="107" t="s">
        <v>82</v>
      </c>
      <c r="U5019" s="217"/>
      <c r="V5019" s="85">
        <v>1</v>
      </c>
      <c r="W5019" s="85"/>
      <c r="X5019" s="85"/>
      <c r="Y5019" s="85"/>
      <c r="Z5019" s="85"/>
      <c r="AA5019" s="85">
        <v>1</v>
      </c>
      <c r="AB5019" s="86"/>
      <c r="AC5019" s="86"/>
      <c r="AD5019" s="85"/>
      <c r="AE5019" s="85"/>
      <c r="AF5019" s="85"/>
      <c r="AG5019" s="85"/>
      <c r="AH5019" s="85"/>
      <c r="AI5019" s="85"/>
      <c r="AJ5019" s="85"/>
    </row>
    <row r="5020" spans="1:36" ht="16.5" thickTop="1" thickBot="1">
      <c r="A5020" s="105">
        <f t="shared" si="1051"/>
        <v>39</v>
      </c>
      <c r="B5020" s="195" t="s">
        <v>4818</v>
      </c>
      <c r="C5020" s="107">
        <v>1979</v>
      </c>
      <c r="D5020" s="137"/>
      <c r="E5020" s="119" t="s">
        <v>4819</v>
      </c>
      <c r="F5020" s="107">
        <v>2</v>
      </c>
      <c r="G5020" s="105">
        <v>4</v>
      </c>
      <c r="H5020" s="149">
        <v>1369.3</v>
      </c>
      <c r="I5020" s="149">
        <v>1245.9000000000001</v>
      </c>
      <c r="J5020" s="149">
        <v>1159.5999999999999</v>
      </c>
      <c r="K5020" s="138">
        <v>63</v>
      </c>
      <c r="L5020" s="110">
        <f t="shared" si="1048"/>
        <v>22764954.824999996</v>
      </c>
      <c r="M5020" s="108"/>
      <c r="N5020" s="108"/>
      <c r="O5020" s="108"/>
      <c r="P5020" s="110">
        <f>'Форма 2'!C5020-M5020-N5020-O5020</f>
        <v>22764954.824999996</v>
      </c>
      <c r="Q5020" s="111">
        <f t="shared" si="1049"/>
        <v>18271.895677823257</v>
      </c>
      <c r="R5020" s="111">
        <f t="shared" si="1050"/>
        <v>18271.895677823257</v>
      </c>
      <c r="S5020" s="112" t="s">
        <v>2152</v>
      </c>
      <c r="T5020" s="107" t="s">
        <v>82</v>
      </c>
      <c r="U5020" s="217"/>
      <c r="V5020" s="85"/>
      <c r="W5020" s="85"/>
      <c r="X5020" s="85"/>
      <c r="Y5020" s="85"/>
      <c r="Z5020" s="85"/>
      <c r="AA5020" s="85"/>
      <c r="AB5020" s="86"/>
      <c r="AC5020" s="86"/>
      <c r="AD5020" s="85">
        <v>1</v>
      </c>
      <c r="AE5020" s="85">
        <v>2</v>
      </c>
      <c r="AF5020" s="85"/>
      <c r="AG5020" s="85"/>
      <c r="AH5020" s="85"/>
      <c r="AI5020" s="85"/>
      <c r="AJ5020" s="85"/>
    </row>
    <row r="5021" spans="1:36" ht="16.5" thickTop="1" thickBot="1">
      <c r="A5021" s="105">
        <f t="shared" si="1051"/>
        <v>40</v>
      </c>
      <c r="B5021" s="195" t="s">
        <v>4820</v>
      </c>
      <c r="C5021" s="107">
        <v>1967</v>
      </c>
      <c r="D5021" s="137"/>
      <c r="E5021" s="119" t="s">
        <v>80</v>
      </c>
      <c r="F5021" s="107">
        <v>2</v>
      </c>
      <c r="G5021" s="105">
        <v>2</v>
      </c>
      <c r="H5021" s="149">
        <v>516.6</v>
      </c>
      <c r="I5021" s="149">
        <v>459</v>
      </c>
      <c r="J5021" s="149">
        <v>459</v>
      </c>
      <c r="K5021" s="138">
        <v>44</v>
      </c>
      <c r="L5021" s="110">
        <f t="shared" si="1048"/>
        <v>333041.68799999997</v>
      </c>
      <c r="M5021" s="108"/>
      <c r="N5021" s="108"/>
      <c r="O5021" s="108"/>
      <c r="P5021" s="110">
        <f>'Форма 2'!C5021-M5021-N5021-O5021</f>
        <v>333041.68799999997</v>
      </c>
      <c r="Q5021" s="111">
        <f t="shared" si="1049"/>
        <v>725.58101960784302</v>
      </c>
      <c r="R5021" s="111">
        <f t="shared" si="1050"/>
        <v>725.58101960784302</v>
      </c>
      <c r="S5021" s="112" t="s">
        <v>2152</v>
      </c>
      <c r="T5021" s="107" t="s">
        <v>82</v>
      </c>
      <c r="U5021" s="217"/>
      <c r="V5021" s="85"/>
      <c r="W5021" s="85"/>
      <c r="X5021" s="85"/>
      <c r="Y5021" s="85"/>
      <c r="Z5021" s="85">
        <v>1</v>
      </c>
      <c r="AA5021" s="85"/>
      <c r="AB5021" s="86"/>
      <c r="AC5021" s="86"/>
      <c r="AD5021" s="85"/>
      <c r="AE5021" s="85"/>
      <c r="AF5021" s="85"/>
      <c r="AG5021" s="85"/>
      <c r="AH5021" s="85"/>
      <c r="AI5021" s="85"/>
      <c r="AJ5021" s="85"/>
    </row>
    <row r="5022" spans="1:36" ht="16.5" thickTop="1" thickBot="1">
      <c r="A5022" s="105">
        <f t="shared" si="1051"/>
        <v>41</v>
      </c>
      <c r="B5022" s="195" t="s">
        <v>4821</v>
      </c>
      <c r="C5022" s="107">
        <v>1975</v>
      </c>
      <c r="D5022" s="137"/>
      <c r="E5022" s="119" t="s">
        <v>80</v>
      </c>
      <c r="F5022" s="107">
        <v>2</v>
      </c>
      <c r="G5022" s="105">
        <v>2</v>
      </c>
      <c r="H5022" s="149">
        <v>661.6</v>
      </c>
      <c r="I5022" s="149">
        <v>613.6</v>
      </c>
      <c r="J5022" s="149">
        <v>571.9</v>
      </c>
      <c r="K5022" s="138">
        <v>29</v>
      </c>
      <c r="L5022" s="110">
        <f t="shared" si="1048"/>
        <v>6323169.2239999995</v>
      </c>
      <c r="M5022" s="108"/>
      <c r="N5022" s="108"/>
      <c r="O5022" s="108"/>
      <c r="P5022" s="110">
        <f>'Форма 2'!C5022-M5022-N5022-O5022</f>
        <v>6323169.2239999995</v>
      </c>
      <c r="Q5022" s="111">
        <f t="shared" si="1049"/>
        <v>10305.034589308994</v>
      </c>
      <c r="R5022" s="111">
        <f t="shared" si="1050"/>
        <v>10305.034589308994</v>
      </c>
      <c r="S5022" s="112" t="s">
        <v>2152</v>
      </c>
      <c r="T5022" s="107" t="s">
        <v>82</v>
      </c>
      <c r="U5022" s="217"/>
      <c r="V5022" s="85"/>
      <c r="W5022" s="85"/>
      <c r="X5022" s="85"/>
      <c r="Y5022" s="85"/>
      <c r="Z5022" s="85"/>
      <c r="AA5022" s="85"/>
      <c r="AB5022" s="86"/>
      <c r="AC5022" s="86"/>
      <c r="AD5022" s="85">
        <v>1</v>
      </c>
      <c r="AE5022" s="85"/>
      <c r="AF5022" s="85"/>
      <c r="AG5022" s="85"/>
      <c r="AH5022" s="85"/>
      <c r="AI5022" s="85"/>
      <c r="AJ5022" s="85"/>
    </row>
    <row r="5023" spans="1:36" ht="16.5" thickTop="1" thickBot="1">
      <c r="A5023" s="105">
        <f t="shared" si="1051"/>
        <v>42</v>
      </c>
      <c r="B5023" s="195" t="s">
        <v>4822</v>
      </c>
      <c r="C5023" s="107">
        <v>1976</v>
      </c>
      <c r="D5023" s="137"/>
      <c r="E5023" s="119" t="s">
        <v>80</v>
      </c>
      <c r="F5023" s="107">
        <v>2</v>
      </c>
      <c r="G5023" s="105">
        <v>2</v>
      </c>
      <c r="H5023" s="149">
        <v>663.5</v>
      </c>
      <c r="I5023" s="149">
        <v>615.5</v>
      </c>
      <c r="J5023" s="149">
        <v>573.29999999999995</v>
      </c>
      <c r="K5023" s="138">
        <v>37</v>
      </c>
      <c r="L5023" s="110">
        <f t="shared" si="1048"/>
        <v>6341328.2649999997</v>
      </c>
      <c r="M5023" s="108"/>
      <c r="N5023" s="108"/>
      <c r="O5023" s="108"/>
      <c r="P5023" s="110">
        <f>'Форма 2'!C5023-M5023-N5023-O5023</f>
        <v>6341328.2649999997</v>
      </c>
      <c r="Q5023" s="111">
        <f t="shared" si="1049"/>
        <v>10302.726669374491</v>
      </c>
      <c r="R5023" s="111">
        <f t="shared" si="1050"/>
        <v>10302.726669374491</v>
      </c>
      <c r="S5023" s="112" t="s">
        <v>2152</v>
      </c>
      <c r="T5023" s="107" t="s">
        <v>82</v>
      </c>
      <c r="U5023" s="217"/>
      <c r="V5023" s="85"/>
      <c r="W5023" s="85"/>
      <c r="X5023" s="85"/>
      <c r="Y5023" s="85"/>
      <c r="Z5023" s="85"/>
      <c r="AA5023" s="85"/>
      <c r="AB5023" s="86"/>
      <c r="AC5023" s="86"/>
      <c r="AD5023" s="85">
        <v>1</v>
      </c>
      <c r="AE5023" s="85"/>
      <c r="AF5023" s="85"/>
      <c r="AG5023" s="85"/>
      <c r="AH5023" s="85"/>
      <c r="AI5023" s="85"/>
      <c r="AJ5023" s="85"/>
    </row>
    <row r="5024" spans="1:36" ht="16.5" thickTop="1" thickBot="1">
      <c r="A5024" s="105">
        <f t="shared" si="1051"/>
        <v>43</v>
      </c>
      <c r="B5024" s="195" t="s">
        <v>4823</v>
      </c>
      <c r="C5024" s="107">
        <v>1970</v>
      </c>
      <c r="D5024" s="137"/>
      <c r="E5024" s="119" t="s">
        <v>80</v>
      </c>
      <c r="F5024" s="107">
        <v>2</v>
      </c>
      <c r="G5024" s="105">
        <v>1</v>
      </c>
      <c r="H5024" s="149">
        <v>322.3</v>
      </c>
      <c r="I5024" s="149">
        <v>322.3</v>
      </c>
      <c r="J5024" s="149">
        <v>317.7</v>
      </c>
      <c r="K5024" s="138">
        <v>17</v>
      </c>
      <c r="L5024" s="110">
        <f t="shared" si="1048"/>
        <v>3806878.6800000006</v>
      </c>
      <c r="M5024" s="108"/>
      <c r="N5024" s="108"/>
      <c r="O5024" s="108"/>
      <c r="P5024" s="110">
        <f>'Форма 2'!C5024-M5024-N5024-O5024</f>
        <v>3806878.6800000006</v>
      </c>
      <c r="Q5024" s="111">
        <f t="shared" si="1049"/>
        <v>11811.600000000002</v>
      </c>
      <c r="R5024" s="111">
        <f t="shared" si="1050"/>
        <v>11811.600000000002</v>
      </c>
      <c r="S5024" s="112" t="s">
        <v>2152</v>
      </c>
      <c r="T5024" s="107" t="s">
        <v>82</v>
      </c>
      <c r="U5024" s="217">
        <v>1</v>
      </c>
      <c r="V5024" s="85">
        <v>1</v>
      </c>
      <c r="W5024" s="85"/>
      <c r="X5024" s="85"/>
      <c r="Y5024" s="85"/>
      <c r="Z5024" s="85"/>
      <c r="AA5024" s="85"/>
      <c r="AB5024" s="86"/>
      <c r="AC5024" s="86"/>
      <c r="AD5024" s="85"/>
      <c r="AE5024" s="85"/>
      <c r="AF5024" s="85"/>
      <c r="AG5024" s="85"/>
      <c r="AH5024" s="85">
        <v>1</v>
      </c>
      <c r="AI5024" s="85"/>
      <c r="AJ5024" s="85"/>
    </row>
    <row r="5025" spans="1:36" ht="16.5" thickTop="1" thickBot="1">
      <c r="A5025" s="105">
        <f t="shared" si="1051"/>
        <v>44</v>
      </c>
      <c r="B5025" s="195" t="s">
        <v>4824</v>
      </c>
      <c r="C5025" s="107">
        <v>1977</v>
      </c>
      <c r="D5025" s="137" t="s">
        <v>4825</v>
      </c>
      <c r="E5025" s="119" t="s">
        <v>306</v>
      </c>
      <c r="F5025" s="107">
        <v>2</v>
      </c>
      <c r="G5025" s="105">
        <v>4</v>
      </c>
      <c r="H5025" s="111">
        <v>484.2</v>
      </c>
      <c r="I5025" s="149">
        <v>484.2</v>
      </c>
      <c r="J5025" s="149">
        <v>378.6</v>
      </c>
      <c r="K5025" s="138">
        <v>23</v>
      </c>
      <c r="L5025" s="110">
        <f t="shared" si="1048"/>
        <v>4627688.2379999999</v>
      </c>
      <c r="M5025" s="108"/>
      <c r="N5025" s="108"/>
      <c r="O5025" s="108"/>
      <c r="P5025" s="110">
        <f>'Форма 2'!C5025-M5025-N5025-O5025</f>
        <v>4627688.2379999999</v>
      </c>
      <c r="Q5025" s="111">
        <f t="shared" si="1049"/>
        <v>9557.39</v>
      </c>
      <c r="R5025" s="111">
        <f t="shared" si="1050"/>
        <v>9557.39</v>
      </c>
      <c r="S5025" s="112" t="s">
        <v>2152</v>
      </c>
      <c r="T5025" s="107" t="s">
        <v>82</v>
      </c>
      <c r="U5025" s="217"/>
      <c r="V5025" s="85"/>
      <c r="W5025" s="85"/>
      <c r="X5025" s="85"/>
      <c r="Y5025" s="85"/>
      <c r="Z5025" s="85"/>
      <c r="AA5025" s="85"/>
      <c r="AB5025" s="86"/>
      <c r="AC5025" s="86"/>
      <c r="AD5025" s="85">
        <v>1</v>
      </c>
      <c r="AE5025" s="85"/>
      <c r="AF5025" s="85"/>
      <c r="AG5025" s="85"/>
      <c r="AH5025" s="85"/>
      <c r="AI5025" s="85"/>
      <c r="AJ5025" s="85"/>
    </row>
    <row r="5026" spans="1:36" ht="16.5" thickTop="1" thickBot="1">
      <c r="A5026" s="105">
        <f t="shared" si="1051"/>
        <v>45</v>
      </c>
      <c r="B5026" s="195" t="s">
        <v>2099</v>
      </c>
      <c r="C5026" s="107">
        <v>1971</v>
      </c>
      <c r="D5026" s="137"/>
      <c r="E5026" s="119" t="s">
        <v>80</v>
      </c>
      <c r="F5026" s="107">
        <v>2</v>
      </c>
      <c r="G5026" s="105">
        <v>2</v>
      </c>
      <c r="H5026" s="111">
        <v>528.79999999999995</v>
      </c>
      <c r="I5026" s="149">
        <v>469.2</v>
      </c>
      <c r="J5026" s="149">
        <v>342.6</v>
      </c>
      <c r="K5026" s="138">
        <v>24</v>
      </c>
      <c r="L5026" s="110">
        <f t="shared" si="1048"/>
        <v>5740351.3839999996</v>
      </c>
      <c r="M5026" s="108"/>
      <c r="N5026" s="108"/>
      <c r="O5026" s="108"/>
      <c r="P5026" s="110">
        <f>'Форма 2'!C5026-M5026-N5026-O5026</f>
        <v>5740351.3839999996</v>
      </c>
      <c r="Q5026" s="111">
        <f t="shared" si="1049"/>
        <v>12234.33798806479</v>
      </c>
      <c r="R5026" s="111">
        <f t="shared" si="1050"/>
        <v>12234.33798806479</v>
      </c>
      <c r="S5026" s="112" t="s">
        <v>2152</v>
      </c>
      <c r="T5026" s="105" t="s">
        <v>82</v>
      </c>
      <c r="U5026" s="217"/>
      <c r="V5026" s="85"/>
      <c r="W5026" s="85"/>
      <c r="X5026" s="85"/>
      <c r="Y5026" s="85"/>
      <c r="Z5026" s="85"/>
      <c r="AA5026" s="85"/>
      <c r="AB5026" s="86"/>
      <c r="AC5026" s="86"/>
      <c r="AD5026" s="85">
        <v>1</v>
      </c>
      <c r="AE5026" s="85"/>
      <c r="AF5026" s="85">
        <v>1</v>
      </c>
      <c r="AG5026" s="85"/>
      <c r="AH5026" s="85"/>
      <c r="AI5026" s="85"/>
      <c r="AJ5026" s="85"/>
    </row>
    <row r="5027" spans="1:36" ht="16.5" thickTop="1" thickBot="1">
      <c r="A5027" s="105">
        <f t="shared" si="1051"/>
        <v>46</v>
      </c>
      <c r="B5027" s="195" t="s">
        <v>2101</v>
      </c>
      <c r="C5027" s="107">
        <v>1967</v>
      </c>
      <c r="D5027" s="137"/>
      <c r="E5027" s="119" t="s">
        <v>306</v>
      </c>
      <c r="F5027" s="107">
        <v>2</v>
      </c>
      <c r="G5027" s="105">
        <v>1</v>
      </c>
      <c r="H5027" s="149">
        <v>354.8</v>
      </c>
      <c r="I5027" s="149">
        <v>328.2</v>
      </c>
      <c r="J5027" s="149">
        <v>125.4</v>
      </c>
      <c r="K5027" s="138">
        <v>19</v>
      </c>
      <c r="L5027" s="110">
        <f t="shared" si="1048"/>
        <v>2528017.412</v>
      </c>
      <c r="M5027" s="108"/>
      <c r="N5027" s="108"/>
      <c r="O5027" s="108"/>
      <c r="P5027" s="110">
        <f>'Форма 2'!C5027-M5027-N5027-O5027</f>
        <v>2528017.412</v>
      </c>
      <c r="Q5027" s="111">
        <f t="shared" si="1049"/>
        <v>7702.6734064594766</v>
      </c>
      <c r="R5027" s="111">
        <f t="shared" si="1050"/>
        <v>7702.6734064594766</v>
      </c>
      <c r="S5027" s="112" t="s">
        <v>2152</v>
      </c>
      <c r="T5027" s="105" t="s">
        <v>82</v>
      </c>
      <c r="U5027" s="217"/>
      <c r="V5027" s="85"/>
      <c r="W5027" s="85"/>
      <c r="X5027" s="85"/>
      <c r="Y5027" s="85"/>
      <c r="Z5027" s="85"/>
      <c r="AA5027" s="85"/>
      <c r="AB5027" s="86"/>
      <c r="AC5027" s="86"/>
      <c r="AD5027" s="85"/>
      <c r="AE5027" s="85">
        <v>1</v>
      </c>
      <c r="AF5027" s="85">
        <v>1</v>
      </c>
      <c r="AG5027" s="85"/>
      <c r="AH5027" s="85"/>
      <c r="AI5027" s="85"/>
      <c r="AJ5027" s="85"/>
    </row>
    <row r="5028" spans="1:36" ht="16.5" thickTop="1" thickBot="1">
      <c r="A5028" s="105">
        <f t="shared" si="1051"/>
        <v>47</v>
      </c>
      <c r="B5028" s="195" t="s">
        <v>4826</v>
      </c>
      <c r="C5028" s="107">
        <v>2013</v>
      </c>
      <c r="D5028" s="137"/>
      <c r="E5028" s="119" t="s">
        <v>4827</v>
      </c>
      <c r="F5028" s="107">
        <v>2</v>
      </c>
      <c r="G5028" s="105">
        <v>1</v>
      </c>
      <c r="H5028" s="149">
        <v>406.24</v>
      </c>
      <c r="I5028" s="149">
        <v>315.83999999999997</v>
      </c>
      <c r="J5028" s="149"/>
      <c r="K5028" s="138"/>
      <c r="L5028" s="110">
        <f t="shared" si="1048"/>
        <v>12126.264000000001</v>
      </c>
      <c r="M5028" s="108"/>
      <c r="N5028" s="108"/>
      <c r="O5028" s="108"/>
      <c r="P5028" s="110">
        <f>'Форма 2'!C5028-M5028-N5028-O5028</f>
        <v>12126.264000000001</v>
      </c>
      <c r="Q5028" s="111">
        <f t="shared" si="1049"/>
        <v>38.39369300911855</v>
      </c>
      <c r="R5028" s="111">
        <f t="shared" si="1050"/>
        <v>38.39369300911855</v>
      </c>
      <c r="S5028" s="112" t="s">
        <v>2152</v>
      </c>
      <c r="T5028" s="107" t="s">
        <v>82</v>
      </c>
      <c r="U5028" s="217"/>
      <c r="V5028" s="85"/>
      <c r="W5028" s="85"/>
      <c r="X5028" s="85"/>
      <c r="Y5028" s="85"/>
      <c r="Z5028" s="85"/>
      <c r="AA5028" s="85"/>
      <c r="AB5028" s="86"/>
      <c r="AC5028" s="86"/>
      <c r="AD5028" s="85"/>
      <c r="AE5028" s="85"/>
      <c r="AF5028" s="85"/>
      <c r="AG5028" s="85"/>
      <c r="AH5028" s="85"/>
      <c r="AI5028" s="85"/>
      <c r="AJ5028" s="85">
        <v>1</v>
      </c>
    </row>
    <row r="5029" spans="1:36" ht="16.5" thickTop="1" thickBot="1">
      <c r="A5029" s="105">
        <f t="shared" si="1051"/>
        <v>48</v>
      </c>
      <c r="B5029" s="147" t="s">
        <v>4828</v>
      </c>
      <c r="C5029" s="113">
        <v>1977</v>
      </c>
      <c r="D5029" s="107"/>
      <c r="E5029" s="114" t="s">
        <v>80</v>
      </c>
      <c r="F5029" s="107">
        <v>2</v>
      </c>
      <c r="G5029" s="107">
        <v>2</v>
      </c>
      <c r="H5029" s="126">
        <v>841.8</v>
      </c>
      <c r="I5029" s="126">
        <v>841.8</v>
      </c>
      <c r="J5029" s="126">
        <v>841.8</v>
      </c>
      <c r="K5029" s="125">
        <v>38</v>
      </c>
      <c r="L5029" s="110">
        <f t="shared" si="1048"/>
        <v>8045410.9019999988</v>
      </c>
      <c r="M5029" s="108"/>
      <c r="N5029" s="108"/>
      <c r="O5029" s="108"/>
      <c r="P5029" s="110">
        <f>'Форма 2'!C5029-M5029-N5029-O5029</f>
        <v>8045410.9019999988</v>
      </c>
      <c r="Q5029" s="111">
        <f t="shared" si="1049"/>
        <v>9557.39</v>
      </c>
      <c r="R5029" s="111">
        <f t="shared" si="1050"/>
        <v>9557.39</v>
      </c>
      <c r="S5029" s="112" t="s">
        <v>2152</v>
      </c>
      <c r="T5029" s="107" t="s">
        <v>82</v>
      </c>
      <c r="U5029" s="217"/>
      <c r="V5029" s="85"/>
      <c r="W5029" s="85"/>
      <c r="X5029" s="85"/>
      <c r="Y5029" s="85"/>
      <c r="Z5029" s="85"/>
      <c r="AA5029" s="85"/>
      <c r="AB5029" s="86"/>
      <c r="AC5029" s="86"/>
      <c r="AD5029" s="85">
        <v>1</v>
      </c>
      <c r="AE5029" s="85"/>
      <c r="AF5029" s="85"/>
      <c r="AG5029" s="85"/>
      <c r="AH5029" s="85"/>
      <c r="AI5029" s="85"/>
      <c r="AJ5029" s="85"/>
    </row>
    <row r="5030" spans="1:36" ht="16.5" thickTop="1" thickBot="1">
      <c r="A5030" s="105">
        <f t="shared" si="1051"/>
        <v>49</v>
      </c>
      <c r="B5030" s="147" t="s">
        <v>4829</v>
      </c>
      <c r="C5030" s="113">
        <v>1967</v>
      </c>
      <c r="D5030" s="107">
        <v>2009</v>
      </c>
      <c r="E5030" s="114" t="s">
        <v>306</v>
      </c>
      <c r="F5030" s="107">
        <v>2</v>
      </c>
      <c r="G5030" s="107">
        <v>3</v>
      </c>
      <c r="H5030" s="126">
        <v>522.79999999999995</v>
      </c>
      <c r="I5030" s="126">
        <v>522.79999999999995</v>
      </c>
      <c r="J5030" s="126">
        <v>522.79999999999995</v>
      </c>
      <c r="K5030" s="125">
        <v>28</v>
      </c>
      <c r="L5030" s="110">
        <f t="shared" si="1048"/>
        <v>698873.81199999992</v>
      </c>
      <c r="M5030" s="108"/>
      <c r="N5030" s="108"/>
      <c r="O5030" s="108"/>
      <c r="P5030" s="110">
        <f>'Форма 2'!C5030-M5030-N5030-O5030</f>
        <v>698873.81199999992</v>
      </c>
      <c r="Q5030" s="111">
        <f t="shared" si="1049"/>
        <v>1336.79</v>
      </c>
      <c r="R5030" s="111">
        <f t="shared" si="1050"/>
        <v>1336.79</v>
      </c>
      <c r="S5030" s="112" t="s">
        <v>2152</v>
      </c>
      <c r="T5030" s="107" t="s">
        <v>82</v>
      </c>
      <c r="U5030" s="217"/>
      <c r="V5030" s="85"/>
      <c r="W5030" s="85">
        <v>1</v>
      </c>
      <c r="X5030" s="85"/>
      <c r="Y5030" s="85"/>
      <c r="Z5030" s="85"/>
      <c r="AA5030" s="85"/>
      <c r="AB5030" s="86"/>
      <c r="AC5030" s="86"/>
      <c r="AD5030" s="85"/>
      <c r="AE5030" s="85"/>
      <c r="AF5030" s="85"/>
      <c r="AG5030" s="85"/>
      <c r="AH5030" s="85"/>
      <c r="AI5030" s="85"/>
      <c r="AJ5030" s="85"/>
    </row>
    <row r="5031" spans="1:36" ht="16.5" thickTop="1" thickBot="1">
      <c r="A5031" s="105">
        <f t="shared" si="1051"/>
        <v>50</v>
      </c>
      <c r="B5031" s="147" t="s">
        <v>4830</v>
      </c>
      <c r="C5031" s="113">
        <v>1967</v>
      </c>
      <c r="D5031" s="107">
        <v>2009</v>
      </c>
      <c r="E5031" s="114" t="s">
        <v>306</v>
      </c>
      <c r="F5031" s="107">
        <v>2</v>
      </c>
      <c r="G5031" s="107">
        <v>3</v>
      </c>
      <c r="H5031" s="126">
        <v>575.6</v>
      </c>
      <c r="I5031" s="126">
        <v>515</v>
      </c>
      <c r="J5031" s="126">
        <v>514.9</v>
      </c>
      <c r="K5031" s="125">
        <v>38</v>
      </c>
      <c r="L5031" s="110">
        <f t="shared" si="1048"/>
        <v>1195526.956</v>
      </c>
      <c r="M5031" s="108"/>
      <c r="N5031" s="108"/>
      <c r="O5031" s="108"/>
      <c r="P5031" s="110">
        <f>'Форма 2'!C5031-M5031-N5031-O5031</f>
        <v>1195526.956</v>
      </c>
      <c r="Q5031" s="111">
        <f t="shared" si="1049"/>
        <v>2321.4115650485437</v>
      </c>
      <c r="R5031" s="111">
        <f t="shared" si="1050"/>
        <v>2321.4115650485437</v>
      </c>
      <c r="S5031" s="112" t="s">
        <v>2152</v>
      </c>
      <c r="T5031" s="107" t="s">
        <v>82</v>
      </c>
      <c r="U5031" s="217">
        <v>1</v>
      </c>
      <c r="V5031" s="85"/>
      <c r="W5031" s="85">
        <v>1</v>
      </c>
      <c r="X5031" s="85"/>
      <c r="Y5031" s="85"/>
      <c r="Z5031" s="85"/>
      <c r="AA5031" s="85"/>
      <c r="AB5031" s="86"/>
      <c r="AC5031" s="86"/>
      <c r="AD5031" s="85"/>
      <c r="AE5031" s="85"/>
      <c r="AF5031" s="85"/>
      <c r="AG5031" s="85"/>
      <c r="AH5031" s="85"/>
      <c r="AI5031" s="85"/>
      <c r="AJ5031" s="85"/>
    </row>
    <row r="5032" spans="1:36" ht="16.5" thickTop="1" thickBot="1">
      <c r="A5032" s="105">
        <f t="shared" si="1051"/>
        <v>51</v>
      </c>
      <c r="B5032" s="147" t="s">
        <v>4831</v>
      </c>
      <c r="C5032" s="113">
        <v>1976</v>
      </c>
      <c r="D5032" s="107">
        <v>2009</v>
      </c>
      <c r="E5032" s="114" t="s">
        <v>80</v>
      </c>
      <c r="F5032" s="107">
        <v>2</v>
      </c>
      <c r="G5032" s="107">
        <v>3</v>
      </c>
      <c r="H5032" s="126">
        <v>980.3</v>
      </c>
      <c r="I5032" s="126">
        <v>980.3</v>
      </c>
      <c r="J5032" s="126">
        <v>896.1</v>
      </c>
      <c r="K5032" s="125">
        <v>54</v>
      </c>
      <c r="L5032" s="110">
        <f t="shared" si="1048"/>
        <v>9369109.4169999994</v>
      </c>
      <c r="M5032" s="108"/>
      <c r="N5032" s="108"/>
      <c r="O5032" s="108"/>
      <c r="P5032" s="110">
        <f>'Форма 2'!C5032-M5032-N5032-O5032</f>
        <v>9369109.4169999994</v>
      </c>
      <c r="Q5032" s="111">
        <f t="shared" si="1049"/>
        <v>9557.39</v>
      </c>
      <c r="R5032" s="111">
        <f t="shared" si="1050"/>
        <v>9557.39</v>
      </c>
      <c r="S5032" s="112" t="s">
        <v>2152</v>
      </c>
      <c r="T5032" s="107" t="s">
        <v>82</v>
      </c>
      <c r="U5032" s="217"/>
      <c r="V5032" s="85"/>
      <c r="W5032" s="85"/>
      <c r="X5032" s="85"/>
      <c r="Y5032" s="85"/>
      <c r="Z5032" s="85"/>
      <c r="AA5032" s="85"/>
      <c r="AB5032" s="86"/>
      <c r="AC5032" s="86"/>
      <c r="AD5032" s="85">
        <v>1</v>
      </c>
      <c r="AE5032" s="85"/>
      <c r="AF5032" s="85"/>
      <c r="AG5032" s="85"/>
      <c r="AH5032" s="85"/>
      <c r="AI5032" s="85"/>
      <c r="AJ5032" s="85"/>
    </row>
    <row r="5033" spans="1:36" ht="16.5" thickTop="1" thickBot="1">
      <c r="A5033" s="105">
        <f t="shared" si="1051"/>
        <v>52</v>
      </c>
      <c r="B5033" s="147" t="s">
        <v>4832</v>
      </c>
      <c r="C5033" s="113">
        <v>1976</v>
      </c>
      <c r="D5033" s="107">
        <v>2009</v>
      </c>
      <c r="E5033" s="114" t="s">
        <v>80</v>
      </c>
      <c r="F5033" s="107">
        <v>2</v>
      </c>
      <c r="G5033" s="107">
        <v>3</v>
      </c>
      <c r="H5033" s="126">
        <v>999.2</v>
      </c>
      <c r="I5033" s="126">
        <v>999.2</v>
      </c>
      <c r="J5033" s="126">
        <v>912.4</v>
      </c>
      <c r="K5033" s="125">
        <v>59</v>
      </c>
      <c r="L5033" s="110">
        <f t="shared" si="1048"/>
        <v>9549744.0879999995</v>
      </c>
      <c r="M5033" s="108"/>
      <c r="N5033" s="108"/>
      <c r="O5033" s="108"/>
      <c r="P5033" s="110">
        <f>'Форма 2'!C5033-M5033-N5033-O5033</f>
        <v>9549744.0879999995</v>
      </c>
      <c r="Q5033" s="111">
        <f t="shared" si="1049"/>
        <v>9557.39</v>
      </c>
      <c r="R5033" s="111">
        <f t="shared" si="1050"/>
        <v>9557.39</v>
      </c>
      <c r="S5033" s="112" t="s">
        <v>2152</v>
      </c>
      <c r="T5033" s="107" t="s">
        <v>82</v>
      </c>
      <c r="U5033" s="217"/>
      <c r="V5033" s="85"/>
      <c r="W5033" s="85"/>
      <c r="X5033" s="85"/>
      <c r="Y5033" s="85"/>
      <c r="Z5033" s="85"/>
      <c r="AA5033" s="85"/>
      <c r="AB5033" s="86"/>
      <c r="AC5033" s="86"/>
      <c r="AD5033" s="85">
        <v>1</v>
      </c>
      <c r="AE5033" s="85"/>
      <c r="AF5033" s="85"/>
      <c r="AG5033" s="85"/>
      <c r="AH5033" s="85"/>
      <c r="AI5033" s="85"/>
      <c r="AJ5033" s="85"/>
    </row>
    <row r="5034" spans="1:36" ht="16.5" thickTop="1" thickBot="1">
      <c r="A5034" s="105">
        <f t="shared" si="1051"/>
        <v>53</v>
      </c>
      <c r="B5034" s="147" t="s">
        <v>4833</v>
      </c>
      <c r="C5034" s="113">
        <v>1978</v>
      </c>
      <c r="D5034" s="107"/>
      <c r="E5034" s="114" t="s">
        <v>80</v>
      </c>
      <c r="F5034" s="107">
        <v>2</v>
      </c>
      <c r="G5034" s="107">
        <v>3</v>
      </c>
      <c r="H5034" s="126">
        <v>1005.3</v>
      </c>
      <c r="I5034" s="126">
        <v>1005.3</v>
      </c>
      <c r="J5034" s="126">
        <v>907.7</v>
      </c>
      <c r="K5034" s="125">
        <v>51</v>
      </c>
      <c r="L5034" s="110">
        <f t="shared" si="1048"/>
        <v>9608044.1669999994</v>
      </c>
      <c r="M5034" s="108"/>
      <c r="N5034" s="108"/>
      <c r="O5034" s="108"/>
      <c r="P5034" s="110">
        <f>'Форма 2'!C5034-M5034-N5034-O5034</f>
        <v>9608044.1669999994</v>
      </c>
      <c r="Q5034" s="111">
        <f t="shared" si="1049"/>
        <v>9557.39</v>
      </c>
      <c r="R5034" s="111">
        <f t="shared" si="1050"/>
        <v>9557.39</v>
      </c>
      <c r="S5034" s="112" t="s">
        <v>2152</v>
      </c>
      <c r="T5034" s="107" t="s">
        <v>82</v>
      </c>
      <c r="U5034" s="217"/>
      <c r="V5034" s="85"/>
      <c r="W5034" s="85"/>
      <c r="X5034" s="85"/>
      <c r="Y5034" s="85"/>
      <c r="Z5034" s="85"/>
      <c r="AA5034" s="85"/>
      <c r="AB5034" s="86"/>
      <c r="AC5034" s="86"/>
      <c r="AD5034" s="85">
        <v>1</v>
      </c>
      <c r="AE5034" s="85"/>
      <c r="AF5034" s="85"/>
      <c r="AG5034" s="85"/>
      <c r="AH5034" s="85"/>
      <c r="AI5034" s="85"/>
      <c r="AJ5034" s="85"/>
    </row>
    <row r="5035" spans="1:36" ht="16.5" thickTop="1" thickBot="1">
      <c r="A5035" s="105">
        <f t="shared" si="1051"/>
        <v>54</v>
      </c>
      <c r="B5035" s="147" t="s">
        <v>4834</v>
      </c>
      <c r="C5035" s="113">
        <v>1979</v>
      </c>
      <c r="D5035" s="107">
        <v>2008</v>
      </c>
      <c r="E5035" s="114" t="s">
        <v>2086</v>
      </c>
      <c r="F5035" s="107">
        <v>5</v>
      </c>
      <c r="G5035" s="107">
        <v>4</v>
      </c>
      <c r="H5035" s="126">
        <v>2762.5</v>
      </c>
      <c r="I5035" s="126">
        <v>2762.5</v>
      </c>
      <c r="J5035" s="126">
        <v>1880.5</v>
      </c>
      <c r="K5035" s="125">
        <v>154</v>
      </c>
      <c r="L5035" s="110">
        <f t="shared" si="1048"/>
        <v>31965937.25</v>
      </c>
      <c r="M5035" s="108"/>
      <c r="N5035" s="108"/>
      <c r="O5035" s="108"/>
      <c r="P5035" s="110">
        <f>'Форма 2'!C5035-M5035-N5035-O5035</f>
        <v>31965937.25</v>
      </c>
      <c r="Q5035" s="111">
        <f t="shared" si="1049"/>
        <v>11571.38</v>
      </c>
      <c r="R5035" s="111">
        <f t="shared" si="1050"/>
        <v>11571.38</v>
      </c>
      <c r="S5035" s="112" t="s">
        <v>2152</v>
      </c>
      <c r="T5035" s="107" t="s">
        <v>82</v>
      </c>
      <c r="U5035" s="217"/>
      <c r="V5035" s="85"/>
      <c r="W5035" s="85"/>
      <c r="X5035" s="85"/>
      <c r="Y5035" s="85"/>
      <c r="Z5035" s="85"/>
      <c r="AA5035" s="85"/>
      <c r="AB5035" s="86"/>
      <c r="AC5035" s="86"/>
      <c r="AD5035" s="85">
        <v>1</v>
      </c>
      <c r="AE5035" s="85">
        <v>2</v>
      </c>
      <c r="AF5035" s="85"/>
      <c r="AG5035" s="85"/>
      <c r="AH5035" s="85"/>
      <c r="AI5035" s="85"/>
      <c r="AJ5035" s="85"/>
    </row>
    <row r="5036" spans="1:36" ht="16.5" thickTop="1" thickBot="1">
      <c r="A5036" s="105">
        <f t="shared" si="1051"/>
        <v>55</v>
      </c>
      <c r="B5036" s="147" t="s">
        <v>4835</v>
      </c>
      <c r="C5036" s="113">
        <v>1978</v>
      </c>
      <c r="D5036" s="107">
        <v>2012</v>
      </c>
      <c r="E5036" s="114" t="s">
        <v>80</v>
      </c>
      <c r="F5036" s="107">
        <v>2</v>
      </c>
      <c r="G5036" s="107">
        <v>2</v>
      </c>
      <c r="H5036" s="126">
        <v>813.8</v>
      </c>
      <c r="I5036" s="126">
        <v>749.2</v>
      </c>
      <c r="J5036" s="126">
        <v>434.2</v>
      </c>
      <c r="K5036" s="125">
        <v>45</v>
      </c>
      <c r="L5036" s="110">
        <f t="shared" si="1048"/>
        <v>1056344.9519999998</v>
      </c>
      <c r="M5036" s="108"/>
      <c r="N5036" s="108"/>
      <c r="O5036" s="108"/>
      <c r="P5036" s="110">
        <f>'Форма 2'!C5036-M5036-N5036-O5036</f>
        <v>1056344.9519999998</v>
      </c>
      <c r="Q5036" s="111">
        <f t="shared" si="1049"/>
        <v>1409.9638974906563</v>
      </c>
      <c r="R5036" s="111">
        <f t="shared" si="1050"/>
        <v>1409.9638974906563</v>
      </c>
      <c r="S5036" s="112" t="s">
        <v>2152</v>
      </c>
      <c r="T5036" s="107" t="s">
        <v>82</v>
      </c>
      <c r="U5036" s="217"/>
      <c r="V5036" s="85"/>
      <c r="W5036" s="85"/>
      <c r="X5036" s="85"/>
      <c r="Y5036" s="85"/>
      <c r="Z5036" s="85"/>
      <c r="AA5036" s="85"/>
      <c r="AB5036" s="86"/>
      <c r="AC5036" s="86"/>
      <c r="AD5036" s="85"/>
      <c r="AE5036" s="85"/>
      <c r="AF5036" s="85">
        <v>1</v>
      </c>
      <c r="AG5036" s="85"/>
      <c r="AH5036" s="85"/>
      <c r="AI5036" s="85"/>
      <c r="AJ5036" s="85"/>
    </row>
    <row r="5037" spans="1:36" ht="16.5" thickTop="1" thickBot="1">
      <c r="A5037" s="105">
        <f t="shared" si="1051"/>
        <v>56</v>
      </c>
      <c r="B5037" s="272" t="s">
        <v>4836</v>
      </c>
      <c r="C5037" s="113">
        <v>1979</v>
      </c>
      <c r="D5037" s="107">
        <v>2006</v>
      </c>
      <c r="E5037" s="114" t="s">
        <v>198</v>
      </c>
      <c r="F5037" s="107">
        <v>2</v>
      </c>
      <c r="G5037" s="107">
        <v>1</v>
      </c>
      <c r="H5037" s="126">
        <v>370.5</v>
      </c>
      <c r="I5037" s="126">
        <v>370.5</v>
      </c>
      <c r="J5037" s="126">
        <v>332.4</v>
      </c>
      <c r="K5037" s="125">
        <v>25</v>
      </c>
      <c r="L5037" s="110">
        <f t="shared" si="1048"/>
        <v>2618642.13</v>
      </c>
      <c r="M5037" s="108"/>
      <c r="N5037" s="108"/>
      <c r="O5037" s="108"/>
      <c r="P5037" s="110">
        <f>'Форма 2'!C5037-M5037-N5037-O5037</f>
        <v>2618642.13</v>
      </c>
      <c r="Q5037" s="111">
        <f t="shared" si="1049"/>
        <v>7067.86</v>
      </c>
      <c r="R5037" s="111">
        <f t="shared" si="1050"/>
        <v>7067.86</v>
      </c>
      <c r="S5037" s="112" t="s">
        <v>2152</v>
      </c>
      <c r="T5037" s="107" t="s">
        <v>82</v>
      </c>
      <c r="U5037" s="217"/>
      <c r="V5037" s="85"/>
      <c r="W5037" s="85"/>
      <c r="X5037" s="85"/>
      <c r="Y5037" s="85"/>
      <c r="Z5037" s="85"/>
      <c r="AA5037" s="85"/>
      <c r="AB5037" s="86"/>
      <c r="AC5037" s="86"/>
      <c r="AD5037" s="85"/>
      <c r="AE5037" s="85">
        <v>2</v>
      </c>
      <c r="AF5037" s="85"/>
      <c r="AG5037" s="85"/>
      <c r="AH5037" s="85"/>
      <c r="AI5037" s="85"/>
      <c r="AJ5037" s="85"/>
    </row>
    <row r="5038" spans="1:36" ht="16.5" thickTop="1" thickBot="1">
      <c r="A5038" s="105">
        <f t="shared" si="1051"/>
        <v>57</v>
      </c>
      <c r="B5038" s="273" t="s">
        <v>4837</v>
      </c>
      <c r="C5038" s="113">
        <v>1969</v>
      </c>
      <c r="D5038" s="107">
        <v>2009</v>
      </c>
      <c r="E5038" s="114" t="s">
        <v>80</v>
      </c>
      <c r="F5038" s="107">
        <v>2</v>
      </c>
      <c r="G5038" s="107">
        <v>3</v>
      </c>
      <c r="H5038" s="126">
        <v>1040.3</v>
      </c>
      <c r="I5038" s="126">
        <v>1040.3</v>
      </c>
      <c r="J5038" s="126">
        <v>918.9</v>
      </c>
      <c r="K5038" s="125">
        <v>58</v>
      </c>
      <c r="L5038" s="110">
        <f t="shared" si="1048"/>
        <v>1440711.47</v>
      </c>
      <c r="M5038" s="108"/>
      <c r="N5038" s="108"/>
      <c r="O5038" s="108"/>
      <c r="P5038" s="110">
        <f>'Форма 2'!C5038-M5038-N5038-O5038</f>
        <v>1440711.47</v>
      </c>
      <c r="Q5038" s="111">
        <f t="shared" si="1049"/>
        <v>1384.9</v>
      </c>
      <c r="R5038" s="111">
        <f t="shared" si="1050"/>
        <v>1384.9</v>
      </c>
      <c r="S5038" s="112" t="s">
        <v>2152</v>
      </c>
      <c r="T5038" s="107" t="s">
        <v>82</v>
      </c>
      <c r="U5038" s="217">
        <v>1</v>
      </c>
      <c r="V5038" s="85"/>
      <c r="W5038" s="85"/>
      <c r="X5038" s="85"/>
      <c r="Y5038" s="85"/>
      <c r="Z5038" s="85">
        <v>1</v>
      </c>
      <c r="AA5038" s="85"/>
      <c r="AB5038" s="86"/>
      <c r="AC5038" s="86"/>
      <c r="AD5038" s="85"/>
      <c r="AE5038" s="85"/>
      <c r="AF5038" s="85"/>
      <c r="AG5038" s="85"/>
      <c r="AH5038" s="85"/>
      <c r="AI5038" s="85"/>
      <c r="AJ5038" s="85"/>
    </row>
    <row r="5039" spans="1:36" ht="16.5" thickTop="1" thickBot="1">
      <c r="A5039" s="105">
        <f t="shared" si="1051"/>
        <v>58</v>
      </c>
      <c r="B5039" s="273" t="s">
        <v>4838</v>
      </c>
      <c r="C5039" s="113">
        <v>1969</v>
      </c>
      <c r="D5039" s="107">
        <v>2008</v>
      </c>
      <c r="E5039" s="114" t="s">
        <v>80</v>
      </c>
      <c r="F5039" s="107">
        <v>2</v>
      </c>
      <c r="G5039" s="107">
        <v>3</v>
      </c>
      <c r="H5039" s="126">
        <v>1024.8</v>
      </c>
      <c r="I5039" s="126">
        <v>1024.8</v>
      </c>
      <c r="J5039" s="126">
        <v>913.3</v>
      </c>
      <c r="K5039" s="125">
        <v>70</v>
      </c>
      <c r="L5039" s="110">
        <f t="shared" si="1048"/>
        <v>660668.0639999999</v>
      </c>
      <c r="M5039" s="108"/>
      <c r="N5039" s="108"/>
      <c r="O5039" s="108"/>
      <c r="P5039" s="110">
        <f>'Форма 2'!C5039-M5039-N5039-O5039</f>
        <v>660668.0639999999</v>
      </c>
      <c r="Q5039" s="111">
        <f t="shared" si="1049"/>
        <v>644.67999999999995</v>
      </c>
      <c r="R5039" s="111">
        <f t="shared" si="1050"/>
        <v>644.67999999999995</v>
      </c>
      <c r="S5039" s="112" t="s">
        <v>2152</v>
      </c>
      <c r="T5039" s="107" t="s">
        <v>82</v>
      </c>
      <c r="U5039" s="217"/>
      <c r="V5039" s="85"/>
      <c r="W5039" s="85"/>
      <c r="X5039" s="85"/>
      <c r="Y5039" s="85"/>
      <c r="Z5039" s="85">
        <v>1</v>
      </c>
      <c r="AA5039" s="85"/>
      <c r="AB5039" s="86"/>
      <c r="AC5039" s="86"/>
      <c r="AD5039" s="85"/>
      <c r="AE5039" s="85"/>
      <c r="AF5039" s="85"/>
      <c r="AG5039" s="85"/>
      <c r="AH5039" s="85"/>
      <c r="AI5039" s="85"/>
      <c r="AJ5039" s="85"/>
    </row>
    <row r="5040" spans="1:36" ht="16.5" thickTop="1" thickBot="1">
      <c r="A5040" s="105">
        <f t="shared" si="1051"/>
        <v>59</v>
      </c>
      <c r="B5040" s="273" t="s">
        <v>4839</v>
      </c>
      <c r="C5040" s="113">
        <v>1973</v>
      </c>
      <c r="D5040" s="107">
        <v>2009</v>
      </c>
      <c r="E5040" s="114" t="s">
        <v>80</v>
      </c>
      <c r="F5040" s="107">
        <v>2</v>
      </c>
      <c r="G5040" s="107">
        <v>3</v>
      </c>
      <c r="H5040" s="126">
        <v>894.2</v>
      </c>
      <c r="I5040" s="126">
        <v>894.2</v>
      </c>
      <c r="J5040" s="126">
        <v>894.2</v>
      </c>
      <c r="K5040" s="125">
        <v>52</v>
      </c>
      <c r="L5040" s="110">
        <f t="shared" si="1048"/>
        <v>1041939.724</v>
      </c>
      <c r="M5040" s="108"/>
      <c r="N5040" s="108"/>
      <c r="O5040" s="108"/>
      <c r="P5040" s="110">
        <f>'Форма 2'!C5040-M5040-N5040-O5040</f>
        <v>1041939.724</v>
      </c>
      <c r="Q5040" s="111">
        <f t="shared" si="1049"/>
        <v>1165.22</v>
      </c>
      <c r="R5040" s="111">
        <f t="shared" si="1050"/>
        <v>1165.22</v>
      </c>
      <c r="S5040" s="112" t="s">
        <v>2152</v>
      </c>
      <c r="T5040" s="107" t="s">
        <v>82</v>
      </c>
      <c r="U5040" s="217"/>
      <c r="V5040" s="85"/>
      <c r="W5040" s="85"/>
      <c r="X5040" s="85"/>
      <c r="Y5040" s="85">
        <v>1</v>
      </c>
      <c r="Z5040" s="85"/>
      <c r="AA5040" s="85"/>
      <c r="AB5040" s="86"/>
      <c r="AC5040" s="86"/>
      <c r="AD5040" s="85"/>
      <c r="AE5040" s="85"/>
      <c r="AF5040" s="85"/>
      <c r="AG5040" s="85"/>
      <c r="AH5040" s="85"/>
      <c r="AI5040" s="85"/>
      <c r="AJ5040" s="85"/>
    </row>
    <row r="5041" spans="1:36" ht="16.5" thickTop="1" thickBot="1">
      <c r="A5041" s="105">
        <f t="shared" si="1051"/>
        <v>60</v>
      </c>
      <c r="B5041" s="147" t="s">
        <v>4840</v>
      </c>
      <c r="C5041" s="113">
        <v>1967</v>
      </c>
      <c r="D5041" s="107">
        <v>2007</v>
      </c>
      <c r="E5041" s="114" t="s">
        <v>80</v>
      </c>
      <c r="F5041" s="107">
        <v>2</v>
      </c>
      <c r="G5041" s="107">
        <v>3</v>
      </c>
      <c r="H5041" s="126">
        <v>868.56</v>
      </c>
      <c r="I5041" s="126">
        <v>868.56</v>
      </c>
      <c r="J5041" s="126">
        <v>789.36</v>
      </c>
      <c r="K5041" s="125">
        <v>44</v>
      </c>
      <c r="L5041" s="110">
        <f t="shared" si="1048"/>
        <v>2363951.0663999999</v>
      </c>
      <c r="M5041" s="108"/>
      <c r="N5041" s="108"/>
      <c r="O5041" s="108"/>
      <c r="P5041" s="110">
        <f>'Форма 2'!C5041-M5041-N5041-O5041</f>
        <v>2363951.0663999999</v>
      </c>
      <c r="Q5041" s="111">
        <f t="shared" si="1049"/>
        <v>2721.69</v>
      </c>
      <c r="R5041" s="111">
        <f t="shared" si="1050"/>
        <v>2721.69</v>
      </c>
      <c r="S5041" s="112" t="s">
        <v>2152</v>
      </c>
      <c r="T5041" s="107" t="s">
        <v>82</v>
      </c>
      <c r="U5041" s="217">
        <v>1</v>
      </c>
      <c r="V5041" s="85"/>
      <c r="W5041" s="85">
        <v>1</v>
      </c>
      <c r="X5041" s="85"/>
      <c r="Y5041" s="85"/>
      <c r="Z5041" s="85">
        <v>1</v>
      </c>
      <c r="AA5041" s="85"/>
      <c r="AB5041" s="86"/>
      <c r="AC5041" s="86"/>
      <c r="AD5041" s="85"/>
      <c r="AE5041" s="85"/>
      <c r="AF5041" s="85"/>
      <c r="AG5041" s="85"/>
      <c r="AH5041" s="85"/>
      <c r="AI5041" s="85"/>
      <c r="AJ5041" s="85"/>
    </row>
    <row r="5042" spans="1:36" ht="16.5" thickTop="1" thickBot="1">
      <c r="A5042" s="105">
        <f t="shared" si="1051"/>
        <v>61</v>
      </c>
      <c r="B5042" s="147" t="s">
        <v>4841</v>
      </c>
      <c r="C5042" s="113">
        <v>1968</v>
      </c>
      <c r="D5042" s="107">
        <v>2009</v>
      </c>
      <c r="E5042" s="114" t="s">
        <v>80</v>
      </c>
      <c r="F5042" s="107">
        <v>2</v>
      </c>
      <c r="G5042" s="107">
        <v>3</v>
      </c>
      <c r="H5042" s="126">
        <v>793.4</v>
      </c>
      <c r="I5042" s="126">
        <v>793.4</v>
      </c>
      <c r="J5042" s="126">
        <v>793.4</v>
      </c>
      <c r="K5042" s="125">
        <v>52</v>
      </c>
      <c r="L5042" s="110">
        <f t="shared" si="1048"/>
        <v>10431932.626</v>
      </c>
      <c r="M5042" s="108"/>
      <c r="N5042" s="108"/>
      <c r="O5042" s="108"/>
      <c r="P5042" s="110">
        <f>'Форма 2'!C5042-M5042-N5042-O5042</f>
        <v>10431932.626</v>
      </c>
      <c r="Q5042" s="111">
        <f t="shared" si="1049"/>
        <v>13148.390000000001</v>
      </c>
      <c r="R5042" s="111">
        <f t="shared" si="1050"/>
        <v>13148.390000000001</v>
      </c>
      <c r="S5042" s="112" t="s">
        <v>2152</v>
      </c>
      <c r="T5042" s="107" t="s">
        <v>82</v>
      </c>
      <c r="U5042" s="217">
        <v>1</v>
      </c>
      <c r="V5042" s="85">
        <v>1</v>
      </c>
      <c r="W5042" s="85">
        <v>1</v>
      </c>
      <c r="X5042" s="85"/>
      <c r="Y5042" s="85"/>
      <c r="Z5042" s="85"/>
      <c r="AA5042" s="85"/>
      <c r="AB5042" s="86"/>
      <c r="AC5042" s="86"/>
      <c r="AD5042" s="85"/>
      <c r="AE5042" s="85"/>
      <c r="AF5042" s="85"/>
      <c r="AG5042" s="85"/>
      <c r="AH5042" s="85">
        <v>1</v>
      </c>
      <c r="AI5042" s="85"/>
      <c r="AJ5042" s="85"/>
    </row>
    <row r="5043" spans="1:36" ht="16.5" thickTop="1" thickBot="1">
      <c r="A5043" s="105">
        <f t="shared" si="1051"/>
        <v>62</v>
      </c>
      <c r="B5043" s="147" t="s">
        <v>4842</v>
      </c>
      <c r="C5043" s="113">
        <v>1984</v>
      </c>
      <c r="D5043" s="107">
        <v>2010</v>
      </c>
      <c r="E5043" s="114" t="s">
        <v>80</v>
      </c>
      <c r="F5043" s="107">
        <v>3</v>
      </c>
      <c r="G5043" s="107">
        <v>4</v>
      </c>
      <c r="H5043" s="126">
        <v>2118.8000000000002</v>
      </c>
      <c r="I5043" s="126">
        <v>2118.8000000000002</v>
      </c>
      <c r="J5043" s="126">
        <v>2111</v>
      </c>
      <c r="K5043" s="125">
        <v>103</v>
      </c>
      <c r="L5043" s="110">
        <f t="shared" si="1048"/>
        <v>12346565.42</v>
      </c>
      <c r="M5043" s="108"/>
      <c r="N5043" s="108"/>
      <c r="O5043" s="108"/>
      <c r="P5043" s="110">
        <f>'Форма 2'!C5043-M5043-N5043-O5043</f>
        <v>12346565.42</v>
      </c>
      <c r="Q5043" s="111">
        <f t="shared" si="1049"/>
        <v>5827.15</v>
      </c>
      <c r="R5043" s="111">
        <f t="shared" si="1050"/>
        <v>5827.15</v>
      </c>
      <c r="S5043" s="112" t="s">
        <v>2152</v>
      </c>
      <c r="T5043" s="107" t="s">
        <v>82</v>
      </c>
      <c r="U5043" s="217"/>
      <c r="V5043" s="85"/>
      <c r="W5043" s="85"/>
      <c r="X5043" s="85"/>
      <c r="Y5043" s="85"/>
      <c r="Z5043" s="85"/>
      <c r="AA5043" s="85"/>
      <c r="AB5043" s="86"/>
      <c r="AC5043" s="86"/>
      <c r="AD5043" s="85"/>
      <c r="AE5043" s="85">
        <v>1</v>
      </c>
      <c r="AF5043" s="85"/>
      <c r="AG5043" s="85"/>
      <c r="AH5043" s="85"/>
      <c r="AI5043" s="85"/>
      <c r="AJ5043" s="85"/>
    </row>
    <row r="5044" spans="1:36" ht="16.5" thickTop="1" thickBot="1">
      <c r="A5044" s="105">
        <f t="shared" si="1051"/>
        <v>63</v>
      </c>
      <c r="B5044" s="147" t="s">
        <v>4843</v>
      </c>
      <c r="C5044" s="113">
        <v>1985</v>
      </c>
      <c r="D5044" s="107"/>
      <c r="E5044" s="114" t="s">
        <v>94</v>
      </c>
      <c r="F5044" s="107">
        <v>2</v>
      </c>
      <c r="G5044" s="107">
        <v>3</v>
      </c>
      <c r="H5044" s="126">
        <v>880.4</v>
      </c>
      <c r="I5044" s="126">
        <v>880.4</v>
      </c>
      <c r="J5044" s="126">
        <v>880.4</v>
      </c>
      <c r="K5044" s="125">
        <v>52</v>
      </c>
      <c r="L5044" s="110">
        <f t="shared" si="1048"/>
        <v>9314526.352</v>
      </c>
      <c r="M5044" s="108"/>
      <c r="N5044" s="108"/>
      <c r="O5044" s="108"/>
      <c r="P5044" s="110">
        <f>'Форма 2'!C5044-M5044-N5044-O5044</f>
        <v>9314526.352</v>
      </c>
      <c r="Q5044" s="111">
        <f t="shared" si="1049"/>
        <v>10579.880000000001</v>
      </c>
      <c r="R5044" s="111">
        <f t="shared" si="1050"/>
        <v>10579.880000000001</v>
      </c>
      <c r="S5044" s="112" t="s">
        <v>2152</v>
      </c>
      <c r="T5044" s="107" t="s">
        <v>82</v>
      </c>
      <c r="U5044" s="217"/>
      <c r="V5044" s="85"/>
      <c r="W5044" s="85"/>
      <c r="X5044" s="85">
        <v>1</v>
      </c>
      <c r="Y5044" s="85"/>
      <c r="Z5044" s="85">
        <v>1</v>
      </c>
      <c r="AA5044" s="85"/>
      <c r="AB5044" s="86"/>
      <c r="AC5044" s="86"/>
      <c r="AD5044" s="85">
        <v>1</v>
      </c>
      <c r="AE5044" s="85"/>
      <c r="AF5044" s="85"/>
      <c r="AG5044" s="85"/>
      <c r="AH5044" s="85"/>
      <c r="AI5044" s="85"/>
      <c r="AJ5044" s="85"/>
    </row>
    <row r="5045" spans="1:36" ht="16.5" thickTop="1" thickBot="1">
      <c r="A5045" s="105">
        <f t="shared" si="1051"/>
        <v>64</v>
      </c>
      <c r="B5045" s="147" t="s">
        <v>4844</v>
      </c>
      <c r="C5045" s="113">
        <v>1961</v>
      </c>
      <c r="D5045" s="107">
        <v>2016</v>
      </c>
      <c r="E5045" s="114" t="s">
        <v>94</v>
      </c>
      <c r="F5045" s="107">
        <v>2</v>
      </c>
      <c r="G5045" s="107">
        <v>2</v>
      </c>
      <c r="H5045" s="126">
        <v>869.4</v>
      </c>
      <c r="I5045" s="126">
        <v>814.4</v>
      </c>
      <c r="J5045" s="126">
        <v>745.4</v>
      </c>
      <c r="K5045" s="125">
        <v>29</v>
      </c>
      <c r="L5045" s="110">
        <f t="shared" si="1048"/>
        <v>2882878.236</v>
      </c>
      <c r="M5045" s="108"/>
      <c r="N5045" s="108"/>
      <c r="O5045" s="108"/>
      <c r="P5045" s="110">
        <f>'Форма 2'!C5045-M5045-N5045-O5045</f>
        <v>2882878.236</v>
      </c>
      <c r="Q5045" s="111">
        <f>L5045/I5045</f>
        <v>3539.8799557956781</v>
      </c>
      <c r="R5045" s="111">
        <f>Q5045</f>
        <v>3539.8799557956781</v>
      </c>
      <c r="S5045" s="112" t="s">
        <v>2152</v>
      </c>
      <c r="T5045" s="107" t="s">
        <v>82</v>
      </c>
      <c r="U5045" s="217"/>
      <c r="V5045" s="85"/>
      <c r="W5045" s="85"/>
      <c r="X5045" s="85"/>
      <c r="Y5045" s="85"/>
      <c r="Z5045" s="85">
        <v>1</v>
      </c>
      <c r="AA5045" s="85"/>
      <c r="AB5045" s="86"/>
      <c r="AC5045" s="86"/>
      <c r="AD5045" s="85"/>
      <c r="AE5045" s="85"/>
      <c r="AF5045" s="85"/>
      <c r="AG5045" s="85"/>
      <c r="AH5045" s="85">
        <v>1</v>
      </c>
      <c r="AI5045" s="85"/>
      <c r="AJ5045" s="85"/>
    </row>
    <row r="5046" spans="1:36" ht="16.5" thickTop="1" thickBot="1">
      <c r="A5046" s="105">
        <f t="shared" si="1051"/>
        <v>65</v>
      </c>
      <c r="B5046" s="147" t="s">
        <v>4845</v>
      </c>
      <c r="C5046" s="113">
        <v>1979</v>
      </c>
      <c r="D5046" s="107"/>
      <c r="E5046" s="114" t="s">
        <v>212</v>
      </c>
      <c r="F5046" s="107">
        <v>2</v>
      </c>
      <c r="G5046" s="107">
        <v>2</v>
      </c>
      <c r="H5046" s="126">
        <v>628.79999999999995</v>
      </c>
      <c r="I5046" s="126">
        <v>628.79999999999995</v>
      </c>
      <c r="J5046" s="126">
        <v>568.79999999999995</v>
      </c>
      <c r="K5046" s="125">
        <v>40</v>
      </c>
      <c r="L5046" s="110">
        <f t="shared" ref="L5046:L5109" si="1052">SUM(M5046:P5046)</f>
        <v>10453957.199999999</v>
      </c>
      <c r="M5046" s="108"/>
      <c r="N5046" s="108"/>
      <c r="O5046" s="108"/>
      <c r="P5046" s="110">
        <f>'Форма 2'!C5046-M5046-N5046-O5046</f>
        <v>10453957.199999999</v>
      </c>
      <c r="Q5046" s="111">
        <f>L5046/I5046</f>
        <v>16625.25</v>
      </c>
      <c r="R5046" s="111">
        <f>Q5046</f>
        <v>16625.25</v>
      </c>
      <c r="S5046" s="112" t="s">
        <v>2152</v>
      </c>
      <c r="T5046" s="107" t="s">
        <v>82</v>
      </c>
      <c r="U5046" s="217"/>
      <c r="V5046" s="85"/>
      <c r="W5046" s="85"/>
      <c r="X5046" s="85"/>
      <c r="Y5046" s="85"/>
      <c r="Z5046" s="85"/>
      <c r="AA5046" s="85"/>
      <c r="AB5046" s="86"/>
      <c r="AC5046" s="86"/>
      <c r="AD5046" s="85">
        <v>1</v>
      </c>
      <c r="AE5046" s="85">
        <v>2</v>
      </c>
      <c r="AF5046" s="85"/>
      <c r="AG5046" s="85"/>
      <c r="AH5046" s="85"/>
      <c r="AI5046" s="85"/>
      <c r="AJ5046" s="85"/>
    </row>
    <row r="5047" spans="1:36" ht="16.5" thickTop="1" thickBot="1">
      <c r="A5047" s="105">
        <f t="shared" si="1051"/>
        <v>66</v>
      </c>
      <c r="B5047" s="147" t="s">
        <v>4846</v>
      </c>
      <c r="C5047" s="113">
        <v>1967</v>
      </c>
      <c r="D5047" s="107"/>
      <c r="E5047" s="114" t="s">
        <v>80</v>
      </c>
      <c r="F5047" s="107">
        <v>3</v>
      </c>
      <c r="G5047" s="107">
        <v>2</v>
      </c>
      <c r="H5047" s="126">
        <v>1063.5</v>
      </c>
      <c r="I5047" s="126">
        <v>1063.5</v>
      </c>
      <c r="J5047" s="126">
        <v>982.1</v>
      </c>
      <c r="K5047" s="125">
        <v>24</v>
      </c>
      <c r="L5047" s="110">
        <f t="shared" si="1052"/>
        <v>1087418.115</v>
      </c>
      <c r="M5047" s="108"/>
      <c r="N5047" s="108"/>
      <c r="O5047" s="108"/>
      <c r="P5047" s="110">
        <f>'Форма 2'!C5047-M5047-N5047-O5047</f>
        <v>1087418.115</v>
      </c>
      <c r="Q5047" s="111">
        <f t="shared" si="1049"/>
        <v>1022.49</v>
      </c>
      <c r="R5047" s="111">
        <f t="shared" si="1050"/>
        <v>1022.49</v>
      </c>
      <c r="S5047" s="112" t="s">
        <v>2152</v>
      </c>
      <c r="T5047" s="107" t="s">
        <v>82</v>
      </c>
      <c r="U5047" s="217"/>
      <c r="V5047" s="85"/>
      <c r="W5047" s="85"/>
      <c r="X5047" s="85">
        <v>1</v>
      </c>
      <c r="Y5047" s="85"/>
      <c r="Z5047" s="85">
        <v>1</v>
      </c>
      <c r="AA5047" s="85"/>
      <c r="AB5047" s="86"/>
      <c r="AC5047" s="86"/>
      <c r="AD5047" s="85"/>
      <c r="AE5047" s="85"/>
      <c r="AF5047" s="85"/>
      <c r="AG5047" s="85"/>
      <c r="AH5047" s="85"/>
      <c r="AI5047" s="85"/>
      <c r="AJ5047" s="85"/>
    </row>
    <row r="5048" spans="1:36" ht="16.5" thickTop="1" thickBot="1">
      <c r="A5048" s="105">
        <f t="shared" si="1051"/>
        <v>67</v>
      </c>
      <c r="B5048" s="147" t="s">
        <v>4847</v>
      </c>
      <c r="C5048" s="113">
        <v>1975</v>
      </c>
      <c r="D5048" s="107"/>
      <c r="E5048" s="114" t="s">
        <v>80</v>
      </c>
      <c r="F5048" s="107">
        <v>2</v>
      </c>
      <c r="G5048" s="107">
        <v>2</v>
      </c>
      <c r="H5048" s="126">
        <v>784.3</v>
      </c>
      <c r="I5048" s="126">
        <v>784.3</v>
      </c>
      <c r="J5048" s="126">
        <v>724.9</v>
      </c>
      <c r="K5048" s="125">
        <v>16</v>
      </c>
      <c r="L5048" s="110">
        <f t="shared" si="1052"/>
        <v>8409743.0229999982</v>
      </c>
      <c r="M5048" s="108"/>
      <c r="N5048" s="108"/>
      <c r="O5048" s="108"/>
      <c r="P5048" s="110">
        <f>'Форма 2'!C5048-M5048-N5048-O5048</f>
        <v>8409743.0229999982</v>
      </c>
      <c r="Q5048" s="111">
        <f t="shared" si="1049"/>
        <v>10722.609999999999</v>
      </c>
      <c r="R5048" s="111">
        <f t="shared" si="1050"/>
        <v>10722.609999999999</v>
      </c>
      <c r="S5048" s="112" t="s">
        <v>2152</v>
      </c>
      <c r="T5048" s="107" t="s">
        <v>82</v>
      </c>
      <c r="U5048" s="217"/>
      <c r="V5048" s="85"/>
      <c r="W5048" s="85"/>
      <c r="X5048" s="85"/>
      <c r="Y5048" s="85">
        <v>1</v>
      </c>
      <c r="Z5048" s="85"/>
      <c r="AA5048" s="85"/>
      <c r="AB5048" s="86"/>
      <c r="AC5048" s="86"/>
      <c r="AD5048" s="85">
        <v>1</v>
      </c>
      <c r="AE5048" s="85"/>
      <c r="AF5048" s="85"/>
      <c r="AG5048" s="85"/>
      <c r="AH5048" s="85"/>
      <c r="AI5048" s="85"/>
      <c r="AJ5048" s="85"/>
    </row>
    <row r="5049" spans="1:36" ht="16.5" thickTop="1" thickBot="1">
      <c r="A5049" s="105">
        <f t="shared" si="1051"/>
        <v>68</v>
      </c>
      <c r="B5049" s="147" t="s">
        <v>4848</v>
      </c>
      <c r="C5049" s="113">
        <v>1980</v>
      </c>
      <c r="D5049" s="107">
        <v>2015</v>
      </c>
      <c r="E5049" s="114" t="s">
        <v>212</v>
      </c>
      <c r="F5049" s="107">
        <v>2</v>
      </c>
      <c r="G5049" s="107">
        <v>4</v>
      </c>
      <c r="H5049" s="126">
        <v>1319.7</v>
      </c>
      <c r="I5049" s="126">
        <v>1319.7</v>
      </c>
      <c r="J5049" s="126">
        <v>1182.0999999999999</v>
      </c>
      <c r="K5049" s="125">
        <v>75</v>
      </c>
      <c r="L5049" s="110">
        <f t="shared" si="1052"/>
        <v>9327454.8420000002</v>
      </c>
      <c r="M5049" s="108"/>
      <c r="N5049" s="108"/>
      <c r="O5049" s="108"/>
      <c r="P5049" s="110">
        <f>'Форма 2'!C5049-M5049-N5049-O5049</f>
        <v>9327454.8420000002</v>
      </c>
      <c r="Q5049" s="111">
        <f t="shared" ref="Q5049:Q5113" si="1053">L5049/I5049</f>
        <v>7067.86</v>
      </c>
      <c r="R5049" s="111">
        <f t="shared" ref="R5049:R5113" si="1054">Q5049</f>
        <v>7067.86</v>
      </c>
      <c r="S5049" s="112" t="s">
        <v>2152</v>
      </c>
      <c r="T5049" s="107" t="s">
        <v>82</v>
      </c>
      <c r="U5049" s="217"/>
      <c r="V5049" s="85"/>
      <c r="W5049" s="85"/>
      <c r="X5049" s="85"/>
      <c r="Y5049" s="85"/>
      <c r="Z5049" s="85"/>
      <c r="AA5049" s="85"/>
      <c r="AB5049" s="86"/>
      <c r="AC5049" s="86"/>
      <c r="AD5049" s="85"/>
      <c r="AE5049" s="85">
        <v>2</v>
      </c>
      <c r="AF5049" s="85"/>
      <c r="AG5049" s="85"/>
      <c r="AH5049" s="85"/>
      <c r="AI5049" s="85"/>
      <c r="AJ5049" s="85"/>
    </row>
    <row r="5050" spans="1:36" ht="16.5" thickTop="1" thickBot="1">
      <c r="A5050" s="105">
        <f t="shared" si="1051"/>
        <v>69</v>
      </c>
      <c r="B5050" s="203" t="s">
        <v>4849</v>
      </c>
      <c r="C5050" s="113">
        <v>1975</v>
      </c>
      <c r="D5050" s="107">
        <v>2012</v>
      </c>
      <c r="E5050" s="114" t="s">
        <v>80</v>
      </c>
      <c r="F5050" s="107">
        <v>2</v>
      </c>
      <c r="G5050" s="107">
        <v>2</v>
      </c>
      <c r="H5050" s="126">
        <v>565.29999999999995</v>
      </c>
      <c r="I5050" s="126">
        <v>565.29999999999995</v>
      </c>
      <c r="J5050" s="126">
        <v>518.1</v>
      </c>
      <c r="K5050" s="125">
        <v>30</v>
      </c>
      <c r="L5050" s="110">
        <f t="shared" si="1052"/>
        <v>418446.36599999998</v>
      </c>
      <c r="M5050" s="108"/>
      <c r="N5050" s="108"/>
      <c r="O5050" s="108"/>
      <c r="P5050" s="110">
        <f>'Форма 2'!C5050-M5050-N5050-O5050</f>
        <v>418446.36599999998</v>
      </c>
      <c r="Q5050" s="111">
        <f t="shared" si="1053"/>
        <v>740.22</v>
      </c>
      <c r="R5050" s="111">
        <f t="shared" si="1054"/>
        <v>740.22</v>
      </c>
      <c r="S5050" s="112" t="s">
        <v>2152</v>
      </c>
      <c r="T5050" s="107" t="s">
        <v>82</v>
      </c>
      <c r="U5050" s="217">
        <v>1</v>
      </c>
      <c r="V5050" s="85"/>
      <c r="W5050" s="85"/>
      <c r="X5050" s="85"/>
      <c r="Y5050" s="85"/>
      <c r="Z5050" s="85"/>
      <c r="AA5050" s="85"/>
      <c r="AB5050" s="86"/>
      <c r="AC5050" s="86"/>
      <c r="AD5050" s="85"/>
      <c r="AE5050" s="85"/>
      <c r="AF5050" s="85"/>
      <c r="AG5050" s="85"/>
      <c r="AH5050" s="85"/>
      <c r="AI5050" s="85"/>
      <c r="AJ5050" s="85"/>
    </row>
    <row r="5051" spans="1:36" ht="16.5" thickTop="1" thickBot="1">
      <c r="A5051" s="105">
        <f t="shared" si="1051"/>
        <v>70</v>
      </c>
      <c r="B5051" s="131" t="s">
        <v>4850</v>
      </c>
      <c r="C5051" s="113">
        <v>1972</v>
      </c>
      <c r="D5051" s="107">
        <v>2009</v>
      </c>
      <c r="E5051" s="114" t="s">
        <v>80</v>
      </c>
      <c r="F5051" s="107">
        <v>2</v>
      </c>
      <c r="G5051" s="107">
        <v>1</v>
      </c>
      <c r="H5051" s="126">
        <v>962.9</v>
      </c>
      <c r="I5051" s="126">
        <v>962.9</v>
      </c>
      <c r="J5051" s="126">
        <v>652.79999999999995</v>
      </c>
      <c r="K5051" s="125">
        <v>67</v>
      </c>
      <c r="L5051" s="110">
        <f t="shared" si="1052"/>
        <v>1249882.716</v>
      </c>
      <c r="M5051" s="108"/>
      <c r="N5051" s="108"/>
      <c r="O5051" s="108"/>
      <c r="P5051" s="110">
        <f>'Форма 2'!C5051-M5051-N5051-O5051</f>
        <v>1249882.716</v>
      </c>
      <c r="Q5051" s="111">
        <f>L5051/I5051</f>
        <v>1298.04</v>
      </c>
      <c r="R5051" s="111">
        <f>Q5051</f>
        <v>1298.04</v>
      </c>
      <c r="S5051" s="112" t="s">
        <v>2152</v>
      </c>
      <c r="T5051" s="107" t="s">
        <v>82</v>
      </c>
      <c r="U5051" s="217"/>
      <c r="V5051" s="85"/>
      <c r="W5051" s="85"/>
      <c r="X5051" s="85"/>
      <c r="Y5051" s="85"/>
      <c r="Z5051" s="85"/>
      <c r="AA5051" s="85"/>
      <c r="AB5051" s="86"/>
      <c r="AC5051" s="86"/>
      <c r="AD5051" s="85"/>
      <c r="AE5051" s="85"/>
      <c r="AF5051" s="85">
        <v>1</v>
      </c>
      <c r="AG5051" s="85"/>
      <c r="AH5051" s="85"/>
      <c r="AI5051" s="85"/>
      <c r="AJ5051" s="85"/>
    </row>
    <row r="5052" spans="1:36" ht="16.5" thickTop="1" thickBot="1">
      <c r="A5052" s="105">
        <f t="shared" si="1051"/>
        <v>71</v>
      </c>
      <c r="B5052" s="203" t="s">
        <v>4851</v>
      </c>
      <c r="C5052" s="113">
        <v>2013</v>
      </c>
      <c r="D5052" s="107"/>
      <c r="E5052" s="114" t="s">
        <v>4852</v>
      </c>
      <c r="F5052" s="107">
        <v>5</v>
      </c>
      <c r="G5052" s="107">
        <v>3</v>
      </c>
      <c r="H5052" s="126">
        <v>6006.1</v>
      </c>
      <c r="I5052" s="126">
        <v>5071.3999999999996</v>
      </c>
      <c r="J5052" s="126">
        <v>4122.2</v>
      </c>
      <c r="K5052" s="125">
        <v>107</v>
      </c>
      <c r="L5052" s="110">
        <f t="shared" si="1052"/>
        <v>150873.23200000002</v>
      </c>
      <c r="M5052" s="108"/>
      <c r="N5052" s="108"/>
      <c r="O5052" s="108"/>
      <c r="P5052" s="110">
        <f>'Форма 2'!C5052-M5052-N5052-O5052</f>
        <v>150873.23200000002</v>
      </c>
      <c r="Q5052" s="111">
        <f>L5052/I5052</f>
        <v>29.749818984895697</v>
      </c>
      <c r="R5052" s="111">
        <f>Q5052</f>
        <v>29.749818984895697</v>
      </c>
      <c r="S5052" s="112" t="s">
        <v>2152</v>
      </c>
      <c r="T5052" s="107" t="s">
        <v>82</v>
      </c>
      <c r="U5052" s="217"/>
      <c r="V5052" s="85"/>
      <c r="W5052" s="85"/>
      <c r="X5052" s="85"/>
      <c r="Y5052" s="85"/>
      <c r="Z5052" s="85"/>
      <c r="AA5052" s="85"/>
      <c r="AB5052" s="86"/>
      <c r="AC5052" s="86"/>
      <c r="AD5052" s="85"/>
      <c r="AE5052" s="85"/>
      <c r="AF5052" s="85"/>
      <c r="AG5052" s="85"/>
      <c r="AH5052" s="85"/>
      <c r="AI5052" s="85"/>
      <c r="AJ5052" s="85">
        <v>1</v>
      </c>
    </row>
    <row r="5053" spans="1:36" ht="16.5" thickTop="1" thickBot="1">
      <c r="A5053" s="105">
        <f t="shared" si="1051"/>
        <v>72</v>
      </c>
      <c r="B5053" s="203" t="s">
        <v>4853</v>
      </c>
      <c r="C5053" s="113">
        <v>1971</v>
      </c>
      <c r="D5053" s="107">
        <v>2012</v>
      </c>
      <c r="E5053" s="114" t="s">
        <v>212</v>
      </c>
      <c r="F5053" s="107">
        <v>5</v>
      </c>
      <c r="G5053" s="107">
        <v>6</v>
      </c>
      <c r="H5053" s="126">
        <v>4959.3900000000003</v>
      </c>
      <c r="I5053" s="126">
        <v>4959.3900000000003</v>
      </c>
      <c r="J5053" s="126">
        <v>4463.1899999999996</v>
      </c>
      <c r="K5053" s="125">
        <v>236</v>
      </c>
      <c r="L5053" s="110">
        <f t="shared" si="1052"/>
        <v>7892422.839900001</v>
      </c>
      <c r="M5053" s="108"/>
      <c r="N5053" s="108"/>
      <c r="O5053" s="108"/>
      <c r="P5053" s="110">
        <f>'Форма 2'!C5053-M5053-N5053-O5053</f>
        <v>7892422.839900001</v>
      </c>
      <c r="Q5053" s="111">
        <f t="shared" si="1053"/>
        <v>1591.41</v>
      </c>
      <c r="R5053" s="111">
        <f t="shared" si="1054"/>
        <v>1591.41</v>
      </c>
      <c r="S5053" s="112" t="s">
        <v>2152</v>
      </c>
      <c r="T5053" s="107" t="s">
        <v>82</v>
      </c>
      <c r="U5053" s="217">
        <v>1</v>
      </c>
      <c r="V5053" s="85"/>
      <c r="W5053" s="85"/>
      <c r="X5053" s="85"/>
      <c r="Y5053" s="85"/>
      <c r="Z5053" s="85"/>
      <c r="AA5053" s="85">
        <v>1</v>
      </c>
      <c r="AB5053" s="86"/>
      <c r="AC5053" s="86"/>
      <c r="AD5053" s="85"/>
      <c r="AE5053" s="85"/>
      <c r="AF5053" s="85"/>
      <c r="AG5053" s="85"/>
      <c r="AH5053" s="85"/>
      <c r="AI5053" s="85"/>
      <c r="AJ5053" s="85"/>
    </row>
    <row r="5054" spans="1:36" ht="16.5" thickTop="1" thickBot="1">
      <c r="A5054" s="105">
        <f t="shared" si="1051"/>
        <v>73</v>
      </c>
      <c r="B5054" s="131" t="s">
        <v>4854</v>
      </c>
      <c r="C5054" s="113">
        <v>1967</v>
      </c>
      <c r="D5054" s="107">
        <v>2009</v>
      </c>
      <c r="E5054" s="114" t="s">
        <v>80</v>
      </c>
      <c r="F5054" s="107">
        <v>2</v>
      </c>
      <c r="G5054" s="107">
        <v>2</v>
      </c>
      <c r="H5054" s="126">
        <v>811.9</v>
      </c>
      <c r="I5054" s="126">
        <v>811.9</v>
      </c>
      <c r="J5054" s="126">
        <v>740.3</v>
      </c>
      <c r="K5054" s="125">
        <v>57</v>
      </c>
      <c r="L5054" s="110">
        <f t="shared" si="1052"/>
        <v>1686324.419</v>
      </c>
      <c r="M5054" s="108"/>
      <c r="N5054" s="108"/>
      <c r="O5054" s="108"/>
      <c r="P5054" s="110">
        <f>'Форма 2'!C5054-M5054-N5054-O5054</f>
        <v>1686324.419</v>
      </c>
      <c r="Q5054" s="111">
        <f t="shared" si="1053"/>
        <v>2077.0100000000002</v>
      </c>
      <c r="R5054" s="111">
        <f t="shared" si="1054"/>
        <v>2077.0100000000002</v>
      </c>
      <c r="S5054" s="112" t="s">
        <v>2152</v>
      </c>
      <c r="T5054" s="107" t="s">
        <v>82</v>
      </c>
      <c r="U5054" s="217">
        <v>1</v>
      </c>
      <c r="V5054" s="85"/>
      <c r="W5054" s="85">
        <v>1</v>
      </c>
      <c r="X5054" s="85"/>
      <c r="Y5054" s="85"/>
      <c r="Z5054" s="85"/>
      <c r="AA5054" s="85"/>
      <c r="AB5054" s="86"/>
      <c r="AC5054" s="86"/>
      <c r="AD5054" s="85"/>
      <c r="AE5054" s="85"/>
      <c r="AF5054" s="85"/>
      <c r="AG5054" s="85"/>
      <c r="AH5054" s="85"/>
      <c r="AI5054" s="85"/>
      <c r="AJ5054" s="85"/>
    </row>
    <row r="5055" spans="1:36" ht="16.5" thickTop="1" thickBot="1">
      <c r="A5055" s="105">
        <f t="shared" si="1051"/>
        <v>74</v>
      </c>
      <c r="B5055" s="131" t="s">
        <v>4855</v>
      </c>
      <c r="C5055" s="113">
        <v>1967</v>
      </c>
      <c r="D5055" s="107">
        <v>2009</v>
      </c>
      <c r="E5055" s="114" t="s">
        <v>80</v>
      </c>
      <c r="F5055" s="107">
        <v>2</v>
      </c>
      <c r="G5055" s="107">
        <v>2</v>
      </c>
      <c r="H5055" s="126">
        <v>806.1</v>
      </c>
      <c r="I5055" s="126">
        <v>806.1</v>
      </c>
      <c r="J5055" s="126">
        <v>736.1</v>
      </c>
      <c r="K5055" s="125">
        <v>37</v>
      </c>
      <c r="L5055" s="110">
        <f t="shared" si="1052"/>
        <v>1674277.7609999999</v>
      </c>
      <c r="M5055" s="108"/>
      <c r="N5055" s="108"/>
      <c r="O5055" s="108"/>
      <c r="P5055" s="110">
        <f>'Форма 2'!C5055-M5055-N5055-O5055</f>
        <v>1674277.7609999999</v>
      </c>
      <c r="Q5055" s="111">
        <f t="shared" si="1053"/>
        <v>2077.0099999999998</v>
      </c>
      <c r="R5055" s="111">
        <f t="shared" si="1054"/>
        <v>2077.0099999999998</v>
      </c>
      <c r="S5055" s="112" t="s">
        <v>2152</v>
      </c>
      <c r="T5055" s="107" t="s">
        <v>82</v>
      </c>
      <c r="U5055" s="217">
        <v>1</v>
      </c>
      <c r="V5055" s="85"/>
      <c r="W5055" s="85">
        <v>1</v>
      </c>
      <c r="X5055" s="85"/>
      <c r="Y5055" s="85"/>
      <c r="Z5055" s="85"/>
      <c r="AA5055" s="85"/>
      <c r="AB5055" s="86"/>
      <c r="AC5055" s="86"/>
      <c r="AD5055" s="85"/>
      <c r="AE5055" s="85"/>
      <c r="AF5055" s="85"/>
      <c r="AG5055" s="85"/>
      <c r="AH5055" s="85"/>
      <c r="AI5055" s="85"/>
      <c r="AJ5055" s="85"/>
    </row>
    <row r="5056" spans="1:36" ht="16.5" thickTop="1" thickBot="1">
      <c r="A5056" s="105">
        <f t="shared" si="1051"/>
        <v>75</v>
      </c>
      <c r="B5056" s="131" t="s">
        <v>4856</v>
      </c>
      <c r="C5056" s="113">
        <v>1967</v>
      </c>
      <c r="D5056" s="107">
        <v>2009</v>
      </c>
      <c r="E5056" s="114" t="s">
        <v>80</v>
      </c>
      <c r="F5056" s="107">
        <v>2</v>
      </c>
      <c r="G5056" s="107">
        <v>2</v>
      </c>
      <c r="H5056" s="126">
        <v>800</v>
      </c>
      <c r="I5056" s="126">
        <v>800</v>
      </c>
      <c r="J5056" s="126">
        <v>736.2</v>
      </c>
      <c r="K5056" s="125">
        <v>36</v>
      </c>
      <c r="L5056" s="110">
        <f t="shared" si="1052"/>
        <v>1069432</v>
      </c>
      <c r="M5056" s="108"/>
      <c r="N5056" s="108"/>
      <c r="O5056" s="108"/>
      <c r="P5056" s="110">
        <f>'Форма 2'!C5056-M5056-N5056-O5056</f>
        <v>1069432</v>
      </c>
      <c r="Q5056" s="111">
        <f t="shared" si="1053"/>
        <v>1336.79</v>
      </c>
      <c r="R5056" s="111">
        <f t="shared" si="1054"/>
        <v>1336.79</v>
      </c>
      <c r="S5056" s="112" t="s">
        <v>2152</v>
      </c>
      <c r="T5056" s="107" t="s">
        <v>82</v>
      </c>
      <c r="U5056" s="217"/>
      <c r="V5056" s="85"/>
      <c r="W5056" s="85">
        <v>1</v>
      </c>
      <c r="X5056" s="85"/>
      <c r="Y5056" s="85"/>
      <c r="Z5056" s="85"/>
      <c r="AA5056" s="85"/>
      <c r="AB5056" s="86"/>
      <c r="AC5056" s="86"/>
      <c r="AD5056" s="85"/>
      <c r="AE5056" s="85"/>
      <c r="AF5056" s="85"/>
      <c r="AG5056" s="85"/>
      <c r="AH5056" s="85"/>
      <c r="AI5056" s="85"/>
      <c r="AJ5056" s="85"/>
    </row>
    <row r="5057" spans="1:36" ht="16.5" thickTop="1" thickBot="1">
      <c r="A5057" s="105">
        <f t="shared" si="1051"/>
        <v>76</v>
      </c>
      <c r="B5057" s="147" t="s">
        <v>4857</v>
      </c>
      <c r="C5057" s="113">
        <v>1976</v>
      </c>
      <c r="D5057" s="107"/>
      <c r="E5057" s="114" t="s">
        <v>80</v>
      </c>
      <c r="F5057" s="107">
        <v>2</v>
      </c>
      <c r="G5057" s="107">
        <v>3</v>
      </c>
      <c r="H5057" s="126">
        <v>1011.8</v>
      </c>
      <c r="I5057" s="126">
        <v>1011.8</v>
      </c>
      <c r="J5057" s="126">
        <v>923</v>
      </c>
      <c r="K5057" s="125">
        <v>68</v>
      </c>
      <c r="L5057" s="110">
        <f t="shared" si="1052"/>
        <v>9670167.2019999996</v>
      </c>
      <c r="M5057" s="108"/>
      <c r="N5057" s="108"/>
      <c r="O5057" s="108"/>
      <c r="P5057" s="110">
        <f>'Форма 2'!C5057-M5057-N5057-O5057</f>
        <v>9670167.2019999996</v>
      </c>
      <c r="Q5057" s="111">
        <f t="shared" si="1053"/>
        <v>9557.39</v>
      </c>
      <c r="R5057" s="111">
        <f t="shared" si="1054"/>
        <v>9557.39</v>
      </c>
      <c r="S5057" s="112" t="s">
        <v>2152</v>
      </c>
      <c r="T5057" s="107" t="s">
        <v>82</v>
      </c>
      <c r="U5057" s="217"/>
      <c r="V5057" s="85"/>
      <c r="W5057" s="85"/>
      <c r="X5057" s="85"/>
      <c r="Y5057" s="85"/>
      <c r="Z5057" s="85"/>
      <c r="AA5057" s="85"/>
      <c r="AB5057" s="86"/>
      <c r="AC5057" s="86"/>
      <c r="AD5057" s="85">
        <v>1</v>
      </c>
      <c r="AE5057" s="85"/>
      <c r="AF5057" s="85"/>
      <c r="AG5057" s="85"/>
      <c r="AH5057" s="85"/>
      <c r="AI5057" s="85"/>
      <c r="AJ5057" s="85"/>
    </row>
    <row r="5058" spans="1:36" ht="16.5" thickTop="1" thickBot="1">
      <c r="A5058" s="105">
        <f t="shared" si="1051"/>
        <v>77</v>
      </c>
      <c r="B5058" s="131" t="s">
        <v>4858</v>
      </c>
      <c r="C5058" s="113">
        <v>1975</v>
      </c>
      <c r="D5058" s="107"/>
      <c r="E5058" s="114" t="s">
        <v>80</v>
      </c>
      <c r="F5058" s="107">
        <v>2</v>
      </c>
      <c r="G5058" s="107">
        <v>3</v>
      </c>
      <c r="H5058" s="126">
        <v>1012.1</v>
      </c>
      <c r="I5058" s="126">
        <v>1012.1</v>
      </c>
      <c r="J5058" s="126">
        <v>915</v>
      </c>
      <c r="K5058" s="125">
        <v>48</v>
      </c>
      <c r="L5058" s="110">
        <f t="shared" si="1052"/>
        <v>9673034.4189999998</v>
      </c>
      <c r="M5058" s="108"/>
      <c r="N5058" s="108"/>
      <c r="O5058" s="108"/>
      <c r="P5058" s="110">
        <f>'Форма 2'!C5058-M5058-N5058-O5058</f>
        <v>9673034.4189999998</v>
      </c>
      <c r="Q5058" s="111">
        <f t="shared" si="1053"/>
        <v>9557.39</v>
      </c>
      <c r="R5058" s="111">
        <f t="shared" si="1054"/>
        <v>9557.39</v>
      </c>
      <c r="S5058" s="112" t="s">
        <v>2152</v>
      </c>
      <c r="T5058" s="107" t="s">
        <v>82</v>
      </c>
      <c r="U5058" s="217"/>
      <c r="V5058" s="85"/>
      <c r="W5058" s="85"/>
      <c r="X5058" s="85"/>
      <c r="Y5058" s="85"/>
      <c r="Z5058" s="85"/>
      <c r="AA5058" s="85"/>
      <c r="AB5058" s="86"/>
      <c r="AC5058" s="86"/>
      <c r="AD5058" s="85">
        <v>1</v>
      </c>
      <c r="AE5058" s="85"/>
      <c r="AF5058" s="85"/>
      <c r="AG5058" s="85"/>
      <c r="AH5058" s="85"/>
      <c r="AI5058" s="85"/>
      <c r="AJ5058" s="85"/>
    </row>
    <row r="5059" spans="1:36" ht="16.5" thickTop="1" thickBot="1">
      <c r="A5059" s="105">
        <f t="shared" si="1051"/>
        <v>78</v>
      </c>
      <c r="B5059" s="131" t="s">
        <v>4859</v>
      </c>
      <c r="C5059" s="113">
        <v>1975</v>
      </c>
      <c r="D5059" s="107"/>
      <c r="E5059" s="114" t="s">
        <v>80</v>
      </c>
      <c r="F5059" s="107">
        <v>2</v>
      </c>
      <c r="G5059" s="107">
        <v>3</v>
      </c>
      <c r="H5059" s="126">
        <v>1004.2</v>
      </c>
      <c r="I5059" s="126">
        <v>1004.2</v>
      </c>
      <c r="J5059" s="126">
        <v>907.5</v>
      </c>
      <c r="K5059" s="125">
        <v>48</v>
      </c>
      <c r="L5059" s="110">
        <f t="shared" si="1052"/>
        <v>9597531.0380000006</v>
      </c>
      <c r="M5059" s="108"/>
      <c r="N5059" s="108"/>
      <c r="O5059" s="108"/>
      <c r="P5059" s="110">
        <f>'Форма 2'!C5059-M5059-N5059-O5059</f>
        <v>9597531.0380000006</v>
      </c>
      <c r="Q5059" s="111">
        <f t="shared" si="1053"/>
        <v>9557.39</v>
      </c>
      <c r="R5059" s="111">
        <f t="shared" si="1054"/>
        <v>9557.39</v>
      </c>
      <c r="S5059" s="112" t="s">
        <v>2152</v>
      </c>
      <c r="T5059" s="107" t="s">
        <v>82</v>
      </c>
      <c r="U5059" s="217"/>
      <c r="V5059" s="85"/>
      <c r="W5059" s="85"/>
      <c r="X5059" s="85"/>
      <c r="Y5059" s="85"/>
      <c r="Z5059" s="85"/>
      <c r="AA5059" s="85"/>
      <c r="AB5059" s="86"/>
      <c r="AC5059" s="86"/>
      <c r="AD5059" s="85">
        <v>1</v>
      </c>
      <c r="AE5059" s="85"/>
      <c r="AF5059" s="85"/>
      <c r="AG5059" s="85"/>
      <c r="AH5059" s="85"/>
      <c r="AI5059" s="85"/>
      <c r="AJ5059" s="85"/>
    </row>
    <row r="5060" spans="1:36" ht="16.5" thickTop="1" thickBot="1">
      <c r="A5060" s="105">
        <f t="shared" si="1051"/>
        <v>79</v>
      </c>
      <c r="B5060" s="131" t="s">
        <v>4860</v>
      </c>
      <c r="C5060" s="113">
        <v>1970</v>
      </c>
      <c r="D5060" s="107">
        <v>2010</v>
      </c>
      <c r="E5060" s="114" t="s">
        <v>80</v>
      </c>
      <c r="F5060" s="107">
        <v>2</v>
      </c>
      <c r="G5060" s="107">
        <v>3</v>
      </c>
      <c r="H5060" s="126">
        <v>1077.0999999999999</v>
      </c>
      <c r="I5060" s="126">
        <v>1077.0999999999999</v>
      </c>
      <c r="J5060" s="126">
        <v>896.9</v>
      </c>
      <c r="K5060" s="125">
        <v>48</v>
      </c>
      <c r="L5060" s="110">
        <f t="shared" si="1052"/>
        <v>4317070.6550000003</v>
      </c>
      <c r="M5060" s="108"/>
      <c r="N5060" s="108"/>
      <c r="O5060" s="108"/>
      <c r="P5060" s="110">
        <f>'Форма 2'!C5060-M5060-N5060-O5060</f>
        <v>4317070.6550000003</v>
      </c>
      <c r="Q5060" s="111">
        <f t="shared" si="1053"/>
        <v>4008.0500000000006</v>
      </c>
      <c r="R5060" s="111">
        <f t="shared" si="1054"/>
        <v>4008.0500000000006</v>
      </c>
      <c r="S5060" s="112" t="s">
        <v>2152</v>
      </c>
      <c r="T5060" s="107" t="s">
        <v>82</v>
      </c>
      <c r="U5060" s="217"/>
      <c r="V5060" s="85"/>
      <c r="W5060" s="85">
        <v>1</v>
      </c>
      <c r="X5060" s="85"/>
      <c r="Y5060" s="85"/>
      <c r="Z5060" s="85"/>
      <c r="AA5060" s="85"/>
      <c r="AB5060" s="86"/>
      <c r="AC5060" s="86"/>
      <c r="AD5060" s="85"/>
      <c r="AE5060" s="85"/>
      <c r="AF5060" s="85"/>
      <c r="AG5060" s="85"/>
      <c r="AH5060" s="85">
        <v>1</v>
      </c>
      <c r="AI5060" s="85"/>
      <c r="AJ5060" s="85"/>
    </row>
    <row r="5061" spans="1:36" ht="16.5" thickTop="1" thickBot="1">
      <c r="A5061" s="105">
        <f t="shared" si="1051"/>
        <v>80</v>
      </c>
      <c r="B5061" s="131" t="s">
        <v>4861</v>
      </c>
      <c r="C5061" s="113">
        <v>1970</v>
      </c>
      <c r="D5061" s="107">
        <v>2010</v>
      </c>
      <c r="E5061" s="114" t="s">
        <v>80</v>
      </c>
      <c r="F5061" s="107">
        <v>2</v>
      </c>
      <c r="G5061" s="107">
        <v>3</v>
      </c>
      <c r="H5061" s="126">
        <v>1087</v>
      </c>
      <c r="I5061" s="126">
        <v>1087</v>
      </c>
      <c r="J5061" s="126">
        <v>905.7</v>
      </c>
      <c r="K5061" s="125">
        <v>46</v>
      </c>
      <c r="L5061" s="110">
        <f t="shared" si="1052"/>
        <v>2903659.62</v>
      </c>
      <c r="M5061" s="108"/>
      <c r="N5061" s="108"/>
      <c r="O5061" s="108"/>
      <c r="P5061" s="110">
        <f>'Форма 2'!C5061-M5061-N5061-O5061</f>
        <v>2903659.62</v>
      </c>
      <c r="Q5061" s="111">
        <f t="shared" si="1053"/>
        <v>2671.26</v>
      </c>
      <c r="R5061" s="111">
        <f t="shared" si="1054"/>
        <v>2671.26</v>
      </c>
      <c r="S5061" s="112" t="s">
        <v>2152</v>
      </c>
      <c r="T5061" s="107" t="s">
        <v>82</v>
      </c>
      <c r="U5061" s="217"/>
      <c r="V5061" s="85"/>
      <c r="W5061" s="85"/>
      <c r="X5061" s="85"/>
      <c r="Y5061" s="85"/>
      <c r="Z5061" s="85"/>
      <c r="AA5061" s="85"/>
      <c r="AB5061" s="86"/>
      <c r="AC5061" s="86"/>
      <c r="AD5061" s="85"/>
      <c r="AE5061" s="85"/>
      <c r="AF5061" s="85"/>
      <c r="AG5061" s="85"/>
      <c r="AH5061" s="85">
        <v>1</v>
      </c>
      <c r="AI5061" s="85"/>
      <c r="AJ5061" s="85"/>
    </row>
    <row r="5062" spans="1:36" ht="16.5" thickTop="1" thickBot="1">
      <c r="A5062" s="105">
        <f t="shared" si="1051"/>
        <v>81</v>
      </c>
      <c r="B5062" s="147" t="s">
        <v>4862</v>
      </c>
      <c r="C5062" s="113">
        <v>1970</v>
      </c>
      <c r="D5062" s="107">
        <v>2009</v>
      </c>
      <c r="E5062" s="114" t="s">
        <v>80</v>
      </c>
      <c r="F5062" s="107">
        <v>4</v>
      </c>
      <c r="G5062" s="107">
        <v>4</v>
      </c>
      <c r="H5062" s="126">
        <v>2818.1</v>
      </c>
      <c r="I5062" s="126">
        <v>2573.9</v>
      </c>
      <c r="J5062" s="126">
        <v>2489.6999999999998</v>
      </c>
      <c r="K5062" s="125">
        <v>179</v>
      </c>
      <c r="L5062" s="110">
        <f t="shared" si="1052"/>
        <v>7010418.2839999991</v>
      </c>
      <c r="M5062" s="108"/>
      <c r="N5062" s="108"/>
      <c r="O5062" s="108"/>
      <c r="P5062" s="110">
        <f>'Форма 2'!C5062-M5062-N5062-O5062</f>
        <v>7010418.2839999991</v>
      </c>
      <c r="Q5062" s="111">
        <f t="shared" si="1053"/>
        <v>2723.6560410272346</v>
      </c>
      <c r="R5062" s="111">
        <f t="shared" si="1054"/>
        <v>2723.6560410272346</v>
      </c>
      <c r="S5062" s="112" t="s">
        <v>2152</v>
      </c>
      <c r="T5062" s="107" t="s">
        <v>82</v>
      </c>
      <c r="U5062" s="217"/>
      <c r="V5062" s="85">
        <v>1</v>
      </c>
      <c r="W5062" s="85"/>
      <c r="X5062" s="85"/>
      <c r="Y5062" s="85"/>
      <c r="Z5062" s="85"/>
      <c r="AA5062" s="85"/>
      <c r="AB5062" s="86"/>
      <c r="AC5062" s="86"/>
      <c r="AD5062" s="85"/>
      <c r="AE5062" s="85"/>
      <c r="AF5062" s="85"/>
      <c r="AG5062" s="85"/>
      <c r="AH5062" s="85"/>
      <c r="AI5062" s="85"/>
      <c r="AJ5062" s="85"/>
    </row>
    <row r="5063" spans="1:36" ht="16.5" thickTop="1" thickBot="1">
      <c r="A5063" s="105">
        <f t="shared" si="1051"/>
        <v>82</v>
      </c>
      <c r="B5063" s="112" t="s">
        <v>4863</v>
      </c>
      <c r="C5063" s="107">
        <v>1977</v>
      </c>
      <c r="D5063" s="107">
        <v>2009</v>
      </c>
      <c r="E5063" s="114" t="s">
        <v>212</v>
      </c>
      <c r="F5063" s="107">
        <v>5</v>
      </c>
      <c r="G5063" s="107">
        <v>6</v>
      </c>
      <c r="H5063" s="111">
        <v>4854</v>
      </c>
      <c r="I5063" s="111">
        <v>4378.8</v>
      </c>
      <c r="J5063" s="111">
        <v>4376.6000000000004</v>
      </c>
      <c r="K5063" s="122">
        <v>299</v>
      </c>
      <c r="L5063" s="110">
        <f t="shared" si="1052"/>
        <v>34307392.439999998</v>
      </c>
      <c r="M5063" s="108"/>
      <c r="N5063" s="108"/>
      <c r="O5063" s="108"/>
      <c r="P5063" s="110">
        <f>'Форма 2'!C5063-M5063-N5063-O5063</f>
        <v>34307392.439999998</v>
      </c>
      <c r="Q5063" s="111">
        <f t="shared" si="1053"/>
        <v>7834.8845437106047</v>
      </c>
      <c r="R5063" s="111">
        <f t="shared" si="1054"/>
        <v>7834.8845437106047</v>
      </c>
      <c r="S5063" s="112" t="s">
        <v>2152</v>
      </c>
      <c r="T5063" s="107" t="s">
        <v>82</v>
      </c>
      <c r="U5063" s="217"/>
      <c r="V5063" s="85"/>
      <c r="W5063" s="85"/>
      <c r="X5063" s="85"/>
      <c r="Y5063" s="85"/>
      <c r="Z5063" s="85"/>
      <c r="AA5063" s="85"/>
      <c r="AB5063" s="86"/>
      <c r="AC5063" s="86"/>
      <c r="AD5063" s="85"/>
      <c r="AE5063" s="85">
        <v>2</v>
      </c>
      <c r="AF5063" s="85"/>
      <c r="AG5063" s="85"/>
      <c r="AH5063" s="85"/>
      <c r="AI5063" s="85"/>
      <c r="AJ5063" s="85"/>
    </row>
    <row r="5064" spans="1:36" ht="16.5" thickTop="1" thickBot="1">
      <c r="A5064" s="105">
        <f t="shared" si="1051"/>
        <v>83</v>
      </c>
      <c r="B5064" s="147" t="s">
        <v>4864</v>
      </c>
      <c r="C5064" s="113">
        <v>1970</v>
      </c>
      <c r="D5064" s="107">
        <v>2010</v>
      </c>
      <c r="E5064" s="114" t="s">
        <v>80</v>
      </c>
      <c r="F5064" s="107">
        <v>4</v>
      </c>
      <c r="G5064" s="107">
        <v>4</v>
      </c>
      <c r="H5064" s="126">
        <v>2829.3</v>
      </c>
      <c r="I5064" s="126">
        <v>2586.1</v>
      </c>
      <c r="J5064" s="126">
        <v>2564.1</v>
      </c>
      <c r="K5064" s="125">
        <v>154</v>
      </c>
      <c r="L5064" s="110">
        <f t="shared" si="1052"/>
        <v>2389938.0030000005</v>
      </c>
      <c r="M5064" s="108"/>
      <c r="N5064" s="108"/>
      <c r="O5064" s="108"/>
      <c r="P5064" s="110">
        <f>'Форма 2'!C5064-M5064-N5064-O5064</f>
        <v>2389938.0030000005</v>
      </c>
      <c r="Q5064" s="111">
        <f t="shared" si="1053"/>
        <v>924.14755925911629</v>
      </c>
      <c r="R5064" s="111">
        <f t="shared" si="1054"/>
        <v>924.14755925911629</v>
      </c>
      <c r="S5064" s="112" t="s">
        <v>2152</v>
      </c>
      <c r="T5064" s="107" t="s">
        <v>82</v>
      </c>
      <c r="U5064" s="217">
        <v>1</v>
      </c>
      <c r="V5064" s="85"/>
      <c r="W5064" s="85"/>
      <c r="X5064" s="85">
        <v>1</v>
      </c>
      <c r="Y5064" s="85"/>
      <c r="Z5064" s="85"/>
      <c r="AA5064" s="85"/>
      <c r="AB5064" s="86"/>
      <c r="AC5064" s="86"/>
      <c r="AD5064" s="85"/>
      <c r="AE5064" s="85"/>
      <c r="AF5064" s="85"/>
      <c r="AG5064" s="85"/>
      <c r="AH5064" s="85"/>
      <c r="AI5064" s="85"/>
      <c r="AJ5064" s="85"/>
    </row>
    <row r="5065" spans="1:36" ht="16.5" thickTop="1" thickBot="1">
      <c r="A5065" s="105">
        <f t="shared" si="1051"/>
        <v>84</v>
      </c>
      <c r="B5065" s="112" t="s">
        <v>4865</v>
      </c>
      <c r="C5065" s="107">
        <v>2012</v>
      </c>
      <c r="D5065" s="107"/>
      <c r="E5065" s="114" t="s">
        <v>212</v>
      </c>
      <c r="F5065" s="107">
        <v>10</v>
      </c>
      <c r="G5065" s="107">
        <v>5</v>
      </c>
      <c r="H5065" s="111">
        <v>16869</v>
      </c>
      <c r="I5065" s="111">
        <v>15834</v>
      </c>
      <c r="J5065" s="111">
        <v>13967.6</v>
      </c>
      <c r="K5065" s="122">
        <v>608</v>
      </c>
      <c r="L5065" s="110">
        <f t="shared" si="1052"/>
        <v>19651584</v>
      </c>
      <c r="M5065" s="108"/>
      <c r="N5065" s="108"/>
      <c r="O5065" s="108"/>
      <c r="P5065" s="110">
        <f>'Форма 2'!C5065-M5065-N5065-O5065</f>
        <v>19651584</v>
      </c>
      <c r="Q5065" s="111">
        <f t="shared" si="1053"/>
        <v>1241.1004168245547</v>
      </c>
      <c r="R5065" s="111">
        <f t="shared" si="1054"/>
        <v>1241.1004168245547</v>
      </c>
      <c r="S5065" s="112" t="s">
        <v>2152</v>
      </c>
      <c r="T5065" s="107" t="s">
        <v>92</v>
      </c>
      <c r="U5065" s="217"/>
      <c r="V5065" s="85"/>
      <c r="W5065" s="85"/>
      <c r="X5065" s="85"/>
      <c r="Y5065" s="85"/>
      <c r="Z5065" s="172"/>
      <c r="AA5065" s="172"/>
      <c r="AB5065" s="177">
        <v>5</v>
      </c>
      <c r="AC5065" s="154">
        <f>3930316.8*AB5065</f>
        <v>19651584</v>
      </c>
      <c r="AD5065" s="85"/>
      <c r="AE5065" s="85"/>
      <c r="AF5065" s="85"/>
      <c r="AG5065" s="166"/>
      <c r="AH5065" s="85"/>
      <c r="AI5065" s="85"/>
      <c r="AJ5065" s="85"/>
    </row>
    <row r="5066" spans="1:36" ht="16.5" thickTop="1" thickBot="1">
      <c r="A5066" s="105">
        <f t="shared" si="1051"/>
        <v>85</v>
      </c>
      <c r="B5066" s="147" t="s">
        <v>4866</v>
      </c>
      <c r="C5066" s="113">
        <v>1970</v>
      </c>
      <c r="D5066" s="107">
        <v>2009</v>
      </c>
      <c r="E5066" s="114" t="s">
        <v>80</v>
      </c>
      <c r="F5066" s="107">
        <v>4</v>
      </c>
      <c r="G5066" s="107">
        <v>4</v>
      </c>
      <c r="H5066" s="126">
        <v>2611.6999999999998</v>
      </c>
      <c r="I5066" s="126">
        <v>2443.34</v>
      </c>
      <c r="J5066" s="126">
        <v>2396.94</v>
      </c>
      <c r="K5066" s="125">
        <v>150</v>
      </c>
      <c r="L5066" s="110">
        <f t="shared" si="1052"/>
        <v>7863933.1679999996</v>
      </c>
      <c r="M5066" s="108"/>
      <c r="N5066" s="108"/>
      <c r="O5066" s="108"/>
      <c r="P5066" s="110">
        <f>'Форма 2'!C5066-M5066-N5066-O5066</f>
        <v>7863933.1679999996</v>
      </c>
      <c r="Q5066" s="111">
        <f t="shared" si="1053"/>
        <v>3218.5177535668386</v>
      </c>
      <c r="R5066" s="111">
        <f t="shared" si="1054"/>
        <v>3218.5177535668386</v>
      </c>
      <c r="S5066" s="112" t="s">
        <v>2152</v>
      </c>
      <c r="T5066" s="107" t="s">
        <v>82</v>
      </c>
      <c r="U5066" s="217"/>
      <c r="V5066" s="85">
        <v>1</v>
      </c>
      <c r="W5066" s="85">
        <v>1</v>
      </c>
      <c r="X5066" s="85"/>
      <c r="Y5066" s="85"/>
      <c r="Z5066" s="85"/>
      <c r="AA5066" s="85"/>
      <c r="AB5066" s="86"/>
      <c r="AC5066" s="86"/>
      <c r="AD5066" s="85"/>
      <c r="AE5066" s="85"/>
      <c r="AF5066" s="85"/>
      <c r="AG5066" s="85"/>
      <c r="AH5066" s="85"/>
      <c r="AI5066" s="85"/>
      <c r="AJ5066" s="85"/>
    </row>
    <row r="5067" spans="1:36" ht="16.5" thickTop="1" thickBot="1">
      <c r="A5067" s="105">
        <f t="shared" si="1051"/>
        <v>86</v>
      </c>
      <c r="B5067" s="147" t="s">
        <v>4867</v>
      </c>
      <c r="C5067" s="113">
        <v>1970</v>
      </c>
      <c r="D5067" s="107">
        <v>2013</v>
      </c>
      <c r="E5067" s="114" t="s">
        <v>80</v>
      </c>
      <c r="F5067" s="107">
        <v>4</v>
      </c>
      <c r="G5067" s="107">
        <v>4</v>
      </c>
      <c r="H5067" s="126">
        <v>2789.6</v>
      </c>
      <c r="I5067" s="126">
        <v>2545.6999999999998</v>
      </c>
      <c r="J5067" s="126">
        <v>1619.9</v>
      </c>
      <c r="K5067" s="125">
        <v>182</v>
      </c>
      <c r="L5067" s="110">
        <f t="shared" si="1052"/>
        <v>5758515.4879999999</v>
      </c>
      <c r="M5067" s="108"/>
      <c r="N5067" s="108"/>
      <c r="O5067" s="108"/>
      <c r="P5067" s="110">
        <f>'Форма 2'!C5067-M5067-N5067-O5067</f>
        <v>5758515.4879999999</v>
      </c>
      <c r="Q5067" s="111">
        <f t="shared" si="1053"/>
        <v>2262.0558149035628</v>
      </c>
      <c r="R5067" s="111">
        <f t="shared" si="1054"/>
        <v>2262.0558149035628</v>
      </c>
      <c r="S5067" s="112" t="s">
        <v>2152</v>
      </c>
      <c r="T5067" s="107" t="s">
        <v>82</v>
      </c>
      <c r="U5067" s="217"/>
      <c r="V5067" s="85"/>
      <c r="W5067" s="85"/>
      <c r="X5067" s="85">
        <v>1</v>
      </c>
      <c r="Y5067" s="85"/>
      <c r="Z5067" s="85"/>
      <c r="AA5067" s="85"/>
      <c r="AB5067" s="86"/>
      <c r="AC5067" s="86"/>
      <c r="AD5067" s="85"/>
      <c r="AE5067" s="85"/>
      <c r="AF5067" s="85"/>
      <c r="AG5067" s="85"/>
      <c r="AH5067" s="85">
        <v>1</v>
      </c>
      <c r="AI5067" s="85"/>
      <c r="AJ5067" s="85"/>
    </row>
    <row r="5068" spans="1:36" ht="16.5" thickTop="1" thickBot="1">
      <c r="A5068" s="105">
        <f t="shared" si="1051"/>
        <v>87</v>
      </c>
      <c r="B5068" s="147" t="s">
        <v>4868</v>
      </c>
      <c r="C5068" s="113">
        <v>1977</v>
      </c>
      <c r="D5068" s="107">
        <v>2009</v>
      </c>
      <c r="E5068" s="114" t="s">
        <v>212</v>
      </c>
      <c r="F5068" s="107">
        <v>5</v>
      </c>
      <c r="G5068" s="107">
        <v>6</v>
      </c>
      <c r="H5068" s="126">
        <v>4955.6000000000004</v>
      </c>
      <c r="I5068" s="126">
        <v>4466.8999999999996</v>
      </c>
      <c r="J5068" s="126">
        <v>4174.3999999999996</v>
      </c>
      <c r="K5068" s="125">
        <v>280</v>
      </c>
      <c r="L5068" s="110">
        <f t="shared" si="1052"/>
        <v>57343130.728000008</v>
      </c>
      <c r="M5068" s="108"/>
      <c r="N5068" s="108"/>
      <c r="O5068" s="108"/>
      <c r="P5068" s="110">
        <f>'Форма 2'!C5068-M5068-N5068-O5068</f>
        <v>57343130.728000008</v>
      </c>
      <c r="Q5068" s="111">
        <f t="shared" si="1053"/>
        <v>12837.343734581033</v>
      </c>
      <c r="R5068" s="111">
        <f t="shared" si="1054"/>
        <v>12837.343734581033</v>
      </c>
      <c r="S5068" s="112" t="s">
        <v>2152</v>
      </c>
      <c r="T5068" s="107" t="s">
        <v>82</v>
      </c>
      <c r="U5068" s="217"/>
      <c r="V5068" s="85"/>
      <c r="W5068" s="85"/>
      <c r="X5068" s="85"/>
      <c r="Y5068" s="85"/>
      <c r="Z5068" s="85"/>
      <c r="AA5068" s="85"/>
      <c r="AB5068" s="86"/>
      <c r="AC5068" s="86"/>
      <c r="AD5068" s="85">
        <v>1</v>
      </c>
      <c r="AE5068" s="85">
        <v>2</v>
      </c>
      <c r="AF5068" s="85"/>
      <c r="AG5068" s="85"/>
      <c r="AH5068" s="85"/>
      <c r="AI5068" s="85"/>
      <c r="AJ5068" s="85"/>
    </row>
    <row r="5069" spans="1:36" ht="16.5" thickTop="1" thickBot="1">
      <c r="A5069" s="105">
        <f t="shared" si="1051"/>
        <v>88</v>
      </c>
      <c r="B5069" s="147" t="s">
        <v>4869</v>
      </c>
      <c r="C5069" s="113">
        <v>1972</v>
      </c>
      <c r="D5069" s="107">
        <v>2009</v>
      </c>
      <c r="E5069" s="114" t="s">
        <v>80</v>
      </c>
      <c r="F5069" s="107">
        <v>3</v>
      </c>
      <c r="G5069" s="107">
        <v>1</v>
      </c>
      <c r="H5069" s="126">
        <v>1765.7</v>
      </c>
      <c r="I5069" s="126">
        <v>1527.1</v>
      </c>
      <c r="J5069" s="126">
        <v>1475.5</v>
      </c>
      <c r="K5069" s="125">
        <v>99</v>
      </c>
      <c r="L5069" s="110">
        <f t="shared" si="1052"/>
        <v>2245458.3470000001</v>
      </c>
      <c r="M5069" s="108"/>
      <c r="N5069" s="108"/>
      <c r="O5069" s="108"/>
      <c r="P5069" s="110">
        <f>'Форма 2'!C5069-M5069-N5069-O5069</f>
        <v>2245458.3470000001</v>
      </c>
      <c r="Q5069" s="111">
        <f t="shared" si="1053"/>
        <v>1470.4068803614696</v>
      </c>
      <c r="R5069" s="111">
        <f t="shared" si="1054"/>
        <v>1470.4068803614696</v>
      </c>
      <c r="S5069" s="112" t="s">
        <v>2152</v>
      </c>
      <c r="T5069" s="107" t="s">
        <v>82</v>
      </c>
      <c r="U5069" s="217"/>
      <c r="V5069" s="85"/>
      <c r="W5069" s="85"/>
      <c r="X5069" s="85"/>
      <c r="Y5069" s="85"/>
      <c r="Z5069" s="85"/>
      <c r="AA5069" s="85">
        <v>1</v>
      </c>
      <c r="AB5069" s="86"/>
      <c r="AC5069" s="86"/>
      <c r="AD5069" s="85"/>
      <c r="AE5069" s="85"/>
      <c r="AF5069" s="85"/>
      <c r="AG5069" s="85"/>
      <c r="AH5069" s="85"/>
      <c r="AI5069" s="85"/>
      <c r="AJ5069" s="85"/>
    </row>
    <row r="5070" spans="1:36" ht="16.5" thickTop="1" thickBot="1">
      <c r="A5070" s="105">
        <f t="shared" si="1051"/>
        <v>89</v>
      </c>
      <c r="B5070" s="112" t="s">
        <v>4870</v>
      </c>
      <c r="C5070" s="107">
        <v>1977</v>
      </c>
      <c r="D5070" s="107">
        <v>2010</v>
      </c>
      <c r="E5070" s="114" t="s">
        <v>212</v>
      </c>
      <c r="F5070" s="107">
        <v>3</v>
      </c>
      <c r="G5070" s="107">
        <v>3</v>
      </c>
      <c r="H5070" s="111">
        <v>1395.2</v>
      </c>
      <c r="I5070" s="111">
        <v>1395.2</v>
      </c>
      <c r="J5070" s="111">
        <v>1244.5999999999999</v>
      </c>
      <c r="K5070" s="122">
        <v>78</v>
      </c>
      <c r="L5070" s="110">
        <f t="shared" si="1052"/>
        <v>9861078.2719999999</v>
      </c>
      <c r="M5070" s="108"/>
      <c r="N5070" s="108"/>
      <c r="O5070" s="108"/>
      <c r="P5070" s="110">
        <f>'Форма 2'!C5070-M5070-N5070-O5070</f>
        <v>9861078.2719999999</v>
      </c>
      <c r="Q5070" s="111">
        <f t="shared" si="1053"/>
        <v>7067.86</v>
      </c>
      <c r="R5070" s="111">
        <f t="shared" si="1054"/>
        <v>7067.86</v>
      </c>
      <c r="S5070" s="112" t="s">
        <v>2152</v>
      </c>
      <c r="T5070" s="107" t="s">
        <v>120</v>
      </c>
      <c r="U5070" s="217"/>
      <c r="V5070" s="85"/>
      <c r="W5070" s="85"/>
      <c r="X5070" s="85"/>
      <c r="Y5070" s="85"/>
      <c r="Z5070" s="85"/>
      <c r="AA5070" s="85"/>
      <c r="AB5070" s="86"/>
      <c r="AC5070" s="86"/>
      <c r="AD5070" s="85"/>
      <c r="AE5070" s="85">
        <v>2</v>
      </c>
      <c r="AF5070" s="85"/>
      <c r="AG5070" s="85"/>
      <c r="AH5070" s="85"/>
      <c r="AI5070" s="85"/>
      <c r="AJ5070" s="85"/>
    </row>
    <row r="5071" spans="1:36" ht="16.5" thickTop="1" thickBot="1">
      <c r="A5071" s="105">
        <f t="shared" ref="A5071:A5121" si="1055">A5070+1</f>
        <v>90</v>
      </c>
      <c r="B5071" s="112" t="s">
        <v>4871</v>
      </c>
      <c r="C5071" s="107">
        <v>1977</v>
      </c>
      <c r="D5071" s="107">
        <v>2016</v>
      </c>
      <c r="E5071" s="114" t="s">
        <v>212</v>
      </c>
      <c r="F5071" s="107">
        <v>3</v>
      </c>
      <c r="G5071" s="107">
        <v>3</v>
      </c>
      <c r="H5071" s="111">
        <v>1331.1</v>
      </c>
      <c r="I5071" s="111">
        <v>1331.1</v>
      </c>
      <c r="J5071" s="111">
        <v>1205.4000000000001</v>
      </c>
      <c r="K5071" s="122">
        <v>75</v>
      </c>
      <c r="L5071" s="110">
        <f t="shared" si="1052"/>
        <v>9408028.4459999986</v>
      </c>
      <c r="M5071" s="108"/>
      <c r="N5071" s="108"/>
      <c r="O5071" s="108"/>
      <c r="P5071" s="110">
        <f>'Форма 2'!C5071-M5071-N5071-O5071</f>
        <v>9408028.4459999986</v>
      </c>
      <c r="Q5071" s="111">
        <f t="shared" si="1053"/>
        <v>7067.86</v>
      </c>
      <c r="R5071" s="111">
        <f t="shared" si="1054"/>
        <v>7067.86</v>
      </c>
      <c r="S5071" s="112" t="s">
        <v>2152</v>
      </c>
      <c r="T5071" s="107" t="s">
        <v>82</v>
      </c>
      <c r="U5071" s="217"/>
      <c r="V5071" s="85"/>
      <c r="W5071" s="85"/>
      <c r="X5071" s="85"/>
      <c r="Y5071" s="85"/>
      <c r="Z5071" s="85"/>
      <c r="AA5071" s="85"/>
      <c r="AB5071" s="86"/>
      <c r="AC5071" s="86"/>
      <c r="AD5071" s="85"/>
      <c r="AE5071" s="85">
        <v>2</v>
      </c>
      <c r="AF5071" s="85"/>
      <c r="AG5071" s="85"/>
      <c r="AH5071" s="85"/>
      <c r="AI5071" s="85"/>
      <c r="AJ5071" s="85"/>
    </row>
    <row r="5072" spans="1:36" ht="16.5" thickTop="1" thickBot="1">
      <c r="A5072" s="105">
        <f t="shared" si="1055"/>
        <v>91</v>
      </c>
      <c r="B5072" s="112" t="s">
        <v>4872</v>
      </c>
      <c r="C5072" s="107">
        <v>1971</v>
      </c>
      <c r="D5072" s="107">
        <v>2016</v>
      </c>
      <c r="E5072" s="114" t="s">
        <v>80</v>
      </c>
      <c r="F5072" s="107">
        <v>3</v>
      </c>
      <c r="G5072" s="107">
        <v>3</v>
      </c>
      <c r="H5072" s="111">
        <v>1626.5</v>
      </c>
      <c r="I5072" s="111">
        <v>1626.5</v>
      </c>
      <c r="J5072" s="111">
        <v>1509.4</v>
      </c>
      <c r="K5072" s="122">
        <v>111</v>
      </c>
      <c r="L5072" s="110">
        <f t="shared" si="1052"/>
        <v>13662795.180000002</v>
      </c>
      <c r="M5072" s="108"/>
      <c r="N5072" s="108"/>
      <c r="O5072" s="108"/>
      <c r="P5072" s="110">
        <f>'Форма 2'!C5072-M5072-N5072-O5072</f>
        <v>13662795.180000002</v>
      </c>
      <c r="Q5072" s="111">
        <f t="shared" si="1053"/>
        <v>8400.1200000000008</v>
      </c>
      <c r="R5072" s="111">
        <f t="shared" si="1054"/>
        <v>8400.1200000000008</v>
      </c>
      <c r="S5072" s="112" t="s">
        <v>2152</v>
      </c>
      <c r="T5072" s="107" t="s">
        <v>82</v>
      </c>
      <c r="U5072" s="217"/>
      <c r="V5072" s="85">
        <v>1</v>
      </c>
      <c r="W5072" s="85"/>
      <c r="X5072" s="85"/>
      <c r="Y5072" s="85"/>
      <c r="Z5072" s="85"/>
      <c r="AA5072" s="85"/>
      <c r="AB5072" s="86"/>
      <c r="AC5072" s="86"/>
      <c r="AD5072" s="85"/>
      <c r="AE5072" s="85"/>
      <c r="AF5072" s="85"/>
      <c r="AG5072" s="85"/>
      <c r="AH5072" s="85"/>
      <c r="AI5072" s="85"/>
      <c r="AJ5072" s="85"/>
    </row>
    <row r="5073" spans="1:36" ht="16.5" thickTop="1" thickBot="1">
      <c r="A5073" s="105">
        <f t="shared" si="1055"/>
        <v>92</v>
      </c>
      <c r="B5073" s="112" t="s">
        <v>4873</v>
      </c>
      <c r="C5073" s="107">
        <v>1972</v>
      </c>
      <c r="D5073" s="107">
        <v>2014</v>
      </c>
      <c r="E5073" s="114" t="s">
        <v>80</v>
      </c>
      <c r="F5073" s="107">
        <v>3</v>
      </c>
      <c r="G5073" s="107">
        <v>3</v>
      </c>
      <c r="H5073" s="111">
        <v>1631.8</v>
      </c>
      <c r="I5073" s="111">
        <v>1631.8</v>
      </c>
      <c r="J5073" s="111">
        <v>1520.9</v>
      </c>
      <c r="K5073" s="122">
        <v>99</v>
      </c>
      <c r="L5073" s="110">
        <f t="shared" si="1052"/>
        <v>2118141.6719999998</v>
      </c>
      <c r="M5073" s="108"/>
      <c r="N5073" s="108"/>
      <c r="O5073" s="108"/>
      <c r="P5073" s="110">
        <f>'Форма 2'!C5073-M5073-N5073-O5073</f>
        <v>2118141.6719999998</v>
      </c>
      <c r="Q5073" s="111">
        <f t="shared" si="1053"/>
        <v>1298.04</v>
      </c>
      <c r="R5073" s="111">
        <f t="shared" si="1054"/>
        <v>1298.04</v>
      </c>
      <c r="S5073" s="112" t="s">
        <v>2152</v>
      </c>
      <c r="T5073" s="107" t="s">
        <v>82</v>
      </c>
      <c r="U5073" s="217"/>
      <c r="V5073" s="85"/>
      <c r="W5073" s="85"/>
      <c r="X5073" s="85"/>
      <c r="Y5073" s="85"/>
      <c r="Z5073" s="85"/>
      <c r="AA5073" s="85"/>
      <c r="AB5073" s="86"/>
      <c r="AC5073" s="86"/>
      <c r="AD5073" s="85"/>
      <c r="AE5073" s="85"/>
      <c r="AF5073" s="85">
        <v>1</v>
      </c>
      <c r="AG5073" s="85"/>
      <c r="AH5073" s="85"/>
      <c r="AI5073" s="85"/>
      <c r="AJ5073" s="85"/>
    </row>
    <row r="5074" spans="1:36" ht="16.5" thickTop="1" thickBot="1">
      <c r="A5074" s="105">
        <f t="shared" si="1055"/>
        <v>93</v>
      </c>
      <c r="B5074" s="112" t="s">
        <v>4874</v>
      </c>
      <c r="C5074" s="107">
        <v>1977</v>
      </c>
      <c r="D5074" s="107">
        <v>2016</v>
      </c>
      <c r="E5074" s="114" t="s">
        <v>80</v>
      </c>
      <c r="F5074" s="107">
        <v>3</v>
      </c>
      <c r="G5074" s="107">
        <v>3</v>
      </c>
      <c r="H5074" s="111">
        <v>1625.83</v>
      </c>
      <c r="I5074" s="111">
        <v>1625.83</v>
      </c>
      <c r="J5074" s="111">
        <v>1477.6</v>
      </c>
      <c r="K5074" s="122">
        <v>97</v>
      </c>
      <c r="L5074" s="110">
        <f t="shared" si="1052"/>
        <v>15538691.383699998</v>
      </c>
      <c r="M5074" s="108"/>
      <c r="N5074" s="108"/>
      <c r="O5074" s="108"/>
      <c r="P5074" s="110">
        <f>'Форма 2'!C5074-M5074-N5074-O5074</f>
        <v>15538691.383699998</v>
      </c>
      <c r="Q5074" s="111">
        <f t="shared" si="1053"/>
        <v>9557.39</v>
      </c>
      <c r="R5074" s="111">
        <f t="shared" si="1054"/>
        <v>9557.39</v>
      </c>
      <c r="S5074" s="112" t="s">
        <v>2152</v>
      </c>
      <c r="T5074" s="107" t="s">
        <v>82</v>
      </c>
      <c r="U5074" s="217"/>
      <c r="V5074" s="85"/>
      <c r="W5074" s="85"/>
      <c r="X5074" s="85"/>
      <c r="Y5074" s="85"/>
      <c r="Z5074" s="85"/>
      <c r="AA5074" s="85"/>
      <c r="AB5074" s="86"/>
      <c r="AC5074" s="86"/>
      <c r="AD5074" s="85">
        <v>1</v>
      </c>
      <c r="AE5074" s="85"/>
      <c r="AF5074" s="85"/>
      <c r="AG5074" s="85"/>
      <c r="AH5074" s="85"/>
      <c r="AI5074" s="85"/>
      <c r="AJ5074" s="85"/>
    </row>
    <row r="5075" spans="1:36" ht="16.5" thickTop="1" thickBot="1">
      <c r="A5075" s="105">
        <f t="shared" si="1055"/>
        <v>94</v>
      </c>
      <c r="B5075" s="112" t="s">
        <v>4875</v>
      </c>
      <c r="C5075" s="107">
        <v>1975</v>
      </c>
      <c r="D5075" s="107">
        <v>2007</v>
      </c>
      <c r="E5075" s="114" t="s">
        <v>80</v>
      </c>
      <c r="F5075" s="107">
        <v>3</v>
      </c>
      <c r="G5075" s="107">
        <v>3</v>
      </c>
      <c r="H5075" s="111">
        <v>1595.1</v>
      </c>
      <c r="I5075" s="111">
        <v>1595.1</v>
      </c>
      <c r="J5075" s="111">
        <v>1486.2</v>
      </c>
      <c r="K5075" s="122">
        <v>18</v>
      </c>
      <c r="L5075" s="110">
        <f t="shared" si="1052"/>
        <v>17103635.210999999</v>
      </c>
      <c r="M5075" s="108"/>
      <c r="N5075" s="108"/>
      <c r="O5075" s="108"/>
      <c r="P5075" s="110">
        <f>'Форма 2'!C5075-M5075-N5075-O5075</f>
        <v>17103635.210999999</v>
      </c>
      <c r="Q5075" s="111">
        <f t="shared" si="1053"/>
        <v>10722.61</v>
      </c>
      <c r="R5075" s="111">
        <f t="shared" si="1054"/>
        <v>10722.61</v>
      </c>
      <c r="S5075" s="112" t="s">
        <v>2152</v>
      </c>
      <c r="T5075" s="107" t="s">
        <v>82</v>
      </c>
      <c r="U5075" s="217"/>
      <c r="V5075" s="85"/>
      <c r="W5075" s="85"/>
      <c r="X5075" s="85"/>
      <c r="Y5075" s="85">
        <v>1</v>
      </c>
      <c r="Z5075" s="85"/>
      <c r="AA5075" s="85"/>
      <c r="AB5075" s="86"/>
      <c r="AC5075" s="86"/>
      <c r="AD5075" s="85">
        <v>1</v>
      </c>
      <c r="AE5075" s="85"/>
      <c r="AF5075" s="85"/>
      <c r="AG5075" s="85"/>
      <c r="AH5075" s="85"/>
      <c r="AI5075" s="85"/>
      <c r="AJ5075" s="85"/>
    </row>
    <row r="5076" spans="1:36" ht="16.5" thickTop="1" thickBot="1">
      <c r="A5076" s="105">
        <f t="shared" si="1055"/>
        <v>95</v>
      </c>
      <c r="B5076" s="112" t="s">
        <v>4876</v>
      </c>
      <c r="C5076" s="107">
        <v>1969</v>
      </c>
      <c r="D5076" s="107">
        <v>2009</v>
      </c>
      <c r="E5076" s="114" t="s">
        <v>80</v>
      </c>
      <c r="F5076" s="107">
        <v>3</v>
      </c>
      <c r="G5076" s="107">
        <v>3</v>
      </c>
      <c r="H5076" s="111">
        <v>1631.5</v>
      </c>
      <c r="I5076" s="111">
        <v>1631.5</v>
      </c>
      <c r="J5076" s="111">
        <v>1523.5</v>
      </c>
      <c r="K5076" s="122">
        <v>90</v>
      </c>
      <c r="L5076" s="110">
        <f t="shared" si="1052"/>
        <v>17093437.594999999</v>
      </c>
      <c r="M5076" s="108"/>
      <c r="N5076" s="108"/>
      <c r="O5076" s="108"/>
      <c r="P5076" s="110">
        <f>'Форма 2'!C5076-M5076-N5076-O5076</f>
        <v>17093437.594999999</v>
      </c>
      <c r="Q5076" s="111">
        <f t="shared" si="1053"/>
        <v>10477.129999999999</v>
      </c>
      <c r="R5076" s="111">
        <f t="shared" si="1054"/>
        <v>10477.129999999999</v>
      </c>
      <c r="S5076" s="112" t="s">
        <v>2152</v>
      </c>
      <c r="T5076" s="107" t="s">
        <v>82</v>
      </c>
      <c r="U5076" s="217">
        <v>1</v>
      </c>
      <c r="V5076" s="85">
        <v>1</v>
      </c>
      <c r="W5076" s="85">
        <v>1</v>
      </c>
      <c r="X5076" s="85"/>
      <c r="Y5076" s="85"/>
      <c r="Z5076" s="85"/>
      <c r="AA5076" s="85"/>
      <c r="AB5076" s="86"/>
      <c r="AC5076" s="86"/>
      <c r="AD5076" s="85"/>
      <c r="AE5076" s="85"/>
      <c r="AF5076" s="85"/>
      <c r="AG5076" s="85"/>
      <c r="AH5076" s="85"/>
      <c r="AI5076" s="85"/>
      <c r="AJ5076" s="85"/>
    </row>
    <row r="5077" spans="1:36" ht="16.5" thickTop="1" thickBot="1">
      <c r="A5077" s="105">
        <f t="shared" si="1055"/>
        <v>96</v>
      </c>
      <c r="B5077" s="112" t="s">
        <v>4877</v>
      </c>
      <c r="C5077" s="107">
        <v>1977</v>
      </c>
      <c r="D5077" s="107">
        <v>2015</v>
      </c>
      <c r="E5077" s="114" t="s">
        <v>80</v>
      </c>
      <c r="F5077" s="107">
        <v>3</v>
      </c>
      <c r="G5077" s="107">
        <v>3</v>
      </c>
      <c r="H5077" s="111">
        <v>1612</v>
      </c>
      <c r="I5077" s="111">
        <v>1612</v>
      </c>
      <c r="J5077" s="111">
        <v>1463.5</v>
      </c>
      <c r="K5077" s="122">
        <v>106</v>
      </c>
      <c r="L5077" s="110">
        <f t="shared" si="1052"/>
        <v>15406512.68</v>
      </c>
      <c r="M5077" s="108"/>
      <c r="N5077" s="108"/>
      <c r="O5077" s="108"/>
      <c r="P5077" s="110">
        <f>'Форма 2'!C5077-M5077-N5077-O5077</f>
        <v>15406512.68</v>
      </c>
      <c r="Q5077" s="111">
        <f t="shared" si="1053"/>
        <v>9557.39</v>
      </c>
      <c r="R5077" s="111">
        <f t="shared" si="1054"/>
        <v>9557.39</v>
      </c>
      <c r="S5077" s="112" t="s">
        <v>2152</v>
      </c>
      <c r="T5077" s="107" t="s">
        <v>82</v>
      </c>
      <c r="U5077" s="217"/>
      <c r="V5077" s="85"/>
      <c r="W5077" s="85"/>
      <c r="X5077" s="85"/>
      <c r="Y5077" s="85"/>
      <c r="Z5077" s="85"/>
      <c r="AA5077" s="85"/>
      <c r="AB5077" s="86"/>
      <c r="AC5077" s="86"/>
      <c r="AD5077" s="85">
        <v>1</v>
      </c>
      <c r="AE5077" s="85"/>
      <c r="AF5077" s="85"/>
      <c r="AG5077" s="85"/>
      <c r="AH5077" s="85"/>
      <c r="AI5077" s="85"/>
      <c r="AJ5077" s="85"/>
    </row>
    <row r="5078" spans="1:36" ht="16.5" thickTop="1" thickBot="1">
      <c r="A5078" s="105">
        <f t="shared" si="1055"/>
        <v>97</v>
      </c>
      <c r="B5078" s="112" t="s">
        <v>4878</v>
      </c>
      <c r="C5078" s="107">
        <v>1977</v>
      </c>
      <c r="D5078" s="114" t="s">
        <v>4879</v>
      </c>
      <c r="E5078" s="114" t="s">
        <v>80</v>
      </c>
      <c r="F5078" s="107">
        <v>5</v>
      </c>
      <c r="G5078" s="107">
        <v>4</v>
      </c>
      <c r="H5078" s="111">
        <v>3479.7</v>
      </c>
      <c r="I5078" s="111">
        <v>3105</v>
      </c>
      <c r="J5078" s="111">
        <v>3064.3</v>
      </c>
      <c r="K5078" s="122">
        <v>183</v>
      </c>
      <c r="L5078" s="110">
        <f t="shared" si="1052"/>
        <v>2839817.9669999997</v>
      </c>
      <c r="M5078" s="108"/>
      <c r="N5078" s="108"/>
      <c r="O5078" s="108"/>
      <c r="P5078" s="110">
        <f>'Форма 2'!C5078-M5078-N5078-O5078</f>
        <v>2839817.9669999997</v>
      </c>
      <c r="Q5078" s="111">
        <f t="shared" si="1053"/>
        <v>914.59515845410624</v>
      </c>
      <c r="R5078" s="111">
        <f t="shared" si="1054"/>
        <v>914.59515845410624</v>
      </c>
      <c r="S5078" s="112" t="s">
        <v>2152</v>
      </c>
      <c r="T5078" s="107" t="s">
        <v>82</v>
      </c>
      <c r="U5078" s="217"/>
      <c r="V5078" s="85"/>
      <c r="W5078" s="85"/>
      <c r="X5078" s="85"/>
      <c r="Y5078" s="85"/>
      <c r="Z5078" s="85"/>
      <c r="AA5078" s="85"/>
      <c r="AB5078" s="86"/>
      <c r="AC5078" s="86"/>
      <c r="AD5078" s="85"/>
      <c r="AE5078" s="85"/>
      <c r="AF5078" s="85">
        <v>1</v>
      </c>
      <c r="AG5078" s="85"/>
      <c r="AH5078" s="85"/>
      <c r="AI5078" s="85"/>
      <c r="AJ5078" s="85"/>
    </row>
    <row r="5079" spans="1:36" ht="16.5" thickTop="1" thickBot="1">
      <c r="A5079" s="105">
        <f t="shared" si="1055"/>
        <v>98</v>
      </c>
      <c r="B5079" s="112" t="s">
        <v>4880</v>
      </c>
      <c r="C5079" s="107">
        <v>1975</v>
      </c>
      <c r="D5079" s="114" t="s">
        <v>4879</v>
      </c>
      <c r="E5079" s="114" t="s">
        <v>80</v>
      </c>
      <c r="F5079" s="107">
        <v>5</v>
      </c>
      <c r="G5079" s="107">
        <v>4</v>
      </c>
      <c r="H5079" s="111">
        <v>3923.7</v>
      </c>
      <c r="I5079" s="111">
        <v>3200.5</v>
      </c>
      <c r="J5079" s="111">
        <v>3183.2</v>
      </c>
      <c r="K5079" s="122">
        <v>163</v>
      </c>
      <c r="L5079" s="110">
        <f t="shared" si="1052"/>
        <v>7407592.4669999992</v>
      </c>
      <c r="M5079" s="108"/>
      <c r="N5079" s="108"/>
      <c r="O5079" s="108"/>
      <c r="P5079" s="110">
        <f>'Форма 2'!C5079-M5079-N5079-O5079</f>
        <v>7407592.4669999992</v>
      </c>
      <c r="Q5079" s="111">
        <f t="shared" si="1053"/>
        <v>2314.5110035931884</v>
      </c>
      <c r="R5079" s="111">
        <f t="shared" si="1054"/>
        <v>2314.5110035931884</v>
      </c>
      <c r="S5079" s="112" t="s">
        <v>2152</v>
      </c>
      <c r="T5079" s="107" t="s">
        <v>82</v>
      </c>
      <c r="U5079" s="217"/>
      <c r="V5079" s="85"/>
      <c r="W5079" s="85"/>
      <c r="X5079" s="85"/>
      <c r="Y5079" s="85"/>
      <c r="Z5079" s="85"/>
      <c r="AA5079" s="85">
        <v>1</v>
      </c>
      <c r="AB5079" s="86"/>
      <c r="AC5079" s="86"/>
      <c r="AD5079" s="85"/>
      <c r="AE5079" s="85"/>
      <c r="AF5079" s="85">
        <v>1</v>
      </c>
      <c r="AG5079" s="85"/>
      <c r="AH5079" s="85"/>
      <c r="AI5079" s="85"/>
      <c r="AJ5079" s="85"/>
    </row>
    <row r="5080" spans="1:36" ht="16.5" thickTop="1" thickBot="1">
      <c r="A5080" s="105">
        <f t="shared" si="1055"/>
        <v>99</v>
      </c>
      <c r="B5080" s="112" t="s">
        <v>4881</v>
      </c>
      <c r="C5080" s="107">
        <v>1971</v>
      </c>
      <c r="D5080" s="114" t="s">
        <v>4882</v>
      </c>
      <c r="E5080" s="114" t="s">
        <v>80</v>
      </c>
      <c r="F5080" s="107">
        <v>5</v>
      </c>
      <c r="G5080" s="107">
        <v>4</v>
      </c>
      <c r="H5080" s="111">
        <v>3547.1</v>
      </c>
      <c r="I5080" s="111">
        <v>3221.3</v>
      </c>
      <c r="J5080" s="111">
        <v>3174.6</v>
      </c>
      <c r="K5080" s="122">
        <v>158</v>
      </c>
      <c r="L5080" s="110">
        <f t="shared" si="1052"/>
        <v>17887777.002999999</v>
      </c>
      <c r="M5080" s="108"/>
      <c r="N5080" s="108"/>
      <c r="O5080" s="108"/>
      <c r="P5080" s="110">
        <f>'Форма 2'!C5080-M5080-N5080-O5080</f>
        <v>17887777.002999999</v>
      </c>
      <c r="Q5080" s="111">
        <f t="shared" si="1053"/>
        <v>5552.9683677397315</v>
      </c>
      <c r="R5080" s="111">
        <f t="shared" si="1054"/>
        <v>5552.9683677397315</v>
      </c>
      <c r="S5080" s="112" t="s">
        <v>2152</v>
      </c>
      <c r="T5080" s="107" t="s">
        <v>82</v>
      </c>
      <c r="U5080" s="217"/>
      <c r="V5080" s="85">
        <v>1</v>
      </c>
      <c r="W5080" s="85"/>
      <c r="X5080" s="85"/>
      <c r="Y5080" s="85"/>
      <c r="Z5080" s="85"/>
      <c r="AA5080" s="85"/>
      <c r="AB5080" s="86"/>
      <c r="AC5080" s="86"/>
      <c r="AD5080" s="85"/>
      <c r="AE5080" s="85"/>
      <c r="AF5080" s="85">
        <v>1</v>
      </c>
      <c r="AG5080" s="85"/>
      <c r="AH5080" s="85">
        <v>1</v>
      </c>
      <c r="AI5080" s="85"/>
      <c r="AJ5080" s="85"/>
    </row>
    <row r="5081" spans="1:36" ht="16.5" thickTop="1" thickBot="1">
      <c r="A5081" s="105">
        <f t="shared" si="1055"/>
        <v>100</v>
      </c>
      <c r="B5081" s="112" t="s">
        <v>4883</v>
      </c>
      <c r="C5081" s="107">
        <v>1975</v>
      </c>
      <c r="D5081" s="114" t="s">
        <v>4884</v>
      </c>
      <c r="E5081" s="114" t="s">
        <v>212</v>
      </c>
      <c r="F5081" s="107">
        <v>5</v>
      </c>
      <c r="G5081" s="107">
        <v>4</v>
      </c>
      <c r="H5081" s="111">
        <v>2722.5</v>
      </c>
      <c r="I5081" s="111">
        <v>2722.5</v>
      </c>
      <c r="J5081" s="111">
        <v>2694.9</v>
      </c>
      <c r="K5081" s="122">
        <v>171</v>
      </c>
      <c r="L5081" s="110">
        <f t="shared" si="1052"/>
        <v>2917975.5</v>
      </c>
      <c r="M5081" s="108"/>
      <c r="N5081" s="108"/>
      <c r="O5081" s="108"/>
      <c r="P5081" s="110">
        <f>'Форма 2'!C5081-M5081-N5081-O5081</f>
        <v>2917975.5</v>
      </c>
      <c r="Q5081" s="111">
        <f t="shared" si="1053"/>
        <v>1071.8</v>
      </c>
      <c r="R5081" s="111">
        <f t="shared" si="1054"/>
        <v>1071.8</v>
      </c>
      <c r="S5081" s="112" t="s">
        <v>2152</v>
      </c>
      <c r="T5081" s="107" t="s">
        <v>82</v>
      </c>
      <c r="U5081" s="217"/>
      <c r="V5081" s="85"/>
      <c r="W5081" s="85"/>
      <c r="X5081" s="85"/>
      <c r="Y5081" s="85"/>
      <c r="Z5081" s="85"/>
      <c r="AA5081" s="85">
        <v>1</v>
      </c>
      <c r="AB5081" s="86"/>
      <c r="AC5081" s="86"/>
      <c r="AD5081" s="85"/>
      <c r="AE5081" s="85"/>
      <c r="AF5081" s="85"/>
      <c r="AG5081" s="85"/>
      <c r="AH5081" s="85"/>
      <c r="AI5081" s="85"/>
      <c r="AJ5081" s="85"/>
    </row>
    <row r="5082" spans="1:36" ht="16.5" thickTop="1" thickBot="1">
      <c r="A5082" s="105">
        <f t="shared" si="1055"/>
        <v>101</v>
      </c>
      <c r="B5082" s="112" t="s">
        <v>4885</v>
      </c>
      <c r="C5082" s="107">
        <v>1979</v>
      </c>
      <c r="D5082" s="114">
        <v>2017</v>
      </c>
      <c r="E5082" s="114" t="s">
        <v>212</v>
      </c>
      <c r="F5082" s="107">
        <v>5</v>
      </c>
      <c r="G5082" s="107">
        <v>4</v>
      </c>
      <c r="H5082" s="111">
        <v>2718.07</v>
      </c>
      <c r="I5082" s="111">
        <v>2718.07</v>
      </c>
      <c r="J5082" s="111">
        <v>1798.5</v>
      </c>
      <c r="K5082" s="122">
        <v>154</v>
      </c>
      <c r="L5082" s="110">
        <f t="shared" si="1052"/>
        <v>33685394.859099999</v>
      </c>
      <c r="M5082" s="108"/>
      <c r="N5082" s="108"/>
      <c r="O5082" s="108"/>
      <c r="P5082" s="110">
        <f>'Форма 2'!C5082-M5082-N5082-O5082</f>
        <v>33685394.859099999</v>
      </c>
      <c r="Q5082" s="111">
        <f t="shared" si="1053"/>
        <v>12393.13</v>
      </c>
      <c r="R5082" s="111">
        <f t="shared" si="1054"/>
        <v>12393.13</v>
      </c>
      <c r="S5082" s="112" t="s">
        <v>2152</v>
      </c>
      <c r="T5082" s="107" t="s">
        <v>82</v>
      </c>
      <c r="U5082" s="217">
        <v>1</v>
      </c>
      <c r="V5082" s="85">
        <v>1</v>
      </c>
      <c r="W5082" s="85"/>
      <c r="X5082" s="85"/>
      <c r="Y5082" s="85"/>
      <c r="Z5082" s="85"/>
      <c r="AA5082" s="85"/>
      <c r="AB5082" s="86"/>
      <c r="AC5082" s="86"/>
      <c r="AD5082" s="85">
        <v>1</v>
      </c>
      <c r="AE5082" s="85">
        <v>1</v>
      </c>
      <c r="AF5082" s="85"/>
      <c r="AG5082" s="85"/>
      <c r="AH5082" s="85"/>
      <c r="AI5082" s="85"/>
      <c r="AJ5082" s="85"/>
    </row>
    <row r="5083" spans="1:36" ht="16.5" thickTop="1" thickBot="1">
      <c r="A5083" s="105">
        <f t="shared" si="1055"/>
        <v>102</v>
      </c>
      <c r="B5083" s="112" t="s">
        <v>4886</v>
      </c>
      <c r="C5083" s="107">
        <v>1964</v>
      </c>
      <c r="D5083" s="114" t="s">
        <v>122</v>
      </c>
      <c r="E5083" s="114" t="s">
        <v>80</v>
      </c>
      <c r="F5083" s="107">
        <v>4</v>
      </c>
      <c r="G5083" s="107">
        <v>3</v>
      </c>
      <c r="H5083" s="111">
        <v>2060.4</v>
      </c>
      <c r="I5083" s="111">
        <v>2036.4</v>
      </c>
      <c r="J5083" s="111">
        <v>2034.4</v>
      </c>
      <c r="K5083" s="122">
        <v>127</v>
      </c>
      <c r="L5083" s="110">
        <f t="shared" si="1052"/>
        <v>21020180.196000002</v>
      </c>
      <c r="M5083" s="108"/>
      <c r="N5083" s="108"/>
      <c r="O5083" s="108"/>
      <c r="P5083" s="110">
        <f>'Форма 2'!C5083-M5083-N5083-O5083</f>
        <v>21020180.196000002</v>
      </c>
      <c r="Q5083" s="111">
        <f t="shared" si="1053"/>
        <v>10322.225592221568</v>
      </c>
      <c r="R5083" s="111">
        <f t="shared" si="1054"/>
        <v>10322.225592221568</v>
      </c>
      <c r="S5083" s="112" t="s">
        <v>2152</v>
      </c>
      <c r="T5083" s="107" t="s">
        <v>82</v>
      </c>
      <c r="U5083" s="217"/>
      <c r="V5083" s="85"/>
      <c r="W5083" s="85"/>
      <c r="X5083" s="85"/>
      <c r="Y5083" s="85"/>
      <c r="Z5083" s="85"/>
      <c r="AA5083" s="85"/>
      <c r="AB5083" s="86"/>
      <c r="AC5083" s="86"/>
      <c r="AD5083" s="85">
        <v>1</v>
      </c>
      <c r="AE5083" s="85">
        <v>1</v>
      </c>
      <c r="AF5083" s="85">
        <v>1</v>
      </c>
      <c r="AG5083" s="85"/>
      <c r="AH5083" s="85"/>
      <c r="AI5083" s="85"/>
      <c r="AJ5083" s="85"/>
    </row>
    <row r="5084" spans="1:36" ht="16.5" thickTop="1" thickBot="1">
      <c r="A5084" s="105">
        <f t="shared" si="1055"/>
        <v>103</v>
      </c>
      <c r="B5084" s="112" t="s">
        <v>4887</v>
      </c>
      <c r="C5084" s="107">
        <v>1967</v>
      </c>
      <c r="D5084" s="114">
        <v>2017</v>
      </c>
      <c r="E5084" s="114" t="s">
        <v>212</v>
      </c>
      <c r="F5084" s="107">
        <v>5</v>
      </c>
      <c r="G5084" s="107">
        <v>4</v>
      </c>
      <c r="H5084" s="111">
        <v>2683.3</v>
      </c>
      <c r="I5084" s="111">
        <v>2683.3</v>
      </c>
      <c r="J5084" s="111">
        <v>1820.7</v>
      </c>
      <c r="K5084" s="122">
        <v>168</v>
      </c>
      <c r="L5084" s="110">
        <f t="shared" si="1052"/>
        <v>4270230.4529999997</v>
      </c>
      <c r="M5084" s="108"/>
      <c r="N5084" s="108"/>
      <c r="O5084" s="108"/>
      <c r="P5084" s="110">
        <f>'Форма 2'!C5084-M5084-N5084-O5084</f>
        <v>4270230.4529999997</v>
      </c>
      <c r="Q5084" s="111">
        <f t="shared" si="1053"/>
        <v>1591.4099999999999</v>
      </c>
      <c r="R5084" s="111">
        <f t="shared" si="1054"/>
        <v>1591.4099999999999</v>
      </c>
      <c r="S5084" s="112" t="s">
        <v>2152</v>
      </c>
      <c r="T5084" s="107" t="s">
        <v>82</v>
      </c>
      <c r="U5084" s="217">
        <v>1</v>
      </c>
      <c r="V5084" s="85"/>
      <c r="W5084" s="85"/>
      <c r="X5084" s="85"/>
      <c r="Y5084" s="85"/>
      <c r="Z5084" s="85"/>
      <c r="AA5084" s="85">
        <v>1</v>
      </c>
      <c r="AB5084" s="86"/>
      <c r="AC5084" s="86"/>
      <c r="AD5084" s="85"/>
      <c r="AE5084" s="85"/>
      <c r="AF5084" s="85"/>
      <c r="AG5084" s="85"/>
      <c r="AH5084" s="85"/>
      <c r="AI5084" s="85"/>
      <c r="AJ5084" s="85"/>
    </row>
    <row r="5085" spans="1:36" ht="16.5" thickTop="1" thickBot="1">
      <c r="A5085" s="105">
        <f t="shared" si="1055"/>
        <v>104</v>
      </c>
      <c r="B5085" s="112" t="s">
        <v>4888</v>
      </c>
      <c r="C5085" s="107">
        <v>1965</v>
      </c>
      <c r="D5085" s="114" t="s">
        <v>4889</v>
      </c>
      <c r="E5085" s="114" t="s">
        <v>80</v>
      </c>
      <c r="F5085" s="107">
        <v>4</v>
      </c>
      <c r="G5085" s="107">
        <v>3</v>
      </c>
      <c r="H5085" s="111">
        <v>2206.1</v>
      </c>
      <c r="I5085" s="111">
        <v>2059.1</v>
      </c>
      <c r="J5085" s="111">
        <v>2042.7</v>
      </c>
      <c r="K5085" s="122">
        <v>135</v>
      </c>
      <c r="L5085" s="110">
        <f t="shared" si="1052"/>
        <v>3510809.6009999998</v>
      </c>
      <c r="M5085" s="108"/>
      <c r="N5085" s="108"/>
      <c r="O5085" s="108"/>
      <c r="P5085" s="110">
        <f>'Форма 2'!C5085-M5085-N5085-O5085</f>
        <v>3510809.6009999998</v>
      </c>
      <c r="Q5085" s="111">
        <f t="shared" si="1053"/>
        <v>1705.0214176096354</v>
      </c>
      <c r="R5085" s="111">
        <f t="shared" si="1054"/>
        <v>1705.0214176096354</v>
      </c>
      <c r="S5085" s="112" t="s">
        <v>2152</v>
      </c>
      <c r="T5085" s="107" t="s">
        <v>82</v>
      </c>
      <c r="U5085" s="217">
        <v>1</v>
      </c>
      <c r="V5085" s="85"/>
      <c r="W5085" s="85"/>
      <c r="X5085" s="85"/>
      <c r="Y5085" s="85"/>
      <c r="Z5085" s="85"/>
      <c r="AA5085" s="85">
        <v>1</v>
      </c>
      <c r="AB5085" s="86"/>
      <c r="AC5085" s="86"/>
      <c r="AD5085" s="85"/>
      <c r="AE5085" s="85"/>
      <c r="AF5085" s="85"/>
      <c r="AG5085" s="85"/>
      <c r="AH5085" s="85"/>
      <c r="AI5085" s="85"/>
      <c r="AJ5085" s="85"/>
    </row>
    <row r="5086" spans="1:36" ht="16.5" thickTop="1" thickBot="1">
      <c r="A5086" s="105">
        <f t="shared" si="1055"/>
        <v>105</v>
      </c>
      <c r="B5086" s="112" t="s">
        <v>4890</v>
      </c>
      <c r="C5086" s="107">
        <v>1970</v>
      </c>
      <c r="D5086" s="107">
        <v>2017</v>
      </c>
      <c r="E5086" s="114" t="s">
        <v>212</v>
      </c>
      <c r="F5086" s="107">
        <v>5</v>
      </c>
      <c r="G5086" s="107">
        <v>4</v>
      </c>
      <c r="H5086" s="111">
        <v>2683.3</v>
      </c>
      <c r="I5086" s="111">
        <v>2683.3</v>
      </c>
      <c r="J5086" s="111">
        <v>1834.9</v>
      </c>
      <c r="K5086" s="122">
        <v>145</v>
      </c>
      <c r="L5086" s="110">
        <f t="shared" si="1052"/>
        <v>8769158.5650000013</v>
      </c>
      <c r="M5086" s="108"/>
      <c r="N5086" s="108"/>
      <c r="O5086" s="108"/>
      <c r="P5086" s="110">
        <f>'Форма 2'!C5086-M5086-N5086-O5086</f>
        <v>8769158.5650000013</v>
      </c>
      <c r="Q5086" s="111">
        <f t="shared" si="1053"/>
        <v>3268.05</v>
      </c>
      <c r="R5086" s="111">
        <f t="shared" si="1054"/>
        <v>3268.05</v>
      </c>
      <c r="S5086" s="112" t="s">
        <v>2152</v>
      </c>
      <c r="T5086" s="107" t="s">
        <v>82</v>
      </c>
      <c r="U5086" s="217"/>
      <c r="V5086" s="85">
        <v>1</v>
      </c>
      <c r="W5086" s="85"/>
      <c r="X5086" s="85">
        <v>1</v>
      </c>
      <c r="Y5086" s="85"/>
      <c r="Z5086" s="85">
        <v>1</v>
      </c>
      <c r="AA5086" s="85"/>
      <c r="AB5086" s="86"/>
      <c r="AC5086" s="86"/>
      <c r="AD5086" s="85"/>
      <c r="AE5086" s="85"/>
      <c r="AF5086" s="85"/>
      <c r="AG5086" s="85"/>
      <c r="AH5086" s="85"/>
      <c r="AI5086" s="85"/>
      <c r="AJ5086" s="85"/>
    </row>
    <row r="5087" spans="1:36" ht="16.5" thickTop="1" thickBot="1">
      <c r="A5087" s="105">
        <f t="shared" si="1055"/>
        <v>106</v>
      </c>
      <c r="B5087" s="112" t="s">
        <v>4891</v>
      </c>
      <c r="C5087" s="107">
        <v>1955</v>
      </c>
      <c r="D5087" s="107"/>
      <c r="E5087" s="114" t="s">
        <v>80</v>
      </c>
      <c r="F5087" s="107">
        <v>2</v>
      </c>
      <c r="G5087" s="107">
        <v>1</v>
      </c>
      <c r="H5087" s="111">
        <v>245.5</v>
      </c>
      <c r="I5087" s="111">
        <v>184.5</v>
      </c>
      <c r="J5087" s="111">
        <v>144</v>
      </c>
      <c r="K5087" s="122">
        <v>16</v>
      </c>
      <c r="L5087" s="110">
        <f t="shared" si="1052"/>
        <v>2062229.4600000002</v>
      </c>
      <c r="M5087" s="108"/>
      <c r="N5087" s="108"/>
      <c r="O5087" s="108"/>
      <c r="P5087" s="110">
        <f>'Форма 2'!C5087-M5087-N5087-O5087</f>
        <v>2062229.4600000002</v>
      </c>
      <c r="Q5087" s="111">
        <f t="shared" si="1053"/>
        <v>11177.395447154473</v>
      </c>
      <c r="R5087" s="111">
        <f t="shared" si="1054"/>
        <v>11177.395447154473</v>
      </c>
      <c r="S5087" s="112" t="s">
        <v>2152</v>
      </c>
      <c r="T5087" s="107" t="s">
        <v>82</v>
      </c>
      <c r="U5087" s="217"/>
      <c r="V5087" s="85">
        <v>1</v>
      </c>
      <c r="W5087" s="85"/>
      <c r="X5087" s="85"/>
      <c r="Y5087" s="85"/>
      <c r="Z5087" s="85"/>
      <c r="AA5087" s="85"/>
      <c r="AB5087" s="86"/>
      <c r="AC5087" s="86"/>
      <c r="AD5087" s="85"/>
      <c r="AE5087" s="85"/>
      <c r="AF5087" s="85"/>
      <c r="AG5087" s="85"/>
      <c r="AH5087" s="85"/>
      <c r="AI5087" s="85"/>
      <c r="AJ5087" s="85"/>
    </row>
    <row r="5088" spans="1:36" ht="16.5" thickTop="1" thickBot="1">
      <c r="A5088" s="105">
        <f t="shared" si="1055"/>
        <v>107</v>
      </c>
      <c r="B5088" s="112" t="s">
        <v>4892</v>
      </c>
      <c r="C5088" s="107">
        <v>1977</v>
      </c>
      <c r="D5088" s="107"/>
      <c r="E5088" s="114" t="s">
        <v>80</v>
      </c>
      <c r="F5088" s="107">
        <v>2</v>
      </c>
      <c r="G5088" s="107">
        <v>3</v>
      </c>
      <c r="H5088" s="111">
        <v>1122</v>
      </c>
      <c r="I5088" s="111">
        <v>998.4</v>
      </c>
      <c r="J5088" s="111">
        <v>916.7</v>
      </c>
      <c r="K5088" s="122">
        <v>59</v>
      </c>
      <c r="L5088" s="110">
        <f t="shared" si="1052"/>
        <v>1456400.88</v>
      </c>
      <c r="M5088" s="108"/>
      <c r="N5088" s="108"/>
      <c r="O5088" s="108"/>
      <c r="P5088" s="110">
        <f>'Форма 2'!C5088-M5088-N5088-O5088</f>
        <v>1456400.88</v>
      </c>
      <c r="Q5088" s="111">
        <f t="shared" si="1053"/>
        <v>1458.7348557692308</v>
      </c>
      <c r="R5088" s="111">
        <f t="shared" si="1054"/>
        <v>1458.7348557692308</v>
      </c>
      <c r="S5088" s="112" t="s">
        <v>2152</v>
      </c>
      <c r="T5088" s="107" t="s">
        <v>82</v>
      </c>
      <c r="U5088" s="217"/>
      <c r="V5088" s="85"/>
      <c r="W5088" s="85"/>
      <c r="X5088" s="85"/>
      <c r="Y5088" s="85"/>
      <c r="Z5088" s="85"/>
      <c r="AA5088" s="85"/>
      <c r="AB5088" s="86"/>
      <c r="AC5088" s="86"/>
      <c r="AD5088" s="85"/>
      <c r="AE5088" s="85"/>
      <c r="AF5088" s="85">
        <v>1</v>
      </c>
      <c r="AG5088" s="85"/>
      <c r="AH5088" s="85"/>
      <c r="AI5088" s="85"/>
      <c r="AJ5088" s="85"/>
    </row>
    <row r="5089" spans="1:36" ht="16.5" thickTop="1" thickBot="1">
      <c r="A5089" s="105">
        <f t="shared" si="1055"/>
        <v>108</v>
      </c>
      <c r="B5089" s="112" t="s">
        <v>4893</v>
      </c>
      <c r="C5089" s="107">
        <v>1978</v>
      </c>
      <c r="D5089" s="107"/>
      <c r="E5089" s="114" t="s">
        <v>80</v>
      </c>
      <c r="F5089" s="107">
        <v>2</v>
      </c>
      <c r="G5089" s="107">
        <v>3</v>
      </c>
      <c r="H5089" s="111">
        <v>999</v>
      </c>
      <c r="I5089" s="111">
        <v>913.4</v>
      </c>
      <c r="J5089" s="111">
        <v>831</v>
      </c>
      <c r="K5089" s="122">
        <v>55</v>
      </c>
      <c r="L5089" s="110">
        <f t="shared" si="1052"/>
        <v>9547832.6099999994</v>
      </c>
      <c r="M5089" s="108"/>
      <c r="N5089" s="108"/>
      <c r="O5089" s="108"/>
      <c r="P5089" s="110">
        <f>'Форма 2'!C5089-M5089-N5089-O5089</f>
        <v>9547832.6099999994</v>
      </c>
      <c r="Q5089" s="111">
        <f t="shared" si="1053"/>
        <v>10453.068327129406</v>
      </c>
      <c r="R5089" s="111">
        <f t="shared" si="1054"/>
        <v>10453.068327129406</v>
      </c>
      <c r="S5089" s="112" t="s">
        <v>2152</v>
      </c>
      <c r="T5089" s="107" t="s">
        <v>82</v>
      </c>
      <c r="U5089" s="217"/>
      <c r="V5089" s="85"/>
      <c r="W5089" s="85"/>
      <c r="X5089" s="85"/>
      <c r="Y5089" s="85"/>
      <c r="Z5089" s="85"/>
      <c r="AA5089" s="85"/>
      <c r="AB5089" s="86"/>
      <c r="AC5089" s="86"/>
      <c r="AD5089" s="85">
        <v>1</v>
      </c>
      <c r="AE5089" s="85"/>
      <c r="AF5089" s="85"/>
      <c r="AG5089" s="85"/>
      <c r="AH5089" s="85"/>
      <c r="AI5089" s="85"/>
      <c r="AJ5089" s="85"/>
    </row>
    <row r="5090" spans="1:36" ht="16.5" thickTop="1" thickBot="1">
      <c r="A5090" s="105">
        <f t="shared" si="1055"/>
        <v>109</v>
      </c>
      <c r="B5090" s="112" t="s">
        <v>4894</v>
      </c>
      <c r="C5090" s="107">
        <v>1967</v>
      </c>
      <c r="D5090" s="107"/>
      <c r="E5090" s="114" t="s">
        <v>80</v>
      </c>
      <c r="F5090" s="107">
        <v>2</v>
      </c>
      <c r="G5090" s="107">
        <v>3</v>
      </c>
      <c r="H5090" s="111">
        <v>468.8</v>
      </c>
      <c r="I5090" s="111">
        <v>291.60000000000002</v>
      </c>
      <c r="J5090" s="111">
        <v>291.60000000000002</v>
      </c>
      <c r="K5090" s="122">
        <v>30</v>
      </c>
      <c r="L5090" s="110">
        <f t="shared" si="1052"/>
        <v>177117.32800000001</v>
      </c>
      <c r="M5090" s="108"/>
      <c r="N5090" s="108"/>
      <c r="O5090" s="108"/>
      <c r="P5090" s="110">
        <f>'Форма 2'!C5090-M5090-N5090-O5090</f>
        <v>177117.32800000001</v>
      </c>
      <c r="Q5090" s="111">
        <f t="shared" si="1053"/>
        <v>607.39824417009595</v>
      </c>
      <c r="R5090" s="111">
        <f t="shared" si="1054"/>
        <v>607.39824417009595</v>
      </c>
      <c r="S5090" s="112" t="s">
        <v>2152</v>
      </c>
      <c r="T5090" s="107" t="s">
        <v>82</v>
      </c>
      <c r="U5090" s="217"/>
      <c r="V5090" s="85"/>
      <c r="W5090" s="85"/>
      <c r="X5090" s="85">
        <v>1</v>
      </c>
      <c r="Y5090" s="85"/>
      <c r="Z5090" s="85"/>
      <c r="AA5090" s="85"/>
      <c r="AB5090" s="86"/>
      <c r="AC5090" s="86"/>
      <c r="AD5090" s="85"/>
      <c r="AE5090" s="85"/>
      <c r="AF5090" s="85"/>
      <c r="AG5090" s="85"/>
      <c r="AH5090" s="85"/>
      <c r="AI5090" s="85"/>
      <c r="AJ5090" s="85"/>
    </row>
    <row r="5091" spans="1:36" ht="16.5" thickTop="1" thickBot="1">
      <c r="A5091" s="105">
        <f t="shared" si="1055"/>
        <v>110</v>
      </c>
      <c r="B5091" s="112" t="s">
        <v>4895</v>
      </c>
      <c r="C5091" s="107">
        <v>1968</v>
      </c>
      <c r="D5091" s="107"/>
      <c r="E5091" s="114" t="s">
        <v>80</v>
      </c>
      <c r="F5091" s="107">
        <v>2</v>
      </c>
      <c r="G5091" s="107">
        <v>2</v>
      </c>
      <c r="H5091" s="111">
        <v>524.79999999999995</v>
      </c>
      <c r="I5091" s="111">
        <v>292.5</v>
      </c>
      <c r="J5091" s="111">
        <v>188.3</v>
      </c>
      <c r="K5091" s="122">
        <v>34</v>
      </c>
      <c r="L5091" s="110">
        <f t="shared" si="1052"/>
        <v>536602.75199999998</v>
      </c>
      <c r="M5091" s="108"/>
      <c r="N5091" s="108"/>
      <c r="O5091" s="108"/>
      <c r="P5091" s="110">
        <f>'Форма 2'!C5091-M5091-N5091-O5091</f>
        <v>536602.75199999998</v>
      </c>
      <c r="Q5091" s="111">
        <f t="shared" si="1053"/>
        <v>1834.539323076923</v>
      </c>
      <c r="R5091" s="111">
        <f t="shared" si="1054"/>
        <v>1834.539323076923</v>
      </c>
      <c r="S5091" s="112" t="s">
        <v>2152</v>
      </c>
      <c r="T5091" s="107" t="s">
        <v>82</v>
      </c>
      <c r="U5091" s="217"/>
      <c r="V5091" s="85"/>
      <c r="W5091" s="85"/>
      <c r="X5091" s="85">
        <v>1</v>
      </c>
      <c r="Y5091" s="85"/>
      <c r="Z5091" s="85">
        <v>1</v>
      </c>
      <c r="AA5091" s="85"/>
      <c r="AB5091" s="86"/>
      <c r="AC5091" s="86"/>
      <c r="AD5091" s="85"/>
      <c r="AE5091" s="85"/>
      <c r="AF5091" s="85"/>
      <c r="AG5091" s="85"/>
      <c r="AH5091" s="85"/>
      <c r="AI5091" s="85"/>
      <c r="AJ5091" s="85"/>
    </row>
    <row r="5092" spans="1:36" ht="16.5" thickTop="1" thickBot="1">
      <c r="A5092" s="105">
        <f t="shared" si="1055"/>
        <v>111</v>
      </c>
      <c r="B5092" s="112" t="s">
        <v>4896</v>
      </c>
      <c r="C5092" s="107">
        <v>1969</v>
      </c>
      <c r="D5092" s="107"/>
      <c r="E5092" s="114" t="s">
        <v>80</v>
      </c>
      <c r="F5092" s="107">
        <v>2</v>
      </c>
      <c r="G5092" s="107">
        <v>2</v>
      </c>
      <c r="H5092" s="111">
        <v>517.70000000000005</v>
      </c>
      <c r="I5092" s="111">
        <v>287.89999999999998</v>
      </c>
      <c r="J5092" s="111">
        <v>147.80000000000001</v>
      </c>
      <c r="K5092" s="122">
        <v>36</v>
      </c>
      <c r="L5092" s="110">
        <f t="shared" si="1052"/>
        <v>716962.73</v>
      </c>
      <c r="M5092" s="108"/>
      <c r="N5092" s="108"/>
      <c r="O5092" s="108"/>
      <c r="P5092" s="110">
        <f>'Форма 2'!C5092-M5092-N5092-O5092</f>
        <v>716962.73</v>
      </c>
      <c r="Q5092" s="111">
        <f t="shared" si="1053"/>
        <v>2490.3186175755473</v>
      </c>
      <c r="R5092" s="111">
        <f t="shared" si="1054"/>
        <v>2490.3186175755473</v>
      </c>
      <c r="S5092" s="112" t="s">
        <v>2152</v>
      </c>
      <c r="T5092" s="107" t="s">
        <v>82</v>
      </c>
      <c r="U5092" s="217">
        <v>1</v>
      </c>
      <c r="V5092" s="85"/>
      <c r="W5092" s="85"/>
      <c r="X5092" s="85"/>
      <c r="Y5092" s="85"/>
      <c r="Z5092" s="85">
        <v>1</v>
      </c>
      <c r="AA5092" s="85"/>
      <c r="AB5092" s="86"/>
      <c r="AC5092" s="86"/>
      <c r="AD5092" s="85"/>
      <c r="AE5092" s="85"/>
      <c r="AF5092" s="85"/>
      <c r="AG5092" s="85"/>
      <c r="AH5092" s="85"/>
      <c r="AI5092" s="85"/>
      <c r="AJ5092" s="85"/>
    </row>
    <row r="5093" spans="1:36" ht="16.5" thickTop="1" thickBot="1">
      <c r="A5093" s="105">
        <f t="shared" si="1055"/>
        <v>112</v>
      </c>
      <c r="B5093" s="112" t="s">
        <v>4897</v>
      </c>
      <c r="C5093" s="107">
        <v>1970</v>
      </c>
      <c r="D5093" s="107"/>
      <c r="E5093" s="114" t="s">
        <v>80</v>
      </c>
      <c r="F5093" s="107">
        <v>2</v>
      </c>
      <c r="G5093" s="107">
        <v>2</v>
      </c>
      <c r="H5093" s="111">
        <v>519.29999999999995</v>
      </c>
      <c r="I5093" s="111">
        <v>295.5</v>
      </c>
      <c r="J5093" s="111">
        <v>228.9</v>
      </c>
      <c r="K5093" s="122">
        <v>22</v>
      </c>
      <c r="L5093" s="110">
        <f t="shared" si="1052"/>
        <v>719178.57</v>
      </c>
      <c r="M5093" s="108"/>
      <c r="N5093" s="108"/>
      <c r="O5093" s="108"/>
      <c r="P5093" s="110">
        <f>'Форма 2'!C5093-M5093-N5093-O5093</f>
        <v>719178.57</v>
      </c>
      <c r="Q5093" s="111">
        <f t="shared" si="1053"/>
        <v>2433.7684263959391</v>
      </c>
      <c r="R5093" s="111">
        <f t="shared" si="1054"/>
        <v>2433.7684263959391</v>
      </c>
      <c r="S5093" s="112" t="s">
        <v>2152</v>
      </c>
      <c r="T5093" s="107" t="s">
        <v>82</v>
      </c>
      <c r="U5093" s="217">
        <v>1</v>
      </c>
      <c r="V5093" s="85"/>
      <c r="W5093" s="85"/>
      <c r="X5093" s="85"/>
      <c r="Y5093" s="85"/>
      <c r="Z5093" s="85">
        <v>1</v>
      </c>
      <c r="AA5093" s="85"/>
      <c r="AB5093" s="86"/>
      <c r="AC5093" s="86"/>
      <c r="AD5093" s="85"/>
      <c r="AE5093" s="85"/>
      <c r="AF5093" s="85"/>
      <c r="AG5093" s="85"/>
      <c r="AH5093" s="85"/>
      <c r="AI5093" s="85"/>
      <c r="AJ5093" s="85"/>
    </row>
    <row r="5094" spans="1:36" ht="16.5" thickTop="1" thickBot="1">
      <c r="A5094" s="105">
        <f t="shared" si="1055"/>
        <v>113</v>
      </c>
      <c r="B5094" s="112" t="s">
        <v>4898</v>
      </c>
      <c r="C5094" s="107">
        <v>1972</v>
      </c>
      <c r="D5094" s="107"/>
      <c r="E5094" s="114" t="s">
        <v>80</v>
      </c>
      <c r="F5094" s="107">
        <v>2</v>
      </c>
      <c r="G5094" s="107">
        <v>2</v>
      </c>
      <c r="H5094" s="111">
        <v>527.20000000000005</v>
      </c>
      <c r="I5094" s="111">
        <v>457.8</v>
      </c>
      <c r="J5094" s="111">
        <v>352.4</v>
      </c>
      <c r="K5094" s="122">
        <v>33</v>
      </c>
      <c r="L5094" s="110">
        <f t="shared" si="1052"/>
        <v>1408288.2720000003</v>
      </c>
      <c r="M5094" s="108"/>
      <c r="N5094" s="108"/>
      <c r="O5094" s="108"/>
      <c r="P5094" s="110">
        <f>'Форма 2'!C5094-M5094-N5094-O5094</f>
        <v>1408288.2720000003</v>
      </c>
      <c r="Q5094" s="111">
        <f t="shared" si="1053"/>
        <v>3076.2085452162523</v>
      </c>
      <c r="R5094" s="111">
        <f t="shared" si="1054"/>
        <v>3076.2085452162523</v>
      </c>
      <c r="S5094" s="112" t="s">
        <v>2152</v>
      </c>
      <c r="T5094" s="107" t="s">
        <v>82</v>
      </c>
      <c r="U5094" s="217"/>
      <c r="V5094" s="85"/>
      <c r="W5094" s="85"/>
      <c r="X5094" s="85"/>
      <c r="Y5094" s="85"/>
      <c r="Z5094" s="85"/>
      <c r="AA5094" s="85"/>
      <c r="AB5094" s="86"/>
      <c r="AC5094" s="86"/>
      <c r="AD5094" s="85"/>
      <c r="AE5094" s="85"/>
      <c r="AF5094" s="85"/>
      <c r="AG5094" s="85"/>
      <c r="AH5094" s="85">
        <v>1</v>
      </c>
      <c r="AI5094" s="85"/>
      <c r="AJ5094" s="85"/>
    </row>
    <row r="5095" spans="1:36" ht="16.5" thickTop="1" thickBot="1">
      <c r="A5095" s="105">
        <f t="shared" si="1055"/>
        <v>114</v>
      </c>
      <c r="B5095" s="112" t="s">
        <v>4899</v>
      </c>
      <c r="C5095" s="107">
        <v>1972</v>
      </c>
      <c r="D5095" s="107"/>
      <c r="E5095" s="114" t="s">
        <v>80</v>
      </c>
      <c r="F5095" s="107">
        <v>2</v>
      </c>
      <c r="G5095" s="107">
        <v>2</v>
      </c>
      <c r="H5095" s="111">
        <v>795.7</v>
      </c>
      <c r="I5095" s="111">
        <v>481.6</v>
      </c>
      <c r="J5095" s="111">
        <v>339.2</v>
      </c>
      <c r="K5095" s="122">
        <v>46</v>
      </c>
      <c r="L5095" s="110">
        <f t="shared" si="1052"/>
        <v>1011899.6470000001</v>
      </c>
      <c r="M5095" s="108"/>
      <c r="N5095" s="108"/>
      <c r="O5095" s="108"/>
      <c r="P5095" s="110">
        <f>'Форма 2'!C5095-M5095-N5095-O5095</f>
        <v>1011899.6470000001</v>
      </c>
      <c r="Q5095" s="111">
        <f t="shared" si="1053"/>
        <v>2101.1205294850502</v>
      </c>
      <c r="R5095" s="111">
        <f t="shared" si="1054"/>
        <v>2101.1205294850502</v>
      </c>
      <c r="S5095" s="112" t="s">
        <v>2152</v>
      </c>
      <c r="T5095" s="107" t="s">
        <v>82</v>
      </c>
      <c r="U5095" s="217"/>
      <c r="V5095" s="85"/>
      <c r="W5095" s="85"/>
      <c r="X5095" s="85"/>
      <c r="Y5095" s="85"/>
      <c r="Z5095" s="85"/>
      <c r="AA5095" s="85">
        <v>1</v>
      </c>
      <c r="AB5095" s="86"/>
      <c r="AC5095" s="86"/>
      <c r="AD5095" s="85"/>
      <c r="AE5095" s="85"/>
      <c r="AF5095" s="85"/>
      <c r="AG5095" s="85"/>
      <c r="AH5095" s="85"/>
      <c r="AI5095" s="85"/>
      <c r="AJ5095" s="85"/>
    </row>
    <row r="5096" spans="1:36" ht="16.5" thickTop="1" thickBot="1">
      <c r="A5096" s="105">
        <f t="shared" si="1055"/>
        <v>115</v>
      </c>
      <c r="B5096" s="112" t="s">
        <v>4900</v>
      </c>
      <c r="C5096" s="107">
        <v>1975</v>
      </c>
      <c r="D5096" s="107"/>
      <c r="E5096" s="114" t="s">
        <v>80</v>
      </c>
      <c r="F5096" s="107">
        <v>2</v>
      </c>
      <c r="G5096" s="107">
        <v>2</v>
      </c>
      <c r="H5096" s="111">
        <v>728.4</v>
      </c>
      <c r="I5096" s="111">
        <v>480.2</v>
      </c>
      <c r="J5096" s="111">
        <v>439.3</v>
      </c>
      <c r="K5096" s="122">
        <v>40</v>
      </c>
      <c r="L5096" s="110">
        <f t="shared" si="1052"/>
        <v>6961602.8759999992</v>
      </c>
      <c r="M5096" s="108"/>
      <c r="N5096" s="108"/>
      <c r="O5096" s="108"/>
      <c r="P5096" s="110">
        <f>'Форма 2'!C5096-M5096-N5096-O5096</f>
        <v>6961602.8759999992</v>
      </c>
      <c r="Q5096" s="111">
        <f t="shared" si="1053"/>
        <v>14497.298783840066</v>
      </c>
      <c r="R5096" s="111">
        <f t="shared" si="1054"/>
        <v>14497.298783840066</v>
      </c>
      <c r="S5096" s="112" t="s">
        <v>2152</v>
      </c>
      <c r="T5096" s="107" t="s">
        <v>82</v>
      </c>
      <c r="U5096" s="217"/>
      <c r="V5096" s="85"/>
      <c r="W5096" s="85"/>
      <c r="X5096" s="85"/>
      <c r="Y5096" s="85"/>
      <c r="Z5096" s="85"/>
      <c r="AA5096" s="85"/>
      <c r="AB5096" s="86"/>
      <c r="AC5096" s="86"/>
      <c r="AD5096" s="85">
        <v>1</v>
      </c>
      <c r="AE5096" s="85"/>
      <c r="AF5096" s="85"/>
      <c r="AG5096" s="85"/>
      <c r="AH5096" s="85"/>
      <c r="AI5096" s="85"/>
      <c r="AJ5096" s="85"/>
    </row>
    <row r="5097" spans="1:36" ht="16.5" thickTop="1" thickBot="1">
      <c r="A5097" s="105">
        <f t="shared" si="1055"/>
        <v>116</v>
      </c>
      <c r="B5097" s="112" t="s">
        <v>4901</v>
      </c>
      <c r="C5097" s="107">
        <v>1975</v>
      </c>
      <c r="D5097" s="107"/>
      <c r="E5097" s="114" t="s">
        <v>80</v>
      </c>
      <c r="F5097" s="107">
        <v>2</v>
      </c>
      <c r="G5097" s="107">
        <v>2</v>
      </c>
      <c r="H5097" s="111">
        <v>783.6</v>
      </c>
      <c r="I5097" s="111">
        <v>723.8</v>
      </c>
      <c r="J5097" s="111">
        <v>632.29999999999995</v>
      </c>
      <c r="K5097" s="122">
        <v>38</v>
      </c>
      <c r="L5097" s="110">
        <f t="shared" si="1052"/>
        <v>7489170.8039999995</v>
      </c>
      <c r="M5097" s="108"/>
      <c r="N5097" s="108"/>
      <c r="O5097" s="108"/>
      <c r="P5097" s="110">
        <f>'Форма 2'!C5097-M5097-N5097-O5097</f>
        <v>7489170.8039999995</v>
      </c>
      <c r="Q5097" s="111">
        <f t="shared" si="1053"/>
        <v>10347.016861011329</v>
      </c>
      <c r="R5097" s="111">
        <f t="shared" si="1054"/>
        <v>10347.016861011329</v>
      </c>
      <c r="S5097" s="112" t="s">
        <v>2152</v>
      </c>
      <c r="T5097" s="107" t="s">
        <v>82</v>
      </c>
      <c r="U5097" s="217"/>
      <c r="V5097" s="85"/>
      <c r="W5097" s="85"/>
      <c r="X5097" s="85"/>
      <c r="Y5097" s="85"/>
      <c r="Z5097" s="85"/>
      <c r="AA5097" s="85"/>
      <c r="AB5097" s="86"/>
      <c r="AC5097" s="86"/>
      <c r="AD5097" s="85">
        <v>1</v>
      </c>
      <c r="AE5097" s="85"/>
      <c r="AF5097" s="85"/>
      <c r="AG5097" s="85"/>
      <c r="AH5097" s="85"/>
      <c r="AI5097" s="85"/>
      <c r="AJ5097" s="85"/>
    </row>
    <row r="5098" spans="1:36" ht="16.5" thickTop="1" thickBot="1">
      <c r="A5098" s="105">
        <f t="shared" si="1055"/>
        <v>117</v>
      </c>
      <c r="B5098" s="112" t="s">
        <v>4902</v>
      </c>
      <c r="C5098" s="107">
        <v>1975</v>
      </c>
      <c r="D5098" s="107"/>
      <c r="E5098" s="114" t="s">
        <v>80</v>
      </c>
      <c r="F5098" s="107">
        <v>2</v>
      </c>
      <c r="G5098" s="107">
        <v>2</v>
      </c>
      <c r="H5098" s="111">
        <v>789</v>
      </c>
      <c r="I5098" s="111">
        <v>729</v>
      </c>
      <c r="J5098" s="111">
        <v>645.4</v>
      </c>
      <c r="K5098" s="122">
        <v>39</v>
      </c>
      <c r="L5098" s="110">
        <f t="shared" si="1052"/>
        <v>7540780.71</v>
      </c>
      <c r="M5098" s="108"/>
      <c r="N5098" s="108"/>
      <c r="O5098" s="108"/>
      <c r="P5098" s="110">
        <f>'Форма 2'!C5098-M5098-N5098-O5098</f>
        <v>7540780.71</v>
      </c>
      <c r="Q5098" s="111">
        <f t="shared" si="1053"/>
        <v>10344.00646090535</v>
      </c>
      <c r="R5098" s="111">
        <f t="shared" si="1054"/>
        <v>10344.00646090535</v>
      </c>
      <c r="S5098" s="112" t="s">
        <v>2152</v>
      </c>
      <c r="T5098" s="107" t="s">
        <v>82</v>
      </c>
      <c r="U5098" s="217"/>
      <c r="V5098" s="85"/>
      <c r="W5098" s="85"/>
      <c r="X5098" s="85"/>
      <c r="Y5098" s="85"/>
      <c r="Z5098" s="85"/>
      <c r="AA5098" s="85"/>
      <c r="AB5098" s="86"/>
      <c r="AC5098" s="86"/>
      <c r="AD5098" s="85">
        <v>1</v>
      </c>
      <c r="AE5098" s="85"/>
      <c r="AF5098" s="85"/>
      <c r="AG5098" s="85"/>
      <c r="AH5098" s="85"/>
      <c r="AI5098" s="85"/>
      <c r="AJ5098" s="85"/>
    </row>
    <row r="5099" spans="1:36" ht="16.5" thickTop="1" thickBot="1">
      <c r="A5099" s="105">
        <f t="shared" si="1055"/>
        <v>118</v>
      </c>
      <c r="B5099" s="112" t="s">
        <v>4903</v>
      </c>
      <c r="C5099" s="107">
        <v>1983</v>
      </c>
      <c r="D5099" s="107"/>
      <c r="E5099" s="114" t="s">
        <v>80</v>
      </c>
      <c r="F5099" s="107">
        <v>3</v>
      </c>
      <c r="G5099" s="107">
        <v>3</v>
      </c>
      <c r="H5099" s="111">
        <v>1718.7</v>
      </c>
      <c r="I5099" s="111">
        <v>977.7</v>
      </c>
      <c r="J5099" s="111">
        <v>879.3</v>
      </c>
      <c r="K5099" s="122">
        <v>76</v>
      </c>
      <c r="L5099" s="110">
        <f t="shared" si="1052"/>
        <v>2230941.3479999998</v>
      </c>
      <c r="M5099" s="108"/>
      <c r="N5099" s="108"/>
      <c r="O5099" s="108"/>
      <c r="P5099" s="110">
        <f>'Форма 2'!C5099-M5099-N5099-O5099</f>
        <v>2230941.3479999998</v>
      </c>
      <c r="Q5099" s="111">
        <f t="shared" si="1053"/>
        <v>2281.8260693464249</v>
      </c>
      <c r="R5099" s="111">
        <f t="shared" si="1054"/>
        <v>2281.8260693464249</v>
      </c>
      <c r="S5099" s="112" t="s">
        <v>2152</v>
      </c>
      <c r="T5099" s="107" t="s">
        <v>92</v>
      </c>
      <c r="U5099" s="217"/>
      <c r="V5099" s="85"/>
      <c r="W5099" s="85"/>
      <c r="X5099" s="85"/>
      <c r="Y5099" s="85"/>
      <c r="Z5099" s="85"/>
      <c r="AA5099" s="85"/>
      <c r="AB5099" s="86"/>
      <c r="AC5099" s="86"/>
      <c r="AD5099" s="85"/>
      <c r="AE5099" s="85"/>
      <c r="AF5099" s="85">
        <v>1</v>
      </c>
      <c r="AG5099" s="85"/>
      <c r="AH5099" s="85"/>
      <c r="AI5099" s="85"/>
      <c r="AJ5099" s="85"/>
    </row>
    <row r="5100" spans="1:36" ht="16.5" thickTop="1" thickBot="1">
      <c r="A5100" s="105">
        <f t="shared" si="1055"/>
        <v>119</v>
      </c>
      <c r="B5100" s="112" t="s">
        <v>4904</v>
      </c>
      <c r="C5100" s="107">
        <v>1968</v>
      </c>
      <c r="D5100" s="107"/>
      <c r="E5100" s="114" t="s">
        <v>80</v>
      </c>
      <c r="F5100" s="107">
        <v>2</v>
      </c>
      <c r="G5100" s="107">
        <v>2</v>
      </c>
      <c r="H5100" s="111">
        <v>504.8</v>
      </c>
      <c r="I5100" s="111">
        <v>504.8</v>
      </c>
      <c r="J5100" s="111">
        <v>443.2</v>
      </c>
      <c r="K5100" s="122">
        <v>29</v>
      </c>
      <c r="L5100" s="110">
        <f t="shared" si="1052"/>
        <v>373663.05600000004</v>
      </c>
      <c r="M5100" s="108"/>
      <c r="N5100" s="108"/>
      <c r="O5100" s="108"/>
      <c r="P5100" s="110">
        <f>'Форма 2'!C5100-M5100-N5100-O5100</f>
        <v>373663.05600000004</v>
      </c>
      <c r="Q5100" s="111">
        <f t="shared" si="1053"/>
        <v>740.22</v>
      </c>
      <c r="R5100" s="111">
        <f t="shared" si="1054"/>
        <v>740.22</v>
      </c>
      <c r="S5100" s="112" t="s">
        <v>2152</v>
      </c>
      <c r="T5100" s="107" t="s">
        <v>82</v>
      </c>
      <c r="U5100" s="217">
        <v>1</v>
      </c>
      <c r="V5100" s="85"/>
      <c r="W5100" s="85"/>
      <c r="X5100" s="85"/>
      <c r="Y5100" s="85"/>
      <c r="Z5100" s="85"/>
      <c r="AA5100" s="85"/>
      <c r="AB5100" s="86"/>
      <c r="AC5100" s="86"/>
      <c r="AD5100" s="85"/>
      <c r="AE5100" s="85"/>
      <c r="AF5100" s="85"/>
      <c r="AG5100" s="85"/>
      <c r="AH5100" s="85"/>
      <c r="AI5100" s="85"/>
      <c r="AJ5100" s="85"/>
    </row>
    <row r="5101" spans="1:36" ht="16.5" thickTop="1" thickBot="1">
      <c r="A5101" s="105">
        <f t="shared" si="1055"/>
        <v>120</v>
      </c>
      <c r="B5101" s="112" t="s">
        <v>4905</v>
      </c>
      <c r="C5101" s="107">
        <v>1968</v>
      </c>
      <c r="D5101" s="107"/>
      <c r="E5101" s="114" t="s">
        <v>4906</v>
      </c>
      <c r="F5101" s="107">
        <v>2</v>
      </c>
      <c r="G5101" s="107">
        <v>2</v>
      </c>
      <c r="H5101" s="111">
        <v>241</v>
      </c>
      <c r="I5101" s="111">
        <v>177.8</v>
      </c>
      <c r="J5101" s="111">
        <v>177.8</v>
      </c>
      <c r="K5101" s="122">
        <v>15</v>
      </c>
      <c r="L5101" s="110">
        <f t="shared" si="1052"/>
        <v>178393.02000000002</v>
      </c>
      <c r="M5101" s="108"/>
      <c r="N5101" s="108"/>
      <c r="O5101" s="108"/>
      <c r="P5101" s="110">
        <f>'Форма 2'!C5101-M5101-N5101-O5101</f>
        <v>178393.02000000002</v>
      </c>
      <c r="Q5101" s="111">
        <f t="shared" si="1053"/>
        <v>1003.3353205849269</v>
      </c>
      <c r="R5101" s="111">
        <f t="shared" si="1054"/>
        <v>1003.3353205849269</v>
      </c>
      <c r="S5101" s="112" t="s">
        <v>2152</v>
      </c>
      <c r="T5101" s="107" t="s">
        <v>82</v>
      </c>
      <c r="U5101" s="217">
        <v>1</v>
      </c>
      <c r="V5101" s="85"/>
      <c r="W5101" s="85"/>
      <c r="X5101" s="85"/>
      <c r="Y5101" s="85"/>
      <c r="Z5101" s="85"/>
      <c r="AA5101" s="85"/>
      <c r="AB5101" s="86"/>
      <c r="AC5101" s="86"/>
      <c r="AD5101" s="85"/>
      <c r="AE5101" s="85"/>
      <c r="AF5101" s="85"/>
      <c r="AG5101" s="85"/>
      <c r="AH5101" s="85"/>
      <c r="AI5101" s="85"/>
      <c r="AJ5101" s="85"/>
    </row>
    <row r="5102" spans="1:36" ht="16.5" thickTop="1" thickBot="1">
      <c r="A5102" s="105">
        <f t="shared" si="1055"/>
        <v>121</v>
      </c>
      <c r="B5102" s="112" t="s">
        <v>4907</v>
      </c>
      <c r="C5102" s="107">
        <v>1978</v>
      </c>
      <c r="D5102" s="107"/>
      <c r="E5102" s="114" t="s">
        <v>80</v>
      </c>
      <c r="F5102" s="107">
        <v>1</v>
      </c>
      <c r="G5102" s="107">
        <v>3</v>
      </c>
      <c r="H5102" s="111">
        <v>444.9</v>
      </c>
      <c r="I5102" s="111">
        <v>408.9</v>
      </c>
      <c r="J5102" s="111">
        <v>255.7</v>
      </c>
      <c r="K5102" s="122">
        <v>36</v>
      </c>
      <c r="L5102" s="110">
        <f t="shared" si="1052"/>
        <v>4252082.8109999998</v>
      </c>
      <c r="M5102" s="108"/>
      <c r="N5102" s="108"/>
      <c r="O5102" s="108"/>
      <c r="P5102" s="110">
        <f>'Форма 2'!C5102-M5102-N5102-O5102</f>
        <v>4252082.8109999998</v>
      </c>
      <c r="Q5102" s="111">
        <f t="shared" si="1053"/>
        <v>10398.832993396918</v>
      </c>
      <c r="R5102" s="111">
        <f t="shared" si="1054"/>
        <v>10398.832993396918</v>
      </c>
      <c r="S5102" s="112" t="s">
        <v>2152</v>
      </c>
      <c r="T5102" s="107" t="s">
        <v>82</v>
      </c>
      <c r="U5102" s="217"/>
      <c r="V5102" s="85"/>
      <c r="W5102" s="85"/>
      <c r="X5102" s="85"/>
      <c r="Y5102" s="85"/>
      <c r="Z5102" s="85"/>
      <c r="AA5102" s="85"/>
      <c r="AB5102" s="86"/>
      <c r="AC5102" s="86"/>
      <c r="AD5102" s="85">
        <v>1</v>
      </c>
      <c r="AE5102" s="85"/>
      <c r="AF5102" s="85"/>
      <c r="AG5102" s="85"/>
      <c r="AH5102" s="85"/>
      <c r="AI5102" s="85"/>
      <c r="AJ5102" s="85"/>
    </row>
    <row r="5103" spans="1:36" ht="16.5" thickTop="1" thickBot="1">
      <c r="A5103" s="105">
        <f t="shared" si="1055"/>
        <v>122</v>
      </c>
      <c r="B5103" s="112" t="s">
        <v>4908</v>
      </c>
      <c r="C5103" s="107">
        <v>1976</v>
      </c>
      <c r="D5103" s="107"/>
      <c r="E5103" s="114" t="s">
        <v>80</v>
      </c>
      <c r="F5103" s="107">
        <v>2</v>
      </c>
      <c r="G5103" s="107">
        <v>3</v>
      </c>
      <c r="H5103" s="111">
        <v>1018.5</v>
      </c>
      <c r="I5103" s="111">
        <v>929.1</v>
      </c>
      <c r="J5103" s="111">
        <v>594.4</v>
      </c>
      <c r="K5103" s="122">
        <v>58</v>
      </c>
      <c r="L5103" s="110">
        <f t="shared" si="1052"/>
        <v>10920978.285</v>
      </c>
      <c r="M5103" s="108"/>
      <c r="N5103" s="108"/>
      <c r="O5103" s="108"/>
      <c r="P5103" s="110">
        <f>'Форма 2'!C5103-M5103-N5103-O5103</f>
        <v>10920978.285</v>
      </c>
      <c r="Q5103" s="111">
        <f t="shared" si="1053"/>
        <v>11754.362592831772</v>
      </c>
      <c r="R5103" s="111">
        <f t="shared" si="1054"/>
        <v>11754.362592831772</v>
      </c>
      <c r="S5103" s="112" t="s">
        <v>2152</v>
      </c>
      <c r="T5103" s="107" t="s">
        <v>92</v>
      </c>
      <c r="U5103" s="217"/>
      <c r="V5103" s="85"/>
      <c r="W5103" s="85"/>
      <c r="X5103" s="85"/>
      <c r="Y5103" s="85">
        <v>1</v>
      </c>
      <c r="Z5103" s="85"/>
      <c r="AA5103" s="85"/>
      <c r="AB5103" s="86"/>
      <c r="AC5103" s="86"/>
      <c r="AD5103" s="85">
        <v>1</v>
      </c>
      <c r="AE5103" s="85"/>
      <c r="AF5103" s="85"/>
      <c r="AG5103" s="85"/>
      <c r="AH5103" s="85"/>
      <c r="AI5103" s="85"/>
      <c r="AJ5103" s="85"/>
    </row>
    <row r="5104" spans="1:36" ht="16.5" thickTop="1" thickBot="1">
      <c r="A5104" s="105">
        <f t="shared" si="1055"/>
        <v>123</v>
      </c>
      <c r="B5104" s="112" t="s">
        <v>4909</v>
      </c>
      <c r="C5104" s="107">
        <v>1970</v>
      </c>
      <c r="D5104" s="107">
        <v>2009</v>
      </c>
      <c r="E5104" s="114" t="s">
        <v>212</v>
      </c>
      <c r="F5104" s="107">
        <v>2</v>
      </c>
      <c r="G5104" s="107">
        <v>2</v>
      </c>
      <c r="H5104" s="111">
        <v>1069.4000000000001</v>
      </c>
      <c r="I5104" s="111">
        <v>701.9</v>
      </c>
      <c r="J5104" s="111">
        <v>701.9</v>
      </c>
      <c r="K5104" s="122">
        <v>113</v>
      </c>
      <c r="L5104" s="110">
        <f t="shared" si="1052"/>
        <v>2221154.4939999999</v>
      </c>
      <c r="M5104" s="108"/>
      <c r="N5104" s="108"/>
      <c r="O5104" s="108"/>
      <c r="P5104" s="110">
        <f>'Форма 2'!C5104-M5104-N5104-O5104</f>
        <v>2221154.4939999999</v>
      </c>
      <c r="Q5104" s="111">
        <f t="shared" si="1053"/>
        <v>3164.4885225815642</v>
      </c>
      <c r="R5104" s="111">
        <f t="shared" si="1054"/>
        <v>3164.4885225815642</v>
      </c>
      <c r="S5104" s="112" t="s">
        <v>2152</v>
      </c>
      <c r="T5104" s="107" t="s">
        <v>92</v>
      </c>
      <c r="U5104" s="217">
        <v>1</v>
      </c>
      <c r="V5104" s="85"/>
      <c r="W5104" s="85">
        <v>1</v>
      </c>
      <c r="X5104" s="85"/>
      <c r="Y5104" s="85"/>
      <c r="Z5104" s="85"/>
      <c r="AA5104" s="85"/>
      <c r="AB5104" s="86"/>
      <c r="AC5104" s="86"/>
      <c r="AD5104" s="85"/>
      <c r="AE5104" s="85"/>
      <c r="AF5104" s="85"/>
      <c r="AG5104" s="85"/>
      <c r="AH5104" s="85"/>
      <c r="AI5104" s="85"/>
      <c r="AJ5104" s="85"/>
    </row>
    <row r="5105" spans="1:36" ht="16.5" thickTop="1" thickBot="1">
      <c r="A5105" s="105">
        <f t="shared" si="1055"/>
        <v>124</v>
      </c>
      <c r="B5105" s="112" t="s">
        <v>4910</v>
      </c>
      <c r="C5105" s="107">
        <v>1969</v>
      </c>
      <c r="D5105" s="107"/>
      <c r="E5105" s="114" t="s">
        <v>80</v>
      </c>
      <c r="F5105" s="107">
        <v>2</v>
      </c>
      <c r="G5105" s="107">
        <v>2</v>
      </c>
      <c r="H5105" s="111">
        <v>605.5</v>
      </c>
      <c r="I5105" s="111">
        <v>545.6</v>
      </c>
      <c r="J5105" s="111">
        <v>324</v>
      </c>
      <c r="K5105" s="122">
        <v>27</v>
      </c>
      <c r="L5105" s="110">
        <f t="shared" si="1052"/>
        <v>390353.74</v>
      </c>
      <c r="M5105" s="108"/>
      <c r="N5105" s="108"/>
      <c r="O5105" s="108"/>
      <c r="P5105" s="110">
        <f>'Форма 2'!C5105-M5105-N5105-O5105</f>
        <v>390353.74</v>
      </c>
      <c r="Q5105" s="111">
        <f t="shared" si="1053"/>
        <v>715.45773460410555</v>
      </c>
      <c r="R5105" s="111">
        <f t="shared" si="1054"/>
        <v>715.45773460410555</v>
      </c>
      <c r="S5105" s="112" t="s">
        <v>2152</v>
      </c>
      <c r="T5105" s="107" t="s">
        <v>92</v>
      </c>
      <c r="U5105" s="217"/>
      <c r="V5105" s="85"/>
      <c r="W5105" s="85"/>
      <c r="X5105" s="85"/>
      <c r="Y5105" s="85"/>
      <c r="Z5105" s="85">
        <v>1</v>
      </c>
      <c r="AA5105" s="85"/>
      <c r="AB5105" s="86"/>
      <c r="AC5105" s="86"/>
      <c r="AD5105" s="85"/>
      <c r="AE5105" s="85"/>
      <c r="AF5105" s="85"/>
      <c r="AG5105" s="85"/>
      <c r="AH5105" s="85"/>
      <c r="AI5105" s="85"/>
      <c r="AJ5105" s="85"/>
    </row>
    <row r="5106" spans="1:36" ht="16.5" thickTop="1" thickBot="1">
      <c r="A5106" s="105">
        <f t="shared" si="1055"/>
        <v>125</v>
      </c>
      <c r="B5106" s="112" t="s">
        <v>4911</v>
      </c>
      <c r="C5106" s="107">
        <v>1969</v>
      </c>
      <c r="D5106" s="107">
        <v>2009</v>
      </c>
      <c r="E5106" s="114" t="s">
        <v>80</v>
      </c>
      <c r="F5106" s="107">
        <v>2</v>
      </c>
      <c r="G5106" s="107">
        <v>2</v>
      </c>
      <c r="H5106" s="111">
        <v>595.6</v>
      </c>
      <c r="I5106" s="111">
        <v>545.4</v>
      </c>
      <c r="J5106" s="111">
        <v>307.3</v>
      </c>
      <c r="K5106" s="122">
        <v>31</v>
      </c>
      <c r="L5106" s="110">
        <f t="shared" si="1052"/>
        <v>3601182.236</v>
      </c>
      <c r="M5106" s="108"/>
      <c r="N5106" s="108"/>
      <c r="O5106" s="108"/>
      <c r="P5106" s="110">
        <f>'Форма 2'!C5106-M5106-N5106-O5106</f>
        <v>3601182.236</v>
      </c>
      <c r="Q5106" s="111">
        <f t="shared" si="1053"/>
        <v>6602.8277154382113</v>
      </c>
      <c r="R5106" s="111">
        <f t="shared" si="1054"/>
        <v>6602.8277154382113</v>
      </c>
      <c r="S5106" s="112" t="s">
        <v>2152</v>
      </c>
      <c r="T5106" s="107" t="s">
        <v>92</v>
      </c>
      <c r="U5106" s="217">
        <v>1</v>
      </c>
      <c r="V5106" s="85"/>
      <c r="W5106" s="85">
        <v>1</v>
      </c>
      <c r="X5106" s="85"/>
      <c r="Y5106" s="85"/>
      <c r="Z5106" s="85"/>
      <c r="AA5106" s="85"/>
      <c r="AB5106" s="86"/>
      <c r="AC5106" s="86"/>
      <c r="AD5106" s="85"/>
      <c r="AE5106" s="85"/>
      <c r="AF5106" s="85">
        <v>1</v>
      </c>
      <c r="AG5106" s="85"/>
      <c r="AH5106" s="85">
        <v>1</v>
      </c>
      <c r="AI5106" s="85"/>
      <c r="AJ5106" s="85"/>
    </row>
    <row r="5107" spans="1:36" ht="16.5" thickTop="1" thickBot="1">
      <c r="A5107" s="105">
        <f t="shared" si="1055"/>
        <v>126</v>
      </c>
      <c r="B5107" s="112" t="s">
        <v>4912</v>
      </c>
      <c r="C5107" s="107">
        <v>1970</v>
      </c>
      <c r="D5107" s="107">
        <v>2009</v>
      </c>
      <c r="E5107" s="114" t="s">
        <v>80</v>
      </c>
      <c r="F5107" s="107">
        <v>2</v>
      </c>
      <c r="G5107" s="107">
        <v>2</v>
      </c>
      <c r="H5107" s="111">
        <v>596</v>
      </c>
      <c r="I5107" s="111">
        <v>546.4</v>
      </c>
      <c r="J5107" s="111">
        <v>330.3</v>
      </c>
      <c r="K5107" s="122">
        <v>37</v>
      </c>
      <c r="L5107" s="110">
        <f t="shared" si="1052"/>
        <v>1237897.96</v>
      </c>
      <c r="M5107" s="108"/>
      <c r="N5107" s="108"/>
      <c r="O5107" s="108"/>
      <c r="P5107" s="110">
        <f>'Форма 2'!C5107-M5107-N5107-O5107</f>
        <v>1237897.96</v>
      </c>
      <c r="Q5107" s="111">
        <f t="shared" si="1053"/>
        <v>2265.5526354319181</v>
      </c>
      <c r="R5107" s="111">
        <f t="shared" si="1054"/>
        <v>2265.5526354319181</v>
      </c>
      <c r="S5107" s="112" t="s">
        <v>2152</v>
      </c>
      <c r="T5107" s="107" t="s">
        <v>92</v>
      </c>
      <c r="U5107" s="217">
        <v>1</v>
      </c>
      <c r="V5107" s="85"/>
      <c r="W5107" s="85">
        <v>1</v>
      </c>
      <c r="X5107" s="85"/>
      <c r="Y5107" s="85"/>
      <c r="Z5107" s="85"/>
      <c r="AA5107" s="85"/>
      <c r="AB5107" s="86"/>
      <c r="AC5107" s="86"/>
      <c r="AD5107" s="85"/>
      <c r="AE5107" s="85"/>
      <c r="AF5107" s="85"/>
      <c r="AG5107" s="85"/>
      <c r="AH5107" s="85"/>
      <c r="AI5107" s="85"/>
      <c r="AJ5107" s="85"/>
    </row>
    <row r="5108" spans="1:36" ht="16.5" thickTop="1" thickBot="1">
      <c r="A5108" s="105">
        <f t="shared" si="1055"/>
        <v>127</v>
      </c>
      <c r="B5108" s="112" t="s">
        <v>4913</v>
      </c>
      <c r="C5108" s="107">
        <v>1974</v>
      </c>
      <c r="D5108" s="107">
        <v>2009</v>
      </c>
      <c r="E5108" s="114" t="s">
        <v>80</v>
      </c>
      <c r="F5108" s="107">
        <v>2</v>
      </c>
      <c r="G5108" s="107">
        <v>3</v>
      </c>
      <c r="H5108" s="111">
        <v>1020.2</v>
      </c>
      <c r="I5108" s="111">
        <v>932.6</v>
      </c>
      <c r="J5108" s="111">
        <v>607.70000000000005</v>
      </c>
      <c r="K5108" s="122">
        <v>48</v>
      </c>
      <c r="L5108" s="110">
        <f t="shared" si="1052"/>
        <v>2725219.4520000005</v>
      </c>
      <c r="M5108" s="108"/>
      <c r="N5108" s="108"/>
      <c r="O5108" s="108"/>
      <c r="P5108" s="110">
        <f>'Форма 2'!C5108-M5108-N5108-O5108</f>
        <v>2725219.4520000005</v>
      </c>
      <c r="Q5108" s="111">
        <f t="shared" si="1053"/>
        <v>2922.1739781256706</v>
      </c>
      <c r="R5108" s="111">
        <f t="shared" si="1054"/>
        <v>2922.1739781256706</v>
      </c>
      <c r="S5108" s="112" t="s">
        <v>2152</v>
      </c>
      <c r="T5108" s="107" t="s">
        <v>92</v>
      </c>
      <c r="U5108" s="217"/>
      <c r="V5108" s="85"/>
      <c r="W5108" s="85"/>
      <c r="X5108" s="85"/>
      <c r="Y5108" s="85"/>
      <c r="Z5108" s="85"/>
      <c r="AA5108" s="85"/>
      <c r="AB5108" s="86"/>
      <c r="AC5108" s="86"/>
      <c r="AD5108" s="85"/>
      <c r="AE5108" s="85"/>
      <c r="AF5108" s="85"/>
      <c r="AG5108" s="85"/>
      <c r="AH5108" s="85">
        <v>1</v>
      </c>
      <c r="AI5108" s="85"/>
      <c r="AJ5108" s="85"/>
    </row>
    <row r="5109" spans="1:36" ht="16.5" thickTop="1" thickBot="1">
      <c r="A5109" s="105">
        <f t="shared" si="1055"/>
        <v>128</v>
      </c>
      <c r="B5109" s="112" t="s">
        <v>4914</v>
      </c>
      <c r="C5109" s="107">
        <v>1980</v>
      </c>
      <c r="D5109" s="107"/>
      <c r="E5109" s="114" t="s">
        <v>1515</v>
      </c>
      <c r="F5109" s="107">
        <v>1</v>
      </c>
      <c r="G5109" s="107">
        <v>1</v>
      </c>
      <c r="H5109" s="111">
        <v>551</v>
      </c>
      <c r="I5109" s="111">
        <v>551</v>
      </c>
      <c r="J5109" s="111">
        <v>414.7</v>
      </c>
      <c r="K5109" s="122">
        <v>48</v>
      </c>
      <c r="L5109" s="110">
        <f t="shared" si="1052"/>
        <v>5266121.8899999997</v>
      </c>
      <c r="M5109" s="108"/>
      <c r="N5109" s="108"/>
      <c r="O5109" s="108"/>
      <c r="P5109" s="110">
        <f>'Форма 2'!C5109-M5109-N5109-O5109</f>
        <v>5266121.8899999997</v>
      </c>
      <c r="Q5109" s="111">
        <f t="shared" si="1053"/>
        <v>9557.39</v>
      </c>
      <c r="R5109" s="111">
        <f t="shared" si="1054"/>
        <v>9557.39</v>
      </c>
      <c r="S5109" s="112" t="s">
        <v>2152</v>
      </c>
      <c r="T5109" s="107" t="s">
        <v>92</v>
      </c>
      <c r="U5109" s="217"/>
      <c r="V5109" s="85"/>
      <c r="W5109" s="85"/>
      <c r="X5109" s="85"/>
      <c r="Y5109" s="85"/>
      <c r="Z5109" s="85"/>
      <c r="AA5109" s="85"/>
      <c r="AB5109" s="86"/>
      <c r="AC5109" s="86"/>
      <c r="AD5109" s="85">
        <v>1</v>
      </c>
      <c r="AE5109" s="85"/>
      <c r="AF5109" s="85"/>
      <c r="AG5109" s="85"/>
      <c r="AH5109" s="85"/>
      <c r="AI5109" s="85"/>
      <c r="AJ5109" s="85"/>
    </row>
    <row r="5110" spans="1:36" ht="16.5" thickTop="1" thickBot="1">
      <c r="A5110" s="105">
        <f t="shared" si="1055"/>
        <v>129</v>
      </c>
      <c r="B5110" s="112" t="s">
        <v>4915</v>
      </c>
      <c r="C5110" s="107">
        <v>1976</v>
      </c>
      <c r="D5110" s="107"/>
      <c r="E5110" s="114" t="s">
        <v>80</v>
      </c>
      <c r="F5110" s="107">
        <v>5</v>
      </c>
      <c r="G5110" s="107">
        <v>4</v>
      </c>
      <c r="H5110" s="111">
        <v>4645.8999999999996</v>
      </c>
      <c r="I5110" s="111">
        <v>4645.8999999999996</v>
      </c>
      <c r="J5110" s="111">
        <v>3326.9</v>
      </c>
      <c r="K5110" s="122">
        <v>197</v>
      </c>
      <c r="L5110" s="110">
        <f t="shared" ref="L5110:L5121" si="1056">SUM(M5110:P5110)</f>
        <v>20922903.568</v>
      </c>
      <c r="M5110" s="108"/>
      <c r="N5110" s="108"/>
      <c r="O5110" s="108"/>
      <c r="P5110" s="110">
        <f>'Форма 2'!C5110-M5110-N5110-O5110</f>
        <v>20922903.568</v>
      </c>
      <c r="Q5110" s="111">
        <f t="shared" si="1053"/>
        <v>4503.5200000000004</v>
      </c>
      <c r="R5110" s="111">
        <f t="shared" si="1054"/>
        <v>4503.5200000000004</v>
      </c>
      <c r="S5110" s="112" t="s">
        <v>2152</v>
      </c>
      <c r="T5110" s="107" t="s">
        <v>82</v>
      </c>
      <c r="U5110" s="217"/>
      <c r="V5110" s="85"/>
      <c r="W5110" s="85"/>
      <c r="X5110" s="85"/>
      <c r="Y5110" s="85"/>
      <c r="Z5110" s="85"/>
      <c r="AA5110" s="85"/>
      <c r="AB5110" s="86"/>
      <c r="AC5110" s="86"/>
      <c r="AD5110" s="85">
        <v>1</v>
      </c>
      <c r="AE5110" s="85"/>
      <c r="AF5110" s="85"/>
      <c r="AG5110" s="85"/>
      <c r="AH5110" s="85"/>
      <c r="AI5110" s="85"/>
      <c r="AJ5110" s="85"/>
    </row>
    <row r="5111" spans="1:36" ht="16.5" thickTop="1" thickBot="1">
      <c r="A5111" s="105">
        <f t="shared" si="1055"/>
        <v>130</v>
      </c>
      <c r="B5111" s="112" t="s">
        <v>4916</v>
      </c>
      <c r="C5111" s="107">
        <v>1993</v>
      </c>
      <c r="D5111" s="107"/>
      <c r="E5111" s="114" t="s">
        <v>91</v>
      </c>
      <c r="F5111" s="107">
        <v>5</v>
      </c>
      <c r="G5111" s="107">
        <v>4</v>
      </c>
      <c r="H5111" s="111">
        <v>2923.5</v>
      </c>
      <c r="I5111" s="111">
        <v>2577.8000000000002</v>
      </c>
      <c r="J5111" s="111">
        <v>2577.8000000000002</v>
      </c>
      <c r="K5111" s="122">
        <v>163</v>
      </c>
      <c r="L5111" s="110">
        <f t="shared" si="1056"/>
        <v>13166040.720000001</v>
      </c>
      <c r="M5111" s="108"/>
      <c r="N5111" s="108"/>
      <c r="O5111" s="108"/>
      <c r="P5111" s="110">
        <f>'Форма 2'!C5111-M5111-N5111-O5111</f>
        <v>13166040.720000001</v>
      </c>
      <c r="Q5111" s="111">
        <f t="shared" si="1053"/>
        <v>5107.4717666227016</v>
      </c>
      <c r="R5111" s="111">
        <f t="shared" si="1054"/>
        <v>5107.4717666227016</v>
      </c>
      <c r="S5111" s="112" t="s">
        <v>2152</v>
      </c>
      <c r="T5111" s="107" t="s">
        <v>82</v>
      </c>
      <c r="U5111" s="217"/>
      <c r="V5111" s="85"/>
      <c r="W5111" s="85"/>
      <c r="X5111" s="85"/>
      <c r="Y5111" s="85"/>
      <c r="Z5111" s="85"/>
      <c r="AA5111" s="85"/>
      <c r="AB5111" s="86"/>
      <c r="AC5111" s="86"/>
      <c r="AD5111" s="85">
        <v>1</v>
      </c>
      <c r="AE5111" s="85"/>
      <c r="AF5111" s="85"/>
      <c r="AG5111" s="85"/>
      <c r="AH5111" s="85"/>
      <c r="AI5111" s="85"/>
      <c r="AJ5111" s="85"/>
    </row>
    <row r="5112" spans="1:36" ht="16.5" thickTop="1" thickBot="1">
      <c r="A5112" s="105">
        <f t="shared" si="1055"/>
        <v>131</v>
      </c>
      <c r="B5112" s="112" t="s">
        <v>4917</v>
      </c>
      <c r="C5112" s="107">
        <v>1963</v>
      </c>
      <c r="D5112" s="107"/>
      <c r="E5112" s="114" t="s">
        <v>80</v>
      </c>
      <c r="F5112" s="107">
        <v>4</v>
      </c>
      <c r="G5112" s="107">
        <v>2</v>
      </c>
      <c r="H5112" s="111">
        <v>1735.9</v>
      </c>
      <c r="I5112" s="111">
        <v>1735.9</v>
      </c>
      <c r="J5112" s="111">
        <v>1290.8</v>
      </c>
      <c r="K5112" s="122">
        <v>73</v>
      </c>
      <c r="L5112" s="110">
        <f t="shared" si="1056"/>
        <v>17709634.441</v>
      </c>
      <c r="M5112" s="108"/>
      <c r="N5112" s="108"/>
      <c r="O5112" s="108"/>
      <c r="P5112" s="110">
        <f>'Форма 2'!C5112-M5112-N5112-O5112</f>
        <v>17709634.441</v>
      </c>
      <c r="Q5112" s="111">
        <f t="shared" si="1053"/>
        <v>10201.99</v>
      </c>
      <c r="R5112" s="111">
        <f t="shared" si="1054"/>
        <v>10201.99</v>
      </c>
      <c r="S5112" s="112" t="s">
        <v>2152</v>
      </c>
      <c r="T5112" s="107" t="s">
        <v>82</v>
      </c>
      <c r="U5112" s="217"/>
      <c r="V5112" s="85"/>
      <c r="W5112" s="85"/>
      <c r="X5112" s="85"/>
      <c r="Y5112" s="85"/>
      <c r="Z5112" s="85"/>
      <c r="AA5112" s="85"/>
      <c r="AB5112" s="86"/>
      <c r="AC5112" s="86"/>
      <c r="AD5112" s="85">
        <v>1</v>
      </c>
      <c r="AE5112" s="85">
        <v>1</v>
      </c>
      <c r="AF5112" s="85">
        <v>1</v>
      </c>
      <c r="AG5112" s="85"/>
      <c r="AH5112" s="85"/>
      <c r="AI5112" s="85"/>
      <c r="AJ5112" s="85"/>
    </row>
    <row r="5113" spans="1:36" ht="16.5" thickTop="1" thickBot="1">
      <c r="A5113" s="105">
        <f t="shared" si="1055"/>
        <v>132</v>
      </c>
      <c r="B5113" s="112" t="s">
        <v>4918</v>
      </c>
      <c r="C5113" s="107">
        <v>1967</v>
      </c>
      <c r="D5113" s="107"/>
      <c r="E5113" s="114" t="s">
        <v>80</v>
      </c>
      <c r="F5113" s="107">
        <v>5</v>
      </c>
      <c r="G5113" s="107">
        <v>2</v>
      </c>
      <c r="H5113" s="111">
        <v>1984.3</v>
      </c>
      <c r="I5113" s="111">
        <v>1984.3</v>
      </c>
      <c r="J5113" s="111">
        <v>1808.9</v>
      </c>
      <c r="K5113" s="122">
        <v>88</v>
      </c>
      <c r="L5113" s="110">
        <f t="shared" si="1056"/>
        <v>8094058.9149999991</v>
      </c>
      <c r="M5113" s="108"/>
      <c r="N5113" s="108"/>
      <c r="O5113" s="108"/>
      <c r="P5113" s="110">
        <f>'Форма 2'!C5113-M5113-N5113-O5113</f>
        <v>8094058.9149999991</v>
      </c>
      <c r="Q5113" s="111">
        <f t="shared" si="1053"/>
        <v>4079.0499999999997</v>
      </c>
      <c r="R5113" s="111">
        <f t="shared" si="1054"/>
        <v>4079.0499999999997</v>
      </c>
      <c r="S5113" s="112" t="s">
        <v>2152</v>
      </c>
      <c r="T5113" s="107" t="s">
        <v>82</v>
      </c>
      <c r="U5113" s="217">
        <v>1</v>
      </c>
      <c r="V5113" s="85">
        <v>1</v>
      </c>
      <c r="W5113" s="85"/>
      <c r="X5113" s="85"/>
      <c r="Y5113" s="85"/>
      <c r="Z5113" s="85"/>
      <c r="AA5113" s="85">
        <v>1</v>
      </c>
      <c r="AB5113" s="86"/>
      <c r="AC5113" s="86"/>
      <c r="AD5113" s="85"/>
      <c r="AE5113" s="85"/>
      <c r="AF5113" s="85"/>
      <c r="AG5113" s="85"/>
      <c r="AH5113" s="85"/>
      <c r="AI5113" s="85"/>
      <c r="AJ5113" s="85"/>
    </row>
    <row r="5114" spans="1:36" ht="16.5" thickTop="1" thickBot="1">
      <c r="A5114" s="105">
        <f t="shared" si="1055"/>
        <v>133</v>
      </c>
      <c r="B5114" s="112" t="s">
        <v>4919</v>
      </c>
      <c r="C5114" s="107">
        <v>1968</v>
      </c>
      <c r="D5114" s="107"/>
      <c r="E5114" s="114" t="s">
        <v>80</v>
      </c>
      <c r="F5114" s="107">
        <v>5</v>
      </c>
      <c r="G5114" s="107">
        <v>2</v>
      </c>
      <c r="H5114" s="111">
        <v>1954.8</v>
      </c>
      <c r="I5114" s="111">
        <v>1954.8</v>
      </c>
      <c r="J5114" s="111">
        <v>1569.2</v>
      </c>
      <c r="K5114" s="122">
        <v>78</v>
      </c>
      <c r="L5114" s="110">
        <f t="shared" si="1056"/>
        <v>7973726.9399999985</v>
      </c>
      <c r="M5114" s="108"/>
      <c r="N5114" s="108"/>
      <c r="O5114" s="108"/>
      <c r="P5114" s="110">
        <f>'Форма 2'!C5114-M5114-N5114-O5114</f>
        <v>7973726.9399999985</v>
      </c>
      <c r="Q5114" s="111">
        <f>L5114/I5114</f>
        <v>4079.0499999999993</v>
      </c>
      <c r="R5114" s="111">
        <f>Q5114</f>
        <v>4079.0499999999993</v>
      </c>
      <c r="S5114" s="112" t="s">
        <v>2152</v>
      </c>
      <c r="T5114" s="107" t="s">
        <v>82</v>
      </c>
      <c r="U5114" s="217">
        <v>1</v>
      </c>
      <c r="V5114" s="85">
        <v>1</v>
      </c>
      <c r="W5114" s="85"/>
      <c r="X5114" s="85"/>
      <c r="Y5114" s="85"/>
      <c r="Z5114" s="85"/>
      <c r="AA5114" s="85">
        <v>1</v>
      </c>
      <c r="AB5114" s="86"/>
      <c r="AC5114" s="86"/>
      <c r="AD5114" s="85"/>
      <c r="AE5114" s="85"/>
      <c r="AF5114" s="85"/>
      <c r="AG5114" s="85"/>
      <c r="AH5114" s="85"/>
      <c r="AI5114" s="85"/>
      <c r="AJ5114" s="85"/>
    </row>
    <row r="5115" spans="1:36" ht="16.5" thickTop="1" thickBot="1">
      <c r="A5115" s="105">
        <f t="shared" si="1055"/>
        <v>134</v>
      </c>
      <c r="B5115" s="112" t="s">
        <v>4920</v>
      </c>
      <c r="C5115" s="107">
        <v>1973</v>
      </c>
      <c r="D5115" s="107"/>
      <c r="E5115" s="114" t="s">
        <v>91</v>
      </c>
      <c r="F5115" s="107">
        <v>5</v>
      </c>
      <c r="G5115" s="107">
        <v>4</v>
      </c>
      <c r="H5115" s="111">
        <v>3616.9</v>
      </c>
      <c r="I5115" s="111">
        <v>3342.5</v>
      </c>
      <c r="J5115" s="111">
        <v>3342.5</v>
      </c>
      <c r="K5115" s="122">
        <v>163</v>
      </c>
      <c r="L5115" s="110">
        <f t="shared" si="1056"/>
        <v>16288781.488000002</v>
      </c>
      <c r="M5115" s="108"/>
      <c r="N5115" s="108"/>
      <c r="O5115" s="108"/>
      <c r="P5115" s="110">
        <f>'Форма 2'!C5115-M5115-N5115-O5115</f>
        <v>16288781.488000002</v>
      </c>
      <c r="Q5115" s="111">
        <f>L5115/I5115</f>
        <v>4873.2330554973823</v>
      </c>
      <c r="R5115" s="111">
        <f>Q5115</f>
        <v>4873.2330554973823</v>
      </c>
      <c r="S5115" s="112" t="s">
        <v>2152</v>
      </c>
      <c r="T5115" s="107" t="s">
        <v>82</v>
      </c>
      <c r="U5115" s="217"/>
      <c r="V5115" s="85"/>
      <c r="W5115" s="85"/>
      <c r="X5115" s="85"/>
      <c r="Y5115" s="85"/>
      <c r="Z5115" s="85"/>
      <c r="AA5115" s="85"/>
      <c r="AB5115" s="86"/>
      <c r="AC5115" s="86"/>
      <c r="AD5115" s="85">
        <v>1</v>
      </c>
      <c r="AE5115" s="85"/>
      <c r="AF5115" s="85"/>
      <c r="AG5115" s="85"/>
      <c r="AH5115" s="85"/>
      <c r="AI5115" s="85"/>
      <c r="AJ5115" s="85"/>
    </row>
    <row r="5116" spans="1:36" ht="16.5" thickTop="1" thickBot="1">
      <c r="A5116" s="105">
        <f t="shared" si="1055"/>
        <v>135</v>
      </c>
      <c r="B5116" s="112" t="s">
        <v>4921</v>
      </c>
      <c r="C5116" s="107">
        <v>1973</v>
      </c>
      <c r="D5116" s="107"/>
      <c r="E5116" s="114" t="s">
        <v>80</v>
      </c>
      <c r="F5116" s="107">
        <v>5</v>
      </c>
      <c r="G5116" s="107">
        <v>4</v>
      </c>
      <c r="H5116" s="111">
        <v>4466.8999999999996</v>
      </c>
      <c r="I5116" s="111">
        <v>4466.8999999999996</v>
      </c>
      <c r="J5116" s="111">
        <v>3370.7</v>
      </c>
      <c r="K5116" s="122">
        <v>196</v>
      </c>
      <c r="L5116" s="110">
        <f t="shared" si="1056"/>
        <v>24904396.908</v>
      </c>
      <c r="M5116" s="108"/>
      <c r="N5116" s="108"/>
      <c r="O5116" s="108"/>
      <c r="P5116" s="110">
        <f>'Форма 2'!C5116-M5116-N5116-O5116</f>
        <v>24904396.908</v>
      </c>
      <c r="Q5116" s="111">
        <f t="shared" ref="Q5116:Q5121" si="1057">L5116/I5116</f>
        <v>5575.3200000000006</v>
      </c>
      <c r="R5116" s="111">
        <f t="shared" ref="R5116:R5121" si="1058">Q5116</f>
        <v>5575.3200000000006</v>
      </c>
      <c r="S5116" s="112" t="s">
        <v>2152</v>
      </c>
      <c r="T5116" s="107" t="s">
        <v>82</v>
      </c>
      <c r="U5116" s="217"/>
      <c r="V5116" s="85"/>
      <c r="W5116" s="85"/>
      <c r="X5116" s="85"/>
      <c r="Y5116" s="85"/>
      <c r="Z5116" s="85"/>
      <c r="AA5116" s="85">
        <v>1</v>
      </c>
      <c r="AB5116" s="86"/>
      <c r="AC5116" s="86"/>
      <c r="AD5116" s="85">
        <v>1</v>
      </c>
      <c r="AE5116" s="85"/>
      <c r="AF5116" s="85"/>
      <c r="AG5116" s="85"/>
      <c r="AH5116" s="85"/>
      <c r="AI5116" s="85"/>
      <c r="AJ5116" s="85"/>
    </row>
    <row r="5117" spans="1:36" ht="16.5" thickTop="1" thickBot="1">
      <c r="A5117" s="105">
        <f t="shared" si="1055"/>
        <v>136</v>
      </c>
      <c r="B5117" s="112" t="s">
        <v>4922</v>
      </c>
      <c r="C5117" s="107">
        <v>1974</v>
      </c>
      <c r="D5117" s="107"/>
      <c r="E5117" s="114" t="s">
        <v>80</v>
      </c>
      <c r="F5117" s="107">
        <v>5</v>
      </c>
      <c r="G5117" s="107">
        <v>1</v>
      </c>
      <c r="H5117" s="111">
        <v>2168</v>
      </c>
      <c r="I5117" s="111">
        <v>2168</v>
      </c>
      <c r="J5117" s="111">
        <v>2168</v>
      </c>
      <c r="K5117" s="122">
        <v>176</v>
      </c>
      <c r="L5117" s="110">
        <f t="shared" si="1056"/>
        <v>9763631.3600000013</v>
      </c>
      <c r="M5117" s="108"/>
      <c r="N5117" s="108"/>
      <c r="O5117" s="108"/>
      <c r="P5117" s="110">
        <f>'Форма 2'!C5117-M5117-N5117-O5117</f>
        <v>9763631.3600000013</v>
      </c>
      <c r="Q5117" s="111">
        <f t="shared" si="1057"/>
        <v>4503.5200000000004</v>
      </c>
      <c r="R5117" s="111">
        <f t="shared" si="1058"/>
        <v>4503.5200000000004</v>
      </c>
      <c r="S5117" s="112" t="s">
        <v>2152</v>
      </c>
      <c r="T5117" s="107" t="s">
        <v>92</v>
      </c>
      <c r="U5117" s="217"/>
      <c r="V5117" s="85"/>
      <c r="W5117" s="85"/>
      <c r="X5117" s="85"/>
      <c r="Y5117" s="85"/>
      <c r="Z5117" s="85"/>
      <c r="AA5117" s="85"/>
      <c r="AB5117" s="86"/>
      <c r="AC5117" s="86"/>
      <c r="AD5117" s="85">
        <v>1</v>
      </c>
      <c r="AE5117" s="85"/>
      <c r="AF5117" s="85"/>
      <c r="AG5117" s="85"/>
      <c r="AH5117" s="85"/>
      <c r="AI5117" s="85"/>
      <c r="AJ5117" s="85"/>
    </row>
    <row r="5118" spans="1:36" ht="16.5" thickTop="1" thickBot="1">
      <c r="A5118" s="105">
        <f t="shared" si="1055"/>
        <v>137</v>
      </c>
      <c r="B5118" s="112" t="s">
        <v>4923</v>
      </c>
      <c r="C5118" s="107">
        <v>1980</v>
      </c>
      <c r="D5118" s="107"/>
      <c r="E5118" s="114" t="s">
        <v>91</v>
      </c>
      <c r="F5118" s="107">
        <v>5</v>
      </c>
      <c r="G5118" s="107">
        <v>4</v>
      </c>
      <c r="H5118" s="111">
        <v>5167.2</v>
      </c>
      <c r="I5118" s="111">
        <v>4319</v>
      </c>
      <c r="J5118" s="111">
        <v>4319</v>
      </c>
      <c r="K5118" s="122">
        <v>244</v>
      </c>
      <c r="L5118" s="110">
        <f t="shared" si="1056"/>
        <v>23270588.544</v>
      </c>
      <c r="M5118" s="108"/>
      <c r="N5118" s="108"/>
      <c r="O5118" s="108"/>
      <c r="P5118" s="110">
        <f>'Форма 2'!C5118-M5118-N5118-O5118</f>
        <v>23270588.544</v>
      </c>
      <c r="Q5118" s="111">
        <f t="shared" si="1057"/>
        <v>5387.9575235008106</v>
      </c>
      <c r="R5118" s="111">
        <f t="shared" si="1058"/>
        <v>5387.9575235008106</v>
      </c>
      <c r="S5118" s="112" t="s">
        <v>2152</v>
      </c>
      <c r="T5118" s="107" t="s">
        <v>82</v>
      </c>
      <c r="U5118" s="217"/>
      <c r="V5118" s="85"/>
      <c r="W5118" s="85"/>
      <c r="X5118" s="85"/>
      <c r="Y5118" s="85"/>
      <c r="Z5118" s="85"/>
      <c r="AA5118" s="85"/>
      <c r="AB5118" s="86"/>
      <c r="AC5118" s="86"/>
      <c r="AD5118" s="85">
        <v>1</v>
      </c>
      <c r="AE5118" s="85"/>
      <c r="AF5118" s="85"/>
      <c r="AG5118" s="85"/>
      <c r="AH5118" s="85"/>
      <c r="AI5118" s="85"/>
      <c r="AJ5118" s="85"/>
    </row>
    <row r="5119" spans="1:36" ht="16.5" thickTop="1" thickBot="1">
      <c r="A5119" s="105">
        <f t="shared" si="1055"/>
        <v>138</v>
      </c>
      <c r="B5119" s="112" t="s">
        <v>4924</v>
      </c>
      <c r="C5119" s="107">
        <v>1978</v>
      </c>
      <c r="D5119" s="107"/>
      <c r="E5119" s="114" t="s">
        <v>212</v>
      </c>
      <c r="F5119" s="107">
        <v>5</v>
      </c>
      <c r="G5119" s="107">
        <v>8</v>
      </c>
      <c r="H5119" s="111">
        <v>6365.9</v>
      </c>
      <c r="I5119" s="111">
        <v>6365.9</v>
      </c>
      <c r="J5119" s="111">
        <v>5714.4</v>
      </c>
      <c r="K5119" s="122">
        <v>318</v>
      </c>
      <c r="L5119" s="110">
        <f t="shared" si="1056"/>
        <v>28668957.968000002</v>
      </c>
      <c r="M5119" s="108"/>
      <c r="N5119" s="108"/>
      <c r="O5119" s="108"/>
      <c r="P5119" s="110">
        <f>'Форма 2'!C5119-M5119-N5119-O5119</f>
        <v>28668957.968000002</v>
      </c>
      <c r="Q5119" s="111">
        <f t="shared" si="1057"/>
        <v>4503.5200000000004</v>
      </c>
      <c r="R5119" s="111">
        <f t="shared" si="1058"/>
        <v>4503.5200000000004</v>
      </c>
      <c r="S5119" s="112" t="s">
        <v>2152</v>
      </c>
      <c r="T5119" s="107" t="s">
        <v>82</v>
      </c>
      <c r="U5119" s="217"/>
      <c r="V5119" s="85"/>
      <c r="W5119" s="85"/>
      <c r="X5119" s="85"/>
      <c r="Y5119" s="85"/>
      <c r="Z5119" s="85"/>
      <c r="AA5119" s="85"/>
      <c r="AB5119" s="86"/>
      <c r="AC5119" s="86"/>
      <c r="AD5119" s="85">
        <v>1</v>
      </c>
      <c r="AE5119" s="85"/>
      <c r="AF5119" s="85"/>
      <c r="AG5119" s="85"/>
      <c r="AH5119" s="85"/>
      <c r="AI5119" s="85"/>
      <c r="AJ5119" s="85"/>
    </row>
    <row r="5120" spans="1:36" ht="16.5" thickTop="1" thickBot="1">
      <c r="A5120" s="105">
        <f t="shared" si="1055"/>
        <v>139</v>
      </c>
      <c r="B5120" s="112" t="s">
        <v>4925</v>
      </c>
      <c r="C5120" s="107">
        <v>1973</v>
      </c>
      <c r="D5120" s="107">
        <v>2005</v>
      </c>
      <c r="E5120" s="114" t="s">
        <v>80</v>
      </c>
      <c r="F5120" s="107">
        <v>2</v>
      </c>
      <c r="G5120" s="107">
        <v>2</v>
      </c>
      <c r="H5120" s="111">
        <v>712.5</v>
      </c>
      <c r="I5120" s="111">
        <v>712.5</v>
      </c>
      <c r="J5120" s="111">
        <v>711.3</v>
      </c>
      <c r="K5120" s="122">
        <v>16</v>
      </c>
      <c r="L5120" s="110">
        <f t="shared" si="1056"/>
        <v>1736312.625</v>
      </c>
      <c r="M5120" s="108"/>
      <c r="N5120" s="108"/>
      <c r="O5120" s="108"/>
      <c r="P5120" s="110">
        <f>'Форма 2'!C5120-M5120-N5120-O5120</f>
        <v>1736312.625</v>
      </c>
      <c r="Q5120" s="111">
        <f t="shared" si="1057"/>
        <v>2436.9299999999998</v>
      </c>
      <c r="R5120" s="111">
        <f t="shared" si="1058"/>
        <v>2436.9299999999998</v>
      </c>
      <c r="S5120" s="112" t="s">
        <v>2152</v>
      </c>
      <c r="T5120" s="107" t="s">
        <v>82</v>
      </c>
      <c r="U5120" s="217"/>
      <c r="V5120" s="85"/>
      <c r="W5120" s="85"/>
      <c r="X5120" s="85"/>
      <c r="Y5120" s="85">
        <v>1</v>
      </c>
      <c r="Z5120" s="85"/>
      <c r="AA5120" s="85">
        <v>1</v>
      </c>
      <c r="AB5120" s="86"/>
      <c r="AC5120" s="86"/>
      <c r="AD5120" s="85"/>
      <c r="AE5120" s="85"/>
      <c r="AF5120" s="85"/>
      <c r="AG5120" s="85"/>
      <c r="AH5120" s="85"/>
      <c r="AI5120" s="85"/>
      <c r="AJ5120" s="85"/>
    </row>
    <row r="5121" spans="1:36" ht="16.5" thickTop="1" thickBot="1">
      <c r="A5121" s="105">
        <f t="shared" si="1055"/>
        <v>140</v>
      </c>
      <c r="B5121" s="112" t="s">
        <v>4926</v>
      </c>
      <c r="C5121" s="107">
        <v>1975</v>
      </c>
      <c r="D5121" s="107">
        <v>2008</v>
      </c>
      <c r="E5121" s="114" t="s">
        <v>80</v>
      </c>
      <c r="F5121" s="107">
        <v>2</v>
      </c>
      <c r="G5121" s="107">
        <v>3</v>
      </c>
      <c r="H5121" s="111">
        <v>822.7</v>
      </c>
      <c r="I5121" s="111">
        <v>822.7</v>
      </c>
      <c r="J5121" s="111">
        <v>820.9</v>
      </c>
      <c r="K5121" s="122">
        <v>50</v>
      </c>
      <c r="L5121" s="110">
        <f t="shared" si="1056"/>
        <v>2004862.3110000002</v>
      </c>
      <c r="M5121" s="108"/>
      <c r="N5121" s="108"/>
      <c r="O5121" s="108"/>
      <c r="P5121" s="110">
        <f>'Форма 2'!C5121-M5121-N5121-O5121</f>
        <v>2004862.3110000002</v>
      </c>
      <c r="Q5121" s="111">
        <f t="shared" si="1057"/>
        <v>2436.9300000000003</v>
      </c>
      <c r="R5121" s="111">
        <f t="shared" si="1058"/>
        <v>2436.9300000000003</v>
      </c>
      <c r="S5121" s="112" t="s">
        <v>2152</v>
      </c>
      <c r="T5121" s="107" t="s">
        <v>82</v>
      </c>
      <c r="U5121" s="217"/>
      <c r="V5121" s="85"/>
      <c r="W5121" s="85"/>
      <c r="X5121" s="85"/>
      <c r="Y5121" s="85">
        <v>1</v>
      </c>
      <c r="Z5121" s="85"/>
      <c r="AA5121" s="85">
        <v>1</v>
      </c>
      <c r="AB5121" s="86"/>
      <c r="AC5121" s="86"/>
      <c r="AD5121" s="85"/>
      <c r="AE5121" s="85"/>
      <c r="AF5121" s="85"/>
      <c r="AG5121" s="85"/>
      <c r="AH5121" s="85"/>
      <c r="AI5121" s="85"/>
      <c r="AJ5121" s="85"/>
    </row>
    <row r="5122" spans="1:36" ht="17.25" thickTop="1" thickBot="1">
      <c r="A5122" s="221">
        <v>0</v>
      </c>
      <c r="B5122" s="13" t="s">
        <v>1183</v>
      </c>
      <c r="C5122" s="5"/>
      <c r="D5122" s="5"/>
      <c r="E5122" s="5"/>
      <c r="F5122" s="5"/>
      <c r="G5122" s="5"/>
      <c r="H5122" s="24">
        <f t="shared" ref="H5122:P5122" si="1059">SUM(H5123:H5132)</f>
        <v>5170</v>
      </c>
      <c r="I5122" s="24">
        <f t="shared" si="1059"/>
        <v>3490</v>
      </c>
      <c r="J5122" s="24">
        <f t="shared" si="1059"/>
        <v>3490</v>
      </c>
      <c r="K5122" s="23">
        <f t="shared" si="1059"/>
        <v>279</v>
      </c>
      <c r="L5122" s="24">
        <f t="shared" si="1059"/>
        <v>25608326.801999997</v>
      </c>
      <c r="M5122" s="24">
        <f t="shared" si="1059"/>
        <v>0</v>
      </c>
      <c r="N5122" s="24">
        <f t="shared" si="1059"/>
        <v>0</v>
      </c>
      <c r="O5122" s="24">
        <f t="shared" si="1059"/>
        <v>0</v>
      </c>
      <c r="P5122" s="24">
        <f t="shared" si="1059"/>
        <v>25608326.801999997</v>
      </c>
      <c r="Q5122" s="8" t="s">
        <v>76</v>
      </c>
      <c r="R5122" s="8" t="s">
        <v>76</v>
      </c>
      <c r="S5122" s="8" t="s">
        <v>76</v>
      </c>
      <c r="T5122" s="5" t="s">
        <v>76</v>
      </c>
      <c r="U5122" s="218" t="s">
        <v>76</v>
      </c>
      <c r="V5122" s="84" t="s">
        <v>76</v>
      </c>
      <c r="W5122" s="84" t="s">
        <v>76</v>
      </c>
      <c r="X5122" s="84" t="s">
        <v>76</v>
      </c>
      <c r="Y5122" s="84" t="s">
        <v>76</v>
      </c>
      <c r="Z5122" s="84" t="s">
        <v>76</v>
      </c>
      <c r="AA5122" s="84" t="s">
        <v>76</v>
      </c>
      <c r="AB5122" s="84" t="s">
        <v>76</v>
      </c>
      <c r="AC5122" s="84" t="s">
        <v>76</v>
      </c>
      <c r="AD5122" s="84" t="s">
        <v>76</v>
      </c>
      <c r="AE5122" s="84" t="s">
        <v>76</v>
      </c>
      <c r="AF5122" s="84" t="s">
        <v>76</v>
      </c>
      <c r="AG5122" s="84" t="s">
        <v>76</v>
      </c>
      <c r="AH5122" s="84" t="s">
        <v>76</v>
      </c>
      <c r="AI5122" s="84" t="s">
        <v>76</v>
      </c>
      <c r="AJ5122" s="84" t="s">
        <v>76</v>
      </c>
    </row>
    <row r="5123" spans="1:36" ht="16.5" thickTop="1" thickBot="1">
      <c r="A5123" s="105">
        <f t="shared" ref="A5123:A5134" si="1060">A5122+1</f>
        <v>1</v>
      </c>
      <c r="B5123" s="112" t="s">
        <v>1197</v>
      </c>
      <c r="C5123" s="107">
        <v>1965</v>
      </c>
      <c r="D5123" s="107"/>
      <c r="E5123" s="114" t="s">
        <v>94</v>
      </c>
      <c r="F5123" s="107">
        <v>2</v>
      </c>
      <c r="G5123" s="107">
        <v>2</v>
      </c>
      <c r="H5123" s="111">
        <v>476</v>
      </c>
      <c r="I5123" s="111">
        <v>310.2</v>
      </c>
      <c r="J5123" s="111">
        <v>310.2</v>
      </c>
      <c r="K5123" s="122">
        <v>24</v>
      </c>
      <c r="L5123" s="110">
        <f t="shared" ref="L5123:L5132" si="1061">SUM(M5123:P5123)</f>
        <v>532182.28</v>
      </c>
      <c r="M5123" s="108"/>
      <c r="N5123" s="108"/>
      <c r="O5123" s="108"/>
      <c r="P5123" s="110">
        <f>'Форма 2'!C5123-M5123-N5123-O5123</f>
        <v>532182.28</v>
      </c>
      <c r="Q5123" s="111">
        <f t="shared" ref="Q5123:Q5132" si="1062">L5123/I5123</f>
        <v>1715.6101869761446</v>
      </c>
      <c r="R5123" s="111">
        <f t="shared" ref="R5123:R5132" si="1063">Q5123</f>
        <v>1715.6101869761446</v>
      </c>
      <c r="S5123" s="112" t="s">
        <v>2152</v>
      </c>
      <c r="T5123" s="107" t="s">
        <v>82</v>
      </c>
      <c r="U5123" s="217">
        <v>1</v>
      </c>
      <c r="V5123" s="85"/>
      <c r="W5123" s="85"/>
      <c r="X5123" s="85">
        <v>1</v>
      </c>
      <c r="Y5123" s="85"/>
      <c r="Z5123" s="85"/>
      <c r="AA5123" s="85"/>
      <c r="AB5123" s="86"/>
      <c r="AC5123" s="86"/>
      <c r="AD5123" s="85"/>
      <c r="AE5123" s="85"/>
      <c r="AF5123" s="85"/>
      <c r="AG5123" s="85"/>
      <c r="AH5123" s="85"/>
      <c r="AI5123" s="85"/>
      <c r="AJ5123" s="85"/>
    </row>
    <row r="5124" spans="1:36" ht="16.5" thickTop="1" thickBot="1">
      <c r="A5124" s="105">
        <f t="shared" si="1060"/>
        <v>2</v>
      </c>
      <c r="B5124" s="112" t="s">
        <v>4927</v>
      </c>
      <c r="C5124" s="107">
        <v>1970</v>
      </c>
      <c r="D5124" s="107"/>
      <c r="E5124" s="114" t="s">
        <v>94</v>
      </c>
      <c r="F5124" s="107">
        <v>2</v>
      </c>
      <c r="G5124" s="107">
        <v>2</v>
      </c>
      <c r="H5124" s="111">
        <v>378</v>
      </c>
      <c r="I5124" s="111">
        <v>289.5</v>
      </c>
      <c r="J5124" s="111">
        <v>289.5</v>
      </c>
      <c r="K5124" s="122">
        <v>34</v>
      </c>
      <c r="L5124" s="110">
        <f t="shared" si="1061"/>
        <v>3612693.42</v>
      </c>
      <c r="M5124" s="108"/>
      <c r="N5124" s="108"/>
      <c r="O5124" s="108"/>
      <c r="P5124" s="110">
        <f>'Форма 2'!C5124-M5124-N5124-O5124</f>
        <v>3612693.42</v>
      </c>
      <c r="Q5124" s="111">
        <f t="shared" si="1062"/>
        <v>12479.079170984456</v>
      </c>
      <c r="R5124" s="111">
        <f t="shared" si="1063"/>
        <v>12479.079170984456</v>
      </c>
      <c r="S5124" s="112" t="s">
        <v>2152</v>
      </c>
      <c r="T5124" s="107" t="s">
        <v>82</v>
      </c>
      <c r="U5124" s="217"/>
      <c r="V5124" s="85"/>
      <c r="W5124" s="85"/>
      <c r="X5124" s="85"/>
      <c r="Y5124" s="85"/>
      <c r="Z5124" s="85"/>
      <c r="AA5124" s="85"/>
      <c r="AB5124" s="86"/>
      <c r="AC5124" s="86"/>
      <c r="AD5124" s="85">
        <v>1</v>
      </c>
      <c r="AE5124" s="85"/>
      <c r="AF5124" s="85"/>
      <c r="AG5124" s="85"/>
      <c r="AH5124" s="85"/>
      <c r="AI5124" s="85"/>
      <c r="AJ5124" s="85"/>
    </row>
    <row r="5125" spans="1:36" ht="16.5" thickTop="1" thickBot="1">
      <c r="A5125" s="105">
        <f t="shared" si="1060"/>
        <v>3</v>
      </c>
      <c r="B5125" s="112" t="s">
        <v>4928</v>
      </c>
      <c r="C5125" s="107">
        <v>1972</v>
      </c>
      <c r="D5125" s="107"/>
      <c r="E5125" s="114" t="s">
        <v>94</v>
      </c>
      <c r="F5125" s="107">
        <v>2</v>
      </c>
      <c r="G5125" s="107">
        <v>2</v>
      </c>
      <c r="H5125" s="111">
        <v>378</v>
      </c>
      <c r="I5125" s="111">
        <v>285.3</v>
      </c>
      <c r="J5125" s="111">
        <v>285.3</v>
      </c>
      <c r="K5125" s="122">
        <v>41</v>
      </c>
      <c r="L5125" s="110">
        <f t="shared" si="1061"/>
        <v>5815356.1199999992</v>
      </c>
      <c r="M5125" s="108"/>
      <c r="N5125" s="108"/>
      <c r="O5125" s="108"/>
      <c r="P5125" s="110">
        <f>'Форма 2'!C5125-M5125-N5125-O5125</f>
        <v>5815356.1199999992</v>
      </c>
      <c r="Q5125" s="111">
        <f t="shared" si="1062"/>
        <v>20383.302208201891</v>
      </c>
      <c r="R5125" s="111">
        <f t="shared" si="1063"/>
        <v>20383.302208201891</v>
      </c>
      <c r="S5125" s="112" t="s">
        <v>2152</v>
      </c>
      <c r="T5125" s="107" t="s">
        <v>82</v>
      </c>
      <c r="U5125" s="217"/>
      <c r="V5125" s="85"/>
      <c r="W5125" s="85"/>
      <c r="X5125" s="85"/>
      <c r="Y5125" s="85"/>
      <c r="Z5125" s="85"/>
      <c r="AA5125" s="85"/>
      <c r="AB5125" s="86"/>
      <c r="AC5125" s="86"/>
      <c r="AD5125" s="85">
        <v>1</v>
      </c>
      <c r="AE5125" s="85">
        <v>1</v>
      </c>
      <c r="AF5125" s="85"/>
      <c r="AG5125" s="85"/>
      <c r="AH5125" s="85"/>
      <c r="AI5125" s="85"/>
      <c r="AJ5125" s="85"/>
    </row>
    <row r="5126" spans="1:36" ht="16.5" thickTop="1" thickBot="1">
      <c r="A5126" s="105">
        <f t="shared" si="1060"/>
        <v>4</v>
      </c>
      <c r="B5126" s="112" t="s">
        <v>4929</v>
      </c>
      <c r="C5126" s="107">
        <v>1976</v>
      </c>
      <c r="D5126" s="107">
        <v>2018</v>
      </c>
      <c r="E5126" s="114" t="s">
        <v>94</v>
      </c>
      <c r="F5126" s="107">
        <v>2</v>
      </c>
      <c r="G5126" s="107">
        <v>2</v>
      </c>
      <c r="H5126" s="111">
        <v>725</v>
      </c>
      <c r="I5126" s="111">
        <v>420.9</v>
      </c>
      <c r="J5126" s="111">
        <v>420.9</v>
      </c>
      <c r="K5126" s="122">
        <v>37</v>
      </c>
      <c r="L5126" s="110">
        <f t="shared" si="1061"/>
        <v>1389382.75</v>
      </c>
      <c r="M5126" s="108"/>
      <c r="N5126" s="108"/>
      <c r="O5126" s="108"/>
      <c r="P5126" s="110">
        <f>'Форма 2'!C5126-M5126-N5126-O5126</f>
        <v>1389382.75</v>
      </c>
      <c r="Q5126" s="111">
        <f t="shared" si="1062"/>
        <v>3300.9806367308151</v>
      </c>
      <c r="R5126" s="111">
        <f t="shared" si="1063"/>
        <v>3300.9806367308151</v>
      </c>
      <c r="S5126" s="112" t="s">
        <v>2152</v>
      </c>
      <c r="T5126" s="107" t="s">
        <v>82</v>
      </c>
      <c r="U5126" s="217"/>
      <c r="V5126" s="85"/>
      <c r="W5126" s="85"/>
      <c r="X5126" s="85"/>
      <c r="Y5126" s="85"/>
      <c r="Z5126" s="85">
        <v>1</v>
      </c>
      <c r="AA5126" s="85">
        <v>1</v>
      </c>
      <c r="AB5126" s="86"/>
      <c r="AC5126" s="86"/>
      <c r="AD5126" s="85"/>
      <c r="AE5126" s="85"/>
      <c r="AF5126" s="85"/>
      <c r="AG5126" s="85"/>
      <c r="AH5126" s="85"/>
      <c r="AI5126" s="85"/>
      <c r="AJ5126" s="85"/>
    </row>
    <row r="5127" spans="1:36" ht="16.5" thickTop="1" thickBot="1">
      <c r="A5127" s="105">
        <f t="shared" si="1060"/>
        <v>5</v>
      </c>
      <c r="B5127" s="112" t="s">
        <v>4930</v>
      </c>
      <c r="C5127" s="107">
        <v>1978</v>
      </c>
      <c r="D5127" s="107"/>
      <c r="E5127" s="114" t="s">
        <v>94</v>
      </c>
      <c r="F5127" s="107">
        <v>2</v>
      </c>
      <c r="G5127" s="107">
        <v>2</v>
      </c>
      <c r="H5127" s="111">
        <v>746</v>
      </c>
      <c r="I5127" s="111">
        <v>435</v>
      </c>
      <c r="J5127" s="111">
        <v>435</v>
      </c>
      <c r="K5127" s="122">
        <v>36</v>
      </c>
      <c r="L5127" s="110">
        <f t="shared" si="1061"/>
        <v>4347053.8999999994</v>
      </c>
      <c r="M5127" s="108"/>
      <c r="N5127" s="108"/>
      <c r="O5127" s="108"/>
      <c r="P5127" s="110">
        <f>'Форма 2'!C5127-M5127-N5127-O5127</f>
        <v>4347053.8999999994</v>
      </c>
      <c r="Q5127" s="111">
        <f t="shared" si="1062"/>
        <v>9993.2273563218387</v>
      </c>
      <c r="R5127" s="111">
        <f t="shared" si="1063"/>
        <v>9993.2273563218387</v>
      </c>
      <c r="S5127" s="112" t="s">
        <v>2152</v>
      </c>
      <c r="T5127" s="107" t="s">
        <v>82</v>
      </c>
      <c r="U5127" s="217"/>
      <c r="V5127" s="85"/>
      <c r="W5127" s="85"/>
      <c r="X5127" s="85"/>
      <c r="Y5127" s="85"/>
      <c r="Z5127" s="85"/>
      <c r="AA5127" s="85"/>
      <c r="AB5127" s="86"/>
      <c r="AC5127" s="86"/>
      <c r="AD5127" s="85"/>
      <c r="AE5127" s="85">
        <v>1</v>
      </c>
      <c r="AF5127" s="85"/>
      <c r="AG5127" s="85"/>
      <c r="AH5127" s="85"/>
      <c r="AI5127" s="85"/>
      <c r="AJ5127" s="85"/>
    </row>
    <row r="5128" spans="1:36" ht="16.5" thickTop="1" thickBot="1">
      <c r="A5128" s="105">
        <f t="shared" si="1060"/>
        <v>6</v>
      </c>
      <c r="B5128" s="112" t="s">
        <v>4931</v>
      </c>
      <c r="C5128" s="107">
        <v>1978</v>
      </c>
      <c r="D5128" s="107"/>
      <c r="E5128" s="114" t="s">
        <v>94</v>
      </c>
      <c r="F5128" s="107">
        <v>2</v>
      </c>
      <c r="G5128" s="107">
        <v>2</v>
      </c>
      <c r="H5128" s="111">
        <v>517.5</v>
      </c>
      <c r="I5128" s="111">
        <v>289.3</v>
      </c>
      <c r="J5128" s="111">
        <v>289.3</v>
      </c>
      <c r="K5128" s="122">
        <v>25</v>
      </c>
      <c r="L5128" s="110">
        <f t="shared" si="1061"/>
        <v>195516.67499999999</v>
      </c>
      <c r="M5128" s="108"/>
      <c r="N5128" s="108"/>
      <c r="O5128" s="108"/>
      <c r="P5128" s="110">
        <f>'Форма 2'!C5128-M5128-N5128-O5128</f>
        <v>195516.67499999999</v>
      </c>
      <c r="Q5128" s="111">
        <f t="shared" si="1062"/>
        <v>675.82673695126164</v>
      </c>
      <c r="R5128" s="111">
        <f t="shared" si="1063"/>
        <v>675.82673695126164</v>
      </c>
      <c r="S5128" s="112" t="s">
        <v>2152</v>
      </c>
      <c r="T5128" s="107" t="s">
        <v>82</v>
      </c>
      <c r="U5128" s="217"/>
      <c r="V5128" s="85"/>
      <c r="W5128" s="85"/>
      <c r="X5128" s="85">
        <v>1</v>
      </c>
      <c r="Y5128" s="85"/>
      <c r="Z5128" s="85"/>
      <c r="AA5128" s="85"/>
      <c r="AB5128" s="86"/>
      <c r="AC5128" s="86"/>
      <c r="AD5128" s="85"/>
      <c r="AE5128" s="85"/>
      <c r="AF5128" s="85"/>
      <c r="AG5128" s="85"/>
      <c r="AH5128" s="85"/>
      <c r="AI5128" s="85"/>
      <c r="AJ5128" s="85"/>
    </row>
    <row r="5129" spans="1:36" ht="16.5" thickTop="1" thickBot="1">
      <c r="A5129" s="105">
        <f t="shared" si="1060"/>
        <v>7</v>
      </c>
      <c r="B5129" s="112" t="s">
        <v>4932</v>
      </c>
      <c r="C5129" s="107">
        <v>1972</v>
      </c>
      <c r="D5129" s="107"/>
      <c r="E5129" s="114" t="s">
        <v>94</v>
      </c>
      <c r="F5129" s="107">
        <v>2</v>
      </c>
      <c r="G5129" s="107">
        <v>2</v>
      </c>
      <c r="H5129" s="111">
        <v>515.4</v>
      </c>
      <c r="I5129" s="111">
        <v>444.9</v>
      </c>
      <c r="J5129" s="111">
        <v>444.9</v>
      </c>
      <c r="K5129" s="122">
        <v>20</v>
      </c>
      <c r="L5129" s="110">
        <f t="shared" si="1061"/>
        <v>3003313.11</v>
      </c>
      <c r="M5129" s="108"/>
      <c r="N5129" s="108"/>
      <c r="O5129" s="108"/>
      <c r="P5129" s="110">
        <f>'Форма 2'!C5129-M5129-N5129-O5129</f>
        <v>3003313.11</v>
      </c>
      <c r="Q5129" s="111">
        <f t="shared" si="1062"/>
        <v>6750.5351989211058</v>
      </c>
      <c r="R5129" s="111">
        <f t="shared" si="1063"/>
        <v>6750.5351989211058</v>
      </c>
      <c r="S5129" s="112" t="s">
        <v>2152</v>
      </c>
      <c r="T5129" s="107" t="s">
        <v>82</v>
      </c>
      <c r="U5129" s="217"/>
      <c r="V5129" s="85"/>
      <c r="W5129" s="85"/>
      <c r="X5129" s="85"/>
      <c r="Y5129" s="85"/>
      <c r="Z5129" s="85"/>
      <c r="AA5129" s="85"/>
      <c r="AB5129" s="86"/>
      <c r="AC5129" s="86"/>
      <c r="AD5129" s="85"/>
      <c r="AE5129" s="85">
        <v>1</v>
      </c>
      <c r="AF5129" s="85"/>
      <c r="AG5129" s="85"/>
      <c r="AH5129" s="85"/>
      <c r="AI5129" s="85"/>
      <c r="AJ5129" s="85"/>
    </row>
    <row r="5130" spans="1:36" ht="16.5" thickTop="1" thickBot="1">
      <c r="A5130" s="105">
        <f t="shared" si="1060"/>
        <v>8</v>
      </c>
      <c r="B5130" s="112" t="s">
        <v>4933</v>
      </c>
      <c r="C5130" s="107">
        <v>1975</v>
      </c>
      <c r="D5130" s="107"/>
      <c r="E5130" s="114" t="s">
        <v>94</v>
      </c>
      <c r="F5130" s="107">
        <v>2</v>
      </c>
      <c r="G5130" s="107">
        <v>2</v>
      </c>
      <c r="H5130" s="111">
        <v>518.5</v>
      </c>
      <c r="I5130" s="111">
        <v>493.9</v>
      </c>
      <c r="J5130" s="111">
        <v>493.9</v>
      </c>
      <c r="K5130" s="122">
        <v>25</v>
      </c>
      <c r="L5130" s="110">
        <f t="shared" si="1061"/>
        <v>3021377.2749999999</v>
      </c>
      <c r="M5130" s="108"/>
      <c r="N5130" s="108"/>
      <c r="O5130" s="108"/>
      <c r="P5130" s="110">
        <f>'Форма 2'!C5130-M5130-N5130-O5130</f>
        <v>3021377.2749999999</v>
      </c>
      <c r="Q5130" s="111">
        <f>L5130/I5130</f>
        <v>6117.3866673415669</v>
      </c>
      <c r="R5130" s="111">
        <f>Q5130</f>
        <v>6117.3866673415669</v>
      </c>
      <c r="S5130" s="112" t="s">
        <v>2152</v>
      </c>
      <c r="T5130" s="107" t="s">
        <v>82</v>
      </c>
      <c r="U5130" s="217"/>
      <c r="V5130" s="85"/>
      <c r="W5130" s="85"/>
      <c r="X5130" s="85"/>
      <c r="Y5130" s="85"/>
      <c r="Z5130" s="85"/>
      <c r="AA5130" s="85"/>
      <c r="AB5130" s="86"/>
      <c r="AC5130" s="86"/>
      <c r="AD5130" s="85"/>
      <c r="AE5130" s="85">
        <v>1</v>
      </c>
      <c r="AF5130" s="85"/>
      <c r="AG5130" s="85"/>
      <c r="AH5130" s="85"/>
      <c r="AI5130" s="85"/>
      <c r="AJ5130" s="85"/>
    </row>
    <row r="5131" spans="1:36" ht="16.5" thickTop="1" thickBot="1">
      <c r="A5131" s="105">
        <f t="shared" si="1060"/>
        <v>9</v>
      </c>
      <c r="B5131" s="112" t="s">
        <v>1200</v>
      </c>
      <c r="C5131" s="107">
        <v>1967</v>
      </c>
      <c r="D5131" s="107"/>
      <c r="E5131" s="114" t="s">
        <v>94</v>
      </c>
      <c r="F5131" s="107">
        <v>2</v>
      </c>
      <c r="G5131" s="107">
        <v>2</v>
      </c>
      <c r="H5131" s="111">
        <v>472</v>
      </c>
      <c r="I5131" s="111">
        <v>302.60000000000002</v>
      </c>
      <c r="J5131" s="111">
        <v>302.60000000000002</v>
      </c>
      <c r="K5131" s="122">
        <v>27</v>
      </c>
      <c r="L5131" s="110">
        <f t="shared" si="1061"/>
        <v>3363089.6799999997</v>
      </c>
      <c r="M5131" s="108"/>
      <c r="N5131" s="108"/>
      <c r="O5131" s="108"/>
      <c r="P5131" s="110">
        <f>'Форма 2'!C5131-M5131-N5131-O5131</f>
        <v>3363089.6799999997</v>
      </c>
      <c r="Q5131" s="111">
        <f>L5131/I5131</f>
        <v>11113.977792465299</v>
      </c>
      <c r="R5131" s="111">
        <f>Q5131</f>
        <v>11113.977792465299</v>
      </c>
      <c r="S5131" s="112" t="s">
        <v>2152</v>
      </c>
      <c r="T5131" s="107" t="s">
        <v>82</v>
      </c>
      <c r="U5131" s="217"/>
      <c r="V5131" s="85"/>
      <c r="W5131" s="85"/>
      <c r="X5131" s="85"/>
      <c r="Y5131" s="85"/>
      <c r="Z5131" s="85"/>
      <c r="AA5131" s="85"/>
      <c r="AB5131" s="86"/>
      <c r="AC5131" s="86"/>
      <c r="AD5131" s="85"/>
      <c r="AE5131" s="85">
        <v>1</v>
      </c>
      <c r="AF5131" s="85">
        <v>1</v>
      </c>
      <c r="AG5131" s="85"/>
      <c r="AH5131" s="85"/>
      <c r="AI5131" s="85"/>
      <c r="AJ5131" s="85"/>
    </row>
    <row r="5132" spans="1:36" ht="16.5" thickTop="1" thickBot="1">
      <c r="A5132" s="105">
        <f t="shared" si="1060"/>
        <v>10</v>
      </c>
      <c r="B5132" s="112" t="s">
        <v>806</v>
      </c>
      <c r="C5132" s="107">
        <v>1965</v>
      </c>
      <c r="D5132" s="107"/>
      <c r="E5132" s="114" t="s">
        <v>94</v>
      </c>
      <c r="F5132" s="107">
        <v>2</v>
      </c>
      <c r="G5132" s="107">
        <v>1</v>
      </c>
      <c r="H5132" s="111">
        <v>443.6</v>
      </c>
      <c r="I5132" s="111">
        <v>218.4</v>
      </c>
      <c r="J5132" s="111">
        <v>218.4</v>
      </c>
      <c r="K5132" s="122">
        <v>10</v>
      </c>
      <c r="L5132" s="110">
        <f t="shared" si="1061"/>
        <v>328361.592</v>
      </c>
      <c r="M5132" s="108"/>
      <c r="N5132" s="108"/>
      <c r="O5132" s="108"/>
      <c r="P5132" s="110">
        <f>'Форма 2'!C5132-M5132-N5132-O5132</f>
        <v>328361.592</v>
      </c>
      <c r="Q5132" s="111">
        <f t="shared" si="1062"/>
        <v>1503.4871428571428</v>
      </c>
      <c r="R5132" s="111">
        <f t="shared" si="1063"/>
        <v>1503.4871428571428</v>
      </c>
      <c r="S5132" s="112" t="s">
        <v>2152</v>
      </c>
      <c r="T5132" s="107" t="s">
        <v>82</v>
      </c>
      <c r="U5132" s="217">
        <v>1</v>
      </c>
      <c r="V5132" s="85"/>
      <c r="W5132" s="85"/>
      <c r="X5132" s="85"/>
      <c r="Y5132" s="85"/>
      <c r="Z5132" s="85"/>
      <c r="AA5132" s="85"/>
      <c r="AB5132" s="86"/>
      <c r="AC5132" s="86"/>
      <c r="AD5132" s="85"/>
      <c r="AE5132" s="85"/>
      <c r="AF5132" s="85"/>
      <c r="AG5132" s="85"/>
      <c r="AH5132" s="85"/>
      <c r="AI5132" s="85"/>
      <c r="AJ5132" s="85"/>
    </row>
    <row r="5133" spans="1:36" ht="17.25" thickTop="1" thickBot="1">
      <c r="A5133" s="221">
        <v>0</v>
      </c>
      <c r="B5133" s="13" t="s">
        <v>1203</v>
      </c>
      <c r="C5133" s="5"/>
      <c r="D5133" s="5"/>
      <c r="E5133" s="5"/>
      <c r="F5133" s="5"/>
      <c r="G5133" s="5"/>
      <c r="H5133" s="24">
        <f>SUM(H5134:H5135)</f>
        <v>1141.4000000000001</v>
      </c>
      <c r="I5133" s="24">
        <f t="shared" ref="I5133:P5133" si="1064">SUM(I5134:I5135)</f>
        <v>1079.4000000000001</v>
      </c>
      <c r="J5133" s="24">
        <f t="shared" si="1064"/>
        <v>1079.4000000000001</v>
      </c>
      <c r="K5133" s="23">
        <f t="shared" si="1064"/>
        <v>20</v>
      </c>
      <c r="L5133" s="24">
        <f t="shared" si="1064"/>
        <v>11106928.51</v>
      </c>
      <c r="M5133" s="24">
        <f t="shared" si="1064"/>
        <v>0</v>
      </c>
      <c r="N5133" s="24">
        <f t="shared" si="1064"/>
        <v>0</v>
      </c>
      <c r="O5133" s="24">
        <f t="shared" si="1064"/>
        <v>0</v>
      </c>
      <c r="P5133" s="24">
        <f t="shared" si="1064"/>
        <v>11106928.51</v>
      </c>
      <c r="Q5133" s="8" t="s">
        <v>76</v>
      </c>
      <c r="R5133" s="8" t="s">
        <v>76</v>
      </c>
      <c r="S5133" s="8" t="s">
        <v>76</v>
      </c>
      <c r="T5133" s="5" t="s">
        <v>76</v>
      </c>
      <c r="U5133" s="218" t="s">
        <v>76</v>
      </c>
      <c r="V5133" s="84" t="s">
        <v>76</v>
      </c>
      <c r="W5133" s="84" t="s">
        <v>76</v>
      </c>
      <c r="X5133" s="84" t="s">
        <v>76</v>
      </c>
      <c r="Y5133" s="84" t="s">
        <v>76</v>
      </c>
      <c r="Z5133" s="84" t="s">
        <v>76</v>
      </c>
      <c r="AA5133" s="84" t="s">
        <v>76</v>
      </c>
      <c r="AB5133" s="84" t="s">
        <v>76</v>
      </c>
      <c r="AC5133" s="84" t="s">
        <v>76</v>
      </c>
      <c r="AD5133" s="84" t="s">
        <v>76</v>
      </c>
      <c r="AE5133" s="84" t="s">
        <v>76</v>
      </c>
      <c r="AF5133" s="84" t="s">
        <v>76</v>
      </c>
      <c r="AG5133" s="84" t="s">
        <v>76</v>
      </c>
      <c r="AH5133" s="84" t="s">
        <v>76</v>
      </c>
      <c r="AI5133" s="84" t="s">
        <v>76</v>
      </c>
      <c r="AJ5133" s="84" t="s">
        <v>76</v>
      </c>
    </row>
    <row r="5134" spans="1:36" ht="16.5" thickTop="1" thickBot="1">
      <c r="A5134" s="105">
        <f t="shared" si="1060"/>
        <v>1</v>
      </c>
      <c r="B5134" s="112" t="s">
        <v>4934</v>
      </c>
      <c r="C5134" s="107">
        <v>1971</v>
      </c>
      <c r="D5134" s="107"/>
      <c r="E5134" s="114" t="s">
        <v>1205</v>
      </c>
      <c r="F5134" s="107">
        <v>2</v>
      </c>
      <c r="G5134" s="107">
        <v>1</v>
      </c>
      <c r="H5134" s="111">
        <v>524.4</v>
      </c>
      <c r="I5134" s="111">
        <v>462.4</v>
      </c>
      <c r="J5134" s="111">
        <v>462.4</v>
      </c>
      <c r="K5134" s="122">
        <v>20</v>
      </c>
      <c r="L5134" s="110">
        <f t="shared" ref="L5134:L5135" si="1065">SUM(M5134:P5134)</f>
        <v>5210018.88</v>
      </c>
      <c r="M5134" s="108"/>
      <c r="N5134" s="108"/>
      <c r="O5134" s="108"/>
      <c r="P5134" s="110">
        <f>'Форма 2'!C5134-M5134-N5134-O5134</f>
        <v>5210018.88</v>
      </c>
      <c r="Q5134" s="111">
        <f>L5134/I5134</f>
        <v>11267.341868512111</v>
      </c>
      <c r="R5134" s="111">
        <f>Q5134</f>
        <v>11267.341868512111</v>
      </c>
      <c r="S5134" s="112" t="s">
        <v>2152</v>
      </c>
      <c r="T5134" s="107" t="s">
        <v>82</v>
      </c>
      <c r="U5134" s="217"/>
      <c r="V5134" s="85"/>
      <c r="W5134" s="85"/>
      <c r="X5134" s="85">
        <v>1</v>
      </c>
      <c r="Y5134" s="85"/>
      <c r="Z5134" s="85"/>
      <c r="AA5134" s="85"/>
      <c r="AB5134" s="86"/>
      <c r="AC5134" s="86"/>
      <c r="AD5134" s="85">
        <v>1</v>
      </c>
      <c r="AE5134" s="85"/>
      <c r="AF5134" s="85"/>
      <c r="AG5134" s="85"/>
      <c r="AH5134" s="85"/>
      <c r="AI5134" s="85"/>
      <c r="AJ5134" s="85"/>
    </row>
    <row r="5135" spans="1:36" ht="16.5" thickTop="1" thickBot="1">
      <c r="A5135" s="105">
        <f t="shared" ref="A5135:A5196" si="1066">A5134+1</f>
        <v>2</v>
      </c>
      <c r="B5135" s="112" t="s">
        <v>4935</v>
      </c>
      <c r="C5135" s="107">
        <v>1995</v>
      </c>
      <c r="D5135" s="107"/>
      <c r="E5135" s="114" t="s">
        <v>94</v>
      </c>
      <c r="F5135" s="107">
        <v>2</v>
      </c>
      <c r="G5135" s="107">
        <v>2</v>
      </c>
      <c r="H5135" s="111">
        <v>617</v>
      </c>
      <c r="I5135" s="111">
        <v>617</v>
      </c>
      <c r="J5135" s="111">
        <v>617</v>
      </c>
      <c r="K5135" s="122"/>
      <c r="L5135" s="110">
        <f t="shared" si="1065"/>
        <v>5896909.6299999999</v>
      </c>
      <c r="M5135" s="108"/>
      <c r="N5135" s="108"/>
      <c r="O5135" s="108"/>
      <c r="P5135" s="110">
        <f>'Форма 2'!C5135-M5135-N5135-O5135</f>
        <v>5896909.6299999999</v>
      </c>
      <c r="Q5135" s="111">
        <f>L5135/I5135</f>
        <v>9557.39</v>
      </c>
      <c r="R5135" s="111">
        <f>Q5135</f>
        <v>9557.39</v>
      </c>
      <c r="S5135" s="112" t="s">
        <v>2152</v>
      </c>
      <c r="T5135" s="107" t="s">
        <v>82</v>
      </c>
      <c r="U5135" s="217"/>
      <c r="V5135" s="85"/>
      <c r="W5135" s="85"/>
      <c r="X5135" s="85"/>
      <c r="Y5135" s="85"/>
      <c r="Z5135" s="85"/>
      <c r="AA5135" s="85"/>
      <c r="AB5135" s="86"/>
      <c r="AC5135" s="86"/>
      <c r="AD5135" s="85">
        <v>1</v>
      </c>
      <c r="AE5135" s="85"/>
      <c r="AF5135" s="85"/>
      <c r="AG5135" s="85"/>
      <c r="AH5135" s="85"/>
      <c r="AI5135" s="85"/>
      <c r="AJ5135" s="85"/>
    </row>
    <row r="5136" spans="1:36" ht="17.25" thickTop="1" thickBot="1">
      <c r="A5136" s="221">
        <v>0</v>
      </c>
      <c r="B5136" s="13" t="s">
        <v>1210</v>
      </c>
      <c r="C5136" s="5"/>
      <c r="D5136" s="5"/>
      <c r="E5136" s="5"/>
      <c r="F5136" s="5"/>
      <c r="G5136" s="5"/>
      <c r="H5136" s="24">
        <f>SUM(H5137:H5139)</f>
        <v>2320.3000000000002</v>
      </c>
      <c r="I5136" s="24">
        <f t="shared" ref="I5136:P5136" si="1067">SUM(I5137:I5139)</f>
        <v>2134.3000000000002</v>
      </c>
      <c r="J5136" s="24">
        <f t="shared" si="1067"/>
        <v>2134.3000000000002</v>
      </c>
      <c r="K5136" s="23">
        <f t="shared" si="1067"/>
        <v>98</v>
      </c>
      <c r="L5136" s="24">
        <f t="shared" si="1067"/>
        <v>1717532.466</v>
      </c>
      <c r="M5136" s="24">
        <f t="shared" si="1067"/>
        <v>0</v>
      </c>
      <c r="N5136" s="24">
        <f t="shared" si="1067"/>
        <v>0</v>
      </c>
      <c r="O5136" s="24">
        <f t="shared" si="1067"/>
        <v>0</v>
      </c>
      <c r="P5136" s="24">
        <f t="shared" si="1067"/>
        <v>1717532.466</v>
      </c>
      <c r="Q5136" s="8" t="s">
        <v>76</v>
      </c>
      <c r="R5136" s="8" t="s">
        <v>76</v>
      </c>
      <c r="S5136" s="8" t="s">
        <v>76</v>
      </c>
      <c r="T5136" s="5" t="s">
        <v>76</v>
      </c>
      <c r="U5136" s="218" t="s">
        <v>76</v>
      </c>
      <c r="V5136" s="84" t="s">
        <v>76</v>
      </c>
      <c r="W5136" s="84" t="s">
        <v>76</v>
      </c>
      <c r="X5136" s="84" t="s">
        <v>76</v>
      </c>
      <c r="Y5136" s="84" t="s">
        <v>76</v>
      </c>
      <c r="Z5136" s="84" t="s">
        <v>76</v>
      </c>
      <c r="AA5136" s="84" t="s">
        <v>76</v>
      </c>
      <c r="AB5136" s="84" t="s">
        <v>76</v>
      </c>
      <c r="AC5136" s="84" t="s">
        <v>76</v>
      </c>
      <c r="AD5136" s="84" t="s">
        <v>76</v>
      </c>
      <c r="AE5136" s="84" t="s">
        <v>76</v>
      </c>
      <c r="AF5136" s="84" t="s">
        <v>76</v>
      </c>
      <c r="AG5136" s="84" t="s">
        <v>76</v>
      </c>
      <c r="AH5136" s="84" t="s">
        <v>76</v>
      </c>
      <c r="AI5136" s="84" t="s">
        <v>76</v>
      </c>
      <c r="AJ5136" s="84" t="s">
        <v>76</v>
      </c>
    </row>
    <row r="5137" spans="1:36" ht="16.5" thickTop="1" thickBot="1">
      <c r="A5137" s="105">
        <f t="shared" si="1066"/>
        <v>1</v>
      </c>
      <c r="B5137" s="112" t="s">
        <v>4936</v>
      </c>
      <c r="C5137" s="107">
        <v>1985</v>
      </c>
      <c r="D5137" s="107"/>
      <c r="E5137" s="114" t="s">
        <v>106</v>
      </c>
      <c r="F5137" s="107">
        <v>2</v>
      </c>
      <c r="G5137" s="107">
        <v>2</v>
      </c>
      <c r="H5137" s="111">
        <v>818.3</v>
      </c>
      <c r="I5137" s="111">
        <v>759.7</v>
      </c>
      <c r="J5137" s="111">
        <v>759.7</v>
      </c>
      <c r="K5137" s="122">
        <v>36</v>
      </c>
      <c r="L5137" s="110">
        <f t="shared" ref="L5137:L5139" si="1068">SUM(M5137:P5137)</f>
        <v>605722.02599999995</v>
      </c>
      <c r="M5137" s="108"/>
      <c r="N5137" s="108"/>
      <c r="O5137" s="108"/>
      <c r="P5137" s="110">
        <f>'Форма 2'!C5137-M5137-N5137-O5137</f>
        <v>605722.02599999995</v>
      </c>
      <c r="Q5137" s="111">
        <f>L5137/I5137</f>
        <v>797.31739634066071</v>
      </c>
      <c r="R5137" s="111">
        <f>Q5137</f>
        <v>797.31739634066071</v>
      </c>
      <c r="S5137" s="112" t="s">
        <v>2152</v>
      </c>
      <c r="T5137" s="107" t="s">
        <v>82</v>
      </c>
      <c r="U5137" s="217">
        <v>1</v>
      </c>
      <c r="V5137" s="85"/>
      <c r="W5137" s="85"/>
      <c r="X5137" s="85"/>
      <c r="Y5137" s="85"/>
      <c r="Z5137" s="85"/>
      <c r="AA5137" s="85"/>
      <c r="AB5137" s="86"/>
      <c r="AC5137" s="86"/>
      <c r="AD5137" s="85"/>
      <c r="AE5137" s="85"/>
      <c r="AF5137" s="85"/>
      <c r="AG5137" s="85"/>
      <c r="AH5137" s="85"/>
      <c r="AI5137" s="85"/>
      <c r="AJ5137" s="85"/>
    </row>
    <row r="5138" spans="1:36" ht="16.5" thickTop="1" thickBot="1">
      <c r="A5138" s="105">
        <f t="shared" si="1066"/>
        <v>2</v>
      </c>
      <c r="B5138" s="112" t="s">
        <v>4937</v>
      </c>
      <c r="C5138" s="107">
        <v>1975</v>
      </c>
      <c r="D5138" s="107"/>
      <c r="E5138" s="114" t="s">
        <v>106</v>
      </c>
      <c r="F5138" s="107">
        <v>2</v>
      </c>
      <c r="G5138" s="107">
        <v>2</v>
      </c>
      <c r="H5138" s="111">
        <v>523.20000000000005</v>
      </c>
      <c r="I5138" s="111">
        <v>480.2</v>
      </c>
      <c r="J5138" s="111">
        <v>480.2</v>
      </c>
      <c r="K5138" s="122">
        <v>25</v>
      </c>
      <c r="L5138" s="110">
        <f t="shared" si="1068"/>
        <v>387283.10400000005</v>
      </c>
      <c r="M5138" s="108"/>
      <c r="N5138" s="108"/>
      <c r="O5138" s="108"/>
      <c r="P5138" s="110">
        <f>'Форма 2'!C5138-M5138-N5138-O5138</f>
        <v>387283.10400000005</v>
      </c>
      <c r="Q5138" s="111">
        <f>L5138/I5138</f>
        <v>806.50375676801343</v>
      </c>
      <c r="R5138" s="111">
        <f>Q5138</f>
        <v>806.50375676801343</v>
      </c>
      <c r="S5138" s="112" t="s">
        <v>2152</v>
      </c>
      <c r="T5138" s="107" t="s">
        <v>82</v>
      </c>
      <c r="U5138" s="217">
        <v>1</v>
      </c>
      <c r="V5138" s="85"/>
      <c r="W5138" s="85"/>
      <c r="X5138" s="85"/>
      <c r="Y5138" s="85"/>
      <c r="Z5138" s="85"/>
      <c r="AA5138" s="85"/>
      <c r="AB5138" s="86"/>
      <c r="AC5138" s="86"/>
      <c r="AD5138" s="85"/>
      <c r="AE5138" s="85"/>
      <c r="AF5138" s="85"/>
      <c r="AG5138" s="85"/>
      <c r="AH5138" s="85"/>
      <c r="AI5138" s="85"/>
      <c r="AJ5138" s="85"/>
    </row>
    <row r="5139" spans="1:36" ht="16.5" thickTop="1" thickBot="1">
      <c r="A5139" s="105">
        <f t="shared" si="1066"/>
        <v>3</v>
      </c>
      <c r="B5139" s="112" t="s">
        <v>4938</v>
      </c>
      <c r="C5139" s="107">
        <v>1974</v>
      </c>
      <c r="D5139" s="107"/>
      <c r="E5139" s="114" t="s">
        <v>106</v>
      </c>
      <c r="F5139" s="107">
        <v>2</v>
      </c>
      <c r="G5139" s="107">
        <v>3</v>
      </c>
      <c r="H5139" s="111">
        <v>978.8</v>
      </c>
      <c r="I5139" s="111">
        <v>894.4</v>
      </c>
      <c r="J5139" s="111">
        <v>894.4</v>
      </c>
      <c r="K5139" s="122">
        <v>37</v>
      </c>
      <c r="L5139" s="110">
        <f t="shared" si="1068"/>
        <v>724527.33600000001</v>
      </c>
      <c r="M5139" s="108"/>
      <c r="N5139" s="108"/>
      <c r="O5139" s="108"/>
      <c r="P5139" s="110">
        <f>'Форма 2'!C5139-M5139-N5139-O5139</f>
        <v>724527.33600000001</v>
      </c>
      <c r="Q5139" s="111">
        <f>L5139/I5139</f>
        <v>810.07081395348837</v>
      </c>
      <c r="R5139" s="111">
        <f>Q5139</f>
        <v>810.07081395348837</v>
      </c>
      <c r="S5139" s="112" t="s">
        <v>2152</v>
      </c>
      <c r="T5139" s="107" t="s">
        <v>82</v>
      </c>
      <c r="U5139" s="217">
        <v>1</v>
      </c>
      <c r="V5139" s="85"/>
      <c r="W5139" s="85"/>
      <c r="X5139" s="85"/>
      <c r="Y5139" s="85"/>
      <c r="Z5139" s="85"/>
      <c r="AA5139" s="85"/>
      <c r="AB5139" s="86"/>
      <c r="AC5139" s="86"/>
      <c r="AD5139" s="85"/>
      <c r="AE5139" s="85"/>
      <c r="AF5139" s="85"/>
      <c r="AG5139" s="85"/>
      <c r="AH5139" s="85"/>
      <c r="AI5139" s="85"/>
      <c r="AJ5139" s="85"/>
    </row>
    <row r="5140" spans="1:36" ht="17.25" thickTop="1" thickBot="1">
      <c r="A5140" s="221">
        <v>0</v>
      </c>
      <c r="B5140" s="13" t="s">
        <v>1217</v>
      </c>
      <c r="C5140" s="5"/>
      <c r="D5140" s="5"/>
      <c r="E5140" s="5"/>
      <c r="F5140" s="5"/>
      <c r="G5140" s="5"/>
      <c r="H5140" s="24">
        <f t="shared" ref="H5140:P5140" si="1069">SUM(H5141:H5156)</f>
        <v>9151.32</v>
      </c>
      <c r="I5140" s="24">
        <f t="shared" si="1069"/>
        <v>9047.869999999999</v>
      </c>
      <c r="J5140" s="24">
        <f t="shared" si="1069"/>
        <v>5004.7299999999996</v>
      </c>
      <c r="K5140" s="23">
        <f t="shared" si="1069"/>
        <v>80</v>
      </c>
      <c r="L5140" s="24">
        <f t="shared" si="1069"/>
        <v>34858386.788199998</v>
      </c>
      <c r="M5140" s="24">
        <f t="shared" si="1069"/>
        <v>0</v>
      </c>
      <c r="N5140" s="24">
        <f t="shared" si="1069"/>
        <v>0</v>
      </c>
      <c r="O5140" s="24">
        <f t="shared" si="1069"/>
        <v>0</v>
      </c>
      <c r="P5140" s="24">
        <f t="shared" si="1069"/>
        <v>34858386.788199998</v>
      </c>
      <c r="Q5140" s="8" t="s">
        <v>76</v>
      </c>
      <c r="R5140" s="8" t="s">
        <v>76</v>
      </c>
      <c r="S5140" s="8" t="s">
        <v>76</v>
      </c>
      <c r="T5140" s="5" t="s">
        <v>76</v>
      </c>
      <c r="U5140" s="218" t="s">
        <v>76</v>
      </c>
      <c r="V5140" s="84" t="s">
        <v>76</v>
      </c>
      <c r="W5140" s="84" t="s">
        <v>76</v>
      </c>
      <c r="X5140" s="84" t="s">
        <v>76</v>
      </c>
      <c r="Y5140" s="84" t="s">
        <v>76</v>
      </c>
      <c r="Z5140" s="84" t="s">
        <v>76</v>
      </c>
      <c r="AA5140" s="84" t="s">
        <v>76</v>
      </c>
      <c r="AB5140" s="84" t="s">
        <v>76</v>
      </c>
      <c r="AC5140" s="84" t="s">
        <v>76</v>
      </c>
      <c r="AD5140" s="84" t="s">
        <v>76</v>
      </c>
      <c r="AE5140" s="84" t="s">
        <v>76</v>
      </c>
      <c r="AF5140" s="84" t="s">
        <v>76</v>
      </c>
      <c r="AG5140" s="84" t="s">
        <v>76</v>
      </c>
      <c r="AH5140" s="84" t="s">
        <v>76</v>
      </c>
      <c r="AI5140" s="84" t="s">
        <v>76</v>
      </c>
      <c r="AJ5140" s="84" t="s">
        <v>76</v>
      </c>
    </row>
    <row r="5141" spans="1:36" ht="16.5" thickTop="1" thickBot="1">
      <c r="A5141" s="105">
        <f t="shared" si="1066"/>
        <v>1</v>
      </c>
      <c r="B5141" s="112" t="s">
        <v>4939</v>
      </c>
      <c r="C5141" s="107">
        <v>1982</v>
      </c>
      <c r="D5141" s="107"/>
      <c r="E5141" s="114" t="s">
        <v>80</v>
      </c>
      <c r="F5141" s="107">
        <v>2</v>
      </c>
      <c r="G5141" s="107">
        <v>2</v>
      </c>
      <c r="H5141" s="111">
        <v>760.2</v>
      </c>
      <c r="I5141" s="111">
        <v>760.2</v>
      </c>
      <c r="J5141" s="111">
        <v>633.20000000000005</v>
      </c>
      <c r="K5141" s="122"/>
      <c r="L5141" s="110">
        <f t="shared" ref="L5141:L5156" si="1070">SUM(M5141:P5141)</f>
        <v>986770.00800000003</v>
      </c>
      <c r="M5141" s="108"/>
      <c r="N5141" s="108"/>
      <c r="O5141" s="108"/>
      <c r="P5141" s="110">
        <f>'Форма 2'!C5141-M5141-N5141-O5141</f>
        <v>986770.00800000003</v>
      </c>
      <c r="Q5141" s="111">
        <f t="shared" ref="Q5141:Q5156" si="1071">L5141/I5141</f>
        <v>1298.04</v>
      </c>
      <c r="R5141" s="111">
        <f t="shared" ref="R5141:R5156" si="1072">Q5141</f>
        <v>1298.04</v>
      </c>
      <c r="S5141" s="112" t="s">
        <v>2152</v>
      </c>
      <c r="T5141" s="107" t="s">
        <v>82</v>
      </c>
      <c r="U5141" s="217"/>
      <c r="V5141" s="85"/>
      <c r="W5141" s="85"/>
      <c r="X5141" s="85"/>
      <c r="Y5141" s="85"/>
      <c r="Z5141" s="85"/>
      <c r="AA5141" s="85"/>
      <c r="AB5141" s="86"/>
      <c r="AC5141" s="86"/>
      <c r="AD5141" s="85"/>
      <c r="AE5141" s="85"/>
      <c r="AF5141" s="85">
        <v>1</v>
      </c>
      <c r="AG5141" s="85"/>
      <c r="AH5141" s="85"/>
      <c r="AI5141" s="85"/>
      <c r="AJ5141" s="85"/>
    </row>
    <row r="5142" spans="1:36" ht="16.5" thickTop="1" thickBot="1">
      <c r="A5142" s="105">
        <f t="shared" si="1066"/>
        <v>2</v>
      </c>
      <c r="B5142" s="112" t="s">
        <v>4940</v>
      </c>
      <c r="C5142" s="107">
        <v>1917</v>
      </c>
      <c r="D5142" s="107">
        <v>1968</v>
      </c>
      <c r="E5142" s="114" t="s">
        <v>102</v>
      </c>
      <c r="F5142" s="107">
        <v>2</v>
      </c>
      <c r="G5142" s="107">
        <v>1</v>
      </c>
      <c r="H5142" s="111">
        <v>167.6</v>
      </c>
      <c r="I5142" s="111">
        <v>167.6</v>
      </c>
      <c r="J5142" s="111">
        <v>103.3</v>
      </c>
      <c r="K5142" s="122"/>
      <c r="L5142" s="110">
        <f t="shared" si="1070"/>
        <v>217551.50399999999</v>
      </c>
      <c r="M5142" s="108"/>
      <c r="N5142" s="108"/>
      <c r="O5142" s="108"/>
      <c r="P5142" s="110">
        <f>'Форма 2'!C5142-M5142-N5142-O5142</f>
        <v>217551.50399999999</v>
      </c>
      <c r="Q5142" s="111">
        <f t="shared" si="1071"/>
        <v>1298.04</v>
      </c>
      <c r="R5142" s="111">
        <f t="shared" si="1072"/>
        <v>1298.04</v>
      </c>
      <c r="S5142" s="112" t="s">
        <v>2152</v>
      </c>
      <c r="T5142" s="107" t="s">
        <v>82</v>
      </c>
      <c r="U5142" s="217"/>
      <c r="V5142" s="85"/>
      <c r="W5142" s="85"/>
      <c r="X5142" s="85"/>
      <c r="Y5142" s="85"/>
      <c r="Z5142" s="85"/>
      <c r="AA5142" s="85"/>
      <c r="AB5142" s="86"/>
      <c r="AC5142" s="86"/>
      <c r="AD5142" s="85"/>
      <c r="AE5142" s="85"/>
      <c r="AF5142" s="85">
        <v>1</v>
      </c>
      <c r="AG5142" s="85"/>
      <c r="AH5142" s="85"/>
      <c r="AI5142" s="85"/>
      <c r="AJ5142" s="85"/>
    </row>
    <row r="5143" spans="1:36" ht="16.5" thickTop="1" thickBot="1">
      <c r="A5143" s="105">
        <f t="shared" si="1066"/>
        <v>3</v>
      </c>
      <c r="B5143" s="112" t="s">
        <v>4941</v>
      </c>
      <c r="C5143" s="107">
        <v>1968</v>
      </c>
      <c r="D5143" s="107"/>
      <c r="E5143" s="114" t="s">
        <v>102</v>
      </c>
      <c r="F5143" s="107">
        <v>2</v>
      </c>
      <c r="G5143" s="107">
        <v>1</v>
      </c>
      <c r="H5143" s="111">
        <v>376.4</v>
      </c>
      <c r="I5143" s="111">
        <v>376.4</v>
      </c>
      <c r="J5143" s="111">
        <v>343</v>
      </c>
      <c r="K5143" s="122"/>
      <c r="L5143" s="110">
        <f t="shared" si="1070"/>
        <v>488582.25599999994</v>
      </c>
      <c r="M5143" s="108"/>
      <c r="N5143" s="108"/>
      <c r="O5143" s="108"/>
      <c r="P5143" s="110">
        <f>'Форма 2'!C5143-M5143-N5143-O5143</f>
        <v>488582.25599999994</v>
      </c>
      <c r="Q5143" s="111">
        <f t="shared" si="1071"/>
        <v>1298.04</v>
      </c>
      <c r="R5143" s="111">
        <f t="shared" si="1072"/>
        <v>1298.04</v>
      </c>
      <c r="S5143" s="112" t="s">
        <v>2152</v>
      </c>
      <c r="T5143" s="107" t="s">
        <v>82</v>
      </c>
      <c r="U5143" s="217"/>
      <c r="V5143" s="85"/>
      <c r="W5143" s="85"/>
      <c r="X5143" s="85"/>
      <c r="Y5143" s="85"/>
      <c r="Z5143" s="85"/>
      <c r="AA5143" s="85"/>
      <c r="AB5143" s="86"/>
      <c r="AC5143" s="86"/>
      <c r="AD5143" s="85"/>
      <c r="AE5143" s="85"/>
      <c r="AF5143" s="85">
        <v>1</v>
      </c>
      <c r="AG5143" s="85"/>
      <c r="AH5143" s="85"/>
      <c r="AI5143" s="85"/>
      <c r="AJ5143" s="85"/>
    </row>
    <row r="5144" spans="1:36" ht="16.5" thickTop="1" thickBot="1">
      <c r="A5144" s="105">
        <f t="shared" si="1066"/>
        <v>4</v>
      </c>
      <c r="B5144" s="112" t="s">
        <v>4942</v>
      </c>
      <c r="C5144" s="107">
        <v>1905</v>
      </c>
      <c r="D5144" s="107"/>
      <c r="E5144" s="114" t="s">
        <v>102</v>
      </c>
      <c r="F5144" s="107">
        <v>2</v>
      </c>
      <c r="G5144" s="107">
        <v>1</v>
      </c>
      <c r="H5144" s="111">
        <v>167.2</v>
      </c>
      <c r="I5144" s="111">
        <v>167.2</v>
      </c>
      <c r="J5144" s="111"/>
      <c r="K5144" s="122"/>
      <c r="L5144" s="110">
        <f t="shared" si="1070"/>
        <v>1597995.6079999998</v>
      </c>
      <c r="M5144" s="108"/>
      <c r="N5144" s="108"/>
      <c r="O5144" s="108"/>
      <c r="P5144" s="110">
        <f>'Форма 2'!C5144-M5144-N5144-O5144</f>
        <v>1597995.6079999998</v>
      </c>
      <c r="Q5144" s="111">
        <f t="shared" si="1071"/>
        <v>9557.39</v>
      </c>
      <c r="R5144" s="111">
        <f t="shared" si="1072"/>
        <v>9557.39</v>
      </c>
      <c r="S5144" s="112" t="s">
        <v>2152</v>
      </c>
      <c r="T5144" s="107" t="s">
        <v>82</v>
      </c>
      <c r="U5144" s="217"/>
      <c r="V5144" s="85"/>
      <c r="W5144" s="85"/>
      <c r="X5144" s="85"/>
      <c r="Y5144" s="85"/>
      <c r="Z5144" s="85"/>
      <c r="AA5144" s="85"/>
      <c r="AB5144" s="86"/>
      <c r="AC5144" s="86"/>
      <c r="AD5144" s="85">
        <v>1</v>
      </c>
      <c r="AE5144" s="85"/>
      <c r="AF5144" s="85"/>
      <c r="AG5144" s="85"/>
      <c r="AH5144" s="85"/>
      <c r="AI5144" s="85"/>
      <c r="AJ5144" s="85"/>
    </row>
    <row r="5145" spans="1:36" ht="16.5" thickTop="1" thickBot="1">
      <c r="A5145" s="105">
        <f t="shared" si="1066"/>
        <v>5</v>
      </c>
      <c r="B5145" s="112" t="s">
        <v>4943</v>
      </c>
      <c r="C5145" s="107">
        <v>1972</v>
      </c>
      <c r="D5145" s="107"/>
      <c r="E5145" s="114" t="s">
        <v>1065</v>
      </c>
      <c r="F5145" s="107">
        <v>2</v>
      </c>
      <c r="G5145" s="107">
        <v>2</v>
      </c>
      <c r="H5145" s="111">
        <v>633.20000000000005</v>
      </c>
      <c r="I5145" s="111">
        <v>633.20000000000005</v>
      </c>
      <c r="J5145" s="111"/>
      <c r="K5145" s="122"/>
      <c r="L5145" s="110">
        <f t="shared" si="1070"/>
        <v>821918.92800000007</v>
      </c>
      <c r="M5145" s="108"/>
      <c r="N5145" s="108"/>
      <c r="O5145" s="108"/>
      <c r="P5145" s="110">
        <f>'Форма 2'!C5145-M5145-N5145-O5145</f>
        <v>821918.92800000007</v>
      </c>
      <c r="Q5145" s="111">
        <f t="shared" si="1071"/>
        <v>1298.04</v>
      </c>
      <c r="R5145" s="111">
        <f t="shared" si="1072"/>
        <v>1298.04</v>
      </c>
      <c r="S5145" s="112" t="s">
        <v>2152</v>
      </c>
      <c r="T5145" s="107" t="s">
        <v>82</v>
      </c>
      <c r="U5145" s="217"/>
      <c r="V5145" s="85"/>
      <c r="W5145" s="85"/>
      <c r="X5145" s="85"/>
      <c r="Y5145" s="85"/>
      <c r="Z5145" s="85"/>
      <c r="AA5145" s="85"/>
      <c r="AB5145" s="86"/>
      <c r="AC5145" s="86"/>
      <c r="AD5145" s="85"/>
      <c r="AE5145" s="85"/>
      <c r="AF5145" s="85">
        <v>1</v>
      </c>
      <c r="AG5145" s="85"/>
      <c r="AH5145" s="85"/>
      <c r="AI5145" s="85"/>
      <c r="AJ5145" s="85"/>
    </row>
    <row r="5146" spans="1:36" ht="16.5" thickTop="1" thickBot="1">
      <c r="A5146" s="105">
        <f t="shared" si="1066"/>
        <v>6</v>
      </c>
      <c r="B5146" s="112" t="s">
        <v>4944</v>
      </c>
      <c r="C5146" s="107">
        <v>1973</v>
      </c>
      <c r="D5146" s="107"/>
      <c r="E5146" s="114" t="s">
        <v>80</v>
      </c>
      <c r="F5146" s="107">
        <v>2</v>
      </c>
      <c r="G5146" s="107">
        <v>2</v>
      </c>
      <c r="H5146" s="111">
        <v>633.20000000000005</v>
      </c>
      <c r="I5146" s="111">
        <v>633.20000000000005</v>
      </c>
      <c r="J5146" s="111"/>
      <c r="K5146" s="122"/>
      <c r="L5146" s="110">
        <f t="shared" si="1070"/>
        <v>821918.92800000007</v>
      </c>
      <c r="M5146" s="108"/>
      <c r="N5146" s="108"/>
      <c r="O5146" s="108"/>
      <c r="P5146" s="110">
        <f>'Форма 2'!C5146-M5146-N5146-O5146</f>
        <v>821918.92800000007</v>
      </c>
      <c r="Q5146" s="111">
        <f t="shared" si="1071"/>
        <v>1298.04</v>
      </c>
      <c r="R5146" s="111">
        <f t="shared" si="1072"/>
        <v>1298.04</v>
      </c>
      <c r="S5146" s="112" t="s">
        <v>2152</v>
      </c>
      <c r="T5146" s="107" t="s">
        <v>82</v>
      </c>
      <c r="U5146" s="217"/>
      <c r="V5146" s="85"/>
      <c r="W5146" s="85"/>
      <c r="X5146" s="85"/>
      <c r="Y5146" s="85"/>
      <c r="Z5146" s="85"/>
      <c r="AA5146" s="85"/>
      <c r="AB5146" s="86"/>
      <c r="AC5146" s="86"/>
      <c r="AD5146" s="85"/>
      <c r="AE5146" s="85"/>
      <c r="AF5146" s="85">
        <v>1</v>
      </c>
      <c r="AG5146" s="85"/>
      <c r="AH5146" s="85"/>
      <c r="AI5146" s="85"/>
      <c r="AJ5146" s="85"/>
    </row>
    <row r="5147" spans="1:36" ht="16.5" thickTop="1" thickBot="1">
      <c r="A5147" s="105">
        <f t="shared" si="1066"/>
        <v>7</v>
      </c>
      <c r="B5147" s="112" t="s">
        <v>4945</v>
      </c>
      <c r="C5147" s="107">
        <v>1973</v>
      </c>
      <c r="D5147" s="107"/>
      <c r="E5147" s="114" t="s">
        <v>80</v>
      </c>
      <c r="F5147" s="107">
        <v>2</v>
      </c>
      <c r="G5147" s="107">
        <v>2</v>
      </c>
      <c r="H5147" s="111">
        <v>633.20000000000005</v>
      </c>
      <c r="I5147" s="111">
        <v>633.20000000000005</v>
      </c>
      <c r="J5147" s="111"/>
      <c r="K5147" s="122"/>
      <c r="L5147" s="110">
        <f t="shared" si="1070"/>
        <v>821918.92800000007</v>
      </c>
      <c r="M5147" s="108"/>
      <c r="N5147" s="108"/>
      <c r="O5147" s="108"/>
      <c r="P5147" s="110">
        <f>'Форма 2'!C5147-M5147-N5147-O5147</f>
        <v>821918.92800000007</v>
      </c>
      <c r="Q5147" s="111">
        <f t="shared" si="1071"/>
        <v>1298.04</v>
      </c>
      <c r="R5147" s="111">
        <f t="shared" si="1072"/>
        <v>1298.04</v>
      </c>
      <c r="S5147" s="112" t="s">
        <v>2152</v>
      </c>
      <c r="T5147" s="107" t="s">
        <v>82</v>
      </c>
      <c r="U5147" s="217"/>
      <c r="V5147" s="85"/>
      <c r="W5147" s="85"/>
      <c r="X5147" s="85"/>
      <c r="Y5147" s="85"/>
      <c r="Z5147" s="85"/>
      <c r="AA5147" s="85"/>
      <c r="AB5147" s="86"/>
      <c r="AC5147" s="86"/>
      <c r="AD5147" s="85"/>
      <c r="AE5147" s="85"/>
      <c r="AF5147" s="85">
        <v>1</v>
      </c>
      <c r="AG5147" s="85"/>
      <c r="AH5147" s="85"/>
      <c r="AI5147" s="85"/>
      <c r="AJ5147" s="85"/>
    </row>
    <row r="5148" spans="1:36" ht="16.5" thickTop="1" thickBot="1">
      <c r="A5148" s="105">
        <f t="shared" si="1066"/>
        <v>8</v>
      </c>
      <c r="B5148" s="112" t="s">
        <v>4946</v>
      </c>
      <c r="C5148" s="107">
        <v>1974</v>
      </c>
      <c r="D5148" s="107"/>
      <c r="E5148" s="114" t="s">
        <v>4947</v>
      </c>
      <c r="F5148" s="107">
        <v>2</v>
      </c>
      <c r="G5148" s="107">
        <v>2</v>
      </c>
      <c r="H5148" s="111">
        <v>549</v>
      </c>
      <c r="I5148" s="111">
        <v>549</v>
      </c>
      <c r="J5148" s="111">
        <v>498.4</v>
      </c>
      <c r="K5148" s="122"/>
      <c r="L5148" s="110">
        <f t="shared" si="1070"/>
        <v>712623.96</v>
      </c>
      <c r="M5148" s="108"/>
      <c r="N5148" s="108"/>
      <c r="O5148" s="108"/>
      <c r="P5148" s="110">
        <f>'Форма 2'!C5148-M5148-N5148-O5148</f>
        <v>712623.96</v>
      </c>
      <c r="Q5148" s="111">
        <f t="shared" si="1071"/>
        <v>1298.04</v>
      </c>
      <c r="R5148" s="111">
        <f t="shared" si="1072"/>
        <v>1298.04</v>
      </c>
      <c r="S5148" s="112" t="s">
        <v>2152</v>
      </c>
      <c r="T5148" s="107" t="s">
        <v>82</v>
      </c>
      <c r="U5148" s="217"/>
      <c r="V5148" s="85"/>
      <c r="W5148" s="85"/>
      <c r="X5148" s="85"/>
      <c r="Y5148" s="85"/>
      <c r="Z5148" s="85"/>
      <c r="AA5148" s="85"/>
      <c r="AB5148" s="86"/>
      <c r="AC5148" s="86"/>
      <c r="AD5148" s="85"/>
      <c r="AE5148" s="85"/>
      <c r="AF5148" s="85">
        <v>1</v>
      </c>
      <c r="AG5148" s="85"/>
      <c r="AH5148" s="85"/>
      <c r="AI5148" s="85"/>
      <c r="AJ5148" s="85"/>
    </row>
    <row r="5149" spans="1:36" ht="16.5" thickTop="1" thickBot="1">
      <c r="A5149" s="105">
        <f t="shared" si="1066"/>
        <v>9</v>
      </c>
      <c r="B5149" s="112" t="s">
        <v>1227</v>
      </c>
      <c r="C5149" s="107">
        <v>1917</v>
      </c>
      <c r="D5149" s="107"/>
      <c r="E5149" s="114" t="s">
        <v>1230</v>
      </c>
      <c r="F5149" s="107">
        <v>2</v>
      </c>
      <c r="G5149" s="107">
        <v>1</v>
      </c>
      <c r="H5149" s="111">
        <v>298.89999999999998</v>
      </c>
      <c r="I5149" s="111">
        <v>298.89999999999998</v>
      </c>
      <c r="J5149" s="111"/>
      <c r="K5149" s="122"/>
      <c r="L5149" s="110">
        <f t="shared" si="1070"/>
        <v>2856703.8709999998</v>
      </c>
      <c r="M5149" s="108"/>
      <c r="N5149" s="108"/>
      <c r="O5149" s="108"/>
      <c r="P5149" s="110">
        <f>'Форма 2'!C5149-M5149-N5149-O5149</f>
        <v>2856703.8709999998</v>
      </c>
      <c r="Q5149" s="111">
        <f t="shared" si="1071"/>
        <v>9557.39</v>
      </c>
      <c r="R5149" s="111">
        <f t="shared" si="1072"/>
        <v>9557.39</v>
      </c>
      <c r="S5149" s="112" t="s">
        <v>2152</v>
      </c>
      <c r="T5149" s="107" t="s">
        <v>82</v>
      </c>
      <c r="U5149" s="217"/>
      <c r="V5149" s="85"/>
      <c r="W5149" s="85"/>
      <c r="X5149" s="85"/>
      <c r="Y5149" s="85"/>
      <c r="Z5149" s="85"/>
      <c r="AA5149" s="85"/>
      <c r="AB5149" s="86"/>
      <c r="AC5149" s="86"/>
      <c r="AD5149" s="85">
        <v>1</v>
      </c>
      <c r="AE5149" s="85"/>
      <c r="AF5149" s="85"/>
      <c r="AG5149" s="85"/>
      <c r="AH5149" s="85"/>
      <c r="AI5149" s="85"/>
      <c r="AJ5149" s="85"/>
    </row>
    <row r="5150" spans="1:36" ht="16.5" thickTop="1" thickBot="1">
      <c r="A5150" s="105">
        <f t="shared" si="1066"/>
        <v>10</v>
      </c>
      <c r="B5150" s="112" t="s">
        <v>4948</v>
      </c>
      <c r="C5150" s="107">
        <v>1970</v>
      </c>
      <c r="D5150" s="107"/>
      <c r="E5150" s="114" t="s">
        <v>4949</v>
      </c>
      <c r="F5150" s="107">
        <v>2</v>
      </c>
      <c r="G5150" s="107">
        <v>2</v>
      </c>
      <c r="H5150" s="111">
        <v>517.9</v>
      </c>
      <c r="I5150" s="111">
        <v>517.9</v>
      </c>
      <c r="J5150" s="111">
        <v>458.9</v>
      </c>
      <c r="K5150" s="122"/>
      <c r="L5150" s="110">
        <f t="shared" si="1070"/>
        <v>672254.91599999997</v>
      </c>
      <c r="M5150" s="108"/>
      <c r="N5150" s="108"/>
      <c r="O5150" s="108"/>
      <c r="P5150" s="110">
        <f>'Форма 2'!C5150-M5150-N5150-O5150</f>
        <v>672254.91599999997</v>
      </c>
      <c r="Q5150" s="111">
        <f t="shared" si="1071"/>
        <v>1298.04</v>
      </c>
      <c r="R5150" s="111">
        <f t="shared" si="1072"/>
        <v>1298.04</v>
      </c>
      <c r="S5150" s="112" t="s">
        <v>2152</v>
      </c>
      <c r="T5150" s="107" t="s">
        <v>82</v>
      </c>
      <c r="U5150" s="217"/>
      <c r="V5150" s="85"/>
      <c r="W5150" s="85"/>
      <c r="X5150" s="85"/>
      <c r="Y5150" s="85"/>
      <c r="Z5150" s="85"/>
      <c r="AA5150" s="85"/>
      <c r="AB5150" s="86"/>
      <c r="AC5150" s="86"/>
      <c r="AD5150" s="85"/>
      <c r="AE5150" s="85"/>
      <c r="AF5150" s="85">
        <v>1</v>
      </c>
      <c r="AG5150" s="85"/>
      <c r="AH5150" s="85"/>
      <c r="AI5150" s="85"/>
      <c r="AJ5150" s="85"/>
    </row>
    <row r="5151" spans="1:36" ht="16.5" thickTop="1" thickBot="1">
      <c r="A5151" s="105">
        <f t="shared" si="1066"/>
        <v>11</v>
      </c>
      <c r="B5151" s="112" t="s">
        <v>4950</v>
      </c>
      <c r="C5151" s="107">
        <v>1970</v>
      </c>
      <c r="D5151" s="107"/>
      <c r="E5151" s="114" t="s">
        <v>4947</v>
      </c>
      <c r="F5151" s="107">
        <v>2</v>
      </c>
      <c r="G5151" s="107">
        <v>2</v>
      </c>
      <c r="H5151" s="111">
        <v>842.8</v>
      </c>
      <c r="I5151" s="111">
        <v>842.8</v>
      </c>
      <c r="J5151" s="111">
        <v>746.6</v>
      </c>
      <c r="K5151" s="122"/>
      <c r="L5151" s="110">
        <f t="shared" si="1070"/>
        <v>1093988.112</v>
      </c>
      <c r="M5151" s="108"/>
      <c r="N5151" s="108"/>
      <c r="O5151" s="108"/>
      <c r="P5151" s="110">
        <f>'Форма 2'!C5151-M5151-N5151-O5151</f>
        <v>1093988.112</v>
      </c>
      <c r="Q5151" s="111">
        <f t="shared" si="1071"/>
        <v>1298.04</v>
      </c>
      <c r="R5151" s="111">
        <f t="shared" si="1072"/>
        <v>1298.04</v>
      </c>
      <c r="S5151" s="112" t="s">
        <v>2152</v>
      </c>
      <c r="T5151" s="107" t="s">
        <v>82</v>
      </c>
      <c r="U5151" s="217"/>
      <c r="V5151" s="85"/>
      <c r="W5151" s="85"/>
      <c r="X5151" s="85"/>
      <c r="Y5151" s="85"/>
      <c r="Z5151" s="85"/>
      <c r="AA5151" s="85"/>
      <c r="AB5151" s="86"/>
      <c r="AC5151" s="86"/>
      <c r="AD5151" s="85"/>
      <c r="AE5151" s="85"/>
      <c r="AF5151" s="85">
        <v>1</v>
      </c>
      <c r="AG5151" s="85"/>
      <c r="AH5151" s="85"/>
      <c r="AI5151" s="85"/>
      <c r="AJ5151" s="85"/>
    </row>
    <row r="5152" spans="1:36" ht="16.5" thickTop="1" thickBot="1">
      <c r="A5152" s="105">
        <f t="shared" si="1066"/>
        <v>12</v>
      </c>
      <c r="B5152" s="112" t="s">
        <v>4951</v>
      </c>
      <c r="C5152" s="107">
        <v>1917</v>
      </c>
      <c r="D5152" s="107"/>
      <c r="E5152" s="114" t="s">
        <v>1230</v>
      </c>
      <c r="F5152" s="107">
        <v>2</v>
      </c>
      <c r="G5152" s="107">
        <v>2</v>
      </c>
      <c r="H5152" s="111">
        <v>280.5</v>
      </c>
      <c r="I5152" s="111">
        <v>280.5</v>
      </c>
      <c r="J5152" s="111">
        <v>231.6</v>
      </c>
      <c r="K5152" s="122"/>
      <c r="L5152" s="110">
        <f t="shared" si="1070"/>
        <v>2680847.895</v>
      </c>
      <c r="M5152" s="108"/>
      <c r="N5152" s="108"/>
      <c r="O5152" s="108"/>
      <c r="P5152" s="110">
        <f>'Форма 2'!C5152-M5152-N5152-O5152</f>
        <v>2680847.895</v>
      </c>
      <c r="Q5152" s="111">
        <f t="shared" si="1071"/>
        <v>9557.39</v>
      </c>
      <c r="R5152" s="111">
        <f t="shared" si="1072"/>
        <v>9557.39</v>
      </c>
      <c r="S5152" s="112" t="s">
        <v>2152</v>
      </c>
      <c r="T5152" s="107" t="s">
        <v>82</v>
      </c>
      <c r="U5152" s="217"/>
      <c r="V5152" s="85"/>
      <c r="W5152" s="85"/>
      <c r="X5152" s="85"/>
      <c r="Y5152" s="85"/>
      <c r="Z5152" s="85"/>
      <c r="AA5152" s="85"/>
      <c r="AB5152" s="86"/>
      <c r="AC5152" s="86"/>
      <c r="AD5152" s="85">
        <v>1</v>
      </c>
      <c r="AE5152" s="85"/>
      <c r="AF5152" s="85"/>
      <c r="AG5152" s="85"/>
      <c r="AH5152" s="85"/>
      <c r="AI5152" s="85"/>
      <c r="AJ5152" s="85"/>
    </row>
    <row r="5153" spans="1:36" ht="16.5" thickTop="1" thickBot="1">
      <c r="A5153" s="105">
        <f t="shared" si="1066"/>
        <v>13</v>
      </c>
      <c r="B5153" s="112" t="s">
        <v>4952</v>
      </c>
      <c r="C5153" s="107">
        <v>1970</v>
      </c>
      <c r="D5153" s="107"/>
      <c r="E5153" s="114" t="s">
        <v>1065</v>
      </c>
      <c r="F5153" s="107">
        <v>2</v>
      </c>
      <c r="G5153" s="107">
        <v>2</v>
      </c>
      <c r="H5153" s="111">
        <v>462.1</v>
      </c>
      <c r="I5153" s="111">
        <v>462.1</v>
      </c>
      <c r="J5153" s="111">
        <v>303.5</v>
      </c>
      <c r="K5153" s="122"/>
      <c r="L5153" s="110">
        <f t="shared" si="1070"/>
        <v>599824.28399999999</v>
      </c>
      <c r="M5153" s="108"/>
      <c r="N5153" s="108"/>
      <c r="O5153" s="108"/>
      <c r="P5153" s="110">
        <f>'Форма 2'!C5153-M5153-N5153-O5153</f>
        <v>599824.28399999999</v>
      </c>
      <c r="Q5153" s="111">
        <f t="shared" si="1071"/>
        <v>1298.04</v>
      </c>
      <c r="R5153" s="111">
        <f t="shared" si="1072"/>
        <v>1298.04</v>
      </c>
      <c r="S5153" s="112" t="s">
        <v>2152</v>
      </c>
      <c r="T5153" s="107" t="s">
        <v>82</v>
      </c>
      <c r="U5153" s="217"/>
      <c r="V5153" s="85"/>
      <c r="W5153" s="85"/>
      <c r="X5153" s="85"/>
      <c r="Y5153" s="85"/>
      <c r="Z5153" s="85"/>
      <c r="AA5153" s="85"/>
      <c r="AB5153" s="86"/>
      <c r="AC5153" s="86"/>
      <c r="AD5153" s="85"/>
      <c r="AE5153" s="85"/>
      <c r="AF5153" s="85">
        <v>1</v>
      </c>
      <c r="AG5153" s="85"/>
      <c r="AH5153" s="85"/>
      <c r="AI5153" s="85"/>
      <c r="AJ5153" s="85"/>
    </row>
    <row r="5154" spans="1:36" ht="16.5" thickTop="1" thickBot="1">
      <c r="A5154" s="105">
        <f t="shared" si="1066"/>
        <v>14</v>
      </c>
      <c r="B5154" s="112" t="s">
        <v>4953</v>
      </c>
      <c r="C5154" s="107">
        <v>1961</v>
      </c>
      <c r="D5154" s="107"/>
      <c r="E5154" s="114" t="s">
        <v>1219</v>
      </c>
      <c r="F5154" s="107">
        <v>2</v>
      </c>
      <c r="G5154" s="107">
        <v>1</v>
      </c>
      <c r="H5154" s="111">
        <v>329</v>
      </c>
      <c r="I5154" s="111">
        <v>329</v>
      </c>
      <c r="J5154" s="111">
        <v>221</v>
      </c>
      <c r="K5154" s="122"/>
      <c r="L5154" s="110">
        <f t="shared" si="1070"/>
        <v>427055.16</v>
      </c>
      <c r="M5154" s="108"/>
      <c r="N5154" s="108"/>
      <c r="O5154" s="108"/>
      <c r="P5154" s="110">
        <f>'Форма 2'!C5154-M5154-N5154-O5154</f>
        <v>427055.16</v>
      </c>
      <c r="Q5154" s="111">
        <f t="shared" si="1071"/>
        <v>1298.04</v>
      </c>
      <c r="R5154" s="111">
        <f t="shared" si="1072"/>
        <v>1298.04</v>
      </c>
      <c r="S5154" s="112" t="s">
        <v>2152</v>
      </c>
      <c r="T5154" s="107" t="s">
        <v>82</v>
      </c>
      <c r="U5154" s="217"/>
      <c r="V5154" s="85"/>
      <c r="W5154" s="85"/>
      <c r="X5154" s="85"/>
      <c r="Y5154" s="85"/>
      <c r="Z5154" s="85"/>
      <c r="AA5154" s="85"/>
      <c r="AB5154" s="86"/>
      <c r="AC5154" s="86"/>
      <c r="AD5154" s="85"/>
      <c r="AE5154" s="85"/>
      <c r="AF5154" s="85">
        <v>1</v>
      </c>
      <c r="AG5154" s="85"/>
      <c r="AH5154" s="85"/>
      <c r="AI5154" s="85"/>
      <c r="AJ5154" s="85"/>
    </row>
    <row r="5155" spans="1:36" ht="16.5" thickTop="1" thickBot="1">
      <c r="A5155" s="105">
        <f t="shared" si="1066"/>
        <v>15</v>
      </c>
      <c r="B5155" s="112" t="s">
        <v>4954</v>
      </c>
      <c r="C5155" s="107">
        <v>1960</v>
      </c>
      <c r="D5155" s="107"/>
      <c r="E5155" s="131" t="s">
        <v>94</v>
      </c>
      <c r="F5155" s="107">
        <v>2</v>
      </c>
      <c r="G5155" s="107">
        <v>2</v>
      </c>
      <c r="H5155" s="111">
        <v>631.9</v>
      </c>
      <c r="I5155" s="111">
        <v>631.9</v>
      </c>
      <c r="J5155" s="111"/>
      <c r="K5155" s="122"/>
      <c r="L5155" s="110">
        <f t="shared" si="1070"/>
        <v>820231.47599999991</v>
      </c>
      <c r="M5155" s="108"/>
      <c r="N5155" s="108"/>
      <c r="O5155" s="108"/>
      <c r="P5155" s="110">
        <f>'Форма 2'!C5155-M5155-N5155-O5155</f>
        <v>820231.47599999991</v>
      </c>
      <c r="Q5155" s="111">
        <f t="shared" si="1071"/>
        <v>1298.04</v>
      </c>
      <c r="R5155" s="111">
        <f t="shared" si="1072"/>
        <v>1298.04</v>
      </c>
      <c r="S5155" s="112" t="s">
        <v>2152</v>
      </c>
      <c r="T5155" s="107" t="s">
        <v>82</v>
      </c>
      <c r="U5155" s="217"/>
      <c r="V5155" s="85"/>
      <c r="W5155" s="85"/>
      <c r="X5155" s="85"/>
      <c r="Y5155" s="85"/>
      <c r="Z5155" s="85"/>
      <c r="AA5155" s="85"/>
      <c r="AB5155" s="86"/>
      <c r="AC5155" s="86"/>
      <c r="AD5155" s="85"/>
      <c r="AE5155" s="85"/>
      <c r="AF5155" s="85">
        <v>1</v>
      </c>
      <c r="AG5155" s="85"/>
      <c r="AH5155" s="85"/>
      <c r="AI5155" s="85"/>
      <c r="AJ5155" s="85"/>
    </row>
    <row r="5156" spans="1:36" ht="16.5" thickTop="1" thickBot="1">
      <c r="A5156" s="105">
        <f t="shared" si="1066"/>
        <v>16</v>
      </c>
      <c r="B5156" s="195" t="s">
        <v>1248</v>
      </c>
      <c r="C5156" s="130">
        <v>1971</v>
      </c>
      <c r="D5156" s="107"/>
      <c r="E5156" s="131" t="s">
        <v>94</v>
      </c>
      <c r="F5156" s="107">
        <v>3</v>
      </c>
      <c r="G5156" s="105">
        <v>4</v>
      </c>
      <c r="H5156" s="111">
        <v>1868.22</v>
      </c>
      <c r="I5156" s="111">
        <v>1764.77</v>
      </c>
      <c r="J5156" s="111">
        <v>1465.23</v>
      </c>
      <c r="K5156" s="109">
        <v>80</v>
      </c>
      <c r="L5156" s="110">
        <f t="shared" si="1070"/>
        <v>19238200.9542</v>
      </c>
      <c r="M5156" s="108"/>
      <c r="N5156" s="108"/>
      <c r="O5156" s="108"/>
      <c r="P5156" s="110">
        <f>'Форма 2'!C5156-M5156-N5156-O5156</f>
        <v>19238200.9542</v>
      </c>
      <c r="Q5156" s="111">
        <f t="shared" si="1071"/>
        <v>10901.251128588994</v>
      </c>
      <c r="R5156" s="111">
        <f t="shared" si="1072"/>
        <v>10901.251128588994</v>
      </c>
      <c r="S5156" s="112" t="s">
        <v>2152</v>
      </c>
      <c r="T5156" s="107" t="s">
        <v>82</v>
      </c>
      <c r="U5156" s="217">
        <v>1</v>
      </c>
      <c r="V5156" s="85"/>
      <c r="W5156" s="85"/>
      <c r="X5156" s="85"/>
      <c r="Y5156" s="85"/>
      <c r="Z5156" s="85"/>
      <c r="AA5156" s="85"/>
      <c r="AB5156" s="86"/>
      <c r="AC5156" s="86"/>
      <c r="AD5156" s="85">
        <v>1</v>
      </c>
      <c r="AE5156" s="85"/>
      <c r="AF5156" s="85"/>
      <c r="AG5156" s="85"/>
      <c r="AH5156" s="85"/>
      <c r="AI5156" s="85"/>
      <c r="AJ5156" s="85"/>
    </row>
    <row r="5157" spans="1:36" ht="17.25" thickTop="1" thickBot="1">
      <c r="A5157" s="221">
        <v>0</v>
      </c>
      <c r="B5157" s="13" t="s">
        <v>1252</v>
      </c>
      <c r="C5157" s="5"/>
      <c r="D5157" s="5"/>
      <c r="E5157" s="5"/>
      <c r="F5157" s="5"/>
      <c r="G5157" s="5"/>
      <c r="H5157" s="24">
        <f t="shared" ref="H5157:P5157" si="1073">SUM(H5159:H5193)</f>
        <v>79291.580000000016</v>
      </c>
      <c r="I5157" s="24">
        <f t="shared" si="1073"/>
        <v>70605.34</v>
      </c>
      <c r="J5157" s="24">
        <f t="shared" si="1073"/>
        <v>70486.28</v>
      </c>
      <c r="K5157" s="23">
        <f t="shared" si="1073"/>
        <v>3139</v>
      </c>
      <c r="L5157" s="24">
        <f t="shared" si="1073"/>
        <v>317242850.99679995</v>
      </c>
      <c r="M5157" s="24">
        <f t="shared" si="1073"/>
        <v>0</v>
      </c>
      <c r="N5157" s="24">
        <f t="shared" si="1073"/>
        <v>0</v>
      </c>
      <c r="O5157" s="24">
        <f t="shared" si="1073"/>
        <v>0</v>
      </c>
      <c r="P5157" s="24">
        <f t="shared" si="1073"/>
        <v>317242850.99679995</v>
      </c>
      <c r="Q5157" s="8" t="s">
        <v>76</v>
      </c>
      <c r="R5157" s="8" t="s">
        <v>76</v>
      </c>
      <c r="S5157" s="8" t="s">
        <v>76</v>
      </c>
      <c r="T5157" s="5" t="s">
        <v>76</v>
      </c>
      <c r="U5157" s="218" t="s">
        <v>76</v>
      </c>
      <c r="V5157" s="84" t="s">
        <v>76</v>
      </c>
      <c r="W5157" s="84" t="s">
        <v>76</v>
      </c>
      <c r="X5157" s="84" t="s">
        <v>76</v>
      </c>
      <c r="Y5157" s="84" t="s">
        <v>76</v>
      </c>
      <c r="Z5157" s="84" t="s">
        <v>76</v>
      </c>
      <c r="AA5157" s="84" t="s">
        <v>76</v>
      </c>
      <c r="AB5157" s="84" t="s">
        <v>76</v>
      </c>
      <c r="AC5157" s="84" t="s">
        <v>76</v>
      </c>
      <c r="AD5157" s="84" t="s">
        <v>76</v>
      </c>
      <c r="AE5157" s="84" t="s">
        <v>76</v>
      </c>
      <c r="AF5157" s="84" t="s">
        <v>76</v>
      </c>
      <c r="AG5157" s="84" t="s">
        <v>76</v>
      </c>
      <c r="AH5157" s="84" t="s">
        <v>76</v>
      </c>
      <c r="AI5157" s="84" t="s">
        <v>76</v>
      </c>
      <c r="AJ5157" s="84" t="s">
        <v>76</v>
      </c>
    </row>
    <row r="5158" spans="1:36" ht="16.5" thickTop="1" thickBot="1">
      <c r="A5158" s="105">
        <f>A5157+1</f>
        <v>1</v>
      </c>
      <c r="B5158" s="190" t="s">
        <v>1259</v>
      </c>
      <c r="C5158" s="104">
        <v>1979</v>
      </c>
      <c r="D5158" s="105"/>
      <c r="E5158" s="106" t="s">
        <v>212</v>
      </c>
      <c r="F5158" s="107">
        <v>5</v>
      </c>
      <c r="G5158" s="105">
        <v>6</v>
      </c>
      <c r="H5158" s="111">
        <v>4834.8</v>
      </c>
      <c r="I5158" s="111">
        <v>4267.5</v>
      </c>
      <c r="J5158" s="111">
        <v>4267.5</v>
      </c>
      <c r="K5158" s="109">
        <v>190</v>
      </c>
      <c r="L5158" s="110">
        <f t="shared" ref="L5158" si="1074">SUM(M5158:P5158)</f>
        <v>8408587.4640000015</v>
      </c>
      <c r="M5158" s="108"/>
      <c r="N5158" s="108"/>
      <c r="O5158" s="108"/>
      <c r="P5158" s="110">
        <f>'Форма 2'!C5158-M5158-N5158-O5158</f>
        <v>8408587.4640000015</v>
      </c>
      <c r="Q5158" s="111">
        <f t="shared" ref="Q5158" si="1075">L5158/I5158</f>
        <v>1970.37784745167</v>
      </c>
      <c r="R5158" s="111">
        <f t="shared" ref="R5158" si="1076">Q5158</f>
        <v>1970.37784745167</v>
      </c>
      <c r="S5158" s="112" t="s">
        <v>2152</v>
      </c>
      <c r="T5158" s="107" t="s">
        <v>92</v>
      </c>
      <c r="U5158" s="217"/>
      <c r="V5158" s="85"/>
      <c r="W5158" s="85"/>
      <c r="X5158" s="85"/>
      <c r="Y5158" s="85"/>
      <c r="Z5158" s="85"/>
      <c r="AA5158" s="85"/>
      <c r="AB5158" s="86"/>
      <c r="AC5158" s="86"/>
      <c r="AD5158" s="85"/>
      <c r="AE5158" s="85"/>
      <c r="AF5158" s="85"/>
      <c r="AG5158" s="85"/>
      <c r="AH5158" s="85">
        <v>1</v>
      </c>
      <c r="AI5158" s="85"/>
      <c r="AJ5158" s="85"/>
    </row>
    <row r="5159" spans="1:36" ht="16.5" thickTop="1" thickBot="1">
      <c r="A5159" s="105">
        <f>A5158+1</f>
        <v>2</v>
      </c>
      <c r="B5159" s="190" t="s">
        <v>4955</v>
      </c>
      <c r="C5159" s="104">
        <v>1984</v>
      </c>
      <c r="D5159" s="105"/>
      <c r="E5159" s="106" t="s">
        <v>80</v>
      </c>
      <c r="F5159" s="107">
        <v>5</v>
      </c>
      <c r="G5159" s="105">
        <v>16</v>
      </c>
      <c r="H5159" s="108">
        <v>11936.38</v>
      </c>
      <c r="I5159" s="108">
        <v>10969.84</v>
      </c>
      <c r="J5159" s="108">
        <v>10969.84</v>
      </c>
      <c r="K5159" s="109">
        <v>430</v>
      </c>
      <c r="L5159" s="110">
        <f t="shared" ref="L5159:L5193" si="1077">SUM(M5159:P5159)</f>
        <v>18228165.261799999</v>
      </c>
      <c r="M5159" s="108"/>
      <c r="N5159" s="108"/>
      <c r="O5159" s="108"/>
      <c r="P5159" s="110">
        <f>'Форма 2'!C5159-M5159-N5159-O5159</f>
        <v>18228165.261799999</v>
      </c>
      <c r="Q5159" s="111">
        <f t="shared" ref="Q5159:Q5193" si="1078">L5159/I5159</f>
        <v>1661.6619077215346</v>
      </c>
      <c r="R5159" s="111">
        <f t="shared" ref="R5159:R5193" si="1079">Q5159</f>
        <v>1661.6619077215346</v>
      </c>
      <c r="S5159" s="112" t="s">
        <v>2152</v>
      </c>
      <c r="T5159" s="107" t="s">
        <v>82</v>
      </c>
      <c r="U5159" s="217"/>
      <c r="V5159" s="85"/>
      <c r="W5159" s="85"/>
      <c r="X5159" s="85"/>
      <c r="Y5159" s="85"/>
      <c r="Z5159" s="85">
        <v>1</v>
      </c>
      <c r="AA5159" s="85">
        <v>1</v>
      </c>
      <c r="AB5159" s="86"/>
      <c r="AC5159" s="86"/>
      <c r="AD5159" s="85"/>
      <c r="AE5159" s="85"/>
      <c r="AF5159" s="85"/>
      <c r="AG5159" s="85"/>
      <c r="AH5159" s="85"/>
      <c r="AI5159" s="85"/>
      <c r="AJ5159" s="85"/>
    </row>
    <row r="5160" spans="1:36" ht="16.5" thickTop="1" thickBot="1">
      <c r="A5160" s="105">
        <f t="shared" si="1066"/>
        <v>3</v>
      </c>
      <c r="B5160" s="190" t="s">
        <v>4956</v>
      </c>
      <c r="C5160" s="104">
        <v>1978</v>
      </c>
      <c r="D5160" s="105"/>
      <c r="E5160" s="106" t="s">
        <v>80</v>
      </c>
      <c r="F5160" s="107">
        <v>5</v>
      </c>
      <c r="G5160" s="105">
        <v>4</v>
      </c>
      <c r="H5160" s="108">
        <v>3617.4</v>
      </c>
      <c r="I5160" s="108">
        <v>3232.2</v>
      </c>
      <c r="J5160" s="108">
        <v>3232.2</v>
      </c>
      <c r="K5160" s="109">
        <v>147</v>
      </c>
      <c r="L5160" s="110">
        <f t="shared" si="1077"/>
        <v>36904678.626000002</v>
      </c>
      <c r="M5160" s="108"/>
      <c r="N5160" s="108"/>
      <c r="O5160" s="108"/>
      <c r="P5160" s="110">
        <f>'Форма 2'!C5160-M5160-N5160-O5160</f>
        <v>36904678.626000002</v>
      </c>
      <c r="Q5160" s="111">
        <f t="shared" si="1078"/>
        <v>11417.820254315948</v>
      </c>
      <c r="R5160" s="111">
        <f t="shared" si="1079"/>
        <v>11417.820254315948</v>
      </c>
      <c r="S5160" s="112" t="s">
        <v>2152</v>
      </c>
      <c r="T5160" s="107" t="s">
        <v>82</v>
      </c>
      <c r="U5160" s="217"/>
      <c r="V5160" s="85"/>
      <c r="W5160" s="85"/>
      <c r="X5160" s="85"/>
      <c r="Y5160" s="85"/>
      <c r="Z5160" s="85"/>
      <c r="AA5160" s="85"/>
      <c r="AB5160" s="86"/>
      <c r="AC5160" s="86"/>
      <c r="AD5160" s="85">
        <v>1</v>
      </c>
      <c r="AE5160" s="85">
        <v>1</v>
      </c>
      <c r="AF5160" s="85">
        <v>1</v>
      </c>
      <c r="AG5160" s="85"/>
      <c r="AH5160" s="85"/>
      <c r="AI5160" s="85"/>
      <c r="AJ5160" s="85"/>
    </row>
    <row r="5161" spans="1:36" ht="16.5" thickTop="1" thickBot="1">
      <c r="A5161" s="105">
        <f t="shared" si="1066"/>
        <v>4</v>
      </c>
      <c r="B5161" s="190" t="s">
        <v>4957</v>
      </c>
      <c r="C5161" s="104">
        <v>1966</v>
      </c>
      <c r="D5161" s="105"/>
      <c r="E5161" s="106" t="s">
        <v>94</v>
      </c>
      <c r="F5161" s="107">
        <v>2</v>
      </c>
      <c r="G5161" s="105">
        <v>2</v>
      </c>
      <c r="H5161" s="108">
        <v>349.9</v>
      </c>
      <c r="I5161" s="108">
        <v>236.6</v>
      </c>
      <c r="J5161" s="108">
        <v>236.6</v>
      </c>
      <c r="K5161" s="109">
        <v>32</v>
      </c>
      <c r="L5161" s="110">
        <f t="shared" si="1077"/>
        <v>3344130.7609999995</v>
      </c>
      <c r="M5161" s="108"/>
      <c r="N5161" s="108"/>
      <c r="O5161" s="108"/>
      <c r="P5161" s="110">
        <f>'Форма 2'!C5161-M5161-N5161-O5161</f>
        <v>3344130.7609999995</v>
      </c>
      <c r="Q5161" s="111">
        <f t="shared" si="1078"/>
        <v>14134.111415891799</v>
      </c>
      <c r="R5161" s="111">
        <f t="shared" si="1079"/>
        <v>14134.111415891799</v>
      </c>
      <c r="S5161" s="112" t="s">
        <v>2152</v>
      </c>
      <c r="T5161" s="107" t="s">
        <v>82</v>
      </c>
      <c r="U5161" s="217"/>
      <c r="V5161" s="85"/>
      <c r="W5161" s="85"/>
      <c r="X5161" s="85"/>
      <c r="Y5161" s="85"/>
      <c r="Z5161" s="85"/>
      <c r="AA5161" s="85"/>
      <c r="AB5161" s="86"/>
      <c r="AC5161" s="86"/>
      <c r="AD5161" s="85">
        <v>1</v>
      </c>
      <c r="AE5161" s="85"/>
      <c r="AF5161" s="85"/>
      <c r="AG5161" s="85"/>
      <c r="AH5161" s="85"/>
      <c r="AI5161" s="85"/>
      <c r="AJ5161" s="85"/>
    </row>
    <row r="5162" spans="1:36" ht="16.5" thickTop="1" thickBot="1">
      <c r="A5162" s="105">
        <f t="shared" si="1066"/>
        <v>5</v>
      </c>
      <c r="B5162" s="190" t="s">
        <v>1265</v>
      </c>
      <c r="C5162" s="104">
        <v>1967</v>
      </c>
      <c r="D5162" s="105"/>
      <c r="E5162" s="106" t="s">
        <v>80</v>
      </c>
      <c r="F5162" s="107">
        <v>2</v>
      </c>
      <c r="G5162" s="105">
        <v>2</v>
      </c>
      <c r="H5162" s="108">
        <v>405.9</v>
      </c>
      <c r="I5162" s="108">
        <v>365.5</v>
      </c>
      <c r="J5162" s="108">
        <v>365.5</v>
      </c>
      <c r="K5162" s="109">
        <v>25</v>
      </c>
      <c r="L5162" s="110">
        <f t="shared" si="1077"/>
        <v>300455.29800000001</v>
      </c>
      <c r="M5162" s="108"/>
      <c r="N5162" s="108"/>
      <c r="O5162" s="108"/>
      <c r="P5162" s="110">
        <f>'Форма 2'!C5162-M5162-N5162-O5162</f>
        <v>300455.29800000001</v>
      </c>
      <c r="Q5162" s="111">
        <f t="shared" si="1078"/>
        <v>822.03911901504796</v>
      </c>
      <c r="R5162" s="111">
        <f t="shared" si="1079"/>
        <v>822.03911901504796</v>
      </c>
      <c r="S5162" s="112" t="s">
        <v>2152</v>
      </c>
      <c r="T5162" s="107" t="s">
        <v>82</v>
      </c>
      <c r="U5162" s="217">
        <v>1</v>
      </c>
      <c r="V5162" s="85"/>
      <c r="W5162" s="85"/>
      <c r="X5162" s="85"/>
      <c r="Y5162" s="85"/>
      <c r="Z5162" s="85"/>
      <c r="AA5162" s="85"/>
      <c r="AB5162" s="86"/>
      <c r="AC5162" s="86"/>
      <c r="AD5162" s="85"/>
      <c r="AE5162" s="85"/>
      <c r="AF5162" s="85"/>
      <c r="AG5162" s="85"/>
      <c r="AH5162" s="85"/>
      <c r="AI5162" s="85"/>
      <c r="AJ5162" s="85"/>
    </row>
    <row r="5163" spans="1:36" ht="16.5" thickTop="1" thickBot="1">
      <c r="A5163" s="105">
        <f t="shared" si="1066"/>
        <v>6</v>
      </c>
      <c r="B5163" s="190" t="s">
        <v>4958</v>
      </c>
      <c r="C5163" s="104">
        <v>1968</v>
      </c>
      <c r="D5163" s="105"/>
      <c r="E5163" s="106" t="s">
        <v>80</v>
      </c>
      <c r="F5163" s="107">
        <v>2</v>
      </c>
      <c r="G5163" s="105">
        <v>2</v>
      </c>
      <c r="H5163" s="108">
        <v>507.4</v>
      </c>
      <c r="I5163" s="108">
        <v>460.4</v>
      </c>
      <c r="J5163" s="108">
        <v>460.4</v>
      </c>
      <c r="K5163" s="109">
        <v>23</v>
      </c>
      <c r="L5163" s="110">
        <f t="shared" si="1077"/>
        <v>5416708.108</v>
      </c>
      <c r="M5163" s="108"/>
      <c r="N5163" s="108"/>
      <c r="O5163" s="108"/>
      <c r="P5163" s="110">
        <f>'Форма 2'!C5163-M5163-N5163-O5163</f>
        <v>5416708.108</v>
      </c>
      <c r="Q5163" s="111">
        <f t="shared" si="1078"/>
        <v>11765.221781059949</v>
      </c>
      <c r="R5163" s="111">
        <f t="shared" si="1079"/>
        <v>11765.221781059949</v>
      </c>
      <c r="S5163" s="112" t="s">
        <v>2152</v>
      </c>
      <c r="T5163" s="107" t="s">
        <v>82</v>
      </c>
      <c r="U5163" s="217">
        <v>1</v>
      </c>
      <c r="V5163" s="85"/>
      <c r="W5163" s="85"/>
      <c r="X5163" s="85">
        <v>1</v>
      </c>
      <c r="Y5163" s="85"/>
      <c r="Z5163" s="85"/>
      <c r="AA5163" s="85"/>
      <c r="AB5163" s="86"/>
      <c r="AC5163" s="86"/>
      <c r="AD5163" s="85">
        <v>1</v>
      </c>
      <c r="AE5163" s="85"/>
      <c r="AF5163" s="85"/>
      <c r="AG5163" s="85"/>
      <c r="AH5163" s="85"/>
      <c r="AI5163" s="85"/>
      <c r="AJ5163" s="85"/>
    </row>
    <row r="5164" spans="1:36" ht="16.5" thickTop="1" thickBot="1">
      <c r="A5164" s="105">
        <f t="shared" si="1066"/>
        <v>7</v>
      </c>
      <c r="B5164" s="190" t="s">
        <v>4959</v>
      </c>
      <c r="C5164" s="104">
        <v>1961</v>
      </c>
      <c r="D5164" s="105">
        <v>2009</v>
      </c>
      <c r="E5164" s="106" t="s">
        <v>80</v>
      </c>
      <c r="F5164" s="107">
        <v>2</v>
      </c>
      <c r="G5164" s="105">
        <v>2</v>
      </c>
      <c r="H5164" s="108">
        <v>660.4</v>
      </c>
      <c r="I5164" s="108">
        <v>620</v>
      </c>
      <c r="J5164" s="108">
        <v>620</v>
      </c>
      <c r="K5164" s="109">
        <v>39</v>
      </c>
      <c r="L5164" s="110">
        <f t="shared" si="1077"/>
        <v>488841.288</v>
      </c>
      <c r="M5164" s="108"/>
      <c r="N5164" s="108"/>
      <c r="O5164" s="108"/>
      <c r="P5164" s="110">
        <f>'Форма 2'!C5164-M5164-N5164-O5164</f>
        <v>488841.288</v>
      </c>
      <c r="Q5164" s="111">
        <f t="shared" si="1078"/>
        <v>788.45369032258066</v>
      </c>
      <c r="R5164" s="111">
        <f t="shared" si="1079"/>
        <v>788.45369032258066</v>
      </c>
      <c r="S5164" s="112" t="s">
        <v>2152</v>
      </c>
      <c r="T5164" s="107" t="s">
        <v>82</v>
      </c>
      <c r="U5164" s="217">
        <v>1</v>
      </c>
      <c r="V5164" s="85"/>
      <c r="W5164" s="85"/>
      <c r="X5164" s="85"/>
      <c r="Y5164" s="85"/>
      <c r="Z5164" s="85"/>
      <c r="AA5164" s="85"/>
      <c r="AB5164" s="86"/>
      <c r="AC5164" s="86"/>
      <c r="AD5164" s="85"/>
      <c r="AE5164" s="85"/>
      <c r="AF5164" s="85"/>
      <c r="AG5164" s="85"/>
      <c r="AH5164" s="85"/>
      <c r="AI5164" s="85"/>
      <c r="AJ5164" s="85"/>
    </row>
    <row r="5165" spans="1:36" ht="16.5" thickTop="1" thickBot="1">
      <c r="A5165" s="105">
        <f t="shared" si="1066"/>
        <v>8</v>
      </c>
      <c r="B5165" s="114" t="s">
        <v>4960</v>
      </c>
      <c r="C5165" s="113">
        <v>1960</v>
      </c>
      <c r="D5165" s="107">
        <v>2008</v>
      </c>
      <c r="E5165" s="114" t="s">
        <v>80</v>
      </c>
      <c r="F5165" s="107">
        <v>2</v>
      </c>
      <c r="G5165" s="107">
        <v>2</v>
      </c>
      <c r="H5165" s="126">
        <v>686.2</v>
      </c>
      <c r="I5165" s="126">
        <v>633.4</v>
      </c>
      <c r="J5165" s="126">
        <v>633.4</v>
      </c>
      <c r="K5165" s="125">
        <v>30</v>
      </c>
      <c r="L5165" s="110">
        <f t="shared" si="1077"/>
        <v>1833018.6120000002</v>
      </c>
      <c r="M5165" s="108"/>
      <c r="N5165" s="108"/>
      <c r="O5165" s="108"/>
      <c r="P5165" s="110">
        <f>'Форма 2'!C5165-M5165-N5165-O5165</f>
        <v>1833018.6120000002</v>
      </c>
      <c r="Q5165" s="111">
        <f t="shared" si="1078"/>
        <v>2893.9352889169563</v>
      </c>
      <c r="R5165" s="111">
        <f t="shared" si="1079"/>
        <v>2893.9352889169563</v>
      </c>
      <c r="S5165" s="112" t="s">
        <v>2152</v>
      </c>
      <c r="T5165" s="107" t="s">
        <v>82</v>
      </c>
      <c r="U5165" s="217"/>
      <c r="V5165" s="85"/>
      <c r="W5165" s="85"/>
      <c r="X5165" s="85"/>
      <c r="Y5165" s="85"/>
      <c r="Z5165" s="85"/>
      <c r="AA5165" s="85"/>
      <c r="AB5165" s="86"/>
      <c r="AC5165" s="86"/>
      <c r="AD5165" s="85"/>
      <c r="AE5165" s="85"/>
      <c r="AF5165" s="85"/>
      <c r="AG5165" s="85"/>
      <c r="AH5165" s="85">
        <v>1</v>
      </c>
      <c r="AI5165" s="85"/>
      <c r="AJ5165" s="85"/>
    </row>
    <row r="5166" spans="1:36" ht="16.5" thickTop="1" thickBot="1">
      <c r="A5166" s="105">
        <f t="shared" si="1066"/>
        <v>9</v>
      </c>
      <c r="B5166" s="114" t="s">
        <v>4961</v>
      </c>
      <c r="C5166" s="113">
        <v>1960</v>
      </c>
      <c r="D5166" s="107">
        <v>2008</v>
      </c>
      <c r="E5166" s="114" t="s">
        <v>80</v>
      </c>
      <c r="F5166" s="107">
        <v>2</v>
      </c>
      <c r="G5166" s="107">
        <v>2</v>
      </c>
      <c r="H5166" s="126">
        <v>679.1</v>
      </c>
      <c r="I5166" s="126">
        <v>626.29999999999995</v>
      </c>
      <c r="J5166" s="126">
        <v>626.29999999999995</v>
      </c>
      <c r="K5166" s="125">
        <v>32</v>
      </c>
      <c r="L5166" s="110">
        <f t="shared" si="1077"/>
        <v>1814052.6660000002</v>
      </c>
      <c r="M5166" s="108"/>
      <c r="N5166" s="108"/>
      <c r="O5166" s="108"/>
      <c r="P5166" s="110">
        <f>'Форма 2'!C5166-M5166-N5166-O5166</f>
        <v>1814052.6660000002</v>
      </c>
      <c r="Q5166" s="111">
        <f t="shared" si="1078"/>
        <v>2896.4596295704937</v>
      </c>
      <c r="R5166" s="111">
        <f t="shared" si="1079"/>
        <v>2896.4596295704937</v>
      </c>
      <c r="S5166" s="112" t="s">
        <v>2152</v>
      </c>
      <c r="T5166" s="107" t="s">
        <v>82</v>
      </c>
      <c r="U5166" s="217"/>
      <c r="V5166" s="85"/>
      <c r="W5166" s="85"/>
      <c r="X5166" s="85"/>
      <c r="Y5166" s="85"/>
      <c r="Z5166" s="85"/>
      <c r="AA5166" s="85"/>
      <c r="AB5166" s="86"/>
      <c r="AC5166" s="86"/>
      <c r="AD5166" s="85"/>
      <c r="AE5166" s="85"/>
      <c r="AF5166" s="85"/>
      <c r="AG5166" s="85"/>
      <c r="AH5166" s="85">
        <v>1</v>
      </c>
      <c r="AI5166" s="85"/>
      <c r="AJ5166" s="85"/>
    </row>
    <row r="5167" spans="1:36" ht="16.5" thickTop="1" thickBot="1">
      <c r="A5167" s="105">
        <f t="shared" si="1066"/>
        <v>10</v>
      </c>
      <c r="B5167" s="114" t="s">
        <v>4962</v>
      </c>
      <c r="C5167" s="113">
        <v>1963</v>
      </c>
      <c r="D5167" s="107">
        <v>2009</v>
      </c>
      <c r="E5167" s="114" t="s">
        <v>80</v>
      </c>
      <c r="F5167" s="107">
        <v>2</v>
      </c>
      <c r="G5167" s="107">
        <v>2</v>
      </c>
      <c r="H5167" s="126">
        <v>670.2</v>
      </c>
      <c r="I5167" s="126">
        <v>628.20000000000005</v>
      </c>
      <c r="J5167" s="126">
        <v>628.20000000000005</v>
      </c>
      <c r="K5167" s="125">
        <v>28</v>
      </c>
      <c r="L5167" s="110">
        <f t="shared" si="1077"/>
        <v>496095.44400000008</v>
      </c>
      <c r="M5167" s="108"/>
      <c r="N5167" s="108"/>
      <c r="O5167" s="108"/>
      <c r="P5167" s="110">
        <f>'Форма 2'!C5167-M5167-N5167-O5167</f>
        <v>496095.44400000008</v>
      </c>
      <c r="Q5167" s="111">
        <f t="shared" si="1078"/>
        <v>789.70939828080236</v>
      </c>
      <c r="R5167" s="111">
        <f t="shared" si="1079"/>
        <v>789.70939828080236</v>
      </c>
      <c r="S5167" s="112" t="s">
        <v>2152</v>
      </c>
      <c r="T5167" s="107" t="s">
        <v>82</v>
      </c>
      <c r="U5167" s="217">
        <v>1</v>
      </c>
      <c r="V5167" s="85"/>
      <c r="W5167" s="85"/>
      <c r="X5167" s="85"/>
      <c r="Y5167" s="85"/>
      <c r="Z5167" s="85"/>
      <c r="AA5167" s="85"/>
      <c r="AB5167" s="86"/>
      <c r="AC5167" s="86"/>
      <c r="AD5167" s="85"/>
      <c r="AE5167" s="85"/>
      <c r="AF5167" s="85"/>
      <c r="AG5167" s="85"/>
      <c r="AH5167" s="85"/>
      <c r="AI5167" s="85"/>
      <c r="AJ5167" s="85"/>
    </row>
    <row r="5168" spans="1:36" ht="16.5" thickTop="1" thickBot="1">
      <c r="A5168" s="105">
        <f t="shared" si="1066"/>
        <v>11</v>
      </c>
      <c r="B5168" s="190" t="s">
        <v>4963</v>
      </c>
      <c r="C5168" s="104">
        <v>1965</v>
      </c>
      <c r="D5168" s="105"/>
      <c r="E5168" s="106" t="s">
        <v>80</v>
      </c>
      <c r="F5168" s="107">
        <v>2</v>
      </c>
      <c r="G5168" s="105">
        <v>3</v>
      </c>
      <c r="H5168" s="108">
        <v>1084.5</v>
      </c>
      <c r="I5168" s="108">
        <v>1011.3</v>
      </c>
      <c r="J5168" s="108">
        <v>1011.3</v>
      </c>
      <c r="K5168" s="109">
        <v>45</v>
      </c>
      <c r="L5168" s="110">
        <f t="shared" si="1077"/>
        <v>11167758.045</v>
      </c>
      <c r="M5168" s="108"/>
      <c r="N5168" s="108"/>
      <c r="O5168" s="108"/>
      <c r="P5168" s="110">
        <f>'Форма 2'!C5168-M5168-N5168-O5168</f>
        <v>11167758.045</v>
      </c>
      <c r="Q5168" s="111">
        <f t="shared" si="1078"/>
        <v>11042.972456244439</v>
      </c>
      <c r="R5168" s="111">
        <f t="shared" si="1079"/>
        <v>11042.972456244439</v>
      </c>
      <c r="S5168" s="112" t="s">
        <v>2152</v>
      </c>
      <c r="T5168" s="107" t="s">
        <v>82</v>
      </c>
      <c r="U5168" s="217">
        <v>1</v>
      </c>
      <c r="V5168" s="85"/>
      <c r="W5168" s="85"/>
      <c r="X5168" s="85"/>
      <c r="Y5168" s="85"/>
      <c r="Z5168" s="85"/>
      <c r="AA5168" s="85"/>
      <c r="AB5168" s="86"/>
      <c r="AC5168" s="86"/>
      <c r="AD5168" s="85">
        <v>1</v>
      </c>
      <c r="AE5168" s="85"/>
      <c r="AF5168" s="85"/>
      <c r="AG5168" s="85"/>
      <c r="AH5168" s="85"/>
      <c r="AI5168" s="85"/>
      <c r="AJ5168" s="85"/>
    </row>
    <row r="5169" spans="1:36" ht="16.5" thickTop="1" thickBot="1">
      <c r="A5169" s="105">
        <f t="shared" si="1066"/>
        <v>12</v>
      </c>
      <c r="B5169" s="114" t="s">
        <v>4964</v>
      </c>
      <c r="C5169" s="113">
        <v>1965</v>
      </c>
      <c r="D5169" s="107">
        <v>2015</v>
      </c>
      <c r="E5169" s="114" t="s">
        <v>80</v>
      </c>
      <c r="F5169" s="107">
        <v>2</v>
      </c>
      <c r="G5169" s="107">
        <v>3</v>
      </c>
      <c r="H5169" s="126">
        <v>1089.7</v>
      </c>
      <c r="I5169" s="126">
        <v>1013.5</v>
      </c>
      <c r="J5169" s="126">
        <v>1013.5</v>
      </c>
      <c r="K5169" s="125">
        <v>49</v>
      </c>
      <c r="L5169" s="110">
        <f t="shared" si="1077"/>
        <v>411699.55700000003</v>
      </c>
      <c r="M5169" s="108"/>
      <c r="N5169" s="108"/>
      <c r="O5169" s="108"/>
      <c r="P5169" s="110">
        <f>'Форма 2'!C5169-M5169-N5169-O5169</f>
        <v>411699.55700000003</v>
      </c>
      <c r="Q5169" s="111">
        <f t="shared" si="1078"/>
        <v>406.21564578194381</v>
      </c>
      <c r="R5169" s="111">
        <f t="shared" si="1079"/>
        <v>406.21564578194381</v>
      </c>
      <c r="S5169" s="112" t="s">
        <v>2152</v>
      </c>
      <c r="T5169" s="107" t="s">
        <v>82</v>
      </c>
      <c r="U5169" s="217"/>
      <c r="V5169" s="85"/>
      <c r="W5169" s="85"/>
      <c r="X5169" s="85">
        <v>1</v>
      </c>
      <c r="Y5169" s="85"/>
      <c r="Z5169" s="85"/>
      <c r="AA5169" s="85"/>
      <c r="AB5169" s="86"/>
      <c r="AC5169" s="86"/>
      <c r="AD5169" s="85"/>
      <c r="AE5169" s="85"/>
      <c r="AF5169" s="85"/>
      <c r="AG5169" s="85"/>
      <c r="AH5169" s="85"/>
      <c r="AI5169" s="85"/>
      <c r="AJ5169" s="85"/>
    </row>
    <row r="5170" spans="1:36" ht="16.5" thickTop="1" thickBot="1">
      <c r="A5170" s="105">
        <f t="shared" si="1066"/>
        <v>13</v>
      </c>
      <c r="B5170" s="114" t="s">
        <v>4965</v>
      </c>
      <c r="C5170" s="113">
        <v>1967</v>
      </c>
      <c r="D5170" s="107"/>
      <c r="E5170" s="114" t="s">
        <v>80</v>
      </c>
      <c r="F5170" s="107">
        <v>5</v>
      </c>
      <c r="G5170" s="107">
        <v>1</v>
      </c>
      <c r="H5170" s="126">
        <v>1906</v>
      </c>
      <c r="I5170" s="126">
        <v>1300.5999999999999</v>
      </c>
      <c r="J5170" s="126">
        <v>1300.5999999999999</v>
      </c>
      <c r="K5170" s="125">
        <v>57</v>
      </c>
      <c r="L5170" s="110">
        <f t="shared" si="1077"/>
        <v>9305778.1600000001</v>
      </c>
      <c r="M5170" s="108"/>
      <c r="N5170" s="108"/>
      <c r="O5170" s="108"/>
      <c r="P5170" s="110">
        <f>'Форма 2'!C5170-M5170-N5170-O5170</f>
        <v>9305778.1600000001</v>
      </c>
      <c r="Q5170" s="111">
        <f t="shared" si="1078"/>
        <v>7154.9885898815937</v>
      </c>
      <c r="R5170" s="111">
        <f t="shared" si="1079"/>
        <v>7154.9885898815937</v>
      </c>
      <c r="S5170" s="112" t="s">
        <v>2152</v>
      </c>
      <c r="T5170" s="107" t="s">
        <v>82</v>
      </c>
      <c r="U5170" s="217"/>
      <c r="V5170" s="85"/>
      <c r="W5170" s="85"/>
      <c r="X5170" s="85"/>
      <c r="Y5170" s="85"/>
      <c r="Z5170" s="85"/>
      <c r="AA5170" s="85"/>
      <c r="AB5170" s="86"/>
      <c r="AC5170" s="86"/>
      <c r="AD5170" s="85"/>
      <c r="AE5170" s="85">
        <v>1</v>
      </c>
      <c r="AF5170" s="85"/>
      <c r="AG5170" s="85"/>
      <c r="AH5170" s="85"/>
      <c r="AI5170" s="85"/>
      <c r="AJ5170" s="85"/>
    </row>
    <row r="5171" spans="1:36" ht="16.5" thickTop="1" thickBot="1">
      <c r="A5171" s="105">
        <f t="shared" si="1066"/>
        <v>14</v>
      </c>
      <c r="B5171" s="114" t="s">
        <v>4966</v>
      </c>
      <c r="C5171" s="113">
        <v>1970</v>
      </c>
      <c r="D5171" s="107">
        <v>2009</v>
      </c>
      <c r="E5171" s="114" t="s">
        <v>80</v>
      </c>
      <c r="F5171" s="107">
        <v>2</v>
      </c>
      <c r="G5171" s="107">
        <v>2</v>
      </c>
      <c r="H5171" s="126">
        <v>498.5</v>
      </c>
      <c r="I5171" s="126">
        <v>447.9</v>
      </c>
      <c r="J5171" s="126">
        <v>447.9</v>
      </c>
      <c r="K5171" s="125">
        <v>23</v>
      </c>
      <c r="L5171" s="110">
        <f t="shared" si="1077"/>
        <v>1331623.1100000001</v>
      </c>
      <c r="M5171" s="108"/>
      <c r="N5171" s="108"/>
      <c r="O5171" s="108"/>
      <c r="P5171" s="110">
        <f>'Форма 2'!C5171-M5171-N5171-O5171</f>
        <v>1331623.1100000001</v>
      </c>
      <c r="Q5171" s="111">
        <f t="shared" si="1078"/>
        <v>2973.0366376423312</v>
      </c>
      <c r="R5171" s="111">
        <f t="shared" si="1079"/>
        <v>2973.0366376423312</v>
      </c>
      <c r="S5171" s="112" t="s">
        <v>2152</v>
      </c>
      <c r="T5171" s="107" t="s">
        <v>82</v>
      </c>
      <c r="U5171" s="217"/>
      <c r="V5171" s="85"/>
      <c r="W5171" s="85"/>
      <c r="X5171" s="85"/>
      <c r="Y5171" s="85"/>
      <c r="Z5171" s="85"/>
      <c r="AA5171" s="85"/>
      <c r="AB5171" s="86"/>
      <c r="AC5171" s="86"/>
      <c r="AD5171" s="85"/>
      <c r="AE5171" s="85"/>
      <c r="AF5171" s="85"/>
      <c r="AG5171" s="85"/>
      <c r="AH5171" s="85">
        <v>1</v>
      </c>
      <c r="AI5171" s="85"/>
      <c r="AJ5171" s="85"/>
    </row>
    <row r="5172" spans="1:36" ht="16.5" thickTop="1" thickBot="1">
      <c r="A5172" s="105">
        <f t="shared" si="1066"/>
        <v>15</v>
      </c>
      <c r="B5172" s="112" t="s">
        <v>4967</v>
      </c>
      <c r="C5172" s="107">
        <v>1972</v>
      </c>
      <c r="D5172" s="107"/>
      <c r="E5172" s="114" t="s">
        <v>80</v>
      </c>
      <c r="F5172" s="107">
        <v>2</v>
      </c>
      <c r="G5172" s="107">
        <v>3</v>
      </c>
      <c r="H5172" s="126">
        <v>885.4</v>
      </c>
      <c r="I5172" s="126">
        <v>681.4</v>
      </c>
      <c r="J5172" s="126">
        <v>681.4</v>
      </c>
      <c r="K5172" s="125">
        <v>28</v>
      </c>
      <c r="L5172" s="110">
        <f t="shared" si="1077"/>
        <v>8462113.1059999987</v>
      </c>
      <c r="M5172" s="108"/>
      <c r="N5172" s="108"/>
      <c r="O5172" s="108"/>
      <c r="P5172" s="110">
        <f>'Форма 2'!C5172-M5172-N5172-O5172</f>
        <v>8462113.1059999987</v>
      </c>
      <c r="Q5172" s="111">
        <f t="shared" si="1078"/>
        <v>12418.716034634574</v>
      </c>
      <c r="R5172" s="111">
        <f t="shared" si="1079"/>
        <v>12418.716034634574</v>
      </c>
      <c r="S5172" s="112" t="s">
        <v>2152</v>
      </c>
      <c r="T5172" s="107" t="s">
        <v>82</v>
      </c>
      <c r="U5172" s="217"/>
      <c r="V5172" s="85"/>
      <c r="W5172" s="85"/>
      <c r="X5172" s="85"/>
      <c r="Y5172" s="85"/>
      <c r="Z5172" s="85"/>
      <c r="AA5172" s="85"/>
      <c r="AB5172" s="86"/>
      <c r="AC5172" s="86"/>
      <c r="AD5172" s="85">
        <v>1</v>
      </c>
      <c r="AE5172" s="85"/>
      <c r="AF5172" s="85"/>
      <c r="AG5172" s="85"/>
      <c r="AH5172" s="85"/>
      <c r="AI5172" s="85"/>
      <c r="AJ5172" s="85"/>
    </row>
    <row r="5173" spans="1:36" ht="16.5" thickTop="1" thickBot="1">
      <c r="A5173" s="105">
        <f t="shared" si="1066"/>
        <v>16</v>
      </c>
      <c r="B5173" s="112" t="s">
        <v>4968</v>
      </c>
      <c r="C5173" s="107">
        <v>1965</v>
      </c>
      <c r="D5173" s="107"/>
      <c r="E5173" s="114" t="s">
        <v>80</v>
      </c>
      <c r="F5173" s="107">
        <v>2</v>
      </c>
      <c r="G5173" s="107">
        <v>1</v>
      </c>
      <c r="H5173" s="126">
        <v>303.5</v>
      </c>
      <c r="I5173" s="126">
        <v>303</v>
      </c>
      <c r="J5173" s="126">
        <v>303</v>
      </c>
      <c r="K5173" s="125">
        <v>15</v>
      </c>
      <c r="L5173" s="110">
        <f t="shared" si="1077"/>
        <v>3015333.1999999997</v>
      </c>
      <c r="M5173" s="108"/>
      <c r="N5173" s="108"/>
      <c r="O5173" s="108"/>
      <c r="P5173" s="110">
        <f>'Форма 2'!C5173-M5173-N5173-O5173</f>
        <v>3015333.1999999997</v>
      </c>
      <c r="Q5173" s="111">
        <f t="shared" si="1078"/>
        <v>9951.5947194719465</v>
      </c>
      <c r="R5173" s="111">
        <f t="shared" si="1079"/>
        <v>9951.5947194719465</v>
      </c>
      <c r="S5173" s="112" t="s">
        <v>2152</v>
      </c>
      <c r="T5173" s="107" t="s">
        <v>82</v>
      </c>
      <c r="U5173" s="217"/>
      <c r="V5173" s="85"/>
      <c r="W5173" s="85"/>
      <c r="X5173" s="85">
        <v>1</v>
      </c>
      <c r="Y5173" s="85"/>
      <c r="Z5173" s="85"/>
      <c r="AA5173" s="85"/>
      <c r="AB5173" s="86"/>
      <c r="AC5173" s="86"/>
      <c r="AD5173" s="85">
        <v>1</v>
      </c>
      <c r="AE5173" s="85"/>
      <c r="AF5173" s="85"/>
      <c r="AG5173" s="85"/>
      <c r="AH5173" s="85"/>
      <c r="AI5173" s="85"/>
      <c r="AJ5173" s="85"/>
    </row>
    <row r="5174" spans="1:36" ht="16.5" thickTop="1" thickBot="1">
      <c r="A5174" s="105">
        <f t="shared" si="1066"/>
        <v>17</v>
      </c>
      <c r="B5174" s="114" t="s">
        <v>4969</v>
      </c>
      <c r="C5174" s="113">
        <v>1993</v>
      </c>
      <c r="D5174" s="107"/>
      <c r="E5174" s="114" t="s">
        <v>80</v>
      </c>
      <c r="F5174" s="107">
        <v>5</v>
      </c>
      <c r="G5174" s="107">
        <v>5</v>
      </c>
      <c r="H5174" s="126">
        <v>3573.5</v>
      </c>
      <c r="I5174" s="126">
        <v>3451.8</v>
      </c>
      <c r="J5174" s="126">
        <v>3451.8</v>
      </c>
      <c r="K5174" s="125">
        <v>153</v>
      </c>
      <c r="L5174" s="110">
        <f t="shared" si="1077"/>
        <v>1856826.335</v>
      </c>
      <c r="M5174" s="108"/>
      <c r="N5174" s="108"/>
      <c r="O5174" s="108"/>
      <c r="P5174" s="110">
        <f>'Форма 2'!C5174-M5174-N5174-O5174</f>
        <v>1856826.335</v>
      </c>
      <c r="Q5174" s="111">
        <f t="shared" si="1078"/>
        <v>537.92987281997796</v>
      </c>
      <c r="R5174" s="111">
        <f t="shared" si="1079"/>
        <v>537.92987281997796</v>
      </c>
      <c r="S5174" s="112" t="s">
        <v>2152</v>
      </c>
      <c r="T5174" s="107" t="s">
        <v>82</v>
      </c>
      <c r="U5174" s="217">
        <v>1</v>
      </c>
      <c r="V5174" s="85"/>
      <c r="W5174" s="85"/>
      <c r="X5174" s="85"/>
      <c r="Y5174" s="85"/>
      <c r="Z5174" s="85"/>
      <c r="AA5174" s="85"/>
      <c r="AB5174" s="86"/>
      <c r="AC5174" s="86"/>
      <c r="AD5174" s="85"/>
      <c r="AE5174" s="85"/>
      <c r="AF5174" s="85"/>
      <c r="AG5174" s="85"/>
      <c r="AH5174" s="85"/>
      <c r="AI5174" s="85"/>
      <c r="AJ5174" s="85"/>
    </row>
    <row r="5175" spans="1:36" ht="16.5" thickTop="1" thickBot="1">
      <c r="A5175" s="105">
        <f t="shared" si="1066"/>
        <v>18</v>
      </c>
      <c r="B5175" s="114" t="s">
        <v>4970</v>
      </c>
      <c r="C5175" s="113">
        <v>1966</v>
      </c>
      <c r="D5175" s="107"/>
      <c r="E5175" s="114" t="s">
        <v>80</v>
      </c>
      <c r="F5175" s="107">
        <v>2</v>
      </c>
      <c r="G5175" s="107">
        <v>2</v>
      </c>
      <c r="H5175" s="126">
        <v>449.5</v>
      </c>
      <c r="I5175" s="126">
        <v>390.8</v>
      </c>
      <c r="J5175" s="126">
        <v>390.8</v>
      </c>
      <c r="K5175" s="125">
        <v>17</v>
      </c>
      <c r="L5175" s="110">
        <f t="shared" si="1077"/>
        <v>2952032.8149999999</v>
      </c>
      <c r="M5175" s="108"/>
      <c r="N5175" s="108"/>
      <c r="O5175" s="108"/>
      <c r="P5175" s="110">
        <f>'Форма 2'!C5175-M5175-N5175-O5175</f>
        <v>2952032.8149999999</v>
      </c>
      <c r="Q5175" s="111">
        <f t="shared" si="1078"/>
        <v>7553.819895087001</v>
      </c>
      <c r="R5175" s="111">
        <f t="shared" si="1079"/>
        <v>7553.819895087001</v>
      </c>
      <c r="S5175" s="112" t="s">
        <v>2152</v>
      </c>
      <c r="T5175" s="107" t="s">
        <v>82</v>
      </c>
      <c r="U5175" s="217">
        <v>1</v>
      </c>
      <c r="V5175" s="85"/>
      <c r="W5175" s="85"/>
      <c r="X5175" s="85"/>
      <c r="Y5175" s="85"/>
      <c r="Z5175" s="85"/>
      <c r="AA5175" s="85"/>
      <c r="AB5175" s="86"/>
      <c r="AC5175" s="86"/>
      <c r="AD5175" s="85"/>
      <c r="AE5175" s="85">
        <v>1</v>
      </c>
      <c r="AF5175" s="85"/>
      <c r="AG5175" s="85"/>
      <c r="AH5175" s="85"/>
      <c r="AI5175" s="85"/>
      <c r="AJ5175" s="85"/>
    </row>
    <row r="5176" spans="1:36" ht="16.5" thickTop="1" thickBot="1">
      <c r="A5176" s="105">
        <f t="shared" si="1066"/>
        <v>19</v>
      </c>
      <c r="B5176" s="112" t="s">
        <v>4971</v>
      </c>
      <c r="C5176" s="107">
        <v>1989</v>
      </c>
      <c r="D5176" s="107">
        <v>2009</v>
      </c>
      <c r="E5176" s="114" t="s">
        <v>80</v>
      </c>
      <c r="F5176" s="107">
        <v>3</v>
      </c>
      <c r="G5176" s="107">
        <v>2</v>
      </c>
      <c r="H5176" s="111">
        <v>1006.2</v>
      </c>
      <c r="I5176" s="111">
        <v>888.2</v>
      </c>
      <c r="J5176" s="111">
        <v>888.2</v>
      </c>
      <c r="K5176" s="122">
        <v>36</v>
      </c>
      <c r="L5176" s="110">
        <f t="shared" si="1077"/>
        <v>744809.36400000006</v>
      </c>
      <c r="M5176" s="108"/>
      <c r="N5176" s="108"/>
      <c r="O5176" s="108"/>
      <c r="P5176" s="110">
        <f>'Форма 2'!C5176-M5176-N5176-O5176</f>
        <v>744809.36400000006</v>
      </c>
      <c r="Q5176" s="111">
        <f t="shared" si="1078"/>
        <v>838.56041882458908</v>
      </c>
      <c r="R5176" s="111">
        <f t="shared" si="1079"/>
        <v>838.56041882458908</v>
      </c>
      <c r="S5176" s="112" t="s">
        <v>2152</v>
      </c>
      <c r="T5176" s="107" t="s">
        <v>82</v>
      </c>
      <c r="U5176" s="217">
        <v>1</v>
      </c>
      <c r="V5176" s="85"/>
      <c r="W5176" s="85"/>
      <c r="X5176" s="85"/>
      <c r="Y5176" s="85"/>
      <c r="Z5176" s="85"/>
      <c r="AA5176" s="85"/>
      <c r="AB5176" s="86"/>
      <c r="AC5176" s="86"/>
      <c r="AD5176" s="85"/>
      <c r="AE5176" s="85"/>
      <c r="AF5176" s="85"/>
      <c r="AG5176" s="85"/>
      <c r="AH5176" s="85"/>
      <c r="AI5176" s="85"/>
      <c r="AJ5176" s="85"/>
    </row>
    <row r="5177" spans="1:36" ht="16.5" thickTop="1" thickBot="1">
      <c r="A5177" s="105">
        <f t="shared" si="1066"/>
        <v>20</v>
      </c>
      <c r="B5177" s="112" t="s">
        <v>4972</v>
      </c>
      <c r="C5177" s="107">
        <v>1992</v>
      </c>
      <c r="D5177" s="107">
        <v>2009</v>
      </c>
      <c r="E5177" s="114" t="s">
        <v>80</v>
      </c>
      <c r="F5177" s="107">
        <v>3</v>
      </c>
      <c r="G5177" s="107">
        <v>2</v>
      </c>
      <c r="H5177" s="111">
        <v>1421.9</v>
      </c>
      <c r="I5177" s="111">
        <v>1328.7</v>
      </c>
      <c r="J5177" s="111">
        <v>1328.7</v>
      </c>
      <c r="K5177" s="122">
        <v>50</v>
      </c>
      <c r="L5177" s="110">
        <f t="shared" si="1077"/>
        <v>14642171.659</v>
      </c>
      <c r="M5177" s="108"/>
      <c r="N5177" s="108"/>
      <c r="O5177" s="108"/>
      <c r="P5177" s="110">
        <f>'Форма 2'!C5177-M5177-N5177-O5177</f>
        <v>14642171.659</v>
      </c>
      <c r="Q5177" s="111">
        <f t="shared" si="1078"/>
        <v>11019.922976593663</v>
      </c>
      <c r="R5177" s="111">
        <f t="shared" si="1079"/>
        <v>11019.922976593663</v>
      </c>
      <c r="S5177" s="112" t="s">
        <v>2152</v>
      </c>
      <c r="T5177" s="105" t="s">
        <v>82</v>
      </c>
      <c r="U5177" s="217">
        <v>1</v>
      </c>
      <c r="V5177" s="85"/>
      <c r="W5177" s="85"/>
      <c r="X5177" s="85"/>
      <c r="Y5177" s="85"/>
      <c r="Z5177" s="85"/>
      <c r="AA5177" s="85"/>
      <c r="AB5177" s="86"/>
      <c r="AC5177" s="86"/>
      <c r="AD5177" s="85">
        <v>1</v>
      </c>
      <c r="AE5177" s="85"/>
      <c r="AF5177" s="85"/>
      <c r="AG5177" s="85"/>
      <c r="AH5177" s="85"/>
      <c r="AI5177" s="85"/>
      <c r="AJ5177" s="85"/>
    </row>
    <row r="5178" spans="1:36" ht="16.5" thickTop="1" thickBot="1">
      <c r="A5178" s="105">
        <f t="shared" si="1066"/>
        <v>21</v>
      </c>
      <c r="B5178" s="112" t="s">
        <v>4973</v>
      </c>
      <c r="C5178" s="107">
        <v>1963</v>
      </c>
      <c r="D5178" s="107"/>
      <c r="E5178" s="114" t="s">
        <v>80</v>
      </c>
      <c r="F5178" s="107">
        <v>2</v>
      </c>
      <c r="G5178" s="107">
        <v>3</v>
      </c>
      <c r="H5178" s="111">
        <v>530.5</v>
      </c>
      <c r="I5178" s="111">
        <v>530.5</v>
      </c>
      <c r="J5178" s="111">
        <v>530.6</v>
      </c>
      <c r="K5178" s="122">
        <v>25</v>
      </c>
      <c r="L5178" s="110">
        <f t="shared" si="1077"/>
        <v>392686.71</v>
      </c>
      <c r="M5178" s="108"/>
      <c r="N5178" s="108"/>
      <c r="O5178" s="108"/>
      <c r="P5178" s="110">
        <f>'Форма 2'!C5178-M5178-N5178-O5178</f>
        <v>392686.71</v>
      </c>
      <c r="Q5178" s="111">
        <f t="shared" si="1078"/>
        <v>740.22</v>
      </c>
      <c r="R5178" s="111">
        <f t="shared" si="1079"/>
        <v>740.22</v>
      </c>
      <c r="S5178" s="112" t="s">
        <v>2152</v>
      </c>
      <c r="T5178" s="107" t="s">
        <v>82</v>
      </c>
      <c r="U5178" s="217">
        <v>1</v>
      </c>
      <c r="V5178" s="85"/>
      <c r="W5178" s="85"/>
      <c r="X5178" s="85"/>
      <c r="Y5178" s="85"/>
      <c r="Z5178" s="85"/>
      <c r="AA5178" s="85"/>
      <c r="AB5178" s="86"/>
      <c r="AC5178" s="86"/>
      <c r="AD5178" s="85"/>
      <c r="AE5178" s="85"/>
      <c r="AF5178" s="85"/>
      <c r="AG5178" s="85"/>
      <c r="AH5178" s="85"/>
      <c r="AI5178" s="85"/>
      <c r="AJ5178" s="85"/>
    </row>
    <row r="5179" spans="1:36" ht="16.5" thickTop="1" thickBot="1">
      <c r="A5179" s="105">
        <f t="shared" si="1066"/>
        <v>22</v>
      </c>
      <c r="B5179" s="112" t="s">
        <v>4974</v>
      </c>
      <c r="C5179" s="107">
        <v>1963</v>
      </c>
      <c r="D5179" s="107"/>
      <c r="E5179" s="114" t="s">
        <v>80</v>
      </c>
      <c r="F5179" s="107">
        <v>2</v>
      </c>
      <c r="G5179" s="107">
        <v>2</v>
      </c>
      <c r="H5179" s="111">
        <v>455.3</v>
      </c>
      <c r="I5179" s="111">
        <v>455.3</v>
      </c>
      <c r="J5179" s="111">
        <v>455.4</v>
      </c>
      <c r="K5179" s="122">
        <v>22</v>
      </c>
      <c r="L5179" s="110">
        <f t="shared" si="1077"/>
        <v>337022.16600000003</v>
      </c>
      <c r="M5179" s="108"/>
      <c r="N5179" s="108"/>
      <c r="O5179" s="108"/>
      <c r="P5179" s="110">
        <f>'Форма 2'!C5179-M5179-N5179-O5179</f>
        <v>337022.16600000003</v>
      </c>
      <c r="Q5179" s="111">
        <f t="shared" si="1078"/>
        <v>740.22</v>
      </c>
      <c r="R5179" s="111">
        <f t="shared" si="1079"/>
        <v>740.22</v>
      </c>
      <c r="S5179" s="112" t="s">
        <v>2152</v>
      </c>
      <c r="T5179" s="107" t="s">
        <v>82</v>
      </c>
      <c r="U5179" s="217">
        <v>1</v>
      </c>
      <c r="V5179" s="85"/>
      <c r="W5179" s="85"/>
      <c r="X5179" s="85"/>
      <c r="Y5179" s="85"/>
      <c r="Z5179" s="85"/>
      <c r="AA5179" s="85"/>
      <c r="AB5179" s="86"/>
      <c r="AC5179" s="86"/>
      <c r="AD5179" s="85"/>
      <c r="AE5179" s="85"/>
      <c r="AF5179" s="85"/>
      <c r="AG5179" s="85"/>
      <c r="AH5179" s="85"/>
      <c r="AI5179" s="85"/>
      <c r="AJ5179" s="85"/>
    </row>
    <row r="5180" spans="1:36" ht="16.5" thickTop="1" thickBot="1">
      <c r="A5180" s="105">
        <f t="shared" si="1066"/>
        <v>23</v>
      </c>
      <c r="B5180" s="112" t="s">
        <v>4975</v>
      </c>
      <c r="C5180" s="107">
        <v>1964</v>
      </c>
      <c r="D5180" s="107"/>
      <c r="E5180" s="114" t="s">
        <v>80</v>
      </c>
      <c r="F5180" s="107">
        <v>2</v>
      </c>
      <c r="G5180" s="107">
        <v>2</v>
      </c>
      <c r="H5180" s="111">
        <v>399.8</v>
      </c>
      <c r="I5180" s="111">
        <v>241.2</v>
      </c>
      <c r="J5180" s="111">
        <v>241.2</v>
      </c>
      <c r="K5180" s="122">
        <v>11</v>
      </c>
      <c r="L5180" s="110">
        <f t="shared" si="1077"/>
        <v>295939.95600000001</v>
      </c>
      <c r="M5180" s="108"/>
      <c r="N5180" s="108"/>
      <c r="O5180" s="108"/>
      <c r="P5180" s="110">
        <f>'Форма 2'!C5180-M5180-N5180-O5180</f>
        <v>295939.95600000001</v>
      </c>
      <c r="Q5180" s="111">
        <f t="shared" si="1078"/>
        <v>1226.9484079601991</v>
      </c>
      <c r="R5180" s="111">
        <f t="shared" si="1079"/>
        <v>1226.9484079601991</v>
      </c>
      <c r="S5180" s="112" t="s">
        <v>2152</v>
      </c>
      <c r="T5180" s="107" t="s">
        <v>82</v>
      </c>
      <c r="U5180" s="217">
        <v>1</v>
      </c>
      <c r="V5180" s="85"/>
      <c r="W5180" s="85"/>
      <c r="X5180" s="85"/>
      <c r="Y5180" s="85"/>
      <c r="Z5180" s="85"/>
      <c r="AA5180" s="85"/>
      <c r="AB5180" s="86"/>
      <c r="AC5180" s="86"/>
      <c r="AD5180" s="85"/>
      <c r="AE5180" s="85"/>
      <c r="AF5180" s="85"/>
      <c r="AG5180" s="85"/>
      <c r="AH5180" s="85"/>
      <c r="AI5180" s="85"/>
      <c r="AJ5180" s="85"/>
    </row>
    <row r="5181" spans="1:36" ht="16.5" thickTop="1" thickBot="1">
      <c r="A5181" s="105">
        <f t="shared" si="1066"/>
        <v>24</v>
      </c>
      <c r="B5181" s="112" t="s">
        <v>4976</v>
      </c>
      <c r="C5181" s="107">
        <v>1980</v>
      </c>
      <c r="D5181" s="107">
        <v>2011</v>
      </c>
      <c r="E5181" s="114" t="s">
        <v>80</v>
      </c>
      <c r="F5181" s="107">
        <v>5</v>
      </c>
      <c r="G5181" s="107">
        <v>6</v>
      </c>
      <c r="H5181" s="111">
        <v>4830.7</v>
      </c>
      <c r="I5181" s="111">
        <v>4284.3</v>
      </c>
      <c r="J5181" s="111">
        <v>4284.3</v>
      </c>
      <c r="K5181" s="122">
        <v>209</v>
      </c>
      <c r="L5181" s="110">
        <f t="shared" si="1077"/>
        <v>1570460.57</v>
      </c>
      <c r="M5181" s="108"/>
      <c r="N5181" s="108"/>
      <c r="O5181" s="108"/>
      <c r="P5181" s="110">
        <f>'Форма 2'!C5181-M5181-N5181-O5181</f>
        <v>1570460.57</v>
      </c>
      <c r="Q5181" s="111">
        <f t="shared" si="1078"/>
        <v>366.56176504913287</v>
      </c>
      <c r="R5181" s="111">
        <f t="shared" si="1079"/>
        <v>366.56176504913287</v>
      </c>
      <c r="S5181" s="112" t="s">
        <v>2152</v>
      </c>
      <c r="T5181" s="107" t="s">
        <v>92</v>
      </c>
      <c r="U5181" s="217"/>
      <c r="V5181" s="85"/>
      <c r="W5181" s="85"/>
      <c r="X5181" s="85">
        <v>1</v>
      </c>
      <c r="Y5181" s="85"/>
      <c r="Z5181" s="85"/>
      <c r="AA5181" s="85"/>
      <c r="AB5181" s="86"/>
      <c r="AC5181" s="86"/>
      <c r="AD5181" s="85"/>
      <c r="AE5181" s="85"/>
      <c r="AF5181" s="85"/>
      <c r="AG5181" s="85"/>
      <c r="AH5181" s="85"/>
      <c r="AI5181" s="85"/>
      <c r="AJ5181" s="85"/>
    </row>
    <row r="5182" spans="1:36" ht="16.5" thickTop="1" thickBot="1">
      <c r="A5182" s="105">
        <f t="shared" si="1066"/>
        <v>25</v>
      </c>
      <c r="B5182" s="112" t="s">
        <v>4977</v>
      </c>
      <c r="C5182" s="107">
        <v>1968</v>
      </c>
      <c r="D5182" s="107"/>
      <c r="E5182" s="114" t="s">
        <v>80</v>
      </c>
      <c r="F5182" s="107">
        <v>5</v>
      </c>
      <c r="G5182" s="107">
        <v>1</v>
      </c>
      <c r="H5182" s="111">
        <v>1914.5</v>
      </c>
      <c r="I5182" s="111">
        <v>1204.5999999999999</v>
      </c>
      <c r="J5182" s="111">
        <v>1204.5999999999999</v>
      </c>
      <c r="K5182" s="122">
        <v>55</v>
      </c>
      <c r="L5182" s="110">
        <f t="shared" si="1077"/>
        <v>994793.34499999997</v>
      </c>
      <c r="M5182" s="108"/>
      <c r="N5182" s="108"/>
      <c r="O5182" s="108"/>
      <c r="P5182" s="110">
        <f>'Форма 2'!C5182-M5182-N5182-O5182</f>
        <v>994793.34499999997</v>
      </c>
      <c r="Q5182" s="111">
        <f t="shared" si="1078"/>
        <v>825.82877718744817</v>
      </c>
      <c r="R5182" s="111">
        <f t="shared" si="1079"/>
        <v>825.82877718744817</v>
      </c>
      <c r="S5182" s="112" t="s">
        <v>2152</v>
      </c>
      <c r="T5182" s="107" t="s">
        <v>82</v>
      </c>
      <c r="U5182" s="217">
        <v>1</v>
      </c>
      <c r="V5182" s="85"/>
      <c r="W5182" s="85"/>
      <c r="X5182" s="85"/>
      <c r="Y5182" s="85"/>
      <c r="Z5182" s="85"/>
      <c r="AA5182" s="85"/>
      <c r="AB5182" s="86"/>
      <c r="AC5182" s="86"/>
      <c r="AD5182" s="85"/>
      <c r="AE5182" s="85"/>
      <c r="AF5182" s="85"/>
      <c r="AG5182" s="85"/>
      <c r="AH5182" s="85"/>
      <c r="AI5182" s="85"/>
      <c r="AJ5182" s="85"/>
    </row>
    <row r="5183" spans="1:36" ht="16.5" thickTop="1" thickBot="1">
      <c r="A5183" s="105">
        <f t="shared" si="1066"/>
        <v>26</v>
      </c>
      <c r="B5183" s="112" t="s">
        <v>4978</v>
      </c>
      <c r="C5183" s="107">
        <v>1979</v>
      </c>
      <c r="D5183" s="107"/>
      <c r="E5183" s="114" t="s">
        <v>80</v>
      </c>
      <c r="F5183" s="107">
        <v>5</v>
      </c>
      <c r="G5183" s="107">
        <v>6</v>
      </c>
      <c r="H5183" s="111">
        <v>4515.3999999999996</v>
      </c>
      <c r="I5183" s="111">
        <v>2924.1</v>
      </c>
      <c r="J5183" s="111">
        <v>2924.1</v>
      </c>
      <c r="K5183" s="122">
        <v>130</v>
      </c>
      <c r="L5183" s="110">
        <f t="shared" si="1077"/>
        <v>22045808.343999997</v>
      </c>
      <c r="M5183" s="108"/>
      <c r="N5183" s="108"/>
      <c r="O5183" s="108"/>
      <c r="P5183" s="110">
        <f>'Форма 2'!C5183-M5183-N5183-O5183</f>
        <v>22045808.343999997</v>
      </c>
      <c r="Q5183" s="111">
        <f t="shared" si="1078"/>
        <v>7539.3482931500284</v>
      </c>
      <c r="R5183" s="111">
        <f t="shared" si="1079"/>
        <v>7539.3482931500284</v>
      </c>
      <c r="S5183" s="112" t="s">
        <v>2152</v>
      </c>
      <c r="T5183" s="107" t="s">
        <v>82</v>
      </c>
      <c r="U5183" s="217"/>
      <c r="V5183" s="85"/>
      <c r="W5183" s="85"/>
      <c r="X5183" s="85"/>
      <c r="Y5183" s="85"/>
      <c r="Z5183" s="85"/>
      <c r="AA5183" s="85"/>
      <c r="AB5183" s="86"/>
      <c r="AC5183" s="86"/>
      <c r="AD5183" s="85"/>
      <c r="AE5183" s="85">
        <v>1</v>
      </c>
      <c r="AF5183" s="85"/>
      <c r="AG5183" s="85"/>
      <c r="AH5183" s="85"/>
      <c r="AI5183" s="85"/>
      <c r="AJ5183" s="85"/>
    </row>
    <row r="5184" spans="1:36" ht="16.5" thickTop="1" thickBot="1">
      <c r="A5184" s="105">
        <f t="shared" si="1066"/>
        <v>27</v>
      </c>
      <c r="B5184" s="112" t="s">
        <v>4979</v>
      </c>
      <c r="C5184" s="107">
        <v>1977</v>
      </c>
      <c r="D5184" s="107"/>
      <c r="E5184" s="114" t="s">
        <v>80</v>
      </c>
      <c r="F5184" s="107">
        <v>5</v>
      </c>
      <c r="G5184" s="107">
        <v>4</v>
      </c>
      <c r="H5184" s="111">
        <v>3481.4</v>
      </c>
      <c r="I5184" s="111">
        <v>3275.7</v>
      </c>
      <c r="J5184" s="111">
        <v>3275.7</v>
      </c>
      <c r="K5184" s="122">
        <v>142</v>
      </c>
      <c r="L5184" s="110">
        <f t="shared" si="1077"/>
        <v>15678554.528000003</v>
      </c>
      <c r="M5184" s="108"/>
      <c r="N5184" s="108"/>
      <c r="O5184" s="108"/>
      <c r="P5184" s="110">
        <f>'Форма 2'!C5184-M5184-N5184-O5184</f>
        <v>15678554.528000003</v>
      </c>
      <c r="Q5184" s="111">
        <f t="shared" si="1078"/>
        <v>4786.3218634185068</v>
      </c>
      <c r="R5184" s="111">
        <f t="shared" si="1079"/>
        <v>4786.3218634185068</v>
      </c>
      <c r="S5184" s="112" t="s">
        <v>2152</v>
      </c>
      <c r="T5184" s="107" t="s">
        <v>92</v>
      </c>
      <c r="U5184" s="217"/>
      <c r="V5184" s="85"/>
      <c r="W5184" s="85"/>
      <c r="X5184" s="85"/>
      <c r="Y5184" s="85"/>
      <c r="Z5184" s="85"/>
      <c r="AA5184" s="85"/>
      <c r="AB5184" s="86"/>
      <c r="AC5184" s="86"/>
      <c r="AD5184" s="85">
        <v>1</v>
      </c>
      <c r="AE5184" s="85"/>
      <c r="AF5184" s="85"/>
      <c r="AG5184" s="85"/>
      <c r="AH5184" s="85"/>
      <c r="AI5184" s="85"/>
      <c r="AJ5184" s="85"/>
    </row>
    <row r="5185" spans="1:36" ht="16.5" thickTop="1" thickBot="1">
      <c r="A5185" s="105">
        <f t="shared" si="1066"/>
        <v>28</v>
      </c>
      <c r="B5185" s="112" t="s">
        <v>4980</v>
      </c>
      <c r="C5185" s="107">
        <v>1983</v>
      </c>
      <c r="D5185" s="107">
        <v>2018</v>
      </c>
      <c r="E5185" s="114" t="s">
        <v>212</v>
      </c>
      <c r="F5185" s="107">
        <v>5</v>
      </c>
      <c r="G5185" s="107">
        <v>6</v>
      </c>
      <c r="H5185" s="111">
        <v>5014.3999999999996</v>
      </c>
      <c r="I5185" s="111">
        <v>4561.6000000000004</v>
      </c>
      <c r="J5185" s="111">
        <v>4561.6000000000004</v>
      </c>
      <c r="K5185" s="122">
        <v>206</v>
      </c>
      <c r="L5185" s="110">
        <f t="shared" si="1077"/>
        <v>22582450.688000001</v>
      </c>
      <c r="M5185" s="108"/>
      <c r="N5185" s="108"/>
      <c r="O5185" s="108"/>
      <c r="P5185" s="110">
        <f>'Форма 2'!C5185-M5185-N5185-O5185</f>
        <v>22582450.688000001</v>
      </c>
      <c r="Q5185" s="111">
        <f t="shared" si="1078"/>
        <v>4950.5547807786743</v>
      </c>
      <c r="R5185" s="111">
        <f t="shared" si="1079"/>
        <v>4950.5547807786743</v>
      </c>
      <c r="S5185" s="112" t="s">
        <v>2152</v>
      </c>
      <c r="T5185" s="107" t="s">
        <v>92</v>
      </c>
      <c r="U5185" s="217"/>
      <c r="V5185" s="85"/>
      <c r="W5185" s="85"/>
      <c r="X5185" s="85"/>
      <c r="Y5185" s="85"/>
      <c r="Z5185" s="85"/>
      <c r="AA5185" s="85"/>
      <c r="AB5185" s="86"/>
      <c r="AC5185" s="86"/>
      <c r="AD5185" s="85">
        <v>1</v>
      </c>
      <c r="AE5185" s="85"/>
      <c r="AF5185" s="85"/>
      <c r="AG5185" s="85"/>
      <c r="AH5185" s="85"/>
      <c r="AI5185" s="85"/>
      <c r="AJ5185" s="85"/>
    </row>
    <row r="5186" spans="1:36" ht="16.5" thickTop="1" thickBot="1">
      <c r="A5186" s="105">
        <f t="shared" si="1066"/>
        <v>29</v>
      </c>
      <c r="B5186" s="112" t="s">
        <v>4981</v>
      </c>
      <c r="C5186" s="107">
        <v>1973</v>
      </c>
      <c r="D5186" s="107"/>
      <c r="E5186" s="114" t="s">
        <v>80</v>
      </c>
      <c r="F5186" s="107">
        <v>5</v>
      </c>
      <c r="G5186" s="107">
        <v>6</v>
      </c>
      <c r="H5186" s="111">
        <v>4853.8999999999996</v>
      </c>
      <c r="I5186" s="111">
        <v>4444.1000000000004</v>
      </c>
      <c r="J5186" s="111">
        <v>4444.1000000000004</v>
      </c>
      <c r="K5186" s="122">
        <v>214</v>
      </c>
      <c r="L5186" s="110">
        <f t="shared" si="1077"/>
        <v>2522134.9789999998</v>
      </c>
      <c r="M5186" s="108"/>
      <c r="N5186" s="108"/>
      <c r="O5186" s="108"/>
      <c r="P5186" s="110">
        <f>'Форма 2'!C5186-M5186-N5186-O5186</f>
        <v>2522134.9789999998</v>
      </c>
      <c r="Q5186" s="111">
        <f t="shared" si="1078"/>
        <v>567.52435341238936</v>
      </c>
      <c r="R5186" s="111">
        <f t="shared" si="1079"/>
        <v>567.52435341238936</v>
      </c>
      <c r="S5186" s="112" t="s">
        <v>2152</v>
      </c>
      <c r="T5186" s="107" t="s">
        <v>92</v>
      </c>
      <c r="U5186" s="217">
        <v>1</v>
      </c>
      <c r="V5186" s="85"/>
      <c r="W5186" s="85"/>
      <c r="X5186" s="85"/>
      <c r="Y5186" s="85"/>
      <c r="Z5186" s="85"/>
      <c r="AA5186" s="85"/>
      <c r="AB5186" s="86"/>
      <c r="AC5186" s="86"/>
      <c r="AD5186" s="85"/>
      <c r="AE5186" s="85"/>
      <c r="AF5186" s="85"/>
      <c r="AG5186" s="85"/>
      <c r="AH5186" s="85"/>
      <c r="AI5186" s="85"/>
      <c r="AJ5186" s="85"/>
    </row>
    <row r="5187" spans="1:36" ht="16.5" thickTop="1" thickBot="1">
      <c r="A5187" s="105">
        <f t="shared" si="1066"/>
        <v>30</v>
      </c>
      <c r="B5187" s="112" t="s">
        <v>4982</v>
      </c>
      <c r="C5187" s="107">
        <v>1970</v>
      </c>
      <c r="D5187" s="107"/>
      <c r="E5187" s="114" t="s">
        <v>80</v>
      </c>
      <c r="F5187" s="107">
        <v>5</v>
      </c>
      <c r="G5187" s="107">
        <v>4</v>
      </c>
      <c r="H5187" s="111">
        <v>3574.8</v>
      </c>
      <c r="I5187" s="111">
        <v>3334.8</v>
      </c>
      <c r="J5187" s="111">
        <v>3334.84</v>
      </c>
      <c r="K5187" s="122">
        <v>151</v>
      </c>
      <c r="L5187" s="110">
        <f t="shared" si="1077"/>
        <v>36470073.851999998</v>
      </c>
      <c r="M5187" s="108"/>
      <c r="N5187" s="108"/>
      <c r="O5187" s="108"/>
      <c r="P5187" s="110">
        <f>'Форма 2'!C5187-M5187-N5187-O5187</f>
        <v>36470073.851999998</v>
      </c>
      <c r="Q5187" s="111">
        <f t="shared" si="1078"/>
        <v>10936.210223101834</v>
      </c>
      <c r="R5187" s="111">
        <f t="shared" si="1079"/>
        <v>10936.210223101834</v>
      </c>
      <c r="S5187" s="112" t="s">
        <v>2152</v>
      </c>
      <c r="T5187" s="107" t="s">
        <v>82</v>
      </c>
      <c r="U5187" s="217"/>
      <c r="V5187" s="85"/>
      <c r="W5187" s="85"/>
      <c r="X5187" s="85"/>
      <c r="Y5187" s="85"/>
      <c r="Z5187" s="85"/>
      <c r="AA5187" s="85"/>
      <c r="AB5187" s="86"/>
      <c r="AC5187" s="86"/>
      <c r="AD5187" s="85">
        <v>1</v>
      </c>
      <c r="AE5187" s="85">
        <v>1</v>
      </c>
      <c r="AF5187" s="85">
        <v>1</v>
      </c>
      <c r="AG5187" s="85"/>
      <c r="AH5187" s="85"/>
      <c r="AI5187" s="85"/>
      <c r="AJ5187" s="85"/>
    </row>
    <row r="5188" spans="1:36" ht="16.5" thickTop="1" thickBot="1">
      <c r="A5188" s="105">
        <f t="shared" si="1066"/>
        <v>31</v>
      </c>
      <c r="B5188" s="112" t="s">
        <v>4983</v>
      </c>
      <c r="C5188" s="107">
        <v>1990</v>
      </c>
      <c r="D5188" s="107"/>
      <c r="E5188" s="114" t="s">
        <v>80</v>
      </c>
      <c r="F5188" s="107">
        <v>9</v>
      </c>
      <c r="G5188" s="107">
        <v>4</v>
      </c>
      <c r="H5188" s="111">
        <v>7543.1</v>
      </c>
      <c r="I5188" s="111">
        <v>6822.2</v>
      </c>
      <c r="J5188" s="111">
        <v>6822.2</v>
      </c>
      <c r="K5188" s="122">
        <v>303</v>
      </c>
      <c r="L5188" s="110">
        <f t="shared" si="1077"/>
        <v>46159698.725999996</v>
      </c>
      <c r="M5188" s="108"/>
      <c r="N5188" s="108"/>
      <c r="O5188" s="108"/>
      <c r="P5188" s="110">
        <f>'Форма 2'!C5188-M5188-N5188-O5188</f>
        <v>46159698.725999996</v>
      </c>
      <c r="Q5188" s="111">
        <f t="shared" si="1078"/>
        <v>6766.101657236668</v>
      </c>
      <c r="R5188" s="111">
        <f t="shared" si="1079"/>
        <v>6766.101657236668</v>
      </c>
      <c r="S5188" s="112" t="s">
        <v>2152</v>
      </c>
      <c r="T5188" s="107" t="s">
        <v>82</v>
      </c>
      <c r="U5188" s="217"/>
      <c r="V5188" s="85"/>
      <c r="W5188" s="85"/>
      <c r="X5188" s="85"/>
      <c r="Y5188" s="85"/>
      <c r="Z5188" s="85"/>
      <c r="AA5188" s="85"/>
      <c r="AB5188" s="86"/>
      <c r="AC5188" s="86"/>
      <c r="AD5188" s="85">
        <v>1</v>
      </c>
      <c r="AE5188" s="85">
        <v>1</v>
      </c>
      <c r="AF5188" s="85">
        <v>1</v>
      </c>
      <c r="AG5188" s="85"/>
      <c r="AH5188" s="85"/>
      <c r="AI5188" s="85"/>
      <c r="AJ5188" s="85"/>
    </row>
    <row r="5189" spans="1:36" ht="16.5" thickTop="1" thickBot="1">
      <c r="A5189" s="105">
        <f t="shared" si="1066"/>
        <v>32</v>
      </c>
      <c r="B5189" s="112" t="s">
        <v>4984</v>
      </c>
      <c r="C5189" s="107">
        <v>1969</v>
      </c>
      <c r="D5189" s="107"/>
      <c r="E5189" s="114" t="s">
        <v>80</v>
      </c>
      <c r="F5189" s="107">
        <v>5</v>
      </c>
      <c r="G5189" s="107">
        <v>4</v>
      </c>
      <c r="H5189" s="111">
        <v>3576.5</v>
      </c>
      <c r="I5189" s="111">
        <v>3378.9</v>
      </c>
      <c r="J5189" s="111">
        <v>3378.9</v>
      </c>
      <c r="K5189" s="122">
        <v>151</v>
      </c>
      <c r="L5189" s="110">
        <f t="shared" si="1077"/>
        <v>1858385.165</v>
      </c>
      <c r="M5189" s="108"/>
      <c r="N5189" s="108"/>
      <c r="O5189" s="108"/>
      <c r="P5189" s="110">
        <f>'Форма 2'!C5189-M5189-N5189-O5189</f>
        <v>1858385.165</v>
      </c>
      <c r="Q5189" s="111">
        <f t="shared" si="1078"/>
        <v>549.99708928941368</v>
      </c>
      <c r="R5189" s="111">
        <f t="shared" si="1079"/>
        <v>549.99708928941368</v>
      </c>
      <c r="S5189" s="112" t="s">
        <v>2152</v>
      </c>
      <c r="T5189" s="107" t="s">
        <v>92</v>
      </c>
      <c r="U5189" s="217">
        <v>1</v>
      </c>
      <c r="V5189" s="85"/>
      <c r="W5189" s="85"/>
      <c r="X5189" s="85"/>
      <c r="Y5189" s="85"/>
      <c r="Z5189" s="85"/>
      <c r="AA5189" s="85"/>
      <c r="AB5189" s="86"/>
      <c r="AC5189" s="86"/>
      <c r="AD5189" s="85"/>
      <c r="AE5189" s="85"/>
      <c r="AF5189" s="85"/>
      <c r="AG5189" s="85"/>
      <c r="AH5189" s="85"/>
      <c r="AI5189" s="85"/>
      <c r="AJ5189" s="85"/>
    </row>
    <row r="5190" spans="1:36" ht="16.5" thickTop="1" thickBot="1">
      <c r="A5190" s="105">
        <f t="shared" si="1066"/>
        <v>33</v>
      </c>
      <c r="B5190" s="112" t="s">
        <v>4985</v>
      </c>
      <c r="C5190" s="107">
        <v>1985</v>
      </c>
      <c r="D5190" s="107">
        <v>2017</v>
      </c>
      <c r="E5190" s="114" t="s">
        <v>80</v>
      </c>
      <c r="F5190" s="107">
        <v>9</v>
      </c>
      <c r="G5190" s="107">
        <v>1</v>
      </c>
      <c r="H5190" s="111">
        <v>1875.7</v>
      </c>
      <c r="I5190" s="111">
        <v>1854.8</v>
      </c>
      <c r="J5190" s="111">
        <v>1854.8</v>
      </c>
      <c r="K5190" s="122">
        <v>82</v>
      </c>
      <c r="L5190" s="110">
        <f t="shared" si="1077"/>
        <v>3011286.2939999998</v>
      </c>
      <c r="M5190" s="108"/>
      <c r="N5190" s="108"/>
      <c r="O5190" s="108"/>
      <c r="P5190" s="110">
        <f>'Форма 2'!C5190-M5190-N5190-O5190</f>
        <v>3011286.2939999998</v>
      </c>
      <c r="Q5190" s="111">
        <f t="shared" si="1078"/>
        <v>1623.5099708863488</v>
      </c>
      <c r="R5190" s="111">
        <f t="shared" si="1079"/>
        <v>1623.5099708863488</v>
      </c>
      <c r="S5190" s="112" t="s">
        <v>2152</v>
      </c>
      <c r="T5190" s="107" t="s">
        <v>82</v>
      </c>
      <c r="U5190" s="217">
        <v>1</v>
      </c>
      <c r="V5190" s="85"/>
      <c r="W5190" s="85"/>
      <c r="X5190" s="85"/>
      <c r="Y5190" s="85"/>
      <c r="Z5190" s="85"/>
      <c r="AA5190" s="85">
        <v>1</v>
      </c>
      <c r="AB5190" s="86"/>
      <c r="AC5190" s="86"/>
      <c r="AD5190" s="85"/>
      <c r="AE5190" s="85"/>
      <c r="AF5190" s="85"/>
      <c r="AG5190" s="85"/>
      <c r="AH5190" s="85"/>
      <c r="AI5190" s="85"/>
      <c r="AJ5190" s="85"/>
    </row>
    <row r="5191" spans="1:36" ht="16.5" thickTop="1" thickBot="1">
      <c r="A5191" s="105">
        <f t="shared" si="1066"/>
        <v>34</v>
      </c>
      <c r="B5191" s="112" t="s">
        <v>4986</v>
      </c>
      <c r="C5191" s="107">
        <v>1970</v>
      </c>
      <c r="D5191" s="107">
        <v>2009</v>
      </c>
      <c r="E5191" s="114" t="s">
        <v>80</v>
      </c>
      <c r="F5191" s="107">
        <v>5</v>
      </c>
      <c r="G5191" s="107">
        <v>4</v>
      </c>
      <c r="H5191" s="111">
        <v>3530.9</v>
      </c>
      <c r="I5191" s="111">
        <v>3334.3</v>
      </c>
      <c r="J5191" s="111">
        <v>3334.3</v>
      </c>
      <c r="K5191" s="122">
        <v>121</v>
      </c>
      <c r="L5191" s="110">
        <f t="shared" si="1077"/>
        <v>36022206.491000004</v>
      </c>
      <c r="M5191" s="108"/>
      <c r="N5191" s="108"/>
      <c r="O5191" s="108"/>
      <c r="P5191" s="110">
        <f>'Форма 2'!C5191-M5191-N5191-O5191</f>
        <v>36022206.491000004</v>
      </c>
      <c r="Q5191" s="111">
        <f t="shared" si="1078"/>
        <v>10803.528923912067</v>
      </c>
      <c r="R5191" s="111">
        <f t="shared" si="1079"/>
        <v>10803.528923912067</v>
      </c>
      <c r="S5191" s="112" t="s">
        <v>2152</v>
      </c>
      <c r="T5191" s="107" t="s">
        <v>92</v>
      </c>
      <c r="U5191" s="217"/>
      <c r="V5191" s="85"/>
      <c r="W5191" s="85"/>
      <c r="X5191" s="85"/>
      <c r="Y5191" s="85"/>
      <c r="Z5191" s="85"/>
      <c r="AA5191" s="85"/>
      <c r="AB5191" s="86"/>
      <c r="AC5191" s="86"/>
      <c r="AD5191" s="85">
        <v>1</v>
      </c>
      <c r="AE5191" s="85">
        <v>1</v>
      </c>
      <c r="AF5191" s="85">
        <v>1</v>
      </c>
      <c r="AG5191" s="85"/>
      <c r="AH5191" s="85"/>
      <c r="AI5191" s="85"/>
      <c r="AJ5191" s="85"/>
    </row>
    <row r="5192" spans="1:36" ht="16.5" thickTop="1" thickBot="1">
      <c r="A5192" s="105">
        <f t="shared" si="1066"/>
        <v>35</v>
      </c>
      <c r="B5192" s="112" t="s">
        <v>4987</v>
      </c>
      <c r="C5192" s="107">
        <v>1976</v>
      </c>
      <c r="D5192" s="107">
        <v>2017</v>
      </c>
      <c r="E5192" s="114" t="s">
        <v>80</v>
      </c>
      <c r="F5192" s="107">
        <v>2</v>
      </c>
      <c r="G5192" s="107">
        <v>2</v>
      </c>
      <c r="H5192" s="111">
        <v>906</v>
      </c>
      <c r="I5192" s="111">
        <v>860.8</v>
      </c>
      <c r="J5192" s="111">
        <v>860.8</v>
      </c>
      <c r="K5192" s="122">
        <v>38</v>
      </c>
      <c r="L5192" s="110">
        <f t="shared" si="1077"/>
        <v>926375.94</v>
      </c>
      <c r="M5192" s="108"/>
      <c r="N5192" s="108"/>
      <c r="O5192" s="108"/>
      <c r="P5192" s="110">
        <f>'Форма 2'!C5192-M5192-N5192-O5192</f>
        <v>926375.94</v>
      </c>
      <c r="Q5192" s="111">
        <f t="shared" si="1078"/>
        <v>1076.1802276951673</v>
      </c>
      <c r="R5192" s="111">
        <f t="shared" si="1079"/>
        <v>1076.1802276951673</v>
      </c>
      <c r="S5192" s="112" t="s">
        <v>2152</v>
      </c>
      <c r="T5192" s="107" t="s">
        <v>82</v>
      </c>
      <c r="U5192" s="217"/>
      <c r="V5192" s="85"/>
      <c r="W5192" s="85"/>
      <c r="X5192" s="85">
        <v>1</v>
      </c>
      <c r="Y5192" s="85"/>
      <c r="Z5192" s="85">
        <v>1</v>
      </c>
      <c r="AA5192" s="85"/>
      <c r="AB5192" s="86"/>
      <c r="AC5192" s="86"/>
      <c r="AD5192" s="85"/>
      <c r="AE5192" s="85"/>
      <c r="AF5192" s="85"/>
      <c r="AG5192" s="85"/>
      <c r="AH5192" s="85"/>
      <c r="AI5192" s="85"/>
      <c r="AJ5192" s="85"/>
    </row>
    <row r="5193" spans="1:36" ht="16.5" thickTop="1" thickBot="1">
      <c r="A5193" s="105">
        <f t="shared" si="1066"/>
        <v>36</v>
      </c>
      <c r="B5193" s="112" t="s">
        <v>4988</v>
      </c>
      <c r="C5193" s="107">
        <v>1975</v>
      </c>
      <c r="D5193" s="107">
        <v>2017</v>
      </c>
      <c r="E5193" s="114" t="s">
        <v>80</v>
      </c>
      <c r="F5193" s="107">
        <v>2</v>
      </c>
      <c r="G5193" s="107">
        <v>2</v>
      </c>
      <c r="H5193" s="111">
        <v>557.1</v>
      </c>
      <c r="I5193" s="111">
        <v>508.5</v>
      </c>
      <c r="J5193" s="111">
        <v>389.2</v>
      </c>
      <c r="K5193" s="122">
        <v>20</v>
      </c>
      <c r="L5193" s="110">
        <f t="shared" si="1077"/>
        <v>3658681.827</v>
      </c>
      <c r="M5193" s="108"/>
      <c r="N5193" s="108"/>
      <c r="O5193" s="108"/>
      <c r="P5193" s="110">
        <f>'Форма 2'!C5193-M5193-N5193-O5193</f>
        <v>3658681.827</v>
      </c>
      <c r="Q5193" s="111">
        <f t="shared" si="1078"/>
        <v>7195.0478407079645</v>
      </c>
      <c r="R5193" s="111">
        <f t="shared" si="1079"/>
        <v>7195.0478407079645</v>
      </c>
      <c r="S5193" s="112" t="s">
        <v>2152</v>
      </c>
      <c r="T5193" s="107" t="s">
        <v>82</v>
      </c>
      <c r="U5193" s="217">
        <v>1</v>
      </c>
      <c r="V5193" s="85"/>
      <c r="W5193" s="85"/>
      <c r="X5193" s="85"/>
      <c r="Y5193" s="85"/>
      <c r="Z5193" s="85"/>
      <c r="AA5193" s="85"/>
      <c r="AB5193" s="86"/>
      <c r="AC5193" s="86"/>
      <c r="AD5193" s="85"/>
      <c r="AE5193" s="85">
        <v>1</v>
      </c>
      <c r="AF5193" s="85"/>
      <c r="AG5193" s="85"/>
      <c r="AH5193" s="85"/>
      <c r="AI5193" s="85"/>
      <c r="AJ5193" s="85"/>
    </row>
    <row r="5194" spans="1:36" ht="17.25" thickTop="1" thickBot="1">
      <c r="A5194" s="221">
        <v>0</v>
      </c>
      <c r="B5194" s="13" t="s">
        <v>1271</v>
      </c>
      <c r="C5194" s="5"/>
      <c r="D5194" s="5"/>
      <c r="E5194" s="5"/>
      <c r="F5194" s="5"/>
      <c r="G5194" s="5"/>
      <c r="H5194" s="24">
        <f t="shared" ref="H5194:P5194" si="1080">SUM(H5195:H5198)</f>
        <v>1422.9</v>
      </c>
      <c r="I5194" s="24">
        <f t="shared" si="1080"/>
        <v>1422.9</v>
      </c>
      <c r="J5194" s="24">
        <f t="shared" si="1080"/>
        <v>1236.48</v>
      </c>
      <c r="K5194" s="23">
        <f t="shared" si="1080"/>
        <v>68</v>
      </c>
      <c r="L5194" s="24">
        <f t="shared" si="1080"/>
        <v>7886174.9849999994</v>
      </c>
      <c r="M5194" s="24">
        <f t="shared" si="1080"/>
        <v>0</v>
      </c>
      <c r="N5194" s="24">
        <f t="shared" si="1080"/>
        <v>0</v>
      </c>
      <c r="O5194" s="24">
        <f t="shared" si="1080"/>
        <v>0</v>
      </c>
      <c r="P5194" s="24">
        <f t="shared" si="1080"/>
        <v>7886174.9849999994</v>
      </c>
      <c r="Q5194" s="8" t="s">
        <v>76</v>
      </c>
      <c r="R5194" s="8" t="s">
        <v>76</v>
      </c>
      <c r="S5194" s="8" t="s">
        <v>76</v>
      </c>
      <c r="T5194" s="5" t="s">
        <v>76</v>
      </c>
      <c r="U5194" s="218" t="s">
        <v>76</v>
      </c>
      <c r="V5194" s="84" t="s">
        <v>76</v>
      </c>
      <c r="W5194" s="84" t="s">
        <v>76</v>
      </c>
      <c r="X5194" s="84" t="s">
        <v>76</v>
      </c>
      <c r="Y5194" s="84" t="s">
        <v>76</v>
      </c>
      <c r="Z5194" s="84" t="s">
        <v>76</v>
      </c>
      <c r="AA5194" s="84" t="s">
        <v>76</v>
      </c>
      <c r="AB5194" s="84" t="s">
        <v>76</v>
      </c>
      <c r="AC5194" s="84" t="s">
        <v>76</v>
      </c>
      <c r="AD5194" s="84" t="s">
        <v>76</v>
      </c>
      <c r="AE5194" s="84" t="s">
        <v>76</v>
      </c>
      <c r="AF5194" s="84" t="s">
        <v>76</v>
      </c>
      <c r="AG5194" s="84" t="s">
        <v>76</v>
      </c>
      <c r="AH5194" s="84" t="s">
        <v>76</v>
      </c>
      <c r="AI5194" s="84" t="s">
        <v>76</v>
      </c>
      <c r="AJ5194" s="84" t="s">
        <v>76</v>
      </c>
    </row>
    <row r="5195" spans="1:36" ht="16.5" thickTop="1" thickBot="1">
      <c r="A5195" s="105">
        <f t="shared" si="1066"/>
        <v>1</v>
      </c>
      <c r="B5195" s="112" t="s">
        <v>4989</v>
      </c>
      <c r="C5195" s="107">
        <v>1971</v>
      </c>
      <c r="D5195" s="107"/>
      <c r="E5195" s="114" t="s">
        <v>102</v>
      </c>
      <c r="F5195" s="107">
        <v>2</v>
      </c>
      <c r="G5195" s="107">
        <v>2</v>
      </c>
      <c r="H5195" s="111">
        <v>352.7</v>
      </c>
      <c r="I5195" s="111">
        <v>352.7</v>
      </c>
      <c r="J5195" s="111">
        <v>320.89999999999998</v>
      </c>
      <c r="K5195" s="122">
        <v>30</v>
      </c>
      <c r="L5195" s="110">
        <f t="shared" ref="L5195:L5198" si="1081">SUM(M5195:P5195)</f>
        <v>3504145.0399999996</v>
      </c>
      <c r="M5195" s="108"/>
      <c r="N5195" s="108"/>
      <c r="O5195" s="108"/>
      <c r="P5195" s="110">
        <f>'Форма 2'!C5195-M5195-N5195-O5195</f>
        <v>3504145.0399999996</v>
      </c>
      <c r="Q5195" s="111">
        <f>L5195/I5195</f>
        <v>9935.1999999999989</v>
      </c>
      <c r="R5195" s="111">
        <f>Q5195</f>
        <v>9935.1999999999989</v>
      </c>
      <c r="S5195" s="112" t="s">
        <v>2152</v>
      </c>
      <c r="T5195" s="107" t="s">
        <v>82</v>
      </c>
      <c r="U5195" s="217"/>
      <c r="V5195" s="85"/>
      <c r="W5195" s="85"/>
      <c r="X5195" s="85">
        <v>1</v>
      </c>
      <c r="Y5195" s="85"/>
      <c r="Z5195" s="85"/>
      <c r="AA5195" s="85"/>
      <c r="AB5195" s="86"/>
      <c r="AC5195" s="86"/>
      <c r="AD5195" s="85">
        <v>1</v>
      </c>
      <c r="AE5195" s="85"/>
      <c r="AF5195" s="85"/>
      <c r="AG5195" s="85"/>
      <c r="AH5195" s="85"/>
      <c r="AI5195" s="85"/>
      <c r="AJ5195" s="85"/>
    </row>
    <row r="5196" spans="1:36" ht="16.5" thickTop="1" thickBot="1">
      <c r="A5196" s="105">
        <f t="shared" si="1066"/>
        <v>2</v>
      </c>
      <c r="B5196" s="112" t="s">
        <v>4990</v>
      </c>
      <c r="C5196" s="107">
        <v>1969</v>
      </c>
      <c r="D5196" s="107">
        <v>2013</v>
      </c>
      <c r="E5196" s="114" t="s">
        <v>102</v>
      </c>
      <c r="F5196" s="107">
        <v>2</v>
      </c>
      <c r="G5196" s="107">
        <v>1</v>
      </c>
      <c r="H5196" s="111">
        <v>352.7</v>
      </c>
      <c r="I5196" s="111">
        <v>352.7</v>
      </c>
      <c r="J5196" s="111">
        <v>260.88</v>
      </c>
      <c r="K5196" s="122">
        <v>16</v>
      </c>
      <c r="L5196" s="110">
        <f t="shared" si="1081"/>
        <v>2055235.8049999997</v>
      </c>
      <c r="M5196" s="108"/>
      <c r="N5196" s="108"/>
      <c r="O5196" s="108"/>
      <c r="P5196" s="110">
        <f>'Форма 2'!C5196-M5196-N5196-O5196</f>
        <v>2055235.8049999997</v>
      </c>
      <c r="Q5196" s="111">
        <f>L5196/I5196</f>
        <v>5827.15</v>
      </c>
      <c r="R5196" s="111">
        <f>Q5196</f>
        <v>5827.15</v>
      </c>
      <c r="S5196" s="112" t="s">
        <v>2152</v>
      </c>
      <c r="T5196" s="107" t="s">
        <v>82</v>
      </c>
      <c r="U5196" s="217"/>
      <c r="V5196" s="85"/>
      <c r="W5196" s="85"/>
      <c r="X5196" s="85"/>
      <c r="Y5196" s="85"/>
      <c r="Z5196" s="85"/>
      <c r="AA5196" s="85"/>
      <c r="AB5196" s="86"/>
      <c r="AC5196" s="86"/>
      <c r="AD5196" s="85"/>
      <c r="AE5196" s="85">
        <v>1</v>
      </c>
      <c r="AF5196" s="85"/>
      <c r="AG5196" s="85"/>
      <c r="AH5196" s="85"/>
      <c r="AI5196" s="85"/>
      <c r="AJ5196" s="85"/>
    </row>
    <row r="5197" spans="1:36" ht="16.5" thickTop="1" thickBot="1">
      <c r="A5197" s="105">
        <f>A5196+1</f>
        <v>3</v>
      </c>
      <c r="B5197" s="112" t="s">
        <v>4991</v>
      </c>
      <c r="C5197" s="107">
        <v>1966</v>
      </c>
      <c r="D5197" s="107"/>
      <c r="E5197" s="114" t="s">
        <v>102</v>
      </c>
      <c r="F5197" s="107">
        <v>2</v>
      </c>
      <c r="G5197" s="107">
        <v>1</v>
      </c>
      <c r="H5197" s="111">
        <v>353</v>
      </c>
      <c r="I5197" s="111">
        <v>353</v>
      </c>
      <c r="J5197" s="111">
        <v>323.7</v>
      </c>
      <c r="K5197" s="122">
        <v>8</v>
      </c>
      <c r="L5197" s="110">
        <f t="shared" si="1081"/>
        <v>2056983.95</v>
      </c>
      <c r="M5197" s="108"/>
      <c r="N5197" s="108"/>
      <c r="O5197" s="108"/>
      <c r="P5197" s="110">
        <f>'Форма 2'!C5197-M5197-N5197-O5197</f>
        <v>2056983.95</v>
      </c>
      <c r="Q5197" s="111">
        <f>L5197/I5197</f>
        <v>5827.15</v>
      </c>
      <c r="R5197" s="111">
        <f>Q5197</f>
        <v>5827.15</v>
      </c>
      <c r="S5197" s="112" t="s">
        <v>2152</v>
      </c>
      <c r="T5197" s="107" t="s">
        <v>82</v>
      </c>
      <c r="U5197" s="217"/>
      <c r="V5197" s="85"/>
      <c r="W5197" s="85"/>
      <c r="X5197" s="85"/>
      <c r="Y5197" s="85"/>
      <c r="Z5197" s="85"/>
      <c r="AA5197" s="85"/>
      <c r="AB5197" s="86"/>
      <c r="AC5197" s="86"/>
      <c r="AD5197" s="85"/>
      <c r="AE5197" s="85">
        <v>1</v>
      </c>
      <c r="AF5197" s="85"/>
      <c r="AG5197" s="85"/>
      <c r="AH5197" s="85"/>
      <c r="AI5197" s="85"/>
      <c r="AJ5197" s="85"/>
    </row>
    <row r="5198" spans="1:36" ht="16.5" thickTop="1" thickBot="1">
      <c r="A5198" s="105">
        <f>A5197+1</f>
        <v>4</v>
      </c>
      <c r="B5198" s="112" t="s">
        <v>4992</v>
      </c>
      <c r="C5198" s="107">
        <v>1975</v>
      </c>
      <c r="D5198" s="107"/>
      <c r="E5198" s="114" t="s">
        <v>102</v>
      </c>
      <c r="F5198" s="107">
        <v>2</v>
      </c>
      <c r="G5198" s="107">
        <v>1</v>
      </c>
      <c r="H5198" s="111">
        <v>364.5</v>
      </c>
      <c r="I5198" s="111">
        <v>364.5</v>
      </c>
      <c r="J5198" s="111">
        <v>331</v>
      </c>
      <c r="K5198" s="122">
        <v>14</v>
      </c>
      <c r="L5198" s="110">
        <f t="shared" si="1081"/>
        <v>269810.19</v>
      </c>
      <c r="M5198" s="108"/>
      <c r="N5198" s="108"/>
      <c r="O5198" s="108"/>
      <c r="P5198" s="110">
        <f>'Форма 2'!C5198-M5198-N5198-O5198</f>
        <v>269810.19</v>
      </c>
      <c r="Q5198" s="111">
        <f>L5198/I5198</f>
        <v>740.22</v>
      </c>
      <c r="R5198" s="111">
        <f>Q5198</f>
        <v>740.22</v>
      </c>
      <c r="S5198" s="112" t="s">
        <v>2152</v>
      </c>
      <c r="T5198" s="107" t="s">
        <v>82</v>
      </c>
      <c r="U5198" s="217">
        <v>1</v>
      </c>
      <c r="V5198" s="85"/>
      <c r="W5198" s="85"/>
      <c r="X5198" s="85"/>
      <c r="Y5198" s="85"/>
      <c r="Z5198" s="85"/>
      <c r="AA5198" s="85"/>
      <c r="AB5198" s="86"/>
      <c r="AC5198" s="86"/>
      <c r="AD5198" s="85"/>
      <c r="AE5198" s="85"/>
      <c r="AF5198" s="85"/>
      <c r="AG5198" s="85"/>
      <c r="AH5198" s="85"/>
      <c r="AI5198" s="85"/>
      <c r="AJ5198" s="85"/>
    </row>
    <row r="5199" spans="1:36" ht="15.75" thickTop="1"/>
  </sheetData>
  <mergeCells count="20">
    <mergeCell ref="S2:S7"/>
    <mergeCell ref="T2:T7"/>
    <mergeCell ref="C6:C7"/>
    <mergeCell ref="D6:D7"/>
    <mergeCell ref="I6:I7"/>
    <mergeCell ref="J6:J7"/>
    <mergeCell ref="L6:L7"/>
    <mergeCell ref="M6:P6"/>
    <mergeCell ref="H2:H7"/>
    <mergeCell ref="I2:J5"/>
    <mergeCell ref="K2:K7"/>
    <mergeCell ref="L2:P5"/>
    <mergeCell ref="Q2:Q7"/>
    <mergeCell ref="R2:R7"/>
    <mergeCell ref="G2:G7"/>
    <mergeCell ref="A2:A7"/>
    <mergeCell ref="B2:B7"/>
    <mergeCell ref="C2:D5"/>
    <mergeCell ref="E2:E7"/>
    <mergeCell ref="F2:F7"/>
  </mergeCells>
  <phoneticPr fontId="23" type="noConversion"/>
  <conditionalFormatting sqref="AE9:AE2800 AE2802:AE5198">
    <cfRule type="colorScale" priority="6">
      <colorScale>
        <cfvo type="num" val="1"/>
        <cfvo type="num" val="2"/>
        <cfvo type="num" val="3"/>
        <color rgb="FF00B0F0"/>
        <color rgb="FFFF7C80"/>
        <color rgb="FFCCCCFF"/>
      </colorScale>
    </cfRule>
  </conditionalFormatting>
  <conditionalFormatting sqref="AE2801">
    <cfRule type="colorScale" priority="2">
      <colorScale>
        <cfvo type="num" val="1"/>
        <cfvo type="num" val="2"/>
        <cfvo type="num" val="3"/>
        <color rgb="FF00B0F0"/>
        <color rgb="FFFF7C80"/>
        <color rgb="FFCCCCFF"/>
      </colorScale>
    </cfRule>
  </conditionalFormatting>
  <dataValidations count="1">
    <dataValidation type="list" allowBlank="1" showInputMessage="1" showErrorMessage="1" sqref="D2160 D1016 D4984 D1008:D1014 D5076:D5077 D5086:D5121 D1000:D1006">
      <formula1>стены</formula1>
    </dataValidation>
  </dataValidations>
  <pageMargins left="0.7" right="0.7" top="0.75" bottom="0.75" header="0.3" footer="0.3"/>
  <pageSetup paperSize="9" scale="46" fitToHeight="0" orientation="landscape" r:id="rId1"/>
  <colBreaks count="1" manualBreakCount="1">
    <brk id="20" max="1048575" man="1"/>
  </colBreaks>
  <ignoredErrors>
    <ignoredError sqref="L9:L11 P9:R11 L15:O15 U9:AJ11 AD12 AD13:AJ13 AF1267:AH1267 AF1391:AH1391 AF1439:AH1439 AF1457:AH1457 AF1474:AH1474 AE1713:AE1715 AE1770:AE1771 AE1971 AE2117:AE2121 AE2808:AE2814 AE2909 AE3076:AE3082 AE3084:AE3103 AE3143:AE3152 AE3428 AE3455:AE3457 AE3479:AE3564 AE3567:AE3572 AE3574:AE3621 AE3623:AE3637 AE3964:AE4065 AE4067:AE4099 AF4406:AJ4406 AF4710:AJ4710 V4759:AA4767 AF4714:AJ4714 AF4769:AJ4769 AF4812:AJ4813 AF4888:AJ4888 AF5027:AJ5027 AF1579:AJ1579 V570:X570 AA570 AF1371:AH1371 U1487:Y1489 AF1489:AH1489 AF1649:AJ1649 AF1662 AE2123 AE2483:AE2584 AE2586:AE2663 AE2816:AE2817 AE2819:AE2824 AE2827:AE2862 AE2865 AE2906:AE2907 AE2971:AE2977 AE2990:AE3016 AE3123 AE3125:AE3141 AE3212:AE3239 AE3323:AE3343 AE3345:AE3346 AE3379:AE3424 AE3803:AE3851 AE3902:AE3903 AE3905:AE3912 AE3919:AE3944 AE3946:AE3959 AE4101:AE4165 AF4828:AJ4828 U4828:AA4920 AF4878:AJ4878 AF4929:AJ4929 AF5123:AJ5123 AF5132:AJ5132 L28:O28 L34:O34 M29:O31 L37:O37 M35:O36 L46:O46 L83:O83 L93:O93 M84:O92 L108:O108 M94:O107 L139:O139 L142:O142 M140:O141 L171:O171 L187:O187 L209:O209 L246:O246 M243:O245 L672:O672 M247:O253 L684:O684 M673:O683 L746:O746 L817:O817 L820:O820 M818:O819 L839:O839 M821:O838 L844:O844 M840:O843 L857:O857 M845:O856 L867:O867 L873:O873 M868:O872 L878:O878 M874:O877 L912:O912 M879:O911 L914:O914 M913:O913 L917:O917 M915:O916 L942:O942 L952:O952 M943:O951 L956:O956 M953:O955 L982:O982 L987:O987 L993:O993 L999:O999 M994:O998 L1020:O1020 L1040:O1040 M1021:O1039 L1045:O1045 M1041:O1044 L1052:O1052 M1046:O1051 L1084:O1084 L1101:O1101 L1106:O1107 L1112:O1112 M1110:O1111 L1115:O1115 L1124:O1124 M1123:O1123 L1151:O1151 L1156:O1156 M1152:O1155 L1175:O1175 M1172:O1174 L1208:O1208 M1176:O1207 L1234:O1234 M1209:O1233 L1346:O1346 M1345:O1345 L1370:O1370 M1347:O1369 L1404:O1404 L1432:O1432 M1428:O1431 L1819:O1819 L1831:O1831 M1829:O1830 L1901:O1901 M1836:O1900 L1948:O1948 M1947:O1947 L1950:O1950 M1949:O1949 L1966:O1966 L1968:O1968 M1967:O1967 L1977:O1977 L1984:O1984 L1989:O1989 M1985:O1988 L1992:O1992 M1990:O1991 L2012:O2012 M2004:O2011 L2014:O2014 M2013:O2013 L2016:O2016 M2015:O2015 L2054:O2054 M2026:O2053 L2060:O2060 M2055:O2059 M2065:O2065 M2061:O2064 L2089:O2089 L2098:O2098 M2090:O2097 L2117:O2117 L2126:O2126 M2118:O2125 L2161:O2161 M2157:O2160 L2166:O2166 M2162:O2165 L2169:O2169 M2168:O2168 L2172:O2172 M2170:O2171 L2178:O2178 M2173:O2177 L2189:O2189 L2201:O2201 M2192:O2200 L2211:O2212 M2202:O2210 L2279:O2279 L2282:O2282 M2280:O2281 L2290:O2290 M2283:O2289 L2310:O2310 L2587:O2587 M2418:O2586 L2639:O2639 M2588:O2638 L2775:O2775 L2827:O2827 M2805:O2826 L2856:O2856 M2828:O2855 L2969:O2969 M2945:O2968 L2997:O2997 M2990:O2996 L3063:O3063 L3154:O3154 M3123:O3153 L4454:O4454 L4606:O4606 M4455:O4605 L4679:O4679 M4619:O4678 L4755:O4755 M4727:O4754 L4757:O4757 M4756:O4756 L4792:O4792 M4759:O4791 L4798:O4798 M4793:O4797 L4802:O4802 M4799:O4801 L4804:O4804 M4803:O4803 L4807:O4807 L4817:O4817 L4822:O4822 M4818:O4821 L4876:O4876 M4828:O4875 L4883:O4883 M4877:O4882 L4887:O4887 M4884:O4886 L4918:O4918 M4888:O4917 L4928:O4928 M4919:O4927 L4969:O4969 M4929:O4968 L4981:O4981 M4970:O4980 L5122:O5122 M4982:O5121 L5133:O5133 M5123:O5132 L5136:O5136 M5134:O5135 L5140:O5140 M5137:O5139 L5157:O5157 M5141:O5156 L5194:O5194 M5159:O5193 M670:O671 O616 AF1176:AH1179 AF1183:AH1183 AF1186:AH1186 AF1195:AH1195 AE421 P421 U131:AA131 U133:Z133 AC133 M1279:O1295 V1296 M1560:O1577 AD1683 M1815:O1815 AD1816 M2857:O2885 AE2867:AE2885 U5126:Y5126 AF5126:AJ5126 AC5126:AD5126 AF1782:AJ1783 AE1782:AE1786 M1770:O1773 M16:O27 U1787:Y1787 M1787:O1787 X1791:Y1791 X1789 AE1790 U1815:Y1815 AH1799:AJ1799 U630:AA631 M629:O647 M1929:O1945 U1929:V1945 M2888:O2904 V2888:V2904 V4375:V4400 M4375:O4375 M2938:O2942 M169:O170 AE2805:AE2806 AF2805:AJ2885 M2640:O2774 U112:AA113 U111:W111 Z111:AA111 AF3479:AJ3480 M1533:O1556 M983:O986 M2099:O2102 M988:O992 V4619:AA4641 M4402:O4453 M5197:R5198 AE2418:AE2481 M2179:O2188 AF2418:AJ2663 M2789:O2800 M1053:O1083 M1435:O1438 M3155:O3199 AE3154:AE3209 AF283:AJ283 M1448:O1452 U1448:Y1452 U1829:Y1831 AF3670:AG3670 AI3670:AJ3670 AE3853:AE3900 M3379:O3424 AF4270:AJ4279 M205:O208 P243:R253 M3211:O3219 V3271:V3301 AE125:AJ125 L1131:O1131 U1131:Y1131 M422:O422 M1102:O1105 AD497:AJ497 AF4825:AJ4825 U4824:AA4825 V2070:V2102 M1969:O1976 U1998:V1999 M1998:O1999 M3221:O3221 M3220 M3271:O3301 M3222 M423 O423 M3427:O3427 M3479:O3535 M3428:N3428 O3429 M3429:M3430 M3537:O3566 M3536 M3201:O3205 M3200 M265 P265:R265 M1439 M3568:O3588 M3567 O3567 M1603:O1606 M1579 M3589:N3589 M1607:M1608 M1623:N1623 M1782:O1785 M1774 M622:O627 M616:M621 M3951:O4083 M3950 M4085:O4101 M4084 O4084 M4104:O4138 M4102:N4102 M4103 O4103 M4139 O4139 M649:O653 M648 M4297:O4341 O4295 M4295:M4296 M4377:O4400 M4376 O4376 O619:O620 M1578:N1578 AE3019:AE3074 M2998:O3062 AF3123:AJ3167 V3123:V3205 P204 AF3207:AJ3208 M3207:O3209 V3207:V3209 M1902:O1905 AF1836:AJ1905 M4708:O4724 M807:O816 U1441:Y1444 M1441:O1444 AE1446:AE1447 V4402:V4608 M4607:O4608 AE4609 M3256:O3265 V3256:V3265 M1457:O1463 U1457:Y1463 M1466:O1471 U1466:Y1471 M1482:O1482 U1482:Y1482 X758 M1487:O1489 M3376:O3376 V3376 M424:O467 U422:AA425 M1993:O1996 U1947:V1962 AE883:AJ883 M1506:O1507 U1506:Y1507 Y1510:Y1511 M3442:O3452 M1513:O1515 U512:AA516 AA511 AD537:AJ537 M3455:O3458 V3455:V3458 AF3455:AJ3458 M3462:O3476 V3462:V3476 V4610:V4615 M4610:O4615 AE4402:AJ4405 AE2888:AJ2904 AE2945:AJ2969 AE3271:AJ3301 AE2070:AJ2102 AE1998:AJ1999 AE3376:AJ3376 AE1972:AJ1972 AE4610:AJ4615 U1884:V1909 AE1884:AE1909 W4375:AA4380 AD3530 M1297:O1297 U1297:Y1297 AD2190:AE2191 M1580:O1599 U1819:Y1827 M1820:O1827 AE1828 V2192:Y2221 M2213:O2221 AH2222 V4708:AA4724 AE4672:AJ4672 M4808:O4816 M4824:R4825 A5160:A5194 M579:O603 U571:AA571 M3749:O3764 V3749:AA3749 AE3751:AE3764 U605:AA607 M605:O614 M3766:O3800 V3766:AA3789 M53:O82 U4942:AA5064 U4941 W4941:Y4941 AA4941 V4768:W4768 Y4768:AA4768 V2168:Y2189 V4727:AA4757 P4758 AE3363:AJ3374 M3363:O3374 V3363:V3374 M1766:O1768 U1766:Y1768 AF1769 U205:AA223 P205:R227 M210:O227 U71:AA72 U70:V70 X70:AA70 AE2125:AE2129 AF2117:AJ2119 M2127:O2129 V2132:Y2155 M2132:O2155 X806 V2157:Y2166 P4823 U53:AA53 U51:V51 X51:AA51 U1309:Y1314 M1309:O1314 AE3268:AJ3269 M3268:O3269 V3268:V3269 AJ1334:AJ1335 U1498:Y1501 M1498:O1501 AJ1318:AJ1329 M143:O162 P167 X167:Z168 W2943 AC2943:AE2943 AD1002:AJ1002 V1535:Y1535 W2070:Y2109 V2104:V2109 M2104:O2109 AE2104:AJ2109 M1405:O1413 AE1911:AJ1914 U1911:V1918 M1911:O1918 AE1920:AE1921 AF1637:AG1637 AI1637:AJ1637 V4691:AA4704 M4691:O4704 M1718:O1718 U1718:Y1718 M1721:O1757 M1776:O1780 U1776:Y1780 AF1770:AJ1774 AE1773:AE1774 U1770:Y1774 U69:AA69 U68:V68 X68:AA68 M1416:O1422 U1416:Y1422 U1115:Y1120 M1116:O1120 X1122:Y1122 M4140:O4268 AF3803:AJ3810 V3803:AA3810 AE4167:AE4268 W4617:AA4618 AD4435 U1435:Y1439 U1424:Y1426 U1123:Y1128 M1125:O1128 V2789:V2800 V2300:X2300 M1793:O1793 U1793:Y1793 V2938:Y2942 U135:AA143 M163:R166 M1799:O1807 M1141:O1150 Q15:R31 P12:P13 M47:O51 V2301:Y2349 M2311:O2349 P33:R51 M33:O33 M32:R32 M38:O45 U13:AA37 A15:A31 AF4768 AH4768:AJ4768 AE1947:AE1969 M1951:O1965 AF1947:AJ1950 M109:O128 P53:P129 Q53:R128 AF124:AJ124 M135:O138 P135:R162 AE133:AJ133 U115:AA128 V114:AA114 W1994:Y2001 W1993:X1993 U1994:V1996 U1993 W2888:Y2936 V2906:V2936 AE2911:AE2936 M2906:O2936 AF2906:AJ2936 M188:R203 W2990:Y3103 AF2990:AJ3052 M3064:O3103 U225:AA226 U224 W224:AA224 V2990:V3104 U228:AA230 U227 W227:AA227 V3105:Y3121 AF3105:AJ3121 M3105:O3121 AE3106:AE3121 M228:R230 M1424:O1426 U2004:Y2017 M2017:O2017 U2018 AF334:AJ334 AF714:AJ714 U2418:Y2787 AE2664:AJ2787 M2776:O2787 V2351:Y2352 M2351:O2352 V2293:Y2299 M2293:O2309 U2293:U2352 M1520:O1530 M1712:O1715 AF1712:AJ1712 U2001:V2001 AE2001:AJ2001 M2001:O2001 W4270:AA4279 AE4343:AJ4346 M4343:O4373 V4343:V4373 AH1807:AJ1807 M918:O941 M957:O981 M1000:O1019 M1454:O1455 U283:AA285 AE3430:AE3440 AF3379:AJ3397 U3427:V3440 M3431:O3440 U3323:V3359 M3323:O3359 AF3304:AJ3316 AE3348:AE3359 U2990:U3254 V3211:V3254 AF3211:AJ3237 AE3241:AE3254 M3223:O3254 AD3254 AF3254:AJ3254 AF3251:AF3253 AH3251:AJ3253 U336:AA338 U1428:Y1433 M1433:O1433 M254:R264 U243:AA251 U477:AA509 U552:AA559 M1642:O1651 M656:O668 U1836:Y1883 AE1880 M740:O745 P4828:R5157 U5127:AA5157 M1085:O1100 U4617:U4688 M4680:O4688 M759:O803 M747:O757 U4375:U4615 W4435:AA4450 M1694:O1710 M172:O186 P169:R187 U169:AA199 A1966:A1969 A1946:A1950 A1280:A1294 A1020:A1107 A942:A975 A921:A923 A878 A746:A748 A701:A703 A672 A358:A359 A341:A353 A333:A334 A320:A321 A310:A313 A300:A305 A284:A285 A264:A272 A255:A257 A158:A159 A145:A156 A100:A125 A75:A98 A187 A1522:A1525 A55:A72 A168:A185 A202:A235 A751:A786 A804:A833 A1141:A1142 A1447:A1452 A1507:A1512 A1531:A1532 A1601:A1602 A1819:A1914 A40 A44:A51 A34:A38 U55:AA67 U54:Y54 AD54:AF54 U75:AA98 U73:Y74 AD73:AF74 U100:AA110 U99:Y99 AD99:AF99 U145:AA156 U144:Y144 AD144:AF144 U158:AA159 U157:Y157 AD157:AF157 U162:AA166 U160:Y161 AD160:AF161 U201:AA203 U200:Y200 AD200:AF200 U253:AA257 U252:Y252 AD252:AF252 U260:AA272 U258:Y259 AD258:AF259 U278:AA278 U273:Y277 AD273:AF277 U279:Y282 AD279:AF282 U288:AA289 U286:Y287 AD286:AF287 U291:AA295 U290:Y290 AD290:AF290 U298:AA305 U296:Y297 AD296:AF297 U307:AA314 U306:Y306 AD306:AF306 U316:AA316 U315:Y315 AD315:AF315 U318:AA331 U317:Y317 AD317:AF317 U333:AA334 U332:Y332 AD332:AF332 U335:Y335 AD335:AF335 U340:AA353 U339:Y339 AD339:AF339 U355:AA359 U354:Y354 AD354:AF354 U361:AA366 U360:Y360 AD360:AF360 U368:AA368 U367:Y367 AD367:AF367 U370:AA370 U369:Y369 AD369:AF369 U372:AA382 U371:Y371 AD371:AF371 U384:AA385 U383:Y383 AD383:AF383 U387:AA396 U386:Y386 AD386:AF386 U397:Y397 AD397:AF397 U427:AA434 U426:Y426 AD426:AF426 U436:AA437 U435:Y435 AD435:AF435 U439:AA439 U438:Y438 AD438:AF438 U444:AA445 U440:Y443 AD440:AF443 U447:AA447 U446:Y446 AD446:AF446 U450:AA459 U448:Y449 AD448:AF449 U461:AA467 U460:Y460 AD460:AF460 U510:Y511 AD510:AF510 U518:AA518 U517:Y517 AD517:AF517 U520:AA525 U519:Y519 AD519:AF519 U527:AA529 U526:Y526 AD526:AF526 U531:AA537 U530:Y530 AD530:AF530 U538:Y538 AD538:AF538 U560:Y560 AD560:AF560 U564:AA564 U563:Y563 AD563:AF563 U567:AA569 U565:Y566 AD565:AF566 U575:AA576 U572:Y574 AD572:AF574 U579:AA583 U577:Y577 AD577:AF577 U585:AA603 U584:Y584 AD584:AF584 U609:AA612 U608:Y608 AD608:AF608 U616:AA619 U613:Y613 AD613:AF613 U621:AA627 U620:Y620 AD620:AF620 U629:Y629 AD629:AF629 U633:AA648 U632:Y632 AD632:AF632 U649:Y649 AD649:AF649 U652:Y653 AD652:AF652 U656:Y661 AD661:AF661 U668:Y668 AD668:AF668 U670:Y672 AD700:AF700 AD704:AF704 U740:Y757 AD749:AF750 U759:Y787 AD787:AF787 U789:Y789 AD789:AF789 U791:Y803 AD791:AF792 U807:Y834 AD834:AF834 U836:Y836 AD836:AF836 AD876:AF877 U876:Y919 AD918:AF919 AD937:AF937 AD1004:AF1004 U1110:Y1112 AD1110:AF1110 AD1238:AF1238 U1279:Y1295 AD1295:AF1295 U1454:Y1455 AD1454:AF1454 U1513:Y1515 AD1513:AF1513 U1520:Y1526 AD1526:AF1526 U1528:Y1530 AD1528:AF1530 U1533:Y1534 AD1533:AF1533 U1536:Y1536 AD1536:AF1536 U1538:Y1538 AD1538:AF1538 U1540:Y1542 AD1540:AF1542 U1546:Y1547 AD1546:AF1547 U1552:Y1556 AD1552:AF1552 AD1568:AF1568 U1560:Y1599 AD1582:AF1582 U1603:Y1605 AD1605:AF1605 U1613:Y1614 AD1613:AF1614 AD1634:AF1636 U1642:Y1651 AD1644:AF1644 AD1662 AD1677:AF1677 U1684:Y1684 AD1684:AF1684 U1688:Y1688 AD1688:AF1688 U1696:Y1710 AD1696:AF1697 U1712:Y1715 AD1713:AD1714 AD1718:AF1718 U1721:Y1738 U1740:Y1746 U1753:Y1757 U1782:Y1785 AD1784 AD1787:AF1787 U1799:Y1807 AD1803:AF1803 W1884:Y1918 W1929:Y1936 W1951:Y1951 AD1951 W1954:Y1955 AD1954:AD1955 W1958:Y1958 AD1958 W1962:Y1962 AD1962 V2117:Y2129 AD2120 AD2247:AF2247 V2249:Y2249 AD2249:AF2249 V2274:Y2290 AD2274:AF2274 V2805:Y2885 W3123:Y3168 AD3168 W3194:Y3194 AD3194 W3196:Y3196 AD3196 W3209:Y3209 W3238:Y3254 AD3238 W3256:Y3269 W3271:Y3317 AD3317 W3326:Y3326 AD3326 W3343:Y3359 AD3343:AD3344 W3363:Y3377 AD3377 W3398:Y3398 AD3398 W3402:Y3402 AD3402 W3414:Y3414 AD3414 W3437:Y3440 AD3437 V3442:Y3452 W3463:Y3463 W3466:Y3466 W3468:Y3468 W3481:Y3481 AD3481 W3485:Y3485 AD3485 W3496:AA3524 W3495:Y3495 AD3495 W3526:AA3526 W3525:Y3525 AD3525 W3528:AA3536 W3527:Y3527 AD3527 W3538:AA3549 W3537:Y3537 AD3537 W3551:AA3554 W3550:Y3550 AD3550 W3556:AA3574 W3555:Y3555 AD3555 W3576:AA3579 W3575:Y3575 AD3575 W3581:AA3581 W3580:Y3580 AD3580 W3583:AA3583 W3582:Y3582 AD3582 W3585:AA3586 W3584:Y3584 AD3584 W3588:AA3630 W3587:Y3587 AD3587 W3632:AA3637 W3631:Y3631 AD3631 W3639:AA3649 W3638:Y3638 AD3638 W3650:Y3650 AD3650 W3711:AA3727 W3710:Y3710 AD3710 V3751:AA3753 V3750:Y3750 AD3750 V3757:AA3764 V3754:Y3756 AD3754:AD3756 V3791:AA3800 V3790:Y3790 AD3790:AF3790 V3812:AA3813 V3811:Y3811 AD3811 V3815:AA3816 V3814:Y3814 AD3814 V3818:AA3865 V3817:Y3817 AD3817 V3866:Y3866 AD3866 V3907:AA3909 V3906:Y3906 AD3906 V3911:AA3912 V3910:Y3910 AD3910 V3915:AA3927 V3913:Y3914 AD3914 V3929:AA3929 V3928:Y3928 AD3928 V3931:AA3964 V3930:Y3930 AD3930 V3966:AA3973 V3965:Y3965 AD3965 V3976:AA3976 V3974:Y3975 V3978:AA3982 V3977:Y3977 AD3977 V3984:AA3985 V3983:Y3983 AD3983 V3987:AA3991 V3986:Y3986 AD3986 V3993:AA3997 V3992:Y3992 AD3992 V3999:AA4014 V3998:Y3998 AD3998 V4016:AA4021 V4015:Y4015 AD4015 V4023:AA4037 V4022:Y4022 AD4022 V4043:AA4063 V4038:Y4042 V4065:AA4090 V4064:Y4064 AD4064 V4095:AA4108 V4091:Y4094 AD4091:AD4094 V4110:AA4122 V4109:Y4109 AD4109 V4124:AA4141 V4123:Y4123 AD4123 V4150:AA4153 V4142:Y4149 AD4142:AD4149 V4157:AA4162 V4154:Y4156 AD4154:AD4156 V4167:AA4193 V4163:Y4166 AD4163:AD4166 V4195:AA4230 V4194:Y4194 AD4194 V4233:AA4234 V4231:Y4232 AD4231:AD4232 V4236:AA4268 V4235:Y4235 AD4235 W4281:AA4281 W4280:Y4280 AD4280 W4283:AA4283 W4282:Y4282 W4288:AA4288 W4284:Y4287 W4290:AA4299 W4289:Y4289 W4301:AA4306 W4300:Y4300 AD4300 W4308:AA4326 W4307:Y4307 AD4307 W4328:AA4328 W4327:Y4327 AD4327 W4331:AA4336 W4329:Y4330 AD4329:AD4330 W4338:AA4346 W4337:Y4337 AD4337 W4348:AA4348 W4347:Y4347 W4352:AA4352 W4349:Y4351 W4354:AA4354 W4353:Y4353 W4357:AA4367 W4355:Y4356 W4369:AA4373 W4368:Y4368 W4382:AA4406 W4381:Y4381 W4408:AA4408 W4407:Y4407 W4410:AA4413 W4409:Y4409 W4415:AA4416 W4414:Y4414 W4418:AA4433 W4417:Y4417 W4434:Y4434 W4453:AA4615 W4451:Y4452 V4643:AA4688 V4642:Y4642 AD4642:AF4642 U4922:AA4922 U4921:Y4921 AD4921:AF4921 U4925:AA4925 U4923:Y4924 AD4923:AF4924 U4927:AA4940 U4926:Y4926 AD4926:AF4926 U5066:AA5125 U5065:Y5065 AD5065:AF5065 AH54:AJ54 AH73:AJ74 AH99:AJ99 AH144:AJ144 AH157:AJ157 AH160:AJ161 AH200:AJ200 AH252:AJ252 AH258:AJ259 AH273:AJ277 AH279:AJ282 AH286:AJ287 AH290:AJ290 AH296:AJ297 AH306:AJ306 AH315:AJ315 AH317:AJ317 AH332:AJ332 AH335:AJ335 AH339:AJ339 AH354:AJ354 AH360:AJ360 AH367:AJ367 AH369:AJ369 AH371:AJ371 AH383:AJ383 AH386:AJ386 AH397:AJ397 AH426:AJ426 AH435:AJ435 AH438:AJ438 AH440:AJ443 AH446:AJ446 AH448:AJ449 AH460:AJ460 AH510:AJ510 AH517:AJ517 AH519:AJ519 AH526:AJ526 AH530:AJ530 AH538:AJ538 AH560:AJ560 AH563:AJ563 AH565:AJ566 AH572:AJ574 AH577:AJ577 AH584:AJ584 AH608:AJ608 AH613:AJ613 AH620:AJ620 AH629:AJ629 AH632:AJ632 AH649:AJ649 AH652:AJ652 AH661:AJ661 AH668:AJ668 AH700:AJ700 AH704:AJ704 AH749:AJ750 AH787:AJ787 AH789:AJ789 AH791:AJ792 AH834:AJ834 AH836:AJ836 AH876:AJ877 AH918:AJ919 AH937:AJ937 AH1004:AJ1004 AH1110:AJ1110 AH1238 AH1295 AH1454 AH1513 AH1526 AH1528:AH1530 AH1533 AH1536 AH1538 AH1540:AH1542 AH1546:AH1547 AH1552 AH1568:AJ1568 AH1582:AJ1582 AH1605:AJ1605 AH1613:AJ1614 AH1634:AJ1636 AH1644:AJ1644 AH1662:AJ1662 AH1677:AJ1677 AH1684:AJ1684 AH1688:AJ1688 AH1696:AJ1697 AF1715:AJ1715 AF1713:AF1714 AH1713:AJ1714 AH1718:AJ1718 AD1738:AF1738 AH1738:AJ1738 AE1741:AJ1745 AD1740:AF1740 AH1740:AJ1740 AD1746:AF1746 AH1746:AJ1746 AD1753:AF1753 AH1753:AJ1753 AF1785:AJ1785 AF1784 AH1784:AJ1784 AH1787:AJ1787 AH1803:AJ1803 AD1915:AF1918 AH1915:AJ1918 AE1937:AJ1945 AD1933:AF1936 AH1933:AJ1936 AF1952:AJ1953 AF1951 AH1951:AJ1951 AF1956:AJ1957 AF1954:AF1955 AH1954:AJ1955 AF1959:AJ1961 AF1958 AH1958:AJ1958 AF1963:AJ1971 AF1962 AH1962:AJ1962 AD1973:AF1973 AH1973:AJ1973 AF2121:AJ2129 AF2120 AH2120:AJ2120 AH2247:AJ2247 AH2249:AJ2249 AH2274:AJ2274 AE2791:AJ2800 AD2790:AF2790 AH2790:AJ2790 AF3169:AJ3193 AF3168 AH3168:AJ3168 AF3195:AJ3195 AF3194 AH3194:AJ3194 AF3197:AJ3205 AF3196 AH3196:AJ3196 AF3209 AH3209:AJ3209 AF3239:AJ3250 AF3238 AH3238:AJ3238 AE3263:AJ3265 AD3262:AF3262 AH3262:AJ3262 AF3323:AJ3325 AF3317 AH3317:AJ3317 AF3327:AJ3342 AF3326 AH3326:AJ3326 AF3345:AJ3359 AF3343:AF3344 AH3343:AJ3344 AF3399:AJ3401 AF3398 AH3398:AJ3398 AF3403:AJ3413 AF3402 AH3402:AJ3402 AF3427:AJ3436 AF3414 AH3414:AJ3414 AF3438:AJ3440 AF3437 AH3437:AJ3437 AD3452:AF3452 AH3452:AJ3452 AD3463:AF3463 AH3463:AJ3463 AD3466:AF3466 AH3466:AJ3466 AE3469:AJ3476 AD3468:AF3468 AH3468:AJ3468 AF3482:AJ3484 AF3481 AH3481:AJ3481 AF3486:AJ3494 AF3485 AH3485:AJ3485 AF3496:AJ3524 AF3495 AH3495:AJ3495 AF3526:AJ3526 AF3525 AH3525:AJ3525 AF3528:AJ3536 AF3527 AH3527:AJ3527 AF3538:AJ3549 AF3537 AH3537:AJ3537 AF3551:AJ3554 AF3550 AH3550:AJ3550 AF3556:AJ3574 AF3555 AH3555:AJ3555 AF3576:AJ3579 AF3575 AH3575:AJ3575 AF3581:AJ3581 AF3580 AH3580:AJ3580 AF3583:AJ3583 AF3582 AH3582:AJ3582 AF3585:AJ3586 AF3584 AH3584:AJ3584 AF3588:AJ3630 AF3587 AH3587:AJ3587 AF3632:AJ3637 AF3631 AH3631:AJ3631 AF3639:AJ3649 AF3638 AH3638:AJ3638 AF3650 AH3650:AJ3650 AF3711:AJ3727 AF3710 AH3710:AJ3710 AF3751:AJ3753 AF3750 AH3750:AJ3750 AF3757:AJ3764 AF3754:AF3756 AH3754:AJ3756 AH3790:AJ3790 AF3812:AJ3813 AF3811 AH3811:AJ3811 AF3815:AJ3816 AF3814 AH3814:AJ3814 AF3818:AJ3865 AF3817 AH3817:AJ3817 AF3866 AH3866:AJ3866 AF3907:AJ3909 AF3906 AH3906:AJ3906 AF3911:AJ3912 AF3910 AH3910:AJ3910 AF3915:AJ3927 AF3914 AH3913:AJ3914 AF3929:AJ3929 AF3928 AH3928:AJ3928 AF3931:AJ3964 AF3930 AH3930:AJ3930 AF3966:AJ3973 AF3965 AH3965:AJ3965 AF3976:AJ3976 AF3974:AF3975 AH3974:AJ3975 AF3978:AJ3982 AF3977 AH3977:AJ3977 AF3984:AJ3985 AF3983 AH3983:AJ3983 AF3987:AJ3991 AF3986 AH3986:AJ3986 AF3993:AJ3997 AF3992 AH3992:AJ3992 AF3999:AJ4014 AF3998 AH3998:AJ3998 AF4016:AJ4021 AF4015 AH4015:AJ4015 AF4023:AJ4037 AF4022 AH4022:AJ4022 AF4043:AJ4063 AF4038:AF4042 AH4038:AJ4042 AF4065:AJ4090 AF4064 AH4064:AJ4064 AF4095:AJ4108 AF4091:AF4094 AH4091:AJ4094 AF4110:AJ4122 AF4109 AH4109:AJ4109 AF4124:AJ4141 AF4123 AH4123:AJ4123 AF4150:AJ4153 AF4142:AF4149 AH4142:AJ4149 AF4157:AJ4162 AF4154:AF4156 AH4154:AJ4156 AF4167:AJ4193 AF4163:AF4166 AH4163:AJ4166 AF4195:AJ4230 AF4194 AH4194:AJ4194 AF4233:AJ4234 AF4231:AF4232 AH4231:AJ4232 AF4236:AJ4268 AF4235 AH4235:AJ4235 AF4281:AJ4281 AF4280 AH4280:AJ4280 AF4283:AJ4283 AF4282 AH4282:AJ4282 AF4288:AJ4288 AF4284:AF4287 AH4284:AJ4287 AF4290:AJ4299 AF4289 AH4289:AJ4289 AF4301:AJ4306 AF4300 AH4300:AJ4300 AF4308:AJ4326 AF4307 AH4307:AJ4307 AF4328:AJ4328 AF4327 AH4327:AJ4327 AF4331:AJ4336 AF4329:AF4330 AH4329:AJ4330 AF4338:AJ4341 AF4337 AH4337:AJ4337 AD4347:AF4347 AH4347:AJ4347 AD4349:AF4351 AH4349:AJ4351 AD4353:AF4353 AH4353:AJ4353 AD4355:AF4356 AH4355:AJ4356 AD4368:AF4368 AH4368:AJ4368 AE4382:AJ4400 AD4381:AF4381 AH4381:AJ4381 AD4407:AF4407 AH4407:AJ4407 AD4409:AF4409 AH4409:AJ4409 AD4414:AF4414 AH4414:AJ4414 AD4417:AF4417 AH4417:AJ4417 AE4435:AJ4450 AD4434:AF4434 AH4434:AJ4434 AE4453:AJ4608 AD4451:AF4452 AH4451:AJ4452 AH4642:AJ4642 AH4921:AJ4921 AH4923:AJ4924 AH4926:AJ4926 AH5065:AJ5065 AC1180:AH1182 AC1176:AD1177 AC1345:AH1370 AC1267:AD1267 AC1425:AH1426 AC1391:AD1391 AC1455:AH1455 AC1439:AD1439 AC1457:AD1457 AC1473:AH1473 AC1487:AH1488 AC1474:AD1474 AC1603:AJ1604 AC1579:AD1579 AC1371:AD1371 AC1560:AJ1567 AC1489:AD1489 AC1660:AJ1661 AC1649:AD1649 AC1663:AJ1676 AC1178:AE1179 AC1184:AH1185 AC1183:AD1183 AC1187:AH1194 AC1186:AD1186 AC1196:AH1237 AC1195:AD1195 AC1648:AJ1648 AD1647:AH1647 AC1268:AH1277 AC1678:AJ1682 AC1685:AJ1687 AC1721:AJ1737 AC1815:AJ1815 AC1799:AF1799 AC1372:AH1377 AC1448:AH1452 AC1829:AJ1831 AC1131:AJ1131 AC1836:AE1879 AC1441:AH1442 AC1458:AH1463 AC1466:AH1471 AC1482:AH1482 AC883 AC1506:AH1507 AC1514:AH1515 AC1882:AE1883 AC1297:AH1297 AC1929:AJ1932 AC1580:AJ1581 AC1819:AJ1827 AC2192:AJ2221 AC1650:AJ1651 AC1782:AD1783 AC1745 AC2168:AJ2189 AC3442:AJ3451 AC1766:AJ1768 AC2132:AJ2155 AC2157:AJ2166 AC2117:AD2119 AC1309:AH1313 AC1498:AH1501 AC3256:AJ3261 AC1537:AH1537 AC1534:AH1535 AC2070:AD2109 AC1884:AD1914 AC1642:AJ1643 AC1637:AD1637 AC1747:AJ1752 AC1776:AJ1780 AC1770:AD1774 AC1416:AH1422 AC1115:AJ1120 AC1435:AH1435 AC1123:AJ1128 AC1793:AJ1793 AC2938:AJ2942 AC1800:AJ1801 AC2789:AJ2789 AC1172:AH1175 AC1963:AD1972 AC807:AJ833 AC2888:AD2936 AC2990:AD3103 AC3105:AD3121 AC2004:AJ2017 AC714:AD714 AC2418:AD2720 AC2351:AJ2352 AC2293:AJ2349 AC1520:AH1525 AC1712:AD1712 AC1807:AF1807 AC884:AJ917 AC1003:AJ1003 AC3363:AD3376 AC3271:AD3316 AC3123:AD3167 AC1428:AH1433 AC656:AJ660 AC1880 AC670:AJ672 AC759:AJ786 AC740:AJ748 AC650:AJ651 AC653:AJ653 AC662:AJ667 AC701:AJ703 AC705:AJ713 AC751:AJ757 AC788:AJ788 AC790:AJ790 AC793:AJ803 AC835:AJ835 AC878:AJ882 AC920:AJ936 AC938:AJ1001 AC1005:AJ1107 AC1111:AJ1112 AC1239:AH1266 AC1527:AH1527 AC1539:AH1539 AC1543:AH1545 AC1548:AH1551 AC1553:AH1556 AC1569:AJ1578 AC1583:AJ1599 AC1606:AJ1612 AC1623:AJ1623 AC1645:AJ1646 AC1694:AJ1695 AC1698:AJ1698 AC1715:AD1715 AC1739:AJ1739 AC1741:AD1744 AC1754:AJ1757 AC1785:AD1785 AC1804:AJ1806 AC1937:AD1950 AC1952:AD1953 AC1956:AD1957 AC1959:AD1961 AC2121:AD2129 AC2248:AJ2248 AC2250:AJ2273 AC2275:AJ2290 AC2805:AD2885 AC3169:AD3193 AC3195:AD3195 AC3197:AD3207 AC3210:AD3237 AC3239:AD3253 AC3263:AD3269 AC3323:AD3325 AC3327:AD3342 AC3345:AD3349 AC3378:AD3397 AC3399:AD3401 AC3403:AD3413 AC3427:AD3436 AC3438:AD3440 AC3462:AJ3462 AC3464:AJ3465 AC3467:AJ3467 AC3469:AD3480 AC3482:AD3484 AC3486:AD3494 W3486:AA3494 W3482:AA3484 W3469:AA3480 W3467:AA3467 W3464:AA3465 W3462:AA3462 W3427:AA3436 W3403:AA3413 W3399:AA3401 W3378:AA3397 W3327:AA3342 W3323:AA3325 W3210:AA3237 W3197:AA3208 W3195:AA3195 W3169:AA3193 V2250:AA2273 V2248:AA2248 W1959:AA1961 W1956:AA1957 W1952:AA1953 W1937:AA1950 U1739:AA1739 U1694:AA1695 U1623:AA1633 U1606:AA1612 U1548:AA1551 U1543:AA1545 U1539:AA1539 U1527:AA1527 U920:AA936 U835:AA835 U790:AA790 U788:AA788 U701:AA703 U662:AA667 U650:AA651 Z740:AA748 U1963:AA1972 U1747:AA1752 Z1642:AA1643 U1537:AA1537 Z938:AA1003 Z1741:AA1745 Z878:AA917 U1685:AA1687 Z1534:AA1535 Z1663:AA1676 Z1569:AA1581 Z1279:AA1294 Z1655:AA1661 Z1678:AA1683 Z1819:AA1914 Z1517:AA1525 Z1929:AA1932 Z1005:AA1107 Z1506:AA1512 Z2805:AA2943 Z1172:AA1237 Z1446:AA1453 Z2418:AA2789 Z3239:AA3261 Z1698:AA1712 Z653:AA660 Z669:AA672 Z751:AA786 Z793:AA833 Z1531:AA1532 Z1560:AA1567 Z1583:AA1604 Z1715:AA1717 Z1766:AA1783 Z1785:AA1786 Z3263:AA3316 Z3345:AA3376 Z3438:AA3451 Z1720:AA1737 Z1789:AA1802 AC4711:AJ4713 AC4710:AD4710 AC4759:AJ4767 AC4714:AD4714 AC4824:AJ4824 AC4812:AD4813 AC4829:AJ4877 AC4889:AJ4920 AC4888:AD4888 AC5028:AJ5064 AC5027:AD5027 AC4828:AD4828 AC4879:AJ4887 AC4878:AD4878 AC4929:AD4929 AC5124:AJ5125 AC5123:AD5123 AC5132:AD5132 AC131:AJ131 AC5127:AJ5131 AC630:AJ631 AC4619:AJ4641 AC283:AD283 AC126:AJ128 AC125 AC4825:AD4825 AC4715:AJ4724 AC422:AJ425 AC511:AJ516 AC4375:AJ4380 AC4708:AJ4709 AC4672 AD3749:AJ3749 AC605:AJ607 AC3766:AJ3789 AC4930:AJ5026 AC4768:AD4769 AC4727:AJ4757 AC4814:AJ4822 AC53:AJ53 AC477:AJ496 AC4691:AJ4704 AC3531:AD3536 AC3803:AD3803 AC4617:AD4618 AC135:AJ143 AC14:AJ51 AC124:AD124 AC205:AJ214 AC334:AD334 AC4270:AD4275 AC284:AJ285 AC336:AJ338 AC243:AJ251 AC498:AJ509 AC552:AJ554 AC5133:AJ5157 AC4673:AJ4688 AC4436:AD4450 AC169:AJ199 AC55:AJ72 AC75:AJ98 AC100:AJ123 AC145:AJ156 AC158:AJ159 AC162:AJ166 AC201:AJ203 AC253:AJ257 AC260:AJ272 AC278:AJ278 AC288:AJ288 AC291:AJ295 AC298:AJ305 AC307:AJ314 AC316:AJ316 AC318:AJ331 AC333:AJ333 AC340:AJ353 AC355:AJ359 AC361:AJ366 AC368:AJ368 AC370:AJ370 AC372:AJ382 AC384:AJ385 AC387:AJ396 AC427:AJ434 AC436:AJ437 AC439:AJ439 AC444:AJ445 AC447:AJ447 AC450:AJ459 AC461:AJ467 AC518:AJ518 AC520:AJ524 AC527:AJ529 AC531:AJ536 AC564:AJ564 AC568:AJ571 AC575:AJ576 AC579:AJ583 AC585:AJ603 AC610:AJ612 AC616:AJ619 AC621:AJ627 AC633:AJ648 AC3496:AD3524 AC3526:AD3526 AC3528:AD3529 AC3538:AD3549 AC3551:AD3554 AC3556:AD3574 AC3576:AD3579 AC3581:AD3581 AC3583:AD3583 AC3585:AD3586 AC3588:AD3630 AC3632:AD3637 AC3639:AD3649 AC3711:AD3727 AC3751:AD3753 AC3757:AD3764 AC3791:AJ3800 AC3812:AD3813 AC3815:AD3816 AC3818:AD3865 AC3867:AD3902 AC3907:AD3909 AC3911:AD3912 AC3915:AD3927 AC3929:AD3929 AC3931:AD3961 AC3966:AD3972 AC3976:AD3976 AC3978:AD3982 AC3984:AD3985 AC3987:AD3991 AC3993:AD3997 AC3999:AD4014 AC4016:AD4021 AC4023:AD4036 AC4043:AD4063 AC4065:AD4090 AC4095:AD4108 AC4110:AD4122 AC4124:AD4130 AC4150:AD4153 AC4157:AD4162 AC4167:AD4193 AC4195:AD4230 AC4233:AD4234 AC4236:AD4268 AC4281:AD4281 AD4282:AD4289 AC4290:AD4299 AC4301:AD4306 AC4308:AD4326 AC4328:AD4328 AC4331:AD4336 AC4338:AD4346 AD4348:AJ4348 AC4352:AJ4352 AD4354:AJ4354 AC4357:AJ4367 AC4369:AJ4373 AC4382:AD4406 AC4408:AJ4408 AC4410:AJ4413 AC4415:AJ4416 AC4418:AJ4433 AC4453:AD4461 AC4643:AJ4671 AC4922:AJ4922 AC4925:AJ4925 AC4927:AJ4928 AC5066:AJ5122 A136:A143 A189:A195 A330:A331 A880:A917 A982:A1003 A1173:A1237 AC1615:AJ1620 U1615:AA1620 M1609:O1620 AE3639:AE3695 AF3651:AJ3669 M1978:O1983 A2117:A2118 U1973:Y1992 AE1974:AJ1996 AC1974:AD2001 Z2117:AA2119 M858:O866 A839:A858 AC837:AJ875 U837:AA875 Z1974:AA2019 A1977:A1982 P422:R469 AC1279:AH1294 Z1239:AA1277 U1172:Y1277 A1240:A1277 M1235:O1277 AC539:AJ549 U539:AA549 M477:R549 P550:R550 P551 M563:P577 AC3730:AJ3744 V3730:AA3744 M3730:O3744 AC1444:AH1444 AD1443:AH1443 AD3208:AD3209 AC2722:AD2731 AD2721 AC2733:AD2787 AD2732 AD1314:AH1314 AD1424:AH1424 AD289:AJ289 AD609:AJ609 AC3963:AD3964 AD3962 AD1802:AJ1802 AC3351:AD3359 AD3350 AC3805:AD3810 AD3804 AD3903 AD3973:AD3975 AD4037:AD4042 AC4132:AD4141 AD4131 AC4277:AD4279 AD4276 AC4464:AD4615 AD4462:AD4463 AC1700:AJ1710 AD1699:AJ1699 AC556:AJ559 AD555:AJ555 AD525:AJ525 AC420:AJ420 AD419:AJ419 P4691:R4757 P4690 AC2069:AJ2069 V2069:Y2069 M2069:O2088 AC2026:AJ2065 A2026:A2065 U2026:AA2065 Z2069:AA2114 A2070:A2113 V2112:Y2114 U2069:U2114 M2112:O2114 AC2112:AJ2114 Z1754:AA1764 AC1759:AJ1764 U1759:Y1764 M1759:O1764 P579:P614 AC614:AJ614 U614:AA614 P1172:P1307 Z1296:AA1307 AC1300:AH1307 A1297:A1307 M1300:O1307 U1300:Y1307 Z2791:AA2803 AC2791:AD2803 W2789:Y2803 A2419:A2789 U2789:U2803 AE2802:AJ2803 V2802:V2803 M2802:O2803 Z2990:AA3167 AA2944 M2223:O2278 U2117:U2290 A2126:A2240 V2223:Y2247 AC2223:AJ2246 Z2121:AA2246 U39:AA50 U38:W38 AA38 M4805:O4806 P4759:R4822 V4769:AA4822 U4691:U4823 AC4770:AJ4811 Z2945:AA2987 AC2944:AD2987 A2827:A2987 U2805:U2987 V2945:V2987 AF2971:AJ2987 W2944:Y2987 M2971:O2987 AE2979:AE2987 P616:P672 Z705:AA737 AC715:AJ737 U704:Y737 M685:O737 U398:AA420 AC398:AJ418 M266:R420 A11:A12 AC5159:AJ5198 U5159:AA5198 P5159:R5196 M5195:O5196 AE4270:AE4339 V4270:V4341 M4270:O4294 AJ1454:AJ1455 AJ1487:AJ1489 AJ1448:AJ1452 AJ1457:AJ1463 AJ1466:AJ1471 AJ1482 AJ1506:AJ1507 AJ1513:AJ1515 AJ1297 AJ1498:AJ1501 AJ1416:AJ1422 AJ1435:AJ1439 AJ1428:AJ1433 AJ1172:AJ1277 AJ1520:AJ1530 AJ1533:AJ1556 AJ1280:AJ1295 AJ1441:AJ1444 AJ1309:AJ1316 AJ1424:AJ1426 AJ1300:AJ1307 AI1517:AI1558 AJ52 U4143:U4373 AF3054:AJ3103 AF3053 AH3053:AJ3053 M3803:O3949 V3867:AA3905 AF3867:AJ3905 U3749:U4141 P3749:R4689 AC3904:AD3905 A4454:A4641 T1298:V1299 M1660:O1682 U1660:Y1682 Z1637:AA1640 AC1638:AJ1640 U1634:Y1640 M1624:O1640 U3462:U3744 AC3651:AD3709 W3651:AA3709 M3590:O3727 V3479:V3727 AE3697:AE3727 AF3671:AJ3709 P3702:R3744 Q3479:R3701 P3462:P3701 AC1407:AH1413 AC1406 AE1406:AH1406 AC216:AJ230 AC215 AE215:AJ215 A1145:A1157 U1141:AA1157 AC1141:AJ1157 M1157:O1157 AC1159 AG1159:AH1159 AI1159:AJ1160 A1160 U1159:AA1160 AC1160:AH1160 M1159:P1160 P1158:R1158 P1161:R1168 P1929:P2021 Z2021:AA2021 U2021 AC1437:AH1438 AC1436:AD1436 AF1436:AH1436 P2026:P2065 P2023 Z2023:AA2023 U2023 P2418:P3321 W3318:AA3321 AC3318:AD3321 AF3318:AJ3321 A2990:A3167 M3304:O3321 V3304:V3321 U3256:U3321 AE3304:AE3321 P1446:P1480 AI1446:AI1480 AJ1473:AJ1480 Z1455:AA1480 AC1475:AH1480 A1456:A1480 U1473:Y1480 M1473:O1480 P1482:P1491 AI1482:AI1491 Z1482:AA1491 A1483:A1491 M471:R475 AC471:AJ475 U471:AA475 P476 A1169:A1170 U1169:AA1170 AC1169:AJ1170 M1169:P1170 P1493:P1504 AI1493:AI1504 AJ1504 Z1493:AA1504 AC1504:AH1504 A1494:A1503 U1504:Y1504 M1504:O1504 A127:A129 M131:R131 P3323:P3424 W3415:AA3424 AC3415:AD3424 AF3415:AJ3424 V3379:V3424 U3363:U3424 P740:P1107 U937:Y1107 A1310:A1329 Z1309:AA1329 AI1172:AI1329 P1309:P1329 P1506:P1515 AI1506:AI1515 Z1514:AA1515 M552:P560 AC567:AD567 AF567:AJ567 P1517:P1558 Z1553:AA1558 AC1379:AH1390 AC1378 AE1378:AH1378 AC1626:AJ1633 AC1624:AD1625 AF1624:AJ1625 P1819:P1927 Z1919:AA1927 AC1922:AJ1927 U1922:Y1927 M1922:O1927 P1560:P1651 Z1645:AA1651 P1655:P1692 U1689:AA1692 AC1689:AJ1692 M1684:O1692 P1789:P1816 Z1804:AA1816 P2068:P2416 A2279:A2416 Z2275:AA2416 U2354:Y2416 AC2354:AJ2416 M2354:O2416 M133:R133 M1371:O1403 U1345:Y1413 AC1392:AH1405 AJ1345:AJ1413 P1331:P1444 AI1331:AI1444 Z1331:AA1444 A1332:A1399 AC1137:AH1138 Z1111:AA1138 U1137:Y1138 AJ1137:AJ1138 AI1133:AI1138 A1111:A1138 M1137:O1138 P1110:P1157 P1694:P1787 AE3914:AE3916 U232:AA240 M232:R240 AC232:AJ240 P3427:P3460 U3442:U3460 W3453:AA3460 AC3453:AD3460 A684:A699 U673:Y700 AC673:AJ699 Z673:AA699 P673:P737 M1652:O1653 U1652:Y1653 AC1652:AJ1653 P1652:P1653 Z1652:AA1653 P3745:P3747 A246:A251 A867:A875 A1404:A1444 A1984:A2019 A4679:A4805 A4807:A4920 A4928:A5064 A5122:A5157 P14:P31" calculatedColumn="1"/>
    <ignoredError sqref="D4345 C2168:C2189 C1819:C1827 C2192:C2221 C579:C603 C3462:C3478 C1766:C1768 C2117:C2129 C2805:C2885 C2132:C2155 C2157:C2166 C1309:C1314 C1482:C1490 C1494 C1498:C1501 C1506:C1511 C3256:C3269 C1513:C1515 C1833:C1918 C1718 C1721:C1757 C1776:C1780 C1560:C1599 C1770:C1774 C1416:C1422 C1789:C1791 C1123:C1128 C1793 C1799:C1807 C1279:C1297 C2888:C2936 C2990:C3103 C3105:C3121 C1424:C1426 C2004:C2017 C2418:C2787 C2351:C2352 C2293:C2349 C1518:C1530 C1446:C1455 C3427:C3440 C3323:C3359 C3123:C3254 C1428:C1433 C1642:C1651 C1829:C1831 C740:C803 C1603:C1620 C1929:C2001 C1110:C1120 C1172:C1277 C549 C563:C577 C2069:C2109 C2026:C2065 C2112:C2114 C1759:C1764 C605:C614 C1300:C1307 C2789:C2803 C2223:C2290 C2938:C2987 C616:C672 C1694:C1715 C1623:C1640 C1141:C1157 C1159:C1160 C1435:C1444 C3271:C3321 C1457:C1480 C1169:C1170 C1504 C3363:C3424 C807:C1107 C551:C560 C1533:C1558 C1922:C1927 C1660:C1692 C1815:C1816 C2354:C2416 C1345:C1413 C1131:C1138 C1782:C1787 C3442:C3460 C673:C737 C1652:C1653" numberStoredAsText="1"/>
    <ignoredError sqref="Q3462:R3478 Q563:R577 Q2026:R2065 Q2069:R2114 Q579:R614 Q1172:R1307 Q2418:R2803 Q2805:R2987 Q616:R672 Q1694:R1764 Q1560:R1640 Q1141:R1157 Q1159:R1160 Q1929:R2021 Q2023:R2023 Q2990:R3321 Q1446:R1480 Q1482:R1491 Q1169:R1170 Q1493:R1504 Q3323:R3424 Q740:R1107 Q1309:R1329 Q1506:R1515 Q551:R560 Q1517:R1558 Q1819:R1927 Q1642:R1651 Q1655:R1692 Q1789:R1816 Q2117:R2416 Q1331:R1444 Q1110:R1138 Q1766:R1787 Q3427:R3460 Q673:R737 Q1652:R1653" evalError="1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T5198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12" sqref="B12"/>
    </sheetView>
  </sheetViews>
  <sheetFormatPr defaultRowHeight="15"/>
  <cols>
    <col min="1" max="1" width="5" customWidth="1"/>
    <col min="2" max="2" width="41" customWidth="1"/>
    <col min="3" max="3" width="18.42578125" customWidth="1"/>
    <col min="4" max="9" width="16.7109375" customWidth="1"/>
    <col min="10" max="10" width="15.140625" customWidth="1"/>
    <col min="11" max="11" width="6" customWidth="1"/>
    <col min="12" max="12" width="17.42578125" customWidth="1"/>
    <col min="13" max="13" width="19" customWidth="1"/>
    <col min="14" max="14" width="18.28515625" customWidth="1"/>
    <col min="15" max="15" width="16.85546875" customWidth="1"/>
    <col min="16" max="16" width="14.5703125" customWidth="1"/>
    <col min="17" max="17" width="15.85546875" customWidth="1"/>
    <col min="18" max="18" width="14.140625" customWidth="1"/>
    <col min="19" max="19" width="13.28515625" customWidth="1"/>
    <col min="20" max="20" width="8.5703125" customWidth="1"/>
  </cols>
  <sheetData>
    <row r="1" spans="1:20">
      <c r="O1" s="185"/>
      <c r="P1" s="185"/>
      <c r="Q1" s="185"/>
      <c r="R1" s="186"/>
    </row>
    <row r="2" spans="1:20" ht="15.75">
      <c r="A2" s="294" t="s">
        <v>0</v>
      </c>
      <c r="B2" s="294" t="s">
        <v>4993</v>
      </c>
      <c r="C2" s="294" t="s">
        <v>4994</v>
      </c>
      <c r="D2" s="297" t="s">
        <v>4995</v>
      </c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7" t="s">
        <v>4996</v>
      </c>
      <c r="Q2" s="297"/>
      <c r="R2" s="297"/>
      <c r="S2" s="297"/>
      <c r="T2" s="297"/>
    </row>
    <row r="3" spans="1:20" ht="15.75">
      <c r="A3" s="295"/>
      <c r="B3" s="295"/>
      <c r="C3" s="295"/>
      <c r="D3" s="299" t="s">
        <v>4997</v>
      </c>
      <c r="E3" s="300"/>
      <c r="F3" s="300"/>
      <c r="G3" s="300"/>
      <c r="H3" s="300"/>
      <c r="I3" s="301"/>
      <c r="J3" s="294" t="s">
        <v>4998</v>
      </c>
      <c r="K3" s="302" t="s">
        <v>4999</v>
      </c>
      <c r="L3" s="303"/>
      <c r="M3" s="294" t="s">
        <v>5000</v>
      </c>
      <c r="N3" s="294" t="s">
        <v>5183</v>
      </c>
      <c r="O3" s="309" t="s">
        <v>5001</v>
      </c>
      <c r="P3" s="287" t="s">
        <v>5002</v>
      </c>
      <c r="Q3" s="294" t="s">
        <v>5003</v>
      </c>
      <c r="R3" s="294" t="s">
        <v>5004</v>
      </c>
      <c r="S3" s="291" t="s">
        <v>5005</v>
      </c>
      <c r="T3" s="294" t="s">
        <v>5006</v>
      </c>
    </row>
    <row r="4" spans="1:20" ht="15" customHeight="1">
      <c r="A4" s="295"/>
      <c r="B4" s="295"/>
      <c r="C4" s="295"/>
      <c r="D4" s="294" t="s">
        <v>23</v>
      </c>
      <c r="E4" s="308" t="s">
        <v>24</v>
      </c>
      <c r="F4" s="308" t="s">
        <v>25</v>
      </c>
      <c r="G4" s="308" t="s">
        <v>26</v>
      </c>
      <c r="H4" s="308" t="s">
        <v>27</v>
      </c>
      <c r="I4" s="308" t="s">
        <v>28</v>
      </c>
      <c r="J4" s="295"/>
      <c r="K4" s="304"/>
      <c r="L4" s="305"/>
      <c r="M4" s="295"/>
      <c r="N4" s="314"/>
      <c r="O4" s="310"/>
      <c r="P4" s="312"/>
      <c r="Q4" s="295"/>
      <c r="R4" s="295"/>
      <c r="S4" s="292"/>
      <c r="T4" s="295"/>
    </row>
    <row r="5" spans="1:20" ht="15.75" customHeight="1">
      <c r="A5" s="295"/>
      <c r="B5" s="295"/>
      <c r="C5" s="295"/>
      <c r="D5" s="295"/>
      <c r="E5" s="295"/>
      <c r="F5" s="295"/>
      <c r="G5" s="295"/>
      <c r="H5" s="295"/>
      <c r="I5" s="295"/>
      <c r="J5" s="295"/>
      <c r="K5" s="304"/>
      <c r="L5" s="305"/>
      <c r="M5" s="295"/>
      <c r="N5" s="314"/>
      <c r="O5" s="310"/>
      <c r="P5" s="312"/>
      <c r="Q5" s="295"/>
      <c r="R5" s="295"/>
      <c r="S5" s="292"/>
      <c r="T5" s="295"/>
    </row>
    <row r="6" spans="1:20" ht="15.75" customHeight="1">
      <c r="A6" s="295"/>
      <c r="B6" s="295"/>
      <c r="C6" s="296"/>
      <c r="D6" s="296"/>
      <c r="E6" s="296"/>
      <c r="F6" s="296"/>
      <c r="G6" s="296"/>
      <c r="H6" s="296"/>
      <c r="I6" s="296"/>
      <c r="J6" s="296"/>
      <c r="K6" s="306"/>
      <c r="L6" s="307"/>
      <c r="M6" s="296"/>
      <c r="N6" s="315"/>
      <c r="O6" s="311"/>
      <c r="P6" s="313"/>
      <c r="Q6" s="296"/>
      <c r="R6" s="296"/>
      <c r="S6" s="293"/>
      <c r="T6" s="296"/>
    </row>
    <row r="7" spans="1:20" ht="15.75">
      <c r="A7" s="296"/>
      <c r="B7" s="296"/>
      <c r="C7" s="28" t="s">
        <v>5008</v>
      </c>
      <c r="D7" s="28" t="s">
        <v>5008</v>
      </c>
      <c r="E7" s="28" t="s">
        <v>5008</v>
      </c>
      <c r="F7" s="28" t="s">
        <v>5008</v>
      </c>
      <c r="G7" s="28" t="s">
        <v>5008</v>
      </c>
      <c r="H7" s="28" t="s">
        <v>5008</v>
      </c>
      <c r="I7" s="28" t="s">
        <v>5008</v>
      </c>
      <c r="J7" s="28" t="s">
        <v>5008</v>
      </c>
      <c r="K7" s="29" t="s">
        <v>5009</v>
      </c>
      <c r="L7" s="28" t="s">
        <v>5008</v>
      </c>
      <c r="M7" s="28" t="s">
        <v>5008</v>
      </c>
      <c r="N7" s="28" t="s">
        <v>5008</v>
      </c>
      <c r="O7" s="28" t="s">
        <v>5008</v>
      </c>
      <c r="P7" s="28" t="s">
        <v>5008</v>
      </c>
      <c r="Q7" s="28" t="s">
        <v>5008</v>
      </c>
      <c r="R7" s="28" t="s">
        <v>5008</v>
      </c>
      <c r="S7" s="19" t="s">
        <v>5008</v>
      </c>
      <c r="T7" s="28" t="s">
        <v>5008</v>
      </c>
    </row>
    <row r="8" spans="1:20">
      <c r="A8" s="75" t="s">
        <v>1116</v>
      </c>
      <c r="B8" s="26" t="s">
        <v>59</v>
      </c>
      <c r="C8" s="26" t="s">
        <v>60</v>
      </c>
      <c r="D8" s="26" t="s">
        <v>61</v>
      </c>
      <c r="E8" s="26" t="s">
        <v>62</v>
      </c>
      <c r="F8" s="26" t="s">
        <v>63</v>
      </c>
      <c r="G8" s="26" t="s">
        <v>64</v>
      </c>
      <c r="H8" s="26" t="s">
        <v>65</v>
      </c>
      <c r="I8" s="26" t="s">
        <v>5011</v>
      </c>
      <c r="J8" s="26" t="s">
        <v>5012</v>
      </c>
      <c r="K8" s="16" t="s">
        <v>68</v>
      </c>
      <c r="L8" s="26" t="s">
        <v>5013</v>
      </c>
      <c r="M8" s="26" t="s">
        <v>5014</v>
      </c>
      <c r="N8" s="26" t="s">
        <v>69</v>
      </c>
      <c r="O8" s="26" t="s">
        <v>70</v>
      </c>
      <c r="P8" s="26" t="s">
        <v>72</v>
      </c>
      <c r="Q8" s="26" t="s">
        <v>5015</v>
      </c>
      <c r="R8" s="26" t="s">
        <v>5016</v>
      </c>
      <c r="S8" s="25" t="s">
        <v>5017</v>
      </c>
      <c r="T8" s="76" t="s">
        <v>5018</v>
      </c>
    </row>
    <row r="9" spans="1:20" ht="15.75">
      <c r="A9" s="70"/>
      <c r="B9" s="30" t="s">
        <v>75</v>
      </c>
      <c r="C9" s="31">
        <f t="shared" ref="C9:T9" si="0">SUM(C10,C1106,C2211)</f>
        <v>55984950819.89933</v>
      </c>
      <c r="D9" s="31">
        <f t="shared" si="0"/>
        <v>1594648223.1058998</v>
      </c>
      <c r="E9" s="31">
        <f t="shared" si="0"/>
        <v>3216729301.7186003</v>
      </c>
      <c r="F9" s="31">
        <f t="shared" si="0"/>
        <v>1227078137.9639001</v>
      </c>
      <c r="G9" s="31">
        <f t="shared" si="0"/>
        <v>1326044165.8424001</v>
      </c>
      <c r="H9" s="31">
        <f t="shared" si="0"/>
        <v>2785723286.8487997</v>
      </c>
      <c r="I9" s="31">
        <f t="shared" si="0"/>
        <v>719226668.49399996</v>
      </c>
      <c r="J9" s="31">
        <f t="shared" si="0"/>
        <v>990276543.1467998</v>
      </c>
      <c r="K9" s="32">
        <f t="shared" si="0"/>
        <v>909</v>
      </c>
      <c r="L9" s="31">
        <f t="shared" si="0"/>
        <v>2742974233.0599995</v>
      </c>
      <c r="M9" s="31">
        <f t="shared" si="0"/>
        <v>24651571797.058998</v>
      </c>
      <c r="N9" s="31">
        <f t="shared" si="0"/>
        <v>14610660293.501799</v>
      </c>
      <c r="O9" s="31">
        <f t="shared" si="0"/>
        <v>1178367827.4689999</v>
      </c>
      <c r="P9" s="31">
        <f t="shared" si="0"/>
        <v>38475694.93999999</v>
      </c>
      <c r="Q9" s="31">
        <f t="shared" si="0"/>
        <v>874266663.46379995</v>
      </c>
      <c r="R9" s="31">
        <f t="shared" si="0"/>
        <v>23677189.223699998</v>
      </c>
      <c r="S9" s="31">
        <f t="shared" si="0"/>
        <v>5230794.0616000006</v>
      </c>
      <c r="T9" s="73">
        <f t="shared" si="0"/>
        <v>0</v>
      </c>
    </row>
    <row r="10" spans="1:20" ht="15.75">
      <c r="A10" s="71"/>
      <c r="B10" s="33" t="s">
        <v>77</v>
      </c>
      <c r="C10" s="31">
        <f t="shared" ref="C10:T10" si="1">SUM(C11,C15,C28,C34,C37,C46,C83,C93,C108,C139,C142,C171,C187,C209,C246,C672,C684,C746,C817,C820,C839,C844,C857,C867,C873,C878,C912,C914,C917,C942,C952,C956,C982,C987,C993,C999,C1020,C1040,C1045,C1052,C1084,C1101,)</f>
        <v>9479230076.785099</v>
      </c>
      <c r="D10" s="31">
        <f t="shared" si="1"/>
        <v>380059251.94670004</v>
      </c>
      <c r="E10" s="31">
        <f t="shared" si="1"/>
        <v>533537807.88560009</v>
      </c>
      <c r="F10" s="31">
        <f t="shared" si="1"/>
        <v>123137968.36289999</v>
      </c>
      <c r="G10" s="31">
        <f t="shared" si="1"/>
        <v>216176661.18360001</v>
      </c>
      <c r="H10" s="31">
        <f t="shared" si="1"/>
        <v>366500931.9780001</v>
      </c>
      <c r="I10" s="31">
        <f t="shared" si="1"/>
        <v>130065486.23609997</v>
      </c>
      <c r="J10" s="31">
        <f t="shared" si="1"/>
        <v>163122685.0668</v>
      </c>
      <c r="K10" s="183">
        <f t="shared" si="1"/>
        <v>230</v>
      </c>
      <c r="L10" s="31">
        <f t="shared" si="1"/>
        <v>616818175.63999999</v>
      </c>
      <c r="M10" s="31">
        <f t="shared" si="1"/>
        <v>4347006960.8675003</v>
      </c>
      <c r="N10" s="31">
        <f t="shared" si="1"/>
        <v>2305433364.1913991</v>
      </c>
      <c r="O10" s="31">
        <f t="shared" si="1"/>
        <v>135836364.82429996</v>
      </c>
      <c r="P10" s="31">
        <f t="shared" si="1"/>
        <v>12866846.089999998</v>
      </c>
      <c r="Q10" s="31">
        <f t="shared" si="1"/>
        <v>138998205.8242</v>
      </c>
      <c r="R10" s="31">
        <f t="shared" si="1"/>
        <v>9156778.0380000006</v>
      </c>
      <c r="S10" s="31">
        <f t="shared" si="1"/>
        <v>512588.64999999997</v>
      </c>
      <c r="T10" s="73">
        <f t="shared" si="1"/>
        <v>0</v>
      </c>
    </row>
    <row r="11" spans="1:20" ht="15.75">
      <c r="A11" s="72">
        <v>0</v>
      </c>
      <c r="B11" s="34" t="s">
        <v>78</v>
      </c>
      <c r="C11" s="35">
        <f>SUM(C12:C14)</f>
        <v>16435327.893199999</v>
      </c>
      <c r="D11" s="36">
        <f t="shared" ref="D11:T11" si="2">SUM(D12:D14)</f>
        <v>369828.3823</v>
      </c>
      <c r="E11" s="36">
        <f t="shared" si="2"/>
        <v>3791304.023</v>
      </c>
      <c r="F11" s="36">
        <f t="shared" si="2"/>
        <v>888203.37969999993</v>
      </c>
      <c r="G11" s="36">
        <f t="shared" si="2"/>
        <v>251028.29829999999</v>
      </c>
      <c r="H11" s="36">
        <f t="shared" si="2"/>
        <v>454184.41509999998</v>
      </c>
      <c r="I11" s="36">
        <f t="shared" si="2"/>
        <v>428344.73239999992</v>
      </c>
      <c r="J11" s="36">
        <f t="shared" si="2"/>
        <v>0</v>
      </c>
      <c r="K11" s="37">
        <f t="shared" si="2"/>
        <v>0</v>
      </c>
      <c r="L11" s="36">
        <f t="shared" si="2"/>
        <v>0</v>
      </c>
      <c r="M11" s="36">
        <f t="shared" si="2"/>
        <v>8429763.6420999989</v>
      </c>
      <c r="N11" s="36">
        <f t="shared" si="2"/>
        <v>1822671.0203</v>
      </c>
      <c r="O11" s="36">
        <f t="shared" si="2"/>
        <v>0</v>
      </c>
      <c r="P11" s="36">
        <f t="shared" si="2"/>
        <v>0</v>
      </c>
      <c r="Q11" s="36">
        <f t="shared" si="2"/>
        <v>0</v>
      </c>
      <c r="R11" s="36">
        <f t="shared" si="2"/>
        <v>0</v>
      </c>
      <c r="S11" s="36">
        <f t="shared" si="2"/>
        <v>0</v>
      </c>
      <c r="T11" s="74">
        <f t="shared" si="2"/>
        <v>0</v>
      </c>
    </row>
    <row r="12" spans="1:20">
      <c r="A12" s="188">
        <f>A11+1</f>
        <v>1</v>
      </c>
      <c r="B12" s="189" t="s">
        <v>79</v>
      </c>
      <c r="C12" s="99">
        <f>SUM(D12:J12,L12:T12)</f>
        <v>4830244.1219999995</v>
      </c>
      <c r="D12" s="103" t="str">
        <f>IF(ISNUMBER('Форма 1'!U12),'Форма 1'!$H12*VLOOKUP('Форма 1'!$F12,'Придельники до 2021'!$B$4:$X$28,'Форма 1'!U$8),"")</f>
        <v/>
      </c>
      <c r="E12" s="103" t="str">
        <f>IF(ISNUMBER('Форма 1'!V12),'Форма 1'!$H12*VLOOKUP('Форма 1'!$F12,'Придельники до 2021'!$B$4:$X$28,'Форма 1'!V$8),"")</f>
        <v/>
      </c>
      <c r="F12" s="103" t="str">
        <f>IF(ISNUMBER('Форма 1'!W12),'Форма 1'!$H12*VLOOKUP('Форма 1'!$F12,'Придельники до 2021'!$B$4:$X$28,'Форма 1'!W$8),"")</f>
        <v/>
      </c>
      <c r="G12" s="103" t="str">
        <f>IF(ISNUMBER('Форма 1'!X12),'Форма 1'!$H12*VLOOKUP('Форма 1'!$F12,'Придельники до 2021'!$B$4:$X$28,'Форма 1'!X$8),"")</f>
        <v/>
      </c>
      <c r="H12" s="103" t="str">
        <f>IF(ISNUMBER('Форма 1'!Y12),'Форма 1'!$H12*VLOOKUP('Форма 1'!$F12,'Придельники до 2021'!$B$4:$X$28,'Форма 1'!Y$8),"")</f>
        <v/>
      </c>
      <c r="I12" s="103" t="str">
        <f>IF(ISNUMBER('Форма 1'!Z12),'Форма 1'!$H12*VLOOKUP('Форма 1'!$F12,'Придельники до 2021'!$B$4:$X$28,'Форма 1'!Z$8),"")</f>
        <v/>
      </c>
      <c r="J12" s="103" t="str">
        <f>IF(ISNUMBER('Форма 1'!AA12),'Форма 1'!$H12*VLOOKUP('Форма 1'!$F12,'Придельники до 2021'!$B$4:$X$28,'Форма 1'!AA$8),"")</f>
        <v/>
      </c>
      <c r="K12" s="90"/>
      <c r="L12" s="87"/>
      <c r="M12" s="103">
        <f>IF(ISNUMBER('Форма 1'!AD12),'Форма 1'!$H12*VLOOKUP('Форма 1'!$F12,'Придельники до 2021'!$B$4:$X$28,'Форма 1'!AD$8),"")</f>
        <v>4830244.1219999995</v>
      </c>
      <c r="N12" s="103" t="str">
        <f>IF(ISBLANK('Форма 1'!$AE12),"",IF('Форма 1'!$AE12=1,'Форма 1'!$H12*VLOOKUP('Форма 1'!$F12,'Придельники до 2021'!$B$4:$X$28,'Форма 1'!$AE$8,0),IF('Форма 1'!$AE12=2,'Форма 1'!$H12*VLOOKUP('Форма 1'!$F12,'Придельники до 2021'!$B$4:$X$28,13,0),IF('Форма 1'!$AE12=3,'Форма 1'!$H12*VLOOKUP('Форма 1'!$F12,'Придельники до 2021'!$B$4:$X$28,12,0)))))</f>
        <v/>
      </c>
      <c r="O12" s="103" t="str">
        <f>IF(ISNUMBER('Форма 1'!AF12),'Форма 1'!$H12*VLOOKUP('Форма 1'!$F12,'Придельники до 2021'!$B$4:$X$28,'Форма 1'!AF$8),"")</f>
        <v/>
      </c>
      <c r="P12" s="87"/>
      <c r="Q12" s="103" t="str">
        <f>IF(ISNUMBER('Форма 1'!AH12),'Форма 1'!$H12*VLOOKUP('Форма 1'!$F12,'Придельники до 2021'!$B$4:$X$28,'Форма 1'!AH$8),"")</f>
        <v/>
      </c>
      <c r="R12" s="103" t="str">
        <f>IF(ISNUMBER('Форма 1'!AI12),'Форма 1'!$H12*VLOOKUP('Форма 1'!$F12,'Придельники до 2021'!$B$4:$X$28,'Форма 1'!AI$8),"")</f>
        <v/>
      </c>
      <c r="S12" s="103" t="str">
        <f>IF(ISNUMBER('Форма 1'!AJ12),'Форма 1'!$H12*VLOOKUP('Форма 1'!$F12,'Придельники до 2021'!$B$4:$X$28,'Форма 1'!AJ$8),"")</f>
        <v/>
      </c>
      <c r="T12" s="87"/>
    </row>
    <row r="13" spans="1:20">
      <c r="A13" s="188">
        <f t="shared" ref="A13:A72" si="3">A12+1</f>
        <v>2</v>
      </c>
      <c r="B13" s="189" t="s">
        <v>83</v>
      </c>
      <c r="C13" s="99">
        <f t="shared" ref="C13:C76" si="4">SUM(D13:J13,L13:T13)</f>
        <v>8005564.2511</v>
      </c>
      <c r="D13" s="103">
        <f>IF(ISNUMBER('Форма 1'!U13),'Форма 1'!$H13*VLOOKUP('Форма 1'!$F13,'Придельники до 2021'!$B$4:$X$28,'Форма 1'!U$8),"")</f>
        <v>369828.3823</v>
      </c>
      <c r="E13" s="103">
        <f>IF(ISNUMBER('Форма 1'!V13),'Форма 1'!$H13*VLOOKUP('Форма 1'!$F13,'Придельники до 2021'!$B$4:$X$28,'Форма 1'!V$8),"")</f>
        <v>3791304.023</v>
      </c>
      <c r="F13" s="103">
        <f>IF(ISNUMBER('Форма 1'!W13),'Форма 1'!$H13*VLOOKUP('Форма 1'!$F13,'Придельники до 2021'!$B$4:$X$28,'Форма 1'!W$8),"")</f>
        <v>888203.37969999993</v>
      </c>
      <c r="G13" s="103">
        <f>IF(ISNUMBER('Форма 1'!X13),'Форма 1'!$H13*VLOOKUP('Форма 1'!$F13,'Придельники до 2021'!$B$4:$X$28,'Форма 1'!X$8),"")</f>
        <v>251028.29829999999</v>
      </c>
      <c r="H13" s="103">
        <f>IF(ISNUMBER('Форма 1'!Y13),'Форма 1'!$H13*VLOOKUP('Форма 1'!$F13,'Придельники до 2021'!$B$4:$X$28,'Форма 1'!Y$8),"")</f>
        <v>454184.41509999998</v>
      </c>
      <c r="I13" s="103">
        <f>IF(ISNUMBER('Форма 1'!Z13),'Форма 1'!$H13*VLOOKUP('Форма 1'!$F13,'Придельники до 2021'!$B$4:$X$28,'Форма 1'!Z$8),"")</f>
        <v>428344.73239999992</v>
      </c>
      <c r="J13" s="103" t="str">
        <f>IF(ISNUMBER('Форма 1'!AA13),'Форма 1'!$H13*VLOOKUP('Форма 1'!$F13,'Придельники до 2021'!$B$4:$X$28,'Форма 1'!AA$8),"")</f>
        <v/>
      </c>
      <c r="K13" s="90"/>
      <c r="L13" s="87"/>
      <c r="M13" s="103" t="str">
        <f>IF(ISNUMBER('Форма 1'!AD13),'Форма 1'!$H13*VLOOKUP('Форма 1'!$F13,'Придельники до 2021'!$B$4:$X$28,'Форма 1'!AD$8),"")</f>
        <v/>
      </c>
      <c r="N13" s="103">
        <f>IF(ISBLANK('Форма 1'!$AE13),"",IF('Форма 1'!$AE13=1,'Форма 1'!$H13*VLOOKUP('Форма 1'!$F13,'Придельники до 2021'!$B$4:$X$28,'Форма 1'!$AE$8,0),IF('Форма 1'!$AE13=2,'Форма 1'!$H13*VLOOKUP('Форма 1'!$F13,'Придельники до 2021'!$B$4:$X$28,13,0),IF('Форма 1'!$AE13=3,'Форма 1'!$H13*VLOOKUP('Форма 1'!$F13,'Придельники до 2021'!$B$4:$X$28,12,0)))))</f>
        <v>1822671.0203</v>
      </c>
      <c r="O13" s="103" t="str">
        <f>IF(ISNUMBER('Форма 1'!AF13),'Форма 1'!$H13*VLOOKUP('Форма 1'!$F13,'Придельники до 2021'!$B$4:$X$28,'Форма 1'!AF$8),"")</f>
        <v/>
      </c>
      <c r="P13" s="87"/>
      <c r="Q13" s="103" t="str">
        <f>IF(ISNUMBER('Форма 1'!AH13),'Форма 1'!$H13*VLOOKUP('Форма 1'!$F13,'Придельники до 2021'!$B$4:$X$28,'Форма 1'!AH$8),"")</f>
        <v/>
      </c>
      <c r="R13" s="103" t="str">
        <f>IF(ISNUMBER('Форма 1'!AI13),'Форма 1'!$H13*VLOOKUP('Форма 1'!$F13,'Придельники до 2021'!$B$4:$X$28,'Форма 1'!AI$8),"")</f>
        <v/>
      </c>
      <c r="S13" s="103" t="str">
        <f>IF(ISNUMBER('Форма 1'!AJ13),'Форма 1'!$H13*VLOOKUP('Форма 1'!$F13,'Придельники до 2021'!$B$4:$X$28,'Форма 1'!AJ$8),"")</f>
        <v/>
      </c>
      <c r="T13" s="87"/>
    </row>
    <row r="14" spans="1:20">
      <c r="A14" s="188">
        <f t="shared" si="3"/>
        <v>3</v>
      </c>
      <c r="B14" s="189" t="s">
        <v>84</v>
      </c>
      <c r="C14" s="99">
        <f t="shared" si="4"/>
        <v>3599519.5200999998</v>
      </c>
      <c r="D14" s="103" t="str">
        <f>IF(ISNUMBER('Форма 1'!U14),'Форма 1'!$H14*VLOOKUP('Форма 1'!$F14,'Придельники до 2021'!$B$4:$X$28,'Форма 1'!U$8),"")</f>
        <v/>
      </c>
      <c r="E14" s="103" t="str">
        <f>IF(ISNUMBER('Форма 1'!V14),'Форма 1'!$H14*VLOOKUP('Форма 1'!$F14,'Придельники до 2021'!$B$4:$X$28,'Форма 1'!V$8),"")</f>
        <v/>
      </c>
      <c r="F14" s="103" t="str">
        <f>IF(ISNUMBER('Форма 1'!W14),'Форма 1'!$H14*VLOOKUP('Форма 1'!$F14,'Придельники до 2021'!$B$4:$X$28,'Форма 1'!W$8),"")</f>
        <v/>
      </c>
      <c r="G14" s="103" t="str">
        <f>IF(ISNUMBER('Форма 1'!X14),'Форма 1'!$H14*VLOOKUP('Форма 1'!$F14,'Придельники до 2021'!$B$4:$X$28,'Форма 1'!X$8),"")</f>
        <v/>
      </c>
      <c r="H14" s="103" t="str">
        <f>IF(ISNUMBER('Форма 1'!Y14),'Форма 1'!$H14*VLOOKUP('Форма 1'!$F14,'Придельники до 2021'!$B$4:$X$28,'Форма 1'!Y$8),"")</f>
        <v/>
      </c>
      <c r="I14" s="103" t="str">
        <f>IF(ISNUMBER('Форма 1'!Z14),'Форма 1'!$H14*VLOOKUP('Форма 1'!$F14,'Придельники до 2021'!$B$4:$X$28,'Форма 1'!Z$8),"")</f>
        <v/>
      </c>
      <c r="J14" s="103" t="str">
        <f>IF(ISNUMBER('Форма 1'!AA14),'Форма 1'!$H14*VLOOKUP('Форма 1'!$F14,'Придельники до 2021'!$B$4:$X$28,'Форма 1'!AA$8),"")</f>
        <v/>
      </c>
      <c r="K14" s="90"/>
      <c r="L14" s="87"/>
      <c r="M14" s="103">
        <f>IF(ISNUMBER('Форма 1'!AD14),'Форма 1'!$H14*VLOOKUP('Форма 1'!$F14,'Придельники до 2021'!$B$4:$X$28,'Форма 1'!AD$8),"")</f>
        <v>3599519.5200999998</v>
      </c>
      <c r="N14" s="103" t="str">
        <f>IF(ISBLANK('Форма 1'!$AE14),"",IF('Форма 1'!$AE14=1,'Форма 1'!$H14*VLOOKUP('Форма 1'!$F14,'Придельники до 2021'!$B$4:$X$28,'Форма 1'!$AE$8,0),IF('Форма 1'!$AE14=2,'Форма 1'!$H14*VLOOKUP('Форма 1'!$F14,'Придельники до 2021'!$B$4:$X$28,13,0),IF('Форма 1'!$AE14=3,'Форма 1'!$H14*VLOOKUP('Форма 1'!$F14,'Придельники до 2021'!$B$4:$X$28,12,0)))))</f>
        <v/>
      </c>
      <c r="O14" s="103" t="str">
        <f>IF(ISNUMBER('Форма 1'!AF14),'Форма 1'!$H14*VLOOKUP('Форма 1'!$F14,'Придельники до 2021'!$B$4:$X$28,'Форма 1'!AF$8),"")</f>
        <v/>
      </c>
      <c r="P14" s="87"/>
      <c r="Q14" s="103" t="str">
        <f>IF(ISNUMBER('Форма 1'!AH14),'Форма 1'!$H14*VLOOKUP('Форма 1'!$F14,'Придельники до 2021'!$B$4:$X$28,'Форма 1'!AH$8),"")</f>
        <v/>
      </c>
      <c r="R14" s="103" t="str">
        <f>IF(ISNUMBER('Форма 1'!AI14),'Форма 1'!$H14*VLOOKUP('Форма 1'!$F14,'Придельники до 2021'!$B$4:$X$28,'Форма 1'!AI$8),"")</f>
        <v/>
      </c>
      <c r="S14" s="103" t="str">
        <f>IF(ISNUMBER('Форма 1'!AJ14),'Форма 1'!$H14*VLOOKUP('Форма 1'!$F14,'Придельники до 2021'!$B$4:$X$28,'Форма 1'!AJ$8),"")</f>
        <v/>
      </c>
      <c r="T14" s="87"/>
    </row>
    <row r="15" spans="1:20" ht="15.75">
      <c r="A15" s="187">
        <v>0</v>
      </c>
      <c r="B15" s="34" t="s">
        <v>85</v>
      </c>
      <c r="C15" s="36">
        <f t="shared" ref="C15:T15" si="5">SUM(C16:C27)</f>
        <v>52984586.581100002</v>
      </c>
      <c r="D15" s="36">
        <f t="shared" si="5"/>
        <v>0</v>
      </c>
      <c r="E15" s="36">
        <f t="shared" si="5"/>
        <v>2369743.33</v>
      </c>
      <c r="F15" s="36">
        <f t="shared" si="5"/>
        <v>2207949.3071999997</v>
      </c>
      <c r="G15" s="36">
        <f t="shared" si="5"/>
        <v>2039841.5272000001</v>
      </c>
      <c r="H15" s="36">
        <f t="shared" si="5"/>
        <v>3690676.4583999999</v>
      </c>
      <c r="I15" s="36">
        <f t="shared" si="5"/>
        <v>0</v>
      </c>
      <c r="J15" s="36">
        <f t="shared" si="5"/>
        <v>4214317.5999999996</v>
      </c>
      <c r="K15" s="37">
        <f t="shared" si="5"/>
        <v>0</v>
      </c>
      <c r="L15" s="36">
        <f t="shared" si="5"/>
        <v>0</v>
      </c>
      <c r="M15" s="36">
        <f t="shared" si="5"/>
        <v>19637237.396900002</v>
      </c>
      <c r="N15" s="36">
        <f t="shared" si="5"/>
        <v>17650535.065399997</v>
      </c>
      <c r="O15" s="36">
        <f t="shared" si="5"/>
        <v>0</v>
      </c>
      <c r="P15" s="36">
        <f t="shared" si="5"/>
        <v>0</v>
      </c>
      <c r="Q15" s="36">
        <f t="shared" si="5"/>
        <v>1174285.8960000002</v>
      </c>
      <c r="R15" s="36">
        <f t="shared" si="5"/>
        <v>0</v>
      </c>
      <c r="S15" s="36">
        <f t="shared" si="5"/>
        <v>0</v>
      </c>
      <c r="T15" s="36">
        <f t="shared" si="5"/>
        <v>0</v>
      </c>
    </row>
    <row r="16" spans="1:20">
      <c r="A16" s="188">
        <f t="shared" si="3"/>
        <v>1</v>
      </c>
      <c r="B16" s="189" t="s">
        <v>86</v>
      </c>
      <c r="C16" s="99">
        <f t="shared" si="4"/>
        <v>15266959.838000001</v>
      </c>
      <c r="D16" s="103" t="str">
        <f>IF(ISNUMBER('Форма 1'!U16),'Форма 1'!$H16*VLOOKUP('Форма 1'!$F16,'Придельники до 2021'!$B$4:$X$28,'Форма 1'!U$8),"")</f>
        <v/>
      </c>
      <c r="E16" s="103" t="str">
        <f>IF(ISNUMBER('Форма 1'!V16),'Форма 1'!$H16*VLOOKUP('Форма 1'!$F16,'Придельники до 2021'!$B$4:$X$28,'Форма 1'!V$8),"")</f>
        <v/>
      </c>
      <c r="F16" s="103" t="str">
        <f>IF(ISNUMBER('Форма 1'!W16),'Форма 1'!$H16*VLOOKUP('Форма 1'!$F16,'Придельники до 2021'!$B$4:$X$28,'Форма 1'!W$8),"")</f>
        <v/>
      </c>
      <c r="G16" s="103">
        <f>IF(ISNUMBER('Форма 1'!X16),'Форма 1'!$H16*VLOOKUP('Форма 1'!$F16,'Придельники до 2021'!$B$4:$X$28,'Форма 1'!X$8),"")</f>
        <v>706278.01400000008</v>
      </c>
      <c r="H16" s="103">
        <f>IF(ISNUMBER('Форма 1'!Y16),'Форма 1'!$H16*VLOOKUP('Форма 1'!$F16,'Придельники до 2021'!$B$4:$X$28,'Форма 1'!Y$8),"")</f>
        <v>1277865.7580000001</v>
      </c>
      <c r="I16" s="103" t="str">
        <f>IF(ISNUMBER('Форма 1'!Z16),'Форма 1'!$H16*VLOOKUP('Форма 1'!$F16,'Придельники до 2021'!$B$4:$X$28,'Форма 1'!Z$8),"")</f>
        <v/>
      </c>
      <c r="J16" s="103" t="str">
        <f>IF(ISNUMBER('Форма 1'!AA16),'Форма 1'!$H16*VLOOKUP('Форма 1'!$F16,'Придельники до 2021'!$B$4:$X$28,'Форма 1'!AA$8),"")</f>
        <v/>
      </c>
      <c r="K16" s="90"/>
      <c r="L16" s="87"/>
      <c r="M16" s="103">
        <f>IF(ISNUMBER('Форма 1'!AD16),'Форма 1'!$H16*VLOOKUP('Форма 1'!$F16,'Придельники до 2021'!$B$4:$X$28,'Форма 1'!AD$8),"")</f>
        <v>13282816.066000002</v>
      </c>
      <c r="N16" s="103" t="str">
        <f>IF(ISBLANK('Форма 1'!$AE16),"",IF('Форма 1'!$AE16=1,'Форма 1'!$H16*VLOOKUP('Форма 1'!$F16,'Придельники до 2021'!$B$4:$X$28,'Форма 1'!$AE$8,0),IF('Форма 1'!$AE16=2,'Форма 1'!$H16*VLOOKUP('Форма 1'!$F16,'Придельники до 2021'!$B$4:$X$28,13,0),IF('Форма 1'!$AE16=3,'Форма 1'!$H16*VLOOKUP('Форма 1'!$F16,'Придельники до 2021'!$B$4:$X$28,12,0)))))</f>
        <v/>
      </c>
      <c r="O16" s="103" t="str">
        <f>IF(ISNUMBER('Форма 1'!AF16),'Форма 1'!$H16*VLOOKUP('Форма 1'!$F16,'Придельники до 2021'!$B$4:$X$28,'Форма 1'!AF$8),"")</f>
        <v/>
      </c>
      <c r="P16" s="87"/>
      <c r="Q16" s="103" t="str">
        <f>IF(ISNUMBER('Форма 1'!AH16),'Форма 1'!$H16*VLOOKUP('Форма 1'!$F16,'Придельники до 2021'!$B$4:$X$28,'Форма 1'!AH$8),"")</f>
        <v/>
      </c>
      <c r="R16" s="103" t="str">
        <f>IF(ISNUMBER('Форма 1'!AI16),'Форма 1'!$H16*VLOOKUP('Форма 1'!$F16,'Придельники до 2021'!$B$4:$X$28,'Форма 1'!AI$8),"")</f>
        <v/>
      </c>
      <c r="S16" s="103" t="str">
        <f>IF(ISNUMBER('Форма 1'!AJ16),'Форма 1'!$H16*VLOOKUP('Форма 1'!$F16,'Придельники до 2021'!$B$4:$X$28,'Форма 1'!AJ$8),"")</f>
        <v/>
      </c>
      <c r="T16" s="87"/>
    </row>
    <row r="17" spans="1:20">
      <c r="A17" s="188">
        <f t="shared" si="3"/>
        <v>2</v>
      </c>
      <c r="B17" s="189" t="s">
        <v>87</v>
      </c>
      <c r="C17" s="99">
        <f t="shared" si="4"/>
        <v>1993314.0952000003</v>
      </c>
      <c r="D17" s="103" t="str">
        <f>IF(ISNUMBER('Форма 1'!U17),'Форма 1'!$H17*VLOOKUP('Форма 1'!$F17,'Придельники до 2021'!$B$4:$X$28,'Форма 1'!U$8),"")</f>
        <v/>
      </c>
      <c r="E17" s="103" t="str">
        <f>IF(ISNUMBER('Форма 1'!V17),'Форма 1'!$H17*VLOOKUP('Форма 1'!$F17,'Придельники до 2021'!$B$4:$X$28,'Форма 1'!V$8),"")</f>
        <v/>
      </c>
      <c r="F17" s="103" t="str">
        <f>IF(ISNUMBER('Форма 1'!W17),'Форма 1'!$H17*VLOOKUP('Форма 1'!$F17,'Придельники до 2021'!$B$4:$X$28,'Форма 1'!W$8),"")</f>
        <v/>
      </c>
      <c r="G17" s="103">
        <f>IF(ISNUMBER('Форма 1'!X17),'Форма 1'!$H17*VLOOKUP('Форма 1'!$F17,'Придельники до 2021'!$B$4:$X$28,'Форма 1'!X$8),"")</f>
        <v>709542.29240000003</v>
      </c>
      <c r="H17" s="103">
        <f>IF(ISNUMBER('Форма 1'!Y17),'Форма 1'!$H17*VLOOKUP('Форма 1'!$F17,'Придельники до 2021'!$B$4:$X$28,'Форма 1'!Y$8),"")</f>
        <v>1283771.8028000002</v>
      </c>
      <c r="I17" s="103" t="str">
        <f>IF(ISNUMBER('Форма 1'!Z17),'Форма 1'!$H17*VLOOKUP('Форма 1'!$F17,'Придельники до 2021'!$B$4:$X$28,'Форма 1'!Z$8),"")</f>
        <v/>
      </c>
      <c r="J17" s="103" t="str">
        <f>IF(ISNUMBER('Форма 1'!AA17),'Форма 1'!$H17*VLOOKUP('Форма 1'!$F17,'Придельники до 2021'!$B$4:$X$28,'Форма 1'!AA$8),"")</f>
        <v/>
      </c>
      <c r="K17" s="90"/>
      <c r="L17" s="87"/>
      <c r="M17" s="103" t="str">
        <f>IF(ISNUMBER('Форма 1'!AD17),'Форма 1'!$H17*VLOOKUP('Форма 1'!$F17,'Придельники до 2021'!$B$4:$X$28,'Форма 1'!AD$8),"")</f>
        <v/>
      </c>
      <c r="N17" s="103" t="str">
        <f>IF(ISBLANK('Форма 1'!$AE17),"",IF('Форма 1'!$AE17=1,'Форма 1'!$H17*VLOOKUP('Форма 1'!$F17,'Придельники до 2021'!$B$4:$X$28,'Форма 1'!$AE$8,0),IF('Форма 1'!$AE17=2,'Форма 1'!$H17*VLOOKUP('Форма 1'!$F17,'Придельники до 2021'!$B$4:$X$28,13,0),IF('Форма 1'!$AE17=3,'Форма 1'!$H17*VLOOKUP('Форма 1'!$F17,'Придельники до 2021'!$B$4:$X$28,12,0)))))</f>
        <v/>
      </c>
      <c r="O17" s="103" t="str">
        <f>IF(ISNUMBER('Форма 1'!AF17),'Форма 1'!$H17*VLOOKUP('Форма 1'!$F17,'Придельники до 2021'!$B$4:$X$28,'Форма 1'!AF$8),"")</f>
        <v/>
      </c>
      <c r="P17" s="87"/>
      <c r="Q17" s="103" t="str">
        <f>IF(ISNUMBER('Форма 1'!AH17),'Форма 1'!$H17*VLOOKUP('Форма 1'!$F17,'Придельники до 2021'!$B$4:$X$28,'Форма 1'!AH$8),"")</f>
        <v/>
      </c>
      <c r="R17" s="103" t="str">
        <f>IF(ISNUMBER('Форма 1'!AI17),'Форма 1'!$H17*VLOOKUP('Форма 1'!$F17,'Придельники до 2021'!$B$4:$X$28,'Форма 1'!AI$8),"")</f>
        <v/>
      </c>
      <c r="S17" s="103" t="str">
        <f>IF(ISNUMBER('Форма 1'!AJ17),'Форма 1'!$H17*VLOOKUP('Форма 1'!$F17,'Придельники до 2021'!$B$4:$X$28,'Форма 1'!AJ$8),"")</f>
        <v/>
      </c>
      <c r="T17" s="87"/>
    </row>
    <row r="18" spans="1:20">
      <c r="A18" s="188">
        <f t="shared" si="3"/>
        <v>3</v>
      </c>
      <c r="B18" s="189" t="s">
        <v>88</v>
      </c>
      <c r="C18" s="99">
        <f t="shared" si="4"/>
        <v>4492331.8159999996</v>
      </c>
      <c r="D18" s="103" t="str">
        <f>IF(ISNUMBER('Форма 1'!U18),'Форма 1'!$H18*VLOOKUP('Форма 1'!$F18,'Придельники до 2021'!$B$4:$X$28,'Форма 1'!U$8),"")</f>
        <v/>
      </c>
      <c r="E18" s="103" t="str">
        <f>IF(ISNUMBER('Форма 1'!V18),'Форма 1'!$H18*VLOOKUP('Форма 1'!$F18,'Придельники до 2021'!$B$4:$X$28,'Форма 1'!V$8),"")</f>
        <v/>
      </c>
      <c r="F18" s="103" t="str">
        <f>IF(ISNUMBER('Форма 1'!W18),'Форма 1'!$H18*VLOOKUP('Форма 1'!$F18,'Придельники до 2021'!$B$4:$X$28,'Форма 1'!W$8),"")</f>
        <v/>
      </c>
      <c r="G18" s="103" t="str">
        <f>IF(ISNUMBER('Форма 1'!X18),'Форма 1'!$H18*VLOOKUP('Форма 1'!$F18,'Придельники до 2021'!$B$4:$X$28,'Форма 1'!X$8),"")</f>
        <v/>
      </c>
      <c r="H18" s="103" t="str">
        <f>IF(ISNUMBER('Форма 1'!Y18),'Форма 1'!$H18*VLOOKUP('Форма 1'!$F18,'Придельники до 2021'!$B$4:$X$28,'Форма 1'!Y$8),"")</f>
        <v/>
      </c>
      <c r="I18" s="103" t="str">
        <f>IF(ISNUMBER('Форма 1'!Z18),'Форма 1'!$H18*VLOOKUP('Форма 1'!$F18,'Придельники до 2021'!$B$4:$X$28,'Форма 1'!Z$8),"")</f>
        <v/>
      </c>
      <c r="J18" s="103" t="str">
        <f>IF(ISNUMBER('Форма 1'!AA18),'Форма 1'!$H18*VLOOKUP('Форма 1'!$F18,'Придельники до 2021'!$B$4:$X$28,'Форма 1'!AA$8),"")</f>
        <v/>
      </c>
      <c r="K18" s="90"/>
      <c r="L18" s="87"/>
      <c r="M18" s="103" t="str">
        <f>IF(ISNUMBER('Форма 1'!AD18),'Форма 1'!$H18*VLOOKUP('Форма 1'!$F18,'Придельники до 2021'!$B$4:$X$28,'Форма 1'!AD$8),"")</f>
        <v/>
      </c>
      <c r="N18" s="103">
        <f>IF(ISBLANK('Форма 1'!$AE18),"",IF('Форма 1'!$AE18=1,'Форма 1'!$H18*VLOOKUP('Форма 1'!$F18,'Придельники с 2022'!$B$4:$X$28,'Форма 1'!$AE$8,0),IF('Форма 1'!$AE18=2,'Форма 1'!$H18*VLOOKUP('Форма 1'!$F18,'Придельники с 2022'!$B$4:$X$28,13,0),IF('Форма 1'!$AE18=3,'Форма 1'!$H18*VLOOKUP('Форма 1'!$F18,'Придельники с 2022'!$B$4:$X$28,12,0)))))</f>
        <v>4492331.8159999996</v>
      </c>
      <c r="O18" s="103" t="str">
        <f>IF(ISNUMBER('Форма 1'!AF18),'Форма 1'!$H18*VLOOKUP('Форма 1'!$F18,'Придельники до 2021'!$B$4:$X$28,'Форма 1'!AF$8),"")</f>
        <v/>
      </c>
      <c r="P18" s="87"/>
      <c r="Q18" s="103" t="str">
        <f>IF(ISNUMBER('Форма 1'!AH18),'Форма 1'!$H18*VLOOKUP('Форма 1'!$F18,'Придельники до 2021'!$B$4:$X$28,'Форма 1'!AH$8),"")</f>
        <v/>
      </c>
      <c r="R18" s="103" t="str">
        <f>IF(ISNUMBER('Форма 1'!AI18),'Форма 1'!$H18*VLOOKUP('Форма 1'!$F18,'Придельники до 2021'!$B$4:$X$28,'Форма 1'!AI$8),"")</f>
        <v/>
      </c>
      <c r="S18" s="103" t="str">
        <f>IF(ISNUMBER('Форма 1'!AJ18),'Форма 1'!$H18*VLOOKUP('Форма 1'!$F18,'Придельники до 2021'!$B$4:$X$28,'Форма 1'!AJ$8),"")</f>
        <v/>
      </c>
      <c r="T18" s="87"/>
    </row>
    <row r="19" spans="1:20">
      <c r="A19" s="188">
        <f t="shared" si="3"/>
        <v>4</v>
      </c>
      <c r="B19" s="189" t="s">
        <v>90</v>
      </c>
      <c r="C19" s="99">
        <f>SUM(D19:J19,L19:T19)</f>
        <v>4214317.5999999996</v>
      </c>
      <c r="D19" s="103" t="str">
        <f>IF(ISNUMBER('Форма 1'!U19),'Форма 1'!$H19*VLOOKUP('Форма 1'!$F19,'Придельники до 2021'!$B$4:$X$28,'Форма 1'!U$8),"")</f>
        <v/>
      </c>
      <c r="E19" s="103" t="str">
        <f>IF(ISNUMBER('Форма 1'!V19),'Форма 1'!$H19*VLOOKUP('Форма 1'!$F19,'Придельники до 2021'!$B$4:$X$28,'Форма 1'!V$8),"")</f>
        <v/>
      </c>
      <c r="F19" s="103" t="str">
        <f>IF(ISNUMBER('Форма 1'!W19),'Форма 1'!$H19*VLOOKUP('Форма 1'!$F19,'Придельники до 2021'!$B$4:$X$28,'Форма 1'!W$8),"")</f>
        <v/>
      </c>
      <c r="G19" s="103" t="str">
        <f>IF(ISNUMBER('Форма 1'!X19),'Форма 1'!$H19*VLOOKUP('Форма 1'!$F19,'Придельники до 2021'!$B$4:$X$28,'Форма 1'!X$8),"")</f>
        <v/>
      </c>
      <c r="H19" s="103" t="str">
        <f>IF(ISNUMBER('Форма 1'!Y19),'Форма 1'!$H19*VLOOKUP('Форма 1'!$F19,'Придельники до 2021'!$B$4:$X$28,'Форма 1'!Y$8),"")</f>
        <v/>
      </c>
      <c r="I19" s="103" t="str">
        <f>IF(ISNUMBER('Форма 1'!Z19),'Форма 1'!$H19*VLOOKUP('Форма 1'!$F19,'Придельники до 2021'!$B$4:$X$28,'Форма 1'!Z$8),"")</f>
        <v/>
      </c>
      <c r="J19" s="103">
        <f>IF(ISNUMBER('Форма 1'!AA19),'Форма 1'!$H19*VLOOKUP('Форма 1'!$F19,'Придельники до 2021'!$B$4:$X$28,'Форма 1'!AA$8),"")</f>
        <v>4214317.5999999996</v>
      </c>
      <c r="K19" s="90"/>
      <c r="L19" s="87"/>
      <c r="M19" s="103" t="str">
        <f>IF(ISNUMBER('Форма 1'!AD19),'Форма 1'!$H19*VLOOKUP('Форма 1'!$F19,'Придельники до 2021'!$B$4:$X$28,'Форма 1'!AD$8),"")</f>
        <v/>
      </c>
      <c r="N19" s="103" t="str">
        <f>IF(ISBLANK('Форма 1'!$AE19),"",IF('Форма 1'!$AE19=1,'Форма 1'!$H19*VLOOKUP('Форма 1'!$F19,'Придельники до 2021'!$B$4:$X$28,'Форма 1'!$AE$8,0),IF('Форма 1'!$AE19=2,'Форма 1'!$H19*VLOOKUP('Форма 1'!$F19,'Придельники до 2021'!$B$4:$X$28,13,0),IF('Форма 1'!$AE19=3,'Форма 1'!$H19*VLOOKUP('Форма 1'!$F19,'Придельники до 2021'!$B$4:$X$28,12,0)))))</f>
        <v/>
      </c>
      <c r="O19" s="103" t="str">
        <f>IF(ISNUMBER('Форма 1'!AF19),'Форма 1'!$H19*VLOOKUP('Форма 1'!$F19,'Придельники до 2021'!$B$4:$X$28,'Форма 1'!AF$8),"")</f>
        <v/>
      </c>
      <c r="P19" s="87"/>
      <c r="Q19" s="103" t="str">
        <f>IF(ISNUMBER('Форма 1'!AH19),'Форма 1'!$H19*VLOOKUP('Форма 1'!$F19,'Придельники до 2021'!$B$4:$X$28,'Форма 1'!AH$8),"")</f>
        <v/>
      </c>
      <c r="R19" s="103" t="str">
        <f>IF(ISNUMBER('Форма 1'!AI19),'Форма 1'!$H19*VLOOKUP('Форма 1'!$F19,'Придельники до 2021'!$B$4:$X$28,'Форма 1'!AI$8),"")</f>
        <v/>
      </c>
      <c r="S19" s="103" t="str">
        <f>IF(ISNUMBER('Форма 1'!AJ19),'Форма 1'!$H19*VLOOKUP('Форма 1'!$F19,'Придельники до 2021'!$B$4:$X$28,'Форма 1'!AJ$8),"")</f>
        <v/>
      </c>
      <c r="T19" s="87"/>
    </row>
    <row r="20" spans="1:20">
      <c r="A20" s="188">
        <f t="shared" si="3"/>
        <v>5</v>
      </c>
      <c r="B20" s="189" t="s">
        <v>93</v>
      </c>
      <c r="C20" s="99">
        <f t="shared" si="4"/>
        <v>5051072.5729999999</v>
      </c>
      <c r="D20" s="103" t="str">
        <f>IF(ISNUMBER('Форма 1'!U20),'Форма 1'!$H20*VLOOKUP('Форма 1'!$F20,'Придельники до 2021'!$B$4:$X$28,'Форма 1'!U$8),"")</f>
        <v/>
      </c>
      <c r="E20" s="103" t="str">
        <f>IF(ISNUMBER('Форма 1'!V20),'Форма 1'!$H20*VLOOKUP('Форма 1'!$F20,'Придельники до 2021'!$B$4:$X$28,'Форма 1'!V$8),"")</f>
        <v/>
      </c>
      <c r="F20" s="103" t="str">
        <f>IF(ISNUMBER('Форма 1'!W20),'Форма 1'!$H20*VLOOKUP('Форма 1'!$F20,'Придельники до 2021'!$B$4:$X$28,'Форма 1'!W$8),"")</f>
        <v/>
      </c>
      <c r="G20" s="103" t="str">
        <f>IF(ISNUMBER('Форма 1'!X20),'Форма 1'!$H20*VLOOKUP('Форма 1'!$F20,'Придельники до 2021'!$B$4:$X$28,'Форма 1'!X$8),"")</f>
        <v/>
      </c>
      <c r="H20" s="103" t="str">
        <f>IF(ISNUMBER('Форма 1'!Y20),'Форма 1'!$H20*VLOOKUP('Форма 1'!$F20,'Придельники до 2021'!$B$4:$X$28,'Форма 1'!Y$8),"")</f>
        <v/>
      </c>
      <c r="I20" s="103" t="str">
        <f>IF(ISNUMBER('Форма 1'!Z20),'Форма 1'!$H20*VLOOKUP('Форма 1'!$F20,'Придельники до 2021'!$B$4:$X$28,'Форма 1'!Z$8),"")</f>
        <v/>
      </c>
      <c r="J20" s="103" t="str">
        <f>IF(ISNUMBER('Форма 1'!AA20),'Форма 1'!$H20*VLOOKUP('Форма 1'!$F20,'Придельники до 2021'!$B$4:$X$28,'Форма 1'!AA$8),"")</f>
        <v/>
      </c>
      <c r="K20" s="90"/>
      <c r="L20" s="87"/>
      <c r="M20" s="103" t="str">
        <f>IF(ISNUMBER('Форма 1'!AD20),'Форма 1'!$H20*VLOOKUP('Форма 1'!$F20,'Придельники до 2021'!$B$4:$X$28,'Форма 1'!AD$8),"")</f>
        <v/>
      </c>
      <c r="N20" s="103">
        <f>IF(ISBLANK('Форма 1'!$AE20),"",IF('Форма 1'!$AE20=1,'Форма 1'!$H20*VLOOKUP('Форма 1'!$F20,'Придельники до 2021'!$B$4:$X$28,'Форма 1'!$AE$8,0),IF('Форма 1'!$AE20=2,'Форма 1'!$H20*VLOOKUP('Форма 1'!$F20,'Придельники до 2021'!$B$4:$X$28,13,0),IF('Форма 1'!$AE20=3,'Форма 1'!$H20*VLOOKUP('Форма 1'!$F20,'Придельники до 2021'!$B$4:$X$28,12,0)))))</f>
        <v>5051072.5729999999</v>
      </c>
      <c r="O20" s="103" t="str">
        <f>IF(ISNUMBER('Форма 1'!AF20),'Форма 1'!$H20*VLOOKUP('Форма 1'!$F20,'Придельники до 2021'!$B$4:$X$28,'Форма 1'!AF$8),"")</f>
        <v/>
      </c>
      <c r="P20" s="87"/>
      <c r="Q20" s="103" t="str">
        <f>IF(ISNUMBER('Форма 1'!AH20),'Форма 1'!$H20*VLOOKUP('Форма 1'!$F20,'Придельники до 2021'!$B$4:$X$28,'Форма 1'!AH$8),"")</f>
        <v/>
      </c>
      <c r="R20" s="103" t="str">
        <f>IF(ISNUMBER('Форма 1'!AI20),'Форма 1'!$H20*VLOOKUP('Форма 1'!$F20,'Придельники до 2021'!$B$4:$X$28,'Форма 1'!AI$8),"")</f>
        <v/>
      </c>
      <c r="S20" s="103" t="str">
        <f>IF(ISNUMBER('Форма 1'!AJ20),'Форма 1'!$H20*VLOOKUP('Форма 1'!$F20,'Придельники до 2021'!$B$4:$X$28,'Форма 1'!AJ$8),"")</f>
        <v/>
      </c>
      <c r="T20" s="87"/>
    </row>
    <row r="21" spans="1:20">
      <c r="A21" s="188">
        <f t="shared" si="3"/>
        <v>6</v>
      </c>
      <c r="B21" s="189" t="s">
        <v>95</v>
      </c>
      <c r="C21" s="99">
        <f t="shared" si="4"/>
        <v>2159504.1216000002</v>
      </c>
      <c r="D21" s="103" t="str">
        <f>IF(ISNUMBER('Форма 1'!U21),'Форма 1'!$H21*VLOOKUP('Форма 1'!$F21,'Придельники до 2021'!$B$4:$X$28,'Форма 1'!U$8),"")</f>
        <v/>
      </c>
      <c r="E21" s="103" t="str">
        <f>IF(ISNUMBER('Форма 1'!V21),'Форма 1'!$H21*VLOOKUP('Форма 1'!$F21,'Придельники до 2021'!$B$4:$X$28,'Форма 1'!V$8),"")</f>
        <v/>
      </c>
      <c r="F21" s="103">
        <f>IF(ISNUMBER('Форма 1'!W21),'Форма 1'!$H21*VLOOKUP('Форма 1'!$F21,'Придельники до 2021'!$B$4:$X$28,'Форма 1'!W$8),"")</f>
        <v>1203752.6591999999</v>
      </c>
      <c r="G21" s="103">
        <f>IF(ISNUMBER('Форма 1'!X21),'Форма 1'!$H21*VLOOKUP('Форма 1'!$F21,'Придельники до 2021'!$B$4:$X$28,'Форма 1'!X$8),"")</f>
        <v>340210.34880000004</v>
      </c>
      <c r="H21" s="103">
        <f>IF(ISNUMBER('Форма 1'!Y21),'Форма 1'!$H21*VLOOKUP('Форма 1'!$F21,'Придельники до 2021'!$B$4:$X$28,'Форма 1'!Y$8),"")</f>
        <v>615541.11360000004</v>
      </c>
      <c r="I21" s="103" t="str">
        <f>IF(ISNUMBER('Форма 1'!Z21),'Форма 1'!$H21*VLOOKUP('Форма 1'!$F21,'Придельники до 2021'!$B$4:$X$28,'Форма 1'!Z$8),"")</f>
        <v/>
      </c>
      <c r="J21" s="103" t="str">
        <f>IF(ISNUMBER('Форма 1'!AA21),'Форма 1'!$H21*VLOOKUP('Форма 1'!$F21,'Придельники до 2021'!$B$4:$X$28,'Форма 1'!AA$8),"")</f>
        <v/>
      </c>
      <c r="K21" s="90"/>
      <c r="L21" s="87"/>
      <c r="M21" s="103" t="str">
        <f>IF(ISNUMBER('Форма 1'!AD21),'Форма 1'!$H21*VLOOKUP('Форма 1'!$F21,'Придельники до 2021'!$B$4:$X$28,'Форма 1'!AD$8),"")</f>
        <v/>
      </c>
      <c r="N21" s="103" t="str">
        <f>IF(ISBLANK('Форма 1'!$AE21),"",IF('Форма 1'!$AE21=1,'Форма 1'!$H21*VLOOKUP('Форма 1'!$F21,'Придельники до 2021'!$B$4:$X$28,'Форма 1'!$AE$8,0),IF('Форма 1'!$AE21=2,'Форма 1'!$H21*VLOOKUP('Форма 1'!$F21,'Придельники до 2021'!$B$4:$X$28,13,0),IF('Форма 1'!$AE21=3,'Форма 1'!$H21*VLOOKUP('Форма 1'!$F21,'Придельники до 2021'!$B$4:$X$28,12,0)))))</f>
        <v/>
      </c>
      <c r="O21" s="103" t="str">
        <f>IF(ISNUMBER('Форма 1'!AF21),'Форма 1'!$H21*VLOOKUP('Форма 1'!$F21,'Придельники до 2021'!$B$4:$X$28,'Форма 1'!AF$8),"")</f>
        <v/>
      </c>
      <c r="P21" s="87"/>
      <c r="Q21" s="103" t="str">
        <f>IF(ISNUMBER('Форма 1'!AH21),'Форма 1'!$H21*VLOOKUP('Форма 1'!$F21,'Придельники до 2021'!$B$4:$X$28,'Форма 1'!AH$8),"")</f>
        <v/>
      </c>
      <c r="R21" s="103" t="str">
        <f>IF(ISNUMBER('Форма 1'!AI21),'Форма 1'!$H21*VLOOKUP('Форма 1'!$F21,'Придельники до 2021'!$B$4:$X$28,'Форма 1'!AI$8),"")</f>
        <v/>
      </c>
      <c r="S21" s="103" t="str">
        <f>IF(ISNUMBER('Форма 1'!AJ21),'Форма 1'!$H21*VLOOKUP('Форма 1'!$F21,'Придельники до 2021'!$B$4:$X$28,'Форма 1'!AJ$8),"")</f>
        <v/>
      </c>
      <c r="T21" s="87"/>
    </row>
    <row r="22" spans="1:20">
      <c r="A22" s="188">
        <f t="shared" si="3"/>
        <v>7</v>
      </c>
      <c r="B22" s="190" t="s">
        <v>96</v>
      </c>
      <c r="C22" s="99">
        <f t="shared" si="4"/>
        <v>2369743.33</v>
      </c>
      <c r="D22" s="103" t="str">
        <f>IF(ISNUMBER('Форма 1'!U22),'Форма 1'!$H22*VLOOKUP('Форма 1'!$F22,'Придельники до 2021'!$B$4:$X$28,'Форма 1'!U$8),"")</f>
        <v/>
      </c>
      <c r="E22" s="103">
        <f>IF(ISNUMBER('Форма 1'!V22),'Форма 1'!$H22*VLOOKUP('Форма 1'!$F22,'Придельники до 2021'!$B$4:$X$28,'Форма 1'!V$8),"")</f>
        <v>2369743.33</v>
      </c>
      <c r="F22" s="103" t="str">
        <f>IF(ISNUMBER('Форма 1'!W22),'Форма 1'!$H22*VLOOKUP('Форма 1'!$F22,'Придельники до 2021'!$B$4:$X$28,'Форма 1'!W$8),"")</f>
        <v/>
      </c>
      <c r="G22" s="103" t="str">
        <f>IF(ISNUMBER('Форма 1'!X22),'Форма 1'!$H22*VLOOKUP('Форма 1'!$F22,'Придельники до 2021'!$B$4:$X$28,'Форма 1'!X$8),"")</f>
        <v/>
      </c>
      <c r="H22" s="103" t="str">
        <f>IF(ISNUMBER('Форма 1'!Y22),'Форма 1'!$H22*VLOOKUP('Форма 1'!$F22,'Придельники до 2021'!$B$4:$X$28,'Форма 1'!Y$8),"")</f>
        <v/>
      </c>
      <c r="I22" s="103" t="str">
        <f>IF(ISNUMBER('Форма 1'!Z22),'Форма 1'!$H22*VLOOKUP('Форма 1'!$F22,'Придельники до 2021'!$B$4:$X$28,'Форма 1'!Z$8),"")</f>
        <v/>
      </c>
      <c r="J22" s="103" t="str">
        <f>IF(ISNUMBER('Форма 1'!AA22),'Форма 1'!$H22*VLOOKUP('Форма 1'!$F22,'Придельники до 2021'!$B$4:$X$28,'Форма 1'!AA$8),"")</f>
        <v/>
      </c>
      <c r="K22" s="90"/>
      <c r="L22" s="87"/>
      <c r="M22" s="103" t="str">
        <f>IF(ISNUMBER('Форма 1'!AD22),'Форма 1'!$H22*VLOOKUP('Форма 1'!$F22,'Придельники до 2021'!$B$4:$X$28,'Форма 1'!AD$8),"")</f>
        <v/>
      </c>
      <c r="N22" s="103" t="str">
        <f>IF(ISBLANK('Форма 1'!$AE22),"",IF('Форма 1'!$AE22=1,'Форма 1'!$H22*VLOOKUP('Форма 1'!$F22,'Придельники до 2021'!$B$4:$X$28,'Форма 1'!$AE$8,0),IF('Форма 1'!$AE22=2,'Форма 1'!$H22*VLOOKUP('Форма 1'!$F22,'Придельники до 2021'!$B$4:$X$28,13,0),IF('Форма 1'!$AE22=3,'Форма 1'!$H22*VLOOKUP('Форма 1'!$F22,'Придельники до 2021'!$B$4:$X$28,12,0)))))</f>
        <v/>
      </c>
      <c r="O22" s="103" t="str">
        <f>IF(ISNUMBER('Форма 1'!AF22),'Форма 1'!$H22*VLOOKUP('Форма 1'!$F22,'Придельники до 2021'!$B$4:$X$28,'Форма 1'!AF$8),"")</f>
        <v/>
      </c>
      <c r="P22" s="87"/>
      <c r="Q22" s="103" t="str">
        <f>IF(ISNUMBER('Форма 1'!AH22),'Форма 1'!$H22*VLOOKUP('Форма 1'!$F22,'Придельники до 2021'!$B$4:$X$28,'Форма 1'!AH$8),"")</f>
        <v/>
      </c>
      <c r="R22" s="103" t="str">
        <f>IF(ISNUMBER('Форма 1'!AI22),'Форма 1'!$H22*VLOOKUP('Форма 1'!$F22,'Придельники до 2021'!$B$4:$X$28,'Форма 1'!AI$8),"")</f>
        <v/>
      </c>
      <c r="S22" s="103" t="str">
        <f>IF(ISNUMBER('Форма 1'!AJ22),'Форма 1'!$H22*VLOOKUP('Форма 1'!$F22,'Придельники до 2021'!$B$4:$X$28,'Форма 1'!AJ$8),"")</f>
        <v/>
      </c>
      <c r="T22" s="87"/>
    </row>
    <row r="23" spans="1:20">
      <c r="A23" s="188">
        <f t="shared" si="3"/>
        <v>8</v>
      </c>
      <c r="B23" s="189" t="s">
        <v>97</v>
      </c>
      <c r="C23" s="99">
        <f t="shared" si="4"/>
        <v>4969105.3680000007</v>
      </c>
      <c r="D23" s="103" t="str">
        <f>IF(ISNUMBER('Форма 1'!U23),'Форма 1'!$H23*VLOOKUP('Форма 1'!$F23,'Придельники до 2021'!$B$4:$X$28,'Форма 1'!U$8),"")</f>
        <v/>
      </c>
      <c r="E23" s="103" t="str">
        <f>IF(ISNUMBER('Форма 1'!V23),'Форма 1'!$H23*VLOOKUP('Форма 1'!$F23,'Придельники до 2021'!$B$4:$X$28,'Форма 1'!V$8),"")</f>
        <v/>
      </c>
      <c r="F23" s="103">
        <f>IF(ISNUMBER('Форма 1'!W23),'Форма 1'!$H23*VLOOKUP('Форма 1'!$F23,'Придельники до 2021'!$B$4:$X$28,'Форма 1'!W$8),"")</f>
        <v>1004196.648</v>
      </c>
      <c r="G23" s="103">
        <f>IF(ISNUMBER('Форма 1'!X23),'Форма 1'!$H23*VLOOKUP('Форма 1'!$F23,'Придельники до 2021'!$B$4:$X$28,'Форма 1'!X$8),"")</f>
        <v>283810.87200000003</v>
      </c>
      <c r="H23" s="103">
        <f>IF(ISNUMBER('Форма 1'!Y23),'Форма 1'!$H23*VLOOKUP('Форма 1'!$F23,'Придельники до 2021'!$B$4:$X$28,'Форма 1'!Y$8),"")</f>
        <v>513497.78400000004</v>
      </c>
      <c r="I23" s="103" t="str">
        <f>IF(ISNUMBER('Форма 1'!Z23),'Форма 1'!$H23*VLOOKUP('Форма 1'!$F23,'Придельники до 2021'!$B$4:$X$28,'Форма 1'!Z$8),"")</f>
        <v/>
      </c>
      <c r="J23" s="103" t="str">
        <f>IF(ISNUMBER('Форма 1'!AA23),'Форма 1'!$H23*VLOOKUP('Форма 1'!$F23,'Придельники до 2021'!$B$4:$X$28,'Форма 1'!AA$8),"")</f>
        <v/>
      </c>
      <c r="K23" s="90"/>
      <c r="L23" s="87"/>
      <c r="M23" s="103" t="str">
        <f>IF(ISNUMBER('Форма 1'!AD23),'Форма 1'!$H23*VLOOKUP('Форма 1'!$F23,'Придельники до 2021'!$B$4:$X$28,'Форма 1'!AD$8),"")</f>
        <v/>
      </c>
      <c r="N23" s="103">
        <f>IF(ISBLANK('Форма 1'!$AE23),"",IF('Форма 1'!$AE23=1,'Форма 1'!$H23*VLOOKUP('Форма 1'!$F23,'Придельники до 2021'!$B$4:$X$28,'Форма 1'!$AE$8,0),IF('Форма 1'!$AE23=2,'Форма 1'!$H23*VLOOKUP('Форма 1'!$F23,'Придельники до 2021'!$B$4:$X$28,13,0),IF('Форма 1'!$AE23=3,'Форма 1'!$H23*VLOOKUP('Форма 1'!$F23,'Придельники до 2021'!$B$4:$X$28,12,0)))))</f>
        <v>3167600.0640000002</v>
      </c>
      <c r="O23" s="103" t="str">
        <f>IF(ISNUMBER('Форма 1'!AF23),'Форма 1'!$H23*VLOOKUP('Форма 1'!$F23,'Придельники до 2021'!$B$4:$X$28,'Форма 1'!AF$8),"")</f>
        <v/>
      </c>
      <c r="P23" s="87"/>
      <c r="Q23" s="103" t="str">
        <f>IF(ISNUMBER('Форма 1'!AH23),'Форма 1'!$H23*VLOOKUP('Форма 1'!$F23,'Придельники до 2021'!$B$4:$X$28,'Форма 1'!AH$8),"")</f>
        <v/>
      </c>
      <c r="R23" s="103" t="str">
        <f>IF(ISNUMBER('Форма 1'!AI23),'Форма 1'!$H23*VLOOKUP('Форма 1'!$F23,'Придельники до 2021'!$B$4:$X$28,'Форма 1'!AI$8),"")</f>
        <v/>
      </c>
      <c r="S23" s="103" t="str">
        <f>IF(ISNUMBER('Форма 1'!AJ23),'Форма 1'!$H23*VLOOKUP('Форма 1'!$F23,'Придельники до 2021'!$B$4:$X$28,'Форма 1'!AJ$8),"")</f>
        <v/>
      </c>
      <c r="T23" s="87"/>
    </row>
    <row r="24" spans="1:20">
      <c r="A24" s="188">
        <f t="shared" si="3"/>
        <v>9</v>
      </c>
      <c r="B24" s="190" t="s">
        <v>99</v>
      </c>
      <c r="C24" s="99">
        <f t="shared" si="4"/>
        <v>4939530.6124</v>
      </c>
      <c r="D24" s="103" t="str">
        <f>IF(ISNUMBER('Форма 1'!U24),'Форма 1'!$H24*VLOOKUP('Форма 1'!$F24,'Придельники до 2021'!$B$4:$X$28,'Форма 1'!U$8),"")</f>
        <v/>
      </c>
      <c r="E24" s="103" t="str">
        <f>IF(ISNUMBER('Форма 1'!V24),'Форма 1'!$H24*VLOOKUP('Форма 1'!$F24,'Придельники до 2021'!$B$4:$X$28,'Форма 1'!V$8),"")</f>
        <v/>
      </c>
      <c r="F24" s="103" t="str">
        <f>IF(ISNUMBER('Форма 1'!W24),'Форма 1'!$H24*VLOOKUP('Форма 1'!$F24,'Придельники до 2021'!$B$4:$X$28,'Форма 1'!W$8),"")</f>
        <v/>
      </c>
      <c r="G24" s="103" t="str">
        <f>IF(ISNUMBER('Форма 1'!X24),'Форма 1'!$H24*VLOOKUP('Форма 1'!$F24,'Придельники до 2021'!$B$4:$X$28,'Форма 1'!X$8),"")</f>
        <v/>
      </c>
      <c r="H24" s="103" t="str">
        <f>IF(ISNUMBER('Форма 1'!Y24),'Форма 1'!$H24*VLOOKUP('Форма 1'!$F24,'Придельники до 2021'!$B$4:$X$28,'Форма 1'!Y$8),"")</f>
        <v/>
      </c>
      <c r="I24" s="103" t="str">
        <f>IF(ISNUMBER('Форма 1'!Z24),'Форма 1'!$H24*VLOOKUP('Форма 1'!$F24,'Придельники до 2021'!$B$4:$X$28,'Форма 1'!Z$8),"")</f>
        <v/>
      </c>
      <c r="J24" s="103" t="str">
        <f>IF(ISNUMBER('Форма 1'!AA24),'Форма 1'!$H24*VLOOKUP('Форма 1'!$F24,'Придельники до 2021'!$B$4:$X$28,'Форма 1'!AA$8),"")</f>
        <v/>
      </c>
      <c r="K24" s="90"/>
      <c r="L24" s="87"/>
      <c r="M24" s="103" t="str">
        <f>IF(ISNUMBER('Форма 1'!AD24),'Форма 1'!$H24*VLOOKUP('Форма 1'!$F24,'Придельники до 2021'!$B$4:$X$28,'Форма 1'!AD$8),"")</f>
        <v/>
      </c>
      <c r="N24" s="103">
        <f>IF(ISBLANK('Форма 1'!$AE24),"",IF('Форма 1'!$AE24=1,'Форма 1'!$H24*VLOOKUP('Форма 1'!$F24,'Придельники до 2021'!$B$4:$X$28,'Форма 1'!$AE$8,0),IF('Форма 1'!$AE24=2,'Форма 1'!$H24*VLOOKUP('Форма 1'!$F24,'Придельники до 2021'!$B$4:$X$28,13,0),IF('Форма 1'!$AE24=3,'Форма 1'!$H24*VLOOKUP('Форма 1'!$F24,'Придельники до 2021'!$B$4:$X$28,12,0)))))</f>
        <v>4939530.6124</v>
      </c>
      <c r="O24" s="103" t="str">
        <f>IF(ISNUMBER('Форма 1'!AF24),'Форма 1'!$H24*VLOOKUP('Форма 1'!$F24,'Придельники до 2021'!$B$4:$X$28,'Форма 1'!AF$8),"")</f>
        <v/>
      </c>
      <c r="P24" s="87"/>
      <c r="Q24" s="103" t="str">
        <f>IF(ISNUMBER('Форма 1'!AH24),'Форма 1'!$H24*VLOOKUP('Форма 1'!$F24,'Придельники до 2021'!$B$4:$X$28,'Форма 1'!AH$8),"")</f>
        <v/>
      </c>
      <c r="R24" s="103" t="str">
        <f>IF(ISNUMBER('Форма 1'!AI24),'Форма 1'!$H24*VLOOKUP('Форма 1'!$F24,'Придельники до 2021'!$B$4:$X$28,'Форма 1'!AI$8),"")</f>
        <v/>
      </c>
      <c r="S24" s="103" t="str">
        <f>IF(ISNUMBER('Форма 1'!AJ24),'Форма 1'!$H24*VLOOKUP('Форма 1'!$F24,'Придельники до 2021'!$B$4:$X$28,'Форма 1'!AJ$8),"")</f>
        <v/>
      </c>
      <c r="T24" s="87"/>
    </row>
    <row r="25" spans="1:20">
      <c r="A25" s="188">
        <f t="shared" si="3"/>
        <v>10</v>
      </c>
      <c r="B25" s="189" t="s">
        <v>100</v>
      </c>
      <c r="C25" s="99">
        <f t="shared" si="4"/>
        <v>1174285.8960000002</v>
      </c>
      <c r="D25" s="103" t="str">
        <f>IF(ISNUMBER('Форма 1'!U25),'Форма 1'!$H25*VLOOKUP('Форма 1'!$F25,'Придельники до 2021'!$B$4:$X$28,'Форма 1'!U$8),"")</f>
        <v/>
      </c>
      <c r="E25" s="103" t="str">
        <f>IF(ISNUMBER('Форма 1'!V25),'Форма 1'!$H25*VLOOKUP('Форма 1'!$F25,'Придельники до 2021'!$B$4:$X$28,'Форма 1'!V$8),"")</f>
        <v/>
      </c>
      <c r="F25" s="103" t="str">
        <f>IF(ISNUMBER('Форма 1'!W25),'Форма 1'!$H25*VLOOKUP('Форма 1'!$F25,'Придельники до 2021'!$B$4:$X$28,'Форма 1'!W$8),"")</f>
        <v/>
      </c>
      <c r="G25" s="103" t="str">
        <f>IF(ISNUMBER('Форма 1'!X25),'Форма 1'!$H25*VLOOKUP('Форма 1'!$F25,'Придельники до 2021'!$B$4:$X$28,'Форма 1'!X$8),"")</f>
        <v/>
      </c>
      <c r="H25" s="103" t="str">
        <f>IF(ISNUMBER('Форма 1'!Y25),'Форма 1'!$H25*VLOOKUP('Форма 1'!$F25,'Придельники до 2021'!$B$4:$X$28,'Форма 1'!Y$8),"")</f>
        <v/>
      </c>
      <c r="I25" s="103" t="str">
        <f>IF(ISNUMBER('Форма 1'!Z25),'Форма 1'!$H25*VLOOKUP('Форма 1'!$F25,'Придельники до 2021'!$B$4:$X$28,'Форма 1'!Z$8),"")</f>
        <v/>
      </c>
      <c r="J25" s="103" t="str">
        <f>IF(ISNUMBER('Форма 1'!AA25),'Форма 1'!$H25*VLOOKUP('Форма 1'!$F25,'Придельники до 2021'!$B$4:$X$28,'Форма 1'!AA$8),"")</f>
        <v/>
      </c>
      <c r="K25" s="90"/>
      <c r="L25" s="87"/>
      <c r="M25" s="103" t="str">
        <f>IF(ISNUMBER('Форма 1'!AD25),'Форма 1'!$H25*VLOOKUP('Форма 1'!$F25,'Придельники до 2021'!$B$4:$X$28,'Форма 1'!AD$8),"")</f>
        <v/>
      </c>
      <c r="N25" s="103" t="str">
        <f>IF(ISBLANK('Форма 1'!$AE25),"",IF('Форма 1'!$AE25=1,'Форма 1'!$H25*VLOOKUP('Форма 1'!$F25,'Придельники до 2021'!$B$4:$X$28,'Форма 1'!$AE$8,0),IF('Форма 1'!$AE25=2,'Форма 1'!$H25*VLOOKUP('Форма 1'!$F25,'Придельники до 2021'!$B$4:$X$28,13,0),IF('Форма 1'!$AE25=3,'Форма 1'!$H25*VLOOKUP('Форма 1'!$F25,'Придельники до 2021'!$B$4:$X$28,12,0)))))</f>
        <v/>
      </c>
      <c r="O25" s="103" t="str">
        <f>IF(ISNUMBER('Форма 1'!AF25),'Форма 1'!$H25*VLOOKUP('Форма 1'!$F25,'Придельники до 2021'!$B$4:$X$28,'Форма 1'!AF$8),"")</f>
        <v/>
      </c>
      <c r="P25" s="87"/>
      <c r="Q25" s="103">
        <f>IF(ISNUMBER('Форма 1'!AH25),'Форма 1'!$H25*VLOOKUP('Форма 1'!$F25,'Придельники до 2021'!$B$4:$X$28,'Форма 1'!AH$8),"")</f>
        <v>1174285.8960000002</v>
      </c>
      <c r="R25" s="103" t="str">
        <f>IF(ISNUMBER('Форма 1'!AI25),'Форма 1'!$H25*VLOOKUP('Форма 1'!$F25,'Придельники до 2021'!$B$4:$X$28,'Форма 1'!AI$8),"")</f>
        <v/>
      </c>
      <c r="S25" s="103" t="str">
        <f>IF(ISNUMBER('Форма 1'!AJ25),'Форма 1'!$H25*VLOOKUP('Форма 1'!$F25,'Придельники до 2021'!$B$4:$X$28,'Форма 1'!AJ$8),"")</f>
        <v/>
      </c>
      <c r="T25" s="87"/>
    </row>
    <row r="26" spans="1:20">
      <c r="A26" s="188">
        <f t="shared" si="3"/>
        <v>11</v>
      </c>
      <c r="B26" s="189" t="s">
        <v>101</v>
      </c>
      <c r="C26" s="99">
        <f t="shared" si="4"/>
        <v>2546642.8299000002</v>
      </c>
      <c r="D26" s="103" t="str">
        <f>IF(ISNUMBER('Форма 1'!U26),'Форма 1'!$H26*VLOOKUP('Форма 1'!$F26,'Придельники до 2021'!$B$4:$X$28,'Форма 1'!U$8),"")</f>
        <v/>
      </c>
      <c r="E26" s="103" t="str">
        <f>IF(ISNUMBER('Форма 1'!V26),'Форма 1'!$H26*VLOOKUP('Форма 1'!$F26,'Придельники до 2021'!$B$4:$X$28,'Форма 1'!V$8),"")</f>
        <v/>
      </c>
      <c r="F26" s="103" t="str">
        <f>IF(ISNUMBER('Форма 1'!W26),'Форма 1'!$H26*VLOOKUP('Форма 1'!$F26,'Придельники до 2021'!$B$4:$X$28,'Форма 1'!W$8),"")</f>
        <v/>
      </c>
      <c r="G26" s="103" t="str">
        <f>IF(ISNUMBER('Форма 1'!X26),'Форма 1'!$H26*VLOOKUP('Форма 1'!$F26,'Придельники до 2021'!$B$4:$X$28,'Форма 1'!X$8),"")</f>
        <v/>
      </c>
      <c r="H26" s="103" t="str">
        <f>IF(ISNUMBER('Форма 1'!Y26),'Форма 1'!$H26*VLOOKUP('Форма 1'!$F26,'Придельники до 2021'!$B$4:$X$28,'Форма 1'!Y$8),"")</f>
        <v/>
      </c>
      <c r="I26" s="103" t="str">
        <f>IF(ISNUMBER('Форма 1'!Z26),'Форма 1'!$H26*VLOOKUP('Форма 1'!$F26,'Придельники до 2021'!$B$4:$X$28,'Форма 1'!Z$8),"")</f>
        <v/>
      </c>
      <c r="J26" s="103" t="str">
        <f>IF(ISNUMBER('Форма 1'!AA26),'Форма 1'!$H26*VLOOKUP('Форма 1'!$F26,'Придельники до 2021'!$B$4:$X$28,'Форма 1'!AA$8),"")</f>
        <v/>
      </c>
      <c r="K26" s="90"/>
      <c r="L26" s="87"/>
      <c r="M26" s="103">
        <f>IF(ISNUMBER('Форма 1'!AD26),'Форма 1'!$H26*VLOOKUP('Форма 1'!$F26,'Придельники до 2021'!$B$4:$X$28,'Форма 1'!AD$8),"")</f>
        <v>2546642.8299000002</v>
      </c>
      <c r="N26" s="103" t="str">
        <f>IF(ISBLANK('Форма 1'!$AE26),"",IF('Форма 1'!$AE26=1,'Форма 1'!$H26*VLOOKUP('Форма 1'!$F26,'Придельники до 2021'!$B$4:$X$28,'Форма 1'!$AE$8,0),IF('Форма 1'!$AE26=2,'Форма 1'!$H26*VLOOKUP('Форма 1'!$F26,'Придельники до 2021'!$B$4:$X$28,13,0),IF('Форма 1'!$AE26=3,'Форма 1'!$H26*VLOOKUP('Форма 1'!$F26,'Придельники до 2021'!$B$4:$X$28,12,0)))))</f>
        <v/>
      </c>
      <c r="O26" s="103" t="str">
        <f>IF(ISNUMBER('Форма 1'!AF26),'Форма 1'!$H26*VLOOKUP('Форма 1'!$F26,'Придельники до 2021'!$B$4:$X$28,'Форма 1'!AF$8),"")</f>
        <v/>
      </c>
      <c r="P26" s="87"/>
      <c r="Q26" s="103" t="str">
        <f>IF(ISNUMBER('Форма 1'!AH26),'Форма 1'!$H26*VLOOKUP('Форма 1'!$F26,'Придельники до 2021'!$B$4:$X$28,'Форма 1'!AH$8),"")</f>
        <v/>
      </c>
      <c r="R26" s="103" t="str">
        <f>IF(ISNUMBER('Форма 1'!AI26),'Форма 1'!$H26*VLOOKUP('Форма 1'!$F26,'Придельники до 2021'!$B$4:$X$28,'Форма 1'!AI$8),"")</f>
        <v/>
      </c>
      <c r="S26" s="103" t="str">
        <f>IF(ISNUMBER('Форма 1'!AJ26),'Форма 1'!$H26*VLOOKUP('Форма 1'!$F26,'Придельники до 2021'!$B$4:$X$28,'Форма 1'!AJ$8),"")</f>
        <v/>
      </c>
      <c r="T26" s="87"/>
    </row>
    <row r="27" spans="1:20">
      <c r="A27" s="188">
        <f t="shared" si="3"/>
        <v>12</v>
      </c>
      <c r="B27" s="189" t="s">
        <v>103</v>
      </c>
      <c r="C27" s="99">
        <f t="shared" si="4"/>
        <v>3807778.5010000002</v>
      </c>
      <c r="D27" s="103" t="str">
        <f>IF(ISNUMBER('Форма 1'!U27),'Форма 1'!$H27*VLOOKUP('Форма 1'!$F27,'Придельники до 2021'!$B$4:$X$28,'Форма 1'!U$8),"")</f>
        <v/>
      </c>
      <c r="E27" s="103" t="str">
        <f>IF(ISNUMBER('Форма 1'!V27),'Форма 1'!$H27*VLOOKUP('Форма 1'!$F27,'Придельники до 2021'!$B$4:$X$28,'Форма 1'!V$8),"")</f>
        <v/>
      </c>
      <c r="F27" s="103" t="str">
        <f>IF(ISNUMBER('Форма 1'!W27),'Форма 1'!$H27*VLOOKUP('Форма 1'!$F27,'Придельники до 2021'!$B$4:$X$28,'Форма 1'!W$8),"")</f>
        <v/>
      </c>
      <c r="G27" s="103" t="str">
        <f>IF(ISNUMBER('Форма 1'!X27),'Форма 1'!$H27*VLOOKUP('Форма 1'!$F27,'Придельники до 2021'!$B$4:$X$28,'Форма 1'!X$8),"")</f>
        <v/>
      </c>
      <c r="H27" s="103" t="str">
        <f>IF(ISNUMBER('Форма 1'!Y27),'Форма 1'!$H27*VLOOKUP('Форма 1'!$F27,'Придельники до 2021'!$B$4:$X$28,'Форма 1'!Y$8),"")</f>
        <v/>
      </c>
      <c r="I27" s="103" t="str">
        <f>IF(ISNUMBER('Форма 1'!Z27),'Форма 1'!$H27*VLOOKUP('Форма 1'!$F27,'Придельники до 2021'!$B$4:$X$28,'Форма 1'!Z$8),"")</f>
        <v/>
      </c>
      <c r="J27" s="103" t="str">
        <f>IF(ISNUMBER('Форма 1'!AA27),'Форма 1'!$H27*VLOOKUP('Форма 1'!$F27,'Придельники до 2021'!$B$4:$X$28,'Форма 1'!AA$8),"")</f>
        <v/>
      </c>
      <c r="K27" s="90"/>
      <c r="L27" s="87"/>
      <c r="M27" s="103">
        <f>IF(ISNUMBER('Форма 1'!AD27),'Форма 1'!$H27*VLOOKUP('Форма 1'!$F27,'Придельники до 2021'!$B$4:$X$28,'Форма 1'!AD$8),"")</f>
        <v>3807778.5010000002</v>
      </c>
      <c r="N27" s="103" t="str">
        <f>IF(ISBLANK('Форма 1'!$AE27),"",IF('Форма 1'!$AE27=1,'Форма 1'!$H27*VLOOKUP('Форма 1'!$F27,'Придельники до 2021'!$B$4:$X$28,'Форма 1'!$AE$8,0),IF('Форма 1'!$AE27=2,'Форма 1'!$H27*VLOOKUP('Форма 1'!$F27,'Придельники до 2021'!$B$4:$X$28,13,0),IF('Форма 1'!$AE27=3,'Форма 1'!$H27*VLOOKUP('Форма 1'!$F27,'Придельники до 2021'!$B$4:$X$28,12,0)))))</f>
        <v/>
      </c>
      <c r="O27" s="103" t="str">
        <f>IF(ISNUMBER('Форма 1'!AF27),'Форма 1'!$H27*VLOOKUP('Форма 1'!$F27,'Придельники до 2021'!$B$4:$X$28,'Форма 1'!AF$8),"")</f>
        <v/>
      </c>
      <c r="P27" s="87"/>
      <c r="Q27" s="103" t="str">
        <f>IF(ISNUMBER('Форма 1'!AH27),'Форма 1'!$H27*VLOOKUP('Форма 1'!$F27,'Придельники до 2021'!$B$4:$X$28,'Форма 1'!AH$8),"")</f>
        <v/>
      </c>
      <c r="R27" s="103" t="str">
        <f>IF(ISNUMBER('Форма 1'!AI27),'Форма 1'!$H27*VLOOKUP('Форма 1'!$F27,'Придельники до 2021'!$B$4:$X$28,'Форма 1'!AI$8),"")</f>
        <v/>
      </c>
      <c r="S27" s="103" t="str">
        <f>IF(ISNUMBER('Форма 1'!AJ27),'Форма 1'!$H27*VLOOKUP('Форма 1'!$F27,'Придельники до 2021'!$B$4:$X$28,'Форма 1'!AJ$8),"")</f>
        <v/>
      </c>
      <c r="T27" s="87"/>
    </row>
    <row r="28" spans="1:20" ht="15.75">
      <c r="A28" s="187">
        <v>0</v>
      </c>
      <c r="B28" s="34" t="s">
        <v>104</v>
      </c>
      <c r="C28" s="36">
        <f t="shared" ref="C28:T28" si="6">SUM(C29:C33)</f>
        <v>26134098.076000001</v>
      </c>
      <c r="D28" s="36">
        <f t="shared" si="6"/>
        <v>1347608.4710000001</v>
      </c>
      <c r="E28" s="36">
        <f t="shared" si="6"/>
        <v>13815038.710000001</v>
      </c>
      <c r="F28" s="36">
        <f t="shared" si="6"/>
        <v>3236502.2690000003</v>
      </c>
      <c r="G28" s="36">
        <f t="shared" si="6"/>
        <v>914715.79099999997</v>
      </c>
      <c r="H28" s="36">
        <f t="shared" si="6"/>
        <v>1654991.327</v>
      </c>
      <c r="I28" s="36">
        <f t="shared" si="6"/>
        <v>1560834.7479999999</v>
      </c>
      <c r="J28" s="36">
        <f t="shared" si="6"/>
        <v>0</v>
      </c>
      <c r="K28" s="37">
        <f t="shared" si="6"/>
        <v>0</v>
      </c>
      <c r="L28" s="36">
        <f t="shared" si="6"/>
        <v>0</v>
      </c>
      <c r="M28" s="36">
        <f t="shared" si="6"/>
        <v>0</v>
      </c>
      <c r="N28" s="36">
        <f t="shared" si="6"/>
        <v>3604406.7600000002</v>
      </c>
      <c r="O28" s="36">
        <f t="shared" si="6"/>
        <v>0</v>
      </c>
      <c r="P28" s="36">
        <f t="shared" si="6"/>
        <v>0</v>
      </c>
      <c r="Q28" s="36">
        <f t="shared" si="6"/>
        <v>0</v>
      </c>
      <c r="R28" s="36">
        <f t="shared" si="6"/>
        <v>0</v>
      </c>
      <c r="S28" s="36">
        <f t="shared" si="6"/>
        <v>0</v>
      </c>
      <c r="T28" s="36">
        <f t="shared" si="6"/>
        <v>0</v>
      </c>
    </row>
    <row r="29" spans="1:20">
      <c r="A29" s="188">
        <f t="shared" si="3"/>
        <v>1</v>
      </c>
      <c r="B29" s="189" t="s">
        <v>105</v>
      </c>
      <c r="C29" s="99">
        <f t="shared" si="4"/>
        <v>7262059.0240000002</v>
      </c>
      <c r="D29" s="103">
        <f>IF(ISNUMBER('Форма 1'!U29),'Форма 1'!$H29*VLOOKUP('Форма 1'!$F29,'Придельники до 2021'!$B$4:$X$28,'Форма 1'!U$8),"")</f>
        <v>434378.44400000002</v>
      </c>
      <c r="E29" s="103">
        <f>IF(ISNUMBER('Форма 1'!V29),'Форма 1'!$H29*VLOOKUP('Форма 1'!$F29,'Придельники до 2021'!$B$4:$X$28,'Форма 1'!V$8),"")</f>
        <v>4453040.4400000004</v>
      </c>
      <c r="F29" s="103">
        <f>IF(ISNUMBER('Форма 1'!W29),'Форма 1'!$H29*VLOOKUP('Форма 1'!$F29,'Придельники до 2021'!$B$4:$X$28,'Форма 1'!W$8),"")</f>
        <v>1043230.916</v>
      </c>
      <c r="G29" s="103">
        <f>IF(ISNUMBER('Форма 1'!X29),'Форма 1'!$H29*VLOOKUP('Форма 1'!$F29,'Придельники до 2021'!$B$4:$X$28,'Форма 1'!X$8),"")</f>
        <v>294842.924</v>
      </c>
      <c r="H29" s="103">
        <f>IF(ISNUMBER('Форма 1'!Y29),'Форма 1'!$H29*VLOOKUP('Форма 1'!$F29,'Придельники до 2021'!$B$4:$X$28,'Форма 1'!Y$8),"")</f>
        <v>533458.02800000005</v>
      </c>
      <c r="I29" s="103">
        <f>IF(ISNUMBER('Форма 1'!Z29),'Форма 1'!$H29*VLOOKUP('Форма 1'!$F29,'Придельники до 2021'!$B$4:$X$28,'Форма 1'!Z$8),"")</f>
        <v>503108.27199999994</v>
      </c>
      <c r="J29" s="103" t="str">
        <f>IF(ISNUMBER('Форма 1'!AA29),'Форма 1'!$H29*VLOOKUP('Форма 1'!$F29,'Придельники до 2021'!$B$4:$X$28,'Форма 1'!AA$8),"")</f>
        <v/>
      </c>
      <c r="K29" s="90"/>
      <c r="L29" s="87"/>
      <c r="M29" s="103" t="str">
        <f>IF(ISNUMBER('Форма 1'!AD29),'Форма 1'!$H29*VLOOKUP('Форма 1'!$F29,'Придельники до 2021'!$B$4:$X$28,'Форма 1'!AD$8),"")</f>
        <v/>
      </c>
      <c r="N29" s="103" t="str">
        <f>IF(ISBLANK('Форма 1'!$AE29),"",IF('Форма 1'!$AE29=1,'Форма 1'!$H29*VLOOKUP('Форма 1'!$F29,'Придельники до 2021'!$B$4:$X$28,'Форма 1'!$AE$8,0),IF('Форма 1'!$AE29=2,'Форма 1'!$H29*VLOOKUP('Форма 1'!$F29,'Придельники до 2021'!$B$4:$X$28,13,0),IF('Форма 1'!$AE29=3,'Форма 1'!$H29*VLOOKUP('Форма 1'!$F29,'Придельники до 2021'!$B$4:$X$28,12,0)))))</f>
        <v/>
      </c>
      <c r="O29" s="103" t="str">
        <f>IF(ISNUMBER('Форма 1'!AF29),'Форма 1'!$H29*VLOOKUP('Форма 1'!$F29,'Придельники до 2021'!$B$4:$X$28,'Форма 1'!AF$8),"")</f>
        <v/>
      </c>
      <c r="P29" s="87"/>
      <c r="Q29" s="103" t="str">
        <f>IF(ISNUMBER('Форма 1'!AH29),'Форма 1'!$H29*VLOOKUP('Форма 1'!$F29,'Придельники до 2021'!$B$4:$X$28,'Форма 1'!AH$8),"")</f>
        <v/>
      </c>
      <c r="R29" s="103" t="str">
        <f>IF(ISNUMBER('Форма 1'!AI29),'Форма 1'!$H29*VLOOKUP('Форма 1'!$F29,'Придельники до 2021'!$B$4:$X$28,'Форма 1'!AI$8),"")</f>
        <v/>
      </c>
      <c r="S29" s="103" t="str">
        <f>IF(ISNUMBER('Форма 1'!AJ29),'Форма 1'!$H29*VLOOKUP('Форма 1'!$F29,'Придельники до 2021'!$B$4:$X$28,'Форма 1'!AJ$8),"")</f>
        <v/>
      </c>
      <c r="T29" s="87"/>
    </row>
    <row r="30" spans="1:20">
      <c r="A30" s="188">
        <f t="shared" si="3"/>
        <v>2</v>
      </c>
      <c r="B30" s="189" t="s">
        <v>107</v>
      </c>
      <c r="C30" s="99">
        <f t="shared" si="4"/>
        <v>3082932.0280000004</v>
      </c>
      <c r="D30" s="103">
        <f>IF(ISNUMBER('Форма 1'!U30),'Форма 1'!$H30*VLOOKUP('Форма 1'!$F30,'Придельники до 2021'!$B$4:$X$28,'Форма 1'!U$8),"")</f>
        <v>184404.89300000001</v>
      </c>
      <c r="E30" s="103">
        <f>IF(ISNUMBER('Форма 1'!V30),'Форма 1'!$H30*VLOOKUP('Форма 1'!$F30,'Придельники до 2021'!$B$4:$X$28,'Форма 1'!V$8),"")</f>
        <v>1890430.9300000002</v>
      </c>
      <c r="F30" s="103">
        <f>IF(ISNUMBER('Форма 1'!W30),'Форма 1'!$H30*VLOOKUP('Форма 1'!$F30,'Придельники до 2021'!$B$4:$X$28,'Форма 1'!W$8),"")</f>
        <v>442878.527</v>
      </c>
      <c r="G30" s="103">
        <f>IF(ISNUMBER('Форма 1'!X30),'Форма 1'!$H30*VLOOKUP('Форма 1'!$F30,'Придельники до 2021'!$B$4:$X$28,'Форма 1'!X$8),"")</f>
        <v>125168.45300000001</v>
      </c>
      <c r="H30" s="103">
        <f>IF(ISNUMBER('Форма 1'!Y30),'Форма 1'!$H30*VLOOKUP('Форма 1'!$F30,'Придельники до 2021'!$B$4:$X$28,'Форма 1'!Y$8),"")</f>
        <v>226466.74100000004</v>
      </c>
      <c r="I30" s="103">
        <f>IF(ISNUMBER('Форма 1'!Z30),'Форма 1'!$H30*VLOOKUP('Форма 1'!$F30,'Придельники до 2021'!$B$4:$X$28,'Форма 1'!Z$8),"")</f>
        <v>213582.484</v>
      </c>
      <c r="J30" s="103" t="str">
        <f>IF(ISNUMBER('Форма 1'!AA30),'Форма 1'!$H30*VLOOKUP('Форма 1'!$F30,'Придельники до 2021'!$B$4:$X$28,'Форма 1'!AA$8),"")</f>
        <v/>
      </c>
      <c r="K30" s="90"/>
      <c r="L30" s="87"/>
      <c r="M30" s="103" t="str">
        <f>IF(ISNUMBER('Форма 1'!AD30),'Форма 1'!$H30*VLOOKUP('Форма 1'!$F30,'Придельники до 2021'!$B$4:$X$28,'Форма 1'!AD$8),"")</f>
        <v/>
      </c>
      <c r="N30" s="103" t="str">
        <f>IF(ISBLANK('Форма 1'!$AE30),"",IF('Форма 1'!$AE30=1,'Форма 1'!$H30*VLOOKUP('Форма 1'!$F30,'Придельники до 2021'!$B$4:$X$28,'Форма 1'!$AE$8,0),IF('Форма 1'!$AE30=2,'Форма 1'!$H30*VLOOKUP('Форма 1'!$F30,'Придельники до 2021'!$B$4:$X$28,13,0),IF('Форма 1'!$AE30=3,'Форма 1'!$H30*VLOOKUP('Форма 1'!$F30,'Придельники до 2021'!$B$4:$X$28,12,0)))))</f>
        <v/>
      </c>
      <c r="O30" s="103" t="str">
        <f>IF(ISNUMBER('Форма 1'!AF30),'Форма 1'!$H30*VLOOKUP('Форма 1'!$F30,'Придельники до 2021'!$B$4:$X$28,'Форма 1'!AF$8),"")</f>
        <v/>
      </c>
      <c r="P30" s="87"/>
      <c r="Q30" s="103" t="str">
        <f>IF(ISNUMBER('Форма 1'!AH30),'Форма 1'!$H30*VLOOKUP('Форма 1'!$F30,'Придельники до 2021'!$B$4:$X$28,'Форма 1'!AH$8),"")</f>
        <v/>
      </c>
      <c r="R30" s="103" t="str">
        <f>IF(ISNUMBER('Форма 1'!AI30),'Форма 1'!$H30*VLOOKUP('Форма 1'!$F30,'Придельники до 2021'!$B$4:$X$28,'Форма 1'!AI$8),"")</f>
        <v/>
      </c>
      <c r="S30" s="103" t="str">
        <f>IF(ISNUMBER('Форма 1'!AJ30),'Форма 1'!$H30*VLOOKUP('Форма 1'!$F30,'Придельники до 2021'!$B$4:$X$28,'Форма 1'!AJ$8),"")</f>
        <v/>
      </c>
      <c r="T30" s="87"/>
    </row>
    <row r="31" spans="1:20">
      <c r="A31" s="188">
        <f t="shared" si="3"/>
        <v>3</v>
      </c>
      <c r="B31" s="189" t="s">
        <v>108</v>
      </c>
      <c r="C31" s="99">
        <f t="shared" si="4"/>
        <v>7387684.0840000007</v>
      </c>
      <c r="D31" s="103">
        <f>IF(ISNUMBER('Форма 1'!U31),'Форма 1'!$H31*VLOOKUP('Форма 1'!$F31,'Придельники до 2021'!$B$4:$X$28,'Форма 1'!U$8),"")</f>
        <v>441892.679</v>
      </c>
      <c r="E31" s="103">
        <f>IF(ISNUMBER('Форма 1'!V31),'Форма 1'!$H31*VLOOKUP('Форма 1'!$F31,'Придельники до 2021'!$B$4:$X$28,'Форма 1'!V$8),"")</f>
        <v>4530072.79</v>
      </c>
      <c r="F31" s="103">
        <f>IF(ISNUMBER('Форма 1'!W31),'Форма 1'!$H31*VLOOKUP('Форма 1'!$F31,'Придельники до 2021'!$B$4:$X$28,'Форма 1'!W$8),"")</f>
        <v>1061277.581</v>
      </c>
      <c r="G31" s="103">
        <f>IF(ISNUMBER('Форма 1'!X31),'Форма 1'!$H31*VLOOKUP('Форма 1'!$F31,'Придельники до 2021'!$B$4:$X$28,'Форма 1'!X$8),"")</f>
        <v>299943.359</v>
      </c>
      <c r="H31" s="103">
        <f>IF(ISNUMBER('Форма 1'!Y31),'Форма 1'!$H31*VLOOKUP('Форма 1'!$F31,'Придельники до 2021'!$B$4:$X$28,'Форма 1'!Y$8),"")</f>
        <v>542686.223</v>
      </c>
      <c r="I31" s="103">
        <f>IF(ISNUMBER('Форма 1'!Z31),'Форма 1'!$H31*VLOOKUP('Форма 1'!$F31,'Придельники до 2021'!$B$4:$X$28,'Форма 1'!Z$8),"")</f>
        <v>511811.45199999993</v>
      </c>
      <c r="J31" s="103" t="str">
        <f>IF(ISNUMBER('Форма 1'!AA31),'Форма 1'!$H31*VLOOKUP('Форма 1'!$F31,'Придельники до 2021'!$B$4:$X$28,'Форма 1'!AA$8),"")</f>
        <v/>
      </c>
      <c r="K31" s="90"/>
      <c r="L31" s="87"/>
      <c r="M31" s="103" t="str">
        <f>IF(ISNUMBER('Форма 1'!AD31),'Форма 1'!$H31*VLOOKUP('Форма 1'!$F31,'Придельники до 2021'!$B$4:$X$28,'Форма 1'!AD$8),"")</f>
        <v/>
      </c>
      <c r="N31" s="103" t="str">
        <f>IF(ISBLANK('Форма 1'!$AE31),"",IF('Форма 1'!$AE31=1,'Форма 1'!$H31*VLOOKUP('Форма 1'!$F31,'Придельники до 2021'!$B$4:$X$28,'Форма 1'!$AE$8,0),IF('Форма 1'!$AE31=2,'Форма 1'!$H31*VLOOKUP('Форма 1'!$F31,'Придельники до 2021'!$B$4:$X$28,13,0),IF('Форма 1'!$AE31=3,'Форма 1'!$H31*VLOOKUP('Форма 1'!$F31,'Придельники до 2021'!$B$4:$X$28,12,0)))))</f>
        <v/>
      </c>
      <c r="O31" s="103" t="str">
        <f>IF(ISNUMBER('Форма 1'!AF31),'Форма 1'!$H31*VLOOKUP('Форма 1'!$F31,'Придельники до 2021'!$B$4:$X$28,'Форма 1'!AF$8),"")</f>
        <v/>
      </c>
      <c r="P31" s="87"/>
      <c r="Q31" s="103" t="str">
        <f>IF(ISNUMBER('Форма 1'!AH31),'Форма 1'!$H31*VLOOKUP('Форма 1'!$F31,'Придельники до 2021'!$B$4:$X$28,'Форма 1'!AH$8),"")</f>
        <v/>
      </c>
      <c r="R31" s="103" t="str">
        <f>IF(ISNUMBER('Форма 1'!AI31),'Форма 1'!$H31*VLOOKUP('Форма 1'!$F31,'Придельники до 2021'!$B$4:$X$28,'Форма 1'!AI$8),"")</f>
        <v/>
      </c>
      <c r="S31" s="103" t="str">
        <f>IF(ISNUMBER('Форма 1'!AJ31),'Форма 1'!$H31*VLOOKUP('Форма 1'!$F31,'Придельники до 2021'!$B$4:$X$28,'Форма 1'!AJ$8),"")</f>
        <v/>
      </c>
      <c r="T31" s="87"/>
    </row>
    <row r="32" spans="1:20">
      <c r="A32" s="188">
        <f t="shared" si="3"/>
        <v>4</v>
      </c>
      <c r="B32" s="189" t="s">
        <v>110</v>
      </c>
      <c r="C32" s="99">
        <f t="shared" si="4"/>
        <v>4797016.1800000006</v>
      </c>
      <c r="D32" s="103">
        <f>IF(ISNUMBER('Форма 1'!U32),'Форма 1'!$H32*VLOOKUP('Форма 1'!$F32,'Придельники до 2021'!$B$4:$X$28,'Форма 1'!U$8),"")</f>
        <v>286932.45500000002</v>
      </c>
      <c r="E32" s="103">
        <f>IF(ISNUMBER('Форма 1'!V32),'Форма 1'!$H32*VLOOKUP('Форма 1'!$F32,'Придельники до 2021'!$B$4:$X$28,'Форма 1'!V$8),"")</f>
        <v>2941494.5500000003</v>
      </c>
      <c r="F32" s="103">
        <f>IF(ISNUMBER('Форма 1'!W32),'Форма 1'!$H32*VLOOKUP('Форма 1'!$F32,'Придельники до 2021'!$B$4:$X$28,'Форма 1'!W$8),"")</f>
        <v>689115.245</v>
      </c>
      <c r="G32" s="103">
        <f>IF(ISNUMBER('Форма 1'!X32),'Форма 1'!$H32*VLOOKUP('Форма 1'!$F32,'Придельники до 2021'!$B$4:$X$28,'Форма 1'!X$8),"")</f>
        <v>194761.05499999999</v>
      </c>
      <c r="H32" s="103">
        <f>IF(ISNUMBER('Форма 1'!Y32),'Форма 1'!$H32*VLOOKUP('Форма 1'!$F32,'Придельники до 2021'!$B$4:$X$28,'Форма 1'!Y$8),"")</f>
        <v>352380.33500000002</v>
      </c>
      <c r="I32" s="103">
        <f>IF(ISNUMBER('Форма 1'!Z32),'Форма 1'!$H32*VLOOKUP('Форма 1'!$F32,'Придельники до 2021'!$B$4:$X$28,'Форма 1'!Z$8),"")</f>
        <v>332332.53999999998</v>
      </c>
      <c r="J32" s="103" t="str">
        <f>IF(ISNUMBER('Форма 1'!AA32),'Форма 1'!$H32*VLOOKUP('Форма 1'!$F32,'Придельники до 2021'!$B$4:$X$28,'Форма 1'!AA$8),"")</f>
        <v/>
      </c>
      <c r="K32" s="90"/>
      <c r="L32" s="87"/>
      <c r="M32" s="103" t="str">
        <f>IF(ISNUMBER('Форма 1'!AD32),'Форма 1'!$H32*VLOOKUP('Форма 1'!$F32,'Придельники до 2021'!$B$4:$X$28,'Форма 1'!AD$8),"")</f>
        <v/>
      </c>
      <c r="N32" s="103" t="str">
        <f>IF(ISBLANK('Форма 1'!$AE32),"",IF('Форма 1'!$AE32=1,'Форма 1'!$H32*VLOOKUP('Форма 1'!$F32,'Придельники до 2021'!$B$4:$X$28,'Форма 1'!$AE$8,0),IF('Форма 1'!$AE32=2,'Форма 1'!$H32*VLOOKUP('Форма 1'!$F32,'Придельники до 2021'!$B$4:$X$28,13,0),IF('Форма 1'!$AE32=3,'Форма 1'!$H32*VLOOKUP('Форма 1'!$F32,'Придельники до 2021'!$B$4:$X$28,12,0)))))</f>
        <v/>
      </c>
      <c r="O32" s="103" t="str">
        <f>IF(ISNUMBER('Форма 1'!AF32),'Форма 1'!$H32*VLOOKUP('Форма 1'!$F32,'Придельники до 2021'!$B$4:$X$28,'Форма 1'!AF$8),"")</f>
        <v/>
      </c>
      <c r="P32" s="87"/>
      <c r="Q32" s="103" t="str">
        <f>IF(ISNUMBER('Форма 1'!AH32),'Форма 1'!$H32*VLOOKUP('Форма 1'!$F32,'Придельники до 2021'!$B$4:$X$28,'Форма 1'!AH$8),"")</f>
        <v/>
      </c>
      <c r="R32" s="103" t="str">
        <f>IF(ISNUMBER('Форма 1'!AI32),'Форма 1'!$H32*VLOOKUP('Форма 1'!$F32,'Придельники до 2021'!$B$4:$X$28,'Форма 1'!AI$8),"")</f>
        <v/>
      </c>
      <c r="S32" s="103" t="str">
        <f>IF(ISNUMBER('Форма 1'!AJ32),'Форма 1'!$H32*VLOOKUP('Форма 1'!$F32,'Придельники до 2021'!$B$4:$X$28,'Форма 1'!AJ$8),"")</f>
        <v/>
      </c>
      <c r="T32" s="87"/>
    </row>
    <row r="33" spans="1:20">
      <c r="A33" s="188">
        <f t="shared" si="3"/>
        <v>5</v>
      </c>
      <c r="B33" s="189" t="s">
        <v>112</v>
      </c>
      <c r="C33" s="99">
        <f t="shared" si="4"/>
        <v>3604406.7600000002</v>
      </c>
      <c r="D33" s="103" t="str">
        <f>IF(ISNUMBER('Форма 1'!U33),'Форма 1'!$H33*VLOOKUP('Форма 1'!$F33,'Придельники до 2021'!$B$4:$X$28,'Форма 1'!U$8),"")</f>
        <v/>
      </c>
      <c r="E33" s="103" t="str">
        <f>IF(ISNUMBER('Форма 1'!V33),'Форма 1'!$H33*VLOOKUP('Форма 1'!$F33,'Придельники до 2021'!$B$4:$X$28,'Форма 1'!V$8),"")</f>
        <v/>
      </c>
      <c r="F33" s="103" t="str">
        <f>IF(ISNUMBER('Форма 1'!W33),'Форма 1'!$H33*VLOOKUP('Форма 1'!$F33,'Придельники до 2021'!$B$4:$X$28,'Форма 1'!W$8),"")</f>
        <v/>
      </c>
      <c r="G33" s="103" t="str">
        <f>IF(ISNUMBER('Форма 1'!X33),'Форма 1'!$H33*VLOOKUP('Форма 1'!$F33,'Придельники до 2021'!$B$4:$X$28,'Форма 1'!X$8),"")</f>
        <v/>
      </c>
      <c r="H33" s="103" t="str">
        <f>IF(ISNUMBER('Форма 1'!Y33),'Форма 1'!$H33*VLOOKUP('Форма 1'!$F33,'Придельники до 2021'!$B$4:$X$28,'Форма 1'!Y$8),"")</f>
        <v/>
      </c>
      <c r="I33" s="103" t="str">
        <f>IF(ISNUMBER('Форма 1'!Z33),'Форма 1'!$H33*VLOOKUP('Форма 1'!$F33,'Придельники до 2021'!$B$4:$X$28,'Форма 1'!Z$8),"")</f>
        <v/>
      </c>
      <c r="J33" s="103" t="str">
        <f>IF(ISNUMBER('Форма 1'!AA33),'Форма 1'!$H33*VLOOKUP('Форма 1'!$F33,'Придельники до 2021'!$B$4:$X$28,'Форма 1'!AA$8),"")</f>
        <v/>
      </c>
      <c r="K33" s="90"/>
      <c r="L33" s="87"/>
      <c r="M33" s="103" t="str">
        <f>IF(ISNUMBER('Форма 1'!AD33),'Форма 1'!$H33*VLOOKUP('Форма 1'!$F33,'Придельники до 2021'!$B$4:$X$28,'Форма 1'!AD$8),"")</f>
        <v/>
      </c>
      <c r="N33" s="103">
        <f>IF(ISBLANK('Форма 1'!$AE33),"",IF('Форма 1'!$AE33=1,'Форма 1'!$H33*VLOOKUP('Форма 1'!$F33,'Придельники до 2021'!$B$4:$X$28,'Форма 1'!$AE$8,0),IF('Форма 1'!$AE33=2,'Форма 1'!$H33*VLOOKUP('Форма 1'!$F33,'Придельники до 2021'!$B$4:$X$28,13,0),IF('Форма 1'!$AE33=3,'Форма 1'!$H33*VLOOKUP('Форма 1'!$F33,'Придельники до 2021'!$B$4:$X$28,12,0)))))</f>
        <v>3604406.7600000002</v>
      </c>
      <c r="O33" s="103" t="str">
        <f>IF(ISNUMBER('Форма 1'!AF33),'Форма 1'!$H33*VLOOKUP('Форма 1'!$F33,'Придельники до 2021'!$B$4:$X$28,'Форма 1'!AF$8),"")</f>
        <v/>
      </c>
      <c r="P33" s="87"/>
      <c r="Q33" s="103" t="str">
        <f>IF(ISNUMBER('Форма 1'!AH33),'Форма 1'!$H33*VLOOKUP('Форма 1'!$F33,'Придельники до 2021'!$B$4:$X$28,'Форма 1'!AH$8),"")</f>
        <v/>
      </c>
      <c r="R33" s="103" t="str">
        <f>IF(ISNUMBER('Форма 1'!AI33),'Форма 1'!$H33*VLOOKUP('Форма 1'!$F33,'Придельники до 2021'!$B$4:$X$28,'Форма 1'!AI$8),"")</f>
        <v/>
      </c>
      <c r="S33" s="103" t="str">
        <f>IF(ISNUMBER('Форма 1'!AJ33),'Форма 1'!$H33*VLOOKUP('Форма 1'!$F33,'Придельники до 2021'!$B$4:$X$28,'Форма 1'!AJ$8),"")</f>
        <v/>
      </c>
      <c r="T33" s="87"/>
    </row>
    <row r="34" spans="1:20" ht="15.75">
      <c r="A34" s="187">
        <v>0</v>
      </c>
      <c r="B34" s="34" t="s">
        <v>113</v>
      </c>
      <c r="C34" s="36">
        <f>SUM(C35:C36)</f>
        <v>7578161.3020000001</v>
      </c>
      <c r="D34" s="36">
        <f t="shared" ref="D34:T34" si="7">SUM(D35:D36)</f>
        <v>0</v>
      </c>
      <c r="E34" s="36">
        <f t="shared" si="7"/>
        <v>0</v>
      </c>
      <c r="F34" s="36">
        <f t="shared" si="7"/>
        <v>0</v>
      </c>
      <c r="G34" s="36">
        <f t="shared" si="7"/>
        <v>0</v>
      </c>
      <c r="H34" s="36">
        <f t="shared" si="7"/>
        <v>0</v>
      </c>
      <c r="I34" s="36">
        <f t="shared" si="7"/>
        <v>0</v>
      </c>
      <c r="J34" s="36">
        <f t="shared" si="7"/>
        <v>0</v>
      </c>
      <c r="K34" s="37">
        <f t="shared" si="7"/>
        <v>0</v>
      </c>
      <c r="L34" s="36">
        <f t="shared" si="7"/>
        <v>0</v>
      </c>
      <c r="M34" s="36">
        <f t="shared" si="7"/>
        <v>6915676.0870000003</v>
      </c>
      <c r="N34" s="36">
        <f t="shared" si="7"/>
        <v>662485.21499999997</v>
      </c>
      <c r="O34" s="36">
        <f t="shared" si="7"/>
        <v>0</v>
      </c>
      <c r="P34" s="36">
        <f t="shared" si="7"/>
        <v>0</v>
      </c>
      <c r="Q34" s="36">
        <f t="shared" si="7"/>
        <v>0</v>
      </c>
      <c r="R34" s="36">
        <f t="shared" si="7"/>
        <v>0</v>
      </c>
      <c r="S34" s="36">
        <f t="shared" si="7"/>
        <v>0</v>
      </c>
      <c r="T34" s="36">
        <f t="shared" si="7"/>
        <v>0</v>
      </c>
    </row>
    <row r="35" spans="1:20">
      <c r="A35" s="188">
        <f t="shared" si="3"/>
        <v>1</v>
      </c>
      <c r="B35" s="189" t="s">
        <v>114</v>
      </c>
      <c r="C35" s="99">
        <f t="shared" si="4"/>
        <v>6915676.0870000003</v>
      </c>
      <c r="D35" s="103" t="str">
        <f>IF(ISNUMBER('Форма 1'!U35),'Форма 1'!$H35*VLOOKUP('Форма 1'!$F35,'Придельники до 2021'!$B$4:$X$28,'Форма 1'!U$8),"")</f>
        <v/>
      </c>
      <c r="E35" s="103" t="str">
        <f>IF(ISNUMBER('Форма 1'!V35),'Форма 1'!$H35*VLOOKUP('Форма 1'!$F35,'Придельники до 2021'!$B$4:$X$28,'Форма 1'!V$8),"")</f>
        <v/>
      </c>
      <c r="F35" s="103" t="str">
        <f>IF(ISNUMBER('Форма 1'!W35),'Форма 1'!$H35*VLOOKUP('Форма 1'!$F35,'Придельники до 2021'!$B$4:$X$28,'Форма 1'!W$8),"")</f>
        <v/>
      </c>
      <c r="G35" s="103" t="str">
        <f>IF(ISNUMBER('Форма 1'!X35),'Форма 1'!$H35*VLOOKUP('Форма 1'!$F35,'Придельники до 2021'!$B$4:$X$28,'Форма 1'!X$8),"")</f>
        <v/>
      </c>
      <c r="H35" s="103" t="str">
        <f>IF(ISNUMBER('Форма 1'!Y35),'Форма 1'!$H35*VLOOKUP('Форма 1'!$F35,'Придельники до 2021'!$B$4:$X$28,'Форма 1'!Y$8),"")</f>
        <v/>
      </c>
      <c r="I35" s="103" t="str">
        <f>IF(ISNUMBER('Форма 1'!Z35),'Форма 1'!$H35*VLOOKUP('Форма 1'!$F35,'Придельники до 2021'!$B$4:$X$28,'Форма 1'!Z$8),"")</f>
        <v/>
      </c>
      <c r="J35" s="103" t="str">
        <f>IF(ISNUMBER('Форма 1'!AA35),'Форма 1'!$H35*VLOOKUP('Форма 1'!$F35,'Придельники до 2021'!$B$4:$X$28,'Форма 1'!AA$8),"")</f>
        <v/>
      </c>
      <c r="K35" s="92"/>
      <c r="L35" s="88"/>
      <c r="M35" s="103">
        <f>IF(ISNUMBER('Форма 1'!AD35),'Форма 1'!$H35*VLOOKUP('Форма 1'!$F35,'Придельники до 2021'!$B$4:$X$28,'Форма 1'!AD$8),"")</f>
        <v>6915676.0870000003</v>
      </c>
      <c r="N35" s="103" t="str">
        <f>IF(ISBLANK('Форма 1'!$AE35),"",IF('Форма 1'!$AE35=1,'Форма 1'!$H35*VLOOKUP('Форма 1'!$F35,'Придельники до 2021'!$B$4:$X$28,'Форма 1'!$AE$8,0),IF('Форма 1'!$AE35=2,'Форма 1'!$H35*VLOOKUP('Форма 1'!$F35,'Придельники до 2021'!$B$4:$X$28,13,0),IF('Форма 1'!$AE35=3,'Форма 1'!$H35*VLOOKUP('Форма 1'!$F35,'Придельники до 2021'!$B$4:$X$28,12,0)))))</f>
        <v/>
      </c>
      <c r="O35" s="103" t="str">
        <f>IF(ISNUMBER('Форма 1'!AF35),'Форма 1'!$H35*VLOOKUP('Форма 1'!$F35,'Придельники до 2021'!$B$4:$X$28,'Форма 1'!AF$8),"")</f>
        <v/>
      </c>
      <c r="P35" s="88"/>
      <c r="Q35" s="103" t="str">
        <f>IF(ISNUMBER('Форма 1'!AH35),'Форма 1'!$H35*VLOOKUP('Форма 1'!$F35,'Придельники до 2021'!$B$4:$X$28,'Форма 1'!AH$8),"")</f>
        <v/>
      </c>
      <c r="R35" s="103" t="str">
        <f>IF(ISNUMBER('Форма 1'!AI35),'Форма 1'!$H35*VLOOKUP('Форма 1'!$F35,'Придельники до 2021'!$B$4:$X$28,'Форма 1'!AI$8),"")</f>
        <v/>
      </c>
      <c r="S35" s="103" t="str">
        <f>IF(ISNUMBER('Форма 1'!AJ35),'Форма 1'!$H35*VLOOKUP('Форма 1'!$F35,'Придельники до 2021'!$B$4:$X$28,'Форма 1'!AJ$8),"")</f>
        <v/>
      </c>
      <c r="T35" s="88"/>
    </row>
    <row r="36" spans="1:20">
      <c r="A36" s="188">
        <f t="shared" si="3"/>
        <v>2</v>
      </c>
      <c r="B36" s="189" t="s">
        <v>115</v>
      </c>
      <c r="C36" s="99">
        <f t="shared" si="4"/>
        <v>662485.21499999997</v>
      </c>
      <c r="D36" s="103" t="str">
        <f>IF(ISNUMBER('Форма 1'!U36),'Форма 1'!$H36*VLOOKUP('Форма 1'!$F36,'Придельники до 2021'!$B$4:$X$28,'Форма 1'!U$8),"")</f>
        <v/>
      </c>
      <c r="E36" s="103" t="str">
        <f>IF(ISNUMBER('Форма 1'!V36),'Форма 1'!$H36*VLOOKUP('Форма 1'!$F36,'Придельники до 2021'!$B$4:$X$28,'Форма 1'!V$8),"")</f>
        <v/>
      </c>
      <c r="F36" s="103" t="str">
        <f>IF(ISNUMBER('Форма 1'!W36),'Форма 1'!$H36*VLOOKUP('Форма 1'!$F36,'Придельники до 2021'!$B$4:$X$28,'Форма 1'!W$8),"")</f>
        <v/>
      </c>
      <c r="G36" s="103" t="str">
        <f>IF(ISNUMBER('Форма 1'!X36),'Форма 1'!$H36*VLOOKUP('Форма 1'!$F36,'Придельники до 2021'!$B$4:$X$28,'Форма 1'!X$8),"")</f>
        <v/>
      </c>
      <c r="H36" s="103" t="str">
        <f>IF(ISNUMBER('Форма 1'!Y36),'Форма 1'!$H36*VLOOKUP('Форма 1'!$F36,'Придельники до 2021'!$B$4:$X$28,'Форма 1'!Y$8),"")</f>
        <v/>
      </c>
      <c r="I36" s="103" t="str">
        <f>IF(ISNUMBER('Форма 1'!Z36),'Форма 1'!$H36*VLOOKUP('Форма 1'!$F36,'Придельники до 2021'!$B$4:$X$28,'Форма 1'!Z$8),"")</f>
        <v/>
      </c>
      <c r="J36" s="103" t="str">
        <f>IF(ISNUMBER('Форма 1'!AA36),'Форма 1'!$H36*VLOOKUP('Форма 1'!$F36,'Придельники до 2021'!$B$4:$X$28,'Форма 1'!AA$8),"")</f>
        <v/>
      </c>
      <c r="K36" s="92"/>
      <c r="L36" s="88"/>
      <c r="M36" s="103" t="str">
        <f>IF(ISNUMBER('Форма 1'!AD36),'Форма 1'!$H36*VLOOKUP('Форма 1'!$F36,'Придельники до 2021'!$B$4:$X$28,'Форма 1'!AD$8),"")</f>
        <v/>
      </c>
      <c r="N36" s="103">
        <f>IF(ISBLANK('Форма 1'!$AE36),"",IF('Форма 1'!$AE36=1,'Форма 1'!$H36*VLOOKUP('Форма 1'!$F36,'Придельники до 2021'!$B$4:$X$28,'Форма 1'!$AE$8,0),IF('Форма 1'!$AE36=2,'Форма 1'!$H36*VLOOKUP('Форма 1'!$F36,'Придельники до 2021'!$B$4:$X$28,13,0),IF('Форма 1'!$AE36=3,'Форма 1'!$H36*VLOOKUP('Форма 1'!$F36,'Придельники до 2021'!$B$4:$X$28,12,0)))))</f>
        <v>662485.21499999997</v>
      </c>
      <c r="O36" s="103" t="str">
        <f>IF(ISNUMBER('Форма 1'!AF36),'Форма 1'!$H36*VLOOKUP('Форма 1'!$F36,'Придельники до 2021'!$B$4:$X$28,'Форма 1'!AF$8),"")</f>
        <v/>
      </c>
      <c r="P36" s="88"/>
      <c r="Q36" s="103" t="str">
        <f>IF(ISNUMBER('Форма 1'!AH36),'Форма 1'!$H36*VLOOKUP('Форма 1'!$F36,'Придельники до 2021'!$B$4:$X$28,'Форма 1'!AH$8),"")</f>
        <v/>
      </c>
      <c r="R36" s="103" t="str">
        <f>IF(ISNUMBER('Форма 1'!AI36),'Форма 1'!$H36*VLOOKUP('Форма 1'!$F36,'Придельники до 2021'!$B$4:$X$28,'Форма 1'!AI$8),"")</f>
        <v/>
      </c>
      <c r="S36" s="103" t="str">
        <f>IF(ISNUMBER('Форма 1'!AJ36),'Форма 1'!$H36*VLOOKUP('Форма 1'!$F36,'Придельники до 2021'!$B$4:$X$28,'Форма 1'!AJ$8),"")</f>
        <v/>
      </c>
      <c r="T36" s="88"/>
    </row>
    <row r="37" spans="1:20" ht="15.75">
      <c r="A37" s="187">
        <v>0</v>
      </c>
      <c r="B37" s="34" t="s">
        <v>116</v>
      </c>
      <c r="C37" s="36">
        <f t="shared" ref="C37:T37" si="8">SUM(C38:C45)</f>
        <v>48667649.002999999</v>
      </c>
      <c r="D37" s="36">
        <f t="shared" si="8"/>
        <v>2370863.5260000001</v>
      </c>
      <c r="E37" s="36">
        <f t="shared" si="8"/>
        <v>8169993.9800000004</v>
      </c>
      <c r="F37" s="36">
        <f t="shared" si="8"/>
        <v>1914015.922</v>
      </c>
      <c r="G37" s="36">
        <f t="shared" si="8"/>
        <v>1894067.219</v>
      </c>
      <c r="H37" s="36">
        <f t="shared" si="8"/>
        <v>978735.52600000007</v>
      </c>
      <c r="I37" s="36">
        <f t="shared" si="8"/>
        <v>923052.82400000002</v>
      </c>
      <c r="J37" s="36">
        <f t="shared" si="8"/>
        <v>0</v>
      </c>
      <c r="K37" s="37">
        <f t="shared" si="8"/>
        <v>0</v>
      </c>
      <c r="L37" s="36">
        <f t="shared" si="8"/>
        <v>0</v>
      </c>
      <c r="M37" s="36">
        <f t="shared" si="8"/>
        <v>32416920.006000001</v>
      </c>
      <c r="N37" s="36">
        <f t="shared" si="8"/>
        <v>0</v>
      </c>
      <c r="O37" s="36">
        <f t="shared" si="8"/>
        <v>0</v>
      </c>
      <c r="P37" s="36">
        <f t="shared" si="8"/>
        <v>0</v>
      </c>
      <c r="Q37" s="36">
        <f t="shared" si="8"/>
        <v>0</v>
      </c>
      <c r="R37" s="36">
        <f t="shared" si="8"/>
        <v>0</v>
      </c>
      <c r="S37" s="36">
        <f t="shared" si="8"/>
        <v>0</v>
      </c>
      <c r="T37" s="36">
        <f t="shared" si="8"/>
        <v>0</v>
      </c>
    </row>
    <row r="38" spans="1:20">
      <c r="A38" s="188">
        <f t="shared" si="3"/>
        <v>1</v>
      </c>
      <c r="B38" s="189" t="s">
        <v>117</v>
      </c>
      <c r="C38" s="99">
        <f t="shared" si="4"/>
        <v>253814.16</v>
      </c>
      <c r="D38" s="103">
        <f>IF(ISNUMBER('Форма 1'!U38),'Форма 1'!$H38*VLOOKUP('Форма 1'!$F38,'Придельники до 2021'!$B$4:$X$28,'Форма 1'!U$8),"")</f>
        <v>253814.16</v>
      </c>
      <c r="E38" s="103" t="str">
        <f>IF(ISNUMBER('Форма 1'!V38),'Форма 1'!$H38*VLOOKUP('Форма 1'!$F38,'Придельники до 2021'!$B$4:$X$28,'Форма 1'!V$8),"")</f>
        <v/>
      </c>
      <c r="F38" s="103" t="str">
        <f>IF(ISNUMBER('Форма 1'!W38),'Форма 1'!$H38*VLOOKUP('Форма 1'!$F38,'Придельники до 2021'!$B$4:$X$28,'Форма 1'!W$8),"")</f>
        <v/>
      </c>
      <c r="G38" s="103" t="str">
        <f>IF(ISNUMBER('Форма 1'!X38),'Форма 1'!$H38*VLOOKUP('Форма 1'!$F38,'Придельники до 2021'!$B$4:$X$28,'Форма 1'!X$8),"")</f>
        <v/>
      </c>
      <c r="H38" s="103" t="str">
        <f>IF(ISNUMBER('Форма 1'!Y38),'Форма 1'!$H38*VLOOKUP('Форма 1'!$F38,'Придельники до 2021'!$B$4:$X$28,'Форма 1'!Y$8),"")</f>
        <v/>
      </c>
      <c r="I38" s="103" t="str">
        <f>IF(ISNUMBER('Форма 1'!Z38),'Форма 1'!$H38*VLOOKUP('Форма 1'!$F38,'Придельники до 2021'!$B$4:$X$28,'Форма 1'!Z$8),"")</f>
        <v/>
      </c>
      <c r="J38" s="103" t="str">
        <f>IF(ISNUMBER('Форма 1'!AA38),'Форма 1'!$H38*VLOOKUP('Форма 1'!$F38,'Придельники до 2021'!$B$4:$X$28,'Форма 1'!AA$8),"")</f>
        <v/>
      </c>
      <c r="K38" s="90"/>
      <c r="L38" s="87"/>
      <c r="M38" s="103" t="str">
        <f>IF(ISNUMBER('Форма 1'!AD38),'Форма 1'!$H38*VLOOKUP('Форма 1'!$F38,'Придельники до 2021'!$B$4:$X$28,'Форма 1'!AD$8),"")</f>
        <v/>
      </c>
      <c r="N38" s="103" t="str">
        <f>IF(ISBLANK('Форма 1'!$AE38),"",IF('Форма 1'!$AE38=1,'Форма 1'!$H38*VLOOKUP('Форма 1'!$F38,'Придельники до 2021'!$B$4:$X$28,'Форма 1'!$AE$8,0),IF('Форма 1'!$AE38=2,'Форма 1'!$H38*VLOOKUP('Форма 1'!$F38,'Придельники до 2021'!$B$4:$X$28,13,0),IF('Форма 1'!$AE38=3,'Форма 1'!$H38*VLOOKUP('Форма 1'!$F38,'Придельники до 2021'!$B$4:$X$28,12,0)))))</f>
        <v/>
      </c>
      <c r="O38" s="103" t="str">
        <f>IF(ISNUMBER('Форма 1'!AF38),'Форма 1'!$H38*VLOOKUP('Форма 1'!$F38,'Придельники до 2021'!$B$4:$X$28,'Форма 1'!AF$8),"")</f>
        <v/>
      </c>
      <c r="P38" s="87"/>
      <c r="Q38" s="103" t="str">
        <f>IF(ISNUMBER('Форма 1'!AH38),'Форма 1'!$H38*VLOOKUP('Форма 1'!$F38,'Придельники до 2021'!$B$4:$X$28,'Форма 1'!AH$8),"")</f>
        <v/>
      </c>
      <c r="R38" s="103" t="str">
        <f>IF(ISNUMBER('Форма 1'!AI38),'Форма 1'!$H38*VLOOKUP('Форма 1'!$F38,'Придельники до 2021'!$B$4:$X$28,'Форма 1'!AI$8),"")</f>
        <v/>
      </c>
      <c r="S38" s="103" t="str">
        <f>IF(ISNUMBER('Форма 1'!AJ38),'Форма 1'!$H38*VLOOKUP('Форма 1'!$F38,'Придельники до 2021'!$B$4:$X$28,'Форма 1'!AJ$8),"")</f>
        <v/>
      </c>
      <c r="T38" s="87"/>
    </row>
    <row r="39" spans="1:20">
      <c r="A39" s="188">
        <f t="shared" si="3"/>
        <v>2</v>
      </c>
      <c r="B39" s="189" t="s">
        <v>119</v>
      </c>
      <c r="C39" s="99">
        <f t="shared" si="4"/>
        <v>4193085.3360000006</v>
      </c>
      <c r="D39" s="103">
        <f>IF(ISNUMBER('Форма 1'!U39),'Форма 1'!$H39*VLOOKUP('Форма 1'!$F39,'Придельники до 2021'!$B$4:$X$28,'Форма 1'!U$8),"")</f>
        <v>250808.46600000001</v>
      </c>
      <c r="E39" s="103">
        <f>IF(ISNUMBER('Форма 1'!V39),'Форма 1'!$H39*VLOOKUP('Форма 1'!$F39,'Придельники до 2021'!$B$4:$X$28,'Форма 1'!V$8),"")</f>
        <v>2571168.66</v>
      </c>
      <c r="F39" s="103">
        <f>IF(ISNUMBER('Форма 1'!W39),'Форма 1'!$H39*VLOOKUP('Форма 1'!$F39,'Придельники до 2021'!$B$4:$X$28,'Форма 1'!W$8),"")</f>
        <v>602357.57400000002</v>
      </c>
      <c r="G39" s="103">
        <f>IF(ISNUMBER('Форма 1'!X39),'Форма 1'!$H39*VLOOKUP('Форма 1'!$F39,'Придельники до 2021'!$B$4:$X$28,'Форма 1'!X$8),"")</f>
        <v>170241.18600000002</v>
      </c>
      <c r="H39" s="103">
        <f>IF(ISNUMBER('Форма 1'!Y39),'Форма 1'!$H39*VLOOKUP('Форма 1'!$F39,'Придельники до 2021'!$B$4:$X$28,'Форма 1'!Y$8),"")</f>
        <v>308016.64200000005</v>
      </c>
      <c r="I39" s="103">
        <f>IF(ISNUMBER('Форма 1'!Z39),'Форма 1'!$H39*VLOOKUP('Форма 1'!$F39,'Придельники до 2021'!$B$4:$X$28,'Форма 1'!Z$8),"")</f>
        <v>290492.80800000002</v>
      </c>
      <c r="J39" s="103" t="str">
        <f>IF(ISNUMBER('Форма 1'!AA39),'Форма 1'!$H39*VLOOKUP('Форма 1'!$F39,'Придельники до 2021'!$B$4:$X$28,'Форма 1'!AA$8),"")</f>
        <v/>
      </c>
      <c r="K39" s="90"/>
      <c r="L39" s="87"/>
      <c r="M39" s="103" t="str">
        <f>IF(ISNUMBER('Форма 1'!AD39),'Форма 1'!$H39*VLOOKUP('Форма 1'!$F39,'Придельники до 2021'!$B$4:$X$28,'Форма 1'!AD$8),"")</f>
        <v/>
      </c>
      <c r="N39" s="103" t="str">
        <f>IF(ISBLANK('Форма 1'!$AE39),"",IF('Форма 1'!$AE39=1,'Форма 1'!$H39*VLOOKUP('Форма 1'!$F39,'Придельники до 2021'!$B$4:$X$28,'Форма 1'!$AE$8,0),IF('Форма 1'!$AE39=2,'Форма 1'!$H39*VLOOKUP('Форма 1'!$F39,'Придельники до 2021'!$B$4:$X$28,13,0),IF('Форма 1'!$AE39=3,'Форма 1'!$H39*VLOOKUP('Форма 1'!$F39,'Придельники до 2021'!$B$4:$X$28,12,0)))))</f>
        <v/>
      </c>
      <c r="O39" s="103" t="str">
        <f>IF(ISNUMBER('Форма 1'!AF39),'Форма 1'!$H39*VLOOKUP('Форма 1'!$F39,'Придельники до 2021'!$B$4:$X$28,'Форма 1'!AF$8),"")</f>
        <v/>
      </c>
      <c r="P39" s="87"/>
      <c r="Q39" s="103" t="str">
        <f>IF(ISNUMBER('Форма 1'!AH39),'Форма 1'!$H39*VLOOKUP('Форма 1'!$F39,'Придельники до 2021'!$B$4:$X$28,'Форма 1'!AH$8),"")</f>
        <v/>
      </c>
      <c r="R39" s="103" t="str">
        <f>IF(ISNUMBER('Форма 1'!AI39),'Форма 1'!$H39*VLOOKUP('Форма 1'!$F39,'Придельники до 2021'!$B$4:$X$28,'Форма 1'!AI$8),"")</f>
        <v/>
      </c>
      <c r="S39" s="103" t="str">
        <f>IF(ISNUMBER('Форма 1'!AJ39),'Форма 1'!$H39*VLOOKUP('Форма 1'!$F39,'Придельники до 2021'!$B$4:$X$28,'Форма 1'!AJ$8),"")</f>
        <v/>
      </c>
      <c r="T39" s="87"/>
    </row>
    <row r="40" spans="1:20">
      <c r="A40" s="188">
        <f t="shared" si="3"/>
        <v>3</v>
      </c>
      <c r="B40" s="189" t="s">
        <v>121</v>
      </c>
      <c r="C40" s="99">
        <f t="shared" si="4"/>
        <v>9130615.472000001</v>
      </c>
      <c r="D40" s="103">
        <f>IF(ISNUMBER('Форма 1'!U40),'Форма 1'!$H40*VLOOKUP('Форма 1'!$F40,'Придельники до 2021'!$B$4:$X$28,'Форма 1'!U$8),"")</f>
        <v>546145.73200000008</v>
      </c>
      <c r="E40" s="103">
        <f>IF(ISNUMBER('Форма 1'!V40),'Форма 1'!$H40*VLOOKUP('Форма 1'!$F40,'Придельники до 2021'!$B$4:$X$28,'Форма 1'!V$8),"")</f>
        <v>5598825.3200000003</v>
      </c>
      <c r="F40" s="103">
        <f>IF(ISNUMBER('Форма 1'!W40),'Форма 1'!$H40*VLOOKUP('Форма 1'!$F40,'Придельники до 2021'!$B$4:$X$28,'Форма 1'!W$8),"")</f>
        <v>1311658.348</v>
      </c>
      <c r="G40" s="103">
        <f>IF(ISNUMBER('Форма 1'!X40),'Форма 1'!$H40*VLOOKUP('Форма 1'!$F40,'Придельники до 2021'!$B$4:$X$28,'Форма 1'!X$8),"")</f>
        <v>370707.17200000002</v>
      </c>
      <c r="H40" s="103">
        <f>IF(ISNUMBER('Форма 1'!Y40),'Форма 1'!$H40*VLOOKUP('Форма 1'!$F40,'Придельники до 2021'!$B$4:$X$28,'Форма 1'!Y$8),"")</f>
        <v>670718.88400000008</v>
      </c>
      <c r="I40" s="103">
        <f>IF(ISNUMBER('Форма 1'!Z40),'Форма 1'!$H40*VLOOKUP('Форма 1'!$F40,'Придельники до 2021'!$B$4:$X$28,'Форма 1'!Z$8),"")</f>
        <v>632560.01599999995</v>
      </c>
      <c r="J40" s="103" t="str">
        <f>IF(ISNUMBER('Форма 1'!AA40),'Форма 1'!$H40*VLOOKUP('Форма 1'!$F40,'Придельники до 2021'!$B$4:$X$28,'Форма 1'!AA$8),"")</f>
        <v/>
      </c>
      <c r="K40" s="90"/>
      <c r="L40" s="87"/>
      <c r="M40" s="103" t="str">
        <f>IF(ISNUMBER('Форма 1'!AD40),'Форма 1'!$H40*VLOOKUP('Форма 1'!$F40,'Придельники до 2021'!$B$4:$X$28,'Форма 1'!AD$8),"")</f>
        <v/>
      </c>
      <c r="N40" s="103" t="str">
        <f>IF(ISBLANK('Форма 1'!$AE40),"",IF('Форма 1'!$AE40=1,'Форма 1'!$H40*VLOOKUP('Форма 1'!$F40,'Придельники до 2021'!$B$4:$X$28,'Форма 1'!$AE$8,0),IF('Форма 1'!$AE40=2,'Форма 1'!$H40*VLOOKUP('Форма 1'!$F40,'Придельники до 2021'!$B$4:$X$28,13,0),IF('Форма 1'!$AE40=3,'Форма 1'!$H40*VLOOKUP('Форма 1'!$F40,'Придельники до 2021'!$B$4:$X$28,12,0)))))</f>
        <v/>
      </c>
      <c r="O40" s="103" t="str">
        <f>IF(ISNUMBER('Форма 1'!AF40),'Форма 1'!$H40*VLOOKUP('Форма 1'!$F40,'Придельники до 2021'!$B$4:$X$28,'Форма 1'!AF$8),"")</f>
        <v/>
      </c>
      <c r="P40" s="87"/>
      <c r="Q40" s="103" t="str">
        <f>IF(ISNUMBER('Форма 1'!AH40),'Форма 1'!$H40*VLOOKUP('Форма 1'!$F40,'Придельники до 2021'!$B$4:$X$28,'Форма 1'!AH$8),"")</f>
        <v/>
      </c>
      <c r="R40" s="103" t="str">
        <f>IF(ISNUMBER('Форма 1'!AI40),'Форма 1'!$H40*VLOOKUP('Форма 1'!$F40,'Придельники до 2021'!$B$4:$X$28,'Форма 1'!AI$8),"")</f>
        <v/>
      </c>
      <c r="S40" s="103" t="str">
        <f>IF(ISNUMBER('Форма 1'!AJ40),'Форма 1'!$H40*VLOOKUP('Форма 1'!$F40,'Придельники до 2021'!$B$4:$X$28,'Форма 1'!AJ$8),"")</f>
        <v/>
      </c>
      <c r="T40" s="87"/>
    </row>
    <row r="41" spans="1:20">
      <c r="A41" s="188">
        <f t="shared" si="3"/>
        <v>4</v>
      </c>
      <c r="B41" s="189" t="s">
        <v>123</v>
      </c>
      <c r="C41" s="99">
        <f t="shared" si="4"/>
        <v>1320095.1680000001</v>
      </c>
      <c r="D41" s="103">
        <f>IF(ISNUMBER('Форма 1'!U41),'Форма 1'!$H41*VLOOKUP('Форма 1'!$F41,'Придельники до 2021'!$B$4:$X$28,'Форма 1'!U$8),"")</f>
        <v>1320095.1680000001</v>
      </c>
      <c r="E41" s="103" t="str">
        <f>IF(ISNUMBER('Форма 1'!V41),'Форма 1'!$H41*VLOOKUP('Форма 1'!$F41,'Придельники до 2021'!$B$4:$X$28,'Форма 1'!V$8),"")</f>
        <v/>
      </c>
      <c r="F41" s="103" t="str">
        <f>IF(ISNUMBER('Форма 1'!W41),'Форма 1'!$H41*VLOOKUP('Форма 1'!$F41,'Придельники до 2021'!$B$4:$X$28,'Форма 1'!W$8),"")</f>
        <v/>
      </c>
      <c r="G41" s="103" t="str">
        <f>IF(ISNUMBER('Форма 1'!X41),'Форма 1'!$H41*VLOOKUP('Форма 1'!$F41,'Придельники до 2021'!$B$4:$X$28,'Форма 1'!X$8),"")</f>
        <v/>
      </c>
      <c r="H41" s="103" t="str">
        <f>IF(ISNUMBER('Форма 1'!Y41),'Форма 1'!$H41*VLOOKUP('Форма 1'!$F41,'Придельники до 2021'!$B$4:$X$28,'Форма 1'!Y$8),"")</f>
        <v/>
      </c>
      <c r="I41" s="103" t="str">
        <f>IF(ISNUMBER('Форма 1'!Z41),'Форма 1'!$H41*VLOOKUP('Форма 1'!$F41,'Придельники до 2021'!$B$4:$X$28,'Форма 1'!Z$8),"")</f>
        <v/>
      </c>
      <c r="J41" s="103" t="str">
        <f>IF(ISNUMBER('Форма 1'!AA41),'Форма 1'!$H41*VLOOKUP('Форма 1'!$F41,'Придельники до 2021'!$B$4:$X$28,'Форма 1'!AA$8),"")</f>
        <v/>
      </c>
      <c r="K41" s="90"/>
      <c r="L41" s="87"/>
      <c r="M41" s="103" t="str">
        <f>IF(ISNUMBER('Форма 1'!AD41),'Форма 1'!$H41*VLOOKUP('Форма 1'!$F41,'Придельники до 2021'!$B$4:$X$28,'Форма 1'!AD$8),"")</f>
        <v/>
      </c>
      <c r="N41" s="103" t="str">
        <f>IF(ISBLANK('Форма 1'!$AE41),"",IF('Форма 1'!$AE41=1,'Форма 1'!$H41*VLOOKUP('Форма 1'!$F41,'Придельники до 2021'!$B$4:$X$28,'Форма 1'!$AE$8,0),IF('Форма 1'!$AE41=2,'Форма 1'!$H41*VLOOKUP('Форма 1'!$F41,'Придельники до 2021'!$B$4:$X$28,13,0),IF('Форма 1'!$AE41=3,'Форма 1'!$H41*VLOOKUP('Форма 1'!$F41,'Придельники до 2021'!$B$4:$X$28,12,0)))))</f>
        <v/>
      </c>
      <c r="O41" s="103" t="str">
        <f>IF(ISNUMBER('Форма 1'!AF41),'Форма 1'!$H41*VLOOKUP('Форма 1'!$F41,'Придельники до 2021'!$B$4:$X$28,'Форма 1'!AF$8),"")</f>
        <v/>
      </c>
      <c r="P41" s="87"/>
      <c r="Q41" s="103" t="str">
        <f>IF(ISNUMBER('Форма 1'!AH41),'Форма 1'!$H41*VLOOKUP('Форма 1'!$F41,'Придельники до 2021'!$B$4:$X$28,'Форма 1'!AH$8),"")</f>
        <v/>
      </c>
      <c r="R41" s="103" t="str">
        <f>IF(ISNUMBER('Форма 1'!AI41),'Форма 1'!$H41*VLOOKUP('Форма 1'!$F41,'Придельники до 2021'!$B$4:$X$28,'Форма 1'!AI$8),"")</f>
        <v/>
      </c>
      <c r="S41" s="103" t="str">
        <f>IF(ISNUMBER('Форма 1'!AJ41),'Форма 1'!$H41*VLOOKUP('Форма 1'!$F41,'Придельники до 2021'!$B$4:$X$28,'Форма 1'!AJ$8),"")</f>
        <v/>
      </c>
      <c r="T41" s="87"/>
    </row>
    <row r="42" spans="1:20">
      <c r="A42" s="188">
        <f t="shared" si="3"/>
        <v>5</v>
      </c>
      <c r="B42" s="189" t="s">
        <v>124</v>
      </c>
      <c r="C42" s="99">
        <f t="shared" si="4"/>
        <v>1090125.32</v>
      </c>
      <c r="D42" s="103" t="str">
        <f>IF(ISNUMBER('Форма 1'!U42),'Форма 1'!$H42*VLOOKUP('Форма 1'!$F42,'Придельники до 2021'!$B$4:$X$28,'Форма 1'!U$8),"")</f>
        <v/>
      </c>
      <c r="E42" s="103" t="str">
        <f>IF(ISNUMBER('Форма 1'!V42),'Форма 1'!$H42*VLOOKUP('Форма 1'!$F42,'Придельники до 2021'!$B$4:$X$28,'Форма 1'!V$8),"")</f>
        <v/>
      </c>
      <c r="F42" s="103" t="str">
        <f>IF(ISNUMBER('Форма 1'!W42),'Форма 1'!$H42*VLOOKUP('Форма 1'!$F42,'Придельники до 2021'!$B$4:$X$28,'Форма 1'!W$8),"")</f>
        <v/>
      </c>
      <c r="G42" s="103">
        <f>IF(ISNUMBER('Форма 1'!X42),'Форма 1'!$H42*VLOOKUP('Форма 1'!$F42,'Придельники до 2021'!$B$4:$X$28,'Форма 1'!X$8),"")</f>
        <v>1090125.32</v>
      </c>
      <c r="H42" s="103" t="str">
        <f>IF(ISNUMBER('Форма 1'!Y42),'Форма 1'!$H42*VLOOKUP('Форма 1'!$F42,'Придельники до 2021'!$B$4:$X$28,'Форма 1'!Y$8),"")</f>
        <v/>
      </c>
      <c r="I42" s="103" t="str">
        <f>IF(ISNUMBER('Форма 1'!Z42),'Форма 1'!$H42*VLOOKUP('Форма 1'!$F42,'Придельники до 2021'!$B$4:$X$28,'Форма 1'!Z$8),"")</f>
        <v/>
      </c>
      <c r="J42" s="103" t="str">
        <f>IF(ISNUMBER('Форма 1'!AA42),'Форма 1'!$H42*VLOOKUP('Форма 1'!$F42,'Придельники до 2021'!$B$4:$X$28,'Форма 1'!AA$8),"")</f>
        <v/>
      </c>
      <c r="K42" s="90"/>
      <c r="L42" s="87"/>
      <c r="M42" s="103" t="str">
        <f>IF(ISNUMBER('Форма 1'!AD42),'Форма 1'!$H42*VLOOKUP('Форма 1'!$F42,'Придельники до 2021'!$B$4:$X$28,'Форма 1'!AD$8),"")</f>
        <v/>
      </c>
      <c r="N42" s="103" t="str">
        <f>IF(ISBLANK('Форма 1'!$AE42),"",IF('Форма 1'!$AE42=1,'Форма 1'!$H42*VLOOKUP('Форма 1'!$F42,'Придельники до 2021'!$B$4:$X$28,'Форма 1'!$AE$8,0),IF('Форма 1'!$AE42=2,'Форма 1'!$H42*VLOOKUP('Форма 1'!$F42,'Придельники до 2021'!$B$4:$X$28,13,0),IF('Форма 1'!$AE42=3,'Форма 1'!$H42*VLOOKUP('Форма 1'!$F42,'Придельники до 2021'!$B$4:$X$28,12,0)))))</f>
        <v/>
      </c>
      <c r="O42" s="103" t="str">
        <f>IF(ISNUMBER('Форма 1'!AF42),'Форма 1'!$H42*VLOOKUP('Форма 1'!$F42,'Придельники до 2021'!$B$4:$X$28,'Форма 1'!AF$8),"")</f>
        <v/>
      </c>
      <c r="P42" s="87"/>
      <c r="Q42" s="103" t="str">
        <f>IF(ISNUMBER('Форма 1'!AH42),'Форма 1'!$H42*VLOOKUP('Форма 1'!$F42,'Придельники до 2021'!$B$4:$X$28,'Форма 1'!AH$8),"")</f>
        <v/>
      </c>
      <c r="R42" s="103" t="str">
        <f>IF(ISNUMBER('Форма 1'!AI42),'Форма 1'!$H42*VLOOKUP('Форма 1'!$F42,'Придельники до 2021'!$B$4:$X$28,'Форма 1'!AI$8),"")</f>
        <v/>
      </c>
      <c r="S42" s="103" t="str">
        <f>IF(ISNUMBER('Форма 1'!AJ42),'Форма 1'!$H42*VLOOKUP('Форма 1'!$F42,'Придельники до 2021'!$B$4:$X$28,'Форма 1'!AJ$8),"")</f>
        <v/>
      </c>
      <c r="T42" s="87"/>
    </row>
    <row r="43" spans="1:20">
      <c r="A43" s="188">
        <f t="shared" si="3"/>
        <v>6</v>
      </c>
      <c r="B43" s="189" t="s">
        <v>125</v>
      </c>
      <c r="C43" s="99">
        <f t="shared" si="4"/>
        <v>12124058.886</v>
      </c>
      <c r="D43" s="103" t="str">
        <f>IF(ISNUMBER('Форма 1'!U43),'Форма 1'!$H43*VLOOKUP('Форма 1'!$F43,'Придельники до 2021'!$B$4:$X$28,'Форма 1'!U$8),"")</f>
        <v/>
      </c>
      <c r="E43" s="103" t="str">
        <f>IF(ISNUMBER('Форма 1'!V43),'Форма 1'!$H43*VLOOKUP('Форма 1'!$F43,'Придельники до 2021'!$B$4:$X$28,'Форма 1'!V$8),"")</f>
        <v/>
      </c>
      <c r="F43" s="103" t="str">
        <f>IF(ISNUMBER('Форма 1'!W43),'Форма 1'!$H43*VLOOKUP('Форма 1'!$F43,'Придельники до 2021'!$B$4:$X$28,'Форма 1'!W$8),"")</f>
        <v/>
      </c>
      <c r="G43" s="103" t="str">
        <f>IF(ISNUMBER('Форма 1'!X43),'Форма 1'!$H43*VLOOKUP('Форма 1'!$F43,'Придельники до 2021'!$B$4:$X$28,'Форма 1'!X$8),"")</f>
        <v/>
      </c>
      <c r="H43" s="103" t="str">
        <f>IF(ISNUMBER('Форма 1'!Y43),'Форма 1'!$H43*VLOOKUP('Форма 1'!$F43,'Придельники до 2021'!$B$4:$X$28,'Форма 1'!Y$8),"")</f>
        <v/>
      </c>
      <c r="I43" s="103" t="str">
        <f>IF(ISNUMBER('Форма 1'!Z43),'Форма 1'!$H43*VLOOKUP('Форма 1'!$F43,'Придельники до 2021'!$B$4:$X$28,'Форма 1'!Z$8),"")</f>
        <v/>
      </c>
      <c r="J43" s="103" t="str">
        <f>IF(ISNUMBER('Форма 1'!AA43),'Форма 1'!$H43*VLOOKUP('Форма 1'!$F43,'Придельники до 2021'!$B$4:$X$28,'Форма 1'!AA$8),"")</f>
        <v/>
      </c>
      <c r="K43" s="90"/>
      <c r="L43" s="87"/>
      <c r="M43" s="103">
        <f>IF(ISNUMBER('Форма 1'!AD43),'Форма 1'!$H43*VLOOKUP('Форма 1'!$F43,'Придельники до 2021'!$B$4:$X$28,'Форма 1'!AD$8),"")</f>
        <v>12124058.886</v>
      </c>
      <c r="N43" s="103" t="str">
        <f>IF(ISBLANK('Форма 1'!$AE43),"",IF('Форма 1'!$AE43=1,'Форма 1'!$H43*VLOOKUP('Форма 1'!$F43,'Придельники до 2021'!$B$4:$X$28,'Форма 1'!$AE$8,0),IF('Форма 1'!$AE43=2,'Форма 1'!$H43*VLOOKUP('Форма 1'!$F43,'Придельники до 2021'!$B$4:$X$28,13,0),IF('Форма 1'!$AE43=3,'Форма 1'!$H43*VLOOKUP('Форма 1'!$F43,'Придельники до 2021'!$B$4:$X$28,12,0)))))</f>
        <v/>
      </c>
      <c r="O43" s="103" t="str">
        <f>IF(ISNUMBER('Форма 1'!AF43),'Форма 1'!$H43*VLOOKUP('Форма 1'!$F43,'Придельники до 2021'!$B$4:$X$28,'Форма 1'!AF$8),"")</f>
        <v/>
      </c>
      <c r="P43" s="87"/>
      <c r="Q43" s="103" t="str">
        <f>IF(ISNUMBER('Форма 1'!AH43),'Форма 1'!$H43*VLOOKUP('Форма 1'!$F43,'Придельники до 2021'!$B$4:$X$28,'Форма 1'!AH$8),"")</f>
        <v/>
      </c>
      <c r="R43" s="103" t="str">
        <f>IF(ISNUMBER('Форма 1'!AI43),'Форма 1'!$H43*VLOOKUP('Форма 1'!$F43,'Придельники до 2021'!$B$4:$X$28,'Форма 1'!AI$8),"")</f>
        <v/>
      </c>
      <c r="S43" s="103" t="str">
        <f>IF(ISNUMBER('Форма 1'!AJ43),'Форма 1'!$H43*VLOOKUP('Форма 1'!$F43,'Придельники до 2021'!$B$4:$X$28,'Форма 1'!AJ$8),"")</f>
        <v/>
      </c>
      <c r="T43" s="87"/>
    </row>
    <row r="44" spans="1:20">
      <c r="A44" s="188">
        <f t="shared" si="3"/>
        <v>7</v>
      </c>
      <c r="B44" s="189" t="s">
        <v>126</v>
      </c>
      <c r="C44" s="99">
        <f t="shared" si="4"/>
        <v>20292861.120000001</v>
      </c>
      <c r="D44" s="103" t="str">
        <f>IF(ISNUMBER('Форма 1'!U44),'Форма 1'!$H44*VLOOKUP('Форма 1'!$F44,'Придельники до 2021'!$B$4:$X$28,'Форма 1'!U$8),"")</f>
        <v/>
      </c>
      <c r="E44" s="103" t="str">
        <f>IF(ISNUMBER('Форма 1'!V44),'Форма 1'!$H44*VLOOKUP('Форма 1'!$F44,'Придельники до 2021'!$B$4:$X$28,'Форма 1'!V$8),"")</f>
        <v/>
      </c>
      <c r="F44" s="103" t="str">
        <f>IF(ISNUMBER('Форма 1'!W44),'Форма 1'!$H44*VLOOKUP('Форма 1'!$F44,'Придельники до 2021'!$B$4:$X$28,'Форма 1'!W$8),"")</f>
        <v/>
      </c>
      <c r="G44" s="103" t="str">
        <f>IF(ISNUMBER('Форма 1'!X44),'Форма 1'!$H44*VLOOKUP('Форма 1'!$F44,'Придельники до 2021'!$B$4:$X$28,'Форма 1'!X$8),"")</f>
        <v/>
      </c>
      <c r="H44" s="103" t="str">
        <f>IF(ISNUMBER('Форма 1'!Y44),'Форма 1'!$H44*VLOOKUP('Форма 1'!$F44,'Придельники до 2021'!$B$4:$X$28,'Форма 1'!Y$8),"")</f>
        <v/>
      </c>
      <c r="I44" s="103" t="str">
        <f>IF(ISNUMBER('Форма 1'!Z44),'Форма 1'!$H44*VLOOKUP('Форма 1'!$F44,'Придельники до 2021'!$B$4:$X$28,'Форма 1'!Z$8),"")</f>
        <v/>
      </c>
      <c r="J44" s="103" t="str">
        <f>IF(ISNUMBER('Форма 1'!AA44),'Форма 1'!$H44*VLOOKUP('Форма 1'!$F44,'Придельники до 2021'!$B$4:$X$28,'Форма 1'!AA$8),"")</f>
        <v/>
      </c>
      <c r="K44" s="92"/>
      <c r="L44" s="88"/>
      <c r="M44" s="103">
        <f>IF(ISNUMBER('Форма 1'!AD44),'Форма 1'!$H44*VLOOKUP('Форма 1'!$F44,'Придельники с 2022'!$B$4:$X$28,'Форма 1'!AD$8),"")</f>
        <v>20292861.120000001</v>
      </c>
      <c r="N44" s="103" t="str">
        <f>IF(ISBLANK('Форма 1'!$AE44),"",IF('Форма 1'!$AE44=1,'Форма 1'!$H44*VLOOKUP('Форма 1'!$F44,'Придельники до 2021'!$B$4:$X$28,'Форма 1'!$AE$8,0),IF('Форма 1'!$AE44=2,'Форма 1'!$H44*VLOOKUP('Форма 1'!$F44,'Придельники до 2021'!$B$4:$X$28,13,0),IF('Форма 1'!$AE44=3,'Форма 1'!$H44*VLOOKUP('Форма 1'!$F44,'Придельники до 2021'!$B$4:$X$28,12,0)))))</f>
        <v/>
      </c>
      <c r="O44" s="103" t="str">
        <f>IF(ISNUMBER('Форма 1'!AF44),'Форма 1'!$H44*VLOOKUP('Форма 1'!$F44,'Придельники до 2021'!$B$4:$X$28,'Форма 1'!AF$8),"")</f>
        <v/>
      </c>
      <c r="P44" s="88"/>
      <c r="Q44" s="103" t="str">
        <f>IF(ISNUMBER('Форма 1'!AH44),'Форма 1'!$H44*VLOOKUP('Форма 1'!$F44,'Придельники до 2021'!$B$4:$X$28,'Форма 1'!AH$8),"")</f>
        <v/>
      </c>
      <c r="R44" s="103" t="str">
        <f>IF(ISNUMBER('Форма 1'!AI44),'Форма 1'!$H44*VLOOKUP('Форма 1'!$F44,'Придельники до 2021'!$B$4:$X$28,'Форма 1'!AI$8),"")</f>
        <v/>
      </c>
      <c r="S44" s="103" t="str">
        <f>IF(ISNUMBER('Форма 1'!AJ44),'Форма 1'!$H44*VLOOKUP('Форма 1'!$F44,'Придельники до 2021'!$B$4:$X$28,'Форма 1'!AJ$8),"")</f>
        <v/>
      </c>
      <c r="T44" s="87"/>
    </row>
    <row r="45" spans="1:20">
      <c r="A45" s="188">
        <f t="shared" si="3"/>
        <v>8</v>
      </c>
      <c r="B45" s="112" t="s">
        <v>127</v>
      </c>
      <c r="C45" s="99">
        <f t="shared" si="4"/>
        <v>262993.54100000003</v>
      </c>
      <c r="D45" s="103" t="str">
        <f>IF(ISNUMBER('Форма 1'!U45),'Форма 1'!$H45*VLOOKUP('Форма 1'!$F45,'Придельники до 2021'!$B$4:$X$28,'Форма 1'!U$8),"")</f>
        <v/>
      </c>
      <c r="E45" s="103" t="str">
        <f>IF(ISNUMBER('Форма 1'!V45),'Форма 1'!$H45*VLOOKUP('Форма 1'!$F45,'Придельники до 2021'!$B$4:$X$28,'Форма 1'!V$8),"")</f>
        <v/>
      </c>
      <c r="F45" s="103" t="str">
        <f>IF(ISNUMBER('Форма 1'!W45),'Форма 1'!$H45*VLOOKUP('Форма 1'!$F45,'Придельники до 2021'!$B$4:$X$28,'Форма 1'!W$8),"")</f>
        <v/>
      </c>
      <c r="G45" s="103">
        <f>IF(ISNUMBER('Форма 1'!X45),'Форма 1'!$H45*VLOOKUP('Форма 1'!$F45,'Придельники до 2021'!$B$4:$X$28,'Форма 1'!X$8),"")</f>
        <v>262993.54100000003</v>
      </c>
      <c r="H45" s="103" t="str">
        <f>IF(ISNUMBER('Форма 1'!Y45),'Форма 1'!$H45*VLOOKUP('Форма 1'!$F45,'Придельники до 2021'!$B$4:$X$28,'Форма 1'!Y$8),"")</f>
        <v/>
      </c>
      <c r="I45" s="103" t="str">
        <f>IF(ISNUMBER('Форма 1'!Z45),'Форма 1'!$H45*VLOOKUP('Форма 1'!$F45,'Придельники до 2021'!$B$4:$X$28,'Форма 1'!Z$8),"")</f>
        <v/>
      </c>
      <c r="J45" s="103" t="str">
        <f>IF(ISNUMBER('Форма 1'!AA45),'Форма 1'!$H45*VLOOKUP('Форма 1'!$F45,'Придельники до 2021'!$B$4:$X$28,'Форма 1'!AA$8),"")</f>
        <v/>
      </c>
      <c r="K45" s="92"/>
      <c r="L45" s="88"/>
      <c r="M45" s="103" t="str">
        <f>IF(ISNUMBER('Форма 1'!AD45),'Форма 1'!$H45*VLOOKUP('Форма 1'!$F45,'Придельники до 2021'!$B$4:$X$28,'Форма 1'!AD$8),"")</f>
        <v/>
      </c>
      <c r="N45" s="103" t="str">
        <f>IF(ISBLANK('Форма 1'!$AE45),"",IF('Форма 1'!$AE45=1,'Форма 1'!$H45*VLOOKUP('Форма 1'!$F45,'Придельники до 2021'!$B$4:$X$28,'Форма 1'!$AE$8,0),IF('Форма 1'!$AE45=2,'Форма 1'!$H45*VLOOKUP('Форма 1'!$F45,'Придельники до 2021'!$B$4:$X$28,13,0),IF('Форма 1'!$AE45=3,'Форма 1'!$H45*VLOOKUP('Форма 1'!$F45,'Придельники до 2021'!$B$4:$X$28,12,0)))))</f>
        <v/>
      </c>
      <c r="O45" s="103" t="str">
        <f>IF(ISNUMBER('Форма 1'!AF45),'Форма 1'!$H45*VLOOKUP('Форма 1'!$F45,'Придельники до 2021'!$B$4:$X$28,'Форма 1'!AF$8),"")</f>
        <v/>
      </c>
      <c r="P45" s="88"/>
      <c r="Q45" s="103" t="str">
        <f>IF(ISNUMBER('Форма 1'!AH45),'Форма 1'!$H45*VLOOKUP('Форма 1'!$F45,'Придельники до 2021'!$B$4:$X$28,'Форма 1'!AH$8),"")</f>
        <v/>
      </c>
      <c r="R45" s="103" t="str">
        <f>IF(ISNUMBER('Форма 1'!AI45),'Форма 1'!$H45*VLOOKUP('Форма 1'!$F45,'Придельники до 2021'!$B$4:$X$28,'Форма 1'!AI$8),"")</f>
        <v/>
      </c>
      <c r="S45" s="103" t="str">
        <f>IF(ISNUMBER('Форма 1'!AJ45),'Форма 1'!$H45*VLOOKUP('Форма 1'!$F45,'Придельники до 2021'!$B$4:$X$28,'Форма 1'!AJ$8),"")</f>
        <v/>
      </c>
      <c r="T45" s="87"/>
    </row>
    <row r="46" spans="1:20" ht="15.75">
      <c r="A46" s="187">
        <v>0</v>
      </c>
      <c r="B46" s="34" t="s">
        <v>128</v>
      </c>
      <c r="C46" s="24">
        <f t="shared" ref="C46:T46" si="9">SUM(C47:C82)</f>
        <v>317585813.1279999</v>
      </c>
      <c r="D46" s="24">
        <f t="shared" si="9"/>
        <v>7039962.5099999998</v>
      </c>
      <c r="E46" s="24">
        <f t="shared" si="9"/>
        <v>22321714.305999998</v>
      </c>
      <c r="F46" s="24">
        <f t="shared" si="9"/>
        <v>50345175.531999998</v>
      </c>
      <c r="G46" s="24">
        <f t="shared" si="9"/>
        <v>46383346.397999994</v>
      </c>
      <c r="H46" s="24">
        <f t="shared" si="9"/>
        <v>111174394.506</v>
      </c>
      <c r="I46" s="24">
        <f t="shared" si="9"/>
        <v>6711087.2759999996</v>
      </c>
      <c r="J46" s="24">
        <f t="shared" si="9"/>
        <v>11661886.897</v>
      </c>
      <c r="K46" s="37">
        <f t="shared" si="9"/>
        <v>7</v>
      </c>
      <c r="L46" s="24">
        <f t="shared" si="9"/>
        <v>17611853</v>
      </c>
      <c r="M46" s="24">
        <f t="shared" si="9"/>
        <v>27754808.126000002</v>
      </c>
      <c r="N46" s="24">
        <f t="shared" si="9"/>
        <v>12113136.745999999</v>
      </c>
      <c r="O46" s="24">
        <f t="shared" si="9"/>
        <v>4363821.7809999995</v>
      </c>
      <c r="P46" s="24">
        <f t="shared" si="9"/>
        <v>34687.5</v>
      </c>
      <c r="Q46" s="24">
        <f t="shared" si="9"/>
        <v>0</v>
      </c>
      <c r="R46" s="24">
        <f t="shared" si="9"/>
        <v>0</v>
      </c>
      <c r="S46" s="24">
        <f t="shared" si="9"/>
        <v>69938.55</v>
      </c>
      <c r="T46" s="24">
        <f t="shared" si="9"/>
        <v>0</v>
      </c>
    </row>
    <row r="47" spans="1:20">
      <c r="A47" s="188">
        <f t="shared" si="3"/>
        <v>1</v>
      </c>
      <c r="B47" s="119" t="s">
        <v>129</v>
      </c>
      <c r="C47" s="99">
        <f>SUM(D47:J47,L47:T47)</f>
        <v>2224121.2560000001</v>
      </c>
      <c r="D47" s="103">
        <f>IF(ISNUMBER('Форма 1'!U47),'Форма 1'!$H47*VLOOKUP('Форма 1'!$F47,'Придельники до 2021'!$B$4:$X$28,'Форма 1'!U$8),"")</f>
        <v>2224121.2560000001</v>
      </c>
      <c r="E47" s="103" t="str">
        <f>IF(ISNUMBER('Форма 1'!V47),'Форма 1'!$H47*VLOOKUP('Форма 1'!$F47,'Придельники до 2021'!$B$4:$X$28,'Форма 1'!V$8),"")</f>
        <v/>
      </c>
      <c r="F47" s="103" t="str">
        <f>IF(ISNUMBER('Форма 1'!W47),'Форма 1'!$H47*VLOOKUP('Форма 1'!$F47,'Придельники до 2021'!$B$4:$X$28,'Форма 1'!W$8),"")</f>
        <v/>
      </c>
      <c r="G47" s="103" t="str">
        <f>IF(ISNUMBER('Форма 1'!X47),'Форма 1'!$H47*VLOOKUP('Форма 1'!$F47,'Придельники до 2021'!$B$4:$X$28,'Форма 1'!X$8),"")</f>
        <v/>
      </c>
      <c r="H47" s="103" t="str">
        <f>IF(ISNUMBER('Форма 1'!Y47),'Форма 1'!$H47*VLOOKUP('Форма 1'!$F47,'Придельники до 2021'!$B$4:$X$28,'Форма 1'!Y$8),"")</f>
        <v/>
      </c>
      <c r="I47" s="103" t="str">
        <f>IF(ISNUMBER('Форма 1'!Z47),'Форма 1'!$H47*VLOOKUP('Форма 1'!$F47,'Придельники до 2021'!$B$4:$X$28,'Форма 1'!Z$8),"")</f>
        <v/>
      </c>
      <c r="J47" s="103" t="str">
        <f>IF(ISNUMBER('Форма 1'!AA47),'Форма 1'!$H47*VLOOKUP('Форма 1'!$F47,'Придельники до 2021'!$B$4:$X$28,'Форма 1'!AA$8),"")</f>
        <v/>
      </c>
      <c r="K47" s="93"/>
      <c r="L47" s="94"/>
      <c r="M47" s="103" t="str">
        <f>IF(ISNUMBER('Форма 1'!AD47),'Форма 1'!$H47*VLOOKUP('Форма 1'!$F47,'Придельники до 2021'!$B$4:$X$28,'Форма 1'!AD$8),"")</f>
        <v/>
      </c>
      <c r="N47" s="103" t="str">
        <f>IF(ISBLANK('Форма 1'!$AE47),"",IF('Форма 1'!$AE47=1,'Форма 1'!$H47*VLOOKUP('Форма 1'!$F47,'Придельники до 2021'!$B$4:$X$28,'Форма 1'!$AE$8,0),IF('Форма 1'!$AE47=2,'Форма 1'!$H47*VLOOKUP('Форма 1'!$F47,'Придельники до 2021'!$B$4:$X$28,13,0),IF('Форма 1'!$AE47=3,'Форма 1'!$H47*VLOOKUP('Форма 1'!$F47,'Придельники до 2021'!$B$4:$X$28,12,0)))))</f>
        <v/>
      </c>
      <c r="O47" s="103" t="str">
        <f>IF(ISNUMBER('Форма 1'!AF47),'Форма 1'!$H47*VLOOKUP('Форма 1'!$F47,'Придельники до 2021'!$B$4:$X$28,'Форма 1'!AF$8),"")</f>
        <v/>
      </c>
      <c r="P47" s="94"/>
      <c r="Q47" s="103" t="str">
        <f>IF(ISNUMBER('Форма 1'!AH47),'Форма 1'!$H47*VLOOKUP('Форма 1'!$F47,'Придельники до 2021'!$B$4:$X$28,'Форма 1'!AH$8),"")</f>
        <v/>
      </c>
      <c r="R47" s="103" t="str">
        <f>IF(ISNUMBER('Форма 1'!AI47),'Форма 1'!$H47*VLOOKUP('Форма 1'!$F47,'Придельники до 2021'!$B$4:$X$28,'Форма 1'!AI$8),"")</f>
        <v/>
      </c>
      <c r="S47" s="103" t="str">
        <f>IF(ISNUMBER('Форма 1'!AJ47),'Форма 1'!$H47*VLOOKUP('Форма 1'!$F47,'Придельники до 2021'!$B$4:$X$28,'Форма 1'!AJ$8),"")</f>
        <v/>
      </c>
      <c r="T47" s="94"/>
    </row>
    <row r="48" spans="1:20">
      <c r="A48" s="188">
        <f t="shared" si="3"/>
        <v>2</v>
      </c>
      <c r="B48" s="189" t="s">
        <v>130</v>
      </c>
      <c r="C48" s="99">
        <f>SUM(D48:J48,L48:T48)</f>
        <v>33440306.739999998</v>
      </c>
      <c r="D48" s="103">
        <f>IF(ISNUMBER('Форма 1'!U48),'Форма 1'!$H48*VLOOKUP('Форма 1'!$F48,'Придельники до 2021'!$B$4:$X$28,'Форма 1'!U$8),"")</f>
        <v>1727591.18</v>
      </c>
      <c r="E48" s="103">
        <f>IF(ISNUMBER('Форма 1'!V48),'Форма 1'!$H48*VLOOKUP('Форма 1'!$F48,'Придельники до 2021'!$B$4:$X$28,'Форма 1'!V$8),"")</f>
        <v>7536674.7299999995</v>
      </c>
      <c r="F48" s="103">
        <f>IF(ISNUMBER('Форма 1'!W48),'Форма 1'!$H48*VLOOKUP('Форма 1'!$F48,'Придельники до 2021'!$B$4:$X$28,'Форма 1'!W$8),"")</f>
        <v>2299296.1999999997</v>
      </c>
      <c r="G48" s="103">
        <f>IF(ISNUMBER('Форма 1'!X48),'Форма 1'!$H48*VLOOKUP('Форма 1'!$F48,'Придельники до 2021'!$B$4:$X$28,'Форма 1'!X$8),"")</f>
        <v>1428164.3</v>
      </c>
      <c r="H48" s="103">
        <f>IF(ISNUMBER('Форма 1'!Y48),'Форма 1'!$H48*VLOOKUP('Форма 1'!$F48,'Придельники до 2021'!$B$4:$X$28,'Форма 1'!Y$8),"")</f>
        <v>2699937.8000000003</v>
      </c>
      <c r="I48" s="103">
        <f>IF(ISNUMBER('Форма 1'!Z48),'Форма 1'!$H48*VLOOKUP('Форма 1'!$F48,'Придельники до 2021'!$B$4:$X$28,'Форма 1'!Z$8),"")</f>
        <v>2000176.83</v>
      </c>
      <c r="J48" s="103">
        <f>IF(ISNUMBER('Форма 1'!AA48),'Форма 1'!$H48*VLOOKUP('Форма 1'!$F48,'Придельники до 2021'!$B$4:$X$28,'Форма 1'!AA$8),"")</f>
        <v>4708417.3999999994</v>
      </c>
      <c r="K48" s="96"/>
      <c r="L48" s="95"/>
      <c r="M48" s="103" t="str">
        <f>IF(ISNUMBER('Форма 1'!AD48),'Форма 1'!$H48*VLOOKUP('Форма 1'!$F48,'Придельники до 2021'!$B$4:$X$28,'Форма 1'!AD$8),"")</f>
        <v/>
      </c>
      <c r="N48" s="103">
        <f>IF(ISBLANK('Форма 1'!$AE48),"",IF('Форма 1'!$AE48=1,'Форма 1'!$H48*VLOOKUP('Форма 1'!$F48,'Придельники до 2021'!$B$4:$X$28,'Форма 1'!$AE$8,0),IF('Форма 1'!$AE48=2,'Форма 1'!$H48*VLOOKUP('Форма 1'!$F48,'Придельники до 2021'!$B$4:$X$28,13,0),IF('Форма 1'!$AE48=3,'Форма 1'!$H48*VLOOKUP('Форма 1'!$F48,'Придельники до 2021'!$B$4:$X$28,12,0)))))</f>
        <v>7454877.0700000003</v>
      </c>
      <c r="O48" s="103">
        <f>IF(ISNUMBER('Форма 1'!AF48),'Форма 1'!$H48*VLOOKUP('Форма 1'!$F48,'Придельники до 2021'!$B$4:$X$28,'Форма 1'!AF$8),"")</f>
        <v>3585171.23</v>
      </c>
      <c r="P48" s="87"/>
      <c r="Q48" s="103" t="str">
        <f>IF(ISNUMBER('Форма 1'!AH48),'Форма 1'!$H48*VLOOKUP('Форма 1'!$F48,'Придельники до 2021'!$B$4:$X$28,'Форма 1'!AH$8),"")</f>
        <v/>
      </c>
      <c r="R48" s="103" t="str">
        <f>IF(ISNUMBER('Форма 1'!AI48),'Форма 1'!$H48*VLOOKUP('Форма 1'!$F48,'Придельники до 2021'!$B$4:$X$28,'Форма 1'!AI$8),"")</f>
        <v/>
      </c>
      <c r="S48" s="103" t="str">
        <f>IF(ISNUMBER('Форма 1'!AJ48),'Форма 1'!$H48*VLOOKUP('Форма 1'!$F48,'Придельники до 2021'!$B$4:$X$28,'Форма 1'!AJ$8),"")</f>
        <v/>
      </c>
      <c r="T48" s="87"/>
    </row>
    <row r="49" spans="1:20">
      <c r="A49" s="188">
        <f t="shared" si="3"/>
        <v>3</v>
      </c>
      <c r="B49" s="189" t="s">
        <v>131</v>
      </c>
      <c r="C49" s="99">
        <f t="shared" si="4"/>
        <v>37083012.223999999</v>
      </c>
      <c r="D49" s="103">
        <f>IF(ISNUMBER('Форма 1'!U49),'Форма 1'!$H49*VLOOKUP('Форма 1'!$F49,'Придельники с 2022'!$B$4:$X$28,'Форма 1'!U$8),"")</f>
        <v>3088250.074</v>
      </c>
      <c r="E49" s="103">
        <f>IF(ISNUMBER('Форма 1'!V49),'Форма 1'!$H49*VLOOKUP('Форма 1'!$F49,'Придельники с 2022'!$B$4:$X$28,'Форма 1'!V$8),"")</f>
        <v>14785039.575999998</v>
      </c>
      <c r="F49" s="103">
        <f>IF(ISNUMBER('Форма 1'!W49),'Форма 1'!$H49*VLOOKUP('Форма 1'!$F49,'Придельники до 2021'!$B$4:$X$28,'Форма 1'!W$8),"")</f>
        <v>3110775.5599999996</v>
      </c>
      <c r="G49" s="103">
        <f>IF(ISNUMBER('Форма 1'!X49),'Форма 1'!$H49*VLOOKUP('Форма 1'!$F49,'Придельники до 2021'!$B$4:$X$28,'Форма 1'!X$8),"")</f>
        <v>1932199.34</v>
      </c>
      <c r="H49" s="103">
        <f>IF(ISNUMBER('Форма 1'!Y49),'Форма 1'!$H49*VLOOKUP('Форма 1'!$F49,'Придельники с 2022'!$B$4:$X$28,'Форма 1'!Y$8),"")</f>
        <v>5090522.0999999996</v>
      </c>
      <c r="I49" s="103">
        <f>IF(ISNUMBER('Форма 1'!Z49),'Форма 1'!$H49*VLOOKUP('Форма 1'!$F49,'Придельники до 2021'!$B$4:$X$28,'Форма 1'!Z$8),"")</f>
        <v>2706089.4539999999</v>
      </c>
      <c r="J49" s="103">
        <f>IF(ISNUMBER('Форма 1'!AA49),'Форма 1'!$H49*VLOOKUP('Форма 1'!$F49,'Придельники до 2021'!$B$4:$X$28,'Форма 1'!AA$8),"")</f>
        <v>6370136.1199999992</v>
      </c>
      <c r="K49" s="96"/>
      <c r="L49" s="95"/>
      <c r="M49" s="103" t="str">
        <f>IF(ISNUMBER('Форма 1'!AD49),'Форма 1'!$H49*VLOOKUP('Форма 1'!$F49,'Придельники до 2021'!$B$4:$X$28,'Форма 1'!AD$8),"")</f>
        <v/>
      </c>
      <c r="N49" s="103" t="str">
        <f>IF(ISBLANK('Форма 1'!$AE49),"",IF('Форма 1'!$AE49=1,'Форма 1'!$H49*VLOOKUP('Форма 1'!$F49,'Придельники до 2021'!$B$4:$X$28,'Форма 1'!$AE$8,0),IF('Форма 1'!$AE49=2,'Форма 1'!$H49*VLOOKUP('Форма 1'!$F49,'Придельники до 2021'!$B$4:$X$28,13,0),IF('Форма 1'!$AE49=3,'Форма 1'!$H49*VLOOKUP('Форма 1'!$F49,'Придельники до 2021'!$B$4:$X$28,12,0)))))</f>
        <v/>
      </c>
      <c r="O49" s="103" t="str">
        <f>IF(ISNUMBER('Форма 1'!AF49),'Форма 1'!$H49*VLOOKUP('Форма 1'!$F49,'Придельники до 2021'!$B$4:$X$28,'Форма 1'!AF$8),"")</f>
        <v/>
      </c>
      <c r="P49" s="87"/>
      <c r="Q49" s="103" t="str">
        <f>IF(ISNUMBER('Форма 1'!AH49),'Форма 1'!$H49*VLOOKUP('Форма 1'!$F49,'Придельники до 2021'!$B$4:$X$28,'Форма 1'!AH$8),"")</f>
        <v/>
      </c>
      <c r="R49" s="103" t="str">
        <f>IF(ISNUMBER('Форма 1'!AI49),'Форма 1'!$H49*VLOOKUP('Форма 1'!$F49,'Придельники до 2021'!$B$4:$X$28,'Форма 1'!AI$8),"")</f>
        <v/>
      </c>
      <c r="S49" s="103" t="str">
        <f>IF(ISNUMBER('Форма 1'!AJ49),'Форма 1'!$H49*VLOOKUP('Форма 1'!$F49,'Придельники до 2021'!$B$4:$X$28,'Форма 1'!AJ$8),"")</f>
        <v/>
      </c>
      <c r="T49" s="87"/>
    </row>
    <row r="50" spans="1:20">
      <c r="A50" s="188">
        <f t="shared" si="3"/>
        <v>4</v>
      </c>
      <c r="B50" s="189" t="s">
        <v>132</v>
      </c>
      <c r="C50" s="99">
        <f t="shared" si="4"/>
        <v>9388273.7699999996</v>
      </c>
      <c r="D50" s="103" t="str">
        <f>IF(ISNUMBER('Форма 1'!U50),'Форма 1'!$H50*VLOOKUP('Форма 1'!$F50,'Придельники до 2021'!$B$4:$X$28,'Форма 1'!U$8),"")</f>
        <v/>
      </c>
      <c r="E50" s="103" t="str">
        <f>IF(ISNUMBER('Форма 1'!V50),'Форма 1'!$H50*VLOOKUP('Форма 1'!$F50,'Придельники до 2021'!$B$4:$X$28,'Форма 1'!V$8),"")</f>
        <v/>
      </c>
      <c r="F50" s="103">
        <f>IF(ISNUMBER('Форма 1'!W50),'Форма 1'!$H50*VLOOKUP('Форма 1'!$F50,'Придельники до 2021'!$B$4:$X$28,'Форма 1'!W$8),"")</f>
        <v>3358500.78</v>
      </c>
      <c r="G50" s="103">
        <f>IF(ISNUMBER('Форма 1'!X50),'Форма 1'!$H50*VLOOKUP('Форма 1'!$F50,'Придельники до 2021'!$B$4:$X$28,'Форма 1'!X$8),"")</f>
        <v>2086069.1700000002</v>
      </c>
      <c r="H50" s="103">
        <f>IF(ISNUMBER('Форма 1'!Y50),'Форма 1'!$H50*VLOOKUP('Форма 1'!$F50,'Придельники до 2021'!$B$4:$X$28,'Форма 1'!Y$8),"")</f>
        <v>3943703.82</v>
      </c>
      <c r="I50" s="103" t="str">
        <f>IF(ISNUMBER('Форма 1'!Z50),'Форма 1'!$H50*VLOOKUP('Форма 1'!$F50,'Придельники до 2021'!$B$4:$X$28,'Форма 1'!Z$8),"")</f>
        <v/>
      </c>
      <c r="J50" s="103" t="str">
        <f>IF(ISNUMBER('Форма 1'!AA50),'Форма 1'!$H50*VLOOKUP('Форма 1'!$F50,'Придельники до 2021'!$B$4:$X$28,'Форма 1'!AA$8),"")</f>
        <v/>
      </c>
      <c r="K50" s="96"/>
      <c r="L50" s="95"/>
      <c r="M50" s="103" t="str">
        <f>IF(ISNUMBER('Форма 1'!AD50),'Форма 1'!$H50*VLOOKUP('Форма 1'!$F50,'Придельники до 2021'!$B$4:$X$28,'Форма 1'!AD$8),"")</f>
        <v/>
      </c>
      <c r="N50" s="103" t="str">
        <f>IF(ISBLANK('Форма 1'!$AE50),"",IF('Форма 1'!$AE50=1,'Форма 1'!$H50*VLOOKUP('Форма 1'!$F50,'Придельники до 2021'!$B$4:$X$28,'Форма 1'!$AE$8,0),IF('Форма 1'!$AE50=2,'Форма 1'!$H50*VLOOKUP('Форма 1'!$F50,'Придельники до 2021'!$B$4:$X$28,13,0),IF('Форма 1'!$AE50=3,'Форма 1'!$H50*VLOOKUP('Форма 1'!$F50,'Придельники до 2021'!$B$4:$X$28,12,0)))))</f>
        <v/>
      </c>
      <c r="O50" s="103" t="str">
        <f>IF(ISNUMBER('Форма 1'!AF50),'Форма 1'!$H50*VLOOKUP('Форма 1'!$F50,'Придельники до 2021'!$B$4:$X$28,'Форма 1'!AF$8),"")</f>
        <v/>
      </c>
      <c r="P50" s="87"/>
      <c r="Q50" s="103" t="str">
        <f>IF(ISNUMBER('Форма 1'!AH50),'Форма 1'!$H50*VLOOKUP('Форма 1'!$F50,'Придельники до 2021'!$B$4:$X$28,'Форма 1'!AH$8),"")</f>
        <v/>
      </c>
      <c r="R50" s="103" t="str">
        <f>IF(ISNUMBER('Форма 1'!AI50),'Форма 1'!$H50*VLOOKUP('Форма 1'!$F50,'Придельники до 2021'!$B$4:$X$28,'Форма 1'!AI$8),"")</f>
        <v/>
      </c>
      <c r="S50" s="103" t="str">
        <f>IF(ISNUMBER('Форма 1'!AJ50),'Форма 1'!$H50*VLOOKUP('Форма 1'!$F50,'Придельники до 2021'!$B$4:$X$28,'Форма 1'!AJ$8),"")</f>
        <v/>
      </c>
      <c r="T50" s="87"/>
    </row>
    <row r="51" spans="1:20">
      <c r="A51" s="188">
        <f t="shared" si="3"/>
        <v>5</v>
      </c>
      <c r="B51" s="189" t="s">
        <v>133</v>
      </c>
      <c r="C51" s="99">
        <f t="shared" si="4"/>
        <v>7411883.75</v>
      </c>
      <c r="D51" s="103" t="str">
        <f>IF(ISNUMBER('Форма 1'!U51),'Форма 1'!$H51*VLOOKUP('Форма 1'!$F51,'Придельники до 2021'!$B$4:$X$28,'Форма 1'!U$8),"")</f>
        <v/>
      </c>
      <c r="E51" s="103" t="str">
        <f>IF(ISNUMBER('Форма 1'!V51),'Форма 1'!$H51*VLOOKUP('Форма 1'!$F51,'Придельники до 2021'!$B$4:$X$28,'Форма 1'!V$8),"")</f>
        <v/>
      </c>
      <c r="F51" s="103" t="str">
        <f>IF(ISNUMBER('Форма 1'!W51),'Форма 1'!$H51*VLOOKUP('Форма 1'!$F51,'Придельники до 2021'!$B$4:$X$28,'Форма 1'!W$8),"")</f>
        <v/>
      </c>
      <c r="G51" s="103">
        <f>IF(ISNUMBER('Форма 1'!X51),'Форма 1'!$H51*VLOOKUP('Форма 1'!$F51,'Придельники до 2021'!$B$4:$X$28,'Форма 1'!X$8),"")</f>
        <v>2564226.25</v>
      </c>
      <c r="H51" s="103">
        <f>IF(ISNUMBER('Форма 1'!Y51),'Форма 1'!$H51*VLOOKUP('Форма 1'!$F51,'Придельники до 2021'!$B$4:$X$28,'Форма 1'!Y$8),"")</f>
        <v>4847657.5</v>
      </c>
      <c r="I51" s="103" t="str">
        <f>IF(ISNUMBER('Форма 1'!Z51),'Форма 1'!$H51*VLOOKUP('Форма 1'!$F51,'Придельники до 2021'!$B$4:$X$28,'Форма 1'!Z$8),"")</f>
        <v/>
      </c>
      <c r="J51" s="103" t="str">
        <f>IF(ISNUMBER('Форма 1'!AA51),'Форма 1'!$H51*VLOOKUP('Форма 1'!$F51,'Придельники до 2021'!$B$4:$X$28,'Форма 1'!AA$8),"")</f>
        <v/>
      </c>
      <c r="K51" s="90"/>
      <c r="L51" s="87"/>
      <c r="M51" s="103" t="str">
        <f>IF(ISNUMBER('Форма 1'!AD51),'Форма 1'!$H51*VLOOKUP('Форма 1'!$F51,'Придельники до 2021'!$B$4:$X$28,'Форма 1'!AD$8),"")</f>
        <v/>
      </c>
      <c r="N51" s="103" t="str">
        <f>IF(ISBLANK('Форма 1'!$AE51),"",IF('Форма 1'!$AE51=1,'Форма 1'!$H51*VLOOKUP('Форма 1'!$F51,'Придельники до 2021'!$B$4:$X$28,'Форма 1'!$AE$8,0),IF('Форма 1'!$AE51=2,'Форма 1'!$H51*VLOOKUP('Форма 1'!$F51,'Придельники до 2021'!$B$4:$X$28,13,0),IF('Форма 1'!$AE51=3,'Форма 1'!$H51*VLOOKUP('Форма 1'!$F51,'Придельники до 2021'!$B$4:$X$28,12,0)))))</f>
        <v/>
      </c>
      <c r="O51" s="103" t="str">
        <f>IF(ISNUMBER('Форма 1'!AF51),'Форма 1'!$H51*VLOOKUP('Форма 1'!$F51,'Придельники до 2021'!$B$4:$X$28,'Форма 1'!AF$8),"")</f>
        <v/>
      </c>
      <c r="P51" s="87"/>
      <c r="Q51" s="103" t="str">
        <f>IF(ISNUMBER('Форма 1'!AH51),'Форма 1'!$H51*VLOOKUP('Форма 1'!$F51,'Придельники до 2021'!$B$4:$X$28,'Форма 1'!AH$8),"")</f>
        <v/>
      </c>
      <c r="R51" s="103" t="str">
        <f>IF(ISNUMBER('Форма 1'!AI51),'Форма 1'!$H51*VLOOKUP('Форма 1'!$F51,'Придельники до 2021'!$B$4:$X$28,'Форма 1'!AI$8),"")</f>
        <v/>
      </c>
      <c r="S51" s="103" t="str">
        <f>IF(ISNUMBER('Форма 1'!AJ51),'Форма 1'!$H51*VLOOKUP('Форма 1'!$F51,'Придельники до 2021'!$B$4:$X$28,'Форма 1'!AJ$8),"")</f>
        <v/>
      </c>
      <c r="T51" s="87"/>
    </row>
    <row r="52" spans="1:20">
      <c r="A52" s="188">
        <f t="shared" si="3"/>
        <v>6</v>
      </c>
      <c r="B52" s="191" t="s">
        <v>5131</v>
      </c>
      <c r="C52" s="99">
        <f>SUM(D52:J52,L52:T52)</f>
        <v>69938.55</v>
      </c>
      <c r="D52" s="103" t="str">
        <f>IF(ISNUMBER('Форма 1'!U52),'Форма 1'!$H52*VLOOKUP('Форма 1'!$F52,'Придельники до 2021'!$B$4:$X$28,'Форма 1'!U$8),"")</f>
        <v/>
      </c>
      <c r="E52" s="103" t="str">
        <f>IF(ISNUMBER('Форма 1'!V52),'Форма 1'!$H52*VLOOKUP('Форма 1'!$F52,'Придельники до 2021'!$B$4:$X$28,'Форма 1'!V$8),"")</f>
        <v/>
      </c>
      <c r="F52" s="103" t="str">
        <f>IF(ISNUMBER('Форма 1'!W52),'Форма 1'!$H52*VLOOKUP('Форма 1'!$F52,'Придельники до 2021'!$B$4:$X$28,'Форма 1'!W$8),"")</f>
        <v/>
      </c>
      <c r="G52" s="103" t="str">
        <f>IF(ISNUMBER('Форма 1'!X52),'Форма 1'!$H52*VLOOKUP('Форма 1'!$F52,'Придельники до 2021'!$B$4:$X$28,'Форма 1'!X$8),"")</f>
        <v/>
      </c>
      <c r="H52" s="103" t="str">
        <f>IF(ISNUMBER('Форма 1'!Y52),'Форма 1'!$H52*VLOOKUP('Форма 1'!$F52,'Придельники до 2021'!$B$4:$X$28,'Форма 1'!Y$8),"")</f>
        <v/>
      </c>
      <c r="I52" s="103" t="str">
        <f>IF(ISNUMBER('Форма 1'!Z52),'Форма 1'!$H52*VLOOKUP('Форма 1'!$F52,'Придельники до 2021'!$B$4:$X$28,'Форма 1'!Z$8),"")</f>
        <v/>
      </c>
      <c r="J52" s="103" t="str">
        <f>IF(ISNUMBER('Форма 1'!AA52),'Форма 1'!$H52*VLOOKUP('Форма 1'!$F52,'Придельники до 2021'!$B$4:$X$28,'Форма 1'!AA$8),"")</f>
        <v/>
      </c>
      <c r="K52" s="90"/>
      <c r="L52" s="87"/>
      <c r="M52" s="103" t="str">
        <f>IF(ISNUMBER('Форма 1'!AD52),'Форма 1'!$H52*VLOOKUP('Форма 1'!$F52,'Придельники до 2021'!$B$4:$X$28,'Форма 1'!AD$8),"")</f>
        <v/>
      </c>
      <c r="N52" s="103" t="str">
        <f>IF(ISBLANK('Форма 1'!$AE52),"",IF('Форма 1'!$AE52=1,'Форма 1'!$H52*VLOOKUP('Форма 1'!$F52,'Придельники до 2021'!$B$4:$X$28,'Форма 1'!$AE$8,0),IF('Форма 1'!$AE52=2,'Форма 1'!$H52*VLOOKUP('Форма 1'!$F52,'Придельники до 2021'!$B$4:$X$28,13,0),IF('Форма 1'!$AE52=3,'Форма 1'!$H52*VLOOKUP('Форма 1'!$F52,'Придельники до 2021'!$B$4:$X$28,12,0)))))</f>
        <v/>
      </c>
      <c r="O52" s="103" t="str">
        <f>IF(ISNUMBER('Форма 1'!AF52),'Форма 1'!$H52*VLOOKUP('Форма 1'!$F52,'Придельники до 2021'!$B$4:$X$28,'Форма 1'!AF$8),"")</f>
        <v/>
      </c>
      <c r="P52" s="87"/>
      <c r="Q52" s="103" t="str">
        <f>IF(ISNUMBER('Форма 1'!AH52),'Форма 1'!$H52*VLOOKUP('Форма 1'!$F52,'Придельники до 2021'!$B$4:$X$28,'Форма 1'!AH$8),"")</f>
        <v/>
      </c>
      <c r="R52" s="103" t="str">
        <f>IF(ISNUMBER('Форма 1'!AI52),'Форма 1'!$H52*VLOOKUP('Форма 1'!$F52,'Придельники до 2021'!$B$4:$X$28,'Форма 1'!AI$8),"")</f>
        <v/>
      </c>
      <c r="S52" s="103">
        <f>IF(ISNUMBER('Форма 1'!AJ52),'Форма 1'!$H52*VLOOKUP('Форма 1'!$F52,'Придельники до 2021'!$B$4:$X$28,'Форма 1'!AJ$8),"")</f>
        <v>69938.55</v>
      </c>
      <c r="T52" s="87"/>
    </row>
    <row r="53" spans="1:20">
      <c r="A53" s="188">
        <f t="shared" si="3"/>
        <v>7</v>
      </c>
      <c r="B53" s="189" t="s">
        <v>135</v>
      </c>
      <c r="C53" s="99">
        <f t="shared" si="4"/>
        <v>9124476.8399999999</v>
      </c>
      <c r="D53" s="103" t="str">
        <f>IF(ISNUMBER('Форма 1'!U53),'Форма 1'!$H53*VLOOKUP('Форма 1'!$F53,'Придельники до 2021'!$B$4:$X$28,'Форма 1'!U$8),"")</f>
        <v/>
      </c>
      <c r="E53" s="103" t="str">
        <f>IF(ISNUMBER('Форма 1'!V53),'Форма 1'!$H53*VLOOKUP('Форма 1'!$F53,'Придельники до 2021'!$B$4:$X$28,'Форма 1'!V$8),"")</f>
        <v/>
      </c>
      <c r="F53" s="103">
        <f>IF(ISNUMBER('Форма 1'!W53),'Форма 1'!$H53*VLOOKUP('Форма 1'!$F53,'Придельники до 2021'!$B$4:$X$28,'Форма 1'!W$8),"")</f>
        <v>3264131.76</v>
      </c>
      <c r="G53" s="103">
        <f>IF(ISNUMBER('Форма 1'!X53),'Форма 1'!$H53*VLOOKUP('Форма 1'!$F53,'Придельники до 2021'!$B$4:$X$28,'Форма 1'!X$8),"")</f>
        <v>2027453.6400000001</v>
      </c>
      <c r="H53" s="103">
        <f>IF(ISNUMBER('Форма 1'!Y53),'Форма 1'!$H53*VLOOKUP('Форма 1'!$F53,'Придельники до 2021'!$B$4:$X$28,'Форма 1'!Y$8),"")</f>
        <v>3832891.44</v>
      </c>
      <c r="I53" s="103" t="str">
        <f>IF(ISNUMBER('Форма 1'!Z53),'Форма 1'!$H53*VLOOKUP('Форма 1'!$F53,'Придельники до 2021'!$B$4:$X$28,'Форма 1'!Z$8),"")</f>
        <v/>
      </c>
      <c r="J53" s="103" t="str">
        <f>IF(ISNUMBER('Форма 1'!AA53),'Форма 1'!$H53*VLOOKUP('Форма 1'!$F53,'Придельники до 2021'!$B$4:$X$28,'Форма 1'!AA$8),"")</f>
        <v/>
      </c>
      <c r="K53" s="90"/>
      <c r="L53" s="87"/>
      <c r="M53" s="103" t="str">
        <f>IF(ISNUMBER('Форма 1'!AD53),'Форма 1'!$H53*VLOOKUP('Форма 1'!$F53,'Придельники до 2021'!$B$4:$X$28,'Форма 1'!AD$8),"")</f>
        <v/>
      </c>
      <c r="N53" s="103" t="str">
        <f>IF(ISBLANK('Форма 1'!$AE53),"",IF('Форма 1'!$AE53=1,'Форма 1'!$H53*VLOOKUP('Форма 1'!$F53,'Придельники до 2021'!$B$4:$X$28,'Форма 1'!$AE$8,0),IF('Форма 1'!$AE53=2,'Форма 1'!$H53*VLOOKUP('Форма 1'!$F53,'Придельники до 2021'!$B$4:$X$28,13,0),IF('Форма 1'!$AE53=3,'Форма 1'!$H53*VLOOKUP('Форма 1'!$F53,'Придельники до 2021'!$B$4:$X$28,12,0)))))</f>
        <v/>
      </c>
      <c r="O53" s="103" t="str">
        <f>IF(ISNUMBER('Форма 1'!AF53),'Форма 1'!$H53*VLOOKUP('Форма 1'!$F53,'Придельники до 2021'!$B$4:$X$28,'Форма 1'!AF$8),"")</f>
        <v/>
      </c>
      <c r="P53" s="87"/>
      <c r="Q53" s="103" t="str">
        <f>IF(ISNUMBER('Форма 1'!AH53),'Форма 1'!$H53*VLOOKUP('Форма 1'!$F53,'Придельники до 2021'!$B$4:$X$28,'Форма 1'!AH$8),"")</f>
        <v/>
      </c>
      <c r="R53" s="103" t="str">
        <f>IF(ISNUMBER('Форма 1'!AI53),'Форма 1'!$H53*VLOOKUP('Форма 1'!$F53,'Придельники до 2021'!$B$4:$X$28,'Форма 1'!AI$8),"")</f>
        <v/>
      </c>
      <c r="S53" s="103" t="str">
        <f>IF(ISNUMBER('Форма 1'!AJ53),'Форма 1'!$H53*VLOOKUP('Форма 1'!$F53,'Придельники до 2021'!$B$4:$X$28,'Форма 1'!AJ$8),"")</f>
        <v/>
      </c>
      <c r="T53" s="87"/>
    </row>
    <row r="54" spans="1:20">
      <c r="A54" s="188">
        <f t="shared" si="3"/>
        <v>8</v>
      </c>
      <c r="B54" s="189" t="s">
        <v>137</v>
      </c>
      <c r="C54" s="99">
        <f>SUM(D54:J54,L54:T54)</f>
        <v>4481466</v>
      </c>
      <c r="D54" s="103" t="str">
        <f>IF(ISNUMBER('Форма 1'!U54),'Форма 1'!$H54*VLOOKUP('Форма 1'!$F54,'Придельники до 2021'!$B$4:$X$28,'Форма 1'!U$8),"")</f>
        <v/>
      </c>
      <c r="E54" s="103" t="str">
        <f>IF(ISNUMBER('Форма 1'!V54),'Форма 1'!$H54*VLOOKUP('Форма 1'!$F54,'Придельники до 2021'!$B$4:$X$28,'Форма 1'!V$8),"")</f>
        <v/>
      </c>
      <c r="F54" s="103" t="str">
        <f>IF(ISNUMBER('Форма 1'!W54),'Форма 1'!$H54*VLOOKUP('Форма 1'!$F54,'Придельники до 2021'!$B$4:$X$28,'Форма 1'!W$8),"")</f>
        <v/>
      </c>
      <c r="G54" s="103" t="str">
        <f>IF(ISNUMBER('Форма 1'!X54),'Форма 1'!$H54*VLOOKUP('Форма 1'!$F54,'Придельники до 2021'!$B$4:$X$28,'Форма 1'!X$8),"")</f>
        <v/>
      </c>
      <c r="H54" s="103" t="str">
        <f>IF(ISNUMBER('Форма 1'!Y54),'Форма 1'!$H54*VLOOKUP('Форма 1'!$F54,'Придельники до 2021'!$B$4:$X$28,'Форма 1'!Y$8),"")</f>
        <v/>
      </c>
      <c r="I54" s="103" t="str">
        <f>IF(ISNUMBER('Форма 1'!Z54),'Форма 1'!$H54*VLOOKUP('Форма 1'!$F54,'Придельники до 2021'!$B$4:$X$28,'Форма 1'!Z$8),"")</f>
        <v/>
      </c>
      <c r="J54" s="103" t="str">
        <f>IF(ISNUMBER('Форма 1'!AA54),'Форма 1'!$H54*VLOOKUP('Форма 1'!$F54,'Придельники до 2021'!$B$4:$X$28,'Форма 1'!AA$8),"")</f>
        <v/>
      </c>
      <c r="K54" s="90">
        <v>2</v>
      </c>
      <c r="L54" s="87">
        <f>2240733*K54</f>
        <v>4481466</v>
      </c>
      <c r="M54" s="103" t="str">
        <f>IF(ISNUMBER('Форма 1'!AD54),'Форма 1'!$H54*VLOOKUP('Форма 1'!$F54,'Придельники до 2021'!$B$4:$X$28,'Форма 1'!AD$8),"")</f>
        <v/>
      </c>
      <c r="N54" s="103" t="str">
        <f>IF(ISBLANK('Форма 1'!$AE54),"",IF('Форма 1'!$AE54=1,'Форма 1'!$H54*VLOOKUP('Форма 1'!$F54,'Придельники до 2021'!$B$4:$X$28,'Форма 1'!$AE$8,0),IF('Форма 1'!$AE54=2,'Форма 1'!$H54*VLOOKUP('Форма 1'!$F54,'Придельники до 2021'!$B$4:$X$28,13,0),IF('Форма 1'!$AE54=3,'Форма 1'!$H54*VLOOKUP('Форма 1'!$F54,'Придельники до 2021'!$B$4:$X$28,12,0)))))</f>
        <v/>
      </c>
      <c r="O54" s="103" t="str">
        <f>IF(ISNUMBER('Форма 1'!AF54),'Форма 1'!$H54*VLOOKUP('Форма 1'!$F54,'Придельники до 2021'!$B$4:$X$28,'Форма 1'!AF$8),"")</f>
        <v/>
      </c>
      <c r="P54" s="87"/>
      <c r="Q54" s="103" t="str">
        <f>IF(ISNUMBER('Форма 1'!AH54),'Форма 1'!$H54*VLOOKUP('Форма 1'!$F54,'Придельники до 2021'!$B$4:$X$28,'Форма 1'!AH$8),"")</f>
        <v/>
      </c>
      <c r="R54" s="103" t="str">
        <f>IF(ISNUMBER('Форма 1'!AI54),'Форма 1'!$H54*VLOOKUP('Форма 1'!$F54,'Придельники до 2021'!$B$4:$X$28,'Форма 1'!AI$8),"")</f>
        <v/>
      </c>
      <c r="S54" s="103" t="str">
        <f>IF(ISNUMBER('Форма 1'!AJ54),'Форма 1'!$H54*VLOOKUP('Форма 1'!$F54,'Придельники до 2021'!$B$4:$X$28,'Форма 1'!AJ$8),"")</f>
        <v/>
      </c>
      <c r="T54" s="87"/>
    </row>
    <row r="55" spans="1:20">
      <c r="A55" s="188">
        <f t="shared" si="3"/>
        <v>9</v>
      </c>
      <c r="B55" s="189" t="s">
        <v>138</v>
      </c>
      <c r="C55" s="99">
        <f t="shared" si="4"/>
        <v>6298270</v>
      </c>
      <c r="D55" s="103" t="str">
        <f>IF(ISNUMBER('Форма 1'!U55),'Форма 1'!$H55*VLOOKUP('Форма 1'!$F55,'Придельники до 2021'!$B$4:$X$28,'Форма 1'!U$8),"")</f>
        <v/>
      </c>
      <c r="E55" s="103" t="str">
        <f>IF(ISNUMBER('Форма 1'!V55),'Форма 1'!$H55*VLOOKUP('Форма 1'!$F55,'Придельники до 2021'!$B$4:$X$28,'Форма 1'!V$8),"")</f>
        <v/>
      </c>
      <c r="F55" s="103">
        <f>IF(ISNUMBER('Форма 1'!W55),'Форма 1'!$H55*VLOOKUP('Форма 1'!$F55,'Придельники до 2021'!$B$4:$X$28,'Форма 1'!W$8),"")</f>
        <v>1933439.5999999999</v>
      </c>
      <c r="G55" s="103">
        <f>IF(ISNUMBER('Форма 1'!X55),'Форма 1'!$H55*VLOOKUP('Форма 1'!$F55,'Придельники до 2021'!$B$4:$X$28,'Форма 1'!X$8),"")</f>
        <v>1200919.4000000001</v>
      </c>
      <c r="H55" s="103">
        <f>IF(ISNUMBER('Форма 1'!Y55),'Форма 1'!$H55*VLOOKUP('Форма 1'!$F55,'Придельники с 2022'!$B$4:$X$28,'Форма 1'!Y$8),"")</f>
        <v>3163911</v>
      </c>
      <c r="I55" s="103" t="str">
        <f>IF(ISNUMBER('Форма 1'!Z55),'Форма 1'!$H55*VLOOKUP('Форма 1'!$F55,'Придельники до 2021'!$B$4:$X$28,'Форма 1'!Z$8),"")</f>
        <v/>
      </c>
      <c r="J55" s="103" t="str">
        <f>IF(ISNUMBER('Форма 1'!AA55),'Форма 1'!$H55*VLOOKUP('Форма 1'!$F55,'Придельники до 2021'!$B$4:$X$28,'Форма 1'!AA$8),"")</f>
        <v/>
      </c>
      <c r="K55" s="90"/>
      <c r="L55" s="87"/>
      <c r="M55" s="103" t="str">
        <f>IF(ISNUMBER('Форма 1'!AD55),'Форма 1'!$H55*VLOOKUP('Форма 1'!$F55,'Придельники до 2021'!$B$4:$X$28,'Форма 1'!AD$8),"")</f>
        <v/>
      </c>
      <c r="N55" s="103" t="str">
        <f>IF(ISBLANK('Форма 1'!$AE55),"",IF('Форма 1'!$AE55=1,'Форма 1'!$H55*VLOOKUP('Форма 1'!$F55,'Придельники до 2021'!$B$4:$X$28,'Форма 1'!$AE$8,0),IF('Форма 1'!$AE55=2,'Форма 1'!$H55*VLOOKUP('Форма 1'!$F55,'Придельники до 2021'!$B$4:$X$28,13,0),IF('Форма 1'!$AE55=3,'Форма 1'!$H55*VLOOKUP('Форма 1'!$F55,'Придельники до 2021'!$B$4:$X$28,12,0)))))</f>
        <v/>
      </c>
      <c r="O55" s="103" t="str">
        <f>IF(ISNUMBER('Форма 1'!AF55),'Форма 1'!$H55*VLOOKUP('Форма 1'!$F55,'Придельники до 2021'!$B$4:$X$28,'Форма 1'!AF$8),"")</f>
        <v/>
      </c>
      <c r="P55" s="87"/>
      <c r="Q55" s="103" t="str">
        <f>IF(ISNUMBER('Форма 1'!AH55),'Форма 1'!$H55*VLOOKUP('Форма 1'!$F55,'Придельники до 2021'!$B$4:$X$28,'Форма 1'!AH$8),"")</f>
        <v/>
      </c>
      <c r="R55" s="103" t="str">
        <f>IF(ISNUMBER('Форма 1'!AI55),'Форма 1'!$H55*VLOOKUP('Форма 1'!$F55,'Придельники до 2021'!$B$4:$X$28,'Форма 1'!AI$8),"")</f>
        <v/>
      </c>
      <c r="S55" s="103" t="str">
        <f>IF(ISNUMBER('Форма 1'!AJ55),'Форма 1'!$H55*VLOOKUP('Форма 1'!$F55,'Придельники до 2021'!$B$4:$X$28,'Форма 1'!AJ$8),"")</f>
        <v/>
      </c>
      <c r="T55" s="87"/>
    </row>
    <row r="56" spans="1:20">
      <c r="A56" s="188">
        <f t="shared" si="3"/>
        <v>10</v>
      </c>
      <c r="B56" s="189" t="s">
        <v>139</v>
      </c>
      <c r="C56" s="99">
        <f t="shared" si="4"/>
        <v>5654664.9600000009</v>
      </c>
      <c r="D56" s="103" t="str">
        <f>IF(ISNUMBER('Форма 1'!U56),'Форма 1'!$H56*VLOOKUP('Форма 1'!$F56,'Придельники до 2021'!$B$4:$X$28,'Форма 1'!U$8),"")</f>
        <v/>
      </c>
      <c r="E56" s="103" t="str">
        <f>IF(ISNUMBER('Форма 1'!V56),'Форма 1'!$H56*VLOOKUP('Форма 1'!$F56,'Придельники до 2021'!$B$4:$X$28,'Форма 1'!V$8),"")</f>
        <v/>
      </c>
      <c r="F56" s="103" t="str">
        <f>IF(ISNUMBER('Форма 1'!W56),'Форма 1'!$H56*VLOOKUP('Форма 1'!$F56,'Придельники до 2021'!$B$4:$X$28,'Форма 1'!W$8),"")</f>
        <v/>
      </c>
      <c r="G56" s="103">
        <f>IF(ISNUMBER('Форма 1'!X56),'Форма 1'!$H56*VLOOKUP('Форма 1'!$F56,'Придельники до 2021'!$B$4:$X$28,'Форма 1'!X$8),"")</f>
        <v>1555798.5600000003</v>
      </c>
      <c r="H56" s="103">
        <f>IF(ISNUMBER('Форма 1'!Y56),'Форма 1'!$H56*VLOOKUP('Форма 1'!$F56,'Придельники с 2022'!$B$4:$X$28,'Форма 1'!Y$8),"")</f>
        <v>4098866.4000000004</v>
      </c>
      <c r="I56" s="103" t="str">
        <f>IF(ISNUMBER('Форма 1'!Z56),'Форма 1'!$H56*VLOOKUP('Форма 1'!$F56,'Придельники до 2021'!$B$4:$X$28,'Форма 1'!Z$8),"")</f>
        <v/>
      </c>
      <c r="J56" s="103" t="str">
        <f>IF(ISNUMBER('Форма 1'!AA56),'Форма 1'!$H56*VLOOKUP('Форма 1'!$F56,'Придельники до 2021'!$B$4:$X$28,'Форма 1'!AA$8),"")</f>
        <v/>
      </c>
      <c r="K56" s="90"/>
      <c r="L56" s="87"/>
      <c r="M56" s="103" t="str">
        <f>IF(ISNUMBER('Форма 1'!AD56),'Форма 1'!$H56*VLOOKUP('Форма 1'!$F56,'Придельники до 2021'!$B$4:$X$28,'Форма 1'!AD$8),"")</f>
        <v/>
      </c>
      <c r="N56" s="103" t="str">
        <f>IF(ISBLANK('Форма 1'!$AE56),"",IF('Форма 1'!$AE56=1,'Форма 1'!$H56*VLOOKUP('Форма 1'!$F56,'Придельники до 2021'!$B$4:$X$28,'Форма 1'!$AE$8,0),IF('Форма 1'!$AE56=2,'Форма 1'!$H56*VLOOKUP('Форма 1'!$F56,'Придельники до 2021'!$B$4:$X$28,13,0),IF('Форма 1'!$AE56=3,'Форма 1'!$H56*VLOOKUP('Форма 1'!$F56,'Придельники до 2021'!$B$4:$X$28,12,0)))))</f>
        <v/>
      </c>
      <c r="O56" s="103" t="str">
        <f>IF(ISNUMBER('Форма 1'!AF56),'Форма 1'!$H56*VLOOKUP('Форма 1'!$F56,'Придельники до 2021'!$B$4:$X$28,'Форма 1'!AF$8),"")</f>
        <v/>
      </c>
      <c r="P56" s="87"/>
      <c r="Q56" s="103" t="str">
        <f>IF(ISNUMBER('Форма 1'!AH56),'Форма 1'!$H56*VLOOKUP('Форма 1'!$F56,'Придельники до 2021'!$B$4:$X$28,'Форма 1'!AH$8),"")</f>
        <v/>
      </c>
      <c r="R56" s="103" t="str">
        <f>IF(ISNUMBER('Форма 1'!AI56),'Форма 1'!$H56*VLOOKUP('Форма 1'!$F56,'Придельники до 2021'!$B$4:$X$28,'Форма 1'!AI$8),"")</f>
        <v/>
      </c>
      <c r="S56" s="103" t="str">
        <f>IF(ISNUMBER('Форма 1'!AJ56),'Форма 1'!$H56*VLOOKUP('Форма 1'!$F56,'Придельники до 2021'!$B$4:$X$28,'Форма 1'!AJ$8),"")</f>
        <v/>
      </c>
      <c r="T56" s="87"/>
    </row>
    <row r="57" spans="1:20">
      <c r="A57" s="188">
        <f t="shared" si="3"/>
        <v>11</v>
      </c>
      <c r="B57" s="189" t="s">
        <v>140</v>
      </c>
      <c r="C57" s="99">
        <f t="shared" si="4"/>
        <v>13802998</v>
      </c>
      <c r="D57" s="103" t="str">
        <f>IF(ISNUMBER('Форма 1'!U57),'Форма 1'!$H57*VLOOKUP('Форма 1'!$F57,'Придельники до 2021'!$B$4:$X$28,'Форма 1'!U$8),"")</f>
        <v/>
      </c>
      <c r="E57" s="103" t="str">
        <f>IF(ISNUMBER('Форма 1'!V57),'Форма 1'!$H57*VLOOKUP('Форма 1'!$F57,'Придельники до 2021'!$B$4:$X$28,'Форма 1'!V$8),"")</f>
        <v/>
      </c>
      <c r="F57" s="103">
        <f>IF(ISNUMBER('Форма 1'!W57),'Форма 1'!$H57*VLOOKUP('Форма 1'!$F57,'Придельники до 2021'!$B$4:$X$28,'Форма 1'!W$8),"")</f>
        <v>4237237.04</v>
      </c>
      <c r="G57" s="103">
        <f>IF(ISNUMBER('Форма 1'!X57),'Форма 1'!$H57*VLOOKUP('Форма 1'!$F57,'Придельники до 2021'!$B$4:$X$28,'Форма 1'!X$8),"")</f>
        <v>2631879.5600000005</v>
      </c>
      <c r="H57" s="103">
        <f>IF(ISNUMBER('Форма 1'!Y57),'Форма 1'!$H57*VLOOKUP('Форма 1'!$F57,'Придельники с 2022'!$B$4:$X$28,'Форма 1'!Y$8),"")</f>
        <v>6933881.4000000004</v>
      </c>
      <c r="I57" s="103" t="str">
        <f>IF(ISNUMBER('Форма 1'!Z57),'Форма 1'!$H57*VLOOKUP('Форма 1'!$F57,'Придельники до 2021'!$B$4:$X$28,'Форма 1'!Z$8),"")</f>
        <v/>
      </c>
      <c r="J57" s="103" t="str">
        <f>IF(ISNUMBER('Форма 1'!AA57),'Форма 1'!$H57*VLOOKUP('Форма 1'!$F57,'Придельники до 2021'!$B$4:$X$28,'Форма 1'!AA$8),"")</f>
        <v/>
      </c>
      <c r="K57" s="90"/>
      <c r="L57" s="87"/>
      <c r="M57" s="103" t="str">
        <f>IF(ISNUMBER('Форма 1'!AD57),'Форма 1'!$H57*VLOOKUP('Форма 1'!$F57,'Придельники до 2021'!$B$4:$X$28,'Форма 1'!AD$8),"")</f>
        <v/>
      </c>
      <c r="N57" s="103" t="str">
        <f>IF(ISBLANK('Форма 1'!$AE57),"",IF('Форма 1'!$AE57=1,'Форма 1'!$H57*VLOOKUP('Форма 1'!$F57,'Придельники до 2021'!$B$4:$X$28,'Форма 1'!$AE$8,0),IF('Форма 1'!$AE57=2,'Форма 1'!$H57*VLOOKUP('Форма 1'!$F57,'Придельники до 2021'!$B$4:$X$28,13,0),IF('Форма 1'!$AE57=3,'Форма 1'!$H57*VLOOKUP('Форма 1'!$F57,'Придельники до 2021'!$B$4:$X$28,12,0)))))</f>
        <v/>
      </c>
      <c r="O57" s="103" t="str">
        <f>IF(ISNUMBER('Форма 1'!AF57),'Форма 1'!$H57*VLOOKUP('Форма 1'!$F57,'Придельники до 2021'!$B$4:$X$28,'Форма 1'!AF$8),"")</f>
        <v/>
      </c>
      <c r="P57" s="87"/>
      <c r="Q57" s="103" t="str">
        <f>IF(ISNUMBER('Форма 1'!AH57),'Форма 1'!$H57*VLOOKUP('Форма 1'!$F57,'Придельники до 2021'!$B$4:$X$28,'Форма 1'!AH$8),"")</f>
        <v/>
      </c>
      <c r="R57" s="103" t="str">
        <f>IF(ISNUMBER('Форма 1'!AI57),'Форма 1'!$H57*VLOOKUP('Форма 1'!$F57,'Придельники до 2021'!$B$4:$X$28,'Форма 1'!AI$8),"")</f>
        <v/>
      </c>
      <c r="S57" s="103" t="str">
        <f>IF(ISNUMBER('Форма 1'!AJ57),'Форма 1'!$H57*VLOOKUP('Форма 1'!$F57,'Придельники до 2021'!$B$4:$X$28,'Форма 1'!AJ$8),"")</f>
        <v/>
      </c>
      <c r="T57" s="87"/>
    </row>
    <row r="58" spans="1:20">
      <c r="A58" s="188">
        <f t="shared" si="3"/>
        <v>12</v>
      </c>
      <c r="B58" s="189" t="s">
        <v>141</v>
      </c>
      <c r="C58" s="99">
        <f t="shared" si="4"/>
        <v>14376695.58</v>
      </c>
      <c r="D58" s="103" t="str">
        <f>IF(ISNUMBER('Форма 1'!U58),'Форма 1'!$H58*VLOOKUP('Форма 1'!$F58,'Придельники до 2021'!$B$4:$X$28,'Форма 1'!U$8),"")</f>
        <v/>
      </c>
      <c r="E58" s="103" t="str">
        <f>IF(ISNUMBER('Форма 1'!V58),'Форма 1'!$H58*VLOOKUP('Форма 1'!$F58,'Придельники до 2021'!$B$4:$X$28,'Форма 1'!V$8),"")</f>
        <v/>
      </c>
      <c r="F58" s="103">
        <f>IF(ISNUMBER('Форма 1'!W58),'Форма 1'!$H58*VLOOKUP('Форма 1'!$F58,'Придельники до 2021'!$B$4:$X$28,'Форма 1'!W$8),"")</f>
        <v>5001934.392</v>
      </c>
      <c r="G58" s="103">
        <f>IF(ISNUMBER('Форма 1'!X58),'Форма 1'!$H58*VLOOKUP('Форма 1'!$F58,'Придельники до 2021'!$B$4:$X$28,'Форма 1'!X$8),"")</f>
        <v>2141557.6319999998</v>
      </c>
      <c r="H58" s="103">
        <f>IF(ISNUMBER('Форма 1'!Y58),'Форма 1'!$H58*VLOOKUP('Форма 1'!$F58,'Придельники с 2022'!$B$4:$X$28,'Форма 1'!Y$8),"")</f>
        <v>7233203.5559999999</v>
      </c>
      <c r="I58" s="103" t="str">
        <f>IF(ISNUMBER('Форма 1'!Z58),'Форма 1'!$H58*VLOOKUP('Форма 1'!$F58,'Придельники до 2021'!$B$4:$X$28,'Форма 1'!Z$8),"")</f>
        <v/>
      </c>
      <c r="J58" s="103" t="str">
        <f>IF(ISNUMBER('Форма 1'!AA58),'Форма 1'!$H58*VLOOKUP('Форма 1'!$F58,'Придельники до 2021'!$B$4:$X$28,'Форма 1'!AA$8),"")</f>
        <v/>
      </c>
      <c r="K58" s="90"/>
      <c r="L58" s="87"/>
      <c r="M58" s="103" t="str">
        <f>IF(ISNUMBER('Форма 1'!AD58),'Форма 1'!$H58*VLOOKUP('Форма 1'!$F58,'Придельники до 2021'!$B$4:$X$28,'Форма 1'!AD$8),"")</f>
        <v/>
      </c>
      <c r="N58" s="103" t="str">
        <f>IF(ISBLANK('Форма 1'!$AE58),"",IF('Форма 1'!$AE58=1,'Форма 1'!$H58*VLOOKUP('Форма 1'!$F58,'Придельники до 2021'!$B$4:$X$28,'Форма 1'!$AE$8,0),IF('Форма 1'!$AE58=2,'Форма 1'!$H58*VLOOKUP('Форма 1'!$F58,'Придельники до 2021'!$B$4:$X$28,13,0),IF('Форма 1'!$AE58=3,'Форма 1'!$H58*VLOOKUP('Форма 1'!$F58,'Придельники до 2021'!$B$4:$X$28,12,0)))))</f>
        <v/>
      </c>
      <c r="O58" s="103" t="str">
        <f>IF(ISNUMBER('Форма 1'!AF58),'Форма 1'!$H58*VLOOKUP('Форма 1'!$F58,'Придельники до 2021'!$B$4:$X$28,'Форма 1'!AF$8),"")</f>
        <v/>
      </c>
      <c r="P58" s="87"/>
      <c r="Q58" s="103" t="str">
        <f>IF(ISNUMBER('Форма 1'!AH58),'Форма 1'!$H58*VLOOKUP('Форма 1'!$F58,'Придельники до 2021'!$B$4:$X$28,'Форма 1'!AH$8),"")</f>
        <v/>
      </c>
      <c r="R58" s="103" t="str">
        <f>IF(ISNUMBER('Форма 1'!AI58),'Форма 1'!$H58*VLOOKUP('Форма 1'!$F58,'Придельники до 2021'!$B$4:$X$28,'Форма 1'!AI$8),"")</f>
        <v/>
      </c>
      <c r="S58" s="103" t="str">
        <f>IF(ISNUMBER('Форма 1'!AJ58),'Форма 1'!$H58*VLOOKUP('Форма 1'!$F58,'Придельники до 2021'!$B$4:$X$28,'Форма 1'!AJ$8),"")</f>
        <v/>
      </c>
      <c r="T58" s="87"/>
    </row>
    <row r="59" spans="1:20">
      <c r="A59" s="188">
        <f t="shared" si="3"/>
        <v>13</v>
      </c>
      <c r="B59" s="189" t="s">
        <v>142</v>
      </c>
      <c r="C59" s="99">
        <f t="shared" si="4"/>
        <v>7796794.5</v>
      </c>
      <c r="D59" s="103" t="str">
        <f>IF(ISNUMBER('Форма 1'!U59),'Форма 1'!$H59*VLOOKUP('Форма 1'!$F59,'Придельники до 2021'!$B$4:$X$28,'Форма 1'!U$8),"")</f>
        <v/>
      </c>
      <c r="E59" s="103" t="str">
        <f>IF(ISNUMBER('Форма 1'!V59),'Форма 1'!$H59*VLOOKUP('Форма 1'!$F59,'Придельники до 2021'!$B$4:$X$28,'Форма 1'!V$8),"")</f>
        <v/>
      </c>
      <c r="F59" s="103">
        <f>IF(ISNUMBER('Форма 1'!W59),'Форма 1'!$H59*VLOOKUP('Форма 1'!$F59,'Придельники до 2021'!$B$4:$X$28,'Форма 1'!W$8),"")</f>
        <v>2393455.86</v>
      </c>
      <c r="G59" s="103">
        <f>IF(ISNUMBER('Форма 1'!X59),'Форма 1'!$H59*VLOOKUP('Форма 1'!$F59,'Придельники до 2021'!$B$4:$X$28,'Форма 1'!X$8),"")</f>
        <v>1486649.79</v>
      </c>
      <c r="H59" s="103">
        <f>IF(ISNUMBER('Форма 1'!Y59),'Форма 1'!$H59*VLOOKUP('Форма 1'!$F59,'Придельники с 2022'!$B$4:$X$28,'Форма 1'!Y$8),"")</f>
        <v>3916688.8499999996</v>
      </c>
      <c r="I59" s="103" t="str">
        <f>IF(ISNUMBER('Форма 1'!Z59),'Форма 1'!$H59*VLOOKUP('Форма 1'!$F59,'Придельники до 2021'!$B$4:$X$28,'Форма 1'!Z$8),"")</f>
        <v/>
      </c>
      <c r="J59" s="103" t="str">
        <f>IF(ISNUMBER('Форма 1'!AA59),'Форма 1'!$H59*VLOOKUP('Форма 1'!$F59,'Придельники до 2021'!$B$4:$X$28,'Форма 1'!AA$8),"")</f>
        <v/>
      </c>
      <c r="K59" s="90"/>
      <c r="L59" s="87"/>
      <c r="M59" s="103" t="str">
        <f>IF(ISNUMBER('Форма 1'!AD59),'Форма 1'!$H59*VLOOKUP('Форма 1'!$F59,'Придельники до 2021'!$B$4:$X$28,'Форма 1'!AD$8),"")</f>
        <v/>
      </c>
      <c r="N59" s="103" t="str">
        <f>IF(ISBLANK('Форма 1'!$AE59),"",IF('Форма 1'!$AE59=1,'Форма 1'!$H59*VLOOKUP('Форма 1'!$F59,'Придельники до 2021'!$B$4:$X$28,'Форма 1'!$AE$8,0),IF('Форма 1'!$AE59=2,'Форма 1'!$H59*VLOOKUP('Форма 1'!$F59,'Придельники до 2021'!$B$4:$X$28,13,0),IF('Форма 1'!$AE59=3,'Форма 1'!$H59*VLOOKUP('Форма 1'!$F59,'Придельники до 2021'!$B$4:$X$28,12,0)))))</f>
        <v/>
      </c>
      <c r="O59" s="103" t="str">
        <f>IF(ISNUMBER('Форма 1'!AF59),'Форма 1'!$H59*VLOOKUP('Форма 1'!$F59,'Придельники до 2021'!$B$4:$X$28,'Форма 1'!AF$8),"")</f>
        <v/>
      </c>
      <c r="P59" s="87"/>
      <c r="Q59" s="103" t="str">
        <f>IF(ISNUMBER('Форма 1'!AH59),'Форма 1'!$H59*VLOOKUP('Форма 1'!$F59,'Придельники до 2021'!$B$4:$X$28,'Форма 1'!AH$8),"")</f>
        <v/>
      </c>
      <c r="R59" s="103" t="str">
        <f>IF(ISNUMBER('Форма 1'!AI59),'Форма 1'!$H59*VLOOKUP('Форма 1'!$F59,'Придельники до 2021'!$B$4:$X$28,'Форма 1'!AI$8),"")</f>
        <v/>
      </c>
      <c r="S59" s="103" t="str">
        <f>IF(ISNUMBER('Форма 1'!AJ59),'Форма 1'!$H59*VLOOKUP('Форма 1'!$F59,'Придельники до 2021'!$B$4:$X$28,'Форма 1'!AJ$8),"")</f>
        <v/>
      </c>
      <c r="T59" s="87"/>
    </row>
    <row r="60" spans="1:20">
      <c r="A60" s="188">
        <f>A59+1</f>
        <v>14</v>
      </c>
      <c r="B60" s="189" t="s">
        <v>144</v>
      </c>
      <c r="C60" s="99">
        <f t="shared" si="4"/>
        <v>7355711</v>
      </c>
      <c r="D60" s="103" t="str">
        <f>IF(ISNUMBER('Форма 1'!U60),'Форма 1'!$H60*VLOOKUP('Форма 1'!$F60,'Придельники до 2021'!$B$4:$X$28,'Форма 1'!U$8),"")</f>
        <v/>
      </c>
      <c r="E60" s="103" t="str">
        <f>IF(ISNUMBER('Форма 1'!V60),'Форма 1'!$H60*VLOOKUP('Форма 1'!$F60,'Придельники до 2021'!$B$4:$X$28,'Форма 1'!V$8),"")</f>
        <v/>
      </c>
      <c r="F60" s="103">
        <f>IF(ISNUMBER('Форма 1'!W60),'Форма 1'!$H60*VLOOKUP('Форма 1'!$F60,'Придельники до 2021'!$B$4:$X$28,'Форма 1'!W$8),"")</f>
        <v>2258052.2799999998</v>
      </c>
      <c r="G60" s="103">
        <f>IF(ISNUMBER('Форма 1'!X60),'Форма 1'!$H60*VLOOKUP('Форма 1'!$F60,'Придельники до 2021'!$B$4:$X$28,'Форма 1'!X$8),"")</f>
        <v>1402546.42</v>
      </c>
      <c r="H60" s="103">
        <f>IF(ISNUMBER('Форма 1'!Y60),'Форма 1'!$H60*VLOOKUP('Форма 1'!$F60,'Придельники с 2022'!$B$4:$X$28,'Форма 1'!Y$8),"")</f>
        <v>3695112.3</v>
      </c>
      <c r="I60" s="103" t="str">
        <f>IF(ISNUMBER('Форма 1'!Z60),'Форма 1'!$H60*VLOOKUP('Форма 1'!$F60,'Придельники до 2021'!$B$4:$X$28,'Форма 1'!Z$8),"")</f>
        <v/>
      </c>
      <c r="J60" s="103" t="str">
        <f>IF(ISNUMBER('Форма 1'!AA60),'Форма 1'!$H60*VLOOKUP('Форма 1'!$F60,'Придельники до 2021'!$B$4:$X$28,'Форма 1'!AA$8),"")</f>
        <v/>
      </c>
      <c r="K60" s="90"/>
      <c r="L60" s="87"/>
      <c r="M60" s="103" t="str">
        <f>IF(ISNUMBER('Форма 1'!AD60),'Форма 1'!$H60*VLOOKUP('Форма 1'!$F60,'Придельники до 2021'!$B$4:$X$28,'Форма 1'!AD$8),"")</f>
        <v/>
      </c>
      <c r="N60" s="103" t="str">
        <f>IF(ISBLANK('Форма 1'!$AE60),"",IF('Форма 1'!$AE60=1,'Форма 1'!$H60*VLOOKUP('Форма 1'!$F60,'Придельники до 2021'!$B$4:$X$28,'Форма 1'!$AE$8,0),IF('Форма 1'!$AE60=2,'Форма 1'!$H60*VLOOKUP('Форма 1'!$F60,'Придельники до 2021'!$B$4:$X$28,13,0),IF('Форма 1'!$AE60=3,'Форма 1'!$H60*VLOOKUP('Форма 1'!$F60,'Придельники до 2021'!$B$4:$X$28,12,0)))))</f>
        <v/>
      </c>
      <c r="O60" s="103" t="str">
        <f>IF(ISNUMBER('Форма 1'!AF60),'Форма 1'!$H60*VLOOKUP('Форма 1'!$F60,'Придельники до 2021'!$B$4:$X$28,'Форма 1'!AF$8),"")</f>
        <v/>
      </c>
      <c r="P60" s="87"/>
      <c r="Q60" s="103" t="str">
        <f>IF(ISNUMBER('Форма 1'!AH60),'Форма 1'!$H60*VLOOKUP('Форма 1'!$F60,'Придельники до 2021'!$B$4:$X$28,'Форма 1'!AH$8),"")</f>
        <v/>
      </c>
      <c r="R60" s="103" t="str">
        <f>IF(ISNUMBER('Форма 1'!AI60),'Форма 1'!$H60*VLOOKUP('Форма 1'!$F60,'Придельники до 2021'!$B$4:$X$28,'Форма 1'!AI$8),"")</f>
        <v/>
      </c>
      <c r="S60" s="103" t="str">
        <f>IF(ISNUMBER('Форма 1'!AJ60),'Форма 1'!$H60*VLOOKUP('Форма 1'!$F60,'Придельники до 2021'!$B$4:$X$28,'Форма 1'!AJ$8),"")</f>
        <v/>
      </c>
      <c r="T60" s="87"/>
    </row>
    <row r="61" spans="1:20">
      <c r="A61" s="188">
        <f t="shared" si="3"/>
        <v>15</v>
      </c>
      <c r="B61" s="189" t="s">
        <v>145</v>
      </c>
      <c r="C61" s="99">
        <f t="shared" si="4"/>
        <v>8178373.5</v>
      </c>
      <c r="D61" s="103" t="str">
        <f>IF(ISNUMBER('Форма 1'!U61),'Форма 1'!$H61*VLOOKUP('Форма 1'!$F61,'Придельники до 2021'!$B$4:$X$28,'Форма 1'!U$8),"")</f>
        <v/>
      </c>
      <c r="E61" s="103" t="str">
        <f>IF(ISNUMBER('Форма 1'!V61),'Форма 1'!$H61*VLOOKUP('Форма 1'!$F61,'Придельники до 2021'!$B$4:$X$28,'Форма 1'!V$8),"")</f>
        <v/>
      </c>
      <c r="F61" s="103">
        <f>IF(ISNUMBER('Форма 1'!W61),'Форма 1'!$H61*VLOOKUP('Форма 1'!$F61,'Придельники до 2021'!$B$4:$X$28,'Форма 1'!W$8),"")</f>
        <v>2510592.7799999998</v>
      </c>
      <c r="G61" s="103">
        <f>IF(ISNUMBER('Форма 1'!X61),'Форма 1'!$H61*VLOOKUP('Форма 1'!$F61,'Придельники до 2021'!$B$4:$X$28,'Форма 1'!X$8),"")</f>
        <v>1559407.1700000002</v>
      </c>
      <c r="H61" s="103">
        <f>IF(ISNUMBER('Форма 1'!Y61),'Форма 1'!$H61*VLOOKUP('Форма 1'!$F61,'Придельники с 2022'!$B$4:$X$28,'Форма 1'!Y$8),"")</f>
        <v>4108373.55</v>
      </c>
      <c r="I61" s="103" t="str">
        <f>IF(ISNUMBER('Форма 1'!Z61),'Форма 1'!$H61*VLOOKUP('Форма 1'!$F61,'Придельники до 2021'!$B$4:$X$28,'Форма 1'!Z$8),"")</f>
        <v/>
      </c>
      <c r="J61" s="103" t="str">
        <f>IF(ISNUMBER('Форма 1'!AA61),'Форма 1'!$H61*VLOOKUP('Форма 1'!$F61,'Придельники до 2021'!$B$4:$X$28,'Форма 1'!AA$8),"")</f>
        <v/>
      </c>
      <c r="K61" s="90"/>
      <c r="L61" s="87"/>
      <c r="M61" s="103" t="str">
        <f>IF(ISNUMBER('Форма 1'!AD61),'Форма 1'!$H61*VLOOKUP('Форма 1'!$F61,'Придельники до 2021'!$B$4:$X$28,'Форма 1'!AD$8),"")</f>
        <v/>
      </c>
      <c r="N61" s="103" t="str">
        <f>IF(ISBLANK('Форма 1'!$AE61),"",IF('Форма 1'!$AE61=1,'Форма 1'!$H61*VLOOKUP('Форма 1'!$F61,'Придельники до 2021'!$B$4:$X$28,'Форма 1'!$AE$8,0),IF('Форма 1'!$AE61=2,'Форма 1'!$H61*VLOOKUP('Форма 1'!$F61,'Придельники до 2021'!$B$4:$X$28,13,0),IF('Форма 1'!$AE61=3,'Форма 1'!$H61*VLOOKUP('Форма 1'!$F61,'Придельники до 2021'!$B$4:$X$28,12,0)))))</f>
        <v/>
      </c>
      <c r="O61" s="103" t="str">
        <f>IF(ISNUMBER('Форма 1'!AF61),'Форма 1'!$H61*VLOOKUP('Форма 1'!$F61,'Придельники до 2021'!$B$4:$X$28,'Форма 1'!AF$8),"")</f>
        <v/>
      </c>
      <c r="P61" s="87"/>
      <c r="Q61" s="103" t="str">
        <f>IF(ISNUMBER('Форма 1'!AH61),'Форма 1'!$H61*VLOOKUP('Форма 1'!$F61,'Придельники до 2021'!$B$4:$X$28,'Форма 1'!AH$8),"")</f>
        <v/>
      </c>
      <c r="R61" s="103" t="str">
        <f>IF(ISNUMBER('Форма 1'!AI61),'Форма 1'!$H61*VLOOKUP('Форма 1'!$F61,'Придельники до 2021'!$B$4:$X$28,'Форма 1'!AI$8),"")</f>
        <v/>
      </c>
      <c r="S61" s="103" t="str">
        <f>IF(ISNUMBER('Форма 1'!AJ61),'Форма 1'!$H61*VLOOKUP('Форма 1'!$F61,'Придельники до 2021'!$B$4:$X$28,'Форма 1'!AJ$8),"")</f>
        <v/>
      </c>
      <c r="T61" s="87"/>
    </row>
    <row r="62" spans="1:20">
      <c r="A62" s="188">
        <f t="shared" si="3"/>
        <v>16</v>
      </c>
      <c r="B62" s="189" t="s">
        <v>146</v>
      </c>
      <c r="C62" s="99">
        <f t="shared" si="4"/>
        <v>5181324.5</v>
      </c>
      <c r="D62" s="103" t="str">
        <f>IF(ISNUMBER('Форма 1'!U62),'Форма 1'!$H62*VLOOKUP('Форма 1'!$F62,'Придельники до 2021'!$B$4:$X$28,'Форма 1'!U$8),"")</f>
        <v/>
      </c>
      <c r="E62" s="103" t="str">
        <f>IF(ISNUMBER('Форма 1'!V62),'Форма 1'!$H62*VLOOKUP('Форма 1'!$F62,'Придельники до 2021'!$B$4:$X$28,'Форма 1'!V$8),"")</f>
        <v/>
      </c>
      <c r="F62" s="103">
        <f>IF(ISNUMBER('Форма 1'!W62),'Форма 1'!$H62*VLOOKUP('Форма 1'!$F62,'Придельники до 2021'!$B$4:$X$28,'Форма 1'!W$8),"")</f>
        <v>1590560.26</v>
      </c>
      <c r="G62" s="103">
        <f>IF(ISNUMBER('Форма 1'!X62),'Форма 1'!$H62*VLOOKUP('Форма 1'!$F62,'Придельники до 2021'!$B$4:$X$28,'Форма 1'!X$8),"")</f>
        <v>987946.39000000013</v>
      </c>
      <c r="H62" s="103">
        <f>IF(ISNUMBER('Форма 1'!Y62),'Форма 1'!$H62*VLOOKUP('Форма 1'!$F62,'Придельники с 2022'!$B$4:$X$28,'Форма 1'!Y$8),"")</f>
        <v>2602817.85</v>
      </c>
      <c r="I62" s="103" t="str">
        <f>IF(ISNUMBER('Форма 1'!Z62),'Форма 1'!$H62*VLOOKUP('Форма 1'!$F62,'Придельники до 2021'!$B$4:$X$28,'Форма 1'!Z$8),"")</f>
        <v/>
      </c>
      <c r="J62" s="103" t="str">
        <f>IF(ISNUMBER('Форма 1'!AA62),'Форма 1'!$H62*VLOOKUP('Форма 1'!$F62,'Придельники до 2021'!$B$4:$X$28,'Форма 1'!AA$8),"")</f>
        <v/>
      </c>
      <c r="K62" s="90"/>
      <c r="L62" s="87"/>
      <c r="M62" s="103" t="str">
        <f>IF(ISNUMBER('Форма 1'!AD62),'Форма 1'!$H62*VLOOKUP('Форма 1'!$F62,'Придельники до 2021'!$B$4:$X$28,'Форма 1'!AD$8),"")</f>
        <v/>
      </c>
      <c r="N62" s="103" t="str">
        <f>IF(ISBLANK('Форма 1'!$AE62),"",IF('Форма 1'!$AE62=1,'Форма 1'!$H62*VLOOKUP('Форма 1'!$F62,'Придельники до 2021'!$B$4:$X$28,'Форма 1'!$AE$8,0),IF('Форма 1'!$AE62=2,'Форма 1'!$H62*VLOOKUP('Форма 1'!$F62,'Придельники до 2021'!$B$4:$X$28,13,0),IF('Форма 1'!$AE62=3,'Форма 1'!$H62*VLOOKUP('Форма 1'!$F62,'Придельники до 2021'!$B$4:$X$28,12,0)))))</f>
        <v/>
      </c>
      <c r="O62" s="103" t="str">
        <f>IF(ISNUMBER('Форма 1'!AF62),'Форма 1'!$H62*VLOOKUP('Форма 1'!$F62,'Придельники до 2021'!$B$4:$X$28,'Форма 1'!AF$8),"")</f>
        <v/>
      </c>
      <c r="P62" s="87"/>
      <c r="Q62" s="103" t="str">
        <f>IF(ISNUMBER('Форма 1'!AH62),'Форма 1'!$H62*VLOOKUP('Форма 1'!$F62,'Придельники до 2021'!$B$4:$X$28,'Форма 1'!AH$8),"")</f>
        <v/>
      </c>
      <c r="R62" s="103" t="str">
        <f>IF(ISNUMBER('Форма 1'!AI62),'Форма 1'!$H62*VLOOKUP('Форма 1'!$F62,'Придельники до 2021'!$B$4:$X$28,'Форма 1'!AI$8),"")</f>
        <v/>
      </c>
      <c r="S62" s="103" t="str">
        <f>IF(ISNUMBER('Форма 1'!AJ62),'Форма 1'!$H62*VLOOKUP('Форма 1'!$F62,'Придельники до 2021'!$B$4:$X$28,'Форма 1'!AJ$8),"")</f>
        <v/>
      </c>
      <c r="T62" s="87"/>
    </row>
    <row r="63" spans="1:20">
      <c r="A63" s="188">
        <f t="shared" si="3"/>
        <v>17</v>
      </c>
      <c r="B63" s="189" t="s">
        <v>147</v>
      </c>
      <c r="C63" s="99">
        <f t="shared" si="4"/>
        <v>7045741.9999999991</v>
      </c>
      <c r="D63" s="103" t="str">
        <f>IF(ISNUMBER('Форма 1'!U63),'Форма 1'!$H63*VLOOKUP('Форма 1'!$F63,'Придельники до 2021'!$B$4:$X$28,'Форма 1'!U$8),"")</f>
        <v/>
      </c>
      <c r="E63" s="103" t="str">
        <f>IF(ISNUMBER('Форма 1'!V63),'Форма 1'!$H63*VLOOKUP('Форма 1'!$F63,'Придельники до 2021'!$B$4:$X$28,'Форма 1'!V$8),"")</f>
        <v/>
      </c>
      <c r="F63" s="103">
        <f>IF(ISNUMBER('Форма 1'!W63),'Форма 1'!$H63*VLOOKUP('Форма 1'!$F63,'Придельники до 2021'!$B$4:$X$28,'Форма 1'!W$8),"")</f>
        <v>2162898.1599999997</v>
      </c>
      <c r="G63" s="103">
        <f>IF(ISNUMBER('Форма 1'!X63),'Форма 1'!$H63*VLOOKUP('Форма 1'!$F63,'Придельники до 2021'!$B$4:$X$28,'Форма 1'!X$8),"")</f>
        <v>1343443.24</v>
      </c>
      <c r="H63" s="103">
        <f>IF(ISNUMBER('Форма 1'!Y63),'Форма 1'!$H63*VLOOKUP('Форма 1'!$F63,'Придельники с 2022'!$B$4:$X$28,'Форма 1'!Y$8),"")</f>
        <v>3539400.5999999996</v>
      </c>
      <c r="I63" s="103" t="str">
        <f>IF(ISNUMBER('Форма 1'!Z63),'Форма 1'!$H63*VLOOKUP('Форма 1'!$F63,'Придельники до 2021'!$B$4:$X$28,'Форма 1'!Z$8),"")</f>
        <v/>
      </c>
      <c r="J63" s="103" t="str">
        <f>IF(ISNUMBER('Форма 1'!AA63),'Форма 1'!$H63*VLOOKUP('Форма 1'!$F63,'Придельники до 2021'!$B$4:$X$28,'Форма 1'!AA$8),"")</f>
        <v/>
      </c>
      <c r="K63" s="90"/>
      <c r="L63" s="87"/>
      <c r="M63" s="103" t="str">
        <f>IF(ISNUMBER('Форма 1'!AD63),'Форма 1'!$H63*VLOOKUP('Форма 1'!$F63,'Придельники до 2021'!$B$4:$X$28,'Форма 1'!AD$8),"")</f>
        <v/>
      </c>
      <c r="N63" s="103" t="str">
        <f>IF(ISBLANK('Форма 1'!$AE63),"",IF('Форма 1'!$AE63=1,'Форма 1'!$H63*VLOOKUP('Форма 1'!$F63,'Придельники до 2021'!$B$4:$X$28,'Форма 1'!$AE$8,0),IF('Форма 1'!$AE63=2,'Форма 1'!$H63*VLOOKUP('Форма 1'!$F63,'Придельники до 2021'!$B$4:$X$28,13,0),IF('Форма 1'!$AE63=3,'Форма 1'!$H63*VLOOKUP('Форма 1'!$F63,'Придельники до 2021'!$B$4:$X$28,12,0)))))</f>
        <v/>
      </c>
      <c r="O63" s="103" t="str">
        <f>IF(ISNUMBER('Форма 1'!AF63),'Форма 1'!$H63*VLOOKUP('Форма 1'!$F63,'Придельники до 2021'!$B$4:$X$28,'Форма 1'!AF$8),"")</f>
        <v/>
      </c>
      <c r="P63" s="87"/>
      <c r="Q63" s="103" t="str">
        <f>IF(ISNUMBER('Форма 1'!AH63),'Форма 1'!$H63*VLOOKUP('Форма 1'!$F63,'Придельники до 2021'!$B$4:$X$28,'Форма 1'!AH$8),"")</f>
        <v/>
      </c>
      <c r="R63" s="103" t="str">
        <f>IF(ISNUMBER('Форма 1'!AI63),'Форма 1'!$H63*VLOOKUP('Форма 1'!$F63,'Придельники до 2021'!$B$4:$X$28,'Форма 1'!AI$8),"")</f>
        <v/>
      </c>
      <c r="S63" s="103" t="str">
        <f>IF(ISNUMBER('Форма 1'!AJ63),'Форма 1'!$H63*VLOOKUP('Форма 1'!$F63,'Придельники до 2021'!$B$4:$X$28,'Форма 1'!AJ$8),"")</f>
        <v/>
      </c>
      <c r="T63" s="87"/>
    </row>
    <row r="64" spans="1:20">
      <c r="A64" s="188">
        <f t="shared" si="3"/>
        <v>18</v>
      </c>
      <c r="B64" s="189" t="s">
        <v>148</v>
      </c>
      <c r="C64" s="99">
        <f t="shared" si="4"/>
        <v>6753084.3600000013</v>
      </c>
      <c r="D64" s="103" t="str">
        <f>IF(ISNUMBER('Форма 1'!U64),'Форма 1'!$H64*VLOOKUP('Форма 1'!$F64,'Придельники до 2021'!$B$4:$X$28,'Форма 1'!U$8),"")</f>
        <v/>
      </c>
      <c r="E64" s="103" t="str">
        <f>IF(ISNUMBER('Форма 1'!V64),'Форма 1'!$H64*VLOOKUP('Форма 1'!$F64,'Придельники до 2021'!$B$4:$X$28,'Форма 1'!V$8),"")</f>
        <v/>
      </c>
      <c r="F64" s="103">
        <f>IF(ISNUMBER('Форма 1'!W64),'Форма 1'!$H64*VLOOKUP('Форма 1'!$F64,'Придельники до 2021'!$B$4:$X$28,'Форма 1'!W$8),"")</f>
        <v>2415805.04</v>
      </c>
      <c r="G64" s="103">
        <f>IF(ISNUMBER('Форма 1'!X64),'Форма 1'!$H64*VLOOKUP('Форма 1'!$F64,'Придельники до 2021'!$B$4:$X$28,'Форма 1'!X$8),"")</f>
        <v>1500531.5600000003</v>
      </c>
      <c r="H64" s="103">
        <f>IF(ISNUMBER('Форма 1'!Y64),'Форма 1'!$H64*VLOOKUP('Форма 1'!$F64,'Придельники до 2021'!$B$4:$X$28,'Форма 1'!Y$8),"")</f>
        <v>2836747.7600000002</v>
      </c>
      <c r="I64" s="103" t="str">
        <f>IF(ISNUMBER('Форма 1'!Z64),'Форма 1'!$H64*VLOOKUP('Форма 1'!$F64,'Придельники до 2021'!$B$4:$X$28,'Форма 1'!Z$8),"")</f>
        <v/>
      </c>
      <c r="J64" s="103" t="str">
        <f>IF(ISNUMBER('Форма 1'!AA64),'Форма 1'!$H64*VLOOKUP('Форма 1'!$F64,'Придельники до 2021'!$B$4:$X$28,'Форма 1'!AA$8),"")</f>
        <v/>
      </c>
      <c r="K64" s="90"/>
      <c r="L64" s="87"/>
      <c r="M64" s="103" t="str">
        <f>IF(ISNUMBER('Форма 1'!AD64),'Форма 1'!$H64*VLOOKUP('Форма 1'!$F64,'Придельники до 2021'!$B$4:$X$28,'Форма 1'!AD$8),"")</f>
        <v/>
      </c>
      <c r="N64" s="103" t="str">
        <f>IF(ISBLANK('Форма 1'!$AE64),"",IF('Форма 1'!$AE64=1,'Форма 1'!$H64*VLOOKUP('Форма 1'!$F64,'Придельники до 2021'!$B$4:$X$28,'Форма 1'!$AE$8,0),IF('Форма 1'!$AE64=2,'Форма 1'!$H64*VLOOKUP('Форма 1'!$F64,'Придельники до 2021'!$B$4:$X$28,13,0),IF('Форма 1'!$AE64=3,'Форма 1'!$H64*VLOOKUP('Форма 1'!$F64,'Придельники до 2021'!$B$4:$X$28,12,0)))))</f>
        <v/>
      </c>
      <c r="O64" s="103" t="str">
        <f>IF(ISNUMBER('Форма 1'!AF64),'Форма 1'!$H64*VLOOKUP('Форма 1'!$F64,'Придельники до 2021'!$B$4:$X$28,'Форма 1'!AF$8),"")</f>
        <v/>
      </c>
      <c r="P64" s="87"/>
      <c r="Q64" s="103" t="str">
        <f>IF(ISNUMBER('Форма 1'!AH64),'Форма 1'!$H64*VLOOKUP('Форма 1'!$F64,'Придельники до 2021'!$B$4:$X$28,'Форма 1'!AH$8),"")</f>
        <v/>
      </c>
      <c r="R64" s="103" t="str">
        <f>IF(ISNUMBER('Форма 1'!AI64),'Форма 1'!$H64*VLOOKUP('Форма 1'!$F64,'Придельники до 2021'!$B$4:$X$28,'Форма 1'!AI$8),"")</f>
        <v/>
      </c>
      <c r="S64" s="103" t="str">
        <f>IF(ISNUMBER('Форма 1'!AJ64),'Форма 1'!$H64*VLOOKUP('Форма 1'!$F64,'Придельники до 2021'!$B$4:$X$28,'Форма 1'!AJ$8),"")</f>
        <v/>
      </c>
      <c r="T64" s="87"/>
    </row>
    <row r="65" spans="1:20">
      <c r="A65" s="188">
        <f t="shared" si="3"/>
        <v>19</v>
      </c>
      <c r="B65" s="189" t="s">
        <v>149</v>
      </c>
      <c r="C65" s="99">
        <f t="shared" si="4"/>
        <v>6600566.5</v>
      </c>
      <c r="D65" s="103" t="str">
        <f>IF(ISNUMBER('Форма 1'!U65),'Форма 1'!$H65*VLOOKUP('Форма 1'!$F65,'Придельники до 2021'!$B$4:$X$28,'Форма 1'!U$8),"")</f>
        <v/>
      </c>
      <c r="E65" s="103" t="str">
        <f>IF(ISNUMBER('Форма 1'!V65),'Форма 1'!$H65*VLOOKUP('Форма 1'!$F65,'Придельники до 2021'!$B$4:$X$28,'Форма 1'!V$8),"")</f>
        <v/>
      </c>
      <c r="F65" s="103">
        <f>IF(ISNUMBER('Форма 1'!W65),'Форма 1'!$H65*VLOOKUP('Форма 1'!$F65,'Придельники до 2021'!$B$4:$X$28,'Форма 1'!W$8),"")</f>
        <v>2026238.42</v>
      </c>
      <c r="G65" s="103">
        <f>IF(ISNUMBER('Форма 1'!X65),'Форма 1'!$H65*VLOOKUP('Форма 1'!$F65,'Придельники до 2021'!$B$4:$X$28,'Форма 1'!X$8),"")</f>
        <v>1258559.6300000001</v>
      </c>
      <c r="H65" s="103">
        <f>IF(ISNUMBER('Форма 1'!Y65),'Форма 1'!$H65*VLOOKUP('Форма 1'!$F65,'Придельники с 2022'!$B$4:$X$28,'Форма 1'!Y$8),"")</f>
        <v>3315768.45</v>
      </c>
      <c r="I65" s="103" t="str">
        <f>IF(ISNUMBER('Форма 1'!Z65),'Форма 1'!$H65*VLOOKUP('Форма 1'!$F65,'Придельники до 2021'!$B$4:$X$28,'Форма 1'!Z$8),"")</f>
        <v/>
      </c>
      <c r="J65" s="103" t="str">
        <f>IF(ISNUMBER('Форма 1'!AA65),'Форма 1'!$H65*VLOOKUP('Форма 1'!$F65,'Придельники до 2021'!$B$4:$X$28,'Форма 1'!AA$8),"")</f>
        <v/>
      </c>
      <c r="K65" s="96"/>
      <c r="L65" s="95"/>
      <c r="M65" s="103" t="str">
        <f>IF(ISNUMBER('Форма 1'!AD65),'Форма 1'!$H65*VLOOKUP('Форма 1'!$F65,'Придельники до 2021'!$B$4:$X$28,'Форма 1'!AD$8),"")</f>
        <v/>
      </c>
      <c r="N65" s="103" t="str">
        <f>IF(ISBLANK('Форма 1'!$AE65),"",IF('Форма 1'!$AE65=1,'Форма 1'!$H65*VLOOKUP('Форма 1'!$F65,'Придельники до 2021'!$B$4:$X$28,'Форма 1'!$AE$8,0),IF('Форма 1'!$AE65=2,'Форма 1'!$H65*VLOOKUP('Форма 1'!$F65,'Придельники до 2021'!$B$4:$X$28,13,0),IF('Форма 1'!$AE65=3,'Форма 1'!$H65*VLOOKUP('Форма 1'!$F65,'Придельники до 2021'!$B$4:$X$28,12,0)))))</f>
        <v/>
      </c>
      <c r="O65" s="103" t="str">
        <f>IF(ISNUMBER('Форма 1'!AF65),'Форма 1'!$H65*VLOOKUP('Форма 1'!$F65,'Придельники до 2021'!$B$4:$X$28,'Форма 1'!AF$8),"")</f>
        <v/>
      </c>
      <c r="P65" s="87"/>
      <c r="Q65" s="103" t="str">
        <f>IF(ISNUMBER('Форма 1'!AH65),'Форма 1'!$H65*VLOOKUP('Форма 1'!$F65,'Придельники до 2021'!$B$4:$X$28,'Форма 1'!AH$8),"")</f>
        <v/>
      </c>
      <c r="R65" s="103" t="str">
        <f>IF(ISNUMBER('Форма 1'!AI65),'Форма 1'!$H65*VLOOKUP('Форма 1'!$F65,'Придельники до 2021'!$B$4:$X$28,'Форма 1'!AI$8),"")</f>
        <v/>
      </c>
      <c r="S65" s="103" t="str">
        <f>IF(ISNUMBER('Форма 1'!AJ65),'Форма 1'!$H65*VLOOKUP('Форма 1'!$F65,'Придельники до 2021'!$B$4:$X$28,'Форма 1'!AJ$8),"")</f>
        <v/>
      </c>
      <c r="T65" s="87"/>
    </row>
    <row r="66" spans="1:20">
      <c r="A66" s="188">
        <f t="shared" si="3"/>
        <v>20</v>
      </c>
      <c r="B66" s="189" t="s">
        <v>150</v>
      </c>
      <c r="C66" s="99">
        <f t="shared" si="4"/>
        <v>6798517</v>
      </c>
      <c r="D66" s="103" t="str">
        <f>IF(ISNUMBER('Форма 1'!U66),'Форма 1'!$H66*VLOOKUP('Форма 1'!$F66,'Придельники до 2021'!$B$4:$X$28,'Форма 1'!U$8),"")</f>
        <v/>
      </c>
      <c r="E66" s="103" t="str">
        <f>IF(ISNUMBER('Форма 1'!V66),'Форма 1'!$H66*VLOOKUP('Форма 1'!$F66,'Придельники до 2021'!$B$4:$X$28,'Форма 1'!V$8),"")</f>
        <v/>
      </c>
      <c r="F66" s="103">
        <f>IF(ISNUMBER('Форма 1'!W66),'Форма 1'!$H66*VLOOKUP('Форма 1'!$F66,'Придельники до 2021'!$B$4:$X$28,'Форма 1'!W$8),"")</f>
        <v>2087005.16</v>
      </c>
      <c r="G66" s="103">
        <f>IF(ISNUMBER('Форма 1'!X66),'Форма 1'!$H66*VLOOKUP('Форма 1'!$F66,'Придельники до 2021'!$B$4:$X$28,'Форма 1'!X$8),"")</f>
        <v>1296303.7400000002</v>
      </c>
      <c r="H66" s="103">
        <f>IF(ISNUMBER('Форма 1'!Y66),'Форма 1'!$H66*VLOOKUP('Форма 1'!$F66,'Придельники с 2022'!$B$4:$X$28,'Форма 1'!Y$8),"")</f>
        <v>3415208.1</v>
      </c>
      <c r="I66" s="103" t="str">
        <f>IF(ISNUMBER('Форма 1'!Z66),'Форма 1'!$H66*VLOOKUP('Форма 1'!$F66,'Придельники до 2021'!$B$4:$X$28,'Форма 1'!Z$8),"")</f>
        <v/>
      </c>
      <c r="J66" s="103" t="str">
        <f>IF(ISNUMBER('Форма 1'!AA66),'Форма 1'!$H66*VLOOKUP('Форма 1'!$F66,'Придельники до 2021'!$B$4:$X$28,'Форма 1'!AA$8),"")</f>
        <v/>
      </c>
      <c r="K66" s="96"/>
      <c r="L66" s="95"/>
      <c r="M66" s="103" t="str">
        <f>IF(ISNUMBER('Форма 1'!AD66),'Форма 1'!$H66*VLOOKUP('Форма 1'!$F66,'Придельники до 2021'!$B$4:$X$28,'Форма 1'!AD$8),"")</f>
        <v/>
      </c>
      <c r="N66" s="103" t="str">
        <f>IF(ISBLANK('Форма 1'!$AE66),"",IF('Форма 1'!$AE66=1,'Форма 1'!$H66*VLOOKUP('Форма 1'!$F66,'Придельники до 2021'!$B$4:$X$28,'Форма 1'!$AE$8,0),IF('Форма 1'!$AE66=2,'Форма 1'!$H66*VLOOKUP('Форма 1'!$F66,'Придельники до 2021'!$B$4:$X$28,13,0),IF('Форма 1'!$AE66=3,'Форма 1'!$H66*VLOOKUP('Форма 1'!$F66,'Придельники до 2021'!$B$4:$X$28,12,0)))))</f>
        <v/>
      </c>
      <c r="O66" s="103" t="str">
        <f>IF(ISNUMBER('Форма 1'!AF66),'Форма 1'!$H66*VLOOKUP('Форма 1'!$F66,'Придельники до 2021'!$B$4:$X$28,'Форма 1'!AF$8),"")</f>
        <v/>
      </c>
      <c r="P66" s="87"/>
      <c r="Q66" s="103" t="str">
        <f>IF(ISNUMBER('Форма 1'!AH66),'Форма 1'!$H66*VLOOKUP('Форма 1'!$F66,'Придельники до 2021'!$B$4:$X$28,'Форма 1'!AH$8),"")</f>
        <v/>
      </c>
      <c r="R66" s="103" t="str">
        <f>IF(ISNUMBER('Форма 1'!AI66),'Форма 1'!$H66*VLOOKUP('Форма 1'!$F66,'Придельники до 2021'!$B$4:$X$28,'Форма 1'!AI$8),"")</f>
        <v/>
      </c>
      <c r="S66" s="103" t="str">
        <f>IF(ISNUMBER('Форма 1'!AJ66),'Форма 1'!$H66*VLOOKUP('Форма 1'!$F66,'Придельники до 2021'!$B$4:$X$28,'Форма 1'!AJ$8),"")</f>
        <v/>
      </c>
      <c r="T66" s="87"/>
    </row>
    <row r="67" spans="1:20">
      <c r="A67" s="188">
        <f t="shared" si="3"/>
        <v>21</v>
      </c>
      <c r="B67" s="189" t="s">
        <v>151</v>
      </c>
      <c r="C67" s="99">
        <f t="shared" si="4"/>
        <v>6219784.4100000011</v>
      </c>
      <c r="D67" s="103" t="str">
        <f>IF(ISNUMBER('Форма 1'!U67),'Форма 1'!$H67*VLOOKUP('Форма 1'!$F67,'Придельники до 2021'!$B$4:$X$28,'Форма 1'!U$8),"")</f>
        <v/>
      </c>
      <c r="E67" s="103" t="str">
        <f>IF(ISNUMBER('Форма 1'!V67),'Форма 1'!$H67*VLOOKUP('Форма 1'!$F67,'Придельники до 2021'!$B$4:$X$28,'Форма 1'!V$8),"")</f>
        <v/>
      </c>
      <c r="F67" s="103">
        <f>IF(ISNUMBER('Форма 1'!W67),'Форма 1'!$H67*VLOOKUP('Форма 1'!$F67,'Придельники до 2021'!$B$4:$X$28,'Форма 1'!W$8),"")</f>
        <v>2225025.7400000002</v>
      </c>
      <c r="G67" s="103">
        <f>IF(ISNUMBER('Форма 1'!X67),'Форма 1'!$H67*VLOOKUP('Форма 1'!$F67,'Придельники до 2021'!$B$4:$X$28,'Форма 1'!X$8),"")</f>
        <v>1382032.61</v>
      </c>
      <c r="H67" s="103">
        <f>IF(ISNUMBER('Форма 1'!Y67),'Форма 1'!$H67*VLOOKUP('Форма 1'!$F67,'Придельники до 2021'!$B$4:$X$28,'Форма 1'!Y$8),"")</f>
        <v>2612726.0600000005</v>
      </c>
      <c r="I67" s="103" t="str">
        <f>IF(ISNUMBER('Форма 1'!Z67),'Форма 1'!$H67*VLOOKUP('Форма 1'!$F67,'Придельники до 2021'!$B$4:$X$28,'Форма 1'!Z$8),"")</f>
        <v/>
      </c>
      <c r="J67" s="103" t="str">
        <f>IF(ISNUMBER('Форма 1'!AA67),'Форма 1'!$H67*VLOOKUP('Форма 1'!$F67,'Придельники до 2021'!$B$4:$X$28,'Форма 1'!AA$8),"")</f>
        <v/>
      </c>
      <c r="K67" s="90"/>
      <c r="L67" s="87"/>
      <c r="M67" s="103" t="str">
        <f>IF(ISNUMBER('Форма 1'!AD67),'Форма 1'!$H67*VLOOKUP('Форма 1'!$F67,'Придельники до 2021'!$B$4:$X$28,'Форма 1'!AD$8),"")</f>
        <v/>
      </c>
      <c r="N67" s="103" t="str">
        <f>IF(ISBLANK('Форма 1'!$AE67),"",IF('Форма 1'!$AE67=1,'Форма 1'!$H67*VLOOKUP('Форма 1'!$F67,'Придельники до 2021'!$B$4:$X$28,'Форма 1'!$AE$8,0),IF('Форма 1'!$AE67=2,'Форма 1'!$H67*VLOOKUP('Форма 1'!$F67,'Придельники до 2021'!$B$4:$X$28,13,0),IF('Форма 1'!$AE67=3,'Форма 1'!$H67*VLOOKUP('Форма 1'!$F67,'Придельники до 2021'!$B$4:$X$28,12,0)))))</f>
        <v/>
      </c>
      <c r="O67" s="103" t="str">
        <f>IF(ISNUMBER('Форма 1'!AF67),'Форма 1'!$H67*VLOOKUP('Форма 1'!$F67,'Придельники до 2021'!$B$4:$X$28,'Форма 1'!AF$8),"")</f>
        <v/>
      </c>
      <c r="P67" s="87"/>
      <c r="Q67" s="103" t="str">
        <f>IF(ISNUMBER('Форма 1'!AH67),'Форма 1'!$H67*VLOOKUP('Форма 1'!$F67,'Придельники до 2021'!$B$4:$X$28,'Форма 1'!AH$8),"")</f>
        <v/>
      </c>
      <c r="R67" s="103" t="str">
        <f>IF(ISNUMBER('Форма 1'!AI67),'Форма 1'!$H67*VLOOKUP('Форма 1'!$F67,'Придельники до 2021'!$B$4:$X$28,'Форма 1'!AI$8),"")</f>
        <v/>
      </c>
      <c r="S67" s="103" t="str">
        <f>IF(ISNUMBER('Форма 1'!AJ67),'Форма 1'!$H67*VLOOKUP('Форма 1'!$F67,'Придельники до 2021'!$B$4:$X$28,'Форма 1'!AJ$8),"")</f>
        <v/>
      </c>
      <c r="T67" s="87"/>
    </row>
    <row r="68" spans="1:20">
      <c r="A68" s="188">
        <f t="shared" si="3"/>
        <v>22</v>
      </c>
      <c r="B68" s="189" t="s">
        <v>152</v>
      </c>
      <c r="C68" s="99">
        <f t="shared" si="4"/>
        <v>9880360.0500000007</v>
      </c>
      <c r="D68" s="103" t="str">
        <f>IF(ISNUMBER('Форма 1'!U68),'Форма 1'!$H68*VLOOKUP('Форма 1'!$F68,'Придельники до 2021'!$B$4:$X$28,'Форма 1'!U$8),"")</f>
        <v/>
      </c>
      <c r="E68" s="103" t="str">
        <f>IF(ISNUMBER('Форма 1'!V68),'Форма 1'!$H68*VLOOKUP('Форма 1'!$F68,'Придельники до 2021'!$B$4:$X$28,'Форма 1'!V$8),"")</f>
        <v/>
      </c>
      <c r="F68" s="103" t="str">
        <f>IF(ISNUMBER('Форма 1'!W68),'Форма 1'!$H68*VLOOKUP('Форма 1'!$F68,'Придельники до 2021'!$B$4:$X$28,'Форма 1'!W$8),"")</f>
        <v/>
      </c>
      <c r="G68" s="103">
        <f>IF(ISNUMBER('Форма 1'!X68),'Форма 1'!$H68*VLOOKUP('Форма 1'!$F68,'Придельники до 2021'!$B$4:$X$28,'Форма 1'!X$8),"")</f>
        <v>3038525.5999999996</v>
      </c>
      <c r="H68" s="103">
        <f>IF(ISNUMBER('Форма 1'!Y68),'Форма 1'!$H68*VLOOKUP('Форма 1'!$F68,'Придельники до 2021'!$B$4:$X$28,'Форма 1'!Y$8),"")</f>
        <v>6841834.4500000002</v>
      </c>
      <c r="I68" s="103" t="str">
        <f>IF(ISNUMBER('Форма 1'!Z68),'Форма 1'!$H68*VLOOKUP('Форма 1'!$F68,'Придельники до 2021'!$B$4:$X$28,'Форма 1'!Z$8),"")</f>
        <v/>
      </c>
      <c r="J68" s="103" t="str">
        <f>IF(ISNUMBER('Форма 1'!AA68),'Форма 1'!$H68*VLOOKUP('Форма 1'!$F68,'Придельники до 2021'!$B$4:$X$28,'Форма 1'!AA$8),"")</f>
        <v/>
      </c>
      <c r="K68" s="90"/>
      <c r="L68" s="87"/>
      <c r="M68" s="103" t="str">
        <f>IF(ISNUMBER('Форма 1'!AD68),'Форма 1'!$H68*VLOOKUP('Форма 1'!$F68,'Придельники до 2021'!$B$4:$X$28,'Форма 1'!AD$8),"")</f>
        <v/>
      </c>
      <c r="N68" s="103" t="str">
        <f>IF(ISBLANK('Форма 1'!$AE68),"",IF('Форма 1'!$AE68=1,'Форма 1'!$H68*VLOOKUP('Форма 1'!$F68,'Придельники до 2021'!$B$4:$X$28,'Форма 1'!$AE$8,0),IF('Форма 1'!$AE68=2,'Форма 1'!$H68*VLOOKUP('Форма 1'!$F68,'Придельники до 2021'!$B$4:$X$28,13,0),IF('Форма 1'!$AE68=3,'Форма 1'!$H68*VLOOKUP('Форма 1'!$F68,'Придельники до 2021'!$B$4:$X$28,12,0)))))</f>
        <v/>
      </c>
      <c r="O68" s="103" t="str">
        <f>IF(ISNUMBER('Форма 1'!AF68),'Форма 1'!$H68*VLOOKUP('Форма 1'!$F68,'Придельники до 2021'!$B$4:$X$28,'Форма 1'!AF$8),"")</f>
        <v/>
      </c>
      <c r="P68" s="87"/>
      <c r="Q68" s="103" t="str">
        <f>IF(ISNUMBER('Форма 1'!AH68),'Форма 1'!$H68*VLOOKUP('Форма 1'!$F68,'Придельники до 2021'!$B$4:$X$28,'Форма 1'!AH$8),"")</f>
        <v/>
      </c>
      <c r="R68" s="103" t="str">
        <f>IF(ISNUMBER('Форма 1'!AI68),'Форма 1'!$H68*VLOOKUP('Форма 1'!$F68,'Придельники до 2021'!$B$4:$X$28,'Форма 1'!AI$8),"")</f>
        <v/>
      </c>
      <c r="S68" s="103" t="str">
        <f>IF(ISNUMBER('Форма 1'!AJ68),'Форма 1'!$H68*VLOOKUP('Форма 1'!$F68,'Придельники до 2021'!$B$4:$X$28,'Форма 1'!AJ$8),"")</f>
        <v/>
      </c>
      <c r="T68" s="87"/>
    </row>
    <row r="69" spans="1:20">
      <c r="A69" s="188">
        <f t="shared" si="3"/>
        <v>23</v>
      </c>
      <c r="B69" s="189" t="s">
        <v>153</v>
      </c>
      <c r="C69" s="99">
        <f t="shared" si="4"/>
        <v>3836655.2</v>
      </c>
      <c r="D69" s="103" t="str">
        <f>IF(ISNUMBER('Форма 1'!U69),'Форма 1'!$H69*VLOOKUP('Форма 1'!$F69,'Придельники до 2021'!$B$4:$X$28,'Форма 1'!U$8),"")</f>
        <v/>
      </c>
      <c r="E69" s="103" t="str">
        <f>IF(ISNUMBER('Форма 1'!V69),'Форма 1'!$H69*VLOOKUP('Форма 1'!$F69,'Придельники до 2021'!$B$4:$X$28,'Форма 1'!V$8),"")</f>
        <v/>
      </c>
      <c r="F69" s="103" t="str">
        <f>IF(ISNUMBER('Форма 1'!W69),'Форма 1'!$H69*VLOOKUP('Форма 1'!$F69,'Придельники до 2021'!$B$4:$X$28,'Форма 1'!W$8),"")</f>
        <v/>
      </c>
      <c r="G69" s="103">
        <f>IF(ISNUMBER('Форма 1'!X69),'Форма 1'!$H69*VLOOKUP('Форма 1'!$F69,'Придельники до 2021'!$B$4:$X$28,'Форма 1'!X$8),"")</f>
        <v>1055599.7000000002</v>
      </c>
      <c r="H69" s="103">
        <f>IF(ISNUMBER('Форма 1'!Y69),'Форма 1'!$H69*VLOOKUP('Форма 1'!$F69,'Придельники с 2022'!$B$4:$X$28,'Форма 1'!Y$8),"")</f>
        <v>2781055.5</v>
      </c>
      <c r="I69" s="103" t="str">
        <f>IF(ISNUMBER('Форма 1'!Z69),'Форма 1'!$H69*VLOOKUP('Форма 1'!$F69,'Придельники до 2021'!$B$4:$X$28,'Форма 1'!Z$8),"")</f>
        <v/>
      </c>
      <c r="J69" s="103" t="str">
        <f>IF(ISNUMBER('Форма 1'!AA69),'Форма 1'!$H69*VLOOKUP('Форма 1'!$F69,'Придельники до 2021'!$B$4:$X$28,'Форма 1'!AA$8),"")</f>
        <v/>
      </c>
      <c r="K69" s="90"/>
      <c r="L69" s="87"/>
      <c r="M69" s="103" t="str">
        <f>IF(ISNUMBER('Форма 1'!AD69),'Форма 1'!$H69*VLOOKUP('Форма 1'!$F69,'Придельники до 2021'!$B$4:$X$28,'Форма 1'!AD$8),"")</f>
        <v/>
      </c>
      <c r="N69" s="103" t="str">
        <f>IF(ISBLANK('Форма 1'!$AE69),"",IF('Форма 1'!$AE69=1,'Форма 1'!$H69*VLOOKUP('Форма 1'!$F69,'Придельники до 2021'!$B$4:$X$28,'Форма 1'!$AE$8,0),IF('Форма 1'!$AE69=2,'Форма 1'!$H69*VLOOKUP('Форма 1'!$F69,'Придельники до 2021'!$B$4:$X$28,13,0),IF('Форма 1'!$AE69=3,'Форма 1'!$H69*VLOOKUP('Форма 1'!$F69,'Придельники до 2021'!$B$4:$X$28,12,0)))))</f>
        <v/>
      </c>
      <c r="O69" s="103" t="str">
        <f>IF(ISNUMBER('Форма 1'!AF69),'Форма 1'!$H69*VLOOKUP('Форма 1'!$F69,'Придельники до 2021'!$B$4:$X$28,'Форма 1'!AF$8),"")</f>
        <v/>
      </c>
      <c r="P69" s="87"/>
      <c r="Q69" s="103" t="str">
        <f>IF(ISNUMBER('Форма 1'!AH69),'Форма 1'!$H69*VLOOKUP('Форма 1'!$F69,'Придельники до 2021'!$B$4:$X$28,'Форма 1'!AH$8),"")</f>
        <v/>
      </c>
      <c r="R69" s="103" t="str">
        <f>IF(ISNUMBER('Форма 1'!AI69),'Форма 1'!$H69*VLOOKUP('Форма 1'!$F69,'Придельники до 2021'!$B$4:$X$28,'Форма 1'!AI$8),"")</f>
        <v/>
      </c>
      <c r="S69" s="103" t="str">
        <f>IF(ISNUMBER('Форма 1'!AJ69),'Форма 1'!$H69*VLOOKUP('Форма 1'!$F69,'Придельники до 2021'!$B$4:$X$28,'Форма 1'!AJ$8),"")</f>
        <v/>
      </c>
      <c r="T69" s="87"/>
    </row>
    <row r="70" spans="1:20">
      <c r="A70" s="188">
        <f t="shared" si="3"/>
        <v>24</v>
      </c>
      <c r="B70" s="189" t="s">
        <v>154</v>
      </c>
      <c r="C70" s="99">
        <f t="shared" si="4"/>
        <v>10032861.864</v>
      </c>
      <c r="D70" s="103" t="str">
        <f>IF(ISNUMBER('Форма 1'!U70),'Форма 1'!$H70*VLOOKUP('Форма 1'!$F70,'Придельники до 2021'!$B$4:$X$28,'Форма 1'!U$8),"")</f>
        <v/>
      </c>
      <c r="E70" s="103" t="str">
        <f>IF(ISNUMBER('Форма 1'!V70),'Форма 1'!$H70*VLOOKUP('Форма 1'!$F70,'Придельники до 2021'!$B$4:$X$28,'Форма 1'!V$8),"")</f>
        <v/>
      </c>
      <c r="F70" s="103" t="str">
        <f>IF(ISNUMBER('Форма 1'!W70),'Форма 1'!$H70*VLOOKUP('Форма 1'!$F70,'Придельники до 2021'!$B$4:$X$28,'Форма 1'!W$8),"")</f>
        <v/>
      </c>
      <c r="G70" s="103">
        <f>IF(ISNUMBER('Форма 1'!X70),'Форма 1'!$H70*VLOOKUP('Форма 1'!$F70,'Придельники до 2021'!$B$4:$X$28,'Форма 1'!X$8),"")</f>
        <v>3085424.7680000002</v>
      </c>
      <c r="H70" s="103">
        <f>IF(ISNUMBER('Форма 1'!Y70),'Форма 1'!$H70*VLOOKUP('Форма 1'!$F70,'Придельники до 2021'!$B$4:$X$28,'Форма 1'!Y$8),"")</f>
        <v>6947437.0959999999</v>
      </c>
      <c r="I70" s="103" t="str">
        <f>IF(ISNUMBER('Форма 1'!Z70),'Форма 1'!$H70*VLOOKUP('Форма 1'!$F70,'Придельники до 2021'!$B$4:$X$28,'Форма 1'!Z$8),"")</f>
        <v/>
      </c>
      <c r="J70" s="103" t="str">
        <f>IF(ISNUMBER('Форма 1'!AA70),'Форма 1'!$H70*VLOOKUP('Форма 1'!$F70,'Придельники до 2021'!$B$4:$X$28,'Форма 1'!AA$8),"")</f>
        <v/>
      </c>
      <c r="K70" s="90"/>
      <c r="L70" s="87"/>
      <c r="M70" s="103" t="str">
        <f>IF(ISNUMBER('Форма 1'!AD70),'Форма 1'!$H70*VLOOKUP('Форма 1'!$F70,'Придельники до 2021'!$B$4:$X$28,'Форма 1'!AD$8),"")</f>
        <v/>
      </c>
      <c r="N70" s="103" t="str">
        <f>IF(ISBLANK('Форма 1'!$AE70),"",IF('Форма 1'!$AE70=1,'Форма 1'!$H70*VLOOKUP('Форма 1'!$F70,'Придельники до 2021'!$B$4:$X$28,'Форма 1'!$AE$8,0),IF('Форма 1'!$AE70=2,'Форма 1'!$H70*VLOOKUP('Форма 1'!$F70,'Придельники до 2021'!$B$4:$X$28,13,0),IF('Форма 1'!$AE70=3,'Форма 1'!$H70*VLOOKUP('Форма 1'!$F70,'Придельники до 2021'!$B$4:$X$28,12,0)))))</f>
        <v/>
      </c>
      <c r="O70" s="103" t="str">
        <f>IF(ISNUMBER('Форма 1'!AF70),'Форма 1'!$H70*VLOOKUP('Форма 1'!$F70,'Придельники до 2021'!$B$4:$X$28,'Форма 1'!AF$8),"")</f>
        <v/>
      </c>
      <c r="P70" s="87"/>
      <c r="Q70" s="103" t="str">
        <f>IF(ISNUMBER('Форма 1'!AH70),'Форма 1'!$H70*VLOOKUP('Форма 1'!$F70,'Придельники до 2021'!$B$4:$X$28,'Форма 1'!AH$8),"")</f>
        <v/>
      </c>
      <c r="R70" s="103" t="str">
        <f>IF(ISNUMBER('Форма 1'!AI70),'Форма 1'!$H70*VLOOKUP('Форма 1'!$F70,'Придельники до 2021'!$B$4:$X$28,'Форма 1'!AI$8),"")</f>
        <v/>
      </c>
      <c r="S70" s="103" t="str">
        <f>IF(ISNUMBER('Форма 1'!AJ70),'Форма 1'!$H70*VLOOKUP('Форма 1'!$F70,'Придельники до 2021'!$B$4:$X$28,'Форма 1'!AJ$8),"")</f>
        <v/>
      </c>
      <c r="T70" s="87"/>
    </row>
    <row r="71" spans="1:20">
      <c r="A71" s="188">
        <f t="shared" si="3"/>
        <v>25</v>
      </c>
      <c r="B71" s="189" t="s">
        <v>155</v>
      </c>
      <c r="C71" s="99">
        <f t="shared" si="4"/>
        <v>9733718.6590000018</v>
      </c>
      <c r="D71" s="103" t="str">
        <f>IF(ISNUMBER('Форма 1'!U71),'Форма 1'!$H71*VLOOKUP('Форма 1'!$F71,'Придельники до 2021'!$B$4:$X$28,'Форма 1'!U$8),"")</f>
        <v/>
      </c>
      <c r="E71" s="103" t="str">
        <f>IF(ISNUMBER('Форма 1'!V71),'Форма 1'!$H71*VLOOKUP('Форма 1'!$F71,'Придельники до 2021'!$B$4:$X$28,'Форма 1'!V$8),"")</f>
        <v/>
      </c>
      <c r="F71" s="103" t="str">
        <f>IF(ISNUMBER('Форма 1'!W71),'Форма 1'!$H71*VLOOKUP('Форма 1'!$F71,'Придельники до 2021'!$B$4:$X$28,'Форма 1'!W$8),"")</f>
        <v/>
      </c>
      <c r="G71" s="103" t="str">
        <f>IF(ISNUMBER('Форма 1'!X71),'Форма 1'!$H71*VLOOKUP('Форма 1'!$F71,'Придельники до 2021'!$B$4:$X$28,'Форма 1'!X$8),"")</f>
        <v/>
      </c>
      <c r="H71" s="103" t="str">
        <f>IF(ISNUMBER('Форма 1'!Y71),'Форма 1'!$H71*VLOOKUP('Форма 1'!$F71,'Придельники до 2021'!$B$4:$X$28,'Форма 1'!Y$8),"")</f>
        <v/>
      </c>
      <c r="I71" s="103" t="str">
        <f>IF(ISNUMBER('Форма 1'!Z71),'Форма 1'!$H71*VLOOKUP('Форма 1'!$F71,'Придельники до 2021'!$B$4:$X$28,'Форма 1'!Z$8),"")</f>
        <v/>
      </c>
      <c r="J71" s="103" t="str">
        <f>IF(ISNUMBER('Форма 1'!AA71),'Форма 1'!$H71*VLOOKUP('Форма 1'!$F71,'Придельники до 2021'!$B$4:$X$28,'Форма 1'!AA$8),"")</f>
        <v/>
      </c>
      <c r="K71" s="90"/>
      <c r="L71" s="87"/>
      <c r="M71" s="103">
        <f>IF(ISNUMBER('Форма 1'!AD71),'Форма 1'!$H71*VLOOKUP('Форма 1'!$F71,'Придельники с 2022'!$B$4:$X$28,'Форма 1'!AD$8),"")</f>
        <v>4296808.432000001</v>
      </c>
      <c r="N71" s="103">
        <f>IF(ISBLANK('Форма 1'!$AE71),"",IF('Форма 1'!$AE71=1,'Форма 1'!$H71*VLOOKUP('Форма 1'!$F71,'Придельники с 2022'!$B$4:$X$28,'Форма 1'!$AE$8,0),IF('Форма 1'!$AE71=2,'Форма 1'!$H71*VLOOKUP('Форма 1'!$F71,'Придельники с 2022'!$B$4:$X$28,13,0),IF('Форма 1'!$AE71=3,'Форма 1'!$H71*VLOOKUP('Форма 1'!$F71,'Придельники с 2022'!$B$4:$X$28,12,0)))))</f>
        <v>4658259.676</v>
      </c>
      <c r="O71" s="103">
        <f>IF(ISNUMBER('Форма 1'!AF71),'Форма 1'!$H71*VLOOKUP('Форма 1'!$F71,'Придельники до 2021'!$B$4:$X$28,'Форма 1'!AF$8),"")</f>
        <v>778650.55099999998</v>
      </c>
      <c r="P71" s="87"/>
      <c r="Q71" s="103" t="str">
        <f>IF(ISNUMBER('Форма 1'!AH71),'Форма 1'!$H71*VLOOKUP('Форма 1'!$F71,'Придельники до 2021'!$B$4:$X$28,'Форма 1'!AH$8),"")</f>
        <v/>
      </c>
      <c r="R71" s="103" t="str">
        <f>IF(ISNUMBER('Форма 1'!AI71),'Форма 1'!$H71*VLOOKUP('Форма 1'!$F71,'Придельники до 2021'!$B$4:$X$28,'Форма 1'!AI$8),"")</f>
        <v/>
      </c>
      <c r="S71" s="103" t="str">
        <f>IF(ISNUMBER('Форма 1'!AJ71),'Форма 1'!$H71*VLOOKUP('Форма 1'!$F71,'Придельники до 2021'!$B$4:$X$28,'Форма 1'!AJ$8),"")</f>
        <v/>
      </c>
      <c r="T71" s="87"/>
    </row>
    <row r="72" spans="1:20">
      <c r="A72" s="188">
        <f t="shared" si="3"/>
        <v>26</v>
      </c>
      <c r="B72" s="189" t="s">
        <v>156</v>
      </c>
      <c r="C72" s="99">
        <f t="shared" si="4"/>
        <v>7989459.4999999991</v>
      </c>
      <c r="D72" s="103" t="str">
        <f>IF(ISNUMBER('Форма 1'!U72),'Форма 1'!$H72*VLOOKUP('Форма 1'!$F72,'Придельники до 2021'!$B$4:$X$28,'Форма 1'!U$8),"")</f>
        <v/>
      </c>
      <c r="E72" s="103" t="str">
        <f>IF(ISNUMBER('Форма 1'!V72),'Форма 1'!$H72*VLOOKUP('Форма 1'!$F72,'Придельники до 2021'!$B$4:$X$28,'Форма 1'!V$8),"")</f>
        <v/>
      </c>
      <c r="F72" s="103">
        <f>IF(ISNUMBER('Форма 1'!W72),'Форма 1'!$H72*VLOOKUP('Форма 1'!$F72,'Придельники до 2021'!$B$4:$X$28,'Форма 1'!W$8),"")</f>
        <v>2452600.0599999996</v>
      </c>
      <c r="G72" s="103">
        <f>IF(ISNUMBER('Форма 1'!X72),'Форма 1'!$H72*VLOOKUP('Форма 1'!$F72,'Придельники до 2021'!$B$4:$X$28,'Форма 1'!X$8),"")</f>
        <v>1523386.09</v>
      </c>
      <c r="H72" s="103">
        <f>IF(ISNUMBER('Форма 1'!Y72),'Форма 1'!$H72*VLOOKUP('Форма 1'!$F72,'Придельники с 2022'!$B$4:$X$28,'Форма 1'!Y$8),"")</f>
        <v>4013473.3499999996</v>
      </c>
      <c r="I72" s="103" t="str">
        <f>IF(ISNUMBER('Форма 1'!Z72),'Форма 1'!$H72*VLOOKUP('Форма 1'!$F72,'Придельники до 2021'!$B$4:$X$28,'Форма 1'!Z$8),"")</f>
        <v/>
      </c>
      <c r="J72" s="103" t="str">
        <f>IF(ISNUMBER('Форма 1'!AA72),'Форма 1'!$H72*VLOOKUP('Форма 1'!$F72,'Придельники до 2021'!$B$4:$X$28,'Форма 1'!AA$8),"")</f>
        <v/>
      </c>
      <c r="K72" s="96"/>
      <c r="L72" s="95"/>
      <c r="M72" s="103" t="str">
        <f>IF(ISNUMBER('Форма 1'!AD72),'Форма 1'!$H72*VLOOKUP('Форма 1'!$F72,'Придельники до 2021'!$B$4:$X$28,'Форма 1'!AD$8),"")</f>
        <v/>
      </c>
      <c r="N72" s="103" t="str">
        <f>IF(ISBLANK('Форма 1'!$AE72),"",IF('Форма 1'!$AE72=1,'Форма 1'!$H72*VLOOKUP('Форма 1'!$F72,'Придельники до 2021'!$B$4:$X$28,'Форма 1'!$AE$8,0),IF('Форма 1'!$AE72=2,'Форма 1'!$H72*VLOOKUP('Форма 1'!$F72,'Придельники до 2021'!$B$4:$X$28,13,0),IF('Форма 1'!$AE72=3,'Форма 1'!$H72*VLOOKUP('Форма 1'!$F72,'Придельники до 2021'!$B$4:$X$28,12,0)))))</f>
        <v/>
      </c>
      <c r="O72" s="103" t="str">
        <f>IF(ISNUMBER('Форма 1'!AF72),'Форма 1'!$H72*VLOOKUP('Форма 1'!$F72,'Придельники до 2021'!$B$4:$X$28,'Форма 1'!AF$8),"")</f>
        <v/>
      </c>
      <c r="P72" s="87"/>
      <c r="Q72" s="103" t="str">
        <f>IF(ISNUMBER('Форма 1'!AH72),'Форма 1'!$H72*VLOOKUP('Форма 1'!$F72,'Придельники до 2021'!$B$4:$X$28,'Форма 1'!AH$8),"")</f>
        <v/>
      </c>
      <c r="R72" s="103" t="str">
        <f>IF(ISNUMBER('Форма 1'!AI72),'Форма 1'!$H72*VLOOKUP('Форма 1'!$F72,'Придельники до 2021'!$B$4:$X$28,'Форма 1'!AI$8),"")</f>
        <v/>
      </c>
      <c r="S72" s="103" t="str">
        <f>IF(ISNUMBER('Форма 1'!AJ72),'Форма 1'!$H72*VLOOKUP('Форма 1'!$F72,'Придельники до 2021'!$B$4:$X$28,'Форма 1'!AJ$8),"")</f>
        <v/>
      </c>
      <c r="T72" s="87"/>
    </row>
    <row r="73" spans="1:20">
      <c r="A73" s="188">
        <f t="shared" ref="A73:A137" si="10">A72+1</f>
        <v>27</v>
      </c>
      <c r="B73" s="189" t="s">
        <v>157</v>
      </c>
      <c r="C73" s="99">
        <f>SUM(D73:J73,L73:T73)</f>
        <v>6408188</v>
      </c>
      <c r="D73" s="103" t="str">
        <f>IF(ISNUMBER('Форма 1'!U73),'Форма 1'!$H73*VLOOKUP('Форма 1'!$F73,'Придельники до 2021'!$B$4:$X$28,'Форма 1'!U$8),"")</f>
        <v/>
      </c>
      <c r="E73" s="103" t="str">
        <f>IF(ISNUMBER('Форма 1'!V73),'Форма 1'!$H73*VLOOKUP('Форма 1'!$F73,'Придельники до 2021'!$B$4:$X$28,'Форма 1'!V$8),"")</f>
        <v/>
      </c>
      <c r="F73" s="103" t="str">
        <f>IF(ISNUMBER('Форма 1'!W73),'Форма 1'!$H73*VLOOKUP('Форма 1'!$F73,'Придельники до 2021'!$B$4:$X$28,'Форма 1'!W$8),"")</f>
        <v/>
      </c>
      <c r="G73" s="103" t="str">
        <f>IF(ISNUMBER('Форма 1'!X73),'Форма 1'!$H73*VLOOKUP('Форма 1'!$F73,'Придельники до 2021'!$B$4:$X$28,'Форма 1'!X$8),"")</f>
        <v/>
      </c>
      <c r="H73" s="103" t="str">
        <f>IF(ISNUMBER('Форма 1'!Y73),'Форма 1'!$H73*VLOOKUP('Форма 1'!$F73,'Придельники до 2021'!$B$4:$X$28,'Форма 1'!Y$8),"")</f>
        <v/>
      </c>
      <c r="I73" s="103" t="str">
        <f>IF(ISNUMBER('Форма 1'!Z73),'Форма 1'!$H73*VLOOKUP('Форма 1'!$F73,'Придельники до 2021'!$B$4:$X$28,'Форма 1'!Z$8),"")</f>
        <v/>
      </c>
      <c r="J73" s="103" t="str">
        <f>IF(ISNUMBER('Форма 1'!AA73),'Форма 1'!$H73*VLOOKUP('Форма 1'!$F73,'Придельники до 2021'!$B$4:$X$28,'Форма 1'!AA$8),"")</f>
        <v/>
      </c>
      <c r="K73" s="90">
        <v>2</v>
      </c>
      <c r="L73" s="87">
        <v>6408188</v>
      </c>
      <c r="M73" s="103" t="str">
        <f>IF(ISNUMBER('Форма 1'!AD73),'Форма 1'!$H73*VLOOKUP('Форма 1'!$F73,'Придельники до 2021'!$B$4:$X$28,'Форма 1'!AD$8),"")</f>
        <v/>
      </c>
      <c r="N73" s="103" t="str">
        <f>IF(ISBLANK('Форма 1'!$AE73),"",IF('Форма 1'!$AE73=1,'Форма 1'!$H73*VLOOKUP('Форма 1'!$F73,'Придельники до 2021'!$B$4:$X$28,'Форма 1'!$AE$8,0),IF('Форма 1'!$AE73=2,'Форма 1'!$H73*VLOOKUP('Форма 1'!$F73,'Придельники до 2021'!$B$4:$X$28,13,0),IF('Форма 1'!$AE73=3,'Форма 1'!$H73*VLOOKUP('Форма 1'!$F73,'Придельники до 2021'!$B$4:$X$28,12,0)))))</f>
        <v/>
      </c>
      <c r="O73" s="103" t="str">
        <f>IF(ISNUMBER('Форма 1'!AF73),'Форма 1'!$H73*VLOOKUP('Форма 1'!$F73,'Придельники до 2021'!$B$4:$X$28,'Форма 1'!AF$8),"")</f>
        <v/>
      </c>
      <c r="P73" s="87"/>
      <c r="Q73" s="103" t="str">
        <f>IF(ISNUMBER('Форма 1'!AH73),'Форма 1'!$H73*VLOOKUP('Форма 1'!$F73,'Придельники до 2021'!$B$4:$X$28,'Форма 1'!AH$8),"")</f>
        <v/>
      </c>
      <c r="R73" s="103" t="str">
        <f>IF(ISNUMBER('Форма 1'!AI73),'Форма 1'!$H73*VLOOKUP('Форма 1'!$F73,'Придельники до 2021'!$B$4:$X$28,'Форма 1'!AI$8),"")</f>
        <v/>
      </c>
      <c r="S73" s="103" t="str">
        <f>IF(ISNUMBER('Форма 1'!AJ73),'Форма 1'!$H73*VLOOKUP('Форма 1'!$F73,'Придельники до 2021'!$B$4:$X$28,'Форма 1'!AJ$8),"")</f>
        <v/>
      </c>
      <c r="T73" s="87"/>
    </row>
    <row r="74" spans="1:20">
      <c r="A74" s="188">
        <f t="shared" si="10"/>
        <v>28</v>
      </c>
      <c r="B74" s="189" t="s">
        <v>158</v>
      </c>
      <c r="C74" s="99">
        <f>SUM(D74:J74,L74:T74)</f>
        <v>6722199</v>
      </c>
      <c r="D74" s="103" t="str">
        <f>IF(ISNUMBER('Форма 1'!U74),'Форма 1'!$H74*VLOOKUP('Форма 1'!$F74,'Придельники до 2021'!$B$4:$X$28,'Форма 1'!U$8),"")</f>
        <v/>
      </c>
      <c r="E74" s="103" t="str">
        <f>IF(ISNUMBER('Форма 1'!V74),'Форма 1'!$H74*VLOOKUP('Форма 1'!$F74,'Придельники до 2021'!$B$4:$X$28,'Форма 1'!V$8),"")</f>
        <v/>
      </c>
      <c r="F74" s="103" t="str">
        <f>IF(ISNUMBER('Форма 1'!W74),'Форма 1'!$H74*VLOOKUP('Форма 1'!$F74,'Придельники до 2021'!$B$4:$X$28,'Форма 1'!W$8),"")</f>
        <v/>
      </c>
      <c r="G74" s="103" t="str">
        <f>IF(ISNUMBER('Форма 1'!X74),'Форма 1'!$H74*VLOOKUP('Форма 1'!$F74,'Придельники до 2021'!$B$4:$X$28,'Форма 1'!X$8),"")</f>
        <v/>
      </c>
      <c r="H74" s="103" t="str">
        <f>IF(ISNUMBER('Форма 1'!Y74),'Форма 1'!$H74*VLOOKUP('Форма 1'!$F74,'Придельники до 2021'!$B$4:$X$28,'Форма 1'!Y$8),"")</f>
        <v/>
      </c>
      <c r="I74" s="103" t="str">
        <f>IF(ISNUMBER('Форма 1'!Z74),'Форма 1'!$H74*VLOOKUP('Форма 1'!$F74,'Придельники до 2021'!$B$4:$X$28,'Форма 1'!Z$8),"")</f>
        <v/>
      </c>
      <c r="J74" s="103" t="str">
        <f>IF(ISNUMBER('Форма 1'!AA74),'Форма 1'!$H74*VLOOKUP('Форма 1'!$F74,'Придельники до 2021'!$B$4:$X$28,'Форма 1'!AA$8),"")</f>
        <v/>
      </c>
      <c r="K74" s="90">
        <v>3</v>
      </c>
      <c r="L74" s="87">
        <v>6722199</v>
      </c>
      <c r="M74" s="103" t="str">
        <f>IF(ISNUMBER('Форма 1'!AD74),'Форма 1'!$H74*VLOOKUP('Форма 1'!$F74,'Придельники до 2021'!$B$4:$X$28,'Форма 1'!AD$8),"")</f>
        <v/>
      </c>
      <c r="N74" s="103" t="str">
        <f>IF(ISBLANK('Форма 1'!$AE74),"",IF('Форма 1'!$AE74=1,'Форма 1'!$H74*VLOOKUP('Форма 1'!$F74,'Придельники до 2021'!$B$4:$X$28,'Форма 1'!$AE$8,0),IF('Форма 1'!$AE74=2,'Форма 1'!$H74*VLOOKUP('Форма 1'!$F74,'Придельники до 2021'!$B$4:$X$28,13,0),IF('Форма 1'!$AE74=3,'Форма 1'!$H74*VLOOKUP('Форма 1'!$F74,'Придельники до 2021'!$B$4:$X$28,12,0)))))</f>
        <v/>
      </c>
      <c r="O74" s="103" t="str">
        <f>IF(ISNUMBER('Форма 1'!AF74),'Форма 1'!$H74*VLOOKUP('Форма 1'!$F74,'Придельники до 2021'!$B$4:$X$28,'Форма 1'!AF$8),"")</f>
        <v/>
      </c>
      <c r="P74" s="87"/>
      <c r="Q74" s="103" t="str">
        <f>IF(ISNUMBER('Форма 1'!AH74),'Форма 1'!$H74*VLOOKUP('Форма 1'!$F74,'Придельники до 2021'!$B$4:$X$28,'Форма 1'!AH$8),"")</f>
        <v/>
      </c>
      <c r="R74" s="103" t="str">
        <f>IF(ISNUMBER('Форма 1'!AI74),'Форма 1'!$H74*VLOOKUP('Форма 1'!$F74,'Придельники до 2021'!$B$4:$X$28,'Форма 1'!AI$8),"")</f>
        <v/>
      </c>
      <c r="S74" s="103" t="str">
        <f>IF(ISNUMBER('Форма 1'!AJ74),'Форма 1'!$H74*VLOOKUP('Форма 1'!$F74,'Придельники до 2021'!$B$4:$X$28,'Форма 1'!AJ$8),"")</f>
        <v/>
      </c>
      <c r="T74" s="87"/>
    </row>
    <row r="75" spans="1:20">
      <c r="A75" s="188">
        <f t="shared" si="10"/>
        <v>29</v>
      </c>
      <c r="B75" s="192" t="s">
        <v>159</v>
      </c>
      <c r="C75" s="99">
        <f t="shared" si="4"/>
        <v>16643580.624</v>
      </c>
      <c r="D75" s="103" t="str">
        <f>IF(ISNUMBER('Форма 1'!U75),'Форма 1'!$H75*VLOOKUP('Форма 1'!$F75,'Придельники до 2021'!$B$4:$X$28,'Форма 1'!U$8),"")</f>
        <v/>
      </c>
      <c r="E75" s="103" t="str">
        <f>IF(ISNUMBER('Форма 1'!V75),'Форма 1'!$H75*VLOOKUP('Форма 1'!$F75,'Придельники до 2021'!$B$4:$X$28,'Форма 1'!V$8),"")</f>
        <v/>
      </c>
      <c r="F75" s="103" t="str">
        <f>IF(ISNUMBER('Форма 1'!W75),'Форма 1'!$H75*VLOOKUP('Форма 1'!$F75,'Придельники до 2021'!$B$4:$X$28,'Форма 1'!W$8),"")</f>
        <v/>
      </c>
      <c r="G75" s="103" t="str">
        <f>IF(ISNUMBER('Форма 1'!X75),'Форма 1'!$H75*VLOOKUP('Форма 1'!$F75,'Придельники до 2021'!$B$4:$X$28,'Форма 1'!X$8),"")</f>
        <v/>
      </c>
      <c r="H75" s="103" t="str">
        <f>IF(ISNUMBER('Форма 1'!Y75),'Форма 1'!$H75*VLOOKUP('Форма 1'!$F75,'Придельники до 2021'!$B$4:$X$28,'Форма 1'!Y$8),"")</f>
        <v/>
      </c>
      <c r="I75" s="103" t="str">
        <f>IF(ISNUMBER('Форма 1'!Z75),'Форма 1'!$H75*VLOOKUP('Форма 1'!$F75,'Придельники до 2021'!$B$4:$X$28,'Форма 1'!Z$8),"")</f>
        <v/>
      </c>
      <c r="J75" s="103" t="str">
        <f>IF(ISNUMBER('Форма 1'!AA75),'Форма 1'!$H75*VLOOKUP('Форма 1'!$F75,'Придельники до 2021'!$B$4:$X$28,'Форма 1'!AA$8),"")</f>
        <v/>
      </c>
      <c r="K75" s="96"/>
      <c r="L75" s="95"/>
      <c r="M75" s="103">
        <f>IF(ISNUMBER('Форма 1'!AD75),'Форма 1'!$H75*VLOOKUP('Форма 1'!$F75,'Придельники до 2021'!$B$4:$X$28,'Форма 1'!AD$8),"")</f>
        <v>16643580.624</v>
      </c>
      <c r="N75" s="103" t="str">
        <f>IF(ISBLANK('Форма 1'!$AE75),"",IF('Форма 1'!$AE75=1,'Форма 1'!$H75*VLOOKUP('Форма 1'!$F75,'Придельники до 2021'!$B$4:$X$28,'Форма 1'!$AE$8,0),IF('Форма 1'!$AE75=2,'Форма 1'!$H75*VLOOKUP('Форма 1'!$F75,'Придельники до 2021'!$B$4:$X$28,13,0),IF('Форма 1'!$AE75=3,'Форма 1'!$H75*VLOOKUP('Форма 1'!$F75,'Придельники до 2021'!$B$4:$X$28,12,0)))))</f>
        <v/>
      </c>
      <c r="O75" s="103" t="str">
        <f>IF(ISNUMBER('Форма 1'!AF75),'Форма 1'!$H75*VLOOKUP('Форма 1'!$F75,'Придельники до 2021'!$B$4:$X$28,'Форма 1'!AF$8),"")</f>
        <v/>
      </c>
      <c r="P75" s="87"/>
      <c r="Q75" s="103" t="str">
        <f>IF(ISNUMBER('Форма 1'!AH75),'Форма 1'!$H75*VLOOKUP('Форма 1'!$F75,'Придельники до 2021'!$B$4:$X$28,'Форма 1'!AH$8),"")</f>
        <v/>
      </c>
      <c r="R75" s="103" t="str">
        <f>IF(ISNUMBER('Форма 1'!AI75),'Форма 1'!$H75*VLOOKUP('Форма 1'!$F75,'Придельники до 2021'!$B$4:$X$28,'Форма 1'!AI$8),"")</f>
        <v/>
      </c>
      <c r="S75" s="103" t="str">
        <f>IF(ISNUMBER('Форма 1'!AJ75),'Форма 1'!$H75*VLOOKUP('Форма 1'!$F75,'Придельники до 2021'!$B$4:$X$28,'Форма 1'!AJ$8),"")</f>
        <v/>
      </c>
      <c r="T75" s="87"/>
    </row>
    <row r="76" spans="1:20">
      <c r="A76" s="188">
        <f t="shared" si="10"/>
        <v>30</v>
      </c>
      <c r="B76" s="189" t="s">
        <v>160</v>
      </c>
      <c r="C76" s="99">
        <f t="shared" si="4"/>
        <v>3968167.2800000003</v>
      </c>
      <c r="D76" s="103" t="str">
        <f>IF(ISNUMBER('Форма 1'!U76),'Форма 1'!$H76*VLOOKUP('Форма 1'!$F76,'Придельники до 2021'!$B$4:$X$28,'Форма 1'!U$8),"")</f>
        <v/>
      </c>
      <c r="E76" s="103" t="str">
        <f>IF(ISNUMBER('Форма 1'!V76),'Форма 1'!$H76*VLOOKUP('Форма 1'!$F76,'Придельники до 2021'!$B$4:$X$28,'Форма 1'!V$8),"")</f>
        <v/>
      </c>
      <c r="F76" s="103" t="str">
        <f>IF(ISNUMBER('Форма 1'!W76),'Форма 1'!$H76*VLOOKUP('Форма 1'!$F76,'Придельники до 2021'!$B$4:$X$28,'Форма 1'!W$8),"")</f>
        <v/>
      </c>
      <c r="G76" s="103">
        <f>IF(ISNUMBER('Форма 1'!X76),'Форма 1'!$H76*VLOOKUP('Форма 1'!$F76,'Придельники до 2021'!$B$4:$X$28,'Форма 1'!X$8),"")</f>
        <v>1091783.33</v>
      </c>
      <c r="H76" s="103">
        <f>IF(ISNUMBER('Форма 1'!Y76),'Форма 1'!$H76*VLOOKUP('Форма 1'!$F76,'Придельники с 2022'!$B$4:$X$28,'Форма 1'!Y$8),"")</f>
        <v>2876383.95</v>
      </c>
      <c r="I76" s="103" t="str">
        <f>IF(ISNUMBER('Форма 1'!Z76),'Форма 1'!$H76*VLOOKUP('Форма 1'!$F76,'Придельники до 2021'!$B$4:$X$28,'Форма 1'!Z$8),"")</f>
        <v/>
      </c>
      <c r="J76" s="103" t="str">
        <f>IF(ISNUMBER('Форма 1'!AA76),'Форма 1'!$H76*VLOOKUP('Форма 1'!$F76,'Придельники до 2021'!$B$4:$X$28,'Форма 1'!AA$8),"")</f>
        <v/>
      </c>
      <c r="K76" s="96"/>
      <c r="L76" s="95"/>
      <c r="M76" s="103" t="str">
        <f>IF(ISNUMBER('Форма 1'!AD76),'Форма 1'!$H76*VLOOKUP('Форма 1'!$F76,'Придельники до 2021'!$B$4:$X$28,'Форма 1'!AD$8),"")</f>
        <v/>
      </c>
      <c r="N76" s="103" t="str">
        <f>IF(ISBLANK('Форма 1'!$AE76),"",IF('Форма 1'!$AE76=1,'Форма 1'!$H76*VLOOKUP('Форма 1'!$F76,'Придельники до 2021'!$B$4:$X$28,'Форма 1'!$AE$8,0),IF('Форма 1'!$AE76=2,'Форма 1'!$H76*VLOOKUP('Форма 1'!$F76,'Придельники до 2021'!$B$4:$X$28,13,0),IF('Форма 1'!$AE76=3,'Форма 1'!$H76*VLOOKUP('Форма 1'!$F76,'Придельники до 2021'!$B$4:$X$28,12,0)))))</f>
        <v/>
      </c>
      <c r="O76" s="103" t="str">
        <f>IF(ISNUMBER('Форма 1'!AF76),'Форма 1'!$H76*VLOOKUP('Форма 1'!$F76,'Придельники до 2021'!$B$4:$X$28,'Форма 1'!AF$8),"")</f>
        <v/>
      </c>
      <c r="P76" s="87"/>
      <c r="Q76" s="103" t="str">
        <f>IF(ISNUMBER('Форма 1'!AH76),'Форма 1'!$H76*VLOOKUP('Форма 1'!$F76,'Придельники до 2021'!$B$4:$X$28,'Форма 1'!AH$8),"")</f>
        <v/>
      </c>
      <c r="R76" s="103" t="str">
        <f>IF(ISNUMBER('Форма 1'!AI76),'Форма 1'!$H76*VLOOKUP('Форма 1'!$F76,'Придельники до 2021'!$B$4:$X$28,'Форма 1'!AI$8),"")</f>
        <v/>
      </c>
      <c r="S76" s="103" t="str">
        <f>IF(ISNUMBER('Форма 1'!AJ76),'Форма 1'!$H76*VLOOKUP('Форма 1'!$F76,'Придельники до 2021'!$B$4:$X$28,'Форма 1'!AJ$8),"")</f>
        <v/>
      </c>
      <c r="T76" s="87"/>
    </row>
    <row r="77" spans="1:20">
      <c r="A77" s="188">
        <f t="shared" si="10"/>
        <v>31</v>
      </c>
      <c r="B77" s="189" t="s">
        <v>161</v>
      </c>
      <c r="C77" s="99">
        <f t="shared" ref="C77:C177" si="11">SUM(D77:J77,L77:T77)</f>
        <v>8167632</v>
      </c>
      <c r="D77" s="103" t="str">
        <f>IF(ISNUMBER('Форма 1'!U77),'Форма 1'!$H77*VLOOKUP('Форма 1'!$F77,'Придельники до 2021'!$B$4:$X$28,'Форма 1'!U$8),"")</f>
        <v/>
      </c>
      <c r="E77" s="103" t="str">
        <f>IF(ISNUMBER('Форма 1'!V77),'Форма 1'!$H77*VLOOKUP('Форма 1'!$F77,'Придельники до 2021'!$B$4:$X$28,'Форма 1'!V$8),"")</f>
        <v/>
      </c>
      <c r="F77" s="103">
        <f>IF(ISNUMBER('Форма 1'!W77),'Форма 1'!$H77*VLOOKUP('Форма 1'!$F77,'Придельники до 2021'!$B$4:$X$28,'Форма 1'!W$8),"")</f>
        <v>2507295.36</v>
      </c>
      <c r="G77" s="103">
        <f>IF(ISNUMBER('Форма 1'!X77),'Форма 1'!$H77*VLOOKUP('Форма 1'!$F77,'Придельники до 2021'!$B$4:$X$28,'Форма 1'!X$8),"")</f>
        <v>1557359.04</v>
      </c>
      <c r="H77" s="103">
        <f>IF(ISNUMBER('Форма 1'!Y77),'Форма 1'!$H77*VLOOKUP('Форма 1'!$F77,'Придельники с 2022'!$B$4:$X$28,'Форма 1'!Y$8),"")</f>
        <v>4102977.5999999996</v>
      </c>
      <c r="I77" s="103" t="str">
        <f>IF(ISNUMBER('Форма 1'!Z77),'Форма 1'!$H77*VLOOKUP('Форма 1'!$F77,'Придельники до 2021'!$B$4:$X$28,'Форма 1'!Z$8),"")</f>
        <v/>
      </c>
      <c r="J77" s="103" t="str">
        <f>IF(ISNUMBER('Форма 1'!AA77),'Форма 1'!$H77*VLOOKUP('Форма 1'!$F77,'Придельники до 2021'!$B$4:$X$28,'Форма 1'!AA$8),"")</f>
        <v/>
      </c>
      <c r="K77" s="90"/>
      <c r="L77" s="87"/>
      <c r="M77" s="103" t="str">
        <f>IF(ISNUMBER('Форма 1'!AD77),'Форма 1'!$H77*VLOOKUP('Форма 1'!$F77,'Придельники до 2021'!$B$4:$X$28,'Форма 1'!AD$8),"")</f>
        <v/>
      </c>
      <c r="N77" s="103" t="str">
        <f>IF(ISBLANK('Форма 1'!$AE77),"",IF('Форма 1'!$AE77=1,'Форма 1'!$H77*VLOOKUP('Форма 1'!$F77,'Придельники до 2021'!$B$4:$X$28,'Форма 1'!$AE$8,0),IF('Форма 1'!$AE77=2,'Форма 1'!$H77*VLOOKUP('Форма 1'!$F77,'Придельники до 2021'!$B$4:$X$28,13,0),IF('Форма 1'!$AE77=3,'Форма 1'!$H77*VLOOKUP('Форма 1'!$F77,'Придельники до 2021'!$B$4:$X$28,12,0)))))</f>
        <v/>
      </c>
      <c r="O77" s="103" t="str">
        <f>IF(ISNUMBER('Форма 1'!AF77),'Форма 1'!$H77*VLOOKUP('Форма 1'!$F77,'Придельники до 2021'!$B$4:$X$28,'Форма 1'!AF$8),"")</f>
        <v/>
      </c>
      <c r="P77" s="87"/>
      <c r="Q77" s="103" t="str">
        <f>IF(ISNUMBER('Форма 1'!AH77),'Форма 1'!$H77*VLOOKUP('Форма 1'!$F77,'Придельники до 2021'!$B$4:$X$28,'Форма 1'!AH$8),"")</f>
        <v/>
      </c>
      <c r="R77" s="103" t="str">
        <f>IF(ISNUMBER('Форма 1'!AI77),'Форма 1'!$H77*VLOOKUP('Форма 1'!$F77,'Придельники до 2021'!$B$4:$X$28,'Форма 1'!AI$8),"")</f>
        <v/>
      </c>
      <c r="S77" s="103" t="str">
        <f>IF(ISNUMBER('Форма 1'!AJ77),'Форма 1'!$H77*VLOOKUP('Форма 1'!$F77,'Придельники до 2021'!$B$4:$X$28,'Форма 1'!AJ$8),"")</f>
        <v/>
      </c>
      <c r="T77" s="87"/>
    </row>
    <row r="78" spans="1:20">
      <c r="A78" s="188">
        <f t="shared" si="10"/>
        <v>32</v>
      </c>
      <c r="B78" s="189" t="s">
        <v>162</v>
      </c>
      <c r="C78" s="99">
        <f t="shared" si="11"/>
        <v>9870723.2520000003</v>
      </c>
      <c r="D78" s="103" t="str">
        <f>IF(ISNUMBER('Форма 1'!U78),'Форма 1'!$H78*VLOOKUP('Форма 1'!$F78,'Придельники до 2021'!$B$4:$X$28,'Форма 1'!U$8),"")</f>
        <v/>
      </c>
      <c r="E78" s="103" t="str">
        <f>IF(ISNUMBER('Форма 1'!V78),'Форма 1'!$H78*VLOOKUP('Форма 1'!$F78,'Придельники до 2021'!$B$4:$X$28,'Форма 1'!V$8),"")</f>
        <v/>
      </c>
      <c r="F78" s="103" t="str">
        <f>IF(ISNUMBER('Форма 1'!W78),'Форма 1'!$H78*VLOOKUP('Форма 1'!$F78,'Придельники до 2021'!$B$4:$X$28,'Форма 1'!W$8),"")</f>
        <v/>
      </c>
      <c r="G78" s="103">
        <f>IF(ISNUMBER('Форма 1'!X78),'Форма 1'!$H78*VLOOKUP('Форма 1'!$F78,'Придельники до 2021'!$B$4:$X$28,'Форма 1'!X$8),"")</f>
        <v>2254854.5279999999</v>
      </c>
      <c r="H78" s="103">
        <f>IF(ISNUMBER('Форма 1'!Y78),'Форма 1'!$H78*VLOOKUP('Форма 1'!$F78,'Придельники с 2022'!$B$4:$X$28,'Форма 1'!Y$8),"")</f>
        <v>7615868.7240000013</v>
      </c>
      <c r="I78" s="103" t="str">
        <f>IF(ISNUMBER('Форма 1'!Z78),'Форма 1'!$H78*VLOOKUP('Форма 1'!$F78,'Придельники до 2021'!$B$4:$X$28,'Форма 1'!Z$8),"")</f>
        <v/>
      </c>
      <c r="J78" s="103" t="str">
        <f>IF(ISNUMBER('Форма 1'!AA78),'Форма 1'!$H78*VLOOKUP('Форма 1'!$F78,'Придельники до 2021'!$B$4:$X$28,'Форма 1'!AA$8),"")</f>
        <v/>
      </c>
      <c r="K78" s="92"/>
      <c r="L78" s="88"/>
      <c r="M78" s="103" t="str">
        <f>IF(ISNUMBER('Форма 1'!AD78),'Форма 1'!$H78*VLOOKUP('Форма 1'!$F78,'Придельники до 2021'!$B$4:$X$28,'Форма 1'!AD$8),"")</f>
        <v/>
      </c>
      <c r="N78" s="103" t="str">
        <f>IF(ISBLANK('Форма 1'!$AE78),"",IF('Форма 1'!$AE78=1,'Форма 1'!$H78*VLOOKUP('Форма 1'!$F78,'Придельники до 2021'!$B$4:$X$28,'Форма 1'!$AE$8,0),IF('Форма 1'!$AE78=2,'Форма 1'!$H78*VLOOKUP('Форма 1'!$F78,'Придельники до 2021'!$B$4:$X$28,13,0),IF('Форма 1'!$AE78=3,'Форма 1'!$H78*VLOOKUP('Форма 1'!$F78,'Придельники до 2021'!$B$4:$X$28,12,0)))))</f>
        <v/>
      </c>
      <c r="O78" s="103" t="str">
        <f>IF(ISNUMBER('Форма 1'!AF78),'Форма 1'!$H78*VLOOKUP('Форма 1'!$F78,'Придельники до 2021'!$B$4:$X$28,'Форма 1'!AF$8),"")</f>
        <v/>
      </c>
      <c r="P78" s="88"/>
      <c r="Q78" s="103" t="str">
        <f>IF(ISNUMBER('Форма 1'!AH78),'Форма 1'!$H78*VLOOKUP('Форма 1'!$F78,'Придельники до 2021'!$B$4:$X$28,'Форма 1'!AH$8),"")</f>
        <v/>
      </c>
      <c r="R78" s="103" t="str">
        <f>IF(ISNUMBER('Форма 1'!AI78),'Форма 1'!$H78*VLOOKUP('Форма 1'!$F78,'Придельники до 2021'!$B$4:$X$28,'Форма 1'!AI$8),"")</f>
        <v/>
      </c>
      <c r="S78" s="103" t="str">
        <f>IF(ISNUMBER('Форма 1'!AJ78),'Форма 1'!$H78*VLOOKUP('Форма 1'!$F78,'Придельники до 2021'!$B$4:$X$28,'Форма 1'!AJ$8),"")</f>
        <v/>
      </c>
      <c r="T78" s="87"/>
    </row>
    <row r="79" spans="1:20">
      <c r="A79" s="188">
        <f t="shared" si="10"/>
        <v>33</v>
      </c>
      <c r="B79" s="189" t="s">
        <v>163</v>
      </c>
      <c r="C79" s="99">
        <f t="shared" si="11"/>
        <v>8177521</v>
      </c>
      <c r="D79" s="103" t="str">
        <f>IF(ISNUMBER('Форма 1'!U79),'Форма 1'!$H79*VLOOKUP('Форма 1'!$F79,'Придельники до 2021'!$B$4:$X$28,'Форма 1'!U$8),"")</f>
        <v/>
      </c>
      <c r="E79" s="103" t="str">
        <f>IF(ISNUMBER('Форма 1'!V79),'Форма 1'!$H79*VLOOKUP('Форма 1'!$F79,'Придельники до 2021'!$B$4:$X$28,'Форма 1'!V$8),"")</f>
        <v/>
      </c>
      <c r="F79" s="103">
        <f>IF(ISNUMBER('Форма 1'!W79),'Форма 1'!$H79*VLOOKUP('Форма 1'!$F79,'Придельники до 2021'!$B$4:$X$28,'Форма 1'!W$8),"")</f>
        <v>2510331.0799999996</v>
      </c>
      <c r="G79" s="103">
        <f>IF(ISNUMBER('Форма 1'!X79),'Форма 1'!$H79*VLOOKUP('Форма 1'!$F79,'Придельники до 2021'!$B$4:$X$28,'Форма 1'!X$8),"")</f>
        <v>1559244.62</v>
      </c>
      <c r="H79" s="103">
        <f>IF(ISNUMBER('Форма 1'!Y79),'Форма 1'!$H79*VLOOKUP('Форма 1'!$F79,'Придельники с 2022'!$B$4:$X$28,'Форма 1'!Y$8),"")</f>
        <v>4107945.3</v>
      </c>
      <c r="I79" s="103" t="str">
        <f>IF(ISNUMBER('Форма 1'!Z79),'Форма 1'!$H79*VLOOKUP('Форма 1'!$F79,'Придельники до 2021'!$B$4:$X$28,'Форма 1'!Z$8),"")</f>
        <v/>
      </c>
      <c r="J79" s="103" t="str">
        <f>IF(ISNUMBER('Форма 1'!AA79),'Форма 1'!$H79*VLOOKUP('Форма 1'!$F79,'Придельники до 2021'!$B$4:$X$28,'Форма 1'!AA$8),"")</f>
        <v/>
      </c>
      <c r="K79" s="90"/>
      <c r="L79" s="87"/>
      <c r="M79" s="103" t="str">
        <f>IF(ISNUMBER('Форма 1'!AD79),'Форма 1'!$H79*VLOOKUP('Форма 1'!$F79,'Придельники до 2021'!$B$4:$X$28,'Форма 1'!AD$8),"")</f>
        <v/>
      </c>
      <c r="N79" s="103" t="str">
        <f>IF(ISBLANK('Форма 1'!$AE79),"",IF('Форма 1'!$AE79=1,'Форма 1'!$H79*VLOOKUP('Форма 1'!$F79,'Придельники до 2021'!$B$4:$X$28,'Форма 1'!$AE$8,0),IF('Форма 1'!$AE79=2,'Форма 1'!$H79*VLOOKUP('Форма 1'!$F79,'Придельники до 2021'!$B$4:$X$28,13,0),IF('Форма 1'!$AE79=3,'Форма 1'!$H79*VLOOKUP('Форма 1'!$F79,'Придельники до 2021'!$B$4:$X$28,12,0)))))</f>
        <v/>
      </c>
      <c r="O79" s="103" t="str">
        <f>IF(ISNUMBER('Форма 1'!AF79),'Форма 1'!$H79*VLOOKUP('Форма 1'!$F79,'Придельники до 2021'!$B$4:$X$28,'Форма 1'!AF$8),"")</f>
        <v/>
      </c>
      <c r="P79" s="87"/>
      <c r="Q79" s="103" t="str">
        <f>IF(ISNUMBER('Форма 1'!AH79),'Форма 1'!$H79*VLOOKUP('Форма 1'!$F79,'Придельники до 2021'!$B$4:$X$28,'Форма 1'!AH$8),"")</f>
        <v/>
      </c>
      <c r="R79" s="103" t="str">
        <f>IF(ISNUMBER('Форма 1'!AI79),'Форма 1'!$H79*VLOOKUP('Форма 1'!$F79,'Придельники до 2021'!$B$4:$X$28,'Форма 1'!AI$8),"")</f>
        <v/>
      </c>
      <c r="S79" s="103" t="str">
        <f>IF(ISNUMBER('Форма 1'!AJ79),'Форма 1'!$H79*VLOOKUP('Форма 1'!$F79,'Придельники до 2021'!$B$4:$X$28,'Форма 1'!AJ$8),"")</f>
        <v/>
      </c>
      <c r="T79" s="87"/>
    </row>
    <row r="80" spans="1:20">
      <c r="A80" s="188">
        <f t="shared" si="10"/>
        <v>34</v>
      </c>
      <c r="B80" s="189" t="s">
        <v>164</v>
      </c>
      <c r="C80" s="99">
        <f t="shared" si="11"/>
        <v>583333.37699999998</v>
      </c>
      <c r="D80" s="103" t="str">
        <f>IF(ISNUMBER('Форма 1'!U80),'Форма 1'!$H80*VLOOKUP('Форма 1'!$F80,'Придельники до 2021'!$B$4:$X$28,'Форма 1'!U$8),"")</f>
        <v/>
      </c>
      <c r="E80" s="103" t="str">
        <f>IF(ISNUMBER('Форма 1'!V80),'Форма 1'!$H80*VLOOKUP('Форма 1'!$F80,'Придельники до 2021'!$B$4:$X$28,'Форма 1'!V$8),"")</f>
        <v/>
      </c>
      <c r="F80" s="103" t="str">
        <f>IF(ISNUMBER('Форма 1'!W80),'Форма 1'!$H80*VLOOKUP('Форма 1'!$F80,'Придельники до 2021'!$B$4:$X$28,'Форма 1'!W$8),"")</f>
        <v/>
      </c>
      <c r="G80" s="103" t="str">
        <f>IF(ISNUMBER('Форма 1'!X80),'Форма 1'!$H80*VLOOKUP('Форма 1'!$F80,'Придельники до 2021'!$B$4:$X$28,'Форма 1'!X$8),"")</f>
        <v/>
      </c>
      <c r="H80" s="103" t="str">
        <f>IF(ISNUMBER('Форма 1'!Y80),'Форма 1'!$H80*VLOOKUP('Форма 1'!$F80,'Придельники до 2021'!$B$4:$X$28,'Форма 1'!Y$8),"")</f>
        <v/>
      </c>
      <c r="I80" s="103" t="str">
        <f>IF(ISNUMBER('Форма 1'!Z80),'Форма 1'!$H80*VLOOKUP('Форма 1'!$F80,'Придельники до 2021'!$B$4:$X$28,'Форма 1'!Z$8),"")</f>
        <v/>
      </c>
      <c r="J80" s="103">
        <f>IF(ISNUMBER('Форма 1'!AA80),'Форма 1'!$H80*VLOOKUP('Форма 1'!$F80,'Придельники до 2021'!$B$4:$X$28,'Форма 1'!AA$8),"")</f>
        <v>583333.37699999998</v>
      </c>
      <c r="K80" s="90"/>
      <c r="L80" s="87"/>
      <c r="M80" s="103" t="str">
        <f>IF(ISNUMBER('Форма 1'!AD80),'Форма 1'!$H80*VLOOKUP('Форма 1'!$F80,'Придельники до 2021'!$B$4:$X$28,'Форма 1'!AD$8),"")</f>
        <v/>
      </c>
      <c r="N80" s="103" t="str">
        <f>IF(ISBLANK('Форма 1'!$AE80),"",IF('Форма 1'!$AE80=1,'Форма 1'!$H80*VLOOKUP('Форма 1'!$F80,'Придельники до 2021'!$B$4:$X$28,'Форма 1'!$AE$8,0),IF('Форма 1'!$AE80=2,'Форма 1'!$H80*VLOOKUP('Форма 1'!$F80,'Придельники до 2021'!$B$4:$X$28,13,0),IF('Форма 1'!$AE80=3,'Форма 1'!$H80*VLOOKUP('Форма 1'!$F80,'Придельники до 2021'!$B$4:$X$28,12,0)))))</f>
        <v/>
      </c>
      <c r="O80" s="103" t="str">
        <f>IF(ISNUMBER('Форма 1'!AF80),'Форма 1'!$H80*VLOOKUP('Форма 1'!$F80,'Придельники до 2021'!$B$4:$X$28,'Форма 1'!AF$8),"")</f>
        <v/>
      </c>
      <c r="P80" s="87"/>
      <c r="Q80" s="103" t="str">
        <f>IF(ISNUMBER('Форма 1'!AH80),'Форма 1'!$H80*VLOOKUP('Форма 1'!$F80,'Придельники до 2021'!$B$4:$X$28,'Форма 1'!AH$8),"")</f>
        <v/>
      </c>
      <c r="R80" s="103" t="str">
        <f>IF(ISNUMBER('Форма 1'!AI80),'Форма 1'!$H80*VLOOKUP('Форма 1'!$F80,'Придельники до 2021'!$B$4:$X$28,'Форма 1'!AI$8),"")</f>
        <v/>
      </c>
      <c r="S80" s="103" t="str">
        <f>IF(ISNUMBER('Форма 1'!AJ80),'Форма 1'!$H80*VLOOKUP('Форма 1'!$F80,'Придельники до 2021'!$B$4:$X$28,'Форма 1'!AJ$8),"")</f>
        <v/>
      </c>
      <c r="T80" s="87"/>
    </row>
    <row r="81" spans="1:20">
      <c r="A81" s="188">
        <f t="shared" si="10"/>
        <v>35</v>
      </c>
      <c r="B81" s="189" t="s">
        <v>165</v>
      </c>
      <c r="C81" s="99">
        <f t="shared" si="11"/>
        <v>6814419.0699999994</v>
      </c>
      <c r="D81" s="103" t="str">
        <f>IF(ISNUMBER('Форма 1'!U81),'Форма 1'!$H81*VLOOKUP('Форма 1'!$F81,'Придельники до 2021'!$B$4:$X$28,'Форма 1'!U$8),"")</f>
        <v/>
      </c>
      <c r="E81" s="103" t="str">
        <f>IF(ISNUMBER('Форма 1'!V81),'Форма 1'!$H81*VLOOKUP('Форма 1'!$F81,'Придельники до 2021'!$B$4:$X$28,'Форма 1'!V$8),"")</f>
        <v/>
      </c>
      <c r="F81" s="103" t="str">
        <f>IF(ISNUMBER('Форма 1'!W81),'Форма 1'!$H81*VLOOKUP('Форма 1'!$F81,'Придельники до 2021'!$B$4:$X$28,'Форма 1'!W$8),"")</f>
        <v/>
      </c>
      <c r="G81" s="103" t="str">
        <f>IF(ISNUMBER('Форма 1'!X81),'Форма 1'!$H81*VLOOKUP('Форма 1'!$F81,'Придельники до 2021'!$B$4:$X$28,'Форма 1'!X$8),"")</f>
        <v/>
      </c>
      <c r="H81" s="103" t="str">
        <f>IF(ISNUMBER('Форма 1'!Y81),'Форма 1'!$H81*VLOOKUP('Форма 1'!$F81,'Придельники до 2021'!$B$4:$X$28,'Форма 1'!Y$8),"")</f>
        <v/>
      </c>
      <c r="I81" s="103" t="str">
        <f>IF(ISNUMBER('Форма 1'!Z81),'Форма 1'!$H81*VLOOKUP('Форма 1'!$F81,'Придельники до 2021'!$B$4:$X$28,'Форма 1'!Z$8),"")</f>
        <v/>
      </c>
      <c r="J81" s="103" t="str">
        <f>IF(ISNUMBER('Форма 1'!AA81),'Форма 1'!$H81*VLOOKUP('Форма 1'!$F81,'Придельники до 2021'!$B$4:$X$28,'Форма 1'!AA$8),"")</f>
        <v/>
      </c>
      <c r="K81" s="90"/>
      <c r="L81" s="87"/>
      <c r="M81" s="103">
        <f>IF(ISNUMBER('Форма 1'!AD81),'Форма 1'!$H81*VLOOKUP('Форма 1'!$F81,'Придельники с 2022'!$B$4:$X$28,'Форма 1'!AD$8),"")</f>
        <v>6814419.0699999994</v>
      </c>
      <c r="N81" s="103" t="str">
        <f>IF(ISBLANK('Форма 1'!$AE81),"",IF('Форма 1'!$AE81=1,'Форма 1'!$H81*VLOOKUP('Форма 1'!$F81,'Придельники до 2021'!$B$4:$X$28,'Форма 1'!$AE$8,0),IF('Форма 1'!$AE81=2,'Форма 1'!$H81*VLOOKUP('Форма 1'!$F81,'Придельники до 2021'!$B$4:$X$28,13,0),IF('Форма 1'!$AE81=3,'Форма 1'!$H81*VLOOKUP('Форма 1'!$F81,'Придельники до 2021'!$B$4:$X$28,12,0)))))</f>
        <v/>
      </c>
      <c r="O81" s="103" t="str">
        <f>IF(ISNUMBER('Форма 1'!AF81),'Форма 1'!$H81*VLOOKUP('Форма 1'!$F81,'Придельники до 2021'!$B$4:$X$28,'Форма 1'!AF$8),"")</f>
        <v/>
      </c>
      <c r="P81" s="87"/>
      <c r="Q81" s="103" t="str">
        <f>IF(ISNUMBER('Форма 1'!AH81),'Форма 1'!$H81*VLOOKUP('Форма 1'!$F81,'Придельники до 2021'!$B$4:$X$28,'Форма 1'!AH$8),"")</f>
        <v/>
      </c>
      <c r="R81" s="103" t="str">
        <f>IF(ISNUMBER('Форма 1'!AI81),'Форма 1'!$H81*VLOOKUP('Форма 1'!$F81,'Придельники до 2021'!$B$4:$X$28,'Форма 1'!AI$8),"")</f>
        <v/>
      </c>
      <c r="S81" s="103" t="str">
        <f>IF(ISNUMBER('Форма 1'!AJ81),'Форма 1'!$H81*VLOOKUP('Форма 1'!$F81,'Придельники до 2021'!$B$4:$X$28,'Форма 1'!AJ$8),"")</f>
        <v/>
      </c>
      <c r="T81" s="87"/>
    </row>
    <row r="82" spans="1:20">
      <c r="A82" s="188">
        <f t="shared" si="10"/>
        <v>36</v>
      </c>
      <c r="B82" s="189" t="s">
        <v>166</v>
      </c>
      <c r="C82" s="99">
        <f t="shared" si="11"/>
        <v>3470988.8119999999</v>
      </c>
      <c r="D82" s="103" t="str">
        <f>IF(ISNUMBER('Форма 1'!U82),'Форма 1'!$H82*VLOOKUP('Форма 1'!$F82,'Придельники до 2021'!$B$4:$X$28,'Форма 1'!U$8),"")</f>
        <v/>
      </c>
      <c r="E82" s="103" t="str">
        <f>IF(ISNUMBER('Форма 1'!V82),'Форма 1'!$H82*VLOOKUP('Форма 1'!$F82,'Придельники до 2021'!$B$4:$X$28,'Форма 1'!V$8),"")</f>
        <v/>
      </c>
      <c r="F82" s="103" t="str">
        <f>IF(ISNUMBER('Форма 1'!W82),'Форма 1'!$H82*VLOOKUP('Форма 1'!$F82,'Придельники до 2021'!$B$4:$X$28,'Форма 1'!W$8),"")</f>
        <v/>
      </c>
      <c r="G82" s="103">
        <f>IF(ISNUMBER('Форма 1'!X82),'Форма 1'!$H82*VLOOKUP('Форма 1'!$F82,'Придельники до 2021'!$B$4:$X$28,'Форма 1'!X$8),"")</f>
        <v>1431480.3200000001</v>
      </c>
      <c r="H82" s="103" t="str">
        <f>IF(ISNUMBER('Форма 1'!Y82),'Форма 1'!$H82*VLOOKUP('Форма 1'!$F82,'Придельники до 2021'!$B$4:$X$28,'Форма 1'!Y$8),"")</f>
        <v/>
      </c>
      <c r="I82" s="103">
        <f>IF(ISNUMBER('Форма 1'!Z82),'Форма 1'!$H82*VLOOKUP('Форма 1'!$F82,'Придельники до 2021'!$B$4:$X$28,'Форма 1'!Z$8),"")</f>
        <v>2004820.9919999999</v>
      </c>
      <c r="J82" s="103" t="str">
        <f>IF(ISNUMBER('Форма 1'!AA82),'Форма 1'!$H82*VLOOKUP('Форма 1'!$F82,'Придельники до 2021'!$B$4:$X$28,'Форма 1'!AA$8),"")</f>
        <v/>
      </c>
      <c r="K82" s="90"/>
      <c r="L82" s="87"/>
      <c r="M82" s="103" t="str">
        <f>IF(ISNUMBER('Форма 1'!AD82),'Форма 1'!$H82*VLOOKUP('Форма 1'!$F82,'Придельники до 2021'!$B$4:$X$28,'Форма 1'!AD$8),"")</f>
        <v/>
      </c>
      <c r="N82" s="103" t="str">
        <f>IF(ISBLANK('Форма 1'!$AE82),"",IF('Форма 1'!$AE82=1,'Форма 1'!$H82*VLOOKUP('Форма 1'!$F82,'Придельники до 2021'!$B$4:$X$28,'Форма 1'!$AE$8,0),IF('Форма 1'!$AE82=2,'Форма 1'!$H82*VLOOKUP('Форма 1'!$F82,'Придельники до 2021'!$B$4:$X$28,13,0),IF('Форма 1'!$AE82=3,'Форма 1'!$H82*VLOOKUP('Форма 1'!$F82,'Придельники до 2021'!$B$4:$X$28,12,0)))))</f>
        <v/>
      </c>
      <c r="O82" s="103" t="str">
        <f>IF(ISNUMBER('Форма 1'!AF82),'Форма 1'!$H82*VLOOKUP('Форма 1'!$F82,'Придельники до 2021'!$B$4:$X$28,'Форма 1'!AF$8),"")</f>
        <v/>
      </c>
      <c r="P82" s="87">
        <v>34687.5</v>
      </c>
      <c r="Q82" s="103" t="str">
        <f>IF(ISNUMBER('Форма 1'!AH82),'Форма 1'!$H82*VLOOKUP('Форма 1'!$F82,'Придельники до 2021'!$B$4:$X$28,'Форма 1'!AH$8),"")</f>
        <v/>
      </c>
      <c r="R82" s="103" t="str">
        <f>IF(ISNUMBER('Форма 1'!AI82),'Форма 1'!$H82*VLOOKUP('Форма 1'!$F82,'Придельники до 2021'!$B$4:$X$28,'Форма 1'!AI$8),"")</f>
        <v/>
      </c>
      <c r="S82" s="103" t="str">
        <f>IF(ISNUMBER('Форма 1'!AJ82),'Форма 1'!$H82*VLOOKUP('Форма 1'!$F82,'Придельники до 2021'!$B$4:$X$28,'Форма 1'!AJ$8),"")</f>
        <v/>
      </c>
      <c r="T82" s="87"/>
    </row>
    <row r="83" spans="1:20" ht="15.75">
      <c r="A83" s="187">
        <v>0</v>
      </c>
      <c r="B83" s="34" t="s">
        <v>167</v>
      </c>
      <c r="C83" s="36">
        <f>SUM(C84:C92)</f>
        <v>167806556.68900001</v>
      </c>
      <c r="D83" s="36">
        <f t="shared" ref="D83:T83" si="12">SUM(D84:D92)</f>
        <v>3636108.6840000004</v>
      </c>
      <c r="E83" s="36">
        <f t="shared" si="12"/>
        <v>41263069.464000002</v>
      </c>
      <c r="F83" s="36">
        <f t="shared" si="12"/>
        <v>11808668.143999999</v>
      </c>
      <c r="G83" s="36">
        <f t="shared" si="12"/>
        <v>2675914.8870000001</v>
      </c>
      <c r="H83" s="36">
        <f t="shared" si="12"/>
        <v>8404345.0820000023</v>
      </c>
      <c r="I83" s="36">
        <f t="shared" si="12"/>
        <v>3166797.0959999999</v>
      </c>
      <c r="J83" s="36">
        <f t="shared" si="12"/>
        <v>0</v>
      </c>
      <c r="K83" s="37">
        <f t="shared" si="12"/>
        <v>0</v>
      </c>
      <c r="L83" s="36">
        <f t="shared" si="12"/>
        <v>0</v>
      </c>
      <c r="M83" s="36">
        <f t="shared" si="12"/>
        <v>72248114.648000002</v>
      </c>
      <c r="N83" s="36">
        <f t="shared" si="12"/>
        <v>15883645.470000001</v>
      </c>
      <c r="O83" s="36">
        <f t="shared" si="12"/>
        <v>1122285.3839999998</v>
      </c>
      <c r="P83" s="36">
        <f t="shared" si="12"/>
        <v>0</v>
      </c>
      <c r="Q83" s="36">
        <f t="shared" si="12"/>
        <v>7597607.8300000001</v>
      </c>
      <c r="R83" s="36">
        <f t="shared" si="12"/>
        <v>0</v>
      </c>
      <c r="S83" s="36">
        <f t="shared" si="12"/>
        <v>0</v>
      </c>
      <c r="T83" s="36">
        <f t="shared" si="12"/>
        <v>0</v>
      </c>
    </row>
    <row r="84" spans="1:20">
      <c r="A84" s="188">
        <f t="shared" si="10"/>
        <v>1</v>
      </c>
      <c r="B84" s="189" t="s">
        <v>168</v>
      </c>
      <c r="C84" s="99">
        <f>SUM(D84:J84,L84:T84)</f>
        <v>25853357.264000002</v>
      </c>
      <c r="D84" s="103" t="str">
        <f>IF(ISNUMBER('Форма 1'!U84),'Форма 1'!$H84*VLOOKUP('Форма 1'!$F84,'Придельники до 2021'!$B$4:$X$28,'Форма 1'!U$8),"")</f>
        <v/>
      </c>
      <c r="E84" s="103" t="str">
        <f>IF(ISNUMBER('Форма 1'!V84),'Форма 1'!$H84*VLOOKUP('Форма 1'!$F84,'Придельники до 2021'!$B$4:$X$28,'Форма 1'!V$8),"")</f>
        <v/>
      </c>
      <c r="F84" s="103" t="str">
        <f>IF(ISNUMBER('Форма 1'!W84),'Форма 1'!$H84*VLOOKUP('Форма 1'!$F84,'Придельники до 2021'!$B$4:$X$28,'Форма 1'!W$8),"")</f>
        <v/>
      </c>
      <c r="G84" s="103" t="str">
        <f>IF(ISNUMBER('Форма 1'!X84),'Форма 1'!$H84*VLOOKUP('Форма 1'!$F84,'Придельники до 2021'!$B$4:$X$28,'Форма 1'!X$8),"")</f>
        <v/>
      </c>
      <c r="H84" s="103" t="str">
        <f>IF(ISNUMBER('Форма 1'!Y84),'Форма 1'!$H84*VLOOKUP('Форма 1'!$F84,'Придельники до 2021'!$B$4:$X$28,'Форма 1'!Y$8),"")</f>
        <v/>
      </c>
      <c r="I84" s="103" t="str">
        <f>IF(ISNUMBER('Форма 1'!Z84),'Форма 1'!$H84*VLOOKUP('Форма 1'!$F84,'Придельники до 2021'!$B$4:$X$28,'Форма 1'!Z$8),"")</f>
        <v/>
      </c>
      <c r="J84" s="103" t="str">
        <f>IF(ISNUMBER('Форма 1'!AA84),'Форма 1'!$H84*VLOOKUP('Форма 1'!$F84,'Придельники до 2021'!$B$4:$X$28,'Форма 1'!AA$8),"")</f>
        <v/>
      </c>
      <c r="K84" s="92"/>
      <c r="L84" s="88"/>
      <c r="M84" s="103">
        <f>IF(ISNUMBER('Форма 1'!AD84),'Форма 1'!$H84*VLOOKUP('Форма 1'!$F84,'Придельники с 2022'!$B$4:$X$28,'Форма 1'!AD$8),"")</f>
        <v>25853357.264000002</v>
      </c>
      <c r="N84" s="103" t="str">
        <f>IF(ISBLANK('Форма 1'!$AE84),"",IF('Форма 1'!$AE84=1,'Форма 1'!$H84*VLOOKUP('Форма 1'!$F84,'Придельники до 2021'!$B$4:$X$28,'Форма 1'!$AE$8,0),IF('Форма 1'!$AE84=2,'Форма 1'!$H84*VLOOKUP('Форма 1'!$F84,'Придельники до 2021'!$B$4:$X$28,13,0),IF('Форма 1'!$AE84=3,'Форма 1'!$H84*VLOOKUP('Форма 1'!$F84,'Придельники до 2021'!$B$4:$X$28,12,0)))))</f>
        <v/>
      </c>
      <c r="O84" s="103" t="str">
        <f>IF(ISNUMBER('Форма 1'!AF84),'Форма 1'!$H84*VLOOKUP('Форма 1'!$F84,'Придельники до 2021'!$B$4:$X$28,'Форма 1'!AF$8),"")</f>
        <v/>
      </c>
      <c r="P84" s="88"/>
      <c r="Q84" s="103" t="str">
        <f>IF(ISNUMBER('Форма 1'!AH84),'Форма 1'!$H84*VLOOKUP('Форма 1'!$F84,'Придельники до 2021'!$B$4:$X$28,'Форма 1'!AH$8),"")</f>
        <v/>
      </c>
      <c r="R84" s="103" t="str">
        <f>IF(ISNUMBER('Форма 1'!AI84),'Форма 1'!$H84*VLOOKUP('Форма 1'!$F84,'Придельники до 2021'!$B$4:$X$28,'Форма 1'!AI$8),"")</f>
        <v/>
      </c>
      <c r="S84" s="103" t="str">
        <f>IF(ISNUMBER('Форма 1'!AJ84),'Форма 1'!$H84*VLOOKUP('Форма 1'!$F84,'Придельники до 2021'!$B$4:$X$28,'Форма 1'!AJ$8),"")</f>
        <v/>
      </c>
      <c r="T84" s="87"/>
    </row>
    <row r="85" spans="1:20">
      <c r="A85" s="188">
        <f t="shared" si="10"/>
        <v>2</v>
      </c>
      <c r="B85" s="189" t="s">
        <v>169</v>
      </c>
      <c r="C85" s="99">
        <f>SUM(D85:J85,L85:T85)</f>
        <v>7597607.8300000001</v>
      </c>
      <c r="D85" s="103" t="str">
        <f>IF(ISNUMBER('Форма 1'!U85),'Форма 1'!$H85*VLOOKUP('Форма 1'!$F85,'Придельники до 2021'!$B$4:$X$28,'Форма 1'!U$8),"")</f>
        <v/>
      </c>
      <c r="E85" s="103" t="str">
        <f>IF(ISNUMBER('Форма 1'!V85),'Форма 1'!$H85*VLOOKUP('Форма 1'!$F85,'Придельники до 2021'!$B$4:$X$28,'Форма 1'!V$8),"")</f>
        <v/>
      </c>
      <c r="F85" s="103" t="str">
        <f>IF(ISNUMBER('Форма 1'!W85),'Форма 1'!$H85*VLOOKUP('Форма 1'!$F85,'Придельники до 2021'!$B$4:$X$28,'Форма 1'!W$8),"")</f>
        <v/>
      </c>
      <c r="G85" s="103" t="str">
        <f>IF(ISNUMBER('Форма 1'!X85),'Форма 1'!$H85*VLOOKUP('Форма 1'!$F85,'Придельники до 2021'!$B$4:$X$28,'Форма 1'!X$8),"")</f>
        <v/>
      </c>
      <c r="H85" s="103" t="str">
        <f>IF(ISNUMBER('Форма 1'!Y85),'Форма 1'!$H85*VLOOKUP('Форма 1'!$F85,'Придельники до 2021'!$B$4:$X$28,'Форма 1'!Y$8),"")</f>
        <v/>
      </c>
      <c r="I85" s="103" t="str">
        <f>IF(ISNUMBER('Форма 1'!Z85),'Форма 1'!$H85*VLOOKUP('Форма 1'!$F85,'Придельники до 2021'!$B$4:$X$28,'Форма 1'!Z$8),"")</f>
        <v/>
      </c>
      <c r="J85" s="103" t="str">
        <f>IF(ISNUMBER('Форма 1'!AA85),'Форма 1'!$H85*VLOOKUP('Форма 1'!$F85,'Придельники до 2021'!$B$4:$X$28,'Форма 1'!AA$8),"")</f>
        <v/>
      </c>
      <c r="K85" s="92"/>
      <c r="L85" s="88"/>
      <c r="M85" s="103" t="str">
        <f>IF(ISNUMBER('Форма 1'!AD85),'Форма 1'!$H85*VLOOKUP('Форма 1'!$F85,'Придельники до 2021'!$B$4:$X$28,'Форма 1'!AD$8),"")</f>
        <v/>
      </c>
      <c r="N85" s="103" t="str">
        <f>IF(ISBLANK('Форма 1'!$AE85),"",IF('Форма 1'!$AE85=1,'Форма 1'!$H85*VLOOKUP('Форма 1'!$F85,'Придельники до 2021'!$B$4:$X$28,'Форма 1'!$AE$8,0),IF('Форма 1'!$AE85=2,'Форма 1'!$H85*VLOOKUP('Форма 1'!$F85,'Придельники до 2021'!$B$4:$X$28,13,0),IF('Форма 1'!$AE85=3,'Форма 1'!$H85*VLOOKUP('Форма 1'!$F85,'Придельники до 2021'!$B$4:$X$28,12,0)))))</f>
        <v/>
      </c>
      <c r="O85" s="103" t="str">
        <f>IF(ISNUMBER('Форма 1'!AF85),'Форма 1'!$H85*VLOOKUP('Форма 1'!$F85,'Придельники до 2021'!$B$4:$X$28,'Форма 1'!AF$8),"")</f>
        <v/>
      </c>
      <c r="P85" s="88"/>
      <c r="Q85" s="103">
        <f>IF(ISNUMBER('Форма 1'!AH85),'Форма 1'!$H85*VLOOKUP('Форма 1'!$F85,'Придельники до 2021'!$B$4:$X$28,'Форма 1'!AH$8),"")</f>
        <v>7597607.8300000001</v>
      </c>
      <c r="R85" s="103" t="str">
        <f>IF(ISNUMBER('Форма 1'!AI85),'Форма 1'!$H85*VLOOKUP('Форма 1'!$F85,'Придельники до 2021'!$B$4:$X$28,'Форма 1'!AI$8),"")</f>
        <v/>
      </c>
      <c r="S85" s="103" t="str">
        <f>IF(ISNUMBER('Форма 1'!AJ85),'Форма 1'!$H85*VLOOKUP('Форма 1'!$F85,'Придельники до 2021'!$B$4:$X$28,'Форма 1'!AJ$8),"")</f>
        <v/>
      </c>
      <c r="T85" s="87"/>
    </row>
    <row r="86" spans="1:20">
      <c r="A86" s="188">
        <f t="shared" si="10"/>
        <v>3</v>
      </c>
      <c r="B86" s="189" t="s">
        <v>170</v>
      </c>
      <c r="C86" s="99">
        <f t="shared" si="11"/>
        <v>557378.37599999993</v>
      </c>
      <c r="D86" s="103" t="str">
        <f>IF(ISNUMBER('Форма 1'!U86),'Форма 1'!$H86*VLOOKUP('Форма 1'!$F86,'Придельники до 2021'!$B$4:$X$28,'Форма 1'!U$8),"")</f>
        <v/>
      </c>
      <c r="E86" s="103" t="str">
        <f>IF(ISNUMBER('Форма 1'!V86),'Форма 1'!$H86*VLOOKUP('Форма 1'!$F86,'Придельники до 2021'!$B$4:$X$28,'Форма 1'!V$8),"")</f>
        <v/>
      </c>
      <c r="F86" s="103" t="str">
        <f>IF(ISNUMBER('Форма 1'!W86),'Форма 1'!$H86*VLOOKUP('Форма 1'!$F86,'Придельники до 2021'!$B$4:$X$28,'Форма 1'!W$8),"")</f>
        <v/>
      </c>
      <c r="G86" s="103" t="str">
        <f>IF(ISNUMBER('Форма 1'!X86),'Форма 1'!$H86*VLOOKUP('Форма 1'!$F86,'Придельники до 2021'!$B$4:$X$28,'Форма 1'!X$8),"")</f>
        <v/>
      </c>
      <c r="H86" s="103" t="str">
        <f>IF(ISNUMBER('Форма 1'!Y86),'Форма 1'!$H86*VLOOKUP('Форма 1'!$F86,'Придельники до 2021'!$B$4:$X$28,'Форма 1'!Y$8),"")</f>
        <v/>
      </c>
      <c r="I86" s="103" t="str">
        <f>IF(ISNUMBER('Форма 1'!Z86),'Форма 1'!$H86*VLOOKUP('Форма 1'!$F86,'Придельники до 2021'!$B$4:$X$28,'Форма 1'!Z$8),"")</f>
        <v/>
      </c>
      <c r="J86" s="103" t="str">
        <f>IF(ISNUMBER('Форма 1'!AA86),'Форма 1'!$H86*VLOOKUP('Форма 1'!$F86,'Придельники до 2021'!$B$4:$X$28,'Форма 1'!AA$8),"")</f>
        <v/>
      </c>
      <c r="K86" s="90"/>
      <c r="L86" s="87"/>
      <c r="M86" s="103" t="str">
        <f>IF(ISNUMBER('Форма 1'!AD86),'Форма 1'!$H86*VLOOKUP('Форма 1'!$F86,'Придельники до 2021'!$B$4:$X$28,'Форма 1'!AD$8),"")</f>
        <v/>
      </c>
      <c r="N86" s="103" t="str">
        <f>IF(ISBLANK('Форма 1'!$AE86),"",IF('Форма 1'!$AE86=1,'Форма 1'!$H86*VLOOKUP('Форма 1'!$F86,'Придельники до 2021'!$B$4:$X$28,'Форма 1'!$AE$8,0),IF('Форма 1'!$AE86=2,'Форма 1'!$H86*VLOOKUP('Форма 1'!$F86,'Придельники до 2021'!$B$4:$X$28,13,0),IF('Форма 1'!$AE86=3,'Форма 1'!$H86*VLOOKUP('Форма 1'!$F86,'Придельники до 2021'!$B$4:$X$28,12,0)))))</f>
        <v/>
      </c>
      <c r="O86" s="103">
        <f>IF(ISNUMBER('Форма 1'!AF86),'Форма 1'!$H86*VLOOKUP('Форма 1'!$F86,'Придельники до 2021'!$B$4:$X$28,'Форма 1'!AF$8),"")</f>
        <v>557378.37599999993</v>
      </c>
      <c r="P86" s="87"/>
      <c r="Q86" s="103" t="str">
        <f>IF(ISNUMBER('Форма 1'!AH86),'Форма 1'!$H86*VLOOKUP('Форма 1'!$F86,'Придельники до 2021'!$B$4:$X$28,'Форма 1'!AH$8),"")</f>
        <v/>
      </c>
      <c r="R86" s="103" t="str">
        <f>IF(ISNUMBER('Форма 1'!AI86),'Форма 1'!$H86*VLOOKUP('Форма 1'!$F86,'Придельники до 2021'!$B$4:$X$28,'Форма 1'!AI$8),"")</f>
        <v/>
      </c>
      <c r="S86" s="103" t="str">
        <f>IF(ISNUMBER('Форма 1'!AJ86),'Форма 1'!$H86*VLOOKUP('Форма 1'!$F86,'Придельники до 2021'!$B$4:$X$28,'Форма 1'!AJ$8),"")</f>
        <v/>
      </c>
      <c r="T86" s="88"/>
    </row>
    <row r="87" spans="1:20">
      <c r="A87" s="188">
        <f t="shared" si="10"/>
        <v>4</v>
      </c>
      <c r="B87" s="189" t="s">
        <v>172</v>
      </c>
      <c r="C87" s="99">
        <f t="shared" si="11"/>
        <v>564907.00799999991</v>
      </c>
      <c r="D87" s="103" t="str">
        <f>IF(ISNUMBER('Форма 1'!U87),'Форма 1'!$H87*VLOOKUP('Форма 1'!$F87,'Придельники до 2021'!$B$4:$X$28,'Форма 1'!U$8),"")</f>
        <v/>
      </c>
      <c r="E87" s="103" t="str">
        <f>IF(ISNUMBER('Форма 1'!V87),'Форма 1'!$H87*VLOOKUP('Форма 1'!$F87,'Придельники до 2021'!$B$4:$X$28,'Форма 1'!V$8),"")</f>
        <v/>
      </c>
      <c r="F87" s="103" t="str">
        <f>IF(ISNUMBER('Форма 1'!W87),'Форма 1'!$H87*VLOOKUP('Форма 1'!$F87,'Придельники до 2021'!$B$4:$X$28,'Форма 1'!W$8),"")</f>
        <v/>
      </c>
      <c r="G87" s="103" t="str">
        <f>IF(ISNUMBER('Форма 1'!X87),'Форма 1'!$H87*VLOOKUP('Форма 1'!$F87,'Придельники до 2021'!$B$4:$X$28,'Форма 1'!X$8),"")</f>
        <v/>
      </c>
      <c r="H87" s="103" t="str">
        <f>IF(ISNUMBER('Форма 1'!Y87),'Форма 1'!$H87*VLOOKUP('Форма 1'!$F87,'Придельники до 2021'!$B$4:$X$28,'Форма 1'!Y$8),"")</f>
        <v/>
      </c>
      <c r="I87" s="103" t="str">
        <f>IF(ISNUMBER('Форма 1'!Z87),'Форма 1'!$H87*VLOOKUP('Форма 1'!$F87,'Придельники до 2021'!$B$4:$X$28,'Форма 1'!Z$8),"")</f>
        <v/>
      </c>
      <c r="J87" s="103" t="str">
        <f>IF(ISNUMBER('Форма 1'!AA87),'Форма 1'!$H87*VLOOKUP('Форма 1'!$F87,'Придельники до 2021'!$B$4:$X$28,'Форма 1'!AA$8),"")</f>
        <v/>
      </c>
      <c r="K87" s="90"/>
      <c r="L87" s="87"/>
      <c r="M87" s="103" t="str">
        <f>IF(ISNUMBER('Форма 1'!AD87),'Форма 1'!$H87*VLOOKUP('Форма 1'!$F87,'Придельники до 2021'!$B$4:$X$28,'Форма 1'!AD$8),"")</f>
        <v/>
      </c>
      <c r="N87" s="103" t="str">
        <f>IF(ISBLANK('Форма 1'!$AE87),"",IF('Форма 1'!$AE87=1,'Форма 1'!$H87*VLOOKUP('Форма 1'!$F87,'Придельники до 2021'!$B$4:$X$28,'Форма 1'!$AE$8,0),IF('Форма 1'!$AE87=2,'Форма 1'!$H87*VLOOKUP('Форма 1'!$F87,'Придельники до 2021'!$B$4:$X$28,13,0),IF('Форма 1'!$AE87=3,'Форма 1'!$H87*VLOOKUP('Форма 1'!$F87,'Придельники до 2021'!$B$4:$X$28,12,0)))))</f>
        <v/>
      </c>
      <c r="O87" s="103">
        <f>IF(ISNUMBER('Форма 1'!AF87),'Форма 1'!$H87*VLOOKUP('Форма 1'!$F87,'Придельники до 2021'!$B$4:$X$28,'Форма 1'!AF$8),"")</f>
        <v>564907.00799999991</v>
      </c>
      <c r="P87" s="87"/>
      <c r="Q87" s="103" t="str">
        <f>IF(ISNUMBER('Форма 1'!AH87),'Форма 1'!$H87*VLOOKUP('Форма 1'!$F87,'Придельники до 2021'!$B$4:$X$28,'Форма 1'!AH$8),"")</f>
        <v/>
      </c>
      <c r="R87" s="103" t="str">
        <f>IF(ISNUMBER('Форма 1'!AI87),'Форма 1'!$H87*VLOOKUP('Форма 1'!$F87,'Придельники до 2021'!$B$4:$X$28,'Форма 1'!AI$8),"")</f>
        <v/>
      </c>
      <c r="S87" s="103" t="str">
        <f>IF(ISNUMBER('Форма 1'!AJ87),'Форма 1'!$H87*VLOOKUP('Форма 1'!$F87,'Придельники до 2021'!$B$4:$X$28,'Форма 1'!AJ$8),"")</f>
        <v/>
      </c>
      <c r="T87" s="88"/>
    </row>
    <row r="88" spans="1:20">
      <c r="A88" s="188">
        <f t="shared" si="10"/>
        <v>5</v>
      </c>
      <c r="B88" s="189" t="s">
        <v>174</v>
      </c>
      <c r="C88" s="99">
        <f t="shared" si="11"/>
        <v>3537448.324</v>
      </c>
      <c r="D88" s="103" t="str">
        <f>IF(ISNUMBER('Форма 1'!U88),'Форма 1'!$H88*VLOOKUP('Форма 1'!$F88,'Придельники до 2021'!$B$4:$X$28,'Форма 1'!U$8),"")</f>
        <v/>
      </c>
      <c r="E88" s="103" t="str">
        <f>IF(ISNUMBER('Форма 1'!V88),'Форма 1'!$H88*VLOOKUP('Форма 1'!$F88,'Придельники до 2021'!$B$4:$X$28,'Форма 1'!V$8),"")</f>
        <v/>
      </c>
      <c r="F88" s="103">
        <f>IF(ISNUMBER('Форма 1'!W88),'Форма 1'!$H88*VLOOKUP('Форма 1'!$F88,'Придельники до 2021'!$B$4:$X$28,'Форма 1'!W$8),"")</f>
        <v>2340585.611</v>
      </c>
      <c r="G88" s="103" t="str">
        <f>IF(ISNUMBER('Форма 1'!X88),'Форма 1'!$H88*VLOOKUP('Форма 1'!$F88,'Придельники до 2021'!$B$4:$X$28,'Форма 1'!X$8),"")</f>
        <v/>
      </c>
      <c r="H88" s="103">
        <f>IF(ISNUMBER('Форма 1'!Y88),'Форма 1'!$H88*VLOOKUP('Форма 1'!$F88,'Придельники до 2021'!$B$4:$X$28,'Форма 1'!Y$8),"")</f>
        <v>1196862.7130000002</v>
      </c>
      <c r="I88" s="103" t="str">
        <f>IF(ISNUMBER('Форма 1'!Z88),'Форма 1'!$H88*VLOOKUP('Форма 1'!$F88,'Придельники до 2021'!$B$4:$X$28,'Форма 1'!Z$8),"")</f>
        <v/>
      </c>
      <c r="J88" s="103" t="str">
        <f>IF(ISNUMBER('Форма 1'!AA88),'Форма 1'!$H88*VLOOKUP('Форма 1'!$F88,'Придельники до 2021'!$B$4:$X$28,'Форма 1'!AA$8),"")</f>
        <v/>
      </c>
      <c r="K88" s="90"/>
      <c r="L88" s="87"/>
      <c r="M88" s="103" t="str">
        <f>IF(ISNUMBER('Форма 1'!AD88),'Форма 1'!$H88*VLOOKUP('Форма 1'!$F88,'Придельники до 2021'!$B$4:$X$28,'Форма 1'!AD$8),"")</f>
        <v/>
      </c>
      <c r="N88" s="103" t="str">
        <f>IF(ISBLANK('Форма 1'!$AE88),"",IF('Форма 1'!$AE88=1,'Форма 1'!$H88*VLOOKUP('Форма 1'!$F88,'Придельники до 2021'!$B$4:$X$28,'Форма 1'!$AE$8,0),IF('Форма 1'!$AE88=2,'Форма 1'!$H88*VLOOKUP('Форма 1'!$F88,'Придельники до 2021'!$B$4:$X$28,13,0),IF('Форма 1'!$AE88=3,'Форма 1'!$H88*VLOOKUP('Форма 1'!$F88,'Придельники до 2021'!$B$4:$X$28,12,0)))))</f>
        <v/>
      </c>
      <c r="O88" s="103" t="str">
        <f>IF(ISNUMBER('Форма 1'!AF88),'Форма 1'!$H88*VLOOKUP('Форма 1'!$F88,'Придельники до 2021'!$B$4:$X$28,'Форма 1'!AF$8),"")</f>
        <v/>
      </c>
      <c r="P88" s="87"/>
      <c r="Q88" s="103" t="str">
        <f>IF(ISNUMBER('Форма 1'!AH88),'Форма 1'!$H88*VLOOKUP('Форма 1'!$F88,'Придельники до 2021'!$B$4:$X$28,'Форма 1'!AH$8),"")</f>
        <v/>
      </c>
      <c r="R88" s="103" t="str">
        <f>IF(ISNUMBER('Форма 1'!AI88),'Форма 1'!$H88*VLOOKUP('Форма 1'!$F88,'Придельники до 2021'!$B$4:$X$28,'Форма 1'!AI$8),"")</f>
        <v/>
      </c>
      <c r="S88" s="103" t="str">
        <f>IF(ISNUMBER('Форма 1'!AJ88),'Форма 1'!$H88*VLOOKUP('Форма 1'!$F88,'Придельники до 2021'!$B$4:$X$28,'Форма 1'!AJ$8),"")</f>
        <v/>
      </c>
      <c r="T88" s="88"/>
    </row>
    <row r="89" spans="1:20">
      <c r="A89" s="188">
        <f t="shared" si="10"/>
        <v>6</v>
      </c>
      <c r="B89" s="189" t="s">
        <v>175</v>
      </c>
      <c r="C89" s="99">
        <f t="shared" si="11"/>
        <v>5205227.9849999994</v>
      </c>
      <c r="D89" s="103" t="str">
        <f>IF(ISNUMBER('Форма 1'!U89),'Форма 1'!$H89*VLOOKUP('Форма 1'!$F89,'Придельники до 2021'!$B$4:$X$28,'Форма 1'!U$8),"")</f>
        <v/>
      </c>
      <c r="E89" s="103" t="str">
        <f>IF(ISNUMBER('Форма 1'!V89),'Форма 1'!$H89*VLOOKUP('Форма 1'!$F89,'Придельники до 2021'!$B$4:$X$28,'Форма 1'!V$8),"")</f>
        <v/>
      </c>
      <c r="F89" s="103">
        <f>IF(ISNUMBER('Форма 1'!W89),'Форма 1'!$H89*VLOOKUP('Форма 1'!$F89,'Придельники до 2021'!$B$4:$X$28,'Форма 1'!W$8),"")</f>
        <v>2901502.6949999998</v>
      </c>
      <c r="G89" s="103">
        <f>IF(ISNUMBER('Форма 1'!X89),'Форма 1'!$H89*VLOOKUP('Форма 1'!$F89,'Придельники до 2021'!$B$4:$X$28,'Форма 1'!X$8),"")</f>
        <v>820036.60499999998</v>
      </c>
      <c r="H89" s="103">
        <f>IF(ISNUMBER('Форма 1'!Y89),'Форма 1'!$H89*VLOOKUP('Форма 1'!$F89,'Придельники до 2021'!$B$4:$X$28,'Форма 1'!Y$8),"")</f>
        <v>1483688.6850000001</v>
      </c>
      <c r="I89" s="103" t="str">
        <f>IF(ISNUMBER('Форма 1'!Z89),'Форма 1'!$H89*VLOOKUP('Форма 1'!$F89,'Придельники до 2021'!$B$4:$X$28,'Форма 1'!Z$8),"")</f>
        <v/>
      </c>
      <c r="J89" s="103" t="str">
        <f>IF(ISNUMBER('Форма 1'!AA89),'Форма 1'!$H89*VLOOKUP('Форма 1'!$F89,'Придельники до 2021'!$B$4:$X$28,'Форма 1'!AA$8),"")</f>
        <v/>
      </c>
      <c r="K89" s="92"/>
      <c r="L89" s="88"/>
      <c r="M89" s="103" t="str">
        <f>IF(ISNUMBER('Форма 1'!AD89),'Форма 1'!$H89*VLOOKUP('Форма 1'!$F89,'Придельники до 2021'!$B$4:$X$28,'Форма 1'!AD$8),"")</f>
        <v/>
      </c>
      <c r="N89" s="103" t="str">
        <f>IF(ISBLANK('Форма 1'!$AE89),"",IF('Форма 1'!$AE89=1,'Форма 1'!$H89*VLOOKUP('Форма 1'!$F89,'Придельники до 2021'!$B$4:$X$28,'Форма 1'!$AE$8,0),IF('Форма 1'!$AE89=2,'Форма 1'!$H89*VLOOKUP('Форма 1'!$F89,'Придельники до 2021'!$B$4:$X$28,13,0),IF('Форма 1'!$AE89=3,'Форма 1'!$H89*VLOOKUP('Форма 1'!$F89,'Придельники до 2021'!$B$4:$X$28,12,0)))))</f>
        <v/>
      </c>
      <c r="O89" s="103" t="str">
        <f>IF(ISNUMBER('Форма 1'!AF89),'Форма 1'!$H89*VLOOKUP('Форма 1'!$F89,'Придельники до 2021'!$B$4:$X$28,'Форма 1'!AF$8),"")</f>
        <v/>
      </c>
      <c r="P89" s="88"/>
      <c r="Q89" s="103" t="str">
        <f>IF(ISNUMBER('Форма 1'!AH89),'Форма 1'!$H89*VLOOKUP('Форма 1'!$F89,'Придельники до 2021'!$B$4:$X$28,'Форма 1'!AH$8),"")</f>
        <v/>
      </c>
      <c r="R89" s="103" t="str">
        <f>IF(ISNUMBER('Форма 1'!AI89),'Форма 1'!$H89*VLOOKUP('Форма 1'!$F89,'Придельники до 2021'!$B$4:$X$28,'Форма 1'!AI$8),"")</f>
        <v/>
      </c>
      <c r="S89" s="103" t="str">
        <f>IF(ISNUMBER('Форма 1'!AJ89),'Форма 1'!$H89*VLOOKUP('Форма 1'!$F89,'Придельники до 2021'!$B$4:$X$28,'Форма 1'!AJ$8),"")</f>
        <v/>
      </c>
      <c r="T89" s="88"/>
    </row>
    <row r="90" spans="1:20">
      <c r="A90" s="188">
        <f t="shared" si="10"/>
        <v>7</v>
      </c>
      <c r="B90" s="189" t="s">
        <v>176</v>
      </c>
      <c r="C90" s="99">
        <f t="shared" si="11"/>
        <v>50405466.342</v>
      </c>
      <c r="D90" s="103">
        <f>IF(ISNUMBER('Форма 1'!U90),'Форма 1'!$H90*VLOOKUP('Форма 1'!$F90,'Придельники с 2022'!$B$4:$X$28,'Форма 1'!U$8),"")</f>
        <v>2017691.6760000002</v>
      </c>
      <c r="E90" s="103">
        <f>IF(ISNUMBER('Форма 1'!V90),'Форма 1'!$H90*VLOOKUP('Форма 1'!$F90,'Придельники с 2022'!$B$4:$X$28,'Форма 1'!V$8),"")</f>
        <v>22897047.096000005</v>
      </c>
      <c r="F90" s="103">
        <f>IF(ISNUMBER('Форма 1'!W90),'Форма 1'!$H90*VLOOKUP('Форма 1'!$F90,'Придельники до 2021'!$B$4:$X$28,'Форма 1'!W$8),"")</f>
        <v>3643822.182</v>
      </c>
      <c r="G90" s="103">
        <f>IF(ISNUMBER('Форма 1'!X90),'Форма 1'!$H90*VLOOKUP('Форма 1'!$F90,'Придельники до 2021'!$B$4:$X$28,'Форма 1'!X$8),"")</f>
        <v>1029834.498</v>
      </c>
      <c r="H90" s="103">
        <f>IF(ISNUMBER('Форма 1'!Y90),'Форма 1'!$H90*VLOOKUP('Форма 1'!$F90,'Придельники с 2022'!$B$4:$X$28,'Форма 1'!Y$8),"")</f>
        <v>3176156.6760000004</v>
      </c>
      <c r="I90" s="103">
        <f>IF(ISNUMBER('Форма 1'!Z90),'Форма 1'!$H90*VLOOKUP('Форма 1'!$F90,'Придельники до 2021'!$B$4:$X$28,'Форма 1'!Z$8),"")</f>
        <v>1757268.7439999999</v>
      </c>
      <c r="J90" s="103" t="str">
        <f>IF(ISNUMBER('Форма 1'!AA90),'Форма 1'!$H90*VLOOKUP('Форма 1'!$F90,'Придельники до 2021'!$B$4:$X$28,'Форма 1'!AA$8),"")</f>
        <v/>
      </c>
      <c r="K90" s="90"/>
      <c r="L90" s="87"/>
      <c r="M90" s="103" t="str">
        <f>IF(ISNUMBER('Форма 1'!AD90),'Форма 1'!$H90*VLOOKUP('Форма 1'!$F90,'Придельники до 2021'!$B$4:$X$28,'Форма 1'!AD$8),"")</f>
        <v/>
      </c>
      <c r="N90" s="103">
        <f>IF(ISBLANK('Форма 1'!$AE90),"",IF('Форма 1'!$AE90=1,'Форма 1'!$H90*VLOOKUP('Форма 1'!$F90,'Придельники с 2022'!$B$4:$X$28,'Форма 1'!$AE$8,0),IF('Форма 1'!$AE90=2,'Форма 1'!$H90*VLOOKUP('Форма 1'!$F90,'Придельники с 2022'!$B$4:$X$28,13,0),IF('Форма 1'!$AE90=3,'Форма 1'!$H90*VLOOKUP('Форма 1'!$F90,'Придельники с 2022'!$B$4:$X$28,12,0)))))</f>
        <v>15883645.470000001</v>
      </c>
      <c r="O90" s="103" t="str">
        <f>IF(ISNUMBER('Форма 1'!AF90),'Форма 1'!$H90*VLOOKUP('Форма 1'!$F90,'Придельники до 2021'!$B$4:$X$28,'Форма 1'!AF$8),"")</f>
        <v/>
      </c>
      <c r="P90" s="87"/>
      <c r="Q90" s="103" t="str">
        <f>IF(ISNUMBER('Форма 1'!AH90),'Форма 1'!$H90*VLOOKUP('Форма 1'!$F90,'Придельники до 2021'!$B$4:$X$28,'Форма 1'!AH$8),"")</f>
        <v/>
      </c>
      <c r="R90" s="103" t="str">
        <f>IF(ISNUMBER('Форма 1'!AI90),'Форма 1'!$H90*VLOOKUP('Форма 1'!$F90,'Придельники до 2021'!$B$4:$X$28,'Форма 1'!AI$8),"")</f>
        <v/>
      </c>
      <c r="S90" s="103" t="str">
        <f>IF(ISNUMBER('Форма 1'!AJ90),'Форма 1'!$H90*VLOOKUP('Форма 1'!$F90,'Придельники до 2021'!$B$4:$X$28,'Форма 1'!AJ$8),"")</f>
        <v/>
      </c>
      <c r="T90" s="87"/>
    </row>
    <row r="91" spans="1:20">
      <c r="A91" s="188">
        <f t="shared" si="10"/>
        <v>8</v>
      </c>
      <c r="B91" s="189" t="s">
        <v>177</v>
      </c>
      <c r="C91" s="99">
        <f t="shared" si="11"/>
        <v>48586683.671999998</v>
      </c>
      <c r="D91" s="103">
        <f>IF(ISNUMBER('Форма 1'!U91),'Форма 1'!$H91*VLOOKUP('Форма 1'!$F91,'Придельники с 2022'!$B$4:$X$28,'Форма 1'!U$8),"")</f>
        <v>1618417.0080000001</v>
      </c>
      <c r="E91" s="103">
        <f>IF(ISNUMBER('Форма 1'!V91),'Форма 1'!$H91*VLOOKUP('Форма 1'!$F91,'Придельники с 2022'!$B$4:$X$28,'Форма 1'!V$8),"")</f>
        <v>18366022.368000001</v>
      </c>
      <c r="F91" s="103">
        <f>IF(ISNUMBER('Форма 1'!W91),'Форма 1'!$H91*VLOOKUP('Форма 1'!$F91,'Придельники до 2021'!$B$4:$X$28,'Форма 1'!W$8),"")</f>
        <v>2922757.656</v>
      </c>
      <c r="G91" s="103">
        <f>IF(ISNUMBER('Форма 1'!X91),'Форма 1'!$H91*VLOOKUP('Форма 1'!$F91,'Придельники до 2021'!$B$4:$X$28,'Форма 1'!X$8),"")</f>
        <v>826043.78399999999</v>
      </c>
      <c r="H91" s="103">
        <f>IF(ISNUMBER('Форма 1'!Y91),'Форма 1'!$H91*VLOOKUP('Форма 1'!$F91,'Придельники с 2022'!$B$4:$X$28,'Форма 1'!Y$8),"")</f>
        <v>2547637.0080000004</v>
      </c>
      <c r="I91" s="103">
        <f>IF(ISNUMBER('Форма 1'!Z91),'Форма 1'!$H91*VLOOKUP('Форма 1'!$F91,'Придельники до 2021'!$B$4:$X$28,'Форма 1'!Z$8),"")</f>
        <v>1409528.352</v>
      </c>
      <c r="J91" s="103" t="str">
        <f>IF(ISNUMBER('Форма 1'!AA91),'Форма 1'!$H91*VLOOKUP('Форма 1'!$F91,'Придельники до 2021'!$B$4:$X$28,'Форма 1'!AA$8),"")</f>
        <v/>
      </c>
      <c r="K91" s="92"/>
      <c r="L91" s="88"/>
      <c r="M91" s="103">
        <f>IF(ISNUMBER('Форма 1'!AD91),'Форма 1'!$H91*VLOOKUP('Форма 1'!$F91,'Придельники с 2022'!$B$4:$X$28,'Форма 1'!AD$8),"")</f>
        <v>20896277.495999999</v>
      </c>
      <c r="N91" s="103" t="str">
        <f>IF(ISBLANK('Форма 1'!$AE91),"",IF('Форма 1'!$AE91=1,'Форма 1'!$H91*VLOOKUP('Форма 1'!$F91,'Придельники до 2021'!$B$4:$X$28,'Форма 1'!$AE$8,0),IF('Форма 1'!$AE91=2,'Форма 1'!$H91*VLOOKUP('Форма 1'!$F91,'Придельники до 2021'!$B$4:$X$28,13,0),IF('Форма 1'!$AE91=3,'Форма 1'!$H91*VLOOKUP('Форма 1'!$F91,'Придельники до 2021'!$B$4:$X$28,12,0)))))</f>
        <v/>
      </c>
      <c r="O91" s="103" t="str">
        <f>IF(ISNUMBER('Форма 1'!AF91),'Форма 1'!$H91*VLOOKUP('Форма 1'!$F91,'Придельники до 2021'!$B$4:$X$28,'Форма 1'!AF$8),"")</f>
        <v/>
      </c>
      <c r="P91" s="88"/>
      <c r="Q91" s="103" t="str">
        <f>IF(ISNUMBER('Форма 1'!AH91),'Форма 1'!$H91*VLOOKUP('Форма 1'!$F91,'Придельники до 2021'!$B$4:$X$28,'Форма 1'!AH$8),"")</f>
        <v/>
      </c>
      <c r="R91" s="103" t="str">
        <f>IF(ISNUMBER('Форма 1'!AI91),'Форма 1'!$H91*VLOOKUP('Форма 1'!$F91,'Придельники до 2021'!$B$4:$X$28,'Форма 1'!AI$8),"")</f>
        <v/>
      </c>
      <c r="S91" s="103" t="str">
        <f>IF(ISNUMBER('Форма 1'!AJ91),'Форма 1'!$H91*VLOOKUP('Форма 1'!$F91,'Придельники до 2021'!$B$4:$X$28,'Форма 1'!AJ$8),"")</f>
        <v/>
      </c>
      <c r="T91" s="87"/>
    </row>
    <row r="92" spans="1:20">
      <c r="A92" s="188">
        <f t="shared" si="10"/>
        <v>9</v>
      </c>
      <c r="B92" s="189" t="s">
        <v>178</v>
      </c>
      <c r="C92" s="99">
        <f t="shared" si="11"/>
        <v>25498479.888</v>
      </c>
      <c r="D92" s="103" t="str">
        <f>IF(ISNUMBER('Форма 1'!U92),'Форма 1'!$H92*VLOOKUP('Форма 1'!$F92,'Придельники до 2021'!$B$4:$X$28,'Форма 1'!U$8),"")</f>
        <v/>
      </c>
      <c r="E92" s="103" t="str">
        <f>IF(ISNUMBER('Форма 1'!V92),'Форма 1'!$H92*VLOOKUP('Форма 1'!$F92,'Придельники до 2021'!$B$4:$X$28,'Форма 1'!V$8),"")</f>
        <v/>
      </c>
      <c r="F92" s="103" t="str">
        <f>IF(ISNUMBER('Форма 1'!W92),'Форма 1'!$H92*VLOOKUP('Форма 1'!$F92,'Придельники до 2021'!$B$4:$X$28,'Форма 1'!W$8),"")</f>
        <v/>
      </c>
      <c r="G92" s="103" t="str">
        <f>IF(ISNUMBER('Форма 1'!X92),'Форма 1'!$H92*VLOOKUP('Форма 1'!$F92,'Придельники до 2021'!$B$4:$X$28,'Форма 1'!X$8),"")</f>
        <v/>
      </c>
      <c r="H92" s="103" t="str">
        <f>IF(ISNUMBER('Форма 1'!Y92),'Форма 1'!$H92*VLOOKUP('Форма 1'!$F92,'Придельники до 2021'!$B$4:$X$28,'Форма 1'!Y$8),"")</f>
        <v/>
      </c>
      <c r="I92" s="103" t="str">
        <f>IF(ISNUMBER('Форма 1'!Z92),'Форма 1'!$H92*VLOOKUP('Форма 1'!$F92,'Придельники до 2021'!$B$4:$X$28,'Форма 1'!Z$8),"")</f>
        <v/>
      </c>
      <c r="J92" s="103" t="str">
        <f>IF(ISNUMBER('Форма 1'!AA92),'Форма 1'!$H92*VLOOKUP('Форма 1'!$F92,'Придельники до 2021'!$B$4:$X$28,'Форма 1'!AA$8),"")</f>
        <v/>
      </c>
      <c r="K92" s="92"/>
      <c r="L92" s="88"/>
      <c r="M92" s="103">
        <f>IF(ISNUMBER('Форма 1'!AD92),'Форма 1'!$H92*VLOOKUP('Форма 1'!$F92,'Придельники с 2022'!$B$4:$X$28,'Форма 1'!AD$8),"")</f>
        <v>25498479.888</v>
      </c>
      <c r="N92" s="103" t="str">
        <f>IF(ISBLANK('Форма 1'!$AE92),"",IF('Форма 1'!$AE92=1,'Форма 1'!$H92*VLOOKUP('Форма 1'!$F92,'Придельники до 2021'!$B$4:$X$28,'Форма 1'!$AE$8,0),IF('Форма 1'!$AE92=2,'Форма 1'!$H92*VLOOKUP('Форма 1'!$F92,'Придельники до 2021'!$B$4:$X$28,13,0),IF('Форма 1'!$AE92=3,'Форма 1'!$H92*VLOOKUP('Форма 1'!$F92,'Придельники до 2021'!$B$4:$X$28,12,0)))))</f>
        <v/>
      </c>
      <c r="O92" s="103" t="str">
        <f>IF(ISNUMBER('Форма 1'!AF92),'Форма 1'!$H92*VLOOKUP('Форма 1'!$F92,'Придельники до 2021'!$B$4:$X$28,'Форма 1'!AF$8),"")</f>
        <v/>
      </c>
      <c r="P92" s="88"/>
      <c r="Q92" s="103" t="str">
        <f>IF(ISNUMBER('Форма 1'!AH92),'Форма 1'!$H92*VLOOKUP('Форма 1'!$F92,'Придельники до 2021'!$B$4:$X$28,'Форма 1'!AH$8),"")</f>
        <v/>
      </c>
      <c r="R92" s="103" t="str">
        <f>IF(ISNUMBER('Форма 1'!AI92),'Форма 1'!$H92*VLOOKUP('Форма 1'!$F92,'Придельники до 2021'!$B$4:$X$28,'Форма 1'!AI$8),"")</f>
        <v/>
      </c>
      <c r="S92" s="103" t="str">
        <f>IF(ISNUMBER('Форма 1'!AJ92),'Форма 1'!$H92*VLOOKUP('Форма 1'!$F92,'Придельники до 2021'!$B$4:$X$28,'Форма 1'!AJ$8),"")</f>
        <v/>
      </c>
      <c r="T92" s="87"/>
    </row>
    <row r="93" spans="1:20" ht="15.75">
      <c r="A93" s="187">
        <v>0</v>
      </c>
      <c r="B93" s="34" t="s">
        <v>180</v>
      </c>
      <c r="C93" s="36">
        <f>SUM(C94:C107)</f>
        <v>94448763.738000005</v>
      </c>
      <c r="D93" s="36">
        <f t="shared" ref="D93:T93" si="13">SUM(D94:D107)</f>
        <v>1257802.784</v>
      </c>
      <c r="E93" s="36">
        <f t="shared" si="13"/>
        <v>0</v>
      </c>
      <c r="F93" s="36">
        <f t="shared" si="13"/>
        <v>9390559.7829999998</v>
      </c>
      <c r="G93" s="36">
        <f t="shared" si="13"/>
        <v>4368444.7470000004</v>
      </c>
      <c r="H93" s="36">
        <f t="shared" si="13"/>
        <v>8084895.6690000007</v>
      </c>
      <c r="I93" s="36">
        <f t="shared" si="13"/>
        <v>0</v>
      </c>
      <c r="J93" s="36">
        <f t="shared" si="13"/>
        <v>0</v>
      </c>
      <c r="K93" s="37">
        <f t="shared" si="13"/>
        <v>1</v>
      </c>
      <c r="L93" s="36">
        <f t="shared" si="13"/>
        <v>2240733</v>
      </c>
      <c r="M93" s="36">
        <f t="shared" si="13"/>
        <v>51127544.284000002</v>
      </c>
      <c r="N93" s="36">
        <f t="shared" si="13"/>
        <v>10972058.544</v>
      </c>
      <c r="O93" s="36">
        <f t="shared" si="13"/>
        <v>2970183.9409999996</v>
      </c>
      <c r="P93" s="36">
        <f t="shared" si="13"/>
        <v>0</v>
      </c>
      <c r="Q93" s="36">
        <f t="shared" si="13"/>
        <v>4036540.986</v>
      </c>
      <c r="R93" s="36">
        <f t="shared" si="13"/>
        <v>0</v>
      </c>
      <c r="S93" s="36">
        <f t="shared" si="13"/>
        <v>0</v>
      </c>
      <c r="T93" s="36">
        <f t="shared" si="13"/>
        <v>0</v>
      </c>
    </row>
    <row r="94" spans="1:20">
      <c r="A94" s="188">
        <f t="shared" si="10"/>
        <v>1</v>
      </c>
      <c r="B94" s="189" t="s">
        <v>181</v>
      </c>
      <c r="C94" s="99">
        <f t="shared" si="11"/>
        <v>2638261.92</v>
      </c>
      <c r="D94" s="103" t="str">
        <f>IF(ISNUMBER('Форма 1'!U94),'Форма 1'!$H94*VLOOKUP('Форма 1'!$F94,'Придельники до 2021'!$B$4:$X$28,'Форма 1'!U$8),"")</f>
        <v/>
      </c>
      <c r="E94" s="103" t="str">
        <f>IF(ISNUMBER('Форма 1'!V94),'Форма 1'!$H94*VLOOKUP('Форма 1'!$F94,'Придельники до 2021'!$B$4:$X$28,'Форма 1'!V$8),"")</f>
        <v/>
      </c>
      <c r="F94" s="103">
        <f>IF(ISNUMBER('Форма 1'!W94),'Форма 1'!$H94*VLOOKUP('Форма 1'!$F94,'Придельники до 2021'!$B$4:$X$28,'Форма 1'!W$8),"")</f>
        <v>943794.88</v>
      </c>
      <c r="G94" s="103">
        <f>IF(ISNUMBER('Форма 1'!X94),'Форма 1'!$H94*VLOOKUP('Форма 1'!$F94,'Придельники до 2021'!$B$4:$X$28,'Форма 1'!X$8),"")</f>
        <v>586220.32000000007</v>
      </c>
      <c r="H94" s="103">
        <f>IF(ISNUMBER('Форма 1'!Y94),'Форма 1'!$H94*VLOOKUP('Форма 1'!$F94,'Придельники до 2021'!$B$4:$X$28,'Форма 1'!Y$8),"")</f>
        <v>1108246.72</v>
      </c>
      <c r="I94" s="103" t="str">
        <f>IF(ISNUMBER('Форма 1'!Z94),'Форма 1'!$H94*VLOOKUP('Форма 1'!$F94,'Придельники до 2021'!$B$4:$X$28,'Форма 1'!Z$8),"")</f>
        <v/>
      </c>
      <c r="J94" s="103" t="str">
        <f>IF(ISNUMBER('Форма 1'!AA94),'Форма 1'!$H94*VLOOKUP('Форма 1'!$F94,'Придельники до 2021'!$B$4:$X$28,'Форма 1'!AA$8),"")</f>
        <v/>
      </c>
      <c r="K94" s="90"/>
      <c r="L94" s="87"/>
      <c r="M94" s="103" t="str">
        <f>IF(ISNUMBER('Форма 1'!AD94),'Форма 1'!$H94*VLOOKUP('Форма 1'!$F94,'Придельники до 2021'!$B$4:$X$28,'Форма 1'!AD$8),"")</f>
        <v/>
      </c>
      <c r="N94" s="103" t="str">
        <f>IF(ISBLANK('Форма 1'!$AE94),"",IF('Форма 1'!$AE94=1,'Форма 1'!$H94*VLOOKUP('Форма 1'!$F94,'Придельники до 2021'!$B$4:$X$28,'Форма 1'!$AE$8,0),IF('Форма 1'!$AE94=2,'Форма 1'!$H94*VLOOKUP('Форма 1'!$F94,'Придельники до 2021'!$B$4:$X$28,13,0),IF('Форма 1'!$AE94=3,'Форма 1'!$H94*VLOOKUP('Форма 1'!$F94,'Придельники до 2021'!$B$4:$X$28,12,0)))))</f>
        <v/>
      </c>
      <c r="O94" s="103" t="str">
        <f>IF(ISNUMBER('Форма 1'!AF94),'Форма 1'!$H94*VLOOKUP('Форма 1'!$F94,'Придельники до 2021'!$B$4:$X$28,'Форма 1'!AF$8),"")</f>
        <v/>
      </c>
      <c r="P94" s="87"/>
      <c r="Q94" s="103" t="str">
        <f>IF(ISNUMBER('Форма 1'!AH94),'Форма 1'!$H94*VLOOKUP('Форма 1'!$F94,'Придельники до 2021'!$B$4:$X$28,'Форма 1'!AH$8),"")</f>
        <v/>
      </c>
      <c r="R94" s="103" t="str">
        <f>IF(ISNUMBER('Форма 1'!AI94),'Форма 1'!$H94*VLOOKUP('Форма 1'!$F94,'Придельники до 2021'!$B$4:$X$28,'Форма 1'!AI$8),"")</f>
        <v/>
      </c>
      <c r="S94" s="103" t="str">
        <f>IF(ISNUMBER('Форма 1'!AJ94),'Форма 1'!$H94*VLOOKUP('Форма 1'!$F94,'Придельники до 2021'!$B$4:$X$28,'Форма 1'!AJ$8),"")</f>
        <v/>
      </c>
      <c r="T94" s="87"/>
    </row>
    <row r="95" spans="1:20">
      <c r="A95" s="188">
        <f t="shared" si="10"/>
        <v>2</v>
      </c>
      <c r="B95" s="189" t="s">
        <v>183</v>
      </c>
      <c r="C95" s="99">
        <f t="shared" si="11"/>
        <v>3836138.3510000003</v>
      </c>
      <c r="D95" s="103" t="str">
        <f>IF(ISNUMBER('Форма 1'!U95),'Форма 1'!$H95*VLOOKUP('Форма 1'!$F95,'Придельники до 2021'!$B$4:$X$28,'Форма 1'!U$8),"")</f>
        <v/>
      </c>
      <c r="E95" s="103" t="str">
        <f>IF(ISNUMBER('Форма 1'!V95),'Форма 1'!$H95*VLOOKUP('Форма 1'!$F95,'Придельники до 2021'!$B$4:$X$28,'Форма 1'!V$8),"")</f>
        <v/>
      </c>
      <c r="F95" s="103">
        <f>IF(ISNUMBER('Форма 1'!W95),'Форма 1'!$H95*VLOOKUP('Форма 1'!$F95,'Придельники до 2021'!$B$4:$X$28,'Форма 1'!W$8),"")</f>
        <v>880934.53999999992</v>
      </c>
      <c r="G95" s="103">
        <f>IF(ISNUMBER('Форма 1'!X95),'Форма 1'!$H95*VLOOKUP('Форма 1'!$F95,'Придельники до 2021'!$B$4:$X$28,'Форма 1'!X$8),"")</f>
        <v>547175.81000000006</v>
      </c>
      <c r="H95" s="103">
        <f>IF(ISNUMBER('Форма 1'!Y95),'Форма 1'!$H95*VLOOKUP('Форма 1'!$F95,'Придельники до 2021'!$B$4:$X$28,'Форма 1'!Y$8),"")</f>
        <v>1034433.26</v>
      </c>
      <c r="I95" s="103" t="str">
        <f>IF(ISNUMBER('Форма 1'!Z95),'Форма 1'!$H95*VLOOKUP('Форма 1'!$F95,'Придельники до 2021'!$B$4:$X$28,'Форма 1'!Z$8),"")</f>
        <v/>
      </c>
      <c r="J95" s="103" t="str">
        <f>IF(ISNUMBER('Форма 1'!AA95),'Форма 1'!$H95*VLOOKUP('Форма 1'!$F95,'Придельники до 2021'!$B$4:$X$28,'Форма 1'!AA$8),"")</f>
        <v/>
      </c>
      <c r="K95" s="90"/>
      <c r="L95" s="87"/>
      <c r="M95" s="103" t="str">
        <f>IF(ISNUMBER('Форма 1'!AD95),'Форма 1'!$H95*VLOOKUP('Форма 1'!$F95,'Придельники до 2021'!$B$4:$X$28,'Форма 1'!AD$8),"")</f>
        <v/>
      </c>
      <c r="N95" s="103" t="str">
        <f>IF(ISBLANK('Форма 1'!$AE95),"",IF('Форма 1'!$AE95=1,'Форма 1'!$H95*VLOOKUP('Форма 1'!$F95,'Придельники до 2021'!$B$4:$X$28,'Форма 1'!$AE$8,0),IF('Форма 1'!$AE95=2,'Форма 1'!$H95*VLOOKUP('Форма 1'!$F95,'Придельники до 2021'!$B$4:$X$28,13,0),IF('Форма 1'!$AE95=3,'Форма 1'!$H95*VLOOKUP('Форма 1'!$F95,'Придельники до 2021'!$B$4:$X$28,12,0)))))</f>
        <v/>
      </c>
      <c r="O95" s="103">
        <f>IF(ISNUMBER('Форма 1'!AF95),'Форма 1'!$H95*VLOOKUP('Форма 1'!$F95,'Придельники до 2021'!$B$4:$X$28,'Форма 1'!AF$8),"")</f>
        <v>1373594.7409999999</v>
      </c>
      <c r="P95" s="87"/>
      <c r="Q95" s="103" t="str">
        <f>IF(ISNUMBER('Форма 1'!AH95),'Форма 1'!$H95*VLOOKUP('Форма 1'!$F95,'Придельники до 2021'!$B$4:$X$28,'Форма 1'!AH$8),"")</f>
        <v/>
      </c>
      <c r="R95" s="103" t="str">
        <f>IF(ISNUMBER('Форма 1'!AI95),'Форма 1'!$H95*VLOOKUP('Форма 1'!$F95,'Придельники до 2021'!$B$4:$X$28,'Форма 1'!AI$8),"")</f>
        <v/>
      </c>
      <c r="S95" s="103" t="str">
        <f>IF(ISNUMBER('Форма 1'!AJ95),'Форма 1'!$H95*VLOOKUP('Форма 1'!$F95,'Придельники до 2021'!$B$4:$X$28,'Форма 1'!AJ$8),"")</f>
        <v/>
      </c>
      <c r="T95" s="87"/>
    </row>
    <row r="96" spans="1:20">
      <c r="A96" s="188">
        <f t="shared" si="10"/>
        <v>3</v>
      </c>
      <c r="B96" s="189" t="s">
        <v>184</v>
      </c>
      <c r="C96" s="99">
        <f t="shared" si="11"/>
        <v>3170171.92</v>
      </c>
      <c r="D96" s="103" t="str">
        <f>IF(ISNUMBER('Форма 1'!U96),'Форма 1'!$H96*VLOOKUP('Форма 1'!$F96,'Придельники до 2021'!$B$4:$X$28,'Форма 1'!U$8),"")</f>
        <v/>
      </c>
      <c r="E96" s="103" t="str">
        <f>IF(ISNUMBER('Форма 1'!V96),'Форма 1'!$H96*VLOOKUP('Форма 1'!$F96,'Придельники до 2021'!$B$4:$X$28,'Форма 1'!V$8),"")</f>
        <v/>
      </c>
      <c r="F96" s="103" t="str">
        <f>IF(ISNUMBER('Форма 1'!W96),'Форма 1'!$H96*VLOOKUP('Форма 1'!$F96,'Придельники до 2021'!$B$4:$X$28,'Форма 1'!W$8),"")</f>
        <v/>
      </c>
      <c r="G96" s="103">
        <f>IF(ISNUMBER('Форма 1'!X96),'Форма 1'!$H96*VLOOKUP('Форма 1'!$F96,'Придельники до 2021'!$B$4:$X$28,'Форма 1'!X$8),"")</f>
        <v>1096757.3600000001</v>
      </c>
      <c r="H96" s="103">
        <f>IF(ISNUMBER('Форма 1'!Y96),'Форма 1'!$H96*VLOOKUP('Форма 1'!$F96,'Придельники до 2021'!$B$4:$X$28,'Форма 1'!Y$8),"")</f>
        <v>2073414.56</v>
      </c>
      <c r="I96" s="103" t="str">
        <f>IF(ISNUMBER('Форма 1'!Z96),'Форма 1'!$H96*VLOOKUP('Форма 1'!$F96,'Придельники до 2021'!$B$4:$X$28,'Форма 1'!Z$8),"")</f>
        <v/>
      </c>
      <c r="J96" s="103" t="str">
        <f>IF(ISNUMBER('Форма 1'!AA96),'Форма 1'!$H96*VLOOKUP('Форма 1'!$F96,'Придельники до 2021'!$B$4:$X$28,'Форма 1'!AA$8),"")</f>
        <v/>
      </c>
      <c r="K96" s="90"/>
      <c r="L96" s="87"/>
      <c r="M96" s="103" t="str">
        <f>IF(ISNUMBER('Форма 1'!AD96),'Форма 1'!$H96*VLOOKUP('Форма 1'!$F96,'Придельники до 2021'!$B$4:$X$28,'Форма 1'!AD$8),"")</f>
        <v/>
      </c>
      <c r="N96" s="103" t="str">
        <f>IF(ISBLANK('Форма 1'!$AE96),"",IF('Форма 1'!$AE96=1,'Форма 1'!$H96*VLOOKUP('Форма 1'!$F96,'Придельники до 2021'!$B$4:$X$28,'Форма 1'!$AE$8,0),IF('Форма 1'!$AE96=2,'Форма 1'!$H96*VLOOKUP('Форма 1'!$F96,'Придельники до 2021'!$B$4:$X$28,13,0),IF('Форма 1'!$AE96=3,'Форма 1'!$H96*VLOOKUP('Форма 1'!$F96,'Придельники до 2021'!$B$4:$X$28,12,0)))))</f>
        <v/>
      </c>
      <c r="O96" s="103" t="str">
        <f>IF(ISNUMBER('Форма 1'!AF96),'Форма 1'!$H96*VLOOKUP('Форма 1'!$F96,'Придельники до 2021'!$B$4:$X$28,'Форма 1'!AF$8),"")</f>
        <v/>
      </c>
      <c r="P96" s="87"/>
      <c r="Q96" s="103" t="str">
        <f>IF(ISNUMBER('Форма 1'!AH96),'Форма 1'!$H96*VLOOKUP('Форма 1'!$F96,'Придельники до 2021'!$B$4:$X$28,'Форма 1'!AH$8),"")</f>
        <v/>
      </c>
      <c r="R96" s="103" t="str">
        <f>IF(ISNUMBER('Форма 1'!AI96),'Форма 1'!$H96*VLOOKUP('Форма 1'!$F96,'Придельники до 2021'!$B$4:$X$28,'Форма 1'!AI$8),"")</f>
        <v/>
      </c>
      <c r="S96" s="103" t="str">
        <f>IF(ISNUMBER('Форма 1'!AJ96),'Форма 1'!$H96*VLOOKUP('Форма 1'!$F96,'Придельники до 2021'!$B$4:$X$28,'Форма 1'!AJ$8),"")</f>
        <v/>
      </c>
      <c r="T96" s="87"/>
    </row>
    <row r="97" spans="1:20">
      <c r="A97" s="188">
        <f t="shared" si="10"/>
        <v>4</v>
      </c>
      <c r="B97" s="189" t="s">
        <v>185</v>
      </c>
      <c r="C97" s="99">
        <f t="shared" si="11"/>
        <v>6728785.3860000009</v>
      </c>
      <c r="D97" s="103" t="str">
        <f>IF(ISNUMBER('Форма 1'!U97),'Форма 1'!$H97*VLOOKUP('Форма 1'!$F97,'Придельники до 2021'!$B$4:$X$28,'Форма 1'!U$8),"")</f>
        <v/>
      </c>
      <c r="E97" s="103" t="str">
        <f>IF(ISNUMBER('Форма 1'!V97),'Форма 1'!$H97*VLOOKUP('Форма 1'!$F97,'Придельники до 2021'!$B$4:$X$28,'Форма 1'!V$8),"")</f>
        <v/>
      </c>
      <c r="F97" s="103">
        <f>IF(ISNUMBER('Форма 1'!W97),'Форма 1'!$H97*VLOOKUP('Форма 1'!$F97,'Придельники до 2021'!$B$4:$X$28,'Форма 1'!W$8),"")</f>
        <v>3750765.3820000002</v>
      </c>
      <c r="G97" s="103">
        <f>IF(ISNUMBER('Форма 1'!X97),'Форма 1'!$H97*VLOOKUP('Форма 1'!$F97,'Придельники до 2021'!$B$4:$X$28,'Форма 1'!X$8),"")</f>
        <v>1060059.2980000002</v>
      </c>
      <c r="H97" s="103">
        <f>IF(ISNUMBER('Форма 1'!Y97),'Форма 1'!$H97*VLOOKUP('Форма 1'!$F97,'Придельники до 2021'!$B$4:$X$28,'Форма 1'!Y$8),"")</f>
        <v>1917960.7060000002</v>
      </c>
      <c r="I97" s="103" t="str">
        <f>IF(ISNUMBER('Форма 1'!Z97),'Форма 1'!$H97*VLOOKUP('Форма 1'!$F97,'Придельники до 2021'!$B$4:$X$28,'Форма 1'!Z$8),"")</f>
        <v/>
      </c>
      <c r="J97" s="103" t="str">
        <f>IF(ISNUMBER('Форма 1'!AA97),'Форма 1'!$H97*VLOOKUP('Форма 1'!$F97,'Придельники до 2021'!$B$4:$X$28,'Форма 1'!AA$8),"")</f>
        <v/>
      </c>
      <c r="K97" s="90"/>
      <c r="L97" s="87"/>
      <c r="M97" s="103" t="str">
        <f>IF(ISNUMBER('Форма 1'!AD97),'Форма 1'!$H97*VLOOKUP('Форма 1'!$F97,'Придельники до 2021'!$B$4:$X$28,'Форма 1'!AD$8),"")</f>
        <v/>
      </c>
      <c r="N97" s="103" t="str">
        <f>IF(ISBLANK('Форма 1'!$AE97),"",IF('Форма 1'!$AE97=1,'Форма 1'!$H97*VLOOKUP('Форма 1'!$F97,'Придельники до 2021'!$B$4:$X$28,'Форма 1'!$AE$8,0),IF('Форма 1'!$AE97=2,'Форма 1'!$H97*VLOOKUP('Форма 1'!$F97,'Придельники до 2021'!$B$4:$X$28,13,0),IF('Форма 1'!$AE97=3,'Форма 1'!$H97*VLOOKUP('Форма 1'!$F97,'Придельники до 2021'!$B$4:$X$28,12,0)))))</f>
        <v/>
      </c>
      <c r="O97" s="103" t="str">
        <f>IF(ISNUMBER('Форма 1'!AF97),'Форма 1'!$H97*VLOOKUP('Форма 1'!$F97,'Придельники до 2021'!$B$4:$X$28,'Форма 1'!AF$8),"")</f>
        <v/>
      </c>
      <c r="P97" s="87"/>
      <c r="Q97" s="103" t="str">
        <f>IF(ISNUMBER('Форма 1'!AH97),'Форма 1'!$H97*VLOOKUP('Форма 1'!$F97,'Придельники до 2021'!$B$4:$X$28,'Форма 1'!AH$8),"")</f>
        <v/>
      </c>
      <c r="R97" s="103" t="str">
        <f>IF(ISNUMBER('Форма 1'!AI97),'Форма 1'!$H97*VLOOKUP('Форма 1'!$F97,'Придельники до 2021'!$B$4:$X$28,'Форма 1'!AI$8),"")</f>
        <v/>
      </c>
      <c r="S97" s="103" t="str">
        <f>IF(ISNUMBER('Форма 1'!AJ97),'Форма 1'!$H97*VLOOKUP('Форма 1'!$F97,'Придельники до 2021'!$B$4:$X$28,'Форма 1'!AJ$8),"")</f>
        <v/>
      </c>
      <c r="T97" s="87"/>
    </row>
    <row r="98" spans="1:20">
      <c r="A98" s="188">
        <f t="shared" si="10"/>
        <v>5</v>
      </c>
      <c r="B98" s="191" t="s">
        <v>187</v>
      </c>
      <c r="C98" s="99">
        <f t="shared" si="11"/>
        <v>10972058.544</v>
      </c>
      <c r="D98" s="103" t="str">
        <f>IF(ISNUMBER('Форма 1'!U98),'Форма 1'!$H98*VLOOKUP('Форма 1'!$F98,'Придельники до 2021'!$B$4:$X$28,'Форма 1'!U$8),"")</f>
        <v/>
      </c>
      <c r="E98" s="103" t="str">
        <f>IF(ISNUMBER('Форма 1'!V98),'Форма 1'!$H98*VLOOKUP('Форма 1'!$F98,'Придельники до 2021'!$B$4:$X$28,'Форма 1'!V$8),"")</f>
        <v/>
      </c>
      <c r="F98" s="103" t="str">
        <f>IF(ISNUMBER('Форма 1'!W98),'Форма 1'!$H98*VLOOKUP('Форма 1'!$F98,'Придельники до 2021'!$B$4:$X$28,'Форма 1'!W$8),"")</f>
        <v/>
      </c>
      <c r="G98" s="103" t="str">
        <f>IF(ISNUMBER('Форма 1'!X98),'Форма 1'!$H98*VLOOKUP('Форма 1'!$F98,'Придельники до 2021'!$B$4:$X$28,'Форма 1'!X$8),"")</f>
        <v/>
      </c>
      <c r="H98" s="103" t="str">
        <f>IF(ISNUMBER('Форма 1'!Y98),'Форма 1'!$H98*VLOOKUP('Форма 1'!$F98,'Придельники до 2021'!$B$4:$X$28,'Форма 1'!Y$8),"")</f>
        <v/>
      </c>
      <c r="I98" s="103" t="str">
        <f>IF(ISNUMBER('Форма 1'!Z98),'Форма 1'!$H98*VLOOKUP('Форма 1'!$F98,'Придельники до 2021'!$B$4:$X$28,'Форма 1'!Z$8),"")</f>
        <v/>
      </c>
      <c r="J98" s="103" t="str">
        <f>IF(ISNUMBER('Форма 1'!AA98),'Форма 1'!$H98*VLOOKUP('Форма 1'!$F98,'Придельники до 2021'!$B$4:$X$28,'Форма 1'!AA$8),"")</f>
        <v/>
      </c>
      <c r="K98" s="90"/>
      <c r="L98" s="87"/>
      <c r="M98" s="103" t="str">
        <f>IF(ISNUMBER('Форма 1'!AD98),'Форма 1'!$H98*VLOOKUP('Форма 1'!$F98,'Придельники до 2021'!$B$4:$X$28,'Форма 1'!AD$8),"")</f>
        <v/>
      </c>
      <c r="N98" s="103">
        <f>IF(ISBLANK('Форма 1'!$AE98),"",IF('Форма 1'!$AE98=1,'Форма 1'!$H98*VLOOKUP('Форма 1'!$F98,'Придельники до 2021'!$B$4:$X$28,'Форма 1'!$AE$8,0),IF('Форма 1'!$AE98=2,'Форма 1'!$H98*VLOOKUP('Форма 1'!$F98,'Придельники до 2021'!$B$4:$X$28,13,0),IF('Форма 1'!$AE98=3,'Форма 1'!$H98*VLOOKUP('Форма 1'!$F98,'Придельники до 2021'!$B$4:$X$28,12,0)))))</f>
        <v>10972058.544</v>
      </c>
      <c r="O98" s="103" t="str">
        <f>IF(ISNUMBER('Форма 1'!AF98),'Форма 1'!$H98*VLOOKUP('Форма 1'!$F98,'Придельники до 2021'!$B$4:$X$28,'Форма 1'!AF$8),"")</f>
        <v/>
      </c>
      <c r="P98" s="87"/>
      <c r="Q98" s="103" t="str">
        <f>IF(ISNUMBER('Форма 1'!AH98),'Форма 1'!$H98*VLOOKUP('Форма 1'!$F98,'Придельники до 2021'!$B$4:$X$28,'Форма 1'!AH$8),"")</f>
        <v/>
      </c>
      <c r="R98" s="103" t="str">
        <f>IF(ISNUMBER('Форма 1'!AI98),'Форма 1'!$H98*VLOOKUP('Форма 1'!$F98,'Придельники до 2021'!$B$4:$X$28,'Форма 1'!AI$8),"")</f>
        <v/>
      </c>
      <c r="S98" s="103" t="str">
        <f>IF(ISNUMBER('Форма 1'!AJ98),'Форма 1'!$H98*VLOOKUP('Форма 1'!$F98,'Придельники до 2021'!$B$4:$X$28,'Форма 1'!AJ$8),"")</f>
        <v/>
      </c>
      <c r="T98" s="87"/>
    </row>
    <row r="99" spans="1:20">
      <c r="A99" s="188">
        <f t="shared" si="10"/>
        <v>6</v>
      </c>
      <c r="B99" s="189" t="s">
        <v>188</v>
      </c>
      <c r="C99" s="99">
        <f t="shared" si="11"/>
        <v>2240733</v>
      </c>
      <c r="D99" s="103" t="str">
        <f>IF(ISNUMBER('Форма 1'!U99),'Форма 1'!$H99*VLOOKUP('Форма 1'!$F99,'Придельники до 2021'!$B$4:$X$28,'Форма 1'!U$8),"")</f>
        <v/>
      </c>
      <c r="E99" s="103" t="str">
        <f>IF(ISNUMBER('Форма 1'!V99),'Форма 1'!$H99*VLOOKUP('Форма 1'!$F99,'Придельники до 2021'!$B$4:$X$28,'Форма 1'!V$8),"")</f>
        <v/>
      </c>
      <c r="F99" s="103" t="str">
        <f>IF(ISNUMBER('Форма 1'!W99),'Форма 1'!$H99*VLOOKUP('Форма 1'!$F99,'Придельники до 2021'!$B$4:$X$28,'Форма 1'!W$8),"")</f>
        <v/>
      </c>
      <c r="G99" s="103" t="str">
        <f>IF(ISNUMBER('Форма 1'!X99),'Форма 1'!$H99*VLOOKUP('Форма 1'!$F99,'Придельники до 2021'!$B$4:$X$28,'Форма 1'!X$8),"")</f>
        <v/>
      </c>
      <c r="H99" s="103" t="str">
        <f>IF(ISNUMBER('Форма 1'!Y99),'Форма 1'!$H99*VLOOKUP('Форма 1'!$F99,'Придельники до 2021'!$B$4:$X$28,'Форма 1'!Y$8),"")</f>
        <v/>
      </c>
      <c r="I99" s="103" t="str">
        <f>IF(ISNUMBER('Форма 1'!Z99),'Форма 1'!$H99*VLOOKUP('Форма 1'!$F99,'Придельники до 2021'!$B$4:$X$28,'Форма 1'!Z$8),"")</f>
        <v/>
      </c>
      <c r="J99" s="103" t="str">
        <f>IF(ISNUMBER('Форма 1'!AA99),'Форма 1'!$H99*VLOOKUP('Форма 1'!$F99,'Придельники до 2021'!$B$4:$X$28,'Форма 1'!AA$8),"")</f>
        <v/>
      </c>
      <c r="K99" s="90">
        <v>1</v>
      </c>
      <c r="L99" s="87">
        <v>2240733</v>
      </c>
      <c r="M99" s="103" t="str">
        <f>IF(ISNUMBER('Форма 1'!AD99),'Форма 1'!$H99*VLOOKUP('Форма 1'!$F99,'Придельники до 2021'!$B$4:$X$28,'Форма 1'!AD$8),"")</f>
        <v/>
      </c>
      <c r="N99" s="103" t="str">
        <f>IF(ISBLANK('Форма 1'!$AE99),"",IF('Форма 1'!$AE99=1,'Форма 1'!$H99*VLOOKUP('Форма 1'!$F99,'Придельники до 2021'!$B$4:$X$28,'Форма 1'!$AE$8,0),IF('Форма 1'!$AE99=2,'Форма 1'!$H99*VLOOKUP('Форма 1'!$F99,'Придельники до 2021'!$B$4:$X$28,13,0),IF('Форма 1'!$AE99=3,'Форма 1'!$H99*VLOOKUP('Форма 1'!$F99,'Придельники до 2021'!$B$4:$X$28,12,0)))))</f>
        <v/>
      </c>
      <c r="O99" s="103" t="str">
        <f>IF(ISNUMBER('Форма 1'!AF99),'Форма 1'!$H99*VLOOKUP('Форма 1'!$F99,'Придельники до 2021'!$B$4:$X$28,'Форма 1'!AF$8),"")</f>
        <v/>
      </c>
      <c r="P99" s="87"/>
      <c r="Q99" s="103" t="str">
        <f>IF(ISNUMBER('Форма 1'!AH99),'Форма 1'!$H99*VLOOKUP('Форма 1'!$F99,'Придельники до 2021'!$B$4:$X$28,'Форма 1'!AH$8),"")</f>
        <v/>
      </c>
      <c r="R99" s="103" t="str">
        <f>IF(ISNUMBER('Форма 1'!AI99),'Форма 1'!$H99*VLOOKUP('Форма 1'!$F99,'Придельники до 2021'!$B$4:$X$28,'Форма 1'!AI$8),"")</f>
        <v/>
      </c>
      <c r="S99" s="103" t="str">
        <f>IF(ISNUMBER('Форма 1'!AJ99),'Форма 1'!$H99*VLOOKUP('Форма 1'!$F99,'Придельники до 2021'!$B$4:$X$28,'Форма 1'!AJ$8),"")</f>
        <v/>
      </c>
      <c r="T99" s="87"/>
    </row>
    <row r="100" spans="1:20">
      <c r="A100" s="188">
        <f t="shared" si="10"/>
        <v>7</v>
      </c>
      <c r="B100" s="189" t="s">
        <v>191</v>
      </c>
      <c r="C100" s="99">
        <f t="shared" si="11"/>
        <v>1257802.784</v>
      </c>
      <c r="D100" s="103">
        <f>IF(ISNUMBER('Форма 1'!U100),'Форма 1'!$H100*VLOOKUP('Форма 1'!$F100,'Придельники до 2021'!$B$4:$X$28,'Форма 1'!U$8),"")</f>
        <v>1257802.784</v>
      </c>
      <c r="E100" s="103" t="str">
        <f>IF(ISNUMBER('Форма 1'!V100),'Форма 1'!$H100*VLOOKUP('Форма 1'!$F100,'Придельники до 2021'!$B$4:$X$28,'Форма 1'!V$8),"")</f>
        <v/>
      </c>
      <c r="F100" s="103" t="str">
        <f>IF(ISNUMBER('Форма 1'!W100),'Форма 1'!$H100*VLOOKUP('Форма 1'!$F100,'Придельники до 2021'!$B$4:$X$28,'Форма 1'!W$8),"")</f>
        <v/>
      </c>
      <c r="G100" s="103" t="str">
        <f>IF(ISNUMBER('Форма 1'!X100),'Форма 1'!$H100*VLOOKUP('Форма 1'!$F100,'Придельники до 2021'!$B$4:$X$28,'Форма 1'!X$8),"")</f>
        <v/>
      </c>
      <c r="H100" s="103" t="str">
        <f>IF(ISNUMBER('Форма 1'!Y100),'Форма 1'!$H100*VLOOKUP('Форма 1'!$F100,'Придельники до 2021'!$B$4:$X$28,'Форма 1'!Y$8),"")</f>
        <v/>
      </c>
      <c r="I100" s="103" t="str">
        <f>IF(ISNUMBER('Форма 1'!Z100),'Форма 1'!$H100*VLOOKUP('Форма 1'!$F100,'Придельники до 2021'!$B$4:$X$28,'Форма 1'!Z$8),"")</f>
        <v/>
      </c>
      <c r="J100" s="103" t="str">
        <f>IF(ISNUMBER('Форма 1'!AA100),'Форма 1'!$H100*VLOOKUP('Форма 1'!$F100,'Придельники до 2021'!$B$4:$X$28,'Форма 1'!AA$8),"")</f>
        <v/>
      </c>
      <c r="K100" s="90"/>
      <c r="L100" s="87"/>
      <c r="M100" s="103" t="str">
        <f>IF(ISNUMBER('Форма 1'!AD100),'Форма 1'!$H100*VLOOKUP('Форма 1'!$F100,'Придельники до 2021'!$B$4:$X$28,'Форма 1'!AD$8),"")</f>
        <v/>
      </c>
      <c r="N100" s="103" t="str">
        <f>IF(ISBLANK('Форма 1'!$AE100),"",IF('Форма 1'!$AE100=1,'Форма 1'!$H100*VLOOKUP('Форма 1'!$F100,'Придельники до 2021'!$B$4:$X$28,'Форма 1'!$AE$8,0),IF('Форма 1'!$AE100=2,'Форма 1'!$H100*VLOOKUP('Форма 1'!$F100,'Придельники до 2021'!$B$4:$X$28,13,0),IF('Форма 1'!$AE100=3,'Форма 1'!$H100*VLOOKUP('Форма 1'!$F100,'Придельники до 2021'!$B$4:$X$28,12,0)))))</f>
        <v/>
      </c>
      <c r="O100" s="103" t="str">
        <f>IF(ISNUMBER('Форма 1'!AF100),'Форма 1'!$H100*VLOOKUP('Форма 1'!$F100,'Придельники до 2021'!$B$4:$X$28,'Форма 1'!AF$8),"")</f>
        <v/>
      </c>
      <c r="P100" s="87"/>
      <c r="Q100" s="103" t="str">
        <f>IF(ISNUMBER('Форма 1'!AH100),'Форма 1'!$H100*VLOOKUP('Форма 1'!$F100,'Придельники до 2021'!$B$4:$X$28,'Форма 1'!AH$8),"")</f>
        <v/>
      </c>
      <c r="R100" s="103" t="str">
        <f>IF(ISNUMBER('Форма 1'!AI100),'Форма 1'!$H100*VLOOKUP('Форма 1'!$F100,'Придельники до 2021'!$B$4:$X$28,'Форма 1'!AI$8),"")</f>
        <v/>
      </c>
      <c r="S100" s="103" t="str">
        <f>IF(ISNUMBER('Форма 1'!AJ100),'Форма 1'!$H100*VLOOKUP('Форма 1'!$F100,'Придельники до 2021'!$B$4:$X$28,'Форма 1'!AJ$8),"")</f>
        <v/>
      </c>
      <c r="T100" s="87"/>
    </row>
    <row r="101" spans="1:20">
      <c r="A101" s="188">
        <f t="shared" si="10"/>
        <v>8</v>
      </c>
      <c r="B101" s="189" t="s">
        <v>193</v>
      </c>
      <c r="C101" s="99">
        <f t="shared" si="11"/>
        <v>13285968</v>
      </c>
      <c r="D101" s="103" t="str">
        <f>IF(ISNUMBER('Форма 1'!U101),'Форма 1'!$H101*VLOOKUP('Форма 1'!$F101,'Придельники до 2021'!$B$4:$X$28,'Форма 1'!U$8),"")</f>
        <v/>
      </c>
      <c r="E101" s="103" t="str">
        <f>IF(ISNUMBER('Форма 1'!V101),'Форма 1'!$H101*VLOOKUP('Форма 1'!$F101,'Придельники до 2021'!$B$4:$X$28,'Форма 1'!V$8),"")</f>
        <v/>
      </c>
      <c r="F101" s="103">
        <f>IF(ISNUMBER('Форма 1'!W101),'Форма 1'!$H101*VLOOKUP('Форма 1'!$F101,'Придельники до 2021'!$B$4:$X$28,'Форма 1'!W$8),"")</f>
        <v>1644251.7</v>
      </c>
      <c r="G101" s="103">
        <f>IF(ISNUMBER('Форма 1'!X101),'Форма 1'!$H101*VLOOKUP('Форма 1'!$F101,'Придельники до 2021'!$B$4:$X$28,'Форма 1'!X$8),"")</f>
        <v>464706.3</v>
      </c>
      <c r="H101" s="103">
        <f>IF(ISNUMBER('Форма 1'!Y101),'Форма 1'!$H101*VLOOKUP('Форма 1'!$F101,'Придельники до 2021'!$B$4:$X$28,'Форма 1'!Y$8),"")</f>
        <v>840791.10000000009</v>
      </c>
      <c r="I101" s="103" t="str">
        <f>IF(ISNUMBER('Форма 1'!Z101),'Форма 1'!$H101*VLOOKUP('Форма 1'!$F101,'Придельники до 2021'!$B$4:$X$28,'Форма 1'!Z$8),"")</f>
        <v/>
      </c>
      <c r="J101" s="103" t="str">
        <f>IF(ISNUMBER('Форма 1'!AA101),'Форма 1'!$H101*VLOOKUP('Форма 1'!$F101,'Придельники до 2021'!$B$4:$X$28,'Форма 1'!AA$8),"")</f>
        <v/>
      </c>
      <c r="K101" s="90"/>
      <c r="L101" s="87"/>
      <c r="M101" s="103">
        <f>IF(ISNUMBER('Форма 1'!AD101),'Форма 1'!$H101*VLOOKUP('Форма 1'!$F101,'Придельники до 2021'!$B$4:$X$28,'Форма 1'!AD$8),"")</f>
        <v>8739629.7000000011</v>
      </c>
      <c r="N101" s="103" t="str">
        <f>IF(ISBLANK('Форма 1'!$AE101),"",IF('Форма 1'!$AE101=1,'Форма 1'!$H101*VLOOKUP('Форма 1'!$F101,'Придельники до 2021'!$B$4:$X$28,'Форма 1'!$AE$8,0),IF('Форма 1'!$AE101=2,'Форма 1'!$H101*VLOOKUP('Форма 1'!$F101,'Придельники до 2021'!$B$4:$X$28,13,0),IF('Форма 1'!$AE101=3,'Форма 1'!$H101*VLOOKUP('Форма 1'!$F101,'Придельники до 2021'!$B$4:$X$28,12,0)))))</f>
        <v/>
      </c>
      <c r="O101" s="103">
        <f>IF(ISNUMBER('Форма 1'!AF101),'Форма 1'!$H101*VLOOKUP('Форма 1'!$F101,'Придельники до 2021'!$B$4:$X$28,'Форма 1'!AF$8),"")</f>
        <v>1596589.2</v>
      </c>
      <c r="P101" s="87"/>
      <c r="Q101" s="103" t="str">
        <f>IF(ISNUMBER('Форма 1'!AH101),'Форма 1'!$H101*VLOOKUP('Форма 1'!$F101,'Придельники до 2021'!$B$4:$X$28,'Форма 1'!AH$8),"")</f>
        <v/>
      </c>
      <c r="R101" s="103" t="str">
        <f>IF(ISNUMBER('Форма 1'!AI101),'Форма 1'!$H101*VLOOKUP('Форма 1'!$F101,'Придельники до 2021'!$B$4:$X$28,'Форма 1'!AI$8),"")</f>
        <v/>
      </c>
      <c r="S101" s="103" t="str">
        <f>IF(ISNUMBER('Форма 1'!AJ101),'Форма 1'!$H101*VLOOKUP('Форма 1'!$F101,'Придельники до 2021'!$B$4:$X$28,'Форма 1'!AJ$8),"")</f>
        <v/>
      </c>
      <c r="T101" s="87"/>
    </row>
    <row r="102" spans="1:20">
      <c r="A102" s="188">
        <f t="shared" si="10"/>
        <v>9</v>
      </c>
      <c r="B102" s="189" t="s">
        <v>195</v>
      </c>
      <c r="C102" s="99">
        <f t="shared" si="11"/>
        <v>15432831.084000001</v>
      </c>
      <c r="D102" s="103" t="str">
        <f>IF(ISNUMBER('Форма 1'!U102),'Форма 1'!$H102*VLOOKUP('Форма 1'!$F102,'Придельники до 2021'!$B$4:$X$28,'Форма 1'!U$8),"")</f>
        <v/>
      </c>
      <c r="E102" s="103" t="str">
        <f>IF(ISNUMBER('Форма 1'!V102),'Форма 1'!$H102*VLOOKUP('Форма 1'!$F102,'Придельники до 2021'!$B$4:$X$28,'Форма 1'!V$8),"")</f>
        <v/>
      </c>
      <c r="F102" s="103">
        <f>IF(ISNUMBER('Форма 1'!W102),'Форма 1'!$H102*VLOOKUP('Форма 1'!$F102,'Придельники до 2021'!$B$4:$X$28,'Форма 1'!W$8),"")</f>
        <v>2170813.281</v>
      </c>
      <c r="G102" s="103">
        <f>IF(ISNUMBER('Форма 1'!X102),'Форма 1'!$H102*VLOOKUP('Форма 1'!$F102,'Придельники до 2021'!$B$4:$X$28,'Форма 1'!X$8),"")</f>
        <v>613525.65899999999</v>
      </c>
      <c r="H102" s="103">
        <f>IF(ISNUMBER('Форма 1'!Y102),'Форма 1'!$H102*VLOOKUP('Форма 1'!$F102,'Придельники до 2021'!$B$4:$X$28,'Форма 1'!Y$8),"")</f>
        <v>1110049.3230000001</v>
      </c>
      <c r="I102" s="103" t="str">
        <f>IF(ISNUMBER('Форма 1'!Z102),'Форма 1'!$H102*VLOOKUP('Форма 1'!$F102,'Придельники до 2021'!$B$4:$X$28,'Форма 1'!Z$8),"")</f>
        <v/>
      </c>
      <c r="J102" s="103" t="str">
        <f>IF(ISNUMBER('Форма 1'!AA102),'Форма 1'!$H102*VLOOKUP('Форма 1'!$F102,'Придельники до 2021'!$B$4:$X$28,'Форма 1'!AA$8),"")</f>
        <v/>
      </c>
      <c r="K102" s="90"/>
      <c r="L102" s="87"/>
      <c r="M102" s="103">
        <f>IF(ISNUMBER('Форма 1'!AD102),'Форма 1'!$H102*VLOOKUP('Форма 1'!$F102,'Придельники до 2021'!$B$4:$X$28,'Форма 1'!AD$8),"")</f>
        <v>11538442.821</v>
      </c>
      <c r="N102" s="103" t="str">
        <f>IF(ISBLANK('Форма 1'!$AE102),"",IF('Форма 1'!$AE102=1,'Форма 1'!$H102*VLOOKUP('Форма 1'!$F102,'Придельники до 2021'!$B$4:$X$28,'Форма 1'!$AE$8,0),IF('Форма 1'!$AE102=2,'Форма 1'!$H102*VLOOKUP('Форма 1'!$F102,'Придельники до 2021'!$B$4:$X$28,13,0),IF('Форма 1'!$AE102=3,'Форма 1'!$H102*VLOOKUP('Форма 1'!$F102,'Придельники до 2021'!$B$4:$X$28,12,0)))))</f>
        <v/>
      </c>
      <c r="O102" s="103" t="str">
        <f>IF(ISNUMBER('Форма 1'!AF102),'Форма 1'!$H102*VLOOKUP('Форма 1'!$F102,'Придельники до 2021'!$B$4:$X$28,'Форма 1'!AF$8),"")</f>
        <v/>
      </c>
      <c r="P102" s="87"/>
      <c r="Q102" s="103" t="str">
        <f>IF(ISNUMBER('Форма 1'!AH102),'Форма 1'!$H102*VLOOKUP('Форма 1'!$F102,'Придельники до 2021'!$B$4:$X$28,'Форма 1'!AH$8),"")</f>
        <v/>
      </c>
      <c r="R102" s="103" t="str">
        <f>IF(ISNUMBER('Форма 1'!AI102),'Форма 1'!$H102*VLOOKUP('Форма 1'!$F102,'Придельники до 2021'!$B$4:$X$28,'Форма 1'!AI$8),"")</f>
        <v/>
      </c>
      <c r="S102" s="103" t="str">
        <f>IF(ISNUMBER('Форма 1'!AJ102),'Форма 1'!$H102*VLOOKUP('Форма 1'!$F102,'Придельники до 2021'!$B$4:$X$28,'Форма 1'!AJ$8),"")</f>
        <v/>
      </c>
      <c r="T102" s="87"/>
    </row>
    <row r="103" spans="1:20">
      <c r="A103" s="188">
        <f t="shared" si="10"/>
        <v>10</v>
      </c>
      <c r="B103" s="189" t="s">
        <v>196</v>
      </c>
      <c r="C103" s="99">
        <f t="shared" si="11"/>
        <v>14773495.814999999</v>
      </c>
      <c r="D103" s="103" t="str">
        <f>IF(ISNUMBER('Форма 1'!U103),'Форма 1'!$H103*VLOOKUP('Форма 1'!$F103,'Придельники до 2021'!$B$4:$X$28,'Форма 1'!U$8),"")</f>
        <v/>
      </c>
      <c r="E103" s="103" t="str">
        <f>IF(ISNUMBER('Форма 1'!V103),'Форма 1'!$H103*VLOOKUP('Форма 1'!$F103,'Придельники до 2021'!$B$4:$X$28,'Форма 1'!V$8),"")</f>
        <v/>
      </c>
      <c r="F103" s="103" t="str">
        <f>IF(ISNUMBER('Форма 1'!W103),'Форма 1'!$H103*VLOOKUP('Форма 1'!$F103,'Придельники до 2021'!$B$4:$X$28,'Форма 1'!W$8),"")</f>
        <v/>
      </c>
      <c r="G103" s="103" t="str">
        <f>IF(ISNUMBER('Форма 1'!X103),'Форма 1'!$H103*VLOOKUP('Форма 1'!$F103,'Придельники до 2021'!$B$4:$X$28,'Форма 1'!X$8),"")</f>
        <v/>
      </c>
      <c r="H103" s="103" t="str">
        <f>IF(ISNUMBER('Форма 1'!Y103),'Форма 1'!$H103*VLOOKUP('Форма 1'!$F103,'Придельники до 2021'!$B$4:$X$28,'Форма 1'!Y$8),"")</f>
        <v/>
      </c>
      <c r="I103" s="103" t="str">
        <f>IF(ISNUMBER('Форма 1'!Z103),'Форма 1'!$H103*VLOOKUP('Форма 1'!$F103,'Придельники до 2021'!$B$4:$X$28,'Форма 1'!Z$8),"")</f>
        <v/>
      </c>
      <c r="J103" s="103" t="str">
        <f>IF(ISNUMBER('Форма 1'!AA103),'Форма 1'!$H103*VLOOKUP('Форма 1'!$F103,'Придельники до 2021'!$B$4:$X$28,'Форма 1'!AA$8),"")</f>
        <v/>
      </c>
      <c r="K103" s="90"/>
      <c r="L103" s="87"/>
      <c r="M103" s="103">
        <f>IF(ISNUMBER('Форма 1'!AD103),'Форма 1'!$H103*VLOOKUP('Форма 1'!$F103,'Придельники до 2021'!$B$4:$X$28,'Форма 1'!AD$8),"")</f>
        <v>10736954.829</v>
      </c>
      <c r="N103" s="103" t="str">
        <f>IF(ISBLANK('Форма 1'!$AE103),"",IF('Форма 1'!$AE103=1,'Форма 1'!$H103*VLOOKUP('Форма 1'!$F103,'Придельники до 2021'!$B$4:$X$28,'Форма 1'!$AE$8,0),IF('Форма 1'!$AE103=2,'Форма 1'!$H103*VLOOKUP('Форма 1'!$F103,'Придельники до 2021'!$B$4:$X$28,13,0),IF('Форма 1'!$AE103=3,'Форма 1'!$H103*VLOOKUP('Форма 1'!$F103,'Придельники до 2021'!$B$4:$X$28,12,0)))))</f>
        <v/>
      </c>
      <c r="O103" s="103" t="str">
        <f>IF(ISNUMBER('Форма 1'!AF103),'Форма 1'!$H103*VLOOKUP('Форма 1'!$F103,'Придельники до 2021'!$B$4:$X$28,'Форма 1'!AF$8),"")</f>
        <v/>
      </c>
      <c r="P103" s="87"/>
      <c r="Q103" s="103">
        <f>IF(ISNUMBER('Форма 1'!AH103),'Форма 1'!$H103*VLOOKUP('Форма 1'!$F103,'Придельники до 2021'!$B$4:$X$28,'Форма 1'!AH$8),"")</f>
        <v>4036540.986</v>
      </c>
      <c r="R103" s="103" t="str">
        <f>IF(ISNUMBER('Форма 1'!AI103),'Форма 1'!$H103*VLOOKUP('Форма 1'!$F103,'Придельники до 2021'!$B$4:$X$28,'Форма 1'!AI$8),"")</f>
        <v/>
      </c>
      <c r="S103" s="103" t="str">
        <f>IF(ISNUMBER('Форма 1'!AJ103),'Форма 1'!$H103*VLOOKUP('Форма 1'!$F103,'Придельники до 2021'!$B$4:$X$28,'Форма 1'!AJ$8),"")</f>
        <v/>
      </c>
      <c r="T103" s="87"/>
    </row>
    <row r="104" spans="1:20">
      <c r="A104" s="188">
        <f t="shared" si="10"/>
        <v>11</v>
      </c>
      <c r="B104" s="189" t="s">
        <v>197</v>
      </c>
      <c r="C104" s="99">
        <f t="shared" si="11"/>
        <v>3141292.9190000002</v>
      </c>
      <c r="D104" s="103" t="str">
        <f>IF(ISNUMBER('Форма 1'!U104),'Форма 1'!$H104*VLOOKUP('Форма 1'!$F104,'Придельники до 2021'!$B$4:$X$28,'Форма 1'!U$8),"")</f>
        <v/>
      </c>
      <c r="E104" s="103" t="str">
        <f>IF(ISNUMBER('Форма 1'!V104),'Форма 1'!$H104*VLOOKUP('Форма 1'!$F104,'Придельники до 2021'!$B$4:$X$28,'Форма 1'!V$8),"")</f>
        <v/>
      </c>
      <c r="F104" s="103" t="str">
        <f>IF(ISNUMBER('Форма 1'!W104),'Форма 1'!$H104*VLOOKUP('Форма 1'!$F104,'Придельники до 2021'!$B$4:$X$28,'Форма 1'!W$8),"")</f>
        <v/>
      </c>
      <c r="G104" s="103" t="str">
        <f>IF(ISNUMBER('Форма 1'!X104),'Форма 1'!$H104*VLOOKUP('Форма 1'!$F104,'Придельники до 2021'!$B$4:$X$28,'Форма 1'!X$8),"")</f>
        <v/>
      </c>
      <c r="H104" s="103" t="str">
        <f>IF(ISNUMBER('Форма 1'!Y104),'Форма 1'!$H104*VLOOKUP('Форма 1'!$F104,'Придельники до 2021'!$B$4:$X$28,'Форма 1'!Y$8),"")</f>
        <v/>
      </c>
      <c r="I104" s="103" t="str">
        <f>IF(ISNUMBER('Форма 1'!Z104),'Форма 1'!$H104*VLOOKUP('Форма 1'!$F104,'Придельники до 2021'!$B$4:$X$28,'Форма 1'!Z$8),"")</f>
        <v/>
      </c>
      <c r="J104" s="103" t="str">
        <f>IF(ISNUMBER('Форма 1'!AA104),'Форма 1'!$H104*VLOOKUP('Форма 1'!$F104,'Придельники до 2021'!$B$4:$X$28,'Форма 1'!AA$8),"")</f>
        <v/>
      </c>
      <c r="K104" s="90"/>
      <c r="L104" s="87"/>
      <c r="M104" s="103">
        <f>IF(ISNUMBER('Форма 1'!AD104),'Форма 1'!$H104*VLOOKUP('Форма 1'!$F104,'Придельники до 2021'!$B$4:$X$28,'Форма 1'!AD$8),"")</f>
        <v>3141292.9190000002</v>
      </c>
      <c r="N104" s="103" t="str">
        <f>IF(ISBLANK('Форма 1'!$AE104),"",IF('Форма 1'!$AE104=1,'Форма 1'!$H104*VLOOKUP('Форма 1'!$F104,'Придельники до 2021'!$B$4:$X$28,'Форма 1'!$AE$8,0),IF('Форма 1'!$AE104=2,'Форма 1'!$H104*VLOOKUP('Форма 1'!$F104,'Придельники до 2021'!$B$4:$X$28,13,0),IF('Форма 1'!$AE104=3,'Форма 1'!$H104*VLOOKUP('Форма 1'!$F104,'Придельники до 2021'!$B$4:$X$28,12,0)))))</f>
        <v/>
      </c>
      <c r="O104" s="103" t="str">
        <f>IF(ISNUMBER('Форма 1'!AF104),'Форма 1'!$H104*VLOOKUP('Форма 1'!$F104,'Придельники до 2021'!$B$4:$X$28,'Форма 1'!AF$8),"")</f>
        <v/>
      </c>
      <c r="P104" s="87"/>
      <c r="Q104" s="103" t="str">
        <f>IF(ISNUMBER('Форма 1'!AH104),'Форма 1'!$H104*VLOOKUP('Форма 1'!$F104,'Придельники до 2021'!$B$4:$X$28,'Форма 1'!AH$8),"")</f>
        <v/>
      </c>
      <c r="R104" s="103" t="str">
        <f>IF(ISNUMBER('Форма 1'!AI104),'Форма 1'!$H104*VLOOKUP('Форма 1'!$F104,'Придельники до 2021'!$B$4:$X$28,'Форма 1'!AI$8),"")</f>
        <v/>
      </c>
      <c r="S104" s="103" t="str">
        <f>IF(ISNUMBER('Форма 1'!AJ104),'Форма 1'!$H104*VLOOKUP('Форма 1'!$F104,'Придельники до 2021'!$B$4:$X$28,'Форма 1'!AJ$8),"")</f>
        <v/>
      </c>
      <c r="T104" s="87"/>
    </row>
    <row r="105" spans="1:20">
      <c r="A105" s="188">
        <f t="shared" si="10"/>
        <v>12</v>
      </c>
      <c r="B105" s="189" t="s">
        <v>199</v>
      </c>
      <c r="C105" s="99">
        <f t="shared" si="11"/>
        <v>4489895.9409999996</v>
      </c>
      <c r="D105" s="103" t="str">
        <f>IF(ISNUMBER('Форма 1'!U105),'Форма 1'!$H105*VLOOKUP('Форма 1'!$F105,'Придельники до 2021'!$B$4:$X$28,'Форма 1'!U$8),"")</f>
        <v/>
      </c>
      <c r="E105" s="103" t="str">
        <f>IF(ISNUMBER('Форма 1'!V105),'Форма 1'!$H105*VLOOKUP('Форма 1'!$F105,'Придельники до 2021'!$B$4:$X$28,'Форма 1'!V$8),"")</f>
        <v/>
      </c>
      <c r="F105" s="103" t="str">
        <f>IF(ISNUMBER('Форма 1'!W105),'Форма 1'!$H105*VLOOKUP('Форма 1'!$F105,'Придельники до 2021'!$B$4:$X$28,'Форма 1'!W$8),"")</f>
        <v/>
      </c>
      <c r="G105" s="103" t="str">
        <f>IF(ISNUMBER('Форма 1'!X105),'Форма 1'!$H105*VLOOKUP('Форма 1'!$F105,'Придельники до 2021'!$B$4:$X$28,'Форма 1'!X$8),"")</f>
        <v/>
      </c>
      <c r="H105" s="103" t="str">
        <f>IF(ISNUMBER('Форма 1'!Y105),'Форма 1'!$H105*VLOOKUP('Форма 1'!$F105,'Придельники до 2021'!$B$4:$X$28,'Форма 1'!Y$8),"")</f>
        <v/>
      </c>
      <c r="I105" s="103" t="str">
        <f>IF(ISNUMBER('Форма 1'!Z105),'Форма 1'!$H105*VLOOKUP('Форма 1'!$F105,'Придельники до 2021'!$B$4:$X$28,'Форма 1'!Z$8),"")</f>
        <v/>
      </c>
      <c r="J105" s="103" t="str">
        <f>IF(ISNUMBER('Форма 1'!AA105),'Форма 1'!$H105*VLOOKUP('Форма 1'!$F105,'Придельники до 2021'!$B$4:$X$28,'Форма 1'!AA$8),"")</f>
        <v/>
      </c>
      <c r="K105" s="90"/>
      <c r="L105" s="87"/>
      <c r="M105" s="103">
        <f>IF(ISNUMBER('Форма 1'!AD105),'Форма 1'!$H105*VLOOKUP('Форма 1'!$F105,'Придельники до 2021'!$B$4:$X$28,'Форма 1'!AD$8),"")</f>
        <v>4489895.9409999996</v>
      </c>
      <c r="N105" s="103" t="str">
        <f>IF(ISBLANK('Форма 1'!$AE105),"",IF('Форма 1'!$AE105=1,'Форма 1'!$H105*VLOOKUP('Форма 1'!$F105,'Придельники до 2021'!$B$4:$X$28,'Форма 1'!$AE$8,0),IF('Форма 1'!$AE105=2,'Форма 1'!$H105*VLOOKUP('Форма 1'!$F105,'Придельники до 2021'!$B$4:$X$28,13,0),IF('Форма 1'!$AE105=3,'Форма 1'!$H105*VLOOKUP('Форма 1'!$F105,'Придельники до 2021'!$B$4:$X$28,12,0)))))</f>
        <v/>
      </c>
      <c r="O105" s="103" t="str">
        <f>IF(ISNUMBER('Форма 1'!AF105),'Форма 1'!$H105*VLOOKUP('Форма 1'!$F105,'Придельники до 2021'!$B$4:$X$28,'Форма 1'!AF$8),"")</f>
        <v/>
      </c>
      <c r="P105" s="87"/>
      <c r="Q105" s="103" t="str">
        <f>IF(ISNUMBER('Форма 1'!AH105),'Форма 1'!$H105*VLOOKUP('Форма 1'!$F105,'Придельники до 2021'!$B$4:$X$28,'Форма 1'!AH$8),"")</f>
        <v/>
      </c>
      <c r="R105" s="103" t="str">
        <f>IF(ISNUMBER('Форма 1'!AI105),'Форма 1'!$H105*VLOOKUP('Форма 1'!$F105,'Придельники до 2021'!$B$4:$X$28,'Форма 1'!AI$8),"")</f>
        <v/>
      </c>
      <c r="S105" s="103" t="str">
        <f>IF(ISNUMBER('Форма 1'!AJ105),'Форма 1'!$H105*VLOOKUP('Форма 1'!$F105,'Придельники до 2021'!$B$4:$X$28,'Форма 1'!AJ$8),"")</f>
        <v/>
      </c>
      <c r="T105" s="87"/>
    </row>
    <row r="106" spans="1:20">
      <c r="A106" s="188">
        <f t="shared" si="10"/>
        <v>13</v>
      </c>
      <c r="B106" s="189" t="s">
        <v>200</v>
      </c>
      <c r="C106" s="99">
        <f t="shared" si="11"/>
        <v>6846753.8040000005</v>
      </c>
      <c r="D106" s="103" t="str">
        <f>IF(ISNUMBER('Форма 1'!U106),'Форма 1'!$H106*VLOOKUP('Форма 1'!$F106,'Придельники до 2021'!$B$4:$X$28,'Форма 1'!U$8),"")</f>
        <v/>
      </c>
      <c r="E106" s="103" t="str">
        <f>IF(ISNUMBER('Форма 1'!V106),'Форма 1'!$H106*VLOOKUP('Форма 1'!$F106,'Придельники до 2021'!$B$4:$X$28,'Форма 1'!V$8),"")</f>
        <v/>
      </c>
      <c r="F106" s="103" t="str">
        <f>IF(ISNUMBER('Форма 1'!W106),'Форма 1'!$H106*VLOOKUP('Форма 1'!$F106,'Придельники до 2021'!$B$4:$X$28,'Форма 1'!W$8),"")</f>
        <v/>
      </c>
      <c r="G106" s="103" t="str">
        <f>IF(ISNUMBER('Форма 1'!X106),'Форма 1'!$H106*VLOOKUP('Форма 1'!$F106,'Придельники до 2021'!$B$4:$X$28,'Форма 1'!X$8),"")</f>
        <v/>
      </c>
      <c r="H106" s="103" t="str">
        <f>IF(ISNUMBER('Форма 1'!Y106),'Форма 1'!$H106*VLOOKUP('Форма 1'!$F106,'Придельники до 2021'!$B$4:$X$28,'Форма 1'!Y$8),"")</f>
        <v/>
      </c>
      <c r="I106" s="103" t="str">
        <f>IF(ISNUMBER('Форма 1'!Z106),'Форма 1'!$H106*VLOOKUP('Форма 1'!$F106,'Придельники до 2021'!$B$4:$X$28,'Форма 1'!Z$8),"")</f>
        <v/>
      </c>
      <c r="J106" s="103" t="str">
        <f>IF(ISNUMBER('Форма 1'!AA106),'Форма 1'!$H106*VLOOKUP('Форма 1'!$F106,'Придельники до 2021'!$B$4:$X$28,'Форма 1'!AA$8),"")</f>
        <v/>
      </c>
      <c r="K106" s="90"/>
      <c r="L106" s="87"/>
      <c r="M106" s="103">
        <f>IF(ISNUMBER('Форма 1'!AD106),'Форма 1'!$H106*VLOOKUP('Форма 1'!$F106,'Придельники до 2021'!$B$4:$X$28,'Форма 1'!AD$8),"")</f>
        <v>6846753.8040000005</v>
      </c>
      <c r="N106" s="103" t="str">
        <f>IF(ISBLANK('Форма 1'!$AE106),"",IF('Форма 1'!$AE106=1,'Форма 1'!$H106*VLOOKUP('Форма 1'!$F106,'Придельники до 2021'!$B$4:$X$28,'Форма 1'!$AE$8,0),IF('Форма 1'!$AE106=2,'Форма 1'!$H106*VLOOKUP('Форма 1'!$F106,'Придельники до 2021'!$B$4:$X$28,13,0),IF('Форма 1'!$AE106=3,'Форма 1'!$H106*VLOOKUP('Форма 1'!$F106,'Придельники до 2021'!$B$4:$X$28,12,0)))))</f>
        <v/>
      </c>
      <c r="O106" s="103" t="str">
        <f>IF(ISNUMBER('Форма 1'!AF106),'Форма 1'!$H106*VLOOKUP('Форма 1'!$F106,'Придельники до 2021'!$B$4:$X$28,'Форма 1'!AF$8),"")</f>
        <v/>
      </c>
      <c r="P106" s="87"/>
      <c r="Q106" s="103" t="str">
        <f>IF(ISNUMBER('Форма 1'!AH106),'Форма 1'!$H106*VLOOKUP('Форма 1'!$F106,'Придельники до 2021'!$B$4:$X$28,'Форма 1'!AH$8),"")</f>
        <v/>
      </c>
      <c r="R106" s="103" t="str">
        <f>IF(ISNUMBER('Форма 1'!AI106),'Форма 1'!$H106*VLOOKUP('Форма 1'!$F106,'Придельники до 2021'!$B$4:$X$28,'Форма 1'!AI$8),"")</f>
        <v/>
      </c>
      <c r="S106" s="103" t="str">
        <f>IF(ISNUMBER('Форма 1'!AJ106),'Форма 1'!$H106*VLOOKUP('Форма 1'!$F106,'Придельники до 2021'!$B$4:$X$28,'Форма 1'!AJ$8),"")</f>
        <v/>
      </c>
      <c r="T106" s="87"/>
    </row>
    <row r="107" spans="1:20">
      <c r="A107" s="188">
        <f t="shared" si="10"/>
        <v>14</v>
      </c>
      <c r="B107" s="189" t="s">
        <v>201</v>
      </c>
      <c r="C107" s="99">
        <f t="shared" si="11"/>
        <v>5634574.2700000005</v>
      </c>
      <c r="D107" s="103" t="str">
        <f>IF(ISNUMBER('Форма 1'!U107),'Форма 1'!$H107*VLOOKUP('Форма 1'!$F107,'Придельники до 2021'!$B$4:$X$28,'Форма 1'!U$8),"")</f>
        <v/>
      </c>
      <c r="E107" s="103" t="str">
        <f>IF(ISNUMBER('Форма 1'!V107),'Форма 1'!$H107*VLOOKUP('Форма 1'!$F107,'Придельники до 2021'!$B$4:$X$28,'Форма 1'!V$8),"")</f>
        <v/>
      </c>
      <c r="F107" s="103" t="str">
        <f>IF(ISNUMBER('Форма 1'!W107),'Форма 1'!$H107*VLOOKUP('Форма 1'!$F107,'Придельники до 2021'!$B$4:$X$28,'Форма 1'!W$8),"")</f>
        <v/>
      </c>
      <c r="G107" s="103" t="str">
        <f>IF(ISNUMBER('Форма 1'!X107),'Форма 1'!$H107*VLOOKUP('Форма 1'!$F107,'Придельники до 2021'!$B$4:$X$28,'Форма 1'!X$8),"")</f>
        <v/>
      </c>
      <c r="H107" s="103" t="str">
        <f>IF(ISNUMBER('Форма 1'!Y107),'Форма 1'!$H107*VLOOKUP('Форма 1'!$F107,'Придельники до 2021'!$B$4:$X$28,'Форма 1'!Y$8),"")</f>
        <v/>
      </c>
      <c r="I107" s="103" t="str">
        <f>IF(ISNUMBER('Форма 1'!Z107),'Форма 1'!$H107*VLOOKUP('Форма 1'!$F107,'Придельники до 2021'!$B$4:$X$28,'Форма 1'!Z$8),"")</f>
        <v/>
      </c>
      <c r="J107" s="103" t="str">
        <f>IF(ISNUMBER('Форма 1'!AA107),'Форма 1'!$H107*VLOOKUP('Форма 1'!$F107,'Придельники до 2021'!$B$4:$X$28,'Форма 1'!AA$8),"")</f>
        <v/>
      </c>
      <c r="K107" s="90"/>
      <c r="L107" s="87"/>
      <c r="M107" s="103">
        <f>IF(ISNUMBER('Форма 1'!AD107),'Форма 1'!$H107*VLOOKUP('Форма 1'!$F107,'Придельники до 2021'!$B$4:$X$28,'Форма 1'!AD$8),"")</f>
        <v>5634574.2700000005</v>
      </c>
      <c r="N107" s="103" t="str">
        <f>IF(ISBLANK('Форма 1'!$AE107),"",IF('Форма 1'!$AE107=1,'Форма 1'!$H107*VLOOKUP('Форма 1'!$F107,'Придельники до 2021'!$B$4:$X$28,'Форма 1'!$AE$8,0),IF('Форма 1'!$AE107=2,'Форма 1'!$H107*VLOOKUP('Форма 1'!$F107,'Придельники до 2021'!$B$4:$X$28,13,0),IF('Форма 1'!$AE107=3,'Форма 1'!$H107*VLOOKUP('Форма 1'!$F107,'Придельники до 2021'!$B$4:$X$28,12,0)))))</f>
        <v/>
      </c>
      <c r="O107" s="103" t="str">
        <f>IF(ISNUMBER('Форма 1'!AF107),'Форма 1'!$H107*VLOOKUP('Форма 1'!$F107,'Придельники до 2021'!$B$4:$X$28,'Форма 1'!AF$8),"")</f>
        <v/>
      </c>
      <c r="P107" s="87"/>
      <c r="Q107" s="103" t="str">
        <f>IF(ISNUMBER('Форма 1'!AH107),'Форма 1'!$H107*VLOOKUP('Форма 1'!$F107,'Придельники до 2021'!$B$4:$X$28,'Форма 1'!AH$8),"")</f>
        <v/>
      </c>
      <c r="R107" s="103" t="str">
        <f>IF(ISNUMBER('Форма 1'!AI107),'Форма 1'!$H107*VLOOKUP('Форма 1'!$F107,'Придельники до 2021'!$B$4:$X$28,'Форма 1'!AI$8),"")</f>
        <v/>
      </c>
      <c r="S107" s="103" t="str">
        <f>IF(ISNUMBER('Форма 1'!AJ107),'Форма 1'!$H107*VLOOKUP('Форма 1'!$F107,'Придельники до 2021'!$B$4:$X$28,'Форма 1'!AJ$8),"")</f>
        <v/>
      </c>
      <c r="T107" s="87"/>
    </row>
    <row r="108" spans="1:20" ht="15.75">
      <c r="A108" s="187">
        <v>0</v>
      </c>
      <c r="B108" s="34" t="s">
        <v>202</v>
      </c>
      <c r="C108" s="36">
        <f t="shared" ref="C108:T108" si="14">SUM(C109:C138)</f>
        <v>242982948.70240003</v>
      </c>
      <c r="D108" s="36">
        <f t="shared" si="14"/>
        <v>4012541.2938000001</v>
      </c>
      <c r="E108" s="36">
        <f t="shared" si="14"/>
        <v>15748727.93</v>
      </c>
      <c r="F108" s="36">
        <f t="shared" si="14"/>
        <v>8526135.4829999991</v>
      </c>
      <c r="G108" s="36">
        <f t="shared" si="14"/>
        <v>5458025.8260000013</v>
      </c>
      <c r="H108" s="36">
        <f t="shared" si="14"/>
        <v>10599953.523</v>
      </c>
      <c r="I108" s="36">
        <f t="shared" si="14"/>
        <v>1026137.156</v>
      </c>
      <c r="J108" s="36">
        <f t="shared" si="14"/>
        <v>15639076.3018</v>
      </c>
      <c r="K108" s="37">
        <f t="shared" si="14"/>
        <v>0</v>
      </c>
      <c r="L108" s="36">
        <f t="shared" si="14"/>
        <v>0</v>
      </c>
      <c r="M108" s="36">
        <f t="shared" si="14"/>
        <v>95334926.345800012</v>
      </c>
      <c r="N108" s="36">
        <f t="shared" si="14"/>
        <v>80863613.674700007</v>
      </c>
      <c r="O108" s="36">
        <f t="shared" si="14"/>
        <v>5773811.1682999991</v>
      </c>
      <c r="P108" s="36">
        <f t="shared" si="14"/>
        <v>0</v>
      </c>
      <c r="Q108" s="36">
        <f t="shared" si="14"/>
        <v>0</v>
      </c>
      <c r="R108" s="36">
        <f t="shared" si="14"/>
        <v>0</v>
      </c>
      <c r="S108" s="36">
        <f t="shared" si="14"/>
        <v>0</v>
      </c>
      <c r="T108" s="36">
        <f t="shared" si="14"/>
        <v>0</v>
      </c>
    </row>
    <row r="109" spans="1:20">
      <c r="A109" s="188">
        <f t="shared" si="10"/>
        <v>1</v>
      </c>
      <c r="B109" s="191" t="s">
        <v>203</v>
      </c>
      <c r="C109" s="99">
        <f t="shared" si="11"/>
        <v>26040278.460000001</v>
      </c>
      <c r="D109" s="103" t="str">
        <f>IF(ISNUMBER('Форма 1'!U109),'Форма 1'!$H109*VLOOKUP('Форма 1'!$F109,'Придельники до 2021'!$B$4:$X$28,'Форма 1'!U$8),"")</f>
        <v/>
      </c>
      <c r="E109" s="103" t="str">
        <f>IF(ISNUMBER('Форма 1'!V109),'Форма 1'!$H109*VLOOKUP('Форма 1'!$F109,'Придельники до 2021'!$B$4:$X$28,'Форма 1'!V$8),"")</f>
        <v/>
      </c>
      <c r="F109" s="103" t="str">
        <f>IF(ISNUMBER('Форма 1'!W109),'Форма 1'!$H109*VLOOKUP('Форма 1'!$F109,'Придельники до 2021'!$B$4:$X$28,'Форма 1'!W$8),"")</f>
        <v/>
      </c>
      <c r="G109" s="103" t="str">
        <f>IF(ISNUMBER('Форма 1'!X109),'Форма 1'!$H109*VLOOKUP('Форма 1'!$F109,'Придельники до 2021'!$B$4:$X$28,'Форма 1'!X$8),"")</f>
        <v/>
      </c>
      <c r="H109" s="103" t="str">
        <f>IF(ISNUMBER('Форма 1'!Y109),'Форма 1'!$H109*VLOOKUP('Форма 1'!$F109,'Придельники до 2021'!$B$4:$X$28,'Форма 1'!Y$8),"")</f>
        <v/>
      </c>
      <c r="I109" s="103" t="str">
        <f>IF(ISNUMBER('Форма 1'!Z109),'Форма 1'!$H109*VLOOKUP('Форма 1'!$F109,'Придельники до 2021'!$B$4:$X$28,'Форма 1'!Z$8),"")</f>
        <v/>
      </c>
      <c r="J109" s="103" t="str">
        <f>IF(ISNUMBER('Форма 1'!AA109),'Форма 1'!$H109*VLOOKUP('Форма 1'!$F109,'Придельники до 2021'!$B$4:$X$28,'Форма 1'!AA$8),"")</f>
        <v/>
      </c>
      <c r="K109" s="90"/>
      <c r="L109" s="87"/>
      <c r="M109" s="103" t="str">
        <f>IF(ISNUMBER('Форма 1'!AD109),'Форма 1'!$H109*VLOOKUP('Форма 1'!$F109,'Придельники до 2021'!$B$4:$X$28,'Форма 1'!AD$8),"")</f>
        <v/>
      </c>
      <c r="N109" s="103">
        <f>IF(ISBLANK('Форма 1'!$AE109),"",IF('Форма 1'!$AE109=1,'Форма 1'!$H109*VLOOKUP('Форма 1'!$F109,'Придельники до 2021'!$B$4:$X$28,'Форма 1'!$AE$8,0),IF('Форма 1'!$AE109=2,'Форма 1'!$H109*VLOOKUP('Форма 1'!$F109,'Придельники до 2021'!$B$4:$X$28,13,0),IF('Форма 1'!$AE109=3,'Форма 1'!$H109*VLOOKUP('Форма 1'!$F109,'Придельники до 2021'!$B$4:$X$28,12,0)))))</f>
        <v>26040278.460000001</v>
      </c>
      <c r="O109" s="103" t="str">
        <f>IF(ISNUMBER('Форма 1'!AF109),'Форма 1'!$H109*VLOOKUP('Форма 1'!$F109,'Придельники до 2021'!$B$4:$X$28,'Форма 1'!AF$8),"")</f>
        <v/>
      </c>
      <c r="P109" s="87"/>
      <c r="Q109" s="103" t="str">
        <f>IF(ISNUMBER('Форма 1'!AH109),'Форма 1'!$H109*VLOOKUP('Форма 1'!$F109,'Придельники до 2021'!$B$4:$X$28,'Форма 1'!AH$8),"")</f>
        <v/>
      </c>
      <c r="R109" s="103" t="str">
        <f>IF(ISNUMBER('Форма 1'!AI109),'Форма 1'!$H109*VLOOKUP('Форма 1'!$F109,'Придельники до 2021'!$B$4:$X$28,'Форма 1'!AI$8),"")</f>
        <v/>
      </c>
      <c r="S109" s="103" t="str">
        <f>IF(ISNUMBER('Форма 1'!AJ109),'Форма 1'!$H109*VLOOKUP('Форма 1'!$F109,'Придельники до 2021'!$B$4:$X$28,'Форма 1'!AJ$8),"")</f>
        <v/>
      </c>
      <c r="T109" s="87"/>
    </row>
    <row r="110" spans="1:20">
      <c r="A110" s="188">
        <f t="shared" si="10"/>
        <v>2</v>
      </c>
      <c r="B110" s="189" t="s">
        <v>204</v>
      </c>
      <c r="C110" s="99">
        <f t="shared" si="11"/>
        <v>7771042.3000000007</v>
      </c>
      <c r="D110" s="103">
        <f>IF(ISNUMBER('Форма 1'!U110),'Форма 1'!$H110*VLOOKUP('Форма 1'!$F110,'Придельники с 2022'!$B$4:$X$28,'Форма 1'!U$8),"")</f>
        <v>507790.92000000004</v>
      </c>
      <c r="E110" s="103">
        <f>IF(ISNUMBER('Форма 1'!V110),'Форма 1'!$H110*VLOOKUP('Форма 1'!$F110,'Придельники с 2022'!$B$4:$X$28,'Форма 1'!V$8),"")</f>
        <v>5762482.3200000003</v>
      </c>
      <c r="F110" s="103" t="str">
        <f>IF(ISNUMBER('Форма 1'!W110),'Форма 1'!$H110*VLOOKUP('Форма 1'!$F110,'Придельники до 2021'!$B$4:$X$28,'Форма 1'!W$8),"")</f>
        <v/>
      </c>
      <c r="G110" s="103">
        <f>IF(ISNUMBER('Форма 1'!X110),'Форма 1'!$H110*VLOOKUP('Форма 1'!$F110,'Придельники до 2021'!$B$4:$X$28,'Форма 1'!X$8),"")</f>
        <v>259177.66</v>
      </c>
      <c r="H110" s="103">
        <f>IF(ISNUMBER('Форма 1'!Y110),'Форма 1'!$H110*VLOOKUP('Форма 1'!$F110,'Придельники с 2022'!$B$4:$X$28,'Форма 1'!Y$8),"")</f>
        <v>799340.92</v>
      </c>
      <c r="I110" s="103">
        <f>IF(ISNUMBER('Форма 1'!Z110),'Форма 1'!$H110*VLOOKUP('Форма 1'!$F110,'Придельники до 2021'!$B$4:$X$28,'Форма 1'!Z$8),"")</f>
        <v>442250.48</v>
      </c>
      <c r="J110" s="103" t="str">
        <f>IF(ISNUMBER('Форма 1'!AA110),'Форма 1'!$H110*VLOOKUP('Форма 1'!$F110,'Придельники до 2021'!$B$4:$X$28,'Форма 1'!AA$8),"")</f>
        <v/>
      </c>
      <c r="K110" s="90"/>
      <c r="L110" s="87"/>
      <c r="M110" s="103" t="str">
        <f>IF(ISNUMBER('Форма 1'!AD110),'Форма 1'!$H110*VLOOKUP('Форма 1'!$F110,'Придельники до 2021'!$B$4:$X$28,'Форма 1'!AD$8),"")</f>
        <v/>
      </c>
      <c r="N110" s="103" t="str">
        <f>IF(ISBLANK('Форма 1'!$AE110),"",IF('Форма 1'!$AE110=1,'Форма 1'!$H110*VLOOKUP('Форма 1'!$F110,'Придельники до 2021'!$B$4:$X$28,'Форма 1'!$AE$8,0),IF('Форма 1'!$AE110=2,'Форма 1'!$H110*VLOOKUP('Форма 1'!$F110,'Придельники до 2021'!$B$4:$X$28,13,0),IF('Форма 1'!$AE110=3,'Форма 1'!$H110*VLOOKUP('Форма 1'!$F110,'Придельники до 2021'!$B$4:$X$28,12,0)))))</f>
        <v/>
      </c>
      <c r="O110" s="103" t="str">
        <f>IF(ISNUMBER('Форма 1'!AF110),'Форма 1'!$H110*VLOOKUP('Форма 1'!$F110,'Придельники до 2021'!$B$4:$X$28,'Форма 1'!AF$8),"")</f>
        <v/>
      </c>
      <c r="P110" s="87"/>
      <c r="Q110" s="103" t="str">
        <f>IF(ISNUMBER('Форма 1'!AH110),'Форма 1'!$H110*VLOOKUP('Форма 1'!$F110,'Придельники до 2021'!$B$4:$X$28,'Форма 1'!AH$8),"")</f>
        <v/>
      </c>
      <c r="R110" s="103" t="str">
        <f>IF(ISNUMBER('Форма 1'!AI110),'Форма 1'!$H110*VLOOKUP('Форма 1'!$F110,'Придельники до 2021'!$B$4:$X$28,'Форма 1'!AI$8),"")</f>
        <v/>
      </c>
      <c r="S110" s="103" t="str">
        <f>IF(ISNUMBER('Форма 1'!AJ110),'Форма 1'!$H110*VLOOKUP('Форма 1'!$F110,'Придельники до 2021'!$B$4:$X$28,'Форма 1'!AJ$8),"")</f>
        <v/>
      </c>
      <c r="T110" s="87"/>
    </row>
    <row r="111" spans="1:20">
      <c r="A111" s="188">
        <f t="shared" si="10"/>
        <v>3</v>
      </c>
      <c r="B111" s="189" t="s">
        <v>205</v>
      </c>
      <c r="C111" s="99">
        <f t="shared" si="11"/>
        <v>1901512.2</v>
      </c>
      <c r="D111" s="103" t="str">
        <f>IF(ISNUMBER('Форма 1'!U111),'Форма 1'!$H111*VLOOKUP('Форма 1'!$F111,'Придельники до 2021'!$B$4:$X$28,'Форма 1'!U$8),"")</f>
        <v/>
      </c>
      <c r="E111" s="103" t="str">
        <f>IF(ISNUMBER('Форма 1'!V111),'Форма 1'!$H111*VLOOKUP('Форма 1'!$F111,'Придельники до 2021'!$B$4:$X$28,'Форма 1'!V$8),"")</f>
        <v/>
      </c>
      <c r="F111" s="103">
        <f>IF(ISNUMBER('Форма 1'!W111),'Форма 1'!$H111*VLOOKUP('Форма 1'!$F111,'Придельники до 2021'!$B$4:$X$28,'Форма 1'!W$8),"")</f>
        <v>1901512.2</v>
      </c>
      <c r="G111" s="103" t="str">
        <f>IF(ISNUMBER('Форма 1'!X111),'Форма 1'!$H111*VLOOKUP('Форма 1'!$F111,'Придельники до 2021'!$B$4:$X$28,'Форма 1'!X$8),"")</f>
        <v/>
      </c>
      <c r="H111" s="103" t="str">
        <f>IF(ISNUMBER('Форма 1'!Y111),'Форма 1'!$H111*VLOOKUP('Форма 1'!$F111,'Придельники до 2021'!$B$4:$X$28,'Форма 1'!Y$8),"")</f>
        <v/>
      </c>
      <c r="I111" s="103" t="str">
        <f>IF(ISNUMBER('Форма 1'!Z111),'Форма 1'!$H111*VLOOKUP('Форма 1'!$F111,'Придельники до 2021'!$B$4:$X$28,'Форма 1'!Z$8),"")</f>
        <v/>
      </c>
      <c r="J111" s="103" t="str">
        <f>IF(ISNUMBER('Форма 1'!AA111),'Форма 1'!$H111*VLOOKUP('Форма 1'!$F111,'Придельники до 2021'!$B$4:$X$28,'Форма 1'!AA$8),"")</f>
        <v/>
      </c>
      <c r="K111" s="90"/>
      <c r="L111" s="87"/>
      <c r="M111" s="103" t="str">
        <f>IF(ISNUMBER('Форма 1'!AD111),'Форма 1'!$H111*VLOOKUP('Форма 1'!$F111,'Придельники до 2021'!$B$4:$X$28,'Форма 1'!AD$8),"")</f>
        <v/>
      </c>
      <c r="N111" s="103" t="str">
        <f>IF(ISBLANK('Форма 1'!$AE111),"",IF('Форма 1'!$AE111=1,'Форма 1'!$H111*VLOOKUP('Форма 1'!$F111,'Придельники до 2021'!$B$4:$X$28,'Форма 1'!$AE$8,0),IF('Форма 1'!$AE111=2,'Форма 1'!$H111*VLOOKUP('Форма 1'!$F111,'Придельники до 2021'!$B$4:$X$28,13,0),IF('Форма 1'!$AE111=3,'Форма 1'!$H111*VLOOKUP('Форма 1'!$F111,'Придельники до 2021'!$B$4:$X$28,12,0)))))</f>
        <v/>
      </c>
      <c r="O111" s="103" t="str">
        <f>IF(ISNUMBER('Форма 1'!AF111),'Форма 1'!$H111*VLOOKUP('Форма 1'!$F111,'Придельники до 2021'!$B$4:$X$28,'Форма 1'!AF$8),"")</f>
        <v/>
      </c>
      <c r="P111" s="87"/>
      <c r="Q111" s="103" t="str">
        <f>IF(ISNUMBER('Форма 1'!AH111),'Форма 1'!$H111*VLOOKUP('Форма 1'!$F111,'Придельники до 2021'!$B$4:$X$28,'Форма 1'!AH$8),"")</f>
        <v/>
      </c>
      <c r="R111" s="103" t="str">
        <f>IF(ISNUMBER('Форма 1'!AI111),'Форма 1'!$H111*VLOOKUP('Форма 1'!$F111,'Придельники до 2021'!$B$4:$X$28,'Форма 1'!AI$8),"")</f>
        <v/>
      </c>
      <c r="S111" s="103" t="str">
        <f>IF(ISNUMBER('Форма 1'!AJ111),'Форма 1'!$H111*VLOOKUP('Форма 1'!$F111,'Придельники до 2021'!$B$4:$X$28,'Форма 1'!AJ$8),"")</f>
        <v/>
      </c>
      <c r="T111" s="87"/>
    </row>
    <row r="112" spans="1:20">
      <c r="A112" s="188">
        <f t="shared" si="10"/>
        <v>4</v>
      </c>
      <c r="B112" s="189" t="s">
        <v>206</v>
      </c>
      <c r="C112" s="99">
        <f t="shared" si="11"/>
        <v>5127726.57</v>
      </c>
      <c r="D112" s="103" t="str">
        <f>IF(ISNUMBER('Форма 1'!U112),'Форма 1'!$H112*VLOOKUP('Форма 1'!$F112,'Придельники до 2021'!$B$4:$X$28,'Форма 1'!U$8),"")</f>
        <v/>
      </c>
      <c r="E112" s="103" t="str">
        <f>IF(ISNUMBER('Форма 1'!V112),'Форма 1'!$H112*VLOOKUP('Форма 1'!$F112,'Придельники до 2021'!$B$4:$X$28,'Форма 1'!V$8),"")</f>
        <v/>
      </c>
      <c r="F112" s="103">
        <f>IF(ISNUMBER('Форма 1'!W112),'Форма 1'!$H112*VLOOKUP('Форма 1'!$F112,'Придельники до 2021'!$B$4:$X$28,'Форма 1'!W$8),"")</f>
        <v>1834359.9799999997</v>
      </c>
      <c r="G112" s="103">
        <f>IF(ISNUMBER('Форма 1'!X112),'Форма 1'!$H112*VLOOKUP('Форма 1'!$F112,'Придельники до 2021'!$B$4:$X$28,'Форма 1'!X$8),"")</f>
        <v>1139377.97</v>
      </c>
      <c r="H112" s="103">
        <f>IF(ISNUMBER('Форма 1'!Y112),'Форма 1'!$H112*VLOOKUP('Форма 1'!$F112,'Придельники до 2021'!$B$4:$X$28,'Форма 1'!Y$8),"")</f>
        <v>2153988.62</v>
      </c>
      <c r="I112" s="103" t="str">
        <f>IF(ISNUMBER('Форма 1'!Z112),'Форма 1'!$H112*VLOOKUP('Форма 1'!$F112,'Придельники до 2021'!$B$4:$X$28,'Форма 1'!Z$8),"")</f>
        <v/>
      </c>
      <c r="J112" s="103" t="str">
        <f>IF(ISNUMBER('Форма 1'!AA112),'Форма 1'!$H112*VLOOKUP('Форма 1'!$F112,'Придельники до 2021'!$B$4:$X$28,'Форма 1'!AA$8),"")</f>
        <v/>
      </c>
      <c r="K112" s="90"/>
      <c r="L112" s="87"/>
      <c r="M112" s="103" t="str">
        <f>IF(ISNUMBER('Форма 1'!AD112),'Форма 1'!$H112*VLOOKUP('Форма 1'!$F112,'Придельники до 2021'!$B$4:$X$28,'Форма 1'!AD$8),"")</f>
        <v/>
      </c>
      <c r="N112" s="103" t="str">
        <f>IF(ISBLANK('Форма 1'!$AE112),"",IF('Форма 1'!$AE112=1,'Форма 1'!$H112*VLOOKUP('Форма 1'!$F112,'Придельники до 2021'!$B$4:$X$28,'Форма 1'!$AE$8,0),IF('Форма 1'!$AE112=2,'Форма 1'!$H112*VLOOKUP('Форма 1'!$F112,'Придельники до 2021'!$B$4:$X$28,13,0),IF('Форма 1'!$AE112=3,'Форма 1'!$H112*VLOOKUP('Форма 1'!$F112,'Придельники до 2021'!$B$4:$X$28,12,0)))))</f>
        <v/>
      </c>
      <c r="O112" s="103" t="str">
        <f>IF(ISNUMBER('Форма 1'!AF112),'Форма 1'!$H112*VLOOKUP('Форма 1'!$F112,'Придельники до 2021'!$B$4:$X$28,'Форма 1'!AF$8),"")</f>
        <v/>
      </c>
      <c r="P112" s="87"/>
      <c r="Q112" s="103" t="str">
        <f>IF(ISNUMBER('Форма 1'!AH112),'Форма 1'!$H112*VLOOKUP('Форма 1'!$F112,'Придельники до 2021'!$B$4:$X$28,'Форма 1'!AH$8),"")</f>
        <v/>
      </c>
      <c r="R112" s="103" t="str">
        <f>IF(ISNUMBER('Форма 1'!AI112),'Форма 1'!$H112*VLOOKUP('Форма 1'!$F112,'Придельники до 2021'!$B$4:$X$28,'Форма 1'!AI$8),"")</f>
        <v/>
      </c>
      <c r="S112" s="103" t="str">
        <f>IF(ISNUMBER('Форма 1'!AJ112),'Форма 1'!$H112*VLOOKUP('Форма 1'!$F112,'Придельники до 2021'!$B$4:$X$28,'Форма 1'!AJ$8),"")</f>
        <v/>
      </c>
      <c r="T112" s="87"/>
    </row>
    <row r="113" spans="1:20">
      <c r="A113" s="188">
        <f t="shared" si="10"/>
        <v>5</v>
      </c>
      <c r="B113" s="189" t="s">
        <v>207</v>
      </c>
      <c r="C113" s="99">
        <f t="shared" si="11"/>
        <v>15680008.529999999</v>
      </c>
      <c r="D113" s="103" t="str">
        <f>IF(ISNUMBER('Форма 1'!U113),'Форма 1'!$H113*VLOOKUP('Форма 1'!$F113,'Придельники до 2021'!$B$4:$X$28,'Форма 1'!U$8),"")</f>
        <v/>
      </c>
      <c r="E113" s="103" t="str">
        <f>IF(ISNUMBER('Форма 1'!V113),'Форма 1'!$H113*VLOOKUP('Форма 1'!$F113,'Придельники до 2021'!$B$4:$X$28,'Форма 1'!V$8),"")</f>
        <v/>
      </c>
      <c r="F113" s="103" t="str">
        <f>IF(ISNUMBER('Форма 1'!W113),'Форма 1'!$H113*VLOOKUP('Форма 1'!$F113,'Придельники до 2021'!$B$4:$X$28,'Форма 1'!W$8),"")</f>
        <v/>
      </c>
      <c r="G113" s="103" t="str">
        <f>IF(ISNUMBER('Форма 1'!X113),'Форма 1'!$H113*VLOOKUP('Форма 1'!$F113,'Придельники до 2021'!$B$4:$X$28,'Форма 1'!X$8),"")</f>
        <v/>
      </c>
      <c r="H113" s="103" t="str">
        <f>IF(ISNUMBER('Форма 1'!Y113),'Форма 1'!$H113*VLOOKUP('Форма 1'!$F113,'Придельники до 2021'!$B$4:$X$28,'Форма 1'!Y$8),"")</f>
        <v/>
      </c>
      <c r="I113" s="103" t="str">
        <f>IF(ISNUMBER('Форма 1'!Z113),'Форма 1'!$H113*VLOOKUP('Форма 1'!$F113,'Придельники до 2021'!$B$4:$X$28,'Форма 1'!Z$8),"")</f>
        <v/>
      </c>
      <c r="J113" s="103" t="str">
        <f>IF(ISNUMBER('Форма 1'!AA113),'Форма 1'!$H113*VLOOKUP('Форма 1'!$F113,'Придельники до 2021'!$B$4:$X$28,'Форма 1'!AA$8),"")</f>
        <v/>
      </c>
      <c r="K113" s="90"/>
      <c r="L113" s="87"/>
      <c r="M113" s="103">
        <f>IF(ISNUMBER('Форма 1'!AD113),'Форма 1'!$H113*VLOOKUP('Форма 1'!$F113,'Придельники до 2021'!$B$4:$X$28,'Форма 1'!AD$8),"")</f>
        <v>15680008.529999999</v>
      </c>
      <c r="N113" s="103" t="str">
        <f>IF(ISBLANK('Форма 1'!$AE113),"",IF('Форма 1'!$AE113=1,'Форма 1'!$H113*VLOOKUP('Форма 1'!$F113,'Придельники до 2021'!$B$4:$X$28,'Форма 1'!$AE$8,0),IF('Форма 1'!$AE113=2,'Форма 1'!$H113*VLOOKUP('Форма 1'!$F113,'Придельники до 2021'!$B$4:$X$28,13,0),IF('Форма 1'!$AE113=3,'Форма 1'!$H113*VLOOKUP('Форма 1'!$F113,'Придельники до 2021'!$B$4:$X$28,12,0)))))</f>
        <v/>
      </c>
      <c r="O113" s="103" t="str">
        <f>IF(ISNUMBER('Форма 1'!AF113),'Форма 1'!$H113*VLOOKUP('Форма 1'!$F113,'Придельники до 2021'!$B$4:$X$28,'Форма 1'!AF$8),"")</f>
        <v/>
      </c>
      <c r="P113" s="87"/>
      <c r="Q113" s="103" t="str">
        <f>IF(ISNUMBER('Форма 1'!AH113),'Форма 1'!$H113*VLOOKUP('Форма 1'!$F113,'Придельники до 2021'!$B$4:$X$28,'Форма 1'!AH$8),"")</f>
        <v/>
      </c>
      <c r="R113" s="103" t="str">
        <f>IF(ISNUMBER('Форма 1'!AI113),'Форма 1'!$H113*VLOOKUP('Форма 1'!$F113,'Придельники до 2021'!$B$4:$X$28,'Форма 1'!AI$8),"")</f>
        <v/>
      </c>
      <c r="S113" s="103" t="str">
        <f>IF(ISNUMBER('Форма 1'!AJ113),'Форма 1'!$H113*VLOOKUP('Форма 1'!$F113,'Придельники до 2021'!$B$4:$X$28,'Форма 1'!AJ$8),"")</f>
        <v/>
      </c>
      <c r="T113" s="87"/>
    </row>
    <row r="114" spans="1:20">
      <c r="A114" s="188">
        <f t="shared" si="10"/>
        <v>6</v>
      </c>
      <c r="B114" s="189" t="s">
        <v>208</v>
      </c>
      <c r="C114" s="99">
        <f t="shared" si="11"/>
        <v>8719813.4159999993</v>
      </c>
      <c r="D114" s="103" t="str">
        <f>IF(ISNUMBER('Форма 1'!U114),'Форма 1'!$H114*VLOOKUP('Форма 1'!$F114,'Придельники до 2021'!$B$4:$X$28,'Форма 1'!U$8),"")</f>
        <v/>
      </c>
      <c r="E114" s="103" t="str">
        <f>IF(ISNUMBER('Форма 1'!V114),'Форма 1'!$H114*VLOOKUP('Форма 1'!$F114,'Придельники до 2021'!$B$4:$X$28,'Форма 1'!V$8),"")</f>
        <v/>
      </c>
      <c r="F114" s="103" t="str">
        <f>IF(ISNUMBER('Форма 1'!W114),'Форма 1'!$H114*VLOOKUP('Форма 1'!$F114,'Придельники до 2021'!$B$4:$X$28,'Форма 1'!W$8),"")</f>
        <v/>
      </c>
      <c r="G114" s="103" t="str">
        <f>IF(ISNUMBER('Форма 1'!X114),'Форма 1'!$H114*VLOOKUP('Форма 1'!$F114,'Придельники до 2021'!$B$4:$X$28,'Форма 1'!X$8),"")</f>
        <v/>
      </c>
      <c r="H114" s="103" t="str">
        <f>IF(ISNUMBER('Форма 1'!Y114),'Форма 1'!$H114*VLOOKUP('Форма 1'!$F114,'Придельники до 2021'!$B$4:$X$28,'Форма 1'!Y$8),"")</f>
        <v/>
      </c>
      <c r="I114" s="103" t="str">
        <f>IF(ISNUMBER('Форма 1'!Z114),'Форма 1'!$H114*VLOOKUP('Форма 1'!$F114,'Придельники до 2021'!$B$4:$X$28,'Форма 1'!Z$8),"")</f>
        <v/>
      </c>
      <c r="J114" s="103" t="str">
        <f>IF(ISNUMBER('Форма 1'!AA114),'Форма 1'!$H114*VLOOKUP('Форма 1'!$F114,'Придельники до 2021'!$B$4:$X$28,'Форма 1'!AA$8),"")</f>
        <v/>
      </c>
      <c r="K114" s="90"/>
      <c r="L114" s="87"/>
      <c r="M114" s="103" t="str">
        <f>IF(ISNUMBER('Форма 1'!AD114),'Форма 1'!$H114*VLOOKUP('Форма 1'!$F114,'Придельники до 2021'!$B$4:$X$28,'Форма 1'!AD$8),"")</f>
        <v/>
      </c>
      <c r="N114" s="103">
        <f>IF(ISBLANK('Форма 1'!$AE114),"",IF('Форма 1'!$AE114=1,'Форма 1'!$H114*VLOOKUP('Форма 1'!$F114,'Придельники до 2021'!$B$4:$X$28,'Форма 1'!$AE$8,0),IF('Форма 1'!$AE114=2,'Форма 1'!$H114*VLOOKUP('Форма 1'!$F114,'Придельники до 2021'!$B$4:$X$28,13,0),IF('Форма 1'!$AE114=3,'Форма 1'!$H114*VLOOKUP('Форма 1'!$F114,'Придельники до 2021'!$B$4:$X$28,12,0)))))</f>
        <v>8719813.4159999993</v>
      </c>
      <c r="O114" s="103" t="str">
        <f>IF(ISNUMBER('Форма 1'!AF114),'Форма 1'!$H114*VLOOKUP('Форма 1'!$F114,'Придельники до 2021'!$B$4:$X$28,'Форма 1'!AF$8),"")</f>
        <v/>
      </c>
      <c r="P114" s="87"/>
      <c r="Q114" s="103" t="str">
        <f>IF(ISNUMBER('Форма 1'!AH114),'Форма 1'!$H114*VLOOKUP('Форма 1'!$F114,'Придельники до 2021'!$B$4:$X$28,'Форма 1'!AH$8),"")</f>
        <v/>
      </c>
      <c r="R114" s="103" t="str">
        <f>IF(ISNUMBER('Форма 1'!AI114),'Форма 1'!$H114*VLOOKUP('Форма 1'!$F114,'Придельники до 2021'!$B$4:$X$28,'Форма 1'!AI$8),"")</f>
        <v/>
      </c>
      <c r="S114" s="103" t="str">
        <f>IF(ISNUMBER('Форма 1'!AJ114),'Форма 1'!$H114*VLOOKUP('Форма 1'!$F114,'Придельники до 2021'!$B$4:$X$28,'Форма 1'!AJ$8),"")</f>
        <v/>
      </c>
      <c r="T114" s="87"/>
    </row>
    <row r="115" spans="1:20">
      <c r="A115" s="188">
        <f t="shared" si="10"/>
        <v>7</v>
      </c>
      <c r="B115" s="189" t="s">
        <v>209</v>
      </c>
      <c r="C115" s="99">
        <f t="shared" si="11"/>
        <v>10817073.963</v>
      </c>
      <c r="D115" s="103" t="str">
        <f>IF(ISNUMBER('Форма 1'!U115),'Форма 1'!$H115*VLOOKUP('Форма 1'!$F115,'Придельники до 2021'!$B$4:$X$28,'Форма 1'!U$8),"")</f>
        <v/>
      </c>
      <c r="E115" s="103" t="str">
        <f>IF(ISNUMBER('Форма 1'!V115),'Форма 1'!$H115*VLOOKUP('Форма 1'!$F115,'Придельники до 2021'!$B$4:$X$28,'Форма 1'!V$8),"")</f>
        <v/>
      </c>
      <c r="F115" s="103">
        <f>IF(ISNUMBER('Форма 1'!W115),'Форма 1'!$H115*VLOOKUP('Форма 1'!$F115,'Придельники до 2021'!$B$4:$X$28,'Форма 1'!W$8),"")</f>
        <v>2549847.7799999998</v>
      </c>
      <c r="G115" s="103" t="str">
        <f>IF(ISNUMBER('Форма 1'!X115),'Форма 1'!$H115*VLOOKUP('Форма 1'!$F115,'Придельники до 2021'!$B$4:$X$28,'Форма 1'!X$8),"")</f>
        <v/>
      </c>
      <c r="H115" s="103" t="str">
        <f>IF(ISNUMBER('Форма 1'!Y115),'Форма 1'!$H115*VLOOKUP('Форма 1'!$F115,'Придельники до 2021'!$B$4:$X$28,'Форма 1'!Y$8),"")</f>
        <v/>
      </c>
      <c r="I115" s="103" t="str">
        <f>IF(ISNUMBER('Форма 1'!Z115),'Форма 1'!$H115*VLOOKUP('Форма 1'!$F115,'Придельники до 2021'!$B$4:$X$28,'Форма 1'!Z$8),"")</f>
        <v/>
      </c>
      <c r="J115" s="103" t="str">
        <f>IF(ISNUMBER('Форма 1'!AA115),'Форма 1'!$H115*VLOOKUP('Форма 1'!$F115,'Придельники до 2021'!$B$4:$X$28,'Форма 1'!AA$8),"")</f>
        <v/>
      </c>
      <c r="K115" s="90"/>
      <c r="L115" s="87"/>
      <c r="M115" s="103" t="str">
        <f>IF(ISNUMBER('Форма 1'!AD115),'Форма 1'!$H115*VLOOKUP('Форма 1'!$F115,'Придельники до 2021'!$B$4:$X$28,'Форма 1'!AD$8),"")</f>
        <v/>
      </c>
      <c r="N115" s="103">
        <f>IF(ISBLANK('Форма 1'!$AE115),"",IF('Форма 1'!$AE115=1,'Форма 1'!$H115*VLOOKUP('Форма 1'!$F115,'Придельники до 2021'!$B$4:$X$28,'Форма 1'!$AE$8,0),IF('Форма 1'!$AE115=2,'Форма 1'!$H115*VLOOKUP('Форма 1'!$F115,'Придельники до 2021'!$B$4:$X$28,13,0),IF('Форма 1'!$AE115=3,'Форма 1'!$H115*VLOOKUP('Форма 1'!$F115,'Придельники до 2021'!$B$4:$X$28,12,0)))))</f>
        <v>8267226.1830000002</v>
      </c>
      <c r="O115" s="103" t="str">
        <f>IF(ISNUMBER('Форма 1'!AF115),'Форма 1'!$H115*VLOOKUP('Форма 1'!$F115,'Придельники до 2021'!$B$4:$X$28,'Форма 1'!AF$8),"")</f>
        <v/>
      </c>
      <c r="P115" s="87"/>
      <c r="Q115" s="103" t="str">
        <f>IF(ISNUMBER('Форма 1'!AH115),'Форма 1'!$H115*VLOOKUP('Форма 1'!$F115,'Придельники до 2021'!$B$4:$X$28,'Форма 1'!AH$8),"")</f>
        <v/>
      </c>
      <c r="R115" s="103" t="str">
        <f>IF(ISNUMBER('Форма 1'!AI115),'Форма 1'!$H115*VLOOKUP('Форма 1'!$F115,'Придельники до 2021'!$B$4:$X$28,'Форма 1'!AI$8),"")</f>
        <v/>
      </c>
      <c r="S115" s="103" t="str">
        <f>IF(ISNUMBER('Форма 1'!AJ115),'Форма 1'!$H115*VLOOKUP('Форма 1'!$F115,'Придельники до 2021'!$B$4:$X$28,'Форма 1'!AJ$8),"")</f>
        <v/>
      </c>
      <c r="T115" s="87"/>
    </row>
    <row r="116" spans="1:20">
      <c r="A116" s="188">
        <f t="shared" si="10"/>
        <v>8</v>
      </c>
      <c r="B116" s="189" t="s">
        <v>210</v>
      </c>
      <c r="C116" s="99">
        <f t="shared" si="11"/>
        <v>2878356.63</v>
      </c>
      <c r="D116" s="103" t="str">
        <f>IF(ISNUMBER('Форма 1'!U116),'Форма 1'!$H116*VLOOKUP('Форма 1'!$F116,'Придельники до 2021'!$B$4:$X$28,'Форма 1'!U$8),"")</f>
        <v/>
      </c>
      <c r="E116" s="103" t="str">
        <f>IF(ISNUMBER('Форма 1'!V116),'Форма 1'!$H116*VLOOKUP('Форма 1'!$F116,'Придельники до 2021'!$B$4:$X$28,'Форма 1'!V$8),"")</f>
        <v/>
      </c>
      <c r="F116" s="103">
        <f>IF(ISNUMBER('Форма 1'!W116),'Форма 1'!$H116*VLOOKUP('Форма 1'!$F116,'Придельники до 2021'!$B$4:$X$28,'Форма 1'!W$8),"")</f>
        <v>1029684.82</v>
      </c>
      <c r="G116" s="103">
        <f>IF(ISNUMBER('Форма 1'!X116),'Форма 1'!$H116*VLOOKUP('Форма 1'!$F116,'Придельники до 2021'!$B$4:$X$28,'Форма 1'!X$8),"")</f>
        <v>639569.23</v>
      </c>
      <c r="H116" s="103">
        <f>IF(ISNUMBER('Форма 1'!Y116),'Форма 1'!$H116*VLOOKUP('Форма 1'!$F116,'Придельники до 2021'!$B$4:$X$28,'Форма 1'!Y$8),"")</f>
        <v>1209102.58</v>
      </c>
      <c r="I116" s="103" t="str">
        <f>IF(ISNUMBER('Форма 1'!Z116),'Форма 1'!$H116*VLOOKUP('Форма 1'!$F116,'Придельники до 2021'!$B$4:$X$28,'Форма 1'!Z$8),"")</f>
        <v/>
      </c>
      <c r="J116" s="103" t="str">
        <f>IF(ISNUMBER('Форма 1'!AA116),'Форма 1'!$H116*VLOOKUP('Форма 1'!$F116,'Придельники до 2021'!$B$4:$X$28,'Форма 1'!AA$8),"")</f>
        <v/>
      </c>
      <c r="K116" s="90"/>
      <c r="L116" s="87"/>
      <c r="M116" s="103" t="str">
        <f>IF(ISNUMBER('Форма 1'!AD116),'Форма 1'!$H116*VLOOKUP('Форма 1'!$F116,'Придельники до 2021'!$B$4:$X$28,'Форма 1'!AD$8),"")</f>
        <v/>
      </c>
      <c r="N116" s="103" t="str">
        <f>IF(ISBLANK('Форма 1'!$AE116),"",IF('Форма 1'!$AE116=1,'Форма 1'!$H116*VLOOKUP('Форма 1'!$F116,'Придельники до 2021'!$B$4:$X$28,'Форма 1'!$AE$8,0),IF('Форма 1'!$AE116=2,'Форма 1'!$H116*VLOOKUP('Форма 1'!$F116,'Придельники до 2021'!$B$4:$X$28,13,0),IF('Форма 1'!$AE116=3,'Форма 1'!$H116*VLOOKUP('Форма 1'!$F116,'Придельники до 2021'!$B$4:$X$28,12,0)))))</f>
        <v/>
      </c>
      <c r="O116" s="103" t="str">
        <f>IF(ISNUMBER('Форма 1'!AF116),'Форма 1'!$H116*VLOOKUP('Форма 1'!$F116,'Придельники до 2021'!$B$4:$X$28,'Форма 1'!AF$8),"")</f>
        <v/>
      </c>
      <c r="P116" s="87"/>
      <c r="Q116" s="103" t="str">
        <f>IF(ISNUMBER('Форма 1'!AH116),'Форма 1'!$H116*VLOOKUP('Форма 1'!$F116,'Придельники до 2021'!$B$4:$X$28,'Форма 1'!AH$8),"")</f>
        <v/>
      </c>
      <c r="R116" s="103" t="str">
        <f>IF(ISNUMBER('Форма 1'!AI116),'Форма 1'!$H116*VLOOKUP('Форма 1'!$F116,'Придельники до 2021'!$B$4:$X$28,'Форма 1'!AI$8),"")</f>
        <v/>
      </c>
      <c r="S116" s="103" t="str">
        <f>IF(ISNUMBER('Форма 1'!AJ116),'Форма 1'!$H116*VLOOKUP('Форма 1'!$F116,'Придельники до 2021'!$B$4:$X$28,'Форма 1'!AJ$8),"")</f>
        <v/>
      </c>
      <c r="T116" s="87"/>
    </row>
    <row r="117" spans="1:20">
      <c r="A117" s="188">
        <f t="shared" si="10"/>
        <v>9</v>
      </c>
      <c r="B117" s="189" t="s">
        <v>211</v>
      </c>
      <c r="C117" s="99">
        <f t="shared" si="11"/>
        <v>6217233.7429999998</v>
      </c>
      <c r="D117" s="103" t="str">
        <f>IF(ISNUMBER('Форма 1'!U117),'Форма 1'!$H117*VLOOKUP('Форма 1'!$F117,'Придельники до 2021'!$B$4:$X$28,'Форма 1'!U$8),"")</f>
        <v/>
      </c>
      <c r="E117" s="103" t="str">
        <f>IF(ISNUMBER('Форма 1'!V117),'Форма 1'!$H117*VLOOKUP('Форма 1'!$F117,'Придельники до 2021'!$B$4:$X$28,'Форма 1'!V$8),"")</f>
        <v/>
      </c>
      <c r="F117" s="103" t="str">
        <f>IF(ISNUMBER('Форма 1'!W117),'Форма 1'!$H117*VLOOKUP('Форма 1'!$F117,'Придельники до 2021'!$B$4:$X$28,'Форма 1'!W$8),"")</f>
        <v/>
      </c>
      <c r="G117" s="103">
        <f>IF(ISNUMBER('Форма 1'!X117),'Форма 1'!$H117*VLOOKUP('Форма 1'!$F117,'Придельники до 2021'!$B$4:$X$28,'Форма 1'!X$8),"")</f>
        <v>2150923.3689999999</v>
      </c>
      <c r="H117" s="103">
        <f>IF(ISNUMBER('Форма 1'!Y117),'Форма 1'!$H117*VLOOKUP('Форма 1'!$F117,'Придельники до 2021'!$B$4:$X$28,'Форма 1'!Y$8),"")</f>
        <v>4066310.3739999998</v>
      </c>
      <c r="I117" s="103" t="str">
        <f>IF(ISNUMBER('Форма 1'!Z117),'Форма 1'!$H117*VLOOKUP('Форма 1'!$F117,'Придельники до 2021'!$B$4:$X$28,'Форма 1'!Z$8),"")</f>
        <v/>
      </c>
      <c r="J117" s="103" t="str">
        <f>IF(ISNUMBER('Форма 1'!AA117),'Форма 1'!$H117*VLOOKUP('Форма 1'!$F117,'Придельники до 2021'!$B$4:$X$28,'Форма 1'!AA$8),"")</f>
        <v/>
      </c>
      <c r="K117" s="90"/>
      <c r="L117" s="87"/>
      <c r="M117" s="103" t="str">
        <f>IF(ISNUMBER('Форма 1'!AD117),'Форма 1'!$H117*VLOOKUP('Форма 1'!$F117,'Придельники до 2021'!$B$4:$X$28,'Форма 1'!AD$8),"")</f>
        <v/>
      </c>
      <c r="N117" s="103" t="str">
        <f>IF(ISBLANK('Форма 1'!$AE117),"",IF('Форма 1'!$AE117=1,'Форма 1'!$H117*VLOOKUP('Форма 1'!$F117,'Придельники до 2021'!$B$4:$X$28,'Форма 1'!$AE$8,0),IF('Форма 1'!$AE117=2,'Форма 1'!$H117*VLOOKUP('Форма 1'!$F117,'Придельники до 2021'!$B$4:$X$28,13,0),IF('Форма 1'!$AE117=3,'Форма 1'!$H117*VLOOKUP('Форма 1'!$F117,'Придельники до 2021'!$B$4:$X$28,12,0)))))</f>
        <v/>
      </c>
      <c r="O117" s="103" t="str">
        <f>IF(ISNUMBER('Форма 1'!AF117),'Форма 1'!$H117*VLOOKUP('Форма 1'!$F117,'Придельники до 2021'!$B$4:$X$28,'Форма 1'!AF$8),"")</f>
        <v/>
      </c>
      <c r="P117" s="87"/>
      <c r="Q117" s="103" t="str">
        <f>IF(ISNUMBER('Форма 1'!AH117),'Форма 1'!$H117*VLOOKUP('Форма 1'!$F117,'Придельники до 2021'!$B$4:$X$28,'Форма 1'!AH$8),"")</f>
        <v/>
      </c>
      <c r="R117" s="103" t="str">
        <f>IF(ISNUMBER('Форма 1'!AI117),'Форма 1'!$H117*VLOOKUP('Форма 1'!$F117,'Придельники до 2021'!$B$4:$X$28,'Форма 1'!AI$8),"")</f>
        <v/>
      </c>
      <c r="S117" s="103" t="str">
        <f>IF(ISNUMBER('Форма 1'!AJ117),'Форма 1'!$H117*VLOOKUP('Форма 1'!$F117,'Придельники до 2021'!$B$4:$X$28,'Форма 1'!AJ$8),"")</f>
        <v/>
      </c>
      <c r="T117" s="87"/>
    </row>
    <row r="118" spans="1:20">
      <c r="A118" s="188">
        <f t="shared" si="10"/>
        <v>10</v>
      </c>
      <c r="B118" s="189" t="s">
        <v>213</v>
      </c>
      <c r="C118" s="99">
        <f t="shared" si="11"/>
        <v>2678896.7600000002</v>
      </c>
      <c r="D118" s="103" t="str">
        <f>IF(ISNUMBER('Форма 1'!U118),'Форма 1'!$H118*VLOOKUP('Форма 1'!$F118,'Придельники до 2021'!$B$4:$X$28,'Форма 1'!U$8),"")</f>
        <v/>
      </c>
      <c r="E118" s="103" t="str">
        <f>IF(ISNUMBER('Форма 1'!V118),'Форма 1'!$H118*VLOOKUP('Форма 1'!$F118,'Придельники до 2021'!$B$4:$X$28,'Форма 1'!V$8),"")</f>
        <v/>
      </c>
      <c r="F118" s="103" t="str">
        <f>IF(ISNUMBER('Форма 1'!W118),'Форма 1'!$H118*VLOOKUP('Форма 1'!$F118,'Придельники до 2021'!$B$4:$X$28,'Форма 1'!W$8),"")</f>
        <v/>
      </c>
      <c r="G118" s="103">
        <f>IF(ISNUMBER('Форма 1'!X118),'Форма 1'!$H118*VLOOKUP('Форма 1'!$F118,'Придельники до 2021'!$B$4:$X$28,'Форма 1'!X$8),"")</f>
        <v>926795.08000000007</v>
      </c>
      <c r="H118" s="103">
        <f>IF(ISNUMBER('Форма 1'!Y118),'Форма 1'!$H118*VLOOKUP('Форма 1'!$F118,'Придельники до 2021'!$B$4:$X$28,'Форма 1'!Y$8),"")</f>
        <v>1752101.6800000002</v>
      </c>
      <c r="I118" s="103" t="str">
        <f>IF(ISNUMBER('Форма 1'!Z118),'Форма 1'!$H118*VLOOKUP('Форма 1'!$F118,'Придельники до 2021'!$B$4:$X$28,'Форма 1'!Z$8),"")</f>
        <v/>
      </c>
      <c r="J118" s="103" t="str">
        <f>IF(ISNUMBER('Форма 1'!AA118),'Форма 1'!$H118*VLOOKUP('Форма 1'!$F118,'Придельники до 2021'!$B$4:$X$28,'Форма 1'!AA$8),"")</f>
        <v/>
      </c>
      <c r="K118" s="90"/>
      <c r="L118" s="87"/>
      <c r="M118" s="103" t="str">
        <f>IF(ISNUMBER('Форма 1'!AD118),'Форма 1'!$H118*VLOOKUP('Форма 1'!$F118,'Придельники до 2021'!$B$4:$X$28,'Форма 1'!AD$8),"")</f>
        <v/>
      </c>
      <c r="N118" s="103" t="str">
        <f>IF(ISBLANK('Форма 1'!$AE118),"",IF('Форма 1'!$AE118=1,'Форма 1'!$H118*VLOOKUP('Форма 1'!$F118,'Придельники до 2021'!$B$4:$X$28,'Форма 1'!$AE$8,0),IF('Форма 1'!$AE118=2,'Форма 1'!$H118*VLOOKUP('Форма 1'!$F118,'Придельники до 2021'!$B$4:$X$28,13,0),IF('Форма 1'!$AE118=3,'Форма 1'!$H118*VLOOKUP('Форма 1'!$F118,'Придельники до 2021'!$B$4:$X$28,12,0)))))</f>
        <v/>
      </c>
      <c r="O118" s="103" t="str">
        <f>IF(ISNUMBER('Форма 1'!AF118),'Форма 1'!$H118*VLOOKUP('Форма 1'!$F118,'Придельники до 2021'!$B$4:$X$28,'Форма 1'!AF$8),"")</f>
        <v/>
      </c>
      <c r="P118" s="87"/>
      <c r="Q118" s="103" t="str">
        <f>IF(ISNUMBER('Форма 1'!AH118),'Форма 1'!$H118*VLOOKUP('Форма 1'!$F118,'Придельники до 2021'!$B$4:$X$28,'Форма 1'!AH$8),"")</f>
        <v/>
      </c>
      <c r="R118" s="103" t="str">
        <f>IF(ISNUMBER('Форма 1'!AI118),'Форма 1'!$H118*VLOOKUP('Форма 1'!$F118,'Придельники до 2021'!$B$4:$X$28,'Форма 1'!AI$8),"")</f>
        <v/>
      </c>
      <c r="S118" s="103" t="str">
        <f>IF(ISNUMBER('Форма 1'!AJ118),'Форма 1'!$H118*VLOOKUP('Форма 1'!$F118,'Придельники до 2021'!$B$4:$X$28,'Форма 1'!AJ$8),"")</f>
        <v/>
      </c>
      <c r="T118" s="87"/>
    </row>
    <row r="119" spans="1:20">
      <c r="A119" s="188">
        <f t="shared" si="10"/>
        <v>11</v>
      </c>
      <c r="B119" s="191" t="s">
        <v>214</v>
      </c>
      <c r="C119" s="99">
        <f t="shared" si="11"/>
        <v>16422081.515000001</v>
      </c>
      <c r="D119" s="103" t="str">
        <f>IF(ISNUMBER('Форма 1'!U119),'Форма 1'!$H119*VLOOKUP('Форма 1'!$F119,'Придельники до 2021'!$B$4:$X$28,'Форма 1'!U$8),"")</f>
        <v/>
      </c>
      <c r="E119" s="103" t="str">
        <f>IF(ISNUMBER('Форма 1'!V119),'Форма 1'!$H119*VLOOKUP('Форма 1'!$F119,'Придельники до 2021'!$B$4:$X$28,'Форма 1'!V$8),"")</f>
        <v/>
      </c>
      <c r="F119" s="103" t="str">
        <f>IF(ISNUMBER('Форма 1'!W119),'Форма 1'!$H119*VLOOKUP('Форма 1'!$F119,'Придельники до 2021'!$B$4:$X$28,'Форма 1'!W$8),"")</f>
        <v/>
      </c>
      <c r="G119" s="103" t="str">
        <f>IF(ISNUMBER('Форма 1'!X119),'Форма 1'!$H119*VLOOKUP('Форма 1'!$F119,'Придельники до 2021'!$B$4:$X$28,'Форма 1'!X$8),"")</f>
        <v/>
      </c>
      <c r="H119" s="103" t="str">
        <f>IF(ISNUMBER('Форма 1'!Y119),'Форма 1'!$H119*VLOOKUP('Форма 1'!$F119,'Придельники до 2021'!$B$4:$X$28,'Форма 1'!Y$8),"")</f>
        <v/>
      </c>
      <c r="I119" s="103" t="str">
        <f>IF(ISNUMBER('Форма 1'!Z119),'Форма 1'!$H119*VLOOKUP('Форма 1'!$F119,'Придельники до 2021'!$B$4:$X$28,'Форма 1'!Z$8),"")</f>
        <v/>
      </c>
      <c r="J119" s="103" t="str">
        <f>IF(ISNUMBER('Форма 1'!AA119),'Форма 1'!$H119*VLOOKUP('Форма 1'!$F119,'Придельники до 2021'!$B$4:$X$28,'Форма 1'!AA$8),"")</f>
        <v/>
      </c>
      <c r="K119" s="90"/>
      <c r="L119" s="87"/>
      <c r="M119" s="103">
        <f>IF(ISNUMBER('Форма 1'!AD119),'Форма 1'!$H119*VLOOKUP('Форма 1'!$F119,'Придельники до 2021'!$B$4:$X$28,'Форма 1'!AD$8),"")</f>
        <v>16422081.515000001</v>
      </c>
      <c r="N119" s="103" t="str">
        <f>IF(ISBLANK('Форма 1'!$AE119),"",IF('Форма 1'!$AE119=1,'Форма 1'!$H119*VLOOKUP('Форма 1'!$F119,'Придельники до 2021'!$B$4:$X$28,'Форма 1'!$AE$8,0),IF('Форма 1'!$AE119=2,'Форма 1'!$H119*VLOOKUP('Форма 1'!$F119,'Придельники до 2021'!$B$4:$X$28,13,0),IF('Форма 1'!$AE119=3,'Форма 1'!$H119*VLOOKUP('Форма 1'!$F119,'Придельники до 2021'!$B$4:$X$28,12,0)))))</f>
        <v/>
      </c>
      <c r="O119" s="103" t="str">
        <f>IF(ISNUMBER('Форма 1'!AF119),'Форма 1'!$H119*VLOOKUP('Форма 1'!$F119,'Придельники до 2021'!$B$4:$X$28,'Форма 1'!AF$8),"")</f>
        <v/>
      </c>
      <c r="P119" s="87"/>
      <c r="Q119" s="103" t="str">
        <f>IF(ISNUMBER('Форма 1'!AH119),'Форма 1'!$H119*VLOOKUP('Форма 1'!$F119,'Придельники до 2021'!$B$4:$X$28,'Форма 1'!AH$8),"")</f>
        <v/>
      </c>
      <c r="R119" s="103" t="str">
        <f>IF(ISNUMBER('Форма 1'!AI119),'Форма 1'!$H119*VLOOKUP('Форма 1'!$F119,'Придельники до 2021'!$B$4:$X$28,'Форма 1'!AI$8),"")</f>
        <v/>
      </c>
      <c r="S119" s="103" t="str">
        <f>IF(ISNUMBER('Форма 1'!AJ119),'Форма 1'!$H119*VLOOKUP('Форма 1'!$F119,'Придельники до 2021'!$B$4:$X$28,'Форма 1'!AJ$8),"")</f>
        <v/>
      </c>
      <c r="T119" s="87"/>
    </row>
    <row r="120" spans="1:20">
      <c r="A120" s="188">
        <f t="shared" si="10"/>
        <v>12</v>
      </c>
      <c r="B120" s="189" t="s">
        <v>215</v>
      </c>
      <c r="C120" s="99">
        <f t="shared" si="11"/>
        <v>7534267.1450000014</v>
      </c>
      <c r="D120" s="103">
        <f>IF(ISNUMBER('Форма 1'!U120),'Форма 1'!$H120*VLOOKUP('Форма 1'!$F120,'Придельники до 2021'!$B$4:$X$28,'Форма 1'!U$8),"")</f>
        <v>255539.65100000001</v>
      </c>
      <c r="E120" s="103">
        <f>IF(ISNUMBER('Форма 1'!V120),'Форма 1'!$H120*VLOOKUP('Форма 1'!$F120,'Придельники до 2021'!$B$4:$X$28,'Форма 1'!V$8),"")</f>
        <v>2619670.5100000002</v>
      </c>
      <c r="F120" s="103">
        <f>IF(ISNUMBER('Форма 1'!W120),'Форма 1'!$H120*VLOOKUP('Форма 1'!$F120,'Придельники до 2021'!$B$4:$X$28,'Форма 1'!W$8),"")</f>
        <v>613720.28899999999</v>
      </c>
      <c r="G120" s="103">
        <f>IF(ISNUMBER('Форма 1'!X120),'Форма 1'!$H120*VLOOKUP('Форма 1'!$F120,'Придельники до 2021'!$B$4:$X$28,'Форма 1'!X$8),"")</f>
        <v>173452.571</v>
      </c>
      <c r="H120" s="103">
        <f>IF(ISNUMBER('Форма 1'!Y120),'Форма 1'!$H120*VLOOKUP('Форма 1'!$F120,'Придельники до 2021'!$B$4:$X$28,'Форма 1'!Y$8),"")</f>
        <v>313826.98700000002</v>
      </c>
      <c r="I120" s="103">
        <f>IF(ISNUMBER('Форма 1'!Z120),'Форма 1'!$H120*VLOOKUP('Форма 1'!$F120,'Придельники до 2021'!$B$4:$X$28,'Форма 1'!Z$8),"")</f>
        <v>295972.58799999999</v>
      </c>
      <c r="J120" s="103" t="str">
        <f>IF(ISNUMBER('Форма 1'!AA120),'Форма 1'!$H120*VLOOKUP('Форма 1'!$F120,'Придельники до 2021'!$B$4:$X$28,'Форма 1'!AA$8),"")</f>
        <v/>
      </c>
      <c r="K120" s="90"/>
      <c r="L120" s="87"/>
      <c r="M120" s="103">
        <f>IF(ISNUMBER('Форма 1'!AD120),'Форма 1'!$H120*VLOOKUP('Форма 1'!$F120,'Придельники до 2021'!$B$4:$X$28,'Форма 1'!AD$8),"")</f>
        <v>3262084.5490000001</v>
      </c>
      <c r="N120" s="103" t="str">
        <f>IF(ISBLANK('Форма 1'!$AE120),"",IF('Форма 1'!$AE120=1,'Форма 1'!$H120*VLOOKUP('Форма 1'!$F120,'Придельники до 2021'!$B$4:$X$28,'Форма 1'!$AE$8,0),IF('Форма 1'!$AE120=2,'Форма 1'!$H120*VLOOKUP('Форма 1'!$F120,'Придельники до 2021'!$B$4:$X$28,13,0),IF('Форма 1'!$AE120=3,'Форма 1'!$H120*VLOOKUP('Форма 1'!$F120,'Придельники до 2021'!$B$4:$X$28,12,0)))))</f>
        <v/>
      </c>
      <c r="O120" s="103" t="str">
        <f>IF(ISNUMBER('Форма 1'!AF120),'Форма 1'!$H120*VLOOKUP('Форма 1'!$F120,'Придельники до 2021'!$B$4:$X$28,'Форма 1'!AF$8),"")</f>
        <v/>
      </c>
      <c r="P120" s="87"/>
      <c r="Q120" s="103" t="str">
        <f>IF(ISNUMBER('Форма 1'!AH120),'Форма 1'!$H120*VLOOKUP('Форма 1'!$F120,'Придельники до 2021'!$B$4:$X$28,'Форма 1'!AH$8),"")</f>
        <v/>
      </c>
      <c r="R120" s="103" t="str">
        <f>IF(ISNUMBER('Форма 1'!AI120),'Форма 1'!$H120*VLOOKUP('Форма 1'!$F120,'Придельники до 2021'!$B$4:$X$28,'Форма 1'!AI$8),"")</f>
        <v/>
      </c>
      <c r="S120" s="103" t="str">
        <f>IF(ISNUMBER('Форма 1'!AJ120),'Форма 1'!$H120*VLOOKUP('Форма 1'!$F120,'Придельники до 2021'!$B$4:$X$28,'Форма 1'!AJ$8),"")</f>
        <v/>
      </c>
      <c r="T120" s="87"/>
    </row>
    <row r="121" spans="1:20">
      <c r="A121" s="188">
        <f t="shared" si="10"/>
        <v>13</v>
      </c>
      <c r="B121" s="191" t="s">
        <v>217</v>
      </c>
      <c r="C121" s="99">
        <f t="shared" si="11"/>
        <v>1072440.648</v>
      </c>
      <c r="D121" s="103" t="str">
        <f>IF(ISNUMBER('Форма 1'!U121),'Форма 1'!$H121*VLOOKUP('Форма 1'!$F121,'Придельники до 2021'!$B$4:$X$28,'Форма 1'!U$8),"")</f>
        <v/>
      </c>
      <c r="E121" s="103" t="str">
        <f>IF(ISNUMBER('Форма 1'!V121),'Форма 1'!$H121*VLOOKUP('Форма 1'!$F121,'Придельники до 2021'!$B$4:$X$28,'Форма 1'!V$8),"")</f>
        <v/>
      </c>
      <c r="F121" s="103" t="str">
        <f>IF(ISNUMBER('Форма 1'!W121),'Форма 1'!$H121*VLOOKUP('Форма 1'!$F121,'Придельники до 2021'!$B$4:$X$28,'Форма 1'!W$8),"")</f>
        <v/>
      </c>
      <c r="G121" s="103" t="str">
        <f>IF(ISNUMBER('Форма 1'!X121),'Форма 1'!$H121*VLOOKUP('Форма 1'!$F121,'Придельники до 2021'!$B$4:$X$28,'Форма 1'!X$8),"")</f>
        <v/>
      </c>
      <c r="H121" s="103" t="str">
        <f>IF(ISNUMBER('Форма 1'!Y121),'Форма 1'!$H121*VLOOKUP('Форма 1'!$F121,'Придельники до 2021'!$B$4:$X$28,'Форма 1'!Y$8),"")</f>
        <v/>
      </c>
      <c r="I121" s="103" t="str">
        <f>IF(ISNUMBER('Форма 1'!Z121),'Форма 1'!$H121*VLOOKUP('Форма 1'!$F121,'Придельники до 2021'!$B$4:$X$28,'Форма 1'!Z$8),"")</f>
        <v/>
      </c>
      <c r="J121" s="103" t="str">
        <f>IF(ISNUMBER('Форма 1'!AA121),'Форма 1'!$H121*VLOOKUP('Форма 1'!$F121,'Придельники до 2021'!$B$4:$X$28,'Форма 1'!AA$8),"")</f>
        <v/>
      </c>
      <c r="K121" s="90"/>
      <c r="L121" s="87"/>
      <c r="M121" s="103" t="str">
        <f>IF(ISNUMBER('Форма 1'!AD121),'Форма 1'!$H121*VLOOKUP('Форма 1'!$F121,'Придельники до 2021'!$B$4:$X$28,'Форма 1'!AD$8),"")</f>
        <v/>
      </c>
      <c r="N121" s="103" t="str">
        <f>IF(ISBLANK('Форма 1'!$AE121),"",IF('Форма 1'!$AE121=1,'Форма 1'!$H121*VLOOKUP('Форма 1'!$F121,'Придельники до 2021'!$B$4:$X$28,'Форма 1'!$AE$8,0),IF('Форма 1'!$AE121=2,'Форма 1'!$H121*VLOOKUP('Форма 1'!$F121,'Придельники до 2021'!$B$4:$X$28,13,0),IF('Форма 1'!$AE121=3,'Форма 1'!$H121*VLOOKUP('Форма 1'!$F121,'Придельники до 2021'!$B$4:$X$28,12,0)))))</f>
        <v/>
      </c>
      <c r="O121" s="103">
        <f>IF(ISNUMBER('Форма 1'!AF121),'Форма 1'!$H121*VLOOKUP('Форма 1'!$F121,'Придельники до 2021'!$B$4:$X$28,'Форма 1'!AF$8),"")</f>
        <v>1072440.648</v>
      </c>
      <c r="P121" s="87"/>
      <c r="Q121" s="103" t="str">
        <f>IF(ISNUMBER('Форма 1'!AH121),'Форма 1'!$H121*VLOOKUP('Форма 1'!$F121,'Придельники до 2021'!$B$4:$X$28,'Форма 1'!AH$8),"")</f>
        <v/>
      </c>
      <c r="R121" s="103" t="str">
        <f>IF(ISNUMBER('Форма 1'!AI121),'Форма 1'!$H121*VLOOKUP('Форма 1'!$F121,'Придельники до 2021'!$B$4:$X$28,'Форма 1'!AI$8),"")</f>
        <v/>
      </c>
      <c r="S121" s="103" t="str">
        <f>IF(ISNUMBER('Форма 1'!AJ121),'Форма 1'!$H121*VLOOKUP('Форма 1'!$F121,'Придельники до 2021'!$B$4:$X$28,'Форма 1'!AJ$8),"")</f>
        <v/>
      </c>
      <c r="T121" s="87"/>
    </row>
    <row r="122" spans="1:20">
      <c r="A122" s="188">
        <f t="shared" si="10"/>
        <v>14</v>
      </c>
      <c r="B122" s="191" t="s">
        <v>218</v>
      </c>
      <c r="C122" s="99">
        <f t="shared" si="11"/>
        <v>989106.48</v>
      </c>
      <c r="D122" s="103" t="str">
        <f>IF(ISNUMBER('Форма 1'!U122),'Форма 1'!$H122*VLOOKUP('Форма 1'!$F122,'Придельники до 2021'!$B$4:$X$28,'Форма 1'!U$8),"")</f>
        <v/>
      </c>
      <c r="E122" s="103" t="str">
        <f>IF(ISNUMBER('Форма 1'!V122),'Форма 1'!$H122*VLOOKUP('Форма 1'!$F122,'Придельники до 2021'!$B$4:$X$28,'Форма 1'!V$8),"")</f>
        <v/>
      </c>
      <c r="F122" s="103" t="str">
        <f>IF(ISNUMBER('Форма 1'!W122),'Форма 1'!$H122*VLOOKUP('Форма 1'!$F122,'Придельники до 2021'!$B$4:$X$28,'Форма 1'!W$8),"")</f>
        <v/>
      </c>
      <c r="G122" s="103" t="str">
        <f>IF(ISNUMBER('Форма 1'!X122),'Форма 1'!$H122*VLOOKUP('Форма 1'!$F122,'Придельники до 2021'!$B$4:$X$28,'Форма 1'!X$8),"")</f>
        <v/>
      </c>
      <c r="H122" s="103" t="str">
        <f>IF(ISNUMBER('Форма 1'!Y122),'Форма 1'!$H122*VLOOKUP('Форма 1'!$F122,'Придельники до 2021'!$B$4:$X$28,'Форма 1'!Y$8),"")</f>
        <v/>
      </c>
      <c r="I122" s="103" t="str">
        <f>IF(ISNUMBER('Форма 1'!Z122),'Форма 1'!$H122*VLOOKUP('Форма 1'!$F122,'Придельники до 2021'!$B$4:$X$28,'Форма 1'!Z$8),"")</f>
        <v/>
      </c>
      <c r="J122" s="103" t="str">
        <f>IF(ISNUMBER('Форма 1'!AA122),'Форма 1'!$H122*VLOOKUP('Форма 1'!$F122,'Придельники до 2021'!$B$4:$X$28,'Форма 1'!AA$8),"")</f>
        <v/>
      </c>
      <c r="K122" s="90"/>
      <c r="L122" s="87"/>
      <c r="M122" s="103" t="str">
        <f>IF(ISNUMBER('Форма 1'!AD122),'Форма 1'!$H122*VLOOKUP('Форма 1'!$F122,'Придельники до 2021'!$B$4:$X$28,'Форма 1'!AD$8),"")</f>
        <v/>
      </c>
      <c r="N122" s="103" t="str">
        <f>IF(ISBLANK('Форма 1'!$AE122),"",IF('Форма 1'!$AE122=1,'Форма 1'!$H122*VLOOKUP('Форма 1'!$F122,'Придельники до 2021'!$B$4:$X$28,'Форма 1'!$AE$8,0),IF('Форма 1'!$AE122=2,'Форма 1'!$H122*VLOOKUP('Форма 1'!$F122,'Придельники до 2021'!$B$4:$X$28,13,0),IF('Форма 1'!$AE122=3,'Форма 1'!$H122*VLOOKUP('Форма 1'!$F122,'Придельники до 2021'!$B$4:$X$28,12,0)))))</f>
        <v/>
      </c>
      <c r="O122" s="103">
        <f>IF(ISNUMBER('Форма 1'!AF122),'Форма 1'!$H122*VLOOKUP('Форма 1'!$F122,'Придельники до 2021'!$B$4:$X$28,'Форма 1'!AF$8),"")</f>
        <v>989106.48</v>
      </c>
      <c r="P122" s="87"/>
      <c r="Q122" s="103" t="str">
        <f>IF(ISNUMBER('Форма 1'!AH122),'Форма 1'!$H122*VLOOKUP('Форма 1'!$F122,'Придельники до 2021'!$B$4:$X$28,'Форма 1'!AH$8),"")</f>
        <v/>
      </c>
      <c r="R122" s="103" t="str">
        <f>IF(ISNUMBER('Форма 1'!AI122),'Форма 1'!$H122*VLOOKUP('Форма 1'!$F122,'Придельники до 2021'!$B$4:$X$28,'Форма 1'!AI$8),"")</f>
        <v/>
      </c>
      <c r="S122" s="103" t="str">
        <f>IF(ISNUMBER('Форма 1'!AJ122),'Форма 1'!$H122*VLOOKUP('Форма 1'!$F122,'Придельники до 2021'!$B$4:$X$28,'Форма 1'!AJ$8),"")</f>
        <v/>
      </c>
      <c r="T122" s="87"/>
    </row>
    <row r="123" spans="1:20">
      <c r="A123" s="188">
        <f t="shared" si="10"/>
        <v>15</v>
      </c>
      <c r="B123" s="189" t="s">
        <v>219</v>
      </c>
      <c r="C123" s="99">
        <f t="shared" si="11"/>
        <v>7329130.2700000005</v>
      </c>
      <c r="D123" s="103">
        <f>IF(ISNUMBER('Форма 1'!U123),'Форма 1'!$H123*VLOOKUP('Форма 1'!$F123,'Придельники до 2021'!$B$4:$X$28,'Форма 1'!U$8),"")</f>
        <v>248582.02600000001</v>
      </c>
      <c r="E123" s="103">
        <f>IF(ISNUMBER('Форма 1'!V123),'Форма 1'!$H123*VLOOKUP('Форма 1'!$F123,'Придельники до 2021'!$B$4:$X$28,'Форма 1'!V$8),"")</f>
        <v>2548344.2600000002</v>
      </c>
      <c r="F123" s="103">
        <f>IF(ISNUMBER('Форма 1'!W123),'Форма 1'!$H123*VLOOKUP('Форма 1'!$F123,'Придельники до 2021'!$B$4:$X$28,'Форма 1'!W$8),"")</f>
        <v>597010.41399999999</v>
      </c>
      <c r="G123" s="103">
        <f>IF(ISNUMBER('Форма 1'!X123),'Форма 1'!$H123*VLOOKUP('Форма 1'!$F123,'Придельники до 2021'!$B$4:$X$28,'Форма 1'!X$8),"")</f>
        <v>168729.946</v>
      </c>
      <c r="H123" s="103">
        <f>IF(ISNUMBER('Форма 1'!Y123),'Форма 1'!$H123*VLOOKUP('Форма 1'!$F123,'Придельники до 2021'!$B$4:$X$28,'Форма 1'!Y$8),"")</f>
        <v>305282.36200000002</v>
      </c>
      <c r="I123" s="103">
        <f>IF(ISNUMBER('Форма 1'!Z123),'Форма 1'!$H123*VLOOKUP('Форма 1'!$F123,'Придельники до 2021'!$B$4:$X$28,'Форма 1'!Z$8),"")</f>
        <v>287914.08799999999</v>
      </c>
      <c r="J123" s="103" t="str">
        <f>IF(ISNUMBER('Форма 1'!AA123),'Форма 1'!$H123*VLOOKUP('Форма 1'!$F123,'Придельники до 2021'!$B$4:$X$28,'Форма 1'!AA$8),"")</f>
        <v/>
      </c>
      <c r="K123" s="90"/>
      <c r="L123" s="87"/>
      <c r="M123" s="103">
        <f>IF(ISNUMBER('Форма 1'!AD123),'Форма 1'!$H123*VLOOKUP('Форма 1'!$F123,'Придельники до 2021'!$B$4:$X$28,'Форма 1'!AD$8),"")</f>
        <v>3173267.1740000001</v>
      </c>
      <c r="N123" s="103" t="str">
        <f>IF(ISBLANK('Форма 1'!$AE123),"",IF('Форма 1'!$AE123=1,'Форма 1'!$H123*VLOOKUP('Форма 1'!$F123,'Придельники до 2021'!$B$4:$X$28,'Форма 1'!$AE$8,0),IF('Форма 1'!$AE123=2,'Форма 1'!$H123*VLOOKUP('Форма 1'!$F123,'Придельники до 2021'!$B$4:$X$28,13,0),IF('Форма 1'!$AE123=3,'Форма 1'!$H123*VLOOKUP('Форма 1'!$F123,'Придельники до 2021'!$B$4:$X$28,12,0)))))</f>
        <v/>
      </c>
      <c r="O123" s="103" t="str">
        <f>IF(ISNUMBER('Форма 1'!AF123),'Форма 1'!$H123*VLOOKUP('Форма 1'!$F123,'Придельники до 2021'!$B$4:$X$28,'Форма 1'!AF$8),"")</f>
        <v/>
      </c>
      <c r="P123" s="87"/>
      <c r="Q123" s="103" t="str">
        <f>IF(ISNUMBER('Форма 1'!AH123),'Форма 1'!$H123*VLOOKUP('Форма 1'!$F123,'Придельники до 2021'!$B$4:$X$28,'Форма 1'!AH$8),"")</f>
        <v/>
      </c>
      <c r="R123" s="103" t="str">
        <f>IF(ISNUMBER('Форма 1'!AI123),'Форма 1'!$H123*VLOOKUP('Форма 1'!$F123,'Придельники до 2021'!$B$4:$X$28,'Форма 1'!AI$8),"")</f>
        <v/>
      </c>
      <c r="S123" s="103" t="str">
        <f>IF(ISNUMBER('Форма 1'!AJ123),'Форма 1'!$H123*VLOOKUP('Форма 1'!$F123,'Придельники до 2021'!$B$4:$X$28,'Форма 1'!AJ$8),"")</f>
        <v/>
      </c>
      <c r="T123" s="87"/>
    </row>
    <row r="124" spans="1:20">
      <c r="A124" s="188">
        <f t="shared" si="10"/>
        <v>16</v>
      </c>
      <c r="B124" s="189" t="s">
        <v>220</v>
      </c>
      <c r="C124" s="99">
        <f t="shared" si="11"/>
        <v>2857635.5877999999</v>
      </c>
      <c r="D124" s="103">
        <f>IF(ISNUMBER('Форма 1'!U124),'Форма 1'!$H124*VLOOKUP('Форма 1'!$F124,'Придельники до 2021'!$B$4:$X$28,'Форма 1'!U$8),"")</f>
        <v>2857635.5877999999</v>
      </c>
      <c r="E124" s="103" t="str">
        <f>IF(ISNUMBER('Форма 1'!V124),'Форма 1'!$H124*VLOOKUP('Форма 1'!$F124,'Придельники до 2021'!$B$4:$X$28,'Форма 1'!V$8),"")</f>
        <v/>
      </c>
      <c r="F124" s="103" t="str">
        <f>IF(ISNUMBER('Форма 1'!W124),'Форма 1'!$H124*VLOOKUP('Форма 1'!$F124,'Придельники до 2021'!$B$4:$X$28,'Форма 1'!W$8),"")</f>
        <v/>
      </c>
      <c r="G124" s="103" t="str">
        <f>IF(ISNUMBER('Форма 1'!X124),'Форма 1'!$H124*VLOOKUP('Форма 1'!$F124,'Придельники до 2021'!$B$4:$X$28,'Форма 1'!X$8),"")</f>
        <v/>
      </c>
      <c r="H124" s="103" t="str">
        <f>IF(ISNUMBER('Форма 1'!Y124),'Форма 1'!$H124*VLOOKUP('Форма 1'!$F124,'Придельники до 2021'!$B$4:$X$28,'Форма 1'!Y$8),"")</f>
        <v/>
      </c>
      <c r="I124" s="103" t="str">
        <f>IF(ISNUMBER('Форма 1'!Z124),'Форма 1'!$H124*VLOOKUP('Форма 1'!$F124,'Придельники до 2021'!$B$4:$X$28,'Форма 1'!Z$8),"")</f>
        <v/>
      </c>
      <c r="J124" s="103" t="str">
        <f>IF(ISNUMBER('Форма 1'!AA124),'Форма 1'!$H124*VLOOKUP('Форма 1'!$F124,'Придельники до 2021'!$B$4:$X$28,'Форма 1'!AA$8),"")</f>
        <v/>
      </c>
      <c r="K124" s="90"/>
      <c r="L124" s="87"/>
      <c r="M124" s="103" t="str">
        <f>IF(ISNUMBER('Форма 1'!AD124),'Форма 1'!$H124*VLOOKUP('Форма 1'!$F124,'Придельники до 2021'!$B$4:$X$28,'Форма 1'!AD$8),"")</f>
        <v/>
      </c>
      <c r="N124" s="103" t="str">
        <f>IF(ISBLANK('Форма 1'!$AE124),"",IF('Форма 1'!$AE124=1,'Форма 1'!$H124*VLOOKUP('Форма 1'!$F124,'Придельники до 2021'!$B$4:$X$28,'Форма 1'!$AE$8,0),IF('Форма 1'!$AE124=2,'Форма 1'!$H124*VLOOKUP('Форма 1'!$F124,'Придельники до 2021'!$B$4:$X$28,13,0),IF('Форма 1'!$AE124=3,'Форма 1'!$H124*VLOOKUP('Форма 1'!$F124,'Придельники до 2021'!$B$4:$X$28,12,0)))))</f>
        <v/>
      </c>
      <c r="O124" s="103" t="str">
        <f>IF(ISNUMBER('Форма 1'!AF124),'Форма 1'!$H124*VLOOKUP('Форма 1'!$F124,'Придельники до 2021'!$B$4:$X$28,'Форма 1'!AF$8),"")</f>
        <v/>
      </c>
      <c r="P124" s="87"/>
      <c r="Q124" s="103" t="str">
        <f>IF(ISNUMBER('Форма 1'!AH124),'Форма 1'!$H124*VLOOKUP('Форма 1'!$F124,'Придельники до 2021'!$B$4:$X$28,'Форма 1'!AH$8),"")</f>
        <v/>
      </c>
      <c r="R124" s="103" t="str">
        <f>IF(ISNUMBER('Форма 1'!AI124),'Форма 1'!$H124*VLOOKUP('Форма 1'!$F124,'Придельники до 2021'!$B$4:$X$28,'Форма 1'!AI$8),"")</f>
        <v/>
      </c>
      <c r="S124" s="103" t="str">
        <f>IF(ISNUMBER('Форма 1'!AJ124),'Форма 1'!$H124*VLOOKUP('Форма 1'!$F124,'Придельники до 2021'!$B$4:$X$28,'Форма 1'!AJ$8),"")</f>
        <v/>
      </c>
      <c r="T124" s="87"/>
    </row>
    <row r="125" spans="1:20">
      <c r="A125" s="188">
        <f t="shared" si="10"/>
        <v>17</v>
      </c>
      <c r="B125" s="189" t="s">
        <v>221</v>
      </c>
      <c r="C125" s="99">
        <f t="shared" si="11"/>
        <v>9079914.6940000001</v>
      </c>
      <c r="D125" s="103" t="str">
        <f>IF(ISNUMBER('Форма 1'!U125),'Форма 1'!$H125*VLOOKUP('Форма 1'!$F125,'Придельники до 2021'!$B$4:$X$28,'Форма 1'!U$8),"")</f>
        <v/>
      </c>
      <c r="E125" s="103" t="str">
        <f>IF(ISNUMBER('Форма 1'!V125),'Форма 1'!$H125*VLOOKUP('Форма 1'!$F125,'Придельники до 2021'!$B$4:$X$28,'Форма 1'!V$8),"")</f>
        <v/>
      </c>
      <c r="F125" s="103" t="str">
        <f>IF(ISNUMBER('Форма 1'!W125),'Форма 1'!$H125*VLOOKUP('Форма 1'!$F125,'Придельники до 2021'!$B$4:$X$28,'Форма 1'!W$8),"")</f>
        <v/>
      </c>
      <c r="G125" s="103" t="str">
        <f>IF(ISNUMBER('Форма 1'!X125),'Форма 1'!$H125*VLOOKUP('Форма 1'!$F125,'Придельники до 2021'!$B$4:$X$28,'Форма 1'!X$8),"")</f>
        <v/>
      </c>
      <c r="H125" s="103" t="str">
        <f>IF(ISNUMBER('Форма 1'!Y125),'Форма 1'!$H125*VLOOKUP('Форма 1'!$F125,'Придельники до 2021'!$B$4:$X$28,'Форма 1'!Y$8),"")</f>
        <v/>
      </c>
      <c r="I125" s="103" t="str">
        <f>IF(ISNUMBER('Форма 1'!Z125),'Форма 1'!$H125*VLOOKUP('Форма 1'!$F125,'Придельники до 2021'!$B$4:$X$28,'Форма 1'!Z$8),"")</f>
        <v/>
      </c>
      <c r="J125" s="103" t="str">
        <f>IF(ISNUMBER('Форма 1'!AA125),'Форма 1'!$H125*VLOOKUP('Форма 1'!$F125,'Придельники до 2021'!$B$4:$X$28,'Форма 1'!AA$8),"")</f>
        <v/>
      </c>
      <c r="K125" s="90"/>
      <c r="L125" s="87"/>
      <c r="M125" s="103" t="str">
        <f>IF(ISNUMBER('Форма 1'!AD125),'Форма 1'!$H125*VLOOKUP('Форма 1'!$F125,'Придельники до 2021'!$B$4:$X$28,'Форма 1'!AD$8),"")</f>
        <v/>
      </c>
      <c r="N125" s="103">
        <f>IF(ISBLANK('Форма 1'!$AE125),"",IF('Форма 1'!$AE125=1,'Форма 1'!$H125*VLOOKUP('Форма 1'!$F125,'Придельники до 2021'!$B$4:$X$28,'Форма 1'!$AE$8,0),IF('Форма 1'!$AE125=2,'Форма 1'!$H125*VLOOKUP('Форма 1'!$F125,'Придельники до 2021'!$B$4:$X$28,13,0),IF('Форма 1'!$AE125=3,'Форма 1'!$H125*VLOOKUP('Форма 1'!$F125,'Придельники до 2021'!$B$4:$X$28,12,0)))))</f>
        <v>9079914.6940000001</v>
      </c>
      <c r="O125" s="103" t="str">
        <f>IF(ISNUMBER('Форма 1'!AF125),'Форма 1'!$H125*VLOOKUP('Форма 1'!$F125,'Придельники до 2021'!$B$4:$X$28,'Форма 1'!AF$8),"")</f>
        <v/>
      </c>
      <c r="P125" s="87"/>
      <c r="Q125" s="103" t="str">
        <f>IF(ISNUMBER('Форма 1'!AH125),'Форма 1'!$H125*VLOOKUP('Форма 1'!$F125,'Придельники до 2021'!$B$4:$X$28,'Форма 1'!AH$8),"")</f>
        <v/>
      </c>
      <c r="R125" s="103" t="str">
        <f>IF(ISNUMBER('Форма 1'!AI125),'Форма 1'!$H125*VLOOKUP('Форма 1'!$F125,'Придельники до 2021'!$B$4:$X$28,'Форма 1'!AI$8),"")</f>
        <v/>
      </c>
      <c r="S125" s="103" t="str">
        <f>IF(ISNUMBER('Форма 1'!AJ125),'Форма 1'!$H125*VLOOKUP('Форма 1'!$F125,'Придельники до 2021'!$B$4:$X$28,'Форма 1'!AJ$8),"")</f>
        <v/>
      </c>
      <c r="T125" s="87"/>
    </row>
    <row r="126" spans="1:20">
      <c r="A126" s="188">
        <f t="shared" si="10"/>
        <v>18</v>
      </c>
      <c r="B126" s="189" t="s">
        <v>223</v>
      </c>
      <c r="C126" s="99">
        <f t="shared" si="11"/>
        <v>8799656.7954999991</v>
      </c>
      <c r="D126" s="103" t="str">
        <f>IF(ISNUMBER('Форма 1'!U126),'Форма 1'!$H126*VLOOKUP('Форма 1'!$F126,'Придельники до 2021'!$B$4:$X$28,'Форма 1'!U$8),"")</f>
        <v/>
      </c>
      <c r="E126" s="103" t="str">
        <f>IF(ISNUMBER('Форма 1'!V126),'Форма 1'!$H126*VLOOKUP('Форма 1'!$F126,'Придельники до 2021'!$B$4:$X$28,'Форма 1'!V$8),"")</f>
        <v/>
      </c>
      <c r="F126" s="103" t="str">
        <f>IF(ISNUMBER('Форма 1'!W126),'Форма 1'!$H126*VLOOKUP('Форма 1'!$F126,'Придельники до 2021'!$B$4:$X$28,'Форма 1'!W$8),"")</f>
        <v/>
      </c>
      <c r="G126" s="103" t="str">
        <f>IF(ISNUMBER('Форма 1'!X126),'Форма 1'!$H126*VLOOKUP('Форма 1'!$F126,'Придельники до 2021'!$B$4:$X$28,'Форма 1'!X$8),"")</f>
        <v/>
      </c>
      <c r="H126" s="103" t="str">
        <f>IF(ISNUMBER('Форма 1'!Y126),'Форма 1'!$H126*VLOOKUP('Форма 1'!$F126,'Придельники до 2021'!$B$4:$X$28,'Форма 1'!Y$8),"")</f>
        <v/>
      </c>
      <c r="I126" s="103" t="str">
        <f>IF(ISNUMBER('Форма 1'!Z126),'Форма 1'!$H126*VLOOKUP('Форма 1'!$F126,'Придельники до 2021'!$B$4:$X$28,'Форма 1'!Z$8),"")</f>
        <v/>
      </c>
      <c r="J126" s="103" t="str">
        <f>IF(ISNUMBER('Форма 1'!AA126),'Форма 1'!$H126*VLOOKUP('Форма 1'!$F126,'Придельники до 2021'!$B$4:$X$28,'Форма 1'!AA$8),"")</f>
        <v/>
      </c>
      <c r="K126" s="90"/>
      <c r="L126" s="87"/>
      <c r="M126" s="103" t="str">
        <f>IF(ISNUMBER('Форма 1'!AD126),'Форма 1'!$H126*VLOOKUP('Форма 1'!$F126,'Придельники до 2021'!$B$4:$X$28,'Форма 1'!AD$8),"")</f>
        <v/>
      </c>
      <c r="N126" s="103">
        <f>IF(ISBLANK('Форма 1'!$AE126),"",IF('Форма 1'!$AE126=1,'Форма 1'!$H126*VLOOKUP('Форма 1'!$F126,'Придельники до 2021'!$B$4:$X$28,'Форма 1'!$AE$8,0),IF('Форма 1'!$AE126=2,'Форма 1'!$H126*VLOOKUP('Форма 1'!$F126,'Придельники до 2021'!$B$4:$X$28,13,0),IF('Форма 1'!$AE126=3,'Форма 1'!$H126*VLOOKUP('Форма 1'!$F126,'Придельники до 2021'!$B$4:$X$28,12,0)))))</f>
        <v>8799656.7954999991</v>
      </c>
      <c r="O126" s="103" t="str">
        <f>IF(ISNUMBER('Форма 1'!AF126),'Форма 1'!$H126*VLOOKUP('Форма 1'!$F126,'Придельники до 2021'!$B$4:$X$28,'Форма 1'!AF$8),"")</f>
        <v/>
      </c>
      <c r="P126" s="87"/>
      <c r="Q126" s="103" t="str">
        <f>IF(ISNUMBER('Форма 1'!AH126),'Форма 1'!$H126*VLOOKUP('Форма 1'!$F126,'Придельники до 2021'!$B$4:$X$28,'Форма 1'!AH$8),"")</f>
        <v/>
      </c>
      <c r="R126" s="103" t="str">
        <f>IF(ISNUMBER('Форма 1'!AI126),'Форма 1'!$H126*VLOOKUP('Форма 1'!$F126,'Придельники до 2021'!$B$4:$X$28,'Форма 1'!AI$8),"")</f>
        <v/>
      </c>
      <c r="S126" s="103" t="str">
        <f>IF(ISNUMBER('Форма 1'!AJ126),'Форма 1'!$H126*VLOOKUP('Форма 1'!$F126,'Придельники до 2021'!$B$4:$X$28,'Форма 1'!AJ$8),"")</f>
        <v/>
      </c>
      <c r="T126" s="87"/>
    </row>
    <row r="127" spans="1:20">
      <c r="A127" s="188">
        <f t="shared" si="10"/>
        <v>19</v>
      </c>
      <c r="B127" s="189" t="s">
        <v>224</v>
      </c>
      <c r="C127" s="99">
        <f t="shared" si="11"/>
        <v>5422833.648000001</v>
      </c>
      <c r="D127" s="103" t="str">
        <f>IF(ISNUMBER('Форма 1'!U127),'Форма 1'!$H127*VLOOKUP('Форма 1'!$F127,'Придельники до 2021'!$B$4:$X$28,'Форма 1'!U$8),"")</f>
        <v/>
      </c>
      <c r="E127" s="103" t="str">
        <f>IF(ISNUMBER('Форма 1'!V127),'Форма 1'!$H127*VLOOKUP('Форма 1'!$F127,'Придельники до 2021'!$B$4:$X$28,'Форма 1'!V$8),"")</f>
        <v/>
      </c>
      <c r="F127" s="103" t="str">
        <f>IF(ISNUMBER('Форма 1'!W127),'Форма 1'!$H127*VLOOKUP('Форма 1'!$F127,'Придельники до 2021'!$B$4:$X$28,'Форма 1'!W$8),"")</f>
        <v/>
      </c>
      <c r="G127" s="103" t="str">
        <f>IF(ISNUMBER('Форма 1'!X127),'Форма 1'!$H127*VLOOKUP('Форма 1'!$F127,'Придельники до 2021'!$B$4:$X$28,'Форма 1'!X$8),"")</f>
        <v/>
      </c>
      <c r="H127" s="103" t="str">
        <f>IF(ISNUMBER('Форма 1'!Y127),'Форма 1'!$H127*VLOOKUP('Форма 1'!$F127,'Придельники до 2021'!$B$4:$X$28,'Форма 1'!Y$8),"")</f>
        <v/>
      </c>
      <c r="I127" s="103" t="str">
        <f>IF(ISNUMBER('Форма 1'!Z127),'Форма 1'!$H127*VLOOKUP('Форма 1'!$F127,'Придельники до 2021'!$B$4:$X$28,'Форма 1'!Z$8),"")</f>
        <v/>
      </c>
      <c r="J127" s="103" t="str">
        <f>IF(ISNUMBER('Форма 1'!AA127),'Форма 1'!$H127*VLOOKUP('Форма 1'!$F127,'Придельники до 2021'!$B$4:$X$28,'Форма 1'!AA$8),"")</f>
        <v/>
      </c>
      <c r="K127" s="90"/>
      <c r="L127" s="87"/>
      <c r="M127" s="103">
        <f>IF(ISNUMBER('Форма 1'!AD127),'Форма 1'!$H127*VLOOKUP('Форма 1'!$F127,'Придельники до 2021'!$B$4:$X$28,'Форма 1'!AD$8),"")</f>
        <v>5422833.648000001</v>
      </c>
      <c r="N127" s="103" t="str">
        <f>IF(ISBLANK('Форма 1'!$AE127),"",IF('Форма 1'!$AE127=1,'Форма 1'!$H127*VLOOKUP('Форма 1'!$F127,'Придельники до 2021'!$B$4:$X$28,'Форма 1'!$AE$8,0),IF('Форма 1'!$AE127=2,'Форма 1'!$H127*VLOOKUP('Форма 1'!$F127,'Придельники до 2021'!$B$4:$X$28,13,0),IF('Форма 1'!$AE127=3,'Форма 1'!$H127*VLOOKUP('Форма 1'!$F127,'Придельники до 2021'!$B$4:$X$28,12,0)))))</f>
        <v/>
      </c>
      <c r="O127" s="103" t="str">
        <f>IF(ISNUMBER('Форма 1'!AF127),'Форма 1'!$H127*VLOOKUP('Форма 1'!$F127,'Придельники до 2021'!$B$4:$X$28,'Форма 1'!AF$8),"")</f>
        <v/>
      </c>
      <c r="P127" s="87"/>
      <c r="Q127" s="103" t="str">
        <f>IF(ISNUMBER('Форма 1'!AH127),'Форма 1'!$H127*VLOOKUP('Форма 1'!$F127,'Придельники до 2021'!$B$4:$X$28,'Форма 1'!AH$8),"")</f>
        <v/>
      </c>
      <c r="R127" s="103" t="str">
        <f>IF(ISNUMBER('Форма 1'!AI127),'Форма 1'!$H127*VLOOKUP('Форма 1'!$F127,'Придельники до 2021'!$B$4:$X$28,'Форма 1'!AI$8),"")</f>
        <v/>
      </c>
      <c r="S127" s="103" t="str">
        <f>IF(ISNUMBER('Форма 1'!AJ127),'Форма 1'!$H127*VLOOKUP('Форма 1'!$F127,'Придельники до 2021'!$B$4:$X$28,'Форма 1'!AJ$8),"")</f>
        <v/>
      </c>
      <c r="T127" s="87"/>
    </row>
    <row r="128" spans="1:20">
      <c r="A128" s="188">
        <f t="shared" si="10"/>
        <v>20</v>
      </c>
      <c r="B128" s="191" t="s">
        <v>225</v>
      </c>
      <c r="C128" s="99">
        <f t="shared" si="11"/>
        <v>4501113.8322000001</v>
      </c>
      <c r="D128" s="103" t="str">
        <f>IF(ISNUMBER('Форма 1'!U128),'Форма 1'!$H128*VLOOKUP('Форма 1'!$F128,'Придельники до 2021'!$B$4:$X$28,'Форма 1'!U$8),"")</f>
        <v/>
      </c>
      <c r="E128" s="103" t="str">
        <f>IF(ISNUMBER('Форма 1'!V128),'Форма 1'!$H128*VLOOKUP('Форма 1'!$F128,'Придельники до 2021'!$B$4:$X$28,'Форма 1'!V$8),"")</f>
        <v/>
      </c>
      <c r="F128" s="103" t="str">
        <f>IF(ISNUMBER('Форма 1'!W128),'Форма 1'!$H128*VLOOKUP('Форма 1'!$F128,'Придельники до 2021'!$B$4:$X$28,'Форма 1'!W$8),"")</f>
        <v/>
      </c>
      <c r="G128" s="103" t="str">
        <f>IF(ISNUMBER('Форма 1'!X128),'Форма 1'!$H128*VLOOKUP('Форма 1'!$F128,'Придельники до 2021'!$B$4:$X$28,'Форма 1'!X$8),"")</f>
        <v/>
      </c>
      <c r="H128" s="103" t="str">
        <f>IF(ISNUMBER('Форма 1'!Y128),'Форма 1'!$H128*VLOOKUP('Форма 1'!$F128,'Придельники до 2021'!$B$4:$X$28,'Форма 1'!Y$8),"")</f>
        <v/>
      </c>
      <c r="I128" s="103" t="str">
        <f>IF(ISNUMBER('Форма 1'!Z128),'Форма 1'!$H128*VLOOKUP('Форма 1'!$F128,'Придельники до 2021'!$B$4:$X$28,'Форма 1'!Z$8),"")</f>
        <v/>
      </c>
      <c r="J128" s="103" t="str">
        <f>IF(ISNUMBER('Форма 1'!AA128),'Форма 1'!$H128*VLOOKUP('Форма 1'!$F128,'Придельники до 2021'!$B$4:$X$28,'Форма 1'!AA$8),"")</f>
        <v/>
      </c>
      <c r="K128" s="90"/>
      <c r="L128" s="87"/>
      <c r="M128" s="103" t="str">
        <f>IF(ISNUMBER('Форма 1'!AD128),'Форма 1'!$H128*VLOOKUP('Форма 1'!$F128,'Придельники до 2021'!$B$4:$X$28,'Форма 1'!AD$8),"")</f>
        <v/>
      </c>
      <c r="N128" s="103">
        <f>IF(ISBLANK('Форма 1'!$AE128),"",IF('Форма 1'!$AE128=1,'Форма 1'!$H128*VLOOKUP('Форма 1'!$F128,'Придельники до 2021'!$B$4:$X$28,'Форма 1'!$AE$8,0),IF('Форма 1'!$AE128=2,'Форма 1'!$H128*VLOOKUP('Форма 1'!$F128,'Придельники до 2021'!$B$4:$X$28,13,0),IF('Форма 1'!$AE128=3,'Форма 1'!$H128*VLOOKUP('Форма 1'!$F128,'Придельники до 2021'!$B$4:$X$28,12,0)))))</f>
        <v>4501113.8322000001</v>
      </c>
      <c r="O128" s="103" t="str">
        <f>IF(ISNUMBER('Форма 1'!AF128),'Форма 1'!$H128*VLOOKUP('Форма 1'!$F128,'Придельники до 2021'!$B$4:$X$28,'Форма 1'!AF$8),"")</f>
        <v/>
      </c>
      <c r="P128" s="87"/>
      <c r="Q128" s="103" t="str">
        <f>IF(ISNUMBER('Форма 1'!AH128),'Форма 1'!$H128*VLOOKUP('Форма 1'!$F128,'Придельники до 2021'!$B$4:$X$28,'Форма 1'!AH$8),"")</f>
        <v/>
      </c>
      <c r="R128" s="103" t="str">
        <f>IF(ISNUMBER('Форма 1'!AI128),'Форма 1'!$H128*VLOOKUP('Форма 1'!$F128,'Придельники до 2021'!$B$4:$X$28,'Форма 1'!AI$8),"")</f>
        <v/>
      </c>
      <c r="S128" s="103" t="str">
        <f>IF(ISNUMBER('Форма 1'!AJ128),'Форма 1'!$H128*VLOOKUP('Форма 1'!$F128,'Придельники до 2021'!$B$4:$X$28,'Форма 1'!AJ$8),"")</f>
        <v/>
      </c>
      <c r="T128" s="87"/>
    </row>
    <row r="129" spans="1:20">
      <c r="A129" s="188">
        <f t="shared" si="10"/>
        <v>21</v>
      </c>
      <c r="B129" s="192" t="s">
        <v>5028</v>
      </c>
      <c r="C129" s="99">
        <f>SUM(D129:J129,L129:T129)</f>
        <v>6604367.2919999994</v>
      </c>
      <c r="D129" s="103" t="str">
        <f>IF(ISNUMBER('Форма 1'!U129),'Форма 1'!$H129*VLOOKUP('Форма 1'!$F129,'Придельники до 2021'!$B$4:$X$28,'Форма 1'!U$8),"")</f>
        <v/>
      </c>
      <c r="E129" s="103" t="str">
        <f>IF(ISNUMBER('Форма 1'!V129),'Форма 1'!$H129*VLOOKUP('Форма 1'!$F129,'Придельники до 2021'!$B$4:$X$28,'Форма 1'!V$8),"")</f>
        <v/>
      </c>
      <c r="F129" s="103" t="str">
        <f>IF(ISNUMBER('Форма 1'!W129),'Форма 1'!$H129*VLOOKUP('Форма 1'!$F129,'Придельники до 2021'!$B$4:$X$28,'Форма 1'!W$8),"")</f>
        <v/>
      </c>
      <c r="G129" s="103" t="str">
        <f>IF(ISNUMBER('Форма 1'!X129),'Форма 1'!$H129*VLOOKUP('Форма 1'!$F129,'Придельники до 2021'!$B$4:$X$28,'Форма 1'!X$8),"")</f>
        <v/>
      </c>
      <c r="H129" s="103" t="str">
        <f>IF(ISNUMBER('Форма 1'!Y129),'Форма 1'!$H129*VLOOKUP('Форма 1'!$F129,'Придельники до 2021'!$B$4:$X$28,'Форма 1'!Y$8),"")</f>
        <v/>
      </c>
      <c r="I129" s="103" t="str">
        <f>IF(ISNUMBER('Форма 1'!Z129),'Форма 1'!$H129*VLOOKUP('Форма 1'!$F129,'Придельники до 2021'!$B$4:$X$28,'Форма 1'!Z$8),"")</f>
        <v/>
      </c>
      <c r="J129" s="103">
        <f>IF(ISNUMBER('Форма 1'!AA129),'Форма 1'!$H129*VLOOKUP('Форма 1'!$F129,'Придельники до 2021'!$B$4:$X$28,'Форма 1'!AA$8),"")</f>
        <v>6604367.2919999994</v>
      </c>
      <c r="K129" s="90"/>
      <c r="L129" s="87"/>
      <c r="M129" s="103" t="str">
        <f>IF(ISNUMBER('Форма 1'!AD129),'Форма 1'!$H129*VLOOKUP('Форма 1'!$F129,'Придельники до 2021'!$B$4:$X$28,'Форма 1'!AD$8),"")</f>
        <v/>
      </c>
      <c r="N129" s="103" t="str">
        <f>IF(ISBLANK('Форма 1'!$AE129),"",IF('Форма 1'!$AE129=1,'Форма 1'!$H129*VLOOKUP('Форма 1'!$F129,'Придельники до 2021'!$B$4:$X$28,'Форма 1'!$AE$8,0),IF('Форма 1'!$AE129=2,'Форма 1'!$H129*VLOOKUP('Форма 1'!$F129,'Придельники до 2021'!$B$4:$X$28,13,0),IF('Форма 1'!$AE129=3,'Форма 1'!$H129*VLOOKUP('Форма 1'!$F129,'Придельники до 2021'!$B$4:$X$28,12,0)))))</f>
        <v/>
      </c>
      <c r="O129" s="103" t="str">
        <f>IF(ISNUMBER('Форма 1'!AF129),'Форма 1'!$H129*VLOOKUP('Форма 1'!$F129,'Придельники до 2021'!$B$4:$X$28,'Форма 1'!AF$8),"")</f>
        <v/>
      </c>
      <c r="P129" s="87"/>
      <c r="Q129" s="103" t="str">
        <f>IF(ISNUMBER('Форма 1'!AH129),'Форма 1'!$H129*VLOOKUP('Форма 1'!$F129,'Придельники до 2021'!$B$4:$X$28,'Форма 1'!AH$8),"")</f>
        <v/>
      </c>
      <c r="R129" s="103" t="str">
        <f>IF(ISNUMBER('Форма 1'!AI129),'Форма 1'!$H129*VLOOKUP('Форма 1'!$F129,'Придельники до 2021'!$B$4:$X$28,'Форма 1'!AI$8),"")</f>
        <v/>
      </c>
      <c r="S129" s="103" t="str">
        <f>IF(ISNUMBER('Форма 1'!AJ129),'Форма 1'!$H129*VLOOKUP('Форма 1'!$F129,'Придельники до 2021'!$B$4:$X$28,'Форма 1'!AJ$8),"")</f>
        <v/>
      </c>
      <c r="T129" s="87"/>
    </row>
    <row r="130" spans="1:20">
      <c r="A130" s="188">
        <f t="shared" si="10"/>
        <v>22</v>
      </c>
      <c r="B130" s="191" t="s">
        <v>5169</v>
      </c>
      <c r="C130" s="99">
        <f>SUM(D130:J130,L130:T130)</f>
        <v>3712264.0402999995</v>
      </c>
      <c r="D130" s="103" t="str">
        <f>IF(ISNUMBER('Форма 1'!U130),'Форма 1'!$H130*VLOOKUP('Форма 1'!$F130,'Придельники до 2021'!$B$4:$X$28,'Форма 1'!U$8),"")</f>
        <v/>
      </c>
      <c r="E130" s="103" t="str">
        <f>IF(ISNUMBER('Форма 1'!V130),'Форма 1'!$H130*VLOOKUP('Форма 1'!$F130,'Придельники до 2021'!$B$4:$X$28,'Форма 1'!V$8),"")</f>
        <v/>
      </c>
      <c r="F130" s="103" t="str">
        <f>IF(ISNUMBER('Форма 1'!W130),'Форма 1'!$H130*VLOOKUP('Форма 1'!$F130,'Придельники до 2021'!$B$4:$X$28,'Форма 1'!W$8),"")</f>
        <v/>
      </c>
      <c r="G130" s="103" t="str">
        <f>IF(ISNUMBER('Форма 1'!X130),'Форма 1'!$H130*VLOOKUP('Форма 1'!$F130,'Придельники до 2021'!$B$4:$X$28,'Форма 1'!X$8),"")</f>
        <v/>
      </c>
      <c r="H130" s="103" t="str">
        <f>IF(ISNUMBER('Форма 1'!Y130),'Форма 1'!$H130*VLOOKUP('Форма 1'!$F130,'Придельники до 2021'!$B$4:$X$28,'Форма 1'!Y$8),"")</f>
        <v/>
      </c>
      <c r="I130" s="103" t="str">
        <f>IF(ISNUMBER('Форма 1'!Z130),'Форма 1'!$H130*VLOOKUP('Форма 1'!$F130,'Придельники до 2021'!$B$4:$X$28,'Форма 1'!Z$8),"")</f>
        <v/>
      </c>
      <c r="J130" s="103" t="str">
        <f>IF(ISNUMBER('Форма 1'!AA130),'Форма 1'!$H130*VLOOKUP('Форма 1'!$F130,'Придельники до 2021'!$B$4:$X$28,'Форма 1'!AA$8),"")</f>
        <v/>
      </c>
      <c r="K130" s="90"/>
      <c r="L130" s="87"/>
      <c r="M130" s="103" t="str">
        <f>IF(ISNUMBER('Форма 1'!AD130),'Форма 1'!$H130*VLOOKUP('Форма 1'!$F130,'Придельники до 2021'!$B$4:$X$28,'Форма 1'!AD$8),"")</f>
        <v/>
      </c>
      <c r="N130" s="103" t="str">
        <f>IF(ISBLANK('Форма 1'!$AE130),"",IF('Форма 1'!$AE130=1,'Форма 1'!$H130*VLOOKUP('Форма 1'!$F130,'Придельники до 2021'!$B$4:$X$28,'Форма 1'!$AE$8,0),IF('Форма 1'!$AE130=2,'Форма 1'!$H130*VLOOKUP('Форма 1'!$F130,'Придельники до 2021'!$B$4:$X$28,13,0),IF('Форма 1'!$AE130=3,'Форма 1'!$H130*VLOOKUP('Форма 1'!$F130,'Придельники до 2021'!$B$4:$X$28,12,0)))))</f>
        <v/>
      </c>
      <c r="O130" s="103">
        <f>IF(ISNUMBER('Форма 1'!AF130),'Форма 1'!$H130*VLOOKUP('Форма 1'!$F130,'Придельники до 2021'!$B$4:$X$28,'Форма 1'!AF$8),"")</f>
        <v>3712264.0402999995</v>
      </c>
      <c r="P130" s="87"/>
      <c r="Q130" s="103" t="str">
        <f>IF(ISNUMBER('Форма 1'!AH130),'Форма 1'!$H130*VLOOKUP('Форма 1'!$F130,'Придельники до 2021'!$B$4:$X$28,'Форма 1'!AH$8),"")</f>
        <v/>
      </c>
      <c r="R130" s="103" t="str">
        <f>IF(ISNUMBER('Форма 1'!AI130),'Форма 1'!$H130*VLOOKUP('Форма 1'!$F130,'Придельники до 2021'!$B$4:$X$28,'Форма 1'!AI$8),"")</f>
        <v/>
      </c>
      <c r="S130" s="103" t="str">
        <f>IF(ISNUMBER('Форма 1'!AJ130),'Форма 1'!$H130*VLOOKUP('Форма 1'!$F130,'Придельники до 2021'!$B$4:$X$28,'Форма 1'!AJ$8),"")</f>
        <v/>
      </c>
      <c r="T130" s="87"/>
    </row>
    <row r="131" spans="1:20">
      <c r="A131" s="188">
        <f t="shared" si="10"/>
        <v>23</v>
      </c>
      <c r="B131" s="189" t="s">
        <v>226</v>
      </c>
      <c r="C131" s="99">
        <f t="shared" si="11"/>
        <v>30544053.601000004</v>
      </c>
      <c r="D131" s="103" t="str">
        <f>IF(ISNUMBER('Форма 1'!U131),'Форма 1'!$H131*VLOOKUP('Форма 1'!$F131,'Придельники до 2021'!$B$4:$X$28,'Форма 1'!U$8),"")</f>
        <v/>
      </c>
      <c r="E131" s="103" t="str">
        <f>IF(ISNUMBER('Форма 1'!V131),'Форма 1'!$H131*VLOOKUP('Форма 1'!$F131,'Придельники до 2021'!$B$4:$X$28,'Форма 1'!V$8),"")</f>
        <v/>
      </c>
      <c r="F131" s="103" t="str">
        <f>IF(ISNUMBER('Форма 1'!W131),'Форма 1'!$H131*VLOOKUP('Форма 1'!$F131,'Придельники до 2021'!$B$4:$X$28,'Форма 1'!W$8),"")</f>
        <v/>
      </c>
      <c r="G131" s="103" t="str">
        <f>IF(ISNUMBER('Форма 1'!X131),'Форма 1'!$H131*VLOOKUP('Форма 1'!$F131,'Придельники до 2021'!$B$4:$X$28,'Форма 1'!X$8),"")</f>
        <v/>
      </c>
      <c r="H131" s="103" t="str">
        <f>IF(ISNUMBER('Форма 1'!Y131),'Форма 1'!$H131*VLOOKUP('Форма 1'!$F131,'Придельники до 2021'!$B$4:$X$28,'Форма 1'!Y$8),"")</f>
        <v/>
      </c>
      <c r="I131" s="103" t="str">
        <f>IF(ISNUMBER('Форма 1'!Z131),'Форма 1'!$H131*VLOOKUP('Форма 1'!$F131,'Придельники до 2021'!$B$4:$X$28,'Форма 1'!Z$8),"")</f>
        <v/>
      </c>
      <c r="J131" s="103" t="str">
        <f>IF(ISNUMBER('Форма 1'!AA131),'Форма 1'!$H131*VLOOKUP('Форма 1'!$F131,'Придельники до 2021'!$B$4:$X$28,'Форма 1'!AA$8),"")</f>
        <v/>
      </c>
      <c r="K131" s="92"/>
      <c r="L131" s="88"/>
      <c r="M131" s="103">
        <f>IF(ISNUMBER('Форма 1'!AD131),'Форма 1'!$H131*VLOOKUP('Форма 1'!$F131,'Придельники до 2021'!$B$4:$X$28,'Форма 1'!AD$8),"")</f>
        <v>20463763.302000001</v>
      </c>
      <c r="N131" s="103">
        <f>IF(ISBLANK('Форма 1'!$AE131),"",IF('Форма 1'!$AE131=1,'Форма 1'!$H131*VLOOKUP('Форма 1'!$F131,'Придельники до 2021'!$B$4:$X$28,'Форма 1'!$AE$8,0),IF('Форма 1'!$AE131=2,'Форма 1'!$H131*VLOOKUP('Форма 1'!$F131,'Придельники до 2021'!$B$4:$X$28,13,0),IF('Форма 1'!$AE131=3,'Форма 1'!$H131*VLOOKUP('Форма 1'!$F131,'Придельники до 2021'!$B$4:$X$28,12,0)))))</f>
        <v>10080290.299000001</v>
      </c>
      <c r="O131" s="103" t="str">
        <f>IF(ISNUMBER('Форма 1'!AF131),'Форма 1'!$H131*VLOOKUP('Форма 1'!$F131,'Придельники до 2021'!$B$4:$X$28,'Форма 1'!AF$8),"")</f>
        <v/>
      </c>
      <c r="P131" s="88"/>
      <c r="Q131" s="103" t="str">
        <f>IF(ISNUMBER('Форма 1'!AH131),'Форма 1'!$H131*VLOOKUP('Форма 1'!$F131,'Придельники до 2021'!$B$4:$X$28,'Форма 1'!AH$8),"")</f>
        <v/>
      </c>
      <c r="R131" s="103" t="str">
        <f>IF(ISNUMBER('Форма 1'!AI131),'Форма 1'!$H131*VLOOKUP('Форма 1'!$F131,'Придельники до 2021'!$B$4:$X$28,'Форма 1'!AI$8),"")</f>
        <v/>
      </c>
      <c r="S131" s="103" t="str">
        <f>IF(ISNUMBER('Форма 1'!AJ131),'Форма 1'!$H131*VLOOKUP('Форма 1'!$F131,'Придельники до 2021'!$B$4:$X$28,'Форма 1'!AJ$8),"")</f>
        <v/>
      </c>
      <c r="T131" s="87"/>
    </row>
    <row r="132" spans="1:20">
      <c r="A132" s="188">
        <f t="shared" si="10"/>
        <v>24</v>
      </c>
      <c r="B132" s="191" t="s">
        <v>5170</v>
      </c>
      <c r="C132" s="99">
        <f>SUM(D132:J132,L132:T132)</f>
        <v>16987875.922800001</v>
      </c>
      <c r="D132" s="103" t="str">
        <f>IF(ISNUMBER('Форма 1'!U132),'Форма 1'!$H132*VLOOKUP('Форма 1'!$F132,'Придельники до 2021'!$B$4:$X$28,'Форма 1'!U$8),"")</f>
        <v/>
      </c>
      <c r="E132" s="103" t="str">
        <f>IF(ISNUMBER('Форма 1'!V132),'Форма 1'!$H132*VLOOKUP('Форма 1'!$F132,'Придельники до 2021'!$B$4:$X$28,'Форма 1'!V$8),"")</f>
        <v/>
      </c>
      <c r="F132" s="103" t="str">
        <f>IF(ISNUMBER('Форма 1'!W132),'Форма 1'!$H132*VLOOKUP('Форма 1'!$F132,'Придельники до 2021'!$B$4:$X$28,'Форма 1'!W$8),"")</f>
        <v/>
      </c>
      <c r="G132" s="103" t="str">
        <f>IF(ISNUMBER('Форма 1'!X132),'Форма 1'!$H132*VLOOKUP('Форма 1'!$F132,'Придельники до 2021'!$B$4:$X$28,'Форма 1'!X$8),"")</f>
        <v/>
      </c>
      <c r="H132" s="103" t="str">
        <f>IF(ISNUMBER('Форма 1'!Y132),'Форма 1'!$H132*VLOOKUP('Форма 1'!$F132,'Придельники до 2021'!$B$4:$X$28,'Форма 1'!Y$8),"")</f>
        <v/>
      </c>
      <c r="I132" s="103" t="str">
        <f>IF(ISNUMBER('Форма 1'!Z132),'Форма 1'!$H132*VLOOKUP('Форма 1'!$F132,'Придельники до 2021'!$B$4:$X$28,'Форма 1'!Z$8),"")</f>
        <v/>
      </c>
      <c r="J132" s="103" t="str">
        <f>IF(ISNUMBER('Форма 1'!AA132),'Форма 1'!$H132*VLOOKUP('Форма 1'!$F132,'Придельники до 2021'!$B$4:$X$28,'Форма 1'!AA$8),"")</f>
        <v/>
      </c>
      <c r="K132" s="92"/>
      <c r="L132" s="88"/>
      <c r="M132" s="103">
        <f>IF(ISNUMBER('Форма 1'!AD132),'Форма 1'!$H132*VLOOKUP('Форма 1'!$F132,'Придельники до 2021'!$B$4:$X$28,'Форма 1'!AD$8),"")</f>
        <v>16987875.922800001</v>
      </c>
      <c r="N132" s="103" t="str">
        <f>IF(ISBLANK('Форма 1'!$AE132),"",IF('Форма 1'!$AE132=1,'Форма 1'!$H132*VLOOKUP('Форма 1'!$F132,'Придельники до 2021'!$B$4:$X$28,'Форма 1'!$AE$8,0),IF('Форма 1'!$AE132=2,'Форма 1'!$H132*VLOOKUP('Форма 1'!$F132,'Придельники до 2021'!$B$4:$X$28,13,0),IF('Форма 1'!$AE132=3,'Форма 1'!$H132*VLOOKUP('Форма 1'!$F132,'Придельники до 2021'!$B$4:$X$28,12,0)))))</f>
        <v/>
      </c>
      <c r="O132" s="103" t="str">
        <f>IF(ISNUMBER('Форма 1'!AF132),'Форма 1'!$H132*VLOOKUP('Форма 1'!$F132,'Придельники до 2021'!$B$4:$X$28,'Форма 1'!AF$8),"")</f>
        <v/>
      </c>
      <c r="P132" s="88"/>
      <c r="Q132" s="103" t="str">
        <f>IF(ISNUMBER('Форма 1'!AH132),'Форма 1'!$H132*VLOOKUP('Форма 1'!$F132,'Придельники до 2021'!$B$4:$X$28,'Форма 1'!AH$8),"")</f>
        <v/>
      </c>
      <c r="R132" s="103" t="str">
        <f>IF(ISNUMBER('Форма 1'!AI132),'Форма 1'!$H132*VLOOKUP('Форма 1'!$F132,'Придельники до 2021'!$B$4:$X$28,'Форма 1'!AI$8),"")</f>
        <v/>
      </c>
      <c r="S132" s="103" t="str">
        <f>IF(ISNUMBER('Форма 1'!AJ132),'Форма 1'!$H132*VLOOKUP('Форма 1'!$F132,'Придельники до 2021'!$B$4:$X$28,'Форма 1'!AJ$8),"")</f>
        <v/>
      </c>
      <c r="T132" s="87"/>
    </row>
    <row r="133" spans="1:20">
      <c r="A133" s="188">
        <f t="shared" si="10"/>
        <v>25</v>
      </c>
      <c r="B133" s="189" t="s">
        <v>227</v>
      </c>
      <c r="C133" s="99">
        <f t="shared" si="11"/>
        <v>5857494.1799999997</v>
      </c>
      <c r="D133" s="103" t="str">
        <f>IF(ISNUMBER('Форма 1'!U133),'Форма 1'!$H133*VLOOKUP('Форма 1'!$F133,'Придельники до 2021'!$B$4:$X$28,'Форма 1'!U$8),"")</f>
        <v/>
      </c>
      <c r="E133" s="103" t="str">
        <f>IF(ISNUMBER('Форма 1'!V133),'Форма 1'!$H133*VLOOKUP('Форма 1'!$F133,'Придельники до 2021'!$B$4:$X$28,'Форма 1'!V$8),"")</f>
        <v/>
      </c>
      <c r="F133" s="103" t="str">
        <f>IF(ISNUMBER('Форма 1'!W133),'Форма 1'!$H133*VLOOKUP('Форма 1'!$F133,'Придельники до 2021'!$B$4:$X$28,'Форма 1'!W$8),"")</f>
        <v/>
      </c>
      <c r="G133" s="103" t="str">
        <f>IF(ISNUMBER('Форма 1'!X133),'Форма 1'!$H133*VLOOKUP('Форма 1'!$F133,'Придельники до 2021'!$B$4:$X$28,'Форма 1'!X$8),"")</f>
        <v/>
      </c>
      <c r="H133" s="103" t="str">
        <f>IF(ISNUMBER('Форма 1'!Y133),'Форма 1'!$H133*VLOOKUP('Форма 1'!$F133,'Придельники до 2021'!$B$4:$X$28,'Форма 1'!Y$8),"")</f>
        <v/>
      </c>
      <c r="I133" s="103" t="str">
        <f>IF(ISNUMBER('Форма 1'!Z133),'Форма 1'!$H133*VLOOKUP('Форма 1'!$F133,'Придельники до 2021'!$B$4:$X$28,'Форма 1'!Z$8),"")</f>
        <v/>
      </c>
      <c r="J133" s="103">
        <f>IF(ISNUMBER('Форма 1'!AA133),'Форма 1'!$H133*VLOOKUP('Форма 1'!$F133,'Придельники до 2021'!$B$4:$X$28,'Форма 1'!AA$8),"")</f>
        <v>5857494.1799999997</v>
      </c>
      <c r="K133" s="90"/>
      <c r="L133" s="87"/>
      <c r="M133" s="103" t="str">
        <f>IF(ISNUMBER('Форма 1'!AD133),'Форма 1'!$H133*VLOOKUP('Форма 1'!$F133,'Придельники до 2021'!$B$4:$X$28,'Форма 1'!AD$8),"")</f>
        <v/>
      </c>
      <c r="N133" s="103" t="str">
        <f>IF(ISBLANK('Форма 1'!$AE133),"",IF('Форма 1'!$AE133=1,'Форма 1'!$H133*VLOOKUP('Форма 1'!$F133,'Придельники до 2021'!$B$4:$X$28,'Форма 1'!$AE$8,0),IF('Форма 1'!$AE133=2,'Форма 1'!$H133*VLOOKUP('Форма 1'!$F133,'Придельники до 2021'!$B$4:$X$28,13,0),IF('Форма 1'!$AE133=3,'Форма 1'!$H133*VLOOKUP('Форма 1'!$F133,'Придельники до 2021'!$B$4:$X$28,12,0)))))</f>
        <v/>
      </c>
      <c r="O133" s="103" t="str">
        <f>IF(ISNUMBER('Форма 1'!AF133),'Форма 1'!$H133*VLOOKUP('Форма 1'!$F133,'Придельники до 2021'!$B$4:$X$28,'Форма 1'!AF$8),"")</f>
        <v/>
      </c>
      <c r="P133" s="87"/>
      <c r="Q133" s="103" t="str">
        <f>IF(ISNUMBER('Форма 1'!AH133),'Форма 1'!$H133*VLOOKUP('Форма 1'!$F133,'Придельники до 2021'!$B$4:$X$28,'Форма 1'!AH$8),"")</f>
        <v/>
      </c>
      <c r="R133" s="103" t="str">
        <f>IF(ISNUMBER('Форма 1'!AI133),'Форма 1'!$H133*VLOOKUP('Форма 1'!$F133,'Придельники до 2021'!$B$4:$X$28,'Форма 1'!AI$8),"")</f>
        <v/>
      </c>
      <c r="S133" s="103" t="str">
        <f>IF(ISNUMBER('Форма 1'!AJ133),'Форма 1'!$H133*VLOOKUP('Форма 1'!$F133,'Придельники до 2021'!$B$4:$X$28,'Форма 1'!AJ$8),"")</f>
        <v/>
      </c>
      <c r="T133" s="87"/>
    </row>
    <row r="134" spans="1:20">
      <c r="A134" s="188">
        <f t="shared" si="10"/>
        <v>26</v>
      </c>
      <c r="B134" s="189" t="s">
        <v>5180</v>
      </c>
      <c r="C134" s="99">
        <f>SUM(D134:J134,L134:T134)</f>
        <v>1776680.6068</v>
      </c>
      <c r="D134" s="103" t="str">
        <f>IF(ISNUMBER('Форма 1'!U134),'Форма 1'!$H134*VLOOKUP('Форма 1'!$F134,'Придельники до 2021'!$B$4:$X$28,'Форма 1'!U$8),"")</f>
        <v/>
      </c>
      <c r="E134" s="103" t="str">
        <f>IF(ISNUMBER('Форма 1'!V134),'Форма 1'!$H134*VLOOKUP('Форма 1'!$F134,'Придельники до 2021'!$B$4:$X$28,'Форма 1'!V$8),"")</f>
        <v/>
      </c>
      <c r="F134" s="103" t="str">
        <f>IF(ISNUMBER('Форма 1'!W134),'Форма 1'!$H134*VLOOKUP('Форма 1'!$F134,'Придельники до 2021'!$B$4:$X$28,'Форма 1'!W$8),"")</f>
        <v/>
      </c>
      <c r="G134" s="103" t="str">
        <f>IF(ISNUMBER('Форма 1'!X134),'Форма 1'!$H134*VLOOKUP('Форма 1'!$F134,'Придельники до 2021'!$B$4:$X$28,'Форма 1'!X$8),"")</f>
        <v/>
      </c>
      <c r="H134" s="103" t="str">
        <f>IF(ISNUMBER('Форма 1'!Y134),'Форма 1'!$H134*VLOOKUP('Форма 1'!$F134,'Придельники до 2021'!$B$4:$X$28,'Форма 1'!Y$8),"")</f>
        <v/>
      </c>
      <c r="I134" s="103" t="str">
        <f>IF(ISNUMBER('Форма 1'!Z134),'Форма 1'!$H134*VLOOKUP('Форма 1'!$F134,'Придельники до 2021'!$B$4:$X$28,'Форма 1'!Z$8),"")</f>
        <v/>
      </c>
      <c r="J134" s="103">
        <f>IF(ISNUMBER('Форма 1'!AA134),'Форма 1'!$H134*VLOOKUP('Форма 1'!$F134,'Придельники до 2021'!$B$4:$X$28,'Форма 1'!AA$8),"")</f>
        <v>1776680.6068</v>
      </c>
      <c r="K134" s="90"/>
      <c r="L134" s="87"/>
      <c r="M134" s="103" t="str">
        <f>IF(ISNUMBER('Форма 1'!AD134),'Форма 1'!$H134*VLOOKUP('Форма 1'!$F134,'Придельники до 2021'!$B$4:$X$28,'Форма 1'!AD$8),"")</f>
        <v/>
      </c>
      <c r="N134" s="103" t="str">
        <f>IF(ISBLANK('Форма 1'!$AE134),"",IF('Форма 1'!$AE134=1,'Форма 1'!$H134*VLOOKUP('Форма 1'!$F134,'Придельники до 2021'!$B$4:$X$28,'Форма 1'!$AE$8,0),IF('Форма 1'!$AE134=2,'Форма 1'!$H134*VLOOKUP('Форма 1'!$F134,'Придельники до 2021'!$B$4:$X$28,13,0),IF('Форма 1'!$AE134=3,'Форма 1'!$H134*VLOOKUP('Форма 1'!$F134,'Придельники до 2021'!$B$4:$X$28,12,0)))))</f>
        <v/>
      </c>
      <c r="O134" s="103" t="str">
        <f>IF(ISNUMBER('Форма 1'!AF134),'Форма 1'!$H134*VLOOKUP('Форма 1'!$F134,'Придельники до 2021'!$B$4:$X$28,'Форма 1'!AF$8),"")</f>
        <v/>
      </c>
      <c r="P134" s="87"/>
      <c r="Q134" s="103" t="str">
        <f>IF(ISNUMBER('Форма 1'!AH134),'Форма 1'!$H134*VLOOKUP('Форма 1'!$F134,'Придельники до 2021'!$B$4:$X$28,'Форма 1'!AH$8),"")</f>
        <v/>
      </c>
      <c r="R134" s="103" t="str">
        <f>IF(ISNUMBER('Форма 1'!AI134),'Форма 1'!$H134*VLOOKUP('Форма 1'!$F134,'Придельники до 2021'!$B$4:$X$28,'Форма 1'!AI$8),"")</f>
        <v/>
      </c>
      <c r="S134" s="103" t="str">
        <f>IF(ISNUMBER('Форма 1'!AJ134),'Форма 1'!$H134*VLOOKUP('Форма 1'!$F134,'Придельники до 2021'!$B$4:$X$28,'Форма 1'!AJ$8),"")</f>
        <v/>
      </c>
      <c r="T134" s="87"/>
    </row>
    <row r="135" spans="1:20">
      <c r="A135" s="188">
        <f t="shared" si="10"/>
        <v>27</v>
      </c>
      <c r="B135" s="191" t="s">
        <v>228</v>
      </c>
      <c r="C135" s="99">
        <f t="shared" si="11"/>
        <v>7198338.1980000008</v>
      </c>
      <c r="D135" s="103" t="str">
        <f>IF(ISNUMBER('Форма 1'!U135),'Форма 1'!$H135*VLOOKUP('Форма 1'!$F135,'Придельники до 2021'!$B$4:$X$28,'Форма 1'!U$8),"")</f>
        <v/>
      </c>
      <c r="E135" s="103">
        <f>IF(ISNUMBER('Форма 1'!V135),'Форма 1'!$H135*VLOOKUP('Форма 1'!$F135,'Придельники до 2021'!$B$4:$X$28,'Форма 1'!V$8),"")</f>
        <v>2441069.58</v>
      </c>
      <c r="F135" s="103" t="str">
        <f>IF(ISNUMBER('Форма 1'!W135),'Форма 1'!$H135*VLOOKUP('Форма 1'!$F135,'Придельники до 2021'!$B$4:$X$28,'Форма 1'!W$8),"")</f>
        <v/>
      </c>
      <c r="G135" s="103" t="str">
        <f>IF(ISNUMBER('Форма 1'!X135),'Форма 1'!$H135*VLOOKUP('Форма 1'!$F135,'Придельники до 2021'!$B$4:$X$28,'Форма 1'!X$8),"")</f>
        <v/>
      </c>
      <c r="H135" s="103" t="str">
        <f>IF(ISNUMBER('Форма 1'!Y135),'Форма 1'!$H135*VLOOKUP('Форма 1'!$F135,'Придельники до 2021'!$B$4:$X$28,'Форма 1'!Y$8),"")</f>
        <v/>
      </c>
      <c r="I135" s="103" t="str">
        <f>IF(ISNUMBER('Форма 1'!Z135),'Форма 1'!$H135*VLOOKUP('Форма 1'!$F135,'Придельники до 2021'!$B$4:$X$28,'Форма 1'!Z$8),"")</f>
        <v/>
      </c>
      <c r="J135" s="103">
        <f>IF(ISNUMBER('Форма 1'!AA135),'Форма 1'!$H135*VLOOKUP('Форма 1'!$F135,'Придельники до 2021'!$B$4:$X$28,'Форма 1'!AA$8),"")</f>
        <v>544037.53800000006</v>
      </c>
      <c r="K135" s="90"/>
      <c r="L135" s="87"/>
      <c r="M135" s="103">
        <f>IF(ISNUMBER('Форма 1'!AD135),'Форма 1'!$H135*VLOOKUP('Форма 1'!$F135,'Придельники до 2021'!$B$4:$X$28,'Форма 1'!AD$8),"")</f>
        <v>3039685.8420000002</v>
      </c>
      <c r="N135" s="103">
        <f>IF(ISBLANK('Форма 1'!$AE135),"",IF('Форма 1'!$AE135=1,'Форма 1'!$H135*VLOOKUP('Форма 1'!$F135,'Придельники до 2021'!$B$4:$X$28,'Форма 1'!$AE$8,0),IF('Форма 1'!$AE135=2,'Форма 1'!$H135*VLOOKUP('Форма 1'!$F135,'Придельники до 2021'!$B$4:$X$28,13,0),IF('Форма 1'!$AE135=3,'Форма 1'!$H135*VLOOKUP('Форма 1'!$F135,'Придельники до 2021'!$B$4:$X$28,12,0)))))</f>
        <v>1173545.2380000001</v>
      </c>
      <c r="O135" s="103" t="str">
        <f>IF(ISNUMBER('Форма 1'!AF135),'Форма 1'!$H135*VLOOKUP('Форма 1'!$F135,'Придельники до 2021'!$B$4:$X$28,'Форма 1'!AF$8),"")</f>
        <v/>
      </c>
      <c r="P135" s="87"/>
      <c r="Q135" s="103" t="str">
        <f>IF(ISNUMBER('Форма 1'!AH135),'Форма 1'!$H135*VLOOKUP('Форма 1'!$F135,'Придельники до 2021'!$B$4:$X$28,'Форма 1'!AH$8),"")</f>
        <v/>
      </c>
      <c r="R135" s="103" t="str">
        <f>IF(ISNUMBER('Форма 1'!AI135),'Форма 1'!$H135*VLOOKUP('Форма 1'!$F135,'Придельники до 2021'!$B$4:$X$28,'Форма 1'!AI$8),"")</f>
        <v/>
      </c>
      <c r="S135" s="103" t="str">
        <f>IF(ISNUMBER('Форма 1'!AJ135),'Форма 1'!$H135*VLOOKUP('Форма 1'!$F135,'Придельники до 2021'!$B$4:$X$28,'Форма 1'!AJ$8),"")</f>
        <v/>
      </c>
      <c r="T135" s="87"/>
    </row>
    <row r="136" spans="1:20">
      <c r="A136" s="188">
        <f t="shared" si="10"/>
        <v>28</v>
      </c>
      <c r="B136" s="191" t="s">
        <v>229</v>
      </c>
      <c r="C136" s="99">
        <f t="shared" si="11"/>
        <v>2999800.7479999997</v>
      </c>
      <c r="D136" s="103">
        <f>IF(ISNUMBER('Форма 1'!U136),'Форма 1'!$H136*VLOOKUP('Форма 1'!$F136,'Придельники до 2021'!$B$4:$X$28,'Форма 1'!U$8),"")</f>
        <v>142993.109</v>
      </c>
      <c r="E136" s="103" t="str">
        <f>IF(ISNUMBER('Форма 1'!V136),'Форма 1'!$H136*VLOOKUP('Форма 1'!$F136,'Придельники до 2021'!$B$4:$X$28,'Форма 1'!V$8),"")</f>
        <v/>
      </c>
      <c r="F136" s="103" t="str">
        <f>IF(ISNUMBER('Форма 1'!W136),'Форма 1'!$H136*VLOOKUP('Форма 1'!$F136,'Придельники до 2021'!$B$4:$X$28,'Форма 1'!W$8),"")</f>
        <v/>
      </c>
      <c r="G136" s="103" t="str">
        <f>IF(ISNUMBER('Форма 1'!X136),'Форма 1'!$H136*VLOOKUP('Форма 1'!$F136,'Придельники до 2021'!$B$4:$X$28,'Форма 1'!X$8),"")</f>
        <v/>
      </c>
      <c r="H136" s="103" t="str">
        <f>IF(ISNUMBER('Форма 1'!Y136),'Форма 1'!$H136*VLOOKUP('Форма 1'!$F136,'Придельники до 2021'!$B$4:$X$28,'Форма 1'!Y$8),"")</f>
        <v/>
      </c>
      <c r="I136" s="103" t="str">
        <f>IF(ISNUMBER('Форма 1'!Z136),'Форма 1'!$H136*VLOOKUP('Форма 1'!$F136,'Придельники до 2021'!$B$4:$X$28,'Форма 1'!Z$8),"")</f>
        <v/>
      </c>
      <c r="J136" s="103">
        <f>IF(ISNUMBER('Форма 1'!AA136),'Форма 1'!$H136*VLOOKUP('Форма 1'!$F136,'Придельники до 2021'!$B$4:$X$28,'Форма 1'!AA$8),"")</f>
        <v>326702.299</v>
      </c>
      <c r="K136" s="90"/>
      <c r="L136" s="87"/>
      <c r="M136" s="103">
        <f>IF(ISNUMBER('Форма 1'!AD136),'Форма 1'!$H136*VLOOKUP('Форма 1'!$F136,'Придельники до 2021'!$B$4:$X$28,'Форма 1'!AD$8),"")</f>
        <v>1825374.6909999999</v>
      </c>
      <c r="N136" s="103">
        <f>IF(ISBLANK('Форма 1'!$AE136),"",IF('Форма 1'!$AE136=1,'Форма 1'!$H136*VLOOKUP('Форма 1'!$F136,'Придельники до 2021'!$B$4:$X$28,'Форма 1'!$AE$8,0),IF('Форма 1'!$AE136=2,'Форма 1'!$H136*VLOOKUP('Форма 1'!$F136,'Придельники до 2021'!$B$4:$X$28,13,0),IF('Форма 1'!$AE136=3,'Форма 1'!$H136*VLOOKUP('Форма 1'!$F136,'Придельники до 2021'!$B$4:$X$28,12,0)))))</f>
        <v>704730.64899999998</v>
      </c>
      <c r="O136" s="103" t="str">
        <f>IF(ISNUMBER('Форма 1'!AF136),'Форма 1'!$H136*VLOOKUP('Форма 1'!$F136,'Придельники до 2021'!$B$4:$X$28,'Форма 1'!AF$8),"")</f>
        <v/>
      </c>
      <c r="P136" s="87"/>
      <c r="Q136" s="103" t="str">
        <f>IF(ISNUMBER('Форма 1'!AH136),'Форма 1'!$H136*VLOOKUP('Форма 1'!$F136,'Придельники до 2021'!$B$4:$X$28,'Форма 1'!AH$8),"")</f>
        <v/>
      </c>
      <c r="R136" s="103" t="str">
        <f>IF(ISNUMBER('Форма 1'!AI136),'Форма 1'!$H136*VLOOKUP('Форма 1'!$F136,'Придельники до 2021'!$B$4:$X$28,'Форма 1'!AI$8),"")</f>
        <v/>
      </c>
      <c r="S136" s="103" t="str">
        <f>IF(ISNUMBER('Форма 1'!AJ136),'Форма 1'!$H136*VLOOKUP('Форма 1'!$F136,'Придельники до 2021'!$B$4:$X$28,'Форма 1'!AJ$8),"")</f>
        <v/>
      </c>
      <c r="T136" s="87"/>
    </row>
    <row r="137" spans="1:20">
      <c r="A137" s="188">
        <f t="shared" si="10"/>
        <v>29</v>
      </c>
      <c r="B137" s="191" t="s">
        <v>230</v>
      </c>
      <c r="C137" s="99">
        <f t="shared" si="11"/>
        <v>7009882.4060000014</v>
      </c>
      <c r="D137" s="103" t="str">
        <f>IF(ISNUMBER('Форма 1'!U137),'Форма 1'!$H137*VLOOKUP('Форма 1'!$F137,'Придельники до 2021'!$B$4:$X$28,'Форма 1'!U$8),"")</f>
        <v/>
      </c>
      <c r="E137" s="103">
        <f>IF(ISNUMBER('Форма 1'!V137),'Форма 1'!$H137*VLOOKUP('Форма 1'!$F137,'Придельники до 2021'!$B$4:$X$28,'Форма 1'!V$8),"")</f>
        <v>2377161.2600000002</v>
      </c>
      <c r="F137" s="103" t="str">
        <f>IF(ISNUMBER('Форма 1'!W137),'Форма 1'!$H137*VLOOKUP('Форма 1'!$F137,'Придельники до 2021'!$B$4:$X$28,'Форма 1'!W$8),"")</f>
        <v/>
      </c>
      <c r="G137" s="103" t="str">
        <f>IF(ISNUMBER('Форма 1'!X137),'Форма 1'!$H137*VLOOKUP('Форма 1'!$F137,'Придельники до 2021'!$B$4:$X$28,'Форма 1'!X$8),"")</f>
        <v/>
      </c>
      <c r="H137" s="103" t="str">
        <f>IF(ISNUMBER('Форма 1'!Y137),'Форма 1'!$H137*VLOOKUP('Форма 1'!$F137,'Придельники до 2021'!$B$4:$X$28,'Форма 1'!Y$8),"")</f>
        <v/>
      </c>
      <c r="I137" s="103" t="str">
        <f>IF(ISNUMBER('Форма 1'!Z137),'Форма 1'!$H137*VLOOKUP('Форма 1'!$F137,'Придельники до 2021'!$B$4:$X$28,'Форма 1'!Z$8),"")</f>
        <v/>
      </c>
      <c r="J137" s="103">
        <f>IF(ISNUMBER('Форма 1'!AA137),'Форма 1'!$H137*VLOOKUP('Форма 1'!$F137,'Придельники до 2021'!$B$4:$X$28,'Форма 1'!AA$8),"")</f>
        <v>529794.38600000006</v>
      </c>
      <c r="K137" s="90"/>
      <c r="L137" s="87"/>
      <c r="M137" s="103">
        <f>IF(ISNUMBER('Форма 1'!AD137),'Форма 1'!$H137*VLOOKUP('Форма 1'!$F137,'Придельники до 2021'!$B$4:$X$28,'Форма 1'!AD$8),"")</f>
        <v>2960105.4740000004</v>
      </c>
      <c r="N137" s="103">
        <f>IF(ISBLANK('Форма 1'!$AE137),"",IF('Форма 1'!$AE137=1,'Форма 1'!$H137*VLOOKUP('Форма 1'!$F137,'Придельники до 2021'!$B$4:$X$28,'Форма 1'!$AE$8,0),IF('Форма 1'!$AE137=2,'Форма 1'!$H137*VLOOKUP('Форма 1'!$F137,'Придельники до 2021'!$B$4:$X$28,13,0),IF('Форма 1'!$AE137=3,'Форма 1'!$H137*VLOOKUP('Форма 1'!$F137,'Придельники до 2021'!$B$4:$X$28,12,0)))))</f>
        <v>1142821.2860000001</v>
      </c>
      <c r="O137" s="103" t="str">
        <f>IF(ISNUMBER('Форма 1'!AF137),'Форма 1'!$H137*VLOOKUP('Форма 1'!$F137,'Придельники до 2021'!$B$4:$X$28,'Форма 1'!AF$8),"")</f>
        <v/>
      </c>
      <c r="P137" s="87"/>
      <c r="Q137" s="103" t="str">
        <f>IF(ISNUMBER('Форма 1'!AH137),'Форма 1'!$H137*VLOOKUP('Форма 1'!$F137,'Придельники до 2021'!$B$4:$X$28,'Форма 1'!AH$8),"")</f>
        <v/>
      </c>
      <c r="R137" s="103" t="str">
        <f>IF(ISNUMBER('Форма 1'!AI137),'Форма 1'!$H137*VLOOKUP('Форма 1'!$F137,'Придельники до 2021'!$B$4:$X$28,'Форма 1'!AI$8),"")</f>
        <v/>
      </c>
      <c r="S137" s="103" t="str">
        <f>IF(ISNUMBER('Форма 1'!AJ137),'Форма 1'!$H137*VLOOKUP('Форма 1'!$F137,'Придельники до 2021'!$B$4:$X$28,'Форма 1'!AJ$8),"")</f>
        <v/>
      </c>
      <c r="T137" s="87"/>
    </row>
    <row r="138" spans="1:20">
      <c r="A138" s="188">
        <f t="shared" ref="A138" si="15">A137+1</f>
        <v>30</v>
      </c>
      <c r="B138" s="191" t="s">
        <v>231</v>
      </c>
      <c r="C138" s="99">
        <f t="shared" si="11"/>
        <v>8452068.5200000014</v>
      </c>
      <c r="D138" s="103" t="str">
        <f>IF(ISNUMBER('Форма 1'!U138),'Форма 1'!$H138*VLOOKUP('Форма 1'!$F138,'Придельники до 2021'!$B$4:$X$28,'Форма 1'!U$8),"")</f>
        <v/>
      </c>
      <c r="E138" s="103" t="str">
        <f>IF(ISNUMBER('Форма 1'!V138),'Форма 1'!$H138*VLOOKUP('Форма 1'!$F138,'Придельники до 2021'!$B$4:$X$28,'Форма 1'!V$8),"")</f>
        <v/>
      </c>
      <c r="F138" s="103" t="str">
        <f>IF(ISNUMBER('Форма 1'!W138),'Форма 1'!$H138*VLOOKUP('Форма 1'!$F138,'Придельники до 2021'!$B$4:$X$28,'Форма 1'!W$8),"")</f>
        <v/>
      </c>
      <c r="G138" s="103" t="str">
        <f>IF(ISNUMBER('Форма 1'!X138),'Форма 1'!$H138*VLOOKUP('Форма 1'!$F138,'Придельники до 2021'!$B$4:$X$28,'Форма 1'!X$8),"")</f>
        <v/>
      </c>
      <c r="H138" s="103" t="str">
        <f>IF(ISNUMBER('Форма 1'!Y138),'Форма 1'!$H138*VLOOKUP('Форма 1'!$F138,'Придельники до 2021'!$B$4:$X$28,'Форма 1'!Y$8),"")</f>
        <v/>
      </c>
      <c r="I138" s="103" t="str">
        <f>IF(ISNUMBER('Форма 1'!Z138),'Форма 1'!$H138*VLOOKUP('Форма 1'!$F138,'Придельники до 2021'!$B$4:$X$28,'Форма 1'!Z$8),"")</f>
        <v/>
      </c>
      <c r="J138" s="103" t="str">
        <f>IF(ISNUMBER('Форма 1'!AA138),'Форма 1'!$H138*VLOOKUP('Форма 1'!$F138,'Придельники до 2021'!$B$4:$X$28,'Форма 1'!AA$8),"")</f>
        <v/>
      </c>
      <c r="K138" s="90"/>
      <c r="L138" s="87"/>
      <c r="M138" s="103">
        <f>IF(ISNUMBER('Форма 1'!AD138),'Форма 1'!$H138*VLOOKUP('Форма 1'!$F138,'Придельники до 2021'!$B$4:$X$28,'Форма 1'!AD$8),"")</f>
        <v>6097845.6980000008</v>
      </c>
      <c r="N138" s="103">
        <f>IF(ISBLANK('Форма 1'!$AE138),"",IF('Форма 1'!$AE138=1,'Форма 1'!$H138*VLOOKUP('Форма 1'!$F138,'Придельники до 2021'!$B$4:$X$28,'Форма 1'!$AE$8,0),IF('Форма 1'!$AE138=2,'Форма 1'!$H138*VLOOKUP('Форма 1'!$F138,'Придельники до 2021'!$B$4:$X$28,13,0),IF('Форма 1'!$AE138=3,'Форма 1'!$H138*VLOOKUP('Форма 1'!$F138,'Придельники до 2021'!$B$4:$X$28,12,0)))))</f>
        <v>2354222.8220000002</v>
      </c>
      <c r="O138" s="103" t="str">
        <f>IF(ISNUMBER('Форма 1'!AF138),'Форма 1'!$H138*VLOOKUP('Форма 1'!$F138,'Придельники до 2021'!$B$4:$X$28,'Форма 1'!AF$8),"")</f>
        <v/>
      </c>
      <c r="P138" s="87"/>
      <c r="Q138" s="103" t="str">
        <f>IF(ISNUMBER('Форма 1'!AH138),'Форма 1'!$H138*VLOOKUP('Форма 1'!$F138,'Придельники до 2021'!$B$4:$X$28,'Форма 1'!AH$8),"")</f>
        <v/>
      </c>
      <c r="R138" s="103" t="str">
        <f>IF(ISNUMBER('Форма 1'!AI138),'Форма 1'!$H138*VLOOKUP('Форма 1'!$F138,'Придельники до 2021'!$B$4:$X$28,'Форма 1'!AI$8),"")</f>
        <v/>
      </c>
      <c r="S138" s="103" t="str">
        <f>IF(ISNUMBER('Форма 1'!AJ138),'Форма 1'!$H138*VLOOKUP('Форма 1'!$F138,'Придельники до 2021'!$B$4:$X$28,'Форма 1'!AJ$8),"")</f>
        <v/>
      </c>
      <c r="T138" s="87"/>
    </row>
    <row r="139" spans="1:20" ht="15.75">
      <c r="A139" s="187">
        <v>0</v>
      </c>
      <c r="B139" s="34" t="s">
        <v>232</v>
      </c>
      <c r="C139" s="36">
        <f>SUM(C140:C141)</f>
        <v>43034077.457999997</v>
      </c>
      <c r="D139" s="36">
        <f t="shared" ref="D139:T139" si="16">SUM(D140:D141)</f>
        <v>3589621.7630000003</v>
      </c>
      <c r="E139" s="36">
        <f t="shared" si="16"/>
        <v>17185363.412</v>
      </c>
      <c r="F139" s="36">
        <f t="shared" si="16"/>
        <v>0</v>
      </c>
      <c r="G139" s="36">
        <f t="shared" si="16"/>
        <v>2245888.33</v>
      </c>
      <c r="H139" s="36">
        <f t="shared" si="16"/>
        <v>0</v>
      </c>
      <c r="I139" s="36">
        <f t="shared" si="16"/>
        <v>3145418.0730000003</v>
      </c>
      <c r="J139" s="36">
        <f t="shared" si="16"/>
        <v>7404315.9399999995</v>
      </c>
      <c r="K139" s="37">
        <f t="shared" si="16"/>
        <v>0</v>
      </c>
      <c r="L139" s="36">
        <f t="shared" si="16"/>
        <v>0</v>
      </c>
      <c r="M139" s="36">
        <f t="shared" si="16"/>
        <v>9463469.9399999995</v>
      </c>
      <c r="N139" s="36">
        <f t="shared" si="16"/>
        <v>0</v>
      </c>
      <c r="O139" s="36">
        <f t="shared" si="16"/>
        <v>0</v>
      </c>
      <c r="P139" s="36">
        <f t="shared" si="16"/>
        <v>0</v>
      </c>
      <c r="Q139" s="36">
        <f t="shared" si="16"/>
        <v>0</v>
      </c>
      <c r="R139" s="36">
        <f t="shared" si="16"/>
        <v>0</v>
      </c>
      <c r="S139" s="36">
        <f t="shared" si="16"/>
        <v>0</v>
      </c>
      <c r="T139" s="36">
        <f t="shared" si="16"/>
        <v>0</v>
      </c>
    </row>
    <row r="140" spans="1:20">
      <c r="A140" s="188">
        <f t="shared" ref="A140:A186" si="17">A139+1</f>
        <v>1</v>
      </c>
      <c r="B140" s="189" t="s">
        <v>233</v>
      </c>
      <c r="C140" s="99">
        <f t="shared" si="11"/>
        <v>33570607.517999999</v>
      </c>
      <c r="D140" s="103">
        <f>IF(ISNUMBER('Форма 1'!U140),'Форма 1'!$H140*VLOOKUP('Форма 1'!$F140,'Придельники с 2022'!$B$4:$X$28,'Форма 1'!U$8),"")</f>
        <v>3589621.7630000003</v>
      </c>
      <c r="E140" s="103">
        <f>IF(ISNUMBER('Форма 1'!V140),'Форма 1'!$H140*VLOOKUP('Форма 1'!$F140,'Придельники с 2022'!$B$4:$X$28,'Форма 1'!V$8),"")</f>
        <v>17185363.412</v>
      </c>
      <c r="F140" s="103" t="str">
        <f>IF(ISNUMBER('Форма 1'!W140),'Форма 1'!$H140*VLOOKUP('Форма 1'!$F140,'Придельники до 2021'!$B$4:$X$28,'Форма 1'!W$8),"")</f>
        <v/>
      </c>
      <c r="G140" s="103">
        <f>IF(ISNUMBER('Форма 1'!X140),'Форма 1'!$H140*VLOOKUP('Форма 1'!$F140,'Придельники до 2021'!$B$4:$X$28,'Форма 1'!X$8),"")</f>
        <v>2245888.33</v>
      </c>
      <c r="H140" s="103" t="str">
        <f>IF(ISNUMBER('Форма 1'!Y140),'Форма 1'!$H140*VLOOKUP('Форма 1'!$F140,'Придельники до 2021'!$B$4:$X$28,'Форма 1'!Y$8),"")</f>
        <v/>
      </c>
      <c r="I140" s="103">
        <f>IF(ISNUMBER('Форма 1'!Z140),'Форма 1'!$H140*VLOOKUP('Форма 1'!$F140,'Придельники до 2021'!$B$4:$X$28,'Форма 1'!Z$8),"")</f>
        <v>3145418.0730000003</v>
      </c>
      <c r="J140" s="103">
        <f>IF(ISNUMBER('Форма 1'!AA140),'Форма 1'!$H140*VLOOKUP('Форма 1'!$F140,'Придельники до 2021'!$B$4:$X$28,'Форма 1'!AA$8),"")</f>
        <v>7404315.9399999995</v>
      </c>
      <c r="K140" s="90"/>
      <c r="L140" s="87"/>
      <c r="M140" s="103" t="str">
        <f>IF(ISNUMBER('Форма 1'!AD140),'Форма 1'!$H140*VLOOKUP('Форма 1'!$F140,'Придельники до 2021'!$B$4:$X$28,'Форма 1'!AD$8),"")</f>
        <v/>
      </c>
      <c r="N140" s="103" t="str">
        <f>IF(ISBLANK('Форма 1'!$AE140),"",IF('Форма 1'!$AE140=1,'Форма 1'!$H140*VLOOKUP('Форма 1'!$F140,'Придельники до 2021'!$B$4:$X$28,'Форма 1'!$AE$8,0),IF('Форма 1'!$AE140=2,'Форма 1'!$H140*VLOOKUP('Форма 1'!$F140,'Придельники до 2021'!$B$4:$X$28,13,0),IF('Форма 1'!$AE140=3,'Форма 1'!$H140*VLOOKUP('Форма 1'!$F140,'Придельники до 2021'!$B$4:$X$28,12,0)))))</f>
        <v/>
      </c>
      <c r="O140" s="103" t="str">
        <f>IF(ISNUMBER('Форма 1'!AF140),'Форма 1'!$H140*VLOOKUP('Форма 1'!$F140,'Придельники до 2021'!$B$4:$X$28,'Форма 1'!AF$8),"")</f>
        <v/>
      </c>
      <c r="P140" s="87"/>
      <c r="Q140" s="103" t="str">
        <f>IF(ISNUMBER('Форма 1'!AH140),'Форма 1'!$H140*VLOOKUP('Форма 1'!$F140,'Придельники до 2021'!$B$4:$X$28,'Форма 1'!AH$8),"")</f>
        <v/>
      </c>
      <c r="R140" s="103" t="str">
        <f>IF(ISNUMBER('Форма 1'!AI140),'Форма 1'!$H140*VLOOKUP('Форма 1'!$F140,'Придельники до 2021'!$B$4:$X$28,'Форма 1'!AI$8),"")</f>
        <v/>
      </c>
      <c r="S140" s="103" t="str">
        <f>IF(ISNUMBER('Форма 1'!AJ140),'Форма 1'!$H140*VLOOKUP('Форма 1'!$F140,'Придельники до 2021'!$B$4:$X$28,'Форма 1'!AJ$8),"")</f>
        <v/>
      </c>
      <c r="T140" s="87"/>
    </row>
    <row r="141" spans="1:20">
      <c r="A141" s="188">
        <f t="shared" si="17"/>
        <v>2</v>
      </c>
      <c r="B141" s="189" t="s">
        <v>234</v>
      </c>
      <c r="C141" s="99">
        <f t="shared" si="11"/>
        <v>9463469.9399999995</v>
      </c>
      <c r="D141" s="103" t="str">
        <f>IF(ISNUMBER('Форма 1'!U141),'Форма 1'!$H141*VLOOKUP('Форма 1'!$F141,'Придельники до 2021'!$B$4:$X$28,'Форма 1'!U$8),"")</f>
        <v/>
      </c>
      <c r="E141" s="103" t="str">
        <f>IF(ISNUMBER('Форма 1'!V141),'Форма 1'!$H141*VLOOKUP('Форма 1'!$F141,'Придельники до 2021'!$B$4:$X$28,'Форма 1'!V$8),"")</f>
        <v/>
      </c>
      <c r="F141" s="103" t="str">
        <f>IF(ISNUMBER('Форма 1'!W141),'Форма 1'!$H141*VLOOKUP('Форма 1'!$F141,'Придельники до 2021'!$B$4:$X$28,'Форма 1'!W$8),"")</f>
        <v/>
      </c>
      <c r="G141" s="103" t="str">
        <f>IF(ISNUMBER('Форма 1'!X141),'Форма 1'!$H141*VLOOKUP('Форма 1'!$F141,'Придельники до 2021'!$B$4:$X$28,'Форма 1'!X$8),"")</f>
        <v/>
      </c>
      <c r="H141" s="103" t="str">
        <f>IF(ISNUMBER('Форма 1'!Y141),'Форма 1'!$H141*VLOOKUP('Форма 1'!$F141,'Придельники до 2021'!$B$4:$X$28,'Форма 1'!Y$8),"")</f>
        <v/>
      </c>
      <c r="I141" s="103" t="str">
        <f>IF(ISNUMBER('Форма 1'!Z141),'Форма 1'!$H141*VLOOKUP('Форма 1'!$F141,'Придельники до 2021'!$B$4:$X$28,'Форма 1'!Z$8),"")</f>
        <v/>
      </c>
      <c r="J141" s="103" t="str">
        <f>IF(ISNUMBER('Форма 1'!AA141),'Форма 1'!$H141*VLOOKUP('Форма 1'!$F141,'Придельники до 2021'!$B$4:$X$28,'Форма 1'!AA$8),"")</f>
        <v/>
      </c>
      <c r="K141" s="92"/>
      <c r="L141" s="88"/>
      <c r="M141" s="103">
        <f>IF(ISNUMBER('Форма 1'!AD141),'Форма 1'!$H141*VLOOKUP('Форма 1'!$F141,'Придельники до 2021'!$B$4:$X$28,'Форма 1'!AD$8),"")</f>
        <v>9463469.9399999995</v>
      </c>
      <c r="N141" s="103" t="str">
        <f>IF(ISBLANK('Форма 1'!$AE141),"",IF('Форма 1'!$AE141=1,'Форма 1'!$H141*VLOOKUP('Форма 1'!$F141,'Придельники до 2021'!$B$4:$X$28,'Форма 1'!$AE$8,0),IF('Форма 1'!$AE141=2,'Форма 1'!$H141*VLOOKUP('Форма 1'!$F141,'Придельники до 2021'!$B$4:$X$28,13,0),IF('Форма 1'!$AE141=3,'Форма 1'!$H141*VLOOKUP('Форма 1'!$F141,'Придельники до 2021'!$B$4:$X$28,12,0)))))</f>
        <v/>
      </c>
      <c r="O141" s="103" t="str">
        <f>IF(ISNUMBER('Форма 1'!AF141),'Форма 1'!$H141*VLOOKUP('Форма 1'!$F141,'Придельники до 2021'!$B$4:$X$28,'Форма 1'!AF$8),"")</f>
        <v/>
      </c>
      <c r="P141" s="88"/>
      <c r="Q141" s="103" t="str">
        <f>IF(ISNUMBER('Форма 1'!AH141),'Форма 1'!$H141*VLOOKUP('Форма 1'!$F141,'Придельники до 2021'!$B$4:$X$28,'Форма 1'!AH$8),"")</f>
        <v/>
      </c>
      <c r="R141" s="103" t="str">
        <f>IF(ISNUMBER('Форма 1'!AI141),'Форма 1'!$H141*VLOOKUP('Форма 1'!$F141,'Придельники до 2021'!$B$4:$X$28,'Форма 1'!AI$8),"")</f>
        <v/>
      </c>
      <c r="S141" s="103" t="str">
        <f>IF(ISNUMBER('Форма 1'!AJ141),'Форма 1'!$H141*VLOOKUP('Форма 1'!$F141,'Придельники до 2021'!$B$4:$X$28,'Форма 1'!AJ$8),"")</f>
        <v/>
      </c>
      <c r="T141" s="87"/>
    </row>
    <row r="142" spans="1:20" ht="15.75">
      <c r="A142" s="187">
        <v>0</v>
      </c>
      <c r="B142" s="34" t="s">
        <v>235</v>
      </c>
      <c r="C142" s="36">
        <f t="shared" ref="C142:T142" si="18">SUM(C143:C170)</f>
        <v>177564907.98900005</v>
      </c>
      <c r="D142" s="36">
        <f t="shared" si="18"/>
        <v>12094309.017000001</v>
      </c>
      <c r="E142" s="36">
        <f t="shared" si="18"/>
        <v>23153872.560000002</v>
      </c>
      <c r="F142" s="36">
        <f t="shared" si="18"/>
        <v>0</v>
      </c>
      <c r="G142" s="36">
        <f t="shared" si="18"/>
        <v>3121155.06</v>
      </c>
      <c r="H142" s="36">
        <f t="shared" si="18"/>
        <v>5900528.7600000007</v>
      </c>
      <c r="I142" s="36">
        <f t="shared" si="18"/>
        <v>4371249.1859999998</v>
      </c>
      <c r="J142" s="36">
        <f t="shared" si="18"/>
        <v>0</v>
      </c>
      <c r="K142" s="37">
        <f t="shared" si="18"/>
        <v>5</v>
      </c>
      <c r="L142" s="36">
        <f t="shared" si="18"/>
        <v>11203665</v>
      </c>
      <c r="M142" s="36">
        <f t="shared" si="18"/>
        <v>91125829.151999995</v>
      </c>
      <c r="N142" s="36">
        <f t="shared" si="18"/>
        <v>25831915.278000001</v>
      </c>
      <c r="O142" s="36">
        <f t="shared" si="18"/>
        <v>0</v>
      </c>
      <c r="P142" s="36">
        <f t="shared" si="18"/>
        <v>560386.52</v>
      </c>
      <c r="Q142" s="36">
        <f t="shared" si="18"/>
        <v>0</v>
      </c>
      <c r="R142" s="36">
        <f t="shared" si="18"/>
        <v>0</v>
      </c>
      <c r="S142" s="36">
        <f t="shared" si="18"/>
        <v>201997.45600000001</v>
      </c>
      <c r="T142" s="36">
        <f t="shared" si="18"/>
        <v>0</v>
      </c>
    </row>
    <row r="143" spans="1:20">
      <c r="A143" s="188">
        <f t="shared" si="17"/>
        <v>1</v>
      </c>
      <c r="B143" s="112" t="s">
        <v>236</v>
      </c>
      <c r="C143" s="99">
        <f t="shared" si="11"/>
        <v>1668523.5279999999</v>
      </c>
      <c r="D143" s="103">
        <f>IF(ISNUMBER('Форма 1'!U143),'Форма 1'!$H143*VLOOKUP('Форма 1'!$F143,'Придельники до 2021'!$B$4:$X$28,'Форма 1'!U$8),"")</f>
        <v>1668523.5279999999</v>
      </c>
      <c r="E143" s="103" t="str">
        <f>IF(ISNUMBER('Форма 1'!V143),'Форма 1'!$H143*VLOOKUP('Форма 1'!$F143,'Придельники до 2021'!$B$4:$X$28,'Форма 1'!V$8),"")</f>
        <v/>
      </c>
      <c r="F143" s="103" t="str">
        <f>IF(ISNUMBER('Форма 1'!W143),'Форма 1'!$H143*VLOOKUP('Форма 1'!$F143,'Придельники до 2021'!$B$4:$X$28,'Форма 1'!W$8),"")</f>
        <v/>
      </c>
      <c r="G143" s="103" t="str">
        <f>IF(ISNUMBER('Форма 1'!X143),'Форма 1'!$H143*VLOOKUP('Форма 1'!$F143,'Придельники до 2021'!$B$4:$X$28,'Форма 1'!X$8),"")</f>
        <v/>
      </c>
      <c r="H143" s="103" t="str">
        <f>IF(ISNUMBER('Форма 1'!Y143),'Форма 1'!$H143*VLOOKUP('Форма 1'!$F143,'Придельники до 2021'!$B$4:$X$28,'Форма 1'!Y$8),"")</f>
        <v/>
      </c>
      <c r="I143" s="103" t="str">
        <f>IF(ISNUMBER('Форма 1'!Z143),'Форма 1'!$H143*VLOOKUP('Форма 1'!$F143,'Придельники до 2021'!$B$4:$X$28,'Форма 1'!Z$8),"")</f>
        <v/>
      </c>
      <c r="J143" s="103" t="str">
        <f>IF(ISNUMBER('Форма 1'!AA143),'Форма 1'!$H143*VLOOKUP('Форма 1'!$F143,'Придельники до 2021'!$B$4:$X$28,'Форма 1'!AA$8),"")</f>
        <v/>
      </c>
      <c r="K143" s="91"/>
      <c r="L143" s="87"/>
      <c r="M143" s="103" t="str">
        <f>IF(ISNUMBER('Форма 1'!AD143),'Форма 1'!$H143*VLOOKUP('Форма 1'!$F143,'Придельники до 2021'!$B$4:$X$28,'Форма 1'!AD$8),"")</f>
        <v/>
      </c>
      <c r="N143" s="103" t="str">
        <f>IF(ISBLANK('Форма 1'!$AE143),"",IF('Форма 1'!$AE143=1,'Форма 1'!$H143*VLOOKUP('Форма 1'!$F143,'Придельники до 2021'!$B$4:$X$28,'Форма 1'!$AE$8,0),IF('Форма 1'!$AE143=2,'Форма 1'!$H143*VLOOKUP('Форма 1'!$F143,'Придельники до 2021'!$B$4:$X$28,13,0),IF('Форма 1'!$AE143=3,'Форма 1'!$H143*VLOOKUP('Форма 1'!$F143,'Придельники до 2021'!$B$4:$X$28,12,0)))))</f>
        <v/>
      </c>
      <c r="O143" s="103" t="str">
        <f>IF(ISNUMBER('Форма 1'!AF143),'Форма 1'!$H143*VLOOKUP('Форма 1'!$F143,'Придельники до 2021'!$B$4:$X$28,'Форма 1'!AF$8),"")</f>
        <v/>
      </c>
      <c r="P143" s="87"/>
      <c r="Q143" s="103" t="str">
        <f>IF(ISNUMBER('Форма 1'!AH143),'Форма 1'!$H143*VLOOKUP('Форма 1'!$F143,'Придельники до 2021'!$B$4:$X$28,'Форма 1'!AH$8),"")</f>
        <v/>
      </c>
      <c r="R143" s="103" t="str">
        <f>IF(ISNUMBER('Форма 1'!AI143),'Форма 1'!$H143*VLOOKUP('Форма 1'!$F143,'Придельники до 2021'!$B$4:$X$28,'Форма 1'!AI$8),"")</f>
        <v/>
      </c>
      <c r="S143" s="103" t="str">
        <f>IF(ISNUMBER('Форма 1'!AJ143),'Форма 1'!$H143*VLOOKUP('Форма 1'!$F143,'Придельники до 2021'!$B$4:$X$28,'Форма 1'!AJ$8),"")</f>
        <v/>
      </c>
      <c r="T143" s="87"/>
    </row>
    <row r="144" spans="1:20">
      <c r="A144" s="188">
        <f t="shared" si="17"/>
        <v>2</v>
      </c>
      <c r="B144" s="189" t="s">
        <v>237</v>
      </c>
      <c r="C144" s="99">
        <f t="shared" si="11"/>
        <v>4481466</v>
      </c>
      <c r="D144" s="103" t="str">
        <f>IF(ISNUMBER('Форма 1'!U144),'Форма 1'!$H144*VLOOKUP('Форма 1'!$F144,'Придельники до 2021'!$B$4:$X$28,'Форма 1'!U$8),"")</f>
        <v/>
      </c>
      <c r="E144" s="103" t="str">
        <f>IF(ISNUMBER('Форма 1'!V144),'Форма 1'!$H144*VLOOKUP('Форма 1'!$F144,'Придельники до 2021'!$B$4:$X$28,'Форма 1'!V$8),"")</f>
        <v/>
      </c>
      <c r="F144" s="103" t="str">
        <f>IF(ISNUMBER('Форма 1'!W144),'Форма 1'!$H144*VLOOKUP('Форма 1'!$F144,'Придельники до 2021'!$B$4:$X$28,'Форма 1'!W$8),"")</f>
        <v/>
      </c>
      <c r="G144" s="103" t="str">
        <f>IF(ISNUMBER('Форма 1'!X144),'Форма 1'!$H144*VLOOKUP('Форма 1'!$F144,'Придельники до 2021'!$B$4:$X$28,'Форма 1'!X$8),"")</f>
        <v/>
      </c>
      <c r="H144" s="103" t="str">
        <f>IF(ISNUMBER('Форма 1'!Y144),'Форма 1'!$H144*VLOOKUP('Форма 1'!$F144,'Придельники до 2021'!$B$4:$X$28,'Форма 1'!Y$8),"")</f>
        <v/>
      </c>
      <c r="I144" s="103" t="str">
        <f>IF(ISNUMBER('Форма 1'!Z144),'Форма 1'!$H144*VLOOKUP('Форма 1'!$F144,'Придельники до 2021'!$B$4:$X$28,'Форма 1'!Z$8),"")</f>
        <v/>
      </c>
      <c r="J144" s="103" t="str">
        <f>IF(ISNUMBER('Форма 1'!AA144),'Форма 1'!$H144*VLOOKUP('Форма 1'!$F144,'Придельники до 2021'!$B$4:$X$28,'Форма 1'!AA$8),"")</f>
        <v/>
      </c>
      <c r="K144" s="90">
        <v>2</v>
      </c>
      <c r="L144" s="87">
        <v>4481466</v>
      </c>
      <c r="M144" s="103" t="str">
        <f>IF(ISNUMBER('Форма 1'!AD144),'Форма 1'!$H144*VLOOKUP('Форма 1'!$F144,'Придельники до 2021'!$B$4:$X$28,'Форма 1'!AD$8),"")</f>
        <v/>
      </c>
      <c r="N144" s="103" t="str">
        <f>IF(ISBLANK('Форма 1'!$AE144),"",IF('Форма 1'!$AE144=1,'Форма 1'!$H144*VLOOKUP('Форма 1'!$F144,'Придельники до 2021'!$B$4:$X$28,'Форма 1'!$AE$8,0),IF('Форма 1'!$AE144=2,'Форма 1'!$H144*VLOOKUP('Форма 1'!$F144,'Придельники до 2021'!$B$4:$X$28,13,0),IF('Форма 1'!$AE144=3,'Форма 1'!$H144*VLOOKUP('Форма 1'!$F144,'Придельники до 2021'!$B$4:$X$28,12,0)))))</f>
        <v/>
      </c>
      <c r="O144" s="103" t="str">
        <f>IF(ISNUMBER('Форма 1'!AF144),'Форма 1'!$H144*VLOOKUP('Форма 1'!$F144,'Придельники до 2021'!$B$4:$X$28,'Форма 1'!AF$8),"")</f>
        <v/>
      </c>
      <c r="P144" s="88"/>
      <c r="Q144" s="103" t="str">
        <f>IF(ISNUMBER('Форма 1'!AH144),'Форма 1'!$H144*VLOOKUP('Форма 1'!$F144,'Придельники до 2021'!$B$4:$X$28,'Форма 1'!AH$8),"")</f>
        <v/>
      </c>
      <c r="R144" s="103" t="str">
        <f>IF(ISNUMBER('Форма 1'!AI144),'Форма 1'!$H144*VLOOKUP('Форма 1'!$F144,'Придельники до 2021'!$B$4:$X$28,'Форма 1'!AI$8),"")</f>
        <v/>
      </c>
      <c r="S144" s="103" t="str">
        <f>IF(ISNUMBER('Форма 1'!AJ144),'Форма 1'!$H144*VLOOKUP('Форма 1'!$F144,'Придельники до 2021'!$B$4:$X$28,'Форма 1'!AJ$8),"")</f>
        <v/>
      </c>
      <c r="T144" s="87"/>
    </row>
    <row r="145" spans="1:20">
      <c r="A145" s="188">
        <f t="shared" si="17"/>
        <v>3</v>
      </c>
      <c r="B145" s="189" t="s">
        <v>238</v>
      </c>
      <c r="C145" s="99">
        <f t="shared" si="11"/>
        <v>9663133.5179999992</v>
      </c>
      <c r="D145" s="103">
        <f>IF(ISNUMBER('Форма 1'!U145),'Форма 1'!$H145*VLOOKUP('Форма 1'!$F145,'Придельники до 2021'!$B$4:$X$28,'Форма 1'!U$8),"")</f>
        <v>1780759.9319999998</v>
      </c>
      <c r="E145" s="103">
        <f>IF(ISNUMBER('Форма 1'!V145),'Форма 1'!$H145*VLOOKUP('Форма 1'!$F145,'Придельники до 2021'!$B$4:$X$28,'Форма 1'!V$8),"")</f>
        <v>7768625.2019999996</v>
      </c>
      <c r="F145" s="103" t="str">
        <f>IF(ISNUMBER('Форма 1'!W145),'Форма 1'!$H145*VLOOKUP('Форма 1'!$F145,'Придельники до 2021'!$B$4:$X$28,'Форма 1'!W$8),"")</f>
        <v/>
      </c>
      <c r="G145" s="103" t="str">
        <f>IF(ISNUMBER('Форма 1'!X145),'Форма 1'!$H145*VLOOKUP('Форма 1'!$F145,'Придельники до 2021'!$B$4:$X$28,'Форма 1'!X$8),"")</f>
        <v/>
      </c>
      <c r="H145" s="103" t="str">
        <f>IF(ISNUMBER('Форма 1'!Y145),'Форма 1'!$H145*VLOOKUP('Форма 1'!$F145,'Придельники до 2021'!$B$4:$X$28,'Форма 1'!Y$8),"")</f>
        <v/>
      </c>
      <c r="I145" s="103" t="str">
        <f>IF(ISNUMBER('Форма 1'!Z145),'Форма 1'!$H145*VLOOKUP('Форма 1'!$F145,'Придельники до 2021'!$B$4:$X$28,'Форма 1'!Z$8),"")</f>
        <v/>
      </c>
      <c r="J145" s="103" t="str">
        <f>IF(ISNUMBER('Форма 1'!AA145),'Форма 1'!$H145*VLOOKUP('Форма 1'!$F145,'Придельники до 2021'!$B$4:$X$28,'Форма 1'!AA$8),"")</f>
        <v/>
      </c>
      <c r="K145" s="90"/>
      <c r="L145" s="87"/>
      <c r="M145" s="103" t="str">
        <f>IF(ISNUMBER('Форма 1'!AD145),'Форма 1'!$H145*VLOOKUP('Форма 1'!$F145,'Придельники до 2021'!$B$4:$X$28,'Форма 1'!AD$8),"")</f>
        <v/>
      </c>
      <c r="N145" s="103" t="str">
        <f>IF(ISBLANK('Форма 1'!$AE145),"",IF('Форма 1'!$AE145=1,'Форма 1'!$H145*VLOOKUP('Форма 1'!$F145,'Придельники до 2021'!$B$4:$X$28,'Форма 1'!$AE$8,0),IF('Форма 1'!$AE145=2,'Форма 1'!$H145*VLOOKUP('Форма 1'!$F145,'Придельники до 2021'!$B$4:$X$28,13,0),IF('Форма 1'!$AE145=3,'Форма 1'!$H145*VLOOKUP('Форма 1'!$F145,'Придельники до 2021'!$B$4:$X$28,12,0)))))</f>
        <v/>
      </c>
      <c r="O145" s="103" t="str">
        <f>IF(ISNUMBER('Форма 1'!AF145),'Форма 1'!$H145*VLOOKUP('Форма 1'!$F145,'Придельники до 2021'!$B$4:$X$28,'Форма 1'!AF$8),"")</f>
        <v/>
      </c>
      <c r="P145" s="88"/>
      <c r="Q145" s="103" t="str">
        <f>IF(ISNUMBER('Форма 1'!AH145),'Форма 1'!$H145*VLOOKUP('Форма 1'!$F145,'Придельники до 2021'!$B$4:$X$28,'Форма 1'!AH$8),"")</f>
        <v/>
      </c>
      <c r="R145" s="103" t="str">
        <f>IF(ISNUMBER('Форма 1'!AI145),'Форма 1'!$H145*VLOOKUP('Форма 1'!$F145,'Придельники до 2021'!$B$4:$X$28,'Форма 1'!AI$8),"")</f>
        <v/>
      </c>
      <c r="S145" s="103">
        <f>IF(ISNUMBER('Форма 1'!AJ145),'Форма 1'!$H145*VLOOKUP('Форма 1'!$F145,'Придельники до 2021'!$B$4:$X$28,'Форма 1'!AJ$8),"")</f>
        <v>113748.38400000001</v>
      </c>
      <c r="T145" s="87"/>
    </row>
    <row r="146" spans="1:20">
      <c r="A146" s="188">
        <f t="shared" si="17"/>
        <v>4</v>
      </c>
      <c r="B146" s="189" t="s">
        <v>240</v>
      </c>
      <c r="C146" s="99">
        <f t="shared" si="11"/>
        <v>6481977.5790000008</v>
      </c>
      <c r="D146" s="103">
        <f>IF(ISNUMBER('Форма 1'!U146),'Форма 1'!$H146*VLOOKUP('Форма 1'!$F146,'Придельники до 2021'!$B$4:$X$28,'Форма 1'!U$8),"")</f>
        <v>6481977.5790000008</v>
      </c>
      <c r="E146" s="103" t="str">
        <f>IF(ISNUMBER('Форма 1'!V146),'Форма 1'!$H146*VLOOKUP('Форма 1'!$F146,'Придельники до 2021'!$B$4:$X$28,'Форма 1'!V$8),"")</f>
        <v/>
      </c>
      <c r="F146" s="103" t="str">
        <f>IF(ISNUMBER('Форма 1'!W146),'Форма 1'!$H146*VLOOKUP('Форма 1'!$F146,'Придельники до 2021'!$B$4:$X$28,'Форма 1'!W$8),"")</f>
        <v/>
      </c>
      <c r="G146" s="103" t="str">
        <f>IF(ISNUMBER('Форма 1'!X146),'Форма 1'!$H146*VLOOKUP('Форма 1'!$F146,'Придельники до 2021'!$B$4:$X$28,'Форма 1'!X$8),"")</f>
        <v/>
      </c>
      <c r="H146" s="103" t="str">
        <f>IF(ISNUMBER('Форма 1'!Y146),'Форма 1'!$H146*VLOOKUP('Форма 1'!$F146,'Придельники до 2021'!$B$4:$X$28,'Форма 1'!Y$8),"")</f>
        <v/>
      </c>
      <c r="I146" s="103" t="str">
        <f>IF(ISNUMBER('Форма 1'!Z146),'Форма 1'!$H146*VLOOKUP('Форма 1'!$F146,'Придельники до 2021'!$B$4:$X$28,'Форма 1'!Z$8),"")</f>
        <v/>
      </c>
      <c r="J146" s="103" t="str">
        <f>IF(ISNUMBER('Форма 1'!AA146),'Форма 1'!$H146*VLOOKUP('Форма 1'!$F146,'Придельники до 2021'!$B$4:$X$28,'Форма 1'!AA$8),"")</f>
        <v/>
      </c>
      <c r="K146" s="90"/>
      <c r="L146" s="87"/>
      <c r="M146" s="103" t="str">
        <f>IF(ISNUMBER('Форма 1'!AD146),'Форма 1'!$H146*VLOOKUP('Форма 1'!$F146,'Придельники до 2021'!$B$4:$X$28,'Форма 1'!AD$8),"")</f>
        <v/>
      </c>
      <c r="N146" s="103" t="str">
        <f>IF(ISBLANK('Форма 1'!$AE146),"",IF('Форма 1'!$AE146=1,'Форма 1'!$H146*VLOOKUP('Форма 1'!$F146,'Придельники до 2021'!$B$4:$X$28,'Форма 1'!$AE$8,0),IF('Форма 1'!$AE146=2,'Форма 1'!$H146*VLOOKUP('Форма 1'!$F146,'Придельники до 2021'!$B$4:$X$28,13,0),IF('Форма 1'!$AE146=3,'Форма 1'!$H146*VLOOKUP('Форма 1'!$F146,'Придельники до 2021'!$B$4:$X$28,12,0)))))</f>
        <v/>
      </c>
      <c r="O146" s="103" t="str">
        <f>IF(ISNUMBER('Форма 1'!AF146),'Форма 1'!$H146*VLOOKUP('Форма 1'!$F146,'Придельники до 2021'!$B$4:$X$28,'Форма 1'!AF$8),"")</f>
        <v/>
      </c>
      <c r="P146" s="88"/>
      <c r="Q146" s="103" t="str">
        <f>IF(ISNUMBER('Форма 1'!AH146),'Форма 1'!$H146*VLOOKUP('Форма 1'!$F146,'Придельники до 2021'!$B$4:$X$28,'Форма 1'!AH$8),"")</f>
        <v/>
      </c>
      <c r="R146" s="103" t="str">
        <f>IF(ISNUMBER('Форма 1'!AI146),'Форма 1'!$H146*VLOOKUP('Форма 1'!$F146,'Придельники до 2021'!$B$4:$X$28,'Форма 1'!AI$8),"")</f>
        <v/>
      </c>
      <c r="S146" s="103" t="str">
        <f>IF(ISNUMBER('Форма 1'!AJ146),'Форма 1'!$H146*VLOOKUP('Форма 1'!$F146,'Придельники до 2021'!$B$4:$X$28,'Форма 1'!AJ$8),"")</f>
        <v/>
      </c>
      <c r="T146" s="87"/>
    </row>
    <row r="147" spans="1:20">
      <c r="A147" s="188">
        <f t="shared" si="17"/>
        <v>5</v>
      </c>
      <c r="B147" s="189" t="s">
        <v>241</v>
      </c>
      <c r="C147" s="99">
        <f t="shared" si="11"/>
        <v>88249.072</v>
      </c>
      <c r="D147" s="103" t="str">
        <f>IF(ISNUMBER('Форма 1'!U147),'Форма 1'!$H147*VLOOKUP('Форма 1'!$F147,'Придельники до 2021'!$B$4:$X$28,'Форма 1'!U$8),"")</f>
        <v/>
      </c>
      <c r="E147" s="103" t="str">
        <f>IF(ISNUMBER('Форма 1'!V147),'Форма 1'!$H147*VLOOKUP('Форма 1'!$F147,'Придельники до 2021'!$B$4:$X$28,'Форма 1'!V$8),"")</f>
        <v/>
      </c>
      <c r="F147" s="103" t="str">
        <f>IF(ISNUMBER('Форма 1'!W147),'Форма 1'!$H147*VLOOKUP('Форма 1'!$F147,'Придельники до 2021'!$B$4:$X$28,'Форма 1'!W$8),"")</f>
        <v/>
      </c>
      <c r="G147" s="103" t="str">
        <f>IF(ISNUMBER('Форма 1'!X147),'Форма 1'!$H147*VLOOKUP('Форма 1'!$F147,'Придельники до 2021'!$B$4:$X$28,'Форма 1'!X$8),"")</f>
        <v/>
      </c>
      <c r="H147" s="103" t="str">
        <f>IF(ISNUMBER('Форма 1'!Y147),'Форма 1'!$H147*VLOOKUP('Форма 1'!$F147,'Придельники до 2021'!$B$4:$X$28,'Форма 1'!Y$8),"")</f>
        <v/>
      </c>
      <c r="I147" s="103" t="str">
        <f>IF(ISNUMBER('Форма 1'!Z147),'Форма 1'!$H147*VLOOKUP('Форма 1'!$F147,'Придельники до 2021'!$B$4:$X$28,'Форма 1'!Z$8),"")</f>
        <v/>
      </c>
      <c r="J147" s="103" t="str">
        <f>IF(ISNUMBER('Форма 1'!AA147),'Форма 1'!$H147*VLOOKUP('Форма 1'!$F147,'Придельники до 2021'!$B$4:$X$28,'Форма 1'!AA$8),"")</f>
        <v/>
      </c>
      <c r="K147" s="90"/>
      <c r="L147" s="87"/>
      <c r="M147" s="103" t="str">
        <f>IF(ISNUMBER('Форма 1'!AD147),'Форма 1'!$H147*VLOOKUP('Форма 1'!$F147,'Придельники до 2021'!$B$4:$X$28,'Форма 1'!AD$8),"")</f>
        <v/>
      </c>
      <c r="N147" s="103" t="str">
        <f>IF(ISBLANK('Форма 1'!$AE147),"",IF('Форма 1'!$AE147=1,'Форма 1'!$H147*VLOOKUP('Форма 1'!$F147,'Придельники до 2021'!$B$4:$X$28,'Форма 1'!$AE$8,0),IF('Форма 1'!$AE147=2,'Форма 1'!$H147*VLOOKUP('Форма 1'!$F147,'Придельники до 2021'!$B$4:$X$28,13,0),IF('Форма 1'!$AE147=3,'Форма 1'!$H147*VLOOKUP('Форма 1'!$F147,'Придельники до 2021'!$B$4:$X$28,12,0)))))</f>
        <v/>
      </c>
      <c r="O147" s="103" t="str">
        <f>IF(ISNUMBER('Форма 1'!AF147),'Форма 1'!$H147*VLOOKUP('Форма 1'!$F147,'Придельники до 2021'!$B$4:$X$28,'Форма 1'!AF$8),"")</f>
        <v/>
      </c>
      <c r="P147" s="88"/>
      <c r="Q147" s="103" t="str">
        <f>IF(ISNUMBER('Форма 1'!AH147),'Форма 1'!$H147*VLOOKUP('Форма 1'!$F147,'Придельники до 2021'!$B$4:$X$28,'Форма 1'!AH$8),"")</f>
        <v/>
      </c>
      <c r="R147" s="103" t="str">
        <f>IF(ISNUMBER('Форма 1'!AI147),'Форма 1'!$H147*VLOOKUP('Форма 1'!$F147,'Придельники до 2021'!$B$4:$X$28,'Форма 1'!AI$8),"")</f>
        <v/>
      </c>
      <c r="S147" s="103">
        <f>IF(ISNUMBER('Форма 1'!AJ147),'Форма 1'!$H147*VLOOKUP('Форма 1'!$F147,'Придельники до 2021'!$B$4:$X$28,'Форма 1'!AJ$8),"")</f>
        <v>88249.072</v>
      </c>
      <c r="T147" s="87"/>
    </row>
    <row r="148" spans="1:20">
      <c r="A148" s="188">
        <f t="shared" si="17"/>
        <v>6</v>
      </c>
      <c r="B148" s="112" t="s">
        <v>242</v>
      </c>
      <c r="C148" s="99">
        <f t="shared" si="11"/>
        <v>6645744.7060000002</v>
      </c>
      <c r="D148" s="103" t="str">
        <f>IF(ISNUMBER('Форма 1'!U148),'Форма 1'!$H148*VLOOKUP('Форма 1'!$F148,'Придельники до 2021'!$B$4:$X$28,'Форма 1'!U$8),"")</f>
        <v/>
      </c>
      <c r="E148" s="103" t="str">
        <f>IF(ISNUMBER('Форма 1'!V148),'Форма 1'!$H148*VLOOKUP('Форма 1'!$F148,'Придельники до 2021'!$B$4:$X$28,'Форма 1'!V$8),"")</f>
        <v/>
      </c>
      <c r="F148" s="103" t="str">
        <f>IF(ISNUMBER('Форма 1'!W148),'Форма 1'!$H148*VLOOKUP('Форма 1'!$F148,'Придельники до 2021'!$B$4:$X$28,'Форма 1'!W$8),"")</f>
        <v/>
      </c>
      <c r="G148" s="103" t="str">
        <f>IF(ISNUMBER('Форма 1'!X148),'Форма 1'!$H148*VLOOKUP('Форма 1'!$F148,'Придельники до 2021'!$B$4:$X$28,'Форма 1'!X$8),"")</f>
        <v/>
      </c>
      <c r="H148" s="103" t="str">
        <f>IF(ISNUMBER('Форма 1'!Y148),'Форма 1'!$H148*VLOOKUP('Форма 1'!$F148,'Придельники до 2021'!$B$4:$X$28,'Форма 1'!Y$8),"")</f>
        <v/>
      </c>
      <c r="I148" s="103" t="str">
        <f>IF(ISNUMBER('Форма 1'!Z148),'Форма 1'!$H148*VLOOKUP('Форма 1'!$F148,'Придельники до 2021'!$B$4:$X$28,'Форма 1'!Z$8),"")</f>
        <v/>
      </c>
      <c r="J148" s="103" t="str">
        <f>IF(ISNUMBER('Форма 1'!AA148),'Форма 1'!$H148*VLOOKUP('Форма 1'!$F148,'Придельники до 2021'!$B$4:$X$28,'Форма 1'!AA$8),"")</f>
        <v/>
      </c>
      <c r="K148" s="90"/>
      <c r="L148" s="87"/>
      <c r="M148" s="103" t="str">
        <f>IF(ISNUMBER('Форма 1'!AD148),'Форма 1'!$H148*VLOOKUP('Форма 1'!$F148,'Придельники до 2021'!$B$4:$X$28,'Форма 1'!AD$8),"")</f>
        <v/>
      </c>
      <c r="N148" s="103">
        <f>IF(ISBLANK('Форма 1'!$AE148),"",IF('Форма 1'!$AE148=1,'Форма 1'!$H148*VLOOKUP('Форма 1'!$F148,'Придельники до 2021'!$B$4:$X$28,'Форма 1'!$AE$8,0),IF('Форма 1'!$AE148=2,'Форма 1'!$H148*VLOOKUP('Форма 1'!$F148,'Придельники до 2021'!$B$4:$X$28,13,0),IF('Форма 1'!$AE148=3,'Форма 1'!$H148*VLOOKUP('Форма 1'!$F148,'Придельники до 2021'!$B$4:$X$28,12,0)))))</f>
        <v>6645744.7060000002</v>
      </c>
      <c r="O148" s="103" t="str">
        <f>IF(ISNUMBER('Форма 1'!AF148),'Форма 1'!$H148*VLOOKUP('Форма 1'!$F148,'Придельники до 2021'!$B$4:$X$28,'Форма 1'!AF$8),"")</f>
        <v/>
      </c>
      <c r="P148" s="88"/>
      <c r="Q148" s="103" t="str">
        <f>IF(ISNUMBER('Форма 1'!AH148),'Форма 1'!$H148*VLOOKUP('Форма 1'!$F148,'Придельники до 2021'!$B$4:$X$28,'Форма 1'!AH$8),"")</f>
        <v/>
      </c>
      <c r="R148" s="103" t="str">
        <f>IF(ISNUMBER('Форма 1'!AI148),'Форма 1'!$H148*VLOOKUP('Форма 1'!$F148,'Придельники до 2021'!$B$4:$X$28,'Форма 1'!AI$8),"")</f>
        <v/>
      </c>
      <c r="S148" s="103" t="str">
        <f>IF(ISNUMBER('Форма 1'!AJ148),'Форма 1'!$H148*VLOOKUP('Форма 1'!$F148,'Придельники до 2021'!$B$4:$X$28,'Форма 1'!AJ$8),"")</f>
        <v/>
      </c>
      <c r="T148" s="87"/>
    </row>
    <row r="149" spans="1:20">
      <c r="A149" s="188">
        <f t="shared" si="17"/>
        <v>7</v>
      </c>
      <c r="B149" s="189" t="s">
        <v>243</v>
      </c>
      <c r="C149" s="99">
        <f t="shared" si="11"/>
        <v>27656838.52</v>
      </c>
      <c r="D149" s="103" t="str">
        <f>IF(ISNUMBER('Форма 1'!U149),'Форма 1'!$H149*VLOOKUP('Форма 1'!$F149,'Придельники до 2021'!$B$4:$X$28,'Форма 1'!U$8),"")</f>
        <v/>
      </c>
      <c r="E149" s="103" t="str">
        <f>IF(ISNUMBER('Форма 1'!V149),'Форма 1'!$H149*VLOOKUP('Форма 1'!$F149,'Придельники до 2021'!$B$4:$X$28,'Форма 1'!V$8),"")</f>
        <v/>
      </c>
      <c r="F149" s="103" t="str">
        <f>IF(ISNUMBER('Форма 1'!W149),'Форма 1'!$H149*VLOOKUP('Форма 1'!$F149,'Придельники до 2021'!$B$4:$X$28,'Форма 1'!W$8),"")</f>
        <v/>
      </c>
      <c r="G149" s="103" t="str">
        <f>IF(ISNUMBER('Форма 1'!X149),'Форма 1'!$H149*VLOOKUP('Форма 1'!$F149,'Придельники до 2021'!$B$4:$X$28,'Форма 1'!X$8),"")</f>
        <v/>
      </c>
      <c r="H149" s="103" t="str">
        <f>IF(ISNUMBER('Форма 1'!Y149),'Форма 1'!$H149*VLOOKUP('Форма 1'!$F149,'Придельники до 2021'!$B$4:$X$28,'Форма 1'!Y$8),"")</f>
        <v/>
      </c>
      <c r="I149" s="103" t="str">
        <f>IF(ISNUMBER('Форма 1'!Z149),'Форма 1'!$H149*VLOOKUP('Форма 1'!$F149,'Придельники до 2021'!$B$4:$X$28,'Форма 1'!Z$8),"")</f>
        <v/>
      </c>
      <c r="J149" s="103" t="str">
        <f>IF(ISNUMBER('Форма 1'!AA149),'Форма 1'!$H149*VLOOKUP('Форма 1'!$F149,'Придельники до 2021'!$B$4:$X$28,'Форма 1'!AA$8),"")</f>
        <v/>
      </c>
      <c r="K149" s="90"/>
      <c r="L149" s="87"/>
      <c r="M149" s="103">
        <f>IF(ISNUMBER('Форма 1'!AD149),'Форма 1'!$H149*VLOOKUP('Форма 1'!$F149,'Придельники до 2021'!$B$4:$X$28,'Форма 1'!AD$8),"")</f>
        <v>19953356.197999999</v>
      </c>
      <c r="N149" s="103">
        <f>IF(ISBLANK('Форма 1'!$AE149),"",IF('Форма 1'!$AE149=1,'Форма 1'!$H149*VLOOKUP('Форма 1'!$F149,'Придельники до 2021'!$B$4:$X$28,'Форма 1'!$AE$8,0),IF('Форма 1'!$AE149=2,'Форма 1'!$H149*VLOOKUP('Форма 1'!$F149,'Придельники до 2021'!$B$4:$X$28,13,0),IF('Форма 1'!$AE149=3,'Форма 1'!$H149*VLOOKUP('Форма 1'!$F149,'Придельники до 2021'!$B$4:$X$28,12,0)))))</f>
        <v>7703482.3219999997</v>
      </c>
      <c r="O149" s="103" t="str">
        <f>IF(ISNUMBER('Форма 1'!AF149),'Форма 1'!$H149*VLOOKUP('Форма 1'!$F149,'Придельники до 2021'!$B$4:$X$28,'Форма 1'!AF$8),"")</f>
        <v/>
      </c>
      <c r="P149" s="88"/>
      <c r="Q149" s="103" t="str">
        <f>IF(ISNUMBER('Форма 1'!AH149),'Форма 1'!$H149*VLOOKUP('Форма 1'!$F149,'Придельники до 2021'!$B$4:$X$28,'Форма 1'!AH$8),"")</f>
        <v/>
      </c>
      <c r="R149" s="103" t="str">
        <f>IF(ISNUMBER('Форма 1'!AI149),'Форма 1'!$H149*VLOOKUP('Форма 1'!$F149,'Придельники до 2021'!$B$4:$X$28,'Форма 1'!AI$8),"")</f>
        <v/>
      </c>
      <c r="S149" s="103" t="str">
        <f>IF(ISNUMBER('Форма 1'!AJ149),'Форма 1'!$H149*VLOOKUP('Форма 1'!$F149,'Придельники до 2021'!$B$4:$X$28,'Форма 1'!AJ$8),"")</f>
        <v/>
      </c>
      <c r="T149" s="87"/>
    </row>
    <row r="150" spans="1:20">
      <c r="A150" s="188">
        <f t="shared" si="17"/>
        <v>8</v>
      </c>
      <c r="B150" s="189" t="s">
        <v>245</v>
      </c>
      <c r="C150" s="99">
        <f t="shared" si="11"/>
        <v>3625152.0150000001</v>
      </c>
      <c r="D150" s="103" t="str">
        <f>IF(ISNUMBER('Форма 1'!U150),'Форма 1'!$H150*VLOOKUP('Форма 1'!$F150,'Придельники до 2021'!$B$4:$X$28,'Форма 1'!U$8),"")</f>
        <v/>
      </c>
      <c r="E150" s="103" t="str">
        <f>IF(ISNUMBER('Форма 1'!V150),'Форма 1'!$H150*VLOOKUP('Форма 1'!$F150,'Придельники до 2021'!$B$4:$X$28,'Форма 1'!V$8),"")</f>
        <v/>
      </c>
      <c r="F150" s="103" t="str">
        <f>IF(ISNUMBER('Форма 1'!W150),'Форма 1'!$H150*VLOOKUP('Форма 1'!$F150,'Придельники до 2021'!$B$4:$X$28,'Форма 1'!W$8),"")</f>
        <v/>
      </c>
      <c r="G150" s="103" t="str">
        <f>IF(ISNUMBER('Форма 1'!X150),'Форма 1'!$H150*VLOOKUP('Форма 1'!$F150,'Придельники до 2021'!$B$4:$X$28,'Форма 1'!X$8),"")</f>
        <v/>
      </c>
      <c r="H150" s="103" t="str">
        <f>IF(ISNUMBER('Форма 1'!Y150),'Форма 1'!$H150*VLOOKUP('Форма 1'!$F150,'Придельники до 2021'!$B$4:$X$28,'Форма 1'!Y$8),"")</f>
        <v/>
      </c>
      <c r="I150" s="103" t="str">
        <f>IF(ISNUMBER('Форма 1'!Z150),'Форма 1'!$H150*VLOOKUP('Форма 1'!$F150,'Придельники до 2021'!$B$4:$X$28,'Форма 1'!Z$8),"")</f>
        <v/>
      </c>
      <c r="J150" s="103" t="str">
        <f>IF(ISNUMBER('Форма 1'!AA150),'Форма 1'!$H150*VLOOKUP('Форма 1'!$F150,'Придельники до 2021'!$B$4:$X$28,'Форма 1'!AA$8),"")</f>
        <v/>
      </c>
      <c r="K150" s="90"/>
      <c r="L150" s="87"/>
      <c r="M150" s="103" t="str">
        <f>IF(ISNUMBER('Форма 1'!AD150),'Форма 1'!$H150*VLOOKUP('Форма 1'!$F150,'Придельники до 2021'!$B$4:$X$28,'Форма 1'!AD$8),"")</f>
        <v/>
      </c>
      <c r="N150" s="103">
        <f>IF(ISBLANK('Форма 1'!$AE150),"",IF('Форма 1'!$AE150=1,'Форма 1'!$H150*VLOOKUP('Форма 1'!$F150,'Придельники до 2021'!$B$4:$X$28,'Форма 1'!$AE$8,0),IF('Форма 1'!$AE150=2,'Форма 1'!$H150*VLOOKUP('Форма 1'!$F150,'Придельники до 2021'!$B$4:$X$28,13,0),IF('Форма 1'!$AE150=3,'Форма 1'!$H150*VLOOKUP('Форма 1'!$F150,'Придельники до 2021'!$B$4:$X$28,12,0)))))</f>
        <v>3625152.0150000001</v>
      </c>
      <c r="O150" s="103" t="str">
        <f>IF(ISNUMBER('Форма 1'!AF150),'Форма 1'!$H150*VLOOKUP('Форма 1'!$F150,'Придельники до 2021'!$B$4:$X$28,'Форма 1'!AF$8),"")</f>
        <v/>
      </c>
      <c r="P150" s="87"/>
      <c r="Q150" s="103" t="str">
        <f>IF(ISNUMBER('Форма 1'!AH150),'Форма 1'!$H150*VLOOKUP('Форма 1'!$F150,'Придельники до 2021'!$B$4:$X$28,'Форма 1'!AH$8),"")</f>
        <v/>
      </c>
      <c r="R150" s="103" t="str">
        <f>IF(ISNUMBER('Форма 1'!AI150),'Форма 1'!$H150*VLOOKUP('Форма 1'!$F150,'Придельники до 2021'!$B$4:$X$28,'Форма 1'!AI$8),"")</f>
        <v/>
      </c>
      <c r="S150" s="103" t="str">
        <f>IF(ISNUMBER('Форма 1'!AJ150),'Форма 1'!$H150*VLOOKUP('Форма 1'!$F150,'Придельники до 2021'!$B$4:$X$28,'Форма 1'!AJ$8),"")</f>
        <v/>
      </c>
      <c r="T150" s="88"/>
    </row>
    <row r="151" spans="1:20">
      <c r="A151" s="188">
        <f t="shared" si="17"/>
        <v>9</v>
      </c>
      <c r="B151" s="189" t="s">
        <v>246</v>
      </c>
      <c r="C151" s="99">
        <f t="shared" si="11"/>
        <v>7632531.6540000001</v>
      </c>
      <c r="D151" s="103" t="str">
        <f>IF(ISNUMBER('Форма 1'!U151),'Форма 1'!$H151*VLOOKUP('Форма 1'!$F151,'Придельники до 2021'!$B$4:$X$28,'Форма 1'!U$8),"")</f>
        <v/>
      </c>
      <c r="E151" s="103" t="str">
        <f>IF(ISNUMBER('Форма 1'!V151),'Форма 1'!$H151*VLOOKUP('Форма 1'!$F151,'Придельники до 2021'!$B$4:$X$28,'Форма 1'!V$8),"")</f>
        <v/>
      </c>
      <c r="F151" s="103" t="str">
        <f>IF(ISNUMBER('Форма 1'!W151),'Форма 1'!$H151*VLOOKUP('Форма 1'!$F151,'Придельники до 2021'!$B$4:$X$28,'Форма 1'!W$8),"")</f>
        <v/>
      </c>
      <c r="G151" s="103" t="str">
        <f>IF(ISNUMBER('Форма 1'!X151),'Форма 1'!$H151*VLOOKUP('Форма 1'!$F151,'Придельники до 2021'!$B$4:$X$28,'Форма 1'!X$8),"")</f>
        <v/>
      </c>
      <c r="H151" s="103" t="str">
        <f>IF(ISNUMBER('Форма 1'!Y151),'Форма 1'!$H151*VLOOKUP('Форма 1'!$F151,'Придельники до 2021'!$B$4:$X$28,'Форма 1'!Y$8),"")</f>
        <v/>
      </c>
      <c r="I151" s="103" t="str">
        <f>IF(ISNUMBER('Форма 1'!Z151),'Форма 1'!$H151*VLOOKUP('Форма 1'!$F151,'Придельники до 2021'!$B$4:$X$28,'Форма 1'!Z$8),"")</f>
        <v/>
      </c>
      <c r="J151" s="103" t="str">
        <f>IF(ISNUMBER('Форма 1'!AA151),'Форма 1'!$H151*VLOOKUP('Форма 1'!$F151,'Придельники до 2021'!$B$4:$X$28,'Форма 1'!AA$8),"")</f>
        <v/>
      </c>
      <c r="K151" s="90"/>
      <c r="L151" s="87"/>
      <c r="M151" s="103">
        <f>IF(ISNUMBER('Форма 1'!AD151),'Форма 1'!$H151*VLOOKUP('Форма 1'!$F151,'Придельники с 2022'!$B$4:$X$28,'Форма 1'!AD$8),"")</f>
        <v>7632531.6540000001</v>
      </c>
      <c r="N151" s="103" t="str">
        <f>IF(ISBLANK('Форма 1'!$AE151),"",IF('Форма 1'!$AE151=1,'Форма 1'!$H151*VLOOKUP('Форма 1'!$F151,'Придельники до 2021'!$B$4:$X$28,'Форма 1'!$AE$8,0),IF('Форма 1'!$AE151=2,'Форма 1'!$H151*VLOOKUP('Форма 1'!$F151,'Придельники до 2021'!$B$4:$X$28,13,0),IF('Форма 1'!$AE151=3,'Форма 1'!$H151*VLOOKUP('Форма 1'!$F151,'Придельники до 2021'!$B$4:$X$28,12,0)))))</f>
        <v/>
      </c>
      <c r="O151" s="103" t="str">
        <f>IF(ISNUMBER('Форма 1'!AF151),'Форма 1'!$H151*VLOOKUP('Форма 1'!$F151,'Придельники до 2021'!$B$4:$X$28,'Форма 1'!AF$8),"")</f>
        <v/>
      </c>
      <c r="P151" s="88"/>
      <c r="Q151" s="103" t="str">
        <f>IF(ISNUMBER('Форма 1'!AH151),'Форма 1'!$H151*VLOOKUP('Форма 1'!$F151,'Придельники до 2021'!$B$4:$X$28,'Форма 1'!AH$8),"")</f>
        <v/>
      </c>
      <c r="R151" s="103" t="str">
        <f>IF(ISNUMBER('Форма 1'!AI151),'Форма 1'!$H151*VLOOKUP('Форма 1'!$F151,'Придельники до 2021'!$B$4:$X$28,'Форма 1'!AI$8),"")</f>
        <v/>
      </c>
      <c r="S151" s="103" t="str">
        <f>IF(ISNUMBER('Форма 1'!AJ151),'Форма 1'!$H151*VLOOKUP('Форма 1'!$F151,'Придельники до 2021'!$B$4:$X$28,'Форма 1'!AJ$8),"")</f>
        <v/>
      </c>
      <c r="T151" s="87"/>
    </row>
    <row r="152" spans="1:20">
      <c r="A152" s="188">
        <f t="shared" si="17"/>
        <v>10</v>
      </c>
      <c r="B152" s="189" t="s">
        <v>247</v>
      </c>
      <c r="C152" s="99">
        <f t="shared" si="11"/>
        <v>8004848.4720000001</v>
      </c>
      <c r="D152" s="103" t="str">
        <f>IF(ISNUMBER('Форма 1'!U152),'Форма 1'!$H152*VLOOKUP('Форма 1'!$F152,'Придельники до 2021'!$B$4:$X$28,'Форма 1'!U$8),"")</f>
        <v/>
      </c>
      <c r="E152" s="103" t="str">
        <f>IF(ISNUMBER('Форма 1'!V152),'Форма 1'!$H152*VLOOKUP('Форма 1'!$F152,'Придельники до 2021'!$B$4:$X$28,'Форма 1'!V$8),"")</f>
        <v/>
      </c>
      <c r="F152" s="103" t="str">
        <f>IF(ISNUMBER('Форма 1'!W152),'Форма 1'!$H152*VLOOKUP('Форма 1'!$F152,'Придельники до 2021'!$B$4:$X$28,'Форма 1'!W$8),"")</f>
        <v/>
      </c>
      <c r="G152" s="103" t="str">
        <f>IF(ISNUMBER('Форма 1'!X152),'Форма 1'!$H152*VLOOKUP('Форма 1'!$F152,'Придельники до 2021'!$B$4:$X$28,'Форма 1'!X$8),"")</f>
        <v/>
      </c>
      <c r="H152" s="103" t="str">
        <f>IF(ISNUMBER('Форма 1'!Y152),'Форма 1'!$H152*VLOOKUP('Форма 1'!$F152,'Придельники до 2021'!$B$4:$X$28,'Форма 1'!Y$8),"")</f>
        <v/>
      </c>
      <c r="I152" s="103" t="str">
        <f>IF(ISNUMBER('Форма 1'!Z152),'Форма 1'!$H152*VLOOKUP('Форма 1'!$F152,'Придельники до 2021'!$B$4:$X$28,'Форма 1'!Z$8),"")</f>
        <v/>
      </c>
      <c r="J152" s="103" t="str">
        <f>IF(ISNUMBER('Форма 1'!AA152),'Форма 1'!$H152*VLOOKUP('Форма 1'!$F152,'Придельники до 2021'!$B$4:$X$28,'Форма 1'!AA$8),"")</f>
        <v/>
      </c>
      <c r="K152" s="90"/>
      <c r="L152" s="87"/>
      <c r="M152" s="103">
        <f>IF(ISNUMBER('Форма 1'!AD152),'Форма 1'!$H152*VLOOKUP('Форма 1'!$F152,'Придельники до 2021'!$B$4:$X$28,'Форма 1'!AD$8),"")</f>
        <v>8004848.4720000001</v>
      </c>
      <c r="N152" s="103" t="str">
        <f>IF(ISBLANK('Форма 1'!$AE152),"",IF('Форма 1'!$AE152=1,'Форма 1'!$H152*VLOOKUP('Форма 1'!$F152,'Придельники до 2021'!$B$4:$X$28,'Форма 1'!$AE$8,0),IF('Форма 1'!$AE152=2,'Форма 1'!$H152*VLOOKUP('Форма 1'!$F152,'Придельники до 2021'!$B$4:$X$28,13,0),IF('Форма 1'!$AE152=3,'Форма 1'!$H152*VLOOKUP('Форма 1'!$F152,'Придельники до 2021'!$B$4:$X$28,12,0)))))</f>
        <v/>
      </c>
      <c r="O152" s="103" t="str">
        <f>IF(ISNUMBER('Форма 1'!AF152),'Форма 1'!$H152*VLOOKUP('Форма 1'!$F152,'Придельники до 2021'!$B$4:$X$28,'Форма 1'!AF$8),"")</f>
        <v/>
      </c>
      <c r="P152" s="88"/>
      <c r="Q152" s="103" t="str">
        <f>IF(ISNUMBER('Форма 1'!AH152),'Форма 1'!$H152*VLOOKUP('Форма 1'!$F152,'Придельники до 2021'!$B$4:$X$28,'Форма 1'!AH$8),"")</f>
        <v/>
      </c>
      <c r="R152" s="103" t="str">
        <f>IF(ISNUMBER('Форма 1'!AI152),'Форма 1'!$H152*VLOOKUP('Форма 1'!$F152,'Придельники до 2021'!$B$4:$X$28,'Форма 1'!AI$8),"")</f>
        <v/>
      </c>
      <c r="S152" s="103" t="str">
        <f>IF(ISNUMBER('Форма 1'!AJ152),'Форма 1'!$H152*VLOOKUP('Форма 1'!$F152,'Придельники до 2021'!$B$4:$X$28,'Форма 1'!AJ$8),"")</f>
        <v/>
      </c>
      <c r="T152" s="87"/>
    </row>
    <row r="153" spans="1:20">
      <c r="A153" s="188">
        <f t="shared" si="17"/>
        <v>11</v>
      </c>
      <c r="B153" s="112" t="s">
        <v>248</v>
      </c>
      <c r="C153" s="99">
        <f t="shared" si="11"/>
        <v>5948877.6749999998</v>
      </c>
      <c r="D153" s="103" t="str">
        <f>IF(ISNUMBER('Форма 1'!U153),'Форма 1'!$H153*VLOOKUP('Форма 1'!$F153,'Придельники до 2021'!$B$4:$X$28,'Форма 1'!U$8),"")</f>
        <v/>
      </c>
      <c r="E153" s="103">
        <f>IF(ISNUMBER('Форма 1'!V153),'Форма 1'!$H153*VLOOKUP('Форма 1'!$F153,'Придельники до 2021'!$B$4:$X$28,'Форма 1'!V$8),"")</f>
        <v>5948877.6749999998</v>
      </c>
      <c r="F153" s="103" t="str">
        <f>IF(ISNUMBER('Форма 1'!W153),'Форма 1'!$H153*VLOOKUP('Форма 1'!$F153,'Придельники до 2021'!$B$4:$X$28,'Форма 1'!W$8),"")</f>
        <v/>
      </c>
      <c r="G153" s="103" t="str">
        <f>IF(ISNUMBER('Форма 1'!X153),'Форма 1'!$H153*VLOOKUP('Форма 1'!$F153,'Придельники до 2021'!$B$4:$X$28,'Форма 1'!X$8),"")</f>
        <v/>
      </c>
      <c r="H153" s="103" t="str">
        <f>IF(ISNUMBER('Форма 1'!Y153),'Форма 1'!$H153*VLOOKUP('Форма 1'!$F153,'Придельники до 2021'!$B$4:$X$28,'Форма 1'!Y$8),"")</f>
        <v/>
      </c>
      <c r="I153" s="103" t="str">
        <f>IF(ISNUMBER('Форма 1'!Z153),'Форма 1'!$H153*VLOOKUP('Форма 1'!$F153,'Придельники до 2021'!$B$4:$X$28,'Форма 1'!Z$8),"")</f>
        <v/>
      </c>
      <c r="J153" s="103" t="str">
        <f>IF(ISNUMBER('Форма 1'!AA153),'Форма 1'!$H153*VLOOKUP('Форма 1'!$F153,'Придельники до 2021'!$B$4:$X$28,'Форма 1'!AA$8),"")</f>
        <v/>
      </c>
      <c r="K153" s="90"/>
      <c r="L153" s="87"/>
      <c r="M153" s="103" t="str">
        <f>IF(ISNUMBER('Форма 1'!AD153),'Форма 1'!$H153*VLOOKUP('Форма 1'!$F153,'Придельники до 2021'!$B$4:$X$28,'Форма 1'!AD$8),"")</f>
        <v/>
      </c>
      <c r="N153" s="103" t="str">
        <f>IF(ISBLANK('Форма 1'!$AE153),"",IF('Форма 1'!$AE153=1,'Форма 1'!$H153*VLOOKUP('Форма 1'!$F153,'Придельники до 2021'!$B$4:$X$28,'Форма 1'!$AE$8,0),IF('Форма 1'!$AE153=2,'Форма 1'!$H153*VLOOKUP('Форма 1'!$F153,'Придельники до 2021'!$B$4:$X$28,13,0),IF('Форма 1'!$AE153=3,'Форма 1'!$H153*VLOOKUP('Форма 1'!$F153,'Придельники до 2021'!$B$4:$X$28,12,0)))))</f>
        <v/>
      </c>
      <c r="O153" s="103" t="str">
        <f>IF(ISNUMBER('Форма 1'!AF153),'Форма 1'!$H153*VLOOKUP('Форма 1'!$F153,'Придельники до 2021'!$B$4:$X$28,'Форма 1'!AF$8),"")</f>
        <v/>
      </c>
      <c r="P153" s="88"/>
      <c r="Q153" s="103" t="str">
        <f>IF(ISNUMBER('Форма 1'!AH153),'Форма 1'!$H153*VLOOKUP('Форма 1'!$F153,'Придельники до 2021'!$B$4:$X$28,'Форма 1'!AH$8),"")</f>
        <v/>
      </c>
      <c r="R153" s="103" t="str">
        <f>IF(ISNUMBER('Форма 1'!AI153),'Форма 1'!$H153*VLOOKUP('Форма 1'!$F153,'Придельники до 2021'!$B$4:$X$28,'Форма 1'!AI$8),"")</f>
        <v/>
      </c>
      <c r="S153" s="103" t="str">
        <f>IF(ISNUMBER('Форма 1'!AJ153),'Форма 1'!$H153*VLOOKUP('Форма 1'!$F153,'Придельники до 2021'!$B$4:$X$28,'Форма 1'!AJ$8),"")</f>
        <v/>
      </c>
      <c r="T153" s="87"/>
    </row>
    <row r="154" spans="1:20">
      <c r="A154" s="188">
        <f t="shared" si="17"/>
        <v>12</v>
      </c>
      <c r="B154" s="112" t="s">
        <v>249</v>
      </c>
      <c r="C154" s="99">
        <f t="shared" si="11"/>
        <v>4569130.0259999996</v>
      </c>
      <c r="D154" s="103" t="str">
        <f>IF(ISNUMBER('Форма 1'!U154),'Форма 1'!$H154*VLOOKUP('Форма 1'!$F154,'Придельники до 2021'!$B$4:$X$28,'Форма 1'!U$8),"")</f>
        <v/>
      </c>
      <c r="E154" s="103" t="str">
        <f>IF(ISNUMBER('Форма 1'!V154),'Форма 1'!$H154*VLOOKUP('Форма 1'!$F154,'Придельники до 2021'!$B$4:$X$28,'Форма 1'!V$8),"")</f>
        <v/>
      </c>
      <c r="F154" s="103" t="str">
        <f>IF(ISNUMBER('Форма 1'!W154),'Форма 1'!$H154*VLOOKUP('Форма 1'!$F154,'Придельники до 2021'!$B$4:$X$28,'Форма 1'!W$8),"")</f>
        <v/>
      </c>
      <c r="G154" s="103" t="str">
        <f>IF(ISNUMBER('Форма 1'!X154),'Форма 1'!$H154*VLOOKUP('Форма 1'!$F154,'Придельники до 2021'!$B$4:$X$28,'Форма 1'!X$8),"")</f>
        <v/>
      </c>
      <c r="H154" s="103" t="str">
        <f>IF(ISNUMBER('Форма 1'!Y154),'Форма 1'!$H154*VLOOKUP('Форма 1'!$F154,'Придельники до 2021'!$B$4:$X$28,'Форма 1'!Y$8),"")</f>
        <v/>
      </c>
      <c r="I154" s="103" t="str">
        <f>IF(ISNUMBER('Форма 1'!Z154),'Форма 1'!$H154*VLOOKUP('Форма 1'!$F154,'Придельники до 2021'!$B$4:$X$28,'Форма 1'!Z$8),"")</f>
        <v/>
      </c>
      <c r="J154" s="103" t="str">
        <f>IF(ISNUMBER('Форма 1'!AA154),'Форма 1'!$H154*VLOOKUP('Форма 1'!$F154,'Придельники до 2021'!$B$4:$X$28,'Форма 1'!AA$8),"")</f>
        <v/>
      </c>
      <c r="K154" s="90"/>
      <c r="L154" s="87"/>
      <c r="M154" s="103">
        <f>IF(ISNUMBER('Форма 1'!AD154),'Форма 1'!$H154*VLOOKUP('Форма 1'!$F154,'Придельники до 2021'!$B$4:$X$28,'Форма 1'!AD$8),"")</f>
        <v>4569130.0259999996</v>
      </c>
      <c r="N154" s="103" t="str">
        <f>IF(ISBLANK('Форма 1'!$AE154),"",IF('Форма 1'!$AE154=1,'Форма 1'!$H154*VLOOKUP('Форма 1'!$F154,'Придельники до 2021'!$B$4:$X$28,'Форма 1'!$AE$8,0),IF('Форма 1'!$AE154=2,'Форма 1'!$H154*VLOOKUP('Форма 1'!$F154,'Придельники до 2021'!$B$4:$X$28,13,0),IF('Форма 1'!$AE154=3,'Форма 1'!$H154*VLOOKUP('Форма 1'!$F154,'Придельники до 2021'!$B$4:$X$28,12,0)))))</f>
        <v/>
      </c>
      <c r="O154" s="103" t="str">
        <f>IF(ISNUMBER('Форма 1'!AF154),'Форма 1'!$H154*VLOOKUP('Форма 1'!$F154,'Придельники до 2021'!$B$4:$X$28,'Форма 1'!AF$8),"")</f>
        <v/>
      </c>
      <c r="P154" s="88"/>
      <c r="Q154" s="103" t="str">
        <f>IF(ISNUMBER('Форма 1'!AH154),'Форма 1'!$H154*VLOOKUP('Форма 1'!$F154,'Придельники до 2021'!$B$4:$X$28,'Форма 1'!AH$8),"")</f>
        <v/>
      </c>
      <c r="R154" s="103" t="str">
        <f>IF(ISNUMBER('Форма 1'!AI154),'Форма 1'!$H154*VLOOKUP('Форма 1'!$F154,'Придельники до 2021'!$B$4:$X$28,'Форма 1'!AI$8),"")</f>
        <v/>
      </c>
      <c r="S154" s="103" t="str">
        <f>IF(ISNUMBER('Форма 1'!AJ154),'Форма 1'!$H154*VLOOKUP('Форма 1'!$F154,'Придельники до 2021'!$B$4:$X$28,'Форма 1'!AJ$8),"")</f>
        <v/>
      </c>
      <c r="T154" s="87"/>
    </row>
    <row r="155" spans="1:20">
      <c r="A155" s="188">
        <f t="shared" si="17"/>
        <v>13</v>
      </c>
      <c r="B155" s="189" t="s">
        <v>250</v>
      </c>
      <c r="C155" s="99">
        <f t="shared" si="11"/>
        <v>1133768.693</v>
      </c>
      <c r="D155" s="103" t="str">
        <f>IF(ISNUMBER('Форма 1'!U155),'Форма 1'!$H155*VLOOKUP('Форма 1'!$F155,'Придельники до 2021'!$B$4:$X$28,'Форма 1'!U$8),"")</f>
        <v/>
      </c>
      <c r="E155" s="103" t="str">
        <f>IF(ISNUMBER('Форма 1'!V155),'Форма 1'!$H155*VLOOKUP('Форма 1'!$F155,'Придельники до 2021'!$B$4:$X$28,'Форма 1'!V$8),"")</f>
        <v/>
      </c>
      <c r="F155" s="103" t="str">
        <f>IF(ISNUMBER('Форма 1'!W155),'Форма 1'!$H155*VLOOKUP('Форма 1'!$F155,'Придельники до 2021'!$B$4:$X$28,'Форма 1'!W$8),"")</f>
        <v/>
      </c>
      <c r="G155" s="103" t="str">
        <f>IF(ISNUMBER('Форма 1'!X155),'Форма 1'!$H155*VLOOKUP('Форма 1'!$F155,'Придельники до 2021'!$B$4:$X$28,'Форма 1'!X$8),"")</f>
        <v/>
      </c>
      <c r="H155" s="103" t="str">
        <f>IF(ISNUMBER('Форма 1'!Y155),'Форма 1'!$H155*VLOOKUP('Форма 1'!$F155,'Придельники до 2021'!$B$4:$X$28,'Форма 1'!Y$8),"")</f>
        <v/>
      </c>
      <c r="I155" s="103" t="str">
        <f>IF(ISNUMBER('Форма 1'!Z155),'Форма 1'!$H155*VLOOKUP('Форма 1'!$F155,'Придельники до 2021'!$B$4:$X$28,'Форма 1'!Z$8),"")</f>
        <v/>
      </c>
      <c r="J155" s="103" t="str">
        <f>IF(ISNUMBER('Форма 1'!AA155),'Форма 1'!$H155*VLOOKUP('Форма 1'!$F155,'Придельники до 2021'!$B$4:$X$28,'Форма 1'!AA$8),"")</f>
        <v/>
      </c>
      <c r="K155" s="90"/>
      <c r="L155" s="87"/>
      <c r="M155" s="103" t="str">
        <f>IF(ISNUMBER('Форма 1'!AD155),'Форма 1'!$H155*VLOOKUP('Форма 1'!$F155,'Придельники до 2021'!$B$4:$X$28,'Форма 1'!AD$8),"")</f>
        <v/>
      </c>
      <c r="N155" s="103">
        <f>IF(ISBLANK('Форма 1'!$AE155),"",IF('Форма 1'!$AE155=1,'Форма 1'!$H155*VLOOKUP('Форма 1'!$F155,'Придельники до 2021'!$B$4:$X$28,'Форма 1'!$AE$8,0),IF('Форма 1'!$AE155=2,'Форма 1'!$H155*VLOOKUP('Форма 1'!$F155,'Придельники до 2021'!$B$4:$X$28,13,0),IF('Форма 1'!$AE155=3,'Форма 1'!$H155*VLOOKUP('Форма 1'!$F155,'Придельники до 2021'!$B$4:$X$28,12,0)))))</f>
        <v>1133768.693</v>
      </c>
      <c r="O155" s="103" t="str">
        <f>IF(ISNUMBER('Форма 1'!AF155),'Форма 1'!$H155*VLOOKUP('Форма 1'!$F155,'Придельники до 2021'!$B$4:$X$28,'Форма 1'!AF$8),"")</f>
        <v/>
      </c>
      <c r="P155" s="87"/>
      <c r="Q155" s="103" t="str">
        <f>IF(ISNUMBER('Форма 1'!AH155),'Форма 1'!$H155*VLOOKUP('Форма 1'!$F155,'Придельники до 2021'!$B$4:$X$28,'Форма 1'!AH$8),"")</f>
        <v/>
      </c>
      <c r="R155" s="103" t="str">
        <f>IF(ISNUMBER('Форма 1'!AI155),'Форма 1'!$H155*VLOOKUP('Форма 1'!$F155,'Придельники до 2021'!$B$4:$X$28,'Форма 1'!AI$8),"")</f>
        <v/>
      </c>
      <c r="S155" s="103" t="str">
        <f>IF(ISNUMBER('Форма 1'!AJ155),'Форма 1'!$H155*VLOOKUP('Форма 1'!$F155,'Придельники до 2021'!$B$4:$X$28,'Форма 1'!AJ$8),"")</f>
        <v/>
      </c>
      <c r="T155" s="88"/>
    </row>
    <row r="156" spans="1:20">
      <c r="A156" s="188">
        <f t="shared" si="17"/>
        <v>14</v>
      </c>
      <c r="B156" s="189" t="s">
        <v>251</v>
      </c>
      <c r="C156" s="99">
        <f t="shared" si="11"/>
        <v>16924694.256000001</v>
      </c>
      <c r="D156" s="103" t="str">
        <f>IF(ISNUMBER('Форма 1'!U156),'Форма 1'!$H156*VLOOKUP('Форма 1'!$F156,'Придельники до 2021'!$B$4:$X$28,'Форма 1'!U$8),"")</f>
        <v/>
      </c>
      <c r="E156" s="103" t="str">
        <f>IF(ISNUMBER('Форма 1'!V156),'Форма 1'!$H156*VLOOKUP('Форма 1'!$F156,'Придельники до 2021'!$B$4:$X$28,'Форма 1'!V$8),"")</f>
        <v/>
      </c>
      <c r="F156" s="103" t="str">
        <f>IF(ISNUMBER('Форма 1'!W156),'Форма 1'!$H156*VLOOKUP('Форма 1'!$F156,'Придельники до 2021'!$B$4:$X$28,'Форма 1'!W$8),"")</f>
        <v/>
      </c>
      <c r="G156" s="103" t="str">
        <f>IF(ISNUMBER('Форма 1'!X156),'Форма 1'!$H156*VLOOKUP('Форма 1'!$F156,'Придельники до 2021'!$B$4:$X$28,'Форма 1'!X$8),"")</f>
        <v/>
      </c>
      <c r="H156" s="103" t="str">
        <f>IF(ISNUMBER('Форма 1'!Y156),'Форма 1'!$H156*VLOOKUP('Форма 1'!$F156,'Придельники до 2021'!$B$4:$X$28,'Форма 1'!Y$8),"")</f>
        <v/>
      </c>
      <c r="I156" s="103" t="str">
        <f>IF(ISNUMBER('Форма 1'!Z156),'Форма 1'!$H156*VLOOKUP('Форма 1'!$F156,'Придельники до 2021'!$B$4:$X$28,'Форма 1'!Z$8),"")</f>
        <v/>
      </c>
      <c r="J156" s="103" t="str">
        <f>IF(ISNUMBER('Форма 1'!AA156),'Форма 1'!$H156*VLOOKUP('Форма 1'!$F156,'Придельники до 2021'!$B$4:$X$28,'Форма 1'!AA$8),"")</f>
        <v/>
      </c>
      <c r="K156" s="90"/>
      <c r="L156" s="87"/>
      <c r="M156" s="103">
        <f>IF(ISNUMBER('Форма 1'!AD156),'Форма 1'!$H156*VLOOKUP('Форма 1'!$F156,'Придельники до 2021'!$B$4:$X$28,'Форма 1'!AD$8),"")</f>
        <v>16924694.256000001</v>
      </c>
      <c r="N156" s="103" t="str">
        <f>IF(ISBLANK('Форма 1'!$AE156),"",IF('Форма 1'!$AE156=1,'Форма 1'!$H156*VLOOKUP('Форма 1'!$F156,'Придельники до 2021'!$B$4:$X$28,'Форма 1'!$AE$8,0),IF('Форма 1'!$AE156=2,'Форма 1'!$H156*VLOOKUP('Форма 1'!$F156,'Придельники до 2021'!$B$4:$X$28,13,0),IF('Форма 1'!$AE156=3,'Форма 1'!$H156*VLOOKUP('Форма 1'!$F156,'Придельники до 2021'!$B$4:$X$28,12,0)))))</f>
        <v/>
      </c>
      <c r="O156" s="103" t="str">
        <f>IF(ISNUMBER('Форма 1'!AF156),'Форма 1'!$H156*VLOOKUP('Форма 1'!$F156,'Придельники до 2021'!$B$4:$X$28,'Форма 1'!AF$8),"")</f>
        <v/>
      </c>
      <c r="P156" s="87"/>
      <c r="Q156" s="103" t="str">
        <f>IF(ISNUMBER('Форма 1'!AH156),'Форма 1'!$H156*VLOOKUP('Форма 1'!$F156,'Придельники до 2021'!$B$4:$X$28,'Форма 1'!AH$8),"")</f>
        <v/>
      </c>
      <c r="R156" s="103" t="str">
        <f>IF(ISNUMBER('Форма 1'!AI156),'Форма 1'!$H156*VLOOKUP('Форма 1'!$F156,'Придельники до 2021'!$B$4:$X$28,'Форма 1'!AI$8),"")</f>
        <v/>
      </c>
      <c r="S156" s="103" t="str">
        <f>IF(ISNUMBER('Форма 1'!AJ156),'Форма 1'!$H156*VLOOKUP('Форма 1'!$F156,'Придельники до 2021'!$B$4:$X$28,'Форма 1'!AJ$8),"")</f>
        <v/>
      </c>
      <c r="T156" s="88"/>
    </row>
    <row r="157" spans="1:20">
      <c r="A157" s="188">
        <f t="shared" si="17"/>
        <v>15</v>
      </c>
      <c r="B157" s="189" t="s">
        <v>252</v>
      </c>
      <c r="C157" s="99">
        <f t="shared" si="11"/>
        <v>6722199</v>
      </c>
      <c r="D157" s="103" t="str">
        <f>IF(ISNUMBER('Форма 1'!U157),'Форма 1'!$H157*VLOOKUP('Форма 1'!$F157,'Придельники до 2021'!$B$4:$X$28,'Форма 1'!U$8),"")</f>
        <v/>
      </c>
      <c r="E157" s="103" t="str">
        <f>IF(ISNUMBER('Форма 1'!V157),'Форма 1'!$H157*VLOOKUP('Форма 1'!$F157,'Придельники до 2021'!$B$4:$X$28,'Форма 1'!V$8),"")</f>
        <v/>
      </c>
      <c r="F157" s="103" t="str">
        <f>IF(ISNUMBER('Форма 1'!W157),'Форма 1'!$H157*VLOOKUP('Форма 1'!$F157,'Придельники до 2021'!$B$4:$X$28,'Форма 1'!W$8),"")</f>
        <v/>
      </c>
      <c r="G157" s="103" t="str">
        <f>IF(ISNUMBER('Форма 1'!X157),'Форма 1'!$H157*VLOOKUP('Форма 1'!$F157,'Придельники до 2021'!$B$4:$X$28,'Форма 1'!X$8),"")</f>
        <v/>
      </c>
      <c r="H157" s="103" t="str">
        <f>IF(ISNUMBER('Форма 1'!Y157),'Форма 1'!$H157*VLOOKUP('Форма 1'!$F157,'Придельники до 2021'!$B$4:$X$28,'Форма 1'!Y$8),"")</f>
        <v/>
      </c>
      <c r="I157" s="103" t="str">
        <f>IF(ISNUMBER('Форма 1'!Z157),'Форма 1'!$H157*VLOOKUP('Форма 1'!$F157,'Придельники до 2021'!$B$4:$X$28,'Форма 1'!Z$8),"")</f>
        <v/>
      </c>
      <c r="J157" s="103" t="str">
        <f>IF(ISNUMBER('Форма 1'!AA157),'Форма 1'!$H157*VLOOKUP('Форма 1'!$F157,'Придельники до 2021'!$B$4:$X$28,'Форма 1'!AA$8),"")</f>
        <v/>
      </c>
      <c r="K157" s="90">
        <v>3</v>
      </c>
      <c r="L157" s="87">
        <v>6722199</v>
      </c>
      <c r="M157" s="103" t="str">
        <f>IF(ISNUMBER('Форма 1'!AD157),'Форма 1'!$H157*VLOOKUP('Форма 1'!$F157,'Придельники до 2021'!$B$4:$X$28,'Форма 1'!AD$8),"")</f>
        <v/>
      </c>
      <c r="N157" s="103" t="str">
        <f>IF(ISBLANK('Форма 1'!$AE157),"",IF('Форма 1'!$AE157=1,'Форма 1'!$H157*VLOOKUP('Форма 1'!$F157,'Придельники до 2021'!$B$4:$X$28,'Форма 1'!$AE$8,0),IF('Форма 1'!$AE157=2,'Форма 1'!$H157*VLOOKUP('Форма 1'!$F157,'Придельники до 2021'!$B$4:$X$28,13,0),IF('Форма 1'!$AE157=3,'Форма 1'!$H157*VLOOKUP('Форма 1'!$F157,'Придельники до 2021'!$B$4:$X$28,12,0)))))</f>
        <v/>
      </c>
      <c r="O157" s="103" t="str">
        <f>IF(ISNUMBER('Форма 1'!AF157),'Форма 1'!$H157*VLOOKUP('Форма 1'!$F157,'Придельники до 2021'!$B$4:$X$28,'Форма 1'!AF$8),"")</f>
        <v/>
      </c>
      <c r="P157" s="88"/>
      <c r="Q157" s="103" t="str">
        <f>IF(ISNUMBER('Форма 1'!AH157),'Форма 1'!$H157*VLOOKUP('Форма 1'!$F157,'Придельники до 2021'!$B$4:$X$28,'Форма 1'!AH$8),"")</f>
        <v/>
      </c>
      <c r="R157" s="103" t="str">
        <f>IF(ISNUMBER('Форма 1'!AI157),'Форма 1'!$H157*VLOOKUP('Форма 1'!$F157,'Придельники до 2021'!$B$4:$X$28,'Форма 1'!AI$8),"")</f>
        <v/>
      </c>
      <c r="S157" s="103" t="str">
        <f>IF(ISNUMBER('Форма 1'!AJ157),'Форма 1'!$H157*VLOOKUP('Форма 1'!$F157,'Придельники до 2021'!$B$4:$X$28,'Форма 1'!AJ$8),"")</f>
        <v/>
      </c>
      <c r="T157" s="87"/>
    </row>
    <row r="158" spans="1:20">
      <c r="A158" s="188">
        <f t="shared" si="17"/>
        <v>16</v>
      </c>
      <c r="B158" s="189" t="s">
        <v>253</v>
      </c>
      <c r="C158" s="99">
        <f t="shared" si="11"/>
        <v>12651146.946</v>
      </c>
      <c r="D158" s="103" t="str">
        <f>IF(ISNUMBER('Форма 1'!U158),'Форма 1'!$H158*VLOOKUP('Форма 1'!$F158,'Придельники до 2021'!$B$4:$X$28,'Форма 1'!U$8),"")</f>
        <v/>
      </c>
      <c r="E158" s="103" t="str">
        <f>IF(ISNUMBER('Форма 1'!V158),'Форма 1'!$H158*VLOOKUP('Форма 1'!$F158,'Придельники до 2021'!$B$4:$X$28,'Форма 1'!V$8),"")</f>
        <v/>
      </c>
      <c r="F158" s="103" t="str">
        <f>IF(ISNUMBER('Форма 1'!W158),'Форма 1'!$H158*VLOOKUP('Форма 1'!$F158,'Придельники до 2021'!$B$4:$X$28,'Форма 1'!W$8),"")</f>
        <v/>
      </c>
      <c r="G158" s="103" t="str">
        <f>IF(ISNUMBER('Форма 1'!X158),'Форма 1'!$H158*VLOOKUP('Форма 1'!$F158,'Придельники до 2021'!$B$4:$X$28,'Форма 1'!X$8),"")</f>
        <v/>
      </c>
      <c r="H158" s="103" t="str">
        <f>IF(ISNUMBER('Форма 1'!Y158),'Форма 1'!$H158*VLOOKUP('Форма 1'!$F158,'Придельники до 2021'!$B$4:$X$28,'Форма 1'!Y$8),"")</f>
        <v/>
      </c>
      <c r="I158" s="103" t="str">
        <f>IF(ISNUMBER('Форма 1'!Z158),'Форма 1'!$H158*VLOOKUP('Форма 1'!$F158,'Придельники до 2021'!$B$4:$X$28,'Форма 1'!Z$8),"")</f>
        <v/>
      </c>
      <c r="J158" s="103" t="str">
        <f>IF(ISNUMBER('Форма 1'!AA158),'Форма 1'!$H158*VLOOKUP('Форма 1'!$F158,'Придельники до 2021'!$B$4:$X$28,'Форма 1'!AA$8),"")</f>
        <v/>
      </c>
      <c r="K158" s="92"/>
      <c r="L158" s="88"/>
      <c r="M158" s="103">
        <f>IF(ISNUMBER('Форма 1'!AD158),'Форма 1'!$H158*VLOOKUP('Форма 1'!$F158,'Придельники до 2021'!$B$4:$X$28,'Форма 1'!AD$8),"")</f>
        <v>12651146.946</v>
      </c>
      <c r="N158" s="103" t="str">
        <f>IF(ISBLANK('Форма 1'!$AE158),"",IF('Форма 1'!$AE158=1,'Форма 1'!$H158*VLOOKUP('Форма 1'!$F158,'Придельники до 2021'!$B$4:$X$28,'Форма 1'!$AE$8,0),IF('Форма 1'!$AE158=2,'Форма 1'!$H158*VLOOKUP('Форма 1'!$F158,'Придельники до 2021'!$B$4:$X$28,13,0),IF('Форма 1'!$AE158=3,'Форма 1'!$H158*VLOOKUP('Форма 1'!$F158,'Придельники до 2021'!$B$4:$X$28,12,0)))))</f>
        <v/>
      </c>
      <c r="O158" s="103" t="str">
        <f>IF(ISNUMBER('Форма 1'!AF158),'Форма 1'!$H158*VLOOKUP('Форма 1'!$F158,'Придельники до 2021'!$B$4:$X$28,'Форма 1'!AF$8),"")</f>
        <v/>
      </c>
      <c r="P158" s="88"/>
      <c r="Q158" s="103" t="str">
        <f>IF(ISNUMBER('Форма 1'!AH158),'Форма 1'!$H158*VLOOKUP('Форма 1'!$F158,'Придельники до 2021'!$B$4:$X$28,'Форма 1'!AH$8),"")</f>
        <v/>
      </c>
      <c r="R158" s="103" t="str">
        <f>IF(ISNUMBER('Форма 1'!AI158),'Форма 1'!$H158*VLOOKUP('Форма 1'!$F158,'Придельники до 2021'!$B$4:$X$28,'Форма 1'!AI$8),"")</f>
        <v/>
      </c>
      <c r="S158" s="103" t="str">
        <f>IF(ISNUMBER('Форма 1'!AJ158),'Форма 1'!$H158*VLOOKUP('Форма 1'!$F158,'Придельники до 2021'!$B$4:$X$28,'Форма 1'!AJ$8),"")</f>
        <v/>
      </c>
      <c r="T158" s="87"/>
    </row>
    <row r="159" spans="1:20">
      <c r="A159" s="188">
        <f t="shared" si="17"/>
        <v>17</v>
      </c>
      <c r="B159" s="112" t="s">
        <v>254</v>
      </c>
      <c r="C159" s="99">
        <f t="shared" si="11"/>
        <v>3738850.9679999999</v>
      </c>
      <c r="D159" s="103" t="str">
        <f>IF(ISNUMBER('Форма 1'!U159),'Форма 1'!$H159*VLOOKUP('Форма 1'!$F159,'Придельники до 2021'!$B$4:$X$28,'Форма 1'!U$8),"")</f>
        <v/>
      </c>
      <c r="E159" s="103" t="str">
        <f>IF(ISNUMBER('Форма 1'!V159),'Форма 1'!$H159*VLOOKUP('Форма 1'!$F159,'Придельники до 2021'!$B$4:$X$28,'Форма 1'!V$8),"")</f>
        <v/>
      </c>
      <c r="F159" s="103" t="str">
        <f>IF(ISNUMBER('Форма 1'!W159),'Форма 1'!$H159*VLOOKUP('Форма 1'!$F159,'Придельники до 2021'!$B$4:$X$28,'Форма 1'!W$8),"")</f>
        <v/>
      </c>
      <c r="G159" s="103" t="str">
        <f>IF(ISNUMBER('Форма 1'!X159),'Форма 1'!$H159*VLOOKUP('Форма 1'!$F159,'Придельники до 2021'!$B$4:$X$28,'Форма 1'!X$8),"")</f>
        <v/>
      </c>
      <c r="H159" s="103" t="str">
        <f>IF(ISNUMBER('Форма 1'!Y159),'Форма 1'!$H159*VLOOKUP('Форма 1'!$F159,'Придельники до 2021'!$B$4:$X$28,'Форма 1'!Y$8),"")</f>
        <v/>
      </c>
      <c r="I159" s="103" t="str">
        <f>IF(ISNUMBER('Форма 1'!Z159),'Форма 1'!$H159*VLOOKUP('Форма 1'!$F159,'Придельники до 2021'!$B$4:$X$28,'Форма 1'!Z$8),"")</f>
        <v/>
      </c>
      <c r="J159" s="103" t="str">
        <f>IF(ISNUMBER('Форма 1'!AA159),'Форма 1'!$H159*VLOOKUP('Форма 1'!$F159,'Придельники до 2021'!$B$4:$X$28,'Форма 1'!AA$8),"")</f>
        <v/>
      </c>
      <c r="K159" s="92"/>
      <c r="L159" s="88"/>
      <c r="M159" s="103">
        <f>IF(ISNUMBER('Форма 1'!AD159),'Форма 1'!$H159*VLOOKUP('Форма 1'!$F159,'Придельники с 2022'!$B$4:$X$28,'Форма 1'!AD$8),"")</f>
        <v>3738850.9679999999</v>
      </c>
      <c r="N159" s="103" t="str">
        <f>IF(ISBLANK('Форма 1'!$AE159),"",IF('Форма 1'!$AE159=1,'Форма 1'!$H159*VLOOKUP('Форма 1'!$F159,'Придельники до 2021'!$B$4:$X$28,'Форма 1'!$AE$8,0),IF('Форма 1'!$AE159=2,'Форма 1'!$H159*VLOOKUP('Форма 1'!$F159,'Придельники до 2021'!$B$4:$X$28,13,0),IF('Форма 1'!$AE159=3,'Форма 1'!$H159*VLOOKUP('Форма 1'!$F159,'Придельники до 2021'!$B$4:$X$28,12,0)))))</f>
        <v/>
      </c>
      <c r="O159" s="103" t="str">
        <f>IF(ISNUMBER('Форма 1'!AF159),'Форма 1'!$H159*VLOOKUP('Форма 1'!$F159,'Придельники до 2021'!$B$4:$X$28,'Форма 1'!AF$8),"")</f>
        <v/>
      </c>
      <c r="P159" s="88"/>
      <c r="Q159" s="103" t="str">
        <f>IF(ISNUMBER('Форма 1'!AH159),'Форма 1'!$H159*VLOOKUP('Форма 1'!$F159,'Придельники до 2021'!$B$4:$X$28,'Форма 1'!AH$8),"")</f>
        <v/>
      </c>
      <c r="R159" s="103" t="str">
        <f>IF(ISNUMBER('Форма 1'!AI159),'Форма 1'!$H159*VLOOKUP('Форма 1'!$F159,'Придельники до 2021'!$B$4:$X$28,'Форма 1'!AI$8),"")</f>
        <v/>
      </c>
      <c r="S159" s="103" t="str">
        <f>IF(ISNUMBER('Форма 1'!AJ159),'Форма 1'!$H159*VLOOKUP('Форма 1'!$F159,'Придельники до 2021'!$B$4:$X$28,'Форма 1'!AJ$8),"")</f>
        <v/>
      </c>
      <c r="T159" s="87"/>
    </row>
    <row r="160" spans="1:20">
      <c r="A160" s="188">
        <f t="shared" si="17"/>
        <v>18</v>
      </c>
      <c r="B160" s="112" t="s">
        <v>255</v>
      </c>
      <c r="C160" s="99">
        <f t="shared" si="11"/>
        <v>280193.26</v>
      </c>
      <c r="D160" s="103" t="str">
        <f>IF(ISNUMBER('Форма 1'!U160),'Форма 1'!$H160*VLOOKUP('Форма 1'!$F160,'Придельники до 2021'!$B$4:$X$28,'Форма 1'!U$8),"")</f>
        <v/>
      </c>
      <c r="E160" s="103" t="str">
        <f>IF(ISNUMBER('Форма 1'!V160),'Форма 1'!$H160*VLOOKUP('Форма 1'!$F160,'Придельники до 2021'!$B$4:$X$28,'Форма 1'!V$8),"")</f>
        <v/>
      </c>
      <c r="F160" s="103" t="str">
        <f>IF(ISNUMBER('Форма 1'!W160),'Форма 1'!$H160*VLOOKUP('Форма 1'!$F160,'Придельники до 2021'!$B$4:$X$28,'Форма 1'!W$8),"")</f>
        <v/>
      </c>
      <c r="G160" s="103" t="str">
        <f>IF(ISNUMBER('Форма 1'!X160),'Форма 1'!$H160*VLOOKUP('Форма 1'!$F160,'Придельники до 2021'!$B$4:$X$28,'Форма 1'!X$8),"")</f>
        <v/>
      </c>
      <c r="H160" s="103" t="str">
        <f>IF(ISNUMBER('Форма 1'!Y160),'Форма 1'!$H160*VLOOKUP('Форма 1'!$F160,'Придельники до 2021'!$B$4:$X$28,'Форма 1'!Y$8),"")</f>
        <v/>
      </c>
      <c r="I160" s="103" t="str">
        <f>IF(ISNUMBER('Форма 1'!Z160),'Форма 1'!$H160*VLOOKUP('Форма 1'!$F160,'Придельники до 2021'!$B$4:$X$28,'Форма 1'!Z$8),"")</f>
        <v/>
      </c>
      <c r="J160" s="103" t="str">
        <f>IF(ISNUMBER('Форма 1'!AA160),'Форма 1'!$H160*VLOOKUP('Форма 1'!$F160,'Придельники до 2021'!$B$4:$X$28,'Форма 1'!AA$8),"")</f>
        <v/>
      </c>
      <c r="K160" s="92"/>
      <c r="L160" s="88"/>
      <c r="M160" s="103" t="str">
        <f>IF(ISNUMBER('Форма 1'!AD160),'Форма 1'!$H160*VLOOKUP('Форма 1'!$F160,'Придельники до 2021'!$B$4:$X$28,'Форма 1'!AD$8),"")</f>
        <v/>
      </c>
      <c r="N160" s="103" t="str">
        <f>IF(ISBLANK('Форма 1'!$AE160),"",IF('Форма 1'!$AE160=1,'Форма 1'!$H160*VLOOKUP('Форма 1'!$F160,'Придельники до 2021'!$B$4:$X$28,'Форма 1'!$AE$8,0),IF('Форма 1'!$AE160=2,'Форма 1'!$H160*VLOOKUP('Форма 1'!$F160,'Придельники до 2021'!$B$4:$X$28,13,0),IF('Форма 1'!$AE160=3,'Форма 1'!$H160*VLOOKUP('Форма 1'!$F160,'Придельники до 2021'!$B$4:$X$28,12,0)))))</f>
        <v/>
      </c>
      <c r="O160" s="103" t="str">
        <f>IF(ISNUMBER('Форма 1'!AF160),'Форма 1'!$H160*VLOOKUP('Форма 1'!$F160,'Придельники до 2021'!$B$4:$X$28,'Форма 1'!AF$8),"")</f>
        <v/>
      </c>
      <c r="P160" s="87">
        <f>280193.26</f>
        <v>280193.26</v>
      </c>
      <c r="Q160" s="103" t="str">
        <f>IF(ISNUMBER('Форма 1'!AH160),'Форма 1'!$H160*VLOOKUP('Форма 1'!$F160,'Придельники до 2021'!$B$4:$X$28,'Форма 1'!AH$8),"")</f>
        <v/>
      </c>
      <c r="R160" s="103" t="str">
        <f>IF(ISNUMBER('Форма 1'!AI160),'Форма 1'!$H160*VLOOKUP('Форма 1'!$F160,'Придельники до 2021'!$B$4:$X$28,'Форма 1'!AI$8),"")</f>
        <v/>
      </c>
      <c r="S160" s="103" t="str">
        <f>IF(ISNUMBER('Форма 1'!AJ160),'Форма 1'!$H160*VLOOKUP('Форма 1'!$F160,'Придельники до 2021'!$B$4:$X$28,'Форма 1'!AJ$8),"")</f>
        <v/>
      </c>
      <c r="T160" s="87"/>
    </row>
    <row r="161" spans="1:20">
      <c r="A161" s="188">
        <f t="shared" si="17"/>
        <v>19</v>
      </c>
      <c r="B161" s="112" t="s">
        <v>256</v>
      </c>
      <c r="C161" s="99">
        <f t="shared" si="11"/>
        <v>280193.26</v>
      </c>
      <c r="D161" s="103" t="str">
        <f>IF(ISNUMBER('Форма 1'!U161),'Форма 1'!$H161*VLOOKUP('Форма 1'!$F161,'Придельники до 2021'!$B$4:$X$28,'Форма 1'!U$8),"")</f>
        <v/>
      </c>
      <c r="E161" s="103" t="str">
        <f>IF(ISNUMBER('Форма 1'!V161),'Форма 1'!$H161*VLOOKUP('Форма 1'!$F161,'Придельники до 2021'!$B$4:$X$28,'Форма 1'!V$8),"")</f>
        <v/>
      </c>
      <c r="F161" s="103" t="str">
        <f>IF(ISNUMBER('Форма 1'!W161),'Форма 1'!$H161*VLOOKUP('Форма 1'!$F161,'Придельники до 2021'!$B$4:$X$28,'Форма 1'!W$8),"")</f>
        <v/>
      </c>
      <c r="G161" s="103" t="str">
        <f>IF(ISNUMBER('Форма 1'!X161),'Форма 1'!$H161*VLOOKUP('Форма 1'!$F161,'Придельники до 2021'!$B$4:$X$28,'Форма 1'!X$8),"")</f>
        <v/>
      </c>
      <c r="H161" s="103" t="str">
        <f>IF(ISNUMBER('Форма 1'!Y161),'Форма 1'!$H161*VLOOKUP('Форма 1'!$F161,'Придельники до 2021'!$B$4:$X$28,'Форма 1'!Y$8),"")</f>
        <v/>
      </c>
      <c r="I161" s="103" t="str">
        <f>IF(ISNUMBER('Форма 1'!Z161),'Форма 1'!$H161*VLOOKUP('Форма 1'!$F161,'Придельники до 2021'!$B$4:$X$28,'Форма 1'!Z$8),"")</f>
        <v/>
      </c>
      <c r="J161" s="103" t="str">
        <f>IF(ISNUMBER('Форма 1'!AA161),'Форма 1'!$H161*VLOOKUP('Форма 1'!$F161,'Придельники до 2021'!$B$4:$X$28,'Форма 1'!AA$8),"")</f>
        <v/>
      </c>
      <c r="K161" s="92"/>
      <c r="L161" s="88"/>
      <c r="M161" s="103" t="str">
        <f>IF(ISNUMBER('Форма 1'!AD161),'Форма 1'!$H161*VLOOKUP('Форма 1'!$F161,'Придельники до 2021'!$B$4:$X$28,'Форма 1'!AD$8),"")</f>
        <v/>
      </c>
      <c r="N161" s="103" t="str">
        <f>IF(ISBLANK('Форма 1'!$AE161),"",IF('Форма 1'!$AE161=1,'Форма 1'!$H161*VLOOKUP('Форма 1'!$F161,'Придельники до 2021'!$B$4:$X$28,'Форма 1'!$AE$8,0),IF('Форма 1'!$AE161=2,'Форма 1'!$H161*VLOOKUP('Форма 1'!$F161,'Придельники до 2021'!$B$4:$X$28,13,0),IF('Форма 1'!$AE161=3,'Форма 1'!$H161*VLOOKUP('Форма 1'!$F161,'Придельники до 2021'!$B$4:$X$28,12,0)))))</f>
        <v/>
      </c>
      <c r="O161" s="103" t="str">
        <f>IF(ISNUMBER('Форма 1'!AF161),'Форма 1'!$H161*VLOOKUP('Форма 1'!$F161,'Придельники до 2021'!$B$4:$X$28,'Форма 1'!AF$8),"")</f>
        <v/>
      </c>
      <c r="P161" s="87">
        <f>280193.26</f>
        <v>280193.26</v>
      </c>
      <c r="Q161" s="103" t="str">
        <f>IF(ISNUMBER('Форма 1'!AH161),'Форма 1'!$H161*VLOOKUP('Форма 1'!$F161,'Придельники до 2021'!$B$4:$X$28,'Форма 1'!AH$8),"")</f>
        <v/>
      </c>
      <c r="R161" s="103" t="str">
        <f>IF(ISNUMBER('Форма 1'!AI161),'Форма 1'!$H161*VLOOKUP('Форма 1'!$F161,'Придельники до 2021'!$B$4:$X$28,'Форма 1'!AI$8),"")</f>
        <v/>
      </c>
      <c r="S161" s="103" t="str">
        <f>IF(ISNUMBER('Форма 1'!AJ161),'Форма 1'!$H161*VLOOKUP('Форма 1'!$F161,'Придельники до 2021'!$B$4:$X$28,'Форма 1'!AJ$8),"")</f>
        <v/>
      </c>
      <c r="T161" s="87"/>
    </row>
    <row r="162" spans="1:20">
      <c r="A162" s="188">
        <f t="shared" si="17"/>
        <v>20</v>
      </c>
      <c r="B162" s="189" t="s">
        <v>257</v>
      </c>
      <c r="C162" s="99">
        <f t="shared" si="11"/>
        <v>5663159.4979999997</v>
      </c>
      <c r="D162" s="103">
        <f>IF(ISNUMBER('Форма 1'!U162),'Форма 1'!$H162*VLOOKUP('Форма 1'!$F162,'Придельники до 2021'!$B$4:$X$28,'Форма 1'!U$8),"")</f>
        <v>1056060.4040000001</v>
      </c>
      <c r="E162" s="103">
        <f>IF(ISNUMBER('Форма 1'!V162),'Форма 1'!$H162*VLOOKUP('Форма 1'!$F162,'Придельники до 2021'!$B$4:$X$28,'Форма 1'!V$8),"")</f>
        <v>4607099.0939999996</v>
      </c>
      <c r="F162" s="103" t="str">
        <f>IF(ISNUMBER('Форма 1'!W162),'Форма 1'!$H162*VLOOKUP('Форма 1'!$F162,'Придельники до 2021'!$B$4:$X$28,'Форма 1'!W$8),"")</f>
        <v/>
      </c>
      <c r="G162" s="103" t="str">
        <f>IF(ISNUMBER('Форма 1'!X162),'Форма 1'!$H162*VLOOKUP('Форма 1'!$F162,'Придельники до 2021'!$B$4:$X$28,'Форма 1'!X$8),"")</f>
        <v/>
      </c>
      <c r="H162" s="103" t="str">
        <f>IF(ISNUMBER('Форма 1'!Y162),'Форма 1'!$H162*VLOOKUP('Форма 1'!$F162,'Придельники до 2021'!$B$4:$X$28,'Форма 1'!Y$8),"")</f>
        <v/>
      </c>
      <c r="I162" s="103" t="str">
        <f>IF(ISNUMBER('Форма 1'!Z162),'Форма 1'!$H162*VLOOKUP('Форма 1'!$F162,'Придельники до 2021'!$B$4:$X$28,'Форма 1'!Z$8),"")</f>
        <v/>
      </c>
      <c r="J162" s="103" t="str">
        <f>IF(ISNUMBER('Форма 1'!AA162),'Форма 1'!$H162*VLOOKUP('Форма 1'!$F162,'Придельники до 2021'!$B$4:$X$28,'Форма 1'!AA$8),"")</f>
        <v/>
      </c>
      <c r="K162" s="92"/>
      <c r="L162" s="88"/>
      <c r="M162" s="103" t="str">
        <f>IF(ISNUMBER('Форма 1'!AD162),'Форма 1'!$H162*VLOOKUP('Форма 1'!$F162,'Придельники до 2021'!$B$4:$X$28,'Форма 1'!AD$8),"")</f>
        <v/>
      </c>
      <c r="N162" s="103" t="str">
        <f>IF(ISBLANK('Форма 1'!$AE162),"",IF('Форма 1'!$AE162=1,'Форма 1'!$H162*VLOOKUP('Форма 1'!$F162,'Придельники до 2021'!$B$4:$X$28,'Форма 1'!$AE$8,0),IF('Форма 1'!$AE162=2,'Форма 1'!$H162*VLOOKUP('Форма 1'!$F162,'Придельники до 2021'!$B$4:$X$28,13,0),IF('Форма 1'!$AE162=3,'Форма 1'!$H162*VLOOKUP('Форма 1'!$F162,'Придельники до 2021'!$B$4:$X$28,12,0)))))</f>
        <v/>
      </c>
      <c r="O162" s="103" t="str">
        <f>IF(ISNUMBER('Форма 1'!AF162),'Форма 1'!$H162*VLOOKUP('Форма 1'!$F162,'Придельники до 2021'!$B$4:$X$28,'Форма 1'!AF$8),"")</f>
        <v/>
      </c>
      <c r="P162" s="88"/>
      <c r="Q162" s="103" t="str">
        <f>IF(ISNUMBER('Форма 1'!AH162),'Форма 1'!$H162*VLOOKUP('Форма 1'!$F162,'Придельники до 2021'!$B$4:$X$28,'Форма 1'!AH$8),"")</f>
        <v/>
      </c>
      <c r="R162" s="103" t="str">
        <f>IF(ISNUMBER('Форма 1'!AI162),'Форма 1'!$H162*VLOOKUP('Форма 1'!$F162,'Придельники до 2021'!$B$4:$X$28,'Форма 1'!AI$8),"")</f>
        <v/>
      </c>
      <c r="S162" s="103" t="str">
        <f>IF(ISNUMBER('Форма 1'!AJ162),'Форма 1'!$H162*VLOOKUP('Форма 1'!$F162,'Придельники до 2021'!$B$4:$X$28,'Форма 1'!AJ$8),"")</f>
        <v/>
      </c>
      <c r="T162" s="88"/>
    </row>
    <row r="163" spans="1:20">
      <c r="A163" s="188">
        <f t="shared" si="17"/>
        <v>21</v>
      </c>
      <c r="B163" s="112" t="s">
        <v>259</v>
      </c>
      <c r="C163" s="99">
        <f t="shared" si="11"/>
        <v>9632620.4220000003</v>
      </c>
      <c r="D163" s="103" t="str">
        <f>IF(ISNUMBER('Форма 1'!U163),'Форма 1'!$H163*VLOOKUP('Форма 1'!$F163,'Придельники до 2021'!$B$4:$X$28,'Форма 1'!U$8),"")</f>
        <v/>
      </c>
      <c r="E163" s="103" t="str">
        <f>IF(ISNUMBER('Форма 1'!V163),'Форма 1'!$H163*VLOOKUP('Форма 1'!$F163,'Придельники до 2021'!$B$4:$X$28,'Форма 1'!V$8),"")</f>
        <v/>
      </c>
      <c r="F163" s="103" t="str">
        <f>IF(ISNUMBER('Форма 1'!W163),'Форма 1'!$H163*VLOOKUP('Форма 1'!$F163,'Придельники до 2021'!$B$4:$X$28,'Форма 1'!W$8),"")</f>
        <v/>
      </c>
      <c r="G163" s="103" t="str">
        <f>IF(ISNUMBER('Форма 1'!X163),'Форма 1'!$H163*VLOOKUP('Форма 1'!$F163,'Придельники до 2021'!$B$4:$X$28,'Форма 1'!X$8),"")</f>
        <v/>
      </c>
      <c r="H163" s="103" t="str">
        <f>IF(ISNUMBER('Форма 1'!Y163),'Форма 1'!$H163*VLOOKUP('Форма 1'!$F163,'Придельники до 2021'!$B$4:$X$28,'Форма 1'!Y$8),"")</f>
        <v/>
      </c>
      <c r="I163" s="103" t="str">
        <f>IF(ISNUMBER('Форма 1'!Z163),'Форма 1'!$H163*VLOOKUP('Форма 1'!$F163,'Придельники до 2021'!$B$4:$X$28,'Форма 1'!Z$8),"")</f>
        <v/>
      </c>
      <c r="J163" s="103" t="str">
        <f>IF(ISNUMBER('Форма 1'!AA163),'Форма 1'!$H163*VLOOKUP('Форма 1'!$F163,'Придельники до 2021'!$B$4:$X$28,'Форма 1'!AA$8),"")</f>
        <v/>
      </c>
      <c r="K163" s="92"/>
      <c r="L163" s="88"/>
      <c r="M163" s="103">
        <f>IF(ISNUMBER('Форма 1'!AD163),'Форма 1'!$H163*VLOOKUP('Форма 1'!$F163,'Придельники до 2021'!$B$4:$X$28,'Форма 1'!AD$8),"")</f>
        <v>9632620.4220000003</v>
      </c>
      <c r="N163" s="103" t="str">
        <f>IF(ISBLANK('Форма 1'!$AE163),"",IF('Форма 1'!$AE163=1,'Форма 1'!$H163*VLOOKUP('Форма 1'!$F163,'Придельники до 2021'!$B$4:$X$28,'Форма 1'!$AE$8,0),IF('Форма 1'!$AE163=2,'Форма 1'!$H163*VLOOKUP('Форма 1'!$F163,'Придельники до 2021'!$B$4:$X$28,13,0),IF('Форма 1'!$AE163=3,'Форма 1'!$H163*VLOOKUP('Форма 1'!$F163,'Придельники до 2021'!$B$4:$X$28,12,0)))))</f>
        <v/>
      </c>
      <c r="O163" s="103" t="str">
        <f>IF(ISNUMBER('Форма 1'!AF163),'Форма 1'!$H163*VLOOKUP('Форма 1'!$F163,'Придельники до 2021'!$B$4:$X$28,'Форма 1'!AF$8),"")</f>
        <v/>
      </c>
      <c r="P163" s="88"/>
      <c r="Q163" s="103" t="str">
        <f>IF(ISNUMBER('Форма 1'!AH163),'Форма 1'!$H163*VLOOKUP('Форма 1'!$F163,'Придельники до 2021'!$B$4:$X$28,'Форма 1'!AH$8),"")</f>
        <v/>
      </c>
      <c r="R163" s="103" t="str">
        <f>IF(ISNUMBER('Форма 1'!AI163),'Форма 1'!$H163*VLOOKUP('Форма 1'!$F163,'Придельники до 2021'!$B$4:$X$28,'Форма 1'!AI$8),"")</f>
        <v/>
      </c>
      <c r="S163" s="103" t="str">
        <f>IF(ISNUMBER('Форма 1'!AJ163),'Форма 1'!$H163*VLOOKUP('Форма 1'!$F163,'Придельники до 2021'!$B$4:$X$28,'Форма 1'!AJ$8),"")</f>
        <v/>
      </c>
      <c r="T163" s="88"/>
    </row>
    <row r="164" spans="1:20">
      <c r="A164" s="188">
        <f t="shared" si="17"/>
        <v>22</v>
      </c>
      <c r="B164" s="112" t="s">
        <v>260</v>
      </c>
      <c r="C164" s="99">
        <f t="shared" si="11"/>
        <v>9863071.811999999</v>
      </c>
      <c r="D164" s="103">
        <f>IF(ISNUMBER('Форма 1'!U164),'Форма 1'!$H164*VLOOKUP('Форма 1'!$F164,'Придельники до 2021'!$B$4:$X$28,'Форма 1'!U$8),"")</f>
        <v>1106987.574</v>
      </c>
      <c r="E164" s="103">
        <f>IF(ISNUMBER('Форма 1'!V164),'Форма 1'!$H164*VLOOKUP('Форма 1'!$F164,'Придельники до 2021'!$B$4:$X$28,'Форма 1'!V$8),"")</f>
        <v>4829270.5889999997</v>
      </c>
      <c r="F164" s="103" t="str">
        <f>IF(ISNUMBER('Форма 1'!W164),'Форма 1'!$H164*VLOOKUP('Форма 1'!$F164,'Придельники до 2021'!$B$4:$X$28,'Форма 1'!W$8),"")</f>
        <v/>
      </c>
      <c r="G164" s="103">
        <f>IF(ISNUMBER('Форма 1'!X164),'Форма 1'!$H164*VLOOKUP('Форма 1'!$F164,'Придельники до 2021'!$B$4:$X$28,'Форма 1'!X$8),"")</f>
        <v>915123.99000000011</v>
      </c>
      <c r="H164" s="103">
        <f>IF(ISNUMBER('Форма 1'!Y164),'Форма 1'!$H164*VLOOKUP('Форма 1'!$F164,'Придельники до 2021'!$B$4:$X$28,'Форма 1'!Y$8),"")</f>
        <v>1730037.54</v>
      </c>
      <c r="I164" s="103">
        <f>IF(ISNUMBER('Форма 1'!Z164),'Форма 1'!$H164*VLOOKUP('Форма 1'!$F164,'Придельники до 2021'!$B$4:$X$28,'Форма 1'!Z$8),"")</f>
        <v>1281652.1189999999</v>
      </c>
      <c r="J164" s="103" t="str">
        <f>IF(ISNUMBER('Форма 1'!AA164),'Форма 1'!$H164*VLOOKUP('Форма 1'!$F164,'Придельники до 2021'!$B$4:$X$28,'Форма 1'!AA$8),"")</f>
        <v/>
      </c>
      <c r="K164" s="92"/>
      <c r="L164" s="88"/>
      <c r="M164" s="103" t="str">
        <f>IF(ISNUMBER('Форма 1'!AD164),'Форма 1'!$H164*VLOOKUP('Форма 1'!$F164,'Придельники до 2021'!$B$4:$X$28,'Форма 1'!AD$8),"")</f>
        <v/>
      </c>
      <c r="N164" s="103" t="str">
        <f>IF(ISBLANK('Форма 1'!$AE164),"",IF('Форма 1'!$AE164=1,'Форма 1'!$H164*VLOOKUP('Форма 1'!$F164,'Придельники до 2021'!$B$4:$X$28,'Форма 1'!$AE$8,0),IF('Форма 1'!$AE164=2,'Форма 1'!$H164*VLOOKUP('Форма 1'!$F164,'Придельники до 2021'!$B$4:$X$28,13,0),IF('Форма 1'!$AE164=3,'Форма 1'!$H164*VLOOKUP('Форма 1'!$F164,'Придельники до 2021'!$B$4:$X$28,12,0)))))</f>
        <v/>
      </c>
      <c r="O164" s="103" t="str">
        <f>IF(ISNUMBER('Форма 1'!AF164),'Форма 1'!$H164*VLOOKUP('Форма 1'!$F164,'Придельники до 2021'!$B$4:$X$28,'Форма 1'!AF$8),"")</f>
        <v/>
      </c>
      <c r="P164" s="88"/>
      <c r="Q164" s="103" t="str">
        <f>IF(ISNUMBER('Форма 1'!AH164),'Форма 1'!$H164*VLOOKUP('Форма 1'!$F164,'Придельники до 2021'!$B$4:$X$28,'Форма 1'!AH$8),"")</f>
        <v/>
      </c>
      <c r="R164" s="103" t="str">
        <f>IF(ISNUMBER('Форма 1'!AI164),'Форма 1'!$H164*VLOOKUP('Форма 1'!$F164,'Придельники до 2021'!$B$4:$X$28,'Форма 1'!AI$8),"")</f>
        <v/>
      </c>
      <c r="S164" s="103" t="str">
        <f>IF(ISNUMBER('Форма 1'!AJ164),'Форма 1'!$H164*VLOOKUP('Форма 1'!$F164,'Придельники до 2021'!$B$4:$X$28,'Форма 1'!AJ$8),"")</f>
        <v/>
      </c>
      <c r="T164" s="88"/>
    </row>
    <row r="165" spans="1:20">
      <c r="A165" s="188">
        <f t="shared" si="17"/>
        <v>23</v>
      </c>
      <c r="B165" s="112" t="s">
        <v>261</v>
      </c>
      <c r="C165" s="99">
        <f t="shared" si="11"/>
        <v>8018650.21</v>
      </c>
      <c r="D165" s="103" t="str">
        <f>IF(ISNUMBER('Форма 1'!U165),'Форма 1'!$H165*VLOOKUP('Форма 1'!$F165,'Придельники до 2021'!$B$4:$X$28,'Форма 1'!U$8),"")</f>
        <v/>
      </c>
      <c r="E165" s="103" t="str">
        <f>IF(ISNUMBER('Форма 1'!V165),'Форма 1'!$H165*VLOOKUP('Форма 1'!$F165,'Придельники до 2021'!$B$4:$X$28,'Форма 1'!V$8),"")</f>
        <v/>
      </c>
      <c r="F165" s="103" t="str">
        <f>IF(ISNUMBER('Форма 1'!W165),'Форма 1'!$H165*VLOOKUP('Форма 1'!$F165,'Придельники до 2021'!$B$4:$X$28,'Форма 1'!W$8),"")</f>
        <v/>
      </c>
      <c r="G165" s="103" t="str">
        <f>IF(ISNUMBER('Форма 1'!X165),'Форма 1'!$H165*VLOOKUP('Форма 1'!$F165,'Придельники до 2021'!$B$4:$X$28,'Форма 1'!X$8),"")</f>
        <v/>
      </c>
      <c r="H165" s="103" t="str">
        <f>IF(ISNUMBER('Форма 1'!Y165),'Форма 1'!$H165*VLOOKUP('Форма 1'!$F165,'Придельники до 2021'!$B$4:$X$28,'Форма 1'!Y$8),"")</f>
        <v/>
      </c>
      <c r="I165" s="103" t="str">
        <f>IF(ISNUMBER('Форма 1'!Z165),'Форма 1'!$H165*VLOOKUP('Форма 1'!$F165,'Придельники до 2021'!$B$4:$X$28,'Форма 1'!Z$8),"")</f>
        <v/>
      </c>
      <c r="J165" s="103" t="str">
        <f>IF(ISNUMBER('Форма 1'!AA165),'Форма 1'!$H165*VLOOKUP('Форма 1'!$F165,'Придельники до 2021'!$B$4:$X$28,'Форма 1'!AA$8),"")</f>
        <v/>
      </c>
      <c r="K165" s="92"/>
      <c r="L165" s="88"/>
      <c r="M165" s="103">
        <f>IF(ISNUMBER('Форма 1'!AD165),'Форма 1'!$H165*VLOOKUP('Форма 1'!$F165,'Придельники с 2022'!$B$4:$X$28,'Форма 1'!AD$8),"")</f>
        <v>8018650.21</v>
      </c>
      <c r="N165" s="103" t="str">
        <f>IF(ISBLANK('Форма 1'!$AE165),"",IF('Форма 1'!$AE165=1,'Форма 1'!$H165*VLOOKUP('Форма 1'!$F165,'Придельники до 2021'!$B$4:$X$28,'Форма 1'!$AE$8,0),IF('Форма 1'!$AE165=2,'Форма 1'!$H165*VLOOKUP('Форма 1'!$F165,'Придельники до 2021'!$B$4:$X$28,13,0),IF('Форма 1'!$AE165=3,'Форма 1'!$H165*VLOOKUP('Форма 1'!$F165,'Придельники до 2021'!$B$4:$X$28,12,0)))))</f>
        <v/>
      </c>
      <c r="O165" s="103" t="str">
        <f>IF(ISNUMBER('Форма 1'!AF165),'Форма 1'!$H165*VLOOKUP('Форма 1'!$F165,'Придельники до 2021'!$B$4:$X$28,'Форма 1'!AF$8),"")</f>
        <v/>
      </c>
      <c r="P165" s="88"/>
      <c r="Q165" s="103" t="str">
        <f>IF(ISNUMBER('Форма 1'!AH165),'Форма 1'!$H165*VLOOKUP('Форма 1'!$F165,'Придельники до 2021'!$B$4:$X$28,'Форма 1'!AH$8),"")</f>
        <v/>
      </c>
      <c r="R165" s="103" t="str">
        <f>IF(ISNUMBER('Форма 1'!AI165),'Форма 1'!$H165*VLOOKUP('Форма 1'!$F165,'Придельники до 2021'!$B$4:$X$28,'Форма 1'!AI$8),"")</f>
        <v/>
      </c>
      <c r="S165" s="103" t="str">
        <f>IF(ISNUMBER('Форма 1'!AJ165),'Форма 1'!$H165*VLOOKUP('Форма 1'!$F165,'Придельники до 2021'!$B$4:$X$28,'Форма 1'!AJ$8),"")</f>
        <v/>
      </c>
      <c r="T165" s="88"/>
    </row>
    <row r="166" spans="1:20">
      <c r="A166" s="188">
        <f t="shared" si="17"/>
        <v>24</v>
      </c>
      <c r="B166" s="189" t="s">
        <v>262</v>
      </c>
      <c r="C166" s="99">
        <f t="shared" si="11"/>
        <v>4760017.9920000006</v>
      </c>
      <c r="D166" s="103" t="str">
        <f>IF(ISNUMBER('Форма 1'!U166),'Форма 1'!$H166*VLOOKUP('Форма 1'!$F166,'Придельники до 2021'!$B$4:$X$28,'Форма 1'!U$8),"")</f>
        <v/>
      </c>
      <c r="E166" s="103" t="str">
        <f>IF(ISNUMBER('Форма 1'!V166),'Форма 1'!$H166*VLOOKUP('Форма 1'!$F166,'Придельники до 2021'!$B$4:$X$28,'Форма 1'!V$8),"")</f>
        <v/>
      </c>
      <c r="F166" s="103" t="str">
        <f>IF(ISNUMBER('Форма 1'!W166),'Форма 1'!$H166*VLOOKUP('Форма 1'!$F166,'Придельники до 2021'!$B$4:$X$28,'Форма 1'!W$8),"")</f>
        <v/>
      </c>
      <c r="G166" s="103" t="str">
        <f>IF(ISNUMBER('Форма 1'!X166),'Форма 1'!$H166*VLOOKUP('Форма 1'!$F166,'Придельники до 2021'!$B$4:$X$28,'Форма 1'!X$8),"")</f>
        <v/>
      </c>
      <c r="H166" s="103" t="str">
        <f>IF(ISNUMBER('Форма 1'!Y166),'Форма 1'!$H166*VLOOKUP('Форма 1'!$F166,'Придельники до 2021'!$B$4:$X$28,'Форма 1'!Y$8),"")</f>
        <v/>
      </c>
      <c r="I166" s="103" t="str">
        <f>IF(ISNUMBER('Форма 1'!Z166),'Форма 1'!$H166*VLOOKUP('Форма 1'!$F166,'Придельники до 2021'!$B$4:$X$28,'Форма 1'!Z$8),"")</f>
        <v/>
      </c>
      <c r="J166" s="103" t="str">
        <f>IF(ISNUMBER('Форма 1'!AA166),'Форма 1'!$H166*VLOOKUP('Форма 1'!$F166,'Придельники до 2021'!$B$4:$X$28,'Форма 1'!AA$8),"")</f>
        <v/>
      </c>
      <c r="K166" s="92"/>
      <c r="L166" s="88"/>
      <c r="M166" s="103" t="str">
        <f>IF(ISNUMBER('Форма 1'!AD166),'Форма 1'!$H166*VLOOKUP('Форма 1'!$F166,'Придельники до 2021'!$B$4:$X$28,'Форма 1'!AD$8),"")</f>
        <v/>
      </c>
      <c r="N166" s="103">
        <f>IF(ISBLANK('Форма 1'!$AE166),"",IF('Форма 1'!$AE166=1,'Форма 1'!$H166*VLOOKUP('Форма 1'!$F166,'Придельники до 2021'!$B$4:$X$28,'Форма 1'!$AE$8,0),IF('Форма 1'!$AE166=2,'Форма 1'!$H166*VLOOKUP('Форма 1'!$F166,'Придельники до 2021'!$B$4:$X$28,13,0),IF('Форма 1'!$AE166=3,'Форма 1'!$H166*VLOOKUP('Форма 1'!$F166,'Придельники до 2021'!$B$4:$X$28,12,0)))))</f>
        <v>4760017.9920000006</v>
      </c>
      <c r="O166" s="103" t="str">
        <f>IF(ISNUMBER('Форма 1'!AF166),'Форма 1'!$H166*VLOOKUP('Форма 1'!$F166,'Придельники до 2021'!$B$4:$X$28,'Форма 1'!AF$8),"")</f>
        <v/>
      </c>
      <c r="P166" s="88"/>
      <c r="Q166" s="103" t="str">
        <f>IF(ISNUMBER('Форма 1'!AH166),'Форма 1'!$H166*VLOOKUP('Форма 1'!$F166,'Придельники до 2021'!$B$4:$X$28,'Форма 1'!AH$8),"")</f>
        <v/>
      </c>
      <c r="R166" s="103" t="str">
        <f>IF(ISNUMBER('Форма 1'!AI166),'Форма 1'!$H166*VLOOKUP('Форма 1'!$F166,'Придельники до 2021'!$B$4:$X$28,'Форма 1'!AI$8),"")</f>
        <v/>
      </c>
      <c r="S166" s="103" t="str">
        <f>IF(ISNUMBER('Форма 1'!AJ166),'Форма 1'!$H166*VLOOKUP('Форма 1'!$F166,'Придельники до 2021'!$B$4:$X$28,'Форма 1'!AJ$8),"")</f>
        <v/>
      </c>
      <c r="T166" s="87"/>
    </row>
    <row r="167" spans="1:20">
      <c r="A167" s="188">
        <f>A2937+1</f>
        <v>82</v>
      </c>
      <c r="B167" s="189" t="s">
        <v>2864</v>
      </c>
      <c r="C167" s="99">
        <f>SUM(D167:J167,L167:T167)</f>
        <v>4106490.9369999999</v>
      </c>
      <c r="D167" s="103" t="str">
        <f>IF(ISNUMBER('Форма 1'!U167),'Форма 1'!$H167*VLOOKUP('Форма 1'!$F167,'Придельники до 2021'!$B$4:$X$28,'Форма 1'!U$8),"")</f>
        <v/>
      </c>
      <c r="E167" s="103" t="str">
        <f>IF(ISNUMBER('Форма 1'!V167),'Форма 1'!$H167*VLOOKUP('Форма 1'!$F167,'Придельники до 2021'!$B$4:$X$28,'Форма 1'!V$8),"")</f>
        <v/>
      </c>
      <c r="F167" s="103" t="str">
        <f>IF(ISNUMBER('Форма 1'!W167),'Форма 1'!$H167*VLOOKUP('Форма 1'!$F167,'Придельники до 2021'!$B$4:$X$28,'Форма 1'!W$8),"")</f>
        <v/>
      </c>
      <c r="G167" s="103">
        <f>IF(ISNUMBER('Форма 1'!X167),'Форма 1'!$H167*VLOOKUP('Форма 1'!$F167,'Придельники до 2021'!$B$4:$X$28,'Форма 1'!X$8),"")</f>
        <v>956996.87</v>
      </c>
      <c r="H167" s="103">
        <f>IF(ISNUMBER('Форма 1'!Y167),'Форма 1'!$H167*VLOOKUP('Форма 1'!$F167,'Придельники до 2021'!$B$4:$X$28,'Форма 1'!Y$8),"")</f>
        <v>1809198.02</v>
      </c>
      <c r="I167" s="103">
        <f>IF(ISNUMBER('Форма 1'!Z167),'Форма 1'!$H167*VLOOKUP('Форма 1'!$F167,'Придельники до 2021'!$B$4:$X$28,'Форма 1'!Z$8),"")</f>
        <v>1340296.047</v>
      </c>
      <c r="J167" s="103" t="str">
        <f>IF(ISNUMBER('Форма 1'!AA167),'Форма 1'!$H167*VLOOKUP('Форма 1'!$F167,'Придельники до 2021'!$B$4:$X$28,'Форма 1'!AA$8),"")</f>
        <v/>
      </c>
      <c r="K167" s="92"/>
      <c r="L167" s="88"/>
      <c r="M167" s="103" t="str">
        <f>IF(ISNUMBER('Форма 1'!AD167),'Форма 1'!$H167*VLOOKUP('Форма 1'!$F167,'Придельники до 2021'!$B$4:$X$28,'Форма 1'!AD$8),"")</f>
        <v/>
      </c>
      <c r="N167" s="103" t="str">
        <f>IF(ISBLANK('Форма 1'!$AE167),"",IF('Форма 1'!$AE167=1,'Форма 1'!$H167*VLOOKUP('Форма 1'!$F167,'Придельники до 2021'!$B$4:$X$28,'Форма 1'!$AE$8,0),IF('Форма 1'!$AE167=2,'Форма 1'!$H167*VLOOKUP('Форма 1'!$F167,'Придельники до 2021'!$B$4:$X$28,13,0),IF('Форма 1'!$AE167=3,'Форма 1'!$H167*VLOOKUP('Форма 1'!$F167,'Придельники до 2021'!$B$4:$X$28,12,0)))))</f>
        <v/>
      </c>
      <c r="O167" s="103" t="str">
        <f>IF(ISNUMBER('Форма 1'!AF167),'Форма 1'!$H167*VLOOKUP('Форма 1'!$F167,'Придельники до 2021'!$B$4:$X$28,'Форма 1'!AF$8),"")</f>
        <v/>
      </c>
      <c r="P167" s="88"/>
      <c r="Q167" s="103" t="str">
        <f>IF(ISNUMBER('Форма 1'!AH167),'Форма 1'!$H167*VLOOKUP('Форма 1'!$F167,'Придельники до 2021'!$B$4:$X$28,'Форма 1'!AH$8),"")</f>
        <v/>
      </c>
      <c r="R167" s="103" t="str">
        <f>IF(ISNUMBER('Форма 1'!AI167),'Форма 1'!$H167*VLOOKUP('Форма 1'!$F167,'Придельники до 2021'!$B$4:$X$28,'Форма 1'!AI$8),"")</f>
        <v/>
      </c>
      <c r="S167" s="103" t="str">
        <f>IF(ISNUMBER('Форма 1'!AJ167),'Форма 1'!$H167*VLOOKUP('Форма 1'!$F167,'Придельники до 2021'!$B$4:$X$28,'Форма 1'!AJ$8),"")</f>
        <v/>
      </c>
      <c r="T167" s="88"/>
    </row>
    <row r="168" spans="1:20">
      <c r="A168" s="188">
        <f t="shared" si="17"/>
        <v>83</v>
      </c>
      <c r="B168" s="189" t="s">
        <v>2865</v>
      </c>
      <c r="C168" s="99">
        <f>SUM(D168:J168,L168:T168)</f>
        <v>4098120.8769999999</v>
      </c>
      <c r="D168" s="103" t="str">
        <f>IF(ISNUMBER('Форма 1'!U168),'Форма 1'!$H168*VLOOKUP('Форма 1'!$F168,'Придельники до 2021'!$B$4:$X$28,'Форма 1'!U$8),"")</f>
        <v/>
      </c>
      <c r="E168" s="103" t="str">
        <f>IF(ISNUMBER('Форма 1'!V168),'Форма 1'!$H168*VLOOKUP('Форма 1'!$F168,'Придельники до 2021'!$B$4:$X$28,'Форма 1'!V$8),"")</f>
        <v/>
      </c>
      <c r="F168" s="103" t="str">
        <f>IF(ISNUMBER('Форма 1'!W168),'Форма 1'!$H168*VLOOKUP('Форма 1'!$F168,'Придельники до 2021'!$B$4:$X$28,'Форма 1'!W$8),"")</f>
        <v/>
      </c>
      <c r="G168" s="103">
        <f>IF(ISNUMBER('Форма 1'!X168),'Форма 1'!$H168*VLOOKUP('Форма 1'!$F168,'Придельники до 2021'!$B$4:$X$28,'Форма 1'!X$8),"")</f>
        <v>955046.27</v>
      </c>
      <c r="H168" s="103">
        <f>IF(ISNUMBER('Форма 1'!Y168),'Форма 1'!$H168*VLOOKUP('Форма 1'!$F168,'Придельники до 2021'!$B$4:$X$28,'Форма 1'!Y$8),"")</f>
        <v>1805510.42</v>
      </c>
      <c r="I168" s="103">
        <f>IF(ISNUMBER('Форма 1'!Z168),'Форма 1'!$H168*VLOOKUP('Форма 1'!$F168,'Придельники до 2021'!$B$4:$X$28,'Форма 1'!Z$8),"")</f>
        <v>1337564.1869999999</v>
      </c>
      <c r="J168" s="103" t="str">
        <f>IF(ISNUMBER('Форма 1'!AA168),'Форма 1'!$H168*VLOOKUP('Форма 1'!$F168,'Придельники до 2021'!$B$4:$X$28,'Форма 1'!AA$8),"")</f>
        <v/>
      </c>
      <c r="K168" s="92"/>
      <c r="L168" s="88"/>
      <c r="M168" s="103" t="str">
        <f>IF(ISNUMBER('Форма 1'!AD168),'Форма 1'!$H168*VLOOKUP('Форма 1'!$F168,'Придельники до 2021'!$B$4:$X$28,'Форма 1'!AD$8),"")</f>
        <v/>
      </c>
      <c r="N168" s="103" t="str">
        <f>IF(ISBLANK('Форма 1'!$AE168),"",IF('Форма 1'!$AE168=1,'Форма 1'!$H168*VLOOKUP('Форма 1'!$F168,'Придельники до 2021'!$B$4:$X$28,'Форма 1'!$AE$8,0),IF('Форма 1'!$AE168=2,'Форма 1'!$H168*VLOOKUP('Форма 1'!$F168,'Придельники до 2021'!$B$4:$X$28,13,0),IF('Форма 1'!$AE168=3,'Форма 1'!$H168*VLOOKUP('Форма 1'!$F168,'Придельники до 2021'!$B$4:$X$28,12,0)))))</f>
        <v/>
      </c>
      <c r="O168" s="103" t="str">
        <f>IF(ISNUMBER('Форма 1'!AF168),'Форма 1'!$H168*VLOOKUP('Форма 1'!$F168,'Придельники до 2021'!$B$4:$X$28,'Форма 1'!AF$8),"")</f>
        <v/>
      </c>
      <c r="P168" s="88"/>
      <c r="Q168" s="103" t="str">
        <f>IF(ISNUMBER('Форма 1'!AH168),'Форма 1'!$H168*VLOOKUP('Форма 1'!$F168,'Придельники до 2021'!$B$4:$X$28,'Форма 1'!AH$8),"")</f>
        <v/>
      </c>
      <c r="R168" s="103" t="str">
        <f>IF(ISNUMBER('Форма 1'!AI168),'Форма 1'!$H168*VLOOKUP('Форма 1'!$F168,'Придельники до 2021'!$B$4:$X$28,'Форма 1'!AI$8),"")</f>
        <v/>
      </c>
      <c r="S168" s="103" t="str">
        <f>IF(ISNUMBER('Форма 1'!AJ168),'Форма 1'!$H168*VLOOKUP('Форма 1'!$F168,'Придельники до 2021'!$B$4:$X$28,'Форма 1'!AJ$8),"")</f>
        <v/>
      </c>
      <c r="T168" s="88"/>
    </row>
    <row r="169" spans="1:20">
      <c r="A169" s="188">
        <f t="shared" si="17"/>
        <v>84</v>
      </c>
      <c r="B169" s="189" t="s">
        <v>264</v>
      </c>
      <c r="C169" s="99">
        <f t="shared" si="11"/>
        <v>1261507.5430000001</v>
      </c>
      <c r="D169" s="103" t="str">
        <f>IF(ISNUMBER('Форма 1'!U169),'Форма 1'!$H169*VLOOKUP('Форма 1'!$F169,'Придельники до 2021'!$B$4:$X$28,'Форма 1'!U$8),"")</f>
        <v/>
      </c>
      <c r="E169" s="103" t="str">
        <f>IF(ISNUMBER('Форма 1'!V169),'Форма 1'!$H169*VLOOKUP('Форма 1'!$F169,'Придельники до 2021'!$B$4:$X$28,'Форма 1'!V$8),"")</f>
        <v/>
      </c>
      <c r="F169" s="103" t="str">
        <f>IF(ISNUMBER('Форма 1'!W169),'Форма 1'!$H169*VLOOKUP('Форма 1'!$F169,'Придельники до 2021'!$B$4:$X$28,'Форма 1'!W$8),"")</f>
        <v/>
      </c>
      <c r="G169" s="103">
        <f>IF(ISNUMBER('Форма 1'!X169),'Форма 1'!$H169*VLOOKUP('Форма 1'!$F169,'Придельники до 2021'!$B$4:$X$28,'Форма 1'!X$8),"")</f>
        <v>293987.93</v>
      </c>
      <c r="H169" s="103">
        <f>IF(ISNUMBER('Форма 1'!Y169),'Форма 1'!$H169*VLOOKUP('Форма 1'!$F169,'Придельники до 2021'!$B$4:$X$28,'Форма 1'!Y$8),"")</f>
        <v>555782.78</v>
      </c>
      <c r="I169" s="103">
        <f>IF(ISNUMBER('Форма 1'!Z169),'Форма 1'!$H169*VLOOKUP('Форма 1'!$F169,'Придельники до 2021'!$B$4:$X$28,'Форма 1'!Z$8),"")</f>
        <v>411736.83299999998</v>
      </c>
      <c r="J169" s="103" t="str">
        <f>IF(ISNUMBER('Форма 1'!AA169),'Форма 1'!$H169*VLOOKUP('Форма 1'!$F169,'Придельники до 2021'!$B$4:$X$28,'Форма 1'!AA$8),"")</f>
        <v/>
      </c>
      <c r="K169" s="92"/>
      <c r="L169" s="88"/>
      <c r="M169" s="103" t="str">
        <f>IF(ISNUMBER('Форма 1'!AD169),'Форма 1'!$H169*VLOOKUP('Форма 1'!$F169,'Придельники до 2021'!$B$4:$X$28,'Форма 1'!AD$8),"")</f>
        <v/>
      </c>
      <c r="N169" s="103" t="str">
        <f>IF(ISBLANK('Форма 1'!$AE169),"",IF('Форма 1'!$AE169=1,'Форма 1'!$H169*VLOOKUP('Форма 1'!$F169,'Придельники до 2021'!$B$4:$X$28,'Форма 1'!$AE$8,0),IF('Форма 1'!$AE169=2,'Форма 1'!$H169*VLOOKUP('Форма 1'!$F169,'Придельники до 2021'!$B$4:$X$28,13,0),IF('Форма 1'!$AE169=3,'Форма 1'!$H169*VLOOKUP('Форма 1'!$F169,'Придельники до 2021'!$B$4:$X$28,12,0)))))</f>
        <v/>
      </c>
      <c r="O169" s="103" t="str">
        <f>IF(ISNUMBER('Форма 1'!AF169),'Форма 1'!$H169*VLOOKUP('Форма 1'!$F169,'Придельники до 2021'!$B$4:$X$28,'Форма 1'!AF$8),"")</f>
        <v/>
      </c>
      <c r="P169" s="88"/>
      <c r="Q169" s="103" t="str">
        <f>IF(ISNUMBER('Форма 1'!AH169),'Форма 1'!$H169*VLOOKUP('Форма 1'!$F169,'Придельники до 2021'!$B$4:$X$28,'Форма 1'!AH$8),"")</f>
        <v/>
      </c>
      <c r="R169" s="103" t="str">
        <f>IF(ISNUMBER('Форма 1'!AI169),'Форма 1'!$H169*VLOOKUP('Форма 1'!$F169,'Придельники до 2021'!$B$4:$X$28,'Форма 1'!AI$8),"")</f>
        <v/>
      </c>
      <c r="S169" s="103" t="str">
        <f>IF(ISNUMBER('Форма 1'!AJ169),'Форма 1'!$H169*VLOOKUP('Форма 1'!$F169,'Придельники до 2021'!$B$4:$X$28,'Форма 1'!AJ$8),"")</f>
        <v/>
      </c>
      <c r="T169" s="88"/>
    </row>
    <row r="170" spans="1:20">
      <c r="A170" s="188">
        <f t="shared" si="17"/>
        <v>85</v>
      </c>
      <c r="B170" s="189" t="s">
        <v>267</v>
      </c>
      <c r="C170" s="99">
        <f t="shared" si="11"/>
        <v>1963749.5499999998</v>
      </c>
      <c r="D170" s="103" t="str">
        <f>IF(ISNUMBER('Форма 1'!U170),'Форма 1'!$H170*VLOOKUP('Форма 1'!$F170,'Придельники до 2021'!$B$4:$X$28,'Форма 1'!U$8),"")</f>
        <v/>
      </c>
      <c r="E170" s="103" t="str">
        <f>IF(ISNUMBER('Форма 1'!V170),'Форма 1'!$H170*VLOOKUP('Форма 1'!$F170,'Придельники до 2021'!$B$4:$X$28,'Форма 1'!V$8),"")</f>
        <v/>
      </c>
      <c r="F170" s="103" t="str">
        <f>IF(ISNUMBER('Форма 1'!W170),'Форма 1'!$H170*VLOOKUP('Форма 1'!$F170,'Придельники до 2021'!$B$4:$X$28,'Форма 1'!W$8),"")</f>
        <v/>
      </c>
      <c r="G170" s="103" t="str">
        <f>IF(ISNUMBER('Форма 1'!X170),'Форма 1'!$H170*VLOOKUP('Форма 1'!$F170,'Придельники до 2021'!$B$4:$X$28,'Форма 1'!X$8),"")</f>
        <v/>
      </c>
      <c r="H170" s="103" t="str">
        <f>IF(ISNUMBER('Форма 1'!Y170),'Форма 1'!$H170*VLOOKUP('Форма 1'!$F170,'Придельники до 2021'!$B$4:$X$28,'Форма 1'!Y$8),"")</f>
        <v/>
      </c>
      <c r="I170" s="103" t="str">
        <f>IF(ISNUMBER('Форма 1'!Z170),'Форма 1'!$H170*VLOOKUP('Форма 1'!$F170,'Придельники до 2021'!$B$4:$X$28,'Форма 1'!Z$8),"")</f>
        <v/>
      </c>
      <c r="J170" s="103" t="str">
        <f>IF(ISNUMBER('Форма 1'!AA170),'Форма 1'!$H170*VLOOKUP('Форма 1'!$F170,'Придельники до 2021'!$B$4:$X$28,'Форма 1'!AA$8),"")</f>
        <v/>
      </c>
      <c r="K170" s="90"/>
      <c r="L170" s="87"/>
      <c r="M170" s="103" t="str">
        <f>IF(ISNUMBER('Форма 1'!AD170),'Форма 1'!$H170*VLOOKUP('Форма 1'!$F170,'Придельники до 2021'!$B$4:$X$28,'Форма 1'!AD$8),"")</f>
        <v/>
      </c>
      <c r="N170" s="103">
        <f>IF(ISBLANK('Форма 1'!$AE170),"",IF('Форма 1'!$AE170=1,'Форма 1'!$H170*VLOOKUP('Форма 1'!$F170,'Придельники с 2022'!$B$4:$X$28,'Форма 1'!$AE$8,0),IF('Форма 1'!$AE170=2,'Форма 1'!$H170*VLOOKUP('Форма 1'!$F170,'Придельники с 2022'!$B$4:$X$28,13,0),IF('Форма 1'!$AE170=3,'Форма 1'!$H170*VLOOKUP('Форма 1'!$F170,'Придельники с 2022'!$B$4:$X$28,12,0)))))</f>
        <v>1963749.5499999998</v>
      </c>
      <c r="O170" s="103" t="str">
        <f>IF(ISNUMBER('Форма 1'!AF170),'Форма 1'!$H170*VLOOKUP('Форма 1'!$F170,'Придельники до 2021'!$B$4:$X$28,'Форма 1'!AF$8),"")</f>
        <v/>
      </c>
      <c r="P170" s="87"/>
      <c r="Q170" s="103" t="str">
        <f>IF(ISNUMBER('Форма 1'!AH170),'Форма 1'!$H170*VLOOKUP('Форма 1'!$F170,'Придельники до 2021'!$B$4:$X$28,'Форма 1'!AH$8),"")</f>
        <v/>
      </c>
      <c r="R170" s="103" t="str">
        <f>IF(ISNUMBER('Форма 1'!AI170),'Форма 1'!$H170*VLOOKUP('Форма 1'!$F170,'Придельники до 2021'!$B$4:$X$28,'Форма 1'!AI$8),"")</f>
        <v/>
      </c>
      <c r="S170" s="103" t="str">
        <f>IF(ISNUMBER('Форма 1'!AJ170),'Форма 1'!$H170*VLOOKUP('Форма 1'!$F170,'Придельники до 2021'!$B$4:$X$28,'Форма 1'!AJ$8),"")</f>
        <v/>
      </c>
      <c r="T170" s="88"/>
    </row>
    <row r="171" spans="1:20" ht="15.75">
      <c r="A171" s="187">
        <v>0</v>
      </c>
      <c r="B171" s="34" t="s">
        <v>268</v>
      </c>
      <c r="C171" s="36">
        <f t="shared" ref="C171:T171" si="19">SUM(C172:C186)</f>
        <v>68848060.106000006</v>
      </c>
      <c r="D171" s="36">
        <f t="shared" si="19"/>
        <v>6855668.6829999993</v>
      </c>
      <c r="E171" s="36">
        <f t="shared" si="19"/>
        <v>17097140.088</v>
      </c>
      <c r="F171" s="36">
        <f t="shared" si="19"/>
        <v>3991343.7199999997</v>
      </c>
      <c r="G171" s="36">
        <f t="shared" si="19"/>
        <v>5231304.5250000004</v>
      </c>
      <c r="H171" s="36">
        <f t="shared" si="19"/>
        <v>4686816.6800000006</v>
      </c>
      <c r="I171" s="36">
        <f t="shared" si="19"/>
        <v>4794019.3379999995</v>
      </c>
      <c r="J171" s="36">
        <f t="shared" si="19"/>
        <v>0</v>
      </c>
      <c r="K171" s="37">
        <f t="shared" si="19"/>
        <v>0</v>
      </c>
      <c r="L171" s="36">
        <f t="shared" si="19"/>
        <v>0</v>
      </c>
      <c r="M171" s="36">
        <f t="shared" si="19"/>
        <v>19633222.697999999</v>
      </c>
      <c r="N171" s="36">
        <f t="shared" si="19"/>
        <v>5637195.5819999995</v>
      </c>
      <c r="O171" s="36">
        <f t="shared" si="19"/>
        <v>921348.7919999999</v>
      </c>
      <c r="P171" s="36">
        <f t="shared" si="19"/>
        <v>0</v>
      </c>
      <c r="Q171" s="36">
        <f t="shared" si="19"/>
        <v>0</v>
      </c>
      <c r="R171" s="36">
        <f t="shared" si="19"/>
        <v>0</v>
      </c>
      <c r="S171" s="36">
        <f t="shared" si="19"/>
        <v>0</v>
      </c>
      <c r="T171" s="36">
        <f t="shared" si="19"/>
        <v>0</v>
      </c>
    </row>
    <row r="172" spans="1:20">
      <c r="A172" s="188">
        <f t="shared" si="17"/>
        <v>1</v>
      </c>
      <c r="B172" s="189" t="s">
        <v>269</v>
      </c>
      <c r="C172" s="99">
        <f t="shared" si="11"/>
        <v>30711231.823999997</v>
      </c>
      <c r="D172" s="103">
        <f>IF(ISNUMBER('Форма 1'!U172),'Форма 1'!$H172*VLOOKUP('Форма 1'!$F172,'Придельники до 2021'!$B$4:$X$28,'Форма 1'!U$8),"")</f>
        <v>2998922.108</v>
      </c>
      <c r="E172" s="103">
        <f>IF(ISNUMBER('Форма 1'!V172),'Форма 1'!$H172*VLOOKUP('Форма 1'!$F172,'Придельники до 2021'!$B$4:$X$28,'Форма 1'!V$8),"")</f>
        <v>13082898.738</v>
      </c>
      <c r="F172" s="103">
        <f>IF(ISNUMBER('Форма 1'!W172),'Форма 1'!$H172*VLOOKUP('Форма 1'!$F172,'Придельники до 2021'!$B$4:$X$28,'Форма 1'!W$8),"")</f>
        <v>3991343.7199999997</v>
      </c>
      <c r="G172" s="103">
        <f>IF(ISNUMBER('Форма 1'!X172),'Форма 1'!$H172*VLOOKUP('Форма 1'!$F172,'Придельники до 2021'!$B$4:$X$28,'Форма 1'!X$8),"")</f>
        <v>2479147.58</v>
      </c>
      <c r="H172" s="103">
        <f>IF(ISNUMBER('Форма 1'!Y172),'Форма 1'!$H172*VLOOKUP('Форма 1'!$F172,'Придельники до 2021'!$B$4:$X$28,'Форма 1'!Y$8),"")</f>
        <v>4686816.6800000006</v>
      </c>
      <c r="I172" s="103">
        <f>IF(ISNUMBER('Форма 1'!Z172),'Форма 1'!$H172*VLOOKUP('Форма 1'!$F172,'Придельники до 2021'!$B$4:$X$28,'Форма 1'!Z$8),"")</f>
        <v>3472102.9980000001</v>
      </c>
      <c r="J172" s="103" t="str">
        <f>IF(ISNUMBER('Форма 1'!AA172),'Форма 1'!$H172*VLOOKUP('Форма 1'!$F172,'Придельники до 2021'!$B$4:$X$28,'Форма 1'!AA$8),"")</f>
        <v/>
      </c>
      <c r="K172" s="90"/>
      <c r="L172" s="87"/>
      <c r="M172" s="103" t="str">
        <f>IF(ISNUMBER('Форма 1'!AD172),'Форма 1'!$H172*VLOOKUP('Форма 1'!$F172,'Придельники до 2021'!$B$4:$X$28,'Форма 1'!AD$8),"")</f>
        <v/>
      </c>
      <c r="N172" s="103" t="str">
        <f>IF(ISBLANK('Форма 1'!$AE172),"",IF('Форма 1'!$AE172=1,'Форма 1'!$H172*VLOOKUP('Форма 1'!$F172,'Придельники до 2021'!$B$4:$X$28,'Форма 1'!$AE$8,0),IF('Форма 1'!$AE172=2,'Форма 1'!$H172*VLOOKUP('Форма 1'!$F172,'Придельники до 2021'!$B$4:$X$28,13,0),IF('Форма 1'!$AE172=3,'Форма 1'!$H172*VLOOKUP('Форма 1'!$F172,'Придельники до 2021'!$B$4:$X$28,12,0)))))</f>
        <v/>
      </c>
      <c r="O172" s="103" t="str">
        <f>IF(ISNUMBER('Форма 1'!AF172),'Форма 1'!$H172*VLOOKUP('Форма 1'!$F172,'Придельники до 2021'!$B$4:$X$28,'Форма 1'!AF$8),"")</f>
        <v/>
      </c>
      <c r="P172" s="87"/>
      <c r="Q172" s="103" t="str">
        <f>IF(ISNUMBER('Форма 1'!AH172),'Форма 1'!$H172*VLOOKUP('Форма 1'!$F172,'Придельники до 2021'!$B$4:$X$28,'Форма 1'!AH$8),"")</f>
        <v/>
      </c>
      <c r="R172" s="103" t="str">
        <f>IF(ISNUMBER('Форма 1'!AI172),'Форма 1'!$H172*VLOOKUP('Форма 1'!$F172,'Придельники до 2021'!$B$4:$X$28,'Форма 1'!AI$8),"")</f>
        <v/>
      </c>
      <c r="S172" s="103" t="str">
        <f>IF(ISNUMBER('Форма 1'!AJ172),'Форма 1'!$H172*VLOOKUP('Форма 1'!$F172,'Придельники до 2021'!$B$4:$X$28,'Форма 1'!AJ$8),"")</f>
        <v/>
      </c>
      <c r="T172" s="87"/>
    </row>
    <row r="173" spans="1:20">
      <c r="A173" s="188">
        <f t="shared" si="17"/>
        <v>2</v>
      </c>
      <c r="B173" s="189" t="s">
        <v>270</v>
      </c>
      <c r="C173" s="99">
        <f t="shared" si="11"/>
        <v>5059037.6800000006</v>
      </c>
      <c r="D173" s="103" t="str">
        <f>IF(ISNUMBER('Форма 1'!U173),'Форма 1'!$H173*VLOOKUP('Форма 1'!$F173,'Придельники до 2021'!$B$4:$X$28,'Форма 1'!U$8),"")</f>
        <v/>
      </c>
      <c r="E173" s="103" t="str">
        <f>IF(ISNUMBER('Форма 1'!V173),'Форма 1'!$H173*VLOOKUP('Форма 1'!$F173,'Придельники до 2021'!$B$4:$X$28,'Форма 1'!V$8),"")</f>
        <v/>
      </c>
      <c r="F173" s="103" t="str">
        <f>IF(ISNUMBER('Форма 1'!W173),'Форма 1'!$H173*VLOOKUP('Форма 1'!$F173,'Придельники до 2021'!$B$4:$X$28,'Форма 1'!W$8),"")</f>
        <v/>
      </c>
      <c r="G173" s="103" t="str">
        <f>IF(ISNUMBER('Форма 1'!X173),'Форма 1'!$H173*VLOOKUP('Форма 1'!$F173,'Придельники до 2021'!$B$4:$X$28,'Форма 1'!X$8),"")</f>
        <v/>
      </c>
      <c r="H173" s="103" t="str">
        <f>IF(ISNUMBER('Форма 1'!Y173),'Форма 1'!$H173*VLOOKUP('Форма 1'!$F173,'Придельники до 2021'!$B$4:$X$28,'Форма 1'!Y$8),"")</f>
        <v/>
      </c>
      <c r="I173" s="103" t="str">
        <f>IF(ISNUMBER('Форма 1'!Z173),'Форма 1'!$H173*VLOOKUP('Форма 1'!$F173,'Придельники до 2021'!$B$4:$X$28,'Форма 1'!Z$8),"")</f>
        <v/>
      </c>
      <c r="J173" s="103" t="str">
        <f>IF(ISNUMBER('Форма 1'!AA173),'Форма 1'!$H173*VLOOKUP('Форма 1'!$F173,'Придельники до 2021'!$B$4:$X$28,'Форма 1'!AA$8),"")</f>
        <v/>
      </c>
      <c r="K173" s="90"/>
      <c r="L173" s="87"/>
      <c r="M173" s="103">
        <f>IF(ISNUMBER('Форма 1'!AD173),'Форма 1'!$H173*VLOOKUP('Форма 1'!$F173,'Придельники до 2021'!$B$4:$X$28,'Форма 1'!AD$8),"")</f>
        <v>5059037.6800000006</v>
      </c>
      <c r="N173" s="103" t="str">
        <f>IF(ISBLANK('Форма 1'!$AE173),"",IF('Форма 1'!$AE173=1,'Форма 1'!$H173*VLOOKUP('Форма 1'!$F173,'Придельники до 2021'!$B$4:$X$28,'Форма 1'!$AE$8,0),IF('Форма 1'!$AE173=2,'Форма 1'!$H173*VLOOKUP('Форма 1'!$F173,'Придельники до 2021'!$B$4:$X$28,13,0),IF('Форма 1'!$AE173=3,'Форма 1'!$H173*VLOOKUP('Форма 1'!$F173,'Придельники до 2021'!$B$4:$X$28,12,0)))))</f>
        <v/>
      </c>
      <c r="O173" s="103" t="str">
        <f>IF(ISNUMBER('Форма 1'!AF173),'Форма 1'!$H173*VLOOKUP('Форма 1'!$F173,'Придельники до 2021'!$B$4:$X$28,'Форма 1'!AF$8),"")</f>
        <v/>
      </c>
      <c r="P173" s="87"/>
      <c r="Q173" s="103" t="str">
        <f>IF(ISNUMBER('Форма 1'!AH173),'Форма 1'!$H173*VLOOKUP('Форма 1'!$F173,'Придельники до 2021'!$B$4:$X$28,'Форма 1'!AH$8),"")</f>
        <v/>
      </c>
      <c r="R173" s="103" t="str">
        <f>IF(ISNUMBER('Форма 1'!AI173),'Форма 1'!$H173*VLOOKUP('Форма 1'!$F173,'Придельники до 2021'!$B$4:$X$28,'Форма 1'!AI$8),"")</f>
        <v/>
      </c>
      <c r="S173" s="103" t="str">
        <f>IF(ISNUMBER('Форма 1'!AJ173),'Форма 1'!$H173*VLOOKUP('Форма 1'!$F173,'Придельники до 2021'!$B$4:$X$28,'Форма 1'!AJ$8),"")</f>
        <v/>
      </c>
      <c r="T173" s="87"/>
    </row>
    <row r="174" spans="1:20">
      <c r="A174" s="188">
        <f t="shared" si="17"/>
        <v>3</v>
      </c>
      <c r="B174" s="189" t="s">
        <v>271</v>
      </c>
      <c r="C174" s="99">
        <f t="shared" si="11"/>
        <v>832818.10499999998</v>
      </c>
      <c r="D174" s="103" t="str">
        <f>IF(ISNUMBER('Форма 1'!U174),'Форма 1'!$H174*VLOOKUP('Форма 1'!$F174,'Придельники до 2021'!$B$4:$X$28,'Форма 1'!U$8),"")</f>
        <v/>
      </c>
      <c r="E174" s="103" t="str">
        <f>IF(ISNUMBER('Форма 1'!V174),'Форма 1'!$H174*VLOOKUP('Форма 1'!$F174,'Придельники до 2021'!$B$4:$X$28,'Форма 1'!V$8),"")</f>
        <v/>
      </c>
      <c r="F174" s="103" t="str">
        <f>IF(ISNUMBER('Форма 1'!W174),'Форма 1'!$H174*VLOOKUP('Форма 1'!$F174,'Придельники до 2021'!$B$4:$X$28,'Форма 1'!W$8),"")</f>
        <v/>
      </c>
      <c r="G174" s="103">
        <f>IF(ISNUMBER('Форма 1'!X174),'Форма 1'!$H174*VLOOKUP('Форма 1'!$F174,'Придельники до 2021'!$B$4:$X$28,'Форма 1'!X$8),"")</f>
        <v>307726.245</v>
      </c>
      <c r="H174" s="103" t="str">
        <f>IF(ISNUMBER('Форма 1'!Y174),'Форма 1'!$H174*VLOOKUP('Форма 1'!$F174,'Придельники до 2021'!$B$4:$X$28,'Форма 1'!Y$8),"")</f>
        <v/>
      </c>
      <c r="I174" s="103">
        <f>IF(ISNUMBER('Форма 1'!Z174),'Форма 1'!$H174*VLOOKUP('Форма 1'!$F174,'Придельники до 2021'!$B$4:$X$28,'Форма 1'!Z$8),"")</f>
        <v>525091.86</v>
      </c>
      <c r="J174" s="103" t="str">
        <f>IF(ISNUMBER('Форма 1'!AA174),'Форма 1'!$H174*VLOOKUP('Форма 1'!$F174,'Придельники до 2021'!$B$4:$X$28,'Форма 1'!AA$8),"")</f>
        <v/>
      </c>
      <c r="K174" s="90"/>
      <c r="L174" s="87"/>
      <c r="M174" s="103" t="str">
        <f>IF(ISNUMBER('Форма 1'!AD174),'Форма 1'!$H174*VLOOKUP('Форма 1'!$F174,'Придельники до 2021'!$B$4:$X$28,'Форма 1'!AD$8),"")</f>
        <v/>
      </c>
      <c r="N174" s="103" t="str">
        <f>IF(ISBLANK('Форма 1'!$AE174),"",IF('Форма 1'!$AE174=1,'Форма 1'!$H174*VLOOKUP('Форма 1'!$F174,'Придельники до 2021'!$B$4:$X$28,'Форма 1'!$AE$8,0),IF('Форма 1'!$AE174=2,'Форма 1'!$H174*VLOOKUP('Форма 1'!$F174,'Придельники до 2021'!$B$4:$X$28,13,0),IF('Форма 1'!$AE174=3,'Форма 1'!$H174*VLOOKUP('Форма 1'!$F174,'Придельники до 2021'!$B$4:$X$28,12,0)))))</f>
        <v/>
      </c>
      <c r="O174" s="103" t="str">
        <f>IF(ISNUMBER('Форма 1'!AF174),'Форма 1'!$H174*VLOOKUP('Форма 1'!$F174,'Придельники до 2021'!$B$4:$X$28,'Форма 1'!AF$8),"")</f>
        <v/>
      </c>
      <c r="P174" s="87"/>
      <c r="Q174" s="103" t="str">
        <f>IF(ISNUMBER('Форма 1'!AH174),'Форма 1'!$H174*VLOOKUP('Форма 1'!$F174,'Придельники до 2021'!$B$4:$X$28,'Форма 1'!AH$8),"")</f>
        <v/>
      </c>
      <c r="R174" s="103" t="str">
        <f>IF(ISNUMBER('Форма 1'!AI174),'Форма 1'!$H174*VLOOKUP('Форма 1'!$F174,'Придельники до 2021'!$B$4:$X$28,'Форма 1'!AI$8),"")</f>
        <v/>
      </c>
      <c r="S174" s="103" t="str">
        <f>IF(ISNUMBER('Форма 1'!AJ174),'Форма 1'!$H174*VLOOKUP('Форма 1'!$F174,'Придельники до 2021'!$B$4:$X$28,'Форма 1'!AJ$8),"")</f>
        <v/>
      </c>
      <c r="T174" s="87"/>
    </row>
    <row r="175" spans="1:20">
      <c r="A175" s="188">
        <f t="shared" si="17"/>
        <v>4</v>
      </c>
      <c r="B175" s="189" t="s">
        <v>272</v>
      </c>
      <c r="C175" s="99">
        <f t="shared" si="11"/>
        <v>747403.05500000005</v>
      </c>
      <c r="D175" s="103">
        <f>IF(ISNUMBER('Форма 1'!U175),'Форма 1'!$H175*VLOOKUP('Форма 1'!$F175,'Придельники с 2022'!$B$4:$X$28,'Форма 1'!U$8),"")</f>
        <v>494837.07</v>
      </c>
      <c r="E175" s="103" t="str">
        <f>IF(ISNUMBER('Форма 1'!V175),'Форма 1'!$H175*VLOOKUP('Форма 1'!$F175,'Придельники до 2021'!$B$4:$X$28,'Форма 1'!V$8),"")</f>
        <v/>
      </c>
      <c r="F175" s="103" t="str">
        <f>IF(ISNUMBER('Форма 1'!W175),'Форма 1'!$H175*VLOOKUP('Форма 1'!$F175,'Придельники до 2021'!$B$4:$X$28,'Форма 1'!W$8),"")</f>
        <v/>
      </c>
      <c r="G175" s="103">
        <f>IF(ISNUMBER('Форма 1'!X175),'Форма 1'!$H175*VLOOKUP('Форма 1'!$F175,'Придельники до 2021'!$B$4:$X$28,'Форма 1'!X$8),"")</f>
        <v>252565.98500000002</v>
      </c>
      <c r="H175" s="103" t="str">
        <f>IF(ISNUMBER('Форма 1'!Y175),'Форма 1'!$H175*VLOOKUP('Форма 1'!$F175,'Придельники до 2021'!$B$4:$X$28,'Форма 1'!Y$8),"")</f>
        <v/>
      </c>
      <c r="I175" s="103" t="str">
        <f>IF(ISNUMBER('Форма 1'!Z175),'Форма 1'!$H175*VLOOKUP('Форма 1'!$F175,'Придельники до 2021'!$B$4:$X$28,'Форма 1'!Z$8),"")</f>
        <v/>
      </c>
      <c r="J175" s="103" t="str">
        <f>IF(ISNUMBER('Форма 1'!AA175),'Форма 1'!$H175*VLOOKUP('Форма 1'!$F175,'Придельники до 2021'!$B$4:$X$28,'Форма 1'!AA$8),"")</f>
        <v/>
      </c>
      <c r="K175" s="90"/>
      <c r="L175" s="87"/>
      <c r="M175" s="103" t="str">
        <f>IF(ISNUMBER('Форма 1'!AD175),'Форма 1'!$H175*VLOOKUP('Форма 1'!$F175,'Придельники до 2021'!$B$4:$X$28,'Форма 1'!AD$8),"")</f>
        <v/>
      </c>
      <c r="N175" s="103" t="str">
        <f>IF(ISBLANK('Форма 1'!$AE175),"",IF('Форма 1'!$AE175=1,'Форма 1'!$H175*VLOOKUP('Форма 1'!$F175,'Придельники до 2021'!$B$4:$X$28,'Форма 1'!$AE$8,0),IF('Форма 1'!$AE175=2,'Форма 1'!$H175*VLOOKUP('Форма 1'!$F175,'Придельники до 2021'!$B$4:$X$28,13,0),IF('Форма 1'!$AE175=3,'Форма 1'!$H175*VLOOKUP('Форма 1'!$F175,'Придельники до 2021'!$B$4:$X$28,12,0)))))</f>
        <v/>
      </c>
      <c r="O175" s="103" t="str">
        <f>IF(ISNUMBER('Форма 1'!AF175),'Форма 1'!$H175*VLOOKUP('Форма 1'!$F175,'Придельники до 2021'!$B$4:$X$28,'Форма 1'!AF$8),"")</f>
        <v/>
      </c>
      <c r="P175" s="87"/>
      <c r="Q175" s="103" t="str">
        <f>IF(ISNUMBER('Форма 1'!AH175),'Форма 1'!$H175*VLOOKUP('Форма 1'!$F175,'Придельники до 2021'!$B$4:$X$28,'Форма 1'!AH$8),"")</f>
        <v/>
      </c>
      <c r="R175" s="103" t="str">
        <f>IF(ISNUMBER('Форма 1'!AI175),'Форма 1'!$H175*VLOOKUP('Форма 1'!$F175,'Придельники до 2021'!$B$4:$X$28,'Форма 1'!AI$8),"")</f>
        <v/>
      </c>
      <c r="S175" s="103" t="str">
        <f>IF(ISNUMBER('Форма 1'!AJ175),'Форма 1'!$H175*VLOOKUP('Форма 1'!$F175,'Придельники до 2021'!$B$4:$X$28,'Форма 1'!AJ$8),"")</f>
        <v/>
      </c>
      <c r="T175" s="87"/>
    </row>
    <row r="176" spans="1:20">
      <c r="A176" s="188">
        <f t="shared" si="17"/>
        <v>5</v>
      </c>
      <c r="B176" s="189" t="s">
        <v>273</v>
      </c>
      <c r="C176" s="99">
        <f t="shared" si="11"/>
        <v>745614.20699999994</v>
      </c>
      <c r="D176" s="103">
        <f>IF(ISNUMBER('Форма 1'!U176),'Форма 1'!$H176*VLOOKUP('Форма 1'!$F176,'Придельники с 2022'!$B$4:$X$28,'Форма 1'!U$8),"")</f>
        <v>493652.71799999999</v>
      </c>
      <c r="E176" s="103" t="str">
        <f>IF(ISNUMBER('Форма 1'!V176),'Форма 1'!$H176*VLOOKUP('Форма 1'!$F176,'Придельники до 2021'!$B$4:$X$28,'Форма 1'!V$8),"")</f>
        <v/>
      </c>
      <c r="F176" s="103" t="str">
        <f>IF(ISNUMBER('Форма 1'!W176),'Форма 1'!$H176*VLOOKUP('Форма 1'!$F176,'Придельники до 2021'!$B$4:$X$28,'Форма 1'!W$8),"")</f>
        <v/>
      </c>
      <c r="G176" s="103">
        <f>IF(ISNUMBER('Форма 1'!X176),'Форма 1'!$H176*VLOOKUP('Форма 1'!$F176,'Придельники до 2021'!$B$4:$X$28,'Форма 1'!X$8),"")</f>
        <v>251961.489</v>
      </c>
      <c r="H176" s="103" t="str">
        <f>IF(ISNUMBER('Форма 1'!Y176),'Форма 1'!$H176*VLOOKUP('Форма 1'!$F176,'Придельники до 2021'!$B$4:$X$28,'Форма 1'!Y$8),"")</f>
        <v/>
      </c>
      <c r="I176" s="103" t="str">
        <f>IF(ISNUMBER('Форма 1'!Z176),'Форма 1'!$H176*VLOOKUP('Форма 1'!$F176,'Придельники до 2021'!$B$4:$X$28,'Форма 1'!Z$8),"")</f>
        <v/>
      </c>
      <c r="J176" s="103" t="str">
        <f>IF(ISNUMBER('Форма 1'!AA176),'Форма 1'!$H176*VLOOKUP('Форма 1'!$F176,'Придельники до 2021'!$B$4:$X$28,'Форма 1'!AA$8),"")</f>
        <v/>
      </c>
      <c r="K176" s="90"/>
      <c r="L176" s="87"/>
      <c r="M176" s="103" t="str">
        <f>IF(ISNUMBER('Форма 1'!AD176),'Форма 1'!$H176*VLOOKUP('Форма 1'!$F176,'Придельники до 2021'!$B$4:$X$28,'Форма 1'!AD$8),"")</f>
        <v/>
      </c>
      <c r="N176" s="103" t="str">
        <f>IF(ISBLANK('Форма 1'!$AE176),"",IF('Форма 1'!$AE176=1,'Форма 1'!$H176*VLOOKUP('Форма 1'!$F176,'Придельники до 2021'!$B$4:$X$28,'Форма 1'!$AE$8,0),IF('Форма 1'!$AE176=2,'Форма 1'!$H176*VLOOKUP('Форма 1'!$F176,'Придельники до 2021'!$B$4:$X$28,13,0),IF('Форма 1'!$AE176=3,'Форма 1'!$H176*VLOOKUP('Форма 1'!$F176,'Придельники до 2021'!$B$4:$X$28,12,0)))))</f>
        <v/>
      </c>
      <c r="O176" s="103" t="str">
        <f>IF(ISNUMBER('Форма 1'!AF176),'Форма 1'!$H176*VLOOKUP('Форма 1'!$F176,'Придельники до 2021'!$B$4:$X$28,'Форма 1'!AF$8),"")</f>
        <v/>
      </c>
      <c r="P176" s="87"/>
      <c r="Q176" s="103" t="str">
        <f>IF(ISNUMBER('Форма 1'!AH176),'Форма 1'!$H176*VLOOKUP('Форма 1'!$F176,'Придельники до 2021'!$B$4:$X$28,'Форма 1'!AH$8),"")</f>
        <v/>
      </c>
      <c r="R176" s="103" t="str">
        <f>IF(ISNUMBER('Форма 1'!AI176),'Форма 1'!$H176*VLOOKUP('Форма 1'!$F176,'Придельники до 2021'!$B$4:$X$28,'Форма 1'!AI$8),"")</f>
        <v/>
      </c>
      <c r="S176" s="103" t="str">
        <f>IF(ISNUMBER('Форма 1'!AJ176),'Форма 1'!$H176*VLOOKUP('Форма 1'!$F176,'Придельники до 2021'!$B$4:$X$28,'Форма 1'!AJ$8),"")</f>
        <v/>
      </c>
      <c r="T176" s="87"/>
    </row>
    <row r="177" spans="1:20">
      <c r="A177" s="188">
        <f t="shared" si="17"/>
        <v>6</v>
      </c>
      <c r="B177" s="189" t="s">
        <v>274</v>
      </c>
      <c r="C177" s="99">
        <f t="shared" si="11"/>
        <v>1769729.6870000002</v>
      </c>
      <c r="D177" s="103">
        <f>IF(ISNUMBER('Форма 1'!U177),'Форма 1'!$H177*VLOOKUP('Форма 1'!$F177,'Придельники с 2022'!$B$4:$X$28,'Форма 1'!U$8),"")</f>
        <v>1171694.2380000001</v>
      </c>
      <c r="E177" s="103" t="str">
        <f>IF(ISNUMBER('Форма 1'!V177),'Форма 1'!$H177*VLOOKUP('Форма 1'!$F177,'Придельники до 2021'!$B$4:$X$28,'Форма 1'!V$8),"")</f>
        <v/>
      </c>
      <c r="F177" s="103" t="str">
        <f>IF(ISNUMBER('Форма 1'!W177),'Форма 1'!$H177*VLOOKUP('Форма 1'!$F177,'Придельники до 2021'!$B$4:$X$28,'Форма 1'!W$8),"")</f>
        <v/>
      </c>
      <c r="G177" s="103">
        <f>IF(ISNUMBER('Форма 1'!X177),'Форма 1'!$H177*VLOOKUP('Форма 1'!$F177,'Придельники до 2021'!$B$4:$X$28,'Форма 1'!X$8),"")</f>
        <v>598035.44900000002</v>
      </c>
      <c r="H177" s="103" t="str">
        <f>IF(ISNUMBER('Форма 1'!Y177),'Форма 1'!$H177*VLOOKUP('Форма 1'!$F177,'Придельники до 2021'!$B$4:$X$28,'Форма 1'!Y$8),"")</f>
        <v/>
      </c>
      <c r="I177" s="103" t="str">
        <f>IF(ISNUMBER('Форма 1'!Z177),'Форма 1'!$H177*VLOOKUP('Форма 1'!$F177,'Придельники до 2021'!$B$4:$X$28,'Форма 1'!Z$8),"")</f>
        <v/>
      </c>
      <c r="J177" s="103" t="str">
        <f>IF(ISNUMBER('Форма 1'!AA177),'Форма 1'!$H177*VLOOKUP('Форма 1'!$F177,'Придельники до 2021'!$B$4:$X$28,'Форма 1'!AA$8),"")</f>
        <v/>
      </c>
      <c r="K177" s="90"/>
      <c r="L177" s="87"/>
      <c r="M177" s="103" t="str">
        <f>IF(ISNUMBER('Форма 1'!AD177),'Форма 1'!$H177*VLOOKUP('Форма 1'!$F177,'Придельники до 2021'!$B$4:$X$28,'Форма 1'!AD$8),"")</f>
        <v/>
      </c>
      <c r="N177" s="103" t="str">
        <f>IF(ISBLANK('Форма 1'!$AE177),"",IF('Форма 1'!$AE177=1,'Форма 1'!$H177*VLOOKUP('Форма 1'!$F177,'Придельники до 2021'!$B$4:$X$28,'Форма 1'!$AE$8,0),IF('Форма 1'!$AE177=2,'Форма 1'!$H177*VLOOKUP('Форма 1'!$F177,'Придельники до 2021'!$B$4:$X$28,13,0),IF('Форма 1'!$AE177=3,'Форма 1'!$H177*VLOOKUP('Форма 1'!$F177,'Придельники до 2021'!$B$4:$X$28,12,0)))))</f>
        <v/>
      </c>
      <c r="O177" s="103" t="str">
        <f>IF(ISNUMBER('Форма 1'!AF177),'Форма 1'!$H177*VLOOKUP('Форма 1'!$F177,'Придельники до 2021'!$B$4:$X$28,'Форма 1'!AF$8),"")</f>
        <v/>
      </c>
      <c r="P177" s="87"/>
      <c r="Q177" s="103" t="str">
        <f>IF(ISNUMBER('Форма 1'!AH177),'Форма 1'!$H177*VLOOKUP('Форма 1'!$F177,'Придельники до 2021'!$B$4:$X$28,'Форма 1'!AH$8),"")</f>
        <v/>
      </c>
      <c r="R177" s="103" t="str">
        <f>IF(ISNUMBER('Форма 1'!AI177),'Форма 1'!$H177*VLOOKUP('Форма 1'!$F177,'Придельники до 2021'!$B$4:$X$28,'Форма 1'!AI$8),"")</f>
        <v/>
      </c>
      <c r="S177" s="103" t="str">
        <f>IF(ISNUMBER('Форма 1'!AJ177),'Форма 1'!$H177*VLOOKUP('Форма 1'!$F177,'Придельники до 2021'!$B$4:$X$28,'Форма 1'!AJ$8),"")</f>
        <v/>
      </c>
      <c r="T177" s="87"/>
    </row>
    <row r="178" spans="1:20">
      <c r="A178" s="188">
        <f t="shared" si="17"/>
        <v>7</v>
      </c>
      <c r="B178" s="189" t="s">
        <v>275</v>
      </c>
      <c r="C178" s="99">
        <f t="shared" ref="C178:C205" si="20">SUM(D178:J178,L178:T178)</f>
        <v>755564.674</v>
      </c>
      <c r="D178" s="103">
        <f>IF(ISNUMBER('Форма 1'!U178),'Форма 1'!$H178*VLOOKUP('Форма 1'!$F178,'Придельники с 2022'!$B$4:$X$28,'Форма 1'!U$8),"")</f>
        <v>500240.67599999998</v>
      </c>
      <c r="E178" s="103" t="str">
        <f>IF(ISNUMBER('Форма 1'!V178),'Форма 1'!$H178*VLOOKUP('Форма 1'!$F178,'Придельники до 2021'!$B$4:$X$28,'Форма 1'!V$8),"")</f>
        <v/>
      </c>
      <c r="F178" s="103" t="str">
        <f>IF(ISNUMBER('Форма 1'!W178),'Форма 1'!$H178*VLOOKUP('Форма 1'!$F178,'Придельники до 2021'!$B$4:$X$28,'Форма 1'!W$8),"")</f>
        <v/>
      </c>
      <c r="G178" s="103">
        <f>IF(ISNUMBER('Форма 1'!X178),'Форма 1'!$H178*VLOOKUP('Форма 1'!$F178,'Придельники до 2021'!$B$4:$X$28,'Форма 1'!X$8),"")</f>
        <v>255323.99799999999</v>
      </c>
      <c r="H178" s="103" t="str">
        <f>IF(ISNUMBER('Форма 1'!Y178),'Форма 1'!$H178*VLOOKUP('Форма 1'!$F178,'Придельники до 2021'!$B$4:$X$28,'Форма 1'!Y$8),"")</f>
        <v/>
      </c>
      <c r="I178" s="103" t="str">
        <f>IF(ISNUMBER('Форма 1'!Z178),'Форма 1'!$H178*VLOOKUP('Форма 1'!$F178,'Придельники до 2021'!$B$4:$X$28,'Форма 1'!Z$8),"")</f>
        <v/>
      </c>
      <c r="J178" s="103" t="str">
        <f>IF(ISNUMBER('Форма 1'!AA178),'Форма 1'!$H178*VLOOKUP('Форма 1'!$F178,'Придельники до 2021'!$B$4:$X$28,'Форма 1'!AA$8),"")</f>
        <v/>
      </c>
      <c r="K178" s="90"/>
      <c r="L178" s="87"/>
      <c r="M178" s="103" t="str">
        <f>IF(ISNUMBER('Форма 1'!AD178),'Форма 1'!$H178*VLOOKUP('Форма 1'!$F178,'Придельники до 2021'!$B$4:$X$28,'Форма 1'!AD$8),"")</f>
        <v/>
      </c>
      <c r="N178" s="103" t="str">
        <f>IF(ISBLANK('Форма 1'!$AE178),"",IF('Форма 1'!$AE178=1,'Форма 1'!$H178*VLOOKUP('Форма 1'!$F178,'Придельники до 2021'!$B$4:$X$28,'Форма 1'!$AE$8,0),IF('Форма 1'!$AE178=2,'Форма 1'!$H178*VLOOKUP('Форма 1'!$F178,'Придельники до 2021'!$B$4:$X$28,13,0),IF('Форма 1'!$AE178=3,'Форма 1'!$H178*VLOOKUP('Форма 1'!$F178,'Придельники до 2021'!$B$4:$X$28,12,0)))))</f>
        <v/>
      </c>
      <c r="O178" s="103" t="str">
        <f>IF(ISNUMBER('Форма 1'!AF178),'Форма 1'!$H178*VLOOKUP('Форма 1'!$F178,'Придельники до 2021'!$B$4:$X$28,'Форма 1'!AF$8),"")</f>
        <v/>
      </c>
      <c r="P178" s="87"/>
      <c r="Q178" s="103" t="str">
        <f>IF(ISNUMBER('Форма 1'!AH178),'Форма 1'!$H178*VLOOKUP('Форма 1'!$F178,'Придельники до 2021'!$B$4:$X$28,'Форма 1'!AH$8),"")</f>
        <v/>
      </c>
      <c r="R178" s="103" t="str">
        <f>IF(ISNUMBER('Форма 1'!AI178),'Форма 1'!$H178*VLOOKUP('Форма 1'!$F178,'Придельники до 2021'!$B$4:$X$28,'Форма 1'!AI$8),"")</f>
        <v/>
      </c>
      <c r="S178" s="103" t="str">
        <f>IF(ISNUMBER('Форма 1'!AJ178),'Форма 1'!$H178*VLOOKUP('Форма 1'!$F178,'Придельники до 2021'!$B$4:$X$28,'Форма 1'!AJ$8),"")</f>
        <v/>
      </c>
      <c r="T178" s="87"/>
    </row>
    <row r="179" spans="1:20">
      <c r="A179" s="188">
        <f t="shared" si="17"/>
        <v>8</v>
      </c>
      <c r="B179" s="189" t="s">
        <v>276</v>
      </c>
      <c r="C179" s="99">
        <f t="shared" si="20"/>
        <v>1532355.358</v>
      </c>
      <c r="D179" s="103">
        <f>IF(ISNUMBER('Форма 1'!U179),'Форма 1'!$H179*VLOOKUP('Форма 1'!$F179,'Придельники до 2021'!$B$4:$X$28,'Форма 1'!U$8),"")</f>
        <v>912784.73900000006</v>
      </c>
      <c r="E179" s="103" t="str">
        <f>IF(ISNUMBER('Форма 1'!V179),'Форма 1'!$H179*VLOOKUP('Форма 1'!$F179,'Придельники до 2021'!$B$4:$X$28,'Форма 1'!V$8),"")</f>
        <v/>
      </c>
      <c r="F179" s="103" t="str">
        <f>IF(ISNUMBER('Форма 1'!W179),'Форма 1'!$H179*VLOOKUP('Форма 1'!$F179,'Придельники до 2021'!$B$4:$X$28,'Форма 1'!W$8),"")</f>
        <v/>
      </c>
      <c r="G179" s="103">
        <f>IF(ISNUMBER('Форма 1'!X179),'Форма 1'!$H179*VLOOKUP('Форма 1'!$F179,'Придельники до 2021'!$B$4:$X$28,'Форма 1'!X$8),"")</f>
        <v>619570.61900000006</v>
      </c>
      <c r="H179" s="103" t="str">
        <f>IF(ISNUMBER('Форма 1'!Y179),'Форма 1'!$H179*VLOOKUP('Форма 1'!$F179,'Придельники до 2021'!$B$4:$X$28,'Форма 1'!Y$8),"")</f>
        <v/>
      </c>
      <c r="I179" s="103" t="str">
        <f>IF(ISNUMBER('Форма 1'!Z179),'Форма 1'!$H179*VLOOKUP('Форма 1'!$F179,'Придельники до 2021'!$B$4:$X$28,'Форма 1'!Z$8),"")</f>
        <v/>
      </c>
      <c r="J179" s="103" t="str">
        <f>IF(ISNUMBER('Форма 1'!AA179),'Форма 1'!$H179*VLOOKUP('Форма 1'!$F179,'Придельники до 2021'!$B$4:$X$28,'Форма 1'!AA$8),"")</f>
        <v/>
      </c>
      <c r="K179" s="90"/>
      <c r="L179" s="87"/>
      <c r="M179" s="103" t="str">
        <f>IF(ISNUMBER('Форма 1'!AD179),'Форма 1'!$H179*VLOOKUP('Форма 1'!$F179,'Придельники до 2021'!$B$4:$X$28,'Форма 1'!AD$8),"")</f>
        <v/>
      </c>
      <c r="N179" s="103" t="str">
        <f>IF(ISBLANK('Форма 1'!$AE179),"",IF('Форма 1'!$AE179=1,'Форма 1'!$H179*VLOOKUP('Форма 1'!$F179,'Придельники до 2021'!$B$4:$X$28,'Форма 1'!$AE$8,0),IF('Форма 1'!$AE179=2,'Форма 1'!$H179*VLOOKUP('Форма 1'!$F179,'Придельники до 2021'!$B$4:$X$28,13,0),IF('Форма 1'!$AE179=3,'Форма 1'!$H179*VLOOKUP('Форма 1'!$F179,'Придельники до 2021'!$B$4:$X$28,12,0)))))</f>
        <v/>
      </c>
      <c r="O179" s="103" t="str">
        <f>IF(ISNUMBER('Форма 1'!AF179),'Форма 1'!$H179*VLOOKUP('Форма 1'!$F179,'Придельники до 2021'!$B$4:$X$28,'Форма 1'!AF$8),"")</f>
        <v/>
      </c>
      <c r="P179" s="87"/>
      <c r="Q179" s="103" t="str">
        <f>IF(ISNUMBER('Форма 1'!AH179),'Форма 1'!$H179*VLOOKUP('Форма 1'!$F179,'Придельники до 2021'!$B$4:$X$28,'Форма 1'!AH$8),"")</f>
        <v/>
      </c>
      <c r="R179" s="103" t="str">
        <f>IF(ISNUMBER('Форма 1'!AI179),'Форма 1'!$H179*VLOOKUP('Форма 1'!$F179,'Придельники до 2021'!$B$4:$X$28,'Форма 1'!AI$8),"")</f>
        <v/>
      </c>
      <c r="S179" s="103" t="str">
        <f>IF(ISNUMBER('Форма 1'!AJ179),'Форма 1'!$H179*VLOOKUP('Форма 1'!$F179,'Придельники до 2021'!$B$4:$X$28,'Форма 1'!AJ$8),"")</f>
        <v/>
      </c>
      <c r="T179" s="87"/>
    </row>
    <row r="180" spans="1:20">
      <c r="A180" s="188">
        <f t="shared" si="17"/>
        <v>9</v>
      </c>
      <c r="B180" s="189" t="s">
        <v>277</v>
      </c>
      <c r="C180" s="99">
        <f t="shared" si="20"/>
        <v>2555808.7829999998</v>
      </c>
      <c r="D180" s="103" t="str">
        <f>IF(ISNUMBER('Форма 1'!U180),'Форма 1'!$H180*VLOOKUP('Форма 1'!$F180,'Придельники до 2021'!$B$4:$X$28,'Форма 1'!U$8),"")</f>
        <v/>
      </c>
      <c r="E180" s="103" t="str">
        <f>IF(ISNUMBER('Форма 1'!V180),'Форма 1'!$H180*VLOOKUP('Форма 1'!$F180,'Придельники до 2021'!$B$4:$X$28,'Форма 1'!V$8),"")</f>
        <v/>
      </c>
      <c r="F180" s="103" t="str">
        <f>IF(ISNUMBER('Форма 1'!W180),'Форма 1'!$H180*VLOOKUP('Форма 1'!$F180,'Придельники до 2021'!$B$4:$X$28,'Форма 1'!W$8),"")</f>
        <v/>
      </c>
      <c r="G180" s="103" t="str">
        <f>IF(ISNUMBER('Форма 1'!X180),'Форма 1'!$H180*VLOOKUP('Форма 1'!$F180,'Придельники до 2021'!$B$4:$X$28,'Форма 1'!X$8),"")</f>
        <v/>
      </c>
      <c r="H180" s="103" t="str">
        <f>IF(ISNUMBER('Форма 1'!Y180),'Форма 1'!$H180*VLOOKUP('Форма 1'!$F180,'Придельники до 2021'!$B$4:$X$28,'Форма 1'!Y$8),"")</f>
        <v/>
      </c>
      <c r="I180" s="103" t="str">
        <f>IF(ISNUMBER('Форма 1'!Z180),'Форма 1'!$H180*VLOOKUP('Форма 1'!$F180,'Придельники до 2021'!$B$4:$X$28,'Форма 1'!Z$8),"")</f>
        <v/>
      </c>
      <c r="J180" s="103" t="str">
        <f>IF(ISNUMBER('Форма 1'!AA180),'Форма 1'!$H180*VLOOKUP('Форма 1'!$F180,'Придельники до 2021'!$B$4:$X$28,'Форма 1'!AA$8),"")</f>
        <v/>
      </c>
      <c r="K180" s="90"/>
      <c r="L180" s="87"/>
      <c r="M180" s="103">
        <f>IF(ISNUMBER('Форма 1'!AD180),'Форма 1'!$H180*VLOOKUP('Форма 1'!$F180,'Придельники до 2021'!$B$4:$X$28,'Форма 1'!AD$8),"")</f>
        <v>2555808.7829999998</v>
      </c>
      <c r="N180" s="103" t="str">
        <f>IF(ISBLANK('Форма 1'!$AE180),"",IF('Форма 1'!$AE180=1,'Форма 1'!$H180*VLOOKUP('Форма 1'!$F180,'Придельники до 2021'!$B$4:$X$28,'Форма 1'!$AE$8,0),IF('Форма 1'!$AE180=2,'Форма 1'!$H180*VLOOKUP('Форма 1'!$F180,'Придельники до 2021'!$B$4:$X$28,13,0),IF('Форма 1'!$AE180=3,'Форма 1'!$H180*VLOOKUP('Форма 1'!$F180,'Придельники до 2021'!$B$4:$X$28,12,0)))))</f>
        <v/>
      </c>
      <c r="O180" s="103" t="str">
        <f>IF(ISNUMBER('Форма 1'!AF180),'Форма 1'!$H180*VLOOKUP('Форма 1'!$F180,'Придельники до 2021'!$B$4:$X$28,'Форма 1'!AF$8),"")</f>
        <v/>
      </c>
      <c r="P180" s="87"/>
      <c r="Q180" s="103" t="str">
        <f>IF(ISNUMBER('Форма 1'!AH180),'Форма 1'!$H180*VLOOKUP('Форма 1'!$F180,'Придельники до 2021'!$B$4:$X$28,'Форма 1'!AH$8),"")</f>
        <v/>
      </c>
      <c r="R180" s="103" t="str">
        <f>IF(ISNUMBER('Форма 1'!AI180),'Форма 1'!$H180*VLOOKUP('Форма 1'!$F180,'Придельники до 2021'!$B$4:$X$28,'Форма 1'!AI$8),"")</f>
        <v/>
      </c>
      <c r="S180" s="103" t="str">
        <f>IF(ISNUMBER('Форма 1'!AJ180),'Форма 1'!$H180*VLOOKUP('Форма 1'!$F180,'Придельники до 2021'!$B$4:$X$28,'Форма 1'!AJ$8),"")</f>
        <v/>
      </c>
      <c r="T180" s="87"/>
    </row>
    <row r="181" spans="1:20">
      <c r="A181" s="188">
        <f t="shared" si="17"/>
        <v>10</v>
      </c>
      <c r="B181" s="189" t="s">
        <v>278</v>
      </c>
      <c r="C181" s="99">
        <f t="shared" si="20"/>
        <v>1501084.5120000001</v>
      </c>
      <c r="D181" s="103" t="str">
        <f>IF(ISNUMBER('Форма 1'!U181),'Форма 1'!$H181*VLOOKUP('Форма 1'!$F181,'Придельники до 2021'!$B$4:$X$28,'Форма 1'!U$8),"")</f>
        <v/>
      </c>
      <c r="E181" s="103" t="str">
        <f>IF(ISNUMBER('Форма 1'!V181),'Форма 1'!$H181*VLOOKUP('Форма 1'!$F181,'Придельники до 2021'!$B$4:$X$28,'Форма 1'!V$8),"")</f>
        <v/>
      </c>
      <c r="F181" s="103" t="str">
        <f>IF(ISNUMBER('Форма 1'!W181),'Форма 1'!$H181*VLOOKUP('Форма 1'!$F181,'Придельники до 2021'!$B$4:$X$28,'Форма 1'!W$8),"")</f>
        <v/>
      </c>
      <c r="G181" s="103" t="str">
        <f>IF(ISNUMBER('Форма 1'!X181),'Форма 1'!$H181*VLOOKUP('Форма 1'!$F181,'Придельники до 2021'!$B$4:$X$28,'Форма 1'!X$8),"")</f>
        <v/>
      </c>
      <c r="H181" s="103" t="str">
        <f>IF(ISNUMBER('Форма 1'!Y181),'Форма 1'!$H181*VLOOKUP('Форма 1'!$F181,'Придельники до 2021'!$B$4:$X$28,'Форма 1'!Y$8),"")</f>
        <v/>
      </c>
      <c r="I181" s="103" t="str">
        <f>IF(ISNUMBER('Форма 1'!Z181),'Форма 1'!$H181*VLOOKUP('Форма 1'!$F181,'Придельники до 2021'!$B$4:$X$28,'Форма 1'!Z$8),"")</f>
        <v/>
      </c>
      <c r="J181" s="103" t="str">
        <f>IF(ISNUMBER('Форма 1'!AA181),'Форма 1'!$H181*VLOOKUP('Форма 1'!$F181,'Придельники до 2021'!$B$4:$X$28,'Форма 1'!AA$8),"")</f>
        <v/>
      </c>
      <c r="K181" s="90"/>
      <c r="L181" s="87"/>
      <c r="M181" s="103" t="str">
        <f>IF(ISNUMBER('Форма 1'!AD181),'Форма 1'!$H181*VLOOKUP('Форма 1'!$F181,'Придельники до 2021'!$B$4:$X$28,'Форма 1'!AD$8),"")</f>
        <v/>
      </c>
      <c r="N181" s="103">
        <f>IF(ISBLANK('Форма 1'!$AE181),"",IF('Форма 1'!$AE181=1,'Форма 1'!$H181*VLOOKUP('Форма 1'!$F181,'Придельники до 2021'!$B$4:$X$28,'Форма 1'!$AE$8,0),IF('Форма 1'!$AE181=2,'Форма 1'!$H181*VLOOKUP('Форма 1'!$F181,'Придельники до 2021'!$B$4:$X$28,13,0),IF('Форма 1'!$AE181=3,'Форма 1'!$H181*VLOOKUP('Форма 1'!$F181,'Придельники до 2021'!$B$4:$X$28,12,0)))))</f>
        <v>1501084.5120000001</v>
      </c>
      <c r="O181" s="103" t="str">
        <f>IF(ISNUMBER('Форма 1'!AF181),'Форма 1'!$H181*VLOOKUP('Форма 1'!$F181,'Придельники до 2021'!$B$4:$X$28,'Форма 1'!AF$8),"")</f>
        <v/>
      </c>
      <c r="P181" s="87"/>
      <c r="Q181" s="103" t="str">
        <f>IF(ISNUMBER('Форма 1'!AH181),'Форма 1'!$H181*VLOOKUP('Форма 1'!$F181,'Придельники до 2021'!$B$4:$X$28,'Форма 1'!AH$8),"")</f>
        <v/>
      </c>
      <c r="R181" s="103" t="str">
        <f>IF(ISNUMBER('Форма 1'!AI181),'Форма 1'!$H181*VLOOKUP('Форма 1'!$F181,'Придельники до 2021'!$B$4:$X$28,'Форма 1'!AI$8),"")</f>
        <v/>
      </c>
      <c r="S181" s="103" t="str">
        <f>IF(ISNUMBER('Форма 1'!AJ181),'Форма 1'!$H181*VLOOKUP('Форма 1'!$F181,'Придельники до 2021'!$B$4:$X$28,'Форма 1'!AJ$8),"")</f>
        <v/>
      </c>
      <c r="T181" s="87"/>
    </row>
    <row r="182" spans="1:20">
      <c r="A182" s="188">
        <f t="shared" si="17"/>
        <v>11</v>
      </c>
      <c r="B182" s="189" t="s">
        <v>279</v>
      </c>
      <c r="C182" s="99">
        <f t="shared" si="20"/>
        <v>5234540.813000001</v>
      </c>
      <c r="D182" s="103" t="str">
        <f>IF(ISNUMBER('Форма 1'!U182),'Форма 1'!$H182*VLOOKUP('Форма 1'!$F182,'Придельники до 2021'!$B$4:$X$28,'Форма 1'!U$8),"")</f>
        <v/>
      </c>
      <c r="E182" s="103" t="str">
        <f>IF(ISNUMBER('Форма 1'!V182),'Форма 1'!$H182*VLOOKUP('Форма 1'!$F182,'Придельники до 2021'!$B$4:$X$28,'Форма 1'!V$8),"")</f>
        <v/>
      </c>
      <c r="F182" s="103" t="str">
        <f>IF(ISNUMBER('Форма 1'!W182),'Форма 1'!$H182*VLOOKUP('Форма 1'!$F182,'Придельники до 2021'!$B$4:$X$28,'Форма 1'!W$8),"")</f>
        <v/>
      </c>
      <c r="G182" s="103" t="str">
        <f>IF(ISNUMBER('Форма 1'!X182),'Форма 1'!$H182*VLOOKUP('Форма 1'!$F182,'Придельники до 2021'!$B$4:$X$28,'Форма 1'!X$8),"")</f>
        <v/>
      </c>
      <c r="H182" s="103" t="str">
        <f>IF(ISNUMBER('Форма 1'!Y182),'Форма 1'!$H182*VLOOKUP('Форма 1'!$F182,'Придельники до 2021'!$B$4:$X$28,'Форма 1'!Y$8),"")</f>
        <v/>
      </c>
      <c r="I182" s="103" t="str">
        <f>IF(ISNUMBER('Форма 1'!Z182),'Форма 1'!$H182*VLOOKUP('Форма 1'!$F182,'Придельники до 2021'!$B$4:$X$28,'Форма 1'!Z$8),"")</f>
        <v/>
      </c>
      <c r="J182" s="103" t="str">
        <f>IF(ISNUMBER('Форма 1'!AA182),'Форма 1'!$H182*VLOOKUP('Форма 1'!$F182,'Придельники до 2021'!$B$4:$X$28,'Форма 1'!AA$8),"")</f>
        <v/>
      </c>
      <c r="K182" s="90"/>
      <c r="L182" s="87"/>
      <c r="M182" s="103">
        <f>IF(ISNUMBER('Форма 1'!AD182),'Форма 1'!$H182*VLOOKUP('Форма 1'!$F182,'Придельники до 2021'!$B$4:$X$28,'Форма 1'!AD$8),"")</f>
        <v>5234540.813000001</v>
      </c>
      <c r="N182" s="103" t="str">
        <f>IF(ISBLANK('Форма 1'!$AE182),"",IF('Форма 1'!$AE182=1,'Форма 1'!$H182*VLOOKUP('Форма 1'!$F182,'Придельники до 2021'!$B$4:$X$28,'Форма 1'!$AE$8,0),IF('Форма 1'!$AE182=2,'Форма 1'!$H182*VLOOKUP('Форма 1'!$F182,'Придельники до 2021'!$B$4:$X$28,13,0),IF('Форма 1'!$AE182=3,'Форма 1'!$H182*VLOOKUP('Форма 1'!$F182,'Придельники до 2021'!$B$4:$X$28,12,0)))))</f>
        <v/>
      </c>
      <c r="O182" s="103" t="str">
        <f>IF(ISNUMBER('Форма 1'!AF182),'Форма 1'!$H182*VLOOKUP('Форма 1'!$F182,'Придельники до 2021'!$B$4:$X$28,'Форма 1'!AF$8),"")</f>
        <v/>
      </c>
      <c r="P182" s="87"/>
      <c r="Q182" s="103" t="str">
        <f>IF(ISNUMBER('Форма 1'!AH182),'Форма 1'!$H182*VLOOKUP('Форма 1'!$F182,'Придельники до 2021'!$B$4:$X$28,'Форма 1'!AH$8),"")</f>
        <v/>
      </c>
      <c r="R182" s="103" t="str">
        <f>IF(ISNUMBER('Форма 1'!AI182),'Форма 1'!$H182*VLOOKUP('Форма 1'!$F182,'Придельники до 2021'!$B$4:$X$28,'Форма 1'!AI$8),"")</f>
        <v/>
      </c>
      <c r="S182" s="103" t="str">
        <f>IF(ISNUMBER('Форма 1'!AJ182),'Форма 1'!$H182*VLOOKUP('Форма 1'!$F182,'Придельники до 2021'!$B$4:$X$28,'Форма 1'!AJ$8),"")</f>
        <v/>
      </c>
      <c r="T182" s="87"/>
    </row>
    <row r="183" spans="1:20">
      <c r="A183" s="188">
        <f t="shared" si="17"/>
        <v>12</v>
      </c>
      <c r="B183" s="189" t="s">
        <v>280</v>
      </c>
      <c r="C183" s="99">
        <f t="shared" si="20"/>
        <v>11841295.283999998</v>
      </c>
      <c r="D183" s="103" t="str">
        <f>IF(ISNUMBER('Форма 1'!U183),'Форма 1'!$H183*VLOOKUP('Форма 1'!$F183,'Придельники до 2021'!$B$4:$X$28,'Форма 1'!U$8),"")</f>
        <v/>
      </c>
      <c r="E183" s="103" t="str">
        <f>IF(ISNUMBER('Форма 1'!V183),'Форма 1'!$H183*VLOOKUP('Форма 1'!$F183,'Придельники до 2021'!$B$4:$X$28,'Форма 1'!V$8),"")</f>
        <v/>
      </c>
      <c r="F183" s="103" t="str">
        <f>IF(ISNUMBER('Форма 1'!W183),'Форма 1'!$H183*VLOOKUP('Форма 1'!$F183,'Придельники до 2021'!$B$4:$X$28,'Форма 1'!W$8),"")</f>
        <v/>
      </c>
      <c r="G183" s="103" t="str">
        <f>IF(ISNUMBER('Форма 1'!X183),'Форма 1'!$H183*VLOOKUP('Форма 1'!$F183,'Придельники до 2021'!$B$4:$X$28,'Форма 1'!X$8),"")</f>
        <v/>
      </c>
      <c r="H183" s="103" t="str">
        <f>IF(ISNUMBER('Форма 1'!Y183),'Форма 1'!$H183*VLOOKUP('Форма 1'!$F183,'Придельники до 2021'!$B$4:$X$28,'Форма 1'!Y$8),"")</f>
        <v/>
      </c>
      <c r="I183" s="103" t="str">
        <f>IF(ISNUMBER('Форма 1'!Z183),'Форма 1'!$H183*VLOOKUP('Форма 1'!$F183,'Придельники до 2021'!$B$4:$X$28,'Форма 1'!Z$8),"")</f>
        <v/>
      </c>
      <c r="J183" s="103" t="str">
        <f>IF(ISNUMBER('Форма 1'!AA183),'Форма 1'!$H183*VLOOKUP('Форма 1'!$F183,'Придельники до 2021'!$B$4:$X$28,'Форма 1'!AA$8),"")</f>
        <v/>
      </c>
      <c r="K183" s="96"/>
      <c r="L183" s="95"/>
      <c r="M183" s="103">
        <f>IF(ISNUMBER('Форма 1'!AD183),'Форма 1'!$H183*VLOOKUP('Форма 1'!$F183,'Придельники с 2022'!$B$4:$X$28,'Форма 1'!AD$8),"")</f>
        <v>6783835.4219999993</v>
      </c>
      <c r="N183" s="103">
        <f>IF(ISBLANK('Форма 1'!$AE183),"",IF('Форма 1'!$AE183=1,'Форма 1'!$H183*VLOOKUP('Форма 1'!$F183,'Придельники с 2022'!$B$4:$X$28,'Форма 1'!$AE$8,0),IF('Форма 1'!$AE183=2,'Форма 1'!$H183*VLOOKUP('Форма 1'!$F183,'Придельники с 2022'!$B$4:$X$28,13,0),IF('Форма 1'!$AE183=3,'Форма 1'!$H183*VLOOKUP('Форма 1'!$F183,'Придельники с 2022'!$B$4:$X$28,12,0)))))</f>
        <v>4136111.0699999994</v>
      </c>
      <c r="O183" s="103">
        <f>IF(ISNUMBER('Форма 1'!AF183),'Форма 1'!$H183*VLOOKUP('Форма 1'!$F183,'Придельники до 2021'!$B$4:$X$28,'Форма 1'!AF$8),"")</f>
        <v>921348.7919999999</v>
      </c>
      <c r="P183" s="87"/>
      <c r="Q183" s="103" t="str">
        <f>IF(ISNUMBER('Форма 1'!AH183),'Форма 1'!$H183*VLOOKUP('Форма 1'!$F183,'Придельники до 2021'!$B$4:$X$28,'Форма 1'!AH$8),"")</f>
        <v/>
      </c>
      <c r="R183" s="103" t="str">
        <f>IF(ISNUMBER('Форма 1'!AI183),'Форма 1'!$H183*VLOOKUP('Форма 1'!$F183,'Придельники до 2021'!$B$4:$X$28,'Форма 1'!AI$8),"")</f>
        <v/>
      </c>
      <c r="S183" s="103" t="str">
        <f>IF(ISNUMBER('Форма 1'!AJ183),'Форма 1'!$H183*VLOOKUP('Форма 1'!$F183,'Придельники до 2021'!$B$4:$X$28,'Форма 1'!AJ$8),"")</f>
        <v/>
      </c>
      <c r="T183" s="87"/>
    </row>
    <row r="184" spans="1:20">
      <c r="A184" s="188">
        <f t="shared" si="17"/>
        <v>13</v>
      </c>
      <c r="B184" s="189" t="s">
        <v>281</v>
      </c>
      <c r="C184" s="99">
        <f t="shared" si="20"/>
        <v>1263797.6399999999</v>
      </c>
      <c r="D184" s="103" t="str">
        <f>IF(ISNUMBER('Форма 1'!U184),'Форма 1'!$H184*VLOOKUP('Форма 1'!$F184,'Придельники до 2021'!$B$4:$X$28,'Форма 1'!U$8),"")</f>
        <v/>
      </c>
      <c r="E184" s="103" t="str">
        <f>IF(ISNUMBER('Форма 1'!V184),'Форма 1'!$H184*VLOOKUP('Форма 1'!$F184,'Придельники до 2021'!$B$4:$X$28,'Форма 1'!V$8),"")</f>
        <v/>
      </c>
      <c r="F184" s="103" t="str">
        <f>IF(ISNUMBER('Форма 1'!W184),'Форма 1'!$H184*VLOOKUP('Форма 1'!$F184,'Придельники до 2021'!$B$4:$X$28,'Форма 1'!W$8),"")</f>
        <v/>
      </c>
      <c r="G184" s="103">
        <f>IF(ISNUMBER('Форма 1'!X184),'Форма 1'!$H184*VLOOKUP('Форма 1'!$F184,'Придельники до 2021'!$B$4:$X$28,'Форма 1'!X$8),"")</f>
        <v>466973.16</v>
      </c>
      <c r="H184" s="103" t="str">
        <f>IF(ISNUMBER('Форма 1'!Y184),'Форма 1'!$H184*VLOOKUP('Форма 1'!$F184,'Придельники до 2021'!$B$4:$X$28,'Форма 1'!Y$8),"")</f>
        <v/>
      </c>
      <c r="I184" s="103">
        <f>IF(ISNUMBER('Форма 1'!Z184),'Форма 1'!$H184*VLOOKUP('Форма 1'!$F184,'Придельники до 2021'!$B$4:$X$28,'Форма 1'!Z$8),"")</f>
        <v>796824.48</v>
      </c>
      <c r="J184" s="103" t="str">
        <f>IF(ISNUMBER('Форма 1'!AA184),'Форма 1'!$H184*VLOOKUP('Форма 1'!$F184,'Придельники до 2021'!$B$4:$X$28,'Форма 1'!AA$8),"")</f>
        <v/>
      </c>
      <c r="K184" s="90"/>
      <c r="L184" s="87"/>
      <c r="M184" s="103" t="str">
        <f>IF(ISNUMBER('Форма 1'!AD184),'Форма 1'!$H184*VLOOKUP('Форма 1'!$F184,'Придельники до 2021'!$B$4:$X$28,'Форма 1'!AD$8),"")</f>
        <v/>
      </c>
      <c r="N184" s="103" t="str">
        <f>IF(ISBLANK('Форма 1'!$AE184),"",IF('Форма 1'!$AE184=1,'Форма 1'!$H184*VLOOKUP('Форма 1'!$F184,'Придельники до 2021'!$B$4:$X$28,'Форма 1'!$AE$8,0),IF('Форма 1'!$AE184=2,'Форма 1'!$H184*VLOOKUP('Форма 1'!$F184,'Придельники до 2021'!$B$4:$X$28,13,0),IF('Форма 1'!$AE184=3,'Форма 1'!$H184*VLOOKUP('Форма 1'!$F184,'Придельники до 2021'!$B$4:$X$28,12,0)))))</f>
        <v/>
      </c>
      <c r="O184" s="103" t="str">
        <f>IF(ISNUMBER('Форма 1'!AF184),'Форма 1'!$H184*VLOOKUP('Форма 1'!$F184,'Придельники до 2021'!$B$4:$X$28,'Форма 1'!AF$8),"")</f>
        <v/>
      </c>
      <c r="P184" s="87"/>
      <c r="Q184" s="103" t="str">
        <f>IF(ISNUMBER('Форма 1'!AH184),'Форма 1'!$H184*VLOOKUP('Форма 1'!$F184,'Придельники до 2021'!$B$4:$X$28,'Форма 1'!AH$8),"")</f>
        <v/>
      </c>
      <c r="R184" s="103" t="str">
        <f>IF(ISNUMBER('Форма 1'!AI184),'Форма 1'!$H184*VLOOKUP('Форма 1'!$F184,'Придельники до 2021'!$B$4:$X$28,'Форма 1'!AI$8),"")</f>
        <v/>
      </c>
      <c r="S184" s="103" t="str">
        <f>IF(ISNUMBER('Форма 1'!AJ184),'Форма 1'!$H184*VLOOKUP('Форма 1'!$F184,'Придельники до 2021'!$B$4:$X$28,'Форма 1'!AJ$8),"")</f>
        <v/>
      </c>
      <c r="T184" s="87"/>
    </row>
    <row r="185" spans="1:20">
      <c r="A185" s="188">
        <f t="shared" si="17"/>
        <v>14</v>
      </c>
      <c r="B185" s="189" t="s">
        <v>282</v>
      </c>
      <c r="C185" s="99">
        <f t="shared" si="20"/>
        <v>283537.13400000002</v>
      </c>
      <c r="D185" s="103">
        <f>IF(ISNUMBER('Форма 1'!U185),'Форма 1'!$H185*VLOOKUP('Форма 1'!$F185,'Придельники до 2021'!$B$4:$X$28,'Форма 1'!U$8),"")</f>
        <v>283537.13400000002</v>
      </c>
      <c r="E185" s="103" t="str">
        <f>IF(ISNUMBER('Форма 1'!V185),'Форма 1'!$H185*VLOOKUP('Форма 1'!$F185,'Придельники до 2021'!$B$4:$X$28,'Форма 1'!V$8),"")</f>
        <v/>
      </c>
      <c r="F185" s="103" t="str">
        <f>IF(ISNUMBER('Форма 1'!W185),'Форма 1'!$H185*VLOOKUP('Форма 1'!$F185,'Придельники до 2021'!$B$4:$X$28,'Форма 1'!W$8),"")</f>
        <v/>
      </c>
      <c r="G185" s="103" t="str">
        <f>IF(ISNUMBER('Форма 1'!X185),'Форма 1'!$H185*VLOOKUP('Форма 1'!$F185,'Придельники до 2021'!$B$4:$X$28,'Форма 1'!X$8),"")</f>
        <v/>
      </c>
      <c r="H185" s="103" t="str">
        <f>IF(ISNUMBER('Форма 1'!Y185),'Форма 1'!$H185*VLOOKUP('Форма 1'!$F185,'Придельники до 2021'!$B$4:$X$28,'Форма 1'!Y$8),"")</f>
        <v/>
      </c>
      <c r="I185" s="103" t="str">
        <f>IF(ISNUMBER('Форма 1'!Z185),'Форма 1'!$H185*VLOOKUP('Форма 1'!$F185,'Придельники до 2021'!$B$4:$X$28,'Форма 1'!Z$8),"")</f>
        <v/>
      </c>
      <c r="J185" s="103" t="str">
        <f>IF(ISNUMBER('Форма 1'!AA185),'Форма 1'!$H185*VLOOKUP('Форма 1'!$F185,'Придельники до 2021'!$B$4:$X$28,'Форма 1'!AA$8),"")</f>
        <v/>
      </c>
      <c r="K185" s="90"/>
      <c r="L185" s="87"/>
      <c r="M185" s="103" t="str">
        <f>IF(ISNUMBER('Форма 1'!AD185),'Форма 1'!$H185*VLOOKUP('Форма 1'!$F185,'Придельники до 2021'!$B$4:$X$28,'Форма 1'!AD$8),"")</f>
        <v/>
      </c>
      <c r="N185" s="103" t="str">
        <f>IF(ISBLANK('Форма 1'!$AE185),"",IF('Форма 1'!$AE185=1,'Форма 1'!$H185*VLOOKUP('Форма 1'!$F185,'Придельники до 2021'!$B$4:$X$28,'Форма 1'!$AE$8,0),IF('Форма 1'!$AE185=2,'Форма 1'!$H185*VLOOKUP('Форма 1'!$F185,'Придельники до 2021'!$B$4:$X$28,13,0),IF('Форма 1'!$AE185=3,'Форма 1'!$H185*VLOOKUP('Форма 1'!$F185,'Придельники до 2021'!$B$4:$X$28,12,0)))))</f>
        <v/>
      </c>
      <c r="O185" s="103" t="str">
        <f>IF(ISNUMBER('Форма 1'!AF185),'Форма 1'!$H185*VLOOKUP('Форма 1'!$F185,'Придельники до 2021'!$B$4:$X$28,'Форма 1'!AF$8),"")</f>
        <v/>
      </c>
      <c r="P185" s="87"/>
      <c r="Q185" s="103" t="str">
        <f>IF(ISNUMBER('Форма 1'!AH185),'Форма 1'!$H185*VLOOKUP('Форма 1'!$F185,'Придельники до 2021'!$B$4:$X$28,'Форма 1'!AH$8),"")</f>
        <v/>
      </c>
      <c r="R185" s="103" t="str">
        <f>IF(ISNUMBER('Форма 1'!AI185),'Форма 1'!$H185*VLOOKUP('Форма 1'!$F185,'Придельники до 2021'!$B$4:$X$28,'Форма 1'!AI$8),"")</f>
        <v/>
      </c>
      <c r="S185" s="103" t="str">
        <f>IF(ISNUMBER('Форма 1'!AJ185),'Форма 1'!$H185*VLOOKUP('Форма 1'!$F185,'Придельники до 2021'!$B$4:$X$28,'Форма 1'!AJ$8),"")</f>
        <v/>
      </c>
      <c r="T185" s="87"/>
    </row>
    <row r="186" spans="1:20">
      <c r="A186" s="188">
        <f t="shared" si="17"/>
        <v>15</v>
      </c>
      <c r="B186" s="193" t="s">
        <v>283</v>
      </c>
      <c r="C186" s="99">
        <f t="shared" si="20"/>
        <v>4014241.35</v>
      </c>
      <c r="D186" s="103" t="str">
        <f>IF(ISNUMBER('Форма 1'!U186),'Форма 1'!$H186*VLOOKUP('Форма 1'!$F186,'Придельники до 2021'!$B$4:$X$28,'Форма 1'!U$8),"")</f>
        <v/>
      </c>
      <c r="E186" s="103">
        <f>IF(ISNUMBER('Форма 1'!V186),'Форма 1'!$H186*VLOOKUP('Форма 1'!$F186,'Придельники до 2021'!$B$4:$X$28,'Форма 1'!V$8),"")</f>
        <v>4014241.35</v>
      </c>
      <c r="F186" s="103" t="str">
        <f>IF(ISNUMBER('Форма 1'!W186),'Форма 1'!$H186*VLOOKUP('Форма 1'!$F186,'Придельники до 2021'!$B$4:$X$28,'Форма 1'!W$8),"")</f>
        <v/>
      </c>
      <c r="G186" s="103" t="str">
        <f>IF(ISNUMBER('Форма 1'!X186),'Форма 1'!$H186*VLOOKUP('Форма 1'!$F186,'Придельники до 2021'!$B$4:$X$28,'Форма 1'!X$8),"")</f>
        <v/>
      </c>
      <c r="H186" s="103" t="str">
        <f>IF(ISNUMBER('Форма 1'!Y186),'Форма 1'!$H186*VLOOKUP('Форма 1'!$F186,'Придельники до 2021'!$B$4:$X$28,'Форма 1'!Y$8),"")</f>
        <v/>
      </c>
      <c r="I186" s="103" t="str">
        <f>IF(ISNUMBER('Форма 1'!Z186),'Форма 1'!$H186*VLOOKUP('Форма 1'!$F186,'Придельники до 2021'!$B$4:$X$28,'Форма 1'!Z$8),"")</f>
        <v/>
      </c>
      <c r="J186" s="103" t="str">
        <f>IF(ISNUMBER('Форма 1'!AA186),'Форма 1'!$H186*VLOOKUP('Форма 1'!$F186,'Придельники до 2021'!$B$4:$X$28,'Форма 1'!AA$8),"")</f>
        <v/>
      </c>
      <c r="K186" s="90"/>
      <c r="L186" s="87"/>
      <c r="M186" s="103" t="str">
        <f>IF(ISNUMBER('Форма 1'!AD186),'Форма 1'!$H186*VLOOKUP('Форма 1'!$F186,'Придельники до 2021'!$B$4:$X$28,'Форма 1'!AD$8),"")</f>
        <v/>
      </c>
      <c r="N186" s="103" t="str">
        <f>IF(ISBLANK('Форма 1'!$AE186),"",IF('Форма 1'!$AE186=1,'Форма 1'!$H186*VLOOKUP('Форма 1'!$F186,'Придельники до 2021'!$B$4:$X$28,'Форма 1'!$AE$8,0),IF('Форма 1'!$AE186=2,'Форма 1'!$H186*VLOOKUP('Форма 1'!$F186,'Придельники до 2021'!$B$4:$X$28,13,0),IF('Форма 1'!$AE186=3,'Форма 1'!$H186*VLOOKUP('Форма 1'!$F186,'Придельники до 2021'!$B$4:$X$28,12,0)))))</f>
        <v/>
      </c>
      <c r="O186" s="103" t="str">
        <f>IF(ISNUMBER('Форма 1'!AF186),'Форма 1'!$H186*VLOOKUP('Форма 1'!$F186,'Придельники до 2021'!$B$4:$X$28,'Форма 1'!AF$8),"")</f>
        <v/>
      </c>
      <c r="P186" s="87"/>
      <c r="Q186" s="103" t="str">
        <f>IF(ISNUMBER('Форма 1'!AH186),'Форма 1'!$H186*VLOOKUP('Форма 1'!$F186,'Придельники до 2021'!$B$4:$X$28,'Форма 1'!AH$8),"")</f>
        <v/>
      </c>
      <c r="R186" s="103" t="str">
        <f>IF(ISNUMBER('Форма 1'!AI186),'Форма 1'!$H186*VLOOKUP('Форма 1'!$F186,'Придельники до 2021'!$B$4:$X$28,'Форма 1'!AI$8),"")</f>
        <v/>
      </c>
      <c r="S186" s="103" t="str">
        <f>IF(ISNUMBER('Форма 1'!AJ186),'Форма 1'!$H186*VLOOKUP('Форма 1'!$F186,'Придельники до 2021'!$B$4:$X$28,'Форма 1'!AJ$8),"")</f>
        <v/>
      </c>
      <c r="T186" s="87"/>
    </row>
    <row r="187" spans="1:20" ht="15.75">
      <c r="A187" s="187">
        <v>0</v>
      </c>
      <c r="B187" s="34" t="s">
        <v>284</v>
      </c>
      <c r="C187" s="36">
        <f t="shared" ref="C187:T187" si="21">SUM(C188:C208)</f>
        <v>204635088.81380004</v>
      </c>
      <c r="D187" s="36">
        <f t="shared" si="21"/>
        <v>869992.56220000004</v>
      </c>
      <c r="E187" s="36">
        <f t="shared" si="21"/>
        <v>34939921.575000003</v>
      </c>
      <c r="F187" s="36">
        <f t="shared" si="21"/>
        <v>0</v>
      </c>
      <c r="G187" s="36">
        <f t="shared" si="21"/>
        <v>3237752.952</v>
      </c>
      <c r="H187" s="36">
        <f t="shared" si="21"/>
        <v>5866541.3800000008</v>
      </c>
      <c r="I187" s="36">
        <f t="shared" si="21"/>
        <v>460237.05199999997</v>
      </c>
      <c r="J187" s="36">
        <f t="shared" si="21"/>
        <v>4284949.22</v>
      </c>
      <c r="K187" s="39">
        <f t="shared" si="21"/>
        <v>6</v>
      </c>
      <c r="L187" s="36">
        <f t="shared" si="21"/>
        <v>13444398</v>
      </c>
      <c r="M187" s="36">
        <f t="shared" si="21"/>
        <v>119574528.54680002</v>
      </c>
      <c r="N187" s="36">
        <f t="shared" si="21"/>
        <v>18965390.541000001</v>
      </c>
      <c r="O187" s="36">
        <f t="shared" si="21"/>
        <v>2955318.3748000003</v>
      </c>
      <c r="P187" s="36">
        <f t="shared" si="21"/>
        <v>36058.61</v>
      </c>
      <c r="Q187" s="36">
        <f t="shared" si="21"/>
        <v>0</v>
      </c>
      <c r="R187" s="36">
        <f t="shared" si="21"/>
        <v>0</v>
      </c>
      <c r="S187" s="36">
        <f t="shared" si="21"/>
        <v>0</v>
      </c>
      <c r="T187" s="36">
        <f t="shared" si="21"/>
        <v>0</v>
      </c>
    </row>
    <row r="188" spans="1:20">
      <c r="A188" s="188">
        <f t="shared" ref="A188:A208" si="22">A187+1</f>
        <v>1</v>
      </c>
      <c r="B188" s="189" t="s">
        <v>285</v>
      </c>
      <c r="C188" s="99">
        <f t="shared" si="20"/>
        <v>16051636.504999999</v>
      </c>
      <c r="D188" s="103" t="str">
        <f>IF(ISNUMBER('Форма 1'!U188),'Форма 1'!$H188*VLOOKUP('Форма 1'!$F188,'Придельники до 2021'!$B$4:$X$28,'Форма 1'!U$8),"")</f>
        <v/>
      </c>
      <c r="E188" s="103" t="str">
        <f>IF(ISNUMBER('Форма 1'!V188),'Форма 1'!$H188*VLOOKUP('Форма 1'!$F188,'Придельники до 2021'!$B$4:$X$28,'Форма 1'!V$8),"")</f>
        <v/>
      </c>
      <c r="F188" s="103" t="str">
        <f>IF(ISNUMBER('Форма 1'!W188),'Форма 1'!$H188*VLOOKUP('Форма 1'!$F188,'Придельники до 2021'!$B$4:$X$28,'Форма 1'!W$8),"")</f>
        <v/>
      </c>
      <c r="G188" s="103" t="str">
        <f>IF(ISNUMBER('Форма 1'!X188),'Форма 1'!$H188*VLOOKUP('Форма 1'!$F188,'Придельники до 2021'!$B$4:$X$28,'Форма 1'!X$8),"")</f>
        <v/>
      </c>
      <c r="H188" s="103" t="str">
        <f>IF(ISNUMBER('Форма 1'!Y188),'Форма 1'!$H188*VLOOKUP('Форма 1'!$F188,'Придельники до 2021'!$B$4:$X$28,'Форма 1'!Y$8),"")</f>
        <v/>
      </c>
      <c r="I188" s="103" t="str">
        <f>IF(ISNUMBER('Форма 1'!Z188),'Форма 1'!$H188*VLOOKUP('Форма 1'!$F188,'Придельники до 2021'!$B$4:$X$28,'Форма 1'!Z$8),"")</f>
        <v/>
      </c>
      <c r="J188" s="103" t="str">
        <f>IF(ISNUMBER('Форма 1'!AA188),'Форма 1'!$H188*VLOOKUP('Форма 1'!$F188,'Придельники до 2021'!$B$4:$X$28,'Форма 1'!AA$8),"")</f>
        <v/>
      </c>
      <c r="K188" s="92"/>
      <c r="L188" s="88"/>
      <c r="M188" s="103">
        <f>IF(ISNUMBER('Форма 1'!AD188),'Форма 1'!$H188*VLOOKUP('Форма 1'!$F188,'Придельники с 2022'!$B$4:$X$28,'Форма 1'!AD$8),"")</f>
        <v>16051636.504999999</v>
      </c>
      <c r="N188" s="103" t="str">
        <f>IF(ISBLANK('Форма 1'!$AE188),"",IF('Форма 1'!$AE188=1,'Форма 1'!$H188*VLOOKUP('Форма 1'!$F188,'Придельники до 2021'!$B$4:$X$28,'Форма 1'!$AE$8,0),IF('Форма 1'!$AE188=2,'Форма 1'!$H188*VLOOKUP('Форма 1'!$F188,'Придельники до 2021'!$B$4:$X$28,13,0),IF('Форма 1'!$AE188=3,'Форма 1'!$H188*VLOOKUP('Форма 1'!$F188,'Придельники до 2021'!$B$4:$X$28,12,0)))))</f>
        <v/>
      </c>
      <c r="O188" s="103" t="str">
        <f>IF(ISNUMBER('Форма 1'!AF188),'Форма 1'!$H188*VLOOKUP('Форма 1'!$F188,'Придельники до 2021'!$B$4:$X$28,'Форма 1'!AF$8),"")</f>
        <v/>
      </c>
      <c r="P188" s="88"/>
      <c r="Q188" s="103" t="str">
        <f>IF(ISNUMBER('Форма 1'!AH188),'Форма 1'!$H188*VLOOKUP('Форма 1'!$F188,'Придельники до 2021'!$B$4:$X$28,'Форма 1'!AH$8),"")</f>
        <v/>
      </c>
      <c r="R188" s="103" t="str">
        <f>IF(ISNUMBER('Форма 1'!AI188),'Форма 1'!$H188*VLOOKUP('Форма 1'!$F188,'Придельники до 2021'!$B$4:$X$28,'Форма 1'!AI$8),"")</f>
        <v/>
      </c>
      <c r="S188" s="103" t="str">
        <f>IF(ISNUMBER('Форма 1'!AJ188),'Форма 1'!$H188*VLOOKUP('Форма 1'!$F188,'Придельники до 2021'!$B$4:$X$28,'Форма 1'!AJ$8),"")</f>
        <v/>
      </c>
      <c r="T188" s="87"/>
    </row>
    <row r="189" spans="1:20">
      <c r="A189" s="188">
        <f t="shared" si="22"/>
        <v>2</v>
      </c>
      <c r="B189" s="189" t="s">
        <v>286</v>
      </c>
      <c r="C189" s="99">
        <f t="shared" si="20"/>
        <v>269343.3</v>
      </c>
      <c r="D189" s="103" t="str">
        <f>IF(ISNUMBER('Форма 1'!U189),'Форма 1'!$H189*VLOOKUP('Форма 1'!$F189,'Придельники до 2021'!$B$4:$X$28,'Форма 1'!U$8),"")</f>
        <v/>
      </c>
      <c r="E189" s="103" t="str">
        <f>IF(ISNUMBER('Форма 1'!V189),'Форма 1'!$H189*VLOOKUP('Форма 1'!$F189,'Придельники до 2021'!$B$4:$X$28,'Форма 1'!V$8),"")</f>
        <v/>
      </c>
      <c r="F189" s="103" t="str">
        <f>IF(ISNUMBER('Форма 1'!W189),'Форма 1'!$H189*VLOOKUP('Форма 1'!$F189,'Придельники до 2021'!$B$4:$X$28,'Форма 1'!W$8),"")</f>
        <v/>
      </c>
      <c r="G189" s="103" t="str">
        <f>IF(ISNUMBER('Форма 1'!X189),'Форма 1'!$H189*VLOOKUP('Форма 1'!$F189,'Придельники до 2021'!$B$4:$X$28,'Форма 1'!X$8),"")</f>
        <v/>
      </c>
      <c r="H189" s="103" t="str">
        <f>IF(ISNUMBER('Форма 1'!Y189),'Форма 1'!$H189*VLOOKUP('Форма 1'!$F189,'Придельники до 2021'!$B$4:$X$28,'Форма 1'!Y$8),"")</f>
        <v/>
      </c>
      <c r="I189" s="103" t="str">
        <f>IF(ISNUMBER('Форма 1'!Z189),'Форма 1'!$H189*VLOOKUP('Форма 1'!$F189,'Придельники до 2021'!$B$4:$X$28,'Форма 1'!Z$8),"")</f>
        <v/>
      </c>
      <c r="J189" s="103" t="str">
        <f>IF(ISNUMBER('Форма 1'!AA189),'Форма 1'!$H189*VLOOKUP('Форма 1'!$F189,'Придельники до 2021'!$B$4:$X$28,'Форма 1'!AA$8),"")</f>
        <v/>
      </c>
      <c r="K189" s="92"/>
      <c r="L189" s="88"/>
      <c r="M189" s="103" t="str">
        <f>IF(ISNUMBER('Форма 1'!AD189),'Форма 1'!$H189*VLOOKUP('Форма 1'!$F189,'Придельники до 2021'!$B$4:$X$28,'Форма 1'!AD$8),"")</f>
        <v/>
      </c>
      <c r="N189" s="103" t="str">
        <f>IF(ISBLANK('Форма 1'!$AE189),"",IF('Форма 1'!$AE189=1,'Форма 1'!$H189*VLOOKUP('Форма 1'!$F189,'Придельники до 2021'!$B$4:$X$28,'Форма 1'!$AE$8,0),IF('Форма 1'!$AE189=2,'Форма 1'!$H189*VLOOKUP('Форма 1'!$F189,'Придельники до 2021'!$B$4:$X$28,13,0),IF('Форма 1'!$AE189=3,'Форма 1'!$H189*VLOOKUP('Форма 1'!$F189,'Придельники до 2021'!$B$4:$X$28,12,0)))))</f>
        <v/>
      </c>
      <c r="O189" s="103">
        <f>IF(ISNUMBER('Форма 1'!AF189),'Форма 1'!$H189*VLOOKUP('Форма 1'!$F189,'Придельники до 2021'!$B$4:$X$28,'Форма 1'!AF$8),"")</f>
        <v>269343.3</v>
      </c>
      <c r="P189" s="88"/>
      <c r="Q189" s="103" t="str">
        <f>IF(ISNUMBER('Форма 1'!AH189),'Форма 1'!$H189*VLOOKUP('Форма 1'!$F189,'Придельники до 2021'!$B$4:$X$28,'Форма 1'!AH$8),"")</f>
        <v/>
      </c>
      <c r="R189" s="103" t="str">
        <f>IF(ISNUMBER('Форма 1'!AI189),'Форма 1'!$H189*VLOOKUP('Форма 1'!$F189,'Придельники до 2021'!$B$4:$X$28,'Форма 1'!AI$8),"")</f>
        <v/>
      </c>
      <c r="S189" s="103" t="str">
        <f>IF(ISNUMBER('Форма 1'!AJ189),'Форма 1'!$H189*VLOOKUP('Форма 1'!$F189,'Придельники до 2021'!$B$4:$X$28,'Форма 1'!AJ$8),"")</f>
        <v/>
      </c>
      <c r="T189" s="87"/>
    </row>
    <row r="190" spans="1:20">
      <c r="A190" s="188">
        <f t="shared" si="22"/>
        <v>3</v>
      </c>
      <c r="B190" s="189" t="s">
        <v>287</v>
      </c>
      <c r="C190" s="99">
        <f t="shared" si="20"/>
        <v>2241266.5708000003</v>
      </c>
      <c r="D190" s="103" t="str">
        <f>IF(ISNUMBER('Форма 1'!U190),'Форма 1'!$H190*VLOOKUP('Форма 1'!$F190,'Придельники до 2021'!$B$4:$X$28,'Форма 1'!U$8),"")</f>
        <v/>
      </c>
      <c r="E190" s="103" t="str">
        <f>IF(ISNUMBER('Форма 1'!V190),'Форма 1'!$H190*VLOOKUP('Форма 1'!$F190,'Придельники до 2021'!$B$4:$X$28,'Форма 1'!V$8),"")</f>
        <v/>
      </c>
      <c r="F190" s="103" t="str">
        <f>IF(ISNUMBER('Форма 1'!W190),'Форма 1'!$H190*VLOOKUP('Форма 1'!$F190,'Придельники до 2021'!$B$4:$X$28,'Форма 1'!W$8),"")</f>
        <v/>
      </c>
      <c r="G190" s="103" t="str">
        <f>IF(ISNUMBER('Форма 1'!X190),'Форма 1'!$H190*VLOOKUP('Форма 1'!$F190,'Придельники до 2021'!$B$4:$X$28,'Форма 1'!X$8),"")</f>
        <v/>
      </c>
      <c r="H190" s="103" t="str">
        <f>IF(ISNUMBER('Форма 1'!Y190),'Форма 1'!$H190*VLOOKUP('Форма 1'!$F190,'Придельники до 2021'!$B$4:$X$28,'Форма 1'!Y$8),"")</f>
        <v/>
      </c>
      <c r="I190" s="103" t="str">
        <f>IF(ISNUMBER('Форма 1'!Z190),'Форма 1'!$H190*VLOOKUP('Форма 1'!$F190,'Придельники до 2021'!$B$4:$X$28,'Форма 1'!Z$8),"")</f>
        <v/>
      </c>
      <c r="J190" s="103" t="str">
        <f>IF(ISNUMBER('Форма 1'!AA190),'Форма 1'!$H190*VLOOKUP('Форма 1'!$F190,'Придельники до 2021'!$B$4:$X$28,'Форма 1'!AA$8),"")</f>
        <v/>
      </c>
      <c r="K190" s="92"/>
      <c r="L190" s="88"/>
      <c r="M190" s="103" t="str">
        <f>IF(ISNUMBER('Форма 1'!AD190),'Форма 1'!$H190*VLOOKUP('Форма 1'!$F190,'Придельники до 2021'!$B$4:$X$28,'Форма 1'!AD$8),"")</f>
        <v/>
      </c>
      <c r="N190" s="103" t="str">
        <f>IF(ISBLANK('Форма 1'!$AE190),"",IF('Форма 1'!$AE190=1,'Форма 1'!$H190*VLOOKUP('Форма 1'!$F190,'Придельники до 2021'!$B$4:$X$28,'Форма 1'!$AE$8,0),IF('Форма 1'!$AE190=2,'Форма 1'!$H190*VLOOKUP('Форма 1'!$F190,'Придельники до 2021'!$B$4:$X$28,13,0),IF('Форма 1'!$AE190=3,'Форма 1'!$H190*VLOOKUP('Форма 1'!$F190,'Придельники до 2021'!$B$4:$X$28,12,0)))))</f>
        <v/>
      </c>
      <c r="O190" s="103">
        <f>IF(ISNUMBER('Форма 1'!AF190),'Форма 1'!$H190*VLOOKUP('Форма 1'!$F190,'Придельники до 2021'!$B$4:$X$28,'Форма 1'!AF$8),"")</f>
        <v>2241266.5708000003</v>
      </c>
      <c r="P190" s="88"/>
      <c r="Q190" s="103" t="str">
        <f>IF(ISNUMBER('Форма 1'!AH190),'Форма 1'!$H190*VLOOKUP('Форма 1'!$F190,'Придельники до 2021'!$B$4:$X$28,'Форма 1'!AH$8),"")</f>
        <v/>
      </c>
      <c r="R190" s="103" t="str">
        <f>IF(ISNUMBER('Форма 1'!AI190),'Форма 1'!$H190*VLOOKUP('Форма 1'!$F190,'Придельники до 2021'!$B$4:$X$28,'Форма 1'!AI$8),"")</f>
        <v/>
      </c>
      <c r="S190" s="103" t="str">
        <f>IF(ISNUMBER('Форма 1'!AJ190),'Форма 1'!$H190*VLOOKUP('Форма 1'!$F190,'Придельники до 2021'!$B$4:$X$28,'Форма 1'!AJ$8),"")</f>
        <v/>
      </c>
      <c r="T190" s="87"/>
    </row>
    <row r="191" spans="1:20">
      <c r="A191" s="188">
        <f t="shared" si="22"/>
        <v>4</v>
      </c>
      <c r="B191" s="189" t="s">
        <v>288</v>
      </c>
      <c r="C191" s="99">
        <f t="shared" si="20"/>
        <v>13483898.603</v>
      </c>
      <c r="D191" s="103" t="str">
        <f>IF(ISNUMBER('Форма 1'!U191),'Форма 1'!$H191*VLOOKUP('Форма 1'!$F191,'Придельники до 2021'!$B$4:$X$28,'Форма 1'!U$8),"")</f>
        <v/>
      </c>
      <c r="E191" s="103" t="str">
        <f>IF(ISNUMBER('Форма 1'!V191),'Форма 1'!$H191*VLOOKUP('Форма 1'!$F191,'Придельники до 2021'!$B$4:$X$28,'Форма 1'!V$8),"")</f>
        <v/>
      </c>
      <c r="F191" s="103" t="str">
        <f>IF(ISNUMBER('Форма 1'!W191),'Форма 1'!$H191*VLOOKUP('Форма 1'!$F191,'Придельники до 2021'!$B$4:$X$28,'Форма 1'!W$8),"")</f>
        <v/>
      </c>
      <c r="G191" s="103" t="str">
        <f>IF(ISNUMBER('Форма 1'!X191),'Форма 1'!$H191*VLOOKUP('Форма 1'!$F191,'Придельники до 2021'!$B$4:$X$28,'Форма 1'!X$8),"")</f>
        <v/>
      </c>
      <c r="H191" s="103" t="str">
        <f>IF(ISNUMBER('Форма 1'!Y191),'Форма 1'!$H191*VLOOKUP('Форма 1'!$F191,'Придельники до 2021'!$B$4:$X$28,'Форма 1'!Y$8),"")</f>
        <v/>
      </c>
      <c r="I191" s="103" t="str">
        <f>IF(ISNUMBER('Форма 1'!Z191),'Форма 1'!$H191*VLOOKUP('Форма 1'!$F191,'Придельники до 2021'!$B$4:$X$28,'Форма 1'!Z$8),"")</f>
        <v/>
      </c>
      <c r="J191" s="103" t="str">
        <f>IF(ISNUMBER('Форма 1'!AA191),'Форма 1'!$H191*VLOOKUP('Форма 1'!$F191,'Придельники до 2021'!$B$4:$X$28,'Форма 1'!AA$8),"")</f>
        <v/>
      </c>
      <c r="K191" s="92"/>
      <c r="L191" s="88"/>
      <c r="M191" s="103">
        <f>IF(ISNUMBER('Форма 1'!AD191),'Форма 1'!$H191*VLOOKUP('Форма 1'!$F191,'Придельники до 2021'!$B$4:$X$28,'Форма 1'!AD$8),"")</f>
        <v>13483898.603</v>
      </c>
      <c r="N191" s="103" t="str">
        <f>IF(ISBLANK('Форма 1'!$AE191),"",IF('Форма 1'!$AE191=1,'Форма 1'!$H191*VLOOKUP('Форма 1'!$F191,'Придельники до 2021'!$B$4:$X$28,'Форма 1'!$AE$8,0),IF('Форма 1'!$AE191=2,'Форма 1'!$H191*VLOOKUP('Форма 1'!$F191,'Придельники до 2021'!$B$4:$X$28,13,0),IF('Форма 1'!$AE191=3,'Форма 1'!$H191*VLOOKUP('Форма 1'!$F191,'Придельники до 2021'!$B$4:$X$28,12,0)))))</f>
        <v/>
      </c>
      <c r="O191" s="103" t="str">
        <f>IF(ISNUMBER('Форма 1'!AF191),'Форма 1'!$H191*VLOOKUP('Форма 1'!$F191,'Придельники до 2021'!$B$4:$X$28,'Форма 1'!AF$8),"")</f>
        <v/>
      </c>
      <c r="P191" s="88"/>
      <c r="Q191" s="103" t="str">
        <f>IF(ISNUMBER('Форма 1'!AH191),'Форма 1'!$H191*VLOOKUP('Форма 1'!$F191,'Придельники до 2021'!$B$4:$X$28,'Форма 1'!AH$8),"")</f>
        <v/>
      </c>
      <c r="R191" s="103" t="str">
        <f>IF(ISNUMBER('Форма 1'!AI191),'Форма 1'!$H191*VLOOKUP('Форма 1'!$F191,'Придельники до 2021'!$B$4:$X$28,'Форма 1'!AI$8),"")</f>
        <v/>
      </c>
      <c r="S191" s="103" t="str">
        <f>IF(ISNUMBER('Форма 1'!AJ191),'Форма 1'!$H191*VLOOKUP('Форма 1'!$F191,'Придельники до 2021'!$B$4:$X$28,'Форма 1'!AJ$8),"")</f>
        <v/>
      </c>
      <c r="T191" s="87"/>
    </row>
    <row r="192" spans="1:20">
      <c r="A192" s="188">
        <f t="shared" si="22"/>
        <v>5</v>
      </c>
      <c r="B192" s="189" t="s">
        <v>289</v>
      </c>
      <c r="C192" s="99">
        <f t="shared" si="20"/>
        <v>13672191.438000001</v>
      </c>
      <c r="D192" s="103" t="str">
        <f>IF(ISNUMBER('Форма 1'!U192),'Форма 1'!$H192*VLOOKUP('Форма 1'!$F192,'Придельники до 2021'!$B$4:$X$28,'Форма 1'!U$8),"")</f>
        <v/>
      </c>
      <c r="E192" s="103" t="str">
        <f>IF(ISNUMBER('Форма 1'!V192),'Форма 1'!$H192*VLOOKUP('Форма 1'!$F192,'Придельники до 2021'!$B$4:$X$28,'Форма 1'!V$8),"")</f>
        <v/>
      </c>
      <c r="F192" s="103" t="str">
        <f>IF(ISNUMBER('Форма 1'!W192),'Форма 1'!$H192*VLOOKUP('Форма 1'!$F192,'Придельники до 2021'!$B$4:$X$28,'Форма 1'!W$8),"")</f>
        <v/>
      </c>
      <c r="G192" s="103" t="str">
        <f>IF(ISNUMBER('Форма 1'!X192),'Форма 1'!$H192*VLOOKUP('Форма 1'!$F192,'Придельники до 2021'!$B$4:$X$28,'Форма 1'!X$8),"")</f>
        <v/>
      </c>
      <c r="H192" s="103" t="str">
        <f>IF(ISNUMBER('Форма 1'!Y192),'Форма 1'!$H192*VLOOKUP('Форма 1'!$F192,'Придельники до 2021'!$B$4:$X$28,'Форма 1'!Y$8),"")</f>
        <v/>
      </c>
      <c r="I192" s="103" t="str">
        <f>IF(ISNUMBER('Форма 1'!Z192),'Форма 1'!$H192*VLOOKUP('Форма 1'!$F192,'Придельники до 2021'!$B$4:$X$28,'Форма 1'!Z$8),"")</f>
        <v/>
      </c>
      <c r="J192" s="103" t="str">
        <f>IF(ISNUMBER('Форма 1'!AA192),'Форма 1'!$H192*VLOOKUP('Форма 1'!$F192,'Придельники до 2021'!$B$4:$X$28,'Форма 1'!AA$8),"")</f>
        <v/>
      </c>
      <c r="K192" s="92"/>
      <c r="L192" s="88"/>
      <c r="M192" s="103">
        <f>IF(ISNUMBER('Форма 1'!AD192),'Форма 1'!$H192*VLOOKUP('Форма 1'!$F192,'Придельники до 2021'!$B$4:$X$28,'Форма 1'!AD$8),"")</f>
        <v>13672191.438000001</v>
      </c>
      <c r="N192" s="103" t="str">
        <f>IF(ISBLANK('Форма 1'!$AE192),"",IF('Форма 1'!$AE192=1,'Форма 1'!$H192*VLOOKUP('Форма 1'!$F192,'Придельники до 2021'!$B$4:$X$28,'Форма 1'!$AE$8,0),IF('Форма 1'!$AE192=2,'Форма 1'!$H192*VLOOKUP('Форма 1'!$F192,'Придельники до 2021'!$B$4:$X$28,13,0),IF('Форма 1'!$AE192=3,'Форма 1'!$H192*VLOOKUP('Форма 1'!$F192,'Придельники до 2021'!$B$4:$X$28,12,0)))))</f>
        <v/>
      </c>
      <c r="O192" s="103" t="str">
        <f>IF(ISNUMBER('Форма 1'!AF192),'Форма 1'!$H192*VLOOKUP('Форма 1'!$F192,'Придельники до 2021'!$B$4:$X$28,'Форма 1'!AF$8),"")</f>
        <v/>
      </c>
      <c r="P192" s="88"/>
      <c r="Q192" s="103" t="str">
        <f>IF(ISNUMBER('Форма 1'!AH192),'Форма 1'!$H192*VLOOKUP('Форма 1'!$F192,'Придельники до 2021'!$B$4:$X$28,'Форма 1'!AH$8),"")</f>
        <v/>
      </c>
      <c r="R192" s="103" t="str">
        <f>IF(ISNUMBER('Форма 1'!AI192),'Форма 1'!$H192*VLOOKUP('Форма 1'!$F192,'Придельники до 2021'!$B$4:$X$28,'Форма 1'!AI$8),"")</f>
        <v/>
      </c>
      <c r="S192" s="103" t="str">
        <f>IF(ISNUMBER('Форма 1'!AJ192),'Форма 1'!$H192*VLOOKUP('Форма 1'!$F192,'Придельники до 2021'!$B$4:$X$28,'Форма 1'!AJ$8),"")</f>
        <v/>
      </c>
      <c r="T192" s="87"/>
    </row>
    <row r="193" spans="1:20">
      <c r="A193" s="188">
        <f t="shared" si="22"/>
        <v>6</v>
      </c>
      <c r="B193" s="189" t="s">
        <v>290</v>
      </c>
      <c r="C193" s="99">
        <f t="shared" si="20"/>
        <v>3567610.9949999996</v>
      </c>
      <c r="D193" s="103" t="str">
        <f>IF(ISNUMBER('Форма 1'!U193),'Форма 1'!$H193*VLOOKUP('Форма 1'!$F193,'Придельники до 2021'!$B$4:$X$28,'Форма 1'!U$8),"")</f>
        <v/>
      </c>
      <c r="E193" s="103">
        <f>IF(ISNUMBER('Форма 1'!V193),'Форма 1'!$H193*VLOOKUP('Форма 1'!$F193,'Придельники до 2021'!$B$4:$X$28,'Форма 1'!V$8),"")</f>
        <v>3567610.9949999996</v>
      </c>
      <c r="F193" s="103" t="str">
        <f>IF(ISNUMBER('Форма 1'!W193),'Форма 1'!$H193*VLOOKUP('Форма 1'!$F193,'Придельники до 2021'!$B$4:$X$28,'Форма 1'!W$8),"")</f>
        <v/>
      </c>
      <c r="G193" s="103" t="str">
        <f>IF(ISNUMBER('Форма 1'!X193),'Форма 1'!$H193*VLOOKUP('Форма 1'!$F193,'Придельники до 2021'!$B$4:$X$28,'Форма 1'!X$8),"")</f>
        <v/>
      </c>
      <c r="H193" s="103" t="str">
        <f>IF(ISNUMBER('Форма 1'!Y193),'Форма 1'!$H193*VLOOKUP('Форма 1'!$F193,'Придельники до 2021'!$B$4:$X$28,'Форма 1'!Y$8),"")</f>
        <v/>
      </c>
      <c r="I193" s="103" t="str">
        <f>IF(ISNUMBER('Форма 1'!Z193),'Форма 1'!$H193*VLOOKUP('Форма 1'!$F193,'Придельники до 2021'!$B$4:$X$28,'Форма 1'!Z$8),"")</f>
        <v/>
      </c>
      <c r="J193" s="103" t="str">
        <f>IF(ISNUMBER('Форма 1'!AA193),'Форма 1'!$H193*VLOOKUP('Форма 1'!$F193,'Придельники до 2021'!$B$4:$X$28,'Форма 1'!AA$8),"")</f>
        <v/>
      </c>
      <c r="K193" s="92"/>
      <c r="L193" s="88"/>
      <c r="M193" s="103" t="str">
        <f>IF(ISNUMBER('Форма 1'!AD193),'Форма 1'!$H193*VLOOKUP('Форма 1'!$F193,'Придельники до 2021'!$B$4:$X$28,'Форма 1'!AD$8),"")</f>
        <v/>
      </c>
      <c r="N193" s="103" t="str">
        <f>IF(ISBLANK('Форма 1'!$AE193),"",IF('Форма 1'!$AE193=1,'Форма 1'!$H193*VLOOKUP('Форма 1'!$F193,'Придельники до 2021'!$B$4:$X$28,'Форма 1'!$AE$8,0),IF('Форма 1'!$AE193=2,'Форма 1'!$H193*VLOOKUP('Форма 1'!$F193,'Придельники до 2021'!$B$4:$X$28,13,0),IF('Форма 1'!$AE193=3,'Форма 1'!$H193*VLOOKUP('Форма 1'!$F193,'Придельники до 2021'!$B$4:$X$28,12,0)))))</f>
        <v/>
      </c>
      <c r="O193" s="103" t="str">
        <f>IF(ISNUMBER('Форма 1'!AF193),'Форма 1'!$H193*VLOOKUP('Форма 1'!$F193,'Придельники до 2021'!$B$4:$X$28,'Форма 1'!AF$8),"")</f>
        <v/>
      </c>
      <c r="P193" s="88"/>
      <c r="Q193" s="103" t="str">
        <f>IF(ISNUMBER('Форма 1'!AH193),'Форма 1'!$H193*VLOOKUP('Форма 1'!$F193,'Придельники до 2021'!$B$4:$X$28,'Форма 1'!AH$8),"")</f>
        <v/>
      </c>
      <c r="R193" s="103" t="str">
        <f>IF(ISNUMBER('Форма 1'!AI193),'Форма 1'!$H193*VLOOKUP('Форма 1'!$F193,'Придельники до 2021'!$B$4:$X$28,'Форма 1'!AI$8),"")</f>
        <v/>
      </c>
      <c r="S193" s="103" t="str">
        <f>IF(ISNUMBER('Форма 1'!AJ193),'Форма 1'!$H193*VLOOKUP('Форма 1'!$F193,'Придельники до 2021'!$B$4:$X$28,'Форма 1'!AJ$8),"")</f>
        <v/>
      </c>
      <c r="T193" s="87"/>
    </row>
    <row r="194" spans="1:20">
      <c r="A194" s="188">
        <f t="shared" si="22"/>
        <v>7</v>
      </c>
      <c r="B194" s="189" t="s">
        <v>291</v>
      </c>
      <c r="C194" s="99">
        <f t="shared" si="20"/>
        <v>14072906.699999999</v>
      </c>
      <c r="D194" s="103" t="str">
        <f>IF(ISNUMBER('Форма 1'!U194),'Форма 1'!$H194*VLOOKUP('Форма 1'!$F194,'Придельники до 2021'!$B$4:$X$28,'Форма 1'!U$8),"")</f>
        <v/>
      </c>
      <c r="E194" s="103" t="str">
        <f>IF(ISNUMBER('Форма 1'!V194),'Форма 1'!$H194*VLOOKUP('Форма 1'!$F194,'Придельники до 2021'!$B$4:$X$28,'Форма 1'!V$8),"")</f>
        <v/>
      </c>
      <c r="F194" s="103" t="str">
        <f>IF(ISNUMBER('Форма 1'!W194),'Форма 1'!$H194*VLOOKUP('Форма 1'!$F194,'Придельники до 2021'!$B$4:$X$28,'Форма 1'!W$8),"")</f>
        <v/>
      </c>
      <c r="G194" s="103" t="str">
        <f>IF(ISNUMBER('Форма 1'!X194),'Форма 1'!$H194*VLOOKUP('Форма 1'!$F194,'Придельники до 2021'!$B$4:$X$28,'Форма 1'!X$8),"")</f>
        <v/>
      </c>
      <c r="H194" s="103" t="str">
        <f>IF(ISNUMBER('Форма 1'!Y194),'Форма 1'!$H194*VLOOKUP('Форма 1'!$F194,'Придельники до 2021'!$B$4:$X$28,'Форма 1'!Y$8),"")</f>
        <v/>
      </c>
      <c r="I194" s="103" t="str">
        <f>IF(ISNUMBER('Форма 1'!Z194),'Форма 1'!$H194*VLOOKUP('Форма 1'!$F194,'Придельники до 2021'!$B$4:$X$28,'Форма 1'!Z$8),"")</f>
        <v/>
      </c>
      <c r="J194" s="103" t="str">
        <f>IF(ISNUMBER('Форма 1'!AA194),'Форма 1'!$H194*VLOOKUP('Форма 1'!$F194,'Придельники до 2021'!$B$4:$X$28,'Форма 1'!AA$8),"")</f>
        <v/>
      </c>
      <c r="K194" s="92"/>
      <c r="L194" s="88"/>
      <c r="M194" s="103">
        <f>IF(ISNUMBER('Форма 1'!AD194),'Форма 1'!$H194*VLOOKUP('Форма 1'!$F194,'Придельники до 2021'!$B$4:$X$28,'Форма 1'!AD$8),"")</f>
        <v>14072906.699999999</v>
      </c>
      <c r="N194" s="103" t="str">
        <f>IF(ISBLANK('Форма 1'!$AE194),"",IF('Форма 1'!$AE194=1,'Форма 1'!$H194*VLOOKUP('Форма 1'!$F194,'Придельники до 2021'!$B$4:$X$28,'Форма 1'!$AE$8,0),IF('Форма 1'!$AE194=2,'Форма 1'!$H194*VLOOKUP('Форма 1'!$F194,'Придельники до 2021'!$B$4:$X$28,13,0),IF('Форма 1'!$AE194=3,'Форма 1'!$H194*VLOOKUP('Форма 1'!$F194,'Придельники до 2021'!$B$4:$X$28,12,0)))))</f>
        <v/>
      </c>
      <c r="O194" s="103" t="str">
        <f>IF(ISNUMBER('Форма 1'!AF194),'Форма 1'!$H194*VLOOKUP('Форма 1'!$F194,'Придельники до 2021'!$B$4:$X$28,'Форма 1'!AF$8),"")</f>
        <v/>
      </c>
      <c r="P194" s="88"/>
      <c r="Q194" s="103" t="str">
        <f>IF(ISNUMBER('Форма 1'!AH194),'Форма 1'!$H194*VLOOKUP('Форма 1'!$F194,'Придельники до 2021'!$B$4:$X$28,'Форма 1'!AH$8),"")</f>
        <v/>
      </c>
      <c r="R194" s="103" t="str">
        <f>IF(ISNUMBER('Форма 1'!AI194),'Форма 1'!$H194*VLOOKUP('Форма 1'!$F194,'Придельники до 2021'!$B$4:$X$28,'Форма 1'!AI$8),"")</f>
        <v/>
      </c>
      <c r="S194" s="103" t="str">
        <f>IF(ISNUMBER('Форма 1'!AJ194),'Форма 1'!$H194*VLOOKUP('Форма 1'!$F194,'Придельники до 2021'!$B$4:$X$28,'Форма 1'!AJ$8),"")</f>
        <v/>
      </c>
      <c r="T194" s="87"/>
    </row>
    <row r="195" spans="1:20">
      <c r="A195" s="188">
        <f t="shared" si="22"/>
        <v>8</v>
      </c>
      <c r="B195" s="189" t="s">
        <v>292</v>
      </c>
      <c r="C195" s="99">
        <f t="shared" si="20"/>
        <v>460237.05199999997</v>
      </c>
      <c r="D195" s="103" t="str">
        <f>IF(ISNUMBER('Форма 1'!U195),'Форма 1'!$H195*VLOOKUP('Форма 1'!$F195,'Придельники до 2021'!$B$4:$X$28,'Форма 1'!U$8),"")</f>
        <v/>
      </c>
      <c r="E195" s="103" t="str">
        <f>IF(ISNUMBER('Форма 1'!V195),'Форма 1'!$H195*VLOOKUP('Форма 1'!$F195,'Придельники до 2021'!$B$4:$X$28,'Форма 1'!V$8),"")</f>
        <v/>
      </c>
      <c r="F195" s="103" t="str">
        <f>IF(ISNUMBER('Форма 1'!W195),'Форма 1'!$H195*VLOOKUP('Форма 1'!$F195,'Придельники до 2021'!$B$4:$X$28,'Форма 1'!W$8),"")</f>
        <v/>
      </c>
      <c r="G195" s="103" t="str">
        <f>IF(ISNUMBER('Форма 1'!X195),'Форма 1'!$H195*VLOOKUP('Форма 1'!$F195,'Придельники до 2021'!$B$4:$X$28,'Форма 1'!X$8),"")</f>
        <v/>
      </c>
      <c r="H195" s="103" t="str">
        <f>IF(ISNUMBER('Форма 1'!Y195),'Форма 1'!$H195*VLOOKUP('Форма 1'!$F195,'Придельники до 2021'!$B$4:$X$28,'Форма 1'!Y$8),"")</f>
        <v/>
      </c>
      <c r="I195" s="103">
        <f>IF(ISNUMBER('Форма 1'!Z195),'Форма 1'!$H195*VLOOKUP('Форма 1'!$F195,'Придельники до 2021'!$B$4:$X$28,'Форма 1'!Z$8),"")</f>
        <v>460237.05199999997</v>
      </c>
      <c r="J195" s="103" t="str">
        <f>IF(ISNUMBER('Форма 1'!AA195),'Форма 1'!$H195*VLOOKUP('Форма 1'!$F195,'Придельники до 2021'!$B$4:$X$28,'Форма 1'!AA$8),"")</f>
        <v/>
      </c>
      <c r="K195" s="92"/>
      <c r="L195" s="88"/>
      <c r="M195" s="103" t="str">
        <f>IF(ISNUMBER('Форма 1'!AD195),'Форма 1'!$H195*VLOOKUP('Форма 1'!$F195,'Придельники до 2021'!$B$4:$X$28,'Форма 1'!AD$8),"")</f>
        <v/>
      </c>
      <c r="N195" s="103" t="str">
        <f>IF(ISBLANK('Форма 1'!$AE195),"",IF('Форма 1'!$AE195=1,'Форма 1'!$H195*VLOOKUP('Форма 1'!$F195,'Придельники до 2021'!$B$4:$X$28,'Форма 1'!$AE$8,0),IF('Форма 1'!$AE195=2,'Форма 1'!$H195*VLOOKUP('Форма 1'!$F195,'Придельники до 2021'!$B$4:$X$28,13,0),IF('Форма 1'!$AE195=3,'Форма 1'!$H195*VLOOKUP('Форма 1'!$F195,'Придельники до 2021'!$B$4:$X$28,12,0)))))</f>
        <v/>
      </c>
      <c r="O195" s="103" t="str">
        <f>IF(ISNUMBER('Форма 1'!AF195),'Форма 1'!$H195*VLOOKUP('Форма 1'!$F195,'Придельники до 2021'!$B$4:$X$28,'Форма 1'!AF$8),"")</f>
        <v/>
      </c>
      <c r="P195" s="88"/>
      <c r="Q195" s="103" t="str">
        <f>IF(ISNUMBER('Форма 1'!AH195),'Форма 1'!$H195*VLOOKUP('Форма 1'!$F195,'Придельники до 2021'!$B$4:$X$28,'Форма 1'!AH$8),"")</f>
        <v/>
      </c>
      <c r="R195" s="103" t="str">
        <f>IF(ISNUMBER('Форма 1'!AI195),'Форма 1'!$H195*VLOOKUP('Форма 1'!$F195,'Придельники до 2021'!$B$4:$X$28,'Форма 1'!AI$8),"")</f>
        <v/>
      </c>
      <c r="S195" s="103" t="str">
        <f>IF(ISNUMBER('Форма 1'!AJ195),'Форма 1'!$H195*VLOOKUP('Форма 1'!$F195,'Придельники до 2021'!$B$4:$X$28,'Форма 1'!AJ$8),"")</f>
        <v/>
      </c>
      <c r="T195" s="87"/>
    </row>
    <row r="196" spans="1:20">
      <c r="A196" s="188">
        <f t="shared" si="22"/>
        <v>9</v>
      </c>
      <c r="B196" s="189" t="s">
        <v>293</v>
      </c>
      <c r="C196" s="99">
        <f t="shared" si="20"/>
        <v>14626774.105999999</v>
      </c>
      <c r="D196" s="103" t="str">
        <f>IF(ISNUMBER('Форма 1'!U196),'Форма 1'!$H196*VLOOKUP('Форма 1'!$F196,'Придельники до 2021'!$B$4:$X$28,'Форма 1'!U$8),"")</f>
        <v/>
      </c>
      <c r="E196" s="103" t="str">
        <f>IF(ISNUMBER('Форма 1'!V196),'Форма 1'!$H196*VLOOKUP('Форма 1'!$F196,'Придельники до 2021'!$B$4:$X$28,'Форма 1'!V$8),"")</f>
        <v/>
      </c>
      <c r="F196" s="103" t="str">
        <f>IF(ISNUMBER('Форма 1'!W196),'Форма 1'!$H196*VLOOKUP('Форма 1'!$F196,'Придельники до 2021'!$B$4:$X$28,'Форма 1'!W$8),"")</f>
        <v/>
      </c>
      <c r="G196" s="103">
        <f>IF(ISNUMBER('Форма 1'!X196),'Форма 1'!$H196*VLOOKUP('Форма 1'!$F196,'Придельники до 2021'!$B$4:$X$28,'Форма 1'!X$8),"")</f>
        <v>1803459.74</v>
      </c>
      <c r="H196" s="103">
        <f>IF(ISNUMBER('Форма 1'!Y196),'Форма 1'!$H196*VLOOKUP('Форма 1'!$F196,'Придельники до 2021'!$B$4:$X$28,'Форма 1'!Y$8),"")</f>
        <v>3409432.04</v>
      </c>
      <c r="I196" s="103" t="str">
        <f>IF(ISNUMBER('Форма 1'!Z196),'Форма 1'!$H196*VLOOKUP('Форма 1'!$F196,'Придельники до 2021'!$B$4:$X$28,'Форма 1'!Z$8),"")</f>
        <v/>
      </c>
      <c r="J196" s="103" t="str">
        <f>IF(ISNUMBER('Форма 1'!AA196),'Форма 1'!$H196*VLOOKUP('Форма 1'!$F196,'Придельники до 2021'!$B$4:$X$28,'Форма 1'!AA$8),"")</f>
        <v/>
      </c>
      <c r="K196" s="92"/>
      <c r="L196" s="88"/>
      <c r="M196" s="103" t="str">
        <f>IF(ISNUMBER('Форма 1'!AD196),'Форма 1'!$H196*VLOOKUP('Форма 1'!$F196,'Придельники до 2021'!$B$4:$X$28,'Форма 1'!AD$8),"")</f>
        <v/>
      </c>
      <c r="N196" s="103">
        <f>IF(ISBLANK('Форма 1'!$AE196),"",IF('Форма 1'!$AE196=1,'Форма 1'!$H196*VLOOKUP('Форма 1'!$F196,'Придельники до 2021'!$B$4:$X$28,'Форма 1'!$AE$8,0),IF('Форма 1'!$AE196=2,'Форма 1'!$H196*VLOOKUP('Форма 1'!$F196,'Придельники до 2021'!$B$4:$X$28,13,0),IF('Форма 1'!$AE196=3,'Форма 1'!$H196*VLOOKUP('Форма 1'!$F196,'Придельники до 2021'!$B$4:$X$28,12,0)))))</f>
        <v>9413882.3259999994</v>
      </c>
      <c r="O196" s="103" t="str">
        <f>IF(ISNUMBER('Форма 1'!AF196),'Форма 1'!$H196*VLOOKUP('Форма 1'!$F196,'Придельники до 2021'!$B$4:$X$28,'Форма 1'!AF$8),"")</f>
        <v/>
      </c>
      <c r="P196" s="88"/>
      <c r="Q196" s="103" t="str">
        <f>IF(ISNUMBER('Форма 1'!AH196),'Форма 1'!$H196*VLOOKUP('Форма 1'!$F196,'Придельники до 2021'!$B$4:$X$28,'Форма 1'!AH$8),"")</f>
        <v/>
      </c>
      <c r="R196" s="103" t="str">
        <f>IF(ISNUMBER('Форма 1'!AI196),'Форма 1'!$H196*VLOOKUP('Форма 1'!$F196,'Придельники до 2021'!$B$4:$X$28,'Форма 1'!AI$8),"")</f>
        <v/>
      </c>
      <c r="S196" s="103" t="str">
        <f>IF(ISNUMBER('Форма 1'!AJ196),'Форма 1'!$H196*VLOOKUP('Форма 1'!$F196,'Придельники до 2021'!$B$4:$X$28,'Форма 1'!AJ$8),"")</f>
        <v/>
      </c>
      <c r="T196" s="87"/>
    </row>
    <row r="197" spans="1:20">
      <c r="A197" s="188">
        <f t="shared" si="22"/>
        <v>10</v>
      </c>
      <c r="B197" s="189" t="s">
        <v>294</v>
      </c>
      <c r="C197" s="99">
        <f t="shared" si="20"/>
        <v>8041775.8499999996</v>
      </c>
      <c r="D197" s="103" t="str">
        <f>IF(ISNUMBER('Форма 1'!U197),'Форма 1'!$H197*VLOOKUP('Форма 1'!$F197,'Придельники до 2021'!$B$4:$X$28,'Форма 1'!U$8),"")</f>
        <v/>
      </c>
      <c r="E197" s="103" t="str">
        <f>IF(ISNUMBER('Форма 1'!V197),'Форма 1'!$H197*VLOOKUP('Форма 1'!$F197,'Придельники до 2021'!$B$4:$X$28,'Форма 1'!V$8),"")</f>
        <v/>
      </c>
      <c r="F197" s="103" t="str">
        <f>IF(ISNUMBER('Форма 1'!W197),'Форма 1'!$H197*VLOOKUP('Форма 1'!$F197,'Придельники до 2021'!$B$4:$X$28,'Форма 1'!W$8),"")</f>
        <v/>
      </c>
      <c r="G197" s="103">
        <f>IF(ISNUMBER('Форма 1'!X197),'Форма 1'!$H197*VLOOKUP('Форма 1'!$F197,'Придельники до 2021'!$B$4:$X$28,'Форма 1'!X$8),"")</f>
        <v>1299717.29</v>
      </c>
      <c r="H197" s="103">
        <f>IF(ISNUMBER('Форма 1'!Y197),'Форма 1'!$H197*VLOOKUP('Форма 1'!$F197,'Придельники до 2021'!$B$4:$X$28,'Форма 1'!Y$8),"")</f>
        <v>2457109.3400000003</v>
      </c>
      <c r="I197" s="103" t="str">
        <f>IF(ISNUMBER('Форма 1'!Z197),'Форма 1'!$H197*VLOOKUP('Форма 1'!$F197,'Придельники до 2021'!$B$4:$X$28,'Форма 1'!Z$8),"")</f>
        <v/>
      </c>
      <c r="J197" s="103">
        <f>IF(ISNUMBER('Форма 1'!AA197),'Форма 1'!$H197*VLOOKUP('Форма 1'!$F197,'Придельники до 2021'!$B$4:$X$28,'Форма 1'!AA$8),"")</f>
        <v>4284949.22</v>
      </c>
      <c r="K197" s="92"/>
      <c r="L197" s="88"/>
      <c r="M197" s="103" t="str">
        <f>IF(ISNUMBER('Форма 1'!AD197),'Форма 1'!$H197*VLOOKUP('Форма 1'!$F197,'Придельники до 2021'!$B$4:$X$28,'Форма 1'!AD$8),"")</f>
        <v/>
      </c>
      <c r="N197" s="103" t="str">
        <f>IF(ISBLANK('Форма 1'!$AE197),"",IF('Форма 1'!$AE197=1,'Форма 1'!$H197*VLOOKUP('Форма 1'!$F197,'Придельники до 2021'!$B$4:$X$28,'Форма 1'!$AE$8,0),IF('Форма 1'!$AE197=2,'Форма 1'!$H197*VLOOKUP('Форма 1'!$F197,'Придельники до 2021'!$B$4:$X$28,13,0),IF('Форма 1'!$AE197=3,'Форма 1'!$H197*VLOOKUP('Форма 1'!$F197,'Придельники до 2021'!$B$4:$X$28,12,0)))))</f>
        <v/>
      </c>
      <c r="O197" s="103" t="str">
        <f>IF(ISNUMBER('Форма 1'!AF197),'Форма 1'!$H197*VLOOKUP('Форма 1'!$F197,'Придельники до 2021'!$B$4:$X$28,'Форма 1'!AF$8),"")</f>
        <v/>
      </c>
      <c r="P197" s="88"/>
      <c r="Q197" s="103" t="str">
        <f>IF(ISNUMBER('Форма 1'!AH197),'Форма 1'!$H197*VLOOKUP('Форма 1'!$F197,'Придельники до 2021'!$B$4:$X$28,'Форма 1'!AH$8),"")</f>
        <v/>
      </c>
      <c r="R197" s="103" t="str">
        <f>IF(ISNUMBER('Форма 1'!AI197),'Форма 1'!$H197*VLOOKUP('Форма 1'!$F197,'Придельники до 2021'!$B$4:$X$28,'Форма 1'!AI$8),"")</f>
        <v/>
      </c>
      <c r="S197" s="103" t="str">
        <f>IF(ISNUMBER('Форма 1'!AJ197),'Форма 1'!$H197*VLOOKUP('Форма 1'!$F197,'Придельники до 2021'!$B$4:$X$28,'Форма 1'!AJ$8),"")</f>
        <v/>
      </c>
      <c r="T197" s="87"/>
    </row>
    <row r="198" spans="1:20">
      <c r="A198" s="188">
        <f t="shared" si="22"/>
        <v>11</v>
      </c>
      <c r="B198" s="189" t="s">
        <v>295</v>
      </c>
      <c r="C198" s="99">
        <f t="shared" si="20"/>
        <v>4484604.54</v>
      </c>
      <c r="D198" s="103" t="str">
        <f>IF(ISNUMBER('Форма 1'!U198),'Форма 1'!$H198*VLOOKUP('Форма 1'!$F198,'Придельники до 2021'!$B$4:$X$28,'Форма 1'!U$8),"")</f>
        <v/>
      </c>
      <c r="E198" s="103">
        <f>IF(ISNUMBER('Форма 1'!V198),'Форма 1'!$H198*VLOOKUP('Форма 1'!$F198,'Придельники до 2021'!$B$4:$X$28,'Форма 1'!V$8),"")</f>
        <v>4484604.54</v>
      </c>
      <c r="F198" s="103" t="str">
        <f>IF(ISNUMBER('Форма 1'!W198),'Форма 1'!$H198*VLOOKUP('Форма 1'!$F198,'Придельники до 2021'!$B$4:$X$28,'Форма 1'!W$8),"")</f>
        <v/>
      </c>
      <c r="G198" s="103" t="str">
        <f>IF(ISNUMBER('Форма 1'!X198),'Форма 1'!$H198*VLOOKUP('Форма 1'!$F198,'Придельники до 2021'!$B$4:$X$28,'Форма 1'!X$8),"")</f>
        <v/>
      </c>
      <c r="H198" s="103" t="str">
        <f>IF(ISNUMBER('Форма 1'!Y198),'Форма 1'!$H198*VLOOKUP('Форма 1'!$F198,'Придельники до 2021'!$B$4:$X$28,'Форма 1'!Y$8),"")</f>
        <v/>
      </c>
      <c r="I198" s="103" t="str">
        <f>IF(ISNUMBER('Форма 1'!Z198),'Форма 1'!$H198*VLOOKUP('Форма 1'!$F198,'Придельники до 2021'!$B$4:$X$28,'Форма 1'!Z$8),"")</f>
        <v/>
      </c>
      <c r="J198" s="103" t="str">
        <f>IF(ISNUMBER('Форма 1'!AA198),'Форма 1'!$H198*VLOOKUP('Форма 1'!$F198,'Придельники до 2021'!$B$4:$X$28,'Форма 1'!AA$8),"")</f>
        <v/>
      </c>
      <c r="K198" s="92"/>
      <c r="L198" s="88"/>
      <c r="M198" s="103" t="str">
        <f>IF(ISNUMBER('Форма 1'!AD198),'Форма 1'!$H198*VLOOKUP('Форма 1'!$F198,'Придельники до 2021'!$B$4:$X$28,'Форма 1'!AD$8),"")</f>
        <v/>
      </c>
      <c r="N198" s="103" t="str">
        <f>IF(ISBLANK('Форма 1'!$AE198),"",IF('Форма 1'!$AE198=1,'Форма 1'!$H198*VLOOKUP('Форма 1'!$F198,'Придельники до 2021'!$B$4:$X$28,'Форма 1'!$AE$8,0),IF('Форма 1'!$AE198=2,'Форма 1'!$H198*VLOOKUP('Форма 1'!$F198,'Придельники до 2021'!$B$4:$X$28,13,0),IF('Форма 1'!$AE198=3,'Форма 1'!$H198*VLOOKUP('Форма 1'!$F198,'Придельники до 2021'!$B$4:$X$28,12,0)))))</f>
        <v/>
      </c>
      <c r="O198" s="103" t="str">
        <f>IF(ISNUMBER('Форма 1'!AF198),'Форма 1'!$H198*VLOOKUP('Форма 1'!$F198,'Придельники до 2021'!$B$4:$X$28,'Форма 1'!AF$8),"")</f>
        <v/>
      </c>
      <c r="P198" s="88"/>
      <c r="Q198" s="103" t="str">
        <f>IF(ISNUMBER('Форма 1'!AH198),'Форма 1'!$H198*VLOOKUP('Форма 1'!$F198,'Придельники до 2021'!$B$4:$X$28,'Форма 1'!AH$8),"")</f>
        <v/>
      </c>
      <c r="R198" s="103" t="str">
        <f>IF(ISNUMBER('Форма 1'!AI198),'Форма 1'!$H198*VLOOKUP('Форма 1'!$F198,'Придельники до 2021'!$B$4:$X$28,'Форма 1'!AI$8),"")</f>
        <v/>
      </c>
      <c r="S198" s="103" t="str">
        <f>IF(ISNUMBER('Форма 1'!AJ198),'Форма 1'!$H198*VLOOKUP('Форма 1'!$F198,'Придельники до 2021'!$B$4:$X$28,'Форма 1'!AJ$8),"")</f>
        <v/>
      </c>
      <c r="T198" s="87"/>
    </row>
    <row r="199" spans="1:20">
      <c r="A199" s="188">
        <f t="shared" si="22"/>
        <v>12</v>
      </c>
      <c r="B199" s="189" t="s">
        <v>296</v>
      </c>
      <c r="C199" s="99">
        <f t="shared" si="20"/>
        <v>11975859.24</v>
      </c>
      <c r="D199" s="103">
        <f>IF(ISNUMBER('Форма 1'!U199),'Форма 1'!$H199*VLOOKUP('Форма 1'!$F199,'Придельники до 2021'!$B$4:$X$28,'Форма 1'!U$8),"")</f>
        <v>869992.56220000004</v>
      </c>
      <c r="E199" s="103" t="str">
        <f>IF(ISNUMBER('Форма 1'!V199),'Форма 1'!$H199*VLOOKUP('Форма 1'!$F199,'Придельники до 2021'!$B$4:$X$28,'Форма 1'!V$8),"")</f>
        <v/>
      </c>
      <c r="F199" s="103" t="str">
        <f>IF(ISNUMBER('Форма 1'!W199),'Форма 1'!$H199*VLOOKUP('Форма 1'!$F199,'Придельники до 2021'!$B$4:$X$28,'Форма 1'!W$8),"")</f>
        <v/>
      </c>
      <c r="G199" s="103" t="str">
        <f>IF(ISNUMBER('Форма 1'!X199),'Форма 1'!$H199*VLOOKUP('Форма 1'!$F199,'Придельники до 2021'!$B$4:$X$28,'Форма 1'!X$8),"")</f>
        <v/>
      </c>
      <c r="H199" s="103" t="str">
        <f>IF(ISNUMBER('Форма 1'!Y199),'Форма 1'!$H199*VLOOKUP('Форма 1'!$F199,'Придельники до 2021'!$B$4:$X$28,'Форма 1'!Y$8),"")</f>
        <v/>
      </c>
      <c r="I199" s="103" t="str">
        <f>IF(ISNUMBER('Форма 1'!Z199),'Форма 1'!$H199*VLOOKUP('Форма 1'!$F199,'Придельники до 2021'!$B$4:$X$28,'Форма 1'!Z$8),"")</f>
        <v/>
      </c>
      <c r="J199" s="103" t="str">
        <f>IF(ISNUMBER('Форма 1'!AA199),'Форма 1'!$H199*VLOOKUP('Форма 1'!$F199,'Придельники до 2021'!$B$4:$X$28,'Форма 1'!AA$8),"")</f>
        <v/>
      </c>
      <c r="K199" s="92"/>
      <c r="L199" s="88"/>
      <c r="M199" s="103">
        <f>IF(ISNUMBER('Форма 1'!AD199),'Форма 1'!$H199*VLOOKUP('Форма 1'!$F199,'Придельники до 2021'!$B$4:$X$28,'Форма 1'!AD$8),"")</f>
        <v>11105866.6778</v>
      </c>
      <c r="N199" s="103" t="str">
        <f>IF(ISBLANK('Форма 1'!$AE199),"",IF('Форма 1'!$AE199=1,'Форма 1'!$H199*VLOOKUP('Форма 1'!$F199,'Придельники до 2021'!$B$4:$X$28,'Форма 1'!$AE$8,0),IF('Форма 1'!$AE199=2,'Форма 1'!$H199*VLOOKUP('Форма 1'!$F199,'Придельники до 2021'!$B$4:$X$28,13,0),IF('Форма 1'!$AE199=3,'Форма 1'!$H199*VLOOKUP('Форма 1'!$F199,'Придельники до 2021'!$B$4:$X$28,12,0)))))</f>
        <v/>
      </c>
      <c r="O199" s="103" t="str">
        <f>IF(ISNUMBER('Форма 1'!AF199),'Форма 1'!$H199*VLOOKUP('Форма 1'!$F199,'Придельники до 2021'!$B$4:$X$28,'Форма 1'!AF$8),"")</f>
        <v/>
      </c>
      <c r="P199" s="88"/>
      <c r="Q199" s="103" t="str">
        <f>IF(ISNUMBER('Форма 1'!AH199),'Форма 1'!$H199*VLOOKUP('Форма 1'!$F199,'Придельники до 2021'!$B$4:$X$28,'Форма 1'!AH$8),"")</f>
        <v/>
      </c>
      <c r="R199" s="103" t="str">
        <f>IF(ISNUMBER('Форма 1'!AI199),'Форма 1'!$H199*VLOOKUP('Форма 1'!$F199,'Придельники до 2021'!$B$4:$X$28,'Форма 1'!AI$8),"")</f>
        <v/>
      </c>
      <c r="S199" s="103" t="str">
        <f>IF(ISNUMBER('Форма 1'!AJ199),'Форма 1'!$H199*VLOOKUP('Форма 1'!$F199,'Придельники до 2021'!$B$4:$X$28,'Форма 1'!AJ$8),"")</f>
        <v/>
      </c>
      <c r="T199" s="87"/>
    </row>
    <row r="200" spans="1:20">
      <c r="A200" s="188">
        <f t="shared" si="22"/>
        <v>13</v>
      </c>
      <c r="B200" s="189" t="s">
        <v>297</v>
      </c>
      <c r="C200" s="99">
        <f t="shared" si="20"/>
        <v>13444398</v>
      </c>
      <c r="D200" s="103" t="str">
        <f>IF(ISNUMBER('Форма 1'!U200),'Форма 1'!$H200*VLOOKUP('Форма 1'!$F200,'Придельники до 2021'!$B$4:$X$28,'Форма 1'!U$8),"")</f>
        <v/>
      </c>
      <c r="E200" s="103" t="str">
        <f>IF(ISNUMBER('Форма 1'!V200),'Форма 1'!$H200*VLOOKUP('Форма 1'!$F200,'Придельники до 2021'!$B$4:$X$28,'Форма 1'!V$8),"")</f>
        <v/>
      </c>
      <c r="F200" s="103" t="str">
        <f>IF(ISNUMBER('Форма 1'!W200),'Форма 1'!$H200*VLOOKUP('Форма 1'!$F200,'Придельники до 2021'!$B$4:$X$28,'Форма 1'!W$8),"")</f>
        <v/>
      </c>
      <c r="G200" s="103" t="str">
        <f>IF(ISNUMBER('Форма 1'!X200),'Форма 1'!$H200*VLOOKUP('Форма 1'!$F200,'Придельники до 2021'!$B$4:$X$28,'Форма 1'!X$8),"")</f>
        <v/>
      </c>
      <c r="H200" s="103" t="str">
        <f>IF(ISNUMBER('Форма 1'!Y200),'Форма 1'!$H200*VLOOKUP('Форма 1'!$F200,'Придельники до 2021'!$B$4:$X$28,'Форма 1'!Y$8),"")</f>
        <v/>
      </c>
      <c r="I200" s="103" t="str">
        <f>IF(ISNUMBER('Форма 1'!Z200),'Форма 1'!$H200*VLOOKUP('Форма 1'!$F200,'Придельники до 2021'!$B$4:$X$28,'Форма 1'!Z$8),"")</f>
        <v/>
      </c>
      <c r="J200" s="103" t="str">
        <f>IF(ISNUMBER('Форма 1'!AA200),'Форма 1'!$H200*VLOOKUP('Форма 1'!$F200,'Придельники до 2021'!$B$4:$X$28,'Форма 1'!AA$8),"")</f>
        <v/>
      </c>
      <c r="K200" s="90">
        <v>6</v>
      </c>
      <c r="L200" s="87">
        <v>13444398</v>
      </c>
      <c r="M200" s="103" t="str">
        <f>IF(ISNUMBER('Форма 1'!AD200),'Форма 1'!$H200*VLOOKUP('Форма 1'!$F200,'Придельники до 2021'!$B$4:$X$28,'Форма 1'!AD$8),"")</f>
        <v/>
      </c>
      <c r="N200" s="103" t="str">
        <f>IF(ISBLANK('Форма 1'!$AE200),"",IF('Форма 1'!$AE200=1,'Форма 1'!$H200*VLOOKUP('Форма 1'!$F200,'Придельники до 2021'!$B$4:$X$28,'Форма 1'!$AE$8,0),IF('Форма 1'!$AE200=2,'Форма 1'!$H200*VLOOKUP('Форма 1'!$F200,'Придельники до 2021'!$B$4:$X$28,13,0),IF('Форма 1'!$AE200=3,'Форма 1'!$H200*VLOOKUP('Форма 1'!$F200,'Придельники до 2021'!$B$4:$X$28,12,0)))))</f>
        <v/>
      </c>
      <c r="O200" s="103" t="str">
        <f>IF(ISNUMBER('Форма 1'!AF200),'Форма 1'!$H200*VLOOKUP('Форма 1'!$F200,'Придельники до 2021'!$B$4:$X$28,'Форма 1'!AF$8),"")</f>
        <v/>
      </c>
      <c r="P200" s="88"/>
      <c r="Q200" s="103" t="str">
        <f>IF(ISNUMBER('Форма 1'!AH200),'Форма 1'!$H200*VLOOKUP('Форма 1'!$F200,'Придельники до 2021'!$B$4:$X$28,'Форма 1'!AH$8),"")</f>
        <v/>
      </c>
      <c r="R200" s="103" t="str">
        <f>IF(ISNUMBER('Форма 1'!AI200),'Форма 1'!$H200*VLOOKUP('Форма 1'!$F200,'Придельники до 2021'!$B$4:$X$28,'Форма 1'!AI$8),"")</f>
        <v/>
      </c>
      <c r="S200" s="103" t="str">
        <f>IF(ISNUMBER('Форма 1'!AJ200),'Форма 1'!$H200*VLOOKUP('Форма 1'!$F200,'Придельники до 2021'!$B$4:$X$28,'Форма 1'!AJ$8),"")</f>
        <v/>
      </c>
      <c r="T200" s="87"/>
    </row>
    <row r="201" spans="1:20">
      <c r="A201" s="188">
        <f t="shared" si="22"/>
        <v>14</v>
      </c>
      <c r="B201" s="189" t="s">
        <v>298</v>
      </c>
      <c r="C201" s="99">
        <f t="shared" si="20"/>
        <v>15941830.050000001</v>
      </c>
      <c r="D201" s="103" t="str">
        <f>IF(ISNUMBER('Форма 1'!U201),'Форма 1'!$H201*VLOOKUP('Форма 1'!$F201,'Придельники до 2021'!$B$4:$X$28,'Форма 1'!U$8),"")</f>
        <v/>
      </c>
      <c r="E201" s="103" t="str">
        <f>IF(ISNUMBER('Форма 1'!V201),'Форма 1'!$H201*VLOOKUP('Форма 1'!$F201,'Придельники до 2021'!$B$4:$X$28,'Форма 1'!V$8),"")</f>
        <v/>
      </c>
      <c r="F201" s="103" t="str">
        <f>IF(ISNUMBER('Форма 1'!W201),'Форма 1'!$H201*VLOOKUP('Форма 1'!$F201,'Придельники до 2021'!$B$4:$X$28,'Форма 1'!W$8),"")</f>
        <v/>
      </c>
      <c r="G201" s="103" t="str">
        <f>IF(ISNUMBER('Форма 1'!X201),'Форма 1'!$H201*VLOOKUP('Форма 1'!$F201,'Придельники до 2021'!$B$4:$X$28,'Форма 1'!X$8),"")</f>
        <v/>
      </c>
      <c r="H201" s="103" t="str">
        <f>IF(ISNUMBER('Форма 1'!Y201),'Форма 1'!$H201*VLOOKUP('Форма 1'!$F201,'Придельники до 2021'!$B$4:$X$28,'Форма 1'!Y$8),"")</f>
        <v/>
      </c>
      <c r="I201" s="103" t="str">
        <f>IF(ISNUMBER('Форма 1'!Z201),'Форма 1'!$H201*VLOOKUP('Форма 1'!$F201,'Придельники до 2021'!$B$4:$X$28,'Форма 1'!Z$8),"")</f>
        <v/>
      </c>
      <c r="J201" s="103" t="str">
        <f>IF(ISNUMBER('Форма 1'!AA201),'Форма 1'!$H201*VLOOKUP('Форма 1'!$F201,'Придельники до 2021'!$B$4:$X$28,'Форма 1'!AA$8),"")</f>
        <v/>
      </c>
      <c r="K201" s="92"/>
      <c r="L201" s="88"/>
      <c r="M201" s="103">
        <f>IF(ISNUMBER('Форма 1'!AD201),'Форма 1'!$H201*VLOOKUP('Форма 1'!$F201,'Придельники до 2021'!$B$4:$X$28,'Форма 1'!AD$8),"")</f>
        <v>15941830.050000001</v>
      </c>
      <c r="N201" s="103" t="str">
        <f>IF(ISBLANK('Форма 1'!$AE201),"",IF('Форма 1'!$AE201=1,'Форма 1'!$H201*VLOOKUP('Форма 1'!$F201,'Придельники до 2021'!$B$4:$X$28,'Форма 1'!$AE$8,0),IF('Форма 1'!$AE201=2,'Форма 1'!$H201*VLOOKUP('Форма 1'!$F201,'Придельники до 2021'!$B$4:$X$28,13,0),IF('Форма 1'!$AE201=3,'Форма 1'!$H201*VLOOKUP('Форма 1'!$F201,'Придельники до 2021'!$B$4:$X$28,12,0)))))</f>
        <v/>
      </c>
      <c r="O201" s="103" t="str">
        <f>IF(ISNUMBER('Форма 1'!AF201),'Форма 1'!$H201*VLOOKUP('Форма 1'!$F201,'Придельники до 2021'!$B$4:$X$28,'Форма 1'!AF$8),"")</f>
        <v/>
      </c>
      <c r="P201" s="88"/>
      <c r="Q201" s="103" t="str">
        <f>IF(ISNUMBER('Форма 1'!AH201),'Форма 1'!$H201*VLOOKUP('Форма 1'!$F201,'Придельники до 2021'!$B$4:$X$28,'Форма 1'!AH$8),"")</f>
        <v/>
      </c>
      <c r="R201" s="103" t="str">
        <f>IF(ISNUMBER('Форма 1'!AI201),'Форма 1'!$H201*VLOOKUP('Форма 1'!$F201,'Придельники до 2021'!$B$4:$X$28,'Форма 1'!AI$8),"")</f>
        <v/>
      </c>
      <c r="S201" s="103" t="str">
        <f>IF(ISNUMBER('Форма 1'!AJ201),'Форма 1'!$H201*VLOOKUP('Форма 1'!$F201,'Придельники до 2021'!$B$4:$X$28,'Форма 1'!AJ$8),"")</f>
        <v/>
      </c>
      <c r="T201" s="87"/>
    </row>
    <row r="202" spans="1:20">
      <c r="A202" s="188">
        <f t="shared" si="22"/>
        <v>15</v>
      </c>
      <c r="B202" s="189" t="s">
        <v>299</v>
      </c>
      <c r="C202" s="99">
        <f t="shared" si="20"/>
        <v>21452653.560000002</v>
      </c>
      <c r="D202" s="103" t="str">
        <f>IF(ISNUMBER('Форма 1'!U202),'Форма 1'!$H202*VLOOKUP('Форма 1'!$F202,'Придельники до 2021'!$B$4:$X$28,'Форма 1'!U$8),"")</f>
        <v/>
      </c>
      <c r="E202" s="103">
        <f>IF(ISNUMBER('Форма 1'!V202),'Форма 1'!$H202*VLOOKUP('Форма 1'!$F202,'Придельники до 2021'!$B$4:$X$28,'Форма 1'!V$8),"")</f>
        <v>21452653.560000002</v>
      </c>
      <c r="F202" s="103" t="str">
        <f>IF(ISNUMBER('Форма 1'!W202),'Форма 1'!$H202*VLOOKUP('Форма 1'!$F202,'Придельники до 2021'!$B$4:$X$28,'Форма 1'!W$8),"")</f>
        <v/>
      </c>
      <c r="G202" s="103" t="str">
        <f>IF(ISNUMBER('Форма 1'!X202),'Форма 1'!$H202*VLOOKUP('Форма 1'!$F202,'Придельники до 2021'!$B$4:$X$28,'Форма 1'!X$8),"")</f>
        <v/>
      </c>
      <c r="H202" s="103" t="str">
        <f>IF(ISNUMBER('Форма 1'!Y202),'Форма 1'!$H202*VLOOKUP('Форма 1'!$F202,'Придельники до 2021'!$B$4:$X$28,'Форма 1'!Y$8),"")</f>
        <v/>
      </c>
      <c r="I202" s="103" t="str">
        <f>IF(ISNUMBER('Форма 1'!Z202),'Форма 1'!$H202*VLOOKUP('Форма 1'!$F202,'Придельники до 2021'!$B$4:$X$28,'Форма 1'!Z$8),"")</f>
        <v/>
      </c>
      <c r="J202" s="103" t="str">
        <f>IF(ISNUMBER('Форма 1'!AA202),'Форма 1'!$H202*VLOOKUP('Форма 1'!$F202,'Придельники до 2021'!$B$4:$X$28,'Форма 1'!AA$8),"")</f>
        <v/>
      </c>
      <c r="K202" s="90"/>
      <c r="L202" s="87"/>
      <c r="M202" s="103" t="str">
        <f>IF(ISNUMBER('Форма 1'!AD202),'Форма 1'!$H202*VLOOKUP('Форма 1'!$F202,'Придельники до 2021'!$B$4:$X$28,'Форма 1'!AD$8),"")</f>
        <v/>
      </c>
      <c r="N202" s="103" t="str">
        <f>IF(ISBLANK('Форма 1'!$AE202),"",IF('Форма 1'!$AE202=1,'Форма 1'!$H202*VLOOKUP('Форма 1'!$F202,'Придельники до 2021'!$B$4:$X$28,'Форма 1'!$AE$8,0),IF('Форма 1'!$AE202=2,'Форма 1'!$H202*VLOOKUP('Форма 1'!$F202,'Придельники до 2021'!$B$4:$X$28,13,0),IF('Форма 1'!$AE202=3,'Форма 1'!$H202*VLOOKUP('Форма 1'!$F202,'Придельники до 2021'!$B$4:$X$28,12,0)))))</f>
        <v/>
      </c>
      <c r="O202" s="103" t="str">
        <f>IF(ISNUMBER('Форма 1'!AF202),'Форма 1'!$H202*VLOOKUP('Форма 1'!$F202,'Придельники до 2021'!$B$4:$X$28,'Форма 1'!AF$8),"")</f>
        <v/>
      </c>
      <c r="P202" s="87"/>
      <c r="Q202" s="103" t="str">
        <f>IF(ISNUMBER('Форма 1'!AH202),'Форма 1'!$H202*VLOOKUP('Форма 1'!$F202,'Придельники до 2021'!$B$4:$X$28,'Форма 1'!AH$8),"")</f>
        <v/>
      </c>
      <c r="R202" s="103" t="str">
        <f>IF(ISNUMBER('Форма 1'!AI202),'Форма 1'!$H202*VLOOKUP('Форма 1'!$F202,'Придельники до 2021'!$B$4:$X$28,'Форма 1'!AI$8),"")</f>
        <v/>
      </c>
      <c r="S202" s="103" t="str">
        <f>IF(ISNUMBER('Форма 1'!AJ202),'Форма 1'!$H202*VLOOKUP('Форма 1'!$F202,'Придельники до 2021'!$B$4:$X$28,'Форма 1'!AJ$8),"")</f>
        <v/>
      </c>
      <c r="T202" s="87"/>
    </row>
    <row r="203" spans="1:20">
      <c r="A203" s="188">
        <f t="shared" si="22"/>
        <v>16</v>
      </c>
      <c r="B203" s="189" t="s">
        <v>300</v>
      </c>
      <c r="C203" s="99">
        <f t="shared" si="20"/>
        <v>31762425.856000002</v>
      </c>
      <c r="D203" s="103" t="str">
        <f>IF(ISNUMBER('Форма 1'!U203),'Форма 1'!$H203*VLOOKUP('Форма 1'!$F203,'Придельники до 2021'!$B$4:$X$28,'Форма 1'!U$8),"")</f>
        <v/>
      </c>
      <c r="E203" s="103" t="str">
        <f>IF(ISNUMBER('Форма 1'!V203),'Форма 1'!$H203*VLOOKUP('Форма 1'!$F203,'Придельники до 2021'!$B$4:$X$28,'Форма 1'!V$8),"")</f>
        <v/>
      </c>
      <c r="F203" s="103" t="str">
        <f>IF(ISNUMBER('Форма 1'!W203),'Форма 1'!$H203*VLOOKUP('Форма 1'!$F203,'Придельники до 2021'!$B$4:$X$28,'Форма 1'!W$8),"")</f>
        <v/>
      </c>
      <c r="G203" s="103" t="str">
        <f>IF(ISNUMBER('Форма 1'!X203),'Форма 1'!$H203*VLOOKUP('Форма 1'!$F203,'Придельники до 2021'!$B$4:$X$28,'Форма 1'!X$8),"")</f>
        <v/>
      </c>
      <c r="H203" s="103" t="str">
        <f>IF(ISNUMBER('Форма 1'!Y203),'Форма 1'!$H203*VLOOKUP('Форма 1'!$F203,'Придельники до 2021'!$B$4:$X$28,'Форма 1'!Y$8),"")</f>
        <v/>
      </c>
      <c r="I203" s="103" t="str">
        <f>IF(ISNUMBER('Форма 1'!Z203),'Форма 1'!$H203*VLOOKUP('Форма 1'!$F203,'Придельники до 2021'!$B$4:$X$28,'Форма 1'!Z$8),"")</f>
        <v/>
      </c>
      <c r="J203" s="103" t="str">
        <f>IF(ISNUMBER('Форма 1'!AA203),'Форма 1'!$H203*VLOOKUP('Форма 1'!$F203,'Придельники до 2021'!$B$4:$X$28,'Форма 1'!AA$8),"")</f>
        <v/>
      </c>
      <c r="K203" s="92"/>
      <c r="L203" s="88"/>
      <c r="M203" s="103">
        <f>IF(ISNUMBER('Форма 1'!AD203),'Форма 1'!$H203*VLOOKUP('Форма 1'!$F203,'Придельники с 2022'!$B$4:$X$28,'Форма 1'!AD$8),"")</f>
        <v>31762425.856000002</v>
      </c>
      <c r="N203" s="103" t="str">
        <f>IF(ISBLANK('Форма 1'!$AE203),"",IF('Форма 1'!$AE203=1,'Форма 1'!$H203*VLOOKUP('Форма 1'!$F203,'Придельники до 2021'!$B$4:$X$28,'Форма 1'!$AE$8,0),IF('Форма 1'!$AE203=2,'Форма 1'!$H203*VLOOKUP('Форма 1'!$F203,'Придельники до 2021'!$B$4:$X$28,13,0),IF('Форма 1'!$AE203=3,'Форма 1'!$H203*VLOOKUP('Форма 1'!$F203,'Придельники до 2021'!$B$4:$X$28,12,0)))))</f>
        <v/>
      </c>
      <c r="O203" s="103" t="str">
        <f>IF(ISNUMBER('Форма 1'!AF203),'Форма 1'!$H203*VLOOKUP('Форма 1'!$F203,'Придельники до 2021'!$B$4:$X$28,'Форма 1'!AF$8),"")</f>
        <v/>
      </c>
      <c r="P203" s="88"/>
      <c r="Q203" s="103" t="str">
        <f>IF(ISNUMBER('Форма 1'!AH203),'Форма 1'!$H203*VLOOKUP('Форма 1'!$F203,'Придельники до 2021'!$B$4:$X$28,'Форма 1'!AH$8),"")</f>
        <v/>
      </c>
      <c r="R203" s="103" t="str">
        <f>IF(ISNUMBER('Форма 1'!AI203),'Форма 1'!$H203*VLOOKUP('Форма 1'!$F203,'Придельники до 2021'!$B$4:$X$28,'Форма 1'!AI$8),"")</f>
        <v/>
      </c>
      <c r="S203" s="103" t="str">
        <f>IF(ISNUMBER('Форма 1'!AJ203),'Форма 1'!$H203*VLOOKUP('Форма 1'!$F203,'Придельники до 2021'!$B$4:$X$28,'Форма 1'!AJ$8),"")</f>
        <v/>
      </c>
      <c r="T203" s="87"/>
    </row>
    <row r="204" spans="1:20">
      <c r="A204" s="188">
        <f t="shared" si="22"/>
        <v>17</v>
      </c>
      <c r="B204" s="189" t="s">
        <v>2947</v>
      </c>
      <c r="C204" s="99">
        <f>SUM(D204:J204,L204:T204)</f>
        <v>9551508.2149999999</v>
      </c>
      <c r="D204" s="103" t="str">
        <f>IF(ISNUMBER('Форма 1'!U204),'Форма 1'!$H204*VLOOKUP('Форма 1'!$F204,'Придельники с 2022'!$B$4:$X$28,'Форма 1'!U$8),"")</f>
        <v/>
      </c>
      <c r="E204" s="103" t="str">
        <f>IF(ISNUMBER('Форма 1'!V204),'Форма 1'!$H204*VLOOKUP('Форма 1'!$F204,'Придельники с 2022'!$B$4:$X$28,'Форма 1'!V$8),"")</f>
        <v/>
      </c>
      <c r="F204" s="103" t="str">
        <f>IF(ISNUMBER('Форма 1'!W204),'Форма 1'!$H204*VLOOKUP('Форма 1'!$F204,'Придельники с 2022'!$B$4:$X$28,'Форма 1'!W$8),"")</f>
        <v/>
      </c>
      <c r="G204" s="103" t="str">
        <f>IF(ISNUMBER('Форма 1'!X204),'Форма 1'!$H204*VLOOKUP('Форма 1'!$F204,'Придельники с 2022'!$B$4:$X$28,'Форма 1'!X$8),"")</f>
        <v/>
      </c>
      <c r="H204" s="103" t="str">
        <f>IF(ISNUMBER('Форма 1'!Y204),'Форма 1'!$H204*VLOOKUP('Форма 1'!$F204,'Придельники с 2022'!$B$4:$X$28,'Форма 1'!Y$8),"")</f>
        <v/>
      </c>
      <c r="I204" s="103" t="str">
        <f>IF(ISNUMBER('Форма 1'!Z204),'Форма 1'!$H204*VLOOKUP('Форма 1'!$F204,'Придельники с 2022'!$B$4:$X$28,'Форма 1'!Z$8),"")</f>
        <v/>
      </c>
      <c r="J204" s="103" t="str">
        <f>IF(ISNUMBER('Форма 1'!AA204),'Форма 1'!$H204*VLOOKUP('Форма 1'!$F204,'Придельники с 2022'!$B$4:$X$28,'Форма 1'!AA$8),"")</f>
        <v/>
      </c>
      <c r="K204" s="90"/>
      <c r="L204" s="87"/>
      <c r="M204" s="103" t="str">
        <f>IF(ISNUMBER('Форма 1'!AD204),'Форма 1'!$H204*VLOOKUP('Форма 1'!$F204,'Придельники с 2022'!$B$4:$X$28,'Форма 1'!AD$8),"")</f>
        <v/>
      </c>
      <c r="N204" s="103">
        <f>IF(ISBLANK('Форма 1'!$AE204),"",IF('Форма 1'!$AE204=1,'Форма 1'!$H204*VLOOKUP('Форма 1'!$F204,'Придельники до 2021'!$B$4:$X$28,'Форма 1'!$AE$8,0),IF('Форма 1'!$AE204=2,'Форма 1'!$H204*VLOOKUP('Форма 1'!$F204,'Придельники до 2021'!$B$4:$X$28,13,0),IF('Форма 1'!$AE204=3,'Форма 1'!$H204*VLOOKUP('Форма 1'!$F204,'Придельники до 2021'!$B$4:$X$28,12,0)))))</f>
        <v>9551508.2149999999</v>
      </c>
      <c r="O204" s="103" t="str">
        <f>IF(ISNUMBER('Форма 1'!AF204),'Форма 1'!$H204*VLOOKUP('Форма 1'!$F204,'Придельники с 2022'!$B$4:$X$28,'Форма 1'!AF$8),"")</f>
        <v/>
      </c>
      <c r="P204" s="88"/>
      <c r="Q204" s="103" t="str">
        <f>IF(ISNUMBER('Форма 1'!AH204),'Форма 1'!$H204*VLOOKUP('Форма 1'!$F204,'Придельники с 2022'!$B$4:$X$28,'Форма 1'!AH$8),"")</f>
        <v/>
      </c>
      <c r="R204" s="103" t="str">
        <f>IF(ISNUMBER('Форма 1'!AI204),'Форма 1'!$H204*VLOOKUP('Форма 1'!$F204,'Придельники с 2022'!$B$4:$X$28,'Форма 1'!AI$8),"")</f>
        <v/>
      </c>
      <c r="S204" s="103" t="str">
        <f>IF(ISNUMBER('Форма 1'!AJ204),'Форма 1'!$H204*VLOOKUP('Форма 1'!$F204,'Придельники с 2022'!$B$4:$X$28,'Форма 1'!AJ$8),"")</f>
        <v/>
      </c>
      <c r="T204" s="88"/>
    </row>
    <row r="205" spans="1:20">
      <c r="A205" s="188">
        <f t="shared" si="22"/>
        <v>18</v>
      </c>
      <c r="B205" s="189" t="s">
        <v>301</v>
      </c>
      <c r="C205" s="99">
        <f t="shared" si="20"/>
        <v>5435052.4799999995</v>
      </c>
      <c r="D205" s="103" t="str">
        <f>IF(ISNUMBER('Форма 1'!U205),'Форма 1'!$H205*VLOOKUP('Форма 1'!$F205,'Придельники до 2021'!$B$4:$X$28,'Форма 1'!U$8),"")</f>
        <v/>
      </c>
      <c r="E205" s="103">
        <f>IF(ISNUMBER('Форма 1'!V205),'Форма 1'!$H205*VLOOKUP('Форма 1'!$F205,'Придельники до 2021'!$B$4:$X$28,'Форма 1'!V$8),"")</f>
        <v>5435052.4799999995</v>
      </c>
      <c r="F205" s="103" t="str">
        <f>IF(ISNUMBER('Форма 1'!W205),'Форма 1'!$H205*VLOOKUP('Форма 1'!$F205,'Придельники до 2021'!$B$4:$X$28,'Форма 1'!W$8),"")</f>
        <v/>
      </c>
      <c r="G205" s="103" t="str">
        <f>IF(ISNUMBER('Форма 1'!X205),'Форма 1'!$H205*VLOOKUP('Форма 1'!$F205,'Придельники до 2021'!$B$4:$X$28,'Форма 1'!X$8),"")</f>
        <v/>
      </c>
      <c r="H205" s="103" t="str">
        <f>IF(ISNUMBER('Форма 1'!Y205),'Форма 1'!$H205*VLOOKUP('Форма 1'!$F205,'Придельники до 2021'!$B$4:$X$28,'Форма 1'!Y$8),"")</f>
        <v/>
      </c>
      <c r="I205" s="103" t="str">
        <f>IF(ISNUMBER('Форма 1'!Z205),'Форма 1'!$H205*VLOOKUP('Форма 1'!$F205,'Придельники до 2021'!$B$4:$X$28,'Форма 1'!Z$8),"")</f>
        <v/>
      </c>
      <c r="J205" s="103" t="str">
        <f>IF(ISNUMBER('Форма 1'!AA205),'Форма 1'!$H205*VLOOKUP('Форма 1'!$F205,'Придельники до 2021'!$B$4:$X$28,'Форма 1'!AA$8),"")</f>
        <v/>
      </c>
      <c r="K205" s="90"/>
      <c r="L205" s="87"/>
      <c r="M205" s="103" t="str">
        <f>IF(ISNUMBER('Форма 1'!AD205),'Форма 1'!$H205*VLOOKUP('Форма 1'!$F205,'Придельники до 2021'!$B$4:$X$28,'Форма 1'!AD$8),"")</f>
        <v/>
      </c>
      <c r="N205" s="103" t="str">
        <f>IF(ISBLANK('Форма 1'!$AE205),"",IF('Форма 1'!$AE205=1,'Форма 1'!$H205*VLOOKUP('Форма 1'!$F205,'Придельники до 2021'!$B$4:$X$28,'Форма 1'!$AE$8,0),IF('Форма 1'!$AE205=2,'Форма 1'!$H205*VLOOKUP('Форма 1'!$F205,'Придельники до 2021'!$B$4:$X$28,13,0),IF('Форма 1'!$AE205=3,'Форма 1'!$H205*VLOOKUP('Форма 1'!$F205,'Придельники до 2021'!$B$4:$X$28,12,0)))))</f>
        <v/>
      </c>
      <c r="O205" s="103" t="str">
        <f>IF(ISNUMBER('Форма 1'!AF205),'Форма 1'!$H205*VLOOKUP('Форма 1'!$F205,'Придельники до 2021'!$B$4:$X$28,'Форма 1'!AF$8),"")</f>
        <v/>
      </c>
      <c r="P205" s="87"/>
      <c r="Q205" s="103" t="str">
        <f>IF(ISNUMBER('Форма 1'!AH205),'Форма 1'!$H205*VLOOKUP('Форма 1'!$F205,'Придельники до 2021'!$B$4:$X$28,'Форма 1'!AH$8),"")</f>
        <v/>
      </c>
      <c r="R205" s="103" t="str">
        <f>IF(ISNUMBER('Форма 1'!AI205),'Форма 1'!$H205*VLOOKUP('Форма 1'!$F205,'Придельники до 2021'!$B$4:$X$28,'Форма 1'!AI$8),"")</f>
        <v/>
      </c>
      <c r="S205" s="103" t="str">
        <f>IF(ISNUMBER('Форма 1'!AJ205),'Форма 1'!$H205*VLOOKUP('Форма 1'!$F205,'Придельники до 2021'!$B$4:$X$28,'Форма 1'!AJ$8),"")</f>
        <v/>
      </c>
      <c r="T205" s="87"/>
    </row>
    <row r="206" spans="1:20">
      <c r="A206" s="188">
        <f t="shared" si="22"/>
        <v>19</v>
      </c>
      <c r="B206" s="189" t="s">
        <v>302</v>
      </c>
      <c r="C206" s="99">
        <f>SUM(D206:J206,L206:T206)</f>
        <v>444708.50400000002</v>
      </c>
      <c r="D206" s="103" t="str">
        <f>IF(ISNUMBER('Форма 1'!U206),'Форма 1'!$H206*VLOOKUP('Форма 1'!$F206,'Придельники до 2021'!$B$4:$X$28,'Форма 1'!U$8),"")</f>
        <v/>
      </c>
      <c r="E206" s="103" t="str">
        <f>IF(ISNUMBER('Форма 1'!V206),'Форма 1'!$H206*VLOOKUP('Форма 1'!$F206,'Придельники до 2021'!$B$4:$X$28,'Форма 1'!V$8),"")</f>
        <v/>
      </c>
      <c r="F206" s="103" t="str">
        <f>IF(ISNUMBER('Форма 1'!W206),'Форма 1'!$H206*VLOOKUP('Форма 1'!$F206,'Придельники до 2021'!$B$4:$X$28,'Форма 1'!W$8),"")</f>
        <v/>
      </c>
      <c r="G206" s="103" t="str">
        <f>IF(ISNUMBER('Форма 1'!X206),'Форма 1'!$H206*VLOOKUP('Форма 1'!$F206,'Придельники до 2021'!$B$4:$X$28,'Форма 1'!X$8),"")</f>
        <v/>
      </c>
      <c r="H206" s="103" t="str">
        <f>IF(ISNUMBER('Форма 1'!Y206),'Форма 1'!$H206*VLOOKUP('Форма 1'!$F206,'Придельники до 2021'!$B$4:$X$28,'Форма 1'!Y$8),"")</f>
        <v/>
      </c>
      <c r="I206" s="103" t="str">
        <f>IF(ISNUMBER('Форма 1'!Z206),'Форма 1'!$H206*VLOOKUP('Форма 1'!$F206,'Придельники до 2021'!$B$4:$X$28,'Форма 1'!Z$8),"")</f>
        <v/>
      </c>
      <c r="J206" s="103" t="str">
        <f>IF(ISNUMBER('Форма 1'!AA206),'Форма 1'!$H206*VLOOKUP('Форма 1'!$F206,'Придельники до 2021'!$B$4:$X$28,'Форма 1'!AA$8),"")</f>
        <v/>
      </c>
      <c r="K206" s="90"/>
      <c r="L206" s="87"/>
      <c r="M206" s="103" t="str">
        <f>IF(ISNUMBER('Форма 1'!AD206),'Форма 1'!$H206*VLOOKUP('Форма 1'!$F206,'Придельники до 2021'!$B$4:$X$28,'Форма 1'!AD$8),"")</f>
        <v/>
      </c>
      <c r="N206" s="103" t="str">
        <f>IF(ISBLANK('Форма 1'!$AE206),"",IF('Форма 1'!$AE206=1,'Форма 1'!$H206*VLOOKUP('Форма 1'!$F206,'Придельники до 2021'!$B$4:$X$28,'Форма 1'!$AE$8,0),IF('Форма 1'!$AE206=2,'Форма 1'!$H206*VLOOKUP('Форма 1'!$F206,'Придельники до 2021'!$B$4:$X$28,13,0),IF('Форма 1'!$AE206=3,'Форма 1'!$H206*VLOOKUP('Форма 1'!$F206,'Придельники до 2021'!$B$4:$X$28,12,0)))))</f>
        <v/>
      </c>
      <c r="O206" s="103">
        <f>IF(ISNUMBER('Форма 1'!AF206),'Форма 1'!$H206*VLOOKUP('Форма 1'!$F206,'Придельники до 2021'!$B$4:$X$28,'Форма 1'!AF$8),"")</f>
        <v>444708.50400000002</v>
      </c>
      <c r="P206" s="87"/>
      <c r="Q206" s="103" t="str">
        <f>IF(ISNUMBER('Форма 1'!AH206),'Форма 1'!$H206*VLOOKUP('Форма 1'!$F206,'Придельники до 2021'!$B$4:$X$28,'Форма 1'!AH$8),"")</f>
        <v/>
      </c>
      <c r="R206" s="103" t="str">
        <f>IF(ISNUMBER('Форма 1'!AI206),'Форма 1'!$H206*VLOOKUP('Форма 1'!$F206,'Придельники до 2021'!$B$4:$X$28,'Форма 1'!AI$8),"")</f>
        <v/>
      </c>
      <c r="S206" s="103" t="str">
        <f>IF(ISNUMBER('Форма 1'!AJ206),'Форма 1'!$H206*VLOOKUP('Форма 1'!$F206,'Придельники до 2021'!$B$4:$X$28,'Форма 1'!AJ$8),"")</f>
        <v/>
      </c>
      <c r="T206" s="87"/>
    </row>
    <row r="207" spans="1:20">
      <c r="A207" s="188">
        <f t="shared" si="22"/>
        <v>20</v>
      </c>
      <c r="B207" s="189" t="s">
        <v>303</v>
      </c>
      <c r="C207" s="99">
        <f>SUM(D207:J207,L207:T207)</f>
        <v>3483772.7170000002</v>
      </c>
      <c r="D207" s="103" t="str">
        <f>IF(ISNUMBER('Форма 1'!U207),'Форма 1'!$H207*VLOOKUP('Форма 1'!$F207,'Придельники до 2021'!$B$4:$X$28,'Форма 1'!U$8),"")</f>
        <v/>
      </c>
      <c r="E207" s="103" t="str">
        <f>IF(ISNUMBER('Форма 1'!V207),'Форма 1'!$H207*VLOOKUP('Форма 1'!$F207,'Придельники до 2021'!$B$4:$X$28,'Форма 1'!V$8),"")</f>
        <v/>
      </c>
      <c r="F207" s="103" t="str">
        <f>IF(ISNUMBER('Форма 1'!W207),'Форма 1'!$H207*VLOOKUP('Форма 1'!$F207,'Придельники до 2021'!$B$4:$X$28,'Форма 1'!W$8),"")</f>
        <v/>
      </c>
      <c r="G207" s="103" t="str">
        <f>IF(ISNUMBER('Форма 1'!X207),'Форма 1'!$H207*VLOOKUP('Форма 1'!$F207,'Придельники до 2021'!$B$4:$X$28,'Форма 1'!X$8),"")</f>
        <v/>
      </c>
      <c r="H207" s="103" t="str">
        <f>IF(ISNUMBER('Форма 1'!Y207),'Форма 1'!$H207*VLOOKUP('Форма 1'!$F207,'Придельники до 2021'!$B$4:$X$28,'Форма 1'!Y$8),"")</f>
        <v/>
      </c>
      <c r="I207" s="103" t="str">
        <f>IF(ISNUMBER('Форма 1'!Z207),'Форма 1'!$H207*VLOOKUP('Форма 1'!$F207,'Придельники до 2021'!$B$4:$X$28,'Форма 1'!Z$8),"")</f>
        <v/>
      </c>
      <c r="J207" s="103" t="str">
        <f>IF(ISNUMBER('Форма 1'!AA207),'Форма 1'!$H207*VLOOKUP('Форма 1'!$F207,'Придельники до 2021'!$B$4:$X$28,'Форма 1'!AA$8),"")</f>
        <v/>
      </c>
      <c r="K207" s="90"/>
      <c r="L207" s="87"/>
      <c r="M207" s="103">
        <f>IF(ISNUMBER('Форма 1'!AD207),'Форма 1'!$H207*VLOOKUP('Форма 1'!$F207,'Придельники до 2021'!$B$4:$X$28,'Форма 1'!AD$8),"")</f>
        <v>3483772.7170000002</v>
      </c>
      <c r="N207" s="103" t="str">
        <f>IF(ISBLANK('Форма 1'!$AE207),"",IF('Форма 1'!$AE207=1,'Форма 1'!$H207*VLOOKUP('Форма 1'!$F207,'Придельники до 2021'!$B$4:$X$28,'Форма 1'!$AE$8,0),IF('Форма 1'!$AE207=2,'Форма 1'!$H207*VLOOKUP('Форма 1'!$F207,'Придельники до 2021'!$B$4:$X$28,13,0),IF('Форма 1'!$AE207=3,'Форма 1'!$H207*VLOOKUP('Форма 1'!$F207,'Придельники до 2021'!$B$4:$X$28,12,0)))))</f>
        <v/>
      </c>
      <c r="O207" s="103" t="str">
        <f>IF(ISNUMBER('Форма 1'!AF207),'Форма 1'!$H207*VLOOKUP('Форма 1'!$F207,'Придельники до 2021'!$B$4:$X$28,'Форма 1'!AF$8),"")</f>
        <v/>
      </c>
      <c r="P207" s="87"/>
      <c r="Q207" s="103" t="str">
        <f>IF(ISNUMBER('Форма 1'!AH207),'Форма 1'!$H207*VLOOKUP('Форма 1'!$F207,'Придельники до 2021'!$B$4:$X$28,'Форма 1'!AH$8),"")</f>
        <v/>
      </c>
      <c r="R207" s="103" t="str">
        <f>IF(ISNUMBER('Форма 1'!AI207),'Форма 1'!$H207*VLOOKUP('Форма 1'!$F207,'Придельники до 2021'!$B$4:$X$28,'Форма 1'!AI$8),"")</f>
        <v/>
      </c>
      <c r="S207" s="103" t="str">
        <f>IF(ISNUMBER('Форма 1'!AJ207),'Форма 1'!$H207*VLOOKUP('Форма 1'!$F207,'Придельники до 2021'!$B$4:$X$28,'Форма 1'!AJ$8),"")</f>
        <v/>
      </c>
      <c r="T207" s="87"/>
    </row>
    <row r="208" spans="1:20">
      <c r="A208" s="188">
        <f t="shared" si="22"/>
        <v>21</v>
      </c>
      <c r="B208" s="189" t="s">
        <v>305</v>
      </c>
      <c r="C208" s="99">
        <f>SUM(D208:J208,L208:T208)</f>
        <v>170634.53200000001</v>
      </c>
      <c r="D208" s="103" t="str">
        <f>IF(ISNUMBER('Форма 1'!U208),'Форма 1'!$H208*VLOOKUP('Форма 1'!$F208,'Придельники до 2021'!$B$4:$X$28,'Форма 1'!U$8),"")</f>
        <v/>
      </c>
      <c r="E208" s="103" t="str">
        <f>IF(ISNUMBER('Форма 1'!V208),'Форма 1'!$H208*VLOOKUP('Форма 1'!$F208,'Придельники до 2021'!$B$4:$X$28,'Форма 1'!V$8),"")</f>
        <v/>
      </c>
      <c r="F208" s="103" t="str">
        <f>IF(ISNUMBER('Форма 1'!W208),'Форма 1'!$H208*VLOOKUP('Форма 1'!$F208,'Придельники до 2021'!$B$4:$X$28,'Форма 1'!W$8),"")</f>
        <v/>
      </c>
      <c r="G208" s="103">
        <f>IF(ISNUMBER('Форма 1'!X208),'Форма 1'!$H208*VLOOKUP('Форма 1'!$F208,'Придельники до 2021'!$B$4:$X$28,'Форма 1'!X$8),"")</f>
        <v>134575.92199999999</v>
      </c>
      <c r="H208" s="103" t="str">
        <f>IF(ISNUMBER('Форма 1'!Y208),'Форма 1'!$H208*VLOOKUP('Форма 1'!$F208,'Придельники до 2021'!$B$4:$X$28,'Форма 1'!Y$8),"")</f>
        <v/>
      </c>
      <c r="I208" s="103" t="str">
        <f>IF(ISNUMBER('Форма 1'!Z208),'Форма 1'!$H208*VLOOKUP('Форма 1'!$F208,'Придельники до 2021'!$B$4:$X$28,'Форма 1'!Z$8),"")</f>
        <v/>
      </c>
      <c r="J208" s="103" t="str">
        <f>IF(ISNUMBER('Форма 1'!AA208),'Форма 1'!$H208*VLOOKUP('Форма 1'!$F208,'Придельники до 2021'!$B$4:$X$28,'Форма 1'!AA$8),"")</f>
        <v/>
      </c>
      <c r="K208" s="90"/>
      <c r="L208" s="87"/>
      <c r="M208" s="103" t="str">
        <f>IF(ISNUMBER('Форма 1'!AD208),'Форма 1'!$H208*VLOOKUP('Форма 1'!$F208,'Придельники до 2021'!$B$4:$X$28,'Форма 1'!AD$8),"")</f>
        <v/>
      </c>
      <c r="N208" s="103" t="str">
        <f>IF(ISBLANK('Форма 1'!$AE208),"",IF('Форма 1'!$AE208=1,'Форма 1'!$H208*VLOOKUP('Форма 1'!$F208,'Придельники до 2021'!$B$4:$X$28,'Форма 1'!$AE$8,0),IF('Форма 1'!$AE208=2,'Форма 1'!$H208*VLOOKUP('Форма 1'!$F208,'Придельники до 2021'!$B$4:$X$28,13,0),IF('Форма 1'!$AE208=3,'Форма 1'!$H208*VLOOKUP('Форма 1'!$F208,'Придельники до 2021'!$B$4:$X$28,12,0)))))</f>
        <v/>
      </c>
      <c r="O208" s="103" t="str">
        <f>IF(ISNUMBER('Форма 1'!AF208),'Форма 1'!$H208*VLOOKUP('Форма 1'!$F208,'Придельники до 2021'!$B$4:$X$28,'Форма 1'!AF$8),"")</f>
        <v/>
      </c>
      <c r="P208" s="87">
        <v>36058.61</v>
      </c>
      <c r="Q208" s="103" t="str">
        <f>IF(ISNUMBER('Форма 1'!AH208),'Форма 1'!$H208*VLOOKUP('Форма 1'!$F208,'Придельники до 2021'!$B$4:$X$28,'Форма 1'!AH$8),"")</f>
        <v/>
      </c>
      <c r="R208" s="103" t="str">
        <f>IF(ISNUMBER('Форма 1'!AI208),'Форма 1'!$H208*VLOOKUP('Форма 1'!$F208,'Придельники до 2021'!$B$4:$X$28,'Форма 1'!AI$8),"")</f>
        <v/>
      </c>
      <c r="S208" s="103" t="str">
        <f>IF(ISNUMBER('Форма 1'!AJ208),'Форма 1'!$H208*VLOOKUP('Форма 1'!$F208,'Придельники до 2021'!$B$4:$X$28,'Форма 1'!AJ$8),"")</f>
        <v/>
      </c>
      <c r="T208" s="87"/>
    </row>
    <row r="209" spans="1:20" ht="15.75">
      <c r="A209" s="187">
        <v>0</v>
      </c>
      <c r="B209" s="34" t="s">
        <v>307</v>
      </c>
      <c r="C209" s="36">
        <f t="shared" ref="C209:T209" si="23">SUM(C210:C245)</f>
        <v>425131553.87700003</v>
      </c>
      <c r="D209" s="36">
        <f t="shared" si="23"/>
        <v>15022456.370999999</v>
      </c>
      <c r="E209" s="36">
        <f t="shared" si="23"/>
        <v>14773392.432</v>
      </c>
      <c r="F209" s="36">
        <f t="shared" si="23"/>
        <v>0</v>
      </c>
      <c r="G209" s="36">
        <f t="shared" si="23"/>
        <v>3477671.2970000003</v>
      </c>
      <c r="H209" s="36">
        <f t="shared" si="23"/>
        <v>5679983.0640000002</v>
      </c>
      <c r="I209" s="36">
        <f t="shared" si="23"/>
        <v>6336880.665</v>
      </c>
      <c r="J209" s="36">
        <f t="shared" si="23"/>
        <v>0</v>
      </c>
      <c r="K209" s="37">
        <f t="shared" si="23"/>
        <v>0</v>
      </c>
      <c r="L209" s="36">
        <f t="shared" si="23"/>
        <v>0</v>
      </c>
      <c r="M209" s="36">
        <f t="shared" si="23"/>
        <v>267318923.79700002</v>
      </c>
      <c r="N209" s="36">
        <f t="shared" si="23"/>
        <v>105308917.91100001</v>
      </c>
      <c r="O209" s="36">
        <f t="shared" si="23"/>
        <v>6339542.4800000004</v>
      </c>
      <c r="P209" s="36">
        <f t="shared" si="23"/>
        <v>873785.8600000001</v>
      </c>
      <c r="Q209" s="36">
        <f t="shared" si="23"/>
        <v>0</v>
      </c>
      <c r="R209" s="36">
        <f t="shared" si="23"/>
        <v>0</v>
      </c>
      <c r="S209" s="36">
        <f t="shared" si="23"/>
        <v>0</v>
      </c>
      <c r="T209" s="36">
        <f t="shared" si="23"/>
        <v>0</v>
      </c>
    </row>
    <row r="210" spans="1:20">
      <c r="A210" s="188">
        <f t="shared" ref="A210:A259" si="24">A209+1</f>
        <v>1</v>
      </c>
      <c r="B210" s="190" t="s">
        <v>308</v>
      </c>
      <c r="C210" s="99">
        <f>SUM(D210:J210,L210:T210)</f>
        <v>19025122.949999999</v>
      </c>
      <c r="D210" s="103" t="str">
        <f>IF(ISNUMBER('Форма 1'!U210),'Форма 1'!$H210*VLOOKUP('Форма 1'!$F210,'Придельники до 2021'!$B$4:$X$28,'Форма 1'!U$8),"")</f>
        <v/>
      </c>
      <c r="E210" s="103" t="str">
        <f>IF(ISNUMBER('Форма 1'!V210),'Форма 1'!$H210*VLOOKUP('Форма 1'!$F210,'Придельники до 2021'!$B$4:$X$28,'Форма 1'!V$8),"")</f>
        <v/>
      </c>
      <c r="F210" s="103" t="str">
        <f>IF(ISNUMBER('Форма 1'!W210),'Форма 1'!$H210*VLOOKUP('Форма 1'!$F210,'Придельники до 2021'!$B$4:$X$28,'Форма 1'!W$8),"")</f>
        <v/>
      </c>
      <c r="G210" s="103" t="str">
        <f>IF(ISNUMBER('Форма 1'!X210),'Форма 1'!$H210*VLOOKUP('Форма 1'!$F210,'Придельники до 2021'!$B$4:$X$28,'Форма 1'!X$8),"")</f>
        <v/>
      </c>
      <c r="H210" s="103" t="str">
        <f>IF(ISNUMBER('Форма 1'!Y210),'Форма 1'!$H210*VLOOKUP('Форма 1'!$F210,'Придельники до 2021'!$B$4:$X$28,'Форма 1'!Y$8),"")</f>
        <v/>
      </c>
      <c r="I210" s="103" t="str">
        <f>IF(ISNUMBER('Форма 1'!Z210),'Форма 1'!$H210*VLOOKUP('Форма 1'!$F210,'Придельники до 2021'!$B$4:$X$28,'Форма 1'!Z$8),"")</f>
        <v/>
      </c>
      <c r="J210" s="103" t="str">
        <f>IF(ISNUMBER('Форма 1'!AA210),'Форма 1'!$H210*VLOOKUP('Форма 1'!$F210,'Придельники до 2021'!$B$4:$X$28,'Форма 1'!AA$8),"")</f>
        <v/>
      </c>
      <c r="K210" s="91"/>
      <c r="L210" s="87"/>
      <c r="M210" s="103">
        <f>IF(ISNUMBER('Форма 1'!AD210),'Форма 1'!$H210*VLOOKUP('Форма 1'!$F210,'Придельники до 2021'!$B$4:$X$28,'Форма 1'!AD$8),"")</f>
        <v>19025122.949999999</v>
      </c>
      <c r="N210" s="103" t="str">
        <f>IF(ISBLANK('Форма 1'!$AE210),"",IF('Форма 1'!$AE210=1,'Форма 1'!$H210*VLOOKUP('Форма 1'!$F210,'Придельники до 2021'!$B$4:$X$28,'Форма 1'!$AE$8,0),IF('Форма 1'!$AE210=2,'Форма 1'!$H210*VLOOKUP('Форма 1'!$F210,'Придельники до 2021'!$B$4:$X$28,13,0),IF('Форма 1'!$AE210=3,'Форма 1'!$H210*VLOOKUP('Форма 1'!$F210,'Придельники до 2021'!$B$4:$X$28,12,0)))))</f>
        <v/>
      </c>
      <c r="O210" s="103" t="str">
        <f>IF(ISNUMBER('Форма 1'!AF210),'Форма 1'!$H210*VLOOKUP('Форма 1'!$F210,'Придельники до 2021'!$B$4:$X$28,'Форма 1'!AF$8),"")</f>
        <v/>
      </c>
      <c r="P210" s="87"/>
      <c r="Q210" s="103" t="str">
        <f>IF(ISNUMBER('Форма 1'!AH210),'Форма 1'!$H210*VLOOKUP('Форма 1'!$F210,'Придельники до 2021'!$B$4:$X$28,'Форма 1'!AH$8),"")</f>
        <v/>
      </c>
      <c r="R210" s="103" t="str">
        <f>IF(ISNUMBER('Форма 1'!AI210),'Форма 1'!$H210*VLOOKUP('Форма 1'!$F210,'Придельники до 2021'!$B$4:$X$28,'Форма 1'!AI$8),"")</f>
        <v/>
      </c>
      <c r="S210" s="103" t="str">
        <f>IF(ISNUMBER('Форма 1'!AJ210),'Форма 1'!$H210*VLOOKUP('Форма 1'!$F210,'Придельники до 2021'!$B$4:$X$28,'Форма 1'!AJ$8),"")</f>
        <v/>
      </c>
      <c r="T210" s="87"/>
    </row>
    <row r="211" spans="1:20">
      <c r="A211" s="188">
        <f t="shared" si="24"/>
        <v>2</v>
      </c>
      <c r="B211" s="189" t="s">
        <v>309</v>
      </c>
      <c r="C211" s="99">
        <f t="shared" ref="C211:C245" si="25">SUM(D211:J211,L211:T211)</f>
        <v>15313113.9</v>
      </c>
      <c r="D211" s="103" t="str">
        <f>IF(ISNUMBER('Форма 1'!U211),'Форма 1'!$H211*VLOOKUP('Форма 1'!$F211,'Придельники до 2021'!$B$4:$X$28,'Форма 1'!U$8),"")</f>
        <v/>
      </c>
      <c r="E211" s="103" t="str">
        <f>IF(ISNUMBER('Форма 1'!V211),'Форма 1'!$H211*VLOOKUP('Форма 1'!$F211,'Придельники до 2021'!$B$4:$X$28,'Форма 1'!V$8),"")</f>
        <v/>
      </c>
      <c r="F211" s="103" t="str">
        <f>IF(ISNUMBER('Форма 1'!W211),'Форма 1'!$H211*VLOOKUP('Форма 1'!$F211,'Придельники до 2021'!$B$4:$X$28,'Форма 1'!W$8),"")</f>
        <v/>
      </c>
      <c r="G211" s="103" t="str">
        <f>IF(ISNUMBER('Форма 1'!X211),'Форма 1'!$H211*VLOOKUP('Форма 1'!$F211,'Придельники до 2021'!$B$4:$X$28,'Форма 1'!X$8),"")</f>
        <v/>
      </c>
      <c r="H211" s="103" t="str">
        <f>IF(ISNUMBER('Форма 1'!Y211),'Форма 1'!$H211*VLOOKUP('Форма 1'!$F211,'Придельники до 2021'!$B$4:$X$28,'Форма 1'!Y$8),"")</f>
        <v/>
      </c>
      <c r="I211" s="103" t="str">
        <f>IF(ISNUMBER('Форма 1'!Z211),'Форма 1'!$H211*VLOOKUP('Форма 1'!$F211,'Придельники до 2021'!$B$4:$X$28,'Форма 1'!Z$8),"")</f>
        <v/>
      </c>
      <c r="J211" s="103" t="str">
        <f>IF(ISNUMBER('Форма 1'!AA211),'Форма 1'!$H211*VLOOKUP('Форма 1'!$F211,'Придельники до 2021'!$B$4:$X$28,'Форма 1'!AA$8),"")</f>
        <v/>
      </c>
      <c r="K211" s="91"/>
      <c r="L211" s="87"/>
      <c r="M211" s="103">
        <f>IF(ISNUMBER('Форма 1'!AD211),'Форма 1'!$H211*VLOOKUP('Форма 1'!$F211,'Придельники до 2021'!$B$4:$X$28,'Форма 1'!AD$8),"")</f>
        <v>15313113.9</v>
      </c>
      <c r="N211" s="103" t="str">
        <f>IF(ISBLANK('Форма 1'!$AE211),"",IF('Форма 1'!$AE211=1,'Форма 1'!$H211*VLOOKUP('Форма 1'!$F211,'Придельники до 2021'!$B$4:$X$28,'Форма 1'!$AE$8,0),IF('Форма 1'!$AE211=2,'Форма 1'!$H211*VLOOKUP('Форма 1'!$F211,'Придельники до 2021'!$B$4:$X$28,13,0),IF('Форма 1'!$AE211=3,'Форма 1'!$H211*VLOOKUP('Форма 1'!$F211,'Придельники до 2021'!$B$4:$X$28,12,0)))))</f>
        <v/>
      </c>
      <c r="O211" s="103" t="str">
        <f>IF(ISNUMBER('Форма 1'!AF211),'Форма 1'!$H211*VLOOKUP('Форма 1'!$F211,'Придельники до 2021'!$B$4:$X$28,'Форма 1'!AF$8),"")</f>
        <v/>
      </c>
      <c r="P211" s="87"/>
      <c r="Q211" s="103" t="str">
        <f>IF(ISNUMBER('Форма 1'!AH211),'Форма 1'!$H211*VLOOKUP('Форма 1'!$F211,'Придельники до 2021'!$B$4:$X$28,'Форма 1'!AH$8),"")</f>
        <v/>
      </c>
      <c r="R211" s="103" t="str">
        <f>IF(ISNUMBER('Форма 1'!AI211),'Форма 1'!$H211*VLOOKUP('Форма 1'!$F211,'Придельники до 2021'!$B$4:$X$28,'Форма 1'!AI$8),"")</f>
        <v/>
      </c>
      <c r="S211" s="103" t="str">
        <f>IF(ISNUMBER('Форма 1'!AJ211),'Форма 1'!$H211*VLOOKUP('Форма 1'!$F211,'Придельники до 2021'!$B$4:$X$28,'Форма 1'!AJ$8),"")</f>
        <v/>
      </c>
      <c r="T211" s="87"/>
    </row>
    <row r="212" spans="1:20">
      <c r="A212" s="188">
        <f t="shared" si="24"/>
        <v>3</v>
      </c>
      <c r="B212" s="189" t="s">
        <v>310</v>
      </c>
      <c r="C212" s="99">
        <f t="shared" si="25"/>
        <v>49326067.214000002</v>
      </c>
      <c r="D212" s="103" t="str">
        <f>IF(ISNUMBER('Форма 1'!U212),'Форма 1'!$H212*VLOOKUP('Форма 1'!$F212,'Придельники до 2021'!$B$4:$X$28,'Форма 1'!U$8),"")</f>
        <v/>
      </c>
      <c r="E212" s="103" t="str">
        <f>IF(ISNUMBER('Форма 1'!V212),'Форма 1'!$H212*VLOOKUP('Форма 1'!$F212,'Придельники до 2021'!$B$4:$X$28,'Форма 1'!V$8),"")</f>
        <v/>
      </c>
      <c r="F212" s="103" t="str">
        <f>IF(ISNUMBER('Форма 1'!W212),'Форма 1'!$H212*VLOOKUP('Форма 1'!$F212,'Придельники до 2021'!$B$4:$X$28,'Форма 1'!W$8),"")</f>
        <v/>
      </c>
      <c r="G212" s="103" t="str">
        <f>IF(ISNUMBER('Форма 1'!X212),'Форма 1'!$H212*VLOOKUP('Форма 1'!$F212,'Придельники до 2021'!$B$4:$X$28,'Форма 1'!X$8),"")</f>
        <v/>
      </c>
      <c r="H212" s="103" t="str">
        <f>IF(ISNUMBER('Форма 1'!Y212),'Форма 1'!$H212*VLOOKUP('Форма 1'!$F212,'Придельники до 2021'!$B$4:$X$28,'Форма 1'!Y$8),"")</f>
        <v/>
      </c>
      <c r="I212" s="103" t="str">
        <f>IF(ISNUMBER('Форма 1'!Z212),'Форма 1'!$H212*VLOOKUP('Форма 1'!$F212,'Придельники до 2021'!$B$4:$X$28,'Форма 1'!Z$8),"")</f>
        <v/>
      </c>
      <c r="J212" s="103" t="str">
        <f>IF(ISNUMBER('Форма 1'!AA212),'Форма 1'!$H212*VLOOKUP('Форма 1'!$F212,'Придельники до 2021'!$B$4:$X$28,'Форма 1'!AA$8),"")</f>
        <v/>
      </c>
      <c r="K212" s="91"/>
      <c r="L212" s="87"/>
      <c r="M212" s="103" t="str">
        <f>IF(ISNUMBER('Форма 1'!AD212),'Форма 1'!$H212*VLOOKUP('Форма 1'!$F212,'Придельники до 2021'!$B$4:$X$28,'Форма 1'!AD$8),"")</f>
        <v/>
      </c>
      <c r="N212" s="103">
        <f>IF(ISBLANK('Форма 1'!$AE212),"",IF('Форма 1'!$AE212=1,'Форма 1'!$H212*VLOOKUP('Форма 1'!$F212,'Придельники до 2021'!$B$4:$X$28,'Форма 1'!$AE$8,0),IF('Форма 1'!$AE212=2,'Форма 1'!$H212*VLOOKUP('Форма 1'!$F212,'Придельники до 2021'!$B$4:$X$28,13,0),IF('Форма 1'!$AE212=3,'Форма 1'!$H212*VLOOKUP('Форма 1'!$F212,'Придельники до 2021'!$B$4:$X$28,12,0)))))</f>
        <v>49326067.214000002</v>
      </c>
      <c r="O212" s="103" t="str">
        <f>IF(ISNUMBER('Форма 1'!AF212),'Форма 1'!$H212*VLOOKUP('Форма 1'!$F212,'Придельники до 2021'!$B$4:$X$28,'Форма 1'!AF$8),"")</f>
        <v/>
      </c>
      <c r="P212" s="87"/>
      <c r="Q212" s="103" t="str">
        <f>IF(ISNUMBER('Форма 1'!AH212),'Форма 1'!$H212*VLOOKUP('Форма 1'!$F212,'Придельники до 2021'!$B$4:$X$28,'Форма 1'!AH$8),"")</f>
        <v/>
      </c>
      <c r="R212" s="103" t="str">
        <f>IF(ISNUMBER('Форма 1'!AI212),'Форма 1'!$H212*VLOOKUP('Форма 1'!$F212,'Придельники до 2021'!$B$4:$X$28,'Форма 1'!AI$8),"")</f>
        <v/>
      </c>
      <c r="S212" s="103" t="str">
        <f>IF(ISNUMBER('Форма 1'!AJ212),'Форма 1'!$H212*VLOOKUP('Форма 1'!$F212,'Придельники до 2021'!$B$4:$X$28,'Форма 1'!AJ$8),"")</f>
        <v/>
      </c>
      <c r="T212" s="87"/>
    </row>
    <row r="213" spans="1:20">
      <c r="A213" s="188">
        <f t="shared" si="24"/>
        <v>4</v>
      </c>
      <c r="B213" s="189" t="s">
        <v>311</v>
      </c>
      <c r="C213" s="99">
        <f t="shared" si="25"/>
        <v>4601883.2850000001</v>
      </c>
      <c r="D213" s="103" t="str">
        <f>IF(ISNUMBER('Форма 1'!U213),'Форма 1'!$H213*VLOOKUP('Форма 1'!$F213,'Придельники до 2021'!$B$4:$X$28,'Форма 1'!U$8),"")</f>
        <v/>
      </c>
      <c r="E213" s="103" t="str">
        <f>IF(ISNUMBER('Форма 1'!V213),'Форма 1'!$H213*VLOOKUP('Форма 1'!$F213,'Придельники до 2021'!$B$4:$X$28,'Форма 1'!V$8),"")</f>
        <v/>
      </c>
      <c r="F213" s="103" t="str">
        <f>IF(ISNUMBER('Форма 1'!W213),'Форма 1'!$H213*VLOOKUP('Форма 1'!$F213,'Придельники до 2021'!$B$4:$X$28,'Форма 1'!W$8),"")</f>
        <v/>
      </c>
      <c r="G213" s="103" t="str">
        <f>IF(ISNUMBER('Форма 1'!X213),'Форма 1'!$H213*VLOOKUP('Форма 1'!$F213,'Придельники до 2021'!$B$4:$X$28,'Форма 1'!X$8),"")</f>
        <v/>
      </c>
      <c r="H213" s="103" t="str">
        <f>IF(ISNUMBER('Форма 1'!Y213),'Форма 1'!$H213*VLOOKUP('Форма 1'!$F213,'Придельники до 2021'!$B$4:$X$28,'Форма 1'!Y$8),"")</f>
        <v/>
      </c>
      <c r="I213" s="103" t="str">
        <f>IF(ISNUMBER('Форма 1'!Z213),'Форма 1'!$H213*VLOOKUP('Форма 1'!$F213,'Придельники до 2021'!$B$4:$X$28,'Форма 1'!Z$8),"")</f>
        <v/>
      </c>
      <c r="J213" s="103" t="str">
        <f>IF(ISNUMBER('Форма 1'!AA213),'Форма 1'!$H213*VLOOKUP('Форма 1'!$F213,'Придельники до 2021'!$B$4:$X$28,'Форма 1'!AA$8),"")</f>
        <v/>
      </c>
      <c r="K213" s="90"/>
      <c r="L213" s="87"/>
      <c r="M213" s="103">
        <f>IF(ISNUMBER('Форма 1'!AD213),'Форма 1'!$H213*VLOOKUP('Форма 1'!$F213,'Придельники с 2022'!$B$4:$X$28,'Форма 1'!AD$8),"")</f>
        <v>4601883.2850000001</v>
      </c>
      <c r="N213" s="103" t="str">
        <f>IF(ISBLANK('Форма 1'!$AE213),"",IF('Форма 1'!$AE213=1,'Форма 1'!$H213*VLOOKUP('Форма 1'!$F213,'Придельники до 2021'!$B$4:$X$28,'Форма 1'!$AE$8,0),IF('Форма 1'!$AE213=2,'Форма 1'!$H213*VLOOKUP('Форма 1'!$F213,'Придельники до 2021'!$B$4:$X$28,13,0),IF('Форма 1'!$AE213=3,'Форма 1'!$H213*VLOOKUP('Форма 1'!$F213,'Придельники до 2021'!$B$4:$X$28,12,0)))))</f>
        <v/>
      </c>
      <c r="O213" s="103" t="str">
        <f>IF(ISNUMBER('Форма 1'!AF213),'Форма 1'!$H213*VLOOKUP('Форма 1'!$F213,'Придельники до 2021'!$B$4:$X$28,'Форма 1'!AF$8),"")</f>
        <v/>
      </c>
      <c r="P213" s="87"/>
      <c r="Q213" s="103" t="str">
        <f>IF(ISNUMBER('Форма 1'!AH213),'Форма 1'!$H213*VLOOKUP('Форма 1'!$F213,'Придельники до 2021'!$B$4:$X$28,'Форма 1'!AH$8),"")</f>
        <v/>
      </c>
      <c r="R213" s="103" t="str">
        <f>IF(ISNUMBER('Форма 1'!AI213),'Форма 1'!$H213*VLOOKUP('Форма 1'!$F213,'Придельники до 2021'!$B$4:$X$28,'Форма 1'!AI$8),"")</f>
        <v/>
      </c>
      <c r="S213" s="103" t="str">
        <f>IF(ISNUMBER('Форма 1'!AJ213),'Форма 1'!$H213*VLOOKUP('Форма 1'!$F213,'Придельники до 2021'!$B$4:$X$28,'Форма 1'!AJ$8),"")</f>
        <v/>
      </c>
      <c r="T213" s="87"/>
    </row>
    <row r="214" spans="1:20">
      <c r="A214" s="188">
        <f t="shared" si="24"/>
        <v>5</v>
      </c>
      <c r="B214" s="189" t="s">
        <v>312</v>
      </c>
      <c r="C214" s="99">
        <f t="shared" si="25"/>
        <v>991859.68399999989</v>
      </c>
      <c r="D214" s="103" t="str">
        <f>IF(ISNUMBER('Форма 1'!U214),'Форма 1'!$H214*VLOOKUP('Форма 1'!$F214,'Придельники до 2021'!$B$4:$X$28,'Форма 1'!U$8),"")</f>
        <v/>
      </c>
      <c r="E214" s="103" t="str">
        <f>IF(ISNUMBER('Форма 1'!V214),'Форма 1'!$H214*VLOOKUP('Форма 1'!$F214,'Придельники до 2021'!$B$4:$X$28,'Форма 1'!V$8),"")</f>
        <v/>
      </c>
      <c r="F214" s="103" t="str">
        <f>IF(ISNUMBER('Форма 1'!W214),'Форма 1'!$H214*VLOOKUP('Форма 1'!$F214,'Придельники до 2021'!$B$4:$X$28,'Форма 1'!W$8),"")</f>
        <v/>
      </c>
      <c r="G214" s="103">
        <f>IF(ISNUMBER('Форма 1'!X214),'Форма 1'!$H214*VLOOKUP('Форма 1'!$F214,'Придельники до 2021'!$B$4:$X$28,'Форма 1'!X$8),"")</f>
        <v>242856.26799999998</v>
      </c>
      <c r="H214" s="103">
        <f>IF(ISNUMBER('Форма 1'!Y214),'Форма 1'!$H214*VLOOKUP('Форма 1'!$F214,'Придельники с 2022'!$B$4:$X$28,'Форма 1'!Y$8),"")</f>
        <v>749003.41599999997</v>
      </c>
      <c r="I214" s="103" t="str">
        <f>IF(ISNUMBER('Форма 1'!Z214),'Форма 1'!$H214*VLOOKUP('Форма 1'!$F214,'Придельники до 2021'!$B$4:$X$28,'Форма 1'!Z$8),"")</f>
        <v/>
      </c>
      <c r="J214" s="103" t="str">
        <f>IF(ISNUMBER('Форма 1'!AA214),'Форма 1'!$H214*VLOOKUP('Форма 1'!$F214,'Придельники до 2021'!$B$4:$X$28,'Форма 1'!AA$8),"")</f>
        <v/>
      </c>
      <c r="K214" s="90"/>
      <c r="L214" s="87"/>
      <c r="M214" s="103" t="str">
        <f>IF(ISNUMBER('Форма 1'!AD214),'Форма 1'!$H214*VLOOKUP('Форма 1'!$F214,'Придельники до 2021'!$B$4:$X$28,'Форма 1'!AD$8),"")</f>
        <v/>
      </c>
      <c r="N214" s="103" t="str">
        <f>IF(ISBLANK('Форма 1'!$AE214),"",IF('Форма 1'!$AE214=1,'Форма 1'!$H214*VLOOKUP('Форма 1'!$F214,'Придельники до 2021'!$B$4:$X$28,'Форма 1'!$AE$8,0),IF('Форма 1'!$AE214=2,'Форма 1'!$H214*VLOOKUP('Форма 1'!$F214,'Придельники до 2021'!$B$4:$X$28,13,0),IF('Форма 1'!$AE214=3,'Форма 1'!$H214*VLOOKUP('Форма 1'!$F214,'Придельники до 2021'!$B$4:$X$28,12,0)))))</f>
        <v/>
      </c>
      <c r="O214" s="103" t="str">
        <f>IF(ISNUMBER('Форма 1'!AF214),'Форма 1'!$H214*VLOOKUP('Форма 1'!$F214,'Придельники до 2021'!$B$4:$X$28,'Форма 1'!AF$8),"")</f>
        <v/>
      </c>
      <c r="P214" s="87"/>
      <c r="Q214" s="103" t="str">
        <f>IF(ISNUMBER('Форма 1'!AH214),'Форма 1'!$H214*VLOOKUP('Форма 1'!$F214,'Придельники до 2021'!$B$4:$X$28,'Форма 1'!AH$8),"")</f>
        <v/>
      </c>
      <c r="R214" s="103" t="str">
        <f>IF(ISNUMBER('Форма 1'!AI214),'Форма 1'!$H214*VLOOKUP('Форма 1'!$F214,'Придельники до 2021'!$B$4:$X$28,'Форма 1'!AI$8),"")</f>
        <v/>
      </c>
      <c r="S214" s="103" t="str">
        <f>IF(ISNUMBER('Форма 1'!AJ214),'Форма 1'!$H214*VLOOKUP('Форма 1'!$F214,'Придельники до 2021'!$B$4:$X$28,'Форма 1'!AJ$8),"")</f>
        <v/>
      </c>
      <c r="T214" s="87"/>
    </row>
    <row r="215" spans="1:20">
      <c r="A215" s="188">
        <f t="shared" si="24"/>
        <v>6</v>
      </c>
      <c r="B215" s="189" t="s">
        <v>314</v>
      </c>
      <c r="C215" s="99">
        <f t="shared" si="25"/>
        <v>1580040.0279999999</v>
      </c>
      <c r="D215" s="103">
        <f>IF(ISNUMBER('Форма 1'!U215),'Форма 1'!$H215*VLOOKUP('Форма 1'!$F215,'Придельники до 2021'!$B$4:$X$28,'Форма 1'!U$8),"")</f>
        <v>1580040.0279999999</v>
      </c>
      <c r="E215" s="103" t="str">
        <f>IF(ISNUMBER('Форма 1'!V215),'Форма 1'!$H215*VLOOKUP('Форма 1'!$F215,'Придельники до 2021'!$B$4:$X$28,'Форма 1'!V$8),"")</f>
        <v/>
      </c>
      <c r="F215" s="103" t="str">
        <f>IF(ISNUMBER('Форма 1'!W215),'Форма 1'!$H215*VLOOKUP('Форма 1'!$F215,'Придельники до 2021'!$B$4:$X$28,'Форма 1'!W$8),"")</f>
        <v/>
      </c>
      <c r="G215" s="103" t="str">
        <f>IF(ISNUMBER('Форма 1'!X215),'Форма 1'!$H215*VLOOKUP('Форма 1'!$F215,'Придельники до 2021'!$B$4:$X$28,'Форма 1'!X$8),"")</f>
        <v/>
      </c>
      <c r="H215" s="103" t="str">
        <f>IF(ISNUMBER('Форма 1'!Y215),'Форма 1'!$H215*VLOOKUP('Форма 1'!$F215,'Придельники до 2021'!$B$4:$X$28,'Форма 1'!Y$8),"")</f>
        <v/>
      </c>
      <c r="I215" s="103" t="str">
        <f>IF(ISNUMBER('Форма 1'!Z215),'Форма 1'!$H215*VLOOKUP('Форма 1'!$F215,'Придельники до 2021'!$B$4:$X$28,'Форма 1'!Z$8),"")</f>
        <v/>
      </c>
      <c r="J215" s="103" t="str">
        <f>IF(ISNUMBER('Форма 1'!AA215),'Форма 1'!$H215*VLOOKUP('Форма 1'!$F215,'Придельники до 2021'!$B$4:$X$28,'Форма 1'!AA$8),"")</f>
        <v/>
      </c>
      <c r="K215" s="90"/>
      <c r="L215" s="87"/>
      <c r="M215" s="103" t="str">
        <f>IF(ISNUMBER('Форма 1'!AD215),'Форма 1'!$H215*VLOOKUP('Форма 1'!$F215,'Придельники до 2021'!$B$4:$X$28,'Форма 1'!AD$8),"")</f>
        <v/>
      </c>
      <c r="N215" s="103" t="str">
        <f>IF(ISBLANK('Форма 1'!$AE215),"",IF('Форма 1'!$AE215=1,'Форма 1'!$H215*VLOOKUP('Форма 1'!$F215,'Придельники до 2021'!$B$4:$X$28,'Форма 1'!$AE$8,0),IF('Форма 1'!$AE215=2,'Форма 1'!$H215*VLOOKUP('Форма 1'!$F215,'Придельники до 2021'!$B$4:$X$28,13,0),IF('Форма 1'!$AE215=3,'Форма 1'!$H215*VLOOKUP('Форма 1'!$F215,'Придельники до 2021'!$B$4:$X$28,12,0)))))</f>
        <v/>
      </c>
      <c r="O215" s="103" t="str">
        <f>IF(ISNUMBER('Форма 1'!AF215),'Форма 1'!$H215*VLOOKUP('Форма 1'!$F215,'Придельники до 2021'!$B$4:$X$28,'Форма 1'!AF$8),"")</f>
        <v/>
      </c>
      <c r="P215" s="87"/>
      <c r="Q215" s="103" t="str">
        <f>IF(ISNUMBER('Форма 1'!AH215),'Форма 1'!$H215*VLOOKUP('Форма 1'!$F215,'Придельники до 2021'!$B$4:$X$28,'Форма 1'!AH$8),"")</f>
        <v/>
      </c>
      <c r="R215" s="103" t="str">
        <f>IF(ISNUMBER('Форма 1'!AI215),'Форма 1'!$H215*VLOOKUP('Форма 1'!$F215,'Придельники до 2021'!$B$4:$X$28,'Форма 1'!AI$8),"")</f>
        <v/>
      </c>
      <c r="S215" s="103" t="str">
        <f>IF(ISNUMBER('Форма 1'!AJ215),'Форма 1'!$H215*VLOOKUP('Форма 1'!$F215,'Придельники до 2021'!$B$4:$X$28,'Форма 1'!AJ$8),"")</f>
        <v/>
      </c>
      <c r="T215" s="87"/>
    </row>
    <row r="216" spans="1:20">
      <c r="A216" s="188">
        <f t="shared" si="24"/>
        <v>7</v>
      </c>
      <c r="B216" s="189" t="s">
        <v>315</v>
      </c>
      <c r="C216" s="99">
        <f t="shared" si="25"/>
        <v>2453313.1839999999</v>
      </c>
      <c r="D216" s="103">
        <f>IF(ISNUMBER('Форма 1'!U216),'Форма 1'!$H216*VLOOKUP('Форма 1'!$F216,'Придельники до 2021'!$B$4:$X$28,'Форма 1'!U$8),"")</f>
        <v>2453313.1839999999</v>
      </c>
      <c r="E216" s="103" t="str">
        <f>IF(ISNUMBER('Форма 1'!V216),'Форма 1'!$H216*VLOOKUP('Форма 1'!$F216,'Придельники до 2021'!$B$4:$X$28,'Форма 1'!V$8),"")</f>
        <v/>
      </c>
      <c r="F216" s="103" t="str">
        <f>IF(ISNUMBER('Форма 1'!W216),'Форма 1'!$H216*VLOOKUP('Форма 1'!$F216,'Придельники до 2021'!$B$4:$X$28,'Форма 1'!W$8),"")</f>
        <v/>
      </c>
      <c r="G216" s="103" t="str">
        <f>IF(ISNUMBER('Форма 1'!X216),'Форма 1'!$H216*VLOOKUP('Форма 1'!$F216,'Придельники до 2021'!$B$4:$X$28,'Форма 1'!X$8),"")</f>
        <v/>
      </c>
      <c r="H216" s="103" t="str">
        <f>IF(ISNUMBER('Форма 1'!Y216),'Форма 1'!$H216*VLOOKUP('Форма 1'!$F216,'Придельники до 2021'!$B$4:$X$28,'Форма 1'!Y$8),"")</f>
        <v/>
      </c>
      <c r="I216" s="103" t="str">
        <f>IF(ISNUMBER('Форма 1'!Z216),'Форма 1'!$H216*VLOOKUP('Форма 1'!$F216,'Придельники до 2021'!$B$4:$X$28,'Форма 1'!Z$8),"")</f>
        <v/>
      </c>
      <c r="J216" s="103" t="str">
        <f>IF(ISNUMBER('Форма 1'!AA216),'Форма 1'!$H216*VLOOKUP('Форма 1'!$F216,'Придельники до 2021'!$B$4:$X$28,'Форма 1'!AA$8),"")</f>
        <v/>
      </c>
      <c r="K216" s="90"/>
      <c r="L216" s="87"/>
      <c r="M216" s="103" t="str">
        <f>IF(ISNUMBER('Форма 1'!AD216),'Форма 1'!$H216*VLOOKUP('Форма 1'!$F216,'Придельники до 2021'!$B$4:$X$28,'Форма 1'!AD$8),"")</f>
        <v/>
      </c>
      <c r="N216" s="103" t="str">
        <f>IF(ISBLANK('Форма 1'!$AE216),"",IF('Форма 1'!$AE216=1,'Форма 1'!$H216*VLOOKUP('Форма 1'!$F216,'Придельники до 2021'!$B$4:$X$28,'Форма 1'!$AE$8,0),IF('Форма 1'!$AE216=2,'Форма 1'!$H216*VLOOKUP('Форма 1'!$F216,'Придельники до 2021'!$B$4:$X$28,13,0),IF('Форма 1'!$AE216=3,'Форма 1'!$H216*VLOOKUP('Форма 1'!$F216,'Придельники до 2021'!$B$4:$X$28,12,0)))))</f>
        <v/>
      </c>
      <c r="O216" s="103" t="str">
        <f>IF(ISNUMBER('Форма 1'!AF216),'Форма 1'!$H216*VLOOKUP('Форма 1'!$F216,'Придельники до 2021'!$B$4:$X$28,'Форма 1'!AF$8),"")</f>
        <v/>
      </c>
      <c r="P216" s="87"/>
      <c r="Q216" s="103" t="str">
        <f>IF(ISNUMBER('Форма 1'!AH216),'Форма 1'!$H216*VLOOKUP('Форма 1'!$F216,'Придельники до 2021'!$B$4:$X$28,'Форма 1'!AH$8),"")</f>
        <v/>
      </c>
      <c r="R216" s="103" t="str">
        <f>IF(ISNUMBER('Форма 1'!AI216),'Форма 1'!$H216*VLOOKUP('Форма 1'!$F216,'Придельники до 2021'!$B$4:$X$28,'Форма 1'!AI$8),"")</f>
        <v/>
      </c>
      <c r="S216" s="103" t="str">
        <f>IF(ISNUMBER('Форма 1'!AJ216),'Форма 1'!$H216*VLOOKUP('Форма 1'!$F216,'Придельники до 2021'!$B$4:$X$28,'Форма 1'!AJ$8),"")</f>
        <v/>
      </c>
      <c r="T216" s="87"/>
    </row>
    <row r="217" spans="1:20">
      <c r="A217" s="188">
        <f t="shared" si="24"/>
        <v>8</v>
      </c>
      <c r="B217" s="189" t="s">
        <v>316</v>
      </c>
      <c r="C217" s="99">
        <f t="shared" si="25"/>
        <v>5347359.7050000001</v>
      </c>
      <c r="D217" s="103" t="str">
        <f>IF(ISNUMBER('Форма 1'!U217),'Форма 1'!$H217*VLOOKUP('Форма 1'!$F217,'Придельники до 2021'!$B$4:$X$28,'Форма 1'!U$8),"")</f>
        <v/>
      </c>
      <c r="E217" s="103" t="str">
        <f>IF(ISNUMBER('Форма 1'!V217),'Форма 1'!$H217*VLOOKUP('Форма 1'!$F217,'Придельники до 2021'!$B$4:$X$28,'Форма 1'!V$8),"")</f>
        <v/>
      </c>
      <c r="F217" s="103" t="str">
        <f>IF(ISNUMBER('Форма 1'!W217),'Форма 1'!$H217*VLOOKUP('Форма 1'!$F217,'Придельники до 2021'!$B$4:$X$28,'Форма 1'!W$8),"")</f>
        <v/>
      </c>
      <c r="G217" s="103" t="str">
        <f>IF(ISNUMBER('Форма 1'!X217),'Форма 1'!$H217*VLOOKUP('Форма 1'!$F217,'Придельники до 2021'!$B$4:$X$28,'Форма 1'!X$8),"")</f>
        <v/>
      </c>
      <c r="H217" s="103" t="str">
        <f>IF(ISNUMBER('Форма 1'!Y217),'Форма 1'!$H217*VLOOKUP('Форма 1'!$F217,'Придельники до 2021'!$B$4:$X$28,'Форма 1'!Y$8),"")</f>
        <v/>
      </c>
      <c r="I217" s="103" t="str">
        <f>IF(ISNUMBER('Форма 1'!Z217),'Форма 1'!$H217*VLOOKUP('Форма 1'!$F217,'Придельники до 2021'!$B$4:$X$28,'Форма 1'!Z$8),"")</f>
        <v/>
      </c>
      <c r="J217" s="103" t="str">
        <f>IF(ISNUMBER('Форма 1'!AA217),'Форма 1'!$H217*VLOOKUP('Форма 1'!$F217,'Придельники до 2021'!$B$4:$X$28,'Форма 1'!AA$8),"")</f>
        <v/>
      </c>
      <c r="K217" s="90"/>
      <c r="L217" s="87"/>
      <c r="M217" s="103">
        <f>IF(ISNUMBER('Форма 1'!AD217),'Форма 1'!$H217*VLOOKUP('Форма 1'!$F217,'Придельники с 2022'!$B$4:$X$28,'Форма 1'!AD$8),"")</f>
        <v>5347359.7050000001</v>
      </c>
      <c r="N217" s="103" t="str">
        <f>IF(ISBLANK('Форма 1'!$AE217),"",IF('Форма 1'!$AE217=1,'Форма 1'!$H217*VLOOKUP('Форма 1'!$F217,'Придельники до 2021'!$B$4:$X$28,'Форма 1'!$AE$8,0),IF('Форма 1'!$AE217=2,'Форма 1'!$H217*VLOOKUP('Форма 1'!$F217,'Придельники до 2021'!$B$4:$X$28,13,0),IF('Форма 1'!$AE217=3,'Форма 1'!$H217*VLOOKUP('Форма 1'!$F217,'Придельники до 2021'!$B$4:$X$28,12,0)))))</f>
        <v/>
      </c>
      <c r="O217" s="103" t="str">
        <f>IF(ISNUMBER('Форма 1'!AF217),'Форма 1'!$H217*VLOOKUP('Форма 1'!$F217,'Придельники до 2021'!$B$4:$X$28,'Форма 1'!AF$8),"")</f>
        <v/>
      </c>
      <c r="P217" s="87"/>
      <c r="Q217" s="103" t="str">
        <f>IF(ISNUMBER('Форма 1'!AH217),'Форма 1'!$H217*VLOOKUP('Форма 1'!$F217,'Придельники до 2021'!$B$4:$X$28,'Форма 1'!AH$8),"")</f>
        <v/>
      </c>
      <c r="R217" s="103" t="str">
        <f>IF(ISNUMBER('Форма 1'!AI217),'Форма 1'!$H217*VLOOKUP('Форма 1'!$F217,'Придельники до 2021'!$B$4:$X$28,'Форма 1'!AI$8),"")</f>
        <v/>
      </c>
      <c r="S217" s="103" t="str">
        <f>IF(ISNUMBER('Форма 1'!AJ217),'Форма 1'!$H217*VLOOKUP('Форма 1'!$F217,'Придельники до 2021'!$B$4:$X$28,'Форма 1'!AJ$8),"")</f>
        <v/>
      </c>
      <c r="T217" s="87"/>
    </row>
    <row r="218" spans="1:20">
      <c r="A218" s="188">
        <f t="shared" si="24"/>
        <v>9</v>
      </c>
      <c r="B218" s="189" t="s">
        <v>318</v>
      </c>
      <c r="C218" s="99">
        <f t="shared" si="25"/>
        <v>11114323.524</v>
      </c>
      <c r="D218" s="103" t="str">
        <f>IF(ISNUMBER('Форма 1'!U218),'Форма 1'!$H218*VLOOKUP('Форма 1'!$F218,'Придельники до 2021'!$B$4:$X$28,'Форма 1'!U$8),"")</f>
        <v/>
      </c>
      <c r="E218" s="103" t="str">
        <f>IF(ISNUMBER('Форма 1'!V218),'Форма 1'!$H218*VLOOKUP('Форма 1'!$F218,'Придельники до 2021'!$B$4:$X$28,'Форма 1'!V$8),"")</f>
        <v/>
      </c>
      <c r="F218" s="103" t="str">
        <f>IF(ISNUMBER('Форма 1'!W218),'Форма 1'!$H218*VLOOKUP('Форма 1'!$F218,'Придельники до 2021'!$B$4:$X$28,'Форма 1'!W$8),"")</f>
        <v/>
      </c>
      <c r="G218" s="103" t="str">
        <f>IF(ISNUMBER('Форма 1'!X218),'Форма 1'!$H218*VLOOKUP('Форма 1'!$F218,'Придельники до 2021'!$B$4:$X$28,'Форма 1'!X$8),"")</f>
        <v/>
      </c>
      <c r="H218" s="103" t="str">
        <f>IF(ISNUMBER('Форма 1'!Y218),'Форма 1'!$H218*VLOOKUP('Форма 1'!$F218,'Придельники до 2021'!$B$4:$X$28,'Форма 1'!Y$8),"")</f>
        <v/>
      </c>
      <c r="I218" s="103" t="str">
        <f>IF(ISNUMBER('Форма 1'!Z218),'Форма 1'!$H218*VLOOKUP('Форма 1'!$F218,'Придельники до 2021'!$B$4:$X$28,'Форма 1'!Z$8),"")</f>
        <v/>
      </c>
      <c r="J218" s="103" t="str">
        <f>IF(ISNUMBER('Форма 1'!AA218),'Форма 1'!$H218*VLOOKUP('Форма 1'!$F218,'Придельники до 2021'!$B$4:$X$28,'Форма 1'!AA$8),"")</f>
        <v/>
      </c>
      <c r="K218" s="96"/>
      <c r="L218" s="95"/>
      <c r="M218" s="103">
        <f>IF(ISNUMBER('Форма 1'!AD218),'Форма 1'!$H218*VLOOKUP('Форма 1'!$F218,'Придельники до 2021'!$B$4:$X$28,'Форма 1'!AD$8),"")</f>
        <v>11114323.524</v>
      </c>
      <c r="N218" s="103" t="str">
        <f>IF(ISBLANK('Форма 1'!$AE218),"",IF('Форма 1'!$AE218=1,'Форма 1'!$H218*VLOOKUP('Форма 1'!$F218,'Придельники до 2021'!$B$4:$X$28,'Форма 1'!$AE$8,0),IF('Форма 1'!$AE218=2,'Форма 1'!$H218*VLOOKUP('Форма 1'!$F218,'Придельники до 2021'!$B$4:$X$28,13,0),IF('Форма 1'!$AE218=3,'Форма 1'!$H218*VLOOKUP('Форма 1'!$F218,'Придельники до 2021'!$B$4:$X$28,12,0)))))</f>
        <v/>
      </c>
      <c r="O218" s="103" t="str">
        <f>IF(ISNUMBER('Форма 1'!AF218),'Форма 1'!$H218*VLOOKUP('Форма 1'!$F218,'Придельники до 2021'!$B$4:$X$28,'Форма 1'!AF$8),"")</f>
        <v/>
      </c>
      <c r="P218" s="87"/>
      <c r="Q218" s="103" t="str">
        <f>IF(ISNUMBER('Форма 1'!AH218),'Форма 1'!$H218*VLOOKUP('Форма 1'!$F218,'Придельники до 2021'!$B$4:$X$28,'Форма 1'!AH$8),"")</f>
        <v/>
      </c>
      <c r="R218" s="103" t="str">
        <f>IF(ISNUMBER('Форма 1'!AI218),'Форма 1'!$H218*VLOOKUP('Форма 1'!$F218,'Придельники до 2021'!$B$4:$X$28,'Форма 1'!AI$8),"")</f>
        <v/>
      </c>
      <c r="S218" s="103" t="str">
        <f>IF(ISNUMBER('Форма 1'!AJ218),'Форма 1'!$H218*VLOOKUP('Форма 1'!$F218,'Придельники до 2021'!$B$4:$X$28,'Форма 1'!AJ$8),"")</f>
        <v/>
      </c>
      <c r="T218" s="87"/>
    </row>
    <row r="219" spans="1:20">
      <c r="A219" s="188">
        <f t="shared" si="24"/>
        <v>10</v>
      </c>
      <c r="B219" s="189" t="s">
        <v>320</v>
      </c>
      <c r="C219" s="99">
        <f t="shared" si="25"/>
        <v>25356937.32</v>
      </c>
      <c r="D219" s="103" t="str">
        <f>IF(ISNUMBER('Форма 1'!U219),'Форма 1'!$H219*VLOOKUP('Форма 1'!$F219,'Придельники до 2021'!$B$4:$X$28,'Форма 1'!U$8),"")</f>
        <v/>
      </c>
      <c r="E219" s="103">
        <f>IF(ISNUMBER('Форма 1'!V219),'Форма 1'!$H219*VLOOKUP('Форма 1'!$F219,'Придельники с 2022'!$B$4:$X$28,'Форма 1'!V$8),"")</f>
        <v>9022670.2799999993</v>
      </c>
      <c r="F219" s="103" t="str">
        <f>IF(ISNUMBER('Форма 1'!W219),'Форма 1'!$H219*VLOOKUP('Форма 1'!$F219,'Придельники до 2021'!$B$4:$X$28,'Форма 1'!W$8),"")</f>
        <v/>
      </c>
      <c r="G219" s="103" t="str">
        <f>IF(ISNUMBER('Форма 1'!X219),'Форма 1'!$H219*VLOOKUP('Форма 1'!$F219,'Придельники до 2021'!$B$4:$X$28,'Форма 1'!X$8),"")</f>
        <v/>
      </c>
      <c r="H219" s="103" t="str">
        <f>IF(ISNUMBER('Форма 1'!Y219),'Форма 1'!$H219*VLOOKUP('Форма 1'!$F219,'Придельники до 2021'!$B$4:$X$28,'Форма 1'!Y$8),"")</f>
        <v/>
      </c>
      <c r="I219" s="103" t="str">
        <f>IF(ISNUMBER('Форма 1'!Z219),'Форма 1'!$H219*VLOOKUP('Форма 1'!$F219,'Придельники до 2021'!$B$4:$X$28,'Форма 1'!Z$8),"")</f>
        <v/>
      </c>
      <c r="J219" s="103" t="str">
        <f>IF(ISNUMBER('Форма 1'!AA219),'Форма 1'!$H219*VLOOKUP('Форма 1'!$F219,'Придельники до 2021'!$B$4:$X$28,'Форма 1'!AA$8),"")</f>
        <v/>
      </c>
      <c r="K219" s="90"/>
      <c r="L219" s="87"/>
      <c r="M219" s="103">
        <f>IF(ISNUMBER('Форма 1'!AD219),'Форма 1'!$H219*VLOOKUP('Форма 1'!$F219,'Придельники с 2022'!$B$4:$X$28,'Форма 1'!AD$8),"")</f>
        <v>16334267.040000001</v>
      </c>
      <c r="N219" s="103" t="str">
        <f>IF(ISBLANK('Форма 1'!$AE219),"",IF('Форма 1'!$AE219=1,'Форма 1'!$H219*VLOOKUP('Форма 1'!$F219,'Придельники до 2021'!$B$4:$X$28,'Форма 1'!$AE$8,0),IF('Форма 1'!$AE219=2,'Форма 1'!$H219*VLOOKUP('Форма 1'!$F219,'Придельники до 2021'!$B$4:$X$28,13,0),IF('Форма 1'!$AE219=3,'Форма 1'!$H219*VLOOKUP('Форма 1'!$F219,'Придельники до 2021'!$B$4:$X$28,12,0)))))</f>
        <v/>
      </c>
      <c r="O219" s="103" t="str">
        <f>IF(ISNUMBER('Форма 1'!AF219),'Форма 1'!$H219*VLOOKUP('Форма 1'!$F219,'Придельники до 2021'!$B$4:$X$28,'Форма 1'!AF$8),"")</f>
        <v/>
      </c>
      <c r="P219" s="87"/>
      <c r="Q219" s="103" t="str">
        <f>IF(ISNUMBER('Форма 1'!AH219),'Форма 1'!$H219*VLOOKUP('Форма 1'!$F219,'Придельники до 2021'!$B$4:$X$28,'Форма 1'!AH$8),"")</f>
        <v/>
      </c>
      <c r="R219" s="103" t="str">
        <f>IF(ISNUMBER('Форма 1'!AI219),'Форма 1'!$H219*VLOOKUP('Форма 1'!$F219,'Придельники до 2021'!$B$4:$X$28,'Форма 1'!AI$8),"")</f>
        <v/>
      </c>
      <c r="S219" s="103" t="str">
        <f>IF(ISNUMBER('Форма 1'!AJ219),'Форма 1'!$H219*VLOOKUP('Форма 1'!$F219,'Придельники до 2021'!$B$4:$X$28,'Форма 1'!AJ$8),"")</f>
        <v/>
      </c>
      <c r="T219" s="87"/>
    </row>
    <row r="220" spans="1:20">
      <c r="A220" s="188">
        <f t="shared" si="24"/>
        <v>11</v>
      </c>
      <c r="B220" s="189" t="s">
        <v>321</v>
      </c>
      <c r="C220" s="99">
        <f t="shared" si="25"/>
        <v>4601410.443</v>
      </c>
      <c r="D220" s="103" t="str">
        <f>IF(ISNUMBER('Форма 1'!U220),'Форма 1'!$H220*VLOOKUP('Форма 1'!$F220,'Придельники до 2021'!$B$4:$X$28,'Форма 1'!U$8),"")</f>
        <v/>
      </c>
      <c r="E220" s="103" t="str">
        <f>IF(ISNUMBER('Форма 1'!V220),'Форма 1'!$H220*VLOOKUP('Форма 1'!$F220,'Придельники до 2021'!$B$4:$X$28,'Форма 1'!V$8),"")</f>
        <v/>
      </c>
      <c r="F220" s="103" t="str">
        <f>IF(ISNUMBER('Форма 1'!W220),'Форма 1'!$H220*VLOOKUP('Форма 1'!$F220,'Придельники до 2021'!$B$4:$X$28,'Форма 1'!W$8),"")</f>
        <v/>
      </c>
      <c r="G220" s="103">
        <f>IF(ISNUMBER('Форма 1'!X220),'Форма 1'!$H220*VLOOKUP('Форма 1'!$F220,'Придельники до 2021'!$B$4:$X$28,'Форма 1'!X$8),"")</f>
        <v>794647.77300000004</v>
      </c>
      <c r="H220" s="103">
        <f>IF(ISNUMBER('Форма 1'!Y220),'Форма 1'!$H220*VLOOKUP('Форма 1'!$F220,'Придельники с 2022'!$B$4:$X$28,'Форма 1'!Y$8),"")</f>
        <v>2450807.2260000003</v>
      </c>
      <c r="I220" s="103">
        <f>IF(ISNUMBER('Форма 1'!Z220),'Форма 1'!$H220*VLOOKUP('Форма 1'!$F220,'Придельники до 2021'!$B$4:$X$28,'Форма 1'!Z$8),"")</f>
        <v>1355955.4439999999</v>
      </c>
      <c r="J220" s="103" t="str">
        <f>IF(ISNUMBER('Форма 1'!AA220),'Форма 1'!$H220*VLOOKUP('Форма 1'!$F220,'Придельники до 2021'!$B$4:$X$28,'Форма 1'!AA$8),"")</f>
        <v/>
      </c>
      <c r="K220" s="90"/>
      <c r="L220" s="87"/>
      <c r="M220" s="103" t="str">
        <f>IF(ISNUMBER('Форма 1'!AD220),'Форма 1'!$H220*VLOOKUP('Форма 1'!$F220,'Придельники до 2021'!$B$4:$X$28,'Форма 1'!AD$8),"")</f>
        <v/>
      </c>
      <c r="N220" s="103" t="str">
        <f>IF(ISBLANK('Форма 1'!$AE220),"",IF('Форма 1'!$AE220=1,'Форма 1'!$H220*VLOOKUP('Форма 1'!$F220,'Придельники до 2021'!$B$4:$X$28,'Форма 1'!$AE$8,0),IF('Форма 1'!$AE220=2,'Форма 1'!$H220*VLOOKUP('Форма 1'!$F220,'Придельники до 2021'!$B$4:$X$28,13,0),IF('Форма 1'!$AE220=3,'Форма 1'!$H220*VLOOKUP('Форма 1'!$F220,'Придельники до 2021'!$B$4:$X$28,12,0)))))</f>
        <v/>
      </c>
      <c r="O220" s="103" t="str">
        <f>IF(ISNUMBER('Форма 1'!AF220),'Форма 1'!$H220*VLOOKUP('Форма 1'!$F220,'Придельники до 2021'!$B$4:$X$28,'Форма 1'!AF$8),"")</f>
        <v/>
      </c>
      <c r="P220" s="87"/>
      <c r="Q220" s="103" t="str">
        <f>IF(ISNUMBER('Форма 1'!AH220),'Форма 1'!$H220*VLOOKUP('Форма 1'!$F220,'Придельники до 2021'!$B$4:$X$28,'Форма 1'!AH$8),"")</f>
        <v/>
      </c>
      <c r="R220" s="103" t="str">
        <f>IF(ISNUMBER('Форма 1'!AI220),'Форма 1'!$H220*VLOOKUP('Форма 1'!$F220,'Придельники до 2021'!$B$4:$X$28,'Форма 1'!AI$8),"")</f>
        <v/>
      </c>
      <c r="S220" s="103" t="str">
        <f>IF(ISNUMBER('Форма 1'!AJ220),'Форма 1'!$H220*VLOOKUP('Форма 1'!$F220,'Придельники до 2021'!$B$4:$X$28,'Форма 1'!AJ$8),"")</f>
        <v/>
      </c>
      <c r="T220" s="87"/>
    </row>
    <row r="221" spans="1:20">
      <c r="A221" s="188">
        <f t="shared" si="24"/>
        <v>12</v>
      </c>
      <c r="B221" s="189" t="s">
        <v>322</v>
      </c>
      <c r="C221" s="99">
        <f t="shared" si="25"/>
        <v>968577.87</v>
      </c>
      <c r="D221" s="103">
        <f>IF(ISNUMBER('Форма 1'!U221),'Форма 1'!$H221*VLOOKUP('Форма 1'!$F221,'Придельники с 2022'!$B$4:$X$28,'Форма 1'!U$8),"")</f>
        <v>968577.87</v>
      </c>
      <c r="E221" s="103" t="str">
        <f>IF(ISNUMBER('Форма 1'!V221),'Форма 1'!$H221*VLOOKUP('Форма 1'!$F221,'Придельники до 2021'!$B$4:$X$28,'Форма 1'!V$8),"")</f>
        <v/>
      </c>
      <c r="F221" s="103" t="str">
        <f>IF(ISNUMBER('Форма 1'!W221),'Форма 1'!$H221*VLOOKUP('Форма 1'!$F221,'Придельники до 2021'!$B$4:$X$28,'Форма 1'!W$8),"")</f>
        <v/>
      </c>
      <c r="G221" s="103" t="str">
        <f>IF(ISNUMBER('Форма 1'!X221),'Форма 1'!$H221*VLOOKUP('Форма 1'!$F221,'Придельники до 2021'!$B$4:$X$28,'Форма 1'!X$8),"")</f>
        <v/>
      </c>
      <c r="H221" s="103" t="str">
        <f>IF(ISNUMBER('Форма 1'!Y221),'Форма 1'!$H221*VLOOKUP('Форма 1'!$F221,'Придельники до 2021'!$B$4:$X$28,'Форма 1'!Y$8),"")</f>
        <v/>
      </c>
      <c r="I221" s="103" t="str">
        <f>IF(ISNUMBER('Форма 1'!Z221),'Форма 1'!$H221*VLOOKUP('Форма 1'!$F221,'Придельники до 2021'!$B$4:$X$28,'Форма 1'!Z$8),"")</f>
        <v/>
      </c>
      <c r="J221" s="103" t="str">
        <f>IF(ISNUMBER('Форма 1'!AA221),'Форма 1'!$H221*VLOOKUP('Форма 1'!$F221,'Придельники до 2021'!$B$4:$X$28,'Форма 1'!AA$8),"")</f>
        <v/>
      </c>
      <c r="K221" s="90"/>
      <c r="L221" s="87"/>
      <c r="M221" s="103" t="str">
        <f>IF(ISNUMBER('Форма 1'!AD221),'Форма 1'!$H221*VLOOKUP('Форма 1'!$F221,'Придельники до 2021'!$B$4:$X$28,'Форма 1'!AD$8),"")</f>
        <v/>
      </c>
      <c r="N221" s="103" t="str">
        <f>IF(ISBLANK('Форма 1'!$AE221),"",IF('Форма 1'!$AE221=1,'Форма 1'!$H221*VLOOKUP('Форма 1'!$F221,'Придельники до 2021'!$B$4:$X$28,'Форма 1'!$AE$8,0),IF('Форма 1'!$AE221=2,'Форма 1'!$H221*VLOOKUP('Форма 1'!$F221,'Придельники до 2021'!$B$4:$X$28,13,0),IF('Форма 1'!$AE221=3,'Форма 1'!$H221*VLOOKUP('Форма 1'!$F221,'Придельники до 2021'!$B$4:$X$28,12,0)))))</f>
        <v/>
      </c>
      <c r="O221" s="103" t="str">
        <f>IF(ISNUMBER('Форма 1'!AF221),'Форма 1'!$H221*VLOOKUP('Форма 1'!$F221,'Придельники до 2021'!$B$4:$X$28,'Форма 1'!AF$8),"")</f>
        <v/>
      </c>
      <c r="P221" s="87"/>
      <c r="Q221" s="103" t="str">
        <f>IF(ISNUMBER('Форма 1'!AH221),'Форма 1'!$H221*VLOOKUP('Форма 1'!$F221,'Придельники до 2021'!$B$4:$X$28,'Форма 1'!AH$8),"")</f>
        <v/>
      </c>
      <c r="R221" s="103" t="str">
        <f>IF(ISNUMBER('Форма 1'!AI221),'Форма 1'!$H221*VLOOKUP('Форма 1'!$F221,'Придельники до 2021'!$B$4:$X$28,'Форма 1'!AI$8),"")</f>
        <v/>
      </c>
      <c r="S221" s="103" t="str">
        <f>IF(ISNUMBER('Форма 1'!AJ221),'Форма 1'!$H221*VLOOKUP('Форма 1'!$F221,'Придельники до 2021'!$B$4:$X$28,'Форма 1'!AJ$8),"")</f>
        <v/>
      </c>
      <c r="T221" s="87"/>
    </row>
    <row r="222" spans="1:20">
      <c r="A222" s="188">
        <f t="shared" si="24"/>
        <v>13</v>
      </c>
      <c r="B222" s="189" t="s">
        <v>323</v>
      </c>
      <c r="C222" s="99">
        <f t="shared" si="25"/>
        <v>1833260.142</v>
      </c>
      <c r="D222" s="103">
        <f>IF(ISNUMBER('Форма 1'!U222),'Форма 1'!$H222*VLOOKUP('Форма 1'!$F222,'Придельники до 2021'!$B$4:$X$28,'Форма 1'!U$8),"")</f>
        <v>1833260.142</v>
      </c>
      <c r="E222" s="103" t="str">
        <f>IF(ISNUMBER('Форма 1'!V222),'Форма 1'!$H222*VLOOKUP('Форма 1'!$F222,'Придельники до 2021'!$B$4:$X$28,'Форма 1'!V$8),"")</f>
        <v/>
      </c>
      <c r="F222" s="103" t="str">
        <f>IF(ISNUMBER('Форма 1'!W222),'Форма 1'!$H222*VLOOKUP('Форма 1'!$F222,'Придельники до 2021'!$B$4:$X$28,'Форма 1'!W$8),"")</f>
        <v/>
      </c>
      <c r="G222" s="103" t="str">
        <f>IF(ISNUMBER('Форма 1'!X222),'Форма 1'!$H222*VLOOKUP('Форма 1'!$F222,'Придельники до 2021'!$B$4:$X$28,'Форма 1'!X$8),"")</f>
        <v/>
      </c>
      <c r="H222" s="103" t="str">
        <f>IF(ISNUMBER('Форма 1'!Y222),'Форма 1'!$H222*VLOOKUP('Форма 1'!$F222,'Придельники до 2021'!$B$4:$X$28,'Форма 1'!Y$8),"")</f>
        <v/>
      </c>
      <c r="I222" s="103" t="str">
        <f>IF(ISNUMBER('Форма 1'!Z222),'Форма 1'!$H222*VLOOKUP('Форма 1'!$F222,'Придельники до 2021'!$B$4:$X$28,'Форма 1'!Z$8),"")</f>
        <v/>
      </c>
      <c r="J222" s="103" t="str">
        <f>IF(ISNUMBER('Форма 1'!AA222),'Форма 1'!$H222*VLOOKUP('Форма 1'!$F222,'Придельники до 2021'!$B$4:$X$28,'Форма 1'!AA$8),"")</f>
        <v/>
      </c>
      <c r="K222" s="90"/>
      <c r="L222" s="87"/>
      <c r="M222" s="103" t="str">
        <f>IF(ISNUMBER('Форма 1'!AD222),'Форма 1'!$H222*VLOOKUP('Форма 1'!$F222,'Придельники до 2021'!$B$4:$X$28,'Форма 1'!AD$8),"")</f>
        <v/>
      </c>
      <c r="N222" s="103" t="str">
        <f>IF(ISBLANK('Форма 1'!$AE222),"",IF('Форма 1'!$AE222=1,'Форма 1'!$H222*VLOOKUP('Форма 1'!$F222,'Придельники до 2021'!$B$4:$X$28,'Форма 1'!$AE$8,0),IF('Форма 1'!$AE222=2,'Форма 1'!$H222*VLOOKUP('Форма 1'!$F222,'Придельники до 2021'!$B$4:$X$28,13,0),IF('Форма 1'!$AE222=3,'Форма 1'!$H222*VLOOKUP('Форма 1'!$F222,'Придельники до 2021'!$B$4:$X$28,12,0)))))</f>
        <v/>
      </c>
      <c r="O222" s="103" t="str">
        <f>IF(ISNUMBER('Форма 1'!AF222),'Форма 1'!$H222*VLOOKUP('Форма 1'!$F222,'Придельники до 2021'!$B$4:$X$28,'Форма 1'!AF$8),"")</f>
        <v/>
      </c>
      <c r="P222" s="87"/>
      <c r="Q222" s="103" t="str">
        <f>IF(ISNUMBER('Форма 1'!AH222),'Форма 1'!$H222*VLOOKUP('Форма 1'!$F222,'Придельники до 2021'!$B$4:$X$28,'Форма 1'!AH$8),"")</f>
        <v/>
      </c>
      <c r="R222" s="103" t="str">
        <f>IF(ISNUMBER('Форма 1'!AI222),'Форма 1'!$H222*VLOOKUP('Форма 1'!$F222,'Придельники до 2021'!$B$4:$X$28,'Форма 1'!AI$8),"")</f>
        <v/>
      </c>
      <c r="S222" s="103" t="str">
        <f>IF(ISNUMBER('Форма 1'!AJ222),'Форма 1'!$H222*VLOOKUP('Форма 1'!$F222,'Придельники до 2021'!$B$4:$X$28,'Форма 1'!AJ$8),"")</f>
        <v/>
      </c>
      <c r="T222" s="87"/>
    </row>
    <row r="223" spans="1:20">
      <c r="A223" s="188">
        <f t="shared" si="24"/>
        <v>14</v>
      </c>
      <c r="B223" s="189" t="s">
        <v>324</v>
      </c>
      <c r="C223" s="99">
        <f t="shared" si="25"/>
        <v>24043392.576000005</v>
      </c>
      <c r="D223" s="103" t="str">
        <f>IF(ISNUMBER('Форма 1'!U223),'Форма 1'!$H223*VLOOKUP('Форма 1'!$F223,'Придельники до 2021'!$B$4:$X$28,'Форма 1'!U$8),"")</f>
        <v/>
      </c>
      <c r="E223" s="103" t="str">
        <f>IF(ISNUMBER('Форма 1'!V223),'Форма 1'!$H223*VLOOKUP('Форма 1'!$F223,'Придельники до 2021'!$B$4:$X$28,'Форма 1'!V$8),"")</f>
        <v/>
      </c>
      <c r="F223" s="103" t="str">
        <f>IF(ISNUMBER('Форма 1'!W223),'Форма 1'!$H223*VLOOKUP('Форма 1'!$F223,'Придельники до 2021'!$B$4:$X$28,'Форма 1'!W$8),"")</f>
        <v/>
      </c>
      <c r="G223" s="103" t="str">
        <f>IF(ISNUMBER('Форма 1'!X223),'Форма 1'!$H223*VLOOKUP('Форма 1'!$F223,'Придельники до 2021'!$B$4:$X$28,'Форма 1'!X$8),"")</f>
        <v/>
      </c>
      <c r="H223" s="103" t="str">
        <f>IF(ISNUMBER('Форма 1'!Y223),'Форма 1'!$H223*VLOOKUP('Форма 1'!$F223,'Придельники до 2021'!$B$4:$X$28,'Форма 1'!Y$8),"")</f>
        <v/>
      </c>
      <c r="I223" s="103" t="str">
        <f>IF(ISNUMBER('Форма 1'!Z223),'Форма 1'!$H223*VLOOKUP('Форма 1'!$F223,'Придельники до 2021'!$B$4:$X$28,'Форма 1'!Z$8),"")</f>
        <v/>
      </c>
      <c r="J223" s="103" t="str">
        <f>IF(ISNUMBER('Форма 1'!AA223),'Форма 1'!$H223*VLOOKUP('Форма 1'!$F223,'Придельники до 2021'!$B$4:$X$28,'Форма 1'!AA$8),"")</f>
        <v/>
      </c>
      <c r="K223" s="90"/>
      <c r="L223" s="87"/>
      <c r="M223" s="103">
        <f>IF(ISNUMBER('Форма 1'!AD223),'Форма 1'!$H223*VLOOKUP('Форма 1'!$F223,'Придельники с 2022'!$B$4:$X$28,'Форма 1'!AD$8),"")</f>
        <v>24043392.576000005</v>
      </c>
      <c r="N223" s="103" t="str">
        <f>IF(ISBLANK('Форма 1'!$AE223),"",IF('Форма 1'!$AE223=1,'Форма 1'!$H223*VLOOKUP('Форма 1'!$F223,'Придельники до 2021'!$B$4:$X$28,'Форма 1'!$AE$8,0),IF('Форма 1'!$AE223=2,'Форма 1'!$H223*VLOOKUP('Форма 1'!$F223,'Придельники до 2021'!$B$4:$X$28,13,0),IF('Форма 1'!$AE223=3,'Форма 1'!$H223*VLOOKUP('Форма 1'!$F223,'Придельники до 2021'!$B$4:$X$28,12,0)))))</f>
        <v/>
      </c>
      <c r="O223" s="103" t="str">
        <f>IF(ISNUMBER('Форма 1'!AF223),'Форма 1'!$H223*VLOOKUP('Форма 1'!$F223,'Придельники до 2021'!$B$4:$X$28,'Форма 1'!AF$8),"")</f>
        <v/>
      </c>
      <c r="P223" s="87"/>
      <c r="Q223" s="103" t="str">
        <f>IF(ISNUMBER('Форма 1'!AH223),'Форма 1'!$H223*VLOOKUP('Форма 1'!$F223,'Придельники до 2021'!$B$4:$X$28,'Форма 1'!AH$8),"")</f>
        <v/>
      </c>
      <c r="R223" s="103" t="str">
        <f>IF(ISNUMBER('Форма 1'!AI223),'Форма 1'!$H223*VLOOKUP('Форма 1'!$F223,'Придельники до 2021'!$B$4:$X$28,'Форма 1'!AI$8),"")</f>
        <v/>
      </c>
      <c r="S223" s="103" t="str">
        <f>IF(ISNUMBER('Форма 1'!AJ223),'Форма 1'!$H223*VLOOKUP('Форма 1'!$F223,'Придельники до 2021'!$B$4:$X$28,'Форма 1'!AJ$8),"")</f>
        <v/>
      </c>
      <c r="T223" s="87"/>
    </row>
    <row r="224" spans="1:20">
      <c r="A224" s="188">
        <f t="shared" si="24"/>
        <v>15</v>
      </c>
      <c r="B224" s="189" t="s">
        <v>325</v>
      </c>
      <c r="C224" s="99">
        <f t="shared" si="25"/>
        <v>3126928.2379999999</v>
      </c>
      <c r="D224" s="103">
        <f>IF(ISNUMBER('Форма 1'!U224),'Форма 1'!$H224*VLOOKUP('Форма 1'!$F224,'Придельники до 2021'!$B$4:$X$28,'Форма 1'!U$8),"")</f>
        <v>3126928.2379999999</v>
      </c>
      <c r="E224" s="103" t="str">
        <f>IF(ISNUMBER('Форма 1'!V224),'Форма 1'!$H224*VLOOKUP('Форма 1'!$F224,'Придельники до 2021'!$B$4:$X$28,'Форма 1'!V$8),"")</f>
        <v/>
      </c>
      <c r="F224" s="103" t="str">
        <f>IF(ISNUMBER('Форма 1'!W224),'Форма 1'!$H224*VLOOKUP('Форма 1'!$F224,'Придельники до 2021'!$B$4:$X$28,'Форма 1'!W$8),"")</f>
        <v/>
      </c>
      <c r="G224" s="103" t="str">
        <f>IF(ISNUMBER('Форма 1'!X224),'Форма 1'!$H224*VLOOKUP('Форма 1'!$F224,'Придельники до 2021'!$B$4:$X$28,'Форма 1'!X$8),"")</f>
        <v/>
      </c>
      <c r="H224" s="103" t="str">
        <f>IF(ISNUMBER('Форма 1'!Y224),'Форма 1'!$H224*VLOOKUP('Форма 1'!$F224,'Придельники до 2021'!$B$4:$X$28,'Форма 1'!Y$8),"")</f>
        <v/>
      </c>
      <c r="I224" s="103" t="str">
        <f>IF(ISNUMBER('Форма 1'!Z224),'Форма 1'!$H224*VLOOKUP('Форма 1'!$F224,'Придельники до 2021'!$B$4:$X$28,'Форма 1'!Z$8),"")</f>
        <v/>
      </c>
      <c r="J224" s="103" t="str">
        <f>IF(ISNUMBER('Форма 1'!AA224),'Форма 1'!$H224*VLOOKUP('Форма 1'!$F224,'Придельники до 2021'!$B$4:$X$28,'Форма 1'!AA$8),"")</f>
        <v/>
      </c>
      <c r="K224" s="90"/>
      <c r="L224" s="87"/>
      <c r="M224" s="103" t="str">
        <f>IF(ISNUMBER('Форма 1'!AD224),'Форма 1'!$H224*VLOOKUP('Форма 1'!$F224,'Придельники до 2021'!$B$4:$X$28,'Форма 1'!AD$8),"")</f>
        <v/>
      </c>
      <c r="N224" s="103" t="str">
        <f>IF(ISBLANK('Форма 1'!$AE224),"",IF('Форма 1'!$AE224=1,'Форма 1'!$H224*VLOOKUP('Форма 1'!$F224,'Придельники до 2021'!$B$4:$X$28,'Форма 1'!$AE$8,0),IF('Форма 1'!$AE224=2,'Форма 1'!$H224*VLOOKUP('Форма 1'!$F224,'Придельники до 2021'!$B$4:$X$28,13,0),IF('Форма 1'!$AE224=3,'Форма 1'!$H224*VLOOKUP('Форма 1'!$F224,'Придельники до 2021'!$B$4:$X$28,12,0)))))</f>
        <v/>
      </c>
      <c r="O224" s="103" t="str">
        <f>IF(ISNUMBER('Форма 1'!AF224),'Форма 1'!$H224*VLOOKUP('Форма 1'!$F224,'Придельники до 2021'!$B$4:$X$28,'Форма 1'!AF$8),"")</f>
        <v/>
      </c>
      <c r="P224" s="87"/>
      <c r="Q224" s="103" t="str">
        <f>IF(ISNUMBER('Форма 1'!AH224),'Форма 1'!$H224*VLOOKUP('Форма 1'!$F224,'Придельники до 2021'!$B$4:$X$28,'Форма 1'!AH$8),"")</f>
        <v/>
      </c>
      <c r="R224" s="103" t="str">
        <f>IF(ISNUMBER('Форма 1'!AI224),'Форма 1'!$H224*VLOOKUP('Форма 1'!$F224,'Придельники до 2021'!$B$4:$X$28,'Форма 1'!AI$8),"")</f>
        <v/>
      </c>
      <c r="S224" s="103" t="str">
        <f>IF(ISNUMBER('Форма 1'!AJ224),'Форма 1'!$H224*VLOOKUP('Форма 1'!$F224,'Придельники до 2021'!$B$4:$X$28,'Форма 1'!AJ$8),"")</f>
        <v/>
      </c>
      <c r="T224" s="87"/>
    </row>
    <row r="225" spans="1:20">
      <c r="A225" s="188">
        <f t="shared" si="24"/>
        <v>16</v>
      </c>
      <c r="B225" s="189" t="s">
        <v>327</v>
      </c>
      <c r="C225" s="99">
        <f t="shared" si="25"/>
        <v>46217950.295999996</v>
      </c>
      <c r="D225" s="103" t="str">
        <f>IF(ISNUMBER('Форма 1'!U225),'Форма 1'!$H225*VLOOKUP('Форма 1'!$F225,'Придельники до 2021'!$B$4:$X$28,'Форма 1'!U$8),"")</f>
        <v/>
      </c>
      <c r="E225" s="103" t="str">
        <f>IF(ISNUMBER('Форма 1'!V225),'Форма 1'!$H225*VLOOKUP('Форма 1'!$F225,'Придельники до 2021'!$B$4:$X$28,'Форма 1'!V$8),"")</f>
        <v/>
      </c>
      <c r="F225" s="103" t="str">
        <f>IF(ISNUMBER('Форма 1'!W225),'Форма 1'!$H225*VLOOKUP('Форма 1'!$F225,'Придельники до 2021'!$B$4:$X$28,'Форма 1'!W$8),"")</f>
        <v/>
      </c>
      <c r="G225" s="103" t="str">
        <f>IF(ISNUMBER('Форма 1'!X225),'Форма 1'!$H225*VLOOKUP('Форма 1'!$F225,'Придельники до 2021'!$B$4:$X$28,'Форма 1'!X$8),"")</f>
        <v/>
      </c>
      <c r="H225" s="103" t="str">
        <f>IF(ISNUMBER('Форма 1'!Y225),'Форма 1'!$H225*VLOOKUP('Форма 1'!$F225,'Придельники до 2021'!$B$4:$X$28,'Форма 1'!Y$8),"")</f>
        <v/>
      </c>
      <c r="I225" s="103" t="str">
        <f>IF(ISNUMBER('Форма 1'!Z225),'Форма 1'!$H225*VLOOKUP('Форма 1'!$F225,'Придельники до 2021'!$B$4:$X$28,'Форма 1'!Z$8),"")</f>
        <v/>
      </c>
      <c r="J225" s="103" t="str">
        <f>IF(ISNUMBER('Форма 1'!AA225),'Форма 1'!$H225*VLOOKUP('Форма 1'!$F225,'Придельники до 2021'!$B$4:$X$28,'Форма 1'!AA$8),"")</f>
        <v/>
      </c>
      <c r="K225" s="96"/>
      <c r="L225" s="95"/>
      <c r="M225" s="103">
        <f>IF(ISNUMBER('Форма 1'!AD225),'Форма 1'!$H225*VLOOKUP('Форма 1'!$F225,'Придельники с 2022'!$B$4:$X$28,'Форма 1'!AD$8),"")</f>
        <v>22176233.184</v>
      </c>
      <c r="N225" s="103">
        <f>IF(ISBLANK('Форма 1'!$AE225),"",IF('Форма 1'!$AE225=1,'Форма 1'!$H225*VLOOKUP('Форма 1'!$F225,'Придельники с 2022'!$B$4:$X$28,'Форма 1'!$AE$8,0),IF('Форма 1'!$AE225=2,'Форма 1'!$H225*VLOOKUP('Форма 1'!$F225,'Придельники с 2022'!$B$4:$X$28,13,0),IF('Форма 1'!$AE225=3,'Форма 1'!$H225*VLOOKUP('Форма 1'!$F225,'Придельники с 2022'!$B$4:$X$28,12,0)))))</f>
        <v>24041717.111999996</v>
      </c>
      <c r="O225" s="103" t="str">
        <f>IF(ISNUMBER('Форма 1'!AF225),'Форма 1'!$H225*VLOOKUP('Форма 1'!$F225,'Придельники до 2021'!$B$4:$X$28,'Форма 1'!AF$8),"")</f>
        <v/>
      </c>
      <c r="P225" s="87"/>
      <c r="Q225" s="103" t="str">
        <f>IF(ISNUMBER('Форма 1'!AH225),'Форма 1'!$H225*VLOOKUP('Форма 1'!$F225,'Придельники до 2021'!$B$4:$X$28,'Форма 1'!AH$8),"")</f>
        <v/>
      </c>
      <c r="R225" s="103" t="str">
        <f>IF(ISNUMBER('Форма 1'!AI225),'Форма 1'!$H225*VLOOKUP('Форма 1'!$F225,'Придельники до 2021'!$B$4:$X$28,'Форма 1'!AI$8),"")</f>
        <v/>
      </c>
      <c r="S225" s="103" t="str">
        <f>IF(ISNUMBER('Форма 1'!AJ225),'Форма 1'!$H225*VLOOKUP('Форма 1'!$F225,'Придельники до 2021'!$B$4:$X$28,'Форма 1'!AJ$8),"")</f>
        <v/>
      </c>
      <c r="T225" s="87"/>
    </row>
    <row r="226" spans="1:20">
      <c r="A226" s="188">
        <f t="shared" si="24"/>
        <v>17</v>
      </c>
      <c r="B226" s="112" t="s">
        <v>328</v>
      </c>
      <c r="C226" s="99">
        <f t="shared" si="25"/>
        <v>2806992.298</v>
      </c>
      <c r="D226" s="103">
        <f>IF(ISNUMBER('Форма 1'!U226),'Форма 1'!$H226*VLOOKUP('Форма 1'!$F226,'Придельники до 2021'!$B$4:$X$28,'Форма 1'!U$8),"")</f>
        <v>2370099.3679999998</v>
      </c>
      <c r="E226" s="103" t="str">
        <f>IF(ISNUMBER('Форма 1'!V226),'Форма 1'!$H226*VLOOKUP('Форма 1'!$F226,'Придельники до 2021'!$B$4:$X$28,'Форма 1'!V$8),"")</f>
        <v/>
      </c>
      <c r="F226" s="103" t="str">
        <f>IF(ISNUMBER('Форма 1'!W226),'Форма 1'!$H226*VLOOKUP('Форма 1'!$F226,'Придельники до 2021'!$B$4:$X$28,'Форма 1'!W$8),"")</f>
        <v/>
      </c>
      <c r="G226" s="103" t="str">
        <f>IF(ISNUMBER('Форма 1'!X226),'Форма 1'!$H226*VLOOKUP('Форма 1'!$F226,'Придельники до 2021'!$B$4:$X$28,'Форма 1'!X$8),"")</f>
        <v/>
      </c>
      <c r="H226" s="103" t="str">
        <f>IF(ISNUMBER('Форма 1'!Y226),'Форма 1'!$H226*VLOOKUP('Форма 1'!$F226,'Придельники до 2021'!$B$4:$X$28,'Форма 1'!Y$8),"")</f>
        <v/>
      </c>
      <c r="I226" s="103" t="str">
        <f>IF(ISNUMBER('Форма 1'!Z226),'Форма 1'!$H226*VLOOKUP('Форма 1'!$F226,'Придельники до 2021'!$B$4:$X$28,'Форма 1'!Z$8),"")</f>
        <v/>
      </c>
      <c r="J226" s="103" t="str">
        <f>IF(ISNUMBER('Форма 1'!AA226),'Форма 1'!$H226*VLOOKUP('Форма 1'!$F226,'Придельники до 2021'!$B$4:$X$28,'Форма 1'!AA$8),"")</f>
        <v/>
      </c>
      <c r="K226" s="90"/>
      <c r="L226" s="87"/>
      <c r="M226" s="103" t="str">
        <f>IF(ISNUMBER('Форма 1'!AD226),'Форма 1'!$H226*VLOOKUP('Форма 1'!$F226,'Придельники до 2021'!$B$4:$X$28,'Форма 1'!AD$8),"")</f>
        <v/>
      </c>
      <c r="N226" s="103" t="str">
        <f>IF(ISBLANK('Форма 1'!$AE226),"",IF('Форма 1'!$AE226=1,'Форма 1'!$H226*VLOOKUP('Форма 1'!$F226,'Придельники до 2021'!$B$4:$X$28,'Форма 1'!$AE$8,0),IF('Форма 1'!$AE226=2,'Форма 1'!$H226*VLOOKUP('Форма 1'!$F226,'Придельники до 2021'!$B$4:$X$28,13,0),IF('Форма 1'!$AE226=3,'Форма 1'!$H226*VLOOKUP('Форма 1'!$F226,'Придельники до 2021'!$B$4:$X$28,12,0)))))</f>
        <v/>
      </c>
      <c r="O226" s="103" t="str">
        <f>IF(ISNUMBER('Форма 1'!AF226),'Форма 1'!$H226*VLOOKUP('Форма 1'!$F226,'Придельники до 2021'!$B$4:$X$28,'Форма 1'!AF$8),"")</f>
        <v/>
      </c>
      <c r="P226" s="87">
        <f>280193.26+156699.67</f>
        <v>436892.93000000005</v>
      </c>
      <c r="Q226" s="103" t="str">
        <f>IF(ISNUMBER('Форма 1'!AH226),'Форма 1'!$H226*VLOOKUP('Форма 1'!$F226,'Придельники до 2021'!$B$4:$X$28,'Форма 1'!AH$8),"")</f>
        <v/>
      </c>
      <c r="R226" s="103" t="str">
        <f>IF(ISNUMBER('Форма 1'!AI226),'Форма 1'!$H226*VLOOKUP('Форма 1'!$F226,'Придельники до 2021'!$B$4:$X$28,'Форма 1'!AI$8),"")</f>
        <v/>
      </c>
      <c r="S226" s="103" t="str">
        <f>IF(ISNUMBER('Форма 1'!AJ226),'Форма 1'!$H226*VLOOKUP('Форма 1'!$F226,'Придельники до 2021'!$B$4:$X$28,'Форма 1'!AJ$8),"")</f>
        <v/>
      </c>
      <c r="T226" s="87"/>
    </row>
    <row r="227" spans="1:20">
      <c r="A227" s="188">
        <f t="shared" si="24"/>
        <v>18</v>
      </c>
      <c r="B227" s="189" t="s">
        <v>329</v>
      </c>
      <c r="C227" s="99">
        <f t="shared" si="25"/>
        <v>24000076.332000002</v>
      </c>
      <c r="D227" s="103" t="str">
        <f>IF(ISNUMBER('Форма 1'!U227),'Форма 1'!$H227*VLOOKUP('Форма 1'!$F227,'Придельники до 2021'!$B$4:$X$28,'Форма 1'!U$8),"")</f>
        <v/>
      </c>
      <c r="E227" s="103" t="str">
        <f>IF(ISNUMBER('Форма 1'!V227),'Форма 1'!$H227*VLOOKUP('Форма 1'!$F227,'Придельники до 2021'!$B$4:$X$28,'Форма 1'!V$8),"")</f>
        <v/>
      </c>
      <c r="F227" s="103" t="str">
        <f>IF(ISNUMBER('Форма 1'!W227),'Форма 1'!$H227*VLOOKUP('Форма 1'!$F227,'Придельники до 2021'!$B$4:$X$28,'Форма 1'!W$8),"")</f>
        <v/>
      </c>
      <c r="G227" s="103" t="str">
        <f>IF(ISNUMBER('Форма 1'!X227),'Форма 1'!$H227*VLOOKUP('Форма 1'!$F227,'Придельники до 2021'!$B$4:$X$28,'Форма 1'!X$8),"")</f>
        <v/>
      </c>
      <c r="H227" s="103" t="str">
        <f>IF(ISNUMBER('Форма 1'!Y227),'Форма 1'!$H227*VLOOKUP('Форма 1'!$F227,'Придельники до 2021'!$B$4:$X$28,'Форма 1'!Y$8),"")</f>
        <v/>
      </c>
      <c r="I227" s="103" t="str">
        <f>IF(ISNUMBER('Форма 1'!Z227),'Форма 1'!$H227*VLOOKUP('Форма 1'!$F227,'Придельники до 2021'!$B$4:$X$28,'Форма 1'!Z$8),"")</f>
        <v/>
      </c>
      <c r="J227" s="103" t="str">
        <f>IF(ISNUMBER('Форма 1'!AA227),'Форма 1'!$H227*VLOOKUP('Форма 1'!$F227,'Придельники до 2021'!$B$4:$X$28,'Форма 1'!AA$8),"")</f>
        <v/>
      </c>
      <c r="K227" s="90"/>
      <c r="L227" s="87"/>
      <c r="M227" s="103">
        <f>IF(ISNUMBER('Форма 1'!AD227),'Форма 1'!$H227*VLOOKUP('Форма 1'!$F227,'Придельники до 2021'!$B$4:$X$28,'Форма 1'!AD$8),"")</f>
        <v>24000076.332000002</v>
      </c>
      <c r="N227" s="103" t="str">
        <f>IF(ISBLANK('Форма 1'!$AE227),"",IF('Форма 1'!$AE227=1,'Форма 1'!$H227*VLOOKUP('Форма 1'!$F227,'Придельники до 2021'!$B$4:$X$28,'Форма 1'!$AE$8,0),IF('Форма 1'!$AE227=2,'Форма 1'!$H227*VLOOKUP('Форма 1'!$F227,'Придельники до 2021'!$B$4:$X$28,13,0),IF('Форма 1'!$AE227=3,'Форма 1'!$H227*VLOOKUP('Форма 1'!$F227,'Придельники до 2021'!$B$4:$X$28,12,0)))))</f>
        <v/>
      </c>
      <c r="O227" s="103" t="str">
        <f>IF(ISNUMBER('Форма 1'!AF227),'Форма 1'!$H227*VLOOKUP('Форма 1'!$F227,'Придельники до 2021'!$B$4:$X$28,'Форма 1'!AF$8),"")</f>
        <v/>
      </c>
      <c r="P227" s="87"/>
      <c r="Q227" s="103" t="str">
        <f>IF(ISNUMBER('Форма 1'!AH227),'Форма 1'!$H227*VLOOKUP('Форма 1'!$F227,'Придельники до 2021'!$B$4:$X$28,'Форма 1'!AH$8),"")</f>
        <v/>
      </c>
      <c r="R227" s="103" t="str">
        <f>IF(ISNUMBER('Форма 1'!AI227),'Форма 1'!$H227*VLOOKUP('Форма 1'!$F227,'Придельники до 2021'!$B$4:$X$28,'Форма 1'!AI$8),"")</f>
        <v/>
      </c>
      <c r="S227" s="103" t="str">
        <f>IF(ISNUMBER('Форма 1'!AJ227),'Форма 1'!$H227*VLOOKUP('Форма 1'!$F227,'Придельники до 2021'!$B$4:$X$28,'Форма 1'!AJ$8),"")</f>
        <v/>
      </c>
      <c r="T227" s="87"/>
    </row>
    <row r="228" spans="1:20">
      <c r="A228" s="188">
        <f t="shared" si="24"/>
        <v>19</v>
      </c>
      <c r="B228" s="189" t="s">
        <v>331</v>
      </c>
      <c r="C228" s="99">
        <f t="shared" si="25"/>
        <v>12497499.054</v>
      </c>
      <c r="D228" s="103" t="str">
        <f>IF(ISNUMBER('Форма 1'!U228),'Форма 1'!$H228*VLOOKUP('Форма 1'!$F228,'Придельники до 2021'!$B$4:$X$28,'Форма 1'!U$8),"")</f>
        <v/>
      </c>
      <c r="E228" s="103" t="str">
        <f>IF(ISNUMBER('Форма 1'!V228),'Форма 1'!$H228*VLOOKUP('Форма 1'!$F228,'Придельники до 2021'!$B$4:$X$28,'Форма 1'!V$8),"")</f>
        <v/>
      </c>
      <c r="F228" s="103" t="str">
        <f>IF(ISNUMBER('Форма 1'!W228),'Форма 1'!$H228*VLOOKUP('Форма 1'!$F228,'Придельники до 2021'!$B$4:$X$28,'Форма 1'!W$8),"")</f>
        <v/>
      </c>
      <c r="G228" s="103" t="str">
        <f>IF(ISNUMBER('Форма 1'!X228),'Форма 1'!$H228*VLOOKUP('Форма 1'!$F228,'Придельники до 2021'!$B$4:$X$28,'Форма 1'!X$8),"")</f>
        <v/>
      </c>
      <c r="H228" s="103" t="str">
        <f>IF(ISNUMBER('Форма 1'!Y228),'Форма 1'!$H228*VLOOKUP('Форма 1'!$F228,'Придельники до 2021'!$B$4:$X$28,'Форма 1'!Y$8),"")</f>
        <v/>
      </c>
      <c r="I228" s="103" t="str">
        <f>IF(ISNUMBER('Форма 1'!Z228),'Форма 1'!$H228*VLOOKUP('Форма 1'!$F228,'Придельники до 2021'!$B$4:$X$28,'Форма 1'!Z$8),"")</f>
        <v/>
      </c>
      <c r="J228" s="103" t="str">
        <f>IF(ISNUMBER('Форма 1'!AA228),'Форма 1'!$H228*VLOOKUP('Форма 1'!$F228,'Придельники до 2021'!$B$4:$X$28,'Форма 1'!AA$8),"")</f>
        <v/>
      </c>
      <c r="K228" s="90"/>
      <c r="L228" s="87"/>
      <c r="M228" s="103">
        <f>IF(ISNUMBER('Форма 1'!AD228),'Форма 1'!$H228*VLOOKUP('Форма 1'!$F228,'Придельники до 2021'!$B$4:$X$28,'Форма 1'!AD$8),"")</f>
        <v>12497499.054</v>
      </c>
      <c r="N228" s="103" t="str">
        <f>IF(ISBLANK('Форма 1'!$AE228),"",IF('Форма 1'!$AE228=1,'Форма 1'!$H228*VLOOKUP('Форма 1'!$F228,'Придельники до 2021'!$B$4:$X$28,'Форма 1'!$AE$8,0),IF('Форма 1'!$AE228=2,'Форма 1'!$H228*VLOOKUP('Форма 1'!$F228,'Придельники до 2021'!$B$4:$X$28,13,0),IF('Форма 1'!$AE228=3,'Форма 1'!$H228*VLOOKUP('Форма 1'!$F228,'Придельники до 2021'!$B$4:$X$28,12,0)))))</f>
        <v/>
      </c>
      <c r="O228" s="103" t="str">
        <f>IF(ISNUMBER('Форма 1'!AF228),'Форма 1'!$H228*VLOOKUP('Форма 1'!$F228,'Придельники до 2021'!$B$4:$X$28,'Форма 1'!AF$8),"")</f>
        <v/>
      </c>
      <c r="P228" s="87"/>
      <c r="Q228" s="103" t="str">
        <f>IF(ISNUMBER('Форма 1'!AH228),'Форма 1'!$H228*VLOOKUP('Форма 1'!$F228,'Придельники до 2021'!$B$4:$X$28,'Форма 1'!AH$8),"")</f>
        <v/>
      </c>
      <c r="R228" s="103" t="str">
        <f>IF(ISNUMBER('Форма 1'!AI228),'Форма 1'!$H228*VLOOKUP('Форма 1'!$F228,'Придельники до 2021'!$B$4:$X$28,'Форма 1'!AI$8),"")</f>
        <v/>
      </c>
      <c r="S228" s="103" t="str">
        <f>IF(ISNUMBER('Форма 1'!AJ228),'Форма 1'!$H228*VLOOKUP('Форма 1'!$F228,'Придельники до 2021'!$B$4:$X$28,'Форма 1'!AJ$8),"")</f>
        <v/>
      </c>
      <c r="T228" s="87"/>
    </row>
    <row r="229" spans="1:20">
      <c r="A229" s="188">
        <f t="shared" si="24"/>
        <v>20</v>
      </c>
      <c r="B229" s="189" t="s">
        <v>332</v>
      </c>
      <c r="C229" s="99">
        <f t="shared" si="25"/>
        <v>1287415.2619999999</v>
      </c>
      <c r="D229" s="103">
        <f>IF(ISNUMBER('Форма 1'!U229),'Форма 1'!$H229*VLOOKUP('Форма 1'!$F229,'Придельники до 2021'!$B$4:$X$28,'Форма 1'!U$8),"")</f>
        <v>1287415.2619999999</v>
      </c>
      <c r="E229" s="103" t="str">
        <f>IF(ISNUMBER('Форма 1'!V229),'Форма 1'!$H229*VLOOKUP('Форма 1'!$F229,'Придельники до 2021'!$B$4:$X$28,'Форма 1'!V$8),"")</f>
        <v/>
      </c>
      <c r="F229" s="103" t="str">
        <f>IF(ISNUMBER('Форма 1'!W229),'Форма 1'!$H229*VLOOKUP('Форма 1'!$F229,'Придельники до 2021'!$B$4:$X$28,'Форма 1'!W$8),"")</f>
        <v/>
      </c>
      <c r="G229" s="103" t="str">
        <f>IF(ISNUMBER('Форма 1'!X229),'Форма 1'!$H229*VLOOKUP('Форма 1'!$F229,'Придельники до 2021'!$B$4:$X$28,'Форма 1'!X$8),"")</f>
        <v/>
      </c>
      <c r="H229" s="103" t="str">
        <f>IF(ISNUMBER('Форма 1'!Y229),'Форма 1'!$H229*VLOOKUP('Форма 1'!$F229,'Придельники до 2021'!$B$4:$X$28,'Форма 1'!Y$8),"")</f>
        <v/>
      </c>
      <c r="I229" s="103" t="str">
        <f>IF(ISNUMBER('Форма 1'!Z229),'Форма 1'!$H229*VLOOKUP('Форма 1'!$F229,'Придельники до 2021'!$B$4:$X$28,'Форма 1'!Z$8),"")</f>
        <v/>
      </c>
      <c r="J229" s="103" t="str">
        <f>IF(ISNUMBER('Форма 1'!AA229),'Форма 1'!$H229*VLOOKUP('Форма 1'!$F229,'Придельники до 2021'!$B$4:$X$28,'Форма 1'!AA$8),"")</f>
        <v/>
      </c>
      <c r="K229" s="90"/>
      <c r="L229" s="87"/>
      <c r="M229" s="103" t="str">
        <f>IF(ISNUMBER('Форма 1'!AD229),'Форма 1'!$H229*VLOOKUP('Форма 1'!$F229,'Придельники до 2021'!$B$4:$X$28,'Форма 1'!AD$8),"")</f>
        <v/>
      </c>
      <c r="N229" s="103" t="str">
        <f>IF(ISBLANK('Форма 1'!$AE229),"",IF('Форма 1'!$AE229=1,'Форма 1'!$H229*VLOOKUP('Форма 1'!$F229,'Придельники до 2021'!$B$4:$X$28,'Форма 1'!$AE$8,0),IF('Форма 1'!$AE229=2,'Форма 1'!$H229*VLOOKUP('Форма 1'!$F229,'Придельники до 2021'!$B$4:$X$28,13,0),IF('Форма 1'!$AE229=3,'Форма 1'!$H229*VLOOKUP('Форма 1'!$F229,'Придельники до 2021'!$B$4:$X$28,12,0)))))</f>
        <v/>
      </c>
      <c r="O229" s="103" t="str">
        <f>IF(ISNUMBER('Форма 1'!AF229),'Форма 1'!$H229*VLOOKUP('Форма 1'!$F229,'Придельники до 2021'!$B$4:$X$28,'Форма 1'!AF$8),"")</f>
        <v/>
      </c>
      <c r="P229" s="87"/>
      <c r="Q229" s="103" t="str">
        <f>IF(ISNUMBER('Форма 1'!AH229),'Форма 1'!$H229*VLOOKUP('Форма 1'!$F229,'Придельники до 2021'!$B$4:$X$28,'Форма 1'!AH$8),"")</f>
        <v/>
      </c>
      <c r="R229" s="103" t="str">
        <f>IF(ISNUMBER('Форма 1'!AI229),'Форма 1'!$H229*VLOOKUP('Форма 1'!$F229,'Придельники до 2021'!$B$4:$X$28,'Форма 1'!AI$8),"")</f>
        <v/>
      </c>
      <c r="S229" s="103" t="str">
        <f>IF(ISNUMBER('Форма 1'!AJ229),'Форма 1'!$H229*VLOOKUP('Форма 1'!$F229,'Придельники до 2021'!$B$4:$X$28,'Форма 1'!AJ$8),"")</f>
        <v/>
      </c>
      <c r="T229" s="87"/>
    </row>
    <row r="230" spans="1:20">
      <c r="A230" s="188">
        <f t="shared" si="24"/>
        <v>21</v>
      </c>
      <c r="B230" s="189" t="s">
        <v>334</v>
      </c>
      <c r="C230" s="99">
        <f t="shared" si="25"/>
        <v>5486121.6760000009</v>
      </c>
      <c r="D230" s="103" t="str">
        <f>IF(ISNUMBER('Форма 1'!U230),'Форма 1'!$H230*VLOOKUP('Форма 1'!$F230,'Придельники до 2021'!$B$4:$X$28,'Форма 1'!U$8),"")</f>
        <v/>
      </c>
      <c r="E230" s="103" t="str">
        <f>IF(ISNUMBER('Форма 1'!V230),'Форма 1'!$H230*VLOOKUP('Форма 1'!$F230,'Придельники до 2021'!$B$4:$X$28,'Форма 1'!V$8),"")</f>
        <v/>
      </c>
      <c r="F230" s="103" t="str">
        <f>IF(ISNUMBER('Форма 1'!W230),'Форма 1'!$H230*VLOOKUP('Форма 1'!$F230,'Придельники до 2021'!$B$4:$X$28,'Форма 1'!W$8),"")</f>
        <v/>
      </c>
      <c r="G230" s="103">
        <f>IF(ISNUMBER('Форма 1'!X230),'Форма 1'!$H230*VLOOKUP('Форма 1'!$F230,'Придельники до 2021'!$B$4:$X$28,'Форма 1'!X$8),"")</f>
        <v>1117141.1300000001</v>
      </c>
      <c r="H230" s="103" t="str">
        <f>IF(ISNUMBER('Форма 1'!Y230),'Форма 1'!$H230*VLOOKUP('Форма 1'!$F230,'Придельники до 2021'!$B$4:$X$28,'Форма 1'!Y$8),"")</f>
        <v/>
      </c>
      <c r="I230" s="103">
        <f>IF(ISNUMBER('Форма 1'!Z230),'Форма 1'!$H230*VLOOKUP('Форма 1'!$F230,'Придельники до 2021'!$B$4:$X$28,'Форма 1'!Z$8),"")</f>
        <v>1564581.753</v>
      </c>
      <c r="J230" s="103" t="str">
        <f>IF(ISNUMBER('Форма 1'!AA230),'Форма 1'!$H230*VLOOKUP('Форма 1'!$F230,'Придельники до 2021'!$B$4:$X$28,'Форма 1'!AA$8),"")</f>
        <v/>
      </c>
      <c r="K230" s="90"/>
      <c r="L230" s="87"/>
      <c r="M230" s="103" t="str">
        <f>IF(ISNUMBER('Форма 1'!AD230),'Форма 1'!$H230*VLOOKUP('Форма 1'!$F230,'Придельники до 2021'!$B$4:$X$28,'Форма 1'!AD$8),"")</f>
        <v/>
      </c>
      <c r="N230" s="103" t="str">
        <f>IF(ISBLANK('Форма 1'!$AE230),"",IF('Форма 1'!$AE230=1,'Форма 1'!$H230*VLOOKUP('Форма 1'!$F230,'Придельники до 2021'!$B$4:$X$28,'Форма 1'!$AE$8,0),IF('Форма 1'!$AE230=2,'Форма 1'!$H230*VLOOKUP('Форма 1'!$F230,'Придельники до 2021'!$B$4:$X$28,13,0),IF('Форма 1'!$AE230=3,'Форма 1'!$H230*VLOOKUP('Форма 1'!$F230,'Придельники до 2021'!$B$4:$X$28,12,0)))))</f>
        <v/>
      </c>
      <c r="O230" s="103">
        <f>IF(ISNUMBER('Форма 1'!AF230),'Форма 1'!$H230*VLOOKUP('Форма 1'!$F230,'Придельники до 2021'!$B$4:$X$28,'Форма 1'!AF$8),"")</f>
        <v>2804398.7930000001</v>
      </c>
      <c r="P230" s="87"/>
      <c r="Q230" s="103" t="str">
        <f>IF(ISNUMBER('Форма 1'!AH230),'Форма 1'!$H230*VLOOKUP('Форма 1'!$F230,'Придельники до 2021'!$B$4:$X$28,'Форма 1'!AH$8),"")</f>
        <v/>
      </c>
      <c r="R230" s="103" t="str">
        <f>IF(ISNUMBER('Форма 1'!AI230),'Форма 1'!$H230*VLOOKUP('Форма 1'!$F230,'Придельники до 2021'!$B$4:$X$28,'Форма 1'!AI$8),"")</f>
        <v/>
      </c>
      <c r="S230" s="103" t="str">
        <f>IF(ISNUMBER('Форма 1'!AJ230),'Форма 1'!$H230*VLOOKUP('Форма 1'!$F230,'Придельники до 2021'!$B$4:$X$28,'Форма 1'!AJ$8),"")</f>
        <v/>
      </c>
      <c r="T230" s="87"/>
    </row>
    <row r="231" spans="1:20">
      <c r="A231" s="188">
        <f t="shared" si="24"/>
        <v>22</v>
      </c>
      <c r="B231" s="194" t="s">
        <v>5091</v>
      </c>
      <c r="C231" s="99">
        <f>SUM(D231:J231,L231:T231)</f>
        <v>21113149.572000001</v>
      </c>
      <c r="D231" s="103" t="str">
        <f>IF(ISNUMBER('Форма 1'!U231),'Форма 1'!$H231*VLOOKUP('Форма 1'!$F231,'Придельники до 2021'!$B$4:$X$28,'Форма 1'!U$8),"")</f>
        <v/>
      </c>
      <c r="E231" s="103" t="str">
        <f>IF(ISNUMBER('Форма 1'!V231),'Форма 1'!$H231*VLOOKUP('Форма 1'!$F231,'Придельники до 2021'!$B$4:$X$28,'Форма 1'!V$8),"")</f>
        <v/>
      </c>
      <c r="F231" s="103" t="str">
        <f>IF(ISNUMBER('Форма 1'!W231),'Форма 1'!$H231*VLOOKUP('Форма 1'!$F231,'Придельники до 2021'!$B$4:$X$28,'Форма 1'!W$8),"")</f>
        <v/>
      </c>
      <c r="G231" s="103" t="str">
        <f>IF(ISNUMBER('Форма 1'!X231),'Форма 1'!$H231*VLOOKUP('Форма 1'!$F231,'Придельники до 2021'!$B$4:$X$28,'Форма 1'!X$8),"")</f>
        <v/>
      </c>
      <c r="H231" s="103" t="str">
        <f>IF(ISNUMBER('Форма 1'!Y231),'Форма 1'!$H231*VLOOKUP('Форма 1'!$F231,'Придельники до 2021'!$B$4:$X$28,'Форма 1'!Y$8),"")</f>
        <v/>
      </c>
      <c r="I231" s="103" t="str">
        <f>IF(ISNUMBER('Форма 1'!Z231),'Форма 1'!$H231*VLOOKUP('Форма 1'!$F231,'Придельники до 2021'!$B$4:$X$28,'Форма 1'!Z$8),"")</f>
        <v/>
      </c>
      <c r="J231" s="103" t="str">
        <f>IF(ISNUMBER('Форма 1'!AA231),'Форма 1'!$H231*VLOOKUP('Форма 1'!$F231,'Придельники до 2021'!$B$4:$X$28,'Форма 1'!AA$8),"")</f>
        <v/>
      </c>
      <c r="K231" s="90"/>
      <c r="L231" s="87"/>
      <c r="M231" s="103">
        <f>IF(ISNUMBER('Форма 1'!AD231),'Форма 1'!$H231*VLOOKUP('Форма 1'!$F231,'Придельники до 2021'!$B$4:$X$28,'Форма 1'!AD$8),"")</f>
        <v>21113149.572000001</v>
      </c>
      <c r="N231" s="103" t="str">
        <f>IF(ISBLANK('Форма 1'!$AE231),"",IF('Форма 1'!$AE231=1,'Форма 1'!$H231*VLOOKUP('Форма 1'!$F231,'Придельники до 2021'!$B$4:$X$28,'Форма 1'!$AE$8,0),IF('Форма 1'!$AE231=2,'Форма 1'!$H231*VLOOKUP('Форма 1'!$F231,'Придельники до 2021'!$B$4:$X$28,13,0),IF('Форма 1'!$AE231=3,'Форма 1'!$H231*VLOOKUP('Форма 1'!$F231,'Придельники до 2021'!$B$4:$X$28,12,0)))))</f>
        <v/>
      </c>
      <c r="O231" s="103" t="str">
        <f>IF(ISNUMBER('Форма 1'!AF231),'Форма 1'!$H231*VLOOKUP('Форма 1'!$F231,'Придельники до 2021'!$B$4:$X$28,'Форма 1'!AF$8),"")</f>
        <v/>
      </c>
      <c r="P231" s="87"/>
      <c r="Q231" s="103" t="str">
        <f>IF(ISNUMBER('Форма 1'!AH231),'Форма 1'!$H231*VLOOKUP('Форма 1'!$F231,'Придельники до 2021'!$B$4:$X$28,'Форма 1'!AH$8),"")</f>
        <v/>
      </c>
      <c r="R231" s="103" t="str">
        <f>IF(ISNUMBER('Форма 1'!AI231),'Форма 1'!$H231*VLOOKUP('Форма 1'!$F231,'Придельники до 2021'!$B$4:$X$28,'Форма 1'!AI$8),"")</f>
        <v/>
      </c>
      <c r="S231" s="103" t="str">
        <f>IF(ISNUMBER('Форма 1'!AJ231),'Форма 1'!$H231*VLOOKUP('Форма 1'!$F231,'Придельники до 2021'!$B$4:$X$28,'Форма 1'!AJ$8),"")</f>
        <v/>
      </c>
      <c r="T231" s="87"/>
    </row>
    <row r="232" spans="1:20">
      <c r="A232" s="188">
        <f t="shared" si="24"/>
        <v>23</v>
      </c>
      <c r="B232" s="189" t="s">
        <v>335</v>
      </c>
      <c r="C232" s="99">
        <f t="shared" si="25"/>
        <v>17152650.225000001</v>
      </c>
      <c r="D232" s="103">
        <f>IF(ISNUMBER('Форма 1'!U232),'Форма 1'!$H232*VLOOKUP('Форма 1'!$F232,'Придельники до 2021'!$B$4:$X$28,'Форма 1'!U$8),"")</f>
        <v>636648.61400000006</v>
      </c>
      <c r="E232" s="103" t="str">
        <f>IF(ISNUMBER('Форма 1'!V232),'Форма 1'!$H232*VLOOKUP('Форма 1'!$F232,'Придельники до 2021'!$B$4:$X$28,'Форма 1'!V$8),"")</f>
        <v/>
      </c>
      <c r="F232" s="103" t="str">
        <f>IF(ISNUMBER('Форма 1'!W232),'Форма 1'!$H232*VLOOKUP('Форма 1'!$F232,'Придельники до 2021'!$B$4:$X$28,'Форма 1'!W$8),"")</f>
        <v/>
      </c>
      <c r="G232" s="103" t="str">
        <f>IF(ISNUMBER('Форма 1'!X232),'Форма 1'!$H232*VLOOKUP('Форма 1'!$F232,'Придельники до 2021'!$B$4:$X$28,'Форма 1'!X$8),"")</f>
        <v/>
      </c>
      <c r="H232" s="103" t="str">
        <f>IF(ISNUMBER('Форма 1'!Y232),'Форма 1'!$H232*VLOOKUP('Форма 1'!$F232,'Придельники до 2021'!$B$4:$X$28,'Форма 1'!Y$8),"")</f>
        <v/>
      </c>
      <c r="I232" s="103" t="str">
        <f>IF(ISNUMBER('Форма 1'!Z232),'Форма 1'!$H232*VLOOKUP('Форма 1'!$F232,'Придельники до 2021'!$B$4:$X$28,'Форма 1'!Z$8),"")</f>
        <v/>
      </c>
      <c r="J232" s="103" t="str">
        <f>IF(ISNUMBER('Форма 1'!AA232),'Форма 1'!$H232*VLOOKUP('Форма 1'!$F232,'Придельники до 2021'!$B$4:$X$28,'Форма 1'!AA$8),"")</f>
        <v/>
      </c>
      <c r="K232" s="90"/>
      <c r="L232" s="87"/>
      <c r="M232" s="103">
        <f>IF(ISNUMBER('Форма 1'!AD232),'Форма 1'!$H232*VLOOKUP('Форма 1'!$F232,'Придельники с 2022'!$B$4:$X$28,'Форма 1'!AD$8),"")</f>
        <v>7290748.5280000009</v>
      </c>
      <c r="N232" s="103">
        <f>IF(ISBLANK('Форма 1'!$AE232),"",IF('Форма 1'!$AE232=1,'Форма 1'!$H232*VLOOKUP('Форма 1'!$F232,'Придельники с 2022'!$B$4:$X$28,'Форма 1'!$AE$8,0),IF('Форма 1'!$AE232=2,'Форма 1'!$H232*VLOOKUP('Форма 1'!$F232,'Придельники с 2022'!$B$4:$X$28,13,0),IF('Форма 1'!$AE232=3,'Форма 1'!$H232*VLOOKUP('Форма 1'!$F232,'Придельники с 2022'!$B$4:$X$28,12,0)))))</f>
        <v>7904052.6040000003</v>
      </c>
      <c r="O232" s="103">
        <f>IF(ISNUMBER('Форма 1'!AF232),'Форма 1'!$H232*VLOOKUP('Форма 1'!$F232,'Придельники до 2021'!$B$4:$X$28,'Форма 1'!AF$8),"")</f>
        <v>1321200.4790000001</v>
      </c>
      <c r="P232" s="87"/>
      <c r="Q232" s="103" t="str">
        <f>IF(ISNUMBER('Форма 1'!AH232),'Форма 1'!$H232*VLOOKUP('Форма 1'!$F232,'Придельники до 2021'!$B$4:$X$28,'Форма 1'!AH$8),"")</f>
        <v/>
      </c>
      <c r="R232" s="103" t="str">
        <f>IF(ISNUMBER('Форма 1'!AI232),'Форма 1'!$H232*VLOOKUP('Форма 1'!$F232,'Придельники до 2021'!$B$4:$X$28,'Форма 1'!AI$8),"")</f>
        <v/>
      </c>
      <c r="S232" s="103" t="str">
        <f>IF(ISNUMBER('Форма 1'!AJ232),'Форма 1'!$H232*VLOOKUP('Форма 1'!$F232,'Придельники до 2021'!$B$4:$X$28,'Форма 1'!AJ$8),"")</f>
        <v/>
      </c>
      <c r="T232" s="87"/>
    </row>
    <row r="233" spans="1:20">
      <c r="A233" s="188">
        <f t="shared" si="24"/>
        <v>24</v>
      </c>
      <c r="B233" s="189" t="s">
        <v>337</v>
      </c>
      <c r="C233" s="99">
        <f t="shared" si="25"/>
        <v>4567262.74</v>
      </c>
      <c r="D233" s="103" t="str">
        <f>IF(ISNUMBER('Форма 1'!U233),'Форма 1'!$H233*VLOOKUP('Форма 1'!$F233,'Придельники до 2021'!$B$4:$X$28,'Форма 1'!U$8),"")</f>
        <v/>
      </c>
      <c r="E233" s="103" t="str">
        <f>IF(ISNUMBER('Форма 1'!V233),'Форма 1'!$H233*VLOOKUP('Форма 1'!$F233,'Придельники до 2021'!$B$4:$X$28,'Форма 1'!V$8),"")</f>
        <v/>
      </c>
      <c r="F233" s="103" t="str">
        <f>IF(ISNUMBER('Форма 1'!W233),'Форма 1'!$H233*VLOOKUP('Форма 1'!$F233,'Придельники до 2021'!$B$4:$X$28,'Форма 1'!W$8),"")</f>
        <v/>
      </c>
      <c r="G233" s="103">
        <f>IF(ISNUMBER('Форма 1'!X233),'Форма 1'!$H233*VLOOKUP('Форма 1'!$F233,'Придельники до 2021'!$B$4:$X$28,'Форма 1'!X$8),"")</f>
        <v>1064377.4000000001</v>
      </c>
      <c r="H233" s="103">
        <f>IF(ISNUMBER('Форма 1'!Y233),'Форма 1'!$H233*VLOOKUP('Форма 1'!$F233,'Придельники до 2021'!$B$4:$X$28,'Форма 1'!Y$8),"")</f>
        <v>2012200.4000000001</v>
      </c>
      <c r="I233" s="103">
        <f>IF(ISNUMBER('Форма 1'!Z233),'Форма 1'!$H233*VLOOKUP('Форма 1'!$F233,'Придельники до 2021'!$B$4:$X$28,'Форма 1'!Z$8),"")</f>
        <v>1490684.94</v>
      </c>
      <c r="J233" s="103" t="str">
        <f>IF(ISNUMBER('Форма 1'!AA233),'Форма 1'!$H233*VLOOKUP('Форма 1'!$F233,'Придельники до 2021'!$B$4:$X$28,'Форма 1'!AA$8),"")</f>
        <v/>
      </c>
      <c r="K233" s="90"/>
      <c r="L233" s="87"/>
      <c r="M233" s="103" t="str">
        <f>IF(ISNUMBER('Форма 1'!AD233),'Форма 1'!$H233*VLOOKUP('Форма 1'!$F233,'Придельники до 2021'!$B$4:$X$28,'Форма 1'!AD$8),"")</f>
        <v/>
      </c>
      <c r="N233" s="103" t="str">
        <f>IF(ISBLANK('Форма 1'!$AE233),"",IF('Форма 1'!$AE233=1,'Форма 1'!$H233*VLOOKUP('Форма 1'!$F233,'Придельники до 2021'!$B$4:$X$28,'Форма 1'!$AE$8,0),IF('Форма 1'!$AE233=2,'Форма 1'!$H233*VLOOKUP('Форма 1'!$F233,'Придельники до 2021'!$B$4:$X$28,13,0),IF('Форма 1'!$AE233=3,'Форма 1'!$H233*VLOOKUP('Форма 1'!$F233,'Придельники до 2021'!$B$4:$X$28,12,0)))))</f>
        <v/>
      </c>
      <c r="O233" s="103" t="str">
        <f>IF(ISNUMBER('Форма 1'!AF233),'Форма 1'!$H233*VLOOKUP('Форма 1'!$F233,'Придельники до 2021'!$B$4:$X$28,'Форма 1'!AF$8),"")</f>
        <v/>
      </c>
      <c r="P233" s="87"/>
      <c r="Q233" s="103" t="str">
        <f>IF(ISNUMBER('Форма 1'!AH233),'Форма 1'!$H233*VLOOKUP('Форма 1'!$F233,'Придельники до 2021'!$B$4:$X$28,'Форма 1'!AH$8),"")</f>
        <v/>
      </c>
      <c r="R233" s="103" t="str">
        <f>IF(ISNUMBER('Форма 1'!AI233),'Форма 1'!$H233*VLOOKUP('Форма 1'!$F233,'Придельники до 2021'!$B$4:$X$28,'Форма 1'!AI$8),"")</f>
        <v/>
      </c>
      <c r="S233" s="103" t="str">
        <f>IF(ISNUMBER('Форма 1'!AJ233),'Форма 1'!$H233*VLOOKUP('Форма 1'!$F233,'Придельники до 2021'!$B$4:$X$28,'Форма 1'!AJ$8),"")</f>
        <v/>
      </c>
      <c r="T233" s="87"/>
    </row>
    <row r="234" spans="1:20">
      <c r="A234" s="188">
        <f t="shared" si="24"/>
        <v>25</v>
      </c>
      <c r="B234" s="189" t="s">
        <v>338</v>
      </c>
      <c r="C234" s="99">
        <f t="shared" si="25"/>
        <v>1484310.6</v>
      </c>
      <c r="D234" s="103" t="str">
        <f>IF(ISNUMBER('Форма 1'!U234),'Форма 1'!$H234*VLOOKUP('Форма 1'!$F234,'Придельники до 2021'!$B$4:$X$28,'Форма 1'!U$8),"")</f>
        <v/>
      </c>
      <c r="E234" s="103" t="str">
        <f>IF(ISNUMBER('Форма 1'!V234),'Форма 1'!$H234*VLOOKUP('Форма 1'!$F234,'Придельники до 2021'!$B$4:$X$28,'Форма 1'!V$8),"")</f>
        <v/>
      </c>
      <c r="F234" s="103" t="str">
        <f>IF(ISNUMBER('Форма 1'!W234),'Форма 1'!$H234*VLOOKUP('Форма 1'!$F234,'Придельники до 2021'!$B$4:$X$28,'Форма 1'!W$8),"")</f>
        <v/>
      </c>
      <c r="G234" s="103" t="str">
        <f>IF(ISNUMBER('Форма 1'!X234),'Форма 1'!$H234*VLOOKUP('Форма 1'!$F234,'Придельники до 2021'!$B$4:$X$28,'Форма 1'!X$8),"")</f>
        <v/>
      </c>
      <c r="H234" s="103" t="str">
        <f>IF(ISNUMBER('Форма 1'!Y234),'Форма 1'!$H234*VLOOKUP('Форма 1'!$F234,'Придельники до 2021'!$B$4:$X$28,'Форма 1'!Y$8),"")</f>
        <v/>
      </c>
      <c r="I234" s="103">
        <f>IF(ISNUMBER('Форма 1'!Z234),'Форма 1'!$H234*VLOOKUP('Форма 1'!$F234,'Придельники до 2021'!$B$4:$X$28,'Форма 1'!Z$8),"")</f>
        <v>1484310.6</v>
      </c>
      <c r="J234" s="103" t="str">
        <f>IF(ISNUMBER('Форма 1'!AA234),'Форма 1'!$H234*VLOOKUP('Форма 1'!$F234,'Придельники до 2021'!$B$4:$X$28,'Форма 1'!AA$8),"")</f>
        <v/>
      </c>
      <c r="K234" s="90"/>
      <c r="L234" s="87"/>
      <c r="M234" s="103" t="str">
        <f>IF(ISNUMBER('Форма 1'!AD234),'Форма 1'!$H234*VLOOKUP('Форма 1'!$F234,'Придельники до 2021'!$B$4:$X$28,'Форма 1'!AD$8),"")</f>
        <v/>
      </c>
      <c r="N234" s="103" t="str">
        <f>IF(ISBLANK('Форма 1'!$AE234),"",IF('Форма 1'!$AE234=1,'Форма 1'!$H234*VLOOKUP('Форма 1'!$F234,'Придельники до 2021'!$B$4:$X$28,'Форма 1'!$AE$8,0),IF('Форма 1'!$AE234=2,'Форма 1'!$H234*VLOOKUP('Форма 1'!$F234,'Придельники до 2021'!$B$4:$X$28,13,0),IF('Форма 1'!$AE234=3,'Форма 1'!$H234*VLOOKUP('Форма 1'!$F234,'Придельники до 2021'!$B$4:$X$28,12,0)))))</f>
        <v/>
      </c>
      <c r="O234" s="103" t="str">
        <f>IF(ISNUMBER('Форма 1'!AF234),'Форма 1'!$H234*VLOOKUP('Форма 1'!$F234,'Придельники до 2021'!$B$4:$X$28,'Форма 1'!AF$8),"")</f>
        <v/>
      </c>
      <c r="P234" s="87"/>
      <c r="Q234" s="103" t="str">
        <f>IF(ISNUMBER('Форма 1'!AH234),'Форма 1'!$H234*VLOOKUP('Форма 1'!$F234,'Придельники до 2021'!$B$4:$X$28,'Форма 1'!AH$8),"")</f>
        <v/>
      </c>
      <c r="R234" s="103" t="str">
        <f>IF(ISNUMBER('Форма 1'!AI234),'Форма 1'!$H234*VLOOKUP('Форма 1'!$F234,'Придельники до 2021'!$B$4:$X$28,'Форма 1'!AI$8),"")</f>
        <v/>
      </c>
      <c r="S234" s="103" t="str">
        <f>IF(ISNUMBER('Форма 1'!AJ234),'Форма 1'!$H234*VLOOKUP('Форма 1'!$F234,'Придельники до 2021'!$B$4:$X$28,'Форма 1'!AJ$8),"")</f>
        <v/>
      </c>
      <c r="T234" s="87"/>
    </row>
    <row r="235" spans="1:20">
      <c r="A235" s="188">
        <f t="shared" si="24"/>
        <v>26</v>
      </c>
      <c r="B235" s="189" t="s">
        <v>339</v>
      </c>
      <c r="C235" s="99">
        <f t="shared" si="25"/>
        <v>4586591.4609999992</v>
      </c>
      <c r="D235" s="103" t="str">
        <f>IF(ISNUMBER('Форма 1'!U235),'Форма 1'!$H235*VLOOKUP('Форма 1'!$F235,'Придельники до 2021'!$B$4:$X$28,'Форма 1'!U$8),"")</f>
        <v/>
      </c>
      <c r="E235" s="103" t="str">
        <f>IF(ISNUMBER('Форма 1'!V235),'Форма 1'!$H235*VLOOKUP('Форма 1'!$F235,'Придельники до 2021'!$B$4:$X$28,'Форма 1'!V$8),"")</f>
        <v/>
      </c>
      <c r="F235" s="103" t="str">
        <f>IF(ISNUMBER('Форма 1'!W235),'Форма 1'!$H235*VLOOKUP('Форма 1'!$F235,'Придельники до 2021'!$B$4:$X$28,'Форма 1'!W$8),"")</f>
        <v/>
      </c>
      <c r="G235" s="103" t="str">
        <f>IF(ISNUMBER('Форма 1'!X235),'Форма 1'!$H235*VLOOKUP('Форма 1'!$F235,'Придельники до 2021'!$B$4:$X$28,'Форма 1'!X$8),"")</f>
        <v/>
      </c>
      <c r="H235" s="103" t="str">
        <f>IF(ISNUMBER('Форма 1'!Y235),'Форма 1'!$H235*VLOOKUP('Форма 1'!$F235,'Придельники до 2021'!$B$4:$X$28,'Форма 1'!Y$8),"")</f>
        <v/>
      </c>
      <c r="I235" s="103" t="str">
        <f>IF(ISNUMBER('Форма 1'!Z235),'Форма 1'!$H235*VLOOKUP('Форма 1'!$F235,'Придельники до 2021'!$B$4:$X$28,'Форма 1'!Z$8),"")</f>
        <v/>
      </c>
      <c r="J235" s="103" t="str">
        <f>IF(ISNUMBER('Форма 1'!AA235),'Форма 1'!$H235*VLOOKUP('Форма 1'!$F235,'Придельники до 2021'!$B$4:$X$28,'Форма 1'!AA$8),"")</f>
        <v/>
      </c>
      <c r="K235" s="90"/>
      <c r="L235" s="87"/>
      <c r="M235" s="103">
        <f>IF(ISNUMBER('Форма 1'!AD235),'Форма 1'!$H235*VLOOKUP('Форма 1'!$F235,'Придельники с 2022'!$B$4:$X$28,'Форма 1'!AD$8),"")</f>
        <v>4586591.4609999992</v>
      </c>
      <c r="N235" s="103" t="str">
        <f>IF(ISBLANK('Форма 1'!$AE235),"",IF('Форма 1'!$AE235=1,'Форма 1'!$H235*VLOOKUP('Форма 1'!$F235,'Придельники до 2021'!$B$4:$X$28,'Форма 1'!$AE$8,0),IF('Форма 1'!$AE235=2,'Форма 1'!$H235*VLOOKUP('Форма 1'!$F235,'Придельники до 2021'!$B$4:$X$28,13,0),IF('Форма 1'!$AE235=3,'Форма 1'!$H235*VLOOKUP('Форма 1'!$F235,'Придельники до 2021'!$B$4:$X$28,12,0)))))</f>
        <v/>
      </c>
      <c r="O235" s="103" t="str">
        <f>IF(ISNUMBER('Форма 1'!AF235),'Форма 1'!$H235*VLOOKUP('Форма 1'!$F235,'Придельники до 2021'!$B$4:$X$28,'Форма 1'!AF$8),"")</f>
        <v/>
      </c>
      <c r="P235" s="87"/>
      <c r="Q235" s="103" t="str">
        <f>IF(ISNUMBER('Форма 1'!AH235),'Форма 1'!$H235*VLOOKUP('Форма 1'!$F235,'Придельники до 2021'!$B$4:$X$28,'Форма 1'!AH$8),"")</f>
        <v/>
      </c>
      <c r="R235" s="103" t="str">
        <f>IF(ISNUMBER('Форма 1'!AI235),'Форма 1'!$H235*VLOOKUP('Форма 1'!$F235,'Придельники до 2021'!$B$4:$X$28,'Форма 1'!AI$8),"")</f>
        <v/>
      </c>
      <c r="S235" s="103" t="str">
        <f>IF(ISNUMBER('Форма 1'!AJ235),'Форма 1'!$H235*VLOOKUP('Форма 1'!$F235,'Придельники до 2021'!$B$4:$X$28,'Форма 1'!AJ$8),"")</f>
        <v/>
      </c>
      <c r="T235" s="87"/>
    </row>
    <row r="236" spans="1:20">
      <c r="A236" s="188">
        <f t="shared" si="24"/>
        <v>27</v>
      </c>
      <c r="B236" s="189" t="s">
        <v>341</v>
      </c>
      <c r="C236" s="99">
        <f t="shared" si="25"/>
        <v>28162311.968000002</v>
      </c>
      <c r="D236" s="103" t="str">
        <f>IF(ISNUMBER('Форма 1'!U236),'Форма 1'!$H236*VLOOKUP('Форма 1'!$F236,'Придельники до 2021'!$B$4:$X$28,'Форма 1'!U$8),"")</f>
        <v/>
      </c>
      <c r="E236" s="103" t="str">
        <f>IF(ISNUMBER('Форма 1'!V236),'Форма 1'!$H236*VLOOKUP('Форма 1'!$F236,'Придельники до 2021'!$B$4:$X$28,'Форма 1'!V$8),"")</f>
        <v/>
      </c>
      <c r="F236" s="103" t="str">
        <f>IF(ISNUMBER('Форма 1'!W236),'Форма 1'!$H236*VLOOKUP('Форма 1'!$F236,'Придельники до 2021'!$B$4:$X$28,'Форма 1'!W$8),"")</f>
        <v/>
      </c>
      <c r="G236" s="103" t="str">
        <f>IF(ISNUMBER('Форма 1'!X236),'Форма 1'!$H236*VLOOKUP('Форма 1'!$F236,'Придельники до 2021'!$B$4:$X$28,'Форма 1'!X$8),"")</f>
        <v/>
      </c>
      <c r="H236" s="103" t="str">
        <f>IF(ISNUMBER('Форма 1'!Y236),'Форма 1'!$H236*VLOOKUP('Форма 1'!$F236,'Придельники до 2021'!$B$4:$X$28,'Форма 1'!Y$8),"")</f>
        <v/>
      </c>
      <c r="I236" s="103" t="str">
        <f>IF(ISNUMBER('Форма 1'!Z236),'Форма 1'!$H236*VLOOKUP('Форма 1'!$F236,'Придельники до 2021'!$B$4:$X$28,'Форма 1'!Z$8),"")</f>
        <v/>
      </c>
      <c r="J236" s="103" t="str">
        <f>IF(ISNUMBER('Форма 1'!AA236),'Форма 1'!$H236*VLOOKUP('Форма 1'!$F236,'Придельники до 2021'!$B$4:$X$28,'Форма 1'!AA$8),"")</f>
        <v/>
      </c>
      <c r="K236" s="96"/>
      <c r="L236" s="95"/>
      <c r="M236" s="103">
        <f>IF(ISNUMBER('Форма 1'!AD236),'Форма 1'!$H236*VLOOKUP('Форма 1'!$F236,'Придельники с 2022'!$B$4:$X$28,'Форма 1'!AD$8),"")</f>
        <v>28162311.968000002</v>
      </c>
      <c r="N236" s="103" t="str">
        <f>IF(ISBLANK('Форма 1'!$AE236),"",IF('Форма 1'!$AE236=1,'Форма 1'!$H236*VLOOKUP('Форма 1'!$F236,'Придельники до 2021'!$B$4:$X$28,'Форма 1'!$AE$8,0),IF('Форма 1'!$AE236=2,'Форма 1'!$H236*VLOOKUP('Форма 1'!$F236,'Придельники до 2021'!$B$4:$X$28,13,0),IF('Форма 1'!$AE236=3,'Форма 1'!$H236*VLOOKUP('Форма 1'!$F236,'Придельники до 2021'!$B$4:$X$28,12,0)))))</f>
        <v/>
      </c>
      <c r="O236" s="103" t="str">
        <f>IF(ISNUMBER('Форма 1'!AF236),'Форма 1'!$H236*VLOOKUP('Форма 1'!$F236,'Придельники до 2021'!$B$4:$X$28,'Форма 1'!AF$8),"")</f>
        <v/>
      </c>
      <c r="P236" s="87"/>
      <c r="Q236" s="103" t="str">
        <f>IF(ISNUMBER('Форма 1'!AH236),'Форма 1'!$H236*VLOOKUP('Форма 1'!$F236,'Придельники до 2021'!$B$4:$X$28,'Форма 1'!AH$8),"")</f>
        <v/>
      </c>
      <c r="R236" s="103" t="str">
        <f>IF(ISNUMBER('Форма 1'!AI236),'Форма 1'!$H236*VLOOKUP('Форма 1'!$F236,'Придельники до 2021'!$B$4:$X$28,'Форма 1'!AI$8),"")</f>
        <v/>
      </c>
      <c r="S236" s="103" t="str">
        <f>IF(ISNUMBER('Форма 1'!AJ236),'Форма 1'!$H236*VLOOKUP('Форма 1'!$F236,'Придельники до 2021'!$B$4:$X$28,'Форма 1'!AJ$8),"")</f>
        <v/>
      </c>
      <c r="T236" s="87"/>
    </row>
    <row r="237" spans="1:20">
      <c r="A237" s="188">
        <f t="shared" si="24"/>
        <v>28</v>
      </c>
      <c r="B237" s="112" t="s">
        <v>342</v>
      </c>
      <c r="C237" s="99">
        <f t="shared" si="25"/>
        <v>13293987.677999999</v>
      </c>
      <c r="D237" s="103" t="str">
        <f>IF(ISNUMBER('Форма 1'!U237),'Форма 1'!$H237*VLOOKUP('Форма 1'!$F237,'Придельники до 2021'!$B$4:$X$28,'Форма 1'!U$8),"")</f>
        <v/>
      </c>
      <c r="E237" s="103" t="str">
        <f>IF(ISNUMBER('Форма 1'!V237),'Форма 1'!$H237*VLOOKUP('Форма 1'!$F237,'Придельники до 2021'!$B$4:$X$28,'Форма 1'!V$8),"")</f>
        <v/>
      </c>
      <c r="F237" s="103" t="str">
        <f>IF(ISNUMBER('Форма 1'!W237),'Форма 1'!$H237*VLOOKUP('Форма 1'!$F237,'Придельники до 2021'!$B$4:$X$28,'Форма 1'!W$8),"")</f>
        <v/>
      </c>
      <c r="G237" s="103" t="str">
        <f>IF(ISNUMBER('Форма 1'!X237),'Форма 1'!$H237*VLOOKUP('Форма 1'!$F237,'Придельники до 2021'!$B$4:$X$28,'Форма 1'!X$8),"")</f>
        <v/>
      </c>
      <c r="H237" s="103" t="str">
        <f>IF(ISNUMBER('Форма 1'!Y237),'Форма 1'!$H237*VLOOKUP('Форма 1'!$F237,'Придельники до 2021'!$B$4:$X$28,'Форма 1'!Y$8),"")</f>
        <v/>
      </c>
      <c r="I237" s="103" t="str">
        <f>IF(ISNUMBER('Форма 1'!Z237),'Форма 1'!$H237*VLOOKUP('Форма 1'!$F237,'Придельники до 2021'!$B$4:$X$28,'Форма 1'!Z$8),"")</f>
        <v/>
      </c>
      <c r="J237" s="103" t="str">
        <f>IF(ISNUMBER('Форма 1'!AA237),'Форма 1'!$H237*VLOOKUP('Форма 1'!$F237,'Придельники до 2021'!$B$4:$X$28,'Форма 1'!AA$8),"")</f>
        <v/>
      </c>
      <c r="K237" s="90"/>
      <c r="L237" s="87"/>
      <c r="M237" s="103">
        <f>IF(ISNUMBER('Форма 1'!AD237),'Форма 1'!$H237*VLOOKUP('Форма 1'!$F237,'Придельники до 2021'!$B$4:$X$28,'Форма 1'!AD$8),"")</f>
        <v>13293987.677999999</v>
      </c>
      <c r="N237" s="103" t="str">
        <f>IF(ISBLANK('Форма 1'!$AE237),"",IF('Форма 1'!$AE237=1,'Форма 1'!$H237*VLOOKUP('Форма 1'!$F237,'Придельники до 2021'!$B$4:$X$28,'Форма 1'!$AE$8,0),IF('Форма 1'!$AE237=2,'Форма 1'!$H237*VLOOKUP('Форма 1'!$F237,'Придельники до 2021'!$B$4:$X$28,13,0),IF('Форма 1'!$AE237=3,'Форма 1'!$H237*VLOOKUP('Форма 1'!$F237,'Придельники до 2021'!$B$4:$X$28,12,0)))))</f>
        <v/>
      </c>
      <c r="O237" s="103" t="str">
        <f>IF(ISNUMBER('Форма 1'!AF237),'Форма 1'!$H237*VLOOKUP('Форма 1'!$F237,'Придельники до 2021'!$B$4:$X$28,'Форма 1'!AF$8),"")</f>
        <v/>
      </c>
      <c r="P237" s="87"/>
      <c r="Q237" s="103" t="str">
        <f>IF(ISNUMBER('Форма 1'!AH237),'Форма 1'!$H237*VLOOKUP('Форма 1'!$F237,'Придельники до 2021'!$B$4:$X$28,'Форма 1'!AH$8),"")</f>
        <v/>
      </c>
      <c r="R237" s="103" t="str">
        <f>IF(ISNUMBER('Форма 1'!AI237),'Форма 1'!$H237*VLOOKUP('Форма 1'!$F237,'Придельники до 2021'!$B$4:$X$28,'Форма 1'!AI$8),"")</f>
        <v/>
      </c>
      <c r="S237" s="103" t="str">
        <f>IF(ISNUMBER('Форма 1'!AJ237),'Форма 1'!$H237*VLOOKUP('Форма 1'!$F237,'Придельники до 2021'!$B$4:$X$28,'Форма 1'!AJ$8),"")</f>
        <v/>
      </c>
      <c r="T237" s="87"/>
    </row>
    <row r="238" spans="1:20">
      <c r="A238" s="188">
        <f t="shared" si="24"/>
        <v>29</v>
      </c>
      <c r="B238" s="112" t="s">
        <v>343</v>
      </c>
      <c r="C238" s="99">
        <f t="shared" si="25"/>
        <v>20440681.667999998</v>
      </c>
      <c r="D238" s="103" t="str">
        <f>IF(ISNUMBER('Форма 1'!U238),'Форма 1'!$H238*VLOOKUP('Форма 1'!$F238,'Придельники до 2021'!$B$4:$X$28,'Форма 1'!U$8),"")</f>
        <v/>
      </c>
      <c r="E238" s="103" t="str">
        <f>IF(ISNUMBER('Форма 1'!V238),'Форма 1'!$H238*VLOOKUP('Форма 1'!$F238,'Придельники до 2021'!$B$4:$X$28,'Форма 1'!V$8),"")</f>
        <v/>
      </c>
      <c r="F238" s="103" t="str">
        <f>IF(ISNUMBER('Форма 1'!W238),'Форма 1'!$H238*VLOOKUP('Форма 1'!$F238,'Придельники до 2021'!$B$4:$X$28,'Форма 1'!W$8),"")</f>
        <v/>
      </c>
      <c r="G238" s="103" t="str">
        <f>IF(ISNUMBER('Форма 1'!X238),'Форма 1'!$H238*VLOOKUP('Форма 1'!$F238,'Придельники до 2021'!$B$4:$X$28,'Форма 1'!X$8),"")</f>
        <v/>
      </c>
      <c r="H238" s="103" t="str">
        <f>IF(ISNUMBER('Форма 1'!Y238),'Форма 1'!$H238*VLOOKUP('Форма 1'!$F238,'Придельники до 2021'!$B$4:$X$28,'Форма 1'!Y$8),"")</f>
        <v/>
      </c>
      <c r="I238" s="103" t="str">
        <f>IF(ISNUMBER('Форма 1'!Z238),'Форма 1'!$H238*VLOOKUP('Форма 1'!$F238,'Придельники до 2021'!$B$4:$X$28,'Форма 1'!Z$8),"")</f>
        <v/>
      </c>
      <c r="J238" s="103" t="str">
        <f>IF(ISNUMBER('Форма 1'!AA238),'Форма 1'!$H238*VLOOKUP('Форма 1'!$F238,'Придельники до 2021'!$B$4:$X$28,'Форма 1'!AA$8),"")</f>
        <v/>
      </c>
      <c r="K238" s="96"/>
      <c r="L238" s="95"/>
      <c r="M238" s="103">
        <f>IF(ISNUMBER('Форма 1'!AD238),'Форма 1'!$H238*VLOOKUP('Форма 1'!$F238,'Придельники до 2021'!$B$4:$X$28,'Форма 1'!AD$8),"")</f>
        <v>20440681.667999998</v>
      </c>
      <c r="N238" s="103" t="str">
        <f>IF(ISBLANK('Форма 1'!$AE238),"",IF('Форма 1'!$AE238=1,'Форма 1'!$H238*VLOOKUP('Форма 1'!$F238,'Придельники до 2021'!$B$4:$X$28,'Форма 1'!$AE$8,0),IF('Форма 1'!$AE238=2,'Форма 1'!$H238*VLOOKUP('Форма 1'!$F238,'Придельники до 2021'!$B$4:$X$28,13,0),IF('Форма 1'!$AE238=3,'Форма 1'!$H238*VLOOKUP('Форма 1'!$F238,'Придельники до 2021'!$B$4:$X$28,12,0)))))</f>
        <v/>
      </c>
      <c r="O238" s="103" t="str">
        <f>IF(ISNUMBER('Форма 1'!AF238),'Форма 1'!$H238*VLOOKUP('Форма 1'!$F238,'Придельники до 2021'!$B$4:$X$28,'Форма 1'!AF$8),"")</f>
        <v/>
      </c>
      <c r="P238" s="87"/>
      <c r="Q238" s="103" t="str">
        <f>IF(ISNUMBER('Форма 1'!AH238),'Форма 1'!$H238*VLOOKUP('Форма 1'!$F238,'Придельники до 2021'!$B$4:$X$28,'Форма 1'!AH$8),"")</f>
        <v/>
      </c>
      <c r="R238" s="103" t="str">
        <f>IF(ISNUMBER('Форма 1'!AI238),'Форма 1'!$H238*VLOOKUP('Форма 1'!$F238,'Придельники до 2021'!$B$4:$X$28,'Форма 1'!AI$8),"")</f>
        <v/>
      </c>
      <c r="S238" s="103" t="str">
        <f>IF(ISNUMBER('Форма 1'!AJ238),'Форма 1'!$H238*VLOOKUP('Форма 1'!$F238,'Придельники до 2021'!$B$4:$X$28,'Форма 1'!AJ$8),"")</f>
        <v/>
      </c>
      <c r="T238" s="87"/>
    </row>
    <row r="239" spans="1:20">
      <c r="A239" s="188">
        <f t="shared" si="24"/>
        <v>30</v>
      </c>
      <c r="B239" s="189" t="s">
        <v>344</v>
      </c>
      <c r="C239" s="99">
        <f t="shared" si="25"/>
        <v>2213943.2080000001</v>
      </c>
      <c r="D239" s="103" t="str">
        <f>IF(ISNUMBER('Форма 1'!U239),'Форма 1'!$H239*VLOOKUP('Форма 1'!$F239,'Придельники до 2021'!$B$4:$X$28,'Форма 1'!U$8),"")</f>
        <v/>
      </c>
      <c r="E239" s="103" t="str">
        <f>IF(ISNUMBER('Форма 1'!V239),'Форма 1'!$H239*VLOOKUP('Форма 1'!$F239,'Придельники до 2021'!$B$4:$X$28,'Форма 1'!V$8),"")</f>
        <v/>
      </c>
      <c r="F239" s="103" t="str">
        <f>IF(ISNUMBER('Форма 1'!W239),'Форма 1'!$H239*VLOOKUP('Форма 1'!$F239,'Придельники до 2021'!$B$4:$X$28,'Форма 1'!W$8),"")</f>
        <v/>
      </c>
      <c r="G239" s="103" t="str">
        <f>IF(ISNUMBER('Форма 1'!X239),'Форма 1'!$H239*VLOOKUP('Форма 1'!$F239,'Придельники до 2021'!$B$4:$X$28,'Форма 1'!X$8),"")</f>
        <v/>
      </c>
      <c r="H239" s="103" t="str">
        <f>IF(ISNUMBER('Форма 1'!Y239),'Форма 1'!$H239*VLOOKUP('Форма 1'!$F239,'Придельники до 2021'!$B$4:$X$28,'Форма 1'!Y$8),"")</f>
        <v/>
      </c>
      <c r="I239" s="103" t="str">
        <f>IF(ISNUMBER('Форма 1'!Z239),'Форма 1'!$H239*VLOOKUP('Форма 1'!$F239,'Придельники до 2021'!$B$4:$X$28,'Форма 1'!Z$8),"")</f>
        <v/>
      </c>
      <c r="J239" s="103" t="str">
        <f>IF(ISNUMBER('Форма 1'!AA239),'Форма 1'!$H239*VLOOKUP('Форма 1'!$F239,'Придельники до 2021'!$B$4:$X$28,'Форма 1'!AA$8),"")</f>
        <v/>
      </c>
      <c r="K239" s="96"/>
      <c r="L239" s="95"/>
      <c r="M239" s="103" t="str">
        <f>IF(ISNUMBER('Форма 1'!AD239),'Форма 1'!$H239*VLOOKUP('Форма 1'!$F239,'Придельники до 2021'!$B$4:$X$28,'Форма 1'!AD$8),"")</f>
        <v/>
      </c>
      <c r="N239" s="103" t="str">
        <f>IF(ISBLANK('Форма 1'!$AE239),"",IF('Форма 1'!$AE239=1,'Форма 1'!$H239*VLOOKUP('Форма 1'!$F239,'Придельники до 2021'!$B$4:$X$28,'Форма 1'!$AE$8,0),IF('Форма 1'!$AE239=2,'Форма 1'!$H239*VLOOKUP('Форма 1'!$F239,'Придельники до 2021'!$B$4:$X$28,13,0),IF('Форма 1'!$AE239=3,'Форма 1'!$H239*VLOOKUP('Форма 1'!$F239,'Придельники до 2021'!$B$4:$X$28,12,0)))))</f>
        <v/>
      </c>
      <c r="O239" s="103">
        <f>IF(ISNUMBER('Форма 1'!AF239),'Форма 1'!$H239*VLOOKUP('Форма 1'!$F239,'Придельники до 2021'!$B$4:$X$28,'Форма 1'!AF$8),"")</f>
        <v>2213943.2080000001</v>
      </c>
      <c r="P239" s="87"/>
      <c r="Q239" s="103" t="str">
        <f>IF(ISNUMBER('Форма 1'!AH239),'Форма 1'!$H239*VLOOKUP('Форма 1'!$F239,'Придельники до 2021'!$B$4:$X$28,'Форма 1'!AH$8),"")</f>
        <v/>
      </c>
      <c r="R239" s="103" t="str">
        <f>IF(ISNUMBER('Форма 1'!AI239),'Форма 1'!$H239*VLOOKUP('Форма 1'!$F239,'Придельники до 2021'!$B$4:$X$28,'Форма 1'!AI$8),"")</f>
        <v/>
      </c>
      <c r="S239" s="103" t="str">
        <f>IF(ISNUMBER('Форма 1'!AJ239),'Форма 1'!$H239*VLOOKUP('Форма 1'!$F239,'Придельники до 2021'!$B$4:$X$28,'Форма 1'!AJ$8),"")</f>
        <v/>
      </c>
      <c r="T239" s="87"/>
    </row>
    <row r="240" spans="1:20">
      <c r="A240" s="188">
        <f t="shared" si="24"/>
        <v>31</v>
      </c>
      <c r="B240" s="189" t="s">
        <v>346</v>
      </c>
      <c r="C240" s="99">
        <f t="shared" si="25"/>
        <v>17978181.372000001</v>
      </c>
      <c r="D240" s="103" t="str">
        <f>IF(ISNUMBER('Форма 1'!U240),'Форма 1'!$H240*VLOOKUP('Форма 1'!$F240,'Придельники до 2021'!$B$4:$X$28,'Форма 1'!U$8),"")</f>
        <v/>
      </c>
      <c r="E240" s="103" t="str">
        <f>IF(ISNUMBER('Форма 1'!V240),'Форма 1'!$H240*VLOOKUP('Форма 1'!$F240,'Придельники до 2021'!$B$4:$X$28,'Форма 1'!V$8),"")</f>
        <v/>
      </c>
      <c r="F240" s="103" t="str">
        <f>IF(ISNUMBER('Форма 1'!W240),'Форма 1'!$H240*VLOOKUP('Форма 1'!$F240,'Придельники до 2021'!$B$4:$X$28,'Форма 1'!W$8),"")</f>
        <v/>
      </c>
      <c r="G240" s="103" t="str">
        <f>IF(ISNUMBER('Форма 1'!X240),'Форма 1'!$H240*VLOOKUP('Форма 1'!$F240,'Придельники до 2021'!$B$4:$X$28,'Форма 1'!X$8),"")</f>
        <v/>
      </c>
      <c r="H240" s="103" t="str">
        <f>IF(ISNUMBER('Форма 1'!Y240),'Форма 1'!$H240*VLOOKUP('Форма 1'!$F240,'Придельники до 2021'!$B$4:$X$28,'Форма 1'!Y$8),"")</f>
        <v/>
      </c>
      <c r="I240" s="103" t="str">
        <f>IF(ISNUMBER('Форма 1'!Z240),'Форма 1'!$H240*VLOOKUP('Форма 1'!$F240,'Придельники до 2021'!$B$4:$X$28,'Форма 1'!Z$8),"")</f>
        <v/>
      </c>
      <c r="J240" s="103" t="str">
        <f>IF(ISNUMBER('Форма 1'!AA240),'Форма 1'!$H240*VLOOKUP('Форма 1'!$F240,'Придельники до 2021'!$B$4:$X$28,'Форма 1'!AA$8),"")</f>
        <v/>
      </c>
      <c r="K240" s="90"/>
      <c r="L240" s="87"/>
      <c r="M240" s="103">
        <f>IF(ISNUMBER('Форма 1'!AD240),'Форма 1'!$H240*VLOOKUP('Форма 1'!$F240,'Придельники до 2021'!$B$4:$X$28,'Форма 1'!AD$8),"")</f>
        <v>17978181.372000001</v>
      </c>
      <c r="N240" s="103" t="str">
        <f>IF(ISBLANK('Форма 1'!$AE240),"",IF('Форма 1'!$AE240=1,'Форма 1'!$H240*VLOOKUP('Форма 1'!$F240,'Придельники до 2021'!$B$4:$X$28,'Форма 1'!$AE$8,0),IF('Форма 1'!$AE240=2,'Форма 1'!$H240*VLOOKUP('Форма 1'!$F240,'Придельники до 2021'!$B$4:$X$28,13,0),IF('Форма 1'!$AE240=3,'Форма 1'!$H240*VLOOKUP('Форма 1'!$F240,'Придельники до 2021'!$B$4:$X$28,12,0)))))</f>
        <v/>
      </c>
      <c r="O240" s="103" t="str">
        <f>IF(ISNUMBER('Форма 1'!AF240),'Форма 1'!$H240*VLOOKUP('Форма 1'!$F240,'Придельники до 2021'!$B$4:$X$28,'Форма 1'!AF$8),"")</f>
        <v/>
      </c>
      <c r="P240" s="87"/>
      <c r="Q240" s="103" t="str">
        <f>IF(ISNUMBER('Форма 1'!AH240),'Форма 1'!$H240*VLOOKUP('Форма 1'!$F240,'Придельники до 2021'!$B$4:$X$28,'Форма 1'!AH$8),"")</f>
        <v/>
      </c>
      <c r="R240" s="103" t="str">
        <f>IF(ISNUMBER('Форма 1'!AI240),'Форма 1'!$H240*VLOOKUP('Форма 1'!$F240,'Придельники до 2021'!$B$4:$X$28,'Форма 1'!AI$8),"")</f>
        <v/>
      </c>
      <c r="S240" s="103" t="str">
        <f>IF(ISNUMBER('Форма 1'!AJ240),'Форма 1'!$H240*VLOOKUP('Форма 1'!$F240,'Придельники до 2021'!$B$4:$X$28,'Форма 1'!AJ$8),"")</f>
        <v/>
      </c>
      <c r="T240" s="87"/>
    </row>
    <row r="241" spans="1:20">
      <c r="A241" s="188">
        <f t="shared" si="24"/>
        <v>32</v>
      </c>
      <c r="B241" s="189" t="s">
        <v>347</v>
      </c>
      <c r="C241" s="99">
        <f>SUM(D241:J241,L241:T241)</f>
        <v>7081708.9690000005</v>
      </c>
      <c r="D241" s="103" t="str">
        <f>IF(ISNUMBER('Форма 1'!U241),'Форма 1'!$H241*VLOOKUP('Форма 1'!$F241,'Придельники до 2021'!$B$4:$X$28,'Форма 1'!U$8),"")</f>
        <v/>
      </c>
      <c r="E241" s="103" t="str">
        <f>IF(ISNUMBER('Форма 1'!V241),'Форма 1'!$H241*VLOOKUP('Форма 1'!$F241,'Придельники до 2021'!$B$4:$X$28,'Форма 1'!V$8),"")</f>
        <v/>
      </c>
      <c r="F241" s="103" t="str">
        <f>IF(ISNUMBER('Форма 1'!W241),'Форма 1'!$H241*VLOOKUP('Форма 1'!$F241,'Придельники до 2021'!$B$4:$X$28,'Форма 1'!W$8),"")</f>
        <v/>
      </c>
      <c r="G241" s="103" t="str">
        <f>IF(ISNUMBER('Форма 1'!X241),'Форма 1'!$H241*VLOOKUP('Форма 1'!$F241,'Придельники до 2021'!$B$4:$X$28,'Форма 1'!X$8),"")</f>
        <v/>
      </c>
      <c r="H241" s="103" t="str">
        <f>IF(ISNUMBER('Форма 1'!Y241),'Форма 1'!$H241*VLOOKUP('Форма 1'!$F241,'Придельники до 2021'!$B$4:$X$28,'Форма 1'!Y$8),"")</f>
        <v/>
      </c>
      <c r="I241" s="103" t="str">
        <f>IF(ISNUMBER('Форма 1'!Z241),'Форма 1'!$H241*VLOOKUP('Форма 1'!$F241,'Придельники до 2021'!$B$4:$X$28,'Форма 1'!Z$8),"")</f>
        <v/>
      </c>
      <c r="J241" s="103" t="str">
        <f>IF(ISNUMBER('Форма 1'!AA241),'Форма 1'!$H241*VLOOKUP('Форма 1'!$F241,'Придельники до 2021'!$B$4:$X$28,'Форма 1'!AA$8),"")</f>
        <v/>
      </c>
      <c r="K241" s="90"/>
      <c r="L241" s="87"/>
      <c r="M241" s="103" t="str">
        <f>IF(ISNUMBER('Форма 1'!AD241),'Форма 1'!$H241*VLOOKUP('Форма 1'!$F241,'Придельники до 2021'!$B$4:$X$28,'Форма 1'!AD$8),"")</f>
        <v/>
      </c>
      <c r="N241" s="103">
        <f>IF(ISBLANK('Форма 1'!$AE241),"",IF('Форма 1'!$AE241=1,'Форма 1'!$H241*VLOOKUP('Форма 1'!$F241,'Придельники до 2021'!$B$4:$X$28,'Форма 1'!$AE$8,0),IF('Форма 1'!$AE241=2,'Форма 1'!$H241*VLOOKUP('Форма 1'!$F241,'Придельники до 2021'!$B$4:$X$28,13,0),IF('Форма 1'!$AE241=3,'Форма 1'!$H241*VLOOKUP('Форма 1'!$F241,'Придельники до 2021'!$B$4:$X$28,12,0)))))</f>
        <v>7081708.9690000005</v>
      </c>
      <c r="O241" s="103" t="str">
        <f>IF(ISNUMBER('Форма 1'!AF241),'Форма 1'!$H241*VLOOKUP('Форма 1'!$F241,'Придельники до 2021'!$B$4:$X$28,'Форма 1'!AF$8),"")</f>
        <v/>
      </c>
      <c r="P241" s="87"/>
      <c r="Q241" s="103" t="str">
        <f>IF(ISNUMBER('Форма 1'!AH241),'Форма 1'!$H241*VLOOKUP('Форма 1'!$F241,'Придельники до 2021'!$B$4:$X$28,'Форма 1'!AH$8),"")</f>
        <v/>
      </c>
      <c r="R241" s="103" t="str">
        <f>IF(ISNUMBER('Форма 1'!AI241),'Форма 1'!$H241*VLOOKUP('Форма 1'!$F241,'Придельники до 2021'!$B$4:$X$28,'Форма 1'!AI$8),"")</f>
        <v/>
      </c>
      <c r="S241" s="103" t="str">
        <f>IF(ISNUMBER('Форма 1'!AJ241),'Форма 1'!$H241*VLOOKUP('Форма 1'!$F241,'Придельники до 2021'!$B$4:$X$28,'Форма 1'!AJ$8),"")</f>
        <v/>
      </c>
      <c r="T241" s="87"/>
    </row>
    <row r="242" spans="1:20">
      <c r="A242" s="188">
        <f t="shared" si="24"/>
        <v>33</v>
      </c>
      <c r="B242" s="112" t="s">
        <v>5129</v>
      </c>
      <c r="C242" s="99">
        <f>SUM(D242:J242,L242:T242)</f>
        <v>436892.93000000005</v>
      </c>
      <c r="D242" s="103" t="str">
        <f>IF(ISNUMBER('Форма 1'!U242),'Форма 1'!$H242*VLOOKUP('Форма 1'!$F242,'Придельники до 2021'!$B$4:$X$28,'Форма 1'!U$8),"")</f>
        <v/>
      </c>
      <c r="E242" s="103" t="str">
        <f>IF(ISNUMBER('Форма 1'!V242),'Форма 1'!$H242*VLOOKUP('Форма 1'!$F242,'Придельники до 2021'!$B$4:$X$28,'Форма 1'!V$8),"")</f>
        <v/>
      </c>
      <c r="F242" s="103" t="str">
        <f>IF(ISNUMBER('Форма 1'!W242),'Форма 1'!$H242*VLOOKUP('Форма 1'!$F242,'Придельники до 2021'!$B$4:$X$28,'Форма 1'!W$8),"")</f>
        <v/>
      </c>
      <c r="G242" s="103" t="str">
        <f>IF(ISNUMBER('Форма 1'!X242),'Форма 1'!$H242*VLOOKUP('Форма 1'!$F242,'Придельники до 2021'!$B$4:$X$28,'Форма 1'!X$8),"")</f>
        <v/>
      </c>
      <c r="H242" s="103" t="str">
        <f>IF(ISNUMBER('Форма 1'!Y242),'Форма 1'!$H242*VLOOKUP('Форма 1'!$F242,'Придельники до 2021'!$B$4:$X$28,'Форма 1'!Y$8),"")</f>
        <v/>
      </c>
      <c r="I242" s="103" t="str">
        <f>IF(ISNUMBER('Форма 1'!Z242),'Форма 1'!$H242*VLOOKUP('Форма 1'!$F242,'Придельники до 2021'!$B$4:$X$28,'Форма 1'!Z$8),"")</f>
        <v/>
      </c>
      <c r="J242" s="103" t="str">
        <f>IF(ISNUMBER('Форма 1'!AA242),'Форма 1'!$H242*VLOOKUP('Форма 1'!$F242,'Придельники до 2021'!$B$4:$X$28,'Форма 1'!AA$8),"")</f>
        <v/>
      </c>
      <c r="K242" s="90"/>
      <c r="L242" s="87"/>
      <c r="M242" s="103" t="str">
        <f>IF(ISNUMBER('Форма 1'!AD242),'Форма 1'!$H242*VLOOKUP('Форма 1'!$F242,'Придельники до 2021'!$B$4:$X$28,'Форма 1'!AD$8),"")</f>
        <v/>
      </c>
      <c r="N242" s="103" t="str">
        <f>IF(ISBLANK('Форма 1'!$AE242),"",IF('Форма 1'!$AE242=1,'Форма 1'!$H242*VLOOKUP('Форма 1'!$F242,'Придельники до 2021'!$B$4:$X$28,'Форма 1'!$AE$8,0),IF('Форма 1'!$AE242=2,'Форма 1'!$H242*VLOOKUP('Форма 1'!$F242,'Придельники до 2021'!$B$4:$X$28,13,0),IF('Форма 1'!$AE242=3,'Форма 1'!$H242*VLOOKUP('Форма 1'!$F242,'Придельники до 2021'!$B$4:$X$28,12,0)))))</f>
        <v/>
      </c>
      <c r="O242" s="103" t="str">
        <f>IF(ISNUMBER('Форма 1'!AF242),'Форма 1'!$H242*VLOOKUP('Форма 1'!$F242,'Придельники до 2021'!$B$4:$X$28,'Форма 1'!AF$8),"")</f>
        <v/>
      </c>
      <c r="P242" s="87">
        <f>280193.26+156699.67</f>
        <v>436892.93000000005</v>
      </c>
      <c r="Q242" s="103" t="str">
        <f>IF(ISNUMBER('Форма 1'!AH242),'Форма 1'!$H242*VLOOKUP('Форма 1'!$F242,'Придельники до 2021'!$B$4:$X$28,'Форма 1'!AH$8),"")</f>
        <v/>
      </c>
      <c r="R242" s="103" t="str">
        <f>IF(ISNUMBER('Форма 1'!AI242),'Форма 1'!$H242*VLOOKUP('Форма 1'!$F242,'Придельники до 2021'!$B$4:$X$28,'Форма 1'!AI$8),"")</f>
        <v/>
      </c>
      <c r="S242" s="103" t="str">
        <f>IF(ISNUMBER('Форма 1'!AJ242),'Форма 1'!$H242*VLOOKUP('Форма 1'!$F242,'Придельники до 2021'!$B$4:$X$28,'Форма 1'!AJ$8),"")</f>
        <v/>
      </c>
      <c r="T242" s="87"/>
    </row>
    <row r="243" spans="1:20">
      <c r="A243" s="188">
        <f t="shared" si="24"/>
        <v>34</v>
      </c>
      <c r="B243" s="189" t="s">
        <v>348</v>
      </c>
      <c r="C243" s="99">
        <f t="shared" si="25"/>
        <v>16955372.012000002</v>
      </c>
      <c r="D243" s="103" t="str">
        <f>IF(ISNUMBER('Форма 1'!U243),'Форма 1'!$H243*VLOOKUP('Форма 1'!$F243,'Придельники до 2021'!$B$4:$X$28,'Форма 1'!U$8),"")</f>
        <v/>
      </c>
      <c r="E243" s="103" t="str">
        <f>IF(ISNUMBER('Форма 1'!V243),'Форма 1'!$H243*VLOOKUP('Форма 1'!$F243,'Придельники до 2021'!$B$4:$X$28,'Форма 1'!V$8),"")</f>
        <v/>
      </c>
      <c r="F243" s="103" t="str">
        <f>IF(ISNUMBER('Форма 1'!W243),'Форма 1'!$H243*VLOOKUP('Форма 1'!$F243,'Придельники до 2021'!$B$4:$X$28,'Форма 1'!W$8),"")</f>
        <v/>
      </c>
      <c r="G243" s="103" t="str">
        <f>IF(ISNUMBER('Форма 1'!X243),'Форма 1'!$H243*VLOOKUP('Форма 1'!$F243,'Придельники до 2021'!$B$4:$X$28,'Форма 1'!X$8),"")</f>
        <v/>
      </c>
      <c r="H243" s="103" t="str">
        <f>IF(ISNUMBER('Форма 1'!Y243),'Форма 1'!$H243*VLOOKUP('Форма 1'!$F243,'Придельники до 2021'!$B$4:$X$28,'Форма 1'!Y$8),"")</f>
        <v/>
      </c>
      <c r="I243" s="103" t="str">
        <f>IF(ISNUMBER('Форма 1'!Z243),'Форма 1'!$H243*VLOOKUP('Форма 1'!$F243,'Придельники до 2021'!$B$4:$X$28,'Форма 1'!Z$8),"")</f>
        <v/>
      </c>
      <c r="J243" s="103" t="str">
        <f>IF(ISNUMBER('Форма 1'!AA243),'Форма 1'!$H243*VLOOKUP('Форма 1'!$F243,'Придельники до 2021'!$B$4:$X$28,'Форма 1'!AA$8),"")</f>
        <v/>
      </c>
      <c r="K243" s="90"/>
      <c r="L243" s="87"/>
      <c r="M243" s="103" t="str">
        <f>IF(ISNUMBER('Форма 1'!AD243),'Форма 1'!$H243*VLOOKUP('Форма 1'!$F243,'Придельники до 2021'!$B$4:$X$28,'Форма 1'!AD$8),"")</f>
        <v/>
      </c>
      <c r="N243" s="103">
        <f>IF(ISBLANK('Форма 1'!$AE243),"",IF('Форма 1'!$AE243=1,'Форма 1'!$H243*VLOOKUP('Форма 1'!$F243,'Придельники до 2021'!$B$4:$X$28,'Форма 1'!$AE$8,0),IF('Форма 1'!$AE243=2,'Форма 1'!$H243*VLOOKUP('Форма 1'!$F243,'Придельники до 2021'!$B$4:$X$28,13,0),IF('Форма 1'!$AE243=3,'Форма 1'!$H243*VLOOKUP('Форма 1'!$F243,'Придельники до 2021'!$B$4:$X$28,12,0)))))</f>
        <v>16955372.012000002</v>
      </c>
      <c r="O243" s="103" t="str">
        <f>IF(ISNUMBER('Форма 1'!AF243),'Форма 1'!$H243*VLOOKUP('Форма 1'!$F243,'Придельники до 2021'!$B$4:$X$28,'Форма 1'!AF$8),"")</f>
        <v/>
      </c>
      <c r="P243" s="87"/>
      <c r="Q243" s="103" t="str">
        <f>IF(ISNUMBER('Форма 1'!AH243),'Форма 1'!$H243*VLOOKUP('Форма 1'!$F243,'Придельники до 2021'!$B$4:$X$28,'Форма 1'!AH$8),"")</f>
        <v/>
      </c>
      <c r="R243" s="103" t="str">
        <f>IF(ISNUMBER('Форма 1'!AI243),'Форма 1'!$H243*VLOOKUP('Форма 1'!$F243,'Придельники до 2021'!$B$4:$X$28,'Форма 1'!AI$8),"")</f>
        <v/>
      </c>
      <c r="S243" s="103" t="str">
        <f>IF(ISNUMBER('Форма 1'!AJ243),'Форма 1'!$H243*VLOOKUP('Форма 1'!$F243,'Придельники до 2021'!$B$4:$X$28,'Форма 1'!AJ$8),"")</f>
        <v/>
      </c>
      <c r="T243" s="87"/>
    </row>
    <row r="244" spans="1:20">
      <c r="A244" s="188">
        <f t="shared" si="24"/>
        <v>35</v>
      </c>
      <c r="B244" s="189" t="s">
        <v>349</v>
      </c>
      <c r="C244" s="99">
        <f t="shared" si="25"/>
        <v>7299746.0340000009</v>
      </c>
      <c r="D244" s="103">
        <f>IF(ISNUMBER('Форма 1'!U244),'Форма 1'!$H244*VLOOKUP('Форма 1'!$F244,'Придельники до 2021'!$B$4:$X$28,'Форма 1'!U$8),"")</f>
        <v>381055.20600000001</v>
      </c>
      <c r="E244" s="103">
        <f>IF(ISNUMBER('Форма 1'!V244),'Форма 1'!$H244*VLOOKUP('Форма 1'!$F244,'Придельники с 2022'!$B$4:$X$28,'Форма 1'!V$8),"")</f>
        <v>5750722.1520000007</v>
      </c>
      <c r="F244" s="103" t="str">
        <f>IF(ISNUMBER('Форма 1'!W244),'Форма 1'!$H244*VLOOKUP('Форма 1'!$F244,'Придельники до 2021'!$B$4:$X$28,'Форма 1'!W$8),"")</f>
        <v/>
      </c>
      <c r="G244" s="103">
        <f>IF(ISNUMBER('Форма 1'!X244),'Форма 1'!$H244*VLOOKUP('Форма 1'!$F244,'Придельники до 2021'!$B$4:$X$28,'Форма 1'!X$8),"")</f>
        <v>258648.72600000002</v>
      </c>
      <c r="H244" s="103">
        <f>IF(ISNUMBER('Форма 1'!Y244),'Форма 1'!$H244*VLOOKUP('Форма 1'!$F244,'Придельники до 2021'!$B$4:$X$28,'Форма 1'!Y$8),"")</f>
        <v>467972.02200000006</v>
      </c>
      <c r="I244" s="103">
        <f>IF(ISNUMBER('Форма 1'!Z244),'Форма 1'!$H244*VLOOKUP('Форма 1'!$F244,'Придельники до 2021'!$B$4:$X$28,'Форма 1'!Z$8),"")</f>
        <v>441347.92799999996</v>
      </c>
      <c r="J244" s="103" t="str">
        <f>IF(ISNUMBER('Форма 1'!AA244),'Форма 1'!$H244*VLOOKUP('Форма 1'!$F244,'Придельники до 2021'!$B$4:$X$28,'Форма 1'!AA$8),"")</f>
        <v/>
      </c>
      <c r="K244" s="90"/>
      <c r="L244" s="87"/>
      <c r="M244" s="103" t="str">
        <f>IF(ISNUMBER('Форма 1'!AD244),'Форма 1'!$H244*VLOOKUP('Форма 1'!$F244,'Придельники до 2021'!$B$4:$X$28,'Форма 1'!AD$8),"")</f>
        <v/>
      </c>
      <c r="N244" s="103" t="str">
        <f>IF(ISBLANK('Форма 1'!$AE244),"",IF('Форма 1'!$AE244=1,'Форма 1'!$H244*VLOOKUP('Форма 1'!$F244,'Придельники до 2021'!$B$4:$X$28,'Форма 1'!$AE$8,0),IF('Форма 1'!$AE244=2,'Форма 1'!$H244*VLOOKUP('Форма 1'!$F244,'Придельники до 2021'!$B$4:$X$28,13,0),IF('Форма 1'!$AE244=3,'Форма 1'!$H244*VLOOKUP('Форма 1'!$F244,'Придельники до 2021'!$B$4:$X$28,12,0)))))</f>
        <v/>
      </c>
      <c r="O244" s="103" t="str">
        <f>IF(ISNUMBER('Форма 1'!AF244),'Форма 1'!$H244*VLOOKUP('Форма 1'!$F244,'Придельники до 2021'!$B$4:$X$28,'Форма 1'!AF$8),"")</f>
        <v/>
      </c>
      <c r="P244" s="87"/>
      <c r="Q244" s="103" t="str">
        <f>IF(ISNUMBER('Форма 1'!AH244),'Форма 1'!$H244*VLOOKUP('Форма 1'!$F244,'Придельники до 2021'!$B$4:$X$28,'Форма 1'!AH$8),"")</f>
        <v/>
      </c>
      <c r="R244" s="103" t="str">
        <f>IF(ISNUMBER('Форма 1'!AI244),'Форма 1'!$H244*VLOOKUP('Форма 1'!$F244,'Придельники до 2021'!$B$4:$X$28,'Форма 1'!AI$8),"")</f>
        <v/>
      </c>
      <c r="S244" s="103" t="str">
        <f>IF(ISNUMBER('Форма 1'!AJ244),'Форма 1'!$H244*VLOOKUP('Форма 1'!$F244,'Придельники до 2021'!$B$4:$X$28,'Форма 1'!AJ$8),"")</f>
        <v/>
      </c>
      <c r="T244" s="87"/>
    </row>
    <row r="245" spans="1:20">
      <c r="A245" s="188">
        <f t="shared" si="24"/>
        <v>36</v>
      </c>
      <c r="B245" s="189" t="s">
        <v>350</v>
      </c>
      <c r="C245" s="99">
        <f t="shared" si="25"/>
        <v>385118.45899999997</v>
      </c>
      <c r="D245" s="103">
        <f>IF(ISNUMBER('Форма 1'!U245),'Форма 1'!$H245*VLOOKUP('Форма 1'!$F245,'Придельники до 2021'!$B$4:$X$28,'Форма 1'!U$8),"")</f>
        <v>385118.45899999997</v>
      </c>
      <c r="E245" s="103" t="str">
        <f>IF(ISNUMBER('Форма 1'!V245),'Форма 1'!$H245*VLOOKUP('Форма 1'!$F245,'Придельники до 2021'!$B$4:$X$28,'Форма 1'!V$8),"")</f>
        <v/>
      </c>
      <c r="F245" s="103" t="str">
        <f>IF(ISNUMBER('Форма 1'!W245),'Форма 1'!$H245*VLOOKUP('Форма 1'!$F245,'Придельники до 2021'!$B$4:$X$28,'Форма 1'!W$8),"")</f>
        <v/>
      </c>
      <c r="G245" s="103" t="str">
        <f>IF(ISNUMBER('Форма 1'!X245),'Форма 1'!$H245*VLOOKUP('Форма 1'!$F245,'Придельники до 2021'!$B$4:$X$28,'Форма 1'!X$8),"")</f>
        <v/>
      </c>
      <c r="H245" s="103" t="str">
        <f>IF(ISNUMBER('Форма 1'!Y245),'Форма 1'!$H245*VLOOKUP('Форма 1'!$F245,'Придельники до 2021'!$B$4:$X$28,'Форма 1'!Y$8),"")</f>
        <v/>
      </c>
      <c r="I245" s="103" t="str">
        <f>IF(ISNUMBER('Форма 1'!Z245),'Форма 1'!$H245*VLOOKUP('Форма 1'!$F245,'Придельники до 2021'!$B$4:$X$28,'Форма 1'!Z$8),"")</f>
        <v/>
      </c>
      <c r="J245" s="103" t="str">
        <f>IF(ISNUMBER('Форма 1'!AA245),'Форма 1'!$H245*VLOOKUP('Форма 1'!$F245,'Придельники до 2021'!$B$4:$X$28,'Форма 1'!AA$8),"")</f>
        <v/>
      </c>
      <c r="K245" s="96"/>
      <c r="L245" s="95"/>
      <c r="M245" s="103" t="str">
        <f>IF(ISNUMBER('Форма 1'!AD245),'Форма 1'!$H245*VLOOKUP('Форма 1'!$F245,'Придельники до 2021'!$B$4:$X$28,'Форма 1'!AD$8),"")</f>
        <v/>
      </c>
      <c r="N245" s="103" t="str">
        <f>IF(ISBLANK('Форма 1'!$AE245),"",IF('Форма 1'!$AE245=1,'Форма 1'!$H245*VLOOKUP('Форма 1'!$F245,'Придельники до 2021'!$B$4:$X$28,'Форма 1'!$AE$8,0),IF('Форма 1'!$AE245=2,'Форма 1'!$H245*VLOOKUP('Форма 1'!$F245,'Придельники до 2021'!$B$4:$X$28,13,0),IF('Форма 1'!$AE245=3,'Форма 1'!$H245*VLOOKUP('Форма 1'!$F245,'Придельники до 2021'!$B$4:$X$28,12,0)))))</f>
        <v/>
      </c>
      <c r="O245" s="103" t="str">
        <f>IF(ISNUMBER('Форма 1'!AF245),'Форма 1'!$H245*VLOOKUP('Форма 1'!$F245,'Придельники до 2021'!$B$4:$X$28,'Форма 1'!AF$8),"")</f>
        <v/>
      </c>
      <c r="P245" s="87"/>
      <c r="Q245" s="103" t="str">
        <f>IF(ISNUMBER('Форма 1'!AH245),'Форма 1'!$H245*VLOOKUP('Форма 1'!$F245,'Придельники до 2021'!$B$4:$X$28,'Форма 1'!AH$8),"")</f>
        <v/>
      </c>
      <c r="R245" s="103" t="str">
        <f>IF(ISNUMBER('Форма 1'!AI245),'Форма 1'!$H245*VLOOKUP('Форма 1'!$F245,'Придельники до 2021'!$B$4:$X$28,'Форма 1'!AI$8),"")</f>
        <v/>
      </c>
      <c r="S245" s="103" t="str">
        <f>IF(ISNUMBER('Форма 1'!AJ245),'Форма 1'!$H245*VLOOKUP('Форма 1'!$F245,'Придельники до 2021'!$B$4:$X$28,'Форма 1'!AJ$8),"")</f>
        <v/>
      </c>
      <c r="T245" s="87"/>
    </row>
    <row r="246" spans="1:20" ht="15.75">
      <c r="A246" s="187">
        <v>0</v>
      </c>
      <c r="B246" s="34" t="s">
        <v>351</v>
      </c>
      <c r="C246" s="36">
        <f t="shared" ref="C246:T246" si="26">SUM(C247:C671)</f>
        <v>5234865098.4892015</v>
      </c>
      <c r="D246" s="36">
        <f t="shared" si="26"/>
        <v>245971197.80719998</v>
      </c>
      <c r="E246" s="36">
        <f t="shared" si="26"/>
        <v>173860294.7182</v>
      </c>
      <c r="F246" s="36">
        <f t="shared" si="26"/>
        <v>28816878.752000004</v>
      </c>
      <c r="G246" s="36">
        <f t="shared" si="26"/>
        <v>104589395.06249997</v>
      </c>
      <c r="H246" s="36">
        <f t="shared" si="26"/>
        <v>185428754.78650004</v>
      </c>
      <c r="I246" s="36">
        <f t="shared" si="26"/>
        <v>56687150.513699993</v>
      </c>
      <c r="J246" s="36">
        <f t="shared" si="26"/>
        <v>67383678.267999992</v>
      </c>
      <c r="K246" s="37">
        <f t="shared" si="26"/>
        <v>209</v>
      </c>
      <c r="L246" s="36">
        <f t="shared" si="26"/>
        <v>567836060.63999999</v>
      </c>
      <c r="M246" s="36">
        <f t="shared" si="26"/>
        <v>1927953758.4995987</v>
      </c>
      <c r="N246" s="36">
        <f t="shared" si="26"/>
        <v>1704601115.2416995</v>
      </c>
      <c r="O246" s="36">
        <f t="shared" si="26"/>
        <v>77755671.167600006</v>
      </c>
      <c r="P246" s="36">
        <f t="shared" si="26"/>
        <v>6593318.7699999977</v>
      </c>
      <c r="Q246" s="36">
        <f t="shared" si="26"/>
        <v>79710530.718199998</v>
      </c>
      <c r="R246" s="36">
        <f t="shared" si="26"/>
        <v>7618331.8799999999</v>
      </c>
      <c r="S246" s="36">
        <f t="shared" si="26"/>
        <v>58961.663999999997</v>
      </c>
      <c r="T246" s="36">
        <f t="shared" si="26"/>
        <v>0</v>
      </c>
    </row>
    <row r="247" spans="1:20">
      <c r="A247" s="188">
        <f t="shared" si="24"/>
        <v>1</v>
      </c>
      <c r="B247" s="189" t="s">
        <v>352</v>
      </c>
      <c r="C247" s="99">
        <f t="shared" ref="C247:C306" si="27">SUM(D247:J247,L247:T247)</f>
        <v>11578173.099199999</v>
      </c>
      <c r="D247" s="103" t="str">
        <f>IF(ISNUMBER('Форма 1'!U247),'Форма 1'!$H247*VLOOKUP('Форма 1'!$F247,'Придельники до 2021'!$B$4:$X$28,'Форма 1'!U$8),"")</f>
        <v/>
      </c>
      <c r="E247" s="103">
        <f>IF(ISNUMBER('Форма 1'!V247),'Форма 1'!$H247*VLOOKUP('Форма 1'!$F247,'Придельники с 2022'!$B$4:$X$28,'Форма 1'!V$8),"")</f>
        <v>11578173.099199999</v>
      </c>
      <c r="F247" s="103" t="str">
        <f>IF(ISNUMBER('Форма 1'!W247),'Форма 1'!$H247*VLOOKUP('Форма 1'!$F247,'Придельники до 2021'!$B$4:$X$28,'Форма 1'!W$8),"")</f>
        <v/>
      </c>
      <c r="G247" s="103" t="str">
        <f>IF(ISNUMBER('Форма 1'!X247),'Форма 1'!$H247*VLOOKUP('Форма 1'!$F247,'Придельники до 2021'!$B$4:$X$28,'Форма 1'!X$8),"")</f>
        <v/>
      </c>
      <c r="H247" s="103" t="str">
        <f>IF(ISNUMBER('Форма 1'!Y247),'Форма 1'!$H247*VLOOKUP('Форма 1'!$F247,'Придельники до 2021'!$B$4:$X$28,'Форма 1'!Y$8),"")</f>
        <v/>
      </c>
      <c r="I247" s="103" t="str">
        <f>IF(ISNUMBER('Форма 1'!Z247),'Форма 1'!$H247*VLOOKUP('Форма 1'!$F247,'Придельники до 2021'!$B$4:$X$28,'Форма 1'!Z$8),"")</f>
        <v/>
      </c>
      <c r="J247" s="103" t="str">
        <f>IF(ISNUMBER('Форма 1'!AA247),'Форма 1'!$H247*VLOOKUP('Форма 1'!$F247,'Придельники до 2021'!$B$4:$X$28,'Форма 1'!AA$8),"")</f>
        <v/>
      </c>
      <c r="K247" s="92"/>
      <c r="L247" s="88"/>
      <c r="M247" s="103" t="str">
        <f>IF(ISNUMBER('Форма 1'!AD247),'Форма 1'!$H247*VLOOKUP('Форма 1'!$F247,'Придельники до 2021'!$B$4:$X$28,'Форма 1'!AD$8),"")</f>
        <v/>
      </c>
      <c r="N247" s="103" t="str">
        <f>IF(ISBLANK('Форма 1'!$AE247),"",IF('Форма 1'!$AE247=1,'Форма 1'!$H247*VLOOKUP('Форма 1'!$F247,'Придельники до 2021'!$B$4:$X$28,'Форма 1'!$AE$8,0),IF('Форма 1'!$AE247=2,'Форма 1'!$H247*VLOOKUP('Форма 1'!$F247,'Придельники до 2021'!$B$4:$X$28,13,0),IF('Форма 1'!$AE247=3,'Форма 1'!$H247*VLOOKUP('Форма 1'!$F247,'Придельники до 2021'!$B$4:$X$28,12,0)))))</f>
        <v/>
      </c>
      <c r="O247" s="103" t="str">
        <f>IF(ISNUMBER('Форма 1'!AF247),'Форма 1'!$H247*VLOOKUP('Форма 1'!$F247,'Придельники до 2021'!$B$4:$X$28,'Форма 1'!AF$8),"")</f>
        <v/>
      </c>
      <c r="P247" s="88"/>
      <c r="Q247" s="103" t="str">
        <f>IF(ISNUMBER('Форма 1'!AH247),'Форма 1'!$H247*VLOOKUP('Форма 1'!$F247,'Придельники до 2021'!$B$4:$X$28,'Форма 1'!AH$8),"")</f>
        <v/>
      </c>
      <c r="R247" s="103" t="str">
        <f>IF(ISNUMBER('Форма 1'!AI247),'Форма 1'!$H247*VLOOKUP('Форма 1'!$F247,'Придельники до 2021'!$B$4:$X$28,'Форма 1'!AI$8),"")</f>
        <v/>
      </c>
      <c r="S247" s="103" t="str">
        <f>IF(ISNUMBER('Форма 1'!AJ247),'Форма 1'!$H247*VLOOKUP('Форма 1'!$F247,'Придельники до 2021'!$B$4:$X$28,'Форма 1'!AJ$8),"")</f>
        <v/>
      </c>
      <c r="T247" s="87"/>
    </row>
    <row r="248" spans="1:20">
      <c r="A248" s="188">
        <f t="shared" si="24"/>
        <v>2</v>
      </c>
      <c r="B248" s="189" t="s">
        <v>353</v>
      </c>
      <c r="C248" s="99">
        <f t="shared" si="27"/>
        <v>9641921.9759999998</v>
      </c>
      <c r="D248" s="103" t="str">
        <f>IF(ISNUMBER('Форма 1'!U248),'Форма 1'!$H248*VLOOKUP('Форма 1'!$F248,'Придельники до 2021'!$B$4:$X$28,'Форма 1'!U$8),"")</f>
        <v/>
      </c>
      <c r="E248" s="103" t="str">
        <f>IF(ISNUMBER('Форма 1'!V248),'Форма 1'!$H248*VLOOKUP('Форма 1'!$F248,'Придельники до 2021'!$B$4:$X$28,'Форма 1'!V$8),"")</f>
        <v/>
      </c>
      <c r="F248" s="103" t="str">
        <f>IF(ISNUMBER('Форма 1'!W248),'Форма 1'!$H248*VLOOKUP('Форма 1'!$F248,'Придельники до 2021'!$B$4:$X$28,'Форма 1'!W$8),"")</f>
        <v/>
      </c>
      <c r="G248" s="103" t="str">
        <f>IF(ISNUMBER('Форма 1'!X248),'Форма 1'!$H248*VLOOKUP('Форма 1'!$F248,'Придельники до 2021'!$B$4:$X$28,'Форма 1'!X$8),"")</f>
        <v/>
      </c>
      <c r="H248" s="103" t="str">
        <f>IF(ISNUMBER('Форма 1'!Y248),'Форма 1'!$H248*VLOOKUP('Форма 1'!$F248,'Придельники до 2021'!$B$4:$X$28,'Форма 1'!Y$8),"")</f>
        <v/>
      </c>
      <c r="I248" s="103" t="str">
        <f>IF(ISNUMBER('Форма 1'!Z248),'Форма 1'!$H248*VLOOKUP('Форма 1'!$F248,'Придельники до 2021'!$B$4:$X$28,'Форма 1'!Z$8),"")</f>
        <v/>
      </c>
      <c r="J248" s="103" t="str">
        <f>IF(ISNUMBER('Форма 1'!AA248),'Форма 1'!$H248*VLOOKUP('Форма 1'!$F248,'Придельники до 2021'!$B$4:$X$28,'Форма 1'!AA$8),"")</f>
        <v/>
      </c>
      <c r="K248" s="90"/>
      <c r="L248" s="87"/>
      <c r="M248" s="103">
        <f>IF(ISNUMBER('Форма 1'!AD248),'Форма 1'!$H248*VLOOKUP('Форма 1'!$F248,'Придельники до 2021'!$B$4:$X$28,'Форма 1'!AD$8),"")</f>
        <v>9641921.9759999998</v>
      </c>
      <c r="N248" s="103" t="str">
        <f>IF(ISBLANK('Форма 1'!$AE248),"",IF('Форма 1'!$AE248=1,'Форма 1'!$H248*VLOOKUP('Форма 1'!$F248,'Придельники до 2021'!$B$4:$X$28,'Форма 1'!$AE$8,0),IF('Форма 1'!$AE248=2,'Форма 1'!$H248*VLOOKUP('Форма 1'!$F248,'Придельники до 2021'!$B$4:$X$28,13,0),IF('Форма 1'!$AE248=3,'Форма 1'!$H248*VLOOKUP('Форма 1'!$F248,'Придельники до 2021'!$B$4:$X$28,12,0)))))</f>
        <v/>
      </c>
      <c r="O248" s="103" t="str">
        <f>IF(ISNUMBER('Форма 1'!AF248),'Форма 1'!$H248*VLOOKUP('Форма 1'!$F248,'Придельники до 2021'!$B$4:$X$28,'Форма 1'!AF$8),"")</f>
        <v/>
      </c>
      <c r="P248" s="87"/>
      <c r="Q248" s="103" t="str">
        <f>IF(ISNUMBER('Форма 1'!AH248),'Форма 1'!$H248*VLOOKUP('Форма 1'!$F248,'Придельники до 2021'!$B$4:$X$28,'Форма 1'!AH$8),"")</f>
        <v/>
      </c>
      <c r="R248" s="103" t="str">
        <f>IF(ISNUMBER('Форма 1'!AI248),'Форма 1'!$H248*VLOOKUP('Форма 1'!$F248,'Придельники до 2021'!$B$4:$X$28,'Форма 1'!AI$8),"")</f>
        <v/>
      </c>
      <c r="S248" s="103" t="str">
        <f>IF(ISNUMBER('Форма 1'!AJ248),'Форма 1'!$H248*VLOOKUP('Форма 1'!$F248,'Придельники до 2021'!$B$4:$X$28,'Форма 1'!AJ$8),"")</f>
        <v/>
      </c>
      <c r="T248" s="87"/>
    </row>
    <row r="249" spans="1:20">
      <c r="A249" s="188">
        <f t="shared" si="24"/>
        <v>3</v>
      </c>
      <c r="B249" s="112" t="s">
        <v>354</v>
      </c>
      <c r="C249" s="99">
        <f t="shared" si="27"/>
        <v>14909357.556</v>
      </c>
      <c r="D249" s="103" t="str">
        <f>IF(ISNUMBER('Форма 1'!U249),'Форма 1'!$H249*VLOOKUP('Форма 1'!$F249,'Придельники до 2021'!$B$4:$X$28,'Форма 1'!U$8),"")</f>
        <v/>
      </c>
      <c r="E249" s="103" t="str">
        <f>IF(ISNUMBER('Форма 1'!V249),'Форма 1'!$H249*VLOOKUP('Форма 1'!$F249,'Придельники до 2021'!$B$4:$X$28,'Форма 1'!V$8),"")</f>
        <v/>
      </c>
      <c r="F249" s="103" t="str">
        <f>IF(ISNUMBER('Форма 1'!W249),'Форма 1'!$H249*VLOOKUP('Форма 1'!$F249,'Придельники до 2021'!$B$4:$X$28,'Форма 1'!W$8),"")</f>
        <v/>
      </c>
      <c r="G249" s="103" t="str">
        <f>IF(ISNUMBER('Форма 1'!X249),'Форма 1'!$H249*VLOOKUP('Форма 1'!$F249,'Придельники до 2021'!$B$4:$X$28,'Форма 1'!X$8),"")</f>
        <v/>
      </c>
      <c r="H249" s="103" t="str">
        <f>IF(ISNUMBER('Форма 1'!Y249),'Форма 1'!$H249*VLOOKUP('Форма 1'!$F249,'Придельники до 2021'!$B$4:$X$28,'Форма 1'!Y$8),"")</f>
        <v/>
      </c>
      <c r="I249" s="103" t="str">
        <f>IF(ISNUMBER('Форма 1'!Z249),'Форма 1'!$H249*VLOOKUP('Форма 1'!$F249,'Придельники до 2021'!$B$4:$X$28,'Форма 1'!Z$8),"")</f>
        <v/>
      </c>
      <c r="J249" s="103" t="str">
        <f>IF(ISNUMBER('Форма 1'!AA249),'Форма 1'!$H249*VLOOKUP('Форма 1'!$F249,'Придельники до 2021'!$B$4:$X$28,'Форма 1'!AA$8),"")</f>
        <v/>
      </c>
      <c r="K249" s="90"/>
      <c r="L249" s="87"/>
      <c r="M249" s="103">
        <f>IF(ISNUMBER('Форма 1'!AD249),'Форма 1'!$H249*VLOOKUP('Форма 1'!$F249,'Придельники до 2021'!$B$4:$X$28,'Форма 1'!AD$8),"")</f>
        <v>14909357.556</v>
      </c>
      <c r="N249" s="103" t="str">
        <f>IF(ISBLANK('Форма 1'!$AE249),"",IF('Форма 1'!$AE249=1,'Форма 1'!$H249*VLOOKUP('Форма 1'!$F249,'Придельники до 2021'!$B$4:$X$28,'Форма 1'!$AE$8,0),IF('Форма 1'!$AE249=2,'Форма 1'!$H249*VLOOKUP('Форма 1'!$F249,'Придельники до 2021'!$B$4:$X$28,13,0),IF('Форма 1'!$AE249=3,'Форма 1'!$H249*VLOOKUP('Форма 1'!$F249,'Придельники до 2021'!$B$4:$X$28,12,0)))))</f>
        <v/>
      </c>
      <c r="O249" s="103" t="str">
        <f>IF(ISNUMBER('Форма 1'!AF249),'Форма 1'!$H249*VLOOKUP('Форма 1'!$F249,'Придельники до 2021'!$B$4:$X$28,'Форма 1'!AF$8),"")</f>
        <v/>
      </c>
      <c r="P249" s="87"/>
      <c r="Q249" s="103" t="str">
        <f>IF(ISNUMBER('Форма 1'!AH249),'Форма 1'!$H249*VLOOKUP('Форма 1'!$F249,'Придельники до 2021'!$B$4:$X$28,'Форма 1'!AH$8),"")</f>
        <v/>
      </c>
      <c r="R249" s="103" t="str">
        <f>IF(ISNUMBER('Форма 1'!AI249),'Форма 1'!$H249*VLOOKUP('Форма 1'!$F249,'Придельники до 2021'!$B$4:$X$28,'Форма 1'!AI$8),"")</f>
        <v/>
      </c>
      <c r="S249" s="103" t="str">
        <f>IF(ISNUMBER('Форма 1'!AJ249),'Форма 1'!$H249*VLOOKUP('Форма 1'!$F249,'Придельники до 2021'!$B$4:$X$28,'Форма 1'!AJ$8),"")</f>
        <v/>
      </c>
      <c r="T249" s="87"/>
    </row>
    <row r="250" spans="1:20">
      <c r="A250" s="188">
        <f t="shared" si="24"/>
        <v>4</v>
      </c>
      <c r="B250" s="189" t="s">
        <v>355</v>
      </c>
      <c r="C250" s="99">
        <f t="shared" si="27"/>
        <v>10295089.934999999</v>
      </c>
      <c r="D250" s="103" t="str">
        <f>IF(ISNUMBER('Форма 1'!U250),'Форма 1'!$H250*VLOOKUP('Форма 1'!$F250,'Придельники до 2021'!$B$4:$X$28,'Форма 1'!U$8),"")</f>
        <v/>
      </c>
      <c r="E250" s="103" t="str">
        <f>IF(ISNUMBER('Форма 1'!V250),'Форма 1'!$H250*VLOOKUP('Форма 1'!$F250,'Придельники до 2021'!$B$4:$X$28,'Форма 1'!V$8),"")</f>
        <v/>
      </c>
      <c r="F250" s="103" t="str">
        <f>IF(ISNUMBER('Форма 1'!W250),'Форма 1'!$H250*VLOOKUP('Форма 1'!$F250,'Придельники до 2021'!$B$4:$X$28,'Форма 1'!W$8),"")</f>
        <v/>
      </c>
      <c r="G250" s="103" t="str">
        <f>IF(ISNUMBER('Форма 1'!X250),'Форма 1'!$H250*VLOOKUP('Форма 1'!$F250,'Придельники до 2021'!$B$4:$X$28,'Форма 1'!X$8),"")</f>
        <v/>
      </c>
      <c r="H250" s="103" t="str">
        <f>IF(ISNUMBER('Форма 1'!Y250),'Форма 1'!$H250*VLOOKUP('Форма 1'!$F250,'Придельники до 2021'!$B$4:$X$28,'Форма 1'!Y$8),"")</f>
        <v/>
      </c>
      <c r="I250" s="103" t="str">
        <f>IF(ISNUMBER('Форма 1'!Z250),'Форма 1'!$H250*VLOOKUP('Форма 1'!$F250,'Придельники до 2021'!$B$4:$X$28,'Форма 1'!Z$8),"")</f>
        <v/>
      </c>
      <c r="J250" s="103" t="str">
        <f>IF(ISNUMBER('Форма 1'!AA250),'Форма 1'!$H250*VLOOKUP('Форма 1'!$F250,'Придельники до 2021'!$B$4:$X$28,'Форма 1'!AA$8),"")</f>
        <v/>
      </c>
      <c r="K250" s="92"/>
      <c r="L250" s="88"/>
      <c r="M250" s="103">
        <f>IF(ISNUMBER('Форма 1'!AD250),'Форма 1'!$H250*VLOOKUP('Форма 1'!$F250,'Придельники с 2022'!$B$4:$X$28,'Форма 1'!AD$8),"")</f>
        <v>10295089.934999999</v>
      </c>
      <c r="N250" s="103" t="str">
        <f>IF(ISBLANK('Форма 1'!$AE250),"",IF('Форма 1'!$AE250=1,'Форма 1'!$H250*VLOOKUP('Форма 1'!$F250,'Придельники до 2021'!$B$4:$X$28,'Форма 1'!$AE$8,0),IF('Форма 1'!$AE250=2,'Форма 1'!$H250*VLOOKUP('Форма 1'!$F250,'Придельники до 2021'!$B$4:$X$28,13,0),IF('Форма 1'!$AE250=3,'Форма 1'!$H250*VLOOKUP('Форма 1'!$F250,'Придельники до 2021'!$B$4:$X$28,12,0)))))</f>
        <v/>
      </c>
      <c r="O250" s="103" t="str">
        <f>IF(ISNUMBER('Форма 1'!AF250),'Форма 1'!$H250*VLOOKUP('Форма 1'!$F250,'Придельники до 2021'!$B$4:$X$28,'Форма 1'!AF$8),"")</f>
        <v/>
      </c>
      <c r="P250" s="88"/>
      <c r="Q250" s="103" t="str">
        <f>IF(ISNUMBER('Форма 1'!AH250),'Форма 1'!$H250*VLOOKUP('Форма 1'!$F250,'Придельники до 2021'!$B$4:$X$28,'Форма 1'!AH$8),"")</f>
        <v/>
      </c>
      <c r="R250" s="103" t="str">
        <f>IF(ISNUMBER('Форма 1'!AI250),'Форма 1'!$H250*VLOOKUP('Форма 1'!$F250,'Придельники до 2021'!$B$4:$X$28,'Форма 1'!AI$8),"")</f>
        <v/>
      </c>
      <c r="S250" s="103" t="str">
        <f>IF(ISNUMBER('Форма 1'!AJ250),'Форма 1'!$H250*VLOOKUP('Форма 1'!$F250,'Придельники до 2021'!$B$4:$X$28,'Форма 1'!AJ$8),"")</f>
        <v/>
      </c>
      <c r="T250" s="87"/>
    </row>
    <row r="251" spans="1:20">
      <c r="A251" s="188">
        <f t="shared" si="24"/>
        <v>5</v>
      </c>
      <c r="B251" s="189" t="s">
        <v>356</v>
      </c>
      <c r="C251" s="99">
        <f t="shared" si="27"/>
        <v>12308367.456</v>
      </c>
      <c r="D251" s="103" t="str">
        <f>IF(ISNUMBER('Форма 1'!U251),'Форма 1'!$H251*VLOOKUP('Форма 1'!$F251,'Придельники до 2021'!$B$4:$X$28,'Форма 1'!U$8),"")</f>
        <v/>
      </c>
      <c r="E251" s="103" t="str">
        <f>IF(ISNUMBER('Форма 1'!V251),'Форма 1'!$H251*VLOOKUP('Форма 1'!$F251,'Придельники до 2021'!$B$4:$X$28,'Форма 1'!V$8),"")</f>
        <v/>
      </c>
      <c r="F251" s="103" t="str">
        <f>IF(ISNUMBER('Форма 1'!W251),'Форма 1'!$H251*VLOOKUP('Форма 1'!$F251,'Придельники до 2021'!$B$4:$X$28,'Форма 1'!W$8),"")</f>
        <v/>
      </c>
      <c r="G251" s="103" t="str">
        <f>IF(ISNUMBER('Форма 1'!X251),'Форма 1'!$H251*VLOOKUP('Форма 1'!$F251,'Придельники до 2021'!$B$4:$X$28,'Форма 1'!X$8),"")</f>
        <v/>
      </c>
      <c r="H251" s="103" t="str">
        <f>IF(ISNUMBER('Форма 1'!Y251),'Форма 1'!$H251*VLOOKUP('Форма 1'!$F251,'Придельники до 2021'!$B$4:$X$28,'Форма 1'!Y$8),"")</f>
        <v/>
      </c>
      <c r="I251" s="103" t="str">
        <f>IF(ISNUMBER('Форма 1'!Z251),'Форма 1'!$H251*VLOOKUP('Форма 1'!$F251,'Придельники до 2021'!$B$4:$X$28,'Форма 1'!Z$8),"")</f>
        <v/>
      </c>
      <c r="J251" s="103" t="str">
        <f>IF(ISNUMBER('Форма 1'!AA251),'Форма 1'!$H251*VLOOKUP('Форма 1'!$F251,'Придельники до 2021'!$B$4:$X$28,'Форма 1'!AA$8),"")</f>
        <v/>
      </c>
      <c r="K251" s="90"/>
      <c r="L251" s="87"/>
      <c r="M251" s="103">
        <f>IF(ISNUMBER('Форма 1'!AD251),'Форма 1'!$H251*VLOOKUP('Форма 1'!$F251,'Придельники до 2021'!$B$4:$X$28,'Форма 1'!AD$8),"")</f>
        <v>12308367.456</v>
      </c>
      <c r="N251" s="103" t="str">
        <f>IF(ISBLANK('Форма 1'!$AE251),"",IF('Форма 1'!$AE251=1,'Форма 1'!$H251*VLOOKUP('Форма 1'!$F251,'Придельники до 2021'!$B$4:$X$28,'Форма 1'!$AE$8,0),IF('Форма 1'!$AE251=2,'Форма 1'!$H251*VLOOKUP('Форма 1'!$F251,'Придельники до 2021'!$B$4:$X$28,13,0),IF('Форма 1'!$AE251=3,'Форма 1'!$H251*VLOOKUP('Форма 1'!$F251,'Придельники до 2021'!$B$4:$X$28,12,0)))))</f>
        <v/>
      </c>
      <c r="O251" s="103" t="str">
        <f>IF(ISNUMBER('Форма 1'!AF251),'Форма 1'!$H251*VLOOKUP('Форма 1'!$F251,'Придельники до 2021'!$B$4:$X$28,'Форма 1'!AF$8),"")</f>
        <v/>
      </c>
      <c r="P251" s="87"/>
      <c r="Q251" s="103" t="str">
        <f>IF(ISNUMBER('Форма 1'!AH251),'Форма 1'!$H251*VLOOKUP('Форма 1'!$F251,'Придельники до 2021'!$B$4:$X$28,'Форма 1'!AH$8),"")</f>
        <v/>
      </c>
      <c r="R251" s="103" t="str">
        <f>IF(ISNUMBER('Форма 1'!AI251),'Форма 1'!$H251*VLOOKUP('Форма 1'!$F251,'Придельники до 2021'!$B$4:$X$28,'Форма 1'!AI$8),"")</f>
        <v/>
      </c>
      <c r="S251" s="103" t="str">
        <f>IF(ISNUMBER('Форма 1'!AJ251),'Форма 1'!$H251*VLOOKUP('Форма 1'!$F251,'Придельники до 2021'!$B$4:$X$28,'Форма 1'!AJ$8),"")</f>
        <v/>
      </c>
      <c r="T251" s="87"/>
    </row>
    <row r="252" spans="1:20">
      <c r="A252" s="188">
        <f t="shared" si="24"/>
        <v>6</v>
      </c>
      <c r="B252" s="189" t="s">
        <v>357</v>
      </c>
      <c r="C252" s="99">
        <f t="shared" si="27"/>
        <v>436892.93000000005</v>
      </c>
      <c r="D252" s="103" t="str">
        <f>IF(ISNUMBER('Форма 1'!U252),'Форма 1'!$H252*VLOOKUP('Форма 1'!$F252,'Придельники до 2021'!$B$4:$X$28,'Форма 1'!U$8),"")</f>
        <v/>
      </c>
      <c r="E252" s="103" t="str">
        <f>IF(ISNUMBER('Форма 1'!V252),'Форма 1'!$H252*VLOOKUP('Форма 1'!$F252,'Придельники до 2021'!$B$4:$X$28,'Форма 1'!V$8),"")</f>
        <v/>
      </c>
      <c r="F252" s="103" t="str">
        <f>IF(ISNUMBER('Форма 1'!W252),'Форма 1'!$H252*VLOOKUP('Форма 1'!$F252,'Придельники до 2021'!$B$4:$X$28,'Форма 1'!W$8),"")</f>
        <v/>
      </c>
      <c r="G252" s="103" t="str">
        <f>IF(ISNUMBER('Форма 1'!X252),'Форма 1'!$H252*VLOOKUP('Форма 1'!$F252,'Придельники до 2021'!$B$4:$X$28,'Форма 1'!X$8),"")</f>
        <v/>
      </c>
      <c r="H252" s="103" t="str">
        <f>IF(ISNUMBER('Форма 1'!Y252),'Форма 1'!$H252*VLOOKUP('Форма 1'!$F252,'Придельники до 2021'!$B$4:$X$28,'Форма 1'!Y$8),"")</f>
        <v/>
      </c>
      <c r="I252" s="103" t="str">
        <f>IF(ISNUMBER('Форма 1'!Z252),'Форма 1'!$H252*VLOOKUP('Форма 1'!$F252,'Придельники до 2021'!$B$4:$X$28,'Форма 1'!Z$8),"")</f>
        <v/>
      </c>
      <c r="J252" s="103" t="str">
        <f>IF(ISNUMBER('Форма 1'!AA252),'Форма 1'!$H252*VLOOKUP('Форма 1'!$F252,'Придельники до 2021'!$B$4:$X$28,'Форма 1'!AA$8),"")</f>
        <v/>
      </c>
      <c r="K252" s="90"/>
      <c r="L252" s="87"/>
      <c r="M252" s="103" t="str">
        <f>IF(ISNUMBER('Форма 1'!AD252),'Форма 1'!$H252*VLOOKUP('Форма 1'!$F252,'Придельники до 2021'!$B$4:$X$28,'Форма 1'!AD$8),"")</f>
        <v/>
      </c>
      <c r="N252" s="103" t="str">
        <f>IF(ISBLANK('Форма 1'!$AE252),"",IF('Форма 1'!$AE252=1,'Форма 1'!$H252*VLOOKUP('Форма 1'!$F252,'Придельники до 2021'!$B$4:$X$28,'Форма 1'!$AE$8,0),IF('Форма 1'!$AE252=2,'Форма 1'!$H252*VLOOKUP('Форма 1'!$F252,'Придельники до 2021'!$B$4:$X$28,13,0),IF('Форма 1'!$AE252=3,'Форма 1'!$H252*VLOOKUP('Форма 1'!$F252,'Придельники до 2021'!$B$4:$X$28,12,0)))))</f>
        <v/>
      </c>
      <c r="O252" s="103" t="str">
        <f>IF(ISNUMBER('Форма 1'!AF252),'Форма 1'!$H252*VLOOKUP('Форма 1'!$F252,'Придельники до 2021'!$B$4:$X$28,'Форма 1'!AF$8),"")</f>
        <v/>
      </c>
      <c r="P252" s="87">
        <f>280193.26+156699.67</f>
        <v>436892.93000000005</v>
      </c>
      <c r="Q252" s="103" t="str">
        <f>IF(ISNUMBER('Форма 1'!AH252),'Форма 1'!$H252*VLOOKUP('Форма 1'!$F252,'Придельники до 2021'!$B$4:$X$28,'Форма 1'!AH$8),"")</f>
        <v/>
      </c>
      <c r="R252" s="103" t="str">
        <f>IF(ISNUMBER('Форма 1'!AI252),'Форма 1'!$H252*VLOOKUP('Форма 1'!$F252,'Придельники до 2021'!$B$4:$X$28,'Форма 1'!AI$8),"")</f>
        <v/>
      </c>
      <c r="S252" s="103" t="str">
        <f>IF(ISNUMBER('Форма 1'!AJ252),'Форма 1'!$H252*VLOOKUP('Форма 1'!$F252,'Придельники до 2021'!$B$4:$X$28,'Форма 1'!AJ$8),"")</f>
        <v/>
      </c>
      <c r="T252" s="87"/>
    </row>
    <row r="253" spans="1:20">
      <c r="A253" s="188">
        <f t="shared" si="24"/>
        <v>7</v>
      </c>
      <c r="B253" s="189" t="s">
        <v>358</v>
      </c>
      <c r="C253" s="99">
        <f t="shared" si="27"/>
        <v>10101143.141999999</v>
      </c>
      <c r="D253" s="103" t="str">
        <f>IF(ISNUMBER('Форма 1'!U253),'Форма 1'!$H253*VLOOKUP('Форма 1'!$F253,'Придельники до 2021'!$B$4:$X$28,'Форма 1'!U$8),"")</f>
        <v/>
      </c>
      <c r="E253" s="103" t="str">
        <f>IF(ISNUMBER('Форма 1'!V253),'Форма 1'!$H253*VLOOKUP('Форма 1'!$F253,'Придельники до 2021'!$B$4:$X$28,'Форма 1'!V$8),"")</f>
        <v/>
      </c>
      <c r="F253" s="103" t="str">
        <f>IF(ISNUMBER('Форма 1'!W253),'Форма 1'!$H253*VLOOKUP('Форма 1'!$F253,'Придельники до 2021'!$B$4:$X$28,'Форма 1'!W$8),"")</f>
        <v/>
      </c>
      <c r="G253" s="103" t="str">
        <f>IF(ISNUMBER('Форма 1'!X253),'Форма 1'!$H253*VLOOKUP('Форма 1'!$F253,'Придельники до 2021'!$B$4:$X$28,'Форма 1'!X$8),"")</f>
        <v/>
      </c>
      <c r="H253" s="103" t="str">
        <f>IF(ISNUMBER('Форма 1'!Y253),'Форма 1'!$H253*VLOOKUP('Форма 1'!$F253,'Придельники до 2021'!$B$4:$X$28,'Форма 1'!Y$8),"")</f>
        <v/>
      </c>
      <c r="I253" s="103" t="str">
        <f>IF(ISNUMBER('Форма 1'!Z253),'Форма 1'!$H253*VLOOKUP('Форма 1'!$F253,'Придельники до 2021'!$B$4:$X$28,'Форма 1'!Z$8),"")</f>
        <v/>
      </c>
      <c r="J253" s="103" t="str">
        <f>IF(ISNUMBER('Форма 1'!AA253),'Форма 1'!$H253*VLOOKUP('Форма 1'!$F253,'Придельники до 2021'!$B$4:$X$28,'Форма 1'!AA$8),"")</f>
        <v/>
      </c>
      <c r="K253" s="90"/>
      <c r="L253" s="87"/>
      <c r="M253" s="103">
        <f>IF(ISNUMBER('Форма 1'!AD253),'Форма 1'!$H253*VLOOKUP('Форма 1'!$F253,'Придельники до 2021'!$B$4:$X$28,'Форма 1'!AD$8),"")</f>
        <v>10101143.141999999</v>
      </c>
      <c r="N253" s="103" t="str">
        <f>IF(ISBLANK('Форма 1'!$AE253),"",IF('Форма 1'!$AE253=1,'Форма 1'!$H253*VLOOKUP('Форма 1'!$F253,'Придельники до 2021'!$B$4:$X$28,'Форма 1'!$AE$8,0),IF('Форма 1'!$AE253=2,'Форма 1'!$H253*VLOOKUP('Форма 1'!$F253,'Придельники до 2021'!$B$4:$X$28,13,0),IF('Форма 1'!$AE253=3,'Форма 1'!$H253*VLOOKUP('Форма 1'!$F253,'Придельники до 2021'!$B$4:$X$28,12,0)))))</f>
        <v/>
      </c>
      <c r="O253" s="103" t="str">
        <f>IF(ISNUMBER('Форма 1'!AF253),'Форма 1'!$H253*VLOOKUP('Форма 1'!$F253,'Придельники до 2021'!$B$4:$X$28,'Форма 1'!AF$8),"")</f>
        <v/>
      </c>
      <c r="P253" s="87"/>
      <c r="Q253" s="103" t="str">
        <f>IF(ISNUMBER('Форма 1'!AH253),'Форма 1'!$H253*VLOOKUP('Форма 1'!$F253,'Придельники до 2021'!$B$4:$X$28,'Форма 1'!AH$8),"")</f>
        <v/>
      </c>
      <c r="R253" s="103" t="str">
        <f>IF(ISNUMBER('Форма 1'!AI253),'Форма 1'!$H253*VLOOKUP('Форма 1'!$F253,'Придельники до 2021'!$B$4:$X$28,'Форма 1'!AI$8),"")</f>
        <v/>
      </c>
      <c r="S253" s="103" t="str">
        <f>IF(ISNUMBER('Форма 1'!AJ253),'Форма 1'!$H253*VLOOKUP('Форма 1'!$F253,'Придельники до 2021'!$B$4:$X$28,'Форма 1'!AJ$8),"")</f>
        <v/>
      </c>
      <c r="T253" s="87"/>
    </row>
    <row r="254" spans="1:20">
      <c r="A254" s="188">
        <f>A1434+1</f>
        <v>3</v>
      </c>
      <c r="B254" s="189" t="s">
        <v>360</v>
      </c>
      <c r="C254" s="99">
        <f t="shared" si="27"/>
        <v>14776724.286</v>
      </c>
      <c r="D254" s="103" t="str">
        <f>IF(ISNUMBER('Форма 1'!U254),'Форма 1'!$H254*VLOOKUP('Форма 1'!$F254,'Придельники до 2021'!$B$4:$X$28,'Форма 1'!U$8),"")</f>
        <v/>
      </c>
      <c r="E254" s="103" t="str">
        <f>IF(ISNUMBER('Форма 1'!V254),'Форма 1'!$H254*VLOOKUP('Форма 1'!$F254,'Придельники до 2021'!$B$4:$X$28,'Форма 1'!V$8),"")</f>
        <v/>
      </c>
      <c r="F254" s="103" t="str">
        <f>IF(ISNUMBER('Форма 1'!W254),'Форма 1'!$H254*VLOOKUP('Форма 1'!$F254,'Придельники до 2021'!$B$4:$X$28,'Форма 1'!W$8),"")</f>
        <v/>
      </c>
      <c r="G254" s="103" t="str">
        <f>IF(ISNUMBER('Форма 1'!X254),'Форма 1'!$H254*VLOOKUP('Форма 1'!$F254,'Придельники до 2021'!$B$4:$X$28,'Форма 1'!X$8),"")</f>
        <v/>
      </c>
      <c r="H254" s="103" t="str">
        <f>IF(ISNUMBER('Форма 1'!Y254),'Форма 1'!$H254*VLOOKUP('Форма 1'!$F254,'Придельники до 2021'!$B$4:$X$28,'Форма 1'!Y$8),"")</f>
        <v/>
      </c>
      <c r="I254" s="103" t="str">
        <f>IF(ISNUMBER('Форма 1'!Z254),'Форма 1'!$H254*VLOOKUP('Форма 1'!$F254,'Придельники до 2021'!$B$4:$X$28,'Форма 1'!Z$8),"")</f>
        <v/>
      </c>
      <c r="J254" s="103" t="str">
        <f>IF(ISNUMBER('Форма 1'!AA254),'Форма 1'!$H254*VLOOKUP('Форма 1'!$F254,'Придельники до 2021'!$B$4:$X$28,'Форма 1'!AA$8),"")</f>
        <v/>
      </c>
      <c r="K254" s="90"/>
      <c r="L254" s="87"/>
      <c r="M254" s="103">
        <f>IF(ISNUMBER('Форма 1'!AD254),'Форма 1'!$H254*VLOOKUP('Форма 1'!$F254,'Придельники до 2021'!$B$4:$X$28,'Форма 1'!AD$8),"")</f>
        <v>14776724.286</v>
      </c>
      <c r="N254" s="103" t="str">
        <f>IF(ISBLANK('Форма 1'!$AE254),"",IF('Форма 1'!$AE254=1,'Форма 1'!$H254*VLOOKUP('Форма 1'!$F254,'Придельники до 2021'!$B$4:$X$28,'Форма 1'!$AE$8,0),IF('Форма 1'!$AE254=2,'Форма 1'!$H254*VLOOKUP('Форма 1'!$F254,'Придельники до 2021'!$B$4:$X$28,13,0),IF('Форма 1'!$AE254=3,'Форма 1'!$H254*VLOOKUP('Форма 1'!$F254,'Придельники до 2021'!$B$4:$X$28,12,0)))))</f>
        <v/>
      </c>
      <c r="O254" s="103" t="str">
        <f>IF(ISNUMBER('Форма 1'!AF254),'Форма 1'!$H254*VLOOKUP('Форма 1'!$F254,'Придельники до 2021'!$B$4:$X$28,'Форма 1'!AF$8),"")</f>
        <v/>
      </c>
      <c r="P254" s="87"/>
      <c r="Q254" s="103" t="str">
        <f>IF(ISNUMBER('Форма 1'!AH254),'Форма 1'!$H254*VLOOKUP('Форма 1'!$F254,'Придельники до 2021'!$B$4:$X$28,'Форма 1'!AH$8),"")</f>
        <v/>
      </c>
      <c r="R254" s="103" t="str">
        <f>IF(ISNUMBER('Форма 1'!AI254),'Форма 1'!$H254*VLOOKUP('Форма 1'!$F254,'Придельники до 2021'!$B$4:$X$28,'Форма 1'!AI$8),"")</f>
        <v/>
      </c>
      <c r="S254" s="103" t="str">
        <f>IF(ISNUMBER('Форма 1'!AJ254),'Форма 1'!$H254*VLOOKUP('Форма 1'!$F254,'Придельники до 2021'!$B$4:$X$28,'Форма 1'!AJ$8),"")</f>
        <v/>
      </c>
      <c r="T254" s="87"/>
    </row>
    <row r="255" spans="1:20">
      <c r="A255" s="188">
        <f t="shared" si="24"/>
        <v>4</v>
      </c>
      <c r="B255" s="189" t="s">
        <v>361</v>
      </c>
      <c r="C255" s="99">
        <f t="shared" si="27"/>
        <v>12222930.959999999</v>
      </c>
      <c r="D255" s="103" t="str">
        <f>IF(ISNUMBER('Форма 1'!U255),'Форма 1'!$H255*VLOOKUP('Форма 1'!$F255,'Придельники до 2021'!$B$4:$X$28,'Форма 1'!U$8),"")</f>
        <v/>
      </c>
      <c r="E255" s="103" t="str">
        <f>IF(ISNUMBER('Форма 1'!V255),'Форма 1'!$H255*VLOOKUP('Форма 1'!$F255,'Придельники до 2021'!$B$4:$X$28,'Форма 1'!V$8),"")</f>
        <v/>
      </c>
      <c r="F255" s="103" t="str">
        <f>IF(ISNUMBER('Форма 1'!W255),'Форма 1'!$H255*VLOOKUP('Форма 1'!$F255,'Придельники до 2021'!$B$4:$X$28,'Форма 1'!W$8),"")</f>
        <v/>
      </c>
      <c r="G255" s="103" t="str">
        <f>IF(ISNUMBER('Форма 1'!X255),'Форма 1'!$H255*VLOOKUP('Форма 1'!$F255,'Придельники до 2021'!$B$4:$X$28,'Форма 1'!X$8),"")</f>
        <v/>
      </c>
      <c r="H255" s="103" t="str">
        <f>IF(ISNUMBER('Форма 1'!Y255),'Форма 1'!$H255*VLOOKUP('Форма 1'!$F255,'Придельники до 2021'!$B$4:$X$28,'Форма 1'!Y$8),"")</f>
        <v/>
      </c>
      <c r="I255" s="103" t="str">
        <f>IF(ISNUMBER('Форма 1'!Z255),'Форма 1'!$H255*VLOOKUP('Форма 1'!$F255,'Придельники до 2021'!$B$4:$X$28,'Форма 1'!Z$8),"")</f>
        <v/>
      </c>
      <c r="J255" s="103" t="str">
        <f>IF(ISNUMBER('Форма 1'!AA255),'Форма 1'!$H255*VLOOKUP('Форма 1'!$F255,'Придельники до 2021'!$B$4:$X$28,'Форма 1'!AA$8),"")</f>
        <v/>
      </c>
      <c r="K255" s="90"/>
      <c r="L255" s="87"/>
      <c r="M255" s="103">
        <f>IF(ISNUMBER('Форма 1'!AD255),'Форма 1'!$H255*VLOOKUP('Форма 1'!$F255,'Придельники до 2021'!$B$4:$X$28,'Форма 1'!AD$8),"")</f>
        <v>12222930.959999999</v>
      </c>
      <c r="N255" s="103" t="str">
        <f>IF(ISBLANK('Форма 1'!$AE255),"",IF('Форма 1'!$AE255=1,'Форма 1'!$H255*VLOOKUP('Форма 1'!$F255,'Придельники до 2021'!$B$4:$X$28,'Форма 1'!$AE$8,0),IF('Форма 1'!$AE255=2,'Форма 1'!$H255*VLOOKUP('Форма 1'!$F255,'Придельники до 2021'!$B$4:$X$28,13,0),IF('Форма 1'!$AE255=3,'Форма 1'!$H255*VLOOKUP('Форма 1'!$F255,'Придельники до 2021'!$B$4:$X$28,12,0)))))</f>
        <v/>
      </c>
      <c r="O255" s="103" t="str">
        <f>IF(ISNUMBER('Форма 1'!AF255),'Форма 1'!$H255*VLOOKUP('Форма 1'!$F255,'Придельники до 2021'!$B$4:$X$28,'Форма 1'!AF$8),"")</f>
        <v/>
      </c>
      <c r="P255" s="87"/>
      <c r="Q255" s="103" t="str">
        <f>IF(ISNUMBER('Форма 1'!AH255),'Форма 1'!$H255*VLOOKUP('Форма 1'!$F255,'Придельники до 2021'!$B$4:$X$28,'Форма 1'!AH$8),"")</f>
        <v/>
      </c>
      <c r="R255" s="103" t="str">
        <f>IF(ISNUMBER('Форма 1'!AI255),'Форма 1'!$H255*VLOOKUP('Форма 1'!$F255,'Придельники до 2021'!$B$4:$X$28,'Форма 1'!AI$8),"")</f>
        <v/>
      </c>
      <c r="S255" s="103" t="str">
        <f>IF(ISNUMBER('Форма 1'!AJ255),'Форма 1'!$H255*VLOOKUP('Форма 1'!$F255,'Придельники до 2021'!$B$4:$X$28,'Форма 1'!AJ$8),"")</f>
        <v/>
      </c>
      <c r="T255" s="87"/>
    </row>
    <row r="256" spans="1:20">
      <c r="A256" s="188">
        <f t="shared" si="24"/>
        <v>5</v>
      </c>
      <c r="B256" s="189" t="s">
        <v>362</v>
      </c>
      <c r="C256" s="99">
        <f t="shared" si="27"/>
        <v>12360042.756000001</v>
      </c>
      <c r="D256" s="103" t="str">
        <f>IF(ISNUMBER('Форма 1'!U256),'Форма 1'!$H256*VLOOKUP('Форма 1'!$F256,'Придельники до 2021'!$B$4:$X$28,'Форма 1'!U$8),"")</f>
        <v/>
      </c>
      <c r="E256" s="103" t="str">
        <f>IF(ISNUMBER('Форма 1'!V256),'Форма 1'!$H256*VLOOKUP('Форма 1'!$F256,'Придельники до 2021'!$B$4:$X$28,'Форма 1'!V$8),"")</f>
        <v/>
      </c>
      <c r="F256" s="103" t="str">
        <f>IF(ISNUMBER('Форма 1'!W256),'Форма 1'!$H256*VLOOKUP('Форма 1'!$F256,'Придельники до 2021'!$B$4:$X$28,'Форма 1'!W$8),"")</f>
        <v/>
      </c>
      <c r="G256" s="103" t="str">
        <f>IF(ISNUMBER('Форма 1'!X256),'Форма 1'!$H256*VLOOKUP('Форма 1'!$F256,'Придельники до 2021'!$B$4:$X$28,'Форма 1'!X$8),"")</f>
        <v/>
      </c>
      <c r="H256" s="103" t="str">
        <f>IF(ISNUMBER('Форма 1'!Y256),'Форма 1'!$H256*VLOOKUP('Форма 1'!$F256,'Придельники до 2021'!$B$4:$X$28,'Форма 1'!Y$8),"")</f>
        <v/>
      </c>
      <c r="I256" s="103" t="str">
        <f>IF(ISNUMBER('Форма 1'!Z256),'Форма 1'!$H256*VLOOKUP('Форма 1'!$F256,'Придельники до 2021'!$B$4:$X$28,'Форма 1'!Z$8),"")</f>
        <v/>
      </c>
      <c r="J256" s="103" t="str">
        <f>IF(ISNUMBER('Форма 1'!AA256),'Форма 1'!$H256*VLOOKUP('Форма 1'!$F256,'Придельники до 2021'!$B$4:$X$28,'Форма 1'!AA$8),"")</f>
        <v/>
      </c>
      <c r="K256" s="90"/>
      <c r="L256" s="87"/>
      <c r="M256" s="103">
        <f>IF(ISNUMBER('Форма 1'!AD256),'Форма 1'!$H256*VLOOKUP('Форма 1'!$F256,'Придельники до 2021'!$B$4:$X$28,'Форма 1'!AD$8),"")</f>
        <v>12360042.756000001</v>
      </c>
      <c r="N256" s="103" t="str">
        <f>IF(ISBLANK('Форма 1'!$AE256),"",IF('Форма 1'!$AE256=1,'Форма 1'!$H256*VLOOKUP('Форма 1'!$F256,'Придельники до 2021'!$B$4:$X$28,'Форма 1'!$AE$8,0),IF('Форма 1'!$AE256=2,'Форма 1'!$H256*VLOOKUP('Форма 1'!$F256,'Придельники до 2021'!$B$4:$X$28,13,0),IF('Форма 1'!$AE256=3,'Форма 1'!$H256*VLOOKUP('Форма 1'!$F256,'Придельники до 2021'!$B$4:$X$28,12,0)))))</f>
        <v/>
      </c>
      <c r="O256" s="103" t="str">
        <f>IF(ISNUMBER('Форма 1'!AF256),'Форма 1'!$H256*VLOOKUP('Форма 1'!$F256,'Придельники до 2021'!$B$4:$X$28,'Форма 1'!AF$8),"")</f>
        <v/>
      </c>
      <c r="P256" s="87"/>
      <c r="Q256" s="103" t="str">
        <f>IF(ISNUMBER('Форма 1'!AH256),'Форма 1'!$H256*VLOOKUP('Форма 1'!$F256,'Придельники до 2021'!$B$4:$X$28,'Форма 1'!AH$8),"")</f>
        <v/>
      </c>
      <c r="R256" s="103" t="str">
        <f>IF(ISNUMBER('Форма 1'!AI256),'Форма 1'!$H256*VLOOKUP('Форма 1'!$F256,'Придельники до 2021'!$B$4:$X$28,'Форма 1'!AI$8),"")</f>
        <v/>
      </c>
      <c r="S256" s="103" t="str">
        <f>IF(ISNUMBER('Форма 1'!AJ256),'Форма 1'!$H256*VLOOKUP('Форма 1'!$F256,'Придельники до 2021'!$B$4:$X$28,'Форма 1'!AJ$8),"")</f>
        <v/>
      </c>
      <c r="T256" s="87"/>
    </row>
    <row r="257" spans="1:20">
      <c r="A257" s="188">
        <f t="shared" si="24"/>
        <v>6</v>
      </c>
      <c r="B257" s="189" t="s">
        <v>363</v>
      </c>
      <c r="C257" s="99">
        <f t="shared" si="27"/>
        <v>5986066.7519999994</v>
      </c>
      <c r="D257" s="103" t="str">
        <f>IF(ISNUMBER('Форма 1'!U257),'Форма 1'!$H257*VLOOKUP('Форма 1'!$F257,'Придельники до 2021'!$B$4:$X$28,'Форма 1'!U$8),"")</f>
        <v/>
      </c>
      <c r="E257" s="103" t="str">
        <f>IF(ISNUMBER('Форма 1'!V257),'Форма 1'!$H257*VLOOKUP('Форма 1'!$F257,'Придельники до 2021'!$B$4:$X$28,'Форма 1'!V$8),"")</f>
        <v/>
      </c>
      <c r="F257" s="103" t="str">
        <f>IF(ISNUMBER('Форма 1'!W257),'Форма 1'!$H257*VLOOKUP('Форма 1'!$F257,'Придельники до 2021'!$B$4:$X$28,'Форма 1'!W$8),"")</f>
        <v/>
      </c>
      <c r="G257" s="103" t="str">
        <f>IF(ISNUMBER('Форма 1'!X257),'Форма 1'!$H257*VLOOKUP('Форма 1'!$F257,'Придельники до 2021'!$B$4:$X$28,'Форма 1'!X$8),"")</f>
        <v/>
      </c>
      <c r="H257" s="103" t="str">
        <f>IF(ISNUMBER('Форма 1'!Y257),'Форма 1'!$H257*VLOOKUP('Форма 1'!$F257,'Придельники до 2021'!$B$4:$X$28,'Форма 1'!Y$8),"")</f>
        <v/>
      </c>
      <c r="I257" s="103" t="str">
        <f>IF(ISNUMBER('Форма 1'!Z257),'Форма 1'!$H257*VLOOKUP('Форма 1'!$F257,'Придельники до 2021'!$B$4:$X$28,'Форма 1'!Z$8),"")</f>
        <v/>
      </c>
      <c r="J257" s="103" t="str">
        <f>IF(ISNUMBER('Форма 1'!AA257),'Форма 1'!$H257*VLOOKUP('Форма 1'!$F257,'Придельники до 2021'!$B$4:$X$28,'Форма 1'!AA$8),"")</f>
        <v/>
      </c>
      <c r="K257" s="90"/>
      <c r="L257" s="87"/>
      <c r="M257" s="103">
        <f>IF(ISNUMBER('Форма 1'!AD257),'Форма 1'!$H257*VLOOKUP('Форма 1'!$F257,'Придельники до 2021'!$B$4:$X$28,'Форма 1'!AD$8),"")</f>
        <v>5986066.7519999994</v>
      </c>
      <c r="N257" s="103" t="str">
        <f>IF(ISBLANK('Форма 1'!$AE257),"",IF('Форма 1'!$AE257=1,'Форма 1'!$H257*VLOOKUP('Форма 1'!$F257,'Придельники до 2021'!$B$4:$X$28,'Форма 1'!$AE$8,0),IF('Форма 1'!$AE257=2,'Форма 1'!$H257*VLOOKUP('Форма 1'!$F257,'Придельники до 2021'!$B$4:$X$28,13,0),IF('Форма 1'!$AE257=3,'Форма 1'!$H257*VLOOKUP('Форма 1'!$F257,'Придельники до 2021'!$B$4:$X$28,12,0)))))</f>
        <v/>
      </c>
      <c r="O257" s="103" t="str">
        <f>IF(ISNUMBER('Форма 1'!AF257),'Форма 1'!$H257*VLOOKUP('Форма 1'!$F257,'Придельники до 2021'!$B$4:$X$28,'Форма 1'!AF$8),"")</f>
        <v/>
      </c>
      <c r="P257" s="87"/>
      <c r="Q257" s="103" t="str">
        <f>IF(ISNUMBER('Форма 1'!AH257),'Форма 1'!$H257*VLOOKUP('Форма 1'!$F257,'Придельники до 2021'!$B$4:$X$28,'Форма 1'!AH$8),"")</f>
        <v/>
      </c>
      <c r="R257" s="103" t="str">
        <f>IF(ISNUMBER('Форма 1'!AI257),'Форма 1'!$H257*VLOOKUP('Форма 1'!$F257,'Придельники до 2021'!$B$4:$X$28,'Форма 1'!AI$8),"")</f>
        <v/>
      </c>
      <c r="S257" s="103" t="str">
        <f>IF(ISNUMBER('Форма 1'!AJ257),'Форма 1'!$H257*VLOOKUP('Форма 1'!$F257,'Придельники до 2021'!$B$4:$X$28,'Форма 1'!AJ$8),"")</f>
        <v/>
      </c>
      <c r="T257" s="87"/>
    </row>
    <row r="258" spans="1:20">
      <c r="A258" s="188">
        <f t="shared" si="24"/>
        <v>7</v>
      </c>
      <c r="B258" s="189" t="s">
        <v>364</v>
      </c>
      <c r="C258" s="99">
        <f t="shared" si="27"/>
        <v>19224564</v>
      </c>
      <c r="D258" s="103" t="str">
        <f>IF(ISNUMBER('Форма 1'!U258),'Форма 1'!$H258*VLOOKUP('Форма 1'!$F258,'Придельники до 2021'!$B$4:$X$28,'Форма 1'!U$8),"")</f>
        <v/>
      </c>
      <c r="E258" s="103" t="str">
        <f>IF(ISNUMBER('Форма 1'!V258),'Форма 1'!$H258*VLOOKUP('Форма 1'!$F258,'Придельники до 2021'!$B$4:$X$28,'Форма 1'!V$8),"")</f>
        <v/>
      </c>
      <c r="F258" s="103" t="str">
        <f>IF(ISNUMBER('Форма 1'!W258),'Форма 1'!$H258*VLOOKUP('Форма 1'!$F258,'Придельники до 2021'!$B$4:$X$28,'Форма 1'!W$8),"")</f>
        <v/>
      </c>
      <c r="G258" s="103" t="str">
        <f>IF(ISNUMBER('Форма 1'!X258),'Форма 1'!$H258*VLOOKUP('Форма 1'!$F258,'Придельники до 2021'!$B$4:$X$28,'Форма 1'!X$8),"")</f>
        <v/>
      </c>
      <c r="H258" s="103" t="str">
        <f>IF(ISNUMBER('Форма 1'!Y258),'Форма 1'!$H258*VLOOKUP('Форма 1'!$F258,'Придельники до 2021'!$B$4:$X$28,'Форма 1'!Y$8),"")</f>
        <v/>
      </c>
      <c r="I258" s="103" t="str">
        <f>IF(ISNUMBER('Форма 1'!Z258),'Форма 1'!$H258*VLOOKUP('Форма 1'!$F258,'Придельники до 2021'!$B$4:$X$28,'Форма 1'!Z$8),"")</f>
        <v/>
      </c>
      <c r="J258" s="103" t="str">
        <f>IF(ISNUMBER('Форма 1'!AA258),'Форма 1'!$H258*VLOOKUP('Форма 1'!$F258,'Придельники до 2021'!$B$4:$X$28,'Форма 1'!AA$8),"")</f>
        <v/>
      </c>
      <c r="K258" s="90">
        <v>6</v>
      </c>
      <c r="L258" s="87">
        <v>19224564</v>
      </c>
      <c r="M258" s="103" t="str">
        <f>IF(ISNUMBER('Форма 1'!AD258),'Форма 1'!$H258*VLOOKUP('Форма 1'!$F258,'Придельники до 2021'!$B$4:$X$28,'Форма 1'!AD$8),"")</f>
        <v/>
      </c>
      <c r="N258" s="103" t="str">
        <f>IF(ISBLANK('Форма 1'!$AE258),"",IF('Форма 1'!$AE258=1,'Форма 1'!$H258*VLOOKUP('Форма 1'!$F258,'Придельники до 2021'!$B$4:$X$28,'Форма 1'!$AE$8,0),IF('Форма 1'!$AE258=2,'Форма 1'!$H258*VLOOKUP('Форма 1'!$F258,'Придельники до 2021'!$B$4:$X$28,13,0),IF('Форма 1'!$AE258=3,'Форма 1'!$H258*VLOOKUP('Форма 1'!$F258,'Придельники до 2021'!$B$4:$X$28,12,0)))))</f>
        <v/>
      </c>
      <c r="O258" s="103" t="str">
        <f>IF(ISNUMBER('Форма 1'!AF258),'Форма 1'!$H258*VLOOKUP('Форма 1'!$F258,'Придельники до 2021'!$B$4:$X$28,'Форма 1'!AF$8),"")</f>
        <v/>
      </c>
      <c r="P258" s="87"/>
      <c r="Q258" s="103" t="str">
        <f>IF(ISNUMBER('Форма 1'!AH258),'Форма 1'!$H258*VLOOKUP('Форма 1'!$F258,'Придельники до 2021'!$B$4:$X$28,'Форма 1'!AH$8),"")</f>
        <v/>
      </c>
      <c r="R258" s="103" t="str">
        <f>IF(ISNUMBER('Форма 1'!AI258),'Форма 1'!$H258*VLOOKUP('Форма 1'!$F258,'Придельники до 2021'!$B$4:$X$28,'Форма 1'!AI$8),"")</f>
        <v/>
      </c>
      <c r="S258" s="103" t="str">
        <f>IF(ISNUMBER('Форма 1'!AJ258),'Форма 1'!$H258*VLOOKUP('Форма 1'!$F258,'Придельники до 2021'!$B$4:$X$28,'Форма 1'!AJ$8),"")</f>
        <v/>
      </c>
      <c r="T258" s="87"/>
    </row>
    <row r="259" spans="1:20">
      <c r="A259" s="188">
        <f t="shared" si="24"/>
        <v>8</v>
      </c>
      <c r="B259" s="189" t="s">
        <v>365</v>
      </c>
      <c r="C259" s="99">
        <f t="shared" si="27"/>
        <v>4481466</v>
      </c>
      <c r="D259" s="103" t="str">
        <f>IF(ISNUMBER('Форма 1'!U259),'Форма 1'!$H259*VLOOKUP('Форма 1'!$F259,'Придельники до 2021'!$B$4:$X$28,'Форма 1'!U$8),"")</f>
        <v/>
      </c>
      <c r="E259" s="103" t="str">
        <f>IF(ISNUMBER('Форма 1'!V259),'Форма 1'!$H259*VLOOKUP('Форма 1'!$F259,'Придельники до 2021'!$B$4:$X$28,'Форма 1'!V$8),"")</f>
        <v/>
      </c>
      <c r="F259" s="103" t="str">
        <f>IF(ISNUMBER('Форма 1'!W259),'Форма 1'!$H259*VLOOKUP('Форма 1'!$F259,'Придельники до 2021'!$B$4:$X$28,'Форма 1'!W$8),"")</f>
        <v/>
      </c>
      <c r="G259" s="103" t="str">
        <f>IF(ISNUMBER('Форма 1'!X259),'Форма 1'!$H259*VLOOKUP('Форма 1'!$F259,'Придельники до 2021'!$B$4:$X$28,'Форма 1'!X$8),"")</f>
        <v/>
      </c>
      <c r="H259" s="103" t="str">
        <f>IF(ISNUMBER('Форма 1'!Y259),'Форма 1'!$H259*VLOOKUP('Форма 1'!$F259,'Придельники до 2021'!$B$4:$X$28,'Форма 1'!Y$8),"")</f>
        <v/>
      </c>
      <c r="I259" s="103" t="str">
        <f>IF(ISNUMBER('Форма 1'!Z259),'Форма 1'!$H259*VLOOKUP('Форма 1'!$F259,'Придельники до 2021'!$B$4:$X$28,'Форма 1'!Z$8),"")</f>
        <v/>
      </c>
      <c r="J259" s="103" t="str">
        <f>IF(ISNUMBER('Форма 1'!AA259),'Форма 1'!$H259*VLOOKUP('Форма 1'!$F259,'Придельники до 2021'!$B$4:$X$28,'Форма 1'!AA$8),"")</f>
        <v/>
      </c>
      <c r="K259" s="90">
        <v>2</v>
      </c>
      <c r="L259" s="87">
        <v>4481466</v>
      </c>
      <c r="M259" s="103" t="str">
        <f>IF(ISNUMBER('Форма 1'!AD259),'Форма 1'!$H259*VLOOKUP('Форма 1'!$F259,'Придельники до 2021'!$B$4:$X$28,'Форма 1'!AD$8),"")</f>
        <v/>
      </c>
      <c r="N259" s="103" t="str">
        <f>IF(ISBLANK('Форма 1'!$AE259),"",IF('Форма 1'!$AE259=1,'Форма 1'!$H259*VLOOKUP('Форма 1'!$F259,'Придельники до 2021'!$B$4:$X$28,'Форма 1'!$AE$8,0),IF('Форма 1'!$AE259=2,'Форма 1'!$H259*VLOOKUP('Форма 1'!$F259,'Придельники до 2021'!$B$4:$X$28,13,0),IF('Форма 1'!$AE259=3,'Форма 1'!$H259*VLOOKUP('Форма 1'!$F259,'Придельники до 2021'!$B$4:$X$28,12,0)))))</f>
        <v/>
      </c>
      <c r="O259" s="103" t="str">
        <f>IF(ISNUMBER('Форма 1'!AF259),'Форма 1'!$H259*VLOOKUP('Форма 1'!$F259,'Придельники до 2021'!$B$4:$X$28,'Форма 1'!AF$8),"")</f>
        <v/>
      </c>
      <c r="P259" s="88"/>
      <c r="Q259" s="103" t="str">
        <f>IF(ISNUMBER('Форма 1'!AH259),'Форма 1'!$H259*VLOOKUP('Форма 1'!$F259,'Придельники до 2021'!$B$4:$X$28,'Форма 1'!AH$8),"")</f>
        <v/>
      </c>
      <c r="R259" s="103" t="str">
        <f>IF(ISNUMBER('Форма 1'!AI259),'Форма 1'!$H259*VLOOKUP('Форма 1'!$F259,'Придельники до 2021'!$B$4:$X$28,'Форма 1'!AI$8),"")</f>
        <v/>
      </c>
      <c r="S259" s="103" t="str">
        <f>IF(ISNUMBER('Форма 1'!AJ259),'Форма 1'!$H259*VLOOKUP('Форма 1'!$F259,'Придельники до 2021'!$B$4:$X$28,'Форма 1'!AJ$8),"")</f>
        <v/>
      </c>
      <c r="T259" s="87"/>
    </row>
    <row r="260" spans="1:20">
      <c r="A260" s="188">
        <f t="shared" ref="A260:A320" si="28">A259+1</f>
        <v>9</v>
      </c>
      <c r="B260" s="189" t="s">
        <v>366</v>
      </c>
      <c r="C260" s="99">
        <f t="shared" si="27"/>
        <v>6546985.2359999996</v>
      </c>
      <c r="D260" s="103" t="str">
        <f>IF(ISNUMBER('Форма 1'!U260),'Форма 1'!$H260*VLOOKUP('Форма 1'!$F260,'Придельники до 2021'!$B$4:$X$28,'Форма 1'!U$8),"")</f>
        <v/>
      </c>
      <c r="E260" s="103" t="str">
        <f>IF(ISNUMBER('Форма 1'!V260),'Форма 1'!$H260*VLOOKUP('Форма 1'!$F260,'Придельники до 2021'!$B$4:$X$28,'Форма 1'!V$8),"")</f>
        <v/>
      </c>
      <c r="F260" s="103" t="str">
        <f>IF(ISNUMBER('Форма 1'!W260),'Форма 1'!$H260*VLOOKUP('Форма 1'!$F260,'Придельники до 2021'!$B$4:$X$28,'Форма 1'!W$8),"")</f>
        <v/>
      </c>
      <c r="G260" s="103">
        <f>IF(ISNUMBER('Форма 1'!X260),'Форма 1'!$H260*VLOOKUP('Форма 1'!$F260,'Придельники до 2021'!$B$4:$X$28,'Форма 1'!X$8),"")</f>
        <v>1300269.96</v>
      </c>
      <c r="H260" s="103">
        <f>IF(ISNUMBER('Форма 1'!Y260),'Форма 1'!$H260*VLOOKUP('Форма 1'!$F260,'Придельники с 2022'!$B$4:$X$28,'Форма 1'!Y$8),"")</f>
        <v>3425657.4</v>
      </c>
      <c r="I260" s="103">
        <f>IF(ISNUMBER('Форма 1'!Z260),'Форма 1'!$H260*VLOOKUP('Форма 1'!$F260,'Придельники до 2021'!$B$4:$X$28,'Форма 1'!Z$8),"")</f>
        <v>1821057.8759999999</v>
      </c>
      <c r="J260" s="103" t="str">
        <f>IF(ISNUMBER('Форма 1'!AA260),'Форма 1'!$H260*VLOOKUP('Форма 1'!$F260,'Придельники до 2021'!$B$4:$X$28,'Форма 1'!AA$8),"")</f>
        <v/>
      </c>
      <c r="K260" s="90"/>
      <c r="L260" s="87"/>
      <c r="M260" s="103" t="str">
        <f>IF(ISNUMBER('Форма 1'!AD260),'Форма 1'!$H260*VLOOKUP('Форма 1'!$F260,'Придельники до 2021'!$B$4:$X$28,'Форма 1'!AD$8),"")</f>
        <v/>
      </c>
      <c r="N260" s="103" t="str">
        <f>IF(ISBLANK('Форма 1'!$AE260),"",IF('Форма 1'!$AE260=1,'Форма 1'!$H260*VLOOKUP('Форма 1'!$F260,'Придельники до 2021'!$B$4:$X$28,'Форма 1'!$AE$8,0),IF('Форма 1'!$AE260=2,'Форма 1'!$H260*VLOOKUP('Форма 1'!$F260,'Придельники до 2021'!$B$4:$X$28,13,0),IF('Форма 1'!$AE260=3,'Форма 1'!$H260*VLOOKUP('Форма 1'!$F260,'Придельники до 2021'!$B$4:$X$28,12,0)))))</f>
        <v/>
      </c>
      <c r="O260" s="103" t="str">
        <f>IF(ISNUMBER('Форма 1'!AF260),'Форма 1'!$H260*VLOOKUP('Форма 1'!$F260,'Придельники до 2021'!$B$4:$X$28,'Форма 1'!AF$8),"")</f>
        <v/>
      </c>
      <c r="P260" s="87"/>
      <c r="Q260" s="103" t="str">
        <f>IF(ISNUMBER('Форма 1'!AH260),'Форма 1'!$H260*VLOOKUP('Форма 1'!$F260,'Придельники до 2021'!$B$4:$X$28,'Форма 1'!AH$8),"")</f>
        <v/>
      </c>
      <c r="R260" s="103" t="str">
        <f>IF(ISNUMBER('Форма 1'!AI260),'Форма 1'!$H260*VLOOKUP('Форма 1'!$F260,'Придельники до 2021'!$B$4:$X$28,'Форма 1'!AI$8),"")</f>
        <v/>
      </c>
      <c r="S260" s="103" t="str">
        <f>IF(ISNUMBER('Форма 1'!AJ260),'Форма 1'!$H260*VLOOKUP('Форма 1'!$F260,'Придельники до 2021'!$B$4:$X$28,'Форма 1'!AJ$8),"")</f>
        <v/>
      </c>
      <c r="T260" s="87"/>
    </row>
    <row r="261" spans="1:20">
      <c r="A261" s="188">
        <f t="shared" si="28"/>
        <v>10</v>
      </c>
      <c r="B261" s="189" t="s">
        <v>367</v>
      </c>
      <c r="C261" s="99">
        <f t="shared" si="27"/>
        <v>5467634.0840000007</v>
      </c>
      <c r="D261" s="103" t="str">
        <f>IF(ISNUMBER('Форма 1'!U261),'Форма 1'!$H261*VLOOKUP('Форма 1'!$F261,'Придельники до 2021'!$B$4:$X$28,'Форма 1'!U$8),"")</f>
        <v/>
      </c>
      <c r="E261" s="103" t="str">
        <f>IF(ISNUMBER('Форма 1'!V261),'Форма 1'!$H261*VLOOKUP('Форма 1'!$F261,'Придельники до 2021'!$B$4:$X$28,'Форма 1'!V$8),"")</f>
        <v/>
      </c>
      <c r="F261" s="103" t="str">
        <f>IF(ISNUMBER('Форма 1'!W261),'Форма 1'!$H261*VLOOKUP('Форма 1'!$F261,'Придельники до 2021'!$B$4:$X$28,'Форма 1'!W$8),"")</f>
        <v/>
      </c>
      <c r="G261" s="103" t="str">
        <f>IF(ISNUMBER('Форма 1'!X261),'Форма 1'!$H261*VLOOKUP('Форма 1'!$F261,'Придельники до 2021'!$B$4:$X$28,'Форма 1'!X$8),"")</f>
        <v/>
      </c>
      <c r="H261" s="103" t="str">
        <f>IF(ISNUMBER('Форма 1'!Y261),'Форма 1'!$H261*VLOOKUP('Форма 1'!$F261,'Придельники до 2021'!$B$4:$X$28,'Форма 1'!Y$8),"")</f>
        <v/>
      </c>
      <c r="I261" s="103" t="str">
        <f>IF(ISNUMBER('Форма 1'!Z261),'Форма 1'!$H261*VLOOKUP('Форма 1'!$F261,'Придельники до 2021'!$B$4:$X$28,'Форма 1'!Z$8),"")</f>
        <v/>
      </c>
      <c r="J261" s="103" t="str">
        <f>IF(ISNUMBER('Форма 1'!AA261),'Форма 1'!$H261*VLOOKUP('Форма 1'!$F261,'Придельники до 2021'!$B$4:$X$28,'Форма 1'!AA$8),"")</f>
        <v/>
      </c>
      <c r="K261" s="90"/>
      <c r="L261" s="87"/>
      <c r="M261" s="103" t="str">
        <f>IF(ISNUMBER('Форма 1'!AD261),'Форма 1'!$H261*VLOOKUP('Форма 1'!$F261,'Придельники до 2021'!$B$4:$X$28,'Форма 1'!AD$8),"")</f>
        <v/>
      </c>
      <c r="N261" s="103" t="str">
        <f>IF(ISBLANK('Форма 1'!$AE261),"",IF('Форма 1'!$AE261=1,'Форма 1'!$H261*VLOOKUP('Форма 1'!$F261,'Придельники до 2021'!$B$4:$X$28,'Форма 1'!$AE$8,0),IF('Форма 1'!$AE261=2,'Форма 1'!$H261*VLOOKUP('Форма 1'!$F261,'Придельники до 2021'!$B$4:$X$28,13,0),IF('Форма 1'!$AE261=3,'Форма 1'!$H261*VLOOKUP('Форма 1'!$F261,'Придельники до 2021'!$B$4:$X$28,12,0)))))</f>
        <v/>
      </c>
      <c r="O261" s="103" t="str">
        <f>IF(ISNUMBER('Форма 1'!AF261),'Форма 1'!$H261*VLOOKUP('Форма 1'!$F261,'Придельники до 2021'!$B$4:$X$28,'Форма 1'!AF$8),"")</f>
        <v/>
      </c>
      <c r="P261" s="87"/>
      <c r="Q261" s="103">
        <f>IF(ISNUMBER('Форма 1'!AH261),'Форма 1'!$H261*VLOOKUP('Форма 1'!$F261,'Придельники до 2021'!$B$4:$X$28,'Форма 1'!AH$8),"")</f>
        <v>5467634.0840000007</v>
      </c>
      <c r="R261" s="103" t="str">
        <f>IF(ISNUMBER('Форма 1'!AI261),'Форма 1'!$H261*VLOOKUP('Форма 1'!$F261,'Придельники до 2021'!$B$4:$X$28,'Форма 1'!AI$8),"")</f>
        <v/>
      </c>
      <c r="S261" s="103" t="str">
        <f>IF(ISNUMBER('Форма 1'!AJ261),'Форма 1'!$H261*VLOOKUP('Форма 1'!$F261,'Придельники до 2021'!$B$4:$X$28,'Форма 1'!AJ$8),"")</f>
        <v/>
      </c>
      <c r="T261" s="87"/>
    </row>
    <row r="262" spans="1:20">
      <c r="A262" s="188">
        <f t="shared" si="28"/>
        <v>11</v>
      </c>
      <c r="B262" s="189" t="s">
        <v>368</v>
      </c>
      <c r="C262" s="99">
        <f t="shared" si="27"/>
        <v>706530.91599999997</v>
      </c>
      <c r="D262" s="103">
        <f>IF(ISNUMBER('Форма 1'!U262),'Форма 1'!$H262*VLOOKUP('Форма 1'!$F262,'Придельники до 2021'!$B$4:$X$28,'Форма 1'!U$8),"")</f>
        <v>706530.91599999997</v>
      </c>
      <c r="E262" s="103" t="str">
        <f>IF(ISNUMBER('Форма 1'!V262),'Форма 1'!$H262*VLOOKUP('Форма 1'!$F262,'Придельники до 2021'!$B$4:$X$28,'Форма 1'!V$8),"")</f>
        <v/>
      </c>
      <c r="F262" s="103" t="str">
        <f>IF(ISNUMBER('Форма 1'!W262),'Форма 1'!$H262*VLOOKUP('Форма 1'!$F262,'Придельники до 2021'!$B$4:$X$28,'Форма 1'!W$8),"")</f>
        <v/>
      </c>
      <c r="G262" s="103" t="str">
        <f>IF(ISNUMBER('Форма 1'!X262),'Форма 1'!$H262*VLOOKUP('Форма 1'!$F262,'Придельники до 2021'!$B$4:$X$28,'Форма 1'!X$8),"")</f>
        <v/>
      </c>
      <c r="H262" s="103" t="str">
        <f>IF(ISNUMBER('Форма 1'!Y262),'Форма 1'!$H262*VLOOKUP('Форма 1'!$F262,'Придельники до 2021'!$B$4:$X$28,'Форма 1'!Y$8),"")</f>
        <v/>
      </c>
      <c r="I262" s="103" t="str">
        <f>IF(ISNUMBER('Форма 1'!Z262),'Форма 1'!$H262*VLOOKUP('Форма 1'!$F262,'Придельники до 2021'!$B$4:$X$28,'Форма 1'!Z$8),"")</f>
        <v/>
      </c>
      <c r="J262" s="103" t="str">
        <f>IF(ISNUMBER('Форма 1'!AA262),'Форма 1'!$H262*VLOOKUP('Форма 1'!$F262,'Придельники до 2021'!$B$4:$X$28,'Форма 1'!AA$8),"")</f>
        <v/>
      </c>
      <c r="K262" s="90"/>
      <c r="L262" s="87"/>
      <c r="M262" s="103" t="str">
        <f>IF(ISNUMBER('Форма 1'!AD262),'Форма 1'!$H262*VLOOKUP('Форма 1'!$F262,'Придельники до 2021'!$B$4:$X$28,'Форма 1'!AD$8),"")</f>
        <v/>
      </c>
      <c r="N262" s="103" t="str">
        <f>IF(ISBLANK('Форма 1'!$AE262),"",IF('Форма 1'!$AE262=1,'Форма 1'!$H262*VLOOKUP('Форма 1'!$F262,'Придельники до 2021'!$B$4:$X$28,'Форма 1'!$AE$8,0),IF('Форма 1'!$AE262=2,'Форма 1'!$H262*VLOOKUP('Форма 1'!$F262,'Придельники до 2021'!$B$4:$X$28,13,0),IF('Форма 1'!$AE262=3,'Форма 1'!$H262*VLOOKUP('Форма 1'!$F262,'Придельники до 2021'!$B$4:$X$28,12,0)))))</f>
        <v/>
      </c>
      <c r="O262" s="103" t="str">
        <f>IF(ISNUMBER('Форма 1'!AF262),'Форма 1'!$H262*VLOOKUP('Форма 1'!$F262,'Придельники до 2021'!$B$4:$X$28,'Форма 1'!AF$8),"")</f>
        <v/>
      </c>
      <c r="P262" s="87"/>
      <c r="Q262" s="103" t="str">
        <f>IF(ISNUMBER('Форма 1'!AH262),'Форма 1'!$H262*VLOOKUP('Форма 1'!$F262,'Придельники до 2021'!$B$4:$X$28,'Форма 1'!AH$8),"")</f>
        <v/>
      </c>
      <c r="R262" s="103" t="str">
        <f>IF(ISNUMBER('Форма 1'!AI262),'Форма 1'!$H262*VLOOKUP('Форма 1'!$F262,'Придельники до 2021'!$B$4:$X$28,'Форма 1'!AI$8),"")</f>
        <v/>
      </c>
      <c r="S262" s="103" t="str">
        <f>IF(ISNUMBER('Форма 1'!AJ262),'Форма 1'!$H262*VLOOKUP('Форма 1'!$F262,'Придельники до 2021'!$B$4:$X$28,'Форма 1'!AJ$8),"")</f>
        <v/>
      </c>
      <c r="T262" s="87"/>
    </row>
    <row r="263" spans="1:20">
      <c r="A263" s="188">
        <f t="shared" si="28"/>
        <v>12</v>
      </c>
      <c r="B263" s="189" t="s">
        <v>369</v>
      </c>
      <c r="C263" s="99">
        <f t="shared" si="27"/>
        <v>4792211.26</v>
      </c>
      <c r="D263" s="103">
        <f>IF(ISNUMBER('Форма 1'!U263),'Форма 1'!$H263*VLOOKUP('Форма 1'!$F263,'Придельники до 2021'!$B$4:$X$28,'Форма 1'!U$8),"")</f>
        <v>1286353.46</v>
      </c>
      <c r="E263" s="103" t="str">
        <f>IF(ISNUMBER('Форма 1'!V263),'Форма 1'!$H263*VLOOKUP('Форма 1'!$F263,'Придельники до 2021'!$B$4:$X$28,'Форма 1'!V$8),"")</f>
        <v/>
      </c>
      <c r="F263" s="103" t="str">
        <f>IF(ISNUMBER('Форма 1'!W263),'Форма 1'!$H263*VLOOKUP('Форма 1'!$F263,'Придельники до 2021'!$B$4:$X$28,'Форма 1'!W$8),"")</f>
        <v/>
      </c>
      <c r="G263" s="103" t="str">
        <f>IF(ISNUMBER('Форма 1'!X263),'Форма 1'!$H263*VLOOKUP('Форма 1'!$F263,'Придельники до 2021'!$B$4:$X$28,'Форма 1'!X$8),"")</f>
        <v/>
      </c>
      <c r="H263" s="103" t="str">
        <f>IF(ISNUMBER('Форма 1'!Y263),'Форма 1'!$H263*VLOOKUP('Форма 1'!$F263,'Придельники до 2021'!$B$4:$X$28,'Форма 1'!Y$8),"")</f>
        <v/>
      </c>
      <c r="I263" s="103" t="str">
        <f>IF(ISNUMBER('Форма 1'!Z263),'Форма 1'!$H263*VLOOKUP('Форма 1'!$F263,'Придельники до 2021'!$B$4:$X$28,'Форма 1'!Z$8),"")</f>
        <v/>
      </c>
      <c r="J263" s="103">
        <f>IF(ISNUMBER('Форма 1'!AA263),'Форма 1'!$H263*VLOOKUP('Форма 1'!$F263,'Придельники до 2021'!$B$4:$X$28,'Форма 1'!AA$8),"")</f>
        <v>3505857.8</v>
      </c>
      <c r="K263" s="90"/>
      <c r="L263" s="87"/>
      <c r="M263" s="103" t="str">
        <f>IF(ISNUMBER('Форма 1'!AD263),'Форма 1'!$H263*VLOOKUP('Форма 1'!$F263,'Придельники до 2021'!$B$4:$X$28,'Форма 1'!AD$8),"")</f>
        <v/>
      </c>
      <c r="N263" s="103" t="str">
        <f>IF(ISBLANK('Форма 1'!$AE263),"",IF('Форма 1'!$AE263=1,'Форма 1'!$H263*VLOOKUP('Форма 1'!$F263,'Придельники до 2021'!$B$4:$X$28,'Форма 1'!$AE$8,0),IF('Форма 1'!$AE263=2,'Форма 1'!$H263*VLOOKUP('Форма 1'!$F263,'Придельники до 2021'!$B$4:$X$28,13,0),IF('Форма 1'!$AE263=3,'Форма 1'!$H263*VLOOKUP('Форма 1'!$F263,'Придельники до 2021'!$B$4:$X$28,12,0)))))</f>
        <v/>
      </c>
      <c r="O263" s="103" t="str">
        <f>IF(ISNUMBER('Форма 1'!AF263),'Форма 1'!$H263*VLOOKUP('Форма 1'!$F263,'Придельники до 2021'!$B$4:$X$28,'Форма 1'!AF$8),"")</f>
        <v/>
      </c>
      <c r="P263" s="87"/>
      <c r="Q263" s="103" t="str">
        <f>IF(ISNUMBER('Форма 1'!AH263),'Форма 1'!$H263*VLOOKUP('Форма 1'!$F263,'Придельники до 2021'!$B$4:$X$28,'Форма 1'!AH$8),"")</f>
        <v/>
      </c>
      <c r="R263" s="103" t="str">
        <f>IF(ISNUMBER('Форма 1'!AI263),'Форма 1'!$H263*VLOOKUP('Форма 1'!$F263,'Придельники до 2021'!$B$4:$X$28,'Форма 1'!AI$8),"")</f>
        <v/>
      </c>
      <c r="S263" s="103" t="str">
        <f>IF(ISNUMBER('Форма 1'!AJ263),'Форма 1'!$H263*VLOOKUP('Форма 1'!$F263,'Придельники до 2021'!$B$4:$X$28,'Форма 1'!AJ$8),"")</f>
        <v/>
      </c>
      <c r="T263" s="87"/>
    </row>
    <row r="264" spans="1:20">
      <c r="A264" s="188">
        <f t="shared" si="28"/>
        <v>13</v>
      </c>
      <c r="B264" s="189" t="s">
        <v>370</v>
      </c>
      <c r="C264" s="99">
        <f t="shared" si="27"/>
        <v>3857515.38</v>
      </c>
      <c r="D264" s="103" t="str">
        <f>IF(ISNUMBER('Форма 1'!U264),'Форма 1'!$H264*VLOOKUP('Форма 1'!$F264,'Придельники до 2021'!$B$4:$X$28,'Форма 1'!U$8),"")</f>
        <v/>
      </c>
      <c r="E264" s="103" t="str">
        <f>IF(ISNUMBER('Форма 1'!V264),'Форма 1'!$H264*VLOOKUP('Форма 1'!$F264,'Придельники до 2021'!$B$4:$X$28,'Форма 1'!V$8),"")</f>
        <v/>
      </c>
      <c r="F264" s="103" t="str">
        <f>IF(ISNUMBER('Форма 1'!W264),'Форма 1'!$H264*VLOOKUP('Форма 1'!$F264,'Придельники до 2021'!$B$4:$X$28,'Форма 1'!W$8),"")</f>
        <v/>
      </c>
      <c r="G264" s="103" t="str">
        <f>IF(ISNUMBER('Форма 1'!X264),'Форма 1'!$H264*VLOOKUP('Форма 1'!$F264,'Придельники до 2021'!$B$4:$X$28,'Форма 1'!X$8),"")</f>
        <v/>
      </c>
      <c r="H264" s="103" t="str">
        <f>IF(ISNUMBER('Форма 1'!Y264),'Форма 1'!$H264*VLOOKUP('Форма 1'!$F264,'Придельники до 2021'!$B$4:$X$28,'Форма 1'!Y$8),"")</f>
        <v/>
      </c>
      <c r="I264" s="103" t="str">
        <f>IF(ISNUMBER('Форма 1'!Z264),'Форма 1'!$H264*VLOOKUP('Форма 1'!$F264,'Придельники до 2021'!$B$4:$X$28,'Форма 1'!Z$8),"")</f>
        <v/>
      </c>
      <c r="J264" s="103">
        <f>IF(ISNUMBER('Форма 1'!AA264),'Форма 1'!$H264*VLOOKUP('Форма 1'!$F264,'Придельники до 2021'!$B$4:$X$28,'Форма 1'!AA$8),"")</f>
        <v>3857515.38</v>
      </c>
      <c r="K264" s="90"/>
      <c r="L264" s="87"/>
      <c r="M264" s="103" t="str">
        <f>IF(ISNUMBER('Форма 1'!AD264),'Форма 1'!$H264*VLOOKUP('Форма 1'!$F264,'Придельники до 2021'!$B$4:$X$28,'Форма 1'!AD$8),"")</f>
        <v/>
      </c>
      <c r="N264" s="103" t="str">
        <f>IF(ISBLANK('Форма 1'!$AE264),"",IF('Форма 1'!$AE264=1,'Форма 1'!$H264*VLOOKUP('Форма 1'!$F264,'Придельники до 2021'!$B$4:$X$28,'Форма 1'!$AE$8,0),IF('Форма 1'!$AE264=2,'Форма 1'!$H264*VLOOKUP('Форма 1'!$F264,'Придельники до 2021'!$B$4:$X$28,13,0),IF('Форма 1'!$AE264=3,'Форма 1'!$H264*VLOOKUP('Форма 1'!$F264,'Придельники до 2021'!$B$4:$X$28,12,0)))))</f>
        <v/>
      </c>
      <c r="O264" s="103" t="str">
        <f>IF(ISNUMBER('Форма 1'!AF264),'Форма 1'!$H264*VLOOKUP('Форма 1'!$F264,'Придельники до 2021'!$B$4:$X$28,'Форма 1'!AF$8),"")</f>
        <v/>
      </c>
      <c r="P264" s="87"/>
      <c r="Q264" s="103" t="str">
        <f>IF(ISNUMBER('Форма 1'!AH264),'Форма 1'!$H264*VLOOKUP('Форма 1'!$F264,'Придельники до 2021'!$B$4:$X$28,'Форма 1'!AH$8),"")</f>
        <v/>
      </c>
      <c r="R264" s="103" t="str">
        <f>IF(ISNUMBER('Форма 1'!AI264),'Форма 1'!$H264*VLOOKUP('Форма 1'!$F264,'Придельники до 2021'!$B$4:$X$28,'Форма 1'!AI$8),"")</f>
        <v/>
      </c>
      <c r="S264" s="103" t="str">
        <f>IF(ISNUMBER('Форма 1'!AJ264),'Форма 1'!$H264*VLOOKUP('Форма 1'!$F264,'Придельники до 2021'!$B$4:$X$28,'Форма 1'!AJ$8),"")</f>
        <v/>
      </c>
      <c r="T264" s="87"/>
    </row>
    <row r="265" spans="1:20">
      <c r="A265" s="188">
        <f t="shared" si="28"/>
        <v>14</v>
      </c>
      <c r="B265" s="189" t="s">
        <v>371</v>
      </c>
      <c r="C265" s="99">
        <f>SUM(D265:J265,L265:T265)</f>
        <v>34420477.784000009</v>
      </c>
      <c r="D265" s="103" t="str">
        <f>IF(ISNUMBER('Форма 1'!U265),'Форма 1'!$H265*VLOOKUP('Форма 1'!$F265,'Придельники до 2021'!$B$4:$X$28,'Форма 1'!U$8),"")</f>
        <v/>
      </c>
      <c r="E265" s="103" t="str">
        <f>IF(ISNUMBER('Форма 1'!V265),'Форма 1'!$H265*VLOOKUP('Форма 1'!$F265,'Придельники до 2021'!$B$4:$X$28,'Форма 1'!V$8),"")</f>
        <v/>
      </c>
      <c r="F265" s="103" t="str">
        <f>IF(ISNUMBER('Форма 1'!W265),'Форма 1'!$H265*VLOOKUP('Форма 1'!$F265,'Придельники до 2021'!$B$4:$X$28,'Форма 1'!W$8),"")</f>
        <v/>
      </c>
      <c r="G265" s="103" t="str">
        <f>IF(ISNUMBER('Форма 1'!X265),'Форма 1'!$H265*VLOOKUP('Форма 1'!$F265,'Придельники до 2021'!$B$4:$X$28,'Форма 1'!X$8),"")</f>
        <v/>
      </c>
      <c r="H265" s="103" t="str">
        <f>IF(ISNUMBER('Форма 1'!Y265),'Форма 1'!$H265*VLOOKUP('Форма 1'!$F265,'Придельники до 2021'!$B$4:$X$28,'Форма 1'!Y$8),"")</f>
        <v/>
      </c>
      <c r="I265" s="103" t="str">
        <f>IF(ISNUMBER('Форма 1'!Z265),'Форма 1'!$H265*VLOOKUP('Форма 1'!$F265,'Придельники до 2021'!$B$4:$X$28,'Форма 1'!Z$8),"")</f>
        <v/>
      </c>
      <c r="J265" s="103" t="str">
        <f>IF(ISNUMBER('Форма 1'!AA265),'Форма 1'!$H265*VLOOKUP('Форма 1'!$F265,'Придельники до 2021'!$B$4:$X$28,'Форма 1'!AA$8),"")</f>
        <v/>
      </c>
      <c r="K265" s="90"/>
      <c r="L265" s="87"/>
      <c r="M265" s="103">
        <f>IF(ISNUMBER('Форма 1'!AD265),'Форма 1'!$H265*VLOOKUP('Форма 1'!$F265,'Придельники с 2022'!$B$4:$X$28,'Форма 1'!AD$8),"")</f>
        <v>18945407.936000004</v>
      </c>
      <c r="N265" s="103">
        <f>SUM('Форма 1'!M265:O265)</f>
        <v>12041858.300000001</v>
      </c>
      <c r="O265" s="103">
        <f>IF(ISNUMBER('Форма 1'!AF265),'Форма 1'!$H265*VLOOKUP('Форма 1'!$F265,'Придельники до 2021'!$B$4:$X$28,'Форма 1'!AF$8),"")</f>
        <v>3433211.5480000004</v>
      </c>
      <c r="P265" s="87"/>
      <c r="Q265" s="103" t="str">
        <f>IF(ISNUMBER('Форма 1'!AH265),'Форма 1'!$H265*VLOOKUP('Форма 1'!$F265,'Придельники до 2021'!$B$4:$X$28,'Форма 1'!AH$8),"")</f>
        <v/>
      </c>
      <c r="R265" s="103" t="str">
        <f>IF(ISNUMBER('Форма 1'!AI265),'Форма 1'!$H265*VLOOKUP('Форма 1'!$F265,'Придельники до 2021'!$B$4:$X$28,'Форма 1'!AI$8),"")</f>
        <v/>
      </c>
      <c r="S265" s="103" t="str">
        <f>IF(ISNUMBER('Форма 1'!AJ265),'Форма 1'!$H265*VLOOKUP('Форма 1'!$F265,'Придельники до 2021'!$B$4:$X$28,'Форма 1'!AJ$8),"")</f>
        <v/>
      </c>
      <c r="T265" s="87"/>
    </row>
    <row r="266" spans="1:20">
      <c r="A266" s="188">
        <f t="shared" si="28"/>
        <v>15</v>
      </c>
      <c r="B266" s="189" t="s">
        <v>372</v>
      </c>
      <c r="C266" s="99">
        <f t="shared" si="27"/>
        <v>4894472.4479999999</v>
      </c>
      <c r="D266" s="103">
        <f>IF(ISNUMBER('Форма 1'!U266),'Форма 1'!$H266*VLOOKUP('Форма 1'!$F266,'Придельники до 2021'!$B$4:$X$28,'Форма 1'!U$8),"")</f>
        <v>1313803.0080000001</v>
      </c>
      <c r="E266" s="103" t="str">
        <f>IF(ISNUMBER('Форма 1'!V266),'Форма 1'!$H266*VLOOKUP('Форма 1'!$F266,'Придельники до 2021'!$B$4:$X$28,'Форма 1'!V$8),"")</f>
        <v/>
      </c>
      <c r="F266" s="103" t="str">
        <f>IF(ISNUMBER('Форма 1'!W266),'Форма 1'!$H266*VLOOKUP('Форма 1'!$F266,'Придельники до 2021'!$B$4:$X$28,'Форма 1'!W$8),"")</f>
        <v/>
      </c>
      <c r="G266" s="103" t="str">
        <f>IF(ISNUMBER('Форма 1'!X266),'Форма 1'!$H266*VLOOKUP('Форма 1'!$F266,'Придельники до 2021'!$B$4:$X$28,'Форма 1'!X$8),"")</f>
        <v/>
      </c>
      <c r="H266" s="103" t="str">
        <f>IF(ISNUMBER('Форма 1'!Y266),'Форма 1'!$H266*VLOOKUP('Форма 1'!$F266,'Придельники до 2021'!$B$4:$X$28,'Форма 1'!Y$8),"")</f>
        <v/>
      </c>
      <c r="I266" s="103" t="str">
        <f>IF(ISNUMBER('Форма 1'!Z266),'Форма 1'!$H266*VLOOKUP('Форма 1'!$F266,'Придельники до 2021'!$B$4:$X$28,'Форма 1'!Z$8),"")</f>
        <v/>
      </c>
      <c r="J266" s="103">
        <f>IF(ISNUMBER('Форма 1'!AA266),'Форма 1'!$H266*VLOOKUP('Форма 1'!$F266,'Придельники до 2021'!$B$4:$X$28,'Форма 1'!AA$8),"")</f>
        <v>3580669.44</v>
      </c>
      <c r="K266" s="90"/>
      <c r="L266" s="87"/>
      <c r="M266" s="103" t="str">
        <f>IF(ISNUMBER('Форма 1'!AD266),'Форма 1'!$H266*VLOOKUP('Форма 1'!$F266,'Придельники до 2021'!$B$4:$X$28,'Форма 1'!AD$8),"")</f>
        <v/>
      </c>
      <c r="N266" s="103" t="str">
        <f>IF(ISBLANK('Форма 1'!$AE266),"",IF('Форма 1'!$AE266=1,'Форма 1'!$H266*VLOOKUP('Форма 1'!$F266,'Придельники до 2021'!$B$4:$X$28,'Форма 1'!$AE$8,0),IF('Форма 1'!$AE266=2,'Форма 1'!$H266*VLOOKUP('Форма 1'!$F266,'Придельники до 2021'!$B$4:$X$28,13,0),IF('Форма 1'!$AE266=3,'Форма 1'!$H266*VLOOKUP('Форма 1'!$F266,'Придельники до 2021'!$B$4:$X$28,12,0)))))</f>
        <v/>
      </c>
      <c r="O266" s="103" t="str">
        <f>IF(ISNUMBER('Форма 1'!AF266),'Форма 1'!$H266*VLOOKUP('Форма 1'!$F266,'Придельники до 2021'!$B$4:$X$28,'Форма 1'!AF$8),"")</f>
        <v/>
      </c>
      <c r="P266" s="87"/>
      <c r="Q266" s="103" t="str">
        <f>IF(ISNUMBER('Форма 1'!AH266),'Форма 1'!$H266*VLOOKUP('Форма 1'!$F266,'Придельники до 2021'!$B$4:$X$28,'Форма 1'!AH$8),"")</f>
        <v/>
      </c>
      <c r="R266" s="103" t="str">
        <f>IF(ISNUMBER('Форма 1'!AI266),'Форма 1'!$H266*VLOOKUP('Форма 1'!$F266,'Придельники до 2021'!$B$4:$X$28,'Форма 1'!AI$8),"")</f>
        <v/>
      </c>
      <c r="S266" s="103" t="str">
        <f>IF(ISNUMBER('Форма 1'!AJ266),'Форма 1'!$H266*VLOOKUP('Форма 1'!$F266,'Придельники до 2021'!$B$4:$X$28,'Форма 1'!AJ$8),"")</f>
        <v/>
      </c>
      <c r="T266" s="87"/>
    </row>
    <row r="267" spans="1:20">
      <c r="A267" s="188">
        <f t="shared" si="28"/>
        <v>16</v>
      </c>
      <c r="B267" s="189" t="s">
        <v>373</v>
      </c>
      <c r="C267" s="99">
        <f t="shared" si="27"/>
        <v>6149442.8439999986</v>
      </c>
      <c r="D267" s="103">
        <f>IF(ISNUMBER('Форма 1'!U267),'Форма 1'!$H267*VLOOKUP('Форма 1'!$F267,'Придельники до 2021'!$B$4:$X$28,'Форма 1'!U$8),"")</f>
        <v>1650669.5239999997</v>
      </c>
      <c r="E267" s="103" t="str">
        <f>IF(ISNUMBER('Форма 1'!V267),'Форма 1'!$H267*VLOOKUP('Форма 1'!$F267,'Придельники до 2021'!$B$4:$X$28,'Форма 1'!V$8),"")</f>
        <v/>
      </c>
      <c r="F267" s="103" t="str">
        <f>IF(ISNUMBER('Форма 1'!W267),'Форма 1'!$H267*VLOOKUP('Форма 1'!$F267,'Придельники до 2021'!$B$4:$X$28,'Форма 1'!W$8),"")</f>
        <v/>
      </c>
      <c r="G267" s="103" t="str">
        <f>IF(ISNUMBER('Форма 1'!X267),'Форма 1'!$H267*VLOOKUP('Форма 1'!$F267,'Придельники до 2021'!$B$4:$X$28,'Форма 1'!X$8),"")</f>
        <v/>
      </c>
      <c r="H267" s="103" t="str">
        <f>IF(ISNUMBER('Форма 1'!Y267),'Форма 1'!$H267*VLOOKUP('Форма 1'!$F267,'Придельники до 2021'!$B$4:$X$28,'Форма 1'!Y$8),"")</f>
        <v/>
      </c>
      <c r="I267" s="103" t="str">
        <f>IF(ISNUMBER('Форма 1'!Z267),'Форма 1'!$H267*VLOOKUP('Форма 1'!$F267,'Придельники до 2021'!$B$4:$X$28,'Форма 1'!Z$8),"")</f>
        <v/>
      </c>
      <c r="J267" s="103">
        <f>IF(ISNUMBER('Форма 1'!AA267),'Форма 1'!$H267*VLOOKUP('Форма 1'!$F267,'Придельники до 2021'!$B$4:$X$28,'Форма 1'!AA$8),"")</f>
        <v>4498773.3199999994</v>
      </c>
      <c r="K267" s="90"/>
      <c r="L267" s="87"/>
      <c r="M267" s="103" t="str">
        <f>IF(ISNUMBER('Форма 1'!AD267),'Форма 1'!$H267*VLOOKUP('Форма 1'!$F267,'Придельники до 2021'!$B$4:$X$28,'Форма 1'!AD$8),"")</f>
        <v/>
      </c>
      <c r="N267" s="103" t="str">
        <f>IF(ISBLANK('Форма 1'!$AE267),"",IF('Форма 1'!$AE267=1,'Форма 1'!$H267*VLOOKUP('Форма 1'!$F267,'Придельники до 2021'!$B$4:$X$28,'Форма 1'!$AE$8,0),IF('Форма 1'!$AE267=2,'Форма 1'!$H267*VLOOKUP('Форма 1'!$F267,'Придельники до 2021'!$B$4:$X$28,13,0),IF('Форма 1'!$AE267=3,'Форма 1'!$H267*VLOOKUP('Форма 1'!$F267,'Придельники до 2021'!$B$4:$X$28,12,0)))))</f>
        <v/>
      </c>
      <c r="O267" s="103" t="str">
        <f>IF(ISNUMBER('Форма 1'!AF267),'Форма 1'!$H267*VLOOKUP('Форма 1'!$F267,'Придельники до 2021'!$B$4:$X$28,'Форма 1'!AF$8),"")</f>
        <v/>
      </c>
      <c r="P267" s="87"/>
      <c r="Q267" s="103" t="str">
        <f>IF(ISNUMBER('Форма 1'!AH267),'Форма 1'!$H267*VLOOKUP('Форма 1'!$F267,'Придельники до 2021'!$B$4:$X$28,'Форма 1'!AH$8),"")</f>
        <v/>
      </c>
      <c r="R267" s="103" t="str">
        <f>IF(ISNUMBER('Форма 1'!AI267),'Форма 1'!$H267*VLOOKUP('Форма 1'!$F267,'Придельники до 2021'!$B$4:$X$28,'Форма 1'!AI$8),"")</f>
        <v/>
      </c>
      <c r="S267" s="103" t="str">
        <f>IF(ISNUMBER('Форма 1'!AJ267),'Форма 1'!$H267*VLOOKUP('Форма 1'!$F267,'Придельники до 2021'!$B$4:$X$28,'Форма 1'!AJ$8),"")</f>
        <v/>
      </c>
      <c r="T267" s="87"/>
    </row>
    <row r="268" spans="1:20">
      <c r="A268" s="188">
        <f t="shared" si="28"/>
        <v>17</v>
      </c>
      <c r="B268" s="189" t="s">
        <v>374</v>
      </c>
      <c r="C268" s="99">
        <f t="shared" si="27"/>
        <v>17380202.427000001</v>
      </c>
      <c r="D268" s="103">
        <f>IF(ISNUMBER('Форма 1'!U268),'Форма 1'!$H268*VLOOKUP('Форма 1'!$F268,'Придельники до 2021'!$B$4:$X$28,'Форма 1'!U$8),"")</f>
        <v>2242014.5860000001</v>
      </c>
      <c r="E268" s="103">
        <f>IF(ISNUMBER('Форма 1'!V268),'Форма 1'!$H268*VLOOKUP('Форма 1'!$F268,'Придельники до 2021'!$B$4:$X$28,'Форма 1'!V$8),"")</f>
        <v>9780864.1710000001</v>
      </c>
      <c r="F268" s="103" t="str">
        <f>IF(ISNUMBER('Форма 1'!W268),'Форма 1'!$H268*VLOOKUP('Форма 1'!$F268,'Придельники до 2021'!$B$4:$X$28,'Форма 1'!W$8),"")</f>
        <v/>
      </c>
      <c r="G268" s="103">
        <f>IF(ISNUMBER('Форма 1'!X268),'Форма 1'!$H268*VLOOKUP('Форма 1'!$F268,'Придельники до 2021'!$B$4:$X$28,'Форма 1'!X$8),"")</f>
        <v>1853427.6100000003</v>
      </c>
      <c r="H268" s="103">
        <f>IF(ISNUMBER('Форма 1'!Y268),'Форма 1'!$H268*VLOOKUP('Форма 1'!$F268,'Придельники до 2021'!$B$4:$X$28,'Форма 1'!Y$8),"")</f>
        <v>3503896.0600000005</v>
      </c>
      <c r="I268" s="103" t="str">
        <f>IF(ISNUMBER('Форма 1'!Z268),'Форма 1'!$H268*VLOOKUP('Форма 1'!$F268,'Придельники до 2021'!$B$4:$X$28,'Форма 1'!Z$8),"")</f>
        <v/>
      </c>
      <c r="J268" s="103" t="str">
        <f>IF(ISNUMBER('Форма 1'!AA268),'Форма 1'!$H268*VLOOKUP('Форма 1'!$F268,'Придельники до 2021'!$B$4:$X$28,'Форма 1'!AA$8),"")</f>
        <v/>
      </c>
      <c r="K268" s="90"/>
      <c r="L268" s="87"/>
      <c r="M268" s="103" t="str">
        <f>IF(ISNUMBER('Форма 1'!AD268),'Форма 1'!$H268*VLOOKUP('Форма 1'!$F268,'Придельники до 2021'!$B$4:$X$28,'Форма 1'!AD$8),"")</f>
        <v/>
      </c>
      <c r="N268" s="103" t="str">
        <f>IF(ISBLANK('Форма 1'!$AE268),"",IF('Форма 1'!$AE268=1,'Форма 1'!$H268*VLOOKUP('Форма 1'!$F268,'Придельники до 2021'!$B$4:$X$28,'Форма 1'!$AE$8,0),IF('Форма 1'!$AE268=2,'Форма 1'!$H268*VLOOKUP('Форма 1'!$F268,'Придельники до 2021'!$B$4:$X$28,13,0),IF('Форма 1'!$AE268=3,'Форма 1'!$H268*VLOOKUP('Форма 1'!$F268,'Придельники до 2021'!$B$4:$X$28,12,0)))))</f>
        <v/>
      </c>
      <c r="O268" s="103" t="str">
        <f>IF(ISNUMBER('Форма 1'!AF268),'Форма 1'!$H268*VLOOKUP('Форма 1'!$F268,'Придельники до 2021'!$B$4:$X$28,'Форма 1'!AF$8),"")</f>
        <v/>
      </c>
      <c r="P268" s="87"/>
      <c r="Q268" s="103" t="str">
        <f>IF(ISNUMBER('Форма 1'!AH268),'Форма 1'!$H268*VLOOKUP('Форма 1'!$F268,'Придельники до 2021'!$B$4:$X$28,'Форма 1'!AH$8),"")</f>
        <v/>
      </c>
      <c r="R268" s="103" t="str">
        <f>IF(ISNUMBER('Форма 1'!AI268),'Форма 1'!$H268*VLOOKUP('Форма 1'!$F268,'Придельники до 2021'!$B$4:$X$28,'Форма 1'!AI$8),"")</f>
        <v/>
      </c>
      <c r="S268" s="103" t="str">
        <f>IF(ISNUMBER('Форма 1'!AJ268),'Форма 1'!$H268*VLOOKUP('Форма 1'!$F268,'Придельники до 2021'!$B$4:$X$28,'Форма 1'!AJ$8),"")</f>
        <v/>
      </c>
      <c r="T268" s="87"/>
    </row>
    <row r="269" spans="1:20">
      <c r="A269" s="188">
        <f t="shared" si="28"/>
        <v>18</v>
      </c>
      <c r="B269" s="189" t="s">
        <v>375</v>
      </c>
      <c r="C269" s="99">
        <f t="shared" si="27"/>
        <v>9420230.4000000004</v>
      </c>
      <c r="D269" s="103" t="str">
        <f>IF(ISNUMBER('Форма 1'!U269),'Форма 1'!$H269*VLOOKUP('Форма 1'!$F269,'Придельники до 2021'!$B$4:$X$28,'Форма 1'!U$8),"")</f>
        <v/>
      </c>
      <c r="E269" s="103" t="str">
        <f>IF(ISNUMBER('Форма 1'!V269),'Форма 1'!$H269*VLOOKUP('Форма 1'!$F269,'Придельники до 2021'!$B$4:$X$28,'Форма 1'!V$8),"")</f>
        <v/>
      </c>
      <c r="F269" s="103" t="str">
        <f>IF(ISNUMBER('Форма 1'!W269),'Форма 1'!$H269*VLOOKUP('Форма 1'!$F269,'Придельники до 2021'!$B$4:$X$28,'Форма 1'!W$8),"")</f>
        <v/>
      </c>
      <c r="G269" s="103" t="str">
        <f>IF(ISNUMBER('Форма 1'!X269),'Форма 1'!$H269*VLOOKUP('Форма 1'!$F269,'Придельники до 2021'!$B$4:$X$28,'Форма 1'!X$8),"")</f>
        <v/>
      </c>
      <c r="H269" s="103">
        <f>IF(ISNUMBER('Форма 1'!Y269),'Форма 1'!$H269*VLOOKUP('Форма 1'!$F269,'Придельники до 2021'!$B$4:$X$28,'Форма 1'!Y$8),"")</f>
        <v>3433155.6</v>
      </c>
      <c r="I269" s="103" t="str">
        <f>IF(ISNUMBER('Форма 1'!Z269),'Форма 1'!$H269*VLOOKUP('Форма 1'!$F269,'Придельники до 2021'!$B$4:$X$28,'Форма 1'!Z$8),"")</f>
        <v/>
      </c>
      <c r="J269" s="103">
        <f>IF(ISNUMBER('Форма 1'!AA269),'Форма 1'!$H269*VLOOKUP('Форма 1'!$F269,'Придельники до 2021'!$B$4:$X$28,'Форма 1'!AA$8),"")</f>
        <v>5987074.7999999998</v>
      </c>
      <c r="K269" s="90"/>
      <c r="L269" s="87"/>
      <c r="M269" s="103" t="str">
        <f>IF(ISNUMBER('Форма 1'!AD269),'Форма 1'!$H269*VLOOKUP('Форма 1'!$F269,'Придельники до 2021'!$B$4:$X$28,'Форма 1'!AD$8),"")</f>
        <v/>
      </c>
      <c r="N269" s="103" t="str">
        <f>IF(ISBLANK('Форма 1'!$AE269),"",IF('Форма 1'!$AE269=1,'Форма 1'!$H269*VLOOKUP('Форма 1'!$F269,'Придельники до 2021'!$B$4:$X$28,'Форма 1'!$AE$8,0),IF('Форма 1'!$AE269=2,'Форма 1'!$H269*VLOOKUP('Форма 1'!$F269,'Придельники до 2021'!$B$4:$X$28,13,0),IF('Форма 1'!$AE269=3,'Форма 1'!$H269*VLOOKUP('Форма 1'!$F269,'Придельники до 2021'!$B$4:$X$28,12,0)))))</f>
        <v/>
      </c>
      <c r="O269" s="103" t="str">
        <f>IF(ISNUMBER('Форма 1'!AF269),'Форма 1'!$H269*VLOOKUP('Форма 1'!$F269,'Придельники до 2021'!$B$4:$X$28,'Форма 1'!AF$8),"")</f>
        <v/>
      </c>
      <c r="P269" s="87"/>
      <c r="Q269" s="103" t="str">
        <f>IF(ISNUMBER('Форма 1'!AH269),'Форма 1'!$H269*VLOOKUP('Форма 1'!$F269,'Придельники до 2021'!$B$4:$X$28,'Форма 1'!AH$8),"")</f>
        <v/>
      </c>
      <c r="R269" s="103" t="str">
        <f>IF(ISNUMBER('Форма 1'!AI269),'Форма 1'!$H269*VLOOKUP('Форма 1'!$F269,'Придельники до 2021'!$B$4:$X$28,'Форма 1'!AI$8),"")</f>
        <v/>
      </c>
      <c r="S269" s="103" t="str">
        <f>IF(ISNUMBER('Форма 1'!AJ269),'Форма 1'!$H269*VLOOKUP('Форма 1'!$F269,'Придельники до 2021'!$B$4:$X$28,'Форма 1'!AJ$8),"")</f>
        <v/>
      </c>
      <c r="T269" s="87"/>
    </row>
    <row r="270" spans="1:20">
      <c r="A270" s="188">
        <f t="shared" si="28"/>
        <v>19</v>
      </c>
      <c r="B270" s="189" t="s">
        <v>376</v>
      </c>
      <c r="C270" s="99">
        <f t="shared" si="27"/>
        <v>5660064.3200000003</v>
      </c>
      <c r="D270" s="103" t="str">
        <f>IF(ISNUMBER('Форма 1'!U270),'Форма 1'!$H270*VLOOKUP('Форма 1'!$F270,'Придельники до 2021'!$B$4:$X$28,'Форма 1'!U$8),"")</f>
        <v/>
      </c>
      <c r="E270" s="103" t="str">
        <f>IF(ISNUMBER('Форма 1'!V270),'Форма 1'!$H270*VLOOKUP('Форма 1'!$F270,'Придельники до 2021'!$B$4:$X$28,'Форма 1'!V$8),"")</f>
        <v/>
      </c>
      <c r="F270" s="103" t="str">
        <f>IF(ISNUMBER('Форма 1'!W270),'Форма 1'!$H270*VLOOKUP('Форма 1'!$F270,'Придельники до 2021'!$B$4:$X$28,'Форма 1'!W$8),"")</f>
        <v/>
      </c>
      <c r="G270" s="103" t="str">
        <f>IF(ISNUMBER('Форма 1'!X270),'Форма 1'!$H270*VLOOKUP('Форма 1'!$F270,'Придельники до 2021'!$B$4:$X$28,'Форма 1'!X$8),"")</f>
        <v/>
      </c>
      <c r="H270" s="103">
        <f>IF(ISNUMBER('Форма 1'!Y270),'Форма 1'!$H270*VLOOKUP('Форма 1'!$F270,'Придельники до 2021'!$B$4:$X$28,'Форма 1'!Y$8),"")</f>
        <v>2062781.9800000002</v>
      </c>
      <c r="I270" s="103" t="str">
        <f>IF(ISNUMBER('Форма 1'!Z270),'Форма 1'!$H270*VLOOKUP('Форма 1'!$F270,'Придельники до 2021'!$B$4:$X$28,'Форма 1'!Z$8),"")</f>
        <v/>
      </c>
      <c r="J270" s="103">
        <f>IF(ISNUMBER('Форма 1'!AA270),'Форма 1'!$H270*VLOOKUP('Форма 1'!$F270,'Придельники до 2021'!$B$4:$X$28,'Форма 1'!AA$8),"")</f>
        <v>3597282.34</v>
      </c>
      <c r="K270" s="90"/>
      <c r="L270" s="87"/>
      <c r="M270" s="103" t="str">
        <f>IF(ISNUMBER('Форма 1'!AD270),'Форма 1'!$H270*VLOOKUP('Форма 1'!$F270,'Придельники до 2021'!$B$4:$X$28,'Форма 1'!AD$8),"")</f>
        <v/>
      </c>
      <c r="N270" s="103" t="str">
        <f>IF(ISBLANK('Форма 1'!$AE270),"",IF('Форма 1'!$AE270=1,'Форма 1'!$H270*VLOOKUP('Форма 1'!$F270,'Придельники до 2021'!$B$4:$X$28,'Форма 1'!$AE$8,0),IF('Форма 1'!$AE270=2,'Форма 1'!$H270*VLOOKUP('Форма 1'!$F270,'Придельники до 2021'!$B$4:$X$28,13,0),IF('Форма 1'!$AE270=3,'Форма 1'!$H270*VLOOKUP('Форма 1'!$F270,'Придельники до 2021'!$B$4:$X$28,12,0)))))</f>
        <v/>
      </c>
      <c r="O270" s="103" t="str">
        <f>IF(ISNUMBER('Форма 1'!AF270),'Форма 1'!$H270*VLOOKUP('Форма 1'!$F270,'Придельники до 2021'!$B$4:$X$28,'Форма 1'!AF$8),"")</f>
        <v/>
      </c>
      <c r="P270" s="87"/>
      <c r="Q270" s="103" t="str">
        <f>IF(ISNUMBER('Форма 1'!AH270),'Форма 1'!$H270*VLOOKUP('Форма 1'!$F270,'Придельники до 2021'!$B$4:$X$28,'Форма 1'!AH$8),"")</f>
        <v/>
      </c>
      <c r="R270" s="103" t="str">
        <f>IF(ISNUMBER('Форма 1'!AI270),'Форма 1'!$H270*VLOOKUP('Форма 1'!$F270,'Придельники до 2021'!$B$4:$X$28,'Форма 1'!AI$8),"")</f>
        <v/>
      </c>
      <c r="S270" s="103" t="str">
        <f>IF(ISNUMBER('Форма 1'!AJ270),'Форма 1'!$H270*VLOOKUP('Форма 1'!$F270,'Придельники до 2021'!$B$4:$X$28,'Форма 1'!AJ$8),"")</f>
        <v/>
      </c>
      <c r="T270" s="87"/>
    </row>
    <row r="271" spans="1:20">
      <c r="A271" s="188">
        <f t="shared" si="28"/>
        <v>20</v>
      </c>
      <c r="B271" s="189" t="s">
        <v>377</v>
      </c>
      <c r="C271" s="99">
        <f t="shared" si="27"/>
        <v>5703236.1600000001</v>
      </c>
      <c r="D271" s="103" t="str">
        <f>IF(ISNUMBER('Форма 1'!U271),'Форма 1'!$H271*VLOOKUP('Форма 1'!$F271,'Придельники до 2021'!$B$4:$X$28,'Форма 1'!U$8),"")</f>
        <v/>
      </c>
      <c r="E271" s="103" t="str">
        <f>IF(ISNUMBER('Форма 1'!V271),'Форма 1'!$H271*VLOOKUP('Форма 1'!$F271,'Придельники до 2021'!$B$4:$X$28,'Форма 1'!V$8),"")</f>
        <v/>
      </c>
      <c r="F271" s="103" t="str">
        <f>IF(ISNUMBER('Форма 1'!W271),'Форма 1'!$H271*VLOOKUP('Форма 1'!$F271,'Придельники до 2021'!$B$4:$X$28,'Форма 1'!W$8),"")</f>
        <v/>
      </c>
      <c r="G271" s="103" t="str">
        <f>IF(ISNUMBER('Форма 1'!X271),'Форма 1'!$H271*VLOOKUP('Форма 1'!$F271,'Придельники до 2021'!$B$4:$X$28,'Форма 1'!X$8),"")</f>
        <v/>
      </c>
      <c r="H271" s="103">
        <f>IF(ISNUMBER('Форма 1'!Y271),'Форма 1'!$H271*VLOOKUP('Форма 1'!$F271,'Придельники до 2021'!$B$4:$X$28,'Форма 1'!Y$8),"")</f>
        <v>2078515.7400000002</v>
      </c>
      <c r="I271" s="103" t="str">
        <f>IF(ISNUMBER('Форма 1'!Z271),'Форма 1'!$H271*VLOOKUP('Форма 1'!$F271,'Придельники до 2021'!$B$4:$X$28,'Форма 1'!Z$8),"")</f>
        <v/>
      </c>
      <c r="J271" s="103">
        <f>IF(ISNUMBER('Форма 1'!AA271),'Форма 1'!$H271*VLOOKUP('Форма 1'!$F271,'Придельники до 2021'!$B$4:$X$28,'Форма 1'!AA$8),"")</f>
        <v>3624720.42</v>
      </c>
      <c r="K271" s="90"/>
      <c r="L271" s="87"/>
      <c r="M271" s="103" t="str">
        <f>IF(ISNUMBER('Форма 1'!AD271),'Форма 1'!$H271*VLOOKUP('Форма 1'!$F271,'Придельники до 2021'!$B$4:$X$28,'Форма 1'!AD$8),"")</f>
        <v/>
      </c>
      <c r="N271" s="103" t="str">
        <f>IF(ISBLANK('Форма 1'!$AE271),"",IF('Форма 1'!$AE271=1,'Форма 1'!$H271*VLOOKUP('Форма 1'!$F271,'Придельники до 2021'!$B$4:$X$28,'Форма 1'!$AE$8,0),IF('Форма 1'!$AE271=2,'Форма 1'!$H271*VLOOKUP('Форма 1'!$F271,'Придельники до 2021'!$B$4:$X$28,13,0),IF('Форма 1'!$AE271=3,'Форма 1'!$H271*VLOOKUP('Форма 1'!$F271,'Придельники до 2021'!$B$4:$X$28,12,0)))))</f>
        <v/>
      </c>
      <c r="O271" s="103" t="str">
        <f>IF(ISNUMBER('Форма 1'!AF271),'Форма 1'!$H271*VLOOKUP('Форма 1'!$F271,'Придельники до 2021'!$B$4:$X$28,'Форма 1'!AF$8),"")</f>
        <v/>
      </c>
      <c r="P271" s="87"/>
      <c r="Q271" s="103" t="str">
        <f>IF(ISNUMBER('Форма 1'!AH271),'Форма 1'!$H271*VLOOKUP('Форма 1'!$F271,'Придельники до 2021'!$B$4:$X$28,'Форма 1'!AH$8),"")</f>
        <v/>
      </c>
      <c r="R271" s="103" t="str">
        <f>IF(ISNUMBER('Форма 1'!AI271),'Форма 1'!$H271*VLOOKUP('Форма 1'!$F271,'Придельники до 2021'!$B$4:$X$28,'Форма 1'!AI$8),"")</f>
        <v/>
      </c>
      <c r="S271" s="103" t="str">
        <f>IF(ISNUMBER('Форма 1'!AJ271),'Форма 1'!$H271*VLOOKUP('Форма 1'!$F271,'Придельники до 2021'!$B$4:$X$28,'Форма 1'!AJ$8),"")</f>
        <v/>
      </c>
      <c r="T271" s="87"/>
    </row>
    <row r="272" spans="1:20">
      <c r="A272" s="188">
        <f t="shared" si="28"/>
        <v>21</v>
      </c>
      <c r="B272" s="189" t="s">
        <v>379</v>
      </c>
      <c r="C272" s="99">
        <f t="shared" si="27"/>
        <v>2082940.86</v>
      </c>
      <c r="D272" s="103" t="str">
        <f>IF(ISNUMBER('Форма 1'!U272),'Форма 1'!$H272*VLOOKUP('Форма 1'!$F272,'Придельники до 2021'!$B$4:$X$28,'Форма 1'!U$8),"")</f>
        <v/>
      </c>
      <c r="E272" s="103" t="str">
        <f>IF(ISNUMBER('Форма 1'!V272),'Форма 1'!$H272*VLOOKUP('Форма 1'!$F272,'Придельники до 2021'!$B$4:$X$28,'Форма 1'!V$8),"")</f>
        <v/>
      </c>
      <c r="F272" s="103" t="str">
        <f>IF(ISNUMBER('Форма 1'!W272),'Форма 1'!$H272*VLOOKUP('Форма 1'!$F272,'Придельники до 2021'!$B$4:$X$28,'Форма 1'!W$8),"")</f>
        <v/>
      </c>
      <c r="G272" s="103" t="str">
        <f>IF(ISNUMBER('Форма 1'!X272),'Форма 1'!$H272*VLOOKUP('Форма 1'!$F272,'Придельники до 2021'!$B$4:$X$28,'Форма 1'!X$8),"")</f>
        <v/>
      </c>
      <c r="H272" s="103">
        <f>IF(ISNUMBER('Форма 1'!Y272),'Форма 1'!$H272*VLOOKUP('Форма 1'!$F272,'Придельники до 2021'!$B$4:$X$28,'Форма 1'!Y$8),"")</f>
        <v>2082940.86</v>
      </c>
      <c r="I272" s="103" t="str">
        <f>IF(ISNUMBER('Форма 1'!Z272),'Форма 1'!$H272*VLOOKUP('Форма 1'!$F272,'Придельники до 2021'!$B$4:$X$28,'Форма 1'!Z$8),"")</f>
        <v/>
      </c>
      <c r="J272" s="103" t="str">
        <f>IF(ISNUMBER('Форма 1'!AA272),'Форма 1'!$H272*VLOOKUP('Форма 1'!$F272,'Придельники до 2021'!$B$4:$X$28,'Форма 1'!AA$8),"")</f>
        <v/>
      </c>
      <c r="K272" s="90"/>
      <c r="L272" s="87"/>
      <c r="M272" s="103" t="str">
        <f>IF(ISNUMBER('Форма 1'!AD272),'Форма 1'!$H272*VLOOKUP('Форма 1'!$F272,'Придельники до 2021'!$B$4:$X$28,'Форма 1'!AD$8),"")</f>
        <v/>
      </c>
      <c r="N272" s="103" t="str">
        <f>IF(ISBLANK('Форма 1'!$AE272),"",IF('Форма 1'!$AE272=1,'Форма 1'!$H272*VLOOKUP('Форма 1'!$F272,'Придельники до 2021'!$B$4:$X$28,'Форма 1'!$AE$8,0),IF('Форма 1'!$AE272=2,'Форма 1'!$H272*VLOOKUP('Форма 1'!$F272,'Придельники до 2021'!$B$4:$X$28,13,0),IF('Форма 1'!$AE272=3,'Форма 1'!$H272*VLOOKUP('Форма 1'!$F272,'Придельники до 2021'!$B$4:$X$28,12,0)))))</f>
        <v/>
      </c>
      <c r="O272" s="103" t="str">
        <f>IF(ISNUMBER('Форма 1'!AF272),'Форма 1'!$H272*VLOOKUP('Форма 1'!$F272,'Придельники до 2021'!$B$4:$X$28,'Форма 1'!AF$8),"")</f>
        <v/>
      </c>
      <c r="P272" s="87"/>
      <c r="Q272" s="103" t="str">
        <f>IF(ISNUMBER('Форма 1'!AH272),'Форма 1'!$H272*VLOOKUP('Форма 1'!$F272,'Придельники до 2021'!$B$4:$X$28,'Форма 1'!AH$8),"")</f>
        <v/>
      </c>
      <c r="R272" s="103" t="str">
        <f>IF(ISNUMBER('Форма 1'!AI272),'Форма 1'!$H272*VLOOKUP('Форма 1'!$F272,'Придельники до 2021'!$B$4:$X$28,'Форма 1'!AI$8),"")</f>
        <v/>
      </c>
      <c r="S272" s="103" t="str">
        <f>IF(ISNUMBER('Форма 1'!AJ272),'Форма 1'!$H272*VLOOKUP('Форма 1'!$F272,'Придельники до 2021'!$B$4:$X$28,'Форма 1'!AJ$8),"")</f>
        <v/>
      </c>
      <c r="T272" s="87"/>
    </row>
    <row r="273" spans="1:20">
      <c r="A273" s="188">
        <f t="shared" si="28"/>
        <v>22</v>
      </c>
      <c r="B273" s="189" t="s">
        <v>380</v>
      </c>
      <c r="C273" s="99">
        <f t="shared" si="27"/>
        <v>2240733</v>
      </c>
      <c r="D273" s="103" t="str">
        <f>IF(ISNUMBER('Форма 1'!U273),'Форма 1'!$H273*VLOOKUP('Форма 1'!$F273,'Придельники до 2021'!$B$4:$X$28,'Форма 1'!U$8),"")</f>
        <v/>
      </c>
      <c r="E273" s="103" t="str">
        <f>IF(ISNUMBER('Форма 1'!V273),'Форма 1'!$H273*VLOOKUP('Форма 1'!$F273,'Придельники до 2021'!$B$4:$X$28,'Форма 1'!V$8),"")</f>
        <v/>
      </c>
      <c r="F273" s="103" t="str">
        <f>IF(ISNUMBER('Форма 1'!W273),'Форма 1'!$H273*VLOOKUP('Форма 1'!$F273,'Придельники до 2021'!$B$4:$X$28,'Форма 1'!W$8),"")</f>
        <v/>
      </c>
      <c r="G273" s="103" t="str">
        <f>IF(ISNUMBER('Форма 1'!X273),'Форма 1'!$H273*VLOOKUP('Форма 1'!$F273,'Придельники до 2021'!$B$4:$X$28,'Форма 1'!X$8),"")</f>
        <v/>
      </c>
      <c r="H273" s="103" t="str">
        <f>IF(ISNUMBER('Форма 1'!Y273),'Форма 1'!$H273*VLOOKUP('Форма 1'!$F273,'Придельники до 2021'!$B$4:$X$28,'Форма 1'!Y$8),"")</f>
        <v/>
      </c>
      <c r="I273" s="103" t="str">
        <f>IF(ISNUMBER('Форма 1'!Z273),'Форма 1'!$H273*VLOOKUP('Форма 1'!$F273,'Придельники до 2021'!$B$4:$X$28,'Форма 1'!Z$8),"")</f>
        <v/>
      </c>
      <c r="J273" s="103" t="str">
        <f>IF(ISNUMBER('Форма 1'!AA273),'Форма 1'!$H273*VLOOKUP('Форма 1'!$F273,'Придельники до 2021'!$B$4:$X$28,'Форма 1'!AA$8),"")</f>
        <v/>
      </c>
      <c r="K273" s="90">
        <v>1</v>
      </c>
      <c r="L273" s="87">
        <v>2240733</v>
      </c>
      <c r="M273" s="103" t="str">
        <f>IF(ISNUMBER('Форма 1'!AD273),'Форма 1'!$H273*VLOOKUP('Форма 1'!$F273,'Придельники до 2021'!$B$4:$X$28,'Форма 1'!AD$8),"")</f>
        <v/>
      </c>
      <c r="N273" s="103" t="str">
        <f>IF(ISBLANK('Форма 1'!$AE273),"",IF('Форма 1'!$AE273=1,'Форма 1'!$H273*VLOOKUP('Форма 1'!$F273,'Придельники до 2021'!$B$4:$X$28,'Форма 1'!$AE$8,0),IF('Форма 1'!$AE273=2,'Форма 1'!$H273*VLOOKUP('Форма 1'!$F273,'Придельники до 2021'!$B$4:$X$28,13,0),IF('Форма 1'!$AE273=3,'Форма 1'!$H273*VLOOKUP('Форма 1'!$F273,'Придельники до 2021'!$B$4:$X$28,12,0)))))</f>
        <v/>
      </c>
      <c r="O273" s="103" t="str">
        <f>IF(ISNUMBER('Форма 1'!AF273),'Форма 1'!$H273*VLOOKUP('Форма 1'!$F273,'Придельники до 2021'!$B$4:$X$28,'Форма 1'!AF$8),"")</f>
        <v/>
      </c>
      <c r="P273" s="87"/>
      <c r="Q273" s="103" t="str">
        <f>IF(ISNUMBER('Форма 1'!AH273),'Форма 1'!$H273*VLOOKUP('Форма 1'!$F273,'Придельники до 2021'!$B$4:$X$28,'Форма 1'!AH$8),"")</f>
        <v/>
      </c>
      <c r="R273" s="103" t="str">
        <f>IF(ISNUMBER('Форма 1'!AI273),'Форма 1'!$H273*VLOOKUP('Форма 1'!$F273,'Придельники до 2021'!$B$4:$X$28,'Форма 1'!AI$8),"")</f>
        <v/>
      </c>
      <c r="S273" s="103" t="str">
        <f>IF(ISNUMBER('Форма 1'!AJ273),'Форма 1'!$H273*VLOOKUP('Форма 1'!$F273,'Придельники до 2021'!$B$4:$X$28,'Форма 1'!AJ$8),"")</f>
        <v/>
      </c>
      <c r="T273" s="87"/>
    </row>
    <row r="274" spans="1:20">
      <c r="A274" s="188">
        <f t="shared" si="28"/>
        <v>23</v>
      </c>
      <c r="B274" s="189" t="s">
        <v>381</v>
      </c>
      <c r="C274" s="99">
        <f t="shared" si="27"/>
        <v>6566666</v>
      </c>
      <c r="D274" s="103" t="str">
        <f>IF(ISNUMBER('Форма 1'!U274),'Форма 1'!$H274*VLOOKUP('Форма 1'!$F274,'Придельники до 2021'!$B$4:$X$28,'Форма 1'!U$8),"")</f>
        <v/>
      </c>
      <c r="E274" s="103" t="str">
        <f>IF(ISNUMBER('Форма 1'!V274),'Форма 1'!$H274*VLOOKUP('Форма 1'!$F274,'Придельники до 2021'!$B$4:$X$28,'Форма 1'!V$8),"")</f>
        <v/>
      </c>
      <c r="F274" s="103" t="str">
        <f>IF(ISNUMBER('Форма 1'!W274),'Форма 1'!$H274*VLOOKUP('Форма 1'!$F274,'Придельники до 2021'!$B$4:$X$28,'Форма 1'!W$8),"")</f>
        <v/>
      </c>
      <c r="G274" s="103" t="str">
        <f>IF(ISNUMBER('Форма 1'!X274),'Форма 1'!$H274*VLOOKUP('Форма 1'!$F274,'Придельники до 2021'!$B$4:$X$28,'Форма 1'!X$8),"")</f>
        <v/>
      </c>
      <c r="H274" s="103" t="str">
        <f>IF(ISNUMBER('Форма 1'!Y274),'Форма 1'!$H274*VLOOKUP('Форма 1'!$F274,'Придельники до 2021'!$B$4:$X$28,'Форма 1'!Y$8),"")</f>
        <v/>
      </c>
      <c r="I274" s="103" t="str">
        <f>IF(ISNUMBER('Форма 1'!Z274),'Форма 1'!$H274*VLOOKUP('Форма 1'!$F274,'Придельники до 2021'!$B$4:$X$28,'Форма 1'!Z$8),"")</f>
        <v/>
      </c>
      <c r="J274" s="103" t="str">
        <f>IF(ISNUMBER('Форма 1'!AA274),'Форма 1'!$H274*VLOOKUP('Форма 1'!$F274,'Придельники до 2021'!$B$4:$X$28,'Форма 1'!AA$8),"")</f>
        <v/>
      </c>
      <c r="K274" s="90">
        <v>2</v>
      </c>
      <c r="L274" s="87">
        <v>6566666</v>
      </c>
      <c r="M274" s="103" t="str">
        <f>IF(ISNUMBER('Форма 1'!AD274),'Форма 1'!$H274*VLOOKUP('Форма 1'!$F274,'Придельники до 2021'!$B$4:$X$28,'Форма 1'!AD$8),"")</f>
        <v/>
      </c>
      <c r="N274" s="103" t="str">
        <f>IF(ISBLANK('Форма 1'!$AE274),"",IF('Форма 1'!$AE274=1,'Форма 1'!$H274*VLOOKUP('Форма 1'!$F274,'Придельники до 2021'!$B$4:$X$28,'Форма 1'!$AE$8,0),IF('Форма 1'!$AE274=2,'Форма 1'!$H274*VLOOKUP('Форма 1'!$F274,'Придельники до 2021'!$B$4:$X$28,13,0),IF('Форма 1'!$AE274=3,'Форма 1'!$H274*VLOOKUP('Форма 1'!$F274,'Придельники до 2021'!$B$4:$X$28,12,0)))))</f>
        <v/>
      </c>
      <c r="O274" s="103" t="str">
        <f>IF(ISNUMBER('Форма 1'!AF274),'Форма 1'!$H274*VLOOKUP('Форма 1'!$F274,'Придельники до 2021'!$B$4:$X$28,'Форма 1'!AF$8),"")</f>
        <v/>
      </c>
      <c r="P274" s="87"/>
      <c r="Q274" s="103" t="str">
        <f>IF(ISNUMBER('Форма 1'!AH274),'Форма 1'!$H274*VLOOKUP('Форма 1'!$F274,'Придельники до 2021'!$B$4:$X$28,'Форма 1'!AH$8),"")</f>
        <v/>
      </c>
      <c r="R274" s="103" t="str">
        <f>IF(ISNUMBER('Форма 1'!AI274),'Форма 1'!$H274*VLOOKUP('Форма 1'!$F274,'Придельники до 2021'!$B$4:$X$28,'Форма 1'!AI$8),"")</f>
        <v/>
      </c>
      <c r="S274" s="103" t="str">
        <f>IF(ISNUMBER('Форма 1'!AJ274),'Форма 1'!$H274*VLOOKUP('Форма 1'!$F274,'Придельники до 2021'!$B$4:$X$28,'Форма 1'!AJ$8),"")</f>
        <v/>
      </c>
      <c r="T274" s="87"/>
    </row>
    <row r="275" spans="1:20">
      <c r="A275" s="188">
        <f t="shared" si="28"/>
        <v>24</v>
      </c>
      <c r="B275" s="189" t="s">
        <v>382</v>
      </c>
      <c r="C275" s="99">
        <f t="shared" si="27"/>
        <v>2240733</v>
      </c>
      <c r="D275" s="103" t="str">
        <f>IF(ISNUMBER('Форма 1'!U275),'Форма 1'!$H275*VLOOKUP('Форма 1'!$F275,'Придельники до 2021'!$B$4:$X$28,'Форма 1'!U$8),"")</f>
        <v/>
      </c>
      <c r="E275" s="103" t="str">
        <f>IF(ISNUMBER('Форма 1'!V275),'Форма 1'!$H275*VLOOKUP('Форма 1'!$F275,'Придельники до 2021'!$B$4:$X$28,'Форма 1'!V$8),"")</f>
        <v/>
      </c>
      <c r="F275" s="103" t="str">
        <f>IF(ISNUMBER('Форма 1'!W275),'Форма 1'!$H275*VLOOKUP('Форма 1'!$F275,'Придельники до 2021'!$B$4:$X$28,'Форма 1'!W$8),"")</f>
        <v/>
      </c>
      <c r="G275" s="103" t="str">
        <f>IF(ISNUMBER('Форма 1'!X275),'Форма 1'!$H275*VLOOKUP('Форма 1'!$F275,'Придельники до 2021'!$B$4:$X$28,'Форма 1'!X$8),"")</f>
        <v/>
      </c>
      <c r="H275" s="103" t="str">
        <f>IF(ISNUMBER('Форма 1'!Y275),'Форма 1'!$H275*VLOOKUP('Форма 1'!$F275,'Придельники до 2021'!$B$4:$X$28,'Форма 1'!Y$8),"")</f>
        <v/>
      </c>
      <c r="I275" s="103" t="str">
        <f>IF(ISNUMBER('Форма 1'!Z275),'Форма 1'!$H275*VLOOKUP('Форма 1'!$F275,'Придельники до 2021'!$B$4:$X$28,'Форма 1'!Z$8),"")</f>
        <v/>
      </c>
      <c r="J275" s="103" t="str">
        <f>IF(ISNUMBER('Форма 1'!AA275),'Форма 1'!$H275*VLOOKUP('Форма 1'!$F275,'Придельники до 2021'!$B$4:$X$28,'Форма 1'!AA$8),"")</f>
        <v/>
      </c>
      <c r="K275" s="90">
        <v>1</v>
      </c>
      <c r="L275" s="87">
        <v>2240733</v>
      </c>
      <c r="M275" s="103" t="str">
        <f>IF(ISNUMBER('Форма 1'!AD275),'Форма 1'!$H275*VLOOKUP('Форма 1'!$F275,'Придельники до 2021'!$B$4:$X$28,'Форма 1'!AD$8),"")</f>
        <v/>
      </c>
      <c r="N275" s="103" t="str">
        <f>IF(ISBLANK('Форма 1'!$AE275),"",IF('Форма 1'!$AE275=1,'Форма 1'!$H275*VLOOKUP('Форма 1'!$F275,'Придельники до 2021'!$B$4:$X$28,'Форма 1'!$AE$8,0),IF('Форма 1'!$AE275=2,'Форма 1'!$H275*VLOOKUP('Форма 1'!$F275,'Придельники до 2021'!$B$4:$X$28,13,0),IF('Форма 1'!$AE275=3,'Форма 1'!$H275*VLOOKUP('Форма 1'!$F275,'Придельники до 2021'!$B$4:$X$28,12,0)))))</f>
        <v/>
      </c>
      <c r="O275" s="103" t="str">
        <f>IF(ISNUMBER('Форма 1'!AF275),'Форма 1'!$H275*VLOOKUP('Форма 1'!$F275,'Придельники до 2021'!$B$4:$X$28,'Форма 1'!AF$8),"")</f>
        <v/>
      </c>
      <c r="P275" s="87"/>
      <c r="Q275" s="103" t="str">
        <f>IF(ISNUMBER('Форма 1'!AH275),'Форма 1'!$H275*VLOOKUP('Форма 1'!$F275,'Придельники до 2021'!$B$4:$X$28,'Форма 1'!AH$8),"")</f>
        <v/>
      </c>
      <c r="R275" s="103" t="str">
        <f>IF(ISNUMBER('Форма 1'!AI275),'Форма 1'!$H275*VLOOKUP('Форма 1'!$F275,'Придельники до 2021'!$B$4:$X$28,'Форма 1'!AI$8),"")</f>
        <v/>
      </c>
      <c r="S275" s="103" t="str">
        <f>IF(ISNUMBER('Форма 1'!AJ275),'Форма 1'!$H275*VLOOKUP('Форма 1'!$F275,'Придельники до 2021'!$B$4:$X$28,'Форма 1'!AJ$8),"")</f>
        <v/>
      </c>
      <c r="T275" s="87"/>
    </row>
    <row r="276" spans="1:20">
      <c r="A276" s="188">
        <f t="shared" si="28"/>
        <v>25</v>
      </c>
      <c r="B276" s="189" t="s">
        <v>383</v>
      </c>
      <c r="C276" s="99">
        <f t="shared" si="27"/>
        <v>8962932</v>
      </c>
      <c r="D276" s="103" t="str">
        <f>IF(ISNUMBER('Форма 1'!U276),'Форма 1'!$H276*VLOOKUP('Форма 1'!$F276,'Придельники до 2021'!$B$4:$X$28,'Форма 1'!U$8),"")</f>
        <v/>
      </c>
      <c r="E276" s="103" t="str">
        <f>IF(ISNUMBER('Форма 1'!V276),'Форма 1'!$H276*VLOOKUP('Форма 1'!$F276,'Придельники до 2021'!$B$4:$X$28,'Форма 1'!V$8),"")</f>
        <v/>
      </c>
      <c r="F276" s="103" t="str">
        <f>IF(ISNUMBER('Форма 1'!W276),'Форма 1'!$H276*VLOOKUP('Форма 1'!$F276,'Придельники до 2021'!$B$4:$X$28,'Форма 1'!W$8),"")</f>
        <v/>
      </c>
      <c r="G276" s="103" t="str">
        <f>IF(ISNUMBER('Форма 1'!X276),'Форма 1'!$H276*VLOOKUP('Форма 1'!$F276,'Придельники до 2021'!$B$4:$X$28,'Форма 1'!X$8),"")</f>
        <v/>
      </c>
      <c r="H276" s="103" t="str">
        <f>IF(ISNUMBER('Форма 1'!Y276),'Форма 1'!$H276*VLOOKUP('Форма 1'!$F276,'Придельники до 2021'!$B$4:$X$28,'Форма 1'!Y$8),"")</f>
        <v/>
      </c>
      <c r="I276" s="103" t="str">
        <f>IF(ISNUMBER('Форма 1'!Z276),'Форма 1'!$H276*VLOOKUP('Форма 1'!$F276,'Придельники до 2021'!$B$4:$X$28,'Форма 1'!Z$8),"")</f>
        <v/>
      </c>
      <c r="J276" s="103" t="str">
        <f>IF(ISNUMBER('Форма 1'!AA276),'Форма 1'!$H276*VLOOKUP('Форма 1'!$F276,'Придельники до 2021'!$B$4:$X$28,'Форма 1'!AA$8),"")</f>
        <v/>
      </c>
      <c r="K276" s="90">
        <v>4</v>
      </c>
      <c r="L276" s="87">
        <v>8962932</v>
      </c>
      <c r="M276" s="103" t="str">
        <f>IF(ISNUMBER('Форма 1'!AD276),'Форма 1'!$H276*VLOOKUP('Форма 1'!$F276,'Придельники до 2021'!$B$4:$X$28,'Форма 1'!AD$8),"")</f>
        <v/>
      </c>
      <c r="N276" s="103" t="str">
        <f>IF(ISBLANK('Форма 1'!$AE276),"",IF('Форма 1'!$AE276=1,'Форма 1'!$H276*VLOOKUP('Форма 1'!$F276,'Придельники до 2021'!$B$4:$X$28,'Форма 1'!$AE$8,0),IF('Форма 1'!$AE276=2,'Форма 1'!$H276*VLOOKUP('Форма 1'!$F276,'Придельники до 2021'!$B$4:$X$28,13,0),IF('Форма 1'!$AE276=3,'Форма 1'!$H276*VLOOKUP('Форма 1'!$F276,'Придельники до 2021'!$B$4:$X$28,12,0)))))</f>
        <v/>
      </c>
      <c r="O276" s="103" t="str">
        <f>IF(ISNUMBER('Форма 1'!AF276),'Форма 1'!$H276*VLOOKUP('Форма 1'!$F276,'Придельники до 2021'!$B$4:$X$28,'Форма 1'!AF$8),"")</f>
        <v/>
      </c>
      <c r="P276" s="87"/>
      <c r="Q276" s="103" t="str">
        <f>IF(ISNUMBER('Форма 1'!AH276),'Форма 1'!$H276*VLOOKUP('Форма 1'!$F276,'Придельники до 2021'!$B$4:$X$28,'Форма 1'!AH$8),"")</f>
        <v/>
      </c>
      <c r="R276" s="103" t="str">
        <f>IF(ISNUMBER('Форма 1'!AI276),'Форма 1'!$H276*VLOOKUP('Форма 1'!$F276,'Придельники до 2021'!$B$4:$X$28,'Форма 1'!AI$8),"")</f>
        <v/>
      </c>
      <c r="S276" s="103" t="str">
        <f>IF(ISNUMBER('Форма 1'!AJ276),'Форма 1'!$H276*VLOOKUP('Форма 1'!$F276,'Придельники до 2021'!$B$4:$X$28,'Форма 1'!AJ$8),"")</f>
        <v/>
      </c>
      <c r="T276" s="87"/>
    </row>
    <row r="277" spans="1:20">
      <c r="A277" s="188">
        <f t="shared" si="28"/>
        <v>26</v>
      </c>
      <c r="B277" s="189" t="s">
        <v>384</v>
      </c>
      <c r="C277" s="99">
        <f t="shared" si="27"/>
        <v>8962932</v>
      </c>
      <c r="D277" s="103" t="str">
        <f>IF(ISNUMBER('Форма 1'!U277),'Форма 1'!$H277*VLOOKUP('Форма 1'!$F277,'Придельники до 2021'!$B$4:$X$28,'Форма 1'!U$8),"")</f>
        <v/>
      </c>
      <c r="E277" s="103" t="str">
        <f>IF(ISNUMBER('Форма 1'!V277),'Форма 1'!$H277*VLOOKUP('Форма 1'!$F277,'Придельники до 2021'!$B$4:$X$28,'Форма 1'!V$8),"")</f>
        <v/>
      </c>
      <c r="F277" s="103" t="str">
        <f>IF(ISNUMBER('Форма 1'!W277),'Форма 1'!$H277*VLOOKUP('Форма 1'!$F277,'Придельники до 2021'!$B$4:$X$28,'Форма 1'!W$8),"")</f>
        <v/>
      </c>
      <c r="G277" s="103" t="str">
        <f>IF(ISNUMBER('Форма 1'!X277),'Форма 1'!$H277*VLOOKUP('Форма 1'!$F277,'Придельники до 2021'!$B$4:$X$28,'Форма 1'!X$8),"")</f>
        <v/>
      </c>
      <c r="H277" s="103" t="str">
        <f>IF(ISNUMBER('Форма 1'!Y277),'Форма 1'!$H277*VLOOKUP('Форма 1'!$F277,'Придельники до 2021'!$B$4:$X$28,'Форма 1'!Y$8),"")</f>
        <v/>
      </c>
      <c r="I277" s="103" t="str">
        <f>IF(ISNUMBER('Форма 1'!Z277),'Форма 1'!$H277*VLOOKUP('Форма 1'!$F277,'Придельники до 2021'!$B$4:$X$28,'Форма 1'!Z$8),"")</f>
        <v/>
      </c>
      <c r="J277" s="103" t="str">
        <f>IF(ISNUMBER('Форма 1'!AA277),'Форма 1'!$H277*VLOOKUP('Форма 1'!$F277,'Придельники до 2021'!$B$4:$X$28,'Форма 1'!AA$8),"")</f>
        <v/>
      </c>
      <c r="K277" s="90">
        <v>4</v>
      </c>
      <c r="L277" s="87">
        <v>8962932</v>
      </c>
      <c r="M277" s="103" t="str">
        <f>IF(ISNUMBER('Форма 1'!AD277),'Форма 1'!$H277*VLOOKUP('Форма 1'!$F277,'Придельники до 2021'!$B$4:$X$28,'Форма 1'!AD$8),"")</f>
        <v/>
      </c>
      <c r="N277" s="103" t="str">
        <f>IF(ISBLANK('Форма 1'!$AE277),"",IF('Форма 1'!$AE277=1,'Форма 1'!$H277*VLOOKUP('Форма 1'!$F277,'Придельники до 2021'!$B$4:$X$28,'Форма 1'!$AE$8,0),IF('Форма 1'!$AE277=2,'Форма 1'!$H277*VLOOKUP('Форма 1'!$F277,'Придельники до 2021'!$B$4:$X$28,13,0),IF('Форма 1'!$AE277=3,'Форма 1'!$H277*VLOOKUP('Форма 1'!$F277,'Придельники до 2021'!$B$4:$X$28,12,0)))))</f>
        <v/>
      </c>
      <c r="O277" s="103" t="str">
        <f>IF(ISNUMBER('Форма 1'!AF277),'Форма 1'!$H277*VLOOKUP('Форма 1'!$F277,'Придельники до 2021'!$B$4:$X$28,'Форма 1'!AF$8),"")</f>
        <v/>
      </c>
      <c r="P277" s="87"/>
      <c r="Q277" s="103" t="str">
        <f>IF(ISNUMBER('Форма 1'!AH277),'Форма 1'!$H277*VLOOKUP('Форма 1'!$F277,'Придельники до 2021'!$B$4:$X$28,'Форма 1'!AH$8),"")</f>
        <v/>
      </c>
      <c r="R277" s="103" t="str">
        <f>IF(ISNUMBER('Форма 1'!AI277),'Форма 1'!$H277*VLOOKUP('Форма 1'!$F277,'Придельники до 2021'!$B$4:$X$28,'Форма 1'!AI$8),"")</f>
        <v/>
      </c>
      <c r="S277" s="103" t="str">
        <f>IF(ISNUMBER('Форма 1'!AJ277),'Форма 1'!$H277*VLOOKUP('Форма 1'!$F277,'Придельники до 2021'!$B$4:$X$28,'Форма 1'!AJ$8),"")</f>
        <v/>
      </c>
      <c r="T277" s="87"/>
    </row>
    <row r="278" spans="1:20">
      <c r="A278" s="188">
        <f t="shared" si="28"/>
        <v>27</v>
      </c>
      <c r="B278" s="189" t="s">
        <v>385</v>
      </c>
      <c r="C278" s="99">
        <f t="shared" si="27"/>
        <v>2292346.4959999998</v>
      </c>
      <c r="D278" s="103" t="str">
        <f>IF(ISNUMBER('Форма 1'!U278),'Форма 1'!$H278*VLOOKUP('Форма 1'!$F278,'Придельники до 2021'!$B$4:$X$28,'Форма 1'!U$8),"")</f>
        <v/>
      </c>
      <c r="E278" s="103" t="str">
        <f>IF(ISNUMBER('Форма 1'!V278),'Форма 1'!$H278*VLOOKUP('Форма 1'!$F278,'Придельники до 2021'!$B$4:$X$28,'Форма 1'!V$8),"")</f>
        <v/>
      </c>
      <c r="F278" s="103" t="str">
        <f>IF(ISNUMBER('Форма 1'!W278),'Форма 1'!$H278*VLOOKUP('Форма 1'!$F278,'Придельники до 2021'!$B$4:$X$28,'Форма 1'!W$8),"")</f>
        <v/>
      </c>
      <c r="G278" s="103">
        <f>IF(ISNUMBER('Форма 1'!X278),'Форма 1'!$H278*VLOOKUP('Форма 1'!$F278,'Придельники до 2021'!$B$4:$X$28,'Форма 1'!X$8),"")</f>
        <v>2292346.4959999998</v>
      </c>
      <c r="H278" s="103" t="str">
        <f>IF(ISNUMBER('Форма 1'!Y278),'Форма 1'!$H278*VLOOKUP('Форма 1'!$F278,'Придельники до 2021'!$B$4:$X$28,'Форма 1'!Y$8),"")</f>
        <v/>
      </c>
      <c r="I278" s="103" t="str">
        <f>IF(ISNUMBER('Форма 1'!Z278),'Форма 1'!$H278*VLOOKUP('Форма 1'!$F278,'Придельники до 2021'!$B$4:$X$28,'Форма 1'!Z$8),"")</f>
        <v/>
      </c>
      <c r="J278" s="103" t="str">
        <f>IF(ISNUMBER('Форма 1'!AA278),'Форма 1'!$H278*VLOOKUP('Форма 1'!$F278,'Придельники до 2021'!$B$4:$X$28,'Форма 1'!AA$8),"")</f>
        <v/>
      </c>
      <c r="K278" s="90"/>
      <c r="L278" s="87"/>
      <c r="M278" s="103" t="str">
        <f>IF(ISNUMBER('Форма 1'!AD278),'Форма 1'!$H278*VLOOKUP('Форма 1'!$F278,'Придельники до 2021'!$B$4:$X$28,'Форма 1'!AD$8),"")</f>
        <v/>
      </c>
      <c r="N278" s="103" t="str">
        <f>IF(ISBLANK('Форма 1'!$AE278),"",IF('Форма 1'!$AE278=1,'Форма 1'!$H278*VLOOKUP('Форма 1'!$F278,'Придельники до 2021'!$B$4:$X$28,'Форма 1'!$AE$8,0),IF('Форма 1'!$AE278=2,'Форма 1'!$H278*VLOOKUP('Форма 1'!$F278,'Придельники до 2021'!$B$4:$X$28,13,0),IF('Форма 1'!$AE278=3,'Форма 1'!$H278*VLOOKUP('Форма 1'!$F278,'Придельники до 2021'!$B$4:$X$28,12,0)))))</f>
        <v/>
      </c>
      <c r="O278" s="103" t="str">
        <f>IF(ISNUMBER('Форма 1'!AF278),'Форма 1'!$H278*VLOOKUP('Форма 1'!$F278,'Придельники до 2021'!$B$4:$X$28,'Форма 1'!AF$8),"")</f>
        <v/>
      </c>
      <c r="P278" s="87"/>
      <c r="Q278" s="103" t="str">
        <f>IF(ISNUMBER('Форма 1'!AH278),'Форма 1'!$H278*VLOOKUP('Форма 1'!$F278,'Придельники до 2021'!$B$4:$X$28,'Форма 1'!AH$8),"")</f>
        <v/>
      </c>
      <c r="R278" s="103" t="str">
        <f>IF(ISNUMBER('Форма 1'!AI278),'Форма 1'!$H278*VLOOKUP('Форма 1'!$F278,'Придельники до 2021'!$B$4:$X$28,'Форма 1'!AI$8),"")</f>
        <v/>
      </c>
      <c r="S278" s="103" t="str">
        <f>IF(ISNUMBER('Форма 1'!AJ278),'Форма 1'!$H278*VLOOKUP('Форма 1'!$F278,'Придельники до 2021'!$B$4:$X$28,'Форма 1'!AJ$8),"")</f>
        <v/>
      </c>
      <c r="T278" s="87"/>
    </row>
    <row r="279" spans="1:20">
      <c r="A279" s="188">
        <f t="shared" si="28"/>
        <v>28</v>
      </c>
      <c r="B279" s="189" t="s">
        <v>386</v>
      </c>
      <c r="C279" s="99">
        <f t="shared" si="27"/>
        <v>9612282</v>
      </c>
      <c r="D279" s="103" t="str">
        <f>IF(ISNUMBER('Форма 1'!U279),'Форма 1'!$H279*VLOOKUP('Форма 1'!$F279,'Придельники до 2021'!$B$4:$X$28,'Форма 1'!U$8),"")</f>
        <v/>
      </c>
      <c r="E279" s="103" t="str">
        <f>IF(ISNUMBER('Форма 1'!V279),'Форма 1'!$H279*VLOOKUP('Форма 1'!$F279,'Придельники до 2021'!$B$4:$X$28,'Форма 1'!V$8),"")</f>
        <v/>
      </c>
      <c r="F279" s="103" t="str">
        <f>IF(ISNUMBER('Форма 1'!W279),'Форма 1'!$H279*VLOOKUP('Форма 1'!$F279,'Придельники до 2021'!$B$4:$X$28,'Форма 1'!W$8),"")</f>
        <v/>
      </c>
      <c r="G279" s="103" t="str">
        <f>IF(ISNUMBER('Форма 1'!X279),'Форма 1'!$H279*VLOOKUP('Форма 1'!$F279,'Придельники до 2021'!$B$4:$X$28,'Форма 1'!X$8),"")</f>
        <v/>
      </c>
      <c r="H279" s="103" t="str">
        <f>IF(ISNUMBER('Форма 1'!Y279),'Форма 1'!$H279*VLOOKUP('Форма 1'!$F279,'Придельники до 2021'!$B$4:$X$28,'Форма 1'!Y$8),"")</f>
        <v/>
      </c>
      <c r="I279" s="103" t="str">
        <f>IF(ISNUMBER('Форма 1'!Z279),'Форма 1'!$H279*VLOOKUP('Форма 1'!$F279,'Придельники до 2021'!$B$4:$X$28,'Форма 1'!Z$8),"")</f>
        <v/>
      </c>
      <c r="J279" s="103" t="str">
        <f>IF(ISNUMBER('Форма 1'!AA279),'Форма 1'!$H279*VLOOKUP('Форма 1'!$F279,'Придельники до 2021'!$B$4:$X$28,'Форма 1'!AA$8),"")</f>
        <v/>
      </c>
      <c r="K279" s="90">
        <v>3</v>
      </c>
      <c r="L279" s="87">
        <f>3204094*K279</f>
        <v>9612282</v>
      </c>
      <c r="M279" s="103" t="str">
        <f>IF(ISNUMBER('Форма 1'!AD279),'Форма 1'!$H279*VLOOKUP('Форма 1'!$F279,'Придельники до 2021'!$B$4:$X$28,'Форма 1'!AD$8),"")</f>
        <v/>
      </c>
      <c r="N279" s="103" t="str">
        <f>IF(ISBLANK('Форма 1'!$AE279),"",IF('Форма 1'!$AE279=1,'Форма 1'!$H279*VLOOKUP('Форма 1'!$F279,'Придельники до 2021'!$B$4:$X$28,'Форма 1'!$AE$8,0),IF('Форма 1'!$AE279=2,'Форма 1'!$H279*VLOOKUP('Форма 1'!$F279,'Придельники до 2021'!$B$4:$X$28,13,0),IF('Форма 1'!$AE279=3,'Форма 1'!$H279*VLOOKUP('Форма 1'!$F279,'Придельники до 2021'!$B$4:$X$28,12,0)))))</f>
        <v/>
      </c>
      <c r="O279" s="103" t="str">
        <f>IF(ISNUMBER('Форма 1'!AF279),'Форма 1'!$H279*VLOOKUP('Форма 1'!$F279,'Придельники до 2021'!$B$4:$X$28,'Форма 1'!AF$8),"")</f>
        <v/>
      </c>
      <c r="P279" s="87"/>
      <c r="Q279" s="103" t="str">
        <f>IF(ISNUMBER('Форма 1'!AH279),'Форма 1'!$H279*VLOOKUP('Форма 1'!$F279,'Придельники до 2021'!$B$4:$X$28,'Форма 1'!AH$8),"")</f>
        <v/>
      </c>
      <c r="R279" s="103" t="str">
        <f>IF(ISNUMBER('Форма 1'!AI279),'Форма 1'!$H279*VLOOKUP('Форма 1'!$F279,'Придельники до 2021'!$B$4:$X$28,'Форма 1'!AI$8),"")</f>
        <v/>
      </c>
      <c r="S279" s="103" t="str">
        <f>IF(ISNUMBER('Форма 1'!AJ279),'Форма 1'!$H279*VLOOKUP('Форма 1'!$F279,'Придельники до 2021'!$B$4:$X$28,'Форма 1'!AJ$8),"")</f>
        <v/>
      </c>
      <c r="T279" s="87"/>
    </row>
    <row r="280" spans="1:20">
      <c r="A280" s="188">
        <f t="shared" si="28"/>
        <v>29</v>
      </c>
      <c r="B280" s="189" t="s">
        <v>387</v>
      </c>
      <c r="C280" s="99">
        <f t="shared" si="27"/>
        <v>6566666</v>
      </c>
      <c r="D280" s="103" t="str">
        <f>IF(ISNUMBER('Форма 1'!U280),'Форма 1'!$H280*VLOOKUP('Форма 1'!$F280,'Придельники до 2021'!$B$4:$X$28,'Форма 1'!U$8),"")</f>
        <v/>
      </c>
      <c r="E280" s="103" t="str">
        <f>IF(ISNUMBER('Форма 1'!V280),'Форма 1'!$H280*VLOOKUP('Форма 1'!$F280,'Придельники до 2021'!$B$4:$X$28,'Форма 1'!V$8),"")</f>
        <v/>
      </c>
      <c r="F280" s="103" t="str">
        <f>IF(ISNUMBER('Форма 1'!W280),'Форма 1'!$H280*VLOOKUP('Форма 1'!$F280,'Придельники до 2021'!$B$4:$X$28,'Форма 1'!W$8),"")</f>
        <v/>
      </c>
      <c r="G280" s="103" t="str">
        <f>IF(ISNUMBER('Форма 1'!X280),'Форма 1'!$H280*VLOOKUP('Форма 1'!$F280,'Придельники до 2021'!$B$4:$X$28,'Форма 1'!X$8),"")</f>
        <v/>
      </c>
      <c r="H280" s="103" t="str">
        <f>IF(ISNUMBER('Форма 1'!Y280),'Форма 1'!$H280*VLOOKUP('Форма 1'!$F280,'Придельники до 2021'!$B$4:$X$28,'Форма 1'!Y$8),"")</f>
        <v/>
      </c>
      <c r="I280" s="103" t="str">
        <f>IF(ISNUMBER('Форма 1'!Z280),'Форма 1'!$H280*VLOOKUP('Форма 1'!$F280,'Придельники до 2021'!$B$4:$X$28,'Форма 1'!Z$8),"")</f>
        <v/>
      </c>
      <c r="J280" s="103" t="str">
        <f>IF(ISNUMBER('Форма 1'!AA280),'Форма 1'!$H280*VLOOKUP('Форма 1'!$F280,'Придельники до 2021'!$B$4:$X$28,'Форма 1'!AA$8),"")</f>
        <v/>
      </c>
      <c r="K280" s="90">
        <v>2</v>
      </c>
      <c r="L280" s="87">
        <v>6566666</v>
      </c>
      <c r="M280" s="103" t="str">
        <f>IF(ISNUMBER('Форма 1'!AD280),'Форма 1'!$H280*VLOOKUP('Форма 1'!$F280,'Придельники до 2021'!$B$4:$X$28,'Форма 1'!AD$8),"")</f>
        <v/>
      </c>
      <c r="N280" s="103" t="str">
        <f>IF(ISBLANK('Форма 1'!$AE280),"",IF('Форма 1'!$AE280=1,'Форма 1'!$H280*VLOOKUP('Форма 1'!$F280,'Придельники до 2021'!$B$4:$X$28,'Форма 1'!$AE$8,0),IF('Форма 1'!$AE280=2,'Форма 1'!$H280*VLOOKUP('Форма 1'!$F280,'Придельники до 2021'!$B$4:$X$28,13,0),IF('Форма 1'!$AE280=3,'Форма 1'!$H280*VLOOKUP('Форма 1'!$F280,'Придельники до 2021'!$B$4:$X$28,12,0)))))</f>
        <v/>
      </c>
      <c r="O280" s="103" t="str">
        <f>IF(ISNUMBER('Форма 1'!AF280),'Форма 1'!$H280*VLOOKUP('Форма 1'!$F280,'Придельники до 2021'!$B$4:$X$28,'Форма 1'!AF$8),"")</f>
        <v/>
      </c>
      <c r="P280" s="87"/>
      <c r="Q280" s="103" t="str">
        <f>IF(ISNUMBER('Форма 1'!AH280),'Форма 1'!$H280*VLOOKUP('Форма 1'!$F280,'Придельники до 2021'!$B$4:$X$28,'Форма 1'!AH$8),"")</f>
        <v/>
      </c>
      <c r="R280" s="103" t="str">
        <f>IF(ISNUMBER('Форма 1'!AI280),'Форма 1'!$H280*VLOOKUP('Форма 1'!$F280,'Придельники до 2021'!$B$4:$X$28,'Форма 1'!AI$8),"")</f>
        <v/>
      </c>
      <c r="S280" s="103" t="str">
        <f>IF(ISNUMBER('Форма 1'!AJ280),'Форма 1'!$H280*VLOOKUP('Форма 1'!$F280,'Придельники до 2021'!$B$4:$X$28,'Форма 1'!AJ$8),"")</f>
        <v/>
      </c>
      <c r="T280" s="87"/>
    </row>
    <row r="281" spans="1:20">
      <c r="A281" s="188">
        <f t="shared" si="28"/>
        <v>30</v>
      </c>
      <c r="B281" s="189" t="s">
        <v>388</v>
      </c>
      <c r="C281" s="99">
        <f t="shared" si="27"/>
        <v>19224564</v>
      </c>
      <c r="D281" s="103" t="str">
        <f>IF(ISNUMBER('Форма 1'!U281),'Форма 1'!$H281*VLOOKUP('Форма 1'!$F281,'Придельники до 2021'!$B$4:$X$28,'Форма 1'!U$8),"")</f>
        <v/>
      </c>
      <c r="E281" s="103" t="str">
        <f>IF(ISNUMBER('Форма 1'!V281),'Форма 1'!$H281*VLOOKUP('Форма 1'!$F281,'Придельники до 2021'!$B$4:$X$28,'Форма 1'!V$8),"")</f>
        <v/>
      </c>
      <c r="F281" s="103" t="str">
        <f>IF(ISNUMBER('Форма 1'!W281),'Форма 1'!$H281*VLOOKUP('Форма 1'!$F281,'Придельники до 2021'!$B$4:$X$28,'Форма 1'!W$8),"")</f>
        <v/>
      </c>
      <c r="G281" s="103" t="str">
        <f>IF(ISNUMBER('Форма 1'!X281),'Форма 1'!$H281*VLOOKUP('Форма 1'!$F281,'Придельники до 2021'!$B$4:$X$28,'Форма 1'!X$8),"")</f>
        <v/>
      </c>
      <c r="H281" s="103" t="str">
        <f>IF(ISNUMBER('Форма 1'!Y281),'Форма 1'!$H281*VLOOKUP('Форма 1'!$F281,'Придельники до 2021'!$B$4:$X$28,'Форма 1'!Y$8),"")</f>
        <v/>
      </c>
      <c r="I281" s="103" t="str">
        <f>IF(ISNUMBER('Форма 1'!Z281),'Форма 1'!$H281*VLOOKUP('Форма 1'!$F281,'Придельники до 2021'!$B$4:$X$28,'Форма 1'!Z$8),"")</f>
        <v/>
      </c>
      <c r="J281" s="103" t="str">
        <f>IF(ISNUMBER('Форма 1'!AA281),'Форма 1'!$H281*VLOOKUP('Форма 1'!$F281,'Придельники до 2021'!$B$4:$X$28,'Форма 1'!AA$8),"")</f>
        <v/>
      </c>
      <c r="K281" s="90">
        <v>6</v>
      </c>
      <c r="L281" s="87">
        <f>3204094*K281</f>
        <v>19224564</v>
      </c>
      <c r="M281" s="103" t="str">
        <f>IF(ISNUMBER('Форма 1'!AD281),'Форма 1'!$H281*VLOOKUP('Форма 1'!$F281,'Придельники до 2021'!$B$4:$X$28,'Форма 1'!AD$8),"")</f>
        <v/>
      </c>
      <c r="N281" s="103" t="str">
        <f>IF(ISBLANK('Форма 1'!$AE281),"",IF('Форма 1'!$AE281=1,'Форма 1'!$H281*VLOOKUP('Форма 1'!$F281,'Придельники до 2021'!$B$4:$X$28,'Форма 1'!$AE$8,0),IF('Форма 1'!$AE281=2,'Форма 1'!$H281*VLOOKUP('Форма 1'!$F281,'Придельники до 2021'!$B$4:$X$28,13,0),IF('Форма 1'!$AE281=3,'Форма 1'!$H281*VLOOKUP('Форма 1'!$F281,'Придельники до 2021'!$B$4:$X$28,12,0)))))</f>
        <v/>
      </c>
      <c r="O281" s="103" t="str">
        <f>IF(ISNUMBER('Форма 1'!AF281),'Форма 1'!$H281*VLOOKUP('Форма 1'!$F281,'Придельники до 2021'!$B$4:$X$28,'Форма 1'!AF$8),"")</f>
        <v/>
      </c>
      <c r="P281" s="87"/>
      <c r="Q281" s="103" t="str">
        <f>IF(ISNUMBER('Форма 1'!AH281),'Форма 1'!$H281*VLOOKUP('Форма 1'!$F281,'Придельники до 2021'!$B$4:$X$28,'Форма 1'!AH$8),"")</f>
        <v/>
      </c>
      <c r="R281" s="103" t="str">
        <f>IF(ISNUMBER('Форма 1'!AI281),'Форма 1'!$H281*VLOOKUP('Форма 1'!$F281,'Придельники до 2021'!$B$4:$X$28,'Форма 1'!AI$8),"")</f>
        <v/>
      </c>
      <c r="S281" s="103" t="str">
        <f>IF(ISNUMBER('Форма 1'!AJ281),'Форма 1'!$H281*VLOOKUP('Форма 1'!$F281,'Придельники до 2021'!$B$4:$X$28,'Форма 1'!AJ$8),"")</f>
        <v/>
      </c>
      <c r="T281" s="87"/>
    </row>
    <row r="282" spans="1:20">
      <c r="A282" s="188">
        <f t="shared" si="28"/>
        <v>31</v>
      </c>
      <c r="B282" s="189" t="s">
        <v>389</v>
      </c>
      <c r="C282" s="99">
        <f t="shared" si="27"/>
        <v>2240733</v>
      </c>
      <c r="D282" s="103" t="str">
        <f>IF(ISNUMBER('Форма 1'!U282),'Форма 1'!$H282*VLOOKUP('Форма 1'!$F282,'Придельники до 2021'!$B$4:$X$28,'Форма 1'!U$8),"")</f>
        <v/>
      </c>
      <c r="E282" s="103" t="str">
        <f>IF(ISNUMBER('Форма 1'!V282),'Форма 1'!$H282*VLOOKUP('Форма 1'!$F282,'Придельники до 2021'!$B$4:$X$28,'Форма 1'!V$8),"")</f>
        <v/>
      </c>
      <c r="F282" s="103" t="str">
        <f>IF(ISNUMBER('Форма 1'!W282),'Форма 1'!$H282*VLOOKUP('Форма 1'!$F282,'Придельники до 2021'!$B$4:$X$28,'Форма 1'!W$8),"")</f>
        <v/>
      </c>
      <c r="G282" s="103" t="str">
        <f>IF(ISNUMBER('Форма 1'!X282),'Форма 1'!$H282*VLOOKUP('Форма 1'!$F282,'Придельники до 2021'!$B$4:$X$28,'Форма 1'!X$8),"")</f>
        <v/>
      </c>
      <c r="H282" s="103" t="str">
        <f>IF(ISNUMBER('Форма 1'!Y282),'Форма 1'!$H282*VLOOKUP('Форма 1'!$F282,'Придельники до 2021'!$B$4:$X$28,'Форма 1'!Y$8),"")</f>
        <v/>
      </c>
      <c r="I282" s="103" t="str">
        <f>IF(ISNUMBER('Форма 1'!Z282),'Форма 1'!$H282*VLOOKUP('Форма 1'!$F282,'Придельники до 2021'!$B$4:$X$28,'Форма 1'!Z$8),"")</f>
        <v/>
      </c>
      <c r="J282" s="103" t="str">
        <f>IF(ISNUMBER('Форма 1'!AA282),'Форма 1'!$H282*VLOOKUP('Форма 1'!$F282,'Придельники до 2021'!$B$4:$X$28,'Форма 1'!AA$8),"")</f>
        <v/>
      </c>
      <c r="K282" s="90">
        <v>1</v>
      </c>
      <c r="L282" s="87">
        <v>2240733</v>
      </c>
      <c r="M282" s="103" t="str">
        <f>IF(ISNUMBER('Форма 1'!AD282),'Форма 1'!$H282*VLOOKUP('Форма 1'!$F282,'Придельники до 2021'!$B$4:$X$28,'Форма 1'!AD$8),"")</f>
        <v/>
      </c>
      <c r="N282" s="103" t="str">
        <f>IF(ISBLANK('Форма 1'!$AE282),"",IF('Форма 1'!$AE282=1,'Форма 1'!$H282*VLOOKUP('Форма 1'!$F282,'Придельники до 2021'!$B$4:$X$28,'Форма 1'!$AE$8,0),IF('Форма 1'!$AE282=2,'Форма 1'!$H282*VLOOKUP('Форма 1'!$F282,'Придельники до 2021'!$B$4:$X$28,13,0),IF('Форма 1'!$AE282=3,'Форма 1'!$H282*VLOOKUP('Форма 1'!$F282,'Придельники до 2021'!$B$4:$X$28,12,0)))))</f>
        <v/>
      </c>
      <c r="O282" s="103" t="str">
        <f>IF(ISNUMBER('Форма 1'!AF282),'Форма 1'!$H282*VLOOKUP('Форма 1'!$F282,'Придельники до 2021'!$B$4:$X$28,'Форма 1'!AF$8),"")</f>
        <v/>
      </c>
      <c r="P282" s="87"/>
      <c r="Q282" s="103" t="str">
        <f>IF(ISNUMBER('Форма 1'!AH282),'Форма 1'!$H282*VLOOKUP('Форма 1'!$F282,'Придельники до 2021'!$B$4:$X$28,'Форма 1'!AH$8),"")</f>
        <v/>
      </c>
      <c r="R282" s="103" t="str">
        <f>IF(ISNUMBER('Форма 1'!AI282),'Форма 1'!$H282*VLOOKUP('Форма 1'!$F282,'Придельники до 2021'!$B$4:$X$28,'Форма 1'!AI$8),"")</f>
        <v/>
      </c>
      <c r="S282" s="103" t="str">
        <f>IF(ISNUMBER('Форма 1'!AJ282),'Форма 1'!$H282*VLOOKUP('Форма 1'!$F282,'Придельники до 2021'!$B$4:$X$28,'Форма 1'!AJ$8),"")</f>
        <v/>
      </c>
      <c r="T282" s="87"/>
    </row>
    <row r="283" spans="1:20">
      <c r="A283" s="188">
        <f t="shared" si="28"/>
        <v>32</v>
      </c>
      <c r="B283" s="195" t="s">
        <v>390</v>
      </c>
      <c r="C283" s="99">
        <f t="shared" si="27"/>
        <v>28844892.936000001</v>
      </c>
      <c r="D283" s="103" t="str">
        <f>IF(ISNUMBER('Форма 1'!U283),'Форма 1'!$H283*VLOOKUP('Форма 1'!$F283,'Придельники до 2021'!$B$4:$X$28,'Форма 1'!U$8),"")</f>
        <v/>
      </c>
      <c r="E283" s="103" t="str">
        <f>IF(ISNUMBER('Форма 1'!V283),'Форма 1'!$H283*VLOOKUP('Форма 1'!$F283,'Придельники до 2021'!$B$4:$X$28,'Форма 1'!V$8),"")</f>
        <v/>
      </c>
      <c r="F283" s="103" t="str">
        <f>IF(ISNUMBER('Форма 1'!W283),'Форма 1'!$H283*VLOOKUP('Форма 1'!$F283,'Придельники до 2021'!$B$4:$X$28,'Форма 1'!W$8),"")</f>
        <v/>
      </c>
      <c r="G283" s="103" t="str">
        <f>IF(ISNUMBER('Форма 1'!X283),'Форма 1'!$H283*VLOOKUP('Форма 1'!$F283,'Придельники до 2021'!$B$4:$X$28,'Форма 1'!X$8),"")</f>
        <v/>
      </c>
      <c r="H283" s="103" t="str">
        <f>IF(ISNUMBER('Форма 1'!Y283),'Форма 1'!$H283*VLOOKUP('Форма 1'!$F283,'Придельники до 2021'!$B$4:$X$28,'Форма 1'!Y$8),"")</f>
        <v/>
      </c>
      <c r="I283" s="103" t="str">
        <f>IF(ISNUMBER('Форма 1'!Z283),'Форма 1'!$H283*VLOOKUP('Форма 1'!$F283,'Придельники до 2021'!$B$4:$X$28,'Форма 1'!Z$8),"")</f>
        <v/>
      </c>
      <c r="J283" s="103" t="str">
        <f>IF(ISNUMBER('Форма 1'!AA283),'Форма 1'!$H283*VLOOKUP('Форма 1'!$F283,'Придельники до 2021'!$B$4:$X$28,'Форма 1'!AA$8),"")</f>
        <v/>
      </c>
      <c r="K283" s="90"/>
      <c r="L283" s="87"/>
      <c r="M283" s="103">
        <f>IF(ISNUMBER('Форма 1'!AD283),'Форма 1'!$H283*VLOOKUP('Форма 1'!$F283,'Придельники до 2021'!$B$4:$X$28,'Форма 1'!AD$8),"")</f>
        <v>28844892.936000001</v>
      </c>
      <c r="N283" s="103" t="str">
        <f>IF(ISBLANK('Форма 1'!$AE283),"",IF('Форма 1'!$AE283=1,'Форма 1'!$H283*VLOOKUP('Форма 1'!$F283,'Придельники до 2021'!$B$4:$X$28,'Форма 1'!$AE$8,0),IF('Форма 1'!$AE283=2,'Форма 1'!$H283*VLOOKUP('Форма 1'!$F283,'Придельники до 2021'!$B$4:$X$28,13,0),IF('Форма 1'!$AE283=3,'Форма 1'!$H283*VLOOKUP('Форма 1'!$F283,'Придельники до 2021'!$B$4:$X$28,12,0)))))</f>
        <v/>
      </c>
      <c r="O283" s="103" t="str">
        <f>IF(ISNUMBER('Форма 1'!AF283),'Форма 1'!$H283*VLOOKUP('Форма 1'!$F283,'Придельники до 2021'!$B$4:$X$28,'Форма 1'!AF$8),"")</f>
        <v/>
      </c>
      <c r="P283" s="87"/>
      <c r="Q283" s="103" t="str">
        <f>IF(ISNUMBER('Форма 1'!AH283),'Форма 1'!$H283*VLOOKUP('Форма 1'!$F283,'Придельники до 2021'!$B$4:$X$28,'Форма 1'!AH$8),"")</f>
        <v/>
      </c>
      <c r="R283" s="103" t="str">
        <f>IF(ISNUMBER('Форма 1'!AI283),'Форма 1'!$H283*VLOOKUP('Форма 1'!$F283,'Придельники до 2021'!$B$4:$X$28,'Форма 1'!AI$8),"")</f>
        <v/>
      </c>
      <c r="S283" s="103" t="str">
        <f>IF(ISNUMBER('Форма 1'!AJ283),'Форма 1'!$H283*VLOOKUP('Форма 1'!$F283,'Придельники до 2021'!$B$4:$X$28,'Форма 1'!AJ$8),"")</f>
        <v/>
      </c>
      <c r="T283" s="87"/>
    </row>
    <row r="284" spans="1:20">
      <c r="A284" s="188">
        <f t="shared" si="28"/>
        <v>33</v>
      </c>
      <c r="B284" s="189" t="s">
        <v>391</v>
      </c>
      <c r="C284" s="99">
        <f t="shared" si="27"/>
        <v>23665787.658</v>
      </c>
      <c r="D284" s="103" t="str">
        <f>IF(ISNUMBER('Форма 1'!U284),'Форма 1'!$H284*VLOOKUP('Форма 1'!$F284,'Придельники до 2021'!$B$4:$X$28,'Форма 1'!U$8),"")</f>
        <v/>
      </c>
      <c r="E284" s="103" t="str">
        <f>IF(ISNUMBER('Форма 1'!V284),'Форма 1'!$H284*VLOOKUP('Форма 1'!$F284,'Придельники до 2021'!$B$4:$X$28,'Форма 1'!V$8),"")</f>
        <v/>
      </c>
      <c r="F284" s="103" t="str">
        <f>IF(ISNUMBER('Форма 1'!W284),'Форма 1'!$H284*VLOOKUP('Форма 1'!$F284,'Придельники до 2021'!$B$4:$X$28,'Форма 1'!W$8),"")</f>
        <v/>
      </c>
      <c r="G284" s="103" t="str">
        <f>IF(ISNUMBER('Форма 1'!X284),'Форма 1'!$H284*VLOOKUP('Форма 1'!$F284,'Придельники до 2021'!$B$4:$X$28,'Форма 1'!X$8),"")</f>
        <v/>
      </c>
      <c r="H284" s="103" t="str">
        <f>IF(ISNUMBER('Форма 1'!Y284),'Форма 1'!$H284*VLOOKUP('Форма 1'!$F284,'Придельники до 2021'!$B$4:$X$28,'Форма 1'!Y$8),"")</f>
        <v/>
      </c>
      <c r="I284" s="103" t="str">
        <f>IF(ISNUMBER('Форма 1'!Z284),'Форма 1'!$H284*VLOOKUP('Форма 1'!$F284,'Придельники до 2021'!$B$4:$X$28,'Форма 1'!Z$8),"")</f>
        <v/>
      </c>
      <c r="J284" s="103" t="str">
        <f>IF(ISNUMBER('Форма 1'!AA284),'Форма 1'!$H284*VLOOKUP('Форма 1'!$F284,'Придельники до 2021'!$B$4:$X$28,'Форма 1'!AA$8),"")</f>
        <v/>
      </c>
      <c r="K284" s="90"/>
      <c r="L284" s="87"/>
      <c r="M284" s="103">
        <f>IF(ISNUMBER('Форма 1'!AD284),'Форма 1'!$H284*VLOOKUP('Форма 1'!$F284,'Придельники с 2022'!$B$4:$X$28,'Форма 1'!AD$8),"")</f>
        <v>7997228.3429999994</v>
      </c>
      <c r="N284" s="103">
        <f>IF(ISBLANK('Форма 1'!$AE284),"",IF('Форма 1'!$AE284=1,'Форма 1'!$H284*VLOOKUP('Форма 1'!$F284,'Придельники с 2022'!$B$4:$X$28,'Форма 1'!$AE$8,0),IF('Форма 1'!$AE284=2,'Форма 1'!$H284*VLOOKUP('Форма 1'!$F284,'Придельники с 2022'!$B$4:$X$28,13,0),IF('Форма 1'!$AE284=3,'Форма 1'!$H284*VLOOKUP('Форма 1'!$F284,'Придельники с 2022'!$B$4:$X$28,12,0)))))</f>
        <v>13790791.800000001</v>
      </c>
      <c r="O284" s="103">
        <f>IF(ISNUMBER('Форма 1'!AF284),'Форма 1'!$H284*VLOOKUP('Форма 1'!$F284,'Придельники до 2021'!$B$4:$X$28,'Форма 1'!AF$8),"")</f>
        <v>1877767.5150000001</v>
      </c>
      <c r="P284" s="87"/>
      <c r="Q284" s="103" t="str">
        <f>IF(ISNUMBER('Форма 1'!AH284),'Форма 1'!$H284*VLOOKUP('Форма 1'!$F284,'Придельники до 2021'!$B$4:$X$28,'Форма 1'!AH$8),"")</f>
        <v/>
      </c>
      <c r="R284" s="103" t="str">
        <f>IF(ISNUMBER('Форма 1'!AI284),'Форма 1'!$H284*VLOOKUP('Форма 1'!$F284,'Придельники до 2021'!$B$4:$X$28,'Форма 1'!AI$8),"")</f>
        <v/>
      </c>
      <c r="S284" s="103" t="str">
        <f>IF(ISNUMBER('Форма 1'!AJ284),'Форма 1'!$H284*VLOOKUP('Форма 1'!$F284,'Придельники до 2021'!$B$4:$X$28,'Форма 1'!AJ$8),"")</f>
        <v/>
      </c>
      <c r="T284" s="87"/>
    </row>
    <row r="285" spans="1:20">
      <c r="A285" s="188">
        <f t="shared" si="28"/>
        <v>34</v>
      </c>
      <c r="B285" s="189" t="s">
        <v>392</v>
      </c>
      <c r="C285" s="99">
        <f t="shared" si="27"/>
        <v>19052281.395</v>
      </c>
      <c r="D285" s="103" t="str">
        <f>IF(ISNUMBER('Форма 1'!U285),'Форма 1'!$H285*VLOOKUP('Форма 1'!$F285,'Придельники до 2021'!$B$4:$X$28,'Форма 1'!U$8),"")</f>
        <v/>
      </c>
      <c r="E285" s="103" t="str">
        <f>IF(ISNUMBER('Форма 1'!V285),'Форма 1'!$H285*VLOOKUP('Форма 1'!$F285,'Придельники до 2021'!$B$4:$X$28,'Форма 1'!V$8),"")</f>
        <v/>
      </c>
      <c r="F285" s="103" t="str">
        <f>IF(ISNUMBER('Форма 1'!W285),'Форма 1'!$H285*VLOOKUP('Форма 1'!$F285,'Придельники до 2021'!$B$4:$X$28,'Форма 1'!W$8),"")</f>
        <v/>
      </c>
      <c r="G285" s="103" t="str">
        <f>IF(ISNUMBER('Форма 1'!X285),'Форма 1'!$H285*VLOOKUP('Форма 1'!$F285,'Придельники до 2021'!$B$4:$X$28,'Форма 1'!X$8),"")</f>
        <v/>
      </c>
      <c r="H285" s="103" t="str">
        <f>IF(ISNUMBER('Форма 1'!Y285),'Форма 1'!$H285*VLOOKUP('Форма 1'!$F285,'Придельники до 2021'!$B$4:$X$28,'Форма 1'!Y$8),"")</f>
        <v/>
      </c>
      <c r="I285" s="103" t="str">
        <f>IF(ISNUMBER('Форма 1'!Z285),'Форма 1'!$H285*VLOOKUP('Форма 1'!$F285,'Придельники до 2021'!$B$4:$X$28,'Форма 1'!Z$8),"")</f>
        <v/>
      </c>
      <c r="J285" s="103" t="str">
        <f>IF(ISNUMBER('Форма 1'!AA285),'Форма 1'!$H285*VLOOKUP('Форма 1'!$F285,'Придельники до 2021'!$B$4:$X$28,'Форма 1'!AA$8),"")</f>
        <v/>
      </c>
      <c r="K285" s="90"/>
      <c r="L285" s="87"/>
      <c r="M285" s="103">
        <f>IF(ISNUMBER('Форма 1'!AD285),'Форма 1'!$H285*VLOOKUP('Форма 1'!$F285,'Придельники до 2021'!$B$4:$X$28,'Форма 1'!AD$8),"")</f>
        <v>5774684.5590000004</v>
      </c>
      <c r="N285" s="103">
        <f>IF(ISBLANK('Форма 1'!$AE285),"",IF('Форма 1'!$AE285=1,'Форма 1'!$H285*VLOOKUP('Форма 1'!$F285,'Придельники до 2021'!$B$4:$X$28,'Форма 1'!$AE$8,0),IF('Форма 1'!$AE285=2,'Форма 1'!$H285*VLOOKUP('Форма 1'!$F285,'Придельники до 2021'!$B$4:$X$28,13,0),IF('Форма 1'!$AE285=3,'Форма 1'!$H285*VLOOKUP('Форма 1'!$F285,'Придельники до 2021'!$B$4:$X$28,12,0)))))</f>
        <v>11184245.121000001</v>
      </c>
      <c r="O285" s="103">
        <f>IF(ISNUMBER('Форма 1'!AF285),'Форма 1'!$H285*VLOOKUP('Форма 1'!$F285,'Придельники до 2021'!$B$4:$X$28,'Форма 1'!AF$8),"")</f>
        <v>2093351.7150000001</v>
      </c>
      <c r="P285" s="87"/>
      <c r="Q285" s="103" t="str">
        <f>IF(ISNUMBER('Форма 1'!AH285),'Форма 1'!$H285*VLOOKUP('Форма 1'!$F285,'Придельники до 2021'!$B$4:$X$28,'Форма 1'!AH$8),"")</f>
        <v/>
      </c>
      <c r="R285" s="103" t="str">
        <f>IF(ISNUMBER('Форма 1'!AI285),'Форма 1'!$H285*VLOOKUP('Форма 1'!$F285,'Придельники до 2021'!$B$4:$X$28,'Форма 1'!AI$8),"")</f>
        <v/>
      </c>
      <c r="S285" s="103" t="str">
        <f>IF(ISNUMBER('Форма 1'!AJ285),'Форма 1'!$H285*VLOOKUP('Форма 1'!$F285,'Придельники до 2021'!$B$4:$X$28,'Форма 1'!AJ$8),"")</f>
        <v/>
      </c>
      <c r="T285" s="87"/>
    </row>
    <row r="286" spans="1:20">
      <c r="A286" s="188">
        <f>A3210+1</f>
        <v>57</v>
      </c>
      <c r="B286" s="189" t="s">
        <v>394</v>
      </c>
      <c r="C286" s="99">
        <f t="shared" si="27"/>
        <v>8962932</v>
      </c>
      <c r="D286" s="103" t="str">
        <f>IF(ISNUMBER('Форма 1'!U286),'Форма 1'!$H286*VLOOKUP('Форма 1'!$F286,'Придельники до 2021'!$B$4:$X$28,'Форма 1'!U$8),"")</f>
        <v/>
      </c>
      <c r="E286" s="103" t="str">
        <f>IF(ISNUMBER('Форма 1'!V286),'Форма 1'!$H286*VLOOKUP('Форма 1'!$F286,'Придельники до 2021'!$B$4:$X$28,'Форма 1'!V$8),"")</f>
        <v/>
      </c>
      <c r="F286" s="103" t="str">
        <f>IF(ISNUMBER('Форма 1'!W286),'Форма 1'!$H286*VLOOKUP('Форма 1'!$F286,'Придельники до 2021'!$B$4:$X$28,'Форма 1'!W$8),"")</f>
        <v/>
      </c>
      <c r="G286" s="103" t="str">
        <f>IF(ISNUMBER('Форма 1'!X286),'Форма 1'!$H286*VLOOKUP('Форма 1'!$F286,'Придельники до 2021'!$B$4:$X$28,'Форма 1'!X$8),"")</f>
        <v/>
      </c>
      <c r="H286" s="103" t="str">
        <f>IF(ISNUMBER('Форма 1'!Y286),'Форма 1'!$H286*VLOOKUP('Форма 1'!$F286,'Придельники до 2021'!$B$4:$X$28,'Форма 1'!Y$8),"")</f>
        <v/>
      </c>
      <c r="I286" s="103" t="str">
        <f>IF(ISNUMBER('Форма 1'!Z286),'Форма 1'!$H286*VLOOKUP('Форма 1'!$F286,'Придельники до 2021'!$B$4:$X$28,'Форма 1'!Z$8),"")</f>
        <v/>
      </c>
      <c r="J286" s="103" t="str">
        <f>IF(ISNUMBER('Форма 1'!AA286),'Форма 1'!$H286*VLOOKUP('Форма 1'!$F286,'Придельники до 2021'!$B$4:$X$28,'Форма 1'!AA$8),"")</f>
        <v/>
      </c>
      <c r="K286" s="90">
        <v>4</v>
      </c>
      <c r="L286" s="87">
        <v>8962932</v>
      </c>
      <c r="M286" s="103" t="str">
        <f>IF(ISNUMBER('Форма 1'!AD286),'Форма 1'!$H286*VLOOKUP('Форма 1'!$F286,'Придельники до 2021'!$B$4:$X$28,'Форма 1'!AD$8),"")</f>
        <v/>
      </c>
      <c r="N286" s="103" t="str">
        <f>IF(ISBLANK('Форма 1'!$AE286),"",IF('Форма 1'!$AE286=1,'Форма 1'!$H286*VLOOKUP('Форма 1'!$F286,'Придельники до 2021'!$B$4:$X$28,'Форма 1'!$AE$8,0),IF('Форма 1'!$AE286=2,'Форма 1'!$H286*VLOOKUP('Форма 1'!$F286,'Придельники до 2021'!$B$4:$X$28,13,0),IF('Форма 1'!$AE286=3,'Форма 1'!$H286*VLOOKUP('Форма 1'!$F286,'Придельники до 2021'!$B$4:$X$28,12,0)))))</f>
        <v/>
      </c>
      <c r="O286" s="103" t="str">
        <f>IF(ISNUMBER('Форма 1'!AF286),'Форма 1'!$H286*VLOOKUP('Форма 1'!$F286,'Придельники до 2021'!$B$4:$X$28,'Форма 1'!AF$8),"")</f>
        <v/>
      </c>
      <c r="P286" s="87"/>
      <c r="Q286" s="103" t="str">
        <f>IF(ISNUMBER('Форма 1'!AH286),'Форма 1'!$H286*VLOOKUP('Форма 1'!$F286,'Придельники до 2021'!$B$4:$X$28,'Форма 1'!AH$8),"")</f>
        <v/>
      </c>
      <c r="R286" s="103" t="str">
        <f>IF(ISNUMBER('Форма 1'!AI286),'Форма 1'!$H286*VLOOKUP('Форма 1'!$F286,'Придельники до 2021'!$B$4:$X$28,'Форма 1'!AI$8),"")</f>
        <v/>
      </c>
      <c r="S286" s="103" t="str">
        <f>IF(ISNUMBER('Форма 1'!AJ286),'Форма 1'!$H286*VLOOKUP('Форма 1'!$F286,'Придельники до 2021'!$B$4:$X$28,'Форма 1'!AJ$8),"")</f>
        <v/>
      </c>
      <c r="T286" s="87"/>
    </row>
    <row r="287" spans="1:20">
      <c r="A287" s="188">
        <f t="shared" si="28"/>
        <v>58</v>
      </c>
      <c r="B287" s="189" t="s">
        <v>395</v>
      </c>
      <c r="C287" s="99">
        <f t="shared" si="27"/>
        <v>15685131</v>
      </c>
      <c r="D287" s="103" t="str">
        <f>IF(ISNUMBER('Форма 1'!U287),'Форма 1'!$H287*VLOOKUP('Форма 1'!$F287,'Придельники до 2021'!$B$4:$X$28,'Форма 1'!U$8),"")</f>
        <v/>
      </c>
      <c r="E287" s="103" t="str">
        <f>IF(ISNUMBER('Форма 1'!V287),'Форма 1'!$H287*VLOOKUP('Форма 1'!$F287,'Придельники до 2021'!$B$4:$X$28,'Форма 1'!V$8),"")</f>
        <v/>
      </c>
      <c r="F287" s="103" t="str">
        <f>IF(ISNUMBER('Форма 1'!W287),'Форма 1'!$H287*VLOOKUP('Форма 1'!$F287,'Придельники до 2021'!$B$4:$X$28,'Форма 1'!W$8),"")</f>
        <v/>
      </c>
      <c r="G287" s="103" t="str">
        <f>IF(ISNUMBER('Форма 1'!X287),'Форма 1'!$H287*VLOOKUP('Форма 1'!$F287,'Придельники до 2021'!$B$4:$X$28,'Форма 1'!X$8),"")</f>
        <v/>
      </c>
      <c r="H287" s="103" t="str">
        <f>IF(ISNUMBER('Форма 1'!Y287),'Форма 1'!$H287*VLOOKUP('Форма 1'!$F287,'Придельники до 2021'!$B$4:$X$28,'Форма 1'!Y$8),"")</f>
        <v/>
      </c>
      <c r="I287" s="103" t="str">
        <f>IF(ISNUMBER('Форма 1'!Z287),'Форма 1'!$H287*VLOOKUP('Форма 1'!$F287,'Придельники до 2021'!$B$4:$X$28,'Форма 1'!Z$8),"")</f>
        <v/>
      </c>
      <c r="J287" s="103" t="str">
        <f>IF(ISNUMBER('Форма 1'!AA287),'Форма 1'!$H287*VLOOKUP('Форма 1'!$F287,'Придельники до 2021'!$B$4:$X$28,'Форма 1'!AA$8),"")</f>
        <v/>
      </c>
      <c r="K287" s="90">
        <v>7</v>
      </c>
      <c r="L287" s="87">
        <v>15685131</v>
      </c>
      <c r="M287" s="103" t="str">
        <f>IF(ISNUMBER('Форма 1'!AD287),'Форма 1'!$H287*VLOOKUP('Форма 1'!$F287,'Придельники до 2021'!$B$4:$X$28,'Форма 1'!AD$8),"")</f>
        <v/>
      </c>
      <c r="N287" s="103" t="str">
        <f>IF(ISBLANK('Форма 1'!$AE287),"",IF('Форма 1'!$AE287=1,'Форма 1'!$H287*VLOOKUP('Форма 1'!$F287,'Придельники до 2021'!$B$4:$X$28,'Форма 1'!$AE$8,0),IF('Форма 1'!$AE287=2,'Форма 1'!$H287*VLOOKUP('Форма 1'!$F287,'Придельники до 2021'!$B$4:$X$28,13,0),IF('Форма 1'!$AE287=3,'Форма 1'!$H287*VLOOKUP('Форма 1'!$F287,'Придельники до 2021'!$B$4:$X$28,12,0)))))</f>
        <v/>
      </c>
      <c r="O287" s="103" t="str">
        <f>IF(ISNUMBER('Форма 1'!AF287),'Форма 1'!$H287*VLOOKUP('Форма 1'!$F287,'Придельники до 2021'!$B$4:$X$28,'Форма 1'!AF$8),"")</f>
        <v/>
      </c>
      <c r="P287" s="87"/>
      <c r="Q287" s="103" t="str">
        <f>IF(ISNUMBER('Форма 1'!AH287),'Форма 1'!$H287*VLOOKUP('Форма 1'!$F287,'Придельники до 2021'!$B$4:$X$28,'Форма 1'!AH$8),"")</f>
        <v/>
      </c>
      <c r="R287" s="103" t="str">
        <f>IF(ISNUMBER('Форма 1'!AI287),'Форма 1'!$H287*VLOOKUP('Форма 1'!$F287,'Придельники до 2021'!$B$4:$X$28,'Форма 1'!AI$8),"")</f>
        <v/>
      </c>
      <c r="S287" s="103" t="str">
        <f>IF(ISNUMBER('Форма 1'!AJ287),'Форма 1'!$H287*VLOOKUP('Форма 1'!$F287,'Придельники до 2021'!$B$4:$X$28,'Форма 1'!AJ$8),"")</f>
        <v/>
      </c>
      <c r="T287" s="87"/>
    </row>
    <row r="288" spans="1:20">
      <c r="A288" s="188">
        <f t="shared" si="28"/>
        <v>59</v>
      </c>
      <c r="B288" s="189" t="s">
        <v>396</v>
      </c>
      <c r="C288" s="99">
        <f t="shared" si="27"/>
        <v>18960804.990000006</v>
      </c>
      <c r="D288" s="103" t="str">
        <f>IF(ISNUMBER('Форма 1'!U288),'Форма 1'!$H288*VLOOKUP('Форма 1'!$F288,'Придельники до 2021'!$B$4:$X$28,'Форма 1'!U$8),"")</f>
        <v/>
      </c>
      <c r="E288" s="103" t="str">
        <f>IF(ISNUMBER('Форма 1'!V288),'Форма 1'!$H288*VLOOKUP('Форма 1'!$F288,'Придельники до 2021'!$B$4:$X$28,'Форма 1'!V$8),"")</f>
        <v/>
      </c>
      <c r="F288" s="103" t="str">
        <f>IF(ISNUMBER('Форма 1'!W288),'Форма 1'!$H288*VLOOKUP('Форма 1'!$F288,'Придельники до 2021'!$B$4:$X$28,'Форма 1'!W$8),"")</f>
        <v/>
      </c>
      <c r="G288" s="103" t="str">
        <f>IF(ISNUMBER('Форма 1'!X288),'Форма 1'!$H288*VLOOKUP('Форма 1'!$F288,'Придельники до 2021'!$B$4:$X$28,'Форма 1'!X$8),"")</f>
        <v/>
      </c>
      <c r="H288" s="103" t="str">
        <f>IF(ISNUMBER('Форма 1'!Y288),'Форма 1'!$H288*VLOOKUP('Форма 1'!$F288,'Придельники до 2021'!$B$4:$X$28,'Форма 1'!Y$8),"")</f>
        <v/>
      </c>
      <c r="I288" s="103" t="str">
        <f>IF(ISNUMBER('Форма 1'!Z288),'Форма 1'!$H288*VLOOKUP('Форма 1'!$F288,'Придельники до 2021'!$B$4:$X$28,'Форма 1'!Z$8),"")</f>
        <v/>
      </c>
      <c r="J288" s="103" t="str">
        <f>IF(ISNUMBER('Форма 1'!AA288),'Форма 1'!$H288*VLOOKUP('Форма 1'!$F288,'Придельники до 2021'!$B$4:$X$28,'Форма 1'!AA$8),"")</f>
        <v/>
      </c>
      <c r="K288" s="90"/>
      <c r="L288" s="87"/>
      <c r="M288" s="103">
        <f>IF(ISNUMBER('Форма 1'!AD288),'Форма 1'!$H288*VLOOKUP('Форма 1'!$F288,'Придельники до 2021'!$B$4:$X$28,'Форма 1'!AD$8),"")</f>
        <v>5746958.3580000009</v>
      </c>
      <c r="N288" s="103">
        <f>IF(ISBLANK('Форма 1'!$AE288),"",IF('Форма 1'!$AE288=1,'Форма 1'!$H288*VLOOKUP('Форма 1'!$F288,'Придельники до 2021'!$B$4:$X$28,'Форма 1'!$AE$8,0),IF('Форма 1'!$AE288=2,'Форма 1'!$H288*VLOOKUP('Форма 1'!$F288,'Придельники до 2021'!$B$4:$X$28,13,0),IF('Форма 1'!$AE288=3,'Форма 1'!$H288*VLOOKUP('Форма 1'!$F288,'Придельники до 2021'!$B$4:$X$28,12,0)))))</f>
        <v>11130545.802000001</v>
      </c>
      <c r="O288" s="103">
        <f>IF(ISNUMBER('Форма 1'!AF288),'Форма 1'!$H288*VLOOKUP('Форма 1'!$F288,'Придельники до 2021'!$B$4:$X$28,'Форма 1'!AF$8),"")</f>
        <v>2083300.8300000003</v>
      </c>
      <c r="P288" s="87"/>
      <c r="Q288" s="103" t="str">
        <f>IF(ISNUMBER('Форма 1'!AH288),'Форма 1'!$H288*VLOOKUP('Форма 1'!$F288,'Придельники до 2021'!$B$4:$X$28,'Форма 1'!AH$8),"")</f>
        <v/>
      </c>
      <c r="R288" s="103" t="str">
        <f>IF(ISNUMBER('Форма 1'!AI288),'Форма 1'!$H288*VLOOKUP('Форма 1'!$F288,'Придельники до 2021'!$B$4:$X$28,'Форма 1'!AI$8),"")</f>
        <v/>
      </c>
      <c r="S288" s="103" t="str">
        <f>IF(ISNUMBER('Форма 1'!AJ288),'Форма 1'!$H288*VLOOKUP('Форма 1'!$F288,'Придельники до 2021'!$B$4:$X$28,'Форма 1'!AJ$8),"")</f>
        <v/>
      </c>
      <c r="T288" s="87"/>
    </row>
    <row r="289" spans="1:20">
      <c r="A289" s="188">
        <f t="shared" si="28"/>
        <v>60</v>
      </c>
      <c r="B289" s="189" t="s">
        <v>397</v>
      </c>
      <c r="C289" s="99">
        <f t="shared" si="27"/>
        <v>23115620.994000003</v>
      </c>
      <c r="D289" s="103">
        <f>IF(ISNUMBER('Форма 1'!U289),'Форма 1'!$H289*VLOOKUP('Форма 1'!$F289,'Придельники до 2021'!$B$4:$X$28,'Форма 1'!U$8),"")</f>
        <v>7430489.9940000009</v>
      </c>
      <c r="E289" s="103" t="str">
        <f>IF(ISNUMBER('Форма 1'!V289),'Форма 1'!$H289*VLOOKUP('Форма 1'!$F289,'Придельники до 2021'!$B$4:$X$28,'Форма 1'!V$8),"")</f>
        <v/>
      </c>
      <c r="F289" s="103" t="str">
        <f>IF(ISNUMBER('Форма 1'!W289),'Форма 1'!$H289*VLOOKUP('Форма 1'!$F289,'Придельники до 2021'!$B$4:$X$28,'Форма 1'!W$8),"")</f>
        <v/>
      </c>
      <c r="G289" s="103" t="str">
        <f>IF(ISNUMBER('Форма 1'!X289),'Форма 1'!$H289*VLOOKUP('Форма 1'!$F289,'Придельники до 2021'!$B$4:$X$28,'Форма 1'!X$8),"")</f>
        <v/>
      </c>
      <c r="H289" s="103" t="str">
        <f>IF(ISNUMBER('Форма 1'!Y289),'Форма 1'!$H289*VLOOKUP('Форма 1'!$F289,'Придельники до 2021'!$B$4:$X$28,'Форма 1'!Y$8),"")</f>
        <v/>
      </c>
      <c r="I289" s="103" t="str">
        <f>IF(ISNUMBER('Форма 1'!Z289),'Форма 1'!$H289*VLOOKUP('Форма 1'!$F289,'Придельники до 2021'!$B$4:$X$28,'Форма 1'!Z$8),"")</f>
        <v/>
      </c>
      <c r="J289" s="103" t="str">
        <f>IF(ISNUMBER('Форма 1'!AA289),'Форма 1'!$H289*VLOOKUP('Форма 1'!$F289,'Придельники до 2021'!$B$4:$X$28,'Форма 1'!AA$8),"")</f>
        <v/>
      </c>
      <c r="K289" s="90">
        <v>7</v>
      </c>
      <c r="L289" s="87">
        <f>2240733*K289</f>
        <v>15685131</v>
      </c>
      <c r="M289" s="103" t="str">
        <f>IF(ISNUMBER('Форма 1'!AD289),'Форма 1'!$H289*VLOOKUP('Форма 1'!$F289,'Придельники до 2021'!$B$4:$X$28,'Форма 1'!AD$8),"")</f>
        <v/>
      </c>
      <c r="N289" s="103" t="str">
        <f>IF(ISBLANK('Форма 1'!$AE289),"",IF('Форма 1'!$AE289=1,'Форма 1'!$H289*VLOOKUP('Форма 1'!$F289,'Придельники до 2021'!$B$4:$X$28,'Форма 1'!$AE$8,0),IF('Форма 1'!$AE289=2,'Форма 1'!$H289*VLOOKUP('Форма 1'!$F289,'Придельники до 2021'!$B$4:$X$28,13,0),IF('Форма 1'!$AE289=3,'Форма 1'!$H289*VLOOKUP('Форма 1'!$F289,'Придельники до 2021'!$B$4:$X$28,12,0)))))</f>
        <v/>
      </c>
      <c r="O289" s="103" t="str">
        <f>IF(ISNUMBER('Форма 1'!AF289),'Форма 1'!$H289*VLOOKUP('Форма 1'!$F289,'Придельники до 2021'!$B$4:$X$28,'Форма 1'!AF$8),"")</f>
        <v/>
      </c>
      <c r="P289" s="87"/>
      <c r="Q289" s="103" t="str">
        <f>IF(ISNUMBER('Форма 1'!AH289),'Форма 1'!$H289*VLOOKUP('Форма 1'!$F289,'Придельники до 2021'!$B$4:$X$28,'Форма 1'!AH$8),"")</f>
        <v/>
      </c>
      <c r="R289" s="103" t="str">
        <f>IF(ISNUMBER('Форма 1'!AI289),'Форма 1'!$H289*VLOOKUP('Форма 1'!$F289,'Придельники до 2021'!$B$4:$X$28,'Форма 1'!AI$8),"")</f>
        <v/>
      </c>
      <c r="S289" s="103" t="str">
        <f>IF(ISNUMBER('Форма 1'!AJ289),'Форма 1'!$H289*VLOOKUP('Форма 1'!$F289,'Придельники до 2021'!$B$4:$X$28,'Форма 1'!AJ$8),"")</f>
        <v/>
      </c>
      <c r="T289" s="87"/>
    </row>
    <row r="290" spans="1:20">
      <c r="A290" s="188">
        <f t="shared" si="28"/>
        <v>61</v>
      </c>
      <c r="B290" s="189" t="s">
        <v>398</v>
      </c>
      <c r="C290" s="99">
        <f t="shared" si="27"/>
        <v>11203665</v>
      </c>
      <c r="D290" s="103" t="str">
        <f>IF(ISNUMBER('Форма 1'!U290),'Форма 1'!$H290*VLOOKUP('Форма 1'!$F290,'Придельники до 2021'!$B$4:$X$28,'Форма 1'!U$8),"")</f>
        <v/>
      </c>
      <c r="E290" s="103" t="str">
        <f>IF(ISNUMBER('Форма 1'!V290),'Форма 1'!$H290*VLOOKUP('Форма 1'!$F290,'Придельники до 2021'!$B$4:$X$28,'Форма 1'!V$8),"")</f>
        <v/>
      </c>
      <c r="F290" s="103" t="str">
        <f>IF(ISNUMBER('Форма 1'!W290),'Форма 1'!$H290*VLOOKUP('Форма 1'!$F290,'Придельники до 2021'!$B$4:$X$28,'Форма 1'!W$8),"")</f>
        <v/>
      </c>
      <c r="G290" s="103" t="str">
        <f>IF(ISNUMBER('Форма 1'!X290),'Форма 1'!$H290*VLOOKUP('Форма 1'!$F290,'Придельники до 2021'!$B$4:$X$28,'Форма 1'!X$8),"")</f>
        <v/>
      </c>
      <c r="H290" s="103" t="str">
        <f>IF(ISNUMBER('Форма 1'!Y290),'Форма 1'!$H290*VLOOKUP('Форма 1'!$F290,'Придельники до 2021'!$B$4:$X$28,'Форма 1'!Y$8),"")</f>
        <v/>
      </c>
      <c r="I290" s="103" t="str">
        <f>IF(ISNUMBER('Форма 1'!Z290),'Форма 1'!$H290*VLOOKUP('Форма 1'!$F290,'Придельники до 2021'!$B$4:$X$28,'Форма 1'!Z$8),"")</f>
        <v/>
      </c>
      <c r="J290" s="103" t="str">
        <f>IF(ISNUMBER('Форма 1'!AA290),'Форма 1'!$H290*VLOOKUP('Форма 1'!$F290,'Придельники до 2021'!$B$4:$X$28,'Форма 1'!AA$8),"")</f>
        <v/>
      </c>
      <c r="K290" s="90">
        <v>5</v>
      </c>
      <c r="L290" s="87">
        <v>11203665</v>
      </c>
      <c r="M290" s="103" t="str">
        <f>IF(ISNUMBER('Форма 1'!AD290),'Форма 1'!$H290*VLOOKUP('Форма 1'!$F290,'Придельники до 2021'!$B$4:$X$28,'Форма 1'!AD$8),"")</f>
        <v/>
      </c>
      <c r="N290" s="103" t="str">
        <f>IF(ISBLANK('Форма 1'!$AE290),"",IF('Форма 1'!$AE290=1,'Форма 1'!$H290*VLOOKUP('Форма 1'!$F290,'Придельники до 2021'!$B$4:$X$28,'Форма 1'!$AE$8,0),IF('Форма 1'!$AE290=2,'Форма 1'!$H290*VLOOKUP('Форма 1'!$F290,'Придельники до 2021'!$B$4:$X$28,13,0),IF('Форма 1'!$AE290=3,'Форма 1'!$H290*VLOOKUP('Форма 1'!$F290,'Придельники до 2021'!$B$4:$X$28,12,0)))))</f>
        <v/>
      </c>
      <c r="O290" s="103" t="str">
        <f>IF(ISNUMBER('Форма 1'!AF290),'Форма 1'!$H290*VLOOKUP('Форма 1'!$F290,'Придельники до 2021'!$B$4:$X$28,'Форма 1'!AF$8),"")</f>
        <v/>
      </c>
      <c r="P290" s="87"/>
      <c r="Q290" s="103" t="str">
        <f>IF(ISNUMBER('Форма 1'!AH290),'Форма 1'!$H290*VLOOKUP('Форма 1'!$F290,'Придельники до 2021'!$B$4:$X$28,'Форма 1'!AH$8),"")</f>
        <v/>
      </c>
      <c r="R290" s="103" t="str">
        <f>IF(ISNUMBER('Форма 1'!AI290),'Форма 1'!$H290*VLOOKUP('Форма 1'!$F290,'Придельники до 2021'!$B$4:$X$28,'Форма 1'!AI$8),"")</f>
        <v/>
      </c>
      <c r="S290" s="103" t="str">
        <f>IF(ISNUMBER('Форма 1'!AJ290),'Форма 1'!$H290*VLOOKUP('Форма 1'!$F290,'Придельники до 2021'!$B$4:$X$28,'Форма 1'!AJ$8),"")</f>
        <v/>
      </c>
      <c r="T290" s="87"/>
    </row>
    <row r="291" spans="1:20">
      <c r="A291" s="188">
        <f t="shared" si="28"/>
        <v>62</v>
      </c>
      <c r="B291" s="189" t="s">
        <v>399</v>
      </c>
      <c r="C291" s="99">
        <f t="shared" si="27"/>
        <v>2997246.56</v>
      </c>
      <c r="D291" s="103" t="str">
        <f>IF(ISNUMBER('Форма 1'!U291),'Форма 1'!$H291*VLOOKUP('Форма 1'!$F291,'Придельники до 2021'!$B$4:$X$28,'Форма 1'!U$8),"")</f>
        <v/>
      </c>
      <c r="E291" s="103" t="str">
        <f>IF(ISNUMBER('Форма 1'!V291),'Форма 1'!$H291*VLOOKUP('Форма 1'!$F291,'Придельники до 2021'!$B$4:$X$28,'Форма 1'!V$8),"")</f>
        <v/>
      </c>
      <c r="F291" s="103" t="str">
        <f>IF(ISNUMBER('Форма 1'!W291),'Форма 1'!$H291*VLOOKUP('Форма 1'!$F291,'Придельники до 2021'!$B$4:$X$28,'Форма 1'!W$8),"")</f>
        <v/>
      </c>
      <c r="G291" s="103">
        <f>IF(ISNUMBER('Форма 1'!X291),'Форма 1'!$H291*VLOOKUP('Форма 1'!$F291,'Придельники до 2021'!$B$4:$X$28,'Форма 1'!X$8),"")</f>
        <v>824648.66</v>
      </c>
      <c r="H291" s="103">
        <f>IF(ISNUMBER('Форма 1'!Y291),'Форма 1'!$H291*VLOOKUP('Форма 1'!$F291,'Придельники с 2022'!$B$4:$X$28,'Форма 1'!Y$8),"")</f>
        <v>2172597.9</v>
      </c>
      <c r="I291" s="103" t="str">
        <f>IF(ISNUMBER('Форма 1'!Z291),'Форма 1'!$H291*VLOOKUP('Форма 1'!$F291,'Придельники до 2021'!$B$4:$X$28,'Форма 1'!Z$8),"")</f>
        <v/>
      </c>
      <c r="J291" s="103" t="str">
        <f>IF(ISNUMBER('Форма 1'!AA291),'Форма 1'!$H291*VLOOKUP('Форма 1'!$F291,'Придельники до 2021'!$B$4:$X$28,'Форма 1'!AA$8),"")</f>
        <v/>
      </c>
      <c r="K291" s="90"/>
      <c r="L291" s="87"/>
      <c r="M291" s="103" t="str">
        <f>IF(ISNUMBER('Форма 1'!AD291),'Форма 1'!$H291*VLOOKUP('Форма 1'!$F291,'Придельники до 2021'!$B$4:$X$28,'Форма 1'!AD$8),"")</f>
        <v/>
      </c>
      <c r="N291" s="103" t="str">
        <f>IF(ISBLANK('Форма 1'!$AE291),"",IF('Форма 1'!$AE291=1,'Форма 1'!$H291*VLOOKUP('Форма 1'!$F291,'Придельники до 2021'!$B$4:$X$28,'Форма 1'!$AE$8,0),IF('Форма 1'!$AE291=2,'Форма 1'!$H291*VLOOKUP('Форма 1'!$F291,'Придельники до 2021'!$B$4:$X$28,13,0),IF('Форма 1'!$AE291=3,'Форма 1'!$H291*VLOOKUP('Форма 1'!$F291,'Придельники до 2021'!$B$4:$X$28,12,0)))))</f>
        <v/>
      </c>
      <c r="O291" s="103" t="str">
        <f>IF(ISNUMBER('Форма 1'!AF291),'Форма 1'!$H291*VLOOKUP('Форма 1'!$F291,'Придельники до 2021'!$B$4:$X$28,'Форма 1'!AF$8),"")</f>
        <v/>
      </c>
      <c r="P291" s="87"/>
      <c r="Q291" s="103" t="str">
        <f>IF(ISNUMBER('Форма 1'!AH291),'Форма 1'!$H291*VLOOKUP('Форма 1'!$F291,'Придельники до 2021'!$B$4:$X$28,'Форма 1'!AH$8),"")</f>
        <v/>
      </c>
      <c r="R291" s="103" t="str">
        <f>IF(ISNUMBER('Форма 1'!AI291),'Форма 1'!$H291*VLOOKUP('Форма 1'!$F291,'Придельники до 2021'!$B$4:$X$28,'Форма 1'!AI$8),"")</f>
        <v/>
      </c>
      <c r="S291" s="103" t="str">
        <f>IF(ISNUMBER('Форма 1'!AJ291),'Форма 1'!$H291*VLOOKUP('Форма 1'!$F291,'Придельники до 2021'!$B$4:$X$28,'Форма 1'!AJ$8),"")</f>
        <v/>
      </c>
      <c r="T291" s="87"/>
    </row>
    <row r="292" spans="1:20">
      <c r="A292" s="188">
        <f t="shared" si="28"/>
        <v>63</v>
      </c>
      <c r="B292" s="189" t="s">
        <v>400</v>
      </c>
      <c r="C292" s="99">
        <f t="shared" si="27"/>
        <v>20767703.4736</v>
      </c>
      <c r="D292" s="103">
        <f>IF(ISNUMBER('Форма 1'!U292),'Форма 1'!$H292*VLOOKUP('Форма 1'!$F292,'Придельники с 2022'!$B$4:$X$28,'Форма 1'!U$8),"")</f>
        <v>1179654.9946999999</v>
      </c>
      <c r="E292" s="103">
        <f>IF(ISNUMBER('Форма 1'!V292),'Форма 1'!$H292*VLOOKUP('Форма 1'!$F292,'Придельники с 2022'!$B$4:$X$28,'Форма 1'!V$8),"")</f>
        <v>5647614.4627999999</v>
      </c>
      <c r="F292" s="103" t="str">
        <f>IF(ISNUMBER('Форма 1'!W292),'Форма 1'!$H292*VLOOKUP('Форма 1'!$F292,'Придельники до 2021'!$B$4:$X$28,'Форма 1'!W$8),"")</f>
        <v/>
      </c>
      <c r="G292" s="103">
        <f>IF(ISNUMBER('Форма 1'!X292),'Форма 1'!$H292*VLOOKUP('Форма 1'!$F292,'Придельники до 2021'!$B$4:$X$28,'Форма 1'!X$8),"")</f>
        <v>738064.777</v>
      </c>
      <c r="H292" s="103">
        <f>IF(ISNUMBER('Форма 1'!Y292),'Форма 1'!$H292*VLOOKUP('Форма 1'!$F292,'Придельники с 2022'!$B$4:$X$28,'Форма 1'!Y$8),"")</f>
        <v>1944486.2549999999</v>
      </c>
      <c r="I292" s="103">
        <f>IF(ISNUMBER('Форма 1'!Z292),'Форма 1'!$H292*VLOOKUP('Форма 1'!$F292,'Придельники до 2021'!$B$4:$X$28,'Форма 1'!Z$8),"")</f>
        <v>1033676.6337</v>
      </c>
      <c r="J292" s="103" t="str">
        <f>IF(ISNUMBER('Форма 1'!AA292),'Форма 1'!$H292*VLOOKUP('Форма 1'!$F292,'Придельники до 2021'!$B$4:$X$28,'Форма 1'!AA$8),"")</f>
        <v/>
      </c>
      <c r="K292" s="90"/>
      <c r="L292" s="87"/>
      <c r="M292" s="103">
        <f>IF(ISNUMBER('Форма 1'!AD292),'Форма 1'!$H292*VLOOKUP('Форма 1'!$F292,'Придельники с 2022'!$B$4:$X$28,'Форма 1'!AD$8),"")</f>
        <v>10224206.350400001</v>
      </c>
      <c r="N292" s="103" t="str">
        <f>IF(ISBLANK('Форма 1'!$AE292),"",IF('Форма 1'!$AE292=1,'Форма 1'!$H292*VLOOKUP('Форма 1'!$F292,'Придельники до 2021'!$B$4:$X$28,'Форма 1'!$AE$8,0),IF('Форма 1'!$AE292=2,'Форма 1'!$H292*VLOOKUP('Форма 1'!$F292,'Придельники до 2021'!$B$4:$X$28,13,0),IF('Форма 1'!$AE292=3,'Форма 1'!$H292*VLOOKUP('Форма 1'!$F292,'Придельники до 2021'!$B$4:$X$28,12,0)))))</f>
        <v/>
      </c>
      <c r="O292" s="103" t="str">
        <f>IF(ISNUMBER('Форма 1'!AF292),'Форма 1'!$H292*VLOOKUP('Форма 1'!$F292,'Придельники до 2021'!$B$4:$X$28,'Форма 1'!AF$8),"")</f>
        <v/>
      </c>
      <c r="P292" s="87"/>
      <c r="Q292" s="103" t="str">
        <f>IF(ISNUMBER('Форма 1'!AH292),'Форма 1'!$H292*VLOOKUP('Форма 1'!$F292,'Придельники до 2021'!$B$4:$X$28,'Форма 1'!AH$8),"")</f>
        <v/>
      </c>
      <c r="R292" s="103" t="str">
        <f>IF(ISNUMBER('Форма 1'!AI292),'Форма 1'!$H292*VLOOKUP('Форма 1'!$F292,'Придельники до 2021'!$B$4:$X$28,'Форма 1'!AI$8),"")</f>
        <v/>
      </c>
      <c r="S292" s="103" t="str">
        <f>IF(ISNUMBER('Форма 1'!AJ292),'Форма 1'!$H292*VLOOKUP('Форма 1'!$F292,'Придельники до 2021'!$B$4:$X$28,'Форма 1'!AJ$8),"")</f>
        <v/>
      </c>
      <c r="T292" s="87"/>
    </row>
    <row r="293" spans="1:20">
      <c r="A293" s="188">
        <f t="shared" si="28"/>
        <v>64</v>
      </c>
      <c r="B293" s="189" t="s">
        <v>401</v>
      </c>
      <c r="C293" s="99">
        <f t="shared" si="27"/>
        <v>6406043.709999999</v>
      </c>
      <c r="D293" s="103" t="str">
        <f>IF(ISNUMBER('Форма 1'!U293),'Форма 1'!$H293*VLOOKUP('Форма 1'!$F293,'Придельники до 2021'!$B$4:$X$28,'Форма 1'!U$8),"")</f>
        <v/>
      </c>
      <c r="E293" s="103" t="str">
        <f>IF(ISNUMBER('Форма 1'!V293),'Форма 1'!$H293*VLOOKUP('Форма 1'!$F293,'Придельники до 2021'!$B$4:$X$28,'Форма 1'!V$8),"")</f>
        <v/>
      </c>
      <c r="F293" s="103" t="str">
        <f>IF(ISNUMBER('Форма 1'!W293),'Форма 1'!$H293*VLOOKUP('Форма 1'!$F293,'Придельники до 2021'!$B$4:$X$28,'Форма 1'!W$8),"")</f>
        <v/>
      </c>
      <c r="G293" s="103">
        <f>IF(ISNUMBER('Форма 1'!X293),'Форма 1'!$H293*VLOOKUP('Форма 1'!$F293,'Придельники до 2021'!$B$4:$X$28,'Форма 1'!X$8),"")</f>
        <v>1490876.09</v>
      </c>
      <c r="H293" s="103" t="str">
        <f>IF(ISNUMBER('Форма 1'!Y293),'Форма 1'!$H293*VLOOKUP('Форма 1'!$F293,'Придельники до 2021'!$B$4:$X$28,'Форма 1'!Y$8),"")</f>
        <v/>
      </c>
      <c r="I293" s="103" t="str">
        <f>IF(ISNUMBER('Форма 1'!Z293),'Форма 1'!$H293*VLOOKUP('Форма 1'!$F293,'Придельники до 2021'!$B$4:$X$28,'Форма 1'!Z$8),"")</f>
        <v/>
      </c>
      <c r="J293" s="103">
        <f>IF(ISNUMBER('Форма 1'!AA293),'Форма 1'!$H293*VLOOKUP('Форма 1'!$F293,'Придельники до 2021'!$B$4:$X$28,'Форма 1'!AA$8),"")</f>
        <v>4915167.6199999992</v>
      </c>
      <c r="K293" s="90"/>
      <c r="L293" s="87"/>
      <c r="M293" s="103" t="str">
        <f>IF(ISNUMBER('Форма 1'!AD293),'Форма 1'!$H293*VLOOKUP('Форма 1'!$F293,'Придельники до 2021'!$B$4:$X$28,'Форма 1'!AD$8),"")</f>
        <v/>
      </c>
      <c r="N293" s="103" t="str">
        <f>IF(ISBLANK('Форма 1'!$AE293),"",IF('Форма 1'!$AE293=1,'Форма 1'!$H293*VLOOKUP('Форма 1'!$F293,'Придельники до 2021'!$B$4:$X$28,'Форма 1'!$AE$8,0),IF('Форма 1'!$AE293=2,'Форма 1'!$H293*VLOOKUP('Форма 1'!$F293,'Придельники до 2021'!$B$4:$X$28,13,0),IF('Форма 1'!$AE293=3,'Форма 1'!$H293*VLOOKUP('Форма 1'!$F293,'Придельники до 2021'!$B$4:$X$28,12,0)))))</f>
        <v/>
      </c>
      <c r="O293" s="103" t="str">
        <f>IF(ISNUMBER('Форма 1'!AF293),'Форма 1'!$H293*VLOOKUP('Форма 1'!$F293,'Придельники до 2021'!$B$4:$X$28,'Форма 1'!AF$8),"")</f>
        <v/>
      </c>
      <c r="P293" s="87"/>
      <c r="Q293" s="103" t="str">
        <f>IF(ISNUMBER('Форма 1'!AH293),'Форма 1'!$H293*VLOOKUP('Форма 1'!$F293,'Придельники до 2021'!$B$4:$X$28,'Форма 1'!AH$8),"")</f>
        <v/>
      </c>
      <c r="R293" s="103" t="str">
        <f>IF(ISNUMBER('Форма 1'!AI293),'Форма 1'!$H293*VLOOKUP('Форма 1'!$F293,'Придельники до 2021'!$B$4:$X$28,'Форма 1'!AI$8),"")</f>
        <v/>
      </c>
      <c r="S293" s="103" t="str">
        <f>IF(ISNUMBER('Форма 1'!AJ293),'Форма 1'!$H293*VLOOKUP('Форма 1'!$F293,'Придельники до 2021'!$B$4:$X$28,'Форма 1'!AJ$8),"")</f>
        <v/>
      </c>
      <c r="T293" s="87"/>
    </row>
    <row r="294" spans="1:20">
      <c r="A294" s="188">
        <f t="shared" si="28"/>
        <v>65</v>
      </c>
      <c r="B294" s="189" t="s">
        <v>402</v>
      </c>
      <c r="C294" s="99">
        <f t="shared" si="27"/>
        <v>1440533.088</v>
      </c>
      <c r="D294" s="103" t="str">
        <f>IF(ISNUMBER('Форма 1'!U294),'Форма 1'!$H294*VLOOKUP('Форма 1'!$F294,'Придельники до 2021'!$B$4:$X$28,'Форма 1'!U$8),"")</f>
        <v/>
      </c>
      <c r="E294" s="103" t="str">
        <f>IF(ISNUMBER('Форма 1'!V294),'Форма 1'!$H294*VLOOKUP('Форма 1'!$F294,'Придельники до 2021'!$B$4:$X$28,'Форма 1'!V$8),"")</f>
        <v/>
      </c>
      <c r="F294" s="103" t="str">
        <f>IF(ISNUMBER('Форма 1'!W294),'Форма 1'!$H294*VLOOKUP('Форма 1'!$F294,'Придельники до 2021'!$B$4:$X$28,'Форма 1'!W$8),"")</f>
        <v/>
      </c>
      <c r="G294" s="103">
        <f>IF(ISNUMBER('Форма 1'!X294),'Форма 1'!$H294*VLOOKUP('Форма 1'!$F294,'Придельники до 2021'!$B$4:$X$28,'Форма 1'!X$8),"")</f>
        <v>1440533.088</v>
      </c>
      <c r="H294" s="103" t="str">
        <f>IF(ISNUMBER('Форма 1'!Y294),'Форма 1'!$H294*VLOOKUP('Форма 1'!$F294,'Придельники до 2021'!$B$4:$X$28,'Форма 1'!Y$8),"")</f>
        <v/>
      </c>
      <c r="I294" s="103" t="str">
        <f>IF(ISNUMBER('Форма 1'!Z294),'Форма 1'!$H294*VLOOKUP('Форма 1'!$F294,'Придельники до 2021'!$B$4:$X$28,'Форма 1'!Z$8),"")</f>
        <v/>
      </c>
      <c r="J294" s="103" t="str">
        <f>IF(ISNUMBER('Форма 1'!AA294),'Форма 1'!$H294*VLOOKUP('Форма 1'!$F294,'Придельники до 2021'!$B$4:$X$28,'Форма 1'!AA$8),"")</f>
        <v/>
      </c>
      <c r="K294" s="90"/>
      <c r="L294" s="87"/>
      <c r="M294" s="103" t="str">
        <f>IF(ISNUMBER('Форма 1'!AD294),'Форма 1'!$H294*VLOOKUP('Форма 1'!$F294,'Придельники до 2021'!$B$4:$X$28,'Форма 1'!AD$8),"")</f>
        <v/>
      </c>
      <c r="N294" s="103" t="str">
        <f>IF(ISBLANK('Форма 1'!$AE294),"",IF('Форма 1'!$AE294=1,'Форма 1'!$H294*VLOOKUP('Форма 1'!$F294,'Придельники до 2021'!$B$4:$X$28,'Форма 1'!$AE$8,0),IF('Форма 1'!$AE294=2,'Форма 1'!$H294*VLOOKUP('Форма 1'!$F294,'Придельники до 2021'!$B$4:$X$28,13,0),IF('Форма 1'!$AE294=3,'Форма 1'!$H294*VLOOKUP('Форма 1'!$F294,'Придельники до 2021'!$B$4:$X$28,12,0)))))</f>
        <v/>
      </c>
      <c r="O294" s="103" t="str">
        <f>IF(ISNUMBER('Форма 1'!AF294),'Форма 1'!$H294*VLOOKUP('Форма 1'!$F294,'Придельники до 2021'!$B$4:$X$28,'Форма 1'!AF$8),"")</f>
        <v/>
      </c>
      <c r="P294" s="87"/>
      <c r="Q294" s="103" t="str">
        <f>IF(ISNUMBER('Форма 1'!AH294),'Форма 1'!$H294*VLOOKUP('Форма 1'!$F294,'Придельники до 2021'!$B$4:$X$28,'Форма 1'!AH$8),"")</f>
        <v/>
      </c>
      <c r="R294" s="103" t="str">
        <f>IF(ISNUMBER('Форма 1'!AI294),'Форма 1'!$H294*VLOOKUP('Форма 1'!$F294,'Придельники до 2021'!$B$4:$X$28,'Форма 1'!AI$8),"")</f>
        <v/>
      </c>
      <c r="S294" s="103" t="str">
        <f>IF(ISNUMBER('Форма 1'!AJ294),'Форма 1'!$H294*VLOOKUP('Форма 1'!$F294,'Придельники до 2021'!$B$4:$X$28,'Форма 1'!AJ$8),"")</f>
        <v/>
      </c>
      <c r="T294" s="87"/>
    </row>
    <row r="295" spans="1:20">
      <c r="A295" s="188">
        <f t="shared" si="28"/>
        <v>66</v>
      </c>
      <c r="B295" s="189" t="s">
        <v>403</v>
      </c>
      <c r="C295" s="99">
        <f t="shared" si="27"/>
        <v>2052895.852</v>
      </c>
      <c r="D295" s="103">
        <f>IF(ISNUMBER('Форма 1'!U295),'Форма 1'!$H295*VLOOKUP('Форма 1'!$F295,'Придельники до 2021'!$B$4:$X$28,'Форма 1'!U$8),"")</f>
        <v>2052895.852</v>
      </c>
      <c r="E295" s="103" t="str">
        <f>IF(ISNUMBER('Форма 1'!V295),'Форма 1'!$H295*VLOOKUP('Форма 1'!$F295,'Придельники до 2021'!$B$4:$X$28,'Форма 1'!V$8),"")</f>
        <v/>
      </c>
      <c r="F295" s="103" t="str">
        <f>IF(ISNUMBER('Форма 1'!W295),'Форма 1'!$H295*VLOOKUP('Форма 1'!$F295,'Придельники до 2021'!$B$4:$X$28,'Форма 1'!W$8),"")</f>
        <v/>
      </c>
      <c r="G295" s="103" t="str">
        <f>IF(ISNUMBER('Форма 1'!X295),'Форма 1'!$H295*VLOOKUP('Форма 1'!$F295,'Придельники до 2021'!$B$4:$X$28,'Форма 1'!X$8),"")</f>
        <v/>
      </c>
      <c r="H295" s="103" t="str">
        <f>IF(ISNUMBER('Форма 1'!Y295),'Форма 1'!$H295*VLOOKUP('Форма 1'!$F295,'Придельники до 2021'!$B$4:$X$28,'Форма 1'!Y$8),"")</f>
        <v/>
      </c>
      <c r="I295" s="103" t="str">
        <f>IF(ISNUMBER('Форма 1'!Z295),'Форма 1'!$H295*VLOOKUP('Форма 1'!$F295,'Придельники до 2021'!$B$4:$X$28,'Форма 1'!Z$8),"")</f>
        <v/>
      </c>
      <c r="J295" s="103" t="str">
        <f>IF(ISNUMBER('Форма 1'!AA295),'Форма 1'!$H295*VLOOKUP('Форма 1'!$F295,'Придельники до 2021'!$B$4:$X$28,'Форма 1'!AA$8),"")</f>
        <v/>
      </c>
      <c r="K295" s="90"/>
      <c r="L295" s="87"/>
      <c r="M295" s="103" t="str">
        <f>IF(ISNUMBER('Форма 1'!AD295),'Форма 1'!$H295*VLOOKUP('Форма 1'!$F295,'Придельники до 2021'!$B$4:$X$28,'Форма 1'!AD$8),"")</f>
        <v/>
      </c>
      <c r="N295" s="103" t="str">
        <f>IF(ISBLANK('Форма 1'!$AE295),"",IF('Форма 1'!$AE295=1,'Форма 1'!$H295*VLOOKUP('Форма 1'!$F295,'Придельники до 2021'!$B$4:$X$28,'Форма 1'!$AE$8,0),IF('Форма 1'!$AE295=2,'Форма 1'!$H295*VLOOKUP('Форма 1'!$F295,'Придельники до 2021'!$B$4:$X$28,13,0),IF('Форма 1'!$AE295=3,'Форма 1'!$H295*VLOOKUP('Форма 1'!$F295,'Придельники до 2021'!$B$4:$X$28,12,0)))))</f>
        <v/>
      </c>
      <c r="O295" s="103" t="str">
        <f>IF(ISNUMBER('Форма 1'!AF295),'Форма 1'!$H295*VLOOKUP('Форма 1'!$F295,'Придельники до 2021'!$B$4:$X$28,'Форма 1'!AF$8),"")</f>
        <v/>
      </c>
      <c r="P295" s="87"/>
      <c r="Q295" s="103" t="str">
        <f>IF(ISNUMBER('Форма 1'!AH295),'Форма 1'!$H295*VLOOKUP('Форма 1'!$F295,'Придельники до 2021'!$B$4:$X$28,'Форма 1'!AH$8),"")</f>
        <v/>
      </c>
      <c r="R295" s="103" t="str">
        <f>IF(ISNUMBER('Форма 1'!AI295),'Форма 1'!$H295*VLOOKUP('Форма 1'!$F295,'Придельники до 2021'!$B$4:$X$28,'Форма 1'!AI$8),"")</f>
        <v/>
      </c>
      <c r="S295" s="103" t="str">
        <f>IF(ISNUMBER('Форма 1'!AJ295),'Форма 1'!$H295*VLOOKUP('Форма 1'!$F295,'Придельники до 2021'!$B$4:$X$28,'Форма 1'!AJ$8),"")</f>
        <v/>
      </c>
      <c r="T295" s="87"/>
    </row>
    <row r="296" spans="1:20">
      <c r="A296" s="188">
        <f t="shared" si="28"/>
        <v>67</v>
      </c>
      <c r="B296" s="189" t="s">
        <v>404</v>
      </c>
      <c r="C296" s="99">
        <f t="shared" si="27"/>
        <v>3930316.7999999998</v>
      </c>
      <c r="D296" s="103" t="str">
        <f>IF(ISNUMBER('Форма 1'!U296),'Форма 1'!$H296*VLOOKUP('Форма 1'!$F296,'Придельники до 2021'!$B$4:$X$28,'Форма 1'!U$8),"")</f>
        <v/>
      </c>
      <c r="E296" s="103" t="str">
        <f>IF(ISNUMBER('Форма 1'!V296),'Форма 1'!$H296*VLOOKUP('Форма 1'!$F296,'Придельники до 2021'!$B$4:$X$28,'Форма 1'!V$8),"")</f>
        <v/>
      </c>
      <c r="F296" s="103" t="str">
        <f>IF(ISNUMBER('Форма 1'!W296),'Форма 1'!$H296*VLOOKUP('Форма 1'!$F296,'Придельники до 2021'!$B$4:$X$28,'Форма 1'!W$8),"")</f>
        <v/>
      </c>
      <c r="G296" s="103" t="str">
        <f>IF(ISNUMBER('Форма 1'!X296),'Форма 1'!$H296*VLOOKUP('Форма 1'!$F296,'Придельники до 2021'!$B$4:$X$28,'Форма 1'!X$8),"")</f>
        <v/>
      </c>
      <c r="H296" s="103" t="str">
        <f>IF(ISNUMBER('Форма 1'!Y296),'Форма 1'!$H296*VLOOKUP('Форма 1'!$F296,'Придельники до 2021'!$B$4:$X$28,'Форма 1'!Y$8),"")</f>
        <v/>
      </c>
      <c r="I296" s="103" t="str">
        <f>IF(ISNUMBER('Форма 1'!Z296),'Форма 1'!$H296*VLOOKUP('Форма 1'!$F296,'Придельники до 2021'!$B$4:$X$28,'Форма 1'!Z$8),"")</f>
        <v/>
      </c>
      <c r="J296" s="103" t="str">
        <f>IF(ISNUMBER('Форма 1'!AA296),'Форма 1'!$H296*VLOOKUP('Форма 1'!$F296,'Придельники до 2021'!$B$4:$X$28,'Форма 1'!AA$8),"")</f>
        <v/>
      </c>
      <c r="K296" s="90">
        <v>1</v>
      </c>
      <c r="L296" s="87">
        <f>3930316.8*K296</f>
        <v>3930316.7999999998</v>
      </c>
      <c r="M296" s="103" t="str">
        <f>IF(ISNUMBER('Форма 1'!AD296),'Форма 1'!$H296*VLOOKUP('Форма 1'!$F296,'Придельники до 2021'!$B$4:$X$28,'Форма 1'!AD$8),"")</f>
        <v/>
      </c>
      <c r="N296" s="103" t="str">
        <f>IF(ISBLANK('Форма 1'!$AE296),"",IF('Форма 1'!$AE296=1,'Форма 1'!$H296*VLOOKUP('Форма 1'!$F296,'Придельники до 2021'!$B$4:$X$28,'Форма 1'!$AE$8,0),IF('Форма 1'!$AE296=2,'Форма 1'!$H296*VLOOKUP('Форма 1'!$F296,'Придельники до 2021'!$B$4:$X$28,13,0),IF('Форма 1'!$AE296=3,'Форма 1'!$H296*VLOOKUP('Форма 1'!$F296,'Придельники до 2021'!$B$4:$X$28,12,0)))))</f>
        <v/>
      </c>
      <c r="O296" s="103" t="str">
        <f>IF(ISNUMBER('Форма 1'!AF296),'Форма 1'!$H296*VLOOKUP('Форма 1'!$F296,'Придельники до 2021'!$B$4:$X$28,'Форма 1'!AF$8),"")</f>
        <v/>
      </c>
      <c r="P296" s="87"/>
      <c r="Q296" s="103" t="str">
        <f>IF(ISNUMBER('Форма 1'!AH296),'Форма 1'!$H296*VLOOKUP('Форма 1'!$F296,'Придельники до 2021'!$B$4:$X$28,'Форма 1'!AH$8),"")</f>
        <v/>
      </c>
      <c r="R296" s="103" t="str">
        <f>IF(ISNUMBER('Форма 1'!AI296),'Форма 1'!$H296*VLOOKUP('Форма 1'!$F296,'Придельники до 2021'!$B$4:$X$28,'Форма 1'!AI$8),"")</f>
        <v/>
      </c>
      <c r="S296" s="103" t="str">
        <f>IF(ISNUMBER('Форма 1'!AJ296),'Форма 1'!$H296*VLOOKUP('Форма 1'!$F296,'Придельники до 2021'!$B$4:$X$28,'Форма 1'!AJ$8),"")</f>
        <v/>
      </c>
      <c r="T296" s="87"/>
    </row>
    <row r="297" spans="1:20">
      <c r="A297" s="188">
        <f t="shared" si="28"/>
        <v>68</v>
      </c>
      <c r="B297" s="189" t="s">
        <v>405</v>
      </c>
      <c r="C297" s="99">
        <f t="shared" si="27"/>
        <v>8962932</v>
      </c>
      <c r="D297" s="103" t="str">
        <f>IF(ISNUMBER('Форма 1'!U297),'Форма 1'!$H297*VLOOKUP('Форма 1'!$F297,'Придельники до 2021'!$B$4:$X$28,'Форма 1'!U$8),"")</f>
        <v/>
      </c>
      <c r="E297" s="103" t="str">
        <f>IF(ISNUMBER('Форма 1'!V297),'Форма 1'!$H297*VLOOKUP('Форма 1'!$F297,'Придельники до 2021'!$B$4:$X$28,'Форма 1'!V$8),"")</f>
        <v/>
      </c>
      <c r="F297" s="103" t="str">
        <f>IF(ISNUMBER('Форма 1'!W297),'Форма 1'!$H297*VLOOKUP('Форма 1'!$F297,'Придельники до 2021'!$B$4:$X$28,'Форма 1'!W$8),"")</f>
        <v/>
      </c>
      <c r="G297" s="103" t="str">
        <f>IF(ISNUMBER('Форма 1'!X297),'Форма 1'!$H297*VLOOKUP('Форма 1'!$F297,'Придельники до 2021'!$B$4:$X$28,'Форма 1'!X$8),"")</f>
        <v/>
      </c>
      <c r="H297" s="103" t="str">
        <f>IF(ISNUMBER('Форма 1'!Y297),'Форма 1'!$H297*VLOOKUP('Форма 1'!$F297,'Придельники до 2021'!$B$4:$X$28,'Форма 1'!Y$8),"")</f>
        <v/>
      </c>
      <c r="I297" s="103" t="str">
        <f>IF(ISNUMBER('Форма 1'!Z297),'Форма 1'!$H297*VLOOKUP('Форма 1'!$F297,'Придельники до 2021'!$B$4:$X$28,'Форма 1'!Z$8),"")</f>
        <v/>
      </c>
      <c r="J297" s="103" t="str">
        <f>IF(ISNUMBER('Форма 1'!AA297),'Форма 1'!$H297*VLOOKUP('Форма 1'!$F297,'Придельники до 2021'!$B$4:$X$28,'Форма 1'!AA$8),"")</f>
        <v/>
      </c>
      <c r="K297" s="90">
        <v>4</v>
      </c>
      <c r="L297" s="87">
        <v>8962932</v>
      </c>
      <c r="M297" s="103" t="str">
        <f>IF(ISNUMBER('Форма 1'!AD297),'Форма 1'!$H297*VLOOKUP('Форма 1'!$F297,'Придельники до 2021'!$B$4:$X$28,'Форма 1'!AD$8),"")</f>
        <v/>
      </c>
      <c r="N297" s="103" t="str">
        <f>IF(ISBLANK('Форма 1'!$AE297),"",IF('Форма 1'!$AE297=1,'Форма 1'!$H297*VLOOKUP('Форма 1'!$F297,'Придельники до 2021'!$B$4:$X$28,'Форма 1'!$AE$8,0),IF('Форма 1'!$AE297=2,'Форма 1'!$H297*VLOOKUP('Форма 1'!$F297,'Придельники до 2021'!$B$4:$X$28,13,0),IF('Форма 1'!$AE297=3,'Форма 1'!$H297*VLOOKUP('Форма 1'!$F297,'Придельники до 2021'!$B$4:$X$28,12,0)))))</f>
        <v/>
      </c>
      <c r="O297" s="103" t="str">
        <f>IF(ISNUMBER('Форма 1'!AF297),'Форма 1'!$H297*VLOOKUP('Форма 1'!$F297,'Придельники до 2021'!$B$4:$X$28,'Форма 1'!AF$8),"")</f>
        <v/>
      </c>
      <c r="P297" s="87"/>
      <c r="Q297" s="103" t="str">
        <f>IF(ISNUMBER('Форма 1'!AH297),'Форма 1'!$H297*VLOOKUP('Форма 1'!$F297,'Придельники до 2021'!$B$4:$X$28,'Форма 1'!AH$8),"")</f>
        <v/>
      </c>
      <c r="R297" s="103" t="str">
        <f>IF(ISNUMBER('Форма 1'!AI297),'Форма 1'!$H297*VLOOKUP('Форма 1'!$F297,'Придельники до 2021'!$B$4:$X$28,'Форма 1'!AI$8),"")</f>
        <v/>
      </c>
      <c r="S297" s="103" t="str">
        <f>IF(ISNUMBER('Форма 1'!AJ297),'Форма 1'!$H297*VLOOKUP('Форма 1'!$F297,'Придельники до 2021'!$B$4:$X$28,'Форма 1'!AJ$8),"")</f>
        <v/>
      </c>
      <c r="T297" s="87"/>
    </row>
    <row r="298" spans="1:20">
      <c r="A298" s="188">
        <f t="shared" si="28"/>
        <v>69</v>
      </c>
      <c r="B298" s="195" t="s">
        <v>406</v>
      </c>
      <c r="C298" s="99">
        <f t="shared" si="27"/>
        <v>44276515.309</v>
      </c>
      <c r="D298" s="103" t="str">
        <f>IF(ISNUMBER('Форма 1'!U298),'Форма 1'!$H298*VLOOKUP('Форма 1'!$F298,'Придельники до 2021'!$B$4:$X$28,'Форма 1'!U$8),"")</f>
        <v/>
      </c>
      <c r="E298" s="103" t="str">
        <f>IF(ISNUMBER('Форма 1'!V298),'Форма 1'!$H298*VLOOKUP('Форма 1'!$F298,'Придельники до 2021'!$B$4:$X$28,'Форма 1'!V$8),"")</f>
        <v/>
      </c>
      <c r="F298" s="103" t="str">
        <f>IF(ISNUMBER('Форма 1'!W298),'Форма 1'!$H298*VLOOKUP('Форма 1'!$F298,'Придельники до 2021'!$B$4:$X$28,'Форма 1'!W$8),"")</f>
        <v/>
      </c>
      <c r="G298" s="103" t="str">
        <f>IF(ISNUMBER('Форма 1'!X298),'Форма 1'!$H298*VLOOKUP('Форма 1'!$F298,'Придельники до 2021'!$B$4:$X$28,'Форма 1'!X$8),"")</f>
        <v/>
      </c>
      <c r="H298" s="103" t="str">
        <f>IF(ISNUMBER('Форма 1'!Y298),'Форма 1'!$H298*VLOOKUP('Форма 1'!$F298,'Придельники до 2021'!$B$4:$X$28,'Форма 1'!Y$8),"")</f>
        <v/>
      </c>
      <c r="I298" s="103" t="str">
        <f>IF(ISNUMBER('Форма 1'!Z298),'Форма 1'!$H298*VLOOKUP('Форма 1'!$F298,'Придельники до 2021'!$B$4:$X$28,'Форма 1'!Z$8),"")</f>
        <v/>
      </c>
      <c r="J298" s="103" t="str">
        <f>IF(ISNUMBER('Форма 1'!AA298),'Форма 1'!$H298*VLOOKUP('Форма 1'!$F298,'Придельники до 2021'!$B$4:$X$28,'Форма 1'!AA$8),"")</f>
        <v/>
      </c>
      <c r="K298" s="90"/>
      <c r="L298" s="87"/>
      <c r="M298" s="103" t="str">
        <f>IF(ISNUMBER('Форма 1'!AD298),'Форма 1'!$H298*VLOOKUP('Форма 1'!$F298,'Придельники до 2021'!$B$4:$X$28,'Форма 1'!AD$8),"")</f>
        <v/>
      </c>
      <c r="N298" s="103">
        <f>IF(ISBLANK('Форма 1'!$AE298),"",IF('Форма 1'!$AE298=1,'Форма 1'!$H298*VLOOKUP('Форма 1'!$F298,'Придельники до 2021'!$B$4:$X$28,'Форма 1'!$AE$8,0),IF('Форма 1'!$AE298=2,'Форма 1'!$H298*VLOOKUP('Форма 1'!$F298,'Придельники до 2021'!$B$4:$X$28,13,0),IF('Форма 1'!$AE298=3,'Форма 1'!$H298*VLOOKUP('Форма 1'!$F298,'Придельники до 2021'!$B$4:$X$28,12,0)))))</f>
        <v>44276515.309</v>
      </c>
      <c r="O298" s="103" t="str">
        <f>IF(ISNUMBER('Форма 1'!AF298),'Форма 1'!$H298*VLOOKUP('Форма 1'!$F298,'Придельники до 2021'!$B$4:$X$28,'Форма 1'!AF$8),"")</f>
        <v/>
      </c>
      <c r="P298" s="87"/>
      <c r="Q298" s="103" t="str">
        <f>IF(ISNUMBER('Форма 1'!AH298),'Форма 1'!$H298*VLOOKUP('Форма 1'!$F298,'Придельники до 2021'!$B$4:$X$28,'Форма 1'!AH$8),"")</f>
        <v/>
      </c>
      <c r="R298" s="103" t="str">
        <f>IF(ISNUMBER('Форма 1'!AI298),'Форма 1'!$H298*VLOOKUP('Форма 1'!$F298,'Придельники до 2021'!$B$4:$X$28,'Форма 1'!AI$8),"")</f>
        <v/>
      </c>
      <c r="S298" s="103" t="str">
        <f>IF(ISNUMBER('Форма 1'!AJ298),'Форма 1'!$H298*VLOOKUP('Форма 1'!$F298,'Придельники до 2021'!$B$4:$X$28,'Форма 1'!AJ$8),"")</f>
        <v/>
      </c>
      <c r="T298" s="87"/>
    </row>
    <row r="299" spans="1:20">
      <c r="A299" s="188">
        <f t="shared" si="28"/>
        <v>70</v>
      </c>
      <c r="B299" s="189" t="s">
        <v>407</v>
      </c>
      <c r="C299" s="99">
        <f>SUM(D299:J299,L299:T299)</f>
        <v>1362370.618</v>
      </c>
      <c r="D299" s="103">
        <f>IF(ISNUMBER('Форма 1'!U299),'Форма 1'!$H299*VLOOKUP('Форма 1'!$F299,'Придельники до 2021'!$B$4:$X$28,'Форма 1'!U$8),"")</f>
        <v>1362370.618</v>
      </c>
      <c r="E299" s="103" t="str">
        <f>IF(ISNUMBER('Форма 1'!V299),'Форма 1'!$H299*VLOOKUP('Форма 1'!$F299,'Придельники до 2021'!$B$4:$X$28,'Форма 1'!V$8),"")</f>
        <v/>
      </c>
      <c r="F299" s="103" t="str">
        <f>IF(ISNUMBER('Форма 1'!W299),'Форма 1'!$H299*VLOOKUP('Форма 1'!$F299,'Придельники до 2021'!$B$4:$X$28,'Форма 1'!W$8),"")</f>
        <v/>
      </c>
      <c r="G299" s="103" t="str">
        <f>IF(ISNUMBER('Форма 1'!X299),'Форма 1'!$H299*VLOOKUP('Форма 1'!$F299,'Придельники до 2021'!$B$4:$X$28,'Форма 1'!X$8),"")</f>
        <v/>
      </c>
      <c r="H299" s="103" t="str">
        <f>IF(ISNUMBER('Форма 1'!Y299),'Форма 1'!$H299*VLOOKUP('Форма 1'!$F299,'Придельники до 2021'!$B$4:$X$28,'Форма 1'!Y$8),"")</f>
        <v/>
      </c>
      <c r="I299" s="103" t="str">
        <f>IF(ISNUMBER('Форма 1'!Z299),'Форма 1'!$H299*VLOOKUP('Форма 1'!$F299,'Придельники до 2021'!$B$4:$X$28,'Форма 1'!Z$8),"")</f>
        <v/>
      </c>
      <c r="J299" s="103" t="str">
        <f>IF(ISNUMBER('Форма 1'!AA299),'Форма 1'!$H299*VLOOKUP('Форма 1'!$F299,'Придельники до 2021'!$B$4:$X$28,'Форма 1'!AA$8),"")</f>
        <v/>
      </c>
      <c r="K299" s="90"/>
      <c r="L299" s="87"/>
      <c r="M299" s="103" t="str">
        <f>IF(ISNUMBER('Форма 1'!AD299),'Форма 1'!$H299*VLOOKUP('Форма 1'!$F299,'Придельники до 2021'!$B$4:$X$28,'Форма 1'!AD$8),"")</f>
        <v/>
      </c>
      <c r="N299" s="103" t="str">
        <f>IF(ISBLANK('Форма 1'!$AE299),"",IF('Форма 1'!$AE299=1,'Форма 1'!$H299*VLOOKUP('Форма 1'!$F299,'Придельники до 2021'!$B$4:$X$28,'Форма 1'!$AE$8,0),IF('Форма 1'!$AE299=2,'Форма 1'!$H299*VLOOKUP('Форма 1'!$F299,'Придельники до 2021'!$B$4:$X$28,13,0),IF('Форма 1'!$AE299=3,'Форма 1'!$H299*VLOOKUP('Форма 1'!$F299,'Придельники до 2021'!$B$4:$X$28,12,0)))))</f>
        <v/>
      </c>
      <c r="O299" s="103" t="str">
        <f>IF(ISNUMBER('Форма 1'!AF299),'Форма 1'!$H299*VLOOKUP('Форма 1'!$F299,'Придельники до 2021'!$B$4:$X$28,'Форма 1'!AF$8),"")</f>
        <v/>
      </c>
      <c r="P299" s="87"/>
      <c r="Q299" s="103" t="str">
        <f>IF(ISNUMBER('Форма 1'!AH299),'Форма 1'!$H299*VLOOKUP('Форма 1'!$F299,'Придельники до 2021'!$B$4:$X$28,'Форма 1'!AH$8),"")</f>
        <v/>
      </c>
      <c r="R299" s="103" t="str">
        <f>IF(ISNUMBER('Форма 1'!AI299),'Форма 1'!$H299*VLOOKUP('Форма 1'!$F299,'Придельники до 2021'!$B$4:$X$28,'Форма 1'!AI$8),"")</f>
        <v/>
      </c>
      <c r="S299" s="103" t="str">
        <f>IF(ISNUMBER('Форма 1'!AJ299),'Форма 1'!$H299*VLOOKUP('Форма 1'!$F299,'Придельники до 2021'!$B$4:$X$28,'Форма 1'!AJ$8),"")</f>
        <v/>
      </c>
      <c r="T299" s="87"/>
    </row>
    <row r="300" spans="1:20">
      <c r="A300" s="188">
        <f t="shared" si="28"/>
        <v>71</v>
      </c>
      <c r="B300" s="189" t="s">
        <v>408</v>
      </c>
      <c r="C300" s="99">
        <f t="shared" si="27"/>
        <v>6500408.2379999999</v>
      </c>
      <c r="D300" s="103" t="str">
        <f>IF(ISNUMBER('Форма 1'!U300),'Форма 1'!$H300*VLOOKUP('Форма 1'!$F300,'Придельники до 2021'!$B$4:$X$28,'Форма 1'!U$8),"")</f>
        <v/>
      </c>
      <c r="E300" s="103" t="str">
        <f>IF(ISNUMBER('Форма 1'!V300),'Форма 1'!$H300*VLOOKUP('Форма 1'!$F300,'Придельники до 2021'!$B$4:$X$28,'Форма 1'!V$8),"")</f>
        <v/>
      </c>
      <c r="F300" s="103" t="str">
        <f>IF(ISNUMBER('Форма 1'!W300),'Форма 1'!$H300*VLOOKUP('Форма 1'!$F300,'Придельники до 2021'!$B$4:$X$28,'Форма 1'!W$8),"")</f>
        <v/>
      </c>
      <c r="G300" s="103" t="str">
        <f>IF(ISNUMBER('Форма 1'!X300),'Форма 1'!$H300*VLOOKUP('Форма 1'!$F300,'Придельники до 2021'!$B$4:$X$28,'Форма 1'!X$8),"")</f>
        <v/>
      </c>
      <c r="H300" s="103" t="str">
        <f>IF(ISNUMBER('Форма 1'!Y300),'Форма 1'!$H300*VLOOKUP('Форма 1'!$F300,'Придельники до 2021'!$B$4:$X$28,'Форма 1'!Y$8),"")</f>
        <v/>
      </c>
      <c r="I300" s="103" t="str">
        <f>IF(ISNUMBER('Форма 1'!Z300),'Форма 1'!$H300*VLOOKUP('Форма 1'!$F300,'Придельники до 2021'!$B$4:$X$28,'Форма 1'!Z$8),"")</f>
        <v/>
      </c>
      <c r="J300" s="103" t="str">
        <f>IF(ISNUMBER('Форма 1'!AA300),'Форма 1'!$H300*VLOOKUP('Форма 1'!$F300,'Придельники до 2021'!$B$4:$X$28,'Форма 1'!AA$8),"")</f>
        <v/>
      </c>
      <c r="K300" s="90"/>
      <c r="L300" s="87"/>
      <c r="M300" s="103">
        <f>IF(ISNUMBER('Форма 1'!AD300),'Форма 1'!$H300*VLOOKUP('Форма 1'!$F300,'Придельники до 2021'!$B$4:$X$28,'Форма 1'!AD$8),"")</f>
        <v>6500408.2379999999</v>
      </c>
      <c r="N300" s="103" t="str">
        <f>IF(ISBLANK('Форма 1'!$AE300),"",IF('Форма 1'!$AE300=1,'Форма 1'!$H300*VLOOKUP('Форма 1'!$F300,'Придельники до 2021'!$B$4:$X$28,'Форма 1'!$AE$8,0),IF('Форма 1'!$AE300=2,'Форма 1'!$H300*VLOOKUP('Форма 1'!$F300,'Придельники до 2021'!$B$4:$X$28,13,0),IF('Форма 1'!$AE300=3,'Форма 1'!$H300*VLOOKUP('Форма 1'!$F300,'Придельники до 2021'!$B$4:$X$28,12,0)))))</f>
        <v/>
      </c>
      <c r="O300" s="103" t="str">
        <f>IF(ISNUMBER('Форма 1'!AF300),'Форма 1'!$H300*VLOOKUP('Форма 1'!$F300,'Придельники до 2021'!$B$4:$X$28,'Форма 1'!AF$8),"")</f>
        <v/>
      </c>
      <c r="P300" s="87"/>
      <c r="Q300" s="103" t="str">
        <f>IF(ISNUMBER('Форма 1'!AH300),'Форма 1'!$H300*VLOOKUP('Форма 1'!$F300,'Придельники до 2021'!$B$4:$X$28,'Форма 1'!AH$8),"")</f>
        <v/>
      </c>
      <c r="R300" s="103" t="str">
        <f>IF(ISNUMBER('Форма 1'!AI300),'Форма 1'!$H300*VLOOKUP('Форма 1'!$F300,'Придельники до 2021'!$B$4:$X$28,'Форма 1'!AI$8),"")</f>
        <v/>
      </c>
      <c r="S300" s="103" t="str">
        <f>IF(ISNUMBER('Форма 1'!AJ300),'Форма 1'!$H300*VLOOKUP('Форма 1'!$F300,'Придельники до 2021'!$B$4:$X$28,'Форма 1'!AJ$8),"")</f>
        <v/>
      </c>
      <c r="T300" s="87"/>
    </row>
    <row r="301" spans="1:20">
      <c r="A301" s="188">
        <f t="shared" si="28"/>
        <v>72</v>
      </c>
      <c r="B301" s="189" t="s">
        <v>409</v>
      </c>
      <c r="C301" s="99">
        <f t="shared" si="27"/>
        <v>2728841.298</v>
      </c>
      <c r="D301" s="103">
        <f>IF(ISNUMBER('Форма 1'!U301),'Форма 1'!$H301*VLOOKUP('Форма 1'!$F301,'Придельники до 2021'!$B$4:$X$28,'Форма 1'!U$8),"")</f>
        <v>470558.09399999998</v>
      </c>
      <c r="E301" s="103" t="str">
        <f>IF(ISNUMBER('Форма 1'!V301),'Форма 1'!$H301*VLOOKUP('Форма 1'!$F301,'Придельники до 2021'!$B$4:$X$28,'Форма 1'!V$8),"")</f>
        <v/>
      </c>
      <c r="F301" s="103" t="str">
        <f>IF(ISNUMBER('Форма 1'!W301),'Форма 1'!$H301*VLOOKUP('Форма 1'!$F301,'Придельники до 2021'!$B$4:$X$28,'Форма 1'!W$8),"")</f>
        <v/>
      </c>
      <c r="G301" s="103" t="str">
        <f>IF(ISNUMBER('Форма 1'!X301),'Форма 1'!$H301*VLOOKUP('Форма 1'!$F301,'Придельники до 2021'!$B$4:$X$28,'Форма 1'!X$8),"")</f>
        <v/>
      </c>
      <c r="H301" s="103" t="str">
        <f>IF(ISNUMBER('Форма 1'!Y301),'Форма 1'!$H301*VLOOKUP('Форма 1'!$F301,'Придельники до 2021'!$B$4:$X$28,'Форма 1'!Y$8),"")</f>
        <v/>
      </c>
      <c r="I301" s="103" t="str">
        <f>IF(ISNUMBER('Форма 1'!Z301),'Форма 1'!$H301*VLOOKUP('Форма 1'!$F301,'Придельники до 2021'!$B$4:$X$28,'Форма 1'!Z$8),"")</f>
        <v/>
      </c>
      <c r="J301" s="103" t="str">
        <f>IF(ISNUMBER('Форма 1'!AA301),'Форма 1'!$H301*VLOOKUP('Форма 1'!$F301,'Придельники до 2021'!$B$4:$X$28,'Форма 1'!AA$8),"")</f>
        <v/>
      </c>
      <c r="K301" s="90"/>
      <c r="L301" s="87"/>
      <c r="M301" s="103" t="str">
        <f>IF(ISNUMBER('Форма 1'!AD301),'Форма 1'!$H301*VLOOKUP('Форма 1'!$F301,'Придельники до 2021'!$B$4:$X$28,'Форма 1'!AD$8),"")</f>
        <v/>
      </c>
      <c r="N301" s="103" t="str">
        <f>IF(ISBLANK('Форма 1'!$AE301),"",IF('Форма 1'!$AE301=1,'Форма 1'!$H301*VLOOKUP('Форма 1'!$F301,'Придельники до 2021'!$B$4:$X$28,'Форма 1'!$AE$8,0),IF('Форма 1'!$AE301=2,'Форма 1'!$H301*VLOOKUP('Форма 1'!$F301,'Придельники до 2021'!$B$4:$X$28,13,0),IF('Форма 1'!$AE301=3,'Форма 1'!$H301*VLOOKUP('Форма 1'!$F301,'Придельники до 2021'!$B$4:$X$28,12,0)))))</f>
        <v/>
      </c>
      <c r="O301" s="103" t="str">
        <f>IF(ISNUMBER('Форма 1'!AF301),'Форма 1'!$H301*VLOOKUP('Форма 1'!$F301,'Придельники до 2021'!$B$4:$X$28,'Форма 1'!AF$8),"")</f>
        <v/>
      </c>
      <c r="P301" s="87"/>
      <c r="Q301" s="103">
        <f>IF(ISNUMBER('Форма 1'!AH301),'Форма 1'!$H301*VLOOKUP('Форма 1'!$F301,'Придельники до 2021'!$B$4:$X$28,'Форма 1'!AH$8),"")</f>
        <v>2258283.2039999999</v>
      </c>
      <c r="R301" s="103" t="str">
        <f>IF(ISNUMBER('Форма 1'!AI301),'Форма 1'!$H301*VLOOKUP('Форма 1'!$F301,'Придельники до 2021'!$B$4:$X$28,'Форма 1'!AI$8),"")</f>
        <v/>
      </c>
      <c r="S301" s="103" t="str">
        <f>IF(ISNUMBER('Форма 1'!AJ301),'Форма 1'!$H301*VLOOKUP('Форма 1'!$F301,'Придельники до 2021'!$B$4:$X$28,'Форма 1'!AJ$8),"")</f>
        <v/>
      </c>
      <c r="T301" s="87"/>
    </row>
    <row r="302" spans="1:20">
      <c r="A302" s="188">
        <f t="shared" si="28"/>
        <v>73</v>
      </c>
      <c r="B302" s="195" t="s">
        <v>410</v>
      </c>
      <c r="C302" s="99">
        <f t="shared" si="27"/>
        <v>9445555.8360000011</v>
      </c>
      <c r="D302" s="103" t="str">
        <f>IF(ISNUMBER('Форма 1'!U302),'Форма 1'!$H302*VLOOKUP('Форма 1'!$F302,'Придельники до 2021'!$B$4:$X$28,'Форма 1'!U$8),"")</f>
        <v/>
      </c>
      <c r="E302" s="103" t="str">
        <f>IF(ISNUMBER('Форма 1'!V302),'Форма 1'!$H302*VLOOKUP('Форма 1'!$F302,'Придельники до 2021'!$B$4:$X$28,'Форма 1'!V$8),"")</f>
        <v/>
      </c>
      <c r="F302" s="103" t="str">
        <f>IF(ISNUMBER('Форма 1'!W302),'Форма 1'!$H302*VLOOKUP('Форма 1'!$F302,'Придельники до 2021'!$B$4:$X$28,'Форма 1'!W$8),"")</f>
        <v/>
      </c>
      <c r="G302" s="103" t="str">
        <f>IF(ISNUMBER('Форма 1'!X302),'Форма 1'!$H302*VLOOKUP('Форма 1'!$F302,'Придельники до 2021'!$B$4:$X$28,'Форма 1'!X$8),"")</f>
        <v/>
      </c>
      <c r="H302" s="103" t="str">
        <f>IF(ISNUMBER('Форма 1'!Y302),'Форма 1'!$H302*VLOOKUP('Форма 1'!$F302,'Придельники до 2021'!$B$4:$X$28,'Форма 1'!Y$8),"")</f>
        <v/>
      </c>
      <c r="I302" s="103" t="str">
        <f>IF(ISNUMBER('Форма 1'!Z302),'Форма 1'!$H302*VLOOKUP('Форма 1'!$F302,'Придельники до 2021'!$B$4:$X$28,'Форма 1'!Z$8),"")</f>
        <v/>
      </c>
      <c r="J302" s="103" t="str">
        <f>IF(ISNUMBER('Форма 1'!AA302),'Форма 1'!$H302*VLOOKUP('Форма 1'!$F302,'Придельники до 2021'!$B$4:$X$28,'Форма 1'!AA$8),"")</f>
        <v/>
      </c>
      <c r="K302" s="90"/>
      <c r="L302" s="87"/>
      <c r="M302" s="103">
        <f>IF(ISNUMBER('Форма 1'!AD302),'Форма 1'!$H302*VLOOKUP('Форма 1'!$F302,'Придельники до 2021'!$B$4:$X$28,'Форма 1'!AD$8),"")</f>
        <v>9445555.8360000011</v>
      </c>
      <c r="N302" s="103" t="str">
        <f>IF(ISBLANK('Форма 1'!$AE302),"",IF('Форма 1'!$AE302=1,'Форма 1'!$H302*VLOOKUP('Форма 1'!$F302,'Придельники до 2021'!$B$4:$X$28,'Форма 1'!$AE$8,0),IF('Форма 1'!$AE302=2,'Форма 1'!$H302*VLOOKUP('Форма 1'!$F302,'Придельники до 2021'!$B$4:$X$28,13,0),IF('Форма 1'!$AE302=3,'Форма 1'!$H302*VLOOKUP('Форма 1'!$F302,'Придельники до 2021'!$B$4:$X$28,12,0)))))</f>
        <v/>
      </c>
      <c r="O302" s="103" t="str">
        <f>IF(ISNUMBER('Форма 1'!AF302),'Форма 1'!$H302*VLOOKUP('Форма 1'!$F302,'Придельники до 2021'!$B$4:$X$28,'Форма 1'!AF$8),"")</f>
        <v/>
      </c>
      <c r="P302" s="87"/>
      <c r="Q302" s="103" t="str">
        <f>IF(ISNUMBER('Форма 1'!AH302),'Форма 1'!$H302*VLOOKUP('Форма 1'!$F302,'Придельники до 2021'!$B$4:$X$28,'Форма 1'!AH$8),"")</f>
        <v/>
      </c>
      <c r="R302" s="103" t="str">
        <f>IF(ISNUMBER('Форма 1'!AI302),'Форма 1'!$H302*VLOOKUP('Форма 1'!$F302,'Придельники до 2021'!$B$4:$X$28,'Форма 1'!AI$8),"")</f>
        <v/>
      </c>
      <c r="S302" s="103" t="str">
        <f>IF(ISNUMBER('Форма 1'!AJ302),'Форма 1'!$H302*VLOOKUP('Форма 1'!$F302,'Придельники до 2021'!$B$4:$X$28,'Форма 1'!AJ$8),"")</f>
        <v/>
      </c>
      <c r="T302" s="87"/>
    </row>
    <row r="303" spans="1:20">
      <c r="A303" s="188">
        <f t="shared" si="28"/>
        <v>74</v>
      </c>
      <c r="B303" s="189" t="s">
        <v>411</v>
      </c>
      <c r="C303" s="99">
        <f t="shared" si="27"/>
        <v>13056660.129999999</v>
      </c>
      <c r="D303" s="103" t="str">
        <f>IF(ISNUMBER('Форма 1'!U303),'Форма 1'!$H303*VLOOKUP('Форма 1'!$F303,'Придельники до 2021'!$B$4:$X$28,'Форма 1'!U$8),"")</f>
        <v/>
      </c>
      <c r="E303" s="103" t="str">
        <f>IF(ISNUMBER('Форма 1'!V303),'Форма 1'!$H303*VLOOKUP('Форма 1'!$F303,'Придельники до 2021'!$B$4:$X$28,'Форма 1'!V$8),"")</f>
        <v/>
      </c>
      <c r="F303" s="103" t="str">
        <f>IF(ISNUMBER('Форма 1'!W303),'Форма 1'!$H303*VLOOKUP('Форма 1'!$F303,'Придельники до 2021'!$B$4:$X$28,'Форма 1'!W$8),"")</f>
        <v/>
      </c>
      <c r="G303" s="103" t="str">
        <f>IF(ISNUMBER('Форма 1'!X303),'Форма 1'!$H303*VLOOKUP('Форма 1'!$F303,'Придельники до 2021'!$B$4:$X$28,'Форма 1'!X$8),"")</f>
        <v/>
      </c>
      <c r="H303" s="103" t="str">
        <f>IF(ISNUMBER('Форма 1'!Y303),'Форма 1'!$H303*VLOOKUP('Форма 1'!$F303,'Придельники до 2021'!$B$4:$X$28,'Форма 1'!Y$8),"")</f>
        <v/>
      </c>
      <c r="I303" s="103" t="str">
        <f>IF(ISNUMBER('Форма 1'!Z303),'Форма 1'!$H303*VLOOKUP('Форма 1'!$F303,'Придельники до 2021'!$B$4:$X$28,'Форма 1'!Z$8),"")</f>
        <v/>
      </c>
      <c r="J303" s="103" t="str">
        <f>IF(ISNUMBER('Форма 1'!AA303),'Форма 1'!$H303*VLOOKUP('Форма 1'!$F303,'Придельники до 2021'!$B$4:$X$28,'Форма 1'!AA$8),"")</f>
        <v/>
      </c>
      <c r="K303" s="90"/>
      <c r="L303" s="87"/>
      <c r="M303" s="103" t="str">
        <f>IF(ISNUMBER('Форма 1'!AD303),'Форма 1'!$H303*VLOOKUP('Форма 1'!$F303,'Придельники до 2021'!$B$4:$X$28,'Форма 1'!AD$8),"")</f>
        <v/>
      </c>
      <c r="N303" s="103">
        <f>IF(ISBLANK('Форма 1'!$AE303),"",IF('Форма 1'!$AE303=1,'Форма 1'!$H303*VLOOKUP('Форма 1'!$F303,'Придельники с 2022'!$B$4:$X$28,'Форма 1'!$AE$8,0),IF('Форма 1'!$AE303=2,'Форма 1'!$H303*VLOOKUP('Форма 1'!$F303,'Придельники с 2022'!$B$4:$X$28,13,0),IF('Форма 1'!$AE303=3,'Форма 1'!$H303*VLOOKUP('Форма 1'!$F303,'Придельники с 2022'!$B$4:$X$28,12,0)))))</f>
        <v>11030809.102</v>
      </c>
      <c r="O303" s="103">
        <f>IF(ISNUMBER('Форма 1'!AF303),'Форма 1'!$H303*VLOOKUP('Форма 1'!$F303,'Придельники до 2021'!$B$4:$X$28,'Форма 1'!AF$8),"")</f>
        <v>2025851.0279999999</v>
      </c>
      <c r="P303" s="87"/>
      <c r="Q303" s="103" t="str">
        <f>IF(ISNUMBER('Форма 1'!AH303),'Форма 1'!$H303*VLOOKUP('Форма 1'!$F303,'Придельники до 2021'!$B$4:$X$28,'Форма 1'!AH$8),"")</f>
        <v/>
      </c>
      <c r="R303" s="103" t="str">
        <f>IF(ISNUMBER('Форма 1'!AI303),'Форма 1'!$H303*VLOOKUP('Форма 1'!$F303,'Придельники до 2021'!$B$4:$X$28,'Форма 1'!AI$8),"")</f>
        <v/>
      </c>
      <c r="S303" s="103" t="str">
        <f>IF(ISNUMBER('Форма 1'!AJ303),'Форма 1'!$H303*VLOOKUP('Форма 1'!$F303,'Придельники до 2021'!$B$4:$X$28,'Форма 1'!AJ$8),"")</f>
        <v/>
      </c>
      <c r="T303" s="87"/>
    </row>
    <row r="304" spans="1:20">
      <c r="A304" s="188">
        <f t="shared" si="28"/>
        <v>75</v>
      </c>
      <c r="B304" s="189" t="s">
        <v>412</v>
      </c>
      <c r="C304" s="99">
        <f t="shared" si="27"/>
        <v>6259256.8380000005</v>
      </c>
      <c r="D304" s="103" t="str">
        <f>IF(ISNUMBER('Форма 1'!U304),'Форма 1'!$H304*VLOOKUP('Форма 1'!$F304,'Придельники до 2021'!$B$4:$X$28,'Форма 1'!U$8),"")</f>
        <v/>
      </c>
      <c r="E304" s="103" t="str">
        <f>IF(ISNUMBER('Форма 1'!V304),'Форма 1'!$H304*VLOOKUP('Форма 1'!$F304,'Придельники до 2021'!$B$4:$X$28,'Форма 1'!V$8),"")</f>
        <v/>
      </c>
      <c r="F304" s="103" t="str">
        <f>IF(ISNUMBER('Форма 1'!W304),'Форма 1'!$H304*VLOOKUP('Форма 1'!$F304,'Придельники до 2021'!$B$4:$X$28,'Форма 1'!W$8),"")</f>
        <v/>
      </c>
      <c r="G304" s="103" t="str">
        <f>IF(ISNUMBER('Форма 1'!X304),'Форма 1'!$H304*VLOOKUP('Форма 1'!$F304,'Придельники до 2021'!$B$4:$X$28,'Форма 1'!X$8),"")</f>
        <v/>
      </c>
      <c r="H304" s="103" t="str">
        <f>IF(ISNUMBER('Форма 1'!Y304),'Форма 1'!$H304*VLOOKUP('Форма 1'!$F304,'Придельники до 2021'!$B$4:$X$28,'Форма 1'!Y$8),"")</f>
        <v/>
      </c>
      <c r="I304" s="103" t="str">
        <f>IF(ISNUMBER('Форма 1'!Z304),'Форма 1'!$H304*VLOOKUP('Форма 1'!$F304,'Придельники до 2021'!$B$4:$X$28,'Форма 1'!Z$8),"")</f>
        <v/>
      </c>
      <c r="J304" s="103" t="str">
        <f>IF(ISNUMBER('Форма 1'!AA304),'Форма 1'!$H304*VLOOKUP('Форма 1'!$F304,'Придельники до 2021'!$B$4:$X$28,'Форма 1'!AA$8),"")</f>
        <v/>
      </c>
      <c r="K304" s="90"/>
      <c r="L304" s="87"/>
      <c r="M304" s="103">
        <f>IF(ISNUMBER('Форма 1'!AD304),'Форма 1'!$H304*VLOOKUP('Форма 1'!$F304,'Придельники до 2021'!$B$4:$X$28,'Форма 1'!AD$8),"")</f>
        <v>6259256.8380000005</v>
      </c>
      <c r="N304" s="103" t="str">
        <f>IF(ISBLANK('Форма 1'!$AE304),"",IF('Форма 1'!$AE304=1,'Форма 1'!$H304*VLOOKUP('Форма 1'!$F304,'Придельники до 2021'!$B$4:$X$28,'Форма 1'!$AE$8,0),IF('Форма 1'!$AE304=2,'Форма 1'!$H304*VLOOKUP('Форма 1'!$F304,'Придельники до 2021'!$B$4:$X$28,13,0),IF('Форма 1'!$AE304=3,'Форма 1'!$H304*VLOOKUP('Форма 1'!$F304,'Придельники до 2021'!$B$4:$X$28,12,0)))))</f>
        <v/>
      </c>
      <c r="O304" s="103" t="str">
        <f>IF(ISNUMBER('Форма 1'!AF304),'Форма 1'!$H304*VLOOKUP('Форма 1'!$F304,'Придельники до 2021'!$B$4:$X$28,'Форма 1'!AF$8),"")</f>
        <v/>
      </c>
      <c r="P304" s="87"/>
      <c r="Q304" s="103" t="str">
        <f>IF(ISNUMBER('Форма 1'!AH304),'Форма 1'!$H304*VLOOKUP('Форма 1'!$F304,'Придельники до 2021'!$B$4:$X$28,'Форма 1'!AH$8),"")</f>
        <v/>
      </c>
      <c r="R304" s="103" t="str">
        <f>IF(ISNUMBER('Форма 1'!AI304),'Форма 1'!$H304*VLOOKUP('Форма 1'!$F304,'Придельники до 2021'!$B$4:$X$28,'Форма 1'!AI$8),"")</f>
        <v/>
      </c>
      <c r="S304" s="103" t="str">
        <f>IF(ISNUMBER('Форма 1'!AJ304),'Форма 1'!$H304*VLOOKUP('Форма 1'!$F304,'Придельники до 2021'!$B$4:$X$28,'Форма 1'!AJ$8),"")</f>
        <v/>
      </c>
      <c r="T304" s="87"/>
    </row>
    <row r="305" spans="1:20">
      <c r="A305" s="188">
        <f t="shared" si="28"/>
        <v>76</v>
      </c>
      <c r="B305" s="189" t="s">
        <v>413</v>
      </c>
      <c r="C305" s="99">
        <f t="shared" si="27"/>
        <v>8864725.4639999997</v>
      </c>
      <c r="D305" s="103" t="str">
        <f>IF(ISNUMBER('Форма 1'!U305),'Форма 1'!$H305*VLOOKUP('Форма 1'!$F305,'Придельники до 2021'!$B$4:$X$28,'Форма 1'!U$8),"")</f>
        <v/>
      </c>
      <c r="E305" s="103" t="str">
        <f>IF(ISNUMBER('Форма 1'!V305),'Форма 1'!$H305*VLOOKUP('Форма 1'!$F305,'Придельники до 2021'!$B$4:$X$28,'Форма 1'!V$8),"")</f>
        <v/>
      </c>
      <c r="F305" s="103" t="str">
        <f>IF(ISNUMBER('Форма 1'!W305),'Форма 1'!$H305*VLOOKUP('Форма 1'!$F305,'Придельники до 2021'!$B$4:$X$28,'Форма 1'!W$8),"")</f>
        <v/>
      </c>
      <c r="G305" s="103" t="str">
        <f>IF(ISNUMBER('Форма 1'!X305),'Форма 1'!$H305*VLOOKUP('Форма 1'!$F305,'Придельники до 2021'!$B$4:$X$28,'Форма 1'!X$8),"")</f>
        <v/>
      </c>
      <c r="H305" s="103" t="str">
        <f>IF(ISNUMBER('Форма 1'!Y305),'Форма 1'!$H305*VLOOKUP('Форма 1'!$F305,'Придельники до 2021'!$B$4:$X$28,'Форма 1'!Y$8),"")</f>
        <v/>
      </c>
      <c r="I305" s="103" t="str">
        <f>IF(ISNUMBER('Форма 1'!Z305),'Форма 1'!$H305*VLOOKUP('Форма 1'!$F305,'Придельники до 2021'!$B$4:$X$28,'Форма 1'!Z$8),"")</f>
        <v/>
      </c>
      <c r="J305" s="103" t="str">
        <f>IF(ISNUMBER('Форма 1'!AA305),'Форма 1'!$H305*VLOOKUP('Форма 1'!$F305,'Придельники до 2021'!$B$4:$X$28,'Форма 1'!AA$8),"")</f>
        <v/>
      </c>
      <c r="K305" s="90"/>
      <c r="L305" s="87"/>
      <c r="M305" s="103">
        <f>IF(ISNUMBER('Форма 1'!AD305),'Форма 1'!$H305*VLOOKUP('Форма 1'!$F305,'Придельники до 2021'!$B$4:$X$28,'Форма 1'!AD$8),"")</f>
        <v>8864725.4639999997</v>
      </c>
      <c r="N305" s="103" t="str">
        <f>IF(ISBLANK('Форма 1'!$AE305),"",IF('Форма 1'!$AE305=1,'Форма 1'!$H305*VLOOKUP('Форма 1'!$F305,'Придельники до 2021'!$B$4:$X$28,'Форма 1'!$AE$8,0),IF('Форма 1'!$AE305=2,'Форма 1'!$H305*VLOOKUP('Форма 1'!$F305,'Придельники до 2021'!$B$4:$X$28,13,0),IF('Форма 1'!$AE305=3,'Форма 1'!$H305*VLOOKUP('Форма 1'!$F305,'Придельники до 2021'!$B$4:$X$28,12,0)))))</f>
        <v/>
      </c>
      <c r="O305" s="103" t="str">
        <f>IF(ISNUMBER('Форма 1'!AF305),'Форма 1'!$H305*VLOOKUP('Форма 1'!$F305,'Придельники до 2021'!$B$4:$X$28,'Форма 1'!AF$8),"")</f>
        <v/>
      </c>
      <c r="P305" s="87"/>
      <c r="Q305" s="103" t="str">
        <f>IF(ISNUMBER('Форма 1'!AH305),'Форма 1'!$H305*VLOOKUP('Форма 1'!$F305,'Придельники до 2021'!$B$4:$X$28,'Форма 1'!AH$8),"")</f>
        <v/>
      </c>
      <c r="R305" s="103" t="str">
        <f>IF(ISNUMBER('Форма 1'!AI305),'Форма 1'!$H305*VLOOKUP('Форма 1'!$F305,'Придельники до 2021'!$B$4:$X$28,'Форма 1'!AI$8),"")</f>
        <v/>
      </c>
      <c r="S305" s="103" t="str">
        <f>IF(ISNUMBER('Форма 1'!AJ305),'Форма 1'!$H305*VLOOKUP('Форма 1'!$F305,'Придельники до 2021'!$B$4:$X$28,'Форма 1'!AJ$8),"")</f>
        <v/>
      </c>
      <c r="T305" s="87"/>
    </row>
    <row r="306" spans="1:20">
      <c r="A306" s="188">
        <f t="shared" si="28"/>
        <v>77</v>
      </c>
      <c r="B306" s="189" t="s">
        <v>414</v>
      </c>
      <c r="C306" s="99">
        <f t="shared" si="27"/>
        <v>22428658</v>
      </c>
      <c r="D306" s="103" t="str">
        <f>IF(ISNUMBER('Форма 1'!U306),'Форма 1'!$H306*VLOOKUP('Форма 1'!$F306,'Придельники до 2021'!$B$4:$X$28,'Форма 1'!U$8),"")</f>
        <v/>
      </c>
      <c r="E306" s="103" t="str">
        <f>IF(ISNUMBER('Форма 1'!V306),'Форма 1'!$H306*VLOOKUP('Форма 1'!$F306,'Придельники до 2021'!$B$4:$X$28,'Форма 1'!V$8),"")</f>
        <v/>
      </c>
      <c r="F306" s="103" t="str">
        <f>IF(ISNUMBER('Форма 1'!W306),'Форма 1'!$H306*VLOOKUP('Форма 1'!$F306,'Придельники до 2021'!$B$4:$X$28,'Форма 1'!W$8),"")</f>
        <v/>
      </c>
      <c r="G306" s="103" t="str">
        <f>IF(ISNUMBER('Форма 1'!X306),'Форма 1'!$H306*VLOOKUP('Форма 1'!$F306,'Придельники до 2021'!$B$4:$X$28,'Форма 1'!X$8),"")</f>
        <v/>
      </c>
      <c r="H306" s="103" t="str">
        <f>IF(ISNUMBER('Форма 1'!Y306),'Форма 1'!$H306*VLOOKUP('Форма 1'!$F306,'Придельники до 2021'!$B$4:$X$28,'Форма 1'!Y$8),"")</f>
        <v/>
      </c>
      <c r="I306" s="103" t="str">
        <f>IF(ISNUMBER('Форма 1'!Z306),'Форма 1'!$H306*VLOOKUP('Форма 1'!$F306,'Придельники до 2021'!$B$4:$X$28,'Форма 1'!Z$8),"")</f>
        <v/>
      </c>
      <c r="J306" s="103" t="str">
        <f>IF(ISNUMBER('Форма 1'!AA306),'Форма 1'!$H306*VLOOKUP('Форма 1'!$F306,'Придельники до 2021'!$B$4:$X$28,'Форма 1'!AA$8),"")</f>
        <v/>
      </c>
      <c r="K306" s="90">
        <v>7</v>
      </c>
      <c r="L306" s="87">
        <f>3204094*K306</f>
        <v>22428658</v>
      </c>
      <c r="M306" s="103" t="str">
        <f>IF(ISNUMBER('Форма 1'!AD306),'Форма 1'!$H306*VLOOKUP('Форма 1'!$F306,'Придельники до 2021'!$B$4:$X$28,'Форма 1'!AD$8),"")</f>
        <v/>
      </c>
      <c r="N306" s="103" t="str">
        <f>IF(ISBLANK('Форма 1'!$AE306),"",IF('Форма 1'!$AE306=1,'Форма 1'!$H306*VLOOKUP('Форма 1'!$F306,'Придельники до 2021'!$B$4:$X$28,'Форма 1'!$AE$8,0),IF('Форма 1'!$AE306=2,'Форма 1'!$H306*VLOOKUP('Форма 1'!$F306,'Придельники до 2021'!$B$4:$X$28,13,0),IF('Форма 1'!$AE306=3,'Форма 1'!$H306*VLOOKUP('Форма 1'!$F306,'Придельники до 2021'!$B$4:$X$28,12,0)))))</f>
        <v/>
      </c>
      <c r="O306" s="103" t="str">
        <f>IF(ISNUMBER('Форма 1'!AF306),'Форма 1'!$H306*VLOOKUP('Форма 1'!$F306,'Придельники до 2021'!$B$4:$X$28,'Форма 1'!AF$8),"")</f>
        <v/>
      </c>
      <c r="P306" s="87"/>
      <c r="Q306" s="103" t="str">
        <f>IF(ISNUMBER('Форма 1'!AH306),'Форма 1'!$H306*VLOOKUP('Форма 1'!$F306,'Придельники до 2021'!$B$4:$X$28,'Форма 1'!AH$8),"")</f>
        <v/>
      </c>
      <c r="R306" s="103" t="str">
        <f>IF(ISNUMBER('Форма 1'!AI306),'Форма 1'!$H306*VLOOKUP('Форма 1'!$F306,'Придельники до 2021'!$B$4:$X$28,'Форма 1'!AI$8),"")</f>
        <v/>
      </c>
      <c r="S306" s="103" t="str">
        <f>IF(ISNUMBER('Форма 1'!AJ306),'Форма 1'!$H306*VLOOKUP('Форма 1'!$F306,'Придельники до 2021'!$B$4:$X$28,'Форма 1'!AJ$8),"")</f>
        <v/>
      </c>
      <c r="T306" s="87"/>
    </row>
    <row r="307" spans="1:20">
      <c r="A307" s="188">
        <f t="shared" si="28"/>
        <v>78</v>
      </c>
      <c r="B307" s="189" t="s">
        <v>415</v>
      </c>
      <c r="C307" s="99">
        <f t="shared" ref="C307:C360" si="29">SUM(D307:J307,L307:T307)</f>
        <v>25864616.064000003</v>
      </c>
      <c r="D307" s="103" t="str">
        <f>IF(ISNUMBER('Форма 1'!U307),'Форма 1'!$H307*VLOOKUP('Форма 1'!$F307,'Придельники до 2021'!$B$4:$X$28,'Форма 1'!U$8),"")</f>
        <v/>
      </c>
      <c r="E307" s="103" t="str">
        <f>IF(ISNUMBER('Форма 1'!V307),'Форма 1'!$H307*VLOOKUP('Форма 1'!$F307,'Придельники до 2021'!$B$4:$X$28,'Форма 1'!V$8),"")</f>
        <v/>
      </c>
      <c r="F307" s="103" t="str">
        <f>IF(ISNUMBER('Форма 1'!W307),'Форма 1'!$H307*VLOOKUP('Форма 1'!$F307,'Придельники до 2021'!$B$4:$X$28,'Форма 1'!W$8),"")</f>
        <v/>
      </c>
      <c r="G307" s="103" t="str">
        <f>IF(ISNUMBER('Форма 1'!X307),'Форма 1'!$H307*VLOOKUP('Форма 1'!$F307,'Придельники до 2021'!$B$4:$X$28,'Форма 1'!X$8),"")</f>
        <v/>
      </c>
      <c r="H307" s="103" t="str">
        <f>IF(ISNUMBER('Форма 1'!Y307),'Форма 1'!$H307*VLOOKUP('Форма 1'!$F307,'Придельники до 2021'!$B$4:$X$28,'Форма 1'!Y$8),"")</f>
        <v/>
      </c>
      <c r="I307" s="103" t="str">
        <f>IF(ISNUMBER('Форма 1'!Z307),'Форма 1'!$H307*VLOOKUP('Форма 1'!$F307,'Придельники до 2021'!$B$4:$X$28,'Форма 1'!Z$8),"")</f>
        <v/>
      </c>
      <c r="J307" s="103" t="str">
        <f>IF(ISNUMBER('Форма 1'!AA307),'Форма 1'!$H307*VLOOKUP('Форма 1'!$F307,'Придельники до 2021'!$B$4:$X$28,'Форма 1'!AA$8),"")</f>
        <v/>
      </c>
      <c r="K307" s="90"/>
      <c r="L307" s="87"/>
      <c r="M307" s="103">
        <f>IF(ISNUMBER('Форма 1'!AD307),'Форма 1'!$H307*VLOOKUP('Форма 1'!$F307,'Придельники с 2022'!$B$4:$X$28,'Форма 1'!AD$8),"")</f>
        <v>25864616.064000003</v>
      </c>
      <c r="N307" s="103" t="str">
        <f>IF(ISBLANK('Форма 1'!$AE307),"",IF('Форма 1'!$AE307=1,'Форма 1'!$H307*VLOOKUP('Форма 1'!$F307,'Придельники до 2021'!$B$4:$X$28,'Форма 1'!$AE$8,0),IF('Форма 1'!$AE307=2,'Форма 1'!$H307*VLOOKUP('Форма 1'!$F307,'Придельники до 2021'!$B$4:$X$28,13,0),IF('Форма 1'!$AE307=3,'Форма 1'!$H307*VLOOKUP('Форма 1'!$F307,'Придельники до 2021'!$B$4:$X$28,12,0)))))</f>
        <v/>
      </c>
      <c r="O307" s="103" t="str">
        <f>IF(ISNUMBER('Форма 1'!AF307),'Форма 1'!$H307*VLOOKUP('Форма 1'!$F307,'Придельники до 2021'!$B$4:$X$28,'Форма 1'!AF$8),"")</f>
        <v/>
      </c>
      <c r="P307" s="87"/>
      <c r="Q307" s="103" t="str">
        <f>IF(ISNUMBER('Форма 1'!AH307),'Форма 1'!$H307*VLOOKUP('Форма 1'!$F307,'Придельники до 2021'!$B$4:$X$28,'Форма 1'!AH$8),"")</f>
        <v/>
      </c>
      <c r="R307" s="103" t="str">
        <f>IF(ISNUMBER('Форма 1'!AI307),'Форма 1'!$H307*VLOOKUP('Форма 1'!$F307,'Придельники до 2021'!$B$4:$X$28,'Форма 1'!AI$8),"")</f>
        <v/>
      </c>
      <c r="S307" s="103" t="str">
        <f>IF(ISNUMBER('Форма 1'!AJ307),'Форма 1'!$H307*VLOOKUP('Форма 1'!$F307,'Придельники до 2021'!$B$4:$X$28,'Форма 1'!AJ$8),"")</f>
        <v/>
      </c>
      <c r="T307" s="87"/>
    </row>
    <row r="308" spans="1:20">
      <c r="A308" s="188">
        <f t="shared" si="28"/>
        <v>79</v>
      </c>
      <c r="B308" s="189" t="s">
        <v>417</v>
      </c>
      <c r="C308" s="99">
        <f t="shared" si="29"/>
        <v>19299204.4672</v>
      </c>
      <c r="D308" s="103" t="str">
        <f>IF(ISNUMBER('Форма 1'!U308),'Форма 1'!$H308*VLOOKUP('Форма 1'!$F308,'Придельники до 2021'!$B$4:$X$28,'Форма 1'!U$8),"")</f>
        <v/>
      </c>
      <c r="E308" s="103" t="str">
        <f>IF(ISNUMBER('Форма 1'!V308),'Форма 1'!$H308*VLOOKUP('Форма 1'!$F308,'Придельники до 2021'!$B$4:$X$28,'Форма 1'!V$8),"")</f>
        <v/>
      </c>
      <c r="F308" s="103" t="str">
        <f>IF(ISNUMBER('Форма 1'!W308),'Форма 1'!$H308*VLOOKUP('Форма 1'!$F308,'Придельники до 2021'!$B$4:$X$28,'Форма 1'!W$8),"")</f>
        <v/>
      </c>
      <c r="G308" s="103" t="str">
        <f>IF(ISNUMBER('Форма 1'!X308),'Форма 1'!$H308*VLOOKUP('Форма 1'!$F308,'Придельники до 2021'!$B$4:$X$28,'Форма 1'!X$8),"")</f>
        <v/>
      </c>
      <c r="H308" s="103" t="str">
        <f>IF(ISNUMBER('Форма 1'!Y308),'Форма 1'!$H308*VLOOKUP('Форма 1'!$F308,'Придельники до 2021'!$B$4:$X$28,'Форма 1'!Y$8),"")</f>
        <v/>
      </c>
      <c r="I308" s="103" t="str">
        <f>IF(ISNUMBER('Форма 1'!Z308),'Форма 1'!$H308*VLOOKUP('Форма 1'!$F308,'Придельники до 2021'!$B$4:$X$28,'Форма 1'!Z$8),"")</f>
        <v/>
      </c>
      <c r="J308" s="103" t="str">
        <f>IF(ISNUMBER('Форма 1'!AA308),'Форма 1'!$H308*VLOOKUP('Форма 1'!$F308,'Придельники до 2021'!$B$4:$X$28,'Форма 1'!AA$8),"")</f>
        <v/>
      </c>
      <c r="K308" s="92"/>
      <c r="L308" s="88"/>
      <c r="M308" s="103">
        <f>IF(ISNUMBER('Форма 1'!AD308),'Форма 1'!$H308*VLOOKUP('Форма 1'!$F308,'Придельники с 2022'!$B$4:$X$28,'Форма 1'!AD$8),"")</f>
        <v>19299204.4672</v>
      </c>
      <c r="N308" s="103" t="str">
        <f>IF(ISBLANK('Форма 1'!$AE308),"",IF('Форма 1'!$AE308=1,'Форма 1'!$H308*VLOOKUP('Форма 1'!$F308,'Придельники до 2021'!$B$4:$X$28,'Форма 1'!$AE$8,0),IF('Форма 1'!$AE308=2,'Форма 1'!$H308*VLOOKUP('Форма 1'!$F308,'Придельники до 2021'!$B$4:$X$28,13,0),IF('Форма 1'!$AE308=3,'Форма 1'!$H308*VLOOKUP('Форма 1'!$F308,'Придельники до 2021'!$B$4:$X$28,12,0)))))</f>
        <v/>
      </c>
      <c r="O308" s="103" t="str">
        <f>IF(ISNUMBER('Форма 1'!AF308),'Форма 1'!$H308*VLOOKUP('Форма 1'!$F308,'Придельники до 2021'!$B$4:$X$28,'Форма 1'!AF$8),"")</f>
        <v/>
      </c>
      <c r="P308" s="87"/>
      <c r="Q308" s="103" t="str">
        <f>IF(ISNUMBER('Форма 1'!AH308),'Форма 1'!$H308*VLOOKUP('Форма 1'!$F308,'Придельники до 2021'!$B$4:$X$28,'Форма 1'!AH$8),"")</f>
        <v/>
      </c>
      <c r="R308" s="103" t="str">
        <f>IF(ISNUMBER('Форма 1'!AI308),'Форма 1'!$H308*VLOOKUP('Форма 1'!$F308,'Придельники до 2021'!$B$4:$X$28,'Форма 1'!AI$8),"")</f>
        <v/>
      </c>
      <c r="S308" s="103" t="str">
        <f>IF(ISNUMBER('Форма 1'!AJ308),'Форма 1'!$H308*VLOOKUP('Форма 1'!$F308,'Придельники до 2021'!$B$4:$X$28,'Форма 1'!AJ$8),"")</f>
        <v/>
      </c>
      <c r="T308" s="87"/>
    </row>
    <row r="309" spans="1:20">
      <c r="A309" s="188">
        <f t="shared" si="28"/>
        <v>80</v>
      </c>
      <c r="B309" s="189" t="s">
        <v>418</v>
      </c>
      <c r="C309" s="99">
        <f t="shared" si="29"/>
        <v>19857370.736000001</v>
      </c>
      <c r="D309" s="103" t="str">
        <f>IF(ISNUMBER('Форма 1'!U309),'Форма 1'!$H309*VLOOKUP('Форма 1'!$F309,'Придельники до 2021'!$B$4:$X$28,'Форма 1'!U$8),"")</f>
        <v/>
      </c>
      <c r="E309" s="103" t="str">
        <f>IF(ISNUMBER('Форма 1'!V309),'Форма 1'!$H309*VLOOKUP('Форма 1'!$F309,'Придельники до 2021'!$B$4:$X$28,'Форма 1'!V$8),"")</f>
        <v/>
      </c>
      <c r="F309" s="103" t="str">
        <f>IF(ISNUMBER('Форма 1'!W309),'Форма 1'!$H309*VLOOKUP('Форма 1'!$F309,'Придельники до 2021'!$B$4:$X$28,'Форма 1'!W$8),"")</f>
        <v/>
      </c>
      <c r="G309" s="103" t="str">
        <f>IF(ISNUMBER('Форма 1'!X309),'Форма 1'!$H309*VLOOKUP('Форма 1'!$F309,'Придельники до 2021'!$B$4:$X$28,'Форма 1'!X$8),"")</f>
        <v/>
      </c>
      <c r="H309" s="103" t="str">
        <f>IF(ISNUMBER('Форма 1'!Y309),'Форма 1'!$H309*VLOOKUP('Форма 1'!$F309,'Придельники до 2021'!$B$4:$X$28,'Форма 1'!Y$8),"")</f>
        <v/>
      </c>
      <c r="I309" s="103" t="str">
        <f>IF(ISNUMBER('Форма 1'!Z309),'Форма 1'!$H309*VLOOKUP('Форма 1'!$F309,'Придельники до 2021'!$B$4:$X$28,'Форма 1'!Z$8),"")</f>
        <v/>
      </c>
      <c r="J309" s="103" t="str">
        <f>IF(ISNUMBER('Форма 1'!AA309),'Форма 1'!$H309*VLOOKUP('Форма 1'!$F309,'Придельники до 2021'!$B$4:$X$28,'Форма 1'!AA$8),"")</f>
        <v/>
      </c>
      <c r="K309" s="92"/>
      <c r="L309" s="88"/>
      <c r="M309" s="103">
        <f>IF(ISNUMBER('Форма 1'!AD309),'Форма 1'!$H309*VLOOKUP('Форма 1'!$F309,'Придельники с 2022'!$B$4:$X$28,'Форма 1'!AD$8),"")</f>
        <v>19857370.736000001</v>
      </c>
      <c r="N309" s="103" t="str">
        <f>IF(ISBLANK('Форма 1'!$AE309),"",IF('Форма 1'!$AE309=1,'Форма 1'!$H309*VLOOKUP('Форма 1'!$F309,'Придельники до 2021'!$B$4:$X$28,'Форма 1'!$AE$8,0),IF('Форма 1'!$AE309=2,'Форма 1'!$H309*VLOOKUP('Форма 1'!$F309,'Придельники до 2021'!$B$4:$X$28,13,0),IF('Форма 1'!$AE309=3,'Форма 1'!$H309*VLOOKUP('Форма 1'!$F309,'Придельники до 2021'!$B$4:$X$28,12,0)))))</f>
        <v/>
      </c>
      <c r="O309" s="103" t="str">
        <f>IF(ISNUMBER('Форма 1'!AF309),'Форма 1'!$H309*VLOOKUP('Форма 1'!$F309,'Придельники до 2021'!$B$4:$X$28,'Форма 1'!AF$8),"")</f>
        <v/>
      </c>
      <c r="P309" s="87"/>
      <c r="Q309" s="103" t="str">
        <f>IF(ISNUMBER('Форма 1'!AH309),'Форма 1'!$H309*VLOOKUP('Форма 1'!$F309,'Придельники до 2021'!$B$4:$X$28,'Форма 1'!AH$8),"")</f>
        <v/>
      </c>
      <c r="R309" s="103" t="str">
        <f>IF(ISNUMBER('Форма 1'!AI309),'Форма 1'!$H309*VLOOKUP('Форма 1'!$F309,'Придельники до 2021'!$B$4:$X$28,'Форма 1'!AI$8),"")</f>
        <v/>
      </c>
      <c r="S309" s="103" t="str">
        <f>IF(ISNUMBER('Форма 1'!AJ309),'Форма 1'!$H309*VLOOKUP('Форма 1'!$F309,'Придельники до 2021'!$B$4:$X$28,'Форма 1'!AJ$8),"")</f>
        <v/>
      </c>
      <c r="T309" s="87"/>
    </row>
    <row r="310" spans="1:20">
      <c r="A310" s="188">
        <f t="shared" si="28"/>
        <v>81</v>
      </c>
      <c r="B310" s="189" t="s">
        <v>419</v>
      </c>
      <c r="C310" s="99">
        <f t="shared" si="29"/>
        <v>19804949.7632</v>
      </c>
      <c r="D310" s="103" t="str">
        <f>IF(ISNUMBER('Форма 1'!U310),'Форма 1'!$H310*VLOOKUP('Форма 1'!$F310,'Придельники до 2021'!$B$4:$X$28,'Форма 1'!U$8),"")</f>
        <v/>
      </c>
      <c r="E310" s="103" t="str">
        <f>IF(ISNUMBER('Форма 1'!V310),'Форма 1'!$H310*VLOOKUP('Форма 1'!$F310,'Придельники до 2021'!$B$4:$X$28,'Форма 1'!V$8),"")</f>
        <v/>
      </c>
      <c r="F310" s="103" t="str">
        <f>IF(ISNUMBER('Форма 1'!W310),'Форма 1'!$H310*VLOOKUP('Форма 1'!$F310,'Придельники до 2021'!$B$4:$X$28,'Форма 1'!W$8),"")</f>
        <v/>
      </c>
      <c r="G310" s="103" t="str">
        <f>IF(ISNUMBER('Форма 1'!X310),'Форма 1'!$H310*VLOOKUP('Форма 1'!$F310,'Придельники до 2021'!$B$4:$X$28,'Форма 1'!X$8),"")</f>
        <v/>
      </c>
      <c r="H310" s="103" t="str">
        <f>IF(ISNUMBER('Форма 1'!Y310),'Форма 1'!$H310*VLOOKUP('Форма 1'!$F310,'Придельники до 2021'!$B$4:$X$28,'Форма 1'!Y$8),"")</f>
        <v/>
      </c>
      <c r="I310" s="103" t="str">
        <f>IF(ISNUMBER('Форма 1'!Z310),'Форма 1'!$H310*VLOOKUP('Форма 1'!$F310,'Придельники до 2021'!$B$4:$X$28,'Форма 1'!Z$8),"")</f>
        <v/>
      </c>
      <c r="J310" s="103" t="str">
        <f>IF(ISNUMBER('Форма 1'!AA310),'Форма 1'!$H310*VLOOKUP('Форма 1'!$F310,'Придельники до 2021'!$B$4:$X$28,'Форма 1'!AA$8),"")</f>
        <v/>
      </c>
      <c r="K310" s="92"/>
      <c r="L310" s="88"/>
      <c r="M310" s="103">
        <f>IF(ISNUMBER('Форма 1'!AD310),'Форма 1'!$H310*VLOOKUP('Форма 1'!$F310,'Придельники с 2022'!$B$4:$X$28,'Форма 1'!AD$8),"")</f>
        <v>19804949.7632</v>
      </c>
      <c r="N310" s="103" t="str">
        <f>IF(ISBLANK('Форма 1'!$AE310),"",IF('Форма 1'!$AE310=1,'Форма 1'!$H310*VLOOKUP('Форма 1'!$F310,'Придельники до 2021'!$B$4:$X$28,'Форма 1'!$AE$8,0),IF('Форма 1'!$AE310=2,'Форма 1'!$H310*VLOOKUP('Форма 1'!$F310,'Придельники до 2021'!$B$4:$X$28,13,0),IF('Форма 1'!$AE310=3,'Форма 1'!$H310*VLOOKUP('Форма 1'!$F310,'Придельники до 2021'!$B$4:$X$28,12,0)))))</f>
        <v/>
      </c>
      <c r="O310" s="103" t="str">
        <f>IF(ISNUMBER('Форма 1'!AF310),'Форма 1'!$H310*VLOOKUP('Форма 1'!$F310,'Придельники до 2021'!$B$4:$X$28,'Форма 1'!AF$8),"")</f>
        <v/>
      </c>
      <c r="P310" s="87"/>
      <c r="Q310" s="103" t="str">
        <f>IF(ISNUMBER('Форма 1'!AH310),'Форма 1'!$H310*VLOOKUP('Форма 1'!$F310,'Придельники до 2021'!$B$4:$X$28,'Форма 1'!AH$8),"")</f>
        <v/>
      </c>
      <c r="R310" s="103" t="str">
        <f>IF(ISNUMBER('Форма 1'!AI310),'Форма 1'!$H310*VLOOKUP('Форма 1'!$F310,'Придельники до 2021'!$B$4:$X$28,'Форма 1'!AI$8),"")</f>
        <v/>
      </c>
      <c r="S310" s="103" t="str">
        <f>IF(ISNUMBER('Форма 1'!AJ310),'Форма 1'!$H310*VLOOKUP('Форма 1'!$F310,'Придельники до 2021'!$B$4:$X$28,'Форма 1'!AJ$8),"")</f>
        <v/>
      </c>
      <c r="T310" s="87"/>
    </row>
    <row r="311" spans="1:20">
      <c r="A311" s="188">
        <f t="shared" si="28"/>
        <v>82</v>
      </c>
      <c r="B311" s="189" t="s">
        <v>420</v>
      </c>
      <c r="C311" s="99">
        <f t="shared" si="29"/>
        <v>10869382.602</v>
      </c>
      <c r="D311" s="103" t="str">
        <f>IF(ISNUMBER('Форма 1'!U311),'Форма 1'!$H311*VLOOKUP('Форма 1'!$F311,'Придельники до 2021'!$B$4:$X$28,'Форма 1'!U$8),"")</f>
        <v/>
      </c>
      <c r="E311" s="103" t="str">
        <f>IF(ISNUMBER('Форма 1'!V311),'Форма 1'!$H311*VLOOKUP('Форма 1'!$F311,'Придельники до 2021'!$B$4:$X$28,'Форма 1'!V$8),"")</f>
        <v/>
      </c>
      <c r="F311" s="103" t="str">
        <f>IF(ISNUMBER('Форма 1'!W311),'Форма 1'!$H311*VLOOKUP('Форма 1'!$F311,'Придельники до 2021'!$B$4:$X$28,'Форма 1'!W$8),"")</f>
        <v/>
      </c>
      <c r="G311" s="103" t="str">
        <f>IF(ISNUMBER('Форма 1'!X311),'Форма 1'!$H311*VLOOKUP('Форма 1'!$F311,'Придельники до 2021'!$B$4:$X$28,'Форма 1'!X$8),"")</f>
        <v/>
      </c>
      <c r="H311" s="103" t="str">
        <f>IF(ISNUMBER('Форма 1'!Y311),'Форма 1'!$H311*VLOOKUP('Форма 1'!$F311,'Придельники до 2021'!$B$4:$X$28,'Форма 1'!Y$8),"")</f>
        <v/>
      </c>
      <c r="I311" s="103" t="str">
        <f>IF(ISNUMBER('Форма 1'!Z311),'Форма 1'!$H311*VLOOKUP('Форма 1'!$F311,'Придельники до 2021'!$B$4:$X$28,'Форма 1'!Z$8),"")</f>
        <v/>
      </c>
      <c r="J311" s="103" t="str">
        <f>IF(ISNUMBER('Форма 1'!AA311),'Форма 1'!$H311*VLOOKUP('Форма 1'!$F311,'Придельники до 2021'!$B$4:$X$28,'Форма 1'!AA$8),"")</f>
        <v/>
      </c>
      <c r="K311" s="90"/>
      <c r="L311" s="87"/>
      <c r="M311" s="103">
        <f>IF(ISNUMBER('Форма 1'!AD311),'Форма 1'!$H311*VLOOKUP('Форма 1'!$F311,'Придельники до 2021'!$B$4:$X$28,'Форма 1'!AD$8),"")</f>
        <v>10869382.602</v>
      </c>
      <c r="N311" s="103" t="str">
        <f>IF(ISBLANK('Форма 1'!$AE311),"",IF('Форма 1'!$AE311=1,'Форма 1'!$H311*VLOOKUP('Форма 1'!$F311,'Придельники до 2021'!$B$4:$X$28,'Форма 1'!$AE$8,0),IF('Форма 1'!$AE311=2,'Форма 1'!$H311*VLOOKUP('Форма 1'!$F311,'Придельники до 2021'!$B$4:$X$28,13,0),IF('Форма 1'!$AE311=3,'Форма 1'!$H311*VLOOKUP('Форма 1'!$F311,'Придельники до 2021'!$B$4:$X$28,12,0)))))</f>
        <v/>
      </c>
      <c r="O311" s="103" t="str">
        <f>IF(ISNUMBER('Форма 1'!AF311),'Форма 1'!$H311*VLOOKUP('Форма 1'!$F311,'Придельники до 2021'!$B$4:$X$28,'Форма 1'!AF$8),"")</f>
        <v/>
      </c>
      <c r="P311" s="87"/>
      <c r="Q311" s="103" t="str">
        <f>IF(ISNUMBER('Форма 1'!AH311),'Форма 1'!$H311*VLOOKUP('Форма 1'!$F311,'Придельники до 2021'!$B$4:$X$28,'Форма 1'!AH$8),"")</f>
        <v/>
      </c>
      <c r="R311" s="103" t="str">
        <f>IF(ISNUMBER('Форма 1'!AI311),'Форма 1'!$H311*VLOOKUP('Форма 1'!$F311,'Придельники до 2021'!$B$4:$X$28,'Форма 1'!AI$8),"")</f>
        <v/>
      </c>
      <c r="S311" s="103" t="str">
        <f>IF(ISNUMBER('Форма 1'!AJ311),'Форма 1'!$H311*VLOOKUP('Форма 1'!$F311,'Придельники до 2021'!$B$4:$X$28,'Форма 1'!AJ$8),"")</f>
        <v/>
      </c>
      <c r="T311" s="87"/>
    </row>
    <row r="312" spans="1:20">
      <c r="A312" s="188">
        <f t="shared" si="28"/>
        <v>83</v>
      </c>
      <c r="B312" s="189" t="s">
        <v>421</v>
      </c>
      <c r="C312" s="99">
        <f t="shared" si="29"/>
        <v>8754140.3219999988</v>
      </c>
      <c r="D312" s="103" t="str">
        <f>IF(ISNUMBER('Форма 1'!U312),'Форма 1'!$H312*VLOOKUP('Форма 1'!$F312,'Придельники до 2021'!$B$4:$X$28,'Форма 1'!U$8),"")</f>
        <v/>
      </c>
      <c r="E312" s="103" t="str">
        <f>IF(ISNUMBER('Форма 1'!V312),'Форма 1'!$H312*VLOOKUP('Форма 1'!$F312,'Придельники до 2021'!$B$4:$X$28,'Форма 1'!V$8),"")</f>
        <v/>
      </c>
      <c r="F312" s="103" t="str">
        <f>IF(ISNUMBER('Форма 1'!W312),'Форма 1'!$H312*VLOOKUP('Форма 1'!$F312,'Придельники до 2021'!$B$4:$X$28,'Форма 1'!W$8),"")</f>
        <v/>
      </c>
      <c r="G312" s="103" t="str">
        <f>IF(ISNUMBER('Форма 1'!X312),'Форма 1'!$H312*VLOOKUP('Форма 1'!$F312,'Придельники до 2021'!$B$4:$X$28,'Форма 1'!X$8),"")</f>
        <v/>
      </c>
      <c r="H312" s="103" t="str">
        <f>IF(ISNUMBER('Форма 1'!Y312),'Форма 1'!$H312*VLOOKUP('Форма 1'!$F312,'Придельники до 2021'!$B$4:$X$28,'Форма 1'!Y$8),"")</f>
        <v/>
      </c>
      <c r="I312" s="103" t="str">
        <f>IF(ISNUMBER('Форма 1'!Z312),'Форма 1'!$H312*VLOOKUP('Форма 1'!$F312,'Придельники до 2021'!$B$4:$X$28,'Форма 1'!Z$8),"")</f>
        <v/>
      </c>
      <c r="J312" s="103" t="str">
        <f>IF(ISNUMBER('Форма 1'!AA312),'Форма 1'!$H312*VLOOKUP('Форма 1'!$F312,'Придельники до 2021'!$B$4:$X$28,'Форма 1'!AA$8),"")</f>
        <v/>
      </c>
      <c r="K312" s="90"/>
      <c r="L312" s="87"/>
      <c r="M312" s="103">
        <f>IF(ISNUMBER('Форма 1'!AD312),'Форма 1'!$H312*VLOOKUP('Форма 1'!$F312,'Придельники до 2021'!$B$4:$X$28,'Форма 1'!AD$8),"")</f>
        <v>8754140.3219999988</v>
      </c>
      <c r="N312" s="103" t="str">
        <f>IF(ISBLANK('Форма 1'!$AE312),"",IF('Форма 1'!$AE312=1,'Форма 1'!$H312*VLOOKUP('Форма 1'!$F312,'Придельники до 2021'!$B$4:$X$28,'Форма 1'!$AE$8,0),IF('Форма 1'!$AE312=2,'Форма 1'!$H312*VLOOKUP('Форма 1'!$F312,'Придельники до 2021'!$B$4:$X$28,13,0),IF('Форма 1'!$AE312=3,'Форма 1'!$H312*VLOOKUP('Форма 1'!$F312,'Придельники до 2021'!$B$4:$X$28,12,0)))))</f>
        <v/>
      </c>
      <c r="O312" s="103" t="str">
        <f>IF(ISNUMBER('Форма 1'!AF312),'Форма 1'!$H312*VLOOKUP('Форма 1'!$F312,'Придельники до 2021'!$B$4:$X$28,'Форма 1'!AF$8),"")</f>
        <v/>
      </c>
      <c r="P312" s="87"/>
      <c r="Q312" s="103" t="str">
        <f>IF(ISNUMBER('Форма 1'!AH312),'Форма 1'!$H312*VLOOKUP('Форма 1'!$F312,'Придельники до 2021'!$B$4:$X$28,'Форма 1'!AH$8),"")</f>
        <v/>
      </c>
      <c r="R312" s="103" t="str">
        <f>IF(ISNUMBER('Форма 1'!AI312),'Форма 1'!$H312*VLOOKUP('Форма 1'!$F312,'Придельники до 2021'!$B$4:$X$28,'Форма 1'!AI$8),"")</f>
        <v/>
      </c>
      <c r="S312" s="103" t="str">
        <f>IF(ISNUMBER('Форма 1'!AJ312),'Форма 1'!$H312*VLOOKUP('Форма 1'!$F312,'Придельники до 2021'!$B$4:$X$28,'Форма 1'!AJ$8),"")</f>
        <v/>
      </c>
      <c r="T312" s="87"/>
    </row>
    <row r="313" spans="1:20">
      <c r="A313" s="188">
        <f t="shared" si="28"/>
        <v>84</v>
      </c>
      <c r="B313" s="189" t="s">
        <v>422</v>
      </c>
      <c r="C313" s="99">
        <f t="shared" si="29"/>
        <v>10973766.708000001</v>
      </c>
      <c r="D313" s="103" t="str">
        <f>IF(ISNUMBER('Форма 1'!U313),'Форма 1'!$H313*VLOOKUP('Форма 1'!$F313,'Придельники до 2021'!$B$4:$X$28,'Форма 1'!U$8),"")</f>
        <v/>
      </c>
      <c r="E313" s="103" t="str">
        <f>IF(ISNUMBER('Форма 1'!V313),'Форма 1'!$H313*VLOOKUP('Форма 1'!$F313,'Придельники до 2021'!$B$4:$X$28,'Форма 1'!V$8),"")</f>
        <v/>
      </c>
      <c r="F313" s="103" t="str">
        <f>IF(ISNUMBER('Форма 1'!W313),'Форма 1'!$H313*VLOOKUP('Форма 1'!$F313,'Придельники до 2021'!$B$4:$X$28,'Форма 1'!W$8),"")</f>
        <v/>
      </c>
      <c r="G313" s="103" t="str">
        <f>IF(ISNUMBER('Форма 1'!X313),'Форма 1'!$H313*VLOOKUP('Форма 1'!$F313,'Придельники до 2021'!$B$4:$X$28,'Форма 1'!X$8),"")</f>
        <v/>
      </c>
      <c r="H313" s="103" t="str">
        <f>IF(ISNUMBER('Форма 1'!Y313),'Форма 1'!$H313*VLOOKUP('Форма 1'!$F313,'Придельники до 2021'!$B$4:$X$28,'Форма 1'!Y$8),"")</f>
        <v/>
      </c>
      <c r="I313" s="103" t="str">
        <f>IF(ISNUMBER('Форма 1'!Z313),'Форма 1'!$H313*VLOOKUP('Форма 1'!$F313,'Придельники до 2021'!$B$4:$X$28,'Форма 1'!Z$8),"")</f>
        <v/>
      </c>
      <c r="J313" s="103" t="str">
        <f>IF(ISNUMBER('Форма 1'!AA313),'Форма 1'!$H313*VLOOKUP('Форма 1'!$F313,'Придельники до 2021'!$B$4:$X$28,'Форма 1'!AA$8),"")</f>
        <v/>
      </c>
      <c r="K313" s="90"/>
      <c r="L313" s="87"/>
      <c r="M313" s="103">
        <f>IF(ISNUMBER('Форма 1'!AD313),'Форма 1'!$H313*VLOOKUP('Форма 1'!$F313,'Придельники до 2021'!$B$4:$X$28,'Форма 1'!AD$8),"")</f>
        <v>10973766.708000001</v>
      </c>
      <c r="N313" s="103" t="str">
        <f>IF(ISBLANK('Форма 1'!$AE313),"",IF('Форма 1'!$AE313=1,'Форма 1'!$H313*VLOOKUP('Форма 1'!$F313,'Придельники до 2021'!$B$4:$X$28,'Форма 1'!$AE$8,0),IF('Форма 1'!$AE313=2,'Форма 1'!$H313*VLOOKUP('Форма 1'!$F313,'Придельники до 2021'!$B$4:$X$28,13,0),IF('Форма 1'!$AE313=3,'Форма 1'!$H313*VLOOKUP('Форма 1'!$F313,'Придельники до 2021'!$B$4:$X$28,12,0)))))</f>
        <v/>
      </c>
      <c r="O313" s="103" t="str">
        <f>IF(ISNUMBER('Форма 1'!AF313),'Форма 1'!$H313*VLOOKUP('Форма 1'!$F313,'Придельники до 2021'!$B$4:$X$28,'Форма 1'!AF$8),"")</f>
        <v/>
      </c>
      <c r="P313" s="87"/>
      <c r="Q313" s="103" t="str">
        <f>IF(ISNUMBER('Форма 1'!AH313),'Форма 1'!$H313*VLOOKUP('Форма 1'!$F313,'Придельники до 2021'!$B$4:$X$28,'Форма 1'!AH$8),"")</f>
        <v/>
      </c>
      <c r="R313" s="103" t="str">
        <f>IF(ISNUMBER('Форма 1'!AI313),'Форма 1'!$H313*VLOOKUP('Форма 1'!$F313,'Придельники до 2021'!$B$4:$X$28,'Форма 1'!AI$8),"")</f>
        <v/>
      </c>
      <c r="S313" s="103" t="str">
        <f>IF(ISNUMBER('Форма 1'!AJ313),'Форма 1'!$H313*VLOOKUP('Форма 1'!$F313,'Придельники до 2021'!$B$4:$X$28,'Форма 1'!AJ$8),"")</f>
        <v/>
      </c>
      <c r="T313" s="87"/>
    </row>
    <row r="314" spans="1:20">
      <c r="A314" s="188">
        <f>A1456+1</f>
        <v>24</v>
      </c>
      <c r="B314" s="189" t="s">
        <v>424</v>
      </c>
      <c r="C314" s="99">
        <f t="shared" si="29"/>
        <v>3873095.7880000002</v>
      </c>
      <c r="D314" s="103" t="str">
        <f>IF(ISNUMBER('Форма 1'!U314),'Форма 1'!$H314*VLOOKUP('Форма 1'!$F314,'Придельники до 2021'!$B$4:$X$28,'Форма 1'!U$8),"")</f>
        <v/>
      </c>
      <c r="E314" s="103" t="str">
        <f>IF(ISNUMBER('Форма 1'!V314),'Форма 1'!$H314*VLOOKUP('Форма 1'!$F314,'Придельники до 2021'!$B$4:$X$28,'Форма 1'!V$8),"")</f>
        <v/>
      </c>
      <c r="F314" s="103" t="str">
        <f>IF(ISNUMBER('Форма 1'!W314),'Форма 1'!$H314*VLOOKUP('Форма 1'!$F314,'Придельники до 2021'!$B$4:$X$28,'Форма 1'!W$8),"")</f>
        <v/>
      </c>
      <c r="G314" s="103" t="str">
        <f>IF(ISNUMBER('Форма 1'!X314),'Форма 1'!$H314*VLOOKUP('Форма 1'!$F314,'Придельники до 2021'!$B$4:$X$28,'Форма 1'!X$8),"")</f>
        <v/>
      </c>
      <c r="H314" s="103" t="str">
        <f>IF(ISNUMBER('Форма 1'!Y314),'Форма 1'!$H314*VLOOKUP('Форма 1'!$F314,'Придельники до 2021'!$B$4:$X$28,'Форма 1'!Y$8),"")</f>
        <v/>
      </c>
      <c r="I314" s="103" t="str">
        <f>IF(ISNUMBER('Форма 1'!Z314),'Форма 1'!$H314*VLOOKUP('Форма 1'!$F314,'Придельники до 2021'!$B$4:$X$28,'Форма 1'!Z$8),"")</f>
        <v/>
      </c>
      <c r="J314" s="103" t="str">
        <f>IF(ISNUMBER('Форма 1'!AA314),'Форма 1'!$H314*VLOOKUP('Форма 1'!$F314,'Придельники до 2021'!$B$4:$X$28,'Форма 1'!AA$8),"")</f>
        <v/>
      </c>
      <c r="K314" s="90"/>
      <c r="L314" s="87"/>
      <c r="M314" s="103">
        <f>IF(ISNUMBER('Форма 1'!AD314),'Форма 1'!$H314*VLOOKUP('Форма 1'!$F314,'Придельники до 2021'!$B$4:$X$28,'Форма 1'!AD$8),"")</f>
        <v>3873095.7880000002</v>
      </c>
      <c r="N314" s="103" t="str">
        <f>IF(ISBLANK('Форма 1'!$AE314),"",IF('Форма 1'!$AE314=1,'Форма 1'!$H314*VLOOKUP('Форма 1'!$F314,'Придельники до 2021'!$B$4:$X$28,'Форма 1'!$AE$8,0),IF('Форма 1'!$AE314=2,'Форма 1'!$H314*VLOOKUP('Форма 1'!$F314,'Придельники до 2021'!$B$4:$X$28,13,0),IF('Форма 1'!$AE314=3,'Форма 1'!$H314*VLOOKUP('Форма 1'!$F314,'Придельники до 2021'!$B$4:$X$28,12,0)))))</f>
        <v/>
      </c>
      <c r="O314" s="103" t="str">
        <f>IF(ISNUMBER('Форма 1'!AF314),'Форма 1'!$H314*VLOOKUP('Форма 1'!$F314,'Придельники до 2021'!$B$4:$X$28,'Форма 1'!AF$8),"")</f>
        <v/>
      </c>
      <c r="P314" s="87"/>
      <c r="Q314" s="103" t="str">
        <f>IF(ISNUMBER('Форма 1'!AH314),'Форма 1'!$H314*VLOOKUP('Форма 1'!$F314,'Придельники до 2021'!$B$4:$X$28,'Форма 1'!AH$8),"")</f>
        <v/>
      </c>
      <c r="R314" s="103" t="str">
        <f>IF(ISNUMBER('Форма 1'!AI314),'Форма 1'!$H314*VLOOKUP('Форма 1'!$F314,'Придельники до 2021'!$B$4:$X$28,'Форма 1'!AI$8),"")</f>
        <v/>
      </c>
      <c r="S314" s="103" t="str">
        <f>IF(ISNUMBER('Форма 1'!AJ314),'Форма 1'!$H314*VLOOKUP('Форма 1'!$F314,'Придельники до 2021'!$B$4:$X$28,'Форма 1'!AJ$8),"")</f>
        <v/>
      </c>
      <c r="T314" s="87"/>
    </row>
    <row r="315" spans="1:20">
      <c r="A315" s="188">
        <f t="shared" si="28"/>
        <v>25</v>
      </c>
      <c r="B315" s="189" t="s">
        <v>425</v>
      </c>
      <c r="C315" s="99">
        <f t="shared" si="29"/>
        <v>8962932</v>
      </c>
      <c r="D315" s="103" t="str">
        <f>IF(ISNUMBER('Форма 1'!U315),'Форма 1'!$H315*VLOOKUP('Форма 1'!$F315,'Придельники до 2021'!$B$4:$X$28,'Форма 1'!U$8),"")</f>
        <v/>
      </c>
      <c r="E315" s="103" t="str">
        <f>IF(ISNUMBER('Форма 1'!V315),'Форма 1'!$H315*VLOOKUP('Форма 1'!$F315,'Придельники до 2021'!$B$4:$X$28,'Форма 1'!V$8),"")</f>
        <v/>
      </c>
      <c r="F315" s="103" t="str">
        <f>IF(ISNUMBER('Форма 1'!W315),'Форма 1'!$H315*VLOOKUP('Форма 1'!$F315,'Придельники до 2021'!$B$4:$X$28,'Форма 1'!W$8),"")</f>
        <v/>
      </c>
      <c r="G315" s="103" t="str">
        <f>IF(ISNUMBER('Форма 1'!X315),'Форма 1'!$H315*VLOOKUP('Форма 1'!$F315,'Придельники до 2021'!$B$4:$X$28,'Форма 1'!X$8),"")</f>
        <v/>
      </c>
      <c r="H315" s="103" t="str">
        <f>IF(ISNUMBER('Форма 1'!Y315),'Форма 1'!$H315*VLOOKUP('Форма 1'!$F315,'Придельники до 2021'!$B$4:$X$28,'Форма 1'!Y$8),"")</f>
        <v/>
      </c>
      <c r="I315" s="103" t="str">
        <f>IF(ISNUMBER('Форма 1'!Z315),'Форма 1'!$H315*VLOOKUP('Форма 1'!$F315,'Придельники до 2021'!$B$4:$X$28,'Форма 1'!Z$8),"")</f>
        <v/>
      </c>
      <c r="J315" s="103" t="str">
        <f>IF(ISNUMBER('Форма 1'!AA315),'Форма 1'!$H315*VLOOKUP('Форма 1'!$F315,'Придельники до 2021'!$B$4:$X$28,'Форма 1'!AA$8),"")</f>
        <v/>
      </c>
      <c r="K315" s="90">
        <v>4</v>
      </c>
      <c r="L315" s="87">
        <v>8962932</v>
      </c>
      <c r="M315" s="103" t="str">
        <f>IF(ISNUMBER('Форма 1'!AD315),'Форма 1'!$H315*VLOOKUP('Форма 1'!$F315,'Придельники до 2021'!$B$4:$X$28,'Форма 1'!AD$8),"")</f>
        <v/>
      </c>
      <c r="N315" s="103" t="str">
        <f>IF(ISBLANK('Форма 1'!$AE315),"",IF('Форма 1'!$AE315=1,'Форма 1'!$H315*VLOOKUP('Форма 1'!$F315,'Придельники до 2021'!$B$4:$X$28,'Форма 1'!$AE$8,0),IF('Форма 1'!$AE315=2,'Форма 1'!$H315*VLOOKUP('Форма 1'!$F315,'Придельники до 2021'!$B$4:$X$28,13,0),IF('Форма 1'!$AE315=3,'Форма 1'!$H315*VLOOKUP('Форма 1'!$F315,'Придельники до 2021'!$B$4:$X$28,12,0)))))</f>
        <v/>
      </c>
      <c r="O315" s="103" t="str">
        <f>IF(ISNUMBER('Форма 1'!AF315),'Форма 1'!$H315*VLOOKUP('Форма 1'!$F315,'Придельники до 2021'!$B$4:$X$28,'Форма 1'!AF$8),"")</f>
        <v/>
      </c>
      <c r="P315" s="87"/>
      <c r="Q315" s="103" t="str">
        <f>IF(ISNUMBER('Форма 1'!AH315),'Форма 1'!$H315*VLOOKUP('Форма 1'!$F315,'Придельники до 2021'!$B$4:$X$28,'Форма 1'!AH$8),"")</f>
        <v/>
      </c>
      <c r="R315" s="103" t="str">
        <f>IF(ISNUMBER('Форма 1'!AI315),'Форма 1'!$H315*VLOOKUP('Форма 1'!$F315,'Придельники до 2021'!$B$4:$X$28,'Форма 1'!AI$8),"")</f>
        <v/>
      </c>
      <c r="S315" s="103" t="str">
        <f>IF(ISNUMBER('Форма 1'!AJ315),'Форма 1'!$H315*VLOOKUP('Форма 1'!$F315,'Придельники до 2021'!$B$4:$X$28,'Форма 1'!AJ$8),"")</f>
        <v/>
      </c>
      <c r="T315" s="87"/>
    </row>
    <row r="316" spans="1:20">
      <c r="A316" s="188">
        <f t="shared" si="28"/>
        <v>26</v>
      </c>
      <c r="B316" s="189" t="s">
        <v>426</v>
      </c>
      <c r="C316" s="99">
        <f t="shared" si="29"/>
        <v>66875925.185999997</v>
      </c>
      <c r="D316" s="103">
        <f>IF(ISNUMBER('Форма 1'!U316),'Форма 1'!$H316*VLOOKUP('Форма 1'!$F316,'Придельники с 2022'!$B$4:$X$28,'Форма 1'!U$8),"")</f>
        <v>3508094.9539999999</v>
      </c>
      <c r="E316" s="103" t="str">
        <f>IF(ISNUMBER('Форма 1'!V316),'Форма 1'!$H316*VLOOKUP('Форма 1'!$F316,'Придельники до 2021'!$B$4:$X$28,'Форма 1'!V$8),"")</f>
        <v/>
      </c>
      <c r="F316" s="103" t="str">
        <f>IF(ISNUMBER('Форма 1'!W316),'Форма 1'!$H316*VLOOKUP('Форма 1'!$F316,'Придельники до 2021'!$B$4:$X$28,'Форма 1'!W$8),"")</f>
        <v/>
      </c>
      <c r="G316" s="103" t="str">
        <f>IF(ISNUMBER('Форма 1'!X316),'Форма 1'!$H316*VLOOKUP('Форма 1'!$F316,'Придельники до 2021'!$B$4:$X$28,'Форма 1'!X$8),"")</f>
        <v/>
      </c>
      <c r="H316" s="103" t="str">
        <f>IF(ISNUMBER('Форма 1'!Y316),'Форма 1'!$H316*VLOOKUP('Форма 1'!$F316,'Придельники до 2021'!$B$4:$X$28,'Форма 1'!Y$8),"")</f>
        <v/>
      </c>
      <c r="I316" s="103" t="str">
        <f>IF(ISNUMBER('Форма 1'!Z316),'Форма 1'!$H316*VLOOKUP('Форма 1'!$F316,'Придельники до 2021'!$B$4:$X$28,'Форма 1'!Z$8),"")</f>
        <v/>
      </c>
      <c r="J316" s="103" t="str">
        <f>IF(ISNUMBER('Форма 1'!AA316),'Форма 1'!$H316*VLOOKUP('Форма 1'!$F316,'Придельники до 2021'!$B$4:$X$28,'Форма 1'!AA$8),"")</f>
        <v/>
      </c>
      <c r="K316" s="90"/>
      <c r="L316" s="87"/>
      <c r="M316" s="103">
        <f>IF(ISNUMBER('Форма 1'!AD316),'Форма 1'!$H316*VLOOKUP('Форма 1'!$F316,'Придельники с 2022'!$B$4:$X$28,'Форма 1'!AD$8),"")</f>
        <v>30405064.928000003</v>
      </c>
      <c r="N316" s="103">
        <f>IF(ISBLANK('Форма 1'!$AE316),"",IF('Форма 1'!$AE316=1,'Форма 1'!$H316*VLOOKUP('Форма 1'!$F316,'Придельники с 2022'!$B$4:$X$28,'Форма 1'!$AE$8,0),IF('Форма 1'!$AE316=2,'Форма 1'!$H316*VLOOKUP('Форма 1'!$F316,'Придельники с 2022'!$B$4:$X$28,13,0),IF('Форма 1'!$AE316=3,'Форма 1'!$H316*VLOOKUP('Форма 1'!$F316,'Придельники с 2022'!$B$4:$X$28,12,0)))))</f>
        <v>32962765.303999998</v>
      </c>
      <c r="O316" s="103" t="str">
        <f>IF(ISNUMBER('Форма 1'!AF316),'Форма 1'!$H316*VLOOKUP('Форма 1'!$F316,'Придельники до 2021'!$B$4:$X$28,'Форма 1'!AF$8),"")</f>
        <v/>
      </c>
      <c r="P316" s="87"/>
      <c r="Q316" s="103" t="str">
        <f>IF(ISNUMBER('Форма 1'!AH316),'Форма 1'!$H316*VLOOKUP('Форма 1'!$F316,'Придельники до 2021'!$B$4:$X$28,'Форма 1'!AH$8),"")</f>
        <v/>
      </c>
      <c r="R316" s="103" t="str">
        <f>IF(ISNUMBER('Форма 1'!AI316),'Форма 1'!$H316*VLOOKUP('Форма 1'!$F316,'Придельники до 2021'!$B$4:$X$28,'Форма 1'!AI$8),"")</f>
        <v/>
      </c>
      <c r="S316" s="103" t="str">
        <f>IF(ISNUMBER('Форма 1'!AJ316),'Форма 1'!$H316*VLOOKUP('Форма 1'!$F316,'Придельники до 2021'!$B$4:$X$28,'Форма 1'!AJ$8),"")</f>
        <v/>
      </c>
      <c r="T316" s="87"/>
    </row>
    <row r="317" spans="1:20">
      <c r="A317" s="188">
        <f t="shared" si="28"/>
        <v>27</v>
      </c>
      <c r="B317" s="195" t="s">
        <v>427</v>
      </c>
      <c r="C317" s="99">
        <f t="shared" si="29"/>
        <v>436892.93000000005</v>
      </c>
      <c r="D317" s="103" t="str">
        <f>IF(ISNUMBER('Форма 1'!U317),'Форма 1'!$H317*VLOOKUP('Форма 1'!$F317,'Придельники до 2021'!$B$4:$X$28,'Форма 1'!U$8),"")</f>
        <v/>
      </c>
      <c r="E317" s="103" t="str">
        <f>IF(ISNUMBER('Форма 1'!V317),'Форма 1'!$H317*VLOOKUP('Форма 1'!$F317,'Придельники до 2021'!$B$4:$X$28,'Форма 1'!V$8),"")</f>
        <v/>
      </c>
      <c r="F317" s="103" t="str">
        <f>IF(ISNUMBER('Форма 1'!W317),'Форма 1'!$H317*VLOOKUP('Форма 1'!$F317,'Придельники до 2021'!$B$4:$X$28,'Форма 1'!W$8),"")</f>
        <v/>
      </c>
      <c r="G317" s="103" t="str">
        <f>IF(ISNUMBER('Форма 1'!X317),'Форма 1'!$H317*VLOOKUP('Форма 1'!$F317,'Придельники до 2021'!$B$4:$X$28,'Форма 1'!X$8),"")</f>
        <v/>
      </c>
      <c r="H317" s="103" t="str">
        <f>IF(ISNUMBER('Форма 1'!Y317),'Форма 1'!$H317*VLOOKUP('Форма 1'!$F317,'Придельники до 2021'!$B$4:$X$28,'Форма 1'!Y$8),"")</f>
        <v/>
      </c>
      <c r="I317" s="103" t="str">
        <f>IF(ISNUMBER('Форма 1'!Z317),'Форма 1'!$H317*VLOOKUP('Форма 1'!$F317,'Придельники до 2021'!$B$4:$X$28,'Форма 1'!Z$8),"")</f>
        <v/>
      </c>
      <c r="J317" s="103" t="str">
        <f>IF(ISNUMBER('Форма 1'!AA317),'Форма 1'!$H317*VLOOKUP('Форма 1'!$F317,'Придельники до 2021'!$B$4:$X$28,'Форма 1'!AA$8),"")</f>
        <v/>
      </c>
      <c r="K317" s="90"/>
      <c r="L317" s="87"/>
      <c r="M317" s="103" t="str">
        <f>IF(ISNUMBER('Форма 1'!AD317),'Форма 1'!$H317*VLOOKUP('Форма 1'!$F317,'Придельники до 2021'!$B$4:$X$28,'Форма 1'!AD$8),"")</f>
        <v/>
      </c>
      <c r="N317" s="103" t="str">
        <f>IF(ISBLANK('Форма 1'!$AE317),"",IF('Форма 1'!$AE317=1,'Форма 1'!$H317*VLOOKUP('Форма 1'!$F317,'Придельники до 2021'!$B$4:$X$28,'Форма 1'!$AE$8,0),IF('Форма 1'!$AE317=2,'Форма 1'!$H317*VLOOKUP('Форма 1'!$F317,'Придельники до 2021'!$B$4:$X$28,13,0),IF('Форма 1'!$AE317=3,'Форма 1'!$H317*VLOOKUP('Форма 1'!$F317,'Придельники до 2021'!$B$4:$X$28,12,0)))))</f>
        <v/>
      </c>
      <c r="O317" s="103" t="str">
        <f>IF(ISNUMBER('Форма 1'!AF317),'Форма 1'!$H317*VLOOKUP('Форма 1'!$F317,'Придельники до 2021'!$B$4:$X$28,'Форма 1'!AF$8),"")</f>
        <v/>
      </c>
      <c r="P317" s="87">
        <f>280193.26+156699.67</f>
        <v>436892.93000000005</v>
      </c>
      <c r="Q317" s="103" t="str">
        <f>IF(ISNUMBER('Форма 1'!AH317),'Форма 1'!$H317*VLOOKUP('Форма 1'!$F317,'Придельники до 2021'!$B$4:$X$28,'Форма 1'!AH$8),"")</f>
        <v/>
      </c>
      <c r="R317" s="103" t="str">
        <f>IF(ISNUMBER('Форма 1'!AI317),'Форма 1'!$H317*VLOOKUP('Форма 1'!$F317,'Придельники до 2021'!$B$4:$X$28,'Форма 1'!AI$8),"")</f>
        <v/>
      </c>
      <c r="S317" s="103" t="str">
        <f>IF(ISNUMBER('Форма 1'!AJ317),'Форма 1'!$H317*VLOOKUP('Форма 1'!$F317,'Придельники до 2021'!$B$4:$X$28,'Форма 1'!AJ$8),"")</f>
        <v/>
      </c>
      <c r="T317" s="87"/>
    </row>
    <row r="318" spans="1:20">
      <c r="A318" s="188">
        <f t="shared" si="28"/>
        <v>28</v>
      </c>
      <c r="B318" s="189" t="s">
        <v>428</v>
      </c>
      <c r="C318" s="99">
        <f t="shared" si="29"/>
        <v>22036624.064000003</v>
      </c>
      <c r="D318" s="103" t="str">
        <f>IF(ISNUMBER('Форма 1'!U318),'Форма 1'!$H318*VLOOKUP('Форма 1'!$F318,'Придельники до 2021'!$B$4:$X$28,'Форма 1'!U$8),"")</f>
        <v/>
      </c>
      <c r="E318" s="103" t="str">
        <f>IF(ISNUMBER('Форма 1'!V318),'Форма 1'!$H318*VLOOKUP('Форма 1'!$F318,'Придельники до 2021'!$B$4:$X$28,'Форма 1'!V$8),"")</f>
        <v/>
      </c>
      <c r="F318" s="103" t="str">
        <f>IF(ISNUMBER('Форма 1'!W318),'Форма 1'!$H318*VLOOKUP('Форма 1'!$F318,'Придельники до 2021'!$B$4:$X$28,'Форма 1'!W$8),"")</f>
        <v/>
      </c>
      <c r="G318" s="103" t="str">
        <f>IF(ISNUMBER('Форма 1'!X318),'Форма 1'!$H318*VLOOKUP('Форма 1'!$F318,'Придельники до 2021'!$B$4:$X$28,'Форма 1'!X$8),"")</f>
        <v/>
      </c>
      <c r="H318" s="103" t="str">
        <f>IF(ISNUMBER('Форма 1'!Y318),'Форма 1'!$H318*VLOOKUP('Форма 1'!$F318,'Придельники до 2021'!$B$4:$X$28,'Форма 1'!Y$8),"")</f>
        <v/>
      </c>
      <c r="I318" s="103" t="str">
        <f>IF(ISNUMBER('Форма 1'!Z318),'Форма 1'!$H318*VLOOKUP('Форма 1'!$F318,'Придельники до 2021'!$B$4:$X$28,'Форма 1'!Z$8),"")</f>
        <v/>
      </c>
      <c r="J318" s="103" t="str">
        <f>IF(ISNUMBER('Форма 1'!AA318),'Форма 1'!$H318*VLOOKUP('Форма 1'!$F318,'Придельники до 2021'!$B$4:$X$28,'Форма 1'!AA$8),"")</f>
        <v/>
      </c>
      <c r="K318" s="92"/>
      <c r="L318" s="88"/>
      <c r="M318" s="103">
        <f>IF(ISNUMBER('Форма 1'!AD318),'Форма 1'!$H318*VLOOKUP('Форма 1'!$F318,'Придельники с 2022'!$B$4:$X$28,'Форма 1'!AD$8),"")</f>
        <v>22036624.064000003</v>
      </c>
      <c r="N318" s="103" t="str">
        <f>IF(ISBLANK('Форма 1'!$AE318),"",IF('Форма 1'!$AE318=1,'Форма 1'!$H318*VLOOKUP('Форма 1'!$F318,'Придельники до 2021'!$B$4:$X$28,'Форма 1'!$AE$8,0),IF('Форма 1'!$AE318=2,'Форма 1'!$H318*VLOOKUP('Форма 1'!$F318,'Придельники до 2021'!$B$4:$X$28,13,0),IF('Форма 1'!$AE318=3,'Форма 1'!$H318*VLOOKUP('Форма 1'!$F318,'Придельники до 2021'!$B$4:$X$28,12,0)))))</f>
        <v/>
      </c>
      <c r="O318" s="103" t="str">
        <f>IF(ISNUMBER('Форма 1'!AF318),'Форма 1'!$H318*VLOOKUP('Форма 1'!$F318,'Придельники до 2021'!$B$4:$X$28,'Форма 1'!AF$8),"")</f>
        <v/>
      </c>
      <c r="P318" s="88"/>
      <c r="Q318" s="103" t="str">
        <f>IF(ISNUMBER('Форма 1'!AH318),'Форма 1'!$H318*VLOOKUP('Форма 1'!$F318,'Придельники до 2021'!$B$4:$X$28,'Форма 1'!AH$8),"")</f>
        <v/>
      </c>
      <c r="R318" s="103" t="str">
        <f>IF(ISNUMBER('Форма 1'!AI318),'Форма 1'!$H318*VLOOKUP('Форма 1'!$F318,'Придельники до 2021'!$B$4:$X$28,'Форма 1'!AI$8),"")</f>
        <v/>
      </c>
      <c r="S318" s="103" t="str">
        <f>IF(ISNUMBER('Форма 1'!AJ318),'Форма 1'!$H318*VLOOKUP('Форма 1'!$F318,'Придельники до 2021'!$B$4:$X$28,'Форма 1'!AJ$8),"")</f>
        <v/>
      </c>
      <c r="T318" s="87"/>
    </row>
    <row r="319" spans="1:20">
      <c r="A319" s="188">
        <f t="shared" si="28"/>
        <v>29</v>
      </c>
      <c r="B319" s="189" t="s">
        <v>429</v>
      </c>
      <c r="C319" s="99">
        <f t="shared" si="29"/>
        <v>20207294.240000002</v>
      </c>
      <c r="D319" s="103" t="str">
        <f>IF(ISNUMBER('Форма 1'!U319),'Форма 1'!$H319*VLOOKUP('Форма 1'!$F319,'Придельники до 2021'!$B$4:$X$28,'Форма 1'!U$8),"")</f>
        <v/>
      </c>
      <c r="E319" s="103" t="str">
        <f>IF(ISNUMBER('Форма 1'!V319),'Форма 1'!$H319*VLOOKUP('Форма 1'!$F319,'Придельники до 2021'!$B$4:$X$28,'Форма 1'!V$8),"")</f>
        <v/>
      </c>
      <c r="F319" s="103" t="str">
        <f>IF(ISNUMBER('Форма 1'!W319),'Форма 1'!$H319*VLOOKUP('Форма 1'!$F319,'Придельники до 2021'!$B$4:$X$28,'Форма 1'!W$8),"")</f>
        <v/>
      </c>
      <c r="G319" s="103" t="str">
        <f>IF(ISNUMBER('Форма 1'!X319),'Форма 1'!$H319*VLOOKUP('Форма 1'!$F319,'Придельники до 2021'!$B$4:$X$28,'Форма 1'!X$8),"")</f>
        <v/>
      </c>
      <c r="H319" s="103" t="str">
        <f>IF(ISNUMBER('Форма 1'!Y319),'Форма 1'!$H319*VLOOKUP('Форма 1'!$F319,'Придельники до 2021'!$B$4:$X$28,'Форма 1'!Y$8),"")</f>
        <v/>
      </c>
      <c r="I319" s="103" t="str">
        <f>IF(ISNUMBER('Форма 1'!Z319),'Форма 1'!$H319*VLOOKUP('Форма 1'!$F319,'Придельники до 2021'!$B$4:$X$28,'Форма 1'!Z$8),"")</f>
        <v/>
      </c>
      <c r="J319" s="103" t="str">
        <f>IF(ISNUMBER('Форма 1'!AA319),'Форма 1'!$H319*VLOOKUP('Форма 1'!$F319,'Придельники до 2021'!$B$4:$X$28,'Форма 1'!AA$8),"")</f>
        <v/>
      </c>
      <c r="K319" s="92"/>
      <c r="L319" s="88"/>
      <c r="M319" s="103">
        <f>IF(ISNUMBER('Форма 1'!AD319),'Форма 1'!$H319*VLOOKUP('Форма 1'!$F319,'Придельники с 2022'!$B$4:$X$28,'Форма 1'!AD$8),"")</f>
        <v>20207294.240000002</v>
      </c>
      <c r="N319" s="103" t="str">
        <f>IF(ISBLANK('Форма 1'!$AE319),"",IF('Форма 1'!$AE319=1,'Форма 1'!$H319*VLOOKUP('Форма 1'!$F319,'Придельники до 2021'!$B$4:$X$28,'Форма 1'!$AE$8,0),IF('Форма 1'!$AE319=2,'Форма 1'!$H319*VLOOKUP('Форма 1'!$F319,'Придельники до 2021'!$B$4:$X$28,13,0),IF('Форма 1'!$AE319=3,'Форма 1'!$H319*VLOOKUP('Форма 1'!$F319,'Придельники до 2021'!$B$4:$X$28,12,0)))))</f>
        <v/>
      </c>
      <c r="O319" s="103" t="str">
        <f>IF(ISNUMBER('Форма 1'!AF319),'Форма 1'!$H319*VLOOKUP('Форма 1'!$F319,'Придельники до 2021'!$B$4:$X$28,'Форма 1'!AF$8),"")</f>
        <v/>
      </c>
      <c r="P319" s="88"/>
      <c r="Q319" s="103" t="str">
        <f>IF(ISNUMBER('Форма 1'!AH319),'Форма 1'!$H319*VLOOKUP('Форма 1'!$F319,'Придельники до 2021'!$B$4:$X$28,'Форма 1'!AH$8),"")</f>
        <v/>
      </c>
      <c r="R319" s="103" t="str">
        <f>IF(ISNUMBER('Форма 1'!AI319),'Форма 1'!$H319*VLOOKUP('Форма 1'!$F319,'Придельники до 2021'!$B$4:$X$28,'Форма 1'!AI$8),"")</f>
        <v/>
      </c>
      <c r="S319" s="103" t="str">
        <f>IF(ISNUMBER('Форма 1'!AJ319),'Форма 1'!$H319*VLOOKUP('Форма 1'!$F319,'Придельники до 2021'!$B$4:$X$28,'Форма 1'!AJ$8),"")</f>
        <v/>
      </c>
      <c r="T319" s="87"/>
    </row>
    <row r="320" spans="1:20">
      <c r="A320" s="188">
        <f t="shared" si="28"/>
        <v>30</v>
      </c>
      <c r="B320" s="189" t="s">
        <v>430</v>
      </c>
      <c r="C320" s="99">
        <f t="shared" si="29"/>
        <v>859001.21</v>
      </c>
      <c r="D320" s="103" t="str">
        <f>IF(ISNUMBER('Форма 1'!U320),'Форма 1'!$H320*VLOOKUP('Форма 1'!$F320,'Придельники до 2021'!$B$4:$X$28,'Форма 1'!U$8),"")</f>
        <v/>
      </c>
      <c r="E320" s="103" t="str">
        <f>IF(ISNUMBER('Форма 1'!V320),'Форма 1'!$H320*VLOOKUP('Форма 1'!$F320,'Придельники до 2021'!$B$4:$X$28,'Форма 1'!V$8),"")</f>
        <v/>
      </c>
      <c r="F320" s="103" t="str">
        <f>IF(ISNUMBER('Форма 1'!W320),'Форма 1'!$H320*VLOOKUP('Форма 1'!$F320,'Придельники до 2021'!$B$4:$X$28,'Форма 1'!W$8),"")</f>
        <v/>
      </c>
      <c r="G320" s="103">
        <f>IF(ISNUMBER('Форма 1'!X320),'Форма 1'!$H320*VLOOKUP('Форма 1'!$F320,'Придельники до 2021'!$B$4:$X$28,'Форма 1'!X$8),"")</f>
        <v>190227.33499999999</v>
      </c>
      <c r="H320" s="103">
        <f>IF(ISNUMBER('Форма 1'!Y320),'Форма 1'!$H320*VLOOKUP('Форма 1'!$F320,'Придельники до 2021'!$B$4:$X$28,'Форма 1'!Y$8),"")</f>
        <v>344177.49500000005</v>
      </c>
      <c r="I320" s="103">
        <f>IF(ISNUMBER('Форма 1'!Z320),'Форма 1'!$H320*VLOOKUP('Форма 1'!$F320,'Придельники до 2021'!$B$4:$X$28,'Форма 1'!Z$8),"")</f>
        <v>324596.37999999995</v>
      </c>
      <c r="J320" s="103" t="str">
        <f>IF(ISNUMBER('Форма 1'!AA320),'Форма 1'!$H320*VLOOKUP('Форма 1'!$F320,'Придельники до 2021'!$B$4:$X$28,'Форма 1'!AA$8),"")</f>
        <v/>
      </c>
      <c r="K320" s="90"/>
      <c r="L320" s="87"/>
      <c r="M320" s="103" t="str">
        <f>IF(ISNUMBER('Форма 1'!AD320),'Форма 1'!$H320*VLOOKUP('Форма 1'!$F320,'Придельники до 2021'!$B$4:$X$28,'Форма 1'!AD$8),"")</f>
        <v/>
      </c>
      <c r="N320" s="103" t="str">
        <f>IF(ISBLANK('Форма 1'!$AE320),"",IF('Форма 1'!$AE320=1,'Форма 1'!$H320*VLOOKUP('Форма 1'!$F320,'Придельники до 2021'!$B$4:$X$28,'Форма 1'!$AE$8,0),IF('Форма 1'!$AE320=2,'Форма 1'!$H320*VLOOKUP('Форма 1'!$F320,'Придельники до 2021'!$B$4:$X$28,13,0),IF('Форма 1'!$AE320=3,'Форма 1'!$H320*VLOOKUP('Форма 1'!$F320,'Придельники до 2021'!$B$4:$X$28,12,0)))))</f>
        <v/>
      </c>
      <c r="O320" s="103" t="str">
        <f>IF(ISNUMBER('Форма 1'!AF320),'Форма 1'!$H320*VLOOKUP('Форма 1'!$F320,'Придельники до 2021'!$B$4:$X$28,'Форма 1'!AF$8),"")</f>
        <v/>
      </c>
      <c r="P320" s="87"/>
      <c r="Q320" s="103" t="str">
        <f>IF(ISNUMBER('Форма 1'!AH320),'Форма 1'!$H320*VLOOKUP('Форма 1'!$F320,'Придельники до 2021'!$B$4:$X$28,'Форма 1'!AH$8),"")</f>
        <v/>
      </c>
      <c r="R320" s="103" t="str">
        <f>IF(ISNUMBER('Форма 1'!AI320),'Форма 1'!$H320*VLOOKUP('Форма 1'!$F320,'Придельники до 2021'!$B$4:$X$28,'Форма 1'!AI$8),"")</f>
        <v/>
      </c>
      <c r="S320" s="103" t="str">
        <f>IF(ISNUMBER('Форма 1'!AJ320),'Форма 1'!$H320*VLOOKUP('Форма 1'!$F320,'Придельники до 2021'!$B$4:$X$28,'Форма 1'!AJ$8),"")</f>
        <v/>
      </c>
      <c r="T320" s="87"/>
    </row>
    <row r="321" spans="1:20">
      <c r="A321" s="188">
        <f t="shared" ref="A321:A384" si="30">A320+1</f>
        <v>31</v>
      </c>
      <c r="B321" s="189" t="s">
        <v>431</v>
      </c>
      <c r="C321" s="99">
        <f t="shared" si="29"/>
        <v>350107.69</v>
      </c>
      <c r="D321" s="103">
        <f>IF(ISNUMBER('Форма 1'!U321),'Форма 1'!$H321*VLOOKUP('Форма 1'!$F321,'Придельники до 2021'!$B$4:$X$28,'Форма 1'!U$8),"")</f>
        <v>350107.69</v>
      </c>
      <c r="E321" s="103" t="str">
        <f>IF(ISNUMBER('Форма 1'!V321),'Форма 1'!$H321*VLOOKUP('Форма 1'!$F321,'Придельники до 2021'!$B$4:$X$28,'Форма 1'!V$8),"")</f>
        <v/>
      </c>
      <c r="F321" s="103" t="str">
        <f>IF(ISNUMBER('Форма 1'!W321),'Форма 1'!$H321*VLOOKUP('Форма 1'!$F321,'Придельники до 2021'!$B$4:$X$28,'Форма 1'!W$8),"")</f>
        <v/>
      </c>
      <c r="G321" s="103" t="str">
        <f>IF(ISNUMBER('Форма 1'!X321),'Форма 1'!$H321*VLOOKUP('Форма 1'!$F321,'Придельники до 2021'!$B$4:$X$28,'Форма 1'!X$8),"")</f>
        <v/>
      </c>
      <c r="H321" s="103" t="str">
        <f>IF(ISNUMBER('Форма 1'!Y321),'Форма 1'!$H321*VLOOKUP('Форма 1'!$F321,'Придельники до 2021'!$B$4:$X$28,'Форма 1'!Y$8),"")</f>
        <v/>
      </c>
      <c r="I321" s="103" t="str">
        <f>IF(ISNUMBER('Форма 1'!Z321),'Форма 1'!$H321*VLOOKUP('Форма 1'!$F321,'Придельники до 2021'!$B$4:$X$28,'Форма 1'!Z$8),"")</f>
        <v/>
      </c>
      <c r="J321" s="103" t="str">
        <f>IF(ISNUMBER('Форма 1'!AA321),'Форма 1'!$H321*VLOOKUP('Форма 1'!$F321,'Придельники до 2021'!$B$4:$X$28,'Форма 1'!AA$8),"")</f>
        <v/>
      </c>
      <c r="K321" s="90"/>
      <c r="L321" s="87"/>
      <c r="M321" s="103" t="str">
        <f>IF(ISNUMBER('Форма 1'!AD321),'Форма 1'!$H321*VLOOKUP('Форма 1'!$F321,'Придельники до 2021'!$B$4:$X$28,'Форма 1'!AD$8),"")</f>
        <v/>
      </c>
      <c r="N321" s="103" t="str">
        <f>IF(ISBLANK('Форма 1'!$AE321),"",IF('Форма 1'!$AE321=1,'Форма 1'!$H321*VLOOKUP('Форма 1'!$F321,'Придельники до 2021'!$B$4:$X$28,'Форма 1'!$AE$8,0),IF('Форма 1'!$AE321=2,'Форма 1'!$H321*VLOOKUP('Форма 1'!$F321,'Придельники до 2021'!$B$4:$X$28,13,0),IF('Форма 1'!$AE321=3,'Форма 1'!$H321*VLOOKUP('Форма 1'!$F321,'Придельники до 2021'!$B$4:$X$28,12,0)))))</f>
        <v/>
      </c>
      <c r="O321" s="103" t="str">
        <f>IF(ISNUMBER('Форма 1'!AF321),'Форма 1'!$H321*VLOOKUP('Форма 1'!$F321,'Придельники до 2021'!$B$4:$X$28,'Форма 1'!AF$8),"")</f>
        <v/>
      </c>
      <c r="P321" s="87"/>
      <c r="Q321" s="103" t="str">
        <f>IF(ISNUMBER('Форма 1'!AH321),'Форма 1'!$H321*VLOOKUP('Форма 1'!$F321,'Придельники до 2021'!$B$4:$X$28,'Форма 1'!AH$8),"")</f>
        <v/>
      </c>
      <c r="R321" s="103" t="str">
        <f>IF(ISNUMBER('Форма 1'!AI321),'Форма 1'!$H321*VLOOKUP('Форма 1'!$F321,'Придельники до 2021'!$B$4:$X$28,'Форма 1'!AI$8),"")</f>
        <v/>
      </c>
      <c r="S321" s="103" t="str">
        <f>IF(ISNUMBER('Форма 1'!AJ321),'Форма 1'!$H321*VLOOKUP('Форма 1'!$F321,'Придельники до 2021'!$B$4:$X$28,'Форма 1'!AJ$8),"")</f>
        <v/>
      </c>
      <c r="T321" s="87"/>
    </row>
    <row r="322" spans="1:20">
      <c r="A322" s="188">
        <f t="shared" si="30"/>
        <v>32</v>
      </c>
      <c r="B322" s="189" t="s">
        <v>433</v>
      </c>
      <c r="C322" s="99">
        <f t="shared" si="29"/>
        <v>11079080.9694</v>
      </c>
      <c r="D322" s="103" t="str">
        <f>IF(ISNUMBER('Форма 1'!U322),'Форма 1'!$H322*VLOOKUP('Форма 1'!$F322,'Придельники до 2021'!$B$4:$X$28,'Форма 1'!U$8),"")</f>
        <v/>
      </c>
      <c r="E322" s="103" t="str">
        <f>IF(ISNUMBER('Форма 1'!V322),'Форма 1'!$H322*VLOOKUP('Форма 1'!$F322,'Придельники до 2021'!$B$4:$X$28,'Форма 1'!V$8),"")</f>
        <v/>
      </c>
      <c r="F322" s="103" t="str">
        <f>IF(ISNUMBER('Форма 1'!W322),'Форма 1'!$H322*VLOOKUP('Форма 1'!$F322,'Придельники до 2021'!$B$4:$X$28,'Форма 1'!W$8),"")</f>
        <v/>
      </c>
      <c r="G322" s="103" t="str">
        <f>IF(ISNUMBER('Форма 1'!X322),'Форма 1'!$H322*VLOOKUP('Форма 1'!$F322,'Придельники до 2021'!$B$4:$X$28,'Форма 1'!X$8),"")</f>
        <v/>
      </c>
      <c r="H322" s="103" t="str">
        <f>IF(ISNUMBER('Форма 1'!Y322),'Форма 1'!$H322*VLOOKUP('Форма 1'!$F322,'Придельники до 2021'!$B$4:$X$28,'Форма 1'!Y$8),"")</f>
        <v/>
      </c>
      <c r="I322" s="103" t="str">
        <f>IF(ISNUMBER('Форма 1'!Z322),'Форма 1'!$H322*VLOOKUP('Форма 1'!$F322,'Придельники до 2021'!$B$4:$X$28,'Форма 1'!Z$8),"")</f>
        <v/>
      </c>
      <c r="J322" s="103" t="str">
        <f>IF(ISNUMBER('Форма 1'!AA322),'Форма 1'!$H322*VLOOKUP('Форма 1'!$F322,'Придельники до 2021'!$B$4:$X$28,'Форма 1'!AA$8),"")</f>
        <v/>
      </c>
      <c r="K322" s="90"/>
      <c r="L322" s="87"/>
      <c r="M322" s="103">
        <f>IF(ISNUMBER('Форма 1'!AD322),'Форма 1'!$H322*VLOOKUP('Форма 1'!$F322,'Придельники до 2021'!$B$4:$X$28,'Форма 1'!AD$8),"")</f>
        <v>11079080.9694</v>
      </c>
      <c r="N322" s="103" t="str">
        <f>IF(ISBLANK('Форма 1'!$AE322),"",IF('Форма 1'!$AE322=1,'Форма 1'!$H322*VLOOKUP('Форма 1'!$F322,'Придельники до 2021'!$B$4:$X$28,'Форма 1'!$AE$8,0),IF('Форма 1'!$AE322=2,'Форма 1'!$H322*VLOOKUP('Форма 1'!$F322,'Придельники до 2021'!$B$4:$X$28,13,0),IF('Форма 1'!$AE322=3,'Форма 1'!$H322*VLOOKUP('Форма 1'!$F322,'Придельники до 2021'!$B$4:$X$28,12,0)))))</f>
        <v/>
      </c>
      <c r="O322" s="103" t="str">
        <f>IF(ISNUMBER('Форма 1'!AF322),'Форма 1'!$H322*VLOOKUP('Форма 1'!$F322,'Придельники до 2021'!$B$4:$X$28,'Форма 1'!AF$8),"")</f>
        <v/>
      </c>
      <c r="P322" s="87"/>
      <c r="Q322" s="103" t="str">
        <f>IF(ISNUMBER('Форма 1'!AH322),'Форма 1'!$H322*VLOOKUP('Форма 1'!$F322,'Придельники до 2021'!$B$4:$X$28,'Форма 1'!AH$8),"")</f>
        <v/>
      </c>
      <c r="R322" s="103" t="str">
        <f>IF(ISNUMBER('Форма 1'!AI322),'Форма 1'!$H322*VLOOKUP('Форма 1'!$F322,'Придельники до 2021'!$B$4:$X$28,'Форма 1'!AI$8),"")</f>
        <v/>
      </c>
      <c r="S322" s="103" t="str">
        <f>IF(ISNUMBER('Форма 1'!AJ322),'Форма 1'!$H322*VLOOKUP('Форма 1'!$F322,'Придельники до 2021'!$B$4:$X$28,'Форма 1'!AJ$8),"")</f>
        <v/>
      </c>
      <c r="T322" s="87"/>
    </row>
    <row r="323" spans="1:20">
      <c r="A323" s="188">
        <f t="shared" si="30"/>
        <v>33</v>
      </c>
      <c r="B323" s="189" t="s">
        <v>434</v>
      </c>
      <c r="C323" s="99">
        <f t="shared" si="29"/>
        <v>1328154.5279999999</v>
      </c>
      <c r="D323" s="103" t="str">
        <f>IF(ISNUMBER('Форма 1'!U323),'Форма 1'!$H323*VLOOKUP('Форма 1'!$F323,'Придельники до 2021'!$B$4:$X$28,'Форма 1'!U$8),"")</f>
        <v/>
      </c>
      <c r="E323" s="103" t="str">
        <f>IF(ISNUMBER('Форма 1'!V323),'Форма 1'!$H323*VLOOKUP('Форма 1'!$F323,'Придельники до 2021'!$B$4:$X$28,'Форма 1'!V$8),"")</f>
        <v/>
      </c>
      <c r="F323" s="103" t="str">
        <f>IF(ISNUMBER('Форма 1'!W323),'Форма 1'!$H323*VLOOKUP('Форма 1'!$F323,'Придельники до 2021'!$B$4:$X$28,'Форма 1'!W$8),"")</f>
        <v/>
      </c>
      <c r="G323" s="103" t="str">
        <f>IF(ISNUMBER('Форма 1'!X323),'Форма 1'!$H323*VLOOKUP('Форма 1'!$F323,'Придельники до 2021'!$B$4:$X$28,'Форма 1'!X$8),"")</f>
        <v/>
      </c>
      <c r="H323" s="103" t="str">
        <f>IF(ISNUMBER('Форма 1'!Y323),'Форма 1'!$H323*VLOOKUP('Форма 1'!$F323,'Придельники до 2021'!$B$4:$X$28,'Форма 1'!Y$8),"")</f>
        <v/>
      </c>
      <c r="I323" s="103" t="str">
        <f>IF(ISNUMBER('Форма 1'!Z323),'Форма 1'!$H323*VLOOKUP('Форма 1'!$F323,'Придельники до 2021'!$B$4:$X$28,'Форма 1'!Z$8),"")</f>
        <v/>
      </c>
      <c r="J323" s="103" t="str">
        <f>IF(ISNUMBER('Форма 1'!AA323),'Форма 1'!$H323*VLOOKUP('Форма 1'!$F323,'Придельники до 2021'!$B$4:$X$28,'Форма 1'!AA$8),"")</f>
        <v/>
      </c>
      <c r="K323" s="90"/>
      <c r="L323" s="87"/>
      <c r="M323" s="103" t="str">
        <f>IF(ISNUMBER('Форма 1'!AD323),'Форма 1'!$H323*VLOOKUP('Форма 1'!$F323,'Придельники до 2021'!$B$4:$X$28,'Форма 1'!AD$8),"")</f>
        <v/>
      </c>
      <c r="N323" s="103" t="str">
        <f>IF(ISBLANK('Форма 1'!$AE323),"",IF('Форма 1'!$AE323=1,'Форма 1'!$H323*VLOOKUP('Форма 1'!$F323,'Придельники до 2021'!$B$4:$X$28,'Форма 1'!$AE$8,0),IF('Форма 1'!$AE323=2,'Форма 1'!$H323*VLOOKUP('Форма 1'!$F323,'Придельники до 2021'!$B$4:$X$28,13,0),IF('Форма 1'!$AE323=3,'Форма 1'!$H323*VLOOKUP('Форма 1'!$F323,'Придельники до 2021'!$B$4:$X$28,12,0)))))</f>
        <v/>
      </c>
      <c r="O323" s="103">
        <f>IF(ISNUMBER('Форма 1'!AF323),'Форма 1'!$H323*VLOOKUP('Форма 1'!$F323,'Придельники до 2021'!$B$4:$X$28,'Форма 1'!AF$8),"")</f>
        <v>1328154.5279999999</v>
      </c>
      <c r="P323" s="87"/>
      <c r="Q323" s="103" t="str">
        <f>IF(ISNUMBER('Форма 1'!AH323),'Форма 1'!$H323*VLOOKUP('Форма 1'!$F323,'Придельники до 2021'!$B$4:$X$28,'Форма 1'!AH$8),"")</f>
        <v/>
      </c>
      <c r="R323" s="103" t="str">
        <f>IF(ISNUMBER('Форма 1'!AI323),'Форма 1'!$H323*VLOOKUP('Форма 1'!$F323,'Придельники до 2021'!$B$4:$X$28,'Форма 1'!AI$8),"")</f>
        <v/>
      </c>
      <c r="S323" s="103" t="str">
        <f>IF(ISNUMBER('Форма 1'!AJ323),'Форма 1'!$H323*VLOOKUP('Форма 1'!$F323,'Придельники до 2021'!$B$4:$X$28,'Форма 1'!AJ$8),"")</f>
        <v/>
      </c>
      <c r="T323" s="87"/>
    </row>
    <row r="324" spans="1:20">
      <c r="A324" s="188">
        <f t="shared" si="30"/>
        <v>34</v>
      </c>
      <c r="B324" s="189" t="s">
        <v>435</v>
      </c>
      <c r="C324" s="99">
        <f t="shared" si="29"/>
        <v>6800813.9819999998</v>
      </c>
      <c r="D324" s="103" t="str">
        <f>IF(ISNUMBER('Форма 1'!U324),'Форма 1'!$H324*VLOOKUP('Форма 1'!$F324,'Придельники до 2021'!$B$4:$X$28,'Форма 1'!U$8),"")</f>
        <v/>
      </c>
      <c r="E324" s="103" t="str">
        <f>IF(ISNUMBER('Форма 1'!V324),'Форма 1'!$H324*VLOOKUP('Форма 1'!$F324,'Придельники до 2021'!$B$4:$X$28,'Форма 1'!V$8),"")</f>
        <v/>
      </c>
      <c r="F324" s="103" t="str">
        <f>IF(ISNUMBER('Форма 1'!W324),'Форма 1'!$H324*VLOOKUP('Форма 1'!$F324,'Придельники до 2021'!$B$4:$X$28,'Форма 1'!W$8),"")</f>
        <v/>
      </c>
      <c r="G324" s="103" t="str">
        <f>IF(ISNUMBER('Форма 1'!X324),'Форма 1'!$H324*VLOOKUP('Форма 1'!$F324,'Придельники до 2021'!$B$4:$X$28,'Форма 1'!X$8),"")</f>
        <v/>
      </c>
      <c r="H324" s="103" t="str">
        <f>IF(ISNUMBER('Форма 1'!Y324),'Форма 1'!$H324*VLOOKUP('Форма 1'!$F324,'Придельники до 2021'!$B$4:$X$28,'Форма 1'!Y$8),"")</f>
        <v/>
      </c>
      <c r="I324" s="103" t="str">
        <f>IF(ISNUMBER('Форма 1'!Z324),'Форма 1'!$H324*VLOOKUP('Форма 1'!$F324,'Придельники до 2021'!$B$4:$X$28,'Форма 1'!Z$8),"")</f>
        <v/>
      </c>
      <c r="J324" s="103" t="str">
        <f>IF(ISNUMBER('Форма 1'!AA324),'Форма 1'!$H324*VLOOKUP('Форма 1'!$F324,'Придельники до 2021'!$B$4:$X$28,'Форма 1'!AA$8),"")</f>
        <v/>
      </c>
      <c r="K324" s="90"/>
      <c r="L324" s="87"/>
      <c r="M324" s="103">
        <f>IF(ISNUMBER('Форма 1'!AD324),'Форма 1'!$H324*VLOOKUP('Форма 1'!$F324,'Придельники до 2021'!$B$4:$X$28,'Форма 1'!AD$8),"")</f>
        <v>6800813.9819999998</v>
      </c>
      <c r="N324" s="103" t="str">
        <f>IF(ISBLANK('Форма 1'!$AE324),"",IF('Форма 1'!$AE324=1,'Форма 1'!$H324*VLOOKUP('Форма 1'!$F324,'Придельники до 2021'!$B$4:$X$28,'Форма 1'!$AE$8,0),IF('Форма 1'!$AE324=2,'Форма 1'!$H324*VLOOKUP('Форма 1'!$F324,'Придельники до 2021'!$B$4:$X$28,13,0),IF('Форма 1'!$AE324=3,'Форма 1'!$H324*VLOOKUP('Форма 1'!$F324,'Придельники до 2021'!$B$4:$X$28,12,0)))))</f>
        <v/>
      </c>
      <c r="O324" s="103" t="str">
        <f>IF(ISNUMBER('Форма 1'!AF324),'Форма 1'!$H324*VLOOKUP('Форма 1'!$F324,'Придельники до 2021'!$B$4:$X$28,'Форма 1'!AF$8),"")</f>
        <v/>
      </c>
      <c r="P324" s="87"/>
      <c r="Q324" s="103" t="str">
        <f>IF(ISNUMBER('Форма 1'!AH324),'Форма 1'!$H324*VLOOKUP('Форма 1'!$F324,'Придельники до 2021'!$B$4:$X$28,'Форма 1'!AH$8),"")</f>
        <v/>
      </c>
      <c r="R324" s="103" t="str">
        <f>IF(ISNUMBER('Форма 1'!AI324),'Форма 1'!$H324*VLOOKUP('Форма 1'!$F324,'Придельники до 2021'!$B$4:$X$28,'Форма 1'!AI$8),"")</f>
        <v/>
      </c>
      <c r="S324" s="103" t="str">
        <f>IF(ISNUMBER('Форма 1'!AJ324),'Форма 1'!$H324*VLOOKUP('Форма 1'!$F324,'Придельники до 2021'!$B$4:$X$28,'Форма 1'!AJ$8),"")</f>
        <v/>
      </c>
      <c r="T324" s="87"/>
    </row>
    <row r="325" spans="1:20">
      <c r="A325" s="188">
        <f t="shared" si="30"/>
        <v>35</v>
      </c>
      <c r="B325" s="189" t="s">
        <v>436</v>
      </c>
      <c r="C325" s="99">
        <f t="shared" si="29"/>
        <v>3312440.1940000006</v>
      </c>
      <c r="D325" s="103">
        <f>IF(ISNUMBER('Форма 1'!U325),'Форма 1'!$H325*VLOOKUP('Форма 1'!$F325,'Придельники до 2021'!$B$4:$X$28,'Форма 1'!U$8),"")</f>
        <v>571193.18200000003</v>
      </c>
      <c r="E325" s="103" t="str">
        <f>IF(ISNUMBER('Форма 1'!V325),'Форма 1'!$H325*VLOOKUP('Форма 1'!$F325,'Придельники до 2021'!$B$4:$X$28,'Форма 1'!V$8),"")</f>
        <v/>
      </c>
      <c r="F325" s="103" t="str">
        <f>IF(ISNUMBER('Форма 1'!W325),'Форма 1'!$H325*VLOOKUP('Форма 1'!$F325,'Придельники до 2021'!$B$4:$X$28,'Форма 1'!W$8),"")</f>
        <v/>
      </c>
      <c r="G325" s="103" t="str">
        <f>IF(ISNUMBER('Форма 1'!X325),'Форма 1'!$H325*VLOOKUP('Форма 1'!$F325,'Придельники до 2021'!$B$4:$X$28,'Форма 1'!X$8),"")</f>
        <v/>
      </c>
      <c r="H325" s="103" t="str">
        <f>IF(ISNUMBER('Форма 1'!Y325),'Форма 1'!$H325*VLOOKUP('Форма 1'!$F325,'Придельники до 2021'!$B$4:$X$28,'Форма 1'!Y$8),"")</f>
        <v/>
      </c>
      <c r="I325" s="103" t="str">
        <f>IF(ISNUMBER('Форма 1'!Z325),'Форма 1'!$H325*VLOOKUP('Форма 1'!$F325,'Придельники до 2021'!$B$4:$X$28,'Форма 1'!Z$8),"")</f>
        <v/>
      </c>
      <c r="J325" s="103" t="str">
        <f>IF(ISNUMBER('Форма 1'!AA325),'Форма 1'!$H325*VLOOKUP('Форма 1'!$F325,'Придельники до 2021'!$B$4:$X$28,'Форма 1'!AA$8),"")</f>
        <v/>
      </c>
      <c r="K325" s="90"/>
      <c r="L325" s="87"/>
      <c r="M325" s="103" t="str">
        <f>IF(ISNUMBER('Форма 1'!AD325),'Форма 1'!$H325*VLOOKUP('Форма 1'!$F325,'Придельники до 2021'!$B$4:$X$28,'Форма 1'!AD$8),"")</f>
        <v/>
      </c>
      <c r="N325" s="103" t="str">
        <f>IF(ISBLANK('Форма 1'!$AE325),"",IF('Форма 1'!$AE325=1,'Форма 1'!$H325*VLOOKUP('Форма 1'!$F325,'Придельники до 2021'!$B$4:$X$28,'Форма 1'!$AE$8,0),IF('Форма 1'!$AE325=2,'Форма 1'!$H325*VLOOKUP('Форма 1'!$F325,'Придельники до 2021'!$B$4:$X$28,13,0),IF('Форма 1'!$AE325=3,'Форма 1'!$H325*VLOOKUP('Форма 1'!$F325,'Придельники до 2021'!$B$4:$X$28,12,0)))))</f>
        <v/>
      </c>
      <c r="O325" s="103" t="str">
        <f>IF(ISNUMBER('Форма 1'!AF325),'Форма 1'!$H325*VLOOKUP('Форма 1'!$F325,'Придельники до 2021'!$B$4:$X$28,'Форма 1'!AF$8),"")</f>
        <v/>
      </c>
      <c r="P325" s="87"/>
      <c r="Q325" s="103">
        <f>IF(ISNUMBER('Форма 1'!AH325),'Форма 1'!$H325*VLOOKUP('Форма 1'!$F325,'Придельники до 2021'!$B$4:$X$28,'Форма 1'!AH$8),"")</f>
        <v>2741247.0120000006</v>
      </c>
      <c r="R325" s="103" t="str">
        <f>IF(ISNUMBER('Форма 1'!AI325),'Форма 1'!$H325*VLOOKUP('Форма 1'!$F325,'Придельники до 2021'!$B$4:$X$28,'Форма 1'!AI$8),"")</f>
        <v/>
      </c>
      <c r="S325" s="103" t="str">
        <f>IF(ISNUMBER('Форма 1'!AJ325),'Форма 1'!$H325*VLOOKUP('Форма 1'!$F325,'Придельники до 2021'!$B$4:$X$28,'Форма 1'!AJ$8),"")</f>
        <v/>
      </c>
      <c r="T325" s="87"/>
    </row>
    <row r="326" spans="1:20">
      <c r="A326" s="188">
        <f t="shared" si="30"/>
        <v>36</v>
      </c>
      <c r="B326" s="189" t="s">
        <v>437</v>
      </c>
      <c r="C326" s="99">
        <f t="shared" si="29"/>
        <v>837105.99599999993</v>
      </c>
      <c r="D326" s="103" t="str">
        <f>IF(ISNUMBER('Форма 1'!U326),'Форма 1'!$H326*VLOOKUP('Форма 1'!$F326,'Придельники до 2021'!$B$4:$X$28,'Форма 1'!U$8),"")</f>
        <v/>
      </c>
      <c r="E326" s="103" t="str">
        <f>IF(ISNUMBER('Форма 1'!V326),'Форма 1'!$H326*VLOOKUP('Форма 1'!$F326,'Придельники до 2021'!$B$4:$X$28,'Форма 1'!V$8),"")</f>
        <v/>
      </c>
      <c r="F326" s="103" t="str">
        <f>IF(ISNUMBER('Форма 1'!W326),'Форма 1'!$H326*VLOOKUP('Форма 1'!$F326,'Придельники до 2021'!$B$4:$X$28,'Форма 1'!W$8),"")</f>
        <v/>
      </c>
      <c r="G326" s="103" t="str">
        <f>IF(ISNUMBER('Форма 1'!X326),'Форма 1'!$H326*VLOOKUP('Форма 1'!$F326,'Придельники до 2021'!$B$4:$X$28,'Форма 1'!X$8),"")</f>
        <v/>
      </c>
      <c r="H326" s="103" t="str">
        <f>IF(ISNUMBER('Форма 1'!Y326),'Форма 1'!$H326*VLOOKUP('Форма 1'!$F326,'Придельники до 2021'!$B$4:$X$28,'Форма 1'!Y$8),"")</f>
        <v/>
      </c>
      <c r="I326" s="103" t="str">
        <f>IF(ISNUMBER('Форма 1'!Z326),'Форма 1'!$H326*VLOOKUP('Форма 1'!$F326,'Придельники до 2021'!$B$4:$X$28,'Форма 1'!Z$8),"")</f>
        <v/>
      </c>
      <c r="J326" s="103" t="str">
        <f>IF(ISNUMBER('Форма 1'!AA326),'Форма 1'!$H326*VLOOKUP('Форма 1'!$F326,'Придельники до 2021'!$B$4:$X$28,'Форма 1'!AA$8),"")</f>
        <v/>
      </c>
      <c r="K326" s="90"/>
      <c r="L326" s="87"/>
      <c r="M326" s="103" t="str">
        <f>IF(ISNUMBER('Форма 1'!AD326),'Форма 1'!$H326*VLOOKUP('Форма 1'!$F326,'Придельники до 2021'!$B$4:$X$28,'Форма 1'!AD$8),"")</f>
        <v/>
      </c>
      <c r="N326" s="103" t="str">
        <f>IF(ISBLANK('Форма 1'!$AE326),"",IF('Форма 1'!$AE326=1,'Форма 1'!$H326*VLOOKUP('Форма 1'!$F326,'Придельники до 2021'!$B$4:$X$28,'Форма 1'!$AE$8,0),IF('Форма 1'!$AE326=2,'Форма 1'!$H326*VLOOKUP('Форма 1'!$F326,'Придельники до 2021'!$B$4:$X$28,13,0),IF('Форма 1'!$AE326=3,'Форма 1'!$H326*VLOOKUP('Форма 1'!$F326,'Придельники до 2021'!$B$4:$X$28,12,0)))))</f>
        <v/>
      </c>
      <c r="O326" s="103">
        <f>IF(ISNUMBER('Форма 1'!AF326),'Форма 1'!$H326*VLOOKUP('Форма 1'!$F326,'Придельники до 2021'!$B$4:$X$28,'Форма 1'!AF$8),"")</f>
        <v>837105.99599999993</v>
      </c>
      <c r="P326" s="87"/>
      <c r="Q326" s="103" t="str">
        <f>IF(ISNUMBER('Форма 1'!AH326),'Форма 1'!$H326*VLOOKUP('Форма 1'!$F326,'Придельники до 2021'!$B$4:$X$28,'Форма 1'!AH$8),"")</f>
        <v/>
      </c>
      <c r="R326" s="103" t="str">
        <f>IF(ISNUMBER('Форма 1'!AI326),'Форма 1'!$H326*VLOOKUP('Форма 1'!$F326,'Придельники до 2021'!$B$4:$X$28,'Форма 1'!AI$8),"")</f>
        <v/>
      </c>
      <c r="S326" s="103" t="str">
        <f>IF(ISNUMBER('Форма 1'!AJ326),'Форма 1'!$H326*VLOOKUP('Форма 1'!$F326,'Придельники до 2021'!$B$4:$X$28,'Форма 1'!AJ$8),"")</f>
        <v/>
      </c>
      <c r="T326" s="87"/>
    </row>
    <row r="327" spans="1:20">
      <c r="A327" s="188">
        <f t="shared" si="30"/>
        <v>37</v>
      </c>
      <c r="B327" s="189" t="s">
        <v>438</v>
      </c>
      <c r="C327" s="99">
        <f t="shared" si="29"/>
        <v>12222930.959999999</v>
      </c>
      <c r="D327" s="103" t="str">
        <f>IF(ISNUMBER('Форма 1'!U327),'Форма 1'!$H327*VLOOKUP('Форма 1'!$F327,'Придельники до 2021'!$B$4:$X$28,'Форма 1'!U$8),"")</f>
        <v/>
      </c>
      <c r="E327" s="103" t="str">
        <f>IF(ISNUMBER('Форма 1'!V327),'Форма 1'!$H327*VLOOKUP('Форма 1'!$F327,'Придельники до 2021'!$B$4:$X$28,'Форма 1'!V$8),"")</f>
        <v/>
      </c>
      <c r="F327" s="103" t="str">
        <f>IF(ISNUMBER('Форма 1'!W327),'Форма 1'!$H327*VLOOKUP('Форма 1'!$F327,'Придельники до 2021'!$B$4:$X$28,'Форма 1'!W$8),"")</f>
        <v/>
      </c>
      <c r="G327" s="103" t="str">
        <f>IF(ISNUMBER('Форма 1'!X327),'Форма 1'!$H327*VLOOKUP('Форма 1'!$F327,'Придельники до 2021'!$B$4:$X$28,'Форма 1'!X$8),"")</f>
        <v/>
      </c>
      <c r="H327" s="103" t="str">
        <f>IF(ISNUMBER('Форма 1'!Y327),'Форма 1'!$H327*VLOOKUP('Форма 1'!$F327,'Придельники до 2021'!$B$4:$X$28,'Форма 1'!Y$8),"")</f>
        <v/>
      </c>
      <c r="I327" s="103" t="str">
        <f>IF(ISNUMBER('Форма 1'!Z327),'Форма 1'!$H327*VLOOKUP('Форма 1'!$F327,'Придельники до 2021'!$B$4:$X$28,'Форма 1'!Z$8),"")</f>
        <v/>
      </c>
      <c r="J327" s="103" t="str">
        <f>IF(ISNUMBER('Форма 1'!AA327),'Форма 1'!$H327*VLOOKUP('Форма 1'!$F327,'Придельники до 2021'!$B$4:$X$28,'Форма 1'!AA$8),"")</f>
        <v/>
      </c>
      <c r="K327" s="90"/>
      <c r="L327" s="87"/>
      <c r="M327" s="103">
        <f>IF(ISNUMBER('Форма 1'!AD327),'Форма 1'!$H327*VLOOKUP('Форма 1'!$F327,'Придельники до 2021'!$B$4:$X$28,'Форма 1'!AD$8),"")</f>
        <v>12222930.959999999</v>
      </c>
      <c r="N327" s="103" t="str">
        <f>IF(ISBLANK('Форма 1'!$AE327),"",IF('Форма 1'!$AE327=1,'Форма 1'!$H327*VLOOKUP('Форма 1'!$F327,'Придельники до 2021'!$B$4:$X$28,'Форма 1'!$AE$8,0),IF('Форма 1'!$AE327=2,'Форма 1'!$H327*VLOOKUP('Форма 1'!$F327,'Придельники до 2021'!$B$4:$X$28,13,0),IF('Форма 1'!$AE327=3,'Форма 1'!$H327*VLOOKUP('Форма 1'!$F327,'Придельники до 2021'!$B$4:$X$28,12,0)))))</f>
        <v/>
      </c>
      <c r="O327" s="103" t="str">
        <f>IF(ISNUMBER('Форма 1'!AF327),'Форма 1'!$H327*VLOOKUP('Форма 1'!$F327,'Придельники до 2021'!$B$4:$X$28,'Форма 1'!AF$8),"")</f>
        <v/>
      </c>
      <c r="P327" s="87"/>
      <c r="Q327" s="103" t="str">
        <f>IF(ISNUMBER('Форма 1'!AH327),'Форма 1'!$H327*VLOOKUP('Форма 1'!$F327,'Придельники до 2021'!$B$4:$X$28,'Форма 1'!AH$8),"")</f>
        <v/>
      </c>
      <c r="R327" s="103" t="str">
        <f>IF(ISNUMBER('Форма 1'!AI327),'Форма 1'!$H327*VLOOKUP('Форма 1'!$F327,'Придельники до 2021'!$B$4:$X$28,'Форма 1'!AI$8),"")</f>
        <v/>
      </c>
      <c r="S327" s="103" t="str">
        <f>IF(ISNUMBER('Форма 1'!AJ327),'Форма 1'!$H327*VLOOKUP('Форма 1'!$F327,'Придельники до 2021'!$B$4:$X$28,'Форма 1'!AJ$8),"")</f>
        <v/>
      </c>
      <c r="T327" s="87"/>
    </row>
    <row r="328" spans="1:20">
      <c r="A328" s="188">
        <f t="shared" si="30"/>
        <v>38</v>
      </c>
      <c r="B328" s="189" t="s">
        <v>439</v>
      </c>
      <c r="C328" s="99">
        <f t="shared" si="29"/>
        <v>10969632.683999998</v>
      </c>
      <c r="D328" s="103" t="str">
        <f>IF(ISNUMBER('Форма 1'!U328),'Форма 1'!$H328*VLOOKUP('Форма 1'!$F328,'Придельники до 2021'!$B$4:$X$28,'Форма 1'!U$8),"")</f>
        <v/>
      </c>
      <c r="E328" s="103" t="str">
        <f>IF(ISNUMBER('Форма 1'!V328),'Форма 1'!$H328*VLOOKUP('Форма 1'!$F328,'Придельники до 2021'!$B$4:$X$28,'Форма 1'!V$8),"")</f>
        <v/>
      </c>
      <c r="F328" s="103" t="str">
        <f>IF(ISNUMBER('Форма 1'!W328),'Форма 1'!$H328*VLOOKUP('Форма 1'!$F328,'Придельники до 2021'!$B$4:$X$28,'Форма 1'!W$8),"")</f>
        <v/>
      </c>
      <c r="G328" s="103" t="str">
        <f>IF(ISNUMBER('Форма 1'!X328),'Форма 1'!$H328*VLOOKUP('Форма 1'!$F328,'Придельники до 2021'!$B$4:$X$28,'Форма 1'!X$8),"")</f>
        <v/>
      </c>
      <c r="H328" s="103" t="str">
        <f>IF(ISNUMBER('Форма 1'!Y328),'Форма 1'!$H328*VLOOKUP('Форма 1'!$F328,'Придельники до 2021'!$B$4:$X$28,'Форма 1'!Y$8),"")</f>
        <v/>
      </c>
      <c r="I328" s="103" t="str">
        <f>IF(ISNUMBER('Форма 1'!Z328),'Форма 1'!$H328*VLOOKUP('Форма 1'!$F328,'Придельники до 2021'!$B$4:$X$28,'Форма 1'!Z$8),"")</f>
        <v/>
      </c>
      <c r="J328" s="103" t="str">
        <f>IF(ISNUMBER('Форма 1'!AA328),'Форма 1'!$H328*VLOOKUP('Форма 1'!$F328,'Придельники до 2021'!$B$4:$X$28,'Форма 1'!AA$8),"")</f>
        <v/>
      </c>
      <c r="K328" s="90"/>
      <c r="L328" s="87"/>
      <c r="M328" s="103">
        <f>IF(ISNUMBER('Форма 1'!AD328),'Форма 1'!$H328*VLOOKUP('Форма 1'!$F328,'Придельники до 2021'!$B$4:$X$28,'Форма 1'!AD$8),"")</f>
        <v>10969632.683999998</v>
      </c>
      <c r="N328" s="103" t="str">
        <f>IF(ISBLANK('Форма 1'!$AE328),"",IF('Форма 1'!$AE328=1,'Форма 1'!$H328*VLOOKUP('Форма 1'!$F328,'Придельники до 2021'!$B$4:$X$28,'Форма 1'!$AE$8,0),IF('Форма 1'!$AE328=2,'Форма 1'!$H328*VLOOKUP('Форма 1'!$F328,'Придельники до 2021'!$B$4:$X$28,13,0),IF('Форма 1'!$AE328=3,'Форма 1'!$H328*VLOOKUP('Форма 1'!$F328,'Придельники до 2021'!$B$4:$X$28,12,0)))))</f>
        <v/>
      </c>
      <c r="O328" s="103" t="str">
        <f>IF(ISNUMBER('Форма 1'!AF328),'Форма 1'!$H328*VLOOKUP('Форма 1'!$F328,'Придельники до 2021'!$B$4:$X$28,'Форма 1'!AF$8),"")</f>
        <v/>
      </c>
      <c r="P328" s="87"/>
      <c r="Q328" s="103" t="str">
        <f>IF(ISNUMBER('Форма 1'!AH328),'Форма 1'!$H328*VLOOKUP('Форма 1'!$F328,'Придельники до 2021'!$B$4:$X$28,'Форма 1'!AH$8),"")</f>
        <v/>
      </c>
      <c r="R328" s="103" t="str">
        <f>IF(ISNUMBER('Форма 1'!AI328),'Форма 1'!$H328*VLOOKUP('Форма 1'!$F328,'Придельники до 2021'!$B$4:$X$28,'Форма 1'!AI$8),"")</f>
        <v/>
      </c>
      <c r="S328" s="103" t="str">
        <f>IF(ISNUMBER('Форма 1'!AJ328),'Форма 1'!$H328*VLOOKUP('Форма 1'!$F328,'Придельники до 2021'!$B$4:$X$28,'Форма 1'!AJ$8),"")</f>
        <v/>
      </c>
      <c r="T328" s="87"/>
    </row>
    <row r="329" spans="1:20">
      <c r="A329" s="188">
        <f t="shared" si="30"/>
        <v>39</v>
      </c>
      <c r="B329" s="189" t="s">
        <v>440</v>
      </c>
      <c r="C329" s="99">
        <f t="shared" si="29"/>
        <v>11458481.022</v>
      </c>
      <c r="D329" s="103" t="str">
        <f>IF(ISNUMBER('Форма 1'!U329),'Форма 1'!$H329*VLOOKUP('Форма 1'!$F329,'Придельники до 2021'!$B$4:$X$28,'Форма 1'!U$8),"")</f>
        <v/>
      </c>
      <c r="E329" s="103" t="str">
        <f>IF(ISNUMBER('Форма 1'!V329),'Форма 1'!$H329*VLOOKUP('Форма 1'!$F329,'Придельники до 2021'!$B$4:$X$28,'Форма 1'!V$8),"")</f>
        <v/>
      </c>
      <c r="F329" s="103" t="str">
        <f>IF(ISNUMBER('Форма 1'!W329),'Форма 1'!$H329*VLOOKUP('Форма 1'!$F329,'Придельники до 2021'!$B$4:$X$28,'Форма 1'!W$8),"")</f>
        <v/>
      </c>
      <c r="G329" s="103" t="str">
        <f>IF(ISNUMBER('Форма 1'!X329),'Форма 1'!$H329*VLOOKUP('Форма 1'!$F329,'Придельники до 2021'!$B$4:$X$28,'Форма 1'!X$8),"")</f>
        <v/>
      </c>
      <c r="H329" s="103" t="str">
        <f>IF(ISNUMBER('Форма 1'!Y329),'Форма 1'!$H329*VLOOKUP('Форма 1'!$F329,'Придельники до 2021'!$B$4:$X$28,'Форма 1'!Y$8),"")</f>
        <v/>
      </c>
      <c r="I329" s="103" t="str">
        <f>IF(ISNUMBER('Форма 1'!Z329),'Форма 1'!$H329*VLOOKUP('Форма 1'!$F329,'Придельники до 2021'!$B$4:$X$28,'Форма 1'!Z$8),"")</f>
        <v/>
      </c>
      <c r="J329" s="103" t="str">
        <f>IF(ISNUMBER('Форма 1'!AA329),'Форма 1'!$H329*VLOOKUP('Форма 1'!$F329,'Придельники до 2021'!$B$4:$X$28,'Форма 1'!AA$8),"")</f>
        <v/>
      </c>
      <c r="K329" s="90"/>
      <c r="L329" s="87"/>
      <c r="M329" s="103">
        <f>IF(ISNUMBER('Форма 1'!AD329),'Форма 1'!$H329*VLOOKUP('Форма 1'!$F329,'Придельники до 2021'!$B$4:$X$28,'Форма 1'!AD$8),"")</f>
        <v>11458481.022</v>
      </c>
      <c r="N329" s="103" t="str">
        <f>IF(ISBLANK('Форма 1'!$AE329),"",IF('Форма 1'!$AE329=1,'Форма 1'!$H329*VLOOKUP('Форма 1'!$F329,'Придельники до 2021'!$B$4:$X$28,'Форма 1'!$AE$8,0),IF('Форма 1'!$AE329=2,'Форма 1'!$H329*VLOOKUP('Форма 1'!$F329,'Придельники до 2021'!$B$4:$X$28,13,0),IF('Форма 1'!$AE329=3,'Форма 1'!$H329*VLOOKUP('Форма 1'!$F329,'Придельники до 2021'!$B$4:$X$28,12,0)))))</f>
        <v/>
      </c>
      <c r="O329" s="103" t="str">
        <f>IF(ISNUMBER('Форма 1'!AF329),'Форма 1'!$H329*VLOOKUP('Форма 1'!$F329,'Придельники до 2021'!$B$4:$X$28,'Форма 1'!AF$8),"")</f>
        <v/>
      </c>
      <c r="P329" s="87"/>
      <c r="Q329" s="103" t="str">
        <f>IF(ISNUMBER('Форма 1'!AH329),'Форма 1'!$H329*VLOOKUP('Форма 1'!$F329,'Придельники до 2021'!$B$4:$X$28,'Форма 1'!AH$8),"")</f>
        <v/>
      </c>
      <c r="R329" s="103" t="str">
        <f>IF(ISNUMBER('Форма 1'!AI329),'Форма 1'!$H329*VLOOKUP('Форма 1'!$F329,'Придельники до 2021'!$B$4:$X$28,'Форма 1'!AI$8),"")</f>
        <v/>
      </c>
      <c r="S329" s="103" t="str">
        <f>IF(ISNUMBER('Форма 1'!AJ329),'Форма 1'!$H329*VLOOKUP('Форма 1'!$F329,'Придельники до 2021'!$B$4:$X$28,'Форма 1'!AJ$8),"")</f>
        <v/>
      </c>
      <c r="T329" s="87"/>
    </row>
    <row r="330" spans="1:20">
      <c r="A330" s="188">
        <f t="shared" si="30"/>
        <v>40</v>
      </c>
      <c r="B330" s="189" t="s">
        <v>441</v>
      </c>
      <c r="C330" s="99">
        <f t="shared" si="29"/>
        <v>3190173.99</v>
      </c>
      <c r="D330" s="103" t="str">
        <f>IF(ISNUMBER('Форма 1'!U330),'Форма 1'!$H330*VLOOKUP('Форма 1'!$F330,'Придельники до 2021'!$B$4:$X$28,'Форма 1'!U$8),"")</f>
        <v/>
      </c>
      <c r="E330" s="103" t="str">
        <f>IF(ISNUMBER('Форма 1'!V330),'Форма 1'!$H330*VLOOKUP('Форма 1'!$F330,'Придельники до 2021'!$B$4:$X$28,'Форма 1'!V$8),"")</f>
        <v/>
      </c>
      <c r="F330" s="103" t="str">
        <f>IF(ISNUMBER('Форма 1'!W330),'Форма 1'!$H330*VLOOKUP('Форма 1'!$F330,'Придельники до 2021'!$B$4:$X$28,'Форма 1'!W$8),"")</f>
        <v/>
      </c>
      <c r="G330" s="103" t="str">
        <f>IF(ISNUMBER('Форма 1'!X330),'Форма 1'!$H330*VLOOKUP('Форма 1'!$F330,'Придельники до 2021'!$B$4:$X$28,'Форма 1'!X$8),"")</f>
        <v/>
      </c>
      <c r="H330" s="103" t="str">
        <f>IF(ISNUMBER('Форма 1'!Y330),'Форма 1'!$H330*VLOOKUP('Форма 1'!$F330,'Придельники до 2021'!$B$4:$X$28,'Форма 1'!Y$8),"")</f>
        <v/>
      </c>
      <c r="I330" s="103" t="str">
        <f>IF(ISNUMBER('Форма 1'!Z330),'Форма 1'!$H330*VLOOKUP('Форма 1'!$F330,'Придельники до 2021'!$B$4:$X$28,'Форма 1'!Z$8),"")</f>
        <v/>
      </c>
      <c r="J330" s="103" t="str">
        <f>IF(ISNUMBER('Форма 1'!AA330),'Форма 1'!$H330*VLOOKUP('Форма 1'!$F330,'Придельники до 2021'!$B$4:$X$28,'Форма 1'!AA$8),"")</f>
        <v/>
      </c>
      <c r="K330" s="90"/>
      <c r="L330" s="87"/>
      <c r="M330" s="103" t="str">
        <f>IF(ISNUMBER('Форма 1'!AD330),'Форма 1'!$H330*VLOOKUP('Форма 1'!$F330,'Придельники до 2021'!$B$4:$X$28,'Форма 1'!AD$8),"")</f>
        <v/>
      </c>
      <c r="N330" s="103" t="str">
        <f>IF(ISBLANK('Форма 1'!$AE330),"",IF('Форма 1'!$AE330=1,'Форма 1'!$H330*VLOOKUP('Форма 1'!$F330,'Придельники до 2021'!$B$4:$X$28,'Форма 1'!$AE$8,0),IF('Форма 1'!$AE330=2,'Форма 1'!$H330*VLOOKUP('Форма 1'!$F330,'Придельники до 2021'!$B$4:$X$28,13,0),IF('Форма 1'!$AE330=3,'Форма 1'!$H330*VLOOKUP('Форма 1'!$F330,'Придельники до 2021'!$B$4:$X$28,12,0)))))</f>
        <v/>
      </c>
      <c r="O330" s="103">
        <f>IF(ISNUMBER('Форма 1'!AF330),'Форма 1'!$H330*VLOOKUP('Форма 1'!$F330,'Придельники до 2021'!$B$4:$X$28,'Форма 1'!AF$8),"")</f>
        <v>3190173.99</v>
      </c>
      <c r="P330" s="87"/>
      <c r="Q330" s="103" t="str">
        <f>IF(ISNUMBER('Форма 1'!AH330),'Форма 1'!$H330*VLOOKUP('Форма 1'!$F330,'Придельники до 2021'!$B$4:$X$28,'Форма 1'!AH$8),"")</f>
        <v/>
      </c>
      <c r="R330" s="103" t="str">
        <f>IF(ISNUMBER('Форма 1'!AI330),'Форма 1'!$H330*VLOOKUP('Форма 1'!$F330,'Придельники до 2021'!$B$4:$X$28,'Форма 1'!AI$8),"")</f>
        <v/>
      </c>
      <c r="S330" s="103" t="str">
        <f>IF(ISNUMBER('Форма 1'!AJ330),'Форма 1'!$H330*VLOOKUP('Форма 1'!$F330,'Придельники до 2021'!$B$4:$X$28,'Форма 1'!AJ$8),"")</f>
        <v/>
      </c>
      <c r="T330" s="87"/>
    </row>
    <row r="331" spans="1:20">
      <c r="A331" s="188">
        <f t="shared" si="30"/>
        <v>41</v>
      </c>
      <c r="B331" s="189" t="s">
        <v>442</v>
      </c>
      <c r="C331" s="99">
        <f t="shared" si="29"/>
        <v>19740413.382600002</v>
      </c>
      <c r="D331" s="103">
        <f>IF(ISNUMBER('Форма 1'!U331),'Форма 1'!$H331*VLOOKUP('Форма 1'!$F331,'Придельники до 2021'!$B$4:$X$28,'Форма 1'!U$8),"")</f>
        <v>1397779.7483999999</v>
      </c>
      <c r="E331" s="103">
        <f>IF(ISNUMBER('Форма 1'!V331),'Форма 1'!$H331*VLOOKUP('Форма 1'!$F331,'Придельники до 2021'!$B$4:$X$28,'Форма 1'!V$8),"")</f>
        <v>6097861.2473999998</v>
      </c>
      <c r="F331" s="103" t="str">
        <f>IF(ISNUMBER('Форма 1'!W331),'Форма 1'!$H331*VLOOKUP('Форма 1'!$F331,'Придельники до 2021'!$B$4:$X$28,'Форма 1'!W$8),"")</f>
        <v/>
      </c>
      <c r="G331" s="103" t="str">
        <f>IF(ISNUMBER('Форма 1'!X331),'Форма 1'!$H331*VLOOKUP('Форма 1'!$F331,'Придельники до 2021'!$B$4:$X$28,'Форма 1'!X$8),"")</f>
        <v/>
      </c>
      <c r="H331" s="103" t="str">
        <f>IF(ISNUMBER('Форма 1'!Y331),'Форма 1'!$H331*VLOOKUP('Форма 1'!$F331,'Придельники до 2021'!$B$4:$X$28,'Форма 1'!Y$8),"")</f>
        <v/>
      </c>
      <c r="I331" s="103" t="str">
        <f>IF(ISNUMBER('Форма 1'!Z331),'Форма 1'!$H331*VLOOKUP('Форма 1'!$F331,'Придельники до 2021'!$B$4:$X$28,'Форма 1'!Z$8),"")</f>
        <v/>
      </c>
      <c r="J331" s="103" t="str">
        <f>IF(ISNUMBER('Форма 1'!AA331),'Форма 1'!$H331*VLOOKUP('Форма 1'!$F331,'Придельники до 2021'!$B$4:$X$28,'Форма 1'!AA$8),"")</f>
        <v/>
      </c>
      <c r="K331" s="90"/>
      <c r="L331" s="87"/>
      <c r="M331" s="103">
        <f>IF(ISNUMBER('Форма 1'!AD331),'Форма 1'!$H331*VLOOKUP('Форма 1'!$F331,'Придельники до 2021'!$B$4:$X$28,'Форма 1'!AD$8),"")</f>
        <v>12244772.3868</v>
      </c>
      <c r="N331" s="103" t="str">
        <f>IF(ISBLANK('Форма 1'!$AE331),"",IF('Форма 1'!$AE331=1,'Форма 1'!$H331*VLOOKUP('Форма 1'!$F331,'Придельники до 2021'!$B$4:$X$28,'Форма 1'!$AE$8,0),IF('Форма 1'!$AE331=2,'Форма 1'!$H331*VLOOKUP('Форма 1'!$F331,'Придельники до 2021'!$B$4:$X$28,13,0),IF('Форма 1'!$AE331=3,'Форма 1'!$H331*VLOOKUP('Форма 1'!$F331,'Придельники до 2021'!$B$4:$X$28,12,0)))))</f>
        <v/>
      </c>
      <c r="O331" s="103" t="str">
        <f>IF(ISNUMBER('Форма 1'!AF331),'Форма 1'!$H331*VLOOKUP('Форма 1'!$F331,'Придельники до 2021'!$B$4:$X$28,'Форма 1'!AF$8),"")</f>
        <v/>
      </c>
      <c r="P331" s="87"/>
      <c r="Q331" s="103" t="str">
        <f>IF(ISNUMBER('Форма 1'!AH331),'Форма 1'!$H331*VLOOKUP('Форма 1'!$F331,'Придельники до 2021'!$B$4:$X$28,'Форма 1'!AH$8),"")</f>
        <v/>
      </c>
      <c r="R331" s="103" t="str">
        <f>IF(ISNUMBER('Форма 1'!AI331),'Форма 1'!$H331*VLOOKUP('Форма 1'!$F331,'Придельники до 2021'!$B$4:$X$28,'Форма 1'!AI$8),"")</f>
        <v/>
      </c>
      <c r="S331" s="103" t="str">
        <f>IF(ISNUMBER('Форма 1'!AJ331),'Форма 1'!$H331*VLOOKUP('Форма 1'!$F331,'Придельники до 2021'!$B$4:$X$28,'Форма 1'!AJ$8),"")</f>
        <v/>
      </c>
      <c r="T331" s="87"/>
    </row>
    <row r="332" spans="1:20">
      <c r="A332" s="188">
        <f t="shared" si="30"/>
        <v>42</v>
      </c>
      <c r="B332" s="189" t="s">
        <v>443</v>
      </c>
      <c r="C332" s="99">
        <f t="shared" si="29"/>
        <v>15685131</v>
      </c>
      <c r="D332" s="103" t="str">
        <f>IF(ISNUMBER('Форма 1'!U332),'Форма 1'!$H332*VLOOKUP('Форма 1'!$F332,'Придельники до 2021'!$B$4:$X$28,'Форма 1'!U$8),"")</f>
        <v/>
      </c>
      <c r="E332" s="103" t="str">
        <f>IF(ISNUMBER('Форма 1'!V332),'Форма 1'!$H332*VLOOKUP('Форма 1'!$F332,'Придельники до 2021'!$B$4:$X$28,'Форма 1'!V$8),"")</f>
        <v/>
      </c>
      <c r="F332" s="103" t="str">
        <f>IF(ISNUMBER('Форма 1'!W332),'Форма 1'!$H332*VLOOKUP('Форма 1'!$F332,'Придельники до 2021'!$B$4:$X$28,'Форма 1'!W$8),"")</f>
        <v/>
      </c>
      <c r="G332" s="103" t="str">
        <f>IF(ISNUMBER('Форма 1'!X332),'Форма 1'!$H332*VLOOKUP('Форма 1'!$F332,'Придельники до 2021'!$B$4:$X$28,'Форма 1'!X$8),"")</f>
        <v/>
      </c>
      <c r="H332" s="103" t="str">
        <f>IF(ISNUMBER('Форма 1'!Y332),'Форма 1'!$H332*VLOOKUP('Форма 1'!$F332,'Придельники до 2021'!$B$4:$X$28,'Форма 1'!Y$8),"")</f>
        <v/>
      </c>
      <c r="I332" s="103" t="str">
        <f>IF(ISNUMBER('Форма 1'!Z332),'Форма 1'!$H332*VLOOKUP('Форма 1'!$F332,'Придельники до 2021'!$B$4:$X$28,'Форма 1'!Z$8),"")</f>
        <v/>
      </c>
      <c r="J332" s="103" t="str">
        <f>IF(ISNUMBER('Форма 1'!AA332),'Форма 1'!$H332*VLOOKUP('Форма 1'!$F332,'Придельники до 2021'!$B$4:$X$28,'Форма 1'!AA$8),"")</f>
        <v/>
      </c>
      <c r="K332" s="90">
        <v>7</v>
      </c>
      <c r="L332" s="87">
        <v>15685131</v>
      </c>
      <c r="M332" s="103" t="str">
        <f>IF(ISNUMBER('Форма 1'!AD332),'Форма 1'!$H332*VLOOKUP('Форма 1'!$F332,'Придельники до 2021'!$B$4:$X$28,'Форма 1'!AD$8),"")</f>
        <v/>
      </c>
      <c r="N332" s="103" t="str">
        <f>IF(ISBLANK('Форма 1'!$AE332),"",IF('Форма 1'!$AE332=1,'Форма 1'!$H332*VLOOKUP('Форма 1'!$F332,'Придельники до 2021'!$B$4:$X$28,'Форма 1'!$AE$8,0),IF('Форма 1'!$AE332=2,'Форма 1'!$H332*VLOOKUP('Форма 1'!$F332,'Придельники до 2021'!$B$4:$X$28,13,0),IF('Форма 1'!$AE332=3,'Форма 1'!$H332*VLOOKUP('Форма 1'!$F332,'Придельники до 2021'!$B$4:$X$28,12,0)))))</f>
        <v/>
      </c>
      <c r="O332" s="103" t="str">
        <f>IF(ISNUMBER('Форма 1'!AF332),'Форма 1'!$H332*VLOOKUP('Форма 1'!$F332,'Придельники до 2021'!$B$4:$X$28,'Форма 1'!AF$8),"")</f>
        <v/>
      </c>
      <c r="P332" s="87"/>
      <c r="Q332" s="103" t="str">
        <f>IF(ISNUMBER('Форма 1'!AH332),'Форма 1'!$H332*VLOOKUP('Форма 1'!$F332,'Придельники до 2021'!$B$4:$X$28,'Форма 1'!AH$8),"")</f>
        <v/>
      </c>
      <c r="R332" s="103" t="str">
        <f>IF(ISNUMBER('Форма 1'!AI332),'Форма 1'!$H332*VLOOKUP('Форма 1'!$F332,'Придельники до 2021'!$B$4:$X$28,'Форма 1'!AI$8),"")</f>
        <v/>
      </c>
      <c r="S332" s="103" t="str">
        <f>IF(ISNUMBER('Форма 1'!AJ332),'Форма 1'!$H332*VLOOKUP('Форма 1'!$F332,'Придельники до 2021'!$B$4:$X$28,'Форма 1'!AJ$8),"")</f>
        <v/>
      </c>
      <c r="T332" s="87"/>
    </row>
    <row r="333" spans="1:20">
      <c r="A333" s="188">
        <f t="shared" si="30"/>
        <v>43</v>
      </c>
      <c r="B333" s="189" t="s">
        <v>444</v>
      </c>
      <c r="C333" s="99">
        <f t="shared" si="29"/>
        <v>7166183.523000001</v>
      </c>
      <c r="D333" s="103">
        <f>IF(ISNUMBER('Форма 1'!U333),'Форма 1'!$H333*VLOOKUP('Форма 1'!$F333,'Придельники до 2021'!$B$4:$X$28,'Форма 1'!U$8),"")</f>
        <v>7166183.523000001</v>
      </c>
      <c r="E333" s="103" t="str">
        <f>IF(ISNUMBER('Форма 1'!V333),'Форма 1'!$H333*VLOOKUP('Форма 1'!$F333,'Придельники до 2021'!$B$4:$X$28,'Форма 1'!V$8),"")</f>
        <v/>
      </c>
      <c r="F333" s="103" t="str">
        <f>IF(ISNUMBER('Форма 1'!W333),'Форма 1'!$H333*VLOOKUP('Форма 1'!$F333,'Придельники до 2021'!$B$4:$X$28,'Форма 1'!W$8),"")</f>
        <v/>
      </c>
      <c r="G333" s="103" t="str">
        <f>IF(ISNUMBER('Форма 1'!X333),'Форма 1'!$H333*VLOOKUP('Форма 1'!$F333,'Придельники до 2021'!$B$4:$X$28,'Форма 1'!X$8),"")</f>
        <v/>
      </c>
      <c r="H333" s="103" t="str">
        <f>IF(ISNUMBER('Форма 1'!Y333),'Форма 1'!$H333*VLOOKUP('Форма 1'!$F333,'Придельники до 2021'!$B$4:$X$28,'Форма 1'!Y$8),"")</f>
        <v/>
      </c>
      <c r="I333" s="103" t="str">
        <f>IF(ISNUMBER('Форма 1'!Z333),'Форма 1'!$H333*VLOOKUP('Форма 1'!$F333,'Придельники до 2021'!$B$4:$X$28,'Форма 1'!Z$8),"")</f>
        <v/>
      </c>
      <c r="J333" s="103" t="str">
        <f>IF(ISNUMBER('Форма 1'!AA333),'Форма 1'!$H333*VLOOKUP('Форма 1'!$F333,'Придельники до 2021'!$B$4:$X$28,'Форма 1'!AA$8),"")</f>
        <v/>
      </c>
      <c r="K333" s="90"/>
      <c r="L333" s="87"/>
      <c r="M333" s="103" t="str">
        <f>IF(ISNUMBER('Форма 1'!AD333),'Форма 1'!$H333*VLOOKUP('Форма 1'!$F333,'Придельники до 2021'!$B$4:$X$28,'Форма 1'!AD$8),"")</f>
        <v/>
      </c>
      <c r="N333" s="103" t="str">
        <f>IF(ISBLANK('Форма 1'!$AE333),"",IF('Форма 1'!$AE333=1,'Форма 1'!$H333*VLOOKUP('Форма 1'!$F333,'Придельники до 2021'!$B$4:$X$28,'Форма 1'!$AE$8,0),IF('Форма 1'!$AE333=2,'Форма 1'!$H333*VLOOKUP('Форма 1'!$F333,'Придельники до 2021'!$B$4:$X$28,13,0),IF('Форма 1'!$AE333=3,'Форма 1'!$H333*VLOOKUP('Форма 1'!$F333,'Придельники до 2021'!$B$4:$X$28,12,0)))))</f>
        <v/>
      </c>
      <c r="O333" s="103" t="str">
        <f>IF(ISNUMBER('Форма 1'!AF333),'Форма 1'!$H333*VLOOKUP('Форма 1'!$F333,'Придельники до 2021'!$B$4:$X$28,'Форма 1'!AF$8),"")</f>
        <v/>
      </c>
      <c r="P333" s="87"/>
      <c r="Q333" s="103" t="str">
        <f>IF(ISNUMBER('Форма 1'!AH333),'Форма 1'!$H333*VLOOKUP('Форма 1'!$F333,'Придельники до 2021'!$B$4:$X$28,'Форма 1'!AH$8),"")</f>
        <v/>
      </c>
      <c r="R333" s="103" t="str">
        <f>IF(ISNUMBER('Форма 1'!AI333),'Форма 1'!$H333*VLOOKUP('Форма 1'!$F333,'Придельники до 2021'!$B$4:$X$28,'Форма 1'!AI$8),"")</f>
        <v/>
      </c>
      <c r="S333" s="103" t="str">
        <f>IF(ISNUMBER('Форма 1'!AJ333),'Форма 1'!$H333*VLOOKUP('Форма 1'!$F333,'Придельники до 2021'!$B$4:$X$28,'Форма 1'!AJ$8),"")</f>
        <v/>
      </c>
      <c r="T333" s="87"/>
    </row>
    <row r="334" spans="1:20">
      <c r="A334" s="188">
        <f t="shared" si="30"/>
        <v>44</v>
      </c>
      <c r="B334" s="189" t="s">
        <v>445</v>
      </c>
      <c r="C334" s="99">
        <f t="shared" si="29"/>
        <v>27723619.170000002</v>
      </c>
      <c r="D334" s="103" t="str">
        <f>IF(ISNUMBER('Форма 1'!U334),'Форма 1'!$H334*VLOOKUP('Форма 1'!$F334,'Придельники до 2021'!$B$4:$X$28,'Форма 1'!U$8),"")</f>
        <v/>
      </c>
      <c r="E334" s="103" t="str">
        <f>IF(ISNUMBER('Форма 1'!V334),'Форма 1'!$H334*VLOOKUP('Форма 1'!$F334,'Придельники до 2021'!$B$4:$X$28,'Форма 1'!V$8),"")</f>
        <v/>
      </c>
      <c r="F334" s="103" t="str">
        <f>IF(ISNUMBER('Форма 1'!W334),'Форма 1'!$H334*VLOOKUP('Форма 1'!$F334,'Придельники до 2021'!$B$4:$X$28,'Форма 1'!W$8),"")</f>
        <v/>
      </c>
      <c r="G334" s="103" t="str">
        <f>IF(ISNUMBER('Форма 1'!X334),'Форма 1'!$H334*VLOOKUP('Форма 1'!$F334,'Придельники до 2021'!$B$4:$X$28,'Форма 1'!X$8),"")</f>
        <v/>
      </c>
      <c r="H334" s="103" t="str">
        <f>IF(ISNUMBER('Форма 1'!Y334),'Форма 1'!$H334*VLOOKUP('Форма 1'!$F334,'Придельники до 2021'!$B$4:$X$28,'Форма 1'!Y$8),"")</f>
        <v/>
      </c>
      <c r="I334" s="103" t="str">
        <f>IF(ISNUMBER('Форма 1'!Z334),'Форма 1'!$H334*VLOOKUP('Форма 1'!$F334,'Придельники до 2021'!$B$4:$X$28,'Форма 1'!Z$8),"")</f>
        <v/>
      </c>
      <c r="J334" s="103" t="str">
        <f>IF(ISNUMBER('Форма 1'!AA334),'Форма 1'!$H334*VLOOKUP('Форма 1'!$F334,'Придельники до 2021'!$B$4:$X$28,'Форма 1'!AA$8),"")</f>
        <v/>
      </c>
      <c r="K334" s="90"/>
      <c r="L334" s="87"/>
      <c r="M334" s="103" t="str">
        <f>IF(ISNUMBER('Форма 1'!AD334),'Форма 1'!$H334*VLOOKUP('Форма 1'!$F334,'Придельники до 2021'!$B$4:$X$28,'Форма 1'!AD$8),"")</f>
        <v/>
      </c>
      <c r="N334" s="103">
        <f>IF(ISBLANK('Форма 1'!$AE334),"",IF('Форма 1'!$AE334=1,'Форма 1'!$H334*VLOOKUP('Форма 1'!$F334,'Придельники до 2021'!$B$4:$X$28,'Форма 1'!$AE$8,0),IF('Форма 1'!$AE334=2,'Форма 1'!$H334*VLOOKUP('Форма 1'!$F334,'Придельники до 2021'!$B$4:$X$28,13,0),IF('Форма 1'!$AE334=3,'Форма 1'!$H334*VLOOKUP('Форма 1'!$F334,'Придельники до 2021'!$B$4:$X$28,12,0)))))</f>
        <v>27723619.170000002</v>
      </c>
      <c r="O334" s="103" t="str">
        <f>IF(ISNUMBER('Форма 1'!AF334),'Форма 1'!$H334*VLOOKUP('Форма 1'!$F334,'Придельники до 2021'!$B$4:$X$28,'Форма 1'!AF$8),"")</f>
        <v/>
      </c>
      <c r="P334" s="87"/>
      <c r="Q334" s="103" t="str">
        <f>IF(ISNUMBER('Форма 1'!AH334),'Форма 1'!$H334*VLOOKUP('Форма 1'!$F334,'Придельники до 2021'!$B$4:$X$28,'Форма 1'!AH$8),"")</f>
        <v/>
      </c>
      <c r="R334" s="103" t="str">
        <f>IF(ISNUMBER('Форма 1'!AI334),'Форма 1'!$H334*VLOOKUP('Форма 1'!$F334,'Придельники до 2021'!$B$4:$X$28,'Форма 1'!AI$8),"")</f>
        <v/>
      </c>
      <c r="S334" s="103" t="str">
        <f>IF(ISNUMBER('Форма 1'!AJ334),'Форма 1'!$H334*VLOOKUP('Форма 1'!$F334,'Придельники до 2021'!$B$4:$X$28,'Форма 1'!AJ$8),"")</f>
        <v/>
      </c>
      <c r="T334" s="87"/>
    </row>
    <row r="335" spans="1:20">
      <c r="A335" s="188">
        <f t="shared" si="30"/>
        <v>45</v>
      </c>
      <c r="B335" s="189" t="s">
        <v>446</v>
      </c>
      <c r="C335" s="99">
        <f t="shared" si="29"/>
        <v>6408188</v>
      </c>
      <c r="D335" s="103" t="str">
        <f>IF(ISNUMBER('Форма 1'!U335),'Форма 1'!$H335*VLOOKUP('Форма 1'!$F335,'Придельники до 2021'!$B$4:$X$28,'Форма 1'!U$8),"")</f>
        <v/>
      </c>
      <c r="E335" s="103" t="str">
        <f>IF(ISNUMBER('Форма 1'!V335),'Форма 1'!$H335*VLOOKUP('Форма 1'!$F335,'Придельники до 2021'!$B$4:$X$28,'Форма 1'!V$8),"")</f>
        <v/>
      </c>
      <c r="F335" s="103" t="str">
        <f>IF(ISNUMBER('Форма 1'!W335),'Форма 1'!$H335*VLOOKUP('Форма 1'!$F335,'Придельники до 2021'!$B$4:$X$28,'Форма 1'!W$8),"")</f>
        <v/>
      </c>
      <c r="G335" s="103" t="str">
        <f>IF(ISNUMBER('Форма 1'!X335),'Форма 1'!$H335*VLOOKUP('Форма 1'!$F335,'Придельники до 2021'!$B$4:$X$28,'Форма 1'!X$8),"")</f>
        <v/>
      </c>
      <c r="H335" s="103" t="str">
        <f>IF(ISNUMBER('Форма 1'!Y335),'Форма 1'!$H335*VLOOKUP('Форма 1'!$F335,'Придельники до 2021'!$B$4:$X$28,'Форма 1'!Y$8),"")</f>
        <v/>
      </c>
      <c r="I335" s="103" t="str">
        <f>IF(ISNUMBER('Форма 1'!Z335),'Форма 1'!$H335*VLOOKUP('Форма 1'!$F335,'Придельники до 2021'!$B$4:$X$28,'Форма 1'!Z$8),"")</f>
        <v/>
      </c>
      <c r="J335" s="103" t="str">
        <f>IF(ISNUMBER('Форма 1'!AA335),'Форма 1'!$H335*VLOOKUP('Форма 1'!$F335,'Придельники до 2021'!$B$4:$X$28,'Форма 1'!AA$8),"")</f>
        <v/>
      </c>
      <c r="K335" s="90">
        <v>2</v>
      </c>
      <c r="L335" s="87">
        <f>3204094*K335</f>
        <v>6408188</v>
      </c>
      <c r="M335" s="103" t="str">
        <f>IF(ISNUMBER('Форма 1'!AD335),'Форма 1'!$H335*VLOOKUP('Форма 1'!$F335,'Придельники до 2021'!$B$4:$X$28,'Форма 1'!AD$8),"")</f>
        <v/>
      </c>
      <c r="N335" s="103" t="str">
        <f>IF(ISBLANK('Форма 1'!$AE335),"",IF('Форма 1'!$AE335=1,'Форма 1'!$H335*VLOOKUP('Форма 1'!$F335,'Придельники до 2021'!$B$4:$X$28,'Форма 1'!$AE$8,0),IF('Форма 1'!$AE335=2,'Форма 1'!$H335*VLOOKUP('Форма 1'!$F335,'Придельники до 2021'!$B$4:$X$28,13,0),IF('Форма 1'!$AE335=3,'Форма 1'!$H335*VLOOKUP('Форма 1'!$F335,'Придельники до 2021'!$B$4:$X$28,12,0)))))</f>
        <v/>
      </c>
      <c r="O335" s="103" t="str">
        <f>IF(ISNUMBER('Форма 1'!AF335),'Форма 1'!$H335*VLOOKUP('Форма 1'!$F335,'Придельники до 2021'!$B$4:$X$28,'Форма 1'!AF$8),"")</f>
        <v/>
      </c>
      <c r="P335" s="87"/>
      <c r="Q335" s="103" t="str">
        <f>IF(ISNUMBER('Форма 1'!AH335),'Форма 1'!$H335*VLOOKUP('Форма 1'!$F335,'Придельники до 2021'!$B$4:$X$28,'Форма 1'!AH$8),"")</f>
        <v/>
      </c>
      <c r="R335" s="103" t="str">
        <f>IF(ISNUMBER('Форма 1'!AI335),'Форма 1'!$H335*VLOOKUP('Форма 1'!$F335,'Придельники до 2021'!$B$4:$X$28,'Форма 1'!AI$8),"")</f>
        <v/>
      </c>
      <c r="S335" s="103" t="str">
        <f>IF(ISNUMBER('Форма 1'!AJ335),'Форма 1'!$H335*VLOOKUP('Форма 1'!$F335,'Придельники до 2021'!$B$4:$X$28,'Форма 1'!AJ$8),"")</f>
        <v/>
      </c>
      <c r="T335" s="87"/>
    </row>
    <row r="336" spans="1:20">
      <c r="A336" s="188">
        <f t="shared" si="30"/>
        <v>46</v>
      </c>
      <c r="B336" s="189" t="s">
        <v>447</v>
      </c>
      <c r="C336" s="99">
        <f t="shared" si="29"/>
        <v>2206113.4962000004</v>
      </c>
      <c r="D336" s="103" t="str">
        <f>IF(ISNUMBER('Форма 1'!U336),'Форма 1'!$H336*VLOOKUP('Форма 1'!$F336,'Придельники до 2021'!$B$4:$X$28,'Форма 1'!U$8),"")</f>
        <v/>
      </c>
      <c r="E336" s="103" t="str">
        <f>IF(ISNUMBER('Форма 1'!V336),'Форма 1'!$H336*VLOOKUP('Форма 1'!$F336,'Придельники до 2021'!$B$4:$X$28,'Форма 1'!V$8),"")</f>
        <v/>
      </c>
      <c r="F336" s="103" t="str">
        <f>IF(ISNUMBER('Форма 1'!W336),'Форма 1'!$H336*VLOOKUP('Форма 1'!$F336,'Придельники до 2021'!$B$4:$X$28,'Форма 1'!W$8),"")</f>
        <v/>
      </c>
      <c r="G336" s="103" t="str">
        <f>IF(ISNUMBER('Форма 1'!X336),'Форма 1'!$H336*VLOOKUP('Форма 1'!$F336,'Придельники до 2021'!$B$4:$X$28,'Форма 1'!X$8),"")</f>
        <v/>
      </c>
      <c r="H336" s="103" t="str">
        <f>IF(ISNUMBER('Форма 1'!Y336),'Форма 1'!$H336*VLOOKUP('Форма 1'!$F336,'Придельники до 2021'!$B$4:$X$28,'Форма 1'!Y$8),"")</f>
        <v/>
      </c>
      <c r="I336" s="103" t="str">
        <f>IF(ISNUMBER('Форма 1'!Z336),'Форма 1'!$H336*VLOOKUP('Форма 1'!$F336,'Придельники до 2021'!$B$4:$X$28,'Форма 1'!Z$8),"")</f>
        <v/>
      </c>
      <c r="J336" s="103" t="str">
        <f>IF(ISNUMBER('Форма 1'!AA336),'Форма 1'!$H336*VLOOKUP('Форма 1'!$F336,'Придельники до 2021'!$B$4:$X$28,'Форма 1'!AA$8),"")</f>
        <v/>
      </c>
      <c r="K336" s="90"/>
      <c r="L336" s="87"/>
      <c r="M336" s="103" t="str">
        <f>IF(ISNUMBER('Форма 1'!AD336),'Форма 1'!$H336*VLOOKUP('Форма 1'!$F336,'Придельники до 2021'!$B$4:$X$28,'Форма 1'!AD$8),"")</f>
        <v/>
      </c>
      <c r="N336" s="103" t="str">
        <f>IF(ISBLANK('Форма 1'!$AE336),"",IF('Форма 1'!$AE336=1,'Форма 1'!$H336*VLOOKUP('Форма 1'!$F336,'Придельники до 2021'!$B$4:$X$28,'Форма 1'!$AE$8,0),IF('Форма 1'!$AE336=2,'Форма 1'!$H336*VLOOKUP('Форма 1'!$F336,'Придельники до 2021'!$B$4:$X$28,13,0),IF('Форма 1'!$AE336=3,'Форма 1'!$H336*VLOOKUP('Форма 1'!$F336,'Придельники до 2021'!$B$4:$X$28,12,0)))))</f>
        <v/>
      </c>
      <c r="O336" s="103" t="str">
        <f>IF(ISNUMBER('Форма 1'!AF336),'Форма 1'!$H336*VLOOKUP('Форма 1'!$F336,'Придельники до 2021'!$B$4:$X$28,'Форма 1'!AF$8),"")</f>
        <v/>
      </c>
      <c r="P336" s="87"/>
      <c r="Q336" s="103">
        <f>IF(ISNUMBER('Форма 1'!AH336),'Форма 1'!$H336*VLOOKUP('Форма 1'!$F336,'Придельники до 2021'!$B$4:$X$28,'Форма 1'!AH$8),"")</f>
        <v>2206113.4962000004</v>
      </c>
      <c r="R336" s="103" t="str">
        <f>IF(ISNUMBER('Форма 1'!AI336),'Форма 1'!$H336*VLOOKUP('Форма 1'!$F336,'Придельники до 2021'!$B$4:$X$28,'Форма 1'!AI$8),"")</f>
        <v/>
      </c>
      <c r="S336" s="103" t="str">
        <f>IF(ISNUMBER('Форма 1'!AJ336),'Форма 1'!$H336*VLOOKUP('Форма 1'!$F336,'Придельники до 2021'!$B$4:$X$28,'Форма 1'!AJ$8),"")</f>
        <v/>
      </c>
      <c r="T336" s="87"/>
    </row>
    <row r="337" spans="1:20">
      <c r="A337" s="188">
        <f t="shared" si="30"/>
        <v>47</v>
      </c>
      <c r="B337" s="189" t="s">
        <v>449</v>
      </c>
      <c r="C337" s="99">
        <f t="shared" si="29"/>
        <v>1940148.21</v>
      </c>
      <c r="D337" s="103">
        <f>IF(ISNUMBER('Форма 1'!U337),'Форма 1'!$H337*VLOOKUP('Форма 1'!$F337,'Придельники до 2021'!$B$4:$X$28,'Форма 1'!U$8),"")</f>
        <v>1940148.21</v>
      </c>
      <c r="E337" s="103" t="str">
        <f>IF(ISNUMBER('Форма 1'!V337),'Форма 1'!$H337*VLOOKUP('Форма 1'!$F337,'Придельники до 2021'!$B$4:$X$28,'Форма 1'!V$8),"")</f>
        <v/>
      </c>
      <c r="F337" s="103" t="str">
        <f>IF(ISNUMBER('Форма 1'!W337),'Форма 1'!$H337*VLOOKUP('Форма 1'!$F337,'Придельники до 2021'!$B$4:$X$28,'Форма 1'!W$8),"")</f>
        <v/>
      </c>
      <c r="G337" s="103" t="str">
        <f>IF(ISNUMBER('Форма 1'!X337),'Форма 1'!$H337*VLOOKUP('Форма 1'!$F337,'Придельники до 2021'!$B$4:$X$28,'Форма 1'!X$8),"")</f>
        <v/>
      </c>
      <c r="H337" s="103" t="str">
        <f>IF(ISNUMBER('Форма 1'!Y337),'Форма 1'!$H337*VLOOKUP('Форма 1'!$F337,'Придельники до 2021'!$B$4:$X$28,'Форма 1'!Y$8),"")</f>
        <v/>
      </c>
      <c r="I337" s="103" t="str">
        <f>IF(ISNUMBER('Форма 1'!Z337),'Форма 1'!$H337*VLOOKUP('Форма 1'!$F337,'Придельники до 2021'!$B$4:$X$28,'Форма 1'!Z$8),"")</f>
        <v/>
      </c>
      <c r="J337" s="103" t="str">
        <f>IF(ISNUMBER('Форма 1'!AA337),'Форма 1'!$H337*VLOOKUP('Форма 1'!$F337,'Придельники до 2021'!$B$4:$X$28,'Форма 1'!AA$8),"")</f>
        <v/>
      </c>
      <c r="K337" s="90"/>
      <c r="L337" s="87"/>
      <c r="M337" s="103" t="str">
        <f>IF(ISNUMBER('Форма 1'!AD337),'Форма 1'!$H337*VLOOKUP('Форма 1'!$F337,'Придельники до 2021'!$B$4:$X$28,'Форма 1'!AD$8),"")</f>
        <v/>
      </c>
      <c r="N337" s="103" t="str">
        <f>IF(ISBLANK('Форма 1'!$AE337),"",IF('Форма 1'!$AE337=1,'Форма 1'!$H337*VLOOKUP('Форма 1'!$F337,'Придельники до 2021'!$B$4:$X$28,'Форма 1'!$AE$8,0),IF('Форма 1'!$AE337=2,'Форма 1'!$H337*VLOOKUP('Форма 1'!$F337,'Придельники до 2021'!$B$4:$X$28,13,0),IF('Форма 1'!$AE337=3,'Форма 1'!$H337*VLOOKUP('Форма 1'!$F337,'Придельники до 2021'!$B$4:$X$28,12,0)))))</f>
        <v/>
      </c>
      <c r="O337" s="103" t="str">
        <f>IF(ISNUMBER('Форма 1'!AF337),'Форма 1'!$H337*VLOOKUP('Форма 1'!$F337,'Придельники до 2021'!$B$4:$X$28,'Форма 1'!AF$8),"")</f>
        <v/>
      </c>
      <c r="P337" s="87"/>
      <c r="Q337" s="103" t="str">
        <f>IF(ISNUMBER('Форма 1'!AH337),'Форма 1'!$H337*VLOOKUP('Форма 1'!$F337,'Придельники до 2021'!$B$4:$X$28,'Форма 1'!AH$8),"")</f>
        <v/>
      </c>
      <c r="R337" s="103" t="str">
        <f>IF(ISNUMBER('Форма 1'!AI337),'Форма 1'!$H337*VLOOKUP('Форма 1'!$F337,'Придельники до 2021'!$B$4:$X$28,'Форма 1'!AI$8),"")</f>
        <v/>
      </c>
      <c r="S337" s="103" t="str">
        <f>IF(ISNUMBER('Форма 1'!AJ337),'Форма 1'!$H337*VLOOKUP('Форма 1'!$F337,'Придельники до 2021'!$B$4:$X$28,'Форма 1'!AJ$8),"")</f>
        <v/>
      </c>
      <c r="T337" s="87"/>
    </row>
    <row r="338" spans="1:20">
      <c r="A338" s="188">
        <f t="shared" si="30"/>
        <v>48</v>
      </c>
      <c r="B338" s="189" t="s">
        <v>450</v>
      </c>
      <c r="C338" s="99">
        <f t="shared" si="29"/>
        <v>1050004.2</v>
      </c>
      <c r="D338" s="103">
        <f>IF(ISNUMBER('Форма 1'!U338),'Форма 1'!$H338*VLOOKUP('Форма 1'!$F338,'Придельники до 2021'!$B$4:$X$28,'Форма 1'!U$8),"")</f>
        <v>1050004.2</v>
      </c>
      <c r="E338" s="103" t="str">
        <f>IF(ISNUMBER('Форма 1'!V338),'Форма 1'!$H338*VLOOKUP('Форма 1'!$F338,'Придельники до 2021'!$B$4:$X$28,'Форма 1'!V$8),"")</f>
        <v/>
      </c>
      <c r="F338" s="103" t="str">
        <f>IF(ISNUMBER('Форма 1'!W338),'Форма 1'!$H338*VLOOKUP('Форма 1'!$F338,'Придельники до 2021'!$B$4:$X$28,'Форма 1'!W$8),"")</f>
        <v/>
      </c>
      <c r="G338" s="103" t="str">
        <f>IF(ISNUMBER('Форма 1'!X338),'Форма 1'!$H338*VLOOKUP('Форма 1'!$F338,'Придельники до 2021'!$B$4:$X$28,'Форма 1'!X$8),"")</f>
        <v/>
      </c>
      <c r="H338" s="103" t="str">
        <f>IF(ISNUMBER('Форма 1'!Y338),'Форма 1'!$H338*VLOOKUP('Форма 1'!$F338,'Придельники до 2021'!$B$4:$X$28,'Форма 1'!Y$8),"")</f>
        <v/>
      </c>
      <c r="I338" s="103" t="str">
        <f>IF(ISNUMBER('Форма 1'!Z338),'Форма 1'!$H338*VLOOKUP('Форма 1'!$F338,'Придельники до 2021'!$B$4:$X$28,'Форма 1'!Z$8),"")</f>
        <v/>
      </c>
      <c r="J338" s="103" t="str">
        <f>IF(ISNUMBER('Форма 1'!AA338),'Форма 1'!$H338*VLOOKUP('Форма 1'!$F338,'Придельники до 2021'!$B$4:$X$28,'Форма 1'!AA$8),"")</f>
        <v/>
      </c>
      <c r="K338" s="90"/>
      <c r="L338" s="87"/>
      <c r="M338" s="103" t="str">
        <f>IF(ISNUMBER('Форма 1'!AD338),'Форма 1'!$H338*VLOOKUP('Форма 1'!$F338,'Придельники до 2021'!$B$4:$X$28,'Форма 1'!AD$8),"")</f>
        <v/>
      </c>
      <c r="N338" s="103" t="str">
        <f>IF(ISBLANK('Форма 1'!$AE338),"",IF('Форма 1'!$AE338=1,'Форма 1'!$H338*VLOOKUP('Форма 1'!$F338,'Придельники до 2021'!$B$4:$X$28,'Форма 1'!$AE$8,0),IF('Форма 1'!$AE338=2,'Форма 1'!$H338*VLOOKUP('Форма 1'!$F338,'Придельники до 2021'!$B$4:$X$28,13,0),IF('Форма 1'!$AE338=3,'Форма 1'!$H338*VLOOKUP('Форма 1'!$F338,'Придельники до 2021'!$B$4:$X$28,12,0)))))</f>
        <v/>
      </c>
      <c r="O338" s="103" t="str">
        <f>IF(ISNUMBER('Форма 1'!AF338),'Форма 1'!$H338*VLOOKUP('Форма 1'!$F338,'Придельники до 2021'!$B$4:$X$28,'Форма 1'!AF$8),"")</f>
        <v/>
      </c>
      <c r="P338" s="87"/>
      <c r="Q338" s="103" t="str">
        <f>IF(ISNUMBER('Форма 1'!AH338),'Форма 1'!$H338*VLOOKUP('Форма 1'!$F338,'Придельники до 2021'!$B$4:$X$28,'Форма 1'!AH$8),"")</f>
        <v/>
      </c>
      <c r="R338" s="103" t="str">
        <f>IF(ISNUMBER('Форма 1'!AI338),'Форма 1'!$H338*VLOOKUP('Форма 1'!$F338,'Придельники до 2021'!$B$4:$X$28,'Форма 1'!AI$8),"")</f>
        <v/>
      </c>
      <c r="S338" s="103" t="str">
        <f>IF(ISNUMBER('Форма 1'!AJ338),'Форма 1'!$H338*VLOOKUP('Форма 1'!$F338,'Придельники до 2021'!$B$4:$X$28,'Форма 1'!AJ$8),"")</f>
        <v/>
      </c>
      <c r="T338" s="87"/>
    </row>
    <row r="339" spans="1:20">
      <c r="A339" s="188">
        <f t="shared" si="30"/>
        <v>49</v>
      </c>
      <c r="B339" s="189" t="s">
        <v>451</v>
      </c>
      <c r="C339" s="99">
        <f t="shared" si="29"/>
        <v>6722199</v>
      </c>
      <c r="D339" s="103" t="str">
        <f>IF(ISNUMBER('Форма 1'!U339),'Форма 1'!$H339*VLOOKUP('Форма 1'!$F339,'Придельники до 2021'!$B$4:$X$28,'Форма 1'!U$8),"")</f>
        <v/>
      </c>
      <c r="E339" s="103" t="str">
        <f>IF(ISNUMBER('Форма 1'!V339),'Форма 1'!$H339*VLOOKUP('Форма 1'!$F339,'Придельники до 2021'!$B$4:$X$28,'Форма 1'!V$8),"")</f>
        <v/>
      </c>
      <c r="F339" s="103" t="str">
        <f>IF(ISNUMBER('Форма 1'!W339),'Форма 1'!$H339*VLOOKUP('Форма 1'!$F339,'Придельники до 2021'!$B$4:$X$28,'Форма 1'!W$8),"")</f>
        <v/>
      </c>
      <c r="G339" s="103" t="str">
        <f>IF(ISNUMBER('Форма 1'!X339),'Форма 1'!$H339*VLOOKUP('Форма 1'!$F339,'Придельники до 2021'!$B$4:$X$28,'Форма 1'!X$8),"")</f>
        <v/>
      </c>
      <c r="H339" s="103" t="str">
        <f>IF(ISNUMBER('Форма 1'!Y339),'Форма 1'!$H339*VLOOKUP('Форма 1'!$F339,'Придельники до 2021'!$B$4:$X$28,'Форма 1'!Y$8),"")</f>
        <v/>
      </c>
      <c r="I339" s="103" t="str">
        <f>IF(ISNUMBER('Форма 1'!Z339),'Форма 1'!$H339*VLOOKUP('Форма 1'!$F339,'Придельники до 2021'!$B$4:$X$28,'Форма 1'!Z$8),"")</f>
        <v/>
      </c>
      <c r="J339" s="103" t="str">
        <f>IF(ISNUMBER('Форма 1'!AA339),'Форма 1'!$H339*VLOOKUP('Форма 1'!$F339,'Придельники до 2021'!$B$4:$X$28,'Форма 1'!AA$8),"")</f>
        <v/>
      </c>
      <c r="K339" s="90">
        <v>3</v>
      </c>
      <c r="L339" s="87">
        <v>6722199</v>
      </c>
      <c r="M339" s="103" t="str">
        <f>IF(ISNUMBER('Форма 1'!AD339),'Форма 1'!$H339*VLOOKUP('Форма 1'!$F339,'Придельники до 2021'!$B$4:$X$28,'Форма 1'!AD$8),"")</f>
        <v/>
      </c>
      <c r="N339" s="103" t="str">
        <f>IF(ISBLANK('Форма 1'!$AE339),"",IF('Форма 1'!$AE339=1,'Форма 1'!$H339*VLOOKUP('Форма 1'!$F339,'Придельники до 2021'!$B$4:$X$28,'Форма 1'!$AE$8,0),IF('Форма 1'!$AE339=2,'Форма 1'!$H339*VLOOKUP('Форма 1'!$F339,'Придельники до 2021'!$B$4:$X$28,13,0),IF('Форма 1'!$AE339=3,'Форма 1'!$H339*VLOOKUP('Форма 1'!$F339,'Придельники до 2021'!$B$4:$X$28,12,0)))))</f>
        <v/>
      </c>
      <c r="O339" s="103" t="str">
        <f>IF(ISNUMBER('Форма 1'!AF339),'Форма 1'!$H339*VLOOKUP('Форма 1'!$F339,'Придельники до 2021'!$B$4:$X$28,'Форма 1'!AF$8),"")</f>
        <v/>
      </c>
      <c r="P339" s="87"/>
      <c r="Q339" s="103" t="str">
        <f>IF(ISNUMBER('Форма 1'!AH339),'Форма 1'!$H339*VLOOKUP('Форма 1'!$F339,'Придельники до 2021'!$B$4:$X$28,'Форма 1'!AH$8),"")</f>
        <v/>
      </c>
      <c r="R339" s="103" t="str">
        <f>IF(ISNUMBER('Форма 1'!AI339),'Форма 1'!$H339*VLOOKUP('Форма 1'!$F339,'Придельники до 2021'!$B$4:$X$28,'Форма 1'!AI$8),"")</f>
        <v/>
      </c>
      <c r="S339" s="103" t="str">
        <f>IF(ISNUMBER('Форма 1'!AJ339),'Форма 1'!$H339*VLOOKUP('Форма 1'!$F339,'Придельники до 2021'!$B$4:$X$28,'Форма 1'!AJ$8),"")</f>
        <v/>
      </c>
      <c r="T339" s="87"/>
    </row>
    <row r="340" spans="1:20">
      <c r="A340" s="188">
        <f t="shared" si="30"/>
        <v>50</v>
      </c>
      <c r="B340" s="189" t="s">
        <v>452</v>
      </c>
      <c r="C340" s="99">
        <f t="shared" si="29"/>
        <v>3766647.0200000005</v>
      </c>
      <c r="D340" s="103">
        <f>IF(ISNUMBER('Форма 1'!U340),'Форма 1'!$H340*VLOOKUP('Форма 1'!$F340,'Придельники до 2021'!$B$4:$X$28,'Форма 1'!U$8),"")</f>
        <v>2243694.91</v>
      </c>
      <c r="E340" s="103" t="str">
        <f>IF(ISNUMBER('Форма 1'!V340),'Форма 1'!$H340*VLOOKUP('Форма 1'!$F340,'Придельники до 2021'!$B$4:$X$28,'Форма 1'!V$8),"")</f>
        <v/>
      </c>
      <c r="F340" s="103" t="str">
        <f>IF(ISNUMBER('Форма 1'!W340),'Форма 1'!$H340*VLOOKUP('Форма 1'!$F340,'Придельники до 2021'!$B$4:$X$28,'Форма 1'!W$8),"")</f>
        <v/>
      </c>
      <c r="G340" s="103">
        <f>IF(ISNUMBER('Форма 1'!X340),'Форма 1'!$H340*VLOOKUP('Форма 1'!$F340,'Придельники до 2021'!$B$4:$X$28,'Форма 1'!X$8),"")</f>
        <v>1522952.11</v>
      </c>
      <c r="H340" s="103" t="str">
        <f>IF(ISNUMBER('Форма 1'!Y340),'Форма 1'!$H340*VLOOKUP('Форма 1'!$F340,'Придельники до 2021'!$B$4:$X$28,'Форма 1'!Y$8),"")</f>
        <v/>
      </c>
      <c r="I340" s="103" t="str">
        <f>IF(ISNUMBER('Форма 1'!Z340),'Форма 1'!$H340*VLOOKUP('Форма 1'!$F340,'Придельники до 2021'!$B$4:$X$28,'Форма 1'!Z$8),"")</f>
        <v/>
      </c>
      <c r="J340" s="103" t="str">
        <f>IF(ISNUMBER('Форма 1'!AA340),'Форма 1'!$H340*VLOOKUP('Форма 1'!$F340,'Придельники до 2021'!$B$4:$X$28,'Форма 1'!AA$8),"")</f>
        <v/>
      </c>
      <c r="K340" s="90"/>
      <c r="L340" s="87"/>
      <c r="M340" s="103" t="str">
        <f>IF(ISNUMBER('Форма 1'!AD340),'Форма 1'!$H340*VLOOKUP('Форма 1'!$F340,'Придельники до 2021'!$B$4:$X$28,'Форма 1'!AD$8),"")</f>
        <v/>
      </c>
      <c r="N340" s="103" t="str">
        <f>IF(ISBLANK('Форма 1'!$AE340),"",IF('Форма 1'!$AE340=1,'Форма 1'!$H340*VLOOKUP('Форма 1'!$F340,'Придельники до 2021'!$B$4:$X$28,'Форма 1'!$AE$8,0),IF('Форма 1'!$AE340=2,'Форма 1'!$H340*VLOOKUP('Форма 1'!$F340,'Придельники до 2021'!$B$4:$X$28,13,0),IF('Форма 1'!$AE340=3,'Форма 1'!$H340*VLOOKUP('Форма 1'!$F340,'Придельники до 2021'!$B$4:$X$28,12,0)))))</f>
        <v/>
      </c>
      <c r="O340" s="103" t="str">
        <f>IF(ISNUMBER('Форма 1'!AF340),'Форма 1'!$H340*VLOOKUP('Форма 1'!$F340,'Придельники до 2021'!$B$4:$X$28,'Форма 1'!AF$8),"")</f>
        <v/>
      </c>
      <c r="P340" s="87"/>
      <c r="Q340" s="103" t="str">
        <f>IF(ISNUMBER('Форма 1'!AH340),'Форма 1'!$H340*VLOOKUP('Форма 1'!$F340,'Придельники до 2021'!$B$4:$X$28,'Форма 1'!AH$8),"")</f>
        <v/>
      </c>
      <c r="R340" s="103" t="str">
        <f>IF(ISNUMBER('Форма 1'!AI340),'Форма 1'!$H340*VLOOKUP('Форма 1'!$F340,'Придельники до 2021'!$B$4:$X$28,'Форма 1'!AI$8),"")</f>
        <v/>
      </c>
      <c r="S340" s="103" t="str">
        <f>IF(ISNUMBER('Форма 1'!AJ340),'Форма 1'!$H340*VLOOKUP('Форма 1'!$F340,'Придельники до 2021'!$B$4:$X$28,'Форма 1'!AJ$8),"")</f>
        <v/>
      </c>
      <c r="T340" s="87"/>
    </row>
    <row r="341" spans="1:20">
      <c r="A341" s="188">
        <f t="shared" si="30"/>
        <v>51</v>
      </c>
      <c r="B341" s="189" t="s">
        <v>453</v>
      </c>
      <c r="C341" s="99">
        <f t="shared" si="29"/>
        <v>795412.95119999989</v>
      </c>
      <c r="D341" s="103" t="str">
        <f>IF(ISNUMBER('Форма 1'!U341),'Форма 1'!$H341*VLOOKUP('Форма 1'!$F341,'Придельники до 2021'!$B$4:$X$28,'Форма 1'!U$8),"")</f>
        <v/>
      </c>
      <c r="E341" s="103" t="str">
        <f>IF(ISNUMBER('Форма 1'!V341),'Форма 1'!$H341*VLOOKUP('Форма 1'!$F341,'Придельники до 2021'!$B$4:$X$28,'Форма 1'!V$8),"")</f>
        <v/>
      </c>
      <c r="F341" s="103" t="str">
        <f>IF(ISNUMBER('Форма 1'!W341),'Форма 1'!$H341*VLOOKUP('Форма 1'!$F341,'Придельники до 2021'!$B$4:$X$28,'Форма 1'!W$8),"")</f>
        <v/>
      </c>
      <c r="G341" s="103" t="str">
        <f>IF(ISNUMBER('Форма 1'!X341),'Форма 1'!$H341*VLOOKUP('Форма 1'!$F341,'Придельники до 2021'!$B$4:$X$28,'Форма 1'!X$8),"")</f>
        <v/>
      </c>
      <c r="H341" s="103" t="str">
        <f>IF(ISNUMBER('Форма 1'!Y341),'Форма 1'!$H341*VLOOKUP('Форма 1'!$F341,'Придельники до 2021'!$B$4:$X$28,'Форма 1'!Y$8),"")</f>
        <v/>
      </c>
      <c r="I341" s="103" t="str">
        <f>IF(ISNUMBER('Форма 1'!Z341),'Форма 1'!$H341*VLOOKUP('Форма 1'!$F341,'Придельники до 2021'!$B$4:$X$28,'Форма 1'!Z$8),"")</f>
        <v/>
      </c>
      <c r="J341" s="103" t="str">
        <f>IF(ISNUMBER('Форма 1'!AA341),'Форма 1'!$H341*VLOOKUP('Форма 1'!$F341,'Придельники до 2021'!$B$4:$X$28,'Форма 1'!AA$8),"")</f>
        <v/>
      </c>
      <c r="K341" s="90"/>
      <c r="L341" s="87"/>
      <c r="M341" s="103" t="str">
        <f>IF(ISNUMBER('Форма 1'!AD341),'Форма 1'!$H341*VLOOKUP('Форма 1'!$F341,'Придельники до 2021'!$B$4:$X$28,'Форма 1'!AD$8),"")</f>
        <v/>
      </c>
      <c r="N341" s="103" t="str">
        <f>IF(ISBLANK('Форма 1'!$AE341),"",IF('Форма 1'!$AE341=1,'Форма 1'!$H341*VLOOKUP('Форма 1'!$F341,'Придельники до 2021'!$B$4:$X$28,'Форма 1'!$AE$8,0),IF('Форма 1'!$AE341=2,'Форма 1'!$H341*VLOOKUP('Форма 1'!$F341,'Придельники до 2021'!$B$4:$X$28,13,0),IF('Форма 1'!$AE341=3,'Форма 1'!$H341*VLOOKUP('Форма 1'!$F341,'Придельники до 2021'!$B$4:$X$28,12,0)))))</f>
        <v/>
      </c>
      <c r="O341" s="103">
        <f>IF(ISNUMBER('Форма 1'!AF341),'Форма 1'!$H341*VLOOKUP('Форма 1'!$F341,'Придельники до 2021'!$B$4:$X$28,'Форма 1'!AF$8),"")</f>
        <v>795412.95119999989</v>
      </c>
      <c r="P341" s="87"/>
      <c r="Q341" s="103" t="str">
        <f>IF(ISNUMBER('Форма 1'!AH341),'Форма 1'!$H341*VLOOKUP('Форма 1'!$F341,'Придельники до 2021'!$B$4:$X$28,'Форма 1'!AH$8),"")</f>
        <v/>
      </c>
      <c r="R341" s="103" t="str">
        <f>IF(ISNUMBER('Форма 1'!AI341),'Форма 1'!$H341*VLOOKUP('Форма 1'!$F341,'Придельники до 2021'!$B$4:$X$28,'Форма 1'!AI$8),"")</f>
        <v/>
      </c>
      <c r="S341" s="103" t="str">
        <f>IF(ISNUMBER('Форма 1'!AJ341),'Форма 1'!$H341*VLOOKUP('Форма 1'!$F341,'Придельники до 2021'!$B$4:$X$28,'Форма 1'!AJ$8),"")</f>
        <v/>
      </c>
      <c r="T341" s="87"/>
    </row>
    <row r="342" spans="1:20">
      <c r="A342" s="188">
        <f t="shared" si="30"/>
        <v>52</v>
      </c>
      <c r="B342" s="189" t="s">
        <v>454</v>
      </c>
      <c r="C342" s="99">
        <f t="shared" si="29"/>
        <v>811794.2159999999</v>
      </c>
      <c r="D342" s="103" t="str">
        <f>IF(ISNUMBER('Форма 1'!U342),'Форма 1'!$H342*VLOOKUP('Форма 1'!$F342,'Придельники до 2021'!$B$4:$X$28,'Форма 1'!U$8),"")</f>
        <v/>
      </c>
      <c r="E342" s="103" t="str">
        <f>IF(ISNUMBER('Форма 1'!V342),'Форма 1'!$H342*VLOOKUP('Форма 1'!$F342,'Придельники до 2021'!$B$4:$X$28,'Форма 1'!V$8),"")</f>
        <v/>
      </c>
      <c r="F342" s="103" t="str">
        <f>IF(ISNUMBER('Форма 1'!W342),'Форма 1'!$H342*VLOOKUP('Форма 1'!$F342,'Придельники до 2021'!$B$4:$X$28,'Форма 1'!W$8),"")</f>
        <v/>
      </c>
      <c r="G342" s="103" t="str">
        <f>IF(ISNUMBER('Форма 1'!X342),'Форма 1'!$H342*VLOOKUP('Форма 1'!$F342,'Придельники до 2021'!$B$4:$X$28,'Форма 1'!X$8),"")</f>
        <v/>
      </c>
      <c r="H342" s="103" t="str">
        <f>IF(ISNUMBER('Форма 1'!Y342),'Форма 1'!$H342*VLOOKUP('Форма 1'!$F342,'Придельники до 2021'!$B$4:$X$28,'Форма 1'!Y$8),"")</f>
        <v/>
      </c>
      <c r="I342" s="103" t="str">
        <f>IF(ISNUMBER('Форма 1'!Z342),'Форма 1'!$H342*VLOOKUP('Форма 1'!$F342,'Придельники до 2021'!$B$4:$X$28,'Форма 1'!Z$8),"")</f>
        <v/>
      </c>
      <c r="J342" s="103" t="str">
        <f>IF(ISNUMBER('Форма 1'!AA342),'Форма 1'!$H342*VLOOKUP('Форма 1'!$F342,'Придельники до 2021'!$B$4:$X$28,'Форма 1'!AA$8),"")</f>
        <v/>
      </c>
      <c r="K342" s="90"/>
      <c r="L342" s="87"/>
      <c r="M342" s="103" t="str">
        <f>IF(ISNUMBER('Форма 1'!AD342),'Форма 1'!$H342*VLOOKUP('Форма 1'!$F342,'Придельники до 2021'!$B$4:$X$28,'Форма 1'!AD$8),"")</f>
        <v/>
      </c>
      <c r="N342" s="103" t="str">
        <f>IF(ISBLANK('Форма 1'!$AE342),"",IF('Форма 1'!$AE342=1,'Форма 1'!$H342*VLOOKUP('Форма 1'!$F342,'Придельники до 2021'!$B$4:$X$28,'Форма 1'!$AE$8,0),IF('Форма 1'!$AE342=2,'Форма 1'!$H342*VLOOKUP('Форма 1'!$F342,'Придельники до 2021'!$B$4:$X$28,13,0),IF('Форма 1'!$AE342=3,'Форма 1'!$H342*VLOOKUP('Форма 1'!$F342,'Придельники до 2021'!$B$4:$X$28,12,0)))))</f>
        <v/>
      </c>
      <c r="O342" s="103">
        <f>IF(ISNUMBER('Форма 1'!AF342),'Форма 1'!$H342*VLOOKUP('Форма 1'!$F342,'Придельники до 2021'!$B$4:$X$28,'Форма 1'!AF$8),"")</f>
        <v>811794.2159999999</v>
      </c>
      <c r="P342" s="87"/>
      <c r="Q342" s="103" t="str">
        <f>IF(ISNUMBER('Форма 1'!AH342),'Форма 1'!$H342*VLOOKUP('Форма 1'!$F342,'Придельники до 2021'!$B$4:$X$28,'Форма 1'!AH$8),"")</f>
        <v/>
      </c>
      <c r="R342" s="103" t="str">
        <f>IF(ISNUMBER('Форма 1'!AI342),'Форма 1'!$H342*VLOOKUP('Форма 1'!$F342,'Придельники до 2021'!$B$4:$X$28,'Форма 1'!AI$8),"")</f>
        <v/>
      </c>
      <c r="S342" s="103" t="str">
        <f>IF(ISNUMBER('Форма 1'!AJ342),'Форма 1'!$H342*VLOOKUP('Форма 1'!$F342,'Придельники до 2021'!$B$4:$X$28,'Форма 1'!AJ$8),"")</f>
        <v/>
      </c>
      <c r="T342" s="87"/>
    </row>
    <row r="343" spans="1:20">
      <c r="A343" s="188">
        <f t="shared" si="30"/>
        <v>53</v>
      </c>
      <c r="B343" s="189" t="s">
        <v>455</v>
      </c>
      <c r="C343" s="99">
        <f t="shared" si="29"/>
        <v>796477.34400000004</v>
      </c>
      <c r="D343" s="103" t="str">
        <f>IF(ISNUMBER('Форма 1'!U343),'Форма 1'!$H343*VLOOKUP('Форма 1'!$F343,'Придельники до 2021'!$B$4:$X$28,'Форма 1'!U$8),"")</f>
        <v/>
      </c>
      <c r="E343" s="103" t="str">
        <f>IF(ISNUMBER('Форма 1'!V343),'Форма 1'!$H343*VLOOKUP('Форма 1'!$F343,'Придельники до 2021'!$B$4:$X$28,'Форма 1'!V$8),"")</f>
        <v/>
      </c>
      <c r="F343" s="103" t="str">
        <f>IF(ISNUMBER('Форма 1'!W343),'Форма 1'!$H343*VLOOKUP('Форма 1'!$F343,'Придельники до 2021'!$B$4:$X$28,'Форма 1'!W$8),"")</f>
        <v/>
      </c>
      <c r="G343" s="103" t="str">
        <f>IF(ISNUMBER('Форма 1'!X343),'Форма 1'!$H343*VLOOKUP('Форма 1'!$F343,'Придельники до 2021'!$B$4:$X$28,'Форма 1'!X$8),"")</f>
        <v/>
      </c>
      <c r="H343" s="103" t="str">
        <f>IF(ISNUMBER('Форма 1'!Y343),'Форма 1'!$H343*VLOOKUP('Форма 1'!$F343,'Придельники до 2021'!$B$4:$X$28,'Форма 1'!Y$8),"")</f>
        <v/>
      </c>
      <c r="I343" s="103" t="str">
        <f>IF(ISNUMBER('Форма 1'!Z343),'Форма 1'!$H343*VLOOKUP('Форма 1'!$F343,'Придельники до 2021'!$B$4:$X$28,'Форма 1'!Z$8),"")</f>
        <v/>
      </c>
      <c r="J343" s="103" t="str">
        <f>IF(ISNUMBER('Форма 1'!AA343),'Форма 1'!$H343*VLOOKUP('Форма 1'!$F343,'Придельники до 2021'!$B$4:$X$28,'Форма 1'!AA$8),"")</f>
        <v/>
      </c>
      <c r="K343" s="90"/>
      <c r="L343" s="87"/>
      <c r="M343" s="103" t="str">
        <f>IF(ISNUMBER('Форма 1'!AD343),'Форма 1'!$H343*VLOOKUP('Форма 1'!$F343,'Придельники до 2021'!$B$4:$X$28,'Форма 1'!AD$8),"")</f>
        <v/>
      </c>
      <c r="N343" s="103" t="str">
        <f>IF(ISBLANK('Форма 1'!$AE343),"",IF('Форма 1'!$AE343=1,'Форма 1'!$H343*VLOOKUP('Форма 1'!$F343,'Придельники до 2021'!$B$4:$X$28,'Форма 1'!$AE$8,0),IF('Форма 1'!$AE343=2,'Форма 1'!$H343*VLOOKUP('Форма 1'!$F343,'Придельники до 2021'!$B$4:$X$28,13,0),IF('Форма 1'!$AE343=3,'Форма 1'!$H343*VLOOKUP('Форма 1'!$F343,'Придельники до 2021'!$B$4:$X$28,12,0)))))</f>
        <v/>
      </c>
      <c r="O343" s="103">
        <f>IF(ISNUMBER('Форма 1'!AF343),'Форма 1'!$H343*VLOOKUP('Форма 1'!$F343,'Придельники до 2021'!$B$4:$X$28,'Форма 1'!AF$8),"")</f>
        <v>796477.34400000004</v>
      </c>
      <c r="P343" s="87"/>
      <c r="Q343" s="103" t="str">
        <f>IF(ISNUMBER('Форма 1'!AH343),'Форма 1'!$H343*VLOOKUP('Форма 1'!$F343,'Придельники до 2021'!$B$4:$X$28,'Форма 1'!AH$8),"")</f>
        <v/>
      </c>
      <c r="R343" s="103" t="str">
        <f>IF(ISNUMBER('Форма 1'!AI343),'Форма 1'!$H343*VLOOKUP('Форма 1'!$F343,'Придельники до 2021'!$B$4:$X$28,'Форма 1'!AI$8),"")</f>
        <v/>
      </c>
      <c r="S343" s="103" t="str">
        <f>IF(ISNUMBER('Форма 1'!AJ343),'Форма 1'!$H343*VLOOKUP('Форма 1'!$F343,'Придельники до 2021'!$B$4:$X$28,'Форма 1'!AJ$8),"")</f>
        <v/>
      </c>
      <c r="T343" s="87"/>
    </row>
    <row r="344" spans="1:20">
      <c r="A344" s="188">
        <f t="shared" si="30"/>
        <v>54</v>
      </c>
      <c r="B344" s="189" t="s">
        <v>456</v>
      </c>
      <c r="C344" s="99">
        <f t="shared" si="29"/>
        <v>1306477.26</v>
      </c>
      <c r="D344" s="103" t="str">
        <f>IF(ISNUMBER('Форма 1'!U344),'Форма 1'!$H344*VLOOKUP('Форма 1'!$F344,'Придельники до 2021'!$B$4:$X$28,'Форма 1'!U$8),"")</f>
        <v/>
      </c>
      <c r="E344" s="103" t="str">
        <f>IF(ISNUMBER('Форма 1'!V344),'Форма 1'!$H344*VLOOKUP('Форма 1'!$F344,'Придельники до 2021'!$B$4:$X$28,'Форма 1'!V$8),"")</f>
        <v/>
      </c>
      <c r="F344" s="103" t="str">
        <f>IF(ISNUMBER('Форма 1'!W344),'Форма 1'!$H344*VLOOKUP('Форма 1'!$F344,'Придельники до 2021'!$B$4:$X$28,'Форма 1'!W$8),"")</f>
        <v/>
      </c>
      <c r="G344" s="103" t="str">
        <f>IF(ISNUMBER('Форма 1'!X344),'Форма 1'!$H344*VLOOKUP('Форма 1'!$F344,'Придельники до 2021'!$B$4:$X$28,'Форма 1'!X$8),"")</f>
        <v/>
      </c>
      <c r="H344" s="103" t="str">
        <f>IF(ISNUMBER('Форма 1'!Y344),'Форма 1'!$H344*VLOOKUP('Форма 1'!$F344,'Придельники до 2021'!$B$4:$X$28,'Форма 1'!Y$8),"")</f>
        <v/>
      </c>
      <c r="I344" s="103" t="str">
        <f>IF(ISNUMBER('Форма 1'!Z344),'Форма 1'!$H344*VLOOKUP('Форма 1'!$F344,'Придельники до 2021'!$B$4:$X$28,'Форма 1'!Z$8),"")</f>
        <v/>
      </c>
      <c r="J344" s="103" t="str">
        <f>IF(ISNUMBER('Форма 1'!AA344),'Форма 1'!$H344*VLOOKUP('Форма 1'!$F344,'Придельники до 2021'!$B$4:$X$28,'Форма 1'!AA$8),"")</f>
        <v/>
      </c>
      <c r="K344" s="90"/>
      <c r="L344" s="87"/>
      <c r="M344" s="103" t="str">
        <f>IF(ISNUMBER('Форма 1'!AD344),'Форма 1'!$H344*VLOOKUP('Форма 1'!$F344,'Придельники до 2021'!$B$4:$X$28,'Форма 1'!AD$8),"")</f>
        <v/>
      </c>
      <c r="N344" s="103" t="str">
        <f>IF(ISBLANK('Форма 1'!$AE344),"",IF('Форма 1'!$AE344=1,'Форма 1'!$H344*VLOOKUP('Форма 1'!$F344,'Придельники до 2021'!$B$4:$X$28,'Форма 1'!$AE$8,0),IF('Форма 1'!$AE344=2,'Форма 1'!$H344*VLOOKUP('Форма 1'!$F344,'Придельники до 2021'!$B$4:$X$28,13,0),IF('Форма 1'!$AE344=3,'Форма 1'!$H344*VLOOKUP('Форма 1'!$F344,'Придельники до 2021'!$B$4:$X$28,12,0)))))</f>
        <v/>
      </c>
      <c r="O344" s="103">
        <f>IF(ISNUMBER('Форма 1'!AF344),'Форма 1'!$H344*VLOOKUP('Форма 1'!$F344,'Придельники до 2021'!$B$4:$X$28,'Форма 1'!AF$8),"")</f>
        <v>1306477.26</v>
      </c>
      <c r="P344" s="87"/>
      <c r="Q344" s="103" t="str">
        <f>IF(ISNUMBER('Форма 1'!AH344),'Форма 1'!$H344*VLOOKUP('Форма 1'!$F344,'Придельники до 2021'!$B$4:$X$28,'Форма 1'!AH$8),"")</f>
        <v/>
      </c>
      <c r="R344" s="103" t="str">
        <f>IF(ISNUMBER('Форма 1'!AI344),'Форма 1'!$H344*VLOOKUP('Форма 1'!$F344,'Придельники до 2021'!$B$4:$X$28,'Форма 1'!AI$8),"")</f>
        <v/>
      </c>
      <c r="S344" s="103" t="str">
        <f>IF(ISNUMBER('Форма 1'!AJ344),'Форма 1'!$H344*VLOOKUP('Форма 1'!$F344,'Придельники до 2021'!$B$4:$X$28,'Форма 1'!AJ$8),"")</f>
        <v/>
      </c>
      <c r="T344" s="87"/>
    </row>
    <row r="345" spans="1:20">
      <c r="A345" s="188">
        <f t="shared" si="30"/>
        <v>55</v>
      </c>
      <c r="B345" s="189" t="s">
        <v>457</v>
      </c>
      <c r="C345" s="99">
        <f t="shared" si="29"/>
        <v>1185482.27</v>
      </c>
      <c r="D345" s="103">
        <f>IF(ISNUMBER('Форма 1'!U345),'Форма 1'!$H345*VLOOKUP('Форма 1'!$F345,'Придельники до 2021'!$B$4:$X$28,'Форма 1'!U$8),"")</f>
        <v>1185482.27</v>
      </c>
      <c r="E345" s="103" t="str">
        <f>IF(ISNUMBER('Форма 1'!V345),'Форма 1'!$H345*VLOOKUP('Форма 1'!$F345,'Придельники до 2021'!$B$4:$X$28,'Форма 1'!V$8),"")</f>
        <v/>
      </c>
      <c r="F345" s="103" t="str">
        <f>IF(ISNUMBER('Форма 1'!W345),'Форма 1'!$H345*VLOOKUP('Форма 1'!$F345,'Придельники до 2021'!$B$4:$X$28,'Форма 1'!W$8),"")</f>
        <v/>
      </c>
      <c r="G345" s="103" t="str">
        <f>IF(ISNUMBER('Форма 1'!X345),'Форма 1'!$H345*VLOOKUP('Форма 1'!$F345,'Придельники до 2021'!$B$4:$X$28,'Форма 1'!X$8),"")</f>
        <v/>
      </c>
      <c r="H345" s="103" t="str">
        <f>IF(ISNUMBER('Форма 1'!Y345),'Форма 1'!$H345*VLOOKUP('Форма 1'!$F345,'Придельники до 2021'!$B$4:$X$28,'Форма 1'!Y$8),"")</f>
        <v/>
      </c>
      <c r="I345" s="103" t="str">
        <f>IF(ISNUMBER('Форма 1'!Z345),'Форма 1'!$H345*VLOOKUP('Форма 1'!$F345,'Придельники до 2021'!$B$4:$X$28,'Форма 1'!Z$8),"")</f>
        <v/>
      </c>
      <c r="J345" s="103" t="str">
        <f>IF(ISNUMBER('Форма 1'!AA345),'Форма 1'!$H345*VLOOKUP('Форма 1'!$F345,'Придельники до 2021'!$B$4:$X$28,'Форма 1'!AA$8),"")</f>
        <v/>
      </c>
      <c r="K345" s="90"/>
      <c r="L345" s="87"/>
      <c r="M345" s="103" t="str">
        <f>IF(ISNUMBER('Форма 1'!AD345),'Форма 1'!$H345*VLOOKUP('Форма 1'!$F345,'Придельники до 2021'!$B$4:$X$28,'Форма 1'!AD$8),"")</f>
        <v/>
      </c>
      <c r="N345" s="103" t="str">
        <f>IF(ISBLANK('Форма 1'!$AE345),"",IF('Форма 1'!$AE345=1,'Форма 1'!$H345*VLOOKUP('Форма 1'!$F345,'Придельники до 2021'!$B$4:$X$28,'Форма 1'!$AE$8,0),IF('Форма 1'!$AE345=2,'Форма 1'!$H345*VLOOKUP('Форма 1'!$F345,'Придельники до 2021'!$B$4:$X$28,13,0),IF('Форма 1'!$AE345=3,'Форма 1'!$H345*VLOOKUP('Форма 1'!$F345,'Придельники до 2021'!$B$4:$X$28,12,0)))))</f>
        <v/>
      </c>
      <c r="O345" s="103" t="str">
        <f>IF(ISNUMBER('Форма 1'!AF345),'Форма 1'!$H345*VLOOKUP('Форма 1'!$F345,'Придельники до 2021'!$B$4:$X$28,'Форма 1'!AF$8),"")</f>
        <v/>
      </c>
      <c r="P345" s="87"/>
      <c r="Q345" s="103" t="str">
        <f>IF(ISNUMBER('Форма 1'!AH345),'Форма 1'!$H345*VLOOKUP('Форма 1'!$F345,'Придельники до 2021'!$B$4:$X$28,'Форма 1'!AH$8),"")</f>
        <v/>
      </c>
      <c r="R345" s="103" t="str">
        <f>IF(ISNUMBER('Форма 1'!AI345),'Форма 1'!$H345*VLOOKUP('Форма 1'!$F345,'Придельники до 2021'!$B$4:$X$28,'Форма 1'!AI$8),"")</f>
        <v/>
      </c>
      <c r="S345" s="103" t="str">
        <f>IF(ISNUMBER('Форма 1'!AJ345),'Форма 1'!$H345*VLOOKUP('Форма 1'!$F345,'Придельники до 2021'!$B$4:$X$28,'Форма 1'!AJ$8),"")</f>
        <v/>
      </c>
      <c r="T345" s="87"/>
    </row>
    <row r="346" spans="1:20">
      <c r="A346" s="188">
        <f t="shared" si="30"/>
        <v>56</v>
      </c>
      <c r="B346" s="189" t="s">
        <v>458</v>
      </c>
      <c r="C346" s="99">
        <f t="shared" si="29"/>
        <v>1970429.23</v>
      </c>
      <c r="D346" s="103">
        <f>IF(ISNUMBER('Форма 1'!U346),'Форма 1'!$H346*VLOOKUP('Форма 1'!$F346,'Придельники до 2021'!$B$4:$X$28,'Форма 1'!U$8),"")</f>
        <v>1970429.23</v>
      </c>
      <c r="E346" s="103" t="str">
        <f>IF(ISNUMBER('Форма 1'!V346),'Форма 1'!$H346*VLOOKUP('Форма 1'!$F346,'Придельники до 2021'!$B$4:$X$28,'Форма 1'!V$8),"")</f>
        <v/>
      </c>
      <c r="F346" s="103" t="str">
        <f>IF(ISNUMBER('Форма 1'!W346),'Форма 1'!$H346*VLOOKUP('Форма 1'!$F346,'Придельники до 2021'!$B$4:$X$28,'Форма 1'!W$8),"")</f>
        <v/>
      </c>
      <c r="G346" s="103" t="str">
        <f>IF(ISNUMBER('Форма 1'!X346),'Форма 1'!$H346*VLOOKUP('Форма 1'!$F346,'Придельники до 2021'!$B$4:$X$28,'Форма 1'!X$8),"")</f>
        <v/>
      </c>
      <c r="H346" s="103" t="str">
        <f>IF(ISNUMBER('Форма 1'!Y346),'Форма 1'!$H346*VLOOKUP('Форма 1'!$F346,'Придельники до 2021'!$B$4:$X$28,'Форма 1'!Y$8),"")</f>
        <v/>
      </c>
      <c r="I346" s="103" t="str">
        <f>IF(ISNUMBER('Форма 1'!Z346),'Форма 1'!$H346*VLOOKUP('Форма 1'!$F346,'Придельники до 2021'!$B$4:$X$28,'Форма 1'!Z$8),"")</f>
        <v/>
      </c>
      <c r="J346" s="103" t="str">
        <f>IF(ISNUMBER('Форма 1'!AA346),'Форма 1'!$H346*VLOOKUP('Форма 1'!$F346,'Придельники до 2021'!$B$4:$X$28,'Форма 1'!AA$8),"")</f>
        <v/>
      </c>
      <c r="K346" s="90"/>
      <c r="L346" s="87"/>
      <c r="M346" s="103" t="str">
        <f>IF(ISNUMBER('Форма 1'!AD346),'Форма 1'!$H346*VLOOKUP('Форма 1'!$F346,'Придельники до 2021'!$B$4:$X$28,'Форма 1'!AD$8),"")</f>
        <v/>
      </c>
      <c r="N346" s="103" t="str">
        <f>IF(ISBLANK('Форма 1'!$AE346),"",IF('Форма 1'!$AE346=1,'Форма 1'!$H346*VLOOKUP('Форма 1'!$F346,'Придельники до 2021'!$B$4:$X$28,'Форма 1'!$AE$8,0),IF('Форма 1'!$AE346=2,'Форма 1'!$H346*VLOOKUP('Форма 1'!$F346,'Придельники до 2021'!$B$4:$X$28,13,0),IF('Форма 1'!$AE346=3,'Форма 1'!$H346*VLOOKUP('Форма 1'!$F346,'Придельники до 2021'!$B$4:$X$28,12,0)))))</f>
        <v/>
      </c>
      <c r="O346" s="103" t="str">
        <f>IF(ISNUMBER('Форма 1'!AF346),'Форма 1'!$H346*VLOOKUP('Форма 1'!$F346,'Придельники до 2021'!$B$4:$X$28,'Форма 1'!AF$8),"")</f>
        <v/>
      </c>
      <c r="P346" s="87"/>
      <c r="Q346" s="103" t="str">
        <f>IF(ISNUMBER('Форма 1'!AH346),'Форма 1'!$H346*VLOOKUP('Форма 1'!$F346,'Придельники до 2021'!$B$4:$X$28,'Форма 1'!AH$8),"")</f>
        <v/>
      </c>
      <c r="R346" s="103" t="str">
        <f>IF(ISNUMBER('Форма 1'!AI346),'Форма 1'!$H346*VLOOKUP('Форма 1'!$F346,'Придельники до 2021'!$B$4:$X$28,'Форма 1'!AI$8),"")</f>
        <v/>
      </c>
      <c r="S346" s="103" t="str">
        <f>IF(ISNUMBER('Форма 1'!AJ346),'Форма 1'!$H346*VLOOKUP('Форма 1'!$F346,'Придельники до 2021'!$B$4:$X$28,'Форма 1'!AJ$8),"")</f>
        <v/>
      </c>
      <c r="T346" s="87"/>
    </row>
    <row r="347" spans="1:20">
      <c r="A347" s="188">
        <f t="shared" si="30"/>
        <v>57</v>
      </c>
      <c r="B347" s="189" t="s">
        <v>459</v>
      </c>
      <c r="C347" s="99">
        <f t="shared" si="29"/>
        <v>1955799.9580000001</v>
      </c>
      <c r="D347" s="103">
        <f>IF(ISNUMBER('Форма 1'!U347),'Форма 1'!$H347*VLOOKUP('Форма 1'!$F347,'Придельники до 2021'!$B$4:$X$28,'Форма 1'!U$8),"")</f>
        <v>1955799.9580000001</v>
      </c>
      <c r="E347" s="103" t="str">
        <f>IF(ISNUMBER('Форма 1'!V347),'Форма 1'!$H347*VLOOKUP('Форма 1'!$F347,'Придельники до 2021'!$B$4:$X$28,'Форма 1'!V$8),"")</f>
        <v/>
      </c>
      <c r="F347" s="103" t="str">
        <f>IF(ISNUMBER('Форма 1'!W347),'Форма 1'!$H347*VLOOKUP('Форма 1'!$F347,'Придельники до 2021'!$B$4:$X$28,'Форма 1'!W$8),"")</f>
        <v/>
      </c>
      <c r="G347" s="103" t="str">
        <f>IF(ISNUMBER('Форма 1'!X347),'Форма 1'!$H347*VLOOKUP('Форма 1'!$F347,'Придельники до 2021'!$B$4:$X$28,'Форма 1'!X$8),"")</f>
        <v/>
      </c>
      <c r="H347" s="103" t="str">
        <f>IF(ISNUMBER('Форма 1'!Y347),'Форма 1'!$H347*VLOOKUP('Форма 1'!$F347,'Придельники до 2021'!$B$4:$X$28,'Форма 1'!Y$8),"")</f>
        <v/>
      </c>
      <c r="I347" s="103" t="str">
        <f>IF(ISNUMBER('Форма 1'!Z347),'Форма 1'!$H347*VLOOKUP('Форма 1'!$F347,'Придельники до 2021'!$B$4:$X$28,'Форма 1'!Z$8),"")</f>
        <v/>
      </c>
      <c r="J347" s="103" t="str">
        <f>IF(ISNUMBER('Форма 1'!AA347),'Форма 1'!$H347*VLOOKUP('Форма 1'!$F347,'Придельники до 2021'!$B$4:$X$28,'Форма 1'!AA$8),"")</f>
        <v/>
      </c>
      <c r="K347" s="90"/>
      <c r="L347" s="87"/>
      <c r="M347" s="103" t="str">
        <f>IF(ISNUMBER('Форма 1'!AD347),'Форма 1'!$H347*VLOOKUP('Форма 1'!$F347,'Придельники до 2021'!$B$4:$X$28,'Форма 1'!AD$8),"")</f>
        <v/>
      </c>
      <c r="N347" s="103" t="str">
        <f>IF(ISBLANK('Форма 1'!$AE347),"",IF('Форма 1'!$AE347=1,'Форма 1'!$H347*VLOOKUP('Форма 1'!$F347,'Придельники до 2021'!$B$4:$X$28,'Форма 1'!$AE$8,0),IF('Форма 1'!$AE347=2,'Форма 1'!$H347*VLOOKUP('Форма 1'!$F347,'Придельники до 2021'!$B$4:$X$28,13,0),IF('Форма 1'!$AE347=3,'Форма 1'!$H347*VLOOKUP('Форма 1'!$F347,'Придельники до 2021'!$B$4:$X$28,12,0)))))</f>
        <v/>
      </c>
      <c r="O347" s="103" t="str">
        <f>IF(ISNUMBER('Форма 1'!AF347),'Форма 1'!$H347*VLOOKUP('Форма 1'!$F347,'Придельники до 2021'!$B$4:$X$28,'Форма 1'!AF$8),"")</f>
        <v/>
      </c>
      <c r="P347" s="87"/>
      <c r="Q347" s="103" t="str">
        <f>IF(ISNUMBER('Форма 1'!AH347),'Форма 1'!$H347*VLOOKUP('Форма 1'!$F347,'Придельники до 2021'!$B$4:$X$28,'Форма 1'!AH$8),"")</f>
        <v/>
      </c>
      <c r="R347" s="103" t="str">
        <f>IF(ISNUMBER('Форма 1'!AI347),'Форма 1'!$H347*VLOOKUP('Форма 1'!$F347,'Придельники до 2021'!$B$4:$X$28,'Форма 1'!AI$8),"")</f>
        <v/>
      </c>
      <c r="S347" s="103" t="str">
        <f>IF(ISNUMBER('Форма 1'!AJ347),'Форма 1'!$H347*VLOOKUP('Форма 1'!$F347,'Придельники до 2021'!$B$4:$X$28,'Форма 1'!AJ$8),"")</f>
        <v/>
      </c>
      <c r="T347" s="87"/>
    </row>
    <row r="348" spans="1:20">
      <c r="A348" s="188">
        <f t="shared" si="30"/>
        <v>58</v>
      </c>
      <c r="B348" s="189" t="s">
        <v>460</v>
      </c>
      <c r="C348" s="99">
        <f t="shared" si="29"/>
        <v>11863159.143999999</v>
      </c>
      <c r="D348" s="103" t="str">
        <f>IF(ISNUMBER('Форма 1'!U348),'Форма 1'!$H348*VLOOKUP('Форма 1'!$F348,'Придельники до 2021'!$B$4:$X$28,'Форма 1'!U$8),"")</f>
        <v/>
      </c>
      <c r="E348" s="103" t="str">
        <f>IF(ISNUMBER('Форма 1'!V348),'Форма 1'!$H348*VLOOKUP('Форма 1'!$F348,'Придельники до 2021'!$B$4:$X$28,'Форма 1'!V$8),"")</f>
        <v/>
      </c>
      <c r="F348" s="103" t="str">
        <f>IF(ISNUMBER('Форма 1'!W348),'Форма 1'!$H348*VLOOKUP('Форма 1'!$F348,'Придельники до 2021'!$B$4:$X$28,'Форма 1'!W$8),"")</f>
        <v/>
      </c>
      <c r="G348" s="103" t="str">
        <f>IF(ISNUMBER('Форма 1'!X348),'Форма 1'!$H348*VLOOKUP('Форма 1'!$F348,'Придельники до 2021'!$B$4:$X$28,'Форма 1'!X$8),"")</f>
        <v/>
      </c>
      <c r="H348" s="103" t="str">
        <f>IF(ISNUMBER('Форма 1'!Y348),'Форма 1'!$H348*VLOOKUP('Форма 1'!$F348,'Придельники до 2021'!$B$4:$X$28,'Форма 1'!Y$8),"")</f>
        <v/>
      </c>
      <c r="I348" s="103" t="str">
        <f>IF(ISNUMBER('Форма 1'!Z348),'Форма 1'!$H348*VLOOKUP('Форма 1'!$F348,'Придельники до 2021'!$B$4:$X$28,'Форма 1'!Z$8),"")</f>
        <v/>
      </c>
      <c r="J348" s="103" t="str">
        <f>IF(ISNUMBER('Форма 1'!AA348),'Форма 1'!$H348*VLOOKUP('Форма 1'!$F348,'Придельники до 2021'!$B$4:$X$28,'Форма 1'!AA$8),"")</f>
        <v/>
      </c>
      <c r="K348" s="90"/>
      <c r="L348" s="87"/>
      <c r="M348" s="103">
        <f>IF(ISNUMBER('Форма 1'!AD348),'Форма 1'!$H348*VLOOKUP('Форма 1'!$F348,'Придельники до 2021'!$B$4:$X$28,'Форма 1'!AD$8),"")</f>
        <v>11863159.143999999</v>
      </c>
      <c r="N348" s="103" t="str">
        <f>IF(ISBLANK('Форма 1'!$AE348),"",IF('Форма 1'!$AE348=1,'Форма 1'!$H348*VLOOKUP('Форма 1'!$F348,'Придельники до 2021'!$B$4:$X$28,'Форма 1'!$AE$8,0),IF('Форма 1'!$AE348=2,'Форма 1'!$H348*VLOOKUP('Форма 1'!$F348,'Придельники до 2021'!$B$4:$X$28,13,0),IF('Форма 1'!$AE348=3,'Форма 1'!$H348*VLOOKUP('Форма 1'!$F348,'Придельники до 2021'!$B$4:$X$28,12,0)))))</f>
        <v/>
      </c>
      <c r="O348" s="103" t="str">
        <f>IF(ISNUMBER('Форма 1'!AF348),'Форма 1'!$H348*VLOOKUP('Форма 1'!$F348,'Придельники до 2021'!$B$4:$X$28,'Форма 1'!AF$8),"")</f>
        <v/>
      </c>
      <c r="P348" s="87"/>
      <c r="Q348" s="103" t="str">
        <f>IF(ISNUMBER('Форма 1'!AH348),'Форма 1'!$H348*VLOOKUP('Форма 1'!$F348,'Придельники до 2021'!$B$4:$X$28,'Форма 1'!AH$8),"")</f>
        <v/>
      </c>
      <c r="R348" s="103" t="str">
        <f>IF(ISNUMBER('Форма 1'!AI348),'Форма 1'!$H348*VLOOKUP('Форма 1'!$F348,'Придельники до 2021'!$B$4:$X$28,'Форма 1'!AI$8),"")</f>
        <v/>
      </c>
      <c r="S348" s="103" t="str">
        <f>IF(ISNUMBER('Форма 1'!AJ348),'Форма 1'!$H348*VLOOKUP('Форма 1'!$F348,'Придельники до 2021'!$B$4:$X$28,'Форма 1'!AJ$8),"")</f>
        <v/>
      </c>
      <c r="T348" s="87"/>
    </row>
    <row r="349" spans="1:20">
      <c r="A349" s="188">
        <f t="shared" si="30"/>
        <v>59</v>
      </c>
      <c r="B349" s="189" t="s">
        <v>461</v>
      </c>
      <c r="C349" s="99">
        <f t="shared" si="29"/>
        <v>12012372.334000001</v>
      </c>
      <c r="D349" s="103" t="str">
        <f>IF(ISNUMBER('Форма 1'!U349),'Форма 1'!$H349*VLOOKUP('Форма 1'!$F349,'Придельники до 2021'!$B$4:$X$28,'Форма 1'!U$8),"")</f>
        <v/>
      </c>
      <c r="E349" s="103" t="str">
        <f>IF(ISNUMBER('Форма 1'!V349),'Форма 1'!$H349*VLOOKUP('Форма 1'!$F349,'Придельники до 2021'!$B$4:$X$28,'Форма 1'!V$8),"")</f>
        <v/>
      </c>
      <c r="F349" s="103" t="str">
        <f>IF(ISNUMBER('Форма 1'!W349),'Форма 1'!$H349*VLOOKUP('Форма 1'!$F349,'Придельники до 2021'!$B$4:$X$28,'Форма 1'!W$8),"")</f>
        <v/>
      </c>
      <c r="G349" s="103" t="str">
        <f>IF(ISNUMBER('Форма 1'!X349),'Форма 1'!$H349*VLOOKUP('Форма 1'!$F349,'Придельники до 2021'!$B$4:$X$28,'Форма 1'!X$8),"")</f>
        <v/>
      </c>
      <c r="H349" s="103" t="str">
        <f>IF(ISNUMBER('Форма 1'!Y349),'Форма 1'!$H349*VLOOKUP('Форма 1'!$F349,'Придельники до 2021'!$B$4:$X$28,'Форма 1'!Y$8),"")</f>
        <v/>
      </c>
      <c r="I349" s="103" t="str">
        <f>IF(ISNUMBER('Форма 1'!Z349),'Форма 1'!$H349*VLOOKUP('Форма 1'!$F349,'Придельники до 2021'!$B$4:$X$28,'Форма 1'!Z$8),"")</f>
        <v/>
      </c>
      <c r="J349" s="103" t="str">
        <f>IF(ISNUMBER('Форма 1'!AA349),'Форма 1'!$H349*VLOOKUP('Форма 1'!$F349,'Придельники до 2021'!$B$4:$X$28,'Форма 1'!AA$8),"")</f>
        <v/>
      </c>
      <c r="K349" s="90"/>
      <c r="L349" s="87"/>
      <c r="M349" s="103">
        <f>IF(ISNUMBER('Форма 1'!AD349),'Форма 1'!$H349*VLOOKUP('Форма 1'!$F349,'Придельники до 2021'!$B$4:$X$28,'Форма 1'!AD$8),"")</f>
        <v>12012372.334000001</v>
      </c>
      <c r="N349" s="103" t="str">
        <f>IF(ISBLANK('Форма 1'!$AE349),"",IF('Форма 1'!$AE349=1,'Форма 1'!$H349*VLOOKUP('Форма 1'!$F349,'Придельники до 2021'!$B$4:$X$28,'Форма 1'!$AE$8,0),IF('Форма 1'!$AE349=2,'Форма 1'!$H349*VLOOKUP('Форма 1'!$F349,'Придельники до 2021'!$B$4:$X$28,13,0),IF('Форма 1'!$AE349=3,'Форма 1'!$H349*VLOOKUP('Форма 1'!$F349,'Придельники до 2021'!$B$4:$X$28,12,0)))))</f>
        <v/>
      </c>
      <c r="O349" s="103" t="str">
        <f>IF(ISNUMBER('Форма 1'!AF349),'Форма 1'!$H349*VLOOKUP('Форма 1'!$F349,'Придельники до 2021'!$B$4:$X$28,'Форма 1'!AF$8),"")</f>
        <v/>
      </c>
      <c r="P349" s="87"/>
      <c r="Q349" s="103" t="str">
        <f>IF(ISNUMBER('Форма 1'!AH349),'Форма 1'!$H349*VLOOKUP('Форма 1'!$F349,'Придельники до 2021'!$B$4:$X$28,'Форма 1'!AH$8),"")</f>
        <v/>
      </c>
      <c r="R349" s="103" t="str">
        <f>IF(ISNUMBER('Форма 1'!AI349),'Форма 1'!$H349*VLOOKUP('Форма 1'!$F349,'Придельники до 2021'!$B$4:$X$28,'Форма 1'!AI$8),"")</f>
        <v/>
      </c>
      <c r="S349" s="103" t="str">
        <f>IF(ISNUMBER('Форма 1'!AJ349),'Форма 1'!$H349*VLOOKUP('Форма 1'!$F349,'Придельники до 2021'!$B$4:$X$28,'Форма 1'!AJ$8),"")</f>
        <v/>
      </c>
      <c r="T349" s="87"/>
    </row>
    <row r="350" spans="1:20">
      <c r="A350" s="188">
        <f t="shared" si="30"/>
        <v>60</v>
      </c>
      <c r="B350" s="189" t="s">
        <v>463</v>
      </c>
      <c r="C350" s="99">
        <f t="shared" si="29"/>
        <v>8797203.0719999988</v>
      </c>
      <c r="D350" s="103" t="str">
        <f>IF(ISNUMBER('Форма 1'!U350),'Форма 1'!$H350*VLOOKUP('Форма 1'!$F350,'Придельники до 2021'!$B$4:$X$28,'Форма 1'!U$8),"")</f>
        <v/>
      </c>
      <c r="E350" s="103" t="str">
        <f>IF(ISNUMBER('Форма 1'!V350),'Форма 1'!$H350*VLOOKUP('Форма 1'!$F350,'Придельники до 2021'!$B$4:$X$28,'Форма 1'!V$8),"")</f>
        <v/>
      </c>
      <c r="F350" s="103" t="str">
        <f>IF(ISNUMBER('Форма 1'!W350),'Форма 1'!$H350*VLOOKUP('Форма 1'!$F350,'Придельники до 2021'!$B$4:$X$28,'Форма 1'!W$8),"")</f>
        <v/>
      </c>
      <c r="G350" s="103" t="str">
        <f>IF(ISNUMBER('Форма 1'!X350),'Форма 1'!$H350*VLOOKUP('Форма 1'!$F350,'Придельники до 2021'!$B$4:$X$28,'Форма 1'!X$8),"")</f>
        <v/>
      </c>
      <c r="H350" s="103" t="str">
        <f>IF(ISNUMBER('Форма 1'!Y350),'Форма 1'!$H350*VLOOKUP('Форма 1'!$F350,'Придельники до 2021'!$B$4:$X$28,'Форма 1'!Y$8),"")</f>
        <v/>
      </c>
      <c r="I350" s="103" t="str">
        <f>IF(ISNUMBER('Форма 1'!Z350),'Форма 1'!$H350*VLOOKUP('Форма 1'!$F350,'Придельники до 2021'!$B$4:$X$28,'Форма 1'!Z$8),"")</f>
        <v/>
      </c>
      <c r="J350" s="103" t="str">
        <f>IF(ISNUMBER('Форма 1'!AA350),'Форма 1'!$H350*VLOOKUP('Форма 1'!$F350,'Придельники до 2021'!$B$4:$X$28,'Форма 1'!AA$8),"")</f>
        <v/>
      </c>
      <c r="K350" s="90"/>
      <c r="L350" s="87"/>
      <c r="M350" s="103">
        <f>IF(ISNUMBER('Форма 1'!AD350),'Форма 1'!$H350*VLOOKUP('Форма 1'!$F350,'Придельники до 2021'!$B$4:$X$28,'Форма 1'!AD$8),"")</f>
        <v>8797203.0719999988</v>
      </c>
      <c r="N350" s="103" t="str">
        <f>IF(ISBLANK('Форма 1'!$AE350),"",IF('Форма 1'!$AE350=1,'Форма 1'!$H350*VLOOKUP('Форма 1'!$F350,'Придельники до 2021'!$B$4:$X$28,'Форма 1'!$AE$8,0),IF('Форма 1'!$AE350=2,'Форма 1'!$H350*VLOOKUP('Форма 1'!$F350,'Придельники до 2021'!$B$4:$X$28,13,0),IF('Форма 1'!$AE350=3,'Форма 1'!$H350*VLOOKUP('Форма 1'!$F350,'Придельники до 2021'!$B$4:$X$28,12,0)))))</f>
        <v/>
      </c>
      <c r="O350" s="103" t="str">
        <f>IF(ISNUMBER('Форма 1'!AF350),'Форма 1'!$H350*VLOOKUP('Форма 1'!$F350,'Придельники до 2021'!$B$4:$X$28,'Форма 1'!AF$8),"")</f>
        <v/>
      </c>
      <c r="P350" s="87"/>
      <c r="Q350" s="103" t="str">
        <f>IF(ISNUMBER('Форма 1'!AH350),'Форма 1'!$H350*VLOOKUP('Форма 1'!$F350,'Придельники до 2021'!$B$4:$X$28,'Форма 1'!AH$8),"")</f>
        <v/>
      </c>
      <c r="R350" s="103" t="str">
        <f>IF(ISNUMBER('Форма 1'!AI350),'Форма 1'!$H350*VLOOKUP('Форма 1'!$F350,'Придельники до 2021'!$B$4:$X$28,'Форма 1'!AI$8),"")</f>
        <v/>
      </c>
      <c r="S350" s="103" t="str">
        <f>IF(ISNUMBER('Форма 1'!AJ350),'Форма 1'!$H350*VLOOKUP('Форма 1'!$F350,'Придельники до 2021'!$B$4:$X$28,'Форма 1'!AJ$8),"")</f>
        <v/>
      </c>
      <c r="T350" s="87"/>
    </row>
    <row r="351" spans="1:20">
      <c r="A351" s="188">
        <f t="shared" si="30"/>
        <v>61</v>
      </c>
      <c r="B351" s="189" t="s">
        <v>464</v>
      </c>
      <c r="C351" s="99">
        <f t="shared" si="29"/>
        <v>2367105.7439999999</v>
      </c>
      <c r="D351" s="103" t="str">
        <f>IF(ISNUMBER('Форма 1'!U351),'Форма 1'!$H351*VLOOKUP('Форма 1'!$F351,'Придельники до 2021'!$B$4:$X$28,'Форма 1'!U$8),"")</f>
        <v/>
      </c>
      <c r="E351" s="103" t="str">
        <f>IF(ISNUMBER('Форма 1'!V351),'Форма 1'!$H351*VLOOKUP('Форма 1'!$F351,'Придельники до 2021'!$B$4:$X$28,'Форма 1'!V$8),"")</f>
        <v/>
      </c>
      <c r="F351" s="103" t="str">
        <f>IF(ISNUMBER('Форма 1'!W351),'Форма 1'!$H351*VLOOKUP('Форма 1'!$F351,'Придельники до 2021'!$B$4:$X$28,'Форма 1'!W$8),"")</f>
        <v/>
      </c>
      <c r="G351" s="103" t="str">
        <f>IF(ISNUMBER('Форма 1'!X351),'Форма 1'!$H351*VLOOKUP('Форма 1'!$F351,'Придельники до 2021'!$B$4:$X$28,'Форма 1'!X$8),"")</f>
        <v/>
      </c>
      <c r="H351" s="103" t="str">
        <f>IF(ISNUMBER('Форма 1'!Y351),'Форма 1'!$H351*VLOOKUP('Форма 1'!$F351,'Придельники до 2021'!$B$4:$X$28,'Форма 1'!Y$8),"")</f>
        <v/>
      </c>
      <c r="I351" s="103" t="str">
        <f>IF(ISNUMBER('Форма 1'!Z351),'Форма 1'!$H351*VLOOKUP('Форма 1'!$F351,'Придельники до 2021'!$B$4:$X$28,'Форма 1'!Z$8),"")</f>
        <v/>
      </c>
      <c r="J351" s="103" t="str">
        <f>IF(ISNUMBER('Форма 1'!AA351),'Форма 1'!$H351*VLOOKUP('Форма 1'!$F351,'Придельники до 2021'!$B$4:$X$28,'Форма 1'!AA$8),"")</f>
        <v/>
      </c>
      <c r="K351" s="90"/>
      <c r="L351" s="87"/>
      <c r="M351" s="103" t="str">
        <f>IF(ISNUMBER('Форма 1'!AD351),'Форма 1'!$H351*VLOOKUP('Форма 1'!$F351,'Придельники до 2021'!$B$4:$X$28,'Форма 1'!AD$8),"")</f>
        <v/>
      </c>
      <c r="N351" s="103" t="str">
        <f>IF(ISBLANK('Форма 1'!$AE351),"",IF('Форма 1'!$AE351=1,'Форма 1'!$H351*VLOOKUP('Форма 1'!$F351,'Придельники до 2021'!$B$4:$X$28,'Форма 1'!$AE$8,0),IF('Форма 1'!$AE351=2,'Форма 1'!$H351*VLOOKUP('Форма 1'!$F351,'Придельники до 2021'!$B$4:$X$28,13,0),IF('Форма 1'!$AE351=3,'Форма 1'!$H351*VLOOKUP('Форма 1'!$F351,'Придельники до 2021'!$B$4:$X$28,12,0)))))</f>
        <v/>
      </c>
      <c r="O351" s="103">
        <f>IF(ISNUMBER('Форма 1'!AF351),'Форма 1'!$H351*VLOOKUP('Форма 1'!$F351,'Придельники до 2021'!$B$4:$X$28,'Форма 1'!AF$8),"")</f>
        <v>2367105.7439999999</v>
      </c>
      <c r="P351" s="87"/>
      <c r="Q351" s="103" t="str">
        <f>IF(ISNUMBER('Форма 1'!AH351),'Форма 1'!$H351*VLOOKUP('Форма 1'!$F351,'Придельники до 2021'!$B$4:$X$28,'Форма 1'!AH$8),"")</f>
        <v/>
      </c>
      <c r="R351" s="103" t="str">
        <f>IF(ISNUMBER('Форма 1'!AI351),'Форма 1'!$H351*VLOOKUP('Форма 1'!$F351,'Придельники до 2021'!$B$4:$X$28,'Форма 1'!AI$8),"")</f>
        <v/>
      </c>
      <c r="S351" s="103" t="str">
        <f>IF(ISNUMBER('Форма 1'!AJ351),'Форма 1'!$H351*VLOOKUP('Форма 1'!$F351,'Придельники до 2021'!$B$4:$X$28,'Форма 1'!AJ$8),"")</f>
        <v/>
      </c>
      <c r="T351" s="87"/>
    </row>
    <row r="352" spans="1:20">
      <c r="A352" s="188">
        <f t="shared" si="30"/>
        <v>62</v>
      </c>
      <c r="B352" s="189" t="s">
        <v>465</v>
      </c>
      <c r="C352" s="99">
        <f t="shared" si="29"/>
        <v>1456781.96</v>
      </c>
      <c r="D352" s="103">
        <f>IF(ISNUMBER('Форма 1'!U352),'Форма 1'!$H352*VLOOKUP('Форма 1'!$F352,'Придельники до 2021'!$B$4:$X$28,'Форма 1'!U$8),"")</f>
        <v>428255.734</v>
      </c>
      <c r="E352" s="103" t="str">
        <f>IF(ISNUMBER('Форма 1'!V352),'Форма 1'!$H352*VLOOKUP('Форма 1'!$F352,'Придельники до 2021'!$B$4:$X$28,'Форма 1'!V$8),"")</f>
        <v/>
      </c>
      <c r="F352" s="103">
        <f>IF(ISNUMBER('Форма 1'!W352),'Форма 1'!$H352*VLOOKUP('Форма 1'!$F352,'Придельники до 2021'!$B$4:$X$28,'Форма 1'!W$8),"")</f>
        <v>1028526.2259999999</v>
      </c>
      <c r="G352" s="103" t="str">
        <f>IF(ISNUMBER('Форма 1'!X352),'Форма 1'!$H352*VLOOKUP('Форма 1'!$F352,'Придельники до 2021'!$B$4:$X$28,'Форма 1'!X$8),"")</f>
        <v/>
      </c>
      <c r="H352" s="103" t="str">
        <f>IF(ISNUMBER('Форма 1'!Y352),'Форма 1'!$H352*VLOOKUP('Форма 1'!$F352,'Придельники до 2021'!$B$4:$X$28,'Форма 1'!Y$8),"")</f>
        <v/>
      </c>
      <c r="I352" s="103" t="str">
        <f>IF(ISNUMBER('Форма 1'!Z352),'Форма 1'!$H352*VLOOKUP('Форма 1'!$F352,'Придельники до 2021'!$B$4:$X$28,'Форма 1'!Z$8),"")</f>
        <v/>
      </c>
      <c r="J352" s="103" t="str">
        <f>IF(ISNUMBER('Форма 1'!AA352),'Форма 1'!$H352*VLOOKUP('Форма 1'!$F352,'Придельники до 2021'!$B$4:$X$28,'Форма 1'!AA$8),"")</f>
        <v/>
      </c>
      <c r="K352" s="90"/>
      <c r="L352" s="87"/>
      <c r="M352" s="103" t="str">
        <f>IF(ISNUMBER('Форма 1'!AD352),'Форма 1'!$H352*VLOOKUP('Форма 1'!$F352,'Придельники до 2021'!$B$4:$X$28,'Форма 1'!AD$8),"")</f>
        <v/>
      </c>
      <c r="N352" s="103" t="str">
        <f>IF(ISBLANK('Форма 1'!$AE352),"",IF('Форма 1'!$AE352=1,'Форма 1'!$H352*VLOOKUP('Форма 1'!$F352,'Придельники до 2021'!$B$4:$X$28,'Форма 1'!$AE$8,0),IF('Форма 1'!$AE352=2,'Форма 1'!$H352*VLOOKUP('Форма 1'!$F352,'Придельники до 2021'!$B$4:$X$28,13,0),IF('Форма 1'!$AE352=3,'Форма 1'!$H352*VLOOKUP('Форма 1'!$F352,'Придельники до 2021'!$B$4:$X$28,12,0)))))</f>
        <v/>
      </c>
      <c r="O352" s="103" t="str">
        <f>IF(ISNUMBER('Форма 1'!AF352),'Форма 1'!$H352*VLOOKUP('Форма 1'!$F352,'Придельники до 2021'!$B$4:$X$28,'Форма 1'!AF$8),"")</f>
        <v/>
      </c>
      <c r="P352" s="87"/>
      <c r="Q352" s="103" t="str">
        <f>IF(ISNUMBER('Форма 1'!AH352),'Форма 1'!$H352*VLOOKUP('Форма 1'!$F352,'Придельники до 2021'!$B$4:$X$28,'Форма 1'!AH$8),"")</f>
        <v/>
      </c>
      <c r="R352" s="103" t="str">
        <f>IF(ISNUMBER('Форма 1'!AI352),'Форма 1'!$H352*VLOOKUP('Форма 1'!$F352,'Придельники до 2021'!$B$4:$X$28,'Форма 1'!AI$8),"")</f>
        <v/>
      </c>
      <c r="S352" s="103" t="str">
        <f>IF(ISNUMBER('Форма 1'!AJ352),'Форма 1'!$H352*VLOOKUP('Форма 1'!$F352,'Придельники до 2021'!$B$4:$X$28,'Форма 1'!AJ$8),"")</f>
        <v/>
      </c>
      <c r="T352" s="87"/>
    </row>
    <row r="353" spans="1:20">
      <c r="A353" s="188">
        <f t="shared" si="30"/>
        <v>63</v>
      </c>
      <c r="B353" s="189" t="s">
        <v>466</v>
      </c>
      <c r="C353" s="99">
        <f t="shared" si="29"/>
        <v>3548585.6250000005</v>
      </c>
      <c r="D353" s="103" t="str">
        <f>IF(ISNUMBER('Форма 1'!U353),'Форма 1'!$H353*VLOOKUP('Форма 1'!$F353,'Придельники до 2021'!$B$4:$X$28,'Форма 1'!U$8),"")</f>
        <v/>
      </c>
      <c r="E353" s="103" t="str">
        <f>IF(ISNUMBER('Форма 1'!V353),'Форма 1'!$H353*VLOOKUP('Форма 1'!$F353,'Придельники до 2021'!$B$4:$X$28,'Форма 1'!V$8),"")</f>
        <v/>
      </c>
      <c r="F353" s="103" t="str">
        <f>IF(ISNUMBER('Форма 1'!W353),'Форма 1'!$H353*VLOOKUP('Форма 1'!$F353,'Придельники до 2021'!$B$4:$X$28,'Форма 1'!W$8),"")</f>
        <v/>
      </c>
      <c r="G353" s="103">
        <f>IF(ISNUMBER('Форма 1'!X353),'Форма 1'!$H353*VLOOKUP('Форма 1'!$F353,'Придельники до 2021'!$B$4:$X$28,'Форма 1'!X$8),"")</f>
        <v>362962.06700000004</v>
      </c>
      <c r="H353" s="103" t="str">
        <f>IF(ISNUMBER('Форма 1'!Y353),'Форма 1'!$H353*VLOOKUP('Форма 1'!$F353,'Придельники до 2021'!$B$4:$X$28,'Форма 1'!Y$8),"")</f>
        <v/>
      </c>
      <c r="I353" s="103">
        <f>IF(ISNUMBER('Форма 1'!Z353),'Форма 1'!$H353*VLOOKUP('Форма 1'!$F353,'Придельники до 2021'!$B$4:$X$28,'Форма 1'!Z$8),"")</f>
        <v>619344.076</v>
      </c>
      <c r="J353" s="103" t="str">
        <f>IF(ISNUMBER('Форма 1'!AA353),'Форма 1'!$H353*VLOOKUP('Форма 1'!$F353,'Придельники до 2021'!$B$4:$X$28,'Форма 1'!AA$8),"")</f>
        <v/>
      </c>
      <c r="K353" s="90"/>
      <c r="L353" s="87"/>
      <c r="M353" s="103" t="str">
        <f>IF(ISNUMBER('Форма 1'!AD353),'Форма 1'!$H353*VLOOKUP('Форма 1'!$F353,'Придельники до 2021'!$B$4:$X$28,'Форма 1'!AD$8),"")</f>
        <v/>
      </c>
      <c r="N353" s="103" t="str">
        <f>IF(ISBLANK('Форма 1'!$AE353),"",IF('Форма 1'!$AE353=1,'Форма 1'!$H353*VLOOKUP('Форма 1'!$F353,'Придельники до 2021'!$B$4:$X$28,'Форма 1'!$AE$8,0),IF('Форма 1'!$AE353=2,'Форма 1'!$H353*VLOOKUP('Форма 1'!$F353,'Придельники до 2021'!$B$4:$X$28,13,0),IF('Форма 1'!$AE353=3,'Форма 1'!$H353*VLOOKUP('Форма 1'!$F353,'Придельники до 2021'!$B$4:$X$28,12,0)))))</f>
        <v/>
      </c>
      <c r="O353" s="103" t="str">
        <f>IF(ISNUMBER('Форма 1'!AF353),'Форма 1'!$H353*VLOOKUP('Форма 1'!$F353,'Придельники до 2021'!$B$4:$X$28,'Форма 1'!AF$8),"")</f>
        <v/>
      </c>
      <c r="P353" s="87"/>
      <c r="Q353" s="103">
        <f>IF(ISNUMBER('Форма 1'!AH353),'Форма 1'!$H353*VLOOKUP('Форма 1'!$F353,'Придельники до 2021'!$B$4:$X$28,'Форма 1'!AH$8),"")</f>
        <v>2566279.4820000003</v>
      </c>
      <c r="R353" s="103" t="str">
        <f>IF(ISNUMBER('Форма 1'!AI353),'Форма 1'!$H353*VLOOKUP('Форма 1'!$F353,'Придельники до 2021'!$B$4:$X$28,'Форма 1'!AI$8),"")</f>
        <v/>
      </c>
      <c r="S353" s="103" t="str">
        <f>IF(ISNUMBER('Форма 1'!AJ353),'Форма 1'!$H353*VLOOKUP('Форма 1'!$F353,'Придельники до 2021'!$B$4:$X$28,'Форма 1'!AJ$8),"")</f>
        <v/>
      </c>
      <c r="T353" s="87"/>
    </row>
    <row r="354" spans="1:20">
      <c r="A354" s="188">
        <f t="shared" si="30"/>
        <v>64</v>
      </c>
      <c r="B354" s="189" t="s">
        <v>468</v>
      </c>
      <c r="C354" s="99">
        <f t="shared" si="29"/>
        <v>280193.26</v>
      </c>
      <c r="D354" s="103" t="str">
        <f>IF(ISNUMBER('Форма 1'!U354),'Форма 1'!$H354*VLOOKUP('Форма 1'!$F354,'Придельники до 2021'!$B$4:$X$28,'Форма 1'!U$8),"")</f>
        <v/>
      </c>
      <c r="E354" s="103" t="str">
        <f>IF(ISNUMBER('Форма 1'!V354),'Форма 1'!$H354*VLOOKUP('Форма 1'!$F354,'Придельники до 2021'!$B$4:$X$28,'Форма 1'!V$8),"")</f>
        <v/>
      </c>
      <c r="F354" s="103" t="str">
        <f>IF(ISNUMBER('Форма 1'!W354),'Форма 1'!$H354*VLOOKUP('Форма 1'!$F354,'Придельники до 2021'!$B$4:$X$28,'Форма 1'!W$8),"")</f>
        <v/>
      </c>
      <c r="G354" s="103" t="str">
        <f>IF(ISNUMBER('Форма 1'!X354),'Форма 1'!$H354*VLOOKUP('Форма 1'!$F354,'Придельники до 2021'!$B$4:$X$28,'Форма 1'!X$8),"")</f>
        <v/>
      </c>
      <c r="H354" s="103" t="str">
        <f>IF(ISNUMBER('Форма 1'!Y354),'Форма 1'!$H354*VLOOKUP('Форма 1'!$F354,'Придельники до 2021'!$B$4:$X$28,'Форма 1'!Y$8),"")</f>
        <v/>
      </c>
      <c r="I354" s="103" t="str">
        <f>IF(ISNUMBER('Форма 1'!Z354),'Форма 1'!$H354*VLOOKUP('Форма 1'!$F354,'Придельники до 2021'!$B$4:$X$28,'Форма 1'!Z$8),"")</f>
        <v/>
      </c>
      <c r="J354" s="103" t="str">
        <f>IF(ISNUMBER('Форма 1'!AA354),'Форма 1'!$H354*VLOOKUP('Форма 1'!$F354,'Придельники до 2021'!$B$4:$X$28,'Форма 1'!AA$8),"")</f>
        <v/>
      </c>
      <c r="K354" s="90"/>
      <c r="L354" s="87"/>
      <c r="M354" s="103" t="str">
        <f>IF(ISNUMBER('Форма 1'!AD354),'Форма 1'!$H354*VLOOKUP('Форма 1'!$F354,'Придельники до 2021'!$B$4:$X$28,'Форма 1'!AD$8),"")</f>
        <v/>
      </c>
      <c r="N354" s="103" t="str">
        <f>IF(ISBLANK('Форма 1'!$AE354),"",IF('Форма 1'!$AE354=1,'Форма 1'!$H354*VLOOKUP('Форма 1'!$F354,'Придельники до 2021'!$B$4:$X$28,'Форма 1'!$AE$8,0),IF('Форма 1'!$AE354=2,'Форма 1'!$H354*VLOOKUP('Форма 1'!$F354,'Придельники до 2021'!$B$4:$X$28,13,0),IF('Форма 1'!$AE354=3,'Форма 1'!$H354*VLOOKUP('Форма 1'!$F354,'Придельники до 2021'!$B$4:$X$28,12,0)))))</f>
        <v/>
      </c>
      <c r="O354" s="103" t="str">
        <f>IF(ISNUMBER('Форма 1'!AF354),'Форма 1'!$H354*VLOOKUP('Форма 1'!$F354,'Придельники до 2021'!$B$4:$X$28,'Форма 1'!AF$8),"")</f>
        <v/>
      </c>
      <c r="P354" s="87">
        <f>280193.26</f>
        <v>280193.26</v>
      </c>
      <c r="Q354" s="103" t="str">
        <f>IF(ISNUMBER('Форма 1'!AH354),'Форма 1'!$H354*VLOOKUP('Форма 1'!$F354,'Придельники до 2021'!$B$4:$X$28,'Форма 1'!AH$8),"")</f>
        <v/>
      </c>
      <c r="R354" s="103" t="str">
        <f>IF(ISNUMBER('Форма 1'!AI354),'Форма 1'!$H354*VLOOKUP('Форма 1'!$F354,'Придельники до 2021'!$B$4:$X$28,'Форма 1'!AI$8),"")</f>
        <v/>
      </c>
      <c r="S354" s="103" t="str">
        <f>IF(ISNUMBER('Форма 1'!AJ354),'Форма 1'!$H354*VLOOKUP('Форма 1'!$F354,'Придельники до 2021'!$B$4:$X$28,'Форма 1'!AJ$8),"")</f>
        <v/>
      </c>
      <c r="T354" s="87"/>
    </row>
    <row r="355" spans="1:20">
      <c r="A355" s="188">
        <f t="shared" si="30"/>
        <v>65</v>
      </c>
      <c r="B355" s="189" t="s">
        <v>469</v>
      </c>
      <c r="C355" s="99">
        <f t="shared" si="29"/>
        <v>2711974.2</v>
      </c>
      <c r="D355" s="103" t="str">
        <f>IF(ISNUMBER('Форма 1'!U355),'Форма 1'!$H355*VLOOKUP('Форма 1'!$F355,'Придельники до 2021'!$B$4:$X$28,'Форма 1'!U$8),"")</f>
        <v/>
      </c>
      <c r="E355" s="103" t="str">
        <f>IF(ISNUMBER('Форма 1'!V355),'Форма 1'!$H355*VLOOKUP('Форма 1'!$F355,'Придельники до 2021'!$B$4:$X$28,'Форма 1'!V$8),"")</f>
        <v/>
      </c>
      <c r="F355" s="103" t="str">
        <f>IF(ISNUMBER('Форма 1'!W355),'Форма 1'!$H355*VLOOKUP('Форма 1'!$F355,'Придельники до 2021'!$B$4:$X$28,'Форма 1'!W$8),"")</f>
        <v/>
      </c>
      <c r="G355" s="103">
        <f>IF(ISNUMBER('Форма 1'!X355),'Форма 1'!$H355*VLOOKUP('Форма 1'!$F355,'Придельники до 2021'!$B$4:$X$28,'Форма 1'!X$8),"")</f>
        <v>938238.60000000009</v>
      </c>
      <c r="H355" s="103">
        <f>IF(ISNUMBER('Форма 1'!Y355),'Форма 1'!$H355*VLOOKUP('Форма 1'!$F355,'Придельники до 2021'!$B$4:$X$28,'Форма 1'!Y$8),"")</f>
        <v>1773735.6</v>
      </c>
      <c r="I355" s="103" t="str">
        <f>IF(ISNUMBER('Форма 1'!Z355),'Форма 1'!$H355*VLOOKUP('Форма 1'!$F355,'Придельники до 2021'!$B$4:$X$28,'Форма 1'!Z$8),"")</f>
        <v/>
      </c>
      <c r="J355" s="103" t="str">
        <f>IF(ISNUMBER('Форма 1'!AA355),'Форма 1'!$H355*VLOOKUP('Форма 1'!$F355,'Придельники до 2021'!$B$4:$X$28,'Форма 1'!AA$8),"")</f>
        <v/>
      </c>
      <c r="K355" s="90"/>
      <c r="L355" s="87"/>
      <c r="M355" s="103" t="str">
        <f>IF(ISNUMBER('Форма 1'!AD355),'Форма 1'!$H355*VLOOKUP('Форма 1'!$F355,'Придельники до 2021'!$B$4:$X$28,'Форма 1'!AD$8),"")</f>
        <v/>
      </c>
      <c r="N355" s="103" t="str">
        <f>IF(ISBLANK('Форма 1'!$AE355),"",IF('Форма 1'!$AE355=1,'Форма 1'!$H355*VLOOKUP('Форма 1'!$F355,'Придельники до 2021'!$B$4:$X$28,'Форма 1'!$AE$8,0),IF('Форма 1'!$AE355=2,'Форма 1'!$H355*VLOOKUP('Форма 1'!$F355,'Придельники до 2021'!$B$4:$X$28,13,0),IF('Форма 1'!$AE355=3,'Форма 1'!$H355*VLOOKUP('Форма 1'!$F355,'Придельники до 2021'!$B$4:$X$28,12,0)))))</f>
        <v/>
      </c>
      <c r="O355" s="103" t="str">
        <f>IF(ISNUMBER('Форма 1'!AF355),'Форма 1'!$H355*VLOOKUP('Форма 1'!$F355,'Придельники до 2021'!$B$4:$X$28,'Форма 1'!AF$8),"")</f>
        <v/>
      </c>
      <c r="P355" s="87"/>
      <c r="Q355" s="103" t="str">
        <f>IF(ISNUMBER('Форма 1'!AH355),'Форма 1'!$H355*VLOOKUP('Форма 1'!$F355,'Придельники до 2021'!$B$4:$X$28,'Форма 1'!AH$8),"")</f>
        <v/>
      </c>
      <c r="R355" s="103" t="str">
        <f>IF(ISNUMBER('Форма 1'!AI355),'Форма 1'!$H355*VLOOKUP('Форма 1'!$F355,'Придельники до 2021'!$B$4:$X$28,'Форма 1'!AI$8),"")</f>
        <v/>
      </c>
      <c r="S355" s="103" t="str">
        <f>IF(ISNUMBER('Форма 1'!AJ355),'Форма 1'!$H355*VLOOKUP('Форма 1'!$F355,'Придельники до 2021'!$B$4:$X$28,'Форма 1'!AJ$8),"")</f>
        <v/>
      </c>
      <c r="T355" s="87"/>
    </row>
    <row r="356" spans="1:20">
      <c r="A356" s="188">
        <f t="shared" si="30"/>
        <v>66</v>
      </c>
      <c r="B356" s="189" t="s">
        <v>470</v>
      </c>
      <c r="C356" s="99">
        <f t="shared" si="29"/>
        <v>6976165.5</v>
      </c>
      <c r="D356" s="103" t="str">
        <f>IF(ISNUMBER('Форма 1'!U356),'Форма 1'!$H356*VLOOKUP('Форма 1'!$F356,'Придельники до 2021'!$B$4:$X$28,'Форма 1'!U$8),"")</f>
        <v/>
      </c>
      <c r="E356" s="103" t="str">
        <f>IF(ISNUMBER('Форма 1'!V356),'Форма 1'!$H356*VLOOKUP('Форма 1'!$F356,'Придельники до 2021'!$B$4:$X$28,'Форма 1'!V$8),"")</f>
        <v/>
      </c>
      <c r="F356" s="103" t="str">
        <f>IF(ISNUMBER('Форма 1'!W356),'Форма 1'!$H356*VLOOKUP('Форма 1'!$F356,'Придельники до 2021'!$B$4:$X$28,'Форма 1'!W$8),"")</f>
        <v/>
      </c>
      <c r="G356" s="103" t="str">
        <f>IF(ISNUMBER('Форма 1'!X356),'Форма 1'!$H356*VLOOKUP('Форма 1'!$F356,'Придельники до 2021'!$B$4:$X$28,'Форма 1'!X$8),"")</f>
        <v/>
      </c>
      <c r="H356" s="103" t="str">
        <f>IF(ISNUMBER('Форма 1'!Y356),'Форма 1'!$H356*VLOOKUP('Форма 1'!$F356,'Придельники до 2021'!$B$4:$X$28,'Форма 1'!Y$8),"")</f>
        <v/>
      </c>
      <c r="I356" s="103" t="str">
        <f>IF(ISNUMBER('Форма 1'!Z356),'Форма 1'!$H356*VLOOKUP('Форма 1'!$F356,'Придельники до 2021'!$B$4:$X$28,'Форма 1'!Z$8),"")</f>
        <v/>
      </c>
      <c r="J356" s="103" t="str">
        <f>IF(ISNUMBER('Форма 1'!AA356),'Форма 1'!$H356*VLOOKUP('Форма 1'!$F356,'Придельники до 2021'!$B$4:$X$28,'Форма 1'!AA$8),"")</f>
        <v/>
      </c>
      <c r="K356" s="90"/>
      <c r="L356" s="87"/>
      <c r="M356" s="103">
        <f>IF(ISNUMBER('Форма 1'!AD356),'Форма 1'!$H356*VLOOKUP('Форма 1'!$F356,'Придельники до 2021'!$B$4:$X$28,'Форма 1'!AD$8),"")</f>
        <v>6976165.5</v>
      </c>
      <c r="N356" s="103" t="str">
        <f>IF(ISBLANK('Форма 1'!$AE356),"",IF('Форма 1'!$AE356=1,'Форма 1'!$H356*VLOOKUP('Форма 1'!$F356,'Придельники до 2021'!$B$4:$X$28,'Форма 1'!$AE$8,0),IF('Форма 1'!$AE356=2,'Форма 1'!$H356*VLOOKUP('Форма 1'!$F356,'Придельники до 2021'!$B$4:$X$28,13,0),IF('Форма 1'!$AE356=3,'Форма 1'!$H356*VLOOKUP('Форма 1'!$F356,'Придельники до 2021'!$B$4:$X$28,12,0)))))</f>
        <v/>
      </c>
      <c r="O356" s="103" t="str">
        <f>IF(ISNUMBER('Форма 1'!AF356),'Форма 1'!$H356*VLOOKUP('Форма 1'!$F356,'Придельники до 2021'!$B$4:$X$28,'Форма 1'!AF$8),"")</f>
        <v/>
      </c>
      <c r="P356" s="87"/>
      <c r="Q356" s="103" t="str">
        <f>IF(ISNUMBER('Форма 1'!AH356),'Форма 1'!$H356*VLOOKUP('Форма 1'!$F356,'Придельники до 2021'!$B$4:$X$28,'Форма 1'!AH$8),"")</f>
        <v/>
      </c>
      <c r="R356" s="103" t="str">
        <f>IF(ISNUMBER('Форма 1'!AI356),'Форма 1'!$H356*VLOOKUP('Форма 1'!$F356,'Придельники до 2021'!$B$4:$X$28,'Форма 1'!AI$8),"")</f>
        <v/>
      </c>
      <c r="S356" s="103" t="str">
        <f>IF(ISNUMBER('Форма 1'!AJ356),'Форма 1'!$H356*VLOOKUP('Форма 1'!$F356,'Придельники до 2021'!$B$4:$X$28,'Форма 1'!AJ$8),"")</f>
        <v/>
      </c>
      <c r="T356" s="87"/>
    </row>
    <row r="357" spans="1:20">
      <c r="A357" s="188">
        <f t="shared" si="30"/>
        <v>67</v>
      </c>
      <c r="B357" s="189" t="s">
        <v>471</v>
      </c>
      <c r="C357" s="99">
        <f t="shared" si="29"/>
        <v>2287518.0174000002</v>
      </c>
      <c r="D357" s="103" t="str">
        <f>IF(ISNUMBER('Форма 1'!U357),'Форма 1'!$H357*VLOOKUP('Форма 1'!$F357,'Придельники до 2021'!$B$4:$X$28,'Форма 1'!U$8),"")</f>
        <v/>
      </c>
      <c r="E357" s="103" t="str">
        <f>IF(ISNUMBER('Форма 1'!V357),'Форма 1'!$H357*VLOOKUP('Форма 1'!$F357,'Придельники до 2021'!$B$4:$X$28,'Форма 1'!V$8),"")</f>
        <v/>
      </c>
      <c r="F357" s="103" t="str">
        <f>IF(ISNUMBER('Форма 1'!W357),'Форма 1'!$H357*VLOOKUP('Форма 1'!$F357,'Придельники до 2021'!$B$4:$X$28,'Форма 1'!W$8),"")</f>
        <v/>
      </c>
      <c r="G357" s="103">
        <f>IF(ISNUMBER('Форма 1'!X357),'Форма 1'!$H357*VLOOKUP('Форма 1'!$F357,'Придельники до 2021'!$B$4:$X$28,'Форма 1'!X$8),"")</f>
        <v>814267.44630000007</v>
      </c>
      <c r="H357" s="103">
        <f>IF(ISNUMBER('Форма 1'!Y357),'Форма 1'!$H357*VLOOKUP('Форма 1'!$F357,'Придельники до 2021'!$B$4:$X$28,'Форма 1'!Y$8),"")</f>
        <v>1473250.5711000001</v>
      </c>
      <c r="I357" s="103" t="str">
        <f>IF(ISNUMBER('Форма 1'!Z357),'Форма 1'!$H357*VLOOKUP('Форма 1'!$F357,'Придельники до 2021'!$B$4:$X$28,'Форма 1'!Z$8),"")</f>
        <v/>
      </c>
      <c r="J357" s="103" t="str">
        <f>IF(ISNUMBER('Форма 1'!AA357),'Форма 1'!$H357*VLOOKUP('Форма 1'!$F357,'Придельники до 2021'!$B$4:$X$28,'Форма 1'!AA$8),"")</f>
        <v/>
      </c>
      <c r="K357" s="90"/>
      <c r="L357" s="87"/>
      <c r="M357" s="103" t="str">
        <f>IF(ISNUMBER('Форма 1'!AD357),'Форма 1'!$H357*VLOOKUP('Форма 1'!$F357,'Придельники до 2021'!$B$4:$X$28,'Форма 1'!AD$8),"")</f>
        <v/>
      </c>
      <c r="N357" s="103" t="str">
        <f>IF(ISBLANK('Форма 1'!$AE357),"",IF('Форма 1'!$AE357=1,'Форма 1'!$H357*VLOOKUP('Форма 1'!$F357,'Придельники до 2021'!$B$4:$X$28,'Форма 1'!$AE$8,0),IF('Форма 1'!$AE357=2,'Форма 1'!$H357*VLOOKUP('Форма 1'!$F357,'Придельники до 2021'!$B$4:$X$28,13,0),IF('Форма 1'!$AE357=3,'Форма 1'!$H357*VLOOKUP('Форма 1'!$F357,'Придельники до 2021'!$B$4:$X$28,12,0)))))</f>
        <v/>
      </c>
      <c r="O357" s="103" t="str">
        <f>IF(ISNUMBER('Форма 1'!AF357),'Форма 1'!$H357*VLOOKUP('Форма 1'!$F357,'Придельники до 2021'!$B$4:$X$28,'Форма 1'!AF$8),"")</f>
        <v/>
      </c>
      <c r="P357" s="87"/>
      <c r="Q357" s="103" t="str">
        <f>IF(ISNUMBER('Форма 1'!AH357),'Форма 1'!$H357*VLOOKUP('Форма 1'!$F357,'Придельники до 2021'!$B$4:$X$28,'Форма 1'!AH$8),"")</f>
        <v/>
      </c>
      <c r="R357" s="103" t="str">
        <f>IF(ISNUMBER('Форма 1'!AI357),'Форма 1'!$H357*VLOOKUP('Форма 1'!$F357,'Придельники до 2021'!$B$4:$X$28,'Форма 1'!AI$8),"")</f>
        <v/>
      </c>
      <c r="S357" s="103" t="str">
        <f>IF(ISNUMBER('Форма 1'!AJ357),'Форма 1'!$H357*VLOOKUP('Форма 1'!$F357,'Придельники до 2021'!$B$4:$X$28,'Форма 1'!AJ$8),"")</f>
        <v/>
      </c>
      <c r="T357" s="87"/>
    </row>
    <row r="358" spans="1:20">
      <c r="A358" s="188">
        <f t="shared" si="30"/>
        <v>68</v>
      </c>
      <c r="B358" s="189" t="s">
        <v>472</v>
      </c>
      <c r="C358" s="99">
        <f t="shared" si="29"/>
        <v>13506889.913999999</v>
      </c>
      <c r="D358" s="103" t="str">
        <f>IF(ISNUMBER('Форма 1'!U358),'Форма 1'!$H358*VLOOKUP('Форма 1'!$F358,'Придельники до 2021'!$B$4:$X$28,'Форма 1'!U$8),"")</f>
        <v/>
      </c>
      <c r="E358" s="103" t="str">
        <f>IF(ISNUMBER('Форма 1'!V358),'Форма 1'!$H358*VLOOKUP('Форма 1'!$F358,'Придельники до 2021'!$B$4:$X$28,'Форма 1'!V$8),"")</f>
        <v/>
      </c>
      <c r="F358" s="103" t="str">
        <f>IF(ISNUMBER('Форма 1'!W358),'Форма 1'!$H358*VLOOKUP('Форма 1'!$F358,'Придельники до 2021'!$B$4:$X$28,'Форма 1'!W$8),"")</f>
        <v/>
      </c>
      <c r="G358" s="103" t="str">
        <f>IF(ISNUMBER('Форма 1'!X358),'Форма 1'!$H358*VLOOKUP('Форма 1'!$F358,'Придельники до 2021'!$B$4:$X$28,'Форма 1'!X$8),"")</f>
        <v/>
      </c>
      <c r="H358" s="103" t="str">
        <f>IF(ISNUMBER('Форма 1'!Y358),'Форма 1'!$H358*VLOOKUP('Форма 1'!$F358,'Придельники до 2021'!$B$4:$X$28,'Форма 1'!Y$8),"")</f>
        <v/>
      </c>
      <c r="I358" s="103" t="str">
        <f>IF(ISNUMBER('Форма 1'!Z358),'Форма 1'!$H358*VLOOKUP('Форма 1'!$F358,'Придельники до 2021'!$B$4:$X$28,'Форма 1'!Z$8),"")</f>
        <v/>
      </c>
      <c r="J358" s="103" t="str">
        <f>IF(ISNUMBER('Форма 1'!AA358),'Форма 1'!$H358*VLOOKUP('Форма 1'!$F358,'Придельники до 2021'!$B$4:$X$28,'Форма 1'!AA$8),"")</f>
        <v/>
      </c>
      <c r="K358" s="90"/>
      <c r="L358" s="87"/>
      <c r="M358" s="103">
        <f>IF(ISNUMBER('Форма 1'!AD358),'Форма 1'!$H358*VLOOKUP('Форма 1'!$F358,'Придельники до 2021'!$B$4:$X$28,'Форма 1'!AD$8),"")</f>
        <v>13506889.913999999</v>
      </c>
      <c r="N358" s="103" t="str">
        <f>IF(ISBLANK('Форма 1'!$AE358),"",IF('Форма 1'!$AE358=1,'Форма 1'!$H358*VLOOKUP('Форма 1'!$F358,'Придельники до 2021'!$B$4:$X$28,'Форма 1'!$AE$8,0),IF('Форма 1'!$AE358=2,'Форма 1'!$H358*VLOOKUP('Форма 1'!$F358,'Придельники до 2021'!$B$4:$X$28,13,0),IF('Форма 1'!$AE358=3,'Форма 1'!$H358*VLOOKUP('Форма 1'!$F358,'Придельники до 2021'!$B$4:$X$28,12,0)))))</f>
        <v/>
      </c>
      <c r="O358" s="103" t="str">
        <f>IF(ISNUMBER('Форма 1'!AF358),'Форма 1'!$H358*VLOOKUP('Форма 1'!$F358,'Придельники до 2021'!$B$4:$X$28,'Форма 1'!AF$8),"")</f>
        <v/>
      </c>
      <c r="P358" s="87"/>
      <c r="Q358" s="103" t="str">
        <f>IF(ISNUMBER('Форма 1'!AH358),'Форма 1'!$H358*VLOOKUP('Форма 1'!$F358,'Придельники до 2021'!$B$4:$X$28,'Форма 1'!AH$8),"")</f>
        <v/>
      </c>
      <c r="R358" s="103" t="str">
        <f>IF(ISNUMBER('Форма 1'!AI358),'Форма 1'!$H358*VLOOKUP('Форма 1'!$F358,'Придельники до 2021'!$B$4:$X$28,'Форма 1'!AI$8),"")</f>
        <v/>
      </c>
      <c r="S358" s="103" t="str">
        <f>IF(ISNUMBER('Форма 1'!AJ358),'Форма 1'!$H358*VLOOKUP('Форма 1'!$F358,'Придельники до 2021'!$B$4:$X$28,'Форма 1'!AJ$8),"")</f>
        <v/>
      </c>
      <c r="T358" s="87"/>
    </row>
    <row r="359" spans="1:20">
      <c r="A359" s="188">
        <f t="shared" si="30"/>
        <v>69</v>
      </c>
      <c r="B359" s="189" t="s">
        <v>473</v>
      </c>
      <c r="C359" s="99">
        <f t="shared" si="29"/>
        <v>1305796.6600000001</v>
      </c>
      <c r="D359" s="103" t="str">
        <f>IF(ISNUMBER('Форма 1'!U359),'Форма 1'!$H359*VLOOKUP('Форма 1'!$F359,'Придельники до 2021'!$B$4:$X$28,'Форма 1'!U$8),"")</f>
        <v/>
      </c>
      <c r="E359" s="103" t="str">
        <f>IF(ISNUMBER('Форма 1'!V359),'Форма 1'!$H359*VLOOKUP('Форма 1'!$F359,'Придельники до 2021'!$B$4:$X$28,'Форма 1'!V$8),"")</f>
        <v/>
      </c>
      <c r="F359" s="103" t="str">
        <f>IF(ISNUMBER('Форма 1'!W359),'Форма 1'!$H359*VLOOKUP('Форма 1'!$F359,'Придельники до 2021'!$B$4:$X$28,'Форма 1'!W$8),"")</f>
        <v/>
      </c>
      <c r="G359" s="103">
        <f>IF(ISNUMBER('Форма 1'!X359),'Форма 1'!$H359*VLOOKUP('Форма 1'!$F359,'Придельники до 2021'!$B$4:$X$28,'Форма 1'!X$8),"")</f>
        <v>1305796.6600000001</v>
      </c>
      <c r="H359" s="103" t="str">
        <f>IF(ISNUMBER('Форма 1'!Y359),'Форма 1'!$H359*VLOOKUP('Форма 1'!$F359,'Придельники до 2021'!$B$4:$X$28,'Форма 1'!Y$8),"")</f>
        <v/>
      </c>
      <c r="I359" s="103" t="str">
        <f>IF(ISNUMBER('Форма 1'!Z359),'Форма 1'!$H359*VLOOKUP('Форма 1'!$F359,'Придельники до 2021'!$B$4:$X$28,'Форма 1'!Z$8),"")</f>
        <v/>
      </c>
      <c r="J359" s="103" t="str">
        <f>IF(ISNUMBER('Форма 1'!AA359),'Форма 1'!$H359*VLOOKUP('Форма 1'!$F359,'Придельники до 2021'!$B$4:$X$28,'Форма 1'!AA$8),"")</f>
        <v/>
      </c>
      <c r="K359" s="90"/>
      <c r="L359" s="87"/>
      <c r="M359" s="103" t="str">
        <f>IF(ISNUMBER('Форма 1'!AD359),'Форма 1'!$H359*VLOOKUP('Форма 1'!$F359,'Придельники до 2021'!$B$4:$X$28,'Форма 1'!AD$8),"")</f>
        <v/>
      </c>
      <c r="N359" s="103" t="str">
        <f>IF(ISBLANK('Форма 1'!$AE359),"",IF('Форма 1'!$AE359=1,'Форма 1'!$H359*VLOOKUP('Форма 1'!$F359,'Придельники до 2021'!$B$4:$X$28,'Форма 1'!$AE$8,0),IF('Форма 1'!$AE359=2,'Форма 1'!$H359*VLOOKUP('Форма 1'!$F359,'Придельники до 2021'!$B$4:$X$28,13,0),IF('Форма 1'!$AE359=3,'Форма 1'!$H359*VLOOKUP('Форма 1'!$F359,'Придельники до 2021'!$B$4:$X$28,12,0)))))</f>
        <v/>
      </c>
      <c r="O359" s="103" t="str">
        <f>IF(ISNUMBER('Форма 1'!AF359),'Форма 1'!$H359*VLOOKUP('Форма 1'!$F359,'Придельники до 2021'!$B$4:$X$28,'Форма 1'!AF$8),"")</f>
        <v/>
      </c>
      <c r="P359" s="87"/>
      <c r="Q359" s="103" t="str">
        <f>IF(ISNUMBER('Форма 1'!AH359),'Форма 1'!$H359*VLOOKUP('Форма 1'!$F359,'Придельники до 2021'!$B$4:$X$28,'Форма 1'!AH$8),"")</f>
        <v/>
      </c>
      <c r="R359" s="103" t="str">
        <f>IF(ISNUMBER('Форма 1'!AI359),'Форма 1'!$H359*VLOOKUP('Форма 1'!$F359,'Придельники до 2021'!$B$4:$X$28,'Форма 1'!AI$8),"")</f>
        <v/>
      </c>
      <c r="S359" s="103" t="str">
        <f>IF(ISNUMBER('Форма 1'!AJ359),'Форма 1'!$H359*VLOOKUP('Форма 1'!$F359,'Придельники до 2021'!$B$4:$X$28,'Форма 1'!AJ$8),"")</f>
        <v/>
      </c>
      <c r="T359" s="87"/>
    </row>
    <row r="360" spans="1:20">
      <c r="A360" s="188">
        <f t="shared" si="30"/>
        <v>70</v>
      </c>
      <c r="B360" s="189" t="s">
        <v>474</v>
      </c>
      <c r="C360" s="99">
        <f t="shared" si="29"/>
        <v>6722199</v>
      </c>
      <c r="D360" s="103" t="str">
        <f>IF(ISNUMBER('Форма 1'!U360),'Форма 1'!$H360*VLOOKUP('Форма 1'!$F360,'Придельники до 2021'!$B$4:$X$28,'Форма 1'!U$8),"")</f>
        <v/>
      </c>
      <c r="E360" s="103" t="str">
        <f>IF(ISNUMBER('Форма 1'!V360),'Форма 1'!$H360*VLOOKUP('Форма 1'!$F360,'Придельники до 2021'!$B$4:$X$28,'Форма 1'!V$8),"")</f>
        <v/>
      </c>
      <c r="F360" s="103" t="str">
        <f>IF(ISNUMBER('Форма 1'!W360),'Форма 1'!$H360*VLOOKUP('Форма 1'!$F360,'Придельники до 2021'!$B$4:$X$28,'Форма 1'!W$8),"")</f>
        <v/>
      </c>
      <c r="G360" s="103" t="str">
        <f>IF(ISNUMBER('Форма 1'!X360),'Форма 1'!$H360*VLOOKUP('Форма 1'!$F360,'Придельники до 2021'!$B$4:$X$28,'Форма 1'!X$8),"")</f>
        <v/>
      </c>
      <c r="H360" s="103" t="str">
        <f>IF(ISNUMBER('Форма 1'!Y360),'Форма 1'!$H360*VLOOKUP('Форма 1'!$F360,'Придельники до 2021'!$B$4:$X$28,'Форма 1'!Y$8),"")</f>
        <v/>
      </c>
      <c r="I360" s="103" t="str">
        <f>IF(ISNUMBER('Форма 1'!Z360),'Форма 1'!$H360*VLOOKUP('Форма 1'!$F360,'Придельники до 2021'!$B$4:$X$28,'Форма 1'!Z$8),"")</f>
        <v/>
      </c>
      <c r="J360" s="103" t="str">
        <f>IF(ISNUMBER('Форма 1'!AA360),'Форма 1'!$H360*VLOOKUP('Форма 1'!$F360,'Придельники до 2021'!$B$4:$X$28,'Форма 1'!AA$8),"")</f>
        <v/>
      </c>
      <c r="K360" s="90">
        <v>3</v>
      </c>
      <c r="L360" s="87">
        <v>6722199</v>
      </c>
      <c r="M360" s="103" t="str">
        <f>IF(ISNUMBER('Форма 1'!AD360),'Форма 1'!$H360*VLOOKUP('Форма 1'!$F360,'Придельники до 2021'!$B$4:$X$28,'Форма 1'!AD$8),"")</f>
        <v/>
      </c>
      <c r="N360" s="103" t="str">
        <f>IF(ISBLANK('Форма 1'!$AE360),"",IF('Форма 1'!$AE360=1,'Форма 1'!$H360*VLOOKUP('Форма 1'!$F360,'Придельники до 2021'!$B$4:$X$28,'Форма 1'!$AE$8,0),IF('Форма 1'!$AE360=2,'Форма 1'!$H360*VLOOKUP('Форма 1'!$F360,'Придельники до 2021'!$B$4:$X$28,13,0),IF('Форма 1'!$AE360=3,'Форма 1'!$H360*VLOOKUP('Форма 1'!$F360,'Придельники до 2021'!$B$4:$X$28,12,0)))))</f>
        <v/>
      </c>
      <c r="O360" s="103" t="str">
        <f>IF(ISNUMBER('Форма 1'!AF360),'Форма 1'!$H360*VLOOKUP('Форма 1'!$F360,'Придельники до 2021'!$B$4:$X$28,'Форма 1'!AF$8),"")</f>
        <v/>
      </c>
      <c r="P360" s="87"/>
      <c r="Q360" s="103" t="str">
        <f>IF(ISNUMBER('Форма 1'!AH360),'Форма 1'!$H360*VLOOKUP('Форма 1'!$F360,'Придельники до 2021'!$B$4:$X$28,'Форма 1'!AH$8),"")</f>
        <v/>
      </c>
      <c r="R360" s="103" t="str">
        <f>IF(ISNUMBER('Форма 1'!AI360),'Форма 1'!$H360*VLOOKUP('Форма 1'!$F360,'Придельники до 2021'!$B$4:$X$28,'Форма 1'!AI$8),"")</f>
        <v/>
      </c>
      <c r="S360" s="103" t="str">
        <f>IF(ISNUMBER('Форма 1'!AJ360),'Форма 1'!$H360*VLOOKUP('Форма 1'!$F360,'Придельники до 2021'!$B$4:$X$28,'Форма 1'!AJ$8),"")</f>
        <v/>
      </c>
      <c r="T360" s="87"/>
    </row>
    <row r="361" spans="1:20">
      <c r="A361" s="188">
        <f t="shared" si="30"/>
        <v>71</v>
      </c>
      <c r="B361" s="189" t="s">
        <v>475</v>
      </c>
      <c r="C361" s="99">
        <f t="shared" ref="C361:C416" si="31">SUM(D361:J361,L361:T361)</f>
        <v>5716321.6859999998</v>
      </c>
      <c r="D361" s="103" t="str">
        <f>IF(ISNUMBER('Форма 1'!U361),'Форма 1'!$H361*VLOOKUP('Форма 1'!$F361,'Придельники до 2021'!$B$4:$X$28,'Форма 1'!U$8),"")</f>
        <v/>
      </c>
      <c r="E361" s="103" t="str">
        <f>IF(ISNUMBER('Форма 1'!V361),'Форма 1'!$H361*VLOOKUP('Форма 1'!$F361,'Придельники до 2021'!$B$4:$X$28,'Форма 1'!V$8),"")</f>
        <v/>
      </c>
      <c r="F361" s="103" t="str">
        <f>IF(ISNUMBER('Форма 1'!W361),'Форма 1'!$H361*VLOOKUP('Форма 1'!$F361,'Придельники до 2021'!$B$4:$X$28,'Форма 1'!W$8),"")</f>
        <v/>
      </c>
      <c r="G361" s="103" t="str">
        <f>IF(ISNUMBER('Форма 1'!X361),'Форма 1'!$H361*VLOOKUP('Форма 1'!$F361,'Придельники до 2021'!$B$4:$X$28,'Форма 1'!X$8),"")</f>
        <v/>
      </c>
      <c r="H361" s="103" t="str">
        <f>IF(ISNUMBER('Форма 1'!Y361),'Форма 1'!$H361*VLOOKUP('Форма 1'!$F361,'Придельники до 2021'!$B$4:$X$28,'Форма 1'!Y$8),"")</f>
        <v/>
      </c>
      <c r="I361" s="103" t="str">
        <f>IF(ISNUMBER('Форма 1'!Z361),'Форма 1'!$H361*VLOOKUP('Форма 1'!$F361,'Придельники до 2021'!$B$4:$X$28,'Форма 1'!Z$8),"")</f>
        <v/>
      </c>
      <c r="J361" s="103" t="str">
        <f>IF(ISNUMBER('Форма 1'!AA361),'Форма 1'!$H361*VLOOKUP('Форма 1'!$F361,'Придельники до 2021'!$B$4:$X$28,'Форма 1'!AA$8),"")</f>
        <v/>
      </c>
      <c r="K361" s="90"/>
      <c r="L361" s="87"/>
      <c r="M361" s="103">
        <f>IF(ISNUMBER('Форма 1'!AD361),'Форма 1'!$H361*VLOOKUP('Форма 1'!$F361,'Придельники до 2021'!$B$4:$X$28,'Форма 1'!AD$8),"")</f>
        <v>5716321.6859999998</v>
      </c>
      <c r="N361" s="103" t="str">
        <f>IF(ISBLANK('Форма 1'!$AE361),"",IF('Форма 1'!$AE361=1,'Форма 1'!$H361*VLOOKUP('Форма 1'!$F361,'Придельники до 2021'!$B$4:$X$28,'Форма 1'!$AE$8,0),IF('Форма 1'!$AE361=2,'Форма 1'!$H361*VLOOKUP('Форма 1'!$F361,'Придельники до 2021'!$B$4:$X$28,13,0),IF('Форма 1'!$AE361=3,'Форма 1'!$H361*VLOOKUP('Форма 1'!$F361,'Придельники до 2021'!$B$4:$X$28,12,0)))))</f>
        <v/>
      </c>
      <c r="O361" s="103" t="str">
        <f>IF(ISNUMBER('Форма 1'!AF361),'Форма 1'!$H361*VLOOKUP('Форма 1'!$F361,'Придельники до 2021'!$B$4:$X$28,'Форма 1'!AF$8),"")</f>
        <v/>
      </c>
      <c r="P361" s="87"/>
      <c r="Q361" s="103" t="str">
        <f>IF(ISNUMBER('Форма 1'!AH361),'Форма 1'!$H361*VLOOKUP('Форма 1'!$F361,'Придельники до 2021'!$B$4:$X$28,'Форма 1'!AH$8),"")</f>
        <v/>
      </c>
      <c r="R361" s="103" t="str">
        <f>IF(ISNUMBER('Форма 1'!AI361),'Форма 1'!$H361*VLOOKUP('Форма 1'!$F361,'Придельники до 2021'!$B$4:$X$28,'Форма 1'!AI$8),"")</f>
        <v/>
      </c>
      <c r="S361" s="103" t="str">
        <f>IF(ISNUMBER('Форма 1'!AJ361),'Форма 1'!$H361*VLOOKUP('Форма 1'!$F361,'Придельники до 2021'!$B$4:$X$28,'Форма 1'!AJ$8),"")</f>
        <v/>
      </c>
      <c r="T361" s="87"/>
    </row>
    <row r="362" spans="1:20">
      <c r="A362" s="188">
        <f t="shared" si="30"/>
        <v>72</v>
      </c>
      <c r="B362" s="189" t="s">
        <v>476</v>
      </c>
      <c r="C362" s="99">
        <f t="shared" si="31"/>
        <v>7435790.6350000007</v>
      </c>
      <c r="D362" s="103" t="str">
        <f>IF(ISNUMBER('Форма 1'!U362),'Форма 1'!$H362*VLOOKUP('Форма 1'!$F362,'Придельники до 2021'!$B$4:$X$28,'Форма 1'!U$8),"")</f>
        <v/>
      </c>
      <c r="E362" s="103" t="str">
        <f>IF(ISNUMBER('Форма 1'!V362),'Форма 1'!$H362*VLOOKUP('Форма 1'!$F362,'Придельники до 2021'!$B$4:$X$28,'Форма 1'!V$8),"")</f>
        <v/>
      </c>
      <c r="F362" s="103" t="str">
        <f>IF(ISNUMBER('Форма 1'!W362),'Форма 1'!$H362*VLOOKUP('Форма 1'!$F362,'Придельники до 2021'!$B$4:$X$28,'Форма 1'!W$8),"")</f>
        <v/>
      </c>
      <c r="G362" s="103" t="str">
        <f>IF(ISNUMBER('Форма 1'!X362),'Форма 1'!$H362*VLOOKUP('Форма 1'!$F362,'Придельники до 2021'!$B$4:$X$28,'Форма 1'!X$8),"")</f>
        <v/>
      </c>
      <c r="H362" s="103" t="str">
        <f>IF(ISNUMBER('Форма 1'!Y362),'Форма 1'!$H362*VLOOKUP('Форма 1'!$F362,'Придельники до 2021'!$B$4:$X$28,'Форма 1'!Y$8),"")</f>
        <v/>
      </c>
      <c r="I362" s="103" t="str">
        <f>IF(ISNUMBER('Форма 1'!Z362),'Форма 1'!$H362*VLOOKUP('Форма 1'!$F362,'Придельники до 2021'!$B$4:$X$28,'Форма 1'!Z$8),"")</f>
        <v/>
      </c>
      <c r="J362" s="103" t="str">
        <f>IF(ISNUMBER('Форма 1'!AA362),'Форма 1'!$H362*VLOOKUP('Форма 1'!$F362,'Придельники до 2021'!$B$4:$X$28,'Форма 1'!AA$8),"")</f>
        <v/>
      </c>
      <c r="K362" s="90"/>
      <c r="L362" s="87"/>
      <c r="M362" s="103">
        <f>IF(ISNUMBER('Форма 1'!AD362),'Форма 1'!$H362*VLOOKUP('Форма 1'!$F362,'Придельники до 2021'!$B$4:$X$28,'Форма 1'!AD$8),"")</f>
        <v>7435790.6350000007</v>
      </c>
      <c r="N362" s="103" t="str">
        <f>IF(ISBLANK('Форма 1'!$AE362),"",IF('Форма 1'!$AE362=1,'Форма 1'!$H362*VLOOKUP('Форма 1'!$F362,'Придельники до 2021'!$B$4:$X$28,'Форма 1'!$AE$8,0),IF('Форма 1'!$AE362=2,'Форма 1'!$H362*VLOOKUP('Форма 1'!$F362,'Придельники до 2021'!$B$4:$X$28,13,0),IF('Форма 1'!$AE362=3,'Форма 1'!$H362*VLOOKUP('Форма 1'!$F362,'Придельники до 2021'!$B$4:$X$28,12,0)))))</f>
        <v/>
      </c>
      <c r="O362" s="103" t="str">
        <f>IF(ISNUMBER('Форма 1'!AF362),'Форма 1'!$H362*VLOOKUP('Форма 1'!$F362,'Придельники до 2021'!$B$4:$X$28,'Форма 1'!AF$8),"")</f>
        <v/>
      </c>
      <c r="P362" s="87"/>
      <c r="Q362" s="103" t="str">
        <f>IF(ISNUMBER('Форма 1'!AH362),'Форма 1'!$H362*VLOOKUP('Форма 1'!$F362,'Придельники до 2021'!$B$4:$X$28,'Форма 1'!AH$8),"")</f>
        <v/>
      </c>
      <c r="R362" s="103" t="str">
        <f>IF(ISNUMBER('Форма 1'!AI362),'Форма 1'!$H362*VLOOKUP('Форма 1'!$F362,'Придельники до 2021'!$B$4:$X$28,'Форма 1'!AI$8),"")</f>
        <v/>
      </c>
      <c r="S362" s="103" t="str">
        <f>IF(ISNUMBER('Форма 1'!AJ362),'Форма 1'!$H362*VLOOKUP('Форма 1'!$F362,'Придельники до 2021'!$B$4:$X$28,'Форма 1'!AJ$8),"")</f>
        <v/>
      </c>
      <c r="T362" s="87"/>
    </row>
    <row r="363" spans="1:20">
      <c r="A363" s="188">
        <f t="shared" si="30"/>
        <v>73</v>
      </c>
      <c r="B363" s="189" t="s">
        <v>477</v>
      </c>
      <c r="C363" s="99">
        <f t="shared" si="31"/>
        <v>2337537.44</v>
      </c>
      <c r="D363" s="103">
        <f>IF(ISNUMBER('Форма 1'!U363),'Форма 1'!$H363*VLOOKUP('Форма 1'!$F363,'Придельники до 2021'!$B$4:$X$28,'Форма 1'!U$8),"")</f>
        <v>2337537.44</v>
      </c>
      <c r="E363" s="103" t="str">
        <f>IF(ISNUMBER('Форма 1'!V363),'Форма 1'!$H363*VLOOKUP('Форма 1'!$F363,'Придельники до 2021'!$B$4:$X$28,'Форма 1'!V$8),"")</f>
        <v/>
      </c>
      <c r="F363" s="103" t="str">
        <f>IF(ISNUMBER('Форма 1'!W363),'Форма 1'!$H363*VLOOKUP('Форма 1'!$F363,'Придельники до 2021'!$B$4:$X$28,'Форма 1'!W$8),"")</f>
        <v/>
      </c>
      <c r="G363" s="103" t="str">
        <f>IF(ISNUMBER('Форма 1'!X363),'Форма 1'!$H363*VLOOKUP('Форма 1'!$F363,'Придельники до 2021'!$B$4:$X$28,'Форма 1'!X$8),"")</f>
        <v/>
      </c>
      <c r="H363" s="103" t="str">
        <f>IF(ISNUMBER('Форма 1'!Y363),'Форма 1'!$H363*VLOOKUP('Форма 1'!$F363,'Придельники до 2021'!$B$4:$X$28,'Форма 1'!Y$8),"")</f>
        <v/>
      </c>
      <c r="I363" s="103" t="str">
        <f>IF(ISNUMBER('Форма 1'!Z363),'Форма 1'!$H363*VLOOKUP('Форма 1'!$F363,'Придельники до 2021'!$B$4:$X$28,'Форма 1'!Z$8),"")</f>
        <v/>
      </c>
      <c r="J363" s="103" t="str">
        <f>IF(ISNUMBER('Форма 1'!AA363),'Форма 1'!$H363*VLOOKUP('Форма 1'!$F363,'Придельники до 2021'!$B$4:$X$28,'Форма 1'!AA$8),"")</f>
        <v/>
      </c>
      <c r="K363" s="90"/>
      <c r="L363" s="87"/>
      <c r="M363" s="103" t="str">
        <f>IF(ISNUMBER('Форма 1'!AD363),'Форма 1'!$H363*VLOOKUP('Форма 1'!$F363,'Придельники до 2021'!$B$4:$X$28,'Форма 1'!AD$8),"")</f>
        <v/>
      </c>
      <c r="N363" s="103" t="str">
        <f>IF(ISBLANK('Форма 1'!$AE363),"",IF('Форма 1'!$AE363=1,'Форма 1'!$H363*VLOOKUP('Форма 1'!$F363,'Придельники до 2021'!$B$4:$X$28,'Форма 1'!$AE$8,0),IF('Форма 1'!$AE363=2,'Форма 1'!$H363*VLOOKUP('Форма 1'!$F363,'Придельники до 2021'!$B$4:$X$28,13,0),IF('Форма 1'!$AE363=3,'Форма 1'!$H363*VLOOKUP('Форма 1'!$F363,'Придельники до 2021'!$B$4:$X$28,12,0)))))</f>
        <v/>
      </c>
      <c r="O363" s="103" t="str">
        <f>IF(ISNUMBER('Форма 1'!AF363),'Форма 1'!$H363*VLOOKUP('Форма 1'!$F363,'Придельники до 2021'!$B$4:$X$28,'Форма 1'!AF$8),"")</f>
        <v/>
      </c>
      <c r="P363" s="87"/>
      <c r="Q363" s="103" t="str">
        <f>IF(ISNUMBER('Форма 1'!AH363),'Форма 1'!$H363*VLOOKUP('Форма 1'!$F363,'Придельники до 2021'!$B$4:$X$28,'Форма 1'!AH$8),"")</f>
        <v/>
      </c>
      <c r="R363" s="103" t="str">
        <f>IF(ISNUMBER('Форма 1'!AI363),'Форма 1'!$H363*VLOOKUP('Форма 1'!$F363,'Придельники до 2021'!$B$4:$X$28,'Форма 1'!AI$8),"")</f>
        <v/>
      </c>
      <c r="S363" s="103" t="str">
        <f>IF(ISNUMBER('Форма 1'!AJ363),'Форма 1'!$H363*VLOOKUP('Форма 1'!$F363,'Придельники до 2021'!$B$4:$X$28,'Форма 1'!AJ$8),"")</f>
        <v/>
      </c>
      <c r="T363" s="87"/>
    </row>
    <row r="364" spans="1:20">
      <c r="A364" s="188">
        <f t="shared" si="30"/>
        <v>74</v>
      </c>
      <c r="B364" s="189" t="s">
        <v>478</v>
      </c>
      <c r="C364" s="99">
        <f t="shared" si="31"/>
        <v>2732374.1999999997</v>
      </c>
      <c r="D364" s="103" t="str">
        <f>IF(ISNUMBER('Форма 1'!U364),'Форма 1'!$H364*VLOOKUP('Форма 1'!$F364,'Придельники до 2021'!$B$4:$X$28,'Форма 1'!U$8),"")</f>
        <v/>
      </c>
      <c r="E364" s="103" t="str">
        <f>IF(ISNUMBER('Форма 1'!V364),'Форма 1'!$H364*VLOOKUP('Форма 1'!$F364,'Придельники до 2021'!$B$4:$X$28,'Форма 1'!V$8),"")</f>
        <v/>
      </c>
      <c r="F364" s="103" t="str">
        <f>IF(ISNUMBER('Форма 1'!W364),'Форма 1'!$H364*VLOOKUP('Форма 1'!$F364,'Придельники до 2021'!$B$4:$X$28,'Форма 1'!W$8),"")</f>
        <v/>
      </c>
      <c r="G364" s="103" t="str">
        <f>IF(ISNUMBER('Форма 1'!X364),'Форма 1'!$H364*VLOOKUP('Форма 1'!$F364,'Придельники до 2021'!$B$4:$X$28,'Форма 1'!X$8),"")</f>
        <v/>
      </c>
      <c r="H364" s="103" t="str">
        <f>IF(ISNUMBER('Форма 1'!Y364),'Форма 1'!$H364*VLOOKUP('Форма 1'!$F364,'Придельники до 2021'!$B$4:$X$28,'Форма 1'!Y$8),"")</f>
        <v/>
      </c>
      <c r="I364" s="103" t="str">
        <f>IF(ISNUMBER('Форма 1'!Z364),'Форма 1'!$H364*VLOOKUP('Форма 1'!$F364,'Придельники до 2021'!$B$4:$X$28,'Форма 1'!Z$8),"")</f>
        <v/>
      </c>
      <c r="J364" s="103" t="str">
        <f>IF(ISNUMBER('Форма 1'!AA364),'Форма 1'!$H364*VLOOKUP('Форма 1'!$F364,'Придельники до 2021'!$B$4:$X$28,'Форма 1'!AA$8),"")</f>
        <v/>
      </c>
      <c r="K364" s="90"/>
      <c r="L364" s="87"/>
      <c r="M364" s="103" t="str">
        <f>IF(ISNUMBER('Форма 1'!AD364),'Форма 1'!$H364*VLOOKUP('Форма 1'!$F364,'Придельники до 2021'!$B$4:$X$28,'Форма 1'!AD$8),"")</f>
        <v/>
      </c>
      <c r="N364" s="103" t="str">
        <f>IF(ISBLANK('Форма 1'!$AE364),"",IF('Форма 1'!$AE364=1,'Форма 1'!$H364*VLOOKUP('Форма 1'!$F364,'Придельники до 2021'!$B$4:$X$28,'Форма 1'!$AE$8,0),IF('Форма 1'!$AE364=2,'Форма 1'!$H364*VLOOKUP('Форма 1'!$F364,'Придельники до 2021'!$B$4:$X$28,13,0),IF('Форма 1'!$AE364=3,'Форма 1'!$H364*VLOOKUP('Форма 1'!$F364,'Придельники до 2021'!$B$4:$X$28,12,0)))))</f>
        <v/>
      </c>
      <c r="O364" s="103">
        <f>IF(ISNUMBER('Форма 1'!AF364),'Форма 1'!$H364*VLOOKUP('Форма 1'!$F364,'Придельники до 2021'!$B$4:$X$28,'Форма 1'!AF$8),"")</f>
        <v>2732374.1999999997</v>
      </c>
      <c r="P364" s="87"/>
      <c r="Q364" s="103" t="str">
        <f>IF(ISNUMBER('Форма 1'!AH364),'Форма 1'!$H364*VLOOKUP('Форма 1'!$F364,'Придельники до 2021'!$B$4:$X$28,'Форма 1'!AH$8),"")</f>
        <v/>
      </c>
      <c r="R364" s="103" t="str">
        <f>IF(ISNUMBER('Форма 1'!AI364),'Форма 1'!$H364*VLOOKUP('Форма 1'!$F364,'Придельники до 2021'!$B$4:$X$28,'Форма 1'!AI$8),"")</f>
        <v/>
      </c>
      <c r="S364" s="103" t="str">
        <f>IF(ISNUMBER('Форма 1'!AJ364),'Форма 1'!$H364*VLOOKUP('Форма 1'!$F364,'Придельники до 2021'!$B$4:$X$28,'Форма 1'!AJ$8),"")</f>
        <v/>
      </c>
      <c r="T364" s="87"/>
    </row>
    <row r="365" spans="1:20">
      <c r="A365" s="188">
        <f t="shared" si="30"/>
        <v>75</v>
      </c>
      <c r="B365" s="189" t="s">
        <v>479</v>
      </c>
      <c r="C365" s="99">
        <f t="shared" si="31"/>
        <v>4114309.1220000004</v>
      </c>
      <c r="D365" s="103">
        <f>IF(ISNUMBER('Форма 1'!U365),'Форма 1'!$H365*VLOOKUP('Форма 1'!$F365,'Придельники до 2021'!$B$4:$X$28,'Форма 1'!U$8),"")</f>
        <v>4114309.1220000004</v>
      </c>
      <c r="E365" s="103" t="str">
        <f>IF(ISNUMBER('Форма 1'!V365),'Форма 1'!$H365*VLOOKUP('Форма 1'!$F365,'Придельники до 2021'!$B$4:$X$28,'Форма 1'!V$8),"")</f>
        <v/>
      </c>
      <c r="F365" s="103" t="str">
        <f>IF(ISNUMBER('Форма 1'!W365),'Форма 1'!$H365*VLOOKUP('Форма 1'!$F365,'Придельники до 2021'!$B$4:$X$28,'Форма 1'!W$8),"")</f>
        <v/>
      </c>
      <c r="G365" s="103" t="str">
        <f>IF(ISNUMBER('Форма 1'!X365),'Форма 1'!$H365*VLOOKUP('Форма 1'!$F365,'Придельники до 2021'!$B$4:$X$28,'Форма 1'!X$8),"")</f>
        <v/>
      </c>
      <c r="H365" s="103" t="str">
        <f>IF(ISNUMBER('Форма 1'!Y365),'Форма 1'!$H365*VLOOKUP('Форма 1'!$F365,'Придельники до 2021'!$B$4:$X$28,'Форма 1'!Y$8),"")</f>
        <v/>
      </c>
      <c r="I365" s="103" t="str">
        <f>IF(ISNUMBER('Форма 1'!Z365),'Форма 1'!$H365*VLOOKUP('Форма 1'!$F365,'Придельники до 2021'!$B$4:$X$28,'Форма 1'!Z$8),"")</f>
        <v/>
      </c>
      <c r="J365" s="103" t="str">
        <f>IF(ISNUMBER('Форма 1'!AA365),'Форма 1'!$H365*VLOOKUP('Форма 1'!$F365,'Придельники до 2021'!$B$4:$X$28,'Форма 1'!AA$8),"")</f>
        <v/>
      </c>
      <c r="K365" s="90"/>
      <c r="L365" s="87"/>
      <c r="M365" s="103" t="str">
        <f>IF(ISNUMBER('Форма 1'!AD365),'Форма 1'!$H365*VLOOKUP('Форма 1'!$F365,'Придельники до 2021'!$B$4:$X$28,'Форма 1'!AD$8),"")</f>
        <v/>
      </c>
      <c r="N365" s="103" t="str">
        <f>IF(ISBLANK('Форма 1'!$AE365),"",IF('Форма 1'!$AE365=1,'Форма 1'!$H365*VLOOKUP('Форма 1'!$F365,'Придельники до 2021'!$B$4:$X$28,'Форма 1'!$AE$8,0),IF('Форма 1'!$AE365=2,'Форма 1'!$H365*VLOOKUP('Форма 1'!$F365,'Придельники до 2021'!$B$4:$X$28,13,0),IF('Форма 1'!$AE365=3,'Форма 1'!$H365*VLOOKUP('Форма 1'!$F365,'Придельники до 2021'!$B$4:$X$28,12,0)))))</f>
        <v/>
      </c>
      <c r="O365" s="103" t="str">
        <f>IF(ISNUMBER('Форма 1'!AF365),'Форма 1'!$H365*VLOOKUP('Форма 1'!$F365,'Придельники до 2021'!$B$4:$X$28,'Форма 1'!AF$8),"")</f>
        <v/>
      </c>
      <c r="P365" s="87"/>
      <c r="Q365" s="103" t="str">
        <f>IF(ISNUMBER('Форма 1'!AH365),'Форма 1'!$H365*VLOOKUP('Форма 1'!$F365,'Придельники до 2021'!$B$4:$X$28,'Форма 1'!AH$8),"")</f>
        <v/>
      </c>
      <c r="R365" s="103" t="str">
        <f>IF(ISNUMBER('Форма 1'!AI365),'Форма 1'!$H365*VLOOKUP('Форма 1'!$F365,'Придельники до 2021'!$B$4:$X$28,'Форма 1'!AI$8),"")</f>
        <v/>
      </c>
      <c r="S365" s="103" t="str">
        <f>IF(ISNUMBER('Форма 1'!AJ365),'Форма 1'!$H365*VLOOKUP('Форма 1'!$F365,'Придельники до 2021'!$B$4:$X$28,'Форма 1'!AJ$8),"")</f>
        <v/>
      </c>
      <c r="T365" s="87"/>
    </row>
    <row r="366" spans="1:20">
      <c r="A366" s="188">
        <f t="shared" si="30"/>
        <v>76</v>
      </c>
      <c r="B366" s="189" t="s">
        <v>480</v>
      </c>
      <c r="C366" s="99">
        <f t="shared" si="31"/>
        <v>8280030.3299999991</v>
      </c>
      <c r="D366" s="103" t="str">
        <f>IF(ISNUMBER('Форма 1'!U366),'Форма 1'!$H366*VLOOKUP('Форма 1'!$F366,'Придельники до 2021'!$B$4:$X$28,'Форма 1'!U$8),"")</f>
        <v/>
      </c>
      <c r="E366" s="103" t="str">
        <f>IF(ISNUMBER('Форма 1'!V366),'Форма 1'!$H366*VLOOKUP('Форма 1'!$F366,'Придельники до 2021'!$B$4:$X$28,'Форма 1'!V$8),"")</f>
        <v/>
      </c>
      <c r="F366" s="103" t="str">
        <f>IF(ISNUMBER('Форма 1'!W366),'Форма 1'!$H366*VLOOKUP('Форма 1'!$F366,'Придельники до 2021'!$B$4:$X$28,'Форма 1'!W$8),"")</f>
        <v/>
      </c>
      <c r="G366" s="103" t="str">
        <f>IF(ISNUMBER('Форма 1'!X366),'Форма 1'!$H366*VLOOKUP('Форма 1'!$F366,'Придельники до 2021'!$B$4:$X$28,'Форма 1'!X$8),"")</f>
        <v/>
      </c>
      <c r="H366" s="103" t="str">
        <f>IF(ISNUMBER('Форма 1'!Y366),'Форма 1'!$H366*VLOOKUP('Форма 1'!$F366,'Придельники до 2021'!$B$4:$X$28,'Форма 1'!Y$8),"")</f>
        <v/>
      </c>
      <c r="I366" s="103" t="str">
        <f>IF(ISNUMBER('Форма 1'!Z366),'Форма 1'!$H366*VLOOKUP('Форма 1'!$F366,'Придельники до 2021'!$B$4:$X$28,'Форма 1'!Z$8),"")</f>
        <v/>
      </c>
      <c r="J366" s="103" t="str">
        <f>IF(ISNUMBER('Форма 1'!AA366),'Форма 1'!$H366*VLOOKUP('Форма 1'!$F366,'Придельники до 2021'!$B$4:$X$28,'Форма 1'!AA$8),"")</f>
        <v/>
      </c>
      <c r="K366" s="90"/>
      <c r="L366" s="87"/>
      <c r="M366" s="103" t="str">
        <f>IF(ISNUMBER('Форма 1'!AD366),'Форма 1'!$H366*VLOOKUP('Форма 1'!$F366,'Придельники до 2021'!$B$4:$X$28,'Форма 1'!AD$8),"")</f>
        <v/>
      </c>
      <c r="N366" s="103" t="str">
        <f>IF(ISBLANK('Форма 1'!$AE366),"",IF('Форма 1'!$AE366=1,'Форма 1'!$H366*VLOOKUP('Форма 1'!$F366,'Придельники до 2021'!$B$4:$X$28,'Форма 1'!$AE$8,0),IF('Форма 1'!$AE366=2,'Форма 1'!$H366*VLOOKUP('Форма 1'!$F366,'Придельники до 2021'!$B$4:$X$28,13,0),IF('Форма 1'!$AE366=3,'Форма 1'!$H366*VLOOKUP('Форма 1'!$F366,'Придельники до 2021'!$B$4:$X$28,12,0)))))</f>
        <v/>
      </c>
      <c r="O366" s="103" t="str">
        <f>IF(ISNUMBER('Форма 1'!AF366),'Форма 1'!$H366*VLOOKUP('Форма 1'!$F366,'Придельники до 2021'!$B$4:$X$28,'Форма 1'!AF$8),"")</f>
        <v/>
      </c>
      <c r="P366" s="87"/>
      <c r="Q366" s="103">
        <f>IF(ISNUMBER('Форма 1'!AH366),'Форма 1'!$H366*VLOOKUP('Форма 1'!$F366,'Придельники до 2021'!$B$4:$X$28,'Форма 1'!AH$8),"")</f>
        <v>8280030.3299999991</v>
      </c>
      <c r="R366" s="103" t="str">
        <f>IF(ISNUMBER('Форма 1'!AI366),'Форма 1'!$H366*VLOOKUP('Форма 1'!$F366,'Придельники до 2021'!$B$4:$X$28,'Форма 1'!AI$8),"")</f>
        <v/>
      </c>
      <c r="S366" s="103" t="str">
        <f>IF(ISNUMBER('Форма 1'!AJ366),'Форма 1'!$H366*VLOOKUP('Форма 1'!$F366,'Придельники до 2021'!$B$4:$X$28,'Форма 1'!AJ$8),"")</f>
        <v/>
      </c>
      <c r="T366" s="87"/>
    </row>
    <row r="367" spans="1:20">
      <c r="A367" s="188">
        <f t="shared" si="30"/>
        <v>77</v>
      </c>
      <c r="B367" s="195" t="s">
        <v>481</v>
      </c>
      <c r="C367" s="99">
        <f t="shared" si="31"/>
        <v>280193.26</v>
      </c>
      <c r="D367" s="103" t="str">
        <f>IF(ISNUMBER('Форма 1'!U367),'Форма 1'!$H367*VLOOKUP('Форма 1'!$F367,'Придельники до 2021'!$B$4:$X$28,'Форма 1'!U$8),"")</f>
        <v/>
      </c>
      <c r="E367" s="103" t="str">
        <f>IF(ISNUMBER('Форма 1'!V367),'Форма 1'!$H367*VLOOKUP('Форма 1'!$F367,'Придельники до 2021'!$B$4:$X$28,'Форма 1'!V$8),"")</f>
        <v/>
      </c>
      <c r="F367" s="103" t="str">
        <f>IF(ISNUMBER('Форма 1'!W367),'Форма 1'!$H367*VLOOKUP('Форма 1'!$F367,'Придельники до 2021'!$B$4:$X$28,'Форма 1'!W$8),"")</f>
        <v/>
      </c>
      <c r="G367" s="103" t="str">
        <f>IF(ISNUMBER('Форма 1'!X367),'Форма 1'!$H367*VLOOKUP('Форма 1'!$F367,'Придельники до 2021'!$B$4:$X$28,'Форма 1'!X$8),"")</f>
        <v/>
      </c>
      <c r="H367" s="103" t="str">
        <f>IF(ISNUMBER('Форма 1'!Y367),'Форма 1'!$H367*VLOOKUP('Форма 1'!$F367,'Придельники до 2021'!$B$4:$X$28,'Форма 1'!Y$8),"")</f>
        <v/>
      </c>
      <c r="I367" s="103" t="str">
        <f>IF(ISNUMBER('Форма 1'!Z367),'Форма 1'!$H367*VLOOKUP('Форма 1'!$F367,'Придельники до 2021'!$B$4:$X$28,'Форма 1'!Z$8),"")</f>
        <v/>
      </c>
      <c r="J367" s="103" t="str">
        <f>IF(ISNUMBER('Форма 1'!AA367),'Форма 1'!$H367*VLOOKUP('Форма 1'!$F367,'Придельники до 2021'!$B$4:$X$28,'Форма 1'!AA$8),"")</f>
        <v/>
      </c>
      <c r="K367" s="90"/>
      <c r="L367" s="87"/>
      <c r="M367" s="103" t="str">
        <f>IF(ISNUMBER('Форма 1'!AD367),'Форма 1'!$H367*VLOOKUP('Форма 1'!$F367,'Придельники до 2021'!$B$4:$X$28,'Форма 1'!AD$8),"")</f>
        <v/>
      </c>
      <c r="N367" s="103" t="str">
        <f>IF(ISBLANK('Форма 1'!$AE367),"",IF('Форма 1'!$AE367=1,'Форма 1'!$H367*VLOOKUP('Форма 1'!$F367,'Придельники до 2021'!$B$4:$X$28,'Форма 1'!$AE$8,0),IF('Форма 1'!$AE367=2,'Форма 1'!$H367*VLOOKUP('Форма 1'!$F367,'Придельники до 2021'!$B$4:$X$28,13,0),IF('Форма 1'!$AE367=3,'Форма 1'!$H367*VLOOKUP('Форма 1'!$F367,'Придельники до 2021'!$B$4:$X$28,12,0)))))</f>
        <v/>
      </c>
      <c r="O367" s="103" t="str">
        <f>IF(ISNUMBER('Форма 1'!AF367),'Форма 1'!$H367*VLOOKUP('Форма 1'!$F367,'Придельники до 2021'!$B$4:$X$28,'Форма 1'!AF$8),"")</f>
        <v/>
      </c>
      <c r="P367" s="87">
        <v>280193.26</v>
      </c>
      <c r="Q367" s="103" t="str">
        <f>IF(ISNUMBER('Форма 1'!AH367),'Форма 1'!$H367*VLOOKUP('Форма 1'!$F367,'Придельники до 2021'!$B$4:$X$28,'Форма 1'!AH$8),"")</f>
        <v/>
      </c>
      <c r="R367" s="103" t="str">
        <f>IF(ISNUMBER('Форма 1'!AI367),'Форма 1'!$H367*VLOOKUP('Форма 1'!$F367,'Придельники до 2021'!$B$4:$X$28,'Форма 1'!AI$8),"")</f>
        <v/>
      </c>
      <c r="S367" s="103" t="str">
        <f>IF(ISNUMBER('Форма 1'!AJ367),'Форма 1'!$H367*VLOOKUP('Форма 1'!$F367,'Придельники до 2021'!$B$4:$X$28,'Форма 1'!AJ$8),"")</f>
        <v/>
      </c>
      <c r="T367" s="87"/>
    </row>
    <row r="368" spans="1:20">
      <c r="A368" s="188">
        <f t="shared" si="30"/>
        <v>78</v>
      </c>
      <c r="B368" s="189" t="s">
        <v>483</v>
      </c>
      <c r="C368" s="99">
        <f t="shared" si="31"/>
        <v>12053091.473999999</v>
      </c>
      <c r="D368" s="103" t="str">
        <f>IF(ISNUMBER('Форма 1'!U368),'Форма 1'!$H368*VLOOKUP('Форма 1'!$F368,'Придельники до 2021'!$B$4:$X$28,'Форма 1'!U$8),"")</f>
        <v/>
      </c>
      <c r="E368" s="103" t="str">
        <f>IF(ISNUMBER('Форма 1'!V368),'Форма 1'!$H368*VLOOKUP('Форма 1'!$F368,'Придельники до 2021'!$B$4:$X$28,'Форма 1'!V$8),"")</f>
        <v/>
      </c>
      <c r="F368" s="103" t="str">
        <f>IF(ISNUMBER('Форма 1'!W368),'Форма 1'!$H368*VLOOKUP('Форма 1'!$F368,'Придельники до 2021'!$B$4:$X$28,'Форма 1'!W$8),"")</f>
        <v/>
      </c>
      <c r="G368" s="103" t="str">
        <f>IF(ISNUMBER('Форма 1'!X368),'Форма 1'!$H368*VLOOKUP('Форма 1'!$F368,'Придельники до 2021'!$B$4:$X$28,'Форма 1'!X$8),"")</f>
        <v/>
      </c>
      <c r="H368" s="103" t="str">
        <f>IF(ISNUMBER('Форма 1'!Y368),'Форма 1'!$H368*VLOOKUP('Форма 1'!$F368,'Придельники до 2021'!$B$4:$X$28,'Форма 1'!Y$8),"")</f>
        <v/>
      </c>
      <c r="I368" s="103" t="str">
        <f>IF(ISNUMBER('Форма 1'!Z368),'Форма 1'!$H368*VLOOKUP('Форма 1'!$F368,'Придельники до 2021'!$B$4:$X$28,'Форма 1'!Z$8),"")</f>
        <v/>
      </c>
      <c r="J368" s="103" t="str">
        <f>IF(ISNUMBER('Форма 1'!AA368),'Форма 1'!$H368*VLOOKUP('Форма 1'!$F368,'Придельники до 2021'!$B$4:$X$28,'Форма 1'!AA$8),"")</f>
        <v/>
      </c>
      <c r="K368" s="90"/>
      <c r="L368" s="87"/>
      <c r="M368" s="103">
        <f>IF(ISNUMBER('Форма 1'!AD368),'Форма 1'!$H368*VLOOKUP('Форма 1'!$F368,'Придельники до 2021'!$B$4:$X$28,'Форма 1'!AD$8),"")</f>
        <v>12053091.473999999</v>
      </c>
      <c r="N368" s="103" t="str">
        <f>IF(ISBLANK('Форма 1'!$AE368),"",IF('Форма 1'!$AE368=1,'Форма 1'!$H368*VLOOKUP('Форма 1'!$F368,'Придельники до 2021'!$B$4:$X$28,'Форма 1'!$AE$8,0),IF('Форма 1'!$AE368=2,'Форма 1'!$H368*VLOOKUP('Форма 1'!$F368,'Придельники до 2021'!$B$4:$X$28,13,0),IF('Форма 1'!$AE368=3,'Форма 1'!$H368*VLOOKUP('Форма 1'!$F368,'Придельники до 2021'!$B$4:$X$28,12,0)))))</f>
        <v/>
      </c>
      <c r="O368" s="103" t="str">
        <f>IF(ISNUMBER('Форма 1'!AF368),'Форма 1'!$H368*VLOOKUP('Форма 1'!$F368,'Придельники до 2021'!$B$4:$X$28,'Форма 1'!AF$8),"")</f>
        <v/>
      </c>
      <c r="P368" s="87"/>
      <c r="Q368" s="103" t="str">
        <f>IF(ISNUMBER('Форма 1'!AH368),'Форма 1'!$H368*VLOOKUP('Форма 1'!$F368,'Придельники до 2021'!$B$4:$X$28,'Форма 1'!AH$8),"")</f>
        <v/>
      </c>
      <c r="R368" s="103" t="str">
        <f>IF(ISNUMBER('Форма 1'!AI368),'Форма 1'!$H368*VLOOKUP('Форма 1'!$F368,'Придельники до 2021'!$B$4:$X$28,'Форма 1'!AI$8),"")</f>
        <v/>
      </c>
      <c r="S368" s="103" t="str">
        <f>IF(ISNUMBER('Форма 1'!AJ368),'Форма 1'!$H368*VLOOKUP('Форма 1'!$F368,'Придельники до 2021'!$B$4:$X$28,'Форма 1'!AJ$8),"")</f>
        <v/>
      </c>
      <c r="T368" s="87"/>
    </row>
    <row r="369" spans="1:20">
      <c r="A369" s="188">
        <f t="shared" si="30"/>
        <v>79</v>
      </c>
      <c r="B369" s="189" t="s">
        <v>484</v>
      </c>
      <c r="C369" s="99">
        <f t="shared" si="31"/>
        <v>8962932</v>
      </c>
      <c r="D369" s="103" t="str">
        <f>IF(ISNUMBER('Форма 1'!U369),'Форма 1'!$H369*VLOOKUP('Форма 1'!$F369,'Придельники до 2021'!$B$4:$X$28,'Форма 1'!U$8),"")</f>
        <v/>
      </c>
      <c r="E369" s="103" t="str">
        <f>IF(ISNUMBER('Форма 1'!V369),'Форма 1'!$H369*VLOOKUP('Форма 1'!$F369,'Придельники до 2021'!$B$4:$X$28,'Форма 1'!V$8),"")</f>
        <v/>
      </c>
      <c r="F369" s="103" t="str">
        <f>IF(ISNUMBER('Форма 1'!W369),'Форма 1'!$H369*VLOOKUP('Форма 1'!$F369,'Придельники до 2021'!$B$4:$X$28,'Форма 1'!W$8),"")</f>
        <v/>
      </c>
      <c r="G369" s="103" t="str">
        <f>IF(ISNUMBER('Форма 1'!X369),'Форма 1'!$H369*VLOOKUP('Форма 1'!$F369,'Придельники до 2021'!$B$4:$X$28,'Форма 1'!X$8),"")</f>
        <v/>
      </c>
      <c r="H369" s="103" t="str">
        <f>IF(ISNUMBER('Форма 1'!Y369),'Форма 1'!$H369*VLOOKUP('Форма 1'!$F369,'Придельники до 2021'!$B$4:$X$28,'Форма 1'!Y$8),"")</f>
        <v/>
      </c>
      <c r="I369" s="103" t="str">
        <f>IF(ISNUMBER('Форма 1'!Z369),'Форма 1'!$H369*VLOOKUP('Форма 1'!$F369,'Придельники до 2021'!$B$4:$X$28,'Форма 1'!Z$8),"")</f>
        <v/>
      </c>
      <c r="J369" s="103" t="str">
        <f>IF(ISNUMBER('Форма 1'!AA369),'Форма 1'!$H369*VLOOKUP('Форма 1'!$F369,'Придельники до 2021'!$B$4:$X$28,'Форма 1'!AA$8),"")</f>
        <v/>
      </c>
      <c r="K369" s="90">
        <v>4</v>
      </c>
      <c r="L369" s="87">
        <v>8962932</v>
      </c>
      <c r="M369" s="103" t="str">
        <f>IF(ISNUMBER('Форма 1'!AD369),'Форма 1'!$H369*VLOOKUP('Форма 1'!$F369,'Придельники до 2021'!$B$4:$X$28,'Форма 1'!AD$8),"")</f>
        <v/>
      </c>
      <c r="N369" s="103" t="str">
        <f>IF(ISBLANK('Форма 1'!$AE369),"",IF('Форма 1'!$AE369=1,'Форма 1'!$H369*VLOOKUP('Форма 1'!$F369,'Придельники до 2021'!$B$4:$X$28,'Форма 1'!$AE$8,0),IF('Форма 1'!$AE369=2,'Форма 1'!$H369*VLOOKUP('Форма 1'!$F369,'Придельники до 2021'!$B$4:$X$28,13,0),IF('Форма 1'!$AE369=3,'Форма 1'!$H369*VLOOKUP('Форма 1'!$F369,'Придельники до 2021'!$B$4:$X$28,12,0)))))</f>
        <v/>
      </c>
      <c r="O369" s="103" t="str">
        <f>IF(ISNUMBER('Форма 1'!AF369),'Форма 1'!$H369*VLOOKUP('Форма 1'!$F369,'Придельники до 2021'!$B$4:$X$28,'Форма 1'!AF$8),"")</f>
        <v/>
      </c>
      <c r="P369" s="87"/>
      <c r="Q369" s="103" t="str">
        <f>IF(ISNUMBER('Форма 1'!AH369),'Форма 1'!$H369*VLOOKUP('Форма 1'!$F369,'Придельники до 2021'!$B$4:$X$28,'Форма 1'!AH$8),"")</f>
        <v/>
      </c>
      <c r="R369" s="103" t="str">
        <f>IF(ISNUMBER('Форма 1'!AI369),'Форма 1'!$H369*VLOOKUP('Форма 1'!$F369,'Придельники до 2021'!$B$4:$X$28,'Форма 1'!AI$8),"")</f>
        <v/>
      </c>
      <c r="S369" s="103" t="str">
        <f>IF(ISNUMBER('Форма 1'!AJ369),'Форма 1'!$H369*VLOOKUP('Форма 1'!$F369,'Придельники до 2021'!$B$4:$X$28,'Форма 1'!AJ$8),"")</f>
        <v/>
      </c>
      <c r="T369" s="87"/>
    </row>
    <row r="370" spans="1:20">
      <c r="A370" s="188">
        <f t="shared" si="30"/>
        <v>80</v>
      </c>
      <c r="B370" s="189" t="s">
        <v>485</v>
      </c>
      <c r="C370" s="99">
        <f t="shared" si="31"/>
        <v>3579524.19</v>
      </c>
      <c r="D370" s="103" t="str">
        <f>IF(ISNUMBER('Форма 1'!U370),'Форма 1'!$H370*VLOOKUP('Форма 1'!$F370,'Придельники до 2021'!$B$4:$X$28,'Форма 1'!U$8),"")</f>
        <v/>
      </c>
      <c r="E370" s="103" t="str">
        <f>IF(ISNUMBER('Форма 1'!V370),'Форма 1'!$H370*VLOOKUP('Форма 1'!$F370,'Придельники до 2021'!$B$4:$X$28,'Форма 1'!V$8),"")</f>
        <v/>
      </c>
      <c r="F370" s="103" t="str">
        <f>IF(ISNUMBER('Форма 1'!W370),'Форма 1'!$H370*VLOOKUP('Форма 1'!$F370,'Придельники до 2021'!$B$4:$X$28,'Форма 1'!W$8),"")</f>
        <v/>
      </c>
      <c r="G370" s="103" t="str">
        <f>IF(ISNUMBER('Форма 1'!X370),'Форма 1'!$H370*VLOOKUP('Форма 1'!$F370,'Придельники до 2021'!$B$4:$X$28,'Форма 1'!X$8),"")</f>
        <v/>
      </c>
      <c r="H370" s="103" t="str">
        <f>IF(ISNUMBER('Форма 1'!Y370),'Форма 1'!$H370*VLOOKUP('Форма 1'!$F370,'Придельники до 2021'!$B$4:$X$28,'Форма 1'!Y$8),"")</f>
        <v/>
      </c>
      <c r="I370" s="103" t="str">
        <f>IF(ISNUMBER('Форма 1'!Z370),'Форма 1'!$H370*VLOOKUP('Форма 1'!$F370,'Придельники до 2021'!$B$4:$X$28,'Форма 1'!Z$8),"")</f>
        <v/>
      </c>
      <c r="J370" s="103" t="str">
        <f>IF(ISNUMBER('Форма 1'!AA370),'Форма 1'!$H370*VLOOKUP('Форма 1'!$F370,'Придельники до 2021'!$B$4:$X$28,'Форма 1'!AA$8),"")</f>
        <v/>
      </c>
      <c r="K370" s="90"/>
      <c r="L370" s="87"/>
      <c r="M370" s="103" t="str">
        <f>IF(ISNUMBER('Форма 1'!AD370),'Форма 1'!$H370*VLOOKUP('Форма 1'!$F370,'Придельники до 2021'!$B$4:$X$28,'Форма 1'!AD$8),"")</f>
        <v/>
      </c>
      <c r="N370" s="103" t="str">
        <f>IF(ISBLANK('Форма 1'!$AE370),"",IF('Форма 1'!$AE370=1,'Форма 1'!$H370*VLOOKUP('Форма 1'!$F370,'Придельники до 2021'!$B$4:$X$28,'Форма 1'!$AE$8,0),IF('Форма 1'!$AE370=2,'Форма 1'!$H370*VLOOKUP('Форма 1'!$F370,'Придельники до 2021'!$B$4:$X$28,13,0),IF('Форма 1'!$AE370=3,'Форма 1'!$H370*VLOOKUP('Форма 1'!$F370,'Придельники до 2021'!$B$4:$X$28,12,0)))))</f>
        <v/>
      </c>
      <c r="O370" s="103" t="str">
        <f>IF(ISNUMBER('Форма 1'!AF370),'Форма 1'!$H370*VLOOKUP('Форма 1'!$F370,'Придельники до 2021'!$B$4:$X$28,'Форма 1'!AF$8),"")</f>
        <v/>
      </c>
      <c r="P370" s="87"/>
      <c r="Q370" s="103">
        <f>IF(ISNUMBER('Форма 1'!AH370),'Форма 1'!$H370*VLOOKUP('Форма 1'!$F370,'Придельники до 2021'!$B$4:$X$28,'Форма 1'!AH$8),"")</f>
        <v>3579524.19</v>
      </c>
      <c r="R370" s="103" t="str">
        <f>IF(ISNUMBER('Форма 1'!AI370),'Форма 1'!$H370*VLOOKUP('Форма 1'!$F370,'Придельники до 2021'!$B$4:$X$28,'Форма 1'!AI$8),"")</f>
        <v/>
      </c>
      <c r="S370" s="103" t="str">
        <f>IF(ISNUMBER('Форма 1'!AJ370),'Форма 1'!$H370*VLOOKUP('Форма 1'!$F370,'Придельники до 2021'!$B$4:$X$28,'Форма 1'!AJ$8),"")</f>
        <v/>
      </c>
      <c r="T370" s="87"/>
    </row>
    <row r="371" spans="1:20">
      <c r="A371" s="188">
        <f t="shared" si="30"/>
        <v>81</v>
      </c>
      <c r="B371" s="189" t="s">
        <v>486</v>
      </c>
      <c r="C371" s="99">
        <f t="shared" si="31"/>
        <v>6566666</v>
      </c>
      <c r="D371" s="103" t="str">
        <f>IF(ISNUMBER('Форма 1'!U371),'Форма 1'!$H371*VLOOKUP('Форма 1'!$F371,'Придельники до 2021'!$B$4:$X$28,'Форма 1'!U$8),"")</f>
        <v/>
      </c>
      <c r="E371" s="103" t="str">
        <f>IF(ISNUMBER('Форма 1'!V371),'Форма 1'!$H371*VLOOKUP('Форма 1'!$F371,'Придельники до 2021'!$B$4:$X$28,'Форма 1'!V$8),"")</f>
        <v/>
      </c>
      <c r="F371" s="103" t="str">
        <f>IF(ISNUMBER('Форма 1'!W371),'Форма 1'!$H371*VLOOKUP('Форма 1'!$F371,'Придельники до 2021'!$B$4:$X$28,'Форма 1'!W$8),"")</f>
        <v/>
      </c>
      <c r="G371" s="103" t="str">
        <f>IF(ISNUMBER('Форма 1'!X371),'Форма 1'!$H371*VLOOKUP('Форма 1'!$F371,'Придельники до 2021'!$B$4:$X$28,'Форма 1'!X$8),"")</f>
        <v/>
      </c>
      <c r="H371" s="103" t="str">
        <f>IF(ISNUMBER('Форма 1'!Y371),'Форма 1'!$H371*VLOOKUP('Форма 1'!$F371,'Придельники до 2021'!$B$4:$X$28,'Форма 1'!Y$8),"")</f>
        <v/>
      </c>
      <c r="I371" s="103" t="str">
        <f>IF(ISNUMBER('Форма 1'!Z371),'Форма 1'!$H371*VLOOKUP('Форма 1'!$F371,'Придельники до 2021'!$B$4:$X$28,'Форма 1'!Z$8),"")</f>
        <v/>
      </c>
      <c r="J371" s="103" t="str">
        <f>IF(ISNUMBER('Форма 1'!AA371),'Форма 1'!$H371*VLOOKUP('Форма 1'!$F371,'Придельники до 2021'!$B$4:$X$28,'Форма 1'!AA$8),"")</f>
        <v/>
      </c>
      <c r="K371" s="90">
        <v>2</v>
      </c>
      <c r="L371" s="87">
        <f>3204094+3362572</f>
        <v>6566666</v>
      </c>
      <c r="M371" s="103" t="str">
        <f>IF(ISNUMBER('Форма 1'!AD371),'Форма 1'!$H371*VLOOKUP('Форма 1'!$F371,'Придельники до 2021'!$B$4:$X$28,'Форма 1'!AD$8),"")</f>
        <v/>
      </c>
      <c r="N371" s="103" t="str">
        <f>IF(ISBLANK('Форма 1'!$AE371),"",IF('Форма 1'!$AE371=1,'Форма 1'!$H371*VLOOKUP('Форма 1'!$F371,'Придельники до 2021'!$B$4:$X$28,'Форма 1'!$AE$8,0),IF('Форма 1'!$AE371=2,'Форма 1'!$H371*VLOOKUP('Форма 1'!$F371,'Придельники до 2021'!$B$4:$X$28,13,0),IF('Форма 1'!$AE371=3,'Форма 1'!$H371*VLOOKUP('Форма 1'!$F371,'Придельники до 2021'!$B$4:$X$28,12,0)))))</f>
        <v/>
      </c>
      <c r="O371" s="103" t="str">
        <f>IF(ISNUMBER('Форма 1'!AF371),'Форма 1'!$H371*VLOOKUP('Форма 1'!$F371,'Придельники до 2021'!$B$4:$X$28,'Форма 1'!AF$8),"")</f>
        <v/>
      </c>
      <c r="P371" s="87"/>
      <c r="Q371" s="103" t="str">
        <f>IF(ISNUMBER('Форма 1'!AH371),'Форма 1'!$H371*VLOOKUP('Форма 1'!$F371,'Придельники до 2021'!$B$4:$X$28,'Форма 1'!AH$8),"")</f>
        <v/>
      </c>
      <c r="R371" s="103" t="str">
        <f>IF(ISNUMBER('Форма 1'!AI371),'Форма 1'!$H371*VLOOKUP('Форма 1'!$F371,'Придельники до 2021'!$B$4:$X$28,'Форма 1'!AI$8),"")</f>
        <v/>
      </c>
      <c r="S371" s="103" t="str">
        <f>IF(ISNUMBER('Форма 1'!AJ371),'Форма 1'!$H371*VLOOKUP('Форма 1'!$F371,'Придельники до 2021'!$B$4:$X$28,'Форма 1'!AJ$8),"")</f>
        <v/>
      </c>
      <c r="T371" s="87"/>
    </row>
    <row r="372" spans="1:20">
      <c r="A372" s="188">
        <f t="shared" si="30"/>
        <v>82</v>
      </c>
      <c r="B372" s="189" t="s">
        <v>487</v>
      </c>
      <c r="C372" s="99">
        <f t="shared" si="31"/>
        <v>4259579.875</v>
      </c>
      <c r="D372" s="103">
        <f>IF(ISNUMBER('Форма 1'!U372),'Форма 1'!$H372*VLOOKUP('Форма 1'!$F372,'Придельники до 2021'!$B$4:$X$28,'Форма 1'!U$8),"")</f>
        <v>4244642.0650000004</v>
      </c>
      <c r="E372" s="103" t="str">
        <f>IF(ISNUMBER('Форма 1'!V372),'Форма 1'!$H372*VLOOKUP('Форма 1'!$F372,'Придельники до 2021'!$B$4:$X$28,'Форма 1'!V$8),"")</f>
        <v/>
      </c>
      <c r="F372" s="103" t="str">
        <f>IF(ISNUMBER('Форма 1'!W372),'Форма 1'!$H372*VLOOKUP('Форма 1'!$F372,'Придельники до 2021'!$B$4:$X$28,'Форма 1'!W$8),"")</f>
        <v/>
      </c>
      <c r="G372" s="103" t="str">
        <f>IF(ISNUMBER('Форма 1'!X372),'Форма 1'!$H372*VLOOKUP('Форма 1'!$F372,'Придельники до 2021'!$B$4:$X$28,'Форма 1'!X$8),"")</f>
        <v/>
      </c>
      <c r="H372" s="103" t="str">
        <f>IF(ISNUMBER('Форма 1'!Y372),'Форма 1'!$H372*VLOOKUP('Форма 1'!$F372,'Придельники до 2021'!$B$4:$X$28,'Форма 1'!Y$8),"")</f>
        <v/>
      </c>
      <c r="I372" s="103" t="str">
        <f>IF(ISNUMBER('Форма 1'!Z372),'Форма 1'!$H372*VLOOKUP('Форма 1'!$F372,'Придельники до 2021'!$B$4:$X$28,'Форма 1'!Z$8),"")</f>
        <v/>
      </c>
      <c r="J372" s="103" t="str">
        <f>IF(ISNUMBER('Форма 1'!AA372),'Форма 1'!$H372*VLOOKUP('Форма 1'!$F372,'Придельники до 2021'!$B$4:$X$28,'Форма 1'!AA$8),"")</f>
        <v/>
      </c>
      <c r="K372" s="90"/>
      <c r="L372" s="87"/>
      <c r="M372" s="103" t="str">
        <f>IF(ISNUMBER('Форма 1'!AD372),'Форма 1'!$H372*VLOOKUP('Форма 1'!$F372,'Придельники до 2021'!$B$4:$X$28,'Форма 1'!AD$8),"")</f>
        <v/>
      </c>
      <c r="N372" s="103" t="str">
        <f>IF(ISBLANK('Форма 1'!$AE372),"",IF('Форма 1'!$AE372=1,'Форма 1'!$H372*VLOOKUP('Форма 1'!$F372,'Придельники до 2021'!$B$4:$X$28,'Форма 1'!$AE$8,0),IF('Форма 1'!$AE372=2,'Форма 1'!$H372*VLOOKUP('Форма 1'!$F372,'Придельники до 2021'!$B$4:$X$28,13,0),IF('Форма 1'!$AE372=3,'Форма 1'!$H372*VLOOKUP('Форма 1'!$F372,'Придельники до 2021'!$B$4:$X$28,12,0)))))</f>
        <v/>
      </c>
      <c r="O372" s="103" t="str">
        <f>IF(ISNUMBER('Форма 1'!AF372),'Форма 1'!$H372*VLOOKUP('Форма 1'!$F372,'Придельники до 2021'!$B$4:$X$28,'Форма 1'!AF$8),"")</f>
        <v/>
      </c>
      <c r="P372" s="87">
        <v>14937.81</v>
      </c>
      <c r="Q372" s="103" t="str">
        <f>IF(ISNUMBER('Форма 1'!AH372),'Форма 1'!$H372*VLOOKUP('Форма 1'!$F372,'Придельники до 2021'!$B$4:$X$28,'Форма 1'!AH$8),"")</f>
        <v/>
      </c>
      <c r="R372" s="103" t="str">
        <f>IF(ISNUMBER('Форма 1'!AI372),'Форма 1'!$H372*VLOOKUP('Форма 1'!$F372,'Придельники до 2021'!$B$4:$X$28,'Форма 1'!AI$8),"")</f>
        <v/>
      </c>
      <c r="S372" s="103" t="str">
        <f>IF(ISNUMBER('Форма 1'!AJ372),'Форма 1'!$H372*VLOOKUP('Форма 1'!$F372,'Придельники до 2021'!$B$4:$X$28,'Форма 1'!AJ$8),"")</f>
        <v/>
      </c>
      <c r="T372" s="87"/>
    </row>
    <row r="373" spans="1:20">
      <c r="A373" s="188">
        <f t="shared" si="30"/>
        <v>83</v>
      </c>
      <c r="B373" s="189" t="s">
        <v>488</v>
      </c>
      <c r="C373" s="99">
        <f>SUM(D373:J373,L373:T373)</f>
        <v>1425095.588</v>
      </c>
      <c r="D373" s="103">
        <f>IF(ISNUMBER('Форма 1'!U373),'Форма 1'!$H373*VLOOKUP('Форма 1'!$F373,'Придельники до 2021'!$B$4:$X$28,'Форма 1'!U$8),"")</f>
        <v>1425095.588</v>
      </c>
      <c r="E373" s="103" t="str">
        <f>IF(ISNUMBER('Форма 1'!V373),'Форма 1'!$H373*VLOOKUP('Форма 1'!$F373,'Придельники до 2021'!$B$4:$X$28,'Форма 1'!V$8),"")</f>
        <v/>
      </c>
      <c r="F373" s="103" t="str">
        <f>IF(ISNUMBER('Форма 1'!W373),'Форма 1'!$H373*VLOOKUP('Форма 1'!$F373,'Придельники до 2021'!$B$4:$X$28,'Форма 1'!W$8),"")</f>
        <v/>
      </c>
      <c r="G373" s="103" t="str">
        <f>IF(ISNUMBER('Форма 1'!X373),'Форма 1'!$H373*VLOOKUP('Форма 1'!$F373,'Придельники до 2021'!$B$4:$X$28,'Форма 1'!X$8),"")</f>
        <v/>
      </c>
      <c r="H373" s="103" t="str">
        <f>IF(ISNUMBER('Форма 1'!Y373),'Форма 1'!$H373*VLOOKUP('Форма 1'!$F373,'Придельники до 2021'!$B$4:$X$28,'Форма 1'!Y$8),"")</f>
        <v/>
      </c>
      <c r="I373" s="103" t="str">
        <f>IF(ISNUMBER('Форма 1'!Z373),'Форма 1'!$H373*VLOOKUP('Форма 1'!$F373,'Придельники до 2021'!$B$4:$X$28,'Форма 1'!Z$8),"")</f>
        <v/>
      </c>
      <c r="J373" s="103" t="str">
        <f>IF(ISNUMBER('Форма 1'!AA373),'Форма 1'!$H373*VLOOKUP('Форма 1'!$F373,'Придельники до 2021'!$B$4:$X$28,'Форма 1'!AA$8),"")</f>
        <v/>
      </c>
      <c r="K373" s="90"/>
      <c r="L373" s="87"/>
      <c r="M373" s="103" t="str">
        <f>IF(ISNUMBER('Форма 1'!AD373),'Форма 1'!$H373*VLOOKUP('Форма 1'!$F373,'Придельники до 2021'!$B$4:$X$28,'Форма 1'!AD$8),"")</f>
        <v/>
      </c>
      <c r="N373" s="103" t="str">
        <f>IF(ISBLANK('Форма 1'!$AE373),"",IF('Форма 1'!$AE373=1,'Форма 1'!$H373*VLOOKUP('Форма 1'!$F373,'Придельники до 2021'!$B$4:$X$28,'Форма 1'!$AE$8,0),IF('Форма 1'!$AE373=2,'Форма 1'!$H373*VLOOKUP('Форма 1'!$F373,'Придельники до 2021'!$B$4:$X$28,13,0),IF('Форма 1'!$AE373=3,'Форма 1'!$H373*VLOOKUP('Форма 1'!$F373,'Придельники до 2021'!$B$4:$X$28,12,0)))))</f>
        <v/>
      </c>
      <c r="O373" s="103" t="str">
        <f>IF(ISNUMBER('Форма 1'!AF373),'Форма 1'!$H373*VLOOKUP('Форма 1'!$F373,'Придельники до 2021'!$B$4:$X$28,'Форма 1'!AF$8),"")</f>
        <v/>
      </c>
      <c r="P373" s="87"/>
      <c r="Q373" s="103" t="str">
        <f>IF(ISNUMBER('Форма 1'!AH373),'Форма 1'!$H373*VLOOKUP('Форма 1'!$F373,'Придельники до 2021'!$B$4:$X$28,'Форма 1'!AH$8),"")</f>
        <v/>
      </c>
      <c r="R373" s="103" t="str">
        <f>IF(ISNUMBER('Форма 1'!AI373),'Форма 1'!$H373*VLOOKUP('Форма 1'!$F373,'Придельники до 2021'!$B$4:$X$28,'Форма 1'!AI$8),"")</f>
        <v/>
      </c>
      <c r="S373" s="103" t="str">
        <f>IF(ISNUMBER('Форма 1'!AJ373),'Форма 1'!$H373*VLOOKUP('Форма 1'!$F373,'Придельники до 2021'!$B$4:$X$28,'Форма 1'!AJ$8),"")</f>
        <v/>
      </c>
      <c r="T373" s="87"/>
    </row>
    <row r="374" spans="1:20">
      <c r="A374" s="188">
        <f t="shared" si="30"/>
        <v>84</v>
      </c>
      <c r="B374" s="195" t="s">
        <v>489</v>
      </c>
      <c r="C374" s="99">
        <f>SUM(D374:J374,L374:T374)</f>
        <v>3081200.7134000002</v>
      </c>
      <c r="D374" s="103">
        <f>IF(ISNUMBER('Форма 1'!U374),'Форма 1'!$H374*VLOOKUP('Форма 1'!$F374,'Придельники до 2021'!$B$4:$X$28,'Форма 1'!U$8),"")</f>
        <v>3081200.7134000002</v>
      </c>
      <c r="E374" s="103" t="str">
        <f>IF(ISNUMBER('Форма 1'!V374),'Форма 1'!$H374*VLOOKUP('Форма 1'!$F374,'Придельники до 2021'!$B$4:$X$28,'Форма 1'!V$8),"")</f>
        <v/>
      </c>
      <c r="F374" s="103" t="str">
        <f>IF(ISNUMBER('Форма 1'!W374),'Форма 1'!$H374*VLOOKUP('Форма 1'!$F374,'Придельники до 2021'!$B$4:$X$28,'Форма 1'!W$8),"")</f>
        <v/>
      </c>
      <c r="G374" s="103" t="str">
        <f>IF(ISNUMBER('Форма 1'!X374),'Форма 1'!$H374*VLOOKUP('Форма 1'!$F374,'Придельники до 2021'!$B$4:$X$28,'Форма 1'!X$8),"")</f>
        <v/>
      </c>
      <c r="H374" s="103" t="str">
        <f>IF(ISNUMBER('Форма 1'!Y374),'Форма 1'!$H374*VLOOKUP('Форма 1'!$F374,'Придельники до 2021'!$B$4:$X$28,'Форма 1'!Y$8),"")</f>
        <v/>
      </c>
      <c r="I374" s="103" t="str">
        <f>IF(ISNUMBER('Форма 1'!Z374),'Форма 1'!$H374*VLOOKUP('Форма 1'!$F374,'Придельники до 2021'!$B$4:$X$28,'Форма 1'!Z$8),"")</f>
        <v/>
      </c>
      <c r="J374" s="103" t="str">
        <f>IF(ISNUMBER('Форма 1'!AA374),'Форма 1'!$H374*VLOOKUP('Форма 1'!$F374,'Придельники до 2021'!$B$4:$X$28,'Форма 1'!AA$8),"")</f>
        <v/>
      </c>
      <c r="K374" s="90"/>
      <c r="L374" s="87"/>
      <c r="M374" s="103" t="str">
        <f>IF(ISNUMBER('Форма 1'!AD374),'Форма 1'!$H374*VLOOKUP('Форма 1'!$F374,'Придельники до 2021'!$B$4:$X$28,'Форма 1'!AD$8),"")</f>
        <v/>
      </c>
      <c r="N374" s="103" t="str">
        <f>IF(ISBLANK('Форма 1'!$AE374),"",IF('Форма 1'!$AE374=1,'Форма 1'!$H374*VLOOKUP('Форма 1'!$F374,'Придельники до 2021'!$B$4:$X$28,'Форма 1'!$AE$8,0),IF('Форма 1'!$AE374=2,'Форма 1'!$H374*VLOOKUP('Форма 1'!$F374,'Придельники до 2021'!$B$4:$X$28,13,0),IF('Форма 1'!$AE374=3,'Форма 1'!$H374*VLOOKUP('Форма 1'!$F374,'Придельники до 2021'!$B$4:$X$28,12,0)))))</f>
        <v/>
      </c>
      <c r="O374" s="103" t="str">
        <f>IF(ISNUMBER('Форма 1'!AF374),'Форма 1'!$H374*VLOOKUP('Форма 1'!$F374,'Придельники до 2021'!$B$4:$X$28,'Форма 1'!AF$8),"")</f>
        <v/>
      </c>
      <c r="P374" s="87"/>
      <c r="Q374" s="103" t="str">
        <f>IF(ISNUMBER('Форма 1'!AH374),'Форма 1'!$H374*VLOOKUP('Форма 1'!$F374,'Придельники до 2021'!$B$4:$X$28,'Форма 1'!AH$8),"")</f>
        <v/>
      </c>
      <c r="R374" s="103" t="str">
        <f>IF(ISNUMBER('Форма 1'!AI374),'Форма 1'!$H374*VLOOKUP('Форма 1'!$F374,'Придельники до 2021'!$B$4:$X$28,'Форма 1'!AI$8),"")</f>
        <v/>
      </c>
      <c r="S374" s="103" t="str">
        <f>IF(ISNUMBER('Форма 1'!AJ374),'Форма 1'!$H374*VLOOKUP('Форма 1'!$F374,'Придельники до 2021'!$B$4:$X$28,'Форма 1'!AJ$8),"")</f>
        <v/>
      </c>
      <c r="T374" s="87"/>
    </row>
    <row r="375" spans="1:20">
      <c r="A375" s="188">
        <f t="shared" si="30"/>
        <v>85</v>
      </c>
      <c r="B375" s="189" t="s">
        <v>490</v>
      </c>
      <c r="C375" s="99">
        <f t="shared" si="31"/>
        <v>2353739.7519999999</v>
      </c>
      <c r="D375" s="103">
        <f>IF(ISNUMBER('Форма 1'!U375),'Форма 1'!$H375*VLOOKUP('Форма 1'!$F375,'Придельники до 2021'!$B$4:$X$28,'Форма 1'!U$8),"")</f>
        <v>2353739.7519999999</v>
      </c>
      <c r="E375" s="103" t="str">
        <f>IF(ISNUMBER('Форма 1'!V375),'Форма 1'!$H375*VLOOKUP('Форма 1'!$F375,'Придельники до 2021'!$B$4:$X$28,'Форма 1'!V$8),"")</f>
        <v/>
      </c>
      <c r="F375" s="103" t="str">
        <f>IF(ISNUMBER('Форма 1'!W375),'Форма 1'!$H375*VLOOKUP('Форма 1'!$F375,'Придельники до 2021'!$B$4:$X$28,'Форма 1'!W$8),"")</f>
        <v/>
      </c>
      <c r="G375" s="103" t="str">
        <f>IF(ISNUMBER('Форма 1'!X375),'Форма 1'!$H375*VLOOKUP('Форма 1'!$F375,'Придельники до 2021'!$B$4:$X$28,'Форма 1'!X$8),"")</f>
        <v/>
      </c>
      <c r="H375" s="103" t="str">
        <f>IF(ISNUMBER('Форма 1'!Y375),'Форма 1'!$H375*VLOOKUP('Форма 1'!$F375,'Придельники до 2021'!$B$4:$X$28,'Форма 1'!Y$8),"")</f>
        <v/>
      </c>
      <c r="I375" s="103" t="str">
        <f>IF(ISNUMBER('Форма 1'!Z375),'Форма 1'!$H375*VLOOKUP('Форма 1'!$F375,'Придельники до 2021'!$B$4:$X$28,'Форма 1'!Z$8),"")</f>
        <v/>
      </c>
      <c r="J375" s="103" t="str">
        <f>IF(ISNUMBER('Форма 1'!AA375),'Форма 1'!$H375*VLOOKUP('Форма 1'!$F375,'Придельники до 2021'!$B$4:$X$28,'Форма 1'!AA$8),"")</f>
        <v/>
      </c>
      <c r="K375" s="90"/>
      <c r="L375" s="87"/>
      <c r="M375" s="103" t="str">
        <f>IF(ISNUMBER('Форма 1'!AD375),'Форма 1'!$H375*VLOOKUP('Форма 1'!$F375,'Придельники до 2021'!$B$4:$X$28,'Форма 1'!AD$8),"")</f>
        <v/>
      </c>
      <c r="N375" s="103" t="str">
        <f>IF(ISBLANK('Форма 1'!$AE375),"",IF('Форма 1'!$AE375=1,'Форма 1'!$H375*VLOOKUP('Форма 1'!$F375,'Придельники до 2021'!$B$4:$X$28,'Форма 1'!$AE$8,0),IF('Форма 1'!$AE375=2,'Форма 1'!$H375*VLOOKUP('Форма 1'!$F375,'Придельники до 2021'!$B$4:$X$28,13,0),IF('Форма 1'!$AE375=3,'Форма 1'!$H375*VLOOKUP('Форма 1'!$F375,'Придельники до 2021'!$B$4:$X$28,12,0)))))</f>
        <v/>
      </c>
      <c r="O375" s="103" t="str">
        <f>IF(ISNUMBER('Форма 1'!AF375),'Форма 1'!$H375*VLOOKUP('Форма 1'!$F375,'Придельники до 2021'!$B$4:$X$28,'Форма 1'!AF$8),"")</f>
        <v/>
      </c>
      <c r="P375" s="87"/>
      <c r="Q375" s="103" t="str">
        <f>IF(ISNUMBER('Форма 1'!AH375),'Форма 1'!$H375*VLOOKUP('Форма 1'!$F375,'Придельники до 2021'!$B$4:$X$28,'Форма 1'!AH$8),"")</f>
        <v/>
      </c>
      <c r="R375" s="103" t="str">
        <f>IF(ISNUMBER('Форма 1'!AI375),'Форма 1'!$H375*VLOOKUP('Форма 1'!$F375,'Придельники до 2021'!$B$4:$X$28,'Форма 1'!AI$8),"")</f>
        <v/>
      </c>
      <c r="S375" s="103" t="str">
        <f>IF(ISNUMBER('Форма 1'!AJ375),'Форма 1'!$H375*VLOOKUP('Форма 1'!$F375,'Придельники до 2021'!$B$4:$X$28,'Форма 1'!AJ$8),"")</f>
        <v/>
      </c>
      <c r="T375" s="87"/>
    </row>
    <row r="376" spans="1:20">
      <c r="A376" s="188">
        <f t="shared" si="30"/>
        <v>86</v>
      </c>
      <c r="B376" s="189" t="s">
        <v>491</v>
      </c>
      <c r="C376" s="99">
        <f t="shared" si="31"/>
        <v>1149852.9140000001</v>
      </c>
      <c r="D376" s="103">
        <f>IF(ISNUMBER('Форма 1'!U376),'Форма 1'!$H376*VLOOKUP('Форма 1'!$F376,'Придельники до 2021'!$B$4:$X$28,'Форма 1'!U$8),"")</f>
        <v>1149852.9140000001</v>
      </c>
      <c r="E376" s="103" t="str">
        <f>IF(ISNUMBER('Форма 1'!V376),'Форма 1'!$H376*VLOOKUP('Форма 1'!$F376,'Придельники до 2021'!$B$4:$X$28,'Форма 1'!V$8),"")</f>
        <v/>
      </c>
      <c r="F376" s="103" t="str">
        <f>IF(ISNUMBER('Форма 1'!W376),'Форма 1'!$H376*VLOOKUP('Форма 1'!$F376,'Придельники до 2021'!$B$4:$X$28,'Форма 1'!W$8),"")</f>
        <v/>
      </c>
      <c r="G376" s="103" t="str">
        <f>IF(ISNUMBER('Форма 1'!X376),'Форма 1'!$H376*VLOOKUP('Форма 1'!$F376,'Придельники до 2021'!$B$4:$X$28,'Форма 1'!X$8),"")</f>
        <v/>
      </c>
      <c r="H376" s="103" t="str">
        <f>IF(ISNUMBER('Форма 1'!Y376),'Форма 1'!$H376*VLOOKUP('Форма 1'!$F376,'Придельники до 2021'!$B$4:$X$28,'Форма 1'!Y$8),"")</f>
        <v/>
      </c>
      <c r="I376" s="103" t="str">
        <f>IF(ISNUMBER('Форма 1'!Z376),'Форма 1'!$H376*VLOOKUP('Форма 1'!$F376,'Придельники до 2021'!$B$4:$X$28,'Форма 1'!Z$8),"")</f>
        <v/>
      </c>
      <c r="J376" s="103" t="str">
        <f>IF(ISNUMBER('Форма 1'!AA376),'Форма 1'!$H376*VLOOKUP('Форма 1'!$F376,'Придельники до 2021'!$B$4:$X$28,'Форма 1'!AA$8),"")</f>
        <v/>
      </c>
      <c r="K376" s="90"/>
      <c r="L376" s="87"/>
      <c r="M376" s="103" t="str">
        <f>IF(ISNUMBER('Форма 1'!AD376),'Форма 1'!$H376*VLOOKUP('Форма 1'!$F376,'Придельники до 2021'!$B$4:$X$28,'Форма 1'!AD$8),"")</f>
        <v/>
      </c>
      <c r="N376" s="103" t="str">
        <f>IF(ISBLANK('Форма 1'!$AE376),"",IF('Форма 1'!$AE376=1,'Форма 1'!$H376*VLOOKUP('Форма 1'!$F376,'Придельники до 2021'!$B$4:$X$28,'Форма 1'!$AE$8,0),IF('Форма 1'!$AE376=2,'Форма 1'!$H376*VLOOKUP('Форма 1'!$F376,'Придельники до 2021'!$B$4:$X$28,13,0),IF('Форма 1'!$AE376=3,'Форма 1'!$H376*VLOOKUP('Форма 1'!$F376,'Придельники до 2021'!$B$4:$X$28,12,0)))))</f>
        <v/>
      </c>
      <c r="O376" s="103" t="str">
        <f>IF(ISNUMBER('Форма 1'!AF376),'Форма 1'!$H376*VLOOKUP('Форма 1'!$F376,'Придельники до 2021'!$B$4:$X$28,'Форма 1'!AF$8),"")</f>
        <v/>
      </c>
      <c r="P376" s="87"/>
      <c r="Q376" s="103" t="str">
        <f>IF(ISNUMBER('Форма 1'!AH376),'Форма 1'!$H376*VLOOKUP('Форма 1'!$F376,'Придельники до 2021'!$B$4:$X$28,'Форма 1'!AH$8),"")</f>
        <v/>
      </c>
      <c r="R376" s="103" t="str">
        <f>IF(ISNUMBER('Форма 1'!AI376),'Форма 1'!$H376*VLOOKUP('Форма 1'!$F376,'Придельники до 2021'!$B$4:$X$28,'Форма 1'!AI$8),"")</f>
        <v/>
      </c>
      <c r="S376" s="103" t="str">
        <f>IF(ISNUMBER('Форма 1'!AJ376),'Форма 1'!$H376*VLOOKUP('Форма 1'!$F376,'Придельники до 2021'!$B$4:$X$28,'Форма 1'!AJ$8),"")</f>
        <v/>
      </c>
      <c r="T376" s="87"/>
    </row>
    <row r="377" spans="1:20">
      <c r="A377" s="188">
        <f t="shared" si="30"/>
        <v>87</v>
      </c>
      <c r="B377" s="189" t="s">
        <v>492</v>
      </c>
      <c r="C377" s="99">
        <f t="shared" si="31"/>
        <v>462876.87600000005</v>
      </c>
      <c r="D377" s="103">
        <f>IF(ISNUMBER('Форма 1'!U377),'Форма 1'!$H377*VLOOKUP('Форма 1'!$F377,'Придельники до 2021'!$B$4:$X$28,'Форма 1'!U$8),"")</f>
        <v>462876.87600000005</v>
      </c>
      <c r="E377" s="103" t="str">
        <f>IF(ISNUMBER('Форма 1'!V377),'Форма 1'!$H377*VLOOKUP('Форма 1'!$F377,'Придельники до 2021'!$B$4:$X$28,'Форма 1'!V$8),"")</f>
        <v/>
      </c>
      <c r="F377" s="103" t="str">
        <f>IF(ISNUMBER('Форма 1'!W377),'Форма 1'!$H377*VLOOKUP('Форма 1'!$F377,'Придельники до 2021'!$B$4:$X$28,'Форма 1'!W$8),"")</f>
        <v/>
      </c>
      <c r="G377" s="103" t="str">
        <f>IF(ISNUMBER('Форма 1'!X377),'Форма 1'!$H377*VLOOKUP('Форма 1'!$F377,'Придельники до 2021'!$B$4:$X$28,'Форма 1'!X$8),"")</f>
        <v/>
      </c>
      <c r="H377" s="103" t="str">
        <f>IF(ISNUMBER('Форма 1'!Y377),'Форма 1'!$H377*VLOOKUP('Форма 1'!$F377,'Придельники до 2021'!$B$4:$X$28,'Форма 1'!Y$8),"")</f>
        <v/>
      </c>
      <c r="I377" s="103" t="str">
        <f>IF(ISNUMBER('Форма 1'!Z377),'Форма 1'!$H377*VLOOKUP('Форма 1'!$F377,'Придельники до 2021'!$B$4:$X$28,'Форма 1'!Z$8),"")</f>
        <v/>
      </c>
      <c r="J377" s="103" t="str">
        <f>IF(ISNUMBER('Форма 1'!AA377),'Форма 1'!$H377*VLOOKUP('Форма 1'!$F377,'Придельники до 2021'!$B$4:$X$28,'Форма 1'!AA$8),"")</f>
        <v/>
      </c>
      <c r="K377" s="90"/>
      <c r="L377" s="87"/>
      <c r="M377" s="103" t="str">
        <f>IF(ISNUMBER('Форма 1'!AD377),'Форма 1'!$H377*VLOOKUP('Форма 1'!$F377,'Придельники до 2021'!$B$4:$X$28,'Форма 1'!AD$8),"")</f>
        <v/>
      </c>
      <c r="N377" s="103" t="str">
        <f>IF(ISBLANK('Форма 1'!$AE377),"",IF('Форма 1'!$AE377=1,'Форма 1'!$H377*VLOOKUP('Форма 1'!$F377,'Придельники до 2021'!$B$4:$X$28,'Форма 1'!$AE$8,0),IF('Форма 1'!$AE377=2,'Форма 1'!$H377*VLOOKUP('Форма 1'!$F377,'Придельники до 2021'!$B$4:$X$28,13,0),IF('Форма 1'!$AE377=3,'Форма 1'!$H377*VLOOKUP('Форма 1'!$F377,'Придельники до 2021'!$B$4:$X$28,12,0)))))</f>
        <v/>
      </c>
      <c r="O377" s="103" t="str">
        <f>IF(ISNUMBER('Форма 1'!AF377),'Форма 1'!$H377*VLOOKUP('Форма 1'!$F377,'Придельники до 2021'!$B$4:$X$28,'Форма 1'!AF$8),"")</f>
        <v/>
      </c>
      <c r="P377" s="87"/>
      <c r="Q377" s="103" t="str">
        <f>IF(ISNUMBER('Форма 1'!AH377),'Форма 1'!$H377*VLOOKUP('Форма 1'!$F377,'Придельники до 2021'!$B$4:$X$28,'Форма 1'!AH$8),"")</f>
        <v/>
      </c>
      <c r="R377" s="103" t="str">
        <f>IF(ISNUMBER('Форма 1'!AI377),'Форма 1'!$H377*VLOOKUP('Форма 1'!$F377,'Придельники до 2021'!$B$4:$X$28,'Форма 1'!AI$8),"")</f>
        <v/>
      </c>
      <c r="S377" s="103" t="str">
        <f>IF(ISNUMBER('Форма 1'!AJ377),'Форма 1'!$H377*VLOOKUP('Форма 1'!$F377,'Придельники до 2021'!$B$4:$X$28,'Форма 1'!AJ$8),"")</f>
        <v/>
      </c>
      <c r="T377" s="87"/>
    </row>
    <row r="378" spans="1:20">
      <c r="A378" s="188">
        <f t="shared" si="30"/>
        <v>88</v>
      </c>
      <c r="B378" s="189" t="s">
        <v>493</v>
      </c>
      <c r="C378" s="99">
        <f t="shared" si="31"/>
        <v>3671445.9590000003</v>
      </c>
      <c r="D378" s="103">
        <f>IF(ISNUMBER('Форма 1'!U378),'Форма 1'!$H378*VLOOKUP('Форма 1'!$F378,'Придельники до 2021'!$B$4:$X$28,'Форма 1'!U$8),"")</f>
        <v>3671445.9590000003</v>
      </c>
      <c r="E378" s="103" t="str">
        <f>IF(ISNUMBER('Форма 1'!V378),'Форма 1'!$H378*VLOOKUP('Форма 1'!$F378,'Придельники до 2021'!$B$4:$X$28,'Форма 1'!V$8),"")</f>
        <v/>
      </c>
      <c r="F378" s="103" t="str">
        <f>IF(ISNUMBER('Форма 1'!W378),'Форма 1'!$H378*VLOOKUP('Форма 1'!$F378,'Придельники до 2021'!$B$4:$X$28,'Форма 1'!W$8),"")</f>
        <v/>
      </c>
      <c r="G378" s="103" t="str">
        <f>IF(ISNUMBER('Форма 1'!X378),'Форма 1'!$H378*VLOOKUP('Форма 1'!$F378,'Придельники до 2021'!$B$4:$X$28,'Форма 1'!X$8),"")</f>
        <v/>
      </c>
      <c r="H378" s="103" t="str">
        <f>IF(ISNUMBER('Форма 1'!Y378),'Форма 1'!$H378*VLOOKUP('Форма 1'!$F378,'Придельники до 2021'!$B$4:$X$28,'Форма 1'!Y$8),"")</f>
        <v/>
      </c>
      <c r="I378" s="103" t="str">
        <f>IF(ISNUMBER('Форма 1'!Z378),'Форма 1'!$H378*VLOOKUP('Форма 1'!$F378,'Придельники до 2021'!$B$4:$X$28,'Форма 1'!Z$8),"")</f>
        <v/>
      </c>
      <c r="J378" s="103" t="str">
        <f>IF(ISNUMBER('Форма 1'!AA378),'Форма 1'!$H378*VLOOKUP('Форма 1'!$F378,'Придельники до 2021'!$B$4:$X$28,'Форма 1'!AA$8),"")</f>
        <v/>
      </c>
      <c r="K378" s="90"/>
      <c r="L378" s="87"/>
      <c r="M378" s="103" t="str">
        <f>IF(ISNUMBER('Форма 1'!AD378),'Форма 1'!$H378*VLOOKUP('Форма 1'!$F378,'Придельники до 2021'!$B$4:$X$28,'Форма 1'!AD$8),"")</f>
        <v/>
      </c>
      <c r="N378" s="103" t="str">
        <f>IF(ISBLANK('Форма 1'!$AE378),"",IF('Форма 1'!$AE378=1,'Форма 1'!$H378*VLOOKUP('Форма 1'!$F378,'Придельники до 2021'!$B$4:$X$28,'Форма 1'!$AE$8,0),IF('Форма 1'!$AE378=2,'Форма 1'!$H378*VLOOKUP('Форма 1'!$F378,'Придельники до 2021'!$B$4:$X$28,13,0),IF('Форма 1'!$AE378=3,'Форма 1'!$H378*VLOOKUP('Форма 1'!$F378,'Придельники до 2021'!$B$4:$X$28,12,0)))))</f>
        <v/>
      </c>
      <c r="O378" s="103" t="str">
        <f>IF(ISNUMBER('Форма 1'!AF378),'Форма 1'!$H378*VLOOKUP('Форма 1'!$F378,'Придельники до 2021'!$B$4:$X$28,'Форма 1'!AF$8),"")</f>
        <v/>
      </c>
      <c r="P378" s="87"/>
      <c r="Q378" s="103" t="str">
        <f>IF(ISNUMBER('Форма 1'!AH378),'Форма 1'!$H378*VLOOKUP('Форма 1'!$F378,'Придельники до 2021'!$B$4:$X$28,'Форма 1'!AH$8),"")</f>
        <v/>
      </c>
      <c r="R378" s="103" t="str">
        <f>IF(ISNUMBER('Форма 1'!AI378),'Форма 1'!$H378*VLOOKUP('Форма 1'!$F378,'Придельники до 2021'!$B$4:$X$28,'Форма 1'!AI$8),"")</f>
        <v/>
      </c>
      <c r="S378" s="103" t="str">
        <f>IF(ISNUMBER('Форма 1'!AJ378),'Форма 1'!$H378*VLOOKUP('Форма 1'!$F378,'Придельники до 2021'!$B$4:$X$28,'Форма 1'!AJ$8),"")</f>
        <v/>
      </c>
      <c r="T378" s="87"/>
    </row>
    <row r="379" spans="1:20">
      <c r="A379" s="188">
        <f t="shared" si="30"/>
        <v>89</v>
      </c>
      <c r="B379" s="189" t="s">
        <v>494</v>
      </c>
      <c r="C379" s="99">
        <f t="shared" si="31"/>
        <v>3584656.32</v>
      </c>
      <c r="D379" s="103" t="str">
        <f>IF(ISNUMBER('Форма 1'!U379),'Форма 1'!$H379*VLOOKUP('Форма 1'!$F379,'Придельники до 2021'!$B$4:$X$28,'Форма 1'!U$8),"")</f>
        <v/>
      </c>
      <c r="E379" s="103" t="str">
        <f>IF(ISNUMBER('Форма 1'!V379),'Форма 1'!$H379*VLOOKUP('Форма 1'!$F379,'Придельники до 2021'!$B$4:$X$28,'Форма 1'!V$8),"")</f>
        <v/>
      </c>
      <c r="F379" s="103" t="str">
        <f>IF(ISNUMBER('Форма 1'!W379),'Форма 1'!$H379*VLOOKUP('Форма 1'!$F379,'Придельники до 2021'!$B$4:$X$28,'Форма 1'!W$8),"")</f>
        <v/>
      </c>
      <c r="G379" s="103">
        <f>IF(ISNUMBER('Форма 1'!X379),'Форма 1'!$H379*VLOOKUP('Форма 1'!$F379,'Придельники до 2021'!$B$4:$X$28,'Форма 1'!X$8),"")</f>
        <v>3584656.32</v>
      </c>
      <c r="H379" s="103" t="str">
        <f>IF(ISNUMBER('Форма 1'!Y379),'Форма 1'!$H379*VLOOKUP('Форма 1'!$F379,'Придельники до 2021'!$B$4:$X$28,'Форма 1'!Y$8),"")</f>
        <v/>
      </c>
      <c r="I379" s="103" t="str">
        <f>IF(ISNUMBER('Форма 1'!Z379),'Форма 1'!$H379*VLOOKUP('Форма 1'!$F379,'Придельники до 2021'!$B$4:$X$28,'Форма 1'!Z$8),"")</f>
        <v/>
      </c>
      <c r="J379" s="103" t="str">
        <f>IF(ISNUMBER('Форма 1'!AA379),'Форма 1'!$H379*VLOOKUP('Форма 1'!$F379,'Придельники до 2021'!$B$4:$X$28,'Форма 1'!AA$8),"")</f>
        <v/>
      </c>
      <c r="K379" s="90"/>
      <c r="L379" s="87"/>
      <c r="M379" s="103" t="str">
        <f>IF(ISNUMBER('Форма 1'!AD379),'Форма 1'!$H379*VLOOKUP('Форма 1'!$F379,'Придельники до 2021'!$B$4:$X$28,'Форма 1'!AD$8),"")</f>
        <v/>
      </c>
      <c r="N379" s="103" t="str">
        <f>IF(ISBLANK('Форма 1'!$AE379),"",IF('Форма 1'!$AE379=1,'Форма 1'!$H379*VLOOKUP('Форма 1'!$F379,'Придельники до 2021'!$B$4:$X$28,'Форма 1'!$AE$8,0),IF('Форма 1'!$AE379=2,'Форма 1'!$H379*VLOOKUP('Форма 1'!$F379,'Придельники до 2021'!$B$4:$X$28,13,0),IF('Форма 1'!$AE379=3,'Форма 1'!$H379*VLOOKUP('Форма 1'!$F379,'Придельники до 2021'!$B$4:$X$28,12,0)))))</f>
        <v/>
      </c>
      <c r="O379" s="103" t="str">
        <f>IF(ISNUMBER('Форма 1'!AF379),'Форма 1'!$H379*VLOOKUP('Форма 1'!$F379,'Придельники до 2021'!$B$4:$X$28,'Форма 1'!AF$8),"")</f>
        <v/>
      </c>
      <c r="P379" s="87"/>
      <c r="Q379" s="103" t="str">
        <f>IF(ISNUMBER('Форма 1'!AH379),'Форма 1'!$H379*VLOOKUP('Форма 1'!$F379,'Придельники до 2021'!$B$4:$X$28,'Форма 1'!AH$8),"")</f>
        <v/>
      </c>
      <c r="R379" s="103" t="str">
        <f>IF(ISNUMBER('Форма 1'!AI379),'Форма 1'!$H379*VLOOKUP('Форма 1'!$F379,'Придельники до 2021'!$B$4:$X$28,'Форма 1'!AI$8),"")</f>
        <v/>
      </c>
      <c r="S379" s="103" t="str">
        <f>IF(ISNUMBER('Форма 1'!AJ379),'Форма 1'!$H379*VLOOKUP('Форма 1'!$F379,'Придельники до 2021'!$B$4:$X$28,'Форма 1'!AJ$8),"")</f>
        <v/>
      </c>
      <c r="T379" s="87"/>
    </row>
    <row r="380" spans="1:20">
      <c r="A380" s="188">
        <f t="shared" si="30"/>
        <v>90</v>
      </c>
      <c r="B380" s="189" t="s">
        <v>495</v>
      </c>
      <c r="C380" s="99">
        <f t="shared" si="31"/>
        <v>36924559.601799995</v>
      </c>
      <c r="D380" s="103" t="str">
        <f>IF(ISNUMBER('Форма 1'!U380),'Форма 1'!$H380*VLOOKUP('Форма 1'!$F380,'Придельники до 2021'!$B$4:$X$28,'Форма 1'!U$8),"")</f>
        <v/>
      </c>
      <c r="E380" s="103" t="str">
        <f>IF(ISNUMBER('Форма 1'!V380),'Форма 1'!$H380*VLOOKUP('Форма 1'!$F380,'Придельники до 2021'!$B$4:$X$28,'Форма 1'!V$8),"")</f>
        <v/>
      </c>
      <c r="F380" s="103" t="str">
        <f>IF(ISNUMBER('Форма 1'!W380),'Форма 1'!$H380*VLOOKUP('Форма 1'!$F380,'Придельники до 2021'!$B$4:$X$28,'Форма 1'!W$8),"")</f>
        <v/>
      </c>
      <c r="G380" s="103" t="str">
        <f>IF(ISNUMBER('Форма 1'!X380),'Форма 1'!$H380*VLOOKUP('Форма 1'!$F380,'Придельники до 2021'!$B$4:$X$28,'Форма 1'!X$8),"")</f>
        <v/>
      </c>
      <c r="H380" s="103" t="str">
        <f>IF(ISNUMBER('Форма 1'!Y380),'Форма 1'!$H380*VLOOKUP('Форма 1'!$F380,'Придельники до 2021'!$B$4:$X$28,'Форма 1'!Y$8),"")</f>
        <v/>
      </c>
      <c r="I380" s="103" t="str">
        <f>IF(ISNUMBER('Форма 1'!Z380),'Форма 1'!$H380*VLOOKUP('Форма 1'!$F380,'Придельники до 2021'!$B$4:$X$28,'Форма 1'!Z$8),"")</f>
        <v/>
      </c>
      <c r="J380" s="103" t="str">
        <f>IF(ISNUMBER('Форма 1'!AA380),'Форма 1'!$H380*VLOOKUP('Форма 1'!$F380,'Придельники до 2021'!$B$4:$X$28,'Форма 1'!AA$8),"")</f>
        <v/>
      </c>
      <c r="K380" s="90"/>
      <c r="L380" s="87"/>
      <c r="M380" s="103">
        <f>IF(ISNUMBER('Форма 1'!AD380),'Форма 1'!$H380*VLOOKUP('Форма 1'!$F380,'Придельники с 2022'!$B$4:$X$28,'Форма 1'!AD$8),"")</f>
        <v>36924559.601799995</v>
      </c>
      <c r="N380" s="103" t="str">
        <f>IF(ISBLANK('Форма 1'!$AE380),"",IF('Форма 1'!$AE380=1,'Форма 1'!$H380*VLOOKUP('Форма 1'!$F380,'Придельники до 2021'!$B$4:$X$28,'Форма 1'!$AE$8,0),IF('Форма 1'!$AE380=2,'Форма 1'!$H380*VLOOKUP('Форма 1'!$F380,'Придельники до 2021'!$B$4:$X$28,13,0),IF('Форма 1'!$AE380=3,'Форма 1'!$H380*VLOOKUP('Форма 1'!$F380,'Придельники до 2021'!$B$4:$X$28,12,0)))))</f>
        <v/>
      </c>
      <c r="O380" s="103" t="str">
        <f>IF(ISNUMBER('Форма 1'!AF380),'Форма 1'!$H380*VLOOKUP('Форма 1'!$F380,'Придельники до 2021'!$B$4:$X$28,'Форма 1'!AF$8),"")</f>
        <v/>
      </c>
      <c r="P380" s="87"/>
      <c r="Q380" s="103" t="str">
        <f>IF(ISNUMBER('Форма 1'!AH380),'Форма 1'!$H380*VLOOKUP('Форма 1'!$F380,'Придельники до 2021'!$B$4:$X$28,'Форма 1'!AH$8),"")</f>
        <v/>
      </c>
      <c r="R380" s="103" t="str">
        <f>IF(ISNUMBER('Форма 1'!AI380),'Форма 1'!$H380*VLOOKUP('Форма 1'!$F380,'Придельники до 2021'!$B$4:$X$28,'Форма 1'!AI$8),"")</f>
        <v/>
      </c>
      <c r="S380" s="103" t="str">
        <f>IF(ISNUMBER('Форма 1'!AJ380),'Форма 1'!$H380*VLOOKUP('Форма 1'!$F380,'Придельники до 2021'!$B$4:$X$28,'Форма 1'!AJ$8),"")</f>
        <v/>
      </c>
      <c r="T380" s="87"/>
    </row>
    <row r="381" spans="1:20">
      <c r="A381" s="188">
        <f t="shared" si="30"/>
        <v>91</v>
      </c>
      <c r="B381" s="189" t="s">
        <v>496</v>
      </c>
      <c r="C381" s="99">
        <f t="shared" si="31"/>
        <v>27330265.492000002</v>
      </c>
      <c r="D381" s="103" t="str">
        <f>IF(ISNUMBER('Форма 1'!U381),'Форма 1'!$H381*VLOOKUP('Форма 1'!$F381,'Придельники до 2021'!$B$4:$X$28,'Форма 1'!U$8),"")</f>
        <v/>
      </c>
      <c r="E381" s="103" t="str">
        <f>IF(ISNUMBER('Форма 1'!V381),'Форма 1'!$H381*VLOOKUP('Форма 1'!$F381,'Придельники до 2021'!$B$4:$X$28,'Форма 1'!V$8),"")</f>
        <v/>
      </c>
      <c r="F381" s="103" t="str">
        <f>IF(ISNUMBER('Форма 1'!W381),'Форма 1'!$H381*VLOOKUP('Форма 1'!$F381,'Придельники до 2021'!$B$4:$X$28,'Форма 1'!W$8),"")</f>
        <v/>
      </c>
      <c r="G381" s="103" t="str">
        <f>IF(ISNUMBER('Форма 1'!X381),'Форма 1'!$H381*VLOOKUP('Форма 1'!$F381,'Придельники до 2021'!$B$4:$X$28,'Форма 1'!X$8),"")</f>
        <v/>
      </c>
      <c r="H381" s="103" t="str">
        <f>IF(ISNUMBER('Форма 1'!Y381),'Форма 1'!$H381*VLOOKUP('Форма 1'!$F381,'Придельники до 2021'!$B$4:$X$28,'Форма 1'!Y$8),"")</f>
        <v/>
      </c>
      <c r="I381" s="103" t="str">
        <f>IF(ISNUMBER('Форма 1'!Z381),'Форма 1'!$H381*VLOOKUP('Форма 1'!$F381,'Придельники до 2021'!$B$4:$X$28,'Форма 1'!Z$8),"")</f>
        <v/>
      </c>
      <c r="J381" s="103" t="str">
        <f>IF(ISNUMBER('Форма 1'!AA381),'Форма 1'!$H381*VLOOKUP('Форма 1'!$F381,'Придельники до 2021'!$B$4:$X$28,'Форма 1'!AA$8),"")</f>
        <v/>
      </c>
      <c r="K381" s="90"/>
      <c r="L381" s="87"/>
      <c r="M381" s="103">
        <f>IF(ISNUMBER('Форма 1'!AD381),'Форма 1'!$H381*VLOOKUP('Форма 1'!$F381,'Придельники до 2021'!$B$4:$X$28,'Форма 1'!AD$8),"")</f>
        <v>27330265.492000002</v>
      </c>
      <c r="N381" s="103" t="str">
        <f>IF(ISBLANK('Форма 1'!$AE381),"",IF('Форма 1'!$AE381=1,'Форма 1'!$H381*VLOOKUP('Форма 1'!$F381,'Придельники до 2021'!$B$4:$X$28,'Форма 1'!$AE$8,0),IF('Форма 1'!$AE381=2,'Форма 1'!$H381*VLOOKUP('Форма 1'!$F381,'Придельники до 2021'!$B$4:$X$28,13,0),IF('Форма 1'!$AE381=3,'Форма 1'!$H381*VLOOKUP('Форма 1'!$F381,'Придельники до 2021'!$B$4:$X$28,12,0)))))</f>
        <v/>
      </c>
      <c r="O381" s="103" t="str">
        <f>IF(ISNUMBER('Форма 1'!AF381),'Форма 1'!$H381*VLOOKUP('Форма 1'!$F381,'Придельники до 2021'!$B$4:$X$28,'Форма 1'!AF$8),"")</f>
        <v/>
      </c>
      <c r="P381" s="87"/>
      <c r="Q381" s="103" t="str">
        <f>IF(ISNUMBER('Форма 1'!AH381),'Форма 1'!$H381*VLOOKUP('Форма 1'!$F381,'Придельники до 2021'!$B$4:$X$28,'Форма 1'!AH$8),"")</f>
        <v/>
      </c>
      <c r="R381" s="103" t="str">
        <f>IF(ISNUMBER('Форма 1'!AI381),'Форма 1'!$H381*VLOOKUP('Форма 1'!$F381,'Придельники до 2021'!$B$4:$X$28,'Форма 1'!AI$8),"")</f>
        <v/>
      </c>
      <c r="S381" s="103" t="str">
        <f>IF(ISNUMBER('Форма 1'!AJ381),'Форма 1'!$H381*VLOOKUP('Форма 1'!$F381,'Придельники до 2021'!$B$4:$X$28,'Форма 1'!AJ$8),"")</f>
        <v/>
      </c>
      <c r="T381" s="87"/>
    </row>
    <row r="382" spans="1:20">
      <c r="A382" s="188">
        <f t="shared" si="30"/>
        <v>92</v>
      </c>
      <c r="B382" s="189" t="s">
        <v>497</v>
      </c>
      <c r="C382" s="99">
        <f t="shared" si="31"/>
        <v>7862991.4919999996</v>
      </c>
      <c r="D382" s="103">
        <f>IF(ISNUMBER('Форма 1'!U382),'Форма 1'!$H382*VLOOKUP('Форма 1'!$F382,'Придельники до 2021'!$B$4:$X$28,'Форма 1'!U$8),"")</f>
        <v>7862991.4919999996</v>
      </c>
      <c r="E382" s="103" t="str">
        <f>IF(ISNUMBER('Форма 1'!V382),'Форма 1'!$H382*VLOOKUP('Форма 1'!$F382,'Придельники до 2021'!$B$4:$X$28,'Форма 1'!V$8),"")</f>
        <v/>
      </c>
      <c r="F382" s="103" t="str">
        <f>IF(ISNUMBER('Форма 1'!W382),'Форма 1'!$H382*VLOOKUP('Форма 1'!$F382,'Придельники до 2021'!$B$4:$X$28,'Форма 1'!W$8),"")</f>
        <v/>
      </c>
      <c r="G382" s="103" t="str">
        <f>IF(ISNUMBER('Форма 1'!X382),'Форма 1'!$H382*VLOOKUP('Форма 1'!$F382,'Придельники до 2021'!$B$4:$X$28,'Форма 1'!X$8),"")</f>
        <v/>
      </c>
      <c r="H382" s="103" t="str">
        <f>IF(ISNUMBER('Форма 1'!Y382),'Форма 1'!$H382*VLOOKUP('Форма 1'!$F382,'Придельники до 2021'!$B$4:$X$28,'Форма 1'!Y$8),"")</f>
        <v/>
      </c>
      <c r="I382" s="103" t="str">
        <f>IF(ISNUMBER('Форма 1'!Z382),'Форма 1'!$H382*VLOOKUP('Форма 1'!$F382,'Придельники до 2021'!$B$4:$X$28,'Форма 1'!Z$8),"")</f>
        <v/>
      </c>
      <c r="J382" s="103" t="str">
        <f>IF(ISNUMBER('Форма 1'!AA382),'Форма 1'!$H382*VLOOKUP('Форма 1'!$F382,'Придельники до 2021'!$B$4:$X$28,'Форма 1'!AA$8),"")</f>
        <v/>
      </c>
      <c r="K382" s="90"/>
      <c r="L382" s="87"/>
      <c r="M382" s="103" t="str">
        <f>IF(ISNUMBER('Форма 1'!AD382),'Форма 1'!$H382*VLOOKUP('Форма 1'!$F382,'Придельники до 2021'!$B$4:$X$28,'Форма 1'!AD$8),"")</f>
        <v/>
      </c>
      <c r="N382" s="103" t="str">
        <f>IF(ISBLANK('Форма 1'!$AE382),"",IF('Форма 1'!$AE382=1,'Форма 1'!$H382*VLOOKUP('Форма 1'!$F382,'Придельники до 2021'!$B$4:$X$28,'Форма 1'!$AE$8,0),IF('Форма 1'!$AE382=2,'Форма 1'!$H382*VLOOKUP('Форма 1'!$F382,'Придельники до 2021'!$B$4:$X$28,13,0),IF('Форма 1'!$AE382=3,'Форма 1'!$H382*VLOOKUP('Форма 1'!$F382,'Придельники до 2021'!$B$4:$X$28,12,0)))))</f>
        <v/>
      </c>
      <c r="O382" s="103" t="str">
        <f>IF(ISNUMBER('Форма 1'!AF382),'Форма 1'!$H382*VLOOKUP('Форма 1'!$F382,'Придельники до 2021'!$B$4:$X$28,'Форма 1'!AF$8),"")</f>
        <v/>
      </c>
      <c r="P382" s="87"/>
      <c r="Q382" s="103" t="str">
        <f>IF(ISNUMBER('Форма 1'!AH382),'Форма 1'!$H382*VLOOKUP('Форма 1'!$F382,'Придельники до 2021'!$B$4:$X$28,'Форма 1'!AH$8),"")</f>
        <v/>
      </c>
      <c r="R382" s="103" t="str">
        <f>IF(ISNUMBER('Форма 1'!AI382),'Форма 1'!$H382*VLOOKUP('Форма 1'!$F382,'Придельники до 2021'!$B$4:$X$28,'Форма 1'!AI$8),"")</f>
        <v/>
      </c>
      <c r="S382" s="103" t="str">
        <f>IF(ISNUMBER('Форма 1'!AJ382),'Форма 1'!$H382*VLOOKUP('Форма 1'!$F382,'Придельники до 2021'!$B$4:$X$28,'Форма 1'!AJ$8),"")</f>
        <v/>
      </c>
      <c r="T382" s="87"/>
    </row>
    <row r="383" spans="1:20">
      <c r="A383" s="188">
        <f t="shared" si="30"/>
        <v>93</v>
      </c>
      <c r="B383" s="189" t="s">
        <v>498</v>
      </c>
      <c r="C383" s="99">
        <f t="shared" si="31"/>
        <v>9612282</v>
      </c>
      <c r="D383" s="103" t="str">
        <f>IF(ISNUMBER('Форма 1'!U383),'Форма 1'!$H383*VLOOKUP('Форма 1'!$F383,'Придельники до 2021'!$B$4:$X$28,'Форма 1'!U$8),"")</f>
        <v/>
      </c>
      <c r="E383" s="103" t="str">
        <f>IF(ISNUMBER('Форма 1'!V383),'Форма 1'!$H383*VLOOKUP('Форма 1'!$F383,'Придельники до 2021'!$B$4:$X$28,'Форма 1'!V$8),"")</f>
        <v/>
      </c>
      <c r="F383" s="103" t="str">
        <f>IF(ISNUMBER('Форма 1'!W383),'Форма 1'!$H383*VLOOKUP('Форма 1'!$F383,'Придельники до 2021'!$B$4:$X$28,'Форма 1'!W$8),"")</f>
        <v/>
      </c>
      <c r="G383" s="103" t="str">
        <f>IF(ISNUMBER('Форма 1'!X383),'Форма 1'!$H383*VLOOKUP('Форма 1'!$F383,'Придельники до 2021'!$B$4:$X$28,'Форма 1'!X$8),"")</f>
        <v/>
      </c>
      <c r="H383" s="103" t="str">
        <f>IF(ISNUMBER('Форма 1'!Y383),'Форма 1'!$H383*VLOOKUP('Форма 1'!$F383,'Придельники до 2021'!$B$4:$X$28,'Форма 1'!Y$8),"")</f>
        <v/>
      </c>
      <c r="I383" s="103" t="str">
        <f>IF(ISNUMBER('Форма 1'!Z383),'Форма 1'!$H383*VLOOKUP('Форма 1'!$F383,'Придельники до 2021'!$B$4:$X$28,'Форма 1'!Z$8),"")</f>
        <v/>
      </c>
      <c r="J383" s="103" t="str">
        <f>IF(ISNUMBER('Форма 1'!AA383),'Форма 1'!$H383*VLOOKUP('Форма 1'!$F383,'Придельники до 2021'!$B$4:$X$28,'Форма 1'!AA$8),"")</f>
        <v/>
      </c>
      <c r="K383" s="90">
        <v>3</v>
      </c>
      <c r="L383" s="87">
        <f>3204094*K383</f>
        <v>9612282</v>
      </c>
      <c r="M383" s="103" t="str">
        <f>IF(ISNUMBER('Форма 1'!AD383),'Форма 1'!$H383*VLOOKUP('Форма 1'!$F383,'Придельники до 2021'!$B$4:$X$28,'Форма 1'!AD$8),"")</f>
        <v/>
      </c>
      <c r="N383" s="103" t="str">
        <f>IF(ISBLANK('Форма 1'!$AE383),"",IF('Форма 1'!$AE383=1,'Форма 1'!$H383*VLOOKUP('Форма 1'!$F383,'Придельники до 2021'!$B$4:$X$28,'Форма 1'!$AE$8,0),IF('Форма 1'!$AE383=2,'Форма 1'!$H383*VLOOKUP('Форма 1'!$F383,'Придельники до 2021'!$B$4:$X$28,13,0),IF('Форма 1'!$AE383=3,'Форма 1'!$H383*VLOOKUP('Форма 1'!$F383,'Придельники до 2021'!$B$4:$X$28,12,0)))))</f>
        <v/>
      </c>
      <c r="O383" s="103" t="str">
        <f>IF(ISNUMBER('Форма 1'!AF383),'Форма 1'!$H383*VLOOKUP('Форма 1'!$F383,'Придельники до 2021'!$B$4:$X$28,'Форма 1'!AF$8),"")</f>
        <v/>
      </c>
      <c r="P383" s="87"/>
      <c r="Q383" s="103" t="str">
        <f>IF(ISNUMBER('Форма 1'!AH383),'Форма 1'!$H383*VLOOKUP('Форма 1'!$F383,'Придельники до 2021'!$B$4:$X$28,'Форма 1'!AH$8),"")</f>
        <v/>
      </c>
      <c r="R383" s="103" t="str">
        <f>IF(ISNUMBER('Форма 1'!AI383),'Форма 1'!$H383*VLOOKUP('Форма 1'!$F383,'Придельники до 2021'!$B$4:$X$28,'Форма 1'!AI$8),"")</f>
        <v/>
      </c>
      <c r="S383" s="103" t="str">
        <f>IF(ISNUMBER('Форма 1'!AJ383),'Форма 1'!$H383*VLOOKUP('Форма 1'!$F383,'Придельники до 2021'!$B$4:$X$28,'Форма 1'!AJ$8),"")</f>
        <v/>
      </c>
      <c r="T383" s="87"/>
    </row>
    <row r="384" spans="1:20">
      <c r="A384" s="188">
        <f t="shared" si="30"/>
        <v>94</v>
      </c>
      <c r="B384" s="189" t="s">
        <v>499</v>
      </c>
      <c r="C384" s="99">
        <f t="shared" si="31"/>
        <v>401594.11499999999</v>
      </c>
      <c r="D384" s="103">
        <f>IF(ISNUMBER('Форма 1'!U384),'Форма 1'!$H384*VLOOKUP('Форма 1'!$F384,'Придельники до 2021'!$B$4:$X$28,'Форма 1'!U$8),"")</f>
        <v>401594.11499999999</v>
      </c>
      <c r="E384" s="103" t="str">
        <f>IF(ISNUMBER('Форма 1'!V384),'Форма 1'!$H384*VLOOKUP('Форма 1'!$F384,'Придельники до 2021'!$B$4:$X$28,'Форма 1'!V$8),"")</f>
        <v/>
      </c>
      <c r="F384" s="103" t="str">
        <f>IF(ISNUMBER('Форма 1'!W384),'Форма 1'!$H384*VLOOKUP('Форма 1'!$F384,'Придельники до 2021'!$B$4:$X$28,'Форма 1'!W$8),"")</f>
        <v/>
      </c>
      <c r="G384" s="103" t="str">
        <f>IF(ISNUMBER('Форма 1'!X384),'Форма 1'!$H384*VLOOKUP('Форма 1'!$F384,'Придельники до 2021'!$B$4:$X$28,'Форма 1'!X$8),"")</f>
        <v/>
      </c>
      <c r="H384" s="103" t="str">
        <f>IF(ISNUMBER('Форма 1'!Y384),'Форма 1'!$H384*VLOOKUP('Форма 1'!$F384,'Придельники до 2021'!$B$4:$X$28,'Форма 1'!Y$8),"")</f>
        <v/>
      </c>
      <c r="I384" s="103" t="str">
        <f>IF(ISNUMBER('Форма 1'!Z384),'Форма 1'!$H384*VLOOKUP('Форма 1'!$F384,'Придельники до 2021'!$B$4:$X$28,'Форма 1'!Z$8),"")</f>
        <v/>
      </c>
      <c r="J384" s="103" t="str">
        <f>IF(ISNUMBER('Форма 1'!AA384),'Форма 1'!$H384*VLOOKUP('Форма 1'!$F384,'Придельники до 2021'!$B$4:$X$28,'Форма 1'!AA$8),"")</f>
        <v/>
      </c>
      <c r="K384" s="90"/>
      <c r="L384" s="87"/>
      <c r="M384" s="103" t="str">
        <f>IF(ISNUMBER('Форма 1'!AD384),'Форма 1'!$H384*VLOOKUP('Форма 1'!$F384,'Придельники до 2021'!$B$4:$X$28,'Форма 1'!AD$8),"")</f>
        <v/>
      </c>
      <c r="N384" s="103" t="str">
        <f>IF(ISBLANK('Форма 1'!$AE384),"",IF('Форма 1'!$AE384=1,'Форма 1'!$H384*VLOOKUP('Форма 1'!$F384,'Придельники до 2021'!$B$4:$X$28,'Форма 1'!$AE$8,0),IF('Форма 1'!$AE384=2,'Форма 1'!$H384*VLOOKUP('Форма 1'!$F384,'Придельники до 2021'!$B$4:$X$28,13,0),IF('Форма 1'!$AE384=3,'Форма 1'!$H384*VLOOKUP('Форма 1'!$F384,'Придельники до 2021'!$B$4:$X$28,12,0)))))</f>
        <v/>
      </c>
      <c r="O384" s="103" t="str">
        <f>IF(ISNUMBER('Форма 1'!AF384),'Форма 1'!$H384*VLOOKUP('Форма 1'!$F384,'Придельники до 2021'!$B$4:$X$28,'Форма 1'!AF$8),"")</f>
        <v/>
      </c>
      <c r="P384" s="87"/>
      <c r="Q384" s="103" t="str">
        <f>IF(ISNUMBER('Форма 1'!AH384),'Форма 1'!$H384*VLOOKUP('Форма 1'!$F384,'Придельники до 2021'!$B$4:$X$28,'Форма 1'!AH$8),"")</f>
        <v/>
      </c>
      <c r="R384" s="103" t="str">
        <f>IF(ISNUMBER('Форма 1'!AI384),'Форма 1'!$H384*VLOOKUP('Форма 1'!$F384,'Придельники до 2021'!$B$4:$X$28,'Форма 1'!AI$8),"")</f>
        <v/>
      </c>
      <c r="S384" s="103" t="str">
        <f>IF(ISNUMBER('Форма 1'!AJ384),'Форма 1'!$H384*VLOOKUP('Форма 1'!$F384,'Придельники до 2021'!$B$4:$X$28,'Форма 1'!AJ$8),"")</f>
        <v/>
      </c>
      <c r="T384" s="87"/>
    </row>
    <row r="385" spans="1:20">
      <c r="A385" s="188">
        <f t="shared" ref="A385:A409" si="32">A384+1</f>
        <v>95</v>
      </c>
      <c r="B385" s="189" t="s">
        <v>500</v>
      </c>
      <c r="C385" s="99">
        <f t="shared" si="31"/>
        <v>11037499.578</v>
      </c>
      <c r="D385" s="103" t="str">
        <f>IF(ISNUMBER('Форма 1'!U385),'Форма 1'!$H385*VLOOKUP('Форма 1'!$F385,'Придельники до 2021'!$B$4:$X$28,'Форма 1'!U$8),"")</f>
        <v/>
      </c>
      <c r="E385" s="103" t="str">
        <f>IF(ISNUMBER('Форма 1'!V385),'Форма 1'!$H385*VLOOKUP('Форма 1'!$F385,'Придельники до 2021'!$B$4:$X$28,'Форма 1'!V$8),"")</f>
        <v/>
      </c>
      <c r="F385" s="103" t="str">
        <f>IF(ISNUMBER('Форма 1'!W385),'Форма 1'!$H385*VLOOKUP('Форма 1'!$F385,'Придельники до 2021'!$B$4:$X$28,'Форма 1'!W$8),"")</f>
        <v/>
      </c>
      <c r="G385" s="103" t="str">
        <f>IF(ISNUMBER('Форма 1'!X385),'Форма 1'!$H385*VLOOKUP('Форма 1'!$F385,'Придельники до 2021'!$B$4:$X$28,'Форма 1'!X$8),"")</f>
        <v/>
      </c>
      <c r="H385" s="103" t="str">
        <f>IF(ISNUMBER('Форма 1'!Y385),'Форма 1'!$H385*VLOOKUP('Форма 1'!$F385,'Придельники до 2021'!$B$4:$X$28,'Форма 1'!Y$8),"")</f>
        <v/>
      </c>
      <c r="I385" s="103" t="str">
        <f>IF(ISNUMBER('Форма 1'!Z385),'Форма 1'!$H385*VLOOKUP('Форма 1'!$F385,'Придельники до 2021'!$B$4:$X$28,'Форма 1'!Z$8),"")</f>
        <v/>
      </c>
      <c r="J385" s="103" t="str">
        <f>IF(ISNUMBER('Форма 1'!AA385),'Форма 1'!$H385*VLOOKUP('Форма 1'!$F385,'Придельники до 2021'!$B$4:$X$28,'Форма 1'!AA$8),"")</f>
        <v/>
      </c>
      <c r="K385" s="90"/>
      <c r="L385" s="87"/>
      <c r="M385" s="103">
        <f>IF(ISNUMBER('Форма 1'!AD385),'Форма 1'!$H385*VLOOKUP('Форма 1'!$F385,'Придельники до 2021'!$B$4:$X$28,'Форма 1'!AD$8),"")</f>
        <v>11037499.578</v>
      </c>
      <c r="N385" s="103" t="str">
        <f>IF(ISBLANK('Форма 1'!$AE385),"",IF('Форма 1'!$AE385=1,'Форма 1'!$H385*VLOOKUP('Форма 1'!$F385,'Придельники до 2021'!$B$4:$X$28,'Форма 1'!$AE$8,0),IF('Форма 1'!$AE385=2,'Форма 1'!$H385*VLOOKUP('Форма 1'!$F385,'Придельники до 2021'!$B$4:$X$28,13,0),IF('Форма 1'!$AE385=3,'Форма 1'!$H385*VLOOKUP('Форма 1'!$F385,'Придельники до 2021'!$B$4:$X$28,12,0)))))</f>
        <v/>
      </c>
      <c r="O385" s="103" t="str">
        <f>IF(ISNUMBER('Форма 1'!AF385),'Форма 1'!$H385*VLOOKUP('Форма 1'!$F385,'Придельники до 2021'!$B$4:$X$28,'Форма 1'!AF$8),"")</f>
        <v/>
      </c>
      <c r="P385" s="87"/>
      <c r="Q385" s="103" t="str">
        <f>IF(ISNUMBER('Форма 1'!AH385),'Форма 1'!$H385*VLOOKUP('Форма 1'!$F385,'Придельники до 2021'!$B$4:$X$28,'Форма 1'!AH$8),"")</f>
        <v/>
      </c>
      <c r="R385" s="103" t="str">
        <f>IF(ISNUMBER('Форма 1'!AI385),'Форма 1'!$H385*VLOOKUP('Форма 1'!$F385,'Придельники до 2021'!$B$4:$X$28,'Форма 1'!AI$8),"")</f>
        <v/>
      </c>
      <c r="S385" s="103" t="str">
        <f>IF(ISNUMBER('Форма 1'!AJ385),'Форма 1'!$H385*VLOOKUP('Форма 1'!$F385,'Придельники до 2021'!$B$4:$X$28,'Форма 1'!AJ$8),"")</f>
        <v/>
      </c>
      <c r="T385" s="87"/>
    </row>
    <row r="386" spans="1:20">
      <c r="A386" s="188">
        <f t="shared" si="32"/>
        <v>96</v>
      </c>
      <c r="B386" s="189" t="s">
        <v>501</v>
      </c>
      <c r="C386" s="99">
        <f t="shared" si="31"/>
        <v>11203665</v>
      </c>
      <c r="D386" s="103" t="str">
        <f>IF(ISNUMBER('Форма 1'!U386),'Форма 1'!$H386*VLOOKUP('Форма 1'!$F386,'Придельники до 2021'!$B$4:$X$28,'Форма 1'!U$8),"")</f>
        <v/>
      </c>
      <c r="E386" s="103" t="str">
        <f>IF(ISNUMBER('Форма 1'!V386),'Форма 1'!$H386*VLOOKUP('Форма 1'!$F386,'Придельники до 2021'!$B$4:$X$28,'Форма 1'!V$8),"")</f>
        <v/>
      </c>
      <c r="F386" s="103" t="str">
        <f>IF(ISNUMBER('Форма 1'!W386),'Форма 1'!$H386*VLOOKUP('Форма 1'!$F386,'Придельники до 2021'!$B$4:$X$28,'Форма 1'!W$8),"")</f>
        <v/>
      </c>
      <c r="G386" s="103" t="str">
        <f>IF(ISNUMBER('Форма 1'!X386),'Форма 1'!$H386*VLOOKUP('Форма 1'!$F386,'Придельники до 2021'!$B$4:$X$28,'Форма 1'!X$8),"")</f>
        <v/>
      </c>
      <c r="H386" s="103" t="str">
        <f>IF(ISNUMBER('Форма 1'!Y386),'Форма 1'!$H386*VLOOKUP('Форма 1'!$F386,'Придельники до 2021'!$B$4:$X$28,'Форма 1'!Y$8),"")</f>
        <v/>
      </c>
      <c r="I386" s="103" t="str">
        <f>IF(ISNUMBER('Форма 1'!Z386),'Форма 1'!$H386*VLOOKUP('Форма 1'!$F386,'Придельники до 2021'!$B$4:$X$28,'Форма 1'!Z$8),"")</f>
        <v/>
      </c>
      <c r="J386" s="103" t="str">
        <f>IF(ISNUMBER('Форма 1'!AA386),'Форма 1'!$H386*VLOOKUP('Форма 1'!$F386,'Придельники до 2021'!$B$4:$X$28,'Форма 1'!AA$8),"")</f>
        <v/>
      </c>
      <c r="K386" s="90">
        <v>5</v>
      </c>
      <c r="L386" s="87">
        <v>11203665</v>
      </c>
      <c r="M386" s="103" t="str">
        <f>IF(ISNUMBER('Форма 1'!AD386),'Форма 1'!$H386*VLOOKUP('Форма 1'!$F386,'Придельники до 2021'!$B$4:$X$28,'Форма 1'!AD$8),"")</f>
        <v/>
      </c>
      <c r="N386" s="103" t="str">
        <f>IF(ISBLANK('Форма 1'!$AE386),"",IF('Форма 1'!$AE386=1,'Форма 1'!$H386*VLOOKUP('Форма 1'!$F386,'Придельники до 2021'!$B$4:$X$28,'Форма 1'!$AE$8,0),IF('Форма 1'!$AE386=2,'Форма 1'!$H386*VLOOKUP('Форма 1'!$F386,'Придельники до 2021'!$B$4:$X$28,13,0),IF('Форма 1'!$AE386=3,'Форма 1'!$H386*VLOOKUP('Форма 1'!$F386,'Придельники до 2021'!$B$4:$X$28,12,0)))))</f>
        <v/>
      </c>
      <c r="O386" s="103" t="str">
        <f>IF(ISNUMBER('Форма 1'!AF386),'Форма 1'!$H386*VLOOKUP('Форма 1'!$F386,'Придельники до 2021'!$B$4:$X$28,'Форма 1'!AF$8),"")</f>
        <v/>
      </c>
      <c r="P386" s="87"/>
      <c r="Q386" s="103" t="str">
        <f>IF(ISNUMBER('Форма 1'!AH386),'Форма 1'!$H386*VLOOKUP('Форма 1'!$F386,'Придельники до 2021'!$B$4:$X$28,'Форма 1'!AH$8),"")</f>
        <v/>
      </c>
      <c r="R386" s="103" t="str">
        <f>IF(ISNUMBER('Форма 1'!AI386),'Форма 1'!$H386*VLOOKUP('Форма 1'!$F386,'Придельники до 2021'!$B$4:$X$28,'Форма 1'!AI$8),"")</f>
        <v/>
      </c>
      <c r="S386" s="103" t="str">
        <f>IF(ISNUMBER('Форма 1'!AJ386),'Форма 1'!$H386*VLOOKUP('Форма 1'!$F386,'Придельники до 2021'!$B$4:$X$28,'Форма 1'!AJ$8),"")</f>
        <v/>
      </c>
      <c r="T386" s="87"/>
    </row>
    <row r="387" spans="1:20">
      <c r="A387" s="188">
        <f t="shared" si="32"/>
        <v>97</v>
      </c>
      <c r="B387" s="189" t="s">
        <v>502</v>
      </c>
      <c r="C387" s="99">
        <f t="shared" si="31"/>
        <v>17042399.815000001</v>
      </c>
      <c r="D387" s="103" t="str">
        <f>IF(ISNUMBER('Форма 1'!U387),'Форма 1'!$H387*VLOOKUP('Форма 1'!$F387,'Придельники до 2021'!$B$4:$X$28,'Форма 1'!U$8),"")</f>
        <v/>
      </c>
      <c r="E387" s="103" t="str">
        <f>IF(ISNUMBER('Форма 1'!V387),'Форма 1'!$H387*VLOOKUP('Форма 1'!$F387,'Придельники до 2021'!$B$4:$X$28,'Форма 1'!V$8),"")</f>
        <v/>
      </c>
      <c r="F387" s="103" t="str">
        <f>IF(ISNUMBER('Форма 1'!W387),'Форма 1'!$H387*VLOOKUP('Форма 1'!$F387,'Придельники до 2021'!$B$4:$X$28,'Форма 1'!W$8),"")</f>
        <v/>
      </c>
      <c r="G387" s="103" t="str">
        <f>IF(ISNUMBER('Форма 1'!X387),'Форма 1'!$H387*VLOOKUP('Форма 1'!$F387,'Придельники до 2021'!$B$4:$X$28,'Форма 1'!X$8),"")</f>
        <v/>
      </c>
      <c r="H387" s="103" t="str">
        <f>IF(ISNUMBER('Форма 1'!Y387),'Форма 1'!$H387*VLOOKUP('Форма 1'!$F387,'Придельники до 2021'!$B$4:$X$28,'Форма 1'!Y$8),"")</f>
        <v/>
      </c>
      <c r="I387" s="103" t="str">
        <f>IF(ISNUMBER('Форма 1'!Z387),'Форма 1'!$H387*VLOOKUP('Форма 1'!$F387,'Придельники до 2021'!$B$4:$X$28,'Форма 1'!Z$8),"")</f>
        <v/>
      </c>
      <c r="J387" s="103" t="str">
        <f>IF(ISNUMBER('Форма 1'!AA387),'Форма 1'!$H387*VLOOKUP('Форма 1'!$F387,'Придельники до 2021'!$B$4:$X$28,'Форма 1'!AA$8),"")</f>
        <v/>
      </c>
      <c r="K387" s="90"/>
      <c r="L387" s="87"/>
      <c r="M387" s="103" t="str">
        <f>IF(ISNUMBER('Форма 1'!AD387),'Форма 1'!$H387*VLOOKUP('Форма 1'!$F387,'Придельники до 2021'!$B$4:$X$28,'Форма 1'!AD$8),"")</f>
        <v/>
      </c>
      <c r="N387" s="103">
        <f>IF(ISBLANK('Форма 1'!$AE387),"",IF('Форма 1'!$AE387=1,'Форма 1'!$H387*VLOOKUP('Форма 1'!$F387,'Придельники до 2021'!$B$4:$X$28,'Форма 1'!$AE$8,0),IF('Форма 1'!$AE387=2,'Форма 1'!$H387*VLOOKUP('Форма 1'!$F387,'Придельники до 2021'!$B$4:$X$28,13,0),IF('Форма 1'!$AE387=3,'Форма 1'!$H387*VLOOKUP('Форма 1'!$F387,'Придельники до 2021'!$B$4:$X$28,12,0)))))</f>
        <v>17042399.815000001</v>
      </c>
      <c r="O387" s="103" t="str">
        <f>IF(ISNUMBER('Форма 1'!AF387),'Форма 1'!$H387*VLOOKUP('Форма 1'!$F387,'Придельники до 2021'!$B$4:$X$28,'Форма 1'!AF$8),"")</f>
        <v/>
      </c>
      <c r="P387" s="87"/>
      <c r="Q387" s="103" t="str">
        <f>IF(ISNUMBER('Форма 1'!AH387),'Форма 1'!$H387*VLOOKUP('Форма 1'!$F387,'Придельники до 2021'!$B$4:$X$28,'Форма 1'!AH$8),"")</f>
        <v/>
      </c>
      <c r="R387" s="103" t="str">
        <f>IF(ISNUMBER('Форма 1'!AI387),'Форма 1'!$H387*VLOOKUP('Форма 1'!$F387,'Придельники до 2021'!$B$4:$X$28,'Форма 1'!AI$8),"")</f>
        <v/>
      </c>
      <c r="S387" s="103" t="str">
        <f>IF(ISNUMBER('Форма 1'!AJ387),'Форма 1'!$H387*VLOOKUP('Форма 1'!$F387,'Придельники до 2021'!$B$4:$X$28,'Форма 1'!AJ$8),"")</f>
        <v/>
      </c>
      <c r="T387" s="87"/>
    </row>
    <row r="388" spans="1:20">
      <c r="A388" s="188">
        <f t="shared" si="32"/>
        <v>98</v>
      </c>
      <c r="B388" s="189" t="s">
        <v>503</v>
      </c>
      <c r="C388" s="99">
        <f t="shared" si="31"/>
        <v>2044440.5179999999</v>
      </c>
      <c r="D388" s="103">
        <f>IF(ISNUMBER('Форма 1'!U388),'Форма 1'!$H388*VLOOKUP('Форма 1'!$F388,'Придельники до 2021'!$B$4:$X$28,'Форма 1'!U$8),"")</f>
        <v>2044440.5179999999</v>
      </c>
      <c r="E388" s="103" t="str">
        <f>IF(ISNUMBER('Форма 1'!V388),'Форма 1'!$H388*VLOOKUP('Форма 1'!$F388,'Придельники до 2021'!$B$4:$X$28,'Форма 1'!V$8),"")</f>
        <v/>
      </c>
      <c r="F388" s="103" t="str">
        <f>IF(ISNUMBER('Форма 1'!W388),'Форма 1'!$H388*VLOOKUP('Форма 1'!$F388,'Придельники до 2021'!$B$4:$X$28,'Форма 1'!W$8),"")</f>
        <v/>
      </c>
      <c r="G388" s="103" t="str">
        <f>IF(ISNUMBER('Форма 1'!X388),'Форма 1'!$H388*VLOOKUP('Форма 1'!$F388,'Придельники до 2021'!$B$4:$X$28,'Форма 1'!X$8),"")</f>
        <v/>
      </c>
      <c r="H388" s="103" t="str">
        <f>IF(ISNUMBER('Форма 1'!Y388),'Форма 1'!$H388*VLOOKUP('Форма 1'!$F388,'Придельники до 2021'!$B$4:$X$28,'Форма 1'!Y$8),"")</f>
        <v/>
      </c>
      <c r="I388" s="103" t="str">
        <f>IF(ISNUMBER('Форма 1'!Z388),'Форма 1'!$H388*VLOOKUP('Форма 1'!$F388,'Придельники до 2021'!$B$4:$X$28,'Форма 1'!Z$8),"")</f>
        <v/>
      </c>
      <c r="J388" s="103" t="str">
        <f>IF(ISNUMBER('Форма 1'!AA388),'Форма 1'!$H388*VLOOKUP('Форма 1'!$F388,'Придельники до 2021'!$B$4:$X$28,'Форма 1'!AA$8),"")</f>
        <v/>
      </c>
      <c r="K388" s="90"/>
      <c r="L388" s="87"/>
      <c r="M388" s="103" t="str">
        <f>IF(ISNUMBER('Форма 1'!AD388),'Форма 1'!$H388*VLOOKUP('Форма 1'!$F388,'Придельники до 2021'!$B$4:$X$28,'Форма 1'!AD$8),"")</f>
        <v/>
      </c>
      <c r="N388" s="103" t="str">
        <f>IF(ISBLANK('Форма 1'!$AE388),"",IF('Форма 1'!$AE388=1,'Форма 1'!$H388*VLOOKUP('Форма 1'!$F388,'Придельники до 2021'!$B$4:$X$28,'Форма 1'!$AE$8,0),IF('Форма 1'!$AE388=2,'Форма 1'!$H388*VLOOKUP('Форма 1'!$F388,'Придельники до 2021'!$B$4:$X$28,13,0),IF('Форма 1'!$AE388=3,'Форма 1'!$H388*VLOOKUP('Форма 1'!$F388,'Придельники до 2021'!$B$4:$X$28,12,0)))))</f>
        <v/>
      </c>
      <c r="O388" s="103" t="str">
        <f>IF(ISNUMBER('Форма 1'!AF388),'Форма 1'!$H388*VLOOKUP('Форма 1'!$F388,'Придельники до 2021'!$B$4:$X$28,'Форма 1'!AF$8),"")</f>
        <v/>
      </c>
      <c r="P388" s="87"/>
      <c r="Q388" s="103" t="str">
        <f>IF(ISNUMBER('Форма 1'!AH388),'Форма 1'!$H388*VLOOKUP('Форма 1'!$F388,'Придельники до 2021'!$B$4:$X$28,'Форма 1'!AH$8),"")</f>
        <v/>
      </c>
      <c r="R388" s="103" t="str">
        <f>IF(ISNUMBER('Форма 1'!AI388),'Форма 1'!$H388*VLOOKUP('Форма 1'!$F388,'Придельники до 2021'!$B$4:$X$28,'Форма 1'!AI$8),"")</f>
        <v/>
      </c>
      <c r="S388" s="103" t="str">
        <f>IF(ISNUMBER('Форма 1'!AJ388),'Форма 1'!$H388*VLOOKUP('Форма 1'!$F388,'Придельники до 2021'!$B$4:$X$28,'Форма 1'!AJ$8),"")</f>
        <v/>
      </c>
      <c r="T388" s="87"/>
    </row>
    <row r="389" spans="1:20">
      <c r="A389" s="188">
        <f t="shared" si="32"/>
        <v>99</v>
      </c>
      <c r="B389" s="189" t="s">
        <v>504</v>
      </c>
      <c r="C389" s="99">
        <f t="shared" si="31"/>
        <v>14197672.4</v>
      </c>
      <c r="D389" s="103" t="str">
        <f>IF(ISNUMBER('Форма 1'!U389),'Форма 1'!$H389*VLOOKUP('Форма 1'!$F389,'Придельники до 2021'!$B$4:$X$28,'Форма 1'!U$8),"")</f>
        <v/>
      </c>
      <c r="E389" s="103" t="str">
        <f>IF(ISNUMBER('Форма 1'!V389),'Форма 1'!$H389*VLOOKUP('Форма 1'!$F389,'Придельники до 2021'!$B$4:$X$28,'Форма 1'!V$8),"")</f>
        <v/>
      </c>
      <c r="F389" s="103" t="str">
        <f>IF(ISNUMBER('Форма 1'!W389),'Форма 1'!$H389*VLOOKUP('Форма 1'!$F389,'Придельники до 2021'!$B$4:$X$28,'Форма 1'!W$8),"")</f>
        <v/>
      </c>
      <c r="G389" s="103" t="str">
        <f>IF(ISNUMBER('Форма 1'!X389),'Форма 1'!$H389*VLOOKUP('Форма 1'!$F389,'Придельники до 2021'!$B$4:$X$28,'Форма 1'!X$8),"")</f>
        <v/>
      </c>
      <c r="H389" s="103" t="str">
        <f>IF(ISNUMBER('Форма 1'!Y389),'Форма 1'!$H389*VLOOKUP('Форма 1'!$F389,'Придельники до 2021'!$B$4:$X$28,'Форма 1'!Y$8),"")</f>
        <v/>
      </c>
      <c r="I389" s="103" t="str">
        <f>IF(ISNUMBER('Форма 1'!Z389),'Форма 1'!$H389*VLOOKUP('Форма 1'!$F389,'Придельники до 2021'!$B$4:$X$28,'Форма 1'!Z$8),"")</f>
        <v/>
      </c>
      <c r="J389" s="103" t="str">
        <f>IF(ISNUMBER('Форма 1'!AA389),'Форма 1'!$H389*VLOOKUP('Форма 1'!$F389,'Придельники до 2021'!$B$4:$X$28,'Форма 1'!AA$8),"")</f>
        <v/>
      </c>
      <c r="K389" s="90"/>
      <c r="L389" s="87"/>
      <c r="M389" s="103" t="str">
        <f>IF(ISNUMBER('Форма 1'!AD389),'Форма 1'!$H389*VLOOKUP('Форма 1'!$F389,'Придельники до 2021'!$B$4:$X$28,'Форма 1'!AD$8),"")</f>
        <v/>
      </c>
      <c r="N389" s="103">
        <f>IF(ISBLANK('Форма 1'!$AE389),"",IF('Форма 1'!$AE389=1,'Форма 1'!$H389*VLOOKUP('Форма 1'!$F389,'Придельники с 2022'!$B$4:$X$28,'Форма 1'!$AE$8,0),IF('Форма 1'!$AE389=2,'Форма 1'!$H389*VLOOKUP('Форма 1'!$F389,'Придельники с 2022'!$B$4:$X$28,13,0),IF('Форма 1'!$AE389=3,'Форма 1'!$H389*VLOOKUP('Форма 1'!$F389,'Придельники с 2022'!$B$4:$X$28,12,0)))))</f>
        <v>14197672.4</v>
      </c>
      <c r="O389" s="103" t="str">
        <f>IF(ISNUMBER('Форма 1'!AF389),'Форма 1'!$H389*VLOOKUP('Форма 1'!$F389,'Придельники до 2021'!$B$4:$X$28,'Форма 1'!AF$8),"")</f>
        <v/>
      </c>
      <c r="P389" s="87"/>
      <c r="Q389" s="103" t="str">
        <f>IF(ISNUMBER('Форма 1'!AH389),'Форма 1'!$H389*VLOOKUP('Форма 1'!$F389,'Придельники до 2021'!$B$4:$X$28,'Форма 1'!AH$8),"")</f>
        <v/>
      </c>
      <c r="R389" s="103" t="str">
        <f>IF(ISNUMBER('Форма 1'!AI389),'Форма 1'!$H389*VLOOKUP('Форма 1'!$F389,'Придельники до 2021'!$B$4:$X$28,'Форма 1'!AI$8),"")</f>
        <v/>
      </c>
      <c r="S389" s="103" t="str">
        <f>IF(ISNUMBER('Форма 1'!AJ389),'Форма 1'!$H389*VLOOKUP('Форма 1'!$F389,'Придельники до 2021'!$B$4:$X$28,'Форма 1'!AJ$8),"")</f>
        <v/>
      </c>
      <c r="T389" s="87"/>
    </row>
    <row r="390" spans="1:20">
      <c r="A390" s="188">
        <f t="shared" si="32"/>
        <v>100</v>
      </c>
      <c r="B390" s="189" t="s">
        <v>505</v>
      </c>
      <c r="C390" s="99">
        <f t="shared" si="31"/>
        <v>6792752.8399999999</v>
      </c>
      <c r="D390" s="103" t="str">
        <f>IF(ISNUMBER('Форма 1'!U390),'Форма 1'!$H390*VLOOKUP('Форма 1'!$F390,'Придельники до 2021'!$B$4:$X$28,'Форма 1'!U$8),"")</f>
        <v/>
      </c>
      <c r="E390" s="103" t="str">
        <f>IF(ISNUMBER('Форма 1'!V390),'Форма 1'!$H390*VLOOKUP('Форма 1'!$F390,'Придельники до 2021'!$B$4:$X$28,'Форма 1'!V$8),"")</f>
        <v/>
      </c>
      <c r="F390" s="103" t="str">
        <f>IF(ISNUMBER('Форма 1'!W390),'Форма 1'!$H390*VLOOKUP('Форма 1'!$F390,'Придельники до 2021'!$B$4:$X$28,'Форма 1'!W$8),"")</f>
        <v/>
      </c>
      <c r="G390" s="103" t="str">
        <f>IF(ISNUMBER('Форма 1'!X390),'Форма 1'!$H390*VLOOKUP('Форма 1'!$F390,'Придельники до 2021'!$B$4:$X$28,'Форма 1'!X$8),"")</f>
        <v/>
      </c>
      <c r="H390" s="103" t="str">
        <f>IF(ISNUMBER('Форма 1'!Y390),'Форма 1'!$H390*VLOOKUP('Форма 1'!$F390,'Придельники до 2021'!$B$4:$X$28,'Форма 1'!Y$8),"")</f>
        <v/>
      </c>
      <c r="I390" s="103" t="str">
        <f>IF(ISNUMBER('Форма 1'!Z390),'Форма 1'!$H390*VLOOKUP('Форма 1'!$F390,'Придельники до 2021'!$B$4:$X$28,'Форма 1'!Z$8),"")</f>
        <v/>
      </c>
      <c r="J390" s="103" t="str">
        <f>IF(ISNUMBER('Форма 1'!AA390),'Форма 1'!$H390*VLOOKUP('Форма 1'!$F390,'Придельники до 2021'!$B$4:$X$28,'Форма 1'!AA$8),"")</f>
        <v/>
      </c>
      <c r="K390" s="90"/>
      <c r="L390" s="87"/>
      <c r="M390" s="103">
        <f>IF(ISNUMBER('Форма 1'!AD390),'Форма 1'!$H390*VLOOKUP('Форма 1'!$F390,'Придельники до 2021'!$B$4:$X$28,'Форма 1'!AD$8),"")</f>
        <v>6792752.8399999999</v>
      </c>
      <c r="N390" s="103" t="str">
        <f>IF(ISBLANK('Форма 1'!$AE390),"",IF('Форма 1'!$AE390=1,'Форма 1'!$H390*VLOOKUP('Форма 1'!$F390,'Придельники до 2021'!$B$4:$X$28,'Форма 1'!$AE$8,0),IF('Форма 1'!$AE390=2,'Форма 1'!$H390*VLOOKUP('Форма 1'!$F390,'Придельники до 2021'!$B$4:$X$28,13,0),IF('Форма 1'!$AE390=3,'Форма 1'!$H390*VLOOKUP('Форма 1'!$F390,'Придельники до 2021'!$B$4:$X$28,12,0)))))</f>
        <v/>
      </c>
      <c r="O390" s="103" t="str">
        <f>IF(ISNUMBER('Форма 1'!AF390),'Форма 1'!$H390*VLOOKUP('Форма 1'!$F390,'Придельники до 2021'!$B$4:$X$28,'Форма 1'!AF$8),"")</f>
        <v/>
      </c>
      <c r="P390" s="87"/>
      <c r="Q390" s="103" t="str">
        <f>IF(ISNUMBER('Форма 1'!AH390),'Форма 1'!$H390*VLOOKUP('Форма 1'!$F390,'Придельники до 2021'!$B$4:$X$28,'Форма 1'!AH$8),"")</f>
        <v/>
      </c>
      <c r="R390" s="103" t="str">
        <f>IF(ISNUMBER('Форма 1'!AI390),'Форма 1'!$H390*VLOOKUP('Форма 1'!$F390,'Придельники до 2021'!$B$4:$X$28,'Форма 1'!AI$8),"")</f>
        <v/>
      </c>
      <c r="S390" s="103" t="str">
        <f>IF(ISNUMBER('Форма 1'!AJ390),'Форма 1'!$H390*VLOOKUP('Форма 1'!$F390,'Придельники до 2021'!$B$4:$X$28,'Форма 1'!AJ$8),"")</f>
        <v/>
      </c>
      <c r="T390" s="87"/>
    </row>
    <row r="391" spans="1:20">
      <c r="A391" s="188">
        <f t="shared" si="32"/>
        <v>101</v>
      </c>
      <c r="B391" s="189" t="s">
        <v>506</v>
      </c>
      <c r="C391" s="99">
        <f t="shared" si="31"/>
        <v>886222.60000000009</v>
      </c>
      <c r="D391" s="103" t="str">
        <f>IF(ISNUMBER('Форма 1'!U391),'Форма 1'!$H391*VLOOKUP('Форма 1'!$F391,'Придельники до 2021'!$B$4:$X$28,'Форма 1'!U$8),"")</f>
        <v/>
      </c>
      <c r="E391" s="103" t="str">
        <f>IF(ISNUMBER('Форма 1'!V391),'Форма 1'!$H391*VLOOKUP('Форма 1'!$F391,'Придельники до 2021'!$B$4:$X$28,'Форма 1'!V$8),"")</f>
        <v/>
      </c>
      <c r="F391" s="103" t="str">
        <f>IF(ISNUMBER('Форма 1'!W391),'Форма 1'!$H391*VLOOKUP('Форма 1'!$F391,'Придельники до 2021'!$B$4:$X$28,'Форма 1'!W$8),"")</f>
        <v/>
      </c>
      <c r="G391" s="103">
        <f>IF(ISNUMBER('Форма 1'!X391),'Форма 1'!$H391*VLOOKUP('Форма 1'!$F391,'Придельники до 2021'!$B$4:$X$28,'Форма 1'!X$8),"")</f>
        <v>886222.60000000009</v>
      </c>
      <c r="H391" s="103" t="str">
        <f>IF(ISNUMBER('Форма 1'!Y391),'Форма 1'!$H391*VLOOKUP('Форма 1'!$F391,'Придельники до 2021'!$B$4:$X$28,'Форма 1'!Y$8),"")</f>
        <v/>
      </c>
      <c r="I391" s="103" t="str">
        <f>IF(ISNUMBER('Форма 1'!Z391),'Форма 1'!$H391*VLOOKUP('Форма 1'!$F391,'Придельники до 2021'!$B$4:$X$28,'Форма 1'!Z$8),"")</f>
        <v/>
      </c>
      <c r="J391" s="103" t="str">
        <f>IF(ISNUMBER('Форма 1'!AA391),'Форма 1'!$H391*VLOOKUP('Форма 1'!$F391,'Придельники до 2021'!$B$4:$X$28,'Форма 1'!AA$8),"")</f>
        <v/>
      </c>
      <c r="K391" s="90"/>
      <c r="L391" s="87"/>
      <c r="M391" s="103" t="str">
        <f>IF(ISNUMBER('Форма 1'!AD391),'Форма 1'!$H391*VLOOKUP('Форма 1'!$F391,'Придельники до 2021'!$B$4:$X$28,'Форма 1'!AD$8),"")</f>
        <v/>
      </c>
      <c r="N391" s="103" t="str">
        <f>IF(ISBLANK('Форма 1'!$AE391),"",IF('Форма 1'!$AE391=1,'Форма 1'!$H391*VLOOKUP('Форма 1'!$F391,'Придельники до 2021'!$B$4:$X$28,'Форма 1'!$AE$8,0),IF('Форма 1'!$AE391=2,'Форма 1'!$H391*VLOOKUP('Форма 1'!$F391,'Придельники до 2021'!$B$4:$X$28,13,0),IF('Форма 1'!$AE391=3,'Форма 1'!$H391*VLOOKUP('Форма 1'!$F391,'Придельники до 2021'!$B$4:$X$28,12,0)))))</f>
        <v/>
      </c>
      <c r="O391" s="103" t="str">
        <f>IF(ISNUMBER('Форма 1'!AF391),'Форма 1'!$H391*VLOOKUP('Форма 1'!$F391,'Придельники до 2021'!$B$4:$X$28,'Форма 1'!AF$8),"")</f>
        <v/>
      </c>
      <c r="P391" s="87"/>
      <c r="Q391" s="103" t="str">
        <f>IF(ISNUMBER('Форма 1'!AH391),'Форма 1'!$H391*VLOOKUP('Форма 1'!$F391,'Придельники до 2021'!$B$4:$X$28,'Форма 1'!AH$8),"")</f>
        <v/>
      </c>
      <c r="R391" s="103" t="str">
        <f>IF(ISNUMBER('Форма 1'!AI391),'Форма 1'!$H391*VLOOKUP('Форма 1'!$F391,'Придельники до 2021'!$B$4:$X$28,'Форма 1'!AI$8),"")</f>
        <v/>
      </c>
      <c r="S391" s="103" t="str">
        <f>IF(ISNUMBER('Форма 1'!AJ391),'Форма 1'!$H391*VLOOKUP('Форма 1'!$F391,'Придельники до 2021'!$B$4:$X$28,'Форма 1'!AJ$8),"")</f>
        <v/>
      </c>
      <c r="T391" s="87"/>
    </row>
    <row r="392" spans="1:20">
      <c r="A392" s="188">
        <f t="shared" si="32"/>
        <v>102</v>
      </c>
      <c r="B392" s="189" t="s">
        <v>507</v>
      </c>
      <c r="C392" s="99">
        <f t="shared" si="31"/>
        <v>886222.60000000009</v>
      </c>
      <c r="D392" s="103" t="str">
        <f>IF(ISNUMBER('Форма 1'!U392),'Форма 1'!$H392*VLOOKUP('Форма 1'!$F392,'Придельники до 2021'!$B$4:$X$28,'Форма 1'!U$8),"")</f>
        <v/>
      </c>
      <c r="E392" s="103" t="str">
        <f>IF(ISNUMBER('Форма 1'!V392),'Форма 1'!$H392*VLOOKUP('Форма 1'!$F392,'Придельники до 2021'!$B$4:$X$28,'Форма 1'!V$8),"")</f>
        <v/>
      </c>
      <c r="F392" s="103" t="str">
        <f>IF(ISNUMBER('Форма 1'!W392),'Форма 1'!$H392*VLOOKUP('Форма 1'!$F392,'Придельники до 2021'!$B$4:$X$28,'Форма 1'!W$8),"")</f>
        <v/>
      </c>
      <c r="G392" s="103">
        <f>IF(ISNUMBER('Форма 1'!X392),'Форма 1'!$H392*VLOOKUP('Форма 1'!$F392,'Придельники до 2021'!$B$4:$X$28,'Форма 1'!X$8),"")</f>
        <v>886222.60000000009</v>
      </c>
      <c r="H392" s="103" t="str">
        <f>IF(ISNUMBER('Форма 1'!Y392),'Форма 1'!$H392*VLOOKUP('Форма 1'!$F392,'Придельники до 2021'!$B$4:$X$28,'Форма 1'!Y$8),"")</f>
        <v/>
      </c>
      <c r="I392" s="103" t="str">
        <f>IF(ISNUMBER('Форма 1'!Z392),'Форма 1'!$H392*VLOOKUP('Форма 1'!$F392,'Придельники до 2021'!$B$4:$X$28,'Форма 1'!Z$8),"")</f>
        <v/>
      </c>
      <c r="J392" s="103" t="str">
        <f>IF(ISNUMBER('Форма 1'!AA392),'Форма 1'!$H392*VLOOKUP('Форма 1'!$F392,'Придельники до 2021'!$B$4:$X$28,'Форма 1'!AA$8),"")</f>
        <v/>
      </c>
      <c r="K392" s="90"/>
      <c r="L392" s="87"/>
      <c r="M392" s="103" t="str">
        <f>IF(ISNUMBER('Форма 1'!AD392),'Форма 1'!$H392*VLOOKUP('Форма 1'!$F392,'Придельники до 2021'!$B$4:$X$28,'Форма 1'!AD$8),"")</f>
        <v/>
      </c>
      <c r="N392" s="103" t="str">
        <f>IF(ISBLANK('Форма 1'!$AE392),"",IF('Форма 1'!$AE392=1,'Форма 1'!$H392*VLOOKUP('Форма 1'!$F392,'Придельники до 2021'!$B$4:$X$28,'Форма 1'!$AE$8,0),IF('Форма 1'!$AE392=2,'Форма 1'!$H392*VLOOKUP('Форма 1'!$F392,'Придельники до 2021'!$B$4:$X$28,13,0),IF('Форма 1'!$AE392=3,'Форма 1'!$H392*VLOOKUP('Форма 1'!$F392,'Придельники до 2021'!$B$4:$X$28,12,0)))))</f>
        <v/>
      </c>
      <c r="O392" s="103" t="str">
        <f>IF(ISNUMBER('Форма 1'!AF392),'Форма 1'!$H392*VLOOKUP('Форма 1'!$F392,'Придельники до 2021'!$B$4:$X$28,'Форма 1'!AF$8),"")</f>
        <v/>
      </c>
      <c r="P392" s="87"/>
      <c r="Q392" s="103" t="str">
        <f>IF(ISNUMBER('Форма 1'!AH392),'Форма 1'!$H392*VLOOKUP('Форма 1'!$F392,'Придельники до 2021'!$B$4:$X$28,'Форма 1'!AH$8),"")</f>
        <v/>
      </c>
      <c r="R392" s="103" t="str">
        <f>IF(ISNUMBER('Форма 1'!AI392),'Форма 1'!$H392*VLOOKUP('Форма 1'!$F392,'Придельники до 2021'!$B$4:$X$28,'Форма 1'!AI$8),"")</f>
        <v/>
      </c>
      <c r="S392" s="103" t="str">
        <f>IF(ISNUMBER('Форма 1'!AJ392),'Форма 1'!$H392*VLOOKUP('Форма 1'!$F392,'Придельники до 2021'!$B$4:$X$28,'Форма 1'!AJ$8),"")</f>
        <v/>
      </c>
      <c r="T392" s="87"/>
    </row>
    <row r="393" spans="1:20">
      <c r="A393" s="188">
        <f t="shared" si="32"/>
        <v>103</v>
      </c>
      <c r="B393" s="189" t="s">
        <v>508</v>
      </c>
      <c r="C393" s="99">
        <f t="shared" si="31"/>
        <v>2559739.87</v>
      </c>
      <c r="D393" s="103" t="str">
        <f>IF(ISNUMBER('Форма 1'!U393),'Форма 1'!$H393*VLOOKUP('Форма 1'!$F393,'Придельники до 2021'!$B$4:$X$28,'Форма 1'!U$8),"")</f>
        <v/>
      </c>
      <c r="E393" s="103" t="str">
        <f>IF(ISNUMBER('Форма 1'!V393),'Форма 1'!$H393*VLOOKUP('Форма 1'!$F393,'Придельники до 2021'!$B$4:$X$28,'Форма 1'!V$8),"")</f>
        <v/>
      </c>
      <c r="F393" s="103" t="str">
        <f>IF(ISNUMBER('Форма 1'!W393),'Форма 1'!$H393*VLOOKUP('Форма 1'!$F393,'Придельники до 2021'!$B$4:$X$28,'Форма 1'!W$8),"")</f>
        <v/>
      </c>
      <c r="G393" s="103">
        <f>IF(ISNUMBER('Форма 1'!X393),'Форма 1'!$H393*VLOOKUP('Форма 1'!$F393,'Придельники до 2021'!$B$4:$X$28,'Форма 1'!X$8),"")</f>
        <v>2559739.87</v>
      </c>
      <c r="H393" s="103" t="str">
        <f>IF(ISNUMBER('Форма 1'!Y393),'Форма 1'!$H393*VLOOKUP('Форма 1'!$F393,'Придельники до 2021'!$B$4:$X$28,'Форма 1'!Y$8),"")</f>
        <v/>
      </c>
      <c r="I393" s="103" t="str">
        <f>IF(ISNUMBER('Форма 1'!Z393),'Форма 1'!$H393*VLOOKUP('Форма 1'!$F393,'Придельники до 2021'!$B$4:$X$28,'Форма 1'!Z$8),"")</f>
        <v/>
      </c>
      <c r="J393" s="103" t="str">
        <f>IF(ISNUMBER('Форма 1'!AA393),'Форма 1'!$H393*VLOOKUP('Форма 1'!$F393,'Придельники до 2021'!$B$4:$X$28,'Форма 1'!AA$8),"")</f>
        <v/>
      </c>
      <c r="K393" s="90"/>
      <c r="L393" s="87"/>
      <c r="M393" s="103" t="str">
        <f>IF(ISNUMBER('Форма 1'!AD393),'Форма 1'!$H393*VLOOKUP('Форма 1'!$F393,'Придельники до 2021'!$B$4:$X$28,'Форма 1'!AD$8),"")</f>
        <v/>
      </c>
      <c r="N393" s="103" t="str">
        <f>IF(ISBLANK('Форма 1'!$AE393),"",IF('Форма 1'!$AE393=1,'Форма 1'!$H393*VLOOKUP('Форма 1'!$F393,'Придельники до 2021'!$B$4:$X$28,'Форма 1'!$AE$8,0),IF('Форма 1'!$AE393=2,'Форма 1'!$H393*VLOOKUP('Форма 1'!$F393,'Придельники до 2021'!$B$4:$X$28,13,0),IF('Форма 1'!$AE393=3,'Форма 1'!$H393*VLOOKUP('Форма 1'!$F393,'Придельники до 2021'!$B$4:$X$28,12,0)))))</f>
        <v/>
      </c>
      <c r="O393" s="103" t="str">
        <f>IF(ISNUMBER('Форма 1'!AF393),'Форма 1'!$H393*VLOOKUP('Форма 1'!$F393,'Придельники до 2021'!$B$4:$X$28,'Форма 1'!AF$8),"")</f>
        <v/>
      </c>
      <c r="P393" s="87"/>
      <c r="Q393" s="103" t="str">
        <f>IF(ISNUMBER('Форма 1'!AH393),'Форма 1'!$H393*VLOOKUP('Форма 1'!$F393,'Придельники до 2021'!$B$4:$X$28,'Форма 1'!AH$8),"")</f>
        <v/>
      </c>
      <c r="R393" s="103" t="str">
        <f>IF(ISNUMBER('Форма 1'!AI393),'Форма 1'!$H393*VLOOKUP('Форма 1'!$F393,'Придельники до 2021'!$B$4:$X$28,'Форма 1'!AI$8),"")</f>
        <v/>
      </c>
      <c r="S393" s="103" t="str">
        <f>IF(ISNUMBER('Форма 1'!AJ393),'Форма 1'!$H393*VLOOKUP('Форма 1'!$F393,'Придельники до 2021'!$B$4:$X$28,'Форма 1'!AJ$8),"")</f>
        <v/>
      </c>
      <c r="T393" s="87"/>
    </row>
    <row r="394" spans="1:20">
      <c r="A394" s="188">
        <f t="shared" si="32"/>
        <v>104</v>
      </c>
      <c r="B394" s="189" t="s">
        <v>510</v>
      </c>
      <c r="C394" s="99">
        <f t="shared" si="31"/>
        <v>889050.97</v>
      </c>
      <c r="D394" s="103" t="str">
        <f>IF(ISNUMBER('Форма 1'!U394),'Форма 1'!$H394*VLOOKUP('Форма 1'!$F394,'Придельники до 2021'!$B$4:$X$28,'Форма 1'!U$8),"")</f>
        <v/>
      </c>
      <c r="E394" s="103" t="str">
        <f>IF(ISNUMBER('Форма 1'!V394),'Форма 1'!$H394*VLOOKUP('Форма 1'!$F394,'Придельники до 2021'!$B$4:$X$28,'Форма 1'!V$8),"")</f>
        <v/>
      </c>
      <c r="F394" s="103" t="str">
        <f>IF(ISNUMBER('Форма 1'!W394),'Форма 1'!$H394*VLOOKUP('Форма 1'!$F394,'Придельники до 2021'!$B$4:$X$28,'Форма 1'!W$8),"")</f>
        <v/>
      </c>
      <c r="G394" s="103">
        <f>IF(ISNUMBER('Форма 1'!X394),'Форма 1'!$H394*VLOOKUP('Форма 1'!$F394,'Придельники до 2021'!$B$4:$X$28,'Форма 1'!X$8),"")</f>
        <v>889050.97</v>
      </c>
      <c r="H394" s="103" t="str">
        <f>IF(ISNUMBER('Форма 1'!Y394),'Форма 1'!$H394*VLOOKUP('Форма 1'!$F394,'Придельники до 2021'!$B$4:$X$28,'Форма 1'!Y$8),"")</f>
        <v/>
      </c>
      <c r="I394" s="103" t="str">
        <f>IF(ISNUMBER('Форма 1'!Z394),'Форма 1'!$H394*VLOOKUP('Форма 1'!$F394,'Придельники до 2021'!$B$4:$X$28,'Форма 1'!Z$8),"")</f>
        <v/>
      </c>
      <c r="J394" s="103" t="str">
        <f>IF(ISNUMBER('Форма 1'!AA394),'Форма 1'!$H394*VLOOKUP('Форма 1'!$F394,'Придельники до 2021'!$B$4:$X$28,'Форма 1'!AA$8),"")</f>
        <v/>
      </c>
      <c r="K394" s="90"/>
      <c r="L394" s="87"/>
      <c r="M394" s="103" t="str">
        <f>IF(ISNUMBER('Форма 1'!AD394),'Форма 1'!$H394*VLOOKUP('Форма 1'!$F394,'Придельники до 2021'!$B$4:$X$28,'Форма 1'!AD$8),"")</f>
        <v/>
      </c>
      <c r="N394" s="103" t="str">
        <f>IF(ISBLANK('Форма 1'!$AE394),"",IF('Форма 1'!$AE394=1,'Форма 1'!$H394*VLOOKUP('Форма 1'!$F394,'Придельники до 2021'!$B$4:$X$28,'Форма 1'!$AE$8,0),IF('Форма 1'!$AE394=2,'Форма 1'!$H394*VLOOKUP('Форма 1'!$F394,'Придельники до 2021'!$B$4:$X$28,13,0),IF('Форма 1'!$AE394=3,'Форма 1'!$H394*VLOOKUP('Форма 1'!$F394,'Придельники до 2021'!$B$4:$X$28,12,0)))))</f>
        <v/>
      </c>
      <c r="O394" s="103" t="str">
        <f>IF(ISNUMBER('Форма 1'!AF394),'Форма 1'!$H394*VLOOKUP('Форма 1'!$F394,'Придельники до 2021'!$B$4:$X$28,'Форма 1'!AF$8),"")</f>
        <v/>
      </c>
      <c r="P394" s="87"/>
      <c r="Q394" s="103" t="str">
        <f>IF(ISNUMBER('Форма 1'!AH394),'Форма 1'!$H394*VLOOKUP('Форма 1'!$F394,'Придельники до 2021'!$B$4:$X$28,'Форма 1'!AH$8),"")</f>
        <v/>
      </c>
      <c r="R394" s="103" t="str">
        <f>IF(ISNUMBER('Форма 1'!AI394),'Форма 1'!$H394*VLOOKUP('Форма 1'!$F394,'Придельники до 2021'!$B$4:$X$28,'Форма 1'!AI$8),"")</f>
        <v/>
      </c>
      <c r="S394" s="103" t="str">
        <f>IF(ISNUMBER('Форма 1'!AJ394),'Форма 1'!$H394*VLOOKUP('Форма 1'!$F394,'Придельники до 2021'!$B$4:$X$28,'Форма 1'!AJ$8),"")</f>
        <v/>
      </c>
      <c r="T394" s="87"/>
    </row>
    <row r="395" spans="1:20">
      <c r="A395" s="188">
        <f t="shared" si="32"/>
        <v>105</v>
      </c>
      <c r="B395" s="189" t="s">
        <v>511</v>
      </c>
      <c r="C395" s="99">
        <f t="shared" si="31"/>
        <v>879915.66</v>
      </c>
      <c r="D395" s="103" t="str">
        <f>IF(ISNUMBER('Форма 1'!U395),'Форма 1'!$H395*VLOOKUP('Форма 1'!$F395,'Придельники до 2021'!$B$4:$X$28,'Форма 1'!U$8),"")</f>
        <v/>
      </c>
      <c r="E395" s="103" t="str">
        <f>IF(ISNUMBER('Форма 1'!V395),'Форма 1'!$H395*VLOOKUP('Форма 1'!$F395,'Придельники до 2021'!$B$4:$X$28,'Форма 1'!V$8),"")</f>
        <v/>
      </c>
      <c r="F395" s="103" t="str">
        <f>IF(ISNUMBER('Форма 1'!W395),'Форма 1'!$H395*VLOOKUP('Форма 1'!$F395,'Придельники до 2021'!$B$4:$X$28,'Форма 1'!W$8),"")</f>
        <v/>
      </c>
      <c r="G395" s="103">
        <f>IF(ISNUMBER('Форма 1'!X395),'Форма 1'!$H395*VLOOKUP('Форма 1'!$F395,'Придельники до 2021'!$B$4:$X$28,'Форма 1'!X$8),"")</f>
        <v>879915.66</v>
      </c>
      <c r="H395" s="103" t="str">
        <f>IF(ISNUMBER('Форма 1'!Y395),'Форма 1'!$H395*VLOOKUP('Форма 1'!$F395,'Придельники до 2021'!$B$4:$X$28,'Форма 1'!Y$8),"")</f>
        <v/>
      </c>
      <c r="I395" s="103" t="str">
        <f>IF(ISNUMBER('Форма 1'!Z395),'Форма 1'!$H395*VLOOKUP('Форма 1'!$F395,'Придельники до 2021'!$B$4:$X$28,'Форма 1'!Z$8),"")</f>
        <v/>
      </c>
      <c r="J395" s="103" t="str">
        <f>IF(ISNUMBER('Форма 1'!AA395),'Форма 1'!$H395*VLOOKUP('Форма 1'!$F395,'Придельники до 2021'!$B$4:$X$28,'Форма 1'!AA$8),"")</f>
        <v/>
      </c>
      <c r="K395" s="90"/>
      <c r="L395" s="87"/>
      <c r="M395" s="103" t="str">
        <f>IF(ISNUMBER('Форма 1'!AD395),'Форма 1'!$H395*VLOOKUP('Форма 1'!$F395,'Придельники до 2021'!$B$4:$X$28,'Форма 1'!AD$8),"")</f>
        <v/>
      </c>
      <c r="N395" s="103" t="str">
        <f>IF(ISBLANK('Форма 1'!$AE395),"",IF('Форма 1'!$AE395=1,'Форма 1'!$H395*VLOOKUP('Форма 1'!$F395,'Придельники до 2021'!$B$4:$X$28,'Форма 1'!$AE$8,0),IF('Форма 1'!$AE395=2,'Форма 1'!$H395*VLOOKUP('Форма 1'!$F395,'Придельники до 2021'!$B$4:$X$28,13,0),IF('Форма 1'!$AE395=3,'Форма 1'!$H395*VLOOKUP('Форма 1'!$F395,'Придельники до 2021'!$B$4:$X$28,12,0)))))</f>
        <v/>
      </c>
      <c r="O395" s="103" t="str">
        <f>IF(ISNUMBER('Форма 1'!AF395),'Форма 1'!$H395*VLOOKUP('Форма 1'!$F395,'Придельники до 2021'!$B$4:$X$28,'Форма 1'!AF$8),"")</f>
        <v/>
      </c>
      <c r="P395" s="87"/>
      <c r="Q395" s="103" t="str">
        <f>IF(ISNUMBER('Форма 1'!AH395),'Форма 1'!$H395*VLOOKUP('Форма 1'!$F395,'Придельники до 2021'!$B$4:$X$28,'Форма 1'!AH$8),"")</f>
        <v/>
      </c>
      <c r="R395" s="103" t="str">
        <f>IF(ISNUMBER('Форма 1'!AI395),'Форма 1'!$H395*VLOOKUP('Форма 1'!$F395,'Придельники до 2021'!$B$4:$X$28,'Форма 1'!AI$8),"")</f>
        <v/>
      </c>
      <c r="S395" s="103" t="str">
        <f>IF(ISNUMBER('Форма 1'!AJ395),'Форма 1'!$H395*VLOOKUP('Форма 1'!$F395,'Придельники до 2021'!$B$4:$X$28,'Форма 1'!AJ$8),"")</f>
        <v/>
      </c>
      <c r="T395" s="87"/>
    </row>
    <row r="396" spans="1:20">
      <c r="A396" s="188">
        <f t="shared" si="32"/>
        <v>106</v>
      </c>
      <c r="B396" s="189" t="s">
        <v>512</v>
      </c>
      <c r="C396" s="99">
        <f t="shared" si="31"/>
        <v>5651161.5999999996</v>
      </c>
      <c r="D396" s="103" t="str">
        <f>IF(ISNUMBER('Форма 1'!U396),'Форма 1'!$H396*VLOOKUP('Форма 1'!$F396,'Придельники до 2021'!$B$4:$X$28,'Форма 1'!U$8),"")</f>
        <v/>
      </c>
      <c r="E396" s="103" t="str">
        <f>IF(ISNUMBER('Форма 1'!V396),'Форма 1'!$H396*VLOOKUP('Форма 1'!$F396,'Придельники до 2021'!$B$4:$X$28,'Форма 1'!V$8),"")</f>
        <v/>
      </c>
      <c r="F396" s="103" t="str">
        <f>IF(ISNUMBER('Форма 1'!W396),'Форма 1'!$H396*VLOOKUP('Форма 1'!$F396,'Придельники до 2021'!$B$4:$X$28,'Форма 1'!W$8),"")</f>
        <v/>
      </c>
      <c r="G396" s="103">
        <f>IF(ISNUMBER('Форма 1'!X396),'Форма 1'!$H396*VLOOKUP('Форма 1'!$F396,'Придельники до 2021'!$B$4:$X$28,'Форма 1'!X$8),"")</f>
        <v>5651161.5999999996</v>
      </c>
      <c r="H396" s="103" t="str">
        <f>IF(ISNUMBER('Форма 1'!Y396),'Форма 1'!$H396*VLOOKUP('Форма 1'!$F396,'Придельники до 2021'!$B$4:$X$28,'Форма 1'!Y$8),"")</f>
        <v/>
      </c>
      <c r="I396" s="103" t="str">
        <f>IF(ISNUMBER('Форма 1'!Z396),'Форма 1'!$H396*VLOOKUP('Форма 1'!$F396,'Придельники до 2021'!$B$4:$X$28,'Форма 1'!Z$8),"")</f>
        <v/>
      </c>
      <c r="J396" s="103" t="str">
        <f>IF(ISNUMBER('Форма 1'!AA396),'Форма 1'!$H396*VLOOKUP('Форма 1'!$F396,'Придельники до 2021'!$B$4:$X$28,'Форма 1'!AA$8),"")</f>
        <v/>
      </c>
      <c r="K396" s="90"/>
      <c r="L396" s="87"/>
      <c r="M396" s="103" t="str">
        <f>IF(ISNUMBER('Форма 1'!AD396),'Форма 1'!$H396*VLOOKUP('Форма 1'!$F396,'Придельники до 2021'!$B$4:$X$28,'Форма 1'!AD$8),"")</f>
        <v/>
      </c>
      <c r="N396" s="103" t="str">
        <f>IF(ISBLANK('Форма 1'!$AE396),"",IF('Форма 1'!$AE396=1,'Форма 1'!$H396*VLOOKUP('Форма 1'!$F396,'Придельники до 2021'!$B$4:$X$28,'Форма 1'!$AE$8,0),IF('Форма 1'!$AE396=2,'Форма 1'!$H396*VLOOKUP('Форма 1'!$F396,'Придельники до 2021'!$B$4:$X$28,13,0),IF('Форма 1'!$AE396=3,'Форма 1'!$H396*VLOOKUP('Форма 1'!$F396,'Придельники до 2021'!$B$4:$X$28,12,0)))))</f>
        <v/>
      </c>
      <c r="O396" s="103" t="str">
        <f>IF(ISNUMBER('Форма 1'!AF396),'Форма 1'!$H396*VLOOKUP('Форма 1'!$F396,'Придельники до 2021'!$B$4:$X$28,'Форма 1'!AF$8),"")</f>
        <v/>
      </c>
      <c r="P396" s="87"/>
      <c r="Q396" s="103" t="str">
        <f>IF(ISNUMBER('Форма 1'!AH396),'Форма 1'!$H396*VLOOKUP('Форма 1'!$F396,'Придельники до 2021'!$B$4:$X$28,'Форма 1'!AH$8),"")</f>
        <v/>
      </c>
      <c r="R396" s="103" t="str">
        <f>IF(ISNUMBER('Форма 1'!AI396),'Форма 1'!$H396*VLOOKUP('Форма 1'!$F396,'Придельники до 2021'!$B$4:$X$28,'Форма 1'!AI$8),"")</f>
        <v/>
      </c>
      <c r="S396" s="103" t="str">
        <f>IF(ISNUMBER('Форма 1'!AJ396),'Форма 1'!$H396*VLOOKUP('Форма 1'!$F396,'Придельники до 2021'!$B$4:$X$28,'Форма 1'!AJ$8),"")</f>
        <v/>
      </c>
      <c r="T396" s="87"/>
    </row>
    <row r="397" spans="1:20">
      <c r="A397" s="188">
        <f t="shared" si="32"/>
        <v>107</v>
      </c>
      <c r="B397" s="189" t="s">
        <v>514</v>
      </c>
      <c r="C397" s="99">
        <f t="shared" si="31"/>
        <v>4481466</v>
      </c>
      <c r="D397" s="103" t="str">
        <f>IF(ISNUMBER('Форма 1'!U397),'Форма 1'!$H397*VLOOKUP('Форма 1'!$F397,'Придельники до 2021'!$B$4:$X$28,'Форма 1'!U$8),"")</f>
        <v/>
      </c>
      <c r="E397" s="103" t="str">
        <f>IF(ISNUMBER('Форма 1'!V397),'Форма 1'!$H397*VLOOKUP('Форма 1'!$F397,'Придельники до 2021'!$B$4:$X$28,'Форма 1'!V$8),"")</f>
        <v/>
      </c>
      <c r="F397" s="103" t="str">
        <f>IF(ISNUMBER('Форма 1'!W397),'Форма 1'!$H397*VLOOKUP('Форма 1'!$F397,'Придельники до 2021'!$B$4:$X$28,'Форма 1'!W$8),"")</f>
        <v/>
      </c>
      <c r="G397" s="103" t="str">
        <f>IF(ISNUMBER('Форма 1'!X397),'Форма 1'!$H397*VLOOKUP('Форма 1'!$F397,'Придельники до 2021'!$B$4:$X$28,'Форма 1'!X$8),"")</f>
        <v/>
      </c>
      <c r="H397" s="103" t="str">
        <f>IF(ISNUMBER('Форма 1'!Y397),'Форма 1'!$H397*VLOOKUP('Форма 1'!$F397,'Придельники до 2021'!$B$4:$X$28,'Форма 1'!Y$8),"")</f>
        <v/>
      </c>
      <c r="I397" s="103" t="str">
        <f>IF(ISNUMBER('Форма 1'!Z397),'Форма 1'!$H397*VLOOKUP('Форма 1'!$F397,'Придельники до 2021'!$B$4:$X$28,'Форма 1'!Z$8),"")</f>
        <v/>
      </c>
      <c r="J397" s="103" t="str">
        <f>IF(ISNUMBER('Форма 1'!AA397),'Форма 1'!$H397*VLOOKUP('Форма 1'!$F397,'Придельники до 2021'!$B$4:$X$28,'Форма 1'!AA$8),"")</f>
        <v/>
      </c>
      <c r="K397" s="90">
        <v>2</v>
      </c>
      <c r="L397" s="87">
        <v>4481466</v>
      </c>
      <c r="M397" s="103" t="str">
        <f>IF(ISNUMBER('Форма 1'!AD397),'Форма 1'!$H397*VLOOKUP('Форма 1'!$F397,'Придельники до 2021'!$B$4:$X$28,'Форма 1'!AD$8),"")</f>
        <v/>
      </c>
      <c r="N397" s="103" t="str">
        <f>IF(ISBLANK('Форма 1'!$AE397),"",IF('Форма 1'!$AE397=1,'Форма 1'!$H397*VLOOKUP('Форма 1'!$F397,'Придельники до 2021'!$B$4:$X$28,'Форма 1'!$AE$8,0),IF('Форма 1'!$AE397=2,'Форма 1'!$H397*VLOOKUP('Форма 1'!$F397,'Придельники до 2021'!$B$4:$X$28,13,0),IF('Форма 1'!$AE397=3,'Форма 1'!$H397*VLOOKUP('Форма 1'!$F397,'Придельники до 2021'!$B$4:$X$28,12,0)))))</f>
        <v/>
      </c>
      <c r="O397" s="103" t="str">
        <f>IF(ISNUMBER('Форма 1'!AF397),'Форма 1'!$H397*VLOOKUP('Форма 1'!$F397,'Придельники до 2021'!$B$4:$X$28,'Форма 1'!AF$8),"")</f>
        <v/>
      </c>
      <c r="P397" s="87"/>
      <c r="Q397" s="103" t="str">
        <f>IF(ISNUMBER('Форма 1'!AH397),'Форма 1'!$H397*VLOOKUP('Форма 1'!$F397,'Придельники до 2021'!$B$4:$X$28,'Форма 1'!AH$8),"")</f>
        <v/>
      </c>
      <c r="R397" s="103" t="str">
        <f>IF(ISNUMBER('Форма 1'!AI397),'Форма 1'!$H397*VLOOKUP('Форма 1'!$F397,'Придельники до 2021'!$B$4:$X$28,'Форма 1'!AI$8),"")</f>
        <v/>
      </c>
      <c r="S397" s="103" t="str">
        <f>IF(ISNUMBER('Форма 1'!AJ397),'Форма 1'!$H397*VLOOKUP('Форма 1'!$F397,'Придельники до 2021'!$B$4:$X$28,'Форма 1'!AJ$8),"")</f>
        <v/>
      </c>
      <c r="T397" s="87"/>
    </row>
    <row r="398" spans="1:20">
      <c r="A398" s="188">
        <f t="shared" si="32"/>
        <v>108</v>
      </c>
      <c r="B398" s="189" t="s">
        <v>515</v>
      </c>
      <c r="C398" s="99">
        <f t="shared" si="31"/>
        <v>2181102.4780000001</v>
      </c>
      <c r="D398" s="103">
        <f>IF(ISNUMBER('Форма 1'!U398),'Форма 1'!$H398*VLOOKUP('Форма 1'!$F398,'Придельники до 2021'!$B$4:$X$28,'Форма 1'!U$8),"")</f>
        <v>2181102.4780000001</v>
      </c>
      <c r="E398" s="103" t="str">
        <f>IF(ISNUMBER('Форма 1'!V398),'Форма 1'!$H398*VLOOKUP('Форма 1'!$F398,'Придельники до 2021'!$B$4:$X$28,'Форма 1'!V$8),"")</f>
        <v/>
      </c>
      <c r="F398" s="103" t="str">
        <f>IF(ISNUMBER('Форма 1'!W398),'Форма 1'!$H398*VLOOKUP('Форма 1'!$F398,'Придельники до 2021'!$B$4:$X$28,'Форма 1'!W$8),"")</f>
        <v/>
      </c>
      <c r="G398" s="103" t="str">
        <f>IF(ISNUMBER('Форма 1'!X398),'Форма 1'!$H398*VLOOKUP('Форма 1'!$F398,'Придельники до 2021'!$B$4:$X$28,'Форма 1'!X$8),"")</f>
        <v/>
      </c>
      <c r="H398" s="103" t="str">
        <f>IF(ISNUMBER('Форма 1'!Y398),'Форма 1'!$H398*VLOOKUP('Форма 1'!$F398,'Придельники до 2021'!$B$4:$X$28,'Форма 1'!Y$8),"")</f>
        <v/>
      </c>
      <c r="I398" s="103" t="str">
        <f>IF(ISNUMBER('Форма 1'!Z398),'Форма 1'!$H398*VLOOKUP('Форма 1'!$F398,'Придельники до 2021'!$B$4:$X$28,'Форма 1'!Z$8),"")</f>
        <v/>
      </c>
      <c r="J398" s="103" t="str">
        <f>IF(ISNUMBER('Форма 1'!AA398),'Форма 1'!$H398*VLOOKUP('Форма 1'!$F398,'Придельники до 2021'!$B$4:$X$28,'Форма 1'!AA$8),"")</f>
        <v/>
      </c>
      <c r="K398" s="90"/>
      <c r="L398" s="87"/>
      <c r="M398" s="103" t="str">
        <f>IF(ISNUMBER('Форма 1'!AD398),'Форма 1'!$H398*VLOOKUP('Форма 1'!$F398,'Придельники до 2021'!$B$4:$X$28,'Форма 1'!AD$8),"")</f>
        <v/>
      </c>
      <c r="N398" s="103" t="str">
        <f>IF(ISBLANK('Форма 1'!$AE398),"",IF('Форма 1'!$AE398=1,'Форма 1'!$H398*VLOOKUP('Форма 1'!$F398,'Придельники до 2021'!$B$4:$X$28,'Форма 1'!$AE$8,0),IF('Форма 1'!$AE398=2,'Форма 1'!$H398*VLOOKUP('Форма 1'!$F398,'Придельники до 2021'!$B$4:$X$28,13,0),IF('Форма 1'!$AE398=3,'Форма 1'!$H398*VLOOKUP('Форма 1'!$F398,'Придельники до 2021'!$B$4:$X$28,12,0)))))</f>
        <v/>
      </c>
      <c r="O398" s="103" t="str">
        <f>IF(ISNUMBER('Форма 1'!AF398),'Форма 1'!$H398*VLOOKUP('Форма 1'!$F398,'Придельники до 2021'!$B$4:$X$28,'Форма 1'!AF$8),"")</f>
        <v/>
      </c>
      <c r="P398" s="87"/>
      <c r="Q398" s="103" t="str">
        <f>IF(ISNUMBER('Форма 1'!AH398),'Форма 1'!$H398*VLOOKUP('Форма 1'!$F398,'Придельники до 2021'!$B$4:$X$28,'Форма 1'!AH$8),"")</f>
        <v/>
      </c>
      <c r="R398" s="103" t="str">
        <f>IF(ISNUMBER('Форма 1'!AI398),'Форма 1'!$H398*VLOOKUP('Форма 1'!$F398,'Придельники до 2021'!$B$4:$X$28,'Форма 1'!AI$8),"")</f>
        <v/>
      </c>
      <c r="S398" s="103" t="str">
        <f>IF(ISNUMBER('Форма 1'!AJ398),'Форма 1'!$H398*VLOOKUP('Форма 1'!$F398,'Придельники до 2021'!$B$4:$X$28,'Форма 1'!AJ$8),"")</f>
        <v/>
      </c>
      <c r="T398" s="87"/>
    </row>
    <row r="399" spans="1:20">
      <c r="A399" s="188">
        <f t="shared" si="32"/>
        <v>109</v>
      </c>
      <c r="B399" s="195" t="s">
        <v>516</v>
      </c>
      <c r="C399" s="99">
        <f t="shared" si="31"/>
        <v>16533789.977</v>
      </c>
      <c r="D399" s="103" t="str">
        <f>IF(ISNUMBER('Форма 1'!U399),'Форма 1'!$H399*VLOOKUP('Форма 1'!$F399,'Придельники до 2021'!$B$4:$X$28,'Форма 1'!U$8),"")</f>
        <v/>
      </c>
      <c r="E399" s="103" t="str">
        <f>IF(ISNUMBER('Форма 1'!V399),'Форма 1'!$H399*VLOOKUP('Форма 1'!$F399,'Придельники до 2021'!$B$4:$X$28,'Форма 1'!V$8),"")</f>
        <v/>
      </c>
      <c r="F399" s="103" t="str">
        <f>IF(ISNUMBER('Форма 1'!W399),'Форма 1'!$H399*VLOOKUP('Форма 1'!$F399,'Придельники до 2021'!$B$4:$X$28,'Форма 1'!W$8),"")</f>
        <v/>
      </c>
      <c r="G399" s="103" t="str">
        <f>IF(ISNUMBER('Форма 1'!X399),'Форма 1'!$H399*VLOOKUP('Форма 1'!$F399,'Придельники до 2021'!$B$4:$X$28,'Форма 1'!X$8),"")</f>
        <v/>
      </c>
      <c r="H399" s="103" t="str">
        <f>IF(ISNUMBER('Форма 1'!Y399),'Форма 1'!$H399*VLOOKUP('Форма 1'!$F399,'Придельники до 2021'!$B$4:$X$28,'Форма 1'!Y$8),"")</f>
        <v/>
      </c>
      <c r="I399" s="103" t="str">
        <f>IF(ISNUMBER('Форма 1'!Z399),'Форма 1'!$H399*VLOOKUP('Форма 1'!$F399,'Придельники до 2021'!$B$4:$X$28,'Форма 1'!Z$8),"")</f>
        <v/>
      </c>
      <c r="J399" s="103" t="str">
        <f>IF(ISNUMBER('Форма 1'!AA399),'Форма 1'!$H399*VLOOKUP('Форма 1'!$F399,'Придельники до 2021'!$B$4:$X$28,'Форма 1'!AA$8),"")</f>
        <v/>
      </c>
      <c r="K399" s="90"/>
      <c r="L399" s="87"/>
      <c r="M399" s="103">
        <f>IF(ISNUMBER('Форма 1'!AD399),'Форма 1'!$H399*VLOOKUP('Форма 1'!$F399,'Придельники до 2021'!$B$4:$X$28,'Форма 1'!AD$8),"")</f>
        <v>16533789.977</v>
      </c>
      <c r="N399" s="103" t="str">
        <f>IF(ISBLANK('Форма 1'!$AE399),"",IF('Форма 1'!$AE399=1,'Форма 1'!$H399*VLOOKUP('Форма 1'!$F399,'Придельники до 2021'!$B$4:$X$28,'Форма 1'!$AE$8,0),IF('Форма 1'!$AE399=2,'Форма 1'!$H399*VLOOKUP('Форма 1'!$F399,'Придельники до 2021'!$B$4:$X$28,13,0),IF('Форма 1'!$AE399=3,'Форма 1'!$H399*VLOOKUP('Форма 1'!$F399,'Придельники до 2021'!$B$4:$X$28,12,0)))))</f>
        <v/>
      </c>
      <c r="O399" s="103" t="str">
        <f>IF(ISNUMBER('Форма 1'!AF399),'Форма 1'!$H399*VLOOKUP('Форма 1'!$F399,'Придельники до 2021'!$B$4:$X$28,'Форма 1'!AF$8),"")</f>
        <v/>
      </c>
      <c r="P399" s="87"/>
      <c r="Q399" s="103" t="str">
        <f>IF(ISNUMBER('Форма 1'!AH399),'Форма 1'!$H399*VLOOKUP('Форма 1'!$F399,'Придельники до 2021'!$B$4:$X$28,'Форма 1'!AH$8),"")</f>
        <v/>
      </c>
      <c r="R399" s="103" t="str">
        <f>IF(ISNUMBER('Форма 1'!AI399),'Форма 1'!$H399*VLOOKUP('Форма 1'!$F399,'Придельники до 2021'!$B$4:$X$28,'Форма 1'!AI$8),"")</f>
        <v/>
      </c>
      <c r="S399" s="103" t="str">
        <f>IF(ISNUMBER('Форма 1'!AJ399),'Форма 1'!$H399*VLOOKUP('Форма 1'!$F399,'Придельники до 2021'!$B$4:$X$28,'Форма 1'!AJ$8),"")</f>
        <v/>
      </c>
      <c r="T399" s="87"/>
    </row>
    <row r="400" spans="1:20">
      <c r="A400" s="188">
        <f t="shared" si="32"/>
        <v>110</v>
      </c>
      <c r="B400" s="189" t="s">
        <v>517</v>
      </c>
      <c r="C400" s="99">
        <f t="shared" si="31"/>
        <v>6490923.3760000002</v>
      </c>
      <c r="D400" s="103" t="str">
        <f>IF(ISNUMBER('Форма 1'!U400),'Форма 1'!$H400*VLOOKUP('Форма 1'!$F400,'Придельники до 2021'!$B$4:$X$28,'Форма 1'!U$8),"")</f>
        <v/>
      </c>
      <c r="E400" s="103" t="str">
        <f>IF(ISNUMBER('Форма 1'!V400),'Форма 1'!$H400*VLOOKUP('Форма 1'!$F400,'Придельники до 2021'!$B$4:$X$28,'Форма 1'!V$8),"")</f>
        <v/>
      </c>
      <c r="F400" s="103" t="str">
        <f>IF(ISNUMBER('Форма 1'!W400),'Форма 1'!$H400*VLOOKUP('Форма 1'!$F400,'Придельники до 2021'!$B$4:$X$28,'Форма 1'!W$8),"")</f>
        <v/>
      </c>
      <c r="G400" s="103" t="str">
        <f>IF(ISNUMBER('Форма 1'!X400),'Форма 1'!$H400*VLOOKUP('Форма 1'!$F400,'Придельники до 2021'!$B$4:$X$28,'Форма 1'!X$8),"")</f>
        <v/>
      </c>
      <c r="H400" s="103" t="str">
        <f>IF(ISNUMBER('Форма 1'!Y400),'Форма 1'!$H400*VLOOKUP('Форма 1'!$F400,'Придельники до 2021'!$B$4:$X$28,'Форма 1'!Y$8),"")</f>
        <v/>
      </c>
      <c r="I400" s="103" t="str">
        <f>IF(ISNUMBER('Форма 1'!Z400),'Форма 1'!$H400*VLOOKUP('Форма 1'!$F400,'Придельники до 2021'!$B$4:$X$28,'Форма 1'!Z$8),"")</f>
        <v/>
      </c>
      <c r="J400" s="103" t="str">
        <f>IF(ISNUMBER('Форма 1'!AA400),'Форма 1'!$H400*VLOOKUP('Форма 1'!$F400,'Придельники до 2021'!$B$4:$X$28,'Форма 1'!AA$8),"")</f>
        <v/>
      </c>
      <c r="K400" s="90"/>
      <c r="L400" s="87"/>
      <c r="M400" s="103">
        <f>IF(ISNUMBER('Форма 1'!AD400),'Форма 1'!$H400*VLOOKUP('Форма 1'!$F400,'Придельники с 2022'!$B$4:$X$28,'Форма 1'!AD$8),"")</f>
        <v>6490923.3760000002</v>
      </c>
      <c r="N400" s="103" t="str">
        <f>IF(ISBLANK('Форма 1'!$AE400),"",IF('Форма 1'!$AE400=1,'Форма 1'!$H400*VLOOKUP('Форма 1'!$F400,'Придельники до 2021'!$B$4:$X$28,'Форма 1'!$AE$8,0),IF('Форма 1'!$AE400=2,'Форма 1'!$H400*VLOOKUP('Форма 1'!$F400,'Придельники до 2021'!$B$4:$X$28,13,0),IF('Форма 1'!$AE400=3,'Форма 1'!$H400*VLOOKUP('Форма 1'!$F400,'Придельники до 2021'!$B$4:$X$28,12,0)))))</f>
        <v/>
      </c>
      <c r="O400" s="103" t="str">
        <f>IF(ISNUMBER('Форма 1'!AF400),'Форма 1'!$H400*VLOOKUP('Форма 1'!$F400,'Придельники до 2021'!$B$4:$X$28,'Форма 1'!AF$8),"")</f>
        <v/>
      </c>
      <c r="P400" s="87"/>
      <c r="Q400" s="103" t="str">
        <f>IF(ISNUMBER('Форма 1'!AH400),'Форма 1'!$H400*VLOOKUP('Форма 1'!$F400,'Придельники до 2021'!$B$4:$X$28,'Форма 1'!AH$8),"")</f>
        <v/>
      </c>
      <c r="R400" s="103" t="str">
        <f>IF(ISNUMBER('Форма 1'!AI400),'Форма 1'!$H400*VLOOKUP('Форма 1'!$F400,'Придельники до 2021'!$B$4:$X$28,'Форма 1'!AI$8),"")</f>
        <v/>
      </c>
      <c r="S400" s="103" t="str">
        <f>IF(ISNUMBER('Форма 1'!AJ400),'Форма 1'!$H400*VLOOKUP('Форма 1'!$F400,'Придельники до 2021'!$B$4:$X$28,'Форма 1'!AJ$8),"")</f>
        <v/>
      </c>
      <c r="T400" s="87"/>
    </row>
    <row r="401" spans="1:20">
      <c r="A401" s="188">
        <f t="shared" si="32"/>
        <v>111</v>
      </c>
      <c r="B401" s="189" t="s">
        <v>518</v>
      </c>
      <c r="C401" s="99">
        <f t="shared" si="31"/>
        <v>7199402.796000001</v>
      </c>
      <c r="D401" s="103" t="str">
        <f>IF(ISNUMBER('Форма 1'!U401),'Форма 1'!$H401*VLOOKUP('Форма 1'!$F401,'Придельники до 2021'!$B$4:$X$28,'Форма 1'!U$8),"")</f>
        <v/>
      </c>
      <c r="E401" s="103" t="str">
        <f>IF(ISNUMBER('Форма 1'!V401),'Форма 1'!$H401*VLOOKUP('Форма 1'!$F401,'Придельники до 2021'!$B$4:$X$28,'Форма 1'!V$8),"")</f>
        <v/>
      </c>
      <c r="F401" s="103" t="str">
        <f>IF(ISNUMBER('Форма 1'!W401),'Форма 1'!$H401*VLOOKUP('Форма 1'!$F401,'Придельники до 2021'!$B$4:$X$28,'Форма 1'!W$8),"")</f>
        <v/>
      </c>
      <c r="G401" s="103" t="str">
        <f>IF(ISNUMBER('Форма 1'!X401),'Форма 1'!$H401*VLOOKUP('Форма 1'!$F401,'Придельники до 2021'!$B$4:$X$28,'Форма 1'!X$8),"")</f>
        <v/>
      </c>
      <c r="H401" s="103" t="str">
        <f>IF(ISNUMBER('Форма 1'!Y401),'Форма 1'!$H401*VLOOKUP('Форма 1'!$F401,'Придельники до 2021'!$B$4:$X$28,'Форма 1'!Y$8),"")</f>
        <v/>
      </c>
      <c r="I401" s="103" t="str">
        <f>IF(ISNUMBER('Форма 1'!Z401),'Форма 1'!$H401*VLOOKUP('Форма 1'!$F401,'Придельники до 2021'!$B$4:$X$28,'Форма 1'!Z$8),"")</f>
        <v/>
      </c>
      <c r="J401" s="103" t="str">
        <f>IF(ISNUMBER('Форма 1'!AA401),'Форма 1'!$H401*VLOOKUP('Форма 1'!$F401,'Придельники до 2021'!$B$4:$X$28,'Форма 1'!AA$8),"")</f>
        <v/>
      </c>
      <c r="K401" s="90"/>
      <c r="L401" s="87"/>
      <c r="M401" s="103">
        <f>IF(ISNUMBER('Форма 1'!AD401),'Форма 1'!$H401*VLOOKUP('Форма 1'!$F401,'Придельники до 2021'!$B$4:$X$28,'Форма 1'!AD$8),"")</f>
        <v>7199402.796000001</v>
      </c>
      <c r="N401" s="103" t="str">
        <f>IF(ISBLANK('Форма 1'!$AE401),"",IF('Форма 1'!$AE401=1,'Форма 1'!$H401*VLOOKUP('Форма 1'!$F401,'Придельники до 2021'!$B$4:$X$28,'Форма 1'!$AE$8,0),IF('Форма 1'!$AE401=2,'Форма 1'!$H401*VLOOKUP('Форма 1'!$F401,'Придельники до 2021'!$B$4:$X$28,13,0),IF('Форма 1'!$AE401=3,'Форма 1'!$H401*VLOOKUP('Форма 1'!$F401,'Придельники до 2021'!$B$4:$X$28,12,0)))))</f>
        <v/>
      </c>
      <c r="O401" s="103" t="str">
        <f>IF(ISNUMBER('Форма 1'!AF401),'Форма 1'!$H401*VLOOKUP('Форма 1'!$F401,'Придельники до 2021'!$B$4:$X$28,'Форма 1'!AF$8),"")</f>
        <v/>
      </c>
      <c r="P401" s="87"/>
      <c r="Q401" s="103" t="str">
        <f>IF(ISNUMBER('Форма 1'!AH401),'Форма 1'!$H401*VLOOKUP('Форма 1'!$F401,'Придельники до 2021'!$B$4:$X$28,'Форма 1'!AH$8),"")</f>
        <v/>
      </c>
      <c r="R401" s="103" t="str">
        <f>IF(ISNUMBER('Форма 1'!AI401),'Форма 1'!$H401*VLOOKUP('Форма 1'!$F401,'Придельники до 2021'!$B$4:$X$28,'Форма 1'!AI$8),"")</f>
        <v/>
      </c>
      <c r="S401" s="103" t="str">
        <f>IF(ISNUMBER('Форма 1'!AJ401),'Форма 1'!$H401*VLOOKUP('Форма 1'!$F401,'Придельники до 2021'!$B$4:$X$28,'Форма 1'!AJ$8),"")</f>
        <v/>
      </c>
      <c r="T401" s="87"/>
    </row>
    <row r="402" spans="1:20">
      <c r="A402" s="188">
        <f t="shared" si="32"/>
        <v>112</v>
      </c>
      <c r="B402" s="189" t="s">
        <v>519</v>
      </c>
      <c r="C402" s="99">
        <f t="shared" si="31"/>
        <v>2579470.9920000001</v>
      </c>
      <c r="D402" s="103">
        <f>IF(ISNUMBER('Форма 1'!U402),'Форма 1'!$H402*VLOOKUP('Форма 1'!$F402,'Придельники до 2021'!$B$4:$X$28,'Форма 1'!U$8),"")</f>
        <v>2579470.9920000001</v>
      </c>
      <c r="E402" s="103" t="str">
        <f>IF(ISNUMBER('Форма 1'!V402),'Форма 1'!$H402*VLOOKUP('Форма 1'!$F402,'Придельники до 2021'!$B$4:$X$28,'Форма 1'!V$8),"")</f>
        <v/>
      </c>
      <c r="F402" s="103" t="str">
        <f>IF(ISNUMBER('Форма 1'!W402),'Форма 1'!$H402*VLOOKUP('Форма 1'!$F402,'Придельники до 2021'!$B$4:$X$28,'Форма 1'!W$8),"")</f>
        <v/>
      </c>
      <c r="G402" s="103" t="str">
        <f>IF(ISNUMBER('Форма 1'!X402),'Форма 1'!$H402*VLOOKUP('Форма 1'!$F402,'Придельники до 2021'!$B$4:$X$28,'Форма 1'!X$8),"")</f>
        <v/>
      </c>
      <c r="H402" s="103" t="str">
        <f>IF(ISNUMBER('Форма 1'!Y402),'Форма 1'!$H402*VLOOKUP('Форма 1'!$F402,'Придельники до 2021'!$B$4:$X$28,'Форма 1'!Y$8),"")</f>
        <v/>
      </c>
      <c r="I402" s="103" t="str">
        <f>IF(ISNUMBER('Форма 1'!Z402),'Форма 1'!$H402*VLOOKUP('Форма 1'!$F402,'Придельники до 2021'!$B$4:$X$28,'Форма 1'!Z$8),"")</f>
        <v/>
      </c>
      <c r="J402" s="103" t="str">
        <f>IF(ISNUMBER('Форма 1'!AA402),'Форма 1'!$H402*VLOOKUP('Форма 1'!$F402,'Придельники до 2021'!$B$4:$X$28,'Форма 1'!AA$8),"")</f>
        <v/>
      </c>
      <c r="K402" s="90"/>
      <c r="L402" s="87"/>
      <c r="M402" s="103" t="str">
        <f>IF(ISNUMBER('Форма 1'!AD402),'Форма 1'!$H402*VLOOKUP('Форма 1'!$F402,'Придельники до 2021'!$B$4:$X$28,'Форма 1'!AD$8),"")</f>
        <v/>
      </c>
      <c r="N402" s="103" t="str">
        <f>IF(ISBLANK('Форма 1'!$AE402),"",IF('Форма 1'!$AE402=1,'Форма 1'!$H402*VLOOKUP('Форма 1'!$F402,'Придельники до 2021'!$B$4:$X$28,'Форма 1'!$AE$8,0),IF('Форма 1'!$AE402=2,'Форма 1'!$H402*VLOOKUP('Форма 1'!$F402,'Придельники до 2021'!$B$4:$X$28,13,0),IF('Форма 1'!$AE402=3,'Форма 1'!$H402*VLOOKUP('Форма 1'!$F402,'Придельники до 2021'!$B$4:$X$28,12,0)))))</f>
        <v/>
      </c>
      <c r="O402" s="103" t="str">
        <f>IF(ISNUMBER('Форма 1'!AF402),'Форма 1'!$H402*VLOOKUP('Форма 1'!$F402,'Придельники до 2021'!$B$4:$X$28,'Форма 1'!AF$8),"")</f>
        <v/>
      </c>
      <c r="P402" s="87"/>
      <c r="Q402" s="103" t="str">
        <f>IF(ISNUMBER('Форма 1'!AH402),'Форма 1'!$H402*VLOOKUP('Форма 1'!$F402,'Придельники до 2021'!$B$4:$X$28,'Форма 1'!AH$8),"")</f>
        <v/>
      </c>
      <c r="R402" s="103" t="str">
        <f>IF(ISNUMBER('Форма 1'!AI402),'Форма 1'!$H402*VLOOKUP('Форма 1'!$F402,'Придельники до 2021'!$B$4:$X$28,'Форма 1'!AI$8),"")</f>
        <v/>
      </c>
      <c r="S402" s="103" t="str">
        <f>IF(ISNUMBER('Форма 1'!AJ402),'Форма 1'!$H402*VLOOKUP('Форма 1'!$F402,'Придельники до 2021'!$B$4:$X$28,'Форма 1'!AJ$8),"")</f>
        <v/>
      </c>
      <c r="T402" s="87"/>
    </row>
    <row r="403" spans="1:20">
      <c r="A403" s="188">
        <f t="shared" si="32"/>
        <v>113</v>
      </c>
      <c r="B403" s="189" t="s">
        <v>520</v>
      </c>
      <c r="C403" s="99">
        <f t="shared" si="31"/>
        <v>701217.27800000005</v>
      </c>
      <c r="D403" s="103">
        <f>IF(ISNUMBER('Форма 1'!U403),'Форма 1'!$H403*VLOOKUP('Форма 1'!$F403,'Придельники до 2021'!$B$4:$X$28,'Форма 1'!U$8),"")</f>
        <v>701217.27800000005</v>
      </c>
      <c r="E403" s="103" t="str">
        <f>IF(ISNUMBER('Форма 1'!V403),'Форма 1'!$H403*VLOOKUP('Форма 1'!$F403,'Придельники до 2021'!$B$4:$X$28,'Форма 1'!V$8),"")</f>
        <v/>
      </c>
      <c r="F403" s="103" t="str">
        <f>IF(ISNUMBER('Форма 1'!W403),'Форма 1'!$H403*VLOOKUP('Форма 1'!$F403,'Придельники до 2021'!$B$4:$X$28,'Форма 1'!W$8),"")</f>
        <v/>
      </c>
      <c r="G403" s="103" t="str">
        <f>IF(ISNUMBER('Форма 1'!X403),'Форма 1'!$H403*VLOOKUP('Форма 1'!$F403,'Придельники до 2021'!$B$4:$X$28,'Форма 1'!X$8),"")</f>
        <v/>
      </c>
      <c r="H403" s="103" t="str">
        <f>IF(ISNUMBER('Форма 1'!Y403),'Форма 1'!$H403*VLOOKUP('Форма 1'!$F403,'Придельники до 2021'!$B$4:$X$28,'Форма 1'!Y$8),"")</f>
        <v/>
      </c>
      <c r="I403" s="103" t="str">
        <f>IF(ISNUMBER('Форма 1'!Z403),'Форма 1'!$H403*VLOOKUP('Форма 1'!$F403,'Придельники до 2021'!$B$4:$X$28,'Форма 1'!Z$8),"")</f>
        <v/>
      </c>
      <c r="J403" s="103" t="str">
        <f>IF(ISNUMBER('Форма 1'!AA403),'Форма 1'!$H403*VLOOKUP('Форма 1'!$F403,'Придельники до 2021'!$B$4:$X$28,'Форма 1'!AA$8),"")</f>
        <v/>
      </c>
      <c r="K403" s="90"/>
      <c r="L403" s="87"/>
      <c r="M403" s="103" t="str">
        <f>IF(ISNUMBER('Форма 1'!AD403),'Форма 1'!$H403*VLOOKUP('Форма 1'!$F403,'Придельники до 2021'!$B$4:$X$28,'Форма 1'!AD$8),"")</f>
        <v/>
      </c>
      <c r="N403" s="103" t="str">
        <f>IF(ISBLANK('Форма 1'!$AE403),"",IF('Форма 1'!$AE403=1,'Форма 1'!$H403*VLOOKUP('Форма 1'!$F403,'Придельники до 2021'!$B$4:$X$28,'Форма 1'!$AE$8,0),IF('Форма 1'!$AE403=2,'Форма 1'!$H403*VLOOKUP('Форма 1'!$F403,'Придельники до 2021'!$B$4:$X$28,13,0),IF('Форма 1'!$AE403=3,'Форма 1'!$H403*VLOOKUP('Форма 1'!$F403,'Придельники до 2021'!$B$4:$X$28,12,0)))))</f>
        <v/>
      </c>
      <c r="O403" s="103" t="str">
        <f>IF(ISNUMBER('Форма 1'!AF403),'Форма 1'!$H403*VLOOKUP('Форма 1'!$F403,'Придельники до 2021'!$B$4:$X$28,'Форма 1'!AF$8),"")</f>
        <v/>
      </c>
      <c r="P403" s="87"/>
      <c r="Q403" s="103" t="str">
        <f>IF(ISNUMBER('Форма 1'!AH403),'Форма 1'!$H403*VLOOKUP('Форма 1'!$F403,'Придельники до 2021'!$B$4:$X$28,'Форма 1'!AH$8),"")</f>
        <v/>
      </c>
      <c r="R403" s="103" t="str">
        <f>IF(ISNUMBER('Форма 1'!AI403),'Форма 1'!$H403*VLOOKUP('Форма 1'!$F403,'Придельники до 2021'!$B$4:$X$28,'Форма 1'!AI$8),"")</f>
        <v/>
      </c>
      <c r="S403" s="103" t="str">
        <f>IF(ISNUMBER('Форма 1'!AJ403),'Форма 1'!$H403*VLOOKUP('Форма 1'!$F403,'Придельники до 2021'!$B$4:$X$28,'Форма 1'!AJ$8),"")</f>
        <v/>
      </c>
      <c r="T403" s="87"/>
    </row>
    <row r="404" spans="1:20">
      <c r="A404" s="188">
        <f t="shared" si="32"/>
        <v>114</v>
      </c>
      <c r="B404" s="189" t="s">
        <v>521</v>
      </c>
      <c r="C404" s="99">
        <f t="shared" si="31"/>
        <v>1855911.9180000001</v>
      </c>
      <c r="D404" s="103">
        <f>IF(ISNUMBER('Форма 1'!U404),'Форма 1'!$H404*VLOOKUP('Форма 1'!$F404,'Придельники до 2021'!$B$4:$X$28,'Форма 1'!U$8),"")</f>
        <v>1855911.9180000001</v>
      </c>
      <c r="E404" s="103" t="str">
        <f>IF(ISNUMBER('Форма 1'!V404),'Форма 1'!$H404*VLOOKUP('Форма 1'!$F404,'Придельники до 2021'!$B$4:$X$28,'Форма 1'!V$8),"")</f>
        <v/>
      </c>
      <c r="F404" s="103" t="str">
        <f>IF(ISNUMBER('Форма 1'!W404),'Форма 1'!$H404*VLOOKUP('Форма 1'!$F404,'Придельники до 2021'!$B$4:$X$28,'Форма 1'!W$8),"")</f>
        <v/>
      </c>
      <c r="G404" s="103" t="str">
        <f>IF(ISNUMBER('Форма 1'!X404),'Форма 1'!$H404*VLOOKUP('Форма 1'!$F404,'Придельники до 2021'!$B$4:$X$28,'Форма 1'!X$8),"")</f>
        <v/>
      </c>
      <c r="H404" s="103" t="str">
        <f>IF(ISNUMBER('Форма 1'!Y404),'Форма 1'!$H404*VLOOKUP('Форма 1'!$F404,'Придельники до 2021'!$B$4:$X$28,'Форма 1'!Y$8),"")</f>
        <v/>
      </c>
      <c r="I404" s="103" t="str">
        <f>IF(ISNUMBER('Форма 1'!Z404),'Форма 1'!$H404*VLOOKUP('Форма 1'!$F404,'Придельники до 2021'!$B$4:$X$28,'Форма 1'!Z$8),"")</f>
        <v/>
      </c>
      <c r="J404" s="103" t="str">
        <f>IF(ISNUMBER('Форма 1'!AA404),'Форма 1'!$H404*VLOOKUP('Форма 1'!$F404,'Придельники до 2021'!$B$4:$X$28,'Форма 1'!AA$8),"")</f>
        <v/>
      </c>
      <c r="K404" s="90"/>
      <c r="L404" s="87"/>
      <c r="M404" s="103" t="str">
        <f>IF(ISNUMBER('Форма 1'!AD404),'Форма 1'!$H404*VLOOKUP('Форма 1'!$F404,'Придельники до 2021'!$B$4:$X$28,'Форма 1'!AD$8),"")</f>
        <v/>
      </c>
      <c r="N404" s="103" t="str">
        <f>IF(ISBLANK('Форма 1'!$AE404),"",IF('Форма 1'!$AE404=1,'Форма 1'!$H404*VLOOKUP('Форма 1'!$F404,'Придельники до 2021'!$B$4:$X$28,'Форма 1'!$AE$8,0),IF('Форма 1'!$AE404=2,'Форма 1'!$H404*VLOOKUP('Форма 1'!$F404,'Придельники до 2021'!$B$4:$X$28,13,0),IF('Форма 1'!$AE404=3,'Форма 1'!$H404*VLOOKUP('Форма 1'!$F404,'Придельники до 2021'!$B$4:$X$28,12,0)))))</f>
        <v/>
      </c>
      <c r="O404" s="103" t="str">
        <f>IF(ISNUMBER('Форма 1'!AF404),'Форма 1'!$H404*VLOOKUP('Форма 1'!$F404,'Придельники до 2021'!$B$4:$X$28,'Форма 1'!AF$8),"")</f>
        <v/>
      </c>
      <c r="P404" s="87"/>
      <c r="Q404" s="103" t="str">
        <f>IF(ISNUMBER('Форма 1'!AH404),'Форма 1'!$H404*VLOOKUP('Форма 1'!$F404,'Придельники до 2021'!$B$4:$X$28,'Форма 1'!AH$8),"")</f>
        <v/>
      </c>
      <c r="R404" s="103" t="str">
        <f>IF(ISNUMBER('Форма 1'!AI404),'Форма 1'!$H404*VLOOKUP('Форма 1'!$F404,'Придельники до 2021'!$B$4:$X$28,'Форма 1'!AI$8),"")</f>
        <v/>
      </c>
      <c r="S404" s="103" t="str">
        <f>IF(ISNUMBER('Форма 1'!AJ404),'Форма 1'!$H404*VLOOKUP('Форма 1'!$F404,'Придельники до 2021'!$B$4:$X$28,'Форма 1'!AJ$8),"")</f>
        <v/>
      </c>
      <c r="T404" s="87"/>
    </row>
    <row r="405" spans="1:20">
      <c r="A405" s="188">
        <f t="shared" si="32"/>
        <v>115</v>
      </c>
      <c r="B405" s="189" t="s">
        <v>522</v>
      </c>
      <c r="C405" s="99">
        <f t="shared" si="31"/>
        <v>1511258.8540000001</v>
      </c>
      <c r="D405" s="103">
        <f>IF(ISNUMBER('Форма 1'!U405),'Форма 1'!$H405*VLOOKUP('Форма 1'!$F405,'Придельники до 2021'!$B$4:$X$28,'Форма 1'!U$8),"")</f>
        <v>1511258.8540000001</v>
      </c>
      <c r="E405" s="103" t="str">
        <f>IF(ISNUMBER('Форма 1'!V405),'Форма 1'!$H405*VLOOKUP('Форма 1'!$F405,'Придельники до 2021'!$B$4:$X$28,'Форма 1'!V$8),"")</f>
        <v/>
      </c>
      <c r="F405" s="103" t="str">
        <f>IF(ISNUMBER('Форма 1'!W405),'Форма 1'!$H405*VLOOKUP('Форма 1'!$F405,'Придельники до 2021'!$B$4:$X$28,'Форма 1'!W$8),"")</f>
        <v/>
      </c>
      <c r="G405" s="103" t="str">
        <f>IF(ISNUMBER('Форма 1'!X405),'Форма 1'!$H405*VLOOKUP('Форма 1'!$F405,'Придельники до 2021'!$B$4:$X$28,'Форма 1'!X$8),"")</f>
        <v/>
      </c>
      <c r="H405" s="103" t="str">
        <f>IF(ISNUMBER('Форма 1'!Y405),'Форма 1'!$H405*VLOOKUP('Форма 1'!$F405,'Придельники до 2021'!$B$4:$X$28,'Форма 1'!Y$8),"")</f>
        <v/>
      </c>
      <c r="I405" s="103" t="str">
        <f>IF(ISNUMBER('Форма 1'!Z405),'Форма 1'!$H405*VLOOKUP('Форма 1'!$F405,'Придельники до 2021'!$B$4:$X$28,'Форма 1'!Z$8),"")</f>
        <v/>
      </c>
      <c r="J405" s="103" t="str">
        <f>IF(ISNUMBER('Форма 1'!AA405),'Форма 1'!$H405*VLOOKUP('Форма 1'!$F405,'Придельники до 2021'!$B$4:$X$28,'Форма 1'!AA$8),"")</f>
        <v/>
      </c>
      <c r="K405" s="90"/>
      <c r="L405" s="87"/>
      <c r="M405" s="103" t="str">
        <f>IF(ISNUMBER('Форма 1'!AD405),'Форма 1'!$H405*VLOOKUP('Форма 1'!$F405,'Придельники до 2021'!$B$4:$X$28,'Форма 1'!AD$8),"")</f>
        <v/>
      </c>
      <c r="N405" s="103" t="str">
        <f>IF(ISBLANK('Форма 1'!$AE405),"",IF('Форма 1'!$AE405=1,'Форма 1'!$H405*VLOOKUP('Форма 1'!$F405,'Придельники до 2021'!$B$4:$X$28,'Форма 1'!$AE$8,0),IF('Форма 1'!$AE405=2,'Форма 1'!$H405*VLOOKUP('Форма 1'!$F405,'Придельники до 2021'!$B$4:$X$28,13,0),IF('Форма 1'!$AE405=3,'Форма 1'!$H405*VLOOKUP('Форма 1'!$F405,'Придельники до 2021'!$B$4:$X$28,12,0)))))</f>
        <v/>
      </c>
      <c r="O405" s="103" t="str">
        <f>IF(ISNUMBER('Форма 1'!AF405),'Форма 1'!$H405*VLOOKUP('Форма 1'!$F405,'Придельники до 2021'!$B$4:$X$28,'Форма 1'!AF$8),"")</f>
        <v/>
      </c>
      <c r="P405" s="87"/>
      <c r="Q405" s="103" t="str">
        <f>IF(ISNUMBER('Форма 1'!AH405),'Форма 1'!$H405*VLOOKUP('Форма 1'!$F405,'Придельники до 2021'!$B$4:$X$28,'Форма 1'!AH$8),"")</f>
        <v/>
      </c>
      <c r="R405" s="103" t="str">
        <f>IF(ISNUMBER('Форма 1'!AI405),'Форма 1'!$H405*VLOOKUP('Форма 1'!$F405,'Придельники до 2021'!$B$4:$X$28,'Форма 1'!AI$8),"")</f>
        <v/>
      </c>
      <c r="S405" s="103" t="str">
        <f>IF(ISNUMBER('Форма 1'!AJ405),'Форма 1'!$H405*VLOOKUP('Форма 1'!$F405,'Придельники до 2021'!$B$4:$X$28,'Форма 1'!AJ$8),"")</f>
        <v/>
      </c>
      <c r="T405" s="87"/>
    </row>
    <row r="406" spans="1:20">
      <c r="A406" s="188">
        <f t="shared" si="32"/>
        <v>116</v>
      </c>
      <c r="B406" s="189" t="s">
        <v>523</v>
      </c>
      <c r="C406" s="99">
        <f t="shared" si="31"/>
        <v>2820415.58</v>
      </c>
      <c r="D406" s="103" t="str">
        <f>IF(ISNUMBER('Форма 1'!U406),'Форма 1'!$H406*VLOOKUP('Форма 1'!$F406,'Придельники до 2021'!$B$4:$X$28,'Форма 1'!U$8),"")</f>
        <v/>
      </c>
      <c r="E406" s="103" t="str">
        <f>IF(ISNUMBER('Форма 1'!V406),'Форма 1'!$H406*VLOOKUP('Форма 1'!$F406,'Придельники до 2021'!$B$4:$X$28,'Форма 1'!V$8),"")</f>
        <v/>
      </c>
      <c r="F406" s="103" t="str">
        <f>IF(ISNUMBER('Форма 1'!W406),'Форма 1'!$H406*VLOOKUP('Форма 1'!$F406,'Придельники до 2021'!$B$4:$X$28,'Форма 1'!W$8),"")</f>
        <v/>
      </c>
      <c r="G406" s="103">
        <f>IF(ISNUMBER('Форма 1'!X406),'Форма 1'!$H406*VLOOKUP('Форма 1'!$F406,'Придельники до 2021'!$B$4:$X$28,'Форма 1'!X$8),"")</f>
        <v>975755.14000000013</v>
      </c>
      <c r="H406" s="103">
        <f>IF(ISNUMBER('Форма 1'!Y406),'Форма 1'!$H406*VLOOKUP('Форма 1'!$F406,'Придельники до 2021'!$B$4:$X$28,'Форма 1'!Y$8),"")</f>
        <v>1844660.4400000002</v>
      </c>
      <c r="I406" s="103" t="str">
        <f>IF(ISNUMBER('Форма 1'!Z406),'Форма 1'!$H406*VLOOKUP('Форма 1'!$F406,'Придельники до 2021'!$B$4:$X$28,'Форма 1'!Z$8),"")</f>
        <v/>
      </c>
      <c r="J406" s="103" t="str">
        <f>IF(ISNUMBER('Форма 1'!AA406),'Форма 1'!$H406*VLOOKUP('Форма 1'!$F406,'Придельники до 2021'!$B$4:$X$28,'Форма 1'!AA$8),"")</f>
        <v/>
      </c>
      <c r="K406" s="90"/>
      <c r="L406" s="87"/>
      <c r="M406" s="103" t="str">
        <f>IF(ISNUMBER('Форма 1'!AD406),'Форма 1'!$H406*VLOOKUP('Форма 1'!$F406,'Придельники до 2021'!$B$4:$X$28,'Форма 1'!AD$8),"")</f>
        <v/>
      </c>
      <c r="N406" s="103" t="str">
        <f>IF(ISBLANK('Форма 1'!$AE406),"",IF('Форма 1'!$AE406=1,'Форма 1'!$H406*VLOOKUP('Форма 1'!$F406,'Придельники до 2021'!$B$4:$X$28,'Форма 1'!$AE$8,0),IF('Форма 1'!$AE406=2,'Форма 1'!$H406*VLOOKUP('Форма 1'!$F406,'Придельники до 2021'!$B$4:$X$28,13,0),IF('Форма 1'!$AE406=3,'Форма 1'!$H406*VLOOKUP('Форма 1'!$F406,'Придельники до 2021'!$B$4:$X$28,12,0)))))</f>
        <v/>
      </c>
      <c r="O406" s="103" t="str">
        <f>IF(ISNUMBER('Форма 1'!AF406),'Форма 1'!$H406*VLOOKUP('Форма 1'!$F406,'Придельники до 2021'!$B$4:$X$28,'Форма 1'!AF$8),"")</f>
        <v/>
      </c>
      <c r="P406" s="87"/>
      <c r="Q406" s="103" t="str">
        <f>IF(ISNUMBER('Форма 1'!AH406),'Форма 1'!$H406*VLOOKUP('Форма 1'!$F406,'Придельники до 2021'!$B$4:$X$28,'Форма 1'!AH$8),"")</f>
        <v/>
      </c>
      <c r="R406" s="103" t="str">
        <f>IF(ISNUMBER('Форма 1'!AI406),'Форма 1'!$H406*VLOOKUP('Форма 1'!$F406,'Придельники до 2021'!$B$4:$X$28,'Форма 1'!AI$8),"")</f>
        <v/>
      </c>
      <c r="S406" s="103" t="str">
        <f>IF(ISNUMBER('Форма 1'!AJ406),'Форма 1'!$H406*VLOOKUP('Форма 1'!$F406,'Придельники до 2021'!$B$4:$X$28,'Форма 1'!AJ$8),"")</f>
        <v/>
      </c>
      <c r="T406" s="87"/>
    </row>
    <row r="407" spans="1:20">
      <c r="A407" s="188">
        <f t="shared" si="32"/>
        <v>117</v>
      </c>
      <c r="B407" s="189" t="s">
        <v>524</v>
      </c>
      <c r="C407" s="99">
        <f t="shared" si="31"/>
        <v>26803149.632000003</v>
      </c>
      <c r="D407" s="103" t="str">
        <f>IF(ISNUMBER('Форма 1'!U407),'Форма 1'!$H407*VLOOKUP('Форма 1'!$F407,'Придельники до 2021'!$B$4:$X$28,'Форма 1'!U$8),"")</f>
        <v/>
      </c>
      <c r="E407" s="103" t="str">
        <f>IF(ISNUMBER('Форма 1'!V407),'Форма 1'!$H407*VLOOKUP('Форма 1'!$F407,'Придельники до 2021'!$B$4:$X$28,'Форма 1'!V$8),"")</f>
        <v/>
      </c>
      <c r="F407" s="103" t="str">
        <f>IF(ISNUMBER('Форма 1'!W407),'Форма 1'!$H407*VLOOKUP('Форма 1'!$F407,'Придельники до 2021'!$B$4:$X$28,'Форма 1'!W$8),"")</f>
        <v/>
      </c>
      <c r="G407" s="103" t="str">
        <f>IF(ISNUMBER('Форма 1'!X407),'Форма 1'!$H407*VLOOKUP('Форма 1'!$F407,'Придельники до 2021'!$B$4:$X$28,'Форма 1'!X$8),"")</f>
        <v/>
      </c>
      <c r="H407" s="103" t="str">
        <f>IF(ISNUMBER('Форма 1'!Y407),'Форма 1'!$H407*VLOOKUP('Форма 1'!$F407,'Придельники до 2021'!$B$4:$X$28,'Форма 1'!Y$8),"")</f>
        <v/>
      </c>
      <c r="I407" s="103" t="str">
        <f>IF(ISNUMBER('Форма 1'!Z407),'Форма 1'!$H407*VLOOKUP('Форма 1'!$F407,'Придельники до 2021'!$B$4:$X$28,'Форма 1'!Z$8),"")</f>
        <v/>
      </c>
      <c r="J407" s="103" t="str">
        <f>IF(ISNUMBER('Форма 1'!AA407),'Форма 1'!$H407*VLOOKUP('Форма 1'!$F407,'Придельники до 2021'!$B$4:$X$28,'Форма 1'!AA$8),"")</f>
        <v/>
      </c>
      <c r="K407" s="92"/>
      <c r="L407" s="88"/>
      <c r="M407" s="103">
        <f>IF(ISNUMBER('Форма 1'!AD407),'Форма 1'!$H407*VLOOKUP('Форма 1'!$F407,'Придельники с 2022'!$B$4:$X$28,'Форма 1'!AD$8),"")</f>
        <v>26803149.632000003</v>
      </c>
      <c r="N407" s="103" t="str">
        <f>IF(ISBLANK('Форма 1'!$AE407),"",IF('Форма 1'!$AE407=1,'Форма 1'!$H407*VLOOKUP('Форма 1'!$F407,'Придельники до 2021'!$B$4:$X$28,'Форма 1'!$AE$8,0),IF('Форма 1'!$AE407=2,'Форма 1'!$H407*VLOOKUP('Форма 1'!$F407,'Придельники до 2021'!$B$4:$X$28,13,0),IF('Форма 1'!$AE407=3,'Форма 1'!$H407*VLOOKUP('Форма 1'!$F407,'Придельники до 2021'!$B$4:$X$28,12,0)))))</f>
        <v/>
      </c>
      <c r="O407" s="103" t="str">
        <f>IF(ISNUMBER('Форма 1'!AF407),'Форма 1'!$H407*VLOOKUP('Форма 1'!$F407,'Придельники до 2021'!$B$4:$X$28,'Форма 1'!AF$8),"")</f>
        <v/>
      </c>
      <c r="P407" s="88"/>
      <c r="Q407" s="103" t="str">
        <f>IF(ISNUMBER('Форма 1'!AH407),'Форма 1'!$H407*VLOOKUP('Форма 1'!$F407,'Придельники до 2021'!$B$4:$X$28,'Форма 1'!AH$8),"")</f>
        <v/>
      </c>
      <c r="R407" s="103" t="str">
        <f>IF(ISNUMBER('Форма 1'!AI407),'Форма 1'!$H407*VLOOKUP('Форма 1'!$F407,'Придельники до 2021'!$B$4:$X$28,'Форма 1'!AI$8),"")</f>
        <v/>
      </c>
      <c r="S407" s="103" t="str">
        <f>IF(ISNUMBER('Форма 1'!AJ407),'Форма 1'!$H407*VLOOKUP('Форма 1'!$F407,'Придельники до 2021'!$B$4:$X$28,'Форма 1'!AJ$8),"")</f>
        <v/>
      </c>
      <c r="T407" s="88"/>
    </row>
    <row r="408" spans="1:20">
      <c r="A408" s="188">
        <f t="shared" si="32"/>
        <v>118</v>
      </c>
      <c r="B408" s="189" t="s">
        <v>525</v>
      </c>
      <c r="C408" s="99">
        <f t="shared" si="31"/>
        <v>2742608.42</v>
      </c>
      <c r="D408" s="103" t="str">
        <f>IF(ISNUMBER('Форма 1'!U408),'Форма 1'!$H408*VLOOKUP('Форма 1'!$F408,'Придельники до 2021'!$B$4:$X$28,'Форма 1'!U$8),"")</f>
        <v/>
      </c>
      <c r="E408" s="103" t="str">
        <f>IF(ISNUMBER('Форма 1'!V408),'Форма 1'!$H408*VLOOKUP('Форма 1'!$F408,'Придельники до 2021'!$B$4:$X$28,'Форма 1'!V$8),"")</f>
        <v/>
      </c>
      <c r="F408" s="103" t="str">
        <f>IF(ISNUMBER('Форма 1'!W408),'Форма 1'!$H408*VLOOKUP('Форма 1'!$F408,'Придельники до 2021'!$B$4:$X$28,'Форма 1'!W$8),"")</f>
        <v/>
      </c>
      <c r="G408" s="103">
        <f>IF(ISNUMBER('Форма 1'!X408),'Форма 1'!$H408*VLOOKUP('Форма 1'!$F408,'Придельники до 2021'!$B$4:$X$28,'Форма 1'!X$8),"")</f>
        <v>948836.86</v>
      </c>
      <c r="H408" s="103">
        <f>IF(ISNUMBER('Форма 1'!Y408),'Форма 1'!$H408*VLOOKUP('Форма 1'!$F408,'Придельники до 2021'!$B$4:$X$28,'Форма 1'!Y$8),"")</f>
        <v>1793771.56</v>
      </c>
      <c r="I408" s="103" t="str">
        <f>IF(ISNUMBER('Форма 1'!Z408),'Форма 1'!$H408*VLOOKUP('Форма 1'!$F408,'Придельники до 2021'!$B$4:$X$28,'Форма 1'!Z$8),"")</f>
        <v/>
      </c>
      <c r="J408" s="103" t="str">
        <f>IF(ISNUMBER('Форма 1'!AA408),'Форма 1'!$H408*VLOOKUP('Форма 1'!$F408,'Придельники до 2021'!$B$4:$X$28,'Форма 1'!AA$8),"")</f>
        <v/>
      </c>
      <c r="K408" s="90"/>
      <c r="L408" s="87"/>
      <c r="M408" s="103" t="str">
        <f>IF(ISNUMBER('Форма 1'!AD408),'Форма 1'!$H408*VLOOKUP('Форма 1'!$F408,'Придельники до 2021'!$B$4:$X$28,'Форма 1'!AD$8),"")</f>
        <v/>
      </c>
      <c r="N408" s="103" t="str">
        <f>IF(ISBLANK('Форма 1'!$AE408),"",IF('Форма 1'!$AE408=1,'Форма 1'!$H408*VLOOKUP('Форма 1'!$F408,'Придельники до 2021'!$B$4:$X$28,'Форма 1'!$AE$8,0),IF('Форма 1'!$AE408=2,'Форма 1'!$H408*VLOOKUP('Форма 1'!$F408,'Придельники до 2021'!$B$4:$X$28,13,0),IF('Форма 1'!$AE408=3,'Форма 1'!$H408*VLOOKUP('Форма 1'!$F408,'Придельники до 2021'!$B$4:$X$28,12,0)))))</f>
        <v/>
      </c>
      <c r="O408" s="103" t="str">
        <f>IF(ISNUMBER('Форма 1'!AF408),'Форма 1'!$H408*VLOOKUP('Форма 1'!$F408,'Придельники до 2021'!$B$4:$X$28,'Форма 1'!AF$8),"")</f>
        <v/>
      </c>
      <c r="P408" s="87"/>
      <c r="Q408" s="103" t="str">
        <f>IF(ISNUMBER('Форма 1'!AH408),'Форма 1'!$H408*VLOOKUP('Форма 1'!$F408,'Придельники до 2021'!$B$4:$X$28,'Форма 1'!AH$8),"")</f>
        <v/>
      </c>
      <c r="R408" s="103" t="str">
        <f>IF(ISNUMBER('Форма 1'!AI408),'Форма 1'!$H408*VLOOKUP('Форма 1'!$F408,'Придельники до 2021'!$B$4:$X$28,'Форма 1'!AI$8),"")</f>
        <v/>
      </c>
      <c r="S408" s="103" t="str">
        <f>IF(ISNUMBER('Форма 1'!AJ408),'Форма 1'!$H408*VLOOKUP('Форма 1'!$F408,'Придельники до 2021'!$B$4:$X$28,'Форма 1'!AJ$8),"")</f>
        <v/>
      </c>
      <c r="T408" s="87"/>
    </row>
    <row r="409" spans="1:20">
      <c r="A409" s="188">
        <f t="shared" si="32"/>
        <v>119</v>
      </c>
      <c r="B409" s="189" t="s">
        <v>526</v>
      </c>
      <c r="C409" s="99">
        <f t="shared" si="31"/>
        <v>2787432.1100000003</v>
      </c>
      <c r="D409" s="103" t="str">
        <f>IF(ISNUMBER('Форма 1'!U409),'Форма 1'!$H409*VLOOKUP('Форма 1'!$F409,'Придельники до 2021'!$B$4:$X$28,'Форма 1'!U$8),"")</f>
        <v/>
      </c>
      <c r="E409" s="103" t="str">
        <f>IF(ISNUMBER('Форма 1'!V409),'Форма 1'!$H409*VLOOKUP('Форма 1'!$F409,'Придельники до 2021'!$B$4:$X$28,'Форма 1'!V$8),"")</f>
        <v/>
      </c>
      <c r="F409" s="103" t="str">
        <f>IF(ISNUMBER('Форма 1'!W409),'Форма 1'!$H409*VLOOKUP('Форма 1'!$F409,'Придельники до 2021'!$B$4:$X$28,'Форма 1'!W$8),"")</f>
        <v/>
      </c>
      <c r="G409" s="103">
        <f>IF(ISNUMBER('Форма 1'!X409),'Форма 1'!$H409*VLOOKUP('Форма 1'!$F409,'Придельники до 2021'!$B$4:$X$28,'Форма 1'!X$8),"")</f>
        <v>964344.13000000012</v>
      </c>
      <c r="H409" s="103">
        <f>IF(ISNUMBER('Форма 1'!Y409),'Форма 1'!$H409*VLOOKUP('Форма 1'!$F409,'Придельники до 2021'!$B$4:$X$28,'Форма 1'!Y$8),"")</f>
        <v>1823087.9800000002</v>
      </c>
      <c r="I409" s="103" t="str">
        <f>IF(ISNUMBER('Форма 1'!Z409),'Форма 1'!$H409*VLOOKUP('Форма 1'!$F409,'Придельники до 2021'!$B$4:$X$28,'Форма 1'!Z$8),"")</f>
        <v/>
      </c>
      <c r="J409" s="103" t="str">
        <f>IF(ISNUMBER('Форма 1'!AA409),'Форма 1'!$H409*VLOOKUP('Форма 1'!$F409,'Придельники до 2021'!$B$4:$X$28,'Форма 1'!AA$8),"")</f>
        <v/>
      </c>
      <c r="K409" s="90"/>
      <c r="L409" s="87"/>
      <c r="M409" s="103" t="str">
        <f>IF(ISNUMBER('Форма 1'!AD409),'Форма 1'!$H409*VLOOKUP('Форма 1'!$F409,'Придельники до 2021'!$B$4:$X$28,'Форма 1'!AD$8),"")</f>
        <v/>
      </c>
      <c r="N409" s="103" t="str">
        <f>IF(ISBLANK('Форма 1'!$AE409),"",IF('Форма 1'!$AE409=1,'Форма 1'!$H409*VLOOKUP('Форма 1'!$F409,'Придельники до 2021'!$B$4:$X$28,'Форма 1'!$AE$8,0),IF('Форма 1'!$AE409=2,'Форма 1'!$H409*VLOOKUP('Форма 1'!$F409,'Придельники до 2021'!$B$4:$X$28,13,0),IF('Форма 1'!$AE409=3,'Форма 1'!$H409*VLOOKUP('Форма 1'!$F409,'Придельники до 2021'!$B$4:$X$28,12,0)))))</f>
        <v/>
      </c>
      <c r="O409" s="103" t="str">
        <f>IF(ISNUMBER('Форма 1'!AF409),'Форма 1'!$H409*VLOOKUP('Форма 1'!$F409,'Придельники до 2021'!$B$4:$X$28,'Форма 1'!AF$8),"")</f>
        <v/>
      </c>
      <c r="P409" s="87"/>
      <c r="Q409" s="103" t="str">
        <f>IF(ISNUMBER('Форма 1'!AH409),'Форма 1'!$H409*VLOOKUP('Форма 1'!$F409,'Придельники до 2021'!$B$4:$X$28,'Форма 1'!AH$8),"")</f>
        <v/>
      </c>
      <c r="R409" s="103" t="str">
        <f>IF(ISNUMBER('Форма 1'!AI409),'Форма 1'!$H409*VLOOKUP('Форма 1'!$F409,'Придельники до 2021'!$B$4:$X$28,'Форма 1'!AI$8),"")</f>
        <v/>
      </c>
      <c r="S409" s="103" t="str">
        <f>IF(ISNUMBER('Форма 1'!AJ409),'Форма 1'!$H409*VLOOKUP('Форма 1'!$F409,'Придельники до 2021'!$B$4:$X$28,'Форма 1'!AJ$8),"")</f>
        <v/>
      </c>
      <c r="T409" s="87"/>
    </row>
    <row r="410" spans="1:20">
      <c r="A410" s="188">
        <f>A3362+1</f>
        <v>208</v>
      </c>
      <c r="B410" s="189" t="s">
        <v>529</v>
      </c>
      <c r="C410" s="99">
        <f t="shared" si="31"/>
        <v>1941578.4330000002</v>
      </c>
      <c r="D410" s="103" t="str">
        <f>IF(ISNUMBER('Форма 1'!U410),'Форма 1'!$H410*VLOOKUP('Форма 1'!$F410,'Придельники до 2021'!$B$4:$X$28,'Форма 1'!U$8),"")</f>
        <v/>
      </c>
      <c r="E410" s="103" t="str">
        <f>IF(ISNUMBER('Форма 1'!V410),'Форма 1'!$H410*VLOOKUP('Форма 1'!$F410,'Придельники до 2021'!$B$4:$X$28,'Форма 1'!V$8),"")</f>
        <v/>
      </c>
      <c r="F410" s="103" t="str">
        <f>IF(ISNUMBER('Форма 1'!W410),'Форма 1'!$H410*VLOOKUP('Форма 1'!$F410,'Придельники до 2021'!$B$4:$X$28,'Форма 1'!W$8),"")</f>
        <v/>
      </c>
      <c r="G410" s="103" t="str">
        <f>IF(ISNUMBER('Форма 1'!X410),'Форма 1'!$H410*VLOOKUP('Форма 1'!$F410,'Придельники до 2021'!$B$4:$X$28,'Форма 1'!X$8),"")</f>
        <v/>
      </c>
      <c r="H410" s="103" t="str">
        <f>IF(ISNUMBER('Форма 1'!Y410),'Форма 1'!$H410*VLOOKUP('Форма 1'!$F410,'Придельники до 2021'!$B$4:$X$28,'Форма 1'!Y$8),"")</f>
        <v/>
      </c>
      <c r="I410" s="103">
        <f>IF(ISNUMBER('Форма 1'!Z410),'Форма 1'!$H410*VLOOKUP('Форма 1'!$F410,'Придельники до 2021'!$B$4:$X$28,'Форма 1'!Z$8),"")</f>
        <v>1941578.4330000002</v>
      </c>
      <c r="J410" s="103" t="str">
        <f>IF(ISNUMBER('Форма 1'!AA410),'Форма 1'!$H410*VLOOKUP('Форма 1'!$F410,'Придельники до 2021'!$B$4:$X$28,'Форма 1'!AA$8),"")</f>
        <v/>
      </c>
      <c r="K410" s="90"/>
      <c r="L410" s="87"/>
      <c r="M410" s="103" t="str">
        <f>IF(ISNUMBER('Форма 1'!AD410),'Форма 1'!$H410*VLOOKUP('Форма 1'!$F410,'Придельники до 2021'!$B$4:$X$28,'Форма 1'!AD$8),"")</f>
        <v/>
      </c>
      <c r="N410" s="103" t="str">
        <f>IF(ISBLANK('Форма 1'!$AE410),"",IF('Форма 1'!$AE410=1,'Форма 1'!$H410*VLOOKUP('Форма 1'!$F410,'Придельники до 2021'!$B$4:$X$28,'Форма 1'!$AE$8,0),IF('Форма 1'!$AE410=2,'Форма 1'!$H410*VLOOKUP('Форма 1'!$F410,'Придельники до 2021'!$B$4:$X$28,13,0),IF('Форма 1'!$AE410=3,'Форма 1'!$H410*VLOOKUP('Форма 1'!$F410,'Придельники до 2021'!$B$4:$X$28,12,0)))))</f>
        <v/>
      </c>
      <c r="O410" s="103" t="str">
        <f>IF(ISNUMBER('Форма 1'!AF410),'Форма 1'!$H410*VLOOKUP('Форма 1'!$F410,'Придельники до 2021'!$B$4:$X$28,'Форма 1'!AF$8),"")</f>
        <v/>
      </c>
      <c r="P410" s="87"/>
      <c r="Q410" s="103" t="str">
        <f>IF(ISNUMBER('Форма 1'!AH410),'Форма 1'!$H410*VLOOKUP('Форма 1'!$F410,'Придельники до 2021'!$B$4:$X$28,'Форма 1'!AH$8),"")</f>
        <v/>
      </c>
      <c r="R410" s="103" t="str">
        <f>IF(ISNUMBER('Форма 1'!AI410),'Форма 1'!$H410*VLOOKUP('Форма 1'!$F410,'Придельники до 2021'!$B$4:$X$28,'Форма 1'!AI$8),"")</f>
        <v/>
      </c>
      <c r="S410" s="103" t="str">
        <f>IF(ISNUMBER('Форма 1'!AJ410),'Форма 1'!$H410*VLOOKUP('Форма 1'!$F410,'Придельники до 2021'!$B$4:$X$28,'Форма 1'!AJ$8),"")</f>
        <v/>
      </c>
      <c r="T410" s="87"/>
    </row>
    <row r="411" spans="1:20">
      <c r="A411" s="188">
        <f t="shared" ref="A411:A444" si="33">A410+1</f>
        <v>209</v>
      </c>
      <c r="B411" s="189" t="s">
        <v>530</v>
      </c>
      <c r="C411" s="99">
        <f t="shared" si="31"/>
        <v>2144737.08</v>
      </c>
      <c r="D411" s="103" t="str">
        <f>IF(ISNUMBER('Форма 1'!U411),'Форма 1'!$H411*VLOOKUP('Форма 1'!$F411,'Придельники до 2021'!$B$4:$X$28,'Форма 1'!U$8),"")</f>
        <v/>
      </c>
      <c r="E411" s="103" t="str">
        <f>IF(ISNUMBER('Форма 1'!V411),'Форма 1'!$H411*VLOOKUP('Форма 1'!$F411,'Придельники до 2021'!$B$4:$X$28,'Форма 1'!V$8),"")</f>
        <v/>
      </c>
      <c r="F411" s="103" t="str">
        <f>IF(ISNUMBER('Форма 1'!W411),'Форма 1'!$H411*VLOOKUP('Форма 1'!$F411,'Придельники до 2021'!$B$4:$X$28,'Форма 1'!W$8),"")</f>
        <v/>
      </c>
      <c r="G411" s="103" t="str">
        <f>IF(ISNUMBER('Форма 1'!X411),'Форма 1'!$H411*VLOOKUP('Форма 1'!$F411,'Придельники до 2021'!$B$4:$X$28,'Форма 1'!X$8),"")</f>
        <v/>
      </c>
      <c r="H411" s="103" t="str">
        <f>IF(ISNUMBER('Форма 1'!Y411),'Форма 1'!$H411*VLOOKUP('Форма 1'!$F411,'Придельники до 2021'!$B$4:$X$28,'Форма 1'!Y$8),"")</f>
        <v/>
      </c>
      <c r="I411" s="103" t="str">
        <f>IF(ISNUMBER('Форма 1'!Z411),'Форма 1'!$H411*VLOOKUP('Форма 1'!$F411,'Придельники до 2021'!$B$4:$X$28,'Форма 1'!Z$8),"")</f>
        <v/>
      </c>
      <c r="J411" s="103" t="str">
        <f>IF(ISNUMBER('Форма 1'!AA411),'Форма 1'!$H411*VLOOKUP('Форма 1'!$F411,'Придельники до 2021'!$B$4:$X$28,'Форма 1'!AA$8),"")</f>
        <v/>
      </c>
      <c r="K411" s="90"/>
      <c r="L411" s="87"/>
      <c r="M411" s="103" t="str">
        <f>IF(ISNUMBER('Форма 1'!AD411),'Форма 1'!$H411*VLOOKUP('Форма 1'!$F411,'Придельники до 2021'!$B$4:$X$28,'Форма 1'!AD$8),"")</f>
        <v/>
      </c>
      <c r="N411" s="103" t="str">
        <f>IF(ISBLANK('Форма 1'!$AE411),"",IF('Форма 1'!$AE411=1,'Форма 1'!$H411*VLOOKUP('Форма 1'!$F411,'Придельники до 2021'!$B$4:$X$28,'Форма 1'!$AE$8,0),IF('Форма 1'!$AE411=2,'Форма 1'!$H411*VLOOKUP('Форма 1'!$F411,'Придельники до 2021'!$B$4:$X$28,13,0),IF('Форма 1'!$AE411=3,'Форма 1'!$H411*VLOOKUP('Форма 1'!$F411,'Придельники до 2021'!$B$4:$X$28,12,0)))))</f>
        <v/>
      </c>
      <c r="O411" s="103">
        <f>IF(ISNUMBER('Форма 1'!AF411),'Форма 1'!$H411*VLOOKUP('Форма 1'!$F411,'Придельники до 2021'!$B$4:$X$28,'Форма 1'!AF$8),"")</f>
        <v>2144737.08</v>
      </c>
      <c r="P411" s="87"/>
      <c r="Q411" s="103" t="str">
        <f>IF(ISNUMBER('Форма 1'!AH411),'Форма 1'!$H411*VLOOKUP('Форма 1'!$F411,'Придельники до 2021'!$B$4:$X$28,'Форма 1'!AH$8),"")</f>
        <v/>
      </c>
      <c r="R411" s="103" t="str">
        <f>IF(ISNUMBER('Форма 1'!AI411),'Форма 1'!$H411*VLOOKUP('Форма 1'!$F411,'Придельники до 2021'!$B$4:$X$28,'Форма 1'!AI$8),"")</f>
        <v/>
      </c>
      <c r="S411" s="103" t="str">
        <f>IF(ISNUMBER('Форма 1'!AJ411),'Форма 1'!$H411*VLOOKUP('Форма 1'!$F411,'Придельники до 2021'!$B$4:$X$28,'Форма 1'!AJ$8),"")</f>
        <v/>
      </c>
      <c r="T411" s="87"/>
    </row>
    <row r="412" spans="1:20">
      <c r="A412" s="188">
        <f t="shared" si="33"/>
        <v>210</v>
      </c>
      <c r="B412" s="189" t="s">
        <v>531</v>
      </c>
      <c r="C412" s="99">
        <f t="shared" si="31"/>
        <v>1022515.3259999999</v>
      </c>
      <c r="D412" s="103">
        <f>IF(ISNUMBER('Форма 1'!U412),'Форма 1'!$H412*VLOOKUP('Форма 1'!$F412,'Придельники до 2021'!$B$4:$X$28,'Форма 1'!U$8),"")</f>
        <v>1022515.3259999999</v>
      </c>
      <c r="E412" s="103" t="str">
        <f>IF(ISNUMBER('Форма 1'!V412),'Форма 1'!$H412*VLOOKUP('Форма 1'!$F412,'Придельники до 2021'!$B$4:$X$28,'Форма 1'!V$8),"")</f>
        <v/>
      </c>
      <c r="F412" s="103" t="str">
        <f>IF(ISNUMBER('Форма 1'!W412),'Форма 1'!$H412*VLOOKUP('Форма 1'!$F412,'Придельники до 2021'!$B$4:$X$28,'Форма 1'!W$8),"")</f>
        <v/>
      </c>
      <c r="G412" s="103" t="str">
        <f>IF(ISNUMBER('Форма 1'!X412),'Форма 1'!$H412*VLOOKUP('Форма 1'!$F412,'Придельники до 2021'!$B$4:$X$28,'Форма 1'!X$8),"")</f>
        <v/>
      </c>
      <c r="H412" s="103" t="str">
        <f>IF(ISNUMBER('Форма 1'!Y412),'Форма 1'!$H412*VLOOKUP('Форма 1'!$F412,'Придельники до 2021'!$B$4:$X$28,'Форма 1'!Y$8),"")</f>
        <v/>
      </c>
      <c r="I412" s="103" t="str">
        <f>IF(ISNUMBER('Форма 1'!Z412),'Форма 1'!$H412*VLOOKUP('Форма 1'!$F412,'Придельники до 2021'!$B$4:$X$28,'Форма 1'!Z$8),"")</f>
        <v/>
      </c>
      <c r="J412" s="103" t="str">
        <f>IF(ISNUMBER('Форма 1'!AA412),'Форма 1'!$H412*VLOOKUP('Форма 1'!$F412,'Придельники до 2021'!$B$4:$X$28,'Форма 1'!AA$8),"")</f>
        <v/>
      </c>
      <c r="K412" s="90"/>
      <c r="L412" s="87"/>
      <c r="M412" s="103" t="str">
        <f>IF(ISNUMBER('Форма 1'!AD412),'Форма 1'!$H412*VLOOKUP('Форма 1'!$F412,'Придельники до 2021'!$B$4:$X$28,'Форма 1'!AD$8),"")</f>
        <v/>
      </c>
      <c r="N412" s="103" t="str">
        <f>IF(ISBLANK('Форма 1'!$AE412),"",IF('Форма 1'!$AE412=1,'Форма 1'!$H412*VLOOKUP('Форма 1'!$F412,'Придельники до 2021'!$B$4:$X$28,'Форма 1'!$AE$8,0),IF('Форма 1'!$AE412=2,'Форма 1'!$H412*VLOOKUP('Форма 1'!$F412,'Придельники до 2021'!$B$4:$X$28,13,0),IF('Форма 1'!$AE412=3,'Форма 1'!$H412*VLOOKUP('Форма 1'!$F412,'Придельники до 2021'!$B$4:$X$28,12,0)))))</f>
        <v/>
      </c>
      <c r="O412" s="103" t="str">
        <f>IF(ISNUMBER('Форма 1'!AF412),'Форма 1'!$H412*VLOOKUP('Форма 1'!$F412,'Придельники до 2021'!$B$4:$X$28,'Форма 1'!AF$8),"")</f>
        <v/>
      </c>
      <c r="P412" s="87"/>
      <c r="Q412" s="103" t="str">
        <f>IF(ISNUMBER('Форма 1'!AH412),'Форма 1'!$H412*VLOOKUP('Форма 1'!$F412,'Придельники до 2021'!$B$4:$X$28,'Форма 1'!AH$8),"")</f>
        <v/>
      </c>
      <c r="R412" s="103" t="str">
        <f>IF(ISNUMBER('Форма 1'!AI412),'Форма 1'!$H412*VLOOKUP('Форма 1'!$F412,'Придельники до 2021'!$B$4:$X$28,'Форма 1'!AI$8),"")</f>
        <v/>
      </c>
      <c r="S412" s="103" t="str">
        <f>IF(ISNUMBER('Форма 1'!AJ412),'Форма 1'!$H412*VLOOKUP('Форма 1'!$F412,'Придельники до 2021'!$B$4:$X$28,'Форма 1'!AJ$8),"")</f>
        <v/>
      </c>
      <c r="T412" s="87"/>
    </row>
    <row r="413" spans="1:20">
      <c r="A413" s="188">
        <f t="shared" si="33"/>
        <v>211</v>
      </c>
      <c r="B413" s="189" t="s">
        <v>532</v>
      </c>
      <c r="C413" s="99">
        <f t="shared" si="31"/>
        <v>1192726.8800000001</v>
      </c>
      <c r="D413" s="103" t="str">
        <f>IF(ISNUMBER('Форма 1'!U413),'Форма 1'!$H413*VLOOKUP('Форма 1'!$F413,'Придельники до 2021'!$B$4:$X$28,'Форма 1'!U$8),"")</f>
        <v/>
      </c>
      <c r="E413" s="103" t="str">
        <f>IF(ISNUMBER('Форма 1'!V413),'Форма 1'!$H413*VLOOKUP('Форма 1'!$F413,'Придельники до 2021'!$B$4:$X$28,'Форма 1'!V$8),"")</f>
        <v/>
      </c>
      <c r="F413" s="103" t="str">
        <f>IF(ISNUMBER('Форма 1'!W413),'Форма 1'!$H413*VLOOKUP('Форма 1'!$F413,'Придельники до 2021'!$B$4:$X$28,'Форма 1'!W$8),"")</f>
        <v/>
      </c>
      <c r="G413" s="103">
        <f>IF(ISNUMBER('Форма 1'!X413),'Форма 1'!$H413*VLOOKUP('Форма 1'!$F413,'Придельники до 2021'!$B$4:$X$28,'Форма 1'!X$8),"")</f>
        <v>1192726.8800000001</v>
      </c>
      <c r="H413" s="103" t="str">
        <f>IF(ISNUMBER('Форма 1'!Y413),'Форма 1'!$H413*VLOOKUP('Форма 1'!$F413,'Придельники до 2021'!$B$4:$X$28,'Форма 1'!Y$8),"")</f>
        <v/>
      </c>
      <c r="I413" s="103" t="str">
        <f>IF(ISNUMBER('Форма 1'!Z413),'Форма 1'!$H413*VLOOKUP('Форма 1'!$F413,'Придельники до 2021'!$B$4:$X$28,'Форма 1'!Z$8),"")</f>
        <v/>
      </c>
      <c r="J413" s="103" t="str">
        <f>IF(ISNUMBER('Форма 1'!AA413),'Форма 1'!$H413*VLOOKUP('Форма 1'!$F413,'Придельники до 2021'!$B$4:$X$28,'Форма 1'!AA$8),"")</f>
        <v/>
      </c>
      <c r="K413" s="90"/>
      <c r="L413" s="87"/>
      <c r="M413" s="103" t="str">
        <f>IF(ISNUMBER('Форма 1'!AD413),'Форма 1'!$H413*VLOOKUP('Форма 1'!$F413,'Придельники до 2021'!$B$4:$X$28,'Форма 1'!AD$8),"")</f>
        <v/>
      </c>
      <c r="N413" s="103" t="str">
        <f>IF(ISBLANK('Форма 1'!$AE413),"",IF('Форма 1'!$AE413=1,'Форма 1'!$H413*VLOOKUP('Форма 1'!$F413,'Придельники до 2021'!$B$4:$X$28,'Форма 1'!$AE$8,0),IF('Форма 1'!$AE413=2,'Форма 1'!$H413*VLOOKUP('Форма 1'!$F413,'Придельники до 2021'!$B$4:$X$28,13,0),IF('Форма 1'!$AE413=3,'Форма 1'!$H413*VLOOKUP('Форма 1'!$F413,'Придельники до 2021'!$B$4:$X$28,12,0)))))</f>
        <v/>
      </c>
      <c r="O413" s="103" t="str">
        <f>IF(ISNUMBER('Форма 1'!AF413),'Форма 1'!$H413*VLOOKUP('Форма 1'!$F413,'Придельники до 2021'!$B$4:$X$28,'Форма 1'!AF$8),"")</f>
        <v/>
      </c>
      <c r="P413" s="87"/>
      <c r="Q413" s="103" t="str">
        <f>IF(ISNUMBER('Форма 1'!AH413),'Форма 1'!$H413*VLOOKUP('Форма 1'!$F413,'Придельники до 2021'!$B$4:$X$28,'Форма 1'!AH$8),"")</f>
        <v/>
      </c>
      <c r="R413" s="103" t="str">
        <f>IF(ISNUMBER('Форма 1'!AI413),'Форма 1'!$H413*VLOOKUP('Форма 1'!$F413,'Придельники до 2021'!$B$4:$X$28,'Форма 1'!AI$8),"")</f>
        <v/>
      </c>
      <c r="S413" s="103" t="str">
        <f>IF(ISNUMBER('Форма 1'!AJ413),'Форма 1'!$H413*VLOOKUP('Форма 1'!$F413,'Придельники до 2021'!$B$4:$X$28,'Форма 1'!AJ$8),"")</f>
        <v/>
      </c>
      <c r="T413" s="87"/>
    </row>
    <row r="414" spans="1:20">
      <c r="A414" s="188">
        <f t="shared" si="33"/>
        <v>212</v>
      </c>
      <c r="B414" s="189" t="s">
        <v>533</v>
      </c>
      <c r="C414" s="99">
        <f t="shared" si="31"/>
        <v>1395129.176</v>
      </c>
      <c r="D414" s="103">
        <f>IF(ISNUMBER('Форма 1'!U414),'Форма 1'!$H414*VLOOKUP('Форма 1'!$F414,'Придельники до 2021'!$B$4:$X$28,'Форма 1'!U$8),"")</f>
        <v>1395129.176</v>
      </c>
      <c r="E414" s="103" t="str">
        <f>IF(ISNUMBER('Форма 1'!V414),'Форма 1'!$H414*VLOOKUP('Форма 1'!$F414,'Придельники до 2021'!$B$4:$X$28,'Форма 1'!V$8),"")</f>
        <v/>
      </c>
      <c r="F414" s="103" t="str">
        <f>IF(ISNUMBER('Форма 1'!W414),'Форма 1'!$H414*VLOOKUP('Форма 1'!$F414,'Придельники до 2021'!$B$4:$X$28,'Форма 1'!W$8),"")</f>
        <v/>
      </c>
      <c r="G414" s="103" t="str">
        <f>IF(ISNUMBER('Форма 1'!X414),'Форма 1'!$H414*VLOOKUP('Форма 1'!$F414,'Придельники до 2021'!$B$4:$X$28,'Форма 1'!X$8),"")</f>
        <v/>
      </c>
      <c r="H414" s="103" t="str">
        <f>IF(ISNUMBER('Форма 1'!Y414),'Форма 1'!$H414*VLOOKUP('Форма 1'!$F414,'Придельники до 2021'!$B$4:$X$28,'Форма 1'!Y$8),"")</f>
        <v/>
      </c>
      <c r="I414" s="103" t="str">
        <f>IF(ISNUMBER('Форма 1'!Z414),'Форма 1'!$H414*VLOOKUP('Форма 1'!$F414,'Придельники до 2021'!$B$4:$X$28,'Форма 1'!Z$8),"")</f>
        <v/>
      </c>
      <c r="J414" s="103" t="str">
        <f>IF(ISNUMBER('Форма 1'!AA414),'Форма 1'!$H414*VLOOKUP('Форма 1'!$F414,'Придельники до 2021'!$B$4:$X$28,'Форма 1'!AA$8),"")</f>
        <v/>
      </c>
      <c r="K414" s="90"/>
      <c r="L414" s="87"/>
      <c r="M414" s="103" t="str">
        <f>IF(ISNUMBER('Форма 1'!AD414),'Форма 1'!$H414*VLOOKUP('Форма 1'!$F414,'Придельники до 2021'!$B$4:$X$28,'Форма 1'!AD$8),"")</f>
        <v/>
      </c>
      <c r="N414" s="103" t="str">
        <f>IF(ISBLANK('Форма 1'!$AE414),"",IF('Форма 1'!$AE414=1,'Форма 1'!$H414*VLOOKUP('Форма 1'!$F414,'Придельники до 2021'!$B$4:$X$28,'Форма 1'!$AE$8,0),IF('Форма 1'!$AE414=2,'Форма 1'!$H414*VLOOKUP('Форма 1'!$F414,'Придельники до 2021'!$B$4:$X$28,13,0),IF('Форма 1'!$AE414=3,'Форма 1'!$H414*VLOOKUP('Форма 1'!$F414,'Придельники до 2021'!$B$4:$X$28,12,0)))))</f>
        <v/>
      </c>
      <c r="O414" s="103" t="str">
        <f>IF(ISNUMBER('Форма 1'!AF414),'Форма 1'!$H414*VLOOKUP('Форма 1'!$F414,'Придельники до 2021'!$B$4:$X$28,'Форма 1'!AF$8),"")</f>
        <v/>
      </c>
      <c r="P414" s="87"/>
      <c r="Q414" s="103" t="str">
        <f>IF(ISNUMBER('Форма 1'!AH414),'Форма 1'!$H414*VLOOKUP('Форма 1'!$F414,'Придельники до 2021'!$B$4:$X$28,'Форма 1'!AH$8),"")</f>
        <v/>
      </c>
      <c r="R414" s="103" t="str">
        <f>IF(ISNUMBER('Форма 1'!AI414),'Форма 1'!$H414*VLOOKUP('Форма 1'!$F414,'Придельники до 2021'!$B$4:$X$28,'Форма 1'!AI$8),"")</f>
        <v/>
      </c>
      <c r="S414" s="103" t="str">
        <f>IF(ISNUMBER('Форма 1'!AJ414),'Форма 1'!$H414*VLOOKUP('Форма 1'!$F414,'Придельники до 2021'!$B$4:$X$28,'Форма 1'!AJ$8),"")</f>
        <v/>
      </c>
      <c r="T414" s="87"/>
    </row>
    <row r="415" spans="1:20">
      <c r="A415" s="188">
        <f t="shared" si="33"/>
        <v>213</v>
      </c>
      <c r="B415" s="189" t="s">
        <v>534</v>
      </c>
      <c r="C415" s="99">
        <f t="shared" si="31"/>
        <v>1212656.5359999998</v>
      </c>
      <c r="D415" s="103">
        <f>IF(ISNUMBER('Форма 1'!U415),'Форма 1'!$H415*VLOOKUP('Форма 1'!$F415,'Придельники до 2021'!$B$4:$X$28,'Форма 1'!U$8),"")</f>
        <v>1212656.5359999998</v>
      </c>
      <c r="E415" s="103" t="str">
        <f>IF(ISNUMBER('Форма 1'!V415),'Форма 1'!$H415*VLOOKUP('Форма 1'!$F415,'Придельники до 2021'!$B$4:$X$28,'Форма 1'!V$8),"")</f>
        <v/>
      </c>
      <c r="F415" s="103" t="str">
        <f>IF(ISNUMBER('Форма 1'!W415),'Форма 1'!$H415*VLOOKUP('Форма 1'!$F415,'Придельники до 2021'!$B$4:$X$28,'Форма 1'!W$8),"")</f>
        <v/>
      </c>
      <c r="G415" s="103" t="str">
        <f>IF(ISNUMBER('Форма 1'!X415),'Форма 1'!$H415*VLOOKUP('Форма 1'!$F415,'Придельники до 2021'!$B$4:$X$28,'Форма 1'!X$8),"")</f>
        <v/>
      </c>
      <c r="H415" s="103" t="str">
        <f>IF(ISNUMBER('Форма 1'!Y415),'Форма 1'!$H415*VLOOKUP('Форма 1'!$F415,'Придельники до 2021'!$B$4:$X$28,'Форма 1'!Y$8),"")</f>
        <v/>
      </c>
      <c r="I415" s="103" t="str">
        <f>IF(ISNUMBER('Форма 1'!Z415),'Форма 1'!$H415*VLOOKUP('Форма 1'!$F415,'Придельники до 2021'!$B$4:$X$28,'Форма 1'!Z$8),"")</f>
        <v/>
      </c>
      <c r="J415" s="103" t="str">
        <f>IF(ISNUMBER('Форма 1'!AA415),'Форма 1'!$H415*VLOOKUP('Форма 1'!$F415,'Придельники до 2021'!$B$4:$X$28,'Форма 1'!AA$8),"")</f>
        <v/>
      </c>
      <c r="K415" s="90"/>
      <c r="L415" s="87"/>
      <c r="M415" s="103" t="str">
        <f>IF(ISNUMBER('Форма 1'!AD415),'Форма 1'!$H415*VLOOKUP('Форма 1'!$F415,'Придельники до 2021'!$B$4:$X$28,'Форма 1'!AD$8),"")</f>
        <v/>
      </c>
      <c r="N415" s="103" t="str">
        <f>IF(ISBLANK('Форма 1'!$AE415),"",IF('Форма 1'!$AE415=1,'Форма 1'!$H415*VLOOKUP('Форма 1'!$F415,'Придельники до 2021'!$B$4:$X$28,'Форма 1'!$AE$8,0),IF('Форма 1'!$AE415=2,'Форма 1'!$H415*VLOOKUP('Форма 1'!$F415,'Придельники до 2021'!$B$4:$X$28,13,0),IF('Форма 1'!$AE415=3,'Форма 1'!$H415*VLOOKUP('Форма 1'!$F415,'Придельники до 2021'!$B$4:$X$28,12,0)))))</f>
        <v/>
      </c>
      <c r="O415" s="103" t="str">
        <f>IF(ISNUMBER('Форма 1'!AF415),'Форма 1'!$H415*VLOOKUP('Форма 1'!$F415,'Придельники до 2021'!$B$4:$X$28,'Форма 1'!AF$8),"")</f>
        <v/>
      </c>
      <c r="P415" s="87"/>
      <c r="Q415" s="103" t="str">
        <f>IF(ISNUMBER('Форма 1'!AH415),'Форма 1'!$H415*VLOOKUP('Форма 1'!$F415,'Придельники до 2021'!$B$4:$X$28,'Форма 1'!AH$8),"")</f>
        <v/>
      </c>
      <c r="R415" s="103" t="str">
        <f>IF(ISNUMBER('Форма 1'!AI415),'Форма 1'!$H415*VLOOKUP('Форма 1'!$F415,'Придельники до 2021'!$B$4:$X$28,'Форма 1'!AI$8),"")</f>
        <v/>
      </c>
      <c r="S415" s="103" t="str">
        <f>IF(ISNUMBER('Форма 1'!AJ415),'Форма 1'!$H415*VLOOKUP('Форма 1'!$F415,'Придельники до 2021'!$B$4:$X$28,'Форма 1'!AJ$8),"")</f>
        <v/>
      </c>
      <c r="T415" s="87"/>
    </row>
    <row r="416" spans="1:20">
      <c r="A416" s="188">
        <f t="shared" si="33"/>
        <v>214</v>
      </c>
      <c r="B416" s="189" t="s">
        <v>535</v>
      </c>
      <c r="C416" s="99">
        <f t="shared" si="31"/>
        <v>1606742.382</v>
      </c>
      <c r="D416" s="103">
        <f>IF(ISNUMBER('Форма 1'!U416),'Форма 1'!$H416*VLOOKUP('Форма 1'!$F416,'Придельники до 2021'!$B$4:$X$28,'Форма 1'!U$8),"")</f>
        <v>1606742.382</v>
      </c>
      <c r="E416" s="103" t="str">
        <f>IF(ISNUMBER('Форма 1'!V416),'Форма 1'!$H416*VLOOKUP('Форма 1'!$F416,'Придельники до 2021'!$B$4:$X$28,'Форма 1'!V$8),"")</f>
        <v/>
      </c>
      <c r="F416" s="103" t="str">
        <f>IF(ISNUMBER('Форма 1'!W416),'Форма 1'!$H416*VLOOKUP('Форма 1'!$F416,'Придельники до 2021'!$B$4:$X$28,'Форма 1'!W$8),"")</f>
        <v/>
      </c>
      <c r="G416" s="103" t="str">
        <f>IF(ISNUMBER('Форма 1'!X416),'Форма 1'!$H416*VLOOKUP('Форма 1'!$F416,'Придельники до 2021'!$B$4:$X$28,'Форма 1'!X$8),"")</f>
        <v/>
      </c>
      <c r="H416" s="103" t="str">
        <f>IF(ISNUMBER('Форма 1'!Y416),'Форма 1'!$H416*VLOOKUP('Форма 1'!$F416,'Придельники до 2021'!$B$4:$X$28,'Форма 1'!Y$8),"")</f>
        <v/>
      </c>
      <c r="I416" s="103" t="str">
        <f>IF(ISNUMBER('Форма 1'!Z416),'Форма 1'!$H416*VLOOKUP('Форма 1'!$F416,'Придельники до 2021'!$B$4:$X$28,'Форма 1'!Z$8),"")</f>
        <v/>
      </c>
      <c r="J416" s="103" t="str">
        <f>IF(ISNUMBER('Форма 1'!AA416),'Форма 1'!$H416*VLOOKUP('Форма 1'!$F416,'Придельники до 2021'!$B$4:$X$28,'Форма 1'!AA$8),"")</f>
        <v/>
      </c>
      <c r="K416" s="90"/>
      <c r="L416" s="87"/>
      <c r="M416" s="103" t="str">
        <f>IF(ISNUMBER('Форма 1'!AD416),'Форма 1'!$H416*VLOOKUP('Форма 1'!$F416,'Придельники до 2021'!$B$4:$X$28,'Форма 1'!AD$8),"")</f>
        <v/>
      </c>
      <c r="N416" s="103" t="str">
        <f>IF(ISBLANK('Форма 1'!$AE416),"",IF('Форма 1'!$AE416=1,'Форма 1'!$H416*VLOOKUP('Форма 1'!$F416,'Придельники до 2021'!$B$4:$X$28,'Форма 1'!$AE$8,0),IF('Форма 1'!$AE416=2,'Форма 1'!$H416*VLOOKUP('Форма 1'!$F416,'Придельники до 2021'!$B$4:$X$28,13,0),IF('Форма 1'!$AE416=3,'Форма 1'!$H416*VLOOKUP('Форма 1'!$F416,'Придельники до 2021'!$B$4:$X$28,12,0)))))</f>
        <v/>
      </c>
      <c r="O416" s="103" t="str">
        <f>IF(ISNUMBER('Форма 1'!AF416),'Форма 1'!$H416*VLOOKUP('Форма 1'!$F416,'Придельники до 2021'!$B$4:$X$28,'Форма 1'!AF$8),"")</f>
        <v/>
      </c>
      <c r="P416" s="87"/>
      <c r="Q416" s="103" t="str">
        <f>IF(ISNUMBER('Форма 1'!AH416),'Форма 1'!$H416*VLOOKUP('Форма 1'!$F416,'Придельники до 2021'!$B$4:$X$28,'Форма 1'!AH$8),"")</f>
        <v/>
      </c>
      <c r="R416" s="103" t="str">
        <f>IF(ISNUMBER('Форма 1'!AI416),'Форма 1'!$H416*VLOOKUP('Форма 1'!$F416,'Придельники до 2021'!$B$4:$X$28,'Форма 1'!AI$8),"")</f>
        <v/>
      </c>
      <c r="S416" s="103" t="str">
        <f>IF(ISNUMBER('Форма 1'!AJ416),'Форма 1'!$H416*VLOOKUP('Форма 1'!$F416,'Придельники до 2021'!$B$4:$X$28,'Форма 1'!AJ$8),"")</f>
        <v/>
      </c>
      <c r="T416" s="87"/>
    </row>
    <row r="417" spans="1:20">
      <c r="A417" s="188">
        <f t="shared" si="33"/>
        <v>215</v>
      </c>
      <c r="B417" s="189" t="s">
        <v>536</v>
      </c>
      <c r="C417" s="99">
        <f t="shared" ref="C417:C481" si="34">SUM(D417:J417,L417:T417)</f>
        <v>1777299.2439999997</v>
      </c>
      <c r="D417" s="103">
        <f>IF(ISNUMBER('Форма 1'!U417),'Форма 1'!$H417*VLOOKUP('Форма 1'!$F417,'Придельники до 2021'!$B$4:$X$28,'Форма 1'!U$8),"")</f>
        <v>1777299.2439999997</v>
      </c>
      <c r="E417" s="103" t="str">
        <f>IF(ISNUMBER('Форма 1'!V417),'Форма 1'!$H417*VLOOKUP('Форма 1'!$F417,'Придельники до 2021'!$B$4:$X$28,'Форма 1'!V$8),"")</f>
        <v/>
      </c>
      <c r="F417" s="103" t="str">
        <f>IF(ISNUMBER('Форма 1'!W417),'Форма 1'!$H417*VLOOKUP('Форма 1'!$F417,'Придельники до 2021'!$B$4:$X$28,'Форма 1'!W$8),"")</f>
        <v/>
      </c>
      <c r="G417" s="103" t="str">
        <f>IF(ISNUMBER('Форма 1'!X417),'Форма 1'!$H417*VLOOKUP('Форма 1'!$F417,'Придельники до 2021'!$B$4:$X$28,'Форма 1'!X$8),"")</f>
        <v/>
      </c>
      <c r="H417" s="103" t="str">
        <f>IF(ISNUMBER('Форма 1'!Y417),'Форма 1'!$H417*VLOOKUP('Форма 1'!$F417,'Придельники до 2021'!$B$4:$X$28,'Форма 1'!Y$8),"")</f>
        <v/>
      </c>
      <c r="I417" s="103" t="str">
        <f>IF(ISNUMBER('Форма 1'!Z417),'Форма 1'!$H417*VLOOKUP('Форма 1'!$F417,'Придельники до 2021'!$B$4:$X$28,'Форма 1'!Z$8),"")</f>
        <v/>
      </c>
      <c r="J417" s="103" t="str">
        <f>IF(ISNUMBER('Форма 1'!AA417),'Форма 1'!$H417*VLOOKUP('Форма 1'!$F417,'Придельники до 2021'!$B$4:$X$28,'Форма 1'!AA$8),"")</f>
        <v/>
      </c>
      <c r="K417" s="90"/>
      <c r="L417" s="87"/>
      <c r="M417" s="103" t="str">
        <f>IF(ISNUMBER('Форма 1'!AD417),'Форма 1'!$H417*VLOOKUP('Форма 1'!$F417,'Придельники до 2021'!$B$4:$X$28,'Форма 1'!AD$8),"")</f>
        <v/>
      </c>
      <c r="N417" s="103" t="str">
        <f>IF(ISBLANK('Форма 1'!$AE417),"",IF('Форма 1'!$AE417=1,'Форма 1'!$H417*VLOOKUP('Форма 1'!$F417,'Придельники до 2021'!$B$4:$X$28,'Форма 1'!$AE$8,0),IF('Форма 1'!$AE417=2,'Форма 1'!$H417*VLOOKUP('Форма 1'!$F417,'Придельники до 2021'!$B$4:$X$28,13,0),IF('Форма 1'!$AE417=3,'Форма 1'!$H417*VLOOKUP('Форма 1'!$F417,'Придельники до 2021'!$B$4:$X$28,12,0)))))</f>
        <v/>
      </c>
      <c r="O417" s="103" t="str">
        <f>IF(ISNUMBER('Форма 1'!AF417),'Форма 1'!$H417*VLOOKUP('Форма 1'!$F417,'Придельники до 2021'!$B$4:$X$28,'Форма 1'!AF$8),"")</f>
        <v/>
      </c>
      <c r="P417" s="87"/>
      <c r="Q417" s="103" t="str">
        <f>IF(ISNUMBER('Форма 1'!AH417),'Форма 1'!$H417*VLOOKUP('Форма 1'!$F417,'Придельники до 2021'!$B$4:$X$28,'Форма 1'!AH$8),"")</f>
        <v/>
      </c>
      <c r="R417" s="103" t="str">
        <f>IF(ISNUMBER('Форма 1'!AI417),'Форма 1'!$H417*VLOOKUP('Форма 1'!$F417,'Придельники до 2021'!$B$4:$X$28,'Форма 1'!AI$8),"")</f>
        <v/>
      </c>
      <c r="S417" s="103" t="str">
        <f>IF(ISNUMBER('Форма 1'!AJ417),'Форма 1'!$H417*VLOOKUP('Форма 1'!$F417,'Придельники до 2021'!$B$4:$X$28,'Форма 1'!AJ$8),"")</f>
        <v/>
      </c>
      <c r="T417" s="87"/>
    </row>
    <row r="418" spans="1:20">
      <c r="A418" s="188">
        <f t="shared" si="33"/>
        <v>216</v>
      </c>
      <c r="B418" s="189" t="s">
        <v>537</v>
      </c>
      <c r="C418" s="99">
        <f t="shared" si="34"/>
        <v>13113349.536000002</v>
      </c>
      <c r="D418" s="103" t="str">
        <f>IF(ISNUMBER('Форма 1'!U418),'Форма 1'!$H418*VLOOKUP('Форма 1'!$F418,'Придельники до 2021'!$B$4:$X$28,'Форма 1'!U$8),"")</f>
        <v/>
      </c>
      <c r="E418" s="103" t="str">
        <f>IF(ISNUMBER('Форма 1'!V418),'Форма 1'!$H418*VLOOKUP('Форма 1'!$F418,'Придельники до 2021'!$B$4:$X$28,'Форма 1'!V$8),"")</f>
        <v/>
      </c>
      <c r="F418" s="103" t="str">
        <f>IF(ISNUMBER('Форма 1'!W418),'Форма 1'!$H418*VLOOKUP('Форма 1'!$F418,'Придельники до 2021'!$B$4:$X$28,'Форма 1'!W$8),"")</f>
        <v/>
      </c>
      <c r="G418" s="103" t="str">
        <f>IF(ISNUMBER('Форма 1'!X418),'Форма 1'!$H418*VLOOKUP('Форма 1'!$F418,'Придельники до 2021'!$B$4:$X$28,'Форма 1'!X$8),"")</f>
        <v/>
      </c>
      <c r="H418" s="103" t="str">
        <f>IF(ISNUMBER('Форма 1'!Y418),'Форма 1'!$H418*VLOOKUP('Форма 1'!$F418,'Придельники до 2021'!$B$4:$X$28,'Форма 1'!Y$8),"")</f>
        <v/>
      </c>
      <c r="I418" s="103" t="str">
        <f>IF(ISNUMBER('Форма 1'!Z418),'Форма 1'!$H418*VLOOKUP('Форма 1'!$F418,'Придельники до 2021'!$B$4:$X$28,'Форма 1'!Z$8),"")</f>
        <v/>
      </c>
      <c r="J418" s="103" t="str">
        <f>IF(ISNUMBER('Форма 1'!AA418),'Форма 1'!$H418*VLOOKUP('Форма 1'!$F418,'Придельники до 2021'!$B$4:$X$28,'Форма 1'!AA$8),"")</f>
        <v/>
      </c>
      <c r="K418" s="90"/>
      <c r="L418" s="87"/>
      <c r="M418" s="103">
        <f>IF(ISNUMBER('Форма 1'!AD418),'Форма 1'!$H418*VLOOKUP('Форма 1'!$F418,'Придельники с 2022'!$B$4:$X$28,'Форма 1'!AD$8),"")</f>
        <v>13113349.536000002</v>
      </c>
      <c r="N418" s="103" t="str">
        <f>IF(ISBLANK('Форма 1'!$AE418),"",IF('Форма 1'!$AE418=1,'Форма 1'!$H418*VLOOKUP('Форма 1'!$F418,'Придельники до 2021'!$B$4:$X$28,'Форма 1'!$AE$8,0),IF('Форма 1'!$AE418=2,'Форма 1'!$H418*VLOOKUP('Форма 1'!$F418,'Придельники до 2021'!$B$4:$X$28,13,0),IF('Форма 1'!$AE418=3,'Форма 1'!$H418*VLOOKUP('Форма 1'!$F418,'Придельники до 2021'!$B$4:$X$28,12,0)))))</f>
        <v/>
      </c>
      <c r="O418" s="103" t="str">
        <f>IF(ISNUMBER('Форма 1'!AF418),'Форма 1'!$H418*VLOOKUP('Форма 1'!$F418,'Придельники до 2021'!$B$4:$X$28,'Форма 1'!AF$8),"")</f>
        <v/>
      </c>
      <c r="P418" s="87"/>
      <c r="Q418" s="103" t="str">
        <f>IF(ISNUMBER('Форма 1'!AH418),'Форма 1'!$H418*VLOOKUP('Форма 1'!$F418,'Придельники до 2021'!$B$4:$X$28,'Форма 1'!AH$8),"")</f>
        <v/>
      </c>
      <c r="R418" s="103" t="str">
        <f>IF(ISNUMBER('Форма 1'!AI418),'Форма 1'!$H418*VLOOKUP('Форма 1'!$F418,'Придельники до 2021'!$B$4:$X$28,'Форма 1'!AI$8),"")</f>
        <v/>
      </c>
      <c r="S418" s="103" t="str">
        <f>IF(ISNUMBER('Форма 1'!AJ418),'Форма 1'!$H418*VLOOKUP('Форма 1'!$F418,'Придельники до 2021'!$B$4:$X$28,'Форма 1'!AJ$8),"")</f>
        <v/>
      </c>
      <c r="T418" s="87"/>
    </row>
    <row r="419" spans="1:20">
      <c r="A419" s="188">
        <f t="shared" si="33"/>
        <v>217</v>
      </c>
      <c r="B419" s="189" t="s">
        <v>538</v>
      </c>
      <c r="C419" s="99">
        <f t="shared" si="34"/>
        <v>33540876.831</v>
      </c>
      <c r="D419" s="103" t="str">
        <f>IF(ISNUMBER('Форма 1'!U419),'Форма 1'!$H419*VLOOKUP('Форма 1'!$F419,'Придельники до 2021'!$B$4:$X$28,'Форма 1'!U$8),"")</f>
        <v/>
      </c>
      <c r="E419" s="103" t="str">
        <f>IF(ISNUMBER('Форма 1'!V419),'Форма 1'!$H419*VLOOKUP('Форма 1'!$F419,'Придельники до 2021'!$B$4:$X$28,'Форма 1'!V$8),"")</f>
        <v/>
      </c>
      <c r="F419" s="103" t="str">
        <f>IF(ISNUMBER('Форма 1'!W419),'Форма 1'!$H419*VLOOKUP('Форма 1'!$F419,'Придельники до 2021'!$B$4:$X$28,'Форма 1'!W$8),"")</f>
        <v/>
      </c>
      <c r="G419" s="103" t="str">
        <f>IF(ISNUMBER('Форма 1'!X419),'Форма 1'!$H419*VLOOKUP('Форма 1'!$F419,'Придельники до 2021'!$B$4:$X$28,'Форма 1'!X$8),"")</f>
        <v/>
      </c>
      <c r="H419" s="103" t="str">
        <f>IF(ISNUMBER('Форма 1'!Y419),'Форма 1'!$H419*VLOOKUP('Форма 1'!$F419,'Придельники до 2021'!$B$4:$X$28,'Форма 1'!Y$8),"")</f>
        <v/>
      </c>
      <c r="I419" s="103" t="str">
        <f>IF(ISNUMBER('Форма 1'!Z419),'Форма 1'!$H419*VLOOKUP('Форма 1'!$F419,'Придельники до 2021'!$B$4:$X$28,'Форма 1'!Z$8),"")</f>
        <v/>
      </c>
      <c r="J419" s="103" t="str">
        <f>IF(ISNUMBER('Форма 1'!AA419),'Форма 1'!$H419*VLOOKUP('Форма 1'!$F419,'Придельники до 2021'!$B$4:$X$28,'Форма 1'!AA$8),"")</f>
        <v/>
      </c>
      <c r="K419" s="90">
        <v>4</v>
      </c>
      <c r="L419" s="87">
        <f>2240733*K419</f>
        <v>8962932</v>
      </c>
      <c r="M419" s="103" t="str">
        <f>IF(ISNUMBER('Форма 1'!AD419),'Форма 1'!$H419*VLOOKUP('Форма 1'!$F419,'Придельники до 2021'!$B$4:$X$28,'Форма 1'!AD$8),"")</f>
        <v/>
      </c>
      <c r="N419" s="103">
        <f>IF(ISBLANK('Форма 1'!$AE419),"",IF('Форма 1'!$AE419=1,'Форма 1'!$H419*VLOOKUP('Форма 1'!$F419,'Придельники до 2021'!$B$4:$X$28,'Форма 1'!$AE$8,0),IF('Форма 1'!$AE419=2,'Форма 1'!$H419*VLOOKUP('Форма 1'!$F419,'Придельники до 2021'!$B$4:$X$28,13,0),IF('Форма 1'!$AE419=3,'Форма 1'!$H419*VLOOKUP('Форма 1'!$F419,'Придельники до 2021'!$B$4:$X$28,12,0)))))</f>
        <v>24577944.831</v>
      </c>
      <c r="O419" s="103" t="str">
        <f>IF(ISNUMBER('Форма 1'!AF419),'Форма 1'!$H419*VLOOKUP('Форма 1'!$F419,'Придельники до 2021'!$B$4:$X$28,'Форма 1'!AF$8),"")</f>
        <v/>
      </c>
      <c r="P419" s="87"/>
      <c r="Q419" s="103" t="str">
        <f>IF(ISNUMBER('Форма 1'!AH419),'Форма 1'!$H419*VLOOKUP('Форма 1'!$F419,'Придельники до 2021'!$B$4:$X$28,'Форма 1'!AH$8),"")</f>
        <v/>
      </c>
      <c r="R419" s="103" t="str">
        <f>IF(ISNUMBER('Форма 1'!AI419),'Форма 1'!$H419*VLOOKUP('Форма 1'!$F419,'Придельники до 2021'!$B$4:$X$28,'Форма 1'!AI$8),"")</f>
        <v/>
      </c>
      <c r="S419" s="103" t="str">
        <f>IF(ISNUMBER('Форма 1'!AJ419),'Форма 1'!$H419*VLOOKUP('Форма 1'!$F419,'Придельники до 2021'!$B$4:$X$28,'Форма 1'!AJ$8),"")</f>
        <v/>
      </c>
      <c r="T419" s="87"/>
    </row>
    <row r="420" spans="1:20">
      <c r="A420" s="188">
        <f t="shared" si="33"/>
        <v>218</v>
      </c>
      <c r="B420" s="189" t="s">
        <v>539</v>
      </c>
      <c r="C420" s="99">
        <f t="shared" si="34"/>
        <v>21779259.415999997</v>
      </c>
      <c r="D420" s="103" t="str">
        <f>IF(ISNUMBER('Форма 1'!U420),'Форма 1'!$H420*VLOOKUP('Форма 1'!$F420,'Придельники до 2021'!$B$4:$X$28,'Форма 1'!U$8),"")</f>
        <v/>
      </c>
      <c r="E420" s="103" t="str">
        <f>IF(ISNUMBER('Форма 1'!V420),'Форма 1'!$H420*VLOOKUP('Форма 1'!$F420,'Придельники до 2021'!$B$4:$X$28,'Форма 1'!V$8),"")</f>
        <v/>
      </c>
      <c r="F420" s="103" t="str">
        <f>IF(ISNUMBER('Форма 1'!W420),'Форма 1'!$H420*VLOOKUP('Форма 1'!$F420,'Придельники до 2021'!$B$4:$X$28,'Форма 1'!W$8),"")</f>
        <v/>
      </c>
      <c r="G420" s="103" t="str">
        <f>IF(ISNUMBER('Форма 1'!X420),'Форма 1'!$H420*VLOOKUP('Форма 1'!$F420,'Придельники до 2021'!$B$4:$X$28,'Форма 1'!X$8),"")</f>
        <v/>
      </c>
      <c r="H420" s="103" t="str">
        <f>IF(ISNUMBER('Форма 1'!Y420),'Форма 1'!$H420*VLOOKUP('Форма 1'!$F420,'Придельники до 2021'!$B$4:$X$28,'Форма 1'!Y$8),"")</f>
        <v/>
      </c>
      <c r="I420" s="103" t="str">
        <f>IF(ISNUMBER('Форма 1'!Z420),'Форма 1'!$H420*VLOOKUP('Форма 1'!$F420,'Придельники до 2021'!$B$4:$X$28,'Форма 1'!Z$8),"")</f>
        <v/>
      </c>
      <c r="J420" s="103" t="str">
        <f>IF(ISNUMBER('Форма 1'!AA420),'Форма 1'!$H420*VLOOKUP('Форма 1'!$F420,'Придельники до 2021'!$B$4:$X$28,'Форма 1'!AA$8),"")</f>
        <v/>
      </c>
      <c r="K420" s="90"/>
      <c r="L420" s="87"/>
      <c r="M420" s="103" t="str">
        <f>IF(ISNUMBER('Форма 1'!AD420),'Форма 1'!$H420*VLOOKUP('Форма 1'!$F420,'Придельники до 2021'!$B$4:$X$28,'Форма 1'!AD$8),"")</f>
        <v/>
      </c>
      <c r="N420" s="103">
        <f>IF(ISBLANK('Форма 1'!$AE420),"",IF('Форма 1'!$AE420=1,'Форма 1'!$H420*VLOOKUP('Форма 1'!$F420,'Придельники до 2021'!$B$4:$X$28,'Форма 1'!$AE$8,0),IF('Форма 1'!$AE420=2,'Форма 1'!$H420*VLOOKUP('Форма 1'!$F420,'Придельники до 2021'!$B$4:$X$28,13,0),IF('Форма 1'!$AE420=3,'Форма 1'!$H420*VLOOKUP('Форма 1'!$F420,'Придельники до 2021'!$B$4:$X$28,12,0)))))</f>
        <v>21531092.165999997</v>
      </c>
      <c r="O420" s="103" t="str">
        <f>IF(ISNUMBER('Форма 1'!AF420),'Форма 1'!$H420*VLOOKUP('Форма 1'!$F420,'Придельники до 2021'!$B$4:$X$28,'Форма 1'!AF$8),"")</f>
        <v/>
      </c>
      <c r="P420" s="87">
        <v>248167.25</v>
      </c>
      <c r="Q420" s="103" t="str">
        <f>IF(ISNUMBER('Форма 1'!AH420),'Форма 1'!$H420*VLOOKUP('Форма 1'!$F420,'Придельники до 2021'!$B$4:$X$28,'Форма 1'!AH$8),"")</f>
        <v/>
      </c>
      <c r="R420" s="103" t="str">
        <f>IF(ISNUMBER('Форма 1'!AI420),'Форма 1'!$H420*VLOOKUP('Форма 1'!$F420,'Придельники до 2021'!$B$4:$X$28,'Форма 1'!AI$8),"")</f>
        <v/>
      </c>
      <c r="S420" s="103" t="str">
        <f>IF(ISNUMBER('Форма 1'!AJ420),'Форма 1'!$H420*VLOOKUP('Форма 1'!$F420,'Придельники до 2021'!$B$4:$X$28,'Форма 1'!AJ$8),"")</f>
        <v/>
      </c>
      <c r="T420" s="87"/>
    </row>
    <row r="421" spans="1:20">
      <c r="A421" s="188">
        <f t="shared" si="33"/>
        <v>219</v>
      </c>
      <c r="B421" s="195" t="s">
        <v>5027</v>
      </c>
      <c r="C421" s="99">
        <f t="shared" si="34"/>
        <v>106596864.85700001</v>
      </c>
      <c r="D421" s="103" t="str">
        <f>IF(ISNUMBER('Форма 1'!U421),'Форма 1'!$H421*VLOOKUP('Форма 1'!$F421,'Придельники до 2021'!$B$4:$X$28,'Форма 1'!U$8),"")</f>
        <v/>
      </c>
      <c r="E421" s="103" t="str">
        <f>IF(ISNUMBER('Форма 1'!V421),'Форма 1'!$H421*VLOOKUP('Форма 1'!$F421,'Придельники до 2021'!$B$4:$X$28,'Форма 1'!V$8),"")</f>
        <v/>
      </c>
      <c r="F421" s="103" t="str">
        <f>IF(ISNUMBER('Форма 1'!W421),'Форма 1'!$H421*VLOOKUP('Форма 1'!$F421,'Придельники до 2021'!$B$4:$X$28,'Форма 1'!W$8),"")</f>
        <v/>
      </c>
      <c r="G421" s="103" t="str">
        <f>IF(ISNUMBER('Форма 1'!X421),'Форма 1'!$H421*VLOOKUP('Форма 1'!$F421,'Придельники до 2021'!$B$4:$X$28,'Форма 1'!X$8),"")</f>
        <v/>
      </c>
      <c r="H421" s="103" t="str">
        <f>IF(ISNUMBER('Форма 1'!Y421),'Форма 1'!$H421*VLOOKUP('Форма 1'!$F421,'Придельники до 2021'!$B$4:$X$28,'Форма 1'!Y$8),"")</f>
        <v/>
      </c>
      <c r="I421" s="103" t="str">
        <f>IF(ISNUMBER('Форма 1'!Z421),'Форма 1'!$H421*VLOOKUP('Форма 1'!$F421,'Придельники до 2021'!$B$4:$X$28,'Форма 1'!Z$8),"")</f>
        <v/>
      </c>
      <c r="J421" s="103" t="str">
        <f>IF(ISNUMBER('Форма 1'!AA421),'Форма 1'!$H421*VLOOKUP('Форма 1'!$F421,'Придельники до 2021'!$B$4:$X$28,'Форма 1'!AA$8),"")</f>
        <v/>
      </c>
      <c r="K421" s="90">
        <v>5</v>
      </c>
      <c r="L421" s="87">
        <f>4*3204094+3362572</f>
        <v>16178948</v>
      </c>
      <c r="M421" s="103" t="str">
        <f>IF(ISNUMBER('Форма 1'!AD421),'Форма 1'!$H421*VLOOKUP('Форма 1'!$F421,'Придельники до 2021'!$B$4:$X$28,'Форма 1'!AD$8),"")</f>
        <v/>
      </c>
      <c r="N421" s="103">
        <f>IF(ISBLANK('Форма 1'!$AE421),"",IF('Форма 1'!$AE421=1,'Форма 1'!$H421*VLOOKUP('Форма 1'!$F421,'Придельники до 2021'!$B$4:$X$28,'Форма 1'!$AE$8,0),IF('Форма 1'!$AE421=2,'Форма 1'!$H421*VLOOKUP('Форма 1'!$F421,'Придельники до 2021'!$B$4:$X$28,13,0),IF('Форма 1'!$AE421=3,'Форма 1'!$H421*VLOOKUP('Форма 1'!$F421,'Придельники до 2021'!$B$4:$X$28,12,0)))))</f>
        <v>90417916.857000008</v>
      </c>
      <c r="O421" s="103" t="str">
        <f>IF(ISNUMBER('Форма 1'!AF421),'Форма 1'!$H421*VLOOKUP('Форма 1'!$F421,'Придельники до 2021'!$B$4:$X$28,'Форма 1'!AF$8),"")</f>
        <v/>
      </c>
      <c r="P421" s="87"/>
      <c r="Q421" s="103" t="str">
        <f>IF(ISNUMBER('Форма 1'!AH421),'Форма 1'!$H421*VLOOKUP('Форма 1'!$F421,'Придельники до 2021'!$B$4:$X$28,'Форма 1'!AH$8),"")</f>
        <v/>
      </c>
      <c r="R421" s="103" t="str">
        <f>IF(ISNUMBER('Форма 1'!AI421),'Форма 1'!$H421*VLOOKUP('Форма 1'!$F421,'Придельники до 2021'!$B$4:$X$28,'Форма 1'!AI$8),"")</f>
        <v/>
      </c>
      <c r="S421" s="103" t="str">
        <f>IF(ISNUMBER('Форма 1'!AJ421),'Форма 1'!$H421*VLOOKUP('Форма 1'!$F421,'Придельники до 2021'!$B$4:$X$28,'Форма 1'!AJ$8),"")</f>
        <v/>
      </c>
      <c r="T421" s="87"/>
    </row>
    <row r="422" spans="1:20">
      <c r="A422" s="188">
        <f t="shared" si="33"/>
        <v>220</v>
      </c>
      <c r="B422" s="189" t="s">
        <v>540</v>
      </c>
      <c r="C422" s="99">
        <f t="shared" si="34"/>
        <v>37340351.291000001</v>
      </c>
      <c r="D422" s="103" t="str">
        <f>IF(ISNUMBER('Форма 1'!U422),'Форма 1'!$H422*VLOOKUP('Форма 1'!$F422,'Придельники до 2021'!$B$4:$X$28,'Форма 1'!U$8),"")</f>
        <v/>
      </c>
      <c r="E422" s="103" t="str">
        <f>IF(ISNUMBER('Форма 1'!V422),'Форма 1'!$H422*VLOOKUP('Форма 1'!$F422,'Придельники до 2021'!$B$4:$X$28,'Форма 1'!V$8),"")</f>
        <v/>
      </c>
      <c r="F422" s="103" t="str">
        <f>IF(ISNUMBER('Форма 1'!W422),'Форма 1'!$H422*VLOOKUP('Форма 1'!$F422,'Придельники до 2021'!$B$4:$X$28,'Форма 1'!W$8),"")</f>
        <v/>
      </c>
      <c r="G422" s="103" t="str">
        <f>IF(ISNUMBER('Форма 1'!X422),'Форма 1'!$H422*VLOOKUP('Форма 1'!$F422,'Придельники до 2021'!$B$4:$X$28,'Форма 1'!X$8),"")</f>
        <v/>
      </c>
      <c r="H422" s="103" t="str">
        <f>IF(ISNUMBER('Форма 1'!Y422),'Форма 1'!$H422*VLOOKUP('Форма 1'!$F422,'Придельники до 2021'!$B$4:$X$28,'Форма 1'!Y$8),"")</f>
        <v/>
      </c>
      <c r="I422" s="103" t="str">
        <f>IF(ISNUMBER('Форма 1'!Z422),'Форма 1'!$H422*VLOOKUP('Форма 1'!$F422,'Придельники до 2021'!$B$4:$X$28,'Форма 1'!Z$8),"")</f>
        <v/>
      </c>
      <c r="J422" s="103">
        <f>IF(ISNUMBER('Форма 1'!AA422),'Форма 1'!$H422*VLOOKUP('Форма 1'!$F422,'Придельники до 2021'!$B$4:$X$28,'Форма 1'!AA$8),"")</f>
        <v>7041223.9420000007</v>
      </c>
      <c r="K422" s="90"/>
      <c r="L422" s="87"/>
      <c r="M422" s="103" t="str">
        <f>IF(ISNUMBER('Форма 1'!AD422),'Форма 1'!$H422*VLOOKUP('Форма 1'!$F422,'Придельники до 2021'!$B$4:$X$28,'Форма 1'!AD$8),"")</f>
        <v/>
      </c>
      <c r="N422" s="103">
        <f>IF(ISBLANK('Форма 1'!$AE422),"",IF('Форма 1'!$AE422=1,'Форма 1'!$H422*VLOOKUP('Форма 1'!$F422,'Придельники до 2021'!$B$4:$X$28,'Форма 1'!$AE$8,0),IF('Форма 1'!$AE422=2,'Форма 1'!$H422*VLOOKUP('Форма 1'!$F422,'Придельники до 2021'!$B$4:$X$28,13,0),IF('Форма 1'!$AE422=3,'Форма 1'!$H422*VLOOKUP('Форма 1'!$F422,'Придельники до 2021'!$B$4:$X$28,12,0)))))</f>
        <v>30299127.349000003</v>
      </c>
      <c r="O422" s="103" t="str">
        <f>IF(ISNUMBER('Форма 1'!AF422),'Форма 1'!$H422*VLOOKUP('Форма 1'!$F422,'Придельники до 2021'!$B$4:$X$28,'Форма 1'!AF$8),"")</f>
        <v/>
      </c>
      <c r="P422" s="87"/>
      <c r="Q422" s="103" t="str">
        <f>IF(ISNUMBER('Форма 1'!AH422),'Форма 1'!$H422*VLOOKUP('Форма 1'!$F422,'Придельники до 2021'!$B$4:$X$28,'Форма 1'!AH$8),"")</f>
        <v/>
      </c>
      <c r="R422" s="103" t="str">
        <f>IF(ISNUMBER('Форма 1'!AI422),'Форма 1'!$H422*VLOOKUP('Форма 1'!$F422,'Придельники до 2021'!$B$4:$X$28,'Форма 1'!AI$8),"")</f>
        <v/>
      </c>
      <c r="S422" s="103" t="str">
        <f>IF(ISNUMBER('Форма 1'!AJ422),'Форма 1'!$H422*VLOOKUP('Форма 1'!$F422,'Придельники до 2021'!$B$4:$X$28,'Форма 1'!AJ$8),"")</f>
        <v/>
      </c>
      <c r="T422" s="87"/>
    </row>
    <row r="423" spans="1:20">
      <c r="A423" s="188">
        <f t="shared" si="33"/>
        <v>221</v>
      </c>
      <c r="B423" s="189" t="s">
        <v>541</v>
      </c>
      <c r="C423" s="99">
        <f t="shared" si="34"/>
        <v>13967270.704</v>
      </c>
      <c r="D423" s="103" t="str">
        <f>IF(ISNUMBER('Форма 1'!U423),'Форма 1'!$H423*VLOOKUP('Форма 1'!$F423,'Придельники до 2021'!$B$4:$X$28,'Форма 1'!U$8),"")</f>
        <v/>
      </c>
      <c r="E423" s="103" t="str">
        <f>IF(ISNUMBER('Форма 1'!V423),'Форма 1'!$H423*VLOOKUP('Форма 1'!$F423,'Придельники до 2021'!$B$4:$X$28,'Форма 1'!V$8),"")</f>
        <v/>
      </c>
      <c r="F423" s="103" t="str">
        <f>IF(ISNUMBER('Форма 1'!W423),'Форма 1'!$H423*VLOOKUP('Форма 1'!$F423,'Придельники до 2021'!$B$4:$X$28,'Форма 1'!W$8),"")</f>
        <v/>
      </c>
      <c r="G423" s="103" t="str">
        <f>IF(ISNUMBER('Форма 1'!X423),'Форма 1'!$H423*VLOOKUP('Форма 1'!$F423,'Придельники до 2021'!$B$4:$X$28,'Форма 1'!X$8),"")</f>
        <v/>
      </c>
      <c r="H423" s="103" t="str">
        <f>IF(ISNUMBER('Форма 1'!Y423),'Форма 1'!$H423*VLOOKUP('Форма 1'!$F423,'Придельники до 2021'!$B$4:$X$28,'Форма 1'!Y$8),"")</f>
        <v/>
      </c>
      <c r="I423" s="103" t="str">
        <f>IF(ISNUMBER('Форма 1'!Z423),'Форма 1'!$H423*VLOOKUP('Форма 1'!$F423,'Придельники до 2021'!$B$4:$X$28,'Форма 1'!Z$8),"")</f>
        <v/>
      </c>
      <c r="J423" s="103" t="str">
        <f>IF(ISNUMBER('Форма 1'!AA423),'Форма 1'!$H423*VLOOKUP('Форма 1'!$F423,'Придельники до 2021'!$B$4:$X$28,'Форма 1'!AA$8),"")</f>
        <v/>
      </c>
      <c r="K423" s="90"/>
      <c r="L423" s="87"/>
      <c r="M423" s="103" t="str">
        <f>IF(ISNUMBER('Форма 1'!AD423),'Форма 1'!$H423*VLOOKUP('Форма 1'!$F423,'Придельники до 2021'!$B$4:$X$28,'Форма 1'!AD$8),"")</f>
        <v/>
      </c>
      <c r="N423" s="103">
        <v>9742758.9000000004</v>
      </c>
      <c r="O423" s="103">
        <f>IF(ISNUMBER('Форма 1'!AF423),'Форма 1'!$H423*VLOOKUP('Форма 1'!$F423,'Придельники до 2021'!$B$4:$X$28,'Форма 1'!AF$8),"")</f>
        <v>4224511.8039999995</v>
      </c>
      <c r="P423" s="87"/>
      <c r="Q423" s="103" t="str">
        <f>IF(ISNUMBER('Форма 1'!AH423),'Форма 1'!$H423*VLOOKUP('Форма 1'!$F423,'Придельники до 2021'!$B$4:$X$28,'Форма 1'!AH$8),"")</f>
        <v/>
      </c>
      <c r="R423" s="103" t="str">
        <f>IF(ISNUMBER('Форма 1'!AI423),'Форма 1'!$H423*VLOOKUP('Форма 1'!$F423,'Придельники до 2021'!$B$4:$X$28,'Форма 1'!AI$8),"")</f>
        <v/>
      </c>
      <c r="S423" s="103" t="str">
        <f>IF(ISNUMBER('Форма 1'!AJ423),'Форма 1'!$H423*VLOOKUP('Форма 1'!$F423,'Придельники до 2021'!$B$4:$X$28,'Форма 1'!AJ$8),"")</f>
        <v/>
      </c>
      <c r="T423" s="87"/>
    </row>
    <row r="424" spans="1:20">
      <c r="A424" s="188">
        <f t="shared" si="33"/>
        <v>222</v>
      </c>
      <c r="B424" s="189" t="s">
        <v>542</v>
      </c>
      <c r="C424" s="99">
        <f t="shared" si="34"/>
        <v>31207354.272</v>
      </c>
      <c r="D424" s="103" t="str">
        <f>IF(ISNUMBER('Форма 1'!U424),'Форма 1'!$H424*VLOOKUP('Форма 1'!$F424,'Придельники до 2021'!$B$4:$X$28,'Форма 1'!U$8),"")</f>
        <v/>
      </c>
      <c r="E424" s="103" t="str">
        <f>IF(ISNUMBER('Форма 1'!V424),'Форма 1'!$H424*VLOOKUP('Форма 1'!$F424,'Придельники до 2021'!$B$4:$X$28,'Форма 1'!V$8),"")</f>
        <v/>
      </c>
      <c r="F424" s="103" t="str">
        <f>IF(ISNUMBER('Форма 1'!W424),'Форма 1'!$H424*VLOOKUP('Форма 1'!$F424,'Придельники до 2021'!$B$4:$X$28,'Форма 1'!W$8),"")</f>
        <v/>
      </c>
      <c r="G424" s="103" t="str">
        <f>IF(ISNUMBER('Форма 1'!X424),'Форма 1'!$H424*VLOOKUP('Форма 1'!$F424,'Придельники до 2021'!$B$4:$X$28,'Форма 1'!X$8),"")</f>
        <v/>
      </c>
      <c r="H424" s="103" t="str">
        <f>IF(ISNUMBER('Форма 1'!Y424),'Форма 1'!$H424*VLOOKUP('Форма 1'!$F424,'Придельники до 2021'!$B$4:$X$28,'Форма 1'!Y$8),"")</f>
        <v/>
      </c>
      <c r="I424" s="103" t="str">
        <f>IF(ISNUMBER('Форма 1'!Z424),'Форма 1'!$H424*VLOOKUP('Форма 1'!$F424,'Придельники до 2021'!$B$4:$X$28,'Форма 1'!Z$8),"")</f>
        <v/>
      </c>
      <c r="J424" s="103" t="str">
        <f>IF(ISNUMBER('Форма 1'!AA424),'Форма 1'!$H424*VLOOKUP('Форма 1'!$F424,'Придельники до 2021'!$B$4:$X$28,'Форма 1'!AA$8),"")</f>
        <v/>
      </c>
      <c r="K424" s="92"/>
      <c r="L424" s="88"/>
      <c r="M424" s="103">
        <f>IF(ISNUMBER('Форма 1'!AD424),'Форма 1'!$H424*VLOOKUP('Форма 1'!$F424,'Придельники с 2022'!$B$4:$X$28,'Форма 1'!AD$8),"")</f>
        <v>11454567.071999999</v>
      </c>
      <c r="N424" s="103">
        <f>IF(ISBLANK('Форма 1'!$AE424),"",IF('Форма 1'!$AE424=1,'Форма 1'!$H424*VLOOKUP('Форма 1'!$F424,'Придельники с 2022'!$B$4:$X$28,'Форма 1'!$AE$8,0),IF('Форма 1'!$AE424=2,'Форма 1'!$H424*VLOOKUP('Форма 1'!$F424,'Придельники с 2022'!$B$4:$X$28,13,0),IF('Форма 1'!$AE424=3,'Форма 1'!$H424*VLOOKUP('Форма 1'!$F424,'Придельники с 2022'!$B$4:$X$28,12,0)))))</f>
        <v>19752787.199999999</v>
      </c>
      <c r="O424" s="103" t="str">
        <f>IF(ISNUMBER('Форма 1'!AF424),'Форма 1'!$H424*VLOOKUP('Форма 1'!$F424,'Придельники до 2021'!$B$4:$X$28,'Форма 1'!AF$8),"")</f>
        <v/>
      </c>
      <c r="P424" s="88"/>
      <c r="Q424" s="103" t="str">
        <f>IF(ISNUMBER('Форма 1'!AH424),'Форма 1'!$H424*VLOOKUP('Форма 1'!$F424,'Придельники до 2021'!$B$4:$X$28,'Форма 1'!AH$8),"")</f>
        <v/>
      </c>
      <c r="R424" s="103" t="str">
        <f>IF(ISNUMBER('Форма 1'!AI424),'Форма 1'!$H424*VLOOKUP('Форма 1'!$F424,'Придельники до 2021'!$B$4:$X$28,'Форма 1'!AI$8),"")</f>
        <v/>
      </c>
      <c r="S424" s="103" t="str">
        <f>IF(ISNUMBER('Форма 1'!AJ424),'Форма 1'!$H424*VLOOKUP('Форма 1'!$F424,'Придельники до 2021'!$B$4:$X$28,'Форма 1'!AJ$8),"")</f>
        <v/>
      </c>
      <c r="T424" s="87"/>
    </row>
    <row r="425" spans="1:20">
      <c r="A425" s="188">
        <f t="shared" si="33"/>
        <v>223</v>
      </c>
      <c r="B425" s="189" t="s">
        <v>543</v>
      </c>
      <c r="C425" s="99">
        <f t="shared" si="34"/>
        <v>8700398.0099999998</v>
      </c>
      <c r="D425" s="103" t="str">
        <f>IF(ISNUMBER('Форма 1'!U425),'Форма 1'!$H425*VLOOKUP('Форма 1'!$F425,'Придельники до 2021'!$B$4:$X$28,'Форма 1'!U$8),"")</f>
        <v/>
      </c>
      <c r="E425" s="103" t="str">
        <f>IF(ISNUMBER('Форма 1'!V425),'Форма 1'!$H425*VLOOKUP('Форма 1'!$F425,'Придельники до 2021'!$B$4:$X$28,'Форма 1'!V$8),"")</f>
        <v/>
      </c>
      <c r="F425" s="103" t="str">
        <f>IF(ISNUMBER('Форма 1'!W425),'Форма 1'!$H425*VLOOKUP('Форма 1'!$F425,'Придельники до 2021'!$B$4:$X$28,'Форма 1'!W$8),"")</f>
        <v/>
      </c>
      <c r="G425" s="103" t="str">
        <f>IF(ISNUMBER('Форма 1'!X425),'Форма 1'!$H425*VLOOKUP('Форма 1'!$F425,'Придельники до 2021'!$B$4:$X$28,'Форма 1'!X$8),"")</f>
        <v/>
      </c>
      <c r="H425" s="103" t="str">
        <f>IF(ISNUMBER('Форма 1'!Y425),'Форма 1'!$H425*VLOOKUP('Форма 1'!$F425,'Придельники до 2021'!$B$4:$X$28,'Форма 1'!Y$8),"")</f>
        <v/>
      </c>
      <c r="I425" s="103" t="str">
        <f>IF(ISNUMBER('Форма 1'!Z425),'Форма 1'!$H425*VLOOKUP('Форма 1'!$F425,'Придельники до 2021'!$B$4:$X$28,'Форма 1'!Z$8),"")</f>
        <v/>
      </c>
      <c r="J425" s="103" t="str">
        <f>IF(ISNUMBER('Форма 1'!AA425),'Форма 1'!$H425*VLOOKUP('Форма 1'!$F425,'Придельники до 2021'!$B$4:$X$28,'Форма 1'!AA$8),"")</f>
        <v/>
      </c>
      <c r="K425" s="90"/>
      <c r="L425" s="87"/>
      <c r="M425" s="103">
        <f>IF(ISNUMBER('Форма 1'!AD425),'Форма 1'!$H425*VLOOKUP('Форма 1'!$F425,'Придельники до 2021'!$B$4:$X$28,'Форма 1'!AD$8),"")</f>
        <v>8700398.0099999998</v>
      </c>
      <c r="N425" s="103" t="str">
        <f>IF(ISBLANK('Форма 1'!$AE425),"",IF('Форма 1'!$AE425=1,'Форма 1'!$H425*VLOOKUP('Форма 1'!$F425,'Придельники до 2021'!$B$4:$X$28,'Форма 1'!$AE$8,0),IF('Форма 1'!$AE425=2,'Форма 1'!$H425*VLOOKUP('Форма 1'!$F425,'Придельники до 2021'!$B$4:$X$28,13,0),IF('Форма 1'!$AE425=3,'Форма 1'!$H425*VLOOKUP('Форма 1'!$F425,'Придельники до 2021'!$B$4:$X$28,12,0)))))</f>
        <v/>
      </c>
      <c r="O425" s="103" t="str">
        <f>IF(ISNUMBER('Форма 1'!AF425),'Форма 1'!$H425*VLOOKUP('Форма 1'!$F425,'Придельники до 2021'!$B$4:$X$28,'Форма 1'!AF$8),"")</f>
        <v/>
      </c>
      <c r="P425" s="87"/>
      <c r="Q425" s="103" t="str">
        <f>IF(ISNUMBER('Форма 1'!AH425),'Форма 1'!$H425*VLOOKUP('Форма 1'!$F425,'Придельники до 2021'!$B$4:$X$28,'Форма 1'!AH$8),"")</f>
        <v/>
      </c>
      <c r="R425" s="103" t="str">
        <f>IF(ISNUMBER('Форма 1'!AI425),'Форма 1'!$H425*VLOOKUP('Форма 1'!$F425,'Придельники до 2021'!$B$4:$X$28,'Форма 1'!AI$8),"")</f>
        <v/>
      </c>
      <c r="S425" s="103" t="str">
        <f>IF(ISNUMBER('Форма 1'!AJ425),'Форма 1'!$H425*VLOOKUP('Форма 1'!$F425,'Придельники до 2021'!$B$4:$X$28,'Форма 1'!AJ$8),"")</f>
        <v/>
      </c>
      <c r="T425" s="87"/>
    </row>
    <row r="426" spans="1:20">
      <c r="A426" s="188">
        <f t="shared" si="33"/>
        <v>224</v>
      </c>
      <c r="B426" s="189" t="s">
        <v>544</v>
      </c>
      <c r="C426" s="99">
        <f t="shared" si="34"/>
        <v>8962932</v>
      </c>
      <c r="D426" s="103" t="str">
        <f>IF(ISNUMBER('Форма 1'!U426),'Форма 1'!$H426*VLOOKUP('Форма 1'!$F426,'Придельники до 2021'!$B$4:$X$28,'Форма 1'!U$8),"")</f>
        <v/>
      </c>
      <c r="E426" s="103" t="str">
        <f>IF(ISNUMBER('Форма 1'!V426),'Форма 1'!$H426*VLOOKUP('Форма 1'!$F426,'Придельники до 2021'!$B$4:$X$28,'Форма 1'!V$8),"")</f>
        <v/>
      </c>
      <c r="F426" s="103" t="str">
        <f>IF(ISNUMBER('Форма 1'!W426),'Форма 1'!$H426*VLOOKUP('Форма 1'!$F426,'Придельники до 2021'!$B$4:$X$28,'Форма 1'!W$8),"")</f>
        <v/>
      </c>
      <c r="G426" s="103" t="str">
        <f>IF(ISNUMBER('Форма 1'!X426),'Форма 1'!$H426*VLOOKUP('Форма 1'!$F426,'Придельники до 2021'!$B$4:$X$28,'Форма 1'!X$8),"")</f>
        <v/>
      </c>
      <c r="H426" s="103" t="str">
        <f>IF(ISNUMBER('Форма 1'!Y426),'Форма 1'!$H426*VLOOKUP('Форма 1'!$F426,'Придельники до 2021'!$B$4:$X$28,'Форма 1'!Y$8),"")</f>
        <v/>
      </c>
      <c r="I426" s="103" t="str">
        <f>IF(ISNUMBER('Форма 1'!Z426),'Форма 1'!$H426*VLOOKUP('Форма 1'!$F426,'Придельники до 2021'!$B$4:$X$28,'Форма 1'!Z$8),"")</f>
        <v/>
      </c>
      <c r="J426" s="103" t="str">
        <f>IF(ISNUMBER('Форма 1'!AA426),'Форма 1'!$H426*VLOOKUP('Форма 1'!$F426,'Придельники до 2021'!$B$4:$X$28,'Форма 1'!AA$8),"")</f>
        <v/>
      </c>
      <c r="K426" s="90">
        <v>4</v>
      </c>
      <c r="L426" s="87">
        <v>8962932</v>
      </c>
      <c r="M426" s="103" t="str">
        <f>IF(ISNUMBER('Форма 1'!AD426),'Форма 1'!$H426*VLOOKUP('Форма 1'!$F426,'Придельники до 2021'!$B$4:$X$28,'Форма 1'!AD$8),"")</f>
        <v/>
      </c>
      <c r="N426" s="103" t="str">
        <f>IF(ISBLANK('Форма 1'!$AE426),"",IF('Форма 1'!$AE426=1,'Форма 1'!$H426*VLOOKUP('Форма 1'!$F426,'Придельники до 2021'!$B$4:$X$28,'Форма 1'!$AE$8,0),IF('Форма 1'!$AE426=2,'Форма 1'!$H426*VLOOKUP('Форма 1'!$F426,'Придельники до 2021'!$B$4:$X$28,13,0),IF('Форма 1'!$AE426=3,'Форма 1'!$H426*VLOOKUP('Форма 1'!$F426,'Придельники до 2021'!$B$4:$X$28,12,0)))))</f>
        <v/>
      </c>
      <c r="O426" s="103" t="str">
        <f>IF(ISNUMBER('Форма 1'!AF426),'Форма 1'!$H426*VLOOKUP('Форма 1'!$F426,'Придельники до 2021'!$B$4:$X$28,'Форма 1'!AF$8),"")</f>
        <v/>
      </c>
      <c r="P426" s="87"/>
      <c r="Q426" s="103" t="str">
        <f>IF(ISNUMBER('Форма 1'!AH426),'Форма 1'!$H426*VLOOKUP('Форма 1'!$F426,'Придельники до 2021'!$B$4:$X$28,'Форма 1'!AH$8),"")</f>
        <v/>
      </c>
      <c r="R426" s="103" t="str">
        <f>IF(ISNUMBER('Форма 1'!AI426),'Форма 1'!$H426*VLOOKUP('Форма 1'!$F426,'Придельники до 2021'!$B$4:$X$28,'Форма 1'!AI$8),"")</f>
        <v/>
      </c>
      <c r="S426" s="103" t="str">
        <f>IF(ISNUMBER('Форма 1'!AJ426),'Форма 1'!$H426*VLOOKUP('Форма 1'!$F426,'Придельники до 2021'!$B$4:$X$28,'Форма 1'!AJ$8),"")</f>
        <v/>
      </c>
      <c r="T426" s="87"/>
    </row>
    <row r="427" spans="1:20">
      <c r="A427" s="188">
        <f t="shared" si="33"/>
        <v>225</v>
      </c>
      <c r="B427" s="189" t="s">
        <v>545</v>
      </c>
      <c r="C427" s="99">
        <f t="shared" si="34"/>
        <v>6207926.04</v>
      </c>
      <c r="D427" s="103" t="str">
        <f>IF(ISNUMBER('Форма 1'!U427),'Форма 1'!$H427*VLOOKUP('Форма 1'!$F427,'Придельники до 2021'!$B$4:$X$28,'Форма 1'!U$8),"")</f>
        <v/>
      </c>
      <c r="E427" s="103" t="str">
        <f>IF(ISNUMBER('Форма 1'!V427),'Форма 1'!$H427*VLOOKUP('Форма 1'!$F427,'Придельники до 2021'!$B$4:$X$28,'Форма 1'!V$8),"")</f>
        <v/>
      </c>
      <c r="F427" s="103" t="str">
        <f>IF(ISNUMBER('Форма 1'!W427),'Форма 1'!$H427*VLOOKUP('Форма 1'!$F427,'Придельники до 2021'!$B$4:$X$28,'Форма 1'!W$8),"")</f>
        <v/>
      </c>
      <c r="G427" s="103" t="str">
        <f>IF(ISNUMBER('Форма 1'!X427),'Форма 1'!$H427*VLOOKUP('Форма 1'!$F427,'Придельники до 2021'!$B$4:$X$28,'Форма 1'!X$8),"")</f>
        <v/>
      </c>
      <c r="H427" s="103" t="str">
        <f>IF(ISNUMBER('Форма 1'!Y427),'Форма 1'!$H427*VLOOKUP('Форма 1'!$F427,'Придельники до 2021'!$B$4:$X$28,'Форма 1'!Y$8),"")</f>
        <v/>
      </c>
      <c r="I427" s="103" t="str">
        <f>IF(ISNUMBER('Форма 1'!Z427),'Форма 1'!$H427*VLOOKUP('Форма 1'!$F427,'Придельники до 2021'!$B$4:$X$28,'Форма 1'!Z$8),"")</f>
        <v/>
      </c>
      <c r="J427" s="103" t="str">
        <f>IF(ISNUMBER('Форма 1'!AA427),'Форма 1'!$H427*VLOOKUP('Форма 1'!$F427,'Придельники до 2021'!$B$4:$X$28,'Форма 1'!AA$8),"")</f>
        <v/>
      </c>
      <c r="K427" s="90"/>
      <c r="L427" s="87"/>
      <c r="M427" s="103">
        <f>IF(ISNUMBER('Форма 1'!AD427),'Форма 1'!$H427*VLOOKUP('Форма 1'!$F427,'Придельники до 2021'!$B$4:$X$28,'Форма 1'!AD$8),"")</f>
        <v>6207926.04</v>
      </c>
      <c r="N427" s="103" t="str">
        <f>IF(ISBLANK('Форма 1'!$AE427),"",IF('Форма 1'!$AE427=1,'Форма 1'!$H427*VLOOKUP('Форма 1'!$F427,'Придельники до 2021'!$B$4:$X$28,'Форма 1'!$AE$8,0),IF('Форма 1'!$AE427=2,'Форма 1'!$H427*VLOOKUP('Форма 1'!$F427,'Придельники до 2021'!$B$4:$X$28,13,0),IF('Форма 1'!$AE427=3,'Форма 1'!$H427*VLOOKUP('Форма 1'!$F427,'Придельники до 2021'!$B$4:$X$28,12,0)))))</f>
        <v/>
      </c>
      <c r="O427" s="103" t="str">
        <f>IF(ISNUMBER('Форма 1'!AF427),'Форма 1'!$H427*VLOOKUP('Форма 1'!$F427,'Придельники до 2021'!$B$4:$X$28,'Форма 1'!AF$8),"")</f>
        <v/>
      </c>
      <c r="P427" s="87"/>
      <c r="Q427" s="103" t="str">
        <f>IF(ISNUMBER('Форма 1'!AH427),'Форма 1'!$H427*VLOOKUP('Форма 1'!$F427,'Придельники до 2021'!$B$4:$X$28,'Форма 1'!AH$8),"")</f>
        <v/>
      </c>
      <c r="R427" s="103" t="str">
        <f>IF(ISNUMBER('Форма 1'!AI427),'Форма 1'!$H427*VLOOKUP('Форма 1'!$F427,'Придельники до 2021'!$B$4:$X$28,'Форма 1'!AI$8),"")</f>
        <v/>
      </c>
      <c r="S427" s="103" t="str">
        <f>IF(ISNUMBER('Форма 1'!AJ427),'Форма 1'!$H427*VLOOKUP('Форма 1'!$F427,'Придельники до 2021'!$B$4:$X$28,'Форма 1'!AJ$8),"")</f>
        <v/>
      </c>
      <c r="T427" s="87"/>
    </row>
    <row r="428" spans="1:20">
      <c r="A428" s="188">
        <f t="shared" si="33"/>
        <v>226</v>
      </c>
      <c r="B428" s="189" t="s">
        <v>546</v>
      </c>
      <c r="C428" s="99">
        <f t="shared" si="34"/>
        <v>5604014.034</v>
      </c>
      <c r="D428" s="103" t="str">
        <f>IF(ISNUMBER('Форма 1'!U428),'Форма 1'!$H428*VLOOKUP('Форма 1'!$F428,'Придельники до 2021'!$B$4:$X$28,'Форма 1'!U$8),"")</f>
        <v/>
      </c>
      <c r="E428" s="103" t="str">
        <f>IF(ISNUMBER('Форма 1'!V428),'Форма 1'!$H428*VLOOKUP('Форма 1'!$F428,'Придельники до 2021'!$B$4:$X$28,'Форма 1'!V$8),"")</f>
        <v/>
      </c>
      <c r="F428" s="103" t="str">
        <f>IF(ISNUMBER('Форма 1'!W428),'Форма 1'!$H428*VLOOKUP('Форма 1'!$F428,'Придельники до 2021'!$B$4:$X$28,'Форма 1'!W$8),"")</f>
        <v/>
      </c>
      <c r="G428" s="103" t="str">
        <f>IF(ISNUMBER('Форма 1'!X428),'Форма 1'!$H428*VLOOKUP('Форма 1'!$F428,'Придельники до 2021'!$B$4:$X$28,'Форма 1'!X$8),"")</f>
        <v/>
      </c>
      <c r="H428" s="103" t="str">
        <f>IF(ISNUMBER('Форма 1'!Y428),'Форма 1'!$H428*VLOOKUP('Форма 1'!$F428,'Придельники до 2021'!$B$4:$X$28,'Форма 1'!Y$8),"")</f>
        <v/>
      </c>
      <c r="I428" s="103" t="str">
        <f>IF(ISNUMBER('Форма 1'!Z428),'Форма 1'!$H428*VLOOKUP('Форма 1'!$F428,'Придельники до 2021'!$B$4:$X$28,'Форма 1'!Z$8),"")</f>
        <v/>
      </c>
      <c r="J428" s="103" t="str">
        <f>IF(ISNUMBER('Форма 1'!AA428),'Форма 1'!$H428*VLOOKUP('Форма 1'!$F428,'Придельники до 2021'!$B$4:$X$28,'Форма 1'!AA$8),"")</f>
        <v/>
      </c>
      <c r="K428" s="90"/>
      <c r="L428" s="87"/>
      <c r="M428" s="103">
        <f>IF(ISNUMBER('Форма 1'!AD428),'Форма 1'!$H428*VLOOKUP('Форма 1'!$F428,'Придельники до 2021'!$B$4:$X$28,'Форма 1'!AD$8),"")</f>
        <v>5604014.034</v>
      </c>
      <c r="N428" s="103" t="str">
        <f>IF(ISBLANK('Форма 1'!$AE428),"",IF('Форма 1'!$AE428=1,'Форма 1'!$H428*VLOOKUP('Форма 1'!$F428,'Придельники до 2021'!$B$4:$X$28,'Форма 1'!$AE$8,0),IF('Форма 1'!$AE428=2,'Форма 1'!$H428*VLOOKUP('Форма 1'!$F428,'Придельники до 2021'!$B$4:$X$28,13,0),IF('Форма 1'!$AE428=3,'Форма 1'!$H428*VLOOKUP('Форма 1'!$F428,'Придельники до 2021'!$B$4:$X$28,12,0)))))</f>
        <v/>
      </c>
      <c r="O428" s="103" t="str">
        <f>IF(ISNUMBER('Форма 1'!AF428),'Форма 1'!$H428*VLOOKUP('Форма 1'!$F428,'Придельники до 2021'!$B$4:$X$28,'Форма 1'!AF$8),"")</f>
        <v/>
      </c>
      <c r="P428" s="87"/>
      <c r="Q428" s="103" t="str">
        <f>IF(ISNUMBER('Форма 1'!AH428),'Форма 1'!$H428*VLOOKUP('Форма 1'!$F428,'Придельники до 2021'!$B$4:$X$28,'Форма 1'!AH$8),"")</f>
        <v/>
      </c>
      <c r="R428" s="103" t="str">
        <f>IF(ISNUMBER('Форма 1'!AI428),'Форма 1'!$H428*VLOOKUP('Форма 1'!$F428,'Придельники до 2021'!$B$4:$X$28,'Форма 1'!AI$8),"")</f>
        <v/>
      </c>
      <c r="S428" s="103" t="str">
        <f>IF(ISNUMBER('Форма 1'!AJ428),'Форма 1'!$H428*VLOOKUP('Форма 1'!$F428,'Придельники до 2021'!$B$4:$X$28,'Форма 1'!AJ$8),"")</f>
        <v/>
      </c>
      <c r="T428" s="87"/>
    </row>
    <row r="429" spans="1:20">
      <c r="A429" s="188">
        <f t="shared" si="33"/>
        <v>227</v>
      </c>
      <c r="B429" s="189" t="s">
        <v>547</v>
      </c>
      <c r="C429" s="99">
        <f t="shared" si="34"/>
        <v>6288270.1500000004</v>
      </c>
      <c r="D429" s="103" t="str">
        <f>IF(ISNUMBER('Форма 1'!U429),'Форма 1'!$H429*VLOOKUP('Форма 1'!$F429,'Придельники до 2021'!$B$4:$X$28,'Форма 1'!U$8),"")</f>
        <v/>
      </c>
      <c r="E429" s="103" t="str">
        <f>IF(ISNUMBER('Форма 1'!V429),'Форма 1'!$H429*VLOOKUP('Форма 1'!$F429,'Придельники до 2021'!$B$4:$X$28,'Форма 1'!V$8),"")</f>
        <v/>
      </c>
      <c r="F429" s="103" t="str">
        <f>IF(ISNUMBER('Форма 1'!W429),'Форма 1'!$H429*VLOOKUP('Форма 1'!$F429,'Придельники до 2021'!$B$4:$X$28,'Форма 1'!W$8),"")</f>
        <v/>
      </c>
      <c r="G429" s="103" t="str">
        <f>IF(ISNUMBER('Форма 1'!X429),'Форма 1'!$H429*VLOOKUP('Форма 1'!$F429,'Придельники до 2021'!$B$4:$X$28,'Форма 1'!X$8),"")</f>
        <v/>
      </c>
      <c r="H429" s="103" t="str">
        <f>IF(ISNUMBER('Форма 1'!Y429),'Форма 1'!$H429*VLOOKUP('Форма 1'!$F429,'Придельники до 2021'!$B$4:$X$28,'Форма 1'!Y$8),"")</f>
        <v/>
      </c>
      <c r="I429" s="103" t="str">
        <f>IF(ISNUMBER('Форма 1'!Z429),'Форма 1'!$H429*VLOOKUP('Форма 1'!$F429,'Придельники до 2021'!$B$4:$X$28,'Форма 1'!Z$8),"")</f>
        <v/>
      </c>
      <c r="J429" s="103" t="str">
        <f>IF(ISNUMBER('Форма 1'!AA429),'Форма 1'!$H429*VLOOKUP('Форма 1'!$F429,'Придельники до 2021'!$B$4:$X$28,'Форма 1'!AA$8),"")</f>
        <v/>
      </c>
      <c r="K429" s="90"/>
      <c r="L429" s="87"/>
      <c r="M429" s="103">
        <f>IF(ISNUMBER('Форма 1'!AD429),'Форма 1'!$H429*VLOOKUP('Форма 1'!$F429,'Придельники до 2021'!$B$4:$X$28,'Форма 1'!AD$8),"")</f>
        <v>6288270.1500000004</v>
      </c>
      <c r="N429" s="103" t="str">
        <f>IF(ISBLANK('Форма 1'!$AE429),"",IF('Форма 1'!$AE429=1,'Форма 1'!$H429*VLOOKUP('Форма 1'!$F429,'Придельники до 2021'!$B$4:$X$28,'Форма 1'!$AE$8,0),IF('Форма 1'!$AE429=2,'Форма 1'!$H429*VLOOKUP('Форма 1'!$F429,'Придельники до 2021'!$B$4:$X$28,13,0),IF('Форма 1'!$AE429=3,'Форма 1'!$H429*VLOOKUP('Форма 1'!$F429,'Придельники до 2021'!$B$4:$X$28,12,0)))))</f>
        <v/>
      </c>
      <c r="O429" s="103" t="str">
        <f>IF(ISNUMBER('Форма 1'!AF429),'Форма 1'!$H429*VLOOKUP('Форма 1'!$F429,'Придельники до 2021'!$B$4:$X$28,'Форма 1'!AF$8),"")</f>
        <v/>
      </c>
      <c r="P429" s="87"/>
      <c r="Q429" s="103" t="str">
        <f>IF(ISNUMBER('Форма 1'!AH429),'Форма 1'!$H429*VLOOKUP('Форма 1'!$F429,'Придельники до 2021'!$B$4:$X$28,'Форма 1'!AH$8),"")</f>
        <v/>
      </c>
      <c r="R429" s="103" t="str">
        <f>IF(ISNUMBER('Форма 1'!AI429),'Форма 1'!$H429*VLOOKUP('Форма 1'!$F429,'Придельники до 2021'!$B$4:$X$28,'Форма 1'!AI$8),"")</f>
        <v/>
      </c>
      <c r="S429" s="103" t="str">
        <f>IF(ISNUMBER('Форма 1'!AJ429),'Форма 1'!$H429*VLOOKUP('Форма 1'!$F429,'Придельники до 2021'!$B$4:$X$28,'Форма 1'!AJ$8),"")</f>
        <v/>
      </c>
      <c r="T429" s="87"/>
    </row>
    <row r="430" spans="1:20">
      <c r="A430" s="188">
        <f t="shared" si="33"/>
        <v>228</v>
      </c>
      <c r="B430" s="189" t="s">
        <v>548</v>
      </c>
      <c r="C430" s="99">
        <f t="shared" si="34"/>
        <v>6818332.2440000009</v>
      </c>
      <c r="D430" s="103" t="str">
        <f>IF(ISNUMBER('Форма 1'!U430),'Форма 1'!$H430*VLOOKUP('Форма 1'!$F430,'Придельники до 2021'!$B$4:$X$28,'Форма 1'!U$8),"")</f>
        <v/>
      </c>
      <c r="E430" s="103" t="str">
        <f>IF(ISNUMBER('Форма 1'!V430),'Форма 1'!$H430*VLOOKUP('Форма 1'!$F430,'Придельники до 2021'!$B$4:$X$28,'Форма 1'!V$8),"")</f>
        <v/>
      </c>
      <c r="F430" s="103" t="str">
        <f>IF(ISNUMBER('Форма 1'!W430),'Форма 1'!$H430*VLOOKUP('Форма 1'!$F430,'Придельники до 2021'!$B$4:$X$28,'Форма 1'!W$8),"")</f>
        <v/>
      </c>
      <c r="G430" s="103" t="str">
        <f>IF(ISNUMBER('Форма 1'!X430),'Форма 1'!$H430*VLOOKUP('Форма 1'!$F430,'Придельники до 2021'!$B$4:$X$28,'Форма 1'!X$8),"")</f>
        <v/>
      </c>
      <c r="H430" s="103" t="str">
        <f>IF(ISNUMBER('Форма 1'!Y430),'Форма 1'!$H430*VLOOKUP('Форма 1'!$F430,'Придельники до 2021'!$B$4:$X$28,'Форма 1'!Y$8),"")</f>
        <v/>
      </c>
      <c r="I430" s="103" t="str">
        <f>IF(ISNUMBER('Форма 1'!Z430),'Форма 1'!$H430*VLOOKUP('Форма 1'!$F430,'Придельники до 2021'!$B$4:$X$28,'Форма 1'!Z$8),"")</f>
        <v/>
      </c>
      <c r="J430" s="103" t="str">
        <f>IF(ISNUMBER('Форма 1'!AA430),'Форма 1'!$H430*VLOOKUP('Форма 1'!$F430,'Придельники до 2021'!$B$4:$X$28,'Форма 1'!AA$8),"")</f>
        <v/>
      </c>
      <c r="K430" s="90"/>
      <c r="L430" s="87"/>
      <c r="M430" s="103">
        <f>IF(ISNUMBER('Форма 1'!AD430),'Форма 1'!$H430*VLOOKUP('Форма 1'!$F430,'Придельники до 2021'!$B$4:$X$28,'Форма 1'!AD$8),"")</f>
        <v>6818332.2440000009</v>
      </c>
      <c r="N430" s="103" t="str">
        <f>IF(ISBLANK('Форма 1'!$AE430),"",IF('Форма 1'!$AE430=1,'Форма 1'!$H430*VLOOKUP('Форма 1'!$F430,'Придельники до 2021'!$B$4:$X$28,'Форма 1'!$AE$8,0),IF('Форма 1'!$AE430=2,'Форма 1'!$H430*VLOOKUP('Форма 1'!$F430,'Придельники до 2021'!$B$4:$X$28,13,0),IF('Форма 1'!$AE430=3,'Форма 1'!$H430*VLOOKUP('Форма 1'!$F430,'Придельники до 2021'!$B$4:$X$28,12,0)))))</f>
        <v/>
      </c>
      <c r="O430" s="103" t="str">
        <f>IF(ISNUMBER('Форма 1'!AF430),'Форма 1'!$H430*VLOOKUP('Форма 1'!$F430,'Придельники до 2021'!$B$4:$X$28,'Форма 1'!AF$8),"")</f>
        <v/>
      </c>
      <c r="P430" s="87"/>
      <c r="Q430" s="103" t="str">
        <f>IF(ISNUMBER('Форма 1'!AH430),'Форма 1'!$H430*VLOOKUP('Форма 1'!$F430,'Придельники до 2021'!$B$4:$X$28,'Форма 1'!AH$8),"")</f>
        <v/>
      </c>
      <c r="R430" s="103" t="str">
        <f>IF(ISNUMBER('Форма 1'!AI430),'Форма 1'!$H430*VLOOKUP('Форма 1'!$F430,'Придельники до 2021'!$B$4:$X$28,'Форма 1'!AI$8),"")</f>
        <v/>
      </c>
      <c r="S430" s="103" t="str">
        <f>IF(ISNUMBER('Форма 1'!AJ430),'Форма 1'!$H430*VLOOKUP('Форма 1'!$F430,'Придельники до 2021'!$B$4:$X$28,'Форма 1'!AJ$8),"")</f>
        <v/>
      </c>
      <c r="T430" s="87"/>
    </row>
    <row r="431" spans="1:20">
      <c r="A431" s="188">
        <f t="shared" si="33"/>
        <v>229</v>
      </c>
      <c r="B431" s="189" t="s">
        <v>549</v>
      </c>
      <c r="C431" s="99">
        <f t="shared" si="34"/>
        <v>6813358.4710000008</v>
      </c>
      <c r="D431" s="103" t="str">
        <f>IF(ISNUMBER('Форма 1'!U431),'Форма 1'!$H431*VLOOKUP('Форма 1'!$F431,'Придельники до 2021'!$B$4:$X$28,'Форма 1'!U$8),"")</f>
        <v/>
      </c>
      <c r="E431" s="103" t="str">
        <f>IF(ISNUMBER('Форма 1'!V431),'Форма 1'!$H431*VLOOKUP('Форма 1'!$F431,'Придельники до 2021'!$B$4:$X$28,'Форма 1'!V$8),"")</f>
        <v/>
      </c>
      <c r="F431" s="103" t="str">
        <f>IF(ISNUMBER('Форма 1'!W431),'Форма 1'!$H431*VLOOKUP('Форма 1'!$F431,'Придельники до 2021'!$B$4:$X$28,'Форма 1'!W$8),"")</f>
        <v/>
      </c>
      <c r="G431" s="103" t="str">
        <f>IF(ISNUMBER('Форма 1'!X431),'Форма 1'!$H431*VLOOKUP('Форма 1'!$F431,'Придельники до 2021'!$B$4:$X$28,'Форма 1'!X$8),"")</f>
        <v/>
      </c>
      <c r="H431" s="103" t="str">
        <f>IF(ISNUMBER('Форма 1'!Y431),'Форма 1'!$H431*VLOOKUP('Форма 1'!$F431,'Придельники до 2021'!$B$4:$X$28,'Форма 1'!Y$8),"")</f>
        <v/>
      </c>
      <c r="I431" s="103" t="str">
        <f>IF(ISNUMBER('Форма 1'!Z431),'Форма 1'!$H431*VLOOKUP('Форма 1'!$F431,'Придельники до 2021'!$B$4:$X$28,'Форма 1'!Z$8),"")</f>
        <v/>
      </c>
      <c r="J431" s="103" t="str">
        <f>IF(ISNUMBER('Форма 1'!AA431),'Форма 1'!$H431*VLOOKUP('Форма 1'!$F431,'Придельники до 2021'!$B$4:$X$28,'Форма 1'!AA$8),"")</f>
        <v/>
      </c>
      <c r="K431" s="90"/>
      <c r="L431" s="87"/>
      <c r="M431" s="103">
        <f>IF(ISNUMBER('Форма 1'!AD431),'Форма 1'!$H431*VLOOKUP('Форма 1'!$F431,'Придельники до 2021'!$B$4:$X$28,'Форма 1'!AD$8),"")</f>
        <v>6813358.4710000008</v>
      </c>
      <c r="N431" s="103" t="str">
        <f>IF(ISBLANK('Форма 1'!$AE431),"",IF('Форма 1'!$AE431=1,'Форма 1'!$H431*VLOOKUP('Форма 1'!$F431,'Придельники до 2021'!$B$4:$X$28,'Форма 1'!$AE$8,0),IF('Форма 1'!$AE431=2,'Форма 1'!$H431*VLOOKUP('Форма 1'!$F431,'Придельники до 2021'!$B$4:$X$28,13,0),IF('Форма 1'!$AE431=3,'Форма 1'!$H431*VLOOKUP('Форма 1'!$F431,'Придельники до 2021'!$B$4:$X$28,12,0)))))</f>
        <v/>
      </c>
      <c r="O431" s="103" t="str">
        <f>IF(ISNUMBER('Форма 1'!AF431),'Форма 1'!$H431*VLOOKUP('Форма 1'!$F431,'Придельники до 2021'!$B$4:$X$28,'Форма 1'!AF$8),"")</f>
        <v/>
      </c>
      <c r="P431" s="87"/>
      <c r="Q431" s="103" t="str">
        <f>IF(ISNUMBER('Форма 1'!AH431),'Форма 1'!$H431*VLOOKUP('Форма 1'!$F431,'Придельники до 2021'!$B$4:$X$28,'Форма 1'!AH$8),"")</f>
        <v/>
      </c>
      <c r="R431" s="103" t="str">
        <f>IF(ISNUMBER('Форма 1'!AI431),'Форма 1'!$H431*VLOOKUP('Форма 1'!$F431,'Придельники до 2021'!$B$4:$X$28,'Форма 1'!AI$8),"")</f>
        <v/>
      </c>
      <c r="S431" s="103" t="str">
        <f>IF(ISNUMBER('Форма 1'!AJ431),'Форма 1'!$H431*VLOOKUP('Форма 1'!$F431,'Придельники до 2021'!$B$4:$X$28,'Форма 1'!AJ$8),"")</f>
        <v/>
      </c>
      <c r="T431" s="87"/>
    </row>
    <row r="432" spans="1:20">
      <c r="A432" s="188">
        <f t="shared" si="33"/>
        <v>230</v>
      </c>
      <c r="B432" s="189" t="s">
        <v>550</v>
      </c>
      <c r="C432" s="99">
        <f t="shared" si="34"/>
        <v>7364736.7350000003</v>
      </c>
      <c r="D432" s="103" t="str">
        <f>IF(ISNUMBER('Форма 1'!U432),'Форма 1'!$H432*VLOOKUP('Форма 1'!$F432,'Придельники до 2021'!$B$4:$X$28,'Форма 1'!U$8),"")</f>
        <v/>
      </c>
      <c r="E432" s="103" t="str">
        <f>IF(ISNUMBER('Форма 1'!V432),'Форма 1'!$H432*VLOOKUP('Форма 1'!$F432,'Придельники до 2021'!$B$4:$X$28,'Форма 1'!V$8),"")</f>
        <v/>
      </c>
      <c r="F432" s="103" t="str">
        <f>IF(ISNUMBER('Форма 1'!W432),'Форма 1'!$H432*VLOOKUP('Форма 1'!$F432,'Придельники до 2021'!$B$4:$X$28,'Форма 1'!W$8),"")</f>
        <v/>
      </c>
      <c r="G432" s="103" t="str">
        <f>IF(ISNUMBER('Форма 1'!X432),'Форма 1'!$H432*VLOOKUP('Форма 1'!$F432,'Придельники до 2021'!$B$4:$X$28,'Форма 1'!X$8),"")</f>
        <v/>
      </c>
      <c r="H432" s="103" t="str">
        <f>IF(ISNUMBER('Форма 1'!Y432),'Форма 1'!$H432*VLOOKUP('Форма 1'!$F432,'Придельники до 2021'!$B$4:$X$28,'Форма 1'!Y$8),"")</f>
        <v/>
      </c>
      <c r="I432" s="103" t="str">
        <f>IF(ISNUMBER('Форма 1'!Z432),'Форма 1'!$H432*VLOOKUP('Форма 1'!$F432,'Придельники до 2021'!$B$4:$X$28,'Форма 1'!Z$8),"")</f>
        <v/>
      </c>
      <c r="J432" s="103" t="str">
        <f>IF(ISNUMBER('Форма 1'!AA432),'Форма 1'!$H432*VLOOKUP('Форма 1'!$F432,'Придельники до 2021'!$B$4:$X$28,'Форма 1'!AA$8),"")</f>
        <v/>
      </c>
      <c r="K432" s="90"/>
      <c r="L432" s="87"/>
      <c r="M432" s="103">
        <f>IF(ISNUMBER('Форма 1'!AD432),'Форма 1'!$H432*VLOOKUP('Форма 1'!$F432,'Придельники до 2021'!$B$4:$X$28,'Форма 1'!AD$8),"")</f>
        <v>7364736.7350000003</v>
      </c>
      <c r="N432" s="103" t="str">
        <f>IF(ISBLANK('Форма 1'!$AE432),"",IF('Форма 1'!$AE432=1,'Форма 1'!$H432*VLOOKUP('Форма 1'!$F432,'Придельники до 2021'!$B$4:$X$28,'Форма 1'!$AE$8,0),IF('Форма 1'!$AE432=2,'Форма 1'!$H432*VLOOKUP('Форма 1'!$F432,'Придельники до 2021'!$B$4:$X$28,13,0),IF('Форма 1'!$AE432=3,'Форма 1'!$H432*VLOOKUP('Форма 1'!$F432,'Придельники до 2021'!$B$4:$X$28,12,0)))))</f>
        <v/>
      </c>
      <c r="O432" s="103" t="str">
        <f>IF(ISNUMBER('Форма 1'!AF432),'Форма 1'!$H432*VLOOKUP('Форма 1'!$F432,'Придельники до 2021'!$B$4:$X$28,'Форма 1'!AF$8),"")</f>
        <v/>
      </c>
      <c r="P432" s="87"/>
      <c r="Q432" s="103" t="str">
        <f>IF(ISNUMBER('Форма 1'!AH432),'Форма 1'!$H432*VLOOKUP('Форма 1'!$F432,'Придельники до 2021'!$B$4:$X$28,'Форма 1'!AH$8),"")</f>
        <v/>
      </c>
      <c r="R432" s="103" t="str">
        <f>IF(ISNUMBER('Форма 1'!AI432),'Форма 1'!$H432*VLOOKUP('Форма 1'!$F432,'Придельники до 2021'!$B$4:$X$28,'Форма 1'!AI$8),"")</f>
        <v/>
      </c>
      <c r="S432" s="103" t="str">
        <f>IF(ISNUMBER('Форма 1'!AJ432),'Форма 1'!$H432*VLOOKUP('Форма 1'!$F432,'Придельники до 2021'!$B$4:$X$28,'Форма 1'!AJ$8),"")</f>
        <v/>
      </c>
      <c r="T432" s="87"/>
    </row>
    <row r="433" spans="1:20">
      <c r="A433" s="188">
        <f t="shared" si="33"/>
        <v>231</v>
      </c>
      <c r="B433" s="189" t="s">
        <v>551</v>
      </c>
      <c r="C433" s="99">
        <f t="shared" si="34"/>
        <v>25748748.450000003</v>
      </c>
      <c r="D433" s="103" t="str">
        <f>IF(ISNUMBER('Форма 1'!U433),'Форма 1'!$H433*VLOOKUP('Форма 1'!$F433,'Придельники до 2021'!$B$4:$X$28,'Форма 1'!U$8),"")</f>
        <v/>
      </c>
      <c r="E433" s="103" t="str">
        <f>IF(ISNUMBER('Форма 1'!V433),'Форма 1'!$H433*VLOOKUP('Форма 1'!$F433,'Придельники до 2021'!$B$4:$X$28,'Форма 1'!V$8),"")</f>
        <v/>
      </c>
      <c r="F433" s="103" t="str">
        <f>IF(ISNUMBER('Форма 1'!W433),'Форма 1'!$H433*VLOOKUP('Форма 1'!$F433,'Придельники до 2021'!$B$4:$X$28,'Форма 1'!W$8),"")</f>
        <v/>
      </c>
      <c r="G433" s="103" t="str">
        <f>IF(ISNUMBER('Форма 1'!X433),'Форма 1'!$H433*VLOOKUP('Форма 1'!$F433,'Придельники до 2021'!$B$4:$X$28,'Форма 1'!X$8),"")</f>
        <v/>
      </c>
      <c r="H433" s="103" t="str">
        <f>IF(ISNUMBER('Форма 1'!Y433),'Форма 1'!$H433*VLOOKUP('Форма 1'!$F433,'Придельники до 2021'!$B$4:$X$28,'Форма 1'!Y$8),"")</f>
        <v/>
      </c>
      <c r="I433" s="103" t="str">
        <f>IF(ISNUMBER('Форма 1'!Z433),'Форма 1'!$H433*VLOOKUP('Форма 1'!$F433,'Придельники до 2021'!$B$4:$X$28,'Форма 1'!Z$8),"")</f>
        <v/>
      </c>
      <c r="J433" s="103" t="str">
        <f>IF(ISNUMBER('Форма 1'!AA433),'Форма 1'!$H433*VLOOKUP('Форма 1'!$F433,'Придельники до 2021'!$B$4:$X$28,'Форма 1'!AA$8),"")</f>
        <v/>
      </c>
      <c r="K433" s="90"/>
      <c r="L433" s="87"/>
      <c r="M433" s="103" t="str">
        <f>IF(ISNUMBER('Форма 1'!AD433),'Форма 1'!$H433*VLOOKUP('Форма 1'!$F433,'Придельники до 2021'!$B$4:$X$28,'Форма 1'!AD$8),"")</f>
        <v/>
      </c>
      <c r="N433" s="103">
        <f>IF(ISBLANK('Форма 1'!$AE433),"",IF('Форма 1'!$AE433=1,'Форма 1'!$H433*VLOOKUP('Форма 1'!$F433,'Придельники до 2021'!$B$4:$X$28,'Форма 1'!$AE$8,0),IF('Форма 1'!$AE433=2,'Форма 1'!$H433*VLOOKUP('Форма 1'!$F433,'Придельники до 2021'!$B$4:$X$28,13,0),IF('Форма 1'!$AE433=3,'Форма 1'!$H433*VLOOKUP('Форма 1'!$F433,'Придельники до 2021'!$B$4:$X$28,12,0)))))</f>
        <v>25748748.450000003</v>
      </c>
      <c r="O433" s="103" t="str">
        <f>IF(ISNUMBER('Форма 1'!AF433),'Форма 1'!$H433*VLOOKUP('Форма 1'!$F433,'Придельники до 2021'!$B$4:$X$28,'Форма 1'!AF$8),"")</f>
        <v/>
      </c>
      <c r="P433" s="87"/>
      <c r="Q433" s="103" t="str">
        <f>IF(ISNUMBER('Форма 1'!AH433),'Форма 1'!$H433*VLOOKUP('Форма 1'!$F433,'Придельники до 2021'!$B$4:$X$28,'Форма 1'!AH$8),"")</f>
        <v/>
      </c>
      <c r="R433" s="103" t="str">
        <f>IF(ISNUMBER('Форма 1'!AI433),'Форма 1'!$H433*VLOOKUP('Форма 1'!$F433,'Придельники до 2021'!$B$4:$X$28,'Форма 1'!AI$8),"")</f>
        <v/>
      </c>
      <c r="S433" s="103" t="str">
        <f>IF(ISNUMBER('Форма 1'!AJ433),'Форма 1'!$H433*VLOOKUP('Форма 1'!$F433,'Придельники до 2021'!$B$4:$X$28,'Форма 1'!AJ$8),"")</f>
        <v/>
      </c>
      <c r="T433" s="87"/>
    </row>
    <row r="434" spans="1:20">
      <c r="A434" s="188">
        <f t="shared" si="33"/>
        <v>232</v>
      </c>
      <c r="B434" s="189" t="s">
        <v>552</v>
      </c>
      <c r="C434" s="99">
        <f t="shared" si="34"/>
        <v>13598356.5</v>
      </c>
      <c r="D434" s="103" t="str">
        <f>IF(ISNUMBER('Форма 1'!U434),'Форма 1'!$H434*VLOOKUP('Форма 1'!$F434,'Придельники до 2021'!$B$4:$X$28,'Форма 1'!U$8),"")</f>
        <v/>
      </c>
      <c r="E434" s="103" t="str">
        <f>IF(ISNUMBER('Форма 1'!V434),'Форма 1'!$H434*VLOOKUP('Форма 1'!$F434,'Придельники до 2021'!$B$4:$X$28,'Форма 1'!V$8),"")</f>
        <v/>
      </c>
      <c r="F434" s="103" t="str">
        <f>IF(ISNUMBER('Форма 1'!W434),'Форма 1'!$H434*VLOOKUP('Форма 1'!$F434,'Придельники до 2021'!$B$4:$X$28,'Форма 1'!W$8),"")</f>
        <v/>
      </c>
      <c r="G434" s="103">
        <f>IF(ISNUMBER('Форма 1'!X434),'Форма 1'!$H434*VLOOKUP('Форма 1'!$F434,'Придельники до 2021'!$B$4:$X$28,'Форма 1'!X$8),"")</f>
        <v>4181928</v>
      </c>
      <c r="H434" s="103">
        <f>IF(ISNUMBER('Форма 1'!Y434),'Форма 1'!$H434*VLOOKUP('Форма 1'!$F434,'Придельники до 2021'!$B$4:$X$28,'Форма 1'!Y$8),"")</f>
        <v>9416428.5</v>
      </c>
      <c r="I434" s="103" t="str">
        <f>IF(ISNUMBER('Форма 1'!Z434),'Форма 1'!$H434*VLOOKUP('Форма 1'!$F434,'Придельники до 2021'!$B$4:$X$28,'Форма 1'!Z$8),"")</f>
        <v/>
      </c>
      <c r="J434" s="103" t="str">
        <f>IF(ISNUMBER('Форма 1'!AA434),'Форма 1'!$H434*VLOOKUP('Форма 1'!$F434,'Придельники до 2021'!$B$4:$X$28,'Форма 1'!AA$8),"")</f>
        <v/>
      </c>
      <c r="K434" s="90"/>
      <c r="L434" s="87"/>
      <c r="M434" s="103" t="str">
        <f>IF(ISNUMBER('Форма 1'!AD434),'Форма 1'!$H434*VLOOKUP('Форма 1'!$F434,'Придельники до 2021'!$B$4:$X$28,'Форма 1'!AD$8),"")</f>
        <v/>
      </c>
      <c r="N434" s="103" t="str">
        <f>IF(ISBLANK('Форма 1'!$AE434),"",IF('Форма 1'!$AE434=1,'Форма 1'!$H434*VLOOKUP('Форма 1'!$F434,'Придельники до 2021'!$B$4:$X$28,'Форма 1'!$AE$8,0),IF('Форма 1'!$AE434=2,'Форма 1'!$H434*VLOOKUP('Форма 1'!$F434,'Придельники до 2021'!$B$4:$X$28,13,0),IF('Форма 1'!$AE434=3,'Форма 1'!$H434*VLOOKUP('Форма 1'!$F434,'Придельники до 2021'!$B$4:$X$28,12,0)))))</f>
        <v/>
      </c>
      <c r="O434" s="103" t="str">
        <f>IF(ISNUMBER('Форма 1'!AF434),'Форма 1'!$H434*VLOOKUP('Форма 1'!$F434,'Придельники до 2021'!$B$4:$X$28,'Форма 1'!AF$8),"")</f>
        <v/>
      </c>
      <c r="P434" s="87"/>
      <c r="Q434" s="103" t="str">
        <f>IF(ISNUMBER('Форма 1'!AH434),'Форма 1'!$H434*VLOOKUP('Форма 1'!$F434,'Придельники до 2021'!$B$4:$X$28,'Форма 1'!AH$8),"")</f>
        <v/>
      </c>
      <c r="R434" s="103" t="str">
        <f>IF(ISNUMBER('Форма 1'!AI434),'Форма 1'!$H434*VLOOKUP('Форма 1'!$F434,'Придельники до 2021'!$B$4:$X$28,'Форма 1'!AI$8),"")</f>
        <v/>
      </c>
      <c r="S434" s="103" t="str">
        <f>IF(ISNUMBER('Форма 1'!AJ434),'Форма 1'!$H434*VLOOKUP('Форма 1'!$F434,'Придельники до 2021'!$B$4:$X$28,'Форма 1'!AJ$8),"")</f>
        <v/>
      </c>
      <c r="T434" s="87"/>
    </row>
    <row r="435" spans="1:20">
      <c r="A435" s="188">
        <f t="shared" si="33"/>
        <v>233</v>
      </c>
      <c r="B435" s="189" t="s">
        <v>553</v>
      </c>
      <c r="C435" s="99">
        <f t="shared" si="34"/>
        <v>4481466</v>
      </c>
      <c r="D435" s="103" t="str">
        <f>IF(ISNUMBER('Форма 1'!U435),'Форма 1'!$H435*VLOOKUP('Форма 1'!$F435,'Придельники до 2021'!$B$4:$X$28,'Форма 1'!U$8),"")</f>
        <v/>
      </c>
      <c r="E435" s="103" t="str">
        <f>IF(ISNUMBER('Форма 1'!V435),'Форма 1'!$H435*VLOOKUP('Форма 1'!$F435,'Придельники до 2021'!$B$4:$X$28,'Форма 1'!V$8),"")</f>
        <v/>
      </c>
      <c r="F435" s="103" t="str">
        <f>IF(ISNUMBER('Форма 1'!W435),'Форма 1'!$H435*VLOOKUP('Форма 1'!$F435,'Придельники до 2021'!$B$4:$X$28,'Форма 1'!W$8),"")</f>
        <v/>
      </c>
      <c r="G435" s="103" t="str">
        <f>IF(ISNUMBER('Форма 1'!X435),'Форма 1'!$H435*VLOOKUP('Форма 1'!$F435,'Придельники до 2021'!$B$4:$X$28,'Форма 1'!X$8),"")</f>
        <v/>
      </c>
      <c r="H435" s="103" t="str">
        <f>IF(ISNUMBER('Форма 1'!Y435),'Форма 1'!$H435*VLOOKUP('Форма 1'!$F435,'Придельники до 2021'!$B$4:$X$28,'Форма 1'!Y$8),"")</f>
        <v/>
      </c>
      <c r="I435" s="103" t="str">
        <f>IF(ISNUMBER('Форма 1'!Z435),'Форма 1'!$H435*VLOOKUP('Форма 1'!$F435,'Придельники до 2021'!$B$4:$X$28,'Форма 1'!Z$8),"")</f>
        <v/>
      </c>
      <c r="J435" s="103" t="str">
        <f>IF(ISNUMBER('Форма 1'!AA435),'Форма 1'!$H435*VLOOKUP('Форма 1'!$F435,'Придельники до 2021'!$B$4:$X$28,'Форма 1'!AA$8),"")</f>
        <v/>
      </c>
      <c r="K435" s="90">
        <v>2</v>
      </c>
      <c r="L435" s="87">
        <v>4481466</v>
      </c>
      <c r="M435" s="103" t="str">
        <f>IF(ISNUMBER('Форма 1'!AD435),'Форма 1'!$H435*VLOOKUP('Форма 1'!$F435,'Придельники до 2021'!$B$4:$X$28,'Форма 1'!AD$8),"")</f>
        <v/>
      </c>
      <c r="N435" s="103" t="str">
        <f>IF(ISBLANK('Форма 1'!$AE435),"",IF('Форма 1'!$AE435=1,'Форма 1'!$H435*VLOOKUP('Форма 1'!$F435,'Придельники до 2021'!$B$4:$X$28,'Форма 1'!$AE$8,0),IF('Форма 1'!$AE435=2,'Форма 1'!$H435*VLOOKUP('Форма 1'!$F435,'Придельники до 2021'!$B$4:$X$28,13,0),IF('Форма 1'!$AE435=3,'Форма 1'!$H435*VLOOKUP('Форма 1'!$F435,'Придельники до 2021'!$B$4:$X$28,12,0)))))</f>
        <v/>
      </c>
      <c r="O435" s="103" t="str">
        <f>IF(ISNUMBER('Форма 1'!AF435),'Форма 1'!$H435*VLOOKUP('Форма 1'!$F435,'Придельники до 2021'!$B$4:$X$28,'Форма 1'!AF$8),"")</f>
        <v/>
      </c>
      <c r="P435" s="87"/>
      <c r="Q435" s="103" t="str">
        <f>IF(ISNUMBER('Форма 1'!AH435),'Форма 1'!$H435*VLOOKUP('Форма 1'!$F435,'Придельники до 2021'!$B$4:$X$28,'Форма 1'!AH$8),"")</f>
        <v/>
      </c>
      <c r="R435" s="103" t="str">
        <f>IF(ISNUMBER('Форма 1'!AI435),'Форма 1'!$H435*VLOOKUP('Форма 1'!$F435,'Придельники до 2021'!$B$4:$X$28,'Форма 1'!AI$8),"")</f>
        <v/>
      </c>
      <c r="S435" s="103" t="str">
        <f>IF(ISNUMBER('Форма 1'!AJ435),'Форма 1'!$H435*VLOOKUP('Форма 1'!$F435,'Придельники до 2021'!$B$4:$X$28,'Форма 1'!AJ$8),"")</f>
        <v/>
      </c>
      <c r="T435" s="87"/>
    </row>
    <row r="436" spans="1:20">
      <c r="A436" s="188">
        <f t="shared" si="33"/>
        <v>234</v>
      </c>
      <c r="B436" s="189" t="s">
        <v>554</v>
      </c>
      <c r="C436" s="99">
        <f t="shared" si="34"/>
        <v>18737463.780000001</v>
      </c>
      <c r="D436" s="103" t="str">
        <f>IF(ISNUMBER('Форма 1'!U436),'Форма 1'!$H436*VLOOKUP('Форма 1'!$F436,'Придельники до 2021'!$B$4:$X$28,'Форма 1'!U$8),"")</f>
        <v/>
      </c>
      <c r="E436" s="103" t="str">
        <f>IF(ISNUMBER('Форма 1'!V436),'Форма 1'!$H436*VLOOKUP('Форма 1'!$F436,'Придельники до 2021'!$B$4:$X$28,'Форма 1'!V$8),"")</f>
        <v/>
      </c>
      <c r="F436" s="103" t="str">
        <f>IF(ISNUMBER('Форма 1'!W436),'Форма 1'!$H436*VLOOKUP('Форма 1'!$F436,'Придельники до 2021'!$B$4:$X$28,'Форма 1'!W$8),"")</f>
        <v/>
      </c>
      <c r="G436" s="103" t="str">
        <f>IF(ISNUMBER('Форма 1'!X436),'Форма 1'!$H436*VLOOKUP('Форма 1'!$F436,'Придельники до 2021'!$B$4:$X$28,'Форма 1'!X$8),"")</f>
        <v/>
      </c>
      <c r="H436" s="103" t="str">
        <f>IF(ISNUMBER('Форма 1'!Y436),'Форма 1'!$H436*VLOOKUP('Форма 1'!$F436,'Придельники до 2021'!$B$4:$X$28,'Форма 1'!Y$8),"")</f>
        <v/>
      </c>
      <c r="I436" s="103" t="str">
        <f>IF(ISNUMBER('Форма 1'!Z436),'Форма 1'!$H436*VLOOKUP('Форма 1'!$F436,'Придельники до 2021'!$B$4:$X$28,'Форма 1'!Z$8),"")</f>
        <v/>
      </c>
      <c r="J436" s="103" t="str">
        <f>IF(ISNUMBER('Форма 1'!AA436),'Форма 1'!$H436*VLOOKUP('Форма 1'!$F436,'Придельники до 2021'!$B$4:$X$28,'Форма 1'!AA$8),"")</f>
        <v/>
      </c>
      <c r="K436" s="90"/>
      <c r="L436" s="87"/>
      <c r="M436" s="103">
        <f>IF(ISNUMBER('Форма 1'!AD436),'Форма 1'!$H436*VLOOKUP('Форма 1'!$F436,'Придельники до 2021'!$B$4:$X$28,'Форма 1'!AD$8),"")</f>
        <v>18737463.780000001</v>
      </c>
      <c r="N436" s="103" t="str">
        <f>IF(ISBLANK('Форма 1'!$AE436),"",IF('Форма 1'!$AE436=1,'Форма 1'!$H436*VLOOKUP('Форма 1'!$F436,'Придельники до 2021'!$B$4:$X$28,'Форма 1'!$AE$8,0),IF('Форма 1'!$AE436=2,'Форма 1'!$H436*VLOOKUP('Форма 1'!$F436,'Придельники до 2021'!$B$4:$X$28,13,0),IF('Форма 1'!$AE436=3,'Форма 1'!$H436*VLOOKUP('Форма 1'!$F436,'Придельники до 2021'!$B$4:$X$28,12,0)))))</f>
        <v/>
      </c>
      <c r="O436" s="103" t="str">
        <f>IF(ISNUMBER('Форма 1'!AF436),'Форма 1'!$H436*VLOOKUP('Форма 1'!$F436,'Придельники до 2021'!$B$4:$X$28,'Форма 1'!AF$8),"")</f>
        <v/>
      </c>
      <c r="P436" s="87"/>
      <c r="Q436" s="103" t="str">
        <f>IF(ISNUMBER('Форма 1'!AH436),'Форма 1'!$H436*VLOOKUP('Форма 1'!$F436,'Придельники до 2021'!$B$4:$X$28,'Форма 1'!AH$8),"")</f>
        <v/>
      </c>
      <c r="R436" s="103" t="str">
        <f>IF(ISNUMBER('Форма 1'!AI436),'Форма 1'!$H436*VLOOKUP('Форма 1'!$F436,'Придельники до 2021'!$B$4:$X$28,'Форма 1'!AI$8),"")</f>
        <v/>
      </c>
      <c r="S436" s="103" t="str">
        <f>IF(ISNUMBER('Форма 1'!AJ436),'Форма 1'!$H436*VLOOKUP('Форма 1'!$F436,'Придельники до 2021'!$B$4:$X$28,'Форма 1'!AJ$8),"")</f>
        <v/>
      </c>
      <c r="T436" s="87"/>
    </row>
    <row r="437" spans="1:20">
      <c r="A437" s="188">
        <f t="shared" si="33"/>
        <v>235</v>
      </c>
      <c r="B437" s="189" t="s">
        <v>555</v>
      </c>
      <c r="C437" s="99">
        <f t="shared" si="34"/>
        <v>6353126.7381999996</v>
      </c>
      <c r="D437" s="103">
        <f>IF(ISNUMBER('Форма 1'!U437),'Форма 1'!$H437*VLOOKUP('Форма 1'!$F437,'Придельники до 2021'!$B$4:$X$28,'Форма 1'!U$8),"")</f>
        <v>2127636.2866000002</v>
      </c>
      <c r="E437" s="103" t="str">
        <f>IF(ISNUMBER('Форма 1'!V437),'Форма 1'!$H437*VLOOKUP('Форма 1'!$F437,'Придельники до 2021'!$B$4:$X$28,'Форма 1'!V$8),"")</f>
        <v/>
      </c>
      <c r="F437" s="103" t="str">
        <f>IF(ISNUMBER('Форма 1'!W437),'Форма 1'!$H437*VLOOKUP('Форма 1'!$F437,'Придельники до 2021'!$B$4:$X$28,'Форма 1'!W$8),"")</f>
        <v/>
      </c>
      <c r="G437" s="103">
        <f>IF(ISNUMBER('Форма 1'!X437),'Форма 1'!$H437*VLOOKUP('Форма 1'!$F437,'Придельники до 2021'!$B$4:$X$28,'Форма 1'!X$8),"")</f>
        <v>1299472.9791999999</v>
      </c>
      <c r="H437" s="103">
        <f>IF(ISNUMBER('Форма 1'!Y437),'Форма 1'!$H437*VLOOKUP('Форма 1'!$F437,'Придельники до 2021'!$B$4:$X$28,'Форма 1'!Y$8),"")</f>
        <v>2926017.4723999999</v>
      </c>
      <c r="I437" s="103" t="str">
        <f>IF(ISNUMBER('Форма 1'!Z437),'Форма 1'!$H437*VLOOKUP('Форма 1'!$F437,'Придельники до 2021'!$B$4:$X$28,'Форма 1'!Z$8),"")</f>
        <v/>
      </c>
      <c r="J437" s="103" t="str">
        <f>IF(ISNUMBER('Форма 1'!AA437),'Форма 1'!$H437*VLOOKUP('Форма 1'!$F437,'Придельники до 2021'!$B$4:$X$28,'Форма 1'!AA$8),"")</f>
        <v/>
      </c>
      <c r="K437" s="90"/>
      <c r="L437" s="87"/>
      <c r="M437" s="103" t="str">
        <f>IF(ISNUMBER('Форма 1'!AD437),'Форма 1'!$H437*VLOOKUP('Форма 1'!$F437,'Придельники до 2021'!$B$4:$X$28,'Форма 1'!AD$8),"")</f>
        <v/>
      </c>
      <c r="N437" s="103" t="str">
        <f>IF(ISBLANK('Форма 1'!$AE437),"",IF('Форма 1'!$AE437=1,'Форма 1'!$H437*VLOOKUP('Форма 1'!$F437,'Придельники до 2021'!$B$4:$X$28,'Форма 1'!$AE$8,0),IF('Форма 1'!$AE437=2,'Форма 1'!$H437*VLOOKUP('Форма 1'!$F437,'Придельники до 2021'!$B$4:$X$28,13,0),IF('Форма 1'!$AE437=3,'Форма 1'!$H437*VLOOKUP('Форма 1'!$F437,'Придельники до 2021'!$B$4:$X$28,12,0)))))</f>
        <v/>
      </c>
      <c r="O437" s="103" t="str">
        <f>IF(ISNUMBER('Форма 1'!AF437),'Форма 1'!$H437*VLOOKUP('Форма 1'!$F437,'Придельники до 2021'!$B$4:$X$28,'Форма 1'!AF$8),"")</f>
        <v/>
      </c>
      <c r="P437" s="87"/>
      <c r="Q437" s="103" t="str">
        <f>IF(ISNUMBER('Форма 1'!AH437),'Форма 1'!$H437*VLOOKUP('Форма 1'!$F437,'Придельники до 2021'!$B$4:$X$28,'Форма 1'!AH$8),"")</f>
        <v/>
      </c>
      <c r="R437" s="103" t="str">
        <f>IF(ISNUMBER('Форма 1'!AI437),'Форма 1'!$H437*VLOOKUP('Форма 1'!$F437,'Придельники до 2021'!$B$4:$X$28,'Форма 1'!AI$8),"")</f>
        <v/>
      </c>
      <c r="S437" s="103" t="str">
        <f>IF(ISNUMBER('Форма 1'!AJ437),'Форма 1'!$H437*VLOOKUP('Форма 1'!$F437,'Придельники до 2021'!$B$4:$X$28,'Форма 1'!AJ$8),"")</f>
        <v/>
      </c>
      <c r="T437" s="87"/>
    </row>
    <row r="438" spans="1:20">
      <c r="A438" s="188">
        <f t="shared" si="33"/>
        <v>236</v>
      </c>
      <c r="B438" s="189" t="s">
        <v>556</v>
      </c>
      <c r="C438" s="99">
        <f t="shared" si="34"/>
        <v>19224564</v>
      </c>
      <c r="D438" s="103" t="str">
        <f>IF(ISNUMBER('Форма 1'!U438),'Форма 1'!$H438*VLOOKUP('Форма 1'!$F438,'Придельники до 2021'!$B$4:$X$28,'Форма 1'!U$8),"")</f>
        <v/>
      </c>
      <c r="E438" s="103" t="str">
        <f>IF(ISNUMBER('Форма 1'!V438),'Форма 1'!$H438*VLOOKUP('Форма 1'!$F438,'Придельники до 2021'!$B$4:$X$28,'Форма 1'!V$8),"")</f>
        <v/>
      </c>
      <c r="F438" s="103" t="str">
        <f>IF(ISNUMBER('Форма 1'!W438),'Форма 1'!$H438*VLOOKUP('Форма 1'!$F438,'Придельники до 2021'!$B$4:$X$28,'Форма 1'!W$8),"")</f>
        <v/>
      </c>
      <c r="G438" s="103" t="str">
        <f>IF(ISNUMBER('Форма 1'!X438),'Форма 1'!$H438*VLOOKUP('Форма 1'!$F438,'Придельники до 2021'!$B$4:$X$28,'Форма 1'!X$8),"")</f>
        <v/>
      </c>
      <c r="H438" s="103" t="str">
        <f>IF(ISNUMBER('Форма 1'!Y438),'Форма 1'!$H438*VLOOKUP('Форма 1'!$F438,'Придельники до 2021'!$B$4:$X$28,'Форма 1'!Y$8),"")</f>
        <v/>
      </c>
      <c r="I438" s="103" t="str">
        <f>IF(ISNUMBER('Форма 1'!Z438),'Форма 1'!$H438*VLOOKUP('Форма 1'!$F438,'Придельники до 2021'!$B$4:$X$28,'Форма 1'!Z$8),"")</f>
        <v/>
      </c>
      <c r="J438" s="103" t="str">
        <f>IF(ISNUMBER('Форма 1'!AA438),'Форма 1'!$H438*VLOOKUP('Форма 1'!$F438,'Придельники до 2021'!$B$4:$X$28,'Форма 1'!AA$8),"")</f>
        <v/>
      </c>
      <c r="K438" s="90">
        <v>6</v>
      </c>
      <c r="L438" s="87">
        <v>19224564</v>
      </c>
      <c r="M438" s="103" t="str">
        <f>IF(ISNUMBER('Форма 1'!AD438),'Форма 1'!$H438*VLOOKUP('Форма 1'!$F438,'Придельники до 2021'!$B$4:$X$28,'Форма 1'!AD$8),"")</f>
        <v/>
      </c>
      <c r="N438" s="103" t="str">
        <f>IF(ISBLANK('Форма 1'!$AE438),"",IF('Форма 1'!$AE438=1,'Форма 1'!$H438*VLOOKUP('Форма 1'!$F438,'Придельники до 2021'!$B$4:$X$28,'Форма 1'!$AE$8,0),IF('Форма 1'!$AE438=2,'Форма 1'!$H438*VLOOKUP('Форма 1'!$F438,'Придельники до 2021'!$B$4:$X$28,13,0),IF('Форма 1'!$AE438=3,'Форма 1'!$H438*VLOOKUP('Форма 1'!$F438,'Придельники до 2021'!$B$4:$X$28,12,0)))))</f>
        <v/>
      </c>
      <c r="O438" s="103" t="str">
        <f>IF(ISNUMBER('Форма 1'!AF438),'Форма 1'!$H438*VLOOKUP('Форма 1'!$F438,'Придельники до 2021'!$B$4:$X$28,'Форма 1'!AF$8),"")</f>
        <v/>
      </c>
      <c r="P438" s="87"/>
      <c r="Q438" s="103" t="str">
        <f>IF(ISNUMBER('Форма 1'!AH438),'Форма 1'!$H438*VLOOKUP('Форма 1'!$F438,'Придельники до 2021'!$B$4:$X$28,'Форма 1'!AH$8),"")</f>
        <v/>
      </c>
      <c r="R438" s="103" t="str">
        <f>IF(ISNUMBER('Форма 1'!AI438),'Форма 1'!$H438*VLOOKUP('Форма 1'!$F438,'Придельники до 2021'!$B$4:$X$28,'Форма 1'!AI$8),"")</f>
        <v/>
      </c>
      <c r="S438" s="103" t="str">
        <f>IF(ISNUMBER('Форма 1'!AJ438),'Форма 1'!$H438*VLOOKUP('Форма 1'!$F438,'Придельники до 2021'!$B$4:$X$28,'Форма 1'!AJ$8),"")</f>
        <v/>
      </c>
      <c r="T438" s="87"/>
    </row>
    <row r="439" spans="1:20">
      <c r="A439" s="188">
        <f t="shared" si="33"/>
        <v>237</v>
      </c>
      <c r="B439" s="189" t="s">
        <v>557</v>
      </c>
      <c r="C439" s="99">
        <f t="shared" si="34"/>
        <v>11146489.731000001</v>
      </c>
      <c r="D439" s="103" t="str">
        <f>IF(ISNUMBER('Форма 1'!U439),'Форма 1'!$H439*VLOOKUP('Форма 1'!$F439,'Придельники до 2021'!$B$4:$X$28,'Форма 1'!U$8),"")</f>
        <v/>
      </c>
      <c r="E439" s="103">
        <f>IF(ISNUMBER('Форма 1'!V439),'Форма 1'!$H439*VLOOKUP('Форма 1'!$F439,'Придельники до 2021'!$B$4:$X$28,'Форма 1'!V$8),"")</f>
        <v>11146489.731000001</v>
      </c>
      <c r="F439" s="103" t="str">
        <f>IF(ISNUMBER('Форма 1'!W439),'Форма 1'!$H439*VLOOKUP('Форма 1'!$F439,'Придельники до 2021'!$B$4:$X$28,'Форма 1'!W$8),"")</f>
        <v/>
      </c>
      <c r="G439" s="103" t="str">
        <f>IF(ISNUMBER('Форма 1'!X439),'Форма 1'!$H439*VLOOKUP('Форма 1'!$F439,'Придельники до 2021'!$B$4:$X$28,'Форма 1'!X$8),"")</f>
        <v/>
      </c>
      <c r="H439" s="103" t="str">
        <f>IF(ISNUMBER('Форма 1'!Y439),'Форма 1'!$H439*VLOOKUP('Форма 1'!$F439,'Придельники до 2021'!$B$4:$X$28,'Форма 1'!Y$8),"")</f>
        <v/>
      </c>
      <c r="I439" s="103" t="str">
        <f>IF(ISNUMBER('Форма 1'!Z439),'Форма 1'!$H439*VLOOKUP('Форма 1'!$F439,'Придельники до 2021'!$B$4:$X$28,'Форма 1'!Z$8),"")</f>
        <v/>
      </c>
      <c r="J439" s="103" t="str">
        <f>IF(ISNUMBER('Форма 1'!AA439),'Форма 1'!$H439*VLOOKUP('Форма 1'!$F439,'Придельники до 2021'!$B$4:$X$28,'Форма 1'!AA$8),"")</f>
        <v/>
      </c>
      <c r="K439" s="90"/>
      <c r="L439" s="87"/>
      <c r="M439" s="103" t="str">
        <f>IF(ISNUMBER('Форма 1'!AD439),'Форма 1'!$H439*VLOOKUP('Форма 1'!$F439,'Придельники до 2021'!$B$4:$X$28,'Форма 1'!AD$8),"")</f>
        <v/>
      </c>
      <c r="N439" s="103" t="str">
        <f>IF(ISBLANK('Форма 1'!$AE439),"",IF('Форма 1'!$AE439=1,'Форма 1'!$H439*VLOOKUP('Форма 1'!$F439,'Придельники до 2021'!$B$4:$X$28,'Форма 1'!$AE$8,0),IF('Форма 1'!$AE439=2,'Форма 1'!$H439*VLOOKUP('Форма 1'!$F439,'Придельники до 2021'!$B$4:$X$28,13,0),IF('Форма 1'!$AE439=3,'Форма 1'!$H439*VLOOKUP('Форма 1'!$F439,'Придельники до 2021'!$B$4:$X$28,12,0)))))</f>
        <v/>
      </c>
      <c r="O439" s="103" t="str">
        <f>IF(ISNUMBER('Форма 1'!AF439),'Форма 1'!$H439*VLOOKUP('Форма 1'!$F439,'Придельники до 2021'!$B$4:$X$28,'Форма 1'!AF$8),"")</f>
        <v/>
      </c>
      <c r="P439" s="87"/>
      <c r="Q439" s="103" t="str">
        <f>IF(ISNUMBER('Форма 1'!AH439),'Форма 1'!$H439*VLOOKUP('Форма 1'!$F439,'Придельники до 2021'!$B$4:$X$28,'Форма 1'!AH$8),"")</f>
        <v/>
      </c>
      <c r="R439" s="103" t="str">
        <f>IF(ISNUMBER('Форма 1'!AI439),'Форма 1'!$H439*VLOOKUP('Форма 1'!$F439,'Придельники до 2021'!$B$4:$X$28,'Форма 1'!AI$8),"")</f>
        <v/>
      </c>
      <c r="S439" s="103" t="str">
        <f>IF(ISNUMBER('Форма 1'!AJ439),'Форма 1'!$H439*VLOOKUP('Форма 1'!$F439,'Придельники до 2021'!$B$4:$X$28,'Форма 1'!AJ$8),"")</f>
        <v/>
      </c>
      <c r="T439" s="87"/>
    </row>
    <row r="440" spans="1:20">
      <c r="A440" s="188">
        <f t="shared" si="33"/>
        <v>238</v>
      </c>
      <c r="B440" s="189" t="s">
        <v>558</v>
      </c>
      <c r="C440" s="99">
        <f t="shared" si="34"/>
        <v>4481466</v>
      </c>
      <c r="D440" s="103" t="str">
        <f>IF(ISNUMBER('Форма 1'!U440),'Форма 1'!$H440*VLOOKUP('Форма 1'!$F440,'Придельники до 2021'!$B$4:$X$28,'Форма 1'!U$8),"")</f>
        <v/>
      </c>
      <c r="E440" s="103" t="str">
        <f>IF(ISNUMBER('Форма 1'!V440),'Форма 1'!$H440*VLOOKUP('Форма 1'!$F440,'Придельники до 2021'!$B$4:$X$28,'Форма 1'!V$8),"")</f>
        <v/>
      </c>
      <c r="F440" s="103" t="str">
        <f>IF(ISNUMBER('Форма 1'!W440),'Форма 1'!$H440*VLOOKUP('Форма 1'!$F440,'Придельники до 2021'!$B$4:$X$28,'Форма 1'!W$8),"")</f>
        <v/>
      </c>
      <c r="G440" s="103" t="str">
        <f>IF(ISNUMBER('Форма 1'!X440),'Форма 1'!$H440*VLOOKUP('Форма 1'!$F440,'Придельники до 2021'!$B$4:$X$28,'Форма 1'!X$8),"")</f>
        <v/>
      </c>
      <c r="H440" s="103" t="str">
        <f>IF(ISNUMBER('Форма 1'!Y440),'Форма 1'!$H440*VLOOKUP('Форма 1'!$F440,'Придельники до 2021'!$B$4:$X$28,'Форма 1'!Y$8),"")</f>
        <v/>
      </c>
      <c r="I440" s="103" t="str">
        <f>IF(ISNUMBER('Форма 1'!Z440),'Форма 1'!$H440*VLOOKUP('Форма 1'!$F440,'Придельники до 2021'!$B$4:$X$28,'Форма 1'!Z$8),"")</f>
        <v/>
      </c>
      <c r="J440" s="103" t="str">
        <f>IF(ISNUMBER('Форма 1'!AA440),'Форма 1'!$H440*VLOOKUP('Форма 1'!$F440,'Придельники до 2021'!$B$4:$X$28,'Форма 1'!AA$8),"")</f>
        <v/>
      </c>
      <c r="K440" s="90">
        <v>2</v>
      </c>
      <c r="L440" s="87">
        <v>4481466</v>
      </c>
      <c r="M440" s="103" t="str">
        <f>IF(ISNUMBER('Форма 1'!AD440),'Форма 1'!$H440*VLOOKUP('Форма 1'!$F440,'Придельники до 2021'!$B$4:$X$28,'Форма 1'!AD$8),"")</f>
        <v/>
      </c>
      <c r="N440" s="103" t="str">
        <f>IF(ISBLANK('Форма 1'!$AE440),"",IF('Форма 1'!$AE440=1,'Форма 1'!$H440*VLOOKUP('Форма 1'!$F440,'Придельники до 2021'!$B$4:$X$28,'Форма 1'!$AE$8,0),IF('Форма 1'!$AE440=2,'Форма 1'!$H440*VLOOKUP('Форма 1'!$F440,'Придельники до 2021'!$B$4:$X$28,13,0),IF('Форма 1'!$AE440=3,'Форма 1'!$H440*VLOOKUP('Форма 1'!$F440,'Придельники до 2021'!$B$4:$X$28,12,0)))))</f>
        <v/>
      </c>
      <c r="O440" s="103" t="str">
        <f>IF(ISNUMBER('Форма 1'!AF440),'Форма 1'!$H440*VLOOKUP('Форма 1'!$F440,'Придельники до 2021'!$B$4:$X$28,'Форма 1'!AF$8),"")</f>
        <v/>
      </c>
      <c r="P440" s="87"/>
      <c r="Q440" s="103" t="str">
        <f>IF(ISNUMBER('Форма 1'!AH440),'Форма 1'!$H440*VLOOKUP('Форма 1'!$F440,'Придельники до 2021'!$B$4:$X$28,'Форма 1'!AH$8),"")</f>
        <v/>
      </c>
      <c r="R440" s="103" t="str">
        <f>IF(ISNUMBER('Форма 1'!AI440),'Форма 1'!$H440*VLOOKUP('Форма 1'!$F440,'Придельники до 2021'!$B$4:$X$28,'Форма 1'!AI$8),"")</f>
        <v/>
      </c>
      <c r="S440" s="103" t="str">
        <f>IF(ISNUMBER('Форма 1'!AJ440),'Форма 1'!$H440*VLOOKUP('Форма 1'!$F440,'Придельники до 2021'!$B$4:$X$28,'Форма 1'!AJ$8),"")</f>
        <v/>
      </c>
      <c r="T440" s="87"/>
    </row>
    <row r="441" spans="1:20">
      <c r="A441" s="188">
        <f t="shared" si="33"/>
        <v>239</v>
      </c>
      <c r="B441" s="189" t="s">
        <v>559</v>
      </c>
      <c r="C441" s="99">
        <f t="shared" si="34"/>
        <v>4836656.72</v>
      </c>
      <c r="D441" s="103" t="str">
        <f>IF(ISNUMBER('Форма 1'!U441),'Форма 1'!$H441*VLOOKUP('Форма 1'!$F441,'Придельники до 2021'!$B$4:$X$28,'Форма 1'!U$8),"")</f>
        <v/>
      </c>
      <c r="E441" s="103" t="str">
        <f>IF(ISNUMBER('Форма 1'!V441),'Форма 1'!$H441*VLOOKUP('Форма 1'!$F441,'Придельники до 2021'!$B$4:$X$28,'Форма 1'!V$8),"")</f>
        <v/>
      </c>
      <c r="F441" s="103" t="str">
        <f>IF(ISNUMBER('Форма 1'!W441),'Форма 1'!$H441*VLOOKUP('Форма 1'!$F441,'Придельники до 2021'!$B$4:$X$28,'Форма 1'!W$8),"")</f>
        <v/>
      </c>
      <c r="G441" s="103" t="str">
        <f>IF(ISNUMBER('Форма 1'!X441),'Форма 1'!$H441*VLOOKUP('Форма 1'!$F441,'Придельники до 2021'!$B$4:$X$28,'Форма 1'!X$8),"")</f>
        <v/>
      </c>
      <c r="H441" s="103" t="str">
        <f>IF(ISNUMBER('Форма 1'!Y441),'Форма 1'!$H441*VLOOKUP('Форма 1'!$F441,'Придельники до 2021'!$B$4:$X$28,'Форма 1'!Y$8),"")</f>
        <v/>
      </c>
      <c r="I441" s="103" t="str">
        <f>IF(ISNUMBER('Форма 1'!Z441),'Форма 1'!$H441*VLOOKUP('Форма 1'!$F441,'Придельники до 2021'!$B$4:$X$28,'Форма 1'!Z$8),"")</f>
        <v/>
      </c>
      <c r="J441" s="103" t="str">
        <f>IF(ISNUMBER('Форма 1'!AA441),'Форма 1'!$H441*VLOOKUP('Форма 1'!$F441,'Придельники до 2021'!$B$4:$X$28,'Форма 1'!AA$8),"")</f>
        <v/>
      </c>
      <c r="K441" s="90">
        <v>2</v>
      </c>
      <c r="L441" s="87">
        <v>4481466</v>
      </c>
      <c r="M441" s="103" t="str">
        <f>IF(ISNUMBER('Форма 1'!AD441),'Форма 1'!$H441*VLOOKUP('Форма 1'!$F441,'Придельники до 2021'!$B$4:$X$28,'Форма 1'!AD$8),"")</f>
        <v/>
      </c>
      <c r="N441" s="103" t="str">
        <f>IF(ISBLANK('Форма 1'!$AE441),"",IF('Форма 1'!$AE441=1,'Форма 1'!$H441*VLOOKUP('Форма 1'!$F441,'Придельники до 2021'!$B$4:$X$28,'Форма 1'!$AE$8,0),IF('Форма 1'!$AE441=2,'Форма 1'!$H441*VLOOKUP('Форма 1'!$F441,'Придельники до 2021'!$B$4:$X$28,13,0),IF('Форма 1'!$AE441=3,'Форма 1'!$H441*VLOOKUP('Форма 1'!$F441,'Придельники до 2021'!$B$4:$X$28,12,0)))))</f>
        <v/>
      </c>
      <c r="O441" s="103" t="str">
        <f>IF(ISNUMBER('Форма 1'!AF441),'Форма 1'!$H441*VLOOKUP('Форма 1'!$F441,'Придельники до 2021'!$B$4:$X$28,'Форма 1'!AF$8),"")</f>
        <v/>
      </c>
      <c r="P441" s="87">
        <f>248167.25+107023.47</f>
        <v>355190.72</v>
      </c>
      <c r="Q441" s="103" t="str">
        <f>IF(ISNUMBER('Форма 1'!AH441),'Форма 1'!$H441*VLOOKUP('Форма 1'!$F441,'Придельники до 2021'!$B$4:$X$28,'Форма 1'!AH$8),"")</f>
        <v/>
      </c>
      <c r="R441" s="103" t="str">
        <f>IF(ISNUMBER('Форма 1'!AI441),'Форма 1'!$H441*VLOOKUP('Форма 1'!$F441,'Придельники до 2021'!$B$4:$X$28,'Форма 1'!AI$8),"")</f>
        <v/>
      </c>
      <c r="S441" s="103" t="str">
        <f>IF(ISNUMBER('Форма 1'!AJ441),'Форма 1'!$H441*VLOOKUP('Форма 1'!$F441,'Придельники до 2021'!$B$4:$X$28,'Форма 1'!AJ$8),"")</f>
        <v/>
      </c>
      <c r="T441" s="87"/>
    </row>
    <row r="442" spans="1:20">
      <c r="A442" s="188">
        <f t="shared" si="33"/>
        <v>240</v>
      </c>
      <c r="B442" s="189" t="s">
        <v>560</v>
      </c>
      <c r="C442" s="99">
        <f t="shared" si="34"/>
        <v>355190.72</v>
      </c>
      <c r="D442" s="103" t="str">
        <f>IF(ISNUMBER('Форма 1'!U442),'Форма 1'!$H442*VLOOKUP('Форма 1'!$F442,'Придельники до 2021'!$B$4:$X$28,'Форма 1'!U$8),"")</f>
        <v/>
      </c>
      <c r="E442" s="103" t="str">
        <f>IF(ISNUMBER('Форма 1'!V442),'Форма 1'!$H442*VLOOKUP('Форма 1'!$F442,'Придельники до 2021'!$B$4:$X$28,'Форма 1'!V$8),"")</f>
        <v/>
      </c>
      <c r="F442" s="103" t="str">
        <f>IF(ISNUMBER('Форма 1'!W442),'Форма 1'!$H442*VLOOKUP('Форма 1'!$F442,'Придельники до 2021'!$B$4:$X$28,'Форма 1'!W$8),"")</f>
        <v/>
      </c>
      <c r="G442" s="103" t="str">
        <f>IF(ISNUMBER('Форма 1'!X442),'Форма 1'!$H442*VLOOKUP('Форма 1'!$F442,'Придельники до 2021'!$B$4:$X$28,'Форма 1'!X$8),"")</f>
        <v/>
      </c>
      <c r="H442" s="103" t="str">
        <f>IF(ISNUMBER('Форма 1'!Y442),'Форма 1'!$H442*VLOOKUP('Форма 1'!$F442,'Придельники до 2021'!$B$4:$X$28,'Форма 1'!Y$8),"")</f>
        <v/>
      </c>
      <c r="I442" s="103" t="str">
        <f>IF(ISNUMBER('Форма 1'!Z442),'Форма 1'!$H442*VLOOKUP('Форма 1'!$F442,'Придельники до 2021'!$B$4:$X$28,'Форма 1'!Z$8),"")</f>
        <v/>
      </c>
      <c r="J442" s="103" t="str">
        <f>IF(ISNUMBER('Форма 1'!AA442),'Форма 1'!$H442*VLOOKUP('Форма 1'!$F442,'Придельники до 2021'!$B$4:$X$28,'Форма 1'!AA$8),"")</f>
        <v/>
      </c>
      <c r="K442" s="90"/>
      <c r="L442" s="87"/>
      <c r="M442" s="103" t="str">
        <f>IF(ISNUMBER('Форма 1'!AD442),'Форма 1'!$H442*VLOOKUP('Форма 1'!$F442,'Придельники до 2021'!$B$4:$X$28,'Форма 1'!AD$8),"")</f>
        <v/>
      </c>
      <c r="N442" s="103" t="str">
        <f>IF(ISBLANK('Форма 1'!$AE442),"",IF('Форма 1'!$AE442=1,'Форма 1'!$H442*VLOOKUP('Форма 1'!$F442,'Придельники до 2021'!$B$4:$X$28,'Форма 1'!$AE$8,0),IF('Форма 1'!$AE442=2,'Форма 1'!$H442*VLOOKUP('Форма 1'!$F442,'Придельники до 2021'!$B$4:$X$28,13,0),IF('Форма 1'!$AE442=3,'Форма 1'!$H442*VLOOKUP('Форма 1'!$F442,'Придельники до 2021'!$B$4:$X$28,12,0)))))</f>
        <v/>
      </c>
      <c r="O442" s="103" t="str">
        <f>IF(ISNUMBER('Форма 1'!AF442),'Форма 1'!$H442*VLOOKUP('Форма 1'!$F442,'Придельники до 2021'!$B$4:$X$28,'Форма 1'!AF$8),"")</f>
        <v/>
      </c>
      <c r="P442" s="87">
        <f>248167.25+107023.47</f>
        <v>355190.72</v>
      </c>
      <c r="Q442" s="103" t="str">
        <f>IF(ISNUMBER('Форма 1'!AH442),'Форма 1'!$H442*VLOOKUP('Форма 1'!$F442,'Придельники до 2021'!$B$4:$X$28,'Форма 1'!AH$8),"")</f>
        <v/>
      </c>
      <c r="R442" s="103" t="str">
        <f>IF(ISNUMBER('Форма 1'!AI442),'Форма 1'!$H442*VLOOKUP('Форма 1'!$F442,'Придельники до 2021'!$B$4:$X$28,'Форма 1'!AI$8),"")</f>
        <v/>
      </c>
      <c r="S442" s="103" t="str">
        <f>IF(ISNUMBER('Форма 1'!AJ442),'Форма 1'!$H442*VLOOKUP('Форма 1'!$F442,'Придельники до 2021'!$B$4:$X$28,'Форма 1'!AJ$8),"")</f>
        <v/>
      </c>
      <c r="T442" s="87"/>
    </row>
    <row r="443" spans="1:20">
      <c r="A443" s="188">
        <f t="shared" si="33"/>
        <v>241</v>
      </c>
      <c r="B443" s="189" t="s">
        <v>561</v>
      </c>
      <c r="C443" s="99">
        <f t="shared" si="34"/>
        <v>4481466</v>
      </c>
      <c r="D443" s="103" t="str">
        <f>IF(ISNUMBER('Форма 1'!U443),'Форма 1'!$H443*VLOOKUP('Форма 1'!$F443,'Придельники до 2021'!$B$4:$X$28,'Форма 1'!U$8),"")</f>
        <v/>
      </c>
      <c r="E443" s="103" t="str">
        <f>IF(ISNUMBER('Форма 1'!V443),'Форма 1'!$H443*VLOOKUP('Форма 1'!$F443,'Придельники до 2021'!$B$4:$X$28,'Форма 1'!V$8),"")</f>
        <v/>
      </c>
      <c r="F443" s="103" t="str">
        <f>IF(ISNUMBER('Форма 1'!W443),'Форма 1'!$H443*VLOOKUP('Форма 1'!$F443,'Придельники до 2021'!$B$4:$X$28,'Форма 1'!W$8),"")</f>
        <v/>
      </c>
      <c r="G443" s="103" t="str">
        <f>IF(ISNUMBER('Форма 1'!X443),'Форма 1'!$H443*VLOOKUP('Форма 1'!$F443,'Придельники до 2021'!$B$4:$X$28,'Форма 1'!X$8),"")</f>
        <v/>
      </c>
      <c r="H443" s="103" t="str">
        <f>IF(ISNUMBER('Форма 1'!Y443),'Форма 1'!$H443*VLOOKUP('Форма 1'!$F443,'Придельники до 2021'!$B$4:$X$28,'Форма 1'!Y$8),"")</f>
        <v/>
      </c>
      <c r="I443" s="103" t="str">
        <f>IF(ISNUMBER('Форма 1'!Z443),'Форма 1'!$H443*VLOOKUP('Форма 1'!$F443,'Придельники до 2021'!$B$4:$X$28,'Форма 1'!Z$8),"")</f>
        <v/>
      </c>
      <c r="J443" s="103" t="str">
        <f>IF(ISNUMBER('Форма 1'!AA443),'Форма 1'!$H443*VLOOKUP('Форма 1'!$F443,'Придельники до 2021'!$B$4:$X$28,'Форма 1'!AA$8),"")</f>
        <v/>
      </c>
      <c r="K443" s="90">
        <v>2</v>
      </c>
      <c r="L443" s="87">
        <v>4481466</v>
      </c>
      <c r="M443" s="103" t="str">
        <f>IF(ISNUMBER('Форма 1'!AD443),'Форма 1'!$H443*VLOOKUP('Форма 1'!$F443,'Придельники до 2021'!$B$4:$X$28,'Форма 1'!AD$8),"")</f>
        <v/>
      </c>
      <c r="N443" s="103" t="str">
        <f>IF(ISBLANK('Форма 1'!$AE443),"",IF('Форма 1'!$AE443=1,'Форма 1'!$H443*VLOOKUP('Форма 1'!$F443,'Придельники до 2021'!$B$4:$X$28,'Форма 1'!$AE$8,0),IF('Форма 1'!$AE443=2,'Форма 1'!$H443*VLOOKUP('Форма 1'!$F443,'Придельники до 2021'!$B$4:$X$28,13,0),IF('Форма 1'!$AE443=3,'Форма 1'!$H443*VLOOKUP('Форма 1'!$F443,'Придельники до 2021'!$B$4:$X$28,12,0)))))</f>
        <v/>
      </c>
      <c r="O443" s="103" t="str">
        <f>IF(ISNUMBER('Форма 1'!AF443),'Форма 1'!$H443*VLOOKUP('Форма 1'!$F443,'Придельники до 2021'!$B$4:$X$28,'Форма 1'!AF$8),"")</f>
        <v/>
      </c>
      <c r="P443" s="87"/>
      <c r="Q443" s="103" t="str">
        <f>IF(ISNUMBER('Форма 1'!AH443),'Форма 1'!$H443*VLOOKUP('Форма 1'!$F443,'Придельники до 2021'!$B$4:$X$28,'Форма 1'!AH$8),"")</f>
        <v/>
      </c>
      <c r="R443" s="103" t="str">
        <f>IF(ISNUMBER('Форма 1'!AI443),'Форма 1'!$H443*VLOOKUP('Форма 1'!$F443,'Придельники до 2021'!$B$4:$X$28,'Форма 1'!AI$8),"")</f>
        <v/>
      </c>
      <c r="S443" s="103" t="str">
        <f>IF(ISNUMBER('Форма 1'!AJ443),'Форма 1'!$H443*VLOOKUP('Форма 1'!$F443,'Придельники до 2021'!$B$4:$X$28,'Форма 1'!AJ$8),"")</f>
        <v/>
      </c>
      <c r="T443" s="87"/>
    </row>
    <row r="444" spans="1:20">
      <c r="A444" s="188">
        <f t="shared" si="33"/>
        <v>242</v>
      </c>
      <c r="B444" s="189" t="s">
        <v>562</v>
      </c>
      <c r="C444" s="99">
        <f t="shared" si="34"/>
        <v>6775665.3360000001</v>
      </c>
      <c r="D444" s="103" t="str">
        <f>IF(ISNUMBER('Форма 1'!U444),'Форма 1'!$H444*VLOOKUP('Форма 1'!$F444,'Придельники до 2021'!$B$4:$X$28,'Форма 1'!U$8),"")</f>
        <v/>
      </c>
      <c r="E444" s="103" t="str">
        <f>IF(ISNUMBER('Форма 1'!V444),'Форма 1'!$H444*VLOOKUP('Форма 1'!$F444,'Придельники до 2021'!$B$4:$X$28,'Форма 1'!V$8),"")</f>
        <v/>
      </c>
      <c r="F444" s="103" t="str">
        <f>IF(ISNUMBER('Форма 1'!W444),'Форма 1'!$H444*VLOOKUP('Форма 1'!$F444,'Придельники до 2021'!$B$4:$X$28,'Форма 1'!W$8),"")</f>
        <v/>
      </c>
      <c r="G444" s="103" t="str">
        <f>IF(ISNUMBER('Форма 1'!X444),'Форма 1'!$H444*VLOOKUP('Форма 1'!$F444,'Придельники до 2021'!$B$4:$X$28,'Форма 1'!X$8),"")</f>
        <v/>
      </c>
      <c r="H444" s="103" t="str">
        <f>IF(ISNUMBER('Форма 1'!Y444),'Форма 1'!$H444*VLOOKUP('Форма 1'!$F444,'Придельники до 2021'!$B$4:$X$28,'Форма 1'!Y$8),"")</f>
        <v/>
      </c>
      <c r="I444" s="103" t="str">
        <f>IF(ISNUMBER('Форма 1'!Z444),'Форма 1'!$H444*VLOOKUP('Форма 1'!$F444,'Придельники до 2021'!$B$4:$X$28,'Форма 1'!Z$8),"")</f>
        <v/>
      </c>
      <c r="J444" s="103" t="str">
        <f>IF(ISNUMBER('Форма 1'!AA444),'Форма 1'!$H444*VLOOKUP('Форма 1'!$F444,'Придельники до 2021'!$B$4:$X$28,'Форма 1'!AA$8),"")</f>
        <v/>
      </c>
      <c r="K444" s="90"/>
      <c r="L444" s="87"/>
      <c r="M444" s="103">
        <f>IF(ISNUMBER('Форма 1'!AD444),'Форма 1'!$H444*VLOOKUP('Форма 1'!$F444,'Придельники до 2021'!$B$4:$X$28,'Форма 1'!AD$8),"")</f>
        <v>6775665.3360000001</v>
      </c>
      <c r="N444" s="103" t="str">
        <f>IF(ISBLANK('Форма 1'!$AE444),"",IF('Форма 1'!$AE444=1,'Форма 1'!$H444*VLOOKUP('Форма 1'!$F444,'Придельники до 2021'!$B$4:$X$28,'Форма 1'!$AE$8,0),IF('Форма 1'!$AE444=2,'Форма 1'!$H444*VLOOKUP('Форма 1'!$F444,'Придельники до 2021'!$B$4:$X$28,13,0),IF('Форма 1'!$AE444=3,'Форма 1'!$H444*VLOOKUP('Форма 1'!$F444,'Придельники до 2021'!$B$4:$X$28,12,0)))))</f>
        <v/>
      </c>
      <c r="O444" s="103" t="str">
        <f>IF(ISNUMBER('Форма 1'!AF444),'Форма 1'!$H444*VLOOKUP('Форма 1'!$F444,'Придельники до 2021'!$B$4:$X$28,'Форма 1'!AF$8),"")</f>
        <v/>
      </c>
      <c r="P444" s="87"/>
      <c r="Q444" s="103" t="str">
        <f>IF(ISNUMBER('Форма 1'!AH444),'Форма 1'!$H444*VLOOKUP('Форма 1'!$F444,'Придельники до 2021'!$B$4:$X$28,'Форма 1'!AH$8),"")</f>
        <v/>
      </c>
      <c r="R444" s="103" t="str">
        <f>IF(ISNUMBER('Форма 1'!AI444),'Форма 1'!$H444*VLOOKUP('Форма 1'!$F444,'Придельники до 2021'!$B$4:$X$28,'Форма 1'!AI$8),"")</f>
        <v/>
      </c>
      <c r="S444" s="103" t="str">
        <f>IF(ISNUMBER('Форма 1'!AJ444),'Форма 1'!$H444*VLOOKUP('Форма 1'!$F444,'Придельники до 2021'!$B$4:$X$28,'Форма 1'!AJ$8),"")</f>
        <v/>
      </c>
      <c r="T444" s="87"/>
    </row>
    <row r="445" spans="1:20">
      <c r="A445" s="188">
        <f t="shared" ref="A445:A501" si="35">A444+1</f>
        <v>243</v>
      </c>
      <c r="B445" s="189" t="s">
        <v>563</v>
      </c>
      <c r="C445" s="99">
        <f t="shared" si="34"/>
        <v>6175308.0719999997</v>
      </c>
      <c r="D445" s="103" t="str">
        <f>IF(ISNUMBER('Форма 1'!U445),'Форма 1'!$H445*VLOOKUP('Форма 1'!$F445,'Придельники до 2021'!$B$4:$X$28,'Форма 1'!U$8),"")</f>
        <v/>
      </c>
      <c r="E445" s="103" t="str">
        <f>IF(ISNUMBER('Форма 1'!V445),'Форма 1'!$H445*VLOOKUP('Форма 1'!$F445,'Придельники до 2021'!$B$4:$X$28,'Форма 1'!V$8),"")</f>
        <v/>
      </c>
      <c r="F445" s="103" t="str">
        <f>IF(ISNUMBER('Форма 1'!W445),'Форма 1'!$H445*VLOOKUP('Форма 1'!$F445,'Придельники до 2021'!$B$4:$X$28,'Форма 1'!W$8),"")</f>
        <v/>
      </c>
      <c r="G445" s="103" t="str">
        <f>IF(ISNUMBER('Форма 1'!X445),'Форма 1'!$H445*VLOOKUP('Форма 1'!$F445,'Придельники до 2021'!$B$4:$X$28,'Форма 1'!X$8),"")</f>
        <v/>
      </c>
      <c r="H445" s="103" t="str">
        <f>IF(ISNUMBER('Форма 1'!Y445),'Форма 1'!$H445*VLOOKUP('Форма 1'!$F445,'Придельники до 2021'!$B$4:$X$28,'Форма 1'!Y$8),"")</f>
        <v/>
      </c>
      <c r="I445" s="103" t="str">
        <f>IF(ISNUMBER('Форма 1'!Z445),'Форма 1'!$H445*VLOOKUP('Форма 1'!$F445,'Придельники до 2021'!$B$4:$X$28,'Форма 1'!Z$8),"")</f>
        <v/>
      </c>
      <c r="J445" s="103" t="str">
        <f>IF(ISNUMBER('Форма 1'!AA445),'Форма 1'!$H445*VLOOKUP('Форма 1'!$F445,'Придельники до 2021'!$B$4:$X$28,'Форма 1'!AA$8),"")</f>
        <v/>
      </c>
      <c r="K445" s="90"/>
      <c r="L445" s="87"/>
      <c r="M445" s="103">
        <f>IF(ISNUMBER('Форма 1'!AD445),'Форма 1'!$H445*VLOOKUP('Форма 1'!$F445,'Придельники до 2021'!$B$4:$X$28,'Форма 1'!AD$8),"")</f>
        <v>6175308.0719999997</v>
      </c>
      <c r="N445" s="103" t="str">
        <f>IF(ISBLANK('Форма 1'!$AE445),"",IF('Форма 1'!$AE445=1,'Форма 1'!$H445*VLOOKUP('Форма 1'!$F445,'Придельники до 2021'!$B$4:$X$28,'Форма 1'!$AE$8,0),IF('Форма 1'!$AE445=2,'Форма 1'!$H445*VLOOKUP('Форма 1'!$F445,'Придельники до 2021'!$B$4:$X$28,13,0),IF('Форма 1'!$AE445=3,'Форма 1'!$H445*VLOOKUP('Форма 1'!$F445,'Придельники до 2021'!$B$4:$X$28,12,0)))))</f>
        <v/>
      </c>
      <c r="O445" s="103" t="str">
        <f>IF(ISNUMBER('Форма 1'!AF445),'Форма 1'!$H445*VLOOKUP('Форма 1'!$F445,'Придельники до 2021'!$B$4:$X$28,'Форма 1'!AF$8),"")</f>
        <v/>
      </c>
      <c r="P445" s="87"/>
      <c r="Q445" s="103" t="str">
        <f>IF(ISNUMBER('Форма 1'!AH445),'Форма 1'!$H445*VLOOKUP('Форма 1'!$F445,'Придельники до 2021'!$B$4:$X$28,'Форма 1'!AH$8),"")</f>
        <v/>
      </c>
      <c r="R445" s="103" t="str">
        <f>IF(ISNUMBER('Форма 1'!AI445),'Форма 1'!$H445*VLOOKUP('Форма 1'!$F445,'Придельники до 2021'!$B$4:$X$28,'Форма 1'!AI$8),"")</f>
        <v/>
      </c>
      <c r="S445" s="103" t="str">
        <f>IF(ISNUMBER('Форма 1'!AJ445),'Форма 1'!$H445*VLOOKUP('Форма 1'!$F445,'Придельники до 2021'!$B$4:$X$28,'Форма 1'!AJ$8),"")</f>
        <v/>
      </c>
      <c r="T445" s="87"/>
    </row>
    <row r="446" spans="1:20">
      <c r="A446" s="188">
        <f t="shared" si="35"/>
        <v>244</v>
      </c>
      <c r="B446" s="189" t="s">
        <v>564</v>
      </c>
      <c r="C446" s="99">
        <f t="shared" si="34"/>
        <v>2240733</v>
      </c>
      <c r="D446" s="103" t="str">
        <f>IF(ISNUMBER('Форма 1'!U446),'Форма 1'!$H446*VLOOKUP('Форма 1'!$F446,'Придельники до 2021'!$B$4:$X$28,'Форма 1'!U$8),"")</f>
        <v/>
      </c>
      <c r="E446" s="103" t="str">
        <f>IF(ISNUMBER('Форма 1'!V446),'Форма 1'!$H446*VLOOKUP('Форма 1'!$F446,'Придельники до 2021'!$B$4:$X$28,'Форма 1'!V$8),"")</f>
        <v/>
      </c>
      <c r="F446" s="103" t="str">
        <f>IF(ISNUMBER('Форма 1'!W446),'Форма 1'!$H446*VLOOKUP('Форма 1'!$F446,'Придельники до 2021'!$B$4:$X$28,'Форма 1'!W$8),"")</f>
        <v/>
      </c>
      <c r="G446" s="103" t="str">
        <f>IF(ISNUMBER('Форма 1'!X446),'Форма 1'!$H446*VLOOKUP('Форма 1'!$F446,'Придельники до 2021'!$B$4:$X$28,'Форма 1'!X$8),"")</f>
        <v/>
      </c>
      <c r="H446" s="103" t="str">
        <f>IF(ISNUMBER('Форма 1'!Y446),'Форма 1'!$H446*VLOOKUP('Форма 1'!$F446,'Придельники до 2021'!$B$4:$X$28,'Форма 1'!Y$8),"")</f>
        <v/>
      </c>
      <c r="I446" s="103" t="str">
        <f>IF(ISNUMBER('Форма 1'!Z446),'Форма 1'!$H446*VLOOKUP('Форма 1'!$F446,'Придельники до 2021'!$B$4:$X$28,'Форма 1'!Z$8),"")</f>
        <v/>
      </c>
      <c r="J446" s="103" t="str">
        <f>IF(ISNUMBER('Форма 1'!AA446),'Форма 1'!$H446*VLOOKUP('Форма 1'!$F446,'Придельники до 2021'!$B$4:$X$28,'Форма 1'!AA$8),"")</f>
        <v/>
      </c>
      <c r="K446" s="90">
        <v>1</v>
      </c>
      <c r="L446" s="87">
        <v>2240733</v>
      </c>
      <c r="M446" s="103" t="str">
        <f>IF(ISNUMBER('Форма 1'!AD446),'Форма 1'!$H446*VLOOKUP('Форма 1'!$F446,'Придельники до 2021'!$B$4:$X$28,'Форма 1'!AD$8),"")</f>
        <v/>
      </c>
      <c r="N446" s="103" t="str">
        <f>IF(ISBLANK('Форма 1'!$AE446),"",IF('Форма 1'!$AE446=1,'Форма 1'!$H446*VLOOKUP('Форма 1'!$F446,'Придельники до 2021'!$B$4:$X$28,'Форма 1'!$AE$8,0),IF('Форма 1'!$AE446=2,'Форма 1'!$H446*VLOOKUP('Форма 1'!$F446,'Придельники до 2021'!$B$4:$X$28,13,0),IF('Форма 1'!$AE446=3,'Форма 1'!$H446*VLOOKUP('Форма 1'!$F446,'Придельники до 2021'!$B$4:$X$28,12,0)))))</f>
        <v/>
      </c>
      <c r="O446" s="103" t="str">
        <f>IF(ISNUMBER('Форма 1'!AF446),'Форма 1'!$H446*VLOOKUP('Форма 1'!$F446,'Придельники до 2021'!$B$4:$X$28,'Форма 1'!AF$8),"")</f>
        <v/>
      </c>
      <c r="P446" s="87"/>
      <c r="Q446" s="103" t="str">
        <f>IF(ISNUMBER('Форма 1'!AH446),'Форма 1'!$H446*VLOOKUP('Форма 1'!$F446,'Придельники до 2021'!$B$4:$X$28,'Форма 1'!AH$8),"")</f>
        <v/>
      </c>
      <c r="R446" s="103" t="str">
        <f>IF(ISNUMBER('Форма 1'!AI446),'Форма 1'!$H446*VLOOKUP('Форма 1'!$F446,'Придельники до 2021'!$B$4:$X$28,'Форма 1'!AI$8),"")</f>
        <v/>
      </c>
      <c r="S446" s="103" t="str">
        <f>IF(ISNUMBER('Форма 1'!AJ446),'Форма 1'!$H446*VLOOKUP('Форма 1'!$F446,'Придельники до 2021'!$B$4:$X$28,'Форма 1'!AJ$8),"")</f>
        <v/>
      </c>
      <c r="T446" s="87"/>
    </row>
    <row r="447" spans="1:20">
      <c r="A447" s="188">
        <f t="shared" si="35"/>
        <v>245</v>
      </c>
      <c r="B447" s="189" t="s">
        <v>565</v>
      </c>
      <c r="C447" s="99">
        <f t="shared" si="34"/>
        <v>2974066.5860000001</v>
      </c>
      <c r="D447" s="103" t="str">
        <f>IF(ISNUMBER('Форма 1'!U447),'Форма 1'!$H447*VLOOKUP('Форма 1'!$F447,'Придельники до 2021'!$B$4:$X$28,'Форма 1'!U$8),"")</f>
        <v/>
      </c>
      <c r="E447" s="103" t="str">
        <f>IF(ISNUMBER('Форма 1'!V447),'Форма 1'!$H447*VLOOKUP('Форма 1'!$F447,'Придельники до 2021'!$B$4:$X$28,'Форма 1'!V$8),"")</f>
        <v/>
      </c>
      <c r="F447" s="103" t="str">
        <f>IF(ISNUMBER('Форма 1'!W447),'Форма 1'!$H447*VLOOKUP('Форма 1'!$F447,'Придельники до 2021'!$B$4:$X$28,'Форма 1'!W$8),"")</f>
        <v/>
      </c>
      <c r="G447" s="103" t="str">
        <f>IF(ISNUMBER('Форма 1'!X447),'Форма 1'!$H447*VLOOKUP('Форма 1'!$F447,'Придельники до 2021'!$B$4:$X$28,'Форма 1'!X$8),"")</f>
        <v/>
      </c>
      <c r="H447" s="103" t="str">
        <f>IF(ISNUMBER('Форма 1'!Y447),'Форма 1'!$H447*VLOOKUP('Форма 1'!$F447,'Придельники до 2021'!$B$4:$X$28,'Форма 1'!Y$8),"")</f>
        <v/>
      </c>
      <c r="I447" s="103">
        <f>IF(ISNUMBER('Форма 1'!Z447),'Форма 1'!$H447*VLOOKUP('Форма 1'!$F447,'Придельники до 2021'!$B$4:$X$28,'Форма 1'!Z$8),"")</f>
        <v>578213.49199999997</v>
      </c>
      <c r="J447" s="103" t="str">
        <f>IF(ISNUMBER('Форма 1'!AA447),'Форма 1'!$H447*VLOOKUP('Форма 1'!$F447,'Придельники до 2021'!$B$4:$X$28,'Форма 1'!AA$8),"")</f>
        <v/>
      </c>
      <c r="K447" s="90"/>
      <c r="L447" s="87"/>
      <c r="M447" s="103" t="str">
        <f>IF(ISNUMBER('Форма 1'!AD447),'Форма 1'!$H447*VLOOKUP('Форма 1'!$F447,'Придельники до 2021'!$B$4:$X$28,'Форма 1'!AD$8),"")</f>
        <v/>
      </c>
      <c r="N447" s="103" t="str">
        <f>IF(ISBLANK('Форма 1'!$AE447),"",IF('Форма 1'!$AE447=1,'Форма 1'!$H447*VLOOKUP('Форма 1'!$F447,'Придельники до 2021'!$B$4:$X$28,'Форма 1'!$AE$8,0),IF('Форма 1'!$AE447=2,'Форма 1'!$H447*VLOOKUP('Форма 1'!$F447,'Придельники до 2021'!$B$4:$X$28,13,0),IF('Форма 1'!$AE447=3,'Форма 1'!$H447*VLOOKUP('Форма 1'!$F447,'Придельники до 2021'!$B$4:$X$28,12,0)))))</f>
        <v/>
      </c>
      <c r="O447" s="103" t="str">
        <f>IF(ISNUMBER('Форма 1'!AF447),'Форма 1'!$H447*VLOOKUP('Форма 1'!$F447,'Придельники до 2021'!$B$4:$X$28,'Форма 1'!AF$8),"")</f>
        <v/>
      </c>
      <c r="P447" s="87"/>
      <c r="Q447" s="103">
        <f>IF(ISNUMBER('Форма 1'!AH447),'Форма 1'!$H447*VLOOKUP('Форма 1'!$F447,'Придельники до 2021'!$B$4:$X$28,'Форма 1'!AH$8),"")</f>
        <v>2395853.094</v>
      </c>
      <c r="R447" s="103" t="str">
        <f>IF(ISNUMBER('Форма 1'!AI447),'Форма 1'!$H447*VLOOKUP('Форма 1'!$F447,'Придельники до 2021'!$B$4:$X$28,'Форма 1'!AI$8),"")</f>
        <v/>
      </c>
      <c r="S447" s="103" t="str">
        <f>IF(ISNUMBER('Форма 1'!AJ447),'Форма 1'!$H447*VLOOKUP('Форма 1'!$F447,'Придельники до 2021'!$B$4:$X$28,'Форма 1'!AJ$8),"")</f>
        <v/>
      </c>
      <c r="T447" s="87"/>
    </row>
    <row r="448" spans="1:20">
      <c r="A448" s="188">
        <f t="shared" si="35"/>
        <v>246</v>
      </c>
      <c r="B448" s="189" t="s">
        <v>566</v>
      </c>
      <c r="C448" s="99">
        <f t="shared" si="34"/>
        <v>16020470</v>
      </c>
      <c r="D448" s="103" t="str">
        <f>IF(ISNUMBER('Форма 1'!U448),'Форма 1'!$H448*VLOOKUP('Форма 1'!$F448,'Придельники до 2021'!$B$4:$X$28,'Форма 1'!U$8),"")</f>
        <v/>
      </c>
      <c r="E448" s="103" t="str">
        <f>IF(ISNUMBER('Форма 1'!V448),'Форма 1'!$H448*VLOOKUP('Форма 1'!$F448,'Придельники до 2021'!$B$4:$X$28,'Форма 1'!V$8),"")</f>
        <v/>
      </c>
      <c r="F448" s="103" t="str">
        <f>IF(ISNUMBER('Форма 1'!W448),'Форма 1'!$H448*VLOOKUP('Форма 1'!$F448,'Придельники до 2021'!$B$4:$X$28,'Форма 1'!W$8),"")</f>
        <v/>
      </c>
      <c r="G448" s="103" t="str">
        <f>IF(ISNUMBER('Форма 1'!X448),'Форма 1'!$H448*VLOOKUP('Форма 1'!$F448,'Придельники до 2021'!$B$4:$X$28,'Форма 1'!X$8),"")</f>
        <v/>
      </c>
      <c r="H448" s="103" t="str">
        <f>IF(ISNUMBER('Форма 1'!Y448),'Форма 1'!$H448*VLOOKUP('Форма 1'!$F448,'Придельники до 2021'!$B$4:$X$28,'Форма 1'!Y$8),"")</f>
        <v/>
      </c>
      <c r="I448" s="103" t="str">
        <f>IF(ISNUMBER('Форма 1'!Z448),'Форма 1'!$H448*VLOOKUP('Форма 1'!$F448,'Придельники до 2021'!$B$4:$X$28,'Форма 1'!Z$8),"")</f>
        <v/>
      </c>
      <c r="J448" s="103" t="str">
        <f>IF(ISNUMBER('Форма 1'!AA448),'Форма 1'!$H448*VLOOKUP('Форма 1'!$F448,'Придельники до 2021'!$B$4:$X$28,'Форма 1'!AA$8),"")</f>
        <v/>
      </c>
      <c r="K448" s="90">
        <v>5</v>
      </c>
      <c r="L448" s="87">
        <f>3204094*K448</f>
        <v>16020470</v>
      </c>
      <c r="M448" s="103" t="str">
        <f>IF(ISNUMBER('Форма 1'!AD448),'Форма 1'!$H448*VLOOKUP('Форма 1'!$F448,'Придельники до 2021'!$B$4:$X$28,'Форма 1'!AD$8),"")</f>
        <v/>
      </c>
      <c r="N448" s="103" t="str">
        <f>IF(ISBLANK('Форма 1'!$AE448),"",IF('Форма 1'!$AE448=1,'Форма 1'!$H448*VLOOKUP('Форма 1'!$F448,'Придельники до 2021'!$B$4:$X$28,'Форма 1'!$AE$8,0),IF('Форма 1'!$AE448=2,'Форма 1'!$H448*VLOOKUP('Форма 1'!$F448,'Придельники до 2021'!$B$4:$X$28,13,0),IF('Форма 1'!$AE448=3,'Форма 1'!$H448*VLOOKUP('Форма 1'!$F448,'Придельники до 2021'!$B$4:$X$28,12,0)))))</f>
        <v/>
      </c>
      <c r="O448" s="103" t="str">
        <f>IF(ISNUMBER('Форма 1'!AF448),'Форма 1'!$H448*VLOOKUP('Форма 1'!$F448,'Придельники до 2021'!$B$4:$X$28,'Форма 1'!AF$8),"")</f>
        <v/>
      </c>
      <c r="P448" s="87"/>
      <c r="Q448" s="103" t="str">
        <f>IF(ISNUMBER('Форма 1'!AH448),'Форма 1'!$H448*VLOOKUP('Форма 1'!$F448,'Придельники до 2021'!$B$4:$X$28,'Форма 1'!AH$8),"")</f>
        <v/>
      </c>
      <c r="R448" s="103" t="str">
        <f>IF(ISNUMBER('Форма 1'!AI448),'Форма 1'!$H448*VLOOKUP('Форма 1'!$F448,'Придельники до 2021'!$B$4:$X$28,'Форма 1'!AI$8),"")</f>
        <v/>
      </c>
      <c r="S448" s="103" t="str">
        <f>IF(ISNUMBER('Форма 1'!AJ448),'Форма 1'!$H448*VLOOKUP('Форма 1'!$F448,'Придельники до 2021'!$B$4:$X$28,'Форма 1'!AJ$8),"")</f>
        <v/>
      </c>
      <c r="T448" s="87"/>
    </row>
    <row r="449" spans="1:20">
      <c r="A449" s="188">
        <f t="shared" si="35"/>
        <v>247</v>
      </c>
      <c r="B449" s="189" t="s">
        <v>567</v>
      </c>
      <c r="C449" s="99">
        <f t="shared" si="34"/>
        <v>11203665</v>
      </c>
      <c r="D449" s="103" t="str">
        <f>IF(ISNUMBER('Форма 1'!U449),'Форма 1'!$H449*VLOOKUP('Форма 1'!$F449,'Придельники до 2021'!$B$4:$X$28,'Форма 1'!U$8),"")</f>
        <v/>
      </c>
      <c r="E449" s="103" t="str">
        <f>IF(ISNUMBER('Форма 1'!V449),'Форма 1'!$H449*VLOOKUP('Форма 1'!$F449,'Придельники до 2021'!$B$4:$X$28,'Форма 1'!V$8),"")</f>
        <v/>
      </c>
      <c r="F449" s="103" t="str">
        <f>IF(ISNUMBER('Форма 1'!W449),'Форма 1'!$H449*VLOOKUP('Форма 1'!$F449,'Придельники до 2021'!$B$4:$X$28,'Форма 1'!W$8),"")</f>
        <v/>
      </c>
      <c r="G449" s="103" t="str">
        <f>IF(ISNUMBER('Форма 1'!X449),'Форма 1'!$H449*VLOOKUP('Форма 1'!$F449,'Придельники до 2021'!$B$4:$X$28,'Форма 1'!X$8),"")</f>
        <v/>
      </c>
      <c r="H449" s="103" t="str">
        <f>IF(ISNUMBER('Форма 1'!Y449),'Форма 1'!$H449*VLOOKUP('Форма 1'!$F449,'Придельники до 2021'!$B$4:$X$28,'Форма 1'!Y$8),"")</f>
        <v/>
      </c>
      <c r="I449" s="103" t="str">
        <f>IF(ISNUMBER('Форма 1'!Z449),'Форма 1'!$H449*VLOOKUP('Форма 1'!$F449,'Придельники до 2021'!$B$4:$X$28,'Форма 1'!Z$8),"")</f>
        <v/>
      </c>
      <c r="J449" s="103" t="str">
        <f>IF(ISNUMBER('Форма 1'!AA449),'Форма 1'!$H449*VLOOKUP('Форма 1'!$F449,'Придельники до 2021'!$B$4:$X$28,'Форма 1'!AA$8),"")</f>
        <v/>
      </c>
      <c r="K449" s="90">
        <v>5</v>
      </c>
      <c r="L449" s="87">
        <v>11203665</v>
      </c>
      <c r="M449" s="103" t="str">
        <f>IF(ISNUMBER('Форма 1'!AD449),'Форма 1'!$H449*VLOOKUP('Форма 1'!$F449,'Придельники до 2021'!$B$4:$X$28,'Форма 1'!AD$8),"")</f>
        <v/>
      </c>
      <c r="N449" s="103" t="str">
        <f>IF(ISBLANK('Форма 1'!$AE449),"",IF('Форма 1'!$AE449=1,'Форма 1'!$H449*VLOOKUP('Форма 1'!$F449,'Придельники до 2021'!$B$4:$X$28,'Форма 1'!$AE$8,0),IF('Форма 1'!$AE449=2,'Форма 1'!$H449*VLOOKUP('Форма 1'!$F449,'Придельники до 2021'!$B$4:$X$28,13,0),IF('Форма 1'!$AE449=3,'Форма 1'!$H449*VLOOKUP('Форма 1'!$F449,'Придельники до 2021'!$B$4:$X$28,12,0)))))</f>
        <v/>
      </c>
      <c r="O449" s="103" t="str">
        <f>IF(ISNUMBER('Форма 1'!AF449),'Форма 1'!$H449*VLOOKUP('Форма 1'!$F449,'Придельники до 2021'!$B$4:$X$28,'Форма 1'!AF$8),"")</f>
        <v/>
      </c>
      <c r="P449" s="87"/>
      <c r="Q449" s="103" t="str">
        <f>IF(ISNUMBER('Форма 1'!AH449),'Форма 1'!$H449*VLOOKUP('Форма 1'!$F449,'Придельники до 2021'!$B$4:$X$28,'Форма 1'!AH$8),"")</f>
        <v/>
      </c>
      <c r="R449" s="103" t="str">
        <f>IF(ISNUMBER('Форма 1'!AI449),'Форма 1'!$H449*VLOOKUP('Форма 1'!$F449,'Придельники до 2021'!$B$4:$X$28,'Форма 1'!AI$8),"")</f>
        <v/>
      </c>
      <c r="S449" s="103" t="str">
        <f>IF(ISNUMBER('Форма 1'!AJ449),'Форма 1'!$H449*VLOOKUP('Форма 1'!$F449,'Придельники до 2021'!$B$4:$X$28,'Форма 1'!AJ$8),"")</f>
        <v/>
      </c>
      <c r="T449" s="87"/>
    </row>
    <row r="450" spans="1:20">
      <c r="A450" s="188">
        <f t="shared" si="35"/>
        <v>248</v>
      </c>
      <c r="B450" s="195" t="s">
        <v>569</v>
      </c>
      <c r="C450" s="99">
        <f t="shared" si="34"/>
        <v>7610830.4509999994</v>
      </c>
      <c r="D450" s="103" t="str">
        <f>IF(ISNUMBER('Форма 1'!U450),'Форма 1'!$H450*VLOOKUP('Форма 1'!$F450,'Придельники до 2021'!$B$4:$X$28,'Форма 1'!U$8),"")</f>
        <v/>
      </c>
      <c r="E450" s="103" t="str">
        <f>IF(ISNUMBER('Форма 1'!V450),'Форма 1'!$H450*VLOOKUP('Форма 1'!$F450,'Придельники до 2021'!$B$4:$X$28,'Форма 1'!V$8),"")</f>
        <v/>
      </c>
      <c r="F450" s="103" t="str">
        <f>IF(ISNUMBER('Форма 1'!W450),'Форма 1'!$H450*VLOOKUP('Форма 1'!$F450,'Придельники до 2021'!$B$4:$X$28,'Форма 1'!W$8),"")</f>
        <v/>
      </c>
      <c r="G450" s="103" t="str">
        <f>IF(ISNUMBER('Форма 1'!X450),'Форма 1'!$H450*VLOOKUP('Форма 1'!$F450,'Придельники до 2021'!$B$4:$X$28,'Форма 1'!X$8),"")</f>
        <v/>
      </c>
      <c r="H450" s="103" t="str">
        <f>IF(ISNUMBER('Форма 1'!Y450),'Форма 1'!$H450*VLOOKUP('Форма 1'!$F450,'Придельники до 2021'!$B$4:$X$28,'Форма 1'!Y$8),"")</f>
        <v/>
      </c>
      <c r="I450" s="103" t="str">
        <f>IF(ISNUMBER('Форма 1'!Z450),'Форма 1'!$H450*VLOOKUP('Форма 1'!$F450,'Придельники до 2021'!$B$4:$X$28,'Форма 1'!Z$8),"")</f>
        <v/>
      </c>
      <c r="J450" s="103" t="str">
        <f>IF(ISNUMBER('Форма 1'!AA450),'Форма 1'!$H450*VLOOKUP('Форма 1'!$F450,'Придельники до 2021'!$B$4:$X$28,'Форма 1'!AA$8),"")</f>
        <v/>
      </c>
      <c r="K450" s="90"/>
      <c r="L450" s="87"/>
      <c r="M450" s="103" t="str">
        <f>IF(ISNUMBER('Форма 1'!AD450),'Форма 1'!$H450*VLOOKUP('Форма 1'!$F450,'Придельники до 2021'!$B$4:$X$28,'Форма 1'!AD$8),"")</f>
        <v/>
      </c>
      <c r="N450" s="103">
        <f>IF(ISBLANK('Форма 1'!$AE450),"",IF('Форма 1'!$AE450=1,'Форма 1'!$H450*VLOOKUP('Форма 1'!$F450,'Придельники до 2021'!$B$4:$X$28,'Форма 1'!$AE$8,0),IF('Форма 1'!$AE450=2,'Форма 1'!$H450*VLOOKUP('Форма 1'!$F450,'Придельники до 2021'!$B$4:$X$28,13,0),IF('Форма 1'!$AE450=3,'Форма 1'!$H450*VLOOKUP('Форма 1'!$F450,'Придельники до 2021'!$B$4:$X$28,12,0)))))</f>
        <v>7610830.4509999994</v>
      </c>
      <c r="O450" s="103" t="str">
        <f>IF(ISNUMBER('Форма 1'!AF450),'Форма 1'!$H450*VLOOKUP('Форма 1'!$F450,'Придельники до 2021'!$B$4:$X$28,'Форма 1'!AF$8),"")</f>
        <v/>
      </c>
      <c r="P450" s="87"/>
      <c r="Q450" s="103" t="str">
        <f>IF(ISNUMBER('Форма 1'!AH450),'Форма 1'!$H450*VLOOKUP('Форма 1'!$F450,'Придельники до 2021'!$B$4:$X$28,'Форма 1'!AH$8),"")</f>
        <v/>
      </c>
      <c r="R450" s="103" t="str">
        <f>IF(ISNUMBER('Форма 1'!AI450),'Форма 1'!$H450*VLOOKUP('Форма 1'!$F450,'Придельники до 2021'!$B$4:$X$28,'Форма 1'!AI$8),"")</f>
        <v/>
      </c>
      <c r="S450" s="103" t="str">
        <f>IF(ISNUMBER('Форма 1'!AJ450),'Форма 1'!$H450*VLOOKUP('Форма 1'!$F450,'Придельники до 2021'!$B$4:$X$28,'Форма 1'!AJ$8),"")</f>
        <v/>
      </c>
      <c r="T450" s="87"/>
    </row>
    <row r="451" spans="1:20">
      <c r="A451" s="188">
        <f t="shared" si="35"/>
        <v>249</v>
      </c>
      <c r="B451" s="195" t="s">
        <v>570</v>
      </c>
      <c r="C451" s="99">
        <f t="shared" si="34"/>
        <v>7567217.8080000002</v>
      </c>
      <c r="D451" s="103" t="str">
        <f>IF(ISNUMBER('Форма 1'!U451),'Форма 1'!$H451*VLOOKUP('Форма 1'!$F451,'Придельники до 2021'!$B$4:$X$28,'Форма 1'!U$8),"")</f>
        <v/>
      </c>
      <c r="E451" s="103" t="str">
        <f>IF(ISNUMBER('Форма 1'!V451),'Форма 1'!$H451*VLOOKUP('Форма 1'!$F451,'Придельники до 2021'!$B$4:$X$28,'Форма 1'!V$8),"")</f>
        <v/>
      </c>
      <c r="F451" s="103" t="str">
        <f>IF(ISNUMBER('Форма 1'!W451),'Форма 1'!$H451*VLOOKUP('Форма 1'!$F451,'Придельники до 2021'!$B$4:$X$28,'Форма 1'!W$8),"")</f>
        <v/>
      </c>
      <c r="G451" s="103" t="str">
        <f>IF(ISNUMBER('Форма 1'!X451),'Форма 1'!$H451*VLOOKUP('Форма 1'!$F451,'Придельники до 2021'!$B$4:$X$28,'Форма 1'!X$8),"")</f>
        <v/>
      </c>
      <c r="H451" s="103" t="str">
        <f>IF(ISNUMBER('Форма 1'!Y451),'Форма 1'!$H451*VLOOKUP('Форма 1'!$F451,'Придельники до 2021'!$B$4:$X$28,'Форма 1'!Y$8),"")</f>
        <v/>
      </c>
      <c r="I451" s="103" t="str">
        <f>IF(ISNUMBER('Форма 1'!Z451),'Форма 1'!$H451*VLOOKUP('Форма 1'!$F451,'Придельники до 2021'!$B$4:$X$28,'Форма 1'!Z$8),"")</f>
        <v/>
      </c>
      <c r="J451" s="103" t="str">
        <f>IF(ISNUMBER('Форма 1'!AA451),'Форма 1'!$H451*VLOOKUP('Форма 1'!$F451,'Придельники до 2021'!$B$4:$X$28,'Форма 1'!AA$8),"")</f>
        <v/>
      </c>
      <c r="K451" s="90"/>
      <c r="L451" s="87"/>
      <c r="M451" s="103" t="str">
        <f>IF(ISNUMBER('Форма 1'!AD451),'Форма 1'!$H451*VLOOKUP('Форма 1'!$F451,'Придельники до 2021'!$B$4:$X$28,'Форма 1'!AD$8),"")</f>
        <v/>
      </c>
      <c r="N451" s="103">
        <f>IF(ISBLANK('Форма 1'!$AE451),"",IF('Форма 1'!$AE451=1,'Форма 1'!$H451*VLOOKUP('Форма 1'!$F451,'Придельники до 2021'!$B$4:$X$28,'Форма 1'!$AE$8,0),IF('Форма 1'!$AE451=2,'Форма 1'!$H451*VLOOKUP('Форма 1'!$F451,'Придельники до 2021'!$B$4:$X$28,13,0),IF('Форма 1'!$AE451=3,'Форма 1'!$H451*VLOOKUP('Форма 1'!$F451,'Придельники до 2021'!$B$4:$X$28,12,0)))))</f>
        <v>7567217.8080000002</v>
      </c>
      <c r="O451" s="103" t="str">
        <f>IF(ISNUMBER('Форма 1'!AF451),'Форма 1'!$H451*VLOOKUP('Форма 1'!$F451,'Придельники до 2021'!$B$4:$X$28,'Форма 1'!AF$8),"")</f>
        <v/>
      </c>
      <c r="P451" s="87"/>
      <c r="Q451" s="103" t="str">
        <f>IF(ISNUMBER('Форма 1'!AH451),'Форма 1'!$H451*VLOOKUP('Форма 1'!$F451,'Придельники до 2021'!$B$4:$X$28,'Форма 1'!AH$8),"")</f>
        <v/>
      </c>
      <c r="R451" s="103" t="str">
        <f>IF(ISNUMBER('Форма 1'!AI451),'Форма 1'!$H451*VLOOKUP('Форма 1'!$F451,'Придельники до 2021'!$B$4:$X$28,'Форма 1'!AI$8),"")</f>
        <v/>
      </c>
      <c r="S451" s="103" t="str">
        <f>IF(ISNUMBER('Форма 1'!AJ451),'Форма 1'!$H451*VLOOKUP('Форма 1'!$F451,'Придельники до 2021'!$B$4:$X$28,'Форма 1'!AJ$8),"")</f>
        <v/>
      </c>
      <c r="T451" s="87"/>
    </row>
    <row r="452" spans="1:20">
      <c r="A452" s="188">
        <f t="shared" si="35"/>
        <v>250</v>
      </c>
      <c r="B452" s="189" t="s">
        <v>571</v>
      </c>
      <c r="C452" s="99">
        <f t="shared" si="34"/>
        <v>18305458.272</v>
      </c>
      <c r="D452" s="103" t="str">
        <f>IF(ISNUMBER('Форма 1'!U452),'Форма 1'!$H452*VLOOKUP('Форма 1'!$F452,'Придельники до 2021'!$B$4:$X$28,'Форма 1'!U$8),"")</f>
        <v/>
      </c>
      <c r="E452" s="103" t="str">
        <f>IF(ISNUMBER('Форма 1'!V452),'Форма 1'!$H452*VLOOKUP('Форма 1'!$F452,'Придельники до 2021'!$B$4:$X$28,'Форма 1'!V$8),"")</f>
        <v/>
      </c>
      <c r="F452" s="103" t="str">
        <f>IF(ISNUMBER('Форма 1'!W452),'Форма 1'!$H452*VLOOKUP('Форма 1'!$F452,'Придельники до 2021'!$B$4:$X$28,'Форма 1'!W$8),"")</f>
        <v/>
      </c>
      <c r="G452" s="103" t="str">
        <f>IF(ISNUMBER('Форма 1'!X452),'Форма 1'!$H452*VLOOKUP('Форма 1'!$F452,'Придельники до 2021'!$B$4:$X$28,'Форма 1'!X$8),"")</f>
        <v/>
      </c>
      <c r="H452" s="103" t="str">
        <f>IF(ISNUMBER('Форма 1'!Y452),'Форма 1'!$H452*VLOOKUP('Форма 1'!$F452,'Придельники до 2021'!$B$4:$X$28,'Форма 1'!Y$8),"")</f>
        <v/>
      </c>
      <c r="I452" s="103" t="str">
        <f>IF(ISNUMBER('Форма 1'!Z452),'Форма 1'!$H452*VLOOKUP('Форма 1'!$F452,'Придельники до 2021'!$B$4:$X$28,'Форма 1'!Z$8),"")</f>
        <v/>
      </c>
      <c r="J452" s="103" t="str">
        <f>IF(ISNUMBER('Форма 1'!AA452),'Форма 1'!$H452*VLOOKUP('Форма 1'!$F452,'Придельники до 2021'!$B$4:$X$28,'Форма 1'!AA$8),"")</f>
        <v/>
      </c>
      <c r="K452" s="90"/>
      <c r="L452" s="87"/>
      <c r="M452" s="103">
        <f>IF(ISNUMBER('Форма 1'!AD452),'Форма 1'!$H452*VLOOKUP('Форма 1'!$F452,'Придельники до 2021'!$B$4:$X$28,'Форма 1'!AD$8),"")</f>
        <v>18305458.272</v>
      </c>
      <c r="N452" s="103" t="str">
        <f>IF(ISBLANK('Форма 1'!$AE452),"",IF('Форма 1'!$AE452=1,'Форма 1'!$H452*VLOOKUP('Форма 1'!$F452,'Придельники до 2021'!$B$4:$X$28,'Форма 1'!$AE$8,0),IF('Форма 1'!$AE452=2,'Форма 1'!$H452*VLOOKUP('Форма 1'!$F452,'Придельники до 2021'!$B$4:$X$28,13,0),IF('Форма 1'!$AE452=3,'Форма 1'!$H452*VLOOKUP('Форма 1'!$F452,'Придельники до 2021'!$B$4:$X$28,12,0)))))</f>
        <v/>
      </c>
      <c r="O452" s="103" t="str">
        <f>IF(ISNUMBER('Форма 1'!AF452),'Форма 1'!$H452*VLOOKUP('Форма 1'!$F452,'Придельники до 2021'!$B$4:$X$28,'Форма 1'!AF$8),"")</f>
        <v/>
      </c>
      <c r="P452" s="87"/>
      <c r="Q452" s="103" t="str">
        <f>IF(ISNUMBER('Форма 1'!AH452),'Форма 1'!$H452*VLOOKUP('Форма 1'!$F452,'Придельники до 2021'!$B$4:$X$28,'Форма 1'!AH$8),"")</f>
        <v/>
      </c>
      <c r="R452" s="103" t="str">
        <f>IF(ISNUMBER('Форма 1'!AI452),'Форма 1'!$H452*VLOOKUP('Форма 1'!$F452,'Придельники до 2021'!$B$4:$X$28,'Форма 1'!AI$8),"")</f>
        <v/>
      </c>
      <c r="S452" s="103" t="str">
        <f>IF(ISNUMBER('Форма 1'!AJ452),'Форма 1'!$H452*VLOOKUP('Форма 1'!$F452,'Придельники до 2021'!$B$4:$X$28,'Форма 1'!AJ$8),"")</f>
        <v/>
      </c>
      <c r="T452" s="87"/>
    </row>
    <row r="453" spans="1:20">
      <c r="A453" s="188">
        <f t="shared" si="35"/>
        <v>251</v>
      </c>
      <c r="B453" s="189" t="s">
        <v>572</v>
      </c>
      <c r="C453" s="99">
        <f t="shared" si="34"/>
        <v>10986168.779999999</v>
      </c>
      <c r="D453" s="103" t="str">
        <f>IF(ISNUMBER('Форма 1'!U453),'Форма 1'!$H453*VLOOKUP('Форма 1'!$F453,'Придельники до 2021'!$B$4:$X$28,'Форма 1'!U$8),"")</f>
        <v/>
      </c>
      <c r="E453" s="103" t="str">
        <f>IF(ISNUMBER('Форма 1'!V453),'Форма 1'!$H453*VLOOKUP('Форма 1'!$F453,'Придельники до 2021'!$B$4:$X$28,'Форма 1'!V$8),"")</f>
        <v/>
      </c>
      <c r="F453" s="103" t="str">
        <f>IF(ISNUMBER('Форма 1'!W453),'Форма 1'!$H453*VLOOKUP('Форма 1'!$F453,'Придельники до 2021'!$B$4:$X$28,'Форма 1'!W$8),"")</f>
        <v/>
      </c>
      <c r="G453" s="103" t="str">
        <f>IF(ISNUMBER('Форма 1'!X453),'Форма 1'!$H453*VLOOKUP('Форма 1'!$F453,'Придельники до 2021'!$B$4:$X$28,'Форма 1'!X$8),"")</f>
        <v/>
      </c>
      <c r="H453" s="103" t="str">
        <f>IF(ISNUMBER('Форма 1'!Y453),'Форма 1'!$H453*VLOOKUP('Форма 1'!$F453,'Придельники до 2021'!$B$4:$X$28,'Форма 1'!Y$8),"")</f>
        <v/>
      </c>
      <c r="I453" s="103" t="str">
        <f>IF(ISNUMBER('Форма 1'!Z453),'Форма 1'!$H453*VLOOKUP('Форма 1'!$F453,'Придельники до 2021'!$B$4:$X$28,'Форма 1'!Z$8),"")</f>
        <v/>
      </c>
      <c r="J453" s="103" t="str">
        <f>IF(ISNUMBER('Форма 1'!AA453),'Форма 1'!$H453*VLOOKUP('Форма 1'!$F453,'Придельники до 2021'!$B$4:$X$28,'Форма 1'!AA$8),"")</f>
        <v/>
      </c>
      <c r="K453" s="90"/>
      <c r="L453" s="87"/>
      <c r="M453" s="103">
        <f>IF(ISNUMBER('Форма 1'!AD453),'Форма 1'!$H453*VLOOKUP('Форма 1'!$F453,'Придельники до 2021'!$B$4:$X$28,'Форма 1'!AD$8),"")</f>
        <v>10986168.779999999</v>
      </c>
      <c r="N453" s="103" t="str">
        <f>IF(ISBLANK('Форма 1'!$AE453),"",IF('Форма 1'!$AE453=1,'Форма 1'!$H453*VLOOKUP('Форма 1'!$F453,'Придельники до 2021'!$B$4:$X$28,'Форма 1'!$AE$8,0),IF('Форма 1'!$AE453=2,'Форма 1'!$H453*VLOOKUP('Форма 1'!$F453,'Придельники до 2021'!$B$4:$X$28,13,0),IF('Форма 1'!$AE453=3,'Форма 1'!$H453*VLOOKUP('Форма 1'!$F453,'Придельники до 2021'!$B$4:$X$28,12,0)))))</f>
        <v/>
      </c>
      <c r="O453" s="103" t="str">
        <f>IF(ISNUMBER('Форма 1'!AF453),'Форма 1'!$H453*VLOOKUP('Форма 1'!$F453,'Придельники до 2021'!$B$4:$X$28,'Форма 1'!AF$8),"")</f>
        <v/>
      </c>
      <c r="P453" s="87"/>
      <c r="Q453" s="103" t="str">
        <f>IF(ISNUMBER('Форма 1'!AH453),'Форма 1'!$H453*VLOOKUP('Форма 1'!$F453,'Придельники до 2021'!$B$4:$X$28,'Форма 1'!AH$8),"")</f>
        <v/>
      </c>
      <c r="R453" s="103" t="str">
        <f>IF(ISNUMBER('Форма 1'!AI453),'Форма 1'!$H453*VLOOKUP('Форма 1'!$F453,'Придельники до 2021'!$B$4:$X$28,'Форма 1'!AI$8),"")</f>
        <v/>
      </c>
      <c r="S453" s="103" t="str">
        <f>IF(ISNUMBER('Форма 1'!AJ453),'Форма 1'!$H453*VLOOKUP('Форма 1'!$F453,'Придельники до 2021'!$B$4:$X$28,'Форма 1'!AJ$8),"")</f>
        <v/>
      </c>
      <c r="T453" s="87"/>
    </row>
    <row r="454" spans="1:20">
      <c r="A454" s="188">
        <f t="shared" si="35"/>
        <v>252</v>
      </c>
      <c r="B454" s="189" t="s">
        <v>573</v>
      </c>
      <c r="C454" s="99">
        <f t="shared" si="34"/>
        <v>12265649.208000001</v>
      </c>
      <c r="D454" s="103" t="str">
        <f>IF(ISNUMBER('Форма 1'!U454),'Форма 1'!$H454*VLOOKUP('Форма 1'!$F454,'Придельники до 2021'!$B$4:$X$28,'Форма 1'!U$8),"")</f>
        <v/>
      </c>
      <c r="E454" s="103" t="str">
        <f>IF(ISNUMBER('Форма 1'!V454),'Форма 1'!$H454*VLOOKUP('Форма 1'!$F454,'Придельники до 2021'!$B$4:$X$28,'Форма 1'!V$8),"")</f>
        <v/>
      </c>
      <c r="F454" s="103" t="str">
        <f>IF(ISNUMBER('Форма 1'!W454),'Форма 1'!$H454*VLOOKUP('Форма 1'!$F454,'Придельники до 2021'!$B$4:$X$28,'Форма 1'!W$8),"")</f>
        <v/>
      </c>
      <c r="G454" s="103" t="str">
        <f>IF(ISNUMBER('Форма 1'!X454),'Форма 1'!$H454*VLOOKUP('Форма 1'!$F454,'Придельники до 2021'!$B$4:$X$28,'Форма 1'!X$8),"")</f>
        <v/>
      </c>
      <c r="H454" s="103" t="str">
        <f>IF(ISNUMBER('Форма 1'!Y454),'Форма 1'!$H454*VLOOKUP('Форма 1'!$F454,'Придельники до 2021'!$B$4:$X$28,'Форма 1'!Y$8),"")</f>
        <v/>
      </c>
      <c r="I454" s="103" t="str">
        <f>IF(ISNUMBER('Форма 1'!Z454),'Форма 1'!$H454*VLOOKUP('Форма 1'!$F454,'Придельники до 2021'!$B$4:$X$28,'Форма 1'!Z$8),"")</f>
        <v/>
      </c>
      <c r="J454" s="103" t="str">
        <f>IF(ISNUMBER('Форма 1'!AA454),'Форма 1'!$H454*VLOOKUP('Форма 1'!$F454,'Придельники до 2021'!$B$4:$X$28,'Форма 1'!AA$8),"")</f>
        <v/>
      </c>
      <c r="K454" s="90"/>
      <c r="L454" s="87"/>
      <c r="M454" s="103">
        <f>IF(ISNUMBER('Форма 1'!AD454),'Форма 1'!$H454*VLOOKUP('Форма 1'!$F454,'Придельники до 2021'!$B$4:$X$28,'Форма 1'!AD$8),"")</f>
        <v>12265649.208000001</v>
      </c>
      <c r="N454" s="103" t="str">
        <f>IF(ISBLANK('Форма 1'!$AE454),"",IF('Форма 1'!$AE454=1,'Форма 1'!$H454*VLOOKUP('Форма 1'!$F454,'Придельники до 2021'!$B$4:$X$28,'Форма 1'!$AE$8,0),IF('Форма 1'!$AE454=2,'Форма 1'!$H454*VLOOKUP('Форма 1'!$F454,'Придельники до 2021'!$B$4:$X$28,13,0),IF('Форма 1'!$AE454=3,'Форма 1'!$H454*VLOOKUP('Форма 1'!$F454,'Придельники до 2021'!$B$4:$X$28,12,0)))))</f>
        <v/>
      </c>
      <c r="O454" s="103" t="str">
        <f>IF(ISNUMBER('Форма 1'!AF454),'Форма 1'!$H454*VLOOKUP('Форма 1'!$F454,'Придельники до 2021'!$B$4:$X$28,'Форма 1'!AF$8),"")</f>
        <v/>
      </c>
      <c r="P454" s="87"/>
      <c r="Q454" s="103" t="str">
        <f>IF(ISNUMBER('Форма 1'!AH454),'Форма 1'!$H454*VLOOKUP('Форма 1'!$F454,'Придельники до 2021'!$B$4:$X$28,'Форма 1'!AH$8),"")</f>
        <v/>
      </c>
      <c r="R454" s="103" t="str">
        <f>IF(ISNUMBER('Форма 1'!AI454),'Форма 1'!$H454*VLOOKUP('Форма 1'!$F454,'Придельники до 2021'!$B$4:$X$28,'Форма 1'!AI$8),"")</f>
        <v/>
      </c>
      <c r="S454" s="103" t="str">
        <f>IF(ISNUMBER('Форма 1'!AJ454),'Форма 1'!$H454*VLOOKUP('Форма 1'!$F454,'Придельники до 2021'!$B$4:$X$28,'Форма 1'!AJ$8),"")</f>
        <v/>
      </c>
      <c r="T454" s="87"/>
    </row>
    <row r="455" spans="1:20">
      <c r="A455" s="188">
        <f t="shared" si="35"/>
        <v>253</v>
      </c>
      <c r="B455" s="189" t="s">
        <v>574</v>
      </c>
      <c r="C455" s="99">
        <f t="shared" si="34"/>
        <v>1021044.5429999999</v>
      </c>
      <c r="D455" s="103" t="str">
        <f>IF(ISNUMBER('Форма 1'!U455),'Форма 1'!$H455*VLOOKUP('Форма 1'!$F455,'Придельники до 2021'!$B$4:$X$28,'Форма 1'!U$8),"")</f>
        <v/>
      </c>
      <c r="E455" s="103" t="str">
        <f>IF(ISNUMBER('Форма 1'!V455),'Форма 1'!$H455*VLOOKUP('Форма 1'!$F455,'Придельники до 2021'!$B$4:$X$28,'Форма 1'!V$8),"")</f>
        <v/>
      </c>
      <c r="F455" s="103" t="str">
        <f>IF(ISNUMBER('Форма 1'!W455),'Форма 1'!$H455*VLOOKUP('Форма 1'!$F455,'Придельники до 2021'!$B$4:$X$28,'Форма 1'!W$8),"")</f>
        <v/>
      </c>
      <c r="G455" s="103" t="str">
        <f>IF(ISNUMBER('Форма 1'!X455),'Форма 1'!$H455*VLOOKUP('Форма 1'!$F455,'Придельники до 2021'!$B$4:$X$28,'Форма 1'!X$8),"")</f>
        <v/>
      </c>
      <c r="H455" s="103" t="str">
        <f>IF(ISNUMBER('Форма 1'!Y455),'Форма 1'!$H455*VLOOKUP('Форма 1'!$F455,'Придельники до 2021'!$B$4:$X$28,'Форма 1'!Y$8),"")</f>
        <v/>
      </c>
      <c r="I455" s="103" t="str">
        <f>IF(ISNUMBER('Форма 1'!Z455),'Форма 1'!$H455*VLOOKUP('Форма 1'!$F455,'Придельники до 2021'!$B$4:$X$28,'Форма 1'!Z$8),"")</f>
        <v/>
      </c>
      <c r="J455" s="103" t="str">
        <f>IF(ISNUMBER('Форма 1'!AA455),'Форма 1'!$H455*VLOOKUP('Форма 1'!$F455,'Придельники до 2021'!$B$4:$X$28,'Форма 1'!AA$8),"")</f>
        <v/>
      </c>
      <c r="K455" s="90"/>
      <c r="L455" s="87"/>
      <c r="M455" s="103">
        <f>IF(ISNUMBER('Форма 1'!AD455),'Форма 1'!$H455*VLOOKUP('Форма 1'!$F455,'Придельники до 2021'!$B$4:$X$28,'Форма 1'!AD$8),"")</f>
        <v>1021044.5429999999</v>
      </c>
      <c r="N455" s="103" t="str">
        <f>IF(ISBLANK('Форма 1'!$AE455),"",IF('Форма 1'!$AE455=1,'Форма 1'!$H455*VLOOKUP('Форма 1'!$F455,'Придельники до 2021'!$B$4:$X$28,'Форма 1'!$AE$8,0),IF('Форма 1'!$AE455=2,'Форма 1'!$H455*VLOOKUP('Форма 1'!$F455,'Придельники до 2021'!$B$4:$X$28,13,0),IF('Форма 1'!$AE455=3,'Форма 1'!$H455*VLOOKUP('Форма 1'!$F455,'Придельники до 2021'!$B$4:$X$28,12,0)))))</f>
        <v/>
      </c>
      <c r="O455" s="103" t="str">
        <f>IF(ISNUMBER('Форма 1'!AF455),'Форма 1'!$H455*VLOOKUP('Форма 1'!$F455,'Придельники до 2021'!$B$4:$X$28,'Форма 1'!AF$8),"")</f>
        <v/>
      </c>
      <c r="P455" s="87"/>
      <c r="Q455" s="103" t="str">
        <f>IF(ISNUMBER('Форма 1'!AH455),'Форма 1'!$H455*VLOOKUP('Форма 1'!$F455,'Придельники до 2021'!$B$4:$X$28,'Форма 1'!AH$8),"")</f>
        <v/>
      </c>
      <c r="R455" s="103" t="str">
        <f>IF(ISNUMBER('Форма 1'!AI455),'Форма 1'!$H455*VLOOKUP('Форма 1'!$F455,'Придельники до 2021'!$B$4:$X$28,'Форма 1'!AI$8),"")</f>
        <v/>
      </c>
      <c r="S455" s="103" t="str">
        <f>IF(ISNUMBER('Форма 1'!AJ455),'Форма 1'!$H455*VLOOKUP('Форма 1'!$F455,'Придельники до 2021'!$B$4:$X$28,'Форма 1'!AJ$8),"")</f>
        <v/>
      </c>
      <c r="T455" s="87"/>
    </row>
    <row r="456" spans="1:20">
      <c r="A456" s="188">
        <f t="shared" si="35"/>
        <v>254</v>
      </c>
      <c r="B456" s="189" t="s">
        <v>575</v>
      </c>
      <c r="C456" s="99">
        <f t="shared" si="34"/>
        <v>10979248.628</v>
      </c>
      <c r="D456" s="103" t="str">
        <f>IF(ISNUMBER('Форма 1'!U456),'Форма 1'!$H456*VLOOKUP('Форма 1'!$F456,'Придельники до 2021'!$B$4:$X$28,'Форма 1'!U$8),"")</f>
        <v/>
      </c>
      <c r="E456" s="103" t="str">
        <f>IF(ISNUMBER('Форма 1'!V456),'Форма 1'!$H456*VLOOKUP('Форма 1'!$F456,'Придельники до 2021'!$B$4:$X$28,'Форма 1'!V$8),"")</f>
        <v/>
      </c>
      <c r="F456" s="103" t="str">
        <f>IF(ISNUMBER('Форма 1'!W456),'Форма 1'!$H456*VLOOKUP('Форма 1'!$F456,'Придельники до 2021'!$B$4:$X$28,'Форма 1'!W$8),"")</f>
        <v/>
      </c>
      <c r="G456" s="103" t="str">
        <f>IF(ISNUMBER('Форма 1'!X456),'Форма 1'!$H456*VLOOKUP('Форма 1'!$F456,'Придельники до 2021'!$B$4:$X$28,'Форма 1'!X$8),"")</f>
        <v/>
      </c>
      <c r="H456" s="103" t="str">
        <f>IF(ISNUMBER('Форма 1'!Y456),'Форма 1'!$H456*VLOOKUP('Форма 1'!$F456,'Придельники до 2021'!$B$4:$X$28,'Форма 1'!Y$8),"")</f>
        <v/>
      </c>
      <c r="I456" s="103" t="str">
        <f>IF(ISNUMBER('Форма 1'!Z456),'Форма 1'!$H456*VLOOKUP('Форма 1'!$F456,'Придельники до 2021'!$B$4:$X$28,'Форма 1'!Z$8),"")</f>
        <v/>
      </c>
      <c r="J456" s="103" t="str">
        <f>IF(ISNUMBER('Форма 1'!AA456),'Форма 1'!$H456*VLOOKUP('Форма 1'!$F456,'Придельники до 2021'!$B$4:$X$28,'Форма 1'!AA$8),"")</f>
        <v/>
      </c>
      <c r="K456" s="90"/>
      <c r="L456" s="87"/>
      <c r="M456" s="103">
        <f>IF(ISNUMBER('Форма 1'!AD456),'Форма 1'!$H456*VLOOKUP('Форма 1'!$F456,'Придельники до 2021'!$B$4:$X$28,'Форма 1'!AD$8),"")</f>
        <v>10979248.628</v>
      </c>
      <c r="N456" s="103" t="str">
        <f>IF(ISBLANK('Форма 1'!$AE456),"",IF('Форма 1'!$AE456=1,'Форма 1'!$H456*VLOOKUP('Форма 1'!$F456,'Придельники до 2021'!$B$4:$X$28,'Форма 1'!$AE$8,0),IF('Форма 1'!$AE456=2,'Форма 1'!$H456*VLOOKUP('Форма 1'!$F456,'Придельники до 2021'!$B$4:$X$28,13,0),IF('Форма 1'!$AE456=3,'Форма 1'!$H456*VLOOKUP('Форма 1'!$F456,'Придельники до 2021'!$B$4:$X$28,12,0)))))</f>
        <v/>
      </c>
      <c r="O456" s="103" t="str">
        <f>IF(ISNUMBER('Форма 1'!AF456),'Форма 1'!$H456*VLOOKUP('Форма 1'!$F456,'Придельники до 2021'!$B$4:$X$28,'Форма 1'!AF$8),"")</f>
        <v/>
      </c>
      <c r="P456" s="87"/>
      <c r="Q456" s="103" t="str">
        <f>IF(ISNUMBER('Форма 1'!AH456),'Форма 1'!$H456*VLOOKUP('Форма 1'!$F456,'Придельники до 2021'!$B$4:$X$28,'Форма 1'!AH$8),"")</f>
        <v/>
      </c>
      <c r="R456" s="103" t="str">
        <f>IF(ISNUMBER('Форма 1'!AI456),'Форма 1'!$H456*VLOOKUP('Форма 1'!$F456,'Придельники до 2021'!$B$4:$X$28,'Форма 1'!AI$8),"")</f>
        <v/>
      </c>
      <c r="S456" s="103" t="str">
        <f>IF(ISNUMBER('Форма 1'!AJ456),'Форма 1'!$H456*VLOOKUP('Форма 1'!$F456,'Придельники до 2021'!$B$4:$X$28,'Форма 1'!AJ$8),"")</f>
        <v/>
      </c>
      <c r="T456" s="87"/>
    </row>
    <row r="457" spans="1:20">
      <c r="A457" s="188">
        <f t="shared" si="35"/>
        <v>255</v>
      </c>
      <c r="B457" s="189" t="s">
        <v>576</v>
      </c>
      <c r="C457" s="99">
        <f t="shared" si="34"/>
        <v>11597417.558</v>
      </c>
      <c r="D457" s="103" t="str">
        <f>IF(ISNUMBER('Форма 1'!U457),'Форма 1'!$H457*VLOOKUP('Форма 1'!$F457,'Придельники до 2021'!$B$4:$X$28,'Форма 1'!U$8),"")</f>
        <v/>
      </c>
      <c r="E457" s="103" t="str">
        <f>IF(ISNUMBER('Форма 1'!V457),'Форма 1'!$H457*VLOOKUP('Форма 1'!$F457,'Придельники до 2021'!$B$4:$X$28,'Форма 1'!V$8),"")</f>
        <v/>
      </c>
      <c r="F457" s="103" t="str">
        <f>IF(ISNUMBER('Форма 1'!W457),'Форма 1'!$H457*VLOOKUP('Форма 1'!$F457,'Придельники до 2021'!$B$4:$X$28,'Форма 1'!W$8),"")</f>
        <v/>
      </c>
      <c r="G457" s="103" t="str">
        <f>IF(ISNUMBER('Форма 1'!X457),'Форма 1'!$H457*VLOOKUP('Форма 1'!$F457,'Придельники до 2021'!$B$4:$X$28,'Форма 1'!X$8),"")</f>
        <v/>
      </c>
      <c r="H457" s="103" t="str">
        <f>IF(ISNUMBER('Форма 1'!Y457),'Форма 1'!$H457*VLOOKUP('Форма 1'!$F457,'Придельники до 2021'!$B$4:$X$28,'Форма 1'!Y$8),"")</f>
        <v/>
      </c>
      <c r="I457" s="103" t="str">
        <f>IF(ISNUMBER('Форма 1'!Z457),'Форма 1'!$H457*VLOOKUP('Форма 1'!$F457,'Придельники до 2021'!$B$4:$X$28,'Форма 1'!Z$8),"")</f>
        <v/>
      </c>
      <c r="J457" s="103" t="str">
        <f>IF(ISNUMBER('Форма 1'!AA457),'Форма 1'!$H457*VLOOKUP('Форма 1'!$F457,'Придельники до 2021'!$B$4:$X$28,'Форма 1'!AA$8),"")</f>
        <v/>
      </c>
      <c r="K457" s="90"/>
      <c r="L457" s="87"/>
      <c r="M457" s="103">
        <f>IF(ISNUMBER('Форма 1'!AD457),'Форма 1'!$H457*VLOOKUP('Форма 1'!$F457,'Придельники до 2021'!$B$4:$X$28,'Форма 1'!AD$8),"")</f>
        <v>11597417.558</v>
      </c>
      <c r="N457" s="103" t="str">
        <f>IF(ISBLANK('Форма 1'!$AE457),"",IF('Форма 1'!$AE457=1,'Форма 1'!$H457*VLOOKUP('Форма 1'!$F457,'Придельники до 2021'!$B$4:$X$28,'Форма 1'!$AE$8,0),IF('Форма 1'!$AE457=2,'Форма 1'!$H457*VLOOKUP('Форма 1'!$F457,'Придельники до 2021'!$B$4:$X$28,13,0),IF('Форма 1'!$AE457=3,'Форма 1'!$H457*VLOOKUP('Форма 1'!$F457,'Придельники до 2021'!$B$4:$X$28,12,0)))))</f>
        <v/>
      </c>
      <c r="O457" s="103" t="str">
        <f>IF(ISNUMBER('Форма 1'!AF457),'Форма 1'!$H457*VLOOKUP('Форма 1'!$F457,'Придельники до 2021'!$B$4:$X$28,'Форма 1'!AF$8),"")</f>
        <v/>
      </c>
      <c r="P457" s="87"/>
      <c r="Q457" s="103" t="str">
        <f>IF(ISNUMBER('Форма 1'!AH457),'Форма 1'!$H457*VLOOKUP('Форма 1'!$F457,'Придельники до 2021'!$B$4:$X$28,'Форма 1'!AH$8),"")</f>
        <v/>
      </c>
      <c r="R457" s="103" t="str">
        <f>IF(ISNUMBER('Форма 1'!AI457),'Форма 1'!$H457*VLOOKUP('Форма 1'!$F457,'Придельники до 2021'!$B$4:$X$28,'Форма 1'!AI$8),"")</f>
        <v/>
      </c>
      <c r="S457" s="103" t="str">
        <f>IF(ISNUMBER('Форма 1'!AJ457),'Форма 1'!$H457*VLOOKUP('Форма 1'!$F457,'Придельники до 2021'!$B$4:$X$28,'Форма 1'!AJ$8),"")</f>
        <v/>
      </c>
      <c r="T457" s="87"/>
    </row>
    <row r="458" spans="1:20">
      <c r="A458" s="188">
        <f t="shared" si="35"/>
        <v>256</v>
      </c>
      <c r="B458" s="189" t="s">
        <v>577</v>
      </c>
      <c r="C458" s="99">
        <f t="shared" si="34"/>
        <v>11597417.558</v>
      </c>
      <c r="D458" s="103" t="str">
        <f>IF(ISNUMBER('Форма 1'!U458),'Форма 1'!$H458*VLOOKUP('Форма 1'!$F458,'Придельники до 2021'!$B$4:$X$28,'Форма 1'!U$8),"")</f>
        <v/>
      </c>
      <c r="E458" s="103" t="str">
        <f>IF(ISNUMBER('Форма 1'!V458),'Форма 1'!$H458*VLOOKUP('Форма 1'!$F458,'Придельники до 2021'!$B$4:$X$28,'Форма 1'!V$8),"")</f>
        <v/>
      </c>
      <c r="F458" s="103" t="str">
        <f>IF(ISNUMBER('Форма 1'!W458),'Форма 1'!$H458*VLOOKUP('Форма 1'!$F458,'Придельники до 2021'!$B$4:$X$28,'Форма 1'!W$8),"")</f>
        <v/>
      </c>
      <c r="G458" s="103" t="str">
        <f>IF(ISNUMBER('Форма 1'!X458),'Форма 1'!$H458*VLOOKUP('Форма 1'!$F458,'Придельники до 2021'!$B$4:$X$28,'Форма 1'!X$8),"")</f>
        <v/>
      </c>
      <c r="H458" s="103" t="str">
        <f>IF(ISNUMBER('Форма 1'!Y458),'Форма 1'!$H458*VLOOKUP('Форма 1'!$F458,'Придельники до 2021'!$B$4:$X$28,'Форма 1'!Y$8),"")</f>
        <v/>
      </c>
      <c r="I458" s="103" t="str">
        <f>IF(ISNUMBER('Форма 1'!Z458),'Форма 1'!$H458*VLOOKUP('Форма 1'!$F458,'Придельники до 2021'!$B$4:$X$28,'Форма 1'!Z$8),"")</f>
        <v/>
      </c>
      <c r="J458" s="103" t="str">
        <f>IF(ISNUMBER('Форма 1'!AA458),'Форма 1'!$H458*VLOOKUP('Форма 1'!$F458,'Придельники до 2021'!$B$4:$X$28,'Форма 1'!AA$8),"")</f>
        <v/>
      </c>
      <c r="K458" s="90"/>
      <c r="L458" s="87"/>
      <c r="M458" s="103">
        <f>IF(ISNUMBER('Форма 1'!AD458),'Форма 1'!$H458*VLOOKUP('Форма 1'!$F458,'Придельники до 2021'!$B$4:$X$28,'Форма 1'!AD$8),"")</f>
        <v>11597417.558</v>
      </c>
      <c r="N458" s="103" t="str">
        <f>IF(ISBLANK('Форма 1'!$AE458),"",IF('Форма 1'!$AE458=1,'Форма 1'!$H458*VLOOKUP('Форма 1'!$F458,'Придельники до 2021'!$B$4:$X$28,'Форма 1'!$AE$8,0),IF('Форма 1'!$AE458=2,'Форма 1'!$H458*VLOOKUP('Форма 1'!$F458,'Придельники до 2021'!$B$4:$X$28,13,0),IF('Форма 1'!$AE458=3,'Форма 1'!$H458*VLOOKUP('Форма 1'!$F458,'Придельники до 2021'!$B$4:$X$28,12,0)))))</f>
        <v/>
      </c>
      <c r="O458" s="103" t="str">
        <f>IF(ISNUMBER('Форма 1'!AF458),'Форма 1'!$H458*VLOOKUP('Форма 1'!$F458,'Придельники до 2021'!$B$4:$X$28,'Форма 1'!AF$8),"")</f>
        <v/>
      </c>
      <c r="P458" s="87"/>
      <c r="Q458" s="103" t="str">
        <f>IF(ISNUMBER('Форма 1'!AH458),'Форма 1'!$H458*VLOOKUP('Форма 1'!$F458,'Придельники до 2021'!$B$4:$X$28,'Форма 1'!AH$8),"")</f>
        <v/>
      </c>
      <c r="R458" s="103" t="str">
        <f>IF(ISNUMBER('Форма 1'!AI458),'Форма 1'!$H458*VLOOKUP('Форма 1'!$F458,'Придельники до 2021'!$B$4:$X$28,'Форма 1'!AI$8),"")</f>
        <v/>
      </c>
      <c r="S458" s="103" t="str">
        <f>IF(ISNUMBER('Форма 1'!AJ458),'Форма 1'!$H458*VLOOKUP('Форма 1'!$F458,'Придельники до 2021'!$B$4:$X$28,'Форма 1'!AJ$8),"")</f>
        <v/>
      </c>
      <c r="T458" s="87"/>
    </row>
    <row r="459" spans="1:20">
      <c r="A459" s="188">
        <f t="shared" si="35"/>
        <v>257</v>
      </c>
      <c r="B459" s="189" t="s">
        <v>578</v>
      </c>
      <c r="C459" s="99">
        <f t="shared" si="34"/>
        <v>5345293.0319999997</v>
      </c>
      <c r="D459" s="103" t="str">
        <f>IF(ISNUMBER('Форма 1'!U459),'Форма 1'!$H459*VLOOKUP('Форма 1'!$F459,'Придельники до 2021'!$B$4:$X$28,'Форма 1'!U$8),"")</f>
        <v/>
      </c>
      <c r="E459" s="103" t="str">
        <f>IF(ISNUMBER('Форма 1'!V459),'Форма 1'!$H459*VLOOKUP('Форма 1'!$F459,'Придельники до 2021'!$B$4:$X$28,'Форма 1'!V$8),"")</f>
        <v/>
      </c>
      <c r="F459" s="103" t="str">
        <f>IF(ISNUMBER('Форма 1'!W459),'Форма 1'!$H459*VLOOKUP('Форма 1'!$F459,'Придельники до 2021'!$B$4:$X$28,'Форма 1'!W$8),"")</f>
        <v/>
      </c>
      <c r="G459" s="103" t="str">
        <f>IF(ISNUMBER('Форма 1'!X459),'Форма 1'!$H459*VLOOKUP('Форма 1'!$F459,'Придельники до 2021'!$B$4:$X$28,'Форма 1'!X$8),"")</f>
        <v/>
      </c>
      <c r="H459" s="103" t="str">
        <f>IF(ISNUMBER('Форма 1'!Y459),'Форма 1'!$H459*VLOOKUP('Форма 1'!$F459,'Придельники до 2021'!$B$4:$X$28,'Форма 1'!Y$8),"")</f>
        <v/>
      </c>
      <c r="I459" s="103" t="str">
        <f>IF(ISNUMBER('Форма 1'!Z459),'Форма 1'!$H459*VLOOKUP('Форма 1'!$F459,'Придельники до 2021'!$B$4:$X$28,'Форма 1'!Z$8),"")</f>
        <v/>
      </c>
      <c r="J459" s="103" t="str">
        <f>IF(ISNUMBER('Форма 1'!AA459),'Форма 1'!$H459*VLOOKUP('Форма 1'!$F459,'Придельники до 2021'!$B$4:$X$28,'Форма 1'!AA$8),"")</f>
        <v/>
      </c>
      <c r="K459" s="90"/>
      <c r="L459" s="87"/>
      <c r="M459" s="103">
        <f>IF(ISNUMBER('Форма 1'!AD459),'Форма 1'!$H459*VLOOKUP('Форма 1'!$F459,'Придельники до 2021'!$B$4:$X$28,'Форма 1'!AD$8),"")</f>
        <v>5345293.0319999997</v>
      </c>
      <c r="N459" s="103" t="str">
        <f>IF(ISBLANK('Форма 1'!$AE459),"",IF('Форма 1'!$AE459=1,'Форма 1'!$H459*VLOOKUP('Форма 1'!$F459,'Придельники до 2021'!$B$4:$X$28,'Форма 1'!$AE$8,0),IF('Форма 1'!$AE459=2,'Форма 1'!$H459*VLOOKUP('Форма 1'!$F459,'Придельники до 2021'!$B$4:$X$28,13,0),IF('Форма 1'!$AE459=3,'Форма 1'!$H459*VLOOKUP('Форма 1'!$F459,'Придельники до 2021'!$B$4:$X$28,12,0)))))</f>
        <v/>
      </c>
      <c r="O459" s="103" t="str">
        <f>IF(ISNUMBER('Форма 1'!AF459),'Форма 1'!$H459*VLOOKUP('Форма 1'!$F459,'Придельники до 2021'!$B$4:$X$28,'Форма 1'!AF$8),"")</f>
        <v/>
      </c>
      <c r="P459" s="87"/>
      <c r="Q459" s="103" t="str">
        <f>IF(ISNUMBER('Форма 1'!AH459),'Форма 1'!$H459*VLOOKUP('Форма 1'!$F459,'Придельники до 2021'!$B$4:$X$28,'Форма 1'!AH$8),"")</f>
        <v/>
      </c>
      <c r="R459" s="103" t="str">
        <f>IF(ISNUMBER('Форма 1'!AI459),'Форма 1'!$H459*VLOOKUP('Форма 1'!$F459,'Придельники до 2021'!$B$4:$X$28,'Форма 1'!AI$8),"")</f>
        <v/>
      </c>
      <c r="S459" s="103" t="str">
        <f>IF(ISNUMBER('Форма 1'!AJ459),'Форма 1'!$H459*VLOOKUP('Форма 1'!$F459,'Придельники до 2021'!$B$4:$X$28,'Форма 1'!AJ$8),"")</f>
        <v/>
      </c>
      <c r="T459" s="87"/>
    </row>
    <row r="460" spans="1:20">
      <c r="A460" s="188">
        <f t="shared" si="35"/>
        <v>258</v>
      </c>
      <c r="B460" s="189" t="s">
        <v>579</v>
      </c>
      <c r="C460" s="99">
        <f t="shared" si="34"/>
        <v>4481466</v>
      </c>
      <c r="D460" s="103" t="str">
        <f>IF(ISNUMBER('Форма 1'!U460),'Форма 1'!$H460*VLOOKUP('Форма 1'!$F460,'Придельники до 2021'!$B$4:$X$28,'Форма 1'!U$8),"")</f>
        <v/>
      </c>
      <c r="E460" s="103" t="str">
        <f>IF(ISNUMBER('Форма 1'!V460),'Форма 1'!$H460*VLOOKUP('Форма 1'!$F460,'Придельники до 2021'!$B$4:$X$28,'Форма 1'!V$8),"")</f>
        <v/>
      </c>
      <c r="F460" s="103" t="str">
        <f>IF(ISNUMBER('Форма 1'!W460),'Форма 1'!$H460*VLOOKUP('Форма 1'!$F460,'Придельники до 2021'!$B$4:$X$28,'Форма 1'!W$8),"")</f>
        <v/>
      </c>
      <c r="G460" s="103" t="str">
        <f>IF(ISNUMBER('Форма 1'!X460),'Форма 1'!$H460*VLOOKUP('Форма 1'!$F460,'Придельники до 2021'!$B$4:$X$28,'Форма 1'!X$8),"")</f>
        <v/>
      </c>
      <c r="H460" s="103" t="str">
        <f>IF(ISNUMBER('Форма 1'!Y460),'Форма 1'!$H460*VLOOKUP('Форма 1'!$F460,'Придельники до 2021'!$B$4:$X$28,'Форма 1'!Y$8),"")</f>
        <v/>
      </c>
      <c r="I460" s="103" t="str">
        <f>IF(ISNUMBER('Форма 1'!Z460),'Форма 1'!$H460*VLOOKUP('Форма 1'!$F460,'Придельники до 2021'!$B$4:$X$28,'Форма 1'!Z$8),"")</f>
        <v/>
      </c>
      <c r="J460" s="103" t="str">
        <f>IF(ISNUMBER('Форма 1'!AA460),'Форма 1'!$H460*VLOOKUP('Форма 1'!$F460,'Придельники до 2021'!$B$4:$X$28,'Форма 1'!AA$8),"")</f>
        <v/>
      </c>
      <c r="K460" s="90">
        <v>2</v>
      </c>
      <c r="L460" s="87">
        <v>4481466</v>
      </c>
      <c r="M460" s="103" t="str">
        <f>IF(ISNUMBER('Форма 1'!AD460),'Форма 1'!$H460*VLOOKUP('Форма 1'!$F460,'Придельники до 2021'!$B$4:$X$28,'Форма 1'!AD$8),"")</f>
        <v/>
      </c>
      <c r="N460" s="103" t="str">
        <f>IF(ISBLANK('Форма 1'!$AE460),"",IF('Форма 1'!$AE460=1,'Форма 1'!$H460*VLOOKUP('Форма 1'!$F460,'Придельники до 2021'!$B$4:$X$28,'Форма 1'!$AE$8,0),IF('Форма 1'!$AE460=2,'Форма 1'!$H460*VLOOKUP('Форма 1'!$F460,'Придельники до 2021'!$B$4:$X$28,13,0),IF('Форма 1'!$AE460=3,'Форма 1'!$H460*VLOOKUP('Форма 1'!$F460,'Придельники до 2021'!$B$4:$X$28,12,0)))))</f>
        <v/>
      </c>
      <c r="O460" s="103" t="str">
        <f>IF(ISNUMBER('Форма 1'!AF460),'Форма 1'!$H460*VLOOKUP('Форма 1'!$F460,'Придельники до 2021'!$B$4:$X$28,'Форма 1'!AF$8),"")</f>
        <v/>
      </c>
      <c r="P460" s="87"/>
      <c r="Q460" s="103" t="str">
        <f>IF(ISNUMBER('Форма 1'!AH460),'Форма 1'!$H460*VLOOKUP('Форма 1'!$F460,'Придельники до 2021'!$B$4:$X$28,'Форма 1'!AH$8),"")</f>
        <v/>
      </c>
      <c r="R460" s="103" t="str">
        <f>IF(ISNUMBER('Форма 1'!AI460),'Форма 1'!$H460*VLOOKUP('Форма 1'!$F460,'Придельники до 2021'!$B$4:$X$28,'Форма 1'!AI$8),"")</f>
        <v/>
      </c>
      <c r="S460" s="103" t="str">
        <f>IF(ISNUMBER('Форма 1'!AJ460),'Форма 1'!$H460*VLOOKUP('Форма 1'!$F460,'Придельники до 2021'!$B$4:$X$28,'Форма 1'!AJ$8),"")</f>
        <v/>
      </c>
      <c r="T460" s="87"/>
    </row>
    <row r="461" spans="1:20">
      <c r="A461" s="188">
        <f t="shared" si="35"/>
        <v>259</v>
      </c>
      <c r="B461" s="189" t="s">
        <v>580</v>
      </c>
      <c r="C461" s="99">
        <f t="shared" si="34"/>
        <v>4738584.591</v>
      </c>
      <c r="D461" s="103" t="str">
        <f>IF(ISNUMBER('Форма 1'!U461),'Форма 1'!$H461*VLOOKUP('Форма 1'!$F461,'Придельники до 2021'!$B$4:$X$28,'Форма 1'!U$8),"")</f>
        <v/>
      </c>
      <c r="E461" s="103" t="str">
        <f>IF(ISNUMBER('Форма 1'!V461),'Форма 1'!$H461*VLOOKUP('Форма 1'!$F461,'Придельники до 2021'!$B$4:$X$28,'Форма 1'!V$8),"")</f>
        <v/>
      </c>
      <c r="F461" s="103" t="str">
        <f>IF(ISNUMBER('Форма 1'!W461),'Форма 1'!$H461*VLOOKUP('Форма 1'!$F461,'Придельники до 2021'!$B$4:$X$28,'Форма 1'!W$8),"")</f>
        <v/>
      </c>
      <c r="G461" s="103" t="str">
        <f>IF(ISNUMBER('Форма 1'!X461),'Форма 1'!$H461*VLOOKUP('Форма 1'!$F461,'Придельники до 2021'!$B$4:$X$28,'Форма 1'!X$8),"")</f>
        <v/>
      </c>
      <c r="H461" s="103" t="str">
        <f>IF(ISNUMBER('Форма 1'!Y461),'Форма 1'!$H461*VLOOKUP('Форма 1'!$F461,'Придельники до 2021'!$B$4:$X$28,'Форма 1'!Y$8),"")</f>
        <v/>
      </c>
      <c r="I461" s="103" t="str">
        <f>IF(ISNUMBER('Форма 1'!Z461),'Форма 1'!$H461*VLOOKUP('Форма 1'!$F461,'Придельники до 2021'!$B$4:$X$28,'Форма 1'!Z$8),"")</f>
        <v/>
      </c>
      <c r="J461" s="103" t="str">
        <f>IF(ISNUMBER('Форма 1'!AA461),'Форма 1'!$H461*VLOOKUP('Форма 1'!$F461,'Придельники до 2021'!$B$4:$X$28,'Форма 1'!AA$8),"")</f>
        <v/>
      </c>
      <c r="K461" s="90"/>
      <c r="L461" s="87"/>
      <c r="M461" s="103">
        <f>IF(ISNUMBER('Форма 1'!AD461),'Форма 1'!$H461*VLOOKUP('Форма 1'!$F461,'Придельники до 2021'!$B$4:$X$28,'Форма 1'!AD$8),"")</f>
        <v>4738584.591</v>
      </c>
      <c r="N461" s="103" t="str">
        <f>IF(ISBLANK('Форма 1'!$AE461),"",IF('Форма 1'!$AE461=1,'Форма 1'!$H461*VLOOKUP('Форма 1'!$F461,'Придельники до 2021'!$B$4:$X$28,'Форма 1'!$AE$8,0),IF('Форма 1'!$AE461=2,'Форма 1'!$H461*VLOOKUP('Форма 1'!$F461,'Придельники до 2021'!$B$4:$X$28,13,0),IF('Форма 1'!$AE461=3,'Форма 1'!$H461*VLOOKUP('Форма 1'!$F461,'Придельники до 2021'!$B$4:$X$28,12,0)))))</f>
        <v/>
      </c>
      <c r="O461" s="103" t="str">
        <f>IF(ISNUMBER('Форма 1'!AF461),'Форма 1'!$H461*VLOOKUP('Форма 1'!$F461,'Придельники до 2021'!$B$4:$X$28,'Форма 1'!AF$8),"")</f>
        <v/>
      </c>
      <c r="P461" s="87"/>
      <c r="Q461" s="103" t="str">
        <f>IF(ISNUMBER('Форма 1'!AH461),'Форма 1'!$H461*VLOOKUP('Форма 1'!$F461,'Придельники до 2021'!$B$4:$X$28,'Форма 1'!AH$8),"")</f>
        <v/>
      </c>
      <c r="R461" s="103" t="str">
        <f>IF(ISNUMBER('Форма 1'!AI461),'Форма 1'!$H461*VLOOKUP('Форма 1'!$F461,'Придельники до 2021'!$B$4:$X$28,'Форма 1'!AI$8),"")</f>
        <v/>
      </c>
      <c r="S461" s="103" t="str">
        <f>IF(ISNUMBER('Форма 1'!AJ461),'Форма 1'!$H461*VLOOKUP('Форма 1'!$F461,'Придельники до 2021'!$B$4:$X$28,'Форма 1'!AJ$8),"")</f>
        <v/>
      </c>
      <c r="T461" s="87"/>
    </row>
    <row r="462" spans="1:20">
      <c r="A462" s="188">
        <f t="shared" si="35"/>
        <v>260</v>
      </c>
      <c r="B462" s="189" t="s">
        <v>581</v>
      </c>
      <c r="C462" s="99">
        <f t="shared" si="34"/>
        <v>1941445.9680000001</v>
      </c>
      <c r="D462" s="103">
        <f>IF(ISNUMBER('Форма 1'!U462),'Форма 1'!$H462*VLOOKUP('Форма 1'!$F462,'Придельники до 2021'!$B$4:$X$28,'Форма 1'!U$8),"")</f>
        <v>1941445.9680000001</v>
      </c>
      <c r="E462" s="103" t="str">
        <f>IF(ISNUMBER('Форма 1'!V462),'Форма 1'!$H462*VLOOKUP('Форма 1'!$F462,'Придельники до 2021'!$B$4:$X$28,'Форма 1'!V$8),"")</f>
        <v/>
      </c>
      <c r="F462" s="103" t="str">
        <f>IF(ISNUMBER('Форма 1'!W462),'Форма 1'!$H462*VLOOKUP('Форма 1'!$F462,'Придельники до 2021'!$B$4:$X$28,'Форма 1'!W$8),"")</f>
        <v/>
      </c>
      <c r="G462" s="103" t="str">
        <f>IF(ISNUMBER('Форма 1'!X462),'Форма 1'!$H462*VLOOKUP('Форма 1'!$F462,'Придельники до 2021'!$B$4:$X$28,'Форма 1'!X$8),"")</f>
        <v/>
      </c>
      <c r="H462" s="103" t="str">
        <f>IF(ISNUMBER('Форма 1'!Y462),'Форма 1'!$H462*VLOOKUP('Форма 1'!$F462,'Придельники до 2021'!$B$4:$X$28,'Форма 1'!Y$8),"")</f>
        <v/>
      </c>
      <c r="I462" s="103" t="str">
        <f>IF(ISNUMBER('Форма 1'!Z462),'Форма 1'!$H462*VLOOKUP('Форма 1'!$F462,'Придельники до 2021'!$B$4:$X$28,'Форма 1'!Z$8),"")</f>
        <v/>
      </c>
      <c r="J462" s="103" t="str">
        <f>IF(ISNUMBER('Форма 1'!AA462),'Форма 1'!$H462*VLOOKUP('Форма 1'!$F462,'Придельники до 2021'!$B$4:$X$28,'Форма 1'!AA$8),"")</f>
        <v/>
      </c>
      <c r="K462" s="90"/>
      <c r="L462" s="87"/>
      <c r="M462" s="103" t="str">
        <f>IF(ISNUMBER('Форма 1'!AD462),'Форма 1'!$H462*VLOOKUP('Форма 1'!$F462,'Придельники до 2021'!$B$4:$X$28,'Форма 1'!AD$8),"")</f>
        <v/>
      </c>
      <c r="N462" s="103" t="str">
        <f>IF(ISBLANK('Форма 1'!$AE462),"",IF('Форма 1'!$AE462=1,'Форма 1'!$H462*VLOOKUP('Форма 1'!$F462,'Придельники до 2021'!$B$4:$X$28,'Форма 1'!$AE$8,0),IF('Форма 1'!$AE462=2,'Форма 1'!$H462*VLOOKUP('Форма 1'!$F462,'Придельники до 2021'!$B$4:$X$28,13,0),IF('Форма 1'!$AE462=3,'Форма 1'!$H462*VLOOKUP('Форма 1'!$F462,'Придельники до 2021'!$B$4:$X$28,12,0)))))</f>
        <v/>
      </c>
      <c r="O462" s="103" t="str">
        <f>IF(ISNUMBER('Форма 1'!AF462),'Форма 1'!$H462*VLOOKUP('Форма 1'!$F462,'Придельники до 2021'!$B$4:$X$28,'Форма 1'!AF$8),"")</f>
        <v/>
      </c>
      <c r="P462" s="87"/>
      <c r="Q462" s="103" t="str">
        <f>IF(ISNUMBER('Форма 1'!AH462),'Форма 1'!$H462*VLOOKUP('Форма 1'!$F462,'Придельники до 2021'!$B$4:$X$28,'Форма 1'!AH$8),"")</f>
        <v/>
      </c>
      <c r="R462" s="103" t="str">
        <f>IF(ISNUMBER('Форма 1'!AI462),'Форма 1'!$H462*VLOOKUP('Форма 1'!$F462,'Придельники до 2021'!$B$4:$X$28,'Форма 1'!AI$8),"")</f>
        <v/>
      </c>
      <c r="S462" s="103" t="str">
        <f>IF(ISNUMBER('Форма 1'!AJ462),'Форма 1'!$H462*VLOOKUP('Форма 1'!$F462,'Придельники до 2021'!$B$4:$X$28,'Форма 1'!AJ$8),"")</f>
        <v/>
      </c>
      <c r="T462" s="87"/>
    </row>
    <row r="463" spans="1:20">
      <c r="A463" s="188">
        <f t="shared" si="35"/>
        <v>261</v>
      </c>
      <c r="B463" s="189" t="s">
        <v>582</v>
      </c>
      <c r="C463" s="99">
        <f t="shared" si="34"/>
        <v>1547476</v>
      </c>
      <c r="D463" s="103" t="str">
        <f>IF(ISNUMBER('Форма 1'!U463),'Форма 1'!$H463*VLOOKUP('Форма 1'!$F463,'Придельники до 2021'!$B$4:$X$28,'Форма 1'!U$8),"")</f>
        <v/>
      </c>
      <c r="E463" s="103" t="str">
        <f>IF(ISNUMBER('Форма 1'!V463),'Форма 1'!$H463*VLOOKUP('Форма 1'!$F463,'Придельники до 2021'!$B$4:$X$28,'Форма 1'!V$8),"")</f>
        <v/>
      </c>
      <c r="F463" s="103" t="str">
        <f>IF(ISNUMBER('Форма 1'!W463),'Форма 1'!$H463*VLOOKUP('Форма 1'!$F463,'Придельники до 2021'!$B$4:$X$28,'Форма 1'!W$8),"")</f>
        <v/>
      </c>
      <c r="G463" s="103">
        <f>IF(ISNUMBER('Форма 1'!X463),'Форма 1'!$H463*VLOOKUP('Форма 1'!$F463,'Придельники до 2021'!$B$4:$X$28,'Форма 1'!X$8),"")</f>
        <v>1547476</v>
      </c>
      <c r="H463" s="103" t="str">
        <f>IF(ISNUMBER('Форма 1'!Y463),'Форма 1'!$H463*VLOOKUP('Форма 1'!$F463,'Придельники до 2021'!$B$4:$X$28,'Форма 1'!Y$8),"")</f>
        <v/>
      </c>
      <c r="I463" s="103" t="str">
        <f>IF(ISNUMBER('Форма 1'!Z463),'Форма 1'!$H463*VLOOKUP('Форма 1'!$F463,'Придельники до 2021'!$B$4:$X$28,'Форма 1'!Z$8),"")</f>
        <v/>
      </c>
      <c r="J463" s="103" t="str">
        <f>IF(ISNUMBER('Форма 1'!AA463),'Форма 1'!$H463*VLOOKUP('Форма 1'!$F463,'Придельники до 2021'!$B$4:$X$28,'Форма 1'!AA$8),"")</f>
        <v/>
      </c>
      <c r="K463" s="90"/>
      <c r="L463" s="87"/>
      <c r="M463" s="103" t="str">
        <f>IF(ISNUMBER('Форма 1'!AD463),'Форма 1'!$H463*VLOOKUP('Форма 1'!$F463,'Придельники до 2021'!$B$4:$X$28,'Форма 1'!AD$8),"")</f>
        <v/>
      </c>
      <c r="N463" s="103" t="str">
        <f>IF(ISBLANK('Форма 1'!$AE463),"",IF('Форма 1'!$AE463=1,'Форма 1'!$H463*VLOOKUP('Форма 1'!$F463,'Придельники до 2021'!$B$4:$X$28,'Форма 1'!$AE$8,0),IF('Форма 1'!$AE463=2,'Форма 1'!$H463*VLOOKUP('Форма 1'!$F463,'Придельники до 2021'!$B$4:$X$28,13,0),IF('Форма 1'!$AE463=3,'Форма 1'!$H463*VLOOKUP('Форма 1'!$F463,'Придельники до 2021'!$B$4:$X$28,12,0)))))</f>
        <v/>
      </c>
      <c r="O463" s="103" t="str">
        <f>IF(ISNUMBER('Форма 1'!AF463),'Форма 1'!$H463*VLOOKUP('Форма 1'!$F463,'Придельники до 2021'!$B$4:$X$28,'Форма 1'!AF$8),"")</f>
        <v/>
      </c>
      <c r="P463" s="87"/>
      <c r="Q463" s="103" t="str">
        <f>IF(ISNUMBER('Форма 1'!AH463),'Форма 1'!$H463*VLOOKUP('Форма 1'!$F463,'Придельники до 2021'!$B$4:$X$28,'Форма 1'!AH$8),"")</f>
        <v/>
      </c>
      <c r="R463" s="103" t="str">
        <f>IF(ISNUMBER('Форма 1'!AI463),'Форма 1'!$H463*VLOOKUP('Форма 1'!$F463,'Придельники до 2021'!$B$4:$X$28,'Форма 1'!AI$8),"")</f>
        <v/>
      </c>
      <c r="S463" s="103" t="str">
        <f>IF(ISNUMBER('Форма 1'!AJ463),'Форма 1'!$H463*VLOOKUP('Форма 1'!$F463,'Придельники до 2021'!$B$4:$X$28,'Форма 1'!AJ$8),"")</f>
        <v/>
      </c>
      <c r="T463" s="87"/>
    </row>
    <row r="464" spans="1:20">
      <c r="A464" s="188">
        <f t="shared" si="35"/>
        <v>262</v>
      </c>
      <c r="B464" s="189" t="s">
        <v>583</v>
      </c>
      <c r="C464" s="99">
        <f t="shared" si="34"/>
        <v>17313428.48</v>
      </c>
      <c r="D464" s="103">
        <f>IF(ISNUMBER('Форма 1'!U464),'Форма 1'!$H464*VLOOKUP('Форма 1'!$F464,'Придельники с 2022'!$B$4:$X$28,'Форма 1'!U$8),"")</f>
        <v>1937106.08</v>
      </c>
      <c r="E464" s="103">
        <f>IF(ISNUMBER('Форма 1'!V464),'Форма 1'!$H464*VLOOKUP('Форма 1'!$F464,'Придельники с 2022'!$B$4:$X$28,'Форма 1'!V$8),"")</f>
        <v>9273921.9199999999</v>
      </c>
      <c r="F464" s="103" t="str">
        <f>IF(ISNUMBER('Форма 1'!W464),'Форма 1'!$H464*VLOOKUP('Форма 1'!$F464,'Придельники до 2021'!$B$4:$X$28,'Форма 1'!W$8),"")</f>
        <v/>
      </c>
      <c r="G464" s="103">
        <f>IF(ISNUMBER('Форма 1'!X464),'Форма 1'!$H464*VLOOKUP('Форма 1'!$F464,'Придельники до 2021'!$B$4:$X$28,'Форма 1'!X$8),"")</f>
        <v>1211972.8</v>
      </c>
      <c r="H464" s="103">
        <f>IF(ISNUMBER('Форма 1'!Y464),'Форма 1'!$H464*VLOOKUP('Форма 1'!$F464,'Придельники с 2022'!$B$4:$X$28,'Форма 1'!Y$8),"")</f>
        <v>3193032</v>
      </c>
      <c r="I464" s="103">
        <f>IF(ISNUMBER('Форма 1'!Z464),'Форма 1'!$H464*VLOOKUP('Форма 1'!$F464,'Придельники до 2021'!$B$4:$X$28,'Форма 1'!Z$8),"")</f>
        <v>1697395.68</v>
      </c>
      <c r="J464" s="103" t="str">
        <f>IF(ISNUMBER('Форма 1'!AA464),'Форма 1'!$H464*VLOOKUP('Форма 1'!$F464,'Придельники до 2021'!$B$4:$X$28,'Форма 1'!AA$8),"")</f>
        <v/>
      </c>
      <c r="K464" s="90"/>
      <c r="L464" s="87"/>
      <c r="M464" s="103" t="str">
        <f>IF(ISNUMBER('Форма 1'!AD464),'Форма 1'!$H464*VLOOKUP('Форма 1'!$F464,'Придельники до 2021'!$B$4:$X$28,'Форма 1'!AD$8),"")</f>
        <v/>
      </c>
      <c r="N464" s="103" t="str">
        <f>IF(ISBLANK('Форма 1'!$AE464),"",IF('Форма 1'!$AE464=1,'Форма 1'!$H464*VLOOKUP('Форма 1'!$F464,'Придельники до 2021'!$B$4:$X$28,'Форма 1'!$AE$8,0),IF('Форма 1'!$AE464=2,'Форма 1'!$H464*VLOOKUP('Форма 1'!$F464,'Придельники до 2021'!$B$4:$X$28,13,0),IF('Форма 1'!$AE464=3,'Форма 1'!$H464*VLOOKUP('Форма 1'!$F464,'Придельники до 2021'!$B$4:$X$28,12,0)))))</f>
        <v/>
      </c>
      <c r="O464" s="103" t="str">
        <f>IF(ISNUMBER('Форма 1'!AF464),'Форма 1'!$H464*VLOOKUP('Форма 1'!$F464,'Придельники до 2021'!$B$4:$X$28,'Форма 1'!AF$8),"")</f>
        <v/>
      </c>
      <c r="P464" s="87"/>
      <c r="Q464" s="103" t="str">
        <f>IF(ISNUMBER('Форма 1'!AH464),'Форма 1'!$H464*VLOOKUP('Форма 1'!$F464,'Придельники до 2021'!$B$4:$X$28,'Форма 1'!AH$8),"")</f>
        <v/>
      </c>
      <c r="R464" s="103" t="str">
        <f>IF(ISNUMBER('Форма 1'!AI464),'Форма 1'!$H464*VLOOKUP('Форма 1'!$F464,'Придельники до 2021'!$B$4:$X$28,'Форма 1'!AI$8),"")</f>
        <v/>
      </c>
      <c r="S464" s="103" t="str">
        <f>IF(ISNUMBER('Форма 1'!AJ464),'Форма 1'!$H464*VLOOKUP('Форма 1'!$F464,'Придельники до 2021'!$B$4:$X$28,'Форма 1'!AJ$8),"")</f>
        <v/>
      </c>
      <c r="T464" s="87"/>
    </row>
    <row r="465" spans="1:20">
      <c r="A465" s="188">
        <f t="shared" si="35"/>
        <v>263</v>
      </c>
      <c r="B465" s="189" t="s">
        <v>584</v>
      </c>
      <c r="C465" s="99">
        <f t="shared" si="34"/>
        <v>881924.87599999993</v>
      </c>
      <c r="D465" s="103">
        <f>IF(ISNUMBER('Форма 1'!U465),'Форма 1'!$H465*VLOOKUP('Форма 1'!$F465,'Придельники до 2021'!$B$4:$X$28,'Форма 1'!U$8),"")</f>
        <v>881924.87599999993</v>
      </c>
      <c r="E465" s="103" t="str">
        <f>IF(ISNUMBER('Форма 1'!V465),'Форма 1'!$H465*VLOOKUP('Форма 1'!$F465,'Придельники до 2021'!$B$4:$X$28,'Форма 1'!V$8),"")</f>
        <v/>
      </c>
      <c r="F465" s="103" t="str">
        <f>IF(ISNUMBER('Форма 1'!W465),'Форма 1'!$H465*VLOOKUP('Форма 1'!$F465,'Придельники до 2021'!$B$4:$X$28,'Форма 1'!W$8),"")</f>
        <v/>
      </c>
      <c r="G465" s="103" t="str">
        <f>IF(ISNUMBER('Форма 1'!X465),'Форма 1'!$H465*VLOOKUP('Форма 1'!$F465,'Придельники до 2021'!$B$4:$X$28,'Форма 1'!X$8),"")</f>
        <v/>
      </c>
      <c r="H465" s="103" t="str">
        <f>IF(ISNUMBER('Форма 1'!Y465),'Форма 1'!$H465*VLOOKUP('Форма 1'!$F465,'Придельники до 2021'!$B$4:$X$28,'Форма 1'!Y$8),"")</f>
        <v/>
      </c>
      <c r="I465" s="103" t="str">
        <f>IF(ISNUMBER('Форма 1'!Z465),'Форма 1'!$H465*VLOOKUP('Форма 1'!$F465,'Придельники до 2021'!$B$4:$X$28,'Форма 1'!Z$8),"")</f>
        <v/>
      </c>
      <c r="J465" s="103" t="str">
        <f>IF(ISNUMBER('Форма 1'!AA465),'Форма 1'!$H465*VLOOKUP('Форма 1'!$F465,'Придельники до 2021'!$B$4:$X$28,'Форма 1'!AA$8),"")</f>
        <v/>
      </c>
      <c r="K465" s="90"/>
      <c r="L465" s="87"/>
      <c r="M465" s="103" t="str">
        <f>IF(ISNUMBER('Форма 1'!AD465),'Форма 1'!$H465*VLOOKUP('Форма 1'!$F465,'Придельники до 2021'!$B$4:$X$28,'Форма 1'!AD$8),"")</f>
        <v/>
      </c>
      <c r="N465" s="103" t="str">
        <f>IF(ISBLANK('Форма 1'!$AE465),"",IF('Форма 1'!$AE465=1,'Форма 1'!$H465*VLOOKUP('Форма 1'!$F465,'Придельники до 2021'!$B$4:$X$28,'Форма 1'!$AE$8,0),IF('Форма 1'!$AE465=2,'Форма 1'!$H465*VLOOKUP('Форма 1'!$F465,'Придельники до 2021'!$B$4:$X$28,13,0),IF('Форма 1'!$AE465=3,'Форма 1'!$H465*VLOOKUP('Форма 1'!$F465,'Придельники до 2021'!$B$4:$X$28,12,0)))))</f>
        <v/>
      </c>
      <c r="O465" s="103" t="str">
        <f>IF(ISNUMBER('Форма 1'!AF465),'Форма 1'!$H465*VLOOKUP('Форма 1'!$F465,'Придельники до 2021'!$B$4:$X$28,'Форма 1'!AF$8),"")</f>
        <v/>
      </c>
      <c r="P465" s="87"/>
      <c r="Q465" s="103" t="str">
        <f>IF(ISNUMBER('Форма 1'!AH465),'Форма 1'!$H465*VLOOKUP('Форма 1'!$F465,'Придельники до 2021'!$B$4:$X$28,'Форма 1'!AH$8),"")</f>
        <v/>
      </c>
      <c r="R465" s="103" t="str">
        <f>IF(ISNUMBER('Форма 1'!AI465),'Форма 1'!$H465*VLOOKUP('Форма 1'!$F465,'Придельники до 2021'!$B$4:$X$28,'Форма 1'!AI$8),"")</f>
        <v/>
      </c>
      <c r="S465" s="103" t="str">
        <f>IF(ISNUMBER('Форма 1'!AJ465),'Форма 1'!$H465*VLOOKUP('Форма 1'!$F465,'Придельники до 2021'!$B$4:$X$28,'Форма 1'!AJ$8),"")</f>
        <v/>
      </c>
      <c r="T465" s="87"/>
    </row>
    <row r="466" spans="1:20">
      <c r="A466" s="188">
        <f t="shared" si="35"/>
        <v>264</v>
      </c>
      <c r="B466" s="189" t="s">
        <v>585</v>
      </c>
      <c r="C466" s="99">
        <f t="shared" si="34"/>
        <v>9054312.4050000012</v>
      </c>
      <c r="D466" s="103" t="str">
        <f>IF(ISNUMBER('Форма 1'!U466),'Форма 1'!$H466*VLOOKUP('Форма 1'!$F466,'Придельники до 2021'!$B$4:$X$28,'Форма 1'!U$8),"")</f>
        <v/>
      </c>
      <c r="E466" s="103" t="str">
        <f>IF(ISNUMBER('Форма 1'!V466),'Форма 1'!$H466*VLOOKUP('Форма 1'!$F466,'Придельники до 2021'!$B$4:$X$28,'Форма 1'!V$8),"")</f>
        <v/>
      </c>
      <c r="F466" s="103" t="str">
        <f>IF(ISNUMBER('Форма 1'!W466),'Форма 1'!$H466*VLOOKUP('Форма 1'!$F466,'Придельники до 2021'!$B$4:$X$28,'Форма 1'!W$8),"")</f>
        <v/>
      </c>
      <c r="G466" s="103">
        <f>IF(ISNUMBER('Форма 1'!X466),'Форма 1'!$H466*VLOOKUP('Форма 1'!$F466,'Придельники до 2021'!$B$4:$X$28,'Форма 1'!X$8),"")</f>
        <v>2110061.5500000003</v>
      </c>
      <c r="H466" s="103">
        <f>IF(ISNUMBER('Форма 1'!Y466),'Форма 1'!$H466*VLOOKUP('Форма 1'!$F466,'Придельники до 2021'!$B$4:$X$28,'Форма 1'!Y$8),"")</f>
        <v>3989061.3000000003</v>
      </c>
      <c r="I466" s="103">
        <f>IF(ISNUMBER('Форма 1'!Z466),'Форма 1'!$H466*VLOOKUP('Форма 1'!$F466,'Придельники до 2021'!$B$4:$X$28,'Форма 1'!Z$8),"")</f>
        <v>2955189.5550000002</v>
      </c>
      <c r="J466" s="103" t="str">
        <f>IF(ISNUMBER('Форма 1'!AA466),'Форма 1'!$H466*VLOOKUP('Форма 1'!$F466,'Придельники до 2021'!$B$4:$X$28,'Форма 1'!AA$8),"")</f>
        <v/>
      </c>
      <c r="K466" s="90"/>
      <c r="L466" s="87"/>
      <c r="M466" s="103" t="str">
        <f>IF(ISNUMBER('Форма 1'!AD466),'Форма 1'!$H466*VLOOKUP('Форма 1'!$F466,'Придельники до 2021'!$B$4:$X$28,'Форма 1'!AD$8),"")</f>
        <v/>
      </c>
      <c r="N466" s="103" t="str">
        <f>IF(ISBLANK('Форма 1'!$AE466),"",IF('Форма 1'!$AE466=1,'Форма 1'!$H466*VLOOKUP('Форма 1'!$F466,'Придельники до 2021'!$B$4:$X$28,'Форма 1'!$AE$8,0),IF('Форма 1'!$AE466=2,'Форма 1'!$H466*VLOOKUP('Форма 1'!$F466,'Придельники до 2021'!$B$4:$X$28,13,0),IF('Форма 1'!$AE466=3,'Форма 1'!$H466*VLOOKUP('Форма 1'!$F466,'Придельники до 2021'!$B$4:$X$28,12,0)))))</f>
        <v/>
      </c>
      <c r="O466" s="103" t="str">
        <f>IF(ISNUMBER('Форма 1'!AF466),'Форма 1'!$H466*VLOOKUP('Форма 1'!$F466,'Придельники до 2021'!$B$4:$X$28,'Форма 1'!AF$8),"")</f>
        <v/>
      </c>
      <c r="P466" s="87"/>
      <c r="Q466" s="103" t="str">
        <f>IF(ISNUMBER('Форма 1'!AH466),'Форма 1'!$H466*VLOOKUP('Форма 1'!$F466,'Придельники до 2021'!$B$4:$X$28,'Форма 1'!AH$8),"")</f>
        <v/>
      </c>
      <c r="R466" s="103" t="str">
        <f>IF(ISNUMBER('Форма 1'!AI466),'Форма 1'!$H466*VLOOKUP('Форма 1'!$F466,'Придельники до 2021'!$B$4:$X$28,'Форма 1'!AI$8),"")</f>
        <v/>
      </c>
      <c r="S466" s="103" t="str">
        <f>IF(ISNUMBER('Форма 1'!AJ466),'Форма 1'!$H466*VLOOKUP('Форма 1'!$F466,'Придельники до 2021'!$B$4:$X$28,'Форма 1'!AJ$8),"")</f>
        <v/>
      </c>
      <c r="T466" s="87"/>
    </row>
    <row r="467" spans="1:20">
      <c r="A467" s="188">
        <f t="shared" si="35"/>
        <v>265</v>
      </c>
      <c r="B467" s="189" t="s">
        <v>586</v>
      </c>
      <c r="C467" s="99">
        <f t="shared" si="34"/>
        <v>3116732.8229999999</v>
      </c>
      <c r="D467" s="103">
        <f>IF(ISNUMBER('Форма 1'!U467),'Форма 1'!$H467*VLOOKUP('Форма 1'!$F467,'Придельники до 2021'!$B$4:$X$28,'Форма 1'!U$8),"")</f>
        <v>3116732.8229999999</v>
      </c>
      <c r="E467" s="103" t="str">
        <f>IF(ISNUMBER('Форма 1'!V467),'Форма 1'!$H467*VLOOKUP('Форма 1'!$F467,'Придельники до 2021'!$B$4:$X$28,'Форма 1'!V$8),"")</f>
        <v/>
      </c>
      <c r="F467" s="103" t="str">
        <f>IF(ISNUMBER('Форма 1'!W467),'Форма 1'!$H467*VLOOKUP('Форма 1'!$F467,'Придельники до 2021'!$B$4:$X$28,'Форма 1'!W$8),"")</f>
        <v/>
      </c>
      <c r="G467" s="103" t="str">
        <f>IF(ISNUMBER('Форма 1'!X467),'Форма 1'!$H467*VLOOKUP('Форма 1'!$F467,'Придельники до 2021'!$B$4:$X$28,'Форма 1'!X$8),"")</f>
        <v/>
      </c>
      <c r="H467" s="103" t="str">
        <f>IF(ISNUMBER('Форма 1'!Y467),'Форма 1'!$H467*VLOOKUP('Форма 1'!$F467,'Придельники до 2021'!$B$4:$X$28,'Форма 1'!Y$8),"")</f>
        <v/>
      </c>
      <c r="I467" s="103" t="str">
        <f>IF(ISNUMBER('Форма 1'!Z467),'Форма 1'!$H467*VLOOKUP('Форма 1'!$F467,'Придельники до 2021'!$B$4:$X$28,'Форма 1'!Z$8),"")</f>
        <v/>
      </c>
      <c r="J467" s="103" t="str">
        <f>IF(ISNUMBER('Форма 1'!AA467),'Форма 1'!$H467*VLOOKUP('Форма 1'!$F467,'Придельники до 2021'!$B$4:$X$28,'Форма 1'!AA$8),"")</f>
        <v/>
      </c>
      <c r="K467" s="90"/>
      <c r="L467" s="87"/>
      <c r="M467" s="103" t="str">
        <f>IF(ISNUMBER('Форма 1'!AD467),'Форма 1'!$H467*VLOOKUP('Форма 1'!$F467,'Придельники до 2021'!$B$4:$X$28,'Форма 1'!AD$8),"")</f>
        <v/>
      </c>
      <c r="N467" s="103" t="str">
        <f>IF(ISBLANK('Форма 1'!$AE467),"",IF('Форма 1'!$AE467=1,'Форма 1'!$H467*VLOOKUP('Форма 1'!$F467,'Придельники до 2021'!$B$4:$X$28,'Форма 1'!$AE$8,0),IF('Форма 1'!$AE467=2,'Форма 1'!$H467*VLOOKUP('Форма 1'!$F467,'Придельники до 2021'!$B$4:$X$28,13,0),IF('Форма 1'!$AE467=3,'Форма 1'!$H467*VLOOKUP('Форма 1'!$F467,'Придельники до 2021'!$B$4:$X$28,12,0)))))</f>
        <v/>
      </c>
      <c r="O467" s="103" t="str">
        <f>IF(ISNUMBER('Форма 1'!AF467),'Форма 1'!$H467*VLOOKUP('Форма 1'!$F467,'Придельники до 2021'!$B$4:$X$28,'Форма 1'!AF$8),"")</f>
        <v/>
      </c>
      <c r="P467" s="87"/>
      <c r="Q467" s="103" t="str">
        <f>IF(ISNUMBER('Форма 1'!AH467),'Форма 1'!$H467*VLOOKUP('Форма 1'!$F467,'Придельники до 2021'!$B$4:$X$28,'Форма 1'!AH$8),"")</f>
        <v/>
      </c>
      <c r="R467" s="103" t="str">
        <f>IF(ISNUMBER('Форма 1'!AI467),'Форма 1'!$H467*VLOOKUP('Форма 1'!$F467,'Придельники до 2021'!$B$4:$X$28,'Форма 1'!AI$8),"")</f>
        <v/>
      </c>
      <c r="S467" s="103" t="str">
        <f>IF(ISNUMBER('Форма 1'!AJ467),'Форма 1'!$H467*VLOOKUP('Форма 1'!$F467,'Придельники до 2021'!$B$4:$X$28,'Форма 1'!AJ$8),"")</f>
        <v/>
      </c>
      <c r="T467" s="87"/>
    </row>
    <row r="468" spans="1:20">
      <c r="A468" s="188">
        <f t="shared" si="35"/>
        <v>266</v>
      </c>
      <c r="B468" s="189" t="s">
        <v>587</v>
      </c>
      <c r="C468" s="99">
        <f>SUM(D468:J468,L468:T468)</f>
        <v>2240733</v>
      </c>
      <c r="D468" s="103" t="str">
        <f>IF(ISNUMBER('Форма 1'!U468),'Форма 1'!$H468*VLOOKUP('Форма 1'!$F468,'Придельники до 2021'!$B$4:$X$28,'Форма 1'!U$8),"")</f>
        <v/>
      </c>
      <c r="E468" s="103" t="str">
        <f>IF(ISNUMBER('Форма 1'!V468),'Форма 1'!$H468*VLOOKUP('Форма 1'!$F468,'Придельники до 2021'!$B$4:$X$28,'Форма 1'!V$8),"")</f>
        <v/>
      </c>
      <c r="F468" s="103" t="str">
        <f>IF(ISNUMBER('Форма 1'!W468),'Форма 1'!$H468*VLOOKUP('Форма 1'!$F468,'Придельники до 2021'!$B$4:$X$28,'Форма 1'!W$8),"")</f>
        <v/>
      </c>
      <c r="G468" s="103" t="str">
        <f>IF(ISNUMBER('Форма 1'!X468),'Форма 1'!$H468*VLOOKUP('Форма 1'!$F468,'Придельники до 2021'!$B$4:$X$28,'Форма 1'!X$8),"")</f>
        <v/>
      </c>
      <c r="H468" s="103" t="str">
        <f>IF(ISNUMBER('Форма 1'!Y468),'Форма 1'!$H468*VLOOKUP('Форма 1'!$F468,'Придельники до 2021'!$B$4:$X$28,'Форма 1'!Y$8),"")</f>
        <v/>
      </c>
      <c r="I468" s="103" t="str">
        <f>IF(ISNUMBER('Форма 1'!Z468),'Форма 1'!$H468*VLOOKUP('Форма 1'!$F468,'Придельники до 2021'!$B$4:$X$28,'Форма 1'!Z$8),"")</f>
        <v/>
      </c>
      <c r="J468" s="103" t="str">
        <f>IF(ISNUMBER('Форма 1'!AA468),'Форма 1'!$H468*VLOOKUP('Форма 1'!$F468,'Придельники до 2021'!$B$4:$X$28,'Форма 1'!AA$8),"")</f>
        <v/>
      </c>
      <c r="K468" s="90">
        <v>1</v>
      </c>
      <c r="L468" s="87">
        <v>2240733</v>
      </c>
      <c r="M468" s="103" t="str">
        <f>IF(ISNUMBER('Форма 1'!AD468),'Форма 1'!$H468*VLOOKUP('Форма 1'!$F468,'Придельники до 2021'!$B$4:$X$28,'Форма 1'!AD$8),"")</f>
        <v/>
      </c>
      <c r="N468" s="103" t="str">
        <f>IF(ISBLANK('Форма 1'!$AE468),"",IF('Форма 1'!$AE468=1,'Форма 1'!$H468*VLOOKUP('Форма 1'!$F468,'Придельники до 2021'!$B$4:$X$28,'Форма 1'!$AE$8,0),IF('Форма 1'!$AE468=2,'Форма 1'!$H468*VLOOKUP('Форма 1'!$F468,'Придельники до 2021'!$B$4:$X$28,13,0),IF('Форма 1'!$AE468=3,'Форма 1'!$H468*VLOOKUP('Форма 1'!$F468,'Придельники до 2021'!$B$4:$X$28,12,0)))))</f>
        <v/>
      </c>
      <c r="O468" s="103" t="str">
        <f>IF(ISNUMBER('Форма 1'!AF468),'Форма 1'!$H468*VLOOKUP('Форма 1'!$F468,'Придельники до 2021'!$B$4:$X$28,'Форма 1'!AF$8),"")</f>
        <v/>
      </c>
      <c r="P468" s="87"/>
      <c r="Q468" s="103" t="str">
        <f>IF(ISNUMBER('Форма 1'!AH468),'Форма 1'!$H468*VLOOKUP('Форма 1'!$F468,'Придельники до 2021'!$B$4:$X$28,'Форма 1'!AH$8),"")</f>
        <v/>
      </c>
      <c r="R468" s="103" t="str">
        <f>IF(ISNUMBER('Форма 1'!AI468),'Форма 1'!$H468*VLOOKUP('Форма 1'!$F468,'Придельники до 2021'!$B$4:$X$28,'Форма 1'!AI$8),"")</f>
        <v/>
      </c>
      <c r="S468" s="103" t="str">
        <f>IF(ISNUMBER('Форма 1'!AJ468),'Форма 1'!$H468*VLOOKUP('Форма 1'!$F468,'Придельники до 2021'!$B$4:$X$28,'Форма 1'!AJ$8),"")</f>
        <v/>
      </c>
      <c r="T468" s="87"/>
    </row>
    <row r="469" spans="1:20">
      <c r="A469" s="188">
        <f t="shared" si="35"/>
        <v>267</v>
      </c>
      <c r="B469" s="114" t="s">
        <v>5076</v>
      </c>
      <c r="C469" s="99">
        <f>SUM(D469:J469,L469:T469)</f>
        <v>14435777.799000001</v>
      </c>
      <c r="D469" s="103" t="str">
        <f>IF(ISNUMBER('Форма 1'!U469),'Форма 1'!$H469*VLOOKUP('Форма 1'!$F469,'Придельники до 2021'!$B$4:$X$28,'Форма 1'!U$8),"")</f>
        <v/>
      </c>
      <c r="E469" s="103" t="str">
        <f>IF(ISNUMBER('Форма 1'!V469),'Форма 1'!$H469*VLOOKUP('Форма 1'!$F469,'Придельники до 2021'!$B$4:$X$28,'Форма 1'!V$8),"")</f>
        <v/>
      </c>
      <c r="F469" s="103" t="str">
        <f>IF(ISNUMBER('Форма 1'!W469),'Форма 1'!$H469*VLOOKUP('Форма 1'!$F469,'Придельники до 2021'!$B$4:$X$28,'Форма 1'!W$8),"")</f>
        <v/>
      </c>
      <c r="G469" s="103" t="str">
        <f>IF(ISNUMBER('Форма 1'!X469),'Форма 1'!$H469*VLOOKUP('Форма 1'!$F469,'Придельники до 2021'!$B$4:$X$28,'Форма 1'!X$8),"")</f>
        <v/>
      </c>
      <c r="H469" s="103" t="str">
        <f>IF(ISNUMBER('Форма 1'!Y469),'Форма 1'!$H469*VLOOKUP('Форма 1'!$F469,'Придельники до 2021'!$B$4:$X$28,'Форма 1'!Y$8),"")</f>
        <v/>
      </c>
      <c r="I469" s="103" t="str">
        <f>IF(ISNUMBER('Форма 1'!Z469),'Форма 1'!$H469*VLOOKUP('Форма 1'!$F469,'Придельники до 2021'!$B$4:$X$28,'Форма 1'!Z$8),"")</f>
        <v/>
      </c>
      <c r="J469" s="103" t="str">
        <f>IF(ISNUMBER('Форма 1'!AA469),'Форма 1'!$H469*VLOOKUP('Форма 1'!$F469,'Придельники до 2021'!$B$4:$X$28,'Форма 1'!AA$8),"")</f>
        <v/>
      </c>
      <c r="K469" s="90"/>
      <c r="L469" s="87"/>
      <c r="M469" s="103" t="str">
        <f>IF(ISNUMBER('Форма 1'!AD469),'Форма 1'!$H469*VLOOKUP('Форма 1'!$F469,'Придельники до 2021'!$B$4:$X$28,'Форма 1'!AD$8),"")</f>
        <v/>
      </c>
      <c r="N469" s="103">
        <f>IF(ISBLANK('Форма 1'!$AE469),"",IF('Форма 1'!$AE469=1,'Форма 1'!$H469*VLOOKUP('Форма 1'!$F469,'Придельники до 2021'!$B$4:$X$28,'Форма 1'!$AE$8,0),IF('Форма 1'!$AE469=2,'Форма 1'!$H469*VLOOKUP('Форма 1'!$F469,'Придельники до 2021'!$B$4:$X$28,13,0),IF('Форма 1'!$AE469=3,'Форма 1'!$H469*VLOOKUP('Форма 1'!$F469,'Придельники до 2021'!$B$4:$X$28,12,0)))))</f>
        <v>14435777.799000001</v>
      </c>
      <c r="O469" s="103" t="str">
        <f>IF(ISNUMBER('Форма 1'!AF469),'Форма 1'!$H469*VLOOKUP('Форма 1'!$F469,'Придельники до 2021'!$B$4:$X$28,'Форма 1'!AF$8),"")</f>
        <v/>
      </c>
      <c r="P469" s="87"/>
      <c r="Q469" s="103" t="str">
        <f>IF(ISNUMBER('Форма 1'!AH469),'Форма 1'!$H469*VLOOKUP('Форма 1'!$F469,'Придельники до 2021'!$B$4:$X$28,'Форма 1'!AH$8),"")</f>
        <v/>
      </c>
      <c r="R469" s="103" t="str">
        <f>IF(ISNUMBER('Форма 1'!AI469),'Форма 1'!$H469*VLOOKUP('Форма 1'!$F469,'Придельники до 2021'!$B$4:$X$28,'Форма 1'!AI$8),"")</f>
        <v/>
      </c>
      <c r="S469" s="103" t="str">
        <f>IF(ISNUMBER('Форма 1'!AJ469),'Форма 1'!$H469*VLOOKUP('Форма 1'!$F469,'Придельники до 2021'!$B$4:$X$28,'Форма 1'!AJ$8),"")</f>
        <v/>
      </c>
      <c r="T469" s="87"/>
    </row>
    <row r="470" spans="1:20">
      <c r="A470" s="188">
        <f t="shared" si="35"/>
        <v>268</v>
      </c>
      <c r="B470" s="114" t="s">
        <v>3274</v>
      </c>
      <c r="C470" s="99">
        <f>SUM(D470:J470,L470:T470)</f>
        <v>20200219.272</v>
      </c>
      <c r="D470" s="103" t="str">
        <f>IF(ISNUMBER('Форма 1'!U470),'Форма 1'!$H470*VLOOKUP('Форма 1'!$F470,'Придельники до 2021'!$B$4:$X$28,'Форма 1'!U$8),"")</f>
        <v/>
      </c>
      <c r="E470" s="103" t="str">
        <f>IF(ISNUMBER('Форма 1'!V470),'Форма 1'!$H470*VLOOKUP('Форма 1'!$F470,'Придельники до 2021'!$B$4:$X$28,'Форма 1'!V$8),"")</f>
        <v/>
      </c>
      <c r="F470" s="103" t="str">
        <f>IF(ISNUMBER('Форма 1'!W470),'Форма 1'!$H470*VLOOKUP('Форма 1'!$F470,'Придельники до 2021'!$B$4:$X$28,'Форма 1'!W$8),"")</f>
        <v/>
      </c>
      <c r="G470" s="103" t="str">
        <f>IF(ISNUMBER('Форма 1'!X470),'Форма 1'!$H470*VLOOKUP('Форма 1'!$F470,'Придельники до 2021'!$B$4:$X$28,'Форма 1'!X$8),"")</f>
        <v/>
      </c>
      <c r="H470" s="103" t="str">
        <f>IF(ISNUMBER('Форма 1'!Y470),'Форма 1'!$H470*VLOOKUP('Форма 1'!$F470,'Придельники до 2021'!$B$4:$X$28,'Форма 1'!Y$8),"")</f>
        <v/>
      </c>
      <c r="I470" s="103" t="str">
        <f>IF(ISNUMBER('Форма 1'!Z470),'Форма 1'!$H470*VLOOKUP('Форма 1'!$F470,'Придельники до 2021'!$B$4:$X$28,'Форма 1'!Z$8),"")</f>
        <v/>
      </c>
      <c r="J470" s="103" t="str">
        <f>IF(ISNUMBER('Форма 1'!AA470),'Форма 1'!$H470*VLOOKUP('Форма 1'!$F470,'Придельники до 2021'!$B$4:$X$28,'Форма 1'!AA$8),"")</f>
        <v/>
      </c>
      <c r="K470" s="90"/>
      <c r="L470" s="87"/>
      <c r="M470" s="103">
        <f>IF(ISNUMBER('Форма 1'!AD470),'Форма 1'!$H470*VLOOKUP('Форма 1'!$F470,'Придельники до 2021'!$B$4:$X$28,'Форма 1'!AD$8),"")</f>
        <v>20200219.272</v>
      </c>
      <c r="N470" s="103" t="str">
        <f>IF(ISBLANK('Форма 1'!$AE470),"",IF('Форма 1'!$AE470=1,'Форма 1'!$H470*VLOOKUP('Форма 1'!$F470,'Придельники до 2021'!$B$4:$X$28,'Форма 1'!$AE$8,0),IF('Форма 1'!$AE470=2,'Форма 1'!$H470*VLOOKUP('Форма 1'!$F470,'Придельники до 2021'!$B$4:$X$28,13,0),IF('Форма 1'!$AE470=3,'Форма 1'!$H470*VLOOKUP('Форма 1'!$F470,'Придельники до 2021'!$B$4:$X$28,12,0)))))</f>
        <v/>
      </c>
      <c r="O470" s="103" t="str">
        <f>IF(ISNUMBER('Форма 1'!AF470),'Форма 1'!$H470*VLOOKUP('Форма 1'!$F470,'Придельники до 2021'!$B$4:$X$28,'Форма 1'!AF$8),"")</f>
        <v/>
      </c>
      <c r="P470" s="87"/>
      <c r="Q470" s="103" t="str">
        <f>IF(ISNUMBER('Форма 1'!AH470),'Форма 1'!$H470*VLOOKUP('Форма 1'!$F470,'Придельники до 2021'!$B$4:$X$28,'Форма 1'!AH$8),"")</f>
        <v/>
      </c>
      <c r="R470" s="103" t="str">
        <f>IF(ISNUMBER('Форма 1'!AI470),'Форма 1'!$H470*VLOOKUP('Форма 1'!$F470,'Придельники до 2021'!$B$4:$X$28,'Форма 1'!AI$8),"")</f>
        <v/>
      </c>
      <c r="S470" s="103" t="str">
        <f>IF(ISNUMBER('Форма 1'!AJ470),'Форма 1'!$H470*VLOOKUP('Форма 1'!$F470,'Придельники до 2021'!$B$4:$X$28,'Форма 1'!AJ$8),"")</f>
        <v/>
      </c>
      <c r="T470" s="87"/>
    </row>
    <row r="471" spans="1:20">
      <c r="A471" s="188">
        <f t="shared" si="35"/>
        <v>269</v>
      </c>
      <c r="B471" s="189" t="s">
        <v>588</v>
      </c>
      <c r="C471" s="99">
        <f t="shared" si="34"/>
        <v>16521626.916000001</v>
      </c>
      <c r="D471" s="103" t="str">
        <f>IF(ISNUMBER('Форма 1'!U471),'Форма 1'!$H471*VLOOKUP('Форма 1'!$F471,'Придельники до 2021'!$B$4:$X$28,'Форма 1'!U$8),"")</f>
        <v/>
      </c>
      <c r="E471" s="103" t="str">
        <f>IF(ISNUMBER('Форма 1'!V471),'Форма 1'!$H471*VLOOKUP('Форма 1'!$F471,'Придельники до 2021'!$B$4:$X$28,'Форма 1'!V$8),"")</f>
        <v/>
      </c>
      <c r="F471" s="103" t="str">
        <f>IF(ISNUMBER('Форма 1'!W471),'Форма 1'!$H471*VLOOKUP('Форма 1'!$F471,'Придельники до 2021'!$B$4:$X$28,'Форма 1'!W$8),"")</f>
        <v/>
      </c>
      <c r="G471" s="103" t="str">
        <f>IF(ISNUMBER('Форма 1'!X471),'Форма 1'!$H471*VLOOKUP('Форма 1'!$F471,'Придельники до 2021'!$B$4:$X$28,'Форма 1'!X$8),"")</f>
        <v/>
      </c>
      <c r="H471" s="103" t="str">
        <f>IF(ISNUMBER('Форма 1'!Y471),'Форма 1'!$H471*VLOOKUP('Форма 1'!$F471,'Придельники до 2021'!$B$4:$X$28,'Форма 1'!Y$8),"")</f>
        <v/>
      </c>
      <c r="I471" s="103" t="str">
        <f>IF(ISNUMBER('Форма 1'!Z471),'Форма 1'!$H471*VLOOKUP('Форма 1'!$F471,'Придельники до 2021'!$B$4:$X$28,'Форма 1'!Z$8),"")</f>
        <v/>
      </c>
      <c r="J471" s="103" t="str">
        <f>IF(ISNUMBER('Форма 1'!AA471),'Форма 1'!$H471*VLOOKUP('Форма 1'!$F471,'Придельники до 2021'!$B$4:$X$28,'Форма 1'!AA$8),"")</f>
        <v/>
      </c>
      <c r="K471" s="90"/>
      <c r="L471" s="87"/>
      <c r="M471" s="103">
        <f>IF(ISNUMBER('Форма 1'!AD471),'Форма 1'!$H471*VLOOKUP('Форма 1'!$F471,'Придельники до 2021'!$B$4:$X$28,'Форма 1'!AD$8),"")</f>
        <v>16521626.916000001</v>
      </c>
      <c r="N471" s="103" t="str">
        <f>IF(ISBLANK('Форма 1'!$AE471),"",IF('Форма 1'!$AE471=1,'Форма 1'!$H471*VLOOKUP('Форма 1'!$F471,'Придельники до 2021'!$B$4:$X$28,'Форма 1'!$AE$8,0),IF('Форма 1'!$AE471=2,'Форма 1'!$H471*VLOOKUP('Форма 1'!$F471,'Придельники до 2021'!$B$4:$X$28,13,0),IF('Форма 1'!$AE471=3,'Форма 1'!$H471*VLOOKUP('Форма 1'!$F471,'Придельники до 2021'!$B$4:$X$28,12,0)))))</f>
        <v/>
      </c>
      <c r="O471" s="103" t="str">
        <f>IF(ISNUMBER('Форма 1'!AF471),'Форма 1'!$H471*VLOOKUP('Форма 1'!$F471,'Придельники до 2021'!$B$4:$X$28,'Форма 1'!AF$8),"")</f>
        <v/>
      </c>
      <c r="P471" s="87"/>
      <c r="Q471" s="103" t="str">
        <f>IF(ISNUMBER('Форма 1'!AH471),'Форма 1'!$H471*VLOOKUP('Форма 1'!$F471,'Придельники до 2021'!$B$4:$X$28,'Форма 1'!AH$8),"")</f>
        <v/>
      </c>
      <c r="R471" s="103" t="str">
        <f>IF(ISNUMBER('Форма 1'!AI471),'Форма 1'!$H471*VLOOKUP('Форма 1'!$F471,'Придельники до 2021'!$B$4:$X$28,'Форма 1'!AI$8),"")</f>
        <v/>
      </c>
      <c r="S471" s="103" t="str">
        <f>IF(ISNUMBER('Форма 1'!AJ471),'Форма 1'!$H471*VLOOKUP('Форма 1'!$F471,'Придельники до 2021'!$B$4:$X$28,'Форма 1'!AJ$8),"")</f>
        <v/>
      </c>
      <c r="T471" s="87"/>
    </row>
    <row r="472" spans="1:20">
      <c r="A472" s="188">
        <f t="shared" si="35"/>
        <v>270</v>
      </c>
      <c r="B472" s="189" t="s">
        <v>589</v>
      </c>
      <c r="C472" s="99">
        <f t="shared" si="34"/>
        <v>22320973.583999999</v>
      </c>
      <c r="D472" s="103" t="str">
        <f>IF(ISNUMBER('Форма 1'!U472),'Форма 1'!$H472*VLOOKUP('Форма 1'!$F472,'Придельники до 2021'!$B$4:$X$28,'Форма 1'!U$8),"")</f>
        <v/>
      </c>
      <c r="E472" s="103" t="str">
        <f>IF(ISNUMBER('Форма 1'!V472),'Форма 1'!$H472*VLOOKUP('Форма 1'!$F472,'Придельники до 2021'!$B$4:$X$28,'Форма 1'!V$8),"")</f>
        <v/>
      </c>
      <c r="F472" s="103" t="str">
        <f>IF(ISNUMBER('Форма 1'!W472),'Форма 1'!$H472*VLOOKUP('Форма 1'!$F472,'Придельники до 2021'!$B$4:$X$28,'Форма 1'!W$8),"")</f>
        <v/>
      </c>
      <c r="G472" s="103" t="str">
        <f>IF(ISNUMBER('Форма 1'!X472),'Форма 1'!$H472*VLOOKUP('Форма 1'!$F472,'Придельники до 2021'!$B$4:$X$28,'Форма 1'!X$8),"")</f>
        <v/>
      </c>
      <c r="H472" s="103" t="str">
        <f>IF(ISNUMBER('Форма 1'!Y472),'Форма 1'!$H472*VLOOKUP('Форма 1'!$F472,'Придельники до 2021'!$B$4:$X$28,'Форма 1'!Y$8),"")</f>
        <v/>
      </c>
      <c r="I472" s="103" t="str">
        <f>IF(ISNUMBER('Форма 1'!Z472),'Форма 1'!$H472*VLOOKUP('Форма 1'!$F472,'Придельники до 2021'!$B$4:$X$28,'Форма 1'!Z$8),"")</f>
        <v/>
      </c>
      <c r="J472" s="103" t="str">
        <f>IF(ISNUMBER('Форма 1'!AA472),'Форма 1'!$H472*VLOOKUP('Форма 1'!$F472,'Придельники до 2021'!$B$4:$X$28,'Форма 1'!AA$8),"")</f>
        <v/>
      </c>
      <c r="K472" s="90"/>
      <c r="L472" s="87"/>
      <c r="M472" s="103">
        <f>IF(ISNUMBER('Форма 1'!AD472),'Форма 1'!$H472*VLOOKUP('Форма 1'!$F472,'Придельники до 2021'!$B$4:$X$28,'Форма 1'!AD$8),"")</f>
        <v>22320973.583999999</v>
      </c>
      <c r="N472" s="103" t="str">
        <f>IF(ISBLANK('Форма 1'!$AE472),"",IF('Форма 1'!$AE472=1,'Форма 1'!$H472*VLOOKUP('Форма 1'!$F472,'Придельники до 2021'!$B$4:$X$28,'Форма 1'!$AE$8,0),IF('Форма 1'!$AE472=2,'Форма 1'!$H472*VLOOKUP('Форма 1'!$F472,'Придельники до 2021'!$B$4:$X$28,13,0),IF('Форма 1'!$AE472=3,'Форма 1'!$H472*VLOOKUP('Форма 1'!$F472,'Придельники до 2021'!$B$4:$X$28,12,0)))))</f>
        <v/>
      </c>
      <c r="O472" s="103" t="str">
        <f>IF(ISNUMBER('Форма 1'!AF472),'Форма 1'!$H472*VLOOKUP('Форма 1'!$F472,'Придельники до 2021'!$B$4:$X$28,'Форма 1'!AF$8),"")</f>
        <v/>
      </c>
      <c r="P472" s="87"/>
      <c r="Q472" s="103" t="str">
        <f>IF(ISNUMBER('Форма 1'!AH472),'Форма 1'!$H472*VLOOKUP('Форма 1'!$F472,'Придельники до 2021'!$B$4:$X$28,'Форма 1'!AH$8),"")</f>
        <v/>
      </c>
      <c r="R472" s="103" t="str">
        <f>IF(ISNUMBER('Форма 1'!AI472),'Форма 1'!$H472*VLOOKUP('Форма 1'!$F472,'Придельники до 2021'!$B$4:$X$28,'Форма 1'!AI$8),"")</f>
        <v/>
      </c>
      <c r="S472" s="103" t="str">
        <f>IF(ISNUMBER('Форма 1'!AJ472),'Форма 1'!$H472*VLOOKUP('Форма 1'!$F472,'Придельники до 2021'!$B$4:$X$28,'Форма 1'!AJ$8),"")</f>
        <v/>
      </c>
      <c r="T472" s="87"/>
    </row>
    <row r="473" spans="1:20">
      <c r="A473" s="188">
        <f t="shared" si="35"/>
        <v>271</v>
      </c>
      <c r="B473" s="189" t="s">
        <v>590</v>
      </c>
      <c r="C473" s="99">
        <f t="shared" si="34"/>
        <v>20577448.962000001</v>
      </c>
      <c r="D473" s="103" t="str">
        <f>IF(ISNUMBER('Форма 1'!U473),'Форма 1'!$H473*VLOOKUP('Форма 1'!$F473,'Придельники до 2021'!$B$4:$X$28,'Форма 1'!U$8),"")</f>
        <v/>
      </c>
      <c r="E473" s="103" t="str">
        <f>IF(ISNUMBER('Форма 1'!V473),'Форма 1'!$H473*VLOOKUP('Форма 1'!$F473,'Придельники до 2021'!$B$4:$X$28,'Форма 1'!V$8),"")</f>
        <v/>
      </c>
      <c r="F473" s="103" t="str">
        <f>IF(ISNUMBER('Форма 1'!W473),'Форма 1'!$H473*VLOOKUP('Форма 1'!$F473,'Придельники до 2021'!$B$4:$X$28,'Форма 1'!W$8),"")</f>
        <v/>
      </c>
      <c r="G473" s="103" t="str">
        <f>IF(ISNUMBER('Форма 1'!X473),'Форма 1'!$H473*VLOOKUP('Форма 1'!$F473,'Придельники до 2021'!$B$4:$X$28,'Форма 1'!X$8),"")</f>
        <v/>
      </c>
      <c r="H473" s="103" t="str">
        <f>IF(ISNUMBER('Форма 1'!Y473),'Форма 1'!$H473*VLOOKUP('Форма 1'!$F473,'Придельники до 2021'!$B$4:$X$28,'Форма 1'!Y$8),"")</f>
        <v/>
      </c>
      <c r="I473" s="103" t="str">
        <f>IF(ISNUMBER('Форма 1'!Z473),'Форма 1'!$H473*VLOOKUP('Форма 1'!$F473,'Придельники до 2021'!$B$4:$X$28,'Форма 1'!Z$8),"")</f>
        <v/>
      </c>
      <c r="J473" s="103" t="str">
        <f>IF(ISNUMBER('Форма 1'!AA473),'Форма 1'!$H473*VLOOKUP('Форма 1'!$F473,'Придельники до 2021'!$B$4:$X$28,'Форма 1'!AA$8),"")</f>
        <v/>
      </c>
      <c r="K473" s="90"/>
      <c r="L473" s="87"/>
      <c r="M473" s="103">
        <f>IF(ISNUMBER('Форма 1'!AD473),'Форма 1'!$H473*VLOOKUP('Форма 1'!$F473,'Придельники до 2021'!$B$4:$X$28,'Форма 1'!AD$8),"")</f>
        <v>20577448.962000001</v>
      </c>
      <c r="N473" s="103" t="str">
        <f>IF(ISBLANK('Форма 1'!$AE473),"",IF('Форма 1'!$AE473=1,'Форма 1'!$H473*VLOOKUP('Форма 1'!$F473,'Придельники до 2021'!$B$4:$X$28,'Форма 1'!$AE$8,0),IF('Форма 1'!$AE473=2,'Форма 1'!$H473*VLOOKUP('Форма 1'!$F473,'Придельники до 2021'!$B$4:$X$28,13,0),IF('Форма 1'!$AE473=3,'Форма 1'!$H473*VLOOKUP('Форма 1'!$F473,'Придельники до 2021'!$B$4:$X$28,12,0)))))</f>
        <v/>
      </c>
      <c r="O473" s="103" t="str">
        <f>IF(ISNUMBER('Форма 1'!AF473),'Форма 1'!$H473*VLOOKUP('Форма 1'!$F473,'Придельники до 2021'!$B$4:$X$28,'Форма 1'!AF$8),"")</f>
        <v/>
      </c>
      <c r="P473" s="87"/>
      <c r="Q473" s="103" t="str">
        <f>IF(ISNUMBER('Форма 1'!AH473),'Форма 1'!$H473*VLOOKUP('Форма 1'!$F473,'Придельники до 2021'!$B$4:$X$28,'Форма 1'!AH$8),"")</f>
        <v/>
      </c>
      <c r="R473" s="103" t="str">
        <f>IF(ISNUMBER('Форма 1'!AI473),'Форма 1'!$H473*VLOOKUP('Форма 1'!$F473,'Придельники до 2021'!$B$4:$X$28,'Форма 1'!AI$8),"")</f>
        <v/>
      </c>
      <c r="S473" s="103" t="str">
        <f>IF(ISNUMBER('Форма 1'!AJ473),'Форма 1'!$H473*VLOOKUP('Форма 1'!$F473,'Придельники до 2021'!$B$4:$X$28,'Форма 1'!AJ$8),"")</f>
        <v/>
      </c>
      <c r="T473" s="87"/>
    </row>
    <row r="474" spans="1:20">
      <c r="A474" s="188">
        <f t="shared" si="35"/>
        <v>272</v>
      </c>
      <c r="B474" s="189" t="s">
        <v>591</v>
      </c>
      <c r="C474" s="99">
        <f t="shared" si="34"/>
        <v>22422946.175999999</v>
      </c>
      <c r="D474" s="103" t="str">
        <f>IF(ISNUMBER('Форма 1'!U474),'Форма 1'!$H474*VLOOKUP('Форма 1'!$F474,'Придельники до 2021'!$B$4:$X$28,'Форма 1'!U$8),"")</f>
        <v/>
      </c>
      <c r="E474" s="103" t="str">
        <f>IF(ISNUMBER('Форма 1'!V474),'Форма 1'!$H474*VLOOKUP('Форма 1'!$F474,'Придельники до 2021'!$B$4:$X$28,'Форма 1'!V$8),"")</f>
        <v/>
      </c>
      <c r="F474" s="103" t="str">
        <f>IF(ISNUMBER('Форма 1'!W474),'Форма 1'!$H474*VLOOKUP('Форма 1'!$F474,'Придельники до 2021'!$B$4:$X$28,'Форма 1'!W$8),"")</f>
        <v/>
      </c>
      <c r="G474" s="103" t="str">
        <f>IF(ISNUMBER('Форма 1'!X474),'Форма 1'!$H474*VLOOKUP('Форма 1'!$F474,'Придельники до 2021'!$B$4:$X$28,'Форма 1'!X$8),"")</f>
        <v/>
      </c>
      <c r="H474" s="103" t="str">
        <f>IF(ISNUMBER('Форма 1'!Y474),'Форма 1'!$H474*VLOOKUP('Форма 1'!$F474,'Придельники до 2021'!$B$4:$X$28,'Форма 1'!Y$8),"")</f>
        <v/>
      </c>
      <c r="I474" s="103" t="str">
        <f>IF(ISNUMBER('Форма 1'!Z474),'Форма 1'!$H474*VLOOKUP('Форма 1'!$F474,'Придельники до 2021'!$B$4:$X$28,'Форма 1'!Z$8),"")</f>
        <v/>
      </c>
      <c r="J474" s="103" t="str">
        <f>IF(ISNUMBER('Форма 1'!AA474),'Форма 1'!$H474*VLOOKUP('Форма 1'!$F474,'Придельники до 2021'!$B$4:$X$28,'Форма 1'!AA$8),"")</f>
        <v/>
      </c>
      <c r="K474" s="90"/>
      <c r="L474" s="87"/>
      <c r="M474" s="103">
        <f>IF(ISNUMBER('Форма 1'!AD474),'Форма 1'!$H474*VLOOKUP('Форма 1'!$F474,'Придельники до 2021'!$B$4:$X$28,'Форма 1'!AD$8),"")</f>
        <v>22422946.175999999</v>
      </c>
      <c r="N474" s="103" t="str">
        <f>IF(ISBLANK('Форма 1'!$AE474),"",IF('Форма 1'!$AE474=1,'Форма 1'!$H474*VLOOKUP('Форма 1'!$F474,'Придельники до 2021'!$B$4:$X$28,'Форма 1'!$AE$8,0),IF('Форма 1'!$AE474=2,'Форма 1'!$H474*VLOOKUP('Форма 1'!$F474,'Придельники до 2021'!$B$4:$X$28,13,0),IF('Форма 1'!$AE474=3,'Форма 1'!$H474*VLOOKUP('Форма 1'!$F474,'Придельники до 2021'!$B$4:$X$28,12,0)))))</f>
        <v/>
      </c>
      <c r="O474" s="103" t="str">
        <f>IF(ISNUMBER('Форма 1'!AF474),'Форма 1'!$H474*VLOOKUP('Форма 1'!$F474,'Придельники до 2021'!$B$4:$X$28,'Форма 1'!AF$8),"")</f>
        <v/>
      </c>
      <c r="P474" s="87"/>
      <c r="Q474" s="103" t="str">
        <f>IF(ISNUMBER('Форма 1'!AH474),'Форма 1'!$H474*VLOOKUP('Форма 1'!$F474,'Придельники до 2021'!$B$4:$X$28,'Форма 1'!AH$8),"")</f>
        <v/>
      </c>
      <c r="R474" s="103" t="str">
        <f>IF(ISNUMBER('Форма 1'!AI474),'Форма 1'!$H474*VLOOKUP('Форма 1'!$F474,'Придельники до 2021'!$B$4:$X$28,'Форма 1'!AI$8),"")</f>
        <v/>
      </c>
      <c r="S474" s="103" t="str">
        <f>IF(ISNUMBER('Форма 1'!AJ474),'Форма 1'!$H474*VLOOKUP('Форма 1'!$F474,'Придельники до 2021'!$B$4:$X$28,'Форма 1'!AJ$8),"")</f>
        <v/>
      </c>
      <c r="T474" s="87"/>
    </row>
    <row r="475" spans="1:20">
      <c r="A475" s="188">
        <f t="shared" si="35"/>
        <v>273</v>
      </c>
      <c r="B475" s="189" t="s">
        <v>592</v>
      </c>
      <c r="C475" s="99">
        <f t="shared" si="34"/>
        <v>20143794.607999999</v>
      </c>
      <c r="D475" s="103" t="str">
        <f>IF(ISNUMBER('Форма 1'!U475),'Форма 1'!$H475*VLOOKUP('Форма 1'!$F475,'Придельники до 2021'!$B$4:$X$28,'Форма 1'!U$8),"")</f>
        <v/>
      </c>
      <c r="E475" s="103" t="str">
        <f>IF(ISNUMBER('Форма 1'!V475),'Форма 1'!$H475*VLOOKUP('Форма 1'!$F475,'Придельники до 2021'!$B$4:$X$28,'Форма 1'!V$8),"")</f>
        <v/>
      </c>
      <c r="F475" s="103" t="str">
        <f>IF(ISNUMBER('Форма 1'!W475),'Форма 1'!$H475*VLOOKUP('Форма 1'!$F475,'Придельники до 2021'!$B$4:$X$28,'Форма 1'!W$8),"")</f>
        <v/>
      </c>
      <c r="G475" s="103" t="str">
        <f>IF(ISNUMBER('Форма 1'!X475),'Форма 1'!$H475*VLOOKUP('Форма 1'!$F475,'Придельники до 2021'!$B$4:$X$28,'Форма 1'!X$8),"")</f>
        <v/>
      </c>
      <c r="H475" s="103" t="str">
        <f>IF(ISNUMBER('Форма 1'!Y475),'Форма 1'!$H475*VLOOKUP('Форма 1'!$F475,'Придельники до 2021'!$B$4:$X$28,'Форма 1'!Y$8),"")</f>
        <v/>
      </c>
      <c r="I475" s="103" t="str">
        <f>IF(ISNUMBER('Форма 1'!Z475),'Форма 1'!$H475*VLOOKUP('Форма 1'!$F475,'Придельники до 2021'!$B$4:$X$28,'Форма 1'!Z$8),"")</f>
        <v/>
      </c>
      <c r="J475" s="103" t="str">
        <f>IF(ISNUMBER('Форма 1'!AA475),'Форма 1'!$H475*VLOOKUP('Форма 1'!$F475,'Придельники до 2021'!$B$4:$X$28,'Форма 1'!AA$8),"")</f>
        <v/>
      </c>
      <c r="K475" s="92"/>
      <c r="L475" s="88"/>
      <c r="M475" s="103">
        <f>IF(ISNUMBER('Форма 1'!AD475),'Форма 1'!$H475*VLOOKUP('Форма 1'!$F475,'Придельники с 2022'!$B$4:$X$28,'Форма 1'!AD$8),"")</f>
        <v>20143794.607999999</v>
      </c>
      <c r="N475" s="103" t="str">
        <f>IF(ISBLANK('Форма 1'!$AE475),"",IF('Форма 1'!$AE475=1,'Форма 1'!$H475*VLOOKUP('Форма 1'!$F475,'Придельники до 2021'!$B$4:$X$28,'Форма 1'!$AE$8,0),IF('Форма 1'!$AE475=2,'Форма 1'!$H475*VLOOKUP('Форма 1'!$F475,'Придельники до 2021'!$B$4:$X$28,13,0),IF('Форма 1'!$AE475=3,'Форма 1'!$H475*VLOOKUP('Форма 1'!$F475,'Придельники до 2021'!$B$4:$X$28,12,0)))))</f>
        <v/>
      </c>
      <c r="O475" s="103" t="str">
        <f>IF(ISNUMBER('Форма 1'!AF475),'Форма 1'!$H475*VLOOKUP('Форма 1'!$F475,'Придельники до 2021'!$B$4:$X$28,'Форма 1'!AF$8),"")</f>
        <v/>
      </c>
      <c r="P475" s="88"/>
      <c r="Q475" s="103" t="str">
        <f>IF(ISNUMBER('Форма 1'!AH475),'Форма 1'!$H475*VLOOKUP('Форма 1'!$F475,'Придельники до 2021'!$B$4:$X$28,'Форма 1'!AH$8),"")</f>
        <v/>
      </c>
      <c r="R475" s="103" t="str">
        <f>IF(ISNUMBER('Форма 1'!AI475),'Форма 1'!$H475*VLOOKUP('Форма 1'!$F475,'Придельники до 2021'!$B$4:$X$28,'Форма 1'!AI$8),"")</f>
        <v/>
      </c>
      <c r="S475" s="103" t="str">
        <f>IF(ISNUMBER('Форма 1'!AJ475),'Форма 1'!$H475*VLOOKUP('Форма 1'!$F475,'Придельники до 2021'!$B$4:$X$28,'Форма 1'!AJ$8),"")</f>
        <v/>
      </c>
      <c r="T475" s="87"/>
    </row>
    <row r="476" spans="1:20">
      <c r="A476" s="188">
        <f t="shared" si="35"/>
        <v>274</v>
      </c>
      <c r="B476" s="114" t="s">
        <v>593</v>
      </c>
      <c r="C476" s="99">
        <f>SUM(D476:J476,L476:T476)</f>
        <v>5227125.5750000002</v>
      </c>
      <c r="D476" s="103" t="str">
        <f>IF(ISNUMBER('Форма 1'!U476),'Форма 1'!$H476*VLOOKUP('Форма 1'!$F476,'Придельники до 2021'!$B$4:$X$28,'Форма 1'!U$8),"")</f>
        <v/>
      </c>
      <c r="E476" s="103" t="str">
        <f>IF(ISNUMBER('Форма 1'!V476),'Форма 1'!$H476*VLOOKUP('Форма 1'!$F476,'Придельники до 2021'!$B$4:$X$28,'Форма 1'!V$8),"")</f>
        <v/>
      </c>
      <c r="F476" s="103" t="str">
        <f>IF(ISNUMBER('Форма 1'!W476),'Форма 1'!$H476*VLOOKUP('Форма 1'!$F476,'Придельники до 2021'!$B$4:$X$28,'Форма 1'!W$8),"")</f>
        <v/>
      </c>
      <c r="G476" s="103" t="str">
        <f>IF(ISNUMBER('Форма 1'!X476),'Форма 1'!$H476*VLOOKUP('Форма 1'!$F476,'Придельники до 2021'!$B$4:$X$28,'Форма 1'!X$8),"")</f>
        <v/>
      </c>
      <c r="H476" s="103" t="str">
        <f>IF(ISNUMBER('Форма 1'!Y476),'Форма 1'!$H476*VLOOKUP('Форма 1'!$F476,'Придельники до 2021'!$B$4:$X$28,'Форма 1'!Y$8),"")</f>
        <v/>
      </c>
      <c r="I476" s="103" t="str">
        <f>IF(ISNUMBER('Форма 1'!Z476),'Форма 1'!$H476*VLOOKUP('Форма 1'!$F476,'Придельники до 2021'!$B$4:$X$28,'Форма 1'!Z$8),"")</f>
        <v/>
      </c>
      <c r="J476" s="103" t="str">
        <f>IF(ISNUMBER('Форма 1'!AA476),'Форма 1'!$H476*VLOOKUP('Форма 1'!$F476,'Придельники до 2021'!$B$4:$X$28,'Форма 1'!AA$8),"")</f>
        <v/>
      </c>
      <c r="K476" s="92"/>
      <c r="L476" s="88"/>
      <c r="M476" s="103">
        <f>IF(ISNUMBER('Форма 1'!AD476),'Форма 1'!$H476*VLOOKUP('Форма 1'!$F476,'Придельники до 2021'!$B$4:$X$28,'Форма 1'!AD$8),"")</f>
        <v>5227125.5750000002</v>
      </c>
      <c r="N476" s="103" t="str">
        <f>IF(ISBLANK('Форма 1'!$AE476),"",IF('Форма 1'!$AE476=1,'Форма 1'!$H476*VLOOKUP('Форма 1'!$F476,'Придельники до 2021'!$B$4:$X$28,'Форма 1'!$AE$8,0),IF('Форма 1'!$AE476=2,'Форма 1'!$H476*VLOOKUP('Форма 1'!$F476,'Придельники до 2021'!$B$4:$X$28,13,0),IF('Форма 1'!$AE476=3,'Форма 1'!$H476*VLOOKUP('Форма 1'!$F476,'Придельники до 2021'!$B$4:$X$28,12,0)))))</f>
        <v/>
      </c>
      <c r="O476" s="103" t="str">
        <f>IF(ISNUMBER('Форма 1'!AF476),'Форма 1'!$H476*VLOOKUP('Форма 1'!$F476,'Придельники до 2021'!$B$4:$X$28,'Форма 1'!AF$8),"")</f>
        <v/>
      </c>
      <c r="P476" s="88"/>
      <c r="Q476" s="103" t="str">
        <f>IF(ISNUMBER('Форма 1'!AH476),'Форма 1'!$H476*VLOOKUP('Форма 1'!$F476,'Придельники до 2021'!$B$4:$X$28,'Форма 1'!AH$8),"")</f>
        <v/>
      </c>
      <c r="R476" s="103" t="str">
        <f>IF(ISNUMBER('Форма 1'!AI476),'Форма 1'!$H476*VLOOKUP('Форма 1'!$F476,'Придельники до 2021'!$B$4:$X$28,'Форма 1'!AI$8),"")</f>
        <v/>
      </c>
      <c r="S476" s="103" t="str">
        <f>IF(ISNUMBER('Форма 1'!AJ476),'Форма 1'!$H476*VLOOKUP('Форма 1'!$F476,'Придельники до 2021'!$B$4:$X$28,'Форма 1'!AJ$8),"")</f>
        <v/>
      </c>
      <c r="T476" s="87"/>
    </row>
    <row r="477" spans="1:20">
      <c r="A477" s="188">
        <f t="shared" si="35"/>
        <v>275</v>
      </c>
      <c r="B477" s="189" t="s">
        <v>594</v>
      </c>
      <c r="C477" s="99">
        <f t="shared" si="34"/>
        <v>13914532</v>
      </c>
      <c r="D477" s="103" t="str">
        <f>IF(ISNUMBER('Форма 1'!U477),'Форма 1'!$H477*VLOOKUP('Форма 1'!$F477,'Придельники до 2021'!$B$4:$X$28,'Форма 1'!U$8),"")</f>
        <v/>
      </c>
      <c r="E477" s="103" t="str">
        <f>IF(ISNUMBER('Форма 1'!V477),'Форма 1'!$H477*VLOOKUP('Форма 1'!$F477,'Придельники до 2021'!$B$4:$X$28,'Форма 1'!V$8),"")</f>
        <v/>
      </c>
      <c r="F477" s="103" t="str">
        <f>IF(ISNUMBER('Форма 1'!W477),'Форма 1'!$H477*VLOOKUP('Форма 1'!$F477,'Придельники до 2021'!$B$4:$X$28,'Форма 1'!W$8),"")</f>
        <v/>
      </c>
      <c r="G477" s="103" t="str">
        <f>IF(ISNUMBER('Форма 1'!X477),'Форма 1'!$H477*VLOOKUP('Форма 1'!$F477,'Придельники до 2021'!$B$4:$X$28,'Форма 1'!X$8),"")</f>
        <v/>
      </c>
      <c r="H477" s="103" t="str">
        <f>IF(ISNUMBER('Форма 1'!Y477),'Форма 1'!$H477*VLOOKUP('Форма 1'!$F477,'Придельники до 2021'!$B$4:$X$28,'Форма 1'!Y$8),"")</f>
        <v/>
      </c>
      <c r="I477" s="103" t="str">
        <f>IF(ISNUMBER('Форма 1'!Z477),'Форма 1'!$H477*VLOOKUP('Форма 1'!$F477,'Придельники до 2021'!$B$4:$X$28,'Форма 1'!Z$8),"")</f>
        <v/>
      </c>
      <c r="J477" s="103" t="str">
        <f>IF(ISNUMBER('Форма 1'!AA477),'Форма 1'!$H477*VLOOKUP('Форма 1'!$F477,'Придельники до 2021'!$B$4:$X$28,'Форма 1'!AA$8),"")</f>
        <v/>
      </c>
      <c r="K477" s="90"/>
      <c r="L477" s="87"/>
      <c r="M477" s="103" t="str">
        <f>IF(ISNUMBER('Форма 1'!AD477),'Форма 1'!$H477*VLOOKUP('Форма 1'!$F477,'Придельники до 2021'!$B$4:$X$28,'Форма 1'!AD$8),"")</f>
        <v/>
      </c>
      <c r="N477" s="103">
        <f>IF(ISBLANK('Форма 1'!$AE477),"",IF('Форма 1'!$AE477=1,'Форма 1'!$H477*VLOOKUP('Форма 1'!$F477,'Придельники с 2022'!$B$4:$X$28,'Форма 1'!$AE$8,0),IF('Форма 1'!$AE477=2,'Форма 1'!$H477*VLOOKUP('Форма 1'!$F477,'Придельники с 2022'!$B$4:$X$28,13,0),IF('Форма 1'!$AE477=3,'Форма 1'!$H477*VLOOKUP('Форма 1'!$F477,'Придельники с 2022'!$B$4:$X$28,12,0)))))</f>
        <v>13914532</v>
      </c>
      <c r="O477" s="103" t="str">
        <f>IF(ISNUMBER('Форма 1'!AF477),'Форма 1'!$H477*VLOOKUP('Форма 1'!$F477,'Придельники до 2021'!$B$4:$X$28,'Форма 1'!AF$8),"")</f>
        <v/>
      </c>
      <c r="P477" s="87"/>
      <c r="Q477" s="103" t="str">
        <f>IF(ISNUMBER('Форма 1'!AH477),'Форма 1'!$H477*VLOOKUP('Форма 1'!$F477,'Придельники до 2021'!$B$4:$X$28,'Форма 1'!AH$8),"")</f>
        <v/>
      </c>
      <c r="R477" s="103" t="str">
        <f>IF(ISNUMBER('Форма 1'!AI477),'Форма 1'!$H477*VLOOKUP('Форма 1'!$F477,'Придельники до 2021'!$B$4:$X$28,'Форма 1'!AI$8),"")</f>
        <v/>
      </c>
      <c r="S477" s="103" t="str">
        <f>IF(ISNUMBER('Форма 1'!AJ477),'Форма 1'!$H477*VLOOKUP('Форма 1'!$F477,'Придельники до 2021'!$B$4:$X$28,'Форма 1'!AJ$8),"")</f>
        <v/>
      </c>
      <c r="T477" s="87"/>
    </row>
    <row r="478" spans="1:20">
      <c r="A478" s="188">
        <f t="shared" si="35"/>
        <v>276</v>
      </c>
      <c r="B478" s="189" t="s">
        <v>595</v>
      </c>
      <c r="C478" s="99">
        <f t="shared" si="34"/>
        <v>9475856.432</v>
      </c>
      <c r="D478" s="103" t="str">
        <f>IF(ISNUMBER('Форма 1'!U478),'Форма 1'!$H478*VLOOKUP('Форма 1'!$F478,'Придельники до 2021'!$B$4:$X$28,'Форма 1'!U$8),"")</f>
        <v/>
      </c>
      <c r="E478" s="103" t="str">
        <f>IF(ISNUMBER('Форма 1'!V478),'Форма 1'!$H478*VLOOKUP('Форма 1'!$F478,'Придельники до 2021'!$B$4:$X$28,'Форма 1'!V$8),"")</f>
        <v/>
      </c>
      <c r="F478" s="103" t="str">
        <f>IF(ISNUMBER('Форма 1'!W478),'Форма 1'!$H478*VLOOKUP('Форма 1'!$F478,'Придельники до 2021'!$B$4:$X$28,'Форма 1'!W$8),"")</f>
        <v/>
      </c>
      <c r="G478" s="103" t="str">
        <f>IF(ISNUMBER('Форма 1'!X478),'Форма 1'!$H478*VLOOKUP('Форма 1'!$F478,'Придельники до 2021'!$B$4:$X$28,'Форма 1'!X$8),"")</f>
        <v/>
      </c>
      <c r="H478" s="103" t="str">
        <f>IF(ISNUMBER('Форма 1'!Y478),'Форма 1'!$H478*VLOOKUP('Форма 1'!$F478,'Придельники до 2021'!$B$4:$X$28,'Форма 1'!Y$8),"")</f>
        <v/>
      </c>
      <c r="I478" s="103" t="str">
        <f>IF(ISNUMBER('Форма 1'!Z478),'Форма 1'!$H478*VLOOKUP('Форма 1'!$F478,'Придельники до 2021'!$B$4:$X$28,'Форма 1'!Z$8),"")</f>
        <v/>
      </c>
      <c r="J478" s="103" t="str">
        <f>IF(ISNUMBER('Форма 1'!AA478),'Форма 1'!$H478*VLOOKUP('Форма 1'!$F478,'Придельники до 2021'!$B$4:$X$28,'Форма 1'!AA$8),"")</f>
        <v/>
      </c>
      <c r="K478" s="90"/>
      <c r="L478" s="87"/>
      <c r="M478" s="103">
        <f>IF(ISNUMBER('Форма 1'!AD478),'Форма 1'!$H478*VLOOKUP('Форма 1'!$F478,'Придельники с 2022'!$B$4:$X$28,'Форма 1'!AD$8),"")</f>
        <v>9475856.432</v>
      </c>
      <c r="N478" s="103" t="str">
        <f>IF(ISBLANK('Форма 1'!$AE478),"",IF('Форма 1'!$AE478=1,'Форма 1'!$H478*VLOOKUP('Форма 1'!$F478,'Придельники до 2021'!$B$4:$X$28,'Форма 1'!$AE$8,0),IF('Форма 1'!$AE478=2,'Форма 1'!$H478*VLOOKUP('Форма 1'!$F478,'Придельники до 2021'!$B$4:$X$28,13,0),IF('Форма 1'!$AE478=3,'Форма 1'!$H478*VLOOKUP('Форма 1'!$F478,'Придельники до 2021'!$B$4:$X$28,12,0)))))</f>
        <v/>
      </c>
      <c r="O478" s="103" t="str">
        <f>IF(ISNUMBER('Форма 1'!AF478),'Форма 1'!$H478*VLOOKUP('Форма 1'!$F478,'Придельники до 2021'!$B$4:$X$28,'Форма 1'!AF$8),"")</f>
        <v/>
      </c>
      <c r="P478" s="87"/>
      <c r="Q478" s="103" t="str">
        <f>IF(ISNUMBER('Форма 1'!AH478),'Форма 1'!$H478*VLOOKUP('Форма 1'!$F478,'Придельники до 2021'!$B$4:$X$28,'Форма 1'!AH$8),"")</f>
        <v/>
      </c>
      <c r="R478" s="103" t="str">
        <f>IF(ISNUMBER('Форма 1'!AI478),'Форма 1'!$H478*VLOOKUP('Форма 1'!$F478,'Придельники до 2021'!$B$4:$X$28,'Форма 1'!AI$8),"")</f>
        <v/>
      </c>
      <c r="S478" s="103" t="str">
        <f>IF(ISNUMBER('Форма 1'!AJ478),'Форма 1'!$H478*VLOOKUP('Форма 1'!$F478,'Придельники до 2021'!$B$4:$X$28,'Форма 1'!AJ$8),"")</f>
        <v/>
      </c>
      <c r="T478" s="87"/>
    </row>
    <row r="479" spans="1:20">
      <c r="A479" s="188">
        <f t="shared" si="35"/>
        <v>277</v>
      </c>
      <c r="B479" s="189" t="s">
        <v>596</v>
      </c>
      <c r="C479" s="99">
        <f t="shared" si="34"/>
        <v>6222235.7079999996</v>
      </c>
      <c r="D479" s="103">
        <f>IF(ISNUMBER('Форма 1'!U479),'Форма 1'!$H479*VLOOKUP('Форма 1'!$F479,'Придельники до 2021'!$B$4:$X$28,'Форма 1'!U$8),"")</f>
        <v>637513.78599999996</v>
      </c>
      <c r="E479" s="103" t="str">
        <f>IF(ISNUMBER('Форма 1'!V479),'Форма 1'!$H479*VLOOKUP('Форма 1'!$F479,'Придельники до 2021'!$B$4:$X$28,'Форма 1'!V$8),"")</f>
        <v/>
      </c>
      <c r="F479" s="103" t="str">
        <f>IF(ISNUMBER('Форма 1'!W479),'Форма 1'!$H479*VLOOKUP('Форма 1'!$F479,'Придельники до 2021'!$B$4:$X$28,'Форма 1'!W$8),"")</f>
        <v/>
      </c>
      <c r="G479" s="103" t="str">
        <f>IF(ISNUMBER('Форма 1'!X479),'Форма 1'!$H479*VLOOKUP('Форма 1'!$F479,'Придельники до 2021'!$B$4:$X$28,'Форма 1'!X$8),"")</f>
        <v/>
      </c>
      <c r="H479" s="103" t="str">
        <f>IF(ISNUMBER('Форма 1'!Y479),'Форма 1'!$H479*VLOOKUP('Форма 1'!$F479,'Придельники до 2021'!$B$4:$X$28,'Форма 1'!Y$8),"")</f>
        <v/>
      </c>
      <c r="I479" s="103" t="str">
        <f>IF(ISNUMBER('Форма 1'!Z479),'Форма 1'!$H479*VLOOKUP('Форма 1'!$F479,'Придельники до 2021'!$B$4:$X$28,'Форма 1'!Z$8),"")</f>
        <v/>
      </c>
      <c r="J479" s="103" t="str">
        <f>IF(ISNUMBER('Форма 1'!AA479),'Форма 1'!$H479*VLOOKUP('Форма 1'!$F479,'Придельники до 2021'!$B$4:$X$28,'Форма 1'!AA$8),"")</f>
        <v/>
      </c>
      <c r="K479" s="90"/>
      <c r="L479" s="87"/>
      <c r="M479" s="103">
        <f>IF(ISNUMBER('Форма 1'!AD479),'Форма 1'!$H479*VLOOKUP('Форма 1'!$F479,'Придельники до 2021'!$B$4:$X$28,'Форма 1'!AD$8),"")</f>
        <v>5584721.9219999993</v>
      </c>
      <c r="N479" s="103" t="str">
        <f>IF(ISBLANK('Форма 1'!$AE479),"",IF('Форма 1'!$AE479=1,'Форма 1'!$H479*VLOOKUP('Форма 1'!$F479,'Придельники до 2021'!$B$4:$X$28,'Форма 1'!$AE$8,0),IF('Форма 1'!$AE479=2,'Форма 1'!$H479*VLOOKUP('Форма 1'!$F479,'Придельники до 2021'!$B$4:$X$28,13,0),IF('Форма 1'!$AE479=3,'Форма 1'!$H479*VLOOKUP('Форма 1'!$F479,'Придельники до 2021'!$B$4:$X$28,12,0)))))</f>
        <v/>
      </c>
      <c r="O479" s="103" t="str">
        <f>IF(ISNUMBER('Форма 1'!AF479),'Форма 1'!$H479*VLOOKUP('Форма 1'!$F479,'Придельники до 2021'!$B$4:$X$28,'Форма 1'!AF$8),"")</f>
        <v/>
      </c>
      <c r="P479" s="87"/>
      <c r="Q479" s="103" t="str">
        <f>IF(ISNUMBER('Форма 1'!AH479),'Форма 1'!$H479*VLOOKUP('Форма 1'!$F479,'Придельники до 2021'!$B$4:$X$28,'Форма 1'!AH$8),"")</f>
        <v/>
      </c>
      <c r="R479" s="103" t="str">
        <f>IF(ISNUMBER('Форма 1'!AI479),'Форма 1'!$H479*VLOOKUP('Форма 1'!$F479,'Придельники до 2021'!$B$4:$X$28,'Форма 1'!AI$8),"")</f>
        <v/>
      </c>
      <c r="S479" s="103" t="str">
        <f>IF(ISNUMBER('Форма 1'!AJ479),'Форма 1'!$H479*VLOOKUP('Форма 1'!$F479,'Придельники до 2021'!$B$4:$X$28,'Форма 1'!AJ$8),"")</f>
        <v/>
      </c>
      <c r="T479" s="87"/>
    </row>
    <row r="480" spans="1:20">
      <c r="A480" s="188">
        <f t="shared" si="35"/>
        <v>278</v>
      </c>
      <c r="B480" s="189" t="s">
        <v>598</v>
      </c>
      <c r="C480" s="99">
        <f t="shared" si="34"/>
        <v>2418251.9719999996</v>
      </c>
      <c r="D480" s="103" t="str">
        <f>IF(ISNUMBER('Форма 1'!U480),'Форма 1'!$H480*VLOOKUP('Форма 1'!$F480,'Придельники до 2021'!$B$4:$X$28,'Форма 1'!U$8),"")</f>
        <v/>
      </c>
      <c r="E480" s="103" t="str">
        <f>IF(ISNUMBER('Форма 1'!V480),'Форма 1'!$H480*VLOOKUP('Форма 1'!$F480,'Придельники до 2021'!$B$4:$X$28,'Форма 1'!V$8),"")</f>
        <v/>
      </c>
      <c r="F480" s="103" t="str">
        <f>IF(ISNUMBER('Форма 1'!W480),'Форма 1'!$H480*VLOOKUP('Форма 1'!$F480,'Придельники до 2021'!$B$4:$X$28,'Форма 1'!W$8),"")</f>
        <v/>
      </c>
      <c r="G480" s="103" t="str">
        <f>IF(ISNUMBER('Форма 1'!X480),'Форма 1'!$H480*VLOOKUP('Форма 1'!$F480,'Придельники до 2021'!$B$4:$X$28,'Форма 1'!X$8),"")</f>
        <v/>
      </c>
      <c r="H480" s="103" t="str">
        <f>IF(ISNUMBER('Форма 1'!Y480),'Форма 1'!$H480*VLOOKUP('Форма 1'!$F480,'Придельники до 2021'!$B$4:$X$28,'Форма 1'!Y$8),"")</f>
        <v/>
      </c>
      <c r="I480" s="103">
        <f>IF(ISNUMBER('Форма 1'!Z480),'Форма 1'!$H480*VLOOKUP('Форма 1'!$F480,'Придельники до 2021'!$B$4:$X$28,'Форма 1'!Z$8),"")</f>
        <v>2418251.9719999996</v>
      </c>
      <c r="J480" s="103" t="str">
        <f>IF(ISNUMBER('Форма 1'!AA480),'Форма 1'!$H480*VLOOKUP('Форма 1'!$F480,'Придельники до 2021'!$B$4:$X$28,'Форма 1'!AA$8),"")</f>
        <v/>
      </c>
      <c r="K480" s="90"/>
      <c r="L480" s="87"/>
      <c r="M480" s="103" t="str">
        <f>IF(ISNUMBER('Форма 1'!AD480),'Форма 1'!$H480*VLOOKUP('Форма 1'!$F480,'Придельники до 2021'!$B$4:$X$28,'Форма 1'!AD$8),"")</f>
        <v/>
      </c>
      <c r="N480" s="103" t="str">
        <f>IF(ISBLANK('Форма 1'!$AE480),"",IF('Форма 1'!$AE480=1,'Форма 1'!$H480*VLOOKUP('Форма 1'!$F480,'Придельники до 2021'!$B$4:$X$28,'Форма 1'!$AE$8,0),IF('Форма 1'!$AE480=2,'Форма 1'!$H480*VLOOKUP('Форма 1'!$F480,'Придельники до 2021'!$B$4:$X$28,13,0),IF('Форма 1'!$AE480=3,'Форма 1'!$H480*VLOOKUP('Форма 1'!$F480,'Придельники до 2021'!$B$4:$X$28,12,0)))))</f>
        <v/>
      </c>
      <c r="O480" s="103" t="str">
        <f>IF(ISNUMBER('Форма 1'!AF480),'Форма 1'!$H480*VLOOKUP('Форма 1'!$F480,'Придельники до 2021'!$B$4:$X$28,'Форма 1'!AF$8),"")</f>
        <v/>
      </c>
      <c r="P480" s="87"/>
      <c r="Q480" s="103" t="str">
        <f>IF(ISNUMBER('Форма 1'!AH480),'Форма 1'!$H480*VLOOKUP('Форма 1'!$F480,'Придельники до 2021'!$B$4:$X$28,'Форма 1'!AH$8),"")</f>
        <v/>
      </c>
      <c r="R480" s="103" t="str">
        <f>IF(ISNUMBER('Форма 1'!AI480),'Форма 1'!$H480*VLOOKUP('Форма 1'!$F480,'Придельники до 2021'!$B$4:$X$28,'Форма 1'!AI$8),"")</f>
        <v/>
      </c>
      <c r="S480" s="103" t="str">
        <f>IF(ISNUMBER('Форма 1'!AJ480),'Форма 1'!$H480*VLOOKUP('Форма 1'!$F480,'Придельники до 2021'!$B$4:$X$28,'Форма 1'!AJ$8),"")</f>
        <v/>
      </c>
      <c r="T480" s="87"/>
    </row>
    <row r="481" spans="1:20">
      <c r="A481" s="188">
        <f t="shared" si="35"/>
        <v>279</v>
      </c>
      <c r="B481" s="189" t="s">
        <v>599</v>
      </c>
      <c r="C481" s="99">
        <f t="shared" si="34"/>
        <v>20926506.384</v>
      </c>
      <c r="D481" s="103" t="str">
        <f>IF(ISNUMBER('Форма 1'!U481),'Форма 1'!$H481*VLOOKUP('Форма 1'!$F481,'Придельники до 2021'!$B$4:$X$28,'Форма 1'!U$8),"")</f>
        <v/>
      </c>
      <c r="E481" s="103" t="str">
        <f>IF(ISNUMBER('Форма 1'!V481),'Форма 1'!$H481*VLOOKUP('Форма 1'!$F481,'Придельники до 2021'!$B$4:$X$28,'Форма 1'!V$8),"")</f>
        <v/>
      </c>
      <c r="F481" s="103" t="str">
        <f>IF(ISNUMBER('Форма 1'!W481),'Форма 1'!$H481*VLOOKUP('Форма 1'!$F481,'Придельники до 2021'!$B$4:$X$28,'Форма 1'!W$8),"")</f>
        <v/>
      </c>
      <c r="G481" s="103" t="str">
        <f>IF(ISNUMBER('Форма 1'!X481),'Форма 1'!$H481*VLOOKUP('Форма 1'!$F481,'Придельники до 2021'!$B$4:$X$28,'Форма 1'!X$8),"")</f>
        <v/>
      </c>
      <c r="H481" s="103" t="str">
        <f>IF(ISNUMBER('Форма 1'!Y481),'Форма 1'!$H481*VLOOKUP('Форма 1'!$F481,'Придельники до 2021'!$B$4:$X$28,'Форма 1'!Y$8),"")</f>
        <v/>
      </c>
      <c r="I481" s="103" t="str">
        <f>IF(ISNUMBER('Форма 1'!Z481),'Форма 1'!$H481*VLOOKUP('Форма 1'!$F481,'Придельники до 2021'!$B$4:$X$28,'Форма 1'!Z$8),"")</f>
        <v/>
      </c>
      <c r="J481" s="103" t="str">
        <f>IF(ISNUMBER('Форма 1'!AA481),'Форма 1'!$H481*VLOOKUP('Форма 1'!$F481,'Придельники до 2021'!$B$4:$X$28,'Форма 1'!AA$8),"")</f>
        <v/>
      </c>
      <c r="K481" s="90"/>
      <c r="L481" s="87"/>
      <c r="M481" s="103">
        <f>IF(ISNUMBER('Форма 1'!AD481),'Форма 1'!$H481*VLOOKUP('Форма 1'!$F481,'Придельники с 2022'!$B$4:$X$28,'Форма 1'!AD$8),"")</f>
        <v>20926506.384</v>
      </c>
      <c r="N481" s="103" t="str">
        <f>IF(ISBLANK('Форма 1'!$AE481),"",IF('Форма 1'!$AE481=1,'Форма 1'!$H481*VLOOKUP('Форма 1'!$F481,'Придельники до 2021'!$B$4:$X$28,'Форма 1'!$AE$8,0),IF('Форма 1'!$AE481=2,'Форма 1'!$H481*VLOOKUP('Форма 1'!$F481,'Придельники до 2021'!$B$4:$X$28,13,0),IF('Форма 1'!$AE481=3,'Форма 1'!$H481*VLOOKUP('Форма 1'!$F481,'Придельники до 2021'!$B$4:$X$28,12,0)))))</f>
        <v/>
      </c>
      <c r="O481" s="103" t="str">
        <f>IF(ISNUMBER('Форма 1'!AF481),'Форма 1'!$H481*VLOOKUP('Форма 1'!$F481,'Придельники до 2021'!$B$4:$X$28,'Форма 1'!AF$8),"")</f>
        <v/>
      </c>
      <c r="P481" s="87"/>
      <c r="Q481" s="103" t="str">
        <f>IF(ISNUMBER('Форма 1'!AH481),'Форма 1'!$H481*VLOOKUP('Форма 1'!$F481,'Придельники до 2021'!$B$4:$X$28,'Форма 1'!AH$8),"")</f>
        <v/>
      </c>
      <c r="R481" s="103" t="str">
        <f>IF(ISNUMBER('Форма 1'!AI481),'Форма 1'!$H481*VLOOKUP('Форма 1'!$F481,'Придельники до 2021'!$B$4:$X$28,'Форма 1'!AI$8),"")</f>
        <v/>
      </c>
      <c r="S481" s="103" t="str">
        <f>IF(ISNUMBER('Форма 1'!AJ481),'Форма 1'!$H481*VLOOKUP('Форма 1'!$F481,'Придельники до 2021'!$B$4:$X$28,'Форма 1'!AJ$8),"")</f>
        <v/>
      </c>
      <c r="T481" s="87"/>
    </row>
    <row r="482" spans="1:20">
      <c r="A482" s="188">
        <f t="shared" si="35"/>
        <v>280</v>
      </c>
      <c r="B482" s="189" t="s">
        <v>600</v>
      </c>
      <c r="C482" s="99">
        <f t="shared" ref="C482:C537" si="36">SUM(D482:J482,L482:T482)</f>
        <v>22174431.776000004</v>
      </c>
      <c r="D482" s="103" t="str">
        <f>IF(ISNUMBER('Форма 1'!U482),'Форма 1'!$H482*VLOOKUP('Форма 1'!$F482,'Придельники до 2021'!$B$4:$X$28,'Форма 1'!U$8),"")</f>
        <v/>
      </c>
      <c r="E482" s="103" t="str">
        <f>IF(ISNUMBER('Форма 1'!V482),'Форма 1'!$H482*VLOOKUP('Форма 1'!$F482,'Придельники до 2021'!$B$4:$X$28,'Форма 1'!V$8),"")</f>
        <v/>
      </c>
      <c r="F482" s="103" t="str">
        <f>IF(ISNUMBER('Форма 1'!W482),'Форма 1'!$H482*VLOOKUP('Форма 1'!$F482,'Придельники до 2021'!$B$4:$X$28,'Форма 1'!W$8),"")</f>
        <v/>
      </c>
      <c r="G482" s="103" t="str">
        <f>IF(ISNUMBER('Форма 1'!X482),'Форма 1'!$H482*VLOOKUP('Форма 1'!$F482,'Придельники до 2021'!$B$4:$X$28,'Форма 1'!X$8),"")</f>
        <v/>
      </c>
      <c r="H482" s="103" t="str">
        <f>IF(ISNUMBER('Форма 1'!Y482),'Форма 1'!$H482*VLOOKUP('Форма 1'!$F482,'Придельники до 2021'!$B$4:$X$28,'Форма 1'!Y$8),"")</f>
        <v/>
      </c>
      <c r="I482" s="103" t="str">
        <f>IF(ISNUMBER('Форма 1'!Z482),'Форма 1'!$H482*VLOOKUP('Форма 1'!$F482,'Придельники до 2021'!$B$4:$X$28,'Форма 1'!Z$8),"")</f>
        <v/>
      </c>
      <c r="J482" s="103" t="str">
        <f>IF(ISNUMBER('Форма 1'!AA482),'Форма 1'!$H482*VLOOKUP('Форма 1'!$F482,'Придельники до 2021'!$B$4:$X$28,'Форма 1'!AA$8),"")</f>
        <v/>
      </c>
      <c r="K482" s="90"/>
      <c r="L482" s="87"/>
      <c r="M482" s="103">
        <f>IF(ISNUMBER('Форма 1'!AD482),'Форма 1'!$H482*VLOOKUP('Форма 1'!$F482,'Придельники с 2022'!$B$4:$X$28,'Форма 1'!AD$8),"")</f>
        <v>22174431.776000004</v>
      </c>
      <c r="N482" s="103" t="str">
        <f>IF(ISBLANK('Форма 1'!$AE482),"",IF('Форма 1'!$AE482=1,'Форма 1'!$H482*VLOOKUP('Форма 1'!$F482,'Придельники до 2021'!$B$4:$X$28,'Форма 1'!$AE$8,0),IF('Форма 1'!$AE482=2,'Форма 1'!$H482*VLOOKUP('Форма 1'!$F482,'Придельники до 2021'!$B$4:$X$28,13,0),IF('Форма 1'!$AE482=3,'Форма 1'!$H482*VLOOKUP('Форма 1'!$F482,'Придельники до 2021'!$B$4:$X$28,12,0)))))</f>
        <v/>
      </c>
      <c r="O482" s="103" t="str">
        <f>IF(ISNUMBER('Форма 1'!AF482),'Форма 1'!$H482*VLOOKUP('Форма 1'!$F482,'Придельники до 2021'!$B$4:$X$28,'Форма 1'!AF$8),"")</f>
        <v/>
      </c>
      <c r="P482" s="87"/>
      <c r="Q482" s="103" t="str">
        <f>IF(ISNUMBER('Форма 1'!AH482),'Форма 1'!$H482*VLOOKUP('Форма 1'!$F482,'Придельники до 2021'!$B$4:$X$28,'Форма 1'!AH$8),"")</f>
        <v/>
      </c>
      <c r="R482" s="103" t="str">
        <f>IF(ISNUMBER('Форма 1'!AI482),'Форма 1'!$H482*VLOOKUP('Форма 1'!$F482,'Придельники до 2021'!$B$4:$X$28,'Форма 1'!AI$8),"")</f>
        <v/>
      </c>
      <c r="S482" s="103" t="str">
        <f>IF(ISNUMBER('Форма 1'!AJ482),'Форма 1'!$H482*VLOOKUP('Форма 1'!$F482,'Придельники до 2021'!$B$4:$X$28,'Форма 1'!AJ$8),"")</f>
        <v/>
      </c>
      <c r="T482" s="87"/>
    </row>
    <row r="483" spans="1:20">
      <c r="A483" s="188">
        <f t="shared" si="35"/>
        <v>281</v>
      </c>
      <c r="B483" s="189" t="s">
        <v>601</v>
      </c>
      <c r="C483" s="99">
        <f t="shared" si="36"/>
        <v>16092032.922</v>
      </c>
      <c r="D483" s="103" t="str">
        <f>IF(ISNUMBER('Форма 1'!U483),'Форма 1'!$H483*VLOOKUP('Форма 1'!$F483,'Придельники до 2021'!$B$4:$X$28,'Форма 1'!U$8),"")</f>
        <v/>
      </c>
      <c r="E483" s="103" t="str">
        <f>IF(ISNUMBER('Форма 1'!V483),'Форма 1'!$H483*VLOOKUP('Форма 1'!$F483,'Придельники до 2021'!$B$4:$X$28,'Форма 1'!V$8),"")</f>
        <v/>
      </c>
      <c r="F483" s="103" t="str">
        <f>IF(ISNUMBER('Форма 1'!W483),'Форма 1'!$H483*VLOOKUP('Форма 1'!$F483,'Придельники до 2021'!$B$4:$X$28,'Форма 1'!W$8),"")</f>
        <v/>
      </c>
      <c r="G483" s="103" t="str">
        <f>IF(ISNUMBER('Форма 1'!X483),'Форма 1'!$H483*VLOOKUP('Форма 1'!$F483,'Придельники до 2021'!$B$4:$X$28,'Форма 1'!X$8),"")</f>
        <v/>
      </c>
      <c r="H483" s="103" t="str">
        <f>IF(ISNUMBER('Форма 1'!Y483),'Форма 1'!$H483*VLOOKUP('Форма 1'!$F483,'Придельники до 2021'!$B$4:$X$28,'Форма 1'!Y$8),"")</f>
        <v/>
      </c>
      <c r="I483" s="103" t="str">
        <f>IF(ISNUMBER('Форма 1'!Z483),'Форма 1'!$H483*VLOOKUP('Форма 1'!$F483,'Придельники до 2021'!$B$4:$X$28,'Форма 1'!Z$8),"")</f>
        <v/>
      </c>
      <c r="J483" s="103" t="str">
        <f>IF(ISNUMBER('Форма 1'!AA483),'Форма 1'!$H483*VLOOKUP('Форма 1'!$F483,'Придельники до 2021'!$B$4:$X$28,'Форма 1'!AA$8),"")</f>
        <v/>
      </c>
      <c r="K483" s="90"/>
      <c r="L483" s="87"/>
      <c r="M483" s="103">
        <f>IF(ISNUMBER('Форма 1'!AD483),'Форма 1'!$H483*VLOOKUP('Форма 1'!$F483,'Придельники до 2021'!$B$4:$X$28,'Форма 1'!AD$8),"")</f>
        <v>16092032.922</v>
      </c>
      <c r="N483" s="103" t="str">
        <f>IF(ISBLANK('Форма 1'!$AE483),"",IF('Форма 1'!$AE483=1,'Форма 1'!$H483*VLOOKUP('Форма 1'!$F483,'Придельники до 2021'!$B$4:$X$28,'Форма 1'!$AE$8,0),IF('Форма 1'!$AE483=2,'Форма 1'!$H483*VLOOKUP('Форма 1'!$F483,'Придельники до 2021'!$B$4:$X$28,13,0),IF('Форма 1'!$AE483=3,'Форма 1'!$H483*VLOOKUP('Форма 1'!$F483,'Придельники до 2021'!$B$4:$X$28,12,0)))))</f>
        <v/>
      </c>
      <c r="O483" s="103" t="str">
        <f>IF(ISNUMBER('Форма 1'!AF483),'Форма 1'!$H483*VLOOKUP('Форма 1'!$F483,'Придельники до 2021'!$B$4:$X$28,'Форма 1'!AF$8),"")</f>
        <v/>
      </c>
      <c r="P483" s="87"/>
      <c r="Q483" s="103" t="str">
        <f>IF(ISNUMBER('Форма 1'!AH483),'Форма 1'!$H483*VLOOKUP('Форма 1'!$F483,'Придельники до 2021'!$B$4:$X$28,'Форма 1'!AH$8),"")</f>
        <v/>
      </c>
      <c r="R483" s="103" t="str">
        <f>IF(ISNUMBER('Форма 1'!AI483),'Форма 1'!$H483*VLOOKUP('Форма 1'!$F483,'Придельники до 2021'!$B$4:$X$28,'Форма 1'!AI$8),"")</f>
        <v/>
      </c>
      <c r="S483" s="103" t="str">
        <f>IF(ISNUMBER('Форма 1'!AJ483),'Форма 1'!$H483*VLOOKUP('Форма 1'!$F483,'Придельники до 2021'!$B$4:$X$28,'Форма 1'!AJ$8),"")</f>
        <v/>
      </c>
      <c r="T483" s="87"/>
    </row>
    <row r="484" spans="1:20">
      <c r="A484" s="188">
        <f t="shared" si="35"/>
        <v>282</v>
      </c>
      <c r="B484" s="189" t="s">
        <v>602</v>
      </c>
      <c r="C484" s="99">
        <f t="shared" si="36"/>
        <v>14926016.336000003</v>
      </c>
      <c r="D484" s="103" t="str">
        <f>IF(ISNUMBER('Форма 1'!U484),'Форма 1'!$H484*VLOOKUP('Форма 1'!$F484,'Придельники до 2021'!$B$4:$X$28,'Форма 1'!U$8),"")</f>
        <v/>
      </c>
      <c r="E484" s="103" t="str">
        <f>IF(ISNUMBER('Форма 1'!V484),'Форма 1'!$H484*VLOOKUP('Форма 1'!$F484,'Придельники до 2021'!$B$4:$X$28,'Форма 1'!V$8),"")</f>
        <v/>
      </c>
      <c r="F484" s="103" t="str">
        <f>IF(ISNUMBER('Форма 1'!W484),'Форма 1'!$H484*VLOOKUP('Форма 1'!$F484,'Придельники до 2021'!$B$4:$X$28,'Форма 1'!W$8),"")</f>
        <v/>
      </c>
      <c r="G484" s="103" t="str">
        <f>IF(ISNUMBER('Форма 1'!X484),'Форма 1'!$H484*VLOOKUP('Форма 1'!$F484,'Придельники до 2021'!$B$4:$X$28,'Форма 1'!X$8),"")</f>
        <v/>
      </c>
      <c r="H484" s="103" t="str">
        <f>IF(ISNUMBER('Форма 1'!Y484),'Форма 1'!$H484*VLOOKUP('Форма 1'!$F484,'Придельники до 2021'!$B$4:$X$28,'Форма 1'!Y$8),"")</f>
        <v/>
      </c>
      <c r="I484" s="103" t="str">
        <f>IF(ISNUMBER('Форма 1'!Z484),'Форма 1'!$H484*VLOOKUP('Форма 1'!$F484,'Придельники до 2021'!$B$4:$X$28,'Форма 1'!Z$8),"")</f>
        <v/>
      </c>
      <c r="J484" s="103" t="str">
        <f>IF(ISNUMBER('Форма 1'!AA484),'Форма 1'!$H484*VLOOKUP('Форма 1'!$F484,'Придельники до 2021'!$B$4:$X$28,'Форма 1'!AA$8),"")</f>
        <v/>
      </c>
      <c r="K484" s="90"/>
      <c r="L484" s="87"/>
      <c r="M484" s="103">
        <f>IF(ISNUMBER('Форма 1'!AD484),'Форма 1'!$H484*VLOOKUP('Форма 1'!$F484,'Придельники с 2022'!$B$4:$X$28,'Форма 1'!AD$8),"")</f>
        <v>14926016.336000003</v>
      </c>
      <c r="N484" s="103" t="str">
        <f>IF(ISBLANK('Форма 1'!$AE484),"",IF('Форма 1'!$AE484=1,'Форма 1'!$H484*VLOOKUP('Форма 1'!$F484,'Придельники до 2021'!$B$4:$X$28,'Форма 1'!$AE$8,0),IF('Форма 1'!$AE484=2,'Форма 1'!$H484*VLOOKUP('Форма 1'!$F484,'Придельники до 2021'!$B$4:$X$28,13,0),IF('Форма 1'!$AE484=3,'Форма 1'!$H484*VLOOKUP('Форма 1'!$F484,'Придельники до 2021'!$B$4:$X$28,12,0)))))</f>
        <v/>
      </c>
      <c r="O484" s="103" t="str">
        <f>IF(ISNUMBER('Форма 1'!AF484),'Форма 1'!$H484*VLOOKUP('Форма 1'!$F484,'Придельники до 2021'!$B$4:$X$28,'Форма 1'!AF$8),"")</f>
        <v/>
      </c>
      <c r="P484" s="87"/>
      <c r="Q484" s="103" t="str">
        <f>IF(ISNUMBER('Форма 1'!AH484),'Форма 1'!$H484*VLOOKUP('Форма 1'!$F484,'Придельники до 2021'!$B$4:$X$28,'Форма 1'!AH$8),"")</f>
        <v/>
      </c>
      <c r="R484" s="103" t="str">
        <f>IF(ISNUMBER('Форма 1'!AI484),'Форма 1'!$H484*VLOOKUP('Форма 1'!$F484,'Придельники до 2021'!$B$4:$X$28,'Форма 1'!AI$8),"")</f>
        <v/>
      </c>
      <c r="S484" s="103" t="str">
        <f>IF(ISNUMBER('Форма 1'!AJ484),'Форма 1'!$H484*VLOOKUP('Форма 1'!$F484,'Придельники до 2021'!$B$4:$X$28,'Форма 1'!AJ$8),"")</f>
        <v/>
      </c>
      <c r="T484" s="87"/>
    </row>
    <row r="485" spans="1:20">
      <c r="A485" s="188">
        <f t="shared" si="35"/>
        <v>283</v>
      </c>
      <c r="B485" s="189" t="s">
        <v>603</v>
      </c>
      <c r="C485" s="99">
        <f t="shared" si="36"/>
        <v>8998392.2400000002</v>
      </c>
      <c r="D485" s="103" t="str">
        <f>IF(ISNUMBER('Форма 1'!U485),'Форма 1'!$H485*VLOOKUP('Форма 1'!$F485,'Придельники до 2021'!$B$4:$X$28,'Форма 1'!U$8),"")</f>
        <v/>
      </c>
      <c r="E485" s="103" t="str">
        <f>IF(ISNUMBER('Форма 1'!V485),'Форма 1'!$H485*VLOOKUP('Форма 1'!$F485,'Придельники до 2021'!$B$4:$X$28,'Форма 1'!V$8),"")</f>
        <v/>
      </c>
      <c r="F485" s="103" t="str">
        <f>IF(ISNUMBER('Форма 1'!W485),'Форма 1'!$H485*VLOOKUP('Форма 1'!$F485,'Придельники до 2021'!$B$4:$X$28,'Форма 1'!W$8),"")</f>
        <v/>
      </c>
      <c r="G485" s="103" t="str">
        <f>IF(ISNUMBER('Форма 1'!X485),'Форма 1'!$H485*VLOOKUP('Форма 1'!$F485,'Придельники до 2021'!$B$4:$X$28,'Форма 1'!X$8),"")</f>
        <v/>
      </c>
      <c r="H485" s="103" t="str">
        <f>IF(ISNUMBER('Форма 1'!Y485),'Форма 1'!$H485*VLOOKUP('Форма 1'!$F485,'Придельники до 2021'!$B$4:$X$28,'Форма 1'!Y$8),"")</f>
        <v/>
      </c>
      <c r="I485" s="103" t="str">
        <f>IF(ISNUMBER('Форма 1'!Z485),'Форма 1'!$H485*VLOOKUP('Форма 1'!$F485,'Придельники до 2021'!$B$4:$X$28,'Форма 1'!Z$8),"")</f>
        <v/>
      </c>
      <c r="J485" s="103" t="str">
        <f>IF(ISNUMBER('Форма 1'!AA485),'Форма 1'!$H485*VLOOKUP('Форма 1'!$F485,'Придельники до 2021'!$B$4:$X$28,'Форма 1'!AA$8),"")</f>
        <v/>
      </c>
      <c r="K485" s="90"/>
      <c r="L485" s="87"/>
      <c r="M485" s="103">
        <f>IF(ISNUMBER('Форма 1'!AD485),'Форма 1'!$H485*VLOOKUP('Форма 1'!$F485,'Придельники до 2021'!$B$4:$X$28,'Форма 1'!AD$8),"")</f>
        <v>8998392.2400000002</v>
      </c>
      <c r="N485" s="103" t="str">
        <f>IF(ISBLANK('Форма 1'!$AE485),"",IF('Форма 1'!$AE485=1,'Форма 1'!$H485*VLOOKUP('Форма 1'!$F485,'Придельники до 2021'!$B$4:$X$28,'Форма 1'!$AE$8,0),IF('Форма 1'!$AE485=2,'Форма 1'!$H485*VLOOKUP('Форма 1'!$F485,'Придельники до 2021'!$B$4:$X$28,13,0),IF('Форма 1'!$AE485=3,'Форма 1'!$H485*VLOOKUP('Форма 1'!$F485,'Придельники до 2021'!$B$4:$X$28,12,0)))))</f>
        <v/>
      </c>
      <c r="O485" s="103" t="str">
        <f>IF(ISNUMBER('Форма 1'!AF485),'Форма 1'!$H485*VLOOKUP('Форма 1'!$F485,'Придельники до 2021'!$B$4:$X$28,'Форма 1'!AF$8),"")</f>
        <v/>
      </c>
      <c r="P485" s="87"/>
      <c r="Q485" s="103" t="str">
        <f>IF(ISNUMBER('Форма 1'!AH485),'Форма 1'!$H485*VLOOKUP('Форма 1'!$F485,'Придельники до 2021'!$B$4:$X$28,'Форма 1'!AH$8),"")</f>
        <v/>
      </c>
      <c r="R485" s="103" t="str">
        <f>IF(ISNUMBER('Форма 1'!AI485),'Форма 1'!$H485*VLOOKUP('Форма 1'!$F485,'Придельники до 2021'!$B$4:$X$28,'Форма 1'!AI$8),"")</f>
        <v/>
      </c>
      <c r="S485" s="103" t="str">
        <f>IF(ISNUMBER('Форма 1'!AJ485),'Форма 1'!$H485*VLOOKUP('Форма 1'!$F485,'Придельники до 2021'!$B$4:$X$28,'Форма 1'!AJ$8),"")</f>
        <v/>
      </c>
      <c r="T485" s="87"/>
    </row>
    <row r="486" spans="1:20">
      <c r="A486" s="188">
        <f t="shared" si="35"/>
        <v>284</v>
      </c>
      <c r="B486" s="189" t="s">
        <v>604</v>
      </c>
      <c r="C486" s="99">
        <f t="shared" si="36"/>
        <v>66253264.807999998</v>
      </c>
      <c r="D486" s="103">
        <f>IF(ISNUMBER('Форма 1'!U486),'Форма 1'!$H486*VLOOKUP('Форма 1'!$F486,'Придельники с 2022'!$B$4:$X$28,'Форма 1'!U$8),"")</f>
        <v>7269863.3279999997</v>
      </c>
      <c r="E486" s="103">
        <f>IF(ISNUMBER('Форма 1'!V486),'Форма 1'!$H486*VLOOKUP('Форма 1'!$F486,'Придельники с 2022'!$B$4:$X$28,'Форма 1'!V$8),"")</f>
        <v>14428564.227</v>
      </c>
      <c r="F486" s="103" t="str">
        <f>IF(ISNUMBER('Форма 1'!W486),'Форма 1'!$H486*VLOOKUP('Форма 1'!$F486,'Придельники до 2021'!$B$4:$X$28,'Форма 1'!W$8),"")</f>
        <v/>
      </c>
      <c r="G486" s="103">
        <f>IF(ISNUMBER('Форма 1'!X486),'Форма 1'!$H486*VLOOKUP('Форма 1'!$F486,'Придельники до 2021'!$B$4:$X$28,'Форма 1'!X$8),"")</f>
        <v>2480524.7039999999</v>
      </c>
      <c r="H486" s="103">
        <f>IF(ISNUMBER('Форма 1'!Y486),'Форма 1'!$H486*VLOOKUP('Форма 1'!$F486,'Придельники с 2022'!$B$4:$X$28,'Форма 1'!Y$8),"")</f>
        <v>8378079.5070000011</v>
      </c>
      <c r="I486" s="103">
        <f>IF(ISNUMBER('Форма 1'!Z486),'Форма 1'!$H486*VLOOKUP('Форма 1'!$F486,'Придельники до 2021'!$B$4:$X$28,'Форма 1'!Z$8),"")</f>
        <v>3111387.804</v>
      </c>
      <c r="J486" s="103">
        <f>IF(ISNUMBER('Форма 1'!AA486),'Форма 1'!$H486*VLOOKUP('Форма 1'!$F486,'Придельники до 2021'!$B$4:$X$28,'Форма 1'!AA$8),"")</f>
        <v>4371518.7180000003</v>
      </c>
      <c r="K486" s="90"/>
      <c r="L486" s="87"/>
      <c r="M486" s="103" t="str">
        <f>IF(ISNUMBER('Форма 1'!AD486),'Форма 1'!$H486*VLOOKUP('Форма 1'!$F486,'Придельники до 2021'!$B$4:$X$28,'Форма 1'!AD$8),"")</f>
        <v/>
      </c>
      <c r="N486" s="103">
        <f>IF(ISBLANK('Форма 1'!$AE486),"",IF('Форма 1'!$AE486=1,'Форма 1'!$H486*VLOOKUP('Форма 1'!$F486,'Придельники с 2022'!$B$4:$X$28,'Форма 1'!$AE$8,0),IF('Форма 1'!$AE486=2,'Форма 1'!$H486*VLOOKUP('Форма 1'!$F486,'Придельники с 2022'!$B$4:$X$28,13,0),IF('Форма 1'!$AE486=3,'Форма 1'!$H486*VLOOKUP('Форма 1'!$F486,'Придельники с 2022'!$B$4:$X$28,12,0)))))</f>
        <v>25858135.800000001</v>
      </c>
      <c r="O486" s="103" t="str">
        <f>IF(ISNUMBER('Форма 1'!AF486),'Форма 1'!$H486*VLOOKUP('Форма 1'!$F486,'Придельники до 2021'!$B$4:$X$28,'Форма 1'!AF$8),"")</f>
        <v/>
      </c>
      <c r="P486" s="87">
        <f>248167.25+107023.47</f>
        <v>355190.72</v>
      </c>
      <c r="Q486" s="103" t="str">
        <f>IF(ISNUMBER('Форма 1'!AH486),'Форма 1'!$H486*VLOOKUP('Форма 1'!$F486,'Придельники до 2021'!$B$4:$X$28,'Форма 1'!AH$8),"")</f>
        <v/>
      </c>
      <c r="R486" s="103" t="str">
        <f>IF(ISNUMBER('Форма 1'!AI486),'Форма 1'!$H486*VLOOKUP('Форма 1'!$F486,'Придельники до 2021'!$B$4:$X$28,'Форма 1'!AI$8),"")</f>
        <v/>
      </c>
      <c r="S486" s="103" t="str">
        <f>IF(ISNUMBER('Форма 1'!AJ486),'Форма 1'!$H486*VLOOKUP('Форма 1'!$F486,'Придельники до 2021'!$B$4:$X$28,'Форма 1'!AJ$8),"")</f>
        <v/>
      </c>
      <c r="T486" s="87"/>
    </row>
    <row r="487" spans="1:20">
      <c r="A487" s="188">
        <f t="shared" si="35"/>
        <v>285</v>
      </c>
      <c r="B487" s="189" t="s">
        <v>605</v>
      </c>
      <c r="C487" s="99">
        <f t="shared" si="36"/>
        <v>13073274.745000001</v>
      </c>
      <c r="D487" s="103" t="str">
        <f>IF(ISNUMBER('Форма 1'!U487),'Форма 1'!$H487*VLOOKUP('Форма 1'!$F487,'Придельники до 2021'!$B$4:$X$28,'Форма 1'!U$8),"")</f>
        <v/>
      </c>
      <c r="E487" s="103">
        <f>IF(ISNUMBER('Форма 1'!V487),'Форма 1'!$H487*VLOOKUP('Форма 1'!$F487,'Придельники до 2021'!$B$4:$X$28,'Форма 1'!V$8),"")</f>
        <v>7774629.8369999994</v>
      </c>
      <c r="F487" s="103" t="str">
        <f>IF(ISNUMBER('Форма 1'!W487),'Форма 1'!$H487*VLOOKUP('Форма 1'!$F487,'Придельники до 2021'!$B$4:$X$28,'Форма 1'!W$8),"")</f>
        <v/>
      </c>
      <c r="G487" s="103" t="str">
        <f>IF(ISNUMBER('Форма 1'!X487),'Форма 1'!$H487*VLOOKUP('Форма 1'!$F487,'Придельники до 2021'!$B$4:$X$28,'Форма 1'!X$8),"")</f>
        <v/>
      </c>
      <c r="H487" s="103" t="str">
        <f>IF(ISNUMBER('Форма 1'!Y487),'Форма 1'!$H487*VLOOKUP('Форма 1'!$F487,'Придельники до 2021'!$B$4:$X$28,'Форма 1'!Y$8),"")</f>
        <v/>
      </c>
      <c r="I487" s="103" t="str">
        <f>IF(ISNUMBER('Форма 1'!Z487),'Форма 1'!$H487*VLOOKUP('Форма 1'!$F487,'Придельники до 2021'!$B$4:$X$28,'Форма 1'!Z$8),"")</f>
        <v/>
      </c>
      <c r="J487" s="103" t="str">
        <f>IF(ISNUMBER('Форма 1'!AA487),'Форма 1'!$H487*VLOOKUP('Форма 1'!$F487,'Придельники до 2021'!$B$4:$X$28,'Форма 1'!AA$8),"")</f>
        <v/>
      </c>
      <c r="K487" s="90"/>
      <c r="L487" s="87"/>
      <c r="M487" s="103" t="str">
        <f>IF(ISNUMBER('Форма 1'!AD487),'Форма 1'!$H487*VLOOKUP('Форма 1'!$F487,'Придельники до 2021'!$B$4:$X$28,'Форма 1'!AD$8),"")</f>
        <v/>
      </c>
      <c r="N487" s="103" t="str">
        <f>IF(ISBLANK('Форма 1'!$AE487),"",IF('Форма 1'!$AE487=1,'Форма 1'!$H487*VLOOKUP('Форма 1'!$F487,'Придельники до 2021'!$B$4:$X$28,'Форма 1'!$AE$8,0),IF('Форма 1'!$AE487=2,'Форма 1'!$H487*VLOOKUP('Форма 1'!$F487,'Придельники до 2021'!$B$4:$X$28,13,0),IF('Форма 1'!$AE487=3,'Форма 1'!$H487*VLOOKUP('Форма 1'!$F487,'Придельники до 2021'!$B$4:$X$28,12,0)))))</f>
        <v/>
      </c>
      <c r="O487" s="103">
        <f>IF(ISNUMBER('Форма 1'!AF487),'Форма 1'!$H487*VLOOKUP('Форма 1'!$F487,'Придельники до 2021'!$B$4:$X$28,'Форма 1'!AF$8),"")</f>
        <v>3698365.6869999999</v>
      </c>
      <c r="P487" s="87"/>
      <c r="Q487" s="103" t="str">
        <f>IF(ISNUMBER('Форма 1'!AH487),'Форма 1'!$H487*VLOOKUP('Форма 1'!$F487,'Придельники до 2021'!$B$4:$X$28,'Форма 1'!AH$8),"")</f>
        <v/>
      </c>
      <c r="R487" s="103">
        <f>IF(ISNUMBER('Форма 1'!AI487),'Форма 1'!$H487*VLOOKUP('Форма 1'!$F487,'Придельники до 2021'!$B$4:$X$28,'Форма 1'!AI$8),"")</f>
        <v>1600279.2209999999</v>
      </c>
      <c r="S487" s="103" t="str">
        <f>IF(ISNUMBER('Форма 1'!AJ487),'Форма 1'!$H487*VLOOKUP('Форма 1'!$F487,'Придельники до 2021'!$B$4:$X$28,'Форма 1'!AJ$8),"")</f>
        <v/>
      </c>
      <c r="T487" s="87"/>
    </row>
    <row r="488" spans="1:20">
      <c r="A488" s="188">
        <f t="shared" si="35"/>
        <v>286</v>
      </c>
      <c r="B488" s="189" t="s">
        <v>606</v>
      </c>
      <c r="C488" s="99">
        <f t="shared" si="36"/>
        <v>15607264.063999999</v>
      </c>
      <c r="D488" s="103">
        <f>IF(ISNUMBER('Форма 1'!U488),'Форма 1'!$H488*VLOOKUP('Форма 1'!$F488,'Придельники до 2021'!$B$4:$X$28,'Форма 1'!U$8),"")</f>
        <v>1203690.2080000001</v>
      </c>
      <c r="E488" s="103">
        <f>IF(ISNUMBER('Форма 1'!V488),'Форма 1'!$H488*VLOOKUP('Форма 1'!$F488,'Придельники до 2021'!$B$4:$X$28,'Форма 1'!V$8),"")</f>
        <v>5251139.0880000005</v>
      </c>
      <c r="F488" s="103">
        <f>IF(ISNUMBER('Форма 1'!W488),'Форма 1'!$H488*VLOOKUP('Форма 1'!$F488,'Придельники до 2021'!$B$4:$X$28,'Форма 1'!W$8),"")</f>
        <v>1602022.72</v>
      </c>
      <c r="G488" s="103">
        <f>IF(ISNUMBER('Форма 1'!X488),'Форма 1'!$H488*VLOOKUP('Форма 1'!$F488,'Придельники до 2021'!$B$4:$X$28,'Форма 1'!X$8),"")</f>
        <v>995066.08000000007</v>
      </c>
      <c r="H488" s="103">
        <f>IF(ISNUMBER('Форма 1'!Y488),'Форма 1'!$H488*VLOOKUP('Форма 1'!$F488,'Придельники до 2021'!$B$4:$X$28,'Форма 1'!Y$8),"")</f>
        <v>1881167.6800000002</v>
      </c>
      <c r="I488" s="103">
        <f>IF(ISNUMBER('Форма 1'!Z488),'Форма 1'!$H488*VLOOKUP('Форма 1'!$F488,'Придельники до 2021'!$B$4:$X$28,'Форма 1'!Z$8),"")</f>
        <v>1393612.848</v>
      </c>
      <c r="J488" s="103">
        <f>IF(ISNUMBER('Форма 1'!AA488),'Форма 1'!$H488*VLOOKUP('Форма 1'!$F488,'Придельники до 2021'!$B$4:$X$28,'Форма 1'!AA$8),"")</f>
        <v>3280565.44</v>
      </c>
      <c r="K488" s="90"/>
      <c r="L488" s="87"/>
      <c r="M488" s="103" t="str">
        <f>IF(ISNUMBER('Форма 1'!AD488),'Форма 1'!$H488*VLOOKUP('Форма 1'!$F488,'Придельники до 2021'!$B$4:$X$28,'Форма 1'!AD$8),"")</f>
        <v/>
      </c>
      <c r="N488" s="103" t="str">
        <f>IF(ISBLANK('Форма 1'!$AE488),"",IF('Форма 1'!$AE488=1,'Форма 1'!$H488*VLOOKUP('Форма 1'!$F488,'Придельники до 2021'!$B$4:$X$28,'Форма 1'!$AE$8,0),IF('Форма 1'!$AE488=2,'Форма 1'!$H488*VLOOKUP('Форма 1'!$F488,'Придельники до 2021'!$B$4:$X$28,13,0),IF('Форма 1'!$AE488=3,'Форма 1'!$H488*VLOOKUP('Форма 1'!$F488,'Придельники до 2021'!$B$4:$X$28,12,0)))))</f>
        <v/>
      </c>
      <c r="O488" s="103" t="str">
        <f>IF(ISNUMBER('Форма 1'!AF488),'Форма 1'!$H488*VLOOKUP('Форма 1'!$F488,'Придельники до 2021'!$B$4:$X$28,'Форма 1'!AF$8),"")</f>
        <v/>
      </c>
      <c r="P488" s="87"/>
      <c r="Q488" s="103" t="str">
        <f>IF(ISNUMBER('Форма 1'!AH488),'Форма 1'!$H488*VLOOKUP('Форма 1'!$F488,'Придельники до 2021'!$B$4:$X$28,'Форма 1'!AH$8),"")</f>
        <v/>
      </c>
      <c r="R488" s="103" t="str">
        <f>IF(ISNUMBER('Форма 1'!AI488),'Форма 1'!$H488*VLOOKUP('Форма 1'!$F488,'Придельники до 2021'!$B$4:$X$28,'Форма 1'!AI$8),"")</f>
        <v/>
      </c>
      <c r="S488" s="103" t="str">
        <f>IF(ISNUMBER('Форма 1'!AJ488),'Форма 1'!$H488*VLOOKUP('Форма 1'!$F488,'Придельники до 2021'!$B$4:$X$28,'Форма 1'!AJ$8),"")</f>
        <v/>
      </c>
      <c r="T488" s="87"/>
    </row>
    <row r="489" spans="1:20">
      <c r="A489" s="188">
        <f t="shared" si="35"/>
        <v>287</v>
      </c>
      <c r="B489" s="189" t="s">
        <v>607</v>
      </c>
      <c r="C489" s="99">
        <f t="shared" si="36"/>
        <v>3411862.1104000001</v>
      </c>
      <c r="D489" s="103" t="str">
        <f>IF(ISNUMBER('Форма 1'!U489),'Форма 1'!$H489*VLOOKUP('Форма 1'!$F489,'Придельники до 2021'!$B$4:$X$28,'Форма 1'!U$8),"")</f>
        <v/>
      </c>
      <c r="E489" s="103" t="str">
        <f>IF(ISNUMBER('Форма 1'!V489),'Форма 1'!$H489*VLOOKUP('Форма 1'!$F489,'Придельники до 2021'!$B$4:$X$28,'Форма 1'!V$8),"")</f>
        <v/>
      </c>
      <c r="F489" s="103" t="str">
        <f>IF(ISNUMBER('Форма 1'!W489),'Форма 1'!$H489*VLOOKUP('Форма 1'!$F489,'Придельники до 2021'!$B$4:$X$28,'Форма 1'!W$8),"")</f>
        <v/>
      </c>
      <c r="G489" s="103" t="str">
        <f>IF(ISNUMBER('Форма 1'!X489),'Форма 1'!$H489*VLOOKUP('Форма 1'!$F489,'Придельники до 2021'!$B$4:$X$28,'Форма 1'!X$8),"")</f>
        <v/>
      </c>
      <c r="H489" s="103" t="str">
        <f>IF(ISNUMBER('Форма 1'!Y489),'Форма 1'!$H489*VLOOKUP('Форма 1'!$F489,'Придельники до 2021'!$B$4:$X$28,'Форма 1'!Y$8),"")</f>
        <v/>
      </c>
      <c r="I489" s="103" t="str">
        <f>IF(ISNUMBER('Форма 1'!Z489),'Форма 1'!$H489*VLOOKUP('Форма 1'!$F489,'Придельники до 2021'!$B$4:$X$28,'Форма 1'!Z$8),"")</f>
        <v/>
      </c>
      <c r="J489" s="103" t="str">
        <f>IF(ISNUMBER('Форма 1'!AA489),'Форма 1'!$H489*VLOOKUP('Форма 1'!$F489,'Придельники до 2021'!$B$4:$X$28,'Форма 1'!AA$8),"")</f>
        <v/>
      </c>
      <c r="K489" s="90"/>
      <c r="L489" s="87"/>
      <c r="M489" s="103" t="str">
        <f>IF(ISNUMBER('Форма 1'!AD489),'Форма 1'!$H489*VLOOKUP('Форма 1'!$F489,'Придельники до 2021'!$B$4:$X$28,'Форма 1'!AD$8),"")</f>
        <v/>
      </c>
      <c r="N489" s="103" t="str">
        <f>IF(ISBLANK('Форма 1'!$AE489),"",IF('Форма 1'!$AE489=1,'Форма 1'!$H489*VLOOKUP('Форма 1'!$F489,'Придельники до 2021'!$B$4:$X$28,'Форма 1'!$AE$8,0),IF('Форма 1'!$AE489=2,'Форма 1'!$H489*VLOOKUP('Форма 1'!$F489,'Придельники до 2021'!$B$4:$X$28,13,0),IF('Форма 1'!$AE489=3,'Форма 1'!$H489*VLOOKUP('Форма 1'!$F489,'Придельники до 2021'!$B$4:$X$28,12,0)))))</f>
        <v/>
      </c>
      <c r="O489" s="103">
        <f>IF(ISNUMBER('Форма 1'!AF489),'Форма 1'!$H489*VLOOKUP('Форма 1'!$F489,'Придельники до 2021'!$B$4:$X$28,'Форма 1'!AF$8),"")</f>
        <v>3411862.1104000001</v>
      </c>
      <c r="P489" s="87"/>
      <c r="Q489" s="103" t="str">
        <f>IF(ISNUMBER('Форма 1'!AH489),'Форма 1'!$H489*VLOOKUP('Форма 1'!$F489,'Придельники до 2021'!$B$4:$X$28,'Форма 1'!AH$8),"")</f>
        <v/>
      </c>
      <c r="R489" s="103" t="str">
        <f>IF(ISNUMBER('Форма 1'!AI489),'Форма 1'!$H489*VLOOKUP('Форма 1'!$F489,'Придельники до 2021'!$B$4:$X$28,'Форма 1'!AI$8),"")</f>
        <v/>
      </c>
      <c r="S489" s="103" t="str">
        <f>IF(ISNUMBER('Форма 1'!AJ489),'Форма 1'!$H489*VLOOKUP('Форма 1'!$F489,'Придельники до 2021'!$B$4:$X$28,'Форма 1'!AJ$8),"")</f>
        <v/>
      </c>
      <c r="T489" s="87"/>
    </row>
    <row r="490" spans="1:20">
      <c r="A490" s="188">
        <f t="shared" si="35"/>
        <v>288</v>
      </c>
      <c r="B490" s="189" t="s">
        <v>608</v>
      </c>
      <c r="C490" s="99">
        <f t="shared" si="36"/>
        <v>3020504.7209999999</v>
      </c>
      <c r="D490" s="103" t="str">
        <f>IF(ISNUMBER('Форма 1'!U490),'Форма 1'!$H490*VLOOKUP('Форма 1'!$F490,'Придельники до 2021'!$B$4:$X$28,'Форма 1'!U$8),"")</f>
        <v/>
      </c>
      <c r="E490" s="103" t="str">
        <f>IF(ISNUMBER('Форма 1'!V490),'Форма 1'!$H490*VLOOKUP('Форма 1'!$F490,'Придельники до 2021'!$B$4:$X$28,'Форма 1'!V$8),"")</f>
        <v/>
      </c>
      <c r="F490" s="103" t="str">
        <f>IF(ISNUMBER('Форма 1'!W490),'Форма 1'!$H490*VLOOKUP('Форма 1'!$F490,'Придельники до 2021'!$B$4:$X$28,'Форма 1'!W$8),"")</f>
        <v/>
      </c>
      <c r="G490" s="103" t="str">
        <f>IF(ISNUMBER('Форма 1'!X490),'Форма 1'!$H490*VLOOKUP('Форма 1'!$F490,'Придельники до 2021'!$B$4:$X$28,'Форма 1'!X$8),"")</f>
        <v/>
      </c>
      <c r="H490" s="103" t="str">
        <f>IF(ISNUMBER('Форма 1'!Y490),'Форма 1'!$H490*VLOOKUP('Форма 1'!$F490,'Придельники до 2021'!$B$4:$X$28,'Форма 1'!Y$8),"")</f>
        <v/>
      </c>
      <c r="I490" s="103" t="str">
        <f>IF(ISNUMBER('Форма 1'!Z490),'Форма 1'!$H490*VLOOKUP('Форма 1'!$F490,'Придельники до 2021'!$B$4:$X$28,'Форма 1'!Z$8),"")</f>
        <v/>
      </c>
      <c r="J490" s="103" t="str">
        <f>IF(ISNUMBER('Форма 1'!AA490),'Форма 1'!$H490*VLOOKUP('Форма 1'!$F490,'Придельники до 2021'!$B$4:$X$28,'Форма 1'!AA$8),"")</f>
        <v/>
      </c>
      <c r="K490" s="90"/>
      <c r="L490" s="87"/>
      <c r="M490" s="103" t="str">
        <f>IF(ISNUMBER('Форма 1'!AD490),'Форма 1'!$H490*VLOOKUP('Форма 1'!$F490,'Придельники до 2021'!$B$4:$X$28,'Форма 1'!AD$8),"")</f>
        <v/>
      </c>
      <c r="N490" s="103" t="str">
        <f>IF(ISBLANK('Форма 1'!$AE490),"",IF('Форма 1'!$AE490=1,'Форма 1'!$H490*VLOOKUP('Форма 1'!$F490,'Придельники до 2021'!$B$4:$X$28,'Форма 1'!$AE$8,0),IF('Форма 1'!$AE490=2,'Форма 1'!$H490*VLOOKUP('Форма 1'!$F490,'Придельники до 2021'!$B$4:$X$28,13,0),IF('Форма 1'!$AE490=3,'Форма 1'!$H490*VLOOKUP('Форма 1'!$F490,'Придельники до 2021'!$B$4:$X$28,12,0)))))</f>
        <v/>
      </c>
      <c r="O490" s="103">
        <f>IF(ISNUMBER('Форма 1'!AF490),'Форма 1'!$H490*VLOOKUP('Форма 1'!$F490,'Придельники до 2021'!$B$4:$X$28,'Форма 1'!AF$8),"")</f>
        <v>3020504.7209999999</v>
      </c>
      <c r="P490" s="87"/>
      <c r="Q490" s="103" t="str">
        <f>IF(ISNUMBER('Форма 1'!AH490),'Форма 1'!$H490*VLOOKUP('Форма 1'!$F490,'Придельники до 2021'!$B$4:$X$28,'Форма 1'!AH$8),"")</f>
        <v/>
      </c>
      <c r="R490" s="103" t="str">
        <f>IF(ISNUMBER('Форма 1'!AI490),'Форма 1'!$H490*VLOOKUP('Форма 1'!$F490,'Придельники до 2021'!$B$4:$X$28,'Форма 1'!AI$8),"")</f>
        <v/>
      </c>
      <c r="S490" s="103" t="str">
        <f>IF(ISNUMBER('Форма 1'!AJ490),'Форма 1'!$H490*VLOOKUP('Форма 1'!$F490,'Придельники до 2021'!$B$4:$X$28,'Форма 1'!AJ$8),"")</f>
        <v/>
      </c>
      <c r="T490" s="87"/>
    </row>
    <row r="491" spans="1:20">
      <c r="A491" s="188">
        <f t="shared" si="35"/>
        <v>289</v>
      </c>
      <c r="B491" s="189" t="s">
        <v>609</v>
      </c>
      <c r="C491" s="99">
        <f t="shared" si="36"/>
        <v>45465157.332000002</v>
      </c>
      <c r="D491" s="103">
        <f>IF(ISNUMBER('Форма 1'!U491),'Форма 1'!$H491*VLOOKUP('Форма 1'!$F491,'Придельники до 2021'!$B$4:$X$28,'Форма 1'!U$8),"")</f>
        <v>5959749.6630000006</v>
      </c>
      <c r="E491" s="103">
        <f>IF(ISNUMBER('Форма 1'!V491),'Форма 1'!$H491*VLOOKUP('Форма 1'!$F491,'Придельники до 2021'!$B$4:$X$28,'Форма 1'!V$8),"")</f>
        <v>14601913.389</v>
      </c>
      <c r="F491" s="103">
        <f>IF(ISNUMBER('Форма 1'!W491),'Форма 1'!$H491*VLOOKUP('Форма 1'!$F491,'Придельники до 2021'!$B$4:$X$28,'Форма 1'!W$8),"")</f>
        <v>8501706.4860000014</v>
      </c>
      <c r="G491" s="103">
        <f>IF(ISNUMBER('Форма 1'!X491),'Форма 1'!$H491*VLOOKUP('Форма 1'!$F491,'Придельники до 2021'!$B$4:$X$28,'Форма 1'!X$8),"")</f>
        <v>3639970.656</v>
      </c>
      <c r="H491" s="103">
        <f>IF(ISNUMBER('Форма 1'!Y491),'Форма 1'!$H491*VLOOKUP('Форма 1'!$F491,'Придельники до 2021'!$B$4:$X$28,'Форма 1'!Y$8),"")</f>
        <v>8196105.5820000004</v>
      </c>
      <c r="I491" s="103">
        <f>IF(ISNUMBER('Форма 1'!Z491),'Форма 1'!$H491*VLOOKUP('Форма 1'!$F491,'Придельники до 2021'!$B$4:$X$28,'Форма 1'!Z$8),"")</f>
        <v>4565711.5559999999</v>
      </c>
      <c r="J491" s="103" t="str">
        <f>IF(ISNUMBER('Форма 1'!AA491),'Форма 1'!$H491*VLOOKUP('Форма 1'!$F491,'Придельники до 2021'!$B$4:$X$28,'Форма 1'!AA$8),"")</f>
        <v/>
      </c>
      <c r="K491" s="90"/>
      <c r="L491" s="87"/>
      <c r="M491" s="103" t="str">
        <f>IF(ISNUMBER('Форма 1'!AD491),'Форма 1'!$H491*VLOOKUP('Форма 1'!$F491,'Придельники до 2021'!$B$4:$X$28,'Форма 1'!AD$8),"")</f>
        <v/>
      </c>
      <c r="N491" s="103" t="str">
        <f>IF(ISBLANK('Форма 1'!$AE491),"",IF('Форма 1'!$AE491=1,'Форма 1'!$H491*VLOOKUP('Форма 1'!$F491,'Придельники до 2021'!$B$4:$X$28,'Форма 1'!$AE$8,0),IF('Форма 1'!$AE491=2,'Форма 1'!$H491*VLOOKUP('Форма 1'!$F491,'Придельники до 2021'!$B$4:$X$28,13,0),IF('Форма 1'!$AE491=3,'Форма 1'!$H491*VLOOKUP('Форма 1'!$F491,'Придельники до 2021'!$B$4:$X$28,12,0)))))</f>
        <v/>
      </c>
      <c r="O491" s="103" t="str">
        <f>IF(ISNUMBER('Форма 1'!AF491),'Форма 1'!$H491*VLOOKUP('Форма 1'!$F491,'Придельники до 2021'!$B$4:$X$28,'Форма 1'!AF$8),"")</f>
        <v/>
      </c>
      <c r="P491" s="87"/>
      <c r="Q491" s="103" t="str">
        <f>IF(ISNUMBER('Форма 1'!AH491),'Форма 1'!$H491*VLOOKUP('Форма 1'!$F491,'Придельники до 2021'!$B$4:$X$28,'Форма 1'!AH$8),"")</f>
        <v/>
      </c>
      <c r="R491" s="103" t="str">
        <f>IF(ISNUMBER('Форма 1'!AI491),'Форма 1'!$H491*VLOOKUP('Форма 1'!$F491,'Придельники до 2021'!$B$4:$X$28,'Форма 1'!AI$8),"")</f>
        <v/>
      </c>
      <c r="S491" s="103" t="str">
        <f>IF(ISNUMBER('Форма 1'!AJ491),'Форма 1'!$H491*VLOOKUP('Форма 1'!$F491,'Придельники до 2021'!$B$4:$X$28,'Форма 1'!AJ$8),"")</f>
        <v/>
      </c>
      <c r="T491" s="87"/>
    </row>
    <row r="492" spans="1:20">
      <c r="A492" s="188">
        <f t="shared" si="35"/>
        <v>290</v>
      </c>
      <c r="B492" s="189" t="s">
        <v>610</v>
      </c>
      <c r="C492" s="99">
        <f t="shared" si="36"/>
        <v>2954474.75</v>
      </c>
      <c r="D492" s="103">
        <f>IF(ISNUMBER('Форма 1'!U492),'Форма 1'!$H492*VLOOKUP('Форма 1'!$F492,'Придельники до 2021'!$B$4:$X$28,'Форма 1'!U$8),"")</f>
        <v>2954474.75</v>
      </c>
      <c r="E492" s="103" t="str">
        <f>IF(ISNUMBER('Форма 1'!V492),'Форма 1'!$H492*VLOOKUP('Форма 1'!$F492,'Придельники до 2021'!$B$4:$X$28,'Форма 1'!V$8),"")</f>
        <v/>
      </c>
      <c r="F492" s="103" t="str">
        <f>IF(ISNUMBER('Форма 1'!W492),'Форма 1'!$H492*VLOOKUP('Форма 1'!$F492,'Придельники до 2021'!$B$4:$X$28,'Форма 1'!W$8),"")</f>
        <v/>
      </c>
      <c r="G492" s="103" t="str">
        <f>IF(ISNUMBER('Форма 1'!X492),'Форма 1'!$H492*VLOOKUP('Форма 1'!$F492,'Придельники до 2021'!$B$4:$X$28,'Форма 1'!X$8),"")</f>
        <v/>
      </c>
      <c r="H492" s="103" t="str">
        <f>IF(ISNUMBER('Форма 1'!Y492),'Форма 1'!$H492*VLOOKUP('Форма 1'!$F492,'Придельники до 2021'!$B$4:$X$28,'Форма 1'!Y$8),"")</f>
        <v/>
      </c>
      <c r="I492" s="103" t="str">
        <f>IF(ISNUMBER('Форма 1'!Z492),'Форма 1'!$H492*VLOOKUP('Форма 1'!$F492,'Придельники до 2021'!$B$4:$X$28,'Форма 1'!Z$8),"")</f>
        <v/>
      </c>
      <c r="J492" s="103" t="str">
        <f>IF(ISNUMBER('Форма 1'!AA492),'Форма 1'!$H492*VLOOKUP('Форма 1'!$F492,'Придельники до 2021'!$B$4:$X$28,'Форма 1'!AA$8),"")</f>
        <v/>
      </c>
      <c r="K492" s="90"/>
      <c r="L492" s="87"/>
      <c r="M492" s="103" t="str">
        <f>IF(ISNUMBER('Форма 1'!AD492),'Форма 1'!$H492*VLOOKUP('Форма 1'!$F492,'Придельники до 2021'!$B$4:$X$28,'Форма 1'!AD$8),"")</f>
        <v/>
      </c>
      <c r="N492" s="103" t="str">
        <f>IF(ISBLANK('Форма 1'!$AE492),"",IF('Форма 1'!$AE492=1,'Форма 1'!$H492*VLOOKUP('Форма 1'!$F492,'Придельники до 2021'!$B$4:$X$28,'Форма 1'!$AE$8,0),IF('Форма 1'!$AE492=2,'Форма 1'!$H492*VLOOKUP('Форма 1'!$F492,'Придельники до 2021'!$B$4:$X$28,13,0),IF('Форма 1'!$AE492=3,'Форма 1'!$H492*VLOOKUP('Форма 1'!$F492,'Придельники до 2021'!$B$4:$X$28,12,0)))))</f>
        <v/>
      </c>
      <c r="O492" s="103" t="str">
        <f>IF(ISNUMBER('Форма 1'!AF492),'Форма 1'!$H492*VLOOKUP('Форма 1'!$F492,'Придельники до 2021'!$B$4:$X$28,'Форма 1'!AF$8),"")</f>
        <v/>
      </c>
      <c r="P492" s="87"/>
      <c r="Q492" s="103" t="str">
        <f>IF(ISNUMBER('Форма 1'!AH492),'Форма 1'!$H492*VLOOKUP('Форма 1'!$F492,'Придельники до 2021'!$B$4:$X$28,'Форма 1'!AH$8),"")</f>
        <v/>
      </c>
      <c r="R492" s="103" t="str">
        <f>IF(ISNUMBER('Форма 1'!AI492),'Форма 1'!$H492*VLOOKUP('Форма 1'!$F492,'Придельники до 2021'!$B$4:$X$28,'Форма 1'!AI$8),"")</f>
        <v/>
      </c>
      <c r="S492" s="103" t="str">
        <f>IF(ISNUMBER('Форма 1'!AJ492),'Форма 1'!$H492*VLOOKUP('Форма 1'!$F492,'Придельники до 2021'!$B$4:$X$28,'Форма 1'!AJ$8),"")</f>
        <v/>
      </c>
      <c r="T492" s="87"/>
    </row>
    <row r="493" spans="1:20">
      <c r="A493" s="188">
        <f t="shared" si="35"/>
        <v>291</v>
      </c>
      <c r="B493" s="189" t="s">
        <v>611</v>
      </c>
      <c r="C493" s="99">
        <f t="shared" si="36"/>
        <v>2336868.898</v>
      </c>
      <c r="D493" s="103">
        <f>IF(ISNUMBER('Форма 1'!U493),'Форма 1'!$H493*VLOOKUP('Форма 1'!$F493,'Придельники до 2021'!$B$4:$X$28,'Форма 1'!U$8),"")</f>
        <v>2336868.898</v>
      </c>
      <c r="E493" s="103" t="str">
        <f>IF(ISNUMBER('Форма 1'!V493),'Форма 1'!$H493*VLOOKUP('Форма 1'!$F493,'Придельники до 2021'!$B$4:$X$28,'Форма 1'!V$8),"")</f>
        <v/>
      </c>
      <c r="F493" s="103" t="str">
        <f>IF(ISNUMBER('Форма 1'!W493),'Форма 1'!$H493*VLOOKUP('Форма 1'!$F493,'Придельники до 2021'!$B$4:$X$28,'Форма 1'!W$8),"")</f>
        <v/>
      </c>
      <c r="G493" s="103" t="str">
        <f>IF(ISNUMBER('Форма 1'!X493),'Форма 1'!$H493*VLOOKUP('Форма 1'!$F493,'Придельники до 2021'!$B$4:$X$28,'Форма 1'!X$8),"")</f>
        <v/>
      </c>
      <c r="H493" s="103" t="str">
        <f>IF(ISNUMBER('Форма 1'!Y493),'Форма 1'!$H493*VLOOKUP('Форма 1'!$F493,'Придельники до 2021'!$B$4:$X$28,'Форма 1'!Y$8),"")</f>
        <v/>
      </c>
      <c r="I493" s="103" t="str">
        <f>IF(ISNUMBER('Форма 1'!Z493),'Форма 1'!$H493*VLOOKUP('Форма 1'!$F493,'Придельники до 2021'!$B$4:$X$28,'Форма 1'!Z$8),"")</f>
        <v/>
      </c>
      <c r="J493" s="103" t="str">
        <f>IF(ISNUMBER('Форма 1'!AA493),'Форма 1'!$H493*VLOOKUP('Форма 1'!$F493,'Придельники до 2021'!$B$4:$X$28,'Форма 1'!AA$8),"")</f>
        <v/>
      </c>
      <c r="K493" s="90"/>
      <c r="L493" s="87"/>
      <c r="M493" s="103" t="str">
        <f>IF(ISNUMBER('Форма 1'!AD493),'Форма 1'!$H493*VLOOKUP('Форма 1'!$F493,'Придельники до 2021'!$B$4:$X$28,'Форма 1'!AD$8),"")</f>
        <v/>
      </c>
      <c r="N493" s="103" t="str">
        <f>IF(ISBLANK('Форма 1'!$AE493),"",IF('Форма 1'!$AE493=1,'Форма 1'!$H493*VLOOKUP('Форма 1'!$F493,'Придельники до 2021'!$B$4:$X$28,'Форма 1'!$AE$8,0),IF('Форма 1'!$AE493=2,'Форма 1'!$H493*VLOOKUP('Форма 1'!$F493,'Придельники до 2021'!$B$4:$X$28,13,0),IF('Форма 1'!$AE493=3,'Форма 1'!$H493*VLOOKUP('Форма 1'!$F493,'Придельники до 2021'!$B$4:$X$28,12,0)))))</f>
        <v/>
      </c>
      <c r="O493" s="103" t="str">
        <f>IF(ISNUMBER('Форма 1'!AF493),'Форма 1'!$H493*VLOOKUP('Форма 1'!$F493,'Придельники до 2021'!$B$4:$X$28,'Форма 1'!AF$8),"")</f>
        <v/>
      </c>
      <c r="P493" s="87"/>
      <c r="Q493" s="103" t="str">
        <f>IF(ISNUMBER('Форма 1'!AH493),'Форма 1'!$H493*VLOOKUP('Форма 1'!$F493,'Придельники до 2021'!$B$4:$X$28,'Форма 1'!AH$8),"")</f>
        <v/>
      </c>
      <c r="R493" s="103" t="str">
        <f>IF(ISNUMBER('Форма 1'!AI493),'Форма 1'!$H493*VLOOKUP('Форма 1'!$F493,'Придельники до 2021'!$B$4:$X$28,'Форма 1'!AI$8),"")</f>
        <v/>
      </c>
      <c r="S493" s="103" t="str">
        <f>IF(ISNUMBER('Форма 1'!AJ493),'Форма 1'!$H493*VLOOKUP('Форма 1'!$F493,'Придельники до 2021'!$B$4:$X$28,'Форма 1'!AJ$8),"")</f>
        <v/>
      </c>
      <c r="T493" s="87"/>
    </row>
    <row r="494" spans="1:20">
      <c r="A494" s="188">
        <f t="shared" si="35"/>
        <v>292</v>
      </c>
      <c r="B494" s="189" t="s">
        <v>612</v>
      </c>
      <c r="C494" s="99">
        <f t="shared" si="36"/>
        <v>864267.50199999986</v>
      </c>
      <c r="D494" s="103">
        <f>IF(ISNUMBER('Форма 1'!U494),'Форма 1'!$H494*VLOOKUP('Форма 1'!$F494,'Придельники до 2021'!$B$4:$X$28,'Форма 1'!U$8),"")</f>
        <v>864267.50199999986</v>
      </c>
      <c r="E494" s="103" t="str">
        <f>IF(ISNUMBER('Форма 1'!V494),'Форма 1'!$H494*VLOOKUP('Форма 1'!$F494,'Придельники до 2021'!$B$4:$X$28,'Форма 1'!V$8),"")</f>
        <v/>
      </c>
      <c r="F494" s="103" t="str">
        <f>IF(ISNUMBER('Форма 1'!W494),'Форма 1'!$H494*VLOOKUP('Форма 1'!$F494,'Придельники до 2021'!$B$4:$X$28,'Форма 1'!W$8),"")</f>
        <v/>
      </c>
      <c r="G494" s="103" t="str">
        <f>IF(ISNUMBER('Форма 1'!X494),'Форма 1'!$H494*VLOOKUP('Форма 1'!$F494,'Придельники до 2021'!$B$4:$X$28,'Форма 1'!X$8),"")</f>
        <v/>
      </c>
      <c r="H494" s="103" t="str">
        <f>IF(ISNUMBER('Форма 1'!Y494),'Форма 1'!$H494*VLOOKUP('Форма 1'!$F494,'Придельники до 2021'!$B$4:$X$28,'Форма 1'!Y$8),"")</f>
        <v/>
      </c>
      <c r="I494" s="103" t="str">
        <f>IF(ISNUMBER('Форма 1'!Z494),'Форма 1'!$H494*VLOOKUP('Форма 1'!$F494,'Придельники до 2021'!$B$4:$X$28,'Форма 1'!Z$8),"")</f>
        <v/>
      </c>
      <c r="J494" s="103" t="str">
        <f>IF(ISNUMBER('Форма 1'!AA494),'Форма 1'!$H494*VLOOKUP('Форма 1'!$F494,'Придельники до 2021'!$B$4:$X$28,'Форма 1'!AA$8),"")</f>
        <v/>
      </c>
      <c r="K494" s="90"/>
      <c r="L494" s="87"/>
      <c r="M494" s="103" t="str">
        <f>IF(ISNUMBER('Форма 1'!AD494),'Форма 1'!$H494*VLOOKUP('Форма 1'!$F494,'Придельники до 2021'!$B$4:$X$28,'Форма 1'!AD$8),"")</f>
        <v/>
      </c>
      <c r="N494" s="103" t="str">
        <f>IF(ISBLANK('Форма 1'!$AE494),"",IF('Форма 1'!$AE494=1,'Форма 1'!$H494*VLOOKUP('Форма 1'!$F494,'Придельники до 2021'!$B$4:$X$28,'Форма 1'!$AE$8,0),IF('Форма 1'!$AE494=2,'Форма 1'!$H494*VLOOKUP('Форма 1'!$F494,'Придельники до 2021'!$B$4:$X$28,13,0),IF('Форма 1'!$AE494=3,'Форма 1'!$H494*VLOOKUP('Форма 1'!$F494,'Придельники до 2021'!$B$4:$X$28,12,0)))))</f>
        <v/>
      </c>
      <c r="O494" s="103" t="str">
        <f>IF(ISNUMBER('Форма 1'!AF494),'Форма 1'!$H494*VLOOKUP('Форма 1'!$F494,'Придельники до 2021'!$B$4:$X$28,'Форма 1'!AF$8),"")</f>
        <v/>
      </c>
      <c r="P494" s="87"/>
      <c r="Q494" s="103" t="str">
        <f>IF(ISNUMBER('Форма 1'!AH494),'Форма 1'!$H494*VLOOKUP('Форма 1'!$F494,'Придельники до 2021'!$B$4:$X$28,'Форма 1'!AH$8),"")</f>
        <v/>
      </c>
      <c r="R494" s="103" t="str">
        <f>IF(ISNUMBER('Форма 1'!AI494),'Форма 1'!$H494*VLOOKUP('Форма 1'!$F494,'Придельники до 2021'!$B$4:$X$28,'Форма 1'!AI$8),"")</f>
        <v/>
      </c>
      <c r="S494" s="103" t="str">
        <f>IF(ISNUMBER('Форма 1'!AJ494),'Форма 1'!$H494*VLOOKUP('Форма 1'!$F494,'Придельники до 2021'!$B$4:$X$28,'Форма 1'!AJ$8),"")</f>
        <v/>
      </c>
      <c r="T494" s="87"/>
    </row>
    <row r="495" spans="1:20">
      <c r="A495" s="188">
        <f t="shared" si="35"/>
        <v>293</v>
      </c>
      <c r="B495" s="189" t="s">
        <v>613</v>
      </c>
      <c r="C495" s="99">
        <f t="shared" si="36"/>
        <v>126559555.92</v>
      </c>
      <c r="D495" s="103">
        <f>IF(ISNUMBER('Форма 1'!U495),'Форма 1'!$H495*VLOOKUP('Форма 1'!$F495,'Придельники с 2022'!$B$4:$X$28,'Форма 1'!U$8),"")</f>
        <v>22190663.039999999</v>
      </c>
      <c r="E495" s="103">
        <f>IF(ISNUMBER('Форма 1'!V495),'Форма 1'!$H495*VLOOKUP('Форма 1'!$F495,'Придельники с 2022'!$B$4:$X$28,'Форма 1'!V$8),"")</f>
        <v>44042011.859999999</v>
      </c>
      <c r="F495" s="103">
        <f>IF(ISNUMBER('Форма 1'!W495),'Форма 1'!$H495*VLOOKUP('Форма 1'!$F495,'Придельники до 2021'!$B$4:$X$28,'Форма 1'!W$8),"")</f>
        <v>17684623.32</v>
      </c>
      <c r="G495" s="103">
        <f>IF(ISNUMBER('Форма 1'!X495),'Форма 1'!$H495*VLOOKUP('Форма 1'!$F495,'Придельники до 2021'!$B$4:$X$28,'Форма 1'!X$8),"")</f>
        <v>7571598.7199999997</v>
      </c>
      <c r="H495" s="103">
        <f>IF(ISNUMBER('Форма 1'!Y495),'Форма 1'!$H495*VLOOKUP('Форма 1'!$F495,'Придельники с 2022'!$B$4:$X$28,'Форма 1'!Y$8),"")</f>
        <v>25573402.260000002</v>
      </c>
      <c r="I495" s="103">
        <f>IF(ISNUMBER('Форма 1'!Z495),'Форма 1'!$H495*VLOOKUP('Форма 1'!$F495,'Придельники до 2021'!$B$4:$X$28,'Форма 1'!Z$8),"")</f>
        <v>9497256.7199999988</v>
      </c>
      <c r="J495" s="103" t="str">
        <f>IF(ISNUMBER('Форма 1'!AA495),'Форма 1'!$H495*VLOOKUP('Форма 1'!$F495,'Придельники до 2021'!$B$4:$X$28,'Форма 1'!AA$8),"")</f>
        <v/>
      </c>
      <c r="K495" s="90"/>
      <c r="L495" s="87"/>
      <c r="M495" s="103" t="str">
        <f>IF(ISNUMBER('Форма 1'!AD495),'Форма 1'!$H495*VLOOKUP('Форма 1'!$F495,'Придельники до 2021'!$B$4:$X$28,'Форма 1'!AD$8),"")</f>
        <v/>
      </c>
      <c r="N495" s="103" t="str">
        <f>IF(ISBLANK('Форма 1'!$AE495),"",IF('Форма 1'!$AE495=1,'Форма 1'!$H495*VLOOKUP('Форма 1'!$F495,'Придельники до 2021'!$B$4:$X$28,'Форма 1'!$AE$8,0),IF('Форма 1'!$AE495=2,'Форма 1'!$H495*VLOOKUP('Форма 1'!$F495,'Придельники до 2021'!$B$4:$X$28,13,0),IF('Форма 1'!$AE495=3,'Форма 1'!$H495*VLOOKUP('Форма 1'!$F495,'Придельники до 2021'!$B$4:$X$28,12,0)))))</f>
        <v/>
      </c>
      <c r="O495" s="103" t="str">
        <f>IF(ISNUMBER('Форма 1'!AF495),'Форма 1'!$H495*VLOOKUP('Форма 1'!$F495,'Придельники до 2021'!$B$4:$X$28,'Форма 1'!AF$8),"")</f>
        <v/>
      </c>
      <c r="P495" s="87"/>
      <c r="Q495" s="103" t="str">
        <f>IF(ISNUMBER('Форма 1'!AH495),'Форма 1'!$H495*VLOOKUP('Форма 1'!$F495,'Придельники до 2021'!$B$4:$X$28,'Форма 1'!AH$8),"")</f>
        <v/>
      </c>
      <c r="R495" s="103" t="str">
        <f>IF(ISNUMBER('Форма 1'!AI495),'Форма 1'!$H495*VLOOKUP('Форма 1'!$F495,'Придельники до 2021'!$B$4:$X$28,'Форма 1'!AI$8),"")</f>
        <v/>
      </c>
      <c r="S495" s="103" t="str">
        <f>IF(ISNUMBER('Форма 1'!AJ495),'Форма 1'!$H495*VLOOKUP('Форма 1'!$F495,'Придельники до 2021'!$B$4:$X$28,'Форма 1'!AJ$8),"")</f>
        <v/>
      </c>
      <c r="T495" s="87"/>
    </row>
    <row r="496" spans="1:20">
      <c r="A496" s="188">
        <f t="shared" si="35"/>
        <v>294</v>
      </c>
      <c r="B496" s="189" t="s">
        <v>614</v>
      </c>
      <c r="C496" s="99">
        <f t="shared" si="36"/>
        <v>7104181.5600000005</v>
      </c>
      <c r="D496" s="103">
        <f>IF(ISNUMBER('Форма 1'!U496),'Форма 1'!$H496*VLOOKUP('Форма 1'!$F496,'Придельники до 2021'!$B$4:$X$28,'Форма 1'!U$8),"")</f>
        <v>7104181.5600000005</v>
      </c>
      <c r="E496" s="103" t="str">
        <f>IF(ISNUMBER('Форма 1'!V496),'Форма 1'!$H496*VLOOKUP('Форма 1'!$F496,'Придельники до 2021'!$B$4:$X$28,'Форма 1'!V$8),"")</f>
        <v/>
      </c>
      <c r="F496" s="103" t="str">
        <f>IF(ISNUMBER('Форма 1'!W496),'Форма 1'!$H496*VLOOKUP('Форма 1'!$F496,'Придельники до 2021'!$B$4:$X$28,'Форма 1'!W$8),"")</f>
        <v/>
      </c>
      <c r="G496" s="103" t="str">
        <f>IF(ISNUMBER('Форма 1'!X496),'Форма 1'!$H496*VLOOKUP('Форма 1'!$F496,'Придельники до 2021'!$B$4:$X$28,'Форма 1'!X$8),"")</f>
        <v/>
      </c>
      <c r="H496" s="103" t="str">
        <f>IF(ISNUMBER('Форма 1'!Y496),'Форма 1'!$H496*VLOOKUP('Форма 1'!$F496,'Придельники до 2021'!$B$4:$X$28,'Форма 1'!Y$8),"")</f>
        <v/>
      </c>
      <c r="I496" s="103" t="str">
        <f>IF(ISNUMBER('Форма 1'!Z496),'Форма 1'!$H496*VLOOKUP('Форма 1'!$F496,'Придельники до 2021'!$B$4:$X$28,'Форма 1'!Z$8),"")</f>
        <v/>
      </c>
      <c r="J496" s="103" t="str">
        <f>IF(ISNUMBER('Форма 1'!AA496),'Форма 1'!$H496*VLOOKUP('Форма 1'!$F496,'Придельники до 2021'!$B$4:$X$28,'Форма 1'!AA$8),"")</f>
        <v/>
      </c>
      <c r="K496" s="90"/>
      <c r="L496" s="87"/>
      <c r="M496" s="103" t="str">
        <f>IF(ISNUMBER('Форма 1'!AD496),'Форма 1'!$H496*VLOOKUP('Форма 1'!$F496,'Придельники до 2021'!$B$4:$X$28,'Форма 1'!AD$8),"")</f>
        <v/>
      </c>
      <c r="N496" s="103" t="str">
        <f>IF(ISBLANK('Форма 1'!$AE496),"",IF('Форма 1'!$AE496=1,'Форма 1'!$H496*VLOOKUP('Форма 1'!$F496,'Придельники до 2021'!$B$4:$X$28,'Форма 1'!$AE$8,0),IF('Форма 1'!$AE496=2,'Форма 1'!$H496*VLOOKUP('Форма 1'!$F496,'Придельники до 2021'!$B$4:$X$28,13,0),IF('Форма 1'!$AE496=3,'Форма 1'!$H496*VLOOKUP('Форма 1'!$F496,'Придельники до 2021'!$B$4:$X$28,12,0)))))</f>
        <v/>
      </c>
      <c r="O496" s="103" t="str">
        <f>IF(ISNUMBER('Форма 1'!AF496),'Форма 1'!$H496*VLOOKUP('Форма 1'!$F496,'Придельники до 2021'!$B$4:$X$28,'Форма 1'!AF$8),"")</f>
        <v/>
      </c>
      <c r="P496" s="87"/>
      <c r="Q496" s="103" t="str">
        <f>IF(ISNUMBER('Форма 1'!AH496),'Форма 1'!$H496*VLOOKUP('Форма 1'!$F496,'Придельники до 2021'!$B$4:$X$28,'Форма 1'!AH$8),"")</f>
        <v/>
      </c>
      <c r="R496" s="103" t="str">
        <f>IF(ISNUMBER('Форма 1'!AI496),'Форма 1'!$H496*VLOOKUP('Форма 1'!$F496,'Придельники до 2021'!$B$4:$X$28,'Форма 1'!AI$8),"")</f>
        <v/>
      </c>
      <c r="S496" s="103" t="str">
        <f>IF(ISNUMBER('Форма 1'!AJ496),'Форма 1'!$H496*VLOOKUP('Форма 1'!$F496,'Придельники до 2021'!$B$4:$X$28,'Форма 1'!AJ$8),"")</f>
        <v/>
      </c>
      <c r="T496" s="87"/>
    </row>
    <row r="497" spans="1:20">
      <c r="A497" s="188">
        <f t="shared" si="35"/>
        <v>295</v>
      </c>
      <c r="B497" s="189" t="s">
        <v>616</v>
      </c>
      <c r="C497" s="99">
        <f>SUM(D497:J497,L497:T497)</f>
        <v>9597761.0620000008</v>
      </c>
      <c r="D497" s="103">
        <f>IF(ISNUMBER('Форма 1'!U497),'Форма 1'!$H497*VLOOKUP('Форма 1'!$F497,'Придельники до 2021'!$B$4:$X$28,'Форма 1'!U$8),"")</f>
        <v>3031095.0620000004</v>
      </c>
      <c r="E497" s="103" t="str">
        <f>IF(ISNUMBER('Форма 1'!V497),'Форма 1'!$H497*VLOOKUP('Форма 1'!$F497,'Придельники до 2021'!$B$4:$X$28,'Форма 1'!V$8),"")</f>
        <v/>
      </c>
      <c r="F497" s="103" t="str">
        <f>IF(ISNUMBER('Форма 1'!W497),'Форма 1'!$H497*VLOOKUP('Форма 1'!$F497,'Придельники до 2021'!$B$4:$X$28,'Форма 1'!W$8),"")</f>
        <v/>
      </c>
      <c r="G497" s="103" t="str">
        <f>IF(ISNUMBER('Форма 1'!X497),'Форма 1'!$H497*VLOOKUP('Форма 1'!$F497,'Придельники до 2021'!$B$4:$X$28,'Форма 1'!X$8),"")</f>
        <v/>
      </c>
      <c r="H497" s="103" t="str">
        <f>IF(ISNUMBER('Форма 1'!Y497),'Форма 1'!$H497*VLOOKUP('Форма 1'!$F497,'Придельники до 2021'!$B$4:$X$28,'Форма 1'!Y$8),"")</f>
        <v/>
      </c>
      <c r="I497" s="103" t="str">
        <f>IF(ISNUMBER('Форма 1'!Z497),'Форма 1'!$H497*VLOOKUP('Форма 1'!$F497,'Придельники до 2021'!$B$4:$X$28,'Форма 1'!Z$8),"")</f>
        <v/>
      </c>
      <c r="J497" s="103" t="str">
        <f>IF(ISNUMBER('Форма 1'!AA497),'Форма 1'!$H497*VLOOKUP('Форма 1'!$F497,'Придельники до 2021'!$B$4:$X$28,'Форма 1'!AA$8),"")</f>
        <v/>
      </c>
      <c r="K497" s="90">
        <v>2</v>
      </c>
      <c r="L497" s="87">
        <f>3204094+3362572</f>
        <v>6566666</v>
      </c>
      <c r="M497" s="103" t="str">
        <f>IF(ISNUMBER('Форма 1'!AD497),'Форма 1'!$H497*VLOOKUP('Форма 1'!$F497,'Придельники до 2021'!$B$4:$X$28,'Форма 1'!AD$8),"")</f>
        <v/>
      </c>
      <c r="N497" s="103" t="str">
        <f>IF(ISBLANK('Форма 1'!$AE497),"",IF('Форма 1'!$AE497=1,'Форма 1'!$H497*VLOOKUP('Форма 1'!$F497,'Придельники до 2021'!$B$4:$X$28,'Форма 1'!$AE$8,0),IF('Форма 1'!$AE497=2,'Форма 1'!$H497*VLOOKUP('Форма 1'!$F497,'Придельники до 2021'!$B$4:$X$28,13,0),IF('Форма 1'!$AE497=3,'Форма 1'!$H497*VLOOKUP('Форма 1'!$F497,'Придельники до 2021'!$B$4:$X$28,12,0)))))</f>
        <v/>
      </c>
      <c r="O497" s="103" t="str">
        <f>IF(ISNUMBER('Форма 1'!AF497),'Форма 1'!$H497*VLOOKUP('Форма 1'!$F497,'Придельники до 2021'!$B$4:$X$28,'Форма 1'!AF$8),"")</f>
        <v/>
      </c>
      <c r="P497" s="87"/>
      <c r="Q497" s="103" t="str">
        <f>IF(ISNUMBER('Форма 1'!AH497),'Форма 1'!$H497*VLOOKUP('Форма 1'!$F497,'Придельники до 2021'!$B$4:$X$28,'Форма 1'!AH$8),"")</f>
        <v/>
      </c>
      <c r="R497" s="103" t="str">
        <f>IF(ISNUMBER('Форма 1'!AI497),'Форма 1'!$H497*VLOOKUP('Форма 1'!$F497,'Придельники до 2021'!$B$4:$X$28,'Форма 1'!AI$8),"")</f>
        <v/>
      </c>
      <c r="S497" s="103" t="str">
        <f>IF(ISNUMBER('Форма 1'!AJ497),'Форма 1'!$H497*VLOOKUP('Форма 1'!$F497,'Придельники до 2021'!$B$4:$X$28,'Форма 1'!AJ$8),"")</f>
        <v/>
      </c>
      <c r="T497" s="87"/>
    </row>
    <row r="498" spans="1:20">
      <c r="A498" s="188">
        <f t="shared" si="35"/>
        <v>296</v>
      </c>
      <c r="B498" s="189" t="s">
        <v>617</v>
      </c>
      <c r="C498" s="99">
        <f t="shared" si="36"/>
        <v>5857242.3559999997</v>
      </c>
      <c r="D498" s="103" t="str">
        <f>IF(ISNUMBER('Форма 1'!U498),'Форма 1'!$H498*VLOOKUP('Форма 1'!$F498,'Придельники до 2021'!$B$4:$X$28,'Форма 1'!U$8),"")</f>
        <v/>
      </c>
      <c r="E498" s="103" t="str">
        <f>IF(ISNUMBER('Форма 1'!V498),'Форма 1'!$H498*VLOOKUP('Форма 1'!$F498,'Придельники до 2021'!$B$4:$X$28,'Форма 1'!V$8),"")</f>
        <v/>
      </c>
      <c r="F498" s="103" t="str">
        <f>IF(ISNUMBER('Форма 1'!W498),'Форма 1'!$H498*VLOOKUP('Форма 1'!$F498,'Придельники до 2021'!$B$4:$X$28,'Форма 1'!W$8),"")</f>
        <v/>
      </c>
      <c r="G498" s="103" t="str">
        <f>IF(ISNUMBER('Форма 1'!X498),'Форма 1'!$H498*VLOOKUP('Форма 1'!$F498,'Придельники до 2021'!$B$4:$X$28,'Форма 1'!X$8),"")</f>
        <v/>
      </c>
      <c r="H498" s="103" t="str">
        <f>IF(ISNUMBER('Форма 1'!Y498),'Форма 1'!$H498*VLOOKUP('Форма 1'!$F498,'Придельники до 2021'!$B$4:$X$28,'Форма 1'!Y$8),"")</f>
        <v/>
      </c>
      <c r="I498" s="103">
        <f>IF(ISNUMBER('Форма 1'!Z498),'Форма 1'!$H498*VLOOKUP('Форма 1'!$F498,'Придельники до 2021'!$B$4:$X$28,'Форма 1'!Z$8),"")</f>
        <v>5857242.3559999997</v>
      </c>
      <c r="J498" s="103" t="str">
        <f>IF(ISNUMBER('Форма 1'!AA498),'Форма 1'!$H498*VLOOKUP('Форма 1'!$F498,'Придельники до 2021'!$B$4:$X$28,'Форма 1'!AA$8),"")</f>
        <v/>
      </c>
      <c r="K498" s="90"/>
      <c r="L498" s="87"/>
      <c r="M498" s="103" t="str">
        <f>IF(ISNUMBER('Форма 1'!AD498),'Форма 1'!$H498*VLOOKUP('Форма 1'!$F498,'Придельники до 2021'!$B$4:$X$28,'Форма 1'!AD$8),"")</f>
        <v/>
      </c>
      <c r="N498" s="103" t="str">
        <f>IF(ISBLANK('Форма 1'!$AE498),"",IF('Форма 1'!$AE498=1,'Форма 1'!$H498*VLOOKUP('Форма 1'!$F498,'Придельники до 2021'!$B$4:$X$28,'Форма 1'!$AE$8,0),IF('Форма 1'!$AE498=2,'Форма 1'!$H498*VLOOKUP('Форма 1'!$F498,'Придельники до 2021'!$B$4:$X$28,13,0),IF('Форма 1'!$AE498=3,'Форма 1'!$H498*VLOOKUP('Форма 1'!$F498,'Придельники до 2021'!$B$4:$X$28,12,0)))))</f>
        <v/>
      </c>
      <c r="O498" s="103" t="str">
        <f>IF(ISNUMBER('Форма 1'!AF498),'Форма 1'!$H498*VLOOKUP('Форма 1'!$F498,'Придельники до 2021'!$B$4:$X$28,'Форма 1'!AF$8),"")</f>
        <v/>
      </c>
      <c r="P498" s="87"/>
      <c r="Q498" s="103" t="str">
        <f>IF(ISNUMBER('Форма 1'!AH498),'Форма 1'!$H498*VLOOKUP('Форма 1'!$F498,'Придельники до 2021'!$B$4:$X$28,'Форма 1'!AH$8),"")</f>
        <v/>
      </c>
      <c r="R498" s="103" t="str">
        <f>IF(ISNUMBER('Форма 1'!AI498),'Форма 1'!$H498*VLOOKUP('Форма 1'!$F498,'Придельники до 2021'!$B$4:$X$28,'Форма 1'!AI$8),"")</f>
        <v/>
      </c>
      <c r="S498" s="103" t="str">
        <f>IF(ISNUMBER('Форма 1'!AJ498),'Форма 1'!$H498*VLOOKUP('Форма 1'!$F498,'Придельники до 2021'!$B$4:$X$28,'Форма 1'!AJ$8),"")</f>
        <v/>
      </c>
      <c r="T498" s="87"/>
    </row>
    <row r="499" spans="1:20">
      <c r="A499" s="188">
        <f t="shared" si="35"/>
        <v>297</v>
      </c>
      <c r="B499" s="189" t="s">
        <v>618</v>
      </c>
      <c r="C499" s="99">
        <f t="shared" si="36"/>
        <v>1650241.68</v>
      </c>
      <c r="D499" s="103" t="str">
        <f>IF(ISNUMBER('Форма 1'!U499),'Форма 1'!$H499*VLOOKUP('Форма 1'!$F499,'Придельники до 2021'!$B$4:$X$28,'Форма 1'!U$8),"")</f>
        <v/>
      </c>
      <c r="E499" s="103" t="str">
        <f>IF(ISNUMBER('Форма 1'!V499),'Форма 1'!$H499*VLOOKUP('Форма 1'!$F499,'Придельники до 2021'!$B$4:$X$28,'Форма 1'!V$8),"")</f>
        <v/>
      </c>
      <c r="F499" s="103" t="str">
        <f>IF(ISNUMBER('Форма 1'!W499),'Форма 1'!$H499*VLOOKUP('Форма 1'!$F499,'Придельники до 2021'!$B$4:$X$28,'Форма 1'!W$8),"")</f>
        <v/>
      </c>
      <c r="G499" s="103" t="str">
        <f>IF(ISNUMBER('Форма 1'!X499),'Форма 1'!$H499*VLOOKUP('Форма 1'!$F499,'Придельники до 2021'!$B$4:$X$28,'Форма 1'!X$8),"")</f>
        <v/>
      </c>
      <c r="H499" s="103" t="str">
        <f>IF(ISNUMBER('Форма 1'!Y499),'Форма 1'!$H499*VLOOKUP('Форма 1'!$F499,'Придельники до 2021'!$B$4:$X$28,'Форма 1'!Y$8),"")</f>
        <v/>
      </c>
      <c r="I499" s="103">
        <f>IF(ISNUMBER('Форма 1'!Z499),'Форма 1'!$H499*VLOOKUP('Форма 1'!$F499,'Придельники до 2021'!$B$4:$X$28,'Форма 1'!Z$8),"")</f>
        <v>1650241.68</v>
      </c>
      <c r="J499" s="103" t="str">
        <f>IF(ISNUMBER('Форма 1'!AA499),'Форма 1'!$H499*VLOOKUP('Форма 1'!$F499,'Придельники до 2021'!$B$4:$X$28,'Форма 1'!AA$8),"")</f>
        <v/>
      </c>
      <c r="K499" s="90"/>
      <c r="L499" s="87"/>
      <c r="M499" s="103" t="str">
        <f>IF(ISNUMBER('Форма 1'!AD499),'Форма 1'!$H499*VLOOKUP('Форма 1'!$F499,'Придельники до 2021'!$B$4:$X$28,'Форма 1'!AD$8),"")</f>
        <v/>
      </c>
      <c r="N499" s="103" t="str">
        <f>IF(ISBLANK('Форма 1'!$AE499),"",IF('Форма 1'!$AE499=1,'Форма 1'!$H499*VLOOKUP('Форма 1'!$F499,'Придельники до 2021'!$B$4:$X$28,'Форма 1'!$AE$8,0),IF('Форма 1'!$AE499=2,'Форма 1'!$H499*VLOOKUP('Форма 1'!$F499,'Придельники до 2021'!$B$4:$X$28,13,0),IF('Форма 1'!$AE499=3,'Форма 1'!$H499*VLOOKUP('Форма 1'!$F499,'Придельники до 2021'!$B$4:$X$28,12,0)))))</f>
        <v/>
      </c>
      <c r="O499" s="103" t="str">
        <f>IF(ISNUMBER('Форма 1'!AF499),'Форма 1'!$H499*VLOOKUP('Форма 1'!$F499,'Придельники до 2021'!$B$4:$X$28,'Форма 1'!AF$8),"")</f>
        <v/>
      </c>
      <c r="P499" s="87"/>
      <c r="Q499" s="103" t="str">
        <f>IF(ISNUMBER('Форма 1'!AH499),'Форма 1'!$H499*VLOOKUP('Форма 1'!$F499,'Придельники до 2021'!$B$4:$X$28,'Форма 1'!AH$8),"")</f>
        <v/>
      </c>
      <c r="R499" s="103" t="str">
        <f>IF(ISNUMBER('Форма 1'!AI499),'Форма 1'!$H499*VLOOKUP('Форма 1'!$F499,'Придельники до 2021'!$B$4:$X$28,'Форма 1'!AI$8),"")</f>
        <v/>
      </c>
      <c r="S499" s="103" t="str">
        <f>IF(ISNUMBER('Форма 1'!AJ499),'Форма 1'!$H499*VLOOKUP('Форма 1'!$F499,'Придельники до 2021'!$B$4:$X$28,'Форма 1'!AJ$8),"")</f>
        <v/>
      </c>
      <c r="T499" s="87"/>
    </row>
    <row r="500" spans="1:20">
      <c r="A500" s="188">
        <f t="shared" si="35"/>
        <v>298</v>
      </c>
      <c r="B500" s="189" t="s">
        <v>619</v>
      </c>
      <c r="C500" s="99">
        <f t="shared" si="36"/>
        <v>2302872.36</v>
      </c>
      <c r="D500" s="103" t="str">
        <f>IF(ISNUMBER('Форма 1'!U500),'Форма 1'!$H500*VLOOKUP('Форма 1'!$F500,'Придельники до 2021'!$B$4:$X$28,'Форма 1'!U$8),"")</f>
        <v/>
      </c>
      <c r="E500" s="103" t="str">
        <f>IF(ISNUMBER('Форма 1'!V500),'Форма 1'!$H500*VLOOKUP('Форма 1'!$F500,'Придельники до 2021'!$B$4:$X$28,'Форма 1'!V$8),"")</f>
        <v/>
      </c>
      <c r="F500" s="103" t="str">
        <f>IF(ISNUMBER('Форма 1'!W500),'Форма 1'!$H500*VLOOKUP('Форма 1'!$F500,'Придельники до 2021'!$B$4:$X$28,'Форма 1'!W$8),"")</f>
        <v/>
      </c>
      <c r="G500" s="103" t="str">
        <f>IF(ISNUMBER('Форма 1'!X500),'Форма 1'!$H500*VLOOKUP('Форма 1'!$F500,'Придельники до 2021'!$B$4:$X$28,'Форма 1'!X$8),"")</f>
        <v/>
      </c>
      <c r="H500" s="103" t="str">
        <f>IF(ISNUMBER('Форма 1'!Y500),'Форма 1'!$H500*VLOOKUP('Форма 1'!$F500,'Придельники до 2021'!$B$4:$X$28,'Форма 1'!Y$8),"")</f>
        <v/>
      </c>
      <c r="I500" s="103">
        <f>IF(ISNUMBER('Форма 1'!Z500),'Форма 1'!$H500*VLOOKUP('Форма 1'!$F500,'Придельники до 2021'!$B$4:$X$28,'Форма 1'!Z$8),"")</f>
        <v>2302872.36</v>
      </c>
      <c r="J500" s="103" t="str">
        <f>IF(ISNUMBER('Форма 1'!AA500),'Форма 1'!$H500*VLOOKUP('Форма 1'!$F500,'Придельники до 2021'!$B$4:$X$28,'Форма 1'!AA$8),"")</f>
        <v/>
      </c>
      <c r="K500" s="90"/>
      <c r="L500" s="87"/>
      <c r="M500" s="103" t="str">
        <f>IF(ISNUMBER('Форма 1'!AD500),'Форма 1'!$H500*VLOOKUP('Форма 1'!$F500,'Придельники до 2021'!$B$4:$X$28,'Форма 1'!AD$8),"")</f>
        <v/>
      </c>
      <c r="N500" s="103" t="str">
        <f>IF(ISBLANK('Форма 1'!$AE500),"",IF('Форма 1'!$AE500=1,'Форма 1'!$H500*VLOOKUP('Форма 1'!$F500,'Придельники до 2021'!$B$4:$X$28,'Форма 1'!$AE$8,0),IF('Форма 1'!$AE500=2,'Форма 1'!$H500*VLOOKUP('Форма 1'!$F500,'Придельники до 2021'!$B$4:$X$28,13,0),IF('Форма 1'!$AE500=3,'Форма 1'!$H500*VLOOKUP('Форма 1'!$F500,'Придельники до 2021'!$B$4:$X$28,12,0)))))</f>
        <v/>
      </c>
      <c r="O500" s="103" t="str">
        <f>IF(ISNUMBER('Форма 1'!AF500),'Форма 1'!$H500*VLOOKUP('Форма 1'!$F500,'Придельники до 2021'!$B$4:$X$28,'Форма 1'!AF$8),"")</f>
        <v/>
      </c>
      <c r="P500" s="87"/>
      <c r="Q500" s="103" t="str">
        <f>IF(ISNUMBER('Форма 1'!AH500),'Форма 1'!$H500*VLOOKUP('Форма 1'!$F500,'Придельники до 2021'!$B$4:$X$28,'Форма 1'!AH$8),"")</f>
        <v/>
      </c>
      <c r="R500" s="103" t="str">
        <f>IF(ISNUMBER('Форма 1'!AI500),'Форма 1'!$H500*VLOOKUP('Форма 1'!$F500,'Придельники до 2021'!$B$4:$X$28,'Форма 1'!AI$8),"")</f>
        <v/>
      </c>
      <c r="S500" s="103" t="str">
        <f>IF(ISNUMBER('Форма 1'!AJ500),'Форма 1'!$H500*VLOOKUP('Форма 1'!$F500,'Придельники до 2021'!$B$4:$X$28,'Форма 1'!AJ$8),"")</f>
        <v/>
      </c>
      <c r="T500" s="87"/>
    </row>
    <row r="501" spans="1:20">
      <c r="A501" s="188">
        <f t="shared" si="35"/>
        <v>299</v>
      </c>
      <c r="B501" s="189" t="s">
        <v>620</v>
      </c>
      <c r="C501" s="99">
        <f t="shared" si="36"/>
        <v>4337140.6399999997</v>
      </c>
      <c r="D501" s="103" t="str">
        <f>IF(ISNUMBER('Форма 1'!U501),'Форма 1'!$H501*VLOOKUP('Форма 1'!$F501,'Придельники до 2021'!$B$4:$X$28,'Форма 1'!U$8),"")</f>
        <v/>
      </c>
      <c r="E501" s="103" t="str">
        <f>IF(ISNUMBER('Форма 1'!V501),'Форма 1'!$H501*VLOOKUP('Форма 1'!$F501,'Придельники до 2021'!$B$4:$X$28,'Форма 1'!V$8),"")</f>
        <v/>
      </c>
      <c r="F501" s="103" t="str">
        <f>IF(ISNUMBER('Форма 1'!W501),'Форма 1'!$H501*VLOOKUP('Форма 1'!$F501,'Придельники до 2021'!$B$4:$X$28,'Форма 1'!W$8),"")</f>
        <v/>
      </c>
      <c r="G501" s="103" t="str">
        <f>IF(ISNUMBER('Форма 1'!X501),'Форма 1'!$H501*VLOOKUP('Форма 1'!$F501,'Придельники до 2021'!$B$4:$X$28,'Форма 1'!X$8),"")</f>
        <v/>
      </c>
      <c r="H501" s="103" t="str">
        <f>IF(ISNUMBER('Форма 1'!Y501),'Форма 1'!$H501*VLOOKUP('Форма 1'!$F501,'Придельники до 2021'!$B$4:$X$28,'Форма 1'!Y$8),"")</f>
        <v/>
      </c>
      <c r="I501" s="103">
        <f>IF(ISNUMBER('Форма 1'!Z501),'Форма 1'!$H501*VLOOKUP('Форма 1'!$F501,'Придельники до 2021'!$B$4:$X$28,'Форма 1'!Z$8),"")</f>
        <v>4337140.6399999997</v>
      </c>
      <c r="J501" s="103" t="str">
        <f>IF(ISNUMBER('Форма 1'!AA501),'Форма 1'!$H501*VLOOKUP('Форма 1'!$F501,'Придельники до 2021'!$B$4:$X$28,'Форма 1'!AA$8),"")</f>
        <v/>
      </c>
      <c r="K501" s="90"/>
      <c r="L501" s="87"/>
      <c r="M501" s="103" t="str">
        <f>IF(ISNUMBER('Форма 1'!AD501),'Форма 1'!$H501*VLOOKUP('Форма 1'!$F501,'Придельники до 2021'!$B$4:$X$28,'Форма 1'!AD$8),"")</f>
        <v/>
      </c>
      <c r="N501" s="103" t="str">
        <f>IF(ISBLANK('Форма 1'!$AE501),"",IF('Форма 1'!$AE501=1,'Форма 1'!$H501*VLOOKUP('Форма 1'!$F501,'Придельники до 2021'!$B$4:$X$28,'Форма 1'!$AE$8,0),IF('Форма 1'!$AE501=2,'Форма 1'!$H501*VLOOKUP('Форма 1'!$F501,'Придельники до 2021'!$B$4:$X$28,13,0),IF('Форма 1'!$AE501=3,'Форма 1'!$H501*VLOOKUP('Форма 1'!$F501,'Придельники до 2021'!$B$4:$X$28,12,0)))))</f>
        <v/>
      </c>
      <c r="O501" s="103" t="str">
        <f>IF(ISNUMBER('Форма 1'!AF501),'Форма 1'!$H501*VLOOKUP('Форма 1'!$F501,'Придельники до 2021'!$B$4:$X$28,'Форма 1'!AF$8),"")</f>
        <v/>
      </c>
      <c r="P501" s="87"/>
      <c r="Q501" s="103" t="str">
        <f>IF(ISNUMBER('Форма 1'!AH501),'Форма 1'!$H501*VLOOKUP('Форма 1'!$F501,'Придельники до 2021'!$B$4:$X$28,'Форма 1'!AH$8),"")</f>
        <v/>
      </c>
      <c r="R501" s="103" t="str">
        <f>IF(ISNUMBER('Форма 1'!AI501),'Форма 1'!$H501*VLOOKUP('Форма 1'!$F501,'Придельники до 2021'!$B$4:$X$28,'Форма 1'!AI$8),"")</f>
        <v/>
      </c>
      <c r="S501" s="103" t="str">
        <f>IF(ISNUMBER('Форма 1'!AJ501),'Форма 1'!$H501*VLOOKUP('Форма 1'!$F501,'Придельники до 2021'!$B$4:$X$28,'Форма 1'!AJ$8),"")</f>
        <v/>
      </c>
      <c r="T501" s="87"/>
    </row>
    <row r="502" spans="1:20">
      <c r="A502" s="188">
        <f>A3441+1</f>
        <v>284</v>
      </c>
      <c r="B502" s="189" t="s">
        <v>622</v>
      </c>
      <c r="C502" s="99">
        <f t="shared" si="36"/>
        <v>1360475.7239999999</v>
      </c>
      <c r="D502" s="103" t="str">
        <f>IF(ISNUMBER('Форма 1'!U502),'Форма 1'!$H502*VLOOKUP('Форма 1'!$F502,'Придельники до 2021'!$B$4:$X$28,'Форма 1'!U$8),"")</f>
        <v/>
      </c>
      <c r="E502" s="103" t="str">
        <f>IF(ISNUMBER('Форма 1'!V502),'Форма 1'!$H502*VLOOKUP('Форма 1'!$F502,'Придельники до 2021'!$B$4:$X$28,'Форма 1'!V$8),"")</f>
        <v/>
      </c>
      <c r="F502" s="103" t="str">
        <f>IF(ISNUMBER('Форма 1'!W502),'Форма 1'!$H502*VLOOKUP('Форма 1'!$F502,'Придельники до 2021'!$B$4:$X$28,'Форма 1'!W$8),"")</f>
        <v/>
      </c>
      <c r="G502" s="103" t="str">
        <f>IF(ISNUMBER('Форма 1'!X502),'Форма 1'!$H502*VLOOKUP('Форма 1'!$F502,'Придельники до 2021'!$B$4:$X$28,'Форма 1'!X$8),"")</f>
        <v/>
      </c>
      <c r="H502" s="103" t="str">
        <f>IF(ISNUMBER('Форма 1'!Y502),'Форма 1'!$H502*VLOOKUP('Форма 1'!$F502,'Придельники до 2021'!$B$4:$X$28,'Форма 1'!Y$8),"")</f>
        <v/>
      </c>
      <c r="I502" s="103" t="str">
        <f>IF(ISNUMBER('Форма 1'!Z502),'Форма 1'!$H502*VLOOKUP('Форма 1'!$F502,'Придельники до 2021'!$B$4:$X$28,'Форма 1'!Z$8),"")</f>
        <v/>
      </c>
      <c r="J502" s="103" t="str">
        <f>IF(ISNUMBER('Форма 1'!AA502),'Форма 1'!$H502*VLOOKUP('Форма 1'!$F502,'Придельники до 2021'!$B$4:$X$28,'Форма 1'!AA$8),"")</f>
        <v/>
      </c>
      <c r="K502" s="90"/>
      <c r="L502" s="87"/>
      <c r="M502" s="103" t="str">
        <f>IF(ISNUMBER('Форма 1'!AD502),'Форма 1'!$H502*VLOOKUP('Форма 1'!$F502,'Придельники до 2021'!$B$4:$X$28,'Форма 1'!AD$8),"")</f>
        <v/>
      </c>
      <c r="N502" s="103" t="str">
        <f>IF(ISBLANK('Форма 1'!$AE502),"",IF('Форма 1'!$AE502=1,'Форма 1'!$H502*VLOOKUP('Форма 1'!$F502,'Придельники до 2021'!$B$4:$X$28,'Форма 1'!$AE$8,0),IF('Форма 1'!$AE502=2,'Форма 1'!$H502*VLOOKUP('Форма 1'!$F502,'Придельники до 2021'!$B$4:$X$28,13,0),IF('Форма 1'!$AE502=3,'Форма 1'!$H502*VLOOKUP('Форма 1'!$F502,'Придельники до 2021'!$B$4:$X$28,12,0)))))</f>
        <v/>
      </c>
      <c r="O502" s="103">
        <f>IF(ISNUMBER('Форма 1'!AF502),'Форма 1'!$H502*VLOOKUP('Форма 1'!$F502,'Придельники до 2021'!$B$4:$X$28,'Форма 1'!AF$8),"")</f>
        <v>1360475.7239999999</v>
      </c>
      <c r="P502" s="87"/>
      <c r="Q502" s="103" t="str">
        <f>IF(ISNUMBER('Форма 1'!AH502),'Форма 1'!$H502*VLOOKUP('Форма 1'!$F502,'Придельники до 2021'!$B$4:$X$28,'Форма 1'!AH$8),"")</f>
        <v/>
      </c>
      <c r="R502" s="103" t="str">
        <f>IF(ISNUMBER('Форма 1'!AI502),'Форма 1'!$H502*VLOOKUP('Форма 1'!$F502,'Придельники до 2021'!$B$4:$X$28,'Форма 1'!AI$8),"")</f>
        <v/>
      </c>
      <c r="S502" s="103" t="str">
        <f>IF(ISNUMBER('Форма 1'!AJ502),'Форма 1'!$H502*VLOOKUP('Форма 1'!$F502,'Придельники до 2021'!$B$4:$X$28,'Форма 1'!AJ$8),"")</f>
        <v/>
      </c>
      <c r="T502" s="87"/>
    </row>
    <row r="503" spans="1:20">
      <c r="A503" s="188">
        <f t="shared" ref="A503" si="37">A502+1</f>
        <v>285</v>
      </c>
      <c r="B503" s="189" t="s">
        <v>623</v>
      </c>
      <c r="C503" s="99">
        <f t="shared" si="36"/>
        <v>7586284.5200000005</v>
      </c>
      <c r="D503" s="103" t="str">
        <f>IF(ISNUMBER('Форма 1'!U503),'Форма 1'!$H503*VLOOKUP('Форма 1'!$F503,'Придельники до 2021'!$B$4:$X$28,'Форма 1'!U$8),"")</f>
        <v/>
      </c>
      <c r="E503" s="103" t="str">
        <f>IF(ISNUMBER('Форма 1'!V503),'Форма 1'!$H503*VLOOKUP('Форма 1'!$F503,'Придельники до 2021'!$B$4:$X$28,'Форма 1'!V$8),"")</f>
        <v/>
      </c>
      <c r="F503" s="103" t="str">
        <f>IF(ISNUMBER('Форма 1'!W503),'Форма 1'!$H503*VLOOKUP('Форма 1'!$F503,'Придельники до 2021'!$B$4:$X$28,'Форма 1'!W$8),"")</f>
        <v/>
      </c>
      <c r="G503" s="103">
        <f>IF(ISNUMBER('Форма 1'!X503),'Форма 1'!$H503*VLOOKUP('Форма 1'!$F503,'Придельники до 2021'!$B$4:$X$28,'Форма 1'!X$8),"")</f>
        <v>1765553.08</v>
      </c>
      <c r="H503" s="103" t="str">
        <f>IF(ISNUMBER('Форма 1'!Y503),'Форма 1'!$H503*VLOOKUP('Форма 1'!$F503,'Придельники до 2021'!$B$4:$X$28,'Форма 1'!Y$8),"")</f>
        <v/>
      </c>
      <c r="I503" s="103" t="str">
        <f>IF(ISNUMBER('Форма 1'!Z503),'Форма 1'!$H503*VLOOKUP('Форма 1'!$F503,'Придельники до 2021'!$B$4:$X$28,'Форма 1'!Z$8),"")</f>
        <v/>
      </c>
      <c r="J503" s="103">
        <f>IF(ISNUMBER('Форма 1'!AA503),'Форма 1'!$H503*VLOOKUP('Форма 1'!$F503,'Придельники до 2021'!$B$4:$X$28,'Форма 1'!AA$8),"")</f>
        <v>5820731.4400000004</v>
      </c>
      <c r="K503" s="90"/>
      <c r="L503" s="87"/>
      <c r="M503" s="103" t="str">
        <f>IF(ISNUMBER('Форма 1'!AD503),'Форма 1'!$H503*VLOOKUP('Форма 1'!$F503,'Придельники до 2021'!$B$4:$X$28,'Форма 1'!AD$8),"")</f>
        <v/>
      </c>
      <c r="N503" s="103" t="str">
        <f>IF(ISBLANK('Форма 1'!$AE503),"",IF('Форма 1'!$AE503=1,'Форма 1'!$H503*VLOOKUP('Форма 1'!$F503,'Придельники до 2021'!$B$4:$X$28,'Форма 1'!$AE$8,0),IF('Форма 1'!$AE503=2,'Форма 1'!$H503*VLOOKUP('Форма 1'!$F503,'Придельники до 2021'!$B$4:$X$28,13,0),IF('Форма 1'!$AE503=3,'Форма 1'!$H503*VLOOKUP('Форма 1'!$F503,'Придельники до 2021'!$B$4:$X$28,12,0)))))</f>
        <v/>
      </c>
      <c r="O503" s="103" t="str">
        <f>IF(ISNUMBER('Форма 1'!AF503),'Форма 1'!$H503*VLOOKUP('Форма 1'!$F503,'Придельники до 2021'!$B$4:$X$28,'Форма 1'!AF$8),"")</f>
        <v/>
      </c>
      <c r="P503" s="87"/>
      <c r="Q503" s="103" t="str">
        <f>IF(ISNUMBER('Форма 1'!AH503),'Форма 1'!$H503*VLOOKUP('Форма 1'!$F503,'Придельники до 2021'!$B$4:$X$28,'Форма 1'!AH$8),"")</f>
        <v/>
      </c>
      <c r="R503" s="103" t="str">
        <f>IF(ISNUMBER('Форма 1'!AI503),'Форма 1'!$H503*VLOOKUP('Форма 1'!$F503,'Придельники до 2021'!$B$4:$X$28,'Форма 1'!AI$8),"")</f>
        <v/>
      </c>
      <c r="S503" s="103" t="str">
        <f>IF(ISNUMBER('Форма 1'!AJ503),'Форма 1'!$H503*VLOOKUP('Форма 1'!$F503,'Придельники до 2021'!$B$4:$X$28,'Форма 1'!AJ$8),"")</f>
        <v/>
      </c>
      <c r="T503" s="87"/>
    </row>
    <row r="504" spans="1:20">
      <c r="A504" s="188">
        <f t="shared" ref="A504:A567" si="38">A503+1</f>
        <v>286</v>
      </c>
      <c r="B504" s="189" t="s">
        <v>624</v>
      </c>
      <c r="C504" s="99">
        <f t="shared" si="36"/>
        <v>30149437.032000002</v>
      </c>
      <c r="D504" s="103" t="str">
        <f>IF(ISNUMBER('Форма 1'!U504),'Форма 1'!$H504*VLOOKUP('Форма 1'!$F504,'Придельники до 2021'!$B$4:$X$28,'Форма 1'!U$8),"")</f>
        <v/>
      </c>
      <c r="E504" s="103" t="str">
        <f>IF(ISNUMBER('Форма 1'!V504),'Форма 1'!$H504*VLOOKUP('Форма 1'!$F504,'Придельники до 2021'!$B$4:$X$28,'Форма 1'!V$8),"")</f>
        <v/>
      </c>
      <c r="F504" s="103" t="str">
        <f>IF(ISNUMBER('Форма 1'!W504),'Форма 1'!$H504*VLOOKUP('Форма 1'!$F504,'Придельники до 2021'!$B$4:$X$28,'Форма 1'!W$8),"")</f>
        <v/>
      </c>
      <c r="G504" s="103" t="str">
        <f>IF(ISNUMBER('Форма 1'!X504),'Форма 1'!$H504*VLOOKUP('Форма 1'!$F504,'Придельники до 2021'!$B$4:$X$28,'Форма 1'!X$8),"")</f>
        <v/>
      </c>
      <c r="H504" s="103" t="str">
        <f>IF(ISNUMBER('Форма 1'!Y504),'Форма 1'!$H504*VLOOKUP('Форма 1'!$F504,'Придельники до 2021'!$B$4:$X$28,'Форма 1'!Y$8),"")</f>
        <v/>
      </c>
      <c r="I504" s="103" t="str">
        <f>IF(ISNUMBER('Форма 1'!Z504),'Форма 1'!$H504*VLOOKUP('Форма 1'!$F504,'Придельники до 2021'!$B$4:$X$28,'Форма 1'!Z$8),"")</f>
        <v/>
      </c>
      <c r="J504" s="103" t="str">
        <f>IF(ISNUMBER('Форма 1'!AA504),'Форма 1'!$H504*VLOOKUP('Форма 1'!$F504,'Придельники до 2021'!$B$4:$X$28,'Форма 1'!AA$8),"")</f>
        <v/>
      </c>
      <c r="K504" s="90"/>
      <c r="L504" s="87"/>
      <c r="M504" s="103">
        <f>IF(ISNUMBER('Форма 1'!AD504),'Форма 1'!$H504*VLOOKUP('Форма 1'!$F504,'Придельники до 2021'!$B$4:$X$28,'Форма 1'!AD$8),"")</f>
        <v>30149437.032000002</v>
      </c>
      <c r="N504" s="103" t="str">
        <f>IF(ISBLANK('Форма 1'!$AE504),"",IF('Форма 1'!$AE504=1,'Форма 1'!$H504*VLOOKUP('Форма 1'!$F504,'Придельники до 2021'!$B$4:$X$28,'Форма 1'!$AE$8,0),IF('Форма 1'!$AE504=2,'Форма 1'!$H504*VLOOKUP('Форма 1'!$F504,'Придельники до 2021'!$B$4:$X$28,13,0),IF('Форма 1'!$AE504=3,'Форма 1'!$H504*VLOOKUP('Форма 1'!$F504,'Придельники до 2021'!$B$4:$X$28,12,0)))))</f>
        <v/>
      </c>
      <c r="O504" s="103" t="str">
        <f>IF(ISNUMBER('Форма 1'!AF504),'Форма 1'!$H504*VLOOKUP('Форма 1'!$F504,'Придельники до 2021'!$B$4:$X$28,'Форма 1'!AF$8),"")</f>
        <v/>
      </c>
      <c r="P504" s="87"/>
      <c r="Q504" s="103" t="str">
        <f>IF(ISNUMBER('Форма 1'!AH504),'Форма 1'!$H504*VLOOKUP('Форма 1'!$F504,'Придельники до 2021'!$B$4:$X$28,'Форма 1'!AH$8),"")</f>
        <v/>
      </c>
      <c r="R504" s="103" t="str">
        <f>IF(ISNUMBER('Форма 1'!AI504),'Форма 1'!$H504*VLOOKUP('Форма 1'!$F504,'Придельники до 2021'!$B$4:$X$28,'Форма 1'!AI$8),"")</f>
        <v/>
      </c>
      <c r="S504" s="103" t="str">
        <f>IF(ISNUMBER('Форма 1'!AJ504),'Форма 1'!$H504*VLOOKUP('Форма 1'!$F504,'Придельники до 2021'!$B$4:$X$28,'Форма 1'!AJ$8),"")</f>
        <v/>
      </c>
      <c r="T504" s="87"/>
    </row>
    <row r="505" spans="1:20">
      <c r="A505" s="188">
        <f t="shared" si="38"/>
        <v>287</v>
      </c>
      <c r="B505" s="189" t="s">
        <v>625</v>
      </c>
      <c r="C505" s="99">
        <f t="shared" si="36"/>
        <v>19618699.896000002</v>
      </c>
      <c r="D505" s="103" t="str">
        <f>IF(ISNUMBER('Форма 1'!U505),'Форма 1'!$H505*VLOOKUP('Форма 1'!$F505,'Придельники до 2021'!$B$4:$X$28,'Форма 1'!U$8),"")</f>
        <v/>
      </c>
      <c r="E505" s="103" t="str">
        <f>IF(ISNUMBER('Форма 1'!V505),'Форма 1'!$H505*VLOOKUP('Форма 1'!$F505,'Придельники до 2021'!$B$4:$X$28,'Форма 1'!V$8),"")</f>
        <v/>
      </c>
      <c r="F505" s="103" t="str">
        <f>IF(ISNUMBER('Форма 1'!W505),'Форма 1'!$H505*VLOOKUP('Форма 1'!$F505,'Придельники до 2021'!$B$4:$X$28,'Форма 1'!W$8),"")</f>
        <v/>
      </c>
      <c r="G505" s="103" t="str">
        <f>IF(ISNUMBER('Форма 1'!X505),'Форма 1'!$H505*VLOOKUP('Форма 1'!$F505,'Придельники до 2021'!$B$4:$X$28,'Форма 1'!X$8),"")</f>
        <v/>
      </c>
      <c r="H505" s="103" t="str">
        <f>IF(ISNUMBER('Форма 1'!Y505),'Форма 1'!$H505*VLOOKUP('Форма 1'!$F505,'Придельники до 2021'!$B$4:$X$28,'Форма 1'!Y$8),"")</f>
        <v/>
      </c>
      <c r="I505" s="103" t="str">
        <f>IF(ISNUMBER('Форма 1'!Z505),'Форма 1'!$H505*VLOOKUP('Форма 1'!$F505,'Придельники до 2021'!$B$4:$X$28,'Форма 1'!Z$8),"")</f>
        <v/>
      </c>
      <c r="J505" s="103" t="str">
        <f>IF(ISNUMBER('Форма 1'!AA505),'Форма 1'!$H505*VLOOKUP('Форма 1'!$F505,'Придельники до 2021'!$B$4:$X$28,'Форма 1'!AA$8),"")</f>
        <v/>
      </c>
      <c r="K505" s="90"/>
      <c r="L505" s="87"/>
      <c r="M505" s="103">
        <f>IF(ISNUMBER('Форма 1'!AD505),'Форма 1'!$H505*VLOOKUP('Форма 1'!$F505,'Придельники до 2021'!$B$4:$X$28,'Форма 1'!AD$8),"")</f>
        <v>19618699.896000002</v>
      </c>
      <c r="N505" s="103" t="str">
        <f>IF(ISBLANK('Форма 1'!$AE505),"",IF('Форма 1'!$AE505=1,'Форма 1'!$H505*VLOOKUP('Форма 1'!$F505,'Придельники до 2021'!$B$4:$X$28,'Форма 1'!$AE$8,0),IF('Форма 1'!$AE505=2,'Форма 1'!$H505*VLOOKUP('Форма 1'!$F505,'Придельники до 2021'!$B$4:$X$28,13,0),IF('Форма 1'!$AE505=3,'Форма 1'!$H505*VLOOKUP('Форма 1'!$F505,'Придельники до 2021'!$B$4:$X$28,12,0)))))</f>
        <v/>
      </c>
      <c r="O505" s="103" t="str">
        <f>IF(ISNUMBER('Форма 1'!AF505),'Форма 1'!$H505*VLOOKUP('Форма 1'!$F505,'Придельники до 2021'!$B$4:$X$28,'Форма 1'!AF$8),"")</f>
        <v/>
      </c>
      <c r="P505" s="87"/>
      <c r="Q505" s="103" t="str">
        <f>IF(ISNUMBER('Форма 1'!AH505),'Форма 1'!$H505*VLOOKUP('Форма 1'!$F505,'Придельники до 2021'!$B$4:$X$28,'Форма 1'!AH$8),"")</f>
        <v/>
      </c>
      <c r="R505" s="103" t="str">
        <f>IF(ISNUMBER('Форма 1'!AI505),'Форма 1'!$H505*VLOOKUP('Форма 1'!$F505,'Придельники до 2021'!$B$4:$X$28,'Форма 1'!AI$8),"")</f>
        <v/>
      </c>
      <c r="S505" s="103" t="str">
        <f>IF(ISNUMBER('Форма 1'!AJ505),'Форма 1'!$H505*VLOOKUP('Форма 1'!$F505,'Придельники до 2021'!$B$4:$X$28,'Форма 1'!AJ$8),"")</f>
        <v/>
      </c>
      <c r="T505" s="87"/>
    </row>
    <row r="506" spans="1:20">
      <c r="A506" s="188">
        <f t="shared" si="38"/>
        <v>288</v>
      </c>
      <c r="B506" s="189" t="s">
        <v>626</v>
      </c>
      <c r="C506" s="99">
        <f t="shared" si="36"/>
        <v>12292864.866</v>
      </c>
      <c r="D506" s="103" t="str">
        <f>IF(ISNUMBER('Форма 1'!U506),'Форма 1'!$H506*VLOOKUP('Форма 1'!$F506,'Придельники до 2021'!$B$4:$X$28,'Форма 1'!U$8),"")</f>
        <v/>
      </c>
      <c r="E506" s="103" t="str">
        <f>IF(ISNUMBER('Форма 1'!V506),'Форма 1'!$H506*VLOOKUP('Форма 1'!$F506,'Придельники до 2021'!$B$4:$X$28,'Форма 1'!V$8),"")</f>
        <v/>
      </c>
      <c r="F506" s="103" t="str">
        <f>IF(ISNUMBER('Форма 1'!W506),'Форма 1'!$H506*VLOOKUP('Форма 1'!$F506,'Придельники до 2021'!$B$4:$X$28,'Форма 1'!W$8),"")</f>
        <v/>
      </c>
      <c r="G506" s="103" t="str">
        <f>IF(ISNUMBER('Форма 1'!X506),'Форма 1'!$H506*VLOOKUP('Форма 1'!$F506,'Придельники до 2021'!$B$4:$X$28,'Форма 1'!X$8),"")</f>
        <v/>
      </c>
      <c r="H506" s="103" t="str">
        <f>IF(ISNUMBER('Форма 1'!Y506),'Форма 1'!$H506*VLOOKUP('Форма 1'!$F506,'Придельники до 2021'!$B$4:$X$28,'Форма 1'!Y$8),"")</f>
        <v/>
      </c>
      <c r="I506" s="103" t="str">
        <f>IF(ISNUMBER('Форма 1'!Z506),'Форма 1'!$H506*VLOOKUP('Форма 1'!$F506,'Придельники до 2021'!$B$4:$X$28,'Форма 1'!Z$8),"")</f>
        <v/>
      </c>
      <c r="J506" s="103" t="str">
        <f>IF(ISNUMBER('Форма 1'!AA506),'Форма 1'!$H506*VLOOKUP('Форма 1'!$F506,'Придельники до 2021'!$B$4:$X$28,'Форма 1'!AA$8),"")</f>
        <v/>
      </c>
      <c r="K506" s="90"/>
      <c r="L506" s="87"/>
      <c r="M506" s="103">
        <f>IF(ISNUMBER('Форма 1'!AD506),'Форма 1'!$H506*VLOOKUP('Форма 1'!$F506,'Придельники до 2021'!$B$4:$X$28,'Форма 1'!AD$8),"")</f>
        <v>12292864.866</v>
      </c>
      <c r="N506" s="103" t="str">
        <f>IF(ISBLANK('Форма 1'!$AE506),"",IF('Форма 1'!$AE506=1,'Форма 1'!$H506*VLOOKUP('Форма 1'!$F506,'Придельники до 2021'!$B$4:$X$28,'Форма 1'!$AE$8,0),IF('Форма 1'!$AE506=2,'Форма 1'!$H506*VLOOKUP('Форма 1'!$F506,'Придельники до 2021'!$B$4:$X$28,13,0),IF('Форма 1'!$AE506=3,'Форма 1'!$H506*VLOOKUP('Форма 1'!$F506,'Придельники до 2021'!$B$4:$X$28,12,0)))))</f>
        <v/>
      </c>
      <c r="O506" s="103" t="str">
        <f>IF(ISNUMBER('Форма 1'!AF506),'Форма 1'!$H506*VLOOKUP('Форма 1'!$F506,'Придельники до 2021'!$B$4:$X$28,'Форма 1'!AF$8),"")</f>
        <v/>
      </c>
      <c r="P506" s="87"/>
      <c r="Q506" s="103" t="str">
        <f>IF(ISNUMBER('Форма 1'!AH506),'Форма 1'!$H506*VLOOKUP('Форма 1'!$F506,'Придельники до 2021'!$B$4:$X$28,'Форма 1'!AH$8),"")</f>
        <v/>
      </c>
      <c r="R506" s="103" t="str">
        <f>IF(ISNUMBER('Форма 1'!AI506),'Форма 1'!$H506*VLOOKUP('Форма 1'!$F506,'Придельники до 2021'!$B$4:$X$28,'Форма 1'!AI$8),"")</f>
        <v/>
      </c>
      <c r="S506" s="103" t="str">
        <f>IF(ISNUMBER('Форма 1'!AJ506),'Форма 1'!$H506*VLOOKUP('Форма 1'!$F506,'Придельники до 2021'!$B$4:$X$28,'Форма 1'!AJ$8),"")</f>
        <v/>
      </c>
      <c r="T506" s="87"/>
    </row>
    <row r="507" spans="1:20">
      <c r="A507" s="188">
        <f t="shared" si="38"/>
        <v>289</v>
      </c>
      <c r="B507" s="189" t="s">
        <v>627</v>
      </c>
      <c r="C507" s="99">
        <f t="shared" si="36"/>
        <v>1801599.3599999999</v>
      </c>
      <c r="D507" s="103" t="str">
        <f>IF(ISNUMBER('Форма 1'!U507),'Форма 1'!$H507*VLOOKUP('Форма 1'!$F507,'Придельники до 2021'!$B$4:$X$28,'Форма 1'!U$8),"")</f>
        <v/>
      </c>
      <c r="E507" s="103" t="str">
        <f>IF(ISNUMBER('Форма 1'!V507),'Форма 1'!$H507*VLOOKUP('Форма 1'!$F507,'Придельники до 2021'!$B$4:$X$28,'Форма 1'!V$8),"")</f>
        <v/>
      </c>
      <c r="F507" s="103" t="str">
        <f>IF(ISNUMBER('Форма 1'!W507),'Форма 1'!$H507*VLOOKUP('Форма 1'!$F507,'Придельники до 2021'!$B$4:$X$28,'Форма 1'!W$8),"")</f>
        <v/>
      </c>
      <c r="G507" s="103">
        <f>IF(ISNUMBER('Форма 1'!X507),'Форма 1'!$H507*VLOOKUP('Форма 1'!$F507,'Придельники до 2021'!$B$4:$X$28,'Форма 1'!X$8),"")</f>
        <v>398967.36</v>
      </c>
      <c r="H507" s="103">
        <f>IF(ISNUMBER('Форма 1'!Y507),'Форма 1'!$H507*VLOOKUP('Форма 1'!$F507,'Придельники до 2021'!$B$4:$X$28,'Форма 1'!Y$8),"")</f>
        <v>721849.92</v>
      </c>
      <c r="I507" s="103">
        <f>IF(ISNUMBER('Форма 1'!Z507),'Форма 1'!$H507*VLOOKUP('Форма 1'!$F507,'Придельники до 2021'!$B$4:$X$28,'Форма 1'!Z$8),"")</f>
        <v>680782.08</v>
      </c>
      <c r="J507" s="103" t="str">
        <f>IF(ISNUMBER('Форма 1'!AA507),'Форма 1'!$H507*VLOOKUP('Форма 1'!$F507,'Придельники до 2021'!$B$4:$X$28,'Форма 1'!AA$8),"")</f>
        <v/>
      </c>
      <c r="K507" s="90"/>
      <c r="L507" s="87"/>
      <c r="M507" s="103" t="str">
        <f>IF(ISNUMBER('Форма 1'!AD507),'Форма 1'!$H507*VLOOKUP('Форма 1'!$F507,'Придельники до 2021'!$B$4:$X$28,'Форма 1'!AD$8),"")</f>
        <v/>
      </c>
      <c r="N507" s="103" t="str">
        <f>IF(ISBLANK('Форма 1'!$AE507),"",IF('Форма 1'!$AE507=1,'Форма 1'!$H507*VLOOKUP('Форма 1'!$F507,'Придельники до 2021'!$B$4:$X$28,'Форма 1'!$AE$8,0),IF('Форма 1'!$AE507=2,'Форма 1'!$H507*VLOOKUP('Форма 1'!$F507,'Придельники до 2021'!$B$4:$X$28,13,0),IF('Форма 1'!$AE507=3,'Форма 1'!$H507*VLOOKUP('Форма 1'!$F507,'Придельники до 2021'!$B$4:$X$28,12,0)))))</f>
        <v/>
      </c>
      <c r="O507" s="103" t="str">
        <f>IF(ISNUMBER('Форма 1'!AF507),'Форма 1'!$H507*VLOOKUP('Форма 1'!$F507,'Придельники до 2021'!$B$4:$X$28,'Форма 1'!AF$8),"")</f>
        <v/>
      </c>
      <c r="P507" s="87"/>
      <c r="Q507" s="103" t="str">
        <f>IF(ISNUMBER('Форма 1'!AH507),'Форма 1'!$H507*VLOOKUP('Форма 1'!$F507,'Придельники до 2021'!$B$4:$X$28,'Форма 1'!AH$8),"")</f>
        <v/>
      </c>
      <c r="R507" s="103" t="str">
        <f>IF(ISNUMBER('Форма 1'!AI507),'Форма 1'!$H507*VLOOKUP('Форма 1'!$F507,'Придельники до 2021'!$B$4:$X$28,'Форма 1'!AI$8),"")</f>
        <v/>
      </c>
      <c r="S507" s="103" t="str">
        <f>IF(ISNUMBER('Форма 1'!AJ507),'Форма 1'!$H507*VLOOKUP('Форма 1'!$F507,'Придельники до 2021'!$B$4:$X$28,'Форма 1'!AJ$8),"")</f>
        <v/>
      </c>
      <c r="T507" s="87"/>
    </row>
    <row r="508" spans="1:20">
      <c r="A508" s="188">
        <f t="shared" si="38"/>
        <v>290</v>
      </c>
      <c r="B508" s="189" t="s">
        <v>628</v>
      </c>
      <c r="C508" s="99">
        <f t="shared" si="36"/>
        <v>3665340.5039999997</v>
      </c>
      <c r="D508" s="103">
        <f>IF(ISNUMBER('Форма 1'!U508),'Форма 1'!$H508*VLOOKUP('Форма 1'!$F508,'Придельники до 2021'!$B$4:$X$28,'Форма 1'!U$8),"")</f>
        <v>3665340.5039999997</v>
      </c>
      <c r="E508" s="103" t="str">
        <f>IF(ISNUMBER('Форма 1'!V508),'Форма 1'!$H508*VLOOKUP('Форма 1'!$F508,'Придельники до 2021'!$B$4:$X$28,'Форма 1'!V$8),"")</f>
        <v/>
      </c>
      <c r="F508" s="103" t="str">
        <f>IF(ISNUMBER('Форма 1'!W508),'Форма 1'!$H508*VLOOKUP('Форма 1'!$F508,'Придельники до 2021'!$B$4:$X$28,'Форма 1'!W$8),"")</f>
        <v/>
      </c>
      <c r="G508" s="103" t="str">
        <f>IF(ISNUMBER('Форма 1'!X508),'Форма 1'!$H508*VLOOKUP('Форма 1'!$F508,'Придельники до 2021'!$B$4:$X$28,'Форма 1'!X$8),"")</f>
        <v/>
      </c>
      <c r="H508" s="103" t="str">
        <f>IF(ISNUMBER('Форма 1'!Y508),'Форма 1'!$H508*VLOOKUP('Форма 1'!$F508,'Придельники до 2021'!$B$4:$X$28,'Форма 1'!Y$8),"")</f>
        <v/>
      </c>
      <c r="I508" s="103" t="str">
        <f>IF(ISNUMBER('Форма 1'!Z508),'Форма 1'!$H508*VLOOKUP('Форма 1'!$F508,'Придельники до 2021'!$B$4:$X$28,'Форма 1'!Z$8),"")</f>
        <v/>
      </c>
      <c r="J508" s="103" t="str">
        <f>IF(ISNUMBER('Форма 1'!AA508),'Форма 1'!$H508*VLOOKUP('Форма 1'!$F508,'Придельники до 2021'!$B$4:$X$28,'Форма 1'!AA$8),"")</f>
        <v/>
      </c>
      <c r="K508" s="90"/>
      <c r="L508" s="87"/>
      <c r="M508" s="103" t="str">
        <f>IF(ISNUMBER('Форма 1'!AD508),'Форма 1'!$H508*VLOOKUP('Форма 1'!$F508,'Придельники до 2021'!$B$4:$X$28,'Форма 1'!AD$8),"")</f>
        <v/>
      </c>
      <c r="N508" s="103" t="str">
        <f>IF(ISBLANK('Форма 1'!$AE508),"",IF('Форма 1'!$AE508=1,'Форма 1'!$H508*VLOOKUP('Форма 1'!$F508,'Придельники до 2021'!$B$4:$X$28,'Форма 1'!$AE$8,0),IF('Форма 1'!$AE508=2,'Форма 1'!$H508*VLOOKUP('Форма 1'!$F508,'Придельники до 2021'!$B$4:$X$28,13,0),IF('Форма 1'!$AE508=3,'Форма 1'!$H508*VLOOKUP('Форма 1'!$F508,'Придельники до 2021'!$B$4:$X$28,12,0)))))</f>
        <v/>
      </c>
      <c r="O508" s="103" t="str">
        <f>IF(ISNUMBER('Форма 1'!AF508),'Форма 1'!$H508*VLOOKUP('Форма 1'!$F508,'Придельники до 2021'!$B$4:$X$28,'Форма 1'!AF$8),"")</f>
        <v/>
      </c>
      <c r="P508" s="87"/>
      <c r="Q508" s="103" t="str">
        <f>IF(ISNUMBER('Форма 1'!AH508),'Форма 1'!$H508*VLOOKUP('Форма 1'!$F508,'Придельники до 2021'!$B$4:$X$28,'Форма 1'!AH$8),"")</f>
        <v/>
      </c>
      <c r="R508" s="103" t="str">
        <f>IF(ISNUMBER('Форма 1'!AI508),'Форма 1'!$H508*VLOOKUP('Форма 1'!$F508,'Придельники до 2021'!$B$4:$X$28,'Форма 1'!AI$8),"")</f>
        <v/>
      </c>
      <c r="S508" s="103" t="str">
        <f>IF(ISNUMBER('Форма 1'!AJ508),'Форма 1'!$H508*VLOOKUP('Форма 1'!$F508,'Придельники до 2021'!$B$4:$X$28,'Форма 1'!AJ$8),"")</f>
        <v/>
      </c>
      <c r="T508" s="87"/>
    </row>
    <row r="509" spans="1:20">
      <c r="A509" s="188">
        <f t="shared" si="38"/>
        <v>291</v>
      </c>
      <c r="B509" s="189" t="s">
        <v>630</v>
      </c>
      <c r="C509" s="99">
        <f t="shared" si="36"/>
        <v>3823824.284</v>
      </c>
      <c r="D509" s="103">
        <f>IF(ISNUMBER('Форма 1'!U509),'Форма 1'!$H509*VLOOKUP('Форма 1'!$F509,'Придельники до 2021'!$B$4:$X$28,'Форма 1'!U$8),"")</f>
        <v>3823824.284</v>
      </c>
      <c r="E509" s="103" t="str">
        <f>IF(ISNUMBER('Форма 1'!V509),'Форма 1'!$H509*VLOOKUP('Форма 1'!$F509,'Придельники до 2021'!$B$4:$X$28,'Форма 1'!V$8),"")</f>
        <v/>
      </c>
      <c r="F509" s="103" t="str">
        <f>IF(ISNUMBER('Форма 1'!W509),'Форма 1'!$H509*VLOOKUP('Форма 1'!$F509,'Придельники до 2021'!$B$4:$X$28,'Форма 1'!W$8),"")</f>
        <v/>
      </c>
      <c r="G509" s="103" t="str">
        <f>IF(ISNUMBER('Форма 1'!X509),'Форма 1'!$H509*VLOOKUP('Форма 1'!$F509,'Придельники до 2021'!$B$4:$X$28,'Форма 1'!X$8),"")</f>
        <v/>
      </c>
      <c r="H509" s="103" t="str">
        <f>IF(ISNUMBER('Форма 1'!Y509),'Форма 1'!$H509*VLOOKUP('Форма 1'!$F509,'Придельники до 2021'!$B$4:$X$28,'Форма 1'!Y$8),"")</f>
        <v/>
      </c>
      <c r="I509" s="103" t="str">
        <f>IF(ISNUMBER('Форма 1'!Z509),'Форма 1'!$H509*VLOOKUP('Форма 1'!$F509,'Придельники до 2021'!$B$4:$X$28,'Форма 1'!Z$8),"")</f>
        <v/>
      </c>
      <c r="J509" s="103" t="str">
        <f>IF(ISNUMBER('Форма 1'!AA509),'Форма 1'!$H509*VLOOKUP('Форма 1'!$F509,'Придельники до 2021'!$B$4:$X$28,'Форма 1'!AA$8),"")</f>
        <v/>
      </c>
      <c r="K509" s="90"/>
      <c r="L509" s="87"/>
      <c r="M509" s="103" t="str">
        <f>IF(ISNUMBER('Форма 1'!AD509),'Форма 1'!$H509*VLOOKUP('Форма 1'!$F509,'Придельники до 2021'!$B$4:$X$28,'Форма 1'!AD$8),"")</f>
        <v/>
      </c>
      <c r="N509" s="103" t="str">
        <f>IF(ISBLANK('Форма 1'!$AE509),"",IF('Форма 1'!$AE509=1,'Форма 1'!$H509*VLOOKUP('Форма 1'!$F509,'Придельники до 2021'!$B$4:$X$28,'Форма 1'!$AE$8,0),IF('Форма 1'!$AE509=2,'Форма 1'!$H509*VLOOKUP('Форма 1'!$F509,'Придельники до 2021'!$B$4:$X$28,13,0),IF('Форма 1'!$AE509=3,'Форма 1'!$H509*VLOOKUP('Форма 1'!$F509,'Придельники до 2021'!$B$4:$X$28,12,0)))))</f>
        <v/>
      </c>
      <c r="O509" s="103" t="str">
        <f>IF(ISNUMBER('Форма 1'!AF509),'Форма 1'!$H509*VLOOKUP('Форма 1'!$F509,'Придельники до 2021'!$B$4:$X$28,'Форма 1'!AF$8),"")</f>
        <v/>
      </c>
      <c r="P509" s="87"/>
      <c r="Q509" s="103" t="str">
        <f>IF(ISNUMBER('Форма 1'!AH509),'Форма 1'!$H509*VLOOKUP('Форма 1'!$F509,'Придельники до 2021'!$B$4:$X$28,'Форма 1'!AH$8),"")</f>
        <v/>
      </c>
      <c r="R509" s="103" t="str">
        <f>IF(ISNUMBER('Форма 1'!AI509),'Форма 1'!$H509*VLOOKUP('Форма 1'!$F509,'Придельники до 2021'!$B$4:$X$28,'Форма 1'!AI$8),"")</f>
        <v/>
      </c>
      <c r="S509" s="103" t="str">
        <f>IF(ISNUMBER('Форма 1'!AJ509),'Форма 1'!$H509*VLOOKUP('Форма 1'!$F509,'Придельники до 2021'!$B$4:$X$28,'Форма 1'!AJ$8),"")</f>
        <v/>
      </c>
      <c r="T509" s="87"/>
    </row>
    <row r="510" spans="1:20">
      <c r="A510" s="188">
        <f t="shared" si="38"/>
        <v>292</v>
      </c>
      <c r="B510" s="190" t="s">
        <v>631</v>
      </c>
      <c r="C510" s="99">
        <f t="shared" si="36"/>
        <v>280193.26</v>
      </c>
      <c r="D510" s="103" t="str">
        <f>IF(ISNUMBER('Форма 1'!U510),'Форма 1'!$H510*VLOOKUP('Форма 1'!$F510,'Придельники до 2021'!$B$4:$X$28,'Форма 1'!U$8),"")</f>
        <v/>
      </c>
      <c r="E510" s="103" t="str">
        <f>IF(ISNUMBER('Форма 1'!V510),'Форма 1'!$H510*VLOOKUP('Форма 1'!$F510,'Придельники до 2021'!$B$4:$X$28,'Форма 1'!V$8),"")</f>
        <v/>
      </c>
      <c r="F510" s="103" t="str">
        <f>IF(ISNUMBER('Форма 1'!W510),'Форма 1'!$H510*VLOOKUP('Форма 1'!$F510,'Придельники до 2021'!$B$4:$X$28,'Форма 1'!W$8),"")</f>
        <v/>
      </c>
      <c r="G510" s="103" t="str">
        <f>IF(ISNUMBER('Форма 1'!X510),'Форма 1'!$H510*VLOOKUP('Форма 1'!$F510,'Придельники до 2021'!$B$4:$X$28,'Форма 1'!X$8),"")</f>
        <v/>
      </c>
      <c r="H510" s="103" t="str">
        <f>IF(ISNUMBER('Форма 1'!Y510),'Форма 1'!$H510*VLOOKUP('Форма 1'!$F510,'Придельники до 2021'!$B$4:$X$28,'Форма 1'!Y$8),"")</f>
        <v/>
      </c>
      <c r="I510" s="103" t="str">
        <f>IF(ISNUMBER('Форма 1'!Z510),'Форма 1'!$H510*VLOOKUP('Форма 1'!$F510,'Придельники до 2021'!$B$4:$X$28,'Форма 1'!Z$8),"")</f>
        <v/>
      </c>
      <c r="J510" s="103" t="str">
        <f>IF(ISNUMBER('Форма 1'!AA510),'Форма 1'!$H510*VLOOKUP('Форма 1'!$F510,'Придельники до 2021'!$B$4:$X$28,'Форма 1'!AA$8),"")</f>
        <v/>
      </c>
      <c r="K510" s="90"/>
      <c r="L510" s="87"/>
      <c r="M510" s="103" t="str">
        <f>IF(ISNUMBER('Форма 1'!AD510),'Форма 1'!$H510*VLOOKUP('Форма 1'!$F510,'Придельники до 2021'!$B$4:$X$28,'Форма 1'!AD$8),"")</f>
        <v/>
      </c>
      <c r="N510" s="103" t="str">
        <f>IF(ISBLANK('Форма 1'!$AE510),"",IF('Форма 1'!$AE510=1,'Форма 1'!$H510*VLOOKUP('Форма 1'!$F510,'Придельники до 2021'!$B$4:$X$28,'Форма 1'!$AE$8,0),IF('Форма 1'!$AE510=2,'Форма 1'!$H510*VLOOKUP('Форма 1'!$F510,'Придельники до 2021'!$B$4:$X$28,13,0),IF('Форма 1'!$AE510=3,'Форма 1'!$H510*VLOOKUP('Форма 1'!$F510,'Придельники до 2021'!$B$4:$X$28,12,0)))))</f>
        <v/>
      </c>
      <c r="O510" s="103" t="str">
        <f>IF(ISNUMBER('Форма 1'!AF510),'Форма 1'!$H510*VLOOKUP('Форма 1'!$F510,'Придельники до 2021'!$B$4:$X$28,'Форма 1'!AF$8),"")</f>
        <v/>
      </c>
      <c r="P510" s="87">
        <f>280193.26</f>
        <v>280193.26</v>
      </c>
      <c r="Q510" s="103" t="str">
        <f>IF(ISNUMBER('Форма 1'!AH510),'Форма 1'!$H510*VLOOKUP('Форма 1'!$F510,'Придельники до 2021'!$B$4:$X$28,'Форма 1'!AH$8),"")</f>
        <v/>
      </c>
      <c r="R510" s="103" t="str">
        <f>IF(ISNUMBER('Форма 1'!AI510),'Форма 1'!$H510*VLOOKUP('Форма 1'!$F510,'Придельники до 2021'!$B$4:$X$28,'Форма 1'!AI$8),"")</f>
        <v/>
      </c>
      <c r="S510" s="103" t="str">
        <f>IF(ISNUMBER('Форма 1'!AJ510),'Форма 1'!$H510*VLOOKUP('Форма 1'!$F510,'Придельники до 2021'!$B$4:$X$28,'Форма 1'!AJ$8),"")</f>
        <v/>
      </c>
      <c r="T510" s="87"/>
    </row>
    <row r="511" spans="1:20">
      <c r="A511" s="188">
        <f t="shared" si="38"/>
        <v>293</v>
      </c>
      <c r="B511" s="189" t="s">
        <v>632</v>
      </c>
      <c r="C511" s="99">
        <f t="shared" si="36"/>
        <v>24841005.713999998</v>
      </c>
      <c r="D511" s="103" t="str">
        <f>IF(ISNUMBER('Форма 1'!U511),'Форма 1'!$H511*VLOOKUP('Форма 1'!$F511,'Придельники до 2021'!$B$4:$X$28,'Форма 1'!U$8),"")</f>
        <v/>
      </c>
      <c r="E511" s="103" t="str">
        <f>IF(ISNUMBER('Форма 1'!V511),'Форма 1'!$H511*VLOOKUP('Форма 1'!$F511,'Придельники до 2021'!$B$4:$X$28,'Форма 1'!V$8),"")</f>
        <v/>
      </c>
      <c r="F511" s="103" t="str">
        <f>IF(ISNUMBER('Форма 1'!W511),'Форма 1'!$H511*VLOOKUP('Форма 1'!$F511,'Придельники до 2021'!$B$4:$X$28,'Форма 1'!W$8),"")</f>
        <v/>
      </c>
      <c r="G511" s="103" t="str">
        <f>IF(ISNUMBER('Форма 1'!X511),'Форма 1'!$H511*VLOOKUP('Форма 1'!$F511,'Придельники до 2021'!$B$4:$X$28,'Форма 1'!X$8),"")</f>
        <v/>
      </c>
      <c r="H511" s="103" t="str">
        <f>IF(ISNUMBER('Форма 1'!Y511),'Форма 1'!$H511*VLOOKUP('Форма 1'!$F511,'Придельники до 2021'!$B$4:$X$28,'Форма 1'!Y$8),"")</f>
        <v/>
      </c>
      <c r="I511" s="103" t="str">
        <f>IF(ISNUMBER('Форма 1'!Z511),'Форма 1'!$H511*VLOOKUP('Форма 1'!$F511,'Придельники до 2021'!$B$4:$X$28,'Форма 1'!Z$8),"")</f>
        <v/>
      </c>
      <c r="J511" s="103" t="str">
        <f>IF(ISNUMBER('Форма 1'!AA511),'Форма 1'!$H511*VLOOKUP('Форма 1'!$F511,'Придельники до 2021'!$B$4:$X$28,'Форма 1'!AA$8),"")</f>
        <v/>
      </c>
      <c r="K511" s="90"/>
      <c r="L511" s="87"/>
      <c r="M511" s="103">
        <f>IF(ISNUMBER('Форма 1'!AD511),'Форма 1'!$H511*VLOOKUP('Форма 1'!$F511,'Придельники до 2021'!$B$4:$X$28,'Форма 1'!AD$8),"")</f>
        <v>24841005.713999998</v>
      </c>
      <c r="N511" s="103" t="str">
        <f>IF(ISBLANK('Форма 1'!$AE511),"",IF('Форма 1'!$AE511=1,'Форма 1'!$H511*VLOOKUP('Форма 1'!$F511,'Придельники до 2021'!$B$4:$X$28,'Форма 1'!$AE$8,0),IF('Форма 1'!$AE511=2,'Форма 1'!$H511*VLOOKUP('Форма 1'!$F511,'Придельники до 2021'!$B$4:$X$28,13,0),IF('Форма 1'!$AE511=3,'Форма 1'!$H511*VLOOKUP('Форма 1'!$F511,'Придельники до 2021'!$B$4:$X$28,12,0)))))</f>
        <v/>
      </c>
      <c r="O511" s="103" t="str">
        <f>IF(ISNUMBER('Форма 1'!AF511),'Форма 1'!$H511*VLOOKUP('Форма 1'!$F511,'Придельники до 2021'!$B$4:$X$28,'Форма 1'!AF$8),"")</f>
        <v/>
      </c>
      <c r="P511" s="87"/>
      <c r="Q511" s="103" t="str">
        <f>IF(ISNUMBER('Форма 1'!AH511),'Форма 1'!$H511*VLOOKUP('Форма 1'!$F511,'Придельники до 2021'!$B$4:$X$28,'Форма 1'!AH$8),"")</f>
        <v/>
      </c>
      <c r="R511" s="103" t="str">
        <f>IF(ISNUMBER('Форма 1'!AI511),'Форма 1'!$H511*VLOOKUP('Форма 1'!$F511,'Придельники до 2021'!$B$4:$X$28,'Форма 1'!AI$8),"")</f>
        <v/>
      </c>
      <c r="S511" s="103" t="str">
        <f>IF(ISNUMBER('Форма 1'!AJ511),'Форма 1'!$H511*VLOOKUP('Форма 1'!$F511,'Придельники до 2021'!$B$4:$X$28,'Форма 1'!AJ$8),"")</f>
        <v/>
      </c>
      <c r="T511" s="87"/>
    </row>
    <row r="512" spans="1:20">
      <c r="A512" s="188">
        <f t="shared" si="38"/>
        <v>294</v>
      </c>
      <c r="B512" s="189" t="s">
        <v>633</v>
      </c>
      <c r="C512" s="99">
        <f t="shared" si="36"/>
        <v>3250002.78</v>
      </c>
      <c r="D512" s="103" t="str">
        <f>IF(ISNUMBER('Форма 1'!U512),'Форма 1'!$H512*VLOOKUP('Форма 1'!$F512,'Придельники до 2021'!$B$4:$X$28,'Форма 1'!U$8),"")</f>
        <v/>
      </c>
      <c r="E512" s="103" t="str">
        <f>IF(ISNUMBER('Форма 1'!V512),'Форма 1'!$H512*VLOOKUP('Форма 1'!$F512,'Придельники до 2021'!$B$4:$X$28,'Форма 1'!V$8),"")</f>
        <v/>
      </c>
      <c r="F512" s="103" t="str">
        <f>IF(ISNUMBER('Форма 1'!W512),'Форма 1'!$H512*VLOOKUP('Форма 1'!$F512,'Придельники до 2021'!$B$4:$X$28,'Форма 1'!W$8),"")</f>
        <v/>
      </c>
      <c r="G512" s="103" t="str">
        <f>IF(ISNUMBER('Форма 1'!X512),'Форма 1'!$H512*VLOOKUP('Форма 1'!$F512,'Придельники до 2021'!$B$4:$X$28,'Форма 1'!X$8),"")</f>
        <v/>
      </c>
      <c r="H512" s="103" t="str">
        <f>IF(ISNUMBER('Форма 1'!Y512),'Форма 1'!$H512*VLOOKUP('Форма 1'!$F512,'Придельники до 2021'!$B$4:$X$28,'Форма 1'!Y$8),"")</f>
        <v/>
      </c>
      <c r="I512" s="103">
        <f>IF(ISNUMBER('Форма 1'!Z512),'Форма 1'!$H512*VLOOKUP('Форма 1'!$F512,'Придельники до 2021'!$B$4:$X$28,'Форма 1'!Z$8),"")</f>
        <v>3250002.78</v>
      </c>
      <c r="J512" s="103" t="str">
        <f>IF(ISNUMBER('Форма 1'!AA512),'Форма 1'!$H512*VLOOKUP('Форма 1'!$F512,'Придельники до 2021'!$B$4:$X$28,'Форма 1'!AA$8),"")</f>
        <v/>
      </c>
      <c r="K512" s="90"/>
      <c r="L512" s="87"/>
      <c r="M512" s="103" t="str">
        <f>IF(ISNUMBER('Форма 1'!AD512),'Форма 1'!$H512*VLOOKUP('Форма 1'!$F512,'Придельники до 2021'!$B$4:$X$28,'Форма 1'!AD$8),"")</f>
        <v/>
      </c>
      <c r="N512" s="103" t="str">
        <f>IF(ISBLANK('Форма 1'!$AE512),"",IF('Форма 1'!$AE512=1,'Форма 1'!$H512*VLOOKUP('Форма 1'!$F512,'Придельники до 2021'!$B$4:$X$28,'Форма 1'!$AE$8,0),IF('Форма 1'!$AE512=2,'Форма 1'!$H512*VLOOKUP('Форма 1'!$F512,'Придельники до 2021'!$B$4:$X$28,13,0),IF('Форма 1'!$AE512=3,'Форма 1'!$H512*VLOOKUP('Форма 1'!$F512,'Придельники до 2021'!$B$4:$X$28,12,0)))))</f>
        <v/>
      </c>
      <c r="O512" s="103" t="str">
        <f>IF(ISNUMBER('Форма 1'!AF512),'Форма 1'!$H512*VLOOKUP('Форма 1'!$F512,'Придельники до 2021'!$B$4:$X$28,'Форма 1'!AF$8),"")</f>
        <v/>
      </c>
      <c r="P512" s="87"/>
      <c r="Q512" s="103" t="str">
        <f>IF(ISNUMBER('Форма 1'!AH512),'Форма 1'!$H512*VLOOKUP('Форма 1'!$F512,'Придельники до 2021'!$B$4:$X$28,'Форма 1'!AH$8),"")</f>
        <v/>
      </c>
      <c r="R512" s="103" t="str">
        <f>IF(ISNUMBER('Форма 1'!AI512),'Форма 1'!$H512*VLOOKUP('Форма 1'!$F512,'Придельники до 2021'!$B$4:$X$28,'Форма 1'!AI$8),"")</f>
        <v/>
      </c>
      <c r="S512" s="103" t="str">
        <f>IF(ISNUMBER('Форма 1'!AJ512),'Форма 1'!$H512*VLOOKUP('Форма 1'!$F512,'Придельники до 2021'!$B$4:$X$28,'Форма 1'!AJ$8),"")</f>
        <v/>
      </c>
      <c r="T512" s="87"/>
    </row>
    <row r="513" spans="1:20">
      <c r="A513" s="188">
        <f t="shared" si="38"/>
        <v>295</v>
      </c>
      <c r="B513" s="189" t="s">
        <v>634</v>
      </c>
      <c r="C513" s="99">
        <f t="shared" si="36"/>
        <v>4654566.5219999999</v>
      </c>
      <c r="D513" s="103" t="str">
        <f>IF(ISNUMBER('Форма 1'!U513),'Форма 1'!$H513*VLOOKUP('Форма 1'!$F513,'Придельники до 2021'!$B$4:$X$28,'Форма 1'!U$8),"")</f>
        <v/>
      </c>
      <c r="E513" s="103" t="str">
        <f>IF(ISNUMBER('Форма 1'!V513),'Форма 1'!$H513*VLOOKUP('Форма 1'!$F513,'Придельники до 2021'!$B$4:$X$28,'Форма 1'!V$8),"")</f>
        <v/>
      </c>
      <c r="F513" s="103" t="str">
        <f>IF(ISNUMBER('Форма 1'!W513),'Форма 1'!$H513*VLOOKUP('Форма 1'!$F513,'Придельники до 2021'!$B$4:$X$28,'Форма 1'!W$8),"")</f>
        <v/>
      </c>
      <c r="G513" s="103" t="str">
        <f>IF(ISNUMBER('Форма 1'!X513),'Форма 1'!$H513*VLOOKUP('Форма 1'!$F513,'Придельники до 2021'!$B$4:$X$28,'Форма 1'!X$8),"")</f>
        <v/>
      </c>
      <c r="H513" s="103" t="str">
        <f>IF(ISNUMBER('Форма 1'!Y513),'Форма 1'!$H513*VLOOKUP('Форма 1'!$F513,'Придельники до 2021'!$B$4:$X$28,'Форма 1'!Y$8),"")</f>
        <v/>
      </c>
      <c r="I513" s="103" t="str">
        <f>IF(ISNUMBER('Форма 1'!Z513),'Форма 1'!$H513*VLOOKUP('Форма 1'!$F513,'Придельники до 2021'!$B$4:$X$28,'Форма 1'!Z$8),"")</f>
        <v/>
      </c>
      <c r="J513" s="103" t="str">
        <f>IF(ISNUMBER('Форма 1'!AA513),'Форма 1'!$H513*VLOOKUP('Форма 1'!$F513,'Придельники до 2021'!$B$4:$X$28,'Форма 1'!AA$8),"")</f>
        <v/>
      </c>
      <c r="K513" s="90"/>
      <c r="L513" s="87"/>
      <c r="M513" s="103">
        <f>IF(ISNUMBER('Форма 1'!AD513),'Форма 1'!$H513*VLOOKUP('Форма 1'!$F513,'Придельники до 2021'!$B$4:$X$28,'Форма 1'!AD$8),"")</f>
        <v>4654566.5219999999</v>
      </c>
      <c r="N513" s="103" t="str">
        <f>IF(ISBLANK('Форма 1'!$AE513),"",IF('Форма 1'!$AE513=1,'Форма 1'!$H513*VLOOKUP('Форма 1'!$F513,'Придельники до 2021'!$B$4:$X$28,'Форма 1'!$AE$8,0),IF('Форма 1'!$AE513=2,'Форма 1'!$H513*VLOOKUP('Форма 1'!$F513,'Придельники до 2021'!$B$4:$X$28,13,0),IF('Форма 1'!$AE513=3,'Форма 1'!$H513*VLOOKUP('Форма 1'!$F513,'Придельники до 2021'!$B$4:$X$28,12,0)))))</f>
        <v/>
      </c>
      <c r="O513" s="103" t="str">
        <f>IF(ISNUMBER('Форма 1'!AF513),'Форма 1'!$H513*VLOOKUP('Форма 1'!$F513,'Придельники до 2021'!$B$4:$X$28,'Форма 1'!AF$8),"")</f>
        <v/>
      </c>
      <c r="P513" s="87"/>
      <c r="Q513" s="103" t="str">
        <f>IF(ISNUMBER('Форма 1'!AH513),'Форма 1'!$H513*VLOOKUP('Форма 1'!$F513,'Придельники до 2021'!$B$4:$X$28,'Форма 1'!AH$8),"")</f>
        <v/>
      </c>
      <c r="R513" s="103" t="str">
        <f>IF(ISNUMBER('Форма 1'!AI513),'Форма 1'!$H513*VLOOKUP('Форма 1'!$F513,'Придельники до 2021'!$B$4:$X$28,'Форма 1'!AI$8),"")</f>
        <v/>
      </c>
      <c r="S513" s="103" t="str">
        <f>IF(ISNUMBER('Форма 1'!AJ513),'Форма 1'!$H513*VLOOKUP('Форма 1'!$F513,'Придельники до 2021'!$B$4:$X$28,'Форма 1'!AJ$8),"")</f>
        <v/>
      </c>
      <c r="T513" s="87"/>
    </row>
    <row r="514" spans="1:20">
      <c r="A514" s="188">
        <f t="shared" si="38"/>
        <v>296</v>
      </c>
      <c r="B514" s="189" t="s">
        <v>635</v>
      </c>
      <c r="C514" s="99">
        <f t="shared" si="36"/>
        <v>10157865.544</v>
      </c>
      <c r="D514" s="103" t="str">
        <f>IF(ISNUMBER('Форма 1'!U514),'Форма 1'!$H514*VLOOKUP('Форма 1'!$F514,'Придельники до 2021'!$B$4:$X$28,'Форма 1'!U$8),"")</f>
        <v/>
      </c>
      <c r="E514" s="103" t="str">
        <f>IF(ISNUMBER('Форма 1'!V514),'Форма 1'!$H514*VLOOKUP('Форма 1'!$F514,'Придельники до 2021'!$B$4:$X$28,'Форма 1'!V$8),"")</f>
        <v/>
      </c>
      <c r="F514" s="103" t="str">
        <f>IF(ISNUMBER('Форма 1'!W514),'Форма 1'!$H514*VLOOKUP('Форма 1'!$F514,'Придельники до 2021'!$B$4:$X$28,'Форма 1'!W$8),"")</f>
        <v/>
      </c>
      <c r="G514" s="103" t="str">
        <f>IF(ISNUMBER('Форма 1'!X514),'Форма 1'!$H514*VLOOKUP('Форма 1'!$F514,'Придельники до 2021'!$B$4:$X$28,'Форма 1'!X$8),"")</f>
        <v/>
      </c>
      <c r="H514" s="103" t="str">
        <f>IF(ISNUMBER('Форма 1'!Y514),'Форма 1'!$H514*VLOOKUP('Форма 1'!$F514,'Придельники до 2021'!$B$4:$X$28,'Форма 1'!Y$8),"")</f>
        <v/>
      </c>
      <c r="I514" s="103" t="str">
        <f>IF(ISNUMBER('Форма 1'!Z514),'Форма 1'!$H514*VLOOKUP('Форма 1'!$F514,'Придельники до 2021'!$B$4:$X$28,'Форма 1'!Z$8),"")</f>
        <v/>
      </c>
      <c r="J514" s="103" t="str">
        <f>IF(ISNUMBER('Форма 1'!AA514),'Форма 1'!$H514*VLOOKUP('Форма 1'!$F514,'Придельники до 2021'!$B$4:$X$28,'Форма 1'!AA$8),"")</f>
        <v/>
      </c>
      <c r="K514" s="90"/>
      <c r="L514" s="87"/>
      <c r="M514" s="103">
        <f>IF(ISNUMBER('Форма 1'!AD514),'Форма 1'!$H514*VLOOKUP('Форма 1'!$F514,'Придельники до 2021'!$B$4:$X$28,'Форма 1'!AD$8),"")</f>
        <v>10157865.544</v>
      </c>
      <c r="N514" s="103" t="str">
        <f>IF(ISBLANK('Форма 1'!$AE514),"",IF('Форма 1'!$AE514=1,'Форма 1'!$H514*VLOOKUP('Форма 1'!$F514,'Придельники до 2021'!$B$4:$X$28,'Форма 1'!$AE$8,0),IF('Форма 1'!$AE514=2,'Форма 1'!$H514*VLOOKUP('Форма 1'!$F514,'Придельники до 2021'!$B$4:$X$28,13,0),IF('Форма 1'!$AE514=3,'Форма 1'!$H514*VLOOKUP('Форма 1'!$F514,'Придельники до 2021'!$B$4:$X$28,12,0)))))</f>
        <v/>
      </c>
      <c r="O514" s="103" t="str">
        <f>IF(ISNUMBER('Форма 1'!AF514),'Форма 1'!$H514*VLOOKUP('Форма 1'!$F514,'Придельники до 2021'!$B$4:$X$28,'Форма 1'!AF$8),"")</f>
        <v/>
      </c>
      <c r="P514" s="87"/>
      <c r="Q514" s="103" t="str">
        <f>IF(ISNUMBER('Форма 1'!AH514),'Форма 1'!$H514*VLOOKUP('Форма 1'!$F514,'Придельники до 2021'!$B$4:$X$28,'Форма 1'!AH$8),"")</f>
        <v/>
      </c>
      <c r="R514" s="103" t="str">
        <f>IF(ISNUMBER('Форма 1'!AI514),'Форма 1'!$H514*VLOOKUP('Форма 1'!$F514,'Придельники до 2021'!$B$4:$X$28,'Форма 1'!AI$8),"")</f>
        <v/>
      </c>
      <c r="S514" s="103" t="str">
        <f>IF(ISNUMBER('Форма 1'!AJ514),'Форма 1'!$H514*VLOOKUP('Форма 1'!$F514,'Придельники до 2021'!$B$4:$X$28,'Форма 1'!AJ$8),"")</f>
        <v/>
      </c>
      <c r="T514" s="87"/>
    </row>
    <row r="515" spans="1:20">
      <c r="A515" s="188">
        <f t="shared" si="38"/>
        <v>297</v>
      </c>
      <c r="B515" s="189" t="s">
        <v>636</v>
      </c>
      <c r="C515" s="99">
        <f t="shared" si="36"/>
        <v>2952287.2319999998</v>
      </c>
      <c r="D515" s="103" t="str">
        <f>IF(ISNUMBER('Форма 1'!U515),'Форма 1'!$H515*VLOOKUP('Форма 1'!$F515,'Придельники до 2021'!$B$4:$X$28,'Форма 1'!U$8),"")</f>
        <v/>
      </c>
      <c r="E515" s="103" t="str">
        <f>IF(ISNUMBER('Форма 1'!V515),'Форма 1'!$H515*VLOOKUP('Форма 1'!$F515,'Придельники до 2021'!$B$4:$X$28,'Форма 1'!V$8),"")</f>
        <v/>
      </c>
      <c r="F515" s="103" t="str">
        <f>IF(ISNUMBER('Форма 1'!W515),'Форма 1'!$H515*VLOOKUP('Форма 1'!$F515,'Придельники до 2021'!$B$4:$X$28,'Форма 1'!W$8),"")</f>
        <v/>
      </c>
      <c r="G515" s="103">
        <f>IF(ISNUMBER('Форма 1'!X515),'Форма 1'!$H515*VLOOKUP('Форма 1'!$F515,'Придельники до 2021'!$B$4:$X$28,'Форма 1'!X$8),"")</f>
        <v>2952287.2319999998</v>
      </c>
      <c r="H515" s="103" t="str">
        <f>IF(ISNUMBER('Форма 1'!Y515),'Форма 1'!$H515*VLOOKUP('Форма 1'!$F515,'Придельники до 2021'!$B$4:$X$28,'Форма 1'!Y$8),"")</f>
        <v/>
      </c>
      <c r="I515" s="103" t="str">
        <f>IF(ISNUMBER('Форма 1'!Z515),'Форма 1'!$H515*VLOOKUP('Форма 1'!$F515,'Придельники до 2021'!$B$4:$X$28,'Форма 1'!Z$8),"")</f>
        <v/>
      </c>
      <c r="J515" s="103" t="str">
        <f>IF(ISNUMBER('Форма 1'!AA515),'Форма 1'!$H515*VLOOKUP('Форма 1'!$F515,'Придельники до 2021'!$B$4:$X$28,'Форма 1'!AA$8),"")</f>
        <v/>
      </c>
      <c r="K515" s="90"/>
      <c r="L515" s="87"/>
      <c r="M515" s="103" t="str">
        <f>IF(ISNUMBER('Форма 1'!AD515),'Форма 1'!$H515*VLOOKUP('Форма 1'!$F515,'Придельники до 2021'!$B$4:$X$28,'Форма 1'!AD$8),"")</f>
        <v/>
      </c>
      <c r="N515" s="103" t="str">
        <f>IF(ISBLANK('Форма 1'!$AE515),"",IF('Форма 1'!$AE515=1,'Форма 1'!$H515*VLOOKUP('Форма 1'!$F515,'Придельники до 2021'!$B$4:$X$28,'Форма 1'!$AE$8,0),IF('Форма 1'!$AE515=2,'Форма 1'!$H515*VLOOKUP('Форма 1'!$F515,'Придельники до 2021'!$B$4:$X$28,13,0),IF('Форма 1'!$AE515=3,'Форма 1'!$H515*VLOOKUP('Форма 1'!$F515,'Придельники до 2021'!$B$4:$X$28,12,0)))))</f>
        <v/>
      </c>
      <c r="O515" s="103" t="str">
        <f>IF(ISNUMBER('Форма 1'!AF515),'Форма 1'!$H515*VLOOKUP('Форма 1'!$F515,'Придельники до 2021'!$B$4:$X$28,'Форма 1'!AF$8),"")</f>
        <v/>
      </c>
      <c r="P515" s="87"/>
      <c r="Q515" s="103" t="str">
        <f>IF(ISNUMBER('Форма 1'!AH515),'Форма 1'!$H515*VLOOKUP('Форма 1'!$F515,'Придельники до 2021'!$B$4:$X$28,'Форма 1'!AH$8),"")</f>
        <v/>
      </c>
      <c r="R515" s="103" t="str">
        <f>IF(ISNUMBER('Форма 1'!AI515),'Форма 1'!$H515*VLOOKUP('Форма 1'!$F515,'Придельники до 2021'!$B$4:$X$28,'Форма 1'!AI$8),"")</f>
        <v/>
      </c>
      <c r="S515" s="103" t="str">
        <f>IF(ISNUMBER('Форма 1'!AJ515),'Форма 1'!$H515*VLOOKUP('Форма 1'!$F515,'Придельники до 2021'!$B$4:$X$28,'Форма 1'!AJ$8),"")</f>
        <v/>
      </c>
      <c r="T515" s="87"/>
    </row>
    <row r="516" spans="1:20">
      <c r="A516" s="188">
        <f t="shared" si="38"/>
        <v>298</v>
      </c>
      <c r="B516" s="189" t="s">
        <v>637</v>
      </c>
      <c r="C516" s="99">
        <f t="shared" si="36"/>
        <v>1905727.68</v>
      </c>
      <c r="D516" s="103" t="str">
        <f>IF(ISNUMBER('Форма 1'!U516),'Форма 1'!$H516*VLOOKUP('Форма 1'!$F516,'Придельники до 2021'!$B$4:$X$28,'Форма 1'!U$8),"")</f>
        <v/>
      </c>
      <c r="E516" s="103" t="str">
        <f>IF(ISNUMBER('Форма 1'!V516),'Форма 1'!$H516*VLOOKUP('Форма 1'!$F516,'Придельники до 2021'!$B$4:$X$28,'Форма 1'!V$8),"")</f>
        <v/>
      </c>
      <c r="F516" s="103" t="str">
        <f>IF(ISNUMBER('Форма 1'!W516),'Форма 1'!$H516*VLOOKUP('Форма 1'!$F516,'Придельники до 2021'!$B$4:$X$28,'Форма 1'!W$8),"")</f>
        <v/>
      </c>
      <c r="G516" s="103">
        <f>IF(ISNUMBER('Форма 1'!X516),'Форма 1'!$H516*VLOOKUP('Форма 1'!$F516,'Придельники до 2021'!$B$4:$X$28,'Форма 1'!X$8),"")</f>
        <v>1905727.68</v>
      </c>
      <c r="H516" s="103" t="str">
        <f>IF(ISNUMBER('Форма 1'!Y516),'Форма 1'!$H516*VLOOKUP('Форма 1'!$F516,'Придельники до 2021'!$B$4:$X$28,'Форма 1'!Y$8),"")</f>
        <v/>
      </c>
      <c r="I516" s="103" t="str">
        <f>IF(ISNUMBER('Форма 1'!Z516),'Форма 1'!$H516*VLOOKUP('Форма 1'!$F516,'Придельники до 2021'!$B$4:$X$28,'Форма 1'!Z$8),"")</f>
        <v/>
      </c>
      <c r="J516" s="103" t="str">
        <f>IF(ISNUMBER('Форма 1'!AA516),'Форма 1'!$H516*VLOOKUP('Форма 1'!$F516,'Придельники до 2021'!$B$4:$X$28,'Форма 1'!AA$8),"")</f>
        <v/>
      </c>
      <c r="K516" s="90"/>
      <c r="L516" s="87"/>
      <c r="M516" s="103" t="str">
        <f>IF(ISNUMBER('Форма 1'!AD516),'Форма 1'!$H516*VLOOKUP('Форма 1'!$F516,'Придельники до 2021'!$B$4:$X$28,'Форма 1'!AD$8),"")</f>
        <v/>
      </c>
      <c r="N516" s="103" t="str">
        <f>IF(ISBLANK('Форма 1'!$AE516),"",IF('Форма 1'!$AE516=1,'Форма 1'!$H516*VLOOKUP('Форма 1'!$F516,'Придельники до 2021'!$B$4:$X$28,'Форма 1'!$AE$8,0),IF('Форма 1'!$AE516=2,'Форма 1'!$H516*VLOOKUP('Форма 1'!$F516,'Придельники до 2021'!$B$4:$X$28,13,0),IF('Форма 1'!$AE516=3,'Форма 1'!$H516*VLOOKUP('Форма 1'!$F516,'Придельники до 2021'!$B$4:$X$28,12,0)))))</f>
        <v/>
      </c>
      <c r="O516" s="103" t="str">
        <f>IF(ISNUMBER('Форма 1'!AF516),'Форма 1'!$H516*VLOOKUP('Форма 1'!$F516,'Придельники до 2021'!$B$4:$X$28,'Форма 1'!AF$8),"")</f>
        <v/>
      </c>
      <c r="P516" s="87"/>
      <c r="Q516" s="103" t="str">
        <f>IF(ISNUMBER('Форма 1'!AH516),'Форма 1'!$H516*VLOOKUP('Форма 1'!$F516,'Придельники до 2021'!$B$4:$X$28,'Форма 1'!AH$8),"")</f>
        <v/>
      </c>
      <c r="R516" s="103" t="str">
        <f>IF(ISNUMBER('Форма 1'!AI516),'Форма 1'!$H516*VLOOKUP('Форма 1'!$F516,'Придельники до 2021'!$B$4:$X$28,'Форма 1'!AI$8),"")</f>
        <v/>
      </c>
      <c r="S516" s="103" t="str">
        <f>IF(ISNUMBER('Форма 1'!AJ516),'Форма 1'!$H516*VLOOKUP('Форма 1'!$F516,'Придельники до 2021'!$B$4:$X$28,'Форма 1'!AJ$8),"")</f>
        <v/>
      </c>
      <c r="T516" s="87"/>
    </row>
    <row r="517" spans="1:20">
      <c r="A517" s="188">
        <f t="shared" si="38"/>
        <v>299</v>
      </c>
      <c r="B517" s="189" t="s">
        <v>638</v>
      </c>
      <c r="C517" s="99">
        <f t="shared" si="36"/>
        <v>4481466</v>
      </c>
      <c r="D517" s="103" t="str">
        <f>IF(ISNUMBER('Форма 1'!U517),'Форма 1'!$H517*VLOOKUP('Форма 1'!$F517,'Придельники до 2021'!$B$4:$X$28,'Форма 1'!U$8),"")</f>
        <v/>
      </c>
      <c r="E517" s="103" t="str">
        <f>IF(ISNUMBER('Форма 1'!V517),'Форма 1'!$H517*VLOOKUP('Форма 1'!$F517,'Придельники до 2021'!$B$4:$X$28,'Форма 1'!V$8),"")</f>
        <v/>
      </c>
      <c r="F517" s="103" t="str">
        <f>IF(ISNUMBER('Форма 1'!W517),'Форма 1'!$H517*VLOOKUP('Форма 1'!$F517,'Придельники до 2021'!$B$4:$X$28,'Форма 1'!W$8),"")</f>
        <v/>
      </c>
      <c r="G517" s="103" t="str">
        <f>IF(ISNUMBER('Форма 1'!X517),'Форма 1'!$H517*VLOOKUP('Форма 1'!$F517,'Придельники до 2021'!$B$4:$X$28,'Форма 1'!X$8),"")</f>
        <v/>
      </c>
      <c r="H517" s="103" t="str">
        <f>IF(ISNUMBER('Форма 1'!Y517),'Форма 1'!$H517*VLOOKUP('Форма 1'!$F517,'Придельники до 2021'!$B$4:$X$28,'Форма 1'!Y$8),"")</f>
        <v/>
      </c>
      <c r="I517" s="103" t="str">
        <f>IF(ISNUMBER('Форма 1'!Z517),'Форма 1'!$H517*VLOOKUP('Форма 1'!$F517,'Придельники до 2021'!$B$4:$X$28,'Форма 1'!Z$8),"")</f>
        <v/>
      </c>
      <c r="J517" s="103" t="str">
        <f>IF(ISNUMBER('Форма 1'!AA517),'Форма 1'!$H517*VLOOKUP('Форма 1'!$F517,'Придельники до 2021'!$B$4:$X$28,'Форма 1'!AA$8),"")</f>
        <v/>
      </c>
      <c r="K517" s="90">
        <v>2</v>
      </c>
      <c r="L517" s="87">
        <v>4481466</v>
      </c>
      <c r="M517" s="103" t="str">
        <f>IF(ISNUMBER('Форма 1'!AD517),'Форма 1'!$H517*VLOOKUP('Форма 1'!$F517,'Придельники до 2021'!$B$4:$X$28,'Форма 1'!AD$8),"")</f>
        <v/>
      </c>
      <c r="N517" s="103" t="str">
        <f>IF(ISBLANK('Форма 1'!$AE517),"",IF('Форма 1'!$AE517=1,'Форма 1'!$H517*VLOOKUP('Форма 1'!$F517,'Придельники до 2021'!$B$4:$X$28,'Форма 1'!$AE$8,0),IF('Форма 1'!$AE517=2,'Форма 1'!$H517*VLOOKUP('Форма 1'!$F517,'Придельники до 2021'!$B$4:$X$28,13,0),IF('Форма 1'!$AE517=3,'Форма 1'!$H517*VLOOKUP('Форма 1'!$F517,'Придельники до 2021'!$B$4:$X$28,12,0)))))</f>
        <v/>
      </c>
      <c r="O517" s="103" t="str">
        <f>IF(ISNUMBER('Форма 1'!AF517),'Форма 1'!$H517*VLOOKUP('Форма 1'!$F517,'Придельники до 2021'!$B$4:$X$28,'Форма 1'!AF$8),"")</f>
        <v/>
      </c>
      <c r="P517" s="87"/>
      <c r="Q517" s="103" t="str">
        <f>IF(ISNUMBER('Форма 1'!AH517),'Форма 1'!$H517*VLOOKUP('Форма 1'!$F517,'Придельники до 2021'!$B$4:$X$28,'Форма 1'!AH$8),"")</f>
        <v/>
      </c>
      <c r="R517" s="103" t="str">
        <f>IF(ISNUMBER('Форма 1'!AI517),'Форма 1'!$H517*VLOOKUP('Форма 1'!$F517,'Придельники до 2021'!$B$4:$X$28,'Форма 1'!AI$8),"")</f>
        <v/>
      </c>
      <c r="S517" s="103" t="str">
        <f>IF(ISNUMBER('Форма 1'!AJ517),'Форма 1'!$H517*VLOOKUP('Форма 1'!$F517,'Придельники до 2021'!$B$4:$X$28,'Форма 1'!AJ$8),"")</f>
        <v/>
      </c>
      <c r="T517" s="87"/>
    </row>
    <row r="518" spans="1:20">
      <c r="A518" s="188">
        <f t="shared" si="38"/>
        <v>300</v>
      </c>
      <c r="B518" s="189" t="s">
        <v>639</v>
      </c>
      <c r="C518" s="99">
        <f t="shared" si="36"/>
        <v>2056090.3900000001</v>
      </c>
      <c r="D518" s="103">
        <f>IF(ISNUMBER('Форма 1'!U518),'Форма 1'!$H518*VLOOKUP('Форма 1'!$F518,'Придельники до 2021'!$B$4:$X$28,'Форма 1'!U$8),"")</f>
        <v>2056090.3900000001</v>
      </c>
      <c r="E518" s="103" t="str">
        <f>IF(ISNUMBER('Форма 1'!V518),'Форма 1'!$H518*VLOOKUP('Форма 1'!$F518,'Придельники до 2021'!$B$4:$X$28,'Форма 1'!V$8),"")</f>
        <v/>
      </c>
      <c r="F518" s="103" t="str">
        <f>IF(ISNUMBER('Форма 1'!W518),'Форма 1'!$H518*VLOOKUP('Форма 1'!$F518,'Придельники до 2021'!$B$4:$X$28,'Форма 1'!W$8),"")</f>
        <v/>
      </c>
      <c r="G518" s="103" t="str">
        <f>IF(ISNUMBER('Форма 1'!X518),'Форма 1'!$H518*VLOOKUP('Форма 1'!$F518,'Придельники до 2021'!$B$4:$X$28,'Форма 1'!X$8),"")</f>
        <v/>
      </c>
      <c r="H518" s="103" t="str">
        <f>IF(ISNUMBER('Форма 1'!Y518),'Форма 1'!$H518*VLOOKUP('Форма 1'!$F518,'Придельники до 2021'!$B$4:$X$28,'Форма 1'!Y$8),"")</f>
        <v/>
      </c>
      <c r="I518" s="103" t="str">
        <f>IF(ISNUMBER('Форма 1'!Z518),'Форма 1'!$H518*VLOOKUP('Форма 1'!$F518,'Придельники до 2021'!$B$4:$X$28,'Форма 1'!Z$8),"")</f>
        <v/>
      </c>
      <c r="J518" s="103" t="str">
        <f>IF(ISNUMBER('Форма 1'!AA518),'Форма 1'!$H518*VLOOKUP('Форма 1'!$F518,'Придельники до 2021'!$B$4:$X$28,'Форма 1'!AA$8),"")</f>
        <v/>
      </c>
      <c r="K518" s="90"/>
      <c r="L518" s="87"/>
      <c r="M518" s="103" t="str">
        <f>IF(ISNUMBER('Форма 1'!AD518),'Форма 1'!$H518*VLOOKUP('Форма 1'!$F518,'Придельники до 2021'!$B$4:$X$28,'Форма 1'!AD$8),"")</f>
        <v/>
      </c>
      <c r="N518" s="103" t="str">
        <f>IF(ISBLANK('Форма 1'!$AE518),"",IF('Форма 1'!$AE518=1,'Форма 1'!$H518*VLOOKUP('Форма 1'!$F518,'Придельники до 2021'!$B$4:$X$28,'Форма 1'!$AE$8,0),IF('Форма 1'!$AE518=2,'Форма 1'!$H518*VLOOKUP('Форма 1'!$F518,'Придельники до 2021'!$B$4:$X$28,13,0),IF('Форма 1'!$AE518=3,'Форма 1'!$H518*VLOOKUP('Форма 1'!$F518,'Придельники до 2021'!$B$4:$X$28,12,0)))))</f>
        <v/>
      </c>
      <c r="O518" s="103" t="str">
        <f>IF(ISNUMBER('Форма 1'!AF518),'Форма 1'!$H518*VLOOKUP('Форма 1'!$F518,'Придельники до 2021'!$B$4:$X$28,'Форма 1'!AF$8),"")</f>
        <v/>
      </c>
      <c r="P518" s="87"/>
      <c r="Q518" s="103" t="str">
        <f>IF(ISNUMBER('Форма 1'!AH518),'Форма 1'!$H518*VLOOKUP('Форма 1'!$F518,'Придельники до 2021'!$B$4:$X$28,'Форма 1'!AH$8),"")</f>
        <v/>
      </c>
      <c r="R518" s="103" t="str">
        <f>IF(ISNUMBER('Форма 1'!AI518),'Форма 1'!$H518*VLOOKUP('Форма 1'!$F518,'Придельники до 2021'!$B$4:$X$28,'Форма 1'!AI$8),"")</f>
        <v/>
      </c>
      <c r="S518" s="103" t="str">
        <f>IF(ISNUMBER('Форма 1'!AJ518),'Форма 1'!$H518*VLOOKUP('Форма 1'!$F518,'Придельники до 2021'!$B$4:$X$28,'Форма 1'!AJ$8),"")</f>
        <v/>
      </c>
      <c r="T518" s="87"/>
    </row>
    <row r="519" spans="1:20">
      <c r="A519" s="188">
        <f t="shared" si="38"/>
        <v>301</v>
      </c>
      <c r="B519" s="189" t="s">
        <v>640</v>
      </c>
      <c r="C519" s="99">
        <f t="shared" si="36"/>
        <v>5557017.8399999999</v>
      </c>
      <c r="D519" s="103" t="str">
        <f>IF(ISNUMBER('Форма 1'!U519),'Форма 1'!$H519*VLOOKUP('Форма 1'!$F519,'Придельники до 2021'!$B$4:$X$28,'Форма 1'!U$8),"")</f>
        <v/>
      </c>
      <c r="E519" s="103" t="str">
        <f>IF(ISNUMBER('Форма 1'!V519),'Форма 1'!$H519*VLOOKUP('Форма 1'!$F519,'Придельники до 2021'!$B$4:$X$28,'Форма 1'!V$8),"")</f>
        <v/>
      </c>
      <c r="F519" s="103" t="str">
        <f>IF(ISNUMBER('Форма 1'!W519),'Форма 1'!$H519*VLOOKUP('Форма 1'!$F519,'Придельники до 2021'!$B$4:$X$28,'Форма 1'!W$8),"")</f>
        <v/>
      </c>
      <c r="G519" s="103" t="str">
        <f>IF(ISNUMBER('Форма 1'!X519),'Форма 1'!$H519*VLOOKUP('Форма 1'!$F519,'Придельники до 2021'!$B$4:$X$28,'Форма 1'!X$8),"")</f>
        <v/>
      </c>
      <c r="H519" s="103" t="str">
        <f>IF(ISNUMBER('Форма 1'!Y519),'Форма 1'!$H519*VLOOKUP('Форма 1'!$F519,'Придельники до 2021'!$B$4:$X$28,'Форма 1'!Y$8),"")</f>
        <v/>
      </c>
      <c r="I519" s="103" t="str">
        <f>IF(ISNUMBER('Форма 1'!Z519),'Форма 1'!$H519*VLOOKUP('Форма 1'!$F519,'Придельники до 2021'!$B$4:$X$28,'Форма 1'!Z$8),"")</f>
        <v/>
      </c>
      <c r="J519" s="103" t="str">
        <f>IF(ISNUMBER('Форма 1'!AA519),'Форма 1'!$H519*VLOOKUP('Форма 1'!$F519,'Придельники до 2021'!$B$4:$X$28,'Форма 1'!AA$8),"")</f>
        <v/>
      </c>
      <c r="K519" s="90">
        <v>2</v>
      </c>
      <c r="L519" s="87">
        <f>2778508.92*K519</f>
        <v>5557017.8399999999</v>
      </c>
      <c r="M519" s="103" t="str">
        <f>IF(ISNUMBER('Форма 1'!AD519),'Форма 1'!$H519*VLOOKUP('Форма 1'!$F519,'Придельники до 2021'!$B$4:$X$28,'Форма 1'!AD$8),"")</f>
        <v/>
      </c>
      <c r="N519" s="103" t="str">
        <f>IF(ISBLANK('Форма 1'!$AE519),"",IF('Форма 1'!$AE519=1,'Форма 1'!$H519*VLOOKUP('Форма 1'!$F519,'Придельники до 2021'!$B$4:$X$28,'Форма 1'!$AE$8,0),IF('Форма 1'!$AE519=2,'Форма 1'!$H519*VLOOKUP('Форма 1'!$F519,'Придельники до 2021'!$B$4:$X$28,13,0),IF('Форма 1'!$AE519=3,'Форма 1'!$H519*VLOOKUP('Форма 1'!$F519,'Придельники до 2021'!$B$4:$X$28,12,0)))))</f>
        <v/>
      </c>
      <c r="O519" s="103" t="str">
        <f>IF(ISNUMBER('Форма 1'!AF519),'Форма 1'!$H519*VLOOKUP('Форма 1'!$F519,'Придельники до 2021'!$B$4:$X$28,'Форма 1'!AF$8),"")</f>
        <v/>
      </c>
      <c r="P519" s="87"/>
      <c r="Q519" s="103" t="str">
        <f>IF(ISNUMBER('Форма 1'!AH519),'Форма 1'!$H519*VLOOKUP('Форма 1'!$F519,'Придельники до 2021'!$B$4:$X$28,'Форма 1'!AH$8),"")</f>
        <v/>
      </c>
      <c r="R519" s="103" t="str">
        <f>IF(ISNUMBER('Форма 1'!AI519),'Форма 1'!$H519*VLOOKUP('Форма 1'!$F519,'Придельники до 2021'!$B$4:$X$28,'Форма 1'!AI$8),"")</f>
        <v/>
      </c>
      <c r="S519" s="103" t="str">
        <f>IF(ISNUMBER('Форма 1'!AJ519),'Форма 1'!$H519*VLOOKUP('Форма 1'!$F519,'Придельники до 2021'!$B$4:$X$28,'Форма 1'!AJ$8),"")</f>
        <v/>
      </c>
      <c r="T519" s="87"/>
    </row>
    <row r="520" spans="1:20">
      <c r="A520" s="188">
        <f t="shared" si="38"/>
        <v>302</v>
      </c>
      <c r="B520" s="189" t="s">
        <v>641</v>
      </c>
      <c r="C520" s="99">
        <f t="shared" si="36"/>
        <v>1217365.8119999999</v>
      </c>
      <c r="D520" s="103">
        <f>IF(ISNUMBER('Форма 1'!U520),'Форма 1'!$H520*VLOOKUP('Форма 1'!$F520,'Придельники с 2022'!$B$4:$X$28,'Форма 1'!U$8),"")</f>
        <v>1217365.8119999999</v>
      </c>
      <c r="E520" s="103" t="str">
        <f>IF(ISNUMBER('Форма 1'!V520),'Форма 1'!$H520*VLOOKUP('Форма 1'!$F520,'Придельники до 2021'!$B$4:$X$28,'Форма 1'!V$8),"")</f>
        <v/>
      </c>
      <c r="F520" s="103" t="str">
        <f>IF(ISNUMBER('Форма 1'!W520),'Форма 1'!$H520*VLOOKUP('Форма 1'!$F520,'Придельники до 2021'!$B$4:$X$28,'Форма 1'!W$8),"")</f>
        <v/>
      </c>
      <c r="G520" s="103" t="str">
        <f>IF(ISNUMBER('Форма 1'!X520),'Форма 1'!$H520*VLOOKUP('Форма 1'!$F520,'Придельники до 2021'!$B$4:$X$28,'Форма 1'!X$8),"")</f>
        <v/>
      </c>
      <c r="H520" s="103" t="str">
        <f>IF(ISNUMBER('Форма 1'!Y520),'Форма 1'!$H520*VLOOKUP('Форма 1'!$F520,'Придельники до 2021'!$B$4:$X$28,'Форма 1'!Y$8),"")</f>
        <v/>
      </c>
      <c r="I520" s="103" t="str">
        <f>IF(ISNUMBER('Форма 1'!Z520),'Форма 1'!$H520*VLOOKUP('Форма 1'!$F520,'Придельники до 2021'!$B$4:$X$28,'Форма 1'!Z$8),"")</f>
        <v/>
      </c>
      <c r="J520" s="103" t="str">
        <f>IF(ISNUMBER('Форма 1'!AA520),'Форма 1'!$H520*VLOOKUP('Форма 1'!$F520,'Придельники до 2021'!$B$4:$X$28,'Форма 1'!AA$8),"")</f>
        <v/>
      </c>
      <c r="K520" s="90"/>
      <c r="L520" s="87"/>
      <c r="M520" s="103" t="str">
        <f>IF(ISNUMBER('Форма 1'!AD520),'Форма 1'!$H520*VLOOKUP('Форма 1'!$F520,'Придельники до 2021'!$B$4:$X$28,'Форма 1'!AD$8),"")</f>
        <v/>
      </c>
      <c r="N520" s="103" t="str">
        <f>IF(ISBLANK('Форма 1'!$AE520),"",IF('Форма 1'!$AE520=1,'Форма 1'!$H520*VLOOKUP('Форма 1'!$F520,'Придельники до 2021'!$B$4:$X$28,'Форма 1'!$AE$8,0),IF('Форма 1'!$AE520=2,'Форма 1'!$H520*VLOOKUP('Форма 1'!$F520,'Придельники до 2021'!$B$4:$X$28,13,0),IF('Форма 1'!$AE520=3,'Форма 1'!$H520*VLOOKUP('Форма 1'!$F520,'Придельники до 2021'!$B$4:$X$28,12,0)))))</f>
        <v/>
      </c>
      <c r="O520" s="103" t="str">
        <f>IF(ISNUMBER('Форма 1'!AF520),'Форма 1'!$H520*VLOOKUP('Форма 1'!$F520,'Придельники до 2021'!$B$4:$X$28,'Форма 1'!AF$8),"")</f>
        <v/>
      </c>
      <c r="P520" s="87"/>
      <c r="Q520" s="103" t="str">
        <f>IF(ISNUMBER('Форма 1'!AH520),'Форма 1'!$H520*VLOOKUP('Форма 1'!$F520,'Придельники до 2021'!$B$4:$X$28,'Форма 1'!AH$8),"")</f>
        <v/>
      </c>
      <c r="R520" s="103" t="str">
        <f>IF(ISNUMBER('Форма 1'!AI520),'Форма 1'!$H520*VLOOKUP('Форма 1'!$F520,'Придельники до 2021'!$B$4:$X$28,'Форма 1'!AI$8),"")</f>
        <v/>
      </c>
      <c r="S520" s="103" t="str">
        <f>IF(ISNUMBER('Форма 1'!AJ520),'Форма 1'!$H520*VLOOKUP('Форма 1'!$F520,'Придельники до 2021'!$B$4:$X$28,'Форма 1'!AJ$8),"")</f>
        <v/>
      </c>
      <c r="T520" s="87"/>
    </row>
    <row r="521" spans="1:20">
      <c r="A521" s="188">
        <f t="shared" si="38"/>
        <v>303</v>
      </c>
      <c r="B521" s="189" t="s">
        <v>642</v>
      </c>
      <c r="C521" s="99">
        <f t="shared" si="36"/>
        <v>1118087.5056</v>
      </c>
      <c r="D521" s="103">
        <f>IF(ISNUMBER('Форма 1'!U521),'Форма 1'!$H521*VLOOKUP('Форма 1'!$F521,'Придельники с 2022'!$B$4:$X$28,'Форма 1'!U$8),"")</f>
        <v>1118087.5056</v>
      </c>
      <c r="E521" s="103" t="str">
        <f>IF(ISNUMBER('Форма 1'!V521),'Форма 1'!$H521*VLOOKUP('Форма 1'!$F521,'Придельники до 2021'!$B$4:$X$28,'Форма 1'!V$8),"")</f>
        <v/>
      </c>
      <c r="F521" s="103" t="str">
        <f>IF(ISNUMBER('Форма 1'!W521),'Форма 1'!$H521*VLOOKUP('Форма 1'!$F521,'Придельники до 2021'!$B$4:$X$28,'Форма 1'!W$8),"")</f>
        <v/>
      </c>
      <c r="G521" s="103" t="str">
        <f>IF(ISNUMBER('Форма 1'!X521),'Форма 1'!$H521*VLOOKUP('Форма 1'!$F521,'Придельники до 2021'!$B$4:$X$28,'Форма 1'!X$8),"")</f>
        <v/>
      </c>
      <c r="H521" s="103" t="str">
        <f>IF(ISNUMBER('Форма 1'!Y521),'Форма 1'!$H521*VLOOKUP('Форма 1'!$F521,'Придельники до 2021'!$B$4:$X$28,'Форма 1'!Y$8),"")</f>
        <v/>
      </c>
      <c r="I521" s="103" t="str">
        <f>IF(ISNUMBER('Форма 1'!Z521),'Форма 1'!$H521*VLOOKUP('Форма 1'!$F521,'Придельники до 2021'!$B$4:$X$28,'Форма 1'!Z$8),"")</f>
        <v/>
      </c>
      <c r="J521" s="103" t="str">
        <f>IF(ISNUMBER('Форма 1'!AA521),'Форма 1'!$H521*VLOOKUP('Форма 1'!$F521,'Придельники до 2021'!$B$4:$X$28,'Форма 1'!AA$8),"")</f>
        <v/>
      </c>
      <c r="K521" s="90"/>
      <c r="L521" s="87"/>
      <c r="M521" s="103" t="str">
        <f>IF(ISNUMBER('Форма 1'!AD521),'Форма 1'!$H521*VLOOKUP('Форма 1'!$F521,'Придельники до 2021'!$B$4:$X$28,'Форма 1'!AD$8),"")</f>
        <v/>
      </c>
      <c r="N521" s="103" t="str">
        <f>IF(ISBLANK('Форма 1'!$AE521),"",IF('Форма 1'!$AE521=1,'Форма 1'!$H521*VLOOKUP('Форма 1'!$F521,'Придельники до 2021'!$B$4:$X$28,'Форма 1'!$AE$8,0),IF('Форма 1'!$AE521=2,'Форма 1'!$H521*VLOOKUP('Форма 1'!$F521,'Придельники до 2021'!$B$4:$X$28,13,0),IF('Форма 1'!$AE521=3,'Форма 1'!$H521*VLOOKUP('Форма 1'!$F521,'Придельники до 2021'!$B$4:$X$28,12,0)))))</f>
        <v/>
      </c>
      <c r="O521" s="103" t="str">
        <f>IF(ISNUMBER('Форма 1'!AF521),'Форма 1'!$H521*VLOOKUP('Форма 1'!$F521,'Придельники до 2021'!$B$4:$X$28,'Форма 1'!AF$8),"")</f>
        <v/>
      </c>
      <c r="P521" s="87"/>
      <c r="Q521" s="103" t="str">
        <f>IF(ISNUMBER('Форма 1'!AH521),'Форма 1'!$H521*VLOOKUP('Форма 1'!$F521,'Придельники до 2021'!$B$4:$X$28,'Форма 1'!AH$8),"")</f>
        <v/>
      </c>
      <c r="R521" s="103" t="str">
        <f>IF(ISNUMBER('Форма 1'!AI521),'Форма 1'!$H521*VLOOKUP('Форма 1'!$F521,'Придельники до 2021'!$B$4:$X$28,'Форма 1'!AI$8),"")</f>
        <v/>
      </c>
      <c r="S521" s="103" t="str">
        <f>IF(ISNUMBER('Форма 1'!AJ521),'Форма 1'!$H521*VLOOKUP('Форма 1'!$F521,'Придельники до 2021'!$B$4:$X$28,'Форма 1'!AJ$8),"")</f>
        <v/>
      </c>
      <c r="T521" s="87"/>
    </row>
    <row r="522" spans="1:20">
      <c r="A522" s="188">
        <f t="shared" si="38"/>
        <v>304</v>
      </c>
      <c r="B522" s="189" t="s">
        <v>643</v>
      </c>
      <c r="C522" s="99">
        <f t="shared" si="36"/>
        <v>1389112.298</v>
      </c>
      <c r="D522" s="103">
        <f>IF(ISNUMBER('Форма 1'!U522),'Форма 1'!$H522*VLOOKUP('Форма 1'!$F522,'Придельники до 2021'!$B$4:$X$28,'Форма 1'!U$8),"")</f>
        <v>1389112.298</v>
      </c>
      <c r="E522" s="103" t="str">
        <f>IF(ISNUMBER('Форма 1'!V522),'Форма 1'!$H522*VLOOKUP('Форма 1'!$F522,'Придельники до 2021'!$B$4:$X$28,'Форма 1'!V$8),"")</f>
        <v/>
      </c>
      <c r="F522" s="103" t="str">
        <f>IF(ISNUMBER('Форма 1'!W522),'Форма 1'!$H522*VLOOKUP('Форма 1'!$F522,'Придельники до 2021'!$B$4:$X$28,'Форма 1'!W$8),"")</f>
        <v/>
      </c>
      <c r="G522" s="103" t="str">
        <f>IF(ISNUMBER('Форма 1'!X522),'Форма 1'!$H522*VLOOKUP('Форма 1'!$F522,'Придельники до 2021'!$B$4:$X$28,'Форма 1'!X$8),"")</f>
        <v/>
      </c>
      <c r="H522" s="103" t="str">
        <f>IF(ISNUMBER('Форма 1'!Y522),'Форма 1'!$H522*VLOOKUP('Форма 1'!$F522,'Придельники до 2021'!$B$4:$X$28,'Форма 1'!Y$8),"")</f>
        <v/>
      </c>
      <c r="I522" s="103" t="str">
        <f>IF(ISNUMBER('Форма 1'!Z522),'Форма 1'!$H522*VLOOKUP('Форма 1'!$F522,'Придельники до 2021'!$B$4:$X$28,'Форма 1'!Z$8),"")</f>
        <v/>
      </c>
      <c r="J522" s="103" t="str">
        <f>IF(ISNUMBER('Форма 1'!AA522),'Форма 1'!$H522*VLOOKUP('Форма 1'!$F522,'Придельники до 2021'!$B$4:$X$28,'Форма 1'!AA$8),"")</f>
        <v/>
      </c>
      <c r="K522" s="90"/>
      <c r="L522" s="87"/>
      <c r="M522" s="103" t="str">
        <f>IF(ISNUMBER('Форма 1'!AD522),'Форма 1'!$H522*VLOOKUP('Форма 1'!$F522,'Придельники до 2021'!$B$4:$X$28,'Форма 1'!AD$8),"")</f>
        <v/>
      </c>
      <c r="N522" s="103" t="str">
        <f>IF(ISBLANK('Форма 1'!$AE522),"",IF('Форма 1'!$AE522=1,'Форма 1'!$H522*VLOOKUP('Форма 1'!$F522,'Придельники до 2021'!$B$4:$X$28,'Форма 1'!$AE$8,0),IF('Форма 1'!$AE522=2,'Форма 1'!$H522*VLOOKUP('Форма 1'!$F522,'Придельники до 2021'!$B$4:$X$28,13,0),IF('Форма 1'!$AE522=3,'Форма 1'!$H522*VLOOKUP('Форма 1'!$F522,'Придельники до 2021'!$B$4:$X$28,12,0)))))</f>
        <v/>
      </c>
      <c r="O522" s="103" t="str">
        <f>IF(ISNUMBER('Форма 1'!AF522),'Форма 1'!$H522*VLOOKUP('Форма 1'!$F522,'Придельники до 2021'!$B$4:$X$28,'Форма 1'!AF$8),"")</f>
        <v/>
      </c>
      <c r="P522" s="87"/>
      <c r="Q522" s="103" t="str">
        <f>IF(ISNUMBER('Форма 1'!AH522),'Форма 1'!$H522*VLOOKUP('Форма 1'!$F522,'Придельники до 2021'!$B$4:$X$28,'Форма 1'!AH$8),"")</f>
        <v/>
      </c>
      <c r="R522" s="103" t="str">
        <f>IF(ISNUMBER('Форма 1'!AI522),'Форма 1'!$H522*VLOOKUP('Форма 1'!$F522,'Придельники до 2021'!$B$4:$X$28,'Форма 1'!AI$8),"")</f>
        <v/>
      </c>
      <c r="S522" s="103" t="str">
        <f>IF(ISNUMBER('Форма 1'!AJ522),'Форма 1'!$H522*VLOOKUP('Форма 1'!$F522,'Придельники до 2021'!$B$4:$X$28,'Форма 1'!AJ$8),"")</f>
        <v/>
      </c>
      <c r="T522" s="87"/>
    </row>
    <row r="523" spans="1:20">
      <c r="A523" s="188">
        <f t="shared" si="38"/>
        <v>305</v>
      </c>
      <c r="B523" s="189" t="s">
        <v>644</v>
      </c>
      <c r="C523" s="99">
        <f t="shared" si="36"/>
        <v>11096487.563000001</v>
      </c>
      <c r="D523" s="103" t="str">
        <f>IF(ISNUMBER('Форма 1'!U523),'Форма 1'!$H523*VLOOKUP('Форма 1'!$F523,'Придельники до 2021'!$B$4:$X$28,'Форма 1'!U$8),"")</f>
        <v/>
      </c>
      <c r="E523" s="103" t="str">
        <f>IF(ISNUMBER('Форма 1'!V523),'Форма 1'!$H523*VLOOKUP('Форма 1'!$F523,'Придельники до 2021'!$B$4:$X$28,'Форма 1'!V$8),"")</f>
        <v/>
      </c>
      <c r="F523" s="103" t="str">
        <f>IF(ISNUMBER('Форма 1'!W523),'Форма 1'!$H523*VLOOKUP('Форма 1'!$F523,'Придельники до 2021'!$B$4:$X$28,'Форма 1'!W$8),"")</f>
        <v/>
      </c>
      <c r="G523" s="103" t="str">
        <f>IF(ISNUMBER('Форма 1'!X523),'Форма 1'!$H523*VLOOKUP('Форма 1'!$F523,'Придельники до 2021'!$B$4:$X$28,'Форма 1'!X$8),"")</f>
        <v/>
      </c>
      <c r="H523" s="103" t="str">
        <f>IF(ISNUMBER('Форма 1'!Y523),'Форма 1'!$H523*VLOOKUP('Форма 1'!$F523,'Придельники до 2021'!$B$4:$X$28,'Форма 1'!Y$8),"")</f>
        <v/>
      </c>
      <c r="I523" s="103" t="str">
        <f>IF(ISNUMBER('Форма 1'!Z523),'Форма 1'!$H523*VLOOKUP('Форма 1'!$F523,'Придельники до 2021'!$B$4:$X$28,'Форма 1'!Z$8),"")</f>
        <v/>
      </c>
      <c r="J523" s="103" t="str">
        <f>IF(ISNUMBER('Форма 1'!AA523),'Форма 1'!$H523*VLOOKUP('Форма 1'!$F523,'Придельники до 2021'!$B$4:$X$28,'Форма 1'!AA$8),"")</f>
        <v/>
      </c>
      <c r="K523" s="90"/>
      <c r="L523" s="87"/>
      <c r="M523" s="103">
        <f>IF(ISNUMBER('Форма 1'!AD523),'Форма 1'!$H523*VLOOKUP('Форма 1'!$F523,'Придельники до 2021'!$B$4:$X$28,'Форма 1'!AD$8),"")</f>
        <v>11096487.563000001</v>
      </c>
      <c r="N523" s="103" t="str">
        <f>IF(ISBLANK('Форма 1'!$AE523),"",IF('Форма 1'!$AE523=1,'Форма 1'!$H523*VLOOKUP('Форма 1'!$F523,'Придельники до 2021'!$B$4:$X$28,'Форма 1'!$AE$8,0),IF('Форма 1'!$AE523=2,'Форма 1'!$H523*VLOOKUP('Форма 1'!$F523,'Придельники до 2021'!$B$4:$X$28,13,0),IF('Форма 1'!$AE523=3,'Форма 1'!$H523*VLOOKUP('Форма 1'!$F523,'Придельники до 2021'!$B$4:$X$28,12,0)))))</f>
        <v/>
      </c>
      <c r="O523" s="103" t="str">
        <f>IF(ISNUMBER('Форма 1'!AF523),'Форма 1'!$H523*VLOOKUP('Форма 1'!$F523,'Придельники до 2021'!$B$4:$X$28,'Форма 1'!AF$8),"")</f>
        <v/>
      </c>
      <c r="P523" s="87"/>
      <c r="Q523" s="103" t="str">
        <f>IF(ISNUMBER('Форма 1'!AH523),'Форма 1'!$H523*VLOOKUP('Форма 1'!$F523,'Придельники до 2021'!$B$4:$X$28,'Форма 1'!AH$8),"")</f>
        <v/>
      </c>
      <c r="R523" s="103" t="str">
        <f>IF(ISNUMBER('Форма 1'!AI523),'Форма 1'!$H523*VLOOKUP('Форма 1'!$F523,'Придельники до 2021'!$B$4:$X$28,'Форма 1'!AI$8),"")</f>
        <v/>
      </c>
      <c r="S523" s="103" t="str">
        <f>IF(ISNUMBER('Форма 1'!AJ523),'Форма 1'!$H523*VLOOKUP('Форма 1'!$F523,'Придельники до 2021'!$B$4:$X$28,'Форма 1'!AJ$8),"")</f>
        <v/>
      </c>
      <c r="T523" s="87"/>
    </row>
    <row r="524" spans="1:20">
      <c r="A524" s="188">
        <f t="shared" si="38"/>
        <v>306</v>
      </c>
      <c r="B524" s="189" t="s">
        <v>645</v>
      </c>
      <c r="C524" s="99">
        <f t="shared" si="36"/>
        <v>1321180.5655999999</v>
      </c>
      <c r="D524" s="103">
        <f>IF(ISNUMBER('Форма 1'!U524),'Форма 1'!$H524*VLOOKUP('Форма 1'!$F524,'Придельники до 2021'!$B$4:$X$28,'Форма 1'!U$8),"")</f>
        <v>1321180.5655999999</v>
      </c>
      <c r="E524" s="103" t="str">
        <f>IF(ISNUMBER('Форма 1'!V524),'Форма 1'!$H524*VLOOKUP('Форма 1'!$F524,'Придельники до 2021'!$B$4:$X$28,'Форма 1'!V$8),"")</f>
        <v/>
      </c>
      <c r="F524" s="103" t="str">
        <f>IF(ISNUMBER('Форма 1'!W524),'Форма 1'!$H524*VLOOKUP('Форма 1'!$F524,'Придельники до 2021'!$B$4:$X$28,'Форма 1'!W$8),"")</f>
        <v/>
      </c>
      <c r="G524" s="103" t="str">
        <f>IF(ISNUMBER('Форма 1'!X524),'Форма 1'!$H524*VLOOKUP('Форма 1'!$F524,'Придельники до 2021'!$B$4:$X$28,'Форма 1'!X$8),"")</f>
        <v/>
      </c>
      <c r="H524" s="103" t="str">
        <f>IF(ISNUMBER('Форма 1'!Y524),'Форма 1'!$H524*VLOOKUP('Форма 1'!$F524,'Придельники до 2021'!$B$4:$X$28,'Форма 1'!Y$8),"")</f>
        <v/>
      </c>
      <c r="I524" s="103" t="str">
        <f>IF(ISNUMBER('Форма 1'!Z524),'Форма 1'!$H524*VLOOKUP('Форма 1'!$F524,'Придельники до 2021'!$B$4:$X$28,'Форма 1'!Z$8),"")</f>
        <v/>
      </c>
      <c r="J524" s="103" t="str">
        <f>IF(ISNUMBER('Форма 1'!AA524),'Форма 1'!$H524*VLOOKUP('Форма 1'!$F524,'Придельники до 2021'!$B$4:$X$28,'Форма 1'!AA$8),"")</f>
        <v/>
      </c>
      <c r="K524" s="90"/>
      <c r="L524" s="87"/>
      <c r="M524" s="103" t="str">
        <f>IF(ISNUMBER('Форма 1'!AD524),'Форма 1'!$H524*VLOOKUP('Форма 1'!$F524,'Придельники до 2021'!$B$4:$X$28,'Форма 1'!AD$8),"")</f>
        <v/>
      </c>
      <c r="N524" s="103" t="str">
        <f>IF(ISBLANK('Форма 1'!$AE524),"",IF('Форма 1'!$AE524=1,'Форма 1'!$H524*VLOOKUP('Форма 1'!$F524,'Придельники до 2021'!$B$4:$X$28,'Форма 1'!$AE$8,0),IF('Форма 1'!$AE524=2,'Форма 1'!$H524*VLOOKUP('Форма 1'!$F524,'Придельники до 2021'!$B$4:$X$28,13,0),IF('Форма 1'!$AE524=3,'Форма 1'!$H524*VLOOKUP('Форма 1'!$F524,'Придельники до 2021'!$B$4:$X$28,12,0)))))</f>
        <v/>
      </c>
      <c r="O524" s="103" t="str">
        <f>IF(ISNUMBER('Форма 1'!AF524),'Форма 1'!$H524*VLOOKUP('Форма 1'!$F524,'Придельники до 2021'!$B$4:$X$28,'Форма 1'!AF$8),"")</f>
        <v/>
      </c>
      <c r="P524" s="87"/>
      <c r="Q524" s="103" t="str">
        <f>IF(ISNUMBER('Форма 1'!AH524),'Форма 1'!$H524*VLOOKUP('Форма 1'!$F524,'Придельники до 2021'!$B$4:$X$28,'Форма 1'!AH$8),"")</f>
        <v/>
      </c>
      <c r="R524" s="103" t="str">
        <f>IF(ISNUMBER('Форма 1'!AI524),'Форма 1'!$H524*VLOOKUP('Форма 1'!$F524,'Придельники до 2021'!$B$4:$X$28,'Форма 1'!AI$8),"")</f>
        <v/>
      </c>
      <c r="S524" s="103" t="str">
        <f>IF(ISNUMBER('Форма 1'!AJ524),'Форма 1'!$H524*VLOOKUP('Форма 1'!$F524,'Придельники до 2021'!$B$4:$X$28,'Форма 1'!AJ$8),"")</f>
        <v/>
      </c>
      <c r="T524" s="87"/>
    </row>
    <row r="525" spans="1:20">
      <c r="A525" s="188">
        <f t="shared" si="38"/>
        <v>307</v>
      </c>
      <c r="B525" s="189" t="s">
        <v>646</v>
      </c>
      <c r="C525" s="99">
        <f t="shared" si="36"/>
        <v>52240314.5</v>
      </c>
      <c r="D525" s="103" t="str">
        <f>IF(ISNUMBER('Форма 1'!U525),'Форма 1'!$H525*VLOOKUP('Форма 1'!$F525,'Придельники до 2021'!$B$4:$X$28,'Форма 1'!U$8),"")</f>
        <v/>
      </c>
      <c r="E525" s="103" t="str">
        <f>IF(ISNUMBER('Форма 1'!V525),'Форма 1'!$H525*VLOOKUP('Форма 1'!$F525,'Придельники до 2021'!$B$4:$X$28,'Форма 1'!V$8),"")</f>
        <v/>
      </c>
      <c r="F525" s="103" t="str">
        <f>IF(ISNUMBER('Форма 1'!W525),'Форма 1'!$H525*VLOOKUP('Форма 1'!$F525,'Придельники до 2021'!$B$4:$X$28,'Форма 1'!W$8),"")</f>
        <v/>
      </c>
      <c r="G525" s="103" t="str">
        <f>IF(ISNUMBER('Форма 1'!X525),'Форма 1'!$H525*VLOOKUP('Форма 1'!$F525,'Придельники до 2021'!$B$4:$X$28,'Форма 1'!X$8),"")</f>
        <v/>
      </c>
      <c r="H525" s="103" t="str">
        <f>IF(ISNUMBER('Форма 1'!Y525),'Форма 1'!$H525*VLOOKUP('Форма 1'!$F525,'Придельники до 2021'!$B$4:$X$28,'Форма 1'!Y$8),"")</f>
        <v/>
      </c>
      <c r="I525" s="103" t="str">
        <f>IF(ISNUMBER('Форма 1'!Z525),'Форма 1'!$H525*VLOOKUP('Форма 1'!$F525,'Придельники до 2021'!$B$4:$X$28,'Форма 1'!Z$8),"")</f>
        <v/>
      </c>
      <c r="J525" s="103" t="str">
        <f>IF(ISNUMBER('Форма 1'!AA525),'Форма 1'!$H525*VLOOKUP('Форма 1'!$F525,'Придельники до 2021'!$B$4:$X$28,'Форма 1'!AA$8),"")</f>
        <v/>
      </c>
      <c r="K525" s="90">
        <v>4</v>
      </c>
      <c r="L525" s="87">
        <f>3204094*K525</f>
        <v>12816376</v>
      </c>
      <c r="M525" s="103" t="str">
        <f>IF(ISNUMBER('Форма 1'!AD525),'Форма 1'!$H525*VLOOKUP('Форма 1'!$F525,'Придельники до 2021'!$B$4:$X$28,'Форма 1'!AD$8),"")</f>
        <v/>
      </c>
      <c r="N525" s="103">
        <f>IF(ISBLANK('Форма 1'!$AE525),"",IF('Форма 1'!$AE525=1,'Форма 1'!$H525*VLOOKUP('Форма 1'!$F525,'Придельники с 2022'!$B$4:$X$28,'Форма 1'!$AE$8,0),IF('Форма 1'!$AE525=2,'Форма 1'!$H525*VLOOKUP('Форма 1'!$F525,'Придельники с 2022'!$B$4:$X$28,13,0),IF('Форма 1'!$AE525=3,'Форма 1'!$H525*VLOOKUP('Форма 1'!$F525,'Придельники с 2022'!$B$4:$X$28,12,0)))))</f>
        <v>36563267.799999997</v>
      </c>
      <c r="O525" s="103">
        <f>IF(ISNUMBER('Форма 1'!AF525),'Форма 1'!$H525*VLOOKUP('Форма 1'!$F525,'Придельники до 2021'!$B$4:$X$28,'Форма 1'!AF$8),"")</f>
        <v>2860670.6999999997</v>
      </c>
      <c r="P525" s="87"/>
      <c r="Q525" s="103" t="str">
        <f>IF(ISNUMBER('Форма 1'!AH525),'Форма 1'!$H525*VLOOKUP('Форма 1'!$F525,'Придельники до 2021'!$B$4:$X$28,'Форма 1'!AH$8),"")</f>
        <v/>
      </c>
      <c r="R525" s="103" t="str">
        <f>IF(ISNUMBER('Форма 1'!AI525),'Форма 1'!$H525*VLOOKUP('Форма 1'!$F525,'Придельники до 2021'!$B$4:$X$28,'Форма 1'!AI$8),"")</f>
        <v/>
      </c>
      <c r="S525" s="103" t="str">
        <f>IF(ISNUMBER('Форма 1'!AJ525),'Форма 1'!$H525*VLOOKUP('Форма 1'!$F525,'Придельники до 2021'!$B$4:$X$28,'Форма 1'!AJ$8),"")</f>
        <v/>
      </c>
      <c r="T525" s="87"/>
    </row>
    <row r="526" spans="1:20">
      <c r="A526" s="188">
        <f t="shared" si="38"/>
        <v>308</v>
      </c>
      <c r="B526" s="189" t="s">
        <v>647</v>
      </c>
      <c r="C526" s="99">
        <f t="shared" si="36"/>
        <v>4481466</v>
      </c>
      <c r="D526" s="103" t="str">
        <f>IF(ISNUMBER('Форма 1'!U526),'Форма 1'!$H526*VLOOKUP('Форма 1'!$F526,'Придельники до 2021'!$B$4:$X$28,'Форма 1'!U$8),"")</f>
        <v/>
      </c>
      <c r="E526" s="103" t="str">
        <f>IF(ISNUMBER('Форма 1'!V526),'Форма 1'!$H526*VLOOKUP('Форма 1'!$F526,'Придельники до 2021'!$B$4:$X$28,'Форма 1'!V$8),"")</f>
        <v/>
      </c>
      <c r="F526" s="103" t="str">
        <f>IF(ISNUMBER('Форма 1'!W526),'Форма 1'!$H526*VLOOKUP('Форма 1'!$F526,'Придельники до 2021'!$B$4:$X$28,'Форма 1'!W$8),"")</f>
        <v/>
      </c>
      <c r="G526" s="103" t="str">
        <f>IF(ISNUMBER('Форма 1'!X526),'Форма 1'!$H526*VLOOKUP('Форма 1'!$F526,'Придельники до 2021'!$B$4:$X$28,'Форма 1'!X$8),"")</f>
        <v/>
      </c>
      <c r="H526" s="103" t="str">
        <f>IF(ISNUMBER('Форма 1'!Y526),'Форма 1'!$H526*VLOOKUP('Форма 1'!$F526,'Придельники до 2021'!$B$4:$X$28,'Форма 1'!Y$8),"")</f>
        <v/>
      </c>
      <c r="I526" s="103" t="str">
        <f>IF(ISNUMBER('Форма 1'!Z526),'Форма 1'!$H526*VLOOKUP('Форма 1'!$F526,'Придельники до 2021'!$B$4:$X$28,'Форма 1'!Z$8),"")</f>
        <v/>
      </c>
      <c r="J526" s="103" t="str">
        <f>IF(ISNUMBER('Форма 1'!AA526),'Форма 1'!$H526*VLOOKUP('Форма 1'!$F526,'Придельники до 2021'!$B$4:$X$28,'Форма 1'!AA$8),"")</f>
        <v/>
      </c>
      <c r="K526" s="90">
        <v>2</v>
      </c>
      <c r="L526" s="87">
        <v>4481466</v>
      </c>
      <c r="M526" s="103" t="str">
        <f>IF(ISNUMBER('Форма 1'!AD526),'Форма 1'!$H526*VLOOKUP('Форма 1'!$F526,'Придельники до 2021'!$B$4:$X$28,'Форма 1'!AD$8),"")</f>
        <v/>
      </c>
      <c r="N526" s="103" t="str">
        <f>IF(ISBLANK('Форма 1'!$AE526),"",IF('Форма 1'!$AE526=1,'Форма 1'!$H526*VLOOKUP('Форма 1'!$F526,'Придельники до 2021'!$B$4:$X$28,'Форма 1'!$AE$8,0),IF('Форма 1'!$AE526=2,'Форма 1'!$H526*VLOOKUP('Форма 1'!$F526,'Придельники до 2021'!$B$4:$X$28,13,0),IF('Форма 1'!$AE526=3,'Форма 1'!$H526*VLOOKUP('Форма 1'!$F526,'Придельники до 2021'!$B$4:$X$28,12,0)))))</f>
        <v/>
      </c>
      <c r="O526" s="103" t="str">
        <f>IF(ISNUMBER('Форма 1'!AF526),'Форма 1'!$H526*VLOOKUP('Форма 1'!$F526,'Придельники до 2021'!$B$4:$X$28,'Форма 1'!AF$8),"")</f>
        <v/>
      </c>
      <c r="P526" s="87"/>
      <c r="Q526" s="103" t="str">
        <f>IF(ISNUMBER('Форма 1'!AH526),'Форма 1'!$H526*VLOOKUP('Форма 1'!$F526,'Придельники до 2021'!$B$4:$X$28,'Форма 1'!AH$8),"")</f>
        <v/>
      </c>
      <c r="R526" s="103" t="str">
        <f>IF(ISNUMBER('Форма 1'!AI526),'Форма 1'!$H526*VLOOKUP('Форма 1'!$F526,'Придельники до 2021'!$B$4:$X$28,'Форма 1'!AI$8),"")</f>
        <v/>
      </c>
      <c r="S526" s="103" t="str">
        <f>IF(ISNUMBER('Форма 1'!AJ526),'Форма 1'!$H526*VLOOKUP('Форма 1'!$F526,'Придельники до 2021'!$B$4:$X$28,'Форма 1'!AJ$8),"")</f>
        <v/>
      </c>
      <c r="T526" s="87"/>
    </row>
    <row r="527" spans="1:20">
      <c r="A527" s="188">
        <f t="shared" si="38"/>
        <v>309</v>
      </c>
      <c r="B527" s="189" t="s">
        <v>648</v>
      </c>
      <c r="C527" s="99">
        <f t="shared" si="36"/>
        <v>31843127.764000002</v>
      </c>
      <c r="D527" s="103" t="str">
        <f>IF(ISNUMBER('Форма 1'!U527),'Форма 1'!$H527*VLOOKUP('Форма 1'!$F527,'Придельники до 2021'!$B$4:$X$28,'Форма 1'!U$8),"")</f>
        <v/>
      </c>
      <c r="E527" s="103" t="str">
        <f>IF(ISNUMBER('Форма 1'!V527),'Форма 1'!$H527*VLOOKUP('Форма 1'!$F527,'Придельники до 2021'!$B$4:$X$28,'Форма 1'!V$8),"")</f>
        <v/>
      </c>
      <c r="F527" s="103" t="str">
        <f>IF(ISNUMBER('Форма 1'!W527),'Форма 1'!$H527*VLOOKUP('Форма 1'!$F527,'Придельники до 2021'!$B$4:$X$28,'Форма 1'!W$8),"")</f>
        <v/>
      </c>
      <c r="G527" s="103">
        <f>IF(ISNUMBER('Форма 1'!X527),'Форма 1'!$H527*VLOOKUP('Форма 1'!$F527,'Придельники до 2021'!$B$4:$X$28,'Форма 1'!X$8),"")</f>
        <v>1368251.584</v>
      </c>
      <c r="H527" s="103" t="str">
        <f>IF(ISNUMBER('Форма 1'!Y527),'Форма 1'!$H527*VLOOKUP('Форма 1'!$F527,'Придельники до 2021'!$B$4:$X$28,'Форма 1'!Y$8),"")</f>
        <v/>
      </c>
      <c r="I527" s="103" t="str">
        <f>IF(ISNUMBER('Форма 1'!Z527),'Форма 1'!$H527*VLOOKUP('Форма 1'!$F527,'Придельники до 2021'!$B$4:$X$28,'Форма 1'!Z$8),"")</f>
        <v/>
      </c>
      <c r="J527" s="103" t="str">
        <f>IF(ISNUMBER('Форма 1'!AA527),'Форма 1'!$H527*VLOOKUP('Форма 1'!$F527,'Придельники до 2021'!$B$4:$X$28,'Форма 1'!AA$8),"")</f>
        <v/>
      </c>
      <c r="K527" s="90"/>
      <c r="L527" s="87"/>
      <c r="M527" s="103" t="str">
        <f>IF(ISNUMBER('Форма 1'!AD527),'Форма 1'!$H527*VLOOKUP('Форма 1'!$F527,'Придельники до 2021'!$B$4:$X$28,'Форма 1'!AD$8),"")</f>
        <v/>
      </c>
      <c r="N527" s="103">
        <f>IF(ISBLANK('Форма 1'!$AE527),"",IF('Форма 1'!$AE527=1,'Форма 1'!$H527*VLOOKUP('Форма 1'!$F527,'Придельники до 2021'!$B$4:$X$28,'Форма 1'!$AE$8,0),IF('Форма 1'!$AE527=2,'Форма 1'!$H527*VLOOKUP('Форма 1'!$F527,'Придельники до 2021'!$B$4:$X$28,13,0),IF('Форма 1'!$AE527=3,'Форма 1'!$H527*VLOOKUP('Форма 1'!$F527,'Придельники до 2021'!$B$4:$X$28,12,0)))))</f>
        <v>30474876.180000003</v>
      </c>
      <c r="O527" s="103" t="str">
        <f>IF(ISNUMBER('Форма 1'!AF527),'Форма 1'!$H527*VLOOKUP('Форма 1'!$F527,'Придельники до 2021'!$B$4:$X$28,'Форма 1'!AF$8),"")</f>
        <v/>
      </c>
      <c r="P527" s="87"/>
      <c r="Q527" s="103" t="str">
        <f>IF(ISNUMBER('Форма 1'!AH527),'Форма 1'!$H527*VLOOKUP('Форма 1'!$F527,'Придельники до 2021'!$B$4:$X$28,'Форма 1'!AH$8),"")</f>
        <v/>
      </c>
      <c r="R527" s="103" t="str">
        <f>IF(ISNUMBER('Форма 1'!AI527),'Форма 1'!$H527*VLOOKUP('Форма 1'!$F527,'Придельники до 2021'!$B$4:$X$28,'Форма 1'!AI$8),"")</f>
        <v/>
      </c>
      <c r="S527" s="103" t="str">
        <f>IF(ISNUMBER('Форма 1'!AJ527),'Форма 1'!$H527*VLOOKUP('Форма 1'!$F527,'Придельники до 2021'!$B$4:$X$28,'Форма 1'!AJ$8),"")</f>
        <v/>
      </c>
      <c r="T527" s="87"/>
    </row>
    <row r="528" spans="1:20">
      <c r="A528" s="188">
        <f t="shared" si="38"/>
        <v>310</v>
      </c>
      <c r="B528" s="189" t="s">
        <v>649</v>
      </c>
      <c r="C528" s="99">
        <f t="shared" si="36"/>
        <v>1080502.3600000001</v>
      </c>
      <c r="D528" s="103" t="str">
        <f>IF(ISNUMBER('Форма 1'!U528),'Форма 1'!$H528*VLOOKUP('Форма 1'!$F528,'Придельники до 2021'!$B$4:$X$28,'Форма 1'!U$8),"")</f>
        <v/>
      </c>
      <c r="E528" s="103" t="str">
        <f>IF(ISNUMBER('Форма 1'!V528),'Форма 1'!$H528*VLOOKUP('Форма 1'!$F528,'Придельники до 2021'!$B$4:$X$28,'Форма 1'!V$8),"")</f>
        <v/>
      </c>
      <c r="F528" s="103" t="str">
        <f>IF(ISNUMBER('Форма 1'!W528),'Форма 1'!$H528*VLOOKUP('Форма 1'!$F528,'Придельники до 2021'!$B$4:$X$28,'Форма 1'!W$8),"")</f>
        <v/>
      </c>
      <c r="G528" s="103">
        <f>IF(ISNUMBER('Форма 1'!X528),'Форма 1'!$H528*VLOOKUP('Форма 1'!$F528,'Придельники до 2021'!$B$4:$X$28,'Форма 1'!X$8),"")</f>
        <v>1080502.3600000001</v>
      </c>
      <c r="H528" s="103" t="str">
        <f>IF(ISNUMBER('Форма 1'!Y528),'Форма 1'!$H528*VLOOKUP('Форма 1'!$F528,'Придельники до 2021'!$B$4:$X$28,'Форма 1'!Y$8),"")</f>
        <v/>
      </c>
      <c r="I528" s="103" t="str">
        <f>IF(ISNUMBER('Форма 1'!Z528),'Форма 1'!$H528*VLOOKUP('Форма 1'!$F528,'Придельники до 2021'!$B$4:$X$28,'Форма 1'!Z$8),"")</f>
        <v/>
      </c>
      <c r="J528" s="103" t="str">
        <f>IF(ISNUMBER('Форма 1'!AA528),'Форма 1'!$H528*VLOOKUP('Форма 1'!$F528,'Придельники до 2021'!$B$4:$X$28,'Форма 1'!AA$8),"")</f>
        <v/>
      </c>
      <c r="K528" s="90"/>
      <c r="L528" s="87"/>
      <c r="M528" s="103" t="str">
        <f>IF(ISNUMBER('Форма 1'!AD528),'Форма 1'!$H528*VLOOKUP('Форма 1'!$F528,'Придельники до 2021'!$B$4:$X$28,'Форма 1'!AD$8),"")</f>
        <v/>
      </c>
      <c r="N528" s="103" t="str">
        <f>IF(ISBLANK('Форма 1'!$AE528),"",IF('Форма 1'!$AE528=1,'Форма 1'!$H528*VLOOKUP('Форма 1'!$F528,'Придельники до 2021'!$B$4:$X$28,'Форма 1'!$AE$8,0),IF('Форма 1'!$AE528=2,'Форма 1'!$H528*VLOOKUP('Форма 1'!$F528,'Придельники до 2021'!$B$4:$X$28,13,0),IF('Форма 1'!$AE528=3,'Форма 1'!$H528*VLOOKUP('Форма 1'!$F528,'Придельники до 2021'!$B$4:$X$28,12,0)))))</f>
        <v/>
      </c>
      <c r="O528" s="103" t="str">
        <f>IF(ISNUMBER('Форма 1'!AF528),'Форма 1'!$H528*VLOOKUP('Форма 1'!$F528,'Придельники до 2021'!$B$4:$X$28,'Форма 1'!AF$8),"")</f>
        <v/>
      </c>
      <c r="P528" s="87"/>
      <c r="Q528" s="103" t="str">
        <f>IF(ISNUMBER('Форма 1'!AH528),'Форма 1'!$H528*VLOOKUP('Форма 1'!$F528,'Придельники до 2021'!$B$4:$X$28,'Форма 1'!AH$8),"")</f>
        <v/>
      </c>
      <c r="R528" s="103" t="str">
        <f>IF(ISNUMBER('Форма 1'!AI528),'Форма 1'!$H528*VLOOKUP('Форма 1'!$F528,'Придельники до 2021'!$B$4:$X$28,'Форма 1'!AI$8),"")</f>
        <v/>
      </c>
      <c r="S528" s="103" t="str">
        <f>IF(ISNUMBER('Форма 1'!AJ528),'Форма 1'!$H528*VLOOKUP('Форма 1'!$F528,'Придельники до 2021'!$B$4:$X$28,'Форма 1'!AJ$8),"")</f>
        <v/>
      </c>
      <c r="T528" s="87"/>
    </row>
    <row r="529" spans="1:20">
      <c r="A529" s="188">
        <f t="shared" si="38"/>
        <v>311</v>
      </c>
      <c r="B529" s="189" t="s">
        <v>650</v>
      </c>
      <c r="C529" s="99">
        <f t="shared" si="36"/>
        <v>2425415.6159999999</v>
      </c>
      <c r="D529" s="103" t="str">
        <f>IF(ISNUMBER('Форма 1'!U529),'Форма 1'!$H529*VLOOKUP('Форма 1'!$F529,'Придельники до 2021'!$B$4:$X$28,'Форма 1'!U$8),"")</f>
        <v/>
      </c>
      <c r="E529" s="103" t="str">
        <f>IF(ISNUMBER('Форма 1'!V529),'Форма 1'!$H529*VLOOKUP('Форма 1'!$F529,'Придельники до 2021'!$B$4:$X$28,'Форма 1'!V$8),"")</f>
        <v/>
      </c>
      <c r="F529" s="103" t="str">
        <f>IF(ISNUMBER('Форма 1'!W529),'Форма 1'!$H529*VLOOKUP('Форма 1'!$F529,'Придельники до 2021'!$B$4:$X$28,'Форма 1'!W$8),"")</f>
        <v/>
      </c>
      <c r="G529" s="103">
        <f>IF(ISNUMBER('Форма 1'!X529),'Форма 1'!$H529*VLOOKUP('Форма 1'!$F529,'Придельники до 2021'!$B$4:$X$28,'Форма 1'!X$8),"")</f>
        <v>2425415.6159999999</v>
      </c>
      <c r="H529" s="103" t="str">
        <f>IF(ISNUMBER('Форма 1'!Y529),'Форма 1'!$H529*VLOOKUP('Форма 1'!$F529,'Придельники до 2021'!$B$4:$X$28,'Форма 1'!Y$8),"")</f>
        <v/>
      </c>
      <c r="I529" s="103" t="str">
        <f>IF(ISNUMBER('Форма 1'!Z529),'Форма 1'!$H529*VLOOKUP('Форма 1'!$F529,'Придельники до 2021'!$B$4:$X$28,'Форма 1'!Z$8),"")</f>
        <v/>
      </c>
      <c r="J529" s="103" t="str">
        <f>IF(ISNUMBER('Форма 1'!AA529),'Форма 1'!$H529*VLOOKUP('Форма 1'!$F529,'Придельники до 2021'!$B$4:$X$28,'Форма 1'!AA$8),"")</f>
        <v/>
      </c>
      <c r="K529" s="90"/>
      <c r="L529" s="87"/>
      <c r="M529" s="103" t="str">
        <f>IF(ISNUMBER('Форма 1'!AD529),'Форма 1'!$H529*VLOOKUP('Форма 1'!$F529,'Придельники до 2021'!$B$4:$X$28,'Форма 1'!AD$8),"")</f>
        <v/>
      </c>
      <c r="N529" s="103" t="str">
        <f>IF(ISBLANK('Форма 1'!$AE529),"",IF('Форма 1'!$AE529=1,'Форма 1'!$H529*VLOOKUP('Форма 1'!$F529,'Придельники до 2021'!$B$4:$X$28,'Форма 1'!$AE$8,0),IF('Форма 1'!$AE529=2,'Форма 1'!$H529*VLOOKUP('Форма 1'!$F529,'Придельники до 2021'!$B$4:$X$28,13,0),IF('Форма 1'!$AE529=3,'Форма 1'!$H529*VLOOKUP('Форма 1'!$F529,'Придельники до 2021'!$B$4:$X$28,12,0)))))</f>
        <v/>
      </c>
      <c r="O529" s="103" t="str">
        <f>IF(ISNUMBER('Форма 1'!AF529),'Форма 1'!$H529*VLOOKUP('Форма 1'!$F529,'Придельники до 2021'!$B$4:$X$28,'Форма 1'!AF$8),"")</f>
        <v/>
      </c>
      <c r="P529" s="87"/>
      <c r="Q529" s="103" t="str">
        <f>IF(ISNUMBER('Форма 1'!AH529),'Форма 1'!$H529*VLOOKUP('Форма 1'!$F529,'Придельники до 2021'!$B$4:$X$28,'Форма 1'!AH$8),"")</f>
        <v/>
      </c>
      <c r="R529" s="103" t="str">
        <f>IF(ISNUMBER('Форма 1'!AI529),'Форма 1'!$H529*VLOOKUP('Форма 1'!$F529,'Придельники до 2021'!$B$4:$X$28,'Форма 1'!AI$8),"")</f>
        <v/>
      </c>
      <c r="S529" s="103" t="str">
        <f>IF(ISNUMBER('Форма 1'!AJ529),'Форма 1'!$H529*VLOOKUP('Форма 1'!$F529,'Придельники до 2021'!$B$4:$X$28,'Форма 1'!AJ$8),"")</f>
        <v/>
      </c>
      <c r="T529" s="87"/>
    </row>
    <row r="530" spans="1:20">
      <c r="A530" s="188">
        <f t="shared" si="38"/>
        <v>312</v>
      </c>
      <c r="B530" s="189" t="s">
        <v>651</v>
      </c>
      <c r="C530" s="99">
        <f t="shared" si="36"/>
        <v>280193.26</v>
      </c>
      <c r="D530" s="103" t="str">
        <f>IF(ISNUMBER('Форма 1'!U530),'Форма 1'!$H530*VLOOKUP('Форма 1'!$F530,'Придельники до 2021'!$B$4:$X$28,'Форма 1'!U$8),"")</f>
        <v/>
      </c>
      <c r="E530" s="103" t="str">
        <f>IF(ISNUMBER('Форма 1'!V530),'Форма 1'!$H530*VLOOKUP('Форма 1'!$F530,'Придельники до 2021'!$B$4:$X$28,'Форма 1'!V$8),"")</f>
        <v/>
      </c>
      <c r="F530" s="103" t="str">
        <f>IF(ISNUMBER('Форма 1'!W530),'Форма 1'!$H530*VLOOKUP('Форма 1'!$F530,'Придельники до 2021'!$B$4:$X$28,'Форма 1'!W$8),"")</f>
        <v/>
      </c>
      <c r="G530" s="103" t="str">
        <f>IF(ISNUMBER('Форма 1'!X530),'Форма 1'!$H530*VLOOKUP('Форма 1'!$F530,'Придельники до 2021'!$B$4:$X$28,'Форма 1'!X$8),"")</f>
        <v/>
      </c>
      <c r="H530" s="103" t="str">
        <f>IF(ISNUMBER('Форма 1'!Y530),'Форма 1'!$H530*VLOOKUP('Форма 1'!$F530,'Придельники до 2021'!$B$4:$X$28,'Форма 1'!Y$8),"")</f>
        <v/>
      </c>
      <c r="I530" s="103" t="str">
        <f>IF(ISNUMBER('Форма 1'!Z530),'Форма 1'!$H530*VLOOKUP('Форма 1'!$F530,'Придельники до 2021'!$B$4:$X$28,'Форма 1'!Z$8),"")</f>
        <v/>
      </c>
      <c r="J530" s="103" t="str">
        <f>IF(ISNUMBER('Форма 1'!AA530),'Форма 1'!$H530*VLOOKUP('Форма 1'!$F530,'Придельники до 2021'!$B$4:$X$28,'Форма 1'!AA$8),"")</f>
        <v/>
      </c>
      <c r="K530" s="90"/>
      <c r="L530" s="87"/>
      <c r="M530" s="103" t="str">
        <f>IF(ISNUMBER('Форма 1'!AD530),'Форма 1'!$H530*VLOOKUP('Форма 1'!$F530,'Придельники до 2021'!$B$4:$X$28,'Форма 1'!AD$8),"")</f>
        <v/>
      </c>
      <c r="N530" s="103" t="str">
        <f>IF(ISBLANK('Форма 1'!$AE530),"",IF('Форма 1'!$AE530=1,'Форма 1'!$H530*VLOOKUP('Форма 1'!$F530,'Придельники до 2021'!$B$4:$X$28,'Форма 1'!$AE$8,0),IF('Форма 1'!$AE530=2,'Форма 1'!$H530*VLOOKUP('Форма 1'!$F530,'Придельники до 2021'!$B$4:$X$28,13,0),IF('Форма 1'!$AE530=3,'Форма 1'!$H530*VLOOKUP('Форма 1'!$F530,'Придельники до 2021'!$B$4:$X$28,12,0)))))</f>
        <v/>
      </c>
      <c r="O530" s="103" t="str">
        <f>IF(ISNUMBER('Форма 1'!AF530),'Форма 1'!$H530*VLOOKUP('Форма 1'!$F530,'Придельники до 2021'!$B$4:$X$28,'Форма 1'!AF$8),"")</f>
        <v/>
      </c>
      <c r="P530" s="87">
        <v>280193.26</v>
      </c>
      <c r="Q530" s="103" t="str">
        <f>IF(ISNUMBER('Форма 1'!AH530),'Форма 1'!$H530*VLOOKUP('Форма 1'!$F530,'Придельники до 2021'!$B$4:$X$28,'Форма 1'!AH$8),"")</f>
        <v/>
      </c>
      <c r="R530" s="103" t="str">
        <f>IF(ISNUMBER('Форма 1'!AI530),'Форма 1'!$H530*VLOOKUP('Форма 1'!$F530,'Придельники до 2021'!$B$4:$X$28,'Форма 1'!AI$8),"")</f>
        <v/>
      </c>
      <c r="S530" s="103" t="str">
        <f>IF(ISNUMBER('Форма 1'!AJ530),'Форма 1'!$H530*VLOOKUP('Форма 1'!$F530,'Придельники до 2021'!$B$4:$X$28,'Форма 1'!AJ$8),"")</f>
        <v/>
      </c>
      <c r="T530" s="87"/>
    </row>
    <row r="531" spans="1:20">
      <c r="A531" s="188">
        <f t="shared" si="38"/>
        <v>313</v>
      </c>
      <c r="B531" s="189" t="s">
        <v>653</v>
      </c>
      <c r="C531" s="99">
        <f t="shared" si="36"/>
        <v>11636399.9976</v>
      </c>
      <c r="D531" s="103" t="str">
        <f>IF(ISNUMBER('Форма 1'!U531),'Форма 1'!$H531*VLOOKUP('Форма 1'!$F531,'Придельники до 2021'!$B$4:$X$28,'Форма 1'!U$8),"")</f>
        <v/>
      </c>
      <c r="E531" s="103" t="str">
        <f>IF(ISNUMBER('Форма 1'!V531),'Форма 1'!$H531*VLOOKUP('Форма 1'!$F531,'Придельники до 2021'!$B$4:$X$28,'Форма 1'!V$8),"")</f>
        <v/>
      </c>
      <c r="F531" s="103" t="str">
        <f>IF(ISNUMBER('Форма 1'!W531),'Форма 1'!$H531*VLOOKUP('Форма 1'!$F531,'Придельники до 2021'!$B$4:$X$28,'Форма 1'!W$8),"")</f>
        <v/>
      </c>
      <c r="G531" s="103">
        <f>IF(ISNUMBER('Форма 1'!X531),'Форма 1'!$H531*VLOOKUP('Форма 1'!$F531,'Придельники до 2021'!$B$4:$X$28,'Форма 1'!X$8),"")</f>
        <v>1870833.4640000002</v>
      </c>
      <c r="H531" s="103" t="str">
        <f>IF(ISNUMBER('Форма 1'!Y531),'Форма 1'!$H531*VLOOKUP('Форма 1'!$F531,'Придельники до 2021'!$B$4:$X$28,'Форма 1'!Y$8),"")</f>
        <v/>
      </c>
      <c r="I531" s="103" t="str">
        <f>IF(ISNUMBER('Форма 1'!Z531),'Форма 1'!$H531*VLOOKUP('Форма 1'!$F531,'Придельники до 2021'!$B$4:$X$28,'Форма 1'!Z$8),"")</f>
        <v/>
      </c>
      <c r="J531" s="103" t="str">
        <f>IF(ISNUMBER('Форма 1'!AA531),'Форма 1'!$H531*VLOOKUP('Форма 1'!$F531,'Придельники до 2021'!$B$4:$X$28,'Форма 1'!AA$8),"")</f>
        <v/>
      </c>
      <c r="K531" s="90"/>
      <c r="L531" s="87"/>
      <c r="M531" s="103" t="str">
        <f>IF(ISNUMBER('Форма 1'!AD531),'Форма 1'!$H531*VLOOKUP('Форма 1'!$F531,'Придельники до 2021'!$B$4:$X$28,'Форма 1'!AD$8),"")</f>
        <v/>
      </c>
      <c r="N531" s="103">
        <f>IF(ISBLANK('Форма 1'!$AE531),"",IF('Форма 1'!$AE531=1,'Форма 1'!$H531*VLOOKUP('Форма 1'!$F531,'Придельники до 2021'!$B$4:$X$28,'Форма 1'!$AE$8,0),IF('Форма 1'!$AE531=2,'Форма 1'!$H531*VLOOKUP('Форма 1'!$F531,'Придельники до 2021'!$B$4:$X$28,13,0),IF('Форма 1'!$AE531=3,'Форма 1'!$H531*VLOOKUP('Форма 1'!$F531,'Придельники до 2021'!$B$4:$X$28,12,0)))))</f>
        <v>9765566.5336000007</v>
      </c>
      <c r="O531" s="103" t="str">
        <f>IF(ISNUMBER('Форма 1'!AF531),'Форма 1'!$H531*VLOOKUP('Форма 1'!$F531,'Придельники до 2021'!$B$4:$X$28,'Форма 1'!AF$8),"")</f>
        <v/>
      </c>
      <c r="P531" s="87"/>
      <c r="Q531" s="103" t="str">
        <f>IF(ISNUMBER('Форма 1'!AH531),'Форма 1'!$H531*VLOOKUP('Форма 1'!$F531,'Придельники до 2021'!$B$4:$X$28,'Форма 1'!AH$8),"")</f>
        <v/>
      </c>
      <c r="R531" s="103" t="str">
        <f>IF(ISNUMBER('Форма 1'!AI531),'Форма 1'!$H531*VLOOKUP('Форма 1'!$F531,'Придельники до 2021'!$B$4:$X$28,'Форма 1'!AI$8),"")</f>
        <v/>
      </c>
      <c r="S531" s="103" t="str">
        <f>IF(ISNUMBER('Форма 1'!AJ531),'Форма 1'!$H531*VLOOKUP('Форма 1'!$F531,'Придельники до 2021'!$B$4:$X$28,'Форма 1'!AJ$8),"")</f>
        <v/>
      </c>
      <c r="T531" s="87"/>
    </row>
    <row r="532" spans="1:20">
      <c r="A532" s="188">
        <f t="shared" si="38"/>
        <v>314</v>
      </c>
      <c r="B532" s="189" t="s">
        <v>654</v>
      </c>
      <c r="C532" s="99">
        <f t="shared" si="36"/>
        <v>1893447.4200000002</v>
      </c>
      <c r="D532" s="103" t="str">
        <f>IF(ISNUMBER('Форма 1'!U532),'Форма 1'!$H532*VLOOKUP('Форма 1'!$F532,'Придельники до 2021'!$B$4:$X$28,'Форма 1'!U$8),"")</f>
        <v/>
      </c>
      <c r="E532" s="103" t="str">
        <f>IF(ISNUMBER('Форма 1'!V532),'Форма 1'!$H532*VLOOKUP('Форма 1'!$F532,'Придельники до 2021'!$B$4:$X$28,'Форма 1'!V$8),"")</f>
        <v/>
      </c>
      <c r="F532" s="103" t="str">
        <f>IF(ISNUMBER('Форма 1'!W532),'Форма 1'!$H532*VLOOKUP('Форма 1'!$F532,'Придельники до 2021'!$B$4:$X$28,'Форма 1'!W$8),"")</f>
        <v/>
      </c>
      <c r="G532" s="103">
        <f>IF(ISNUMBER('Форма 1'!X532),'Форма 1'!$H532*VLOOKUP('Форма 1'!$F532,'Придельники до 2021'!$B$4:$X$28,'Форма 1'!X$8),"")</f>
        <v>1893447.4200000002</v>
      </c>
      <c r="H532" s="103" t="str">
        <f>IF(ISNUMBER('Форма 1'!Y532),'Форма 1'!$H532*VLOOKUP('Форма 1'!$F532,'Придельники до 2021'!$B$4:$X$28,'Форма 1'!Y$8),"")</f>
        <v/>
      </c>
      <c r="I532" s="103" t="str">
        <f>IF(ISNUMBER('Форма 1'!Z532),'Форма 1'!$H532*VLOOKUP('Форма 1'!$F532,'Придельники до 2021'!$B$4:$X$28,'Форма 1'!Z$8),"")</f>
        <v/>
      </c>
      <c r="J532" s="103" t="str">
        <f>IF(ISNUMBER('Форма 1'!AA532),'Форма 1'!$H532*VLOOKUP('Форма 1'!$F532,'Придельники до 2021'!$B$4:$X$28,'Форма 1'!AA$8),"")</f>
        <v/>
      </c>
      <c r="K532" s="90"/>
      <c r="L532" s="87"/>
      <c r="M532" s="103" t="str">
        <f>IF(ISNUMBER('Форма 1'!AD532),'Форма 1'!$H532*VLOOKUP('Форма 1'!$F532,'Придельники до 2021'!$B$4:$X$28,'Форма 1'!AD$8),"")</f>
        <v/>
      </c>
      <c r="N532" s="103" t="str">
        <f>IF(ISBLANK('Форма 1'!$AE532),"",IF('Форма 1'!$AE532=1,'Форма 1'!$H532*VLOOKUP('Форма 1'!$F532,'Придельники до 2021'!$B$4:$X$28,'Форма 1'!$AE$8,0),IF('Форма 1'!$AE532=2,'Форма 1'!$H532*VLOOKUP('Форма 1'!$F532,'Придельники до 2021'!$B$4:$X$28,13,0),IF('Форма 1'!$AE532=3,'Форма 1'!$H532*VLOOKUP('Форма 1'!$F532,'Придельники до 2021'!$B$4:$X$28,12,0)))))</f>
        <v/>
      </c>
      <c r="O532" s="103" t="str">
        <f>IF(ISNUMBER('Форма 1'!AF532),'Форма 1'!$H532*VLOOKUP('Форма 1'!$F532,'Придельники до 2021'!$B$4:$X$28,'Форма 1'!AF$8),"")</f>
        <v/>
      </c>
      <c r="P532" s="87"/>
      <c r="Q532" s="103" t="str">
        <f>IF(ISNUMBER('Форма 1'!AH532),'Форма 1'!$H532*VLOOKUP('Форма 1'!$F532,'Придельники до 2021'!$B$4:$X$28,'Форма 1'!AH$8),"")</f>
        <v/>
      </c>
      <c r="R532" s="103" t="str">
        <f>IF(ISNUMBER('Форма 1'!AI532),'Форма 1'!$H532*VLOOKUP('Форма 1'!$F532,'Придельники до 2021'!$B$4:$X$28,'Форма 1'!AI$8),"")</f>
        <v/>
      </c>
      <c r="S532" s="103" t="str">
        <f>IF(ISNUMBER('Форма 1'!AJ532),'Форма 1'!$H532*VLOOKUP('Форма 1'!$F532,'Придельники до 2021'!$B$4:$X$28,'Форма 1'!AJ$8),"")</f>
        <v/>
      </c>
      <c r="T532" s="87"/>
    </row>
    <row r="533" spans="1:20">
      <c r="A533" s="188">
        <f t="shared" si="38"/>
        <v>315</v>
      </c>
      <c r="B533" s="189" t="s">
        <v>655</v>
      </c>
      <c r="C533" s="99">
        <f t="shared" si="36"/>
        <v>1852127.2100000002</v>
      </c>
      <c r="D533" s="103" t="str">
        <f>IF(ISNUMBER('Форма 1'!U533),'Форма 1'!$H533*VLOOKUP('Форма 1'!$F533,'Придельники до 2021'!$B$4:$X$28,'Форма 1'!U$8),"")</f>
        <v/>
      </c>
      <c r="E533" s="103" t="str">
        <f>IF(ISNUMBER('Форма 1'!V533),'Форма 1'!$H533*VLOOKUP('Форма 1'!$F533,'Придельники до 2021'!$B$4:$X$28,'Форма 1'!V$8),"")</f>
        <v/>
      </c>
      <c r="F533" s="103" t="str">
        <f>IF(ISNUMBER('Форма 1'!W533),'Форма 1'!$H533*VLOOKUP('Форма 1'!$F533,'Придельники до 2021'!$B$4:$X$28,'Форма 1'!W$8),"")</f>
        <v/>
      </c>
      <c r="G533" s="103">
        <f>IF(ISNUMBER('Форма 1'!X533),'Форма 1'!$H533*VLOOKUP('Форма 1'!$F533,'Придельники до 2021'!$B$4:$X$28,'Форма 1'!X$8),"")</f>
        <v>1852127.2100000002</v>
      </c>
      <c r="H533" s="103" t="str">
        <f>IF(ISNUMBER('Форма 1'!Y533),'Форма 1'!$H533*VLOOKUP('Форма 1'!$F533,'Придельники до 2021'!$B$4:$X$28,'Форма 1'!Y$8),"")</f>
        <v/>
      </c>
      <c r="I533" s="103" t="str">
        <f>IF(ISNUMBER('Форма 1'!Z533),'Форма 1'!$H533*VLOOKUP('Форма 1'!$F533,'Придельники до 2021'!$B$4:$X$28,'Форма 1'!Z$8),"")</f>
        <v/>
      </c>
      <c r="J533" s="103" t="str">
        <f>IF(ISNUMBER('Форма 1'!AA533),'Форма 1'!$H533*VLOOKUP('Форма 1'!$F533,'Придельники до 2021'!$B$4:$X$28,'Форма 1'!AA$8),"")</f>
        <v/>
      </c>
      <c r="K533" s="90"/>
      <c r="L533" s="87"/>
      <c r="M533" s="103" t="str">
        <f>IF(ISNUMBER('Форма 1'!AD533),'Форма 1'!$H533*VLOOKUP('Форма 1'!$F533,'Придельники до 2021'!$B$4:$X$28,'Форма 1'!AD$8),"")</f>
        <v/>
      </c>
      <c r="N533" s="103" t="str">
        <f>IF(ISBLANK('Форма 1'!$AE533),"",IF('Форма 1'!$AE533=1,'Форма 1'!$H533*VLOOKUP('Форма 1'!$F533,'Придельники до 2021'!$B$4:$X$28,'Форма 1'!$AE$8,0),IF('Форма 1'!$AE533=2,'Форма 1'!$H533*VLOOKUP('Форма 1'!$F533,'Придельники до 2021'!$B$4:$X$28,13,0),IF('Форма 1'!$AE533=3,'Форма 1'!$H533*VLOOKUP('Форма 1'!$F533,'Придельники до 2021'!$B$4:$X$28,12,0)))))</f>
        <v/>
      </c>
      <c r="O533" s="103" t="str">
        <f>IF(ISNUMBER('Форма 1'!AF533),'Форма 1'!$H533*VLOOKUP('Форма 1'!$F533,'Придельники до 2021'!$B$4:$X$28,'Форма 1'!AF$8),"")</f>
        <v/>
      </c>
      <c r="P533" s="87"/>
      <c r="Q533" s="103" t="str">
        <f>IF(ISNUMBER('Форма 1'!AH533),'Форма 1'!$H533*VLOOKUP('Форма 1'!$F533,'Придельники до 2021'!$B$4:$X$28,'Форма 1'!AH$8),"")</f>
        <v/>
      </c>
      <c r="R533" s="103" t="str">
        <f>IF(ISNUMBER('Форма 1'!AI533),'Форма 1'!$H533*VLOOKUP('Форма 1'!$F533,'Придельники до 2021'!$B$4:$X$28,'Форма 1'!AI$8),"")</f>
        <v/>
      </c>
      <c r="S533" s="103" t="str">
        <f>IF(ISNUMBER('Форма 1'!AJ533),'Форма 1'!$H533*VLOOKUP('Форма 1'!$F533,'Придельники до 2021'!$B$4:$X$28,'Форма 1'!AJ$8),"")</f>
        <v/>
      </c>
      <c r="T533" s="87"/>
    </row>
    <row r="534" spans="1:20">
      <c r="A534" s="188">
        <f t="shared" si="38"/>
        <v>316</v>
      </c>
      <c r="B534" s="189" t="s">
        <v>656</v>
      </c>
      <c r="C534" s="99">
        <f t="shared" si="36"/>
        <v>6833834.7839999991</v>
      </c>
      <c r="D534" s="103" t="str">
        <f>IF(ISNUMBER('Форма 1'!U534),'Форма 1'!$H534*VLOOKUP('Форма 1'!$F534,'Придельники до 2021'!$B$4:$X$28,'Форма 1'!U$8),"")</f>
        <v/>
      </c>
      <c r="E534" s="103" t="str">
        <f>IF(ISNUMBER('Форма 1'!V534),'Форма 1'!$H534*VLOOKUP('Форма 1'!$F534,'Придельники до 2021'!$B$4:$X$28,'Форма 1'!V$8),"")</f>
        <v/>
      </c>
      <c r="F534" s="103" t="str">
        <f>IF(ISNUMBER('Форма 1'!W534),'Форма 1'!$H534*VLOOKUP('Форма 1'!$F534,'Придельники до 2021'!$B$4:$X$28,'Форма 1'!W$8),"")</f>
        <v/>
      </c>
      <c r="G534" s="103">
        <f>IF(ISNUMBER('Форма 1'!X534),'Форма 1'!$H534*VLOOKUP('Форма 1'!$F534,'Придельники до 2021'!$B$4:$X$28,'Форма 1'!X$8),"")</f>
        <v>6833834.7839999991</v>
      </c>
      <c r="H534" s="103" t="str">
        <f>IF(ISNUMBER('Форма 1'!Y534),'Форма 1'!$H534*VLOOKUP('Форма 1'!$F534,'Придельники до 2021'!$B$4:$X$28,'Форма 1'!Y$8),"")</f>
        <v/>
      </c>
      <c r="I534" s="103" t="str">
        <f>IF(ISNUMBER('Форма 1'!Z534),'Форма 1'!$H534*VLOOKUP('Форма 1'!$F534,'Придельники до 2021'!$B$4:$X$28,'Форма 1'!Z$8),"")</f>
        <v/>
      </c>
      <c r="J534" s="103" t="str">
        <f>IF(ISNUMBER('Форма 1'!AA534),'Форма 1'!$H534*VLOOKUP('Форма 1'!$F534,'Придельники до 2021'!$B$4:$X$28,'Форма 1'!AA$8),"")</f>
        <v/>
      </c>
      <c r="K534" s="90"/>
      <c r="L534" s="87"/>
      <c r="M534" s="103" t="str">
        <f>IF(ISNUMBER('Форма 1'!AD534),'Форма 1'!$H534*VLOOKUP('Форма 1'!$F534,'Придельники до 2021'!$B$4:$X$28,'Форма 1'!AD$8),"")</f>
        <v/>
      </c>
      <c r="N534" s="103" t="str">
        <f>IF(ISBLANK('Форма 1'!$AE534),"",IF('Форма 1'!$AE534=1,'Форма 1'!$H534*VLOOKUP('Форма 1'!$F534,'Придельники до 2021'!$B$4:$X$28,'Форма 1'!$AE$8,0),IF('Форма 1'!$AE534=2,'Форма 1'!$H534*VLOOKUP('Форма 1'!$F534,'Придельники до 2021'!$B$4:$X$28,13,0),IF('Форма 1'!$AE534=3,'Форма 1'!$H534*VLOOKUP('Форма 1'!$F534,'Придельники до 2021'!$B$4:$X$28,12,0)))))</f>
        <v/>
      </c>
      <c r="O534" s="103" t="str">
        <f>IF(ISNUMBER('Форма 1'!AF534),'Форма 1'!$H534*VLOOKUP('Форма 1'!$F534,'Придельники до 2021'!$B$4:$X$28,'Форма 1'!AF$8),"")</f>
        <v/>
      </c>
      <c r="P534" s="87"/>
      <c r="Q534" s="103" t="str">
        <f>IF(ISNUMBER('Форма 1'!AH534),'Форма 1'!$H534*VLOOKUP('Форма 1'!$F534,'Придельники до 2021'!$B$4:$X$28,'Форма 1'!AH$8),"")</f>
        <v/>
      </c>
      <c r="R534" s="103" t="str">
        <f>IF(ISNUMBER('Форма 1'!AI534),'Форма 1'!$H534*VLOOKUP('Форма 1'!$F534,'Придельники до 2021'!$B$4:$X$28,'Форма 1'!AI$8),"")</f>
        <v/>
      </c>
      <c r="S534" s="103" t="str">
        <f>IF(ISNUMBER('Форма 1'!AJ534),'Форма 1'!$H534*VLOOKUP('Форма 1'!$F534,'Придельники до 2021'!$B$4:$X$28,'Форма 1'!AJ$8),"")</f>
        <v/>
      </c>
      <c r="T534" s="87"/>
    </row>
    <row r="535" spans="1:20">
      <c r="A535" s="188">
        <f t="shared" si="38"/>
        <v>317</v>
      </c>
      <c r="B535" s="189" t="s">
        <v>657</v>
      </c>
      <c r="C535" s="99">
        <f t="shared" si="36"/>
        <v>895975.60000000009</v>
      </c>
      <c r="D535" s="103" t="str">
        <f>IF(ISNUMBER('Форма 1'!U535),'Форма 1'!$H535*VLOOKUP('Форма 1'!$F535,'Придельники до 2021'!$B$4:$X$28,'Форма 1'!U$8),"")</f>
        <v/>
      </c>
      <c r="E535" s="103" t="str">
        <f>IF(ISNUMBER('Форма 1'!V535),'Форма 1'!$H535*VLOOKUP('Форма 1'!$F535,'Придельники до 2021'!$B$4:$X$28,'Форма 1'!V$8),"")</f>
        <v/>
      </c>
      <c r="F535" s="103" t="str">
        <f>IF(ISNUMBER('Форма 1'!W535),'Форма 1'!$H535*VLOOKUP('Форма 1'!$F535,'Придельники до 2021'!$B$4:$X$28,'Форма 1'!W$8),"")</f>
        <v/>
      </c>
      <c r="G535" s="103">
        <f>IF(ISNUMBER('Форма 1'!X535),'Форма 1'!$H535*VLOOKUP('Форма 1'!$F535,'Придельники до 2021'!$B$4:$X$28,'Форма 1'!X$8),"")</f>
        <v>895975.60000000009</v>
      </c>
      <c r="H535" s="103" t="str">
        <f>IF(ISNUMBER('Форма 1'!Y535),'Форма 1'!$H535*VLOOKUP('Форма 1'!$F535,'Придельники до 2021'!$B$4:$X$28,'Форма 1'!Y$8),"")</f>
        <v/>
      </c>
      <c r="I535" s="103" t="str">
        <f>IF(ISNUMBER('Форма 1'!Z535),'Форма 1'!$H535*VLOOKUP('Форма 1'!$F535,'Придельники до 2021'!$B$4:$X$28,'Форма 1'!Z$8),"")</f>
        <v/>
      </c>
      <c r="J535" s="103" t="str">
        <f>IF(ISNUMBER('Форма 1'!AA535),'Форма 1'!$H535*VLOOKUP('Форма 1'!$F535,'Придельники до 2021'!$B$4:$X$28,'Форма 1'!AA$8),"")</f>
        <v/>
      </c>
      <c r="K535" s="90"/>
      <c r="L535" s="87"/>
      <c r="M535" s="103" t="str">
        <f>IF(ISNUMBER('Форма 1'!AD535),'Форма 1'!$H535*VLOOKUP('Форма 1'!$F535,'Придельники до 2021'!$B$4:$X$28,'Форма 1'!AD$8),"")</f>
        <v/>
      </c>
      <c r="N535" s="103" t="str">
        <f>IF(ISBLANK('Форма 1'!$AE535),"",IF('Форма 1'!$AE535=1,'Форма 1'!$H535*VLOOKUP('Форма 1'!$F535,'Придельники до 2021'!$B$4:$X$28,'Форма 1'!$AE$8,0),IF('Форма 1'!$AE535=2,'Форма 1'!$H535*VLOOKUP('Форма 1'!$F535,'Придельники до 2021'!$B$4:$X$28,13,0),IF('Форма 1'!$AE535=3,'Форма 1'!$H535*VLOOKUP('Форма 1'!$F535,'Придельники до 2021'!$B$4:$X$28,12,0)))))</f>
        <v/>
      </c>
      <c r="O535" s="103" t="str">
        <f>IF(ISNUMBER('Форма 1'!AF535),'Форма 1'!$H535*VLOOKUP('Форма 1'!$F535,'Придельники до 2021'!$B$4:$X$28,'Форма 1'!AF$8),"")</f>
        <v/>
      </c>
      <c r="P535" s="87"/>
      <c r="Q535" s="103" t="str">
        <f>IF(ISNUMBER('Форма 1'!AH535),'Форма 1'!$H535*VLOOKUP('Форма 1'!$F535,'Придельники до 2021'!$B$4:$X$28,'Форма 1'!AH$8),"")</f>
        <v/>
      </c>
      <c r="R535" s="103" t="str">
        <f>IF(ISNUMBER('Форма 1'!AI535),'Форма 1'!$H535*VLOOKUP('Форма 1'!$F535,'Придельники до 2021'!$B$4:$X$28,'Форма 1'!AI$8),"")</f>
        <v/>
      </c>
      <c r="S535" s="103" t="str">
        <f>IF(ISNUMBER('Форма 1'!AJ535),'Форма 1'!$H535*VLOOKUP('Форма 1'!$F535,'Придельники до 2021'!$B$4:$X$28,'Форма 1'!AJ$8),"")</f>
        <v/>
      </c>
      <c r="T535" s="87"/>
    </row>
    <row r="536" spans="1:20">
      <c r="A536" s="188">
        <f t="shared" si="38"/>
        <v>318</v>
      </c>
      <c r="B536" s="189" t="s">
        <v>658</v>
      </c>
      <c r="C536" s="99">
        <f t="shared" si="36"/>
        <v>1103568.2050000001</v>
      </c>
      <c r="D536" s="103" t="str">
        <f>IF(ISNUMBER('Форма 1'!U536),'Форма 1'!$H536*VLOOKUP('Форма 1'!$F536,'Придельники до 2021'!$B$4:$X$28,'Форма 1'!U$8),"")</f>
        <v/>
      </c>
      <c r="E536" s="103" t="str">
        <f>IF(ISNUMBER('Форма 1'!V536),'Форма 1'!$H536*VLOOKUP('Форма 1'!$F536,'Придельники до 2021'!$B$4:$X$28,'Форма 1'!V$8),"")</f>
        <v/>
      </c>
      <c r="F536" s="103" t="str">
        <f>IF(ISNUMBER('Форма 1'!W536),'Форма 1'!$H536*VLOOKUP('Форма 1'!$F536,'Придельники до 2021'!$B$4:$X$28,'Форма 1'!W$8),"")</f>
        <v/>
      </c>
      <c r="G536" s="103">
        <f>IF(ISNUMBER('Форма 1'!X536),'Форма 1'!$H536*VLOOKUP('Форма 1'!$F536,'Придельники до 2021'!$B$4:$X$28,'Форма 1'!X$8),"")</f>
        <v>1103568.2050000001</v>
      </c>
      <c r="H536" s="103" t="str">
        <f>IF(ISNUMBER('Форма 1'!Y536),'Форма 1'!$H536*VLOOKUP('Форма 1'!$F536,'Придельники до 2021'!$B$4:$X$28,'Форма 1'!Y$8),"")</f>
        <v/>
      </c>
      <c r="I536" s="103" t="str">
        <f>IF(ISNUMBER('Форма 1'!Z536),'Форма 1'!$H536*VLOOKUP('Форма 1'!$F536,'Придельники до 2021'!$B$4:$X$28,'Форма 1'!Z$8),"")</f>
        <v/>
      </c>
      <c r="J536" s="103" t="str">
        <f>IF(ISNUMBER('Форма 1'!AA536),'Форма 1'!$H536*VLOOKUP('Форма 1'!$F536,'Придельники до 2021'!$B$4:$X$28,'Форма 1'!AA$8),"")</f>
        <v/>
      </c>
      <c r="K536" s="90"/>
      <c r="L536" s="87"/>
      <c r="M536" s="103" t="str">
        <f>IF(ISNUMBER('Форма 1'!AD536),'Форма 1'!$H536*VLOOKUP('Форма 1'!$F536,'Придельники до 2021'!$B$4:$X$28,'Форма 1'!AD$8),"")</f>
        <v/>
      </c>
      <c r="N536" s="103" t="str">
        <f>IF(ISBLANK('Форма 1'!$AE536),"",IF('Форма 1'!$AE536=1,'Форма 1'!$H536*VLOOKUP('Форма 1'!$F536,'Придельники до 2021'!$B$4:$X$28,'Форма 1'!$AE$8,0),IF('Форма 1'!$AE536=2,'Форма 1'!$H536*VLOOKUP('Форма 1'!$F536,'Придельники до 2021'!$B$4:$X$28,13,0),IF('Форма 1'!$AE536=3,'Форма 1'!$H536*VLOOKUP('Форма 1'!$F536,'Придельники до 2021'!$B$4:$X$28,12,0)))))</f>
        <v/>
      </c>
      <c r="O536" s="103" t="str">
        <f>IF(ISNUMBER('Форма 1'!AF536),'Форма 1'!$H536*VLOOKUP('Форма 1'!$F536,'Придельники до 2021'!$B$4:$X$28,'Форма 1'!AF$8),"")</f>
        <v/>
      </c>
      <c r="P536" s="87"/>
      <c r="Q536" s="103" t="str">
        <f>IF(ISNUMBER('Форма 1'!AH536),'Форма 1'!$H536*VLOOKUP('Форма 1'!$F536,'Придельники до 2021'!$B$4:$X$28,'Форма 1'!AH$8),"")</f>
        <v/>
      </c>
      <c r="R536" s="103" t="str">
        <f>IF(ISNUMBER('Форма 1'!AI536),'Форма 1'!$H536*VLOOKUP('Форма 1'!$F536,'Придельники до 2021'!$B$4:$X$28,'Форма 1'!AI$8),"")</f>
        <v/>
      </c>
      <c r="S536" s="103" t="str">
        <f>IF(ISNUMBER('Форма 1'!AJ536),'Форма 1'!$H536*VLOOKUP('Форма 1'!$F536,'Придельники до 2021'!$B$4:$X$28,'Форма 1'!AJ$8),"")</f>
        <v/>
      </c>
      <c r="T536" s="87"/>
    </row>
    <row r="537" spans="1:20">
      <c r="A537" s="188">
        <f t="shared" si="38"/>
        <v>319</v>
      </c>
      <c r="B537" s="189" t="s">
        <v>659</v>
      </c>
      <c r="C537" s="99">
        <f t="shared" si="36"/>
        <v>8962932</v>
      </c>
      <c r="D537" s="103" t="str">
        <f>IF(ISNUMBER('Форма 1'!U537),'Форма 1'!$H537*VLOOKUP('Форма 1'!$F537,'Придельники до 2021'!$B$4:$X$28,'Форма 1'!U$8),"")</f>
        <v/>
      </c>
      <c r="E537" s="103" t="str">
        <f>IF(ISNUMBER('Форма 1'!V537),'Форма 1'!$H537*VLOOKUP('Форма 1'!$F537,'Придельники до 2021'!$B$4:$X$28,'Форма 1'!V$8),"")</f>
        <v/>
      </c>
      <c r="F537" s="103" t="str">
        <f>IF(ISNUMBER('Форма 1'!W537),'Форма 1'!$H537*VLOOKUP('Форма 1'!$F537,'Придельники до 2021'!$B$4:$X$28,'Форма 1'!W$8),"")</f>
        <v/>
      </c>
      <c r="G537" s="103" t="str">
        <f>IF(ISNUMBER('Форма 1'!X537),'Форма 1'!$H537*VLOOKUP('Форма 1'!$F537,'Придельники до 2021'!$B$4:$X$28,'Форма 1'!X$8),"")</f>
        <v/>
      </c>
      <c r="H537" s="103" t="str">
        <f>IF(ISNUMBER('Форма 1'!Y537),'Форма 1'!$H537*VLOOKUP('Форма 1'!$F537,'Придельники до 2021'!$B$4:$X$28,'Форма 1'!Y$8),"")</f>
        <v/>
      </c>
      <c r="I537" s="103" t="str">
        <f>IF(ISNUMBER('Форма 1'!Z537),'Форма 1'!$H537*VLOOKUP('Форма 1'!$F537,'Придельники до 2021'!$B$4:$X$28,'Форма 1'!Z$8),"")</f>
        <v/>
      </c>
      <c r="J537" s="103" t="str">
        <f>IF(ISNUMBER('Форма 1'!AA537),'Форма 1'!$H537*VLOOKUP('Форма 1'!$F537,'Придельники до 2021'!$B$4:$X$28,'Форма 1'!AA$8),"")</f>
        <v/>
      </c>
      <c r="K537" s="90">
        <v>4</v>
      </c>
      <c r="L537" s="87">
        <v>8962932</v>
      </c>
      <c r="M537" s="103" t="str">
        <f>IF(ISNUMBER('Форма 1'!AD537),'Форма 1'!$H537*VLOOKUP('Форма 1'!$F537,'Придельники до 2021'!$B$4:$X$28,'Форма 1'!AD$8),"")</f>
        <v/>
      </c>
      <c r="N537" s="103" t="str">
        <f>IF(ISBLANK('Форма 1'!$AE537),"",IF('Форма 1'!$AE537=1,'Форма 1'!$H537*VLOOKUP('Форма 1'!$F537,'Придельники до 2021'!$B$4:$X$28,'Форма 1'!$AE$8,0),IF('Форма 1'!$AE537=2,'Форма 1'!$H537*VLOOKUP('Форма 1'!$F537,'Придельники до 2021'!$B$4:$X$28,13,0),IF('Форма 1'!$AE537=3,'Форма 1'!$H537*VLOOKUP('Форма 1'!$F537,'Придельники до 2021'!$B$4:$X$28,12,0)))))</f>
        <v/>
      </c>
      <c r="O537" s="103" t="str">
        <f>IF(ISNUMBER('Форма 1'!AF537),'Форма 1'!$H537*VLOOKUP('Форма 1'!$F537,'Придельники до 2021'!$B$4:$X$28,'Форма 1'!AF$8),"")</f>
        <v/>
      </c>
      <c r="P537" s="87"/>
      <c r="Q537" s="103" t="str">
        <f>IF(ISNUMBER('Форма 1'!AH537),'Форма 1'!$H537*VLOOKUP('Форма 1'!$F537,'Придельники до 2021'!$B$4:$X$28,'Форма 1'!AH$8),"")</f>
        <v/>
      </c>
      <c r="R537" s="103" t="str">
        <f>IF(ISNUMBER('Форма 1'!AI537),'Форма 1'!$H537*VLOOKUP('Форма 1'!$F537,'Придельники до 2021'!$B$4:$X$28,'Форма 1'!AI$8),"")</f>
        <v/>
      </c>
      <c r="S537" s="103" t="str">
        <f>IF(ISNUMBER('Форма 1'!AJ537),'Форма 1'!$H537*VLOOKUP('Форма 1'!$F537,'Придельники до 2021'!$B$4:$X$28,'Форма 1'!AJ$8),"")</f>
        <v/>
      </c>
      <c r="T537" s="87"/>
    </row>
    <row r="538" spans="1:20">
      <c r="A538" s="188">
        <f t="shared" si="38"/>
        <v>320</v>
      </c>
      <c r="B538" s="189" t="s">
        <v>660</v>
      </c>
      <c r="C538" s="99">
        <f t="shared" ref="C538:C603" si="39">SUM(D538:J538,L538:T538)</f>
        <v>4481466</v>
      </c>
      <c r="D538" s="103" t="str">
        <f>IF(ISNUMBER('Форма 1'!U538),'Форма 1'!$H538*VLOOKUP('Форма 1'!$F538,'Придельники до 2021'!$B$4:$X$28,'Форма 1'!U$8),"")</f>
        <v/>
      </c>
      <c r="E538" s="103" t="str">
        <f>IF(ISNUMBER('Форма 1'!V538),'Форма 1'!$H538*VLOOKUP('Форма 1'!$F538,'Придельники до 2021'!$B$4:$X$28,'Форма 1'!V$8),"")</f>
        <v/>
      </c>
      <c r="F538" s="103" t="str">
        <f>IF(ISNUMBER('Форма 1'!W538),'Форма 1'!$H538*VLOOKUP('Форма 1'!$F538,'Придельники до 2021'!$B$4:$X$28,'Форма 1'!W$8),"")</f>
        <v/>
      </c>
      <c r="G538" s="103" t="str">
        <f>IF(ISNUMBER('Форма 1'!X538),'Форма 1'!$H538*VLOOKUP('Форма 1'!$F538,'Придельники до 2021'!$B$4:$X$28,'Форма 1'!X$8),"")</f>
        <v/>
      </c>
      <c r="H538" s="103" t="str">
        <f>IF(ISNUMBER('Форма 1'!Y538),'Форма 1'!$H538*VLOOKUP('Форма 1'!$F538,'Придельники до 2021'!$B$4:$X$28,'Форма 1'!Y$8),"")</f>
        <v/>
      </c>
      <c r="I538" s="103" t="str">
        <f>IF(ISNUMBER('Форма 1'!Z538),'Форма 1'!$H538*VLOOKUP('Форма 1'!$F538,'Придельники до 2021'!$B$4:$X$28,'Форма 1'!Z$8),"")</f>
        <v/>
      </c>
      <c r="J538" s="103" t="str">
        <f>IF(ISNUMBER('Форма 1'!AA538),'Форма 1'!$H538*VLOOKUP('Форма 1'!$F538,'Придельники до 2021'!$B$4:$X$28,'Форма 1'!AA$8),"")</f>
        <v/>
      </c>
      <c r="K538" s="90">
        <v>2</v>
      </c>
      <c r="L538" s="87">
        <v>4481466</v>
      </c>
      <c r="M538" s="103" t="str">
        <f>IF(ISNUMBER('Форма 1'!AD538),'Форма 1'!$H538*VLOOKUP('Форма 1'!$F538,'Придельники до 2021'!$B$4:$X$28,'Форма 1'!AD$8),"")</f>
        <v/>
      </c>
      <c r="N538" s="103" t="str">
        <f>IF(ISBLANK('Форма 1'!$AE538),"",IF('Форма 1'!$AE538=1,'Форма 1'!$H538*VLOOKUP('Форма 1'!$F538,'Придельники до 2021'!$B$4:$X$28,'Форма 1'!$AE$8,0),IF('Форма 1'!$AE538=2,'Форма 1'!$H538*VLOOKUP('Форма 1'!$F538,'Придельники до 2021'!$B$4:$X$28,13,0),IF('Форма 1'!$AE538=3,'Форма 1'!$H538*VLOOKUP('Форма 1'!$F538,'Придельники до 2021'!$B$4:$X$28,12,0)))))</f>
        <v/>
      </c>
      <c r="O538" s="103" t="str">
        <f>IF(ISNUMBER('Форма 1'!AF538),'Форма 1'!$H538*VLOOKUP('Форма 1'!$F538,'Придельники до 2021'!$B$4:$X$28,'Форма 1'!AF$8),"")</f>
        <v/>
      </c>
      <c r="P538" s="87"/>
      <c r="Q538" s="103" t="str">
        <f>IF(ISNUMBER('Форма 1'!AH538),'Форма 1'!$H538*VLOOKUP('Форма 1'!$F538,'Придельники до 2021'!$B$4:$X$28,'Форма 1'!AH$8),"")</f>
        <v/>
      </c>
      <c r="R538" s="103" t="str">
        <f>IF(ISNUMBER('Форма 1'!AI538),'Форма 1'!$H538*VLOOKUP('Форма 1'!$F538,'Придельники до 2021'!$B$4:$X$28,'Форма 1'!AI$8),"")</f>
        <v/>
      </c>
      <c r="S538" s="103" t="str">
        <f>IF(ISNUMBER('Форма 1'!AJ538),'Форма 1'!$H538*VLOOKUP('Форма 1'!$F538,'Придельники до 2021'!$B$4:$X$28,'Форма 1'!AJ$8),"")</f>
        <v/>
      </c>
      <c r="T538" s="87"/>
    </row>
    <row r="539" spans="1:20">
      <c r="A539" s="188">
        <f t="shared" si="38"/>
        <v>321</v>
      </c>
      <c r="B539" s="189" t="s">
        <v>661</v>
      </c>
      <c r="C539" s="99">
        <f t="shared" si="39"/>
        <v>696227.50400000007</v>
      </c>
      <c r="D539" s="103">
        <f>IF(ISNUMBER('Форма 1'!U539),'Форма 1'!$H539*VLOOKUP('Форма 1'!$F539,'Придельники до 2021'!$B$4:$X$28,'Форма 1'!U$8),"")</f>
        <v>696227.50400000007</v>
      </c>
      <c r="E539" s="103" t="str">
        <f>IF(ISNUMBER('Форма 1'!V539),'Форма 1'!$H539*VLOOKUP('Форма 1'!$F539,'Придельники до 2021'!$B$4:$X$28,'Форма 1'!V$8),"")</f>
        <v/>
      </c>
      <c r="F539" s="103" t="str">
        <f>IF(ISNUMBER('Форма 1'!W539),'Форма 1'!$H539*VLOOKUP('Форма 1'!$F539,'Придельники до 2021'!$B$4:$X$28,'Форма 1'!W$8),"")</f>
        <v/>
      </c>
      <c r="G539" s="103" t="str">
        <f>IF(ISNUMBER('Форма 1'!X539),'Форма 1'!$H539*VLOOKUP('Форма 1'!$F539,'Придельники до 2021'!$B$4:$X$28,'Форма 1'!X$8),"")</f>
        <v/>
      </c>
      <c r="H539" s="103" t="str">
        <f>IF(ISNUMBER('Форма 1'!Y539),'Форма 1'!$H539*VLOOKUP('Форма 1'!$F539,'Придельники до 2021'!$B$4:$X$28,'Форма 1'!Y$8),"")</f>
        <v/>
      </c>
      <c r="I539" s="103" t="str">
        <f>IF(ISNUMBER('Форма 1'!Z539),'Форма 1'!$H539*VLOOKUP('Форма 1'!$F539,'Придельники до 2021'!$B$4:$X$28,'Форма 1'!Z$8),"")</f>
        <v/>
      </c>
      <c r="J539" s="103" t="str">
        <f>IF(ISNUMBER('Форма 1'!AA539),'Форма 1'!$H539*VLOOKUP('Форма 1'!$F539,'Придельники до 2021'!$B$4:$X$28,'Форма 1'!AA$8),"")</f>
        <v/>
      </c>
      <c r="K539" s="90"/>
      <c r="L539" s="87"/>
      <c r="M539" s="103" t="str">
        <f>IF(ISNUMBER('Форма 1'!AD539),'Форма 1'!$H539*VLOOKUP('Форма 1'!$F539,'Придельники до 2021'!$B$4:$X$28,'Форма 1'!AD$8),"")</f>
        <v/>
      </c>
      <c r="N539" s="103" t="str">
        <f>IF(ISBLANK('Форма 1'!$AE539),"",IF('Форма 1'!$AE539=1,'Форма 1'!$H539*VLOOKUP('Форма 1'!$F539,'Придельники до 2021'!$B$4:$X$28,'Форма 1'!$AE$8,0),IF('Форма 1'!$AE539=2,'Форма 1'!$H539*VLOOKUP('Форма 1'!$F539,'Придельники до 2021'!$B$4:$X$28,13,0),IF('Форма 1'!$AE539=3,'Форма 1'!$H539*VLOOKUP('Форма 1'!$F539,'Придельники до 2021'!$B$4:$X$28,12,0)))))</f>
        <v/>
      </c>
      <c r="O539" s="103" t="str">
        <f>IF(ISNUMBER('Форма 1'!AF539),'Форма 1'!$H539*VLOOKUP('Форма 1'!$F539,'Придельники до 2021'!$B$4:$X$28,'Форма 1'!AF$8),"")</f>
        <v/>
      </c>
      <c r="P539" s="87"/>
      <c r="Q539" s="103" t="str">
        <f>IF(ISNUMBER('Форма 1'!AH539),'Форма 1'!$H539*VLOOKUP('Форма 1'!$F539,'Придельники до 2021'!$B$4:$X$28,'Форма 1'!AH$8),"")</f>
        <v/>
      </c>
      <c r="R539" s="103" t="str">
        <f>IF(ISNUMBER('Форма 1'!AI539),'Форма 1'!$H539*VLOOKUP('Форма 1'!$F539,'Придельники до 2021'!$B$4:$X$28,'Форма 1'!AI$8),"")</f>
        <v/>
      </c>
      <c r="S539" s="103" t="str">
        <f>IF(ISNUMBER('Форма 1'!AJ539),'Форма 1'!$H539*VLOOKUP('Форма 1'!$F539,'Придельники до 2021'!$B$4:$X$28,'Форма 1'!AJ$8),"")</f>
        <v/>
      </c>
      <c r="T539" s="87"/>
    </row>
    <row r="540" spans="1:20">
      <c r="A540" s="188">
        <f t="shared" si="38"/>
        <v>322</v>
      </c>
      <c r="B540" s="189" t="s">
        <v>662</v>
      </c>
      <c r="C540" s="99">
        <f t="shared" si="39"/>
        <v>9661903.0920000002</v>
      </c>
      <c r="D540" s="103" t="str">
        <f>IF(ISNUMBER('Форма 1'!U540),'Форма 1'!$H540*VLOOKUP('Форма 1'!$F540,'Придельники до 2021'!$B$4:$X$28,'Форма 1'!U$8),"")</f>
        <v/>
      </c>
      <c r="E540" s="103" t="str">
        <f>IF(ISNUMBER('Форма 1'!V540),'Форма 1'!$H540*VLOOKUP('Форма 1'!$F540,'Придельники до 2021'!$B$4:$X$28,'Форма 1'!V$8),"")</f>
        <v/>
      </c>
      <c r="F540" s="103" t="str">
        <f>IF(ISNUMBER('Форма 1'!W540),'Форма 1'!$H540*VLOOKUP('Форма 1'!$F540,'Придельники до 2021'!$B$4:$X$28,'Форма 1'!W$8),"")</f>
        <v/>
      </c>
      <c r="G540" s="103" t="str">
        <f>IF(ISNUMBER('Форма 1'!X540),'Форма 1'!$H540*VLOOKUP('Форма 1'!$F540,'Придельники до 2021'!$B$4:$X$28,'Форма 1'!X$8),"")</f>
        <v/>
      </c>
      <c r="H540" s="103" t="str">
        <f>IF(ISNUMBER('Форма 1'!Y540),'Форма 1'!$H540*VLOOKUP('Форма 1'!$F540,'Придельники до 2021'!$B$4:$X$28,'Форма 1'!Y$8),"")</f>
        <v/>
      </c>
      <c r="I540" s="103" t="str">
        <f>IF(ISNUMBER('Форма 1'!Z540),'Форма 1'!$H540*VLOOKUP('Форма 1'!$F540,'Придельники до 2021'!$B$4:$X$28,'Форма 1'!Z$8),"")</f>
        <v/>
      </c>
      <c r="J540" s="103" t="str">
        <f>IF(ISNUMBER('Форма 1'!AA540),'Форма 1'!$H540*VLOOKUP('Форма 1'!$F540,'Придельники до 2021'!$B$4:$X$28,'Форма 1'!AA$8),"")</f>
        <v/>
      </c>
      <c r="K540" s="90"/>
      <c r="L540" s="87"/>
      <c r="M540" s="103">
        <f>IF(ISNUMBER('Форма 1'!AD540),'Форма 1'!$H540*VLOOKUP('Форма 1'!$F540,'Придельники до 2021'!$B$4:$X$28,'Форма 1'!AD$8),"")</f>
        <v>9661903.0920000002</v>
      </c>
      <c r="N540" s="103" t="str">
        <f>IF(ISBLANK('Форма 1'!$AE540),"",IF('Форма 1'!$AE540=1,'Форма 1'!$H540*VLOOKUP('Форма 1'!$F540,'Придельники до 2021'!$B$4:$X$28,'Форма 1'!$AE$8,0),IF('Форма 1'!$AE540=2,'Форма 1'!$H540*VLOOKUP('Форма 1'!$F540,'Придельники до 2021'!$B$4:$X$28,13,0),IF('Форма 1'!$AE540=3,'Форма 1'!$H540*VLOOKUP('Форма 1'!$F540,'Придельники до 2021'!$B$4:$X$28,12,0)))))</f>
        <v/>
      </c>
      <c r="O540" s="103" t="str">
        <f>IF(ISNUMBER('Форма 1'!AF540),'Форма 1'!$H540*VLOOKUP('Форма 1'!$F540,'Придельники до 2021'!$B$4:$X$28,'Форма 1'!AF$8),"")</f>
        <v/>
      </c>
      <c r="P540" s="87"/>
      <c r="Q540" s="103" t="str">
        <f>IF(ISNUMBER('Форма 1'!AH540),'Форма 1'!$H540*VLOOKUP('Форма 1'!$F540,'Придельники до 2021'!$B$4:$X$28,'Форма 1'!AH$8),"")</f>
        <v/>
      </c>
      <c r="R540" s="103" t="str">
        <f>IF(ISNUMBER('Форма 1'!AI540),'Форма 1'!$H540*VLOOKUP('Форма 1'!$F540,'Придельники до 2021'!$B$4:$X$28,'Форма 1'!AI$8),"")</f>
        <v/>
      </c>
      <c r="S540" s="103" t="str">
        <f>IF(ISNUMBER('Форма 1'!AJ540),'Форма 1'!$H540*VLOOKUP('Форма 1'!$F540,'Придельники до 2021'!$B$4:$X$28,'Форма 1'!AJ$8),"")</f>
        <v/>
      </c>
      <c r="T540" s="87"/>
    </row>
    <row r="541" spans="1:20">
      <c r="A541" s="188">
        <f t="shared" si="38"/>
        <v>323</v>
      </c>
      <c r="B541" s="189" t="s">
        <v>663</v>
      </c>
      <c r="C541" s="99">
        <f t="shared" si="39"/>
        <v>14529812.011000002</v>
      </c>
      <c r="D541" s="103" t="str">
        <f>IF(ISNUMBER('Форма 1'!U541),'Форма 1'!$H541*VLOOKUP('Форма 1'!$F541,'Придельники до 2021'!$B$4:$X$28,'Форма 1'!U$8),"")</f>
        <v/>
      </c>
      <c r="E541" s="103" t="str">
        <f>IF(ISNUMBER('Форма 1'!V541),'Форма 1'!$H541*VLOOKUP('Форма 1'!$F541,'Придельники до 2021'!$B$4:$X$28,'Форма 1'!V$8),"")</f>
        <v/>
      </c>
      <c r="F541" s="103" t="str">
        <f>IF(ISNUMBER('Форма 1'!W541),'Форма 1'!$H541*VLOOKUP('Форма 1'!$F541,'Придельники до 2021'!$B$4:$X$28,'Форма 1'!W$8),"")</f>
        <v/>
      </c>
      <c r="G541" s="103" t="str">
        <f>IF(ISNUMBER('Форма 1'!X541),'Форма 1'!$H541*VLOOKUP('Форма 1'!$F541,'Придельники до 2021'!$B$4:$X$28,'Форма 1'!X$8),"")</f>
        <v/>
      </c>
      <c r="H541" s="103" t="str">
        <f>IF(ISNUMBER('Форма 1'!Y541),'Форма 1'!$H541*VLOOKUP('Форма 1'!$F541,'Придельники до 2021'!$B$4:$X$28,'Форма 1'!Y$8),"")</f>
        <v/>
      </c>
      <c r="I541" s="103" t="str">
        <f>IF(ISNUMBER('Форма 1'!Z541),'Форма 1'!$H541*VLOOKUP('Форма 1'!$F541,'Придельники до 2021'!$B$4:$X$28,'Форма 1'!Z$8),"")</f>
        <v/>
      </c>
      <c r="J541" s="103" t="str">
        <f>IF(ISNUMBER('Форма 1'!AA541),'Форма 1'!$H541*VLOOKUP('Форма 1'!$F541,'Придельники до 2021'!$B$4:$X$28,'Форма 1'!AA$8),"")</f>
        <v/>
      </c>
      <c r="K541" s="90"/>
      <c r="L541" s="87"/>
      <c r="M541" s="103">
        <f>IF(ISNUMBER('Форма 1'!AD541),'Форма 1'!$H541*VLOOKUP('Форма 1'!$F541,'Придельники до 2021'!$B$4:$X$28,'Форма 1'!AD$8),"")</f>
        <v>14529812.011000002</v>
      </c>
      <c r="N541" s="103" t="str">
        <f>IF(ISBLANK('Форма 1'!$AE541),"",IF('Форма 1'!$AE541=1,'Форма 1'!$H541*VLOOKUP('Форма 1'!$F541,'Придельники до 2021'!$B$4:$X$28,'Форма 1'!$AE$8,0),IF('Форма 1'!$AE541=2,'Форма 1'!$H541*VLOOKUP('Форма 1'!$F541,'Придельники до 2021'!$B$4:$X$28,13,0),IF('Форма 1'!$AE541=3,'Форма 1'!$H541*VLOOKUP('Форма 1'!$F541,'Придельники до 2021'!$B$4:$X$28,12,0)))))</f>
        <v/>
      </c>
      <c r="O541" s="103" t="str">
        <f>IF(ISNUMBER('Форма 1'!AF541),'Форма 1'!$H541*VLOOKUP('Форма 1'!$F541,'Придельники до 2021'!$B$4:$X$28,'Форма 1'!AF$8),"")</f>
        <v/>
      </c>
      <c r="P541" s="87"/>
      <c r="Q541" s="103" t="str">
        <f>IF(ISNUMBER('Форма 1'!AH541),'Форма 1'!$H541*VLOOKUP('Форма 1'!$F541,'Придельники до 2021'!$B$4:$X$28,'Форма 1'!AH$8),"")</f>
        <v/>
      </c>
      <c r="R541" s="103" t="str">
        <f>IF(ISNUMBER('Форма 1'!AI541),'Форма 1'!$H541*VLOOKUP('Форма 1'!$F541,'Придельники до 2021'!$B$4:$X$28,'Форма 1'!AI$8),"")</f>
        <v/>
      </c>
      <c r="S541" s="103" t="str">
        <f>IF(ISNUMBER('Форма 1'!AJ541),'Форма 1'!$H541*VLOOKUP('Форма 1'!$F541,'Придельники до 2021'!$B$4:$X$28,'Форма 1'!AJ$8),"")</f>
        <v/>
      </c>
      <c r="T541" s="87"/>
    </row>
    <row r="542" spans="1:20">
      <c r="A542" s="188">
        <f t="shared" si="38"/>
        <v>324</v>
      </c>
      <c r="B542" s="189" t="s">
        <v>664</v>
      </c>
      <c r="C542" s="99">
        <f t="shared" si="39"/>
        <v>1789450.9780000001</v>
      </c>
      <c r="D542" s="103">
        <f>IF(ISNUMBER('Форма 1'!U542),'Форма 1'!$H542*VLOOKUP('Форма 1'!$F542,'Придельники до 2021'!$B$4:$X$28,'Форма 1'!U$8),"")</f>
        <v>1789450.9780000001</v>
      </c>
      <c r="E542" s="103" t="str">
        <f>IF(ISNUMBER('Форма 1'!V542),'Форма 1'!$H542*VLOOKUP('Форма 1'!$F542,'Придельники до 2021'!$B$4:$X$28,'Форма 1'!V$8),"")</f>
        <v/>
      </c>
      <c r="F542" s="103" t="str">
        <f>IF(ISNUMBER('Форма 1'!W542),'Форма 1'!$H542*VLOOKUP('Форма 1'!$F542,'Придельники до 2021'!$B$4:$X$28,'Форма 1'!W$8),"")</f>
        <v/>
      </c>
      <c r="G542" s="103" t="str">
        <f>IF(ISNUMBER('Форма 1'!X542),'Форма 1'!$H542*VLOOKUP('Форма 1'!$F542,'Придельники до 2021'!$B$4:$X$28,'Форма 1'!X$8),"")</f>
        <v/>
      </c>
      <c r="H542" s="103" t="str">
        <f>IF(ISNUMBER('Форма 1'!Y542),'Форма 1'!$H542*VLOOKUP('Форма 1'!$F542,'Придельники до 2021'!$B$4:$X$28,'Форма 1'!Y$8),"")</f>
        <v/>
      </c>
      <c r="I542" s="103" t="str">
        <f>IF(ISNUMBER('Форма 1'!Z542),'Форма 1'!$H542*VLOOKUP('Форма 1'!$F542,'Придельники до 2021'!$B$4:$X$28,'Форма 1'!Z$8),"")</f>
        <v/>
      </c>
      <c r="J542" s="103" t="str">
        <f>IF(ISNUMBER('Форма 1'!AA542),'Форма 1'!$H542*VLOOKUP('Форма 1'!$F542,'Придельники до 2021'!$B$4:$X$28,'Форма 1'!AA$8),"")</f>
        <v/>
      </c>
      <c r="K542" s="90"/>
      <c r="L542" s="87"/>
      <c r="M542" s="103" t="str">
        <f>IF(ISNUMBER('Форма 1'!AD542),'Форма 1'!$H542*VLOOKUP('Форма 1'!$F542,'Придельники до 2021'!$B$4:$X$28,'Форма 1'!AD$8),"")</f>
        <v/>
      </c>
      <c r="N542" s="103" t="str">
        <f>IF(ISBLANK('Форма 1'!$AE542),"",IF('Форма 1'!$AE542=1,'Форма 1'!$H542*VLOOKUP('Форма 1'!$F542,'Придельники до 2021'!$B$4:$X$28,'Форма 1'!$AE$8,0),IF('Форма 1'!$AE542=2,'Форма 1'!$H542*VLOOKUP('Форма 1'!$F542,'Придельники до 2021'!$B$4:$X$28,13,0),IF('Форма 1'!$AE542=3,'Форма 1'!$H542*VLOOKUP('Форма 1'!$F542,'Придельники до 2021'!$B$4:$X$28,12,0)))))</f>
        <v/>
      </c>
      <c r="O542" s="103" t="str">
        <f>IF(ISNUMBER('Форма 1'!AF542),'Форма 1'!$H542*VLOOKUP('Форма 1'!$F542,'Придельники до 2021'!$B$4:$X$28,'Форма 1'!AF$8),"")</f>
        <v/>
      </c>
      <c r="P542" s="87"/>
      <c r="Q542" s="103" t="str">
        <f>IF(ISNUMBER('Форма 1'!AH542),'Форма 1'!$H542*VLOOKUP('Форма 1'!$F542,'Придельники до 2021'!$B$4:$X$28,'Форма 1'!AH$8),"")</f>
        <v/>
      </c>
      <c r="R542" s="103" t="str">
        <f>IF(ISNUMBER('Форма 1'!AI542),'Форма 1'!$H542*VLOOKUP('Форма 1'!$F542,'Придельники до 2021'!$B$4:$X$28,'Форма 1'!AI$8),"")</f>
        <v/>
      </c>
      <c r="S542" s="103" t="str">
        <f>IF(ISNUMBER('Форма 1'!AJ542),'Форма 1'!$H542*VLOOKUP('Форма 1'!$F542,'Придельники до 2021'!$B$4:$X$28,'Форма 1'!AJ$8),"")</f>
        <v/>
      </c>
      <c r="T542" s="87"/>
    </row>
    <row r="543" spans="1:20">
      <c r="A543" s="188">
        <f t="shared" si="38"/>
        <v>325</v>
      </c>
      <c r="B543" s="189" t="s">
        <v>665</v>
      </c>
      <c r="C543" s="99">
        <f t="shared" si="39"/>
        <v>9149289.4469999988</v>
      </c>
      <c r="D543" s="103" t="str">
        <f>IF(ISNUMBER('Форма 1'!U543),'Форма 1'!$H543*VLOOKUP('Форма 1'!$F543,'Придельники до 2021'!$B$4:$X$28,'Форма 1'!U$8),"")</f>
        <v/>
      </c>
      <c r="E543" s="103" t="str">
        <f>IF(ISNUMBER('Форма 1'!V543),'Форма 1'!$H543*VLOOKUP('Форма 1'!$F543,'Придельники до 2021'!$B$4:$X$28,'Форма 1'!V$8),"")</f>
        <v/>
      </c>
      <c r="F543" s="103" t="str">
        <f>IF(ISNUMBER('Форма 1'!W543),'Форма 1'!$H543*VLOOKUP('Форма 1'!$F543,'Придельники до 2021'!$B$4:$X$28,'Форма 1'!W$8),"")</f>
        <v/>
      </c>
      <c r="G543" s="103" t="str">
        <f>IF(ISNUMBER('Форма 1'!X543),'Форма 1'!$H543*VLOOKUP('Форма 1'!$F543,'Придельники до 2021'!$B$4:$X$28,'Форма 1'!X$8),"")</f>
        <v/>
      </c>
      <c r="H543" s="103" t="str">
        <f>IF(ISNUMBER('Форма 1'!Y543),'Форма 1'!$H543*VLOOKUP('Форма 1'!$F543,'Придельники до 2021'!$B$4:$X$28,'Форма 1'!Y$8),"")</f>
        <v/>
      </c>
      <c r="I543" s="103" t="str">
        <f>IF(ISNUMBER('Форма 1'!Z543),'Форма 1'!$H543*VLOOKUP('Форма 1'!$F543,'Придельники до 2021'!$B$4:$X$28,'Форма 1'!Z$8),"")</f>
        <v/>
      </c>
      <c r="J543" s="103" t="str">
        <f>IF(ISNUMBER('Форма 1'!AA543),'Форма 1'!$H543*VLOOKUP('Форма 1'!$F543,'Придельники до 2021'!$B$4:$X$28,'Форма 1'!AA$8),"")</f>
        <v/>
      </c>
      <c r="K543" s="90"/>
      <c r="L543" s="87"/>
      <c r="M543" s="103">
        <f>IF(ISNUMBER('Форма 1'!AD543),'Форма 1'!$H543*VLOOKUP('Форма 1'!$F543,'Придельники с 2022'!$B$4:$X$28,'Форма 1'!AD$8),"")</f>
        <v>9149289.4469999988</v>
      </c>
      <c r="N543" s="103" t="str">
        <f>IF(ISBLANK('Форма 1'!$AE543),"",IF('Форма 1'!$AE543=1,'Форма 1'!$H543*VLOOKUP('Форма 1'!$F543,'Придельники до 2021'!$B$4:$X$28,'Форма 1'!$AE$8,0),IF('Форма 1'!$AE543=2,'Форма 1'!$H543*VLOOKUP('Форма 1'!$F543,'Придельники до 2021'!$B$4:$X$28,13,0),IF('Форма 1'!$AE543=3,'Форма 1'!$H543*VLOOKUP('Форма 1'!$F543,'Придельники до 2021'!$B$4:$X$28,12,0)))))</f>
        <v/>
      </c>
      <c r="O543" s="103" t="str">
        <f>IF(ISNUMBER('Форма 1'!AF543),'Форма 1'!$H543*VLOOKUP('Форма 1'!$F543,'Придельники до 2021'!$B$4:$X$28,'Форма 1'!AF$8),"")</f>
        <v/>
      </c>
      <c r="P543" s="87"/>
      <c r="Q543" s="103" t="str">
        <f>IF(ISNUMBER('Форма 1'!AH543),'Форма 1'!$H543*VLOOKUP('Форма 1'!$F543,'Придельники до 2021'!$B$4:$X$28,'Форма 1'!AH$8),"")</f>
        <v/>
      </c>
      <c r="R543" s="103" t="str">
        <f>IF(ISNUMBER('Форма 1'!AI543),'Форма 1'!$H543*VLOOKUP('Форма 1'!$F543,'Придельники до 2021'!$B$4:$X$28,'Форма 1'!AI$8),"")</f>
        <v/>
      </c>
      <c r="S543" s="103" t="str">
        <f>IF(ISNUMBER('Форма 1'!AJ543),'Форма 1'!$H543*VLOOKUP('Форма 1'!$F543,'Придельники до 2021'!$B$4:$X$28,'Форма 1'!AJ$8),"")</f>
        <v/>
      </c>
      <c r="T543" s="87"/>
    </row>
    <row r="544" spans="1:20">
      <c r="A544" s="188">
        <f t="shared" si="38"/>
        <v>326</v>
      </c>
      <c r="B544" s="189" t="s">
        <v>666</v>
      </c>
      <c r="C544" s="99">
        <f t="shared" si="39"/>
        <v>1113272.4400000002</v>
      </c>
      <c r="D544" s="103" t="str">
        <f>IF(ISNUMBER('Форма 1'!U544),'Форма 1'!$H544*VLOOKUP('Форма 1'!$F544,'Придельники до 2021'!$B$4:$X$28,'Форма 1'!U$8),"")</f>
        <v/>
      </c>
      <c r="E544" s="103" t="str">
        <f>IF(ISNUMBER('Форма 1'!V544),'Форма 1'!$H544*VLOOKUP('Форма 1'!$F544,'Придельники до 2021'!$B$4:$X$28,'Форма 1'!V$8),"")</f>
        <v/>
      </c>
      <c r="F544" s="103" t="str">
        <f>IF(ISNUMBER('Форма 1'!W544),'Форма 1'!$H544*VLOOKUP('Форма 1'!$F544,'Придельники до 2021'!$B$4:$X$28,'Форма 1'!W$8),"")</f>
        <v/>
      </c>
      <c r="G544" s="103">
        <f>IF(ISNUMBER('Форма 1'!X544),'Форма 1'!$H544*VLOOKUP('Форма 1'!$F544,'Придельники до 2021'!$B$4:$X$28,'Форма 1'!X$8),"")</f>
        <v>1113272.4400000002</v>
      </c>
      <c r="H544" s="103" t="str">
        <f>IF(ISNUMBER('Форма 1'!Y544),'Форма 1'!$H544*VLOOKUP('Форма 1'!$F544,'Придельники до 2021'!$B$4:$X$28,'Форма 1'!Y$8),"")</f>
        <v/>
      </c>
      <c r="I544" s="103" t="str">
        <f>IF(ISNUMBER('Форма 1'!Z544),'Форма 1'!$H544*VLOOKUP('Форма 1'!$F544,'Придельники до 2021'!$B$4:$X$28,'Форма 1'!Z$8),"")</f>
        <v/>
      </c>
      <c r="J544" s="103" t="str">
        <f>IF(ISNUMBER('Форма 1'!AA544),'Форма 1'!$H544*VLOOKUP('Форма 1'!$F544,'Придельники до 2021'!$B$4:$X$28,'Форма 1'!AA$8),"")</f>
        <v/>
      </c>
      <c r="K544" s="90"/>
      <c r="L544" s="87"/>
      <c r="M544" s="103" t="str">
        <f>IF(ISNUMBER('Форма 1'!AD544),'Форма 1'!$H544*VLOOKUP('Форма 1'!$F544,'Придельники до 2021'!$B$4:$X$28,'Форма 1'!AD$8),"")</f>
        <v/>
      </c>
      <c r="N544" s="103" t="str">
        <f>IF(ISBLANK('Форма 1'!$AE544),"",IF('Форма 1'!$AE544=1,'Форма 1'!$H544*VLOOKUP('Форма 1'!$F544,'Придельники до 2021'!$B$4:$X$28,'Форма 1'!$AE$8,0),IF('Форма 1'!$AE544=2,'Форма 1'!$H544*VLOOKUP('Форма 1'!$F544,'Придельники до 2021'!$B$4:$X$28,13,0),IF('Форма 1'!$AE544=3,'Форма 1'!$H544*VLOOKUP('Форма 1'!$F544,'Придельники до 2021'!$B$4:$X$28,12,0)))))</f>
        <v/>
      </c>
      <c r="O544" s="103" t="str">
        <f>IF(ISNUMBER('Форма 1'!AF544),'Форма 1'!$H544*VLOOKUP('Форма 1'!$F544,'Придельники до 2021'!$B$4:$X$28,'Форма 1'!AF$8),"")</f>
        <v/>
      </c>
      <c r="P544" s="87"/>
      <c r="Q544" s="103" t="str">
        <f>IF(ISNUMBER('Форма 1'!AH544),'Форма 1'!$H544*VLOOKUP('Форма 1'!$F544,'Придельники до 2021'!$B$4:$X$28,'Форма 1'!AH$8),"")</f>
        <v/>
      </c>
      <c r="R544" s="103" t="str">
        <f>IF(ISNUMBER('Форма 1'!AI544),'Форма 1'!$H544*VLOOKUP('Форма 1'!$F544,'Придельники до 2021'!$B$4:$X$28,'Форма 1'!AI$8),"")</f>
        <v/>
      </c>
      <c r="S544" s="103" t="str">
        <f>IF(ISNUMBER('Форма 1'!AJ544),'Форма 1'!$H544*VLOOKUP('Форма 1'!$F544,'Придельники до 2021'!$B$4:$X$28,'Форма 1'!AJ$8),"")</f>
        <v/>
      </c>
      <c r="T544" s="87"/>
    </row>
    <row r="545" spans="1:20">
      <c r="A545" s="188">
        <f t="shared" si="38"/>
        <v>327</v>
      </c>
      <c r="B545" s="189" t="s">
        <v>667</v>
      </c>
      <c r="C545" s="99">
        <f t="shared" si="39"/>
        <v>1258908.45</v>
      </c>
      <c r="D545" s="103" t="str">
        <f>IF(ISNUMBER('Форма 1'!U545),'Форма 1'!$H545*VLOOKUP('Форма 1'!$F545,'Придельники до 2021'!$B$4:$X$28,'Форма 1'!U$8),"")</f>
        <v/>
      </c>
      <c r="E545" s="103" t="str">
        <f>IF(ISNUMBER('Форма 1'!V545),'Форма 1'!$H545*VLOOKUP('Форма 1'!$F545,'Придельники до 2021'!$B$4:$X$28,'Форма 1'!V$8),"")</f>
        <v/>
      </c>
      <c r="F545" s="103" t="str">
        <f>IF(ISNUMBER('Форма 1'!W545),'Форма 1'!$H545*VLOOKUP('Форма 1'!$F545,'Придельники до 2021'!$B$4:$X$28,'Форма 1'!W$8),"")</f>
        <v/>
      </c>
      <c r="G545" s="103" t="str">
        <f>IF(ISNUMBER('Форма 1'!X545),'Форма 1'!$H545*VLOOKUP('Форма 1'!$F545,'Придельники до 2021'!$B$4:$X$28,'Форма 1'!X$8),"")</f>
        <v/>
      </c>
      <c r="H545" s="103" t="str">
        <f>IF(ISNUMBER('Форма 1'!Y545),'Форма 1'!$H545*VLOOKUP('Форма 1'!$F545,'Придельники до 2021'!$B$4:$X$28,'Форма 1'!Y$8),"")</f>
        <v/>
      </c>
      <c r="I545" s="103" t="str">
        <f>IF(ISNUMBER('Форма 1'!Z545),'Форма 1'!$H545*VLOOKUP('Форма 1'!$F545,'Придельники до 2021'!$B$4:$X$28,'Форма 1'!Z$8),"")</f>
        <v/>
      </c>
      <c r="J545" s="103" t="str">
        <f>IF(ISNUMBER('Форма 1'!AA545),'Форма 1'!$H545*VLOOKUP('Форма 1'!$F545,'Придельники до 2021'!$B$4:$X$28,'Форма 1'!AA$8),"")</f>
        <v/>
      </c>
      <c r="K545" s="90"/>
      <c r="L545" s="87"/>
      <c r="M545" s="103" t="str">
        <f>IF(ISNUMBER('Форма 1'!AD545),'Форма 1'!$H545*VLOOKUP('Форма 1'!$F545,'Придельники до 2021'!$B$4:$X$28,'Форма 1'!AD$8),"")</f>
        <v/>
      </c>
      <c r="N545" s="103" t="str">
        <f>IF(ISBLANK('Форма 1'!$AE545),"",IF('Форма 1'!$AE545=1,'Форма 1'!$H545*VLOOKUP('Форма 1'!$F545,'Придельники до 2021'!$B$4:$X$28,'Форма 1'!$AE$8,0),IF('Форма 1'!$AE545=2,'Форма 1'!$H545*VLOOKUP('Форма 1'!$F545,'Придельники до 2021'!$B$4:$X$28,13,0),IF('Форма 1'!$AE545=3,'Форма 1'!$H545*VLOOKUP('Форма 1'!$F545,'Придельники до 2021'!$B$4:$X$28,12,0)))))</f>
        <v/>
      </c>
      <c r="O545" s="103" t="str">
        <f>IF(ISNUMBER('Форма 1'!AF545),'Форма 1'!$H545*VLOOKUP('Форма 1'!$F545,'Придельники до 2021'!$B$4:$X$28,'Форма 1'!AF$8),"")</f>
        <v/>
      </c>
      <c r="P545" s="87"/>
      <c r="Q545" s="103" t="str">
        <f>IF(ISNUMBER('Форма 1'!AH545),'Форма 1'!$H545*VLOOKUP('Форма 1'!$F545,'Придельники до 2021'!$B$4:$X$28,'Форма 1'!AH$8),"")</f>
        <v/>
      </c>
      <c r="R545" s="103">
        <f>IF(ISNUMBER('Форма 1'!AI545),'Форма 1'!$H545*VLOOKUP('Форма 1'!$F545,'Придельники до 2021'!$B$4:$X$28,'Форма 1'!AI$8),"")</f>
        <v>1258908.45</v>
      </c>
      <c r="S545" s="103" t="str">
        <f>IF(ISNUMBER('Форма 1'!AJ545),'Форма 1'!$H545*VLOOKUP('Форма 1'!$F545,'Придельники до 2021'!$B$4:$X$28,'Форма 1'!AJ$8),"")</f>
        <v/>
      </c>
      <c r="T545" s="87"/>
    </row>
    <row r="546" spans="1:20">
      <c r="A546" s="188">
        <f t="shared" si="38"/>
        <v>328</v>
      </c>
      <c r="B546" s="189" t="s">
        <v>668</v>
      </c>
      <c r="C546" s="99">
        <f t="shared" si="39"/>
        <v>29195563.994999997</v>
      </c>
      <c r="D546" s="103">
        <f>IF(ISNUMBER('Форма 1'!U546),'Форма 1'!$H546*VLOOKUP('Форма 1'!$F546,'Придельники с 2022'!$B$4:$X$28,'Форма 1'!U$8),"")</f>
        <v>9532841.7599999998</v>
      </c>
      <c r="E546" s="103" t="str">
        <f>IF(ISNUMBER('Форма 1'!V546),'Форма 1'!$H546*VLOOKUP('Форма 1'!$F546,'Придельники до 2021'!$B$4:$X$28,'Форма 1'!V$8),"")</f>
        <v/>
      </c>
      <c r="F546" s="103" t="str">
        <f>IF(ISNUMBER('Форма 1'!W546),'Форма 1'!$H546*VLOOKUP('Форма 1'!$F546,'Придельники до 2021'!$B$4:$X$28,'Форма 1'!W$8),"")</f>
        <v/>
      </c>
      <c r="G546" s="103" t="str">
        <f>IF(ISNUMBER('Форма 1'!X546),'Форма 1'!$H546*VLOOKUP('Форма 1'!$F546,'Придельники до 2021'!$B$4:$X$28,'Форма 1'!X$8),"")</f>
        <v/>
      </c>
      <c r="H546" s="103" t="str">
        <f>IF(ISNUMBER('Форма 1'!Y546),'Форма 1'!$H546*VLOOKUP('Форма 1'!$F546,'Придельники до 2021'!$B$4:$X$28,'Форма 1'!Y$8),"")</f>
        <v/>
      </c>
      <c r="I546" s="103" t="str">
        <f>IF(ISNUMBER('Форма 1'!Z546),'Форма 1'!$H546*VLOOKUP('Форма 1'!$F546,'Придельники до 2021'!$B$4:$X$28,'Форма 1'!Z$8),"")</f>
        <v/>
      </c>
      <c r="J546" s="103" t="str">
        <f>IF(ISNUMBER('Форма 1'!AA546),'Форма 1'!$H546*VLOOKUP('Форма 1'!$F546,'Придельники до 2021'!$B$4:$X$28,'Форма 1'!AA$8),"")</f>
        <v/>
      </c>
      <c r="K546" s="92"/>
      <c r="L546" s="88"/>
      <c r="M546" s="103">
        <f>IF(ISNUMBER('Форма 1'!AD546),'Форма 1'!$H546*VLOOKUP('Форма 1'!$F546,'Придельники с 2022'!$B$4:$X$28,'Форма 1'!AD$8),"")</f>
        <v>19662722.234999999</v>
      </c>
      <c r="N546" s="103" t="str">
        <f>IF(ISBLANK('Форма 1'!$AE546),"",IF('Форма 1'!$AE546=1,'Форма 1'!$H546*VLOOKUP('Форма 1'!$F546,'Придельники до 2021'!$B$4:$X$28,'Форма 1'!$AE$8,0),IF('Форма 1'!$AE546=2,'Форма 1'!$H546*VLOOKUP('Форма 1'!$F546,'Придельники до 2021'!$B$4:$X$28,13,0),IF('Форма 1'!$AE546=3,'Форма 1'!$H546*VLOOKUP('Форма 1'!$F546,'Придельники до 2021'!$B$4:$X$28,12,0)))))</f>
        <v/>
      </c>
      <c r="O546" s="103" t="str">
        <f>IF(ISNUMBER('Форма 1'!AF546),'Форма 1'!$H546*VLOOKUP('Форма 1'!$F546,'Придельники до 2021'!$B$4:$X$28,'Форма 1'!AF$8),"")</f>
        <v/>
      </c>
      <c r="P546" s="88"/>
      <c r="Q546" s="103" t="str">
        <f>IF(ISNUMBER('Форма 1'!AH546),'Форма 1'!$H546*VLOOKUP('Форма 1'!$F546,'Придельники до 2021'!$B$4:$X$28,'Форма 1'!AH$8),"")</f>
        <v/>
      </c>
      <c r="R546" s="103" t="str">
        <f>IF(ISNUMBER('Форма 1'!AI546),'Форма 1'!$H546*VLOOKUP('Форма 1'!$F546,'Придельники до 2021'!$B$4:$X$28,'Форма 1'!AI$8),"")</f>
        <v/>
      </c>
      <c r="S546" s="103" t="str">
        <f>IF(ISNUMBER('Форма 1'!AJ546),'Форма 1'!$H546*VLOOKUP('Форма 1'!$F546,'Придельники до 2021'!$B$4:$X$28,'Форма 1'!AJ$8),"")</f>
        <v/>
      </c>
      <c r="T546" s="87"/>
    </row>
    <row r="547" spans="1:20">
      <c r="A547" s="188">
        <f t="shared" si="38"/>
        <v>329</v>
      </c>
      <c r="B547" s="189" t="s">
        <v>670</v>
      </c>
      <c r="C547" s="99">
        <f t="shared" si="39"/>
        <v>7962819.2280000001</v>
      </c>
      <c r="D547" s="103" t="str">
        <f>IF(ISNUMBER('Форма 1'!U547),'Форма 1'!$H547*VLOOKUP('Форма 1'!$F547,'Придельники до 2021'!$B$4:$X$28,'Форма 1'!U$8),"")</f>
        <v/>
      </c>
      <c r="E547" s="103" t="str">
        <f>IF(ISNUMBER('Форма 1'!V547),'Форма 1'!$H547*VLOOKUP('Форма 1'!$F547,'Придельники до 2021'!$B$4:$X$28,'Форма 1'!V$8),"")</f>
        <v/>
      </c>
      <c r="F547" s="103" t="str">
        <f>IF(ISNUMBER('Форма 1'!W547),'Форма 1'!$H547*VLOOKUP('Форма 1'!$F547,'Придельники до 2021'!$B$4:$X$28,'Форма 1'!W$8),"")</f>
        <v/>
      </c>
      <c r="G547" s="103" t="str">
        <f>IF(ISNUMBER('Форма 1'!X547),'Форма 1'!$H547*VLOOKUP('Форма 1'!$F547,'Придельники до 2021'!$B$4:$X$28,'Форма 1'!X$8),"")</f>
        <v/>
      </c>
      <c r="H547" s="103" t="str">
        <f>IF(ISNUMBER('Форма 1'!Y547),'Форма 1'!$H547*VLOOKUP('Форма 1'!$F547,'Придельники до 2021'!$B$4:$X$28,'Форма 1'!Y$8),"")</f>
        <v/>
      </c>
      <c r="I547" s="103" t="str">
        <f>IF(ISNUMBER('Форма 1'!Z547),'Форма 1'!$H547*VLOOKUP('Форма 1'!$F547,'Придельники до 2021'!$B$4:$X$28,'Форма 1'!Z$8),"")</f>
        <v/>
      </c>
      <c r="J547" s="103" t="str">
        <f>IF(ISNUMBER('Форма 1'!AA547),'Форма 1'!$H547*VLOOKUP('Форма 1'!$F547,'Придельники до 2021'!$B$4:$X$28,'Форма 1'!AA$8),"")</f>
        <v/>
      </c>
      <c r="K547" s="90"/>
      <c r="L547" s="87"/>
      <c r="M547" s="103">
        <f>IF(ISNUMBER('Форма 1'!AD547),'Форма 1'!$H547*VLOOKUP('Форма 1'!$F547,'Придельники до 2021'!$B$4:$X$28,'Форма 1'!AD$8),"")</f>
        <v>7962819.2280000001</v>
      </c>
      <c r="N547" s="103" t="str">
        <f>IF(ISBLANK('Форма 1'!$AE547),"",IF('Форма 1'!$AE547=1,'Форма 1'!$H547*VLOOKUP('Форма 1'!$F547,'Придельники до 2021'!$B$4:$X$28,'Форма 1'!$AE$8,0),IF('Форма 1'!$AE547=2,'Форма 1'!$H547*VLOOKUP('Форма 1'!$F547,'Придельники до 2021'!$B$4:$X$28,13,0),IF('Форма 1'!$AE547=3,'Форма 1'!$H547*VLOOKUP('Форма 1'!$F547,'Придельники до 2021'!$B$4:$X$28,12,0)))))</f>
        <v/>
      </c>
      <c r="O547" s="103" t="str">
        <f>IF(ISNUMBER('Форма 1'!AF547),'Форма 1'!$H547*VLOOKUP('Форма 1'!$F547,'Придельники до 2021'!$B$4:$X$28,'Форма 1'!AF$8),"")</f>
        <v/>
      </c>
      <c r="P547" s="87"/>
      <c r="Q547" s="103" t="str">
        <f>IF(ISNUMBER('Форма 1'!AH547),'Форма 1'!$H547*VLOOKUP('Форма 1'!$F547,'Придельники до 2021'!$B$4:$X$28,'Форма 1'!AH$8),"")</f>
        <v/>
      </c>
      <c r="R547" s="103" t="str">
        <f>IF(ISNUMBER('Форма 1'!AI547),'Форма 1'!$H547*VLOOKUP('Форма 1'!$F547,'Придельники до 2021'!$B$4:$X$28,'Форма 1'!AI$8),"")</f>
        <v/>
      </c>
      <c r="S547" s="103" t="str">
        <f>IF(ISNUMBER('Форма 1'!AJ547),'Форма 1'!$H547*VLOOKUP('Форма 1'!$F547,'Придельники до 2021'!$B$4:$X$28,'Форма 1'!AJ$8),"")</f>
        <v/>
      </c>
      <c r="T547" s="87"/>
    </row>
    <row r="548" spans="1:20">
      <c r="A548" s="188">
        <f t="shared" si="38"/>
        <v>330</v>
      </c>
      <c r="B548" s="189" t="s">
        <v>671</v>
      </c>
      <c r="C548" s="99">
        <f t="shared" si="39"/>
        <v>810591.35499999998</v>
      </c>
      <c r="D548" s="103" t="str">
        <f>IF(ISNUMBER('Форма 1'!U548),'Форма 1'!$H548*VLOOKUP('Форма 1'!$F548,'Придельники до 2021'!$B$4:$X$28,'Форма 1'!U$8),"")</f>
        <v/>
      </c>
      <c r="E548" s="103" t="str">
        <f>IF(ISNUMBER('Форма 1'!V548),'Форма 1'!$H548*VLOOKUP('Форма 1'!$F548,'Придельники до 2021'!$B$4:$X$28,'Форма 1'!V$8),"")</f>
        <v/>
      </c>
      <c r="F548" s="103" t="str">
        <f>IF(ISNUMBER('Форма 1'!W548),'Форма 1'!$H548*VLOOKUP('Форма 1'!$F548,'Придельники до 2021'!$B$4:$X$28,'Форма 1'!W$8),"")</f>
        <v/>
      </c>
      <c r="G548" s="103">
        <f>IF(ISNUMBER('Форма 1'!X548),'Форма 1'!$H548*VLOOKUP('Форма 1'!$F548,'Придельники до 2021'!$B$4:$X$28,'Форма 1'!X$8),"")</f>
        <v>810591.35499999998</v>
      </c>
      <c r="H548" s="103" t="str">
        <f>IF(ISNUMBER('Форма 1'!Y548),'Форма 1'!$H548*VLOOKUP('Форма 1'!$F548,'Придельники до 2021'!$B$4:$X$28,'Форма 1'!Y$8),"")</f>
        <v/>
      </c>
      <c r="I548" s="103" t="str">
        <f>IF(ISNUMBER('Форма 1'!Z548),'Форма 1'!$H548*VLOOKUP('Форма 1'!$F548,'Придельники до 2021'!$B$4:$X$28,'Форма 1'!Z$8),"")</f>
        <v/>
      </c>
      <c r="J548" s="103" t="str">
        <f>IF(ISNUMBER('Форма 1'!AA548),'Форма 1'!$H548*VLOOKUP('Форма 1'!$F548,'Придельники до 2021'!$B$4:$X$28,'Форма 1'!AA$8),"")</f>
        <v/>
      </c>
      <c r="K548" s="90"/>
      <c r="L548" s="87"/>
      <c r="M548" s="103" t="str">
        <f>IF(ISNUMBER('Форма 1'!AD548),'Форма 1'!$H548*VLOOKUP('Форма 1'!$F548,'Придельники до 2021'!$B$4:$X$28,'Форма 1'!AD$8),"")</f>
        <v/>
      </c>
      <c r="N548" s="103" t="str">
        <f>IF(ISBLANK('Форма 1'!$AE548),"",IF('Форма 1'!$AE548=1,'Форма 1'!$H548*VLOOKUP('Форма 1'!$F548,'Придельники до 2021'!$B$4:$X$28,'Форма 1'!$AE$8,0),IF('Форма 1'!$AE548=2,'Форма 1'!$H548*VLOOKUP('Форма 1'!$F548,'Придельники до 2021'!$B$4:$X$28,13,0),IF('Форма 1'!$AE548=3,'Форма 1'!$H548*VLOOKUP('Форма 1'!$F548,'Придельники до 2021'!$B$4:$X$28,12,0)))))</f>
        <v/>
      </c>
      <c r="O548" s="103" t="str">
        <f>IF(ISNUMBER('Форма 1'!AF548),'Форма 1'!$H548*VLOOKUP('Форма 1'!$F548,'Придельники до 2021'!$B$4:$X$28,'Форма 1'!AF$8),"")</f>
        <v/>
      </c>
      <c r="P548" s="87"/>
      <c r="Q548" s="103" t="str">
        <f>IF(ISNUMBER('Форма 1'!AH548),'Форма 1'!$H548*VLOOKUP('Форма 1'!$F548,'Придельники до 2021'!$B$4:$X$28,'Форма 1'!AH$8),"")</f>
        <v/>
      </c>
      <c r="R548" s="103" t="str">
        <f>IF(ISNUMBER('Форма 1'!AI548),'Форма 1'!$H548*VLOOKUP('Форма 1'!$F548,'Придельники до 2021'!$B$4:$X$28,'Форма 1'!AI$8),"")</f>
        <v/>
      </c>
      <c r="S548" s="103" t="str">
        <f>IF(ISNUMBER('Форма 1'!AJ548),'Форма 1'!$H548*VLOOKUP('Форма 1'!$F548,'Придельники до 2021'!$B$4:$X$28,'Форма 1'!AJ$8),"")</f>
        <v/>
      </c>
      <c r="T548" s="87"/>
    </row>
    <row r="549" spans="1:20">
      <c r="A549" s="188">
        <f t="shared" si="38"/>
        <v>331</v>
      </c>
      <c r="B549" s="189" t="s">
        <v>672</v>
      </c>
      <c r="C549" s="99">
        <f t="shared" si="39"/>
        <v>20829624.425999999</v>
      </c>
      <c r="D549" s="103" t="str">
        <f>IF(ISNUMBER('Форма 1'!U549),'Форма 1'!$H549*VLOOKUP('Форма 1'!$F549,'Придельники до 2021'!$B$4:$X$28,'Форма 1'!U$8),"")</f>
        <v/>
      </c>
      <c r="E549" s="103" t="str">
        <f>IF(ISNUMBER('Форма 1'!V549),'Форма 1'!$H549*VLOOKUP('Форма 1'!$F549,'Придельники до 2021'!$B$4:$X$28,'Форма 1'!V$8),"")</f>
        <v/>
      </c>
      <c r="F549" s="103" t="str">
        <f>IF(ISNUMBER('Форма 1'!W549),'Форма 1'!$H549*VLOOKUP('Форма 1'!$F549,'Придельники до 2021'!$B$4:$X$28,'Форма 1'!W$8),"")</f>
        <v/>
      </c>
      <c r="G549" s="103" t="str">
        <f>IF(ISNUMBER('Форма 1'!X549),'Форма 1'!$H549*VLOOKUP('Форма 1'!$F549,'Придельники до 2021'!$B$4:$X$28,'Форма 1'!X$8),"")</f>
        <v/>
      </c>
      <c r="H549" s="103" t="str">
        <f>IF(ISNUMBER('Форма 1'!Y549),'Форма 1'!$H549*VLOOKUP('Форма 1'!$F549,'Придельники до 2021'!$B$4:$X$28,'Форма 1'!Y$8),"")</f>
        <v/>
      </c>
      <c r="I549" s="103" t="str">
        <f>IF(ISNUMBER('Форма 1'!Z549),'Форма 1'!$H549*VLOOKUP('Форма 1'!$F549,'Придельники до 2021'!$B$4:$X$28,'Форма 1'!Z$8),"")</f>
        <v/>
      </c>
      <c r="J549" s="103" t="str">
        <f>IF(ISNUMBER('Форма 1'!AA549),'Форма 1'!$H549*VLOOKUP('Форма 1'!$F549,'Придельники до 2021'!$B$4:$X$28,'Форма 1'!AA$8),"")</f>
        <v/>
      </c>
      <c r="K549" s="90"/>
      <c r="L549" s="87"/>
      <c r="M549" s="103">
        <f>IF(ISNUMBER('Форма 1'!AD549),'Форма 1'!$H549*VLOOKUP('Форма 1'!$F549,'Придельники до 2021'!$B$4:$X$28,'Форма 1'!AD$8),"")</f>
        <v>20829624.425999999</v>
      </c>
      <c r="N549" s="103" t="str">
        <f>IF(ISBLANK('Форма 1'!$AE549),"",IF('Форма 1'!$AE549=1,'Форма 1'!$H549*VLOOKUP('Форма 1'!$F549,'Придельники до 2021'!$B$4:$X$28,'Форма 1'!$AE$8,0),IF('Форма 1'!$AE549=2,'Форма 1'!$H549*VLOOKUP('Форма 1'!$F549,'Придельники до 2021'!$B$4:$X$28,13,0),IF('Форма 1'!$AE549=3,'Форма 1'!$H549*VLOOKUP('Форма 1'!$F549,'Придельники до 2021'!$B$4:$X$28,12,0)))))</f>
        <v/>
      </c>
      <c r="O549" s="103" t="str">
        <f>IF(ISNUMBER('Форма 1'!AF549),'Форма 1'!$H549*VLOOKUP('Форма 1'!$F549,'Придельники до 2021'!$B$4:$X$28,'Форма 1'!AF$8),"")</f>
        <v/>
      </c>
      <c r="P549" s="87"/>
      <c r="Q549" s="103" t="str">
        <f>IF(ISNUMBER('Форма 1'!AH549),'Форма 1'!$H549*VLOOKUP('Форма 1'!$F549,'Придельники до 2021'!$B$4:$X$28,'Форма 1'!AH$8),"")</f>
        <v/>
      </c>
      <c r="R549" s="103" t="str">
        <f>IF(ISNUMBER('Форма 1'!AI549),'Форма 1'!$H549*VLOOKUP('Форма 1'!$F549,'Придельники до 2021'!$B$4:$X$28,'Форма 1'!AI$8),"")</f>
        <v/>
      </c>
      <c r="S549" s="103" t="str">
        <f>IF(ISNUMBER('Форма 1'!AJ549),'Форма 1'!$H549*VLOOKUP('Форма 1'!$F549,'Придельники до 2021'!$B$4:$X$28,'Форма 1'!AJ$8),"")</f>
        <v/>
      </c>
      <c r="T549" s="87"/>
    </row>
    <row r="550" spans="1:20">
      <c r="A550" s="188">
        <f t="shared" si="38"/>
        <v>332</v>
      </c>
      <c r="B550" s="189" t="s">
        <v>674</v>
      </c>
      <c r="C550" s="99">
        <f>SUM(D550:J550,L550:T550)</f>
        <v>2827185.466</v>
      </c>
      <c r="D550" s="103">
        <f>IF(ISNUMBER('Форма 1'!U550),'Форма 1'!$H550*VLOOKUP('Форма 1'!$F550,'Придельники до 2021'!$B$4:$X$28,'Форма 1'!U$8),"")</f>
        <v>2827185.466</v>
      </c>
      <c r="E550" s="103" t="str">
        <f>IF(ISNUMBER('Форма 1'!V550),'Форма 1'!$H550*VLOOKUP('Форма 1'!$F550,'Придельники до 2021'!$B$4:$X$28,'Форма 1'!V$8),"")</f>
        <v/>
      </c>
      <c r="F550" s="103" t="str">
        <f>IF(ISNUMBER('Форма 1'!W550),'Форма 1'!$H550*VLOOKUP('Форма 1'!$F550,'Придельники до 2021'!$B$4:$X$28,'Форма 1'!W$8),"")</f>
        <v/>
      </c>
      <c r="G550" s="103" t="str">
        <f>IF(ISNUMBER('Форма 1'!X550),'Форма 1'!$H550*VLOOKUP('Форма 1'!$F550,'Придельники до 2021'!$B$4:$X$28,'Форма 1'!X$8),"")</f>
        <v/>
      </c>
      <c r="H550" s="103" t="str">
        <f>IF(ISNUMBER('Форма 1'!Y550),'Форма 1'!$H550*VLOOKUP('Форма 1'!$F550,'Придельники до 2021'!$B$4:$X$28,'Форма 1'!Y$8),"")</f>
        <v/>
      </c>
      <c r="I550" s="103" t="str">
        <f>IF(ISNUMBER('Форма 1'!Z550),'Форма 1'!$H550*VLOOKUP('Форма 1'!$F550,'Придельники до 2021'!$B$4:$X$28,'Форма 1'!Z$8),"")</f>
        <v/>
      </c>
      <c r="J550" s="103" t="str">
        <f>IF(ISNUMBER('Форма 1'!AA550),'Форма 1'!$H550*VLOOKUP('Форма 1'!$F550,'Придельники до 2021'!$B$4:$X$28,'Форма 1'!AA$8),"")</f>
        <v/>
      </c>
      <c r="K550" s="90"/>
      <c r="L550" s="87"/>
      <c r="M550" s="103" t="str">
        <f>IF(ISNUMBER('Форма 1'!AD550),'Форма 1'!$H550*VLOOKUP('Форма 1'!$F550,'Придельники до 2021'!$B$4:$X$28,'Форма 1'!AD$8),"")</f>
        <v/>
      </c>
      <c r="N550" s="103" t="str">
        <f>IF(ISBLANK('Форма 1'!$AE550),"",IF('Форма 1'!$AE550=1,'Форма 1'!$H550*VLOOKUP('Форма 1'!$F550,'Придельники до 2021'!$B$4:$X$28,'Форма 1'!$AE$8,0),IF('Форма 1'!$AE550=2,'Форма 1'!$H550*VLOOKUP('Форма 1'!$F550,'Придельники до 2021'!$B$4:$X$28,13,0),IF('Форма 1'!$AE550=3,'Форма 1'!$H550*VLOOKUP('Форма 1'!$F550,'Придельники до 2021'!$B$4:$X$28,12,0)))))</f>
        <v/>
      </c>
      <c r="O550" s="103" t="str">
        <f>IF(ISNUMBER('Форма 1'!AF550),'Форма 1'!$H550*VLOOKUP('Форма 1'!$F550,'Придельники до 2021'!$B$4:$X$28,'Форма 1'!AF$8),"")</f>
        <v/>
      </c>
      <c r="P550" s="87"/>
      <c r="Q550" s="103" t="str">
        <f>IF(ISNUMBER('Форма 1'!AH550),'Форма 1'!$H550*VLOOKUP('Форма 1'!$F550,'Придельники до 2021'!$B$4:$X$28,'Форма 1'!AH$8),"")</f>
        <v/>
      </c>
      <c r="R550" s="103" t="str">
        <f>IF(ISNUMBER('Форма 1'!AI550),'Форма 1'!$H550*VLOOKUP('Форма 1'!$F550,'Придельники до 2021'!$B$4:$X$28,'Форма 1'!AI$8),"")</f>
        <v/>
      </c>
      <c r="S550" s="103" t="str">
        <f>IF(ISNUMBER('Форма 1'!AJ550),'Форма 1'!$H550*VLOOKUP('Форма 1'!$F550,'Придельники до 2021'!$B$4:$X$28,'Форма 1'!AJ$8),"")</f>
        <v/>
      </c>
      <c r="T550" s="87"/>
    </row>
    <row r="551" spans="1:20">
      <c r="A551" s="188">
        <f t="shared" si="38"/>
        <v>333</v>
      </c>
      <c r="B551" s="194" t="s">
        <v>5147</v>
      </c>
      <c r="C551" s="99">
        <f>SUM(D551:J551,L551:T551)</f>
        <v>10878684.156000001</v>
      </c>
      <c r="D551" s="103" t="str">
        <f>IF(ISNUMBER('Форма 1'!U551),'Форма 1'!$H551*VLOOKUP('Форма 1'!$F551,'Придельники до 2021'!$B$4:$X$28,'Форма 1'!U$8),"")</f>
        <v/>
      </c>
      <c r="E551" s="103" t="str">
        <f>IF(ISNUMBER('Форма 1'!V551),'Форма 1'!$H551*VLOOKUP('Форма 1'!$F551,'Придельники до 2021'!$B$4:$X$28,'Форма 1'!V$8),"")</f>
        <v/>
      </c>
      <c r="F551" s="103" t="str">
        <f>IF(ISNUMBER('Форма 1'!W551),'Форма 1'!$H551*VLOOKUP('Форма 1'!$F551,'Придельники до 2021'!$B$4:$X$28,'Форма 1'!W$8),"")</f>
        <v/>
      </c>
      <c r="G551" s="103" t="str">
        <f>IF(ISNUMBER('Форма 1'!X551),'Форма 1'!$H551*VLOOKUP('Форма 1'!$F551,'Придельники до 2021'!$B$4:$X$28,'Форма 1'!X$8),"")</f>
        <v/>
      </c>
      <c r="H551" s="103" t="str">
        <f>IF(ISNUMBER('Форма 1'!Y551),'Форма 1'!$H551*VLOOKUP('Форма 1'!$F551,'Придельники до 2021'!$B$4:$X$28,'Форма 1'!Y$8),"")</f>
        <v/>
      </c>
      <c r="I551" s="103" t="str">
        <f>IF(ISNUMBER('Форма 1'!Z551),'Форма 1'!$H551*VLOOKUP('Форма 1'!$F551,'Придельники до 2021'!$B$4:$X$28,'Форма 1'!Z$8),"")</f>
        <v/>
      </c>
      <c r="J551" s="103" t="str">
        <f>IF(ISNUMBER('Форма 1'!AA551),'Форма 1'!$H551*VLOOKUP('Форма 1'!$F551,'Придельники до 2021'!$B$4:$X$28,'Форма 1'!AA$8),"")</f>
        <v/>
      </c>
      <c r="K551" s="90"/>
      <c r="L551" s="87"/>
      <c r="M551" s="103">
        <f>IF(ISNUMBER('Форма 1'!AD551),'Форма 1'!$H551*VLOOKUP('Форма 1'!$F551,'Придельники до 2021'!$B$4:$X$28,'Форма 1'!AD$8),"")</f>
        <v>10878684.156000001</v>
      </c>
      <c r="N551" s="103" t="str">
        <f>IF(ISBLANK('Форма 1'!$AE551),"",IF('Форма 1'!$AE551=1,'Форма 1'!$H551*VLOOKUP('Форма 1'!$F551,'Придельники до 2021'!$B$4:$X$28,'Форма 1'!$AE$8,0),IF('Форма 1'!$AE551=2,'Форма 1'!$H551*VLOOKUP('Форма 1'!$F551,'Придельники до 2021'!$B$4:$X$28,13,0),IF('Форма 1'!$AE551=3,'Форма 1'!$H551*VLOOKUP('Форма 1'!$F551,'Придельники до 2021'!$B$4:$X$28,12,0)))))</f>
        <v/>
      </c>
      <c r="O551" s="103" t="str">
        <f>IF(ISNUMBER('Форма 1'!AF551),'Форма 1'!$H551*VLOOKUP('Форма 1'!$F551,'Придельники до 2021'!$B$4:$X$28,'Форма 1'!AF$8),"")</f>
        <v/>
      </c>
      <c r="P551" s="87"/>
      <c r="Q551" s="103" t="str">
        <f>IF(ISNUMBER('Форма 1'!AH551),'Форма 1'!$H551*VLOOKUP('Форма 1'!$F551,'Придельники до 2021'!$B$4:$X$28,'Форма 1'!AH$8),"")</f>
        <v/>
      </c>
      <c r="R551" s="103" t="str">
        <f>IF(ISNUMBER('Форма 1'!AI551),'Форма 1'!$H551*VLOOKUP('Форма 1'!$F551,'Придельники до 2021'!$B$4:$X$28,'Форма 1'!AI$8),"")</f>
        <v/>
      </c>
      <c r="S551" s="103" t="str">
        <f>IF(ISNUMBER('Форма 1'!AJ551),'Форма 1'!$H551*VLOOKUP('Форма 1'!$F551,'Придельники до 2021'!$B$4:$X$28,'Форма 1'!AJ$8),"")</f>
        <v/>
      </c>
      <c r="T551" s="87"/>
    </row>
    <row r="552" spans="1:20">
      <c r="A552" s="188">
        <f t="shared" si="38"/>
        <v>334</v>
      </c>
      <c r="B552" s="189" t="s">
        <v>675</v>
      </c>
      <c r="C552" s="99">
        <f t="shared" si="39"/>
        <v>6020172.4500000002</v>
      </c>
      <c r="D552" s="103" t="str">
        <f>IF(ISNUMBER('Форма 1'!U552),'Форма 1'!$H552*VLOOKUP('Форма 1'!$F552,'Придельники до 2021'!$B$4:$X$28,'Форма 1'!U$8),"")</f>
        <v/>
      </c>
      <c r="E552" s="103" t="str">
        <f>IF(ISNUMBER('Форма 1'!V552),'Форма 1'!$H552*VLOOKUP('Форма 1'!$F552,'Придельники до 2021'!$B$4:$X$28,'Форма 1'!V$8),"")</f>
        <v/>
      </c>
      <c r="F552" s="103" t="str">
        <f>IF(ISNUMBER('Форма 1'!W552),'Форма 1'!$H552*VLOOKUP('Форма 1'!$F552,'Придельники до 2021'!$B$4:$X$28,'Форма 1'!W$8),"")</f>
        <v/>
      </c>
      <c r="G552" s="103" t="str">
        <f>IF(ISNUMBER('Форма 1'!X552),'Форма 1'!$H552*VLOOKUP('Форма 1'!$F552,'Придельники до 2021'!$B$4:$X$28,'Форма 1'!X$8),"")</f>
        <v/>
      </c>
      <c r="H552" s="103" t="str">
        <f>IF(ISNUMBER('Форма 1'!Y552),'Форма 1'!$H552*VLOOKUP('Форма 1'!$F552,'Придельники до 2021'!$B$4:$X$28,'Форма 1'!Y$8),"")</f>
        <v/>
      </c>
      <c r="I552" s="103" t="str">
        <f>IF(ISNUMBER('Форма 1'!Z552),'Форма 1'!$H552*VLOOKUP('Форма 1'!$F552,'Придельники до 2021'!$B$4:$X$28,'Форма 1'!Z$8),"")</f>
        <v/>
      </c>
      <c r="J552" s="103" t="str">
        <f>IF(ISNUMBER('Форма 1'!AA552),'Форма 1'!$H552*VLOOKUP('Форма 1'!$F552,'Придельники до 2021'!$B$4:$X$28,'Форма 1'!AA$8),"")</f>
        <v/>
      </c>
      <c r="K552" s="90"/>
      <c r="L552" s="87"/>
      <c r="M552" s="103">
        <f>IF(ISNUMBER('Форма 1'!AD552),'Форма 1'!$H552*VLOOKUP('Форма 1'!$F552,'Придельники до 2021'!$B$4:$X$28,'Форма 1'!AD$8),"")</f>
        <v>6020172.4500000002</v>
      </c>
      <c r="N552" s="103" t="str">
        <f>IF(ISBLANK('Форма 1'!$AE552),"",IF('Форма 1'!$AE552=1,'Форма 1'!$H552*VLOOKUP('Форма 1'!$F552,'Придельники до 2021'!$B$4:$X$28,'Форма 1'!$AE$8,0),IF('Форма 1'!$AE552=2,'Форма 1'!$H552*VLOOKUP('Форма 1'!$F552,'Придельники до 2021'!$B$4:$X$28,13,0),IF('Форма 1'!$AE552=3,'Форма 1'!$H552*VLOOKUP('Форма 1'!$F552,'Придельники до 2021'!$B$4:$X$28,12,0)))))</f>
        <v/>
      </c>
      <c r="O552" s="103" t="str">
        <f>IF(ISNUMBER('Форма 1'!AF552),'Форма 1'!$H552*VLOOKUP('Форма 1'!$F552,'Придельники до 2021'!$B$4:$X$28,'Форма 1'!AF$8),"")</f>
        <v/>
      </c>
      <c r="P552" s="87"/>
      <c r="Q552" s="103" t="str">
        <f>IF(ISNUMBER('Форма 1'!AH552),'Форма 1'!$H552*VLOOKUP('Форма 1'!$F552,'Придельники до 2021'!$B$4:$X$28,'Форма 1'!AH$8),"")</f>
        <v/>
      </c>
      <c r="R552" s="103" t="str">
        <f>IF(ISNUMBER('Форма 1'!AI552),'Форма 1'!$H552*VLOOKUP('Форма 1'!$F552,'Придельники до 2021'!$B$4:$X$28,'Форма 1'!AI$8),"")</f>
        <v/>
      </c>
      <c r="S552" s="103" t="str">
        <f>IF(ISNUMBER('Форма 1'!AJ552),'Форма 1'!$H552*VLOOKUP('Форма 1'!$F552,'Придельники до 2021'!$B$4:$X$28,'Форма 1'!AJ$8),"")</f>
        <v/>
      </c>
      <c r="T552" s="87"/>
    </row>
    <row r="553" spans="1:20">
      <c r="A553" s="188">
        <f t="shared" si="38"/>
        <v>335</v>
      </c>
      <c r="B553" s="189" t="s">
        <v>676</v>
      </c>
      <c r="C553" s="99">
        <f t="shared" si="39"/>
        <v>20371597.778000001</v>
      </c>
      <c r="D553" s="103">
        <f>IF(ISNUMBER('Форма 1'!U553),'Форма 1'!$H553*VLOOKUP('Форма 1'!$F553,'Придельники с 2022'!$B$4:$X$28,'Форма 1'!U$8),"")</f>
        <v>1431141.3480000002</v>
      </c>
      <c r="E553" s="103" t="str">
        <f>IF(ISNUMBER('Форма 1'!V553),'Форма 1'!$H553*VLOOKUP('Форма 1'!$F553,'Придельники до 2021'!$B$4:$X$28,'Форма 1'!V$8),"")</f>
        <v/>
      </c>
      <c r="F553" s="103" t="str">
        <f>IF(ISNUMBER('Форма 1'!W553),'Форма 1'!$H553*VLOOKUP('Форма 1'!$F553,'Придельники до 2021'!$B$4:$X$28,'Форма 1'!W$8),"")</f>
        <v/>
      </c>
      <c r="G553" s="103" t="str">
        <f>IF(ISNUMBER('Форма 1'!X553),'Форма 1'!$H553*VLOOKUP('Форма 1'!$F553,'Придельники до 2021'!$B$4:$X$28,'Форма 1'!X$8),"")</f>
        <v/>
      </c>
      <c r="H553" s="103" t="str">
        <f>IF(ISNUMBER('Форма 1'!Y553),'Форма 1'!$H553*VLOOKUP('Форма 1'!$F553,'Придельники до 2021'!$B$4:$X$28,'Форма 1'!Y$8),"")</f>
        <v/>
      </c>
      <c r="I553" s="103" t="str">
        <f>IF(ISNUMBER('Форма 1'!Z553),'Форма 1'!$H553*VLOOKUP('Форма 1'!$F553,'Придельники до 2021'!$B$4:$X$28,'Форма 1'!Z$8),"")</f>
        <v/>
      </c>
      <c r="J553" s="103" t="str">
        <f>IF(ISNUMBER('Форма 1'!AA553),'Форма 1'!$H553*VLOOKUP('Форма 1'!$F553,'Придельники до 2021'!$B$4:$X$28,'Форма 1'!AA$8),"")</f>
        <v/>
      </c>
      <c r="K553" s="90"/>
      <c r="L553" s="87"/>
      <c r="M553" s="103" t="str">
        <f>IF(ISNUMBER('Форма 1'!AD553),'Форма 1'!$H553*VLOOKUP('Форма 1'!$F553,'Придельники до 2021'!$B$4:$X$28,'Форма 1'!AD$8),"")</f>
        <v/>
      </c>
      <c r="N553" s="103">
        <f>IF(ISBLANK('Форма 1'!$AE553),"",IF('Форма 1'!$AE553=1,'Форма 1'!$H553*VLOOKUP('Форма 1'!$F553,'Придельники с 2022'!$B$4:$X$28,'Форма 1'!$AE$8,0),IF('Форма 1'!$AE553=2,'Форма 1'!$H553*VLOOKUP('Форма 1'!$F553,'Придельники с 2022'!$B$4:$X$28,13,0),IF('Форма 1'!$AE553=3,'Форма 1'!$H553*VLOOKUP('Форма 1'!$F553,'Придельники с 2022'!$B$4:$X$28,12,0)))))</f>
        <v>11266211.810000001</v>
      </c>
      <c r="O553" s="103">
        <f>IF(ISNUMBER('Форма 1'!AF553),'Форма 1'!$H553*VLOOKUP('Форма 1'!$F553,'Придельники до 2021'!$B$4:$X$28,'Форма 1'!AF$8),"")</f>
        <v>2509630.5359999998</v>
      </c>
      <c r="P553" s="87"/>
      <c r="Q553" s="103">
        <f>IF(ISNUMBER('Форма 1'!AH553),'Форма 1'!$H553*VLOOKUP('Форма 1'!$F553,'Придельники до 2021'!$B$4:$X$28,'Форма 1'!AH$8),"")</f>
        <v>5164614.0840000007</v>
      </c>
      <c r="R553" s="103" t="str">
        <f>IF(ISNUMBER('Форма 1'!AI553),'Форма 1'!$H553*VLOOKUP('Форма 1'!$F553,'Придельники до 2021'!$B$4:$X$28,'Форма 1'!AI$8),"")</f>
        <v/>
      </c>
      <c r="S553" s="103" t="str">
        <f>IF(ISNUMBER('Форма 1'!AJ553),'Форма 1'!$H553*VLOOKUP('Форма 1'!$F553,'Придельники до 2021'!$B$4:$X$28,'Форма 1'!AJ$8),"")</f>
        <v/>
      </c>
      <c r="T553" s="87"/>
    </row>
    <row r="554" spans="1:20">
      <c r="A554" s="188">
        <f t="shared" si="38"/>
        <v>336</v>
      </c>
      <c r="B554" s="189" t="s">
        <v>677</v>
      </c>
      <c r="C554" s="99">
        <f t="shared" si="39"/>
        <v>2271639.5040000002</v>
      </c>
      <c r="D554" s="103" t="str">
        <f>IF(ISNUMBER('Форма 1'!U554),'Форма 1'!$H554*VLOOKUP('Форма 1'!$F554,'Придельники до 2021'!$B$4:$X$28,'Форма 1'!U$8),"")</f>
        <v/>
      </c>
      <c r="E554" s="103" t="str">
        <f>IF(ISNUMBER('Форма 1'!V554),'Форма 1'!$H554*VLOOKUP('Форма 1'!$F554,'Придельники до 2021'!$B$4:$X$28,'Форма 1'!V$8),"")</f>
        <v/>
      </c>
      <c r="F554" s="103" t="str">
        <f>IF(ISNUMBER('Форма 1'!W554),'Форма 1'!$H554*VLOOKUP('Форма 1'!$F554,'Придельники до 2021'!$B$4:$X$28,'Форма 1'!W$8),"")</f>
        <v/>
      </c>
      <c r="G554" s="103" t="str">
        <f>IF(ISNUMBER('Форма 1'!X554),'Форма 1'!$H554*VLOOKUP('Форма 1'!$F554,'Придельники до 2021'!$B$4:$X$28,'Форма 1'!X$8),"")</f>
        <v/>
      </c>
      <c r="H554" s="103" t="str">
        <f>IF(ISNUMBER('Форма 1'!Y554),'Форма 1'!$H554*VLOOKUP('Форма 1'!$F554,'Придельники до 2021'!$B$4:$X$28,'Форма 1'!Y$8),"")</f>
        <v/>
      </c>
      <c r="I554" s="103" t="str">
        <f>IF(ISNUMBER('Форма 1'!Z554),'Форма 1'!$H554*VLOOKUP('Форма 1'!$F554,'Придельники до 2021'!$B$4:$X$28,'Форма 1'!Z$8),"")</f>
        <v/>
      </c>
      <c r="J554" s="103" t="str">
        <f>IF(ISNUMBER('Форма 1'!AA554),'Форма 1'!$H554*VLOOKUP('Форма 1'!$F554,'Придельники до 2021'!$B$4:$X$28,'Форма 1'!AA$8),"")</f>
        <v/>
      </c>
      <c r="K554" s="90"/>
      <c r="L554" s="87"/>
      <c r="M554" s="103" t="str">
        <f>IF(ISNUMBER('Форма 1'!AD554),'Форма 1'!$H554*VLOOKUP('Форма 1'!$F554,'Придельники до 2021'!$B$4:$X$28,'Форма 1'!AD$8),"")</f>
        <v/>
      </c>
      <c r="N554" s="103" t="str">
        <f>IF(ISBLANK('Форма 1'!$AE554),"",IF('Форма 1'!$AE554=1,'Форма 1'!$H554*VLOOKUP('Форма 1'!$F554,'Придельники до 2021'!$B$4:$X$28,'Форма 1'!$AE$8,0),IF('Форма 1'!$AE554=2,'Форма 1'!$H554*VLOOKUP('Форма 1'!$F554,'Придельники до 2021'!$B$4:$X$28,13,0),IF('Форма 1'!$AE554=3,'Форма 1'!$H554*VLOOKUP('Форма 1'!$F554,'Придельники до 2021'!$B$4:$X$28,12,0)))))</f>
        <v/>
      </c>
      <c r="O554" s="103" t="str">
        <f>IF(ISNUMBER('Форма 1'!AF554),'Форма 1'!$H554*VLOOKUP('Форма 1'!$F554,'Придельники до 2021'!$B$4:$X$28,'Форма 1'!AF$8),"")</f>
        <v/>
      </c>
      <c r="P554" s="87"/>
      <c r="Q554" s="103">
        <f>IF(ISNUMBER('Форма 1'!AH554),'Форма 1'!$H554*VLOOKUP('Форма 1'!$F554,'Придельники до 2021'!$B$4:$X$28,'Форма 1'!AH$8),"")</f>
        <v>2271639.5040000002</v>
      </c>
      <c r="R554" s="103" t="str">
        <f>IF(ISNUMBER('Форма 1'!AI554),'Форма 1'!$H554*VLOOKUP('Форма 1'!$F554,'Придельники до 2021'!$B$4:$X$28,'Форма 1'!AI$8),"")</f>
        <v/>
      </c>
      <c r="S554" s="103" t="str">
        <f>IF(ISNUMBER('Форма 1'!AJ554),'Форма 1'!$H554*VLOOKUP('Форма 1'!$F554,'Придельники до 2021'!$B$4:$X$28,'Форма 1'!AJ$8),"")</f>
        <v/>
      </c>
      <c r="T554" s="87"/>
    </row>
    <row r="555" spans="1:20">
      <c r="A555" s="188">
        <f t="shared" si="38"/>
        <v>337</v>
      </c>
      <c r="B555" s="189" t="s">
        <v>678</v>
      </c>
      <c r="C555" s="99">
        <f t="shared" si="39"/>
        <v>11493016.919999998</v>
      </c>
      <c r="D555" s="103" t="str">
        <f>IF(ISNUMBER('Форма 1'!U555),'Форма 1'!$H555*VLOOKUP('Форма 1'!$F555,'Придельники до 2021'!$B$4:$X$28,'Форма 1'!U$8),"")</f>
        <v/>
      </c>
      <c r="E555" s="103" t="str">
        <f>IF(ISNUMBER('Форма 1'!V555),'Форма 1'!$H555*VLOOKUP('Форма 1'!$F555,'Придельники до 2021'!$B$4:$X$28,'Форма 1'!V$8),"")</f>
        <v/>
      </c>
      <c r="F555" s="103" t="str">
        <f>IF(ISNUMBER('Форма 1'!W555),'Форма 1'!$H555*VLOOKUP('Форма 1'!$F555,'Придельники до 2021'!$B$4:$X$28,'Форма 1'!W$8),"")</f>
        <v/>
      </c>
      <c r="G555" s="103" t="str">
        <f>IF(ISNUMBER('Форма 1'!X555),'Форма 1'!$H555*VLOOKUP('Форма 1'!$F555,'Придельники до 2021'!$B$4:$X$28,'Форма 1'!X$8),"")</f>
        <v/>
      </c>
      <c r="H555" s="103" t="str">
        <f>IF(ISNUMBER('Форма 1'!Y555),'Форма 1'!$H555*VLOOKUP('Форма 1'!$F555,'Придельники до 2021'!$B$4:$X$28,'Форма 1'!Y$8),"")</f>
        <v/>
      </c>
      <c r="I555" s="103" t="str">
        <f>IF(ISNUMBER('Форма 1'!Z555),'Форма 1'!$H555*VLOOKUP('Форма 1'!$F555,'Придельники до 2021'!$B$4:$X$28,'Форма 1'!Z$8),"")</f>
        <v/>
      </c>
      <c r="J555" s="103" t="str">
        <f>IF(ISNUMBER('Форма 1'!AA555),'Форма 1'!$H555*VLOOKUP('Форма 1'!$F555,'Придельники до 2021'!$B$4:$X$28,'Форма 1'!AA$8),"")</f>
        <v/>
      </c>
      <c r="K555" s="90">
        <v>3</v>
      </c>
      <c r="L555" s="87">
        <f>2240733*K555</f>
        <v>6722199</v>
      </c>
      <c r="M555" s="103" t="str">
        <f>IF(ISNUMBER('Форма 1'!AD555),'Форма 1'!$H555*VLOOKUP('Форма 1'!$F555,'Придельники до 2021'!$B$4:$X$28,'Форма 1'!AD$8),"")</f>
        <v/>
      </c>
      <c r="N555" s="103" t="str">
        <f>IF(ISBLANK('Форма 1'!$AE555),"",IF('Форма 1'!$AE555=1,'Форма 1'!$H555*VLOOKUP('Форма 1'!$F555,'Придельники до 2021'!$B$4:$X$28,'Форма 1'!$AE$8,0),IF('Форма 1'!$AE555=2,'Форма 1'!$H555*VLOOKUP('Форма 1'!$F555,'Придельники до 2021'!$B$4:$X$28,13,0),IF('Форма 1'!$AE555=3,'Форма 1'!$H555*VLOOKUP('Форма 1'!$F555,'Придельники до 2021'!$B$4:$X$28,12,0)))))</f>
        <v/>
      </c>
      <c r="O555" s="103" t="str">
        <f>IF(ISNUMBER('Форма 1'!AF555),'Форма 1'!$H555*VLOOKUP('Форма 1'!$F555,'Придельники до 2021'!$B$4:$X$28,'Форма 1'!AF$8),"")</f>
        <v/>
      </c>
      <c r="P555" s="87"/>
      <c r="Q555" s="103">
        <f>IF(ISNUMBER('Форма 1'!AH555),'Форма 1'!$H555*VLOOKUP('Форма 1'!$F555,'Придельники до 2021'!$B$4:$X$28,'Форма 1'!AH$8),"")</f>
        <v>4770817.919999999</v>
      </c>
      <c r="R555" s="103" t="str">
        <f>IF(ISNUMBER('Форма 1'!AI555),'Форма 1'!$H555*VLOOKUP('Форма 1'!$F555,'Придельники до 2021'!$B$4:$X$28,'Форма 1'!AI$8),"")</f>
        <v/>
      </c>
      <c r="S555" s="103" t="str">
        <f>IF(ISNUMBER('Форма 1'!AJ555),'Форма 1'!$H555*VLOOKUP('Форма 1'!$F555,'Придельники до 2021'!$B$4:$X$28,'Форма 1'!AJ$8),"")</f>
        <v/>
      </c>
      <c r="T555" s="87"/>
    </row>
    <row r="556" spans="1:20">
      <c r="A556" s="188">
        <f t="shared" si="38"/>
        <v>338</v>
      </c>
      <c r="B556" s="189" t="s">
        <v>679</v>
      </c>
      <c r="C556" s="99">
        <f t="shared" si="39"/>
        <v>8541290.068</v>
      </c>
      <c r="D556" s="103" t="str">
        <f>IF(ISNUMBER('Форма 1'!U556),'Форма 1'!$H556*VLOOKUP('Форма 1'!$F556,'Придельники до 2021'!$B$4:$X$28,'Форма 1'!U$8),"")</f>
        <v/>
      </c>
      <c r="E556" s="103" t="str">
        <f>IF(ISNUMBER('Форма 1'!V556),'Форма 1'!$H556*VLOOKUP('Форма 1'!$F556,'Придельники до 2021'!$B$4:$X$28,'Форма 1'!V$8),"")</f>
        <v/>
      </c>
      <c r="F556" s="103" t="str">
        <f>IF(ISNUMBER('Форма 1'!W556),'Форма 1'!$H556*VLOOKUP('Форма 1'!$F556,'Придельники до 2021'!$B$4:$X$28,'Форма 1'!W$8),"")</f>
        <v/>
      </c>
      <c r="G556" s="103" t="str">
        <f>IF(ISNUMBER('Форма 1'!X556),'Форма 1'!$H556*VLOOKUP('Форма 1'!$F556,'Придельники до 2021'!$B$4:$X$28,'Форма 1'!X$8),"")</f>
        <v/>
      </c>
      <c r="H556" s="103" t="str">
        <f>IF(ISNUMBER('Форма 1'!Y556),'Форма 1'!$H556*VLOOKUP('Форма 1'!$F556,'Придельники до 2021'!$B$4:$X$28,'Форма 1'!Y$8),"")</f>
        <v/>
      </c>
      <c r="I556" s="103" t="str">
        <f>IF(ISNUMBER('Форма 1'!Z556),'Форма 1'!$H556*VLOOKUP('Форма 1'!$F556,'Придельники до 2021'!$B$4:$X$28,'Форма 1'!Z$8),"")</f>
        <v/>
      </c>
      <c r="J556" s="103" t="str">
        <f>IF(ISNUMBER('Форма 1'!AA556),'Форма 1'!$H556*VLOOKUP('Форма 1'!$F556,'Придельники до 2021'!$B$4:$X$28,'Форма 1'!AA$8),"")</f>
        <v/>
      </c>
      <c r="K556" s="90"/>
      <c r="L556" s="87"/>
      <c r="M556" s="103" t="str">
        <f>IF(ISNUMBER('Форма 1'!AD556),'Форма 1'!$H556*VLOOKUP('Форма 1'!$F556,'Придельники до 2021'!$B$4:$X$28,'Форма 1'!AD$8),"")</f>
        <v/>
      </c>
      <c r="N556" s="103">
        <f>IF(ISBLANK('Форма 1'!$AE556),"",IF('Форма 1'!$AE556=1,'Форма 1'!$H556*VLOOKUP('Форма 1'!$F556,'Придельники до 2021'!$B$4:$X$28,'Форма 1'!$AE$8,0),IF('Форма 1'!$AE556=2,'Форма 1'!$H556*VLOOKUP('Форма 1'!$F556,'Придельники до 2021'!$B$4:$X$28,13,0),IF('Форма 1'!$AE556=3,'Форма 1'!$H556*VLOOKUP('Форма 1'!$F556,'Придельники до 2021'!$B$4:$X$28,12,0)))))</f>
        <v>8541290.068</v>
      </c>
      <c r="O556" s="103" t="str">
        <f>IF(ISNUMBER('Форма 1'!AF556),'Форма 1'!$H556*VLOOKUP('Форма 1'!$F556,'Придельники до 2021'!$B$4:$X$28,'Форма 1'!AF$8),"")</f>
        <v/>
      </c>
      <c r="P556" s="87"/>
      <c r="Q556" s="103" t="str">
        <f>IF(ISNUMBER('Форма 1'!AH556),'Форма 1'!$H556*VLOOKUP('Форма 1'!$F556,'Придельники до 2021'!$B$4:$X$28,'Форма 1'!AH$8),"")</f>
        <v/>
      </c>
      <c r="R556" s="103" t="str">
        <f>IF(ISNUMBER('Форма 1'!AI556),'Форма 1'!$H556*VLOOKUP('Форма 1'!$F556,'Придельники до 2021'!$B$4:$X$28,'Форма 1'!AI$8),"")</f>
        <v/>
      </c>
      <c r="S556" s="103" t="str">
        <f>IF(ISNUMBER('Форма 1'!AJ556),'Форма 1'!$H556*VLOOKUP('Форма 1'!$F556,'Придельники до 2021'!$B$4:$X$28,'Форма 1'!AJ$8),"")</f>
        <v/>
      </c>
      <c r="T556" s="87"/>
    </row>
    <row r="557" spans="1:20">
      <c r="A557" s="188">
        <f t="shared" si="38"/>
        <v>339</v>
      </c>
      <c r="B557" s="189" t="s">
        <v>680</v>
      </c>
      <c r="C557" s="99">
        <f t="shared" si="39"/>
        <v>2434136.767</v>
      </c>
      <c r="D557" s="103">
        <f>IF(ISNUMBER('Форма 1'!U557),'Форма 1'!$H557*VLOOKUP('Форма 1'!$F557,'Придельники до 2021'!$B$4:$X$28,'Форма 1'!U$8),"")</f>
        <v>419739.60100000002</v>
      </c>
      <c r="E557" s="103" t="str">
        <f>IF(ISNUMBER('Форма 1'!V557),'Форма 1'!$H557*VLOOKUP('Форма 1'!$F557,'Придельники до 2021'!$B$4:$X$28,'Форма 1'!V$8),"")</f>
        <v/>
      </c>
      <c r="F557" s="103" t="str">
        <f>IF(ISNUMBER('Форма 1'!W557),'Форма 1'!$H557*VLOOKUP('Форма 1'!$F557,'Придельники до 2021'!$B$4:$X$28,'Форма 1'!W$8),"")</f>
        <v/>
      </c>
      <c r="G557" s="103" t="str">
        <f>IF(ISNUMBER('Форма 1'!X557),'Форма 1'!$H557*VLOOKUP('Форма 1'!$F557,'Придельники до 2021'!$B$4:$X$28,'Форма 1'!X$8),"")</f>
        <v/>
      </c>
      <c r="H557" s="103" t="str">
        <f>IF(ISNUMBER('Форма 1'!Y557),'Форма 1'!$H557*VLOOKUP('Форма 1'!$F557,'Придельники до 2021'!$B$4:$X$28,'Форма 1'!Y$8),"")</f>
        <v/>
      </c>
      <c r="I557" s="103" t="str">
        <f>IF(ISNUMBER('Форма 1'!Z557),'Форма 1'!$H557*VLOOKUP('Форма 1'!$F557,'Придельники до 2021'!$B$4:$X$28,'Форма 1'!Z$8),"")</f>
        <v/>
      </c>
      <c r="J557" s="103" t="str">
        <f>IF(ISNUMBER('Форма 1'!AA557),'Форма 1'!$H557*VLOOKUP('Форма 1'!$F557,'Придельники до 2021'!$B$4:$X$28,'Форма 1'!AA$8),"")</f>
        <v/>
      </c>
      <c r="K557" s="90"/>
      <c r="L557" s="87"/>
      <c r="M557" s="103" t="str">
        <f>IF(ISNUMBER('Форма 1'!AD557),'Форма 1'!$H557*VLOOKUP('Форма 1'!$F557,'Придельники до 2021'!$B$4:$X$28,'Форма 1'!AD$8),"")</f>
        <v/>
      </c>
      <c r="N557" s="103" t="str">
        <f>IF(ISBLANK('Форма 1'!$AE557),"",IF('Форма 1'!$AE557=1,'Форма 1'!$H557*VLOOKUP('Форма 1'!$F557,'Придельники до 2021'!$B$4:$X$28,'Форма 1'!$AE$8,0),IF('Форма 1'!$AE557=2,'Форма 1'!$H557*VLOOKUP('Форма 1'!$F557,'Придельники до 2021'!$B$4:$X$28,13,0),IF('Форма 1'!$AE557=3,'Форма 1'!$H557*VLOOKUP('Форма 1'!$F557,'Придельники до 2021'!$B$4:$X$28,12,0)))))</f>
        <v/>
      </c>
      <c r="O557" s="103" t="str">
        <f>IF(ISNUMBER('Форма 1'!AF557),'Форма 1'!$H557*VLOOKUP('Форма 1'!$F557,'Придельники до 2021'!$B$4:$X$28,'Форма 1'!AF$8),"")</f>
        <v/>
      </c>
      <c r="P557" s="87"/>
      <c r="Q557" s="103">
        <f>IF(ISNUMBER('Форма 1'!AH557),'Форма 1'!$H557*VLOOKUP('Форма 1'!$F557,'Придельники до 2021'!$B$4:$X$28,'Форма 1'!AH$8),"")</f>
        <v>2014397.1660000002</v>
      </c>
      <c r="R557" s="103" t="str">
        <f>IF(ISNUMBER('Форма 1'!AI557),'Форма 1'!$H557*VLOOKUP('Форма 1'!$F557,'Придельники до 2021'!$B$4:$X$28,'Форма 1'!AI$8),"")</f>
        <v/>
      </c>
      <c r="S557" s="103" t="str">
        <f>IF(ISNUMBER('Форма 1'!AJ557),'Форма 1'!$H557*VLOOKUP('Форма 1'!$F557,'Придельники до 2021'!$B$4:$X$28,'Форма 1'!AJ$8),"")</f>
        <v/>
      </c>
      <c r="T557" s="87"/>
    </row>
    <row r="558" spans="1:20">
      <c r="A558" s="188">
        <f t="shared" si="38"/>
        <v>340</v>
      </c>
      <c r="B558" s="189" t="s">
        <v>681</v>
      </c>
      <c r="C558" s="99">
        <f t="shared" si="39"/>
        <v>26296879.195999999</v>
      </c>
      <c r="D558" s="103" t="str">
        <f>IF(ISNUMBER('Форма 1'!U558),'Форма 1'!$H558*VLOOKUP('Форма 1'!$F558,'Придельники до 2021'!$B$4:$X$28,'Форма 1'!U$8),"")</f>
        <v/>
      </c>
      <c r="E558" s="103" t="str">
        <f>IF(ISNUMBER('Форма 1'!V558),'Форма 1'!$H558*VLOOKUP('Форма 1'!$F558,'Придельники до 2021'!$B$4:$X$28,'Форма 1'!V$8),"")</f>
        <v/>
      </c>
      <c r="F558" s="103" t="str">
        <f>IF(ISNUMBER('Форма 1'!W558),'Форма 1'!$H558*VLOOKUP('Форма 1'!$F558,'Придельники до 2021'!$B$4:$X$28,'Форма 1'!W$8),"")</f>
        <v/>
      </c>
      <c r="G558" s="103" t="str">
        <f>IF(ISNUMBER('Форма 1'!X558),'Форма 1'!$H558*VLOOKUP('Форма 1'!$F558,'Придельники до 2021'!$B$4:$X$28,'Форма 1'!X$8),"")</f>
        <v/>
      </c>
      <c r="H558" s="103" t="str">
        <f>IF(ISNUMBER('Форма 1'!Y558),'Форма 1'!$H558*VLOOKUP('Форма 1'!$F558,'Придельники до 2021'!$B$4:$X$28,'Форма 1'!Y$8),"")</f>
        <v/>
      </c>
      <c r="I558" s="103" t="str">
        <f>IF(ISNUMBER('Форма 1'!Z558),'Форма 1'!$H558*VLOOKUP('Форма 1'!$F558,'Придельники до 2021'!$B$4:$X$28,'Форма 1'!Z$8),"")</f>
        <v/>
      </c>
      <c r="J558" s="103" t="str">
        <f>IF(ISNUMBER('Форма 1'!AA558),'Форма 1'!$H558*VLOOKUP('Форма 1'!$F558,'Придельники до 2021'!$B$4:$X$28,'Форма 1'!AA$8),"")</f>
        <v/>
      </c>
      <c r="K558" s="90"/>
      <c r="L558" s="87"/>
      <c r="M558" s="103" t="str">
        <f>IF(ISNUMBER('Форма 1'!AD558),'Форма 1'!$H558*VLOOKUP('Форма 1'!$F558,'Придельники до 2021'!$B$4:$X$28,'Форма 1'!AD$8),"")</f>
        <v/>
      </c>
      <c r="N558" s="103">
        <f>IF(ISBLANK('Форма 1'!$AE558),"",IF('Форма 1'!$AE558=1,'Форма 1'!$H558*VLOOKUP('Форма 1'!$F558,'Придельники с 2022'!$B$4:$X$28,'Форма 1'!$AE$8,0),IF('Форма 1'!$AE558=2,'Форма 1'!$H558*VLOOKUP('Форма 1'!$F558,'Придельники с 2022'!$B$4:$X$28,13,0),IF('Форма 1'!$AE558=3,'Форма 1'!$H558*VLOOKUP('Форма 1'!$F558,'Придельники с 2022'!$B$4:$X$28,12,0)))))</f>
        <v>26296879.195999999</v>
      </c>
      <c r="O558" s="103" t="str">
        <f>IF(ISNUMBER('Форма 1'!AF558),'Форма 1'!$H558*VLOOKUP('Форма 1'!$F558,'Придельники до 2021'!$B$4:$X$28,'Форма 1'!AF$8),"")</f>
        <v/>
      </c>
      <c r="P558" s="87"/>
      <c r="Q558" s="103" t="str">
        <f>IF(ISNUMBER('Форма 1'!AH558),'Форма 1'!$H558*VLOOKUP('Форма 1'!$F558,'Придельники до 2021'!$B$4:$X$28,'Форма 1'!AH$8),"")</f>
        <v/>
      </c>
      <c r="R558" s="103" t="str">
        <f>IF(ISNUMBER('Форма 1'!AI558),'Форма 1'!$H558*VLOOKUP('Форма 1'!$F558,'Придельники до 2021'!$B$4:$X$28,'Форма 1'!AI$8),"")</f>
        <v/>
      </c>
      <c r="S558" s="103" t="str">
        <f>IF(ISNUMBER('Форма 1'!AJ558),'Форма 1'!$H558*VLOOKUP('Форма 1'!$F558,'Придельники до 2021'!$B$4:$X$28,'Форма 1'!AJ$8),"")</f>
        <v/>
      </c>
      <c r="T558" s="87"/>
    </row>
    <row r="559" spans="1:20">
      <c r="A559" s="188">
        <f t="shared" si="38"/>
        <v>341</v>
      </c>
      <c r="B559" s="189" t="s">
        <v>682</v>
      </c>
      <c r="C559" s="99">
        <f t="shared" si="39"/>
        <v>19985033.43</v>
      </c>
      <c r="D559" s="103" t="str">
        <f>IF(ISNUMBER('Форма 1'!U559),'Форма 1'!$H559*VLOOKUP('Форма 1'!$F559,'Придельники до 2021'!$B$4:$X$28,'Форма 1'!U$8),"")</f>
        <v/>
      </c>
      <c r="E559" s="103">
        <f>IF(ISNUMBER('Форма 1'!V559),'Форма 1'!$H559*VLOOKUP('Форма 1'!$F559,'Придельники с 2022'!$B$4:$X$28,'Форма 1'!V$8),"")</f>
        <v>4032464.44</v>
      </c>
      <c r="F559" s="103" t="str">
        <f>IF(ISNUMBER('Форма 1'!W559),'Форма 1'!$H559*VLOOKUP('Форма 1'!$F559,'Придельники до 2021'!$B$4:$X$28,'Форма 1'!W$8),"")</f>
        <v/>
      </c>
      <c r="G559" s="103" t="str">
        <f>IF(ISNUMBER('Форма 1'!X559),'Форма 1'!$H559*VLOOKUP('Форма 1'!$F559,'Придельники до 2021'!$B$4:$X$28,'Форма 1'!X$8),"")</f>
        <v/>
      </c>
      <c r="H559" s="103" t="str">
        <f>IF(ISNUMBER('Форма 1'!Y559),'Форма 1'!$H559*VLOOKUP('Форма 1'!$F559,'Придельники до 2021'!$B$4:$X$28,'Форма 1'!Y$8),"")</f>
        <v/>
      </c>
      <c r="I559" s="103">
        <f>IF(ISNUMBER('Форма 1'!Z559),'Форма 1'!$H559*VLOOKUP('Форма 1'!$F559,'Придельники до 2021'!$B$4:$X$28,'Форма 1'!Z$8),"")</f>
        <v>738057.51</v>
      </c>
      <c r="J559" s="103" t="str">
        <f>IF(ISNUMBER('Форма 1'!AA559),'Форма 1'!$H559*VLOOKUP('Форма 1'!$F559,'Придельники до 2021'!$B$4:$X$28,'Форма 1'!AA$8),"")</f>
        <v/>
      </c>
      <c r="K559" s="90"/>
      <c r="L559" s="87"/>
      <c r="M559" s="103">
        <f>IF(ISNUMBER('Форма 1'!AD559),'Форма 1'!$H559*VLOOKUP('Форма 1'!$F559,'Придельники с 2022'!$B$4:$X$28,'Форма 1'!AD$8),"")</f>
        <v>7300205.9200000009</v>
      </c>
      <c r="N559" s="103">
        <f>IF(ISBLANK('Форма 1'!$AE559),"",IF('Форма 1'!$AE559=1,'Форма 1'!$H559*VLOOKUP('Форма 1'!$F559,'Придельники с 2022'!$B$4:$X$28,'Форма 1'!$AE$8,0),IF('Форма 1'!$AE559=2,'Форма 1'!$H559*VLOOKUP('Форма 1'!$F559,'Придельники с 2022'!$B$4:$X$28,13,0),IF('Форма 1'!$AE559=3,'Форма 1'!$H559*VLOOKUP('Форма 1'!$F559,'Придельники с 2022'!$B$4:$X$28,12,0)))))</f>
        <v>7914305.5599999996</v>
      </c>
      <c r="O559" s="103" t="str">
        <f>IF(ISNUMBER('Форма 1'!AF559),'Форма 1'!$H559*VLOOKUP('Форма 1'!$F559,'Придельники до 2021'!$B$4:$X$28,'Форма 1'!AF$8),"")</f>
        <v/>
      </c>
      <c r="P559" s="87"/>
      <c r="Q559" s="103" t="str">
        <f>IF(ISNUMBER('Форма 1'!AH559),'Форма 1'!$H559*VLOOKUP('Форма 1'!$F559,'Придельники до 2021'!$B$4:$X$28,'Форма 1'!AH$8),"")</f>
        <v/>
      </c>
      <c r="R559" s="103" t="str">
        <f>IF(ISNUMBER('Форма 1'!AI559),'Форма 1'!$H559*VLOOKUP('Форма 1'!$F559,'Придельники до 2021'!$B$4:$X$28,'Форма 1'!AI$8),"")</f>
        <v/>
      </c>
      <c r="S559" s="103" t="str">
        <f>IF(ISNUMBER('Форма 1'!AJ559),'Форма 1'!$H559*VLOOKUP('Форма 1'!$F559,'Придельники до 2021'!$B$4:$X$28,'Форма 1'!AJ$8),"")</f>
        <v/>
      </c>
      <c r="T559" s="87"/>
    </row>
    <row r="560" spans="1:20">
      <c r="A560" s="188">
        <f t="shared" si="38"/>
        <v>342</v>
      </c>
      <c r="B560" s="189" t="s">
        <v>683</v>
      </c>
      <c r="C560" s="99">
        <f t="shared" si="39"/>
        <v>280193.26</v>
      </c>
      <c r="D560" s="103" t="str">
        <f>IF(ISNUMBER('Форма 1'!U560),'Форма 1'!$H560*VLOOKUP('Форма 1'!$F560,'Придельники до 2021'!$B$4:$X$28,'Форма 1'!U$8),"")</f>
        <v/>
      </c>
      <c r="E560" s="103" t="str">
        <f>IF(ISNUMBER('Форма 1'!V560),'Форма 1'!$H560*VLOOKUP('Форма 1'!$F560,'Придельники до 2021'!$B$4:$X$28,'Форма 1'!V$8),"")</f>
        <v/>
      </c>
      <c r="F560" s="103" t="str">
        <f>IF(ISNUMBER('Форма 1'!W560),'Форма 1'!$H560*VLOOKUP('Форма 1'!$F560,'Придельники до 2021'!$B$4:$X$28,'Форма 1'!W$8),"")</f>
        <v/>
      </c>
      <c r="G560" s="103" t="str">
        <f>IF(ISNUMBER('Форма 1'!X560),'Форма 1'!$H560*VLOOKUP('Форма 1'!$F560,'Придельники до 2021'!$B$4:$X$28,'Форма 1'!X$8),"")</f>
        <v/>
      </c>
      <c r="H560" s="103" t="str">
        <f>IF(ISNUMBER('Форма 1'!Y560),'Форма 1'!$H560*VLOOKUP('Форма 1'!$F560,'Придельники до 2021'!$B$4:$X$28,'Форма 1'!Y$8),"")</f>
        <v/>
      </c>
      <c r="I560" s="103" t="str">
        <f>IF(ISNUMBER('Форма 1'!Z560),'Форма 1'!$H560*VLOOKUP('Форма 1'!$F560,'Придельники до 2021'!$B$4:$X$28,'Форма 1'!Z$8),"")</f>
        <v/>
      </c>
      <c r="J560" s="103" t="str">
        <f>IF(ISNUMBER('Форма 1'!AA560),'Форма 1'!$H560*VLOOKUP('Форма 1'!$F560,'Придельники до 2021'!$B$4:$X$28,'Форма 1'!AA$8),"")</f>
        <v/>
      </c>
      <c r="K560" s="90"/>
      <c r="L560" s="87"/>
      <c r="M560" s="103" t="str">
        <f>IF(ISNUMBER('Форма 1'!AD560),'Форма 1'!$H560*VLOOKUP('Форма 1'!$F560,'Придельники до 2021'!$B$4:$X$28,'Форма 1'!AD$8),"")</f>
        <v/>
      </c>
      <c r="N560" s="103" t="str">
        <f>IF(ISBLANK('Форма 1'!$AE560),"",IF('Форма 1'!$AE560=1,'Форма 1'!$H560*VLOOKUP('Форма 1'!$F560,'Придельники до 2021'!$B$4:$X$28,'Форма 1'!$AE$8,0),IF('Форма 1'!$AE560=2,'Форма 1'!$H560*VLOOKUP('Форма 1'!$F560,'Придельники до 2021'!$B$4:$X$28,13,0),IF('Форма 1'!$AE560=3,'Форма 1'!$H560*VLOOKUP('Форма 1'!$F560,'Придельники до 2021'!$B$4:$X$28,12,0)))))</f>
        <v/>
      </c>
      <c r="O560" s="103" t="str">
        <f>IF(ISNUMBER('Форма 1'!AF560),'Форма 1'!$H560*VLOOKUP('Форма 1'!$F560,'Придельники до 2021'!$B$4:$X$28,'Форма 1'!AF$8),"")</f>
        <v/>
      </c>
      <c r="P560" s="87">
        <v>280193.26</v>
      </c>
      <c r="Q560" s="103" t="str">
        <f>IF(ISNUMBER('Форма 1'!AH560),'Форма 1'!$H560*VLOOKUP('Форма 1'!$F560,'Придельники до 2021'!$B$4:$X$28,'Форма 1'!AH$8),"")</f>
        <v/>
      </c>
      <c r="R560" s="103" t="str">
        <f>IF(ISNUMBER('Форма 1'!AI560),'Форма 1'!$H560*VLOOKUP('Форма 1'!$F560,'Придельники до 2021'!$B$4:$X$28,'Форма 1'!AI$8),"")</f>
        <v/>
      </c>
      <c r="S560" s="103" t="str">
        <f>IF(ISNUMBER('Форма 1'!AJ560),'Форма 1'!$H560*VLOOKUP('Форма 1'!$F560,'Придельники до 2021'!$B$4:$X$28,'Форма 1'!AJ$8),"")</f>
        <v/>
      </c>
      <c r="T560" s="87"/>
    </row>
    <row r="561" spans="1:20">
      <c r="A561" s="188">
        <f t="shared" si="38"/>
        <v>343</v>
      </c>
      <c r="B561" s="189" t="s">
        <v>684</v>
      </c>
      <c r="C561" s="99">
        <f>SUM(D561:J561,L561:T561)</f>
        <v>5229938.3780000005</v>
      </c>
      <c r="D561" s="103" t="str">
        <f>IF(ISNUMBER('Форма 1'!U561),'Форма 1'!$H561*VLOOKUP('Форма 1'!$F561,'Придельники до 2021'!$B$4:$X$28,'Форма 1'!U$8),"")</f>
        <v/>
      </c>
      <c r="E561" s="103" t="str">
        <f>IF(ISNUMBER('Форма 1'!V561),'Форма 1'!$H561*VLOOKUP('Форма 1'!$F561,'Придельники до 2021'!$B$4:$X$28,'Форма 1'!V$8),"")</f>
        <v/>
      </c>
      <c r="F561" s="103" t="str">
        <f>IF(ISNUMBER('Форма 1'!W561),'Форма 1'!$H561*VLOOKUP('Форма 1'!$F561,'Придельники до 2021'!$B$4:$X$28,'Форма 1'!W$8),"")</f>
        <v/>
      </c>
      <c r="G561" s="103" t="str">
        <f>IF(ISNUMBER('Форма 1'!X561),'Форма 1'!$H561*VLOOKUP('Форма 1'!$F561,'Придельники до 2021'!$B$4:$X$28,'Форма 1'!X$8),"")</f>
        <v/>
      </c>
      <c r="H561" s="103" t="str">
        <f>IF(ISNUMBER('Форма 1'!Y561),'Форма 1'!$H561*VLOOKUP('Форма 1'!$F561,'Придельники до 2021'!$B$4:$X$28,'Форма 1'!Y$8),"")</f>
        <v/>
      </c>
      <c r="I561" s="103" t="str">
        <f>IF(ISNUMBER('Форма 1'!Z561),'Форма 1'!$H561*VLOOKUP('Форма 1'!$F561,'Придельники до 2021'!$B$4:$X$28,'Форма 1'!Z$8),"")</f>
        <v/>
      </c>
      <c r="J561" s="103" t="str">
        <f>IF(ISNUMBER('Форма 1'!AA561),'Форма 1'!$H561*VLOOKUP('Форма 1'!$F561,'Придельники до 2021'!$B$4:$X$28,'Форма 1'!AA$8),"")</f>
        <v/>
      </c>
      <c r="K561" s="92"/>
      <c r="L561" s="88"/>
      <c r="M561" s="103">
        <f>IF(ISNUMBER('Форма 1'!AD561),'Форма 1'!$H561*VLOOKUP('Форма 1'!$F561,'Придельники до 2021'!$B$4:$X$28,'Форма 1'!AD$8),"")</f>
        <v>5229938.3780000005</v>
      </c>
      <c r="N561" s="103" t="str">
        <f>IF(ISBLANK('Форма 1'!$AE561),"",IF('Форма 1'!$AE561=1,'Форма 1'!$H561*VLOOKUP('Форма 1'!$F561,'Придельники до 2021'!$B$4:$X$28,'Форма 1'!$AE$8,0),IF('Форма 1'!$AE561=2,'Форма 1'!$H561*VLOOKUP('Форма 1'!$F561,'Придельники до 2021'!$B$4:$X$28,13,0),IF('Форма 1'!$AE561=3,'Форма 1'!$H561*VLOOKUP('Форма 1'!$F561,'Придельники до 2021'!$B$4:$X$28,12,0)))))</f>
        <v/>
      </c>
      <c r="O561" s="103" t="str">
        <f>IF(ISNUMBER('Форма 1'!AF561),'Форма 1'!$H561*VLOOKUP('Форма 1'!$F561,'Придельники до 2021'!$B$4:$X$28,'Форма 1'!AF$8),"")</f>
        <v/>
      </c>
      <c r="P561" s="88"/>
      <c r="Q561" s="103" t="str">
        <f>IF(ISNUMBER('Форма 1'!AH561),'Форма 1'!$H561*VLOOKUP('Форма 1'!$F561,'Придельники до 2021'!$B$4:$X$28,'Форма 1'!AH$8),"")</f>
        <v/>
      </c>
      <c r="R561" s="103" t="str">
        <f>IF(ISNUMBER('Форма 1'!AI561),'Форма 1'!$H561*VLOOKUP('Форма 1'!$F561,'Придельники до 2021'!$B$4:$X$28,'Форма 1'!AI$8),"")</f>
        <v/>
      </c>
      <c r="S561" s="103" t="str">
        <f>IF(ISNUMBER('Форма 1'!AJ561),'Форма 1'!$H561*VLOOKUP('Форма 1'!$F561,'Придельники до 2021'!$B$4:$X$28,'Форма 1'!AJ$8),"")</f>
        <v/>
      </c>
      <c r="T561" s="87"/>
    </row>
    <row r="562" spans="1:20">
      <c r="A562" s="188">
        <f t="shared" si="38"/>
        <v>344</v>
      </c>
      <c r="B562" s="114" t="s">
        <v>5175</v>
      </c>
      <c r="C562" s="99">
        <f>SUM(D562:J562,L562:T562)</f>
        <v>3389298.0519999997</v>
      </c>
      <c r="D562" s="103" t="str">
        <f>IF(ISNUMBER('Форма 1'!U562),'Форма 1'!$H562*VLOOKUP('Форма 1'!$F562,'Придельники до 2021'!$B$4:$X$28,'Форма 1'!U$8),"")</f>
        <v/>
      </c>
      <c r="E562" s="103" t="str">
        <f>IF(ISNUMBER('Форма 1'!V562),'Форма 1'!$H562*VLOOKUP('Форма 1'!$F562,'Придельники до 2021'!$B$4:$X$28,'Форма 1'!V$8),"")</f>
        <v/>
      </c>
      <c r="F562" s="103" t="str">
        <f>IF(ISNUMBER('Форма 1'!W562),'Форма 1'!$H562*VLOOKUP('Форма 1'!$F562,'Придельники до 2021'!$B$4:$X$28,'Форма 1'!W$8),"")</f>
        <v/>
      </c>
      <c r="G562" s="103" t="str">
        <f>IF(ISNUMBER('Форма 1'!X562),'Форма 1'!$H562*VLOOKUP('Форма 1'!$F562,'Придельники до 2021'!$B$4:$X$28,'Форма 1'!X$8),"")</f>
        <v/>
      </c>
      <c r="H562" s="103">
        <f>IF(ISNUMBER('Форма 1'!Y562),'Форма 1'!$H562*VLOOKUP('Форма 1'!$F562,'Придельники до 2021'!$B$4:$X$28,'Форма 1'!Y$8),"")</f>
        <v>3389298.0519999997</v>
      </c>
      <c r="I562" s="103" t="str">
        <f>IF(ISNUMBER('Форма 1'!Z562),'Форма 1'!$H562*VLOOKUP('Форма 1'!$F562,'Придельники до 2021'!$B$4:$X$28,'Форма 1'!Z$8),"")</f>
        <v/>
      </c>
      <c r="J562" s="103" t="str">
        <f>IF(ISNUMBER('Форма 1'!AA562),'Форма 1'!$H562*VLOOKUP('Форма 1'!$F562,'Придельники до 2021'!$B$4:$X$28,'Форма 1'!AA$8),"")</f>
        <v/>
      </c>
      <c r="K562" s="92"/>
      <c r="L562" s="88"/>
      <c r="M562" s="103" t="str">
        <f>IF(ISNUMBER('Форма 1'!AD562),'Форма 1'!$H562*VLOOKUP('Форма 1'!$F562,'Придельники до 2021'!$B$4:$X$28,'Форма 1'!AD$8),"")</f>
        <v/>
      </c>
      <c r="N562" s="103" t="str">
        <f>IF(ISBLANK('Форма 1'!$AE562),"",IF('Форма 1'!$AE562=1,'Форма 1'!$H562*VLOOKUP('Форма 1'!$F562,'Придельники до 2021'!$B$4:$X$28,'Форма 1'!$AE$8,0),IF('Форма 1'!$AE562=2,'Форма 1'!$H562*VLOOKUP('Форма 1'!$F562,'Придельники до 2021'!$B$4:$X$28,13,0),IF('Форма 1'!$AE562=3,'Форма 1'!$H562*VLOOKUP('Форма 1'!$F562,'Придельники до 2021'!$B$4:$X$28,12,0)))))</f>
        <v/>
      </c>
      <c r="O562" s="103" t="str">
        <f>IF(ISNUMBER('Форма 1'!AF562),'Форма 1'!$H562*VLOOKUP('Форма 1'!$F562,'Придельники до 2021'!$B$4:$X$28,'Форма 1'!AF$8),"")</f>
        <v/>
      </c>
      <c r="P562" s="88"/>
      <c r="Q562" s="103" t="str">
        <f>IF(ISNUMBER('Форма 1'!AH562),'Форма 1'!$H562*VLOOKUP('Форма 1'!$F562,'Придельники до 2021'!$B$4:$X$28,'Форма 1'!AH$8),"")</f>
        <v/>
      </c>
      <c r="R562" s="103" t="str">
        <f>IF(ISNUMBER('Форма 1'!AI562),'Форма 1'!$H562*VLOOKUP('Форма 1'!$F562,'Придельники до 2021'!$B$4:$X$28,'Форма 1'!AI$8),"")</f>
        <v/>
      </c>
      <c r="S562" s="103" t="str">
        <f>IF(ISNUMBER('Форма 1'!AJ562),'Форма 1'!$H562*VLOOKUP('Форма 1'!$F562,'Придельники до 2021'!$B$4:$X$28,'Форма 1'!AJ$8),"")</f>
        <v/>
      </c>
      <c r="T562" s="87"/>
    </row>
    <row r="563" spans="1:20">
      <c r="A563" s="188">
        <f t="shared" si="38"/>
        <v>345</v>
      </c>
      <c r="B563" s="112" t="s">
        <v>685</v>
      </c>
      <c r="C563" s="99">
        <f t="shared" si="39"/>
        <v>248167.25</v>
      </c>
      <c r="D563" s="103" t="str">
        <f>IF(ISNUMBER('Форма 1'!U563),'Форма 1'!$H563*VLOOKUP('Форма 1'!$F563,'Придельники до 2021'!$B$4:$X$28,'Форма 1'!U$8),"")</f>
        <v/>
      </c>
      <c r="E563" s="103" t="str">
        <f>IF(ISNUMBER('Форма 1'!V563),'Форма 1'!$H563*VLOOKUP('Форма 1'!$F563,'Придельники до 2021'!$B$4:$X$28,'Форма 1'!V$8),"")</f>
        <v/>
      </c>
      <c r="F563" s="103" t="str">
        <f>IF(ISNUMBER('Форма 1'!W563),'Форма 1'!$H563*VLOOKUP('Форма 1'!$F563,'Придельники до 2021'!$B$4:$X$28,'Форма 1'!W$8),"")</f>
        <v/>
      </c>
      <c r="G563" s="103" t="str">
        <f>IF(ISNUMBER('Форма 1'!X563),'Форма 1'!$H563*VLOOKUP('Форма 1'!$F563,'Придельники до 2021'!$B$4:$X$28,'Форма 1'!X$8),"")</f>
        <v/>
      </c>
      <c r="H563" s="103" t="str">
        <f>IF(ISNUMBER('Форма 1'!Y563),'Форма 1'!$H563*VLOOKUP('Форма 1'!$F563,'Придельники до 2021'!$B$4:$X$28,'Форма 1'!Y$8),"")</f>
        <v/>
      </c>
      <c r="I563" s="103" t="str">
        <f>IF(ISNUMBER('Форма 1'!Z563),'Форма 1'!$H563*VLOOKUP('Форма 1'!$F563,'Придельники до 2021'!$B$4:$X$28,'Форма 1'!Z$8),"")</f>
        <v/>
      </c>
      <c r="J563" s="103" t="str">
        <f>IF(ISNUMBER('Форма 1'!AA563),'Форма 1'!$H563*VLOOKUP('Форма 1'!$F563,'Придельники до 2021'!$B$4:$X$28,'Форма 1'!AA$8),"")</f>
        <v/>
      </c>
      <c r="K563" s="92"/>
      <c r="L563" s="88"/>
      <c r="M563" s="103" t="str">
        <f>IF(ISNUMBER('Форма 1'!AD563),'Форма 1'!$H563*VLOOKUP('Форма 1'!$F563,'Придельники до 2021'!$B$4:$X$28,'Форма 1'!AD$8),"")</f>
        <v/>
      </c>
      <c r="N563" s="103" t="str">
        <f>IF(ISBLANK('Форма 1'!$AE563),"",IF('Форма 1'!$AE563=1,'Форма 1'!$H563*VLOOKUP('Форма 1'!$F563,'Придельники до 2021'!$B$4:$X$28,'Форма 1'!$AE$8,0),IF('Форма 1'!$AE563=2,'Форма 1'!$H563*VLOOKUP('Форма 1'!$F563,'Придельники до 2021'!$B$4:$X$28,13,0),IF('Форма 1'!$AE563=3,'Форма 1'!$H563*VLOOKUP('Форма 1'!$F563,'Придельники до 2021'!$B$4:$X$28,12,0)))))</f>
        <v/>
      </c>
      <c r="O563" s="103" t="str">
        <f>IF(ISNUMBER('Форма 1'!AF563),'Форма 1'!$H563*VLOOKUP('Форма 1'!$F563,'Придельники до 2021'!$B$4:$X$28,'Форма 1'!AF$8),"")</f>
        <v/>
      </c>
      <c r="P563" s="87">
        <f>248167.25</f>
        <v>248167.25</v>
      </c>
      <c r="Q563" s="103" t="str">
        <f>IF(ISNUMBER('Форма 1'!AH563),'Форма 1'!$H563*VLOOKUP('Форма 1'!$F563,'Придельники до 2021'!$B$4:$X$28,'Форма 1'!AH$8),"")</f>
        <v/>
      </c>
      <c r="R563" s="103" t="str">
        <f>IF(ISNUMBER('Форма 1'!AI563),'Форма 1'!$H563*VLOOKUP('Форма 1'!$F563,'Придельники до 2021'!$B$4:$X$28,'Форма 1'!AI$8),"")</f>
        <v/>
      </c>
      <c r="S563" s="103" t="str">
        <f>IF(ISNUMBER('Форма 1'!AJ563),'Форма 1'!$H563*VLOOKUP('Форма 1'!$F563,'Придельники до 2021'!$B$4:$X$28,'Форма 1'!AJ$8),"")</f>
        <v/>
      </c>
      <c r="T563" s="87"/>
    </row>
    <row r="564" spans="1:20">
      <c r="A564" s="188">
        <f t="shared" si="38"/>
        <v>346</v>
      </c>
      <c r="B564" s="112" t="s">
        <v>686</v>
      </c>
      <c r="C564" s="99">
        <f t="shared" si="39"/>
        <v>14863520.767000001</v>
      </c>
      <c r="D564" s="103" t="str">
        <f>IF(ISNUMBER('Форма 1'!U564),'Форма 1'!$H564*VLOOKUP('Форма 1'!$F564,'Придельники до 2021'!$B$4:$X$28,'Форма 1'!U$8),"")</f>
        <v/>
      </c>
      <c r="E564" s="103" t="str">
        <f>IF(ISNUMBER('Форма 1'!V564),'Форма 1'!$H564*VLOOKUP('Форма 1'!$F564,'Придельники до 2021'!$B$4:$X$28,'Форма 1'!V$8),"")</f>
        <v/>
      </c>
      <c r="F564" s="103" t="str">
        <f>IF(ISNUMBER('Форма 1'!W564),'Форма 1'!$H564*VLOOKUP('Форма 1'!$F564,'Придельники до 2021'!$B$4:$X$28,'Форма 1'!W$8),"")</f>
        <v/>
      </c>
      <c r="G564" s="103" t="str">
        <f>IF(ISNUMBER('Форма 1'!X564),'Форма 1'!$H564*VLOOKUP('Форма 1'!$F564,'Придельники до 2021'!$B$4:$X$28,'Форма 1'!X$8),"")</f>
        <v/>
      </c>
      <c r="H564" s="103" t="str">
        <f>IF(ISNUMBER('Форма 1'!Y564),'Форма 1'!$H564*VLOOKUP('Форма 1'!$F564,'Придельники до 2021'!$B$4:$X$28,'Форма 1'!Y$8),"")</f>
        <v/>
      </c>
      <c r="I564" s="103" t="str">
        <f>IF(ISNUMBER('Форма 1'!Z564),'Форма 1'!$H564*VLOOKUP('Форма 1'!$F564,'Придельники до 2021'!$B$4:$X$28,'Форма 1'!Z$8),"")</f>
        <v/>
      </c>
      <c r="J564" s="103" t="str">
        <f>IF(ISNUMBER('Форма 1'!AA564),'Форма 1'!$H564*VLOOKUP('Форма 1'!$F564,'Придельники до 2021'!$B$4:$X$28,'Форма 1'!AA$8),"")</f>
        <v/>
      </c>
      <c r="K564" s="92"/>
      <c r="L564" s="88"/>
      <c r="M564" s="103">
        <f>IF(ISNUMBER('Форма 1'!AD564),'Форма 1'!$H564*VLOOKUP('Форма 1'!$F564,'Придельники до 2021'!$B$4:$X$28,'Форма 1'!AD$8),"")</f>
        <v>14863520.767000001</v>
      </c>
      <c r="N564" s="103" t="str">
        <f>IF(ISBLANK('Форма 1'!$AE564),"",IF('Форма 1'!$AE564=1,'Форма 1'!$H564*VLOOKUP('Форма 1'!$F564,'Придельники до 2021'!$B$4:$X$28,'Форма 1'!$AE$8,0),IF('Форма 1'!$AE564=2,'Форма 1'!$H564*VLOOKUP('Форма 1'!$F564,'Придельники до 2021'!$B$4:$X$28,13,0),IF('Форма 1'!$AE564=3,'Форма 1'!$H564*VLOOKUP('Форма 1'!$F564,'Придельники до 2021'!$B$4:$X$28,12,0)))))</f>
        <v/>
      </c>
      <c r="O564" s="103" t="str">
        <f>IF(ISNUMBER('Форма 1'!AF564),'Форма 1'!$H564*VLOOKUP('Форма 1'!$F564,'Придельники до 2021'!$B$4:$X$28,'Форма 1'!AF$8),"")</f>
        <v/>
      </c>
      <c r="P564" s="88"/>
      <c r="Q564" s="103" t="str">
        <f>IF(ISNUMBER('Форма 1'!AH564),'Форма 1'!$H564*VLOOKUP('Форма 1'!$F564,'Придельники до 2021'!$B$4:$X$28,'Форма 1'!AH$8),"")</f>
        <v/>
      </c>
      <c r="R564" s="103" t="str">
        <f>IF(ISNUMBER('Форма 1'!AI564),'Форма 1'!$H564*VLOOKUP('Форма 1'!$F564,'Придельники до 2021'!$B$4:$X$28,'Форма 1'!AI$8),"")</f>
        <v/>
      </c>
      <c r="S564" s="103" t="str">
        <f>IF(ISNUMBER('Форма 1'!AJ564),'Форма 1'!$H564*VLOOKUP('Форма 1'!$F564,'Придельники до 2021'!$B$4:$X$28,'Форма 1'!AJ$8),"")</f>
        <v/>
      </c>
      <c r="T564" s="87"/>
    </row>
    <row r="565" spans="1:20">
      <c r="A565" s="188">
        <f t="shared" si="38"/>
        <v>347</v>
      </c>
      <c r="B565" s="189" t="s">
        <v>687</v>
      </c>
      <c r="C565" s="99">
        <f t="shared" si="39"/>
        <v>22428658</v>
      </c>
      <c r="D565" s="103" t="str">
        <f>IF(ISNUMBER('Форма 1'!U565),'Форма 1'!$H565*VLOOKUP('Форма 1'!$F565,'Придельники до 2021'!$B$4:$X$28,'Форма 1'!U$8),"")</f>
        <v/>
      </c>
      <c r="E565" s="103" t="str">
        <f>IF(ISNUMBER('Форма 1'!V565),'Форма 1'!$H565*VLOOKUP('Форма 1'!$F565,'Придельники до 2021'!$B$4:$X$28,'Форма 1'!V$8),"")</f>
        <v/>
      </c>
      <c r="F565" s="103" t="str">
        <f>IF(ISNUMBER('Форма 1'!W565),'Форма 1'!$H565*VLOOKUP('Форма 1'!$F565,'Придельники до 2021'!$B$4:$X$28,'Форма 1'!W$8),"")</f>
        <v/>
      </c>
      <c r="G565" s="103" t="str">
        <f>IF(ISNUMBER('Форма 1'!X565),'Форма 1'!$H565*VLOOKUP('Форма 1'!$F565,'Придельники до 2021'!$B$4:$X$28,'Форма 1'!X$8),"")</f>
        <v/>
      </c>
      <c r="H565" s="103" t="str">
        <f>IF(ISNUMBER('Форма 1'!Y565),'Форма 1'!$H565*VLOOKUP('Форма 1'!$F565,'Придельники до 2021'!$B$4:$X$28,'Форма 1'!Y$8),"")</f>
        <v/>
      </c>
      <c r="I565" s="103" t="str">
        <f>IF(ISNUMBER('Форма 1'!Z565),'Форма 1'!$H565*VLOOKUP('Форма 1'!$F565,'Придельники до 2021'!$B$4:$X$28,'Форма 1'!Z$8),"")</f>
        <v/>
      </c>
      <c r="J565" s="103" t="str">
        <f>IF(ISNUMBER('Форма 1'!AA565),'Форма 1'!$H565*VLOOKUP('Форма 1'!$F565,'Придельники до 2021'!$B$4:$X$28,'Форма 1'!AA$8),"")</f>
        <v/>
      </c>
      <c r="K565" s="90">
        <v>7</v>
      </c>
      <c r="L565" s="87">
        <f>3204094*K565</f>
        <v>22428658</v>
      </c>
      <c r="M565" s="103" t="str">
        <f>IF(ISNUMBER('Форма 1'!AD565),'Форма 1'!$H565*VLOOKUP('Форма 1'!$F565,'Придельники до 2021'!$B$4:$X$28,'Форма 1'!AD$8),"")</f>
        <v/>
      </c>
      <c r="N565" s="103" t="str">
        <f>IF(ISBLANK('Форма 1'!$AE565),"",IF('Форма 1'!$AE565=1,'Форма 1'!$H565*VLOOKUP('Форма 1'!$F565,'Придельники до 2021'!$B$4:$X$28,'Форма 1'!$AE$8,0),IF('Форма 1'!$AE565=2,'Форма 1'!$H565*VLOOKUP('Форма 1'!$F565,'Придельники до 2021'!$B$4:$X$28,13,0),IF('Форма 1'!$AE565=3,'Форма 1'!$H565*VLOOKUP('Форма 1'!$F565,'Придельники до 2021'!$B$4:$X$28,12,0)))))</f>
        <v/>
      </c>
      <c r="O565" s="103" t="str">
        <f>IF(ISNUMBER('Форма 1'!AF565),'Форма 1'!$H565*VLOOKUP('Форма 1'!$F565,'Придельники до 2021'!$B$4:$X$28,'Форма 1'!AF$8),"")</f>
        <v/>
      </c>
      <c r="P565" s="88"/>
      <c r="Q565" s="103" t="str">
        <f>IF(ISNUMBER('Форма 1'!AH565),'Форма 1'!$H565*VLOOKUP('Форма 1'!$F565,'Придельники до 2021'!$B$4:$X$28,'Форма 1'!AH$8),"")</f>
        <v/>
      </c>
      <c r="R565" s="103" t="str">
        <f>IF(ISNUMBER('Форма 1'!AI565),'Форма 1'!$H565*VLOOKUP('Форма 1'!$F565,'Придельники до 2021'!$B$4:$X$28,'Форма 1'!AI$8),"")</f>
        <v/>
      </c>
      <c r="S565" s="103" t="str">
        <f>IF(ISNUMBER('Форма 1'!AJ565),'Форма 1'!$H565*VLOOKUP('Форма 1'!$F565,'Придельники до 2021'!$B$4:$X$28,'Форма 1'!AJ$8),"")</f>
        <v/>
      </c>
      <c r="T565" s="87"/>
    </row>
    <row r="566" spans="1:20">
      <c r="A566" s="188">
        <f t="shared" si="38"/>
        <v>348</v>
      </c>
      <c r="B566" s="112" t="s">
        <v>688</v>
      </c>
      <c r="C566" s="99">
        <f t="shared" si="39"/>
        <v>6408188</v>
      </c>
      <c r="D566" s="103" t="str">
        <f>IF(ISNUMBER('Форма 1'!U566),'Форма 1'!$H566*VLOOKUP('Форма 1'!$F566,'Придельники до 2021'!$B$4:$X$28,'Форма 1'!U$8),"")</f>
        <v/>
      </c>
      <c r="E566" s="103" t="str">
        <f>IF(ISNUMBER('Форма 1'!V566),'Форма 1'!$H566*VLOOKUP('Форма 1'!$F566,'Придельники до 2021'!$B$4:$X$28,'Форма 1'!V$8),"")</f>
        <v/>
      </c>
      <c r="F566" s="103" t="str">
        <f>IF(ISNUMBER('Форма 1'!W566),'Форма 1'!$H566*VLOOKUP('Форма 1'!$F566,'Придельники до 2021'!$B$4:$X$28,'Форма 1'!W$8),"")</f>
        <v/>
      </c>
      <c r="G566" s="103" t="str">
        <f>IF(ISNUMBER('Форма 1'!X566),'Форма 1'!$H566*VLOOKUP('Форма 1'!$F566,'Придельники до 2021'!$B$4:$X$28,'Форма 1'!X$8),"")</f>
        <v/>
      </c>
      <c r="H566" s="103" t="str">
        <f>IF(ISNUMBER('Форма 1'!Y566),'Форма 1'!$H566*VLOOKUP('Форма 1'!$F566,'Придельники до 2021'!$B$4:$X$28,'Форма 1'!Y$8),"")</f>
        <v/>
      </c>
      <c r="I566" s="103" t="str">
        <f>IF(ISNUMBER('Форма 1'!Z566),'Форма 1'!$H566*VLOOKUP('Форма 1'!$F566,'Придельники до 2021'!$B$4:$X$28,'Форма 1'!Z$8),"")</f>
        <v/>
      </c>
      <c r="J566" s="103" t="str">
        <f>IF(ISNUMBER('Форма 1'!AA566),'Форма 1'!$H566*VLOOKUP('Форма 1'!$F566,'Придельники до 2021'!$B$4:$X$28,'Форма 1'!AA$8),"")</f>
        <v/>
      </c>
      <c r="K566" s="90">
        <v>2</v>
      </c>
      <c r="L566" s="87">
        <f>3204094*K566</f>
        <v>6408188</v>
      </c>
      <c r="M566" s="103" t="str">
        <f>IF(ISNUMBER('Форма 1'!AD566),'Форма 1'!$H566*VLOOKUP('Форма 1'!$F566,'Придельники до 2021'!$B$4:$X$28,'Форма 1'!AD$8),"")</f>
        <v/>
      </c>
      <c r="N566" s="103" t="str">
        <f>IF(ISBLANK('Форма 1'!$AE566),"",IF('Форма 1'!$AE566=1,'Форма 1'!$H566*VLOOKUP('Форма 1'!$F566,'Придельники до 2021'!$B$4:$X$28,'Форма 1'!$AE$8,0),IF('Форма 1'!$AE566=2,'Форма 1'!$H566*VLOOKUP('Форма 1'!$F566,'Придельники до 2021'!$B$4:$X$28,13,0),IF('Форма 1'!$AE566=3,'Форма 1'!$H566*VLOOKUP('Форма 1'!$F566,'Придельники до 2021'!$B$4:$X$28,12,0)))))</f>
        <v/>
      </c>
      <c r="O566" s="103" t="str">
        <f>IF(ISNUMBER('Форма 1'!AF566),'Форма 1'!$H566*VLOOKUP('Форма 1'!$F566,'Придельники до 2021'!$B$4:$X$28,'Форма 1'!AF$8),"")</f>
        <v/>
      </c>
      <c r="P566" s="88"/>
      <c r="Q566" s="103" t="str">
        <f>IF(ISNUMBER('Форма 1'!AH566),'Форма 1'!$H566*VLOOKUP('Форма 1'!$F566,'Придельники до 2021'!$B$4:$X$28,'Форма 1'!AH$8),"")</f>
        <v/>
      </c>
      <c r="R566" s="103" t="str">
        <f>IF(ISNUMBER('Форма 1'!AI566),'Форма 1'!$H566*VLOOKUP('Форма 1'!$F566,'Придельники до 2021'!$B$4:$X$28,'Форма 1'!AI$8),"")</f>
        <v/>
      </c>
      <c r="S566" s="103" t="str">
        <f>IF(ISNUMBER('Форма 1'!AJ566),'Форма 1'!$H566*VLOOKUP('Форма 1'!$F566,'Придельники до 2021'!$B$4:$X$28,'Форма 1'!AJ$8),"")</f>
        <v/>
      </c>
      <c r="T566" s="87"/>
    </row>
    <row r="567" spans="1:20">
      <c r="A567" s="188">
        <f t="shared" si="38"/>
        <v>349</v>
      </c>
      <c r="B567" s="189" t="s">
        <v>689</v>
      </c>
      <c r="C567" s="99">
        <f t="shared" si="39"/>
        <v>44430781.649999999</v>
      </c>
      <c r="D567" s="103" t="str">
        <f>IF(ISNUMBER('Форма 1'!U567),'Форма 1'!$H567*VLOOKUP('Форма 1'!$F567,'Придельники до 2021'!$B$4:$X$28,'Форма 1'!U$8),"")</f>
        <v/>
      </c>
      <c r="E567" s="103" t="str">
        <f>IF(ISNUMBER('Форма 1'!V567),'Форма 1'!$H567*VLOOKUP('Форма 1'!$F567,'Придельники до 2021'!$B$4:$X$28,'Форма 1'!V$8),"")</f>
        <v/>
      </c>
      <c r="F567" s="103" t="str">
        <f>IF(ISNUMBER('Форма 1'!W567),'Форма 1'!$H567*VLOOKUP('Форма 1'!$F567,'Придельники до 2021'!$B$4:$X$28,'Форма 1'!W$8),"")</f>
        <v/>
      </c>
      <c r="G567" s="103" t="str">
        <f>IF(ISNUMBER('Форма 1'!X567),'Форма 1'!$H567*VLOOKUP('Форма 1'!$F567,'Придельники до 2021'!$B$4:$X$28,'Форма 1'!X$8),"")</f>
        <v/>
      </c>
      <c r="H567" s="103" t="str">
        <f>IF(ISNUMBER('Форма 1'!Y567),'Форма 1'!$H567*VLOOKUP('Форма 1'!$F567,'Придельники до 2021'!$B$4:$X$28,'Форма 1'!Y$8),"")</f>
        <v/>
      </c>
      <c r="I567" s="103" t="str">
        <f>IF(ISNUMBER('Форма 1'!Z567),'Форма 1'!$H567*VLOOKUP('Форма 1'!$F567,'Придельники до 2021'!$B$4:$X$28,'Форма 1'!Z$8),"")</f>
        <v/>
      </c>
      <c r="J567" s="103" t="str">
        <f>IF(ISNUMBER('Форма 1'!AA567),'Форма 1'!$H567*VLOOKUP('Форма 1'!$F567,'Придельники до 2021'!$B$4:$X$28,'Форма 1'!AA$8),"")</f>
        <v/>
      </c>
      <c r="K567" s="90"/>
      <c r="L567" s="87"/>
      <c r="M567" s="103" t="str">
        <f>IF(ISNUMBER('Форма 1'!AD567),'Форма 1'!$H567*VLOOKUP('Форма 1'!$F567,'Придельники до 2021'!$B$4:$X$28,'Форма 1'!AD$8),"")</f>
        <v/>
      </c>
      <c r="N567" s="103">
        <f>IF(ISBLANK('Форма 1'!$AE567),"",IF('Форма 1'!$AE567=1,'Форма 1'!$H567*VLOOKUP('Форма 1'!$F567,'Придельники до 2021'!$B$4:$X$28,'Форма 1'!$AE$8,0),IF('Форма 1'!$AE567=2,'Форма 1'!$H567*VLOOKUP('Форма 1'!$F567,'Придельники до 2021'!$B$4:$X$28,13,0),IF('Форма 1'!$AE567=3,'Форма 1'!$H567*VLOOKUP('Форма 1'!$F567,'Придельники до 2021'!$B$4:$X$28,12,0)))))</f>
        <v>44430781.649999999</v>
      </c>
      <c r="O567" s="103" t="str">
        <f>IF(ISNUMBER('Форма 1'!AF567),'Форма 1'!$H567*VLOOKUP('Форма 1'!$F567,'Придельники до 2021'!$B$4:$X$28,'Форма 1'!AF$8),"")</f>
        <v/>
      </c>
      <c r="P567" s="87"/>
      <c r="Q567" s="103" t="str">
        <f>IF(ISNUMBER('Форма 1'!AH567),'Форма 1'!$H567*VLOOKUP('Форма 1'!$F567,'Придельники до 2021'!$B$4:$X$28,'Форма 1'!AH$8),"")</f>
        <v/>
      </c>
      <c r="R567" s="103" t="str">
        <f>IF(ISNUMBER('Форма 1'!AI567),'Форма 1'!$H567*VLOOKUP('Форма 1'!$F567,'Придельники до 2021'!$B$4:$X$28,'Форма 1'!AI$8),"")</f>
        <v/>
      </c>
      <c r="S567" s="103" t="str">
        <f>IF(ISNUMBER('Форма 1'!AJ567),'Форма 1'!$H567*VLOOKUP('Форма 1'!$F567,'Придельники до 2021'!$B$4:$X$28,'Форма 1'!AJ$8),"")</f>
        <v/>
      </c>
      <c r="T567" s="87"/>
    </row>
    <row r="568" spans="1:20">
      <c r="A568" s="188">
        <f t="shared" ref="A568:A631" si="40">A567+1</f>
        <v>350</v>
      </c>
      <c r="B568" s="189" t="s">
        <v>691</v>
      </c>
      <c r="C568" s="99">
        <f t="shared" si="39"/>
        <v>13792349.775999999</v>
      </c>
      <c r="D568" s="103" t="str">
        <f>IF(ISNUMBER('Форма 1'!U568),'Форма 1'!$H568*VLOOKUP('Форма 1'!$F568,'Придельники до 2021'!$B$4:$X$28,'Форма 1'!U$8),"")</f>
        <v/>
      </c>
      <c r="E568" s="103">
        <f>IF(ISNUMBER('Форма 1'!V568),'Форма 1'!$H568*VLOOKUP('Форма 1'!$F568,'Придельники с 2022'!$B$4:$X$28,'Форма 1'!V$8),"")</f>
        <v>4198141.2639999995</v>
      </c>
      <c r="F568" s="103" t="str">
        <f>IF(ISNUMBER('Форма 1'!W568),'Форма 1'!$H568*VLOOKUP('Форма 1'!$F568,'Придельники до 2021'!$B$4:$X$28,'Форма 1'!W$8),"")</f>
        <v/>
      </c>
      <c r="G568" s="103">
        <f>IF(ISNUMBER('Форма 1'!X568),'Форма 1'!$H568*VLOOKUP('Форма 1'!$F568,'Придельники до 2021'!$B$4:$X$28,'Форма 1'!X$8),"")</f>
        <v>548638.76</v>
      </c>
      <c r="H568" s="103">
        <f>IF(ISNUMBER('Форма 1'!Y568),'Форма 1'!$H568*VLOOKUP('Форма 1'!$F568,'Придельники с 2022'!$B$4:$X$28,'Форма 1'!Y$8),"")</f>
        <v>1445429.4</v>
      </c>
      <c r="I568" s="103" t="str">
        <f>IF(ISNUMBER('Форма 1'!Z568),'Форма 1'!$H568*VLOOKUP('Форма 1'!$F568,'Придельники до 2021'!$B$4:$X$28,'Форма 1'!Z$8),"")</f>
        <v/>
      </c>
      <c r="J568" s="103" t="str">
        <f>IF(ISNUMBER('Форма 1'!AA568),'Форма 1'!$H568*VLOOKUP('Форма 1'!$F568,'Придельники до 2021'!$B$4:$X$28,'Форма 1'!AA$8),"")</f>
        <v/>
      </c>
      <c r="K568" s="92"/>
      <c r="L568" s="88"/>
      <c r="M568" s="103">
        <f>IF(ISNUMBER('Форма 1'!AD568),'Форма 1'!$H568*VLOOKUP('Форма 1'!$F568,'Придельники с 2022'!$B$4:$X$28,'Форма 1'!AD$8),"")</f>
        <v>7600140.352</v>
      </c>
      <c r="N568" s="103" t="str">
        <f>IF(ISBLANK('Форма 1'!$AE568),"",IF('Форма 1'!$AE568=1,'Форма 1'!$H568*VLOOKUP('Форма 1'!$F568,'Придельники до 2021'!$B$4:$X$28,'Форма 1'!$AE$8,0),IF('Форма 1'!$AE568=2,'Форма 1'!$H568*VLOOKUP('Форма 1'!$F568,'Придельники до 2021'!$B$4:$X$28,13,0),IF('Форма 1'!$AE568=3,'Форма 1'!$H568*VLOOKUP('Форма 1'!$F568,'Придельники до 2021'!$B$4:$X$28,12,0)))))</f>
        <v/>
      </c>
      <c r="O568" s="103" t="str">
        <f>IF(ISNUMBER('Форма 1'!AF568),'Форма 1'!$H568*VLOOKUP('Форма 1'!$F568,'Придельники до 2021'!$B$4:$X$28,'Форма 1'!AF$8),"")</f>
        <v/>
      </c>
      <c r="P568" s="88"/>
      <c r="Q568" s="103" t="str">
        <f>IF(ISNUMBER('Форма 1'!AH568),'Форма 1'!$H568*VLOOKUP('Форма 1'!$F568,'Придельники до 2021'!$B$4:$X$28,'Форма 1'!AH$8),"")</f>
        <v/>
      </c>
      <c r="R568" s="103" t="str">
        <f>IF(ISNUMBER('Форма 1'!AI568),'Форма 1'!$H568*VLOOKUP('Форма 1'!$F568,'Придельники до 2021'!$B$4:$X$28,'Форма 1'!AI$8),"")</f>
        <v/>
      </c>
      <c r="S568" s="103" t="str">
        <f>IF(ISNUMBER('Форма 1'!AJ568),'Форма 1'!$H568*VLOOKUP('Форма 1'!$F568,'Придельники до 2021'!$B$4:$X$28,'Форма 1'!AJ$8),"")</f>
        <v/>
      </c>
      <c r="T568" s="87"/>
    </row>
    <row r="569" spans="1:20">
      <c r="A569" s="188">
        <f t="shared" si="40"/>
        <v>351</v>
      </c>
      <c r="B569" s="189" t="s">
        <v>692</v>
      </c>
      <c r="C569" s="99">
        <f t="shared" si="39"/>
        <v>9968509.8719999995</v>
      </c>
      <c r="D569" s="103" t="str">
        <f>IF(ISNUMBER('Форма 1'!U569),'Форма 1'!$H569*VLOOKUP('Форма 1'!$F569,'Придельники до 2021'!$B$4:$X$28,'Форма 1'!U$8),"")</f>
        <v/>
      </c>
      <c r="E569" s="103" t="str">
        <f>IF(ISNUMBER('Форма 1'!V569),'Форма 1'!$H569*VLOOKUP('Форма 1'!$F569,'Придельники до 2021'!$B$4:$X$28,'Форма 1'!V$8),"")</f>
        <v/>
      </c>
      <c r="F569" s="103" t="str">
        <f>IF(ISNUMBER('Форма 1'!W569),'Форма 1'!$H569*VLOOKUP('Форма 1'!$F569,'Придельники до 2021'!$B$4:$X$28,'Форма 1'!W$8),"")</f>
        <v/>
      </c>
      <c r="G569" s="103" t="str">
        <f>IF(ISNUMBER('Форма 1'!X569),'Форма 1'!$H569*VLOOKUP('Форма 1'!$F569,'Придельники до 2021'!$B$4:$X$28,'Форма 1'!X$8),"")</f>
        <v/>
      </c>
      <c r="H569" s="103" t="str">
        <f>IF(ISNUMBER('Форма 1'!Y569),'Форма 1'!$H569*VLOOKUP('Форма 1'!$F569,'Придельники до 2021'!$B$4:$X$28,'Форма 1'!Y$8),"")</f>
        <v/>
      </c>
      <c r="I569" s="103" t="str">
        <f>IF(ISNUMBER('Форма 1'!Z569),'Форма 1'!$H569*VLOOKUP('Форма 1'!$F569,'Придельники до 2021'!$B$4:$X$28,'Форма 1'!Z$8),"")</f>
        <v/>
      </c>
      <c r="J569" s="103" t="str">
        <f>IF(ISNUMBER('Форма 1'!AA569),'Форма 1'!$H569*VLOOKUP('Форма 1'!$F569,'Придельники до 2021'!$B$4:$X$28,'Форма 1'!AA$8),"")</f>
        <v/>
      </c>
      <c r="K569" s="92"/>
      <c r="L569" s="88"/>
      <c r="M569" s="103">
        <f>IF(ISNUMBER('Форма 1'!AD569),'Форма 1'!$H569*VLOOKUP('Форма 1'!$F569,'Придельники до 2021'!$B$4:$X$28,'Форма 1'!AD$8),"")</f>
        <v>9968509.8719999995</v>
      </c>
      <c r="N569" s="103" t="str">
        <f>IF(ISBLANK('Форма 1'!$AE569),"",IF('Форма 1'!$AE569=1,'Форма 1'!$H569*VLOOKUP('Форма 1'!$F569,'Придельники до 2021'!$B$4:$X$28,'Форма 1'!$AE$8,0),IF('Форма 1'!$AE569=2,'Форма 1'!$H569*VLOOKUP('Форма 1'!$F569,'Придельники до 2021'!$B$4:$X$28,13,0),IF('Форма 1'!$AE569=3,'Форма 1'!$H569*VLOOKUP('Форма 1'!$F569,'Придельники до 2021'!$B$4:$X$28,12,0)))))</f>
        <v/>
      </c>
      <c r="O569" s="103" t="str">
        <f>IF(ISNUMBER('Форма 1'!AF569),'Форма 1'!$H569*VLOOKUP('Форма 1'!$F569,'Придельники до 2021'!$B$4:$X$28,'Форма 1'!AF$8),"")</f>
        <v/>
      </c>
      <c r="P569" s="88"/>
      <c r="Q569" s="103" t="str">
        <f>IF(ISNUMBER('Форма 1'!AH569),'Форма 1'!$H569*VLOOKUP('Форма 1'!$F569,'Придельники до 2021'!$B$4:$X$28,'Форма 1'!AH$8),"")</f>
        <v/>
      </c>
      <c r="R569" s="103" t="str">
        <f>IF(ISNUMBER('Форма 1'!AI569),'Форма 1'!$H569*VLOOKUP('Форма 1'!$F569,'Придельники до 2021'!$B$4:$X$28,'Форма 1'!AI$8),"")</f>
        <v/>
      </c>
      <c r="S569" s="103" t="str">
        <f>IF(ISNUMBER('Форма 1'!AJ569),'Форма 1'!$H569*VLOOKUP('Форма 1'!$F569,'Придельники до 2021'!$B$4:$X$28,'Форма 1'!AJ$8),"")</f>
        <v/>
      </c>
      <c r="T569" s="87"/>
    </row>
    <row r="570" spans="1:20">
      <c r="A570" s="188">
        <f t="shared" si="40"/>
        <v>352</v>
      </c>
      <c r="B570" s="189" t="s">
        <v>693</v>
      </c>
      <c r="C570" s="99">
        <f>SUM(D570:J570,L570:T570)</f>
        <v>14067797.562000001</v>
      </c>
      <c r="D570" s="103" t="str">
        <f>IF(ISNUMBER('Форма 1'!U570),'Форма 1'!$H570*VLOOKUP('Форма 1'!$F570,'Придельники до 2021'!$B$4:$X$28,'Форма 1'!U$8),"")</f>
        <v/>
      </c>
      <c r="E570" s="103" t="str">
        <f>IF(ISNUMBER('Форма 1'!V570),'Форма 1'!$H570*VLOOKUP('Форма 1'!$F570,'Придельники до 2021'!$B$4:$X$28,'Форма 1'!V$8),"")</f>
        <v/>
      </c>
      <c r="F570" s="103" t="str">
        <f>IF(ISNUMBER('Форма 1'!W570),'Форма 1'!$H570*VLOOKUP('Форма 1'!$F570,'Придельники до 2021'!$B$4:$X$28,'Форма 1'!W$8),"")</f>
        <v/>
      </c>
      <c r="G570" s="103" t="str">
        <f>IF(ISNUMBER('Форма 1'!X570),'Форма 1'!$H570*VLOOKUP('Форма 1'!$F570,'Придельники до 2021'!$B$4:$X$28,'Форма 1'!X$8),"")</f>
        <v/>
      </c>
      <c r="H570" s="103">
        <f>IF(ISNUMBER('Форма 1'!Y570),'Форма 1'!$H570*VLOOKUP('Форма 1'!$F570,'Придельники до 2021'!$B$4:$X$28,'Форма 1'!Y$8),"")</f>
        <v>14067797.562000001</v>
      </c>
      <c r="I570" s="103" t="str">
        <f>IF(ISNUMBER('Форма 1'!Z570),'Форма 1'!$H570*VLOOKUP('Форма 1'!$F570,'Придельники до 2021'!$B$4:$X$28,'Форма 1'!Z$8),"")</f>
        <v/>
      </c>
      <c r="J570" s="103" t="str">
        <f>IF(ISNUMBER('Форма 1'!AA570),'Форма 1'!$H570*VLOOKUP('Форма 1'!$F570,'Придельники до 2021'!$B$4:$X$28,'Форма 1'!AA$8),"")</f>
        <v/>
      </c>
      <c r="K570" s="92"/>
      <c r="L570" s="88"/>
      <c r="M570" s="103" t="str">
        <f>IF(ISNUMBER('Форма 1'!AD570),'Форма 1'!$H570*VLOOKUP('Форма 1'!$F570,'Придельники до 2021'!$B$4:$X$28,'Форма 1'!AD$8),"")</f>
        <v/>
      </c>
      <c r="N570" s="103" t="str">
        <f>IF(ISBLANK('Форма 1'!$AE570),"",IF('Форма 1'!$AE570=1,'Форма 1'!$H570*VLOOKUP('Форма 1'!$F570,'Придельники до 2021'!$B$4:$X$28,'Форма 1'!$AE$8,0),IF('Форма 1'!$AE570=2,'Форма 1'!$H570*VLOOKUP('Форма 1'!$F570,'Придельники до 2021'!$B$4:$X$28,13,0),IF('Форма 1'!$AE570=3,'Форма 1'!$H570*VLOOKUP('Форма 1'!$F570,'Придельники до 2021'!$B$4:$X$28,12,0)))))</f>
        <v/>
      </c>
      <c r="O570" s="103" t="str">
        <f>IF(ISNUMBER('Форма 1'!AF570),'Форма 1'!$H570*VLOOKUP('Форма 1'!$F570,'Придельники до 2021'!$B$4:$X$28,'Форма 1'!AF$8),"")</f>
        <v/>
      </c>
      <c r="P570" s="88"/>
      <c r="Q570" s="103" t="str">
        <f>IF(ISNUMBER('Форма 1'!AH570),'Форма 1'!$H570*VLOOKUP('Форма 1'!$F570,'Придельники до 2021'!$B$4:$X$28,'Форма 1'!AH$8),"")</f>
        <v/>
      </c>
      <c r="R570" s="103" t="str">
        <f>IF(ISNUMBER('Форма 1'!AI570),'Форма 1'!$H570*VLOOKUP('Форма 1'!$F570,'Придельники до 2021'!$B$4:$X$28,'Форма 1'!AI$8),"")</f>
        <v/>
      </c>
      <c r="S570" s="103" t="str">
        <f>IF(ISNUMBER('Форма 1'!AJ570),'Форма 1'!$H570*VLOOKUP('Форма 1'!$F570,'Придельники до 2021'!$B$4:$X$28,'Форма 1'!AJ$8),"")</f>
        <v/>
      </c>
      <c r="T570" s="87"/>
    </row>
    <row r="571" spans="1:20">
      <c r="A571" s="188">
        <f t="shared" si="40"/>
        <v>353</v>
      </c>
      <c r="B571" s="189" t="s">
        <v>694</v>
      </c>
      <c r="C571" s="99">
        <f t="shared" si="39"/>
        <v>22032285.810000002</v>
      </c>
      <c r="D571" s="103" t="str">
        <f>IF(ISNUMBER('Форма 1'!U571),'Форма 1'!$H571*VLOOKUP('Форма 1'!$F571,'Придельники до 2021'!$B$4:$X$28,'Форма 1'!U$8),"")</f>
        <v/>
      </c>
      <c r="E571" s="103" t="str">
        <f>IF(ISNUMBER('Форма 1'!V571),'Форма 1'!$H571*VLOOKUP('Форма 1'!$F571,'Придельники до 2021'!$B$4:$X$28,'Форма 1'!V$8),"")</f>
        <v/>
      </c>
      <c r="F571" s="103" t="str">
        <f>IF(ISNUMBER('Форма 1'!W571),'Форма 1'!$H571*VLOOKUP('Форма 1'!$F571,'Придельники до 2021'!$B$4:$X$28,'Форма 1'!W$8),"")</f>
        <v/>
      </c>
      <c r="G571" s="103" t="str">
        <f>IF(ISNUMBER('Форма 1'!X571),'Форма 1'!$H571*VLOOKUP('Форма 1'!$F571,'Придельники до 2021'!$B$4:$X$28,'Форма 1'!X$8),"")</f>
        <v/>
      </c>
      <c r="H571" s="103" t="str">
        <f>IF(ISNUMBER('Форма 1'!Y571),'Форма 1'!$H571*VLOOKUP('Форма 1'!$F571,'Придельники до 2021'!$B$4:$X$28,'Форма 1'!Y$8),"")</f>
        <v/>
      </c>
      <c r="I571" s="103" t="str">
        <f>IF(ISNUMBER('Форма 1'!Z571),'Форма 1'!$H571*VLOOKUP('Форма 1'!$F571,'Придельники до 2021'!$B$4:$X$28,'Форма 1'!Z$8),"")</f>
        <v/>
      </c>
      <c r="J571" s="103" t="str">
        <f>IF(ISNUMBER('Форма 1'!AA571),'Форма 1'!$H571*VLOOKUP('Форма 1'!$F571,'Придельники до 2021'!$B$4:$X$28,'Форма 1'!AA$8),"")</f>
        <v/>
      </c>
      <c r="K571" s="92"/>
      <c r="L571" s="88"/>
      <c r="M571" s="103" t="str">
        <f>IF(ISNUMBER('Форма 1'!AD571),'Форма 1'!$H571*VLOOKUP('Форма 1'!$F571,'Придельники до 2021'!$B$4:$X$28,'Форма 1'!AD$8),"")</f>
        <v/>
      </c>
      <c r="N571" s="103">
        <f>IF(ISBLANK('Форма 1'!$AE571),"",IF('Форма 1'!$AE571=1,'Форма 1'!$H571*VLOOKUP('Форма 1'!$F571,'Придельники до 2021'!$B$4:$X$28,'Форма 1'!$AE$8,0),IF('Форма 1'!$AE571=2,'Форма 1'!$H571*VLOOKUP('Форма 1'!$F571,'Придельники до 2021'!$B$4:$X$28,13,0),IF('Форма 1'!$AE571=3,'Форма 1'!$H571*VLOOKUP('Форма 1'!$F571,'Придельники до 2021'!$B$4:$X$28,12,0)))))</f>
        <v>22032285.810000002</v>
      </c>
      <c r="O571" s="103" t="str">
        <f>IF(ISNUMBER('Форма 1'!AF571),'Форма 1'!$H571*VLOOKUP('Форма 1'!$F571,'Придельники до 2021'!$B$4:$X$28,'Форма 1'!AF$8),"")</f>
        <v/>
      </c>
      <c r="P571" s="88"/>
      <c r="Q571" s="103" t="str">
        <f>IF(ISNUMBER('Форма 1'!AH571),'Форма 1'!$H571*VLOOKUP('Форма 1'!$F571,'Придельники до 2021'!$B$4:$X$28,'Форма 1'!AH$8),"")</f>
        <v/>
      </c>
      <c r="R571" s="103" t="str">
        <f>IF(ISNUMBER('Форма 1'!AI571),'Форма 1'!$H571*VLOOKUP('Форма 1'!$F571,'Придельники до 2021'!$B$4:$X$28,'Форма 1'!AI$8),"")</f>
        <v/>
      </c>
      <c r="S571" s="103" t="str">
        <f>IF(ISNUMBER('Форма 1'!AJ571),'Форма 1'!$H571*VLOOKUP('Форма 1'!$F571,'Придельники до 2021'!$B$4:$X$28,'Форма 1'!AJ$8),"")</f>
        <v/>
      </c>
      <c r="T571" s="87"/>
    </row>
    <row r="572" spans="1:20">
      <c r="A572" s="188">
        <f t="shared" si="40"/>
        <v>354</v>
      </c>
      <c r="B572" s="189" t="s">
        <v>695</v>
      </c>
      <c r="C572" s="99">
        <f t="shared" si="39"/>
        <v>8962932</v>
      </c>
      <c r="D572" s="103" t="str">
        <f>IF(ISNUMBER('Форма 1'!U572),'Форма 1'!$H572*VLOOKUP('Форма 1'!$F572,'Придельники до 2021'!$B$4:$X$28,'Форма 1'!U$8),"")</f>
        <v/>
      </c>
      <c r="E572" s="103" t="str">
        <f>IF(ISNUMBER('Форма 1'!V572),'Форма 1'!$H572*VLOOKUP('Форма 1'!$F572,'Придельники до 2021'!$B$4:$X$28,'Форма 1'!V$8),"")</f>
        <v/>
      </c>
      <c r="F572" s="103" t="str">
        <f>IF(ISNUMBER('Форма 1'!W572),'Форма 1'!$H572*VLOOKUP('Форма 1'!$F572,'Придельники до 2021'!$B$4:$X$28,'Форма 1'!W$8),"")</f>
        <v/>
      </c>
      <c r="G572" s="103" t="str">
        <f>IF(ISNUMBER('Форма 1'!X572),'Форма 1'!$H572*VLOOKUP('Форма 1'!$F572,'Придельники до 2021'!$B$4:$X$28,'Форма 1'!X$8),"")</f>
        <v/>
      </c>
      <c r="H572" s="103" t="str">
        <f>IF(ISNUMBER('Форма 1'!Y572),'Форма 1'!$H572*VLOOKUP('Форма 1'!$F572,'Придельники до 2021'!$B$4:$X$28,'Форма 1'!Y$8),"")</f>
        <v/>
      </c>
      <c r="I572" s="103" t="str">
        <f>IF(ISNUMBER('Форма 1'!Z572),'Форма 1'!$H572*VLOOKUP('Форма 1'!$F572,'Придельники до 2021'!$B$4:$X$28,'Форма 1'!Z$8),"")</f>
        <v/>
      </c>
      <c r="J572" s="103" t="str">
        <f>IF(ISNUMBER('Форма 1'!AA572),'Форма 1'!$H572*VLOOKUP('Форма 1'!$F572,'Придельники до 2021'!$B$4:$X$28,'Форма 1'!AA$8),"")</f>
        <v/>
      </c>
      <c r="K572" s="90">
        <v>4</v>
      </c>
      <c r="L572" s="87">
        <v>8962932</v>
      </c>
      <c r="M572" s="103" t="str">
        <f>IF(ISNUMBER('Форма 1'!AD572),'Форма 1'!$H572*VLOOKUP('Форма 1'!$F572,'Придельники до 2021'!$B$4:$X$28,'Форма 1'!AD$8),"")</f>
        <v/>
      </c>
      <c r="N572" s="103" t="str">
        <f>IF(ISBLANK('Форма 1'!$AE572),"",IF('Форма 1'!$AE572=1,'Форма 1'!$H572*VLOOKUP('Форма 1'!$F572,'Придельники до 2021'!$B$4:$X$28,'Форма 1'!$AE$8,0),IF('Форма 1'!$AE572=2,'Форма 1'!$H572*VLOOKUP('Форма 1'!$F572,'Придельники до 2021'!$B$4:$X$28,13,0),IF('Форма 1'!$AE572=3,'Форма 1'!$H572*VLOOKUP('Форма 1'!$F572,'Придельники до 2021'!$B$4:$X$28,12,0)))))</f>
        <v/>
      </c>
      <c r="O572" s="103" t="str">
        <f>IF(ISNUMBER('Форма 1'!AF572),'Форма 1'!$H572*VLOOKUP('Форма 1'!$F572,'Придельники до 2021'!$B$4:$X$28,'Форма 1'!AF$8),"")</f>
        <v/>
      </c>
      <c r="P572" s="87"/>
      <c r="Q572" s="103" t="str">
        <f>IF(ISNUMBER('Форма 1'!AH572),'Форма 1'!$H572*VLOOKUP('Форма 1'!$F572,'Придельники до 2021'!$B$4:$X$28,'Форма 1'!AH$8),"")</f>
        <v/>
      </c>
      <c r="R572" s="103" t="str">
        <f>IF(ISNUMBER('Форма 1'!AI572),'Форма 1'!$H572*VLOOKUP('Форма 1'!$F572,'Придельники до 2021'!$B$4:$X$28,'Форма 1'!AI$8),"")</f>
        <v/>
      </c>
      <c r="S572" s="103" t="str">
        <f>IF(ISNUMBER('Форма 1'!AJ572),'Форма 1'!$H572*VLOOKUP('Форма 1'!$F572,'Придельники до 2021'!$B$4:$X$28,'Форма 1'!AJ$8),"")</f>
        <v/>
      </c>
      <c r="T572" s="87"/>
    </row>
    <row r="573" spans="1:20">
      <c r="A573" s="188">
        <f t="shared" si="40"/>
        <v>355</v>
      </c>
      <c r="B573" s="189" t="s">
        <v>696</v>
      </c>
      <c r="C573" s="99">
        <f t="shared" si="39"/>
        <v>9612282</v>
      </c>
      <c r="D573" s="103" t="str">
        <f>IF(ISNUMBER('Форма 1'!U573),'Форма 1'!$H573*VLOOKUP('Форма 1'!$F573,'Придельники до 2021'!$B$4:$X$28,'Форма 1'!U$8),"")</f>
        <v/>
      </c>
      <c r="E573" s="103" t="str">
        <f>IF(ISNUMBER('Форма 1'!V573),'Форма 1'!$H573*VLOOKUP('Форма 1'!$F573,'Придельники до 2021'!$B$4:$X$28,'Форма 1'!V$8),"")</f>
        <v/>
      </c>
      <c r="F573" s="103" t="str">
        <f>IF(ISNUMBER('Форма 1'!W573),'Форма 1'!$H573*VLOOKUP('Форма 1'!$F573,'Придельники до 2021'!$B$4:$X$28,'Форма 1'!W$8),"")</f>
        <v/>
      </c>
      <c r="G573" s="103" t="str">
        <f>IF(ISNUMBER('Форма 1'!X573),'Форма 1'!$H573*VLOOKUP('Форма 1'!$F573,'Придельники до 2021'!$B$4:$X$28,'Форма 1'!X$8),"")</f>
        <v/>
      </c>
      <c r="H573" s="103" t="str">
        <f>IF(ISNUMBER('Форма 1'!Y573),'Форма 1'!$H573*VLOOKUP('Форма 1'!$F573,'Придельники до 2021'!$B$4:$X$28,'Форма 1'!Y$8),"")</f>
        <v/>
      </c>
      <c r="I573" s="103" t="str">
        <f>IF(ISNUMBER('Форма 1'!Z573),'Форма 1'!$H573*VLOOKUP('Форма 1'!$F573,'Придельники до 2021'!$B$4:$X$28,'Форма 1'!Z$8),"")</f>
        <v/>
      </c>
      <c r="J573" s="103" t="str">
        <f>IF(ISNUMBER('Форма 1'!AA573),'Форма 1'!$H573*VLOOKUP('Форма 1'!$F573,'Придельники до 2021'!$B$4:$X$28,'Форма 1'!AA$8),"")</f>
        <v/>
      </c>
      <c r="K573" s="90">
        <v>3</v>
      </c>
      <c r="L573" s="87">
        <f t="shared" ref="L573:L574" si="41">3204094*K573</f>
        <v>9612282</v>
      </c>
      <c r="M573" s="103" t="str">
        <f>IF(ISNUMBER('Форма 1'!AD573),'Форма 1'!$H573*VLOOKUP('Форма 1'!$F573,'Придельники до 2021'!$B$4:$X$28,'Форма 1'!AD$8),"")</f>
        <v/>
      </c>
      <c r="N573" s="103" t="str">
        <f>IF(ISBLANK('Форма 1'!$AE573),"",IF('Форма 1'!$AE573=1,'Форма 1'!$H573*VLOOKUP('Форма 1'!$F573,'Придельники до 2021'!$B$4:$X$28,'Форма 1'!$AE$8,0),IF('Форма 1'!$AE573=2,'Форма 1'!$H573*VLOOKUP('Форма 1'!$F573,'Придельники до 2021'!$B$4:$X$28,13,0),IF('Форма 1'!$AE573=3,'Форма 1'!$H573*VLOOKUP('Форма 1'!$F573,'Придельники до 2021'!$B$4:$X$28,12,0)))))</f>
        <v/>
      </c>
      <c r="O573" s="103" t="str">
        <f>IF(ISNUMBER('Форма 1'!AF573),'Форма 1'!$H573*VLOOKUP('Форма 1'!$F573,'Придельники до 2021'!$B$4:$X$28,'Форма 1'!AF$8),"")</f>
        <v/>
      </c>
      <c r="P573" s="87"/>
      <c r="Q573" s="103" t="str">
        <f>IF(ISNUMBER('Форма 1'!AH573),'Форма 1'!$H573*VLOOKUP('Форма 1'!$F573,'Придельники до 2021'!$B$4:$X$28,'Форма 1'!AH$8),"")</f>
        <v/>
      </c>
      <c r="R573" s="103" t="str">
        <f>IF(ISNUMBER('Форма 1'!AI573),'Форма 1'!$H573*VLOOKUP('Форма 1'!$F573,'Придельники до 2021'!$B$4:$X$28,'Форма 1'!AI$8),"")</f>
        <v/>
      </c>
      <c r="S573" s="103" t="str">
        <f>IF(ISNUMBER('Форма 1'!AJ573),'Форма 1'!$H573*VLOOKUP('Форма 1'!$F573,'Придельники до 2021'!$B$4:$X$28,'Форма 1'!AJ$8),"")</f>
        <v/>
      </c>
      <c r="T573" s="87"/>
    </row>
    <row r="574" spans="1:20">
      <c r="A574" s="188">
        <f t="shared" si="40"/>
        <v>356</v>
      </c>
      <c r="B574" s="189" t="s">
        <v>697</v>
      </c>
      <c r="C574" s="99">
        <f t="shared" si="39"/>
        <v>9612282</v>
      </c>
      <c r="D574" s="103" t="str">
        <f>IF(ISNUMBER('Форма 1'!U574),'Форма 1'!$H574*VLOOKUP('Форма 1'!$F574,'Придельники до 2021'!$B$4:$X$28,'Форма 1'!U$8),"")</f>
        <v/>
      </c>
      <c r="E574" s="103" t="str">
        <f>IF(ISNUMBER('Форма 1'!V574),'Форма 1'!$H574*VLOOKUP('Форма 1'!$F574,'Придельники до 2021'!$B$4:$X$28,'Форма 1'!V$8),"")</f>
        <v/>
      </c>
      <c r="F574" s="103" t="str">
        <f>IF(ISNUMBER('Форма 1'!W574),'Форма 1'!$H574*VLOOKUP('Форма 1'!$F574,'Придельники до 2021'!$B$4:$X$28,'Форма 1'!W$8),"")</f>
        <v/>
      </c>
      <c r="G574" s="103" t="str">
        <f>IF(ISNUMBER('Форма 1'!X574),'Форма 1'!$H574*VLOOKUP('Форма 1'!$F574,'Придельники до 2021'!$B$4:$X$28,'Форма 1'!X$8),"")</f>
        <v/>
      </c>
      <c r="H574" s="103" t="str">
        <f>IF(ISNUMBER('Форма 1'!Y574),'Форма 1'!$H574*VLOOKUP('Форма 1'!$F574,'Придельники до 2021'!$B$4:$X$28,'Форма 1'!Y$8),"")</f>
        <v/>
      </c>
      <c r="I574" s="103" t="str">
        <f>IF(ISNUMBER('Форма 1'!Z574),'Форма 1'!$H574*VLOOKUP('Форма 1'!$F574,'Придельники до 2021'!$B$4:$X$28,'Форма 1'!Z$8),"")</f>
        <v/>
      </c>
      <c r="J574" s="103" t="str">
        <f>IF(ISNUMBER('Форма 1'!AA574),'Форма 1'!$H574*VLOOKUP('Форма 1'!$F574,'Придельники до 2021'!$B$4:$X$28,'Форма 1'!AA$8),"")</f>
        <v/>
      </c>
      <c r="K574" s="90">
        <v>3</v>
      </c>
      <c r="L574" s="87">
        <f t="shared" si="41"/>
        <v>9612282</v>
      </c>
      <c r="M574" s="103" t="str">
        <f>IF(ISNUMBER('Форма 1'!AD574),'Форма 1'!$H574*VLOOKUP('Форма 1'!$F574,'Придельники до 2021'!$B$4:$X$28,'Форма 1'!AD$8),"")</f>
        <v/>
      </c>
      <c r="N574" s="103" t="str">
        <f>IF(ISBLANK('Форма 1'!$AE574),"",IF('Форма 1'!$AE574=1,'Форма 1'!$H574*VLOOKUP('Форма 1'!$F574,'Придельники до 2021'!$B$4:$X$28,'Форма 1'!$AE$8,0),IF('Форма 1'!$AE574=2,'Форма 1'!$H574*VLOOKUP('Форма 1'!$F574,'Придельники до 2021'!$B$4:$X$28,13,0),IF('Форма 1'!$AE574=3,'Форма 1'!$H574*VLOOKUP('Форма 1'!$F574,'Придельники до 2021'!$B$4:$X$28,12,0)))))</f>
        <v/>
      </c>
      <c r="O574" s="103" t="str">
        <f>IF(ISNUMBER('Форма 1'!AF574),'Форма 1'!$H574*VLOOKUP('Форма 1'!$F574,'Придельники до 2021'!$B$4:$X$28,'Форма 1'!AF$8),"")</f>
        <v/>
      </c>
      <c r="P574" s="87"/>
      <c r="Q574" s="103" t="str">
        <f>IF(ISNUMBER('Форма 1'!AH574),'Форма 1'!$H574*VLOOKUP('Форма 1'!$F574,'Придельники до 2021'!$B$4:$X$28,'Форма 1'!AH$8),"")</f>
        <v/>
      </c>
      <c r="R574" s="103" t="str">
        <f>IF(ISNUMBER('Форма 1'!AI574),'Форма 1'!$H574*VLOOKUP('Форма 1'!$F574,'Придельники до 2021'!$B$4:$X$28,'Форма 1'!AI$8),"")</f>
        <v/>
      </c>
      <c r="S574" s="103" t="str">
        <f>IF(ISNUMBER('Форма 1'!AJ574),'Форма 1'!$H574*VLOOKUP('Форма 1'!$F574,'Придельники до 2021'!$B$4:$X$28,'Форма 1'!AJ$8),"")</f>
        <v/>
      </c>
      <c r="T574" s="87"/>
    </row>
    <row r="575" spans="1:20">
      <c r="A575" s="188">
        <f t="shared" si="40"/>
        <v>357</v>
      </c>
      <c r="B575" s="189" t="s">
        <v>698</v>
      </c>
      <c r="C575" s="99">
        <f t="shared" si="39"/>
        <v>15730345.008000001</v>
      </c>
      <c r="D575" s="103" t="str">
        <f>IF(ISNUMBER('Форма 1'!U575),'Форма 1'!$H575*VLOOKUP('Форма 1'!$F575,'Придельники до 2021'!$B$4:$X$28,'Форма 1'!U$8),"")</f>
        <v/>
      </c>
      <c r="E575" s="103" t="str">
        <f>IF(ISNUMBER('Форма 1'!V575),'Форма 1'!$H575*VLOOKUP('Форма 1'!$F575,'Придельники до 2021'!$B$4:$X$28,'Форма 1'!V$8),"")</f>
        <v/>
      </c>
      <c r="F575" s="103" t="str">
        <f>IF(ISNUMBER('Форма 1'!W575),'Форма 1'!$H575*VLOOKUP('Форма 1'!$F575,'Придельники до 2021'!$B$4:$X$28,'Форма 1'!W$8),"")</f>
        <v/>
      </c>
      <c r="G575" s="103" t="str">
        <f>IF(ISNUMBER('Форма 1'!X575),'Форма 1'!$H575*VLOOKUP('Форма 1'!$F575,'Придельники до 2021'!$B$4:$X$28,'Форма 1'!X$8),"")</f>
        <v/>
      </c>
      <c r="H575" s="103" t="str">
        <f>IF(ISNUMBER('Форма 1'!Y575),'Форма 1'!$H575*VLOOKUP('Форма 1'!$F575,'Придельники до 2021'!$B$4:$X$28,'Форма 1'!Y$8),"")</f>
        <v/>
      </c>
      <c r="I575" s="103" t="str">
        <f>IF(ISNUMBER('Форма 1'!Z575),'Форма 1'!$H575*VLOOKUP('Форма 1'!$F575,'Придельники до 2021'!$B$4:$X$28,'Форма 1'!Z$8),"")</f>
        <v/>
      </c>
      <c r="J575" s="103" t="str">
        <f>IF(ISNUMBER('Форма 1'!AA575),'Форма 1'!$H575*VLOOKUP('Форма 1'!$F575,'Придельники до 2021'!$B$4:$X$28,'Форма 1'!AA$8),"")</f>
        <v/>
      </c>
      <c r="K575" s="92"/>
      <c r="L575" s="88"/>
      <c r="M575" s="103">
        <f>IF(ISNUMBER('Форма 1'!AD575),'Форма 1'!$H575*VLOOKUP('Форма 1'!$F575,'Придельники с 2022'!$B$4:$X$28,'Форма 1'!AD$8),"")</f>
        <v>15730345.008000001</v>
      </c>
      <c r="N575" s="103" t="str">
        <f>IF(ISBLANK('Форма 1'!$AE575),"",IF('Форма 1'!$AE575=1,'Форма 1'!$H575*VLOOKUP('Форма 1'!$F575,'Придельники до 2021'!$B$4:$X$28,'Форма 1'!$AE$8,0),IF('Форма 1'!$AE575=2,'Форма 1'!$H575*VLOOKUP('Форма 1'!$F575,'Придельники до 2021'!$B$4:$X$28,13,0),IF('Форма 1'!$AE575=3,'Форма 1'!$H575*VLOOKUP('Форма 1'!$F575,'Придельники до 2021'!$B$4:$X$28,12,0)))))</f>
        <v/>
      </c>
      <c r="O575" s="103" t="str">
        <f>IF(ISNUMBER('Форма 1'!AF575),'Форма 1'!$H575*VLOOKUP('Форма 1'!$F575,'Придельники до 2021'!$B$4:$X$28,'Форма 1'!AF$8),"")</f>
        <v/>
      </c>
      <c r="P575" s="87"/>
      <c r="Q575" s="103" t="str">
        <f>IF(ISNUMBER('Форма 1'!AH575),'Форма 1'!$H575*VLOOKUP('Форма 1'!$F575,'Придельники до 2021'!$B$4:$X$28,'Форма 1'!AH$8),"")</f>
        <v/>
      </c>
      <c r="R575" s="103" t="str">
        <f>IF(ISNUMBER('Форма 1'!AI575),'Форма 1'!$H575*VLOOKUP('Форма 1'!$F575,'Придельники до 2021'!$B$4:$X$28,'Форма 1'!AI$8),"")</f>
        <v/>
      </c>
      <c r="S575" s="103" t="str">
        <f>IF(ISNUMBER('Форма 1'!AJ575),'Форма 1'!$H575*VLOOKUP('Форма 1'!$F575,'Придельники до 2021'!$B$4:$X$28,'Форма 1'!AJ$8),"")</f>
        <v/>
      </c>
      <c r="T575" s="87"/>
    </row>
    <row r="576" spans="1:20">
      <c r="A576" s="188">
        <f t="shared" si="40"/>
        <v>358</v>
      </c>
      <c r="B576" s="189" t="s">
        <v>699</v>
      </c>
      <c r="C576" s="99">
        <f t="shared" si="39"/>
        <v>16126603.257000001</v>
      </c>
      <c r="D576" s="103" t="str">
        <f>IF(ISNUMBER('Форма 1'!U576),'Форма 1'!$H576*VLOOKUP('Форма 1'!$F576,'Придельники до 2021'!$B$4:$X$28,'Форма 1'!U$8),"")</f>
        <v/>
      </c>
      <c r="E576" s="103" t="str">
        <f>IF(ISNUMBER('Форма 1'!V576),'Форма 1'!$H576*VLOOKUP('Форма 1'!$F576,'Придельники до 2021'!$B$4:$X$28,'Форма 1'!V$8),"")</f>
        <v/>
      </c>
      <c r="F576" s="103" t="str">
        <f>IF(ISNUMBER('Форма 1'!W576),'Форма 1'!$H576*VLOOKUP('Форма 1'!$F576,'Придельники до 2021'!$B$4:$X$28,'Форма 1'!W$8),"")</f>
        <v/>
      </c>
      <c r="G576" s="103" t="str">
        <f>IF(ISNUMBER('Форма 1'!X576),'Форма 1'!$H576*VLOOKUP('Форма 1'!$F576,'Придельники до 2021'!$B$4:$X$28,'Форма 1'!X$8),"")</f>
        <v/>
      </c>
      <c r="H576" s="103" t="str">
        <f>IF(ISNUMBER('Форма 1'!Y576),'Форма 1'!$H576*VLOOKUP('Форма 1'!$F576,'Придельники до 2021'!$B$4:$X$28,'Форма 1'!Y$8),"")</f>
        <v/>
      </c>
      <c r="I576" s="103" t="str">
        <f>IF(ISNUMBER('Форма 1'!Z576),'Форма 1'!$H576*VLOOKUP('Форма 1'!$F576,'Придельники до 2021'!$B$4:$X$28,'Форма 1'!Z$8),"")</f>
        <v/>
      </c>
      <c r="J576" s="103" t="str">
        <f>IF(ISNUMBER('Форма 1'!AA576),'Форма 1'!$H576*VLOOKUP('Форма 1'!$F576,'Придельники до 2021'!$B$4:$X$28,'Форма 1'!AA$8),"")</f>
        <v/>
      </c>
      <c r="K576" s="90"/>
      <c r="L576" s="87"/>
      <c r="M576" s="103">
        <f>IF(ISNUMBER('Форма 1'!AD576),'Форма 1'!$H576*VLOOKUP('Форма 1'!$F576,'Придельники до 2021'!$B$4:$X$28,'Форма 1'!AD$8),"")</f>
        <v>16126603.257000001</v>
      </c>
      <c r="N576" s="103" t="str">
        <f>IF(ISBLANK('Форма 1'!$AE576),"",IF('Форма 1'!$AE576=1,'Форма 1'!$H576*VLOOKUP('Форма 1'!$F576,'Придельники до 2021'!$B$4:$X$28,'Форма 1'!$AE$8,0),IF('Форма 1'!$AE576=2,'Форма 1'!$H576*VLOOKUP('Форма 1'!$F576,'Придельники до 2021'!$B$4:$X$28,13,0),IF('Форма 1'!$AE576=3,'Форма 1'!$H576*VLOOKUP('Форма 1'!$F576,'Придельники до 2021'!$B$4:$X$28,12,0)))))</f>
        <v/>
      </c>
      <c r="O576" s="103" t="str">
        <f>IF(ISNUMBER('Форма 1'!AF576),'Форма 1'!$H576*VLOOKUP('Форма 1'!$F576,'Придельники до 2021'!$B$4:$X$28,'Форма 1'!AF$8),"")</f>
        <v/>
      </c>
      <c r="P576" s="87"/>
      <c r="Q576" s="103" t="str">
        <f>IF(ISNUMBER('Форма 1'!AH576),'Форма 1'!$H576*VLOOKUP('Форма 1'!$F576,'Придельники до 2021'!$B$4:$X$28,'Форма 1'!AH$8),"")</f>
        <v/>
      </c>
      <c r="R576" s="103" t="str">
        <f>IF(ISNUMBER('Форма 1'!AI576),'Форма 1'!$H576*VLOOKUP('Форма 1'!$F576,'Придельники до 2021'!$B$4:$X$28,'Форма 1'!AI$8),"")</f>
        <v/>
      </c>
      <c r="S576" s="103" t="str">
        <f>IF(ISNUMBER('Форма 1'!AJ576),'Форма 1'!$H576*VLOOKUP('Форма 1'!$F576,'Придельники до 2021'!$B$4:$X$28,'Форма 1'!AJ$8),"")</f>
        <v/>
      </c>
      <c r="T576" s="87"/>
    </row>
    <row r="577" spans="1:20">
      <c r="A577" s="188">
        <f t="shared" si="40"/>
        <v>359</v>
      </c>
      <c r="B577" s="189" t="s">
        <v>700</v>
      </c>
      <c r="C577" s="99">
        <f t="shared" si="39"/>
        <v>6722199</v>
      </c>
      <c r="D577" s="103" t="str">
        <f>IF(ISNUMBER('Форма 1'!U577),'Форма 1'!$H577*VLOOKUP('Форма 1'!$F577,'Придельники до 2021'!$B$4:$X$28,'Форма 1'!U$8),"")</f>
        <v/>
      </c>
      <c r="E577" s="103" t="str">
        <f>IF(ISNUMBER('Форма 1'!V577),'Форма 1'!$H577*VLOOKUP('Форма 1'!$F577,'Придельники до 2021'!$B$4:$X$28,'Форма 1'!V$8),"")</f>
        <v/>
      </c>
      <c r="F577" s="103" t="str">
        <f>IF(ISNUMBER('Форма 1'!W577),'Форма 1'!$H577*VLOOKUP('Форма 1'!$F577,'Придельники до 2021'!$B$4:$X$28,'Форма 1'!W$8),"")</f>
        <v/>
      </c>
      <c r="G577" s="103" t="str">
        <f>IF(ISNUMBER('Форма 1'!X577),'Форма 1'!$H577*VLOOKUP('Форма 1'!$F577,'Придельники до 2021'!$B$4:$X$28,'Форма 1'!X$8),"")</f>
        <v/>
      </c>
      <c r="H577" s="103" t="str">
        <f>IF(ISNUMBER('Форма 1'!Y577),'Форма 1'!$H577*VLOOKUP('Форма 1'!$F577,'Придельники до 2021'!$B$4:$X$28,'Форма 1'!Y$8),"")</f>
        <v/>
      </c>
      <c r="I577" s="103" t="str">
        <f>IF(ISNUMBER('Форма 1'!Z577),'Форма 1'!$H577*VLOOKUP('Форма 1'!$F577,'Придельники до 2021'!$B$4:$X$28,'Форма 1'!Z$8),"")</f>
        <v/>
      </c>
      <c r="J577" s="103" t="str">
        <f>IF(ISNUMBER('Форма 1'!AA577),'Форма 1'!$H577*VLOOKUP('Форма 1'!$F577,'Придельники до 2021'!$B$4:$X$28,'Форма 1'!AA$8),"")</f>
        <v/>
      </c>
      <c r="K577" s="90">
        <v>3</v>
      </c>
      <c r="L577" s="87">
        <f>2240733*K577</f>
        <v>6722199</v>
      </c>
      <c r="M577" s="103" t="str">
        <f>IF(ISNUMBER('Форма 1'!AD577),'Форма 1'!$H577*VLOOKUP('Форма 1'!$F577,'Придельники до 2021'!$B$4:$X$28,'Форма 1'!AD$8),"")</f>
        <v/>
      </c>
      <c r="N577" s="103" t="str">
        <f>IF(ISBLANK('Форма 1'!$AE577),"",IF('Форма 1'!$AE577=1,'Форма 1'!$H577*VLOOKUP('Форма 1'!$F577,'Придельники до 2021'!$B$4:$X$28,'Форма 1'!$AE$8,0),IF('Форма 1'!$AE577=2,'Форма 1'!$H577*VLOOKUP('Форма 1'!$F577,'Придельники до 2021'!$B$4:$X$28,13,0),IF('Форма 1'!$AE577=3,'Форма 1'!$H577*VLOOKUP('Форма 1'!$F577,'Придельники до 2021'!$B$4:$X$28,12,0)))))</f>
        <v/>
      </c>
      <c r="O577" s="103" t="str">
        <f>IF(ISNUMBER('Форма 1'!AF577),'Форма 1'!$H577*VLOOKUP('Форма 1'!$F577,'Придельники до 2021'!$B$4:$X$28,'Форма 1'!AF$8),"")</f>
        <v/>
      </c>
      <c r="P577" s="87"/>
      <c r="Q577" s="103" t="str">
        <f>IF(ISNUMBER('Форма 1'!AH577),'Форма 1'!$H577*VLOOKUP('Форма 1'!$F577,'Придельники до 2021'!$B$4:$X$28,'Форма 1'!AH$8),"")</f>
        <v/>
      </c>
      <c r="R577" s="103" t="str">
        <f>IF(ISNUMBER('Форма 1'!AI577),'Форма 1'!$H577*VLOOKUP('Форма 1'!$F577,'Придельники до 2021'!$B$4:$X$28,'Форма 1'!AI$8),"")</f>
        <v/>
      </c>
      <c r="S577" s="103" t="str">
        <f>IF(ISNUMBER('Форма 1'!AJ577),'Форма 1'!$H577*VLOOKUP('Форма 1'!$F577,'Придельники до 2021'!$B$4:$X$28,'Форма 1'!AJ$8),"")</f>
        <v/>
      </c>
      <c r="T577" s="87"/>
    </row>
    <row r="578" spans="1:20">
      <c r="A578" s="188">
        <f t="shared" si="40"/>
        <v>360</v>
      </c>
      <c r="B578" s="114" t="s">
        <v>5149</v>
      </c>
      <c r="C578" s="99">
        <f>SUM(D578:J578,L578:T578)</f>
        <v>16475463.647999998</v>
      </c>
      <c r="D578" s="103" t="str">
        <f>IF(ISNUMBER('Форма 1'!U578),'Форма 1'!$H578*VLOOKUP('Форма 1'!$F578,'Придельники до 2021'!$B$4:$X$28,'Форма 1'!U$8),"")</f>
        <v/>
      </c>
      <c r="E578" s="103" t="str">
        <f>IF(ISNUMBER('Форма 1'!V578),'Форма 1'!$H578*VLOOKUP('Форма 1'!$F578,'Придельники до 2021'!$B$4:$X$28,'Форма 1'!V$8),"")</f>
        <v/>
      </c>
      <c r="F578" s="103" t="str">
        <f>IF(ISNUMBER('Форма 1'!W578),'Форма 1'!$H578*VLOOKUP('Форма 1'!$F578,'Придельники до 2021'!$B$4:$X$28,'Форма 1'!W$8),"")</f>
        <v/>
      </c>
      <c r="G578" s="103" t="str">
        <f>IF(ISNUMBER('Форма 1'!X578),'Форма 1'!$H578*VLOOKUP('Форма 1'!$F578,'Придельники до 2021'!$B$4:$X$28,'Форма 1'!X$8),"")</f>
        <v/>
      </c>
      <c r="H578" s="103" t="str">
        <f>IF(ISNUMBER('Форма 1'!Y578),'Форма 1'!$H578*VLOOKUP('Форма 1'!$F578,'Придельники до 2021'!$B$4:$X$28,'Форма 1'!Y$8),"")</f>
        <v/>
      </c>
      <c r="I578" s="103" t="str">
        <f>IF(ISNUMBER('Форма 1'!Z578),'Форма 1'!$H578*VLOOKUP('Форма 1'!$F578,'Придельники до 2021'!$B$4:$X$28,'Форма 1'!Z$8),"")</f>
        <v/>
      </c>
      <c r="J578" s="103" t="str">
        <f>IF(ISNUMBER('Форма 1'!AA578),'Форма 1'!$H578*VLOOKUP('Форма 1'!$F578,'Придельники до 2021'!$B$4:$X$28,'Форма 1'!AA$8),"")</f>
        <v/>
      </c>
      <c r="K578" s="90"/>
      <c r="L578" s="87"/>
      <c r="M578" s="103">
        <f>IF(ISNUMBER('Форма 1'!AD578),'Форма 1'!$H578*VLOOKUP('Форма 1'!$F578,'Придельники до 2021'!$B$4:$X$28,'Форма 1'!AD$8),"")</f>
        <v>16475463.647999998</v>
      </c>
      <c r="N578" s="103" t="str">
        <f>IF(ISBLANK('Форма 1'!$AE578),"",IF('Форма 1'!$AE578=1,'Форма 1'!$H578*VLOOKUP('Форма 1'!$F578,'Придельники до 2021'!$B$4:$X$28,'Форма 1'!$AE$8,0),IF('Форма 1'!$AE578=2,'Форма 1'!$H578*VLOOKUP('Форма 1'!$F578,'Придельники до 2021'!$B$4:$X$28,13,0),IF('Форма 1'!$AE578=3,'Форма 1'!$H578*VLOOKUP('Форма 1'!$F578,'Придельники до 2021'!$B$4:$X$28,12,0)))))</f>
        <v/>
      </c>
      <c r="O578" s="103" t="str">
        <f>IF(ISNUMBER('Форма 1'!AF578),'Форма 1'!$H578*VLOOKUP('Форма 1'!$F578,'Придельники до 2021'!$B$4:$X$28,'Форма 1'!AF$8),"")</f>
        <v/>
      </c>
      <c r="P578" s="87"/>
      <c r="Q578" s="103" t="str">
        <f>IF(ISNUMBER('Форма 1'!AH578),'Форма 1'!$H578*VLOOKUP('Форма 1'!$F578,'Придельники до 2021'!$B$4:$X$28,'Форма 1'!AH$8),"")</f>
        <v/>
      </c>
      <c r="R578" s="103" t="str">
        <f>IF(ISNUMBER('Форма 1'!AI578),'Форма 1'!$H578*VLOOKUP('Форма 1'!$F578,'Придельники до 2021'!$B$4:$X$28,'Форма 1'!AI$8),"")</f>
        <v/>
      </c>
      <c r="S578" s="103" t="str">
        <f>IF(ISNUMBER('Форма 1'!AJ578),'Форма 1'!$H578*VLOOKUP('Форма 1'!$F578,'Придельники до 2021'!$B$4:$X$28,'Форма 1'!AJ$8),"")</f>
        <v/>
      </c>
      <c r="T578" s="87"/>
    </row>
    <row r="579" spans="1:20">
      <c r="A579" s="188">
        <f t="shared" si="40"/>
        <v>361</v>
      </c>
      <c r="B579" s="189" t="s">
        <v>701</v>
      </c>
      <c r="C579" s="99">
        <f t="shared" si="39"/>
        <v>22709364.18</v>
      </c>
      <c r="D579" s="103" t="str">
        <f>IF(ISNUMBER('Форма 1'!U579),'Форма 1'!$H579*VLOOKUP('Форма 1'!$F579,'Придельники до 2021'!$B$4:$X$28,'Форма 1'!U$8),"")</f>
        <v/>
      </c>
      <c r="E579" s="103" t="str">
        <f>IF(ISNUMBER('Форма 1'!V579),'Форма 1'!$H579*VLOOKUP('Форма 1'!$F579,'Придельники до 2021'!$B$4:$X$28,'Форма 1'!V$8),"")</f>
        <v/>
      </c>
      <c r="F579" s="103" t="str">
        <f>IF(ISNUMBER('Форма 1'!W579),'Форма 1'!$H579*VLOOKUP('Форма 1'!$F579,'Придельники до 2021'!$B$4:$X$28,'Форма 1'!W$8),"")</f>
        <v/>
      </c>
      <c r="G579" s="103" t="str">
        <f>IF(ISNUMBER('Форма 1'!X579),'Форма 1'!$H579*VLOOKUP('Форма 1'!$F579,'Придельники до 2021'!$B$4:$X$28,'Форма 1'!X$8),"")</f>
        <v/>
      </c>
      <c r="H579" s="103" t="str">
        <f>IF(ISNUMBER('Форма 1'!Y579),'Форма 1'!$H579*VLOOKUP('Форма 1'!$F579,'Придельники до 2021'!$B$4:$X$28,'Форма 1'!Y$8),"")</f>
        <v/>
      </c>
      <c r="I579" s="103" t="str">
        <f>IF(ISNUMBER('Форма 1'!Z579),'Форма 1'!$H579*VLOOKUP('Форма 1'!$F579,'Придельники до 2021'!$B$4:$X$28,'Форма 1'!Z$8),"")</f>
        <v/>
      </c>
      <c r="J579" s="103" t="str">
        <f>IF(ISNUMBER('Форма 1'!AA579),'Форма 1'!$H579*VLOOKUP('Форма 1'!$F579,'Придельники до 2021'!$B$4:$X$28,'Форма 1'!AA$8),"")</f>
        <v/>
      </c>
      <c r="K579" s="90"/>
      <c r="L579" s="87"/>
      <c r="M579" s="103" t="str">
        <f>IF(ISNUMBER('Форма 1'!AD579),'Форма 1'!$H579*VLOOKUP('Форма 1'!$F579,'Придельники до 2021'!$B$4:$X$28,'Форма 1'!AD$8),"")</f>
        <v/>
      </c>
      <c r="N579" s="103">
        <f>IF(ISBLANK('Форма 1'!$AE579),"",IF('Форма 1'!$AE579=1,'Форма 1'!$H579*VLOOKUP('Форма 1'!$F579,'Придельники до 2021'!$B$4:$X$28,'Форма 1'!$AE$8,0),IF('Форма 1'!$AE579=2,'Форма 1'!$H579*VLOOKUP('Форма 1'!$F579,'Придельники до 2021'!$B$4:$X$28,13,0),IF('Форма 1'!$AE579=3,'Форма 1'!$H579*VLOOKUP('Форма 1'!$F579,'Придельники до 2021'!$B$4:$X$28,12,0)))))</f>
        <v>22709364.18</v>
      </c>
      <c r="O579" s="103" t="str">
        <f>IF(ISNUMBER('Форма 1'!AF579),'Форма 1'!$H579*VLOOKUP('Форма 1'!$F579,'Придельники до 2021'!$B$4:$X$28,'Форма 1'!AF$8),"")</f>
        <v/>
      </c>
      <c r="P579" s="87"/>
      <c r="Q579" s="103" t="str">
        <f>IF(ISNUMBER('Форма 1'!AH579),'Форма 1'!$H579*VLOOKUP('Форма 1'!$F579,'Придельники до 2021'!$B$4:$X$28,'Форма 1'!AH$8),"")</f>
        <v/>
      </c>
      <c r="R579" s="103" t="str">
        <f>IF(ISNUMBER('Форма 1'!AI579),'Форма 1'!$H579*VLOOKUP('Форма 1'!$F579,'Придельники до 2021'!$B$4:$X$28,'Форма 1'!AI$8),"")</f>
        <v/>
      </c>
      <c r="S579" s="103" t="str">
        <f>IF(ISNUMBER('Форма 1'!AJ579),'Форма 1'!$H579*VLOOKUP('Форма 1'!$F579,'Придельники до 2021'!$B$4:$X$28,'Форма 1'!AJ$8),"")</f>
        <v/>
      </c>
      <c r="T579" s="87"/>
    </row>
    <row r="580" spans="1:20">
      <c r="A580" s="188">
        <f t="shared" si="40"/>
        <v>362</v>
      </c>
      <c r="B580" s="189" t="s">
        <v>702</v>
      </c>
      <c r="C580" s="99">
        <f t="shared" si="39"/>
        <v>12040611.072000001</v>
      </c>
      <c r="D580" s="103" t="str">
        <f>IF(ISNUMBER('Форма 1'!U580),'Форма 1'!$H580*VLOOKUP('Форма 1'!$F580,'Придельники до 2021'!$B$4:$X$28,'Форма 1'!U$8),"")</f>
        <v/>
      </c>
      <c r="E580" s="103" t="str">
        <f>IF(ISNUMBER('Форма 1'!V580),'Форма 1'!$H580*VLOOKUP('Форма 1'!$F580,'Придельники до 2021'!$B$4:$X$28,'Форма 1'!V$8),"")</f>
        <v/>
      </c>
      <c r="F580" s="103" t="str">
        <f>IF(ISNUMBER('Форма 1'!W580),'Форма 1'!$H580*VLOOKUP('Форма 1'!$F580,'Придельники до 2021'!$B$4:$X$28,'Форма 1'!W$8),"")</f>
        <v/>
      </c>
      <c r="G580" s="103" t="str">
        <f>IF(ISNUMBER('Форма 1'!X580),'Форма 1'!$H580*VLOOKUP('Форма 1'!$F580,'Придельники до 2021'!$B$4:$X$28,'Форма 1'!X$8),"")</f>
        <v/>
      </c>
      <c r="H580" s="103" t="str">
        <f>IF(ISNUMBER('Форма 1'!Y580),'Форма 1'!$H580*VLOOKUP('Форма 1'!$F580,'Придельники до 2021'!$B$4:$X$28,'Форма 1'!Y$8),"")</f>
        <v/>
      </c>
      <c r="I580" s="103" t="str">
        <f>IF(ISNUMBER('Форма 1'!Z580),'Форма 1'!$H580*VLOOKUP('Форма 1'!$F580,'Придельники до 2021'!$B$4:$X$28,'Форма 1'!Z$8),"")</f>
        <v/>
      </c>
      <c r="J580" s="103" t="str">
        <f>IF(ISNUMBER('Форма 1'!AA580),'Форма 1'!$H580*VLOOKUP('Форма 1'!$F580,'Придельники до 2021'!$B$4:$X$28,'Форма 1'!AA$8),"")</f>
        <v/>
      </c>
      <c r="K580" s="90"/>
      <c r="L580" s="87"/>
      <c r="M580" s="103">
        <f>IF(ISNUMBER('Форма 1'!AD580),'Форма 1'!$H580*VLOOKUP('Форма 1'!$F580,'Придельники с 2022'!$B$4:$X$28,'Форма 1'!AD$8),"")</f>
        <v>12040611.072000001</v>
      </c>
      <c r="N580" s="103" t="str">
        <f>IF(ISBLANK('Форма 1'!$AE580),"",IF('Форма 1'!$AE580=1,'Форма 1'!$H580*VLOOKUP('Форма 1'!$F580,'Придельники до 2021'!$B$4:$X$28,'Форма 1'!$AE$8,0),IF('Форма 1'!$AE580=2,'Форма 1'!$H580*VLOOKUP('Форма 1'!$F580,'Придельники до 2021'!$B$4:$X$28,13,0),IF('Форма 1'!$AE580=3,'Форма 1'!$H580*VLOOKUP('Форма 1'!$F580,'Придельники до 2021'!$B$4:$X$28,12,0)))))</f>
        <v/>
      </c>
      <c r="O580" s="103" t="str">
        <f>IF(ISNUMBER('Форма 1'!AF580),'Форма 1'!$H580*VLOOKUP('Форма 1'!$F580,'Придельники до 2021'!$B$4:$X$28,'Форма 1'!AF$8),"")</f>
        <v/>
      </c>
      <c r="P580" s="87"/>
      <c r="Q580" s="103" t="str">
        <f>IF(ISNUMBER('Форма 1'!AH580),'Форма 1'!$H580*VLOOKUP('Форма 1'!$F580,'Придельники до 2021'!$B$4:$X$28,'Форма 1'!AH$8),"")</f>
        <v/>
      </c>
      <c r="R580" s="103" t="str">
        <f>IF(ISNUMBER('Форма 1'!AI580),'Форма 1'!$H580*VLOOKUP('Форма 1'!$F580,'Придельники до 2021'!$B$4:$X$28,'Форма 1'!AI$8),"")</f>
        <v/>
      </c>
      <c r="S580" s="103" t="str">
        <f>IF(ISNUMBER('Форма 1'!AJ580),'Форма 1'!$H580*VLOOKUP('Форма 1'!$F580,'Придельники до 2021'!$B$4:$X$28,'Форма 1'!AJ$8),"")</f>
        <v/>
      </c>
      <c r="T580" s="87"/>
    </row>
    <row r="581" spans="1:20">
      <c r="A581" s="188">
        <f t="shared" si="40"/>
        <v>363</v>
      </c>
      <c r="B581" s="189" t="s">
        <v>703</v>
      </c>
      <c r="C581" s="99">
        <f t="shared" si="39"/>
        <v>16019470.992000001</v>
      </c>
      <c r="D581" s="103" t="str">
        <f>IF(ISNUMBER('Форма 1'!U581),'Форма 1'!$H581*VLOOKUP('Форма 1'!$F581,'Придельники до 2021'!$B$4:$X$28,'Форма 1'!U$8),"")</f>
        <v/>
      </c>
      <c r="E581" s="103" t="str">
        <f>IF(ISNUMBER('Форма 1'!V581),'Форма 1'!$H581*VLOOKUP('Форма 1'!$F581,'Придельники до 2021'!$B$4:$X$28,'Форма 1'!V$8),"")</f>
        <v/>
      </c>
      <c r="F581" s="103" t="str">
        <f>IF(ISNUMBER('Форма 1'!W581),'Форма 1'!$H581*VLOOKUP('Форма 1'!$F581,'Придельники до 2021'!$B$4:$X$28,'Форма 1'!W$8),"")</f>
        <v/>
      </c>
      <c r="G581" s="103" t="str">
        <f>IF(ISNUMBER('Форма 1'!X581),'Форма 1'!$H581*VLOOKUP('Форма 1'!$F581,'Придельники до 2021'!$B$4:$X$28,'Форма 1'!X$8),"")</f>
        <v/>
      </c>
      <c r="H581" s="103" t="str">
        <f>IF(ISNUMBER('Форма 1'!Y581),'Форма 1'!$H581*VLOOKUP('Форма 1'!$F581,'Придельники до 2021'!$B$4:$X$28,'Форма 1'!Y$8),"")</f>
        <v/>
      </c>
      <c r="I581" s="103" t="str">
        <f>IF(ISNUMBER('Форма 1'!Z581),'Форма 1'!$H581*VLOOKUP('Форма 1'!$F581,'Придельники до 2021'!$B$4:$X$28,'Форма 1'!Z$8),"")</f>
        <v/>
      </c>
      <c r="J581" s="103" t="str">
        <f>IF(ISNUMBER('Форма 1'!AA581),'Форма 1'!$H581*VLOOKUP('Форма 1'!$F581,'Придельники до 2021'!$B$4:$X$28,'Форма 1'!AA$8),"")</f>
        <v/>
      </c>
      <c r="K581" s="90"/>
      <c r="L581" s="87"/>
      <c r="M581" s="103">
        <f>IF(ISNUMBER('Форма 1'!AD581),'Форма 1'!$H581*VLOOKUP('Форма 1'!$F581,'Придельники с 2022'!$B$4:$X$28,'Форма 1'!AD$8),"")</f>
        <v>16019470.992000001</v>
      </c>
      <c r="N581" s="103" t="str">
        <f>IF(ISBLANK('Форма 1'!$AE581),"",IF('Форма 1'!$AE581=1,'Форма 1'!$H581*VLOOKUP('Форма 1'!$F581,'Придельники до 2021'!$B$4:$X$28,'Форма 1'!$AE$8,0),IF('Форма 1'!$AE581=2,'Форма 1'!$H581*VLOOKUP('Форма 1'!$F581,'Придельники до 2021'!$B$4:$X$28,13,0),IF('Форма 1'!$AE581=3,'Форма 1'!$H581*VLOOKUP('Форма 1'!$F581,'Придельники до 2021'!$B$4:$X$28,12,0)))))</f>
        <v/>
      </c>
      <c r="O581" s="103" t="str">
        <f>IF(ISNUMBER('Форма 1'!AF581),'Форма 1'!$H581*VLOOKUP('Форма 1'!$F581,'Придельники до 2021'!$B$4:$X$28,'Форма 1'!AF$8),"")</f>
        <v/>
      </c>
      <c r="P581" s="87"/>
      <c r="Q581" s="103" t="str">
        <f>IF(ISNUMBER('Форма 1'!AH581),'Форма 1'!$H581*VLOOKUP('Форма 1'!$F581,'Придельники до 2021'!$B$4:$X$28,'Форма 1'!AH$8),"")</f>
        <v/>
      </c>
      <c r="R581" s="103" t="str">
        <f>IF(ISNUMBER('Форма 1'!AI581),'Форма 1'!$H581*VLOOKUP('Форма 1'!$F581,'Придельники до 2021'!$B$4:$X$28,'Форма 1'!AI$8),"")</f>
        <v/>
      </c>
      <c r="S581" s="103" t="str">
        <f>IF(ISNUMBER('Форма 1'!AJ581),'Форма 1'!$H581*VLOOKUP('Форма 1'!$F581,'Придельники до 2021'!$B$4:$X$28,'Форма 1'!AJ$8),"")</f>
        <v/>
      </c>
      <c r="T581" s="87"/>
    </row>
    <row r="582" spans="1:20">
      <c r="A582" s="188">
        <f t="shared" si="40"/>
        <v>364</v>
      </c>
      <c r="B582" s="189" t="s">
        <v>704</v>
      </c>
      <c r="C582" s="99">
        <f t="shared" si="39"/>
        <v>5463457.2180000003</v>
      </c>
      <c r="D582" s="103" t="str">
        <f>IF(ISNUMBER('Форма 1'!U582),'Форма 1'!$H582*VLOOKUP('Форма 1'!$F582,'Придельники до 2021'!$B$4:$X$28,'Форма 1'!U$8),"")</f>
        <v/>
      </c>
      <c r="E582" s="103" t="str">
        <f>IF(ISNUMBER('Форма 1'!V582),'Форма 1'!$H582*VLOOKUP('Форма 1'!$F582,'Придельники до 2021'!$B$4:$X$28,'Форма 1'!V$8),"")</f>
        <v/>
      </c>
      <c r="F582" s="103" t="str">
        <f>IF(ISNUMBER('Форма 1'!W582),'Форма 1'!$H582*VLOOKUP('Форма 1'!$F582,'Придельники до 2021'!$B$4:$X$28,'Форма 1'!W$8),"")</f>
        <v/>
      </c>
      <c r="G582" s="103" t="str">
        <f>IF(ISNUMBER('Форма 1'!X582),'Форма 1'!$H582*VLOOKUP('Форма 1'!$F582,'Придельники до 2021'!$B$4:$X$28,'Форма 1'!X$8),"")</f>
        <v/>
      </c>
      <c r="H582" s="103" t="str">
        <f>IF(ISNUMBER('Форма 1'!Y582),'Форма 1'!$H582*VLOOKUP('Форма 1'!$F582,'Придельники до 2021'!$B$4:$X$28,'Форма 1'!Y$8),"")</f>
        <v/>
      </c>
      <c r="I582" s="103" t="str">
        <f>IF(ISNUMBER('Форма 1'!Z582),'Форма 1'!$H582*VLOOKUP('Форма 1'!$F582,'Придельники до 2021'!$B$4:$X$28,'Форма 1'!Z$8),"")</f>
        <v/>
      </c>
      <c r="J582" s="103" t="str">
        <f>IF(ISNUMBER('Форма 1'!AA582),'Форма 1'!$H582*VLOOKUP('Форма 1'!$F582,'Придельники до 2021'!$B$4:$X$28,'Форма 1'!AA$8),"")</f>
        <v/>
      </c>
      <c r="K582" s="90"/>
      <c r="L582" s="87"/>
      <c r="M582" s="103">
        <f>IF(ISNUMBER('Форма 1'!AD582),'Форма 1'!$H582*VLOOKUP('Форма 1'!$F582,'Придельники до 2021'!$B$4:$X$28,'Форма 1'!AD$8),"")</f>
        <v>5463457.2180000003</v>
      </c>
      <c r="N582" s="103" t="str">
        <f>IF(ISBLANK('Форма 1'!$AE582),"",IF('Форма 1'!$AE582=1,'Форма 1'!$H582*VLOOKUP('Форма 1'!$F582,'Придельники до 2021'!$B$4:$X$28,'Форма 1'!$AE$8,0),IF('Форма 1'!$AE582=2,'Форма 1'!$H582*VLOOKUP('Форма 1'!$F582,'Придельники до 2021'!$B$4:$X$28,13,0),IF('Форма 1'!$AE582=3,'Форма 1'!$H582*VLOOKUP('Форма 1'!$F582,'Придельники до 2021'!$B$4:$X$28,12,0)))))</f>
        <v/>
      </c>
      <c r="O582" s="103" t="str">
        <f>IF(ISNUMBER('Форма 1'!AF582),'Форма 1'!$H582*VLOOKUP('Форма 1'!$F582,'Придельники до 2021'!$B$4:$X$28,'Форма 1'!AF$8),"")</f>
        <v/>
      </c>
      <c r="P582" s="87"/>
      <c r="Q582" s="103" t="str">
        <f>IF(ISNUMBER('Форма 1'!AH582),'Форма 1'!$H582*VLOOKUP('Форма 1'!$F582,'Придельники до 2021'!$B$4:$X$28,'Форма 1'!AH$8),"")</f>
        <v/>
      </c>
      <c r="R582" s="103" t="str">
        <f>IF(ISNUMBER('Форма 1'!AI582),'Форма 1'!$H582*VLOOKUP('Форма 1'!$F582,'Придельники до 2021'!$B$4:$X$28,'Форма 1'!AI$8),"")</f>
        <v/>
      </c>
      <c r="S582" s="103" t="str">
        <f>IF(ISNUMBER('Форма 1'!AJ582),'Форма 1'!$H582*VLOOKUP('Форма 1'!$F582,'Придельники до 2021'!$B$4:$X$28,'Форма 1'!AJ$8),"")</f>
        <v/>
      </c>
      <c r="T582" s="87"/>
    </row>
    <row r="583" spans="1:20">
      <c r="A583" s="188">
        <f t="shared" si="40"/>
        <v>365</v>
      </c>
      <c r="B583" s="189" t="s">
        <v>705</v>
      </c>
      <c r="C583" s="99">
        <f t="shared" si="39"/>
        <v>8079016.915000001</v>
      </c>
      <c r="D583" s="103" t="str">
        <f>IF(ISNUMBER('Форма 1'!U583),'Форма 1'!$H583*VLOOKUP('Форма 1'!$F583,'Придельники до 2021'!$B$4:$X$28,'Форма 1'!U$8),"")</f>
        <v/>
      </c>
      <c r="E583" s="103" t="str">
        <f>IF(ISNUMBER('Форма 1'!V583),'Форма 1'!$H583*VLOOKUP('Форма 1'!$F583,'Придельники до 2021'!$B$4:$X$28,'Форма 1'!V$8),"")</f>
        <v/>
      </c>
      <c r="F583" s="103" t="str">
        <f>IF(ISNUMBER('Форма 1'!W583),'Форма 1'!$H583*VLOOKUP('Форма 1'!$F583,'Придельники до 2021'!$B$4:$X$28,'Форма 1'!W$8),"")</f>
        <v/>
      </c>
      <c r="G583" s="103" t="str">
        <f>IF(ISNUMBER('Форма 1'!X583),'Форма 1'!$H583*VLOOKUP('Форма 1'!$F583,'Придельники до 2021'!$B$4:$X$28,'Форма 1'!X$8),"")</f>
        <v/>
      </c>
      <c r="H583" s="103" t="str">
        <f>IF(ISNUMBER('Форма 1'!Y583),'Форма 1'!$H583*VLOOKUP('Форма 1'!$F583,'Придельники до 2021'!$B$4:$X$28,'Форма 1'!Y$8),"")</f>
        <v/>
      </c>
      <c r="I583" s="103" t="str">
        <f>IF(ISNUMBER('Форма 1'!Z583),'Форма 1'!$H583*VLOOKUP('Форма 1'!$F583,'Придельники до 2021'!$B$4:$X$28,'Форма 1'!Z$8),"")</f>
        <v/>
      </c>
      <c r="J583" s="103">
        <f>IF(ISNUMBER('Форма 1'!AA583),'Форма 1'!$H583*VLOOKUP('Форма 1'!$F583,'Придельники до 2021'!$B$4:$X$28,'Форма 1'!AA$8),"")</f>
        <v>1960340.9650000001</v>
      </c>
      <c r="K583" s="90"/>
      <c r="L583" s="87"/>
      <c r="M583" s="103" t="str">
        <f>IF(ISNUMBER('Форма 1'!AD583),'Форма 1'!$H583*VLOOKUP('Форма 1'!$F583,'Придельники до 2021'!$B$4:$X$28,'Форма 1'!AD$8),"")</f>
        <v/>
      </c>
      <c r="N583" s="103" t="str">
        <f>IF(ISBLANK('Форма 1'!$AE583),"",IF('Форма 1'!$AE583=1,'Форма 1'!$H583*VLOOKUP('Форма 1'!$F583,'Придельники до 2021'!$B$4:$X$28,'Форма 1'!$AE$8,0),IF('Форма 1'!$AE583=2,'Форма 1'!$H583*VLOOKUP('Форма 1'!$F583,'Придельники до 2021'!$B$4:$X$28,13,0),IF('Форма 1'!$AE583=3,'Форма 1'!$H583*VLOOKUP('Форма 1'!$F583,'Придельники до 2021'!$B$4:$X$28,12,0)))))</f>
        <v/>
      </c>
      <c r="O583" s="103">
        <f>IF(ISNUMBER('Форма 1'!AF583),'Форма 1'!$H583*VLOOKUP('Форма 1'!$F583,'Придельники до 2021'!$B$4:$X$28,'Форма 1'!AF$8),"")</f>
        <v>2000928.66</v>
      </c>
      <c r="P583" s="87"/>
      <c r="Q583" s="103">
        <f>IF(ISNUMBER('Форма 1'!AH583),'Форма 1'!$H583*VLOOKUP('Форма 1'!$F583,'Придельники до 2021'!$B$4:$X$28,'Форма 1'!AH$8),"")</f>
        <v>4117747.2900000005</v>
      </c>
      <c r="R583" s="103" t="str">
        <f>IF(ISNUMBER('Форма 1'!AI583),'Форма 1'!$H583*VLOOKUP('Форма 1'!$F583,'Придельники до 2021'!$B$4:$X$28,'Форма 1'!AI$8),"")</f>
        <v/>
      </c>
      <c r="S583" s="103" t="str">
        <f>IF(ISNUMBER('Форма 1'!AJ583),'Форма 1'!$H583*VLOOKUP('Форма 1'!$F583,'Придельники до 2021'!$B$4:$X$28,'Форма 1'!AJ$8),"")</f>
        <v/>
      </c>
      <c r="T583" s="87"/>
    </row>
    <row r="584" spans="1:20">
      <c r="A584" s="188">
        <f t="shared" si="40"/>
        <v>366</v>
      </c>
      <c r="B584" s="189" t="s">
        <v>706</v>
      </c>
      <c r="C584" s="99">
        <f t="shared" si="39"/>
        <v>11203665</v>
      </c>
      <c r="D584" s="103" t="str">
        <f>IF(ISNUMBER('Форма 1'!U584),'Форма 1'!$H584*VLOOKUP('Форма 1'!$F584,'Придельники до 2021'!$B$4:$X$28,'Форма 1'!U$8),"")</f>
        <v/>
      </c>
      <c r="E584" s="103" t="str">
        <f>IF(ISNUMBER('Форма 1'!V584),'Форма 1'!$H584*VLOOKUP('Форма 1'!$F584,'Придельники до 2021'!$B$4:$X$28,'Форма 1'!V$8),"")</f>
        <v/>
      </c>
      <c r="F584" s="103" t="str">
        <f>IF(ISNUMBER('Форма 1'!W584),'Форма 1'!$H584*VLOOKUP('Форма 1'!$F584,'Придельники до 2021'!$B$4:$X$28,'Форма 1'!W$8),"")</f>
        <v/>
      </c>
      <c r="G584" s="103" t="str">
        <f>IF(ISNUMBER('Форма 1'!X584),'Форма 1'!$H584*VLOOKUP('Форма 1'!$F584,'Придельники до 2021'!$B$4:$X$28,'Форма 1'!X$8),"")</f>
        <v/>
      </c>
      <c r="H584" s="103" t="str">
        <f>IF(ISNUMBER('Форма 1'!Y584),'Форма 1'!$H584*VLOOKUP('Форма 1'!$F584,'Придельники до 2021'!$B$4:$X$28,'Форма 1'!Y$8),"")</f>
        <v/>
      </c>
      <c r="I584" s="103" t="str">
        <f>IF(ISNUMBER('Форма 1'!Z584),'Форма 1'!$H584*VLOOKUP('Форма 1'!$F584,'Придельники до 2021'!$B$4:$X$28,'Форма 1'!Z$8),"")</f>
        <v/>
      </c>
      <c r="J584" s="103" t="str">
        <f>IF(ISNUMBER('Форма 1'!AA584),'Форма 1'!$H584*VLOOKUP('Форма 1'!$F584,'Придельники до 2021'!$B$4:$X$28,'Форма 1'!AA$8),"")</f>
        <v/>
      </c>
      <c r="K584" s="90">
        <v>5</v>
      </c>
      <c r="L584" s="87">
        <v>11203665</v>
      </c>
      <c r="M584" s="103" t="str">
        <f>IF(ISNUMBER('Форма 1'!AD584),'Форма 1'!$H584*VLOOKUP('Форма 1'!$F584,'Придельники до 2021'!$B$4:$X$28,'Форма 1'!AD$8),"")</f>
        <v/>
      </c>
      <c r="N584" s="103" t="str">
        <f>IF(ISBLANK('Форма 1'!$AE584),"",IF('Форма 1'!$AE584=1,'Форма 1'!$H584*VLOOKUP('Форма 1'!$F584,'Придельники до 2021'!$B$4:$X$28,'Форма 1'!$AE$8,0),IF('Форма 1'!$AE584=2,'Форма 1'!$H584*VLOOKUP('Форма 1'!$F584,'Придельники до 2021'!$B$4:$X$28,13,0),IF('Форма 1'!$AE584=3,'Форма 1'!$H584*VLOOKUP('Форма 1'!$F584,'Придельники до 2021'!$B$4:$X$28,12,0)))))</f>
        <v/>
      </c>
      <c r="O584" s="103" t="str">
        <f>IF(ISNUMBER('Форма 1'!AF584),'Форма 1'!$H584*VLOOKUP('Форма 1'!$F584,'Придельники до 2021'!$B$4:$X$28,'Форма 1'!AF$8),"")</f>
        <v/>
      </c>
      <c r="P584" s="87"/>
      <c r="Q584" s="103" t="str">
        <f>IF(ISNUMBER('Форма 1'!AH584),'Форма 1'!$H584*VLOOKUP('Форма 1'!$F584,'Придельники до 2021'!$B$4:$X$28,'Форма 1'!AH$8),"")</f>
        <v/>
      </c>
      <c r="R584" s="103" t="str">
        <f>IF(ISNUMBER('Форма 1'!AI584),'Форма 1'!$H584*VLOOKUP('Форма 1'!$F584,'Придельники до 2021'!$B$4:$X$28,'Форма 1'!AI$8),"")</f>
        <v/>
      </c>
      <c r="S584" s="103" t="str">
        <f>IF(ISNUMBER('Форма 1'!AJ584),'Форма 1'!$H584*VLOOKUP('Форма 1'!$F584,'Придельники до 2021'!$B$4:$X$28,'Форма 1'!AJ$8),"")</f>
        <v/>
      </c>
      <c r="T584" s="87"/>
    </row>
    <row r="585" spans="1:20">
      <c r="A585" s="188">
        <f t="shared" si="40"/>
        <v>367</v>
      </c>
      <c r="B585" s="189" t="s">
        <v>707</v>
      </c>
      <c r="C585" s="99">
        <f t="shared" si="39"/>
        <v>6605104.6739999996</v>
      </c>
      <c r="D585" s="103" t="str">
        <f>IF(ISNUMBER('Форма 1'!U585),'Форма 1'!$H585*VLOOKUP('Форма 1'!$F585,'Придельники до 2021'!$B$4:$X$28,'Форма 1'!U$8),"")</f>
        <v/>
      </c>
      <c r="E585" s="103" t="str">
        <f>IF(ISNUMBER('Форма 1'!V585),'Форма 1'!$H585*VLOOKUP('Форма 1'!$F585,'Придельники до 2021'!$B$4:$X$28,'Форма 1'!V$8),"")</f>
        <v/>
      </c>
      <c r="F585" s="103" t="str">
        <f>IF(ISNUMBER('Форма 1'!W585),'Форма 1'!$H585*VLOOKUP('Форма 1'!$F585,'Придельники до 2021'!$B$4:$X$28,'Форма 1'!W$8),"")</f>
        <v/>
      </c>
      <c r="G585" s="103" t="str">
        <f>IF(ISNUMBER('Форма 1'!X585),'Форма 1'!$H585*VLOOKUP('Форма 1'!$F585,'Придельники до 2021'!$B$4:$X$28,'Форма 1'!X$8),"")</f>
        <v/>
      </c>
      <c r="H585" s="103" t="str">
        <f>IF(ISNUMBER('Форма 1'!Y585),'Форма 1'!$H585*VLOOKUP('Форма 1'!$F585,'Придельники до 2021'!$B$4:$X$28,'Форма 1'!Y$8),"")</f>
        <v/>
      </c>
      <c r="I585" s="103" t="str">
        <f>IF(ISNUMBER('Форма 1'!Z585),'Форма 1'!$H585*VLOOKUP('Форма 1'!$F585,'Придельники до 2021'!$B$4:$X$28,'Форма 1'!Z$8),"")</f>
        <v/>
      </c>
      <c r="J585" s="103" t="str">
        <f>IF(ISNUMBER('Форма 1'!AA585),'Форма 1'!$H585*VLOOKUP('Форма 1'!$F585,'Придельники до 2021'!$B$4:$X$28,'Форма 1'!AA$8),"")</f>
        <v/>
      </c>
      <c r="K585" s="90"/>
      <c r="L585" s="87"/>
      <c r="M585" s="103" t="str">
        <f>IF(ISNUMBER('Форма 1'!AD585),'Форма 1'!$H585*VLOOKUP('Форма 1'!$F585,'Придельники до 2021'!$B$4:$X$28,'Форма 1'!AD$8),"")</f>
        <v/>
      </c>
      <c r="N585" s="103" t="str">
        <f>IF(ISBLANK('Форма 1'!$AE585),"",IF('Форма 1'!$AE585=1,'Форма 1'!$H585*VLOOKUP('Форма 1'!$F585,'Придельники до 2021'!$B$4:$X$28,'Форма 1'!$AE$8,0),IF('Форма 1'!$AE585=2,'Форма 1'!$H585*VLOOKUP('Форма 1'!$F585,'Придельники до 2021'!$B$4:$X$28,13,0),IF('Форма 1'!$AE585=3,'Форма 1'!$H585*VLOOKUP('Форма 1'!$F585,'Придельники до 2021'!$B$4:$X$28,12,0)))))</f>
        <v/>
      </c>
      <c r="O585" s="103">
        <f>IF(ISNUMBER('Форма 1'!AF585),'Форма 1'!$H585*VLOOKUP('Форма 1'!$F585,'Придельники до 2021'!$B$4:$X$28,'Форма 1'!AF$8),"")</f>
        <v>6605104.6739999996</v>
      </c>
      <c r="P585" s="87"/>
      <c r="Q585" s="103" t="str">
        <f>IF(ISNUMBER('Форма 1'!AH585),'Форма 1'!$H585*VLOOKUP('Форма 1'!$F585,'Придельники до 2021'!$B$4:$X$28,'Форма 1'!AH$8),"")</f>
        <v/>
      </c>
      <c r="R585" s="103" t="str">
        <f>IF(ISNUMBER('Форма 1'!AI585),'Форма 1'!$H585*VLOOKUP('Форма 1'!$F585,'Придельники до 2021'!$B$4:$X$28,'Форма 1'!AI$8),"")</f>
        <v/>
      </c>
      <c r="S585" s="103" t="str">
        <f>IF(ISNUMBER('Форма 1'!AJ585),'Форма 1'!$H585*VLOOKUP('Форма 1'!$F585,'Придельники до 2021'!$B$4:$X$28,'Форма 1'!AJ$8),"")</f>
        <v/>
      </c>
      <c r="T585" s="87"/>
    </row>
    <row r="586" spans="1:20">
      <c r="A586" s="188">
        <f t="shared" si="40"/>
        <v>368</v>
      </c>
      <c r="B586" s="189" t="s">
        <v>708</v>
      </c>
      <c r="C586" s="99">
        <f t="shared" si="39"/>
        <v>13021966.764000002</v>
      </c>
      <c r="D586" s="103" t="str">
        <f>IF(ISNUMBER('Форма 1'!U586),'Форма 1'!$H586*VLOOKUP('Форма 1'!$F586,'Придельники до 2021'!$B$4:$X$28,'Форма 1'!U$8),"")</f>
        <v/>
      </c>
      <c r="E586" s="103" t="str">
        <f>IF(ISNUMBER('Форма 1'!V586),'Форма 1'!$H586*VLOOKUP('Форма 1'!$F586,'Придельники до 2021'!$B$4:$X$28,'Форма 1'!V$8),"")</f>
        <v/>
      </c>
      <c r="F586" s="103" t="str">
        <f>IF(ISNUMBER('Форма 1'!W586),'Форма 1'!$H586*VLOOKUP('Форма 1'!$F586,'Придельники до 2021'!$B$4:$X$28,'Форма 1'!W$8),"")</f>
        <v/>
      </c>
      <c r="G586" s="103">
        <f>IF(ISNUMBER('Форма 1'!X586),'Форма 1'!$H586*VLOOKUP('Форма 1'!$F586,'Придельники до 2021'!$B$4:$X$28,'Форма 1'!X$8),"")</f>
        <v>1138643.7780000002</v>
      </c>
      <c r="H586" s="103" t="str">
        <f>IF(ISNUMBER('Форма 1'!Y586),'Форма 1'!$H586*VLOOKUP('Форма 1'!$F586,'Придельники до 2021'!$B$4:$X$28,'Форма 1'!Y$8),"")</f>
        <v/>
      </c>
      <c r="I586" s="103" t="str">
        <f>IF(ISNUMBER('Форма 1'!Z586),'Форма 1'!$H586*VLOOKUP('Форма 1'!$F586,'Придельники до 2021'!$B$4:$X$28,'Форма 1'!Z$8),"")</f>
        <v/>
      </c>
      <c r="J586" s="103">
        <f>IF(ISNUMBER('Форма 1'!AA586),'Форма 1'!$H586*VLOOKUP('Форма 1'!$F586,'Придельники до 2021'!$B$4:$X$28,'Форма 1'!AA$8),"")</f>
        <v>3832679.5980000002</v>
      </c>
      <c r="K586" s="90"/>
      <c r="L586" s="87"/>
      <c r="M586" s="103" t="str">
        <f>IF(ISNUMBER('Форма 1'!AD586),'Форма 1'!$H586*VLOOKUP('Форма 1'!$F586,'Придельники до 2021'!$B$4:$X$28,'Форма 1'!AD$8),"")</f>
        <v/>
      </c>
      <c r="N586" s="103" t="str">
        <f>IF(ISBLANK('Форма 1'!$AE586),"",IF('Форма 1'!$AE586=1,'Форма 1'!$H586*VLOOKUP('Форма 1'!$F586,'Придельники до 2021'!$B$4:$X$28,'Форма 1'!$AE$8,0),IF('Форма 1'!$AE586=2,'Форма 1'!$H586*VLOOKUP('Форма 1'!$F586,'Придельники до 2021'!$B$4:$X$28,13,0),IF('Форма 1'!$AE586=3,'Форма 1'!$H586*VLOOKUP('Форма 1'!$F586,'Придельники до 2021'!$B$4:$X$28,12,0)))))</f>
        <v/>
      </c>
      <c r="O586" s="103" t="str">
        <f>IF(ISNUMBER('Форма 1'!AF586),'Форма 1'!$H586*VLOOKUP('Форма 1'!$F586,'Придельники до 2021'!$B$4:$X$28,'Форма 1'!AF$8),"")</f>
        <v/>
      </c>
      <c r="P586" s="87"/>
      <c r="Q586" s="103">
        <f>IF(ISNUMBER('Форма 1'!AH586),'Форма 1'!$H586*VLOOKUP('Форма 1'!$F586,'Придельники до 2021'!$B$4:$X$28,'Форма 1'!AH$8),"")</f>
        <v>8050643.3880000012</v>
      </c>
      <c r="R586" s="103" t="str">
        <f>IF(ISNUMBER('Форма 1'!AI586),'Форма 1'!$H586*VLOOKUP('Форма 1'!$F586,'Придельники до 2021'!$B$4:$X$28,'Форма 1'!AI$8),"")</f>
        <v/>
      </c>
      <c r="S586" s="103" t="str">
        <f>IF(ISNUMBER('Форма 1'!AJ586),'Форма 1'!$H586*VLOOKUP('Форма 1'!$F586,'Придельники до 2021'!$B$4:$X$28,'Форма 1'!AJ$8),"")</f>
        <v/>
      </c>
      <c r="T586" s="87"/>
    </row>
    <row r="587" spans="1:20">
      <c r="A587" s="188">
        <f t="shared" si="40"/>
        <v>369</v>
      </c>
      <c r="B587" s="189" t="s">
        <v>709</v>
      </c>
      <c r="C587" s="99">
        <f t="shared" si="39"/>
        <v>56968010.700000003</v>
      </c>
      <c r="D587" s="103" t="str">
        <f>IF(ISNUMBER('Форма 1'!U587),'Форма 1'!$H587*VLOOKUP('Форма 1'!$F587,'Придельники до 2021'!$B$4:$X$28,'Форма 1'!U$8),"")</f>
        <v/>
      </c>
      <c r="E587" s="103" t="str">
        <f>IF(ISNUMBER('Форма 1'!V587),'Форма 1'!$H587*VLOOKUP('Форма 1'!$F587,'Придельники до 2021'!$B$4:$X$28,'Форма 1'!V$8),"")</f>
        <v/>
      </c>
      <c r="F587" s="103" t="str">
        <f>IF(ISNUMBER('Форма 1'!W587),'Форма 1'!$H587*VLOOKUP('Форма 1'!$F587,'Придельники до 2021'!$B$4:$X$28,'Форма 1'!W$8),"")</f>
        <v/>
      </c>
      <c r="G587" s="103" t="str">
        <f>IF(ISNUMBER('Форма 1'!X587),'Форма 1'!$H587*VLOOKUP('Форма 1'!$F587,'Придельники до 2021'!$B$4:$X$28,'Форма 1'!X$8),"")</f>
        <v/>
      </c>
      <c r="H587" s="103" t="str">
        <f>IF(ISNUMBER('Форма 1'!Y587),'Форма 1'!$H587*VLOOKUP('Форма 1'!$F587,'Придельники до 2021'!$B$4:$X$28,'Форма 1'!Y$8),"")</f>
        <v/>
      </c>
      <c r="I587" s="103" t="str">
        <f>IF(ISNUMBER('Форма 1'!Z587),'Форма 1'!$H587*VLOOKUP('Форма 1'!$F587,'Придельники до 2021'!$B$4:$X$28,'Форма 1'!Z$8),"")</f>
        <v/>
      </c>
      <c r="J587" s="103" t="str">
        <f>IF(ISNUMBER('Форма 1'!AA587),'Форма 1'!$H587*VLOOKUP('Форма 1'!$F587,'Придельники до 2021'!$B$4:$X$28,'Форма 1'!AA$8),"")</f>
        <v/>
      </c>
      <c r="K587" s="90"/>
      <c r="L587" s="87"/>
      <c r="M587" s="103" t="str">
        <f>IF(ISNUMBER('Форма 1'!AD587),'Форма 1'!$H587*VLOOKUP('Форма 1'!$F587,'Придельники до 2021'!$B$4:$X$28,'Форма 1'!AD$8),"")</f>
        <v/>
      </c>
      <c r="N587" s="103">
        <f>IF(ISBLANK('Форма 1'!$AE587),"",IF('Форма 1'!$AE587=1,'Форма 1'!$H587*VLOOKUP('Форма 1'!$F587,'Придельники до 2021'!$B$4:$X$28,'Форма 1'!$AE$8,0),IF('Форма 1'!$AE587=2,'Форма 1'!$H587*VLOOKUP('Форма 1'!$F587,'Придельники до 2021'!$B$4:$X$28,13,0),IF('Форма 1'!$AE587=3,'Форма 1'!$H587*VLOOKUP('Форма 1'!$F587,'Придельники до 2021'!$B$4:$X$28,12,0)))))</f>
        <v>56968010.700000003</v>
      </c>
      <c r="O587" s="103" t="str">
        <f>IF(ISNUMBER('Форма 1'!AF587),'Форма 1'!$H587*VLOOKUP('Форма 1'!$F587,'Придельники до 2021'!$B$4:$X$28,'Форма 1'!AF$8),"")</f>
        <v/>
      </c>
      <c r="P587" s="87"/>
      <c r="Q587" s="103" t="str">
        <f>IF(ISNUMBER('Форма 1'!AH587),'Форма 1'!$H587*VLOOKUP('Форма 1'!$F587,'Придельники до 2021'!$B$4:$X$28,'Форма 1'!AH$8),"")</f>
        <v/>
      </c>
      <c r="R587" s="103" t="str">
        <f>IF(ISNUMBER('Форма 1'!AI587),'Форма 1'!$H587*VLOOKUP('Форма 1'!$F587,'Придельники до 2021'!$B$4:$X$28,'Форма 1'!AI$8),"")</f>
        <v/>
      </c>
      <c r="S587" s="103" t="str">
        <f>IF(ISNUMBER('Форма 1'!AJ587),'Форма 1'!$H587*VLOOKUP('Форма 1'!$F587,'Придельники до 2021'!$B$4:$X$28,'Форма 1'!AJ$8),"")</f>
        <v/>
      </c>
      <c r="T587" s="87"/>
    </row>
    <row r="588" spans="1:20">
      <c r="A588" s="188">
        <f t="shared" si="40"/>
        <v>370</v>
      </c>
      <c r="B588" s="189" t="s">
        <v>710</v>
      </c>
      <c r="C588" s="99">
        <f t="shared" si="39"/>
        <v>89050974.095999986</v>
      </c>
      <c r="D588" s="103">
        <f>IF(ISNUMBER('Форма 1'!U588),'Форма 1'!$H588*VLOOKUP('Форма 1'!$F588,'Придельники с 2022'!$B$4:$X$28,'Форма 1'!U$8),"")</f>
        <v>3050318.5439999998</v>
      </c>
      <c r="E588" s="103" t="str">
        <f>IF(ISNUMBER('Форма 1'!V588),'Форма 1'!$H588*VLOOKUP('Форма 1'!$F588,'Придельники до 2021'!$B$4:$X$28,'Форма 1'!V$8),"")</f>
        <v/>
      </c>
      <c r="F588" s="103" t="str">
        <f>IF(ISNUMBER('Форма 1'!W588),'Форма 1'!$H588*VLOOKUP('Форма 1'!$F588,'Придельники до 2021'!$B$4:$X$28,'Форма 1'!W$8),"")</f>
        <v/>
      </c>
      <c r="G588" s="103">
        <f>IF(ISNUMBER('Форма 1'!X588),'Форма 1'!$H588*VLOOKUP('Форма 1'!$F588,'Придельники до 2021'!$B$4:$X$28,'Форма 1'!X$8),"")</f>
        <v>1908467.04</v>
      </c>
      <c r="H588" s="103">
        <f>IF(ISNUMBER('Форма 1'!Y588),'Форма 1'!$H588*VLOOKUP('Форма 1'!$F588,'Придельники с 2022'!$B$4:$X$28,'Форма 1'!Y$8),"")</f>
        <v>5027997.5999999996</v>
      </c>
      <c r="I588" s="103">
        <f>IF(ISNUMBER('Форма 1'!Z588),'Форма 1'!$H588*VLOOKUP('Форма 1'!$F588,'Придельники до 2021'!$B$4:$X$28,'Форма 1'!Z$8),"")</f>
        <v>2672851.824</v>
      </c>
      <c r="J588" s="103">
        <f>IF(ISNUMBER('Форма 1'!AA588),'Форма 1'!$H588*VLOOKUP('Форма 1'!$F588,'Придельники до 2021'!$B$4:$X$28,'Форма 1'!AA$8),"")</f>
        <v>6291894.7199999997</v>
      </c>
      <c r="K588" s="90"/>
      <c r="L588" s="87"/>
      <c r="M588" s="103">
        <f>IF(ISNUMBER('Форма 1'!AD588),'Форма 1'!$H588*VLOOKUP('Форма 1'!$F588,'Придельники с 2022'!$B$4:$X$28,'Форма 1'!AD$8),"")</f>
        <v>26437463.808000002</v>
      </c>
      <c r="N588" s="103">
        <f>IF(ISBLANK('Форма 1'!$AE588),"",IF('Форма 1'!$AE588=1,'Форма 1'!$H588*VLOOKUP('Форма 1'!$F588,'Придельники с 2022'!$B$4:$X$28,'Форма 1'!$AE$8,0),IF('Форма 1'!$AE588=2,'Форма 1'!$H588*VLOOKUP('Форма 1'!$F588,'Придельники с 2022'!$B$4:$X$28,13,0),IF('Форма 1'!$AE588=3,'Форма 1'!$H588*VLOOKUP('Форма 1'!$F588,'Придельники с 2022'!$B$4:$X$28,12,0)))))</f>
        <v>28661406.143999998</v>
      </c>
      <c r="O588" s="103">
        <f>IF(ISNUMBER('Форма 1'!AF588),'Форма 1'!$H588*VLOOKUP('Форма 1'!$F588,'Придельники до 2021'!$B$4:$X$28,'Форма 1'!AF$8),"")</f>
        <v>4790892.1439999994</v>
      </c>
      <c r="P588" s="87"/>
      <c r="Q588" s="103">
        <f>IF(ISNUMBER('Форма 1'!AH588),'Форма 1'!$H588*VLOOKUP('Форма 1'!$F588,'Придельники до 2021'!$B$4:$X$28,'Форма 1'!AH$8),"")</f>
        <v>10209682.272</v>
      </c>
      <c r="R588" s="103" t="str">
        <f>IF(ISNUMBER('Форма 1'!AI588),'Форма 1'!$H588*VLOOKUP('Форма 1'!$F588,'Придельники до 2021'!$B$4:$X$28,'Форма 1'!AI$8),"")</f>
        <v/>
      </c>
      <c r="S588" s="103" t="str">
        <f>IF(ISNUMBER('Форма 1'!AJ588),'Форма 1'!$H588*VLOOKUP('Форма 1'!$F588,'Придельники до 2021'!$B$4:$X$28,'Форма 1'!AJ$8),"")</f>
        <v/>
      </c>
      <c r="T588" s="87"/>
    </row>
    <row r="589" spans="1:20">
      <c r="A589" s="188">
        <f t="shared" si="40"/>
        <v>371</v>
      </c>
      <c r="B589" s="189" t="s">
        <v>711</v>
      </c>
      <c r="C589" s="99">
        <f t="shared" si="39"/>
        <v>2153435.48</v>
      </c>
      <c r="D589" s="103" t="str">
        <f>IF(ISNUMBER('Форма 1'!U589),'Форма 1'!$H589*VLOOKUP('Форма 1'!$F589,'Придельники до 2021'!$B$4:$X$28,'Форма 1'!U$8),"")</f>
        <v/>
      </c>
      <c r="E589" s="103" t="str">
        <f>IF(ISNUMBER('Форма 1'!V589),'Форма 1'!$H589*VLOOKUP('Форма 1'!$F589,'Придельники до 2021'!$B$4:$X$28,'Форма 1'!V$8),"")</f>
        <v/>
      </c>
      <c r="F589" s="103" t="str">
        <f>IF(ISNUMBER('Форма 1'!W589),'Форма 1'!$H589*VLOOKUP('Форма 1'!$F589,'Придельники до 2021'!$B$4:$X$28,'Форма 1'!W$8),"")</f>
        <v/>
      </c>
      <c r="G589" s="103" t="str">
        <f>IF(ISNUMBER('Форма 1'!X589),'Форма 1'!$H589*VLOOKUP('Форма 1'!$F589,'Придельники до 2021'!$B$4:$X$28,'Форма 1'!X$8),"")</f>
        <v/>
      </c>
      <c r="H589" s="103">
        <f>IF(ISNUMBER('Форма 1'!Y589),'Форма 1'!$H589*VLOOKUP('Форма 1'!$F589,'Придельники до 2021'!$B$4:$X$28,'Форма 1'!Y$8),"")</f>
        <v>2153435.48</v>
      </c>
      <c r="I589" s="103" t="str">
        <f>IF(ISNUMBER('Форма 1'!Z589),'Форма 1'!$H589*VLOOKUP('Форма 1'!$F589,'Придельники до 2021'!$B$4:$X$28,'Форма 1'!Z$8),"")</f>
        <v/>
      </c>
      <c r="J589" s="103" t="str">
        <f>IF(ISNUMBER('Форма 1'!AA589),'Форма 1'!$H589*VLOOKUP('Форма 1'!$F589,'Придельники до 2021'!$B$4:$X$28,'Форма 1'!AA$8),"")</f>
        <v/>
      </c>
      <c r="K589" s="90"/>
      <c r="L589" s="87"/>
      <c r="M589" s="103" t="str">
        <f>IF(ISNUMBER('Форма 1'!AD589),'Форма 1'!$H589*VLOOKUP('Форма 1'!$F589,'Придельники до 2021'!$B$4:$X$28,'Форма 1'!AD$8),"")</f>
        <v/>
      </c>
      <c r="N589" s="103" t="str">
        <f>IF(ISBLANK('Форма 1'!$AE589),"",IF('Форма 1'!$AE589=1,'Форма 1'!$H589*VLOOKUP('Форма 1'!$F589,'Придельники до 2021'!$B$4:$X$28,'Форма 1'!$AE$8,0),IF('Форма 1'!$AE589=2,'Форма 1'!$H589*VLOOKUP('Форма 1'!$F589,'Придельники до 2021'!$B$4:$X$28,13,0),IF('Форма 1'!$AE589=3,'Форма 1'!$H589*VLOOKUP('Форма 1'!$F589,'Придельники до 2021'!$B$4:$X$28,12,0)))))</f>
        <v/>
      </c>
      <c r="O589" s="103" t="str">
        <f>IF(ISNUMBER('Форма 1'!AF589),'Форма 1'!$H589*VLOOKUP('Форма 1'!$F589,'Придельники до 2021'!$B$4:$X$28,'Форма 1'!AF$8),"")</f>
        <v/>
      </c>
      <c r="P589" s="87"/>
      <c r="Q589" s="103" t="str">
        <f>IF(ISNUMBER('Форма 1'!AH589),'Форма 1'!$H589*VLOOKUP('Форма 1'!$F589,'Придельники до 2021'!$B$4:$X$28,'Форма 1'!AH$8),"")</f>
        <v/>
      </c>
      <c r="R589" s="103" t="str">
        <f>IF(ISNUMBER('Форма 1'!AI589),'Форма 1'!$H589*VLOOKUP('Форма 1'!$F589,'Придельники до 2021'!$B$4:$X$28,'Форма 1'!AI$8),"")</f>
        <v/>
      </c>
      <c r="S589" s="103" t="str">
        <f>IF(ISNUMBER('Форма 1'!AJ589),'Форма 1'!$H589*VLOOKUP('Форма 1'!$F589,'Придельники до 2021'!$B$4:$X$28,'Форма 1'!AJ$8),"")</f>
        <v/>
      </c>
      <c r="T589" s="87"/>
    </row>
    <row r="590" spans="1:20">
      <c r="A590" s="188">
        <f t="shared" si="40"/>
        <v>372</v>
      </c>
      <c r="B590" s="189" t="s">
        <v>712</v>
      </c>
      <c r="C590" s="99">
        <f t="shared" si="39"/>
        <v>1176099.4650000001</v>
      </c>
      <c r="D590" s="103" t="str">
        <f>IF(ISNUMBER('Форма 1'!U590),'Форма 1'!$H590*VLOOKUP('Форма 1'!$F590,'Придельники до 2021'!$B$4:$X$28,'Форма 1'!U$8),"")</f>
        <v/>
      </c>
      <c r="E590" s="103" t="str">
        <f>IF(ISNUMBER('Форма 1'!V590),'Форма 1'!$H590*VLOOKUP('Форма 1'!$F590,'Придельники до 2021'!$B$4:$X$28,'Форма 1'!V$8),"")</f>
        <v/>
      </c>
      <c r="F590" s="103" t="str">
        <f>IF(ISNUMBER('Форма 1'!W590),'Форма 1'!$H590*VLOOKUP('Форма 1'!$F590,'Придельники до 2021'!$B$4:$X$28,'Форма 1'!W$8),"")</f>
        <v/>
      </c>
      <c r="G590" s="103" t="str">
        <f>IF(ISNUMBER('Форма 1'!X590),'Форма 1'!$H590*VLOOKUP('Форма 1'!$F590,'Придельники до 2021'!$B$4:$X$28,'Форма 1'!X$8),"")</f>
        <v/>
      </c>
      <c r="H590" s="103" t="str">
        <f>IF(ISNUMBER('Форма 1'!Y590),'Форма 1'!$H590*VLOOKUP('Форма 1'!$F590,'Придельники до 2021'!$B$4:$X$28,'Форма 1'!Y$8),"")</f>
        <v/>
      </c>
      <c r="I590" s="103" t="str">
        <f>IF(ISNUMBER('Форма 1'!Z590),'Форма 1'!$H590*VLOOKUP('Форма 1'!$F590,'Придельники до 2021'!$B$4:$X$28,'Форма 1'!Z$8),"")</f>
        <v/>
      </c>
      <c r="J590" s="103" t="str">
        <f>IF(ISNUMBER('Форма 1'!AA590),'Форма 1'!$H590*VLOOKUP('Форма 1'!$F590,'Придельники до 2021'!$B$4:$X$28,'Форма 1'!AA$8),"")</f>
        <v/>
      </c>
      <c r="K590" s="90"/>
      <c r="L590" s="87"/>
      <c r="M590" s="103" t="str">
        <f>IF(ISNUMBER('Форма 1'!AD590),'Форма 1'!$H590*VLOOKUP('Форма 1'!$F590,'Придельники до 2021'!$B$4:$X$28,'Форма 1'!AD$8),"")</f>
        <v/>
      </c>
      <c r="N590" s="103" t="str">
        <f>IF(ISBLANK('Форма 1'!$AE590),"",IF('Форма 1'!$AE590=1,'Форма 1'!$H590*VLOOKUP('Форма 1'!$F590,'Придельники до 2021'!$B$4:$X$28,'Форма 1'!$AE$8,0),IF('Форма 1'!$AE590=2,'Форма 1'!$H590*VLOOKUP('Форма 1'!$F590,'Придельники до 2021'!$B$4:$X$28,13,0),IF('Форма 1'!$AE590=3,'Форма 1'!$H590*VLOOKUP('Форма 1'!$F590,'Придельники до 2021'!$B$4:$X$28,12,0)))))</f>
        <v/>
      </c>
      <c r="O590" s="103" t="str">
        <f>IF(ISNUMBER('Форма 1'!AF590),'Форма 1'!$H590*VLOOKUP('Форма 1'!$F590,'Придельники до 2021'!$B$4:$X$28,'Форма 1'!AF$8),"")</f>
        <v/>
      </c>
      <c r="P590" s="87"/>
      <c r="Q590" s="103" t="str">
        <f>IF(ISNUMBER('Форма 1'!AH590),'Форма 1'!$H590*VLOOKUP('Форма 1'!$F590,'Придельники до 2021'!$B$4:$X$28,'Форма 1'!AH$8),"")</f>
        <v/>
      </c>
      <c r="R590" s="103">
        <f>IF(ISNUMBER('Форма 1'!AI590),'Форма 1'!$H590*VLOOKUP('Форма 1'!$F590,'Придельники до 2021'!$B$4:$X$28,'Форма 1'!AI$8),"")</f>
        <v>1176099.4650000001</v>
      </c>
      <c r="S590" s="103" t="str">
        <f>IF(ISNUMBER('Форма 1'!AJ590),'Форма 1'!$H590*VLOOKUP('Форма 1'!$F590,'Придельники до 2021'!$B$4:$X$28,'Форма 1'!AJ$8),"")</f>
        <v/>
      </c>
      <c r="T590" s="87"/>
    </row>
    <row r="591" spans="1:20">
      <c r="A591" s="188">
        <f t="shared" si="40"/>
        <v>373</v>
      </c>
      <c r="B591" s="189" t="s">
        <v>713</v>
      </c>
      <c r="C591" s="99">
        <f t="shared" si="39"/>
        <v>11692451.095999999</v>
      </c>
      <c r="D591" s="103" t="str">
        <f>IF(ISNUMBER('Форма 1'!U591),'Форма 1'!$H591*VLOOKUP('Форма 1'!$F591,'Придельники до 2021'!$B$4:$X$28,'Форма 1'!U$8),"")</f>
        <v/>
      </c>
      <c r="E591" s="103">
        <f>IF(ISNUMBER('Форма 1'!V591),'Форма 1'!$H591*VLOOKUP('Форма 1'!$F591,'Придельники с 2022'!$B$4:$X$28,'Форма 1'!V$8),"")</f>
        <v>8697784.4959999993</v>
      </c>
      <c r="F591" s="103" t="str">
        <f>IF(ISNUMBER('Форма 1'!W591),'Форма 1'!$H591*VLOOKUP('Форма 1'!$F591,'Придельники до 2021'!$B$4:$X$28,'Форма 1'!W$8),"")</f>
        <v/>
      </c>
      <c r="G591" s="103" t="str">
        <f>IF(ISNUMBER('Форма 1'!X591),'Форма 1'!$H591*VLOOKUP('Форма 1'!$F591,'Придельники до 2021'!$B$4:$X$28,'Форма 1'!X$8),"")</f>
        <v/>
      </c>
      <c r="H591" s="103">
        <f>IF(ISNUMBER('Форма 1'!Y591),'Форма 1'!$H591*VLOOKUP('Форма 1'!$F591,'Придельники с 2022'!$B$4:$X$28,'Форма 1'!Y$8),"")</f>
        <v>2994666.6</v>
      </c>
      <c r="I591" s="103" t="str">
        <f>IF(ISNUMBER('Форма 1'!Z591),'Форма 1'!$H591*VLOOKUP('Форма 1'!$F591,'Придельники до 2021'!$B$4:$X$28,'Форма 1'!Z$8),"")</f>
        <v/>
      </c>
      <c r="J591" s="103" t="str">
        <f>IF(ISNUMBER('Форма 1'!AA591),'Форма 1'!$H591*VLOOKUP('Форма 1'!$F591,'Придельники до 2021'!$B$4:$X$28,'Форма 1'!AA$8),"")</f>
        <v/>
      </c>
      <c r="K591" s="90"/>
      <c r="L591" s="87"/>
      <c r="M591" s="103" t="str">
        <f>IF(ISNUMBER('Форма 1'!AD591),'Форма 1'!$H591*VLOOKUP('Форма 1'!$F591,'Придельники до 2021'!$B$4:$X$28,'Форма 1'!AD$8),"")</f>
        <v/>
      </c>
      <c r="N591" s="103" t="str">
        <f>IF(ISBLANK('Форма 1'!$AE591),"",IF('Форма 1'!$AE591=1,'Форма 1'!$H591*VLOOKUP('Форма 1'!$F591,'Придельники до 2021'!$B$4:$X$28,'Форма 1'!$AE$8,0),IF('Форма 1'!$AE591=2,'Форма 1'!$H591*VLOOKUP('Форма 1'!$F591,'Придельники до 2021'!$B$4:$X$28,13,0),IF('Форма 1'!$AE591=3,'Форма 1'!$H591*VLOOKUP('Форма 1'!$F591,'Придельники до 2021'!$B$4:$X$28,12,0)))))</f>
        <v/>
      </c>
      <c r="O591" s="103" t="str">
        <f>IF(ISNUMBER('Форма 1'!AF591),'Форма 1'!$H591*VLOOKUP('Форма 1'!$F591,'Придельники до 2021'!$B$4:$X$28,'Форма 1'!AF$8),"")</f>
        <v/>
      </c>
      <c r="P591" s="87"/>
      <c r="Q591" s="103" t="str">
        <f>IF(ISNUMBER('Форма 1'!AH591),'Форма 1'!$H591*VLOOKUP('Форма 1'!$F591,'Придельники до 2021'!$B$4:$X$28,'Форма 1'!AH$8),"")</f>
        <v/>
      </c>
      <c r="R591" s="103" t="str">
        <f>IF(ISNUMBER('Форма 1'!AI591),'Форма 1'!$H591*VLOOKUP('Форма 1'!$F591,'Придельники до 2021'!$B$4:$X$28,'Форма 1'!AI$8),"")</f>
        <v/>
      </c>
      <c r="S591" s="103" t="str">
        <f>IF(ISNUMBER('Форма 1'!AJ591),'Форма 1'!$H591*VLOOKUP('Форма 1'!$F591,'Придельники до 2021'!$B$4:$X$28,'Форма 1'!AJ$8),"")</f>
        <v/>
      </c>
      <c r="T591" s="87"/>
    </row>
    <row r="592" spans="1:20">
      <c r="A592" s="188">
        <f t="shared" si="40"/>
        <v>374</v>
      </c>
      <c r="B592" s="189" t="s">
        <v>714</v>
      </c>
      <c r="C592" s="99">
        <f t="shared" si="39"/>
        <v>20126334.223999999</v>
      </c>
      <c r="D592" s="103">
        <f>IF(ISNUMBER('Форма 1'!U592),'Форма 1'!$H592*VLOOKUP('Форма 1'!$F592,'Придельники с 2022'!$B$4:$X$28,'Форма 1'!U$8),"")</f>
        <v>4416677.8239999991</v>
      </c>
      <c r="E592" s="103" t="str">
        <f>IF(ISNUMBER('Форма 1'!V592),'Форма 1'!$H592*VLOOKUP('Форма 1'!$F592,'Придельники до 2021'!$B$4:$X$28,'Форма 1'!V$8),"")</f>
        <v/>
      </c>
      <c r="F592" s="103" t="str">
        <f>IF(ISNUMBER('Форма 1'!W592),'Форма 1'!$H592*VLOOKUP('Форма 1'!$F592,'Придельники до 2021'!$B$4:$X$28,'Форма 1'!W$8),"")</f>
        <v/>
      </c>
      <c r="G592" s="103" t="str">
        <f>IF(ISNUMBER('Форма 1'!X592),'Форма 1'!$H592*VLOOKUP('Форма 1'!$F592,'Придельники до 2021'!$B$4:$X$28,'Форма 1'!X$8),"")</f>
        <v/>
      </c>
      <c r="H592" s="103" t="str">
        <f>IF(ISNUMBER('Форма 1'!Y592),'Форма 1'!$H592*VLOOKUP('Форма 1'!$F592,'Придельники до 2021'!$B$4:$X$28,'Форма 1'!Y$8),"")</f>
        <v/>
      </c>
      <c r="I592" s="103" t="str">
        <f>IF(ISNUMBER('Форма 1'!Z592),'Форма 1'!$H592*VLOOKUP('Форма 1'!$F592,'Придельники до 2021'!$B$4:$X$28,'Форма 1'!Z$8),"")</f>
        <v/>
      </c>
      <c r="J592" s="103" t="str">
        <f>IF(ISNUMBER('Форма 1'!AA592),'Форма 1'!$H592*VLOOKUP('Форма 1'!$F592,'Придельники до 2021'!$B$4:$X$28,'Форма 1'!AA$8),"")</f>
        <v/>
      </c>
      <c r="K592" s="90"/>
      <c r="L592" s="87"/>
      <c r="M592" s="103" t="str">
        <f>IF(ISNUMBER('Форма 1'!AD592),'Форма 1'!$H592*VLOOKUP('Форма 1'!$F592,'Придельники до 2021'!$B$4:$X$28,'Форма 1'!AD$8),"")</f>
        <v/>
      </c>
      <c r="N592" s="103">
        <f>IF(ISBLANK('Форма 1'!$AE592),"",IF('Форма 1'!$AE592=1,'Форма 1'!$H592*VLOOKUP('Форма 1'!$F592,'Придельники с 2022'!$B$4:$X$28,'Форма 1'!$AE$8,0),IF('Форма 1'!$AE592=2,'Форма 1'!$H592*VLOOKUP('Форма 1'!$F592,'Придельники с 2022'!$B$4:$X$28,13,0),IF('Форма 1'!$AE592=3,'Форма 1'!$H592*VLOOKUP('Форма 1'!$F592,'Придельники с 2022'!$B$4:$X$28,12,0)))))</f>
        <v>15709656.399999999</v>
      </c>
      <c r="O592" s="103" t="str">
        <f>IF(ISNUMBER('Форма 1'!AF592),'Форма 1'!$H592*VLOOKUP('Форма 1'!$F592,'Придельники до 2021'!$B$4:$X$28,'Форма 1'!AF$8),"")</f>
        <v/>
      </c>
      <c r="P592" s="87"/>
      <c r="Q592" s="103" t="str">
        <f>IF(ISNUMBER('Форма 1'!AH592),'Форма 1'!$H592*VLOOKUP('Форма 1'!$F592,'Придельники до 2021'!$B$4:$X$28,'Форма 1'!AH$8),"")</f>
        <v/>
      </c>
      <c r="R592" s="103" t="str">
        <f>IF(ISNUMBER('Форма 1'!AI592),'Форма 1'!$H592*VLOOKUP('Форма 1'!$F592,'Придельники до 2021'!$B$4:$X$28,'Форма 1'!AI$8),"")</f>
        <v/>
      </c>
      <c r="S592" s="103" t="str">
        <f>IF(ISNUMBER('Форма 1'!AJ592),'Форма 1'!$H592*VLOOKUP('Форма 1'!$F592,'Придельники до 2021'!$B$4:$X$28,'Форма 1'!AJ$8),"")</f>
        <v/>
      </c>
      <c r="T592" s="87"/>
    </row>
    <row r="593" spans="1:20">
      <c r="A593" s="188">
        <f t="shared" si="40"/>
        <v>375</v>
      </c>
      <c r="B593" s="112" t="s">
        <v>715</v>
      </c>
      <c r="C593" s="99">
        <f t="shared" si="39"/>
        <v>25614315.745999999</v>
      </c>
      <c r="D593" s="103" t="str">
        <f>IF(ISNUMBER('Форма 1'!U593),'Форма 1'!$H593*VLOOKUP('Форма 1'!$F593,'Придельники до 2021'!$B$4:$X$28,'Форма 1'!U$8),"")</f>
        <v/>
      </c>
      <c r="E593" s="103" t="str">
        <f>IF(ISNUMBER('Форма 1'!V593),'Форма 1'!$H593*VLOOKUP('Форма 1'!$F593,'Придельники до 2021'!$B$4:$X$28,'Форма 1'!V$8),"")</f>
        <v/>
      </c>
      <c r="F593" s="103" t="str">
        <f>IF(ISNUMBER('Форма 1'!W593),'Форма 1'!$H593*VLOOKUP('Форма 1'!$F593,'Придельники до 2021'!$B$4:$X$28,'Форма 1'!W$8),"")</f>
        <v/>
      </c>
      <c r="G593" s="103" t="str">
        <f>IF(ISNUMBER('Форма 1'!X593),'Форма 1'!$H593*VLOOKUP('Форма 1'!$F593,'Придельники до 2021'!$B$4:$X$28,'Форма 1'!X$8),"")</f>
        <v/>
      </c>
      <c r="H593" s="103" t="str">
        <f>IF(ISNUMBER('Форма 1'!Y593),'Форма 1'!$H593*VLOOKUP('Форма 1'!$F593,'Придельники до 2021'!$B$4:$X$28,'Форма 1'!Y$8),"")</f>
        <v/>
      </c>
      <c r="I593" s="103" t="str">
        <f>IF(ISNUMBER('Форма 1'!Z593),'Форма 1'!$H593*VLOOKUP('Форма 1'!$F593,'Придельники до 2021'!$B$4:$X$28,'Форма 1'!Z$8),"")</f>
        <v/>
      </c>
      <c r="J593" s="103" t="str">
        <f>IF(ISNUMBER('Форма 1'!AA593),'Форма 1'!$H593*VLOOKUP('Форма 1'!$F593,'Придельники до 2021'!$B$4:$X$28,'Форма 1'!AA$8),"")</f>
        <v/>
      </c>
      <c r="K593" s="90"/>
      <c r="L593" s="87"/>
      <c r="M593" s="103" t="str">
        <f>IF(ISNUMBER('Форма 1'!AD593),'Форма 1'!$H593*VLOOKUP('Форма 1'!$F593,'Придельники до 2021'!$B$4:$X$28,'Форма 1'!AD$8),"")</f>
        <v/>
      </c>
      <c r="N593" s="103">
        <f>IF(ISBLANK('Форма 1'!$AE593),"",IF('Форма 1'!$AE593=1,'Форма 1'!$H593*VLOOKUP('Форма 1'!$F593,'Придельники до 2021'!$B$4:$X$28,'Форма 1'!$AE$8,0),IF('Форма 1'!$AE593=2,'Форма 1'!$H593*VLOOKUP('Форма 1'!$F593,'Придельники до 2021'!$B$4:$X$28,13,0),IF('Форма 1'!$AE593=3,'Форма 1'!$H593*VLOOKUP('Форма 1'!$F593,'Придельники до 2021'!$B$4:$X$28,12,0)))))</f>
        <v>25614315.745999999</v>
      </c>
      <c r="O593" s="103" t="str">
        <f>IF(ISNUMBER('Форма 1'!AF593),'Форма 1'!$H593*VLOOKUP('Форма 1'!$F593,'Придельники до 2021'!$B$4:$X$28,'Форма 1'!AF$8),"")</f>
        <v/>
      </c>
      <c r="P593" s="87"/>
      <c r="Q593" s="103" t="str">
        <f>IF(ISNUMBER('Форма 1'!AH593),'Форма 1'!$H593*VLOOKUP('Форма 1'!$F593,'Придельники до 2021'!$B$4:$X$28,'Форма 1'!AH$8),"")</f>
        <v/>
      </c>
      <c r="R593" s="103" t="str">
        <f>IF(ISNUMBER('Форма 1'!AI593),'Форма 1'!$H593*VLOOKUP('Форма 1'!$F593,'Придельники до 2021'!$B$4:$X$28,'Форма 1'!AI$8),"")</f>
        <v/>
      </c>
      <c r="S593" s="103" t="str">
        <f>IF(ISNUMBER('Форма 1'!AJ593),'Форма 1'!$H593*VLOOKUP('Форма 1'!$F593,'Придельники до 2021'!$B$4:$X$28,'Форма 1'!AJ$8),"")</f>
        <v/>
      </c>
      <c r="T593" s="87"/>
    </row>
    <row r="594" spans="1:20">
      <c r="A594" s="188">
        <f t="shared" si="40"/>
        <v>376</v>
      </c>
      <c r="B594" s="189" t="s">
        <v>716</v>
      </c>
      <c r="C594" s="99">
        <f t="shared" si="39"/>
        <v>9204473.7599999998</v>
      </c>
      <c r="D594" s="103" t="str">
        <f>IF(ISNUMBER('Форма 1'!U594),'Форма 1'!$H594*VLOOKUP('Форма 1'!$F594,'Придельники до 2021'!$B$4:$X$28,'Форма 1'!U$8),"")</f>
        <v/>
      </c>
      <c r="E594" s="103" t="str">
        <f>IF(ISNUMBER('Форма 1'!V594),'Форма 1'!$H594*VLOOKUP('Форма 1'!$F594,'Придельники до 2021'!$B$4:$X$28,'Форма 1'!V$8),"")</f>
        <v/>
      </c>
      <c r="F594" s="103" t="str">
        <f>IF(ISNUMBER('Форма 1'!W594),'Форма 1'!$H594*VLOOKUP('Форма 1'!$F594,'Придельники до 2021'!$B$4:$X$28,'Форма 1'!W$8),"")</f>
        <v/>
      </c>
      <c r="G594" s="103" t="str">
        <f>IF(ISNUMBER('Форма 1'!X594),'Форма 1'!$H594*VLOOKUP('Форма 1'!$F594,'Придельники до 2021'!$B$4:$X$28,'Форма 1'!X$8),"")</f>
        <v/>
      </c>
      <c r="H594" s="103" t="str">
        <f>IF(ISNUMBER('Форма 1'!Y594),'Форма 1'!$H594*VLOOKUP('Форма 1'!$F594,'Придельники до 2021'!$B$4:$X$28,'Форма 1'!Y$8),"")</f>
        <v/>
      </c>
      <c r="I594" s="103" t="str">
        <f>IF(ISNUMBER('Форма 1'!Z594),'Форма 1'!$H594*VLOOKUP('Форма 1'!$F594,'Придельники до 2021'!$B$4:$X$28,'Форма 1'!Z$8),"")</f>
        <v/>
      </c>
      <c r="J594" s="103" t="str">
        <f>IF(ISNUMBER('Форма 1'!AA594),'Форма 1'!$H594*VLOOKUP('Форма 1'!$F594,'Придельники до 2021'!$B$4:$X$28,'Форма 1'!AA$8),"")</f>
        <v/>
      </c>
      <c r="K594" s="90"/>
      <c r="L594" s="87"/>
      <c r="M594" s="103" t="str">
        <f>IF(ISNUMBER('Форма 1'!AD594),'Форма 1'!$H594*VLOOKUP('Форма 1'!$F594,'Придельники до 2021'!$B$4:$X$28,'Форма 1'!AD$8),"")</f>
        <v/>
      </c>
      <c r="N594" s="103">
        <f>IF(ISBLANK('Форма 1'!$AE594),"",IF('Форма 1'!$AE594=1,'Форма 1'!$H594*VLOOKUP('Форма 1'!$F594,'Придельники до 2021'!$B$4:$X$28,'Форма 1'!$AE$8,0),IF('Форма 1'!$AE594=2,'Форма 1'!$H594*VLOOKUP('Форма 1'!$F594,'Придельники до 2021'!$B$4:$X$28,13,0),IF('Форма 1'!$AE594=3,'Форма 1'!$H594*VLOOKUP('Форма 1'!$F594,'Придельники до 2021'!$B$4:$X$28,12,0)))))</f>
        <v>9204473.7599999998</v>
      </c>
      <c r="O594" s="103" t="str">
        <f>IF(ISNUMBER('Форма 1'!AF594),'Форма 1'!$H594*VLOOKUP('Форма 1'!$F594,'Придельники до 2021'!$B$4:$X$28,'Форма 1'!AF$8),"")</f>
        <v/>
      </c>
      <c r="P594" s="87"/>
      <c r="Q594" s="103" t="str">
        <f>IF(ISNUMBER('Форма 1'!AH594),'Форма 1'!$H594*VLOOKUP('Форма 1'!$F594,'Придельники до 2021'!$B$4:$X$28,'Форма 1'!AH$8),"")</f>
        <v/>
      </c>
      <c r="R594" s="103" t="str">
        <f>IF(ISNUMBER('Форма 1'!AI594),'Форма 1'!$H594*VLOOKUP('Форма 1'!$F594,'Придельники до 2021'!$B$4:$X$28,'Форма 1'!AI$8),"")</f>
        <v/>
      </c>
      <c r="S594" s="103" t="str">
        <f>IF(ISNUMBER('Форма 1'!AJ594),'Форма 1'!$H594*VLOOKUP('Форма 1'!$F594,'Придельники до 2021'!$B$4:$X$28,'Форма 1'!AJ$8),"")</f>
        <v/>
      </c>
      <c r="T594" s="87"/>
    </row>
    <row r="595" spans="1:20">
      <c r="A595" s="188">
        <f t="shared" si="40"/>
        <v>377</v>
      </c>
      <c r="B595" s="189" t="s">
        <v>717</v>
      </c>
      <c r="C595" s="99">
        <f t="shared" si="39"/>
        <v>10295786.772</v>
      </c>
      <c r="D595" s="103" t="str">
        <f>IF(ISNUMBER('Форма 1'!U595),'Форма 1'!$H595*VLOOKUP('Форма 1'!$F595,'Придельники до 2021'!$B$4:$X$28,'Форма 1'!U$8),"")</f>
        <v/>
      </c>
      <c r="E595" s="103" t="str">
        <f>IF(ISNUMBER('Форма 1'!V595),'Форма 1'!$H595*VLOOKUP('Форма 1'!$F595,'Придельники до 2021'!$B$4:$X$28,'Форма 1'!V$8),"")</f>
        <v/>
      </c>
      <c r="F595" s="103" t="str">
        <f>IF(ISNUMBER('Форма 1'!W595),'Форма 1'!$H595*VLOOKUP('Форма 1'!$F595,'Придельники до 2021'!$B$4:$X$28,'Форма 1'!W$8),"")</f>
        <v/>
      </c>
      <c r="G595" s="103" t="str">
        <f>IF(ISNUMBER('Форма 1'!X595),'Форма 1'!$H595*VLOOKUP('Форма 1'!$F595,'Придельники до 2021'!$B$4:$X$28,'Форма 1'!X$8),"")</f>
        <v/>
      </c>
      <c r="H595" s="103" t="str">
        <f>IF(ISNUMBER('Форма 1'!Y595),'Форма 1'!$H595*VLOOKUP('Форма 1'!$F595,'Придельники до 2021'!$B$4:$X$28,'Форма 1'!Y$8),"")</f>
        <v/>
      </c>
      <c r="I595" s="103" t="str">
        <f>IF(ISNUMBER('Форма 1'!Z595),'Форма 1'!$H595*VLOOKUP('Форма 1'!$F595,'Придельники до 2021'!$B$4:$X$28,'Форма 1'!Z$8),"")</f>
        <v/>
      </c>
      <c r="J595" s="103" t="str">
        <f>IF(ISNUMBER('Форма 1'!AA595),'Форма 1'!$H595*VLOOKUP('Форма 1'!$F595,'Придельники до 2021'!$B$4:$X$28,'Форма 1'!AA$8),"")</f>
        <v/>
      </c>
      <c r="K595" s="90"/>
      <c r="L595" s="87"/>
      <c r="M595" s="103">
        <f>IF(ISNUMBER('Форма 1'!AD595),'Форма 1'!$H595*VLOOKUP('Форма 1'!$F595,'Придельники до 2021'!$B$4:$X$28,'Форма 1'!AD$8),"")</f>
        <v>10295786.772</v>
      </c>
      <c r="N595" s="103" t="str">
        <f>IF(ISBLANK('Форма 1'!$AE595),"",IF('Форма 1'!$AE595=1,'Форма 1'!$H595*VLOOKUP('Форма 1'!$F595,'Придельники до 2021'!$B$4:$X$28,'Форма 1'!$AE$8,0),IF('Форма 1'!$AE595=2,'Форма 1'!$H595*VLOOKUP('Форма 1'!$F595,'Придельники до 2021'!$B$4:$X$28,13,0),IF('Форма 1'!$AE595=3,'Форма 1'!$H595*VLOOKUP('Форма 1'!$F595,'Придельники до 2021'!$B$4:$X$28,12,0)))))</f>
        <v/>
      </c>
      <c r="O595" s="103" t="str">
        <f>IF(ISNUMBER('Форма 1'!AF595),'Форма 1'!$H595*VLOOKUP('Форма 1'!$F595,'Придельники до 2021'!$B$4:$X$28,'Форма 1'!AF$8),"")</f>
        <v/>
      </c>
      <c r="P595" s="87"/>
      <c r="Q595" s="103" t="str">
        <f>IF(ISNUMBER('Форма 1'!AH595),'Форма 1'!$H595*VLOOKUP('Форма 1'!$F595,'Придельники до 2021'!$B$4:$X$28,'Форма 1'!AH$8),"")</f>
        <v/>
      </c>
      <c r="R595" s="103" t="str">
        <f>IF(ISNUMBER('Форма 1'!AI595),'Форма 1'!$H595*VLOOKUP('Форма 1'!$F595,'Придельники до 2021'!$B$4:$X$28,'Форма 1'!AI$8),"")</f>
        <v/>
      </c>
      <c r="S595" s="103" t="str">
        <f>IF(ISNUMBER('Форма 1'!AJ595),'Форма 1'!$H595*VLOOKUP('Форма 1'!$F595,'Придельники до 2021'!$B$4:$X$28,'Форма 1'!AJ$8),"")</f>
        <v/>
      </c>
      <c r="T595" s="87"/>
    </row>
    <row r="596" spans="1:20">
      <c r="A596" s="188">
        <f t="shared" si="40"/>
        <v>378</v>
      </c>
      <c r="B596" s="189" t="s">
        <v>718</v>
      </c>
      <c r="C596" s="99">
        <f t="shared" si="39"/>
        <v>17808513.774999999</v>
      </c>
      <c r="D596" s="103" t="str">
        <f>IF(ISNUMBER('Форма 1'!U596),'Форма 1'!$H596*VLOOKUP('Форма 1'!$F596,'Придельники до 2021'!$B$4:$X$28,'Форма 1'!U$8),"")</f>
        <v/>
      </c>
      <c r="E596" s="103" t="str">
        <f>IF(ISNUMBER('Форма 1'!V596),'Форма 1'!$H596*VLOOKUP('Форма 1'!$F596,'Придельники до 2021'!$B$4:$X$28,'Форма 1'!V$8),"")</f>
        <v/>
      </c>
      <c r="F596" s="103" t="str">
        <f>IF(ISNUMBER('Форма 1'!W596),'Форма 1'!$H596*VLOOKUP('Форма 1'!$F596,'Придельники до 2021'!$B$4:$X$28,'Форма 1'!W$8),"")</f>
        <v/>
      </c>
      <c r="G596" s="103" t="str">
        <f>IF(ISNUMBER('Форма 1'!X596),'Форма 1'!$H596*VLOOKUP('Форма 1'!$F596,'Придельники до 2021'!$B$4:$X$28,'Форма 1'!X$8),"")</f>
        <v/>
      </c>
      <c r="H596" s="103" t="str">
        <f>IF(ISNUMBER('Форма 1'!Y596),'Форма 1'!$H596*VLOOKUP('Форма 1'!$F596,'Придельники до 2021'!$B$4:$X$28,'Форма 1'!Y$8),"")</f>
        <v/>
      </c>
      <c r="I596" s="103">
        <f>IF(ISNUMBER('Форма 1'!Z596),'Форма 1'!$H596*VLOOKUP('Форма 1'!$F596,'Придельники до 2021'!$B$4:$X$28,'Форма 1'!Z$8),"")</f>
        <v>617281.1</v>
      </c>
      <c r="J596" s="103">
        <f>IF(ISNUMBER('Форма 1'!AA596),'Форма 1'!$H596*VLOOKUP('Форма 1'!$F596,'Придельники до 2021'!$B$4:$X$28,'Форма 1'!AA$8),"")</f>
        <v>1217662.325</v>
      </c>
      <c r="K596" s="90"/>
      <c r="L596" s="87"/>
      <c r="M596" s="103">
        <f>IF(ISNUMBER('Форма 1'!AD596),'Форма 1'!$H596*VLOOKUP('Форма 1'!$F596,'Придельники с 2022'!$B$4:$X$28,'Форма 1'!AD$8),"")</f>
        <v>9151200.9249999989</v>
      </c>
      <c r="N596" s="103">
        <f>IF(ISBLANK('Форма 1'!$AE596),"",IF('Форма 1'!$AE596=1,'Форма 1'!$H596*VLOOKUP('Форма 1'!$F596,'Придельники с 2022'!$B$4:$X$28,'Форма 1'!$AE$8,0),IF('Форма 1'!$AE596=2,'Форма 1'!$H596*VLOOKUP('Форма 1'!$F596,'Придельники с 2022'!$B$4:$X$28,13,0),IF('Форма 1'!$AE596=3,'Форма 1'!$H596*VLOOKUP('Форма 1'!$F596,'Придельники с 2022'!$B$4:$X$28,12,0)))))</f>
        <v>5579496.125</v>
      </c>
      <c r="O596" s="103">
        <f>IF(ISNUMBER('Форма 1'!AF596),'Форма 1'!$H596*VLOOKUP('Форма 1'!$F596,'Придельники до 2021'!$B$4:$X$28,'Форма 1'!AF$8),"")</f>
        <v>1242873.3</v>
      </c>
      <c r="P596" s="87"/>
      <c r="Q596" s="103" t="str">
        <f>IF(ISNUMBER('Форма 1'!AH596),'Форма 1'!$H596*VLOOKUP('Форма 1'!$F596,'Придельники до 2021'!$B$4:$X$28,'Форма 1'!AH$8),"")</f>
        <v/>
      </c>
      <c r="R596" s="103" t="str">
        <f>IF(ISNUMBER('Форма 1'!AI596),'Форма 1'!$H596*VLOOKUP('Форма 1'!$F596,'Придельники до 2021'!$B$4:$X$28,'Форма 1'!AI$8),"")</f>
        <v/>
      </c>
      <c r="S596" s="103" t="str">
        <f>IF(ISNUMBER('Форма 1'!AJ596),'Форма 1'!$H596*VLOOKUP('Форма 1'!$F596,'Придельники до 2021'!$B$4:$X$28,'Форма 1'!AJ$8),"")</f>
        <v/>
      </c>
      <c r="T596" s="87"/>
    </row>
    <row r="597" spans="1:20">
      <c r="A597" s="188">
        <f t="shared" si="40"/>
        <v>379</v>
      </c>
      <c r="B597" s="189" t="s">
        <v>719</v>
      </c>
      <c r="C597" s="99">
        <f t="shared" si="39"/>
        <v>6104851.7310000006</v>
      </c>
      <c r="D597" s="103" t="str">
        <f>IF(ISNUMBER('Форма 1'!U597),'Форма 1'!$H597*VLOOKUP('Форма 1'!$F597,'Придельники до 2021'!$B$4:$X$28,'Форма 1'!U$8),"")</f>
        <v/>
      </c>
      <c r="E597" s="103" t="str">
        <f>IF(ISNUMBER('Форма 1'!V597),'Форма 1'!$H597*VLOOKUP('Форма 1'!$F597,'Придельники до 2021'!$B$4:$X$28,'Форма 1'!V$8),"")</f>
        <v/>
      </c>
      <c r="F597" s="103" t="str">
        <f>IF(ISNUMBER('Форма 1'!W597),'Форма 1'!$H597*VLOOKUP('Форма 1'!$F597,'Придельники до 2021'!$B$4:$X$28,'Форма 1'!W$8),"")</f>
        <v/>
      </c>
      <c r="G597" s="103" t="str">
        <f>IF(ISNUMBER('Форма 1'!X597),'Форма 1'!$H597*VLOOKUP('Форма 1'!$F597,'Придельники до 2021'!$B$4:$X$28,'Форма 1'!X$8),"")</f>
        <v/>
      </c>
      <c r="H597" s="103" t="str">
        <f>IF(ISNUMBER('Форма 1'!Y597),'Форма 1'!$H597*VLOOKUP('Форма 1'!$F597,'Придельники до 2021'!$B$4:$X$28,'Форма 1'!Y$8),"")</f>
        <v/>
      </c>
      <c r="I597" s="103">
        <f>IF(ISNUMBER('Форма 1'!Z597),'Форма 1'!$H597*VLOOKUP('Форма 1'!$F597,'Придельники до 2021'!$B$4:$X$28,'Форма 1'!Z$8),"")</f>
        <v>1266626.889</v>
      </c>
      <c r="J597" s="103" t="str">
        <f>IF(ISNUMBER('Форма 1'!AA597),'Форма 1'!$H597*VLOOKUP('Форма 1'!$F597,'Придельники до 2021'!$B$4:$X$28,'Форма 1'!AA$8),"")</f>
        <v/>
      </c>
      <c r="K597" s="90"/>
      <c r="L597" s="87"/>
      <c r="M597" s="103" t="str">
        <f>IF(ISNUMBER('Форма 1'!AD597),'Форма 1'!$H597*VLOOKUP('Форма 1'!$F597,'Придельники до 2021'!$B$4:$X$28,'Форма 1'!AD$8),"")</f>
        <v/>
      </c>
      <c r="N597" s="103" t="str">
        <f>IF(ISBLANK('Форма 1'!$AE597),"",IF('Форма 1'!$AE597=1,'Форма 1'!$H597*VLOOKUP('Форма 1'!$F597,'Придельники до 2021'!$B$4:$X$28,'Форма 1'!$AE$8,0),IF('Форма 1'!$AE597=2,'Форма 1'!$H597*VLOOKUP('Форма 1'!$F597,'Придельники до 2021'!$B$4:$X$28,13,0),IF('Форма 1'!$AE597=3,'Форма 1'!$H597*VLOOKUP('Форма 1'!$F597,'Придельники до 2021'!$B$4:$X$28,12,0)))))</f>
        <v/>
      </c>
      <c r="O597" s="103" t="str">
        <f>IF(ISNUMBER('Форма 1'!AF597),'Форма 1'!$H597*VLOOKUP('Форма 1'!$F597,'Придельники до 2021'!$B$4:$X$28,'Форма 1'!AF$8),"")</f>
        <v/>
      </c>
      <c r="P597" s="87"/>
      <c r="Q597" s="103">
        <f>IF(ISNUMBER('Форма 1'!AH597),'Форма 1'!$H597*VLOOKUP('Форма 1'!$F597,'Придельники до 2021'!$B$4:$X$28,'Форма 1'!AH$8),"")</f>
        <v>4838224.8420000002</v>
      </c>
      <c r="R597" s="103" t="str">
        <f>IF(ISNUMBER('Форма 1'!AI597),'Форма 1'!$H597*VLOOKUP('Форма 1'!$F597,'Придельники до 2021'!$B$4:$X$28,'Форма 1'!AI$8),"")</f>
        <v/>
      </c>
      <c r="S597" s="103" t="str">
        <f>IF(ISNUMBER('Форма 1'!AJ597),'Форма 1'!$H597*VLOOKUP('Форма 1'!$F597,'Придельники до 2021'!$B$4:$X$28,'Форма 1'!AJ$8),"")</f>
        <v/>
      </c>
      <c r="T597" s="87"/>
    </row>
    <row r="598" spans="1:20">
      <c r="A598" s="188">
        <f t="shared" si="40"/>
        <v>380</v>
      </c>
      <c r="B598" s="189" t="s">
        <v>720</v>
      </c>
      <c r="C598" s="99">
        <f t="shared" si="39"/>
        <v>37143112.5</v>
      </c>
      <c r="D598" s="103" t="str">
        <f>IF(ISNUMBER('Форма 1'!U598),'Форма 1'!$H598*VLOOKUP('Форма 1'!$F598,'Придельники до 2021'!$B$4:$X$28,'Форма 1'!U$8),"")</f>
        <v/>
      </c>
      <c r="E598" s="103" t="str">
        <f>IF(ISNUMBER('Форма 1'!V598),'Форма 1'!$H598*VLOOKUP('Форма 1'!$F598,'Придельники до 2021'!$B$4:$X$28,'Форма 1'!V$8),"")</f>
        <v/>
      </c>
      <c r="F598" s="103" t="str">
        <f>IF(ISNUMBER('Форма 1'!W598),'Форма 1'!$H598*VLOOKUP('Форма 1'!$F598,'Придельники до 2021'!$B$4:$X$28,'Форма 1'!W$8),"")</f>
        <v/>
      </c>
      <c r="G598" s="103" t="str">
        <f>IF(ISNUMBER('Форма 1'!X598),'Форма 1'!$H598*VLOOKUP('Форма 1'!$F598,'Придельники до 2021'!$B$4:$X$28,'Форма 1'!X$8),"")</f>
        <v/>
      </c>
      <c r="H598" s="103" t="str">
        <f>IF(ISNUMBER('Форма 1'!Y598),'Форма 1'!$H598*VLOOKUP('Форма 1'!$F598,'Придельники до 2021'!$B$4:$X$28,'Форма 1'!Y$8),"")</f>
        <v/>
      </c>
      <c r="I598" s="103" t="str">
        <f>IF(ISNUMBER('Форма 1'!Z598),'Форма 1'!$H598*VLOOKUP('Форма 1'!$F598,'Придельники до 2021'!$B$4:$X$28,'Форма 1'!Z$8),"")</f>
        <v/>
      </c>
      <c r="J598" s="103" t="str">
        <f>IF(ISNUMBER('Форма 1'!AA598),'Форма 1'!$H598*VLOOKUP('Форма 1'!$F598,'Придельники до 2021'!$B$4:$X$28,'Форма 1'!AA$8),"")</f>
        <v/>
      </c>
      <c r="K598" s="90"/>
      <c r="L598" s="87"/>
      <c r="M598" s="103" t="str">
        <f>IF(ISNUMBER('Форма 1'!AD598),'Форма 1'!$H598*VLOOKUP('Форма 1'!$F598,'Придельники до 2021'!$B$4:$X$28,'Форма 1'!AD$8),"")</f>
        <v/>
      </c>
      <c r="N598" s="103">
        <f>IF(ISBLANK('Форма 1'!$AE598),"",IF('Форма 1'!$AE598=1,'Форма 1'!$H598*VLOOKUP('Форма 1'!$F598,'Придельники до 2021'!$B$4:$X$28,'Форма 1'!$AE$8,0),IF('Форма 1'!$AE598=2,'Форма 1'!$H598*VLOOKUP('Форма 1'!$F598,'Придельники до 2021'!$B$4:$X$28,13,0),IF('Форма 1'!$AE598=3,'Форма 1'!$H598*VLOOKUP('Форма 1'!$F598,'Придельники до 2021'!$B$4:$X$28,12,0)))))</f>
        <v>37143112.5</v>
      </c>
      <c r="O598" s="103" t="str">
        <f>IF(ISNUMBER('Форма 1'!AF598),'Форма 1'!$H598*VLOOKUP('Форма 1'!$F598,'Придельники до 2021'!$B$4:$X$28,'Форма 1'!AF$8),"")</f>
        <v/>
      </c>
      <c r="P598" s="87"/>
      <c r="Q598" s="103" t="str">
        <f>IF(ISNUMBER('Форма 1'!AH598),'Форма 1'!$H598*VLOOKUP('Форма 1'!$F598,'Придельники до 2021'!$B$4:$X$28,'Форма 1'!AH$8),"")</f>
        <v/>
      </c>
      <c r="R598" s="103" t="str">
        <f>IF(ISNUMBER('Форма 1'!AI598),'Форма 1'!$H598*VLOOKUP('Форма 1'!$F598,'Придельники до 2021'!$B$4:$X$28,'Форма 1'!AI$8),"")</f>
        <v/>
      </c>
      <c r="S598" s="103" t="str">
        <f>IF(ISNUMBER('Форма 1'!AJ598),'Форма 1'!$H598*VLOOKUP('Форма 1'!$F598,'Придельники до 2021'!$B$4:$X$28,'Форма 1'!AJ$8),"")</f>
        <v/>
      </c>
      <c r="T598" s="87"/>
    </row>
    <row r="599" spans="1:20">
      <c r="A599" s="188">
        <f t="shared" si="40"/>
        <v>381</v>
      </c>
      <c r="B599" s="114" t="s">
        <v>721</v>
      </c>
      <c r="C599" s="99">
        <f t="shared" si="39"/>
        <v>6125438.1341000004</v>
      </c>
      <c r="D599" s="103" t="str">
        <f>IF(ISNUMBER('Форма 1'!U599),'Форма 1'!$H599*VLOOKUP('Форма 1'!$F599,'Придельники до 2021'!$B$4:$X$28,'Форма 1'!U$8),"")</f>
        <v/>
      </c>
      <c r="E599" s="103" t="str">
        <f>IF(ISNUMBER('Форма 1'!V599),'Форма 1'!$H599*VLOOKUP('Форма 1'!$F599,'Придельники до 2021'!$B$4:$X$28,'Форма 1'!V$8),"")</f>
        <v/>
      </c>
      <c r="F599" s="103" t="str">
        <f>IF(ISNUMBER('Форма 1'!W599),'Форма 1'!$H599*VLOOKUP('Форма 1'!$F599,'Придельники до 2021'!$B$4:$X$28,'Форма 1'!W$8),"")</f>
        <v/>
      </c>
      <c r="G599" s="103" t="str">
        <f>IF(ISNUMBER('Форма 1'!X599),'Форма 1'!$H599*VLOOKUP('Форма 1'!$F599,'Придельники до 2021'!$B$4:$X$28,'Форма 1'!X$8),"")</f>
        <v/>
      </c>
      <c r="H599" s="103" t="str">
        <f>IF(ISNUMBER('Форма 1'!Y599),'Форма 1'!$H599*VLOOKUP('Форма 1'!$F599,'Придельники до 2021'!$B$4:$X$28,'Форма 1'!Y$8),"")</f>
        <v/>
      </c>
      <c r="I599" s="103" t="str">
        <f>IF(ISNUMBER('Форма 1'!Z599),'Форма 1'!$H599*VLOOKUP('Форма 1'!$F599,'Придельники до 2021'!$B$4:$X$28,'Форма 1'!Z$8),"")</f>
        <v/>
      </c>
      <c r="J599" s="103" t="str">
        <f>IF(ISNUMBER('Форма 1'!AA599),'Форма 1'!$H599*VLOOKUP('Форма 1'!$F599,'Придельники до 2021'!$B$4:$X$28,'Форма 1'!AA$8),"")</f>
        <v/>
      </c>
      <c r="K599" s="90"/>
      <c r="L599" s="87"/>
      <c r="M599" s="103" t="str">
        <f>IF(ISNUMBER('Форма 1'!AD599),'Форма 1'!$H599*VLOOKUP('Форма 1'!$F599,'Придельники до 2021'!$B$4:$X$28,'Форма 1'!AD$8),"")</f>
        <v/>
      </c>
      <c r="N599" s="103">
        <f>IF(ISBLANK('Форма 1'!$AE599),"",IF('Форма 1'!$AE599=1,'Форма 1'!$H599*VLOOKUP('Форма 1'!$F599,'Придельники до 2021'!$B$4:$X$28,'Форма 1'!$AE$8,0),IF('Форма 1'!$AE599=2,'Форма 1'!$H599*VLOOKUP('Форма 1'!$F599,'Придельники до 2021'!$B$4:$X$28,13,0),IF('Форма 1'!$AE599=3,'Форма 1'!$H599*VLOOKUP('Форма 1'!$F599,'Придельники до 2021'!$B$4:$X$28,12,0)))))</f>
        <v>6125438.1341000004</v>
      </c>
      <c r="O599" s="103" t="str">
        <f>IF(ISNUMBER('Форма 1'!AF599),'Форма 1'!$H599*VLOOKUP('Форма 1'!$F599,'Придельники до 2021'!$B$4:$X$28,'Форма 1'!AF$8),"")</f>
        <v/>
      </c>
      <c r="P599" s="87"/>
      <c r="Q599" s="103" t="str">
        <f>IF(ISNUMBER('Форма 1'!AH599),'Форма 1'!$H599*VLOOKUP('Форма 1'!$F599,'Придельники до 2021'!$B$4:$X$28,'Форма 1'!AH$8),"")</f>
        <v/>
      </c>
      <c r="R599" s="103" t="str">
        <f>IF(ISNUMBER('Форма 1'!AI599),'Форма 1'!$H599*VLOOKUP('Форма 1'!$F599,'Придельники до 2021'!$B$4:$X$28,'Форма 1'!AI$8),"")</f>
        <v/>
      </c>
      <c r="S599" s="103" t="str">
        <f>IF(ISNUMBER('Форма 1'!AJ599),'Форма 1'!$H599*VLOOKUP('Форма 1'!$F599,'Придельники до 2021'!$B$4:$X$28,'Форма 1'!AJ$8),"")</f>
        <v/>
      </c>
      <c r="T599" s="87"/>
    </row>
    <row r="600" spans="1:20">
      <c r="A600" s="188">
        <f t="shared" si="40"/>
        <v>382</v>
      </c>
      <c r="B600" s="189" t="s">
        <v>722</v>
      </c>
      <c r="C600" s="99">
        <f t="shared" si="39"/>
        <v>40882077.515999995</v>
      </c>
      <c r="D600" s="103" t="str">
        <f>IF(ISNUMBER('Форма 1'!U600),'Форма 1'!$H600*VLOOKUP('Форма 1'!$F600,'Придельники до 2021'!$B$4:$X$28,'Форма 1'!U$8),"")</f>
        <v/>
      </c>
      <c r="E600" s="103" t="str">
        <f>IF(ISNUMBER('Форма 1'!V600),'Форма 1'!$H600*VLOOKUP('Форма 1'!$F600,'Придельники до 2021'!$B$4:$X$28,'Форма 1'!V$8),"")</f>
        <v/>
      </c>
      <c r="F600" s="103" t="str">
        <f>IF(ISNUMBER('Форма 1'!W600),'Форма 1'!$H600*VLOOKUP('Форма 1'!$F600,'Придельники до 2021'!$B$4:$X$28,'Форма 1'!W$8),"")</f>
        <v/>
      </c>
      <c r="G600" s="103" t="str">
        <f>IF(ISNUMBER('Форма 1'!X600),'Форма 1'!$H600*VLOOKUP('Форма 1'!$F600,'Придельники до 2021'!$B$4:$X$28,'Форма 1'!X$8),"")</f>
        <v/>
      </c>
      <c r="H600" s="103" t="str">
        <f>IF(ISNUMBER('Форма 1'!Y600),'Форма 1'!$H600*VLOOKUP('Форма 1'!$F600,'Придельники до 2021'!$B$4:$X$28,'Форма 1'!Y$8),"")</f>
        <v/>
      </c>
      <c r="I600" s="103" t="str">
        <f>IF(ISNUMBER('Форма 1'!Z600),'Форма 1'!$H600*VLOOKUP('Форма 1'!$F600,'Придельники до 2021'!$B$4:$X$28,'Форма 1'!Z$8),"")</f>
        <v/>
      </c>
      <c r="J600" s="103" t="str">
        <f>IF(ISNUMBER('Форма 1'!AA600),'Форма 1'!$H600*VLOOKUP('Форма 1'!$F600,'Придельники до 2021'!$B$4:$X$28,'Форма 1'!AA$8),"")</f>
        <v/>
      </c>
      <c r="K600" s="90"/>
      <c r="L600" s="87"/>
      <c r="M600" s="103">
        <f>IF(ISNUMBER('Форма 1'!AD600),'Форма 1'!$H600*VLOOKUP('Форма 1'!$F600,'Придельники с 2022'!$B$4:$X$28,'Форма 1'!AD$8),"")</f>
        <v>19615982.063999999</v>
      </c>
      <c r="N600" s="103">
        <f>IF(ISBLANK('Форма 1'!$AE600),"",IF('Форма 1'!$AE600=1,'Форма 1'!$H600*VLOOKUP('Форма 1'!$F600,'Придельники с 2022'!$B$4:$X$28,'Форма 1'!$AE$8,0),IF('Форма 1'!$AE600=2,'Форма 1'!$H600*VLOOKUP('Форма 1'!$F600,'Придельники с 2022'!$B$4:$X$28,13,0),IF('Форма 1'!$AE600=3,'Форма 1'!$H600*VLOOKUP('Форма 1'!$F600,'Придельники с 2022'!$B$4:$X$28,12,0)))))</f>
        <v>21266095.451999996</v>
      </c>
      <c r="O600" s="103" t="str">
        <f>IF(ISNUMBER('Форма 1'!AF600),'Форма 1'!$H600*VLOOKUP('Форма 1'!$F600,'Придельники до 2021'!$B$4:$X$28,'Форма 1'!AF$8),"")</f>
        <v/>
      </c>
      <c r="P600" s="87"/>
      <c r="Q600" s="103" t="str">
        <f>IF(ISNUMBER('Форма 1'!AH600),'Форма 1'!$H600*VLOOKUP('Форма 1'!$F600,'Придельники до 2021'!$B$4:$X$28,'Форма 1'!AH$8),"")</f>
        <v/>
      </c>
      <c r="R600" s="103" t="str">
        <f>IF(ISNUMBER('Форма 1'!AI600),'Форма 1'!$H600*VLOOKUP('Форма 1'!$F600,'Придельники до 2021'!$B$4:$X$28,'Форма 1'!AI$8),"")</f>
        <v/>
      </c>
      <c r="S600" s="103" t="str">
        <f>IF(ISNUMBER('Форма 1'!AJ600),'Форма 1'!$H600*VLOOKUP('Форма 1'!$F600,'Придельники до 2021'!$B$4:$X$28,'Форма 1'!AJ$8),"")</f>
        <v/>
      </c>
      <c r="T600" s="87"/>
    </row>
    <row r="601" spans="1:20">
      <c r="A601" s="188">
        <f t="shared" si="40"/>
        <v>383</v>
      </c>
      <c r="B601" s="189" t="s">
        <v>723</v>
      </c>
      <c r="C601" s="99">
        <f t="shared" si="39"/>
        <v>4024359.6509999996</v>
      </c>
      <c r="D601" s="103" t="str">
        <f>IF(ISNUMBER('Форма 1'!U601),'Форма 1'!$H601*VLOOKUP('Форма 1'!$F601,'Придельники до 2021'!$B$4:$X$28,'Форма 1'!U$8),"")</f>
        <v/>
      </c>
      <c r="E601" s="103" t="str">
        <f>IF(ISNUMBER('Форма 1'!V601),'Форма 1'!$H601*VLOOKUP('Форма 1'!$F601,'Придельники до 2021'!$B$4:$X$28,'Форма 1'!V$8),"")</f>
        <v/>
      </c>
      <c r="F601" s="103" t="str">
        <f>IF(ISNUMBER('Форма 1'!W601),'Форма 1'!$H601*VLOOKUP('Форма 1'!$F601,'Придельники до 2021'!$B$4:$X$28,'Форма 1'!W$8),"")</f>
        <v/>
      </c>
      <c r="G601" s="103" t="str">
        <f>IF(ISNUMBER('Форма 1'!X601),'Форма 1'!$H601*VLOOKUP('Форма 1'!$F601,'Придельники до 2021'!$B$4:$X$28,'Форма 1'!X$8),"")</f>
        <v/>
      </c>
      <c r="H601" s="103" t="str">
        <f>IF(ISNUMBER('Форма 1'!Y601),'Форма 1'!$H601*VLOOKUP('Форма 1'!$F601,'Придельники до 2021'!$B$4:$X$28,'Форма 1'!Y$8),"")</f>
        <v/>
      </c>
      <c r="I601" s="103" t="str">
        <f>IF(ISNUMBER('Форма 1'!Z601),'Форма 1'!$H601*VLOOKUP('Форма 1'!$F601,'Придельники до 2021'!$B$4:$X$28,'Форма 1'!Z$8),"")</f>
        <v/>
      </c>
      <c r="J601" s="103" t="str">
        <f>IF(ISNUMBER('Форма 1'!AA601),'Форма 1'!$H601*VLOOKUP('Форма 1'!$F601,'Придельники до 2021'!$B$4:$X$28,'Форма 1'!AA$8),"")</f>
        <v/>
      </c>
      <c r="K601" s="92"/>
      <c r="L601" s="88"/>
      <c r="M601" s="103">
        <f>IF(ISNUMBER('Форма 1'!AD601),'Форма 1'!$H601*VLOOKUP('Форма 1'!$F601,'Придельники с 2022'!$B$4:$X$28,'Форма 1'!AD$8),"")</f>
        <v>4024359.6509999996</v>
      </c>
      <c r="N601" s="103" t="str">
        <f>IF(ISBLANK('Форма 1'!$AE601),"",IF('Форма 1'!$AE601=1,'Форма 1'!$H601*VLOOKUP('Форма 1'!$F601,'Придельники до 2021'!$B$4:$X$28,'Форма 1'!$AE$8,0),IF('Форма 1'!$AE601=2,'Форма 1'!$H601*VLOOKUP('Форма 1'!$F601,'Придельники до 2021'!$B$4:$X$28,13,0),IF('Форма 1'!$AE601=3,'Форма 1'!$H601*VLOOKUP('Форма 1'!$F601,'Придельники до 2021'!$B$4:$X$28,12,0)))))</f>
        <v/>
      </c>
      <c r="O601" s="103" t="str">
        <f>IF(ISNUMBER('Форма 1'!AF601),'Форма 1'!$H601*VLOOKUP('Форма 1'!$F601,'Придельники до 2021'!$B$4:$X$28,'Форма 1'!AF$8),"")</f>
        <v/>
      </c>
      <c r="P601" s="87"/>
      <c r="Q601" s="103" t="str">
        <f>IF(ISNUMBER('Форма 1'!AH601),'Форма 1'!$H601*VLOOKUP('Форма 1'!$F601,'Придельники до 2021'!$B$4:$X$28,'Форма 1'!AH$8),"")</f>
        <v/>
      </c>
      <c r="R601" s="103" t="str">
        <f>IF(ISNUMBER('Форма 1'!AI601),'Форма 1'!$H601*VLOOKUP('Форма 1'!$F601,'Придельники до 2021'!$B$4:$X$28,'Форма 1'!AI$8),"")</f>
        <v/>
      </c>
      <c r="S601" s="103" t="str">
        <f>IF(ISNUMBER('Форма 1'!AJ601),'Форма 1'!$H601*VLOOKUP('Форма 1'!$F601,'Придельники до 2021'!$B$4:$X$28,'Форма 1'!AJ$8),"")</f>
        <v/>
      </c>
      <c r="T601" s="87"/>
    </row>
    <row r="602" spans="1:20">
      <c r="A602" s="188">
        <f t="shared" si="40"/>
        <v>384</v>
      </c>
      <c r="B602" s="189" t="s">
        <v>724</v>
      </c>
      <c r="C602" s="99">
        <f t="shared" si="39"/>
        <v>5487612.7669999991</v>
      </c>
      <c r="D602" s="103" t="str">
        <f>IF(ISNUMBER('Форма 1'!U602),'Форма 1'!$H602*VLOOKUP('Форма 1'!$F602,'Придельники до 2021'!$B$4:$X$28,'Форма 1'!U$8),"")</f>
        <v/>
      </c>
      <c r="E602" s="103" t="str">
        <f>IF(ISNUMBER('Форма 1'!V602),'Форма 1'!$H602*VLOOKUP('Форма 1'!$F602,'Придельники до 2021'!$B$4:$X$28,'Форма 1'!V$8),"")</f>
        <v/>
      </c>
      <c r="F602" s="103" t="str">
        <f>IF(ISNUMBER('Форма 1'!W602),'Форма 1'!$H602*VLOOKUP('Форма 1'!$F602,'Придельники до 2021'!$B$4:$X$28,'Форма 1'!W$8),"")</f>
        <v/>
      </c>
      <c r="G602" s="103" t="str">
        <f>IF(ISNUMBER('Форма 1'!X602),'Форма 1'!$H602*VLOOKUP('Форма 1'!$F602,'Придельники до 2021'!$B$4:$X$28,'Форма 1'!X$8),"")</f>
        <v/>
      </c>
      <c r="H602" s="103" t="str">
        <f>IF(ISNUMBER('Форма 1'!Y602),'Форма 1'!$H602*VLOOKUP('Форма 1'!$F602,'Придельники до 2021'!$B$4:$X$28,'Форма 1'!Y$8),"")</f>
        <v/>
      </c>
      <c r="I602" s="103" t="str">
        <f>IF(ISNUMBER('Форма 1'!Z602),'Форма 1'!$H602*VLOOKUP('Форма 1'!$F602,'Придельники до 2021'!$B$4:$X$28,'Форма 1'!Z$8),"")</f>
        <v/>
      </c>
      <c r="J602" s="103" t="str">
        <f>IF(ISNUMBER('Форма 1'!AA602),'Форма 1'!$H602*VLOOKUP('Форма 1'!$F602,'Придельники до 2021'!$B$4:$X$28,'Форма 1'!AA$8),"")</f>
        <v/>
      </c>
      <c r="K602" s="92"/>
      <c r="L602" s="88"/>
      <c r="M602" s="103">
        <f>IF(ISNUMBER('Форма 1'!AD602),'Форма 1'!$H602*VLOOKUP('Форма 1'!$F602,'Придельники с 2022'!$B$4:$X$28,'Форма 1'!AD$8),"")</f>
        <v>5487612.7669999991</v>
      </c>
      <c r="N602" s="103" t="str">
        <f>IF(ISBLANK('Форма 1'!$AE602),"",IF('Форма 1'!$AE602=1,'Форма 1'!$H602*VLOOKUP('Форма 1'!$F602,'Придельники до 2021'!$B$4:$X$28,'Форма 1'!$AE$8,0),IF('Форма 1'!$AE602=2,'Форма 1'!$H602*VLOOKUP('Форма 1'!$F602,'Придельники до 2021'!$B$4:$X$28,13,0),IF('Форма 1'!$AE602=3,'Форма 1'!$H602*VLOOKUP('Форма 1'!$F602,'Придельники до 2021'!$B$4:$X$28,12,0)))))</f>
        <v/>
      </c>
      <c r="O602" s="103" t="str">
        <f>IF(ISNUMBER('Форма 1'!AF602),'Форма 1'!$H602*VLOOKUP('Форма 1'!$F602,'Придельники до 2021'!$B$4:$X$28,'Форма 1'!AF$8),"")</f>
        <v/>
      </c>
      <c r="P602" s="87"/>
      <c r="Q602" s="103" t="str">
        <f>IF(ISNUMBER('Форма 1'!AH602),'Форма 1'!$H602*VLOOKUP('Форма 1'!$F602,'Придельники до 2021'!$B$4:$X$28,'Форма 1'!AH$8),"")</f>
        <v/>
      </c>
      <c r="R602" s="103" t="str">
        <f>IF(ISNUMBER('Форма 1'!AI602),'Форма 1'!$H602*VLOOKUP('Форма 1'!$F602,'Придельники до 2021'!$B$4:$X$28,'Форма 1'!AI$8),"")</f>
        <v/>
      </c>
      <c r="S602" s="103" t="str">
        <f>IF(ISNUMBER('Форма 1'!AJ602),'Форма 1'!$H602*VLOOKUP('Форма 1'!$F602,'Придельники до 2021'!$B$4:$X$28,'Форма 1'!AJ$8),"")</f>
        <v/>
      </c>
      <c r="T602" s="87"/>
    </row>
    <row r="603" spans="1:20">
      <c r="A603" s="188">
        <f t="shared" si="40"/>
        <v>385</v>
      </c>
      <c r="B603" s="189" t="s">
        <v>725</v>
      </c>
      <c r="C603" s="99">
        <f t="shared" si="39"/>
        <v>4003887.3419999997</v>
      </c>
      <c r="D603" s="103" t="str">
        <f>IF(ISNUMBER('Форма 1'!U603),'Форма 1'!$H603*VLOOKUP('Форма 1'!$F603,'Придельники до 2021'!$B$4:$X$28,'Форма 1'!U$8),"")</f>
        <v/>
      </c>
      <c r="E603" s="103" t="str">
        <f>IF(ISNUMBER('Форма 1'!V603),'Форма 1'!$H603*VLOOKUP('Форма 1'!$F603,'Придельники до 2021'!$B$4:$X$28,'Форма 1'!V$8),"")</f>
        <v/>
      </c>
      <c r="F603" s="103" t="str">
        <f>IF(ISNUMBER('Форма 1'!W603),'Форма 1'!$H603*VLOOKUP('Форма 1'!$F603,'Придельники до 2021'!$B$4:$X$28,'Форма 1'!W$8),"")</f>
        <v/>
      </c>
      <c r="G603" s="103" t="str">
        <f>IF(ISNUMBER('Форма 1'!X603),'Форма 1'!$H603*VLOOKUP('Форма 1'!$F603,'Придельники до 2021'!$B$4:$X$28,'Форма 1'!X$8),"")</f>
        <v/>
      </c>
      <c r="H603" s="103" t="str">
        <f>IF(ISNUMBER('Форма 1'!Y603),'Форма 1'!$H603*VLOOKUP('Форма 1'!$F603,'Придельники до 2021'!$B$4:$X$28,'Форма 1'!Y$8),"")</f>
        <v/>
      </c>
      <c r="I603" s="103" t="str">
        <f>IF(ISNUMBER('Форма 1'!Z603),'Форма 1'!$H603*VLOOKUP('Форма 1'!$F603,'Придельники до 2021'!$B$4:$X$28,'Форма 1'!Z$8),"")</f>
        <v/>
      </c>
      <c r="J603" s="103" t="str">
        <f>IF(ISNUMBER('Форма 1'!AA603),'Форма 1'!$H603*VLOOKUP('Форма 1'!$F603,'Придельники до 2021'!$B$4:$X$28,'Форма 1'!AA$8),"")</f>
        <v/>
      </c>
      <c r="K603" s="92"/>
      <c r="L603" s="88"/>
      <c r="M603" s="103">
        <f>IF(ISNUMBER('Форма 1'!AD603),'Форма 1'!$H603*VLOOKUP('Форма 1'!$F603,'Придельники с 2022'!$B$4:$X$28,'Форма 1'!AD$8),"")</f>
        <v>4003887.3419999997</v>
      </c>
      <c r="N603" s="103" t="str">
        <f>IF(ISBLANK('Форма 1'!$AE603),"",IF('Форма 1'!$AE603=1,'Форма 1'!$H603*VLOOKUP('Форма 1'!$F603,'Придельники до 2021'!$B$4:$X$28,'Форма 1'!$AE$8,0),IF('Форма 1'!$AE603=2,'Форма 1'!$H603*VLOOKUP('Форма 1'!$F603,'Придельники до 2021'!$B$4:$X$28,13,0),IF('Форма 1'!$AE603=3,'Форма 1'!$H603*VLOOKUP('Форма 1'!$F603,'Придельники до 2021'!$B$4:$X$28,12,0)))))</f>
        <v/>
      </c>
      <c r="O603" s="103" t="str">
        <f>IF(ISNUMBER('Форма 1'!AF603),'Форма 1'!$H603*VLOOKUP('Форма 1'!$F603,'Придельники до 2021'!$B$4:$X$28,'Форма 1'!AF$8),"")</f>
        <v/>
      </c>
      <c r="P603" s="87"/>
      <c r="Q603" s="103" t="str">
        <f>IF(ISNUMBER('Форма 1'!AH603),'Форма 1'!$H603*VLOOKUP('Форма 1'!$F603,'Придельники до 2021'!$B$4:$X$28,'Форма 1'!AH$8),"")</f>
        <v/>
      </c>
      <c r="R603" s="103" t="str">
        <f>IF(ISNUMBER('Форма 1'!AI603),'Форма 1'!$H603*VLOOKUP('Форма 1'!$F603,'Придельники до 2021'!$B$4:$X$28,'Форма 1'!AI$8),"")</f>
        <v/>
      </c>
      <c r="S603" s="103" t="str">
        <f>IF(ISNUMBER('Форма 1'!AJ603),'Форма 1'!$H603*VLOOKUP('Форма 1'!$F603,'Придельники до 2021'!$B$4:$X$28,'Форма 1'!AJ$8),"")</f>
        <v/>
      </c>
      <c r="T603" s="87"/>
    </row>
    <row r="604" spans="1:20">
      <c r="A604" s="188">
        <f t="shared" si="40"/>
        <v>386</v>
      </c>
      <c r="B604" s="119" t="s">
        <v>3633</v>
      </c>
      <c r="C604" s="99">
        <f>SUM(D604:J604,L604:T604)</f>
        <v>6462188.186999999</v>
      </c>
      <c r="D604" s="103" t="str">
        <f>IF(ISNUMBER('Форма 1'!U604),'Форма 1'!$H604*VLOOKUP('Форма 1'!$F604,'Придельники до 2021'!$B$4:$X$28,'Форма 1'!U$8),"")</f>
        <v/>
      </c>
      <c r="E604" s="103">
        <f>IF(ISNUMBER('Форма 1'!V604),'Форма 1'!$H604*VLOOKUP('Форма 1'!$F604,'Придельники до 2021'!$B$4:$X$28,'Форма 1'!V$8),"")</f>
        <v>6462188.186999999</v>
      </c>
      <c r="F604" s="103" t="str">
        <f>IF(ISNUMBER('Форма 1'!W604),'Форма 1'!$H604*VLOOKUP('Форма 1'!$F604,'Придельники до 2021'!$B$4:$X$28,'Форма 1'!W$8),"")</f>
        <v/>
      </c>
      <c r="G604" s="103" t="str">
        <f>IF(ISNUMBER('Форма 1'!X604),'Форма 1'!$H604*VLOOKUP('Форма 1'!$F604,'Придельники до 2021'!$B$4:$X$28,'Форма 1'!X$8),"")</f>
        <v/>
      </c>
      <c r="H604" s="103" t="str">
        <f>IF(ISNUMBER('Форма 1'!Y604),'Форма 1'!$H604*VLOOKUP('Форма 1'!$F604,'Придельники до 2021'!$B$4:$X$28,'Форма 1'!Y$8),"")</f>
        <v/>
      </c>
      <c r="I604" s="103" t="str">
        <f>IF(ISNUMBER('Форма 1'!Z604),'Форма 1'!$H604*VLOOKUP('Форма 1'!$F604,'Придельники до 2021'!$B$4:$X$28,'Форма 1'!Z$8),"")</f>
        <v/>
      </c>
      <c r="J604" s="103" t="str">
        <f>IF(ISNUMBER('Форма 1'!AA604),'Форма 1'!$H604*VLOOKUP('Форма 1'!$F604,'Придельники до 2021'!$B$4:$X$28,'Форма 1'!AA$8),"")</f>
        <v/>
      </c>
      <c r="K604" s="90"/>
      <c r="L604" s="87"/>
      <c r="M604" s="103" t="str">
        <f>IF(ISNUMBER('Форма 1'!AD604),'Форма 1'!$H604*VLOOKUP('Форма 1'!$F604,'Придельники до 2021'!$B$4:$X$28,'Форма 1'!AD$8),"")</f>
        <v/>
      </c>
      <c r="N604" s="103" t="str">
        <f>IF(ISBLANK('Форма 1'!$AE604),"",IF('Форма 1'!$AE604=1,'Форма 1'!$H604*VLOOKUP('Форма 1'!$F604,'Придельники до 2021'!$B$4:$X$28,'Форма 1'!$AE$8,0),IF('Форма 1'!$AE604=2,'Форма 1'!$H604*VLOOKUP('Форма 1'!$F604,'Придельники до 2021'!$B$4:$X$28,13,0),IF('Форма 1'!$AE604=3,'Форма 1'!$H604*VLOOKUP('Форма 1'!$F604,'Придельники до 2021'!$B$4:$X$28,12,0)))))</f>
        <v/>
      </c>
      <c r="O604" s="103" t="str">
        <f>IF(ISNUMBER('Форма 1'!AF604),'Форма 1'!$H604*VLOOKUP('Форма 1'!$F604,'Придельники до 2021'!$B$4:$X$28,'Форма 1'!AF$8),"")</f>
        <v/>
      </c>
      <c r="P604" s="87"/>
      <c r="Q604" s="103" t="str">
        <f>IF(ISNUMBER('Форма 1'!AH604),'Форма 1'!$H604*VLOOKUP('Форма 1'!$F604,'Придельники до 2021'!$B$4:$X$28,'Форма 1'!AH$8),"")</f>
        <v/>
      </c>
      <c r="R604" s="103" t="str">
        <f>IF(ISNUMBER('Форма 1'!AI604),'Форма 1'!$H604*VLOOKUP('Форма 1'!$F604,'Придельники до 2021'!$B$4:$X$28,'Форма 1'!AI$8),"")</f>
        <v/>
      </c>
      <c r="S604" s="103" t="str">
        <f>IF(ISNUMBER('Форма 1'!AJ604),'Форма 1'!$H604*VLOOKUP('Форма 1'!$F604,'Придельники до 2021'!$B$4:$X$28,'Форма 1'!AJ$8),"")</f>
        <v/>
      </c>
      <c r="T604" s="87"/>
    </row>
    <row r="605" spans="1:20">
      <c r="A605" s="188">
        <f t="shared" si="40"/>
        <v>387</v>
      </c>
      <c r="B605" s="189" t="s">
        <v>726</v>
      </c>
      <c r="C605" s="99">
        <f t="shared" ref="C605:C670" si="42">SUM(D605:J605,L605:T605)</f>
        <v>35604587.039999999</v>
      </c>
      <c r="D605" s="103" t="str">
        <f>IF(ISNUMBER('Форма 1'!U605),'Форма 1'!$H605*VLOOKUP('Форма 1'!$F605,'Придельники до 2021'!$B$4:$X$28,'Форма 1'!U$8),"")</f>
        <v/>
      </c>
      <c r="E605" s="103" t="str">
        <f>IF(ISNUMBER('Форма 1'!V605),'Форма 1'!$H605*VLOOKUP('Форма 1'!$F605,'Придельники до 2021'!$B$4:$X$28,'Форма 1'!V$8),"")</f>
        <v/>
      </c>
      <c r="F605" s="103" t="str">
        <f>IF(ISNUMBER('Форма 1'!W605),'Форма 1'!$H605*VLOOKUP('Форма 1'!$F605,'Придельники до 2021'!$B$4:$X$28,'Форма 1'!W$8),"")</f>
        <v/>
      </c>
      <c r="G605" s="103" t="str">
        <f>IF(ISNUMBER('Форма 1'!X605),'Форма 1'!$H605*VLOOKUP('Форма 1'!$F605,'Придельники до 2021'!$B$4:$X$28,'Форма 1'!X$8),"")</f>
        <v/>
      </c>
      <c r="H605" s="103" t="str">
        <f>IF(ISNUMBER('Форма 1'!Y605),'Форма 1'!$H605*VLOOKUP('Форма 1'!$F605,'Придельники до 2021'!$B$4:$X$28,'Форма 1'!Y$8),"")</f>
        <v/>
      </c>
      <c r="I605" s="103" t="str">
        <f>IF(ISNUMBER('Форма 1'!Z605),'Форма 1'!$H605*VLOOKUP('Форма 1'!$F605,'Придельники до 2021'!$B$4:$X$28,'Форма 1'!Z$8),"")</f>
        <v/>
      </c>
      <c r="J605" s="103" t="str">
        <f>IF(ISNUMBER('Форма 1'!AA605),'Форма 1'!$H605*VLOOKUP('Форма 1'!$F605,'Придельники до 2021'!$B$4:$X$28,'Форма 1'!AA$8),"")</f>
        <v/>
      </c>
      <c r="K605" s="90"/>
      <c r="L605" s="87"/>
      <c r="M605" s="103">
        <f>IF(ISNUMBER('Форма 1'!AD605),'Форма 1'!$H605*VLOOKUP('Форма 1'!$F605,'Придельники до 2021'!$B$4:$X$28,'Форма 1'!AD$8),"")</f>
        <v>12123716.702</v>
      </c>
      <c r="N605" s="103">
        <f>IF(ISBLANK('Форма 1'!$AE605),"",IF('Форма 1'!$AE605=1,'Форма 1'!$H605*VLOOKUP('Форма 1'!$F605,'Придельники до 2021'!$B$4:$X$28,'Форма 1'!$AE$8,0),IF('Форма 1'!$AE605=2,'Форма 1'!$H605*VLOOKUP('Форма 1'!$F605,'Придельники до 2021'!$B$4:$X$28,13,0),IF('Форма 1'!$AE605=3,'Форма 1'!$H605*VLOOKUP('Форма 1'!$F605,'Придельники до 2021'!$B$4:$X$28,12,0)))))</f>
        <v>23480870.338</v>
      </c>
      <c r="O605" s="103" t="str">
        <f>IF(ISNUMBER('Форма 1'!AF605),'Форма 1'!$H605*VLOOKUP('Форма 1'!$F605,'Придельники до 2021'!$B$4:$X$28,'Форма 1'!AF$8),"")</f>
        <v/>
      </c>
      <c r="P605" s="87"/>
      <c r="Q605" s="103" t="str">
        <f>IF(ISNUMBER('Форма 1'!AH605),'Форма 1'!$H605*VLOOKUP('Форма 1'!$F605,'Придельники до 2021'!$B$4:$X$28,'Форма 1'!AH$8),"")</f>
        <v/>
      </c>
      <c r="R605" s="103" t="str">
        <f>IF(ISNUMBER('Форма 1'!AI605),'Форма 1'!$H605*VLOOKUP('Форма 1'!$F605,'Придельники до 2021'!$B$4:$X$28,'Форма 1'!AI$8),"")</f>
        <v/>
      </c>
      <c r="S605" s="103" t="str">
        <f>IF(ISNUMBER('Форма 1'!AJ605),'Форма 1'!$H605*VLOOKUP('Форма 1'!$F605,'Придельники до 2021'!$B$4:$X$28,'Форма 1'!AJ$8),"")</f>
        <v/>
      </c>
      <c r="T605" s="87"/>
    </row>
    <row r="606" spans="1:20">
      <c r="A606" s="188">
        <f t="shared" si="40"/>
        <v>388</v>
      </c>
      <c r="B606" s="189" t="s">
        <v>727</v>
      </c>
      <c r="C606" s="99">
        <f t="shared" si="42"/>
        <v>9229208.5800000001</v>
      </c>
      <c r="D606" s="103" t="str">
        <f>IF(ISNUMBER('Форма 1'!U606),'Форма 1'!$H606*VLOOKUP('Форма 1'!$F606,'Придельники до 2021'!$B$4:$X$28,'Форма 1'!U$8),"")</f>
        <v/>
      </c>
      <c r="E606" s="103" t="str">
        <f>IF(ISNUMBER('Форма 1'!V606),'Форма 1'!$H606*VLOOKUP('Форма 1'!$F606,'Придельники до 2021'!$B$4:$X$28,'Форма 1'!V$8),"")</f>
        <v/>
      </c>
      <c r="F606" s="103" t="str">
        <f>IF(ISNUMBER('Форма 1'!W606),'Форма 1'!$H606*VLOOKUP('Форма 1'!$F606,'Придельники до 2021'!$B$4:$X$28,'Форма 1'!W$8),"")</f>
        <v/>
      </c>
      <c r="G606" s="103" t="str">
        <f>IF(ISNUMBER('Форма 1'!X606),'Форма 1'!$H606*VLOOKUP('Форма 1'!$F606,'Придельники до 2021'!$B$4:$X$28,'Форма 1'!X$8),"")</f>
        <v/>
      </c>
      <c r="H606" s="103" t="str">
        <f>IF(ISNUMBER('Форма 1'!Y606),'Форма 1'!$H606*VLOOKUP('Форма 1'!$F606,'Придельники до 2021'!$B$4:$X$28,'Форма 1'!Y$8),"")</f>
        <v/>
      </c>
      <c r="I606" s="103" t="str">
        <f>IF(ISNUMBER('Форма 1'!Z606),'Форма 1'!$H606*VLOOKUP('Форма 1'!$F606,'Придельники до 2021'!$B$4:$X$28,'Форма 1'!Z$8),"")</f>
        <v/>
      </c>
      <c r="J606" s="103" t="str">
        <f>IF(ISNUMBER('Форма 1'!AA606),'Форма 1'!$H606*VLOOKUP('Форма 1'!$F606,'Придельники до 2021'!$B$4:$X$28,'Форма 1'!AA$8),"")</f>
        <v/>
      </c>
      <c r="K606" s="90"/>
      <c r="L606" s="87"/>
      <c r="M606" s="103">
        <f>IF(ISNUMBER('Форма 1'!AD606),'Форма 1'!$H606*VLOOKUP('Форма 1'!$F606,'Придельники до 2021'!$B$4:$X$28,'Форма 1'!AD$8),"")</f>
        <v>9229208.5800000001</v>
      </c>
      <c r="N606" s="103" t="str">
        <f>IF(ISBLANK('Форма 1'!$AE606),"",IF('Форма 1'!$AE606=1,'Форма 1'!$H606*VLOOKUP('Форма 1'!$F606,'Придельники до 2021'!$B$4:$X$28,'Форма 1'!$AE$8,0),IF('Форма 1'!$AE606=2,'Форма 1'!$H606*VLOOKUP('Форма 1'!$F606,'Придельники до 2021'!$B$4:$X$28,13,0),IF('Форма 1'!$AE606=3,'Форма 1'!$H606*VLOOKUP('Форма 1'!$F606,'Придельники до 2021'!$B$4:$X$28,12,0)))))</f>
        <v/>
      </c>
      <c r="O606" s="103" t="str">
        <f>IF(ISNUMBER('Форма 1'!AF606),'Форма 1'!$H606*VLOOKUP('Форма 1'!$F606,'Придельники до 2021'!$B$4:$X$28,'Форма 1'!AF$8),"")</f>
        <v/>
      </c>
      <c r="P606" s="87"/>
      <c r="Q606" s="103" t="str">
        <f>IF(ISNUMBER('Форма 1'!AH606),'Форма 1'!$H606*VLOOKUP('Форма 1'!$F606,'Придельники до 2021'!$B$4:$X$28,'Форма 1'!AH$8),"")</f>
        <v/>
      </c>
      <c r="R606" s="103" t="str">
        <f>IF(ISNUMBER('Форма 1'!AI606),'Форма 1'!$H606*VLOOKUP('Форма 1'!$F606,'Придельники до 2021'!$B$4:$X$28,'Форма 1'!AI$8),"")</f>
        <v/>
      </c>
      <c r="S606" s="103" t="str">
        <f>IF(ISNUMBER('Форма 1'!AJ606),'Форма 1'!$H606*VLOOKUP('Форма 1'!$F606,'Придельники до 2021'!$B$4:$X$28,'Форма 1'!AJ$8),"")</f>
        <v/>
      </c>
      <c r="T606" s="87"/>
    </row>
    <row r="607" spans="1:20">
      <c r="A607" s="188">
        <f t="shared" si="40"/>
        <v>389</v>
      </c>
      <c r="B607" s="114" t="s">
        <v>728</v>
      </c>
      <c r="C607" s="99">
        <f t="shared" si="42"/>
        <v>31230690.900000002</v>
      </c>
      <c r="D607" s="103" t="str">
        <f>IF(ISNUMBER('Форма 1'!U607),'Форма 1'!$H607*VLOOKUP('Форма 1'!$F607,'Придельники до 2021'!$B$4:$X$28,'Форма 1'!U$8),"")</f>
        <v/>
      </c>
      <c r="E607" s="103" t="str">
        <f>IF(ISNUMBER('Форма 1'!V607),'Форма 1'!$H607*VLOOKUP('Форма 1'!$F607,'Придельники до 2021'!$B$4:$X$28,'Форма 1'!V$8),"")</f>
        <v/>
      </c>
      <c r="F607" s="103" t="str">
        <f>IF(ISNUMBER('Форма 1'!W607),'Форма 1'!$H607*VLOOKUP('Форма 1'!$F607,'Придельники до 2021'!$B$4:$X$28,'Форма 1'!W$8),"")</f>
        <v/>
      </c>
      <c r="G607" s="103" t="str">
        <f>IF(ISNUMBER('Форма 1'!X607),'Форма 1'!$H607*VLOOKUP('Форма 1'!$F607,'Придельники до 2021'!$B$4:$X$28,'Форма 1'!X$8),"")</f>
        <v/>
      </c>
      <c r="H607" s="103" t="str">
        <f>IF(ISNUMBER('Форма 1'!Y607),'Форма 1'!$H607*VLOOKUP('Форма 1'!$F607,'Придельники до 2021'!$B$4:$X$28,'Форма 1'!Y$8),"")</f>
        <v/>
      </c>
      <c r="I607" s="103" t="str">
        <f>IF(ISNUMBER('Форма 1'!Z607),'Форма 1'!$H607*VLOOKUP('Форма 1'!$F607,'Придельники до 2021'!$B$4:$X$28,'Форма 1'!Z$8),"")</f>
        <v/>
      </c>
      <c r="J607" s="103" t="str">
        <f>IF(ISNUMBER('Форма 1'!AA607),'Форма 1'!$H607*VLOOKUP('Форма 1'!$F607,'Придельники до 2021'!$B$4:$X$28,'Форма 1'!AA$8),"")</f>
        <v/>
      </c>
      <c r="K607" s="90"/>
      <c r="L607" s="87"/>
      <c r="M607" s="103" t="str">
        <f>IF(ISNUMBER('Форма 1'!AD607),'Форма 1'!$H607*VLOOKUP('Форма 1'!$F607,'Придельники до 2021'!$B$4:$X$28,'Форма 1'!AD$8),"")</f>
        <v/>
      </c>
      <c r="N607" s="103">
        <f>IF(ISBLANK('Форма 1'!$AE607),"",IF('Форма 1'!$AE607=1,'Форма 1'!$H607*VLOOKUP('Форма 1'!$F607,'Придельники до 2021'!$B$4:$X$28,'Форма 1'!$AE$8,0),IF('Форма 1'!$AE607=2,'Форма 1'!$H607*VLOOKUP('Форма 1'!$F607,'Придельники до 2021'!$B$4:$X$28,13,0),IF('Форма 1'!$AE607=3,'Форма 1'!$H607*VLOOKUP('Форма 1'!$F607,'Придельники до 2021'!$B$4:$X$28,12,0)))))</f>
        <v>31230690.900000002</v>
      </c>
      <c r="O607" s="103" t="str">
        <f>IF(ISNUMBER('Форма 1'!AF607),'Форма 1'!$H607*VLOOKUP('Форма 1'!$F607,'Придельники до 2021'!$B$4:$X$28,'Форма 1'!AF$8),"")</f>
        <v/>
      </c>
      <c r="P607" s="87"/>
      <c r="Q607" s="103" t="str">
        <f>IF(ISNUMBER('Форма 1'!AH607),'Форма 1'!$H607*VLOOKUP('Форма 1'!$F607,'Придельники до 2021'!$B$4:$X$28,'Форма 1'!AH$8),"")</f>
        <v/>
      </c>
      <c r="R607" s="103" t="str">
        <f>IF(ISNUMBER('Форма 1'!AI607),'Форма 1'!$H607*VLOOKUP('Форма 1'!$F607,'Придельники до 2021'!$B$4:$X$28,'Форма 1'!AI$8),"")</f>
        <v/>
      </c>
      <c r="S607" s="103" t="str">
        <f>IF(ISNUMBER('Форма 1'!AJ607),'Форма 1'!$H607*VLOOKUP('Форма 1'!$F607,'Придельники до 2021'!$B$4:$X$28,'Форма 1'!AJ$8),"")</f>
        <v/>
      </c>
      <c r="T607" s="87"/>
    </row>
    <row r="608" spans="1:20">
      <c r="A608" s="188">
        <f t="shared" si="40"/>
        <v>390</v>
      </c>
      <c r="B608" s="119" t="s">
        <v>730</v>
      </c>
      <c r="C608" s="99">
        <f t="shared" si="42"/>
        <v>280193.26</v>
      </c>
      <c r="D608" s="103" t="str">
        <f>IF(ISNUMBER('Форма 1'!U608),'Форма 1'!$H608*VLOOKUP('Форма 1'!$F608,'Придельники до 2021'!$B$4:$X$28,'Форма 1'!U$8),"")</f>
        <v/>
      </c>
      <c r="E608" s="103" t="str">
        <f>IF(ISNUMBER('Форма 1'!V608),'Форма 1'!$H608*VLOOKUP('Форма 1'!$F608,'Придельники до 2021'!$B$4:$X$28,'Форма 1'!V$8),"")</f>
        <v/>
      </c>
      <c r="F608" s="103" t="str">
        <f>IF(ISNUMBER('Форма 1'!W608),'Форма 1'!$H608*VLOOKUP('Форма 1'!$F608,'Придельники до 2021'!$B$4:$X$28,'Форма 1'!W$8),"")</f>
        <v/>
      </c>
      <c r="G608" s="103" t="str">
        <f>IF(ISNUMBER('Форма 1'!X608),'Форма 1'!$H608*VLOOKUP('Форма 1'!$F608,'Придельники до 2021'!$B$4:$X$28,'Форма 1'!X$8),"")</f>
        <v/>
      </c>
      <c r="H608" s="103" t="str">
        <f>IF(ISNUMBER('Форма 1'!Y608),'Форма 1'!$H608*VLOOKUP('Форма 1'!$F608,'Придельники до 2021'!$B$4:$X$28,'Форма 1'!Y$8),"")</f>
        <v/>
      </c>
      <c r="I608" s="103" t="str">
        <f>IF(ISNUMBER('Форма 1'!Z608),'Форма 1'!$H608*VLOOKUP('Форма 1'!$F608,'Придельники до 2021'!$B$4:$X$28,'Форма 1'!Z$8),"")</f>
        <v/>
      </c>
      <c r="J608" s="103" t="str">
        <f>IF(ISNUMBER('Форма 1'!AA608),'Форма 1'!$H608*VLOOKUP('Форма 1'!$F608,'Придельники до 2021'!$B$4:$X$28,'Форма 1'!AA$8),"")</f>
        <v/>
      </c>
      <c r="K608" s="90"/>
      <c r="L608" s="87"/>
      <c r="M608" s="103" t="str">
        <f>IF(ISNUMBER('Форма 1'!AD608),'Форма 1'!$H608*VLOOKUP('Форма 1'!$F608,'Придельники до 2021'!$B$4:$X$28,'Форма 1'!AD$8),"")</f>
        <v/>
      </c>
      <c r="N608" s="103" t="str">
        <f>IF(ISBLANK('Форма 1'!$AE608),"",IF('Форма 1'!$AE608=1,'Форма 1'!$H608*VLOOKUP('Форма 1'!$F608,'Придельники до 2021'!$B$4:$X$28,'Форма 1'!$AE$8,0),IF('Форма 1'!$AE608=2,'Форма 1'!$H608*VLOOKUP('Форма 1'!$F608,'Придельники до 2021'!$B$4:$X$28,13,0),IF('Форма 1'!$AE608=3,'Форма 1'!$H608*VLOOKUP('Форма 1'!$F608,'Придельники до 2021'!$B$4:$X$28,12,0)))))</f>
        <v/>
      </c>
      <c r="O608" s="103" t="str">
        <f>IF(ISNUMBER('Форма 1'!AF608),'Форма 1'!$H608*VLOOKUP('Форма 1'!$F608,'Придельники до 2021'!$B$4:$X$28,'Форма 1'!AF$8),"")</f>
        <v/>
      </c>
      <c r="P608" s="87">
        <v>280193.26</v>
      </c>
      <c r="Q608" s="103" t="str">
        <f>IF(ISNUMBER('Форма 1'!AH608),'Форма 1'!$H608*VLOOKUP('Форма 1'!$F608,'Придельники до 2021'!$B$4:$X$28,'Форма 1'!AH$8),"")</f>
        <v/>
      </c>
      <c r="R608" s="103" t="str">
        <f>IF(ISNUMBER('Форма 1'!AI608),'Форма 1'!$H608*VLOOKUP('Форма 1'!$F608,'Придельники до 2021'!$B$4:$X$28,'Форма 1'!AI$8),"")</f>
        <v/>
      </c>
      <c r="S608" s="103" t="str">
        <f>IF(ISNUMBER('Форма 1'!AJ608),'Форма 1'!$H608*VLOOKUP('Форма 1'!$F608,'Придельники до 2021'!$B$4:$X$28,'Форма 1'!AJ$8),"")</f>
        <v/>
      </c>
      <c r="T608" s="87"/>
    </row>
    <row r="609" spans="1:20">
      <c r="A609" s="188">
        <f t="shared" si="40"/>
        <v>391</v>
      </c>
      <c r="B609" s="189" t="s">
        <v>731</v>
      </c>
      <c r="C609" s="99">
        <f t="shared" si="42"/>
        <v>111846935.595</v>
      </c>
      <c r="D609" s="103">
        <f>IF(ISNUMBER('Форма 1'!U609),'Форма 1'!$H609*VLOOKUP('Форма 1'!$F609,'Придельники с 2022'!$B$4:$X$28,'Форма 1'!U$8),"")</f>
        <v>30666806.559999999</v>
      </c>
      <c r="E609" s="103" t="str">
        <f>IF(ISNUMBER('Форма 1'!V609),'Форма 1'!$H609*VLOOKUP('Форма 1'!$F609,'Придельники до 2021'!$B$4:$X$28,'Форма 1'!V$8),"")</f>
        <v/>
      </c>
      <c r="F609" s="103" t="str">
        <f>IF(ISNUMBER('Форма 1'!W609),'Форма 1'!$H609*VLOOKUP('Форма 1'!$F609,'Придельники до 2021'!$B$4:$X$28,'Форма 1'!W$8),"")</f>
        <v/>
      </c>
      <c r="G609" s="103" t="str">
        <f>IF(ISNUMBER('Форма 1'!X609),'Форма 1'!$H609*VLOOKUP('Форма 1'!$F609,'Придельники до 2021'!$B$4:$X$28,'Форма 1'!X$8),"")</f>
        <v/>
      </c>
      <c r="H609" s="103" t="str">
        <f>IF(ISNUMBER('Форма 1'!Y609),'Форма 1'!$H609*VLOOKUP('Форма 1'!$F609,'Придельники до 2021'!$B$4:$X$28,'Форма 1'!Y$8),"")</f>
        <v/>
      </c>
      <c r="I609" s="103" t="str">
        <f>IF(ISNUMBER('Форма 1'!Z609),'Форма 1'!$H609*VLOOKUP('Форма 1'!$F609,'Придельники до 2021'!$B$4:$X$28,'Форма 1'!Z$8),"")</f>
        <v/>
      </c>
      <c r="J609" s="103" t="str">
        <f>IF(ISNUMBER('Форма 1'!AA609),'Форма 1'!$H609*VLOOKUP('Форма 1'!$F609,'Придельники до 2021'!$B$4:$X$28,'Форма 1'!AA$8),"")</f>
        <v/>
      </c>
      <c r="K609" s="90" t="s">
        <v>5010</v>
      </c>
      <c r="L609" s="87">
        <v>17925864</v>
      </c>
      <c r="M609" s="103">
        <f>IF(ISNUMBER('Форма 1'!AD609),'Форма 1'!$H609*VLOOKUP('Форма 1'!$F609,'Придельники с 2022'!$B$4:$X$28,'Форма 1'!AD$8),"")</f>
        <v>63254265.034999996</v>
      </c>
      <c r="N609" s="103" t="str">
        <f>IF(ISBLANK('Форма 1'!$AE609),"",IF('Форма 1'!$AE609=1,'Форма 1'!$H609*VLOOKUP('Форма 1'!$F609,'Придельники до 2021'!$B$4:$X$28,'Форма 1'!$AE$8,0),IF('Форма 1'!$AE609=2,'Форма 1'!$H609*VLOOKUP('Форма 1'!$F609,'Придельники до 2021'!$B$4:$X$28,13,0),IF('Форма 1'!$AE609=3,'Форма 1'!$H609*VLOOKUP('Форма 1'!$F609,'Придельники до 2021'!$B$4:$X$28,12,0)))))</f>
        <v/>
      </c>
      <c r="O609" s="103" t="str">
        <f>IF(ISNUMBER('Форма 1'!AF609),'Форма 1'!$H609*VLOOKUP('Форма 1'!$F609,'Придельники до 2021'!$B$4:$X$28,'Форма 1'!AF$8),"")</f>
        <v/>
      </c>
      <c r="P609" s="87"/>
      <c r="Q609" s="103" t="str">
        <f>IF(ISNUMBER('Форма 1'!AH609),'Форма 1'!$H609*VLOOKUP('Форма 1'!$F609,'Придельники до 2021'!$B$4:$X$28,'Форма 1'!AH$8),"")</f>
        <v/>
      </c>
      <c r="R609" s="103" t="str">
        <f>IF(ISNUMBER('Форма 1'!AI609),'Форма 1'!$H609*VLOOKUP('Форма 1'!$F609,'Придельники до 2021'!$B$4:$X$28,'Форма 1'!AI$8),"")</f>
        <v/>
      </c>
      <c r="S609" s="103" t="str">
        <f>IF(ISNUMBER('Форма 1'!AJ609),'Форма 1'!$H609*VLOOKUP('Форма 1'!$F609,'Придельники до 2021'!$B$4:$X$28,'Форма 1'!AJ$8),"")</f>
        <v/>
      </c>
      <c r="T609" s="87"/>
    </row>
    <row r="610" spans="1:20">
      <c r="A610" s="188">
        <f t="shared" si="40"/>
        <v>392</v>
      </c>
      <c r="B610" s="189" t="s">
        <v>732</v>
      </c>
      <c r="C610" s="99">
        <f t="shared" si="42"/>
        <v>8923818.432</v>
      </c>
      <c r="D610" s="103" t="str">
        <f>IF(ISNUMBER('Форма 1'!U610),'Форма 1'!$H610*VLOOKUP('Форма 1'!$F610,'Придельники до 2021'!$B$4:$X$28,'Форма 1'!U$8),"")</f>
        <v/>
      </c>
      <c r="E610" s="103" t="str">
        <f>IF(ISNUMBER('Форма 1'!V610),'Форма 1'!$H610*VLOOKUP('Форма 1'!$F610,'Придельники до 2021'!$B$4:$X$28,'Форма 1'!V$8),"")</f>
        <v/>
      </c>
      <c r="F610" s="103" t="str">
        <f>IF(ISNUMBER('Форма 1'!W610),'Форма 1'!$H610*VLOOKUP('Форма 1'!$F610,'Придельники до 2021'!$B$4:$X$28,'Форма 1'!W$8),"")</f>
        <v/>
      </c>
      <c r="G610" s="103" t="str">
        <f>IF(ISNUMBER('Форма 1'!X610),'Форма 1'!$H610*VLOOKUP('Форма 1'!$F610,'Придельники до 2021'!$B$4:$X$28,'Форма 1'!X$8),"")</f>
        <v/>
      </c>
      <c r="H610" s="103" t="str">
        <f>IF(ISNUMBER('Форма 1'!Y610),'Форма 1'!$H610*VLOOKUP('Форма 1'!$F610,'Придельники до 2021'!$B$4:$X$28,'Форма 1'!Y$8),"")</f>
        <v/>
      </c>
      <c r="I610" s="103" t="str">
        <f>IF(ISNUMBER('Форма 1'!Z610),'Форма 1'!$H610*VLOOKUP('Форма 1'!$F610,'Придельники до 2021'!$B$4:$X$28,'Форма 1'!Z$8),"")</f>
        <v/>
      </c>
      <c r="J610" s="103" t="str">
        <f>IF(ISNUMBER('Форма 1'!AA610),'Форма 1'!$H610*VLOOKUP('Форма 1'!$F610,'Придельники до 2021'!$B$4:$X$28,'Форма 1'!AA$8),"")</f>
        <v/>
      </c>
      <c r="K610" s="90"/>
      <c r="L610" s="87"/>
      <c r="M610" s="103">
        <f>IF(ISNUMBER('Форма 1'!AD610),'Форма 1'!$H610*VLOOKUP('Форма 1'!$F610,'Придельники до 2021'!$B$4:$X$28,'Форма 1'!AD$8),"")</f>
        <v>8923818.432</v>
      </c>
      <c r="N610" s="103" t="str">
        <f>IF(ISBLANK('Форма 1'!$AE610),"",IF('Форма 1'!$AE610=1,'Форма 1'!$H610*VLOOKUP('Форма 1'!$F610,'Придельники до 2021'!$B$4:$X$28,'Форма 1'!$AE$8,0),IF('Форма 1'!$AE610=2,'Форма 1'!$H610*VLOOKUP('Форма 1'!$F610,'Придельники до 2021'!$B$4:$X$28,13,0),IF('Форма 1'!$AE610=3,'Форма 1'!$H610*VLOOKUP('Форма 1'!$F610,'Придельники до 2021'!$B$4:$X$28,12,0)))))</f>
        <v/>
      </c>
      <c r="O610" s="103" t="str">
        <f>IF(ISNUMBER('Форма 1'!AF610),'Форма 1'!$H610*VLOOKUP('Форма 1'!$F610,'Придельники до 2021'!$B$4:$X$28,'Форма 1'!AF$8),"")</f>
        <v/>
      </c>
      <c r="P610" s="87"/>
      <c r="Q610" s="103" t="str">
        <f>IF(ISNUMBER('Форма 1'!AH610),'Форма 1'!$H610*VLOOKUP('Форма 1'!$F610,'Придельники до 2021'!$B$4:$X$28,'Форма 1'!AH$8),"")</f>
        <v/>
      </c>
      <c r="R610" s="103" t="str">
        <f>IF(ISNUMBER('Форма 1'!AI610),'Форма 1'!$H610*VLOOKUP('Форма 1'!$F610,'Придельники до 2021'!$B$4:$X$28,'Форма 1'!AI$8),"")</f>
        <v/>
      </c>
      <c r="S610" s="103" t="str">
        <f>IF(ISNUMBER('Форма 1'!AJ610),'Форма 1'!$H610*VLOOKUP('Форма 1'!$F610,'Придельники до 2021'!$B$4:$X$28,'Форма 1'!AJ$8),"")</f>
        <v/>
      </c>
      <c r="T610" s="87"/>
    </row>
    <row r="611" spans="1:20">
      <c r="A611" s="188">
        <f t="shared" si="40"/>
        <v>393</v>
      </c>
      <c r="B611" s="189" t="s">
        <v>733</v>
      </c>
      <c r="C611" s="99">
        <f t="shared" si="42"/>
        <v>19611028.192000005</v>
      </c>
      <c r="D611" s="103" t="str">
        <f>IF(ISNUMBER('Форма 1'!U611),'Форма 1'!$H611*VLOOKUP('Форма 1'!$F611,'Придельники до 2021'!$B$4:$X$28,'Форма 1'!U$8),"")</f>
        <v/>
      </c>
      <c r="E611" s="103" t="str">
        <f>IF(ISNUMBER('Форма 1'!V611),'Форма 1'!$H611*VLOOKUP('Форма 1'!$F611,'Придельники до 2021'!$B$4:$X$28,'Форма 1'!V$8),"")</f>
        <v/>
      </c>
      <c r="F611" s="103" t="str">
        <f>IF(ISNUMBER('Форма 1'!W611),'Форма 1'!$H611*VLOOKUP('Форма 1'!$F611,'Придельники до 2021'!$B$4:$X$28,'Форма 1'!W$8),"")</f>
        <v/>
      </c>
      <c r="G611" s="103" t="str">
        <f>IF(ISNUMBER('Форма 1'!X611),'Форма 1'!$H611*VLOOKUP('Форма 1'!$F611,'Придельники до 2021'!$B$4:$X$28,'Форма 1'!X$8),"")</f>
        <v/>
      </c>
      <c r="H611" s="103" t="str">
        <f>IF(ISNUMBER('Форма 1'!Y611),'Форма 1'!$H611*VLOOKUP('Форма 1'!$F611,'Придельники до 2021'!$B$4:$X$28,'Форма 1'!Y$8),"")</f>
        <v/>
      </c>
      <c r="I611" s="103" t="str">
        <f>IF(ISNUMBER('Форма 1'!Z611),'Форма 1'!$H611*VLOOKUP('Форма 1'!$F611,'Придельники до 2021'!$B$4:$X$28,'Форма 1'!Z$8),"")</f>
        <v/>
      </c>
      <c r="J611" s="103" t="str">
        <f>IF(ISNUMBER('Форма 1'!AA611),'Форма 1'!$H611*VLOOKUP('Форма 1'!$F611,'Придельники до 2021'!$B$4:$X$28,'Форма 1'!AA$8),"")</f>
        <v/>
      </c>
      <c r="K611" s="92"/>
      <c r="L611" s="88"/>
      <c r="M611" s="103">
        <f>IF(ISNUMBER('Форма 1'!AD611),'Форма 1'!$H611*VLOOKUP('Форма 1'!$F611,'Придельники с 2022'!$B$4:$X$28,'Форма 1'!AD$8),"")</f>
        <v>19611028.192000005</v>
      </c>
      <c r="N611" s="103" t="str">
        <f>IF(ISBLANK('Форма 1'!$AE611),"",IF('Форма 1'!$AE611=1,'Форма 1'!$H611*VLOOKUP('Форма 1'!$F611,'Придельники до 2021'!$B$4:$X$28,'Форма 1'!$AE$8,0),IF('Форма 1'!$AE611=2,'Форма 1'!$H611*VLOOKUP('Форма 1'!$F611,'Придельники до 2021'!$B$4:$X$28,13,0),IF('Форма 1'!$AE611=3,'Форма 1'!$H611*VLOOKUP('Форма 1'!$F611,'Придельники до 2021'!$B$4:$X$28,12,0)))))</f>
        <v/>
      </c>
      <c r="O611" s="103" t="str">
        <f>IF(ISNUMBER('Форма 1'!AF611),'Форма 1'!$H611*VLOOKUP('Форма 1'!$F611,'Придельники до 2021'!$B$4:$X$28,'Форма 1'!AF$8),"")</f>
        <v/>
      </c>
      <c r="P611" s="88"/>
      <c r="Q611" s="103" t="str">
        <f>IF(ISNUMBER('Форма 1'!AH611),'Форма 1'!$H611*VLOOKUP('Форма 1'!$F611,'Придельники до 2021'!$B$4:$X$28,'Форма 1'!AH$8),"")</f>
        <v/>
      </c>
      <c r="R611" s="103" t="str">
        <f>IF(ISNUMBER('Форма 1'!AI611),'Форма 1'!$H611*VLOOKUP('Форма 1'!$F611,'Придельники до 2021'!$B$4:$X$28,'Форма 1'!AI$8),"")</f>
        <v/>
      </c>
      <c r="S611" s="103" t="str">
        <f>IF(ISNUMBER('Форма 1'!AJ611),'Форма 1'!$H611*VLOOKUP('Форма 1'!$F611,'Придельники до 2021'!$B$4:$X$28,'Форма 1'!AJ$8),"")</f>
        <v/>
      </c>
      <c r="T611" s="87"/>
    </row>
    <row r="612" spans="1:20">
      <c r="A612" s="188">
        <f t="shared" si="40"/>
        <v>394</v>
      </c>
      <c r="B612" s="189" t="s">
        <v>734</v>
      </c>
      <c r="C612" s="99">
        <f t="shared" si="42"/>
        <v>12466897.623</v>
      </c>
      <c r="D612" s="103">
        <f>IF(ISNUMBER('Форма 1'!U612),'Форма 1'!$H612*VLOOKUP('Форма 1'!$F612,'Придельники с 2022'!$B$4:$X$28,'Форма 1'!U$8),"")</f>
        <v>3438680.5439999998</v>
      </c>
      <c r="E612" s="103" t="str">
        <f>IF(ISNUMBER('Форма 1'!V612),'Форма 1'!$H612*VLOOKUP('Форма 1'!$F612,'Придельники до 2021'!$B$4:$X$28,'Форма 1'!V$8),"")</f>
        <v/>
      </c>
      <c r="F612" s="103" t="str">
        <f>IF(ISNUMBER('Форма 1'!W612),'Форма 1'!$H612*VLOOKUP('Форма 1'!$F612,'Придельники до 2021'!$B$4:$X$28,'Форма 1'!W$8),"")</f>
        <v/>
      </c>
      <c r="G612" s="103" t="str">
        <f>IF(ISNUMBER('Форма 1'!X612),'Форма 1'!$H612*VLOOKUP('Форма 1'!$F612,'Придельники до 2021'!$B$4:$X$28,'Форма 1'!X$8),"")</f>
        <v/>
      </c>
      <c r="H612" s="103" t="str">
        <f>IF(ISNUMBER('Форма 1'!Y612),'Форма 1'!$H612*VLOOKUP('Форма 1'!$F612,'Придельники до 2021'!$B$4:$X$28,'Форма 1'!Y$8),"")</f>
        <v/>
      </c>
      <c r="I612" s="103" t="str">
        <f>IF(ISNUMBER('Форма 1'!Z612),'Форма 1'!$H612*VLOOKUP('Форма 1'!$F612,'Придельники до 2021'!$B$4:$X$28,'Форма 1'!Z$8),"")</f>
        <v/>
      </c>
      <c r="J612" s="103" t="str">
        <f>IF(ISNUMBER('Форма 1'!AA612),'Форма 1'!$H612*VLOOKUP('Форма 1'!$F612,'Придельники до 2021'!$B$4:$X$28,'Форма 1'!AA$8),"")</f>
        <v/>
      </c>
      <c r="K612" s="90"/>
      <c r="L612" s="87"/>
      <c r="M612" s="103">
        <f>IF(ISNUMBER('Форма 1'!AD612),'Форма 1'!$H612*VLOOKUP('Форма 1'!$F612,'Придельники с 2022'!$B$4:$X$28,'Форма 1'!AD$8),"")</f>
        <v>7092724.5089999996</v>
      </c>
      <c r="N612" s="103" t="str">
        <f>IF(ISBLANK('Форма 1'!$AE612),"",IF('Форма 1'!$AE612=1,'Форма 1'!$H612*VLOOKUP('Форма 1'!$F612,'Придельники до 2021'!$B$4:$X$28,'Форма 1'!$AE$8,0),IF('Форма 1'!$AE612=2,'Форма 1'!$H612*VLOOKUP('Форма 1'!$F612,'Придельники до 2021'!$B$4:$X$28,13,0),IF('Форма 1'!$AE612=3,'Форма 1'!$H612*VLOOKUP('Форма 1'!$F612,'Придельники до 2021'!$B$4:$X$28,12,0)))))</f>
        <v/>
      </c>
      <c r="O612" s="103" t="str">
        <f>IF(ISNUMBER('Форма 1'!AF612),'Форма 1'!$H612*VLOOKUP('Форма 1'!$F612,'Придельники до 2021'!$B$4:$X$28,'Форма 1'!AF$8),"")</f>
        <v/>
      </c>
      <c r="P612" s="87"/>
      <c r="Q612" s="103">
        <f>IF(ISNUMBER('Форма 1'!AH612),'Форма 1'!$H612*VLOOKUP('Форма 1'!$F612,'Придельники до 2021'!$B$4:$X$28,'Форма 1'!AH$8),"")</f>
        <v>1935492.5699999998</v>
      </c>
      <c r="R612" s="103" t="str">
        <f>IF(ISNUMBER('Форма 1'!AI612),'Форма 1'!$H612*VLOOKUP('Форма 1'!$F612,'Придельники до 2021'!$B$4:$X$28,'Форма 1'!AI$8),"")</f>
        <v/>
      </c>
      <c r="S612" s="103" t="str">
        <f>IF(ISNUMBER('Форма 1'!AJ612),'Форма 1'!$H612*VLOOKUP('Форма 1'!$F612,'Придельники до 2021'!$B$4:$X$28,'Форма 1'!AJ$8),"")</f>
        <v/>
      </c>
      <c r="T612" s="87"/>
    </row>
    <row r="613" spans="1:20">
      <c r="A613" s="188">
        <f t="shared" si="40"/>
        <v>395</v>
      </c>
      <c r="B613" s="189" t="s">
        <v>735</v>
      </c>
      <c r="C613" s="99">
        <f t="shared" si="42"/>
        <v>248167.25</v>
      </c>
      <c r="D613" s="103" t="str">
        <f>IF(ISNUMBER('Форма 1'!U613),'Форма 1'!$H613*VLOOKUP('Форма 1'!$F613,'Придельники до 2021'!$B$4:$X$28,'Форма 1'!U$8),"")</f>
        <v/>
      </c>
      <c r="E613" s="103" t="str">
        <f>IF(ISNUMBER('Форма 1'!V613),'Форма 1'!$H613*VLOOKUP('Форма 1'!$F613,'Придельники до 2021'!$B$4:$X$28,'Форма 1'!V$8),"")</f>
        <v/>
      </c>
      <c r="F613" s="103" t="str">
        <f>IF(ISNUMBER('Форма 1'!W613),'Форма 1'!$H613*VLOOKUP('Форма 1'!$F613,'Придельники до 2021'!$B$4:$X$28,'Форма 1'!W$8),"")</f>
        <v/>
      </c>
      <c r="G613" s="103" t="str">
        <f>IF(ISNUMBER('Форма 1'!X613),'Форма 1'!$H613*VLOOKUP('Форма 1'!$F613,'Придельники до 2021'!$B$4:$X$28,'Форма 1'!X$8),"")</f>
        <v/>
      </c>
      <c r="H613" s="103" t="str">
        <f>IF(ISNUMBER('Форма 1'!Y613),'Форма 1'!$H613*VLOOKUP('Форма 1'!$F613,'Придельники до 2021'!$B$4:$X$28,'Форма 1'!Y$8),"")</f>
        <v/>
      </c>
      <c r="I613" s="103" t="str">
        <f>IF(ISNUMBER('Форма 1'!Z613),'Форма 1'!$H613*VLOOKUP('Форма 1'!$F613,'Придельники до 2021'!$B$4:$X$28,'Форма 1'!Z$8),"")</f>
        <v/>
      </c>
      <c r="J613" s="103" t="str">
        <f>IF(ISNUMBER('Форма 1'!AA613),'Форма 1'!$H613*VLOOKUP('Форма 1'!$F613,'Придельники до 2021'!$B$4:$X$28,'Форма 1'!AA$8),"")</f>
        <v/>
      </c>
      <c r="K613" s="90"/>
      <c r="L613" s="87"/>
      <c r="M613" s="103" t="str">
        <f>IF(ISNUMBER('Форма 1'!AD613),'Форма 1'!$H613*VLOOKUP('Форма 1'!$F613,'Придельники до 2021'!$B$4:$X$28,'Форма 1'!AD$8),"")</f>
        <v/>
      </c>
      <c r="N613" s="103" t="str">
        <f>IF(ISBLANK('Форма 1'!$AE613),"",IF('Форма 1'!$AE613=1,'Форма 1'!$H613*VLOOKUP('Форма 1'!$F613,'Придельники до 2021'!$B$4:$X$28,'Форма 1'!$AE$8,0),IF('Форма 1'!$AE613=2,'Форма 1'!$H613*VLOOKUP('Форма 1'!$F613,'Придельники до 2021'!$B$4:$X$28,13,0),IF('Форма 1'!$AE613=3,'Форма 1'!$H613*VLOOKUP('Форма 1'!$F613,'Придельники до 2021'!$B$4:$X$28,12,0)))))</f>
        <v/>
      </c>
      <c r="O613" s="103" t="str">
        <f>IF(ISNUMBER('Форма 1'!AF613),'Форма 1'!$H613*VLOOKUP('Форма 1'!$F613,'Придельники до 2021'!$B$4:$X$28,'Форма 1'!AF$8),"")</f>
        <v/>
      </c>
      <c r="P613" s="87">
        <f>248167.25</f>
        <v>248167.25</v>
      </c>
      <c r="Q613" s="103" t="str">
        <f>IF(ISNUMBER('Форма 1'!AH613),'Форма 1'!$H613*VLOOKUP('Форма 1'!$F613,'Придельники до 2021'!$B$4:$X$28,'Форма 1'!AH$8),"")</f>
        <v/>
      </c>
      <c r="R613" s="103" t="str">
        <f>IF(ISNUMBER('Форма 1'!AI613),'Форма 1'!$H613*VLOOKUP('Форма 1'!$F613,'Придельники до 2021'!$B$4:$X$28,'Форма 1'!AI$8),"")</f>
        <v/>
      </c>
      <c r="S613" s="103" t="str">
        <f>IF(ISNUMBER('Форма 1'!AJ613),'Форма 1'!$H613*VLOOKUP('Форма 1'!$F613,'Придельники до 2021'!$B$4:$X$28,'Форма 1'!AJ$8),"")</f>
        <v/>
      </c>
      <c r="T613" s="87"/>
    </row>
    <row r="614" spans="1:20">
      <c r="A614" s="188">
        <f t="shared" si="40"/>
        <v>396</v>
      </c>
      <c r="B614" s="189" t="s">
        <v>736</v>
      </c>
      <c r="C614" s="99">
        <f t="shared" si="42"/>
        <v>13232461.142999999</v>
      </c>
      <c r="D614" s="103" t="str">
        <f>IF(ISNUMBER('Форма 1'!U614),'Форма 1'!$H614*VLOOKUP('Форма 1'!$F614,'Придельники до 2021'!$B$4:$X$28,'Форма 1'!U$8),"")</f>
        <v/>
      </c>
      <c r="E614" s="103" t="str">
        <f>IF(ISNUMBER('Форма 1'!V614),'Форма 1'!$H614*VLOOKUP('Форма 1'!$F614,'Придельники до 2021'!$B$4:$X$28,'Форма 1'!V$8),"")</f>
        <v/>
      </c>
      <c r="F614" s="103" t="str">
        <f>IF(ISNUMBER('Форма 1'!W614),'Форма 1'!$H614*VLOOKUP('Форма 1'!$F614,'Придельники до 2021'!$B$4:$X$28,'Форма 1'!W$8),"")</f>
        <v/>
      </c>
      <c r="G614" s="103" t="str">
        <f>IF(ISNUMBER('Форма 1'!X614),'Форма 1'!$H614*VLOOKUP('Форма 1'!$F614,'Придельники до 2021'!$B$4:$X$28,'Форма 1'!X$8),"")</f>
        <v/>
      </c>
      <c r="H614" s="103" t="str">
        <f>IF(ISNUMBER('Форма 1'!Y614),'Форма 1'!$H614*VLOOKUP('Форма 1'!$F614,'Придельники до 2021'!$B$4:$X$28,'Форма 1'!Y$8),"")</f>
        <v/>
      </c>
      <c r="I614" s="103" t="str">
        <f>IF(ISNUMBER('Форма 1'!Z614),'Форма 1'!$H614*VLOOKUP('Форма 1'!$F614,'Придельники до 2021'!$B$4:$X$28,'Форма 1'!Z$8),"")</f>
        <v/>
      </c>
      <c r="J614" s="103" t="str">
        <f>IF(ISNUMBER('Форма 1'!AA614),'Форма 1'!$H614*VLOOKUP('Форма 1'!$F614,'Придельники до 2021'!$B$4:$X$28,'Форма 1'!AA$8),"")</f>
        <v/>
      </c>
      <c r="K614" s="90"/>
      <c r="L614" s="87"/>
      <c r="M614" s="103" t="str">
        <f>IF(ISNUMBER('Форма 1'!AD614),'Форма 1'!$H614*VLOOKUP('Форма 1'!$F614,'Придельники до 2021'!$B$4:$X$28,'Форма 1'!AD$8),"")</f>
        <v/>
      </c>
      <c r="N614" s="103" t="str">
        <f>IF(ISBLANK('Форма 1'!$AE614),"",IF('Форма 1'!$AE614=1,'Форма 1'!$H614*VLOOKUP('Форма 1'!$F614,'Придельники до 2021'!$B$4:$X$28,'Форма 1'!$AE$8,0),IF('Форма 1'!$AE614=2,'Форма 1'!$H614*VLOOKUP('Форма 1'!$F614,'Придельники до 2021'!$B$4:$X$28,13,0),IF('Форма 1'!$AE614=3,'Форма 1'!$H614*VLOOKUP('Форма 1'!$F614,'Придельники до 2021'!$B$4:$X$28,12,0)))))</f>
        <v/>
      </c>
      <c r="O614" s="103">
        <f>IF(ISNUMBER('Форма 1'!AF614),'Форма 1'!$H614*VLOOKUP('Форма 1'!$F614,'Придельники до 2021'!$B$4:$X$28,'Форма 1'!AF$8),"")</f>
        <v>3382958.6999999997</v>
      </c>
      <c r="P614" s="87"/>
      <c r="Q614" s="103">
        <f>IF(ISNUMBER('Форма 1'!AH614),'Форма 1'!$H614*VLOOKUP('Форма 1'!$F614,'Придельники до 2021'!$B$4:$X$28,'Форма 1'!AH$8),"")</f>
        <v>6842306.7899999991</v>
      </c>
      <c r="R614" s="103">
        <f>IF(ISNUMBER('Форма 1'!AI614),'Форма 1'!$H614*VLOOKUP('Форма 1'!$F614,'Придельники до 2021'!$B$4:$X$28,'Форма 1'!AI$8),"")</f>
        <v>3007195.6529999999</v>
      </c>
      <c r="S614" s="103" t="str">
        <f>IF(ISNUMBER('Форма 1'!AJ614),'Форма 1'!$H614*VLOOKUP('Форма 1'!$F614,'Придельники до 2021'!$B$4:$X$28,'Форма 1'!AJ$8),"")</f>
        <v/>
      </c>
      <c r="T614" s="87"/>
    </row>
    <row r="615" spans="1:20">
      <c r="A615" s="188">
        <f t="shared" si="40"/>
        <v>397</v>
      </c>
      <c r="B615" s="114" t="s">
        <v>5153</v>
      </c>
      <c r="C615" s="99">
        <f>SUM(D615:J615,L615:T615)</f>
        <v>10001926.566</v>
      </c>
      <c r="D615" s="103" t="str">
        <f>IF(ISNUMBER('Форма 1'!U615),'Форма 1'!$H615*VLOOKUP('Форма 1'!$F615,'Придельники до 2021'!$B$4:$X$28,'Форма 1'!U$8),"")</f>
        <v/>
      </c>
      <c r="E615" s="103" t="str">
        <f>IF(ISNUMBER('Форма 1'!V615),'Форма 1'!$H615*VLOOKUP('Форма 1'!$F615,'Придельники до 2021'!$B$4:$X$28,'Форма 1'!V$8),"")</f>
        <v/>
      </c>
      <c r="F615" s="103" t="str">
        <f>IF(ISNUMBER('Форма 1'!W615),'Форма 1'!$H615*VLOOKUP('Форма 1'!$F615,'Придельники до 2021'!$B$4:$X$28,'Форма 1'!W$8),"")</f>
        <v/>
      </c>
      <c r="G615" s="103" t="str">
        <f>IF(ISNUMBER('Форма 1'!X615),'Форма 1'!$H615*VLOOKUP('Форма 1'!$F615,'Придельники до 2021'!$B$4:$X$28,'Форма 1'!X$8),"")</f>
        <v/>
      </c>
      <c r="H615" s="103" t="str">
        <f>IF(ISNUMBER('Форма 1'!Y615),'Форма 1'!$H615*VLOOKUP('Форма 1'!$F615,'Придельники до 2021'!$B$4:$X$28,'Форма 1'!Y$8),"")</f>
        <v/>
      </c>
      <c r="I615" s="103" t="str">
        <f>IF(ISNUMBER('Форма 1'!Z615),'Форма 1'!$H615*VLOOKUP('Форма 1'!$F615,'Придельники до 2021'!$B$4:$X$28,'Форма 1'!Z$8),"")</f>
        <v/>
      </c>
      <c r="J615" s="103" t="str">
        <f>IF(ISNUMBER('Форма 1'!AA615),'Форма 1'!$H615*VLOOKUP('Форма 1'!$F615,'Придельники до 2021'!$B$4:$X$28,'Форма 1'!AA$8),"")</f>
        <v/>
      </c>
      <c r="K615" s="90"/>
      <c r="L615" s="87"/>
      <c r="M615" s="103">
        <f>IF(ISNUMBER('Форма 1'!AD615),'Форма 1'!$H615*VLOOKUP('Форма 1'!$F615,'Придельники до 2021'!$B$4:$X$28,'Форма 1'!AD$8),"")</f>
        <v>10001926.566</v>
      </c>
      <c r="N615" s="103" t="str">
        <f>IF(ISBLANK('Форма 1'!$AE615),"",IF('Форма 1'!$AE615=1,'Форма 1'!$H615*VLOOKUP('Форма 1'!$F615,'Придельники до 2021'!$B$4:$X$28,'Форма 1'!$AE$8,0),IF('Форма 1'!$AE615=2,'Форма 1'!$H615*VLOOKUP('Форма 1'!$F615,'Придельники до 2021'!$B$4:$X$28,13,0),IF('Форма 1'!$AE615=3,'Форма 1'!$H615*VLOOKUP('Форма 1'!$F615,'Придельники до 2021'!$B$4:$X$28,12,0)))))</f>
        <v/>
      </c>
      <c r="O615" s="103" t="str">
        <f>IF(ISNUMBER('Форма 1'!AF615),'Форма 1'!$H615*VLOOKUP('Форма 1'!$F615,'Придельники до 2021'!$B$4:$X$28,'Форма 1'!AF$8),"")</f>
        <v/>
      </c>
      <c r="P615" s="87"/>
      <c r="Q615" s="103" t="str">
        <f>IF(ISNUMBER('Форма 1'!AH615),'Форма 1'!$H615*VLOOKUP('Форма 1'!$F615,'Придельники до 2021'!$B$4:$X$28,'Форма 1'!AH$8),"")</f>
        <v/>
      </c>
      <c r="R615" s="103" t="str">
        <f>IF(ISNUMBER('Форма 1'!AI615),'Форма 1'!$H615*VLOOKUP('Форма 1'!$F615,'Придельники до 2021'!$B$4:$X$28,'Форма 1'!AI$8),"")</f>
        <v/>
      </c>
      <c r="S615" s="103" t="str">
        <f>IF(ISNUMBER('Форма 1'!AJ615),'Форма 1'!$H615*VLOOKUP('Форма 1'!$F615,'Придельники до 2021'!$B$4:$X$28,'Форма 1'!AJ$8),"")</f>
        <v/>
      </c>
      <c r="T615" s="87"/>
    </row>
    <row r="616" spans="1:20">
      <c r="A616" s="188">
        <f t="shared" si="40"/>
        <v>398</v>
      </c>
      <c r="B616" s="189" t="s">
        <v>737</v>
      </c>
      <c r="C616" s="99">
        <f t="shared" si="42"/>
        <v>6610963.943</v>
      </c>
      <c r="D616" s="103" t="str">
        <f>IF(ISNUMBER('Форма 1'!U616),'Форма 1'!$H616*VLOOKUP('Форма 1'!$F616,'Придельники до 2021'!$B$4:$X$28,'Форма 1'!U$8),"")</f>
        <v/>
      </c>
      <c r="E616" s="103" t="str">
        <f>IF(ISNUMBER('Форма 1'!V616),'Форма 1'!$H616*VLOOKUP('Форма 1'!$F616,'Придельники до 2021'!$B$4:$X$28,'Форма 1'!V$8),"")</f>
        <v/>
      </c>
      <c r="F616" s="103" t="str">
        <f>IF(ISNUMBER('Форма 1'!W616),'Форма 1'!$H616*VLOOKUP('Форма 1'!$F616,'Придельники до 2021'!$B$4:$X$28,'Форма 1'!W$8),"")</f>
        <v/>
      </c>
      <c r="G616" s="103" t="str">
        <f>IF(ISNUMBER('Форма 1'!X616),'Форма 1'!$H616*VLOOKUP('Форма 1'!$F616,'Придельники до 2021'!$B$4:$X$28,'Форма 1'!X$8),"")</f>
        <v/>
      </c>
      <c r="H616" s="103" t="str">
        <f>IF(ISNUMBER('Форма 1'!Y616),'Форма 1'!$H616*VLOOKUP('Форма 1'!$F616,'Придельники до 2021'!$B$4:$X$28,'Форма 1'!Y$8),"")</f>
        <v/>
      </c>
      <c r="I616" s="103" t="str">
        <f>IF(ISNUMBER('Форма 1'!Z616),'Форма 1'!$H616*VLOOKUP('Форма 1'!$F616,'Придельники до 2021'!$B$4:$X$28,'Форма 1'!Z$8),"")</f>
        <v/>
      </c>
      <c r="J616" s="103" t="str">
        <f>IF(ISNUMBER('Форма 1'!AA616),'Форма 1'!$H616*VLOOKUP('Форма 1'!$F616,'Придельники до 2021'!$B$4:$X$28,'Форма 1'!AA$8),"")</f>
        <v/>
      </c>
      <c r="K616" s="90"/>
      <c r="L616" s="87"/>
      <c r="M616" s="103" t="str">
        <f>IF(ISNUMBER('Форма 1'!AD616),'Форма 1'!$H616*VLOOKUP('Форма 1'!$F616,'Придельники до 2021'!$B$4:$X$28,'Форма 1'!AD$8),"")</f>
        <v/>
      </c>
      <c r="N616" s="103">
        <f>IF(ISBLANK('Форма 1'!$AE616),"",IF('Форма 1'!$AE616=1,'Форма 1'!$H616*VLOOKUP('Форма 1'!$F616,'Придельники до 2021'!$B$4:$X$28,'Форма 1'!$AE$8,0),IF('Форма 1'!$AE616=2,'Форма 1'!$H616*VLOOKUP('Форма 1'!$F616,'Придельники до 2021'!$B$4:$X$28,13,0),IF('Форма 1'!$AE616=3,'Форма 1'!$H616*VLOOKUP('Форма 1'!$F616,'Придельники до 2021'!$B$4:$X$28,12,0)))))</f>
        <v>6610963.943</v>
      </c>
      <c r="O616" s="103" t="str">
        <f>IF(ISNUMBER('Форма 1'!AF616),'Форма 1'!$H616*VLOOKUP('Форма 1'!$F616,'Придельники до 2021'!$B$4:$X$28,'Форма 1'!AF$8),"")</f>
        <v/>
      </c>
      <c r="P616" s="87"/>
      <c r="Q616" s="103" t="str">
        <f>IF(ISNUMBER('Форма 1'!AH616),'Форма 1'!$H616*VLOOKUP('Форма 1'!$F616,'Придельники до 2021'!$B$4:$X$28,'Форма 1'!AH$8),"")</f>
        <v/>
      </c>
      <c r="R616" s="103" t="str">
        <f>IF(ISNUMBER('Форма 1'!AI616),'Форма 1'!$H616*VLOOKUP('Форма 1'!$F616,'Придельники до 2021'!$B$4:$X$28,'Форма 1'!AI$8),"")</f>
        <v/>
      </c>
      <c r="S616" s="103" t="str">
        <f>IF(ISNUMBER('Форма 1'!AJ616),'Форма 1'!$H616*VLOOKUP('Форма 1'!$F616,'Придельники до 2021'!$B$4:$X$28,'Форма 1'!AJ$8),"")</f>
        <v/>
      </c>
      <c r="T616" s="87"/>
    </row>
    <row r="617" spans="1:20">
      <c r="A617" s="188">
        <f t="shared" si="40"/>
        <v>399</v>
      </c>
      <c r="B617" s="189" t="s">
        <v>738</v>
      </c>
      <c r="C617" s="99">
        <f t="shared" si="42"/>
        <v>108328116.87</v>
      </c>
      <c r="D617" s="103" t="str">
        <f>IF(ISNUMBER('Форма 1'!U617),'Форма 1'!$H617*VLOOKUP('Форма 1'!$F617,'Придельники до 2021'!$B$4:$X$28,'Форма 1'!U$8),"")</f>
        <v/>
      </c>
      <c r="E617" s="103" t="str">
        <f>IF(ISNUMBER('Форма 1'!V617),'Форма 1'!$H617*VLOOKUP('Форма 1'!$F617,'Придельники до 2021'!$B$4:$X$28,'Форма 1'!V$8),"")</f>
        <v/>
      </c>
      <c r="F617" s="103" t="str">
        <f>IF(ISNUMBER('Форма 1'!W617),'Форма 1'!$H617*VLOOKUP('Форма 1'!$F617,'Придельники до 2021'!$B$4:$X$28,'Форма 1'!W$8),"")</f>
        <v/>
      </c>
      <c r="G617" s="103" t="str">
        <f>IF(ISNUMBER('Форма 1'!X617),'Форма 1'!$H617*VLOOKUP('Форма 1'!$F617,'Придельники до 2021'!$B$4:$X$28,'Форма 1'!X$8),"")</f>
        <v/>
      </c>
      <c r="H617" s="103" t="str">
        <f>IF(ISNUMBER('Форма 1'!Y617),'Форма 1'!$H617*VLOOKUP('Форма 1'!$F617,'Придельники до 2021'!$B$4:$X$28,'Форма 1'!Y$8),"")</f>
        <v/>
      </c>
      <c r="I617" s="103" t="str">
        <f>IF(ISNUMBER('Форма 1'!Z617),'Форма 1'!$H617*VLOOKUP('Форма 1'!$F617,'Придельники до 2021'!$B$4:$X$28,'Форма 1'!Z$8),"")</f>
        <v/>
      </c>
      <c r="J617" s="103" t="str">
        <f>IF(ISNUMBER('Форма 1'!AA617),'Форма 1'!$H617*VLOOKUP('Форма 1'!$F617,'Придельники до 2021'!$B$4:$X$28,'Форма 1'!AA$8),"")</f>
        <v/>
      </c>
      <c r="K617" s="90"/>
      <c r="L617" s="87"/>
      <c r="M617" s="103" t="str">
        <f>IF(ISNUMBER('Форма 1'!AD617),'Форма 1'!$H617*VLOOKUP('Форма 1'!$F617,'Придельники до 2021'!$B$4:$X$28,'Форма 1'!AD$8),"")</f>
        <v/>
      </c>
      <c r="N617" s="103">
        <f>SUM('Форма 1'!M617:O617)</f>
        <v>107041480.47</v>
      </c>
      <c r="O617" s="103">
        <f>IF(ISNUMBER('Форма 1'!AF617),'Форма 1'!$H617*VLOOKUP('Форма 1'!$F617,'Придельники до 2021'!$B$4:$X$28,'Форма 1'!AF$8),"")</f>
        <v>1286636.4000000001</v>
      </c>
      <c r="P617" s="87"/>
      <c r="Q617" s="103" t="str">
        <f>IF(ISNUMBER('Форма 1'!AH617),'Форма 1'!$H617*VLOOKUP('Форма 1'!$F617,'Придельники до 2021'!$B$4:$X$28,'Форма 1'!AH$8),"")</f>
        <v/>
      </c>
      <c r="R617" s="103" t="str">
        <f>IF(ISNUMBER('Форма 1'!AI617),'Форма 1'!$H617*VLOOKUP('Форма 1'!$F617,'Придельники до 2021'!$B$4:$X$28,'Форма 1'!AI$8),"")</f>
        <v/>
      </c>
      <c r="S617" s="103" t="str">
        <f>IF(ISNUMBER('Форма 1'!AJ617),'Форма 1'!$H617*VLOOKUP('Форма 1'!$F617,'Придельники до 2021'!$B$4:$X$28,'Форма 1'!AJ$8),"")</f>
        <v/>
      </c>
      <c r="T617" s="87"/>
    </row>
    <row r="618" spans="1:20">
      <c r="A618" s="188">
        <f t="shared" si="40"/>
        <v>400</v>
      </c>
      <c r="B618" s="189" t="s">
        <v>739</v>
      </c>
      <c r="C618" s="99">
        <f t="shared" si="42"/>
        <v>86995088.799999997</v>
      </c>
      <c r="D618" s="103" t="str">
        <f>IF(ISNUMBER('Форма 1'!U618),'Форма 1'!$H618*VLOOKUP('Форма 1'!$F618,'Придельники до 2021'!$B$4:$X$28,'Форма 1'!U$8),"")</f>
        <v/>
      </c>
      <c r="E618" s="103" t="str">
        <f>IF(ISNUMBER('Форма 1'!V618),'Форма 1'!$H618*VLOOKUP('Форма 1'!$F618,'Придельники до 2021'!$B$4:$X$28,'Форма 1'!V$8),"")</f>
        <v/>
      </c>
      <c r="F618" s="103" t="str">
        <f>IF(ISNUMBER('Форма 1'!W618),'Форма 1'!$H618*VLOOKUP('Форма 1'!$F618,'Придельники до 2021'!$B$4:$X$28,'Форма 1'!W$8),"")</f>
        <v/>
      </c>
      <c r="G618" s="103" t="str">
        <f>IF(ISNUMBER('Форма 1'!X618),'Форма 1'!$H618*VLOOKUP('Форма 1'!$F618,'Придельники до 2021'!$B$4:$X$28,'Форма 1'!X$8),"")</f>
        <v/>
      </c>
      <c r="H618" s="103" t="str">
        <f>IF(ISNUMBER('Форма 1'!Y618),'Форма 1'!$H618*VLOOKUP('Форма 1'!$F618,'Придельники до 2021'!$B$4:$X$28,'Форма 1'!Y$8),"")</f>
        <v/>
      </c>
      <c r="I618" s="103" t="str">
        <f>IF(ISNUMBER('Форма 1'!Z618),'Форма 1'!$H618*VLOOKUP('Форма 1'!$F618,'Придельники до 2021'!$B$4:$X$28,'Форма 1'!Z$8),"")</f>
        <v/>
      </c>
      <c r="J618" s="103" t="str">
        <f>IF(ISNUMBER('Форма 1'!AA618),'Форма 1'!$H618*VLOOKUP('Форма 1'!$F618,'Придельники до 2021'!$B$4:$X$28,'Форма 1'!AA$8),"")</f>
        <v/>
      </c>
      <c r="K618" s="90"/>
      <c r="L618" s="87"/>
      <c r="M618" s="103" t="str">
        <f>IF(ISNUMBER('Форма 1'!AD618),'Форма 1'!$H618*VLOOKUP('Форма 1'!$F618,'Придельники до 2021'!$B$4:$X$28,'Форма 1'!AD$8),"")</f>
        <v/>
      </c>
      <c r="N618" s="103">
        <f>SUM('Форма 1'!M618:O618)</f>
        <v>85920101.799999997</v>
      </c>
      <c r="O618" s="103">
        <f>IF(ISNUMBER('Форма 1'!AF618),'Форма 1'!$H618*VLOOKUP('Форма 1'!$F618,'Придельники до 2021'!$B$4:$X$28,'Форма 1'!AF$8),"")</f>
        <v>1074987</v>
      </c>
      <c r="P618" s="87"/>
      <c r="Q618" s="103" t="str">
        <f>IF(ISNUMBER('Форма 1'!AH618),'Форма 1'!$H618*VLOOKUP('Форма 1'!$F618,'Придельники до 2021'!$B$4:$X$28,'Форма 1'!AH$8),"")</f>
        <v/>
      </c>
      <c r="R618" s="103" t="str">
        <f>IF(ISNUMBER('Форма 1'!AI618),'Форма 1'!$H618*VLOOKUP('Форма 1'!$F618,'Придельники до 2021'!$B$4:$X$28,'Форма 1'!AI$8),"")</f>
        <v/>
      </c>
      <c r="S618" s="103" t="str">
        <f>IF(ISNUMBER('Форма 1'!AJ618),'Форма 1'!$H618*VLOOKUP('Форма 1'!$F618,'Придельники до 2021'!$B$4:$X$28,'Форма 1'!AJ$8),"")</f>
        <v/>
      </c>
      <c r="T618" s="87"/>
    </row>
    <row r="619" spans="1:20">
      <c r="A619" s="188">
        <f t="shared" si="40"/>
        <v>401</v>
      </c>
      <c r="B619" s="189" t="s">
        <v>740</v>
      </c>
      <c r="C619" s="99">
        <f t="shared" si="42"/>
        <v>95283938.655000016</v>
      </c>
      <c r="D619" s="103" t="str">
        <f>IF(ISNUMBER('Форма 1'!U619),'Форма 1'!$H619*VLOOKUP('Форма 1'!$F619,'Придельники до 2021'!$B$4:$X$28,'Форма 1'!U$8),"")</f>
        <v/>
      </c>
      <c r="E619" s="103" t="str">
        <f>IF(ISNUMBER('Форма 1'!V619),'Форма 1'!$H619*VLOOKUP('Форма 1'!$F619,'Придельники до 2021'!$B$4:$X$28,'Форма 1'!V$8),"")</f>
        <v/>
      </c>
      <c r="F619" s="103" t="str">
        <f>IF(ISNUMBER('Форма 1'!W619),'Форма 1'!$H619*VLOOKUP('Форма 1'!$F619,'Придельники до 2021'!$B$4:$X$28,'Форма 1'!W$8),"")</f>
        <v/>
      </c>
      <c r="G619" s="103" t="str">
        <f>IF(ISNUMBER('Форма 1'!X619),'Форма 1'!$H619*VLOOKUP('Форма 1'!$F619,'Придельники до 2021'!$B$4:$X$28,'Форма 1'!X$8),"")</f>
        <v/>
      </c>
      <c r="H619" s="103" t="str">
        <f>IF(ISNUMBER('Форма 1'!Y619),'Форма 1'!$H619*VLOOKUP('Форма 1'!$F619,'Придельники до 2021'!$B$4:$X$28,'Форма 1'!Y$8),"")</f>
        <v/>
      </c>
      <c r="I619" s="103" t="str">
        <f>IF(ISNUMBER('Форма 1'!Z619),'Форма 1'!$H619*VLOOKUP('Форма 1'!$F619,'Придельники до 2021'!$B$4:$X$28,'Форма 1'!Z$8),"")</f>
        <v/>
      </c>
      <c r="J619" s="103" t="str">
        <f>IF(ISNUMBER('Форма 1'!AA619),'Форма 1'!$H619*VLOOKUP('Форма 1'!$F619,'Придельники до 2021'!$B$4:$X$28,'Форма 1'!AA$8),"")</f>
        <v/>
      </c>
      <c r="K619" s="90"/>
      <c r="L619" s="87"/>
      <c r="M619" s="103" t="str">
        <f>IF(ISNUMBER('Форма 1'!AD619),'Форма 1'!$H619*VLOOKUP('Форма 1'!$F619,'Придельники до 2021'!$B$4:$X$28,'Форма 1'!AD$8),"")</f>
        <v/>
      </c>
      <c r="N619" s="103">
        <f>IF(ISBLANK('Форма 1'!$AE619),"",IF('Форма 1'!$AE619=1,'Форма 1'!$H619*VLOOKUP('Форма 1'!$F619,'Придельники до 2021'!$B$4:$X$28,'Форма 1'!$AE$8,0),IF('Форма 1'!$AE619=2,'Форма 1'!$H619*VLOOKUP('Форма 1'!$F619,'Придельники до 2021'!$B$4:$X$28,13,0),IF('Форма 1'!$AE619=3,'Форма 1'!$H619*VLOOKUP('Форма 1'!$F619,'Придельники до 2021'!$B$4:$X$28,12,0)))))</f>
        <v>89575472.970000014</v>
      </c>
      <c r="O619" s="103">
        <f>IF(ISNUMBER('Форма 1'!AF619),'Форма 1'!$H619*VLOOKUP('Форма 1'!$F619,'Придельники до 2021'!$B$4:$X$28,'Форма 1'!AF$8),"")</f>
        <v>5708465.6850000005</v>
      </c>
      <c r="P619" s="87"/>
      <c r="Q619" s="103" t="str">
        <f>IF(ISNUMBER('Форма 1'!AH619),'Форма 1'!$H619*VLOOKUP('Форма 1'!$F619,'Придельники до 2021'!$B$4:$X$28,'Форма 1'!AH$8),"")</f>
        <v/>
      </c>
      <c r="R619" s="103" t="str">
        <f>IF(ISNUMBER('Форма 1'!AI619),'Форма 1'!$H619*VLOOKUP('Форма 1'!$F619,'Придельники до 2021'!$B$4:$X$28,'Форма 1'!AI$8),"")</f>
        <v/>
      </c>
      <c r="S619" s="103" t="str">
        <f>IF(ISNUMBER('Форма 1'!AJ619),'Форма 1'!$H619*VLOOKUP('Форма 1'!$F619,'Придельники до 2021'!$B$4:$X$28,'Форма 1'!AJ$8),"")</f>
        <v/>
      </c>
      <c r="T619" s="87"/>
    </row>
    <row r="620" spans="1:20">
      <c r="A620" s="188">
        <f t="shared" si="40"/>
        <v>402</v>
      </c>
      <c r="B620" s="112" t="s">
        <v>741</v>
      </c>
      <c r="C620" s="99">
        <f t="shared" si="42"/>
        <v>13444398</v>
      </c>
      <c r="D620" s="103" t="str">
        <f>IF(ISNUMBER('Форма 1'!U620),'Форма 1'!$H620*VLOOKUP('Форма 1'!$F620,'Придельники до 2021'!$B$4:$X$28,'Форма 1'!U$8),"")</f>
        <v/>
      </c>
      <c r="E620" s="103" t="str">
        <f>IF(ISNUMBER('Форма 1'!V620),'Форма 1'!$H620*VLOOKUP('Форма 1'!$F620,'Придельники до 2021'!$B$4:$X$28,'Форма 1'!V$8),"")</f>
        <v/>
      </c>
      <c r="F620" s="103" t="str">
        <f>IF(ISNUMBER('Форма 1'!W620),'Форма 1'!$H620*VLOOKUP('Форма 1'!$F620,'Придельники до 2021'!$B$4:$X$28,'Форма 1'!W$8),"")</f>
        <v/>
      </c>
      <c r="G620" s="103" t="str">
        <f>IF(ISNUMBER('Форма 1'!X620),'Форма 1'!$H620*VLOOKUP('Форма 1'!$F620,'Придельники до 2021'!$B$4:$X$28,'Форма 1'!X$8),"")</f>
        <v/>
      </c>
      <c r="H620" s="103" t="str">
        <f>IF(ISNUMBER('Форма 1'!Y620),'Форма 1'!$H620*VLOOKUP('Форма 1'!$F620,'Придельники до 2021'!$B$4:$X$28,'Форма 1'!Y$8),"")</f>
        <v/>
      </c>
      <c r="I620" s="103" t="str">
        <f>IF(ISNUMBER('Форма 1'!Z620),'Форма 1'!$H620*VLOOKUP('Форма 1'!$F620,'Придельники до 2021'!$B$4:$X$28,'Форма 1'!Z$8),"")</f>
        <v/>
      </c>
      <c r="J620" s="103" t="str">
        <f>IF(ISNUMBER('Форма 1'!AA620),'Форма 1'!$H620*VLOOKUP('Форма 1'!$F620,'Придельники до 2021'!$B$4:$X$28,'Форма 1'!AA$8),"")</f>
        <v/>
      </c>
      <c r="K620" s="90">
        <v>6</v>
      </c>
      <c r="L620" s="87">
        <f>2240733*K620</f>
        <v>13444398</v>
      </c>
      <c r="M620" s="103" t="str">
        <f>IF(ISNUMBER('Форма 1'!AD620),'Форма 1'!$H620*VLOOKUP('Форма 1'!$F620,'Придельники до 2021'!$B$4:$X$28,'Форма 1'!AD$8),"")</f>
        <v/>
      </c>
      <c r="N620" s="103" t="str">
        <f>IF(ISBLANK('Форма 1'!$AE620),"",IF('Форма 1'!$AE620=1,'Форма 1'!$H620*VLOOKUP('Форма 1'!$F620,'Придельники до 2021'!$B$4:$X$28,'Форма 1'!$AE$8,0),IF('Форма 1'!$AE620=2,'Форма 1'!$H620*VLOOKUP('Форма 1'!$F620,'Придельники до 2021'!$B$4:$X$28,13,0),IF('Форма 1'!$AE620=3,'Форма 1'!$H620*VLOOKUP('Форма 1'!$F620,'Придельники до 2021'!$B$4:$X$28,12,0)))))</f>
        <v/>
      </c>
      <c r="O620" s="103" t="str">
        <f>IF(ISNUMBER('Форма 1'!AF620),'Форма 1'!$H620*VLOOKUP('Форма 1'!$F620,'Придельники до 2021'!$B$4:$X$28,'Форма 1'!AF$8),"")</f>
        <v/>
      </c>
      <c r="P620" s="87"/>
      <c r="Q620" s="103" t="str">
        <f>IF(ISNUMBER('Форма 1'!AH620),'Форма 1'!$H620*VLOOKUP('Форма 1'!$F620,'Придельники до 2021'!$B$4:$X$28,'Форма 1'!AH$8),"")</f>
        <v/>
      </c>
      <c r="R620" s="103" t="str">
        <f>IF(ISNUMBER('Форма 1'!AI620),'Форма 1'!$H620*VLOOKUP('Форма 1'!$F620,'Придельники до 2021'!$B$4:$X$28,'Форма 1'!AI$8),"")</f>
        <v/>
      </c>
      <c r="S620" s="103" t="str">
        <f>IF(ISNUMBER('Форма 1'!AJ620),'Форма 1'!$H620*VLOOKUP('Форма 1'!$F620,'Придельники до 2021'!$B$4:$X$28,'Форма 1'!AJ$8),"")</f>
        <v/>
      </c>
      <c r="T620" s="87"/>
    </row>
    <row r="621" spans="1:20">
      <c r="A621" s="188">
        <f t="shared" si="40"/>
        <v>403</v>
      </c>
      <c r="B621" s="189" t="s">
        <v>742</v>
      </c>
      <c r="C621" s="99">
        <f t="shared" si="42"/>
        <v>116968462.37</v>
      </c>
      <c r="D621" s="103" t="str">
        <f>IF(ISNUMBER('Форма 1'!U621),'Форма 1'!$H621*VLOOKUP('Форма 1'!$F621,'Придельники до 2021'!$B$4:$X$28,'Форма 1'!U$8),"")</f>
        <v/>
      </c>
      <c r="E621" s="103" t="str">
        <f>IF(ISNUMBER('Форма 1'!V621),'Форма 1'!$H621*VLOOKUP('Форма 1'!$F621,'Придельники до 2021'!$B$4:$X$28,'Форма 1'!V$8),"")</f>
        <v/>
      </c>
      <c r="F621" s="103" t="str">
        <f>IF(ISNUMBER('Форма 1'!W621),'Форма 1'!$H621*VLOOKUP('Форма 1'!$F621,'Придельники до 2021'!$B$4:$X$28,'Форма 1'!W$8),"")</f>
        <v/>
      </c>
      <c r="G621" s="103" t="str">
        <f>IF(ISNUMBER('Форма 1'!X621),'Форма 1'!$H621*VLOOKUP('Форма 1'!$F621,'Придельники до 2021'!$B$4:$X$28,'Форма 1'!X$8),"")</f>
        <v/>
      </c>
      <c r="H621" s="103" t="str">
        <f>IF(ISNUMBER('Форма 1'!Y621),'Форма 1'!$H621*VLOOKUP('Форма 1'!$F621,'Придельники до 2021'!$B$4:$X$28,'Форма 1'!Y$8),"")</f>
        <v/>
      </c>
      <c r="I621" s="103" t="str">
        <f>IF(ISNUMBER('Форма 1'!Z621),'Форма 1'!$H621*VLOOKUP('Форма 1'!$F621,'Придельники до 2021'!$B$4:$X$28,'Форма 1'!Z$8),"")</f>
        <v/>
      </c>
      <c r="J621" s="103" t="str">
        <f>IF(ISNUMBER('Форма 1'!AA621),'Форма 1'!$H621*VLOOKUP('Форма 1'!$F621,'Придельники до 2021'!$B$4:$X$28,'Форма 1'!AA$8),"")</f>
        <v/>
      </c>
      <c r="K621" s="92"/>
      <c r="L621" s="88"/>
      <c r="M621" s="103" t="str">
        <f>IF(ISNUMBER('Форма 1'!AD621),'Форма 1'!$H621*VLOOKUP('Форма 1'!$F621,'Придельники до 2021'!$B$4:$X$28,'Форма 1'!AD$8),"")</f>
        <v/>
      </c>
      <c r="N621" s="103">
        <f>SUM('Форма 1'!M621:O621)</f>
        <v>115545785.57000001</v>
      </c>
      <c r="O621" s="103">
        <f>IF(ISNUMBER('Форма 1'!AF621),'Форма 1'!$H621*VLOOKUP('Форма 1'!$F621,'Придельники до 2021'!$B$4:$X$28,'Форма 1'!AF$8),"")</f>
        <v>1422676.8</v>
      </c>
      <c r="P621" s="87"/>
      <c r="Q621" s="103" t="str">
        <f>IF(ISNUMBER('Форма 1'!AH621),'Форма 1'!$H621*VLOOKUP('Форма 1'!$F621,'Придельники до 2021'!$B$4:$X$28,'Форма 1'!AH$8),"")</f>
        <v/>
      </c>
      <c r="R621" s="103" t="str">
        <f>IF(ISNUMBER('Форма 1'!AI621),'Форма 1'!$H621*VLOOKUP('Форма 1'!$F621,'Придельники до 2021'!$B$4:$X$28,'Форма 1'!AI$8),"")</f>
        <v/>
      </c>
      <c r="S621" s="103" t="str">
        <f>IF(ISNUMBER('Форма 1'!AJ621),'Форма 1'!$H621*VLOOKUP('Форма 1'!$F621,'Придельники до 2021'!$B$4:$X$28,'Форма 1'!AJ$8),"")</f>
        <v/>
      </c>
      <c r="T621" s="87"/>
    </row>
    <row r="622" spans="1:20">
      <c r="A622" s="188">
        <f t="shared" si="40"/>
        <v>404</v>
      </c>
      <c r="B622" s="189" t="s">
        <v>743</v>
      </c>
      <c r="C622" s="99">
        <f t="shared" si="42"/>
        <v>118429858.71900001</v>
      </c>
      <c r="D622" s="103" t="str">
        <f>IF(ISNUMBER('Форма 1'!U622),'Форма 1'!$H622*VLOOKUP('Форма 1'!$F622,'Придельники до 2021'!$B$4:$X$28,'Форма 1'!U$8),"")</f>
        <v/>
      </c>
      <c r="E622" s="103" t="str">
        <f>IF(ISNUMBER('Форма 1'!V622),'Форма 1'!$H622*VLOOKUP('Форма 1'!$F622,'Придельники до 2021'!$B$4:$X$28,'Форма 1'!V$8),"")</f>
        <v/>
      </c>
      <c r="F622" s="103" t="str">
        <f>IF(ISNUMBER('Форма 1'!W622),'Форма 1'!$H622*VLOOKUP('Форма 1'!$F622,'Придельники до 2021'!$B$4:$X$28,'Форма 1'!W$8),"")</f>
        <v/>
      </c>
      <c r="G622" s="103" t="str">
        <f>IF(ISNUMBER('Форма 1'!X622),'Форма 1'!$H622*VLOOKUP('Форма 1'!$F622,'Придельники до 2021'!$B$4:$X$28,'Форма 1'!X$8),"")</f>
        <v/>
      </c>
      <c r="H622" s="103" t="str">
        <f>IF(ISNUMBER('Форма 1'!Y622),'Форма 1'!$H622*VLOOKUP('Форма 1'!$F622,'Придельники до 2021'!$B$4:$X$28,'Форма 1'!Y$8),"")</f>
        <v/>
      </c>
      <c r="I622" s="103" t="str">
        <f>IF(ISNUMBER('Форма 1'!Z622),'Форма 1'!$H622*VLOOKUP('Форма 1'!$F622,'Придельники до 2021'!$B$4:$X$28,'Форма 1'!Z$8),"")</f>
        <v/>
      </c>
      <c r="J622" s="103" t="str">
        <f>IF(ISNUMBER('Форма 1'!AA622),'Форма 1'!$H622*VLOOKUP('Форма 1'!$F622,'Придельники до 2021'!$B$4:$X$28,'Форма 1'!AA$8),"")</f>
        <v/>
      </c>
      <c r="K622" s="90"/>
      <c r="L622" s="87"/>
      <c r="M622" s="103">
        <f>IF(ISNUMBER('Форма 1'!AD622),'Форма 1'!$H622*VLOOKUP('Форма 1'!$F622,'Придельники с 2022'!$B$4:$X$28,'Форма 1'!AD$8),"")</f>
        <v>43469329.318999998</v>
      </c>
      <c r="N622" s="103">
        <f>IF(ISBLANK('Форма 1'!$AE622),"",IF('Форма 1'!$AE622=1,'Форма 1'!$H622*VLOOKUP('Форма 1'!$F622,'Придельники с 2022'!$B$4:$X$28,'Форма 1'!$AE$8,0),IF('Форма 1'!$AE622=2,'Форма 1'!$H622*VLOOKUP('Форма 1'!$F622,'Придельники с 2022'!$B$4:$X$28,13,0),IF('Форма 1'!$AE622=3,'Форма 1'!$H622*VLOOKUP('Форма 1'!$F622,'Придельники с 2022'!$B$4:$X$28,12,0)))))</f>
        <v>74960529.400000006</v>
      </c>
      <c r="O622" s="103" t="str">
        <f>IF(ISNUMBER('Форма 1'!AF622),'Форма 1'!$H622*VLOOKUP('Форма 1'!$F622,'Придельники до 2021'!$B$4:$X$28,'Форма 1'!AF$8),"")</f>
        <v/>
      </c>
      <c r="P622" s="87"/>
      <c r="Q622" s="103" t="str">
        <f>IF(ISNUMBER('Форма 1'!AH622),'Форма 1'!$H622*VLOOKUP('Форма 1'!$F622,'Придельники до 2021'!$B$4:$X$28,'Форма 1'!AH$8),"")</f>
        <v/>
      </c>
      <c r="R622" s="103" t="str">
        <f>IF(ISNUMBER('Форма 1'!AI622),'Форма 1'!$H622*VLOOKUP('Форма 1'!$F622,'Придельники до 2021'!$B$4:$X$28,'Форма 1'!AI$8),"")</f>
        <v/>
      </c>
      <c r="S622" s="103" t="str">
        <f>IF(ISNUMBER('Форма 1'!AJ622),'Форма 1'!$H622*VLOOKUP('Форма 1'!$F622,'Придельники до 2021'!$B$4:$X$28,'Форма 1'!AJ$8),"")</f>
        <v/>
      </c>
      <c r="T622" s="87"/>
    </row>
    <row r="623" spans="1:20">
      <c r="A623" s="188">
        <f t="shared" si="40"/>
        <v>405</v>
      </c>
      <c r="B623" s="189" t="s">
        <v>744</v>
      </c>
      <c r="C623" s="99">
        <f t="shared" si="42"/>
        <v>15799248.864</v>
      </c>
      <c r="D623" s="103" t="str">
        <f>IF(ISNUMBER('Форма 1'!U623),'Форма 1'!$H623*VLOOKUP('Форма 1'!$F623,'Придельники до 2021'!$B$4:$X$28,'Форма 1'!U$8),"")</f>
        <v/>
      </c>
      <c r="E623" s="103" t="str">
        <f>IF(ISNUMBER('Форма 1'!V623),'Форма 1'!$H623*VLOOKUP('Форма 1'!$F623,'Придельники до 2021'!$B$4:$X$28,'Форма 1'!V$8),"")</f>
        <v/>
      </c>
      <c r="F623" s="103" t="str">
        <f>IF(ISNUMBER('Форма 1'!W623),'Форма 1'!$H623*VLOOKUP('Форма 1'!$F623,'Придельники до 2021'!$B$4:$X$28,'Форма 1'!W$8),"")</f>
        <v/>
      </c>
      <c r="G623" s="103" t="str">
        <f>IF(ISNUMBER('Форма 1'!X623),'Форма 1'!$H623*VLOOKUP('Форма 1'!$F623,'Придельники до 2021'!$B$4:$X$28,'Форма 1'!X$8),"")</f>
        <v/>
      </c>
      <c r="H623" s="103" t="str">
        <f>IF(ISNUMBER('Форма 1'!Y623),'Форма 1'!$H623*VLOOKUP('Форма 1'!$F623,'Придельники до 2021'!$B$4:$X$28,'Форма 1'!Y$8),"")</f>
        <v/>
      </c>
      <c r="I623" s="103" t="str">
        <f>IF(ISNUMBER('Форма 1'!Z623),'Форма 1'!$H623*VLOOKUP('Форма 1'!$F623,'Придельники до 2021'!$B$4:$X$28,'Форма 1'!Z$8),"")</f>
        <v/>
      </c>
      <c r="J623" s="103" t="str">
        <f>IF(ISNUMBER('Форма 1'!AA623),'Форма 1'!$H623*VLOOKUP('Форма 1'!$F623,'Придельники до 2021'!$B$4:$X$28,'Форма 1'!AA$8),"")</f>
        <v/>
      </c>
      <c r="K623" s="90"/>
      <c r="L623" s="87"/>
      <c r="M623" s="103">
        <f>IF(ISNUMBER('Форма 1'!AD623),'Форма 1'!$H623*VLOOKUP('Форма 1'!$F623,'Придельники с 2022'!$B$4:$X$28,'Форма 1'!AD$8),"")</f>
        <v>15799248.864</v>
      </c>
      <c r="N623" s="103" t="str">
        <f>IF(ISBLANK('Форма 1'!$AE623),"",IF('Форма 1'!$AE623=1,'Форма 1'!$H623*VLOOKUP('Форма 1'!$F623,'Придельники до 2021'!$B$4:$X$28,'Форма 1'!$AE$8,0),IF('Форма 1'!$AE623=2,'Форма 1'!$H623*VLOOKUP('Форма 1'!$F623,'Придельники до 2021'!$B$4:$X$28,13,0),IF('Форма 1'!$AE623=3,'Форма 1'!$H623*VLOOKUP('Форма 1'!$F623,'Придельники до 2021'!$B$4:$X$28,12,0)))))</f>
        <v/>
      </c>
      <c r="O623" s="103" t="str">
        <f>IF(ISNUMBER('Форма 1'!AF623),'Форма 1'!$H623*VLOOKUP('Форма 1'!$F623,'Придельники до 2021'!$B$4:$X$28,'Форма 1'!AF$8),"")</f>
        <v/>
      </c>
      <c r="P623" s="87"/>
      <c r="Q623" s="103" t="str">
        <f>IF(ISNUMBER('Форма 1'!AH623),'Форма 1'!$H623*VLOOKUP('Форма 1'!$F623,'Придельники до 2021'!$B$4:$X$28,'Форма 1'!AH$8),"")</f>
        <v/>
      </c>
      <c r="R623" s="103" t="str">
        <f>IF(ISNUMBER('Форма 1'!AI623),'Форма 1'!$H623*VLOOKUP('Форма 1'!$F623,'Придельники до 2021'!$B$4:$X$28,'Форма 1'!AI$8),"")</f>
        <v/>
      </c>
      <c r="S623" s="103" t="str">
        <f>IF(ISNUMBER('Форма 1'!AJ623),'Форма 1'!$H623*VLOOKUP('Форма 1'!$F623,'Придельники до 2021'!$B$4:$X$28,'Форма 1'!AJ$8),"")</f>
        <v/>
      </c>
      <c r="T623" s="87"/>
    </row>
    <row r="624" spans="1:20">
      <c r="A624" s="188">
        <f t="shared" si="40"/>
        <v>406</v>
      </c>
      <c r="B624" s="189" t="s">
        <v>745</v>
      </c>
      <c r="C624" s="99">
        <f t="shared" si="42"/>
        <v>7255014.7489999998</v>
      </c>
      <c r="D624" s="103" t="str">
        <f>IF(ISNUMBER('Форма 1'!U624),'Форма 1'!$H624*VLOOKUP('Форма 1'!$F624,'Придельники до 2021'!$B$4:$X$28,'Форма 1'!U$8),"")</f>
        <v/>
      </c>
      <c r="E624" s="103" t="str">
        <f>IF(ISNUMBER('Форма 1'!V624),'Форма 1'!$H624*VLOOKUP('Форма 1'!$F624,'Придельники до 2021'!$B$4:$X$28,'Форма 1'!V$8),"")</f>
        <v/>
      </c>
      <c r="F624" s="103" t="str">
        <f>IF(ISNUMBER('Форма 1'!W624),'Форма 1'!$H624*VLOOKUP('Форма 1'!$F624,'Придельники до 2021'!$B$4:$X$28,'Форма 1'!W$8),"")</f>
        <v/>
      </c>
      <c r="G624" s="103" t="str">
        <f>IF(ISNUMBER('Форма 1'!X624),'Форма 1'!$H624*VLOOKUP('Форма 1'!$F624,'Придельники до 2021'!$B$4:$X$28,'Форма 1'!X$8),"")</f>
        <v/>
      </c>
      <c r="H624" s="103" t="str">
        <f>IF(ISNUMBER('Форма 1'!Y624),'Форма 1'!$H624*VLOOKUP('Форма 1'!$F624,'Придельники до 2021'!$B$4:$X$28,'Форма 1'!Y$8),"")</f>
        <v/>
      </c>
      <c r="I624" s="103" t="str">
        <f>IF(ISNUMBER('Форма 1'!Z624),'Форма 1'!$H624*VLOOKUP('Форма 1'!$F624,'Придельники до 2021'!$B$4:$X$28,'Форма 1'!Z$8),"")</f>
        <v/>
      </c>
      <c r="J624" s="103" t="str">
        <f>IF(ISNUMBER('Форма 1'!AA624),'Форма 1'!$H624*VLOOKUP('Форма 1'!$F624,'Придельники до 2021'!$B$4:$X$28,'Форма 1'!AA$8),"")</f>
        <v/>
      </c>
      <c r="K624" s="92"/>
      <c r="L624" s="88"/>
      <c r="M624" s="103">
        <f>IF(ISNUMBER('Форма 1'!AD624),'Форма 1'!$H624*VLOOKUP('Форма 1'!$F624,'Придельники с 2022'!$B$4:$X$28,'Форма 1'!AD$8),"")</f>
        <v>7255014.7489999998</v>
      </c>
      <c r="N624" s="103" t="str">
        <f>IF(ISBLANK('Форма 1'!$AE624),"",IF('Форма 1'!$AE624=1,'Форма 1'!$H624*VLOOKUP('Форма 1'!$F624,'Придельники до 2021'!$B$4:$X$28,'Форма 1'!$AE$8,0),IF('Форма 1'!$AE624=2,'Форма 1'!$H624*VLOOKUP('Форма 1'!$F624,'Придельники до 2021'!$B$4:$X$28,13,0),IF('Форма 1'!$AE624=3,'Форма 1'!$H624*VLOOKUP('Форма 1'!$F624,'Придельники до 2021'!$B$4:$X$28,12,0)))))</f>
        <v/>
      </c>
      <c r="O624" s="103" t="str">
        <f>IF(ISNUMBER('Форма 1'!AF624),'Форма 1'!$H624*VLOOKUP('Форма 1'!$F624,'Придельники до 2021'!$B$4:$X$28,'Форма 1'!AF$8),"")</f>
        <v/>
      </c>
      <c r="P624" s="88"/>
      <c r="Q624" s="103" t="str">
        <f>IF(ISNUMBER('Форма 1'!AH624),'Форма 1'!$H624*VLOOKUP('Форма 1'!$F624,'Придельники до 2021'!$B$4:$X$28,'Форма 1'!AH$8),"")</f>
        <v/>
      </c>
      <c r="R624" s="103" t="str">
        <f>IF(ISNUMBER('Форма 1'!AI624),'Форма 1'!$H624*VLOOKUP('Форма 1'!$F624,'Придельники до 2021'!$B$4:$X$28,'Форма 1'!AI$8),"")</f>
        <v/>
      </c>
      <c r="S624" s="103" t="str">
        <f>IF(ISNUMBER('Форма 1'!AJ624),'Форма 1'!$H624*VLOOKUP('Форма 1'!$F624,'Придельники до 2021'!$B$4:$X$28,'Форма 1'!AJ$8),"")</f>
        <v/>
      </c>
      <c r="T624" s="87"/>
    </row>
    <row r="625" spans="1:20">
      <c r="A625" s="188">
        <f t="shared" si="40"/>
        <v>407</v>
      </c>
      <c r="B625" s="189" t="s">
        <v>746</v>
      </c>
      <c r="C625" s="99">
        <f t="shared" si="42"/>
        <v>38825385.887999997</v>
      </c>
      <c r="D625" s="103" t="str">
        <f>IF(ISNUMBER('Форма 1'!U625),'Форма 1'!$H625*VLOOKUP('Форма 1'!$F625,'Придельники до 2021'!$B$4:$X$28,'Форма 1'!U$8),"")</f>
        <v/>
      </c>
      <c r="E625" s="103" t="str">
        <f>IF(ISNUMBER('Форма 1'!V625),'Форма 1'!$H625*VLOOKUP('Форма 1'!$F625,'Придельники до 2021'!$B$4:$X$28,'Форма 1'!V$8),"")</f>
        <v/>
      </c>
      <c r="F625" s="103" t="str">
        <f>IF(ISNUMBER('Форма 1'!W625),'Форма 1'!$H625*VLOOKUP('Форма 1'!$F625,'Придельники до 2021'!$B$4:$X$28,'Форма 1'!W$8),"")</f>
        <v/>
      </c>
      <c r="G625" s="103" t="str">
        <f>IF(ISNUMBER('Форма 1'!X625),'Форма 1'!$H625*VLOOKUP('Форма 1'!$F625,'Придельники до 2021'!$B$4:$X$28,'Форма 1'!X$8),"")</f>
        <v/>
      </c>
      <c r="H625" s="103" t="str">
        <f>IF(ISNUMBER('Форма 1'!Y625),'Форма 1'!$H625*VLOOKUP('Форма 1'!$F625,'Придельники до 2021'!$B$4:$X$28,'Форма 1'!Y$8),"")</f>
        <v/>
      </c>
      <c r="I625" s="103" t="str">
        <f>IF(ISNUMBER('Форма 1'!Z625),'Форма 1'!$H625*VLOOKUP('Форма 1'!$F625,'Придельники до 2021'!$B$4:$X$28,'Форма 1'!Z$8),"")</f>
        <v/>
      </c>
      <c r="J625" s="103" t="str">
        <f>IF(ISNUMBER('Форма 1'!AA625),'Форма 1'!$H625*VLOOKUP('Форма 1'!$F625,'Придельники до 2021'!$B$4:$X$28,'Форма 1'!AA$8),"")</f>
        <v/>
      </c>
      <c r="K625" s="90"/>
      <c r="L625" s="87"/>
      <c r="M625" s="103" t="str">
        <f>IF(ISNUMBER('Форма 1'!AD625),'Форма 1'!$H625*VLOOKUP('Форма 1'!$F625,'Придельники до 2021'!$B$4:$X$28,'Форма 1'!AD$8),"")</f>
        <v/>
      </c>
      <c r="N625" s="103">
        <f>IF(ISBLANK('Форма 1'!$AE625),"",IF('Форма 1'!$AE625=1,'Форма 1'!$H625*VLOOKUP('Форма 1'!$F625,'Придельники до 2021'!$B$4:$X$28,'Форма 1'!$AE$8,0),IF('Форма 1'!$AE625=2,'Форма 1'!$H625*VLOOKUP('Форма 1'!$F625,'Придельники до 2021'!$B$4:$X$28,13,0),IF('Форма 1'!$AE625=3,'Форма 1'!$H625*VLOOKUP('Форма 1'!$F625,'Придельники до 2021'!$B$4:$X$28,12,0)))))</f>
        <v>38825385.887999997</v>
      </c>
      <c r="O625" s="103" t="str">
        <f>IF(ISNUMBER('Форма 1'!AF625),'Форма 1'!$H625*VLOOKUP('Форма 1'!$F625,'Придельники до 2021'!$B$4:$X$28,'Форма 1'!AF$8),"")</f>
        <v/>
      </c>
      <c r="P625" s="87"/>
      <c r="Q625" s="103" t="str">
        <f>IF(ISNUMBER('Форма 1'!AH625),'Форма 1'!$H625*VLOOKUP('Форма 1'!$F625,'Придельники до 2021'!$B$4:$X$28,'Форма 1'!AH$8),"")</f>
        <v/>
      </c>
      <c r="R625" s="103" t="str">
        <f>IF(ISNUMBER('Форма 1'!AI625),'Форма 1'!$H625*VLOOKUP('Форма 1'!$F625,'Придельники до 2021'!$B$4:$X$28,'Форма 1'!AI$8),"")</f>
        <v/>
      </c>
      <c r="S625" s="103" t="str">
        <f>IF(ISNUMBER('Форма 1'!AJ625),'Форма 1'!$H625*VLOOKUP('Форма 1'!$F625,'Придельники до 2021'!$B$4:$X$28,'Форма 1'!AJ$8),"")</f>
        <v/>
      </c>
      <c r="T625" s="87"/>
    </row>
    <row r="626" spans="1:20">
      <c r="A626" s="188">
        <f t="shared" si="40"/>
        <v>408</v>
      </c>
      <c r="B626" s="189" t="s">
        <v>747</v>
      </c>
      <c r="C626" s="99">
        <f t="shared" si="42"/>
        <v>14938355.980800001</v>
      </c>
      <c r="D626" s="103" t="str">
        <f>IF(ISNUMBER('Форма 1'!U626),'Форма 1'!$H626*VLOOKUP('Форма 1'!$F626,'Придельники до 2021'!$B$4:$X$28,'Форма 1'!U$8),"")</f>
        <v/>
      </c>
      <c r="E626" s="103" t="str">
        <f>IF(ISNUMBER('Форма 1'!V626),'Форма 1'!$H626*VLOOKUP('Форма 1'!$F626,'Придельники до 2021'!$B$4:$X$28,'Форма 1'!V$8),"")</f>
        <v/>
      </c>
      <c r="F626" s="103" t="str">
        <f>IF(ISNUMBER('Форма 1'!W626),'Форма 1'!$H626*VLOOKUP('Форма 1'!$F626,'Придельники до 2021'!$B$4:$X$28,'Форма 1'!W$8),"")</f>
        <v/>
      </c>
      <c r="G626" s="103" t="str">
        <f>IF(ISNUMBER('Форма 1'!X626),'Форма 1'!$H626*VLOOKUP('Форма 1'!$F626,'Придельники до 2021'!$B$4:$X$28,'Форма 1'!X$8),"")</f>
        <v/>
      </c>
      <c r="H626" s="103" t="str">
        <f>IF(ISNUMBER('Форма 1'!Y626),'Форма 1'!$H626*VLOOKUP('Форма 1'!$F626,'Придельники до 2021'!$B$4:$X$28,'Форма 1'!Y$8),"")</f>
        <v/>
      </c>
      <c r="I626" s="103" t="str">
        <f>IF(ISNUMBER('Форма 1'!Z626),'Форма 1'!$H626*VLOOKUP('Форма 1'!$F626,'Придельники до 2021'!$B$4:$X$28,'Форма 1'!Z$8),"")</f>
        <v/>
      </c>
      <c r="J626" s="103" t="str">
        <f>IF(ISNUMBER('Форма 1'!AA626),'Форма 1'!$H626*VLOOKUP('Форма 1'!$F626,'Придельники до 2021'!$B$4:$X$28,'Форма 1'!AA$8),"")</f>
        <v/>
      </c>
      <c r="K626" s="92"/>
      <c r="L626" s="88"/>
      <c r="M626" s="103">
        <f>IF(ISNUMBER('Форма 1'!AD626),'Форма 1'!$H626*VLOOKUP('Форма 1'!$F626,'Придельники с 2022'!$B$4:$X$28,'Форма 1'!AD$8),"")</f>
        <v>14938355.980800001</v>
      </c>
      <c r="N626" s="103" t="str">
        <f>IF(ISBLANK('Форма 1'!$AE626),"",IF('Форма 1'!$AE626=1,'Форма 1'!$H626*VLOOKUP('Форма 1'!$F626,'Придельники до 2021'!$B$4:$X$28,'Форма 1'!$AE$8,0),IF('Форма 1'!$AE626=2,'Форма 1'!$H626*VLOOKUP('Форма 1'!$F626,'Придельники до 2021'!$B$4:$X$28,13,0),IF('Форма 1'!$AE626=3,'Форма 1'!$H626*VLOOKUP('Форма 1'!$F626,'Придельники до 2021'!$B$4:$X$28,12,0)))))</f>
        <v/>
      </c>
      <c r="O626" s="103" t="str">
        <f>IF(ISNUMBER('Форма 1'!AF626),'Форма 1'!$H626*VLOOKUP('Форма 1'!$F626,'Придельники до 2021'!$B$4:$X$28,'Форма 1'!AF$8),"")</f>
        <v/>
      </c>
      <c r="P626" s="87"/>
      <c r="Q626" s="103" t="str">
        <f>IF(ISNUMBER('Форма 1'!AH626),'Форма 1'!$H626*VLOOKUP('Форма 1'!$F626,'Придельники до 2021'!$B$4:$X$28,'Форма 1'!AH$8),"")</f>
        <v/>
      </c>
      <c r="R626" s="103" t="str">
        <f>IF(ISNUMBER('Форма 1'!AI626),'Форма 1'!$H626*VLOOKUP('Форма 1'!$F626,'Придельники до 2021'!$B$4:$X$28,'Форма 1'!AI$8),"")</f>
        <v/>
      </c>
      <c r="S626" s="103" t="str">
        <f>IF(ISNUMBER('Форма 1'!AJ626),'Форма 1'!$H626*VLOOKUP('Форма 1'!$F626,'Придельники до 2021'!$B$4:$X$28,'Форма 1'!AJ$8),"")</f>
        <v/>
      </c>
      <c r="T626" s="87"/>
    </row>
    <row r="627" spans="1:20">
      <c r="A627" s="188">
        <f t="shared" si="40"/>
        <v>409</v>
      </c>
      <c r="B627" s="189" t="s">
        <v>748</v>
      </c>
      <c r="C627" s="99">
        <f t="shared" si="42"/>
        <v>10846533.298799999</v>
      </c>
      <c r="D627" s="103" t="str">
        <f>IF(ISNUMBER('Форма 1'!U627),'Форма 1'!$H627*VLOOKUP('Форма 1'!$F627,'Придельники до 2021'!$B$4:$X$28,'Форма 1'!U$8),"")</f>
        <v/>
      </c>
      <c r="E627" s="103">
        <f>IF(ISNUMBER('Форма 1'!V627),'Форма 1'!$H627*VLOOKUP('Форма 1'!$F627,'Придельники с 2022'!$B$4:$X$28,'Форма 1'!V$8),"")</f>
        <v>10846533.298799999</v>
      </c>
      <c r="F627" s="103" t="str">
        <f>IF(ISNUMBER('Форма 1'!W627),'Форма 1'!$H627*VLOOKUP('Форма 1'!$F627,'Придельники до 2021'!$B$4:$X$28,'Форма 1'!W$8),"")</f>
        <v/>
      </c>
      <c r="G627" s="103" t="str">
        <f>IF(ISNUMBER('Форма 1'!X627),'Форма 1'!$H627*VLOOKUP('Форма 1'!$F627,'Придельники до 2021'!$B$4:$X$28,'Форма 1'!X$8),"")</f>
        <v/>
      </c>
      <c r="H627" s="103" t="str">
        <f>IF(ISNUMBER('Форма 1'!Y627),'Форма 1'!$H627*VLOOKUP('Форма 1'!$F627,'Придельники до 2021'!$B$4:$X$28,'Форма 1'!Y$8),"")</f>
        <v/>
      </c>
      <c r="I627" s="103" t="str">
        <f>IF(ISNUMBER('Форма 1'!Z627),'Форма 1'!$H627*VLOOKUP('Форма 1'!$F627,'Придельники до 2021'!$B$4:$X$28,'Форма 1'!Z$8),"")</f>
        <v/>
      </c>
      <c r="J627" s="103" t="str">
        <f>IF(ISNUMBER('Форма 1'!AA627),'Форма 1'!$H627*VLOOKUP('Форма 1'!$F627,'Придельники до 2021'!$B$4:$X$28,'Форма 1'!AA$8),"")</f>
        <v/>
      </c>
      <c r="K627" s="90"/>
      <c r="L627" s="87"/>
      <c r="M627" s="103" t="str">
        <f>IF(ISNUMBER('Форма 1'!AD627),'Форма 1'!$H627*VLOOKUP('Форма 1'!$F627,'Придельники до 2021'!$B$4:$X$28,'Форма 1'!AD$8),"")</f>
        <v/>
      </c>
      <c r="N627" s="103" t="str">
        <f>IF(ISBLANK('Форма 1'!$AE627),"",IF('Форма 1'!$AE627=1,'Форма 1'!$H627*VLOOKUP('Форма 1'!$F627,'Придельники до 2021'!$B$4:$X$28,'Форма 1'!$AE$8,0),IF('Форма 1'!$AE627=2,'Форма 1'!$H627*VLOOKUP('Форма 1'!$F627,'Придельники до 2021'!$B$4:$X$28,13,0),IF('Форма 1'!$AE627=3,'Форма 1'!$H627*VLOOKUP('Форма 1'!$F627,'Придельники до 2021'!$B$4:$X$28,12,0)))))</f>
        <v/>
      </c>
      <c r="O627" s="103" t="str">
        <f>IF(ISNUMBER('Форма 1'!AF627),'Форма 1'!$H627*VLOOKUP('Форма 1'!$F627,'Придельники до 2021'!$B$4:$X$28,'Форма 1'!AF$8),"")</f>
        <v/>
      </c>
      <c r="P627" s="87"/>
      <c r="Q627" s="103" t="str">
        <f>IF(ISNUMBER('Форма 1'!AH627),'Форма 1'!$H627*VLOOKUP('Форма 1'!$F627,'Придельники до 2021'!$B$4:$X$28,'Форма 1'!AH$8),"")</f>
        <v/>
      </c>
      <c r="R627" s="103" t="str">
        <f>IF(ISNUMBER('Форма 1'!AI627),'Форма 1'!$H627*VLOOKUP('Форма 1'!$F627,'Придельники до 2021'!$B$4:$X$28,'Форма 1'!AI$8),"")</f>
        <v/>
      </c>
      <c r="S627" s="103" t="str">
        <f>IF(ISNUMBER('Форма 1'!AJ627),'Форма 1'!$H627*VLOOKUP('Форма 1'!$F627,'Придельники до 2021'!$B$4:$X$28,'Форма 1'!AJ$8),"")</f>
        <v/>
      </c>
      <c r="T627" s="88"/>
    </row>
    <row r="628" spans="1:20">
      <c r="A628" s="188">
        <f t="shared" si="40"/>
        <v>410</v>
      </c>
      <c r="B628" s="112" t="s">
        <v>5035</v>
      </c>
      <c r="C628" s="99">
        <f t="shared" si="42"/>
        <v>248167.25</v>
      </c>
      <c r="D628" s="103" t="str">
        <f>IF(ISNUMBER('Форма 1'!U628),'Форма 1'!$H628*VLOOKUP('Форма 1'!$F628,'Придельники до 2021'!$B$4:$X$28,'Форма 1'!U$8),"")</f>
        <v/>
      </c>
      <c r="E628" s="103" t="str">
        <f>IF(ISNUMBER('Форма 1'!V628),'Форма 1'!$H628*VLOOKUP('Форма 1'!$F628,'Придельники до 2021'!$B$4:$X$28,'Форма 1'!V$8),"")</f>
        <v/>
      </c>
      <c r="F628" s="103" t="str">
        <f>IF(ISNUMBER('Форма 1'!W628),'Форма 1'!$H628*VLOOKUP('Форма 1'!$F628,'Придельники до 2021'!$B$4:$X$28,'Форма 1'!W$8),"")</f>
        <v/>
      </c>
      <c r="G628" s="103" t="str">
        <f>IF(ISNUMBER('Форма 1'!X628),'Форма 1'!$H628*VLOOKUP('Форма 1'!$F628,'Придельники до 2021'!$B$4:$X$28,'Форма 1'!X$8),"")</f>
        <v/>
      </c>
      <c r="H628" s="103" t="str">
        <f>IF(ISNUMBER('Форма 1'!Y628),'Форма 1'!$H628*VLOOKUP('Форма 1'!$F628,'Придельники до 2021'!$B$4:$X$28,'Форма 1'!Y$8),"")</f>
        <v/>
      </c>
      <c r="I628" s="103" t="str">
        <f>IF(ISNUMBER('Форма 1'!Z628),'Форма 1'!$H628*VLOOKUP('Форма 1'!$F628,'Придельники до 2021'!$B$4:$X$28,'Форма 1'!Z$8),"")</f>
        <v/>
      </c>
      <c r="J628" s="103" t="str">
        <f>IF(ISNUMBER('Форма 1'!AA628),'Форма 1'!$H628*VLOOKUP('Форма 1'!$F628,'Придельники до 2021'!$B$4:$X$28,'Форма 1'!AA$8),"")</f>
        <v/>
      </c>
      <c r="K628" s="90"/>
      <c r="L628" s="87"/>
      <c r="M628" s="103" t="str">
        <f>IF(ISNUMBER('Форма 1'!AD628),'Форма 1'!$H628*VLOOKUP('Форма 1'!$F628,'Придельники до 2021'!$B$4:$X$28,'Форма 1'!AD$8),"")</f>
        <v/>
      </c>
      <c r="N628" s="103" t="str">
        <f>IF(ISBLANK('Форма 1'!$AE628),"",IF('Форма 1'!$AE628=1,'Форма 1'!$H628*VLOOKUP('Форма 1'!$F628,'Придельники до 2021'!$B$4:$X$28,'Форма 1'!$AE$8,0),IF('Форма 1'!$AE628=2,'Форма 1'!$H628*VLOOKUP('Форма 1'!$F628,'Придельники до 2021'!$B$4:$X$28,13,0),IF('Форма 1'!$AE628=3,'Форма 1'!$H628*VLOOKUP('Форма 1'!$F628,'Придельники до 2021'!$B$4:$X$28,12,0)))))</f>
        <v/>
      </c>
      <c r="O628" s="103" t="str">
        <f>IF(ISNUMBER('Форма 1'!AF628),'Форма 1'!$H628*VLOOKUP('Форма 1'!$F628,'Придельники до 2021'!$B$4:$X$28,'Форма 1'!AF$8),"")</f>
        <v/>
      </c>
      <c r="P628" s="87">
        <v>248167.25</v>
      </c>
      <c r="Q628" s="103" t="str">
        <f>IF(ISNUMBER('Форма 1'!AH628),'Форма 1'!$H628*VLOOKUP('Форма 1'!$F628,'Придельники до 2021'!$B$4:$X$28,'Форма 1'!AH$8),"")</f>
        <v/>
      </c>
      <c r="R628" s="103" t="str">
        <f>IF(ISNUMBER('Форма 1'!AI628),'Форма 1'!$H628*VLOOKUP('Форма 1'!$F628,'Придельники до 2021'!$B$4:$X$28,'Форма 1'!AI$8),"")</f>
        <v/>
      </c>
      <c r="S628" s="103" t="str">
        <f>IF(ISNUMBER('Форма 1'!AJ628),'Форма 1'!$H628*VLOOKUP('Форма 1'!$F628,'Придельники до 2021'!$B$4:$X$28,'Форма 1'!AJ$8),"")</f>
        <v/>
      </c>
      <c r="T628" s="88"/>
    </row>
    <row r="629" spans="1:20">
      <c r="A629" s="188">
        <f t="shared" si="40"/>
        <v>411</v>
      </c>
      <c r="B629" s="112" t="s">
        <v>749</v>
      </c>
      <c r="C629" s="99">
        <f t="shared" si="42"/>
        <v>471580.43000000005</v>
      </c>
      <c r="D629" s="103" t="str">
        <f>IF(ISNUMBER('Форма 1'!U629),'Форма 1'!$H629*VLOOKUP('Форма 1'!$F629,'Придельники до 2021'!$B$4:$X$28,'Форма 1'!U$8),"")</f>
        <v/>
      </c>
      <c r="E629" s="103" t="str">
        <f>IF(ISNUMBER('Форма 1'!V629),'Форма 1'!$H629*VLOOKUP('Форма 1'!$F629,'Придельники до 2021'!$B$4:$X$28,'Форма 1'!V$8),"")</f>
        <v/>
      </c>
      <c r="F629" s="103" t="str">
        <f>IF(ISNUMBER('Форма 1'!W629),'Форма 1'!$H629*VLOOKUP('Форма 1'!$F629,'Придельники до 2021'!$B$4:$X$28,'Форма 1'!W$8),"")</f>
        <v/>
      </c>
      <c r="G629" s="103" t="str">
        <f>IF(ISNUMBER('Форма 1'!X629),'Форма 1'!$H629*VLOOKUP('Форма 1'!$F629,'Придельники до 2021'!$B$4:$X$28,'Форма 1'!X$8),"")</f>
        <v/>
      </c>
      <c r="H629" s="103" t="str">
        <f>IF(ISNUMBER('Форма 1'!Y629),'Форма 1'!$H629*VLOOKUP('Форма 1'!$F629,'Придельники до 2021'!$B$4:$X$28,'Форма 1'!Y$8),"")</f>
        <v/>
      </c>
      <c r="I629" s="103" t="str">
        <f>IF(ISNUMBER('Форма 1'!Z629),'Форма 1'!$H629*VLOOKUP('Форма 1'!$F629,'Придельники до 2021'!$B$4:$X$28,'Форма 1'!Z$8),"")</f>
        <v/>
      </c>
      <c r="J629" s="103" t="str">
        <f>IF(ISNUMBER('Форма 1'!AA629),'Форма 1'!$H629*VLOOKUP('Форма 1'!$F629,'Придельники до 2021'!$B$4:$X$28,'Форма 1'!AA$8),"")</f>
        <v/>
      </c>
      <c r="K629" s="90"/>
      <c r="L629" s="87"/>
      <c r="M629" s="103" t="str">
        <f>IF(ISNUMBER('Форма 1'!AD629),'Форма 1'!$H629*VLOOKUP('Форма 1'!$F629,'Придельники до 2021'!$B$4:$X$28,'Форма 1'!AD$8),"")</f>
        <v/>
      </c>
      <c r="N629" s="103" t="str">
        <f>IF(ISBLANK('Форма 1'!$AE629),"",IF('Форма 1'!$AE629=1,'Форма 1'!$H629*VLOOKUP('Форма 1'!$F629,'Придельники до 2021'!$B$4:$X$28,'Форма 1'!$AE$8,0),IF('Форма 1'!$AE629=2,'Форма 1'!$H629*VLOOKUP('Форма 1'!$F629,'Придельники до 2021'!$B$4:$X$28,13,0),IF('Форма 1'!$AE629=3,'Форма 1'!$H629*VLOOKUP('Форма 1'!$F629,'Придельники до 2021'!$B$4:$X$28,12,0)))))</f>
        <v/>
      </c>
      <c r="O629" s="103" t="str">
        <f>IF(ISNUMBER('Форма 1'!AF629),'Форма 1'!$H629*VLOOKUP('Форма 1'!$F629,'Придельники до 2021'!$B$4:$X$28,'Форма 1'!AF$8),"")</f>
        <v/>
      </c>
      <c r="P629" s="87">
        <f>280193.26+34687.5+156699.67</f>
        <v>471580.43000000005</v>
      </c>
      <c r="Q629" s="103" t="str">
        <f>IF(ISNUMBER('Форма 1'!AH629),'Форма 1'!$H629*VLOOKUP('Форма 1'!$F629,'Придельники до 2021'!$B$4:$X$28,'Форма 1'!AH$8),"")</f>
        <v/>
      </c>
      <c r="R629" s="103" t="str">
        <f>IF(ISNUMBER('Форма 1'!AI629),'Форма 1'!$H629*VLOOKUP('Форма 1'!$F629,'Придельники до 2021'!$B$4:$X$28,'Форма 1'!AI$8),"")</f>
        <v/>
      </c>
      <c r="S629" s="103" t="str">
        <f>IF(ISNUMBER('Форма 1'!AJ629),'Форма 1'!$H629*VLOOKUP('Форма 1'!$F629,'Придельники до 2021'!$B$4:$X$28,'Форма 1'!AJ$8),"")</f>
        <v/>
      </c>
      <c r="T629" s="88"/>
    </row>
    <row r="630" spans="1:20">
      <c r="A630" s="188">
        <f t="shared" si="40"/>
        <v>412</v>
      </c>
      <c r="B630" s="189" t="s">
        <v>750</v>
      </c>
      <c r="C630" s="99">
        <f t="shared" si="42"/>
        <v>11431073.243999999</v>
      </c>
      <c r="D630" s="103" t="str">
        <f>IF(ISNUMBER('Форма 1'!U630),'Форма 1'!$H630*VLOOKUP('Форма 1'!$F630,'Придельники до 2021'!$B$4:$X$28,'Форма 1'!U$8),"")</f>
        <v/>
      </c>
      <c r="E630" s="103" t="str">
        <f>IF(ISNUMBER('Форма 1'!V630),'Форма 1'!$H630*VLOOKUP('Форма 1'!$F630,'Придельники до 2021'!$B$4:$X$28,'Форма 1'!V$8),"")</f>
        <v/>
      </c>
      <c r="F630" s="103" t="str">
        <f>IF(ISNUMBER('Форма 1'!W630),'Форма 1'!$H630*VLOOKUP('Форма 1'!$F630,'Придельники до 2021'!$B$4:$X$28,'Форма 1'!W$8),"")</f>
        <v/>
      </c>
      <c r="G630" s="103">
        <f>IF(ISNUMBER('Форма 1'!X630),'Форма 1'!$H630*VLOOKUP('Форма 1'!$F630,'Придельники до 2021'!$B$4:$X$28,'Форма 1'!X$8),"")</f>
        <v>3515419.3279999997</v>
      </c>
      <c r="H630" s="103">
        <f>IF(ISNUMBER('Форма 1'!Y630),'Форма 1'!$H630*VLOOKUP('Форма 1'!$F630,'Придельники до 2021'!$B$4:$X$28,'Форма 1'!Y$8),"")</f>
        <v>7915653.9160000002</v>
      </c>
      <c r="I630" s="103" t="str">
        <f>IF(ISNUMBER('Форма 1'!Z630),'Форма 1'!$H630*VLOOKUP('Форма 1'!$F630,'Придельники до 2021'!$B$4:$X$28,'Форма 1'!Z$8),"")</f>
        <v/>
      </c>
      <c r="J630" s="103" t="str">
        <f>IF(ISNUMBER('Форма 1'!AA630),'Форма 1'!$H630*VLOOKUP('Форма 1'!$F630,'Придельники до 2021'!$B$4:$X$28,'Форма 1'!AA$8),"")</f>
        <v/>
      </c>
      <c r="K630" s="90"/>
      <c r="L630" s="87"/>
      <c r="M630" s="103" t="str">
        <f>IF(ISNUMBER('Форма 1'!AD630),'Форма 1'!$H630*VLOOKUP('Форма 1'!$F630,'Придельники до 2021'!$B$4:$X$28,'Форма 1'!AD$8),"")</f>
        <v/>
      </c>
      <c r="N630" s="103" t="str">
        <f>IF(ISBLANK('Форма 1'!$AE630),"",IF('Форма 1'!$AE630=1,'Форма 1'!$H630*VLOOKUP('Форма 1'!$F630,'Придельники до 2021'!$B$4:$X$28,'Форма 1'!$AE$8,0),IF('Форма 1'!$AE630=2,'Форма 1'!$H630*VLOOKUP('Форма 1'!$F630,'Придельники до 2021'!$B$4:$X$28,13,0),IF('Форма 1'!$AE630=3,'Форма 1'!$H630*VLOOKUP('Форма 1'!$F630,'Придельники до 2021'!$B$4:$X$28,12,0)))))</f>
        <v/>
      </c>
      <c r="O630" s="103" t="str">
        <f>IF(ISNUMBER('Форма 1'!AF630),'Форма 1'!$H630*VLOOKUP('Форма 1'!$F630,'Придельники до 2021'!$B$4:$X$28,'Форма 1'!AF$8),"")</f>
        <v/>
      </c>
      <c r="P630" s="87"/>
      <c r="Q630" s="103" t="str">
        <f>IF(ISNUMBER('Форма 1'!AH630),'Форма 1'!$H630*VLOOKUP('Форма 1'!$F630,'Придельники до 2021'!$B$4:$X$28,'Форма 1'!AH$8),"")</f>
        <v/>
      </c>
      <c r="R630" s="103" t="str">
        <f>IF(ISNUMBER('Форма 1'!AI630),'Форма 1'!$H630*VLOOKUP('Форма 1'!$F630,'Придельники до 2021'!$B$4:$X$28,'Форма 1'!AI$8),"")</f>
        <v/>
      </c>
      <c r="S630" s="103" t="str">
        <f>IF(ISNUMBER('Форма 1'!AJ630),'Форма 1'!$H630*VLOOKUP('Форма 1'!$F630,'Придельники до 2021'!$B$4:$X$28,'Форма 1'!AJ$8),"")</f>
        <v/>
      </c>
      <c r="T630" s="88"/>
    </row>
    <row r="631" spans="1:20">
      <c r="A631" s="188">
        <f t="shared" si="40"/>
        <v>413</v>
      </c>
      <c r="B631" s="189" t="s">
        <v>751</v>
      </c>
      <c r="C631" s="99">
        <f t="shared" si="42"/>
        <v>10291755.375</v>
      </c>
      <c r="D631" s="103" t="str">
        <f>IF(ISNUMBER('Форма 1'!U631),'Форма 1'!$H631*VLOOKUP('Форма 1'!$F631,'Придельники до 2021'!$B$4:$X$28,'Форма 1'!U$8),"")</f>
        <v/>
      </c>
      <c r="E631" s="103" t="str">
        <f>IF(ISNUMBER('Форма 1'!V631),'Форма 1'!$H631*VLOOKUP('Форма 1'!$F631,'Придельники до 2021'!$B$4:$X$28,'Форма 1'!V$8),"")</f>
        <v/>
      </c>
      <c r="F631" s="103" t="str">
        <f>IF(ISNUMBER('Форма 1'!W631),'Форма 1'!$H631*VLOOKUP('Форма 1'!$F631,'Придельники до 2021'!$B$4:$X$28,'Форма 1'!W$8),"")</f>
        <v/>
      </c>
      <c r="G631" s="103" t="str">
        <f>IF(ISNUMBER('Форма 1'!X631),'Форма 1'!$H631*VLOOKUP('Форма 1'!$F631,'Придельники до 2021'!$B$4:$X$28,'Форма 1'!X$8),"")</f>
        <v/>
      </c>
      <c r="H631" s="103" t="str">
        <f>IF(ISNUMBER('Форма 1'!Y631),'Форма 1'!$H631*VLOOKUP('Форма 1'!$F631,'Придельники до 2021'!$B$4:$X$28,'Форма 1'!Y$8),"")</f>
        <v/>
      </c>
      <c r="I631" s="103" t="str">
        <f>IF(ISNUMBER('Форма 1'!Z631),'Форма 1'!$H631*VLOOKUP('Форма 1'!$F631,'Придельники до 2021'!$B$4:$X$28,'Форма 1'!Z$8),"")</f>
        <v/>
      </c>
      <c r="J631" s="103" t="str">
        <f>IF(ISNUMBER('Форма 1'!AA631),'Форма 1'!$H631*VLOOKUP('Форма 1'!$F631,'Придельники до 2021'!$B$4:$X$28,'Форма 1'!AA$8),"")</f>
        <v/>
      </c>
      <c r="K631" s="90"/>
      <c r="L631" s="87"/>
      <c r="M631" s="103">
        <f>IF(ISNUMBER('Форма 1'!AD631),'Форма 1'!$H631*VLOOKUP('Форма 1'!$F631,'Придельники до 2021'!$B$4:$X$28,'Форма 1'!AD$8),"")</f>
        <v>5617794.1140000001</v>
      </c>
      <c r="N631" s="103">
        <f>IF(ISBLANK('Форма 1'!$AE631),"",IF('Форма 1'!$AE631=1,'Форма 1'!$H631*VLOOKUP('Форма 1'!$F631,'Придельники до 2021'!$B$4:$X$28,'Форма 1'!$AE$8,0),IF('Форма 1'!$AE631=2,'Форма 1'!$H631*VLOOKUP('Форма 1'!$F631,'Придельники до 2021'!$B$4:$X$28,13,0),IF('Форма 1'!$AE631=3,'Форма 1'!$H631*VLOOKUP('Форма 1'!$F631,'Придельники до 2021'!$B$4:$X$28,12,0)))))</f>
        <v>2767281.5929999999</v>
      </c>
      <c r="O631" s="103">
        <f>IF(ISNUMBER('Форма 1'!AF631),'Форма 1'!$H631*VLOOKUP('Форма 1'!$F631,'Придельники до 2021'!$B$4:$X$28,'Форма 1'!AF$8),"")</f>
        <v>1330830.577</v>
      </c>
      <c r="P631" s="87"/>
      <c r="Q631" s="103" t="str">
        <f>IF(ISNUMBER('Форма 1'!AH631),'Форма 1'!$H631*VLOOKUP('Форма 1'!$F631,'Придельники до 2021'!$B$4:$X$28,'Форма 1'!AH$8),"")</f>
        <v/>
      </c>
      <c r="R631" s="103">
        <f>IF(ISNUMBER('Форма 1'!AI631),'Форма 1'!$H631*VLOOKUP('Форма 1'!$F631,'Придельники до 2021'!$B$4:$X$28,'Форма 1'!AI$8),"")</f>
        <v>575849.09100000001</v>
      </c>
      <c r="S631" s="103" t="str">
        <f>IF(ISNUMBER('Форма 1'!AJ631),'Форма 1'!$H631*VLOOKUP('Форма 1'!$F631,'Придельники до 2021'!$B$4:$X$28,'Форма 1'!AJ$8),"")</f>
        <v/>
      </c>
      <c r="T631" s="88"/>
    </row>
    <row r="632" spans="1:20">
      <c r="A632" s="188">
        <f t="shared" ref="A632:A657" si="43">A631+1</f>
        <v>414</v>
      </c>
      <c r="B632" s="189" t="s">
        <v>752</v>
      </c>
      <c r="C632" s="99">
        <f t="shared" si="42"/>
        <v>6566666</v>
      </c>
      <c r="D632" s="103" t="str">
        <f>IF(ISNUMBER('Форма 1'!U632),'Форма 1'!$H632*VLOOKUP('Форма 1'!$F632,'Придельники до 2021'!$B$4:$X$28,'Форма 1'!U$8),"")</f>
        <v/>
      </c>
      <c r="E632" s="103" t="str">
        <f>IF(ISNUMBER('Форма 1'!V632),'Форма 1'!$H632*VLOOKUP('Форма 1'!$F632,'Придельники до 2021'!$B$4:$X$28,'Форма 1'!V$8),"")</f>
        <v/>
      </c>
      <c r="F632" s="103" t="str">
        <f>IF(ISNUMBER('Форма 1'!W632),'Форма 1'!$H632*VLOOKUP('Форма 1'!$F632,'Придельники до 2021'!$B$4:$X$28,'Форма 1'!W$8),"")</f>
        <v/>
      </c>
      <c r="G632" s="103" t="str">
        <f>IF(ISNUMBER('Форма 1'!X632),'Форма 1'!$H632*VLOOKUP('Форма 1'!$F632,'Придельники до 2021'!$B$4:$X$28,'Форма 1'!X$8),"")</f>
        <v/>
      </c>
      <c r="H632" s="103" t="str">
        <f>IF(ISNUMBER('Форма 1'!Y632),'Форма 1'!$H632*VLOOKUP('Форма 1'!$F632,'Придельники до 2021'!$B$4:$X$28,'Форма 1'!Y$8),"")</f>
        <v/>
      </c>
      <c r="I632" s="103" t="str">
        <f>IF(ISNUMBER('Форма 1'!Z632),'Форма 1'!$H632*VLOOKUP('Форма 1'!$F632,'Придельники до 2021'!$B$4:$X$28,'Форма 1'!Z$8),"")</f>
        <v/>
      </c>
      <c r="J632" s="103" t="str">
        <f>IF(ISNUMBER('Форма 1'!AA632),'Форма 1'!$H632*VLOOKUP('Форма 1'!$F632,'Придельники до 2021'!$B$4:$X$28,'Форма 1'!AA$8),"")</f>
        <v/>
      </c>
      <c r="K632" s="90">
        <v>2</v>
      </c>
      <c r="L632" s="87">
        <v>6566666</v>
      </c>
      <c r="M632" s="103" t="str">
        <f>IF(ISNUMBER('Форма 1'!AD632),'Форма 1'!$H632*VLOOKUP('Форма 1'!$F632,'Придельники до 2021'!$B$4:$X$28,'Форма 1'!AD$8),"")</f>
        <v/>
      </c>
      <c r="N632" s="103" t="str">
        <f>IF(ISBLANK('Форма 1'!$AE632),"",IF('Форма 1'!$AE632=1,'Форма 1'!$H632*VLOOKUP('Форма 1'!$F632,'Придельники до 2021'!$B$4:$X$28,'Форма 1'!$AE$8,0),IF('Форма 1'!$AE632=2,'Форма 1'!$H632*VLOOKUP('Форма 1'!$F632,'Придельники до 2021'!$B$4:$X$28,13,0),IF('Форма 1'!$AE632=3,'Форма 1'!$H632*VLOOKUP('Форма 1'!$F632,'Придельники до 2021'!$B$4:$X$28,12,0)))))</f>
        <v/>
      </c>
      <c r="O632" s="103" t="str">
        <f>IF(ISNUMBER('Форма 1'!AF632),'Форма 1'!$H632*VLOOKUP('Форма 1'!$F632,'Придельники до 2021'!$B$4:$X$28,'Форма 1'!AF$8),"")</f>
        <v/>
      </c>
      <c r="P632" s="88"/>
      <c r="Q632" s="103" t="str">
        <f>IF(ISNUMBER('Форма 1'!AH632),'Форма 1'!$H632*VLOOKUP('Форма 1'!$F632,'Придельники до 2021'!$B$4:$X$28,'Форма 1'!AH$8),"")</f>
        <v/>
      </c>
      <c r="R632" s="103" t="str">
        <f>IF(ISNUMBER('Форма 1'!AI632),'Форма 1'!$H632*VLOOKUP('Форма 1'!$F632,'Придельники до 2021'!$B$4:$X$28,'Форма 1'!AI$8),"")</f>
        <v/>
      </c>
      <c r="S632" s="103" t="str">
        <f>IF(ISNUMBER('Форма 1'!AJ632),'Форма 1'!$H632*VLOOKUP('Форма 1'!$F632,'Придельники до 2021'!$B$4:$X$28,'Форма 1'!AJ$8),"")</f>
        <v/>
      </c>
      <c r="T632" s="87"/>
    </row>
    <row r="633" spans="1:20">
      <c r="A633" s="188">
        <f t="shared" si="43"/>
        <v>415</v>
      </c>
      <c r="B633" s="189" t="s">
        <v>753</v>
      </c>
      <c r="C633" s="99">
        <f t="shared" si="42"/>
        <v>34580710.954999998</v>
      </c>
      <c r="D633" s="103">
        <f>IF(ISNUMBER('Форма 1'!U633),'Форма 1'!$H633*VLOOKUP('Форма 1'!$F633,'Придельники с 2022'!$B$4:$X$28,'Форма 1'!U$8),"")</f>
        <v>3326283.415</v>
      </c>
      <c r="E633" s="103" t="str">
        <f>IF(ISNUMBER('Форма 1'!V633),'Форма 1'!$H633*VLOOKUP('Форма 1'!$F633,'Придельники до 2021'!$B$4:$X$28,'Форма 1'!V$8),"")</f>
        <v/>
      </c>
      <c r="F633" s="103" t="str">
        <f>IF(ISNUMBER('Форма 1'!W633),'Форма 1'!$H633*VLOOKUP('Форма 1'!$F633,'Придельники до 2021'!$B$4:$X$28,'Форма 1'!W$8),"")</f>
        <v/>
      </c>
      <c r="G633" s="103" t="str">
        <f>IF(ISNUMBER('Форма 1'!X633),'Форма 1'!$H633*VLOOKUP('Форма 1'!$F633,'Придельники до 2021'!$B$4:$X$28,'Форма 1'!X$8),"")</f>
        <v/>
      </c>
      <c r="H633" s="103" t="str">
        <f>IF(ISNUMBER('Форма 1'!Y633),'Форма 1'!$H633*VLOOKUP('Форма 1'!$F633,'Придельники до 2021'!$B$4:$X$28,'Форма 1'!Y$8),"")</f>
        <v/>
      </c>
      <c r="I633" s="103" t="str">
        <f>IF(ISNUMBER('Форма 1'!Z633),'Форма 1'!$H633*VLOOKUP('Форма 1'!$F633,'Придельники до 2021'!$B$4:$X$28,'Форма 1'!Z$8),"")</f>
        <v/>
      </c>
      <c r="J633" s="103" t="str">
        <f>IF(ISNUMBER('Форма 1'!AA633),'Форма 1'!$H633*VLOOKUP('Форма 1'!$F633,'Придельники до 2021'!$B$4:$X$28,'Форма 1'!AA$8),"")</f>
        <v/>
      </c>
      <c r="K633" s="90"/>
      <c r="L633" s="87"/>
      <c r="M633" s="103" t="str">
        <f>IF(ISNUMBER('Форма 1'!AD633),'Форма 1'!$H633*VLOOKUP('Форма 1'!$F633,'Придельники до 2021'!$B$4:$X$28,'Форма 1'!AD$8),"")</f>
        <v/>
      </c>
      <c r="N633" s="103">
        <f>IF(ISBLANK('Форма 1'!$AE633),"",IF('Форма 1'!$AE633=1,'Форма 1'!$H633*VLOOKUP('Форма 1'!$F633,'Придельники с 2022'!$B$4:$X$28,'Форма 1'!$AE$8,0),IF('Форма 1'!$AE633=2,'Форма 1'!$H633*VLOOKUP('Форма 1'!$F633,'Придельники с 2022'!$B$4:$X$28,13,0),IF('Форма 1'!$AE633=3,'Форма 1'!$H633*VLOOKUP('Форма 1'!$F633,'Придельники с 2022'!$B$4:$X$28,12,0)))))</f>
        <v>31254427.539999999</v>
      </c>
      <c r="O633" s="103" t="str">
        <f>IF(ISNUMBER('Форма 1'!AF633),'Форма 1'!$H633*VLOOKUP('Форма 1'!$F633,'Придельники до 2021'!$B$4:$X$28,'Форма 1'!AF$8),"")</f>
        <v/>
      </c>
      <c r="P633" s="87"/>
      <c r="Q633" s="103" t="str">
        <f>IF(ISNUMBER('Форма 1'!AH633),'Форма 1'!$H633*VLOOKUP('Форма 1'!$F633,'Придельники до 2021'!$B$4:$X$28,'Форма 1'!AH$8),"")</f>
        <v/>
      </c>
      <c r="R633" s="103" t="str">
        <f>IF(ISNUMBER('Форма 1'!AI633),'Форма 1'!$H633*VLOOKUP('Форма 1'!$F633,'Придельники до 2021'!$B$4:$X$28,'Форма 1'!AI$8),"")</f>
        <v/>
      </c>
      <c r="S633" s="103" t="str">
        <f>IF(ISNUMBER('Форма 1'!AJ633),'Форма 1'!$H633*VLOOKUP('Форма 1'!$F633,'Придельники до 2021'!$B$4:$X$28,'Форма 1'!AJ$8),"")</f>
        <v/>
      </c>
      <c r="T633" s="87"/>
    </row>
    <row r="634" spans="1:20">
      <c r="A634" s="188">
        <f t="shared" si="43"/>
        <v>416</v>
      </c>
      <c r="B634" s="189" t="s">
        <v>754</v>
      </c>
      <c r="C634" s="99">
        <f t="shared" si="42"/>
        <v>25753485.482000001</v>
      </c>
      <c r="D634" s="103">
        <f>IF(ISNUMBER('Форма 1'!U634),'Форма 1'!$H634*VLOOKUP('Форма 1'!$F634,'Придельники с 2022'!$B$4:$X$28,'Форма 1'!U$8),"")</f>
        <v>3890534.3359999997</v>
      </c>
      <c r="E634" s="103" t="str">
        <f>IF(ISNUMBER('Форма 1'!V634),'Форма 1'!$H634*VLOOKUP('Форма 1'!$F634,'Придельники до 2021'!$B$4:$X$28,'Форма 1'!V$8),"")</f>
        <v/>
      </c>
      <c r="F634" s="103" t="str">
        <f>IF(ISNUMBER('Форма 1'!W634),'Форма 1'!$H634*VLOOKUP('Форма 1'!$F634,'Придельники до 2021'!$B$4:$X$28,'Форма 1'!W$8),"")</f>
        <v/>
      </c>
      <c r="G634" s="103" t="str">
        <f>IF(ISNUMBER('Форма 1'!X634),'Форма 1'!$H634*VLOOKUP('Форма 1'!$F634,'Придельники до 2021'!$B$4:$X$28,'Форма 1'!X$8),"")</f>
        <v/>
      </c>
      <c r="H634" s="103" t="str">
        <f>IF(ISNUMBER('Форма 1'!Y634),'Форма 1'!$H634*VLOOKUP('Форма 1'!$F634,'Придельники до 2021'!$B$4:$X$28,'Форма 1'!Y$8),"")</f>
        <v/>
      </c>
      <c r="I634" s="103" t="str">
        <f>IF(ISNUMBER('Форма 1'!Z634),'Форма 1'!$H634*VLOOKUP('Форма 1'!$F634,'Придельники до 2021'!$B$4:$X$28,'Форма 1'!Z$8),"")</f>
        <v/>
      </c>
      <c r="J634" s="103" t="str">
        <f>IF(ISNUMBER('Форма 1'!AA634),'Форма 1'!$H634*VLOOKUP('Форма 1'!$F634,'Придельники до 2021'!$B$4:$X$28,'Форма 1'!AA$8),"")</f>
        <v/>
      </c>
      <c r="K634" s="92"/>
      <c r="L634" s="88"/>
      <c r="M634" s="103">
        <f>IF(ISNUMBER('Форма 1'!AD634),'Форма 1'!$H634*VLOOKUP('Форма 1'!$F634,'Придельники с 2022'!$B$4:$X$28,'Форма 1'!AD$8),"")</f>
        <v>8024731.5459999992</v>
      </c>
      <c r="N634" s="103">
        <f>IF(ISBLANK('Форма 1'!$AE634),"",IF('Форма 1'!$AE634=1,'Форма 1'!$H634*VLOOKUP('Форма 1'!$F634,'Придельники с 2022'!$B$4:$X$28,'Форма 1'!$AE$8,0),IF('Форма 1'!$AE634=2,'Форма 1'!$H634*VLOOKUP('Форма 1'!$F634,'Придельники с 2022'!$B$4:$X$28,13,0),IF('Форма 1'!$AE634=3,'Форма 1'!$H634*VLOOKUP('Форма 1'!$F634,'Придельники с 2022'!$B$4:$X$28,12,0)))))</f>
        <v>13838219.6</v>
      </c>
      <c r="O634" s="103" t="str">
        <f>IF(ISNUMBER('Форма 1'!AF634),'Форма 1'!$H634*VLOOKUP('Форма 1'!$F634,'Придельники до 2021'!$B$4:$X$28,'Форма 1'!AF$8),"")</f>
        <v/>
      </c>
      <c r="P634" s="88"/>
      <c r="Q634" s="103" t="str">
        <f>IF(ISNUMBER('Форма 1'!AH634),'Форма 1'!$H634*VLOOKUP('Форма 1'!$F634,'Придельники до 2021'!$B$4:$X$28,'Форма 1'!AH$8),"")</f>
        <v/>
      </c>
      <c r="R634" s="103" t="str">
        <f>IF(ISNUMBER('Форма 1'!AI634),'Форма 1'!$H634*VLOOKUP('Форма 1'!$F634,'Придельники до 2021'!$B$4:$X$28,'Форма 1'!AI$8),"")</f>
        <v/>
      </c>
      <c r="S634" s="103" t="str">
        <f>IF(ISNUMBER('Форма 1'!AJ634),'Форма 1'!$H634*VLOOKUP('Форма 1'!$F634,'Придельники до 2021'!$B$4:$X$28,'Форма 1'!AJ$8),"")</f>
        <v/>
      </c>
      <c r="T634" s="87"/>
    </row>
    <row r="635" spans="1:20">
      <c r="A635" s="188">
        <f t="shared" si="43"/>
        <v>417</v>
      </c>
      <c r="B635" s="189" t="s">
        <v>755</v>
      </c>
      <c r="C635" s="99">
        <f t="shared" si="42"/>
        <v>14430629.136000002</v>
      </c>
      <c r="D635" s="103" t="str">
        <f>IF(ISNUMBER('Форма 1'!U635),'Форма 1'!$H635*VLOOKUP('Форма 1'!$F635,'Придельники до 2021'!$B$4:$X$28,'Форма 1'!U$8),"")</f>
        <v/>
      </c>
      <c r="E635" s="103" t="str">
        <f>IF(ISNUMBER('Форма 1'!V635),'Форма 1'!$H635*VLOOKUP('Форма 1'!$F635,'Придельники до 2021'!$B$4:$X$28,'Форма 1'!V$8),"")</f>
        <v/>
      </c>
      <c r="F635" s="103" t="str">
        <f>IF(ISNUMBER('Форма 1'!W635),'Форма 1'!$H635*VLOOKUP('Форма 1'!$F635,'Придельники до 2021'!$B$4:$X$28,'Форма 1'!W$8),"")</f>
        <v/>
      </c>
      <c r="G635" s="103" t="str">
        <f>IF(ISNUMBER('Форма 1'!X635),'Форма 1'!$H635*VLOOKUP('Форма 1'!$F635,'Придельники до 2021'!$B$4:$X$28,'Форма 1'!X$8),"")</f>
        <v/>
      </c>
      <c r="H635" s="103" t="str">
        <f>IF(ISNUMBER('Форма 1'!Y635),'Форма 1'!$H635*VLOOKUP('Форма 1'!$F635,'Придельники до 2021'!$B$4:$X$28,'Форма 1'!Y$8),"")</f>
        <v/>
      </c>
      <c r="I635" s="103" t="str">
        <f>IF(ISNUMBER('Форма 1'!Z635),'Форма 1'!$H635*VLOOKUP('Форма 1'!$F635,'Придельники до 2021'!$B$4:$X$28,'Форма 1'!Z$8),"")</f>
        <v/>
      </c>
      <c r="J635" s="103" t="str">
        <f>IF(ISNUMBER('Форма 1'!AA635),'Форма 1'!$H635*VLOOKUP('Форма 1'!$F635,'Придельники до 2021'!$B$4:$X$28,'Форма 1'!AA$8),"")</f>
        <v/>
      </c>
      <c r="K635" s="90"/>
      <c r="L635" s="87"/>
      <c r="M635" s="103">
        <f>IF(ISNUMBER('Форма 1'!AD635),'Форма 1'!$H635*VLOOKUP('Форма 1'!$F635,'Придельники с 2022'!$B$4:$X$28,'Форма 1'!AD$8),"")</f>
        <v>14430629.136000002</v>
      </c>
      <c r="N635" s="103" t="str">
        <f>IF(ISBLANK('Форма 1'!$AE635),"",IF('Форма 1'!$AE635=1,'Форма 1'!$H635*VLOOKUP('Форма 1'!$F635,'Придельники до 2021'!$B$4:$X$28,'Форма 1'!$AE$8,0),IF('Форма 1'!$AE635=2,'Форма 1'!$H635*VLOOKUP('Форма 1'!$F635,'Придельники до 2021'!$B$4:$X$28,13,0),IF('Форма 1'!$AE635=3,'Форма 1'!$H635*VLOOKUP('Форма 1'!$F635,'Придельники до 2021'!$B$4:$X$28,12,0)))))</f>
        <v/>
      </c>
      <c r="O635" s="103" t="str">
        <f>IF(ISNUMBER('Форма 1'!AF635),'Форма 1'!$H635*VLOOKUP('Форма 1'!$F635,'Придельники до 2021'!$B$4:$X$28,'Форма 1'!AF$8),"")</f>
        <v/>
      </c>
      <c r="P635" s="87"/>
      <c r="Q635" s="103" t="str">
        <f>IF(ISNUMBER('Форма 1'!AH635),'Форма 1'!$H635*VLOOKUP('Форма 1'!$F635,'Придельники до 2021'!$B$4:$X$28,'Форма 1'!AH$8),"")</f>
        <v/>
      </c>
      <c r="R635" s="103" t="str">
        <f>IF(ISNUMBER('Форма 1'!AI635),'Форма 1'!$H635*VLOOKUP('Форма 1'!$F635,'Придельники до 2021'!$B$4:$X$28,'Форма 1'!AI$8),"")</f>
        <v/>
      </c>
      <c r="S635" s="103" t="str">
        <f>IF(ISNUMBER('Форма 1'!AJ635),'Форма 1'!$H635*VLOOKUP('Форма 1'!$F635,'Придельники до 2021'!$B$4:$X$28,'Форма 1'!AJ$8),"")</f>
        <v/>
      </c>
      <c r="T635" s="88"/>
    </row>
    <row r="636" spans="1:20">
      <c r="A636" s="188">
        <f t="shared" si="43"/>
        <v>418</v>
      </c>
      <c r="B636" s="189" t="s">
        <v>756</v>
      </c>
      <c r="C636" s="99">
        <f t="shared" si="42"/>
        <v>9629222.9149999991</v>
      </c>
      <c r="D636" s="103" t="str">
        <f>IF(ISNUMBER('Форма 1'!U636),'Форма 1'!$H636*VLOOKUP('Форма 1'!$F636,'Придельники до 2021'!$B$4:$X$28,'Форма 1'!U$8),"")</f>
        <v/>
      </c>
      <c r="E636" s="103" t="str">
        <f>IF(ISNUMBER('Форма 1'!V636),'Форма 1'!$H636*VLOOKUP('Форма 1'!$F636,'Придельники до 2021'!$B$4:$X$28,'Форма 1'!V$8),"")</f>
        <v/>
      </c>
      <c r="F636" s="103" t="str">
        <f>IF(ISNUMBER('Форма 1'!W636),'Форма 1'!$H636*VLOOKUP('Форма 1'!$F636,'Придельники до 2021'!$B$4:$X$28,'Форма 1'!W$8),"")</f>
        <v/>
      </c>
      <c r="G636" s="103" t="str">
        <f>IF(ISNUMBER('Форма 1'!X636),'Форма 1'!$H636*VLOOKUP('Форма 1'!$F636,'Придельники до 2021'!$B$4:$X$28,'Форма 1'!X$8),"")</f>
        <v/>
      </c>
      <c r="H636" s="103" t="str">
        <f>IF(ISNUMBER('Форма 1'!Y636),'Форма 1'!$H636*VLOOKUP('Форма 1'!$F636,'Придельники до 2021'!$B$4:$X$28,'Форма 1'!Y$8),"")</f>
        <v/>
      </c>
      <c r="I636" s="103" t="str">
        <f>IF(ISNUMBER('Форма 1'!Z636),'Форма 1'!$H636*VLOOKUP('Форма 1'!$F636,'Придельники до 2021'!$B$4:$X$28,'Форма 1'!Z$8),"")</f>
        <v/>
      </c>
      <c r="J636" s="103" t="str">
        <f>IF(ISNUMBER('Форма 1'!AA636),'Форма 1'!$H636*VLOOKUP('Форма 1'!$F636,'Придельники до 2021'!$B$4:$X$28,'Форма 1'!AA$8),"")</f>
        <v/>
      </c>
      <c r="K636" s="92"/>
      <c r="L636" s="88"/>
      <c r="M636" s="103">
        <f>IF(ISNUMBER('Форма 1'!AD636),'Форма 1'!$H636*VLOOKUP('Форма 1'!$F636,'Придельники с 2022'!$B$4:$X$28,'Форма 1'!AD$8),"")</f>
        <v>9629222.9149999991</v>
      </c>
      <c r="N636" s="103" t="str">
        <f>IF(ISBLANK('Форма 1'!$AE636),"",IF('Форма 1'!$AE636=1,'Форма 1'!$H636*VLOOKUP('Форма 1'!$F636,'Придельники до 2021'!$B$4:$X$28,'Форма 1'!$AE$8,0),IF('Форма 1'!$AE636=2,'Форма 1'!$H636*VLOOKUP('Форма 1'!$F636,'Придельники до 2021'!$B$4:$X$28,13,0),IF('Форма 1'!$AE636=3,'Форма 1'!$H636*VLOOKUP('Форма 1'!$F636,'Придельники до 2021'!$B$4:$X$28,12,0)))))</f>
        <v/>
      </c>
      <c r="O636" s="103" t="str">
        <f>IF(ISNUMBER('Форма 1'!AF636),'Форма 1'!$H636*VLOOKUP('Форма 1'!$F636,'Придельники до 2021'!$B$4:$X$28,'Форма 1'!AF$8),"")</f>
        <v/>
      </c>
      <c r="P636" s="88"/>
      <c r="Q636" s="103" t="str">
        <f>IF(ISNUMBER('Форма 1'!AH636),'Форма 1'!$H636*VLOOKUP('Форма 1'!$F636,'Придельники до 2021'!$B$4:$X$28,'Форма 1'!AH$8),"")</f>
        <v/>
      </c>
      <c r="R636" s="103" t="str">
        <f>IF(ISNUMBER('Форма 1'!AI636),'Форма 1'!$H636*VLOOKUP('Форма 1'!$F636,'Придельники до 2021'!$B$4:$X$28,'Форма 1'!AI$8),"")</f>
        <v/>
      </c>
      <c r="S636" s="103" t="str">
        <f>IF(ISNUMBER('Форма 1'!AJ636),'Форма 1'!$H636*VLOOKUP('Форма 1'!$F636,'Придельники до 2021'!$B$4:$X$28,'Форма 1'!AJ$8),"")</f>
        <v/>
      </c>
      <c r="T636" s="87"/>
    </row>
    <row r="637" spans="1:20">
      <c r="A637" s="188">
        <f t="shared" si="43"/>
        <v>419</v>
      </c>
      <c r="B637" s="189" t="s">
        <v>757</v>
      </c>
      <c r="C637" s="99">
        <f t="shared" si="42"/>
        <v>17613531.73</v>
      </c>
      <c r="D637" s="103" t="str">
        <f>IF(ISNUMBER('Форма 1'!U637),'Форма 1'!$H637*VLOOKUP('Форма 1'!$F637,'Придельники до 2021'!$B$4:$X$28,'Форма 1'!U$8),"")</f>
        <v/>
      </c>
      <c r="E637" s="103" t="str">
        <f>IF(ISNUMBER('Форма 1'!V637),'Форма 1'!$H637*VLOOKUP('Форма 1'!$F637,'Придельники до 2021'!$B$4:$X$28,'Форма 1'!V$8),"")</f>
        <v/>
      </c>
      <c r="F637" s="103" t="str">
        <f>IF(ISNUMBER('Форма 1'!W637),'Форма 1'!$H637*VLOOKUP('Форма 1'!$F637,'Придельники до 2021'!$B$4:$X$28,'Форма 1'!W$8),"")</f>
        <v/>
      </c>
      <c r="G637" s="103" t="str">
        <f>IF(ISNUMBER('Форма 1'!X637),'Форма 1'!$H637*VLOOKUP('Форма 1'!$F637,'Придельники до 2021'!$B$4:$X$28,'Форма 1'!X$8),"")</f>
        <v/>
      </c>
      <c r="H637" s="103" t="str">
        <f>IF(ISNUMBER('Форма 1'!Y637),'Форма 1'!$H637*VLOOKUP('Форма 1'!$F637,'Придельники до 2021'!$B$4:$X$28,'Форма 1'!Y$8),"")</f>
        <v/>
      </c>
      <c r="I637" s="103" t="str">
        <f>IF(ISNUMBER('Форма 1'!Z637),'Форма 1'!$H637*VLOOKUP('Форма 1'!$F637,'Придельники до 2021'!$B$4:$X$28,'Форма 1'!Z$8),"")</f>
        <v/>
      </c>
      <c r="J637" s="103" t="str">
        <f>IF(ISNUMBER('Форма 1'!AA637),'Форма 1'!$H637*VLOOKUP('Форма 1'!$F637,'Придельники до 2021'!$B$4:$X$28,'Форма 1'!AA$8),"")</f>
        <v/>
      </c>
      <c r="K637" s="92"/>
      <c r="L637" s="88"/>
      <c r="M637" s="103" t="str">
        <f>IF(ISNUMBER('Форма 1'!AD637),'Форма 1'!$H637*VLOOKUP('Форма 1'!$F637,'Придельники до 2021'!$B$4:$X$28,'Форма 1'!AD$8),"")</f>
        <v/>
      </c>
      <c r="N637" s="103">
        <f>IF(ISBLANK('Форма 1'!$AE637),"",IF('Форма 1'!$AE637=1,'Форма 1'!$H637*VLOOKUP('Форма 1'!$F637,'Придельники до 2021'!$B$4:$X$28,'Форма 1'!$AE$8,0),IF('Форма 1'!$AE637=2,'Форма 1'!$H637*VLOOKUP('Форма 1'!$F637,'Придельники до 2021'!$B$4:$X$28,13,0),IF('Форма 1'!$AE637=3,'Форма 1'!$H637*VLOOKUP('Форма 1'!$F637,'Придельники до 2021'!$B$4:$X$28,12,0)))))</f>
        <v>17176638.800000001</v>
      </c>
      <c r="O637" s="103" t="str">
        <f>IF(ISNUMBER('Форма 1'!AF637),'Форма 1'!$H637*VLOOKUP('Форма 1'!$F637,'Придельники до 2021'!$B$4:$X$28,'Форма 1'!AF$8),"")</f>
        <v/>
      </c>
      <c r="P637" s="87">
        <f>280193.26+156699.67</f>
        <v>436892.93000000005</v>
      </c>
      <c r="Q637" s="103" t="str">
        <f>IF(ISNUMBER('Форма 1'!AH637),'Форма 1'!$H637*VLOOKUP('Форма 1'!$F637,'Придельники до 2021'!$B$4:$X$28,'Форма 1'!AH$8),"")</f>
        <v/>
      </c>
      <c r="R637" s="103" t="str">
        <f>IF(ISNUMBER('Форма 1'!AI637),'Форма 1'!$H637*VLOOKUP('Форма 1'!$F637,'Придельники до 2021'!$B$4:$X$28,'Форма 1'!AI$8),"")</f>
        <v/>
      </c>
      <c r="S637" s="103" t="str">
        <f>IF(ISNUMBER('Форма 1'!AJ637),'Форма 1'!$H637*VLOOKUP('Форма 1'!$F637,'Придельники до 2021'!$B$4:$X$28,'Форма 1'!AJ$8),"")</f>
        <v/>
      </c>
      <c r="T637" s="87"/>
    </row>
    <row r="638" spans="1:20">
      <c r="A638" s="188">
        <f t="shared" si="43"/>
        <v>420</v>
      </c>
      <c r="B638" s="112" t="s">
        <v>758</v>
      </c>
      <c r="C638" s="99">
        <f t="shared" si="42"/>
        <v>35065395.890000001</v>
      </c>
      <c r="D638" s="103" t="str">
        <f>IF(ISNUMBER('Форма 1'!U638),'Форма 1'!$H638*VLOOKUP('Форма 1'!$F638,'Придельники до 2021'!$B$4:$X$28,'Форма 1'!U$8),"")</f>
        <v/>
      </c>
      <c r="E638" s="103" t="str">
        <f>IF(ISNUMBER('Форма 1'!V638),'Форма 1'!$H638*VLOOKUP('Форма 1'!$F638,'Придельники до 2021'!$B$4:$X$28,'Форма 1'!V$8),"")</f>
        <v/>
      </c>
      <c r="F638" s="103" t="str">
        <f>IF(ISNUMBER('Форма 1'!W638),'Форма 1'!$H638*VLOOKUP('Форма 1'!$F638,'Придельники до 2021'!$B$4:$X$28,'Форма 1'!W$8),"")</f>
        <v/>
      </c>
      <c r="G638" s="103" t="str">
        <f>IF(ISNUMBER('Форма 1'!X638),'Форма 1'!$H638*VLOOKUP('Форма 1'!$F638,'Придельники до 2021'!$B$4:$X$28,'Форма 1'!X$8),"")</f>
        <v/>
      </c>
      <c r="H638" s="103" t="str">
        <f>IF(ISNUMBER('Форма 1'!Y638),'Форма 1'!$H638*VLOOKUP('Форма 1'!$F638,'Придельники до 2021'!$B$4:$X$28,'Форма 1'!Y$8),"")</f>
        <v/>
      </c>
      <c r="I638" s="103" t="str">
        <f>IF(ISNUMBER('Форма 1'!Z638),'Форма 1'!$H638*VLOOKUP('Форма 1'!$F638,'Придельники до 2021'!$B$4:$X$28,'Форма 1'!Z$8),"")</f>
        <v/>
      </c>
      <c r="J638" s="103" t="str">
        <f>IF(ISNUMBER('Форма 1'!AA638),'Форма 1'!$H638*VLOOKUP('Форма 1'!$F638,'Придельники до 2021'!$B$4:$X$28,'Форма 1'!AA$8),"")</f>
        <v/>
      </c>
      <c r="K638" s="92"/>
      <c r="L638" s="88"/>
      <c r="M638" s="103" t="str">
        <f>IF(ISNUMBER('Форма 1'!AD638),'Форма 1'!$H638*VLOOKUP('Форма 1'!$F638,'Придельники до 2021'!$B$4:$X$28,'Форма 1'!AD$8),"")</f>
        <v/>
      </c>
      <c r="N638" s="103">
        <f>IF(ISBLANK('Форма 1'!$AE638),"",IF('Форма 1'!$AE638=1,'Форма 1'!$H638*VLOOKUP('Форма 1'!$F638,'Придельники до 2021'!$B$4:$X$28,'Форма 1'!$AE$8,0),IF('Форма 1'!$AE638=2,'Форма 1'!$H638*VLOOKUP('Форма 1'!$F638,'Придельники до 2021'!$B$4:$X$28,13,0),IF('Форма 1'!$AE638=3,'Форма 1'!$H638*VLOOKUP('Форма 1'!$F638,'Придельники до 2021'!$B$4:$X$28,12,0)))))</f>
        <v>35065395.890000001</v>
      </c>
      <c r="O638" s="103" t="str">
        <f>IF(ISNUMBER('Форма 1'!AF638),'Форма 1'!$H638*VLOOKUP('Форма 1'!$F638,'Придельники до 2021'!$B$4:$X$28,'Форма 1'!AF$8),"")</f>
        <v/>
      </c>
      <c r="P638" s="87"/>
      <c r="Q638" s="103" t="str">
        <f>IF(ISNUMBER('Форма 1'!AH638),'Форма 1'!$H638*VLOOKUP('Форма 1'!$F638,'Придельники до 2021'!$B$4:$X$28,'Форма 1'!AH$8),"")</f>
        <v/>
      </c>
      <c r="R638" s="103" t="str">
        <f>IF(ISNUMBER('Форма 1'!AI638),'Форма 1'!$H638*VLOOKUP('Форма 1'!$F638,'Придельники до 2021'!$B$4:$X$28,'Форма 1'!AI$8),"")</f>
        <v/>
      </c>
      <c r="S638" s="103" t="str">
        <f>IF(ISNUMBER('Форма 1'!AJ638),'Форма 1'!$H638*VLOOKUP('Форма 1'!$F638,'Придельники до 2021'!$B$4:$X$28,'Форма 1'!AJ$8),"")</f>
        <v/>
      </c>
      <c r="T638" s="87"/>
    </row>
    <row r="639" spans="1:20">
      <c r="A639" s="188">
        <f t="shared" si="43"/>
        <v>421</v>
      </c>
      <c r="B639" s="189" t="s">
        <v>759</v>
      </c>
      <c r="C639" s="99">
        <f t="shared" si="42"/>
        <v>11565039.360000001</v>
      </c>
      <c r="D639" s="103" t="str">
        <f>IF(ISNUMBER('Форма 1'!U639),'Форма 1'!$H639*VLOOKUP('Форма 1'!$F639,'Придельники до 2021'!$B$4:$X$28,'Форма 1'!U$8),"")</f>
        <v/>
      </c>
      <c r="E639" s="103" t="str">
        <f>IF(ISNUMBER('Форма 1'!V639),'Форма 1'!$H639*VLOOKUP('Форма 1'!$F639,'Придельники до 2021'!$B$4:$X$28,'Форма 1'!V$8),"")</f>
        <v/>
      </c>
      <c r="F639" s="103" t="str">
        <f>IF(ISNUMBER('Форма 1'!W639),'Форма 1'!$H639*VLOOKUP('Форма 1'!$F639,'Придельники до 2021'!$B$4:$X$28,'Форма 1'!W$8),"")</f>
        <v/>
      </c>
      <c r="G639" s="103" t="str">
        <f>IF(ISNUMBER('Форма 1'!X639),'Форма 1'!$H639*VLOOKUP('Форма 1'!$F639,'Придельники до 2021'!$B$4:$X$28,'Форма 1'!X$8),"")</f>
        <v/>
      </c>
      <c r="H639" s="103" t="str">
        <f>IF(ISNUMBER('Форма 1'!Y639),'Форма 1'!$H639*VLOOKUP('Форма 1'!$F639,'Придельники до 2021'!$B$4:$X$28,'Форма 1'!Y$8),"")</f>
        <v/>
      </c>
      <c r="I639" s="103" t="str">
        <f>IF(ISNUMBER('Форма 1'!Z639),'Форма 1'!$H639*VLOOKUP('Форма 1'!$F639,'Придельники до 2021'!$B$4:$X$28,'Форма 1'!Z$8),"")</f>
        <v/>
      </c>
      <c r="J639" s="103" t="str">
        <f>IF(ISNUMBER('Форма 1'!AA639),'Форма 1'!$H639*VLOOKUP('Форма 1'!$F639,'Придельники до 2021'!$B$4:$X$28,'Форма 1'!AA$8),"")</f>
        <v/>
      </c>
      <c r="K639" s="90"/>
      <c r="L639" s="87"/>
      <c r="M639" s="103">
        <f>IF(ISNUMBER('Форма 1'!AD639),'Форма 1'!$H639*VLOOKUP('Форма 1'!$F639,'Придельники с 2022'!$B$4:$X$28,'Форма 1'!AD$8),"")</f>
        <v>11565039.360000001</v>
      </c>
      <c r="N639" s="103" t="str">
        <f>IF(ISBLANK('Форма 1'!$AE639),"",IF('Форма 1'!$AE639=1,'Форма 1'!$H639*VLOOKUP('Форма 1'!$F639,'Придельники до 2021'!$B$4:$X$28,'Форма 1'!$AE$8,0),IF('Форма 1'!$AE639=2,'Форма 1'!$H639*VLOOKUP('Форма 1'!$F639,'Придельники до 2021'!$B$4:$X$28,13,0),IF('Форма 1'!$AE639=3,'Форма 1'!$H639*VLOOKUP('Форма 1'!$F639,'Придельники до 2021'!$B$4:$X$28,12,0)))))</f>
        <v/>
      </c>
      <c r="O639" s="103" t="str">
        <f>IF(ISNUMBER('Форма 1'!AF639),'Форма 1'!$H639*VLOOKUP('Форма 1'!$F639,'Придельники до 2021'!$B$4:$X$28,'Форма 1'!AF$8),"")</f>
        <v/>
      </c>
      <c r="P639" s="87"/>
      <c r="Q639" s="103" t="str">
        <f>IF(ISNUMBER('Форма 1'!AH639),'Форма 1'!$H639*VLOOKUP('Форма 1'!$F639,'Придельники до 2021'!$B$4:$X$28,'Форма 1'!AH$8),"")</f>
        <v/>
      </c>
      <c r="R639" s="103" t="str">
        <f>IF(ISNUMBER('Форма 1'!AI639),'Форма 1'!$H639*VLOOKUP('Форма 1'!$F639,'Придельники до 2021'!$B$4:$X$28,'Форма 1'!AI$8),"")</f>
        <v/>
      </c>
      <c r="S639" s="103" t="str">
        <f>IF(ISNUMBER('Форма 1'!AJ639),'Форма 1'!$H639*VLOOKUP('Форма 1'!$F639,'Придельники до 2021'!$B$4:$X$28,'Форма 1'!AJ$8),"")</f>
        <v/>
      </c>
      <c r="T639" s="87"/>
    </row>
    <row r="640" spans="1:20">
      <c r="A640" s="188">
        <f t="shared" si="43"/>
        <v>422</v>
      </c>
      <c r="B640" s="112" t="s">
        <v>760</v>
      </c>
      <c r="C640" s="99">
        <f t="shared" si="42"/>
        <v>40411980.259999998</v>
      </c>
      <c r="D640" s="103" t="str">
        <f>IF(ISNUMBER('Форма 1'!U640),'Форма 1'!$H640*VLOOKUP('Форма 1'!$F640,'Придельники до 2021'!$B$4:$X$28,'Форма 1'!U$8),"")</f>
        <v/>
      </c>
      <c r="E640" s="103" t="str">
        <f>IF(ISNUMBER('Форма 1'!V640),'Форма 1'!$H640*VLOOKUP('Форма 1'!$F640,'Придельники до 2021'!$B$4:$X$28,'Форма 1'!V$8),"")</f>
        <v/>
      </c>
      <c r="F640" s="103" t="str">
        <f>IF(ISNUMBER('Форма 1'!W640),'Форма 1'!$H640*VLOOKUP('Форма 1'!$F640,'Придельники до 2021'!$B$4:$X$28,'Форма 1'!W$8),"")</f>
        <v/>
      </c>
      <c r="G640" s="103" t="str">
        <f>IF(ISNUMBER('Форма 1'!X640),'Форма 1'!$H640*VLOOKUP('Форма 1'!$F640,'Придельники до 2021'!$B$4:$X$28,'Форма 1'!X$8),"")</f>
        <v/>
      </c>
      <c r="H640" s="103" t="str">
        <f>IF(ISNUMBER('Форма 1'!Y640),'Форма 1'!$H640*VLOOKUP('Форма 1'!$F640,'Придельники до 2021'!$B$4:$X$28,'Форма 1'!Y$8),"")</f>
        <v/>
      </c>
      <c r="I640" s="103" t="str">
        <f>IF(ISNUMBER('Форма 1'!Z640),'Форма 1'!$H640*VLOOKUP('Форма 1'!$F640,'Придельники до 2021'!$B$4:$X$28,'Форма 1'!Z$8),"")</f>
        <v/>
      </c>
      <c r="J640" s="103" t="str">
        <f>IF(ISNUMBER('Форма 1'!AA640),'Форма 1'!$H640*VLOOKUP('Форма 1'!$F640,'Придельники до 2021'!$B$4:$X$28,'Форма 1'!AA$8),"")</f>
        <v/>
      </c>
      <c r="K640" s="90"/>
      <c r="L640" s="87"/>
      <c r="M640" s="103" t="str">
        <f>IF(ISNUMBER('Форма 1'!AD640),'Форма 1'!$H640*VLOOKUP('Форма 1'!$F640,'Придельники до 2021'!$B$4:$X$28,'Форма 1'!AD$8),"")</f>
        <v/>
      </c>
      <c r="N640" s="103">
        <f>IF(ISBLANK('Форма 1'!$AE640),"",IF('Форма 1'!$AE640=1,'Форма 1'!$H640*VLOOKUP('Форма 1'!$F640,'Придельники до 2021'!$B$4:$X$28,'Форма 1'!$AE$8,0),IF('Форма 1'!$AE640=2,'Форма 1'!$H640*VLOOKUP('Форма 1'!$F640,'Придельники до 2021'!$B$4:$X$28,13,0),IF('Форма 1'!$AE640=3,'Форма 1'!$H640*VLOOKUP('Форма 1'!$F640,'Придельники до 2021'!$B$4:$X$28,12,0)))))</f>
        <v>40411980.259999998</v>
      </c>
      <c r="O640" s="103" t="str">
        <f>IF(ISNUMBER('Форма 1'!AF640),'Форма 1'!$H640*VLOOKUP('Форма 1'!$F640,'Придельники до 2021'!$B$4:$X$28,'Форма 1'!AF$8),"")</f>
        <v/>
      </c>
      <c r="P640" s="87"/>
      <c r="Q640" s="103" t="str">
        <f>IF(ISNUMBER('Форма 1'!AH640),'Форма 1'!$H640*VLOOKUP('Форма 1'!$F640,'Придельники до 2021'!$B$4:$X$28,'Форма 1'!AH$8),"")</f>
        <v/>
      </c>
      <c r="R640" s="103" t="str">
        <f>IF(ISNUMBER('Форма 1'!AI640),'Форма 1'!$H640*VLOOKUP('Форма 1'!$F640,'Придельники до 2021'!$B$4:$X$28,'Форма 1'!AI$8),"")</f>
        <v/>
      </c>
      <c r="S640" s="103" t="str">
        <f>IF(ISNUMBER('Форма 1'!AJ640),'Форма 1'!$H640*VLOOKUP('Форма 1'!$F640,'Придельники до 2021'!$B$4:$X$28,'Форма 1'!AJ$8),"")</f>
        <v/>
      </c>
      <c r="T640" s="87"/>
    </row>
    <row r="641" spans="1:20">
      <c r="A641" s="188">
        <f t="shared" si="43"/>
        <v>423</v>
      </c>
      <c r="B641" s="112" t="s">
        <v>761</v>
      </c>
      <c r="C641" s="99">
        <f t="shared" si="42"/>
        <v>2997601.68</v>
      </c>
      <c r="D641" s="103">
        <f>IF(ISNUMBER('Форма 1'!U641),'Форма 1'!$H641*VLOOKUP('Форма 1'!$F641,'Придельники до 2021'!$B$4:$X$28,'Форма 1'!U$8),"")</f>
        <v>2997601.68</v>
      </c>
      <c r="E641" s="103" t="str">
        <f>IF(ISNUMBER('Форма 1'!V641),'Форма 1'!$H641*VLOOKUP('Форма 1'!$F641,'Придельники до 2021'!$B$4:$X$28,'Форма 1'!V$8),"")</f>
        <v/>
      </c>
      <c r="F641" s="103" t="str">
        <f>IF(ISNUMBER('Форма 1'!W641),'Форма 1'!$H641*VLOOKUP('Форма 1'!$F641,'Придельники до 2021'!$B$4:$X$28,'Форма 1'!W$8),"")</f>
        <v/>
      </c>
      <c r="G641" s="103" t="str">
        <f>IF(ISNUMBER('Форма 1'!X641),'Форма 1'!$H641*VLOOKUP('Форма 1'!$F641,'Придельники до 2021'!$B$4:$X$28,'Форма 1'!X$8),"")</f>
        <v/>
      </c>
      <c r="H641" s="103" t="str">
        <f>IF(ISNUMBER('Форма 1'!Y641),'Форма 1'!$H641*VLOOKUP('Форма 1'!$F641,'Придельники до 2021'!$B$4:$X$28,'Форма 1'!Y$8),"")</f>
        <v/>
      </c>
      <c r="I641" s="103" t="str">
        <f>IF(ISNUMBER('Форма 1'!Z641),'Форма 1'!$H641*VLOOKUP('Форма 1'!$F641,'Придельники до 2021'!$B$4:$X$28,'Форма 1'!Z$8),"")</f>
        <v/>
      </c>
      <c r="J641" s="103" t="str">
        <f>IF(ISNUMBER('Форма 1'!AA641),'Форма 1'!$H641*VLOOKUP('Форма 1'!$F641,'Придельники до 2021'!$B$4:$X$28,'Форма 1'!AA$8),"")</f>
        <v/>
      </c>
      <c r="K641" s="92"/>
      <c r="L641" s="88"/>
      <c r="M641" s="103" t="str">
        <f>IF(ISNUMBER('Форма 1'!AD641),'Форма 1'!$H641*VLOOKUP('Форма 1'!$F641,'Придельники до 2021'!$B$4:$X$28,'Форма 1'!AD$8),"")</f>
        <v/>
      </c>
      <c r="N641" s="103" t="str">
        <f>IF(ISBLANK('Форма 1'!$AE641),"",IF('Форма 1'!$AE641=1,'Форма 1'!$H641*VLOOKUP('Форма 1'!$F641,'Придельники до 2021'!$B$4:$X$28,'Форма 1'!$AE$8,0),IF('Форма 1'!$AE641=2,'Форма 1'!$H641*VLOOKUP('Форма 1'!$F641,'Придельники до 2021'!$B$4:$X$28,13,0),IF('Форма 1'!$AE641=3,'Форма 1'!$H641*VLOOKUP('Форма 1'!$F641,'Придельники до 2021'!$B$4:$X$28,12,0)))))</f>
        <v/>
      </c>
      <c r="O641" s="103" t="str">
        <f>IF(ISNUMBER('Форма 1'!AF641),'Форма 1'!$H641*VLOOKUP('Форма 1'!$F641,'Придельники до 2021'!$B$4:$X$28,'Форма 1'!AF$8),"")</f>
        <v/>
      </c>
      <c r="P641" s="87"/>
      <c r="Q641" s="103" t="str">
        <f>IF(ISNUMBER('Форма 1'!AH641),'Форма 1'!$H641*VLOOKUP('Форма 1'!$F641,'Придельники до 2021'!$B$4:$X$28,'Форма 1'!AH$8),"")</f>
        <v/>
      </c>
      <c r="R641" s="103" t="str">
        <f>IF(ISNUMBER('Форма 1'!AI641),'Форма 1'!$H641*VLOOKUP('Форма 1'!$F641,'Придельники до 2021'!$B$4:$X$28,'Форма 1'!AI$8),"")</f>
        <v/>
      </c>
      <c r="S641" s="103" t="str">
        <f>IF(ISNUMBER('Форма 1'!AJ641),'Форма 1'!$H641*VLOOKUP('Форма 1'!$F641,'Придельники до 2021'!$B$4:$X$28,'Форма 1'!AJ$8),"")</f>
        <v/>
      </c>
      <c r="T641" s="87"/>
    </row>
    <row r="642" spans="1:20">
      <c r="A642" s="188">
        <f t="shared" si="43"/>
        <v>424</v>
      </c>
      <c r="B642" s="189" t="s">
        <v>762</v>
      </c>
      <c r="C642" s="99">
        <f t="shared" si="42"/>
        <v>31253637.631999999</v>
      </c>
      <c r="D642" s="103">
        <f>IF(ISNUMBER('Форма 1'!U642),'Форма 1'!$H642*VLOOKUP('Форма 1'!$F642,'Придельники с 2022'!$B$4:$X$28,'Форма 1'!U$8),"")</f>
        <v>3006255.6160000004</v>
      </c>
      <c r="E642" s="103" t="str">
        <f>IF(ISNUMBER('Форма 1'!V642),'Форма 1'!$H642*VLOOKUP('Форма 1'!$F642,'Придельники до 2021'!$B$4:$X$28,'Форма 1'!V$8),"")</f>
        <v/>
      </c>
      <c r="F642" s="103" t="str">
        <f>IF(ISNUMBER('Форма 1'!W642),'Форма 1'!$H642*VLOOKUP('Форма 1'!$F642,'Придельники до 2021'!$B$4:$X$28,'Форма 1'!W$8),"")</f>
        <v/>
      </c>
      <c r="G642" s="103" t="str">
        <f>IF(ISNUMBER('Форма 1'!X642),'Форма 1'!$H642*VLOOKUP('Форма 1'!$F642,'Придельники до 2021'!$B$4:$X$28,'Форма 1'!X$8),"")</f>
        <v/>
      </c>
      <c r="H642" s="103" t="str">
        <f>IF(ISNUMBER('Форма 1'!Y642),'Форма 1'!$H642*VLOOKUP('Форма 1'!$F642,'Придельники до 2021'!$B$4:$X$28,'Форма 1'!Y$8),"")</f>
        <v/>
      </c>
      <c r="I642" s="103" t="str">
        <f>IF(ISNUMBER('Форма 1'!Z642),'Форма 1'!$H642*VLOOKUP('Форма 1'!$F642,'Придельники до 2021'!$B$4:$X$28,'Форма 1'!Z$8),"")</f>
        <v/>
      </c>
      <c r="J642" s="103" t="str">
        <f>IF(ISNUMBER('Форма 1'!AA642),'Форма 1'!$H642*VLOOKUP('Форма 1'!$F642,'Придельники до 2021'!$B$4:$X$28,'Форма 1'!AA$8),"")</f>
        <v/>
      </c>
      <c r="K642" s="90"/>
      <c r="L642" s="87"/>
      <c r="M642" s="103" t="str">
        <f>IF(ISNUMBER('Форма 1'!AD642),'Форма 1'!$H642*VLOOKUP('Форма 1'!$F642,'Придельники до 2021'!$B$4:$X$28,'Форма 1'!AD$8),"")</f>
        <v/>
      </c>
      <c r="N642" s="103">
        <f>IF(ISBLANK('Форма 1'!$AE642),"",IF('Форма 1'!$AE642=1,'Форма 1'!$H642*VLOOKUP('Форма 1'!$F642,'Придельники с 2022'!$B$4:$X$28,'Форма 1'!$AE$8,0),IF('Форма 1'!$AE642=2,'Форма 1'!$H642*VLOOKUP('Форма 1'!$F642,'Придельники с 2022'!$B$4:$X$28,13,0),IF('Форма 1'!$AE642=3,'Форма 1'!$H642*VLOOKUP('Форма 1'!$F642,'Придельники с 2022'!$B$4:$X$28,12,0)))))</f>
        <v>28247382.015999999</v>
      </c>
      <c r="O642" s="103" t="str">
        <f>IF(ISNUMBER('Форма 1'!AF642),'Форма 1'!$H642*VLOOKUP('Форма 1'!$F642,'Придельники до 2021'!$B$4:$X$28,'Форма 1'!AF$8),"")</f>
        <v/>
      </c>
      <c r="P642" s="87"/>
      <c r="Q642" s="103" t="str">
        <f>IF(ISNUMBER('Форма 1'!AH642),'Форма 1'!$H642*VLOOKUP('Форма 1'!$F642,'Придельники до 2021'!$B$4:$X$28,'Форма 1'!AH$8),"")</f>
        <v/>
      </c>
      <c r="R642" s="103" t="str">
        <f>IF(ISNUMBER('Форма 1'!AI642),'Форма 1'!$H642*VLOOKUP('Форма 1'!$F642,'Придельники до 2021'!$B$4:$X$28,'Форма 1'!AI$8),"")</f>
        <v/>
      </c>
      <c r="S642" s="103" t="str">
        <f>IF(ISNUMBER('Форма 1'!AJ642),'Форма 1'!$H642*VLOOKUP('Форма 1'!$F642,'Придельники до 2021'!$B$4:$X$28,'Форма 1'!AJ$8),"")</f>
        <v/>
      </c>
      <c r="T642" s="87"/>
    </row>
    <row r="643" spans="1:20">
      <c r="A643" s="188">
        <f t="shared" si="43"/>
        <v>425</v>
      </c>
      <c r="B643" s="189" t="s">
        <v>763</v>
      </c>
      <c r="C643" s="99">
        <f t="shared" si="42"/>
        <v>25479848.435999997</v>
      </c>
      <c r="D643" s="103" t="str">
        <f>IF(ISNUMBER('Форма 1'!U643),'Форма 1'!$H643*VLOOKUP('Форма 1'!$F643,'Придельники до 2021'!$B$4:$X$28,'Форма 1'!U$8),"")</f>
        <v/>
      </c>
      <c r="E643" s="103" t="str">
        <f>IF(ISNUMBER('Форма 1'!V643),'Форма 1'!$H643*VLOOKUP('Форма 1'!$F643,'Придельники до 2021'!$B$4:$X$28,'Форма 1'!V$8),"")</f>
        <v/>
      </c>
      <c r="F643" s="103" t="str">
        <f>IF(ISNUMBER('Форма 1'!W643),'Форма 1'!$H643*VLOOKUP('Форма 1'!$F643,'Придельники до 2021'!$B$4:$X$28,'Форма 1'!W$8),"")</f>
        <v/>
      </c>
      <c r="G643" s="103" t="str">
        <f>IF(ISNUMBER('Форма 1'!X643),'Форма 1'!$H643*VLOOKUP('Форма 1'!$F643,'Придельники до 2021'!$B$4:$X$28,'Форма 1'!X$8),"")</f>
        <v/>
      </c>
      <c r="H643" s="103" t="str">
        <f>IF(ISNUMBER('Форма 1'!Y643),'Форма 1'!$H643*VLOOKUP('Форма 1'!$F643,'Придельники до 2021'!$B$4:$X$28,'Форма 1'!Y$8),"")</f>
        <v/>
      </c>
      <c r="I643" s="103" t="str">
        <f>IF(ISNUMBER('Форма 1'!Z643),'Форма 1'!$H643*VLOOKUP('Форма 1'!$F643,'Придельники до 2021'!$B$4:$X$28,'Форма 1'!Z$8),"")</f>
        <v/>
      </c>
      <c r="J643" s="103" t="str">
        <f>IF(ISNUMBER('Форма 1'!AA643),'Форма 1'!$H643*VLOOKUP('Форма 1'!$F643,'Придельники до 2021'!$B$4:$X$28,'Форма 1'!AA$8),"")</f>
        <v/>
      </c>
      <c r="K643" s="90"/>
      <c r="L643" s="87"/>
      <c r="M643" s="103">
        <f>IF(ISNUMBER('Форма 1'!AD643),'Форма 1'!$H643*VLOOKUP('Форма 1'!$F643,'Придельники с 2022'!$B$4:$X$28,'Форма 1'!AD$8),"")</f>
        <v>12225705.744000001</v>
      </c>
      <c r="N643" s="103">
        <f>IF(ISBLANK('Форма 1'!$AE643),"",IF('Форма 1'!$AE643=1,'Форма 1'!$H643*VLOOKUP('Форма 1'!$F643,'Придельники с 2022'!$B$4:$X$28,'Форма 1'!$AE$8,0),IF('Форма 1'!$AE643=2,'Форма 1'!$H643*VLOOKUP('Форма 1'!$F643,'Придельники с 2022'!$B$4:$X$28,13,0),IF('Форма 1'!$AE643=3,'Форма 1'!$H643*VLOOKUP('Форма 1'!$F643,'Придельники с 2022'!$B$4:$X$28,12,0)))))</f>
        <v>13254142.691999998</v>
      </c>
      <c r="O643" s="103" t="str">
        <f>IF(ISNUMBER('Форма 1'!AF643),'Форма 1'!$H643*VLOOKUP('Форма 1'!$F643,'Придельники до 2021'!$B$4:$X$28,'Форма 1'!AF$8),"")</f>
        <v/>
      </c>
      <c r="P643" s="87"/>
      <c r="Q643" s="103" t="str">
        <f>IF(ISNUMBER('Форма 1'!AH643),'Форма 1'!$H643*VLOOKUP('Форма 1'!$F643,'Придельники до 2021'!$B$4:$X$28,'Форма 1'!AH$8),"")</f>
        <v/>
      </c>
      <c r="R643" s="103" t="str">
        <f>IF(ISNUMBER('Форма 1'!AI643),'Форма 1'!$H643*VLOOKUP('Форма 1'!$F643,'Придельники до 2021'!$B$4:$X$28,'Форма 1'!AI$8),"")</f>
        <v/>
      </c>
      <c r="S643" s="103" t="str">
        <f>IF(ISNUMBER('Форма 1'!AJ643),'Форма 1'!$H643*VLOOKUP('Форма 1'!$F643,'Придельники до 2021'!$B$4:$X$28,'Форма 1'!AJ$8),"")</f>
        <v/>
      </c>
      <c r="T643" s="88"/>
    </row>
    <row r="644" spans="1:20">
      <c r="A644" s="188">
        <f t="shared" si="43"/>
        <v>426</v>
      </c>
      <c r="B644" s="114" t="s">
        <v>764</v>
      </c>
      <c r="C644" s="99">
        <f t="shared" si="42"/>
        <v>5190425.193</v>
      </c>
      <c r="D644" s="103" t="str">
        <f>IF(ISNUMBER('Форма 1'!U644),'Форма 1'!$H644*VLOOKUP('Форма 1'!$F644,'Придельники до 2021'!$B$4:$X$28,'Форма 1'!U$8),"")</f>
        <v/>
      </c>
      <c r="E644" s="103" t="str">
        <f>IF(ISNUMBER('Форма 1'!V644),'Форма 1'!$H644*VLOOKUP('Форма 1'!$F644,'Придельники до 2021'!$B$4:$X$28,'Форма 1'!V$8),"")</f>
        <v/>
      </c>
      <c r="F644" s="103" t="str">
        <f>IF(ISNUMBER('Форма 1'!W644),'Форма 1'!$H644*VLOOKUP('Форма 1'!$F644,'Придельники до 2021'!$B$4:$X$28,'Форма 1'!W$8),"")</f>
        <v/>
      </c>
      <c r="G644" s="103" t="str">
        <f>IF(ISNUMBER('Форма 1'!X644),'Форма 1'!$H644*VLOOKUP('Форма 1'!$F644,'Придельники до 2021'!$B$4:$X$28,'Форма 1'!X$8),"")</f>
        <v/>
      </c>
      <c r="H644" s="103" t="str">
        <f>IF(ISNUMBER('Форма 1'!Y644),'Форма 1'!$H644*VLOOKUP('Форма 1'!$F644,'Придельники до 2021'!$B$4:$X$28,'Форма 1'!Y$8),"")</f>
        <v/>
      </c>
      <c r="I644" s="103" t="str">
        <f>IF(ISNUMBER('Форма 1'!Z644),'Форма 1'!$H644*VLOOKUP('Форма 1'!$F644,'Придельники до 2021'!$B$4:$X$28,'Форма 1'!Z$8),"")</f>
        <v/>
      </c>
      <c r="J644" s="103" t="str">
        <f>IF(ISNUMBER('Форма 1'!AA644),'Форма 1'!$H644*VLOOKUP('Форма 1'!$F644,'Придельники до 2021'!$B$4:$X$28,'Форма 1'!AA$8),"")</f>
        <v/>
      </c>
      <c r="K644" s="90"/>
      <c r="L644" s="87"/>
      <c r="M644" s="103">
        <f>IF(ISNUMBER('Форма 1'!AD644),'Форма 1'!$H644*VLOOKUP('Форма 1'!$F644,'Придельники до 2021'!$B$4:$X$28,'Форма 1'!AD$8),"")</f>
        <v>5190425.193</v>
      </c>
      <c r="N644" s="103" t="str">
        <f>IF(ISBLANK('Форма 1'!$AE644),"",IF('Форма 1'!$AE644=1,'Форма 1'!$H644*VLOOKUP('Форма 1'!$F644,'Придельники до 2021'!$B$4:$X$28,'Форма 1'!$AE$8,0),IF('Форма 1'!$AE644=2,'Форма 1'!$H644*VLOOKUP('Форма 1'!$F644,'Придельники до 2021'!$B$4:$X$28,13,0),IF('Форма 1'!$AE644=3,'Форма 1'!$H644*VLOOKUP('Форма 1'!$F644,'Придельники до 2021'!$B$4:$X$28,12,0)))))</f>
        <v/>
      </c>
      <c r="O644" s="103" t="str">
        <f>IF(ISNUMBER('Форма 1'!AF644),'Форма 1'!$H644*VLOOKUP('Форма 1'!$F644,'Придельники до 2021'!$B$4:$X$28,'Форма 1'!AF$8),"")</f>
        <v/>
      </c>
      <c r="P644" s="87"/>
      <c r="Q644" s="103" t="str">
        <f>IF(ISNUMBER('Форма 1'!AH644),'Форма 1'!$H644*VLOOKUP('Форма 1'!$F644,'Придельники до 2021'!$B$4:$X$28,'Форма 1'!AH$8),"")</f>
        <v/>
      </c>
      <c r="R644" s="103" t="str">
        <f>IF(ISNUMBER('Форма 1'!AI644),'Форма 1'!$H644*VLOOKUP('Форма 1'!$F644,'Придельники до 2021'!$B$4:$X$28,'Форма 1'!AI$8),"")</f>
        <v/>
      </c>
      <c r="S644" s="103" t="str">
        <f>IF(ISNUMBER('Форма 1'!AJ644),'Форма 1'!$H644*VLOOKUP('Форма 1'!$F644,'Придельники до 2021'!$B$4:$X$28,'Форма 1'!AJ$8),"")</f>
        <v/>
      </c>
      <c r="T644" s="87"/>
    </row>
    <row r="645" spans="1:20">
      <c r="A645" s="188">
        <f t="shared" si="43"/>
        <v>427</v>
      </c>
      <c r="B645" s="189" t="s">
        <v>765</v>
      </c>
      <c r="C645" s="99">
        <f t="shared" si="42"/>
        <v>7917191.1840000004</v>
      </c>
      <c r="D645" s="103" t="str">
        <f>IF(ISNUMBER('Форма 1'!U645),'Форма 1'!$H645*VLOOKUP('Форма 1'!$F645,'Придельники до 2021'!$B$4:$X$28,'Форма 1'!U$8),"")</f>
        <v/>
      </c>
      <c r="E645" s="103" t="str">
        <f>IF(ISNUMBER('Форма 1'!V645),'Форма 1'!$H645*VLOOKUP('Форма 1'!$F645,'Придельники до 2021'!$B$4:$X$28,'Форма 1'!V$8),"")</f>
        <v/>
      </c>
      <c r="F645" s="103" t="str">
        <f>IF(ISNUMBER('Форма 1'!W645),'Форма 1'!$H645*VLOOKUP('Форма 1'!$F645,'Придельники до 2021'!$B$4:$X$28,'Форма 1'!W$8),"")</f>
        <v/>
      </c>
      <c r="G645" s="103">
        <f>IF(ISNUMBER('Форма 1'!X645),'Форма 1'!$H645*VLOOKUP('Форма 1'!$F645,'Придельники до 2021'!$B$4:$X$28,'Форма 1'!X$8),"")</f>
        <v>2434788.608</v>
      </c>
      <c r="H645" s="103">
        <f>IF(ISNUMBER('Форма 1'!Y645),'Форма 1'!$H645*VLOOKUP('Форма 1'!$F645,'Придельники до 2021'!$B$4:$X$28,'Форма 1'!Y$8),"")</f>
        <v>5482402.5760000004</v>
      </c>
      <c r="I645" s="103" t="str">
        <f>IF(ISNUMBER('Форма 1'!Z645),'Форма 1'!$H645*VLOOKUP('Форма 1'!$F645,'Придельники до 2021'!$B$4:$X$28,'Форма 1'!Z$8),"")</f>
        <v/>
      </c>
      <c r="J645" s="103" t="str">
        <f>IF(ISNUMBER('Форма 1'!AA645),'Форма 1'!$H645*VLOOKUP('Форма 1'!$F645,'Придельники до 2021'!$B$4:$X$28,'Форма 1'!AA$8),"")</f>
        <v/>
      </c>
      <c r="K645" s="90"/>
      <c r="L645" s="87"/>
      <c r="M645" s="103" t="str">
        <f>IF(ISNUMBER('Форма 1'!AD645),'Форма 1'!$H645*VLOOKUP('Форма 1'!$F645,'Придельники до 2021'!$B$4:$X$28,'Форма 1'!AD$8),"")</f>
        <v/>
      </c>
      <c r="N645" s="103" t="str">
        <f>IF(ISBLANK('Форма 1'!$AE645),"",IF('Форма 1'!$AE645=1,'Форма 1'!$H645*VLOOKUP('Форма 1'!$F645,'Придельники до 2021'!$B$4:$X$28,'Форма 1'!$AE$8,0),IF('Форма 1'!$AE645=2,'Форма 1'!$H645*VLOOKUP('Форма 1'!$F645,'Придельники до 2021'!$B$4:$X$28,13,0),IF('Форма 1'!$AE645=3,'Форма 1'!$H645*VLOOKUP('Форма 1'!$F645,'Придельники до 2021'!$B$4:$X$28,12,0)))))</f>
        <v/>
      </c>
      <c r="O645" s="103" t="str">
        <f>IF(ISNUMBER('Форма 1'!AF645),'Форма 1'!$H645*VLOOKUP('Форма 1'!$F645,'Придельники до 2021'!$B$4:$X$28,'Форма 1'!AF$8),"")</f>
        <v/>
      </c>
      <c r="P645" s="87"/>
      <c r="Q645" s="103" t="str">
        <f>IF(ISNUMBER('Форма 1'!AH645),'Форма 1'!$H645*VLOOKUP('Форма 1'!$F645,'Придельники до 2021'!$B$4:$X$28,'Форма 1'!AH$8),"")</f>
        <v/>
      </c>
      <c r="R645" s="103" t="str">
        <f>IF(ISNUMBER('Форма 1'!AI645),'Форма 1'!$H645*VLOOKUP('Форма 1'!$F645,'Придельники до 2021'!$B$4:$X$28,'Форма 1'!AI$8),"")</f>
        <v/>
      </c>
      <c r="S645" s="103" t="str">
        <f>IF(ISNUMBER('Форма 1'!AJ645),'Форма 1'!$H645*VLOOKUP('Форма 1'!$F645,'Придельники до 2021'!$B$4:$X$28,'Форма 1'!AJ$8),"")</f>
        <v/>
      </c>
      <c r="T645" s="88"/>
    </row>
    <row r="646" spans="1:20">
      <c r="A646" s="188">
        <f t="shared" si="43"/>
        <v>428</v>
      </c>
      <c r="B646" s="189" t="s">
        <v>766</v>
      </c>
      <c r="C646" s="99">
        <f t="shared" si="42"/>
        <v>6112177.3440000005</v>
      </c>
      <c r="D646" s="103" t="str">
        <f>IF(ISNUMBER('Форма 1'!U646),'Форма 1'!$H646*VLOOKUP('Форма 1'!$F646,'Придельники до 2021'!$B$4:$X$28,'Форма 1'!U$8),"")</f>
        <v/>
      </c>
      <c r="E646" s="103" t="str">
        <f>IF(ISNUMBER('Форма 1'!V646),'Форма 1'!$H646*VLOOKUP('Форма 1'!$F646,'Придельники до 2021'!$B$4:$X$28,'Форма 1'!V$8),"")</f>
        <v/>
      </c>
      <c r="F646" s="103" t="str">
        <f>IF(ISNUMBER('Форма 1'!W646),'Форма 1'!$H646*VLOOKUP('Форма 1'!$F646,'Придельники до 2021'!$B$4:$X$28,'Форма 1'!W$8),"")</f>
        <v/>
      </c>
      <c r="G646" s="103" t="str">
        <f>IF(ISNUMBER('Форма 1'!X646),'Форма 1'!$H646*VLOOKUP('Форма 1'!$F646,'Придельники до 2021'!$B$4:$X$28,'Форма 1'!X$8),"")</f>
        <v/>
      </c>
      <c r="H646" s="103" t="str">
        <f>IF(ISNUMBER('Форма 1'!Y646),'Форма 1'!$H646*VLOOKUP('Форма 1'!$F646,'Придельники до 2021'!$B$4:$X$28,'Форма 1'!Y$8),"")</f>
        <v/>
      </c>
      <c r="I646" s="103" t="str">
        <f>IF(ISNUMBER('Форма 1'!Z646),'Форма 1'!$H646*VLOOKUP('Форма 1'!$F646,'Придельники до 2021'!$B$4:$X$28,'Форма 1'!Z$8),"")</f>
        <v/>
      </c>
      <c r="J646" s="103" t="str">
        <f>IF(ISNUMBER('Форма 1'!AA646),'Форма 1'!$H646*VLOOKUP('Форма 1'!$F646,'Придельники до 2021'!$B$4:$X$28,'Форма 1'!AA$8),"")</f>
        <v/>
      </c>
      <c r="K646" s="90"/>
      <c r="L646" s="87"/>
      <c r="M646" s="103">
        <f>IF(ISNUMBER('Форма 1'!AD646),'Форма 1'!$H646*VLOOKUP('Форма 1'!$F646,'Придельники с 2022'!$B$4:$X$28,'Форма 1'!AD$8),"")</f>
        <v>6112177.3440000005</v>
      </c>
      <c r="N646" s="103" t="str">
        <f>IF(ISBLANK('Форма 1'!$AE646),"",IF('Форма 1'!$AE646=1,'Форма 1'!$H646*VLOOKUP('Форма 1'!$F646,'Придельники до 2021'!$B$4:$X$28,'Форма 1'!$AE$8,0),IF('Форма 1'!$AE646=2,'Форма 1'!$H646*VLOOKUP('Форма 1'!$F646,'Придельники до 2021'!$B$4:$X$28,13,0),IF('Форма 1'!$AE646=3,'Форма 1'!$H646*VLOOKUP('Форма 1'!$F646,'Придельники до 2021'!$B$4:$X$28,12,0)))))</f>
        <v/>
      </c>
      <c r="O646" s="103" t="str">
        <f>IF(ISNUMBER('Форма 1'!AF646),'Форма 1'!$H646*VLOOKUP('Форма 1'!$F646,'Придельники до 2021'!$B$4:$X$28,'Форма 1'!AF$8),"")</f>
        <v/>
      </c>
      <c r="P646" s="87"/>
      <c r="Q646" s="103" t="str">
        <f>IF(ISNUMBER('Форма 1'!AH646),'Форма 1'!$H646*VLOOKUP('Форма 1'!$F646,'Придельники до 2021'!$B$4:$X$28,'Форма 1'!AH$8),"")</f>
        <v/>
      </c>
      <c r="R646" s="103" t="str">
        <f>IF(ISNUMBER('Форма 1'!AI646),'Форма 1'!$H646*VLOOKUP('Форма 1'!$F646,'Придельники до 2021'!$B$4:$X$28,'Форма 1'!AI$8),"")</f>
        <v/>
      </c>
      <c r="S646" s="103" t="str">
        <f>IF(ISNUMBER('Форма 1'!AJ646),'Форма 1'!$H646*VLOOKUP('Форма 1'!$F646,'Придельники до 2021'!$B$4:$X$28,'Форма 1'!AJ$8),"")</f>
        <v/>
      </c>
      <c r="T646" s="88"/>
    </row>
    <row r="647" spans="1:20">
      <c r="A647" s="188">
        <f t="shared" si="43"/>
        <v>429</v>
      </c>
      <c r="B647" s="112" t="s">
        <v>767</v>
      </c>
      <c r="C647" s="99">
        <f t="shared" si="42"/>
        <v>9421297.3319999985</v>
      </c>
      <c r="D647" s="103" t="str">
        <f>IF(ISNUMBER('Форма 1'!U647),'Форма 1'!$H647*VLOOKUP('Форма 1'!$F647,'Придельники до 2021'!$B$4:$X$28,'Форма 1'!U$8),"")</f>
        <v/>
      </c>
      <c r="E647" s="103" t="str">
        <f>IF(ISNUMBER('Форма 1'!V647),'Форма 1'!$H647*VLOOKUP('Форма 1'!$F647,'Придельники до 2021'!$B$4:$X$28,'Форма 1'!V$8),"")</f>
        <v/>
      </c>
      <c r="F647" s="103" t="str">
        <f>IF(ISNUMBER('Форма 1'!W647),'Форма 1'!$H647*VLOOKUP('Форма 1'!$F647,'Придельники до 2021'!$B$4:$X$28,'Форма 1'!W$8),"")</f>
        <v/>
      </c>
      <c r="G647" s="103">
        <f>IF(ISNUMBER('Форма 1'!X647),'Форма 1'!$H647*VLOOKUP('Форма 1'!$F647,'Придельники до 2021'!$B$4:$X$28,'Форма 1'!X$8),"")</f>
        <v>2897349.1839999994</v>
      </c>
      <c r="H647" s="103">
        <f>IF(ISNUMBER('Форма 1'!Y647),'Форма 1'!$H647*VLOOKUP('Форма 1'!$F647,'Придельники до 2021'!$B$4:$X$28,'Форма 1'!Y$8),"")</f>
        <v>6523948.1479999991</v>
      </c>
      <c r="I647" s="103" t="str">
        <f>IF(ISNUMBER('Форма 1'!Z647),'Форма 1'!$H647*VLOOKUP('Форма 1'!$F647,'Придельники до 2021'!$B$4:$X$28,'Форма 1'!Z$8),"")</f>
        <v/>
      </c>
      <c r="J647" s="103" t="str">
        <f>IF(ISNUMBER('Форма 1'!AA647),'Форма 1'!$H647*VLOOKUP('Форма 1'!$F647,'Придельники до 2021'!$B$4:$X$28,'Форма 1'!AA$8),"")</f>
        <v/>
      </c>
      <c r="K647" s="90"/>
      <c r="L647" s="87"/>
      <c r="M647" s="103" t="str">
        <f>IF(ISNUMBER('Форма 1'!AD647),'Форма 1'!$H647*VLOOKUP('Форма 1'!$F647,'Придельники до 2021'!$B$4:$X$28,'Форма 1'!AD$8),"")</f>
        <v/>
      </c>
      <c r="N647" s="103" t="str">
        <f>IF(ISBLANK('Форма 1'!$AE647),"",IF('Форма 1'!$AE647=1,'Форма 1'!$H647*VLOOKUP('Форма 1'!$F647,'Придельники до 2021'!$B$4:$X$28,'Форма 1'!$AE$8,0),IF('Форма 1'!$AE647=2,'Форма 1'!$H647*VLOOKUP('Форма 1'!$F647,'Придельники до 2021'!$B$4:$X$28,13,0),IF('Форма 1'!$AE647=3,'Форма 1'!$H647*VLOOKUP('Форма 1'!$F647,'Придельники до 2021'!$B$4:$X$28,12,0)))))</f>
        <v/>
      </c>
      <c r="O647" s="103" t="str">
        <f>IF(ISNUMBER('Форма 1'!AF647),'Форма 1'!$H647*VLOOKUP('Форма 1'!$F647,'Придельники до 2021'!$B$4:$X$28,'Форма 1'!AF$8),"")</f>
        <v/>
      </c>
      <c r="P647" s="87"/>
      <c r="Q647" s="103" t="str">
        <f>IF(ISNUMBER('Форма 1'!AH647),'Форма 1'!$H647*VLOOKUP('Форма 1'!$F647,'Придельники до 2021'!$B$4:$X$28,'Форма 1'!AH$8),"")</f>
        <v/>
      </c>
      <c r="R647" s="103" t="str">
        <f>IF(ISNUMBER('Форма 1'!AI647),'Форма 1'!$H647*VLOOKUP('Форма 1'!$F647,'Придельники до 2021'!$B$4:$X$28,'Форма 1'!AI$8),"")</f>
        <v/>
      </c>
      <c r="S647" s="103" t="str">
        <f>IF(ISNUMBER('Форма 1'!AJ647),'Форма 1'!$H647*VLOOKUP('Форма 1'!$F647,'Придельники до 2021'!$B$4:$X$28,'Форма 1'!AJ$8),"")</f>
        <v/>
      </c>
      <c r="T647" s="88"/>
    </row>
    <row r="648" spans="1:20">
      <c r="A648" s="188">
        <f t="shared" si="43"/>
        <v>430</v>
      </c>
      <c r="B648" s="189" t="s">
        <v>768</v>
      </c>
      <c r="C648" s="99">
        <f t="shared" si="42"/>
        <v>21965321.120899998</v>
      </c>
      <c r="D648" s="103">
        <f>IF(ISNUMBER('Форма 1'!U648),'Форма 1'!$H648*VLOOKUP('Форма 1'!$F648,'Придельники с 2022'!$B$4:$X$28,'Форма 1'!U$8),"")</f>
        <v>2091269.1709</v>
      </c>
      <c r="E648" s="103" t="str">
        <f>IF(ISNUMBER('Форма 1'!V648),'Форма 1'!$H648*VLOOKUP('Форма 1'!$F648,'Придельники до 2021'!$B$4:$X$28,'Форма 1'!V$8),"")</f>
        <v/>
      </c>
      <c r="F648" s="103" t="str">
        <f>IF(ISNUMBER('Форма 1'!W648),'Форма 1'!$H648*VLOOKUP('Форма 1'!$F648,'Придельники до 2021'!$B$4:$X$28,'Форма 1'!W$8),"")</f>
        <v/>
      </c>
      <c r="G648" s="103" t="str">
        <f>IF(ISNUMBER('Форма 1'!X648),'Форма 1'!$H648*VLOOKUP('Форма 1'!$F648,'Придельники до 2021'!$B$4:$X$28,'Форма 1'!X$8),"")</f>
        <v/>
      </c>
      <c r="H648" s="103" t="str">
        <f>IF(ISNUMBER('Форма 1'!Y648),'Форма 1'!$H648*VLOOKUP('Форма 1'!$F648,'Придельники до 2021'!$B$4:$X$28,'Форма 1'!Y$8),"")</f>
        <v/>
      </c>
      <c r="I648" s="103" t="str">
        <f>IF(ISNUMBER('Форма 1'!Z648),'Форма 1'!$H648*VLOOKUP('Форма 1'!$F648,'Придельники до 2021'!$B$4:$X$28,'Форма 1'!Z$8),"")</f>
        <v/>
      </c>
      <c r="J648" s="103" t="str">
        <f>IF(ISNUMBER('Форма 1'!AA648),'Форма 1'!$H648*VLOOKUP('Форма 1'!$F648,'Придельники до 2021'!$B$4:$X$28,'Форма 1'!AA$8),"")</f>
        <v/>
      </c>
      <c r="K648" s="90"/>
      <c r="L648" s="87"/>
      <c r="M648" s="103" t="str">
        <f>IF(ISNUMBER('Форма 1'!AD648),'Форма 1'!$H648*VLOOKUP('Форма 1'!$F648,'Придельники до 2021'!$B$4:$X$28,'Форма 1'!AD$8),"")</f>
        <v/>
      </c>
      <c r="N648" s="103">
        <f>SUM('Форма 1'!M648:O648)</f>
        <v>19874051.949999999</v>
      </c>
      <c r="O648" s="103" t="str">
        <f>IF(ISNUMBER('Форма 1'!AF648),'Форма 1'!$H648*VLOOKUP('Форма 1'!$F648,'Придельники до 2021'!$B$4:$X$28,'Форма 1'!AF$8),"")</f>
        <v/>
      </c>
      <c r="P648" s="87"/>
      <c r="Q648" s="103" t="str">
        <f>IF(ISNUMBER('Форма 1'!AH648),'Форма 1'!$H648*VLOOKUP('Форма 1'!$F648,'Придельники до 2021'!$B$4:$X$28,'Форма 1'!AH$8),"")</f>
        <v/>
      </c>
      <c r="R648" s="103" t="str">
        <f>IF(ISNUMBER('Форма 1'!AI648),'Форма 1'!$H648*VLOOKUP('Форма 1'!$F648,'Придельники до 2021'!$B$4:$X$28,'Форма 1'!AI$8),"")</f>
        <v/>
      </c>
      <c r="S648" s="103" t="str">
        <f>IF(ISNUMBER('Форма 1'!AJ648),'Форма 1'!$H648*VLOOKUP('Форма 1'!$F648,'Придельники до 2021'!$B$4:$X$28,'Форма 1'!AJ$8),"")</f>
        <v/>
      </c>
      <c r="T648" s="88"/>
    </row>
    <row r="649" spans="1:20">
      <c r="A649" s="188">
        <f t="shared" si="43"/>
        <v>431</v>
      </c>
      <c r="B649" s="189" t="s">
        <v>769</v>
      </c>
      <c r="C649" s="99">
        <f t="shared" si="42"/>
        <v>13628492</v>
      </c>
      <c r="D649" s="103" t="str">
        <f>IF(ISNUMBER('Форма 1'!U649),'Форма 1'!$H649*VLOOKUP('Форма 1'!$F649,'Придельники до 2021'!$B$4:$X$28,'Форма 1'!U$8),"")</f>
        <v/>
      </c>
      <c r="E649" s="103" t="str">
        <f>IF(ISNUMBER('Форма 1'!V649),'Форма 1'!$H649*VLOOKUP('Форма 1'!$F649,'Придельники до 2021'!$B$4:$X$28,'Форма 1'!V$8),"")</f>
        <v/>
      </c>
      <c r="F649" s="103" t="str">
        <f>IF(ISNUMBER('Форма 1'!W649),'Форма 1'!$H649*VLOOKUP('Форма 1'!$F649,'Придельники до 2021'!$B$4:$X$28,'Форма 1'!W$8),"")</f>
        <v/>
      </c>
      <c r="G649" s="103" t="str">
        <f>IF(ISNUMBER('Форма 1'!X649),'Форма 1'!$H649*VLOOKUP('Форма 1'!$F649,'Придельники до 2021'!$B$4:$X$28,'Форма 1'!X$8),"")</f>
        <v/>
      </c>
      <c r="H649" s="103" t="str">
        <f>IF(ISNUMBER('Форма 1'!Y649),'Форма 1'!$H649*VLOOKUP('Форма 1'!$F649,'Придельники до 2021'!$B$4:$X$28,'Форма 1'!Y$8),"")</f>
        <v/>
      </c>
      <c r="I649" s="103" t="str">
        <f>IF(ISNUMBER('Форма 1'!Z649),'Форма 1'!$H649*VLOOKUP('Форма 1'!$F649,'Придельники до 2021'!$B$4:$X$28,'Форма 1'!Z$8),"")</f>
        <v/>
      </c>
      <c r="J649" s="103" t="str">
        <f>IF(ISNUMBER('Форма 1'!AA649),'Форма 1'!$H649*VLOOKUP('Форма 1'!$F649,'Придельники до 2021'!$B$4:$X$28,'Форма 1'!AA$8),"")</f>
        <v/>
      </c>
      <c r="K649" s="90">
        <v>4</v>
      </c>
      <c r="L649" s="87">
        <f>(3241335*2)+(3572911*2)</f>
        <v>13628492</v>
      </c>
      <c r="M649" s="103" t="str">
        <f>IF(ISNUMBER('Форма 1'!AD649),'Форма 1'!$H649*VLOOKUP('Форма 1'!$F649,'Придельники до 2021'!$B$4:$X$28,'Форма 1'!AD$8),"")</f>
        <v/>
      </c>
      <c r="N649" s="103" t="str">
        <f>IF(ISBLANK('Форма 1'!$AE649),"",IF('Форма 1'!$AE649=1,'Форма 1'!$H649*VLOOKUP('Форма 1'!$F649,'Придельники до 2021'!$B$4:$X$28,'Форма 1'!$AE$8,0),IF('Форма 1'!$AE649=2,'Форма 1'!$H649*VLOOKUP('Форма 1'!$F649,'Придельники до 2021'!$B$4:$X$28,13,0),IF('Форма 1'!$AE649=3,'Форма 1'!$H649*VLOOKUP('Форма 1'!$F649,'Придельники до 2021'!$B$4:$X$28,12,0)))))</f>
        <v/>
      </c>
      <c r="O649" s="103" t="str">
        <f>IF(ISNUMBER('Форма 1'!AF649),'Форма 1'!$H649*VLOOKUP('Форма 1'!$F649,'Придельники до 2021'!$B$4:$X$28,'Форма 1'!AF$8),"")</f>
        <v/>
      </c>
      <c r="P649" s="87"/>
      <c r="Q649" s="103" t="str">
        <f>IF(ISNUMBER('Форма 1'!AH649),'Форма 1'!$H649*VLOOKUP('Форма 1'!$F649,'Придельники до 2021'!$B$4:$X$28,'Форма 1'!AH$8),"")</f>
        <v/>
      </c>
      <c r="R649" s="103" t="str">
        <f>IF(ISNUMBER('Форма 1'!AI649),'Форма 1'!$H649*VLOOKUP('Форма 1'!$F649,'Придельники до 2021'!$B$4:$X$28,'Форма 1'!AI$8),"")</f>
        <v/>
      </c>
      <c r="S649" s="103" t="str">
        <f>IF(ISNUMBER('Форма 1'!AJ649),'Форма 1'!$H649*VLOOKUP('Форма 1'!$F649,'Придельники до 2021'!$B$4:$X$28,'Форма 1'!AJ$8),"")</f>
        <v/>
      </c>
      <c r="T649" s="88"/>
    </row>
    <row r="650" spans="1:20">
      <c r="A650" s="188">
        <f t="shared" si="43"/>
        <v>432</v>
      </c>
      <c r="B650" s="189" t="s">
        <v>770</v>
      </c>
      <c r="C650" s="99">
        <f t="shared" si="42"/>
        <v>1786422.8760000002</v>
      </c>
      <c r="D650" s="103">
        <f>IF(ISNUMBER('Форма 1'!U650),'Форма 1'!$H650*VLOOKUP('Форма 1'!$F650,'Придельники до 2021'!$B$4:$X$28,'Форма 1'!U$8),"")</f>
        <v>1786422.8760000002</v>
      </c>
      <c r="E650" s="103" t="str">
        <f>IF(ISNUMBER('Форма 1'!V650),'Форма 1'!$H650*VLOOKUP('Форма 1'!$F650,'Придельники до 2021'!$B$4:$X$28,'Форма 1'!V$8),"")</f>
        <v/>
      </c>
      <c r="F650" s="103" t="str">
        <f>IF(ISNUMBER('Форма 1'!W650),'Форма 1'!$H650*VLOOKUP('Форма 1'!$F650,'Придельники до 2021'!$B$4:$X$28,'Форма 1'!W$8),"")</f>
        <v/>
      </c>
      <c r="G650" s="103" t="str">
        <f>IF(ISNUMBER('Форма 1'!X650),'Форма 1'!$H650*VLOOKUP('Форма 1'!$F650,'Придельники до 2021'!$B$4:$X$28,'Форма 1'!X$8),"")</f>
        <v/>
      </c>
      <c r="H650" s="103" t="str">
        <f>IF(ISNUMBER('Форма 1'!Y650),'Форма 1'!$H650*VLOOKUP('Форма 1'!$F650,'Придельники до 2021'!$B$4:$X$28,'Форма 1'!Y$8),"")</f>
        <v/>
      </c>
      <c r="I650" s="103" t="str">
        <f>IF(ISNUMBER('Форма 1'!Z650),'Форма 1'!$H650*VLOOKUP('Форма 1'!$F650,'Придельники до 2021'!$B$4:$X$28,'Форма 1'!Z$8),"")</f>
        <v/>
      </c>
      <c r="J650" s="103" t="str">
        <f>IF(ISNUMBER('Форма 1'!AA650),'Форма 1'!$H650*VLOOKUP('Форма 1'!$F650,'Придельники до 2021'!$B$4:$X$28,'Форма 1'!AA$8),"")</f>
        <v/>
      </c>
      <c r="K650" s="90"/>
      <c r="L650" s="87"/>
      <c r="M650" s="103" t="str">
        <f>IF(ISNUMBER('Форма 1'!AD650),'Форма 1'!$H650*VLOOKUP('Форма 1'!$F650,'Придельники до 2021'!$B$4:$X$28,'Форма 1'!AD$8),"")</f>
        <v/>
      </c>
      <c r="N650" s="103" t="str">
        <f>IF(ISBLANK('Форма 1'!$AE650),"",IF('Форма 1'!$AE650=1,'Форма 1'!$H650*VLOOKUP('Форма 1'!$F650,'Придельники до 2021'!$B$4:$X$28,'Форма 1'!$AE$8,0),IF('Форма 1'!$AE650=2,'Форма 1'!$H650*VLOOKUP('Форма 1'!$F650,'Придельники до 2021'!$B$4:$X$28,13,0),IF('Форма 1'!$AE650=3,'Форма 1'!$H650*VLOOKUP('Форма 1'!$F650,'Придельники до 2021'!$B$4:$X$28,12,0)))))</f>
        <v/>
      </c>
      <c r="O650" s="103" t="str">
        <f>IF(ISNUMBER('Форма 1'!AF650),'Форма 1'!$H650*VLOOKUP('Форма 1'!$F650,'Придельники до 2021'!$B$4:$X$28,'Форма 1'!AF$8),"")</f>
        <v/>
      </c>
      <c r="P650" s="87"/>
      <c r="Q650" s="103" t="str">
        <f>IF(ISNUMBER('Форма 1'!AH650),'Форма 1'!$H650*VLOOKUP('Форма 1'!$F650,'Придельники до 2021'!$B$4:$X$28,'Форма 1'!AH$8),"")</f>
        <v/>
      </c>
      <c r="R650" s="103" t="str">
        <f>IF(ISNUMBER('Форма 1'!AI650),'Форма 1'!$H650*VLOOKUP('Форма 1'!$F650,'Придельники до 2021'!$B$4:$X$28,'Форма 1'!AI$8),"")</f>
        <v/>
      </c>
      <c r="S650" s="103" t="str">
        <f>IF(ISNUMBER('Форма 1'!AJ650),'Форма 1'!$H650*VLOOKUP('Форма 1'!$F650,'Придельники до 2021'!$B$4:$X$28,'Форма 1'!AJ$8),"")</f>
        <v/>
      </c>
      <c r="T650" s="88"/>
    </row>
    <row r="651" spans="1:20">
      <c r="A651" s="188">
        <f t="shared" si="43"/>
        <v>433</v>
      </c>
      <c r="B651" s="112" t="s">
        <v>771</v>
      </c>
      <c r="C651" s="99">
        <f t="shared" si="42"/>
        <v>22205740.255000003</v>
      </c>
      <c r="D651" s="103" t="str">
        <f>IF(ISNUMBER('Форма 1'!U651),'Форма 1'!$H651*VLOOKUP('Форма 1'!$F651,'Придельники до 2021'!$B$4:$X$28,'Форма 1'!U$8),"")</f>
        <v/>
      </c>
      <c r="E651" s="103" t="str">
        <f>IF(ISNUMBER('Форма 1'!V651),'Форма 1'!$H651*VLOOKUP('Форма 1'!$F651,'Придельники до 2021'!$B$4:$X$28,'Форма 1'!V$8),"")</f>
        <v/>
      </c>
      <c r="F651" s="103" t="str">
        <f>IF(ISNUMBER('Форма 1'!W651),'Форма 1'!$H651*VLOOKUP('Форма 1'!$F651,'Придельники до 2021'!$B$4:$X$28,'Форма 1'!W$8),"")</f>
        <v/>
      </c>
      <c r="G651" s="103" t="str">
        <f>IF(ISNUMBER('Форма 1'!X651),'Форма 1'!$H651*VLOOKUP('Форма 1'!$F651,'Придельники до 2021'!$B$4:$X$28,'Форма 1'!X$8),"")</f>
        <v/>
      </c>
      <c r="H651" s="103" t="str">
        <f>IF(ISNUMBER('Форма 1'!Y651),'Форма 1'!$H651*VLOOKUP('Форма 1'!$F651,'Придельники до 2021'!$B$4:$X$28,'Форма 1'!Y$8),"")</f>
        <v/>
      </c>
      <c r="I651" s="103" t="str">
        <f>IF(ISNUMBER('Форма 1'!Z651),'Форма 1'!$H651*VLOOKUP('Форма 1'!$F651,'Придельники до 2021'!$B$4:$X$28,'Форма 1'!Z$8),"")</f>
        <v/>
      </c>
      <c r="J651" s="103" t="str">
        <f>IF(ISNUMBER('Форма 1'!AA651),'Форма 1'!$H651*VLOOKUP('Форма 1'!$F651,'Придельники до 2021'!$B$4:$X$28,'Форма 1'!AA$8),"")</f>
        <v/>
      </c>
      <c r="K651" s="90"/>
      <c r="L651" s="87"/>
      <c r="M651" s="103">
        <f>IF(ISNUMBER('Форма 1'!AD651),'Форма 1'!$H651*VLOOKUP('Форма 1'!$F651,'Придельники до 2021'!$B$4:$X$28,'Форма 1'!AD$8),"")</f>
        <v>22205740.255000003</v>
      </c>
      <c r="N651" s="103" t="str">
        <f>IF(ISBLANK('Форма 1'!$AE651),"",IF('Форма 1'!$AE651=1,'Форма 1'!$H651*VLOOKUP('Форма 1'!$F651,'Придельники до 2021'!$B$4:$X$28,'Форма 1'!$AE$8,0),IF('Форма 1'!$AE651=2,'Форма 1'!$H651*VLOOKUP('Форма 1'!$F651,'Придельники до 2021'!$B$4:$X$28,13,0),IF('Форма 1'!$AE651=3,'Форма 1'!$H651*VLOOKUP('Форма 1'!$F651,'Придельники до 2021'!$B$4:$X$28,12,0)))))</f>
        <v/>
      </c>
      <c r="O651" s="103" t="str">
        <f>IF(ISNUMBER('Форма 1'!AF651),'Форма 1'!$H651*VLOOKUP('Форма 1'!$F651,'Придельники до 2021'!$B$4:$X$28,'Форма 1'!AF$8),"")</f>
        <v/>
      </c>
      <c r="P651" s="87"/>
      <c r="Q651" s="103" t="str">
        <f>IF(ISNUMBER('Форма 1'!AH651),'Форма 1'!$H651*VLOOKUP('Форма 1'!$F651,'Придельники до 2021'!$B$4:$X$28,'Форма 1'!AH$8),"")</f>
        <v/>
      </c>
      <c r="R651" s="103" t="str">
        <f>IF(ISNUMBER('Форма 1'!AI651),'Форма 1'!$H651*VLOOKUP('Форма 1'!$F651,'Придельники до 2021'!$B$4:$X$28,'Форма 1'!AI$8),"")</f>
        <v/>
      </c>
      <c r="S651" s="103" t="str">
        <f>IF(ISNUMBER('Форма 1'!AJ651),'Форма 1'!$H651*VLOOKUP('Форма 1'!$F651,'Придельники до 2021'!$B$4:$X$28,'Форма 1'!AJ$8),"")</f>
        <v/>
      </c>
      <c r="T651" s="88"/>
    </row>
    <row r="652" spans="1:20">
      <c r="A652" s="188">
        <f t="shared" si="43"/>
        <v>434</v>
      </c>
      <c r="B652" s="189" t="s">
        <v>772</v>
      </c>
      <c r="C652" s="99">
        <f t="shared" si="42"/>
        <v>248167.25</v>
      </c>
      <c r="D652" s="103" t="str">
        <f>IF(ISNUMBER('Форма 1'!U652),'Форма 1'!$H652*VLOOKUP('Форма 1'!$F652,'Придельники до 2021'!$B$4:$X$28,'Форма 1'!U$8),"")</f>
        <v/>
      </c>
      <c r="E652" s="103" t="str">
        <f>IF(ISNUMBER('Форма 1'!V652),'Форма 1'!$H652*VLOOKUP('Форма 1'!$F652,'Придельники до 2021'!$B$4:$X$28,'Форма 1'!V$8),"")</f>
        <v/>
      </c>
      <c r="F652" s="103" t="str">
        <f>IF(ISNUMBER('Форма 1'!W652),'Форма 1'!$H652*VLOOKUP('Форма 1'!$F652,'Придельники до 2021'!$B$4:$X$28,'Форма 1'!W$8),"")</f>
        <v/>
      </c>
      <c r="G652" s="103" t="str">
        <f>IF(ISNUMBER('Форма 1'!X652),'Форма 1'!$H652*VLOOKUP('Форма 1'!$F652,'Придельники до 2021'!$B$4:$X$28,'Форма 1'!X$8),"")</f>
        <v/>
      </c>
      <c r="H652" s="103" t="str">
        <f>IF(ISNUMBER('Форма 1'!Y652),'Форма 1'!$H652*VLOOKUP('Форма 1'!$F652,'Придельники до 2021'!$B$4:$X$28,'Форма 1'!Y$8),"")</f>
        <v/>
      </c>
      <c r="I652" s="103" t="str">
        <f>IF(ISNUMBER('Форма 1'!Z652),'Форма 1'!$H652*VLOOKUP('Форма 1'!$F652,'Придельники до 2021'!$B$4:$X$28,'Форма 1'!Z$8),"")</f>
        <v/>
      </c>
      <c r="J652" s="103" t="str">
        <f>IF(ISNUMBER('Форма 1'!AA652),'Форма 1'!$H652*VLOOKUP('Форма 1'!$F652,'Придельники до 2021'!$B$4:$X$28,'Форма 1'!AA$8),"")</f>
        <v/>
      </c>
      <c r="K652" s="90"/>
      <c r="L652" s="87"/>
      <c r="M652" s="103" t="str">
        <f>IF(ISNUMBER('Форма 1'!AD652),'Форма 1'!$H652*VLOOKUP('Форма 1'!$F652,'Придельники до 2021'!$B$4:$X$28,'Форма 1'!AD$8),"")</f>
        <v/>
      </c>
      <c r="N652" s="103" t="str">
        <f>IF(ISBLANK('Форма 1'!$AE652),"",IF('Форма 1'!$AE652=1,'Форма 1'!$H652*VLOOKUP('Форма 1'!$F652,'Придельники до 2021'!$B$4:$X$28,'Форма 1'!$AE$8,0),IF('Форма 1'!$AE652=2,'Форма 1'!$H652*VLOOKUP('Форма 1'!$F652,'Придельники до 2021'!$B$4:$X$28,13,0),IF('Форма 1'!$AE652=3,'Форма 1'!$H652*VLOOKUP('Форма 1'!$F652,'Придельники до 2021'!$B$4:$X$28,12,0)))))</f>
        <v/>
      </c>
      <c r="O652" s="103" t="str">
        <f>IF(ISNUMBER('Форма 1'!AF652),'Форма 1'!$H652*VLOOKUP('Форма 1'!$F652,'Придельники до 2021'!$B$4:$X$28,'Форма 1'!AF$8),"")</f>
        <v/>
      </c>
      <c r="P652" s="87">
        <v>248167.25</v>
      </c>
      <c r="Q652" s="103" t="str">
        <f>IF(ISNUMBER('Форма 1'!AH652),'Форма 1'!$H652*VLOOKUP('Форма 1'!$F652,'Придельники до 2021'!$B$4:$X$28,'Форма 1'!AH$8),"")</f>
        <v/>
      </c>
      <c r="R652" s="103" t="str">
        <f>IF(ISNUMBER('Форма 1'!AI652),'Форма 1'!$H652*VLOOKUP('Форма 1'!$F652,'Придельники до 2021'!$B$4:$X$28,'Форма 1'!AI$8),"")</f>
        <v/>
      </c>
      <c r="S652" s="103" t="str">
        <f>IF(ISNUMBER('Форма 1'!AJ652),'Форма 1'!$H652*VLOOKUP('Форма 1'!$F652,'Придельники до 2021'!$B$4:$X$28,'Форма 1'!AJ$8),"")</f>
        <v/>
      </c>
      <c r="T652" s="88"/>
    </row>
    <row r="653" spans="1:20">
      <c r="A653" s="188">
        <f t="shared" si="43"/>
        <v>435</v>
      </c>
      <c r="B653" s="189" t="s">
        <v>773</v>
      </c>
      <c r="C653" s="99">
        <f t="shared" si="42"/>
        <v>58961.663999999997</v>
      </c>
      <c r="D653" s="103" t="str">
        <f>IF(ISNUMBER('Форма 1'!U653),'Форма 1'!$H653*VLOOKUP('Форма 1'!$F653,'Придельники до 2021'!$B$4:$X$28,'Форма 1'!U$8),"")</f>
        <v/>
      </c>
      <c r="E653" s="103" t="str">
        <f>IF(ISNUMBER('Форма 1'!V653),'Форма 1'!$H653*VLOOKUP('Форма 1'!$F653,'Придельники до 2021'!$B$4:$X$28,'Форма 1'!V$8),"")</f>
        <v/>
      </c>
      <c r="F653" s="103" t="str">
        <f>IF(ISNUMBER('Форма 1'!W653),'Форма 1'!$H653*VLOOKUP('Форма 1'!$F653,'Придельники до 2021'!$B$4:$X$28,'Форма 1'!W$8),"")</f>
        <v/>
      </c>
      <c r="G653" s="103" t="str">
        <f>IF(ISNUMBER('Форма 1'!X653),'Форма 1'!$H653*VLOOKUP('Форма 1'!$F653,'Придельники до 2021'!$B$4:$X$28,'Форма 1'!X$8),"")</f>
        <v/>
      </c>
      <c r="H653" s="103" t="str">
        <f>IF(ISNUMBER('Форма 1'!Y653),'Форма 1'!$H653*VLOOKUP('Форма 1'!$F653,'Придельники до 2021'!$B$4:$X$28,'Форма 1'!Y$8),"")</f>
        <v/>
      </c>
      <c r="I653" s="103" t="str">
        <f>IF(ISNUMBER('Форма 1'!Z653),'Форма 1'!$H653*VLOOKUP('Форма 1'!$F653,'Придельники до 2021'!$B$4:$X$28,'Форма 1'!Z$8),"")</f>
        <v/>
      </c>
      <c r="J653" s="103" t="str">
        <f>IF(ISNUMBER('Форма 1'!AA653),'Форма 1'!$H653*VLOOKUP('Форма 1'!$F653,'Придельники до 2021'!$B$4:$X$28,'Форма 1'!AA$8),"")</f>
        <v/>
      </c>
      <c r="K653" s="90"/>
      <c r="L653" s="87"/>
      <c r="M653" s="103" t="str">
        <f>IF(ISNUMBER('Форма 1'!AD653),'Форма 1'!$H653*VLOOKUP('Форма 1'!$F653,'Придельники до 2021'!$B$4:$X$28,'Форма 1'!AD$8),"")</f>
        <v/>
      </c>
      <c r="N653" s="103" t="str">
        <f>IF(ISBLANK('Форма 1'!$AE653),"",IF('Форма 1'!$AE653=1,'Форма 1'!$H653*VLOOKUP('Форма 1'!$F653,'Придельники до 2021'!$B$4:$X$28,'Форма 1'!$AE$8,0),IF('Форма 1'!$AE653=2,'Форма 1'!$H653*VLOOKUP('Форма 1'!$F653,'Придельники до 2021'!$B$4:$X$28,13,0),IF('Форма 1'!$AE653=3,'Форма 1'!$H653*VLOOKUP('Форма 1'!$F653,'Придельники до 2021'!$B$4:$X$28,12,0)))))</f>
        <v/>
      </c>
      <c r="O653" s="103" t="str">
        <f>IF(ISNUMBER('Форма 1'!AF653),'Форма 1'!$H653*VLOOKUP('Форма 1'!$F653,'Придельники до 2021'!$B$4:$X$28,'Форма 1'!AF$8),"")</f>
        <v/>
      </c>
      <c r="P653" s="87"/>
      <c r="Q653" s="103" t="str">
        <f>IF(ISNUMBER('Форма 1'!AH653),'Форма 1'!$H653*VLOOKUP('Форма 1'!$F653,'Придельники до 2021'!$B$4:$X$28,'Форма 1'!AH$8),"")</f>
        <v/>
      </c>
      <c r="R653" s="103" t="str">
        <f>IF(ISNUMBER('Форма 1'!AI653),'Форма 1'!$H653*VLOOKUP('Форма 1'!$F653,'Придельники до 2021'!$B$4:$X$28,'Форма 1'!AI$8),"")</f>
        <v/>
      </c>
      <c r="S653" s="103">
        <f>IF(ISNUMBER('Форма 1'!AJ653),'Форма 1'!$H653*VLOOKUP('Форма 1'!$F653,'Придельники до 2021'!$B$4:$X$28,'Форма 1'!AJ$8),"")</f>
        <v>58961.663999999997</v>
      </c>
      <c r="T653" s="88"/>
    </row>
    <row r="654" spans="1:20">
      <c r="A654" s="188">
        <f t="shared" si="43"/>
        <v>436</v>
      </c>
      <c r="B654" s="112" t="s">
        <v>5040</v>
      </c>
      <c r="C654" s="99">
        <f>SUM(D654:J654,L654:T654)</f>
        <v>2240733</v>
      </c>
      <c r="D654" s="103" t="str">
        <f>IF(ISNUMBER('Форма 1'!U654),'Форма 1'!$H654*VLOOKUP('Форма 1'!$F654,'Придельники до 2021'!$B$4:$X$28,'Форма 1'!U$8),"")</f>
        <v/>
      </c>
      <c r="E654" s="103" t="str">
        <f>IF(ISNUMBER('Форма 1'!V654),'Форма 1'!$H654*VLOOKUP('Форма 1'!$F654,'Придельники до 2021'!$B$4:$X$28,'Форма 1'!V$8),"")</f>
        <v/>
      </c>
      <c r="F654" s="103" t="str">
        <f>IF(ISNUMBER('Форма 1'!W654),'Форма 1'!$H654*VLOOKUP('Форма 1'!$F654,'Придельники до 2021'!$B$4:$X$28,'Форма 1'!W$8),"")</f>
        <v/>
      </c>
      <c r="G654" s="103" t="str">
        <f>IF(ISNUMBER('Форма 1'!X654),'Форма 1'!$H654*VLOOKUP('Форма 1'!$F654,'Придельники до 2021'!$B$4:$X$28,'Форма 1'!X$8),"")</f>
        <v/>
      </c>
      <c r="H654" s="103" t="str">
        <f>IF(ISNUMBER('Форма 1'!Y654),'Форма 1'!$H654*VLOOKUP('Форма 1'!$F654,'Придельники до 2021'!$B$4:$X$28,'Форма 1'!Y$8),"")</f>
        <v/>
      </c>
      <c r="I654" s="103" t="str">
        <f>IF(ISNUMBER('Форма 1'!Z654),'Форма 1'!$H654*VLOOKUP('Форма 1'!$F654,'Придельники до 2021'!$B$4:$X$28,'Форма 1'!Z$8),"")</f>
        <v/>
      </c>
      <c r="J654" s="103" t="str">
        <f>IF(ISNUMBER('Форма 1'!AA654),'Форма 1'!$H654*VLOOKUP('Форма 1'!$F654,'Придельники до 2021'!$B$4:$X$28,'Форма 1'!AA$8),"")</f>
        <v/>
      </c>
      <c r="K654" s="90">
        <v>1</v>
      </c>
      <c r="L654" s="87">
        <f>K654*2240733</f>
        <v>2240733</v>
      </c>
      <c r="M654" s="103" t="str">
        <f>IF(ISNUMBER('Форма 1'!AD654),'Форма 1'!$H654*VLOOKUP('Форма 1'!$F654,'Придельники до 2021'!$B$4:$X$28,'Форма 1'!AD$8),"")</f>
        <v/>
      </c>
      <c r="N654" s="103" t="str">
        <f>IF(ISBLANK('Форма 1'!$AE654),"",IF('Форма 1'!$AE654=1,'Форма 1'!$H654*VLOOKUP('Форма 1'!$F654,'Придельники до 2021'!$B$4:$X$28,'Форма 1'!$AE$8,0),IF('Форма 1'!$AE654=2,'Форма 1'!$H654*VLOOKUP('Форма 1'!$F654,'Придельники до 2021'!$B$4:$X$28,13,0),IF('Форма 1'!$AE654=3,'Форма 1'!$H654*VLOOKUP('Форма 1'!$F654,'Придельники до 2021'!$B$4:$X$28,12,0)))))</f>
        <v/>
      </c>
      <c r="O654" s="103" t="str">
        <f>IF(ISNUMBER('Форма 1'!AF654),'Форма 1'!$H654*VLOOKUP('Форма 1'!$F654,'Придельники до 2021'!$B$4:$X$28,'Форма 1'!AF$8),"")</f>
        <v/>
      </c>
      <c r="P654" s="87"/>
      <c r="Q654" s="103" t="str">
        <f>IF(ISNUMBER('Форма 1'!AH654),'Форма 1'!$H654*VLOOKUP('Форма 1'!$F654,'Придельники до 2021'!$B$4:$X$28,'Форма 1'!AH$8),"")</f>
        <v/>
      </c>
      <c r="R654" s="103" t="str">
        <f>IF(ISNUMBER('Форма 1'!AI654),'Форма 1'!$H654*VLOOKUP('Форма 1'!$F654,'Придельники до 2021'!$B$4:$X$28,'Форма 1'!AI$8),"")</f>
        <v/>
      </c>
      <c r="S654" s="103" t="str">
        <f>IF(ISNUMBER('Форма 1'!AJ654),'Форма 1'!$H654*VLOOKUP('Форма 1'!$F654,'Придельники до 2021'!$B$4:$X$28,'Форма 1'!AJ$8),"")</f>
        <v/>
      </c>
      <c r="T654" s="88"/>
    </row>
    <row r="655" spans="1:20">
      <c r="A655" s="188">
        <f t="shared" si="43"/>
        <v>437</v>
      </c>
      <c r="B655" s="112" t="s">
        <v>5041</v>
      </c>
      <c r="C655" s="99">
        <f>SUM(D655:J655,L655:T655)</f>
        <v>2240733</v>
      </c>
      <c r="D655" s="103" t="str">
        <f>IF(ISNUMBER('Форма 1'!U655),'Форма 1'!$H655*VLOOKUP('Форма 1'!$F655,'Придельники до 2021'!$B$4:$X$28,'Форма 1'!U$8),"")</f>
        <v/>
      </c>
      <c r="E655" s="103" t="str">
        <f>IF(ISNUMBER('Форма 1'!V655),'Форма 1'!$H655*VLOOKUP('Форма 1'!$F655,'Придельники до 2021'!$B$4:$X$28,'Форма 1'!V$8),"")</f>
        <v/>
      </c>
      <c r="F655" s="103" t="str">
        <f>IF(ISNUMBER('Форма 1'!W655),'Форма 1'!$H655*VLOOKUP('Форма 1'!$F655,'Придельники до 2021'!$B$4:$X$28,'Форма 1'!W$8),"")</f>
        <v/>
      </c>
      <c r="G655" s="103" t="str">
        <f>IF(ISNUMBER('Форма 1'!X655),'Форма 1'!$H655*VLOOKUP('Форма 1'!$F655,'Придельники до 2021'!$B$4:$X$28,'Форма 1'!X$8),"")</f>
        <v/>
      </c>
      <c r="H655" s="103" t="str">
        <f>IF(ISNUMBER('Форма 1'!Y655),'Форма 1'!$H655*VLOOKUP('Форма 1'!$F655,'Придельники до 2021'!$B$4:$X$28,'Форма 1'!Y$8),"")</f>
        <v/>
      </c>
      <c r="I655" s="103" t="str">
        <f>IF(ISNUMBER('Форма 1'!Z655),'Форма 1'!$H655*VLOOKUP('Форма 1'!$F655,'Придельники до 2021'!$B$4:$X$28,'Форма 1'!Z$8),"")</f>
        <v/>
      </c>
      <c r="J655" s="103" t="str">
        <f>IF(ISNUMBER('Форма 1'!AA655),'Форма 1'!$H655*VLOOKUP('Форма 1'!$F655,'Придельники до 2021'!$B$4:$X$28,'Форма 1'!AA$8),"")</f>
        <v/>
      </c>
      <c r="K655" s="90">
        <v>1</v>
      </c>
      <c r="L655" s="87">
        <f>K655*2240733</f>
        <v>2240733</v>
      </c>
      <c r="M655" s="103" t="str">
        <f>IF(ISNUMBER('Форма 1'!AD655),'Форма 1'!$H655*VLOOKUP('Форма 1'!$F655,'Придельники до 2021'!$B$4:$X$28,'Форма 1'!AD$8),"")</f>
        <v/>
      </c>
      <c r="N655" s="103" t="str">
        <f>IF(ISBLANK('Форма 1'!$AE655),"",IF('Форма 1'!$AE655=1,'Форма 1'!$H655*VLOOKUP('Форма 1'!$F655,'Придельники до 2021'!$B$4:$X$28,'Форма 1'!$AE$8,0),IF('Форма 1'!$AE655=2,'Форма 1'!$H655*VLOOKUP('Форма 1'!$F655,'Придельники до 2021'!$B$4:$X$28,13,0),IF('Форма 1'!$AE655=3,'Форма 1'!$H655*VLOOKUP('Форма 1'!$F655,'Придельники до 2021'!$B$4:$X$28,12,0)))))</f>
        <v/>
      </c>
      <c r="O655" s="103" t="str">
        <f>IF(ISNUMBER('Форма 1'!AF655),'Форма 1'!$H655*VLOOKUP('Форма 1'!$F655,'Придельники до 2021'!$B$4:$X$28,'Форма 1'!AF$8),"")</f>
        <v/>
      </c>
      <c r="P655" s="87"/>
      <c r="Q655" s="103" t="str">
        <f>IF(ISNUMBER('Форма 1'!AH655),'Форма 1'!$H655*VLOOKUP('Форма 1'!$F655,'Придельники до 2021'!$B$4:$X$28,'Форма 1'!AH$8),"")</f>
        <v/>
      </c>
      <c r="R655" s="103" t="str">
        <f>IF(ISNUMBER('Форма 1'!AI655),'Форма 1'!$H655*VLOOKUP('Форма 1'!$F655,'Придельники до 2021'!$B$4:$X$28,'Форма 1'!AI$8),"")</f>
        <v/>
      </c>
      <c r="S655" s="103" t="str">
        <f>IF(ISNUMBER('Форма 1'!AJ655),'Форма 1'!$H655*VLOOKUP('Форма 1'!$F655,'Придельники до 2021'!$B$4:$X$28,'Форма 1'!AJ$8),"")</f>
        <v/>
      </c>
      <c r="T655" s="88"/>
    </row>
    <row r="656" spans="1:20">
      <c r="A656" s="188">
        <f t="shared" si="43"/>
        <v>438</v>
      </c>
      <c r="B656" s="189" t="s">
        <v>774</v>
      </c>
      <c r="C656" s="99">
        <f t="shared" si="42"/>
        <v>33711738.342</v>
      </c>
      <c r="D656" s="103" t="str">
        <f>IF(ISNUMBER('Форма 1'!U656),'Форма 1'!$H656*VLOOKUP('Форма 1'!$F656,'Придельники до 2021'!$B$4:$X$28,'Форма 1'!U$8),"")</f>
        <v/>
      </c>
      <c r="E656" s="103" t="str">
        <f>IF(ISNUMBER('Форма 1'!V656),'Форма 1'!$H656*VLOOKUP('Форма 1'!$F656,'Придельники до 2021'!$B$4:$X$28,'Форма 1'!V$8),"")</f>
        <v/>
      </c>
      <c r="F656" s="103" t="str">
        <f>IF(ISNUMBER('Форма 1'!W656),'Форма 1'!$H656*VLOOKUP('Форма 1'!$F656,'Придельники до 2021'!$B$4:$X$28,'Форма 1'!W$8),"")</f>
        <v/>
      </c>
      <c r="G656" s="103" t="str">
        <f>IF(ISNUMBER('Форма 1'!X656),'Форма 1'!$H656*VLOOKUP('Форма 1'!$F656,'Придельники до 2021'!$B$4:$X$28,'Форма 1'!X$8),"")</f>
        <v/>
      </c>
      <c r="H656" s="103">
        <f>IF(ISNUMBER('Форма 1'!Y656),'Форма 1'!$H656*VLOOKUP('Форма 1'!$F656,'Придельники до 2021'!$B$4:$X$28,'Форма 1'!Y$8),"")</f>
        <v>33711738.342</v>
      </c>
      <c r="I656" s="103" t="str">
        <f>IF(ISNUMBER('Форма 1'!Z656),'Форма 1'!$H656*VLOOKUP('Форма 1'!$F656,'Придельники до 2021'!$B$4:$X$28,'Форма 1'!Z$8),"")</f>
        <v/>
      </c>
      <c r="J656" s="103" t="str">
        <f>IF(ISNUMBER('Форма 1'!AA656),'Форма 1'!$H656*VLOOKUP('Форма 1'!$F656,'Придельники до 2021'!$B$4:$X$28,'Форма 1'!AA$8),"")</f>
        <v/>
      </c>
      <c r="K656" s="90"/>
      <c r="L656" s="87"/>
      <c r="M656" s="103" t="str">
        <f>IF(ISNUMBER('Форма 1'!AD656),'Форма 1'!$H656*VLOOKUP('Форма 1'!$F656,'Придельники до 2021'!$B$4:$X$28,'Форма 1'!AD$8),"")</f>
        <v/>
      </c>
      <c r="N656" s="103" t="str">
        <f>IF(ISBLANK('Форма 1'!$AE656),"",IF('Форма 1'!$AE656=1,'Форма 1'!$H656*VLOOKUP('Форма 1'!$F656,'Придельники до 2021'!$B$4:$X$28,'Форма 1'!$AE$8,0),IF('Форма 1'!$AE656=2,'Форма 1'!$H656*VLOOKUP('Форма 1'!$F656,'Придельники до 2021'!$B$4:$X$28,13,0),IF('Форма 1'!$AE656=3,'Форма 1'!$H656*VLOOKUP('Форма 1'!$F656,'Придельники до 2021'!$B$4:$X$28,12,0)))))</f>
        <v/>
      </c>
      <c r="O656" s="103" t="str">
        <f>IF(ISNUMBER('Форма 1'!AF656),'Форма 1'!$H656*VLOOKUP('Форма 1'!$F656,'Придельники до 2021'!$B$4:$X$28,'Форма 1'!AF$8),"")</f>
        <v/>
      </c>
      <c r="P656" s="87"/>
      <c r="Q656" s="103" t="str">
        <f>IF(ISNUMBER('Форма 1'!AH656),'Форма 1'!$H656*VLOOKUP('Форма 1'!$F656,'Придельники до 2021'!$B$4:$X$28,'Форма 1'!AH$8),"")</f>
        <v/>
      </c>
      <c r="R656" s="103" t="str">
        <f>IF(ISNUMBER('Форма 1'!AI656),'Форма 1'!$H656*VLOOKUP('Форма 1'!$F656,'Придельники до 2021'!$B$4:$X$28,'Форма 1'!AI$8),"")</f>
        <v/>
      </c>
      <c r="S656" s="103" t="str">
        <f>IF(ISNUMBER('Форма 1'!AJ656),'Форма 1'!$H656*VLOOKUP('Форма 1'!$F656,'Придельники до 2021'!$B$4:$X$28,'Форма 1'!AJ$8),"")</f>
        <v/>
      </c>
      <c r="T656" s="88"/>
    </row>
    <row r="657" spans="1:20">
      <c r="A657" s="188">
        <f t="shared" si="43"/>
        <v>439</v>
      </c>
      <c r="B657" s="189" t="s">
        <v>775</v>
      </c>
      <c r="C657" s="99">
        <f t="shared" si="42"/>
        <v>11149528.5</v>
      </c>
      <c r="D657" s="103" t="str">
        <f>IF(ISNUMBER('Форма 1'!U657),'Форма 1'!$H657*VLOOKUP('Форма 1'!$F657,'Придельники до 2021'!$B$4:$X$28,'Форма 1'!U$8),"")</f>
        <v/>
      </c>
      <c r="E657" s="103" t="str">
        <f>IF(ISNUMBER('Форма 1'!V657),'Форма 1'!$H657*VLOOKUP('Форма 1'!$F657,'Придельники до 2021'!$B$4:$X$28,'Форма 1'!V$8),"")</f>
        <v/>
      </c>
      <c r="F657" s="103" t="str">
        <f>IF(ISNUMBER('Форма 1'!W657),'Форма 1'!$H657*VLOOKUP('Форма 1'!$F657,'Придельники до 2021'!$B$4:$X$28,'Форма 1'!W$8),"")</f>
        <v/>
      </c>
      <c r="G657" s="103">
        <f>IF(ISNUMBER('Форма 1'!X657),'Форма 1'!$H657*VLOOKUP('Форма 1'!$F657,'Придельники до 2021'!$B$4:$X$28,'Форма 1'!X$8),"")</f>
        <v>1298946.176</v>
      </c>
      <c r="H657" s="103" t="str">
        <f>IF(ISNUMBER('Форма 1'!Y657),'Форма 1'!$H657*VLOOKUP('Форма 1'!$F657,'Придельники до 2021'!$B$4:$X$28,'Форма 1'!Y$8),"")</f>
        <v/>
      </c>
      <c r="I657" s="103" t="str">
        <f>IF(ISNUMBER('Форма 1'!Z657),'Форма 1'!$H657*VLOOKUP('Форма 1'!$F657,'Придельники до 2021'!$B$4:$X$28,'Форма 1'!Z$8),"")</f>
        <v/>
      </c>
      <c r="J657" s="103" t="str">
        <f>IF(ISNUMBER('Форма 1'!AA657),'Форма 1'!$H657*VLOOKUP('Форма 1'!$F657,'Придельники до 2021'!$B$4:$X$28,'Форма 1'!AA$8),"")</f>
        <v/>
      </c>
      <c r="K657" s="90"/>
      <c r="L657" s="87"/>
      <c r="M657" s="103" t="str">
        <f>IF(ISNUMBER('Форма 1'!AD657),'Форма 1'!$H657*VLOOKUP('Форма 1'!$F657,'Придельники до 2021'!$B$4:$X$28,'Форма 1'!AD$8),"")</f>
        <v/>
      </c>
      <c r="N657" s="103">
        <f>IF(ISBLANK('Форма 1'!$AE657),"",IF('Форма 1'!$AE657=1,'Форма 1'!$H657*VLOOKUP('Форма 1'!$F657,'Придельники до 2021'!$B$4:$X$28,'Форма 1'!$AE$8,0),IF('Форма 1'!$AE657=2,'Форма 1'!$H657*VLOOKUP('Форма 1'!$F657,'Придельники до 2021'!$B$4:$X$28,13,0),IF('Форма 1'!$AE657=3,'Форма 1'!$H657*VLOOKUP('Форма 1'!$F657,'Придельники до 2021'!$B$4:$X$28,12,0)))))</f>
        <v>9850582.3239999991</v>
      </c>
      <c r="O657" s="103" t="str">
        <f>IF(ISNUMBER('Форма 1'!AF657),'Форма 1'!$H657*VLOOKUP('Форма 1'!$F657,'Придельники до 2021'!$B$4:$X$28,'Форма 1'!AF$8),"")</f>
        <v/>
      </c>
      <c r="P657" s="87"/>
      <c r="Q657" s="103" t="str">
        <f>IF(ISNUMBER('Форма 1'!AH657),'Форма 1'!$H657*VLOOKUP('Форма 1'!$F657,'Придельники до 2021'!$B$4:$X$28,'Форма 1'!AH$8),"")</f>
        <v/>
      </c>
      <c r="R657" s="103" t="str">
        <f>IF(ISNUMBER('Форма 1'!AI657),'Форма 1'!$H657*VLOOKUP('Форма 1'!$F657,'Придельники до 2021'!$B$4:$X$28,'Форма 1'!AI$8),"")</f>
        <v/>
      </c>
      <c r="S657" s="103" t="str">
        <f>IF(ISNUMBER('Форма 1'!AJ657),'Форма 1'!$H657*VLOOKUP('Форма 1'!$F657,'Придельники до 2021'!$B$4:$X$28,'Форма 1'!AJ$8),"")</f>
        <v/>
      </c>
      <c r="T657" s="88"/>
    </row>
    <row r="658" spans="1:20">
      <c r="A658" s="188">
        <f>A1796+1</f>
        <v>97</v>
      </c>
      <c r="B658" s="189" t="s">
        <v>777</v>
      </c>
      <c r="C658" s="99">
        <f t="shared" si="42"/>
        <v>6564805.8150000004</v>
      </c>
      <c r="D658" s="103" t="str">
        <f>IF(ISNUMBER('Форма 1'!U658),'Форма 1'!$H658*VLOOKUP('Форма 1'!$F658,'Придельники до 2021'!$B$4:$X$28,'Форма 1'!U$8),"")</f>
        <v/>
      </c>
      <c r="E658" s="103" t="str">
        <f>IF(ISNUMBER('Форма 1'!V658),'Форма 1'!$H658*VLOOKUP('Форма 1'!$F658,'Придельники до 2021'!$B$4:$X$28,'Форма 1'!V$8),"")</f>
        <v/>
      </c>
      <c r="F658" s="103" t="str">
        <f>IF(ISNUMBER('Форма 1'!W658),'Форма 1'!$H658*VLOOKUP('Форма 1'!$F658,'Придельники до 2021'!$B$4:$X$28,'Форма 1'!W$8),"")</f>
        <v/>
      </c>
      <c r="G658" s="103" t="str">
        <f>IF(ISNUMBER('Форма 1'!X658),'Форма 1'!$H658*VLOOKUP('Форма 1'!$F658,'Придельники до 2021'!$B$4:$X$28,'Форма 1'!X$8),"")</f>
        <v/>
      </c>
      <c r="H658" s="103" t="str">
        <f>IF(ISNUMBER('Форма 1'!Y658),'Форма 1'!$H658*VLOOKUP('Форма 1'!$F658,'Придельники до 2021'!$B$4:$X$28,'Форма 1'!Y$8),"")</f>
        <v/>
      </c>
      <c r="I658" s="103" t="str">
        <f>IF(ISNUMBER('Форма 1'!Z658),'Форма 1'!$H658*VLOOKUP('Форма 1'!$F658,'Придельники до 2021'!$B$4:$X$28,'Форма 1'!Z$8),"")</f>
        <v/>
      </c>
      <c r="J658" s="103" t="str">
        <f>IF(ISNUMBER('Форма 1'!AA658),'Форма 1'!$H658*VLOOKUP('Форма 1'!$F658,'Придельники до 2021'!$B$4:$X$28,'Форма 1'!AA$8),"")</f>
        <v/>
      </c>
      <c r="K658" s="90"/>
      <c r="L658" s="87"/>
      <c r="M658" s="103" t="str">
        <f>IF(ISNUMBER('Форма 1'!AD658),'Форма 1'!$H658*VLOOKUP('Форма 1'!$F658,'Придельники до 2021'!$B$4:$X$28,'Форма 1'!AD$8),"")</f>
        <v/>
      </c>
      <c r="N658" s="103">
        <f>IF(ISBLANK('Форма 1'!$AE658),"",IF('Форма 1'!$AE658=1,'Форма 1'!$H658*VLOOKUP('Форма 1'!$F658,'Придельники до 2021'!$B$4:$X$28,'Форма 1'!$AE$8,0),IF('Форма 1'!$AE658=2,'Форма 1'!$H658*VLOOKUP('Форма 1'!$F658,'Придельники до 2021'!$B$4:$X$28,13,0),IF('Форма 1'!$AE658=3,'Форма 1'!$H658*VLOOKUP('Форма 1'!$F658,'Придельники до 2021'!$B$4:$X$28,12,0)))))</f>
        <v>6564805.8150000004</v>
      </c>
      <c r="O658" s="103" t="str">
        <f>IF(ISNUMBER('Форма 1'!AF658),'Форма 1'!$H658*VLOOKUP('Форма 1'!$F658,'Придельники до 2021'!$B$4:$X$28,'Форма 1'!AF$8),"")</f>
        <v/>
      </c>
      <c r="P658" s="87"/>
      <c r="Q658" s="103" t="str">
        <f>IF(ISNUMBER('Форма 1'!AH658),'Форма 1'!$H658*VLOOKUP('Форма 1'!$F658,'Придельники до 2021'!$B$4:$X$28,'Форма 1'!AH$8),"")</f>
        <v/>
      </c>
      <c r="R658" s="103" t="str">
        <f>IF(ISNUMBER('Форма 1'!AI658),'Форма 1'!$H658*VLOOKUP('Форма 1'!$F658,'Придельники до 2021'!$B$4:$X$28,'Форма 1'!AI$8),"")</f>
        <v/>
      </c>
      <c r="S658" s="103" t="str">
        <f>IF(ISNUMBER('Форма 1'!AJ658),'Форма 1'!$H658*VLOOKUP('Форма 1'!$F658,'Придельники до 2021'!$B$4:$X$28,'Форма 1'!AJ$8),"")</f>
        <v/>
      </c>
      <c r="T658" s="87"/>
    </row>
    <row r="659" spans="1:20">
      <c r="A659" s="188">
        <f>A1797+1</f>
        <v>98</v>
      </c>
      <c r="B659" s="189" t="s">
        <v>780</v>
      </c>
      <c r="C659" s="99">
        <f t="shared" si="42"/>
        <v>2325543.7590000001</v>
      </c>
      <c r="D659" s="103" t="str">
        <f>IF(ISNUMBER('Форма 1'!U659),'Форма 1'!$H659*VLOOKUP('Форма 1'!$F659,'Придельники до 2021'!$B$4:$X$28,'Форма 1'!U$8),"")</f>
        <v/>
      </c>
      <c r="E659" s="103" t="str">
        <f>IF(ISNUMBER('Форма 1'!V659),'Форма 1'!$H659*VLOOKUP('Форма 1'!$F659,'Придельники до 2021'!$B$4:$X$28,'Форма 1'!V$8),"")</f>
        <v/>
      </c>
      <c r="F659" s="103" t="str">
        <f>IF(ISNUMBER('Форма 1'!W659),'Форма 1'!$H659*VLOOKUP('Форма 1'!$F659,'Придельники до 2021'!$B$4:$X$28,'Форма 1'!W$8),"")</f>
        <v/>
      </c>
      <c r="G659" s="103">
        <f>IF(ISNUMBER('Форма 1'!X659),'Форма 1'!$H659*VLOOKUP('Форма 1'!$F659,'Придельники до 2021'!$B$4:$X$28,'Форма 1'!X$8),"")</f>
        <v>968765.49000000011</v>
      </c>
      <c r="H659" s="103" t="str">
        <f>IF(ISNUMBER('Форма 1'!Y659),'Форма 1'!$H659*VLOOKUP('Форма 1'!$F659,'Придельники до 2021'!$B$4:$X$28,'Форма 1'!Y$8),"")</f>
        <v/>
      </c>
      <c r="I659" s="103">
        <f>IF(ISNUMBER('Форма 1'!Z659),'Форма 1'!$H659*VLOOKUP('Форма 1'!$F659,'Придельники до 2021'!$B$4:$X$28,'Форма 1'!Z$8),"")</f>
        <v>1356778.2690000001</v>
      </c>
      <c r="J659" s="103" t="str">
        <f>IF(ISNUMBER('Форма 1'!AA659),'Форма 1'!$H659*VLOOKUP('Форма 1'!$F659,'Придельники до 2021'!$B$4:$X$28,'Форма 1'!AA$8),"")</f>
        <v/>
      </c>
      <c r="K659" s="90"/>
      <c r="L659" s="87"/>
      <c r="M659" s="103" t="str">
        <f>IF(ISNUMBER('Форма 1'!AD659),'Форма 1'!$H659*VLOOKUP('Форма 1'!$F659,'Придельники до 2021'!$B$4:$X$28,'Форма 1'!AD$8),"")</f>
        <v/>
      </c>
      <c r="N659" s="103" t="str">
        <f>IF(ISBLANK('Форма 1'!$AE659),"",IF('Форма 1'!$AE659=1,'Форма 1'!$H659*VLOOKUP('Форма 1'!$F659,'Придельники до 2021'!$B$4:$X$28,'Форма 1'!$AE$8,0),IF('Форма 1'!$AE659=2,'Форма 1'!$H659*VLOOKUP('Форма 1'!$F659,'Придельники до 2021'!$B$4:$X$28,13,0),IF('Форма 1'!$AE659=3,'Форма 1'!$H659*VLOOKUP('Форма 1'!$F659,'Придельники до 2021'!$B$4:$X$28,12,0)))))</f>
        <v/>
      </c>
      <c r="O659" s="103" t="str">
        <f>IF(ISNUMBER('Форма 1'!AF659),'Форма 1'!$H659*VLOOKUP('Форма 1'!$F659,'Придельники до 2021'!$B$4:$X$28,'Форма 1'!AF$8),"")</f>
        <v/>
      </c>
      <c r="P659" s="87"/>
      <c r="Q659" s="103" t="str">
        <f>IF(ISNUMBER('Форма 1'!AH659),'Форма 1'!$H659*VLOOKUP('Форма 1'!$F659,'Придельники до 2021'!$B$4:$X$28,'Форма 1'!AH$8),"")</f>
        <v/>
      </c>
      <c r="R659" s="103" t="str">
        <f>IF(ISNUMBER('Форма 1'!AI659),'Форма 1'!$H659*VLOOKUP('Форма 1'!$F659,'Придельники до 2021'!$B$4:$X$28,'Форма 1'!AI$8),"")</f>
        <v/>
      </c>
      <c r="S659" s="103" t="str">
        <f>IF(ISNUMBER('Форма 1'!AJ659),'Форма 1'!$H659*VLOOKUP('Форма 1'!$F659,'Придельники до 2021'!$B$4:$X$28,'Форма 1'!AJ$8),"")</f>
        <v/>
      </c>
      <c r="T659" s="88"/>
    </row>
    <row r="660" spans="1:20">
      <c r="A660" s="188">
        <f t="shared" ref="A660:A691" si="44">A659+1</f>
        <v>99</v>
      </c>
      <c r="B660" s="189" t="s">
        <v>781</v>
      </c>
      <c r="C660" s="99">
        <f t="shared" si="42"/>
        <v>8932694.6979999989</v>
      </c>
      <c r="D660" s="103" t="str">
        <f>IF(ISNUMBER('Форма 1'!U660),'Форма 1'!$H660*VLOOKUP('Форма 1'!$F660,'Придельники до 2021'!$B$4:$X$28,'Форма 1'!U$8),"")</f>
        <v/>
      </c>
      <c r="E660" s="103" t="str">
        <f>IF(ISNUMBER('Форма 1'!V660),'Форма 1'!$H660*VLOOKUP('Форма 1'!$F660,'Придельники до 2021'!$B$4:$X$28,'Форма 1'!V$8),"")</f>
        <v/>
      </c>
      <c r="F660" s="103" t="str">
        <f>IF(ISNUMBER('Форма 1'!W660),'Форма 1'!$H660*VLOOKUP('Форма 1'!$F660,'Придельники до 2021'!$B$4:$X$28,'Форма 1'!W$8),"")</f>
        <v/>
      </c>
      <c r="G660" s="103" t="str">
        <f>IF(ISNUMBER('Форма 1'!X660),'Форма 1'!$H660*VLOOKUP('Форма 1'!$F660,'Придельники до 2021'!$B$4:$X$28,'Форма 1'!X$8),"")</f>
        <v/>
      </c>
      <c r="H660" s="103">
        <f>IF(ISNUMBER('Форма 1'!Y660),'Форма 1'!$H660*VLOOKUP('Форма 1'!$F660,'Придельники до 2021'!$B$4:$X$28,'Форма 1'!Y$8),"")</f>
        <v>8684527.4479999989</v>
      </c>
      <c r="I660" s="103" t="str">
        <f>IF(ISNUMBER('Форма 1'!Z660),'Форма 1'!$H660*VLOOKUP('Форма 1'!$F660,'Придельники до 2021'!$B$4:$X$28,'Форма 1'!Z$8),"")</f>
        <v/>
      </c>
      <c r="J660" s="103" t="str">
        <f>IF(ISNUMBER('Форма 1'!AA660),'Форма 1'!$H660*VLOOKUP('Форма 1'!$F660,'Придельники до 2021'!$B$4:$X$28,'Форма 1'!AA$8),"")</f>
        <v/>
      </c>
      <c r="K660" s="90"/>
      <c r="L660" s="87"/>
      <c r="M660" s="103" t="str">
        <f>IF(ISNUMBER('Форма 1'!AD660),'Форма 1'!$H660*VLOOKUP('Форма 1'!$F660,'Придельники до 2021'!$B$4:$X$28,'Форма 1'!AD$8),"")</f>
        <v/>
      </c>
      <c r="N660" s="103" t="str">
        <f>IF(ISBLANK('Форма 1'!$AE660),"",IF('Форма 1'!$AE660=1,'Форма 1'!$H660*VLOOKUP('Форма 1'!$F660,'Придельники до 2021'!$B$4:$X$28,'Форма 1'!$AE$8,0),IF('Форма 1'!$AE660=2,'Форма 1'!$H660*VLOOKUP('Форма 1'!$F660,'Придельники до 2021'!$B$4:$X$28,13,0),IF('Форма 1'!$AE660=3,'Форма 1'!$H660*VLOOKUP('Форма 1'!$F660,'Придельники до 2021'!$B$4:$X$28,12,0)))))</f>
        <v/>
      </c>
      <c r="O660" s="103" t="str">
        <f>IF(ISNUMBER('Форма 1'!AF660),'Форма 1'!$H660*VLOOKUP('Форма 1'!$F660,'Придельники до 2021'!$B$4:$X$28,'Форма 1'!AF$8),"")</f>
        <v/>
      </c>
      <c r="P660" s="87">
        <v>248167.25</v>
      </c>
      <c r="Q660" s="103" t="str">
        <f>IF(ISNUMBER('Форма 1'!AH660),'Форма 1'!$H660*VLOOKUP('Форма 1'!$F660,'Придельники до 2021'!$B$4:$X$28,'Форма 1'!AH$8),"")</f>
        <v/>
      </c>
      <c r="R660" s="103" t="str">
        <f>IF(ISNUMBER('Форма 1'!AI660),'Форма 1'!$H660*VLOOKUP('Форма 1'!$F660,'Придельники до 2021'!$B$4:$X$28,'Форма 1'!AI$8),"")</f>
        <v/>
      </c>
      <c r="S660" s="103" t="str">
        <f>IF(ISNUMBER('Форма 1'!AJ660),'Форма 1'!$H660*VLOOKUP('Форма 1'!$F660,'Придельники до 2021'!$B$4:$X$28,'Форма 1'!AJ$8),"")</f>
        <v/>
      </c>
      <c r="T660" s="88"/>
    </row>
    <row r="661" spans="1:20">
      <c r="A661" s="188">
        <f t="shared" si="44"/>
        <v>100</v>
      </c>
      <c r="B661" s="189" t="s">
        <v>782</v>
      </c>
      <c r="C661" s="99">
        <f t="shared" si="42"/>
        <v>12816376</v>
      </c>
      <c r="D661" s="103" t="str">
        <f>IF(ISNUMBER('Форма 1'!U661),'Форма 1'!$H661*VLOOKUP('Форма 1'!$F661,'Придельники до 2021'!$B$4:$X$28,'Форма 1'!U$8),"")</f>
        <v/>
      </c>
      <c r="E661" s="103" t="str">
        <f>IF(ISNUMBER('Форма 1'!V661),'Форма 1'!$H661*VLOOKUP('Форма 1'!$F661,'Придельники до 2021'!$B$4:$X$28,'Форма 1'!V$8),"")</f>
        <v/>
      </c>
      <c r="F661" s="103" t="str">
        <f>IF(ISNUMBER('Форма 1'!W661),'Форма 1'!$H661*VLOOKUP('Форма 1'!$F661,'Придельники до 2021'!$B$4:$X$28,'Форма 1'!W$8),"")</f>
        <v/>
      </c>
      <c r="G661" s="103" t="str">
        <f>IF(ISNUMBER('Форма 1'!X661),'Форма 1'!$H661*VLOOKUP('Форма 1'!$F661,'Придельники до 2021'!$B$4:$X$28,'Форма 1'!X$8),"")</f>
        <v/>
      </c>
      <c r="H661" s="103" t="str">
        <f>IF(ISNUMBER('Форма 1'!Y661),'Форма 1'!$H661*VLOOKUP('Форма 1'!$F661,'Придельники до 2021'!$B$4:$X$28,'Форма 1'!Y$8),"")</f>
        <v/>
      </c>
      <c r="I661" s="103" t="str">
        <f>IF(ISNUMBER('Форма 1'!Z661),'Форма 1'!$H661*VLOOKUP('Форма 1'!$F661,'Придельники до 2021'!$B$4:$X$28,'Форма 1'!Z$8),"")</f>
        <v/>
      </c>
      <c r="J661" s="103" t="str">
        <f>IF(ISNUMBER('Форма 1'!AA661),'Форма 1'!$H661*VLOOKUP('Форма 1'!$F661,'Придельники до 2021'!$B$4:$X$28,'Форма 1'!AA$8),"")</f>
        <v/>
      </c>
      <c r="K661" s="90">
        <v>4</v>
      </c>
      <c r="L661" s="87">
        <f>3204094*K661</f>
        <v>12816376</v>
      </c>
      <c r="M661" s="103" t="str">
        <f>IF(ISNUMBER('Форма 1'!AD661),'Форма 1'!$H661*VLOOKUP('Форма 1'!$F661,'Придельники до 2021'!$B$4:$X$28,'Форма 1'!AD$8),"")</f>
        <v/>
      </c>
      <c r="N661" s="103" t="str">
        <f>IF(ISBLANK('Форма 1'!$AE661),"",IF('Форма 1'!$AE661=1,'Форма 1'!$H661*VLOOKUP('Форма 1'!$F661,'Придельники до 2021'!$B$4:$X$28,'Форма 1'!$AE$8,0),IF('Форма 1'!$AE661=2,'Форма 1'!$H661*VLOOKUP('Форма 1'!$F661,'Придельники до 2021'!$B$4:$X$28,13,0),IF('Форма 1'!$AE661=3,'Форма 1'!$H661*VLOOKUP('Форма 1'!$F661,'Придельники до 2021'!$B$4:$X$28,12,0)))))</f>
        <v/>
      </c>
      <c r="O661" s="103" t="str">
        <f>IF(ISNUMBER('Форма 1'!AF661),'Форма 1'!$H661*VLOOKUP('Форма 1'!$F661,'Придельники до 2021'!$B$4:$X$28,'Форма 1'!AF$8),"")</f>
        <v/>
      </c>
      <c r="P661" s="87"/>
      <c r="Q661" s="103" t="str">
        <f>IF(ISNUMBER('Форма 1'!AH661),'Форма 1'!$H661*VLOOKUP('Форма 1'!$F661,'Придельники до 2021'!$B$4:$X$28,'Форма 1'!AH$8),"")</f>
        <v/>
      </c>
      <c r="R661" s="103" t="str">
        <f>IF(ISNUMBER('Форма 1'!AI661),'Форма 1'!$H661*VLOOKUP('Форма 1'!$F661,'Придельники до 2021'!$B$4:$X$28,'Форма 1'!AI$8),"")</f>
        <v/>
      </c>
      <c r="S661" s="103" t="str">
        <f>IF(ISNUMBER('Форма 1'!AJ661),'Форма 1'!$H661*VLOOKUP('Форма 1'!$F661,'Придельники до 2021'!$B$4:$X$28,'Форма 1'!AJ$8),"")</f>
        <v/>
      </c>
      <c r="T661" s="88"/>
    </row>
    <row r="662" spans="1:20">
      <c r="A662" s="188">
        <f t="shared" si="44"/>
        <v>101</v>
      </c>
      <c r="B662" s="189" t="s">
        <v>783</v>
      </c>
      <c r="C662" s="99">
        <f t="shared" si="42"/>
        <v>23851940.472000003</v>
      </c>
      <c r="D662" s="103" t="str">
        <f>IF(ISNUMBER('Форма 1'!U662),'Форма 1'!$H662*VLOOKUP('Форма 1'!$F662,'Придельники до 2021'!$B$4:$X$28,'Форма 1'!U$8),"")</f>
        <v/>
      </c>
      <c r="E662" s="103" t="str">
        <f>IF(ISNUMBER('Форма 1'!V662),'Форма 1'!$H662*VLOOKUP('Форма 1'!$F662,'Придельники до 2021'!$B$4:$X$28,'Форма 1'!V$8),"")</f>
        <v/>
      </c>
      <c r="F662" s="103" t="str">
        <f>IF(ISNUMBER('Форма 1'!W662),'Форма 1'!$H662*VLOOKUP('Форма 1'!$F662,'Придельники до 2021'!$B$4:$X$28,'Форма 1'!W$8),"")</f>
        <v/>
      </c>
      <c r="G662" s="103" t="str">
        <f>IF(ISNUMBER('Форма 1'!X662),'Форма 1'!$H662*VLOOKUP('Форма 1'!$F662,'Придельники до 2021'!$B$4:$X$28,'Форма 1'!X$8),"")</f>
        <v/>
      </c>
      <c r="H662" s="103" t="str">
        <f>IF(ISNUMBER('Форма 1'!Y662),'Форма 1'!$H662*VLOOKUP('Форма 1'!$F662,'Придельники до 2021'!$B$4:$X$28,'Форма 1'!Y$8),"")</f>
        <v/>
      </c>
      <c r="I662" s="103" t="str">
        <f>IF(ISNUMBER('Форма 1'!Z662),'Форма 1'!$H662*VLOOKUP('Форма 1'!$F662,'Придельники до 2021'!$B$4:$X$28,'Форма 1'!Z$8),"")</f>
        <v/>
      </c>
      <c r="J662" s="103" t="str">
        <f>IF(ISNUMBER('Форма 1'!AA662),'Форма 1'!$H662*VLOOKUP('Форма 1'!$F662,'Придельники до 2021'!$B$4:$X$28,'Форма 1'!AA$8),"")</f>
        <v/>
      </c>
      <c r="K662" s="90"/>
      <c r="L662" s="87"/>
      <c r="M662" s="103">
        <f>IF(ISNUMBER('Форма 1'!AD662),'Форма 1'!$H662*VLOOKUP('Форма 1'!$F662,'Придельники до 2021'!$B$4:$X$28,'Форма 1'!AD$8),"")</f>
        <v>23851940.472000003</v>
      </c>
      <c r="N662" s="103" t="str">
        <f>IF(ISBLANK('Форма 1'!$AE662),"",IF('Форма 1'!$AE662=1,'Форма 1'!$H662*VLOOKUP('Форма 1'!$F662,'Придельники до 2021'!$B$4:$X$28,'Форма 1'!$AE$8,0),IF('Форма 1'!$AE662=2,'Форма 1'!$H662*VLOOKUP('Форма 1'!$F662,'Придельники до 2021'!$B$4:$X$28,13,0),IF('Форма 1'!$AE662=3,'Форма 1'!$H662*VLOOKUP('Форма 1'!$F662,'Придельники до 2021'!$B$4:$X$28,12,0)))))</f>
        <v/>
      </c>
      <c r="O662" s="103" t="str">
        <f>IF(ISNUMBER('Форма 1'!AF662),'Форма 1'!$H662*VLOOKUP('Форма 1'!$F662,'Придельники до 2021'!$B$4:$X$28,'Форма 1'!AF$8),"")</f>
        <v/>
      </c>
      <c r="P662" s="87"/>
      <c r="Q662" s="103" t="str">
        <f>IF(ISNUMBER('Форма 1'!AH662),'Форма 1'!$H662*VLOOKUP('Форма 1'!$F662,'Придельники до 2021'!$B$4:$X$28,'Форма 1'!AH$8),"")</f>
        <v/>
      </c>
      <c r="R662" s="103" t="str">
        <f>IF(ISNUMBER('Форма 1'!AI662),'Форма 1'!$H662*VLOOKUP('Форма 1'!$F662,'Придельники до 2021'!$B$4:$X$28,'Форма 1'!AI$8),"")</f>
        <v/>
      </c>
      <c r="S662" s="103" t="str">
        <f>IF(ISNUMBER('Форма 1'!AJ662),'Форма 1'!$H662*VLOOKUP('Форма 1'!$F662,'Придельники до 2021'!$B$4:$X$28,'Форма 1'!AJ$8),"")</f>
        <v/>
      </c>
      <c r="T662" s="88"/>
    </row>
    <row r="663" spans="1:20">
      <c r="A663" s="188">
        <f t="shared" si="44"/>
        <v>102</v>
      </c>
      <c r="B663" s="189" t="s">
        <v>784</v>
      </c>
      <c r="C663" s="99">
        <f t="shared" si="42"/>
        <v>8558463.1860000007</v>
      </c>
      <c r="D663" s="103" t="str">
        <f>IF(ISNUMBER('Форма 1'!U663),'Форма 1'!$H663*VLOOKUP('Форма 1'!$F663,'Придельники до 2021'!$B$4:$X$28,'Форма 1'!U$8),"")</f>
        <v/>
      </c>
      <c r="E663" s="103" t="str">
        <f>IF(ISNUMBER('Форма 1'!V663),'Форма 1'!$H663*VLOOKUP('Форма 1'!$F663,'Придельники до 2021'!$B$4:$X$28,'Форма 1'!V$8),"")</f>
        <v/>
      </c>
      <c r="F663" s="103" t="str">
        <f>IF(ISNUMBER('Форма 1'!W663),'Форма 1'!$H663*VLOOKUP('Форма 1'!$F663,'Придельники до 2021'!$B$4:$X$28,'Форма 1'!W$8),"")</f>
        <v/>
      </c>
      <c r="G663" s="103" t="str">
        <f>IF(ISNUMBER('Форма 1'!X663),'Форма 1'!$H663*VLOOKUP('Форма 1'!$F663,'Придельники до 2021'!$B$4:$X$28,'Форма 1'!X$8),"")</f>
        <v/>
      </c>
      <c r="H663" s="103" t="str">
        <f>IF(ISNUMBER('Форма 1'!Y663),'Форма 1'!$H663*VLOOKUP('Форма 1'!$F663,'Придельники до 2021'!$B$4:$X$28,'Форма 1'!Y$8),"")</f>
        <v/>
      </c>
      <c r="I663" s="103" t="str">
        <f>IF(ISNUMBER('Форма 1'!Z663),'Форма 1'!$H663*VLOOKUP('Форма 1'!$F663,'Придельники до 2021'!$B$4:$X$28,'Форма 1'!Z$8),"")</f>
        <v/>
      </c>
      <c r="J663" s="103" t="str">
        <f>IF(ISNUMBER('Форма 1'!AA663),'Форма 1'!$H663*VLOOKUP('Форма 1'!$F663,'Придельники до 2021'!$B$4:$X$28,'Форма 1'!AA$8),"")</f>
        <v/>
      </c>
      <c r="K663" s="90"/>
      <c r="L663" s="87"/>
      <c r="M663" s="103">
        <f>IF(ISNUMBER('Форма 1'!AD663),'Форма 1'!$H663*VLOOKUP('Форма 1'!$F663,'Придельники до 2021'!$B$4:$X$28,'Форма 1'!AD$8),"")</f>
        <v>8558463.1860000007</v>
      </c>
      <c r="N663" s="103" t="str">
        <f>IF(ISBLANK('Форма 1'!$AE663),"",IF('Форма 1'!$AE663=1,'Форма 1'!$H663*VLOOKUP('Форма 1'!$F663,'Придельники до 2021'!$B$4:$X$28,'Форма 1'!$AE$8,0),IF('Форма 1'!$AE663=2,'Форма 1'!$H663*VLOOKUP('Форма 1'!$F663,'Придельники до 2021'!$B$4:$X$28,13,0),IF('Форма 1'!$AE663=3,'Форма 1'!$H663*VLOOKUP('Форма 1'!$F663,'Придельники до 2021'!$B$4:$X$28,12,0)))))</f>
        <v/>
      </c>
      <c r="O663" s="103" t="str">
        <f>IF(ISNUMBER('Форма 1'!AF663),'Форма 1'!$H663*VLOOKUP('Форма 1'!$F663,'Придельники до 2021'!$B$4:$X$28,'Форма 1'!AF$8),"")</f>
        <v/>
      </c>
      <c r="P663" s="87"/>
      <c r="Q663" s="103" t="str">
        <f>IF(ISNUMBER('Форма 1'!AH663),'Форма 1'!$H663*VLOOKUP('Форма 1'!$F663,'Придельники до 2021'!$B$4:$X$28,'Форма 1'!AH$8),"")</f>
        <v/>
      </c>
      <c r="R663" s="103" t="str">
        <f>IF(ISNUMBER('Форма 1'!AI663),'Форма 1'!$H663*VLOOKUP('Форма 1'!$F663,'Придельники до 2021'!$B$4:$X$28,'Форма 1'!AI$8),"")</f>
        <v/>
      </c>
      <c r="S663" s="103" t="str">
        <f>IF(ISNUMBER('Форма 1'!AJ663),'Форма 1'!$H663*VLOOKUP('Форма 1'!$F663,'Придельники до 2021'!$B$4:$X$28,'Форма 1'!AJ$8),"")</f>
        <v/>
      </c>
      <c r="T663" s="88"/>
    </row>
    <row r="664" spans="1:20">
      <c r="A664" s="188">
        <f t="shared" si="44"/>
        <v>103</v>
      </c>
      <c r="B664" s="189" t="s">
        <v>785</v>
      </c>
      <c r="C664" s="99">
        <f t="shared" si="42"/>
        <v>11342565.472000001</v>
      </c>
      <c r="D664" s="103" t="str">
        <f>IF(ISNUMBER('Форма 1'!U664),'Форма 1'!$H664*VLOOKUP('Форма 1'!$F664,'Придельники до 2021'!$B$4:$X$28,'Форма 1'!U$8),"")</f>
        <v/>
      </c>
      <c r="E664" s="103" t="str">
        <f>IF(ISNUMBER('Форма 1'!V664),'Форма 1'!$H664*VLOOKUP('Форма 1'!$F664,'Придельники до 2021'!$B$4:$X$28,'Форма 1'!V$8),"")</f>
        <v/>
      </c>
      <c r="F664" s="103" t="str">
        <f>IF(ISNUMBER('Форма 1'!W664),'Форма 1'!$H664*VLOOKUP('Форма 1'!$F664,'Придельники до 2021'!$B$4:$X$28,'Форма 1'!W$8),"")</f>
        <v/>
      </c>
      <c r="G664" s="103" t="str">
        <f>IF(ISNUMBER('Форма 1'!X664),'Форма 1'!$H664*VLOOKUP('Форма 1'!$F664,'Придельники до 2021'!$B$4:$X$28,'Форма 1'!X$8),"")</f>
        <v/>
      </c>
      <c r="H664" s="103" t="str">
        <f>IF(ISNUMBER('Форма 1'!Y664),'Форма 1'!$H664*VLOOKUP('Форма 1'!$F664,'Придельники до 2021'!$B$4:$X$28,'Форма 1'!Y$8),"")</f>
        <v/>
      </c>
      <c r="I664" s="103" t="str">
        <f>IF(ISNUMBER('Форма 1'!Z664),'Форма 1'!$H664*VLOOKUP('Форма 1'!$F664,'Придельники до 2021'!$B$4:$X$28,'Форма 1'!Z$8),"")</f>
        <v/>
      </c>
      <c r="J664" s="103" t="str">
        <f>IF(ISNUMBER('Форма 1'!AA664),'Форма 1'!$H664*VLOOKUP('Форма 1'!$F664,'Придельники до 2021'!$B$4:$X$28,'Форма 1'!AA$8),"")</f>
        <v/>
      </c>
      <c r="K664" s="92"/>
      <c r="L664" s="88"/>
      <c r="M664" s="103">
        <f>IF(ISNUMBER('Форма 1'!AD664),'Форма 1'!$H664*VLOOKUP('Форма 1'!$F664,'Придельники с 2022'!$B$4:$X$28,'Форма 1'!AD$8),"")</f>
        <v>11342565.472000001</v>
      </c>
      <c r="N664" s="103" t="str">
        <f>IF(ISBLANK('Форма 1'!$AE664),"",IF('Форма 1'!$AE664=1,'Форма 1'!$H664*VLOOKUP('Форма 1'!$F664,'Придельники до 2021'!$B$4:$X$28,'Форма 1'!$AE$8,0),IF('Форма 1'!$AE664=2,'Форма 1'!$H664*VLOOKUP('Форма 1'!$F664,'Придельники до 2021'!$B$4:$X$28,13,0),IF('Форма 1'!$AE664=3,'Форма 1'!$H664*VLOOKUP('Форма 1'!$F664,'Придельники до 2021'!$B$4:$X$28,12,0)))))</f>
        <v/>
      </c>
      <c r="O664" s="103" t="str">
        <f>IF(ISNUMBER('Форма 1'!AF664),'Форма 1'!$H664*VLOOKUP('Форма 1'!$F664,'Придельники до 2021'!$B$4:$X$28,'Форма 1'!AF$8),"")</f>
        <v/>
      </c>
      <c r="P664" s="87"/>
      <c r="Q664" s="103" t="str">
        <f>IF(ISNUMBER('Форма 1'!AH664),'Форма 1'!$H664*VLOOKUP('Форма 1'!$F664,'Придельники до 2021'!$B$4:$X$28,'Форма 1'!AH$8),"")</f>
        <v/>
      </c>
      <c r="R664" s="103" t="str">
        <f>IF(ISNUMBER('Форма 1'!AI664),'Форма 1'!$H664*VLOOKUP('Форма 1'!$F664,'Придельники до 2021'!$B$4:$X$28,'Форма 1'!AI$8),"")</f>
        <v/>
      </c>
      <c r="S664" s="103" t="str">
        <f>IF(ISNUMBER('Форма 1'!AJ664),'Форма 1'!$H664*VLOOKUP('Форма 1'!$F664,'Придельники до 2021'!$B$4:$X$28,'Форма 1'!AJ$8),"")</f>
        <v/>
      </c>
      <c r="T664" s="87"/>
    </row>
    <row r="665" spans="1:20">
      <c r="A665" s="188">
        <f t="shared" si="44"/>
        <v>104</v>
      </c>
      <c r="B665" s="189" t="s">
        <v>786</v>
      </c>
      <c r="C665" s="99">
        <f t="shared" si="42"/>
        <v>14758935.744000001</v>
      </c>
      <c r="D665" s="103" t="str">
        <f>IF(ISNUMBER('Форма 1'!U665),'Форма 1'!$H665*VLOOKUP('Форма 1'!$F665,'Придельники до 2021'!$B$4:$X$28,'Форма 1'!U$8),"")</f>
        <v/>
      </c>
      <c r="E665" s="103" t="str">
        <f>IF(ISNUMBER('Форма 1'!V665),'Форма 1'!$H665*VLOOKUP('Форма 1'!$F665,'Придельники до 2021'!$B$4:$X$28,'Форма 1'!V$8),"")</f>
        <v/>
      </c>
      <c r="F665" s="103" t="str">
        <f>IF(ISNUMBER('Форма 1'!W665),'Форма 1'!$H665*VLOOKUP('Форма 1'!$F665,'Придельники до 2021'!$B$4:$X$28,'Форма 1'!W$8),"")</f>
        <v/>
      </c>
      <c r="G665" s="103" t="str">
        <f>IF(ISNUMBER('Форма 1'!X665),'Форма 1'!$H665*VLOOKUP('Форма 1'!$F665,'Придельники до 2021'!$B$4:$X$28,'Форма 1'!X$8),"")</f>
        <v/>
      </c>
      <c r="H665" s="103" t="str">
        <f>IF(ISNUMBER('Форма 1'!Y665),'Форма 1'!$H665*VLOOKUP('Форма 1'!$F665,'Придельники до 2021'!$B$4:$X$28,'Форма 1'!Y$8),"")</f>
        <v/>
      </c>
      <c r="I665" s="103" t="str">
        <f>IF(ISNUMBER('Форма 1'!Z665),'Форма 1'!$H665*VLOOKUP('Форма 1'!$F665,'Придельники до 2021'!$B$4:$X$28,'Форма 1'!Z$8),"")</f>
        <v/>
      </c>
      <c r="J665" s="103" t="str">
        <f>IF(ISNUMBER('Форма 1'!AA665),'Форма 1'!$H665*VLOOKUP('Форма 1'!$F665,'Придельники до 2021'!$B$4:$X$28,'Форма 1'!AA$8),"")</f>
        <v/>
      </c>
      <c r="K665" s="90"/>
      <c r="L665" s="87"/>
      <c r="M665" s="103">
        <f>IF(ISNUMBER('Форма 1'!AD665),'Форма 1'!$H665*VLOOKUP('Форма 1'!$F665,'Придельники с 2022'!$B$4:$X$28,'Форма 1'!AD$8),"")</f>
        <v>14758935.744000001</v>
      </c>
      <c r="N665" s="103" t="str">
        <f>IF(ISBLANK('Форма 1'!$AE665),"",IF('Форма 1'!$AE665=1,'Форма 1'!$H665*VLOOKUP('Форма 1'!$F665,'Придельники до 2021'!$B$4:$X$28,'Форма 1'!$AE$8,0),IF('Форма 1'!$AE665=2,'Форма 1'!$H665*VLOOKUP('Форма 1'!$F665,'Придельники до 2021'!$B$4:$X$28,13,0),IF('Форма 1'!$AE665=3,'Форма 1'!$H665*VLOOKUP('Форма 1'!$F665,'Придельники до 2021'!$B$4:$X$28,12,0)))))</f>
        <v/>
      </c>
      <c r="O665" s="103" t="str">
        <f>IF(ISNUMBER('Форма 1'!AF665),'Форма 1'!$H665*VLOOKUP('Форма 1'!$F665,'Придельники до 2021'!$B$4:$X$28,'Форма 1'!AF$8),"")</f>
        <v/>
      </c>
      <c r="P665" s="87"/>
      <c r="Q665" s="103" t="str">
        <f>IF(ISNUMBER('Форма 1'!AH665),'Форма 1'!$H665*VLOOKUP('Форма 1'!$F665,'Придельники до 2021'!$B$4:$X$28,'Форма 1'!AH$8),"")</f>
        <v/>
      </c>
      <c r="R665" s="103" t="str">
        <f>IF(ISNUMBER('Форма 1'!AI665),'Форма 1'!$H665*VLOOKUP('Форма 1'!$F665,'Придельники до 2021'!$B$4:$X$28,'Форма 1'!AI$8),"")</f>
        <v/>
      </c>
      <c r="S665" s="103" t="str">
        <f>IF(ISNUMBER('Форма 1'!AJ665),'Форма 1'!$H665*VLOOKUP('Форма 1'!$F665,'Придельники до 2021'!$B$4:$X$28,'Форма 1'!AJ$8),"")</f>
        <v/>
      </c>
      <c r="T665" s="88"/>
    </row>
    <row r="666" spans="1:20">
      <c r="A666" s="188">
        <f t="shared" si="44"/>
        <v>105</v>
      </c>
      <c r="B666" s="189" t="s">
        <v>787</v>
      </c>
      <c r="C666" s="99">
        <f t="shared" si="42"/>
        <v>16812659.303000003</v>
      </c>
      <c r="D666" s="103" t="str">
        <f>IF(ISNUMBER('Форма 1'!U666),'Форма 1'!$H666*VLOOKUP('Форма 1'!$F666,'Придельники до 2021'!$B$4:$X$28,'Форма 1'!U$8),"")</f>
        <v/>
      </c>
      <c r="E666" s="103" t="str">
        <f>IF(ISNUMBER('Форма 1'!V666),'Форма 1'!$H666*VLOOKUP('Форма 1'!$F666,'Придельники до 2021'!$B$4:$X$28,'Форма 1'!V$8),"")</f>
        <v/>
      </c>
      <c r="F666" s="103" t="str">
        <f>IF(ISNUMBER('Форма 1'!W666),'Форма 1'!$H666*VLOOKUP('Форма 1'!$F666,'Придельники до 2021'!$B$4:$X$28,'Форма 1'!W$8),"")</f>
        <v/>
      </c>
      <c r="G666" s="103" t="str">
        <f>IF(ISNUMBER('Форма 1'!X666),'Форма 1'!$H666*VLOOKUP('Форма 1'!$F666,'Придельники до 2021'!$B$4:$X$28,'Форма 1'!X$8),"")</f>
        <v/>
      </c>
      <c r="H666" s="103" t="str">
        <f>IF(ISNUMBER('Форма 1'!Y666),'Форма 1'!$H666*VLOOKUP('Форма 1'!$F666,'Придельники до 2021'!$B$4:$X$28,'Форма 1'!Y$8),"")</f>
        <v/>
      </c>
      <c r="I666" s="103" t="str">
        <f>IF(ISNUMBER('Форма 1'!Z666),'Форма 1'!$H666*VLOOKUP('Форма 1'!$F666,'Придельники до 2021'!$B$4:$X$28,'Форма 1'!Z$8),"")</f>
        <v/>
      </c>
      <c r="J666" s="103" t="str">
        <f>IF(ISNUMBER('Форма 1'!AA666),'Форма 1'!$H666*VLOOKUP('Форма 1'!$F666,'Придельники до 2021'!$B$4:$X$28,'Форма 1'!AA$8),"")</f>
        <v/>
      </c>
      <c r="K666" s="90"/>
      <c r="L666" s="87"/>
      <c r="M666" s="103">
        <f>IF(ISNUMBER('Форма 1'!AD666),'Форма 1'!$H666*VLOOKUP('Форма 1'!$F666,'Придельники до 2021'!$B$4:$X$28,'Форма 1'!AD$8),"")</f>
        <v>16812659.303000003</v>
      </c>
      <c r="N666" s="103" t="str">
        <f>IF(ISBLANK('Форма 1'!$AE666),"",IF('Форма 1'!$AE666=1,'Форма 1'!$H666*VLOOKUP('Форма 1'!$F666,'Придельники до 2021'!$B$4:$X$28,'Форма 1'!$AE$8,0),IF('Форма 1'!$AE666=2,'Форма 1'!$H666*VLOOKUP('Форма 1'!$F666,'Придельники до 2021'!$B$4:$X$28,13,0),IF('Форма 1'!$AE666=3,'Форма 1'!$H666*VLOOKUP('Форма 1'!$F666,'Придельники до 2021'!$B$4:$X$28,12,0)))))</f>
        <v/>
      </c>
      <c r="O666" s="103" t="str">
        <f>IF(ISNUMBER('Форма 1'!AF666),'Форма 1'!$H666*VLOOKUP('Форма 1'!$F666,'Придельники до 2021'!$B$4:$X$28,'Форма 1'!AF$8),"")</f>
        <v/>
      </c>
      <c r="P666" s="87"/>
      <c r="Q666" s="103" t="str">
        <f>IF(ISNUMBER('Форма 1'!AH666),'Форма 1'!$H666*VLOOKUP('Форма 1'!$F666,'Придельники до 2021'!$B$4:$X$28,'Форма 1'!AH$8),"")</f>
        <v/>
      </c>
      <c r="R666" s="103" t="str">
        <f>IF(ISNUMBER('Форма 1'!AI666),'Форма 1'!$H666*VLOOKUP('Форма 1'!$F666,'Придельники до 2021'!$B$4:$X$28,'Форма 1'!AI$8),"")</f>
        <v/>
      </c>
      <c r="S666" s="103" t="str">
        <f>IF(ISNUMBER('Форма 1'!AJ666),'Форма 1'!$H666*VLOOKUP('Форма 1'!$F666,'Придельники до 2021'!$B$4:$X$28,'Форма 1'!AJ$8),"")</f>
        <v/>
      </c>
      <c r="T666" s="88"/>
    </row>
    <row r="667" spans="1:20">
      <c r="A667" s="188">
        <f t="shared" si="44"/>
        <v>106</v>
      </c>
      <c r="B667" s="189" t="s">
        <v>788</v>
      </c>
      <c r="C667" s="99">
        <f t="shared" si="42"/>
        <v>11340912.979</v>
      </c>
      <c r="D667" s="103" t="str">
        <f>IF(ISNUMBER('Форма 1'!U667),'Форма 1'!$H667*VLOOKUP('Форма 1'!$F667,'Придельники до 2021'!$B$4:$X$28,'Форма 1'!U$8),"")</f>
        <v/>
      </c>
      <c r="E667" s="103" t="str">
        <f>IF(ISNUMBER('Форма 1'!V667),'Форма 1'!$H667*VLOOKUP('Форма 1'!$F667,'Придельники до 2021'!$B$4:$X$28,'Форма 1'!V$8),"")</f>
        <v/>
      </c>
      <c r="F667" s="103" t="str">
        <f>IF(ISNUMBER('Форма 1'!W667),'Форма 1'!$H667*VLOOKUP('Форма 1'!$F667,'Придельники до 2021'!$B$4:$X$28,'Форма 1'!W$8),"")</f>
        <v/>
      </c>
      <c r="G667" s="103" t="str">
        <f>IF(ISNUMBER('Форма 1'!X667),'Форма 1'!$H667*VLOOKUP('Форма 1'!$F667,'Придельники до 2021'!$B$4:$X$28,'Форма 1'!X$8),"")</f>
        <v/>
      </c>
      <c r="H667" s="103" t="str">
        <f>IF(ISNUMBER('Форма 1'!Y667),'Форма 1'!$H667*VLOOKUP('Форма 1'!$F667,'Придельники до 2021'!$B$4:$X$28,'Форма 1'!Y$8),"")</f>
        <v/>
      </c>
      <c r="I667" s="103" t="str">
        <f>IF(ISNUMBER('Форма 1'!Z667),'Форма 1'!$H667*VLOOKUP('Форма 1'!$F667,'Придельники до 2021'!$B$4:$X$28,'Форма 1'!Z$8),"")</f>
        <v/>
      </c>
      <c r="J667" s="103" t="str">
        <f>IF(ISNUMBER('Форма 1'!AA667),'Форма 1'!$H667*VLOOKUP('Форма 1'!$F667,'Придельники до 2021'!$B$4:$X$28,'Форма 1'!AA$8),"")</f>
        <v/>
      </c>
      <c r="K667" s="92"/>
      <c r="L667" s="88"/>
      <c r="M667" s="103">
        <f>IF(ISNUMBER('Форма 1'!AD667),'Форма 1'!$H667*VLOOKUP('Форма 1'!$F667,'Придельники до 2021'!$B$4:$X$28,'Форма 1'!AD$8),"")</f>
        <v>11340912.979</v>
      </c>
      <c r="N667" s="103" t="str">
        <f>IF(ISBLANK('Форма 1'!$AE667),"",IF('Форма 1'!$AE667=1,'Форма 1'!$H667*VLOOKUP('Форма 1'!$F667,'Придельники до 2021'!$B$4:$X$28,'Форма 1'!$AE$8,0),IF('Форма 1'!$AE667=2,'Форма 1'!$H667*VLOOKUP('Форма 1'!$F667,'Придельники до 2021'!$B$4:$X$28,13,0),IF('Форма 1'!$AE667=3,'Форма 1'!$H667*VLOOKUP('Форма 1'!$F667,'Придельники до 2021'!$B$4:$X$28,12,0)))))</f>
        <v/>
      </c>
      <c r="O667" s="103" t="str">
        <f>IF(ISNUMBER('Форма 1'!AF667),'Форма 1'!$H667*VLOOKUP('Форма 1'!$F667,'Придельники до 2021'!$B$4:$X$28,'Форма 1'!AF$8),"")</f>
        <v/>
      </c>
      <c r="P667" s="88"/>
      <c r="Q667" s="103" t="str">
        <f>IF(ISNUMBER('Форма 1'!AH667),'Форма 1'!$H667*VLOOKUP('Форма 1'!$F667,'Придельники до 2021'!$B$4:$X$28,'Форма 1'!AH$8),"")</f>
        <v/>
      </c>
      <c r="R667" s="103" t="str">
        <f>IF(ISNUMBER('Форма 1'!AI667),'Форма 1'!$H667*VLOOKUP('Форма 1'!$F667,'Придельники до 2021'!$B$4:$X$28,'Форма 1'!AI$8),"")</f>
        <v/>
      </c>
      <c r="S667" s="103" t="str">
        <f>IF(ISNUMBER('Форма 1'!AJ667),'Форма 1'!$H667*VLOOKUP('Форма 1'!$F667,'Придельники до 2021'!$B$4:$X$28,'Форма 1'!AJ$8),"")</f>
        <v/>
      </c>
      <c r="T667" s="88"/>
    </row>
    <row r="668" spans="1:20">
      <c r="A668" s="188">
        <f t="shared" si="44"/>
        <v>107</v>
      </c>
      <c r="B668" s="189" t="s">
        <v>789</v>
      </c>
      <c r="C668" s="99">
        <f t="shared" si="42"/>
        <v>280193.26</v>
      </c>
      <c r="D668" s="103" t="str">
        <f>IF(ISNUMBER('Форма 1'!U668),'Форма 1'!$H668*VLOOKUP('Форма 1'!$F668,'Придельники до 2021'!$B$4:$X$28,'Форма 1'!U$8),"")</f>
        <v/>
      </c>
      <c r="E668" s="103" t="str">
        <f>IF(ISNUMBER('Форма 1'!V668),'Форма 1'!$H668*VLOOKUP('Форма 1'!$F668,'Придельники до 2021'!$B$4:$X$28,'Форма 1'!V$8),"")</f>
        <v/>
      </c>
      <c r="F668" s="103" t="str">
        <f>IF(ISNUMBER('Форма 1'!W668),'Форма 1'!$H668*VLOOKUP('Форма 1'!$F668,'Придельники до 2021'!$B$4:$X$28,'Форма 1'!W$8),"")</f>
        <v/>
      </c>
      <c r="G668" s="103" t="str">
        <f>IF(ISNUMBER('Форма 1'!X668),'Форма 1'!$H668*VLOOKUP('Форма 1'!$F668,'Придельники до 2021'!$B$4:$X$28,'Форма 1'!X$8),"")</f>
        <v/>
      </c>
      <c r="H668" s="103" t="str">
        <f>IF(ISNUMBER('Форма 1'!Y668),'Форма 1'!$H668*VLOOKUP('Форма 1'!$F668,'Придельники до 2021'!$B$4:$X$28,'Форма 1'!Y$8),"")</f>
        <v/>
      </c>
      <c r="I668" s="103" t="str">
        <f>IF(ISNUMBER('Форма 1'!Z668),'Форма 1'!$H668*VLOOKUP('Форма 1'!$F668,'Придельники до 2021'!$B$4:$X$28,'Форма 1'!Z$8),"")</f>
        <v/>
      </c>
      <c r="J668" s="103" t="str">
        <f>IF(ISNUMBER('Форма 1'!AA668),'Форма 1'!$H668*VLOOKUP('Форма 1'!$F668,'Придельники до 2021'!$B$4:$X$28,'Форма 1'!AA$8),"")</f>
        <v/>
      </c>
      <c r="K668" s="90"/>
      <c r="L668" s="87"/>
      <c r="M668" s="103" t="str">
        <f>IF(ISNUMBER('Форма 1'!AD668),'Форма 1'!$H668*VLOOKUP('Форма 1'!$F668,'Придельники до 2021'!$B$4:$X$28,'Форма 1'!AD$8),"")</f>
        <v/>
      </c>
      <c r="N668" s="103" t="str">
        <f>IF(ISBLANK('Форма 1'!$AE668),"",IF('Форма 1'!$AE668=1,'Форма 1'!$H668*VLOOKUP('Форма 1'!$F668,'Придельники до 2021'!$B$4:$X$28,'Форма 1'!$AE$8,0),IF('Форма 1'!$AE668=2,'Форма 1'!$H668*VLOOKUP('Форма 1'!$F668,'Придельники до 2021'!$B$4:$X$28,13,0),IF('Форма 1'!$AE668=3,'Форма 1'!$H668*VLOOKUP('Форма 1'!$F668,'Придельники до 2021'!$B$4:$X$28,12,0)))))</f>
        <v/>
      </c>
      <c r="O668" s="103" t="str">
        <f>IF(ISNUMBER('Форма 1'!AF668),'Форма 1'!$H668*VLOOKUP('Форма 1'!$F668,'Придельники до 2021'!$B$4:$X$28,'Форма 1'!AF$8),"")</f>
        <v/>
      </c>
      <c r="P668" s="87">
        <f>280193.26</f>
        <v>280193.26</v>
      </c>
      <c r="Q668" s="103" t="str">
        <f>IF(ISNUMBER('Форма 1'!AH668),'Форма 1'!$H668*VLOOKUP('Форма 1'!$F668,'Придельники до 2021'!$B$4:$X$28,'Форма 1'!AH$8),"")</f>
        <v/>
      </c>
      <c r="R668" s="103" t="str">
        <f>IF(ISNUMBER('Форма 1'!AI668),'Форма 1'!$H668*VLOOKUP('Форма 1'!$F668,'Придельники до 2021'!$B$4:$X$28,'Форма 1'!AI$8),"")</f>
        <v/>
      </c>
      <c r="S668" s="103" t="str">
        <f>IF(ISNUMBER('Форма 1'!AJ668),'Форма 1'!$H668*VLOOKUP('Форма 1'!$F668,'Придельники до 2021'!$B$4:$X$28,'Форма 1'!AJ$8),"")</f>
        <v/>
      </c>
      <c r="T668" s="88"/>
    </row>
    <row r="669" spans="1:20">
      <c r="A669" s="188">
        <f t="shared" si="44"/>
        <v>108</v>
      </c>
      <c r="B669" s="112" t="s">
        <v>5032</v>
      </c>
      <c r="C669" s="99">
        <f>SUM(D669:J669,L669:T669)</f>
        <v>280193.26</v>
      </c>
      <c r="D669" s="103" t="str">
        <f>IF(ISNUMBER('Форма 1'!U669),'Форма 1'!$H669*VLOOKUP('Форма 1'!$F669,'Придельники до 2021'!$B$4:$X$28,'Форма 1'!U$8),"")</f>
        <v/>
      </c>
      <c r="E669" s="103" t="str">
        <f>IF(ISNUMBER('Форма 1'!V669),'Форма 1'!$H669*VLOOKUP('Форма 1'!$F669,'Придельники до 2021'!$B$4:$X$28,'Форма 1'!V$8),"")</f>
        <v/>
      </c>
      <c r="F669" s="103" t="str">
        <f>IF(ISNUMBER('Форма 1'!W669),'Форма 1'!$H669*VLOOKUP('Форма 1'!$F669,'Придельники до 2021'!$B$4:$X$28,'Форма 1'!W$8),"")</f>
        <v/>
      </c>
      <c r="G669" s="103" t="str">
        <f>IF(ISNUMBER('Форма 1'!X669),'Форма 1'!$H669*VLOOKUP('Форма 1'!$F669,'Придельники до 2021'!$B$4:$X$28,'Форма 1'!X$8),"")</f>
        <v/>
      </c>
      <c r="H669" s="103" t="str">
        <f>IF(ISNUMBER('Форма 1'!Y669),'Форма 1'!$H669*VLOOKUP('Форма 1'!$F669,'Придельники до 2021'!$B$4:$X$28,'Форма 1'!Y$8),"")</f>
        <v/>
      </c>
      <c r="I669" s="103" t="str">
        <f>IF(ISNUMBER('Форма 1'!Z669),'Форма 1'!$H669*VLOOKUP('Форма 1'!$F669,'Придельники до 2021'!$B$4:$X$28,'Форма 1'!Z$8),"")</f>
        <v/>
      </c>
      <c r="J669" s="103" t="str">
        <f>IF(ISNUMBER('Форма 1'!AA669),'Форма 1'!$H669*VLOOKUP('Форма 1'!$F669,'Придельники до 2021'!$B$4:$X$28,'Форма 1'!AA$8),"")</f>
        <v/>
      </c>
      <c r="K669" s="90"/>
      <c r="L669" s="87"/>
      <c r="M669" s="103" t="str">
        <f>IF(ISNUMBER('Форма 1'!AD669),'Форма 1'!$H669*VLOOKUP('Форма 1'!$F669,'Придельники до 2021'!$B$4:$X$28,'Форма 1'!AD$8),"")</f>
        <v/>
      </c>
      <c r="N669" s="103" t="str">
        <f>IF(ISBLANK('Форма 1'!$AE669),"",IF('Форма 1'!$AE669=1,'Форма 1'!$H669*VLOOKUP('Форма 1'!$F669,'Придельники до 2021'!$B$4:$X$28,'Форма 1'!$AE$8,0),IF('Форма 1'!$AE669=2,'Форма 1'!$H669*VLOOKUP('Форма 1'!$F669,'Придельники до 2021'!$B$4:$X$28,13,0),IF('Форма 1'!$AE669=3,'Форма 1'!$H669*VLOOKUP('Форма 1'!$F669,'Придельники до 2021'!$B$4:$X$28,12,0)))))</f>
        <v/>
      </c>
      <c r="O669" s="103" t="str">
        <f>IF(ISNUMBER('Форма 1'!AF669),'Форма 1'!$H669*VLOOKUP('Форма 1'!$F669,'Придельники до 2021'!$B$4:$X$28,'Форма 1'!AF$8),"")</f>
        <v/>
      </c>
      <c r="P669" s="87">
        <f>280193.26</f>
        <v>280193.26</v>
      </c>
      <c r="Q669" s="103" t="str">
        <f>IF(ISNUMBER('Форма 1'!AH669),'Форма 1'!$H669*VLOOKUP('Форма 1'!$F669,'Придельники до 2021'!$B$4:$X$28,'Форма 1'!AH$8),"")</f>
        <v/>
      </c>
      <c r="R669" s="103" t="str">
        <f>IF(ISNUMBER('Форма 1'!AI669),'Форма 1'!$H669*VLOOKUP('Форма 1'!$F669,'Придельники до 2021'!$B$4:$X$28,'Форма 1'!AI$8),"")</f>
        <v/>
      </c>
      <c r="S669" s="103" t="str">
        <f>IF(ISNUMBER('Форма 1'!AJ669),'Форма 1'!$H669*VLOOKUP('Форма 1'!$F669,'Придельники до 2021'!$B$4:$X$28,'Форма 1'!AJ$8),"")</f>
        <v/>
      </c>
      <c r="T669" s="88"/>
    </row>
    <row r="670" spans="1:20">
      <c r="A670" s="188">
        <f t="shared" si="44"/>
        <v>109</v>
      </c>
      <c r="B670" s="189" t="s">
        <v>790</v>
      </c>
      <c r="C670" s="99">
        <f t="shared" si="42"/>
        <v>2076706.29</v>
      </c>
      <c r="D670" s="103" t="str">
        <f>IF(ISNUMBER('Форма 1'!U670),'Форма 1'!$H670*VLOOKUP('Форма 1'!$F670,'Придельники до 2021'!$B$4:$X$28,'Форма 1'!U$8),"")</f>
        <v/>
      </c>
      <c r="E670" s="103" t="str">
        <f>IF(ISNUMBER('Форма 1'!V670),'Форма 1'!$H670*VLOOKUP('Форма 1'!$F670,'Придельники до 2021'!$B$4:$X$28,'Форма 1'!V$8),"")</f>
        <v/>
      </c>
      <c r="F670" s="103" t="str">
        <f>IF(ISNUMBER('Форма 1'!W670),'Форма 1'!$H670*VLOOKUP('Форма 1'!$F670,'Придельники до 2021'!$B$4:$X$28,'Форма 1'!W$8),"")</f>
        <v/>
      </c>
      <c r="G670" s="103">
        <f>IF(ISNUMBER('Форма 1'!X670),'Форма 1'!$H670*VLOOKUP('Форма 1'!$F670,'Придельники до 2021'!$B$4:$X$28,'Форма 1'!X$8),"")</f>
        <v>2076706.29</v>
      </c>
      <c r="H670" s="103" t="str">
        <f>IF(ISNUMBER('Форма 1'!Y670),'Форма 1'!$H670*VLOOKUP('Форма 1'!$F670,'Придельники до 2021'!$B$4:$X$28,'Форма 1'!Y$8),"")</f>
        <v/>
      </c>
      <c r="I670" s="103" t="str">
        <f>IF(ISNUMBER('Форма 1'!Z670),'Форма 1'!$H670*VLOOKUP('Форма 1'!$F670,'Придельники до 2021'!$B$4:$X$28,'Форма 1'!Z$8),"")</f>
        <v/>
      </c>
      <c r="J670" s="103" t="str">
        <f>IF(ISNUMBER('Форма 1'!AA670),'Форма 1'!$H670*VLOOKUP('Форма 1'!$F670,'Придельники до 2021'!$B$4:$X$28,'Форма 1'!AA$8),"")</f>
        <v/>
      </c>
      <c r="K670" s="92"/>
      <c r="L670" s="88"/>
      <c r="M670" s="103" t="str">
        <f>IF(ISNUMBER('Форма 1'!AD670),'Форма 1'!$H670*VLOOKUP('Форма 1'!$F670,'Придельники до 2021'!$B$4:$X$28,'Форма 1'!AD$8),"")</f>
        <v/>
      </c>
      <c r="N670" s="103" t="str">
        <f>IF(ISBLANK('Форма 1'!$AE670),"",IF('Форма 1'!$AE670=1,'Форма 1'!$H670*VLOOKUP('Форма 1'!$F670,'Придельники до 2021'!$B$4:$X$28,'Форма 1'!$AE$8,0),IF('Форма 1'!$AE670=2,'Форма 1'!$H670*VLOOKUP('Форма 1'!$F670,'Придельники до 2021'!$B$4:$X$28,13,0),IF('Форма 1'!$AE670=3,'Форма 1'!$H670*VLOOKUP('Форма 1'!$F670,'Придельники до 2021'!$B$4:$X$28,12,0)))))</f>
        <v/>
      </c>
      <c r="O670" s="103" t="str">
        <f>IF(ISNUMBER('Форма 1'!AF670),'Форма 1'!$H670*VLOOKUP('Форма 1'!$F670,'Придельники до 2021'!$B$4:$X$28,'Форма 1'!AF$8),"")</f>
        <v/>
      </c>
      <c r="P670" s="88"/>
      <c r="Q670" s="103" t="str">
        <f>IF(ISNUMBER('Форма 1'!AH670),'Форма 1'!$H670*VLOOKUP('Форма 1'!$F670,'Придельники до 2021'!$B$4:$X$28,'Форма 1'!AH$8),"")</f>
        <v/>
      </c>
      <c r="R670" s="103" t="str">
        <f>IF(ISNUMBER('Форма 1'!AI670),'Форма 1'!$H670*VLOOKUP('Форма 1'!$F670,'Придельники до 2021'!$B$4:$X$28,'Форма 1'!AI$8),"")</f>
        <v/>
      </c>
      <c r="S670" s="103" t="str">
        <f>IF(ISNUMBER('Форма 1'!AJ670),'Форма 1'!$H670*VLOOKUP('Форма 1'!$F670,'Придельники до 2021'!$B$4:$X$28,'Форма 1'!AJ$8),"")</f>
        <v/>
      </c>
      <c r="T670" s="88"/>
    </row>
    <row r="671" spans="1:20">
      <c r="A671" s="188">
        <f t="shared" si="44"/>
        <v>110</v>
      </c>
      <c r="B671" s="189" t="s">
        <v>791</v>
      </c>
      <c r="C671" s="99">
        <f t="shared" ref="C671:C722" si="45">SUM(D671:J671,L671:T671)</f>
        <v>15366371.641999999</v>
      </c>
      <c r="D671" s="103" t="str">
        <f>IF(ISNUMBER('Форма 1'!U671),'Форма 1'!$H671*VLOOKUP('Форма 1'!$F671,'Придельники до 2021'!$B$4:$X$28,'Форма 1'!U$8),"")</f>
        <v/>
      </c>
      <c r="E671" s="103" t="str">
        <f>IF(ISNUMBER('Форма 1'!V671),'Форма 1'!$H671*VLOOKUP('Форма 1'!$F671,'Придельники до 2021'!$B$4:$X$28,'Форма 1'!V$8),"")</f>
        <v/>
      </c>
      <c r="F671" s="103" t="str">
        <f>IF(ISNUMBER('Форма 1'!W671),'Форма 1'!$H671*VLOOKUP('Форма 1'!$F671,'Придельники до 2021'!$B$4:$X$28,'Форма 1'!W$8),"")</f>
        <v/>
      </c>
      <c r="G671" s="103" t="str">
        <f>IF(ISNUMBER('Форма 1'!X671),'Форма 1'!$H671*VLOOKUP('Форма 1'!$F671,'Придельники до 2021'!$B$4:$X$28,'Форма 1'!X$8),"")</f>
        <v/>
      </c>
      <c r="H671" s="103" t="str">
        <f>IF(ISNUMBER('Форма 1'!Y671),'Форма 1'!$H671*VLOOKUP('Форма 1'!$F671,'Придельники до 2021'!$B$4:$X$28,'Форма 1'!Y$8),"")</f>
        <v/>
      </c>
      <c r="I671" s="103" t="str">
        <f>IF(ISNUMBER('Форма 1'!Z671),'Форма 1'!$H671*VLOOKUP('Форма 1'!$F671,'Придельники до 2021'!$B$4:$X$28,'Форма 1'!Z$8),"")</f>
        <v/>
      </c>
      <c r="J671" s="103" t="str">
        <f>IF(ISNUMBER('Форма 1'!AA671),'Форма 1'!$H671*VLOOKUP('Форма 1'!$F671,'Придельники до 2021'!$B$4:$X$28,'Форма 1'!AA$8),"")</f>
        <v/>
      </c>
      <c r="K671" s="90"/>
      <c r="L671" s="87"/>
      <c r="M671" s="103">
        <f>IF(ISNUMBER('Форма 1'!AD671),'Форма 1'!$H671*VLOOKUP('Форма 1'!$F671,'Придельники с 2022'!$B$4:$X$28,'Форма 1'!AD$8),"")</f>
        <v>15366371.641999999</v>
      </c>
      <c r="N671" s="103" t="str">
        <f>IF(ISBLANK('Форма 1'!$AE671),"",IF('Форма 1'!$AE671=1,'Форма 1'!$H671*VLOOKUP('Форма 1'!$F671,'Придельники до 2021'!$B$4:$X$28,'Форма 1'!$AE$8,0),IF('Форма 1'!$AE671=2,'Форма 1'!$H671*VLOOKUP('Форма 1'!$F671,'Придельники до 2021'!$B$4:$X$28,13,0),IF('Форма 1'!$AE671=3,'Форма 1'!$H671*VLOOKUP('Форма 1'!$F671,'Придельники до 2021'!$B$4:$X$28,12,0)))))</f>
        <v/>
      </c>
      <c r="O671" s="103" t="str">
        <f>IF(ISNUMBER('Форма 1'!AF671),'Форма 1'!$H671*VLOOKUP('Форма 1'!$F671,'Придельники до 2021'!$B$4:$X$28,'Форма 1'!AF$8),"")</f>
        <v/>
      </c>
      <c r="P671" s="87"/>
      <c r="Q671" s="103" t="str">
        <f>IF(ISNUMBER('Форма 1'!AH671),'Форма 1'!$H671*VLOOKUP('Форма 1'!$F671,'Придельники до 2021'!$B$4:$X$28,'Форма 1'!AH$8),"")</f>
        <v/>
      </c>
      <c r="R671" s="103" t="str">
        <f>IF(ISNUMBER('Форма 1'!AI671),'Форма 1'!$H671*VLOOKUP('Форма 1'!$F671,'Придельники до 2021'!$B$4:$X$28,'Форма 1'!AI$8),"")</f>
        <v/>
      </c>
      <c r="S671" s="103" t="str">
        <f>IF(ISNUMBER('Форма 1'!AJ671),'Форма 1'!$H671*VLOOKUP('Форма 1'!$F671,'Придельники до 2021'!$B$4:$X$28,'Форма 1'!AJ$8),"")</f>
        <v/>
      </c>
      <c r="T671" s="88"/>
    </row>
    <row r="672" spans="1:20" ht="15.75">
      <c r="A672" s="187">
        <v>0</v>
      </c>
      <c r="B672" s="34" t="s">
        <v>792</v>
      </c>
      <c r="C672" s="36">
        <f t="shared" ref="C672:T672" si="46">SUM(C673:C683)</f>
        <v>58002762.479000002</v>
      </c>
      <c r="D672" s="36">
        <f t="shared" si="46"/>
        <v>2089246.7850000001</v>
      </c>
      <c r="E672" s="36">
        <f t="shared" si="46"/>
        <v>5366599.6409999998</v>
      </c>
      <c r="F672" s="36">
        <f t="shared" si="46"/>
        <v>0</v>
      </c>
      <c r="G672" s="36">
        <f t="shared" si="46"/>
        <v>679113.47499999998</v>
      </c>
      <c r="H672" s="36">
        <f t="shared" si="46"/>
        <v>2620224.1800000002</v>
      </c>
      <c r="I672" s="36">
        <f t="shared" si="46"/>
        <v>1158812.2999999998</v>
      </c>
      <c r="J672" s="36">
        <f t="shared" si="46"/>
        <v>12737271.199999999</v>
      </c>
      <c r="K672" s="39">
        <f t="shared" si="46"/>
        <v>0</v>
      </c>
      <c r="L672" s="36">
        <f t="shared" si="46"/>
        <v>0</v>
      </c>
      <c r="M672" s="36">
        <f t="shared" si="46"/>
        <v>22761936.143999998</v>
      </c>
      <c r="N672" s="36">
        <f t="shared" si="46"/>
        <v>9978311.7180000003</v>
      </c>
      <c r="O672" s="36">
        <f t="shared" si="46"/>
        <v>611247.03599999996</v>
      </c>
      <c r="P672" s="36">
        <f t="shared" si="46"/>
        <v>0</v>
      </c>
      <c r="Q672" s="36">
        <f t="shared" si="46"/>
        <v>0</v>
      </c>
      <c r="R672" s="36">
        <f t="shared" si="46"/>
        <v>0</v>
      </c>
      <c r="S672" s="36">
        <f t="shared" si="46"/>
        <v>0</v>
      </c>
      <c r="T672" s="36">
        <f t="shared" si="46"/>
        <v>0</v>
      </c>
    </row>
    <row r="673" spans="1:20">
      <c r="A673" s="188">
        <f t="shared" ref="A673:A683" si="47">A672+1</f>
        <v>1</v>
      </c>
      <c r="B673" s="189" t="s">
        <v>794</v>
      </c>
      <c r="C673" s="99">
        <f t="shared" si="45"/>
        <v>611247.03599999996</v>
      </c>
      <c r="D673" s="103" t="str">
        <f>IF(ISNUMBER('Форма 1'!U673),'Форма 1'!$H673*VLOOKUP('Форма 1'!$F673,'Придельники до 2021'!$B$4:$X$28,'Форма 1'!U$8),"")</f>
        <v/>
      </c>
      <c r="E673" s="103" t="str">
        <f>IF(ISNUMBER('Форма 1'!V673),'Форма 1'!$H673*VLOOKUP('Форма 1'!$F673,'Придельники до 2021'!$B$4:$X$28,'Форма 1'!V$8),"")</f>
        <v/>
      </c>
      <c r="F673" s="103" t="str">
        <f>IF(ISNUMBER('Форма 1'!W673),'Форма 1'!$H673*VLOOKUP('Форма 1'!$F673,'Придельники до 2021'!$B$4:$X$28,'Форма 1'!W$8),"")</f>
        <v/>
      </c>
      <c r="G673" s="103" t="str">
        <f>IF(ISNUMBER('Форма 1'!X673),'Форма 1'!$H673*VLOOKUP('Форма 1'!$F673,'Придельники до 2021'!$B$4:$X$28,'Форма 1'!X$8),"")</f>
        <v/>
      </c>
      <c r="H673" s="103" t="str">
        <f>IF(ISNUMBER('Форма 1'!Y673),'Форма 1'!$H673*VLOOKUP('Форма 1'!$F673,'Придельники до 2021'!$B$4:$X$28,'Форма 1'!Y$8),"")</f>
        <v/>
      </c>
      <c r="I673" s="103" t="str">
        <f>IF(ISNUMBER('Форма 1'!Z673),'Форма 1'!$H673*VLOOKUP('Форма 1'!$F673,'Придельники до 2021'!$B$4:$X$28,'Форма 1'!Z$8),"")</f>
        <v/>
      </c>
      <c r="J673" s="103" t="str">
        <f>IF(ISNUMBER('Форма 1'!AA673),'Форма 1'!$H673*VLOOKUP('Форма 1'!$F673,'Придельники до 2021'!$B$4:$X$28,'Форма 1'!AA$8),"")</f>
        <v/>
      </c>
      <c r="K673" s="90"/>
      <c r="L673" s="87"/>
      <c r="M673" s="103" t="str">
        <f>IF(ISNUMBER('Форма 1'!AD673),'Форма 1'!$H673*VLOOKUP('Форма 1'!$F673,'Придельники до 2021'!$B$4:$X$28,'Форма 1'!AD$8),"")</f>
        <v/>
      </c>
      <c r="N673" s="103" t="str">
        <f>IF(ISBLANK('Форма 1'!$AE673),"",IF('Форма 1'!$AE673=1,'Форма 1'!$H673*VLOOKUP('Форма 1'!$F673,'Придельники до 2021'!$B$4:$X$28,'Форма 1'!$AE$8,0),IF('Форма 1'!$AE673=2,'Форма 1'!$H673*VLOOKUP('Форма 1'!$F673,'Придельники до 2021'!$B$4:$X$28,13,0),IF('Форма 1'!$AE673=3,'Форма 1'!$H673*VLOOKUP('Форма 1'!$F673,'Придельники до 2021'!$B$4:$X$28,12,0)))))</f>
        <v/>
      </c>
      <c r="O673" s="103">
        <f>IF(ISNUMBER('Форма 1'!AF673),'Форма 1'!$H673*VLOOKUP('Форма 1'!$F673,'Придельники до 2021'!$B$4:$X$28,'Форма 1'!AF$8),"")</f>
        <v>611247.03599999996</v>
      </c>
      <c r="P673" s="87"/>
      <c r="Q673" s="103" t="str">
        <f>IF(ISNUMBER('Форма 1'!AH673),'Форма 1'!$H673*VLOOKUP('Форма 1'!$F673,'Придельники до 2021'!$B$4:$X$28,'Форма 1'!AH$8),"")</f>
        <v/>
      </c>
      <c r="R673" s="103" t="str">
        <f>IF(ISNUMBER('Форма 1'!AI673),'Форма 1'!$H673*VLOOKUP('Форма 1'!$F673,'Придельники до 2021'!$B$4:$X$28,'Форма 1'!AI$8),"")</f>
        <v/>
      </c>
      <c r="S673" s="103" t="str">
        <f>IF(ISNUMBER('Форма 1'!AJ673),'Форма 1'!$H673*VLOOKUP('Форма 1'!$F673,'Придельники до 2021'!$B$4:$X$28,'Форма 1'!AJ$8),"")</f>
        <v/>
      </c>
      <c r="T673" s="87"/>
    </row>
    <row r="674" spans="1:20">
      <c r="A674" s="188">
        <f t="shared" si="47"/>
        <v>2</v>
      </c>
      <c r="B674" s="189" t="s">
        <v>795</v>
      </c>
      <c r="C674" s="99">
        <f t="shared" si="45"/>
        <v>5503763.9519999996</v>
      </c>
      <c r="D674" s="103" t="str">
        <f>IF(ISNUMBER('Форма 1'!U674),'Форма 1'!$H674*VLOOKUP('Форма 1'!$F674,'Придельники до 2021'!$B$4:$X$28,'Форма 1'!U$8),"")</f>
        <v/>
      </c>
      <c r="E674" s="103" t="str">
        <f>IF(ISNUMBER('Форма 1'!V674),'Форма 1'!$H674*VLOOKUP('Форма 1'!$F674,'Придельники до 2021'!$B$4:$X$28,'Форма 1'!V$8),"")</f>
        <v/>
      </c>
      <c r="F674" s="103" t="str">
        <f>IF(ISNUMBER('Форма 1'!W674),'Форма 1'!$H674*VLOOKUP('Форма 1'!$F674,'Придельники до 2021'!$B$4:$X$28,'Форма 1'!W$8),"")</f>
        <v/>
      </c>
      <c r="G674" s="103" t="str">
        <f>IF(ISNUMBER('Форма 1'!X674),'Форма 1'!$H674*VLOOKUP('Форма 1'!$F674,'Придельники до 2021'!$B$4:$X$28,'Форма 1'!X$8),"")</f>
        <v/>
      </c>
      <c r="H674" s="103" t="str">
        <f>IF(ISNUMBER('Форма 1'!Y674),'Форма 1'!$H674*VLOOKUP('Форма 1'!$F674,'Придельники до 2021'!$B$4:$X$28,'Форма 1'!Y$8),"")</f>
        <v/>
      </c>
      <c r="I674" s="103" t="str">
        <f>IF(ISNUMBER('Форма 1'!Z674),'Форма 1'!$H674*VLOOKUP('Форма 1'!$F674,'Придельники до 2021'!$B$4:$X$28,'Форма 1'!Z$8),"")</f>
        <v/>
      </c>
      <c r="J674" s="103" t="str">
        <f>IF(ISNUMBER('Форма 1'!AA674),'Форма 1'!$H674*VLOOKUP('Форма 1'!$F674,'Придельники до 2021'!$B$4:$X$28,'Форма 1'!AA$8),"")</f>
        <v/>
      </c>
      <c r="K674" s="90"/>
      <c r="L674" s="87"/>
      <c r="M674" s="103">
        <f>IF(ISNUMBER('Форма 1'!AD674),'Форма 1'!$H674*VLOOKUP('Форма 1'!$F674,'Придельники до 2021'!$B$4:$X$28,'Форма 1'!AD$8),"")</f>
        <v>5503763.9519999996</v>
      </c>
      <c r="N674" s="103" t="str">
        <f>IF(ISBLANK('Форма 1'!$AE674),"",IF('Форма 1'!$AE674=1,'Форма 1'!$H674*VLOOKUP('Форма 1'!$F674,'Придельники до 2021'!$B$4:$X$28,'Форма 1'!$AE$8,0),IF('Форма 1'!$AE674=2,'Форма 1'!$H674*VLOOKUP('Форма 1'!$F674,'Придельники до 2021'!$B$4:$X$28,13,0),IF('Форма 1'!$AE674=3,'Форма 1'!$H674*VLOOKUP('Форма 1'!$F674,'Придельники до 2021'!$B$4:$X$28,12,0)))))</f>
        <v/>
      </c>
      <c r="O674" s="103" t="str">
        <f>IF(ISNUMBER('Форма 1'!AF674),'Форма 1'!$H674*VLOOKUP('Форма 1'!$F674,'Придельники до 2021'!$B$4:$X$28,'Форма 1'!AF$8),"")</f>
        <v/>
      </c>
      <c r="P674" s="87"/>
      <c r="Q674" s="103" t="str">
        <f>IF(ISNUMBER('Форма 1'!AH674),'Форма 1'!$H674*VLOOKUP('Форма 1'!$F674,'Придельники до 2021'!$B$4:$X$28,'Форма 1'!AH$8),"")</f>
        <v/>
      </c>
      <c r="R674" s="103" t="str">
        <f>IF(ISNUMBER('Форма 1'!AI674),'Форма 1'!$H674*VLOOKUP('Форма 1'!$F674,'Придельники до 2021'!$B$4:$X$28,'Форма 1'!AI$8),"")</f>
        <v/>
      </c>
      <c r="S674" s="103" t="str">
        <f>IF(ISNUMBER('Форма 1'!AJ674),'Форма 1'!$H674*VLOOKUP('Форма 1'!$F674,'Придельники до 2021'!$B$4:$X$28,'Форма 1'!AJ$8),"")</f>
        <v/>
      </c>
      <c r="T674" s="87"/>
    </row>
    <row r="675" spans="1:20">
      <c r="A675" s="188">
        <f t="shared" si="47"/>
        <v>3</v>
      </c>
      <c r="B675" s="195" t="s">
        <v>796</v>
      </c>
      <c r="C675" s="99">
        <f t="shared" si="45"/>
        <v>4056018.61</v>
      </c>
      <c r="D675" s="103">
        <f>IF(ISNUMBER('Форма 1'!U675),'Форма 1'!$H675*VLOOKUP('Форма 1'!$F675,'Придельники до 2021'!$B$4:$X$28,'Форма 1'!U$8),"")</f>
        <v>1088740.31</v>
      </c>
      <c r="E675" s="103" t="str">
        <f>IF(ISNUMBER('Форма 1'!V675),'Форма 1'!$H675*VLOOKUP('Форма 1'!$F675,'Придельники до 2021'!$B$4:$X$28,'Форма 1'!V$8),"")</f>
        <v/>
      </c>
      <c r="F675" s="103" t="str">
        <f>IF(ISNUMBER('Форма 1'!W675),'Форма 1'!$H675*VLOOKUP('Форма 1'!$F675,'Придельники до 2021'!$B$4:$X$28,'Форма 1'!W$8),"")</f>
        <v/>
      </c>
      <c r="G675" s="103" t="str">
        <f>IF(ISNUMBER('Форма 1'!X675),'Форма 1'!$H675*VLOOKUP('Форма 1'!$F675,'Придельники до 2021'!$B$4:$X$28,'Форма 1'!X$8),"")</f>
        <v/>
      </c>
      <c r="H675" s="103" t="str">
        <f>IF(ISNUMBER('Форма 1'!Y675),'Форма 1'!$H675*VLOOKUP('Форма 1'!$F675,'Придельники до 2021'!$B$4:$X$28,'Форма 1'!Y$8),"")</f>
        <v/>
      </c>
      <c r="I675" s="103" t="str">
        <f>IF(ISNUMBER('Форма 1'!Z675),'Форма 1'!$H675*VLOOKUP('Форма 1'!$F675,'Придельники до 2021'!$B$4:$X$28,'Форма 1'!Z$8),"")</f>
        <v/>
      </c>
      <c r="J675" s="103">
        <f>IF(ISNUMBER('Форма 1'!AA675),'Форма 1'!$H675*VLOOKUP('Форма 1'!$F675,'Придельники до 2021'!$B$4:$X$28,'Форма 1'!AA$8),"")</f>
        <v>2967278.3</v>
      </c>
      <c r="K675" s="90"/>
      <c r="L675" s="87"/>
      <c r="M675" s="103" t="str">
        <f>IF(ISNUMBER('Форма 1'!AD675),'Форма 1'!$H675*VLOOKUP('Форма 1'!$F675,'Придельники до 2021'!$B$4:$X$28,'Форма 1'!AD$8),"")</f>
        <v/>
      </c>
      <c r="N675" s="103" t="str">
        <f>IF(ISBLANK('Форма 1'!$AE675),"",IF('Форма 1'!$AE675=1,'Форма 1'!$H675*VLOOKUP('Форма 1'!$F675,'Придельники до 2021'!$B$4:$X$28,'Форма 1'!$AE$8,0),IF('Форма 1'!$AE675=2,'Форма 1'!$H675*VLOOKUP('Форма 1'!$F675,'Придельники до 2021'!$B$4:$X$28,13,0),IF('Форма 1'!$AE675=3,'Форма 1'!$H675*VLOOKUP('Форма 1'!$F675,'Придельники до 2021'!$B$4:$X$28,12,0)))))</f>
        <v/>
      </c>
      <c r="O675" s="103" t="str">
        <f>IF(ISNUMBER('Форма 1'!AF675),'Форма 1'!$H675*VLOOKUP('Форма 1'!$F675,'Придельники до 2021'!$B$4:$X$28,'Форма 1'!AF$8),"")</f>
        <v/>
      </c>
      <c r="P675" s="87"/>
      <c r="Q675" s="103" t="str">
        <f>IF(ISNUMBER('Форма 1'!AH675),'Форма 1'!$H675*VLOOKUP('Форма 1'!$F675,'Придельники до 2021'!$B$4:$X$28,'Форма 1'!AH$8),"")</f>
        <v/>
      </c>
      <c r="R675" s="103" t="str">
        <f>IF(ISNUMBER('Форма 1'!AI675),'Форма 1'!$H675*VLOOKUP('Форма 1'!$F675,'Придельники до 2021'!$B$4:$X$28,'Форма 1'!AI$8),"")</f>
        <v/>
      </c>
      <c r="S675" s="103" t="str">
        <f>IF(ISNUMBER('Форма 1'!AJ675),'Форма 1'!$H675*VLOOKUP('Форма 1'!$F675,'Придельники до 2021'!$B$4:$X$28,'Форма 1'!AJ$8),"")</f>
        <v/>
      </c>
      <c r="T675" s="87"/>
    </row>
    <row r="676" spans="1:20">
      <c r="A676" s="188">
        <f t="shared" si="47"/>
        <v>4</v>
      </c>
      <c r="B676" s="195" t="s">
        <v>797</v>
      </c>
      <c r="C676" s="99">
        <f t="shared" si="45"/>
        <v>5366599.6409999998</v>
      </c>
      <c r="D676" s="103" t="str">
        <f>IF(ISNUMBER('Форма 1'!U676),'Форма 1'!$H676*VLOOKUP('Форма 1'!$F676,'Придельники до 2021'!$B$4:$X$28,'Форма 1'!U$8),"")</f>
        <v/>
      </c>
      <c r="E676" s="103">
        <f>IF(ISNUMBER('Форма 1'!V676),'Форма 1'!$H676*VLOOKUP('Форма 1'!$F676,'Придельники до 2021'!$B$4:$X$28,'Форма 1'!V$8),"")</f>
        <v>5366599.6409999998</v>
      </c>
      <c r="F676" s="103" t="str">
        <f>IF(ISNUMBER('Форма 1'!W676),'Форма 1'!$H676*VLOOKUP('Форма 1'!$F676,'Придельники до 2021'!$B$4:$X$28,'Форма 1'!W$8),"")</f>
        <v/>
      </c>
      <c r="G676" s="103" t="str">
        <f>IF(ISNUMBER('Форма 1'!X676),'Форма 1'!$H676*VLOOKUP('Форма 1'!$F676,'Придельники до 2021'!$B$4:$X$28,'Форма 1'!X$8),"")</f>
        <v/>
      </c>
      <c r="H676" s="103" t="str">
        <f>IF(ISNUMBER('Форма 1'!Y676),'Форма 1'!$H676*VLOOKUP('Форма 1'!$F676,'Придельники до 2021'!$B$4:$X$28,'Форма 1'!Y$8),"")</f>
        <v/>
      </c>
      <c r="I676" s="103" t="str">
        <f>IF(ISNUMBER('Форма 1'!Z676),'Форма 1'!$H676*VLOOKUP('Форма 1'!$F676,'Придельники до 2021'!$B$4:$X$28,'Форма 1'!Z$8),"")</f>
        <v/>
      </c>
      <c r="J676" s="103" t="str">
        <f>IF(ISNUMBER('Форма 1'!AA676),'Форма 1'!$H676*VLOOKUP('Форма 1'!$F676,'Придельники до 2021'!$B$4:$X$28,'Форма 1'!AA$8),"")</f>
        <v/>
      </c>
      <c r="K676" s="90"/>
      <c r="L676" s="87"/>
      <c r="M676" s="103" t="str">
        <f>IF(ISNUMBER('Форма 1'!AD676),'Форма 1'!$H676*VLOOKUP('Форма 1'!$F676,'Придельники до 2021'!$B$4:$X$28,'Форма 1'!AD$8),"")</f>
        <v/>
      </c>
      <c r="N676" s="103" t="str">
        <f>IF(ISBLANK('Форма 1'!$AE676),"",IF('Форма 1'!$AE676=1,'Форма 1'!$H676*VLOOKUP('Форма 1'!$F676,'Придельники до 2021'!$B$4:$X$28,'Форма 1'!$AE$8,0),IF('Форма 1'!$AE676=2,'Форма 1'!$H676*VLOOKUP('Форма 1'!$F676,'Придельники до 2021'!$B$4:$X$28,13,0),IF('Форма 1'!$AE676=3,'Форма 1'!$H676*VLOOKUP('Форма 1'!$F676,'Придельники до 2021'!$B$4:$X$28,12,0)))))</f>
        <v/>
      </c>
      <c r="O676" s="103" t="str">
        <f>IF(ISNUMBER('Форма 1'!AF676),'Форма 1'!$H676*VLOOKUP('Форма 1'!$F676,'Придельники до 2021'!$B$4:$X$28,'Форма 1'!AF$8),"")</f>
        <v/>
      </c>
      <c r="P676" s="87"/>
      <c r="Q676" s="103" t="str">
        <f>IF(ISNUMBER('Форма 1'!AH676),'Форма 1'!$H676*VLOOKUP('Форма 1'!$F676,'Придельники до 2021'!$B$4:$X$28,'Форма 1'!AH$8),"")</f>
        <v/>
      </c>
      <c r="R676" s="103" t="str">
        <f>IF(ISNUMBER('Форма 1'!AI676),'Форма 1'!$H676*VLOOKUP('Форма 1'!$F676,'Придельники до 2021'!$B$4:$X$28,'Форма 1'!AI$8),"")</f>
        <v/>
      </c>
      <c r="S676" s="103" t="str">
        <f>IF(ISNUMBER('Форма 1'!AJ676),'Форма 1'!$H676*VLOOKUP('Форма 1'!$F676,'Придельники до 2021'!$B$4:$X$28,'Форма 1'!AJ$8),"")</f>
        <v/>
      </c>
      <c r="T676" s="87"/>
    </row>
    <row r="677" spans="1:20">
      <c r="A677" s="188">
        <f t="shared" si="47"/>
        <v>5</v>
      </c>
      <c r="B677" s="189" t="s">
        <v>798</v>
      </c>
      <c r="C677" s="99">
        <f t="shared" si="45"/>
        <v>9769992.9000000004</v>
      </c>
      <c r="D677" s="103" t="str">
        <f>IF(ISNUMBER('Форма 1'!U677),'Форма 1'!$H677*VLOOKUP('Форма 1'!$F677,'Придельники до 2021'!$B$4:$X$28,'Форма 1'!U$8),"")</f>
        <v/>
      </c>
      <c r="E677" s="103" t="str">
        <f>IF(ISNUMBER('Форма 1'!V677),'Форма 1'!$H677*VLOOKUP('Форма 1'!$F677,'Придельники до 2021'!$B$4:$X$28,'Форма 1'!V$8),"")</f>
        <v/>
      </c>
      <c r="F677" s="103" t="str">
        <f>IF(ISNUMBER('Форма 1'!W677),'Форма 1'!$H677*VLOOKUP('Форма 1'!$F677,'Придельники до 2021'!$B$4:$X$28,'Форма 1'!W$8),"")</f>
        <v/>
      </c>
      <c r="G677" s="103" t="str">
        <f>IF(ISNUMBER('Форма 1'!X677),'Форма 1'!$H677*VLOOKUP('Форма 1'!$F677,'Придельники до 2021'!$B$4:$X$28,'Форма 1'!X$8),"")</f>
        <v/>
      </c>
      <c r="H677" s="103" t="str">
        <f>IF(ISNUMBER('Форма 1'!Y677),'Форма 1'!$H677*VLOOKUP('Форма 1'!$F677,'Придельники до 2021'!$B$4:$X$28,'Форма 1'!Y$8),"")</f>
        <v/>
      </c>
      <c r="I677" s="103" t="str">
        <f>IF(ISNUMBER('Форма 1'!Z677),'Форма 1'!$H677*VLOOKUP('Форма 1'!$F677,'Придельники до 2021'!$B$4:$X$28,'Форма 1'!Z$8),"")</f>
        <v/>
      </c>
      <c r="J677" s="103">
        <f>IF(ISNUMBER('Форма 1'!AA677),'Форма 1'!$H677*VLOOKUP('Форма 1'!$F677,'Придельники до 2021'!$B$4:$X$28,'Форма 1'!AA$8),"")</f>
        <v>9769992.9000000004</v>
      </c>
      <c r="K677" s="90"/>
      <c r="L677" s="87"/>
      <c r="M677" s="103" t="str">
        <f>IF(ISNUMBER('Форма 1'!AD677),'Форма 1'!$H677*VLOOKUP('Форма 1'!$F677,'Придельники до 2021'!$B$4:$X$28,'Форма 1'!AD$8),"")</f>
        <v/>
      </c>
      <c r="N677" s="103" t="str">
        <f>IF(ISBLANK('Форма 1'!$AE677),"",IF('Форма 1'!$AE677=1,'Форма 1'!$H677*VLOOKUP('Форма 1'!$F677,'Придельники до 2021'!$B$4:$X$28,'Форма 1'!$AE$8,0),IF('Форма 1'!$AE677=2,'Форма 1'!$H677*VLOOKUP('Форма 1'!$F677,'Придельники до 2021'!$B$4:$X$28,13,0),IF('Форма 1'!$AE677=3,'Форма 1'!$H677*VLOOKUP('Форма 1'!$F677,'Придельники до 2021'!$B$4:$X$28,12,0)))))</f>
        <v/>
      </c>
      <c r="O677" s="103" t="str">
        <f>IF(ISNUMBER('Форма 1'!AF677),'Форма 1'!$H677*VLOOKUP('Форма 1'!$F677,'Придельники до 2021'!$B$4:$X$28,'Форма 1'!AF$8),"")</f>
        <v/>
      </c>
      <c r="P677" s="87"/>
      <c r="Q677" s="103" t="str">
        <f>IF(ISNUMBER('Форма 1'!AH677),'Форма 1'!$H677*VLOOKUP('Форма 1'!$F677,'Придельники до 2021'!$B$4:$X$28,'Форма 1'!AH$8),"")</f>
        <v/>
      </c>
      <c r="R677" s="103" t="str">
        <f>IF(ISNUMBER('Форма 1'!AI677),'Форма 1'!$H677*VLOOKUP('Форма 1'!$F677,'Придельники до 2021'!$B$4:$X$28,'Форма 1'!AI$8),"")</f>
        <v/>
      </c>
      <c r="S677" s="103" t="str">
        <f>IF(ISNUMBER('Форма 1'!AJ677),'Форма 1'!$H677*VLOOKUP('Форма 1'!$F677,'Придельники до 2021'!$B$4:$X$28,'Форма 1'!AJ$8),"")</f>
        <v/>
      </c>
      <c r="T677" s="87"/>
    </row>
    <row r="678" spans="1:20">
      <c r="A678" s="188">
        <f t="shared" si="47"/>
        <v>6</v>
      </c>
      <c r="B678" s="189" t="s">
        <v>799</v>
      </c>
      <c r="C678" s="99">
        <f t="shared" si="45"/>
        <v>5694618.0599999996</v>
      </c>
      <c r="D678" s="103" t="str">
        <f>IF(ISNUMBER('Форма 1'!U678),'Форма 1'!$H678*VLOOKUP('Форма 1'!$F678,'Придельники до 2021'!$B$4:$X$28,'Форма 1'!U$8),"")</f>
        <v/>
      </c>
      <c r="E678" s="103" t="str">
        <f>IF(ISNUMBER('Форма 1'!V678),'Форма 1'!$H678*VLOOKUP('Форма 1'!$F678,'Придельники до 2021'!$B$4:$X$28,'Форма 1'!V$8),"")</f>
        <v/>
      </c>
      <c r="F678" s="103" t="str">
        <f>IF(ISNUMBER('Форма 1'!W678),'Форма 1'!$H678*VLOOKUP('Форма 1'!$F678,'Придельники до 2021'!$B$4:$X$28,'Форма 1'!W$8),"")</f>
        <v/>
      </c>
      <c r="G678" s="103" t="str">
        <f>IF(ISNUMBER('Форма 1'!X678),'Форма 1'!$H678*VLOOKUP('Форма 1'!$F678,'Придельники до 2021'!$B$4:$X$28,'Форма 1'!X$8),"")</f>
        <v/>
      </c>
      <c r="H678" s="103" t="str">
        <f>IF(ISNUMBER('Форма 1'!Y678),'Форма 1'!$H678*VLOOKUP('Форма 1'!$F678,'Придельники до 2021'!$B$4:$X$28,'Форма 1'!Y$8),"")</f>
        <v/>
      </c>
      <c r="I678" s="103" t="str">
        <f>IF(ISNUMBER('Форма 1'!Z678),'Форма 1'!$H678*VLOOKUP('Форма 1'!$F678,'Придельники до 2021'!$B$4:$X$28,'Форма 1'!Z$8),"")</f>
        <v/>
      </c>
      <c r="J678" s="103" t="str">
        <f>IF(ISNUMBER('Форма 1'!AA678),'Форма 1'!$H678*VLOOKUP('Форма 1'!$F678,'Придельники до 2021'!$B$4:$X$28,'Форма 1'!AA$8),"")</f>
        <v/>
      </c>
      <c r="K678" s="90"/>
      <c r="L678" s="87"/>
      <c r="M678" s="103">
        <f>IF(ISNUMBER('Форма 1'!AD678),'Форма 1'!$H678*VLOOKUP('Форма 1'!$F678,'Придельники до 2021'!$B$4:$X$28,'Форма 1'!AD$8),"")</f>
        <v>5694618.0599999996</v>
      </c>
      <c r="N678" s="103" t="str">
        <f>IF(ISBLANK('Форма 1'!$AE678),"",IF('Форма 1'!$AE678=1,'Форма 1'!$H678*VLOOKUP('Форма 1'!$F678,'Придельники до 2021'!$B$4:$X$28,'Форма 1'!$AE$8,0),IF('Форма 1'!$AE678=2,'Форма 1'!$H678*VLOOKUP('Форма 1'!$F678,'Придельники до 2021'!$B$4:$X$28,13,0),IF('Форма 1'!$AE678=3,'Форма 1'!$H678*VLOOKUP('Форма 1'!$F678,'Придельники до 2021'!$B$4:$X$28,12,0)))))</f>
        <v/>
      </c>
      <c r="O678" s="103" t="str">
        <f>IF(ISNUMBER('Форма 1'!AF678),'Форма 1'!$H678*VLOOKUP('Форма 1'!$F678,'Придельники до 2021'!$B$4:$X$28,'Форма 1'!AF$8),"")</f>
        <v/>
      </c>
      <c r="P678" s="87"/>
      <c r="Q678" s="103" t="str">
        <f>IF(ISNUMBER('Форма 1'!AH678),'Форма 1'!$H678*VLOOKUP('Форма 1'!$F678,'Придельники до 2021'!$B$4:$X$28,'Форма 1'!AH$8),"")</f>
        <v/>
      </c>
      <c r="R678" s="103" t="str">
        <f>IF(ISNUMBER('Форма 1'!AI678),'Форма 1'!$H678*VLOOKUP('Форма 1'!$F678,'Придельники до 2021'!$B$4:$X$28,'Форма 1'!AI$8),"")</f>
        <v/>
      </c>
      <c r="S678" s="103" t="str">
        <f>IF(ISNUMBER('Форма 1'!AJ678),'Форма 1'!$H678*VLOOKUP('Форма 1'!$F678,'Придельники до 2021'!$B$4:$X$28,'Форма 1'!AJ$8),"")</f>
        <v/>
      </c>
      <c r="T678" s="87"/>
    </row>
    <row r="679" spans="1:20">
      <c r="A679" s="188">
        <f t="shared" si="47"/>
        <v>7</v>
      </c>
      <c r="B679" s="189" t="s">
        <v>800</v>
      </c>
      <c r="C679" s="99">
        <f t="shared" si="45"/>
        <v>2838432.25</v>
      </c>
      <c r="D679" s="103">
        <f>IF(ISNUMBER('Форма 1'!U679),'Форма 1'!$H679*VLOOKUP('Форма 1'!$F679,'Придельники до 2021'!$B$4:$X$28,'Форма 1'!U$8),"")</f>
        <v>1000506.475</v>
      </c>
      <c r="E679" s="103" t="str">
        <f>IF(ISNUMBER('Форма 1'!V679),'Форма 1'!$H679*VLOOKUP('Форма 1'!$F679,'Придельники до 2021'!$B$4:$X$28,'Форма 1'!V$8),"")</f>
        <v/>
      </c>
      <c r="F679" s="103" t="str">
        <f>IF(ISNUMBER('Форма 1'!W679),'Форма 1'!$H679*VLOOKUP('Форма 1'!$F679,'Придельники до 2021'!$B$4:$X$28,'Форма 1'!W$8),"")</f>
        <v/>
      </c>
      <c r="G679" s="103">
        <f>IF(ISNUMBER('Форма 1'!X679),'Форма 1'!$H679*VLOOKUP('Форма 1'!$F679,'Придельники до 2021'!$B$4:$X$28,'Форма 1'!X$8),"")</f>
        <v>679113.47499999998</v>
      </c>
      <c r="H679" s="103" t="str">
        <f>IF(ISNUMBER('Форма 1'!Y679),'Форма 1'!$H679*VLOOKUP('Форма 1'!$F679,'Придельники до 2021'!$B$4:$X$28,'Форма 1'!Y$8),"")</f>
        <v/>
      </c>
      <c r="I679" s="103">
        <f>IF(ISNUMBER('Форма 1'!Z679),'Форма 1'!$H679*VLOOKUP('Форма 1'!$F679,'Придельники до 2021'!$B$4:$X$28,'Форма 1'!Z$8),"")</f>
        <v>1158812.2999999998</v>
      </c>
      <c r="J679" s="103" t="str">
        <f>IF(ISNUMBER('Форма 1'!AA679),'Форма 1'!$H679*VLOOKUP('Форма 1'!$F679,'Придельники до 2021'!$B$4:$X$28,'Форма 1'!AA$8),"")</f>
        <v/>
      </c>
      <c r="K679" s="90"/>
      <c r="L679" s="87"/>
      <c r="M679" s="103" t="str">
        <f>IF(ISNUMBER('Форма 1'!AD679),'Форма 1'!$H679*VLOOKUP('Форма 1'!$F679,'Придельники до 2021'!$B$4:$X$28,'Форма 1'!AD$8),"")</f>
        <v/>
      </c>
      <c r="N679" s="103" t="str">
        <f>IF(ISBLANK('Форма 1'!$AE679),"",IF('Форма 1'!$AE679=1,'Форма 1'!$H679*VLOOKUP('Форма 1'!$F679,'Придельники до 2021'!$B$4:$X$28,'Форма 1'!$AE$8,0),IF('Форма 1'!$AE679=2,'Форма 1'!$H679*VLOOKUP('Форма 1'!$F679,'Придельники до 2021'!$B$4:$X$28,13,0),IF('Форма 1'!$AE679=3,'Форма 1'!$H679*VLOOKUP('Форма 1'!$F679,'Придельники до 2021'!$B$4:$X$28,12,0)))))</f>
        <v/>
      </c>
      <c r="O679" s="103" t="str">
        <f>IF(ISNUMBER('Форма 1'!AF679),'Форма 1'!$H679*VLOOKUP('Форма 1'!$F679,'Придельники до 2021'!$B$4:$X$28,'Форма 1'!AF$8),"")</f>
        <v/>
      </c>
      <c r="P679" s="87"/>
      <c r="Q679" s="103" t="str">
        <f>IF(ISNUMBER('Форма 1'!AH679),'Форма 1'!$H679*VLOOKUP('Форма 1'!$F679,'Придельники до 2021'!$B$4:$X$28,'Форма 1'!AH$8),"")</f>
        <v/>
      </c>
      <c r="R679" s="103" t="str">
        <f>IF(ISNUMBER('Форма 1'!AI679),'Форма 1'!$H679*VLOOKUP('Форма 1'!$F679,'Придельники до 2021'!$B$4:$X$28,'Форма 1'!AI$8),"")</f>
        <v/>
      </c>
      <c r="S679" s="103" t="str">
        <f>IF(ISNUMBER('Форма 1'!AJ679),'Форма 1'!$H679*VLOOKUP('Форма 1'!$F679,'Придельники до 2021'!$B$4:$X$28,'Форма 1'!AJ$8),"")</f>
        <v/>
      </c>
      <c r="T679" s="87"/>
    </row>
    <row r="680" spans="1:20">
      <c r="A680" s="188">
        <f t="shared" si="47"/>
        <v>8</v>
      </c>
      <c r="B680" s="189" t="s">
        <v>801</v>
      </c>
      <c r="C680" s="99">
        <f t="shared" si="45"/>
        <v>11563554.131999999</v>
      </c>
      <c r="D680" s="103" t="str">
        <f>IF(ISNUMBER('Форма 1'!U680),'Форма 1'!$H680*VLOOKUP('Форма 1'!$F680,'Придельники до 2021'!$B$4:$X$28,'Форма 1'!U$8),"")</f>
        <v/>
      </c>
      <c r="E680" s="103" t="str">
        <f>IF(ISNUMBER('Форма 1'!V680),'Форма 1'!$H680*VLOOKUP('Форма 1'!$F680,'Придельники до 2021'!$B$4:$X$28,'Форма 1'!V$8),"")</f>
        <v/>
      </c>
      <c r="F680" s="103" t="str">
        <f>IF(ISNUMBER('Форма 1'!W680),'Форма 1'!$H680*VLOOKUP('Форма 1'!$F680,'Придельники до 2021'!$B$4:$X$28,'Форма 1'!W$8),"")</f>
        <v/>
      </c>
      <c r="G680" s="103" t="str">
        <f>IF(ISNUMBER('Форма 1'!X680),'Форма 1'!$H680*VLOOKUP('Форма 1'!$F680,'Придельники до 2021'!$B$4:$X$28,'Форма 1'!X$8),"")</f>
        <v/>
      </c>
      <c r="H680" s="103" t="str">
        <f>IF(ISNUMBER('Форма 1'!Y680),'Форма 1'!$H680*VLOOKUP('Форма 1'!$F680,'Придельники до 2021'!$B$4:$X$28,'Форма 1'!Y$8),"")</f>
        <v/>
      </c>
      <c r="I680" s="103" t="str">
        <f>IF(ISNUMBER('Форма 1'!Z680),'Форма 1'!$H680*VLOOKUP('Форма 1'!$F680,'Придельники до 2021'!$B$4:$X$28,'Форма 1'!Z$8),"")</f>
        <v/>
      </c>
      <c r="J680" s="103" t="str">
        <f>IF(ISNUMBER('Форма 1'!AA680),'Форма 1'!$H680*VLOOKUP('Форма 1'!$F680,'Придельники до 2021'!$B$4:$X$28,'Форма 1'!AA$8),"")</f>
        <v/>
      </c>
      <c r="K680" s="92"/>
      <c r="L680" s="88"/>
      <c r="M680" s="103">
        <f>IF(ISNUMBER('Форма 1'!AD680),'Форма 1'!$H680*VLOOKUP('Форма 1'!$F680,'Придельники до 2021'!$B$4:$X$28,'Форма 1'!AD$8),"")</f>
        <v>11563554.131999999</v>
      </c>
      <c r="N680" s="103" t="str">
        <f>IF(ISBLANK('Форма 1'!$AE680),"",IF('Форма 1'!$AE680=1,'Форма 1'!$H680*VLOOKUP('Форма 1'!$F680,'Придельники до 2021'!$B$4:$X$28,'Форма 1'!$AE$8,0),IF('Форма 1'!$AE680=2,'Форма 1'!$H680*VLOOKUP('Форма 1'!$F680,'Придельники до 2021'!$B$4:$X$28,13,0),IF('Форма 1'!$AE680=3,'Форма 1'!$H680*VLOOKUP('Форма 1'!$F680,'Придельники до 2021'!$B$4:$X$28,12,0)))))</f>
        <v/>
      </c>
      <c r="O680" s="103" t="str">
        <f>IF(ISNUMBER('Форма 1'!AF680),'Форма 1'!$H680*VLOOKUP('Форма 1'!$F680,'Придельники до 2021'!$B$4:$X$28,'Форма 1'!AF$8),"")</f>
        <v/>
      </c>
      <c r="P680" s="88"/>
      <c r="Q680" s="103" t="str">
        <f>IF(ISNUMBER('Форма 1'!AH680),'Форма 1'!$H680*VLOOKUP('Форма 1'!$F680,'Придельники до 2021'!$B$4:$X$28,'Форма 1'!AH$8),"")</f>
        <v/>
      </c>
      <c r="R680" s="103" t="str">
        <f>IF(ISNUMBER('Форма 1'!AI680),'Форма 1'!$H680*VLOOKUP('Форма 1'!$F680,'Придельники до 2021'!$B$4:$X$28,'Форма 1'!AI$8),"")</f>
        <v/>
      </c>
      <c r="S680" s="103" t="str">
        <f>IF(ISNUMBER('Форма 1'!AJ680),'Форма 1'!$H680*VLOOKUP('Форма 1'!$F680,'Придельники до 2021'!$B$4:$X$28,'Форма 1'!AJ$8),"")</f>
        <v/>
      </c>
      <c r="T680" s="87"/>
    </row>
    <row r="681" spans="1:20">
      <c r="A681" s="188">
        <f t="shared" si="47"/>
        <v>9</v>
      </c>
      <c r="B681" s="189" t="s">
        <v>802</v>
      </c>
      <c r="C681" s="99">
        <f t="shared" si="45"/>
        <v>8582017.8279999997</v>
      </c>
      <c r="D681" s="103" t="str">
        <f>IF(ISNUMBER('Форма 1'!U681),'Форма 1'!$H681*VLOOKUP('Форма 1'!$F681,'Придельники до 2021'!$B$4:$X$28,'Форма 1'!U$8),"")</f>
        <v/>
      </c>
      <c r="E681" s="103" t="str">
        <f>IF(ISNUMBER('Форма 1'!V681),'Форма 1'!$H681*VLOOKUP('Форма 1'!$F681,'Придельники до 2021'!$B$4:$X$28,'Форма 1'!V$8),"")</f>
        <v/>
      </c>
      <c r="F681" s="103" t="str">
        <f>IF(ISNUMBER('Форма 1'!W681),'Форма 1'!$H681*VLOOKUP('Форма 1'!$F681,'Придельники до 2021'!$B$4:$X$28,'Форма 1'!W$8),"")</f>
        <v/>
      </c>
      <c r="G681" s="103" t="str">
        <f>IF(ISNUMBER('Форма 1'!X681),'Форма 1'!$H681*VLOOKUP('Форма 1'!$F681,'Придельники до 2021'!$B$4:$X$28,'Форма 1'!X$8),"")</f>
        <v/>
      </c>
      <c r="H681" s="103" t="str">
        <f>IF(ISNUMBER('Форма 1'!Y681),'Форма 1'!$H681*VLOOKUP('Форма 1'!$F681,'Придельники до 2021'!$B$4:$X$28,'Форма 1'!Y$8),"")</f>
        <v/>
      </c>
      <c r="I681" s="103" t="str">
        <f>IF(ISNUMBER('Форма 1'!Z681),'Форма 1'!$H681*VLOOKUP('Форма 1'!$F681,'Придельники до 2021'!$B$4:$X$28,'Форма 1'!Z$8),"")</f>
        <v/>
      </c>
      <c r="J681" s="103" t="str">
        <f>IF(ISNUMBER('Форма 1'!AA681),'Форма 1'!$H681*VLOOKUP('Форма 1'!$F681,'Придельники до 2021'!$B$4:$X$28,'Форма 1'!AA$8),"")</f>
        <v/>
      </c>
      <c r="K681" s="92"/>
      <c r="L681" s="88"/>
      <c r="M681" s="103" t="str">
        <f>IF(ISNUMBER('Форма 1'!AD681),'Форма 1'!$H681*VLOOKUP('Форма 1'!$F681,'Придельники до 2021'!$B$4:$X$28,'Форма 1'!AD$8),"")</f>
        <v/>
      </c>
      <c r="N681" s="103">
        <f>IF(ISBLANK('Форма 1'!$AE681),"",IF('Форма 1'!$AE681=1,'Форма 1'!$H681*VLOOKUP('Форма 1'!$F681,'Придельники до 2021'!$B$4:$X$28,'Форма 1'!$AE$8,0),IF('Форма 1'!$AE681=2,'Форма 1'!$H681*VLOOKUP('Форма 1'!$F681,'Придельники до 2021'!$B$4:$X$28,13,0),IF('Форма 1'!$AE681=3,'Форма 1'!$H681*VLOOKUP('Форма 1'!$F681,'Придельники до 2021'!$B$4:$X$28,12,0)))))</f>
        <v>8582017.8279999997</v>
      </c>
      <c r="O681" s="103" t="str">
        <f>IF(ISNUMBER('Форма 1'!AF681),'Форма 1'!$H681*VLOOKUP('Форма 1'!$F681,'Придельники до 2021'!$B$4:$X$28,'Форма 1'!AF$8),"")</f>
        <v/>
      </c>
      <c r="P681" s="88"/>
      <c r="Q681" s="103" t="str">
        <f>IF(ISNUMBER('Форма 1'!AH681),'Форма 1'!$H681*VLOOKUP('Форма 1'!$F681,'Придельники до 2021'!$B$4:$X$28,'Форма 1'!AH$8),"")</f>
        <v/>
      </c>
      <c r="R681" s="103" t="str">
        <f>IF(ISNUMBER('Форма 1'!AI681),'Форма 1'!$H681*VLOOKUP('Форма 1'!$F681,'Придельники до 2021'!$B$4:$X$28,'Форма 1'!AI$8),"")</f>
        <v/>
      </c>
      <c r="S681" s="103" t="str">
        <f>IF(ISNUMBER('Форма 1'!AJ681),'Форма 1'!$H681*VLOOKUP('Форма 1'!$F681,'Придельники до 2021'!$B$4:$X$28,'Форма 1'!AJ$8),"")</f>
        <v/>
      </c>
      <c r="T681" s="87"/>
    </row>
    <row r="682" spans="1:20">
      <c r="A682" s="188">
        <f t="shared" si="47"/>
        <v>10</v>
      </c>
      <c r="B682" s="112" t="s">
        <v>804</v>
      </c>
      <c r="C682" s="99">
        <f t="shared" si="45"/>
        <v>2620224.1800000002</v>
      </c>
      <c r="D682" s="103" t="str">
        <f>IF(ISNUMBER('Форма 1'!U682),'Форма 1'!$H682*VLOOKUP('Форма 1'!$F682,'Придельники до 2021'!$B$4:$X$28,'Форма 1'!U$8),"")</f>
        <v/>
      </c>
      <c r="E682" s="103" t="str">
        <f>IF(ISNUMBER('Форма 1'!V682),'Форма 1'!$H682*VLOOKUP('Форма 1'!$F682,'Придельники до 2021'!$B$4:$X$28,'Форма 1'!V$8),"")</f>
        <v/>
      </c>
      <c r="F682" s="103" t="str">
        <f>IF(ISNUMBER('Форма 1'!W682),'Форма 1'!$H682*VLOOKUP('Форма 1'!$F682,'Придельники до 2021'!$B$4:$X$28,'Форма 1'!W$8),"")</f>
        <v/>
      </c>
      <c r="G682" s="103" t="str">
        <f>IF(ISNUMBER('Форма 1'!X682),'Форма 1'!$H682*VLOOKUP('Форма 1'!$F682,'Придельники до 2021'!$B$4:$X$28,'Форма 1'!X$8),"")</f>
        <v/>
      </c>
      <c r="H682" s="103">
        <f>IF(ISNUMBER('Форма 1'!Y682),'Форма 1'!$H682*VLOOKUP('Форма 1'!$F682,'Придельники до 2021'!$B$4:$X$28,'Форма 1'!Y$8),"")</f>
        <v>2620224.1800000002</v>
      </c>
      <c r="I682" s="103" t="str">
        <f>IF(ISNUMBER('Форма 1'!Z682),'Форма 1'!$H682*VLOOKUP('Форма 1'!$F682,'Придельники до 2021'!$B$4:$X$28,'Форма 1'!Z$8),"")</f>
        <v/>
      </c>
      <c r="J682" s="103" t="str">
        <f>IF(ISNUMBER('Форма 1'!AA682),'Форма 1'!$H682*VLOOKUP('Форма 1'!$F682,'Придельники до 2021'!$B$4:$X$28,'Форма 1'!AA$8),"")</f>
        <v/>
      </c>
      <c r="K682" s="92"/>
      <c r="L682" s="88"/>
      <c r="M682" s="103" t="str">
        <f>IF(ISNUMBER('Форма 1'!AD682),'Форма 1'!$H682*VLOOKUP('Форма 1'!$F682,'Придельники до 2021'!$B$4:$X$28,'Форма 1'!AD$8),"")</f>
        <v/>
      </c>
      <c r="N682" s="103" t="str">
        <f>IF(ISBLANK('Форма 1'!$AE682),"",IF('Форма 1'!$AE682=1,'Форма 1'!$H682*VLOOKUP('Форма 1'!$F682,'Придельники до 2021'!$B$4:$X$28,'Форма 1'!$AE$8,0),IF('Форма 1'!$AE682=2,'Форма 1'!$H682*VLOOKUP('Форма 1'!$F682,'Придельники до 2021'!$B$4:$X$28,13,0),IF('Форма 1'!$AE682=3,'Форма 1'!$H682*VLOOKUP('Форма 1'!$F682,'Придельники до 2021'!$B$4:$X$28,12,0)))))</f>
        <v/>
      </c>
      <c r="O682" s="103" t="str">
        <f>IF(ISNUMBER('Форма 1'!AF682),'Форма 1'!$H682*VLOOKUP('Форма 1'!$F682,'Придельники до 2021'!$B$4:$X$28,'Форма 1'!AF$8),"")</f>
        <v/>
      </c>
      <c r="P682" s="88"/>
      <c r="Q682" s="103" t="str">
        <f>IF(ISNUMBER('Форма 1'!AH682),'Форма 1'!$H682*VLOOKUP('Форма 1'!$F682,'Придельники до 2021'!$B$4:$X$28,'Форма 1'!AH$8),"")</f>
        <v/>
      </c>
      <c r="R682" s="103" t="str">
        <f>IF(ISNUMBER('Форма 1'!AI682),'Форма 1'!$H682*VLOOKUP('Форма 1'!$F682,'Придельники до 2021'!$B$4:$X$28,'Форма 1'!AI$8),"")</f>
        <v/>
      </c>
      <c r="S682" s="103" t="str">
        <f>IF(ISNUMBER('Форма 1'!AJ682),'Форма 1'!$H682*VLOOKUP('Форма 1'!$F682,'Придельники до 2021'!$B$4:$X$28,'Форма 1'!AJ$8),"")</f>
        <v/>
      </c>
      <c r="T682" s="87"/>
    </row>
    <row r="683" spans="1:20">
      <c r="A683" s="188">
        <f t="shared" si="47"/>
        <v>11</v>
      </c>
      <c r="B683" s="112" t="s">
        <v>806</v>
      </c>
      <c r="C683" s="99">
        <f t="shared" si="45"/>
        <v>1396293.8900000001</v>
      </c>
      <c r="D683" s="103" t="str">
        <f>IF(ISNUMBER('Форма 1'!U683),'Форма 1'!$H683*VLOOKUP('Форма 1'!$F683,'Придельники до 2021'!$B$4:$X$28,'Форма 1'!U$8),"")</f>
        <v/>
      </c>
      <c r="E683" s="103" t="str">
        <f>IF(ISNUMBER('Форма 1'!V683),'Форма 1'!$H683*VLOOKUP('Форма 1'!$F683,'Придельники до 2021'!$B$4:$X$28,'Форма 1'!V$8),"")</f>
        <v/>
      </c>
      <c r="F683" s="103" t="str">
        <f>IF(ISNUMBER('Форма 1'!W683),'Форма 1'!$H683*VLOOKUP('Форма 1'!$F683,'Придельники до 2021'!$B$4:$X$28,'Форма 1'!W$8),"")</f>
        <v/>
      </c>
      <c r="G683" s="103" t="str">
        <f>IF(ISNUMBER('Форма 1'!X683),'Форма 1'!$H683*VLOOKUP('Форма 1'!$F683,'Придельники до 2021'!$B$4:$X$28,'Форма 1'!X$8),"")</f>
        <v/>
      </c>
      <c r="H683" s="103" t="str">
        <f>IF(ISNUMBER('Форма 1'!Y683),'Форма 1'!$H683*VLOOKUP('Форма 1'!$F683,'Придельники до 2021'!$B$4:$X$28,'Форма 1'!Y$8),"")</f>
        <v/>
      </c>
      <c r="I683" s="103" t="str">
        <f>IF(ISNUMBER('Форма 1'!Z683),'Форма 1'!$H683*VLOOKUP('Форма 1'!$F683,'Придельники до 2021'!$B$4:$X$28,'Форма 1'!Z$8),"")</f>
        <v/>
      </c>
      <c r="J683" s="103" t="str">
        <f>IF(ISNUMBER('Форма 1'!AA683),'Форма 1'!$H683*VLOOKUP('Форма 1'!$F683,'Придельники до 2021'!$B$4:$X$28,'Форма 1'!AA$8),"")</f>
        <v/>
      </c>
      <c r="K683" s="92"/>
      <c r="L683" s="88"/>
      <c r="M683" s="103" t="str">
        <f>IF(ISNUMBER('Форма 1'!AD683),'Форма 1'!$H683*VLOOKUP('Форма 1'!$F683,'Придельники до 2021'!$B$4:$X$28,'Форма 1'!AD$8),"")</f>
        <v/>
      </c>
      <c r="N683" s="103">
        <f>IF(ISBLANK('Форма 1'!$AE683),"",IF('Форма 1'!$AE683=1,'Форма 1'!$H683*VLOOKUP('Форма 1'!$F683,'Придельники до 2021'!$B$4:$X$28,'Форма 1'!$AE$8,0),IF('Форма 1'!$AE683=2,'Форма 1'!$H683*VLOOKUP('Форма 1'!$F683,'Придельники до 2021'!$B$4:$X$28,13,0),IF('Форма 1'!$AE683=3,'Форма 1'!$H683*VLOOKUP('Форма 1'!$F683,'Придельники до 2021'!$B$4:$X$28,12,0)))))</f>
        <v>1396293.8900000001</v>
      </c>
      <c r="O683" s="103" t="str">
        <f>IF(ISNUMBER('Форма 1'!AF683),'Форма 1'!$H683*VLOOKUP('Форма 1'!$F683,'Придельники до 2021'!$B$4:$X$28,'Форма 1'!AF$8),"")</f>
        <v/>
      </c>
      <c r="P683" s="88"/>
      <c r="Q683" s="103" t="str">
        <f>IF(ISNUMBER('Форма 1'!AH683),'Форма 1'!$H683*VLOOKUP('Форма 1'!$F683,'Придельники до 2021'!$B$4:$X$28,'Форма 1'!AH$8),"")</f>
        <v/>
      </c>
      <c r="R683" s="103" t="str">
        <f>IF(ISNUMBER('Форма 1'!AI683),'Форма 1'!$H683*VLOOKUP('Форма 1'!$F683,'Придельники до 2021'!$B$4:$X$28,'Форма 1'!AI$8),"")</f>
        <v/>
      </c>
      <c r="S683" s="103" t="str">
        <f>IF(ISNUMBER('Форма 1'!AJ683),'Форма 1'!$H683*VLOOKUP('Форма 1'!$F683,'Придельники до 2021'!$B$4:$X$28,'Форма 1'!AJ$8),"")</f>
        <v/>
      </c>
      <c r="T683" s="87"/>
    </row>
    <row r="684" spans="1:20" ht="15.75">
      <c r="A684" s="187">
        <v>0</v>
      </c>
      <c r="B684" s="34" t="s">
        <v>807</v>
      </c>
      <c r="C684" s="36">
        <f t="shared" ref="C684:T684" si="48">SUM(C685:C745)</f>
        <v>731072326.2385</v>
      </c>
      <c r="D684" s="36">
        <f t="shared" si="48"/>
        <v>13955875.995300002</v>
      </c>
      <c r="E684" s="36">
        <f t="shared" si="48"/>
        <v>22856548.717000004</v>
      </c>
      <c r="F684" s="36">
        <f t="shared" si="48"/>
        <v>0</v>
      </c>
      <c r="G684" s="36">
        <f t="shared" si="48"/>
        <v>2000047.1490000002</v>
      </c>
      <c r="H684" s="36">
        <f t="shared" si="48"/>
        <v>2265282.6230000001</v>
      </c>
      <c r="I684" s="36">
        <f t="shared" si="48"/>
        <v>3184027.8310000002</v>
      </c>
      <c r="J684" s="36">
        <f t="shared" si="48"/>
        <v>0</v>
      </c>
      <c r="K684" s="39">
        <f t="shared" si="48"/>
        <v>1</v>
      </c>
      <c r="L684" s="36">
        <f t="shared" si="48"/>
        <v>2240733</v>
      </c>
      <c r="M684" s="36">
        <f t="shared" si="48"/>
        <v>586458351.78999984</v>
      </c>
      <c r="N684" s="36">
        <f t="shared" si="48"/>
        <v>95916322.746000007</v>
      </c>
      <c r="O684" s="36">
        <f t="shared" si="48"/>
        <v>1946969.1372</v>
      </c>
      <c r="P684" s="36">
        <f t="shared" si="48"/>
        <v>248167.25</v>
      </c>
      <c r="Q684" s="36">
        <f t="shared" si="48"/>
        <v>0</v>
      </c>
      <c r="R684" s="36">
        <f t="shared" si="48"/>
        <v>0</v>
      </c>
      <c r="S684" s="36">
        <f t="shared" si="48"/>
        <v>0</v>
      </c>
      <c r="T684" s="36">
        <f t="shared" si="48"/>
        <v>0</v>
      </c>
    </row>
    <row r="685" spans="1:20">
      <c r="A685" s="188">
        <f t="shared" si="44"/>
        <v>1</v>
      </c>
      <c r="B685" s="189" t="s">
        <v>808</v>
      </c>
      <c r="C685" s="99">
        <f t="shared" si="45"/>
        <v>1795645.3690000002</v>
      </c>
      <c r="D685" s="103" t="str">
        <f>IF(ISNUMBER('Форма 1'!U685),'Форма 1'!$H685*VLOOKUP('Форма 1'!$F685,'Придельники до 2021'!$B$4:$X$28,'Форма 1'!U$8),"")</f>
        <v/>
      </c>
      <c r="E685" s="103" t="str">
        <f>IF(ISNUMBER('Форма 1'!V685),'Форма 1'!$H685*VLOOKUP('Форма 1'!$F685,'Придельники до 2021'!$B$4:$X$28,'Форма 1'!V$8),"")</f>
        <v/>
      </c>
      <c r="F685" s="103" t="str">
        <f>IF(ISNUMBER('Форма 1'!W685),'Форма 1'!$H685*VLOOKUP('Форма 1'!$F685,'Придельники до 2021'!$B$4:$X$28,'Форма 1'!W$8),"")</f>
        <v/>
      </c>
      <c r="G685" s="103">
        <f>IF(ISNUMBER('Форма 1'!X685),'Форма 1'!$H685*VLOOKUP('Форма 1'!$F685,'Придельники до 2021'!$B$4:$X$28,'Форма 1'!X$8),"")</f>
        <v>748022.59000000008</v>
      </c>
      <c r="H685" s="103" t="str">
        <f>IF(ISNUMBER('Форма 1'!Y685),'Форма 1'!$H685*VLOOKUP('Форма 1'!$F685,'Придельники до 2021'!$B$4:$X$28,'Форма 1'!Y$8),"")</f>
        <v/>
      </c>
      <c r="I685" s="103">
        <f>IF(ISNUMBER('Форма 1'!Z685),'Форма 1'!$H685*VLOOKUP('Форма 1'!$F685,'Придельники до 2021'!$B$4:$X$28,'Форма 1'!Z$8),"")</f>
        <v>1047622.7790000001</v>
      </c>
      <c r="J685" s="103" t="str">
        <f>IF(ISNUMBER('Форма 1'!AA685),'Форма 1'!$H685*VLOOKUP('Форма 1'!$F685,'Придельники до 2021'!$B$4:$X$28,'Форма 1'!AA$8),"")</f>
        <v/>
      </c>
      <c r="K685" s="90"/>
      <c r="L685" s="87"/>
      <c r="M685" s="103" t="str">
        <f>IF(ISNUMBER('Форма 1'!AD685),'Форма 1'!$H685*VLOOKUP('Форма 1'!$F685,'Придельники до 2021'!$B$4:$X$28,'Форма 1'!AD$8),"")</f>
        <v/>
      </c>
      <c r="N685" s="103" t="str">
        <f>IF(ISBLANK('Форма 1'!$AE685),"",IF('Форма 1'!$AE685=1,'Форма 1'!$H685*VLOOKUP('Форма 1'!$F685,'Придельники до 2021'!$B$4:$X$28,'Форма 1'!$AE$8,0),IF('Форма 1'!$AE685=2,'Форма 1'!$H685*VLOOKUP('Форма 1'!$F685,'Придельники до 2021'!$B$4:$X$28,13,0),IF('Форма 1'!$AE685=3,'Форма 1'!$H685*VLOOKUP('Форма 1'!$F685,'Придельники до 2021'!$B$4:$X$28,12,0)))))</f>
        <v/>
      </c>
      <c r="O685" s="103" t="str">
        <f>IF(ISNUMBER('Форма 1'!AF685),'Форма 1'!$H685*VLOOKUP('Форма 1'!$F685,'Придельники до 2021'!$B$4:$X$28,'Форма 1'!AF$8),"")</f>
        <v/>
      </c>
      <c r="P685" s="87"/>
      <c r="Q685" s="103" t="str">
        <f>IF(ISNUMBER('Форма 1'!AH685),'Форма 1'!$H685*VLOOKUP('Форма 1'!$F685,'Придельники до 2021'!$B$4:$X$28,'Форма 1'!AH$8),"")</f>
        <v/>
      </c>
      <c r="R685" s="103" t="str">
        <f>IF(ISNUMBER('Форма 1'!AI685),'Форма 1'!$H685*VLOOKUP('Форма 1'!$F685,'Придельники до 2021'!$B$4:$X$28,'Форма 1'!AI$8),"")</f>
        <v/>
      </c>
      <c r="S685" s="103" t="str">
        <f>IF(ISNUMBER('Форма 1'!AJ685),'Форма 1'!$H685*VLOOKUP('Форма 1'!$F685,'Придельники до 2021'!$B$4:$X$28,'Форма 1'!AJ$8),"")</f>
        <v/>
      </c>
      <c r="T685" s="87"/>
    </row>
    <row r="686" spans="1:20">
      <c r="A686" s="188">
        <f t="shared" si="44"/>
        <v>2</v>
      </c>
      <c r="B686" s="189" t="s">
        <v>810</v>
      </c>
      <c r="C686" s="99">
        <f t="shared" si="45"/>
        <v>7910799.4260000009</v>
      </c>
      <c r="D686" s="103" t="str">
        <f>IF(ISNUMBER('Форма 1'!U686),'Форма 1'!$H686*VLOOKUP('Форма 1'!$F686,'Придельники до 2021'!$B$4:$X$28,'Форма 1'!U$8),"")</f>
        <v/>
      </c>
      <c r="E686" s="103" t="str">
        <f>IF(ISNUMBER('Форма 1'!V686),'Форма 1'!$H686*VLOOKUP('Форма 1'!$F686,'Придельники до 2021'!$B$4:$X$28,'Форма 1'!V$8),"")</f>
        <v/>
      </c>
      <c r="F686" s="103" t="str">
        <f>IF(ISNUMBER('Форма 1'!W686),'Форма 1'!$H686*VLOOKUP('Форма 1'!$F686,'Придельники до 2021'!$B$4:$X$28,'Форма 1'!W$8),"")</f>
        <v/>
      </c>
      <c r="G686" s="103" t="str">
        <f>IF(ISNUMBER('Форма 1'!X686),'Форма 1'!$H686*VLOOKUP('Форма 1'!$F686,'Придельники до 2021'!$B$4:$X$28,'Форма 1'!X$8),"")</f>
        <v/>
      </c>
      <c r="H686" s="103" t="str">
        <f>IF(ISNUMBER('Форма 1'!Y686),'Форма 1'!$H686*VLOOKUP('Форма 1'!$F686,'Придельники до 2021'!$B$4:$X$28,'Форма 1'!Y$8),"")</f>
        <v/>
      </c>
      <c r="I686" s="103" t="str">
        <f>IF(ISNUMBER('Форма 1'!Z686),'Форма 1'!$H686*VLOOKUP('Форма 1'!$F686,'Придельники до 2021'!$B$4:$X$28,'Форма 1'!Z$8),"")</f>
        <v/>
      </c>
      <c r="J686" s="103" t="str">
        <f>IF(ISNUMBER('Форма 1'!AA686),'Форма 1'!$H686*VLOOKUP('Форма 1'!$F686,'Придельники до 2021'!$B$4:$X$28,'Форма 1'!AA$8),"")</f>
        <v/>
      </c>
      <c r="K686" s="90"/>
      <c r="L686" s="87"/>
      <c r="M686" s="103">
        <f>IF(ISNUMBER('Форма 1'!AD686),'Форма 1'!$H686*VLOOKUP('Форма 1'!$F686,'Придельники до 2021'!$B$4:$X$28,'Форма 1'!AD$8),"")</f>
        <v>7910799.4260000009</v>
      </c>
      <c r="N686" s="103" t="str">
        <f>IF(ISBLANK('Форма 1'!$AE686),"",IF('Форма 1'!$AE686=1,'Форма 1'!$H686*VLOOKUP('Форма 1'!$F686,'Придельники до 2021'!$B$4:$X$28,'Форма 1'!$AE$8,0),IF('Форма 1'!$AE686=2,'Форма 1'!$H686*VLOOKUP('Форма 1'!$F686,'Придельники до 2021'!$B$4:$X$28,13,0),IF('Форма 1'!$AE686=3,'Форма 1'!$H686*VLOOKUP('Форма 1'!$F686,'Придельники до 2021'!$B$4:$X$28,12,0)))))</f>
        <v/>
      </c>
      <c r="O686" s="103" t="str">
        <f>IF(ISNUMBER('Форма 1'!AF686),'Форма 1'!$H686*VLOOKUP('Форма 1'!$F686,'Придельники до 2021'!$B$4:$X$28,'Форма 1'!AF$8),"")</f>
        <v/>
      </c>
      <c r="P686" s="87"/>
      <c r="Q686" s="103" t="str">
        <f>IF(ISNUMBER('Форма 1'!AH686),'Форма 1'!$H686*VLOOKUP('Форма 1'!$F686,'Придельники до 2021'!$B$4:$X$28,'Форма 1'!AH$8),"")</f>
        <v/>
      </c>
      <c r="R686" s="103" t="str">
        <f>IF(ISNUMBER('Форма 1'!AI686),'Форма 1'!$H686*VLOOKUP('Форма 1'!$F686,'Придельники до 2021'!$B$4:$X$28,'Форма 1'!AI$8),"")</f>
        <v/>
      </c>
      <c r="S686" s="103" t="str">
        <f>IF(ISNUMBER('Форма 1'!AJ686),'Форма 1'!$H686*VLOOKUP('Форма 1'!$F686,'Придельники до 2021'!$B$4:$X$28,'Форма 1'!AJ$8),"")</f>
        <v/>
      </c>
      <c r="T686" s="87"/>
    </row>
    <row r="687" spans="1:20">
      <c r="A687" s="188">
        <f t="shared" si="44"/>
        <v>3</v>
      </c>
      <c r="B687" s="189" t="s">
        <v>811</v>
      </c>
      <c r="C687" s="99">
        <f t="shared" si="45"/>
        <v>7872559.703999999</v>
      </c>
      <c r="D687" s="103" t="str">
        <f>IF(ISNUMBER('Форма 1'!U687),'Форма 1'!$H687*VLOOKUP('Форма 1'!$F687,'Придельники до 2021'!$B$4:$X$28,'Форма 1'!U$8),"")</f>
        <v/>
      </c>
      <c r="E687" s="103" t="str">
        <f>IF(ISNUMBER('Форма 1'!V687),'Форма 1'!$H687*VLOOKUP('Форма 1'!$F687,'Придельники до 2021'!$B$4:$X$28,'Форма 1'!V$8),"")</f>
        <v/>
      </c>
      <c r="F687" s="103" t="str">
        <f>IF(ISNUMBER('Форма 1'!W687),'Форма 1'!$H687*VLOOKUP('Форма 1'!$F687,'Придельники до 2021'!$B$4:$X$28,'Форма 1'!W$8),"")</f>
        <v/>
      </c>
      <c r="G687" s="103" t="str">
        <f>IF(ISNUMBER('Форма 1'!X687),'Форма 1'!$H687*VLOOKUP('Форма 1'!$F687,'Придельники до 2021'!$B$4:$X$28,'Форма 1'!X$8),"")</f>
        <v/>
      </c>
      <c r="H687" s="103" t="str">
        <f>IF(ISNUMBER('Форма 1'!Y687),'Форма 1'!$H687*VLOOKUP('Форма 1'!$F687,'Придельники до 2021'!$B$4:$X$28,'Форма 1'!Y$8),"")</f>
        <v/>
      </c>
      <c r="I687" s="103" t="str">
        <f>IF(ISNUMBER('Форма 1'!Z687),'Форма 1'!$H687*VLOOKUP('Форма 1'!$F687,'Придельники до 2021'!$B$4:$X$28,'Форма 1'!Z$8),"")</f>
        <v/>
      </c>
      <c r="J687" s="103" t="str">
        <f>IF(ISNUMBER('Форма 1'!AA687),'Форма 1'!$H687*VLOOKUP('Форма 1'!$F687,'Придельники до 2021'!$B$4:$X$28,'Форма 1'!AA$8),"")</f>
        <v/>
      </c>
      <c r="K687" s="90"/>
      <c r="L687" s="87"/>
      <c r="M687" s="103">
        <f>IF(ISNUMBER('Форма 1'!AD687),'Форма 1'!$H687*VLOOKUP('Форма 1'!$F687,'Придельники до 2021'!$B$4:$X$28,'Форма 1'!AD$8),"")</f>
        <v>7872559.703999999</v>
      </c>
      <c r="N687" s="103" t="str">
        <f>IF(ISBLANK('Форма 1'!$AE687),"",IF('Форма 1'!$AE687=1,'Форма 1'!$H687*VLOOKUP('Форма 1'!$F687,'Придельники до 2021'!$B$4:$X$28,'Форма 1'!$AE$8,0),IF('Форма 1'!$AE687=2,'Форма 1'!$H687*VLOOKUP('Форма 1'!$F687,'Придельники до 2021'!$B$4:$X$28,13,0),IF('Форма 1'!$AE687=3,'Форма 1'!$H687*VLOOKUP('Форма 1'!$F687,'Придельники до 2021'!$B$4:$X$28,12,0)))))</f>
        <v/>
      </c>
      <c r="O687" s="103" t="str">
        <f>IF(ISNUMBER('Форма 1'!AF687),'Форма 1'!$H687*VLOOKUP('Форма 1'!$F687,'Придельники до 2021'!$B$4:$X$28,'Форма 1'!AF$8),"")</f>
        <v/>
      </c>
      <c r="P687" s="87"/>
      <c r="Q687" s="103" t="str">
        <f>IF(ISNUMBER('Форма 1'!AH687),'Форма 1'!$H687*VLOOKUP('Форма 1'!$F687,'Придельники до 2021'!$B$4:$X$28,'Форма 1'!AH$8),"")</f>
        <v/>
      </c>
      <c r="R687" s="103" t="str">
        <f>IF(ISNUMBER('Форма 1'!AI687),'Форма 1'!$H687*VLOOKUP('Форма 1'!$F687,'Придельники до 2021'!$B$4:$X$28,'Форма 1'!AI$8),"")</f>
        <v/>
      </c>
      <c r="S687" s="103" t="str">
        <f>IF(ISNUMBER('Форма 1'!AJ687),'Форма 1'!$H687*VLOOKUP('Форма 1'!$F687,'Придельники до 2021'!$B$4:$X$28,'Форма 1'!AJ$8),"")</f>
        <v/>
      </c>
      <c r="T687" s="87"/>
    </row>
    <row r="688" spans="1:20">
      <c r="A688" s="188">
        <f t="shared" si="44"/>
        <v>4</v>
      </c>
      <c r="B688" s="189" t="s">
        <v>813</v>
      </c>
      <c r="C688" s="99">
        <f t="shared" si="45"/>
        <v>940717.24599999993</v>
      </c>
      <c r="D688" s="103">
        <f>IF(ISNUMBER('Форма 1'!U688),'Форма 1'!$H688*VLOOKUP('Форма 1'!$F688,'Придельники до 2021'!$B$4:$X$28,'Форма 1'!U$8),"")</f>
        <v>940717.24599999993</v>
      </c>
      <c r="E688" s="103" t="str">
        <f>IF(ISNUMBER('Форма 1'!V688),'Форма 1'!$H688*VLOOKUP('Форма 1'!$F688,'Придельники до 2021'!$B$4:$X$28,'Форма 1'!V$8),"")</f>
        <v/>
      </c>
      <c r="F688" s="103" t="str">
        <f>IF(ISNUMBER('Форма 1'!W688),'Форма 1'!$H688*VLOOKUP('Форма 1'!$F688,'Придельники до 2021'!$B$4:$X$28,'Форма 1'!W$8),"")</f>
        <v/>
      </c>
      <c r="G688" s="103" t="str">
        <f>IF(ISNUMBER('Форма 1'!X688),'Форма 1'!$H688*VLOOKUP('Форма 1'!$F688,'Придельники до 2021'!$B$4:$X$28,'Форма 1'!X$8),"")</f>
        <v/>
      </c>
      <c r="H688" s="103" t="str">
        <f>IF(ISNUMBER('Форма 1'!Y688),'Форма 1'!$H688*VLOOKUP('Форма 1'!$F688,'Придельники до 2021'!$B$4:$X$28,'Форма 1'!Y$8),"")</f>
        <v/>
      </c>
      <c r="I688" s="103" t="str">
        <f>IF(ISNUMBER('Форма 1'!Z688),'Форма 1'!$H688*VLOOKUP('Форма 1'!$F688,'Придельники до 2021'!$B$4:$X$28,'Форма 1'!Z$8),"")</f>
        <v/>
      </c>
      <c r="J688" s="103" t="str">
        <f>IF(ISNUMBER('Форма 1'!AA688),'Форма 1'!$H688*VLOOKUP('Форма 1'!$F688,'Придельники до 2021'!$B$4:$X$28,'Форма 1'!AA$8),"")</f>
        <v/>
      </c>
      <c r="K688" s="90"/>
      <c r="L688" s="87"/>
      <c r="M688" s="103" t="str">
        <f>IF(ISNUMBER('Форма 1'!AD688),'Форма 1'!$H688*VLOOKUP('Форма 1'!$F688,'Придельники до 2021'!$B$4:$X$28,'Форма 1'!AD$8),"")</f>
        <v/>
      </c>
      <c r="N688" s="103" t="str">
        <f>IF(ISBLANK('Форма 1'!$AE688),"",IF('Форма 1'!$AE688=1,'Форма 1'!$H688*VLOOKUP('Форма 1'!$F688,'Придельники до 2021'!$B$4:$X$28,'Форма 1'!$AE$8,0),IF('Форма 1'!$AE688=2,'Форма 1'!$H688*VLOOKUP('Форма 1'!$F688,'Придельники до 2021'!$B$4:$X$28,13,0),IF('Форма 1'!$AE688=3,'Форма 1'!$H688*VLOOKUP('Форма 1'!$F688,'Придельники до 2021'!$B$4:$X$28,12,0)))))</f>
        <v/>
      </c>
      <c r="O688" s="103" t="str">
        <f>IF(ISNUMBER('Форма 1'!AF688),'Форма 1'!$H688*VLOOKUP('Форма 1'!$F688,'Придельники до 2021'!$B$4:$X$28,'Форма 1'!AF$8),"")</f>
        <v/>
      </c>
      <c r="P688" s="87"/>
      <c r="Q688" s="103" t="str">
        <f>IF(ISNUMBER('Форма 1'!AH688),'Форма 1'!$H688*VLOOKUP('Форма 1'!$F688,'Придельники до 2021'!$B$4:$X$28,'Форма 1'!AH$8),"")</f>
        <v/>
      </c>
      <c r="R688" s="103" t="str">
        <f>IF(ISNUMBER('Форма 1'!AI688),'Форма 1'!$H688*VLOOKUP('Форма 1'!$F688,'Придельники до 2021'!$B$4:$X$28,'Форма 1'!AI$8),"")</f>
        <v/>
      </c>
      <c r="S688" s="103" t="str">
        <f>IF(ISNUMBER('Форма 1'!AJ688),'Форма 1'!$H688*VLOOKUP('Форма 1'!$F688,'Придельники до 2021'!$B$4:$X$28,'Форма 1'!AJ$8),"")</f>
        <v/>
      </c>
      <c r="T688" s="87"/>
    </row>
    <row r="689" spans="1:20">
      <c r="A689" s="188">
        <f t="shared" si="44"/>
        <v>5</v>
      </c>
      <c r="B689" s="189" t="s">
        <v>814</v>
      </c>
      <c r="C689" s="99">
        <f t="shared" si="45"/>
        <v>8463725.1359999999</v>
      </c>
      <c r="D689" s="103" t="str">
        <f>IF(ISNUMBER('Форма 1'!U689),'Форма 1'!$H689*VLOOKUP('Форма 1'!$F689,'Придельники до 2021'!$B$4:$X$28,'Форма 1'!U$8),"")</f>
        <v/>
      </c>
      <c r="E689" s="103" t="str">
        <f>IF(ISNUMBER('Форма 1'!V689),'Форма 1'!$H689*VLOOKUP('Форма 1'!$F689,'Придельники до 2021'!$B$4:$X$28,'Форма 1'!V$8),"")</f>
        <v/>
      </c>
      <c r="F689" s="103" t="str">
        <f>IF(ISNUMBER('Форма 1'!W689),'Форма 1'!$H689*VLOOKUP('Форма 1'!$F689,'Придельники до 2021'!$B$4:$X$28,'Форма 1'!W$8),"")</f>
        <v/>
      </c>
      <c r="G689" s="103" t="str">
        <f>IF(ISNUMBER('Форма 1'!X689),'Форма 1'!$H689*VLOOKUP('Форма 1'!$F689,'Придельники до 2021'!$B$4:$X$28,'Форма 1'!X$8),"")</f>
        <v/>
      </c>
      <c r="H689" s="103" t="str">
        <f>IF(ISNUMBER('Форма 1'!Y689),'Форма 1'!$H689*VLOOKUP('Форма 1'!$F689,'Придельники до 2021'!$B$4:$X$28,'Форма 1'!Y$8),"")</f>
        <v/>
      </c>
      <c r="I689" s="103" t="str">
        <f>IF(ISNUMBER('Форма 1'!Z689),'Форма 1'!$H689*VLOOKUP('Форма 1'!$F689,'Придельники до 2021'!$B$4:$X$28,'Форма 1'!Z$8),"")</f>
        <v/>
      </c>
      <c r="J689" s="103" t="str">
        <f>IF(ISNUMBER('Форма 1'!AA689),'Форма 1'!$H689*VLOOKUP('Форма 1'!$F689,'Придельники до 2021'!$B$4:$X$28,'Форма 1'!AA$8),"")</f>
        <v/>
      </c>
      <c r="K689" s="90"/>
      <c r="L689" s="87"/>
      <c r="M689" s="103">
        <f>IF(ISNUMBER('Форма 1'!AD689),'Форма 1'!$H689*VLOOKUP('Форма 1'!$F689,'Придельники до 2021'!$B$4:$X$28,'Форма 1'!AD$8),"")</f>
        <v>8463725.1359999999</v>
      </c>
      <c r="N689" s="103" t="str">
        <f>IF(ISBLANK('Форма 1'!$AE689),"",IF('Форма 1'!$AE689=1,'Форма 1'!$H689*VLOOKUP('Форма 1'!$F689,'Придельники до 2021'!$B$4:$X$28,'Форма 1'!$AE$8,0),IF('Форма 1'!$AE689=2,'Форма 1'!$H689*VLOOKUP('Форма 1'!$F689,'Придельники до 2021'!$B$4:$X$28,13,0),IF('Форма 1'!$AE689=3,'Форма 1'!$H689*VLOOKUP('Форма 1'!$F689,'Придельники до 2021'!$B$4:$X$28,12,0)))))</f>
        <v/>
      </c>
      <c r="O689" s="103" t="str">
        <f>IF(ISNUMBER('Форма 1'!AF689),'Форма 1'!$H689*VLOOKUP('Форма 1'!$F689,'Придельники до 2021'!$B$4:$X$28,'Форма 1'!AF$8),"")</f>
        <v/>
      </c>
      <c r="P689" s="87"/>
      <c r="Q689" s="103" t="str">
        <f>IF(ISNUMBER('Форма 1'!AH689),'Форма 1'!$H689*VLOOKUP('Форма 1'!$F689,'Придельники до 2021'!$B$4:$X$28,'Форма 1'!AH$8),"")</f>
        <v/>
      </c>
      <c r="R689" s="103" t="str">
        <f>IF(ISNUMBER('Форма 1'!AI689),'Форма 1'!$H689*VLOOKUP('Форма 1'!$F689,'Придельники до 2021'!$B$4:$X$28,'Форма 1'!AI$8),"")</f>
        <v/>
      </c>
      <c r="S689" s="103" t="str">
        <f>IF(ISNUMBER('Форма 1'!AJ689),'Форма 1'!$H689*VLOOKUP('Форма 1'!$F689,'Придельники до 2021'!$B$4:$X$28,'Форма 1'!AJ$8),"")</f>
        <v/>
      </c>
      <c r="T689" s="87"/>
    </row>
    <row r="690" spans="1:20">
      <c r="A690" s="188">
        <f>A1832+1</f>
        <v>2</v>
      </c>
      <c r="B690" s="189" t="s">
        <v>816</v>
      </c>
      <c r="C690" s="99">
        <f t="shared" si="45"/>
        <v>31481281.764000002</v>
      </c>
      <c r="D690" s="103" t="str">
        <f>IF(ISNUMBER('Форма 1'!U690),'Форма 1'!$H690*VLOOKUP('Форма 1'!$F690,'Придельники до 2021'!$B$4:$X$28,'Форма 1'!U$8),"")</f>
        <v/>
      </c>
      <c r="E690" s="103" t="str">
        <f>IF(ISNUMBER('Форма 1'!V690),'Форма 1'!$H690*VLOOKUP('Форма 1'!$F690,'Придельники до 2021'!$B$4:$X$28,'Форма 1'!V$8),"")</f>
        <v/>
      </c>
      <c r="F690" s="103" t="str">
        <f>IF(ISNUMBER('Форма 1'!W690),'Форма 1'!$H690*VLOOKUP('Форма 1'!$F690,'Придельники до 2021'!$B$4:$X$28,'Форма 1'!W$8),"")</f>
        <v/>
      </c>
      <c r="G690" s="103" t="str">
        <f>IF(ISNUMBER('Форма 1'!X690),'Форма 1'!$H690*VLOOKUP('Форма 1'!$F690,'Придельники до 2021'!$B$4:$X$28,'Форма 1'!X$8),"")</f>
        <v/>
      </c>
      <c r="H690" s="103" t="str">
        <f>IF(ISNUMBER('Форма 1'!Y690),'Форма 1'!$H690*VLOOKUP('Форма 1'!$F690,'Придельники до 2021'!$B$4:$X$28,'Форма 1'!Y$8),"")</f>
        <v/>
      </c>
      <c r="I690" s="103" t="str">
        <f>IF(ISNUMBER('Форма 1'!Z690),'Форма 1'!$H690*VLOOKUP('Форма 1'!$F690,'Придельники до 2021'!$B$4:$X$28,'Форма 1'!Z$8),"")</f>
        <v/>
      </c>
      <c r="J690" s="103" t="str">
        <f>IF(ISNUMBER('Форма 1'!AA690),'Форма 1'!$H690*VLOOKUP('Форма 1'!$F690,'Придельники до 2021'!$B$4:$X$28,'Форма 1'!AA$8),"")</f>
        <v/>
      </c>
      <c r="K690" s="90"/>
      <c r="L690" s="87"/>
      <c r="M690" s="103">
        <f>IF(ISNUMBER('Форма 1'!AD690),'Форма 1'!$H690*VLOOKUP('Форма 1'!$F690,'Придельники до 2021'!$B$4:$X$28,'Форма 1'!AD$8),"")</f>
        <v>31481281.764000002</v>
      </c>
      <c r="N690" s="103" t="str">
        <f>IF(ISBLANK('Форма 1'!$AE690),"",IF('Форма 1'!$AE690=1,'Форма 1'!$H690*VLOOKUP('Форма 1'!$F690,'Придельники до 2021'!$B$4:$X$28,'Форма 1'!$AE$8,0),IF('Форма 1'!$AE690=2,'Форма 1'!$H690*VLOOKUP('Форма 1'!$F690,'Придельники до 2021'!$B$4:$X$28,13,0),IF('Форма 1'!$AE690=3,'Форма 1'!$H690*VLOOKUP('Форма 1'!$F690,'Придельники до 2021'!$B$4:$X$28,12,0)))))</f>
        <v/>
      </c>
      <c r="O690" s="103" t="str">
        <f>IF(ISNUMBER('Форма 1'!AF690),'Форма 1'!$H690*VLOOKUP('Форма 1'!$F690,'Придельники до 2021'!$B$4:$X$28,'Форма 1'!AF$8),"")</f>
        <v/>
      </c>
      <c r="P690" s="87"/>
      <c r="Q690" s="103" t="str">
        <f>IF(ISNUMBER('Форма 1'!AH690),'Форма 1'!$H690*VLOOKUP('Форма 1'!$F690,'Придельники до 2021'!$B$4:$X$28,'Форма 1'!AH$8),"")</f>
        <v/>
      </c>
      <c r="R690" s="103" t="str">
        <f>IF(ISNUMBER('Форма 1'!AI690),'Форма 1'!$H690*VLOOKUP('Форма 1'!$F690,'Придельники до 2021'!$B$4:$X$28,'Форма 1'!AI$8),"")</f>
        <v/>
      </c>
      <c r="S690" s="103" t="str">
        <f>IF(ISNUMBER('Форма 1'!AJ690),'Форма 1'!$H690*VLOOKUP('Форма 1'!$F690,'Придельники до 2021'!$B$4:$X$28,'Форма 1'!AJ$8),"")</f>
        <v/>
      </c>
      <c r="T690" s="87"/>
    </row>
    <row r="691" spans="1:20">
      <c r="A691" s="188">
        <f t="shared" si="44"/>
        <v>3</v>
      </c>
      <c r="B691" s="189" t="s">
        <v>817</v>
      </c>
      <c r="C691" s="99">
        <f t="shared" si="45"/>
        <v>16423443.846000001</v>
      </c>
      <c r="D691" s="103" t="str">
        <f>IF(ISNUMBER('Форма 1'!U691),'Форма 1'!$H691*VLOOKUP('Форма 1'!$F691,'Придельники до 2021'!$B$4:$X$28,'Форма 1'!U$8),"")</f>
        <v/>
      </c>
      <c r="E691" s="103" t="str">
        <f>IF(ISNUMBER('Форма 1'!V691),'Форма 1'!$H691*VLOOKUP('Форма 1'!$F691,'Придельники до 2021'!$B$4:$X$28,'Форма 1'!V$8),"")</f>
        <v/>
      </c>
      <c r="F691" s="103" t="str">
        <f>IF(ISNUMBER('Форма 1'!W691),'Форма 1'!$H691*VLOOKUP('Форма 1'!$F691,'Придельники до 2021'!$B$4:$X$28,'Форма 1'!W$8),"")</f>
        <v/>
      </c>
      <c r="G691" s="103" t="str">
        <f>IF(ISNUMBER('Форма 1'!X691),'Форма 1'!$H691*VLOOKUP('Форма 1'!$F691,'Придельники до 2021'!$B$4:$X$28,'Форма 1'!X$8),"")</f>
        <v/>
      </c>
      <c r="H691" s="103" t="str">
        <f>IF(ISNUMBER('Форма 1'!Y691),'Форма 1'!$H691*VLOOKUP('Форма 1'!$F691,'Придельники до 2021'!$B$4:$X$28,'Форма 1'!Y$8),"")</f>
        <v/>
      </c>
      <c r="I691" s="103" t="str">
        <f>IF(ISNUMBER('Форма 1'!Z691),'Форма 1'!$H691*VLOOKUP('Форма 1'!$F691,'Придельники до 2021'!$B$4:$X$28,'Форма 1'!Z$8),"")</f>
        <v/>
      </c>
      <c r="J691" s="103" t="str">
        <f>IF(ISNUMBER('Форма 1'!AA691),'Форма 1'!$H691*VLOOKUP('Форма 1'!$F691,'Придельники до 2021'!$B$4:$X$28,'Форма 1'!AA$8),"")</f>
        <v/>
      </c>
      <c r="K691" s="90"/>
      <c r="L691" s="87"/>
      <c r="M691" s="103">
        <f>IF(ISNUMBER('Форма 1'!AD691),'Форма 1'!$H691*VLOOKUP('Форма 1'!$F691,'Придельники до 2021'!$B$4:$X$28,'Форма 1'!AD$8),"")</f>
        <v>16423443.846000001</v>
      </c>
      <c r="N691" s="103" t="str">
        <f>IF(ISBLANK('Форма 1'!$AE691),"",IF('Форма 1'!$AE691=1,'Форма 1'!$H691*VLOOKUP('Форма 1'!$F691,'Придельники до 2021'!$B$4:$X$28,'Форма 1'!$AE$8,0),IF('Форма 1'!$AE691=2,'Форма 1'!$H691*VLOOKUP('Форма 1'!$F691,'Придельники до 2021'!$B$4:$X$28,13,0),IF('Форма 1'!$AE691=3,'Форма 1'!$H691*VLOOKUP('Форма 1'!$F691,'Придельники до 2021'!$B$4:$X$28,12,0)))))</f>
        <v/>
      </c>
      <c r="O691" s="103" t="str">
        <f>IF(ISNUMBER('Форма 1'!AF691),'Форма 1'!$H691*VLOOKUP('Форма 1'!$F691,'Придельники до 2021'!$B$4:$X$28,'Форма 1'!AF$8),"")</f>
        <v/>
      </c>
      <c r="P691" s="87"/>
      <c r="Q691" s="103" t="str">
        <f>IF(ISNUMBER('Форма 1'!AH691),'Форма 1'!$H691*VLOOKUP('Форма 1'!$F691,'Придельники до 2021'!$B$4:$X$28,'Форма 1'!AH$8),"")</f>
        <v/>
      </c>
      <c r="R691" s="103" t="str">
        <f>IF(ISNUMBER('Форма 1'!AI691),'Форма 1'!$H691*VLOOKUP('Форма 1'!$F691,'Придельники до 2021'!$B$4:$X$28,'Форма 1'!AI$8),"")</f>
        <v/>
      </c>
      <c r="S691" s="103" t="str">
        <f>IF(ISNUMBER('Форма 1'!AJ691),'Форма 1'!$H691*VLOOKUP('Форма 1'!$F691,'Придельники до 2021'!$B$4:$X$28,'Форма 1'!AJ$8),"")</f>
        <v/>
      </c>
      <c r="T691" s="87"/>
    </row>
    <row r="692" spans="1:20">
      <c r="A692" s="188">
        <f t="shared" ref="A692:A749" si="49">A691+1</f>
        <v>4</v>
      </c>
      <c r="B692" s="189" t="s">
        <v>818</v>
      </c>
      <c r="C692" s="99">
        <f t="shared" si="45"/>
        <v>17548587.377999999</v>
      </c>
      <c r="D692" s="103" t="str">
        <f>IF(ISNUMBER('Форма 1'!U692),'Форма 1'!$H692*VLOOKUP('Форма 1'!$F692,'Придельники до 2021'!$B$4:$X$28,'Форма 1'!U$8),"")</f>
        <v/>
      </c>
      <c r="E692" s="103" t="str">
        <f>IF(ISNUMBER('Форма 1'!V692),'Форма 1'!$H692*VLOOKUP('Форма 1'!$F692,'Придельники до 2021'!$B$4:$X$28,'Форма 1'!V$8),"")</f>
        <v/>
      </c>
      <c r="F692" s="103" t="str">
        <f>IF(ISNUMBER('Форма 1'!W692),'Форма 1'!$H692*VLOOKUP('Форма 1'!$F692,'Придельники до 2021'!$B$4:$X$28,'Форма 1'!W$8),"")</f>
        <v/>
      </c>
      <c r="G692" s="103" t="str">
        <f>IF(ISNUMBER('Форма 1'!X692),'Форма 1'!$H692*VLOOKUP('Форма 1'!$F692,'Придельники до 2021'!$B$4:$X$28,'Форма 1'!X$8),"")</f>
        <v/>
      </c>
      <c r="H692" s="103" t="str">
        <f>IF(ISNUMBER('Форма 1'!Y692),'Форма 1'!$H692*VLOOKUP('Форма 1'!$F692,'Придельники до 2021'!$B$4:$X$28,'Форма 1'!Y$8),"")</f>
        <v/>
      </c>
      <c r="I692" s="103" t="str">
        <f>IF(ISNUMBER('Форма 1'!Z692),'Форма 1'!$H692*VLOOKUP('Форма 1'!$F692,'Придельники до 2021'!$B$4:$X$28,'Форма 1'!Z$8),"")</f>
        <v/>
      </c>
      <c r="J692" s="103" t="str">
        <f>IF(ISNUMBER('Форма 1'!AA692),'Форма 1'!$H692*VLOOKUP('Форма 1'!$F692,'Придельники до 2021'!$B$4:$X$28,'Форма 1'!AA$8),"")</f>
        <v/>
      </c>
      <c r="K692" s="92"/>
      <c r="L692" s="88"/>
      <c r="M692" s="103">
        <f>IF(ISNUMBER('Форма 1'!AD692),'Форма 1'!$H692*VLOOKUP('Форма 1'!$F692,'Придельники до 2021'!$B$4:$X$28,'Форма 1'!AD$8),"")</f>
        <v>17548587.377999999</v>
      </c>
      <c r="N692" s="103" t="str">
        <f>IF(ISBLANK('Форма 1'!$AE692),"",IF('Форма 1'!$AE692=1,'Форма 1'!$H692*VLOOKUP('Форма 1'!$F692,'Придельники до 2021'!$B$4:$X$28,'Форма 1'!$AE$8,0),IF('Форма 1'!$AE692=2,'Форма 1'!$H692*VLOOKUP('Форма 1'!$F692,'Придельники до 2021'!$B$4:$X$28,13,0),IF('Форма 1'!$AE692=3,'Форма 1'!$H692*VLOOKUP('Форма 1'!$F692,'Придельники до 2021'!$B$4:$X$28,12,0)))))</f>
        <v/>
      </c>
      <c r="O692" s="103" t="str">
        <f>IF(ISNUMBER('Форма 1'!AF692),'Форма 1'!$H692*VLOOKUP('Форма 1'!$F692,'Придельники до 2021'!$B$4:$X$28,'Форма 1'!AF$8),"")</f>
        <v/>
      </c>
      <c r="P692" s="88"/>
      <c r="Q692" s="103" t="str">
        <f>IF(ISNUMBER('Форма 1'!AH692),'Форма 1'!$H692*VLOOKUP('Форма 1'!$F692,'Придельники до 2021'!$B$4:$X$28,'Форма 1'!AH$8),"")</f>
        <v/>
      </c>
      <c r="R692" s="103" t="str">
        <f>IF(ISNUMBER('Форма 1'!AI692),'Форма 1'!$H692*VLOOKUP('Форма 1'!$F692,'Придельники до 2021'!$B$4:$X$28,'Форма 1'!AI$8),"")</f>
        <v/>
      </c>
      <c r="S692" s="103" t="str">
        <f>IF(ISNUMBER('Форма 1'!AJ692),'Форма 1'!$H692*VLOOKUP('Форма 1'!$F692,'Придельники до 2021'!$B$4:$X$28,'Форма 1'!AJ$8),"")</f>
        <v/>
      </c>
      <c r="T692" s="87"/>
    </row>
    <row r="693" spans="1:20">
      <c r="A693" s="188">
        <f t="shared" si="49"/>
        <v>5</v>
      </c>
      <c r="B693" s="189" t="s">
        <v>819</v>
      </c>
      <c r="C693" s="99">
        <f t="shared" si="45"/>
        <v>3013985.3859999999</v>
      </c>
      <c r="D693" s="103" t="str">
        <f>IF(ISNUMBER('Форма 1'!U693),'Форма 1'!$H693*VLOOKUP('Форма 1'!$F693,'Придельники до 2021'!$B$4:$X$28,'Форма 1'!U$8),"")</f>
        <v/>
      </c>
      <c r="E693" s="103" t="str">
        <f>IF(ISNUMBER('Форма 1'!V693),'Форма 1'!$H693*VLOOKUP('Форма 1'!$F693,'Придельники до 2021'!$B$4:$X$28,'Форма 1'!V$8),"")</f>
        <v/>
      </c>
      <c r="F693" s="103" t="str">
        <f>IF(ISNUMBER('Форма 1'!W693),'Форма 1'!$H693*VLOOKUP('Форма 1'!$F693,'Придельники до 2021'!$B$4:$X$28,'Форма 1'!W$8),"")</f>
        <v/>
      </c>
      <c r="G693" s="103" t="str">
        <f>IF(ISNUMBER('Форма 1'!X693),'Форма 1'!$H693*VLOOKUP('Форма 1'!$F693,'Придельники до 2021'!$B$4:$X$28,'Форма 1'!X$8),"")</f>
        <v/>
      </c>
      <c r="H693" s="103" t="str">
        <f>IF(ISNUMBER('Форма 1'!Y693),'Форма 1'!$H693*VLOOKUP('Форма 1'!$F693,'Придельники до 2021'!$B$4:$X$28,'Форма 1'!Y$8),"")</f>
        <v/>
      </c>
      <c r="I693" s="103" t="str">
        <f>IF(ISNUMBER('Форма 1'!Z693),'Форма 1'!$H693*VLOOKUP('Форма 1'!$F693,'Придельники до 2021'!$B$4:$X$28,'Форма 1'!Z$8),"")</f>
        <v/>
      </c>
      <c r="J693" s="103" t="str">
        <f>IF(ISNUMBER('Форма 1'!AA693),'Форма 1'!$H693*VLOOKUP('Форма 1'!$F693,'Придельники до 2021'!$B$4:$X$28,'Форма 1'!AA$8),"")</f>
        <v/>
      </c>
      <c r="K693" s="90"/>
      <c r="L693" s="87"/>
      <c r="M693" s="103">
        <f>IF(ISNUMBER('Форма 1'!AD693),'Форма 1'!$H693*VLOOKUP('Форма 1'!$F693,'Придельники до 2021'!$B$4:$X$28,'Форма 1'!AD$8),"")</f>
        <v>3013985.3859999999</v>
      </c>
      <c r="N693" s="103" t="str">
        <f>IF(ISBLANK('Форма 1'!$AE693),"",IF('Форма 1'!$AE693=1,'Форма 1'!$H693*VLOOKUP('Форма 1'!$F693,'Придельники до 2021'!$B$4:$X$28,'Форма 1'!$AE$8,0),IF('Форма 1'!$AE693=2,'Форма 1'!$H693*VLOOKUP('Форма 1'!$F693,'Придельники до 2021'!$B$4:$X$28,13,0),IF('Форма 1'!$AE693=3,'Форма 1'!$H693*VLOOKUP('Форма 1'!$F693,'Придельники до 2021'!$B$4:$X$28,12,0)))))</f>
        <v/>
      </c>
      <c r="O693" s="103" t="str">
        <f>IF(ISNUMBER('Форма 1'!AF693),'Форма 1'!$H693*VLOOKUP('Форма 1'!$F693,'Придельники до 2021'!$B$4:$X$28,'Форма 1'!AF$8),"")</f>
        <v/>
      </c>
      <c r="P693" s="87"/>
      <c r="Q693" s="103" t="str">
        <f>IF(ISNUMBER('Форма 1'!AH693),'Форма 1'!$H693*VLOOKUP('Форма 1'!$F693,'Придельники до 2021'!$B$4:$X$28,'Форма 1'!AH$8),"")</f>
        <v/>
      </c>
      <c r="R693" s="103" t="str">
        <f>IF(ISNUMBER('Форма 1'!AI693),'Форма 1'!$H693*VLOOKUP('Форма 1'!$F693,'Придельники до 2021'!$B$4:$X$28,'Форма 1'!AI$8),"")</f>
        <v/>
      </c>
      <c r="S693" s="103" t="str">
        <f>IF(ISNUMBER('Форма 1'!AJ693),'Форма 1'!$H693*VLOOKUP('Форма 1'!$F693,'Придельники до 2021'!$B$4:$X$28,'Форма 1'!AJ$8),"")</f>
        <v/>
      </c>
      <c r="T693" s="87"/>
    </row>
    <row r="694" spans="1:20">
      <c r="A694" s="188">
        <f t="shared" si="49"/>
        <v>6</v>
      </c>
      <c r="B694" s="189" t="s">
        <v>821</v>
      </c>
      <c r="C694" s="99">
        <f t="shared" si="45"/>
        <v>5487108.938000001</v>
      </c>
      <c r="D694" s="103" t="str">
        <f>IF(ISNUMBER('Форма 1'!U694),'Форма 1'!$H694*VLOOKUP('Форма 1'!$F694,'Придельники до 2021'!$B$4:$X$28,'Форма 1'!U$8),"")</f>
        <v/>
      </c>
      <c r="E694" s="103" t="str">
        <f>IF(ISNUMBER('Форма 1'!V694),'Форма 1'!$H694*VLOOKUP('Форма 1'!$F694,'Придельники до 2021'!$B$4:$X$28,'Форма 1'!V$8),"")</f>
        <v/>
      </c>
      <c r="F694" s="103" t="str">
        <f>IF(ISNUMBER('Форма 1'!W694),'Форма 1'!$H694*VLOOKUP('Форма 1'!$F694,'Придельники до 2021'!$B$4:$X$28,'Форма 1'!W$8),"")</f>
        <v/>
      </c>
      <c r="G694" s="103" t="str">
        <f>IF(ISNUMBER('Форма 1'!X694),'Форма 1'!$H694*VLOOKUP('Форма 1'!$F694,'Придельники до 2021'!$B$4:$X$28,'Форма 1'!X$8),"")</f>
        <v/>
      </c>
      <c r="H694" s="103" t="str">
        <f>IF(ISNUMBER('Форма 1'!Y694),'Форма 1'!$H694*VLOOKUP('Форма 1'!$F694,'Придельники до 2021'!$B$4:$X$28,'Форма 1'!Y$8),"")</f>
        <v/>
      </c>
      <c r="I694" s="103" t="str">
        <f>IF(ISNUMBER('Форма 1'!Z694),'Форма 1'!$H694*VLOOKUP('Форма 1'!$F694,'Придельники до 2021'!$B$4:$X$28,'Форма 1'!Z$8),"")</f>
        <v/>
      </c>
      <c r="J694" s="103" t="str">
        <f>IF(ISNUMBER('Форма 1'!AA694),'Форма 1'!$H694*VLOOKUP('Форма 1'!$F694,'Придельники до 2021'!$B$4:$X$28,'Форма 1'!AA$8),"")</f>
        <v/>
      </c>
      <c r="K694" s="90"/>
      <c r="L694" s="87"/>
      <c r="M694" s="103">
        <f>IF(ISNUMBER('Форма 1'!AD694),'Форма 1'!$H694*VLOOKUP('Форма 1'!$F694,'Придельники до 2021'!$B$4:$X$28,'Форма 1'!AD$8),"")</f>
        <v>5487108.938000001</v>
      </c>
      <c r="N694" s="103" t="str">
        <f>IF(ISBLANK('Форма 1'!$AE694),"",IF('Форма 1'!$AE694=1,'Форма 1'!$H694*VLOOKUP('Форма 1'!$F694,'Придельники до 2021'!$B$4:$X$28,'Форма 1'!$AE$8,0),IF('Форма 1'!$AE694=2,'Форма 1'!$H694*VLOOKUP('Форма 1'!$F694,'Придельники до 2021'!$B$4:$X$28,13,0),IF('Форма 1'!$AE694=3,'Форма 1'!$H694*VLOOKUP('Форма 1'!$F694,'Придельники до 2021'!$B$4:$X$28,12,0)))))</f>
        <v/>
      </c>
      <c r="O694" s="103" t="str">
        <f>IF(ISNUMBER('Форма 1'!AF694),'Форма 1'!$H694*VLOOKUP('Форма 1'!$F694,'Придельники до 2021'!$B$4:$X$28,'Форма 1'!AF$8),"")</f>
        <v/>
      </c>
      <c r="P694" s="87"/>
      <c r="Q694" s="103" t="str">
        <f>IF(ISNUMBER('Форма 1'!AH694),'Форма 1'!$H694*VLOOKUP('Форма 1'!$F694,'Придельники до 2021'!$B$4:$X$28,'Форма 1'!AH$8),"")</f>
        <v/>
      </c>
      <c r="R694" s="103" t="str">
        <f>IF(ISNUMBER('Форма 1'!AI694),'Форма 1'!$H694*VLOOKUP('Форма 1'!$F694,'Придельники до 2021'!$B$4:$X$28,'Форма 1'!AI$8),"")</f>
        <v/>
      </c>
      <c r="S694" s="103" t="str">
        <f>IF(ISNUMBER('Форма 1'!AJ694),'Форма 1'!$H694*VLOOKUP('Форма 1'!$F694,'Придельники до 2021'!$B$4:$X$28,'Форма 1'!AJ$8),"")</f>
        <v/>
      </c>
      <c r="T694" s="87"/>
    </row>
    <row r="695" spans="1:20">
      <c r="A695" s="188">
        <f t="shared" si="49"/>
        <v>7</v>
      </c>
      <c r="B695" s="189" t="s">
        <v>822</v>
      </c>
      <c r="C695" s="99">
        <f t="shared" si="45"/>
        <v>5910234.875</v>
      </c>
      <c r="D695" s="103" t="str">
        <f>IF(ISNUMBER('Форма 1'!U695),'Форма 1'!$H695*VLOOKUP('Форма 1'!$F695,'Придельники до 2021'!$B$4:$X$28,'Форма 1'!U$8),"")</f>
        <v/>
      </c>
      <c r="E695" s="103" t="str">
        <f>IF(ISNUMBER('Форма 1'!V695),'Форма 1'!$H695*VLOOKUP('Форма 1'!$F695,'Придельники до 2021'!$B$4:$X$28,'Форма 1'!V$8),"")</f>
        <v/>
      </c>
      <c r="F695" s="103" t="str">
        <f>IF(ISNUMBER('Форма 1'!W695),'Форма 1'!$H695*VLOOKUP('Форма 1'!$F695,'Придельники до 2021'!$B$4:$X$28,'Форма 1'!W$8),"")</f>
        <v/>
      </c>
      <c r="G695" s="103" t="str">
        <f>IF(ISNUMBER('Форма 1'!X695),'Форма 1'!$H695*VLOOKUP('Форма 1'!$F695,'Придельники до 2021'!$B$4:$X$28,'Форма 1'!X$8),"")</f>
        <v/>
      </c>
      <c r="H695" s="103" t="str">
        <f>IF(ISNUMBER('Форма 1'!Y695),'Форма 1'!$H695*VLOOKUP('Форма 1'!$F695,'Придельники до 2021'!$B$4:$X$28,'Форма 1'!Y$8),"")</f>
        <v/>
      </c>
      <c r="I695" s="103" t="str">
        <f>IF(ISNUMBER('Форма 1'!Z695),'Форма 1'!$H695*VLOOKUP('Форма 1'!$F695,'Придельники до 2021'!$B$4:$X$28,'Форма 1'!Z$8),"")</f>
        <v/>
      </c>
      <c r="J695" s="103" t="str">
        <f>IF(ISNUMBER('Форма 1'!AA695),'Форма 1'!$H695*VLOOKUP('Форма 1'!$F695,'Придельники до 2021'!$B$4:$X$28,'Форма 1'!AA$8),"")</f>
        <v/>
      </c>
      <c r="K695" s="90"/>
      <c r="L695" s="87"/>
      <c r="M695" s="103">
        <f>IF(ISNUMBER('Форма 1'!AD695),'Форма 1'!$H695*VLOOKUP('Форма 1'!$F695,'Придельники до 2021'!$B$4:$X$28,'Форма 1'!AD$8),"")</f>
        <v>5910234.875</v>
      </c>
      <c r="N695" s="103" t="str">
        <f>IF(ISBLANK('Форма 1'!$AE695),"",IF('Форма 1'!$AE695=1,'Форма 1'!$H695*VLOOKUP('Форма 1'!$F695,'Придельники до 2021'!$B$4:$X$28,'Форма 1'!$AE$8,0),IF('Форма 1'!$AE695=2,'Форма 1'!$H695*VLOOKUP('Форма 1'!$F695,'Придельники до 2021'!$B$4:$X$28,13,0),IF('Форма 1'!$AE695=3,'Форма 1'!$H695*VLOOKUP('Форма 1'!$F695,'Придельники до 2021'!$B$4:$X$28,12,0)))))</f>
        <v/>
      </c>
      <c r="O695" s="103" t="str">
        <f>IF(ISNUMBER('Форма 1'!AF695),'Форма 1'!$H695*VLOOKUP('Форма 1'!$F695,'Придельники до 2021'!$B$4:$X$28,'Форма 1'!AF$8),"")</f>
        <v/>
      </c>
      <c r="P695" s="87"/>
      <c r="Q695" s="103" t="str">
        <f>IF(ISNUMBER('Форма 1'!AH695),'Форма 1'!$H695*VLOOKUP('Форма 1'!$F695,'Придельники до 2021'!$B$4:$X$28,'Форма 1'!AH$8),"")</f>
        <v/>
      </c>
      <c r="R695" s="103" t="str">
        <f>IF(ISNUMBER('Форма 1'!AI695),'Форма 1'!$H695*VLOOKUP('Форма 1'!$F695,'Придельники до 2021'!$B$4:$X$28,'Форма 1'!AI$8),"")</f>
        <v/>
      </c>
      <c r="S695" s="103" t="str">
        <f>IF(ISNUMBER('Форма 1'!AJ695),'Форма 1'!$H695*VLOOKUP('Форма 1'!$F695,'Придельники до 2021'!$B$4:$X$28,'Форма 1'!AJ$8),"")</f>
        <v/>
      </c>
      <c r="T695" s="87"/>
    </row>
    <row r="696" spans="1:20">
      <c r="A696" s="188">
        <f t="shared" si="49"/>
        <v>8</v>
      </c>
      <c r="B696" s="189" t="s">
        <v>823</v>
      </c>
      <c r="C696" s="99">
        <f t="shared" si="45"/>
        <v>27122921.728</v>
      </c>
      <c r="D696" s="103" t="str">
        <f>IF(ISNUMBER('Форма 1'!U696),'Форма 1'!$H696*VLOOKUP('Форма 1'!$F696,'Придельники до 2021'!$B$4:$X$28,'Форма 1'!U$8),"")</f>
        <v/>
      </c>
      <c r="E696" s="103" t="str">
        <f>IF(ISNUMBER('Форма 1'!V696),'Форма 1'!$H696*VLOOKUP('Форма 1'!$F696,'Придельники до 2021'!$B$4:$X$28,'Форма 1'!V$8),"")</f>
        <v/>
      </c>
      <c r="F696" s="103" t="str">
        <f>IF(ISNUMBER('Форма 1'!W696),'Форма 1'!$H696*VLOOKUP('Форма 1'!$F696,'Придельники до 2021'!$B$4:$X$28,'Форма 1'!W$8),"")</f>
        <v/>
      </c>
      <c r="G696" s="103" t="str">
        <f>IF(ISNUMBER('Форма 1'!X696),'Форма 1'!$H696*VLOOKUP('Форма 1'!$F696,'Придельники до 2021'!$B$4:$X$28,'Форма 1'!X$8),"")</f>
        <v/>
      </c>
      <c r="H696" s="103" t="str">
        <f>IF(ISNUMBER('Форма 1'!Y696),'Форма 1'!$H696*VLOOKUP('Форма 1'!$F696,'Придельники до 2021'!$B$4:$X$28,'Форма 1'!Y$8),"")</f>
        <v/>
      </c>
      <c r="I696" s="103" t="str">
        <f>IF(ISNUMBER('Форма 1'!Z696),'Форма 1'!$H696*VLOOKUP('Форма 1'!$F696,'Придельники до 2021'!$B$4:$X$28,'Форма 1'!Z$8),"")</f>
        <v/>
      </c>
      <c r="J696" s="103" t="str">
        <f>IF(ISNUMBER('Форма 1'!AA696),'Форма 1'!$H696*VLOOKUP('Форма 1'!$F696,'Придельники до 2021'!$B$4:$X$28,'Форма 1'!AA$8),"")</f>
        <v/>
      </c>
      <c r="K696" s="90"/>
      <c r="L696" s="87"/>
      <c r="M696" s="103">
        <f>IF(ISNUMBER('Форма 1'!AD696),'Форма 1'!$H696*VLOOKUP('Форма 1'!$F696,'Придельники до 2021'!$B$4:$X$28,'Форма 1'!AD$8),"")</f>
        <v>27122921.728</v>
      </c>
      <c r="N696" s="103" t="str">
        <f>IF(ISBLANK('Форма 1'!$AE696),"",IF('Форма 1'!$AE696=1,'Форма 1'!$H696*VLOOKUP('Форма 1'!$F696,'Придельники до 2021'!$B$4:$X$28,'Форма 1'!$AE$8,0),IF('Форма 1'!$AE696=2,'Форма 1'!$H696*VLOOKUP('Форма 1'!$F696,'Придельники до 2021'!$B$4:$X$28,13,0),IF('Форма 1'!$AE696=3,'Форма 1'!$H696*VLOOKUP('Форма 1'!$F696,'Придельники до 2021'!$B$4:$X$28,12,0)))))</f>
        <v/>
      </c>
      <c r="O696" s="103" t="str">
        <f>IF(ISNUMBER('Форма 1'!AF696),'Форма 1'!$H696*VLOOKUP('Форма 1'!$F696,'Придельники до 2021'!$B$4:$X$28,'Форма 1'!AF$8),"")</f>
        <v/>
      </c>
      <c r="P696" s="87"/>
      <c r="Q696" s="103" t="str">
        <f>IF(ISNUMBER('Форма 1'!AH696),'Форма 1'!$H696*VLOOKUP('Форма 1'!$F696,'Придельники до 2021'!$B$4:$X$28,'Форма 1'!AH$8),"")</f>
        <v/>
      </c>
      <c r="R696" s="103" t="str">
        <f>IF(ISNUMBER('Форма 1'!AI696),'Форма 1'!$H696*VLOOKUP('Форма 1'!$F696,'Придельники до 2021'!$B$4:$X$28,'Форма 1'!AI$8),"")</f>
        <v/>
      </c>
      <c r="S696" s="103" t="str">
        <f>IF(ISNUMBER('Форма 1'!AJ696),'Форма 1'!$H696*VLOOKUP('Форма 1'!$F696,'Придельники до 2021'!$B$4:$X$28,'Форма 1'!AJ$8),"")</f>
        <v/>
      </c>
      <c r="T696" s="87"/>
    </row>
    <row r="697" spans="1:20">
      <c r="A697" s="188">
        <f t="shared" si="49"/>
        <v>9</v>
      </c>
      <c r="B697" s="189" t="s">
        <v>825</v>
      </c>
      <c r="C697" s="99">
        <f t="shared" si="45"/>
        <v>5501708.7250000006</v>
      </c>
      <c r="D697" s="103" t="str">
        <f>IF(ISNUMBER('Форма 1'!U697),'Форма 1'!$H697*VLOOKUP('Форма 1'!$F697,'Придельники до 2021'!$B$4:$X$28,'Форма 1'!U$8),"")</f>
        <v/>
      </c>
      <c r="E697" s="103" t="str">
        <f>IF(ISNUMBER('Форма 1'!V697),'Форма 1'!$H697*VLOOKUP('Форма 1'!$F697,'Придельники до 2021'!$B$4:$X$28,'Форма 1'!V$8),"")</f>
        <v/>
      </c>
      <c r="F697" s="103" t="str">
        <f>IF(ISNUMBER('Форма 1'!W697),'Форма 1'!$H697*VLOOKUP('Форма 1'!$F697,'Придельники до 2021'!$B$4:$X$28,'Форма 1'!W$8),"")</f>
        <v/>
      </c>
      <c r="G697" s="103" t="str">
        <f>IF(ISNUMBER('Форма 1'!X697),'Форма 1'!$H697*VLOOKUP('Форма 1'!$F697,'Придельники до 2021'!$B$4:$X$28,'Форма 1'!X$8),"")</f>
        <v/>
      </c>
      <c r="H697" s="103" t="str">
        <f>IF(ISNUMBER('Форма 1'!Y697),'Форма 1'!$H697*VLOOKUP('Форма 1'!$F697,'Придельники до 2021'!$B$4:$X$28,'Форма 1'!Y$8),"")</f>
        <v/>
      </c>
      <c r="I697" s="103" t="str">
        <f>IF(ISNUMBER('Форма 1'!Z697),'Форма 1'!$H697*VLOOKUP('Форма 1'!$F697,'Придельники до 2021'!$B$4:$X$28,'Форма 1'!Z$8),"")</f>
        <v/>
      </c>
      <c r="J697" s="103" t="str">
        <f>IF(ISNUMBER('Форма 1'!AA697),'Форма 1'!$H697*VLOOKUP('Форма 1'!$F697,'Придельники до 2021'!$B$4:$X$28,'Форма 1'!AA$8),"")</f>
        <v/>
      </c>
      <c r="K697" s="90"/>
      <c r="L697" s="87"/>
      <c r="M697" s="103">
        <f>IF(ISNUMBER('Форма 1'!AD697),'Форма 1'!$H697*VLOOKUP('Форма 1'!$F697,'Придельники до 2021'!$B$4:$X$28,'Форма 1'!AD$8),"")</f>
        <v>5501708.7250000006</v>
      </c>
      <c r="N697" s="103" t="str">
        <f>IF(ISBLANK('Форма 1'!$AE697),"",IF('Форма 1'!$AE697=1,'Форма 1'!$H697*VLOOKUP('Форма 1'!$F697,'Придельники до 2021'!$B$4:$X$28,'Форма 1'!$AE$8,0),IF('Форма 1'!$AE697=2,'Форма 1'!$H697*VLOOKUP('Форма 1'!$F697,'Придельники до 2021'!$B$4:$X$28,13,0),IF('Форма 1'!$AE697=3,'Форма 1'!$H697*VLOOKUP('Форма 1'!$F697,'Придельники до 2021'!$B$4:$X$28,12,0)))))</f>
        <v/>
      </c>
      <c r="O697" s="103" t="str">
        <f>IF(ISNUMBER('Форма 1'!AF697),'Форма 1'!$H697*VLOOKUP('Форма 1'!$F697,'Придельники до 2021'!$B$4:$X$28,'Форма 1'!AF$8),"")</f>
        <v/>
      </c>
      <c r="P697" s="87"/>
      <c r="Q697" s="103" t="str">
        <f>IF(ISNUMBER('Форма 1'!AH697),'Форма 1'!$H697*VLOOKUP('Форма 1'!$F697,'Придельники до 2021'!$B$4:$X$28,'Форма 1'!AH$8),"")</f>
        <v/>
      </c>
      <c r="R697" s="103" t="str">
        <f>IF(ISNUMBER('Форма 1'!AI697),'Форма 1'!$H697*VLOOKUP('Форма 1'!$F697,'Придельники до 2021'!$B$4:$X$28,'Форма 1'!AI$8),"")</f>
        <v/>
      </c>
      <c r="S697" s="103" t="str">
        <f>IF(ISNUMBER('Форма 1'!AJ697),'Форма 1'!$H697*VLOOKUP('Форма 1'!$F697,'Придельники до 2021'!$B$4:$X$28,'Форма 1'!AJ$8),"")</f>
        <v/>
      </c>
      <c r="T697" s="87"/>
    </row>
    <row r="698" spans="1:20">
      <c r="A698" s="188">
        <f t="shared" si="49"/>
        <v>10</v>
      </c>
      <c r="B698" s="189" t="s">
        <v>826</v>
      </c>
      <c r="C698" s="99">
        <f t="shared" si="45"/>
        <v>6365507.1320000002</v>
      </c>
      <c r="D698" s="103" t="str">
        <f>IF(ISNUMBER('Форма 1'!U698),'Форма 1'!$H698*VLOOKUP('Форма 1'!$F698,'Придельники до 2021'!$B$4:$X$28,'Форма 1'!U$8),"")</f>
        <v/>
      </c>
      <c r="E698" s="103" t="str">
        <f>IF(ISNUMBER('Форма 1'!V698),'Форма 1'!$H698*VLOOKUP('Форма 1'!$F698,'Придельники до 2021'!$B$4:$X$28,'Форма 1'!V$8),"")</f>
        <v/>
      </c>
      <c r="F698" s="103" t="str">
        <f>IF(ISNUMBER('Форма 1'!W698),'Форма 1'!$H698*VLOOKUP('Форма 1'!$F698,'Придельники до 2021'!$B$4:$X$28,'Форма 1'!W$8),"")</f>
        <v/>
      </c>
      <c r="G698" s="103" t="str">
        <f>IF(ISNUMBER('Форма 1'!X698),'Форма 1'!$H698*VLOOKUP('Форма 1'!$F698,'Придельники до 2021'!$B$4:$X$28,'Форма 1'!X$8),"")</f>
        <v/>
      </c>
      <c r="H698" s="103" t="str">
        <f>IF(ISNUMBER('Форма 1'!Y698),'Форма 1'!$H698*VLOOKUP('Форма 1'!$F698,'Придельники до 2021'!$B$4:$X$28,'Форма 1'!Y$8),"")</f>
        <v/>
      </c>
      <c r="I698" s="103" t="str">
        <f>IF(ISNUMBER('Форма 1'!Z698),'Форма 1'!$H698*VLOOKUP('Форма 1'!$F698,'Придельники до 2021'!$B$4:$X$28,'Форма 1'!Z$8),"")</f>
        <v/>
      </c>
      <c r="J698" s="103" t="str">
        <f>IF(ISNUMBER('Форма 1'!AA698),'Форма 1'!$H698*VLOOKUP('Форма 1'!$F698,'Придельники до 2021'!$B$4:$X$28,'Форма 1'!AA$8),"")</f>
        <v/>
      </c>
      <c r="K698" s="90"/>
      <c r="L698" s="87"/>
      <c r="M698" s="103">
        <f>IF(ISNUMBER('Форма 1'!AD698),'Форма 1'!$H698*VLOOKUP('Форма 1'!$F698,'Придельники до 2021'!$B$4:$X$28,'Форма 1'!AD$8),"")</f>
        <v>6365507.1320000002</v>
      </c>
      <c r="N698" s="103" t="str">
        <f>IF(ISBLANK('Форма 1'!$AE698),"",IF('Форма 1'!$AE698=1,'Форма 1'!$H698*VLOOKUP('Форма 1'!$F698,'Придельники до 2021'!$B$4:$X$28,'Форма 1'!$AE$8,0),IF('Форма 1'!$AE698=2,'Форма 1'!$H698*VLOOKUP('Форма 1'!$F698,'Придельники до 2021'!$B$4:$X$28,13,0),IF('Форма 1'!$AE698=3,'Форма 1'!$H698*VLOOKUP('Форма 1'!$F698,'Придельники до 2021'!$B$4:$X$28,12,0)))))</f>
        <v/>
      </c>
      <c r="O698" s="103" t="str">
        <f>IF(ISNUMBER('Форма 1'!AF698),'Форма 1'!$H698*VLOOKUP('Форма 1'!$F698,'Придельники до 2021'!$B$4:$X$28,'Форма 1'!AF$8),"")</f>
        <v/>
      </c>
      <c r="P698" s="87"/>
      <c r="Q698" s="103" t="str">
        <f>IF(ISNUMBER('Форма 1'!AH698),'Форма 1'!$H698*VLOOKUP('Форма 1'!$F698,'Придельники до 2021'!$B$4:$X$28,'Форма 1'!AH$8),"")</f>
        <v/>
      </c>
      <c r="R698" s="103" t="str">
        <f>IF(ISNUMBER('Форма 1'!AI698),'Форма 1'!$H698*VLOOKUP('Форма 1'!$F698,'Придельники до 2021'!$B$4:$X$28,'Форма 1'!AI$8),"")</f>
        <v/>
      </c>
      <c r="S698" s="103" t="str">
        <f>IF(ISNUMBER('Форма 1'!AJ698),'Форма 1'!$H698*VLOOKUP('Форма 1'!$F698,'Придельники до 2021'!$B$4:$X$28,'Форма 1'!AJ$8),"")</f>
        <v/>
      </c>
      <c r="T698" s="87"/>
    </row>
    <row r="699" spans="1:20">
      <c r="A699" s="188">
        <f t="shared" si="49"/>
        <v>11</v>
      </c>
      <c r="B699" s="189" t="s">
        <v>827</v>
      </c>
      <c r="C699" s="99">
        <f t="shared" si="45"/>
        <v>6683353.8710000003</v>
      </c>
      <c r="D699" s="103" t="str">
        <f>IF(ISNUMBER('Форма 1'!U699),'Форма 1'!$H699*VLOOKUP('Форма 1'!$F699,'Придельники до 2021'!$B$4:$X$28,'Форма 1'!U$8),"")</f>
        <v/>
      </c>
      <c r="E699" s="103" t="str">
        <f>IF(ISNUMBER('Форма 1'!V699),'Форма 1'!$H699*VLOOKUP('Форма 1'!$F699,'Придельники до 2021'!$B$4:$X$28,'Форма 1'!V$8),"")</f>
        <v/>
      </c>
      <c r="F699" s="103" t="str">
        <f>IF(ISNUMBER('Форма 1'!W699),'Форма 1'!$H699*VLOOKUP('Форма 1'!$F699,'Придельники до 2021'!$B$4:$X$28,'Форма 1'!W$8),"")</f>
        <v/>
      </c>
      <c r="G699" s="103" t="str">
        <f>IF(ISNUMBER('Форма 1'!X699),'Форма 1'!$H699*VLOOKUP('Форма 1'!$F699,'Придельники до 2021'!$B$4:$X$28,'Форма 1'!X$8),"")</f>
        <v/>
      </c>
      <c r="H699" s="103" t="str">
        <f>IF(ISNUMBER('Форма 1'!Y699),'Форма 1'!$H699*VLOOKUP('Форма 1'!$F699,'Придельники до 2021'!$B$4:$X$28,'Форма 1'!Y$8),"")</f>
        <v/>
      </c>
      <c r="I699" s="103" t="str">
        <f>IF(ISNUMBER('Форма 1'!Z699),'Форма 1'!$H699*VLOOKUP('Форма 1'!$F699,'Придельники до 2021'!$B$4:$X$28,'Форма 1'!Z$8),"")</f>
        <v/>
      </c>
      <c r="J699" s="103" t="str">
        <f>IF(ISNUMBER('Форма 1'!AA699),'Форма 1'!$H699*VLOOKUP('Форма 1'!$F699,'Придельники до 2021'!$B$4:$X$28,'Форма 1'!AA$8),"")</f>
        <v/>
      </c>
      <c r="K699" s="90"/>
      <c r="L699" s="87"/>
      <c r="M699" s="103">
        <f>IF(ISNUMBER('Форма 1'!AD699),'Форма 1'!$H699*VLOOKUP('Форма 1'!$F699,'Придельники до 2021'!$B$4:$X$28,'Форма 1'!AD$8),"")</f>
        <v>6683353.8710000003</v>
      </c>
      <c r="N699" s="103" t="str">
        <f>IF(ISBLANK('Форма 1'!$AE699),"",IF('Форма 1'!$AE699=1,'Форма 1'!$H699*VLOOKUP('Форма 1'!$F699,'Придельники до 2021'!$B$4:$X$28,'Форма 1'!$AE$8,0),IF('Форма 1'!$AE699=2,'Форма 1'!$H699*VLOOKUP('Форма 1'!$F699,'Придельники до 2021'!$B$4:$X$28,13,0),IF('Форма 1'!$AE699=3,'Форма 1'!$H699*VLOOKUP('Форма 1'!$F699,'Придельники до 2021'!$B$4:$X$28,12,0)))))</f>
        <v/>
      </c>
      <c r="O699" s="103" t="str">
        <f>IF(ISNUMBER('Форма 1'!AF699),'Форма 1'!$H699*VLOOKUP('Форма 1'!$F699,'Придельники до 2021'!$B$4:$X$28,'Форма 1'!AF$8),"")</f>
        <v/>
      </c>
      <c r="P699" s="87"/>
      <c r="Q699" s="103" t="str">
        <f>IF(ISNUMBER('Форма 1'!AH699),'Форма 1'!$H699*VLOOKUP('Форма 1'!$F699,'Придельники до 2021'!$B$4:$X$28,'Форма 1'!AH$8),"")</f>
        <v/>
      </c>
      <c r="R699" s="103" t="str">
        <f>IF(ISNUMBER('Форма 1'!AI699),'Форма 1'!$H699*VLOOKUP('Форма 1'!$F699,'Придельники до 2021'!$B$4:$X$28,'Форма 1'!AI$8),"")</f>
        <v/>
      </c>
      <c r="S699" s="103" t="str">
        <f>IF(ISNUMBER('Форма 1'!AJ699),'Форма 1'!$H699*VLOOKUP('Форма 1'!$F699,'Придельники до 2021'!$B$4:$X$28,'Форма 1'!AJ$8),"")</f>
        <v/>
      </c>
      <c r="T699" s="87"/>
    </row>
    <row r="700" spans="1:20">
      <c r="A700" s="188">
        <f t="shared" si="49"/>
        <v>12</v>
      </c>
      <c r="B700" s="189" t="s">
        <v>828</v>
      </c>
      <c r="C700" s="99">
        <f t="shared" si="45"/>
        <v>2240733</v>
      </c>
      <c r="D700" s="103" t="str">
        <f>IF(ISNUMBER('Форма 1'!U700),'Форма 1'!$H700*VLOOKUP('Форма 1'!$F700,'Придельники до 2021'!$B$4:$X$28,'Форма 1'!U$8),"")</f>
        <v/>
      </c>
      <c r="E700" s="103" t="str">
        <f>IF(ISNUMBER('Форма 1'!V700),'Форма 1'!$H700*VLOOKUP('Форма 1'!$F700,'Придельники до 2021'!$B$4:$X$28,'Форма 1'!V$8),"")</f>
        <v/>
      </c>
      <c r="F700" s="103" t="str">
        <f>IF(ISNUMBER('Форма 1'!W700),'Форма 1'!$H700*VLOOKUP('Форма 1'!$F700,'Придельники до 2021'!$B$4:$X$28,'Форма 1'!W$8),"")</f>
        <v/>
      </c>
      <c r="G700" s="103" t="str">
        <f>IF(ISNUMBER('Форма 1'!X700),'Форма 1'!$H700*VLOOKUP('Форма 1'!$F700,'Придельники до 2021'!$B$4:$X$28,'Форма 1'!X$8),"")</f>
        <v/>
      </c>
      <c r="H700" s="103" t="str">
        <f>IF(ISNUMBER('Форма 1'!Y700),'Форма 1'!$H700*VLOOKUP('Форма 1'!$F700,'Придельники до 2021'!$B$4:$X$28,'Форма 1'!Y$8),"")</f>
        <v/>
      </c>
      <c r="I700" s="103" t="str">
        <f>IF(ISNUMBER('Форма 1'!Z700),'Форма 1'!$H700*VLOOKUP('Форма 1'!$F700,'Придельники до 2021'!$B$4:$X$28,'Форма 1'!Z$8),"")</f>
        <v/>
      </c>
      <c r="J700" s="103" t="str">
        <f>IF(ISNUMBER('Форма 1'!AA700),'Форма 1'!$H700*VLOOKUP('Форма 1'!$F700,'Придельники до 2021'!$B$4:$X$28,'Форма 1'!AA$8),"")</f>
        <v/>
      </c>
      <c r="K700" s="90">
        <v>1</v>
      </c>
      <c r="L700" s="87">
        <v>2240733</v>
      </c>
      <c r="M700" s="103" t="str">
        <f>IF(ISNUMBER('Форма 1'!AD700),'Форма 1'!$H700*VLOOKUP('Форма 1'!$F700,'Придельники до 2021'!$B$4:$X$28,'Форма 1'!AD$8),"")</f>
        <v/>
      </c>
      <c r="N700" s="103" t="str">
        <f>IF(ISBLANK('Форма 1'!$AE700),"",IF('Форма 1'!$AE700=1,'Форма 1'!$H700*VLOOKUP('Форма 1'!$F700,'Придельники до 2021'!$B$4:$X$28,'Форма 1'!$AE$8,0),IF('Форма 1'!$AE700=2,'Форма 1'!$H700*VLOOKUP('Форма 1'!$F700,'Придельники до 2021'!$B$4:$X$28,13,0),IF('Форма 1'!$AE700=3,'Форма 1'!$H700*VLOOKUP('Форма 1'!$F700,'Придельники до 2021'!$B$4:$X$28,12,0)))))</f>
        <v/>
      </c>
      <c r="O700" s="103" t="str">
        <f>IF(ISNUMBER('Форма 1'!AF700),'Форма 1'!$H700*VLOOKUP('Форма 1'!$F700,'Придельники до 2021'!$B$4:$X$28,'Форма 1'!AF$8),"")</f>
        <v/>
      </c>
      <c r="P700" s="87"/>
      <c r="Q700" s="103" t="str">
        <f>IF(ISNUMBER('Форма 1'!AH700),'Форма 1'!$H700*VLOOKUP('Форма 1'!$F700,'Придельники до 2021'!$B$4:$X$28,'Форма 1'!AH$8),"")</f>
        <v/>
      </c>
      <c r="R700" s="103" t="str">
        <f>IF(ISNUMBER('Форма 1'!AI700),'Форма 1'!$H700*VLOOKUP('Форма 1'!$F700,'Придельники до 2021'!$B$4:$X$28,'Форма 1'!AI$8),"")</f>
        <v/>
      </c>
      <c r="S700" s="103" t="str">
        <f>IF(ISNUMBER('Форма 1'!AJ700),'Форма 1'!$H700*VLOOKUP('Форма 1'!$F700,'Придельники до 2021'!$B$4:$X$28,'Форма 1'!AJ$8),"")</f>
        <v/>
      </c>
      <c r="T700" s="87"/>
    </row>
    <row r="701" spans="1:20">
      <c r="A701" s="188">
        <f t="shared" si="49"/>
        <v>13</v>
      </c>
      <c r="B701" s="189" t="s">
        <v>829</v>
      </c>
      <c r="C701" s="99">
        <f t="shared" si="45"/>
        <v>15181233.563000001</v>
      </c>
      <c r="D701" s="103" t="str">
        <f>IF(ISNUMBER('Форма 1'!U701),'Форма 1'!$H701*VLOOKUP('Форма 1'!$F701,'Придельники до 2021'!$B$4:$X$28,'Форма 1'!U$8),"")</f>
        <v/>
      </c>
      <c r="E701" s="103" t="str">
        <f>IF(ISNUMBER('Форма 1'!V701),'Форма 1'!$H701*VLOOKUP('Форма 1'!$F701,'Придельники до 2021'!$B$4:$X$28,'Форма 1'!V$8),"")</f>
        <v/>
      </c>
      <c r="F701" s="103" t="str">
        <f>IF(ISNUMBER('Форма 1'!W701),'Форма 1'!$H701*VLOOKUP('Форма 1'!$F701,'Придельники до 2021'!$B$4:$X$28,'Форма 1'!W$8),"")</f>
        <v/>
      </c>
      <c r="G701" s="103" t="str">
        <f>IF(ISNUMBER('Форма 1'!X701),'Форма 1'!$H701*VLOOKUP('Форма 1'!$F701,'Придельники до 2021'!$B$4:$X$28,'Форма 1'!X$8),"")</f>
        <v/>
      </c>
      <c r="H701" s="103" t="str">
        <f>IF(ISNUMBER('Форма 1'!Y701),'Форма 1'!$H701*VLOOKUP('Форма 1'!$F701,'Придельники до 2021'!$B$4:$X$28,'Форма 1'!Y$8),"")</f>
        <v/>
      </c>
      <c r="I701" s="103" t="str">
        <f>IF(ISNUMBER('Форма 1'!Z701),'Форма 1'!$H701*VLOOKUP('Форма 1'!$F701,'Придельники до 2021'!$B$4:$X$28,'Форма 1'!Z$8),"")</f>
        <v/>
      </c>
      <c r="J701" s="103" t="str">
        <f>IF(ISNUMBER('Форма 1'!AA701),'Форма 1'!$H701*VLOOKUP('Форма 1'!$F701,'Придельники до 2021'!$B$4:$X$28,'Форма 1'!AA$8),"")</f>
        <v/>
      </c>
      <c r="K701" s="90"/>
      <c r="L701" s="87"/>
      <c r="M701" s="103">
        <f>IF(ISNUMBER('Форма 1'!AD701),'Форма 1'!$H701*VLOOKUP('Форма 1'!$F701,'Придельники до 2021'!$B$4:$X$28,'Форма 1'!AD$8),"")</f>
        <v>15181233.563000001</v>
      </c>
      <c r="N701" s="103" t="str">
        <f>IF(ISBLANK('Форма 1'!$AE701),"",IF('Форма 1'!$AE701=1,'Форма 1'!$H701*VLOOKUP('Форма 1'!$F701,'Придельники до 2021'!$B$4:$X$28,'Форма 1'!$AE$8,0),IF('Форма 1'!$AE701=2,'Форма 1'!$H701*VLOOKUP('Форма 1'!$F701,'Придельники до 2021'!$B$4:$X$28,13,0),IF('Форма 1'!$AE701=3,'Форма 1'!$H701*VLOOKUP('Форма 1'!$F701,'Придельники до 2021'!$B$4:$X$28,12,0)))))</f>
        <v/>
      </c>
      <c r="O701" s="103" t="str">
        <f>IF(ISNUMBER('Форма 1'!AF701),'Форма 1'!$H701*VLOOKUP('Форма 1'!$F701,'Придельники до 2021'!$B$4:$X$28,'Форма 1'!AF$8),"")</f>
        <v/>
      </c>
      <c r="P701" s="87"/>
      <c r="Q701" s="103" t="str">
        <f>IF(ISNUMBER('Форма 1'!AH701),'Форма 1'!$H701*VLOOKUP('Форма 1'!$F701,'Придельники до 2021'!$B$4:$X$28,'Форма 1'!AH$8),"")</f>
        <v/>
      </c>
      <c r="R701" s="103" t="str">
        <f>IF(ISNUMBER('Форма 1'!AI701),'Форма 1'!$H701*VLOOKUP('Форма 1'!$F701,'Придельники до 2021'!$B$4:$X$28,'Форма 1'!AI$8),"")</f>
        <v/>
      </c>
      <c r="S701" s="103" t="str">
        <f>IF(ISNUMBER('Форма 1'!AJ701),'Форма 1'!$H701*VLOOKUP('Форма 1'!$F701,'Придельники до 2021'!$B$4:$X$28,'Форма 1'!AJ$8),"")</f>
        <v/>
      </c>
      <c r="T701" s="87"/>
    </row>
    <row r="702" spans="1:20">
      <c r="A702" s="188">
        <f t="shared" si="49"/>
        <v>14</v>
      </c>
      <c r="B702" s="189" t="s">
        <v>830</v>
      </c>
      <c r="C702" s="99">
        <f t="shared" si="45"/>
        <v>7984074.3440000005</v>
      </c>
      <c r="D702" s="103" t="str">
        <f>IF(ISNUMBER('Форма 1'!U702),'Форма 1'!$H702*VLOOKUP('Форма 1'!$F702,'Придельники до 2021'!$B$4:$X$28,'Форма 1'!U$8),"")</f>
        <v/>
      </c>
      <c r="E702" s="103" t="str">
        <f>IF(ISNUMBER('Форма 1'!V702),'Форма 1'!$H702*VLOOKUP('Форма 1'!$F702,'Придельники до 2021'!$B$4:$X$28,'Форма 1'!V$8),"")</f>
        <v/>
      </c>
      <c r="F702" s="103" t="str">
        <f>IF(ISNUMBER('Форма 1'!W702),'Форма 1'!$H702*VLOOKUP('Форма 1'!$F702,'Придельники до 2021'!$B$4:$X$28,'Форма 1'!W$8),"")</f>
        <v/>
      </c>
      <c r="G702" s="103" t="str">
        <f>IF(ISNUMBER('Форма 1'!X702),'Форма 1'!$H702*VLOOKUP('Форма 1'!$F702,'Придельники до 2021'!$B$4:$X$28,'Форма 1'!X$8),"")</f>
        <v/>
      </c>
      <c r="H702" s="103" t="str">
        <f>IF(ISNUMBER('Форма 1'!Y702),'Форма 1'!$H702*VLOOKUP('Форма 1'!$F702,'Придельники до 2021'!$B$4:$X$28,'Форма 1'!Y$8),"")</f>
        <v/>
      </c>
      <c r="I702" s="103" t="str">
        <f>IF(ISNUMBER('Форма 1'!Z702),'Форма 1'!$H702*VLOOKUP('Форма 1'!$F702,'Придельники до 2021'!$B$4:$X$28,'Форма 1'!Z$8),"")</f>
        <v/>
      </c>
      <c r="J702" s="103" t="str">
        <f>IF(ISNUMBER('Форма 1'!AA702),'Форма 1'!$H702*VLOOKUP('Форма 1'!$F702,'Придельники до 2021'!$B$4:$X$28,'Форма 1'!AA$8),"")</f>
        <v/>
      </c>
      <c r="K702" s="90"/>
      <c r="L702" s="87"/>
      <c r="M702" s="103">
        <f>IF(ISNUMBER('Форма 1'!AD702),'Форма 1'!$H702*VLOOKUP('Форма 1'!$F702,'Придельники до 2021'!$B$4:$X$28,'Форма 1'!AD$8),"")</f>
        <v>7984074.3440000005</v>
      </c>
      <c r="N702" s="103" t="str">
        <f>IF(ISBLANK('Форма 1'!$AE702),"",IF('Форма 1'!$AE702=1,'Форма 1'!$H702*VLOOKUP('Форма 1'!$F702,'Придельники до 2021'!$B$4:$X$28,'Форма 1'!$AE$8,0),IF('Форма 1'!$AE702=2,'Форма 1'!$H702*VLOOKUP('Форма 1'!$F702,'Придельники до 2021'!$B$4:$X$28,13,0),IF('Форма 1'!$AE702=3,'Форма 1'!$H702*VLOOKUP('Форма 1'!$F702,'Придельники до 2021'!$B$4:$X$28,12,0)))))</f>
        <v/>
      </c>
      <c r="O702" s="103" t="str">
        <f>IF(ISNUMBER('Форма 1'!AF702),'Форма 1'!$H702*VLOOKUP('Форма 1'!$F702,'Придельники до 2021'!$B$4:$X$28,'Форма 1'!AF$8),"")</f>
        <v/>
      </c>
      <c r="P702" s="87"/>
      <c r="Q702" s="103" t="str">
        <f>IF(ISNUMBER('Форма 1'!AH702),'Форма 1'!$H702*VLOOKUP('Форма 1'!$F702,'Придельники до 2021'!$B$4:$X$28,'Форма 1'!AH$8),"")</f>
        <v/>
      </c>
      <c r="R702" s="103" t="str">
        <f>IF(ISNUMBER('Форма 1'!AI702),'Форма 1'!$H702*VLOOKUP('Форма 1'!$F702,'Придельники до 2021'!$B$4:$X$28,'Форма 1'!AI$8),"")</f>
        <v/>
      </c>
      <c r="S702" s="103" t="str">
        <f>IF(ISNUMBER('Форма 1'!AJ702),'Форма 1'!$H702*VLOOKUP('Форма 1'!$F702,'Придельники до 2021'!$B$4:$X$28,'Форма 1'!AJ$8),"")</f>
        <v/>
      </c>
      <c r="T702" s="87"/>
    </row>
    <row r="703" spans="1:20">
      <c r="A703" s="188">
        <f t="shared" si="49"/>
        <v>15</v>
      </c>
      <c r="B703" s="189" t="s">
        <v>831</v>
      </c>
      <c r="C703" s="99">
        <f t="shared" si="45"/>
        <v>82925207.153000012</v>
      </c>
      <c r="D703" s="103">
        <f>IF(ISNUMBER('Форма 1'!U703),'Форма 1'!$H703*VLOOKUP('Форма 1'!$F703,'Придельники до 2021'!$B$4:$X$28,'Форма 1'!U$8),"")</f>
        <v>10335732.833000001</v>
      </c>
      <c r="E703" s="103" t="str">
        <f>IF(ISNUMBER('Форма 1'!V703),'Форма 1'!$H703*VLOOKUP('Форма 1'!$F703,'Придельники до 2021'!$B$4:$X$28,'Форма 1'!V$8),"")</f>
        <v/>
      </c>
      <c r="F703" s="103" t="str">
        <f>IF(ISNUMBER('Форма 1'!W703),'Форма 1'!$H703*VLOOKUP('Форма 1'!$F703,'Придельники до 2021'!$B$4:$X$28,'Форма 1'!W$8),"")</f>
        <v/>
      </c>
      <c r="G703" s="103" t="str">
        <f>IF(ISNUMBER('Форма 1'!X703),'Форма 1'!$H703*VLOOKUP('Форма 1'!$F703,'Придельники до 2021'!$B$4:$X$28,'Форма 1'!X$8),"")</f>
        <v/>
      </c>
      <c r="H703" s="103" t="str">
        <f>IF(ISNUMBER('Форма 1'!Y703),'Форма 1'!$H703*VLOOKUP('Форма 1'!$F703,'Придельники до 2021'!$B$4:$X$28,'Форма 1'!Y$8),"")</f>
        <v/>
      </c>
      <c r="I703" s="103" t="str">
        <f>IF(ISNUMBER('Форма 1'!Z703),'Форма 1'!$H703*VLOOKUP('Форма 1'!$F703,'Придельники до 2021'!$B$4:$X$28,'Форма 1'!Z$8),"")</f>
        <v/>
      </c>
      <c r="J703" s="103" t="str">
        <f>IF(ISNUMBER('Форма 1'!AA703),'Форма 1'!$H703*VLOOKUP('Форма 1'!$F703,'Придельники до 2021'!$B$4:$X$28,'Форма 1'!AA$8),"")</f>
        <v/>
      </c>
      <c r="K703" s="90"/>
      <c r="L703" s="87"/>
      <c r="M703" s="103">
        <f>IF(ISNUMBER('Форма 1'!AD703),'Форма 1'!$H703*VLOOKUP('Форма 1'!$F703,'Придельники до 2021'!$B$4:$X$28,'Форма 1'!AD$8),"")</f>
        <v>24717439.391000003</v>
      </c>
      <c r="N703" s="103">
        <f>IF(ISBLANK('Форма 1'!$AE703),"",IF('Форма 1'!$AE703=1,'Форма 1'!$H703*VLOOKUP('Форма 1'!$F703,'Придельники до 2021'!$B$4:$X$28,'Форма 1'!$AE$8,0),IF('Форма 1'!$AE703=2,'Форма 1'!$H703*VLOOKUP('Форма 1'!$F703,'Придельники до 2021'!$B$4:$X$28,13,0),IF('Форма 1'!$AE703=3,'Форма 1'!$H703*VLOOKUP('Форма 1'!$F703,'Придельники до 2021'!$B$4:$X$28,12,0)))))</f>
        <v>47872034.929000005</v>
      </c>
      <c r="O703" s="103" t="str">
        <f>IF(ISNUMBER('Форма 1'!AF703),'Форма 1'!$H703*VLOOKUP('Форма 1'!$F703,'Придельники до 2021'!$B$4:$X$28,'Форма 1'!AF$8),"")</f>
        <v/>
      </c>
      <c r="P703" s="87"/>
      <c r="Q703" s="103" t="str">
        <f>IF(ISNUMBER('Форма 1'!AH703),'Форма 1'!$H703*VLOOKUP('Форма 1'!$F703,'Придельники до 2021'!$B$4:$X$28,'Форма 1'!AH$8),"")</f>
        <v/>
      </c>
      <c r="R703" s="103" t="str">
        <f>IF(ISNUMBER('Форма 1'!AI703),'Форма 1'!$H703*VLOOKUP('Форма 1'!$F703,'Придельники до 2021'!$B$4:$X$28,'Форма 1'!AI$8),"")</f>
        <v/>
      </c>
      <c r="S703" s="103" t="str">
        <f>IF(ISNUMBER('Форма 1'!AJ703),'Форма 1'!$H703*VLOOKUP('Форма 1'!$F703,'Придельники до 2021'!$B$4:$X$28,'Форма 1'!AJ$8),"")</f>
        <v/>
      </c>
      <c r="T703" s="87"/>
    </row>
    <row r="704" spans="1:20">
      <c r="A704" s="188">
        <f t="shared" si="49"/>
        <v>16</v>
      </c>
      <c r="B704" s="189" t="s">
        <v>832</v>
      </c>
      <c r="C704" s="99">
        <f t="shared" si="45"/>
        <v>248167.25</v>
      </c>
      <c r="D704" s="103" t="str">
        <f>IF(ISNUMBER('Форма 1'!U704),'Форма 1'!$H704*VLOOKUP('Форма 1'!$F704,'Придельники до 2021'!$B$4:$X$28,'Форма 1'!U$8),"")</f>
        <v/>
      </c>
      <c r="E704" s="103" t="str">
        <f>IF(ISNUMBER('Форма 1'!V704),'Форма 1'!$H704*VLOOKUP('Форма 1'!$F704,'Придельники до 2021'!$B$4:$X$28,'Форма 1'!V$8),"")</f>
        <v/>
      </c>
      <c r="F704" s="103" t="str">
        <f>IF(ISNUMBER('Форма 1'!W704),'Форма 1'!$H704*VLOOKUP('Форма 1'!$F704,'Придельники до 2021'!$B$4:$X$28,'Форма 1'!W$8),"")</f>
        <v/>
      </c>
      <c r="G704" s="103" t="str">
        <f>IF(ISNUMBER('Форма 1'!X704),'Форма 1'!$H704*VLOOKUP('Форма 1'!$F704,'Придельники до 2021'!$B$4:$X$28,'Форма 1'!X$8),"")</f>
        <v/>
      </c>
      <c r="H704" s="103" t="str">
        <f>IF(ISNUMBER('Форма 1'!Y704),'Форма 1'!$H704*VLOOKUP('Форма 1'!$F704,'Придельники до 2021'!$B$4:$X$28,'Форма 1'!Y$8),"")</f>
        <v/>
      </c>
      <c r="I704" s="103" t="str">
        <f>IF(ISNUMBER('Форма 1'!Z704),'Форма 1'!$H704*VLOOKUP('Форма 1'!$F704,'Придельники до 2021'!$B$4:$X$28,'Форма 1'!Z$8),"")</f>
        <v/>
      </c>
      <c r="J704" s="103" t="str">
        <f>IF(ISNUMBER('Форма 1'!AA704),'Форма 1'!$H704*VLOOKUP('Форма 1'!$F704,'Придельники до 2021'!$B$4:$X$28,'Форма 1'!AA$8),"")</f>
        <v/>
      </c>
      <c r="K704" s="90"/>
      <c r="L704" s="87"/>
      <c r="M704" s="103" t="str">
        <f>IF(ISNUMBER('Форма 1'!AD704),'Форма 1'!$H704*VLOOKUP('Форма 1'!$F704,'Придельники до 2021'!$B$4:$X$28,'Форма 1'!AD$8),"")</f>
        <v/>
      </c>
      <c r="N704" s="103" t="str">
        <f>IF(ISBLANK('Форма 1'!$AE704),"",IF('Форма 1'!$AE704=1,'Форма 1'!$H704*VLOOKUP('Форма 1'!$F704,'Придельники до 2021'!$B$4:$X$28,'Форма 1'!$AE$8,0),IF('Форма 1'!$AE704=2,'Форма 1'!$H704*VLOOKUP('Форма 1'!$F704,'Придельники до 2021'!$B$4:$X$28,13,0),IF('Форма 1'!$AE704=3,'Форма 1'!$H704*VLOOKUP('Форма 1'!$F704,'Придельники до 2021'!$B$4:$X$28,12,0)))))</f>
        <v/>
      </c>
      <c r="O704" s="103" t="str">
        <f>IF(ISNUMBER('Форма 1'!AF704),'Форма 1'!$H704*VLOOKUP('Форма 1'!$F704,'Придельники до 2021'!$B$4:$X$28,'Форма 1'!AF$8),"")</f>
        <v/>
      </c>
      <c r="P704" s="87">
        <v>248167.25</v>
      </c>
      <c r="Q704" s="103" t="str">
        <f>IF(ISNUMBER('Форма 1'!AH704),'Форма 1'!$H704*VLOOKUP('Форма 1'!$F704,'Придельники до 2021'!$B$4:$X$28,'Форма 1'!AH$8),"")</f>
        <v/>
      </c>
      <c r="R704" s="103" t="str">
        <f>IF(ISNUMBER('Форма 1'!AI704),'Форма 1'!$H704*VLOOKUP('Форма 1'!$F704,'Придельники до 2021'!$B$4:$X$28,'Форма 1'!AI$8),"")</f>
        <v/>
      </c>
      <c r="S704" s="103" t="str">
        <f>IF(ISNUMBER('Форма 1'!AJ704),'Форма 1'!$H704*VLOOKUP('Форма 1'!$F704,'Придельники до 2021'!$B$4:$X$28,'Форма 1'!AJ$8),"")</f>
        <v/>
      </c>
      <c r="T704" s="87"/>
    </row>
    <row r="705" spans="1:20">
      <c r="A705" s="188">
        <f t="shared" si="49"/>
        <v>17</v>
      </c>
      <c r="B705" s="189" t="s">
        <v>833</v>
      </c>
      <c r="C705" s="99">
        <f t="shared" si="45"/>
        <v>10207938.762</v>
      </c>
      <c r="D705" s="103" t="str">
        <f>IF(ISNUMBER('Форма 1'!U705),'Форма 1'!$H705*VLOOKUP('Форма 1'!$F705,'Придельники до 2021'!$B$4:$X$28,'Форма 1'!U$8),"")</f>
        <v/>
      </c>
      <c r="E705" s="103" t="str">
        <f>IF(ISNUMBER('Форма 1'!V705),'Форма 1'!$H705*VLOOKUP('Форма 1'!$F705,'Придельники до 2021'!$B$4:$X$28,'Форма 1'!V$8),"")</f>
        <v/>
      </c>
      <c r="F705" s="103" t="str">
        <f>IF(ISNUMBER('Форма 1'!W705),'Форма 1'!$H705*VLOOKUP('Форма 1'!$F705,'Придельники до 2021'!$B$4:$X$28,'Форма 1'!W$8),"")</f>
        <v/>
      </c>
      <c r="G705" s="103" t="str">
        <f>IF(ISNUMBER('Форма 1'!X705),'Форма 1'!$H705*VLOOKUP('Форма 1'!$F705,'Придельники до 2021'!$B$4:$X$28,'Форма 1'!X$8),"")</f>
        <v/>
      </c>
      <c r="H705" s="103" t="str">
        <f>IF(ISNUMBER('Форма 1'!Y705),'Форма 1'!$H705*VLOOKUP('Форма 1'!$F705,'Придельники до 2021'!$B$4:$X$28,'Форма 1'!Y$8),"")</f>
        <v/>
      </c>
      <c r="I705" s="103" t="str">
        <f>IF(ISNUMBER('Форма 1'!Z705),'Форма 1'!$H705*VLOOKUP('Форма 1'!$F705,'Придельники до 2021'!$B$4:$X$28,'Форма 1'!Z$8),"")</f>
        <v/>
      </c>
      <c r="J705" s="103" t="str">
        <f>IF(ISNUMBER('Форма 1'!AA705),'Форма 1'!$H705*VLOOKUP('Форма 1'!$F705,'Придельники до 2021'!$B$4:$X$28,'Форма 1'!AA$8),"")</f>
        <v/>
      </c>
      <c r="K705" s="90"/>
      <c r="L705" s="87"/>
      <c r="M705" s="103">
        <f>IF(ISNUMBER('Форма 1'!AD705),'Форма 1'!$H705*VLOOKUP('Форма 1'!$F705,'Придельники до 2021'!$B$4:$X$28,'Форма 1'!AD$8),"")</f>
        <v>10207938.762</v>
      </c>
      <c r="N705" s="103" t="str">
        <f>IF(ISBLANK('Форма 1'!$AE705),"",IF('Форма 1'!$AE705=1,'Форма 1'!$H705*VLOOKUP('Форма 1'!$F705,'Придельники до 2021'!$B$4:$X$28,'Форма 1'!$AE$8,0),IF('Форма 1'!$AE705=2,'Форма 1'!$H705*VLOOKUP('Форма 1'!$F705,'Придельники до 2021'!$B$4:$X$28,13,0),IF('Форма 1'!$AE705=3,'Форма 1'!$H705*VLOOKUP('Форма 1'!$F705,'Придельники до 2021'!$B$4:$X$28,12,0)))))</f>
        <v/>
      </c>
      <c r="O705" s="103" t="str">
        <f>IF(ISNUMBER('Форма 1'!AF705),'Форма 1'!$H705*VLOOKUP('Форма 1'!$F705,'Придельники до 2021'!$B$4:$X$28,'Форма 1'!AF$8),"")</f>
        <v/>
      </c>
      <c r="P705" s="87"/>
      <c r="Q705" s="103" t="str">
        <f>IF(ISNUMBER('Форма 1'!AH705),'Форма 1'!$H705*VLOOKUP('Форма 1'!$F705,'Придельники до 2021'!$B$4:$X$28,'Форма 1'!AH$8),"")</f>
        <v/>
      </c>
      <c r="R705" s="103" t="str">
        <f>IF(ISNUMBER('Форма 1'!AI705),'Форма 1'!$H705*VLOOKUP('Форма 1'!$F705,'Придельники до 2021'!$B$4:$X$28,'Форма 1'!AI$8),"")</f>
        <v/>
      </c>
      <c r="S705" s="103" t="str">
        <f>IF(ISNUMBER('Форма 1'!AJ705),'Форма 1'!$H705*VLOOKUP('Форма 1'!$F705,'Придельники до 2021'!$B$4:$X$28,'Форма 1'!AJ$8),"")</f>
        <v/>
      </c>
      <c r="T705" s="87"/>
    </row>
    <row r="706" spans="1:20">
      <c r="A706" s="188">
        <f t="shared" si="49"/>
        <v>18</v>
      </c>
      <c r="B706" s="189" t="s">
        <v>834</v>
      </c>
      <c r="C706" s="99">
        <f t="shared" si="45"/>
        <v>17887921.847999997</v>
      </c>
      <c r="D706" s="103" t="str">
        <f>IF(ISNUMBER('Форма 1'!U706),'Форма 1'!$H706*VLOOKUP('Форма 1'!$F706,'Придельники до 2021'!$B$4:$X$28,'Форма 1'!U$8),"")</f>
        <v/>
      </c>
      <c r="E706" s="103" t="str">
        <f>IF(ISNUMBER('Форма 1'!V706),'Форма 1'!$H706*VLOOKUP('Форма 1'!$F706,'Придельники до 2021'!$B$4:$X$28,'Форма 1'!V$8),"")</f>
        <v/>
      </c>
      <c r="F706" s="103" t="str">
        <f>IF(ISNUMBER('Форма 1'!W706),'Форма 1'!$H706*VLOOKUP('Форма 1'!$F706,'Придельники до 2021'!$B$4:$X$28,'Форма 1'!W$8),"")</f>
        <v/>
      </c>
      <c r="G706" s="103" t="str">
        <f>IF(ISNUMBER('Форма 1'!X706),'Форма 1'!$H706*VLOOKUP('Форма 1'!$F706,'Придельники до 2021'!$B$4:$X$28,'Форма 1'!X$8),"")</f>
        <v/>
      </c>
      <c r="H706" s="103" t="str">
        <f>IF(ISNUMBER('Форма 1'!Y706),'Форма 1'!$H706*VLOOKUP('Форма 1'!$F706,'Придельники до 2021'!$B$4:$X$28,'Форма 1'!Y$8),"")</f>
        <v/>
      </c>
      <c r="I706" s="103" t="str">
        <f>IF(ISNUMBER('Форма 1'!Z706),'Форма 1'!$H706*VLOOKUP('Форма 1'!$F706,'Придельники до 2021'!$B$4:$X$28,'Форма 1'!Z$8),"")</f>
        <v/>
      </c>
      <c r="J706" s="103" t="str">
        <f>IF(ISNUMBER('Форма 1'!AA706),'Форма 1'!$H706*VLOOKUP('Форма 1'!$F706,'Придельники до 2021'!$B$4:$X$28,'Форма 1'!AA$8),"")</f>
        <v/>
      </c>
      <c r="K706" s="90"/>
      <c r="L706" s="87"/>
      <c r="M706" s="103">
        <f>IF(ISNUMBER('Форма 1'!AD706),'Форма 1'!$H706*VLOOKUP('Форма 1'!$F706,'Придельники до 2021'!$B$4:$X$28,'Форма 1'!AD$8),"")</f>
        <v>17887921.847999997</v>
      </c>
      <c r="N706" s="103" t="str">
        <f>IF(ISBLANK('Форма 1'!$AE706),"",IF('Форма 1'!$AE706=1,'Форма 1'!$H706*VLOOKUP('Форма 1'!$F706,'Придельники до 2021'!$B$4:$X$28,'Форма 1'!$AE$8,0),IF('Форма 1'!$AE706=2,'Форма 1'!$H706*VLOOKUP('Форма 1'!$F706,'Придельники до 2021'!$B$4:$X$28,13,0),IF('Форма 1'!$AE706=3,'Форма 1'!$H706*VLOOKUP('Форма 1'!$F706,'Придельники до 2021'!$B$4:$X$28,12,0)))))</f>
        <v/>
      </c>
      <c r="O706" s="103" t="str">
        <f>IF(ISNUMBER('Форма 1'!AF706),'Форма 1'!$H706*VLOOKUP('Форма 1'!$F706,'Придельники до 2021'!$B$4:$X$28,'Форма 1'!AF$8),"")</f>
        <v/>
      </c>
      <c r="P706" s="87"/>
      <c r="Q706" s="103" t="str">
        <f>IF(ISNUMBER('Форма 1'!AH706),'Форма 1'!$H706*VLOOKUP('Форма 1'!$F706,'Придельники до 2021'!$B$4:$X$28,'Форма 1'!AH$8),"")</f>
        <v/>
      </c>
      <c r="R706" s="103" t="str">
        <f>IF(ISNUMBER('Форма 1'!AI706),'Форма 1'!$H706*VLOOKUP('Форма 1'!$F706,'Придельники до 2021'!$B$4:$X$28,'Форма 1'!AI$8),"")</f>
        <v/>
      </c>
      <c r="S706" s="103" t="str">
        <f>IF(ISNUMBER('Форма 1'!AJ706),'Форма 1'!$H706*VLOOKUP('Форма 1'!$F706,'Придельники до 2021'!$B$4:$X$28,'Форма 1'!AJ$8),"")</f>
        <v/>
      </c>
      <c r="T706" s="87"/>
    </row>
    <row r="707" spans="1:20">
      <c r="A707" s="188">
        <f t="shared" si="49"/>
        <v>19</v>
      </c>
      <c r="B707" s="189" t="s">
        <v>835</v>
      </c>
      <c r="C707" s="99">
        <f t="shared" si="45"/>
        <v>3850057.5920000002</v>
      </c>
      <c r="D707" s="103" t="str">
        <f>IF(ISNUMBER('Форма 1'!U707),'Форма 1'!$H707*VLOOKUP('Форма 1'!$F707,'Придельники до 2021'!$B$4:$X$28,'Форма 1'!U$8),"")</f>
        <v/>
      </c>
      <c r="E707" s="103" t="str">
        <f>IF(ISNUMBER('Форма 1'!V707),'Форма 1'!$H707*VLOOKUP('Форма 1'!$F707,'Придельники до 2021'!$B$4:$X$28,'Форма 1'!V$8),"")</f>
        <v/>
      </c>
      <c r="F707" s="103" t="str">
        <f>IF(ISNUMBER('Форма 1'!W707),'Форма 1'!$H707*VLOOKUP('Форма 1'!$F707,'Придельники до 2021'!$B$4:$X$28,'Форма 1'!W$8),"")</f>
        <v/>
      </c>
      <c r="G707" s="103" t="str">
        <f>IF(ISNUMBER('Форма 1'!X707),'Форма 1'!$H707*VLOOKUP('Форма 1'!$F707,'Придельники до 2021'!$B$4:$X$28,'Форма 1'!X$8),"")</f>
        <v/>
      </c>
      <c r="H707" s="103" t="str">
        <f>IF(ISNUMBER('Форма 1'!Y707),'Форма 1'!$H707*VLOOKUP('Форма 1'!$F707,'Придельники до 2021'!$B$4:$X$28,'Форма 1'!Y$8),"")</f>
        <v/>
      </c>
      <c r="I707" s="103" t="str">
        <f>IF(ISNUMBER('Форма 1'!Z707),'Форма 1'!$H707*VLOOKUP('Форма 1'!$F707,'Придельники до 2021'!$B$4:$X$28,'Форма 1'!Z$8),"")</f>
        <v/>
      </c>
      <c r="J707" s="103" t="str">
        <f>IF(ISNUMBER('Форма 1'!AA707),'Форма 1'!$H707*VLOOKUP('Форма 1'!$F707,'Придельники до 2021'!$B$4:$X$28,'Форма 1'!AA$8),"")</f>
        <v/>
      </c>
      <c r="K707" s="90"/>
      <c r="L707" s="87"/>
      <c r="M707" s="103">
        <f>IF(ISNUMBER('Форма 1'!AD707),'Форма 1'!$H707*VLOOKUP('Форма 1'!$F707,'Придельники до 2021'!$B$4:$X$28,'Форма 1'!AD$8),"")</f>
        <v>3850057.5920000002</v>
      </c>
      <c r="N707" s="103" t="str">
        <f>IF(ISBLANK('Форма 1'!$AE707),"",IF('Форма 1'!$AE707=1,'Форма 1'!$H707*VLOOKUP('Форма 1'!$F707,'Придельники до 2021'!$B$4:$X$28,'Форма 1'!$AE$8,0),IF('Форма 1'!$AE707=2,'Форма 1'!$H707*VLOOKUP('Форма 1'!$F707,'Придельники до 2021'!$B$4:$X$28,13,0),IF('Форма 1'!$AE707=3,'Форма 1'!$H707*VLOOKUP('Форма 1'!$F707,'Придельники до 2021'!$B$4:$X$28,12,0)))))</f>
        <v/>
      </c>
      <c r="O707" s="103" t="str">
        <f>IF(ISNUMBER('Форма 1'!AF707),'Форма 1'!$H707*VLOOKUP('Форма 1'!$F707,'Придельники до 2021'!$B$4:$X$28,'Форма 1'!AF$8),"")</f>
        <v/>
      </c>
      <c r="P707" s="87"/>
      <c r="Q707" s="103" t="str">
        <f>IF(ISNUMBER('Форма 1'!AH707),'Форма 1'!$H707*VLOOKUP('Форма 1'!$F707,'Придельники до 2021'!$B$4:$X$28,'Форма 1'!AH$8),"")</f>
        <v/>
      </c>
      <c r="R707" s="103" t="str">
        <f>IF(ISNUMBER('Форма 1'!AI707),'Форма 1'!$H707*VLOOKUP('Форма 1'!$F707,'Придельники до 2021'!$B$4:$X$28,'Форма 1'!AI$8),"")</f>
        <v/>
      </c>
      <c r="S707" s="103" t="str">
        <f>IF(ISNUMBER('Форма 1'!AJ707),'Форма 1'!$H707*VLOOKUP('Форма 1'!$F707,'Придельники до 2021'!$B$4:$X$28,'Форма 1'!AJ$8),"")</f>
        <v/>
      </c>
      <c r="T707" s="87"/>
    </row>
    <row r="708" spans="1:20">
      <c r="A708" s="188">
        <f t="shared" si="49"/>
        <v>20</v>
      </c>
      <c r="B708" s="189" t="s">
        <v>836</v>
      </c>
      <c r="C708" s="99">
        <f t="shared" si="45"/>
        <v>9521690.7780000009</v>
      </c>
      <c r="D708" s="103" t="str">
        <f>IF(ISNUMBER('Форма 1'!U708),'Форма 1'!$H708*VLOOKUP('Форма 1'!$F708,'Придельники до 2021'!$B$4:$X$28,'Форма 1'!U$8),"")</f>
        <v/>
      </c>
      <c r="E708" s="103" t="str">
        <f>IF(ISNUMBER('Форма 1'!V708),'Форма 1'!$H708*VLOOKUP('Форма 1'!$F708,'Придельники до 2021'!$B$4:$X$28,'Форма 1'!V$8),"")</f>
        <v/>
      </c>
      <c r="F708" s="103" t="str">
        <f>IF(ISNUMBER('Форма 1'!W708),'Форма 1'!$H708*VLOOKUP('Форма 1'!$F708,'Придельники до 2021'!$B$4:$X$28,'Форма 1'!W$8),"")</f>
        <v/>
      </c>
      <c r="G708" s="103" t="str">
        <f>IF(ISNUMBER('Форма 1'!X708),'Форма 1'!$H708*VLOOKUP('Форма 1'!$F708,'Придельники до 2021'!$B$4:$X$28,'Форма 1'!X$8),"")</f>
        <v/>
      </c>
      <c r="H708" s="103" t="str">
        <f>IF(ISNUMBER('Форма 1'!Y708),'Форма 1'!$H708*VLOOKUP('Форма 1'!$F708,'Придельники до 2021'!$B$4:$X$28,'Форма 1'!Y$8),"")</f>
        <v/>
      </c>
      <c r="I708" s="103" t="str">
        <f>IF(ISNUMBER('Форма 1'!Z708),'Форма 1'!$H708*VLOOKUP('Форма 1'!$F708,'Придельники до 2021'!$B$4:$X$28,'Форма 1'!Z$8),"")</f>
        <v/>
      </c>
      <c r="J708" s="103" t="str">
        <f>IF(ISNUMBER('Форма 1'!AA708),'Форма 1'!$H708*VLOOKUP('Форма 1'!$F708,'Придельники до 2021'!$B$4:$X$28,'Форма 1'!AA$8),"")</f>
        <v/>
      </c>
      <c r="K708" s="90"/>
      <c r="L708" s="87"/>
      <c r="M708" s="103">
        <f>IF(ISNUMBER('Форма 1'!AD708),'Форма 1'!$H708*VLOOKUP('Форма 1'!$F708,'Придельники до 2021'!$B$4:$X$28,'Форма 1'!AD$8),"")</f>
        <v>9521690.7780000009</v>
      </c>
      <c r="N708" s="103" t="str">
        <f>IF(ISBLANK('Форма 1'!$AE708),"",IF('Форма 1'!$AE708=1,'Форма 1'!$H708*VLOOKUP('Форма 1'!$F708,'Придельники до 2021'!$B$4:$X$28,'Форма 1'!$AE$8,0),IF('Форма 1'!$AE708=2,'Форма 1'!$H708*VLOOKUP('Форма 1'!$F708,'Придельники до 2021'!$B$4:$X$28,13,0),IF('Форма 1'!$AE708=3,'Форма 1'!$H708*VLOOKUP('Форма 1'!$F708,'Придельники до 2021'!$B$4:$X$28,12,0)))))</f>
        <v/>
      </c>
      <c r="O708" s="103" t="str">
        <f>IF(ISNUMBER('Форма 1'!AF708),'Форма 1'!$H708*VLOOKUP('Форма 1'!$F708,'Придельники до 2021'!$B$4:$X$28,'Форма 1'!AF$8),"")</f>
        <v/>
      </c>
      <c r="P708" s="87"/>
      <c r="Q708" s="103" t="str">
        <f>IF(ISNUMBER('Форма 1'!AH708),'Форма 1'!$H708*VLOOKUP('Форма 1'!$F708,'Придельники до 2021'!$B$4:$X$28,'Форма 1'!AH$8),"")</f>
        <v/>
      </c>
      <c r="R708" s="103" t="str">
        <f>IF(ISNUMBER('Форма 1'!AI708),'Форма 1'!$H708*VLOOKUP('Форма 1'!$F708,'Придельники до 2021'!$B$4:$X$28,'Форма 1'!AI$8),"")</f>
        <v/>
      </c>
      <c r="S708" s="103" t="str">
        <f>IF(ISNUMBER('Форма 1'!AJ708),'Форма 1'!$H708*VLOOKUP('Форма 1'!$F708,'Придельники до 2021'!$B$4:$X$28,'Форма 1'!AJ$8),"")</f>
        <v/>
      </c>
      <c r="T708" s="87"/>
    </row>
    <row r="709" spans="1:20">
      <c r="A709" s="188">
        <f t="shared" si="49"/>
        <v>21</v>
      </c>
      <c r="B709" s="189" t="s">
        <v>837</v>
      </c>
      <c r="C709" s="99">
        <f t="shared" si="45"/>
        <v>9748717.5960000008</v>
      </c>
      <c r="D709" s="103" t="str">
        <f>IF(ISNUMBER('Форма 1'!U709),'Форма 1'!$H709*VLOOKUP('Форма 1'!$F709,'Придельники до 2021'!$B$4:$X$28,'Форма 1'!U$8),"")</f>
        <v/>
      </c>
      <c r="E709" s="103" t="str">
        <f>IF(ISNUMBER('Форма 1'!V709),'Форма 1'!$H709*VLOOKUP('Форма 1'!$F709,'Придельники до 2021'!$B$4:$X$28,'Форма 1'!V$8),"")</f>
        <v/>
      </c>
      <c r="F709" s="103" t="str">
        <f>IF(ISNUMBER('Форма 1'!W709),'Форма 1'!$H709*VLOOKUP('Форма 1'!$F709,'Придельники до 2021'!$B$4:$X$28,'Форма 1'!W$8),"")</f>
        <v/>
      </c>
      <c r="G709" s="103" t="str">
        <f>IF(ISNUMBER('Форма 1'!X709),'Форма 1'!$H709*VLOOKUP('Форма 1'!$F709,'Придельники до 2021'!$B$4:$X$28,'Форма 1'!X$8),"")</f>
        <v/>
      </c>
      <c r="H709" s="103" t="str">
        <f>IF(ISNUMBER('Форма 1'!Y709),'Форма 1'!$H709*VLOOKUP('Форма 1'!$F709,'Придельники до 2021'!$B$4:$X$28,'Форма 1'!Y$8),"")</f>
        <v/>
      </c>
      <c r="I709" s="103" t="str">
        <f>IF(ISNUMBER('Форма 1'!Z709),'Форма 1'!$H709*VLOOKUP('Форма 1'!$F709,'Придельники до 2021'!$B$4:$X$28,'Форма 1'!Z$8),"")</f>
        <v/>
      </c>
      <c r="J709" s="103" t="str">
        <f>IF(ISNUMBER('Форма 1'!AA709),'Форма 1'!$H709*VLOOKUP('Форма 1'!$F709,'Придельники до 2021'!$B$4:$X$28,'Форма 1'!AA$8),"")</f>
        <v/>
      </c>
      <c r="K709" s="90"/>
      <c r="L709" s="87"/>
      <c r="M709" s="103">
        <f>IF(ISNUMBER('Форма 1'!AD709),'Форма 1'!$H709*VLOOKUP('Форма 1'!$F709,'Придельники до 2021'!$B$4:$X$28,'Форма 1'!AD$8),"")</f>
        <v>9748717.5960000008</v>
      </c>
      <c r="N709" s="103" t="str">
        <f>IF(ISBLANK('Форма 1'!$AE709),"",IF('Форма 1'!$AE709=1,'Форма 1'!$H709*VLOOKUP('Форма 1'!$F709,'Придельники до 2021'!$B$4:$X$28,'Форма 1'!$AE$8,0),IF('Форма 1'!$AE709=2,'Форма 1'!$H709*VLOOKUP('Форма 1'!$F709,'Придельники до 2021'!$B$4:$X$28,13,0),IF('Форма 1'!$AE709=3,'Форма 1'!$H709*VLOOKUP('Форма 1'!$F709,'Придельники до 2021'!$B$4:$X$28,12,0)))))</f>
        <v/>
      </c>
      <c r="O709" s="103" t="str">
        <f>IF(ISNUMBER('Форма 1'!AF709),'Форма 1'!$H709*VLOOKUP('Форма 1'!$F709,'Придельники до 2021'!$B$4:$X$28,'Форма 1'!AF$8),"")</f>
        <v/>
      </c>
      <c r="P709" s="87"/>
      <c r="Q709" s="103" t="str">
        <f>IF(ISNUMBER('Форма 1'!AH709),'Форма 1'!$H709*VLOOKUP('Форма 1'!$F709,'Придельники до 2021'!$B$4:$X$28,'Форма 1'!AH$8),"")</f>
        <v/>
      </c>
      <c r="R709" s="103" t="str">
        <f>IF(ISNUMBER('Форма 1'!AI709),'Форма 1'!$H709*VLOOKUP('Форма 1'!$F709,'Придельники до 2021'!$B$4:$X$28,'Форма 1'!AI$8),"")</f>
        <v/>
      </c>
      <c r="S709" s="103" t="str">
        <f>IF(ISNUMBER('Форма 1'!AJ709),'Форма 1'!$H709*VLOOKUP('Форма 1'!$F709,'Придельники до 2021'!$B$4:$X$28,'Форма 1'!AJ$8),"")</f>
        <v/>
      </c>
      <c r="T709" s="87"/>
    </row>
    <row r="710" spans="1:20">
      <c r="A710" s="188">
        <f t="shared" si="49"/>
        <v>22</v>
      </c>
      <c r="B710" s="189" t="s">
        <v>838</v>
      </c>
      <c r="C710" s="99">
        <f t="shared" si="45"/>
        <v>27053727.359999999</v>
      </c>
      <c r="D710" s="103" t="str">
        <f>IF(ISNUMBER('Форма 1'!U710),'Форма 1'!$H710*VLOOKUP('Форма 1'!$F710,'Придельники до 2021'!$B$4:$X$28,'Форма 1'!U$8),"")</f>
        <v/>
      </c>
      <c r="E710" s="103" t="str">
        <f>IF(ISNUMBER('Форма 1'!V710),'Форма 1'!$H710*VLOOKUP('Форма 1'!$F710,'Придельники до 2021'!$B$4:$X$28,'Форма 1'!V$8),"")</f>
        <v/>
      </c>
      <c r="F710" s="103" t="str">
        <f>IF(ISNUMBER('Форма 1'!W710),'Форма 1'!$H710*VLOOKUP('Форма 1'!$F710,'Придельники до 2021'!$B$4:$X$28,'Форма 1'!W$8),"")</f>
        <v/>
      </c>
      <c r="G710" s="103" t="str">
        <f>IF(ISNUMBER('Форма 1'!X710),'Форма 1'!$H710*VLOOKUP('Форма 1'!$F710,'Придельники до 2021'!$B$4:$X$28,'Форма 1'!X$8),"")</f>
        <v/>
      </c>
      <c r="H710" s="103" t="str">
        <f>IF(ISNUMBER('Форма 1'!Y710),'Форма 1'!$H710*VLOOKUP('Форма 1'!$F710,'Придельники до 2021'!$B$4:$X$28,'Форма 1'!Y$8),"")</f>
        <v/>
      </c>
      <c r="I710" s="103" t="str">
        <f>IF(ISNUMBER('Форма 1'!Z710),'Форма 1'!$H710*VLOOKUP('Форма 1'!$F710,'Придельники до 2021'!$B$4:$X$28,'Форма 1'!Z$8),"")</f>
        <v/>
      </c>
      <c r="J710" s="103" t="str">
        <f>IF(ISNUMBER('Форма 1'!AA710),'Форма 1'!$H710*VLOOKUP('Форма 1'!$F710,'Придельники до 2021'!$B$4:$X$28,'Форма 1'!AA$8),"")</f>
        <v/>
      </c>
      <c r="K710" s="90"/>
      <c r="L710" s="87"/>
      <c r="M710" s="103">
        <f>IF(ISNUMBER('Форма 1'!AD710),'Форма 1'!$H710*VLOOKUP('Форма 1'!$F710,'Придельники до 2021'!$B$4:$X$28,'Форма 1'!AD$8),"")</f>
        <v>9212063.7680000011</v>
      </c>
      <c r="N710" s="103">
        <f>IF(ISBLANK('Форма 1'!$AE710),"",IF('Форма 1'!$AE710=1,'Форма 1'!$H710*VLOOKUP('Форма 1'!$F710,'Придельники до 2021'!$B$4:$X$28,'Форма 1'!$AE$8,0),IF('Форма 1'!$AE710=2,'Форма 1'!$H710*VLOOKUP('Форма 1'!$F710,'Придельники до 2021'!$B$4:$X$28,13,0),IF('Форма 1'!$AE710=3,'Форма 1'!$H710*VLOOKUP('Форма 1'!$F710,'Придельники до 2021'!$B$4:$X$28,12,0)))))</f>
        <v>17841663.592</v>
      </c>
      <c r="O710" s="103" t="str">
        <f>IF(ISNUMBER('Форма 1'!AF710),'Форма 1'!$H710*VLOOKUP('Форма 1'!$F710,'Придельники до 2021'!$B$4:$X$28,'Форма 1'!AF$8),"")</f>
        <v/>
      </c>
      <c r="P710" s="87"/>
      <c r="Q710" s="103" t="str">
        <f>IF(ISNUMBER('Форма 1'!AH710),'Форма 1'!$H710*VLOOKUP('Форма 1'!$F710,'Придельники до 2021'!$B$4:$X$28,'Форма 1'!AH$8),"")</f>
        <v/>
      </c>
      <c r="R710" s="103" t="str">
        <f>IF(ISNUMBER('Форма 1'!AI710),'Форма 1'!$H710*VLOOKUP('Форма 1'!$F710,'Придельники до 2021'!$B$4:$X$28,'Форма 1'!AI$8),"")</f>
        <v/>
      </c>
      <c r="S710" s="103" t="str">
        <f>IF(ISNUMBER('Форма 1'!AJ710),'Форма 1'!$H710*VLOOKUP('Форма 1'!$F710,'Придельники до 2021'!$B$4:$X$28,'Форма 1'!AJ$8),"")</f>
        <v/>
      </c>
      <c r="T710" s="87"/>
    </row>
    <row r="711" spans="1:20">
      <c r="A711" s="188">
        <f t="shared" si="49"/>
        <v>23</v>
      </c>
      <c r="B711" s="189" t="s">
        <v>839</v>
      </c>
      <c r="C711" s="99">
        <f t="shared" si="45"/>
        <v>12764488.103999998</v>
      </c>
      <c r="D711" s="103" t="str">
        <f>IF(ISNUMBER('Форма 1'!U711),'Форма 1'!$H711*VLOOKUP('Форма 1'!$F711,'Придельники до 2021'!$B$4:$X$28,'Форма 1'!U$8),"")</f>
        <v/>
      </c>
      <c r="E711" s="103" t="str">
        <f>IF(ISNUMBER('Форма 1'!V711),'Форма 1'!$H711*VLOOKUP('Форма 1'!$F711,'Придельники до 2021'!$B$4:$X$28,'Форма 1'!V$8),"")</f>
        <v/>
      </c>
      <c r="F711" s="103" t="str">
        <f>IF(ISNUMBER('Форма 1'!W711),'Форма 1'!$H711*VLOOKUP('Форма 1'!$F711,'Придельники до 2021'!$B$4:$X$28,'Форма 1'!W$8),"")</f>
        <v/>
      </c>
      <c r="G711" s="103" t="str">
        <f>IF(ISNUMBER('Форма 1'!X711),'Форма 1'!$H711*VLOOKUP('Форма 1'!$F711,'Придельники до 2021'!$B$4:$X$28,'Форма 1'!X$8),"")</f>
        <v/>
      </c>
      <c r="H711" s="103" t="str">
        <f>IF(ISNUMBER('Форма 1'!Y711),'Форма 1'!$H711*VLOOKUP('Форма 1'!$F711,'Придельники до 2021'!$B$4:$X$28,'Форма 1'!Y$8),"")</f>
        <v/>
      </c>
      <c r="I711" s="103" t="str">
        <f>IF(ISNUMBER('Форма 1'!Z711),'Форма 1'!$H711*VLOOKUP('Форма 1'!$F711,'Придельники до 2021'!$B$4:$X$28,'Форма 1'!Z$8),"")</f>
        <v/>
      </c>
      <c r="J711" s="103" t="str">
        <f>IF(ISNUMBER('Форма 1'!AA711),'Форма 1'!$H711*VLOOKUP('Форма 1'!$F711,'Придельники до 2021'!$B$4:$X$28,'Форма 1'!AA$8),"")</f>
        <v/>
      </c>
      <c r="K711" s="90"/>
      <c r="L711" s="87"/>
      <c r="M711" s="103">
        <f>IF(ISNUMBER('Форма 1'!AD711),'Форма 1'!$H711*VLOOKUP('Форма 1'!$F711,'Придельники до 2021'!$B$4:$X$28,'Форма 1'!AD$8),"")</f>
        <v>12764488.103999998</v>
      </c>
      <c r="N711" s="103" t="str">
        <f>IF(ISBLANK('Форма 1'!$AE711),"",IF('Форма 1'!$AE711=1,'Форма 1'!$H711*VLOOKUP('Форма 1'!$F711,'Придельники до 2021'!$B$4:$X$28,'Форма 1'!$AE$8,0),IF('Форма 1'!$AE711=2,'Форма 1'!$H711*VLOOKUP('Форма 1'!$F711,'Придельники до 2021'!$B$4:$X$28,13,0),IF('Форма 1'!$AE711=3,'Форма 1'!$H711*VLOOKUP('Форма 1'!$F711,'Придельники до 2021'!$B$4:$X$28,12,0)))))</f>
        <v/>
      </c>
      <c r="O711" s="103" t="str">
        <f>IF(ISNUMBER('Форма 1'!AF711),'Форма 1'!$H711*VLOOKUP('Форма 1'!$F711,'Придельники до 2021'!$B$4:$X$28,'Форма 1'!AF$8),"")</f>
        <v/>
      </c>
      <c r="P711" s="87"/>
      <c r="Q711" s="103" t="str">
        <f>IF(ISNUMBER('Форма 1'!AH711),'Форма 1'!$H711*VLOOKUP('Форма 1'!$F711,'Придельники до 2021'!$B$4:$X$28,'Форма 1'!AH$8),"")</f>
        <v/>
      </c>
      <c r="R711" s="103" t="str">
        <f>IF(ISNUMBER('Форма 1'!AI711),'Форма 1'!$H711*VLOOKUP('Форма 1'!$F711,'Придельники до 2021'!$B$4:$X$28,'Форма 1'!AI$8),"")</f>
        <v/>
      </c>
      <c r="S711" s="103" t="str">
        <f>IF(ISNUMBER('Форма 1'!AJ711),'Форма 1'!$H711*VLOOKUP('Форма 1'!$F711,'Придельники до 2021'!$B$4:$X$28,'Форма 1'!AJ$8),"")</f>
        <v/>
      </c>
      <c r="T711" s="87"/>
    </row>
    <row r="712" spans="1:20">
      <c r="A712" s="188">
        <f t="shared" si="49"/>
        <v>24</v>
      </c>
      <c r="B712" s="189" t="s">
        <v>840</v>
      </c>
      <c r="C712" s="99">
        <f t="shared" si="45"/>
        <v>19783027.350000001</v>
      </c>
      <c r="D712" s="103" t="str">
        <f>IF(ISNUMBER('Форма 1'!U712),'Форма 1'!$H712*VLOOKUP('Форма 1'!$F712,'Придельники до 2021'!$B$4:$X$28,'Форма 1'!U$8),"")</f>
        <v/>
      </c>
      <c r="E712" s="103" t="str">
        <f>IF(ISNUMBER('Форма 1'!V712),'Форма 1'!$H712*VLOOKUP('Форма 1'!$F712,'Придельники до 2021'!$B$4:$X$28,'Форма 1'!V$8),"")</f>
        <v/>
      </c>
      <c r="F712" s="103" t="str">
        <f>IF(ISNUMBER('Форма 1'!W712),'Форма 1'!$H712*VLOOKUP('Форма 1'!$F712,'Придельники до 2021'!$B$4:$X$28,'Форма 1'!W$8),"")</f>
        <v/>
      </c>
      <c r="G712" s="103" t="str">
        <f>IF(ISNUMBER('Форма 1'!X712),'Форма 1'!$H712*VLOOKUP('Форма 1'!$F712,'Придельники до 2021'!$B$4:$X$28,'Форма 1'!X$8),"")</f>
        <v/>
      </c>
      <c r="H712" s="103" t="str">
        <f>IF(ISNUMBER('Форма 1'!Y712),'Форма 1'!$H712*VLOOKUP('Форма 1'!$F712,'Придельники до 2021'!$B$4:$X$28,'Форма 1'!Y$8),"")</f>
        <v/>
      </c>
      <c r="I712" s="103" t="str">
        <f>IF(ISNUMBER('Форма 1'!Z712),'Форма 1'!$H712*VLOOKUP('Форма 1'!$F712,'Придельники до 2021'!$B$4:$X$28,'Форма 1'!Z$8),"")</f>
        <v/>
      </c>
      <c r="J712" s="103" t="str">
        <f>IF(ISNUMBER('Форма 1'!AA712),'Форма 1'!$H712*VLOOKUP('Форма 1'!$F712,'Придельники до 2021'!$B$4:$X$28,'Форма 1'!AA$8),"")</f>
        <v/>
      </c>
      <c r="K712" s="90"/>
      <c r="L712" s="87"/>
      <c r="M712" s="103">
        <f>IF(ISNUMBER('Форма 1'!AD712),'Форма 1'!$H712*VLOOKUP('Форма 1'!$F712,'Придельники до 2021'!$B$4:$X$28,'Форма 1'!AD$8),"")</f>
        <v>19783027.350000001</v>
      </c>
      <c r="N712" s="103" t="str">
        <f>IF(ISBLANK('Форма 1'!$AE712),"",IF('Форма 1'!$AE712=1,'Форма 1'!$H712*VLOOKUP('Форма 1'!$F712,'Придельники до 2021'!$B$4:$X$28,'Форма 1'!$AE$8,0),IF('Форма 1'!$AE712=2,'Форма 1'!$H712*VLOOKUP('Форма 1'!$F712,'Придельники до 2021'!$B$4:$X$28,13,0),IF('Форма 1'!$AE712=3,'Форма 1'!$H712*VLOOKUP('Форма 1'!$F712,'Придельники до 2021'!$B$4:$X$28,12,0)))))</f>
        <v/>
      </c>
      <c r="O712" s="103" t="str">
        <f>IF(ISNUMBER('Форма 1'!AF712),'Форма 1'!$H712*VLOOKUP('Форма 1'!$F712,'Придельники до 2021'!$B$4:$X$28,'Форма 1'!AF$8),"")</f>
        <v/>
      </c>
      <c r="P712" s="87"/>
      <c r="Q712" s="103" t="str">
        <f>IF(ISNUMBER('Форма 1'!AH712),'Форма 1'!$H712*VLOOKUP('Форма 1'!$F712,'Придельники до 2021'!$B$4:$X$28,'Форма 1'!AH$8),"")</f>
        <v/>
      </c>
      <c r="R712" s="103" t="str">
        <f>IF(ISNUMBER('Форма 1'!AI712),'Форма 1'!$H712*VLOOKUP('Форма 1'!$F712,'Придельники до 2021'!$B$4:$X$28,'Форма 1'!AI$8),"")</f>
        <v/>
      </c>
      <c r="S712" s="103" t="str">
        <f>IF(ISNUMBER('Форма 1'!AJ712),'Форма 1'!$H712*VLOOKUP('Форма 1'!$F712,'Придельники до 2021'!$B$4:$X$28,'Форма 1'!AJ$8),"")</f>
        <v/>
      </c>
      <c r="T712" s="87"/>
    </row>
    <row r="713" spans="1:20">
      <c r="A713" s="188">
        <f t="shared" si="49"/>
        <v>25</v>
      </c>
      <c r="B713" s="189" t="s">
        <v>841</v>
      </c>
      <c r="C713" s="99">
        <f t="shared" si="45"/>
        <v>3308392.1</v>
      </c>
      <c r="D713" s="103" t="str">
        <f>IF(ISNUMBER('Форма 1'!U713),'Форма 1'!$H713*VLOOKUP('Форма 1'!$F713,'Придельники до 2021'!$B$4:$X$28,'Форма 1'!U$8),"")</f>
        <v/>
      </c>
      <c r="E713" s="103" t="str">
        <f>IF(ISNUMBER('Форма 1'!V713),'Форма 1'!$H713*VLOOKUP('Форма 1'!$F713,'Придельники до 2021'!$B$4:$X$28,'Форма 1'!V$8),"")</f>
        <v/>
      </c>
      <c r="F713" s="103" t="str">
        <f>IF(ISNUMBER('Форма 1'!W713),'Форма 1'!$H713*VLOOKUP('Форма 1'!$F713,'Придельники до 2021'!$B$4:$X$28,'Форма 1'!W$8),"")</f>
        <v/>
      </c>
      <c r="G713" s="103" t="str">
        <f>IF(ISNUMBER('Форма 1'!X713),'Форма 1'!$H713*VLOOKUP('Форма 1'!$F713,'Придельники до 2021'!$B$4:$X$28,'Форма 1'!X$8),"")</f>
        <v/>
      </c>
      <c r="H713" s="103" t="str">
        <f>IF(ISNUMBER('Форма 1'!Y713),'Форма 1'!$H713*VLOOKUP('Форма 1'!$F713,'Придельники до 2021'!$B$4:$X$28,'Форма 1'!Y$8),"")</f>
        <v/>
      </c>
      <c r="I713" s="103" t="str">
        <f>IF(ISNUMBER('Форма 1'!Z713),'Форма 1'!$H713*VLOOKUP('Форма 1'!$F713,'Придельники до 2021'!$B$4:$X$28,'Форма 1'!Z$8),"")</f>
        <v/>
      </c>
      <c r="J713" s="103" t="str">
        <f>IF(ISNUMBER('Форма 1'!AA713),'Форма 1'!$H713*VLOOKUP('Форма 1'!$F713,'Придельники до 2021'!$B$4:$X$28,'Форма 1'!AA$8),"")</f>
        <v/>
      </c>
      <c r="K713" s="90"/>
      <c r="L713" s="87"/>
      <c r="M713" s="103">
        <f>IF(ISNUMBER('Форма 1'!AD713),'Форма 1'!$H713*VLOOKUP('Форма 1'!$F713,'Придельники до 2021'!$B$4:$X$28,'Форма 1'!AD$8),"")</f>
        <v>3308392.1</v>
      </c>
      <c r="N713" s="103" t="str">
        <f>IF(ISBLANK('Форма 1'!$AE713),"",IF('Форма 1'!$AE713=1,'Форма 1'!$H713*VLOOKUP('Форма 1'!$F713,'Придельники до 2021'!$B$4:$X$28,'Форма 1'!$AE$8,0),IF('Форма 1'!$AE713=2,'Форма 1'!$H713*VLOOKUP('Форма 1'!$F713,'Придельники до 2021'!$B$4:$X$28,13,0),IF('Форма 1'!$AE713=3,'Форма 1'!$H713*VLOOKUP('Форма 1'!$F713,'Придельники до 2021'!$B$4:$X$28,12,0)))))</f>
        <v/>
      </c>
      <c r="O713" s="103" t="str">
        <f>IF(ISNUMBER('Форма 1'!AF713),'Форма 1'!$H713*VLOOKUP('Форма 1'!$F713,'Придельники до 2021'!$B$4:$X$28,'Форма 1'!AF$8),"")</f>
        <v/>
      </c>
      <c r="P713" s="87"/>
      <c r="Q713" s="103" t="str">
        <f>IF(ISNUMBER('Форма 1'!AH713),'Форма 1'!$H713*VLOOKUP('Форма 1'!$F713,'Придельники до 2021'!$B$4:$X$28,'Форма 1'!AH$8),"")</f>
        <v/>
      </c>
      <c r="R713" s="103" t="str">
        <f>IF(ISNUMBER('Форма 1'!AI713),'Форма 1'!$H713*VLOOKUP('Форма 1'!$F713,'Придельники до 2021'!$B$4:$X$28,'Форма 1'!AI$8),"")</f>
        <v/>
      </c>
      <c r="S713" s="103" t="str">
        <f>IF(ISNUMBER('Форма 1'!AJ713),'Форма 1'!$H713*VLOOKUP('Форма 1'!$F713,'Придельники до 2021'!$B$4:$X$28,'Форма 1'!AJ$8),"")</f>
        <v/>
      </c>
      <c r="T713" s="87"/>
    </row>
    <row r="714" spans="1:20">
      <c r="A714" s="188">
        <f t="shared" si="49"/>
        <v>26</v>
      </c>
      <c r="B714" s="189" t="s">
        <v>842</v>
      </c>
      <c r="C714" s="99">
        <f t="shared" si="45"/>
        <v>45796938</v>
      </c>
      <c r="D714" s="103" t="str">
        <f>IF(ISNUMBER('Форма 1'!U714),'Форма 1'!$H714*VLOOKUP('Форма 1'!$F714,'Придельники до 2021'!$B$4:$X$28,'Форма 1'!U$8),"")</f>
        <v/>
      </c>
      <c r="E714" s="103" t="str">
        <f>IF(ISNUMBER('Форма 1'!V714),'Форма 1'!$H714*VLOOKUP('Форма 1'!$F714,'Придельники до 2021'!$B$4:$X$28,'Форма 1'!V$8),"")</f>
        <v/>
      </c>
      <c r="F714" s="103" t="str">
        <f>IF(ISNUMBER('Форма 1'!W714),'Форма 1'!$H714*VLOOKUP('Форма 1'!$F714,'Придельники до 2021'!$B$4:$X$28,'Форма 1'!W$8),"")</f>
        <v/>
      </c>
      <c r="G714" s="103" t="str">
        <f>IF(ISNUMBER('Форма 1'!X714),'Форма 1'!$H714*VLOOKUP('Форма 1'!$F714,'Придельники до 2021'!$B$4:$X$28,'Форма 1'!X$8),"")</f>
        <v/>
      </c>
      <c r="H714" s="103" t="str">
        <f>IF(ISNUMBER('Форма 1'!Y714),'Форма 1'!$H714*VLOOKUP('Форма 1'!$F714,'Придельники до 2021'!$B$4:$X$28,'Форма 1'!Y$8),"")</f>
        <v/>
      </c>
      <c r="I714" s="103" t="str">
        <f>IF(ISNUMBER('Форма 1'!Z714),'Форма 1'!$H714*VLOOKUP('Форма 1'!$F714,'Придельники до 2021'!$B$4:$X$28,'Форма 1'!Z$8),"")</f>
        <v/>
      </c>
      <c r="J714" s="103" t="str">
        <f>IF(ISNUMBER('Форма 1'!AA714),'Форма 1'!$H714*VLOOKUP('Форма 1'!$F714,'Придельники до 2021'!$B$4:$X$28,'Форма 1'!AA$8),"")</f>
        <v/>
      </c>
      <c r="K714" s="90"/>
      <c r="L714" s="87"/>
      <c r="M714" s="103">
        <f>IF(ISNUMBER('Форма 1'!AD714),'Форма 1'!$H714*VLOOKUP('Форма 1'!$F714,'Придельники до 2021'!$B$4:$X$28,'Форма 1'!AD$8),"")</f>
        <v>15594313.775</v>
      </c>
      <c r="N714" s="103">
        <f>IF(ISBLANK('Форма 1'!$AE714),"",IF('Форма 1'!$AE714=1,'Форма 1'!$H714*VLOOKUP('Форма 1'!$F714,'Придельники до 2021'!$B$4:$X$28,'Форма 1'!$AE$8,0),IF('Форма 1'!$AE714=2,'Форма 1'!$H714*VLOOKUP('Форма 1'!$F714,'Придельники до 2021'!$B$4:$X$28,13,0),IF('Форма 1'!$AE714=3,'Форма 1'!$H714*VLOOKUP('Форма 1'!$F714,'Придельники до 2021'!$B$4:$X$28,12,0)))))</f>
        <v>30202624.225000001</v>
      </c>
      <c r="O714" s="103" t="str">
        <f>IF(ISNUMBER('Форма 1'!AF714),'Форма 1'!$H714*VLOOKUP('Форма 1'!$F714,'Придельники до 2021'!$B$4:$X$28,'Форма 1'!AF$8),"")</f>
        <v/>
      </c>
      <c r="P714" s="87"/>
      <c r="Q714" s="103" t="str">
        <f>IF(ISNUMBER('Форма 1'!AH714),'Форма 1'!$H714*VLOOKUP('Форма 1'!$F714,'Придельники до 2021'!$B$4:$X$28,'Форма 1'!AH$8),"")</f>
        <v/>
      </c>
      <c r="R714" s="103" t="str">
        <f>IF(ISNUMBER('Форма 1'!AI714),'Форма 1'!$H714*VLOOKUP('Форма 1'!$F714,'Придельники до 2021'!$B$4:$X$28,'Форма 1'!AI$8),"")</f>
        <v/>
      </c>
      <c r="S714" s="103" t="str">
        <f>IF(ISNUMBER('Форма 1'!AJ714),'Форма 1'!$H714*VLOOKUP('Форма 1'!$F714,'Придельники до 2021'!$B$4:$X$28,'Форма 1'!AJ$8),"")</f>
        <v/>
      </c>
      <c r="T714" s="87"/>
    </row>
    <row r="715" spans="1:20">
      <c r="A715" s="188">
        <f t="shared" si="49"/>
        <v>27</v>
      </c>
      <c r="B715" s="189" t="s">
        <v>843</v>
      </c>
      <c r="C715" s="99">
        <f t="shared" si="45"/>
        <v>5615560.2750000004</v>
      </c>
      <c r="D715" s="103" t="str">
        <f>IF(ISNUMBER('Форма 1'!U715),'Форма 1'!$H715*VLOOKUP('Форма 1'!$F715,'Придельники до 2021'!$B$4:$X$28,'Форма 1'!U$8),"")</f>
        <v/>
      </c>
      <c r="E715" s="103" t="str">
        <f>IF(ISNUMBER('Форма 1'!V715),'Форма 1'!$H715*VLOOKUP('Форма 1'!$F715,'Придельники до 2021'!$B$4:$X$28,'Форма 1'!V$8),"")</f>
        <v/>
      </c>
      <c r="F715" s="103" t="str">
        <f>IF(ISNUMBER('Форма 1'!W715),'Форма 1'!$H715*VLOOKUP('Форма 1'!$F715,'Придельники до 2021'!$B$4:$X$28,'Форма 1'!W$8),"")</f>
        <v/>
      </c>
      <c r="G715" s="103" t="str">
        <f>IF(ISNUMBER('Форма 1'!X715),'Форма 1'!$H715*VLOOKUP('Форма 1'!$F715,'Придельники до 2021'!$B$4:$X$28,'Форма 1'!X$8),"")</f>
        <v/>
      </c>
      <c r="H715" s="103" t="str">
        <f>IF(ISNUMBER('Форма 1'!Y715),'Форма 1'!$H715*VLOOKUP('Форма 1'!$F715,'Придельники до 2021'!$B$4:$X$28,'Форма 1'!Y$8),"")</f>
        <v/>
      </c>
      <c r="I715" s="103" t="str">
        <f>IF(ISNUMBER('Форма 1'!Z715),'Форма 1'!$H715*VLOOKUP('Форма 1'!$F715,'Придельники до 2021'!$B$4:$X$28,'Форма 1'!Z$8),"")</f>
        <v/>
      </c>
      <c r="J715" s="103" t="str">
        <f>IF(ISNUMBER('Форма 1'!AA715),'Форма 1'!$H715*VLOOKUP('Форма 1'!$F715,'Придельники до 2021'!$B$4:$X$28,'Форма 1'!AA$8),"")</f>
        <v/>
      </c>
      <c r="K715" s="90"/>
      <c r="L715" s="87"/>
      <c r="M715" s="103">
        <f>IF(ISNUMBER('Форма 1'!AD715),'Форма 1'!$H715*VLOOKUP('Форма 1'!$F715,'Придельники до 2021'!$B$4:$X$28,'Форма 1'!AD$8),"")</f>
        <v>5615560.2750000004</v>
      </c>
      <c r="N715" s="103" t="str">
        <f>IF(ISBLANK('Форма 1'!$AE715),"",IF('Форма 1'!$AE715=1,'Форма 1'!$H715*VLOOKUP('Форма 1'!$F715,'Придельники до 2021'!$B$4:$X$28,'Форма 1'!$AE$8,0),IF('Форма 1'!$AE715=2,'Форма 1'!$H715*VLOOKUP('Форма 1'!$F715,'Придельники до 2021'!$B$4:$X$28,13,0),IF('Форма 1'!$AE715=3,'Форма 1'!$H715*VLOOKUP('Форма 1'!$F715,'Придельники до 2021'!$B$4:$X$28,12,0)))))</f>
        <v/>
      </c>
      <c r="O715" s="103" t="str">
        <f>IF(ISNUMBER('Форма 1'!AF715),'Форма 1'!$H715*VLOOKUP('Форма 1'!$F715,'Придельники до 2021'!$B$4:$X$28,'Форма 1'!AF$8),"")</f>
        <v/>
      </c>
      <c r="P715" s="87"/>
      <c r="Q715" s="103" t="str">
        <f>IF(ISNUMBER('Форма 1'!AH715),'Форма 1'!$H715*VLOOKUP('Форма 1'!$F715,'Придельники до 2021'!$B$4:$X$28,'Форма 1'!AH$8),"")</f>
        <v/>
      </c>
      <c r="R715" s="103" t="str">
        <f>IF(ISNUMBER('Форма 1'!AI715),'Форма 1'!$H715*VLOOKUP('Форма 1'!$F715,'Придельники до 2021'!$B$4:$X$28,'Форма 1'!AI$8),"")</f>
        <v/>
      </c>
      <c r="S715" s="103" t="str">
        <f>IF(ISNUMBER('Форма 1'!AJ715),'Форма 1'!$H715*VLOOKUP('Форма 1'!$F715,'Придельники до 2021'!$B$4:$X$28,'Форма 1'!AJ$8),"")</f>
        <v/>
      </c>
      <c r="T715" s="87"/>
    </row>
    <row r="716" spans="1:20">
      <c r="A716" s="188">
        <f t="shared" si="49"/>
        <v>28</v>
      </c>
      <c r="B716" s="189" t="s">
        <v>844</v>
      </c>
      <c r="C716" s="99">
        <f t="shared" si="45"/>
        <v>3284014.4740000004</v>
      </c>
      <c r="D716" s="103" t="str">
        <f>IF(ISNUMBER('Форма 1'!U716),'Форма 1'!$H716*VLOOKUP('Форма 1'!$F716,'Придельники до 2021'!$B$4:$X$28,'Форма 1'!U$8),"")</f>
        <v/>
      </c>
      <c r="E716" s="103" t="str">
        <f>IF(ISNUMBER('Форма 1'!V716),'Форма 1'!$H716*VLOOKUP('Форма 1'!$F716,'Придельники до 2021'!$B$4:$X$28,'Форма 1'!V$8),"")</f>
        <v/>
      </c>
      <c r="F716" s="103" t="str">
        <f>IF(ISNUMBER('Форма 1'!W716),'Форма 1'!$H716*VLOOKUP('Форма 1'!$F716,'Придельники до 2021'!$B$4:$X$28,'Форма 1'!W$8),"")</f>
        <v/>
      </c>
      <c r="G716" s="103" t="str">
        <f>IF(ISNUMBER('Форма 1'!X716),'Форма 1'!$H716*VLOOKUP('Форма 1'!$F716,'Придельники до 2021'!$B$4:$X$28,'Форма 1'!X$8),"")</f>
        <v/>
      </c>
      <c r="H716" s="103" t="str">
        <f>IF(ISNUMBER('Форма 1'!Y716),'Форма 1'!$H716*VLOOKUP('Форма 1'!$F716,'Придельники до 2021'!$B$4:$X$28,'Форма 1'!Y$8),"")</f>
        <v/>
      </c>
      <c r="I716" s="103" t="str">
        <f>IF(ISNUMBER('Форма 1'!Z716),'Форма 1'!$H716*VLOOKUP('Форма 1'!$F716,'Придельники до 2021'!$B$4:$X$28,'Форма 1'!Z$8),"")</f>
        <v/>
      </c>
      <c r="J716" s="103" t="str">
        <f>IF(ISNUMBER('Форма 1'!AA716),'Форма 1'!$H716*VLOOKUP('Форма 1'!$F716,'Придельники до 2021'!$B$4:$X$28,'Форма 1'!AA$8),"")</f>
        <v/>
      </c>
      <c r="K716" s="90"/>
      <c r="L716" s="87"/>
      <c r="M716" s="103">
        <f>IF(ISNUMBER('Форма 1'!AD716),'Форма 1'!$H716*VLOOKUP('Форма 1'!$F716,'Придельники до 2021'!$B$4:$X$28,'Форма 1'!AD$8),"")</f>
        <v>3284014.4740000004</v>
      </c>
      <c r="N716" s="103" t="str">
        <f>IF(ISBLANK('Форма 1'!$AE716),"",IF('Форма 1'!$AE716=1,'Форма 1'!$H716*VLOOKUP('Форма 1'!$F716,'Придельники до 2021'!$B$4:$X$28,'Форма 1'!$AE$8,0),IF('Форма 1'!$AE716=2,'Форма 1'!$H716*VLOOKUP('Форма 1'!$F716,'Придельники до 2021'!$B$4:$X$28,13,0),IF('Форма 1'!$AE716=3,'Форма 1'!$H716*VLOOKUP('Форма 1'!$F716,'Придельники до 2021'!$B$4:$X$28,12,0)))))</f>
        <v/>
      </c>
      <c r="O716" s="103" t="str">
        <f>IF(ISNUMBER('Форма 1'!AF716),'Форма 1'!$H716*VLOOKUP('Форма 1'!$F716,'Придельники до 2021'!$B$4:$X$28,'Форма 1'!AF$8),"")</f>
        <v/>
      </c>
      <c r="P716" s="87"/>
      <c r="Q716" s="103" t="str">
        <f>IF(ISNUMBER('Форма 1'!AH716),'Форма 1'!$H716*VLOOKUP('Форма 1'!$F716,'Придельники до 2021'!$B$4:$X$28,'Форма 1'!AH$8),"")</f>
        <v/>
      </c>
      <c r="R716" s="103" t="str">
        <f>IF(ISNUMBER('Форма 1'!AI716),'Форма 1'!$H716*VLOOKUP('Форма 1'!$F716,'Придельники до 2021'!$B$4:$X$28,'Форма 1'!AI$8),"")</f>
        <v/>
      </c>
      <c r="S716" s="103" t="str">
        <f>IF(ISNUMBER('Форма 1'!AJ716),'Форма 1'!$H716*VLOOKUP('Форма 1'!$F716,'Придельники до 2021'!$B$4:$X$28,'Форма 1'!AJ$8),"")</f>
        <v/>
      </c>
      <c r="T716" s="87"/>
    </row>
    <row r="717" spans="1:20">
      <c r="A717" s="188">
        <f t="shared" si="49"/>
        <v>29</v>
      </c>
      <c r="B717" s="189" t="s">
        <v>845</v>
      </c>
      <c r="C717" s="99">
        <f t="shared" si="45"/>
        <v>7728243.2140000006</v>
      </c>
      <c r="D717" s="103" t="str">
        <f>IF(ISNUMBER('Форма 1'!U717),'Форма 1'!$H717*VLOOKUP('Форма 1'!$F717,'Придельники до 2021'!$B$4:$X$28,'Форма 1'!U$8),"")</f>
        <v/>
      </c>
      <c r="E717" s="103" t="str">
        <f>IF(ISNUMBER('Форма 1'!V717),'Форма 1'!$H717*VLOOKUP('Форма 1'!$F717,'Придельники до 2021'!$B$4:$X$28,'Форма 1'!V$8),"")</f>
        <v/>
      </c>
      <c r="F717" s="103" t="str">
        <f>IF(ISNUMBER('Форма 1'!W717),'Форма 1'!$H717*VLOOKUP('Форма 1'!$F717,'Придельники до 2021'!$B$4:$X$28,'Форма 1'!W$8),"")</f>
        <v/>
      </c>
      <c r="G717" s="103" t="str">
        <f>IF(ISNUMBER('Форма 1'!X717),'Форма 1'!$H717*VLOOKUP('Форма 1'!$F717,'Придельники до 2021'!$B$4:$X$28,'Форма 1'!X$8),"")</f>
        <v/>
      </c>
      <c r="H717" s="103" t="str">
        <f>IF(ISNUMBER('Форма 1'!Y717),'Форма 1'!$H717*VLOOKUP('Форма 1'!$F717,'Придельники до 2021'!$B$4:$X$28,'Форма 1'!Y$8),"")</f>
        <v/>
      </c>
      <c r="I717" s="103" t="str">
        <f>IF(ISNUMBER('Форма 1'!Z717),'Форма 1'!$H717*VLOOKUP('Форма 1'!$F717,'Придельники до 2021'!$B$4:$X$28,'Форма 1'!Z$8),"")</f>
        <v/>
      </c>
      <c r="J717" s="103" t="str">
        <f>IF(ISNUMBER('Форма 1'!AA717),'Форма 1'!$H717*VLOOKUP('Форма 1'!$F717,'Придельники до 2021'!$B$4:$X$28,'Форма 1'!AA$8),"")</f>
        <v/>
      </c>
      <c r="K717" s="90"/>
      <c r="L717" s="87"/>
      <c r="M717" s="103">
        <f>IF(ISNUMBER('Форма 1'!AD717),'Форма 1'!$H717*VLOOKUP('Форма 1'!$F717,'Придельники до 2021'!$B$4:$X$28,'Форма 1'!AD$8),"")</f>
        <v>7728243.2140000006</v>
      </c>
      <c r="N717" s="103" t="str">
        <f>IF(ISBLANK('Форма 1'!$AE717),"",IF('Форма 1'!$AE717=1,'Форма 1'!$H717*VLOOKUP('Форма 1'!$F717,'Придельники до 2021'!$B$4:$X$28,'Форма 1'!$AE$8,0),IF('Форма 1'!$AE717=2,'Форма 1'!$H717*VLOOKUP('Форма 1'!$F717,'Придельники до 2021'!$B$4:$X$28,13,0),IF('Форма 1'!$AE717=3,'Форма 1'!$H717*VLOOKUP('Форма 1'!$F717,'Придельники до 2021'!$B$4:$X$28,12,0)))))</f>
        <v/>
      </c>
      <c r="O717" s="103" t="str">
        <f>IF(ISNUMBER('Форма 1'!AF717),'Форма 1'!$H717*VLOOKUP('Форма 1'!$F717,'Придельники до 2021'!$B$4:$X$28,'Форма 1'!AF$8),"")</f>
        <v/>
      </c>
      <c r="P717" s="87"/>
      <c r="Q717" s="103" t="str">
        <f>IF(ISNUMBER('Форма 1'!AH717),'Форма 1'!$H717*VLOOKUP('Форма 1'!$F717,'Придельники до 2021'!$B$4:$X$28,'Форма 1'!AH$8),"")</f>
        <v/>
      </c>
      <c r="R717" s="103" t="str">
        <f>IF(ISNUMBER('Форма 1'!AI717),'Форма 1'!$H717*VLOOKUP('Форма 1'!$F717,'Придельники до 2021'!$B$4:$X$28,'Форма 1'!AI$8),"")</f>
        <v/>
      </c>
      <c r="S717" s="103" t="str">
        <f>IF(ISNUMBER('Форма 1'!AJ717),'Форма 1'!$H717*VLOOKUP('Форма 1'!$F717,'Придельники до 2021'!$B$4:$X$28,'Форма 1'!AJ$8),"")</f>
        <v/>
      </c>
      <c r="T717" s="87"/>
    </row>
    <row r="718" spans="1:20">
      <c r="A718" s="188">
        <f t="shared" si="49"/>
        <v>30</v>
      </c>
      <c r="B718" s="189" t="s">
        <v>846</v>
      </c>
      <c r="C718" s="99">
        <f t="shared" si="45"/>
        <v>3821527.733</v>
      </c>
      <c r="D718" s="103" t="str">
        <f>IF(ISNUMBER('Форма 1'!U718),'Форма 1'!$H718*VLOOKUP('Форма 1'!$F718,'Придельники до 2021'!$B$4:$X$28,'Форма 1'!U$8),"")</f>
        <v/>
      </c>
      <c r="E718" s="103" t="str">
        <f>IF(ISNUMBER('Форма 1'!V718),'Форма 1'!$H718*VLOOKUP('Форма 1'!$F718,'Придельники до 2021'!$B$4:$X$28,'Форма 1'!V$8),"")</f>
        <v/>
      </c>
      <c r="F718" s="103" t="str">
        <f>IF(ISNUMBER('Форма 1'!W718),'Форма 1'!$H718*VLOOKUP('Форма 1'!$F718,'Придельники до 2021'!$B$4:$X$28,'Форма 1'!W$8),"")</f>
        <v/>
      </c>
      <c r="G718" s="103" t="str">
        <f>IF(ISNUMBER('Форма 1'!X718),'Форма 1'!$H718*VLOOKUP('Форма 1'!$F718,'Придельники до 2021'!$B$4:$X$28,'Форма 1'!X$8),"")</f>
        <v/>
      </c>
      <c r="H718" s="103" t="str">
        <f>IF(ISNUMBER('Форма 1'!Y718),'Форма 1'!$H718*VLOOKUP('Форма 1'!$F718,'Придельники до 2021'!$B$4:$X$28,'Форма 1'!Y$8),"")</f>
        <v/>
      </c>
      <c r="I718" s="103" t="str">
        <f>IF(ISNUMBER('Форма 1'!Z718),'Форма 1'!$H718*VLOOKUP('Форма 1'!$F718,'Придельники до 2021'!$B$4:$X$28,'Форма 1'!Z$8),"")</f>
        <v/>
      </c>
      <c r="J718" s="103" t="str">
        <f>IF(ISNUMBER('Форма 1'!AA718),'Форма 1'!$H718*VLOOKUP('Форма 1'!$F718,'Придельники до 2021'!$B$4:$X$28,'Форма 1'!AA$8),"")</f>
        <v/>
      </c>
      <c r="K718" s="90"/>
      <c r="L718" s="87"/>
      <c r="M718" s="103">
        <f>IF(ISNUMBER('Форма 1'!AD718),'Форма 1'!$H718*VLOOKUP('Форма 1'!$F718,'Придельники до 2021'!$B$4:$X$28,'Форма 1'!AD$8),"")</f>
        <v>3821527.733</v>
      </c>
      <c r="N718" s="103" t="str">
        <f>IF(ISBLANK('Форма 1'!$AE718),"",IF('Форма 1'!$AE718=1,'Форма 1'!$H718*VLOOKUP('Форма 1'!$F718,'Придельники до 2021'!$B$4:$X$28,'Форма 1'!$AE$8,0),IF('Форма 1'!$AE718=2,'Форма 1'!$H718*VLOOKUP('Форма 1'!$F718,'Придельники до 2021'!$B$4:$X$28,13,0),IF('Форма 1'!$AE718=3,'Форма 1'!$H718*VLOOKUP('Форма 1'!$F718,'Придельники до 2021'!$B$4:$X$28,12,0)))))</f>
        <v/>
      </c>
      <c r="O718" s="103" t="str">
        <f>IF(ISNUMBER('Форма 1'!AF718),'Форма 1'!$H718*VLOOKUP('Форма 1'!$F718,'Придельники до 2021'!$B$4:$X$28,'Форма 1'!AF$8),"")</f>
        <v/>
      </c>
      <c r="P718" s="87"/>
      <c r="Q718" s="103" t="str">
        <f>IF(ISNUMBER('Форма 1'!AH718),'Форма 1'!$H718*VLOOKUP('Форма 1'!$F718,'Придельники до 2021'!$B$4:$X$28,'Форма 1'!AH$8),"")</f>
        <v/>
      </c>
      <c r="R718" s="103" t="str">
        <f>IF(ISNUMBER('Форма 1'!AI718),'Форма 1'!$H718*VLOOKUP('Форма 1'!$F718,'Придельники до 2021'!$B$4:$X$28,'Форма 1'!AI$8),"")</f>
        <v/>
      </c>
      <c r="S718" s="103" t="str">
        <f>IF(ISNUMBER('Форма 1'!AJ718),'Форма 1'!$H718*VLOOKUP('Форма 1'!$F718,'Придельники до 2021'!$B$4:$X$28,'Форма 1'!AJ$8),"")</f>
        <v/>
      </c>
      <c r="T718" s="87"/>
    </row>
    <row r="719" spans="1:20">
      <c r="A719" s="188">
        <f t="shared" si="49"/>
        <v>31</v>
      </c>
      <c r="B719" s="189" t="s">
        <v>847</v>
      </c>
      <c r="C719" s="99">
        <f t="shared" si="45"/>
        <v>17569602</v>
      </c>
      <c r="D719" s="103" t="str">
        <f>IF(ISNUMBER('Форма 1'!U719),'Форма 1'!$H719*VLOOKUP('Форма 1'!$F719,'Придельники до 2021'!$B$4:$X$28,'Форма 1'!U$8),"")</f>
        <v/>
      </c>
      <c r="E719" s="103" t="str">
        <f>IF(ISNUMBER('Форма 1'!V719),'Форма 1'!$H719*VLOOKUP('Форма 1'!$F719,'Придельники до 2021'!$B$4:$X$28,'Форма 1'!V$8),"")</f>
        <v/>
      </c>
      <c r="F719" s="103" t="str">
        <f>IF(ISNUMBER('Форма 1'!W719),'Форма 1'!$H719*VLOOKUP('Форма 1'!$F719,'Придельники до 2021'!$B$4:$X$28,'Форма 1'!W$8),"")</f>
        <v/>
      </c>
      <c r="G719" s="103" t="str">
        <f>IF(ISNUMBER('Форма 1'!X719),'Форма 1'!$H719*VLOOKUP('Форма 1'!$F719,'Придельники до 2021'!$B$4:$X$28,'Форма 1'!X$8),"")</f>
        <v/>
      </c>
      <c r="H719" s="103" t="str">
        <f>IF(ISNUMBER('Форма 1'!Y719),'Форма 1'!$H719*VLOOKUP('Форма 1'!$F719,'Придельники до 2021'!$B$4:$X$28,'Форма 1'!Y$8),"")</f>
        <v/>
      </c>
      <c r="I719" s="103" t="str">
        <f>IF(ISNUMBER('Форма 1'!Z719),'Форма 1'!$H719*VLOOKUP('Форма 1'!$F719,'Придельники до 2021'!$B$4:$X$28,'Форма 1'!Z$8),"")</f>
        <v/>
      </c>
      <c r="J719" s="103" t="str">
        <f>IF(ISNUMBER('Форма 1'!AA719),'Форма 1'!$H719*VLOOKUP('Форма 1'!$F719,'Придельники до 2021'!$B$4:$X$28,'Форма 1'!AA$8),"")</f>
        <v/>
      </c>
      <c r="K719" s="90"/>
      <c r="L719" s="87"/>
      <c r="M719" s="103">
        <f>IF(ISNUMBER('Форма 1'!AD719),'Форма 1'!$H719*VLOOKUP('Форма 1'!$F719,'Придельники до 2021'!$B$4:$X$28,'Форма 1'!AD$8),"")</f>
        <v>17569602</v>
      </c>
      <c r="N719" s="103" t="str">
        <f>IF(ISBLANK('Форма 1'!$AE719),"",IF('Форма 1'!$AE719=1,'Форма 1'!$H719*VLOOKUP('Форма 1'!$F719,'Придельники до 2021'!$B$4:$X$28,'Форма 1'!$AE$8,0),IF('Форма 1'!$AE719=2,'Форма 1'!$H719*VLOOKUP('Форма 1'!$F719,'Придельники до 2021'!$B$4:$X$28,13,0),IF('Форма 1'!$AE719=3,'Форма 1'!$H719*VLOOKUP('Форма 1'!$F719,'Придельники до 2021'!$B$4:$X$28,12,0)))))</f>
        <v/>
      </c>
      <c r="O719" s="103" t="str">
        <f>IF(ISNUMBER('Форма 1'!AF719),'Форма 1'!$H719*VLOOKUP('Форма 1'!$F719,'Придельники до 2021'!$B$4:$X$28,'Форма 1'!AF$8),"")</f>
        <v/>
      </c>
      <c r="P719" s="87"/>
      <c r="Q719" s="103" t="str">
        <f>IF(ISNUMBER('Форма 1'!AH719),'Форма 1'!$H719*VLOOKUP('Форма 1'!$F719,'Придельники до 2021'!$B$4:$X$28,'Форма 1'!AH$8),"")</f>
        <v/>
      </c>
      <c r="R719" s="103" t="str">
        <f>IF(ISNUMBER('Форма 1'!AI719),'Форма 1'!$H719*VLOOKUP('Форма 1'!$F719,'Придельники до 2021'!$B$4:$X$28,'Форма 1'!AI$8),"")</f>
        <v/>
      </c>
      <c r="S719" s="103" t="str">
        <f>IF(ISNUMBER('Форма 1'!AJ719),'Форма 1'!$H719*VLOOKUP('Форма 1'!$F719,'Придельники до 2021'!$B$4:$X$28,'Форма 1'!AJ$8),"")</f>
        <v/>
      </c>
      <c r="T719" s="87"/>
    </row>
    <row r="720" spans="1:20">
      <c r="A720" s="188">
        <f t="shared" si="49"/>
        <v>32</v>
      </c>
      <c r="B720" s="189" t="s">
        <v>848</v>
      </c>
      <c r="C720" s="99">
        <f t="shared" si="45"/>
        <v>13167210.942</v>
      </c>
      <c r="D720" s="103" t="str">
        <f>IF(ISNUMBER('Форма 1'!U720),'Форма 1'!$H720*VLOOKUP('Форма 1'!$F720,'Придельники до 2021'!$B$4:$X$28,'Форма 1'!U$8),"")</f>
        <v/>
      </c>
      <c r="E720" s="103" t="str">
        <f>IF(ISNUMBER('Форма 1'!V720),'Форма 1'!$H720*VLOOKUP('Форма 1'!$F720,'Придельники до 2021'!$B$4:$X$28,'Форма 1'!V$8),"")</f>
        <v/>
      </c>
      <c r="F720" s="103" t="str">
        <f>IF(ISNUMBER('Форма 1'!W720),'Форма 1'!$H720*VLOOKUP('Форма 1'!$F720,'Придельники до 2021'!$B$4:$X$28,'Форма 1'!W$8),"")</f>
        <v/>
      </c>
      <c r="G720" s="103" t="str">
        <f>IF(ISNUMBER('Форма 1'!X720),'Форма 1'!$H720*VLOOKUP('Форма 1'!$F720,'Придельники до 2021'!$B$4:$X$28,'Форма 1'!X$8),"")</f>
        <v/>
      </c>
      <c r="H720" s="103" t="str">
        <f>IF(ISNUMBER('Форма 1'!Y720),'Форма 1'!$H720*VLOOKUP('Форма 1'!$F720,'Придельники до 2021'!$B$4:$X$28,'Форма 1'!Y$8),"")</f>
        <v/>
      </c>
      <c r="I720" s="103" t="str">
        <f>IF(ISNUMBER('Форма 1'!Z720),'Форма 1'!$H720*VLOOKUP('Форма 1'!$F720,'Придельники до 2021'!$B$4:$X$28,'Форма 1'!Z$8),"")</f>
        <v/>
      </c>
      <c r="J720" s="103" t="str">
        <f>IF(ISNUMBER('Форма 1'!AA720),'Форма 1'!$H720*VLOOKUP('Форма 1'!$F720,'Придельники до 2021'!$B$4:$X$28,'Форма 1'!AA$8),"")</f>
        <v/>
      </c>
      <c r="K720" s="90"/>
      <c r="L720" s="87"/>
      <c r="M720" s="103">
        <f>IF(ISNUMBER('Форма 1'!AD720),'Форма 1'!$H720*VLOOKUP('Форма 1'!$F720,'Придельники до 2021'!$B$4:$X$28,'Форма 1'!AD$8),"")</f>
        <v>13167210.942</v>
      </c>
      <c r="N720" s="103" t="str">
        <f>IF(ISBLANK('Форма 1'!$AE720),"",IF('Форма 1'!$AE720=1,'Форма 1'!$H720*VLOOKUP('Форма 1'!$F720,'Придельники до 2021'!$B$4:$X$28,'Форма 1'!$AE$8,0),IF('Форма 1'!$AE720=2,'Форма 1'!$H720*VLOOKUP('Форма 1'!$F720,'Придельники до 2021'!$B$4:$X$28,13,0),IF('Форма 1'!$AE720=3,'Форма 1'!$H720*VLOOKUP('Форма 1'!$F720,'Придельники до 2021'!$B$4:$X$28,12,0)))))</f>
        <v/>
      </c>
      <c r="O720" s="103" t="str">
        <f>IF(ISNUMBER('Форма 1'!AF720),'Форма 1'!$H720*VLOOKUP('Форма 1'!$F720,'Придельники до 2021'!$B$4:$X$28,'Форма 1'!AF$8),"")</f>
        <v/>
      </c>
      <c r="P720" s="87"/>
      <c r="Q720" s="103" t="str">
        <f>IF(ISNUMBER('Форма 1'!AH720),'Форма 1'!$H720*VLOOKUP('Форма 1'!$F720,'Придельники до 2021'!$B$4:$X$28,'Форма 1'!AH$8),"")</f>
        <v/>
      </c>
      <c r="R720" s="103" t="str">
        <f>IF(ISNUMBER('Форма 1'!AI720),'Форма 1'!$H720*VLOOKUP('Форма 1'!$F720,'Придельники до 2021'!$B$4:$X$28,'Форма 1'!AI$8),"")</f>
        <v/>
      </c>
      <c r="S720" s="103" t="str">
        <f>IF(ISNUMBER('Форма 1'!AJ720),'Форма 1'!$H720*VLOOKUP('Форма 1'!$F720,'Придельники до 2021'!$B$4:$X$28,'Форма 1'!AJ$8),"")</f>
        <v/>
      </c>
      <c r="T720" s="87"/>
    </row>
    <row r="721" spans="1:20">
      <c r="A721" s="188">
        <f t="shared" si="49"/>
        <v>33</v>
      </c>
      <c r="B721" s="189" t="s">
        <v>849</v>
      </c>
      <c r="C721" s="99">
        <f t="shared" si="45"/>
        <v>13288820.148</v>
      </c>
      <c r="D721" s="103" t="str">
        <f>IF(ISNUMBER('Форма 1'!U721),'Форма 1'!$H721*VLOOKUP('Форма 1'!$F721,'Придельники до 2021'!$B$4:$X$28,'Форма 1'!U$8),"")</f>
        <v/>
      </c>
      <c r="E721" s="103" t="str">
        <f>IF(ISNUMBER('Форма 1'!V721),'Форма 1'!$H721*VLOOKUP('Форма 1'!$F721,'Придельники до 2021'!$B$4:$X$28,'Форма 1'!V$8),"")</f>
        <v/>
      </c>
      <c r="F721" s="103" t="str">
        <f>IF(ISNUMBER('Форма 1'!W721),'Форма 1'!$H721*VLOOKUP('Форма 1'!$F721,'Придельники до 2021'!$B$4:$X$28,'Форма 1'!W$8),"")</f>
        <v/>
      </c>
      <c r="G721" s="103" t="str">
        <f>IF(ISNUMBER('Форма 1'!X721),'Форма 1'!$H721*VLOOKUP('Форма 1'!$F721,'Придельники до 2021'!$B$4:$X$28,'Форма 1'!X$8),"")</f>
        <v/>
      </c>
      <c r="H721" s="103" t="str">
        <f>IF(ISNUMBER('Форма 1'!Y721),'Форма 1'!$H721*VLOOKUP('Форма 1'!$F721,'Придельники до 2021'!$B$4:$X$28,'Форма 1'!Y$8),"")</f>
        <v/>
      </c>
      <c r="I721" s="103" t="str">
        <f>IF(ISNUMBER('Форма 1'!Z721),'Форма 1'!$H721*VLOOKUP('Форма 1'!$F721,'Придельники до 2021'!$B$4:$X$28,'Форма 1'!Z$8),"")</f>
        <v/>
      </c>
      <c r="J721" s="103" t="str">
        <f>IF(ISNUMBER('Форма 1'!AA721),'Форма 1'!$H721*VLOOKUP('Форма 1'!$F721,'Придельники до 2021'!$B$4:$X$28,'Форма 1'!AA$8),"")</f>
        <v/>
      </c>
      <c r="K721" s="90"/>
      <c r="L721" s="87"/>
      <c r="M721" s="103">
        <f>IF(ISNUMBER('Форма 1'!AD721),'Форма 1'!$H721*VLOOKUP('Форма 1'!$F721,'Придельники до 2021'!$B$4:$X$28,'Форма 1'!AD$8),"")</f>
        <v>13288820.148</v>
      </c>
      <c r="N721" s="103" t="str">
        <f>IF(ISBLANK('Форма 1'!$AE721),"",IF('Форма 1'!$AE721=1,'Форма 1'!$H721*VLOOKUP('Форма 1'!$F721,'Придельники до 2021'!$B$4:$X$28,'Форма 1'!$AE$8,0),IF('Форма 1'!$AE721=2,'Форма 1'!$H721*VLOOKUP('Форма 1'!$F721,'Придельники до 2021'!$B$4:$X$28,13,0),IF('Форма 1'!$AE721=3,'Форма 1'!$H721*VLOOKUP('Форма 1'!$F721,'Придельники до 2021'!$B$4:$X$28,12,0)))))</f>
        <v/>
      </c>
      <c r="O721" s="103" t="str">
        <f>IF(ISNUMBER('Форма 1'!AF721),'Форма 1'!$H721*VLOOKUP('Форма 1'!$F721,'Придельники до 2021'!$B$4:$X$28,'Форма 1'!AF$8),"")</f>
        <v/>
      </c>
      <c r="P721" s="87"/>
      <c r="Q721" s="103" t="str">
        <f>IF(ISNUMBER('Форма 1'!AH721),'Форма 1'!$H721*VLOOKUP('Форма 1'!$F721,'Придельники до 2021'!$B$4:$X$28,'Форма 1'!AH$8),"")</f>
        <v/>
      </c>
      <c r="R721" s="103" t="str">
        <f>IF(ISNUMBER('Форма 1'!AI721),'Форма 1'!$H721*VLOOKUP('Форма 1'!$F721,'Придельники до 2021'!$B$4:$X$28,'Форма 1'!AI$8),"")</f>
        <v/>
      </c>
      <c r="S721" s="103" t="str">
        <f>IF(ISNUMBER('Форма 1'!AJ721),'Форма 1'!$H721*VLOOKUP('Форма 1'!$F721,'Придельники до 2021'!$B$4:$X$28,'Форма 1'!AJ$8),"")</f>
        <v/>
      </c>
      <c r="T721" s="87"/>
    </row>
    <row r="722" spans="1:20">
      <c r="A722" s="188">
        <f t="shared" si="49"/>
        <v>34</v>
      </c>
      <c r="B722" s="189" t="s">
        <v>850</v>
      </c>
      <c r="C722" s="99">
        <f t="shared" si="45"/>
        <v>13190981.58</v>
      </c>
      <c r="D722" s="103" t="str">
        <f>IF(ISNUMBER('Форма 1'!U722),'Форма 1'!$H722*VLOOKUP('Форма 1'!$F722,'Придельники до 2021'!$B$4:$X$28,'Форма 1'!U$8),"")</f>
        <v/>
      </c>
      <c r="E722" s="103" t="str">
        <f>IF(ISNUMBER('Форма 1'!V722),'Форма 1'!$H722*VLOOKUP('Форма 1'!$F722,'Придельники до 2021'!$B$4:$X$28,'Форма 1'!V$8),"")</f>
        <v/>
      </c>
      <c r="F722" s="103" t="str">
        <f>IF(ISNUMBER('Форма 1'!W722),'Форма 1'!$H722*VLOOKUP('Форма 1'!$F722,'Придельники до 2021'!$B$4:$X$28,'Форма 1'!W$8),"")</f>
        <v/>
      </c>
      <c r="G722" s="103" t="str">
        <f>IF(ISNUMBER('Форма 1'!X722),'Форма 1'!$H722*VLOOKUP('Форма 1'!$F722,'Придельники до 2021'!$B$4:$X$28,'Форма 1'!X$8),"")</f>
        <v/>
      </c>
      <c r="H722" s="103" t="str">
        <f>IF(ISNUMBER('Форма 1'!Y722),'Форма 1'!$H722*VLOOKUP('Форма 1'!$F722,'Придельники до 2021'!$B$4:$X$28,'Форма 1'!Y$8),"")</f>
        <v/>
      </c>
      <c r="I722" s="103" t="str">
        <f>IF(ISNUMBER('Форма 1'!Z722),'Форма 1'!$H722*VLOOKUP('Форма 1'!$F722,'Придельники до 2021'!$B$4:$X$28,'Форма 1'!Z$8),"")</f>
        <v/>
      </c>
      <c r="J722" s="103" t="str">
        <f>IF(ISNUMBER('Форма 1'!AA722),'Форма 1'!$H722*VLOOKUP('Форма 1'!$F722,'Придельники до 2021'!$B$4:$X$28,'Форма 1'!AA$8),"")</f>
        <v/>
      </c>
      <c r="K722" s="90"/>
      <c r="L722" s="87"/>
      <c r="M722" s="103">
        <f>IF(ISNUMBER('Форма 1'!AD722),'Форма 1'!$H722*VLOOKUP('Форма 1'!$F722,'Придельники до 2021'!$B$4:$X$28,'Форма 1'!AD$8),"")</f>
        <v>13190981.58</v>
      </c>
      <c r="N722" s="103" t="str">
        <f>IF(ISBLANK('Форма 1'!$AE722),"",IF('Форма 1'!$AE722=1,'Форма 1'!$H722*VLOOKUP('Форма 1'!$F722,'Придельники до 2021'!$B$4:$X$28,'Форма 1'!$AE$8,0),IF('Форма 1'!$AE722=2,'Форма 1'!$H722*VLOOKUP('Форма 1'!$F722,'Придельники до 2021'!$B$4:$X$28,13,0),IF('Форма 1'!$AE722=3,'Форма 1'!$H722*VLOOKUP('Форма 1'!$F722,'Придельники до 2021'!$B$4:$X$28,12,0)))))</f>
        <v/>
      </c>
      <c r="O722" s="103" t="str">
        <f>IF(ISNUMBER('Форма 1'!AF722),'Форма 1'!$H722*VLOOKUP('Форма 1'!$F722,'Придельники до 2021'!$B$4:$X$28,'Форма 1'!AF$8),"")</f>
        <v/>
      </c>
      <c r="P722" s="87"/>
      <c r="Q722" s="103" t="str">
        <f>IF(ISNUMBER('Форма 1'!AH722),'Форма 1'!$H722*VLOOKUP('Форма 1'!$F722,'Придельники до 2021'!$B$4:$X$28,'Форма 1'!AH$8),"")</f>
        <v/>
      </c>
      <c r="R722" s="103" t="str">
        <f>IF(ISNUMBER('Форма 1'!AI722),'Форма 1'!$H722*VLOOKUP('Форма 1'!$F722,'Придельники до 2021'!$B$4:$X$28,'Форма 1'!AI$8),"")</f>
        <v/>
      </c>
      <c r="S722" s="103" t="str">
        <f>IF(ISNUMBER('Форма 1'!AJ722),'Форма 1'!$H722*VLOOKUP('Форма 1'!$F722,'Придельники до 2021'!$B$4:$X$28,'Форма 1'!AJ$8),"")</f>
        <v/>
      </c>
      <c r="T722" s="87"/>
    </row>
    <row r="723" spans="1:20">
      <c r="A723" s="188">
        <f t="shared" si="49"/>
        <v>35</v>
      </c>
      <c r="B723" s="189" t="s">
        <v>851</v>
      </c>
      <c r="C723" s="99">
        <f t="shared" ref="C723:C745" si="50">SUM(D723:J723,L723:T723)</f>
        <v>11321713.728</v>
      </c>
      <c r="D723" s="103" t="str">
        <f>IF(ISNUMBER('Форма 1'!U723),'Форма 1'!$H723*VLOOKUP('Форма 1'!$F723,'Придельники до 2021'!$B$4:$X$28,'Форма 1'!U$8),"")</f>
        <v/>
      </c>
      <c r="E723" s="103" t="str">
        <f>IF(ISNUMBER('Форма 1'!V723),'Форма 1'!$H723*VLOOKUP('Форма 1'!$F723,'Придельники до 2021'!$B$4:$X$28,'Форма 1'!V$8),"")</f>
        <v/>
      </c>
      <c r="F723" s="103" t="str">
        <f>IF(ISNUMBER('Форма 1'!W723),'Форма 1'!$H723*VLOOKUP('Форма 1'!$F723,'Придельники до 2021'!$B$4:$X$28,'Форма 1'!W$8),"")</f>
        <v/>
      </c>
      <c r="G723" s="103" t="str">
        <f>IF(ISNUMBER('Форма 1'!X723),'Форма 1'!$H723*VLOOKUP('Форма 1'!$F723,'Придельники до 2021'!$B$4:$X$28,'Форма 1'!X$8),"")</f>
        <v/>
      </c>
      <c r="H723" s="103" t="str">
        <f>IF(ISNUMBER('Форма 1'!Y723),'Форма 1'!$H723*VLOOKUP('Форма 1'!$F723,'Придельники до 2021'!$B$4:$X$28,'Форма 1'!Y$8),"")</f>
        <v/>
      </c>
      <c r="I723" s="103" t="str">
        <f>IF(ISNUMBER('Форма 1'!Z723),'Форма 1'!$H723*VLOOKUP('Форма 1'!$F723,'Придельники до 2021'!$B$4:$X$28,'Форма 1'!Z$8),"")</f>
        <v/>
      </c>
      <c r="J723" s="103" t="str">
        <f>IF(ISNUMBER('Форма 1'!AA723),'Форма 1'!$H723*VLOOKUP('Форма 1'!$F723,'Придельники до 2021'!$B$4:$X$28,'Форма 1'!AA$8),"")</f>
        <v/>
      </c>
      <c r="K723" s="90"/>
      <c r="L723" s="87"/>
      <c r="M723" s="103">
        <f>IF(ISNUMBER('Форма 1'!AD723),'Форма 1'!$H723*VLOOKUP('Форма 1'!$F723,'Придельники до 2021'!$B$4:$X$28,'Форма 1'!AD$8),"")</f>
        <v>11321713.728</v>
      </c>
      <c r="N723" s="103" t="str">
        <f>IF(ISBLANK('Форма 1'!$AE723),"",IF('Форма 1'!$AE723=1,'Форма 1'!$H723*VLOOKUP('Форма 1'!$F723,'Придельники до 2021'!$B$4:$X$28,'Форма 1'!$AE$8,0),IF('Форма 1'!$AE723=2,'Форма 1'!$H723*VLOOKUP('Форма 1'!$F723,'Придельники до 2021'!$B$4:$X$28,13,0),IF('Форма 1'!$AE723=3,'Форма 1'!$H723*VLOOKUP('Форма 1'!$F723,'Придельники до 2021'!$B$4:$X$28,12,0)))))</f>
        <v/>
      </c>
      <c r="O723" s="103" t="str">
        <f>IF(ISNUMBER('Форма 1'!AF723),'Форма 1'!$H723*VLOOKUP('Форма 1'!$F723,'Придельники до 2021'!$B$4:$X$28,'Форма 1'!AF$8),"")</f>
        <v/>
      </c>
      <c r="P723" s="87"/>
      <c r="Q723" s="103" t="str">
        <f>IF(ISNUMBER('Форма 1'!AH723),'Форма 1'!$H723*VLOOKUP('Форма 1'!$F723,'Придельники до 2021'!$B$4:$X$28,'Форма 1'!AH$8),"")</f>
        <v/>
      </c>
      <c r="R723" s="103" t="str">
        <f>IF(ISNUMBER('Форма 1'!AI723),'Форма 1'!$H723*VLOOKUP('Форма 1'!$F723,'Придельники до 2021'!$B$4:$X$28,'Форма 1'!AI$8),"")</f>
        <v/>
      </c>
      <c r="S723" s="103" t="str">
        <f>IF(ISNUMBER('Форма 1'!AJ723),'Форма 1'!$H723*VLOOKUP('Форма 1'!$F723,'Придельники до 2021'!$B$4:$X$28,'Форма 1'!AJ$8),"")</f>
        <v/>
      </c>
      <c r="T723" s="87"/>
    </row>
    <row r="724" spans="1:20">
      <c r="A724" s="188">
        <f t="shared" si="49"/>
        <v>36</v>
      </c>
      <c r="B724" s="189" t="s">
        <v>852</v>
      </c>
      <c r="C724" s="99">
        <f t="shared" si="50"/>
        <v>17617832.280000001</v>
      </c>
      <c r="D724" s="103" t="str">
        <f>IF(ISNUMBER('Форма 1'!U724),'Форма 1'!$H724*VLOOKUP('Форма 1'!$F724,'Придельники до 2021'!$B$4:$X$28,'Форма 1'!U$8),"")</f>
        <v/>
      </c>
      <c r="E724" s="103" t="str">
        <f>IF(ISNUMBER('Форма 1'!V724),'Форма 1'!$H724*VLOOKUP('Форма 1'!$F724,'Придельники до 2021'!$B$4:$X$28,'Форма 1'!V$8),"")</f>
        <v/>
      </c>
      <c r="F724" s="103" t="str">
        <f>IF(ISNUMBER('Форма 1'!W724),'Форма 1'!$H724*VLOOKUP('Форма 1'!$F724,'Придельники до 2021'!$B$4:$X$28,'Форма 1'!W$8),"")</f>
        <v/>
      </c>
      <c r="G724" s="103" t="str">
        <f>IF(ISNUMBER('Форма 1'!X724),'Форма 1'!$H724*VLOOKUP('Форма 1'!$F724,'Придельники до 2021'!$B$4:$X$28,'Форма 1'!X$8),"")</f>
        <v/>
      </c>
      <c r="H724" s="103" t="str">
        <f>IF(ISNUMBER('Форма 1'!Y724),'Форма 1'!$H724*VLOOKUP('Форма 1'!$F724,'Придельники до 2021'!$B$4:$X$28,'Форма 1'!Y$8),"")</f>
        <v/>
      </c>
      <c r="I724" s="103" t="str">
        <f>IF(ISNUMBER('Форма 1'!Z724),'Форма 1'!$H724*VLOOKUP('Форма 1'!$F724,'Придельники до 2021'!$B$4:$X$28,'Форма 1'!Z$8),"")</f>
        <v/>
      </c>
      <c r="J724" s="103" t="str">
        <f>IF(ISNUMBER('Форма 1'!AA724),'Форма 1'!$H724*VLOOKUP('Форма 1'!$F724,'Придельники до 2021'!$B$4:$X$28,'Форма 1'!AA$8),"")</f>
        <v/>
      </c>
      <c r="K724" s="90"/>
      <c r="L724" s="87"/>
      <c r="M724" s="103">
        <f>IF(ISNUMBER('Форма 1'!AD724),'Форма 1'!$H724*VLOOKUP('Форма 1'!$F724,'Придельники до 2021'!$B$4:$X$28,'Форма 1'!AD$8),"")</f>
        <v>17617832.280000001</v>
      </c>
      <c r="N724" s="103" t="str">
        <f>IF(ISBLANK('Форма 1'!$AE724),"",IF('Форма 1'!$AE724=1,'Форма 1'!$H724*VLOOKUP('Форма 1'!$F724,'Придельники до 2021'!$B$4:$X$28,'Форма 1'!$AE$8,0),IF('Форма 1'!$AE724=2,'Форма 1'!$H724*VLOOKUP('Форма 1'!$F724,'Придельники до 2021'!$B$4:$X$28,13,0),IF('Форма 1'!$AE724=3,'Форма 1'!$H724*VLOOKUP('Форма 1'!$F724,'Придельники до 2021'!$B$4:$X$28,12,0)))))</f>
        <v/>
      </c>
      <c r="O724" s="103" t="str">
        <f>IF(ISNUMBER('Форма 1'!AF724),'Форма 1'!$H724*VLOOKUP('Форма 1'!$F724,'Придельники до 2021'!$B$4:$X$28,'Форма 1'!AF$8),"")</f>
        <v/>
      </c>
      <c r="P724" s="87"/>
      <c r="Q724" s="103" t="str">
        <f>IF(ISNUMBER('Форма 1'!AH724),'Форма 1'!$H724*VLOOKUP('Форма 1'!$F724,'Придельники до 2021'!$B$4:$X$28,'Форма 1'!AH$8),"")</f>
        <v/>
      </c>
      <c r="R724" s="103" t="str">
        <f>IF(ISNUMBER('Форма 1'!AI724),'Форма 1'!$H724*VLOOKUP('Форма 1'!$F724,'Придельники до 2021'!$B$4:$X$28,'Форма 1'!AI$8),"")</f>
        <v/>
      </c>
      <c r="S724" s="103" t="str">
        <f>IF(ISNUMBER('Форма 1'!AJ724),'Форма 1'!$H724*VLOOKUP('Форма 1'!$F724,'Придельники до 2021'!$B$4:$X$28,'Форма 1'!AJ$8),"")</f>
        <v/>
      </c>
      <c r="T724" s="87"/>
    </row>
    <row r="725" spans="1:20">
      <c r="A725" s="188">
        <f t="shared" si="49"/>
        <v>37</v>
      </c>
      <c r="B725" s="189" t="s">
        <v>853</v>
      </c>
      <c r="C725" s="99">
        <f t="shared" si="50"/>
        <v>6015648.0159999998</v>
      </c>
      <c r="D725" s="103" t="str">
        <f>IF(ISNUMBER('Форма 1'!U725),'Форма 1'!$H725*VLOOKUP('Форма 1'!$F725,'Придельники до 2021'!$B$4:$X$28,'Форма 1'!U$8),"")</f>
        <v/>
      </c>
      <c r="E725" s="103" t="str">
        <f>IF(ISNUMBER('Форма 1'!V725),'Форма 1'!$H725*VLOOKUP('Форма 1'!$F725,'Придельники до 2021'!$B$4:$X$28,'Форма 1'!V$8),"")</f>
        <v/>
      </c>
      <c r="F725" s="103" t="str">
        <f>IF(ISNUMBER('Форма 1'!W725),'Форма 1'!$H725*VLOOKUP('Форма 1'!$F725,'Придельники до 2021'!$B$4:$X$28,'Форма 1'!W$8),"")</f>
        <v/>
      </c>
      <c r="G725" s="103" t="str">
        <f>IF(ISNUMBER('Форма 1'!X725),'Форма 1'!$H725*VLOOKUP('Форма 1'!$F725,'Придельники до 2021'!$B$4:$X$28,'Форма 1'!X$8),"")</f>
        <v/>
      </c>
      <c r="H725" s="103" t="str">
        <f>IF(ISNUMBER('Форма 1'!Y725),'Форма 1'!$H725*VLOOKUP('Форма 1'!$F725,'Придельники до 2021'!$B$4:$X$28,'Форма 1'!Y$8),"")</f>
        <v/>
      </c>
      <c r="I725" s="103" t="str">
        <f>IF(ISNUMBER('Форма 1'!Z725),'Форма 1'!$H725*VLOOKUP('Форма 1'!$F725,'Придельники до 2021'!$B$4:$X$28,'Форма 1'!Z$8),"")</f>
        <v/>
      </c>
      <c r="J725" s="103" t="str">
        <f>IF(ISNUMBER('Форма 1'!AA725),'Форма 1'!$H725*VLOOKUP('Форма 1'!$F725,'Придельники до 2021'!$B$4:$X$28,'Форма 1'!AA$8),"")</f>
        <v/>
      </c>
      <c r="K725" s="90"/>
      <c r="L725" s="87"/>
      <c r="M725" s="103">
        <f>IF(ISNUMBER('Форма 1'!AD725),'Форма 1'!$H725*VLOOKUP('Форма 1'!$F725,'Придельники до 2021'!$B$4:$X$28,'Форма 1'!AD$8),"")</f>
        <v>6015648.0159999998</v>
      </c>
      <c r="N725" s="103" t="str">
        <f>IF(ISBLANK('Форма 1'!$AE725),"",IF('Форма 1'!$AE725=1,'Форма 1'!$H725*VLOOKUP('Форма 1'!$F725,'Придельники до 2021'!$B$4:$X$28,'Форма 1'!$AE$8,0),IF('Форма 1'!$AE725=2,'Форма 1'!$H725*VLOOKUP('Форма 1'!$F725,'Придельники до 2021'!$B$4:$X$28,13,0),IF('Форма 1'!$AE725=3,'Форма 1'!$H725*VLOOKUP('Форма 1'!$F725,'Придельники до 2021'!$B$4:$X$28,12,0)))))</f>
        <v/>
      </c>
      <c r="O725" s="103" t="str">
        <f>IF(ISNUMBER('Форма 1'!AF725),'Форма 1'!$H725*VLOOKUP('Форма 1'!$F725,'Придельники до 2021'!$B$4:$X$28,'Форма 1'!AF$8),"")</f>
        <v/>
      </c>
      <c r="P725" s="87"/>
      <c r="Q725" s="103" t="str">
        <f>IF(ISNUMBER('Форма 1'!AH725),'Форма 1'!$H725*VLOOKUP('Форма 1'!$F725,'Придельники до 2021'!$B$4:$X$28,'Форма 1'!AH$8),"")</f>
        <v/>
      </c>
      <c r="R725" s="103" t="str">
        <f>IF(ISNUMBER('Форма 1'!AI725),'Форма 1'!$H725*VLOOKUP('Форма 1'!$F725,'Придельники до 2021'!$B$4:$X$28,'Форма 1'!AI$8),"")</f>
        <v/>
      </c>
      <c r="S725" s="103" t="str">
        <f>IF(ISNUMBER('Форма 1'!AJ725),'Форма 1'!$H725*VLOOKUP('Форма 1'!$F725,'Придельники до 2021'!$B$4:$X$28,'Форма 1'!AJ$8),"")</f>
        <v/>
      </c>
      <c r="T725" s="87"/>
    </row>
    <row r="726" spans="1:20">
      <c r="A726" s="188">
        <f t="shared" si="49"/>
        <v>38</v>
      </c>
      <c r="B726" s="189" t="s">
        <v>854</v>
      </c>
      <c r="C726" s="99">
        <f t="shared" si="50"/>
        <v>17356355.262000002</v>
      </c>
      <c r="D726" s="103" t="str">
        <f>IF(ISNUMBER('Форма 1'!U726),'Форма 1'!$H726*VLOOKUP('Форма 1'!$F726,'Придельники до 2021'!$B$4:$X$28,'Форма 1'!U$8),"")</f>
        <v/>
      </c>
      <c r="E726" s="103" t="str">
        <f>IF(ISNUMBER('Форма 1'!V726),'Форма 1'!$H726*VLOOKUP('Форма 1'!$F726,'Придельники до 2021'!$B$4:$X$28,'Форма 1'!V$8),"")</f>
        <v/>
      </c>
      <c r="F726" s="103" t="str">
        <f>IF(ISNUMBER('Форма 1'!W726),'Форма 1'!$H726*VLOOKUP('Форма 1'!$F726,'Придельники до 2021'!$B$4:$X$28,'Форма 1'!W$8),"")</f>
        <v/>
      </c>
      <c r="G726" s="103" t="str">
        <f>IF(ISNUMBER('Форма 1'!X726),'Форма 1'!$H726*VLOOKUP('Форма 1'!$F726,'Придельники до 2021'!$B$4:$X$28,'Форма 1'!X$8),"")</f>
        <v/>
      </c>
      <c r="H726" s="103" t="str">
        <f>IF(ISNUMBER('Форма 1'!Y726),'Форма 1'!$H726*VLOOKUP('Форма 1'!$F726,'Придельники до 2021'!$B$4:$X$28,'Форма 1'!Y$8),"")</f>
        <v/>
      </c>
      <c r="I726" s="103" t="str">
        <f>IF(ISNUMBER('Форма 1'!Z726),'Форма 1'!$H726*VLOOKUP('Форма 1'!$F726,'Придельники до 2021'!$B$4:$X$28,'Форма 1'!Z$8),"")</f>
        <v/>
      </c>
      <c r="J726" s="103" t="str">
        <f>IF(ISNUMBER('Форма 1'!AA726),'Форма 1'!$H726*VLOOKUP('Форма 1'!$F726,'Придельники до 2021'!$B$4:$X$28,'Форма 1'!AA$8),"")</f>
        <v/>
      </c>
      <c r="K726" s="90"/>
      <c r="L726" s="87"/>
      <c r="M726" s="103">
        <f>IF(ISNUMBER('Форма 1'!AD726),'Форма 1'!$H726*VLOOKUP('Форма 1'!$F726,'Придельники до 2021'!$B$4:$X$28,'Форма 1'!AD$8),"")</f>
        <v>17356355.262000002</v>
      </c>
      <c r="N726" s="103" t="str">
        <f>IF(ISBLANK('Форма 1'!$AE726),"",IF('Форма 1'!$AE726=1,'Форма 1'!$H726*VLOOKUP('Форма 1'!$F726,'Придельники до 2021'!$B$4:$X$28,'Форма 1'!$AE$8,0),IF('Форма 1'!$AE726=2,'Форма 1'!$H726*VLOOKUP('Форма 1'!$F726,'Придельники до 2021'!$B$4:$X$28,13,0),IF('Форма 1'!$AE726=3,'Форма 1'!$H726*VLOOKUP('Форма 1'!$F726,'Придельники до 2021'!$B$4:$X$28,12,0)))))</f>
        <v/>
      </c>
      <c r="O726" s="103" t="str">
        <f>IF(ISNUMBER('Форма 1'!AF726),'Форма 1'!$H726*VLOOKUP('Форма 1'!$F726,'Придельники до 2021'!$B$4:$X$28,'Форма 1'!AF$8),"")</f>
        <v/>
      </c>
      <c r="P726" s="87"/>
      <c r="Q726" s="103" t="str">
        <f>IF(ISNUMBER('Форма 1'!AH726),'Форма 1'!$H726*VLOOKUP('Форма 1'!$F726,'Придельники до 2021'!$B$4:$X$28,'Форма 1'!AH$8),"")</f>
        <v/>
      </c>
      <c r="R726" s="103" t="str">
        <f>IF(ISNUMBER('Форма 1'!AI726),'Форма 1'!$H726*VLOOKUP('Форма 1'!$F726,'Придельники до 2021'!$B$4:$X$28,'Форма 1'!AI$8),"")</f>
        <v/>
      </c>
      <c r="S726" s="103" t="str">
        <f>IF(ISNUMBER('Форма 1'!AJ726),'Форма 1'!$H726*VLOOKUP('Форма 1'!$F726,'Придельники до 2021'!$B$4:$X$28,'Форма 1'!AJ$8),"")</f>
        <v/>
      </c>
      <c r="T726" s="87"/>
    </row>
    <row r="727" spans="1:20">
      <c r="A727" s="188">
        <f t="shared" si="49"/>
        <v>39</v>
      </c>
      <c r="B727" s="189" t="s">
        <v>855</v>
      </c>
      <c r="C727" s="99">
        <f t="shared" si="50"/>
        <v>9704276.8379999995</v>
      </c>
      <c r="D727" s="103" t="str">
        <f>IF(ISNUMBER('Форма 1'!U727),'Форма 1'!$H727*VLOOKUP('Форма 1'!$F727,'Придельники до 2021'!$B$4:$X$28,'Форма 1'!U$8),"")</f>
        <v/>
      </c>
      <c r="E727" s="103" t="str">
        <f>IF(ISNUMBER('Форма 1'!V727),'Форма 1'!$H727*VLOOKUP('Форма 1'!$F727,'Придельники до 2021'!$B$4:$X$28,'Форма 1'!V$8),"")</f>
        <v/>
      </c>
      <c r="F727" s="103" t="str">
        <f>IF(ISNUMBER('Форма 1'!W727),'Форма 1'!$H727*VLOOKUP('Форма 1'!$F727,'Придельники до 2021'!$B$4:$X$28,'Форма 1'!W$8),"")</f>
        <v/>
      </c>
      <c r="G727" s="103" t="str">
        <f>IF(ISNUMBER('Форма 1'!X727),'Форма 1'!$H727*VLOOKUP('Форма 1'!$F727,'Придельники до 2021'!$B$4:$X$28,'Форма 1'!X$8),"")</f>
        <v/>
      </c>
      <c r="H727" s="103" t="str">
        <f>IF(ISNUMBER('Форма 1'!Y727),'Форма 1'!$H727*VLOOKUP('Форма 1'!$F727,'Придельники до 2021'!$B$4:$X$28,'Форма 1'!Y$8),"")</f>
        <v/>
      </c>
      <c r="I727" s="103" t="str">
        <f>IF(ISNUMBER('Форма 1'!Z727),'Форма 1'!$H727*VLOOKUP('Форма 1'!$F727,'Придельники до 2021'!$B$4:$X$28,'Форма 1'!Z$8),"")</f>
        <v/>
      </c>
      <c r="J727" s="103" t="str">
        <f>IF(ISNUMBER('Форма 1'!AA727),'Форма 1'!$H727*VLOOKUP('Форма 1'!$F727,'Придельники до 2021'!$B$4:$X$28,'Форма 1'!AA$8),"")</f>
        <v/>
      </c>
      <c r="K727" s="90"/>
      <c r="L727" s="87"/>
      <c r="M727" s="103">
        <f>IF(ISNUMBER('Форма 1'!AD727),'Форма 1'!$H727*VLOOKUP('Форма 1'!$F727,'Придельники до 2021'!$B$4:$X$28,'Форма 1'!AD$8),"")</f>
        <v>9704276.8379999995</v>
      </c>
      <c r="N727" s="103" t="str">
        <f>IF(ISBLANK('Форма 1'!$AE727),"",IF('Форма 1'!$AE727=1,'Форма 1'!$H727*VLOOKUP('Форма 1'!$F727,'Придельники до 2021'!$B$4:$X$28,'Форма 1'!$AE$8,0),IF('Форма 1'!$AE727=2,'Форма 1'!$H727*VLOOKUP('Форма 1'!$F727,'Придельники до 2021'!$B$4:$X$28,13,0),IF('Форма 1'!$AE727=3,'Форма 1'!$H727*VLOOKUP('Форма 1'!$F727,'Придельники до 2021'!$B$4:$X$28,12,0)))))</f>
        <v/>
      </c>
      <c r="O727" s="103" t="str">
        <f>IF(ISNUMBER('Форма 1'!AF727),'Форма 1'!$H727*VLOOKUP('Форма 1'!$F727,'Придельники до 2021'!$B$4:$X$28,'Форма 1'!AF$8),"")</f>
        <v/>
      </c>
      <c r="P727" s="87"/>
      <c r="Q727" s="103" t="str">
        <f>IF(ISNUMBER('Форма 1'!AH727),'Форма 1'!$H727*VLOOKUP('Форма 1'!$F727,'Придельники до 2021'!$B$4:$X$28,'Форма 1'!AH$8),"")</f>
        <v/>
      </c>
      <c r="R727" s="103" t="str">
        <f>IF(ISNUMBER('Форма 1'!AI727),'Форма 1'!$H727*VLOOKUP('Форма 1'!$F727,'Придельники до 2021'!$B$4:$X$28,'Форма 1'!AI$8),"")</f>
        <v/>
      </c>
      <c r="S727" s="103" t="str">
        <f>IF(ISNUMBER('Форма 1'!AJ727),'Форма 1'!$H727*VLOOKUP('Форма 1'!$F727,'Придельники до 2021'!$B$4:$X$28,'Форма 1'!AJ$8),"")</f>
        <v/>
      </c>
      <c r="T727" s="87"/>
    </row>
    <row r="728" spans="1:20">
      <c r="A728" s="188">
        <f t="shared" si="49"/>
        <v>40</v>
      </c>
      <c r="B728" s="189" t="s">
        <v>856</v>
      </c>
      <c r="C728" s="99">
        <f t="shared" si="50"/>
        <v>12995304.444</v>
      </c>
      <c r="D728" s="103" t="str">
        <f>IF(ISNUMBER('Форма 1'!U728),'Форма 1'!$H728*VLOOKUP('Форма 1'!$F728,'Придельники до 2021'!$B$4:$X$28,'Форма 1'!U$8),"")</f>
        <v/>
      </c>
      <c r="E728" s="103" t="str">
        <f>IF(ISNUMBER('Форма 1'!V728),'Форма 1'!$H728*VLOOKUP('Форма 1'!$F728,'Придельники до 2021'!$B$4:$X$28,'Форма 1'!V$8),"")</f>
        <v/>
      </c>
      <c r="F728" s="103" t="str">
        <f>IF(ISNUMBER('Форма 1'!W728),'Форма 1'!$H728*VLOOKUP('Форма 1'!$F728,'Придельники до 2021'!$B$4:$X$28,'Форма 1'!W$8),"")</f>
        <v/>
      </c>
      <c r="G728" s="103" t="str">
        <f>IF(ISNUMBER('Форма 1'!X728),'Форма 1'!$H728*VLOOKUP('Форма 1'!$F728,'Придельники до 2021'!$B$4:$X$28,'Форма 1'!X$8),"")</f>
        <v/>
      </c>
      <c r="H728" s="103" t="str">
        <f>IF(ISNUMBER('Форма 1'!Y728),'Форма 1'!$H728*VLOOKUP('Форма 1'!$F728,'Придельники до 2021'!$B$4:$X$28,'Форма 1'!Y$8),"")</f>
        <v/>
      </c>
      <c r="I728" s="103" t="str">
        <f>IF(ISNUMBER('Форма 1'!Z728),'Форма 1'!$H728*VLOOKUP('Форма 1'!$F728,'Придельники до 2021'!$B$4:$X$28,'Форма 1'!Z$8),"")</f>
        <v/>
      </c>
      <c r="J728" s="103" t="str">
        <f>IF(ISNUMBER('Форма 1'!AA728),'Форма 1'!$H728*VLOOKUP('Форма 1'!$F728,'Придельники до 2021'!$B$4:$X$28,'Форма 1'!AA$8),"")</f>
        <v/>
      </c>
      <c r="K728" s="90"/>
      <c r="L728" s="87"/>
      <c r="M728" s="103">
        <f>IF(ISNUMBER('Форма 1'!AD728),'Форма 1'!$H728*VLOOKUP('Форма 1'!$F728,'Придельники до 2021'!$B$4:$X$28,'Форма 1'!AD$8),"")</f>
        <v>12995304.444</v>
      </c>
      <c r="N728" s="103" t="str">
        <f>IF(ISBLANK('Форма 1'!$AE728),"",IF('Форма 1'!$AE728=1,'Форма 1'!$H728*VLOOKUP('Форма 1'!$F728,'Придельники до 2021'!$B$4:$X$28,'Форма 1'!$AE$8,0),IF('Форма 1'!$AE728=2,'Форма 1'!$H728*VLOOKUP('Форма 1'!$F728,'Придельники до 2021'!$B$4:$X$28,13,0),IF('Форма 1'!$AE728=3,'Форма 1'!$H728*VLOOKUP('Форма 1'!$F728,'Придельники до 2021'!$B$4:$X$28,12,0)))))</f>
        <v/>
      </c>
      <c r="O728" s="103" t="str">
        <f>IF(ISNUMBER('Форма 1'!AF728),'Форма 1'!$H728*VLOOKUP('Форма 1'!$F728,'Придельники до 2021'!$B$4:$X$28,'Форма 1'!AF$8),"")</f>
        <v/>
      </c>
      <c r="P728" s="87"/>
      <c r="Q728" s="103" t="str">
        <f>IF(ISNUMBER('Форма 1'!AH728),'Форма 1'!$H728*VLOOKUP('Форма 1'!$F728,'Придельники до 2021'!$B$4:$X$28,'Форма 1'!AH$8),"")</f>
        <v/>
      </c>
      <c r="R728" s="103" t="str">
        <f>IF(ISNUMBER('Форма 1'!AI728),'Форма 1'!$H728*VLOOKUP('Форма 1'!$F728,'Придельники до 2021'!$B$4:$X$28,'Форма 1'!AI$8),"")</f>
        <v/>
      </c>
      <c r="S728" s="103" t="str">
        <f>IF(ISNUMBER('Форма 1'!AJ728),'Форма 1'!$H728*VLOOKUP('Форма 1'!$F728,'Придельники до 2021'!$B$4:$X$28,'Форма 1'!AJ$8),"")</f>
        <v/>
      </c>
      <c r="T728" s="87"/>
    </row>
    <row r="729" spans="1:20">
      <c r="A729" s="188">
        <f t="shared" si="49"/>
        <v>41</v>
      </c>
      <c r="B729" s="189" t="s">
        <v>857</v>
      </c>
      <c r="C729" s="99">
        <f t="shared" si="50"/>
        <v>13106578.59</v>
      </c>
      <c r="D729" s="103" t="str">
        <f>IF(ISNUMBER('Форма 1'!U729),'Форма 1'!$H729*VLOOKUP('Форма 1'!$F729,'Придельники до 2021'!$B$4:$X$28,'Форма 1'!U$8),"")</f>
        <v/>
      </c>
      <c r="E729" s="103" t="str">
        <f>IF(ISNUMBER('Форма 1'!V729),'Форма 1'!$H729*VLOOKUP('Форма 1'!$F729,'Придельники до 2021'!$B$4:$X$28,'Форма 1'!V$8),"")</f>
        <v/>
      </c>
      <c r="F729" s="103" t="str">
        <f>IF(ISNUMBER('Форма 1'!W729),'Форма 1'!$H729*VLOOKUP('Форма 1'!$F729,'Придельники до 2021'!$B$4:$X$28,'Форма 1'!W$8),"")</f>
        <v/>
      </c>
      <c r="G729" s="103" t="str">
        <f>IF(ISNUMBER('Форма 1'!X729),'Форма 1'!$H729*VLOOKUP('Форма 1'!$F729,'Придельники до 2021'!$B$4:$X$28,'Форма 1'!X$8),"")</f>
        <v/>
      </c>
      <c r="H729" s="103" t="str">
        <f>IF(ISNUMBER('Форма 1'!Y729),'Форма 1'!$H729*VLOOKUP('Форма 1'!$F729,'Придельники до 2021'!$B$4:$X$28,'Форма 1'!Y$8),"")</f>
        <v/>
      </c>
      <c r="I729" s="103" t="str">
        <f>IF(ISNUMBER('Форма 1'!Z729),'Форма 1'!$H729*VLOOKUP('Форма 1'!$F729,'Придельники до 2021'!$B$4:$X$28,'Форма 1'!Z$8),"")</f>
        <v/>
      </c>
      <c r="J729" s="103" t="str">
        <f>IF(ISNUMBER('Форма 1'!AA729),'Форма 1'!$H729*VLOOKUP('Форма 1'!$F729,'Придельники до 2021'!$B$4:$X$28,'Форма 1'!AA$8),"")</f>
        <v/>
      </c>
      <c r="K729" s="90"/>
      <c r="L729" s="87"/>
      <c r="M729" s="103">
        <f>IF(ISNUMBER('Форма 1'!AD729),'Форма 1'!$H729*VLOOKUP('Форма 1'!$F729,'Придельники до 2021'!$B$4:$X$28,'Форма 1'!AD$8),"")</f>
        <v>13106578.59</v>
      </c>
      <c r="N729" s="103" t="str">
        <f>IF(ISBLANK('Форма 1'!$AE729),"",IF('Форма 1'!$AE729=1,'Форма 1'!$H729*VLOOKUP('Форма 1'!$F729,'Придельники до 2021'!$B$4:$X$28,'Форма 1'!$AE$8,0),IF('Форма 1'!$AE729=2,'Форма 1'!$H729*VLOOKUP('Форма 1'!$F729,'Придельники до 2021'!$B$4:$X$28,13,0),IF('Форма 1'!$AE729=3,'Форма 1'!$H729*VLOOKUP('Форма 1'!$F729,'Придельники до 2021'!$B$4:$X$28,12,0)))))</f>
        <v/>
      </c>
      <c r="O729" s="103" t="str">
        <f>IF(ISNUMBER('Форма 1'!AF729),'Форма 1'!$H729*VLOOKUP('Форма 1'!$F729,'Придельники до 2021'!$B$4:$X$28,'Форма 1'!AF$8),"")</f>
        <v/>
      </c>
      <c r="P729" s="87"/>
      <c r="Q729" s="103" t="str">
        <f>IF(ISNUMBER('Форма 1'!AH729),'Форма 1'!$H729*VLOOKUP('Форма 1'!$F729,'Придельники до 2021'!$B$4:$X$28,'Форма 1'!AH$8),"")</f>
        <v/>
      </c>
      <c r="R729" s="103" t="str">
        <f>IF(ISNUMBER('Форма 1'!AI729),'Форма 1'!$H729*VLOOKUP('Форма 1'!$F729,'Придельники до 2021'!$B$4:$X$28,'Форма 1'!AI$8),"")</f>
        <v/>
      </c>
      <c r="S729" s="103" t="str">
        <f>IF(ISNUMBER('Форма 1'!AJ729),'Форма 1'!$H729*VLOOKUP('Форма 1'!$F729,'Придельники до 2021'!$B$4:$X$28,'Форма 1'!AJ$8),"")</f>
        <v/>
      </c>
      <c r="T729" s="87"/>
    </row>
    <row r="730" spans="1:20">
      <c r="A730" s="188">
        <f t="shared" si="49"/>
        <v>42</v>
      </c>
      <c r="B730" s="189" t="s">
        <v>858</v>
      </c>
      <c r="C730" s="99">
        <f t="shared" si="50"/>
        <v>13100377.554</v>
      </c>
      <c r="D730" s="103" t="str">
        <f>IF(ISNUMBER('Форма 1'!U730),'Форма 1'!$H730*VLOOKUP('Форма 1'!$F730,'Придельники до 2021'!$B$4:$X$28,'Форма 1'!U$8),"")</f>
        <v/>
      </c>
      <c r="E730" s="103" t="str">
        <f>IF(ISNUMBER('Форма 1'!V730),'Форма 1'!$H730*VLOOKUP('Форма 1'!$F730,'Придельники до 2021'!$B$4:$X$28,'Форма 1'!V$8),"")</f>
        <v/>
      </c>
      <c r="F730" s="103" t="str">
        <f>IF(ISNUMBER('Форма 1'!W730),'Форма 1'!$H730*VLOOKUP('Форма 1'!$F730,'Придельники до 2021'!$B$4:$X$28,'Форма 1'!W$8),"")</f>
        <v/>
      </c>
      <c r="G730" s="103" t="str">
        <f>IF(ISNUMBER('Форма 1'!X730),'Форма 1'!$H730*VLOOKUP('Форма 1'!$F730,'Придельники до 2021'!$B$4:$X$28,'Форма 1'!X$8),"")</f>
        <v/>
      </c>
      <c r="H730" s="103" t="str">
        <f>IF(ISNUMBER('Форма 1'!Y730),'Форма 1'!$H730*VLOOKUP('Форма 1'!$F730,'Придельники до 2021'!$B$4:$X$28,'Форма 1'!Y$8),"")</f>
        <v/>
      </c>
      <c r="I730" s="103" t="str">
        <f>IF(ISNUMBER('Форма 1'!Z730),'Форма 1'!$H730*VLOOKUP('Форма 1'!$F730,'Придельники до 2021'!$B$4:$X$28,'Форма 1'!Z$8),"")</f>
        <v/>
      </c>
      <c r="J730" s="103" t="str">
        <f>IF(ISNUMBER('Форма 1'!AA730),'Форма 1'!$H730*VLOOKUP('Форма 1'!$F730,'Придельники до 2021'!$B$4:$X$28,'Форма 1'!AA$8),"")</f>
        <v/>
      </c>
      <c r="K730" s="90"/>
      <c r="L730" s="87"/>
      <c r="M730" s="103">
        <f>IF(ISNUMBER('Форма 1'!AD730),'Форма 1'!$H730*VLOOKUP('Форма 1'!$F730,'Придельники до 2021'!$B$4:$X$28,'Форма 1'!AD$8),"")</f>
        <v>13100377.554</v>
      </c>
      <c r="N730" s="103" t="str">
        <f>IF(ISBLANK('Форма 1'!$AE730),"",IF('Форма 1'!$AE730=1,'Форма 1'!$H730*VLOOKUP('Форма 1'!$F730,'Придельники до 2021'!$B$4:$X$28,'Форма 1'!$AE$8,0),IF('Форма 1'!$AE730=2,'Форма 1'!$H730*VLOOKUP('Форма 1'!$F730,'Придельники до 2021'!$B$4:$X$28,13,0),IF('Форма 1'!$AE730=3,'Форма 1'!$H730*VLOOKUP('Форма 1'!$F730,'Придельники до 2021'!$B$4:$X$28,12,0)))))</f>
        <v/>
      </c>
      <c r="O730" s="103" t="str">
        <f>IF(ISNUMBER('Форма 1'!AF730),'Форма 1'!$H730*VLOOKUP('Форма 1'!$F730,'Придельники до 2021'!$B$4:$X$28,'Форма 1'!AF$8),"")</f>
        <v/>
      </c>
      <c r="P730" s="87"/>
      <c r="Q730" s="103" t="str">
        <f>IF(ISNUMBER('Форма 1'!AH730),'Форма 1'!$H730*VLOOKUP('Форма 1'!$F730,'Придельники до 2021'!$B$4:$X$28,'Форма 1'!AH$8),"")</f>
        <v/>
      </c>
      <c r="R730" s="103" t="str">
        <f>IF(ISNUMBER('Форма 1'!AI730),'Форма 1'!$H730*VLOOKUP('Форма 1'!$F730,'Придельники до 2021'!$B$4:$X$28,'Форма 1'!AI$8),"")</f>
        <v/>
      </c>
      <c r="S730" s="103" t="str">
        <f>IF(ISNUMBER('Форма 1'!AJ730),'Форма 1'!$H730*VLOOKUP('Форма 1'!$F730,'Придельники до 2021'!$B$4:$X$28,'Форма 1'!AJ$8),"")</f>
        <v/>
      </c>
      <c r="T730" s="87"/>
    </row>
    <row r="731" spans="1:20">
      <c r="A731" s="188">
        <f t="shared" si="49"/>
        <v>43</v>
      </c>
      <c r="B731" s="189" t="s">
        <v>859</v>
      </c>
      <c r="C731" s="99">
        <f t="shared" si="50"/>
        <v>9689118.75</v>
      </c>
      <c r="D731" s="103" t="str">
        <f>IF(ISNUMBER('Форма 1'!U731),'Форма 1'!$H731*VLOOKUP('Форма 1'!$F731,'Придельники до 2021'!$B$4:$X$28,'Форма 1'!U$8),"")</f>
        <v/>
      </c>
      <c r="E731" s="103" t="str">
        <f>IF(ISNUMBER('Форма 1'!V731),'Форма 1'!$H731*VLOOKUP('Форма 1'!$F731,'Придельники до 2021'!$B$4:$X$28,'Форма 1'!V$8),"")</f>
        <v/>
      </c>
      <c r="F731" s="103" t="str">
        <f>IF(ISNUMBER('Форма 1'!W731),'Форма 1'!$H731*VLOOKUP('Форма 1'!$F731,'Придельники до 2021'!$B$4:$X$28,'Форма 1'!W$8),"")</f>
        <v/>
      </c>
      <c r="G731" s="103" t="str">
        <f>IF(ISNUMBER('Форма 1'!X731),'Форма 1'!$H731*VLOOKUP('Форма 1'!$F731,'Придельники до 2021'!$B$4:$X$28,'Форма 1'!X$8),"")</f>
        <v/>
      </c>
      <c r="H731" s="103" t="str">
        <f>IF(ISNUMBER('Форма 1'!Y731),'Форма 1'!$H731*VLOOKUP('Форма 1'!$F731,'Придельники до 2021'!$B$4:$X$28,'Форма 1'!Y$8),"")</f>
        <v/>
      </c>
      <c r="I731" s="103" t="str">
        <f>IF(ISNUMBER('Форма 1'!Z731),'Форма 1'!$H731*VLOOKUP('Форма 1'!$F731,'Придельники до 2021'!$B$4:$X$28,'Форма 1'!Z$8),"")</f>
        <v/>
      </c>
      <c r="J731" s="103" t="str">
        <f>IF(ISNUMBER('Форма 1'!AA731),'Форма 1'!$H731*VLOOKUP('Форма 1'!$F731,'Придельники до 2021'!$B$4:$X$28,'Форма 1'!AA$8),"")</f>
        <v/>
      </c>
      <c r="K731" s="90"/>
      <c r="L731" s="87"/>
      <c r="M731" s="103">
        <f>IF(ISNUMBER('Форма 1'!AD731),'Форма 1'!$H731*VLOOKUP('Форма 1'!$F731,'Придельники до 2021'!$B$4:$X$28,'Форма 1'!AD$8),"")</f>
        <v>9689118.75</v>
      </c>
      <c r="N731" s="103" t="str">
        <f>IF(ISBLANK('Форма 1'!$AE731),"",IF('Форма 1'!$AE731=1,'Форма 1'!$H731*VLOOKUP('Форма 1'!$F731,'Придельники до 2021'!$B$4:$X$28,'Форма 1'!$AE$8,0),IF('Форма 1'!$AE731=2,'Форма 1'!$H731*VLOOKUP('Форма 1'!$F731,'Придельники до 2021'!$B$4:$X$28,13,0),IF('Форма 1'!$AE731=3,'Форма 1'!$H731*VLOOKUP('Форма 1'!$F731,'Придельники до 2021'!$B$4:$X$28,12,0)))))</f>
        <v/>
      </c>
      <c r="O731" s="103" t="str">
        <f>IF(ISNUMBER('Форма 1'!AF731),'Форма 1'!$H731*VLOOKUP('Форма 1'!$F731,'Придельники до 2021'!$B$4:$X$28,'Форма 1'!AF$8),"")</f>
        <v/>
      </c>
      <c r="P731" s="87"/>
      <c r="Q731" s="103" t="str">
        <f>IF(ISNUMBER('Форма 1'!AH731),'Форма 1'!$H731*VLOOKUP('Форма 1'!$F731,'Придельники до 2021'!$B$4:$X$28,'Форма 1'!AH$8),"")</f>
        <v/>
      </c>
      <c r="R731" s="103" t="str">
        <f>IF(ISNUMBER('Форма 1'!AI731),'Форма 1'!$H731*VLOOKUP('Форма 1'!$F731,'Придельники до 2021'!$B$4:$X$28,'Форма 1'!AI$8),"")</f>
        <v/>
      </c>
      <c r="S731" s="103" t="str">
        <f>IF(ISNUMBER('Форма 1'!AJ731),'Форма 1'!$H731*VLOOKUP('Форма 1'!$F731,'Придельники до 2021'!$B$4:$X$28,'Форма 1'!AJ$8),"")</f>
        <v/>
      </c>
      <c r="T731" s="87"/>
    </row>
    <row r="732" spans="1:20">
      <c r="A732" s="188">
        <f t="shared" si="49"/>
        <v>44</v>
      </c>
      <c r="B732" s="189" t="s">
        <v>860</v>
      </c>
      <c r="C732" s="99">
        <f t="shared" si="50"/>
        <v>3885016.7150000003</v>
      </c>
      <c r="D732" s="103" t="str">
        <f>IF(ISNUMBER('Форма 1'!U732),'Форма 1'!$H732*VLOOKUP('Форма 1'!$F732,'Придельники до 2021'!$B$4:$X$28,'Форма 1'!U$8),"")</f>
        <v/>
      </c>
      <c r="E732" s="103" t="str">
        <f>IF(ISNUMBER('Форма 1'!V732),'Форма 1'!$H732*VLOOKUP('Форма 1'!$F732,'Придельники до 2021'!$B$4:$X$28,'Форма 1'!V$8),"")</f>
        <v/>
      </c>
      <c r="F732" s="103" t="str">
        <f>IF(ISNUMBER('Форма 1'!W732),'Форма 1'!$H732*VLOOKUP('Форма 1'!$F732,'Придельники до 2021'!$B$4:$X$28,'Форма 1'!W$8),"")</f>
        <v/>
      </c>
      <c r="G732" s="103" t="str">
        <f>IF(ISNUMBER('Форма 1'!X732),'Форма 1'!$H732*VLOOKUP('Форма 1'!$F732,'Придельники до 2021'!$B$4:$X$28,'Форма 1'!X$8),"")</f>
        <v/>
      </c>
      <c r="H732" s="103" t="str">
        <f>IF(ISNUMBER('Форма 1'!Y732),'Форма 1'!$H732*VLOOKUP('Форма 1'!$F732,'Придельники до 2021'!$B$4:$X$28,'Форма 1'!Y$8),"")</f>
        <v/>
      </c>
      <c r="I732" s="103" t="str">
        <f>IF(ISNUMBER('Форма 1'!Z732),'Форма 1'!$H732*VLOOKUP('Форма 1'!$F732,'Придельники до 2021'!$B$4:$X$28,'Форма 1'!Z$8),"")</f>
        <v/>
      </c>
      <c r="J732" s="103" t="str">
        <f>IF(ISNUMBER('Форма 1'!AA732),'Форма 1'!$H732*VLOOKUP('Форма 1'!$F732,'Придельники до 2021'!$B$4:$X$28,'Форма 1'!AA$8),"")</f>
        <v/>
      </c>
      <c r="K732" s="90"/>
      <c r="L732" s="87"/>
      <c r="M732" s="103">
        <f>IF(ISNUMBER('Форма 1'!AD732),'Форма 1'!$H732*VLOOKUP('Форма 1'!$F732,'Придельники до 2021'!$B$4:$X$28,'Форма 1'!AD$8),"")</f>
        <v>3885016.7150000003</v>
      </c>
      <c r="N732" s="103" t="str">
        <f>IF(ISBLANK('Форма 1'!$AE732),"",IF('Форма 1'!$AE732=1,'Форма 1'!$H732*VLOOKUP('Форма 1'!$F732,'Придельники до 2021'!$B$4:$X$28,'Форма 1'!$AE$8,0),IF('Форма 1'!$AE732=2,'Форма 1'!$H732*VLOOKUP('Форма 1'!$F732,'Придельники до 2021'!$B$4:$X$28,13,0),IF('Форма 1'!$AE732=3,'Форма 1'!$H732*VLOOKUP('Форма 1'!$F732,'Придельники до 2021'!$B$4:$X$28,12,0)))))</f>
        <v/>
      </c>
      <c r="O732" s="103" t="str">
        <f>IF(ISNUMBER('Форма 1'!AF732),'Форма 1'!$H732*VLOOKUP('Форма 1'!$F732,'Придельники до 2021'!$B$4:$X$28,'Форма 1'!AF$8),"")</f>
        <v/>
      </c>
      <c r="P732" s="87"/>
      <c r="Q732" s="103" t="str">
        <f>IF(ISNUMBER('Форма 1'!AH732),'Форма 1'!$H732*VLOOKUP('Форма 1'!$F732,'Придельники до 2021'!$B$4:$X$28,'Форма 1'!AH$8),"")</f>
        <v/>
      </c>
      <c r="R732" s="103" t="str">
        <f>IF(ISNUMBER('Форма 1'!AI732),'Форма 1'!$H732*VLOOKUP('Форма 1'!$F732,'Придельники до 2021'!$B$4:$X$28,'Форма 1'!AI$8),"")</f>
        <v/>
      </c>
      <c r="S732" s="103" t="str">
        <f>IF(ISNUMBER('Форма 1'!AJ732),'Форма 1'!$H732*VLOOKUP('Форма 1'!$F732,'Придельники до 2021'!$B$4:$X$28,'Форма 1'!AJ$8),"")</f>
        <v/>
      </c>
      <c r="T732" s="87"/>
    </row>
    <row r="733" spans="1:20">
      <c r="A733" s="188">
        <f t="shared" si="49"/>
        <v>45</v>
      </c>
      <c r="B733" s="190" t="s">
        <v>861</v>
      </c>
      <c r="C733" s="99">
        <f t="shared" si="50"/>
        <v>10030480.805</v>
      </c>
      <c r="D733" s="103" t="str">
        <f>IF(ISNUMBER('Форма 1'!U733),'Форма 1'!$H733*VLOOKUP('Форма 1'!$F733,'Придельники до 2021'!$B$4:$X$28,'Форма 1'!U$8),"")</f>
        <v/>
      </c>
      <c r="E733" s="103" t="str">
        <f>IF(ISNUMBER('Форма 1'!V733),'Форма 1'!$H733*VLOOKUP('Форма 1'!$F733,'Придельники до 2021'!$B$4:$X$28,'Форма 1'!V$8),"")</f>
        <v/>
      </c>
      <c r="F733" s="103" t="str">
        <f>IF(ISNUMBER('Форма 1'!W733),'Форма 1'!$H733*VLOOKUP('Форма 1'!$F733,'Придельники до 2021'!$B$4:$X$28,'Форма 1'!W$8),"")</f>
        <v/>
      </c>
      <c r="G733" s="103" t="str">
        <f>IF(ISNUMBER('Форма 1'!X733),'Форма 1'!$H733*VLOOKUP('Форма 1'!$F733,'Придельники до 2021'!$B$4:$X$28,'Форма 1'!X$8),"")</f>
        <v/>
      </c>
      <c r="H733" s="103" t="str">
        <f>IF(ISNUMBER('Форма 1'!Y733),'Форма 1'!$H733*VLOOKUP('Форма 1'!$F733,'Придельники до 2021'!$B$4:$X$28,'Форма 1'!Y$8),"")</f>
        <v/>
      </c>
      <c r="I733" s="103" t="str">
        <f>IF(ISNUMBER('Форма 1'!Z733),'Форма 1'!$H733*VLOOKUP('Форма 1'!$F733,'Придельники до 2021'!$B$4:$X$28,'Форма 1'!Z$8),"")</f>
        <v/>
      </c>
      <c r="J733" s="103" t="str">
        <f>IF(ISNUMBER('Форма 1'!AA733),'Форма 1'!$H733*VLOOKUP('Форма 1'!$F733,'Придельники до 2021'!$B$4:$X$28,'Форма 1'!AA$8),"")</f>
        <v/>
      </c>
      <c r="K733" s="90"/>
      <c r="L733" s="87"/>
      <c r="M733" s="103">
        <f>IF(ISNUMBER('Форма 1'!AD733),'Форма 1'!$H733*VLOOKUP('Форма 1'!$F733,'Придельники с 2022'!$B$4:$X$28,'Форма 1'!AD$8),"")</f>
        <v>10030480.805</v>
      </c>
      <c r="N733" s="103" t="str">
        <f>IF(ISBLANK('Форма 1'!$AE733),"",IF('Форма 1'!$AE733=1,'Форма 1'!$H733*VLOOKUP('Форма 1'!$F733,'Придельники до 2021'!$B$4:$X$28,'Форма 1'!$AE$8,0),IF('Форма 1'!$AE733=2,'Форма 1'!$H733*VLOOKUP('Форма 1'!$F733,'Придельники до 2021'!$B$4:$X$28,13,0),IF('Форма 1'!$AE733=3,'Форма 1'!$H733*VLOOKUP('Форма 1'!$F733,'Придельники до 2021'!$B$4:$X$28,12,0)))))</f>
        <v/>
      </c>
      <c r="O733" s="103" t="str">
        <f>IF(ISNUMBER('Форма 1'!AF733),'Форма 1'!$H733*VLOOKUP('Форма 1'!$F733,'Придельники до 2021'!$B$4:$X$28,'Форма 1'!AF$8),"")</f>
        <v/>
      </c>
      <c r="P733" s="87"/>
      <c r="Q733" s="103" t="str">
        <f>IF(ISNUMBER('Форма 1'!AH733),'Форма 1'!$H733*VLOOKUP('Форма 1'!$F733,'Придельники до 2021'!$B$4:$X$28,'Форма 1'!AH$8),"")</f>
        <v/>
      </c>
      <c r="R733" s="103" t="str">
        <f>IF(ISNUMBER('Форма 1'!AI733),'Форма 1'!$H733*VLOOKUP('Форма 1'!$F733,'Придельники до 2021'!$B$4:$X$28,'Форма 1'!AI$8),"")</f>
        <v/>
      </c>
      <c r="S733" s="103" t="str">
        <f>IF(ISNUMBER('Форма 1'!AJ733),'Форма 1'!$H733*VLOOKUP('Форма 1'!$F733,'Придельники до 2021'!$B$4:$X$28,'Форма 1'!AJ$8),"")</f>
        <v/>
      </c>
      <c r="T733" s="87"/>
    </row>
    <row r="734" spans="1:20">
      <c r="A734" s="188">
        <f t="shared" si="49"/>
        <v>46</v>
      </c>
      <c r="B734" s="189" t="s">
        <v>862</v>
      </c>
      <c r="C734" s="99">
        <f t="shared" si="50"/>
        <v>10611006.102</v>
      </c>
      <c r="D734" s="103" t="str">
        <f>IF(ISNUMBER('Форма 1'!U734),'Форма 1'!$H734*VLOOKUP('Форма 1'!$F734,'Придельники до 2021'!$B$4:$X$28,'Форма 1'!U$8),"")</f>
        <v/>
      </c>
      <c r="E734" s="103" t="str">
        <f>IF(ISNUMBER('Форма 1'!V734),'Форма 1'!$H734*VLOOKUP('Форма 1'!$F734,'Придельники до 2021'!$B$4:$X$28,'Форма 1'!V$8),"")</f>
        <v/>
      </c>
      <c r="F734" s="103" t="str">
        <f>IF(ISNUMBER('Форма 1'!W734),'Форма 1'!$H734*VLOOKUP('Форма 1'!$F734,'Придельники до 2021'!$B$4:$X$28,'Форма 1'!W$8),"")</f>
        <v/>
      </c>
      <c r="G734" s="103" t="str">
        <f>IF(ISNUMBER('Форма 1'!X734),'Форма 1'!$H734*VLOOKUP('Форма 1'!$F734,'Придельники до 2021'!$B$4:$X$28,'Форма 1'!X$8),"")</f>
        <v/>
      </c>
      <c r="H734" s="103" t="str">
        <f>IF(ISNUMBER('Форма 1'!Y734),'Форма 1'!$H734*VLOOKUP('Форма 1'!$F734,'Придельники до 2021'!$B$4:$X$28,'Форма 1'!Y$8),"")</f>
        <v/>
      </c>
      <c r="I734" s="103" t="str">
        <f>IF(ISNUMBER('Форма 1'!Z734),'Форма 1'!$H734*VLOOKUP('Форма 1'!$F734,'Придельники до 2021'!$B$4:$X$28,'Форма 1'!Z$8),"")</f>
        <v/>
      </c>
      <c r="J734" s="103" t="str">
        <f>IF(ISNUMBER('Форма 1'!AA734),'Форма 1'!$H734*VLOOKUP('Форма 1'!$F734,'Придельники до 2021'!$B$4:$X$28,'Форма 1'!AA$8),"")</f>
        <v/>
      </c>
      <c r="K734" s="90"/>
      <c r="L734" s="87"/>
      <c r="M734" s="103">
        <f>IF(ISNUMBER('Форма 1'!AD734),'Форма 1'!$H734*VLOOKUP('Форма 1'!$F734,'Придельники до 2021'!$B$4:$X$28,'Форма 1'!AD$8),"")</f>
        <v>10611006.102</v>
      </c>
      <c r="N734" s="103" t="str">
        <f>IF(ISBLANK('Форма 1'!$AE734),"",IF('Форма 1'!$AE734=1,'Форма 1'!$H734*VLOOKUP('Форма 1'!$F734,'Придельники до 2021'!$B$4:$X$28,'Форма 1'!$AE$8,0),IF('Форма 1'!$AE734=2,'Форма 1'!$H734*VLOOKUP('Форма 1'!$F734,'Придельники до 2021'!$B$4:$X$28,13,0),IF('Форма 1'!$AE734=3,'Форма 1'!$H734*VLOOKUP('Форма 1'!$F734,'Придельники до 2021'!$B$4:$X$28,12,0)))))</f>
        <v/>
      </c>
      <c r="O734" s="103" t="str">
        <f>IF(ISNUMBER('Форма 1'!AF734),'Форма 1'!$H734*VLOOKUP('Форма 1'!$F734,'Придельники до 2021'!$B$4:$X$28,'Форма 1'!AF$8),"")</f>
        <v/>
      </c>
      <c r="P734" s="87"/>
      <c r="Q734" s="103" t="str">
        <f>IF(ISNUMBER('Форма 1'!AH734),'Форма 1'!$H734*VLOOKUP('Форма 1'!$F734,'Придельники до 2021'!$B$4:$X$28,'Форма 1'!AH$8),"")</f>
        <v/>
      </c>
      <c r="R734" s="103" t="str">
        <f>IF(ISNUMBER('Форма 1'!AI734),'Форма 1'!$H734*VLOOKUP('Форма 1'!$F734,'Придельники до 2021'!$B$4:$X$28,'Форма 1'!AI$8),"")</f>
        <v/>
      </c>
      <c r="S734" s="103" t="str">
        <f>IF(ISNUMBER('Форма 1'!AJ734),'Форма 1'!$H734*VLOOKUP('Форма 1'!$F734,'Придельники до 2021'!$B$4:$X$28,'Форма 1'!AJ$8),"")</f>
        <v/>
      </c>
      <c r="T734" s="87"/>
    </row>
    <row r="735" spans="1:20">
      <c r="A735" s="188">
        <f t="shared" si="49"/>
        <v>47</v>
      </c>
      <c r="B735" s="189" t="s">
        <v>863</v>
      </c>
      <c r="C735" s="99">
        <f t="shared" si="50"/>
        <v>19901536.037999999</v>
      </c>
      <c r="D735" s="103" t="str">
        <f>IF(ISNUMBER('Форма 1'!U735),'Форма 1'!$H735*VLOOKUP('Форма 1'!$F735,'Придельники до 2021'!$B$4:$X$28,'Форма 1'!U$8),"")</f>
        <v/>
      </c>
      <c r="E735" s="103" t="str">
        <f>IF(ISNUMBER('Форма 1'!V735),'Форма 1'!$H735*VLOOKUP('Форма 1'!$F735,'Придельники до 2021'!$B$4:$X$28,'Форма 1'!V$8),"")</f>
        <v/>
      </c>
      <c r="F735" s="103" t="str">
        <f>IF(ISNUMBER('Форма 1'!W735),'Форма 1'!$H735*VLOOKUP('Форма 1'!$F735,'Придельники до 2021'!$B$4:$X$28,'Форма 1'!W$8),"")</f>
        <v/>
      </c>
      <c r="G735" s="103" t="str">
        <f>IF(ISNUMBER('Форма 1'!X735),'Форма 1'!$H735*VLOOKUP('Форма 1'!$F735,'Придельники до 2021'!$B$4:$X$28,'Форма 1'!X$8),"")</f>
        <v/>
      </c>
      <c r="H735" s="103" t="str">
        <f>IF(ISNUMBER('Форма 1'!Y735),'Форма 1'!$H735*VLOOKUP('Форма 1'!$F735,'Придельники до 2021'!$B$4:$X$28,'Форма 1'!Y$8),"")</f>
        <v/>
      </c>
      <c r="I735" s="103" t="str">
        <f>IF(ISNUMBER('Форма 1'!Z735),'Форма 1'!$H735*VLOOKUP('Форма 1'!$F735,'Придельники до 2021'!$B$4:$X$28,'Форма 1'!Z$8),"")</f>
        <v/>
      </c>
      <c r="J735" s="103" t="str">
        <f>IF(ISNUMBER('Форма 1'!AA735),'Форма 1'!$H735*VLOOKUP('Форма 1'!$F735,'Придельники до 2021'!$B$4:$X$28,'Форма 1'!AA$8),"")</f>
        <v/>
      </c>
      <c r="K735" s="90"/>
      <c r="L735" s="87"/>
      <c r="M735" s="103">
        <f>IF(ISNUMBER('Форма 1'!AD735),'Форма 1'!$H735*VLOOKUP('Форма 1'!$F735,'Придельники до 2021'!$B$4:$X$28,'Форма 1'!AD$8),"")</f>
        <v>19901536.037999999</v>
      </c>
      <c r="N735" s="103" t="str">
        <f>IF(ISBLANK('Форма 1'!$AE735),"",IF('Форма 1'!$AE735=1,'Форма 1'!$H735*VLOOKUP('Форма 1'!$F735,'Придельники до 2021'!$B$4:$X$28,'Форма 1'!$AE$8,0),IF('Форма 1'!$AE735=2,'Форма 1'!$H735*VLOOKUP('Форма 1'!$F735,'Придельники до 2021'!$B$4:$X$28,13,0),IF('Форма 1'!$AE735=3,'Форма 1'!$H735*VLOOKUP('Форма 1'!$F735,'Придельники до 2021'!$B$4:$X$28,12,0)))))</f>
        <v/>
      </c>
      <c r="O735" s="103" t="str">
        <f>IF(ISNUMBER('Форма 1'!AF735),'Форма 1'!$H735*VLOOKUP('Форма 1'!$F735,'Придельники до 2021'!$B$4:$X$28,'Форма 1'!AF$8),"")</f>
        <v/>
      </c>
      <c r="P735" s="87"/>
      <c r="Q735" s="103" t="str">
        <f>IF(ISNUMBER('Форма 1'!AH735),'Форма 1'!$H735*VLOOKUP('Форма 1'!$F735,'Придельники до 2021'!$B$4:$X$28,'Форма 1'!AH$8),"")</f>
        <v/>
      </c>
      <c r="R735" s="103" t="str">
        <f>IF(ISNUMBER('Форма 1'!AI735),'Форма 1'!$H735*VLOOKUP('Форма 1'!$F735,'Придельники до 2021'!$B$4:$X$28,'Форма 1'!AI$8),"")</f>
        <v/>
      </c>
      <c r="S735" s="103" t="str">
        <f>IF(ISNUMBER('Форма 1'!AJ735),'Форма 1'!$H735*VLOOKUP('Форма 1'!$F735,'Придельники до 2021'!$B$4:$X$28,'Форма 1'!AJ$8),"")</f>
        <v/>
      </c>
      <c r="T735" s="87"/>
    </row>
    <row r="736" spans="1:20">
      <c r="A736" s="188">
        <f t="shared" si="49"/>
        <v>48</v>
      </c>
      <c r="B736" s="189" t="s">
        <v>864</v>
      </c>
      <c r="C736" s="99">
        <f t="shared" si="50"/>
        <v>26238650.327999998</v>
      </c>
      <c r="D736" s="103" t="str">
        <f>IF(ISNUMBER('Форма 1'!U736),'Форма 1'!$H736*VLOOKUP('Форма 1'!$F736,'Придельники до 2021'!$B$4:$X$28,'Форма 1'!U$8),"")</f>
        <v/>
      </c>
      <c r="E736" s="103" t="str">
        <f>IF(ISNUMBER('Форма 1'!V736),'Форма 1'!$H736*VLOOKUP('Форма 1'!$F736,'Придельники до 2021'!$B$4:$X$28,'Форма 1'!V$8),"")</f>
        <v/>
      </c>
      <c r="F736" s="103" t="str">
        <f>IF(ISNUMBER('Форма 1'!W736),'Форма 1'!$H736*VLOOKUP('Форма 1'!$F736,'Придельники до 2021'!$B$4:$X$28,'Форма 1'!W$8),"")</f>
        <v/>
      </c>
      <c r="G736" s="103" t="str">
        <f>IF(ISNUMBER('Форма 1'!X736),'Форма 1'!$H736*VLOOKUP('Форма 1'!$F736,'Придельники до 2021'!$B$4:$X$28,'Форма 1'!X$8),"")</f>
        <v/>
      </c>
      <c r="H736" s="103" t="str">
        <f>IF(ISNUMBER('Форма 1'!Y736),'Форма 1'!$H736*VLOOKUP('Форма 1'!$F736,'Придельники до 2021'!$B$4:$X$28,'Форма 1'!Y$8),"")</f>
        <v/>
      </c>
      <c r="I736" s="103" t="str">
        <f>IF(ISNUMBER('Форма 1'!Z736),'Форма 1'!$H736*VLOOKUP('Форма 1'!$F736,'Придельники до 2021'!$B$4:$X$28,'Форма 1'!Z$8),"")</f>
        <v/>
      </c>
      <c r="J736" s="103" t="str">
        <f>IF(ISNUMBER('Форма 1'!AA736),'Форма 1'!$H736*VLOOKUP('Форма 1'!$F736,'Придельники до 2021'!$B$4:$X$28,'Форма 1'!AA$8),"")</f>
        <v/>
      </c>
      <c r="K736" s="90"/>
      <c r="L736" s="87"/>
      <c r="M736" s="103">
        <f>IF(ISNUMBER('Форма 1'!AD736),'Форма 1'!$H736*VLOOKUP('Форма 1'!$F736,'Придельники до 2021'!$B$4:$X$28,'Форма 1'!AD$8),"")</f>
        <v>26238650.327999998</v>
      </c>
      <c r="N736" s="103" t="str">
        <f>IF(ISBLANK('Форма 1'!$AE736),"",IF('Форма 1'!$AE736=1,'Форма 1'!$H736*VLOOKUP('Форма 1'!$F736,'Придельники до 2021'!$B$4:$X$28,'Форма 1'!$AE$8,0),IF('Форма 1'!$AE736=2,'Форма 1'!$H736*VLOOKUP('Форма 1'!$F736,'Придельники до 2021'!$B$4:$X$28,13,0),IF('Форма 1'!$AE736=3,'Форма 1'!$H736*VLOOKUP('Форма 1'!$F736,'Придельники до 2021'!$B$4:$X$28,12,0)))))</f>
        <v/>
      </c>
      <c r="O736" s="103" t="str">
        <f>IF(ISNUMBER('Форма 1'!AF736),'Форма 1'!$H736*VLOOKUP('Форма 1'!$F736,'Придельники до 2021'!$B$4:$X$28,'Форма 1'!AF$8),"")</f>
        <v/>
      </c>
      <c r="P736" s="87"/>
      <c r="Q736" s="103" t="str">
        <f>IF(ISNUMBER('Форма 1'!AH736),'Форма 1'!$H736*VLOOKUP('Форма 1'!$F736,'Придельники до 2021'!$B$4:$X$28,'Форма 1'!AH$8),"")</f>
        <v/>
      </c>
      <c r="R736" s="103" t="str">
        <f>IF(ISNUMBER('Форма 1'!AI736),'Форма 1'!$H736*VLOOKUP('Форма 1'!$F736,'Придельники до 2021'!$B$4:$X$28,'Форма 1'!AI$8),"")</f>
        <v/>
      </c>
      <c r="S736" s="103" t="str">
        <f>IF(ISNUMBER('Форма 1'!AJ736),'Форма 1'!$H736*VLOOKUP('Форма 1'!$F736,'Придельники до 2021'!$B$4:$X$28,'Форма 1'!AJ$8),"")</f>
        <v/>
      </c>
      <c r="T736" s="87"/>
    </row>
    <row r="737" spans="1:20">
      <c r="A737" s="188">
        <f t="shared" si="49"/>
        <v>49</v>
      </c>
      <c r="B737" s="189" t="s">
        <v>865</v>
      </c>
      <c r="C737" s="99">
        <f t="shared" si="50"/>
        <v>10214828.801999999</v>
      </c>
      <c r="D737" s="103" t="str">
        <f>IF(ISNUMBER('Форма 1'!U737),'Форма 1'!$H737*VLOOKUP('Форма 1'!$F737,'Придельники до 2021'!$B$4:$X$28,'Форма 1'!U$8),"")</f>
        <v/>
      </c>
      <c r="E737" s="103" t="str">
        <f>IF(ISNUMBER('Форма 1'!V737),'Форма 1'!$H737*VLOOKUP('Форма 1'!$F737,'Придельники до 2021'!$B$4:$X$28,'Форма 1'!V$8),"")</f>
        <v/>
      </c>
      <c r="F737" s="103" t="str">
        <f>IF(ISNUMBER('Форма 1'!W737),'Форма 1'!$H737*VLOOKUP('Форма 1'!$F737,'Придельники до 2021'!$B$4:$X$28,'Форма 1'!W$8),"")</f>
        <v/>
      </c>
      <c r="G737" s="103" t="str">
        <f>IF(ISNUMBER('Форма 1'!X737),'Форма 1'!$H737*VLOOKUP('Форма 1'!$F737,'Придельники до 2021'!$B$4:$X$28,'Форма 1'!X$8),"")</f>
        <v/>
      </c>
      <c r="H737" s="103" t="str">
        <f>IF(ISNUMBER('Форма 1'!Y737),'Форма 1'!$H737*VLOOKUP('Форма 1'!$F737,'Придельники до 2021'!$B$4:$X$28,'Форма 1'!Y$8),"")</f>
        <v/>
      </c>
      <c r="I737" s="103" t="str">
        <f>IF(ISNUMBER('Форма 1'!Z737),'Форма 1'!$H737*VLOOKUP('Форма 1'!$F737,'Придельники до 2021'!$B$4:$X$28,'Форма 1'!Z$8),"")</f>
        <v/>
      </c>
      <c r="J737" s="103" t="str">
        <f>IF(ISNUMBER('Форма 1'!AA737),'Форма 1'!$H737*VLOOKUP('Форма 1'!$F737,'Придельники до 2021'!$B$4:$X$28,'Форма 1'!AA$8),"")</f>
        <v/>
      </c>
      <c r="K737" s="90"/>
      <c r="L737" s="87"/>
      <c r="M737" s="103">
        <f>IF(ISNUMBER('Форма 1'!AD737),'Форма 1'!$H737*VLOOKUP('Форма 1'!$F737,'Придельники до 2021'!$B$4:$X$28,'Форма 1'!AD$8),"")</f>
        <v>10214828.801999999</v>
      </c>
      <c r="N737" s="103" t="str">
        <f>IF(ISBLANK('Форма 1'!$AE737),"",IF('Форма 1'!$AE737=1,'Форма 1'!$H737*VLOOKUP('Форма 1'!$F737,'Придельники до 2021'!$B$4:$X$28,'Форма 1'!$AE$8,0),IF('Форма 1'!$AE737=2,'Форма 1'!$H737*VLOOKUP('Форма 1'!$F737,'Придельники до 2021'!$B$4:$X$28,13,0),IF('Форма 1'!$AE737=3,'Форма 1'!$H737*VLOOKUP('Форма 1'!$F737,'Придельники до 2021'!$B$4:$X$28,12,0)))))</f>
        <v/>
      </c>
      <c r="O737" s="103" t="str">
        <f>IF(ISNUMBER('Форма 1'!AF737),'Форма 1'!$H737*VLOOKUP('Форма 1'!$F737,'Придельники до 2021'!$B$4:$X$28,'Форма 1'!AF$8),"")</f>
        <v/>
      </c>
      <c r="P737" s="87"/>
      <c r="Q737" s="103" t="str">
        <f>IF(ISNUMBER('Форма 1'!AH737),'Форма 1'!$H737*VLOOKUP('Форма 1'!$F737,'Придельники до 2021'!$B$4:$X$28,'Форма 1'!AH$8),"")</f>
        <v/>
      </c>
      <c r="R737" s="103" t="str">
        <f>IF(ISNUMBER('Форма 1'!AI737),'Форма 1'!$H737*VLOOKUP('Форма 1'!$F737,'Придельники до 2021'!$B$4:$X$28,'Форма 1'!AI$8),"")</f>
        <v/>
      </c>
      <c r="S737" s="103" t="str">
        <f>IF(ISNUMBER('Форма 1'!AJ737),'Форма 1'!$H737*VLOOKUP('Форма 1'!$F737,'Придельники до 2021'!$B$4:$X$28,'Форма 1'!AJ$8),"")</f>
        <v/>
      </c>
      <c r="T737" s="87"/>
    </row>
    <row r="738" spans="1:20">
      <c r="A738" s="188">
        <f t="shared" si="49"/>
        <v>50</v>
      </c>
      <c r="B738" s="189" t="s">
        <v>866</v>
      </c>
      <c r="C738" s="99">
        <f>SUM(D738:J738,L738:T738)</f>
        <v>7457090.2919999994</v>
      </c>
      <c r="D738" s="103" t="str">
        <f>IF(ISNUMBER('Форма 1'!U738),'Форма 1'!$H738*VLOOKUP('Форма 1'!$F738,'Придельники до 2021'!$B$4:$X$28,'Форма 1'!U$8),"")</f>
        <v/>
      </c>
      <c r="E738" s="103" t="str">
        <f>IF(ISNUMBER('Форма 1'!V738),'Форма 1'!$H738*VLOOKUP('Форма 1'!$F738,'Придельники до 2021'!$B$4:$X$28,'Форма 1'!V$8),"")</f>
        <v/>
      </c>
      <c r="F738" s="103" t="str">
        <f>IF(ISNUMBER('Форма 1'!W738),'Форма 1'!$H738*VLOOKUP('Форма 1'!$F738,'Придельники до 2021'!$B$4:$X$28,'Форма 1'!W$8),"")</f>
        <v/>
      </c>
      <c r="G738" s="103" t="str">
        <f>IF(ISNUMBER('Форма 1'!X738),'Форма 1'!$H738*VLOOKUP('Форма 1'!$F738,'Придельники до 2021'!$B$4:$X$28,'Форма 1'!X$8),"")</f>
        <v/>
      </c>
      <c r="H738" s="103" t="str">
        <f>IF(ISNUMBER('Форма 1'!Y738),'Форма 1'!$H738*VLOOKUP('Форма 1'!$F738,'Придельники до 2021'!$B$4:$X$28,'Форма 1'!Y$8),"")</f>
        <v/>
      </c>
      <c r="I738" s="103" t="str">
        <f>IF(ISNUMBER('Форма 1'!Z738),'Форма 1'!$H738*VLOOKUP('Форма 1'!$F738,'Придельники до 2021'!$B$4:$X$28,'Форма 1'!Z$8),"")</f>
        <v/>
      </c>
      <c r="J738" s="103" t="str">
        <f>IF(ISNUMBER('Форма 1'!AA738),'Форма 1'!$H738*VLOOKUP('Форма 1'!$F738,'Придельники до 2021'!$B$4:$X$28,'Форма 1'!AA$8),"")</f>
        <v/>
      </c>
      <c r="K738" s="90"/>
      <c r="L738" s="87"/>
      <c r="M738" s="103">
        <f>IF(ISNUMBER('Форма 1'!AD738),'Форма 1'!$H738*VLOOKUP('Форма 1'!$F738,'Придельники до 2021'!$B$4:$X$28,'Форма 1'!AD$8),"")</f>
        <v>7457090.2919999994</v>
      </c>
      <c r="N738" s="103" t="str">
        <f>IF(ISBLANK('Форма 1'!$AE738),"",IF('Форма 1'!$AE738=1,'Форма 1'!$H738*VLOOKUP('Форма 1'!$F738,'Придельники до 2021'!$B$4:$X$28,'Форма 1'!$AE$8,0),IF('Форма 1'!$AE738=2,'Форма 1'!$H738*VLOOKUP('Форма 1'!$F738,'Придельники до 2021'!$B$4:$X$28,13,0),IF('Форма 1'!$AE738=3,'Форма 1'!$H738*VLOOKUP('Форма 1'!$F738,'Придельники до 2021'!$B$4:$X$28,12,0)))))</f>
        <v/>
      </c>
      <c r="O738" s="103" t="str">
        <f>IF(ISNUMBER('Форма 1'!AF738),'Форма 1'!$H738*VLOOKUP('Форма 1'!$F738,'Придельники до 2021'!$B$4:$X$28,'Форма 1'!AF$8),"")</f>
        <v/>
      </c>
      <c r="P738" s="87"/>
      <c r="Q738" s="103" t="str">
        <f>IF(ISNUMBER('Форма 1'!AH738),'Форма 1'!$H738*VLOOKUP('Форма 1'!$F738,'Придельники до 2021'!$B$4:$X$28,'Форма 1'!AH$8),"")</f>
        <v/>
      </c>
      <c r="R738" s="103" t="str">
        <f>IF(ISNUMBER('Форма 1'!AI738),'Форма 1'!$H738*VLOOKUP('Форма 1'!$F738,'Придельники до 2021'!$B$4:$X$28,'Форма 1'!AI$8),"")</f>
        <v/>
      </c>
      <c r="S738" s="103" t="str">
        <f>IF(ISNUMBER('Форма 1'!AJ738),'Форма 1'!$H738*VLOOKUP('Форма 1'!$F738,'Придельники до 2021'!$B$4:$X$28,'Форма 1'!AJ$8),"")</f>
        <v/>
      </c>
      <c r="T738" s="87"/>
    </row>
    <row r="739" spans="1:20">
      <c r="A739" s="188">
        <f t="shared" si="49"/>
        <v>51</v>
      </c>
      <c r="B739" s="114" t="s">
        <v>1889</v>
      </c>
      <c r="C739" s="99">
        <f>SUM(D739:J739,L739:T739)</f>
        <v>3947103.9269999997</v>
      </c>
      <c r="D739" s="103" t="str">
        <f>IF(ISNUMBER('Форма 1'!U739),'Форма 1'!$H739*VLOOKUP('Форма 1'!$F739,'Придельники до 2021'!$B$4:$X$28,'Форма 1'!U$8),"")</f>
        <v/>
      </c>
      <c r="E739" s="103">
        <f>IF(ISNUMBER('Форма 1'!V739),'Форма 1'!$H739*VLOOKUP('Форма 1'!$F739,'Придельники до 2021'!$B$4:$X$28,'Форма 1'!V$8),"")</f>
        <v>3947103.9269999997</v>
      </c>
      <c r="F739" s="103" t="str">
        <f>IF(ISNUMBER('Форма 1'!W739),'Форма 1'!$H739*VLOOKUP('Форма 1'!$F739,'Придельники до 2021'!$B$4:$X$28,'Форма 1'!W$8),"")</f>
        <v/>
      </c>
      <c r="G739" s="103" t="str">
        <f>IF(ISNUMBER('Форма 1'!X739),'Форма 1'!$H739*VLOOKUP('Форма 1'!$F739,'Придельники до 2021'!$B$4:$X$28,'Форма 1'!X$8),"")</f>
        <v/>
      </c>
      <c r="H739" s="103" t="str">
        <f>IF(ISNUMBER('Форма 1'!Y739),'Форма 1'!$H739*VLOOKUP('Форма 1'!$F739,'Придельники до 2021'!$B$4:$X$28,'Форма 1'!Y$8),"")</f>
        <v/>
      </c>
      <c r="I739" s="103" t="str">
        <f>IF(ISNUMBER('Форма 1'!Z739),'Форма 1'!$H739*VLOOKUP('Форма 1'!$F739,'Придельники до 2021'!$B$4:$X$28,'Форма 1'!Z$8),"")</f>
        <v/>
      </c>
      <c r="J739" s="103" t="str">
        <f>IF(ISNUMBER('Форма 1'!AA739),'Форма 1'!$H739*VLOOKUP('Форма 1'!$F739,'Придельники до 2021'!$B$4:$X$28,'Форма 1'!AA$8),"")</f>
        <v/>
      </c>
      <c r="K739" s="90"/>
      <c r="L739" s="87"/>
      <c r="M739" s="103" t="str">
        <f>IF(ISNUMBER('Форма 1'!AD739),'Форма 1'!$H739*VLOOKUP('Форма 1'!$F739,'Придельники до 2021'!$B$4:$X$28,'Форма 1'!AD$8),"")</f>
        <v/>
      </c>
      <c r="N739" s="103" t="str">
        <f>IF(ISBLANK('Форма 1'!$AE739),"",IF('Форма 1'!$AE739=1,'Форма 1'!$H739*VLOOKUP('Форма 1'!$F739,'Придельники до 2021'!$B$4:$X$28,'Форма 1'!$AE$8,0),IF('Форма 1'!$AE739=2,'Форма 1'!$H739*VLOOKUP('Форма 1'!$F739,'Придельники до 2021'!$B$4:$X$28,13,0),IF('Форма 1'!$AE739=3,'Форма 1'!$H739*VLOOKUP('Форма 1'!$F739,'Придельники до 2021'!$B$4:$X$28,12,0)))))</f>
        <v/>
      </c>
      <c r="O739" s="103" t="str">
        <f>IF(ISNUMBER('Форма 1'!AF739),'Форма 1'!$H739*VLOOKUP('Форма 1'!$F739,'Придельники до 2021'!$B$4:$X$28,'Форма 1'!AF$8),"")</f>
        <v/>
      </c>
      <c r="P739" s="87"/>
      <c r="Q739" s="103" t="str">
        <f>IF(ISNUMBER('Форма 1'!AH739),'Форма 1'!$H739*VLOOKUP('Форма 1'!$F739,'Придельники до 2021'!$B$4:$X$28,'Форма 1'!AH$8),"")</f>
        <v/>
      </c>
      <c r="R739" s="103" t="str">
        <f>IF(ISNUMBER('Форма 1'!AI739),'Форма 1'!$H739*VLOOKUP('Форма 1'!$F739,'Придельники до 2021'!$B$4:$X$28,'Форма 1'!AI$8),"")</f>
        <v/>
      </c>
      <c r="S739" s="103" t="str">
        <f>IF(ISNUMBER('Форма 1'!AJ739),'Форма 1'!$H739*VLOOKUP('Форма 1'!$F739,'Придельники до 2021'!$B$4:$X$28,'Форма 1'!AJ$8),"")</f>
        <v/>
      </c>
      <c r="T739" s="87"/>
    </row>
    <row r="740" spans="1:20">
      <c r="A740" s="188">
        <f t="shared" si="49"/>
        <v>52</v>
      </c>
      <c r="B740" s="114" t="s">
        <v>868</v>
      </c>
      <c r="C740" s="99">
        <f t="shared" si="50"/>
        <v>7724128.7610000009</v>
      </c>
      <c r="D740" s="103">
        <f>IF(ISNUMBER('Форма 1'!U740),'Форма 1'!$H740*VLOOKUP('Форма 1'!$F740,'Придельники до 2021'!$B$4:$X$28,'Форма 1'!U$8),"")</f>
        <v>539522.07299999997</v>
      </c>
      <c r="E740" s="103">
        <f>IF(ISNUMBER('Форма 1'!V740),'Форма 1'!$H740*VLOOKUP('Форма 1'!$F740,'Придельники до 2021'!$B$4:$X$28,'Форма 1'!V$8),"")</f>
        <v>5530922.7300000004</v>
      </c>
      <c r="F740" s="103" t="str">
        <f>IF(ISNUMBER('Форма 1'!W740),'Форма 1'!$H740*VLOOKUP('Форма 1'!$F740,'Придельники до 2021'!$B$4:$X$28,'Форма 1'!W$8),"")</f>
        <v/>
      </c>
      <c r="G740" s="103">
        <f>IF(ISNUMBER('Форма 1'!X740),'Форма 1'!$H740*VLOOKUP('Форма 1'!$F740,'Придельники до 2021'!$B$4:$X$28,'Форма 1'!X$8),"")</f>
        <v>366211.23300000001</v>
      </c>
      <c r="H740" s="103">
        <f>IF(ISNUMBER('Форма 1'!Y740),'Форма 1'!$H740*VLOOKUP('Форма 1'!$F740,'Придельники до 2021'!$B$4:$X$28,'Форма 1'!Y$8),"")</f>
        <v>662584.40100000007</v>
      </c>
      <c r="I740" s="103">
        <f>IF(ISNUMBER('Форма 1'!Z740),'Форма 1'!$H740*VLOOKUP('Форма 1'!$F740,'Придельники до 2021'!$B$4:$X$28,'Форма 1'!Z$8),"")</f>
        <v>624888.32399999991</v>
      </c>
      <c r="J740" s="103" t="str">
        <f>IF(ISNUMBER('Форма 1'!AA740),'Форма 1'!$H740*VLOOKUP('Форма 1'!$F740,'Придельники до 2021'!$B$4:$X$28,'Форма 1'!AA$8),"")</f>
        <v/>
      </c>
      <c r="K740" s="90"/>
      <c r="L740" s="87"/>
      <c r="M740" s="103" t="str">
        <f>IF(ISNUMBER('Форма 1'!AD740),'Форма 1'!$H740*VLOOKUP('Форма 1'!$F740,'Придельники до 2021'!$B$4:$X$28,'Форма 1'!AD$8),"")</f>
        <v/>
      </c>
      <c r="N740" s="103" t="str">
        <f>IF(ISBLANK('Форма 1'!$AE740),"",IF('Форма 1'!$AE740=1,'Форма 1'!$H740*VLOOKUP('Форма 1'!$F740,'Придельники до 2021'!$B$4:$X$28,'Форма 1'!$AE$8,0),IF('Форма 1'!$AE740=2,'Форма 1'!$H740*VLOOKUP('Форма 1'!$F740,'Придельники до 2021'!$B$4:$X$28,13,0),IF('Форма 1'!$AE740=3,'Форма 1'!$H740*VLOOKUP('Форма 1'!$F740,'Придельники до 2021'!$B$4:$X$28,12,0)))))</f>
        <v/>
      </c>
      <c r="O740" s="103" t="str">
        <f>IF(ISNUMBER('Форма 1'!AF740),'Форма 1'!$H740*VLOOKUP('Форма 1'!$F740,'Придельники до 2021'!$B$4:$X$28,'Форма 1'!AF$8),"")</f>
        <v/>
      </c>
      <c r="P740" s="87"/>
      <c r="Q740" s="103" t="str">
        <f>IF(ISNUMBER('Форма 1'!AH740),'Форма 1'!$H740*VLOOKUP('Форма 1'!$F740,'Придельники до 2021'!$B$4:$X$28,'Форма 1'!AH$8),"")</f>
        <v/>
      </c>
      <c r="R740" s="103" t="str">
        <f>IF(ISNUMBER('Форма 1'!AI740),'Форма 1'!$H740*VLOOKUP('Форма 1'!$F740,'Придельники до 2021'!$B$4:$X$28,'Форма 1'!AI$8),"")</f>
        <v/>
      </c>
      <c r="S740" s="103" t="str">
        <f>IF(ISNUMBER('Форма 1'!AJ740),'Форма 1'!$H740*VLOOKUP('Форма 1'!$F740,'Придельники до 2021'!$B$4:$X$28,'Форма 1'!AJ$8),"")</f>
        <v/>
      </c>
      <c r="T740" s="87"/>
    </row>
    <row r="741" spans="1:20">
      <c r="A741" s="188">
        <f t="shared" si="49"/>
        <v>53</v>
      </c>
      <c r="B741" s="114" t="s">
        <v>869</v>
      </c>
      <c r="C741" s="99">
        <f t="shared" si="50"/>
        <v>6645954.1800000006</v>
      </c>
      <c r="D741" s="103">
        <f>IF(ISNUMBER('Форма 1'!U741),'Форма 1'!$H741*VLOOKUP('Форма 1'!$F741,'Придельники до 2021'!$B$4:$X$28,'Форма 1'!U$8),"")</f>
        <v>464212.74</v>
      </c>
      <c r="E741" s="103">
        <f>IF(ISNUMBER('Форма 1'!V741),'Форма 1'!$H741*VLOOKUP('Форма 1'!$F741,'Придельники до 2021'!$B$4:$X$28,'Форма 1'!V$8),"")</f>
        <v>4758887.4000000004</v>
      </c>
      <c r="F741" s="103" t="str">
        <f>IF(ISNUMBER('Форма 1'!W741),'Форма 1'!$H741*VLOOKUP('Форма 1'!$F741,'Придельники до 2021'!$B$4:$X$28,'Форма 1'!W$8),"")</f>
        <v/>
      </c>
      <c r="G741" s="103">
        <f>IF(ISNUMBER('Форма 1'!X741),'Форма 1'!$H741*VLOOKUP('Форма 1'!$F741,'Придельники до 2021'!$B$4:$X$28,'Форма 1'!X$8),"")</f>
        <v>315093.53999999998</v>
      </c>
      <c r="H741" s="103">
        <f>IF(ISNUMBER('Форма 1'!Y741),'Форма 1'!$H741*VLOOKUP('Форма 1'!$F741,'Придельники до 2021'!$B$4:$X$28,'Форма 1'!Y$8),"")</f>
        <v>570097.38</v>
      </c>
      <c r="I741" s="103">
        <f>IF(ISNUMBER('Форма 1'!Z741),'Форма 1'!$H741*VLOOKUP('Форма 1'!$F741,'Придельники до 2021'!$B$4:$X$28,'Форма 1'!Z$8),"")</f>
        <v>537663.12</v>
      </c>
      <c r="J741" s="103" t="str">
        <f>IF(ISNUMBER('Форма 1'!AA741),'Форма 1'!$H741*VLOOKUP('Форма 1'!$F741,'Придельники до 2021'!$B$4:$X$28,'Форма 1'!AA$8),"")</f>
        <v/>
      </c>
      <c r="K741" s="90"/>
      <c r="L741" s="87"/>
      <c r="M741" s="103" t="str">
        <f>IF(ISNUMBER('Форма 1'!AD741),'Форма 1'!$H741*VLOOKUP('Форма 1'!$F741,'Придельники до 2021'!$B$4:$X$28,'Форма 1'!AD$8),"")</f>
        <v/>
      </c>
      <c r="N741" s="103" t="str">
        <f>IF(ISBLANK('Форма 1'!$AE741),"",IF('Форма 1'!$AE741=1,'Форма 1'!$H741*VLOOKUP('Форма 1'!$F741,'Придельники до 2021'!$B$4:$X$28,'Форма 1'!$AE$8,0),IF('Форма 1'!$AE741=2,'Форма 1'!$H741*VLOOKUP('Форма 1'!$F741,'Придельники до 2021'!$B$4:$X$28,13,0),IF('Форма 1'!$AE741=3,'Форма 1'!$H741*VLOOKUP('Форма 1'!$F741,'Придельники до 2021'!$B$4:$X$28,12,0)))))</f>
        <v/>
      </c>
      <c r="O741" s="103" t="str">
        <f>IF(ISNUMBER('Форма 1'!AF741),'Форма 1'!$H741*VLOOKUP('Форма 1'!$F741,'Придельники до 2021'!$B$4:$X$28,'Форма 1'!AF$8),"")</f>
        <v/>
      </c>
      <c r="P741" s="87"/>
      <c r="Q741" s="103" t="str">
        <f>IF(ISNUMBER('Форма 1'!AH741),'Форма 1'!$H741*VLOOKUP('Форма 1'!$F741,'Придельники до 2021'!$B$4:$X$28,'Форма 1'!AH$8),"")</f>
        <v/>
      </c>
      <c r="R741" s="103" t="str">
        <f>IF(ISNUMBER('Форма 1'!AI741),'Форма 1'!$H741*VLOOKUP('Форма 1'!$F741,'Придельники до 2021'!$B$4:$X$28,'Форма 1'!AI$8),"")</f>
        <v/>
      </c>
      <c r="S741" s="103" t="str">
        <f>IF(ISNUMBER('Форма 1'!AJ741),'Форма 1'!$H741*VLOOKUP('Форма 1'!$F741,'Придельники до 2021'!$B$4:$X$28,'Форма 1'!AJ$8),"")</f>
        <v/>
      </c>
      <c r="T741" s="87"/>
    </row>
    <row r="742" spans="1:20">
      <c r="A742" s="188">
        <f t="shared" si="49"/>
        <v>54</v>
      </c>
      <c r="B742" s="114" t="s">
        <v>870</v>
      </c>
      <c r="C742" s="99">
        <f t="shared" si="50"/>
        <v>6068218.3550000004</v>
      </c>
      <c r="D742" s="103">
        <f>IF(ISNUMBER('Форма 1'!U742),'Форма 1'!$H742*VLOOKUP('Форма 1'!$F742,'Придельники до 2021'!$B$4:$X$28,'Форма 1'!U$8),"")</f>
        <v>423858.51500000001</v>
      </c>
      <c r="E742" s="103">
        <f>IF(ISNUMBER('Форма 1'!V742),'Форма 1'!$H742*VLOOKUP('Форма 1'!$F742,'Придельники до 2021'!$B$4:$X$28,'Форма 1'!V$8),"")</f>
        <v>4345195.1500000004</v>
      </c>
      <c r="F742" s="103" t="str">
        <f>IF(ISNUMBER('Форма 1'!W742),'Форма 1'!$H742*VLOOKUP('Форма 1'!$F742,'Придельники до 2021'!$B$4:$X$28,'Форма 1'!W$8),"")</f>
        <v/>
      </c>
      <c r="G742" s="103">
        <f>IF(ISNUMBER('Форма 1'!X742),'Форма 1'!$H742*VLOOKUP('Форма 1'!$F742,'Придельники до 2021'!$B$4:$X$28,'Форма 1'!X$8),"")</f>
        <v>287702.315</v>
      </c>
      <c r="H742" s="103">
        <f>IF(ISNUMBER('Форма 1'!Y742),'Форма 1'!$H742*VLOOKUP('Форма 1'!$F742,'Придельники до 2021'!$B$4:$X$28,'Форма 1'!Y$8),"")</f>
        <v>520538.55500000005</v>
      </c>
      <c r="I742" s="103">
        <f>IF(ISNUMBER('Форма 1'!Z742),'Форма 1'!$H742*VLOOKUP('Форма 1'!$F742,'Придельники до 2021'!$B$4:$X$28,'Форма 1'!Z$8),"")</f>
        <v>490923.81999999995</v>
      </c>
      <c r="J742" s="103" t="str">
        <f>IF(ISNUMBER('Форма 1'!AA742),'Форма 1'!$H742*VLOOKUP('Форма 1'!$F742,'Придельники до 2021'!$B$4:$X$28,'Форма 1'!AA$8),"")</f>
        <v/>
      </c>
      <c r="K742" s="90"/>
      <c r="L742" s="87"/>
      <c r="M742" s="103" t="str">
        <f>IF(ISNUMBER('Форма 1'!AD742),'Форма 1'!$H742*VLOOKUP('Форма 1'!$F742,'Придельники до 2021'!$B$4:$X$28,'Форма 1'!AD$8),"")</f>
        <v/>
      </c>
      <c r="N742" s="103" t="str">
        <f>IF(ISBLANK('Форма 1'!$AE742),"",IF('Форма 1'!$AE742=1,'Форма 1'!$H742*VLOOKUP('Форма 1'!$F742,'Придельники до 2021'!$B$4:$X$28,'Форма 1'!$AE$8,0),IF('Форма 1'!$AE742=2,'Форма 1'!$H742*VLOOKUP('Форма 1'!$F742,'Придельники до 2021'!$B$4:$X$28,13,0),IF('Форма 1'!$AE742=3,'Форма 1'!$H742*VLOOKUP('Форма 1'!$F742,'Придельники до 2021'!$B$4:$X$28,12,0)))))</f>
        <v/>
      </c>
      <c r="O742" s="103" t="str">
        <f>IF(ISNUMBER('Форма 1'!AF742),'Форма 1'!$H742*VLOOKUP('Форма 1'!$F742,'Придельники до 2021'!$B$4:$X$28,'Форма 1'!AF$8),"")</f>
        <v/>
      </c>
      <c r="P742" s="87"/>
      <c r="Q742" s="103" t="str">
        <f>IF(ISNUMBER('Форма 1'!AH742),'Форма 1'!$H742*VLOOKUP('Форма 1'!$F742,'Придельники до 2021'!$B$4:$X$28,'Форма 1'!AH$8),"")</f>
        <v/>
      </c>
      <c r="R742" s="103" t="str">
        <f>IF(ISNUMBER('Форма 1'!AI742),'Форма 1'!$H742*VLOOKUP('Форма 1'!$F742,'Придельники до 2021'!$B$4:$X$28,'Форма 1'!AI$8),"")</f>
        <v/>
      </c>
      <c r="S742" s="103" t="str">
        <f>IF(ISNUMBER('Форма 1'!AJ742),'Форма 1'!$H742*VLOOKUP('Форма 1'!$F742,'Придельники до 2021'!$B$4:$X$28,'Форма 1'!AJ$8),"")</f>
        <v/>
      </c>
      <c r="T742" s="87"/>
    </row>
    <row r="743" spans="1:20">
      <c r="A743" s="188">
        <f t="shared" si="49"/>
        <v>55</v>
      </c>
      <c r="B743" s="114" t="s">
        <v>871</v>
      </c>
      <c r="C743" s="99">
        <f t="shared" si="50"/>
        <v>5969405.6070000008</v>
      </c>
      <c r="D743" s="103">
        <f>IF(ISNUMBER('Форма 1'!U743),'Форма 1'!$H743*VLOOKUP('Форма 1'!$F743,'Придельники до 2021'!$B$4:$X$28,'Форма 1'!U$8),"")</f>
        <v>416956.55100000004</v>
      </c>
      <c r="E743" s="103">
        <f>IF(ISNUMBER('Форма 1'!V743),'Форма 1'!$H743*VLOOKUP('Форма 1'!$F743,'Придельники до 2021'!$B$4:$X$28,'Форма 1'!V$8),"")</f>
        <v>4274439.5100000007</v>
      </c>
      <c r="F743" s="103" t="str">
        <f>IF(ISNUMBER('Форма 1'!W743),'Форма 1'!$H743*VLOOKUP('Форма 1'!$F743,'Придельники до 2021'!$B$4:$X$28,'Форма 1'!W$8),"")</f>
        <v/>
      </c>
      <c r="G743" s="103">
        <f>IF(ISNUMBER('Форма 1'!X743),'Форма 1'!$H743*VLOOKUP('Форма 1'!$F743,'Придельники до 2021'!$B$4:$X$28,'Форма 1'!X$8),"")</f>
        <v>283017.47100000002</v>
      </c>
      <c r="H743" s="103">
        <f>IF(ISNUMBER('Форма 1'!Y743),'Форма 1'!$H743*VLOOKUP('Форма 1'!$F743,'Придельники до 2021'!$B$4:$X$28,'Форма 1'!Y$8),"")</f>
        <v>512062.28700000007</v>
      </c>
      <c r="I743" s="103">
        <f>IF(ISNUMBER('Форма 1'!Z743),'Форма 1'!$H743*VLOOKUP('Форма 1'!$F743,'Придельники до 2021'!$B$4:$X$28,'Форма 1'!Z$8),"")</f>
        <v>482929.788</v>
      </c>
      <c r="J743" s="103" t="str">
        <f>IF(ISNUMBER('Форма 1'!AA743),'Форма 1'!$H743*VLOOKUP('Форма 1'!$F743,'Придельники до 2021'!$B$4:$X$28,'Форма 1'!AA$8),"")</f>
        <v/>
      </c>
      <c r="K743" s="90"/>
      <c r="L743" s="87"/>
      <c r="M743" s="103" t="str">
        <f>IF(ISNUMBER('Форма 1'!AD743),'Форма 1'!$H743*VLOOKUP('Форма 1'!$F743,'Придельники до 2021'!$B$4:$X$28,'Форма 1'!AD$8),"")</f>
        <v/>
      </c>
      <c r="N743" s="103" t="str">
        <f>IF(ISBLANK('Форма 1'!$AE743),"",IF('Форма 1'!$AE743=1,'Форма 1'!$H743*VLOOKUP('Форма 1'!$F743,'Придельники до 2021'!$B$4:$X$28,'Форма 1'!$AE$8,0),IF('Форма 1'!$AE743=2,'Форма 1'!$H743*VLOOKUP('Форма 1'!$F743,'Придельники до 2021'!$B$4:$X$28,13,0),IF('Форма 1'!$AE743=3,'Форма 1'!$H743*VLOOKUP('Форма 1'!$F743,'Придельники до 2021'!$B$4:$X$28,12,0)))))</f>
        <v/>
      </c>
      <c r="O743" s="103" t="str">
        <f>IF(ISNUMBER('Форма 1'!AF743),'Форма 1'!$H743*VLOOKUP('Форма 1'!$F743,'Придельники до 2021'!$B$4:$X$28,'Форма 1'!AF$8),"")</f>
        <v/>
      </c>
      <c r="P743" s="87"/>
      <c r="Q743" s="103" t="str">
        <f>IF(ISNUMBER('Форма 1'!AH743),'Форма 1'!$H743*VLOOKUP('Форма 1'!$F743,'Придельники до 2021'!$B$4:$X$28,'Форма 1'!AH$8),"")</f>
        <v/>
      </c>
      <c r="R743" s="103" t="str">
        <f>IF(ISNUMBER('Форма 1'!AI743),'Форма 1'!$H743*VLOOKUP('Форма 1'!$F743,'Придельники до 2021'!$B$4:$X$28,'Форма 1'!AI$8),"")</f>
        <v/>
      </c>
      <c r="S743" s="103" t="str">
        <f>IF(ISNUMBER('Форма 1'!AJ743),'Форма 1'!$H743*VLOOKUP('Форма 1'!$F743,'Придельники до 2021'!$B$4:$X$28,'Форма 1'!AJ$8),"")</f>
        <v/>
      </c>
      <c r="T743" s="87"/>
    </row>
    <row r="744" spans="1:20">
      <c r="A744" s="188">
        <f t="shared" si="49"/>
        <v>56</v>
      </c>
      <c r="B744" s="114" t="s">
        <v>873</v>
      </c>
      <c r="C744" s="99">
        <f t="shared" si="50"/>
        <v>1395308.8344999999</v>
      </c>
      <c r="D744" s="103">
        <f>IF(ISNUMBER('Форма 1'!U744),'Форма 1'!$H744*VLOOKUP('Форма 1'!$F744,'Придельники до 2021'!$B$4:$X$28,'Форма 1'!U$8),"")</f>
        <v>418754.40130000003</v>
      </c>
      <c r="E744" s="103" t="str">
        <f>IF(ISNUMBER('Форма 1'!V744),'Форма 1'!$H744*VLOOKUP('Форма 1'!$F744,'Придельники до 2021'!$B$4:$X$28,'Форма 1'!V$8),"")</f>
        <v/>
      </c>
      <c r="F744" s="103" t="str">
        <f>IF(ISNUMBER('Форма 1'!W744),'Форма 1'!$H744*VLOOKUP('Форма 1'!$F744,'Придельники до 2021'!$B$4:$X$28,'Форма 1'!W$8),"")</f>
        <v/>
      </c>
      <c r="G744" s="103" t="str">
        <f>IF(ISNUMBER('Форма 1'!X744),'Форма 1'!$H744*VLOOKUP('Форма 1'!$F744,'Придельники до 2021'!$B$4:$X$28,'Форма 1'!X$8),"")</f>
        <v/>
      </c>
      <c r="H744" s="103" t="str">
        <f>IF(ISNUMBER('Форма 1'!Y744),'Форма 1'!$H744*VLOOKUP('Форма 1'!$F744,'Придельники до 2021'!$B$4:$X$28,'Форма 1'!Y$8),"")</f>
        <v/>
      </c>
      <c r="I744" s="103" t="str">
        <f>IF(ISNUMBER('Форма 1'!Z744),'Форма 1'!$H744*VLOOKUP('Форма 1'!$F744,'Придельники до 2021'!$B$4:$X$28,'Форма 1'!Z$8),"")</f>
        <v/>
      </c>
      <c r="J744" s="103" t="str">
        <f>IF(ISNUMBER('Форма 1'!AA744),'Форма 1'!$H744*VLOOKUP('Форма 1'!$F744,'Придельники до 2021'!$B$4:$X$28,'Форма 1'!AA$8),"")</f>
        <v/>
      </c>
      <c r="K744" s="90"/>
      <c r="L744" s="87"/>
      <c r="M744" s="103" t="str">
        <f>IF(ISNUMBER('Форма 1'!AD744),'Форма 1'!$H744*VLOOKUP('Форма 1'!$F744,'Придельники до 2021'!$B$4:$X$28,'Форма 1'!AD$8),"")</f>
        <v/>
      </c>
      <c r="N744" s="103" t="str">
        <f>IF(ISBLANK('Форма 1'!$AE744),"",IF('Форма 1'!$AE744=1,'Форма 1'!$H744*VLOOKUP('Форма 1'!$F744,'Придельники до 2021'!$B$4:$X$28,'Форма 1'!$AE$8,0),IF('Форма 1'!$AE744=2,'Форма 1'!$H744*VLOOKUP('Форма 1'!$F744,'Придельники до 2021'!$B$4:$X$28,13,0),IF('Форма 1'!$AE744=3,'Форма 1'!$H744*VLOOKUP('Форма 1'!$F744,'Придельники до 2021'!$B$4:$X$28,12,0)))))</f>
        <v/>
      </c>
      <c r="O744" s="103">
        <f>IF(ISNUMBER('Форма 1'!AF744),'Форма 1'!$H744*VLOOKUP('Форма 1'!$F744,'Придельники до 2021'!$B$4:$X$28,'Форма 1'!AF$8),"")</f>
        <v>976554.43319999997</v>
      </c>
      <c r="P744" s="87"/>
      <c r="Q744" s="103" t="str">
        <f>IF(ISNUMBER('Форма 1'!AH744),'Форма 1'!$H744*VLOOKUP('Форма 1'!$F744,'Придельники до 2021'!$B$4:$X$28,'Форма 1'!AH$8),"")</f>
        <v/>
      </c>
      <c r="R744" s="103" t="str">
        <f>IF(ISNUMBER('Форма 1'!AI744),'Форма 1'!$H744*VLOOKUP('Форма 1'!$F744,'Придельники до 2021'!$B$4:$X$28,'Форма 1'!AI$8),"")</f>
        <v/>
      </c>
      <c r="S744" s="103" t="str">
        <f>IF(ISNUMBER('Форма 1'!AJ744),'Форма 1'!$H744*VLOOKUP('Форма 1'!$F744,'Придельники до 2021'!$B$4:$X$28,'Форма 1'!AJ$8),"")</f>
        <v/>
      </c>
      <c r="T744" s="87"/>
    </row>
    <row r="745" spans="1:20">
      <c r="A745" s="188">
        <f t="shared" si="49"/>
        <v>57</v>
      </c>
      <c r="B745" s="114" t="s">
        <v>874</v>
      </c>
      <c r="C745" s="99">
        <f t="shared" si="50"/>
        <v>1386536.34</v>
      </c>
      <c r="D745" s="103">
        <f>IF(ISNUMBER('Форма 1'!U745),'Форма 1'!$H745*VLOOKUP('Форма 1'!$F745,'Придельники до 2021'!$B$4:$X$28,'Форма 1'!U$8),"")</f>
        <v>416121.636</v>
      </c>
      <c r="E745" s="103" t="str">
        <f>IF(ISNUMBER('Форма 1'!V745),'Форма 1'!$H745*VLOOKUP('Форма 1'!$F745,'Придельники до 2021'!$B$4:$X$28,'Форма 1'!V$8),"")</f>
        <v/>
      </c>
      <c r="F745" s="103" t="str">
        <f>IF(ISNUMBER('Форма 1'!W745),'Форма 1'!$H745*VLOOKUP('Форма 1'!$F745,'Придельники до 2021'!$B$4:$X$28,'Форма 1'!W$8),"")</f>
        <v/>
      </c>
      <c r="G745" s="103" t="str">
        <f>IF(ISNUMBER('Форма 1'!X745),'Форма 1'!$H745*VLOOKUP('Форма 1'!$F745,'Придельники до 2021'!$B$4:$X$28,'Форма 1'!X$8),"")</f>
        <v/>
      </c>
      <c r="H745" s="103" t="str">
        <f>IF(ISNUMBER('Форма 1'!Y745),'Форма 1'!$H745*VLOOKUP('Форма 1'!$F745,'Придельники до 2021'!$B$4:$X$28,'Форма 1'!Y$8),"")</f>
        <v/>
      </c>
      <c r="I745" s="103" t="str">
        <f>IF(ISNUMBER('Форма 1'!Z745),'Форма 1'!$H745*VLOOKUP('Форма 1'!$F745,'Придельники до 2021'!$B$4:$X$28,'Форма 1'!Z$8),"")</f>
        <v/>
      </c>
      <c r="J745" s="103" t="str">
        <f>IF(ISNUMBER('Форма 1'!AA745),'Форма 1'!$H745*VLOOKUP('Форма 1'!$F745,'Придельники до 2021'!$B$4:$X$28,'Форма 1'!AA$8),"")</f>
        <v/>
      </c>
      <c r="K745" s="90"/>
      <c r="L745" s="87"/>
      <c r="M745" s="103" t="str">
        <f>IF(ISNUMBER('Форма 1'!AD745),'Форма 1'!$H745*VLOOKUP('Форма 1'!$F745,'Придельники до 2021'!$B$4:$X$28,'Форма 1'!AD$8),"")</f>
        <v/>
      </c>
      <c r="N745" s="103" t="str">
        <f>IF(ISBLANK('Форма 1'!$AE745),"",IF('Форма 1'!$AE745=1,'Форма 1'!$H745*VLOOKUP('Форма 1'!$F745,'Придельники до 2021'!$B$4:$X$28,'Форма 1'!$AE$8,0),IF('Форма 1'!$AE745=2,'Форма 1'!$H745*VLOOKUP('Форма 1'!$F745,'Придельники до 2021'!$B$4:$X$28,13,0),IF('Форма 1'!$AE745=3,'Форма 1'!$H745*VLOOKUP('Форма 1'!$F745,'Придельники до 2021'!$B$4:$X$28,12,0)))))</f>
        <v/>
      </c>
      <c r="O745" s="103">
        <f>IF(ISNUMBER('Форма 1'!AF745),'Форма 1'!$H745*VLOOKUP('Форма 1'!$F745,'Придельники до 2021'!$B$4:$X$28,'Форма 1'!AF$8),"")</f>
        <v>970414.70400000003</v>
      </c>
      <c r="P745" s="87"/>
      <c r="Q745" s="103" t="str">
        <f>IF(ISNUMBER('Форма 1'!AH745),'Форма 1'!$H745*VLOOKUP('Форма 1'!$F745,'Придельники до 2021'!$B$4:$X$28,'Форма 1'!AH$8),"")</f>
        <v/>
      </c>
      <c r="R745" s="103" t="str">
        <f>IF(ISNUMBER('Форма 1'!AI745),'Форма 1'!$H745*VLOOKUP('Форма 1'!$F745,'Придельники до 2021'!$B$4:$X$28,'Форма 1'!AI$8),"")</f>
        <v/>
      </c>
      <c r="S745" s="103" t="str">
        <f>IF(ISNUMBER('Форма 1'!AJ745),'Форма 1'!$H745*VLOOKUP('Форма 1'!$F745,'Придельники до 2021'!$B$4:$X$28,'Форма 1'!AJ$8),"")</f>
        <v/>
      </c>
      <c r="T745" s="87"/>
    </row>
    <row r="746" spans="1:20" ht="15.75">
      <c r="A746" s="187">
        <v>0</v>
      </c>
      <c r="B746" s="34" t="s">
        <v>875</v>
      </c>
      <c r="C746" s="36">
        <f t="shared" ref="C746:T746" si="51">SUM(C747:C816)</f>
        <v>330591952.53940004</v>
      </c>
      <c r="D746" s="36">
        <f t="shared" si="51"/>
        <v>8472271.5293999985</v>
      </c>
      <c r="E746" s="36">
        <f t="shared" si="51"/>
        <v>2760416.4899999998</v>
      </c>
      <c r="F746" s="36">
        <f t="shared" si="51"/>
        <v>0</v>
      </c>
      <c r="G746" s="36">
        <f t="shared" si="51"/>
        <v>5473583.3080000002</v>
      </c>
      <c r="H746" s="36">
        <f t="shared" si="51"/>
        <v>0</v>
      </c>
      <c r="I746" s="36">
        <f t="shared" si="51"/>
        <v>4495934.2990000006</v>
      </c>
      <c r="J746" s="36">
        <f t="shared" si="51"/>
        <v>22766961.240000002</v>
      </c>
      <c r="K746" s="39">
        <f t="shared" si="51"/>
        <v>0</v>
      </c>
      <c r="L746" s="36">
        <f t="shared" si="51"/>
        <v>0</v>
      </c>
      <c r="M746" s="36">
        <f t="shared" si="51"/>
        <v>199945142.94499996</v>
      </c>
      <c r="N746" s="36">
        <f t="shared" si="51"/>
        <v>54240190.584000006</v>
      </c>
      <c r="O746" s="36">
        <f t="shared" si="51"/>
        <v>2421561.5919999997</v>
      </c>
      <c r="P746" s="36">
        <f t="shared" si="51"/>
        <v>2118052.4900000002</v>
      </c>
      <c r="Q746" s="36">
        <f t="shared" si="51"/>
        <v>27897838.062000003</v>
      </c>
      <c r="R746" s="36">
        <f t="shared" si="51"/>
        <v>0</v>
      </c>
      <c r="S746" s="36">
        <f t="shared" si="51"/>
        <v>0</v>
      </c>
      <c r="T746" s="36">
        <f t="shared" si="51"/>
        <v>0</v>
      </c>
    </row>
    <row r="747" spans="1:20">
      <c r="A747" s="188">
        <f t="shared" si="49"/>
        <v>1</v>
      </c>
      <c r="B747" s="195" t="s">
        <v>876</v>
      </c>
      <c r="C747" s="99">
        <f>SUM(D747:J747,L747:T747)</f>
        <v>13546163.141999999</v>
      </c>
      <c r="D747" s="103" t="str">
        <f>IF(ISNUMBER('Форма 1'!U747),'Форма 1'!$H747*VLOOKUP('Форма 1'!$F747,'Придельники до 2021'!$B$4:$X$28,'Форма 1'!U$8),"")</f>
        <v/>
      </c>
      <c r="E747" s="103" t="str">
        <f>IF(ISNUMBER('Форма 1'!V747),'Форма 1'!$H747*VLOOKUP('Форма 1'!$F747,'Придельники до 2021'!$B$4:$X$28,'Форма 1'!V$8),"")</f>
        <v/>
      </c>
      <c r="F747" s="103" t="str">
        <f>IF(ISNUMBER('Форма 1'!W747),'Форма 1'!$H747*VLOOKUP('Форма 1'!$F747,'Придельники до 2021'!$B$4:$X$28,'Форма 1'!W$8),"")</f>
        <v/>
      </c>
      <c r="G747" s="103" t="str">
        <f>IF(ISNUMBER('Форма 1'!X747),'Форма 1'!$H747*VLOOKUP('Форма 1'!$F747,'Придельники до 2021'!$B$4:$X$28,'Форма 1'!X$8),"")</f>
        <v/>
      </c>
      <c r="H747" s="103" t="str">
        <f>IF(ISNUMBER('Форма 1'!Y747),'Форма 1'!$H747*VLOOKUP('Форма 1'!$F747,'Придельники до 2021'!$B$4:$X$28,'Форма 1'!Y$8),"")</f>
        <v/>
      </c>
      <c r="I747" s="103" t="str">
        <f>IF(ISNUMBER('Форма 1'!Z747),'Форма 1'!$H747*VLOOKUP('Форма 1'!$F747,'Придельники до 2021'!$B$4:$X$28,'Форма 1'!Z$8),"")</f>
        <v/>
      </c>
      <c r="J747" s="103" t="str">
        <f>IF(ISNUMBER('Форма 1'!AA747),'Форма 1'!$H747*VLOOKUP('Форма 1'!$F747,'Придельники до 2021'!$B$4:$X$28,'Форма 1'!AA$8),"")</f>
        <v/>
      </c>
      <c r="K747" s="90"/>
      <c r="L747" s="87"/>
      <c r="M747" s="103">
        <f>IF(ISNUMBER('Форма 1'!AD747),'Форма 1'!$H747*VLOOKUP('Форма 1'!$F747,'Придельники до 2021'!$B$4:$X$28,'Форма 1'!AD$8),"")</f>
        <v>13546163.141999999</v>
      </c>
      <c r="N747" s="103" t="str">
        <f>IF(ISBLANK('Форма 1'!$AE747),"",IF('Форма 1'!$AE747=1,'Форма 1'!$H747*VLOOKUP('Форма 1'!$F747,'Придельники до 2021'!$B$4:$X$28,'Форма 1'!$AE$8,0),IF('Форма 1'!$AE747=2,'Форма 1'!$H747*VLOOKUP('Форма 1'!$F747,'Придельники до 2021'!$B$4:$X$28,13,0),IF('Форма 1'!$AE747=3,'Форма 1'!$H747*VLOOKUP('Форма 1'!$F747,'Придельники до 2021'!$B$4:$X$28,12,0)))))</f>
        <v/>
      </c>
      <c r="O747" s="103" t="str">
        <f>IF(ISNUMBER('Форма 1'!AF747),'Форма 1'!$H747*VLOOKUP('Форма 1'!$F747,'Придельники до 2021'!$B$4:$X$28,'Форма 1'!AF$8),"")</f>
        <v/>
      </c>
      <c r="P747" s="87"/>
      <c r="Q747" s="103" t="str">
        <f>IF(ISNUMBER('Форма 1'!AH747),'Форма 1'!$H747*VLOOKUP('Форма 1'!$F747,'Придельники до 2021'!$B$4:$X$28,'Форма 1'!AH$8),"")</f>
        <v/>
      </c>
      <c r="R747" s="103" t="str">
        <f>IF(ISNUMBER('Форма 1'!AI747),'Форма 1'!$H747*VLOOKUP('Форма 1'!$F747,'Придельники до 2021'!$B$4:$X$28,'Форма 1'!AI$8),"")</f>
        <v/>
      </c>
      <c r="S747" s="103" t="str">
        <f>IF(ISNUMBER('Форма 1'!AJ747),'Форма 1'!$H747*VLOOKUP('Форма 1'!$F747,'Придельники до 2021'!$B$4:$X$28,'Форма 1'!AJ$8),"")</f>
        <v/>
      </c>
      <c r="T747" s="87"/>
    </row>
    <row r="748" spans="1:20">
      <c r="A748" s="188">
        <f t="shared" si="49"/>
        <v>2</v>
      </c>
      <c r="B748" s="195" t="s">
        <v>877</v>
      </c>
      <c r="C748" s="99">
        <f t="shared" ref="C748:C808" si="52">SUM(D748:J748,L748:T748)</f>
        <v>12071005.578</v>
      </c>
      <c r="D748" s="103" t="str">
        <f>IF(ISNUMBER('Форма 1'!U748),'Форма 1'!$H748*VLOOKUP('Форма 1'!$F748,'Придельники до 2021'!$B$4:$X$28,'Форма 1'!U$8),"")</f>
        <v/>
      </c>
      <c r="E748" s="103" t="str">
        <f>IF(ISNUMBER('Форма 1'!V748),'Форма 1'!$H748*VLOOKUP('Форма 1'!$F748,'Придельники до 2021'!$B$4:$X$28,'Форма 1'!V$8),"")</f>
        <v/>
      </c>
      <c r="F748" s="103" t="str">
        <f>IF(ISNUMBER('Форма 1'!W748),'Форма 1'!$H748*VLOOKUP('Форма 1'!$F748,'Придельники до 2021'!$B$4:$X$28,'Форма 1'!W$8),"")</f>
        <v/>
      </c>
      <c r="G748" s="103" t="str">
        <f>IF(ISNUMBER('Форма 1'!X748),'Форма 1'!$H748*VLOOKUP('Форма 1'!$F748,'Придельники до 2021'!$B$4:$X$28,'Форма 1'!X$8),"")</f>
        <v/>
      </c>
      <c r="H748" s="103" t="str">
        <f>IF(ISNUMBER('Форма 1'!Y748),'Форма 1'!$H748*VLOOKUP('Форма 1'!$F748,'Придельники до 2021'!$B$4:$X$28,'Форма 1'!Y$8),"")</f>
        <v/>
      </c>
      <c r="I748" s="103" t="str">
        <f>IF(ISNUMBER('Форма 1'!Z748),'Форма 1'!$H748*VLOOKUP('Форма 1'!$F748,'Придельники до 2021'!$B$4:$X$28,'Форма 1'!Z$8),"")</f>
        <v/>
      </c>
      <c r="J748" s="103" t="str">
        <f>IF(ISNUMBER('Форма 1'!AA748),'Форма 1'!$H748*VLOOKUP('Форма 1'!$F748,'Придельники до 2021'!$B$4:$X$28,'Форма 1'!AA$8),"")</f>
        <v/>
      </c>
      <c r="K748" s="90"/>
      <c r="L748" s="87"/>
      <c r="M748" s="103">
        <f>IF(ISNUMBER('Форма 1'!AD748),'Форма 1'!$H748*VLOOKUP('Форма 1'!$F748,'Придельники до 2021'!$B$4:$X$28,'Форма 1'!AD$8),"")</f>
        <v>12071005.578</v>
      </c>
      <c r="N748" s="103" t="str">
        <f>IF(ISBLANK('Форма 1'!$AE748),"",IF('Форма 1'!$AE748=1,'Форма 1'!$H748*VLOOKUP('Форма 1'!$F748,'Придельники до 2021'!$B$4:$X$28,'Форма 1'!$AE$8,0),IF('Форма 1'!$AE748=2,'Форма 1'!$H748*VLOOKUP('Форма 1'!$F748,'Придельники до 2021'!$B$4:$X$28,13,0),IF('Форма 1'!$AE748=3,'Форма 1'!$H748*VLOOKUP('Форма 1'!$F748,'Придельники до 2021'!$B$4:$X$28,12,0)))))</f>
        <v/>
      </c>
      <c r="O748" s="103" t="str">
        <f>IF(ISNUMBER('Форма 1'!AF748),'Форма 1'!$H748*VLOOKUP('Форма 1'!$F748,'Придельники до 2021'!$B$4:$X$28,'Форма 1'!AF$8),"")</f>
        <v/>
      </c>
      <c r="P748" s="87"/>
      <c r="Q748" s="103" t="str">
        <f>IF(ISNUMBER('Форма 1'!AH748),'Форма 1'!$H748*VLOOKUP('Форма 1'!$F748,'Придельники до 2021'!$B$4:$X$28,'Форма 1'!AH$8),"")</f>
        <v/>
      </c>
      <c r="R748" s="103" t="str">
        <f>IF(ISNUMBER('Форма 1'!AI748),'Форма 1'!$H748*VLOOKUP('Форма 1'!$F748,'Придельники до 2021'!$B$4:$X$28,'Форма 1'!AI$8),"")</f>
        <v/>
      </c>
      <c r="S748" s="103" t="str">
        <f>IF(ISNUMBER('Форма 1'!AJ748),'Форма 1'!$H748*VLOOKUP('Форма 1'!$F748,'Придельники до 2021'!$B$4:$X$28,'Форма 1'!AJ$8),"")</f>
        <v/>
      </c>
      <c r="T748" s="87"/>
    </row>
    <row r="749" spans="1:20">
      <c r="A749" s="188">
        <f t="shared" si="49"/>
        <v>3</v>
      </c>
      <c r="B749" s="195" t="s">
        <v>880</v>
      </c>
      <c r="C749" s="99">
        <f t="shared" si="52"/>
        <v>280193.26</v>
      </c>
      <c r="D749" s="103" t="str">
        <f>IF(ISNUMBER('Форма 1'!U749),'Форма 1'!$H749*VLOOKUP('Форма 1'!$F749,'Придельники до 2021'!$B$4:$X$28,'Форма 1'!U$8),"")</f>
        <v/>
      </c>
      <c r="E749" s="103" t="str">
        <f>IF(ISNUMBER('Форма 1'!V749),'Форма 1'!$H749*VLOOKUP('Форма 1'!$F749,'Придельники до 2021'!$B$4:$X$28,'Форма 1'!V$8),"")</f>
        <v/>
      </c>
      <c r="F749" s="103" t="str">
        <f>IF(ISNUMBER('Форма 1'!W749),'Форма 1'!$H749*VLOOKUP('Форма 1'!$F749,'Придельники до 2021'!$B$4:$X$28,'Форма 1'!W$8),"")</f>
        <v/>
      </c>
      <c r="G749" s="103" t="str">
        <f>IF(ISNUMBER('Форма 1'!X749),'Форма 1'!$H749*VLOOKUP('Форма 1'!$F749,'Придельники до 2021'!$B$4:$X$28,'Форма 1'!X$8),"")</f>
        <v/>
      </c>
      <c r="H749" s="103" t="str">
        <f>IF(ISNUMBER('Форма 1'!Y749),'Форма 1'!$H749*VLOOKUP('Форма 1'!$F749,'Придельники до 2021'!$B$4:$X$28,'Форма 1'!Y$8),"")</f>
        <v/>
      </c>
      <c r="I749" s="103" t="str">
        <f>IF(ISNUMBER('Форма 1'!Z749),'Форма 1'!$H749*VLOOKUP('Форма 1'!$F749,'Придельники до 2021'!$B$4:$X$28,'Форма 1'!Z$8),"")</f>
        <v/>
      </c>
      <c r="J749" s="103" t="str">
        <f>IF(ISNUMBER('Форма 1'!AA749),'Форма 1'!$H749*VLOOKUP('Форма 1'!$F749,'Придельники до 2021'!$B$4:$X$28,'Форма 1'!AA$8),"")</f>
        <v/>
      </c>
      <c r="K749" s="90"/>
      <c r="L749" s="87"/>
      <c r="M749" s="103" t="str">
        <f>IF(ISNUMBER('Форма 1'!AD749),'Форма 1'!$H749*VLOOKUP('Форма 1'!$F749,'Придельники до 2021'!$B$4:$X$28,'Форма 1'!AD$8),"")</f>
        <v/>
      </c>
      <c r="N749" s="103" t="str">
        <f>IF(ISBLANK('Форма 1'!$AE749),"",IF('Форма 1'!$AE749=1,'Форма 1'!$H749*VLOOKUP('Форма 1'!$F749,'Придельники до 2021'!$B$4:$X$28,'Форма 1'!$AE$8,0),IF('Форма 1'!$AE749=2,'Форма 1'!$H749*VLOOKUP('Форма 1'!$F749,'Придельники до 2021'!$B$4:$X$28,13,0),IF('Форма 1'!$AE749=3,'Форма 1'!$H749*VLOOKUP('Форма 1'!$F749,'Придельники до 2021'!$B$4:$X$28,12,0)))))</f>
        <v/>
      </c>
      <c r="O749" s="103" t="str">
        <f>IF(ISNUMBER('Форма 1'!AF749),'Форма 1'!$H749*VLOOKUP('Форма 1'!$F749,'Придельники до 2021'!$B$4:$X$28,'Форма 1'!AF$8),"")</f>
        <v/>
      </c>
      <c r="P749" s="87">
        <v>280193.26</v>
      </c>
      <c r="Q749" s="103" t="str">
        <f>IF(ISNUMBER('Форма 1'!AH749),'Форма 1'!$H749*VLOOKUP('Форма 1'!$F749,'Придельники до 2021'!$B$4:$X$28,'Форма 1'!AH$8),"")</f>
        <v/>
      </c>
      <c r="R749" s="103" t="str">
        <f>IF(ISNUMBER('Форма 1'!AI749),'Форма 1'!$H749*VLOOKUP('Форма 1'!$F749,'Придельники до 2021'!$B$4:$X$28,'Форма 1'!AI$8),"")</f>
        <v/>
      </c>
      <c r="S749" s="103" t="str">
        <f>IF(ISNUMBER('Форма 1'!AJ749),'Форма 1'!$H749*VLOOKUP('Форма 1'!$F749,'Придельники до 2021'!$B$4:$X$28,'Форма 1'!AJ$8),"")</f>
        <v/>
      </c>
      <c r="T749" s="87"/>
    </row>
    <row r="750" spans="1:20">
      <c r="A750" s="188">
        <f t="shared" ref="A750:A811" si="53">A749+1</f>
        <v>4</v>
      </c>
      <c r="B750" s="189" t="s">
        <v>883</v>
      </c>
      <c r="C750" s="99">
        <f t="shared" si="52"/>
        <v>280193.26</v>
      </c>
      <c r="D750" s="103" t="str">
        <f>IF(ISNUMBER('Форма 1'!U750),'Форма 1'!$H750*VLOOKUP('Форма 1'!$F750,'Придельники до 2021'!$B$4:$X$28,'Форма 1'!U$8),"")</f>
        <v/>
      </c>
      <c r="E750" s="103" t="str">
        <f>IF(ISNUMBER('Форма 1'!V750),'Форма 1'!$H750*VLOOKUP('Форма 1'!$F750,'Придельники до 2021'!$B$4:$X$28,'Форма 1'!V$8),"")</f>
        <v/>
      </c>
      <c r="F750" s="103" t="str">
        <f>IF(ISNUMBER('Форма 1'!W750),'Форма 1'!$H750*VLOOKUP('Форма 1'!$F750,'Придельники до 2021'!$B$4:$X$28,'Форма 1'!W$8),"")</f>
        <v/>
      </c>
      <c r="G750" s="103" t="str">
        <f>IF(ISNUMBER('Форма 1'!X750),'Форма 1'!$H750*VLOOKUP('Форма 1'!$F750,'Придельники до 2021'!$B$4:$X$28,'Форма 1'!X$8),"")</f>
        <v/>
      </c>
      <c r="H750" s="103" t="str">
        <f>IF(ISNUMBER('Форма 1'!Y750),'Форма 1'!$H750*VLOOKUP('Форма 1'!$F750,'Придельники до 2021'!$B$4:$X$28,'Форма 1'!Y$8),"")</f>
        <v/>
      </c>
      <c r="I750" s="103" t="str">
        <f>IF(ISNUMBER('Форма 1'!Z750),'Форма 1'!$H750*VLOOKUP('Форма 1'!$F750,'Придельники до 2021'!$B$4:$X$28,'Форма 1'!Z$8),"")</f>
        <v/>
      </c>
      <c r="J750" s="103" t="str">
        <f>IF(ISNUMBER('Форма 1'!AA750),'Форма 1'!$H750*VLOOKUP('Форма 1'!$F750,'Придельники до 2021'!$B$4:$X$28,'Форма 1'!AA$8),"")</f>
        <v/>
      </c>
      <c r="K750" s="90"/>
      <c r="L750" s="87"/>
      <c r="M750" s="103" t="str">
        <f>IF(ISNUMBER('Форма 1'!AD750),'Форма 1'!$H750*VLOOKUP('Форма 1'!$F750,'Придельники до 2021'!$B$4:$X$28,'Форма 1'!AD$8),"")</f>
        <v/>
      </c>
      <c r="N750" s="103" t="str">
        <f>IF(ISBLANK('Форма 1'!$AE750),"",IF('Форма 1'!$AE750=1,'Форма 1'!$H750*VLOOKUP('Форма 1'!$F750,'Придельники до 2021'!$B$4:$X$28,'Форма 1'!$AE$8,0),IF('Форма 1'!$AE750=2,'Форма 1'!$H750*VLOOKUP('Форма 1'!$F750,'Придельники до 2021'!$B$4:$X$28,13,0),IF('Форма 1'!$AE750=3,'Форма 1'!$H750*VLOOKUP('Форма 1'!$F750,'Придельники до 2021'!$B$4:$X$28,12,0)))))</f>
        <v/>
      </c>
      <c r="O750" s="103" t="str">
        <f>IF(ISNUMBER('Форма 1'!AF750),'Форма 1'!$H750*VLOOKUP('Форма 1'!$F750,'Придельники до 2021'!$B$4:$X$28,'Форма 1'!AF$8),"")</f>
        <v/>
      </c>
      <c r="P750" s="87">
        <f>280193.26</f>
        <v>280193.26</v>
      </c>
      <c r="Q750" s="103" t="str">
        <f>IF(ISNUMBER('Форма 1'!AH750),'Форма 1'!$H750*VLOOKUP('Форма 1'!$F750,'Придельники до 2021'!$B$4:$X$28,'Форма 1'!AH$8),"")</f>
        <v/>
      </c>
      <c r="R750" s="103" t="str">
        <f>IF(ISNUMBER('Форма 1'!AI750),'Форма 1'!$H750*VLOOKUP('Форма 1'!$F750,'Придельники до 2021'!$B$4:$X$28,'Форма 1'!AI$8),"")</f>
        <v/>
      </c>
      <c r="S750" s="103" t="str">
        <f>IF(ISNUMBER('Форма 1'!AJ750),'Форма 1'!$H750*VLOOKUP('Форма 1'!$F750,'Придельники до 2021'!$B$4:$X$28,'Форма 1'!AJ$8),"")</f>
        <v/>
      </c>
      <c r="T750" s="87"/>
    </row>
    <row r="751" spans="1:20">
      <c r="A751" s="188">
        <f t="shared" si="53"/>
        <v>5</v>
      </c>
      <c r="B751" s="189" t="s">
        <v>885</v>
      </c>
      <c r="C751" s="99">
        <f t="shared" si="52"/>
        <v>36481034.459000006</v>
      </c>
      <c r="D751" s="103" t="str">
        <f>IF(ISNUMBER('Форма 1'!U751),'Форма 1'!$H751*VLOOKUP('Форма 1'!$F751,'Придельники до 2021'!$B$4:$X$28,'Форма 1'!U$8),"")</f>
        <v/>
      </c>
      <c r="E751" s="103" t="str">
        <f>IF(ISNUMBER('Форма 1'!V751),'Форма 1'!$H751*VLOOKUP('Форма 1'!$F751,'Придельники до 2021'!$B$4:$X$28,'Форма 1'!V$8),"")</f>
        <v/>
      </c>
      <c r="F751" s="103" t="str">
        <f>IF(ISNUMBER('Форма 1'!W751),'Форма 1'!$H751*VLOOKUP('Форма 1'!$F751,'Придельники до 2021'!$B$4:$X$28,'Форма 1'!W$8),"")</f>
        <v/>
      </c>
      <c r="G751" s="103" t="str">
        <f>IF(ISNUMBER('Форма 1'!X751),'Форма 1'!$H751*VLOOKUP('Форма 1'!$F751,'Придельники до 2021'!$B$4:$X$28,'Форма 1'!X$8),"")</f>
        <v/>
      </c>
      <c r="H751" s="103" t="str">
        <f>IF(ISNUMBER('Форма 1'!Y751),'Форма 1'!$H751*VLOOKUP('Форма 1'!$F751,'Придельники до 2021'!$B$4:$X$28,'Форма 1'!Y$8),"")</f>
        <v/>
      </c>
      <c r="I751" s="103" t="str">
        <f>IF(ISNUMBER('Форма 1'!Z751),'Форма 1'!$H751*VLOOKUP('Форма 1'!$F751,'Придельники до 2021'!$B$4:$X$28,'Форма 1'!Z$8),"")</f>
        <v/>
      </c>
      <c r="J751" s="103" t="str">
        <f>IF(ISNUMBER('Форма 1'!AA751),'Форма 1'!$H751*VLOOKUP('Форма 1'!$F751,'Придельники до 2021'!$B$4:$X$28,'Форма 1'!AA$8),"")</f>
        <v/>
      </c>
      <c r="K751" s="90"/>
      <c r="L751" s="87"/>
      <c r="M751" s="103" t="str">
        <f>IF(ISNUMBER('Форма 1'!AD751),'Форма 1'!$H751*VLOOKUP('Форма 1'!$F751,'Придельники до 2021'!$B$4:$X$28,'Форма 1'!AD$8),"")</f>
        <v/>
      </c>
      <c r="N751" s="103">
        <f>IF(ISBLANK('Форма 1'!$AE751),"",IF('Форма 1'!$AE751=1,'Форма 1'!$H751*VLOOKUP('Форма 1'!$F751,'Придельники до 2021'!$B$4:$X$28,'Форма 1'!$AE$8,0),IF('Форма 1'!$AE751=2,'Форма 1'!$H751*VLOOKUP('Форма 1'!$F751,'Придельники до 2021'!$B$4:$X$28,13,0),IF('Форма 1'!$AE751=3,'Форма 1'!$H751*VLOOKUP('Форма 1'!$F751,'Придельники до 2021'!$B$4:$X$28,12,0)))))</f>
        <v>36481034.459000006</v>
      </c>
      <c r="O751" s="103" t="str">
        <f>IF(ISNUMBER('Форма 1'!AF751),'Форма 1'!$H751*VLOOKUP('Форма 1'!$F751,'Придельники до 2021'!$B$4:$X$28,'Форма 1'!AF$8),"")</f>
        <v/>
      </c>
      <c r="P751" s="87"/>
      <c r="Q751" s="103" t="str">
        <f>IF(ISNUMBER('Форма 1'!AH751),'Форма 1'!$H751*VLOOKUP('Форма 1'!$F751,'Придельники до 2021'!$B$4:$X$28,'Форма 1'!AH$8),"")</f>
        <v/>
      </c>
      <c r="R751" s="103" t="str">
        <f>IF(ISNUMBER('Форма 1'!AI751),'Форма 1'!$H751*VLOOKUP('Форма 1'!$F751,'Придельники до 2021'!$B$4:$X$28,'Форма 1'!AI$8),"")</f>
        <v/>
      </c>
      <c r="S751" s="103" t="str">
        <f>IF(ISNUMBER('Форма 1'!AJ751),'Форма 1'!$H751*VLOOKUP('Форма 1'!$F751,'Придельники до 2021'!$B$4:$X$28,'Форма 1'!AJ$8),"")</f>
        <v/>
      </c>
      <c r="T751" s="87"/>
    </row>
    <row r="752" spans="1:20">
      <c r="A752" s="188">
        <f t="shared" si="53"/>
        <v>6</v>
      </c>
      <c r="B752" s="189" t="s">
        <v>886</v>
      </c>
      <c r="C752" s="99">
        <f t="shared" si="52"/>
        <v>3146590.44</v>
      </c>
      <c r="D752" s="103" t="str">
        <f>IF(ISNUMBER('Форма 1'!U752),'Форма 1'!$H752*VLOOKUP('Форма 1'!$F752,'Придельники до 2021'!$B$4:$X$28,'Форма 1'!U$8),"")</f>
        <v/>
      </c>
      <c r="E752" s="103" t="str">
        <f>IF(ISNUMBER('Форма 1'!V752),'Форма 1'!$H752*VLOOKUP('Форма 1'!$F752,'Придельники до 2021'!$B$4:$X$28,'Форма 1'!V$8),"")</f>
        <v/>
      </c>
      <c r="F752" s="103" t="str">
        <f>IF(ISNUMBER('Форма 1'!W752),'Форма 1'!$H752*VLOOKUP('Форма 1'!$F752,'Придельники до 2021'!$B$4:$X$28,'Форма 1'!W$8),"")</f>
        <v/>
      </c>
      <c r="G752" s="103" t="str">
        <f>IF(ISNUMBER('Форма 1'!X752),'Форма 1'!$H752*VLOOKUP('Форма 1'!$F752,'Придельники до 2021'!$B$4:$X$28,'Форма 1'!X$8),"")</f>
        <v/>
      </c>
      <c r="H752" s="103" t="str">
        <f>IF(ISNUMBER('Форма 1'!Y752),'Форма 1'!$H752*VLOOKUP('Форма 1'!$F752,'Придельники до 2021'!$B$4:$X$28,'Форма 1'!Y$8),"")</f>
        <v/>
      </c>
      <c r="I752" s="103" t="str">
        <f>IF(ISNUMBER('Форма 1'!Z752),'Форма 1'!$H752*VLOOKUP('Форма 1'!$F752,'Придельники до 2021'!$B$4:$X$28,'Форма 1'!Z$8),"")</f>
        <v/>
      </c>
      <c r="J752" s="103">
        <f>IF(ISNUMBER('Форма 1'!AA752),'Форма 1'!$H752*VLOOKUP('Форма 1'!$F752,'Придельники до 2021'!$B$4:$X$28,'Форма 1'!AA$8),"")</f>
        <v>3146590.44</v>
      </c>
      <c r="K752" s="90"/>
      <c r="L752" s="87"/>
      <c r="M752" s="103" t="str">
        <f>IF(ISNUMBER('Форма 1'!AD752),'Форма 1'!$H752*VLOOKUP('Форма 1'!$F752,'Придельники до 2021'!$B$4:$X$28,'Форма 1'!AD$8),"")</f>
        <v/>
      </c>
      <c r="N752" s="103" t="str">
        <f>IF(ISBLANK('Форма 1'!$AE752),"",IF('Форма 1'!$AE752=1,'Форма 1'!$H752*VLOOKUP('Форма 1'!$F752,'Придельники до 2021'!$B$4:$X$28,'Форма 1'!$AE$8,0),IF('Форма 1'!$AE752=2,'Форма 1'!$H752*VLOOKUP('Форма 1'!$F752,'Придельники до 2021'!$B$4:$X$28,13,0),IF('Форма 1'!$AE752=3,'Форма 1'!$H752*VLOOKUP('Форма 1'!$F752,'Придельники до 2021'!$B$4:$X$28,12,0)))))</f>
        <v/>
      </c>
      <c r="O752" s="103" t="str">
        <f>IF(ISNUMBER('Форма 1'!AF752),'Форма 1'!$H752*VLOOKUP('Форма 1'!$F752,'Придельники до 2021'!$B$4:$X$28,'Форма 1'!AF$8),"")</f>
        <v/>
      </c>
      <c r="P752" s="87"/>
      <c r="Q752" s="103" t="str">
        <f>IF(ISNUMBER('Форма 1'!AH752),'Форма 1'!$H752*VLOOKUP('Форма 1'!$F752,'Придельники до 2021'!$B$4:$X$28,'Форма 1'!AH$8),"")</f>
        <v/>
      </c>
      <c r="R752" s="103" t="str">
        <f>IF(ISNUMBER('Форма 1'!AI752),'Форма 1'!$H752*VLOOKUP('Форма 1'!$F752,'Придельники до 2021'!$B$4:$X$28,'Форма 1'!AI$8),"")</f>
        <v/>
      </c>
      <c r="S752" s="103" t="str">
        <f>IF(ISNUMBER('Форма 1'!AJ752),'Форма 1'!$H752*VLOOKUP('Форма 1'!$F752,'Придельники до 2021'!$B$4:$X$28,'Форма 1'!AJ$8),"")</f>
        <v/>
      </c>
      <c r="T752" s="87"/>
    </row>
    <row r="753" spans="1:20">
      <c r="A753" s="188">
        <f t="shared" si="53"/>
        <v>7</v>
      </c>
      <c r="B753" s="189" t="s">
        <v>887</v>
      </c>
      <c r="C753" s="99">
        <f t="shared" si="52"/>
        <v>4927868.45</v>
      </c>
      <c r="D753" s="103" t="str">
        <f>IF(ISNUMBER('Форма 1'!U753),'Форма 1'!$H753*VLOOKUP('Форма 1'!$F753,'Придельники до 2021'!$B$4:$X$28,'Форма 1'!U$8),"")</f>
        <v/>
      </c>
      <c r="E753" s="103" t="str">
        <f>IF(ISNUMBER('Форма 1'!V753),'Форма 1'!$H753*VLOOKUP('Форма 1'!$F753,'Придельники до 2021'!$B$4:$X$28,'Форма 1'!V$8),"")</f>
        <v/>
      </c>
      <c r="F753" s="103" t="str">
        <f>IF(ISNUMBER('Форма 1'!W753),'Форма 1'!$H753*VLOOKUP('Форма 1'!$F753,'Придельники до 2021'!$B$4:$X$28,'Форма 1'!W$8),"")</f>
        <v/>
      </c>
      <c r="G753" s="103" t="str">
        <f>IF(ISNUMBER('Форма 1'!X753),'Форма 1'!$H753*VLOOKUP('Форма 1'!$F753,'Придельники до 2021'!$B$4:$X$28,'Форма 1'!X$8),"")</f>
        <v/>
      </c>
      <c r="H753" s="103" t="str">
        <f>IF(ISNUMBER('Форма 1'!Y753),'Форма 1'!$H753*VLOOKUP('Форма 1'!$F753,'Придельники до 2021'!$B$4:$X$28,'Форма 1'!Y$8),"")</f>
        <v/>
      </c>
      <c r="I753" s="103" t="str">
        <f>IF(ISNUMBER('Форма 1'!Z753),'Форма 1'!$H753*VLOOKUP('Форма 1'!$F753,'Придельники до 2021'!$B$4:$X$28,'Форма 1'!Z$8),"")</f>
        <v/>
      </c>
      <c r="J753" s="103">
        <f>IF(ISNUMBER('Форма 1'!AA753),'Форма 1'!$H753*VLOOKUP('Форма 1'!$F753,'Придельники до 2021'!$B$4:$X$28,'Форма 1'!AA$8),"")</f>
        <v>4927868.45</v>
      </c>
      <c r="K753" s="90"/>
      <c r="L753" s="87"/>
      <c r="M753" s="103" t="str">
        <f>IF(ISNUMBER('Форма 1'!AD753),'Форма 1'!$H753*VLOOKUP('Форма 1'!$F753,'Придельники до 2021'!$B$4:$X$28,'Форма 1'!AD$8),"")</f>
        <v/>
      </c>
      <c r="N753" s="103" t="str">
        <f>IF(ISBLANK('Форма 1'!$AE753),"",IF('Форма 1'!$AE753=1,'Форма 1'!$H753*VLOOKUP('Форма 1'!$F753,'Придельники до 2021'!$B$4:$X$28,'Форма 1'!$AE$8,0),IF('Форма 1'!$AE753=2,'Форма 1'!$H753*VLOOKUP('Форма 1'!$F753,'Придельники до 2021'!$B$4:$X$28,13,0),IF('Форма 1'!$AE753=3,'Форма 1'!$H753*VLOOKUP('Форма 1'!$F753,'Придельники до 2021'!$B$4:$X$28,12,0)))))</f>
        <v/>
      </c>
      <c r="O753" s="103" t="str">
        <f>IF(ISNUMBER('Форма 1'!AF753),'Форма 1'!$H753*VLOOKUP('Форма 1'!$F753,'Придельники до 2021'!$B$4:$X$28,'Форма 1'!AF$8),"")</f>
        <v/>
      </c>
      <c r="P753" s="87"/>
      <c r="Q753" s="103" t="str">
        <f>IF(ISNUMBER('Форма 1'!AH753),'Форма 1'!$H753*VLOOKUP('Форма 1'!$F753,'Придельники до 2021'!$B$4:$X$28,'Форма 1'!AH$8),"")</f>
        <v/>
      </c>
      <c r="R753" s="103" t="str">
        <f>IF(ISNUMBER('Форма 1'!AI753),'Форма 1'!$H753*VLOOKUP('Форма 1'!$F753,'Придельники до 2021'!$B$4:$X$28,'Форма 1'!AI$8),"")</f>
        <v/>
      </c>
      <c r="S753" s="103" t="str">
        <f>IF(ISNUMBER('Форма 1'!AJ753),'Форма 1'!$H753*VLOOKUP('Форма 1'!$F753,'Придельники до 2021'!$B$4:$X$28,'Форма 1'!AJ$8),"")</f>
        <v/>
      </c>
      <c r="T753" s="87"/>
    </row>
    <row r="754" spans="1:20">
      <c r="A754" s="188">
        <f t="shared" si="53"/>
        <v>8</v>
      </c>
      <c r="B754" s="189" t="s">
        <v>888</v>
      </c>
      <c r="C754" s="99">
        <f t="shared" si="52"/>
        <v>5296246.1099999994</v>
      </c>
      <c r="D754" s="103" t="str">
        <f>IF(ISNUMBER('Форма 1'!U754),'Форма 1'!$H754*VLOOKUP('Форма 1'!$F754,'Придельники до 2021'!$B$4:$X$28,'Форма 1'!U$8),"")</f>
        <v/>
      </c>
      <c r="E754" s="103" t="str">
        <f>IF(ISNUMBER('Форма 1'!V754),'Форма 1'!$H754*VLOOKUP('Форма 1'!$F754,'Придельники до 2021'!$B$4:$X$28,'Форма 1'!V$8),"")</f>
        <v/>
      </c>
      <c r="F754" s="103" t="str">
        <f>IF(ISNUMBER('Форма 1'!W754),'Форма 1'!$H754*VLOOKUP('Форма 1'!$F754,'Придельники до 2021'!$B$4:$X$28,'Форма 1'!W$8),"")</f>
        <v/>
      </c>
      <c r="G754" s="103" t="str">
        <f>IF(ISNUMBER('Форма 1'!X754),'Форма 1'!$H754*VLOOKUP('Форма 1'!$F754,'Придельники до 2021'!$B$4:$X$28,'Форма 1'!X$8),"")</f>
        <v/>
      </c>
      <c r="H754" s="103" t="str">
        <f>IF(ISNUMBER('Форма 1'!Y754),'Форма 1'!$H754*VLOOKUP('Форма 1'!$F754,'Придельники до 2021'!$B$4:$X$28,'Форма 1'!Y$8),"")</f>
        <v/>
      </c>
      <c r="I754" s="103" t="str">
        <f>IF(ISNUMBER('Форма 1'!Z754),'Форма 1'!$H754*VLOOKUP('Форма 1'!$F754,'Придельники до 2021'!$B$4:$X$28,'Форма 1'!Z$8),"")</f>
        <v/>
      </c>
      <c r="J754" s="103">
        <f>IF(ISNUMBER('Форма 1'!AA754),'Форма 1'!$H754*VLOOKUP('Форма 1'!$F754,'Придельники до 2021'!$B$4:$X$28,'Форма 1'!AA$8),"")</f>
        <v>5296246.1099999994</v>
      </c>
      <c r="K754" s="90"/>
      <c r="L754" s="87"/>
      <c r="M754" s="103" t="str">
        <f>IF(ISNUMBER('Форма 1'!AD754),'Форма 1'!$H754*VLOOKUP('Форма 1'!$F754,'Придельники до 2021'!$B$4:$X$28,'Форма 1'!AD$8),"")</f>
        <v/>
      </c>
      <c r="N754" s="103" t="str">
        <f>IF(ISBLANK('Форма 1'!$AE754),"",IF('Форма 1'!$AE754=1,'Форма 1'!$H754*VLOOKUP('Форма 1'!$F754,'Придельники до 2021'!$B$4:$X$28,'Форма 1'!$AE$8,0),IF('Форма 1'!$AE754=2,'Форма 1'!$H754*VLOOKUP('Форма 1'!$F754,'Придельники до 2021'!$B$4:$X$28,13,0),IF('Форма 1'!$AE754=3,'Форма 1'!$H754*VLOOKUP('Форма 1'!$F754,'Придельники до 2021'!$B$4:$X$28,12,0)))))</f>
        <v/>
      </c>
      <c r="O754" s="103" t="str">
        <f>IF(ISNUMBER('Форма 1'!AF754),'Форма 1'!$H754*VLOOKUP('Форма 1'!$F754,'Придельники до 2021'!$B$4:$X$28,'Форма 1'!AF$8),"")</f>
        <v/>
      </c>
      <c r="P754" s="87"/>
      <c r="Q754" s="103" t="str">
        <f>IF(ISNUMBER('Форма 1'!AH754),'Форма 1'!$H754*VLOOKUP('Форма 1'!$F754,'Придельники до 2021'!$B$4:$X$28,'Форма 1'!AH$8),"")</f>
        <v/>
      </c>
      <c r="R754" s="103" t="str">
        <f>IF(ISNUMBER('Форма 1'!AI754),'Форма 1'!$H754*VLOOKUP('Форма 1'!$F754,'Придельники до 2021'!$B$4:$X$28,'Форма 1'!AI$8),"")</f>
        <v/>
      </c>
      <c r="S754" s="103" t="str">
        <f>IF(ISNUMBER('Форма 1'!AJ754),'Форма 1'!$H754*VLOOKUP('Форма 1'!$F754,'Придельники до 2021'!$B$4:$X$28,'Форма 1'!AJ$8),"")</f>
        <v/>
      </c>
      <c r="T754" s="87"/>
    </row>
    <row r="755" spans="1:20">
      <c r="A755" s="188">
        <f t="shared" si="53"/>
        <v>9</v>
      </c>
      <c r="B755" s="189" t="s">
        <v>889</v>
      </c>
      <c r="C755" s="99">
        <f t="shared" si="52"/>
        <v>549940.23599999992</v>
      </c>
      <c r="D755" s="103" t="str">
        <f>IF(ISNUMBER('Форма 1'!U755),'Форма 1'!$H755*VLOOKUP('Форма 1'!$F755,'Придельники до 2021'!$B$4:$X$28,'Форма 1'!U$8),"")</f>
        <v/>
      </c>
      <c r="E755" s="103" t="str">
        <f>IF(ISNUMBER('Форма 1'!V755),'Форма 1'!$H755*VLOOKUP('Форма 1'!$F755,'Придельники до 2021'!$B$4:$X$28,'Форма 1'!V$8),"")</f>
        <v/>
      </c>
      <c r="F755" s="103" t="str">
        <f>IF(ISNUMBER('Форма 1'!W755),'Форма 1'!$H755*VLOOKUP('Форма 1'!$F755,'Придельники до 2021'!$B$4:$X$28,'Форма 1'!W$8),"")</f>
        <v/>
      </c>
      <c r="G755" s="103">
        <f>IF(ISNUMBER('Форма 1'!X755),'Форма 1'!$H755*VLOOKUP('Форма 1'!$F755,'Придельники до 2021'!$B$4:$X$28,'Форма 1'!X$8),"")</f>
        <v>549940.23599999992</v>
      </c>
      <c r="H755" s="103" t="str">
        <f>IF(ISNUMBER('Форма 1'!Y755),'Форма 1'!$H755*VLOOKUP('Форма 1'!$F755,'Придельники до 2021'!$B$4:$X$28,'Форма 1'!Y$8),"")</f>
        <v/>
      </c>
      <c r="I755" s="103" t="str">
        <f>IF(ISNUMBER('Форма 1'!Z755),'Форма 1'!$H755*VLOOKUP('Форма 1'!$F755,'Придельники до 2021'!$B$4:$X$28,'Форма 1'!Z$8),"")</f>
        <v/>
      </c>
      <c r="J755" s="103" t="str">
        <f>IF(ISNUMBER('Форма 1'!AA755),'Форма 1'!$H755*VLOOKUP('Форма 1'!$F755,'Придельники до 2021'!$B$4:$X$28,'Форма 1'!AA$8),"")</f>
        <v/>
      </c>
      <c r="K755" s="90"/>
      <c r="L755" s="87"/>
      <c r="M755" s="103" t="str">
        <f>IF(ISNUMBER('Форма 1'!AD755),'Форма 1'!$H755*VLOOKUP('Форма 1'!$F755,'Придельники до 2021'!$B$4:$X$28,'Форма 1'!AD$8),"")</f>
        <v/>
      </c>
      <c r="N755" s="103" t="str">
        <f>IF(ISBLANK('Форма 1'!$AE755),"",IF('Форма 1'!$AE755=1,'Форма 1'!$H755*VLOOKUP('Форма 1'!$F755,'Придельники до 2021'!$B$4:$X$28,'Форма 1'!$AE$8,0),IF('Форма 1'!$AE755=2,'Форма 1'!$H755*VLOOKUP('Форма 1'!$F755,'Придельники до 2021'!$B$4:$X$28,13,0),IF('Форма 1'!$AE755=3,'Форма 1'!$H755*VLOOKUP('Форма 1'!$F755,'Придельники до 2021'!$B$4:$X$28,12,0)))))</f>
        <v/>
      </c>
      <c r="O755" s="103" t="str">
        <f>IF(ISNUMBER('Форма 1'!AF755),'Форма 1'!$H755*VLOOKUP('Форма 1'!$F755,'Придельники до 2021'!$B$4:$X$28,'Форма 1'!AF$8),"")</f>
        <v/>
      </c>
      <c r="P755" s="87"/>
      <c r="Q755" s="103" t="str">
        <f>IF(ISNUMBER('Форма 1'!AH755),'Форма 1'!$H755*VLOOKUP('Форма 1'!$F755,'Придельники до 2021'!$B$4:$X$28,'Форма 1'!AH$8),"")</f>
        <v/>
      </c>
      <c r="R755" s="103" t="str">
        <f>IF(ISNUMBER('Форма 1'!AI755),'Форма 1'!$H755*VLOOKUP('Форма 1'!$F755,'Придельники до 2021'!$B$4:$X$28,'Форма 1'!AI$8),"")</f>
        <v/>
      </c>
      <c r="S755" s="103" t="str">
        <f>IF(ISNUMBER('Форма 1'!AJ755),'Форма 1'!$H755*VLOOKUP('Форма 1'!$F755,'Придельники до 2021'!$B$4:$X$28,'Форма 1'!AJ$8),"")</f>
        <v/>
      </c>
      <c r="T755" s="87"/>
    </row>
    <row r="756" spans="1:20">
      <c r="A756" s="188">
        <f t="shared" si="53"/>
        <v>10</v>
      </c>
      <c r="B756" s="189" t="s">
        <v>890</v>
      </c>
      <c r="C756" s="99">
        <f t="shared" si="52"/>
        <v>301039.00799999997</v>
      </c>
      <c r="D756" s="103" t="str">
        <f>IF(ISNUMBER('Форма 1'!U756),'Форма 1'!$H756*VLOOKUP('Форма 1'!$F756,'Придельники до 2021'!$B$4:$X$28,'Форма 1'!U$8),"")</f>
        <v/>
      </c>
      <c r="E756" s="103" t="str">
        <f>IF(ISNUMBER('Форма 1'!V756),'Форма 1'!$H756*VLOOKUP('Форма 1'!$F756,'Придельники до 2021'!$B$4:$X$28,'Форма 1'!V$8),"")</f>
        <v/>
      </c>
      <c r="F756" s="103" t="str">
        <f>IF(ISNUMBER('Форма 1'!W756),'Форма 1'!$H756*VLOOKUP('Форма 1'!$F756,'Придельники до 2021'!$B$4:$X$28,'Форма 1'!W$8),"")</f>
        <v/>
      </c>
      <c r="G756" s="103">
        <f>IF(ISNUMBER('Форма 1'!X756),'Форма 1'!$H756*VLOOKUP('Форма 1'!$F756,'Придельники до 2021'!$B$4:$X$28,'Форма 1'!X$8),"")</f>
        <v>301039.00799999997</v>
      </c>
      <c r="H756" s="103" t="str">
        <f>IF(ISNUMBER('Форма 1'!Y756),'Форма 1'!$H756*VLOOKUP('Форма 1'!$F756,'Придельники до 2021'!$B$4:$X$28,'Форма 1'!Y$8),"")</f>
        <v/>
      </c>
      <c r="I756" s="103" t="str">
        <f>IF(ISNUMBER('Форма 1'!Z756),'Форма 1'!$H756*VLOOKUP('Форма 1'!$F756,'Придельники до 2021'!$B$4:$X$28,'Форма 1'!Z$8),"")</f>
        <v/>
      </c>
      <c r="J756" s="103" t="str">
        <f>IF(ISNUMBER('Форма 1'!AA756),'Форма 1'!$H756*VLOOKUP('Форма 1'!$F756,'Придельники до 2021'!$B$4:$X$28,'Форма 1'!AA$8),"")</f>
        <v/>
      </c>
      <c r="K756" s="90"/>
      <c r="L756" s="87"/>
      <c r="M756" s="103" t="str">
        <f>IF(ISNUMBER('Форма 1'!AD756),'Форма 1'!$H756*VLOOKUP('Форма 1'!$F756,'Придельники до 2021'!$B$4:$X$28,'Форма 1'!AD$8),"")</f>
        <v/>
      </c>
      <c r="N756" s="103" t="str">
        <f>IF(ISBLANK('Форма 1'!$AE756),"",IF('Форма 1'!$AE756=1,'Форма 1'!$H756*VLOOKUP('Форма 1'!$F756,'Придельники до 2021'!$B$4:$X$28,'Форма 1'!$AE$8,0),IF('Форма 1'!$AE756=2,'Форма 1'!$H756*VLOOKUP('Форма 1'!$F756,'Придельники до 2021'!$B$4:$X$28,13,0),IF('Форма 1'!$AE756=3,'Форма 1'!$H756*VLOOKUP('Форма 1'!$F756,'Придельники до 2021'!$B$4:$X$28,12,0)))))</f>
        <v/>
      </c>
      <c r="O756" s="103" t="str">
        <f>IF(ISNUMBER('Форма 1'!AF756),'Форма 1'!$H756*VLOOKUP('Форма 1'!$F756,'Придельники до 2021'!$B$4:$X$28,'Форма 1'!AF$8),"")</f>
        <v/>
      </c>
      <c r="P756" s="87"/>
      <c r="Q756" s="103" t="str">
        <f>IF(ISNUMBER('Форма 1'!AH756),'Форма 1'!$H756*VLOOKUP('Форма 1'!$F756,'Придельники до 2021'!$B$4:$X$28,'Форма 1'!AH$8),"")</f>
        <v/>
      </c>
      <c r="R756" s="103" t="str">
        <f>IF(ISNUMBER('Форма 1'!AI756),'Форма 1'!$H756*VLOOKUP('Форма 1'!$F756,'Придельники до 2021'!$B$4:$X$28,'Форма 1'!AI$8),"")</f>
        <v/>
      </c>
      <c r="S756" s="103" t="str">
        <f>IF(ISNUMBER('Форма 1'!AJ756),'Форма 1'!$H756*VLOOKUP('Форма 1'!$F756,'Придельники до 2021'!$B$4:$X$28,'Форма 1'!AJ$8),"")</f>
        <v/>
      </c>
      <c r="T756" s="87"/>
    </row>
    <row r="757" spans="1:20">
      <c r="A757" s="188">
        <f t="shared" si="53"/>
        <v>11</v>
      </c>
      <c r="B757" s="189" t="s">
        <v>891</v>
      </c>
      <c r="C757" s="99">
        <f t="shared" si="52"/>
        <v>4490606.4800000004</v>
      </c>
      <c r="D757" s="103" t="str">
        <f>IF(ISNUMBER('Форма 1'!U757),'Форма 1'!$H757*VLOOKUP('Форма 1'!$F757,'Придельники до 2021'!$B$4:$X$28,'Форма 1'!U$8),"")</f>
        <v/>
      </c>
      <c r="E757" s="103" t="str">
        <f>IF(ISNUMBER('Форма 1'!V757),'Форма 1'!$H757*VLOOKUP('Форма 1'!$F757,'Придельники до 2021'!$B$4:$X$28,'Форма 1'!V$8),"")</f>
        <v/>
      </c>
      <c r="F757" s="103" t="str">
        <f>IF(ISNUMBER('Форма 1'!W757),'Форма 1'!$H757*VLOOKUP('Форма 1'!$F757,'Придельники до 2021'!$B$4:$X$28,'Форма 1'!W$8),"")</f>
        <v/>
      </c>
      <c r="G757" s="103" t="str">
        <f>IF(ISNUMBER('Форма 1'!X757),'Форма 1'!$H757*VLOOKUP('Форма 1'!$F757,'Придельники до 2021'!$B$4:$X$28,'Форма 1'!X$8),"")</f>
        <v/>
      </c>
      <c r="H757" s="103" t="str">
        <f>IF(ISNUMBER('Форма 1'!Y757),'Форма 1'!$H757*VLOOKUP('Форма 1'!$F757,'Придельники до 2021'!$B$4:$X$28,'Форма 1'!Y$8),"")</f>
        <v/>
      </c>
      <c r="I757" s="103" t="str">
        <f>IF(ISNUMBER('Форма 1'!Z757),'Форма 1'!$H757*VLOOKUP('Форма 1'!$F757,'Придельники до 2021'!$B$4:$X$28,'Форма 1'!Z$8),"")</f>
        <v/>
      </c>
      <c r="J757" s="103" t="str">
        <f>IF(ISNUMBER('Форма 1'!AA757),'Форма 1'!$H757*VLOOKUP('Форма 1'!$F757,'Придельники до 2021'!$B$4:$X$28,'Форма 1'!AA$8),"")</f>
        <v/>
      </c>
      <c r="K757" s="90"/>
      <c r="L757" s="87"/>
      <c r="M757" s="103">
        <f>IF(ISNUMBER('Форма 1'!AD757),'Форма 1'!$H757*VLOOKUP('Форма 1'!$F757,'Придельники до 2021'!$B$4:$X$28,'Форма 1'!AD$8),"")</f>
        <v>4490606.4800000004</v>
      </c>
      <c r="N757" s="103" t="str">
        <f>IF(ISBLANK('Форма 1'!$AE757),"",IF('Форма 1'!$AE757=1,'Форма 1'!$H757*VLOOKUP('Форма 1'!$F757,'Придельники до 2021'!$B$4:$X$28,'Форма 1'!$AE$8,0),IF('Форма 1'!$AE757=2,'Форма 1'!$H757*VLOOKUP('Форма 1'!$F757,'Придельники до 2021'!$B$4:$X$28,13,0),IF('Форма 1'!$AE757=3,'Форма 1'!$H757*VLOOKUP('Форма 1'!$F757,'Придельники до 2021'!$B$4:$X$28,12,0)))))</f>
        <v/>
      </c>
      <c r="O757" s="103" t="str">
        <f>IF(ISNUMBER('Форма 1'!AF757),'Форма 1'!$H757*VLOOKUP('Форма 1'!$F757,'Придельники до 2021'!$B$4:$X$28,'Форма 1'!AF$8),"")</f>
        <v/>
      </c>
      <c r="P757" s="87"/>
      <c r="Q757" s="103" t="str">
        <f>IF(ISNUMBER('Форма 1'!AH757),'Форма 1'!$H757*VLOOKUP('Форма 1'!$F757,'Придельники до 2021'!$B$4:$X$28,'Форма 1'!AH$8),"")</f>
        <v/>
      </c>
      <c r="R757" s="103" t="str">
        <f>IF(ISNUMBER('Форма 1'!AI757),'Форма 1'!$H757*VLOOKUP('Форма 1'!$F757,'Придельники до 2021'!$B$4:$X$28,'Форма 1'!AI$8),"")</f>
        <v/>
      </c>
      <c r="S757" s="103" t="str">
        <f>IF(ISNUMBER('Форма 1'!AJ757),'Форма 1'!$H757*VLOOKUP('Форма 1'!$F757,'Придельники до 2021'!$B$4:$X$28,'Форма 1'!AJ$8),"")</f>
        <v/>
      </c>
      <c r="T757" s="87"/>
    </row>
    <row r="758" spans="1:20">
      <c r="A758" s="188">
        <f>A757+1</f>
        <v>12</v>
      </c>
      <c r="B758" s="114" t="s">
        <v>5071</v>
      </c>
      <c r="C758" s="99">
        <f>SUM(D758:J758,L758:T758)</f>
        <v>234431.10500000001</v>
      </c>
      <c r="D758" s="103" t="str">
        <f>IF(ISNUMBER('Форма 1'!U758),'Форма 1'!$H758*VLOOKUP('Форма 1'!$F758,'Придельники до 2021'!$B$4:$X$28,'Форма 1'!U$8),"")</f>
        <v/>
      </c>
      <c r="E758" s="103" t="str">
        <f>IF(ISNUMBER('Форма 1'!V758),'Форма 1'!$H758*VLOOKUP('Форма 1'!$F758,'Придельники до 2021'!$B$4:$X$28,'Форма 1'!V$8),"")</f>
        <v/>
      </c>
      <c r="F758" s="103" t="str">
        <f>IF(ISNUMBER('Форма 1'!W758),'Форма 1'!$H758*VLOOKUP('Форма 1'!$F758,'Придельники до 2021'!$B$4:$X$28,'Форма 1'!W$8),"")</f>
        <v/>
      </c>
      <c r="G758" s="103">
        <f>IF(ISNUMBER('Форма 1'!X758),'Форма 1'!$H758*VLOOKUP('Форма 1'!$F758,'Придельники до 2021'!$B$4:$X$28,'Форма 1'!X$8),"")</f>
        <v>234431.10500000001</v>
      </c>
      <c r="H758" s="103" t="str">
        <f>IF(ISNUMBER('Форма 1'!Y758),'Форма 1'!$H758*VLOOKUP('Форма 1'!$F758,'Придельники до 2021'!$B$4:$X$28,'Форма 1'!Y$8),"")</f>
        <v/>
      </c>
      <c r="I758" s="103" t="str">
        <f>IF(ISNUMBER('Форма 1'!Z758),'Форма 1'!$H758*VLOOKUP('Форма 1'!$F758,'Придельники до 2021'!$B$4:$X$28,'Форма 1'!Z$8),"")</f>
        <v/>
      </c>
      <c r="J758" s="103" t="str">
        <f>IF(ISNUMBER('Форма 1'!AA758),'Форма 1'!$H758*VLOOKUP('Форма 1'!$F758,'Придельники до 2021'!$B$4:$X$28,'Форма 1'!AA$8),"")</f>
        <v/>
      </c>
      <c r="K758" s="90"/>
      <c r="L758" s="87"/>
      <c r="M758" s="103" t="str">
        <f>IF(ISNUMBER('Форма 1'!AD758),'Форма 1'!$H758*VLOOKUP('Форма 1'!$F758,'Придельники до 2021'!$B$4:$X$28,'Форма 1'!AD$8),"")</f>
        <v/>
      </c>
      <c r="N758" s="103" t="str">
        <f>IF(ISBLANK('Форма 1'!$AE758),"",IF('Форма 1'!$AE758=1,'Форма 1'!$H758*VLOOKUP('Форма 1'!$F758,'Придельники до 2021'!$B$4:$X$28,'Форма 1'!$AE$8,0),IF('Форма 1'!$AE758=2,'Форма 1'!$H758*VLOOKUP('Форма 1'!$F758,'Придельники до 2021'!$B$4:$X$28,13,0),IF('Форма 1'!$AE758=3,'Форма 1'!$H758*VLOOKUP('Форма 1'!$F758,'Придельники до 2021'!$B$4:$X$28,12,0)))))</f>
        <v/>
      </c>
      <c r="O758" s="103" t="str">
        <f>IF(ISNUMBER('Форма 1'!AF758),'Форма 1'!$H758*VLOOKUP('Форма 1'!$F758,'Придельники до 2021'!$B$4:$X$28,'Форма 1'!AF$8),"")</f>
        <v/>
      </c>
      <c r="P758" s="87"/>
      <c r="Q758" s="103" t="str">
        <f>IF(ISNUMBER('Форма 1'!AH758),'Форма 1'!$H758*VLOOKUP('Форма 1'!$F758,'Придельники до 2021'!$B$4:$X$28,'Форма 1'!AH$8),"")</f>
        <v/>
      </c>
      <c r="R758" s="103" t="str">
        <f>IF(ISNUMBER('Форма 1'!AI758),'Форма 1'!$H758*VLOOKUP('Форма 1'!$F758,'Придельники до 2021'!$B$4:$X$28,'Форма 1'!AI$8),"")</f>
        <v/>
      </c>
      <c r="S758" s="103" t="str">
        <f>IF(ISNUMBER('Форма 1'!AJ758),'Форма 1'!$H758*VLOOKUP('Форма 1'!$F758,'Придельники до 2021'!$B$4:$X$28,'Форма 1'!AJ$8),"")</f>
        <v/>
      </c>
      <c r="T758" s="87"/>
    </row>
    <row r="759" spans="1:20">
      <c r="A759" s="188">
        <f t="shared" ref="A759:A760" si="54">A758+1</f>
        <v>13</v>
      </c>
      <c r="B759" s="189" t="s">
        <v>892</v>
      </c>
      <c r="C759" s="99">
        <f t="shared" si="52"/>
        <v>1882928.35</v>
      </c>
      <c r="D759" s="103" t="str">
        <f>IF(ISNUMBER('Форма 1'!U759),'Форма 1'!$H759*VLOOKUP('Форма 1'!$F759,'Придельники до 2021'!$B$4:$X$28,'Форма 1'!U$8),"")</f>
        <v/>
      </c>
      <c r="E759" s="103" t="str">
        <f>IF(ISNUMBER('Форма 1'!V759),'Форма 1'!$H759*VLOOKUP('Форма 1'!$F759,'Придельники до 2021'!$B$4:$X$28,'Форма 1'!V$8),"")</f>
        <v/>
      </c>
      <c r="F759" s="103" t="str">
        <f>IF(ISNUMBER('Форма 1'!W759),'Форма 1'!$H759*VLOOKUP('Форма 1'!$F759,'Придельники до 2021'!$B$4:$X$28,'Форма 1'!W$8),"")</f>
        <v/>
      </c>
      <c r="G759" s="103" t="str">
        <f>IF(ISNUMBER('Форма 1'!X759),'Форма 1'!$H759*VLOOKUP('Форма 1'!$F759,'Придельники до 2021'!$B$4:$X$28,'Форма 1'!X$8),"")</f>
        <v/>
      </c>
      <c r="H759" s="103" t="str">
        <f>IF(ISNUMBER('Форма 1'!Y759),'Форма 1'!$H759*VLOOKUP('Форма 1'!$F759,'Придельники до 2021'!$B$4:$X$28,'Форма 1'!Y$8),"")</f>
        <v/>
      </c>
      <c r="I759" s="103" t="str">
        <f>IF(ISNUMBER('Форма 1'!Z759),'Форма 1'!$H759*VLOOKUP('Форма 1'!$F759,'Придельники до 2021'!$B$4:$X$28,'Форма 1'!Z$8),"")</f>
        <v/>
      </c>
      <c r="J759" s="103" t="str">
        <f>IF(ISNUMBER('Форма 1'!AA759),'Форма 1'!$H759*VLOOKUP('Форма 1'!$F759,'Придельники до 2021'!$B$4:$X$28,'Форма 1'!AA$8),"")</f>
        <v/>
      </c>
      <c r="K759" s="90"/>
      <c r="L759" s="87"/>
      <c r="M759" s="103">
        <f>IF(ISNUMBER('Форма 1'!AD759),'Форма 1'!$H759*VLOOKUP('Форма 1'!$F759,'Придельники до 2021'!$B$4:$X$28,'Форма 1'!AD$8),"")</f>
        <v>1882928.35</v>
      </c>
      <c r="N759" s="103" t="str">
        <f>IF(ISBLANK('Форма 1'!$AE759),"",IF('Форма 1'!$AE759=1,'Форма 1'!$H759*VLOOKUP('Форма 1'!$F759,'Придельники до 2021'!$B$4:$X$28,'Форма 1'!$AE$8,0),IF('Форма 1'!$AE759=2,'Форма 1'!$H759*VLOOKUP('Форма 1'!$F759,'Придельники до 2021'!$B$4:$X$28,13,0),IF('Форма 1'!$AE759=3,'Форма 1'!$H759*VLOOKUP('Форма 1'!$F759,'Придельники до 2021'!$B$4:$X$28,12,0)))))</f>
        <v/>
      </c>
      <c r="O759" s="103" t="str">
        <f>IF(ISNUMBER('Форма 1'!AF759),'Форма 1'!$H759*VLOOKUP('Форма 1'!$F759,'Придельники до 2021'!$B$4:$X$28,'Форма 1'!AF$8),"")</f>
        <v/>
      </c>
      <c r="P759" s="87"/>
      <c r="Q759" s="103" t="str">
        <f>IF(ISNUMBER('Форма 1'!AH759),'Форма 1'!$H759*VLOOKUP('Форма 1'!$F759,'Придельники до 2021'!$B$4:$X$28,'Форма 1'!AH$8),"")</f>
        <v/>
      </c>
      <c r="R759" s="103" t="str">
        <f>IF(ISNUMBER('Форма 1'!AI759),'Форма 1'!$H759*VLOOKUP('Форма 1'!$F759,'Придельники до 2021'!$B$4:$X$28,'Форма 1'!AI$8),"")</f>
        <v/>
      </c>
      <c r="S759" s="103" t="str">
        <f>IF(ISNUMBER('Форма 1'!AJ759),'Форма 1'!$H759*VLOOKUP('Форма 1'!$F759,'Придельники до 2021'!$B$4:$X$28,'Форма 1'!AJ$8),"")</f>
        <v/>
      </c>
      <c r="T759" s="87"/>
    </row>
    <row r="760" spans="1:20">
      <c r="A760" s="188">
        <f t="shared" si="54"/>
        <v>14</v>
      </c>
      <c r="B760" s="189" t="s">
        <v>893</v>
      </c>
      <c r="C760" s="99">
        <f t="shared" si="52"/>
        <v>1882928.35</v>
      </c>
      <c r="D760" s="103" t="str">
        <f>IF(ISNUMBER('Форма 1'!U760),'Форма 1'!$H760*VLOOKUP('Форма 1'!$F760,'Придельники до 2021'!$B$4:$X$28,'Форма 1'!U$8),"")</f>
        <v/>
      </c>
      <c r="E760" s="103" t="str">
        <f>IF(ISNUMBER('Форма 1'!V760),'Форма 1'!$H760*VLOOKUP('Форма 1'!$F760,'Придельники до 2021'!$B$4:$X$28,'Форма 1'!V$8),"")</f>
        <v/>
      </c>
      <c r="F760" s="103" t="str">
        <f>IF(ISNUMBER('Форма 1'!W760),'Форма 1'!$H760*VLOOKUP('Форма 1'!$F760,'Придельники до 2021'!$B$4:$X$28,'Форма 1'!W$8),"")</f>
        <v/>
      </c>
      <c r="G760" s="103" t="str">
        <f>IF(ISNUMBER('Форма 1'!X760),'Форма 1'!$H760*VLOOKUP('Форма 1'!$F760,'Придельники до 2021'!$B$4:$X$28,'Форма 1'!X$8),"")</f>
        <v/>
      </c>
      <c r="H760" s="103" t="str">
        <f>IF(ISNUMBER('Форма 1'!Y760),'Форма 1'!$H760*VLOOKUP('Форма 1'!$F760,'Придельники до 2021'!$B$4:$X$28,'Форма 1'!Y$8),"")</f>
        <v/>
      </c>
      <c r="I760" s="103" t="str">
        <f>IF(ISNUMBER('Форма 1'!Z760),'Форма 1'!$H760*VLOOKUP('Форма 1'!$F760,'Придельники до 2021'!$B$4:$X$28,'Форма 1'!Z$8),"")</f>
        <v/>
      </c>
      <c r="J760" s="103" t="str">
        <f>IF(ISNUMBER('Форма 1'!AA760),'Форма 1'!$H760*VLOOKUP('Форма 1'!$F760,'Придельники до 2021'!$B$4:$X$28,'Форма 1'!AA$8),"")</f>
        <v/>
      </c>
      <c r="K760" s="90"/>
      <c r="L760" s="87"/>
      <c r="M760" s="103">
        <f>IF(ISNUMBER('Форма 1'!AD760),'Форма 1'!$H760*VLOOKUP('Форма 1'!$F760,'Придельники до 2021'!$B$4:$X$28,'Форма 1'!AD$8),"")</f>
        <v>1882928.35</v>
      </c>
      <c r="N760" s="103" t="str">
        <f>IF(ISBLANK('Форма 1'!$AE760),"",IF('Форма 1'!$AE760=1,'Форма 1'!$H760*VLOOKUP('Форма 1'!$F760,'Придельники до 2021'!$B$4:$X$28,'Форма 1'!$AE$8,0),IF('Форма 1'!$AE760=2,'Форма 1'!$H760*VLOOKUP('Форма 1'!$F760,'Придельники до 2021'!$B$4:$X$28,13,0),IF('Форма 1'!$AE760=3,'Форма 1'!$H760*VLOOKUP('Форма 1'!$F760,'Придельники до 2021'!$B$4:$X$28,12,0)))))</f>
        <v/>
      </c>
      <c r="O760" s="103" t="str">
        <f>IF(ISNUMBER('Форма 1'!AF760),'Форма 1'!$H760*VLOOKUP('Форма 1'!$F760,'Придельники до 2021'!$B$4:$X$28,'Форма 1'!AF$8),"")</f>
        <v/>
      </c>
      <c r="P760" s="87"/>
      <c r="Q760" s="103" t="str">
        <f>IF(ISNUMBER('Форма 1'!AH760),'Форма 1'!$H760*VLOOKUP('Форма 1'!$F760,'Придельники до 2021'!$B$4:$X$28,'Форма 1'!AH$8),"")</f>
        <v/>
      </c>
      <c r="R760" s="103" t="str">
        <f>IF(ISNUMBER('Форма 1'!AI760),'Форма 1'!$H760*VLOOKUP('Форма 1'!$F760,'Придельники до 2021'!$B$4:$X$28,'Форма 1'!AI$8),"")</f>
        <v/>
      </c>
      <c r="S760" s="103" t="str">
        <f>IF(ISNUMBER('Форма 1'!AJ760),'Форма 1'!$H760*VLOOKUP('Форма 1'!$F760,'Придельники до 2021'!$B$4:$X$28,'Форма 1'!AJ$8),"")</f>
        <v/>
      </c>
      <c r="T760" s="87"/>
    </row>
    <row r="761" spans="1:20">
      <c r="A761" s="188">
        <f t="shared" si="53"/>
        <v>15</v>
      </c>
      <c r="B761" s="189" t="s">
        <v>894</v>
      </c>
      <c r="C761" s="99">
        <f t="shared" si="52"/>
        <v>1890033.74</v>
      </c>
      <c r="D761" s="103" t="str">
        <f>IF(ISNUMBER('Форма 1'!U761),'Форма 1'!$H761*VLOOKUP('Форма 1'!$F761,'Придельники до 2021'!$B$4:$X$28,'Форма 1'!U$8),"")</f>
        <v/>
      </c>
      <c r="E761" s="103" t="str">
        <f>IF(ISNUMBER('Форма 1'!V761),'Форма 1'!$H761*VLOOKUP('Форма 1'!$F761,'Придельники до 2021'!$B$4:$X$28,'Форма 1'!V$8),"")</f>
        <v/>
      </c>
      <c r="F761" s="103" t="str">
        <f>IF(ISNUMBER('Форма 1'!W761),'Форма 1'!$H761*VLOOKUP('Форма 1'!$F761,'Придельники до 2021'!$B$4:$X$28,'Форма 1'!W$8),"")</f>
        <v/>
      </c>
      <c r="G761" s="103" t="str">
        <f>IF(ISNUMBER('Форма 1'!X761),'Форма 1'!$H761*VLOOKUP('Форма 1'!$F761,'Придельники до 2021'!$B$4:$X$28,'Форма 1'!X$8),"")</f>
        <v/>
      </c>
      <c r="H761" s="103" t="str">
        <f>IF(ISNUMBER('Форма 1'!Y761),'Форма 1'!$H761*VLOOKUP('Форма 1'!$F761,'Придельники до 2021'!$B$4:$X$28,'Форма 1'!Y$8),"")</f>
        <v/>
      </c>
      <c r="I761" s="103" t="str">
        <f>IF(ISNUMBER('Форма 1'!Z761),'Форма 1'!$H761*VLOOKUP('Форма 1'!$F761,'Придельники до 2021'!$B$4:$X$28,'Форма 1'!Z$8),"")</f>
        <v/>
      </c>
      <c r="J761" s="103" t="str">
        <f>IF(ISNUMBER('Форма 1'!AA761),'Форма 1'!$H761*VLOOKUP('Форма 1'!$F761,'Придельники до 2021'!$B$4:$X$28,'Форма 1'!AA$8),"")</f>
        <v/>
      </c>
      <c r="K761" s="90"/>
      <c r="L761" s="87"/>
      <c r="M761" s="103">
        <f>IF(ISNUMBER('Форма 1'!AD761),'Форма 1'!$H761*VLOOKUP('Форма 1'!$F761,'Придельники до 2021'!$B$4:$X$28,'Форма 1'!AD$8),"")</f>
        <v>1890033.74</v>
      </c>
      <c r="N761" s="103" t="str">
        <f>IF(ISBLANK('Форма 1'!$AE761),"",IF('Форма 1'!$AE761=1,'Форма 1'!$H761*VLOOKUP('Форма 1'!$F761,'Придельники до 2021'!$B$4:$X$28,'Форма 1'!$AE$8,0),IF('Форма 1'!$AE761=2,'Форма 1'!$H761*VLOOKUP('Форма 1'!$F761,'Придельники до 2021'!$B$4:$X$28,13,0),IF('Форма 1'!$AE761=3,'Форма 1'!$H761*VLOOKUP('Форма 1'!$F761,'Придельники до 2021'!$B$4:$X$28,12,0)))))</f>
        <v/>
      </c>
      <c r="O761" s="103" t="str">
        <f>IF(ISNUMBER('Форма 1'!AF761),'Форма 1'!$H761*VLOOKUP('Форма 1'!$F761,'Придельники до 2021'!$B$4:$X$28,'Форма 1'!AF$8),"")</f>
        <v/>
      </c>
      <c r="P761" s="87"/>
      <c r="Q761" s="103" t="str">
        <f>IF(ISNUMBER('Форма 1'!AH761),'Форма 1'!$H761*VLOOKUP('Форма 1'!$F761,'Придельники до 2021'!$B$4:$X$28,'Форма 1'!AH$8),"")</f>
        <v/>
      </c>
      <c r="R761" s="103" t="str">
        <f>IF(ISNUMBER('Форма 1'!AI761),'Форма 1'!$H761*VLOOKUP('Форма 1'!$F761,'Придельники до 2021'!$B$4:$X$28,'Форма 1'!AI$8),"")</f>
        <v/>
      </c>
      <c r="S761" s="103" t="str">
        <f>IF(ISNUMBER('Форма 1'!AJ761),'Форма 1'!$H761*VLOOKUP('Форма 1'!$F761,'Придельники до 2021'!$B$4:$X$28,'Форма 1'!AJ$8),"")</f>
        <v/>
      </c>
      <c r="T761" s="87"/>
    </row>
    <row r="762" spans="1:20">
      <c r="A762" s="188">
        <f t="shared" si="53"/>
        <v>16</v>
      </c>
      <c r="B762" s="189" t="s">
        <v>895</v>
      </c>
      <c r="C762" s="99">
        <f t="shared" si="52"/>
        <v>1968193.03</v>
      </c>
      <c r="D762" s="103" t="str">
        <f>IF(ISNUMBER('Форма 1'!U762),'Форма 1'!$H762*VLOOKUP('Форма 1'!$F762,'Придельники до 2021'!$B$4:$X$28,'Форма 1'!U$8),"")</f>
        <v/>
      </c>
      <c r="E762" s="103" t="str">
        <f>IF(ISNUMBER('Форма 1'!V762),'Форма 1'!$H762*VLOOKUP('Форма 1'!$F762,'Придельники до 2021'!$B$4:$X$28,'Форма 1'!V$8),"")</f>
        <v/>
      </c>
      <c r="F762" s="103" t="str">
        <f>IF(ISNUMBER('Форма 1'!W762),'Форма 1'!$H762*VLOOKUP('Форма 1'!$F762,'Придельники до 2021'!$B$4:$X$28,'Форма 1'!W$8),"")</f>
        <v/>
      </c>
      <c r="G762" s="103" t="str">
        <f>IF(ISNUMBER('Форма 1'!X762),'Форма 1'!$H762*VLOOKUP('Форма 1'!$F762,'Придельники до 2021'!$B$4:$X$28,'Форма 1'!X$8),"")</f>
        <v/>
      </c>
      <c r="H762" s="103" t="str">
        <f>IF(ISNUMBER('Форма 1'!Y762),'Форма 1'!$H762*VLOOKUP('Форма 1'!$F762,'Придельники до 2021'!$B$4:$X$28,'Форма 1'!Y$8),"")</f>
        <v/>
      </c>
      <c r="I762" s="103" t="str">
        <f>IF(ISNUMBER('Форма 1'!Z762),'Форма 1'!$H762*VLOOKUP('Форма 1'!$F762,'Придельники до 2021'!$B$4:$X$28,'Форма 1'!Z$8),"")</f>
        <v/>
      </c>
      <c r="J762" s="103" t="str">
        <f>IF(ISNUMBER('Форма 1'!AA762),'Форма 1'!$H762*VLOOKUP('Форма 1'!$F762,'Придельники до 2021'!$B$4:$X$28,'Форма 1'!AA$8),"")</f>
        <v/>
      </c>
      <c r="K762" s="90"/>
      <c r="L762" s="87"/>
      <c r="M762" s="103">
        <f>IF(ISNUMBER('Форма 1'!AD762),'Форма 1'!$H762*VLOOKUP('Форма 1'!$F762,'Придельники до 2021'!$B$4:$X$28,'Форма 1'!AD$8),"")</f>
        <v>1968193.03</v>
      </c>
      <c r="N762" s="103" t="str">
        <f>IF(ISBLANK('Форма 1'!$AE762),"",IF('Форма 1'!$AE762=1,'Форма 1'!$H762*VLOOKUP('Форма 1'!$F762,'Придельники до 2021'!$B$4:$X$28,'Форма 1'!$AE$8,0),IF('Форма 1'!$AE762=2,'Форма 1'!$H762*VLOOKUP('Форма 1'!$F762,'Придельники до 2021'!$B$4:$X$28,13,0),IF('Форма 1'!$AE762=3,'Форма 1'!$H762*VLOOKUP('Форма 1'!$F762,'Придельники до 2021'!$B$4:$X$28,12,0)))))</f>
        <v/>
      </c>
      <c r="O762" s="103" t="str">
        <f>IF(ISNUMBER('Форма 1'!AF762),'Форма 1'!$H762*VLOOKUP('Форма 1'!$F762,'Придельники до 2021'!$B$4:$X$28,'Форма 1'!AF$8),"")</f>
        <v/>
      </c>
      <c r="P762" s="87"/>
      <c r="Q762" s="103" t="str">
        <f>IF(ISNUMBER('Форма 1'!AH762),'Форма 1'!$H762*VLOOKUP('Форма 1'!$F762,'Придельники до 2021'!$B$4:$X$28,'Форма 1'!AH$8),"")</f>
        <v/>
      </c>
      <c r="R762" s="103" t="str">
        <f>IF(ISNUMBER('Форма 1'!AI762),'Форма 1'!$H762*VLOOKUP('Форма 1'!$F762,'Придельники до 2021'!$B$4:$X$28,'Форма 1'!AI$8),"")</f>
        <v/>
      </c>
      <c r="S762" s="103" t="str">
        <f>IF(ISNUMBER('Форма 1'!AJ762),'Форма 1'!$H762*VLOOKUP('Форма 1'!$F762,'Придельники до 2021'!$B$4:$X$28,'Форма 1'!AJ$8),"")</f>
        <v/>
      </c>
      <c r="T762" s="87"/>
    </row>
    <row r="763" spans="1:20">
      <c r="A763" s="188">
        <f t="shared" si="53"/>
        <v>17</v>
      </c>
      <c r="B763" s="189" t="s">
        <v>896</v>
      </c>
      <c r="C763" s="99">
        <f t="shared" si="52"/>
        <v>1911349.9100000001</v>
      </c>
      <c r="D763" s="103" t="str">
        <f>IF(ISNUMBER('Форма 1'!U763),'Форма 1'!$H763*VLOOKUP('Форма 1'!$F763,'Придельники до 2021'!$B$4:$X$28,'Форма 1'!U$8),"")</f>
        <v/>
      </c>
      <c r="E763" s="103" t="str">
        <f>IF(ISNUMBER('Форма 1'!V763),'Форма 1'!$H763*VLOOKUP('Форма 1'!$F763,'Придельники до 2021'!$B$4:$X$28,'Форма 1'!V$8),"")</f>
        <v/>
      </c>
      <c r="F763" s="103" t="str">
        <f>IF(ISNUMBER('Форма 1'!W763),'Форма 1'!$H763*VLOOKUP('Форма 1'!$F763,'Придельники до 2021'!$B$4:$X$28,'Форма 1'!W$8),"")</f>
        <v/>
      </c>
      <c r="G763" s="103" t="str">
        <f>IF(ISNUMBER('Форма 1'!X763),'Форма 1'!$H763*VLOOKUP('Форма 1'!$F763,'Придельники до 2021'!$B$4:$X$28,'Форма 1'!X$8),"")</f>
        <v/>
      </c>
      <c r="H763" s="103" t="str">
        <f>IF(ISNUMBER('Форма 1'!Y763),'Форма 1'!$H763*VLOOKUP('Форма 1'!$F763,'Придельники до 2021'!$B$4:$X$28,'Форма 1'!Y$8),"")</f>
        <v/>
      </c>
      <c r="I763" s="103" t="str">
        <f>IF(ISNUMBER('Форма 1'!Z763),'Форма 1'!$H763*VLOOKUP('Форма 1'!$F763,'Придельники до 2021'!$B$4:$X$28,'Форма 1'!Z$8),"")</f>
        <v/>
      </c>
      <c r="J763" s="103" t="str">
        <f>IF(ISNUMBER('Форма 1'!AA763),'Форма 1'!$H763*VLOOKUP('Форма 1'!$F763,'Придельники до 2021'!$B$4:$X$28,'Форма 1'!AA$8),"")</f>
        <v/>
      </c>
      <c r="K763" s="90"/>
      <c r="L763" s="87"/>
      <c r="M763" s="103">
        <f>IF(ISNUMBER('Форма 1'!AD763),'Форма 1'!$H763*VLOOKUP('Форма 1'!$F763,'Придельники до 2021'!$B$4:$X$28,'Форма 1'!AD$8),"")</f>
        <v>1911349.9100000001</v>
      </c>
      <c r="N763" s="103" t="str">
        <f>IF(ISBLANK('Форма 1'!$AE763),"",IF('Форма 1'!$AE763=1,'Форма 1'!$H763*VLOOKUP('Форма 1'!$F763,'Придельники до 2021'!$B$4:$X$28,'Форма 1'!$AE$8,0),IF('Форма 1'!$AE763=2,'Форма 1'!$H763*VLOOKUP('Форма 1'!$F763,'Придельники до 2021'!$B$4:$X$28,13,0),IF('Форма 1'!$AE763=3,'Форма 1'!$H763*VLOOKUP('Форма 1'!$F763,'Придельники до 2021'!$B$4:$X$28,12,0)))))</f>
        <v/>
      </c>
      <c r="O763" s="103" t="str">
        <f>IF(ISNUMBER('Форма 1'!AF763),'Форма 1'!$H763*VLOOKUP('Форма 1'!$F763,'Придельники до 2021'!$B$4:$X$28,'Форма 1'!AF$8),"")</f>
        <v/>
      </c>
      <c r="P763" s="87"/>
      <c r="Q763" s="103" t="str">
        <f>IF(ISNUMBER('Форма 1'!AH763),'Форма 1'!$H763*VLOOKUP('Форма 1'!$F763,'Придельники до 2021'!$B$4:$X$28,'Форма 1'!AH$8),"")</f>
        <v/>
      </c>
      <c r="R763" s="103" t="str">
        <f>IF(ISNUMBER('Форма 1'!AI763),'Форма 1'!$H763*VLOOKUP('Форма 1'!$F763,'Придельники до 2021'!$B$4:$X$28,'Форма 1'!AI$8),"")</f>
        <v/>
      </c>
      <c r="S763" s="103" t="str">
        <f>IF(ISNUMBER('Форма 1'!AJ763),'Форма 1'!$H763*VLOOKUP('Форма 1'!$F763,'Придельники до 2021'!$B$4:$X$28,'Форма 1'!AJ$8),"")</f>
        <v/>
      </c>
      <c r="T763" s="87"/>
    </row>
    <row r="764" spans="1:20">
      <c r="A764" s="188">
        <f t="shared" si="53"/>
        <v>18</v>
      </c>
      <c r="B764" s="189" t="s">
        <v>897</v>
      </c>
      <c r="C764" s="99">
        <f t="shared" si="52"/>
        <v>1833190.62</v>
      </c>
      <c r="D764" s="103" t="str">
        <f>IF(ISNUMBER('Форма 1'!U764),'Форма 1'!$H764*VLOOKUP('Форма 1'!$F764,'Придельники до 2021'!$B$4:$X$28,'Форма 1'!U$8),"")</f>
        <v/>
      </c>
      <c r="E764" s="103" t="str">
        <f>IF(ISNUMBER('Форма 1'!V764),'Форма 1'!$H764*VLOOKUP('Форма 1'!$F764,'Придельники до 2021'!$B$4:$X$28,'Форма 1'!V$8),"")</f>
        <v/>
      </c>
      <c r="F764" s="103" t="str">
        <f>IF(ISNUMBER('Форма 1'!W764),'Форма 1'!$H764*VLOOKUP('Форма 1'!$F764,'Придельники до 2021'!$B$4:$X$28,'Форма 1'!W$8),"")</f>
        <v/>
      </c>
      <c r="G764" s="103" t="str">
        <f>IF(ISNUMBER('Форма 1'!X764),'Форма 1'!$H764*VLOOKUP('Форма 1'!$F764,'Придельники до 2021'!$B$4:$X$28,'Форма 1'!X$8),"")</f>
        <v/>
      </c>
      <c r="H764" s="103" t="str">
        <f>IF(ISNUMBER('Форма 1'!Y764),'Форма 1'!$H764*VLOOKUP('Форма 1'!$F764,'Придельники до 2021'!$B$4:$X$28,'Форма 1'!Y$8),"")</f>
        <v/>
      </c>
      <c r="I764" s="103" t="str">
        <f>IF(ISNUMBER('Форма 1'!Z764),'Форма 1'!$H764*VLOOKUP('Форма 1'!$F764,'Придельники до 2021'!$B$4:$X$28,'Форма 1'!Z$8),"")</f>
        <v/>
      </c>
      <c r="J764" s="103" t="str">
        <f>IF(ISNUMBER('Форма 1'!AA764),'Форма 1'!$H764*VLOOKUP('Форма 1'!$F764,'Придельники до 2021'!$B$4:$X$28,'Форма 1'!AA$8),"")</f>
        <v/>
      </c>
      <c r="K764" s="90"/>
      <c r="L764" s="87"/>
      <c r="M764" s="103">
        <f>IF(ISNUMBER('Форма 1'!AD764),'Форма 1'!$H764*VLOOKUP('Форма 1'!$F764,'Придельники до 2021'!$B$4:$X$28,'Форма 1'!AD$8),"")</f>
        <v>1833190.62</v>
      </c>
      <c r="N764" s="103" t="str">
        <f>IF(ISBLANK('Форма 1'!$AE764),"",IF('Форма 1'!$AE764=1,'Форма 1'!$H764*VLOOKUP('Форма 1'!$F764,'Придельники до 2021'!$B$4:$X$28,'Форма 1'!$AE$8,0),IF('Форма 1'!$AE764=2,'Форма 1'!$H764*VLOOKUP('Форма 1'!$F764,'Придельники до 2021'!$B$4:$X$28,13,0),IF('Форма 1'!$AE764=3,'Форма 1'!$H764*VLOOKUP('Форма 1'!$F764,'Придельники до 2021'!$B$4:$X$28,12,0)))))</f>
        <v/>
      </c>
      <c r="O764" s="103" t="str">
        <f>IF(ISNUMBER('Форма 1'!AF764),'Форма 1'!$H764*VLOOKUP('Форма 1'!$F764,'Придельники до 2021'!$B$4:$X$28,'Форма 1'!AF$8),"")</f>
        <v/>
      </c>
      <c r="P764" s="87"/>
      <c r="Q764" s="103" t="str">
        <f>IF(ISNUMBER('Форма 1'!AH764),'Форма 1'!$H764*VLOOKUP('Форма 1'!$F764,'Придельники до 2021'!$B$4:$X$28,'Форма 1'!AH$8),"")</f>
        <v/>
      </c>
      <c r="R764" s="103" t="str">
        <f>IF(ISNUMBER('Форма 1'!AI764),'Форма 1'!$H764*VLOOKUP('Форма 1'!$F764,'Придельники до 2021'!$B$4:$X$28,'Форма 1'!AI$8),"")</f>
        <v/>
      </c>
      <c r="S764" s="103" t="str">
        <f>IF(ISNUMBER('Форма 1'!AJ764),'Форма 1'!$H764*VLOOKUP('Форма 1'!$F764,'Придельники до 2021'!$B$4:$X$28,'Форма 1'!AJ$8),"")</f>
        <v/>
      </c>
      <c r="T764" s="87"/>
    </row>
    <row r="765" spans="1:20">
      <c r="A765" s="188">
        <f t="shared" si="53"/>
        <v>19</v>
      </c>
      <c r="B765" s="189" t="s">
        <v>898</v>
      </c>
      <c r="C765" s="99">
        <f t="shared" si="52"/>
        <v>1918455.3</v>
      </c>
      <c r="D765" s="103" t="str">
        <f>IF(ISNUMBER('Форма 1'!U765),'Форма 1'!$H765*VLOOKUP('Форма 1'!$F765,'Придельники до 2021'!$B$4:$X$28,'Форма 1'!U$8),"")</f>
        <v/>
      </c>
      <c r="E765" s="103" t="str">
        <f>IF(ISNUMBER('Форма 1'!V765),'Форма 1'!$H765*VLOOKUP('Форма 1'!$F765,'Придельники до 2021'!$B$4:$X$28,'Форма 1'!V$8),"")</f>
        <v/>
      </c>
      <c r="F765" s="103" t="str">
        <f>IF(ISNUMBER('Форма 1'!W765),'Форма 1'!$H765*VLOOKUP('Форма 1'!$F765,'Придельники до 2021'!$B$4:$X$28,'Форма 1'!W$8),"")</f>
        <v/>
      </c>
      <c r="G765" s="103" t="str">
        <f>IF(ISNUMBER('Форма 1'!X765),'Форма 1'!$H765*VLOOKUP('Форма 1'!$F765,'Придельники до 2021'!$B$4:$X$28,'Форма 1'!X$8),"")</f>
        <v/>
      </c>
      <c r="H765" s="103" t="str">
        <f>IF(ISNUMBER('Форма 1'!Y765),'Форма 1'!$H765*VLOOKUP('Форма 1'!$F765,'Придельники до 2021'!$B$4:$X$28,'Форма 1'!Y$8),"")</f>
        <v/>
      </c>
      <c r="I765" s="103" t="str">
        <f>IF(ISNUMBER('Форма 1'!Z765),'Форма 1'!$H765*VLOOKUP('Форма 1'!$F765,'Придельники до 2021'!$B$4:$X$28,'Форма 1'!Z$8),"")</f>
        <v/>
      </c>
      <c r="J765" s="103" t="str">
        <f>IF(ISNUMBER('Форма 1'!AA765),'Форма 1'!$H765*VLOOKUP('Форма 1'!$F765,'Придельники до 2021'!$B$4:$X$28,'Форма 1'!AA$8),"")</f>
        <v/>
      </c>
      <c r="K765" s="90"/>
      <c r="L765" s="87"/>
      <c r="M765" s="103">
        <f>IF(ISNUMBER('Форма 1'!AD765),'Форма 1'!$H765*VLOOKUP('Форма 1'!$F765,'Придельники до 2021'!$B$4:$X$28,'Форма 1'!AD$8),"")</f>
        <v>1918455.3</v>
      </c>
      <c r="N765" s="103" t="str">
        <f>IF(ISBLANK('Форма 1'!$AE765),"",IF('Форма 1'!$AE765=1,'Форма 1'!$H765*VLOOKUP('Форма 1'!$F765,'Придельники до 2021'!$B$4:$X$28,'Форма 1'!$AE$8,0),IF('Форма 1'!$AE765=2,'Форма 1'!$H765*VLOOKUP('Форма 1'!$F765,'Придельники до 2021'!$B$4:$X$28,13,0),IF('Форма 1'!$AE765=3,'Форма 1'!$H765*VLOOKUP('Форма 1'!$F765,'Придельники до 2021'!$B$4:$X$28,12,0)))))</f>
        <v/>
      </c>
      <c r="O765" s="103" t="str">
        <f>IF(ISNUMBER('Форма 1'!AF765),'Форма 1'!$H765*VLOOKUP('Форма 1'!$F765,'Придельники до 2021'!$B$4:$X$28,'Форма 1'!AF$8),"")</f>
        <v/>
      </c>
      <c r="P765" s="87"/>
      <c r="Q765" s="103" t="str">
        <f>IF(ISNUMBER('Форма 1'!AH765),'Форма 1'!$H765*VLOOKUP('Форма 1'!$F765,'Придельники до 2021'!$B$4:$X$28,'Форма 1'!AH$8),"")</f>
        <v/>
      </c>
      <c r="R765" s="103" t="str">
        <f>IF(ISNUMBER('Форма 1'!AI765),'Форма 1'!$H765*VLOOKUP('Форма 1'!$F765,'Придельники до 2021'!$B$4:$X$28,'Форма 1'!AI$8),"")</f>
        <v/>
      </c>
      <c r="S765" s="103" t="str">
        <f>IF(ISNUMBER('Форма 1'!AJ765),'Форма 1'!$H765*VLOOKUP('Форма 1'!$F765,'Придельники до 2021'!$B$4:$X$28,'Форма 1'!AJ$8),"")</f>
        <v/>
      </c>
      <c r="T765" s="87"/>
    </row>
    <row r="766" spans="1:20">
      <c r="A766" s="188">
        <f t="shared" si="53"/>
        <v>20</v>
      </c>
      <c r="B766" s="189" t="s">
        <v>899</v>
      </c>
      <c r="C766" s="99">
        <f t="shared" si="52"/>
        <v>1890033.74</v>
      </c>
      <c r="D766" s="103" t="str">
        <f>IF(ISNUMBER('Форма 1'!U766),'Форма 1'!$H766*VLOOKUP('Форма 1'!$F766,'Придельники до 2021'!$B$4:$X$28,'Форма 1'!U$8),"")</f>
        <v/>
      </c>
      <c r="E766" s="103" t="str">
        <f>IF(ISNUMBER('Форма 1'!V766),'Форма 1'!$H766*VLOOKUP('Форма 1'!$F766,'Придельники до 2021'!$B$4:$X$28,'Форма 1'!V$8),"")</f>
        <v/>
      </c>
      <c r="F766" s="103" t="str">
        <f>IF(ISNUMBER('Форма 1'!W766),'Форма 1'!$H766*VLOOKUP('Форма 1'!$F766,'Придельники до 2021'!$B$4:$X$28,'Форма 1'!W$8),"")</f>
        <v/>
      </c>
      <c r="G766" s="103" t="str">
        <f>IF(ISNUMBER('Форма 1'!X766),'Форма 1'!$H766*VLOOKUP('Форма 1'!$F766,'Придельники до 2021'!$B$4:$X$28,'Форма 1'!X$8),"")</f>
        <v/>
      </c>
      <c r="H766" s="103" t="str">
        <f>IF(ISNUMBER('Форма 1'!Y766),'Форма 1'!$H766*VLOOKUP('Форма 1'!$F766,'Придельники до 2021'!$B$4:$X$28,'Форма 1'!Y$8),"")</f>
        <v/>
      </c>
      <c r="I766" s="103" t="str">
        <f>IF(ISNUMBER('Форма 1'!Z766),'Форма 1'!$H766*VLOOKUP('Форма 1'!$F766,'Придельники до 2021'!$B$4:$X$28,'Форма 1'!Z$8),"")</f>
        <v/>
      </c>
      <c r="J766" s="103" t="str">
        <f>IF(ISNUMBER('Форма 1'!AA766),'Форма 1'!$H766*VLOOKUP('Форма 1'!$F766,'Придельники до 2021'!$B$4:$X$28,'Форма 1'!AA$8),"")</f>
        <v/>
      </c>
      <c r="K766" s="90"/>
      <c r="L766" s="87"/>
      <c r="M766" s="103">
        <f>IF(ISNUMBER('Форма 1'!AD766),'Форма 1'!$H766*VLOOKUP('Форма 1'!$F766,'Придельники до 2021'!$B$4:$X$28,'Форма 1'!AD$8),"")</f>
        <v>1890033.74</v>
      </c>
      <c r="N766" s="103" t="str">
        <f>IF(ISBLANK('Форма 1'!$AE766),"",IF('Форма 1'!$AE766=1,'Форма 1'!$H766*VLOOKUP('Форма 1'!$F766,'Придельники до 2021'!$B$4:$X$28,'Форма 1'!$AE$8,0),IF('Форма 1'!$AE766=2,'Форма 1'!$H766*VLOOKUP('Форма 1'!$F766,'Придельники до 2021'!$B$4:$X$28,13,0),IF('Форма 1'!$AE766=3,'Форма 1'!$H766*VLOOKUP('Форма 1'!$F766,'Придельники до 2021'!$B$4:$X$28,12,0)))))</f>
        <v/>
      </c>
      <c r="O766" s="103" t="str">
        <f>IF(ISNUMBER('Форма 1'!AF766),'Форма 1'!$H766*VLOOKUP('Форма 1'!$F766,'Придельники до 2021'!$B$4:$X$28,'Форма 1'!AF$8),"")</f>
        <v/>
      </c>
      <c r="P766" s="87"/>
      <c r="Q766" s="103" t="str">
        <f>IF(ISNUMBER('Форма 1'!AH766),'Форма 1'!$H766*VLOOKUP('Форма 1'!$F766,'Придельники до 2021'!$B$4:$X$28,'Форма 1'!AH$8),"")</f>
        <v/>
      </c>
      <c r="R766" s="103" t="str">
        <f>IF(ISNUMBER('Форма 1'!AI766),'Форма 1'!$H766*VLOOKUP('Форма 1'!$F766,'Придельники до 2021'!$B$4:$X$28,'Форма 1'!AI$8),"")</f>
        <v/>
      </c>
      <c r="S766" s="103" t="str">
        <f>IF(ISNUMBER('Форма 1'!AJ766),'Форма 1'!$H766*VLOOKUP('Форма 1'!$F766,'Придельники до 2021'!$B$4:$X$28,'Форма 1'!AJ$8),"")</f>
        <v/>
      </c>
      <c r="T766" s="87"/>
    </row>
    <row r="767" spans="1:20">
      <c r="A767" s="188">
        <f t="shared" si="53"/>
        <v>21</v>
      </c>
      <c r="B767" s="189" t="s">
        <v>900</v>
      </c>
      <c r="C767" s="99">
        <f t="shared" si="52"/>
        <v>1875822.9600000002</v>
      </c>
      <c r="D767" s="103" t="str">
        <f>IF(ISNUMBER('Форма 1'!U767),'Форма 1'!$H767*VLOOKUP('Форма 1'!$F767,'Придельники до 2021'!$B$4:$X$28,'Форма 1'!U$8),"")</f>
        <v/>
      </c>
      <c r="E767" s="103" t="str">
        <f>IF(ISNUMBER('Форма 1'!V767),'Форма 1'!$H767*VLOOKUP('Форма 1'!$F767,'Придельники до 2021'!$B$4:$X$28,'Форма 1'!V$8),"")</f>
        <v/>
      </c>
      <c r="F767" s="103" t="str">
        <f>IF(ISNUMBER('Форма 1'!W767),'Форма 1'!$H767*VLOOKUP('Форма 1'!$F767,'Придельники до 2021'!$B$4:$X$28,'Форма 1'!W$8),"")</f>
        <v/>
      </c>
      <c r="G767" s="103" t="str">
        <f>IF(ISNUMBER('Форма 1'!X767),'Форма 1'!$H767*VLOOKUP('Форма 1'!$F767,'Придельники до 2021'!$B$4:$X$28,'Форма 1'!X$8),"")</f>
        <v/>
      </c>
      <c r="H767" s="103" t="str">
        <f>IF(ISNUMBER('Форма 1'!Y767),'Форма 1'!$H767*VLOOKUP('Форма 1'!$F767,'Придельники до 2021'!$B$4:$X$28,'Форма 1'!Y$8),"")</f>
        <v/>
      </c>
      <c r="I767" s="103" t="str">
        <f>IF(ISNUMBER('Форма 1'!Z767),'Форма 1'!$H767*VLOOKUP('Форма 1'!$F767,'Придельники до 2021'!$B$4:$X$28,'Форма 1'!Z$8),"")</f>
        <v/>
      </c>
      <c r="J767" s="103" t="str">
        <f>IF(ISNUMBER('Форма 1'!AA767),'Форма 1'!$H767*VLOOKUP('Форма 1'!$F767,'Придельники до 2021'!$B$4:$X$28,'Форма 1'!AA$8),"")</f>
        <v/>
      </c>
      <c r="K767" s="90"/>
      <c r="L767" s="87"/>
      <c r="M767" s="103">
        <f>IF(ISNUMBER('Форма 1'!AD767),'Форма 1'!$H767*VLOOKUP('Форма 1'!$F767,'Придельники до 2021'!$B$4:$X$28,'Форма 1'!AD$8),"")</f>
        <v>1875822.9600000002</v>
      </c>
      <c r="N767" s="103" t="str">
        <f>IF(ISBLANK('Форма 1'!$AE767),"",IF('Форма 1'!$AE767=1,'Форма 1'!$H767*VLOOKUP('Форма 1'!$F767,'Придельники до 2021'!$B$4:$X$28,'Форма 1'!$AE$8,0),IF('Форма 1'!$AE767=2,'Форма 1'!$H767*VLOOKUP('Форма 1'!$F767,'Придельники до 2021'!$B$4:$X$28,13,0),IF('Форма 1'!$AE767=3,'Форма 1'!$H767*VLOOKUP('Форма 1'!$F767,'Придельники до 2021'!$B$4:$X$28,12,0)))))</f>
        <v/>
      </c>
      <c r="O767" s="103" t="str">
        <f>IF(ISNUMBER('Форма 1'!AF767),'Форма 1'!$H767*VLOOKUP('Форма 1'!$F767,'Придельники до 2021'!$B$4:$X$28,'Форма 1'!AF$8),"")</f>
        <v/>
      </c>
      <c r="P767" s="87"/>
      <c r="Q767" s="103" t="str">
        <f>IF(ISNUMBER('Форма 1'!AH767),'Форма 1'!$H767*VLOOKUP('Форма 1'!$F767,'Придельники до 2021'!$B$4:$X$28,'Форма 1'!AH$8),"")</f>
        <v/>
      </c>
      <c r="R767" s="103" t="str">
        <f>IF(ISNUMBER('Форма 1'!AI767),'Форма 1'!$H767*VLOOKUP('Форма 1'!$F767,'Придельники до 2021'!$B$4:$X$28,'Форма 1'!AI$8),"")</f>
        <v/>
      </c>
      <c r="S767" s="103" t="str">
        <f>IF(ISNUMBER('Форма 1'!AJ767),'Форма 1'!$H767*VLOOKUP('Форма 1'!$F767,'Придельники до 2021'!$B$4:$X$28,'Форма 1'!AJ$8),"")</f>
        <v/>
      </c>
      <c r="T767" s="87"/>
    </row>
    <row r="768" spans="1:20">
      <c r="A768" s="188">
        <f t="shared" si="53"/>
        <v>22</v>
      </c>
      <c r="B768" s="189" t="s">
        <v>901</v>
      </c>
      <c r="C768" s="99">
        <f t="shared" si="52"/>
        <v>1890033.74</v>
      </c>
      <c r="D768" s="103" t="str">
        <f>IF(ISNUMBER('Форма 1'!U768),'Форма 1'!$H768*VLOOKUP('Форма 1'!$F768,'Придельники до 2021'!$B$4:$X$28,'Форма 1'!U$8),"")</f>
        <v/>
      </c>
      <c r="E768" s="103" t="str">
        <f>IF(ISNUMBER('Форма 1'!V768),'Форма 1'!$H768*VLOOKUP('Форма 1'!$F768,'Придельники до 2021'!$B$4:$X$28,'Форма 1'!V$8),"")</f>
        <v/>
      </c>
      <c r="F768" s="103" t="str">
        <f>IF(ISNUMBER('Форма 1'!W768),'Форма 1'!$H768*VLOOKUP('Форма 1'!$F768,'Придельники до 2021'!$B$4:$X$28,'Форма 1'!W$8),"")</f>
        <v/>
      </c>
      <c r="G768" s="103" t="str">
        <f>IF(ISNUMBER('Форма 1'!X768),'Форма 1'!$H768*VLOOKUP('Форма 1'!$F768,'Придельники до 2021'!$B$4:$X$28,'Форма 1'!X$8),"")</f>
        <v/>
      </c>
      <c r="H768" s="103" t="str">
        <f>IF(ISNUMBER('Форма 1'!Y768),'Форма 1'!$H768*VLOOKUP('Форма 1'!$F768,'Придельники до 2021'!$B$4:$X$28,'Форма 1'!Y$8),"")</f>
        <v/>
      </c>
      <c r="I768" s="103" t="str">
        <f>IF(ISNUMBER('Форма 1'!Z768),'Форма 1'!$H768*VLOOKUP('Форма 1'!$F768,'Придельники до 2021'!$B$4:$X$28,'Форма 1'!Z$8),"")</f>
        <v/>
      </c>
      <c r="J768" s="103" t="str">
        <f>IF(ISNUMBER('Форма 1'!AA768),'Форма 1'!$H768*VLOOKUP('Форма 1'!$F768,'Придельники до 2021'!$B$4:$X$28,'Форма 1'!AA$8),"")</f>
        <v/>
      </c>
      <c r="K768" s="90"/>
      <c r="L768" s="87"/>
      <c r="M768" s="103">
        <f>IF(ISNUMBER('Форма 1'!AD768),'Форма 1'!$H768*VLOOKUP('Форма 1'!$F768,'Придельники до 2021'!$B$4:$X$28,'Форма 1'!AD$8),"")</f>
        <v>1890033.74</v>
      </c>
      <c r="N768" s="103" t="str">
        <f>IF(ISBLANK('Форма 1'!$AE768),"",IF('Форма 1'!$AE768=1,'Форма 1'!$H768*VLOOKUP('Форма 1'!$F768,'Придельники до 2021'!$B$4:$X$28,'Форма 1'!$AE$8,0),IF('Форма 1'!$AE768=2,'Форма 1'!$H768*VLOOKUP('Форма 1'!$F768,'Придельники до 2021'!$B$4:$X$28,13,0),IF('Форма 1'!$AE768=3,'Форма 1'!$H768*VLOOKUP('Форма 1'!$F768,'Придельники до 2021'!$B$4:$X$28,12,0)))))</f>
        <v/>
      </c>
      <c r="O768" s="103" t="str">
        <f>IF(ISNUMBER('Форма 1'!AF768),'Форма 1'!$H768*VLOOKUP('Форма 1'!$F768,'Придельники до 2021'!$B$4:$X$28,'Форма 1'!AF$8),"")</f>
        <v/>
      </c>
      <c r="P768" s="87"/>
      <c r="Q768" s="103" t="str">
        <f>IF(ISNUMBER('Форма 1'!AH768),'Форма 1'!$H768*VLOOKUP('Форма 1'!$F768,'Придельники до 2021'!$B$4:$X$28,'Форма 1'!AH$8),"")</f>
        <v/>
      </c>
      <c r="R768" s="103" t="str">
        <f>IF(ISNUMBER('Форма 1'!AI768),'Форма 1'!$H768*VLOOKUP('Форма 1'!$F768,'Придельники до 2021'!$B$4:$X$28,'Форма 1'!AI$8),"")</f>
        <v/>
      </c>
      <c r="S768" s="103" t="str">
        <f>IF(ISNUMBER('Форма 1'!AJ768),'Форма 1'!$H768*VLOOKUP('Форма 1'!$F768,'Придельники до 2021'!$B$4:$X$28,'Форма 1'!AJ$8),"")</f>
        <v/>
      </c>
      <c r="T768" s="87"/>
    </row>
    <row r="769" spans="1:20">
      <c r="A769" s="188">
        <f t="shared" si="53"/>
        <v>23</v>
      </c>
      <c r="B769" s="189" t="s">
        <v>902</v>
      </c>
      <c r="C769" s="99">
        <f t="shared" si="52"/>
        <v>1911349.9100000001</v>
      </c>
      <c r="D769" s="103" t="str">
        <f>IF(ISNUMBER('Форма 1'!U769),'Форма 1'!$H769*VLOOKUP('Форма 1'!$F769,'Придельники до 2021'!$B$4:$X$28,'Форма 1'!U$8),"")</f>
        <v/>
      </c>
      <c r="E769" s="103" t="str">
        <f>IF(ISNUMBER('Форма 1'!V769),'Форма 1'!$H769*VLOOKUP('Форма 1'!$F769,'Придельники до 2021'!$B$4:$X$28,'Форма 1'!V$8),"")</f>
        <v/>
      </c>
      <c r="F769" s="103" t="str">
        <f>IF(ISNUMBER('Форма 1'!W769),'Форма 1'!$H769*VLOOKUP('Форма 1'!$F769,'Придельники до 2021'!$B$4:$X$28,'Форма 1'!W$8),"")</f>
        <v/>
      </c>
      <c r="G769" s="103" t="str">
        <f>IF(ISNUMBER('Форма 1'!X769),'Форма 1'!$H769*VLOOKUP('Форма 1'!$F769,'Придельники до 2021'!$B$4:$X$28,'Форма 1'!X$8),"")</f>
        <v/>
      </c>
      <c r="H769" s="103" t="str">
        <f>IF(ISNUMBER('Форма 1'!Y769),'Форма 1'!$H769*VLOOKUP('Форма 1'!$F769,'Придельники до 2021'!$B$4:$X$28,'Форма 1'!Y$8),"")</f>
        <v/>
      </c>
      <c r="I769" s="103" t="str">
        <f>IF(ISNUMBER('Форма 1'!Z769),'Форма 1'!$H769*VLOOKUP('Форма 1'!$F769,'Придельники до 2021'!$B$4:$X$28,'Форма 1'!Z$8),"")</f>
        <v/>
      </c>
      <c r="J769" s="103" t="str">
        <f>IF(ISNUMBER('Форма 1'!AA769),'Форма 1'!$H769*VLOOKUP('Форма 1'!$F769,'Придельники до 2021'!$B$4:$X$28,'Форма 1'!AA$8),"")</f>
        <v/>
      </c>
      <c r="K769" s="90"/>
      <c r="L769" s="87"/>
      <c r="M769" s="103">
        <f>IF(ISNUMBER('Форма 1'!AD769),'Форма 1'!$H769*VLOOKUP('Форма 1'!$F769,'Придельники до 2021'!$B$4:$X$28,'Форма 1'!AD$8),"")</f>
        <v>1911349.9100000001</v>
      </c>
      <c r="N769" s="103" t="str">
        <f>IF(ISBLANK('Форма 1'!$AE769),"",IF('Форма 1'!$AE769=1,'Форма 1'!$H769*VLOOKUP('Форма 1'!$F769,'Придельники до 2021'!$B$4:$X$28,'Форма 1'!$AE$8,0),IF('Форма 1'!$AE769=2,'Форма 1'!$H769*VLOOKUP('Форма 1'!$F769,'Придельники до 2021'!$B$4:$X$28,13,0),IF('Форма 1'!$AE769=3,'Форма 1'!$H769*VLOOKUP('Форма 1'!$F769,'Придельники до 2021'!$B$4:$X$28,12,0)))))</f>
        <v/>
      </c>
      <c r="O769" s="103" t="str">
        <f>IF(ISNUMBER('Форма 1'!AF769),'Форма 1'!$H769*VLOOKUP('Форма 1'!$F769,'Придельники до 2021'!$B$4:$X$28,'Форма 1'!AF$8),"")</f>
        <v/>
      </c>
      <c r="P769" s="87"/>
      <c r="Q769" s="103" t="str">
        <f>IF(ISNUMBER('Форма 1'!AH769),'Форма 1'!$H769*VLOOKUP('Форма 1'!$F769,'Придельники до 2021'!$B$4:$X$28,'Форма 1'!AH$8),"")</f>
        <v/>
      </c>
      <c r="R769" s="103" t="str">
        <f>IF(ISNUMBER('Форма 1'!AI769),'Форма 1'!$H769*VLOOKUP('Форма 1'!$F769,'Придельники до 2021'!$B$4:$X$28,'Форма 1'!AI$8),"")</f>
        <v/>
      </c>
      <c r="S769" s="103" t="str">
        <f>IF(ISNUMBER('Форма 1'!AJ769),'Форма 1'!$H769*VLOOKUP('Форма 1'!$F769,'Придельники до 2021'!$B$4:$X$28,'Форма 1'!AJ$8),"")</f>
        <v/>
      </c>
      <c r="T769" s="87"/>
    </row>
    <row r="770" spans="1:20">
      <c r="A770" s="188">
        <f t="shared" si="53"/>
        <v>24</v>
      </c>
      <c r="B770" s="189" t="s">
        <v>903</v>
      </c>
      <c r="C770" s="99">
        <f t="shared" si="52"/>
        <v>1911349.9100000001</v>
      </c>
      <c r="D770" s="103" t="str">
        <f>IF(ISNUMBER('Форма 1'!U770),'Форма 1'!$H770*VLOOKUP('Форма 1'!$F770,'Придельники до 2021'!$B$4:$X$28,'Форма 1'!U$8),"")</f>
        <v/>
      </c>
      <c r="E770" s="103" t="str">
        <f>IF(ISNUMBER('Форма 1'!V770),'Форма 1'!$H770*VLOOKUP('Форма 1'!$F770,'Придельники до 2021'!$B$4:$X$28,'Форма 1'!V$8),"")</f>
        <v/>
      </c>
      <c r="F770" s="103" t="str">
        <f>IF(ISNUMBER('Форма 1'!W770),'Форма 1'!$H770*VLOOKUP('Форма 1'!$F770,'Придельники до 2021'!$B$4:$X$28,'Форма 1'!W$8),"")</f>
        <v/>
      </c>
      <c r="G770" s="103" t="str">
        <f>IF(ISNUMBER('Форма 1'!X770),'Форма 1'!$H770*VLOOKUP('Форма 1'!$F770,'Придельники до 2021'!$B$4:$X$28,'Форма 1'!X$8),"")</f>
        <v/>
      </c>
      <c r="H770" s="103" t="str">
        <f>IF(ISNUMBER('Форма 1'!Y770),'Форма 1'!$H770*VLOOKUP('Форма 1'!$F770,'Придельники до 2021'!$B$4:$X$28,'Форма 1'!Y$8),"")</f>
        <v/>
      </c>
      <c r="I770" s="103" t="str">
        <f>IF(ISNUMBER('Форма 1'!Z770),'Форма 1'!$H770*VLOOKUP('Форма 1'!$F770,'Придельники до 2021'!$B$4:$X$28,'Форма 1'!Z$8),"")</f>
        <v/>
      </c>
      <c r="J770" s="103" t="str">
        <f>IF(ISNUMBER('Форма 1'!AA770),'Форма 1'!$H770*VLOOKUP('Форма 1'!$F770,'Придельники до 2021'!$B$4:$X$28,'Форма 1'!AA$8),"")</f>
        <v/>
      </c>
      <c r="K770" s="90"/>
      <c r="L770" s="87"/>
      <c r="M770" s="103">
        <f>IF(ISNUMBER('Форма 1'!AD770),'Форма 1'!$H770*VLOOKUP('Форма 1'!$F770,'Придельники до 2021'!$B$4:$X$28,'Форма 1'!AD$8),"")</f>
        <v>1911349.9100000001</v>
      </c>
      <c r="N770" s="103" t="str">
        <f>IF(ISBLANK('Форма 1'!$AE770),"",IF('Форма 1'!$AE770=1,'Форма 1'!$H770*VLOOKUP('Форма 1'!$F770,'Придельники до 2021'!$B$4:$X$28,'Форма 1'!$AE$8,0),IF('Форма 1'!$AE770=2,'Форма 1'!$H770*VLOOKUP('Форма 1'!$F770,'Придельники до 2021'!$B$4:$X$28,13,0),IF('Форма 1'!$AE770=3,'Форма 1'!$H770*VLOOKUP('Форма 1'!$F770,'Придельники до 2021'!$B$4:$X$28,12,0)))))</f>
        <v/>
      </c>
      <c r="O770" s="103" t="str">
        <f>IF(ISNUMBER('Форма 1'!AF770),'Форма 1'!$H770*VLOOKUP('Форма 1'!$F770,'Придельники до 2021'!$B$4:$X$28,'Форма 1'!AF$8),"")</f>
        <v/>
      </c>
      <c r="P770" s="87"/>
      <c r="Q770" s="103" t="str">
        <f>IF(ISNUMBER('Форма 1'!AH770),'Форма 1'!$H770*VLOOKUP('Форма 1'!$F770,'Придельники до 2021'!$B$4:$X$28,'Форма 1'!AH$8),"")</f>
        <v/>
      </c>
      <c r="R770" s="103" t="str">
        <f>IF(ISNUMBER('Форма 1'!AI770),'Форма 1'!$H770*VLOOKUP('Форма 1'!$F770,'Придельники до 2021'!$B$4:$X$28,'Форма 1'!AI$8),"")</f>
        <v/>
      </c>
      <c r="S770" s="103" t="str">
        <f>IF(ISNUMBER('Форма 1'!AJ770),'Форма 1'!$H770*VLOOKUP('Форма 1'!$F770,'Придельники до 2021'!$B$4:$X$28,'Форма 1'!AJ$8),"")</f>
        <v/>
      </c>
      <c r="T770" s="87"/>
    </row>
    <row r="771" spans="1:20">
      <c r="A771" s="188">
        <f>A4690+1</f>
        <v>12</v>
      </c>
      <c r="B771" s="189" t="s">
        <v>905</v>
      </c>
      <c r="C771" s="99">
        <f t="shared" si="52"/>
        <v>4462184.92</v>
      </c>
      <c r="D771" s="103" t="str">
        <f>IF(ISNUMBER('Форма 1'!U771),'Форма 1'!$H771*VLOOKUP('Форма 1'!$F771,'Придельники до 2021'!$B$4:$X$28,'Форма 1'!U$8),"")</f>
        <v/>
      </c>
      <c r="E771" s="103" t="str">
        <f>IF(ISNUMBER('Форма 1'!V771),'Форма 1'!$H771*VLOOKUP('Форма 1'!$F771,'Придельники до 2021'!$B$4:$X$28,'Форма 1'!V$8),"")</f>
        <v/>
      </c>
      <c r="F771" s="103" t="str">
        <f>IF(ISNUMBER('Форма 1'!W771),'Форма 1'!$H771*VLOOKUP('Форма 1'!$F771,'Придельники до 2021'!$B$4:$X$28,'Форма 1'!W$8),"")</f>
        <v/>
      </c>
      <c r="G771" s="103" t="str">
        <f>IF(ISNUMBER('Форма 1'!X771),'Форма 1'!$H771*VLOOKUP('Форма 1'!$F771,'Придельники до 2021'!$B$4:$X$28,'Форма 1'!X$8),"")</f>
        <v/>
      </c>
      <c r="H771" s="103" t="str">
        <f>IF(ISNUMBER('Форма 1'!Y771),'Форма 1'!$H771*VLOOKUP('Форма 1'!$F771,'Придельники до 2021'!$B$4:$X$28,'Форма 1'!Y$8),"")</f>
        <v/>
      </c>
      <c r="I771" s="103" t="str">
        <f>IF(ISNUMBER('Форма 1'!Z771),'Форма 1'!$H771*VLOOKUP('Форма 1'!$F771,'Придельники до 2021'!$B$4:$X$28,'Форма 1'!Z$8),"")</f>
        <v/>
      </c>
      <c r="J771" s="103" t="str">
        <f>IF(ISNUMBER('Форма 1'!AA771),'Форма 1'!$H771*VLOOKUP('Форма 1'!$F771,'Придельники до 2021'!$B$4:$X$28,'Форма 1'!AA$8),"")</f>
        <v/>
      </c>
      <c r="K771" s="90"/>
      <c r="L771" s="87"/>
      <c r="M771" s="103">
        <f>IF(ISNUMBER('Форма 1'!AD771),'Форма 1'!$H771*VLOOKUP('Форма 1'!$F771,'Придельники до 2021'!$B$4:$X$28,'Форма 1'!AD$8),"")</f>
        <v>4462184.92</v>
      </c>
      <c r="N771" s="103" t="str">
        <f>IF(ISBLANK('Форма 1'!$AE771),"",IF('Форма 1'!$AE771=1,'Форма 1'!$H771*VLOOKUP('Форма 1'!$F771,'Придельники до 2021'!$B$4:$X$28,'Форма 1'!$AE$8,0),IF('Форма 1'!$AE771=2,'Форма 1'!$H771*VLOOKUP('Форма 1'!$F771,'Придельники до 2021'!$B$4:$X$28,13,0),IF('Форма 1'!$AE771=3,'Форма 1'!$H771*VLOOKUP('Форма 1'!$F771,'Придельники до 2021'!$B$4:$X$28,12,0)))))</f>
        <v/>
      </c>
      <c r="O771" s="103" t="str">
        <f>IF(ISNUMBER('Форма 1'!AF771),'Форма 1'!$H771*VLOOKUP('Форма 1'!$F771,'Придельники до 2021'!$B$4:$X$28,'Форма 1'!AF$8),"")</f>
        <v/>
      </c>
      <c r="P771" s="87"/>
      <c r="Q771" s="103" t="str">
        <f>IF(ISNUMBER('Форма 1'!AH771),'Форма 1'!$H771*VLOOKUP('Форма 1'!$F771,'Придельники до 2021'!$B$4:$X$28,'Форма 1'!AH$8),"")</f>
        <v/>
      </c>
      <c r="R771" s="103" t="str">
        <f>IF(ISNUMBER('Форма 1'!AI771),'Форма 1'!$H771*VLOOKUP('Форма 1'!$F771,'Придельники до 2021'!$B$4:$X$28,'Форма 1'!AI$8),"")</f>
        <v/>
      </c>
      <c r="S771" s="103" t="str">
        <f>IF(ISNUMBER('Форма 1'!AJ771),'Форма 1'!$H771*VLOOKUP('Форма 1'!$F771,'Придельники до 2021'!$B$4:$X$28,'Форма 1'!AJ$8),"")</f>
        <v/>
      </c>
      <c r="T771" s="87"/>
    </row>
    <row r="772" spans="1:20">
      <c r="A772" s="188">
        <f t="shared" si="53"/>
        <v>13</v>
      </c>
      <c r="B772" s="189" t="s">
        <v>906</v>
      </c>
      <c r="C772" s="99">
        <f t="shared" si="52"/>
        <v>4597187.33</v>
      </c>
      <c r="D772" s="103" t="str">
        <f>IF(ISNUMBER('Форма 1'!U772),'Форма 1'!$H772*VLOOKUP('Форма 1'!$F772,'Придельники до 2021'!$B$4:$X$28,'Форма 1'!U$8),"")</f>
        <v/>
      </c>
      <c r="E772" s="103" t="str">
        <f>IF(ISNUMBER('Форма 1'!V772),'Форма 1'!$H772*VLOOKUP('Форма 1'!$F772,'Придельники до 2021'!$B$4:$X$28,'Форма 1'!V$8),"")</f>
        <v/>
      </c>
      <c r="F772" s="103" t="str">
        <f>IF(ISNUMBER('Форма 1'!W772),'Форма 1'!$H772*VLOOKUP('Форма 1'!$F772,'Придельники до 2021'!$B$4:$X$28,'Форма 1'!W$8),"")</f>
        <v/>
      </c>
      <c r="G772" s="103" t="str">
        <f>IF(ISNUMBER('Форма 1'!X772),'Форма 1'!$H772*VLOOKUP('Форма 1'!$F772,'Придельники до 2021'!$B$4:$X$28,'Форма 1'!X$8),"")</f>
        <v/>
      </c>
      <c r="H772" s="103" t="str">
        <f>IF(ISNUMBER('Форма 1'!Y772),'Форма 1'!$H772*VLOOKUP('Форма 1'!$F772,'Придельники до 2021'!$B$4:$X$28,'Форма 1'!Y$8),"")</f>
        <v/>
      </c>
      <c r="I772" s="103" t="str">
        <f>IF(ISNUMBER('Форма 1'!Z772),'Форма 1'!$H772*VLOOKUP('Форма 1'!$F772,'Придельники до 2021'!$B$4:$X$28,'Форма 1'!Z$8),"")</f>
        <v/>
      </c>
      <c r="J772" s="103" t="str">
        <f>IF(ISNUMBER('Форма 1'!AA772),'Форма 1'!$H772*VLOOKUP('Форма 1'!$F772,'Придельники до 2021'!$B$4:$X$28,'Форма 1'!AA$8),"")</f>
        <v/>
      </c>
      <c r="K772" s="90"/>
      <c r="L772" s="87"/>
      <c r="M772" s="103">
        <f>IF(ISNUMBER('Форма 1'!AD772),'Форма 1'!$H772*VLOOKUP('Форма 1'!$F772,'Придельники до 2021'!$B$4:$X$28,'Форма 1'!AD$8),"")</f>
        <v>4597187.33</v>
      </c>
      <c r="N772" s="103" t="str">
        <f>IF(ISBLANK('Форма 1'!$AE772),"",IF('Форма 1'!$AE772=1,'Форма 1'!$H772*VLOOKUP('Форма 1'!$F772,'Придельники до 2021'!$B$4:$X$28,'Форма 1'!$AE$8,0),IF('Форма 1'!$AE772=2,'Форма 1'!$H772*VLOOKUP('Форма 1'!$F772,'Придельники до 2021'!$B$4:$X$28,13,0),IF('Форма 1'!$AE772=3,'Форма 1'!$H772*VLOOKUP('Форма 1'!$F772,'Придельники до 2021'!$B$4:$X$28,12,0)))))</f>
        <v/>
      </c>
      <c r="O772" s="103" t="str">
        <f>IF(ISNUMBER('Форма 1'!AF772),'Форма 1'!$H772*VLOOKUP('Форма 1'!$F772,'Придельники до 2021'!$B$4:$X$28,'Форма 1'!AF$8),"")</f>
        <v/>
      </c>
      <c r="P772" s="87"/>
      <c r="Q772" s="103" t="str">
        <f>IF(ISNUMBER('Форма 1'!AH772),'Форма 1'!$H772*VLOOKUP('Форма 1'!$F772,'Придельники до 2021'!$B$4:$X$28,'Форма 1'!AH$8),"")</f>
        <v/>
      </c>
      <c r="R772" s="103" t="str">
        <f>IF(ISNUMBER('Форма 1'!AI772),'Форма 1'!$H772*VLOOKUP('Форма 1'!$F772,'Придельники до 2021'!$B$4:$X$28,'Форма 1'!AI$8),"")</f>
        <v/>
      </c>
      <c r="S772" s="103" t="str">
        <f>IF(ISNUMBER('Форма 1'!AJ772),'Форма 1'!$H772*VLOOKUP('Форма 1'!$F772,'Придельники до 2021'!$B$4:$X$28,'Форма 1'!AJ$8),"")</f>
        <v/>
      </c>
      <c r="T772" s="87"/>
    </row>
    <row r="773" spans="1:20">
      <c r="A773" s="188">
        <f t="shared" si="53"/>
        <v>14</v>
      </c>
      <c r="B773" s="189" t="s">
        <v>907</v>
      </c>
      <c r="C773" s="99">
        <f t="shared" si="52"/>
        <v>4632714.28</v>
      </c>
      <c r="D773" s="103" t="str">
        <f>IF(ISNUMBER('Форма 1'!U773),'Форма 1'!$H773*VLOOKUP('Форма 1'!$F773,'Придельники до 2021'!$B$4:$X$28,'Форма 1'!U$8),"")</f>
        <v/>
      </c>
      <c r="E773" s="103" t="str">
        <f>IF(ISNUMBER('Форма 1'!V773),'Форма 1'!$H773*VLOOKUP('Форма 1'!$F773,'Придельники до 2021'!$B$4:$X$28,'Форма 1'!V$8),"")</f>
        <v/>
      </c>
      <c r="F773" s="103" t="str">
        <f>IF(ISNUMBER('Форма 1'!W773),'Форма 1'!$H773*VLOOKUP('Форма 1'!$F773,'Придельники до 2021'!$B$4:$X$28,'Форма 1'!W$8),"")</f>
        <v/>
      </c>
      <c r="G773" s="103" t="str">
        <f>IF(ISNUMBER('Форма 1'!X773),'Форма 1'!$H773*VLOOKUP('Форма 1'!$F773,'Придельники до 2021'!$B$4:$X$28,'Форма 1'!X$8),"")</f>
        <v/>
      </c>
      <c r="H773" s="103" t="str">
        <f>IF(ISNUMBER('Форма 1'!Y773),'Форма 1'!$H773*VLOOKUP('Форма 1'!$F773,'Придельники до 2021'!$B$4:$X$28,'Форма 1'!Y$8),"")</f>
        <v/>
      </c>
      <c r="I773" s="103" t="str">
        <f>IF(ISNUMBER('Форма 1'!Z773),'Форма 1'!$H773*VLOOKUP('Форма 1'!$F773,'Придельники до 2021'!$B$4:$X$28,'Форма 1'!Z$8),"")</f>
        <v/>
      </c>
      <c r="J773" s="103" t="str">
        <f>IF(ISNUMBER('Форма 1'!AA773),'Форма 1'!$H773*VLOOKUP('Форма 1'!$F773,'Придельники до 2021'!$B$4:$X$28,'Форма 1'!AA$8),"")</f>
        <v/>
      </c>
      <c r="K773" s="90"/>
      <c r="L773" s="87"/>
      <c r="M773" s="103">
        <f>IF(ISNUMBER('Форма 1'!AD773),'Форма 1'!$H773*VLOOKUP('Форма 1'!$F773,'Придельники до 2021'!$B$4:$X$28,'Форма 1'!AD$8),"")</f>
        <v>4632714.28</v>
      </c>
      <c r="N773" s="103" t="str">
        <f>IF(ISBLANK('Форма 1'!$AE773),"",IF('Форма 1'!$AE773=1,'Форма 1'!$H773*VLOOKUP('Форма 1'!$F773,'Придельники до 2021'!$B$4:$X$28,'Форма 1'!$AE$8,0),IF('Форма 1'!$AE773=2,'Форма 1'!$H773*VLOOKUP('Форма 1'!$F773,'Придельники до 2021'!$B$4:$X$28,13,0),IF('Форма 1'!$AE773=3,'Форма 1'!$H773*VLOOKUP('Форма 1'!$F773,'Придельники до 2021'!$B$4:$X$28,12,0)))))</f>
        <v/>
      </c>
      <c r="O773" s="103" t="str">
        <f>IF(ISNUMBER('Форма 1'!AF773),'Форма 1'!$H773*VLOOKUP('Форма 1'!$F773,'Придельники до 2021'!$B$4:$X$28,'Форма 1'!AF$8),"")</f>
        <v/>
      </c>
      <c r="P773" s="87"/>
      <c r="Q773" s="103" t="str">
        <f>IF(ISNUMBER('Форма 1'!AH773),'Форма 1'!$H773*VLOOKUP('Форма 1'!$F773,'Придельники до 2021'!$B$4:$X$28,'Форма 1'!AH$8),"")</f>
        <v/>
      </c>
      <c r="R773" s="103" t="str">
        <f>IF(ISNUMBER('Форма 1'!AI773),'Форма 1'!$H773*VLOOKUP('Форма 1'!$F773,'Придельники до 2021'!$B$4:$X$28,'Форма 1'!AI$8),"")</f>
        <v/>
      </c>
      <c r="S773" s="103" t="str">
        <f>IF(ISNUMBER('Форма 1'!AJ773),'Форма 1'!$H773*VLOOKUP('Форма 1'!$F773,'Придельники до 2021'!$B$4:$X$28,'Форма 1'!AJ$8),"")</f>
        <v/>
      </c>
      <c r="T773" s="87"/>
    </row>
    <row r="774" spans="1:20">
      <c r="A774" s="188">
        <f t="shared" si="53"/>
        <v>15</v>
      </c>
      <c r="B774" s="189" t="s">
        <v>908</v>
      </c>
      <c r="C774" s="99">
        <f t="shared" si="52"/>
        <v>4632714.28</v>
      </c>
      <c r="D774" s="103" t="str">
        <f>IF(ISNUMBER('Форма 1'!U774),'Форма 1'!$H774*VLOOKUP('Форма 1'!$F774,'Придельники до 2021'!$B$4:$X$28,'Форма 1'!U$8),"")</f>
        <v/>
      </c>
      <c r="E774" s="103" t="str">
        <f>IF(ISNUMBER('Форма 1'!V774),'Форма 1'!$H774*VLOOKUP('Форма 1'!$F774,'Придельники до 2021'!$B$4:$X$28,'Форма 1'!V$8),"")</f>
        <v/>
      </c>
      <c r="F774" s="103" t="str">
        <f>IF(ISNUMBER('Форма 1'!W774),'Форма 1'!$H774*VLOOKUP('Форма 1'!$F774,'Придельники до 2021'!$B$4:$X$28,'Форма 1'!W$8),"")</f>
        <v/>
      </c>
      <c r="G774" s="103" t="str">
        <f>IF(ISNUMBER('Форма 1'!X774),'Форма 1'!$H774*VLOOKUP('Форма 1'!$F774,'Придельники до 2021'!$B$4:$X$28,'Форма 1'!X$8),"")</f>
        <v/>
      </c>
      <c r="H774" s="103" t="str">
        <f>IF(ISNUMBER('Форма 1'!Y774),'Форма 1'!$H774*VLOOKUP('Форма 1'!$F774,'Придельники до 2021'!$B$4:$X$28,'Форма 1'!Y$8),"")</f>
        <v/>
      </c>
      <c r="I774" s="103" t="str">
        <f>IF(ISNUMBER('Форма 1'!Z774),'Форма 1'!$H774*VLOOKUP('Форма 1'!$F774,'Придельники до 2021'!$B$4:$X$28,'Форма 1'!Z$8),"")</f>
        <v/>
      </c>
      <c r="J774" s="103" t="str">
        <f>IF(ISNUMBER('Форма 1'!AA774),'Форма 1'!$H774*VLOOKUP('Форма 1'!$F774,'Придельники до 2021'!$B$4:$X$28,'Форма 1'!AA$8),"")</f>
        <v/>
      </c>
      <c r="K774" s="90"/>
      <c r="L774" s="87"/>
      <c r="M774" s="103">
        <f>IF(ISNUMBER('Форма 1'!AD774),'Форма 1'!$H774*VLOOKUP('Форма 1'!$F774,'Придельники до 2021'!$B$4:$X$28,'Форма 1'!AD$8),"")</f>
        <v>4632714.28</v>
      </c>
      <c r="N774" s="103" t="str">
        <f>IF(ISBLANK('Форма 1'!$AE774),"",IF('Форма 1'!$AE774=1,'Форма 1'!$H774*VLOOKUP('Форма 1'!$F774,'Придельники до 2021'!$B$4:$X$28,'Форма 1'!$AE$8,0),IF('Форма 1'!$AE774=2,'Форма 1'!$H774*VLOOKUP('Форма 1'!$F774,'Придельники до 2021'!$B$4:$X$28,13,0),IF('Форма 1'!$AE774=3,'Форма 1'!$H774*VLOOKUP('Форма 1'!$F774,'Придельники до 2021'!$B$4:$X$28,12,0)))))</f>
        <v/>
      </c>
      <c r="O774" s="103" t="str">
        <f>IF(ISNUMBER('Форма 1'!AF774),'Форма 1'!$H774*VLOOKUP('Форма 1'!$F774,'Придельники до 2021'!$B$4:$X$28,'Форма 1'!AF$8),"")</f>
        <v/>
      </c>
      <c r="P774" s="87"/>
      <c r="Q774" s="103" t="str">
        <f>IF(ISNUMBER('Форма 1'!AH774),'Форма 1'!$H774*VLOOKUP('Форма 1'!$F774,'Придельники до 2021'!$B$4:$X$28,'Форма 1'!AH$8),"")</f>
        <v/>
      </c>
      <c r="R774" s="103" t="str">
        <f>IF(ISNUMBER('Форма 1'!AI774),'Форма 1'!$H774*VLOOKUP('Форма 1'!$F774,'Придельники до 2021'!$B$4:$X$28,'Форма 1'!AI$8),"")</f>
        <v/>
      </c>
      <c r="S774" s="103" t="str">
        <f>IF(ISNUMBER('Форма 1'!AJ774),'Форма 1'!$H774*VLOOKUP('Форма 1'!$F774,'Придельники до 2021'!$B$4:$X$28,'Форма 1'!AJ$8),"")</f>
        <v/>
      </c>
      <c r="T774" s="87"/>
    </row>
    <row r="775" spans="1:20">
      <c r="A775" s="188">
        <f t="shared" si="53"/>
        <v>16</v>
      </c>
      <c r="B775" s="189" t="s">
        <v>909</v>
      </c>
      <c r="C775" s="99">
        <f t="shared" si="52"/>
        <v>4561660.38</v>
      </c>
      <c r="D775" s="103" t="str">
        <f>IF(ISNUMBER('Форма 1'!U775),'Форма 1'!$H775*VLOOKUP('Форма 1'!$F775,'Придельники до 2021'!$B$4:$X$28,'Форма 1'!U$8),"")</f>
        <v/>
      </c>
      <c r="E775" s="103" t="str">
        <f>IF(ISNUMBER('Форма 1'!V775),'Форма 1'!$H775*VLOOKUP('Форма 1'!$F775,'Придельники до 2021'!$B$4:$X$28,'Форма 1'!V$8),"")</f>
        <v/>
      </c>
      <c r="F775" s="103" t="str">
        <f>IF(ISNUMBER('Форма 1'!W775),'Форма 1'!$H775*VLOOKUP('Форма 1'!$F775,'Придельники до 2021'!$B$4:$X$28,'Форма 1'!W$8),"")</f>
        <v/>
      </c>
      <c r="G775" s="103" t="str">
        <f>IF(ISNUMBER('Форма 1'!X775),'Форма 1'!$H775*VLOOKUP('Форма 1'!$F775,'Придельники до 2021'!$B$4:$X$28,'Форма 1'!X$8),"")</f>
        <v/>
      </c>
      <c r="H775" s="103" t="str">
        <f>IF(ISNUMBER('Форма 1'!Y775),'Форма 1'!$H775*VLOOKUP('Форма 1'!$F775,'Придельники до 2021'!$B$4:$X$28,'Форма 1'!Y$8),"")</f>
        <v/>
      </c>
      <c r="I775" s="103" t="str">
        <f>IF(ISNUMBER('Форма 1'!Z775),'Форма 1'!$H775*VLOOKUP('Форма 1'!$F775,'Придельники до 2021'!$B$4:$X$28,'Форма 1'!Z$8),"")</f>
        <v/>
      </c>
      <c r="J775" s="103" t="str">
        <f>IF(ISNUMBER('Форма 1'!AA775),'Форма 1'!$H775*VLOOKUP('Форма 1'!$F775,'Придельники до 2021'!$B$4:$X$28,'Форма 1'!AA$8),"")</f>
        <v/>
      </c>
      <c r="K775" s="90"/>
      <c r="L775" s="87"/>
      <c r="M775" s="103">
        <f>IF(ISNUMBER('Форма 1'!AD775),'Форма 1'!$H775*VLOOKUP('Форма 1'!$F775,'Придельники до 2021'!$B$4:$X$28,'Форма 1'!AD$8),"")</f>
        <v>4561660.38</v>
      </c>
      <c r="N775" s="103" t="str">
        <f>IF(ISBLANK('Форма 1'!$AE775),"",IF('Форма 1'!$AE775=1,'Форма 1'!$H775*VLOOKUP('Форма 1'!$F775,'Придельники до 2021'!$B$4:$X$28,'Форма 1'!$AE$8,0),IF('Форма 1'!$AE775=2,'Форма 1'!$H775*VLOOKUP('Форма 1'!$F775,'Придельники до 2021'!$B$4:$X$28,13,0),IF('Форма 1'!$AE775=3,'Форма 1'!$H775*VLOOKUP('Форма 1'!$F775,'Придельники до 2021'!$B$4:$X$28,12,0)))))</f>
        <v/>
      </c>
      <c r="O775" s="103" t="str">
        <f>IF(ISNUMBER('Форма 1'!AF775),'Форма 1'!$H775*VLOOKUP('Форма 1'!$F775,'Придельники до 2021'!$B$4:$X$28,'Форма 1'!AF$8),"")</f>
        <v/>
      </c>
      <c r="P775" s="87"/>
      <c r="Q775" s="103" t="str">
        <f>IF(ISNUMBER('Форма 1'!AH775),'Форма 1'!$H775*VLOOKUP('Форма 1'!$F775,'Придельники до 2021'!$B$4:$X$28,'Форма 1'!AH$8),"")</f>
        <v/>
      </c>
      <c r="R775" s="103" t="str">
        <f>IF(ISNUMBER('Форма 1'!AI775),'Форма 1'!$H775*VLOOKUP('Форма 1'!$F775,'Придельники до 2021'!$B$4:$X$28,'Форма 1'!AI$8),"")</f>
        <v/>
      </c>
      <c r="S775" s="103" t="str">
        <f>IF(ISNUMBER('Форма 1'!AJ775),'Форма 1'!$H775*VLOOKUP('Форма 1'!$F775,'Придельники до 2021'!$B$4:$X$28,'Форма 1'!AJ$8),"")</f>
        <v/>
      </c>
      <c r="T775" s="87"/>
    </row>
    <row r="776" spans="1:20">
      <c r="A776" s="188">
        <f t="shared" si="53"/>
        <v>17</v>
      </c>
      <c r="B776" s="189" t="s">
        <v>910</v>
      </c>
      <c r="C776" s="99">
        <f t="shared" si="52"/>
        <v>7441575.0017999997</v>
      </c>
      <c r="D776" s="103" t="str">
        <f>IF(ISNUMBER('Форма 1'!U776),'Форма 1'!$H776*VLOOKUP('Форма 1'!$F776,'Придельники до 2021'!$B$4:$X$28,'Форма 1'!U$8),"")</f>
        <v/>
      </c>
      <c r="E776" s="103" t="str">
        <f>IF(ISNUMBER('Форма 1'!V776),'Форма 1'!$H776*VLOOKUP('Форма 1'!$F776,'Придельники до 2021'!$B$4:$X$28,'Форма 1'!V$8),"")</f>
        <v/>
      </c>
      <c r="F776" s="103" t="str">
        <f>IF(ISNUMBER('Форма 1'!W776),'Форма 1'!$H776*VLOOKUP('Форма 1'!$F776,'Придельники до 2021'!$B$4:$X$28,'Форма 1'!W$8),"")</f>
        <v/>
      </c>
      <c r="G776" s="103" t="str">
        <f>IF(ISNUMBER('Форма 1'!X776),'Форма 1'!$H776*VLOOKUP('Форма 1'!$F776,'Придельники до 2021'!$B$4:$X$28,'Форма 1'!X$8),"")</f>
        <v/>
      </c>
      <c r="H776" s="103" t="str">
        <f>IF(ISNUMBER('Форма 1'!Y776),'Форма 1'!$H776*VLOOKUP('Форма 1'!$F776,'Придельники до 2021'!$B$4:$X$28,'Форма 1'!Y$8),"")</f>
        <v/>
      </c>
      <c r="I776" s="103" t="str">
        <f>IF(ISNUMBER('Форма 1'!Z776),'Форма 1'!$H776*VLOOKUP('Форма 1'!$F776,'Придельники до 2021'!$B$4:$X$28,'Форма 1'!Z$8),"")</f>
        <v/>
      </c>
      <c r="J776" s="103" t="str">
        <f>IF(ISNUMBER('Форма 1'!AA776),'Форма 1'!$H776*VLOOKUP('Форма 1'!$F776,'Придельники до 2021'!$B$4:$X$28,'Форма 1'!AA$8),"")</f>
        <v/>
      </c>
      <c r="K776" s="90"/>
      <c r="L776" s="87"/>
      <c r="M776" s="103">
        <f>IF(ISNUMBER('Форма 1'!AD776),'Форма 1'!$H776*VLOOKUP('Форма 1'!$F776,'Придельники с 2022'!$B$4:$X$28,'Форма 1'!AD$8),"")</f>
        <v>7441575.0017999997</v>
      </c>
      <c r="N776" s="103" t="str">
        <f>IF(ISBLANK('Форма 1'!$AE776),"",IF('Форма 1'!$AE776=1,'Форма 1'!$H776*VLOOKUP('Форма 1'!$F776,'Придельники до 2021'!$B$4:$X$28,'Форма 1'!$AE$8,0),IF('Форма 1'!$AE776=2,'Форма 1'!$H776*VLOOKUP('Форма 1'!$F776,'Придельники до 2021'!$B$4:$X$28,13,0),IF('Форма 1'!$AE776=3,'Форма 1'!$H776*VLOOKUP('Форма 1'!$F776,'Придельники до 2021'!$B$4:$X$28,12,0)))))</f>
        <v/>
      </c>
      <c r="O776" s="103" t="str">
        <f>IF(ISNUMBER('Форма 1'!AF776),'Форма 1'!$H776*VLOOKUP('Форма 1'!$F776,'Придельники до 2021'!$B$4:$X$28,'Форма 1'!AF$8),"")</f>
        <v/>
      </c>
      <c r="P776" s="87"/>
      <c r="Q776" s="103" t="str">
        <f>IF(ISNUMBER('Форма 1'!AH776),'Форма 1'!$H776*VLOOKUP('Форма 1'!$F776,'Придельники до 2021'!$B$4:$X$28,'Форма 1'!AH$8),"")</f>
        <v/>
      </c>
      <c r="R776" s="103" t="str">
        <f>IF(ISNUMBER('Форма 1'!AI776),'Форма 1'!$H776*VLOOKUP('Форма 1'!$F776,'Придельники до 2021'!$B$4:$X$28,'Форма 1'!AI$8),"")</f>
        <v/>
      </c>
      <c r="S776" s="103" t="str">
        <f>IF(ISNUMBER('Форма 1'!AJ776),'Форма 1'!$H776*VLOOKUP('Форма 1'!$F776,'Придельники до 2021'!$B$4:$X$28,'Форма 1'!AJ$8),"")</f>
        <v/>
      </c>
      <c r="T776" s="87"/>
    </row>
    <row r="777" spans="1:20">
      <c r="A777" s="188">
        <f t="shared" si="53"/>
        <v>18</v>
      </c>
      <c r="B777" s="189" t="s">
        <v>911</v>
      </c>
      <c r="C777" s="99">
        <f t="shared" si="52"/>
        <v>6938413.335</v>
      </c>
      <c r="D777" s="103" t="str">
        <f>IF(ISNUMBER('Форма 1'!U777),'Форма 1'!$H777*VLOOKUP('Форма 1'!$F777,'Придельники до 2021'!$B$4:$X$28,'Форма 1'!U$8),"")</f>
        <v/>
      </c>
      <c r="E777" s="103" t="str">
        <f>IF(ISNUMBER('Форма 1'!V777),'Форма 1'!$H777*VLOOKUP('Форма 1'!$F777,'Придельники до 2021'!$B$4:$X$28,'Форма 1'!V$8),"")</f>
        <v/>
      </c>
      <c r="F777" s="103" t="str">
        <f>IF(ISNUMBER('Форма 1'!W777),'Форма 1'!$H777*VLOOKUP('Форма 1'!$F777,'Придельники до 2021'!$B$4:$X$28,'Форма 1'!W$8),"")</f>
        <v/>
      </c>
      <c r="G777" s="103" t="str">
        <f>IF(ISNUMBER('Форма 1'!X777),'Форма 1'!$H777*VLOOKUP('Форма 1'!$F777,'Придельники до 2021'!$B$4:$X$28,'Форма 1'!X$8),"")</f>
        <v/>
      </c>
      <c r="H777" s="103" t="str">
        <f>IF(ISNUMBER('Форма 1'!Y777),'Форма 1'!$H777*VLOOKUP('Форма 1'!$F777,'Придельники до 2021'!$B$4:$X$28,'Форма 1'!Y$8),"")</f>
        <v/>
      </c>
      <c r="I777" s="103" t="str">
        <f>IF(ISNUMBER('Форма 1'!Z777),'Форма 1'!$H777*VLOOKUP('Форма 1'!$F777,'Придельники до 2021'!$B$4:$X$28,'Форма 1'!Z$8),"")</f>
        <v/>
      </c>
      <c r="J777" s="103" t="str">
        <f>IF(ISNUMBER('Форма 1'!AA777),'Форма 1'!$H777*VLOOKUP('Форма 1'!$F777,'Придельники до 2021'!$B$4:$X$28,'Форма 1'!AA$8),"")</f>
        <v/>
      </c>
      <c r="K777" s="90"/>
      <c r="L777" s="87"/>
      <c r="M777" s="103">
        <f>IF(ISNUMBER('Форма 1'!AD777),'Форма 1'!$H777*VLOOKUP('Форма 1'!$F777,'Придельники до 2021'!$B$4:$X$28,'Форма 1'!AD$8),"")</f>
        <v>6938413.335</v>
      </c>
      <c r="N777" s="103" t="str">
        <f>IF(ISBLANK('Форма 1'!$AE777),"",IF('Форма 1'!$AE777=1,'Форма 1'!$H777*VLOOKUP('Форма 1'!$F777,'Придельники до 2021'!$B$4:$X$28,'Форма 1'!$AE$8,0),IF('Форма 1'!$AE777=2,'Форма 1'!$H777*VLOOKUP('Форма 1'!$F777,'Придельники до 2021'!$B$4:$X$28,13,0),IF('Форма 1'!$AE777=3,'Форма 1'!$H777*VLOOKUP('Форма 1'!$F777,'Придельники до 2021'!$B$4:$X$28,12,0)))))</f>
        <v/>
      </c>
      <c r="O777" s="103" t="str">
        <f>IF(ISNUMBER('Форма 1'!AF777),'Форма 1'!$H777*VLOOKUP('Форма 1'!$F777,'Придельники до 2021'!$B$4:$X$28,'Форма 1'!AF$8),"")</f>
        <v/>
      </c>
      <c r="P777" s="87"/>
      <c r="Q777" s="103" t="str">
        <f>IF(ISNUMBER('Форма 1'!AH777),'Форма 1'!$H777*VLOOKUP('Форма 1'!$F777,'Придельники до 2021'!$B$4:$X$28,'Форма 1'!AH$8),"")</f>
        <v/>
      </c>
      <c r="R777" s="103" t="str">
        <f>IF(ISNUMBER('Форма 1'!AI777),'Форма 1'!$H777*VLOOKUP('Форма 1'!$F777,'Придельники до 2021'!$B$4:$X$28,'Форма 1'!AI$8),"")</f>
        <v/>
      </c>
      <c r="S777" s="103" t="str">
        <f>IF(ISNUMBER('Форма 1'!AJ777),'Форма 1'!$H777*VLOOKUP('Форма 1'!$F777,'Придельники до 2021'!$B$4:$X$28,'Форма 1'!AJ$8),"")</f>
        <v/>
      </c>
      <c r="T777" s="87"/>
    </row>
    <row r="778" spans="1:20">
      <c r="A778" s="188">
        <f t="shared" si="53"/>
        <v>19</v>
      </c>
      <c r="B778" s="189" t="s">
        <v>912</v>
      </c>
      <c r="C778" s="99">
        <f t="shared" si="52"/>
        <v>2394516.4300000002</v>
      </c>
      <c r="D778" s="103" t="str">
        <f>IF(ISNUMBER('Форма 1'!U778),'Форма 1'!$H778*VLOOKUP('Форма 1'!$F778,'Придельники до 2021'!$B$4:$X$28,'Форма 1'!U$8),"")</f>
        <v/>
      </c>
      <c r="E778" s="103" t="str">
        <f>IF(ISNUMBER('Форма 1'!V778),'Форма 1'!$H778*VLOOKUP('Форма 1'!$F778,'Придельники до 2021'!$B$4:$X$28,'Форма 1'!V$8),"")</f>
        <v/>
      </c>
      <c r="F778" s="103" t="str">
        <f>IF(ISNUMBER('Форма 1'!W778),'Форма 1'!$H778*VLOOKUP('Форма 1'!$F778,'Придельники до 2021'!$B$4:$X$28,'Форма 1'!W$8),"")</f>
        <v/>
      </c>
      <c r="G778" s="103" t="str">
        <f>IF(ISNUMBER('Форма 1'!X778),'Форма 1'!$H778*VLOOKUP('Форма 1'!$F778,'Придельники до 2021'!$B$4:$X$28,'Форма 1'!X$8),"")</f>
        <v/>
      </c>
      <c r="H778" s="103" t="str">
        <f>IF(ISNUMBER('Форма 1'!Y778),'Форма 1'!$H778*VLOOKUP('Форма 1'!$F778,'Придельники до 2021'!$B$4:$X$28,'Форма 1'!Y$8),"")</f>
        <v/>
      </c>
      <c r="I778" s="103" t="str">
        <f>IF(ISNUMBER('Форма 1'!Z778),'Форма 1'!$H778*VLOOKUP('Форма 1'!$F778,'Придельники до 2021'!$B$4:$X$28,'Форма 1'!Z$8),"")</f>
        <v/>
      </c>
      <c r="J778" s="103" t="str">
        <f>IF(ISNUMBER('Форма 1'!AA778),'Форма 1'!$H778*VLOOKUP('Форма 1'!$F778,'Придельники до 2021'!$B$4:$X$28,'Форма 1'!AA$8),"")</f>
        <v/>
      </c>
      <c r="K778" s="90"/>
      <c r="L778" s="87"/>
      <c r="M778" s="103">
        <f>IF(ISNUMBER('Форма 1'!AD778),'Форма 1'!$H778*VLOOKUP('Форма 1'!$F778,'Придельники до 2021'!$B$4:$X$28,'Форма 1'!AD$8),"")</f>
        <v>2394516.4300000002</v>
      </c>
      <c r="N778" s="103" t="str">
        <f>IF(ISBLANK('Форма 1'!$AE778),"",IF('Форма 1'!$AE778=1,'Форма 1'!$H778*VLOOKUP('Форма 1'!$F778,'Придельники до 2021'!$B$4:$X$28,'Форма 1'!$AE$8,0),IF('Форма 1'!$AE778=2,'Форма 1'!$H778*VLOOKUP('Форма 1'!$F778,'Придельники до 2021'!$B$4:$X$28,13,0),IF('Форма 1'!$AE778=3,'Форма 1'!$H778*VLOOKUP('Форма 1'!$F778,'Придельники до 2021'!$B$4:$X$28,12,0)))))</f>
        <v/>
      </c>
      <c r="O778" s="103" t="str">
        <f>IF(ISNUMBER('Форма 1'!AF778),'Форма 1'!$H778*VLOOKUP('Форма 1'!$F778,'Придельники до 2021'!$B$4:$X$28,'Форма 1'!AF$8),"")</f>
        <v/>
      </c>
      <c r="P778" s="87"/>
      <c r="Q778" s="103" t="str">
        <f>IF(ISNUMBER('Форма 1'!AH778),'Форма 1'!$H778*VLOOKUP('Форма 1'!$F778,'Придельники до 2021'!$B$4:$X$28,'Форма 1'!AH$8),"")</f>
        <v/>
      </c>
      <c r="R778" s="103" t="str">
        <f>IF(ISNUMBER('Форма 1'!AI778),'Форма 1'!$H778*VLOOKUP('Форма 1'!$F778,'Придельники до 2021'!$B$4:$X$28,'Форма 1'!AI$8),"")</f>
        <v/>
      </c>
      <c r="S778" s="103" t="str">
        <f>IF(ISNUMBER('Форма 1'!AJ778),'Форма 1'!$H778*VLOOKUP('Форма 1'!$F778,'Придельники до 2021'!$B$4:$X$28,'Форма 1'!AJ$8),"")</f>
        <v/>
      </c>
      <c r="T778" s="87"/>
    </row>
    <row r="779" spans="1:20">
      <c r="A779" s="188">
        <f t="shared" si="53"/>
        <v>20</v>
      </c>
      <c r="B779" s="189" t="s">
        <v>913</v>
      </c>
      <c r="C779" s="99">
        <f t="shared" si="52"/>
        <v>9899397.6519999988</v>
      </c>
      <c r="D779" s="103" t="str">
        <f>IF(ISNUMBER('Форма 1'!U779),'Форма 1'!$H779*VLOOKUP('Форма 1'!$F779,'Придельники до 2021'!$B$4:$X$28,'Форма 1'!U$8),"")</f>
        <v/>
      </c>
      <c r="E779" s="103" t="str">
        <f>IF(ISNUMBER('Форма 1'!V779),'Форма 1'!$H779*VLOOKUP('Форма 1'!$F779,'Придельники до 2021'!$B$4:$X$28,'Форма 1'!V$8),"")</f>
        <v/>
      </c>
      <c r="F779" s="103" t="str">
        <f>IF(ISNUMBER('Форма 1'!W779),'Форма 1'!$H779*VLOOKUP('Форма 1'!$F779,'Придельники до 2021'!$B$4:$X$28,'Форма 1'!W$8),"")</f>
        <v/>
      </c>
      <c r="G779" s="103" t="str">
        <f>IF(ISNUMBER('Форма 1'!X779),'Форма 1'!$H779*VLOOKUP('Форма 1'!$F779,'Придельники до 2021'!$B$4:$X$28,'Форма 1'!X$8),"")</f>
        <v/>
      </c>
      <c r="H779" s="103" t="str">
        <f>IF(ISNUMBER('Форма 1'!Y779),'Форма 1'!$H779*VLOOKUP('Форма 1'!$F779,'Придельники до 2021'!$B$4:$X$28,'Форма 1'!Y$8),"")</f>
        <v/>
      </c>
      <c r="I779" s="103" t="str">
        <f>IF(ISNUMBER('Форма 1'!Z779),'Форма 1'!$H779*VLOOKUP('Форма 1'!$F779,'Придельники до 2021'!$B$4:$X$28,'Форма 1'!Z$8),"")</f>
        <v/>
      </c>
      <c r="J779" s="103" t="str">
        <f>IF(ISNUMBER('Форма 1'!AA779),'Форма 1'!$H779*VLOOKUP('Форма 1'!$F779,'Придельники до 2021'!$B$4:$X$28,'Форма 1'!AA$8),"")</f>
        <v/>
      </c>
      <c r="K779" s="90"/>
      <c r="L779" s="87"/>
      <c r="M779" s="103">
        <f>IF(ISNUMBER('Форма 1'!AD779),'Форма 1'!$H779*VLOOKUP('Форма 1'!$F779,'Придельники до 2021'!$B$4:$X$28,'Форма 1'!AD$8),"")</f>
        <v>6632352.5039999997</v>
      </c>
      <c r="N779" s="103">
        <f>IF(ISBLANK('Форма 1'!$AE779),"",IF('Форма 1'!$AE779=1,'Форма 1'!$H779*VLOOKUP('Форма 1'!$F779,'Придельники до 2021'!$B$4:$X$28,'Форма 1'!$AE$8,0),IF('Форма 1'!$AE779=2,'Форма 1'!$H779*VLOOKUP('Форма 1'!$F779,'Придельники до 2021'!$B$4:$X$28,13,0),IF('Форма 1'!$AE779=3,'Форма 1'!$H779*VLOOKUP('Форма 1'!$F779,'Придельники до 2021'!$B$4:$X$28,12,0)))))</f>
        <v>3267045.148</v>
      </c>
      <c r="O779" s="103" t="str">
        <f>IF(ISNUMBER('Форма 1'!AF779),'Форма 1'!$H779*VLOOKUP('Форма 1'!$F779,'Придельники до 2021'!$B$4:$X$28,'Форма 1'!AF$8),"")</f>
        <v/>
      </c>
      <c r="P779" s="87"/>
      <c r="Q779" s="103" t="str">
        <f>IF(ISNUMBER('Форма 1'!AH779),'Форма 1'!$H779*VLOOKUP('Форма 1'!$F779,'Придельники до 2021'!$B$4:$X$28,'Форма 1'!AH$8),"")</f>
        <v/>
      </c>
      <c r="R779" s="103" t="str">
        <f>IF(ISNUMBER('Форма 1'!AI779),'Форма 1'!$H779*VLOOKUP('Форма 1'!$F779,'Придельники до 2021'!$B$4:$X$28,'Форма 1'!AI$8),"")</f>
        <v/>
      </c>
      <c r="S779" s="103" t="str">
        <f>IF(ISNUMBER('Форма 1'!AJ779),'Форма 1'!$H779*VLOOKUP('Форма 1'!$F779,'Придельники до 2021'!$B$4:$X$28,'Форма 1'!AJ$8),"")</f>
        <v/>
      </c>
      <c r="T779" s="87"/>
    </row>
    <row r="780" spans="1:20">
      <c r="A780" s="188">
        <f t="shared" si="53"/>
        <v>21</v>
      </c>
      <c r="B780" s="189" t="s">
        <v>914</v>
      </c>
      <c r="C780" s="99">
        <f t="shared" si="52"/>
        <v>2314171.9560000002</v>
      </c>
      <c r="D780" s="103" t="str">
        <f>IF(ISNUMBER('Форма 1'!U780),'Форма 1'!$H780*VLOOKUP('Форма 1'!$F780,'Придельники до 2021'!$B$4:$X$28,'Форма 1'!U$8),"")</f>
        <v/>
      </c>
      <c r="E780" s="103" t="str">
        <f>IF(ISNUMBER('Форма 1'!V780),'Форма 1'!$H780*VLOOKUP('Форма 1'!$F780,'Придельники до 2021'!$B$4:$X$28,'Форма 1'!V$8),"")</f>
        <v/>
      </c>
      <c r="F780" s="103" t="str">
        <f>IF(ISNUMBER('Форма 1'!W780),'Форма 1'!$H780*VLOOKUP('Форма 1'!$F780,'Придельники до 2021'!$B$4:$X$28,'Форма 1'!W$8),"")</f>
        <v/>
      </c>
      <c r="G780" s="103" t="str">
        <f>IF(ISNUMBER('Форма 1'!X780),'Форма 1'!$H780*VLOOKUP('Форма 1'!$F780,'Придельники до 2021'!$B$4:$X$28,'Форма 1'!X$8),"")</f>
        <v/>
      </c>
      <c r="H780" s="103" t="str">
        <f>IF(ISNUMBER('Форма 1'!Y780),'Форма 1'!$H780*VLOOKUP('Форма 1'!$F780,'Придельники до 2021'!$B$4:$X$28,'Форма 1'!Y$8),"")</f>
        <v/>
      </c>
      <c r="I780" s="103" t="str">
        <f>IF(ISNUMBER('Форма 1'!Z780),'Форма 1'!$H780*VLOOKUP('Форма 1'!$F780,'Придельники до 2021'!$B$4:$X$28,'Форма 1'!Z$8),"")</f>
        <v/>
      </c>
      <c r="J780" s="103" t="str">
        <f>IF(ISNUMBER('Форма 1'!AA780),'Форма 1'!$H780*VLOOKUP('Форма 1'!$F780,'Придельники до 2021'!$B$4:$X$28,'Форма 1'!AA$8),"")</f>
        <v/>
      </c>
      <c r="K780" s="90"/>
      <c r="L780" s="87"/>
      <c r="M780" s="103" t="str">
        <f>IF(ISNUMBER('Форма 1'!AD780),'Форма 1'!$H780*VLOOKUP('Форма 1'!$F780,'Придельники до 2021'!$B$4:$X$28,'Форма 1'!AD$8),"")</f>
        <v/>
      </c>
      <c r="N780" s="103">
        <f>IF(ISBLANK('Форма 1'!$AE780),"",IF('Форма 1'!$AE780=1,'Форма 1'!$H780*VLOOKUP('Форма 1'!$F780,'Придельники до 2021'!$B$4:$X$28,'Форма 1'!$AE$8,0),IF('Форма 1'!$AE780=2,'Форма 1'!$H780*VLOOKUP('Форма 1'!$F780,'Придельники до 2021'!$B$4:$X$28,13,0),IF('Форма 1'!$AE780=3,'Форма 1'!$H780*VLOOKUP('Форма 1'!$F780,'Придельники до 2021'!$B$4:$X$28,12,0)))))</f>
        <v>2314171.9560000002</v>
      </c>
      <c r="O780" s="103" t="str">
        <f>IF(ISNUMBER('Форма 1'!AF780),'Форма 1'!$H780*VLOOKUP('Форма 1'!$F780,'Придельники до 2021'!$B$4:$X$28,'Форма 1'!AF$8),"")</f>
        <v/>
      </c>
      <c r="P780" s="87"/>
      <c r="Q780" s="103" t="str">
        <f>IF(ISNUMBER('Форма 1'!AH780),'Форма 1'!$H780*VLOOKUP('Форма 1'!$F780,'Придельники до 2021'!$B$4:$X$28,'Форма 1'!AH$8),"")</f>
        <v/>
      </c>
      <c r="R780" s="103" t="str">
        <f>IF(ISNUMBER('Форма 1'!AI780),'Форма 1'!$H780*VLOOKUP('Форма 1'!$F780,'Придельники до 2021'!$B$4:$X$28,'Форма 1'!AI$8),"")</f>
        <v/>
      </c>
      <c r="S780" s="103" t="str">
        <f>IF(ISNUMBER('Форма 1'!AJ780),'Форма 1'!$H780*VLOOKUP('Форма 1'!$F780,'Придельники до 2021'!$B$4:$X$28,'Форма 1'!AJ$8),"")</f>
        <v/>
      </c>
      <c r="T780" s="87"/>
    </row>
    <row r="781" spans="1:20">
      <c r="A781" s="188">
        <f t="shared" si="53"/>
        <v>22</v>
      </c>
      <c r="B781" s="189" t="s">
        <v>916</v>
      </c>
      <c r="C781" s="99">
        <f t="shared" si="52"/>
        <v>4754216.449</v>
      </c>
      <c r="D781" s="103" t="str">
        <f>IF(ISNUMBER('Форма 1'!U781),'Форма 1'!$H781*VLOOKUP('Форма 1'!$F781,'Придельники до 2021'!$B$4:$X$28,'Форма 1'!U$8),"")</f>
        <v/>
      </c>
      <c r="E781" s="103" t="str">
        <f>IF(ISNUMBER('Форма 1'!V781),'Форма 1'!$H781*VLOOKUP('Форма 1'!$F781,'Придельники до 2021'!$B$4:$X$28,'Форма 1'!V$8),"")</f>
        <v/>
      </c>
      <c r="F781" s="103" t="str">
        <f>IF(ISNUMBER('Форма 1'!W781),'Форма 1'!$H781*VLOOKUP('Форма 1'!$F781,'Придельники до 2021'!$B$4:$X$28,'Форма 1'!W$8),"")</f>
        <v/>
      </c>
      <c r="G781" s="103" t="str">
        <f>IF(ISNUMBER('Форма 1'!X781),'Форма 1'!$H781*VLOOKUP('Форма 1'!$F781,'Придельники до 2021'!$B$4:$X$28,'Форма 1'!X$8),"")</f>
        <v/>
      </c>
      <c r="H781" s="103" t="str">
        <f>IF(ISNUMBER('Форма 1'!Y781),'Форма 1'!$H781*VLOOKUP('Форма 1'!$F781,'Придельники до 2021'!$B$4:$X$28,'Форма 1'!Y$8),"")</f>
        <v/>
      </c>
      <c r="I781" s="103" t="str">
        <f>IF(ISNUMBER('Форма 1'!Z781),'Форма 1'!$H781*VLOOKUP('Форма 1'!$F781,'Придельники до 2021'!$B$4:$X$28,'Форма 1'!Z$8),"")</f>
        <v/>
      </c>
      <c r="J781" s="103" t="str">
        <f>IF(ISNUMBER('Форма 1'!AA781),'Форма 1'!$H781*VLOOKUP('Форма 1'!$F781,'Придельники до 2021'!$B$4:$X$28,'Форма 1'!AA$8),"")</f>
        <v/>
      </c>
      <c r="K781" s="90"/>
      <c r="L781" s="87"/>
      <c r="M781" s="103">
        <f>IF(ISNUMBER('Форма 1'!AD781),'Форма 1'!$H781*VLOOKUP('Форма 1'!$F781,'Придельники до 2021'!$B$4:$X$28,'Форма 1'!AD$8),"")</f>
        <v>4754216.449</v>
      </c>
      <c r="N781" s="103" t="str">
        <f>IF(ISBLANK('Форма 1'!$AE781),"",IF('Форма 1'!$AE781=1,'Форма 1'!$H781*VLOOKUP('Форма 1'!$F781,'Придельники до 2021'!$B$4:$X$28,'Форма 1'!$AE$8,0),IF('Форма 1'!$AE781=2,'Форма 1'!$H781*VLOOKUP('Форма 1'!$F781,'Придельники до 2021'!$B$4:$X$28,13,0),IF('Форма 1'!$AE781=3,'Форма 1'!$H781*VLOOKUP('Форма 1'!$F781,'Придельники до 2021'!$B$4:$X$28,12,0)))))</f>
        <v/>
      </c>
      <c r="O781" s="103" t="str">
        <f>IF(ISNUMBER('Форма 1'!AF781),'Форма 1'!$H781*VLOOKUP('Форма 1'!$F781,'Придельники до 2021'!$B$4:$X$28,'Форма 1'!AF$8),"")</f>
        <v/>
      </c>
      <c r="P781" s="87"/>
      <c r="Q781" s="103" t="str">
        <f>IF(ISNUMBER('Форма 1'!AH781),'Форма 1'!$H781*VLOOKUP('Форма 1'!$F781,'Придельники до 2021'!$B$4:$X$28,'Форма 1'!AH$8),"")</f>
        <v/>
      </c>
      <c r="R781" s="103" t="str">
        <f>IF(ISNUMBER('Форма 1'!AI781),'Форма 1'!$H781*VLOOKUP('Форма 1'!$F781,'Придельники до 2021'!$B$4:$X$28,'Форма 1'!AI$8),"")</f>
        <v/>
      </c>
      <c r="S781" s="103" t="str">
        <f>IF(ISNUMBER('Форма 1'!AJ781),'Форма 1'!$H781*VLOOKUP('Форма 1'!$F781,'Придельники до 2021'!$B$4:$X$28,'Форма 1'!AJ$8),"")</f>
        <v/>
      </c>
      <c r="T781" s="87"/>
    </row>
    <row r="782" spans="1:20">
      <c r="A782" s="188">
        <f t="shared" si="53"/>
        <v>23</v>
      </c>
      <c r="B782" s="189" t="s">
        <v>917</v>
      </c>
      <c r="C782" s="99">
        <f t="shared" si="52"/>
        <v>5483797.8942</v>
      </c>
      <c r="D782" s="103" t="str">
        <f>IF(ISNUMBER('Форма 1'!U782),'Форма 1'!$H782*VLOOKUP('Форма 1'!$F782,'Придельники до 2021'!$B$4:$X$28,'Форма 1'!U$8),"")</f>
        <v/>
      </c>
      <c r="E782" s="103" t="str">
        <f>IF(ISNUMBER('Форма 1'!V782),'Форма 1'!$H782*VLOOKUP('Форма 1'!$F782,'Придельники до 2021'!$B$4:$X$28,'Форма 1'!V$8),"")</f>
        <v/>
      </c>
      <c r="F782" s="103" t="str">
        <f>IF(ISNUMBER('Форма 1'!W782),'Форма 1'!$H782*VLOOKUP('Форма 1'!$F782,'Придельники до 2021'!$B$4:$X$28,'Форма 1'!W$8),"")</f>
        <v/>
      </c>
      <c r="G782" s="103" t="str">
        <f>IF(ISNUMBER('Форма 1'!X782),'Форма 1'!$H782*VLOOKUP('Форма 1'!$F782,'Придельники до 2021'!$B$4:$X$28,'Форма 1'!X$8),"")</f>
        <v/>
      </c>
      <c r="H782" s="103" t="str">
        <f>IF(ISNUMBER('Форма 1'!Y782),'Форма 1'!$H782*VLOOKUP('Форма 1'!$F782,'Придельники до 2021'!$B$4:$X$28,'Форма 1'!Y$8),"")</f>
        <v/>
      </c>
      <c r="I782" s="103" t="str">
        <f>IF(ISNUMBER('Форма 1'!Z782),'Форма 1'!$H782*VLOOKUP('Форма 1'!$F782,'Придельники до 2021'!$B$4:$X$28,'Форма 1'!Z$8),"")</f>
        <v/>
      </c>
      <c r="J782" s="103" t="str">
        <f>IF(ISNUMBER('Форма 1'!AA782),'Форма 1'!$H782*VLOOKUP('Форма 1'!$F782,'Придельники до 2021'!$B$4:$X$28,'Форма 1'!AA$8),"")</f>
        <v/>
      </c>
      <c r="K782" s="90"/>
      <c r="L782" s="87"/>
      <c r="M782" s="103">
        <f>IF(ISNUMBER('Форма 1'!AD782),'Форма 1'!$H782*VLOOKUP('Форма 1'!$F782,'Придельники до 2021'!$B$4:$X$28,'Форма 1'!AD$8),"")</f>
        <v>5483797.8942</v>
      </c>
      <c r="N782" s="103" t="str">
        <f>IF(ISBLANK('Форма 1'!$AE782),"",IF('Форма 1'!$AE782=1,'Форма 1'!$H782*VLOOKUP('Форма 1'!$F782,'Придельники до 2021'!$B$4:$X$28,'Форма 1'!$AE$8,0),IF('Форма 1'!$AE782=2,'Форма 1'!$H782*VLOOKUP('Форма 1'!$F782,'Придельники до 2021'!$B$4:$X$28,13,0),IF('Форма 1'!$AE782=3,'Форма 1'!$H782*VLOOKUP('Форма 1'!$F782,'Придельники до 2021'!$B$4:$X$28,12,0)))))</f>
        <v/>
      </c>
      <c r="O782" s="103" t="str">
        <f>IF(ISNUMBER('Форма 1'!AF782),'Форма 1'!$H782*VLOOKUP('Форма 1'!$F782,'Придельники до 2021'!$B$4:$X$28,'Форма 1'!AF$8),"")</f>
        <v/>
      </c>
      <c r="P782" s="87"/>
      <c r="Q782" s="103" t="str">
        <f>IF(ISNUMBER('Форма 1'!AH782),'Форма 1'!$H782*VLOOKUP('Форма 1'!$F782,'Придельники до 2021'!$B$4:$X$28,'Форма 1'!AH$8),"")</f>
        <v/>
      </c>
      <c r="R782" s="103" t="str">
        <f>IF(ISNUMBER('Форма 1'!AI782),'Форма 1'!$H782*VLOOKUP('Форма 1'!$F782,'Придельники до 2021'!$B$4:$X$28,'Форма 1'!AI$8),"")</f>
        <v/>
      </c>
      <c r="S782" s="103" t="str">
        <f>IF(ISNUMBER('Форма 1'!AJ782),'Форма 1'!$H782*VLOOKUP('Форма 1'!$F782,'Придельники до 2021'!$B$4:$X$28,'Форма 1'!AJ$8),"")</f>
        <v/>
      </c>
      <c r="T782" s="87"/>
    </row>
    <row r="783" spans="1:20">
      <c r="A783" s="188">
        <f t="shared" si="53"/>
        <v>24</v>
      </c>
      <c r="B783" s="189" t="s">
        <v>918</v>
      </c>
      <c r="C783" s="99">
        <f t="shared" si="52"/>
        <v>612738.40599999996</v>
      </c>
      <c r="D783" s="103">
        <f>IF(ISNUMBER('Форма 1'!U783),'Форма 1'!$H783*VLOOKUP('Форма 1'!$F783,'Придельники до 2021'!$B$4:$X$28,'Форма 1'!U$8),"")</f>
        <v>612738.40599999996</v>
      </c>
      <c r="E783" s="103" t="str">
        <f>IF(ISNUMBER('Форма 1'!V783),'Форма 1'!$H783*VLOOKUP('Форма 1'!$F783,'Придельники до 2021'!$B$4:$X$28,'Форма 1'!V$8),"")</f>
        <v/>
      </c>
      <c r="F783" s="103" t="str">
        <f>IF(ISNUMBER('Форма 1'!W783),'Форма 1'!$H783*VLOOKUP('Форма 1'!$F783,'Придельники до 2021'!$B$4:$X$28,'Форма 1'!W$8),"")</f>
        <v/>
      </c>
      <c r="G783" s="103" t="str">
        <f>IF(ISNUMBER('Форма 1'!X783),'Форма 1'!$H783*VLOOKUP('Форма 1'!$F783,'Придельники до 2021'!$B$4:$X$28,'Форма 1'!X$8),"")</f>
        <v/>
      </c>
      <c r="H783" s="103" t="str">
        <f>IF(ISNUMBER('Форма 1'!Y783),'Форма 1'!$H783*VLOOKUP('Форма 1'!$F783,'Придельники до 2021'!$B$4:$X$28,'Форма 1'!Y$8),"")</f>
        <v/>
      </c>
      <c r="I783" s="103" t="str">
        <f>IF(ISNUMBER('Форма 1'!Z783),'Форма 1'!$H783*VLOOKUP('Форма 1'!$F783,'Придельники до 2021'!$B$4:$X$28,'Форма 1'!Z$8),"")</f>
        <v/>
      </c>
      <c r="J783" s="103" t="str">
        <f>IF(ISNUMBER('Форма 1'!AA783),'Форма 1'!$H783*VLOOKUP('Форма 1'!$F783,'Придельники до 2021'!$B$4:$X$28,'Форма 1'!AA$8),"")</f>
        <v/>
      </c>
      <c r="K783" s="90"/>
      <c r="L783" s="87"/>
      <c r="M783" s="103" t="str">
        <f>IF(ISNUMBER('Форма 1'!AD783),'Форма 1'!$H783*VLOOKUP('Форма 1'!$F783,'Придельники до 2021'!$B$4:$X$28,'Форма 1'!AD$8),"")</f>
        <v/>
      </c>
      <c r="N783" s="103" t="str">
        <f>IF(ISBLANK('Форма 1'!$AE783),"",IF('Форма 1'!$AE783=1,'Форма 1'!$H783*VLOOKUP('Форма 1'!$F783,'Придельники до 2021'!$B$4:$X$28,'Форма 1'!$AE$8,0),IF('Форма 1'!$AE783=2,'Форма 1'!$H783*VLOOKUP('Форма 1'!$F783,'Придельники до 2021'!$B$4:$X$28,13,0),IF('Форма 1'!$AE783=3,'Форма 1'!$H783*VLOOKUP('Форма 1'!$F783,'Придельники до 2021'!$B$4:$X$28,12,0)))))</f>
        <v/>
      </c>
      <c r="O783" s="103" t="str">
        <f>IF(ISNUMBER('Форма 1'!AF783),'Форма 1'!$H783*VLOOKUP('Форма 1'!$F783,'Придельники до 2021'!$B$4:$X$28,'Форма 1'!AF$8),"")</f>
        <v/>
      </c>
      <c r="P783" s="87"/>
      <c r="Q783" s="103" t="str">
        <f>IF(ISNUMBER('Форма 1'!AH783),'Форма 1'!$H783*VLOOKUP('Форма 1'!$F783,'Придельники до 2021'!$B$4:$X$28,'Форма 1'!AH$8),"")</f>
        <v/>
      </c>
      <c r="R783" s="103" t="str">
        <f>IF(ISNUMBER('Форма 1'!AI783),'Форма 1'!$H783*VLOOKUP('Форма 1'!$F783,'Придельники до 2021'!$B$4:$X$28,'Форма 1'!AI$8),"")</f>
        <v/>
      </c>
      <c r="S783" s="103" t="str">
        <f>IF(ISNUMBER('Форма 1'!AJ783),'Форма 1'!$H783*VLOOKUP('Форма 1'!$F783,'Придельники до 2021'!$B$4:$X$28,'Форма 1'!AJ$8),"")</f>
        <v/>
      </c>
      <c r="T783" s="87"/>
    </row>
    <row r="784" spans="1:20">
      <c r="A784" s="188">
        <f t="shared" si="53"/>
        <v>25</v>
      </c>
      <c r="B784" s="189" t="s">
        <v>919</v>
      </c>
      <c r="C784" s="99">
        <f t="shared" si="52"/>
        <v>825468.47039999999</v>
      </c>
      <c r="D784" s="103">
        <f>IF(ISNUMBER('Форма 1'!U784),'Форма 1'!$H784*VLOOKUP('Форма 1'!$F784,'Придельники до 2021'!$B$4:$X$28,'Форма 1'!U$8),"")</f>
        <v>825468.47039999999</v>
      </c>
      <c r="E784" s="103" t="str">
        <f>IF(ISNUMBER('Форма 1'!V784),'Форма 1'!$H784*VLOOKUP('Форма 1'!$F784,'Придельники до 2021'!$B$4:$X$28,'Форма 1'!V$8),"")</f>
        <v/>
      </c>
      <c r="F784" s="103" t="str">
        <f>IF(ISNUMBER('Форма 1'!W784),'Форма 1'!$H784*VLOOKUP('Форма 1'!$F784,'Придельники до 2021'!$B$4:$X$28,'Форма 1'!W$8),"")</f>
        <v/>
      </c>
      <c r="G784" s="103" t="str">
        <f>IF(ISNUMBER('Форма 1'!X784),'Форма 1'!$H784*VLOOKUP('Форма 1'!$F784,'Придельники до 2021'!$B$4:$X$28,'Форма 1'!X$8),"")</f>
        <v/>
      </c>
      <c r="H784" s="103" t="str">
        <f>IF(ISNUMBER('Форма 1'!Y784),'Форма 1'!$H784*VLOOKUP('Форма 1'!$F784,'Придельники до 2021'!$B$4:$X$28,'Форма 1'!Y$8),"")</f>
        <v/>
      </c>
      <c r="I784" s="103" t="str">
        <f>IF(ISNUMBER('Форма 1'!Z784),'Форма 1'!$H784*VLOOKUP('Форма 1'!$F784,'Придельники до 2021'!$B$4:$X$28,'Форма 1'!Z$8),"")</f>
        <v/>
      </c>
      <c r="J784" s="103" t="str">
        <f>IF(ISNUMBER('Форма 1'!AA784),'Форма 1'!$H784*VLOOKUP('Форма 1'!$F784,'Придельники до 2021'!$B$4:$X$28,'Форма 1'!AA$8),"")</f>
        <v/>
      </c>
      <c r="K784" s="90"/>
      <c r="L784" s="87"/>
      <c r="M784" s="103" t="str">
        <f>IF(ISNUMBER('Форма 1'!AD784),'Форма 1'!$H784*VLOOKUP('Форма 1'!$F784,'Придельники до 2021'!$B$4:$X$28,'Форма 1'!AD$8),"")</f>
        <v/>
      </c>
      <c r="N784" s="103" t="str">
        <f>IF(ISBLANK('Форма 1'!$AE784),"",IF('Форма 1'!$AE784=1,'Форма 1'!$H784*VLOOKUP('Форма 1'!$F784,'Придельники до 2021'!$B$4:$X$28,'Форма 1'!$AE$8,0),IF('Форма 1'!$AE784=2,'Форма 1'!$H784*VLOOKUP('Форма 1'!$F784,'Придельники до 2021'!$B$4:$X$28,13,0),IF('Форма 1'!$AE784=3,'Форма 1'!$H784*VLOOKUP('Форма 1'!$F784,'Придельники до 2021'!$B$4:$X$28,12,0)))))</f>
        <v/>
      </c>
      <c r="O784" s="103" t="str">
        <f>IF(ISNUMBER('Форма 1'!AF784),'Форма 1'!$H784*VLOOKUP('Форма 1'!$F784,'Придельники до 2021'!$B$4:$X$28,'Форма 1'!AF$8),"")</f>
        <v/>
      </c>
      <c r="P784" s="87"/>
      <c r="Q784" s="103" t="str">
        <f>IF(ISNUMBER('Форма 1'!AH784),'Форма 1'!$H784*VLOOKUP('Форма 1'!$F784,'Придельники до 2021'!$B$4:$X$28,'Форма 1'!AH$8),"")</f>
        <v/>
      </c>
      <c r="R784" s="103" t="str">
        <f>IF(ISNUMBER('Форма 1'!AI784),'Форма 1'!$H784*VLOOKUP('Форма 1'!$F784,'Придельники до 2021'!$B$4:$X$28,'Форма 1'!AI$8),"")</f>
        <v/>
      </c>
      <c r="S784" s="103" t="str">
        <f>IF(ISNUMBER('Форма 1'!AJ784),'Форма 1'!$H784*VLOOKUP('Форма 1'!$F784,'Придельники до 2021'!$B$4:$X$28,'Форма 1'!AJ$8),"")</f>
        <v/>
      </c>
      <c r="T784" s="87"/>
    </row>
    <row r="785" spans="1:20">
      <c r="A785" s="188">
        <f t="shared" si="53"/>
        <v>26</v>
      </c>
      <c r="B785" s="189" t="s">
        <v>920</v>
      </c>
      <c r="C785" s="99">
        <f t="shared" si="52"/>
        <v>830270.17499999993</v>
      </c>
      <c r="D785" s="103">
        <f>IF(ISNUMBER('Форма 1'!U785),'Форма 1'!$H785*VLOOKUP('Форма 1'!$F785,'Придельники до 2021'!$B$4:$X$28,'Форма 1'!U$8),"")</f>
        <v>830270.17499999993</v>
      </c>
      <c r="E785" s="103" t="str">
        <f>IF(ISNUMBER('Форма 1'!V785),'Форма 1'!$H785*VLOOKUP('Форма 1'!$F785,'Придельники до 2021'!$B$4:$X$28,'Форма 1'!V$8),"")</f>
        <v/>
      </c>
      <c r="F785" s="103" t="str">
        <f>IF(ISNUMBER('Форма 1'!W785),'Форма 1'!$H785*VLOOKUP('Форма 1'!$F785,'Придельники до 2021'!$B$4:$X$28,'Форма 1'!W$8),"")</f>
        <v/>
      </c>
      <c r="G785" s="103" t="str">
        <f>IF(ISNUMBER('Форма 1'!X785),'Форма 1'!$H785*VLOOKUP('Форма 1'!$F785,'Придельники до 2021'!$B$4:$X$28,'Форма 1'!X$8),"")</f>
        <v/>
      </c>
      <c r="H785" s="103" t="str">
        <f>IF(ISNUMBER('Форма 1'!Y785),'Форма 1'!$H785*VLOOKUP('Форма 1'!$F785,'Придельники до 2021'!$B$4:$X$28,'Форма 1'!Y$8),"")</f>
        <v/>
      </c>
      <c r="I785" s="103" t="str">
        <f>IF(ISNUMBER('Форма 1'!Z785),'Форма 1'!$H785*VLOOKUP('Форма 1'!$F785,'Придельники до 2021'!$B$4:$X$28,'Форма 1'!Z$8),"")</f>
        <v/>
      </c>
      <c r="J785" s="103" t="str">
        <f>IF(ISNUMBER('Форма 1'!AA785),'Форма 1'!$H785*VLOOKUP('Форма 1'!$F785,'Придельники до 2021'!$B$4:$X$28,'Форма 1'!AA$8),"")</f>
        <v/>
      </c>
      <c r="K785" s="90"/>
      <c r="L785" s="87"/>
      <c r="M785" s="103" t="str">
        <f>IF(ISNUMBER('Форма 1'!AD785),'Форма 1'!$H785*VLOOKUP('Форма 1'!$F785,'Придельники до 2021'!$B$4:$X$28,'Форма 1'!AD$8),"")</f>
        <v/>
      </c>
      <c r="N785" s="103" t="str">
        <f>IF(ISBLANK('Форма 1'!$AE785),"",IF('Форма 1'!$AE785=1,'Форма 1'!$H785*VLOOKUP('Форма 1'!$F785,'Придельники до 2021'!$B$4:$X$28,'Форма 1'!$AE$8,0),IF('Форма 1'!$AE785=2,'Форма 1'!$H785*VLOOKUP('Форма 1'!$F785,'Придельники до 2021'!$B$4:$X$28,13,0),IF('Форма 1'!$AE785=3,'Форма 1'!$H785*VLOOKUP('Форма 1'!$F785,'Придельники до 2021'!$B$4:$X$28,12,0)))))</f>
        <v/>
      </c>
      <c r="O785" s="103" t="str">
        <f>IF(ISNUMBER('Форма 1'!AF785),'Форма 1'!$H785*VLOOKUP('Форма 1'!$F785,'Придельники до 2021'!$B$4:$X$28,'Форма 1'!AF$8),"")</f>
        <v/>
      </c>
      <c r="P785" s="87"/>
      <c r="Q785" s="103" t="str">
        <f>IF(ISNUMBER('Форма 1'!AH785),'Форма 1'!$H785*VLOOKUP('Форма 1'!$F785,'Придельники до 2021'!$B$4:$X$28,'Форма 1'!AH$8),"")</f>
        <v/>
      </c>
      <c r="R785" s="103" t="str">
        <f>IF(ISNUMBER('Форма 1'!AI785),'Форма 1'!$H785*VLOOKUP('Форма 1'!$F785,'Придельники до 2021'!$B$4:$X$28,'Форма 1'!AI$8),"")</f>
        <v/>
      </c>
      <c r="S785" s="103" t="str">
        <f>IF(ISNUMBER('Форма 1'!AJ785),'Форма 1'!$H785*VLOOKUP('Форма 1'!$F785,'Придельники до 2021'!$B$4:$X$28,'Форма 1'!AJ$8),"")</f>
        <v/>
      </c>
      <c r="T785" s="87"/>
    </row>
    <row r="786" spans="1:20">
      <c r="A786" s="188">
        <f t="shared" si="53"/>
        <v>27</v>
      </c>
      <c r="B786" s="189" t="s">
        <v>921</v>
      </c>
      <c r="C786" s="99">
        <f t="shared" si="52"/>
        <v>9541042.6840000004</v>
      </c>
      <c r="D786" s="103" t="str">
        <f>IF(ISNUMBER('Форма 1'!U786),'Форма 1'!$H786*VLOOKUP('Форма 1'!$F786,'Придельники до 2021'!$B$4:$X$28,'Форма 1'!U$8),"")</f>
        <v/>
      </c>
      <c r="E786" s="103" t="str">
        <f>IF(ISNUMBER('Форма 1'!V786),'Форма 1'!$H786*VLOOKUP('Форма 1'!$F786,'Придельники до 2021'!$B$4:$X$28,'Форма 1'!V$8),"")</f>
        <v/>
      </c>
      <c r="F786" s="103" t="str">
        <f>IF(ISNUMBER('Форма 1'!W786),'Форма 1'!$H786*VLOOKUP('Форма 1'!$F786,'Придельники до 2021'!$B$4:$X$28,'Форма 1'!W$8),"")</f>
        <v/>
      </c>
      <c r="G786" s="103">
        <f>IF(ISNUMBER('Форма 1'!X786),'Форма 1'!$H786*VLOOKUP('Форма 1'!$F786,'Придельники до 2021'!$B$4:$X$28,'Форма 1'!X$8),"")</f>
        <v>822730.57</v>
      </c>
      <c r="H786" s="103" t="str">
        <f>IF(ISNUMBER('Форма 1'!Y786),'Форма 1'!$H786*VLOOKUP('Форма 1'!$F786,'Придельники до 2021'!$B$4:$X$28,'Форма 1'!Y$8),"")</f>
        <v/>
      </c>
      <c r="I786" s="103" t="str">
        <f>IF(ISNUMBER('Форма 1'!Z786),'Форма 1'!$H786*VLOOKUP('Форма 1'!$F786,'Придельники до 2021'!$B$4:$X$28,'Форма 1'!Z$8),"")</f>
        <v/>
      </c>
      <c r="J786" s="103" t="str">
        <f>IF(ISNUMBER('Форма 1'!AA786),'Форма 1'!$H786*VLOOKUP('Форма 1'!$F786,'Придельники до 2021'!$B$4:$X$28,'Форма 1'!AA$8),"")</f>
        <v/>
      </c>
      <c r="K786" s="90"/>
      <c r="L786" s="87"/>
      <c r="M786" s="103">
        <f>IF(ISNUMBER('Форма 1'!AD786),'Форма 1'!$H786*VLOOKUP('Форма 1'!$F786,'Придельники до 2021'!$B$4:$X$28,'Форма 1'!AD$8),"")</f>
        <v>8718312.1140000001</v>
      </c>
      <c r="N786" s="103" t="str">
        <f>IF(ISBLANK('Форма 1'!$AE786),"",IF('Форма 1'!$AE786=1,'Форма 1'!$H786*VLOOKUP('Форма 1'!$F786,'Придельники до 2021'!$B$4:$X$28,'Форма 1'!$AE$8,0),IF('Форма 1'!$AE786=2,'Форма 1'!$H786*VLOOKUP('Форма 1'!$F786,'Придельники до 2021'!$B$4:$X$28,13,0),IF('Форма 1'!$AE786=3,'Форма 1'!$H786*VLOOKUP('Форма 1'!$F786,'Придельники до 2021'!$B$4:$X$28,12,0)))))</f>
        <v/>
      </c>
      <c r="O786" s="103" t="str">
        <f>IF(ISNUMBER('Форма 1'!AF786),'Форма 1'!$H786*VLOOKUP('Форма 1'!$F786,'Придельники до 2021'!$B$4:$X$28,'Форма 1'!AF$8),"")</f>
        <v/>
      </c>
      <c r="P786" s="87"/>
      <c r="Q786" s="103" t="str">
        <f>IF(ISNUMBER('Форма 1'!AH786),'Форма 1'!$H786*VLOOKUP('Форма 1'!$F786,'Придельники до 2021'!$B$4:$X$28,'Форма 1'!AH$8),"")</f>
        <v/>
      </c>
      <c r="R786" s="103" t="str">
        <f>IF(ISNUMBER('Форма 1'!AI786),'Форма 1'!$H786*VLOOKUP('Форма 1'!$F786,'Придельники до 2021'!$B$4:$X$28,'Форма 1'!AI$8),"")</f>
        <v/>
      </c>
      <c r="S786" s="103" t="str">
        <f>IF(ISNUMBER('Форма 1'!AJ786),'Форма 1'!$H786*VLOOKUP('Форма 1'!$F786,'Придельники до 2021'!$B$4:$X$28,'Форма 1'!AJ$8),"")</f>
        <v/>
      </c>
      <c r="T786" s="87"/>
    </row>
    <row r="787" spans="1:20">
      <c r="A787" s="188">
        <f t="shared" si="53"/>
        <v>28</v>
      </c>
      <c r="B787" s="195" t="s">
        <v>922</v>
      </c>
      <c r="C787" s="99">
        <f t="shared" si="52"/>
        <v>280193.26</v>
      </c>
      <c r="D787" s="103" t="str">
        <f>IF(ISNUMBER('Форма 1'!U787),'Форма 1'!$H787*VLOOKUP('Форма 1'!$F787,'Придельники до 2021'!$B$4:$X$28,'Форма 1'!U$8),"")</f>
        <v/>
      </c>
      <c r="E787" s="103" t="str">
        <f>IF(ISNUMBER('Форма 1'!V787),'Форма 1'!$H787*VLOOKUP('Форма 1'!$F787,'Придельники до 2021'!$B$4:$X$28,'Форма 1'!V$8),"")</f>
        <v/>
      </c>
      <c r="F787" s="103" t="str">
        <f>IF(ISNUMBER('Форма 1'!W787),'Форма 1'!$H787*VLOOKUP('Форма 1'!$F787,'Придельники до 2021'!$B$4:$X$28,'Форма 1'!W$8),"")</f>
        <v/>
      </c>
      <c r="G787" s="103" t="str">
        <f>IF(ISNUMBER('Форма 1'!X787),'Форма 1'!$H787*VLOOKUP('Форма 1'!$F787,'Придельники до 2021'!$B$4:$X$28,'Форма 1'!X$8),"")</f>
        <v/>
      </c>
      <c r="H787" s="103" t="str">
        <f>IF(ISNUMBER('Форма 1'!Y787),'Форма 1'!$H787*VLOOKUP('Форма 1'!$F787,'Придельники до 2021'!$B$4:$X$28,'Форма 1'!Y$8),"")</f>
        <v/>
      </c>
      <c r="I787" s="103" t="str">
        <f>IF(ISNUMBER('Форма 1'!Z787),'Форма 1'!$H787*VLOOKUP('Форма 1'!$F787,'Придельники до 2021'!$B$4:$X$28,'Форма 1'!Z$8),"")</f>
        <v/>
      </c>
      <c r="J787" s="103" t="str">
        <f>IF(ISNUMBER('Форма 1'!AA787),'Форма 1'!$H787*VLOOKUP('Форма 1'!$F787,'Придельники до 2021'!$B$4:$X$28,'Форма 1'!AA$8),"")</f>
        <v/>
      </c>
      <c r="K787" s="90"/>
      <c r="L787" s="87"/>
      <c r="M787" s="103" t="str">
        <f>IF(ISNUMBER('Форма 1'!AD787),'Форма 1'!$H787*VLOOKUP('Форма 1'!$F787,'Придельники до 2021'!$B$4:$X$28,'Форма 1'!AD$8),"")</f>
        <v/>
      </c>
      <c r="N787" s="103" t="str">
        <f>IF(ISBLANK('Форма 1'!$AE787),"",IF('Форма 1'!$AE787=1,'Форма 1'!$H787*VLOOKUP('Форма 1'!$F787,'Придельники до 2021'!$B$4:$X$28,'Форма 1'!$AE$8,0),IF('Форма 1'!$AE787=2,'Форма 1'!$H787*VLOOKUP('Форма 1'!$F787,'Придельники до 2021'!$B$4:$X$28,13,0),IF('Форма 1'!$AE787=3,'Форма 1'!$H787*VLOOKUP('Форма 1'!$F787,'Придельники до 2021'!$B$4:$X$28,12,0)))))</f>
        <v/>
      </c>
      <c r="O787" s="103" t="str">
        <f>IF(ISNUMBER('Форма 1'!AF787),'Форма 1'!$H787*VLOOKUP('Форма 1'!$F787,'Придельники до 2021'!$B$4:$X$28,'Форма 1'!AF$8),"")</f>
        <v/>
      </c>
      <c r="P787" s="87">
        <f>280193.26</f>
        <v>280193.26</v>
      </c>
      <c r="Q787" s="103" t="str">
        <f>IF(ISNUMBER('Форма 1'!AH787),'Форма 1'!$H787*VLOOKUP('Форма 1'!$F787,'Придельники до 2021'!$B$4:$X$28,'Форма 1'!AH$8),"")</f>
        <v/>
      </c>
      <c r="R787" s="103" t="str">
        <f>IF(ISNUMBER('Форма 1'!AI787),'Форма 1'!$H787*VLOOKUP('Форма 1'!$F787,'Придельники до 2021'!$B$4:$X$28,'Форма 1'!AI$8),"")</f>
        <v/>
      </c>
      <c r="S787" s="103" t="str">
        <f>IF(ISNUMBER('Форма 1'!AJ787),'Форма 1'!$H787*VLOOKUP('Форма 1'!$F787,'Придельники до 2021'!$B$4:$X$28,'Форма 1'!AJ$8),"")</f>
        <v/>
      </c>
      <c r="T787" s="87"/>
    </row>
    <row r="788" spans="1:20">
      <c r="A788" s="188">
        <f t="shared" si="53"/>
        <v>29</v>
      </c>
      <c r="B788" s="195" t="s">
        <v>923</v>
      </c>
      <c r="C788" s="99">
        <f t="shared" si="52"/>
        <v>1869474.898</v>
      </c>
      <c r="D788" s="103">
        <f>IF(ISNUMBER('Форма 1'!U788),'Форма 1'!$H788*VLOOKUP('Форма 1'!$F788,'Придельники до 2021'!$B$4:$X$28,'Форма 1'!U$8),"")</f>
        <v>1589281.638</v>
      </c>
      <c r="E788" s="103" t="str">
        <f>IF(ISNUMBER('Форма 1'!V788),'Форма 1'!$H788*VLOOKUP('Форма 1'!$F788,'Придельники до 2021'!$B$4:$X$28,'Форма 1'!V$8),"")</f>
        <v/>
      </c>
      <c r="F788" s="103" t="str">
        <f>IF(ISNUMBER('Форма 1'!W788),'Форма 1'!$H788*VLOOKUP('Форма 1'!$F788,'Придельники до 2021'!$B$4:$X$28,'Форма 1'!W$8),"")</f>
        <v/>
      </c>
      <c r="G788" s="103" t="str">
        <f>IF(ISNUMBER('Форма 1'!X788),'Форма 1'!$H788*VLOOKUP('Форма 1'!$F788,'Придельники до 2021'!$B$4:$X$28,'Форма 1'!X$8),"")</f>
        <v/>
      </c>
      <c r="H788" s="103" t="str">
        <f>IF(ISNUMBER('Форма 1'!Y788),'Форма 1'!$H788*VLOOKUP('Форма 1'!$F788,'Придельники до 2021'!$B$4:$X$28,'Форма 1'!Y$8),"")</f>
        <v/>
      </c>
      <c r="I788" s="103" t="str">
        <f>IF(ISNUMBER('Форма 1'!Z788),'Форма 1'!$H788*VLOOKUP('Форма 1'!$F788,'Придельники до 2021'!$B$4:$X$28,'Форма 1'!Z$8),"")</f>
        <v/>
      </c>
      <c r="J788" s="103" t="str">
        <f>IF(ISNUMBER('Форма 1'!AA788),'Форма 1'!$H788*VLOOKUP('Форма 1'!$F788,'Придельники до 2021'!$B$4:$X$28,'Форма 1'!AA$8),"")</f>
        <v/>
      </c>
      <c r="K788" s="90"/>
      <c r="L788" s="87"/>
      <c r="M788" s="103" t="str">
        <f>IF(ISNUMBER('Форма 1'!AD788),'Форма 1'!$H788*VLOOKUP('Форма 1'!$F788,'Придельники до 2021'!$B$4:$X$28,'Форма 1'!AD$8),"")</f>
        <v/>
      </c>
      <c r="N788" s="103" t="str">
        <f>IF(ISBLANK('Форма 1'!$AE788),"",IF('Форма 1'!$AE788=1,'Форма 1'!$H788*VLOOKUP('Форма 1'!$F788,'Придельники до 2021'!$B$4:$X$28,'Форма 1'!$AE$8,0),IF('Форма 1'!$AE788=2,'Форма 1'!$H788*VLOOKUP('Форма 1'!$F788,'Придельники до 2021'!$B$4:$X$28,13,0),IF('Форма 1'!$AE788=3,'Форма 1'!$H788*VLOOKUP('Форма 1'!$F788,'Придельники до 2021'!$B$4:$X$28,12,0)))))</f>
        <v/>
      </c>
      <c r="O788" s="103" t="str">
        <f>IF(ISNUMBER('Форма 1'!AF788),'Форма 1'!$H788*VLOOKUP('Форма 1'!$F788,'Придельники до 2021'!$B$4:$X$28,'Форма 1'!AF$8),"")</f>
        <v/>
      </c>
      <c r="P788" s="87">
        <f>280193.26</f>
        <v>280193.26</v>
      </c>
      <c r="Q788" s="103" t="str">
        <f>IF(ISNUMBER('Форма 1'!AH788),'Форма 1'!$H788*VLOOKUP('Форма 1'!$F788,'Придельники до 2021'!$B$4:$X$28,'Форма 1'!AH$8),"")</f>
        <v/>
      </c>
      <c r="R788" s="103" t="str">
        <f>IF(ISNUMBER('Форма 1'!AI788),'Форма 1'!$H788*VLOOKUP('Форма 1'!$F788,'Придельники до 2021'!$B$4:$X$28,'Форма 1'!AI$8),"")</f>
        <v/>
      </c>
      <c r="S788" s="103" t="str">
        <f>IF(ISNUMBER('Форма 1'!AJ788),'Форма 1'!$H788*VLOOKUP('Форма 1'!$F788,'Придельники до 2021'!$B$4:$X$28,'Форма 1'!AJ$8),"")</f>
        <v/>
      </c>
      <c r="T788" s="87"/>
    </row>
    <row r="789" spans="1:20">
      <c r="A789" s="188">
        <f t="shared" si="53"/>
        <v>30</v>
      </c>
      <c r="B789" s="195" t="s">
        <v>924</v>
      </c>
      <c r="C789" s="99">
        <f t="shared" si="52"/>
        <v>280193.26</v>
      </c>
      <c r="D789" s="103" t="str">
        <f>IF(ISNUMBER('Форма 1'!U789),'Форма 1'!$H789*VLOOKUP('Форма 1'!$F789,'Придельники до 2021'!$B$4:$X$28,'Форма 1'!U$8),"")</f>
        <v/>
      </c>
      <c r="E789" s="103" t="str">
        <f>IF(ISNUMBER('Форма 1'!V789),'Форма 1'!$H789*VLOOKUP('Форма 1'!$F789,'Придельники до 2021'!$B$4:$X$28,'Форма 1'!V$8),"")</f>
        <v/>
      </c>
      <c r="F789" s="103" t="str">
        <f>IF(ISNUMBER('Форма 1'!W789),'Форма 1'!$H789*VLOOKUP('Форма 1'!$F789,'Придельники до 2021'!$B$4:$X$28,'Форма 1'!W$8),"")</f>
        <v/>
      </c>
      <c r="G789" s="103" t="str">
        <f>IF(ISNUMBER('Форма 1'!X789),'Форма 1'!$H789*VLOOKUP('Форма 1'!$F789,'Придельники до 2021'!$B$4:$X$28,'Форма 1'!X$8),"")</f>
        <v/>
      </c>
      <c r="H789" s="103" t="str">
        <f>IF(ISNUMBER('Форма 1'!Y789),'Форма 1'!$H789*VLOOKUP('Форма 1'!$F789,'Придельники до 2021'!$B$4:$X$28,'Форма 1'!Y$8),"")</f>
        <v/>
      </c>
      <c r="I789" s="103" t="str">
        <f>IF(ISNUMBER('Форма 1'!Z789),'Форма 1'!$H789*VLOOKUP('Форма 1'!$F789,'Придельники до 2021'!$B$4:$X$28,'Форма 1'!Z$8),"")</f>
        <v/>
      </c>
      <c r="J789" s="103" t="str">
        <f>IF(ISNUMBER('Форма 1'!AA789),'Форма 1'!$H789*VLOOKUP('Форма 1'!$F789,'Придельники до 2021'!$B$4:$X$28,'Форма 1'!AA$8),"")</f>
        <v/>
      </c>
      <c r="K789" s="90"/>
      <c r="L789" s="87"/>
      <c r="M789" s="103" t="str">
        <f>IF(ISNUMBER('Форма 1'!AD789),'Форма 1'!$H789*VLOOKUP('Форма 1'!$F789,'Придельники до 2021'!$B$4:$X$28,'Форма 1'!AD$8),"")</f>
        <v/>
      </c>
      <c r="N789" s="103" t="str">
        <f>IF(ISBLANK('Форма 1'!$AE789),"",IF('Форма 1'!$AE789=1,'Форма 1'!$H789*VLOOKUP('Форма 1'!$F789,'Придельники до 2021'!$B$4:$X$28,'Форма 1'!$AE$8,0),IF('Форма 1'!$AE789=2,'Форма 1'!$H789*VLOOKUP('Форма 1'!$F789,'Придельники до 2021'!$B$4:$X$28,13,0),IF('Форма 1'!$AE789=3,'Форма 1'!$H789*VLOOKUP('Форма 1'!$F789,'Придельники до 2021'!$B$4:$X$28,12,0)))))</f>
        <v/>
      </c>
      <c r="O789" s="103" t="str">
        <f>IF(ISNUMBER('Форма 1'!AF789),'Форма 1'!$H789*VLOOKUP('Форма 1'!$F789,'Придельники до 2021'!$B$4:$X$28,'Форма 1'!AF$8),"")</f>
        <v/>
      </c>
      <c r="P789" s="87">
        <f>280193.26</f>
        <v>280193.26</v>
      </c>
      <c r="Q789" s="103" t="str">
        <f>IF(ISNUMBER('Форма 1'!AH789),'Форма 1'!$H789*VLOOKUP('Форма 1'!$F789,'Придельники до 2021'!$B$4:$X$28,'Форма 1'!AH$8),"")</f>
        <v/>
      </c>
      <c r="R789" s="103" t="str">
        <f>IF(ISNUMBER('Форма 1'!AI789),'Форма 1'!$H789*VLOOKUP('Форма 1'!$F789,'Придельники до 2021'!$B$4:$X$28,'Форма 1'!AI$8),"")</f>
        <v/>
      </c>
      <c r="S789" s="103" t="str">
        <f>IF(ISNUMBER('Форма 1'!AJ789),'Форма 1'!$H789*VLOOKUP('Форма 1'!$F789,'Придельники до 2021'!$B$4:$X$28,'Форма 1'!AJ$8),"")</f>
        <v/>
      </c>
      <c r="T789" s="87"/>
    </row>
    <row r="790" spans="1:20">
      <c r="A790" s="188">
        <f t="shared" si="53"/>
        <v>31</v>
      </c>
      <c r="B790" s="189" t="s">
        <v>925</v>
      </c>
      <c r="C790" s="99">
        <f t="shared" si="52"/>
        <v>3588442.6639999999</v>
      </c>
      <c r="D790" s="103">
        <f>IF(ISNUMBER('Форма 1'!U790),'Форма 1'!$H790*VLOOKUP('Форма 1'!$F790,'Придельники до 2021'!$B$4:$X$28,'Форма 1'!U$8),"")</f>
        <v>1166881.0719999999</v>
      </c>
      <c r="E790" s="103" t="str">
        <f>IF(ISNUMBER('Форма 1'!V790),'Форма 1'!$H790*VLOOKUP('Форма 1'!$F790,'Придельники до 2021'!$B$4:$X$28,'Форма 1'!V$8),"")</f>
        <v/>
      </c>
      <c r="F790" s="103" t="str">
        <f>IF(ISNUMBER('Форма 1'!W790),'Форма 1'!$H790*VLOOKUP('Форма 1'!$F790,'Придельники до 2021'!$B$4:$X$28,'Форма 1'!W$8),"")</f>
        <v/>
      </c>
      <c r="G790" s="103" t="str">
        <f>IF(ISNUMBER('Форма 1'!X790),'Форма 1'!$H790*VLOOKUP('Форма 1'!$F790,'Придельники до 2021'!$B$4:$X$28,'Форма 1'!X$8),"")</f>
        <v/>
      </c>
      <c r="H790" s="103" t="str">
        <f>IF(ISNUMBER('Форма 1'!Y790),'Форма 1'!$H790*VLOOKUP('Форма 1'!$F790,'Придельники до 2021'!$B$4:$X$28,'Форма 1'!Y$8),"")</f>
        <v/>
      </c>
      <c r="I790" s="103" t="str">
        <f>IF(ISNUMBER('Форма 1'!Z790),'Форма 1'!$H790*VLOOKUP('Форма 1'!$F790,'Придельники до 2021'!$B$4:$X$28,'Форма 1'!Z$8),"")</f>
        <v/>
      </c>
      <c r="J790" s="103" t="str">
        <f>IF(ISNUMBER('Форма 1'!AA790),'Форма 1'!$H790*VLOOKUP('Форма 1'!$F790,'Придельники до 2021'!$B$4:$X$28,'Форма 1'!AA$8),"")</f>
        <v/>
      </c>
      <c r="K790" s="90"/>
      <c r="L790" s="87"/>
      <c r="M790" s="103" t="str">
        <f>IF(ISNUMBER('Форма 1'!AD790),'Форма 1'!$H790*VLOOKUP('Форма 1'!$F790,'Придельники до 2021'!$B$4:$X$28,'Форма 1'!AD$8),"")</f>
        <v/>
      </c>
      <c r="N790" s="103" t="str">
        <f>IF(ISBLANK('Форма 1'!$AE790),"",IF('Форма 1'!$AE790=1,'Форма 1'!$H790*VLOOKUP('Форма 1'!$F790,'Придельники до 2021'!$B$4:$X$28,'Форма 1'!$AE$8,0),IF('Форма 1'!$AE790=2,'Форма 1'!$H790*VLOOKUP('Форма 1'!$F790,'Придельники до 2021'!$B$4:$X$28,13,0),IF('Форма 1'!$AE790=3,'Форма 1'!$H790*VLOOKUP('Форма 1'!$F790,'Придельники до 2021'!$B$4:$X$28,12,0)))))</f>
        <v/>
      </c>
      <c r="O790" s="103">
        <f>IF(ISNUMBER('Форма 1'!AF790),'Форма 1'!$H790*VLOOKUP('Форма 1'!$F790,'Придельники до 2021'!$B$4:$X$28,'Форма 1'!AF$8),"")</f>
        <v>2421561.5919999997</v>
      </c>
      <c r="P790" s="87"/>
      <c r="Q790" s="103" t="str">
        <f>IF(ISNUMBER('Форма 1'!AH790),'Форма 1'!$H790*VLOOKUP('Форма 1'!$F790,'Придельники до 2021'!$B$4:$X$28,'Форма 1'!AH$8),"")</f>
        <v/>
      </c>
      <c r="R790" s="103" t="str">
        <f>IF(ISNUMBER('Форма 1'!AI790),'Форма 1'!$H790*VLOOKUP('Форма 1'!$F790,'Придельники до 2021'!$B$4:$X$28,'Форма 1'!AI$8),"")</f>
        <v/>
      </c>
      <c r="S790" s="103" t="str">
        <f>IF(ISNUMBER('Форма 1'!AJ790),'Форма 1'!$H790*VLOOKUP('Форма 1'!$F790,'Придельники до 2021'!$B$4:$X$28,'Форма 1'!AJ$8),"")</f>
        <v/>
      </c>
      <c r="T790" s="87"/>
    </row>
    <row r="791" spans="1:20">
      <c r="A791" s="188">
        <f t="shared" si="53"/>
        <v>32</v>
      </c>
      <c r="B791" s="195" t="s">
        <v>926</v>
      </c>
      <c r="C791" s="99">
        <f t="shared" si="52"/>
        <v>436892.93000000005</v>
      </c>
      <c r="D791" s="103" t="str">
        <f>IF(ISNUMBER('Форма 1'!U791),'Форма 1'!$H791*VLOOKUP('Форма 1'!$F791,'Придельники до 2021'!$B$4:$X$28,'Форма 1'!U$8),"")</f>
        <v/>
      </c>
      <c r="E791" s="103" t="str">
        <f>IF(ISNUMBER('Форма 1'!V791),'Форма 1'!$H791*VLOOKUP('Форма 1'!$F791,'Придельники до 2021'!$B$4:$X$28,'Форма 1'!V$8),"")</f>
        <v/>
      </c>
      <c r="F791" s="103" t="str">
        <f>IF(ISNUMBER('Форма 1'!W791),'Форма 1'!$H791*VLOOKUP('Форма 1'!$F791,'Придельники до 2021'!$B$4:$X$28,'Форма 1'!W$8),"")</f>
        <v/>
      </c>
      <c r="G791" s="103" t="str">
        <f>IF(ISNUMBER('Форма 1'!X791),'Форма 1'!$H791*VLOOKUP('Форма 1'!$F791,'Придельники до 2021'!$B$4:$X$28,'Форма 1'!X$8),"")</f>
        <v/>
      </c>
      <c r="H791" s="103" t="str">
        <f>IF(ISNUMBER('Форма 1'!Y791),'Форма 1'!$H791*VLOOKUP('Форма 1'!$F791,'Придельники до 2021'!$B$4:$X$28,'Форма 1'!Y$8),"")</f>
        <v/>
      </c>
      <c r="I791" s="103" t="str">
        <f>IF(ISNUMBER('Форма 1'!Z791),'Форма 1'!$H791*VLOOKUP('Форма 1'!$F791,'Придельники до 2021'!$B$4:$X$28,'Форма 1'!Z$8),"")</f>
        <v/>
      </c>
      <c r="J791" s="103" t="str">
        <f>IF(ISNUMBER('Форма 1'!AA791),'Форма 1'!$H791*VLOOKUP('Форма 1'!$F791,'Придельники до 2021'!$B$4:$X$28,'Форма 1'!AA$8),"")</f>
        <v/>
      </c>
      <c r="K791" s="90"/>
      <c r="L791" s="87"/>
      <c r="M791" s="103" t="str">
        <f>IF(ISNUMBER('Форма 1'!AD791),'Форма 1'!$H791*VLOOKUP('Форма 1'!$F791,'Придельники до 2021'!$B$4:$X$28,'Форма 1'!AD$8),"")</f>
        <v/>
      </c>
      <c r="N791" s="103" t="str">
        <f>IF(ISBLANK('Форма 1'!$AE791),"",IF('Форма 1'!$AE791=1,'Форма 1'!$H791*VLOOKUP('Форма 1'!$F791,'Придельники до 2021'!$B$4:$X$28,'Форма 1'!$AE$8,0),IF('Форма 1'!$AE791=2,'Форма 1'!$H791*VLOOKUP('Форма 1'!$F791,'Придельники до 2021'!$B$4:$X$28,13,0),IF('Форма 1'!$AE791=3,'Форма 1'!$H791*VLOOKUP('Форма 1'!$F791,'Придельники до 2021'!$B$4:$X$28,12,0)))))</f>
        <v/>
      </c>
      <c r="O791" s="103" t="str">
        <f>IF(ISNUMBER('Форма 1'!AF791),'Форма 1'!$H791*VLOOKUP('Форма 1'!$F791,'Придельники до 2021'!$B$4:$X$28,'Форма 1'!AF$8),"")</f>
        <v/>
      </c>
      <c r="P791" s="87">
        <f>280193.26+156699.67</f>
        <v>436892.93000000005</v>
      </c>
      <c r="Q791" s="103" t="str">
        <f>IF(ISNUMBER('Форма 1'!AH791),'Форма 1'!$H791*VLOOKUP('Форма 1'!$F791,'Придельники до 2021'!$B$4:$X$28,'Форма 1'!AH$8),"")</f>
        <v/>
      </c>
      <c r="R791" s="103" t="str">
        <f>IF(ISNUMBER('Форма 1'!AI791),'Форма 1'!$H791*VLOOKUP('Форма 1'!$F791,'Придельники до 2021'!$B$4:$X$28,'Форма 1'!AI$8),"")</f>
        <v/>
      </c>
      <c r="S791" s="103" t="str">
        <f>IF(ISNUMBER('Форма 1'!AJ791),'Форма 1'!$H791*VLOOKUP('Форма 1'!$F791,'Придельники до 2021'!$B$4:$X$28,'Форма 1'!AJ$8),"")</f>
        <v/>
      </c>
      <c r="T791" s="87"/>
    </row>
    <row r="792" spans="1:20">
      <c r="A792" s="188">
        <f t="shared" si="53"/>
        <v>33</v>
      </c>
      <c r="B792" s="195" t="s">
        <v>927</v>
      </c>
      <c r="C792" s="99">
        <f t="shared" si="52"/>
        <v>280193.26</v>
      </c>
      <c r="D792" s="103" t="str">
        <f>IF(ISNUMBER('Форма 1'!U792),'Форма 1'!$H792*VLOOKUP('Форма 1'!$F792,'Придельники до 2021'!$B$4:$X$28,'Форма 1'!U$8),"")</f>
        <v/>
      </c>
      <c r="E792" s="103" t="str">
        <f>IF(ISNUMBER('Форма 1'!V792),'Форма 1'!$H792*VLOOKUP('Форма 1'!$F792,'Придельники до 2021'!$B$4:$X$28,'Форма 1'!V$8),"")</f>
        <v/>
      </c>
      <c r="F792" s="103" t="str">
        <f>IF(ISNUMBER('Форма 1'!W792),'Форма 1'!$H792*VLOOKUP('Форма 1'!$F792,'Придельники до 2021'!$B$4:$X$28,'Форма 1'!W$8),"")</f>
        <v/>
      </c>
      <c r="G792" s="103" t="str">
        <f>IF(ISNUMBER('Форма 1'!X792),'Форма 1'!$H792*VLOOKUP('Форма 1'!$F792,'Придельники до 2021'!$B$4:$X$28,'Форма 1'!X$8),"")</f>
        <v/>
      </c>
      <c r="H792" s="103" t="str">
        <f>IF(ISNUMBER('Форма 1'!Y792),'Форма 1'!$H792*VLOOKUP('Форма 1'!$F792,'Придельники до 2021'!$B$4:$X$28,'Форма 1'!Y$8),"")</f>
        <v/>
      </c>
      <c r="I792" s="103" t="str">
        <f>IF(ISNUMBER('Форма 1'!Z792),'Форма 1'!$H792*VLOOKUP('Форма 1'!$F792,'Придельники до 2021'!$B$4:$X$28,'Форма 1'!Z$8),"")</f>
        <v/>
      </c>
      <c r="J792" s="103" t="str">
        <f>IF(ISNUMBER('Форма 1'!AA792),'Форма 1'!$H792*VLOOKUP('Форма 1'!$F792,'Придельники до 2021'!$B$4:$X$28,'Форма 1'!AA$8),"")</f>
        <v/>
      </c>
      <c r="K792" s="90"/>
      <c r="L792" s="87"/>
      <c r="M792" s="103" t="str">
        <f>IF(ISNUMBER('Форма 1'!AD792),'Форма 1'!$H792*VLOOKUP('Форма 1'!$F792,'Придельники до 2021'!$B$4:$X$28,'Форма 1'!AD$8),"")</f>
        <v/>
      </c>
      <c r="N792" s="103" t="str">
        <f>IF(ISBLANK('Форма 1'!$AE792),"",IF('Форма 1'!$AE792=1,'Форма 1'!$H792*VLOOKUP('Форма 1'!$F792,'Придельники до 2021'!$B$4:$X$28,'Форма 1'!$AE$8,0),IF('Форма 1'!$AE792=2,'Форма 1'!$H792*VLOOKUP('Форма 1'!$F792,'Придельники до 2021'!$B$4:$X$28,13,0),IF('Форма 1'!$AE792=3,'Форма 1'!$H792*VLOOKUP('Форма 1'!$F792,'Придельники до 2021'!$B$4:$X$28,12,0)))))</f>
        <v/>
      </c>
      <c r="O792" s="103" t="str">
        <f>IF(ISNUMBER('Форма 1'!AF792),'Форма 1'!$H792*VLOOKUP('Форма 1'!$F792,'Придельники до 2021'!$B$4:$X$28,'Форма 1'!AF$8),"")</f>
        <v/>
      </c>
      <c r="P792" s="87">
        <f>280193.26</f>
        <v>280193.26</v>
      </c>
      <c r="Q792" s="103" t="str">
        <f>IF(ISNUMBER('Форма 1'!AH792),'Форма 1'!$H792*VLOOKUP('Форма 1'!$F792,'Придельники до 2021'!$B$4:$X$28,'Форма 1'!AH$8),"")</f>
        <v/>
      </c>
      <c r="R792" s="103" t="str">
        <f>IF(ISNUMBER('Форма 1'!AI792),'Форма 1'!$H792*VLOOKUP('Форма 1'!$F792,'Придельники до 2021'!$B$4:$X$28,'Форма 1'!AI$8),"")</f>
        <v/>
      </c>
      <c r="S792" s="103" t="str">
        <f>IF(ISNUMBER('Форма 1'!AJ792),'Форма 1'!$H792*VLOOKUP('Форма 1'!$F792,'Придельники до 2021'!$B$4:$X$28,'Форма 1'!AJ$8),"")</f>
        <v/>
      </c>
      <c r="T792" s="87"/>
    </row>
    <row r="793" spans="1:20">
      <c r="A793" s="188">
        <f t="shared" si="53"/>
        <v>34</v>
      </c>
      <c r="B793" s="189" t="s">
        <v>928</v>
      </c>
      <c r="C793" s="99">
        <f t="shared" si="52"/>
        <v>3728811.8340000007</v>
      </c>
      <c r="D793" s="103" t="str">
        <f>IF(ISNUMBER('Форма 1'!U793),'Форма 1'!$H793*VLOOKUP('Форма 1'!$F793,'Придельники до 2021'!$B$4:$X$28,'Форма 1'!U$8),"")</f>
        <v/>
      </c>
      <c r="E793" s="103" t="str">
        <f>IF(ISNUMBER('Форма 1'!V793),'Форма 1'!$H793*VLOOKUP('Форма 1'!$F793,'Придельники до 2021'!$B$4:$X$28,'Форма 1'!V$8),"")</f>
        <v/>
      </c>
      <c r="F793" s="103" t="str">
        <f>IF(ISNUMBER('Форма 1'!W793),'Форма 1'!$H793*VLOOKUP('Форма 1'!$F793,'Придельники до 2021'!$B$4:$X$28,'Форма 1'!W$8),"")</f>
        <v/>
      </c>
      <c r="G793" s="103" t="str">
        <f>IF(ISNUMBER('Форма 1'!X793),'Форма 1'!$H793*VLOOKUP('Форма 1'!$F793,'Придельники до 2021'!$B$4:$X$28,'Форма 1'!X$8),"")</f>
        <v/>
      </c>
      <c r="H793" s="103" t="str">
        <f>IF(ISNUMBER('Форма 1'!Y793),'Форма 1'!$H793*VLOOKUP('Форма 1'!$F793,'Придельники до 2021'!$B$4:$X$28,'Форма 1'!Y$8),"")</f>
        <v/>
      </c>
      <c r="I793" s="103" t="str">
        <f>IF(ISNUMBER('Форма 1'!Z793),'Форма 1'!$H793*VLOOKUP('Форма 1'!$F793,'Придельники до 2021'!$B$4:$X$28,'Форма 1'!Z$8),"")</f>
        <v/>
      </c>
      <c r="J793" s="103" t="str">
        <f>IF(ISNUMBER('Форма 1'!AA793),'Форма 1'!$H793*VLOOKUP('Форма 1'!$F793,'Придельники до 2021'!$B$4:$X$28,'Форма 1'!AA$8),"")</f>
        <v/>
      </c>
      <c r="K793" s="90"/>
      <c r="L793" s="87"/>
      <c r="M793" s="103" t="str">
        <f>IF(ISNUMBER('Форма 1'!AD793),'Форма 1'!$H793*VLOOKUP('Форма 1'!$F793,'Придельники до 2021'!$B$4:$X$28,'Форма 1'!AD$8),"")</f>
        <v/>
      </c>
      <c r="N793" s="103" t="str">
        <f>IF(ISBLANK('Форма 1'!$AE793),"",IF('Форма 1'!$AE793=1,'Форма 1'!$H793*VLOOKUP('Форма 1'!$F793,'Придельники до 2021'!$B$4:$X$28,'Форма 1'!$AE$8,0),IF('Форма 1'!$AE793=2,'Форма 1'!$H793*VLOOKUP('Форма 1'!$F793,'Придельники до 2021'!$B$4:$X$28,13,0),IF('Форма 1'!$AE793=3,'Форма 1'!$H793*VLOOKUP('Форма 1'!$F793,'Придельники до 2021'!$B$4:$X$28,12,0)))))</f>
        <v/>
      </c>
      <c r="O793" s="103" t="str">
        <f>IF(ISNUMBER('Форма 1'!AF793),'Форма 1'!$H793*VLOOKUP('Форма 1'!$F793,'Придельники до 2021'!$B$4:$X$28,'Форма 1'!AF$8),"")</f>
        <v/>
      </c>
      <c r="P793" s="87"/>
      <c r="Q793" s="103">
        <f>IF(ISNUMBER('Форма 1'!AH793),'Форма 1'!$H793*VLOOKUP('Форма 1'!$F793,'Придельники до 2021'!$B$4:$X$28,'Форма 1'!AH$8),"")</f>
        <v>3728811.8340000007</v>
      </c>
      <c r="R793" s="103" t="str">
        <f>IF(ISNUMBER('Форма 1'!AI793),'Форма 1'!$H793*VLOOKUP('Форма 1'!$F793,'Придельники до 2021'!$B$4:$X$28,'Форма 1'!AI$8),"")</f>
        <v/>
      </c>
      <c r="S793" s="103" t="str">
        <f>IF(ISNUMBER('Форма 1'!AJ793),'Форма 1'!$H793*VLOOKUP('Форма 1'!$F793,'Придельники до 2021'!$B$4:$X$28,'Форма 1'!AJ$8),"")</f>
        <v/>
      </c>
      <c r="T793" s="87"/>
    </row>
    <row r="794" spans="1:20">
      <c r="A794" s="188">
        <f t="shared" si="53"/>
        <v>35</v>
      </c>
      <c r="B794" s="195" t="s">
        <v>929</v>
      </c>
      <c r="C794" s="99">
        <f t="shared" si="52"/>
        <v>6984009.2700000005</v>
      </c>
      <c r="D794" s="103" t="str">
        <f>IF(ISNUMBER('Форма 1'!U794),'Форма 1'!$H794*VLOOKUP('Форма 1'!$F794,'Придельники до 2021'!$B$4:$X$28,'Форма 1'!U$8),"")</f>
        <v/>
      </c>
      <c r="E794" s="103" t="str">
        <f>IF(ISNUMBER('Форма 1'!V794),'Форма 1'!$H794*VLOOKUP('Форма 1'!$F794,'Придельники до 2021'!$B$4:$X$28,'Форма 1'!V$8),"")</f>
        <v/>
      </c>
      <c r="F794" s="103" t="str">
        <f>IF(ISNUMBER('Форма 1'!W794),'Форма 1'!$H794*VLOOKUP('Форма 1'!$F794,'Придельники до 2021'!$B$4:$X$28,'Форма 1'!W$8),"")</f>
        <v/>
      </c>
      <c r="G794" s="103" t="str">
        <f>IF(ISNUMBER('Форма 1'!X794),'Форма 1'!$H794*VLOOKUP('Форма 1'!$F794,'Придельники до 2021'!$B$4:$X$28,'Форма 1'!X$8),"")</f>
        <v/>
      </c>
      <c r="H794" s="103" t="str">
        <f>IF(ISNUMBER('Форма 1'!Y794),'Форма 1'!$H794*VLOOKUP('Форма 1'!$F794,'Придельники до 2021'!$B$4:$X$28,'Форма 1'!Y$8),"")</f>
        <v/>
      </c>
      <c r="I794" s="103" t="str">
        <f>IF(ISNUMBER('Форма 1'!Z794),'Форма 1'!$H794*VLOOKUP('Форма 1'!$F794,'Придельники до 2021'!$B$4:$X$28,'Форма 1'!Z$8),"")</f>
        <v/>
      </c>
      <c r="J794" s="103" t="str">
        <f>IF(ISNUMBER('Форма 1'!AA794),'Форма 1'!$H794*VLOOKUP('Форма 1'!$F794,'Придельники до 2021'!$B$4:$X$28,'Форма 1'!AA$8),"")</f>
        <v/>
      </c>
      <c r="K794" s="90"/>
      <c r="L794" s="87"/>
      <c r="M794" s="103" t="str">
        <f>IF(ISNUMBER('Форма 1'!AD794),'Форма 1'!$H794*VLOOKUP('Форма 1'!$F794,'Придельники до 2021'!$B$4:$X$28,'Форма 1'!AD$8),"")</f>
        <v/>
      </c>
      <c r="N794" s="103" t="str">
        <f>IF(ISBLANK('Форма 1'!$AE794),"",IF('Форма 1'!$AE794=1,'Форма 1'!$H794*VLOOKUP('Форма 1'!$F794,'Придельники до 2021'!$B$4:$X$28,'Форма 1'!$AE$8,0),IF('Форма 1'!$AE794=2,'Форма 1'!$H794*VLOOKUP('Форма 1'!$F794,'Придельники до 2021'!$B$4:$X$28,13,0),IF('Форма 1'!$AE794=3,'Форма 1'!$H794*VLOOKUP('Форма 1'!$F794,'Придельники до 2021'!$B$4:$X$28,12,0)))))</f>
        <v/>
      </c>
      <c r="O794" s="103" t="str">
        <f>IF(ISNUMBER('Форма 1'!AF794),'Форма 1'!$H794*VLOOKUP('Форма 1'!$F794,'Придельники до 2021'!$B$4:$X$28,'Форма 1'!AF$8),"")</f>
        <v/>
      </c>
      <c r="P794" s="87"/>
      <c r="Q794" s="103">
        <f>IF(ISNUMBER('Форма 1'!AH794),'Форма 1'!$H794*VLOOKUP('Форма 1'!$F794,'Придельники до 2021'!$B$4:$X$28,'Форма 1'!AH$8),"")</f>
        <v>6984009.2700000005</v>
      </c>
      <c r="R794" s="103" t="str">
        <f>IF(ISNUMBER('Форма 1'!AI794),'Форма 1'!$H794*VLOOKUP('Форма 1'!$F794,'Придельники до 2021'!$B$4:$X$28,'Форма 1'!AI$8),"")</f>
        <v/>
      </c>
      <c r="S794" s="103" t="str">
        <f>IF(ISNUMBER('Форма 1'!AJ794),'Форма 1'!$H794*VLOOKUP('Форма 1'!$F794,'Придельники до 2021'!$B$4:$X$28,'Форма 1'!AJ$8),"")</f>
        <v/>
      </c>
      <c r="T794" s="87"/>
    </row>
    <row r="795" spans="1:20">
      <c r="A795" s="188">
        <f t="shared" si="53"/>
        <v>36</v>
      </c>
      <c r="B795" s="195" t="s">
        <v>930</v>
      </c>
      <c r="C795" s="99">
        <f t="shared" si="52"/>
        <v>7319252.4000000004</v>
      </c>
      <c r="D795" s="103" t="str">
        <f>IF(ISNUMBER('Форма 1'!U795),'Форма 1'!$H795*VLOOKUP('Форма 1'!$F795,'Придельники до 2021'!$B$4:$X$28,'Форма 1'!U$8),"")</f>
        <v/>
      </c>
      <c r="E795" s="103" t="str">
        <f>IF(ISNUMBER('Форма 1'!V795),'Форма 1'!$H795*VLOOKUP('Форма 1'!$F795,'Придельники до 2021'!$B$4:$X$28,'Форма 1'!V$8),"")</f>
        <v/>
      </c>
      <c r="F795" s="103" t="str">
        <f>IF(ISNUMBER('Форма 1'!W795),'Форма 1'!$H795*VLOOKUP('Форма 1'!$F795,'Придельники до 2021'!$B$4:$X$28,'Форма 1'!W$8),"")</f>
        <v/>
      </c>
      <c r="G795" s="103" t="str">
        <f>IF(ISNUMBER('Форма 1'!X795),'Форма 1'!$H795*VLOOKUP('Форма 1'!$F795,'Придельники до 2021'!$B$4:$X$28,'Форма 1'!X$8),"")</f>
        <v/>
      </c>
      <c r="H795" s="103" t="str">
        <f>IF(ISNUMBER('Форма 1'!Y795),'Форма 1'!$H795*VLOOKUP('Форма 1'!$F795,'Придельники до 2021'!$B$4:$X$28,'Форма 1'!Y$8),"")</f>
        <v/>
      </c>
      <c r="I795" s="103" t="str">
        <f>IF(ISNUMBER('Форма 1'!Z795),'Форма 1'!$H795*VLOOKUP('Форма 1'!$F795,'Придельники до 2021'!$B$4:$X$28,'Форма 1'!Z$8),"")</f>
        <v/>
      </c>
      <c r="J795" s="103" t="str">
        <f>IF(ISNUMBER('Форма 1'!AA795),'Форма 1'!$H795*VLOOKUP('Форма 1'!$F795,'Придельники до 2021'!$B$4:$X$28,'Форма 1'!AA$8),"")</f>
        <v/>
      </c>
      <c r="K795" s="90"/>
      <c r="L795" s="87"/>
      <c r="M795" s="103" t="str">
        <f>IF(ISNUMBER('Форма 1'!AD795),'Форма 1'!$H795*VLOOKUP('Форма 1'!$F795,'Придельники до 2021'!$B$4:$X$28,'Форма 1'!AD$8),"")</f>
        <v/>
      </c>
      <c r="N795" s="103" t="str">
        <f>IF(ISBLANK('Форма 1'!$AE795),"",IF('Форма 1'!$AE795=1,'Форма 1'!$H795*VLOOKUP('Форма 1'!$F795,'Придельники до 2021'!$B$4:$X$28,'Форма 1'!$AE$8,0),IF('Форма 1'!$AE795=2,'Форма 1'!$H795*VLOOKUP('Форма 1'!$F795,'Придельники до 2021'!$B$4:$X$28,13,0),IF('Форма 1'!$AE795=3,'Форма 1'!$H795*VLOOKUP('Форма 1'!$F795,'Придельники до 2021'!$B$4:$X$28,12,0)))))</f>
        <v/>
      </c>
      <c r="O795" s="103" t="str">
        <f>IF(ISNUMBER('Форма 1'!AF795),'Форма 1'!$H795*VLOOKUP('Форма 1'!$F795,'Придельники до 2021'!$B$4:$X$28,'Форма 1'!AF$8),"")</f>
        <v/>
      </c>
      <c r="P795" s="87"/>
      <c r="Q795" s="103">
        <f>IF(ISNUMBER('Форма 1'!AH795),'Форма 1'!$H795*VLOOKUP('Форма 1'!$F795,'Придельники до 2021'!$B$4:$X$28,'Форма 1'!AH$8),"")</f>
        <v>7319252.4000000004</v>
      </c>
      <c r="R795" s="103" t="str">
        <f>IF(ISNUMBER('Форма 1'!AI795),'Форма 1'!$H795*VLOOKUP('Форма 1'!$F795,'Придельники до 2021'!$B$4:$X$28,'Форма 1'!AI$8),"")</f>
        <v/>
      </c>
      <c r="S795" s="103" t="str">
        <f>IF(ISNUMBER('Форма 1'!AJ795),'Форма 1'!$H795*VLOOKUP('Форма 1'!$F795,'Придельники до 2021'!$B$4:$X$28,'Форма 1'!AJ$8),"")</f>
        <v/>
      </c>
      <c r="T795" s="87"/>
    </row>
    <row r="796" spans="1:20">
      <c r="A796" s="188">
        <f t="shared" si="53"/>
        <v>37</v>
      </c>
      <c r="B796" s="195" t="s">
        <v>931</v>
      </c>
      <c r="C796" s="99">
        <f t="shared" si="52"/>
        <v>1967382.9900000002</v>
      </c>
      <c r="D796" s="103" t="str">
        <f>IF(ISNUMBER('Форма 1'!U796),'Форма 1'!$H796*VLOOKUP('Форма 1'!$F796,'Придельники до 2021'!$B$4:$X$28,'Форма 1'!U$8),"")</f>
        <v/>
      </c>
      <c r="E796" s="103" t="str">
        <f>IF(ISNUMBER('Форма 1'!V796),'Форма 1'!$H796*VLOOKUP('Форма 1'!$F796,'Придельники до 2021'!$B$4:$X$28,'Форма 1'!V$8),"")</f>
        <v/>
      </c>
      <c r="F796" s="103" t="str">
        <f>IF(ISNUMBER('Форма 1'!W796),'Форма 1'!$H796*VLOOKUP('Форма 1'!$F796,'Придельники до 2021'!$B$4:$X$28,'Форма 1'!W$8),"")</f>
        <v/>
      </c>
      <c r="G796" s="103" t="str">
        <f>IF(ISNUMBER('Форма 1'!X796),'Форма 1'!$H796*VLOOKUP('Форма 1'!$F796,'Придельники до 2021'!$B$4:$X$28,'Форма 1'!X$8),"")</f>
        <v/>
      </c>
      <c r="H796" s="103" t="str">
        <f>IF(ISNUMBER('Форма 1'!Y796),'Форма 1'!$H796*VLOOKUP('Форма 1'!$F796,'Придельники до 2021'!$B$4:$X$28,'Форма 1'!Y$8),"")</f>
        <v/>
      </c>
      <c r="I796" s="103" t="str">
        <f>IF(ISNUMBER('Форма 1'!Z796),'Форма 1'!$H796*VLOOKUP('Форма 1'!$F796,'Придельники до 2021'!$B$4:$X$28,'Форма 1'!Z$8),"")</f>
        <v/>
      </c>
      <c r="J796" s="103" t="str">
        <f>IF(ISNUMBER('Форма 1'!AA796),'Форма 1'!$H796*VLOOKUP('Форма 1'!$F796,'Придельники до 2021'!$B$4:$X$28,'Форма 1'!AA$8),"")</f>
        <v/>
      </c>
      <c r="K796" s="90"/>
      <c r="L796" s="87"/>
      <c r="M796" s="103" t="str">
        <f>IF(ISNUMBER('Форма 1'!AD796),'Форма 1'!$H796*VLOOKUP('Форма 1'!$F796,'Придельники до 2021'!$B$4:$X$28,'Форма 1'!AD$8),"")</f>
        <v/>
      </c>
      <c r="N796" s="103" t="str">
        <f>IF(ISBLANK('Форма 1'!$AE796),"",IF('Форма 1'!$AE796=1,'Форма 1'!$H796*VLOOKUP('Форма 1'!$F796,'Придельники до 2021'!$B$4:$X$28,'Форма 1'!$AE$8,0),IF('Форма 1'!$AE796=2,'Форма 1'!$H796*VLOOKUP('Форма 1'!$F796,'Придельники до 2021'!$B$4:$X$28,13,0),IF('Форма 1'!$AE796=3,'Форма 1'!$H796*VLOOKUP('Форма 1'!$F796,'Придельники до 2021'!$B$4:$X$28,12,0)))))</f>
        <v/>
      </c>
      <c r="O796" s="103" t="str">
        <f>IF(ISNUMBER('Форма 1'!AF796),'Форма 1'!$H796*VLOOKUP('Форма 1'!$F796,'Придельники до 2021'!$B$4:$X$28,'Форма 1'!AF$8),"")</f>
        <v/>
      </c>
      <c r="P796" s="87"/>
      <c r="Q796" s="103">
        <f>IF(ISNUMBER('Форма 1'!AH796),'Форма 1'!$H796*VLOOKUP('Форма 1'!$F796,'Придельники до 2021'!$B$4:$X$28,'Форма 1'!AH$8),"")</f>
        <v>1967382.9900000002</v>
      </c>
      <c r="R796" s="103" t="str">
        <f>IF(ISNUMBER('Форма 1'!AI796),'Форма 1'!$H796*VLOOKUP('Форма 1'!$F796,'Придельники до 2021'!$B$4:$X$28,'Форма 1'!AI$8),"")</f>
        <v/>
      </c>
      <c r="S796" s="103" t="str">
        <f>IF(ISNUMBER('Форма 1'!AJ796),'Форма 1'!$H796*VLOOKUP('Форма 1'!$F796,'Придельники до 2021'!$B$4:$X$28,'Форма 1'!AJ$8),"")</f>
        <v/>
      </c>
      <c r="T796" s="87"/>
    </row>
    <row r="797" spans="1:20">
      <c r="A797" s="188">
        <f t="shared" si="53"/>
        <v>38</v>
      </c>
      <c r="B797" s="195" t="s">
        <v>932</v>
      </c>
      <c r="C797" s="99">
        <f t="shared" si="52"/>
        <v>1810045.7760000003</v>
      </c>
      <c r="D797" s="103" t="str">
        <f>IF(ISNUMBER('Форма 1'!U797),'Форма 1'!$H797*VLOOKUP('Форма 1'!$F797,'Придельники до 2021'!$B$4:$X$28,'Форма 1'!U$8),"")</f>
        <v/>
      </c>
      <c r="E797" s="103" t="str">
        <f>IF(ISNUMBER('Форма 1'!V797),'Форма 1'!$H797*VLOOKUP('Форма 1'!$F797,'Придельники до 2021'!$B$4:$X$28,'Форма 1'!V$8),"")</f>
        <v/>
      </c>
      <c r="F797" s="103" t="str">
        <f>IF(ISNUMBER('Форма 1'!W797),'Форма 1'!$H797*VLOOKUP('Форма 1'!$F797,'Придельники до 2021'!$B$4:$X$28,'Форма 1'!W$8),"")</f>
        <v/>
      </c>
      <c r="G797" s="103" t="str">
        <f>IF(ISNUMBER('Форма 1'!X797),'Форма 1'!$H797*VLOOKUP('Форма 1'!$F797,'Придельники до 2021'!$B$4:$X$28,'Форма 1'!X$8),"")</f>
        <v/>
      </c>
      <c r="H797" s="103" t="str">
        <f>IF(ISNUMBER('Форма 1'!Y797),'Форма 1'!$H797*VLOOKUP('Форма 1'!$F797,'Придельники до 2021'!$B$4:$X$28,'Форма 1'!Y$8),"")</f>
        <v/>
      </c>
      <c r="I797" s="103" t="str">
        <f>IF(ISNUMBER('Форма 1'!Z797),'Форма 1'!$H797*VLOOKUP('Форма 1'!$F797,'Придельники до 2021'!$B$4:$X$28,'Форма 1'!Z$8),"")</f>
        <v/>
      </c>
      <c r="J797" s="103" t="str">
        <f>IF(ISNUMBER('Форма 1'!AA797),'Форма 1'!$H797*VLOOKUP('Форма 1'!$F797,'Придельники до 2021'!$B$4:$X$28,'Форма 1'!AA$8),"")</f>
        <v/>
      </c>
      <c r="K797" s="90"/>
      <c r="L797" s="87"/>
      <c r="M797" s="103" t="str">
        <f>IF(ISNUMBER('Форма 1'!AD797),'Форма 1'!$H797*VLOOKUP('Форма 1'!$F797,'Придельники до 2021'!$B$4:$X$28,'Форма 1'!AD$8),"")</f>
        <v/>
      </c>
      <c r="N797" s="103" t="str">
        <f>IF(ISBLANK('Форма 1'!$AE797),"",IF('Форма 1'!$AE797=1,'Форма 1'!$H797*VLOOKUP('Форма 1'!$F797,'Придельники до 2021'!$B$4:$X$28,'Форма 1'!$AE$8,0),IF('Форма 1'!$AE797=2,'Форма 1'!$H797*VLOOKUP('Форма 1'!$F797,'Придельники до 2021'!$B$4:$X$28,13,0),IF('Форма 1'!$AE797=3,'Форма 1'!$H797*VLOOKUP('Форма 1'!$F797,'Придельники до 2021'!$B$4:$X$28,12,0)))))</f>
        <v/>
      </c>
      <c r="O797" s="103" t="str">
        <f>IF(ISNUMBER('Форма 1'!AF797),'Форма 1'!$H797*VLOOKUP('Форма 1'!$F797,'Придельники до 2021'!$B$4:$X$28,'Форма 1'!AF$8),"")</f>
        <v/>
      </c>
      <c r="P797" s="87"/>
      <c r="Q797" s="103">
        <f>IF(ISNUMBER('Форма 1'!AH797),'Форма 1'!$H797*VLOOKUP('Форма 1'!$F797,'Придельники до 2021'!$B$4:$X$28,'Форма 1'!AH$8),"")</f>
        <v>1810045.7760000003</v>
      </c>
      <c r="R797" s="103" t="str">
        <f>IF(ISNUMBER('Форма 1'!AI797),'Форма 1'!$H797*VLOOKUP('Форма 1'!$F797,'Придельники до 2021'!$B$4:$X$28,'Форма 1'!AI$8),"")</f>
        <v/>
      </c>
      <c r="S797" s="103" t="str">
        <f>IF(ISNUMBER('Форма 1'!AJ797),'Форма 1'!$H797*VLOOKUP('Форма 1'!$F797,'Придельники до 2021'!$B$4:$X$28,'Форма 1'!AJ$8),"")</f>
        <v/>
      </c>
      <c r="T797" s="87"/>
    </row>
    <row r="798" spans="1:20">
      <c r="A798" s="188">
        <f t="shared" si="53"/>
        <v>39</v>
      </c>
      <c r="B798" s="195" t="s">
        <v>933</v>
      </c>
      <c r="C798" s="99">
        <f t="shared" si="52"/>
        <v>1926245.5860000001</v>
      </c>
      <c r="D798" s="103" t="str">
        <f>IF(ISNUMBER('Форма 1'!U798),'Форма 1'!$H798*VLOOKUP('Форма 1'!$F798,'Придельники до 2021'!$B$4:$X$28,'Форма 1'!U$8),"")</f>
        <v/>
      </c>
      <c r="E798" s="103" t="str">
        <f>IF(ISNUMBER('Форма 1'!V798),'Форма 1'!$H798*VLOOKUP('Форма 1'!$F798,'Придельники до 2021'!$B$4:$X$28,'Форма 1'!V$8),"")</f>
        <v/>
      </c>
      <c r="F798" s="103" t="str">
        <f>IF(ISNUMBER('Форма 1'!W798),'Форма 1'!$H798*VLOOKUP('Форма 1'!$F798,'Придельники до 2021'!$B$4:$X$28,'Форма 1'!W$8),"")</f>
        <v/>
      </c>
      <c r="G798" s="103" t="str">
        <f>IF(ISNUMBER('Форма 1'!X798),'Форма 1'!$H798*VLOOKUP('Форма 1'!$F798,'Придельники до 2021'!$B$4:$X$28,'Форма 1'!X$8),"")</f>
        <v/>
      </c>
      <c r="H798" s="103" t="str">
        <f>IF(ISNUMBER('Форма 1'!Y798),'Форма 1'!$H798*VLOOKUP('Форма 1'!$F798,'Придельники до 2021'!$B$4:$X$28,'Форма 1'!Y$8),"")</f>
        <v/>
      </c>
      <c r="I798" s="103" t="str">
        <f>IF(ISNUMBER('Форма 1'!Z798),'Форма 1'!$H798*VLOOKUP('Форма 1'!$F798,'Придельники до 2021'!$B$4:$X$28,'Форма 1'!Z$8),"")</f>
        <v/>
      </c>
      <c r="J798" s="103" t="str">
        <f>IF(ISNUMBER('Форма 1'!AA798),'Форма 1'!$H798*VLOOKUP('Форма 1'!$F798,'Придельники до 2021'!$B$4:$X$28,'Форма 1'!AA$8),"")</f>
        <v/>
      </c>
      <c r="K798" s="90"/>
      <c r="L798" s="87"/>
      <c r="M798" s="103" t="str">
        <f>IF(ISNUMBER('Форма 1'!AD798),'Форма 1'!$H798*VLOOKUP('Форма 1'!$F798,'Придельники до 2021'!$B$4:$X$28,'Форма 1'!AD$8),"")</f>
        <v/>
      </c>
      <c r="N798" s="103" t="str">
        <f>IF(ISBLANK('Форма 1'!$AE798),"",IF('Форма 1'!$AE798=1,'Форма 1'!$H798*VLOOKUP('Форма 1'!$F798,'Придельники до 2021'!$B$4:$X$28,'Форма 1'!$AE$8,0),IF('Форма 1'!$AE798=2,'Форма 1'!$H798*VLOOKUP('Форма 1'!$F798,'Придельники до 2021'!$B$4:$X$28,13,0),IF('Форма 1'!$AE798=3,'Форма 1'!$H798*VLOOKUP('Форма 1'!$F798,'Придельники до 2021'!$B$4:$X$28,12,0)))))</f>
        <v/>
      </c>
      <c r="O798" s="103" t="str">
        <f>IF(ISNUMBER('Форма 1'!AF798),'Форма 1'!$H798*VLOOKUP('Форма 1'!$F798,'Придельники до 2021'!$B$4:$X$28,'Форма 1'!AF$8),"")</f>
        <v/>
      </c>
      <c r="P798" s="87"/>
      <c r="Q798" s="103">
        <f>IF(ISNUMBER('Форма 1'!AH798),'Форма 1'!$H798*VLOOKUP('Форма 1'!$F798,'Придельники до 2021'!$B$4:$X$28,'Форма 1'!AH$8),"")</f>
        <v>1926245.5860000001</v>
      </c>
      <c r="R798" s="103" t="str">
        <f>IF(ISNUMBER('Форма 1'!AI798),'Форма 1'!$H798*VLOOKUP('Форма 1'!$F798,'Придельники до 2021'!$B$4:$X$28,'Форма 1'!AI$8),"")</f>
        <v/>
      </c>
      <c r="S798" s="103" t="str">
        <f>IF(ISNUMBER('Форма 1'!AJ798),'Форма 1'!$H798*VLOOKUP('Форма 1'!$F798,'Придельники до 2021'!$B$4:$X$28,'Форма 1'!AJ$8),"")</f>
        <v/>
      </c>
      <c r="T798" s="87"/>
    </row>
    <row r="799" spans="1:20">
      <c r="A799" s="188">
        <f t="shared" si="53"/>
        <v>40</v>
      </c>
      <c r="B799" s="189" t="s">
        <v>934</v>
      </c>
      <c r="C799" s="99">
        <f t="shared" si="52"/>
        <v>4317945.5030000005</v>
      </c>
      <c r="D799" s="103" t="str">
        <f>IF(ISNUMBER('Форма 1'!U799),'Форма 1'!$H799*VLOOKUP('Форма 1'!$F799,'Придельники до 2021'!$B$4:$X$28,'Форма 1'!U$8),"")</f>
        <v/>
      </c>
      <c r="E799" s="103" t="str">
        <f>IF(ISNUMBER('Форма 1'!V799),'Форма 1'!$H799*VLOOKUP('Форма 1'!$F799,'Придельники до 2021'!$B$4:$X$28,'Форма 1'!V$8),"")</f>
        <v/>
      </c>
      <c r="F799" s="103" t="str">
        <f>IF(ISNUMBER('Форма 1'!W799),'Форма 1'!$H799*VLOOKUP('Форма 1'!$F799,'Придельники до 2021'!$B$4:$X$28,'Форма 1'!W$8),"")</f>
        <v/>
      </c>
      <c r="G799" s="103" t="str">
        <f>IF(ISNUMBER('Форма 1'!X799),'Форма 1'!$H799*VLOOKUP('Форма 1'!$F799,'Придельники до 2021'!$B$4:$X$28,'Форма 1'!X$8),"")</f>
        <v/>
      </c>
      <c r="H799" s="103" t="str">
        <f>IF(ISNUMBER('Форма 1'!Y799),'Форма 1'!$H799*VLOOKUP('Форма 1'!$F799,'Придельники до 2021'!$B$4:$X$28,'Форма 1'!Y$8),"")</f>
        <v/>
      </c>
      <c r="I799" s="103" t="str">
        <f>IF(ISNUMBER('Форма 1'!Z799),'Форма 1'!$H799*VLOOKUP('Форма 1'!$F799,'Придельники до 2021'!$B$4:$X$28,'Форма 1'!Z$8),"")</f>
        <v/>
      </c>
      <c r="J799" s="103" t="str">
        <f>IF(ISNUMBER('Форма 1'!AA799),'Форма 1'!$H799*VLOOKUP('Форма 1'!$F799,'Придельники до 2021'!$B$4:$X$28,'Форма 1'!AA$8),"")</f>
        <v/>
      </c>
      <c r="K799" s="90"/>
      <c r="L799" s="87"/>
      <c r="M799" s="103">
        <f>IF(ISNUMBER('Форма 1'!AD799),'Форма 1'!$H799*VLOOKUP('Форма 1'!$F799,'Придельники до 2021'!$B$4:$X$28,'Форма 1'!AD$8),"")</f>
        <v>4317945.5030000005</v>
      </c>
      <c r="N799" s="103" t="str">
        <f>IF(ISBLANK('Форма 1'!$AE799),"",IF('Форма 1'!$AE799=1,'Форма 1'!$H799*VLOOKUP('Форма 1'!$F799,'Придельники до 2021'!$B$4:$X$28,'Форма 1'!$AE$8,0),IF('Форма 1'!$AE799=2,'Форма 1'!$H799*VLOOKUP('Форма 1'!$F799,'Придельники до 2021'!$B$4:$X$28,13,0),IF('Форма 1'!$AE799=3,'Форма 1'!$H799*VLOOKUP('Форма 1'!$F799,'Придельники до 2021'!$B$4:$X$28,12,0)))))</f>
        <v/>
      </c>
      <c r="O799" s="103" t="str">
        <f>IF(ISNUMBER('Форма 1'!AF799),'Форма 1'!$H799*VLOOKUP('Форма 1'!$F799,'Придельники до 2021'!$B$4:$X$28,'Форма 1'!AF$8),"")</f>
        <v/>
      </c>
      <c r="P799" s="87"/>
      <c r="Q799" s="103" t="str">
        <f>IF(ISNUMBER('Форма 1'!AH799),'Форма 1'!$H799*VLOOKUP('Форма 1'!$F799,'Придельники до 2021'!$B$4:$X$28,'Форма 1'!AH$8),"")</f>
        <v/>
      </c>
      <c r="R799" s="103" t="str">
        <f>IF(ISNUMBER('Форма 1'!AI799),'Форма 1'!$H799*VLOOKUP('Форма 1'!$F799,'Придельники до 2021'!$B$4:$X$28,'Форма 1'!AI$8),"")</f>
        <v/>
      </c>
      <c r="S799" s="103" t="str">
        <f>IF(ISNUMBER('Форма 1'!AJ799),'Форма 1'!$H799*VLOOKUP('Форма 1'!$F799,'Придельники до 2021'!$B$4:$X$28,'Форма 1'!AJ$8),"")</f>
        <v/>
      </c>
      <c r="T799" s="87"/>
    </row>
    <row r="800" spans="1:20">
      <c r="A800" s="188">
        <f t="shared" si="53"/>
        <v>41</v>
      </c>
      <c r="B800" s="195" t="s">
        <v>935</v>
      </c>
      <c r="C800" s="99">
        <f t="shared" si="52"/>
        <v>1992225.7080000001</v>
      </c>
      <c r="D800" s="103" t="str">
        <f>IF(ISNUMBER('Форма 1'!U800),'Форма 1'!$H800*VLOOKUP('Форма 1'!$F800,'Придельники до 2021'!$B$4:$X$28,'Форма 1'!U$8),"")</f>
        <v/>
      </c>
      <c r="E800" s="103" t="str">
        <f>IF(ISNUMBER('Форма 1'!V800),'Форма 1'!$H800*VLOOKUP('Форма 1'!$F800,'Придельники до 2021'!$B$4:$X$28,'Форма 1'!V$8),"")</f>
        <v/>
      </c>
      <c r="F800" s="103" t="str">
        <f>IF(ISNUMBER('Форма 1'!W800),'Форма 1'!$H800*VLOOKUP('Форма 1'!$F800,'Придельники до 2021'!$B$4:$X$28,'Форма 1'!W$8),"")</f>
        <v/>
      </c>
      <c r="G800" s="103" t="str">
        <f>IF(ISNUMBER('Форма 1'!X800),'Форма 1'!$H800*VLOOKUP('Форма 1'!$F800,'Придельники до 2021'!$B$4:$X$28,'Форма 1'!X$8),"")</f>
        <v/>
      </c>
      <c r="H800" s="103" t="str">
        <f>IF(ISNUMBER('Форма 1'!Y800),'Форма 1'!$H800*VLOOKUP('Форма 1'!$F800,'Придельники до 2021'!$B$4:$X$28,'Форма 1'!Y$8),"")</f>
        <v/>
      </c>
      <c r="I800" s="103" t="str">
        <f>IF(ISNUMBER('Форма 1'!Z800),'Форма 1'!$H800*VLOOKUP('Форма 1'!$F800,'Придельники до 2021'!$B$4:$X$28,'Форма 1'!Z$8),"")</f>
        <v/>
      </c>
      <c r="J800" s="103" t="str">
        <f>IF(ISNUMBER('Форма 1'!AA800),'Форма 1'!$H800*VLOOKUP('Форма 1'!$F800,'Придельники до 2021'!$B$4:$X$28,'Форма 1'!AA$8),"")</f>
        <v/>
      </c>
      <c r="K800" s="90"/>
      <c r="L800" s="87"/>
      <c r="M800" s="103" t="str">
        <f>IF(ISNUMBER('Форма 1'!AD800),'Форма 1'!$H800*VLOOKUP('Форма 1'!$F800,'Придельники до 2021'!$B$4:$X$28,'Форма 1'!AD$8),"")</f>
        <v/>
      </c>
      <c r="N800" s="103" t="str">
        <f>IF(ISBLANK('Форма 1'!$AE800),"",IF('Форма 1'!$AE800=1,'Форма 1'!$H800*VLOOKUP('Форма 1'!$F800,'Придельники до 2021'!$B$4:$X$28,'Форма 1'!$AE$8,0),IF('Форма 1'!$AE800=2,'Форма 1'!$H800*VLOOKUP('Форма 1'!$F800,'Придельники до 2021'!$B$4:$X$28,13,0),IF('Форма 1'!$AE800=3,'Форма 1'!$H800*VLOOKUP('Форма 1'!$F800,'Придельники до 2021'!$B$4:$X$28,12,0)))))</f>
        <v/>
      </c>
      <c r="O800" s="103" t="str">
        <f>IF(ISNUMBER('Форма 1'!AF800),'Форма 1'!$H800*VLOOKUP('Форма 1'!$F800,'Придельники до 2021'!$B$4:$X$28,'Форма 1'!AF$8),"")</f>
        <v/>
      </c>
      <c r="P800" s="87"/>
      <c r="Q800" s="103">
        <f>IF(ISNUMBER('Форма 1'!AH800),'Форма 1'!$H800*VLOOKUP('Форма 1'!$F800,'Придельники до 2021'!$B$4:$X$28,'Форма 1'!AH$8),"")</f>
        <v>1992225.7080000001</v>
      </c>
      <c r="R800" s="103" t="str">
        <f>IF(ISNUMBER('Форма 1'!AI800),'Форма 1'!$H800*VLOOKUP('Форма 1'!$F800,'Придельники до 2021'!$B$4:$X$28,'Форма 1'!AI$8),"")</f>
        <v/>
      </c>
      <c r="S800" s="103" t="str">
        <f>IF(ISNUMBER('Форма 1'!AJ800),'Форма 1'!$H800*VLOOKUP('Форма 1'!$F800,'Придельники до 2021'!$B$4:$X$28,'Форма 1'!AJ$8),"")</f>
        <v/>
      </c>
      <c r="T800" s="87"/>
    </row>
    <row r="801" spans="1:20">
      <c r="A801" s="188">
        <f t="shared" si="53"/>
        <v>42</v>
      </c>
      <c r="B801" s="195" t="s">
        <v>936</v>
      </c>
      <c r="C801" s="99">
        <f t="shared" si="52"/>
        <v>2169864.4980000001</v>
      </c>
      <c r="D801" s="103" t="str">
        <f>IF(ISNUMBER('Форма 1'!U801),'Форма 1'!$H801*VLOOKUP('Форма 1'!$F801,'Придельники до 2021'!$B$4:$X$28,'Форма 1'!U$8),"")</f>
        <v/>
      </c>
      <c r="E801" s="103" t="str">
        <f>IF(ISNUMBER('Форма 1'!V801),'Форма 1'!$H801*VLOOKUP('Форма 1'!$F801,'Придельники до 2021'!$B$4:$X$28,'Форма 1'!V$8),"")</f>
        <v/>
      </c>
      <c r="F801" s="103" t="str">
        <f>IF(ISNUMBER('Форма 1'!W801),'Форма 1'!$H801*VLOOKUP('Форма 1'!$F801,'Придельники до 2021'!$B$4:$X$28,'Форма 1'!W$8),"")</f>
        <v/>
      </c>
      <c r="G801" s="103" t="str">
        <f>IF(ISNUMBER('Форма 1'!X801),'Форма 1'!$H801*VLOOKUP('Форма 1'!$F801,'Придельники до 2021'!$B$4:$X$28,'Форма 1'!X$8),"")</f>
        <v/>
      </c>
      <c r="H801" s="103" t="str">
        <f>IF(ISNUMBER('Форма 1'!Y801),'Форма 1'!$H801*VLOOKUP('Форма 1'!$F801,'Придельники до 2021'!$B$4:$X$28,'Форма 1'!Y$8),"")</f>
        <v/>
      </c>
      <c r="I801" s="103" t="str">
        <f>IF(ISNUMBER('Форма 1'!Z801),'Форма 1'!$H801*VLOOKUP('Форма 1'!$F801,'Придельники до 2021'!$B$4:$X$28,'Форма 1'!Z$8),"")</f>
        <v/>
      </c>
      <c r="J801" s="103" t="str">
        <f>IF(ISNUMBER('Форма 1'!AA801),'Форма 1'!$H801*VLOOKUP('Форма 1'!$F801,'Придельники до 2021'!$B$4:$X$28,'Форма 1'!AA$8),"")</f>
        <v/>
      </c>
      <c r="K801" s="90"/>
      <c r="L801" s="87"/>
      <c r="M801" s="103" t="str">
        <f>IF(ISNUMBER('Форма 1'!AD801),'Форма 1'!$H801*VLOOKUP('Форма 1'!$F801,'Придельники до 2021'!$B$4:$X$28,'Форма 1'!AD$8),"")</f>
        <v/>
      </c>
      <c r="N801" s="103" t="str">
        <f>IF(ISBLANK('Форма 1'!$AE801),"",IF('Форма 1'!$AE801=1,'Форма 1'!$H801*VLOOKUP('Форма 1'!$F801,'Придельники до 2021'!$B$4:$X$28,'Форма 1'!$AE$8,0),IF('Форма 1'!$AE801=2,'Форма 1'!$H801*VLOOKUP('Форма 1'!$F801,'Придельники до 2021'!$B$4:$X$28,13,0),IF('Форма 1'!$AE801=3,'Форма 1'!$H801*VLOOKUP('Форма 1'!$F801,'Придельники до 2021'!$B$4:$X$28,12,0)))))</f>
        <v/>
      </c>
      <c r="O801" s="103" t="str">
        <f>IF(ISNUMBER('Форма 1'!AF801),'Форма 1'!$H801*VLOOKUP('Форма 1'!$F801,'Придельники до 2021'!$B$4:$X$28,'Форма 1'!AF$8),"")</f>
        <v/>
      </c>
      <c r="P801" s="87"/>
      <c r="Q801" s="103">
        <f>IF(ISNUMBER('Форма 1'!AH801),'Форма 1'!$H801*VLOOKUP('Форма 1'!$F801,'Придельники до 2021'!$B$4:$X$28,'Форма 1'!AH$8),"")</f>
        <v>2169864.4980000001</v>
      </c>
      <c r="R801" s="103" t="str">
        <f>IF(ISNUMBER('Форма 1'!AI801),'Форма 1'!$H801*VLOOKUP('Форма 1'!$F801,'Придельники до 2021'!$B$4:$X$28,'Форма 1'!AI$8),"")</f>
        <v/>
      </c>
      <c r="S801" s="103" t="str">
        <f>IF(ISNUMBER('Форма 1'!AJ801),'Форма 1'!$H801*VLOOKUP('Форма 1'!$F801,'Придельники до 2021'!$B$4:$X$28,'Форма 1'!AJ$8),"")</f>
        <v/>
      </c>
      <c r="T801" s="87"/>
    </row>
    <row r="802" spans="1:20">
      <c r="A802" s="188">
        <f t="shared" si="53"/>
        <v>43</v>
      </c>
      <c r="B802" s="189" t="s">
        <v>937</v>
      </c>
      <c r="C802" s="99">
        <f t="shared" si="52"/>
        <v>1488438.693</v>
      </c>
      <c r="D802" s="103" t="str">
        <f>IF(ISNUMBER('Форма 1'!U802),'Форма 1'!$H802*VLOOKUP('Форма 1'!$F802,'Придельники до 2021'!$B$4:$X$28,'Форма 1'!U$8),"")</f>
        <v/>
      </c>
      <c r="E802" s="103" t="str">
        <f>IF(ISNUMBER('Форма 1'!V802),'Форма 1'!$H802*VLOOKUP('Форма 1'!$F802,'Придельники до 2021'!$B$4:$X$28,'Форма 1'!V$8),"")</f>
        <v/>
      </c>
      <c r="F802" s="103" t="str">
        <f>IF(ISNUMBER('Форма 1'!W802),'Форма 1'!$H802*VLOOKUP('Форма 1'!$F802,'Придельники до 2021'!$B$4:$X$28,'Форма 1'!W$8),"")</f>
        <v/>
      </c>
      <c r="G802" s="103">
        <f>IF(ISNUMBER('Форма 1'!X802),'Форма 1'!$H802*VLOOKUP('Форма 1'!$F802,'Придельники до 2021'!$B$4:$X$28,'Форма 1'!X$8),"")</f>
        <v>549978.01699999999</v>
      </c>
      <c r="H802" s="103" t="str">
        <f>IF(ISNUMBER('Форма 1'!Y802),'Форма 1'!$H802*VLOOKUP('Форма 1'!$F802,'Придельники до 2021'!$B$4:$X$28,'Форма 1'!Y$8),"")</f>
        <v/>
      </c>
      <c r="I802" s="103">
        <f>IF(ISNUMBER('Форма 1'!Z802),'Форма 1'!$H802*VLOOKUP('Форма 1'!$F802,'Придельники до 2021'!$B$4:$X$28,'Форма 1'!Z$8),"")</f>
        <v>938460.67599999998</v>
      </c>
      <c r="J802" s="103" t="str">
        <f>IF(ISNUMBER('Форма 1'!AA802),'Форма 1'!$H802*VLOOKUP('Форма 1'!$F802,'Придельники до 2021'!$B$4:$X$28,'Форма 1'!AA$8),"")</f>
        <v/>
      </c>
      <c r="K802" s="92"/>
      <c r="L802" s="88"/>
      <c r="M802" s="103" t="str">
        <f>IF(ISNUMBER('Форма 1'!AD802),'Форма 1'!$H802*VLOOKUP('Форма 1'!$F802,'Придельники до 2021'!$B$4:$X$28,'Форма 1'!AD$8),"")</f>
        <v/>
      </c>
      <c r="N802" s="103" t="str">
        <f>IF(ISBLANK('Форма 1'!$AE802),"",IF('Форма 1'!$AE802=1,'Форма 1'!$H802*VLOOKUP('Форма 1'!$F802,'Придельники до 2021'!$B$4:$X$28,'Форма 1'!$AE$8,0),IF('Форма 1'!$AE802=2,'Форма 1'!$H802*VLOOKUP('Форма 1'!$F802,'Придельники до 2021'!$B$4:$X$28,13,0),IF('Форма 1'!$AE802=3,'Форма 1'!$H802*VLOOKUP('Форма 1'!$F802,'Придельники до 2021'!$B$4:$X$28,12,0)))))</f>
        <v/>
      </c>
      <c r="O802" s="103" t="str">
        <f>IF(ISNUMBER('Форма 1'!AF802),'Форма 1'!$H802*VLOOKUP('Форма 1'!$F802,'Придельники до 2021'!$B$4:$X$28,'Форма 1'!AF$8),"")</f>
        <v/>
      </c>
      <c r="P802" s="88"/>
      <c r="Q802" s="103" t="str">
        <f>IF(ISNUMBER('Форма 1'!AH802),'Форма 1'!$H802*VLOOKUP('Форма 1'!$F802,'Придельники до 2021'!$B$4:$X$28,'Форма 1'!AH$8),"")</f>
        <v/>
      </c>
      <c r="R802" s="103" t="str">
        <f>IF(ISNUMBER('Форма 1'!AI802),'Форма 1'!$H802*VLOOKUP('Форма 1'!$F802,'Придельники до 2021'!$B$4:$X$28,'Форма 1'!AI$8),"")</f>
        <v/>
      </c>
      <c r="S802" s="103" t="str">
        <f>IF(ISNUMBER('Форма 1'!AJ802),'Форма 1'!$H802*VLOOKUP('Форма 1'!$F802,'Придельники до 2021'!$B$4:$X$28,'Форма 1'!AJ$8),"")</f>
        <v/>
      </c>
      <c r="T802" s="88"/>
    </row>
    <row r="803" spans="1:20">
      <c r="A803" s="188">
        <f t="shared" si="53"/>
        <v>44</v>
      </c>
      <c r="B803" s="189" t="s">
        <v>939</v>
      </c>
      <c r="C803" s="99">
        <f t="shared" si="52"/>
        <v>17388738.449999999</v>
      </c>
      <c r="D803" s="103" t="str">
        <f>IF(ISNUMBER('Форма 1'!U803),'Форма 1'!$H803*VLOOKUP('Форма 1'!$F803,'Придельники до 2021'!$B$4:$X$28,'Форма 1'!U$8),"")</f>
        <v/>
      </c>
      <c r="E803" s="103" t="str">
        <f>IF(ISNUMBER('Форма 1'!V803),'Форма 1'!$H803*VLOOKUP('Форма 1'!$F803,'Придельники до 2021'!$B$4:$X$28,'Форма 1'!V$8),"")</f>
        <v/>
      </c>
      <c r="F803" s="103" t="str">
        <f>IF(ISNUMBER('Форма 1'!W803),'Форма 1'!$H803*VLOOKUP('Форма 1'!$F803,'Придельники до 2021'!$B$4:$X$28,'Форма 1'!W$8),"")</f>
        <v/>
      </c>
      <c r="G803" s="103" t="str">
        <f>IF(ISNUMBER('Форма 1'!X803),'Форма 1'!$H803*VLOOKUP('Форма 1'!$F803,'Придельники до 2021'!$B$4:$X$28,'Форма 1'!X$8),"")</f>
        <v/>
      </c>
      <c r="H803" s="103" t="str">
        <f>IF(ISNUMBER('Форма 1'!Y803),'Форма 1'!$H803*VLOOKUP('Форма 1'!$F803,'Придельники до 2021'!$B$4:$X$28,'Форма 1'!Y$8),"")</f>
        <v/>
      </c>
      <c r="I803" s="103" t="str">
        <f>IF(ISNUMBER('Форма 1'!Z803),'Форма 1'!$H803*VLOOKUP('Форма 1'!$F803,'Придельники до 2021'!$B$4:$X$28,'Форма 1'!Z$8),"")</f>
        <v/>
      </c>
      <c r="J803" s="103" t="str">
        <f>IF(ISNUMBER('Форма 1'!AA803),'Форма 1'!$H803*VLOOKUP('Форма 1'!$F803,'Придельники до 2021'!$B$4:$X$28,'Форма 1'!AA$8),"")</f>
        <v/>
      </c>
      <c r="K803" s="90"/>
      <c r="L803" s="87"/>
      <c r="M803" s="103">
        <f>IF(ISNUMBER('Форма 1'!AD803),'Форма 1'!$H803*VLOOKUP('Форма 1'!$F803,'Придельники до 2021'!$B$4:$X$28,'Форма 1'!AD$8),"")</f>
        <v>17388738.449999999</v>
      </c>
      <c r="N803" s="103" t="str">
        <f>IF(ISBLANK('Форма 1'!$AE803),"",IF('Форма 1'!$AE803=1,'Форма 1'!$H803*VLOOKUP('Форма 1'!$F803,'Придельники до 2021'!$B$4:$X$28,'Форма 1'!$AE$8,0),IF('Форма 1'!$AE803=2,'Форма 1'!$H803*VLOOKUP('Форма 1'!$F803,'Придельники до 2021'!$B$4:$X$28,13,0),IF('Форма 1'!$AE803=3,'Форма 1'!$H803*VLOOKUP('Форма 1'!$F803,'Придельники до 2021'!$B$4:$X$28,12,0)))))</f>
        <v/>
      </c>
      <c r="O803" s="103" t="str">
        <f>IF(ISNUMBER('Форма 1'!AF803),'Форма 1'!$H803*VLOOKUP('Форма 1'!$F803,'Придельники до 2021'!$B$4:$X$28,'Форма 1'!AF$8),"")</f>
        <v/>
      </c>
      <c r="P803" s="87"/>
      <c r="Q803" s="103" t="str">
        <f>IF(ISNUMBER('Форма 1'!AH803),'Форма 1'!$H803*VLOOKUP('Форма 1'!$F803,'Придельники до 2021'!$B$4:$X$28,'Форма 1'!AH$8),"")</f>
        <v/>
      </c>
      <c r="R803" s="103" t="str">
        <f>IF(ISNUMBER('Форма 1'!AI803),'Форма 1'!$H803*VLOOKUP('Форма 1'!$F803,'Придельники до 2021'!$B$4:$X$28,'Форма 1'!AI$8),"")</f>
        <v/>
      </c>
      <c r="S803" s="103" t="str">
        <f>IF(ISNUMBER('Форма 1'!AJ803),'Форма 1'!$H803*VLOOKUP('Форма 1'!$F803,'Придельники до 2021'!$B$4:$X$28,'Форма 1'!AJ$8),"")</f>
        <v/>
      </c>
      <c r="T803" s="87"/>
    </row>
    <row r="804" spans="1:20">
      <c r="A804" s="188">
        <f t="shared" si="53"/>
        <v>45</v>
      </c>
      <c r="B804" s="114" t="s">
        <v>5089</v>
      </c>
      <c r="C804" s="99">
        <f>SUM(D804:J804,L804:T804)</f>
        <v>235413.41100000002</v>
      </c>
      <c r="D804" s="103" t="str">
        <f>IF(ISNUMBER('Форма 1'!U804),'Форма 1'!$H804*VLOOKUP('Форма 1'!$F804,'Придельники до 2021'!$B$4:$X$28,'Форма 1'!U$8),"")</f>
        <v/>
      </c>
      <c r="E804" s="103" t="str">
        <f>IF(ISNUMBER('Форма 1'!V804),'Форма 1'!$H804*VLOOKUP('Форма 1'!$F804,'Придельники до 2021'!$B$4:$X$28,'Форма 1'!V$8),"")</f>
        <v/>
      </c>
      <c r="F804" s="103" t="str">
        <f>IF(ISNUMBER('Форма 1'!W804),'Форма 1'!$H804*VLOOKUP('Форма 1'!$F804,'Придельники до 2021'!$B$4:$X$28,'Форма 1'!W$8),"")</f>
        <v/>
      </c>
      <c r="G804" s="103">
        <f>IF(ISNUMBER('Форма 1'!X804),'Форма 1'!$H804*VLOOKUP('Форма 1'!$F804,'Придельники до 2021'!$B$4:$X$28,'Форма 1'!X$8),"")</f>
        <v>235413.41100000002</v>
      </c>
      <c r="H804" s="103" t="str">
        <f>IF(ISNUMBER('Форма 1'!Y804),'Форма 1'!$H804*VLOOKUP('Форма 1'!$F804,'Придельники до 2021'!$B$4:$X$28,'Форма 1'!Y$8),"")</f>
        <v/>
      </c>
      <c r="I804" s="103" t="str">
        <f>IF(ISNUMBER('Форма 1'!Z804),'Форма 1'!$H804*VLOOKUP('Форма 1'!$F804,'Придельники до 2021'!$B$4:$X$28,'Форма 1'!Z$8),"")</f>
        <v/>
      </c>
      <c r="J804" s="103" t="str">
        <f>IF(ISNUMBER('Форма 1'!AA804),'Форма 1'!$H804*VLOOKUP('Форма 1'!$F804,'Придельники до 2021'!$B$4:$X$28,'Форма 1'!AA$8),"")</f>
        <v/>
      </c>
      <c r="K804" s="90"/>
      <c r="L804" s="87"/>
      <c r="M804" s="103" t="str">
        <f>IF(ISNUMBER('Форма 1'!AD804),'Форма 1'!$H804*VLOOKUP('Форма 1'!$F804,'Придельники до 2021'!$B$4:$X$28,'Форма 1'!AD$8),"")</f>
        <v/>
      </c>
      <c r="N804" s="103" t="str">
        <f>IF(ISBLANK('Форма 1'!$AE804),"",IF('Форма 1'!$AE804=1,'Форма 1'!$H804*VLOOKUP('Форма 1'!$F804,'Придельники до 2021'!$B$4:$X$28,'Форма 1'!$AE$8,0),IF('Форма 1'!$AE804=2,'Форма 1'!$H804*VLOOKUP('Форма 1'!$F804,'Придельники до 2021'!$B$4:$X$28,13,0),IF('Форма 1'!$AE804=3,'Форма 1'!$H804*VLOOKUP('Форма 1'!$F804,'Придельники до 2021'!$B$4:$X$28,12,0)))))</f>
        <v/>
      </c>
      <c r="O804" s="103" t="str">
        <f>IF(ISNUMBER('Форма 1'!AF804),'Форма 1'!$H804*VLOOKUP('Форма 1'!$F804,'Придельники до 2021'!$B$4:$X$28,'Форма 1'!AF$8),"")</f>
        <v/>
      </c>
      <c r="P804" s="87"/>
      <c r="Q804" s="103" t="str">
        <f>IF(ISNUMBER('Форма 1'!AH804),'Форма 1'!$H804*VLOOKUP('Форма 1'!$F804,'Придельники до 2021'!$B$4:$X$28,'Форма 1'!AH$8),"")</f>
        <v/>
      </c>
      <c r="R804" s="103" t="str">
        <f>IF(ISNUMBER('Форма 1'!AI804),'Форма 1'!$H804*VLOOKUP('Форма 1'!$F804,'Придельники до 2021'!$B$4:$X$28,'Форма 1'!AI$8),"")</f>
        <v/>
      </c>
      <c r="S804" s="103" t="str">
        <f>IF(ISNUMBER('Форма 1'!AJ804),'Форма 1'!$H804*VLOOKUP('Форма 1'!$F804,'Придельники до 2021'!$B$4:$X$28,'Форма 1'!AJ$8),"")</f>
        <v/>
      </c>
      <c r="T804" s="87"/>
    </row>
    <row r="805" spans="1:20">
      <c r="A805" s="188">
        <f>A804+1</f>
        <v>46</v>
      </c>
      <c r="B805" s="189" t="s">
        <v>942</v>
      </c>
      <c r="C805" s="99">
        <f>SUM(D805:J805,L805:T805)</f>
        <v>3901667.5830000001</v>
      </c>
      <c r="D805" s="103" t="str">
        <f>IF(ISNUMBER('Форма 1'!U805),'Форма 1'!$H805*VLOOKUP('Форма 1'!$F805,'Придельники до 2021'!$B$4:$X$28,'Форма 1'!U$8),"")</f>
        <v/>
      </c>
      <c r="E805" s="103" t="str">
        <f>IF(ISNUMBER('Форма 1'!V805),'Форма 1'!$H805*VLOOKUP('Форма 1'!$F805,'Придельники до 2021'!$B$4:$X$28,'Форма 1'!V$8),"")</f>
        <v/>
      </c>
      <c r="F805" s="103" t="str">
        <f>IF(ISNUMBER('Форма 1'!W805),'Форма 1'!$H805*VLOOKUP('Форма 1'!$F805,'Придельники до 2021'!$B$4:$X$28,'Форма 1'!W$8),"")</f>
        <v/>
      </c>
      <c r="G805" s="103" t="str">
        <f>IF(ISNUMBER('Форма 1'!X805),'Форма 1'!$H805*VLOOKUP('Форма 1'!$F805,'Придельники до 2021'!$B$4:$X$28,'Форма 1'!X$8),"")</f>
        <v/>
      </c>
      <c r="H805" s="103" t="str">
        <f>IF(ISNUMBER('Форма 1'!Y805),'Форма 1'!$H805*VLOOKUP('Форма 1'!$F805,'Придельники до 2021'!$B$4:$X$28,'Форма 1'!Y$8),"")</f>
        <v/>
      </c>
      <c r="I805" s="103" t="str">
        <f>IF(ISNUMBER('Форма 1'!Z805),'Форма 1'!$H805*VLOOKUP('Форма 1'!$F805,'Придельники до 2021'!$B$4:$X$28,'Форма 1'!Z$8),"")</f>
        <v/>
      </c>
      <c r="J805" s="103" t="str">
        <f>IF(ISNUMBER('Форма 1'!AA805),'Форма 1'!$H805*VLOOKUP('Форма 1'!$F805,'Придельники до 2021'!$B$4:$X$28,'Форма 1'!AA$8),"")</f>
        <v/>
      </c>
      <c r="K805" s="90"/>
      <c r="L805" s="87"/>
      <c r="M805" s="103" t="str">
        <f>IF(ISNUMBER('Форма 1'!AD805),'Форма 1'!$H805*VLOOKUP('Форма 1'!$F805,'Придельники до 2021'!$B$4:$X$28,'Форма 1'!AD$8),"")</f>
        <v/>
      </c>
      <c r="N805" s="103">
        <f>IF(ISBLANK('Форма 1'!$AE805),"",IF('Форма 1'!$AE805=1,'Форма 1'!$H805*VLOOKUP('Форма 1'!$F805,'Придельники до 2021'!$B$4:$X$28,'Форма 1'!$AE$8,0),IF('Форма 1'!$AE805=2,'Форма 1'!$H805*VLOOKUP('Форма 1'!$F805,'Придельники до 2021'!$B$4:$X$28,13,0),IF('Форма 1'!$AE805=3,'Форма 1'!$H805*VLOOKUP('Форма 1'!$F805,'Придельники до 2021'!$B$4:$X$28,12,0)))))</f>
        <v>3901667.5830000001</v>
      </c>
      <c r="O805" s="103" t="str">
        <f>IF(ISNUMBER('Форма 1'!AF805),'Форма 1'!$H805*VLOOKUP('Форма 1'!$F805,'Придельники до 2021'!$B$4:$X$28,'Форма 1'!AF$8),"")</f>
        <v/>
      </c>
      <c r="P805" s="87"/>
      <c r="Q805" s="103" t="str">
        <f>IF(ISNUMBER('Форма 1'!AH805),'Форма 1'!$H805*VLOOKUP('Форма 1'!$F805,'Придельники до 2021'!$B$4:$X$28,'Форма 1'!AH$8),"")</f>
        <v/>
      </c>
      <c r="R805" s="103" t="str">
        <f>IF(ISNUMBER('Форма 1'!AI805),'Форма 1'!$H805*VLOOKUP('Форма 1'!$F805,'Придельники до 2021'!$B$4:$X$28,'Форма 1'!AI$8),"")</f>
        <v/>
      </c>
      <c r="S805" s="103" t="str">
        <f>IF(ISNUMBER('Форма 1'!AJ805),'Форма 1'!$H805*VLOOKUP('Форма 1'!$F805,'Придельники до 2021'!$B$4:$X$28,'Форма 1'!AJ$8),"")</f>
        <v/>
      </c>
      <c r="T805" s="87"/>
    </row>
    <row r="806" spans="1:20">
      <c r="A806" s="188">
        <f>A805+1</f>
        <v>47</v>
      </c>
      <c r="B806" s="114" t="s">
        <v>1936</v>
      </c>
      <c r="C806" s="99">
        <f>SUM(D806:J806,L806:T806)</f>
        <v>239947.13100000002</v>
      </c>
      <c r="D806" s="103" t="str">
        <f>IF(ISNUMBER('Форма 1'!U806),'Форма 1'!$H806*VLOOKUP('Форма 1'!$F806,'Придельники до 2021'!$B$4:$X$28,'Форма 1'!U$8),"")</f>
        <v/>
      </c>
      <c r="E806" s="103" t="str">
        <f>IF(ISNUMBER('Форма 1'!V806),'Форма 1'!$H806*VLOOKUP('Форма 1'!$F806,'Придельники до 2021'!$B$4:$X$28,'Форма 1'!V$8),"")</f>
        <v/>
      </c>
      <c r="F806" s="103" t="str">
        <f>IF(ISNUMBER('Форма 1'!W806),'Форма 1'!$H806*VLOOKUP('Форма 1'!$F806,'Придельники до 2021'!$B$4:$X$28,'Форма 1'!W$8),"")</f>
        <v/>
      </c>
      <c r="G806" s="103">
        <f>IF(ISNUMBER('Форма 1'!X806),'Форма 1'!$H806*VLOOKUP('Форма 1'!$F806,'Придельники до 2021'!$B$4:$X$28,'Форма 1'!X$8),"")</f>
        <v>239947.13100000002</v>
      </c>
      <c r="H806" s="103" t="str">
        <f>IF(ISNUMBER('Форма 1'!Y806),'Форма 1'!$H806*VLOOKUP('Форма 1'!$F806,'Придельники до 2021'!$B$4:$X$28,'Форма 1'!Y$8),"")</f>
        <v/>
      </c>
      <c r="I806" s="103" t="str">
        <f>IF(ISNUMBER('Форма 1'!Z806),'Форма 1'!$H806*VLOOKUP('Форма 1'!$F806,'Придельники до 2021'!$B$4:$X$28,'Форма 1'!Z$8),"")</f>
        <v/>
      </c>
      <c r="J806" s="103" t="str">
        <f>IF(ISNUMBER('Форма 1'!AA806),'Форма 1'!$H806*VLOOKUP('Форма 1'!$F806,'Придельники до 2021'!$B$4:$X$28,'Форма 1'!AA$8),"")</f>
        <v/>
      </c>
      <c r="K806" s="90"/>
      <c r="L806" s="87"/>
      <c r="M806" s="103" t="str">
        <f>IF(ISNUMBER('Форма 1'!AD806),'Форма 1'!$H806*VLOOKUP('Форма 1'!$F806,'Придельники до 2021'!$B$4:$X$28,'Форма 1'!AD$8),"")</f>
        <v/>
      </c>
      <c r="N806" s="103" t="str">
        <f>IF(ISBLANK('Форма 1'!$AE806),"",IF('Форма 1'!$AE806=1,'Форма 1'!$H806*VLOOKUP('Форма 1'!$F806,'Придельники до 2021'!$B$4:$X$28,'Форма 1'!$AE$8,0),IF('Форма 1'!$AE806=2,'Форма 1'!$H806*VLOOKUP('Форма 1'!$F806,'Придельники до 2021'!$B$4:$X$28,13,0),IF('Форма 1'!$AE806=3,'Форма 1'!$H806*VLOOKUP('Форма 1'!$F806,'Придельники до 2021'!$B$4:$X$28,12,0)))))</f>
        <v/>
      </c>
      <c r="O806" s="103" t="str">
        <f>IF(ISNUMBER('Форма 1'!AF806),'Форма 1'!$H806*VLOOKUP('Форма 1'!$F806,'Придельники до 2021'!$B$4:$X$28,'Форма 1'!AF$8),"")</f>
        <v/>
      </c>
      <c r="P806" s="87"/>
      <c r="Q806" s="103" t="str">
        <f>IF(ISNUMBER('Форма 1'!AH806),'Форма 1'!$H806*VLOOKUP('Форма 1'!$F806,'Придельники до 2021'!$B$4:$X$28,'Форма 1'!AH$8),"")</f>
        <v/>
      </c>
      <c r="R806" s="103" t="str">
        <f>IF(ISNUMBER('Форма 1'!AI806),'Форма 1'!$H806*VLOOKUP('Форма 1'!$F806,'Придельники до 2021'!$B$4:$X$28,'Форма 1'!AI$8),"")</f>
        <v/>
      </c>
      <c r="S806" s="103" t="str">
        <f>IF(ISNUMBER('Форма 1'!AJ806),'Форма 1'!$H806*VLOOKUP('Форма 1'!$F806,'Придельники до 2021'!$B$4:$X$28,'Форма 1'!AJ$8),"")</f>
        <v/>
      </c>
      <c r="T806" s="87"/>
    </row>
    <row r="807" spans="1:20">
      <c r="A807" s="188">
        <f>A805+1</f>
        <v>47</v>
      </c>
      <c r="B807" s="114" t="s">
        <v>943</v>
      </c>
      <c r="C807" s="99">
        <f t="shared" si="52"/>
        <v>2760416.4899999998</v>
      </c>
      <c r="D807" s="103" t="str">
        <f>IF(ISNUMBER('Форма 1'!U807),'Форма 1'!$H807*VLOOKUP('Форма 1'!$F807,'Придельники до 2021'!$B$4:$X$28,'Форма 1'!U$8),"")</f>
        <v/>
      </c>
      <c r="E807" s="103">
        <f>IF(ISNUMBER('Форма 1'!V807),'Форма 1'!$H807*VLOOKUP('Форма 1'!$F807,'Придельники до 2021'!$B$4:$X$28,'Форма 1'!V$8),"")</f>
        <v>2760416.4899999998</v>
      </c>
      <c r="F807" s="103" t="str">
        <f>IF(ISNUMBER('Форма 1'!W807),'Форма 1'!$H807*VLOOKUP('Форма 1'!$F807,'Придельники до 2021'!$B$4:$X$28,'Форма 1'!W$8),"")</f>
        <v/>
      </c>
      <c r="G807" s="103" t="str">
        <f>IF(ISNUMBER('Форма 1'!X807),'Форма 1'!$H807*VLOOKUP('Форма 1'!$F807,'Придельники до 2021'!$B$4:$X$28,'Форма 1'!X$8),"")</f>
        <v/>
      </c>
      <c r="H807" s="103" t="str">
        <f>IF(ISNUMBER('Форма 1'!Y807),'Форма 1'!$H807*VLOOKUP('Форма 1'!$F807,'Придельники до 2021'!$B$4:$X$28,'Форма 1'!Y$8),"")</f>
        <v/>
      </c>
      <c r="I807" s="103" t="str">
        <f>IF(ISNUMBER('Форма 1'!Z807),'Форма 1'!$H807*VLOOKUP('Форма 1'!$F807,'Придельники до 2021'!$B$4:$X$28,'Форма 1'!Z$8),"")</f>
        <v/>
      </c>
      <c r="J807" s="103" t="str">
        <f>IF(ISNUMBER('Форма 1'!AA807),'Форма 1'!$H807*VLOOKUP('Форма 1'!$F807,'Придельники до 2021'!$B$4:$X$28,'Форма 1'!AA$8),"")</f>
        <v/>
      </c>
      <c r="K807" s="90"/>
      <c r="L807" s="87"/>
      <c r="M807" s="103" t="str">
        <f>IF(ISNUMBER('Форма 1'!AD807),'Форма 1'!$H807*VLOOKUP('Форма 1'!$F807,'Придельники до 2021'!$B$4:$X$28,'Форма 1'!AD$8),"")</f>
        <v/>
      </c>
      <c r="N807" s="103" t="str">
        <f>IF(ISBLANK('Форма 1'!$AE807),"",IF('Форма 1'!$AE807=1,'Форма 1'!$H807*VLOOKUP('Форма 1'!$F807,'Придельники до 2021'!$B$4:$X$28,'Форма 1'!$AE$8,0),IF('Форма 1'!$AE807=2,'Форма 1'!$H807*VLOOKUP('Форма 1'!$F807,'Придельники до 2021'!$B$4:$X$28,13,0),IF('Форма 1'!$AE807=3,'Форма 1'!$H807*VLOOKUP('Форма 1'!$F807,'Придельники до 2021'!$B$4:$X$28,12,0)))))</f>
        <v/>
      </c>
      <c r="O807" s="103" t="str">
        <f>IF(ISNUMBER('Форма 1'!AF807),'Форма 1'!$H807*VLOOKUP('Форма 1'!$F807,'Придельники до 2021'!$B$4:$X$28,'Форма 1'!AF$8),"")</f>
        <v/>
      </c>
      <c r="P807" s="87"/>
      <c r="Q807" s="103" t="str">
        <f>IF(ISNUMBER('Форма 1'!AH807),'Форма 1'!$H807*VLOOKUP('Форма 1'!$F807,'Придельники до 2021'!$B$4:$X$28,'Форма 1'!AH$8),"")</f>
        <v/>
      </c>
      <c r="R807" s="103" t="str">
        <f>IF(ISNUMBER('Форма 1'!AI807),'Форма 1'!$H807*VLOOKUP('Форма 1'!$F807,'Придельники до 2021'!$B$4:$X$28,'Форма 1'!AI$8),"")</f>
        <v/>
      </c>
      <c r="S807" s="103" t="str">
        <f>IF(ISNUMBER('Форма 1'!AJ807),'Форма 1'!$H807*VLOOKUP('Форма 1'!$F807,'Придельники до 2021'!$B$4:$X$28,'Форма 1'!AJ$8),"")</f>
        <v/>
      </c>
      <c r="T807" s="87"/>
    </row>
    <row r="808" spans="1:20">
      <c r="A808" s="188">
        <f t="shared" si="53"/>
        <v>48</v>
      </c>
      <c r="B808" s="114" t="s">
        <v>944</v>
      </c>
      <c r="C808" s="99">
        <f t="shared" si="52"/>
        <v>2660417.6900000004</v>
      </c>
      <c r="D808" s="103" t="str">
        <f>IF(ISNUMBER('Форма 1'!U808),'Форма 1'!$H808*VLOOKUP('Форма 1'!$F808,'Придельники до 2021'!$B$4:$X$28,'Форма 1'!U$8),"")</f>
        <v/>
      </c>
      <c r="E808" s="103" t="str">
        <f>IF(ISNUMBER('Форма 1'!V808),'Форма 1'!$H808*VLOOKUP('Форма 1'!$F808,'Придельники до 2021'!$B$4:$X$28,'Форма 1'!V$8),"")</f>
        <v/>
      </c>
      <c r="F808" s="103" t="str">
        <f>IF(ISNUMBER('Форма 1'!W808),'Форма 1'!$H808*VLOOKUP('Форма 1'!$F808,'Придельники до 2021'!$B$4:$X$28,'Форма 1'!W$8),"")</f>
        <v/>
      </c>
      <c r="G808" s="103">
        <f>IF(ISNUMBER('Форма 1'!X808),'Форма 1'!$H808*VLOOKUP('Форма 1'!$F808,'Придельники до 2021'!$B$4:$X$28,'Форма 1'!X$8),"")</f>
        <v>1108265.9000000001</v>
      </c>
      <c r="H808" s="103" t="str">
        <f>IF(ISNUMBER('Форма 1'!Y808),'Форма 1'!$H808*VLOOKUP('Форма 1'!$F808,'Придельники до 2021'!$B$4:$X$28,'Форма 1'!Y$8),"")</f>
        <v/>
      </c>
      <c r="I808" s="103">
        <f>IF(ISNUMBER('Форма 1'!Z808),'Форма 1'!$H808*VLOOKUP('Форма 1'!$F808,'Придельники до 2021'!$B$4:$X$28,'Форма 1'!Z$8),"")</f>
        <v>1552151.79</v>
      </c>
      <c r="J808" s="103" t="str">
        <f>IF(ISNUMBER('Форма 1'!AA808),'Форма 1'!$H808*VLOOKUP('Форма 1'!$F808,'Придельники до 2021'!$B$4:$X$28,'Форма 1'!AA$8),"")</f>
        <v/>
      </c>
      <c r="K808" s="90"/>
      <c r="L808" s="87"/>
      <c r="M808" s="103" t="str">
        <f>IF(ISNUMBER('Форма 1'!AD808),'Форма 1'!$H808*VLOOKUP('Форма 1'!$F808,'Придельники до 2021'!$B$4:$X$28,'Форма 1'!AD$8),"")</f>
        <v/>
      </c>
      <c r="N808" s="103" t="str">
        <f>IF(ISBLANK('Форма 1'!$AE808),"",IF('Форма 1'!$AE808=1,'Форма 1'!$H808*VLOOKUP('Форма 1'!$F808,'Придельники до 2021'!$B$4:$X$28,'Форма 1'!$AE$8,0),IF('Форма 1'!$AE808=2,'Форма 1'!$H808*VLOOKUP('Форма 1'!$F808,'Придельники до 2021'!$B$4:$X$28,13,0),IF('Форма 1'!$AE808=3,'Форма 1'!$H808*VLOOKUP('Форма 1'!$F808,'Придельники до 2021'!$B$4:$X$28,12,0)))))</f>
        <v/>
      </c>
      <c r="O808" s="103" t="str">
        <f>IF(ISNUMBER('Форма 1'!AF808),'Форма 1'!$H808*VLOOKUP('Форма 1'!$F808,'Придельники до 2021'!$B$4:$X$28,'Форма 1'!AF$8),"")</f>
        <v/>
      </c>
      <c r="P808" s="87"/>
      <c r="Q808" s="103" t="str">
        <f>IF(ISNUMBER('Форма 1'!AH808),'Форма 1'!$H808*VLOOKUP('Форма 1'!$F808,'Придельники до 2021'!$B$4:$X$28,'Форма 1'!AH$8),"")</f>
        <v/>
      </c>
      <c r="R808" s="103" t="str">
        <f>IF(ISNUMBER('Форма 1'!AI808),'Форма 1'!$H808*VLOOKUP('Форма 1'!$F808,'Придельники до 2021'!$B$4:$X$28,'Форма 1'!AI$8),"")</f>
        <v/>
      </c>
      <c r="S808" s="103" t="str">
        <f>IF(ISNUMBER('Форма 1'!AJ808),'Форма 1'!$H808*VLOOKUP('Форма 1'!$F808,'Придельники до 2021'!$B$4:$X$28,'Форма 1'!AJ$8),"")</f>
        <v/>
      </c>
      <c r="T808" s="87"/>
    </row>
    <row r="809" spans="1:20">
      <c r="A809" s="188">
        <f t="shared" si="53"/>
        <v>49</v>
      </c>
      <c r="B809" s="114" t="s">
        <v>945</v>
      </c>
      <c r="C809" s="99">
        <f t="shared" ref="C809:C816" si="55">SUM(D809:J809,L809:T809)</f>
        <v>11620052.459999999</v>
      </c>
      <c r="D809" s="103" t="str">
        <f>IF(ISNUMBER('Форма 1'!U809),'Форма 1'!$H809*VLOOKUP('Форма 1'!$F809,'Придельники до 2021'!$B$4:$X$28,'Форма 1'!U$8),"")</f>
        <v/>
      </c>
      <c r="E809" s="103" t="str">
        <f>IF(ISNUMBER('Форма 1'!V809),'Форма 1'!$H809*VLOOKUP('Форма 1'!$F809,'Придельники до 2021'!$B$4:$X$28,'Форма 1'!V$8),"")</f>
        <v/>
      </c>
      <c r="F809" s="103" t="str">
        <f>IF(ISNUMBER('Форма 1'!W809),'Форма 1'!$H809*VLOOKUP('Форма 1'!$F809,'Придельники до 2021'!$B$4:$X$28,'Форма 1'!W$8),"")</f>
        <v/>
      </c>
      <c r="G809" s="103" t="str">
        <f>IF(ISNUMBER('Форма 1'!X809),'Форма 1'!$H809*VLOOKUP('Форма 1'!$F809,'Придельники до 2021'!$B$4:$X$28,'Форма 1'!X$8),"")</f>
        <v/>
      </c>
      <c r="H809" s="103" t="str">
        <f>IF(ISNUMBER('Форма 1'!Y809),'Форма 1'!$H809*VLOOKUP('Форма 1'!$F809,'Придельники до 2021'!$B$4:$X$28,'Форма 1'!Y$8),"")</f>
        <v/>
      </c>
      <c r="I809" s="103" t="str">
        <f>IF(ISNUMBER('Форма 1'!Z809),'Форма 1'!$H809*VLOOKUP('Форма 1'!$F809,'Придельники до 2021'!$B$4:$X$28,'Форма 1'!Z$8),"")</f>
        <v/>
      </c>
      <c r="J809" s="103" t="str">
        <f>IF(ISNUMBER('Форма 1'!AA809),'Форма 1'!$H809*VLOOKUP('Форма 1'!$F809,'Придельники до 2021'!$B$4:$X$28,'Форма 1'!AA$8),"")</f>
        <v/>
      </c>
      <c r="K809" s="90"/>
      <c r="L809" s="87"/>
      <c r="M809" s="103">
        <f>IF(ISNUMBER('Форма 1'!AD809),'Форма 1'!$H809*VLOOKUP('Форма 1'!$F809,'Придельники до 2021'!$B$4:$X$28,'Форма 1'!AD$8),"")</f>
        <v>11620052.459999999</v>
      </c>
      <c r="N809" s="103" t="str">
        <f>IF(ISBLANK('Форма 1'!$AE809),"",IF('Форма 1'!$AE809=1,'Форма 1'!$H809*VLOOKUP('Форма 1'!$F809,'Придельники до 2021'!$B$4:$X$28,'Форма 1'!$AE$8,0),IF('Форма 1'!$AE809=2,'Форма 1'!$H809*VLOOKUP('Форма 1'!$F809,'Придельники до 2021'!$B$4:$X$28,13,0),IF('Форма 1'!$AE809=3,'Форма 1'!$H809*VLOOKUP('Форма 1'!$F809,'Придельники до 2021'!$B$4:$X$28,12,0)))))</f>
        <v/>
      </c>
      <c r="O809" s="103" t="str">
        <f>IF(ISNUMBER('Форма 1'!AF809),'Форма 1'!$H809*VLOOKUP('Форма 1'!$F809,'Придельники до 2021'!$B$4:$X$28,'Форма 1'!AF$8),"")</f>
        <v/>
      </c>
      <c r="P809" s="87"/>
      <c r="Q809" s="103" t="str">
        <f>IF(ISNUMBER('Форма 1'!AH809),'Форма 1'!$H809*VLOOKUP('Форма 1'!$F809,'Придельники до 2021'!$B$4:$X$28,'Форма 1'!AH$8),"")</f>
        <v/>
      </c>
      <c r="R809" s="103" t="str">
        <f>IF(ISNUMBER('Форма 1'!AI809),'Форма 1'!$H809*VLOOKUP('Форма 1'!$F809,'Придельники до 2021'!$B$4:$X$28,'Форма 1'!AI$8),"")</f>
        <v/>
      </c>
      <c r="S809" s="103" t="str">
        <f>IF(ISNUMBER('Форма 1'!AJ809),'Форма 1'!$H809*VLOOKUP('Форма 1'!$F809,'Придельники до 2021'!$B$4:$X$28,'Форма 1'!AJ$8),"")</f>
        <v/>
      </c>
      <c r="T809" s="87"/>
    </row>
    <row r="810" spans="1:20">
      <c r="A810" s="188">
        <f t="shared" si="53"/>
        <v>50</v>
      </c>
      <c r="B810" s="114" t="s">
        <v>946</v>
      </c>
      <c r="C810" s="99">
        <f t="shared" si="55"/>
        <v>5734468.608</v>
      </c>
      <c r="D810" s="103" t="str">
        <f>IF(ISNUMBER('Форма 1'!U810),'Форма 1'!$H810*VLOOKUP('Форма 1'!$F810,'Придельники до 2021'!$B$4:$X$28,'Форма 1'!U$8),"")</f>
        <v/>
      </c>
      <c r="E810" s="103" t="str">
        <f>IF(ISNUMBER('Форма 1'!V810),'Форма 1'!$H810*VLOOKUP('Форма 1'!$F810,'Придельники до 2021'!$B$4:$X$28,'Форма 1'!V$8),"")</f>
        <v/>
      </c>
      <c r="F810" s="103" t="str">
        <f>IF(ISNUMBER('Форма 1'!W810),'Форма 1'!$H810*VLOOKUP('Форма 1'!$F810,'Придельники до 2021'!$B$4:$X$28,'Форма 1'!W$8),"")</f>
        <v/>
      </c>
      <c r="G810" s="103" t="str">
        <f>IF(ISNUMBER('Форма 1'!X810),'Форма 1'!$H810*VLOOKUP('Форма 1'!$F810,'Придельники до 2021'!$B$4:$X$28,'Форма 1'!X$8),"")</f>
        <v/>
      </c>
      <c r="H810" s="103" t="str">
        <f>IF(ISNUMBER('Форма 1'!Y810),'Форма 1'!$H810*VLOOKUP('Форма 1'!$F810,'Придельники до 2021'!$B$4:$X$28,'Форма 1'!Y$8),"")</f>
        <v/>
      </c>
      <c r="I810" s="103" t="str">
        <f>IF(ISNUMBER('Форма 1'!Z810),'Форма 1'!$H810*VLOOKUP('Форма 1'!$F810,'Придельники до 2021'!$B$4:$X$28,'Форма 1'!Z$8),"")</f>
        <v/>
      </c>
      <c r="J810" s="103" t="str">
        <f>IF(ISNUMBER('Форма 1'!AA810),'Форма 1'!$H810*VLOOKUP('Форма 1'!$F810,'Придельники до 2021'!$B$4:$X$28,'Форма 1'!AA$8),"")</f>
        <v/>
      </c>
      <c r="K810" s="90"/>
      <c r="L810" s="87"/>
      <c r="M810" s="103" t="str">
        <f>IF(ISNUMBER('Форма 1'!AD810),'Форма 1'!$H810*VLOOKUP('Форма 1'!$F810,'Придельники до 2021'!$B$4:$X$28,'Форма 1'!AD$8),"")</f>
        <v/>
      </c>
      <c r="N810" s="103">
        <f>IF(ISBLANK('Форма 1'!$AE810),"",IF('Форма 1'!$AE810=1,'Форма 1'!$H810*VLOOKUP('Форма 1'!$F810,'Придельники до 2021'!$B$4:$X$28,'Форма 1'!$AE$8,0),IF('Форма 1'!$AE810=2,'Форма 1'!$H810*VLOOKUP('Форма 1'!$F810,'Придельники до 2021'!$B$4:$X$28,13,0),IF('Форма 1'!$AE810=3,'Форма 1'!$H810*VLOOKUP('Форма 1'!$F810,'Придельники до 2021'!$B$4:$X$28,12,0)))))</f>
        <v>5734468.608</v>
      </c>
      <c r="O810" s="103" t="str">
        <f>IF(ISNUMBER('Форма 1'!AF810),'Форма 1'!$H810*VLOOKUP('Форма 1'!$F810,'Придельники до 2021'!$B$4:$X$28,'Форма 1'!AF$8),"")</f>
        <v/>
      </c>
      <c r="P810" s="87"/>
      <c r="Q810" s="103" t="str">
        <f>IF(ISNUMBER('Форма 1'!AH810),'Форма 1'!$H810*VLOOKUP('Форма 1'!$F810,'Придельники до 2021'!$B$4:$X$28,'Форма 1'!AH$8),"")</f>
        <v/>
      </c>
      <c r="R810" s="103" t="str">
        <f>IF(ISNUMBER('Форма 1'!AI810),'Форма 1'!$H810*VLOOKUP('Форма 1'!$F810,'Придельники до 2021'!$B$4:$X$28,'Форма 1'!AI$8),"")</f>
        <v/>
      </c>
      <c r="S810" s="103" t="str">
        <f>IF(ISNUMBER('Форма 1'!AJ810),'Форма 1'!$H810*VLOOKUP('Форма 1'!$F810,'Придельники до 2021'!$B$4:$X$28,'Форма 1'!AJ$8),"")</f>
        <v/>
      </c>
      <c r="T810" s="87"/>
    </row>
    <row r="811" spans="1:20">
      <c r="A811" s="188">
        <f t="shared" si="53"/>
        <v>51</v>
      </c>
      <c r="B811" s="114" t="s">
        <v>947</v>
      </c>
      <c r="C811" s="99">
        <f t="shared" si="55"/>
        <v>5450710.6440000003</v>
      </c>
      <c r="D811" s="103" t="str">
        <f>IF(ISNUMBER('Форма 1'!U811),'Форма 1'!$H811*VLOOKUP('Форма 1'!$F811,'Придельники до 2021'!$B$4:$X$28,'Форма 1'!U$8),"")</f>
        <v/>
      </c>
      <c r="E811" s="103" t="str">
        <f>IF(ISNUMBER('Форма 1'!V811),'Форма 1'!$H811*VLOOKUP('Форма 1'!$F811,'Придельники до 2021'!$B$4:$X$28,'Форма 1'!V$8),"")</f>
        <v/>
      </c>
      <c r="F811" s="103" t="str">
        <f>IF(ISNUMBER('Форма 1'!W811),'Форма 1'!$H811*VLOOKUP('Форма 1'!$F811,'Придельники до 2021'!$B$4:$X$28,'Форма 1'!W$8),"")</f>
        <v/>
      </c>
      <c r="G811" s="103" t="str">
        <f>IF(ISNUMBER('Форма 1'!X811),'Форма 1'!$H811*VLOOKUP('Форма 1'!$F811,'Придельники до 2021'!$B$4:$X$28,'Форма 1'!X$8),"")</f>
        <v/>
      </c>
      <c r="H811" s="103" t="str">
        <f>IF(ISNUMBER('Форма 1'!Y811),'Форма 1'!$H811*VLOOKUP('Форма 1'!$F811,'Придельники до 2021'!$B$4:$X$28,'Форма 1'!Y$8),"")</f>
        <v/>
      </c>
      <c r="I811" s="103" t="str">
        <f>IF(ISNUMBER('Форма 1'!Z811),'Форма 1'!$H811*VLOOKUP('Форма 1'!$F811,'Придельники до 2021'!$B$4:$X$28,'Форма 1'!Z$8),"")</f>
        <v/>
      </c>
      <c r="J811" s="103" t="str">
        <f>IF(ISNUMBER('Форма 1'!AA811),'Форма 1'!$H811*VLOOKUP('Форма 1'!$F811,'Придельники до 2021'!$B$4:$X$28,'Форма 1'!AA$8),"")</f>
        <v/>
      </c>
      <c r="K811" s="90"/>
      <c r="L811" s="87"/>
      <c r="M811" s="103">
        <f>IF(ISNUMBER('Форма 1'!AD811),'Форма 1'!$H811*VLOOKUP('Форма 1'!$F811,'Придельники до 2021'!$B$4:$X$28,'Форма 1'!AD$8),"")</f>
        <v>5450710.6440000003</v>
      </c>
      <c r="N811" s="103" t="str">
        <f>IF(ISBLANK('Форма 1'!$AE811),"",IF('Форма 1'!$AE811=1,'Форма 1'!$H811*VLOOKUP('Форма 1'!$F811,'Придельники до 2021'!$B$4:$X$28,'Форма 1'!$AE$8,0),IF('Форма 1'!$AE811=2,'Форма 1'!$H811*VLOOKUP('Форма 1'!$F811,'Придельники до 2021'!$B$4:$X$28,13,0),IF('Форма 1'!$AE811=3,'Форма 1'!$H811*VLOOKUP('Форма 1'!$F811,'Придельники до 2021'!$B$4:$X$28,12,0)))))</f>
        <v/>
      </c>
      <c r="O811" s="103" t="str">
        <f>IF(ISNUMBER('Форма 1'!AF811),'Форма 1'!$H811*VLOOKUP('Форма 1'!$F811,'Придельники до 2021'!$B$4:$X$28,'Форма 1'!AF$8),"")</f>
        <v/>
      </c>
      <c r="P811" s="87"/>
      <c r="Q811" s="103" t="str">
        <f>IF(ISNUMBER('Форма 1'!AH811),'Форма 1'!$H811*VLOOKUP('Форма 1'!$F811,'Придельники до 2021'!$B$4:$X$28,'Форма 1'!AH$8),"")</f>
        <v/>
      </c>
      <c r="R811" s="103" t="str">
        <f>IF(ISNUMBER('Форма 1'!AI811),'Форма 1'!$H811*VLOOKUP('Форма 1'!$F811,'Придельники до 2021'!$B$4:$X$28,'Форма 1'!AI$8),"")</f>
        <v/>
      </c>
      <c r="S811" s="103" t="str">
        <f>IF(ISNUMBER('Форма 1'!AJ811),'Форма 1'!$H811*VLOOKUP('Форма 1'!$F811,'Придельники до 2021'!$B$4:$X$28,'Форма 1'!AJ$8),"")</f>
        <v/>
      </c>
      <c r="T811" s="87"/>
    </row>
    <row r="812" spans="1:20">
      <c r="A812" s="188">
        <f t="shared" ref="A812:A872" si="56">A811+1</f>
        <v>52</v>
      </c>
      <c r="B812" s="189" t="s">
        <v>948</v>
      </c>
      <c r="C812" s="99">
        <f t="shared" si="55"/>
        <v>6710736.3479999993</v>
      </c>
      <c r="D812" s="103" t="str">
        <f>IF(ISNUMBER('Форма 1'!U812),'Форма 1'!$H812*VLOOKUP('Форма 1'!$F812,'Придельники до 2021'!$B$4:$X$28,'Форма 1'!U$8),"")</f>
        <v/>
      </c>
      <c r="E812" s="103" t="str">
        <f>IF(ISNUMBER('Форма 1'!V812),'Форма 1'!$H812*VLOOKUP('Форма 1'!$F812,'Придельники до 2021'!$B$4:$X$28,'Форма 1'!V$8),"")</f>
        <v/>
      </c>
      <c r="F812" s="103" t="str">
        <f>IF(ISNUMBER('Форма 1'!W812),'Форма 1'!$H812*VLOOKUP('Форма 1'!$F812,'Придельники до 2021'!$B$4:$X$28,'Форма 1'!W$8),"")</f>
        <v/>
      </c>
      <c r="G812" s="103" t="str">
        <f>IF(ISNUMBER('Форма 1'!X812),'Форма 1'!$H812*VLOOKUP('Форма 1'!$F812,'Придельники до 2021'!$B$4:$X$28,'Форма 1'!X$8),"")</f>
        <v/>
      </c>
      <c r="H812" s="103" t="str">
        <f>IF(ISNUMBER('Форма 1'!Y812),'Форма 1'!$H812*VLOOKUP('Форма 1'!$F812,'Придельники до 2021'!$B$4:$X$28,'Форма 1'!Y$8),"")</f>
        <v/>
      </c>
      <c r="I812" s="103" t="str">
        <f>IF(ISNUMBER('Форма 1'!Z812),'Форма 1'!$H812*VLOOKUP('Форма 1'!$F812,'Придельники до 2021'!$B$4:$X$28,'Форма 1'!Z$8),"")</f>
        <v/>
      </c>
      <c r="J812" s="103" t="str">
        <f>IF(ISNUMBER('Форма 1'!AA812),'Форма 1'!$H812*VLOOKUP('Форма 1'!$F812,'Придельники до 2021'!$B$4:$X$28,'Форма 1'!AA$8),"")</f>
        <v/>
      </c>
      <c r="K812" s="90"/>
      <c r="L812" s="87"/>
      <c r="M812" s="103">
        <f>IF(ISNUMBER('Форма 1'!AD812),'Форма 1'!$H812*VLOOKUP('Форма 1'!$F812,'Придельники с 2022'!$B$4:$X$28,'Форма 1'!AD$8),"")</f>
        <v>4168933.5179999997</v>
      </c>
      <c r="N812" s="103">
        <f>IF(ISBLANK('Форма 1'!$AE812),"",IF('Форма 1'!$AE812=1,'Форма 1'!$H812*VLOOKUP('Форма 1'!$F812,'Придельники с 2022'!$B$4:$X$28,'Форма 1'!$AE$8,0),IF('Форма 1'!$AE812=2,'Форма 1'!$H812*VLOOKUP('Форма 1'!$F812,'Придельники с 2022'!$B$4:$X$28,13,0),IF('Форма 1'!$AE812=3,'Форма 1'!$H812*VLOOKUP('Форма 1'!$F812,'Придельники с 2022'!$B$4:$X$28,12,0)))))</f>
        <v>2541802.8299999996</v>
      </c>
      <c r="O812" s="103" t="str">
        <f>IF(ISNUMBER('Форма 1'!AF812),'Форма 1'!$H812*VLOOKUP('Форма 1'!$F812,'Придельники до 2021'!$B$4:$X$28,'Форма 1'!AF$8),"")</f>
        <v/>
      </c>
      <c r="P812" s="87"/>
      <c r="Q812" s="103" t="str">
        <f>IF(ISNUMBER('Форма 1'!AH812),'Форма 1'!$H812*VLOOKUP('Форма 1'!$F812,'Придельники до 2021'!$B$4:$X$28,'Форма 1'!AH$8),"")</f>
        <v/>
      </c>
      <c r="R812" s="103" t="str">
        <f>IF(ISNUMBER('Форма 1'!AI812),'Форма 1'!$H812*VLOOKUP('Форма 1'!$F812,'Придельники до 2021'!$B$4:$X$28,'Форма 1'!AI$8),"")</f>
        <v/>
      </c>
      <c r="S812" s="103" t="str">
        <f>IF(ISNUMBER('Форма 1'!AJ812),'Форма 1'!$H812*VLOOKUP('Форма 1'!$F812,'Придельники до 2021'!$B$4:$X$28,'Форма 1'!AJ$8),"")</f>
        <v/>
      </c>
      <c r="T812" s="87"/>
    </row>
    <row r="813" spans="1:20">
      <c r="A813" s="188">
        <f t="shared" si="56"/>
        <v>53</v>
      </c>
      <c r="B813" s="112" t="s">
        <v>949</v>
      </c>
      <c r="C813" s="99">
        <f t="shared" si="55"/>
        <v>11410939.746000001</v>
      </c>
      <c r="D813" s="103" t="str">
        <f>IF(ISNUMBER('Форма 1'!U813),'Форма 1'!$H813*VLOOKUP('Форма 1'!$F813,'Придельники до 2021'!$B$4:$X$28,'Форма 1'!U$8),"")</f>
        <v/>
      </c>
      <c r="E813" s="103" t="str">
        <f>IF(ISNUMBER('Форма 1'!V813),'Форма 1'!$H813*VLOOKUP('Форма 1'!$F813,'Придельники до 2021'!$B$4:$X$28,'Форма 1'!V$8),"")</f>
        <v/>
      </c>
      <c r="F813" s="103" t="str">
        <f>IF(ISNUMBER('Форма 1'!W813),'Форма 1'!$H813*VLOOKUP('Форма 1'!$F813,'Придельники до 2021'!$B$4:$X$28,'Форма 1'!W$8),"")</f>
        <v/>
      </c>
      <c r="G813" s="103" t="str">
        <f>IF(ISNUMBER('Форма 1'!X813),'Форма 1'!$H813*VLOOKUP('Форма 1'!$F813,'Придельники до 2021'!$B$4:$X$28,'Форма 1'!X$8),"")</f>
        <v/>
      </c>
      <c r="H813" s="103" t="str">
        <f>IF(ISNUMBER('Форма 1'!Y813),'Форма 1'!$H813*VLOOKUP('Форма 1'!$F813,'Придельники до 2021'!$B$4:$X$28,'Форма 1'!Y$8),"")</f>
        <v/>
      </c>
      <c r="I813" s="103" t="str">
        <f>IF(ISNUMBER('Форма 1'!Z813),'Форма 1'!$H813*VLOOKUP('Форма 1'!$F813,'Придельники до 2021'!$B$4:$X$28,'Форма 1'!Z$8),"")</f>
        <v/>
      </c>
      <c r="J813" s="103" t="str">
        <f>IF(ISNUMBER('Форма 1'!AA813),'Форма 1'!$H813*VLOOKUP('Форма 1'!$F813,'Придельники до 2021'!$B$4:$X$28,'Форма 1'!AA$8),"")</f>
        <v/>
      </c>
      <c r="K813" s="90"/>
      <c r="L813" s="87"/>
      <c r="M813" s="103">
        <f>IF(ISNUMBER('Форма 1'!AD813),'Форма 1'!$H813*VLOOKUP('Форма 1'!$F813,'Придельники до 2021'!$B$4:$X$28,'Форма 1'!AD$8),"")</f>
        <v>11410939.746000001</v>
      </c>
      <c r="N813" s="103" t="str">
        <f>IF(ISBLANK('Форма 1'!$AE813),"",IF('Форма 1'!$AE813=1,'Форма 1'!$H813*VLOOKUP('Форма 1'!$F813,'Придельники до 2021'!$B$4:$X$28,'Форма 1'!$AE$8,0),IF('Форма 1'!$AE813=2,'Форма 1'!$H813*VLOOKUP('Форма 1'!$F813,'Придельники до 2021'!$B$4:$X$28,13,0),IF('Форма 1'!$AE813=3,'Форма 1'!$H813*VLOOKUP('Форма 1'!$F813,'Придельники до 2021'!$B$4:$X$28,12,0)))))</f>
        <v/>
      </c>
      <c r="O813" s="103" t="str">
        <f>IF(ISNUMBER('Форма 1'!AF813),'Форма 1'!$H813*VLOOKUP('Форма 1'!$F813,'Придельники до 2021'!$B$4:$X$28,'Форма 1'!AF$8),"")</f>
        <v/>
      </c>
      <c r="P813" s="87"/>
      <c r="Q813" s="103" t="str">
        <f>IF(ISNUMBER('Форма 1'!AH813),'Форма 1'!$H813*VLOOKUP('Форма 1'!$F813,'Придельники до 2021'!$B$4:$X$28,'Форма 1'!AH$8),"")</f>
        <v/>
      </c>
      <c r="R813" s="103" t="str">
        <f>IF(ISNUMBER('Форма 1'!AI813),'Форма 1'!$H813*VLOOKUP('Форма 1'!$F813,'Придельники до 2021'!$B$4:$X$28,'Форма 1'!AI$8),"")</f>
        <v/>
      </c>
      <c r="S813" s="103" t="str">
        <f>IF(ISNUMBER('Форма 1'!AJ813),'Форма 1'!$H813*VLOOKUP('Форма 1'!$F813,'Придельники до 2021'!$B$4:$X$28,'Форма 1'!AJ$8),"")</f>
        <v/>
      </c>
      <c r="T813" s="87"/>
    </row>
    <row r="814" spans="1:20">
      <c r="A814" s="188">
        <f t="shared" si="56"/>
        <v>54</v>
      </c>
      <c r="B814" s="189" t="s">
        <v>951</v>
      </c>
      <c r="C814" s="99">
        <f t="shared" si="55"/>
        <v>12291831.359999999</v>
      </c>
      <c r="D814" s="103" t="str">
        <f>IF(ISNUMBER('Форма 1'!U814),'Форма 1'!$H814*VLOOKUP('Форма 1'!$F814,'Придельники до 2021'!$B$4:$X$28,'Форма 1'!U$8),"")</f>
        <v/>
      </c>
      <c r="E814" s="103" t="str">
        <f>IF(ISNUMBER('Форма 1'!V814),'Форма 1'!$H814*VLOOKUP('Форма 1'!$F814,'Придельники до 2021'!$B$4:$X$28,'Форма 1'!V$8),"")</f>
        <v/>
      </c>
      <c r="F814" s="103" t="str">
        <f>IF(ISNUMBER('Форма 1'!W814),'Форма 1'!$H814*VLOOKUP('Форма 1'!$F814,'Придельники до 2021'!$B$4:$X$28,'Форма 1'!W$8),"")</f>
        <v/>
      </c>
      <c r="G814" s="103" t="str">
        <f>IF(ISNUMBER('Форма 1'!X814),'Форма 1'!$H814*VLOOKUP('Форма 1'!$F814,'Придельники до 2021'!$B$4:$X$28,'Форма 1'!X$8),"")</f>
        <v/>
      </c>
      <c r="H814" s="103" t="str">
        <f>IF(ISNUMBER('Форма 1'!Y814),'Форма 1'!$H814*VLOOKUP('Форма 1'!$F814,'Придельники до 2021'!$B$4:$X$28,'Форма 1'!Y$8),"")</f>
        <v/>
      </c>
      <c r="I814" s="103" t="str">
        <f>IF(ISNUMBER('Форма 1'!Z814),'Форма 1'!$H814*VLOOKUP('Форма 1'!$F814,'Придельники до 2021'!$B$4:$X$28,'Форма 1'!Z$8),"")</f>
        <v/>
      </c>
      <c r="J814" s="103" t="str">
        <f>IF(ISNUMBER('Форма 1'!AA814),'Форма 1'!$H814*VLOOKUP('Форма 1'!$F814,'Придельники до 2021'!$B$4:$X$28,'Форма 1'!AA$8),"")</f>
        <v/>
      </c>
      <c r="K814" s="90"/>
      <c r="L814" s="87"/>
      <c r="M814" s="103">
        <f>IF(ISNUMBER('Форма 1'!AD814),'Форма 1'!$H814*VLOOKUP('Форма 1'!$F814,'Придельники до 2021'!$B$4:$X$28,'Форма 1'!AD$8),"")</f>
        <v>12291831.359999999</v>
      </c>
      <c r="N814" s="103" t="str">
        <f>IF(ISBLANK('Форма 1'!$AE814),"",IF('Форма 1'!$AE814=1,'Форма 1'!$H814*VLOOKUP('Форма 1'!$F814,'Придельники до 2021'!$B$4:$X$28,'Форма 1'!$AE$8,0),IF('Форма 1'!$AE814=2,'Форма 1'!$H814*VLOOKUP('Форма 1'!$F814,'Придельники до 2021'!$B$4:$X$28,13,0),IF('Форма 1'!$AE814=3,'Форма 1'!$H814*VLOOKUP('Форма 1'!$F814,'Придельники до 2021'!$B$4:$X$28,12,0)))))</f>
        <v/>
      </c>
      <c r="O814" s="103" t="str">
        <f>IF(ISNUMBER('Форма 1'!AF814),'Форма 1'!$H814*VLOOKUP('Форма 1'!$F814,'Придельники до 2021'!$B$4:$X$28,'Форма 1'!AF$8),"")</f>
        <v/>
      </c>
      <c r="P814" s="87"/>
      <c r="Q814" s="103" t="str">
        <f>IF(ISNUMBER('Форма 1'!AH814),'Форма 1'!$H814*VLOOKUP('Форма 1'!$F814,'Придельники до 2021'!$B$4:$X$28,'Форма 1'!AH$8),"")</f>
        <v/>
      </c>
      <c r="R814" s="103" t="str">
        <f>IF(ISNUMBER('Форма 1'!AI814),'Форма 1'!$H814*VLOOKUP('Форма 1'!$F814,'Придельники до 2021'!$B$4:$X$28,'Форма 1'!AI$8),"")</f>
        <v/>
      </c>
      <c r="S814" s="103" t="str">
        <f>IF(ISNUMBER('Форма 1'!AJ814),'Форма 1'!$H814*VLOOKUP('Форма 1'!$F814,'Придельники до 2021'!$B$4:$X$28,'Форма 1'!AJ$8),"")</f>
        <v/>
      </c>
      <c r="T814" s="87"/>
    </row>
    <row r="815" spans="1:20">
      <c r="A815" s="188">
        <f t="shared" si="56"/>
        <v>55</v>
      </c>
      <c r="B815" s="189" t="s">
        <v>953</v>
      </c>
      <c r="C815" s="99">
        <f t="shared" si="55"/>
        <v>6391324.25</v>
      </c>
      <c r="D815" s="103">
        <f>IF(ISNUMBER('Форма 1'!U815),'Форма 1'!$H815*VLOOKUP('Форма 1'!$F815,'Придельники до 2021'!$B$4:$X$28,'Форма 1'!U$8),"")</f>
        <v>1715596.75</v>
      </c>
      <c r="E815" s="103" t="str">
        <f>IF(ISNUMBER('Форма 1'!V815),'Форма 1'!$H815*VLOOKUP('Форма 1'!$F815,'Придельники до 2021'!$B$4:$X$28,'Форма 1'!V$8),"")</f>
        <v/>
      </c>
      <c r="F815" s="103" t="str">
        <f>IF(ISNUMBER('Форма 1'!W815),'Форма 1'!$H815*VLOOKUP('Форма 1'!$F815,'Придельники до 2021'!$B$4:$X$28,'Форма 1'!W$8),"")</f>
        <v/>
      </c>
      <c r="G815" s="103" t="str">
        <f>IF(ISNUMBER('Форма 1'!X815),'Форма 1'!$H815*VLOOKUP('Форма 1'!$F815,'Придельники до 2021'!$B$4:$X$28,'Форма 1'!X$8),"")</f>
        <v/>
      </c>
      <c r="H815" s="103" t="str">
        <f>IF(ISNUMBER('Форма 1'!Y815),'Форма 1'!$H815*VLOOKUP('Форма 1'!$F815,'Придельники до 2021'!$B$4:$X$28,'Форма 1'!Y$8),"")</f>
        <v/>
      </c>
      <c r="I815" s="103" t="str">
        <f>IF(ISNUMBER('Форма 1'!Z815),'Форма 1'!$H815*VLOOKUP('Форма 1'!$F815,'Придельники до 2021'!$B$4:$X$28,'Форма 1'!Z$8),"")</f>
        <v/>
      </c>
      <c r="J815" s="103">
        <f>IF(ISNUMBER('Форма 1'!AA815),'Форма 1'!$H815*VLOOKUP('Форма 1'!$F815,'Придельники до 2021'!$B$4:$X$28,'Форма 1'!AA$8),"")</f>
        <v>4675727.5</v>
      </c>
      <c r="K815" s="90"/>
      <c r="L815" s="87"/>
      <c r="M815" s="103" t="str">
        <f>IF(ISNUMBER('Форма 1'!AD815),'Форма 1'!$H815*VLOOKUP('Форма 1'!$F815,'Придельники до 2021'!$B$4:$X$28,'Форма 1'!AD$8),"")</f>
        <v/>
      </c>
      <c r="N815" s="103" t="str">
        <f>IF(ISBLANK('Форма 1'!$AE815),"",IF('Форма 1'!$AE815=1,'Форма 1'!$H815*VLOOKUP('Форма 1'!$F815,'Придельники до 2021'!$B$4:$X$28,'Форма 1'!$AE$8,0),IF('Форма 1'!$AE815=2,'Форма 1'!$H815*VLOOKUP('Форма 1'!$F815,'Придельники до 2021'!$B$4:$X$28,13,0),IF('Форма 1'!$AE815=3,'Форма 1'!$H815*VLOOKUP('Форма 1'!$F815,'Придельники до 2021'!$B$4:$X$28,12,0)))))</f>
        <v/>
      </c>
      <c r="O815" s="103" t="str">
        <f>IF(ISNUMBER('Форма 1'!AF815),'Форма 1'!$H815*VLOOKUP('Форма 1'!$F815,'Придельники до 2021'!$B$4:$X$28,'Форма 1'!AF$8),"")</f>
        <v/>
      </c>
      <c r="P815" s="87"/>
      <c r="Q815" s="103" t="str">
        <f>IF(ISNUMBER('Форма 1'!AH815),'Форма 1'!$H815*VLOOKUP('Форма 1'!$F815,'Придельники до 2021'!$B$4:$X$28,'Форма 1'!AH$8),"")</f>
        <v/>
      </c>
      <c r="R815" s="103" t="str">
        <f>IF(ISNUMBER('Форма 1'!AI815),'Форма 1'!$H815*VLOOKUP('Форма 1'!$F815,'Придельники до 2021'!$B$4:$X$28,'Форма 1'!AI$8),"")</f>
        <v/>
      </c>
      <c r="S815" s="103" t="str">
        <f>IF(ISNUMBER('Форма 1'!AJ815),'Форма 1'!$H815*VLOOKUP('Форма 1'!$F815,'Придельники до 2021'!$B$4:$X$28,'Форма 1'!AJ$8),"")</f>
        <v/>
      </c>
      <c r="T815" s="87"/>
    </row>
    <row r="816" spans="1:20">
      <c r="A816" s="188">
        <f t="shared" si="56"/>
        <v>56</v>
      </c>
      <c r="B816" s="189" t="s">
        <v>954</v>
      </c>
      <c r="C816" s="99">
        <f t="shared" si="55"/>
        <v>25062625.107000001</v>
      </c>
      <c r="D816" s="103">
        <f>IF(ISNUMBER('Форма 1'!U816),'Форма 1'!$H816*VLOOKUP('Форма 1'!$F816,'Придельники до 2021'!$B$4:$X$28,'Форма 1'!U$8),"")</f>
        <v>1732035.0179999999</v>
      </c>
      <c r="E816" s="103" t="str">
        <f>IF(ISNUMBER('Форма 1'!V816),'Форма 1'!$H816*VLOOKUP('Форма 1'!$F816,'Придельники до 2021'!$B$4:$X$28,'Форма 1'!V$8),"")</f>
        <v/>
      </c>
      <c r="F816" s="103" t="str">
        <f>IF(ISNUMBER('Форма 1'!W816),'Форма 1'!$H816*VLOOKUP('Форма 1'!$F816,'Придельники до 2021'!$B$4:$X$28,'Форма 1'!W$8),"")</f>
        <v/>
      </c>
      <c r="G816" s="103">
        <f>IF(ISNUMBER('Форма 1'!X816),'Форма 1'!$H816*VLOOKUP('Форма 1'!$F816,'Придельники до 2021'!$B$4:$X$28,'Форма 1'!X$8),"")</f>
        <v>1431837.9300000002</v>
      </c>
      <c r="H816" s="103" t="str">
        <f>IF(ISNUMBER('Форма 1'!Y816),'Форма 1'!$H816*VLOOKUP('Форма 1'!$F816,'Придельники до 2021'!$B$4:$X$28,'Форма 1'!Y$8),"")</f>
        <v/>
      </c>
      <c r="I816" s="103">
        <f>IF(ISNUMBER('Форма 1'!Z816),'Форма 1'!$H816*VLOOKUP('Форма 1'!$F816,'Придельники до 2021'!$B$4:$X$28,'Форма 1'!Z$8),"")</f>
        <v>2005321.8330000001</v>
      </c>
      <c r="J816" s="103">
        <f>IF(ISNUMBER('Форма 1'!AA816),'Форма 1'!$H816*VLOOKUP('Форма 1'!$F816,'Придельники до 2021'!$B$4:$X$28,'Форма 1'!AA$8),"")</f>
        <v>4720528.74</v>
      </c>
      <c r="K816" s="90"/>
      <c r="L816" s="87"/>
      <c r="M816" s="103">
        <f>IF(ISNUMBER('Форма 1'!AD816),'Форма 1'!$H816*VLOOKUP('Форма 1'!$F816,'Придельники до 2021'!$B$4:$X$28,'Форма 1'!AD$8),"")</f>
        <v>15172901.586000001</v>
      </c>
      <c r="N816" s="103" t="str">
        <f>IF(ISBLANK('Форма 1'!$AE816),"",IF('Форма 1'!$AE816=1,'Форма 1'!$H816*VLOOKUP('Форма 1'!$F816,'Придельники до 2021'!$B$4:$X$28,'Форма 1'!$AE$8,0),IF('Форма 1'!$AE816=2,'Форма 1'!$H816*VLOOKUP('Форма 1'!$F816,'Придельники до 2021'!$B$4:$X$28,13,0),IF('Форма 1'!$AE816=3,'Форма 1'!$H816*VLOOKUP('Форма 1'!$F816,'Придельники до 2021'!$B$4:$X$28,12,0)))))</f>
        <v/>
      </c>
      <c r="O816" s="103" t="str">
        <f>IF(ISNUMBER('Форма 1'!AF816),'Форма 1'!$H816*VLOOKUP('Форма 1'!$F816,'Придельники до 2021'!$B$4:$X$28,'Форма 1'!AF$8),"")</f>
        <v/>
      </c>
      <c r="P816" s="87"/>
      <c r="Q816" s="103" t="str">
        <f>IF(ISNUMBER('Форма 1'!AH816),'Форма 1'!$H816*VLOOKUP('Форма 1'!$F816,'Придельники до 2021'!$B$4:$X$28,'Форма 1'!AH$8),"")</f>
        <v/>
      </c>
      <c r="R816" s="103" t="str">
        <f>IF(ISNUMBER('Форма 1'!AI816),'Форма 1'!$H816*VLOOKUP('Форма 1'!$F816,'Придельники до 2021'!$B$4:$X$28,'Форма 1'!AI$8),"")</f>
        <v/>
      </c>
      <c r="S816" s="103" t="str">
        <f>IF(ISNUMBER('Форма 1'!AJ816),'Форма 1'!$H816*VLOOKUP('Форма 1'!$F816,'Придельники до 2021'!$B$4:$X$28,'Форма 1'!AJ$8),"")</f>
        <v/>
      </c>
      <c r="T816" s="87"/>
    </row>
    <row r="817" spans="1:20" ht="15.75">
      <c r="A817" s="187">
        <v>0</v>
      </c>
      <c r="B817" s="34" t="s">
        <v>955</v>
      </c>
      <c r="C817" s="36">
        <f>SUM(C818:C819)</f>
        <v>1929805.2920000004</v>
      </c>
      <c r="D817" s="36">
        <f t="shared" ref="D817:T817" si="57">SUM(D818:D819)</f>
        <v>347380.30100000004</v>
      </c>
      <c r="E817" s="36">
        <f t="shared" si="57"/>
        <v>1484156.6100000003</v>
      </c>
      <c r="F817" s="36">
        <f t="shared" si="57"/>
        <v>0</v>
      </c>
      <c r="G817" s="36">
        <f t="shared" si="57"/>
        <v>98268.381000000008</v>
      </c>
      <c r="H817" s="36">
        <f t="shared" si="57"/>
        <v>0</v>
      </c>
      <c r="I817" s="36">
        <f t="shared" si="57"/>
        <v>0</v>
      </c>
      <c r="J817" s="36">
        <f t="shared" si="57"/>
        <v>0</v>
      </c>
      <c r="K817" s="39">
        <f t="shared" si="57"/>
        <v>0</v>
      </c>
      <c r="L817" s="36">
        <f t="shared" si="57"/>
        <v>0</v>
      </c>
      <c r="M817" s="36">
        <f t="shared" si="57"/>
        <v>0</v>
      </c>
      <c r="N817" s="36">
        <f t="shared" si="57"/>
        <v>0</v>
      </c>
      <c r="O817" s="36">
        <f t="shared" si="57"/>
        <v>0</v>
      </c>
      <c r="P817" s="36">
        <f t="shared" si="57"/>
        <v>0</v>
      </c>
      <c r="Q817" s="36">
        <f t="shared" si="57"/>
        <v>0</v>
      </c>
      <c r="R817" s="36">
        <f t="shared" si="57"/>
        <v>0</v>
      </c>
      <c r="S817" s="36">
        <f t="shared" si="57"/>
        <v>0</v>
      </c>
      <c r="T817" s="36">
        <f t="shared" si="57"/>
        <v>0</v>
      </c>
    </row>
    <row r="818" spans="1:20">
      <c r="A818" s="188">
        <f t="shared" si="56"/>
        <v>1</v>
      </c>
      <c r="B818" s="189" t="s">
        <v>956</v>
      </c>
      <c r="C818" s="99">
        <f t="shared" ref="C818:C877" si="58">SUM(D818:J818,L818:T818)</f>
        <v>1727199.2520000003</v>
      </c>
      <c r="D818" s="103">
        <f>IF(ISNUMBER('Форма 1'!U818),'Форма 1'!$H818*VLOOKUP('Форма 1'!$F818,'Придельники до 2021'!$B$4:$X$28,'Форма 1'!U$8),"")</f>
        <v>144774.26100000003</v>
      </c>
      <c r="E818" s="103">
        <f>IF(ISNUMBER('Форма 1'!V818),'Форма 1'!$H818*VLOOKUP('Форма 1'!$F818,'Придельники до 2021'!$B$4:$X$28,'Форма 1'!V$8),"")</f>
        <v>1484156.6100000003</v>
      </c>
      <c r="F818" s="103" t="str">
        <f>IF(ISNUMBER('Форма 1'!W818),'Форма 1'!$H818*VLOOKUP('Форма 1'!$F818,'Придельники до 2021'!$B$4:$X$28,'Форма 1'!W$8),"")</f>
        <v/>
      </c>
      <c r="G818" s="103">
        <f>IF(ISNUMBER('Форма 1'!X818),'Форма 1'!$H818*VLOOKUP('Форма 1'!$F818,'Придельники до 2021'!$B$4:$X$28,'Форма 1'!X$8),"")</f>
        <v>98268.381000000008</v>
      </c>
      <c r="H818" s="103" t="str">
        <f>IF(ISNUMBER('Форма 1'!Y818),'Форма 1'!$H818*VLOOKUP('Форма 1'!$F818,'Придельники до 2021'!$B$4:$X$28,'Форма 1'!Y$8),"")</f>
        <v/>
      </c>
      <c r="I818" s="103" t="str">
        <f>IF(ISNUMBER('Форма 1'!Z818),'Форма 1'!$H818*VLOOKUP('Форма 1'!$F818,'Придельники до 2021'!$B$4:$X$28,'Форма 1'!Z$8),"")</f>
        <v/>
      </c>
      <c r="J818" s="103" t="str">
        <f>IF(ISNUMBER('Форма 1'!AA818),'Форма 1'!$H818*VLOOKUP('Форма 1'!$F818,'Придельники до 2021'!$B$4:$X$28,'Форма 1'!AA$8),"")</f>
        <v/>
      </c>
      <c r="K818" s="90"/>
      <c r="L818" s="87"/>
      <c r="M818" s="103" t="str">
        <f>IF(ISNUMBER('Форма 1'!AD818),'Форма 1'!$H818*VLOOKUP('Форма 1'!$F818,'Придельники до 2021'!$B$4:$X$28,'Форма 1'!AD$8),"")</f>
        <v/>
      </c>
      <c r="N818" s="103" t="str">
        <f>IF(ISBLANK('Форма 1'!$AE818),"",IF('Форма 1'!$AE818=1,'Форма 1'!$H818*VLOOKUP('Форма 1'!$F818,'Придельники до 2021'!$B$4:$X$28,'Форма 1'!$AE$8,0),IF('Форма 1'!$AE818=2,'Форма 1'!$H818*VLOOKUP('Форма 1'!$F818,'Придельники до 2021'!$B$4:$X$28,13,0),IF('Форма 1'!$AE818=3,'Форма 1'!$H818*VLOOKUP('Форма 1'!$F818,'Придельники до 2021'!$B$4:$X$28,12,0)))))</f>
        <v/>
      </c>
      <c r="O818" s="103" t="str">
        <f>IF(ISNUMBER('Форма 1'!AF818),'Форма 1'!$H818*VLOOKUP('Форма 1'!$F818,'Придельники до 2021'!$B$4:$X$28,'Форма 1'!AF$8),"")</f>
        <v/>
      </c>
      <c r="P818" s="87"/>
      <c r="Q818" s="103" t="str">
        <f>IF(ISNUMBER('Форма 1'!AH818),'Форма 1'!$H818*VLOOKUP('Форма 1'!$F818,'Придельники до 2021'!$B$4:$X$28,'Форма 1'!AH$8),"")</f>
        <v/>
      </c>
      <c r="R818" s="103" t="str">
        <f>IF(ISNUMBER('Форма 1'!AI818),'Форма 1'!$H818*VLOOKUP('Форма 1'!$F818,'Придельники до 2021'!$B$4:$X$28,'Форма 1'!AI$8),"")</f>
        <v/>
      </c>
      <c r="S818" s="103" t="str">
        <f>IF(ISNUMBER('Форма 1'!AJ818),'Форма 1'!$H818*VLOOKUP('Форма 1'!$F818,'Придельники до 2021'!$B$4:$X$28,'Форма 1'!AJ$8),"")</f>
        <v/>
      </c>
      <c r="T818" s="87"/>
    </row>
    <row r="819" spans="1:20">
      <c r="A819" s="188">
        <f t="shared" si="56"/>
        <v>2</v>
      </c>
      <c r="B819" s="189" t="s">
        <v>957</v>
      </c>
      <c r="C819" s="99">
        <f t="shared" si="58"/>
        <v>202606.04</v>
      </c>
      <c r="D819" s="103">
        <f>IF(ISNUMBER('Форма 1'!U819),'Форма 1'!$H819*VLOOKUP('Форма 1'!$F819,'Придельники до 2021'!$B$4:$X$28,'Форма 1'!U$8),"")</f>
        <v>202606.04</v>
      </c>
      <c r="E819" s="103" t="str">
        <f>IF(ISNUMBER('Форма 1'!V819),'Форма 1'!$H819*VLOOKUP('Форма 1'!$F819,'Придельники до 2021'!$B$4:$X$28,'Форма 1'!V$8),"")</f>
        <v/>
      </c>
      <c r="F819" s="103" t="str">
        <f>IF(ISNUMBER('Форма 1'!W819),'Форма 1'!$H819*VLOOKUP('Форма 1'!$F819,'Придельники до 2021'!$B$4:$X$28,'Форма 1'!W$8),"")</f>
        <v/>
      </c>
      <c r="G819" s="103" t="str">
        <f>IF(ISNUMBER('Форма 1'!X819),'Форма 1'!$H819*VLOOKUP('Форма 1'!$F819,'Придельники до 2021'!$B$4:$X$28,'Форма 1'!X$8),"")</f>
        <v/>
      </c>
      <c r="H819" s="103" t="str">
        <f>IF(ISNUMBER('Форма 1'!Y819),'Форма 1'!$H819*VLOOKUP('Форма 1'!$F819,'Придельники до 2021'!$B$4:$X$28,'Форма 1'!Y$8),"")</f>
        <v/>
      </c>
      <c r="I819" s="103" t="str">
        <f>IF(ISNUMBER('Форма 1'!Z819),'Форма 1'!$H819*VLOOKUP('Форма 1'!$F819,'Придельники до 2021'!$B$4:$X$28,'Форма 1'!Z$8),"")</f>
        <v/>
      </c>
      <c r="J819" s="103" t="str">
        <f>IF(ISNUMBER('Форма 1'!AA819),'Форма 1'!$H819*VLOOKUP('Форма 1'!$F819,'Придельники до 2021'!$B$4:$X$28,'Форма 1'!AA$8),"")</f>
        <v/>
      </c>
      <c r="K819" s="90"/>
      <c r="L819" s="87"/>
      <c r="M819" s="103" t="str">
        <f>IF(ISNUMBER('Форма 1'!AD819),'Форма 1'!$H819*VLOOKUP('Форма 1'!$F819,'Придельники до 2021'!$B$4:$X$28,'Форма 1'!AD$8),"")</f>
        <v/>
      </c>
      <c r="N819" s="103" t="str">
        <f>IF(ISBLANK('Форма 1'!$AE819),"",IF('Форма 1'!$AE819=1,'Форма 1'!$H819*VLOOKUP('Форма 1'!$F819,'Придельники до 2021'!$B$4:$X$28,'Форма 1'!$AE$8,0),IF('Форма 1'!$AE819=2,'Форма 1'!$H819*VLOOKUP('Форма 1'!$F819,'Придельники до 2021'!$B$4:$X$28,13,0),IF('Форма 1'!$AE819=3,'Форма 1'!$H819*VLOOKUP('Форма 1'!$F819,'Придельники до 2021'!$B$4:$X$28,12,0)))))</f>
        <v/>
      </c>
      <c r="O819" s="103" t="str">
        <f>IF(ISNUMBER('Форма 1'!AF819),'Форма 1'!$H819*VLOOKUP('Форма 1'!$F819,'Придельники до 2021'!$B$4:$X$28,'Форма 1'!AF$8),"")</f>
        <v/>
      </c>
      <c r="P819" s="87"/>
      <c r="Q819" s="103" t="str">
        <f>IF(ISNUMBER('Форма 1'!AH819),'Форма 1'!$H819*VLOOKUP('Форма 1'!$F819,'Придельники до 2021'!$B$4:$X$28,'Форма 1'!AH$8),"")</f>
        <v/>
      </c>
      <c r="R819" s="103" t="str">
        <f>IF(ISNUMBER('Форма 1'!AI819),'Форма 1'!$H819*VLOOKUP('Форма 1'!$F819,'Придельники до 2021'!$B$4:$X$28,'Форма 1'!AI$8),"")</f>
        <v/>
      </c>
      <c r="S819" s="103" t="str">
        <f>IF(ISNUMBER('Форма 1'!AJ819),'Форма 1'!$H819*VLOOKUP('Форма 1'!$F819,'Придельники до 2021'!$B$4:$X$28,'Форма 1'!AJ$8),"")</f>
        <v/>
      </c>
      <c r="T819" s="87"/>
    </row>
    <row r="820" spans="1:20" ht="15.75">
      <c r="A820" s="187">
        <v>0</v>
      </c>
      <c r="B820" s="34" t="s">
        <v>958</v>
      </c>
      <c r="C820" s="36">
        <f t="shared" ref="C820:T820" si="59">SUM(C821:C838)</f>
        <v>132575568.47199997</v>
      </c>
      <c r="D820" s="36">
        <f t="shared" si="59"/>
        <v>1531680.7350000001</v>
      </c>
      <c r="E820" s="36">
        <f t="shared" si="59"/>
        <v>0</v>
      </c>
      <c r="F820" s="36">
        <f t="shared" si="59"/>
        <v>0</v>
      </c>
      <c r="G820" s="36">
        <f t="shared" si="59"/>
        <v>8281014.807000001</v>
      </c>
      <c r="H820" s="36">
        <f t="shared" si="59"/>
        <v>0</v>
      </c>
      <c r="I820" s="36">
        <f t="shared" si="59"/>
        <v>14306621.837000001</v>
      </c>
      <c r="J820" s="36">
        <f t="shared" si="59"/>
        <v>2666531.2200000002</v>
      </c>
      <c r="K820" s="39">
        <f t="shared" si="59"/>
        <v>0</v>
      </c>
      <c r="L820" s="36">
        <f t="shared" si="59"/>
        <v>0</v>
      </c>
      <c r="M820" s="36">
        <f t="shared" si="59"/>
        <v>83913670.763699993</v>
      </c>
      <c r="N820" s="36">
        <f t="shared" si="59"/>
        <v>21228288.9593</v>
      </c>
      <c r="O820" s="36">
        <f t="shared" si="59"/>
        <v>0</v>
      </c>
      <c r="P820" s="36">
        <f t="shared" si="59"/>
        <v>647760.15</v>
      </c>
      <c r="Q820" s="36">
        <f t="shared" si="59"/>
        <v>0</v>
      </c>
      <c r="R820" s="36">
        <f t="shared" si="59"/>
        <v>0</v>
      </c>
      <c r="S820" s="36">
        <f t="shared" si="59"/>
        <v>0</v>
      </c>
      <c r="T820" s="36">
        <f t="shared" si="59"/>
        <v>0</v>
      </c>
    </row>
    <row r="821" spans="1:20">
      <c r="A821" s="188">
        <f>A4758+1</f>
        <v>2</v>
      </c>
      <c r="B821" s="189" t="s">
        <v>961</v>
      </c>
      <c r="C821" s="99">
        <f t="shared" si="58"/>
        <v>4309149.1519999998</v>
      </c>
      <c r="D821" s="103" t="str">
        <f>IF(ISNUMBER('Форма 1'!U821),'Форма 1'!$H821*VLOOKUP('Форма 1'!$F821,'Придельники до 2021'!$B$4:$X$28,'Форма 1'!U$8),"")</f>
        <v/>
      </c>
      <c r="E821" s="103" t="str">
        <f>IF(ISNUMBER('Форма 1'!V821),'Форма 1'!$H821*VLOOKUP('Форма 1'!$F821,'Придельники до 2021'!$B$4:$X$28,'Форма 1'!V$8),"")</f>
        <v/>
      </c>
      <c r="F821" s="103" t="str">
        <f>IF(ISNUMBER('Форма 1'!W821),'Форма 1'!$H821*VLOOKUP('Форма 1'!$F821,'Придельники до 2021'!$B$4:$X$28,'Форма 1'!W$8),"")</f>
        <v/>
      </c>
      <c r="G821" s="103">
        <f>IF(ISNUMBER('Форма 1'!X821),'Форма 1'!$H821*VLOOKUP('Форма 1'!$F821,'Придельники до 2021'!$B$4:$X$28,'Форма 1'!X$8),"")</f>
        <v>1780637.72</v>
      </c>
      <c r="H821" s="103" t="str">
        <f>IF(ISNUMBER('Форма 1'!Y821),'Форма 1'!$H821*VLOOKUP('Форма 1'!$F821,'Придельники до 2021'!$B$4:$X$28,'Форма 1'!Y$8),"")</f>
        <v/>
      </c>
      <c r="I821" s="103">
        <f>IF(ISNUMBER('Форма 1'!Z821),'Форма 1'!$H821*VLOOKUP('Форма 1'!$F821,'Придельники до 2021'!$B$4:$X$28,'Форма 1'!Z$8),"")</f>
        <v>2493823.932</v>
      </c>
      <c r="J821" s="103" t="str">
        <f>IF(ISNUMBER('Форма 1'!AA821),'Форма 1'!$H821*VLOOKUP('Форма 1'!$F821,'Придельники до 2021'!$B$4:$X$28,'Форма 1'!AA$8),"")</f>
        <v/>
      </c>
      <c r="K821" s="90"/>
      <c r="L821" s="87"/>
      <c r="M821" s="103" t="str">
        <f>IF(ISNUMBER('Форма 1'!AD821),'Форма 1'!$H821*VLOOKUP('Форма 1'!$F821,'Придельники до 2021'!$B$4:$X$28,'Форма 1'!AD$8),"")</f>
        <v/>
      </c>
      <c r="N821" s="103" t="str">
        <f>IF(ISBLANK('Форма 1'!$AE821),"",IF('Форма 1'!$AE821=1,'Форма 1'!$H821*VLOOKUP('Форма 1'!$F821,'Придельники до 2021'!$B$4:$X$28,'Форма 1'!$AE$8,0),IF('Форма 1'!$AE821=2,'Форма 1'!$H821*VLOOKUP('Форма 1'!$F821,'Придельники до 2021'!$B$4:$X$28,13,0),IF('Форма 1'!$AE821=3,'Форма 1'!$H821*VLOOKUP('Форма 1'!$F821,'Придельники до 2021'!$B$4:$X$28,12,0)))))</f>
        <v/>
      </c>
      <c r="O821" s="103" t="str">
        <f>IF(ISNUMBER('Форма 1'!AF821),'Форма 1'!$H821*VLOOKUP('Форма 1'!$F821,'Придельники до 2021'!$B$4:$X$28,'Форма 1'!AF$8),"")</f>
        <v/>
      </c>
      <c r="P821" s="87">
        <v>34687.5</v>
      </c>
      <c r="Q821" s="103" t="str">
        <f>IF(ISNUMBER('Форма 1'!AH821),'Форма 1'!$H821*VLOOKUP('Форма 1'!$F821,'Придельники до 2021'!$B$4:$X$28,'Форма 1'!AH$8),"")</f>
        <v/>
      </c>
      <c r="R821" s="103" t="str">
        <f>IF(ISNUMBER('Форма 1'!AI821),'Форма 1'!$H821*VLOOKUP('Форма 1'!$F821,'Придельники до 2021'!$B$4:$X$28,'Форма 1'!AI$8),"")</f>
        <v/>
      </c>
      <c r="S821" s="103" t="str">
        <f>IF(ISNUMBER('Форма 1'!AJ821),'Форма 1'!$H821*VLOOKUP('Форма 1'!$F821,'Придельники до 2021'!$B$4:$X$28,'Форма 1'!AJ$8),"")</f>
        <v/>
      </c>
      <c r="T821" s="87"/>
    </row>
    <row r="822" spans="1:20">
      <c r="A822" s="188">
        <f t="shared" si="56"/>
        <v>3</v>
      </c>
      <c r="B822" s="189" t="s">
        <v>962</v>
      </c>
      <c r="C822" s="99">
        <f t="shared" si="58"/>
        <v>3959268.9390000002</v>
      </c>
      <c r="D822" s="103">
        <f>IF(ISNUMBER('Форма 1'!U822),'Форма 1'!$H822*VLOOKUP('Форма 1'!$F822,'Придельники с 2022'!$B$4:$X$28,'Форма 1'!U$8),"")</f>
        <v>1292737.719</v>
      </c>
      <c r="E822" s="103" t="str">
        <f>IF(ISNUMBER('Форма 1'!V822),'Форма 1'!$H822*VLOOKUP('Форма 1'!$F822,'Придельники до 2021'!$B$4:$X$28,'Форма 1'!V$8),"")</f>
        <v/>
      </c>
      <c r="F822" s="103" t="str">
        <f>IF(ISNUMBER('Форма 1'!W822),'Форма 1'!$H822*VLOOKUP('Форма 1'!$F822,'Придельники до 2021'!$B$4:$X$28,'Форма 1'!W$8),"")</f>
        <v/>
      </c>
      <c r="G822" s="103" t="str">
        <f>IF(ISNUMBER('Форма 1'!X822),'Форма 1'!$H822*VLOOKUP('Форма 1'!$F822,'Придельники до 2021'!$B$4:$X$28,'Форма 1'!X$8),"")</f>
        <v/>
      </c>
      <c r="H822" s="103" t="str">
        <f>IF(ISNUMBER('Форма 1'!Y822),'Форма 1'!$H822*VLOOKUP('Форма 1'!$F822,'Придельники до 2021'!$B$4:$X$28,'Форма 1'!Y$8),"")</f>
        <v/>
      </c>
      <c r="I822" s="103" t="str">
        <f>IF(ISNUMBER('Форма 1'!Z822),'Форма 1'!$H822*VLOOKUP('Форма 1'!$F822,'Придельники до 2021'!$B$4:$X$28,'Форма 1'!Z$8),"")</f>
        <v/>
      </c>
      <c r="J822" s="103">
        <f>IF(ISNUMBER('Форма 1'!AA822),'Форма 1'!$H822*VLOOKUP('Форма 1'!$F822,'Придельники до 2021'!$B$4:$X$28,'Форма 1'!AA$8),"")</f>
        <v>2666531.2200000002</v>
      </c>
      <c r="K822" s="90"/>
      <c r="L822" s="87"/>
      <c r="M822" s="103" t="str">
        <f>IF(ISNUMBER('Форма 1'!AD822),'Форма 1'!$H822*VLOOKUP('Форма 1'!$F822,'Придельники до 2021'!$B$4:$X$28,'Форма 1'!AD$8),"")</f>
        <v/>
      </c>
      <c r="N822" s="103" t="str">
        <f>IF(ISBLANK('Форма 1'!$AE822),"",IF('Форма 1'!$AE822=1,'Форма 1'!$H822*VLOOKUP('Форма 1'!$F822,'Придельники до 2021'!$B$4:$X$28,'Форма 1'!$AE$8,0),IF('Форма 1'!$AE822=2,'Форма 1'!$H822*VLOOKUP('Форма 1'!$F822,'Придельники до 2021'!$B$4:$X$28,13,0),IF('Форма 1'!$AE822=3,'Форма 1'!$H822*VLOOKUP('Форма 1'!$F822,'Придельники до 2021'!$B$4:$X$28,12,0)))))</f>
        <v/>
      </c>
      <c r="O822" s="103" t="str">
        <f>IF(ISNUMBER('Форма 1'!AF822),'Форма 1'!$H822*VLOOKUP('Форма 1'!$F822,'Придельники до 2021'!$B$4:$X$28,'Форма 1'!AF$8),"")</f>
        <v/>
      </c>
      <c r="P822" s="87"/>
      <c r="Q822" s="103" t="str">
        <f>IF(ISNUMBER('Форма 1'!AH822),'Форма 1'!$H822*VLOOKUP('Форма 1'!$F822,'Придельники до 2021'!$B$4:$X$28,'Форма 1'!AH$8),"")</f>
        <v/>
      </c>
      <c r="R822" s="103" t="str">
        <f>IF(ISNUMBER('Форма 1'!AI822),'Форма 1'!$H822*VLOOKUP('Форма 1'!$F822,'Придельники до 2021'!$B$4:$X$28,'Форма 1'!AI$8),"")</f>
        <v/>
      </c>
      <c r="S822" s="103" t="str">
        <f>IF(ISNUMBER('Форма 1'!AJ822),'Форма 1'!$H822*VLOOKUP('Форма 1'!$F822,'Придельники до 2021'!$B$4:$X$28,'Форма 1'!AJ$8),"")</f>
        <v/>
      </c>
      <c r="T822" s="87"/>
    </row>
    <row r="823" spans="1:20">
      <c r="A823" s="188">
        <f t="shared" si="56"/>
        <v>4</v>
      </c>
      <c r="B823" s="189" t="s">
        <v>963</v>
      </c>
      <c r="C823" s="99">
        <f t="shared" si="58"/>
        <v>1764741.1330000004</v>
      </c>
      <c r="D823" s="103" t="str">
        <f>IF(ISNUMBER('Форма 1'!U823),'Форма 1'!$H823*VLOOKUP('Форма 1'!$F823,'Придельники до 2021'!$B$4:$X$28,'Форма 1'!U$8),"")</f>
        <v/>
      </c>
      <c r="E823" s="103" t="str">
        <f>IF(ISNUMBER('Форма 1'!V823),'Форма 1'!$H823*VLOOKUP('Форма 1'!$F823,'Придельники до 2021'!$B$4:$X$28,'Форма 1'!V$8),"")</f>
        <v/>
      </c>
      <c r="F823" s="103" t="str">
        <f>IF(ISNUMBER('Форма 1'!W823),'Форма 1'!$H823*VLOOKUP('Форма 1'!$F823,'Придельники до 2021'!$B$4:$X$28,'Форма 1'!W$8),"")</f>
        <v/>
      </c>
      <c r="G823" s="103">
        <f>IF(ISNUMBER('Форма 1'!X823),'Форма 1'!$H823*VLOOKUP('Форма 1'!$F823,'Придельники до 2021'!$B$4:$X$28,'Форма 1'!X$8),"")</f>
        <v>735148.63000000012</v>
      </c>
      <c r="H823" s="103" t="str">
        <f>IF(ISNUMBER('Форма 1'!Y823),'Форма 1'!$H823*VLOOKUP('Форма 1'!$F823,'Придельники до 2021'!$B$4:$X$28,'Форма 1'!Y$8),"")</f>
        <v/>
      </c>
      <c r="I823" s="103">
        <f>IF(ISNUMBER('Форма 1'!Z823),'Форма 1'!$H823*VLOOKUP('Форма 1'!$F823,'Придельники до 2021'!$B$4:$X$28,'Форма 1'!Z$8),"")</f>
        <v>1029592.5030000001</v>
      </c>
      <c r="J823" s="103" t="str">
        <f>IF(ISNUMBER('Форма 1'!AA823),'Форма 1'!$H823*VLOOKUP('Форма 1'!$F823,'Придельники до 2021'!$B$4:$X$28,'Форма 1'!AA$8),"")</f>
        <v/>
      </c>
      <c r="K823" s="90"/>
      <c r="L823" s="87"/>
      <c r="M823" s="103" t="str">
        <f>IF(ISNUMBER('Форма 1'!AD823),'Форма 1'!$H823*VLOOKUP('Форма 1'!$F823,'Придельники до 2021'!$B$4:$X$28,'Форма 1'!AD$8),"")</f>
        <v/>
      </c>
      <c r="N823" s="103" t="str">
        <f>IF(ISBLANK('Форма 1'!$AE823),"",IF('Форма 1'!$AE823=1,'Форма 1'!$H823*VLOOKUP('Форма 1'!$F823,'Придельники до 2021'!$B$4:$X$28,'Форма 1'!$AE$8,0),IF('Форма 1'!$AE823=2,'Форма 1'!$H823*VLOOKUP('Форма 1'!$F823,'Придельники до 2021'!$B$4:$X$28,13,0),IF('Форма 1'!$AE823=3,'Форма 1'!$H823*VLOOKUP('Форма 1'!$F823,'Придельники до 2021'!$B$4:$X$28,12,0)))))</f>
        <v/>
      </c>
      <c r="O823" s="103" t="str">
        <f>IF(ISNUMBER('Форма 1'!AF823),'Форма 1'!$H823*VLOOKUP('Форма 1'!$F823,'Придельники до 2021'!$B$4:$X$28,'Форма 1'!AF$8),"")</f>
        <v/>
      </c>
      <c r="P823" s="87"/>
      <c r="Q823" s="103" t="str">
        <f>IF(ISNUMBER('Форма 1'!AH823),'Форма 1'!$H823*VLOOKUP('Форма 1'!$F823,'Придельники до 2021'!$B$4:$X$28,'Форма 1'!AH$8),"")</f>
        <v/>
      </c>
      <c r="R823" s="103" t="str">
        <f>IF(ISNUMBER('Форма 1'!AI823),'Форма 1'!$H823*VLOOKUP('Форма 1'!$F823,'Придельники до 2021'!$B$4:$X$28,'Форма 1'!AI$8),"")</f>
        <v/>
      </c>
      <c r="S823" s="103" t="str">
        <f>IF(ISNUMBER('Форма 1'!AJ823),'Форма 1'!$H823*VLOOKUP('Форма 1'!$F823,'Придельники до 2021'!$B$4:$X$28,'Форма 1'!AJ$8),"")</f>
        <v/>
      </c>
      <c r="T823" s="87"/>
    </row>
    <row r="824" spans="1:20">
      <c r="A824" s="188">
        <f t="shared" si="56"/>
        <v>5</v>
      </c>
      <c r="B824" s="189" t="s">
        <v>964</v>
      </c>
      <c r="C824" s="99">
        <f t="shared" si="58"/>
        <v>3747644.1570000001</v>
      </c>
      <c r="D824" s="103" t="str">
        <f>IF(ISNUMBER('Форма 1'!U824),'Форма 1'!$H824*VLOOKUP('Форма 1'!$F824,'Придельники до 2021'!$B$4:$X$28,'Форма 1'!U$8),"")</f>
        <v/>
      </c>
      <c r="E824" s="103" t="str">
        <f>IF(ISNUMBER('Форма 1'!V824),'Форма 1'!$H824*VLOOKUP('Форма 1'!$F824,'Придельники до 2021'!$B$4:$X$28,'Форма 1'!V$8),"")</f>
        <v/>
      </c>
      <c r="F824" s="103" t="str">
        <f>IF(ISNUMBER('Форма 1'!W824),'Форма 1'!$H824*VLOOKUP('Форма 1'!$F824,'Придельники до 2021'!$B$4:$X$28,'Форма 1'!W$8),"")</f>
        <v/>
      </c>
      <c r="G824" s="103">
        <f>IF(ISNUMBER('Форма 1'!X824),'Форма 1'!$H824*VLOOKUP('Форма 1'!$F824,'Придельники до 2021'!$B$4:$X$28,'Форма 1'!X$8),"")</f>
        <v>1546728.27</v>
      </c>
      <c r="H824" s="103" t="str">
        <f>IF(ISNUMBER('Форма 1'!Y824),'Форма 1'!$H824*VLOOKUP('Форма 1'!$F824,'Придельники до 2021'!$B$4:$X$28,'Форма 1'!Y$8),"")</f>
        <v/>
      </c>
      <c r="I824" s="103">
        <f>IF(ISNUMBER('Форма 1'!Z824),'Форма 1'!$H824*VLOOKUP('Форма 1'!$F824,'Придельники до 2021'!$B$4:$X$28,'Форма 1'!Z$8),"")</f>
        <v>2166228.3870000001</v>
      </c>
      <c r="J824" s="103" t="str">
        <f>IF(ISNUMBER('Форма 1'!AA824),'Форма 1'!$H824*VLOOKUP('Форма 1'!$F824,'Придельники до 2021'!$B$4:$X$28,'Форма 1'!AA$8),"")</f>
        <v/>
      </c>
      <c r="K824" s="90"/>
      <c r="L824" s="87"/>
      <c r="M824" s="103" t="str">
        <f>IF(ISNUMBER('Форма 1'!AD824),'Форма 1'!$H824*VLOOKUP('Форма 1'!$F824,'Придельники до 2021'!$B$4:$X$28,'Форма 1'!AD$8),"")</f>
        <v/>
      </c>
      <c r="N824" s="103" t="str">
        <f>IF(ISBLANK('Форма 1'!$AE824),"",IF('Форма 1'!$AE824=1,'Форма 1'!$H824*VLOOKUP('Форма 1'!$F824,'Придельники до 2021'!$B$4:$X$28,'Форма 1'!$AE$8,0),IF('Форма 1'!$AE824=2,'Форма 1'!$H824*VLOOKUP('Форма 1'!$F824,'Придельники до 2021'!$B$4:$X$28,13,0),IF('Форма 1'!$AE824=3,'Форма 1'!$H824*VLOOKUP('Форма 1'!$F824,'Придельники до 2021'!$B$4:$X$28,12,0)))))</f>
        <v/>
      </c>
      <c r="O824" s="103" t="str">
        <f>IF(ISNUMBER('Форма 1'!AF824),'Форма 1'!$H824*VLOOKUP('Форма 1'!$F824,'Придельники до 2021'!$B$4:$X$28,'Форма 1'!AF$8),"")</f>
        <v/>
      </c>
      <c r="P824" s="87">
        <v>34687.5</v>
      </c>
      <c r="Q824" s="103" t="str">
        <f>IF(ISNUMBER('Форма 1'!AH824),'Форма 1'!$H824*VLOOKUP('Форма 1'!$F824,'Придельники до 2021'!$B$4:$X$28,'Форма 1'!AH$8),"")</f>
        <v/>
      </c>
      <c r="R824" s="103" t="str">
        <f>IF(ISNUMBER('Форма 1'!AI824),'Форма 1'!$H824*VLOOKUP('Форма 1'!$F824,'Придельники до 2021'!$B$4:$X$28,'Форма 1'!AI$8),"")</f>
        <v/>
      </c>
      <c r="S824" s="103" t="str">
        <f>IF(ISNUMBER('Форма 1'!AJ824),'Форма 1'!$H824*VLOOKUP('Форма 1'!$F824,'Придельники до 2021'!$B$4:$X$28,'Форма 1'!AJ$8),"")</f>
        <v/>
      </c>
      <c r="T824" s="87"/>
    </row>
    <row r="825" spans="1:20">
      <c r="A825" s="188">
        <f t="shared" si="56"/>
        <v>6</v>
      </c>
      <c r="B825" s="189" t="s">
        <v>965</v>
      </c>
      <c r="C825" s="99">
        <f t="shared" si="58"/>
        <v>3634796.8710000003</v>
      </c>
      <c r="D825" s="103" t="str">
        <f>IF(ISNUMBER('Форма 1'!U825),'Форма 1'!$H825*VLOOKUP('Форма 1'!$F825,'Придельники до 2021'!$B$4:$X$28,'Форма 1'!U$8),"")</f>
        <v/>
      </c>
      <c r="E825" s="103" t="str">
        <f>IF(ISNUMBER('Форма 1'!V825),'Форма 1'!$H825*VLOOKUP('Форма 1'!$F825,'Придельники до 2021'!$B$4:$X$28,'Форма 1'!V$8),"")</f>
        <v/>
      </c>
      <c r="F825" s="103" t="str">
        <f>IF(ISNUMBER('Форма 1'!W825),'Форма 1'!$H825*VLOOKUP('Форма 1'!$F825,'Придельники до 2021'!$B$4:$X$28,'Форма 1'!W$8),"")</f>
        <v/>
      </c>
      <c r="G825" s="103">
        <f>IF(ISNUMBER('Форма 1'!X825),'Форма 1'!$H825*VLOOKUP('Форма 1'!$F825,'Придельники до 2021'!$B$4:$X$28,'Форма 1'!X$8),"")</f>
        <v>1499718.8100000003</v>
      </c>
      <c r="H825" s="103" t="str">
        <f>IF(ISNUMBER('Форма 1'!Y825),'Форма 1'!$H825*VLOOKUP('Форма 1'!$F825,'Придельники до 2021'!$B$4:$X$28,'Форма 1'!Y$8),"")</f>
        <v/>
      </c>
      <c r="I825" s="103">
        <f>IF(ISNUMBER('Форма 1'!Z825),'Форма 1'!$H825*VLOOKUP('Форма 1'!$F825,'Придельники до 2021'!$B$4:$X$28,'Форма 1'!Z$8),"")</f>
        <v>2100390.5610000002</v>
      </c>
      <c r="J825" s="103" t="str">
        <f>IF(ISNUMBER('Форма 1'!AA825),'Форма 1'!$H825*VLOOKUP('Форма 1'!$F825,'Придельники до 2021'!$B$4:$X$28,'Форма 1'!AA$8),"")</f>
        <v/>
      </c>
      <c r="K825" s="90"/>
      <c r="L825" s="87"/>
      <c r="M825" s="103" t="str">
        <f>IF(ISNUMBER('Форма 1'!AD825),'Форма 1'!$H825*VLOOKUP('Форма 1'!$F825,'Придельники до 2021'!$B$4:$X$28,'Форма 1'!AD$8),"")</f>
        <v/>
      </c>
      <c r="N825" s="103" t="str">
        <f>IF(ISBLANK('Форма 1'!$AE825),"",IF('Форма 1'!$AE825=1,'Форма 1'!$H825*VLOOKUP('Форма 1'!$F825,'Придельники до 2021'!$B$4:$X$28,'Форма 1'!$AE$8,0),IF('Форма 1'!$AE825=2,'Форма 1'!$H825*VLOOKUP('Форма 1'!$F825,'Придельники до 2021'!$B$4:$X$28,13,0),IF('Форма 1'!$AE825=3,'Форма 1'!$H825*VLOOKUP('Форма 1'!$F825,'Придельники до 2021'!$B$4:$X$28,12,0)))))</f>
        <v/>
      </c>
      <c r="O825" s="103" t="str">
        <f>IF(ISNUMBER('Форма 1'!AF825),'Форма 1'!$H825*VLOOKUP('Форма 1'!$F825,'Придельники до 2021'!$B$4:$X$28,'Форма 1'!AF$8),"")</f>
        <v/>
      </c>
      <c r="P825" s="87">
        <v>34687.5</v>
      </c>
      <c r="Q825" s="103" t="str">
        <f>IF(ISNUMBER('Форма 1'!AH825),'Форма 1'!$H825*VLOOKUP('Форма 1'!$F825,'Придельники до 2021'!$B$4:$X$28,'Форма 1'!AH$8),"")</f>
        <v/>
      </c>
      <c r="R825" s="103" t="str">
        <f>IF(ISNUMBER('Форма 1'!AI825),'Форма 1'!$H825*VLOOKUP('Форма 1'!$F825,'Придельники до 2021'!$B$4:$X$28,'Форма 1'!AI$8),"")</f>
        <v/>
      </c>
      <c r="S825" s="103" t="str">
        <f>IF(ISNUMBER('Форма 1'!AJ825),'Форма 1'!$H825*VLOOKUP('Форма 1'!$F825,'Придельники до 2021'!$B$4:$X$28,'Форма 1'!AJ$8),"")</f>
        <v/>
      </c>
      <c r="T825" s="87"/>
    </row>
    <row r="826" spans="1:20">
      <c r="A826" s="188">
        <f t="shared" si="56"/>
        <v>7</v>
      </c>
      <c r="B826" s="189" t="s">
        <v>966</v>
      </c>
      <c r="C826" s="99">
        <f t="shared" si="58"/>
        <v>20368874.52</v>
      </c>
      <c r="D826" s="103" t="str">
        <f>IF(ISNUMBER('Форма 1'!U826),'Форма 1'!$H826*VLOOKUP('Форма 1'!$F826,'Придельники до 2021'!$B$4:$X$28,'Форма 1'!U$8),"")</f>
        <v/>
      </c>
      <c r="E826" s="103" t="str">
        <f>IF(ISNUMBER('Форма 1'!V826),'Форма 1'!$H826*VLOOKUP('Форма 1'!$F826,'Придельники до 2021'!$B$4:$X$28,'Форма 1'!V$8),"")</f>
        <v/>
      </c>
      <c r="F826" s="103" t="str">
        <f>IF(ISNUMBER('Форма 1'!W826),'Форма 1'!$H826*VLOOKUP('Форма 1'!$F826,'Придельники до 2021'!$B$4:$X$28,'Форма 1'!W$8),"")</f>
        <v/>
      </c>
      <c r="G826" s="103" t="str">
        <f>IF(ISNUMBER('Форма 1'!X826),'Форма 1'!$H826*VLOOKUP('Форма 1'!$F826,'Придельники до 2021'!$B$4:$X$28,'Форма 1'!X$8),"")</f>
        <v/>
      </c>
      <c r="H826" s="103" t="str">
        <f>IF(ISNUMBER('Форма 1'!Y826),'Форма 1'!$H826*VLOOKUP('Форма 1'!$F826,'Придельники до 2021'!$B$4:$X$28,'Форма 1'!Y$8),"")</f>
        <v/>
      </c>
      <c r="I826" s="103" t="str">
        <f>IF(ISNUMBER('Форма 1'!Z826),'Форма 1'!$H826*VLOOKUP('Форма 1'!$F826,'Придельники до 2021'!$B$4:$X$28,'Форма 1'!Z$8),"")</f>
        <v/>
      </c>
      <c r="J826" s="103" t="str">
        <f>IF(ISNUMBER('Форма 1'!AA826),'Форма 1'!$H826*VLOOKUP('Форма 1'!$F826,'Придельники до 2021'!$B$4:$X$28,'Форма 1'!AA$8),"")</f>
        <v/>
      </c>
      <c r="K826" s="90"/>
      <c r="L826" s="87"/>
      <c r="M826" s="103">
        <f>IF(ISNUMBER('Форма 1'!AD826),'Форма 1'!$H826*VLOOKUP('Форма 1'!$F826,'Придельники до 2021'!$B$4:$X$28,'Форма 1'!AD$8),"")</f>
        <v>14695367.597999999</v>
      </c>
      <c r="N826" s="103">
        <f>IF(ISBLANK('Форма 1'!$AE826),"",IF('Форма 1'!$AE826=1,'Форма 1'!$H826*VLOOKUP('Форма 1'!$F826,'Придельники до 2021'!$B$4:$X$28,'Форма 1'!$AE$8,0),IF('Форма 1'!$AE826=2,'Форма 1'!$H826*VLOOKUP('Форма 1'!$F826,'Придельники до 2021'!$B$4:$X$28,13,0),IF('Форма 1'!$AE826=3,'Форма 1'!$H826*VLOOKUP('Форма 1'!$F826,'Придельники до 2021'!$B$4:$X$28,12,0)))))</f>
        <v>5673506.9219999993</v>
      </c>
      <c r="O826" s="103" t="str">
        <f>IF(ISNUMBER('Форма 1'!AF826),'Форма 1'!$H826*VLOOKUP('Форма 1'!$F826,'Придельники до 2021'!$B$4:$X$28,'Форма 1'!AF$8),"")</f>
        <v/>
      </c>
      <c r="P826" s="87"/>
      <c r="Q826" s="103" t="str">
        <f>IF(ISNUMBER('Форма 1'!AH826),'Форма 1'!$H826*VLOOKUP('Форма 1'!$F826,'Придельники до 2021'!$B$4:$X$28,'Форма 1'!AH$8),"")</f>
        <v/>
      </c>
      <c r="R826" s="103" t="str">
        <f>IF(ISNUMBER('Форма 1'!AI826),'Форма 1'!$H826*VLOOKUP('Форма 1'!$F826,'Придельники до 2021'!$B$4:$X$28,'Форма 1'!AI$8),"")</f>
        <v/>
      </c>
      <c r="S826" s="103" t="str">
        <f>IF(ISNUMBER('Форма 1'!AJ826),'Форма 1'!$H826*VLOOKUP('Форма 1'!$F826,'Придельники до 2021'!$B$4:$X$28,'Форма 1'!AJ$8),"")</f>
        <v/>
      </c>
      <c r="T826" s="87"/>
    </row>
    <row r="827" spans="1:20">
      <c r="A827" s="188">
        <f t="shared" si="56"/>
        <v>8</v>
      </c>
      <c r="B827" s="189" t="s">
        <v>967</v>
      </c>
      <c r="C827" s="99">
        <f t="shared" si="58"/>
        <v>12495214.278000001</v>
      </c>
      <c r="D827" s="103" t="str">
        <f>IF(ISNUMBER('Форма 1'!U827),'Форма 1'!$H827*VLOOKUP('Форма 1'!$F827,'Придельники до 2021'!$B$4:$X$28,'Форма 1'!U$8),"")</f>
        <v/>
      </c>
      <c r="E827" s="103" t="str">
        <f>IF(ISNUMBER('Форма 1'!V827),'Форма 1'!$H827*VLOOKUP('Форма 1'!$F827,'Придельники до 2021'!$B$4:$X$28,'Форма 1'!V$8),"")</f>
        <v/>
      </c>
      <c r="F827" s="103" t="str">
        <f>IF(ISNUMBER('Форма 1'!W827),'Форма 1'!$H827*VLOOKUP('Форма 1'!$F827,'Придельники до 2021'!$B$4:$X$28,'Форма 1'!W$8),"")</f>
        <v/>
      </c>
      <c r="G827" s="103" t="str">
        <f>IF(ISNUMBER('Форма 1'!X827),'Форма 1'!$H827*VLOOKUP('Форма 1'!$F827,'Придельники до 2021'!$B$4:$X$28,'Форма 1'!X$8),"")</f>
        <v/>
      </c>
      <c r="H827" s="103" t="str">
        <f>IF(ISNUMBER('Форма 1'!Y827),'Форма 1'!$H827*VLOOKUP('Форма 1'!$F827,'Придельники до 2021'!$B$4:$X$28,'Форма 1'!Y$8),"")</f>
        <v/>
      </c>
      <c r="I827" s="103" t="str">
        <f>IF(ISNUMBER('Форма 1'!Z827),'Форма 1'!$H827*VLOOKUP('Форма 1'!$F827,'Придельники до 2021'!$B$4:$X$28,'Форма 1'!Z$8),"")</f>
        <v/>
      </c>
      <c r="J827" s="103" t="str">
        <f>IF(ISNUMBER('Форма 1'!AA827),'Форма 1'!$H827*VLOOKUP('Форма 1'!$F827,'Придельники до 2021'!$B$4:$X$28,'Форма 1'!AA$8),"")</f>
        <v/>
      </c>
      <c r="K827" s="90"/>
      <c r="L827" s="87"/>
      <c r="M827" s="103">
        <f>IF(ISNUMBER('Форма 1'!AD827),'Форма 1'!$H827*VLOOKUP('Форма 1'!$F827,'Придельники до 2021'!$B$4:$X$28,'Форма 1'!AD$8),"")</f>
        <v>9014821.4547000006</v>
      </c>
      <c r="N827" s="103">
        <f>IF(ISBLANK('Форма 1'!$AE827),"",IF('Форма 1'!$AE827=1,'Форма 1'!$H827*VLOOKUP('Форма 1'!$F827,'Придельники до 2021'!$B$4:$X$28,'Форма 1'!$AE$8,0),IF('Форма 1'!$AE827=2,'Форма 1'!$H827*VLOOKUP('Форма 1'!$F827,'Придельники до 2021'!$B$4:$X$28,13,0),IF('Форма 1'!$AE827=3,'Форма 1'!$H827*VLOOKUP('Форма 1'!$F827,'Придельники до 2021'!$B$4:$X$28,12,0)))))</f>
        <v>3480392.8233000003</v>
      </c>
      <c r="O827" s="103" t="str">
        <f>IF(ISNUMBER('Форма 1'!AF827),'Форма 1'!$H827*VLOOKUP('Форма 1'!$F827,'Придельники до 2021'!$B$4:$X$28,'Форма 1'!AF$8),"")</f>
        <v/>
      </c>
      <c r="P827" s="87"/>
      <c r="Q827" s="103" t="str">
        <f>IF(ISNUMBER('Форма 1'!AH827),'Форма 1'!$H827*VLOOKUP('Форма 1'!$F827,'Придельники до 2021'!$B$4:$X$28,'Форма 1'!AH$8),"")</f>
        <v/>
      </c>
      <c r="R827" s="103" t="str">
        <f>IF(ISNUMBER('Форма 1'!AI827),'Форма 1'!$H827*VLOOKUP('Форма 1'!$F827,'Придельники до 2021'!$B$4:$X$28,'Форма 1'!AI$8),"")</f>
        <v/>
      </c>
      <c r="S827" s="103" t="str">
        <f>IF(ISNUMBER('Форма 1'!AJ827),'Форма 1'!$H827*VLOOKUP('Форма 1'!$F827,'Придельники до 2021'!$B$4:$X$28,'Форма 1'!AJ$8),"")</f>
        <v/>
      </c>
      <c r="T827" s="87"/>
    </row>
    <row r="828" spans="1:20">
      <c r="A828" s="188">
        <f t="shared" si="56"/>
        <v>9</v>
      </c>
      <c r="B828" s="189" t="s">
        <v>968</v>
      </c>
      <c r="C828" s="99">
        <f t="shared" si="58"/>
        <v>5305342.517</v>
      </c>
      <c r="D828" s="103" t="str">
        <f>IF(ISNUMBER('Форма 1'!U828),'Форма 1'!$H828*VLOOKUP('Форма 1'!$F828,'Придельники до 2021'!$B$4:$X$28,'Форма 1'!U$8),"")</f>
        <v/>
      </c>
      <c r="E828" s="103" t="str">
        <f>IF(ISNUMBER('Форма 1'!V828),'Форма 1'!$H828*VLOOKUP('Форма 1'!$F828,'Придельники до 2021'!$B$4:$X$28,'Форма 1'!V$8),"")</f>
        <v/>
      </c>
      <c r="F828" s="103" t="str">
        <f>IF(ISNUMBER('Форма 1'!W828),'Форма 1'!$H828*VLOOKUP('Форма 1'!$F828,'Придельники до 2021'!$B$4:$X$28,'Форма 1'!W$8),"")</f>
        <v/>
      </c>
      <c r="G828" s="103">
        <f>IF(ISNUMBER('Форма 1'!X828),'Форма 1'!$H828*VLOOKUP('Форма 1'!$F828,'Придельники до 2021'!$B$4:$X$28,'Форма 1'!X$8),"")</f>
        <v>2195627.87</v>
      </c>
      <c r="H828" s="103" t="str">
        <f>IF(ISNUMBER('Форма 1'!Y828),'Форма 1'!$H828*VLOOKUP('Форма 1'!$F828,'Придельники до 2021'!$B$4:$X$28,'Форма 1'!Y$8),"")</f>
        <v/>
      </c>
      <c r="I828" s="103">
        <f>IF(ISNUMBER('Форма 1'!Z828),'Форма 1'!$H828*VLOOKUP('Форма 1'!$F828,'Придельники до 2021'!$B$4:$X$28,'Форма 1'!Z$8),"")</f>
        <v>3075027.1469999999</v>
      </c>
      <c r="J828" s="103" t="str">
        <f>IF(ISNUMBER('Форма 1'!AA828),'Форма 1'!$H828*VLOOKUP('Форма 1'!$F828,'Придельники до 2021'!$B$4:$X$28,'Форма 1'!AA$8),"")</f>
        <v/>
      </c>
      <c r="K828" s="90"/>
      <c r="L828" s="87"/>
      <c r="M828" s="103" t="str">
        <f>IF(ISNUMBER('Форма 1'!AD828),'Форма 1'!$H828*VLOOKUP('Форма 1'!$F828,'Придельники до 2021'!$B$4:$X$28,'Форма 1'!AD$8),"")</f>
        <v/>
      </c>
      <c r="N828" s="103" t="str">
        <f>IF(ISBLANK('Форма 1'!$AE828),"",IF('Форма 1'!$AE828=1,'Форма 1'!$H828*VLOOKUP('Форма 1'!$F828,'Придельники до 2021'!$B$4:$X$28,'Форма 1'!$AE$8,0),IF('Форма 1'!$AE828=2,'Форма 1'!$H828*VLOOKUP('Форма 1'!$F828,'Придельники до 2021'!$B$4:$X$28,13,0),IF('Форма 1'!$AE828=3,'Форма 1'!$H828*VLOOKUP('Форма 1'!$F828,'Придельники до 2021'!$B$4:$X$28,12,0)))))</f>
        <v/>
      </c>
      <c r="O828" s="103" t="str">
        <f>IF(ISNUMBER('Форма 1'!AF828),'Форма 1'!$H828*VLOOKUP('Форма 1'!$F828,'Придельники до 2021'!$B$4:$X$28,'Форма 1'!AF$8),"")</f>
        <v/>
      </c>
      <c r="P828" s="87">
        <v>34687.5</v>
      </c>
      <c r="Q828" s="103" t="str">
        <f>IF(ISNUMBER('Форма 1'!AH828),'Форма 1'!$H828*VLOOKUP('Форма 1'!$F828,'Придельники до 2021'!$B$4:$X$28,'Форма 1'!AH$8),"")</f>
        <v/>
      </c>
      <c r="R828" s="103" t="str">
        <f>IF(ISNUMBER('Форма 1'!AI828),'Форма 1'!$H828*VLOOKUP('Форма 1'!$F828,'Придельники до 2021'!$B$4:$X$28,'Форма 1'!AI$8),"")</f>
        <v/>
      </c>
      <c r="S828" s="103" t="str">
        <f>IF(ISNUMBER('Форма 1'!AJ828),'Форма 1'!$H828*VLOOKUP('Форма 1'!$F828,'Придельники до 2021'!$B$4:$X$28,'Форма 1'!AJ$8),"")</f>
        <v/>
      </c>
      <c r="T828" s="87"/>
    </row>
    <row r="829" spans="1:20">
      <c r="A829" s="188">
        <f t="shared" si="56"/>
        <v>10</v>
      </c>
      <c r="B829" s="189" t="s">
        <v>969</v>
      </c>
      <c r="C829" s="99">
        <f t="shared" si="58"/>
        <v>13122923.720999999</v>
      </c>
      <c r="D829" s="103" t="str">
        <f>IF(ISNUMBER('Форма 1'!U829),'Форма 1'!$H829*VLOOKUP('Форма 1'!$F829,'Придельники до 2021'!$B$4:$X$28,'Форма 1'!U$8),"")</f>
        <v/>
      </c>
      <c r="E829" s="103" t="str">
        <f>IF(ISNUMBER('Форма 1'!V829),'Форма 1'!$H829*VLOOKUP('Форма 1'!$F829,'Придельники до 2021'!$B$4:$X$28,'Форма 1'!V$8),"")</f>
        <v/>
      </c>
      <c r="F829" s="103" t="str">
        <f>IF(ISNUMBER('Форма 1'!W829),'Форма 1'!$H829*VLOOKUP('Форма 1'!$F829,'Придельники до 2021'!$B$4:$X$28,'Форма 1'!W$8),"")</f>
        <v/>
      </c>
      <c r="G829" s="103" t="str">
        <f>IF(ISNUMBER('Форма 1'!X829),'Форма 1'!$H829*VLOOKUP('Форма 1'!$F829,'Придельники до 2021'!$B$4:$X$28,'Форма 1'!X$8),"")</f>
        <v/>
      </c>
      <c r="H829" s="103" t="str">
        <f>IF(ISNUMBER('Форма 1'!Y829),'Форма 1'!$H829*VLOOKUP('Форма 1'!$F829,'Придельники до 2021'!$B$4:$X$28,'Форма 1'!Y$8),"")</f>
        <v/>
      </c>
      <c r="I829" s="103" t="str">
        <f>IF(ISNUMBER('Форма 1'!Z829),'Форма 1'!$H829*VLOOKUP('Форма 1'!$F829,'Придельники до 2021'!$B$4:$X$28,'Форма 1'!Z$8),"")</f>
        <v/>
      </c>
      <c r="J829" s="103" t="str">
        <f>IF(ISNUMBER('Форма 1'!AA829),'Форма 1'!$H829*VLOOKUP('Форма 1'!$F829,'Придельники до 2021'!$B$4:$X$28,'Форма 1'!AA$8),"")</f>
        <v/>
      </c>
      <c r="K829" s="90"/>
      <c r="L829" s="87"/>
      <c r="M829" s="103">
        <f>IF(ISNUMBER('Форма 1'!AD829),'Форма 1'!$H829*VLOOKUP('Форма 1'!$F829,'Придельники до 2021'!$B$4:$X$28,'Форма 1'!AD$8),"")</f>
        <v>8792035.5419999994</v>
      </c>
      <c r="N829" s="103">
        <f>IF(ISBLANK('Форма 1'!$AE829),"",IF('Форма 1'!$AE829=1,'Форма 1'!$H829*VLOOKUP('Форма 1'!$F829,'Придельники до 2021'!$B$4:$X$28,'Форма 1'!$AE$8,0),IF('Форма 1'!$AE829=2,'Форма 1'!$H829*VLOOKUP('Форма 1'!$F829,'Придельники до 2021'!$B$4:$X$28,13,0),IF('Форма 1'!$AE829=3,'Форма 1'!$H829*VLOOKUP('Форма 1'!$F829,'Придельники до 2021'!$B$4:$X$28,12,0)))))</f>
        <v>4330888.1789999995</v>
      </c>
      <c r="O829" s="103" t="str">
        <f>IF(ISNUMBER('Форма 1'!AF829),'Форма 1'!$H829*VLOOKUP('Форма 1'!$F829,'Придельники до 2021'!$B$4:$X$28,'Форма 1'!AF$8),"")</f>
        <v/>
      </c>
      <c r="P829" s="87"/>
      <c r="Q829" s="103" t="str">
        <f>IF(ISNUMBER('Форма 1'!AH829),'Форма 1'!$H829*VLOOKUP('Форма 1'!$F829,'Придельники до 2021'!$B$4:$X$28,'Форма 1'!AH$8),"")</f>
        <v/>
      </c>
      <c r="R829" s="103" t="str">
        <f>IF(ISNUMBER('Форма 1'!AI829),'Форма 1'!$H829*VLOOKUP('Форма 1'!$F829,'Придельники до 2021'!$B$4:$X$28,'Форма 1'!AI$8),"")</f>
        <v/>
      </c>
      <c r="S829" s="103" t="str">
        <f>IF(ISNUMBER('Форма 1'!AJ829),'Форма 1'!$H829*VLOOKUP('Форма 1'!$F829,'Придельники до 2021'!$B$4:$X$28,'Форма 1'!AJ$8),"")</f>
        <v/>
      </c>
      <c r="T829" s="87"/>
    </row>
    <row r="830" spans="1:20">
      <c r="A830" s="188">
        <f t="shared" si="56"/>
        <v>11</v>
      </c>
      <c r="B830" s="189" t="s">
        <v>970</v>
      </c>
      <c r="C830" s="99">
        <f t="shared" si="58"/>
        <v>11959286.858000001</v>
      </c>
      <c r="D830" s="103" t="str">
        <f>IF(ISNUMBER('Форма 1'!U830),'Форма 1'!$H830*VLOOKUP('Форма 1'!$F830,'Придельники до 2021'!$B$4:$X$28,'Форма 1'!U$8),"")</f>
        <v/>
      </c>
      <c r="E830" s="103" t="str">
        <f>IF(ISNUMBER('Форма 1'!V830),'Форма 1'!$H830*VLOOKUP('Форма 1'!$F830,'Придельники до 2021'!$B$4:$X$28,'Форма 1'!V$8),"")</f>
        <v/>
      </c>
      <c r="F830" s="103" t="str">
        <f>IF(ISNUMBER('Форма 1'!W830),'Форма 1'!$H830*VLOOKUP('Форма 1'!$F830,'Придельники до 2021'!$B$4:$X$28,'Форма 1'!W$8),"")</f>
        <v/>
      </c>
      <c r="G830" s="103" t="str">
        <f>IF(ISNUMBER('Форма 1'!X830),'Форма 1'!$H830*VLOOKUP('Форма 1'!$F830,'Придельники до 2021'!$B$4:$X$28,'Форма 1'!X$8),"")</f>
        <v/>
      </c>
      <c r="H830" s="103" t="str">
        <f>IF(ISNUMBER('Форма 1'!Y830),'Форма 1'!$H830*VLOOKUP('Форма 1'!$F830,'Придельники до 2021'!$B$4:$X$28,'Форма 1'!Y$8),"")</f>
        <v/>
      </c>
      <c r="I830" s="103" t="str">
        <f>IF(ISNUMBER('Форма 1'!Z830),'Форма 1'!$H830*VLOOKUP('Форма 1'!$F830,'Придельники до 2021'!$B$4:$X$28,'Форма 1'!Z$8),"")</f>
        <v/>
      </c>
      <c r="J830" s="103" t="str">
        <f>IF(ISNUMBER('Форма 1'!AA830),'Форма 1'!$H830*VLOOKUP('Форма 1'!$F830,'Придельники до 2021'!$B$4:$X$28,'Форма 1'!AA$8),"")</f>
        <v/>
      </c>
      <c r="K830" s="90"/>
      <c r="L830" s="87"/>
      <c r="M830" s="103">
        <f>IF(ISNUMBER('Форма 1'!AD830),'Форма 1'!$H830*VLOOKUP('Форма 1'!$F830,'Придельники до 2021'!$B$4:$X$28,'Форма 1'!AD$8),"")</f>
        <v>8012427.5160000008</v>
      </c>
      <c r="N830" s="103">
        <f>IF(ISBLANK('Форма 1'!$AE830),"",IF('Форма 1'!$AE830=1,'Форма 1'!$H830*VLOOKUP('Форма 1'!$F830,'Придельники до 2021'!$B$4:$X$28,'Форма 1'!$AE$8,0),IF('Форма 1'!$AE830=2,'Форма 1'!$H830*VLOOKUP('Форма 1'!$F830,'Придельники до 2021'!$B$4:$X$28,13,0),IF('Форма 1'!$AE830=3,'Форма 1'!$H830*VLOOKUP('Форма 1'!$F830,'Придельники до 2021'!$B$4:$X$28,12,0)))))</f>
        <v>3946859.3420000002</v>
      </c>
      <c r="O830" s="103" t="str">
        <f>IF(ISNUMBER('Форма 1'!AF830),'Форма 1'!$H830*VLOOKUP('Форма 1'!$F830,'Придельники до 2021'!$B$4:$X$28,'Форма 1'!AF$8),"")</f>
        <v/>
      </c>
      <c r="P830" s="87"/>
      <c r="Q830" s="103" t="str">
        <f>IF(ISNUMBER('Форма 1'!AH830),'Форма 1'!$H830*VLOOKUP('Форма 1'!$F830,'Придельники до 2021'!$B$4:$X$28,'Форма 1'!AH$8),"")</f>
        <v/>
      </c>
      <c r="R830" s="103" t="str">
        <f>IF(ISNUMBER('Форма 1'!AI830),'Форма 1'!$H830*VLOOKUP('Форма 1'!$F830,'Придельники до 2021'!$B$4:$X$28,'Форма 1'!AI$8),"")</f>
        <v/>
      </c>
      <c r="S830" s="103" t="str">
        <f>IF(ISNUMBER('Форма 1'!AJ830),'Форма 1'!$H830*VLOOKUP('Форма 1'!$F830,'Придельники до 2021'!$B$4:$X$28,'Форма 1'!AJ$8),"")</f>
        <v/>
      </c>
      <c r="T830" s="87"/>
    </row>
    <row r="831" spans="1:20">
      <c r="A831" s="188">
        <f t="shared" si="56"/>
        <v>12</v>
      </c>
      <c r="B831" s="189" t="s">
        <v>971</v>
      </c>
      <c r="C831" s="99">
        <f t="shared" si="58"/>
        <v>8484316.5</v>
      </c>
      <c r="D831" s="103" t="str">
        <f>IF(ISNUMBER('Форма 1'!U831),'Форма 1'!$H831*VLOOKUP('Форма 1'!$F831,'Придельники до 2021'!$B$4:$X$28,'Форма 1'!U$8),"")</f>
        <v/>
      </c>
      <c r="E831" s="103" t="str">
        <f>IF(ISNUMBER('Форма 1'!V831),'Форма 1'!$H831*VLOOKUP('Форма 1'!$F831,'Придельники до 2021'!$B$4:$X$28,'Форма 1'!V$8),"")</f>
        <v/>
      </c>
      <c r="F831" s="103" t="str">
        <f>IF(ISNUMBER('Форма 1'!W831),'Форма 1'!$H831*VLOOKUP('Форма 1'!$F831,'Придельники до 2021'!$B$4:$X$28,'Форма 1'!W$8),"")</f>
        <v/>
      </c>
      <c r="G831" s="103" t="str">
        <f>IF(ISNUMBER('Форма 1'!X831),'Форма 1'!$H831*VLOOKUP('Форма 1'!$F831,'Придельники до 2021'!$B$4:$X$28,'Форма 1'!X$8),"")</f>
        <v/>
      </c>
      <c r="H831" s="103" t="str">
        <f>IF(ISNUMBER('Форма 1'!Y831),'Форма 1'!$H831*VLOOKUP('Форма 1'!$F831,'Придельники до 2021'!$B$4:$X$28,'Форма 1'!Y$8),"")</f>
        <v/>
      </c>
      <c r="I831" s="103" t="str">
        <f>IF(ISNUMBER('Форма 1'!Z831),'Форма 1'!$H831*VLOOKUP('Форма 1'!$F831,'Придельники до 2021'!$B$4:$X$28,'Форма 1'!Z$8),"")</f>
        <v/>
      </c>
      <c r="J831" s="103" t="str">
        <f>IF(ISNUMBER('Форма 1'!AA831),'Форма 1'!$H831*VLOOKUP('Форма 1'!$F831,'Придельники до 2021'!$B$4:$X$28,'Форма 1'!AA$8),"")</f>
        <v/>
      </c>
      <c r="K831" s="90"/>
      <c r="L831" s="87"/>
      <c r="M831" s="103">
        <f>IF(ISNUMBER('Форма 1'!AD831),'Форма 1'!$H831*VLOOKUP('Форма 1'!$F831,'Придельники до 2021'!$B$4:$X$28,'Форма 1'!AD$8),"")</f>
        <v>5684283</v>
      </c>
      <c r="N831" s="103">
        <f>IF(ISBLANK('Форма 1'!$AE831),"",IF('Форма 1'!$AE831=1,'Форма 1'!$H831*VLOOKUP('Форма 1'!$F831,'Придельники до 2021'!$B$4:$X$28,'Форма 1'!$AE$8,0),IF('Форма 1'!$AE831=2,'Форма 1'!$H831*VLOOKUP('Форма 1'!$F831,'Придельники до 2021'!$B$4:$X$28,13,0),IF('Форма 1'!$AE831=3,'Форма 1'!$H831*VLOOKUP('Форма 1'!$F831,'Придельники до 2021'!$B$4:$X$28,12,0)))))</f>
        <v>2800033.5</v>
      </c>
      <c r="O831" s="103" t="str">
        <f>IF(ISNUMBER('Форма 1'!AF831),'Форма 1'!$H831*VLOOKUP('Форма 1'!$F831,'Придельники до 2021'!$B$4:$X$28,'Форма 1'!AF$8),"")</f>
        <v/>
      </c>
      <c r="P831" s="87"/>
      <c r="Q831" s="103" t="str">
        <f>IF(ISNUMBER('Форма 1'!AH831),'Форма 1'!$H831*VLOOKUP('Форма 1'!$F831,'Придельники до 2021'!$B$4:$X$28,'Форма 1'!AH$8),"")</f>
        <v/>
      </c>
      <c r="R831" s="103" t="str">
        <f>IF(ISNUMBER('Форма 1'!AI831),'Форма 1'!$H831*VLOOKUP('Форма 1'!$F831,'Придельники до 2021'!$B$4:$X$28,'Форма 1'!AI$8),"")</f>
        <v/>
      </c>
      <c r="S831" s="103" t="str">
        <f>IF(ISNUMBER('Форма 1'!AJ831),'Форма 1'!$H831*VLOOKUP('Форма 1'!$F831,'Придельники до 2021'!$B$4:$X$28,'Форма 1'!AJ$8),"")</f>
        <v/>
      </c>
      <c r="T831" s="87"/>
    </row>
    <row r="832" spans="1:20">
      <c r="A832" s="188">
        <f t="shared" si="56"/>
        <v>13</v>
      </c>
      <c r="B832" s="189" t="s">
        <v>972</v>
      </c>
      <c r="C832" s="99">
        <f t="shared" si="58"/>
        <v>1451900.513</v>
      </c>
      <c r="D832" s="103" t="str">
        <f>IF(ISNUMBER('Форма 1'!U832),'Форма 1'!$H832*VLOOKUP('Форма 1'!$F832,'Придельники до 2021'!$B$4:$X$28,'Форма 1'!U$8),"")</f>
        <v/>
      </c>
      <c r="E832" s="103" t="str">
        <f>IF(ISNUMBER('Форма 1'!V832),'Форма 1'!$H832*VLOOKUP('Форма 1'!$F832,'Придельники до 2021'!$B$4:$X$28,'Форма 1'!V$8),"")</f>
        <v/>
      </c>
      <c r="F832" s="103" t="str">
        <f>IF(ISNUMBER('Форма 1'!W832),'Форма 1'!$H832*VLOOKUP('Форма 1'!$F832,'Придельники до 2021'!$B$4:$X$28,'Форма 1'!W$8),"")</f>
        <v/>
      </c>
      <c r="G832" s="103">
        <f>IF(ISNUMBER('Форма 1'!X832),'Форма 1'!$H832*VLOOKUP('Форма 1'!$F832,'Придельники до 2021'!$B$4:$X$28,'Форма 1'!X$8),"")</f>
        <v>523153.50700000004</v>
      </c>
      <c r="H832" s="103" t="str">
        <f>IF(ISNUMBER('Форма 1'!Y832),'Форма 1'!$H832*VLOOKUP('Форма 1'!$F832,'Придельники до 2021'!$B$4:$X$28,'Форма 1'!Y$8),"")</f>
        <v/>
      </c>
      <c r="I832" s="103">
        <f>IF(ISNUMBER('Форма 1'!Z832),'Форма 1'!$H832*VLOOKUP('Форма 1'!$F832,'Придельники до 2021'!$B$4:$X$28,'Форма 1'!Z$8),"")</f>
        <v>892688.39599999995</v>
      </c>
      <c r="J832" s="103" t="str">
        <f>IF(ISNUMBER('Форма 1'!AA832),'Форма 1'!$H832*VLOOKUP('Форма 1'!$F832,'Придельники до 2021'!$B$4:$X$28,'Форма 1'!AA$8),"")</f>
        <v/>
      </c>
      <c r="K832" s="90"/>
      <c r="L832" s="87"/>
      <c r="M832" s="103" t="str">
        <f>IF(ISNUMBER('Форма 1'!AD832),'Форма 1'!$H832*VLOOKUP('Форма 1'!$F832,'Придельники до 2021'!$B$4:$X$28,'Форма 1'!AD$8),"")</f>
        <v/>
      </c>
      <c r="N832" s="103" t="str">
        <f>IF(ISBLANK('Форма 1'!$AE832),"",IF('Форма 1'!$AE832=1,'Форма 1'!$H832*VLOOKUP('Форма 1'!$F832,'Придельники до 2021'!$B$4:$X$28,'Форма 1'!$AE$8,0),IF('Форма 1'!$AE832=2,'Форма 1'!$H832*VLOOKUP('Форма 1'!$F832,'Придельники до 2021'!$B$4:$X$28,13,0),IF('Форма 1'!$AE832=3,'Форма 1'!$H832*VLOOKUP('Форма 1'!$F832,'Придельники до 2021'!$B$4:$X$28,12,0)))))</f>
        <v/>
      </c>
      <c r="O832" s="103" t="str">
        <f>IF(ISNUMBER('Форма 1'!AF832),'Форма 1'!$H832*VLOOKUP('Форма 1'!$F832,'Придельники до 2021'!$B$4:$X$28,'Форма 1'!AF$8),"")</f>
        <v/>
      </c>
      <c r="P832" s="87">
        <v>36058.61</v>
      </c>
      <c r="Q832" s="103" t="str">
        <f>IF(ISNUMBER('Форма 1'!AH832),'Форма 1'!$H832*VLOOKUP('Форма 1'!$F832,'Придельники до 2021'!$B$4:$X$28,'Форма 1'!AH$8),"")</f>
        <v/>
      </c>
      <c r="R832" s="103" t="str">
        <f>IF(ISNUMBER('Форма 1'!AI832),'Форма 1'!$H832*VLOOKUP('Форма 1'!$F832,'Придельники до 2021'!$B$4:$X$28,'Форма 1'!AI$8),"")</f>
        <v/>
      </c>
      <c r="S832" s="103" t="str">
        <f>IF(ISNUMBER('Форма 1'!AJ832),'Форма 1'!$H832*VLOOKUP('Форма 1'!$F832,'Придельники до 2021'!$B$4:$X$28,'Форма 1'!AJ$8),"")</f>
        <v/>
      </c>
      <c r="T832" s="87"/>
    </row>
    <row r="833" spans="1:20">
      <c r="A833" s="188">
        <f t="shared" si="56"/>
        <v>14</v>
      </c>
      <c r="B833" s="189" t="s">
        <v>973</v>
      </c>
      <c r="C833" s="99">
        <f t="shared" si="58"/>
        <v>3577996.3800000004</v>
      </c>
      <c r="D833" s="103" t="str">
        <f>IF(ISNUMBER('Форма 1'!U833),'Форма 1'!$H833*VLOOKUP('Форма 1'!$F833,'Придельники до 2021'!$B$4:$X$28,'Форма 1'!U$8),"")</f>
        <v/>
      </c>
      <c r="E833" s="103" t="str">
        <f>IF(ISNUMBER('Форма 1'!V833),'Форма 1'!$H833*VLOOKUP('Форма 1'!$F833,'Придельники до 2021'!$B$4:$X$28,'Форма 1'!V$8),"")</f>
        <v/>
      </c>
      <c r="F833" s="103" t="str">
        <f>IF(ISNUMBER('Форма 1'!W833),'Форма 1'!$H833*VLOOKUP('Форма 1'!$F833,'Придельники до 2021'!$B$4:$X$28,'Форма 1'!W$8),"")</f>
        <v/>
      </c>
      <c r="G833" s="103" t="str">
        <f>IF(ISNUMBER('Форма 1'!X833),'Форма 1'!$H833*VLOOKUP('Форма 1'!$F833,'Придельники до 2021'!$B$4:$X$28,'Форма 1'!X$8),"")</f>
        <v/>
      </c>
      <c r="H833" s="103" t="str">
        <f>IF(ISNUMBER('Форма 1'!Y833),'Форма 1'!$H833*VLOOKUP('Форма 1'!$F833,'Придельники до 2021'!$B$4:$X$28,'Форма 1'!Y$8),"")</f>
        <v/>
      </c>
      <c r="I833" s="103" t="str">
        <f>IF(ISNUMBER('Форма 1'!Z833),'Форма 1'!$H833*VLOOKUP('Форма 1'!$F833,'Придельники до 2021'!$B$4:$X$28,'Форма 1'!Z$8),"")</f>
        <v/>
      </c>
      <c r="J833" s="103" t="str">
        <f>IF(ISNUMBER('Форма 1'!AA833),'Форма 1'!$H833*VLOOKUP('Форма 1'!$F833,'Придельники до 2021'!$B$4:$X$28,'Форма 1'!AA$8),"")</f>
        <v/>
      </c>
      <c r="K833" s="90"/>
      <c r="L833" s="87"/>
      <c r="M833" s="103">
        <f>IF(ISNUMBER('Форма 1'!AD833),'Форма 1'!$H833*VLOOKUP('Форма 1'!$F833,'Придельники до 2021'!$B$4:$X$28,'Форма 1'!AD$8),"")</f>
        <v>2581388.1870000004</v>
      </c>
      <c r="N833" s="103">
        <f>IF(ISBLANK('Форма 1'!$AE833),"",IF('Форма 1'!$AE833=1,'Форма 1'!$H833*VLOOKUP('Форма 1'!$F833,'Придельники до 2021'!$B$4:$X$28,'Форма 1'!$AE$8,0),IF('Форма 1'!$AE833=2,'Форма 1'!$H833*VLOOKUP('Форма 1'!$F833,'Придельники до 2021'!$B$4:$X$28,13,0),IF('Форма 1'!$AE833=3,'Форма 1'!$H833*VLOOKUP('Форма 1'!$F833,'Придельники до 2021'!$B$4:$X$28,12,0)))))</f>
        <v>996608.19300000009</v>
      </c>
      <c r="O833" s="103" t="str">
        <f>IF(ISNUMBER('Форма 1'!AF833),'Форма 1'!$H833*VLOOKUP('Форма 1'!$F833,'Придельники до 2021'!$B$4:$X$28,'Форма 1'!AF$8),"")</f>
        <v/>
      </c>
      <c r="P833" s="87"/>
      <c r="Q833" s="103" t="str">
        <f>IF(ISNUMBER('Форма 1'!AH833),'Форма 1'!$H833*VLOOKUP('Форма 1'!$F833,'Придельники до 2021'!$B$4:$X$28,'Форма 1'!AH$8),"")</f>
        <v/>
      </c>
      <c r="R833" s="103" t="str">
        <f>IF(ISNUMBER('Форма 1'!AI833),'Форма 1'!$H833*VLOOKUP('Форма 1'!$F833,'Придельники до 2021'!$B$4:$X$28,'Форма 1'!AI$8),"")</f>
        <v/>
      </c>
      <c r="S833" s="103" t="str">
        <f>IF(ISNUMBER('Форма 1'!AJ833),'Форма 1'!$H833*VLOOKUP('Форма 1'!$F833,'Придельники до 2021'!$B$4:$X$28,'Форма 1'!AJ$8),"")</f>
        <v/>
      </c>
      <c r="T833" s="87"/>
    </row>
    <row r="834" spans="1:20">
      <c r="A834" s="188">
        <f t="shared" si="56"/>
        <v>15</v>
      </c>
      <c r="B834" s="112" t="s">
        <v>974</v>
      </c>
      <c r="C834" s="99">
        <f t="shared" si="58"/>
        <v>436892.93000000005</v>
      </c>
      <c r="D834" s="103" t="str">
        <f>IF(ISNUMBER('Форма 1'!U834),'Форма 1'!$H834*VLOOKUP('Форма 1'!$F834,'Придельники до 2021'!$B$4:$X$28,'Форма 1'!U$8),"")</f>
        <v/>
      </c>
      <c r="E834" s="103" t="str">
        <f>IF(ISNUMBER('Форма 1'!V834),'Форма 1'!$H834*VLOOKUP('Форма 1'!$F834,'Придельники до 2021'!$B$4:$X$28,'Форма 1'!V$8),"")</f>
        <v/>
      </c>
      <c r="F834" s="103" t="str">
        <f>IF(ISNUMBER('Форма 1'!W834),'Форма 1'!$H834*VLOOKUP('Форма 1'!$F834,'Придельники до 2021'!$B$4:$X$28,'Форма 1'!W$8),"")</f>
        <v/>
      </c>
      <c r="G834" s="103" t="str">
        <f>IF(ISNUMBER('Форма 1'!X834),'Форма 1'!$H834*VLOOKUP('Форма 1'!$F834,'Придельники до 2021'!$B$4:$X$28,'Форма 1'!X$8),"")</f>
        <v/>
      </c>
      <c r="H834" s="103" t="str">
        <f>IF(ISNUMBER('Форма 1'!Y834),'Форма 1'!$H834*VLOOKUP('Форма 1'!$F834,'Придельники до 2021'!$B$4:$X$28,'Форма 1'!Y$8),"")</f>
        <v/>
      </c>
      <c r="I834" s="103" t="str">
        <f>IF(ISNUMBER('Форма 1'!Z834),'Форма 1'!$H834*VLOOKUP('Форма 1'!$F834,'Придельники до 2021'!$B$4:$X$28,'Форма 1'!Z$8),"")</f>
        <v/>
      </c>
      <c r="J834" s="103" t="str">
        <f>IF(ISNUMBER('Форма 1'!AA834),'Форма 1'!$H834*VLOOKUP('Форма 1'!$F834,'Придельники до 2021'!$B$4:$X$28,'Форма 1'!AA$8),"")</f>
        <v/>
      </c>
      <c r="K834" s="90"/>
      <c r="L834" s="87"/>
      <c r="M834" s="103" t="str">
        <f>IF(ISNUMBER('Форма 1'!AD834),'Форма 1'!$H834*VLOOKUP('Форма 1'!$F834,'Придельники до 2021'!$B$4:$X$28,'Форма 1'!AD$8),"")</f>
        <v/>
      </c>
      <c r="N834" s="103" t="str">
        <f>IF(ISBLANK('Форма 1'!$AE834),"",IF('Форма 1'!$AE834=1,'Форма 1'!$H834*VLOOKUP('Форма 1'!$F834,'Придельники до 2021'!$B$4:$X$28,'Форма 1'!$AE$8,0),IF('Форма 1'!$AE834=2,'Форма 1'!$H834*VLOOKUP('Форма 1'!$F834,'Придельники до 2021'!$B$4:$X$28,13,0),IF('Форма 1'!$AE834=3,'Форма 1'!$H834*VLOOKUP('Форма 1'!$F834,'Придельники до 2021'!$B$4:$X$28,12,0)))))</f>
        <v/>
      </c>
      <c r="O834" s="103" t="str">
        <f>IF(ISNUMBER('Форма 1'!AF834),'Форма 1'!$H834*VLOOKUP('Форма 1'!$F834,'Придельники до 2021'!$B$4:$X$28,'Форма 1'!AF$8),"")</f>
        <v/>
      </c>
      <c r="P834" s="87">
        <f>280193.26+156699.67</f>
        <v>436892.93000000005</v>
      </c>
      <c r="Q834" s="103" t="str">
        <f>IF(ISNUMBER('Форма 1'!AH834),'Форма 1'!$H834*VLOOKUP('Форма 1'!$F834,'Придельники до 2021'!$B$4:$X$28,'Форма 1'!AH$8),"")</f>
        <v/>
      </c>
      <c r="R834" s="103" t="str">
        <f>IF(ISNUMBER('Форма 1'!AI834),'Форма 1'!$H834*VLOOKUP('Форма 1'!$F834,'Придельники до 2021'!$B$4:$X$28,'Форма 1'!AI$8),"")</f>
        <v/>
      </c>
      <c r="S834" s="103" t="str">
        <f>IF(ISNUMBER('Форма 1'!AJ834),'Форма 1'!$H834*VLOOKUP('Форма 1'!$F834,'Придельники до 2021'!$B$4:$X$28,'Форма 1'!AJ$8),"")</f>
        <v/>
      </c>
      <c r="T834" s="87"/>
    </row>
    <row r="835" spans="1:20">
      <c r="A835" s="188">
        <f t="shared" si="56"/>
        <v>16</v>
      </c>
      <c r="B835" s="189" t="s">
        <v>975</v>
      </c>
      <c r="C835" s="99">
        <f t="shared" si="58"/>
        <v>238943.016</v>
      </c>
      <c r="D835" s="103">
        <f>IF(ISNUMBER('Форма 1'!U835),'Форма 1'!$H835*VLOOKUP('Форма 1'!$F835,'Придельники с 2022'!$B$4:$X$28,'Форма 1'!U$8),"")</f>
        <v>238943.016</v>
      </c>
      <c r="E835" s="103" t="str">
        <f>IF(ISNUMBER('Форма 1'!V835),'Форма 1'!$H835*VLOOKUP('Форма 1'!$F835,'Придельники до 2021'!$B$4:$X$28,'Форма 1'!V$8),"")</f>
        <v/>
      </c>
      <c r="F835" s="103" t="str">
        <f>IF(ISNUMBER('Форма 1'!W835),'Форма 1'!$H835*VLOOKUP('Форма 1'!$F835,'Придельники до 2021'!$B$4:$X$28,'Форма 1'!W$8),"")</f>
        <v/>
      </c>
      <c r="G835" s="103" t="str">
        <f>IF(ISNUMBER('Форма 1'!X835),'Форма 1'!$H835*VLOOKUP('Форма 1'!$F835,'Придельники до 2021'!$B$4:$X$28,'Форма 1'!X$8),"")</f>
        <v/>
      </c>
      <c r="H835" s="103" t="str">
        <f>IF(ISNUMBER('Форма 1'!Y835),'Форма 1'!$H835*VLOOKUP('Форма 1'!$F835,'Придельники до 2021'!$B$4:$X$28,'Форма 1'!Y$8),"")</f>
        <v/>
      </c>
      <c r="I835" s="103" t="str">
        <f>IF(ISNUMBER('Форма 1'!Z835),'Форма 1'!$H835*VLOOKUP('Форма 1'!$F835,'Придельники до 2021'!$B$4:$X$28,'Форма 1'!Z$8),"")</f>
        <v/>
      </c>
      <c r="J835" s="103" t="str">
        <f>IF(ISNUMBER('Форма 1'!AA835),'Форма 1'!$H835*VLOOKUP('Форма 1'!$F835,'Придельники до 2021'!$B$4:$X$28,'Форма 1'!AA$8),"")</f>
        <v/>
      </c>
      <c r="K835" s="90"/>
      <c r="L835" s="87"/>
      <c r="M835" s="103" t="str">
        <f>IF(ISNUMBER('Форма 1'!AD835),'Форма 1'!$H835*VLOOKUP('Форма 1'!$F835,'Придельники до 2021'!$B$4:$X$28,'Форма 1'!AD$8),"")</f>
        <v/>
      </c>
      <c r="N835" s="103" t="str">
        <f>IF(ISBLANK('Форма 1'!$AE835),"",IF('Форма 1'!$AE835=1,'Форма 1'!$H835*VLOOKUP('Форма 1'!$F835,'Придельники до 2021'!$B$4:$X$28,'Форма 1'!$AE$8,0),IF('Форма 1'!$AE835=2,'Форма 1'!$H835*VLOOKUP('Форма 1'!$F835,'Придельники до 2021'!$B$4:$X$28,13,0),IF('Форма 1'!$AE835=3,'Форма 1'!$H835*VLOOKUP('Форма 1'!$F835,'Придельники до 2021'!$B$4:$X$28,12,0)))))</f>
        <v/>
      </c>
      <c r="O835" s="103" t="str">
        <f>IF(ISNUMBER('Форма 1'!AF835),'Форма 1'!$H835*VLOOKUP('Форма 1'!$F835,'Придельники до 2021'!$B$4:$X$28,'Форма 1'!AF$8),"")</f>
        <v/>
      </c>
      <c r="P835" s="87"/>
      <c r="Q835" s="103" t="str">
        <f>IF(ISNUMBER('Форма 1'!AH835),'Форма 1'!$H835*VLOOKUP('Форма 1'!$F835,'Придельники до 2021'!$B$4:$X$28,'Форма 1'!AH$8),"")</f>
        <v/>
      </c>
      <c r="R835" s="103" t="str">
        <f>IF(ISNUMBER('Форма 1'!AI835),'Форма 1'!$H835*VLOOKUP('Форма 1'!$F835,'Придельники до 2021'!$B$4:$X$28,'Форма 1'!AI$8),"")</f>
        <v/>
      </c>
      <c r="S835" s="103" t="str">
        <f>IF(ISNUMBER('Форма 1'!AJ835),'Форма 1'!$H835*VLOOKUP('Форма 1'!$F835,'Придельники до 2021'!$B$4:$X$28,'Форма 1'!AJ$8),"")</f>
        <v/>
      </c>
      <c r="T835" s="87"/>
    </row>
    <row r="836" spans="1:20">
      <c r="A836" s="188">
        <f t="shared" si="56"/>
        <v>17</v>
      </c>
      <c r="B836" s="189" t="s">
        <v>976</v>
      </c>
      <c r="C836" s="99">
        <f t="shared" si="58"/>
        <v>36058.61</v>
      </c>
      <c r="D836" s="103" t="str">
        <f>IF(ISNUMBER('Форма 1'!U836),'Форма 1'!$H836*VLOOKUP('Форма 1'!$F836,'Придельники до 2021'!$B$4:$X$28,'Форма 1'!U$8),"")</f>
        <v/>
      </c>
      <c r="E836" s="103" t="str">
        <f>IF(ISNUMBER('Форма 1'!V836),'Форма 1'!$H836*VLOOKUP('Форма 1'!$F836,'Придельники до 2021'!$B$4:$X$28,'Форма 1'!V$8),"")</f>
        <v/>
      </c>
      <c r="F836" s="103" t="str">
        <f>IF(ISNUMBER('Форма 1'!W836),'Форма 1'!$H836*VLOOKUP('Форма 1'!$F836,'Придельники до 2021'!$B$4:$X$28,'Форма 1'!W$8),"")</f>
        <v/>
      </c>
      <c r="G836" s="103" t="str">
        <f>IF(ISNUMBER('Форма 1'!X836),'Форма 1'!$H836*VLOOKUP('Форма 1'!$F836,'Придельники до 2021'!$B$4:$X$28,'Форма 1'!X$8),"")</f>
        <v/>
      </c>
      <c r="H836" s="103" t="str">
        <f>IF(ISNUMBER('Форма 1'!Y836),'Форма 1'!$H836*VLOOKUP('Форма 1'!$F836,'Придельники до 2021'!$B$4:$X$28,'Форма 1'!Y$8),"")</f>
        <v/>
      </c>
      <c r="I836" s="103" t="str">
        <f>IF(ISNUMBER('Форма 1'!Z836),'Форма 1'!$H836*VLOOKUP('Форма 1'!$F836,'Придельники до 2021'!$B$4:$X$28,'Форма 1'!Z$8),"")</f>
        <v/>
      </c>
      <c r="J836" s="103" t="str">
        <f>IF(ISNUMBER('Форма 1'!AA836),'Форма 1'!$H836*VLOOKUP('Форма 1'!$F836,'Придельники до 2021'!$B$4:$X$28,'Форма 1'!AA$8),"")</f>
        <v/>
      </c>
      <c r="K836" s="90"/>
      <c r="L836" s="87"/>
      <c r="M836" s="103" t="str">
        <f>IF(ISNUMBER('Форма 1'!AD836),'Форма 1'!$H836*VLOOKUP('Форма 1'!$F836,'Придельники до 2021'!$B$4:$X$28,'Форма 1'!AD$8),"")</f>
        <v/>
      </c>
      <c r="N836" s="103" t="str">
        <f>IF(ISBLANK('Форма 1'!$AE836),"",IF('Форма 1'!$AE836=1,'Форма 1'!$H836*VLOOKUP('Форма 1'!$F836,'Придельники до 2021'!$B$4:$X$28,'Форма 1'!$AE$8,0),IF('Форма 1'!$AE836=2,'Форма 1'!$H836*VLOOKUP('Форма 1'!$F836,'Придельники до 2021'!$B$4:$X$28,13,0),IF('Форма 1'!$AE836=3,'Форма 1'!$H836*VLOOKUP('Форма 1'!$F836,'Придельники до 2021'!$B$4:$X$28,12,0)))))</f>
        <v/>
      </c>
      <c r="O836" s="103" t="str">
        <f>IF(ISNUMBER('Форма 1'!AF836),'Форма 1'!$H836*VLOOKUP('Форма 1'!$F836,'Придельники до 2021'!$B$4:$X$28,'Форма 1'!AF$8),"")</f>
        <v/>
      </c>
      <c r="P836" s="87">
        <v>36058.61</v>
      </c>
      <c r="Q836" s="103" t="str">
        <f>IF(ISNUMBER('Форма 1'!AH836),'Форма 1'!$H836*VLOOKUP('Форма 1'!$F836,'Придельники до 2021'!$B$4:$X$28,'Форма 1'!AH$8),"")</f>
        <v/>
      </c>
      <c r="R836" s="103" t="str">
        <f>IF(ISNUMBER('Форма 1'!AI836),'Форма 1'!$H836*VLOOKUP('Форма 1'!$F836,'Придельники до 2021'!$B$4:$X$28,'Форма 1'!AI$8),"")</f>
        <v/>
      </c>
      <c r="S836" s="103" t="str">
        <f>IF(ISNUMBER('Форма 1'!AJ836),'Форма 1'!$H836*VLOOKUP('Форма 1'!$F836,'Придельники до 2021'!$B$4:$X$28,'Форма 1'!AJ$8),"")</f>
        <v/>
      </c>
      <c r="T836" s="87"/>
    </row>
    <row r="837" spans="1:20">
      <c r="A837" s="188">
        <f t="shared" si="56"/>
        <v>18</v>
      </c>
      <c r="B837" s="189" t="s">
        <v>977</v>
      </c>
      <c r="C837" s="99">
        <f t="shared" si="58"/>
        <v>15847781.003999999</v>
      </c>
      <c r="D837" s="103" t="str">
        <f>IF(ISNUMBER('Форма 1'!U837),'Форма 1'!$H837*VLOOKUP('Форма 1'!$F837,'Придельники до 2021'!$B$4:$X$28,'Форма 1'!U$8),"")</f>
        <v/>
      </c>
      <c r="E837" s="103" t="str">
        <f>IF(ISNUMBER('Форма 1'!V837),'Форма 1'!$H837*VLOOKUP('Форма 1'!$F837,'Придельники до 2021'!$B$4:$X$28,'Форма 1'!V$8),"")</f>
        <v/>
      </c>
      <c r="F837" s="103" t="str">
        <f>IF(ISNUMBER('Форма 1'!W837),'Форма 1'!$H837*VLOOKUP('Форма 1'!$F837,'Придельники до 2021'!$B$4:$X$28,'Форма 1'!W$8),"")</f>
        <v/>
      </c>
      <c r="G837" s="103" t="str">
        <f>IF(ISNUMBER('Форма 1'!X837),'Форма 1'!$H837*VLOOKUP('Форма 1'!$F837,'Придельники до 2021'!$B$4:$X$28,'Форма 1'!X$8),"")</f>
        <v/>
      </c>
      <c r="H837" s="103" t="str">
        <f>IF(ISNUMBER('Форма 1'!Y837),'Форма 1'!$H837*VLOOKUP('Форма 1'!$F837,'Придельники до 2021'!$B$4:$X$28,'Форма 1'!Y$8),"")</f>
        <v/>
      </c>
      <c r="I837" s="103" t="str">
        <f>IF(ISNUMBER('Форма 1'!Z837),'Форма 1'!$H837*VLOOKUP('Форма 1'!$F837,'Придельники до 2021'!$B$4:$X$28,'Форма 1'!Z$8),"")</f>
        <v/>
      </c>
      <c r="J837" s="103" t="str">
        <f>IF(ISNUMBER('Форма 1'!AA837),'Форма 1'!$H837*VLOOKUP('Форма 1'!$F837,'Придельники до 2021'!$B$4:$X$28,'Форма 1'!AA$8),"")</f>
        <v/>
      </c>
      <c r="K837" s="90"/>
      <c r="L837" s="87"/>
      <c r="M837" s="103">
        <f>IF(ISNUMBER('Форма 1'!AD837),'Форма 1'!$H837*VLOOKUP('Форма 1'!$F837,'Придельники до 2021'!$B$4:$X$28,'Форма 1'!AD$8),"")</f>
        <v>15847781.003999999</v>
      </c>
      <c r="N837" s="103" t="str">
        <f>IF(ISBLANK('Форма 1'!$AE837),"",IF('Форма 1'!$AE837=1,'Форма 1'!$H837*VLOOKUP('Форма 1'!$F837,'Придельники до 2021'!$B$4:$X$28,'Форма 1'!$AE$8,0),IF('Форма 1'!$AE837=2,'Форма 1'!$H837*VLOOKUP('Форма 1'!$F837,'Придельники до 2021'!$B$4:$X$28,13,0),IF('Форма 1'!$AE837=3,'Форма 1'!$H837*VLOOKUP('Форма 1'!$F837,'Придельники до 2021'!$B$4:$X$28,12,0)))))</f>
        <v/>
      </c>
      <c r="O837" s="103" t="str">
        <f>IF(ISNUMBER('Форма 1'!AF837),'Форма 1'!$H837*VLOOKUP('Форма 1'!$F837,'Придельники до 2021'!$B$4:$X$28,'Форма 1'!AF$8),"")</f>
        <v/>
      </c>
      <c r="P837" s="87"/>
      <c r="Q837" s="103" t="str">
        <f>IF(ISNUMBER('Форма 1'!AH837),'Форма 1'!$H837*VLOOKUP('Форма 1'!$F837,'Придельники до 2021'!$B$4:$X$28,'Форма 1'!AH$8),"")</f>
        <v/>
      </c>
      <c r="R837" s="103" t="str">
        <f>IF(ISNUMBER('Форма 1'!AI837),'Форма 1'!$H837*VLOOKUP('Форма 1'!$F837,'Придельники до 2021'!$B$4:$X$28,'Форма 1'!AI$8),"")</f>
        <v/>
      </c>
      <c r="S837" s="103" t="str">
        <f>IF(ISNUMBER('Форма 1'!AJ837),'Форма 1'!$H837*VLOOKUP('Форма 1'!$F837,'Придельники до 2021'!$B$4:$X$28,'Форма 1'!AJ$8),"")</f>
        <v/>
      </c>
      <c r="T837" s="196"/>
    </row>
    <row r="838" spans="1:20">
      <c r="A838" s="188">
        <f t="shared" si="56"/>
        <v>19</v>
      </c>
      <c r="B838" s="189" t="s">
        <v>978</v>
      </c>
      <c r="C838" s="99">
        <f t="shared" si="58"/>
        <v>21834437.373000003</v>
      </c>
      <c r="D838" s="103" t="str">
        <f>IF(ISNUMBER('Форма 1'!U838),'Форма 1'!$H838*VLOOKUP('Форма 1'!$F838,'Придельники до 2021'!$B$4:$X$28,'Форма 1'!U$8),"")</f>
        <v/>
      </c>
      <c r="E838" s="103" t="str">
        <f>IF(ISNUMBER('Форма 1'!V838),'Форма 1'!$H838*VLOOKUP('Форма 1'!$F838,'Придельники до 2021'!$B$4:$X$28,'Форма 1'!V$8),"")</f>
        <v/>
      </c>
      <c r="F838" s="103" t="str">
        <f>IF(ISNUMBER('Форма 1'!W838),'Форма 1'!$H838*VLOOKUP('Форма 1'!$F838,'Придельники до 2021'!$B$4:$X$28,'Форма 1'!W$8),"")</f>
        <v/>
      </c>
      <c r="G838" s="103" t="str">
        <f>IF(ISNUMBER('Форма 1'!X838),'Форма 1'!$H838*VLOOKUP('Форма 1'!$F838,'Придельники до 2021'!$B$4:$X$28,'Форма 1'!X$8),"")</f>
        <v/>
      </c>
      <c r="H838" s="103" t="str">
        <f>IF(ISNUMBER('Форма 1'!Y838),'Форма 1'!$H838*VLOOKUP('Форма 1'!$F838,'Придельники до 2021'!$B$4:$X$28,'Форма 1'!Y$8),"")</f>
        <v/>
      </c>
      <c r="I838" s="103">
        <f>IF(ISNUMBER('Форма 1'!Z838),'Форма 1'!$H838*VLOOKUP('Форма 1'!$F838,'Придельники до 2021'!$B$4:$X$28,'Форма 1'!Z$8),"")</f>
        <v>2548870.9110000003</v>
      </c>
      <c r="J838" s="103" t="str">
        <f>IF(ISNUMBER('Форма 1'!AA838),'Форма 1'!$H838*VLOOKUP('Форма 1'!$F838,'Придельники до 2021'!$B$4:$X$28,'Форма 1'!AA$8),"")</f>
        <v/>
      </c>
      <c r="K838" s="90"/>
      <c r="L838" s="87"/>
      <c r="M838" s="103">
        <f>IF(ISNUMBER('Форма 1'!AD838),'Форма 1'!$H838*VLOOKUP('Форма 1'!$F838,'Придельники до 2021'!$B$4:$X$28,'Форма 1'!AD$8),"")</f>
        <v>19285566.462000001</v>
      </c>
      <c r="N838" s="103" t="str">
        <f>IF(ISBLANK('Форма 1'!$AE838),"",IF('Форма 1'!$AE838=1,'Форма 1'!$H838*VLOOKUP('Форма 1'!$F838,'Придельники до 2021'!$B$4:$X$28,'Форма 1'!$AE$8,0),IF('Форма 1'!$AE838=2,'Форма 1'!$H838*VLOOKUP('Форма 1'!$F838,'Придельники до 2021'!$B$4:$X$28,13,0),IF('Форма 1'!$AE838=3,'Форма 1'!$H838*VLOOKUP('Форма 1'!$F838,'Придельники до 2021'!$B$4:$X$28,12,0)))))</f>
        <v/>
      </c>
      <c r="O838" s="103" t="str">
        <f>IF(ISNUMBER('Форма 1'!AF838),'Форма 1'!$H838*VLOOKUP('Форма 1'!$F838,'Придельники до 2021'!$B$4:$X$28,'Форма 1'!AF$8),"")</f>
        <v/>
      </c>
      <c r="P838" s="87"/>
      <c r="Q838" s="103" t="str">
        <f>IF(ISNUMBER('Форма 1'!AH838),'Форма 1'!$H838*VLOOKUP('Форма 1'!$F838,'Придельники до 2021'!$B$4:$X$28,'Форма 1'!AH$8),"")</f>
        <v/>
      </c>
      <c r="R838" s="103" t="str">
        <f>IF(ISNUMBER('Форма 1'!AI838),'Форма 1'!$H838*VLOOKUP('Форма 1'!$F838,'Придельники до 2021'!$B$4:$X$28,'Форма 1'!AI$8),"")</f>
        <v/>
      </c>
      <c r="S838" s="103" t="str">
        <f>IF(ISNUMBER('Форма 1'!AJ838),'Форма 1'!$H838*VLOOKUP('Форма 1'!$F838,'Придельники до 2021'!$B$4:$X$28,'Форма 1'!AJ$8),"")</f>
        <v/>
      </c>
      <c r="T838" s="87"/>
    </row>
    <row r="839" spans="1:20" ht="15.75">
      <c r="A839" s="187">
        <v>0</v>
      </c>
      <c r="B839" s="34" t="s">
        <v>979</v>
      </c>
      <c r="C839" s="36">
        <f>SUM(C840:C843)</f>
        <v>17104862.689000003</v>
      </c>
      <c r="D839" s="36">
        <f t="shared" ref="D839:T839" si="60">SUM(D840:D843)</f>
        <v>0</v>
      </c>
      <c r="E839" s="36">
        <f t="shared" si="60"/>
        <v>0</v>
      </c>
      <c r="F839" s="36">
        <f t="shared" si="60"/>
        <v>0</v>
      </c>
      <c r="G839" s="36">
        <f t="shared" si="60"/>
        <v>0</v>
      </c>
      <c r="H839" s="36">
        <f t="shared" si="60"/>
        <v>0</v>
      </c>
      <c r="I839" s="36">
        <f t="shared" si="60"/>
        <v>0</v>
      </c>
      <c r="J839" s="36">
        <f t="shared" si="60"/>
        <v>0</v>
      </c>
      <c r="K839" s="39">
        <f t="shared" si="60"/>
        <v>0</v>
      </c>
      <c r="L839" s="36">
        <f t="shared" si="60"/>
        <v>0</v>
      </c>
      <c r="M839" s="36">
        <f t="shared" si="60"/>
        <v>14121944.604</v>
      </c>
      <c r="N839" s="36">
        <f t="shared" si="60"/>
        <v>2982918.0849999995</v>
      </c>
      <c r="O839" s="36">
        <f t="shared" si="60"/>
        <v>0</v>
      </c>
      <c r="P839" s="36">
        <f t="shared" si="60"/>
        <v>0</v>
      </c>
      <c r="Q839" s="36">
        <f t="shared" si="60"/>
        <v>0</v>
      </c>
      <c r="R839" s="36">
        <f t="shared" si="60"/>
        <v>0</v>
      </c>
      <c r="S839" s="36">
        <f t="shared" si="60"/>
        <v>0</v>
      </c>
      <c r="T839" s="36">
        <f t="shared" si="60"/>
        <v>0</v>
      </c>
    </row>
    <row r="840" spans="1:20">
      <c r="A840" s="188">
        <f t="shared" si="56"/>
        <v>1</v>
      </c>
      <c r="B840" s="189" t="s">
        <v>980</v>
      </c>
      <c r="C840" s="99">
        <f t="shared" si="58"/>
        <v>2982918.0849999995</v>
      </c>
      <c r="D840" s="103" t="str">
        <f>IF(ISNUMBER('Форма 1'!U840),'Форма 1'!$H840*VLOOKUP('Форма 1'!$F840,'Придельники до 2021'!$B$4:$X$28,'Форма 1'!U$8),"")</f>
        <v/>
      </c>
      <c r="E840" s="103" t="str">
        <f>IF(ISNUMBER('Форма 1'!V840),'Форма 1'!$H840*VLOOKUP('Форма 1'!$F840,'Придельники до 2021'!$B$4:$X$28,'Форма 1'!V$8),"")</f>
        <v/>
      </c>
      <c r="F840" s="103" t="str">
        <f>IF(ISNUMBER('Форма 1'!W840),'Форма 1'!$H840*VLOOKUP('Форма 1'!$F840,'Придельники до 2021'!$B$4:$X$28,'Форма 1'!W$8),"")</f>
        <v/>
      </c>
      <c r="G840" s="103" t="str">
        <f>IF(ISNUMBER('Форма 1'!X840),'Форма 1'!$H840*VLOOKUP('Форма 1'!$F840,'Придельники до 2021'!$B$4:$X$28,'Форма 1'!X$8),"")</f>
        <v/>
      </c>
      <c r="H840" s="103" t="str">
        <f>IF(ISNUMBER('Форма 1'!Y840),'Форма 1'!$H840*VLOOKUP('Форма 1'!$F840,'Придельники до 2021'!$B$4:$X$28,'Форма 1'!Y$8),"")</f>
        <v/>
      </c>
      <c r="I840" s="103" t="str">
        <f>IF(ISNUMBER('Форма 1'!Z840),'Форма 1'!$H840*VLOOKUP('Форма 1'!$F840,'Придельники до 2021'!$B$4:$X$28,'Форма 1'!Z$8),"")</f>
        <v/>
      </c>
      <c r="J840" s="103" t="str">
        <f>IF(ISNUMBER('Форма 1'!AA840),'Форма 1'!$H840*VLOOKUP('Форма 1'!$F840,'Придельники до 2021'!$B$4:$X$28,'Форма 1'!AA$8),"")</f>
        <v/>
      </c>
      <c r="K840" s="90"/>
      <c r="L840" s="87"/>
      <c r="M840" s="103" t="str">
        <f>IF(ISNUMBER('Форма 1'!AD840),'Форма 1'!$H840*VLOOKUP('Форма 1'!$F840,'Придельники до 2021'!$B$4:$X$28,'Форма 1'!AD$8),"")</f>
        <v/>
      </c>
      <c r="N840" s="103">
        <f>IF(ISBLANK('Форма 1'!$AE840),"",IF('Форма 1'!$AE840=1,'Форма 1'!$H840*VLOOKUP('Форма 1'!$F840,'Придельники с 2022'!$B$4:$X$28,'Форма 1'!$AE$8,0),IF('Форма 1'!$AE840=2,'Форма 1'!$H840*VLOOKUP('Форма 1'!$F840,'Придельники с 2022'!$B$4:$X$28,13,0),IF('Форма 1'!$AE840=3,'Форма 1'!$H840*VLOOKUP('Форма 1'!$F840,'Придельники с 2022'!$B$4:$X$28,12,0)))))</f>
        <v>2982918.0849999995</v>
      </c>
      <c r="O840" s="103" t="str">
        <f>IF(ISNUMBER('Форма 1'!AF840),'Форма 1'!$H840*VLOOKUP('Форма 1'!$F840,'Придельники до 2021'!$B$4:$X$28,'Форма 1'!AF$8),"")</f>
        <v/>
      </c>
      <c r="P840" s="87"/>
      <c r="Q840" s="103" t="str">
        <f>IF(ISNUMBER('Форма 1'!AH840),'Форма 1'!$H840*VLOOKUP('Форма 1'!$F840,'Придельники до 2021'!$B$4:$X$28,'Форма 1'!AH$8),"")</f>
        <v/>
      </c>
      <c r="R840" s="103" t="str">
        <f>IF(ISNUMBER('Форма 1'!AI840),'Форма 1'!$H840*VLOOKUP('Форма 1'!$F840,'Придельники до 2021'!$B$4:$X$28,'Форма 1'!AI$8),"")</f>
        <v/>
      </c>
      <c r="S840" s="103" t="str">
        <f>IF(ISNUMBER('Форма 1'!AJ840),'Форма 1'!$H840*VLOOKUP('Форма 1'!$F840,'Придельники до 2021'!$B$4:$X$28,'Форма 1'!AJ$8),"")</f>
        <v/>
      </c>
      <c r="T840" s="87"/>
    </row>
    <row r="841" spans="1:20">
      <c r="A841" s="188">
        <f t="shared" si="56"/>
        <v>2</v>
      </c>
      <c r="B841" s="189" t="s">
        <v>981</v>
      </c>
      <c r="C841" s="99">
        <f t="shared" si="58"/>
        <v>3637249.1409999998</v>
      </c>
      <c r="D841" s="103" t="str">
        <f>IF(ISNUMBER('Форма 1'!U841),'Форма 1'!$H841*VLOOKUP('Форма 1'!$F841,'Придельники до 2021'!$B$4:$X$28,'Форма 1'!U$8),"")</f>
        <v/>
      </c>
      <c r="E841" s="103" t="str">
        <f>IF(ISNUMBER('Форма 1'!V841),'Форма 1'!$H841*VLOOKUP('Форма 1'!$F841,'Придельники до 2021'!$B$4:$X$28,'Форма 1'!V$8),"")</f>
        <v/>
      </c>
      <c r="F841" s="103" t="str">
        <f>IF(ISNUMBER('Форма 1'!W841),'Форма 1'!$H841*VLOOKUP('Форма 1'!$F841,'Придельники до 2021'!$B$4:$X$28,'Форма 1'!W$8),"")</f>
        <v/>
      </c>
      <c r="G841" s="103" t="str">
        <f>IF(ISNUMBER('Форма 1'!X841),'Форма 1'!$H841*VLOOKUP('Форма 1'!$F841,'Придельники до 2021'!$B$4:$X$28,'Форма 1'!X$8),"")</f>
        <v/>
      </c>
      <c r="H841" s="103" t="str">
        <f>IF(ISNUMBER('Форма 1'!Y841),'Форма 1'!$H841*VLOOKUP('Форма 1'!$F841,'Придельники до 2021'!$B$4:$X$28,'Форма 1'!Y$8),"")</f>
        <v/>
      </c>
      <c r="I841" s="103" t="str">
        <f>IF(ISNUMBER('Форма 1'!Z841),'Форма 1'!$H841*VLOOKUP('Форма 1'!$F841,'Придельники до 2021'!$B$4:$X$28,'Форма 1'!Z$8),"")</f>
        <v/>
      </c>
      <c r="J841" s="103" t="str">
        <f>IF(ISNUMBER('Форма 1'!AA841),'Форма 1'!$H841*VLOOKUP('Форма 1'!$F841,'Придельники до 2021'!$B$4:$X$28,'Форма 1'!AA$8),"")</f>
        <v/>
      </c>
      <c r="K841" s="90"/>
      <c r="L841" s="87"/>
      <c r="M841" s="103">
        <f>IF(ISNUMBER('Форма 1'!AD841),'Форма 1'!$H841*VLOOKUP('Форма 1'!$F841,'Придельники до 2021'!$B$4:$X$28,'Форма 1'!AD$8),"")</f>
        <v>3637249.1409999998</v>
      </c>
      <c r="N841" s="103" t="str">
        <f>IF(ISBLANK('Форма 1'!$AE841),"",IF('Форма 1'!$AE841=1,'Форма 1'!$H841*VLOOKUP('Форма 1'!$F841,'Придельники до 2021'!$B$4:$X$28,'Форма 1'!$AE$8,0),IF('Форма 1'!$AE841=2,'Форма 1'!$H841*VLOOKUP('Форма 1'!$F841,'Придельники до 2021'!$B$4:$X$28,13,0),IF('Форма 1'!$AE841=3,'Форма 1'!$H841*VLOOKUP('Форма 1'!$F841,'Придельники до 2021'!$B$4:$X$28,12,0)))))</f>
        <v/>
      </c>
      <c r="O841" s="103" t="str">
        <f>IF(ISNUMBER('Форма 1'!AF841),'Форма 1'!$H841*VLOOKUP('Форма 1'!$F841,'Придельники до 2021'!$B$4:$X$28,'Форма 1'!AF$8),"")</f>
        <v/>
      </c>
      <c r="P841" s="87"/>
      <c r="Q841" s="103" t="str">
        <f>IF(ISNUMBER('Форма 1'!AH841),'Форма 1'!$H841*VLOOKUP('Форма 1'!$F841,'Придельники до 2021'!$B$4:$X$28,'Форма 1'!AH$8),"")</f>
        <v/>
      </c>
      <c r="R841" s="103" t="str">
        <f>IF(ISNUMBER('Форма 1'!AI841),'Форма 1'!$H841*VLOOKUP('Форма 1'!$F841,'Придельники до 2021'!$B$4:$X$28,'Форма 1'!AI$8),"")</f>
        <v/>
      </c>
      <c r="S841" s="103" t="str">
        <f>IF(ISNUMBER('Форма 1'!AJ841),'Форма 1'!$H841*VLOOKUP('Форма 1'!$F841,'Придельники до 2021'!$B$4:$X$28,'Форма 1'!AJ$8),"")</f>
        <v/>
      </c>
      <c r="T841" s="87"/>
    </row>
    <row r="842" spans="1:20">
      <c r="A842" s="188">
        <f t="shared" si="56"/>
        <v>3</v>
      </c>
      <c r="B842" s="189" t="s">
        <v>982</v>
      </c>
      <c r="C842" s="99">
        <f t="shared" si="58"/>
        <v>7752673.0080000004</v>
      </c>
      <c r="D842" s="103" t="str">
        <f>IF(ISNUMBER('Форма 1'!U842),'Форма 1'!$H842*VLOOKUP('Форма 1'!$F842,'Придельники до 2021'!$B$4:$X$28,'Форма 1'!U$8),"")</f>
        <v/>
      </c>
      <c r="E842" s="103" t="str">
        <f>IF(ISNUMBER('Форма 1'!V842),'Форма 1'!$H842*VLOOKUP('Форма 1'!$F842,'Придельники до 2021'!$B$4:$X$28,'Форма 1'!V$8),"")</f>
        <v/>
      </c>
      <c r="F842" s="103" t="str">
        <f>IF(ISNUMBER('Форма 1'!W842),'Форма 1'!$H842*VLOOKUP('Форма 1'!$F842,'Придельники до 2021'!$B$4:$X$28,'Форма 1'!W$8),"")</f>
        <v/>
      </c>
      <c r="G842" s="103" t="str">
        <f>IF(ISNUMBER('Форма 1'!X842),'Форма 1'!$H842*VLOOKUP('Форма 1'!$F842,'Придельники до 2021'!$B$4:$X$28,'Форма 1'!X$8),"")</f>
        <v/>
      </c>
      <c r="H842" s="103" t="str">
        <f>IF(ISNUMBER('Форма 1'!Y842),'Форма 1'!$H842*VLOOKUP('Форма 1'!$F842,'Придельники до 2021'!$B$4:$X$28,'Форма 1'!Y$8),"")</f>
        <v/>
      </c>
      <c r="I842" s="103" t="str">
        <f>IF(ISNUMBER('Форма 1'!Z842),'Форма 1'!$H842*VLOOKUP('Форма 1'!$F842,'Придельники до 2021'!$B$4:$X$28,'Форма 1'!Z$8),"")</f>
        <v/>
      </c>
      <c r="J842" s="103" t="str">
        <f>IF(ISNUMBER('Форма 1'!AA842),'Форма 1'!$H842*VLOOKUP('Форма 1'!$F842,'Придельники до 2021'!$B$4:$X$28,'Форма 1'!AA$8),"")</f>
        <v/>
      </c>
      <c r="K842" s="90"/>
      <c r="L842" s="87"/>
      <c r="M842" s="103">
        <f>IF(ISNUMBER('Форма 1'!AD842),'Форма 1'!$H842*VLOOKUP('Форма 1'!$F842,'Придельники до 2021'!$B$4:$X$28,'Форма 1'!AD$8),"")</f>
        <v>7752673.0080000004</v>
      </c>
      <c r="N842" s="103" t="str">
        <f>IF(ISBLANK('Форма 1'!$AE842),"",IF('Форма 1'!$AE842=1,'Форма 1'!$H842*VLOOKUP('Форма 1'!$F842,'Придельники до 2021'!$B$4:$X$28,'Форма 1'!$AE$8,0),IF('Форма 1'!$AE842=2,'Форма 1'!$H842*VLOOKUP('Форма 1'!$F842,'Придельники до 2021'!$B$4:$X$28,13,0),IF('Форма 1'!$AE842=3,'Форма 1'!$H842*VLOOKUP('Форма 1'!$F842,'Придельники до 2021'!$B$4:$X$28,12,0)))))</f>
        <v/>
      </c>
      <c r="O842" s="103" t="str">
        <f>IF(ISNUMBER('Форма 1'!AF842),'Форма 1'!$H842*VLOOKUP('Форма 1'!$F842,'Придельники до 2021'!$B$4:$X$28,'Форма 1'!AF$8),"")</f>
        <v/>
      </c>
      <c r="P842" s="87"/>
      <c r="Q842" s="103" t="str">
        <f>IF(ISNUMBER('Форма 1'!AH842),'Форма 1'!$H842*VLOOKUP('Форма 1'!$F842,'Придельники до 2021'!$B$4:$X$28,'Форма 1'!AH$8),"")</f>
        <v/>
      </c>
      <c r="R842" s="103" t="str">
        <f>IF(ISNUMBER('Форма 1'!AI842),'Форма 1'!$H842*VLOOKUP('Форма 1'!$F842,'Придельники до 2021'!$B$4:$X$28,'Форма 1'!AI$8),"")</f>
        <v/>
      </c>
      <c r="S842" s="103" t="str">
        <f>IF(ISNUMBER('Форма 1'!AJ842),'Форма 1'!$H842*VLOOKUP('Форма 1'!$F842,'Придельники до 2021'!$B$4:$X$28,'Форма 1'!AJ$8),"")</f>
        <v/>
      </c>
      <c r="T842" s="87"/>
    </row>
    <row r="843" spans="1:20">
      <c r="A843" s="188">
        <f t="shared" si="56"/>
        <v>4</v>
      </c>
      <c r="B843" s="189" t="s">
        <v>983</v>
      </c>
      <c r="C843" s="99">
        <f t="shared" si="58"/>
        <v>2732022.4550000001</v>
      </c>
      <c r="D843" s="103" t="str">
        <f>IF(ISNUMBER('Форма 1'!U843),'Форма 1'!$H843*VLOOKUP('Форма 1'!$F843,'Придельники до 2021'!$B$4:$X$28,'Форма 1'!U$8),"")</f>
        <v/>
      </c>
      <c r="E843" s="103" t="str">
        <f>IF(ISNUMBER('Форма 1'!V843),'Форма 1'!$H843*VLOOKUP('Форма 1'!$F843,'Придельники до 2021'!$B$4:$X$28,'Форма 1'!V$8),"")</f>
        <v/>
      </c>
      <c r="F843" s="103" t="str">
        <f>IF(ISNUMBER('Форма 1'!W843),'Форма 1'!$H843*VLOOKUP('Форма 1'!$F843,'Придельники до 2021'!$B$4:$X$28,'Форма 1'!W$8),"")</f>
        <v/>
      </c>
      <c r="G843" s="103" t="str">
        <f>IF(ISNUMBER('Форма 1'!X843),'Форма 1'!$H843*VLOOKUP('Форма 1'!$F843,'Придельники до 2021'!$B$4:$X$28,'Форма 1'!X$8),"")</f>
        <v/>
      </c>
      <c r="H843" s="103" t="str">
        <f>IF(ISNUMBER('Форма 1'!Y843),'Форма 1'!$H843*VLOOKUP('Форма 1'!$F843,'Придельники до 2021'!$B$4:$X$28,'Форма 1'!Y$8),"")</f>
        <v/>
      </c>
      <c r="I843" s="103" t="str">
        <f>IF(ISNUMBER('Форма 1'!Z843),'Форма 1'!$H843*VLOOKUP('Форма 1'!$F843,'Придельники до 2021'!$B$4:$X$28,'Форма 1'!Z$8),"")</f>
        <v/>
      </c>
      <c r="J843" s="103" t="str">
        <f>IF(ISNUMBER('Форма 1'!AA843),'Форма 1'!$H843*VLOOKUP('Форма 1'!$F843,'Придельники до 2021'!$B$4:$X$28,'Форма 1'!AA$8),"")</f>
        <v/>
      </c>
      <c r="K843" s="90"/>
      <c r="L843" s="87"/>
      <c r="M843" s="103">
        <f>IF(ISNUMBER('Форма 1'!AD843),'Форма 1'!$H843*VLOOKUP('Форма 1'!$F843,'Придельники до 2021'!$B$4:$X$28,'Форма 1'!AD$8),"")</f>
        <v>2732022.4550000001</v>
      </c>
      <c r="N843" s="103" t="str">
        <f>IF(ISBLANK('Форма 1'!$AE843),"",IF('Форма 1'!$AE843=1,'Форма 1'!$H843*VLOOKUP('Форма 1'!$F843,'Придельники до 2021'!$B$4:$X$28,'Форма 1'!$AE$8,0),IF('Форма 1'!$AE843=2,'Форма 1'!$H843*VLOOKUP('Форма 1'!$F843,'Придельники до 2021'!$B$4:$X$28,13,0),IF('Форма 1'!$AE843=3,'Форма 1'!$H843*VLOOKUP('Форма 1'!$F843,'Придельники до 2021'!$B$4:$X$28,12,0)))))</f>
        <v/>
      </c>
      <c r="O843" s="103" t="str">
        <f>IF(ISNUMBER('Форма 1'!AF843),'Форма 1'!$H843*VLOOKUP('Форма 1'!$F843,'Придельники до 2021'!$B$4:$X$28,'Форма 1'!AF$8),"")</f>
        <v/>
      </c>
      <c r="P843" s="87"/>
      <c r="Q843" s="103" t="str">
        <f>IF(ISNUMBER('Форма 1'!AH843),'Форма 1'!$H843*VLOOKUP('Форма 1'!$F843,'Придельники до 2021'!$B$4:$X$28,'Форма 1'!AH$8),"")</f>
        <v/>
      </c>
      <c r="R843" s="103" t="str">
        <f>IF(ISNUMBER('Форма 1'!AI843),'Форма 1'!$H843*VLOOKUP('Форма 1'!$F843,'Придельники до 2021'!$B$4:$X$28,'Форма 1'!AI$8),"")</f>
        <v/>
      </c>
      <c r="S843" s="103" t="str">
        <f>IF(ISNUMBER('Форма 1'!AJ843),'Форма 1'!$H843*VLOOKUP('Форма 1'!$F843,'Придельники до 2021'!$B$4:$X$28,'Форма 1'!AJ$8),"")</f>
        <v/>
      </c>
      <c r="T843" s="87"/>
    </row>
    <row r="844" spans="1:20" ht="15.75">
      <c r="A844" s="187">
        <v>0</v>
      </c>
      <c r="B844" s="34" t="s">
        <v>984</v>
      </c>
      <c r="C844" s="36">
        <f t="shared" ref="C844:T844" si="61">SUM(C845:C856)</f>
        <v>6996632.4649999999</v>
      </c>
      <c r="D844" s="36">
        <f t="shared" si="61"/>
        <v>455028.67499999999</v>
      </c>
      <c r="E844" s="36">
        <f t="shared" si="61"/>
        <v>0</v>
      </c>
      <c r="F844" s="36">
        <f t="shared" si="61"/>
        <v>0</v>
      </c>
      <c r="G844" s="36">
        <f t="shared" si="61"/>
        <v>0</v>
      </c>
      <c r="H844" s="36">
        <f t="shared" si="61"/>
        <v>0</v>
      </c>
      <c r="I844" s="36">
        <f t="shared" si="61"/>
        <v>0</v>
      </c>
      <c r="J844" s="36">
        <f t="shared" si="61"/>
        <v>813894.4</v>
      </c>
      <c r="K844" s="39">
        <f t="shared" si="61"/>
        <v>0</v>
      </c>
      <c r="L844" s="36">
        <f t="shared" si="61"/>
        <v>0</v>
      </c>
      <c r="M844" s="36">
        <f t="shared" si="61"/>
        <v>5280457.9749999996</v>
      </c>
      <c r="N844" s="36">
        <f t="shared" si="61"/>
        <v>0</v>
      </c>
      <c r="O844" s="36">
        <f t="shared" si="61"/>
        <v>271939.38</v>
      </c>
      <c r="P844" s="36">
        <f t="shared" si="61"/>
        <v>0</v>
      </c>
      <c r="Q844" s="36">
        <f t="shared" si="61"/>
        <v>0</v>
      </c>
      <c r="R844" s="36">
        <f t="shared" si="61"/>
        <v>0</v>
      </c>
      <c r="S844" s="36">
        <f t="shared" si="61"/>
        <v>175312.035</v>
      </c>
      <c r="T844" s="36">
        <f t="shared" si="61"/>
        <v>0</v>
      </c>
    </row>
    <row r="845" spans="1:20">
      <c r="A845" s="188">
        <f t="shared" si="56"/>
        <v>1</v>
      </c>
      <c r="B845" s="195" t="s">
        <v>985</v>
      </c>
      <c r="C845" s="99">
        <f t="shared" si="58"/>
        <v>36181.184999999998</v>
      </c>
      <c r="D845" s="103" t="str">
        <f>IF(ISNUMBER('Форма 1'!U845),'Форма 1'!$H845*VLOOKUP('Форма 1'!$F845,'Придельники до 2021'!$B$4:$X$28,'Форма 1'!U$8),"")</f>
        <v/>
      </c>
      <c r="E845" s="103" t="str">
        <f>IF(ISNUMBER('Форма 1'!V845),'Форма 1'!$H845*VLOOKUP('Форма 1'!$F845,'Придельники до 2021'!$B$4:$X$28,'Форма 1'!V$8),"")</f>
        <v/>
      </c>
      <c r="F845" s="103" t="str">
        <f>IF(ISNUMBER('Форма 1'!W845),'Форма 1'!$H845*VLOOKUP('Форма 1'!$F845,'Придельники до 2021'!$B$4:$X$28,'Форма 1'!W$8),"")</f>
        <v/>
      </c>
      <c r="G845" s="103" t="str">
        <f>IF(ISNUMBER('Форма 1'!X845),'Форма 1'!$H845*VLOOKUP('Форма 1'!$F845,'Придельники до 2021'!$B$4:$X$28,'Форма 1'!X$8),"")</f>
        <v/>
      </c>
      <c r="H845" s="103" t="str">
        <f>IF(ISNUMBER('Форма 1'!Y845),'Форма 1'!$H845*VLOOKUP('Форма 1'!$F845,'Придельники до 2021'!$B$4:$X$28,'Форма 1'!Y$8),"")</f>
        <v/>
      </c>
      <c r="I845" s="103" t="str">
        <f>IF(ISNUMBER('Форма 1'!Z845),'Форма 1'!$H845*VLOOKUP('Форма 1'!$F845,'Придельники до 2021'!$B$4:$X$28,'Форма 1'!Z$8),"")</f>
        <v/>
      </c>
      <c r="J845" s="103" t="str">
        <f>IF(ISNUMBER('Форма 1'!AA845),'Форма 1'!$H845*VLOOKUP('Форма 1'!$F845,'Придельники до 2021'!$B$4:$X$28,'Форма 1'!AA$8),"")</f>
        <v/>
      </c>
      <c r="K845" s="91"/>
      <c r="L845" s="87"/>
      <c r="M845" s="103" t="str">
        <f>IF(ISNUMBER('Форма 1'!AD845),'Форма 1'!$H845*VLOOKUP('Форма 1'!$F845,'Придельники до 2021'!$B$4:$X$28,'Форма 1'!AD$8),"")</f>
        <v/>
      </c>
      <c r="N845" s="103" t="str">
        <f>IF(ISBLANK('Форма 1'!$AE845),"",IF('Форма 1'!$AE845=1,'Форма 1'!$H845*VLOOKUP('Форма 1'!$F845,'Придельники до 2021'!$B$4:$X$28,'Форма 1'!$AE$8,0),IF('Форма 1'!$AE845=2,'Форма 1'!$H845*VLOOKUP('Форма 1'!$F845,'Придельники до 2021'!$B$4:$X$28,13,0),IF('Форма 1'!$AE845=3,'Форма 1'!$H845*VLOOKUP('Форма 1'!$F845,'Придельники до 2021'!$B$4:$X$28,12,0)))))</f>
        <v/>
      </c>
      <c r="O845" s="103" t="str">
        <f>IF(ISNUMBER('Форма 1'!AF845),'Форма 1'!$H845*VLOOKUP('Форма 1'!$F845,'Придельники до 2021'!$B$4:$X$28,'Форма 1'!AF$8),"")</f>
        <v/>
      </c>
      <c r="P845" s="87"/>
      <c r="Q845" s="103" t="str">
        <f>IF(ISNUMBER('Форма 1'!AH845),'Форма 1'!$H845*VLOOKUP('Форма 1'!$F845,'Придельники до 2021'!$B$4:$X$28,'Форма 1'!AH$8),"")</f>
        <v/>
      </c>
      <c r="R845" s="103" t="str">
        <f>IF(ISNUMBER('Форма 1'!AI845),'Форма 1'!$H845*VLOOKUP('Форма 1'!$F845,'Придельники до 2021'!$B$4:$X$28,'Форма 1'!AI$8),"")</f>
        <v/>
      </c>
      <c r="S845" s="103">
        <f>IF(ISNUMBER('Форма 1'!AJ845),'Форма 1'!$H845*VLOOKUP('Форма 1'!$F845,'Придельники до 2021'!$B$4:$X$28,'Форма 1'!AJ$8),"")</f>
        <v>36181.184999999998</v>
      </c>
      <c r="T845" s="87"/>
    </row>
    <row r="846" spans="1:20">
      <c r="A846" s="188">
        <f t="shared" si="56"/>
        <v>2</v>
      </c>
      <c r="B846" s="195" t="s">
        <v>986</v>
      </c>
      <c r="C846" s="99">
        <f t="shared" si="58"/>
        <v>24709.829999999998</v>
      </c>
      <c r="D846" s="103" t="str">
        <f>IF(ISNUMBER('Форма 1'!U846),'Форма 1'!$H846*VLOOKUP('Форма 1'!$F846,'Придельники до 2021'!$B$4:$X$28,'Форма 1'!U$8),"")</f>
        <v/>
      </c>
      <c r="E846" s="103" t="str">
        <f>IF(ISNUMBER('Форма 1'!V846),'Форма 1'!$H846*VLOOKUP('Форма 1'!$F846,'Придельники до 2021'!$B$4:$X$28,'Форма 1'!V$8),"")</f>
        <v/>
      </c>
      <c r="F846" s="103" t="str">
        <f>IF(ISNUMBER('Форма 1'!W846),'Форма 1'!$H846*VLOOKUP('Форма 1'!$F846,'Придельники до 2021'!$B$4:$X$28,'Форма 1'!W$8),"")</f>
        <v/>
      </c>
      <c r="G846" s="103" t="str">
        <f>IF(ISNUMBER('Форма 1'!X846),'Форма 1'!$H846*VLOOKUP('Форма 1'!$F846,'Придельники до 2021'!$B$4:$X$28,'Форма 1'!X$8),"")</f>
        <v/>
      </c>
      <c r="H846" s="103" t="str">
        <f>IF(ISNUMBER('Форма 1'!Y846),'Форма 1'!$H846*VLOOKUP('Форма 1'!$F846,'Придельники до 2021'!$B$4:$X$28,'Форма 1'!Y$8),"")</f>
        <v/>
      </c>
      <c r="I846" s="103" t="str">
        <f>IF(ISNUMBER('Форма 1'!Z846),'Форма 1'!$H846*VLOOKUP('Форма 1'!$F846,'Придельники до 2021'!$B$4:$X$28,'Форма 1'!Z$8),"")</f>
        <v/>
      </c>
      <c r="J846" s="103" t="str">
        <f>IF(ISNUMBER('Форма 1'!AA846),'Форма 1'!$H846*VLOOKUP('Форма 1'!$F846,'Придельники до 2021'!$B$4:$X$28,'Форма 1'!AA$8),"")</f>
        <v/>
      </c>
      <c r="K846" s="91"/>
      <c r="L846" s="87"/>
      <c r="M846" s="103" t="str">
        <f>IF(ISNUMBER('Форма 1'!AD846),'Форма 1'!$H846*VLOOKUP('Форма 1'!$F846,'Придельники до 2021'!$B$4:$X$28,'Форма 1'!AD$8),"")</f>
        <v/>
      </c>
      <c r="N846" s="103" t="str">
        <f>IF(ISBLANK('Форма 1'!$AE846),"",IF('Форма 1'!$AE846=1,'Форма 1'!$H846*VLOOKUP('Форма 1'!$F846,'Придельники до 2021'!$B$4:$X$28,'Форма 1'!$AE$8,0),IF('Форма 1'!$AE846=2,'Форма 1'!$H846*VLOOKUP('Форма 1'!$F846,'Придельники до 2021'!$B$4:$X$28,13,0),IF('Форма 1'!$AE846=3,'Форма 1'!$H846*VLOOKUP('Форма 1'!$F846,'Придельники до 2021'!$B$4:$X$28,12,0)))))</f>
        <v/>
      </c>
      <c r="O846" s="103" t="str">
        <f>IF(ISNUMBER('Форма 1'!AF846),'Форма 1'!$H846*VLOOKUP('Форма 1'!$F846,'Придельники до 2021'!$B$4:$X$28,'Форма 1'!AF$8),"")</f>
        <v/>
      </c>
      <c r="P846" s="87"/>
      <c r="Q846" s="103" t="str">
        <f>IF(ISNUMBER('Форма 1'!AH846),'Форма 1'!$H846*VLOOKUP('Форма 1'!$F846,'Придельники до 2021'!$B$4:$X$28,'Форма 1'!AH$8),"")</f>
        <v/>
      </c>
      <c r="R846" s="103" t="str">
        <f>IF(ISNUMBER('Форма 1'!AI846),'Форма 1'!$H846*VLOOKUP('Форма 1'!$F846,'Придельники до 2021'!$B$4:$X$28,'Форма 1'!AI$8),"")</f>
        <v/>
      </c>
      <c r="S846" s="103">
        <f>IF(ISNUMBER('Форма 1'!AJ846),'Форма 1'!$H846*VLOOKUP('Форма 1'!$F846,'Придельники до 2021'!$B$4:$X$28,'Форма 1'!AJ$8),"")</f>
        <v>24709.829999999998</v>
      </c>
      <c r="T846" s="87"/>
    </row>
    <row r="847" spans="1:20">
      <c r="A847" s="188">
        <f t="shared" si="56"/>
        <v>3</v>
      </c>
      <c r="B847" s="195" t="s">
        <v>987</v>
      </c>
      <c r="C847" s="99">
        <f t="shared" si="58"/>
        <v>813894.4</v>
      </c>
      <c r="D847" s="103" t="str">
        <f>IF(ISNUMBER('Форма 1'!U847),'Форма 1'!$H847*VLOOKUP('Форма 1'!$F847,'Придельники до 2021'!$B$4:$X$28,'Форма 1'!U$8),"")</f>
        <v/>
      </c>
      <c r="E847" s="103" t="str">
        <f>IF(ISNUMBER('Форма 1'!V847),'Форма 1'!$H847*VLOOKUP('Форма 1'!$F847,'Придельники до 2021'!$B$4:$X$28,'Форма 1'!V$8),"")</f>
        <v/>
      </c>
      <c r="F847" s="103" t="str">
        <f>IF(ISNUMBER('Форма 1'!W847),'Форма 1'!$H847*VLOOKUP('Форма 1'!$F847,'Придельники до 2021'!$B$4:$X$28,'Форма 1'!W$8),"")</f>
        <v/>
      </c>
      <c r="G847" s="103" t="str">
        <f>IF(ISNUMBER('Форма 1'!X847),'Форма 1'!$H847*VLOOKUP('Форма 1'!$F847,'Придельники до 2021'!$B$4:$X$28,'Форма 1'!X$8),"")</f>
        <v/>
      </c>
      <c r="H847" s="103" t="str">
        <f>IF(ISNUMBER('Форма 1'!Y847),'Форма 1'!$H847*VLOOKUP('Форма 1'!$F847,'Придельники до 2021'!$B$4:$X$28,'Форма 1'!Y$8),"")</f>
        <v/>
      </c>
      <c r="I847" s="103" t="str">
        <f>IF(ISNUMBER('Форма 1'!Z847),'Форма 1'!$H847*VLOOKUP('Форма 1'!$F847,'Придельники до 2021'!$B$4:$X$28,'Форма 1'!Z$8),"")</f>
        <v/>
      </c>
      <c r="J847" s="103">
        <f>IF(ISNUMBER('Форма 1'!AA847),'Форма 1'!$H847*VLOOKUP('Форма 1'!$F847,'Придельники до 2021'!$B$4:$X$28,'Форма 1'!AA$8),"")</f>
        <v>813894.4</v>
      </c>
      <c r="K847" s="91"/>
      <c r="L847" s="87"/>
      <c r="M847" s="103" t="str">
        <f>IF(ISNUMBER('Форма 1'!AD847),'Форма 1'!$H847*VLOOKUP('Форма 1'!$F847,'Придельники до 2021'!$B$4:$X$28,'Форма 1'!AD$8),"")</f>
        <v/>
      </c>
      <c r="N847" s="103" t="str">
        <f>IF(ISBLANK('Форма 1'!$AE847),"",IF('Форма 1'!$AE847=1,'Форма 1'!$H847*VLOOKUP('Форма 1'!$F847,'Придельники до 2021'!$B$4:$X$28,'Форма 1'!$AE$8,0),IF('Форма 1'!$AE847=2,'Форма 1'!$H847*VLOOKUP('Форма 1'!$F847,'Придельники до 2021'!$B$4:$X$28,13,0),IF('Форма 1'!$AE847=3,'Форма 1'!$H847*VLOOKUP('Форма 1'!$F847,'Придельники до 2021'!$B$4:$X$28,12,0)))))</f>
        <v/>
      </c>
      <c r="O847" s="103" t="str">
        <f>IF(ISNUMBER('Форма 1'!AF847),'Форма 1'!$H847*VLOOKUP('Форма 1'!$F847,'Придельники до 2021'!$B$4:$X$28,'Форма 1'!AF$8),"")</f>
        <v/>
      </c>
      <c r="P847" s="87"/>
      <c r="Q847" s="103" t="str">
        <f>IF(ISNUMBER('Форма 1'!AH847),'Форма 1'!$H847*VLOOKUP('Форма 1'!$F847,'Придельники до 2021'!$B$4:$X$28,'Форма 1'!AH$8),"")</f>
        <v/>
      </c>
      <c r="R847" s="103" t="str">
        <f>IF(ISNUMBER('Форма 1'!AI847),'Форма 1'!$H847*VLOOKUP('Форма 1'!$F847,'Придельники до 2021'!$B$4:$X$28,'Форма 1'!AI$8),"")</f>
        <v/>
      </c>
      <c r="S847" s="103" t="str">
        <f>IF(ISNUMBER('Форма 1'!AJ847),'Форма 1'!$H847*VLOOKUP('Форма 1'!$F847,'Придельники до 2021'!$B$4:$X$28,'Форма 1'!AJ$8),"")</f>
        <v/>
      </c>
      <c r="T847" s="87"/>
    </row>
    <row r="848" spans="1:20">
      <c r="A848" s="188">
        <f t="shared" si="56"/>
        <v>4</v>
      </c>
      <c r="B848" s="195" t="s">
        <v>988</v>
      </c>
      <c r="C848" s="99">
        <f t="shared" si="58"/>
        <v>356567.68</v>
      </c>
      <c r="D848" s="103">
        <f>IF(ISNUMBER('Форма 1'!U848),'Форма 1'!$H848*VLOOKUP('Форма 1'!$F848,'Придельники до 2021'!$B$4:$X$28,'Форма 1'!U$8),"")</f>
        <v>338418.88</v>
      </c>
      <c r="E848" s="103" t="str">
        <f>IF(ISNUMBER('Форма 1'!V848),'Форма 1'!$H848*VLOOKUP('Форма 1'!$F848,'Придельники до 2021'!$B$4:$X$28,'Форма 1'!V$8),"")</f>
        <v/>
      </c>
      <c r="F848" s="103" t="str">
        <f>IF(ISNUMBER('Форма 1'!W848),'Форма 1'!$H848*VLOOKUP('Форма 1'!$F848,'Придельники до 2021'!$B$4:$X$28,'Форма 1'!W$8),"")</f>
        <v/>
      </c>
      <c r="G848" s="103" t="str">
        <f>IF(ISNUMBER('Форма 1'!X848),'Форма 1'!$H848*VLOOKUP('Форма 1'!$F848,'Придельники до 2021'!$B$4:$X$28,'Форма 1'!X$8),"")</f>
        <v/>
      </c>
      <c r="H848" s="103" t="str">
        <f>IF(ISNUMBER('Форма 1'!Y848),'Форма 1'!$H848*VLOOKUP('Форма 1'!$F848,'Придельники до 2021'!$B$4:$X$28,'Форма 1'!Y$8),"")</f>
        <v/>
      </c>
      <c r="I848" s="103" t="str">
        <f>IF(ISNUMBER('Форма 1'!Z848),'Форма 1'!$H848*VLOOKUP('Форма 1'!$F848,'Придельники до 2021'!$B$4:$X$28,'Форма 1'!Z$8),"")</f>
        <v/>
      </c>
      <c r="J848" s="103" t="str">
        <f>IF(ISNUMBER('Форма 1'!AA848),'Форма 1'!$H848*VLOOKUP('Форма 1'!$F848,'Придельники до 2021'!$B$4:$X$28,'Форма 1'!AA$8),"")</f>
        <v/>
      </c>
      <c r="K848" s="91"/>
      <c r="L848" s="87"/>
      <c r="M848" s="103" t="str">
        <f>IF(ISNUMBER('Форма 1'!AD848),'Форма 1'!$H848*VLOOKUP('Форма 1'!$F848,'Придельники до 2021'!$B$4:$X$28,'Форма 1'!AD$8),"")</f>
        <v/>
      </c>
      <c r="N848" s="103" t="str">
        <f>IF(ISBLANK('Форма 1'!$AE848),"",IF('Форма 1'!$AE848=1,'Форма 1'!$H848*VLOOKUP('Форма 1'!$F848,'Придельники до 2021'!$B$4:$X$28,'Форма 1'!$AE$8,0),IF('Форма 1'!$AE848=2,'Форма 1'!$H848*VLOOKUP('Форма 1'!$F848,'Придельники до 2021'!$B$4:$X$28,13,0),IF('Форма 1'!$AE848=3,'Форма 1'!$H848*VLOOKUP('Форма 1'!$F848,'Придельники до 2021'!$B$4:$X$28,12,0)))))</f>
        <v/>
      </c>
      <c r="O848" s="103" t="str">
        <f>IF(ISNUMBER('Форма 1'!AF848),'Форма 1'!$H848*VLOOKUP('Форма 1'!$F848,'Придельники до 2021'!$B$4:$X$28,'Форма 1'!AF$8),"")</f>
        <v/>
      </c>
      <c r="P848" s="87"/>
      <c r="Q848" s="103" t="str">
        <f>IF(ISNUMBER('Форма 1'!AH848),'Форма 1'!$H848*VLOOKUP('Форма 1'!$F848,'Придельники до 2021'!$B$4:$X$28,'Форма 1'!AH$8),"")</f>
        <v/>
      </c>
      <c r="R848" s="103" t="str">
        <f>IF(ISNUMBER('Форма 1'!AI848),'Форма 1'!$H848*VLOOKUP('Форма 1'!$F848,'Придельники до 2021'!$B$4:$X$28,'Форма 1'!AI$8),"")</f>
        <v/>
      </c>
      <c r="S848" s="103">
        <f>IF(ISNUMBER('Форма 1'!AJ848),'Форма 1'!$H848*VLOOKUP('Форма 1'!$F848,'Придельники до 2021'!$B$4:$X$28,'Форма 1'!AJ$8),"")</f>
        <v>18148.8</v>
      </c>
      <c r="T848" s="87"/>
    </row>
    <row r="849" spans="1:20">
      <c r="A849" s="188">
        <f t="shared" si="56"/>
        <v>5</v>
      </c>
      <c r="B849" s="195" t="s">
        <v>989</v>
      </c>
      <c r="C849" s="99">
        <f t="shared" si="58"/>
        <v>23480.010000000002</v>
      </c>
      <c r="D849" s="103" t="str">
        <f>IF(ISNUMBER('Форма 1'!U849),'Форма 1'!$H849*VLOOKUP('Форма 1'!$F849,'Придельники до 2021'!$B$4:$X$28,'Форма 1'!U$8),"")</f>
        <v/>
      </c>
      <c r="E849" s="103" t="str">
        <f>IF(ISNUMBER('Форма 1'!V849),'Форма 1'!$H849*VLOOKUP('Форма 1'!$F849,'Придельники до 2021'!$B$4:$X$28,'Форма 1'!V$8),"")</f>
        <v/>
      </c>
      <c r="F849" s="103" t="str">
        <f>IF(ISNUMBER('Форма 1'!W849),'Форма 1'!$H849*VLOOKUP('Форма 1'!$F849,'Придельники до 2021'!$B$4:$X$28,'Форма 1'!W$8),"")</f>
        <v/>
      </c>
      <c r="G849" s="103" t="str">
        <f>IF(ISNUMBER('Форма 1'!X849),'Форма 1'!$H849*VLOOKUP('Форма 1'!$F849,'Придельники до 2021'!$B$4:$X$28,'Форма 1'!X$8),"")</f>
        <v/>
      </c>
      <c r="H849" s="103" t="str">
        <f>IF(ISNUMBER('Форма 1'!Y849),'Форма 1'!$H849*VLOOKUP('Форма 1'!$F849,'Придельники до 2021'!$B$4:$X$28,'Форма 1'!Y$8),"")</f>
        <v/>
      </c>
      <c r="I849" s="103" t="str">
        <f>IF(ISNUMBER('Форма 1'!Z849),'Форма 1'!$H849*VLOOKUP('Форма 1'!$F849,'Придельники до 2021'!$B$4:$X$28,'Форма 1'!Z$8),"")</f>
        <v/>
      </c>
      <c r="J849" s="103" t="str">
        <f>IF(ISNUMBER('Форма 1'!AA849),'Форма 1'!$H849*VLOOKUP('Форма 1'!$F849,'Придельники до 2021'!$B$4:$X$28,'Форма 1'!AA$8),"")</f>
        <v/>
      </c>
      <c r="K849" s="91"/>
      <c r="L849" s="87"/>
      <c r="M849" s="103" t="str">
        <f>IF(ISNUMBER('Форма 1'!AD849),'Форма 1'!$H849*VLOOKUP('Форма 1'!$F849,'Придельники до 2021'!$B$4:$X$28,'Форма 1'!AD$8),"")</f>
        <v/>
      </c>
      <c r="N849" s="103" t="str">
        <f>IF(ISBLANK('Форма 1'!$AE849),"",IF('Форма 1'!$AE849=1,'Форма 1'!$H849*VLOOKUP('Форма 1'!$F849,'Придельники до 2021'!$B$4:$X$28,'Форма 1'!$AE$8,0),IF('Форма 1'!$AE849=2,'Форма 1'!$H849*VLOOKUP('Форма 1'!$F849,'Придельники до 2021'!$B$4:$X$28,13,0),IF('Форма 1'!$AE849=3,'Форма 1'!$H849*VLOOKUP('Форма 1'!$F849,'Придельники до 2021'!$B$4:$X$28,12,0)))))</f>
        <v/>
      </c>
      <c r="O849" s="103" t="str">
        <f>IF(ISNUMBER('Форма 1'!AF849),'Форма 1'!$H849*VLOOKUP('Форма 1'!$F849,'Придельники до 2021'!$B$4:$X$28,'Форма 1'!AF$8),"")</f>
        <v/>
      </c>
      <c r="P849" s="87"/>
      <c r="Q849" s="103" t="str">
        <f>IF(ISNUMBER('Форма 1'!AH849),'Форма 1'!$H849*VLOOKUP('Форма 1'!$F849,'Придельники до 2021'!$B$4:$X$28,'Форма 1'!AH$8),"")</f>
        <v/>
      </c>
      <c r="R849" s="103" t="str">
        <f>IF(ISNUMBER('Форма 1'!AI849),'Форма 1'!$H849*VLOOKUP('Форма 1'!$F849,'Придельники до 2021'!$B$4:$X$28,'Форма 1'!AI$8),"")</f>
        <v/>
      </c>
      <c r="S849" s="103">
        <f>IF(ISNUMBER('Форма 1'!AJ849),'Форма 1'!$H849*VLOOKUP('Форма 1'!$F849,'Придельники до 2021'!$B$4:$X$28,'Форма 1'!AJ$8),"")</f>
        <v>23480.010000000002</v>
      </c>
      <c r="T849" s="87"/>
    </row>
    <row r="850" spans="1:20">
      <c r="A850" s="188">
        <f t="shared" si="56"/>
        <v>6</v>
      </c>
      <c r="B850" s="195" t="s">
        <v>990</v>
      </c>
      <c r="C850" s="99">
        <f t="shared" si="58"/>
        <v>19680.105</v>
      </c>
      <c r="D850" s="103" t="str">
        <f>IF(ISNUMBER('Форма 1'!U850),'Форма 1'!$H850*VLOOKUP('Форма 1'!$F850,'Придельники до 2021'!$B$4:$X$28,'Форма 1'!U$8),"")</f>
        <v/>
      </c>
      <c r="E850" s="103" t="str">
        <f>IF(ISNUMBER('Форма 1'!V850),'Форма 1'!$H850*VLOOKUP('Форма 1'!$F850,'Придельники до 2021'!$B$4:$X$28,'Форма 1'!V$8),"")</f>
        <v/>
      </c>
      <c r="F850" s="103" t="str">
        <f>IF(ISNUMBER('Форма 1'!W850),'Форма 1'!$H850*VLOOKUP('Форма 1'!$F850,'Придельники до 2021'!$B$4:$X$28,'Форма 1'!W$8),"")</f>
        <v/>
      </c>
      <c r="G850" s="103" t="str">
        <f>IF(ISNUMBER('Форма 1'!X850),'Форма 1'!$H850*VLOOKUP('Форма 1'!$F850,'Придельники до 2021'!$B$4:$X$28,'Форма 1'!X$8),"")</f>
        <v/>
      </c>
      <c r="H850" s="103" t="str">
        <f>IF(ISNUMBER('Форма 1'!Y850),'Форма 1'!$H850*VLOOKUP('Форма 1'!$F850,'Придельники до 2021'!$B$4:$X$28,'Форма 1'!Y$8),"")</f>
        <v/>
      </c>
      <c r="I850" s="103" t="str">
        <f>IF(ISNUMBER('Форма 1'!Z850),'Форма 1'!$H850*VLOOKUP('Форма 1'!$F850,'Придельники до 2021'!$B$4:$X$28,'Форма 1'!Z$8),"")</f>
        <v/>
      </c>
      <c r="J850" s="103" t="str">
        <f>IF(ISNUMBER('Форма 1'!AA850),'Форма 1'!$H850*VLOOKUP('Форма 1'!$F850,'Придельники до 2021'!$B$4:$X$28,'Форма 1'!AA$8),"")</f>
        <v/>
      </c>
      <c r="K850" s="91"/>
      <c r="L850" s="87"/>
      <c r="M850" s="103" t="str">
        <f>IF(ISNUMBER('Форма 1'!AD850),'Форма 1'!$H850*VLOOKUP('Форма 1'!$F850,'Придельники до 2021'!$B$4:$X$28,'Форма 1'!AD$8),"")</f>
        <v/>
      </c>
      <c r="N850" s="103" t="str">
        <f>IF(ISBLANK('Форма 1'!$AE850),"",IF('Форма 1'!$AE850=1,'Форма 1'!$H850*VLOOKUP('Форма 1'!$F850,'Придельники до 2021'!$B$4:$X$28,'Форма 1'!$AE$8,0),IF('Форма 1'!$AE850=2,'Форма 1'!$H850*VLOOKUP('Форма 1'!$F850,'Придельники до 2021'!$B$4:$X$28,13,0),IF('Форма 1'!$AE850=3,'Форма 1'!$H850*VLOOKUP('Форма 1'!$F850,'Придельники до 2021'!$B$4:$X$28,12,0)))))</f>
        <v/>
      </c>
      <c r="O850" s="103" t="str">
        <f>IF(ISNUMBER('Форма 1'!AF850),'Форма 1'!$H850*VLOOKUP('Форма 1'!$F850,'Придельники до 2021'!$B$4:$X$28,'Форма 1'!AF$8),"")</f>
        <v/>
      </c>
      <c r="P850" s="87"/>
      <c r="Q850" s="103" t="str">
        <f>IF(ISNUMBER('Форма 1'!AH850),'Форма 1'!$H850*VLOOKUP('Форма 1'!$F850,'Придельники до 2021'!$B$4:$X$28,'Форма 1'!AH$8),"")</f>
        <v/>
      </c>
      <c r="R850" s="103" t="str">
        <f>IF(ISNUMBER('Форма 1'!AI850),'Форма 1'!$H850*VLOOKUP('Форма 1'!$F850,'Придельники до 2021'!$B$4:$X$28,'Форма 1'!AI$8),"")</f>
        <v/>
      </c>
      <c r="S850" s="103">
        <f>IF(ISNUMBER('Форма 1'!AJ850),'Форма 1'!$H850*VLOOKUP('Форма 1'!$F850,'Придельники до 2021'!$B$4:$X$28,'Форма 1'!AJ$8),"")</f>
        <v>19680.105</v>
      </c>
      <c r="T850" s="87"/>
    </row>
    <row r="851" spans="1:20">
      <c r="A851" s="188">
        <f t="shared" si="56"/>
        <v>7</v>
      </c>
      <c r="B851" s="195" t="s">
        <v>991</v>
      </c>
      <c r="C851" s="99">
        <f t="shared" si="58"/>
        <v>5280457.9749999996</v>
      </c>
      <c r="D851" s="103" t="str">
        <f>IF(ISNUMBER('Форма 1'!U851),'Форма 1'!$H851*VLOOKUP('Форма 1'!$F851,'Придельники до 2021'!$B$4:$X$28,'Форма 1'!U$8),"")</f>
        <v/>
      </c>
      <c r="E851" s="103" t="str">
        <f>IF(ISNUMBER('Форма 1'!V851),'Форма 1'!$H851*VLOOKUP('Форма 1'!$F851,'Придельники до 2021'!$B$4:$X$28,'Форма 1'!V$8),"")</f>
        <v/>
      </c>
      <c r="F851" s="103" t="str">
        <f>IF(ISNUMBER('Форма 1'!W851),'Форма 1'!$H851*VLOOKUP('Форма 1'!$F851,'Придельники до 2021'!$B$4:$X$28,'Форма 1'!W$8),"")</f>
        <v/>
      </c>
      <c r="G851" s="103" t="str">
        <f>IF(ISNUMBER('Форма 1'!X851),'Форма 1'!$H851*VLOOKUP('Форма 1'!$F851,'Придельники до 2021'!$B$4:$X$28,'Форма 1'!X$8),"")</f>
        <v/>
      </c>
      <c r="H851" s="103" t="str">
        <f>IF(ISNUMBER('Форма 1'!Y851),'Форма 1'!$H851*VLOOKUP('Форма 1'!$F851,'Придельники до 2021'!$B$4:$X$28,'Форма 1'!Y$8),"")</f>
        <v/>
      </c>
      <c r="I851" s="103" t="str">
        <f>IF(ISNUMBER('Форма 1'!Z851),'Форма 1'!$H851*VLOOKUP('Форма 1'!$F851,'Придельники до 2021'!$B$4:$X$28,'Форма 1'!Z$8),"")</f>
        <v/>
      </c>
      <c r="J851" s="103" t="str">
        <f>IF(ISNUMBER('Форма 1'!AA851),'Форма 1'!$H851*VLOOKUP('Форма 1'!$F851,'Придельники до 2021'!$B$4:$X$28,'Форма 1'!AA$8),"")</f>
        <v/>
      </c>
      <c r="K851" s="91"/>
      <c r="L851" s="87"/>
      <c r="M851" s="103">
        <f>IF(ISNUMBER('Форма 1'!AD851),'Форма 1'!$H851*VLOOKUP('Форма 1'!$F851,'Придельники с 2022'!$B$4:$X$28,'Форма 1'!AD$8),"")</f>
        <v>5280457.9749999996</v>
      </c>
      <c r="N851" s="103" t="str">
        <f>IF(ISBLANK('Форма 1'!$AE851),"",IF('Форма 1'!$AE851=1,'Форма 1'!$H851*VLOOKUP('Форма 1'!$F851,'Придельники до 2021'!$B$4:$X$28,'Форма 1'!$AE$8,0),IF('Форма 1'!$AE851=2,'Форма 1'!$H851*VLOOKUP('Форма 1'!$F851,'Придельники до 2021'!$B$4:$X$28,13,0),IF('Форма 1'!$AE851=3,'Форма 1'!$H851*VLOOKUP('Форма 1'!$F851,'Придельники до 2021'!$B$4:$X$28,12,0)))))</f>
        <v/>
      </c>
      <c r="O851" s="103" t="str">
        <f>IF(ISNUMBER('Форма 1'!AF851),'Форма 1'!$H851*VLOOKUP('Форма 1'!$F851,'Придельники до 2021'!$B$4:$X$28,'Форма 1'!AF$8),"")</f>
        <v/>
      </c>
      <c r="P851" s="87"/>
      <c r="Q851" s="103" t="str">
        <f>IF(ISNUMBER('Форма 1'!AH851),'Форма 1'!$H851*VLOOKUP('Форма 1'!$F851,'Придельники до 2021'!$B$4:$X$28,'Форма 1'!AH$8),"")</f>
        <v/>
      </c>
      <c r="R851" s="103" t="str">
        <f>IF(ISNUMBER('Форма 1'!AI851),'Форма 1'!$H851*VLOOKUP('Форма 1'!$F851,'Придельники до 2021'!$B$4:$X$28,'Форма 1'!AI$8),"")</f>
        <v/>
      </c>
      <c r="S851" s="103" t="str">
        <f>IF(ISNUMBER('Форма 1'!AJ851),'Форма 1'!$H851*VLOOKUP('Форма 1'!$F851,'Придельники до 2021'!$B$4:$X$28,'Форма 1'!AJ$8),"")</f>
        <v/>
      </c>
      <c r="T851" s="87"/>
    </row>
    <row r="852" spans="1:20">
      <c r="A852" s="188">
        <f t="shared" si="56"/>
        <v>8</v>
      </c>
      <c r="B852" s="195" t="s">
        <v>992</v>
      </c>
      <c r="C852" s="99">
        <f t="shared" si="58"/>
        <v>11734.035000000002</v>
      </c>
      <c r="D852" s="103" t="str">
        <f>IF(ISNUMBER('Форма 1'!U852),'Форма 1'!$H852*VLOOKUP('Форма 1'!$F852,'Придельники до 2021'!$B$4:$X$28,'Форма 1'!U$8),"")</f>
        <v/>
      </c>
      <c r="E852" s="103" t="str">
        <f>IF(ISNUMBER('Форма 1'!V852),'Форма 1'!$H852*VLOOKUP('Форма 1'!$F852,'Придельники до 2021'!$B$4:$X$28,'Форма 1'!V$8),"")</f>
        <v/>
      </c>
      <c r="F852" s="103" t="str">
        <f>IF(ISNUMBER('Форма 1'!W852),'Форма 1'!$H852*VLOOKUP('Форма 1'!$F852,'Придельники до 2021'!$B$4:$X$28,'Форма 1'!W$8),"")</f>
        <v/>
      </c>
      <c r="G852" s="103" t="str">
        <f>IF(ISNUMBER('Форма 1'!X852),'Форма 1'!$H852*VLOOKUP('Форма 1'!$F852,'Придельники до 2021'!$B$4:$X$28,'Форма 1'!X$8),"")</f>
        <v/>
      </c>
      <c r="H852" s="103" t="str">
        <f>IF(ISNUMBER('Форма 1'!Y852),'Форма 1'!$H852*VLOOKUP('Форма 1'!$F852,'Придельники до 2021'!$B$4:$X$28,'Форма 1'!Y$8),"")</f>
        <v/>
      </c>
      <c r="I852" s="103" t="str">
        <f>IF(ISNUMBER('Форма 1'!Z852),'Форма 1'!$H852*VLOOKUP('Форма 1'!$F852,'Придельники до 2021'!$B$4:$X$28,'Форма 1'!Z$8),"")</f>
        <v/>
      </c>
      <c r="J852" s="103" t="str">
        <f>IF(ISNUMBER('Форма 1'!AA852),'Форма 1'!$H852*VLOOKUP('Форма 1'!$F852,'Придельники до 2021'!$B$4:$X$28,'Форма 1'!AA$8),"")</f>
        <v/>
      </c>
      <c r="K852" s="91"/>
      <c r="L852" s="87"/>
      <c r="M852" s="103" t="str">
        <f>IF(ISNUMBER('Форма 1'!AD852),'Форма 1'!$H852*VLOOKUP('Форма 1'!$F852,'Придельники до 2021'!$B$4:$X$28,'Форма 1'!AD$8),"")</f>
        <v/>
      </c>
      <c r="N852" s="103" t="str">
        <f>IF(ISBLANK('Форма 1'!$AE852),"",IF('Форма 1'!$AE852=1,'Форма 1'!$H852*VLOOKUP('Форма 1'!$F852,'Придельники до 2021'!$B$4:$X$28,'Форма 1'!$AE$8,0),IF('Форма 1'!$AE852=2,'Форма 1'!$H852*VLOOKUP('Форма 1'!$F852,'Придельники до 2021'!$B$4:$X$28,13,0),IF('Форма 1'!$AE852=3,'Форма 1'!$H852*VLOOKUP('Форма 1'!$F852,'Придельники до 2021'!$B$4:$X$28,12,0)))))</f>
        <v/>
      </c>
      <c r="O852" s="103" t="str">
        <f>IF(ISNUMBER('Форма 1'!AF852),'Форма 1'!$H852*VLOOKUP('Форма 1'!$F852,'Придельники до 2021'!$B$4:$X$28,'Форма 1'!AF$8),"")</f>
        <v/>
      </c>
      <c r="P852" s="87"/>
      <c r="Q852" s="103" t="str">
        <f>IF(ISNUMBER('Форма 1'!AH852),'Форма 1'!$H852*VLOOKUP('Форма 1'!$F852,'Придельники до 2021'!$B$4:$X$28,'Форма 1'!AH$8),"")</f>
        <v/>
      </c>
      <c r="R852" s="103" t="str">
        <f>IF(ISNUMBER('Форма 1'!AI852),'Форма 1'!$H852*VLOOKUP('Форма 1'!$F852,'Придельники до 2021'!$B$4:$X$28,'Форма 1'!AI$8),"")</f>
        <v/>
      </c>
      <c r="S852" s="103">
        <f>IF(ISNUMBER('Форма 1'!AJ852),'Форма 1'!$H852*VLOOKUP('Форма 1'!$F852,'Придельники до 2021'!$B$4:$X$28,'Форма 1'!AJ$8),"")</f>
        <v>11734.035000000002</v>
      </c>
      <c r="T852" s="87"/>
    </row>
    <row r="853" spans="1:20">
      <c r="A853" s="188">
        <f t="shared" si="56"/>
        <v>9</v>
      </c>
      <c r="B853" s="195" t="s">
        <v>994</v>
      </c>
      <c r="C853" s="99">
        <f>SUM(D853:J853,L853:T853)</f>
        <v>11292.255000000001</v>
      </c>
      <c r="D853" s="103" t="str">
        <f>IF(ISNUMBER('Форма 1'!U853),'Форма 1'!$H853*VLOOKUP('Форма 1'!$F853,'Придельники до 2021'!$B$4:$X$28,'Форма 1'!U$8),"")</f>
        <v/>
      </c>
      <c r="E853" s="103" t="str">
        <f>IF(ISNUMBER('Форма 1'!V853),'Форма 1'!$H853*VLOOKUP('Форма 1'!$F853,'Придельники до 2021'!$B$4:$X$28,'Форма 1'!V$8),"")</f>
        <v/>
      </c>
      <c r="F853" s="103" t="str">
        <f>IF(ISNUMBER('Форма 1'!W853),'Форма 1'!$H853*VLOOKUP('Форма 1'!$F853,'Придельники до 2021'!$B$4:$X$28,'Форма 1'!W$8),"")</f>
        <v/>
      </c>
      <c r="G853" s="103" t="str">
        <f>IF(ISNUMBER('Форма 1'!X853),'Форма 1'!$H853*VLOOKUP('Форма 1'!$F853,'Придельники до 2021'!$B$4:$X$28,'Форма 1'!X$8),"")</f>
        <v/>
      </c>
      <c r="H853" s="103" t="str">
        <f>IF(ISNUMBER('Форма 1'!Y853),'Форма 1'!$H853*VLOOKUP('Форма 1'!$F853,'Придельники до 2021'!$B$4:$X$28,'Форма 1'!Y$8),"")</f>
        <v/>
      </c>
      <c r="I853" s="103" t="str">
        <f>IF(ISNUMBER('Форма 1'!Z853),'Форма 1'!$H853*VLOOKUP('Форма 1'!$F853,'Придельники до 2021'!$B$4:$X$28,'Форма 1'!Z$8),"")</f>
        <v/>
      </c>
      <c r="J853" s="103" t="str">
        <f>IF(ISNUMBER('Форма 1'!AA853),'Форма 1'!$H853*VLOOKUP('Форма 1'!$F853,'Придельники до 2021'!$B$4:$X$28,'Форма 1'!AA$8),"")</f>
        <v/>
      </c>
      <c r="K853" s="91"/>
      <c r="L853" s="87"/>
      <c r="M853" s="103" t="str">
        <f>IF(ISNUMBER('Форма 1'!AD853),'Форма 1'!$H853*VLOOKUP('Форма 1'!$F853,'Придельники до 2021'!$B$4:$X$28,'Форма 1'!AD$8),"")</f>
        <v/>
      </c>
      <c r="N853" s="103" t="str">
        <f>IF(ISBLANK('Форма 1'!$AE853),"",IF('Форма 1'!$AE853=1,'Форма 1'!$H853*VLOOKUP('Форма 1'!$F853,'Придельники до 2021'!$B$4:$X$28,'Форма 1'!$AE$8,0),IF('Форма 1'!$AE853=2,'Форма 1'!$H853*VLOOKUP('Форма 1'!$F853,'Придельники до 2021'!$B$4:$X$28,13,0),IF('Форма 1'!$AE853=3,'Форма 1'!$H853*VLOOKUP('Форма 1'!$F853,'Придельники до 2021'!$B$4:$X$28,12,0)))))</f>
        <v/>
      </c>
      <c r="O853" s="103" t="str">
        <f>IF(ISNUMBER('Форма 1'!AF853),'Форма 1'!$H853*VLOOKUP('Форма 1'!$F853,'Придельники до 2021'!$B$4:$X$28,'Форма 1'!AF$8),"")</f>
        <v/>
      </c>
      <c r="P853" s="87"/>
      <c r="Q853" s="103" t="str">
        <f>IF(ISNUMBER('Форма 1'!AH853),'Форма 1'!$H853*VLOOKUP('Форма 1'!$F853,'Придельники до 2021'!$B$4:$X$28,'Форма 1'!AH$8),"")</f>
        <v/>
      </c>
      <c r="R853" s="103" t="str">
        <f>IF(ISNUMBER('Форма 1'!AI853),'Форма 1'!$H853*VLOOKUP('Форма 1'!$F853,'Придельники до 2021'!$B$4:$X$28,'Форма 1'!AI$8),"")</f>
        <v/>
      </c>
      <c r="S853" s="103">
        <f>IF(ISNUMBER('Форма 1'!AJ853),'Форма 1'!$H853*VLOOKUP('Форма 1'!$F853,'Придельники до 2021'!$B$4:$X$28,'Форма 1'!AJ$8),"")</f>
        <v>11292.255000000001</v>
      </c>
      <c r="T853" s="87"/>
    </row>
    <row r="854" spans="1:20">
      <c r="A854" s="188">
        <f t="shared" si="56"/>
        <v>10</v>
      </c>
      <c r="B854" s="195" t="s">
        <v>995</v>
      </c>
      <c r="C854" s="99">
        <f>SUM(D854:J854,L854:T854)</f>
        <v>388549.17499999999</v>
      </c>
      <c r="D854" s="103">
        <f>IF(ISNUMBER('Форма 1'!U854),'Форма 1'!$H854*VLOOKUP('Форма 1'!$F854,'Придельники до 2021'!$B$4:$X$28,'Форма 1'!U$8),"")</f>
        <v>116609.795</v>
      </c>
      <c r="E854" s="103" t="str">
        <f>IF(ISNUMBER('Форма 1'!V854),'Форма 1'!$H854*VLOOKUP('Форма 1'!$F854,'Придельники до 2021'!$B$4:$X$28,'Форма 1'!V$8),"")</f>
        <v/>
      </c>
      <c r="F854" s="103" t="str">
        <f>IF(ISNUMBER('Форма 1'!W854),'Форма 1'!$H854*VLOOKUP('Форма 1'!$F854,'Придельники до 2021'!$B$4:$X$28,'Форма 1'!W$8),"")</f>
        <v/>
      </c>
      <c r="G854" s="103" t="str">
        <f>IF(ISNUMBER('Форма 1'!X854),'Форма 1'!$H854*VLOOKUP('Форма 1'!$F854,'Придельники до 2021'!$B$4:$X$28,'Форма 1'!X$8),"")</f>
        <v/>
      </c>
      <c r="H854" s="103" t="str">
        <f>IF(ISNUMBER('Форма 1'!Y854),'Форма 1'!$H854*VLOOKUP('Форма 1'!$F854,'Придельники до 2021'!$B$4:$X$28,'Форма 1'!Y$8),"")</f>
        <v/>
      </c>
      <c r="I854" s="103" t="str">
        <f>IF(ISNUMBER('Форма 1'!Z854),'Форма 1'!$H854*VLOOKUP('Форма 1'!$F854,'Придельники до 2021'!$B$4:$X$28,'Форма 1'!Z$8),"")</f>
        <v/>
      </c>
      <c r="J854" s="103" t="str">
        <f>IF(ISNUMBER('Форма 1'!AA854),'Форма 1'!$H854*VLOOKUP('Форма 1'!$F854,'Придельники до 2021'!$B$4:$X$28,'Форма 1'!AA$8),"")</f>
        <v/>
      </c>
      <c r="K854" s="91"/>
      <c r="L854" s="87"/>
      <c r="M854" s="103" t="str">
        <f>IF(ISNUMBER('Форма 1'!AD854),'Форма 1'!$H854*VLOOKUP('Форма 1'!$F854,'Придельники до 2021'!$B$4:$X$28,'Форма 1'!AD$8),"")</f>
        <v/>
      </c>
      <c r="N854" s="103" t="str">
        <f>IF(ISBLANK('Форма 1'!$AE854),"",IF('Форма 1'!$AE854=1,'Форма 1'!$H854*VLOOKUP('Форма 1'!$F854,'Придельники до 2021'!$B$4:$X$28,'Форма 1'!$AE$8,0),IF('Форма 1'!$AE854=2,'Форма 1'!$H854*VLOOKUP('Форма 1'!$F854,'Придельники до 2021'!$B$4:$X$28,13,0),IF('Форма 1'!$AE854=3,'Форма 1'!$H854*VLOOKUP('Форма 1'!$F854,'Придельники до 2021'!$B$4:$X$28,12,0)))))</f>
        <v/>
      </c>
      <c r="O854" s="103">
        <f>IF(ISNUMBER('Форма 1'!AF854),'Форма 1'!$H854*VLOOKUP('Форма 1'!$F854,'Придельники до 2021'!$B$4:$X$28,'Форма 1'!AF$8),"")</f>
        <v>271939.38</v>
      </c>
      <c r="P854" s="87"/>
      <c r="Q854" s="103" t="str">
        <f>IF(ISNUMBER('Форма 1'!AH854),'Форма 1'!$H854*VLOOKUP('Форма 1'!$F854,'Придельники до 2021'!$B$4:$X$28,'Форма 1'!AH$8),"")</f>
        <v/>
      </c>
      <c r="R854" s="103" t="str">
        <f>IF(ISNUMBER('Форма 1'!AI854),'Форма 1'!$H854*VLOOKUP('Форма 1'!$F854,'Придельники до 2021'!$B$4:$X$28,'Форма 1'!AI$8),"")</f>
        <v/>
      </c>
      <c r="S854" s="103" t="str">
        <f>IF(ISNUMBER('Форма 1'!AJ854),'Форма 1'!$H854*VLOOKUP('Форма 1'!$F854,'Придельники до 2021'!$B$4:$X$28,'Форма 1'!AJ$8),"")</f>
        <v/>
      </c>
      <c r="T854" s="87"/>
    </row>
    <row r="855" spans="1:20">
      <c r="A855" s="188">
        <f t="shared" si="56"/>
        <v>11</v>
      </c>
      <c r="B855" s="195" t="s">
        <v>997</v>
      </c>
      <c r="C855" s="99">
        <f t="shared" si="58"/>
        <v>11154.945</v>
      </c>
      <c r="D855" s="103" t="str">
        <f>IF(ISNUMBER('Форма 1'!U855),'Форма 1'!$H855*VLOOKUP('Форма 1'!$F855,'Придельники до 2021'!$B$4:$X$28,'Форма 1'!U$8),"")</f>
        <v/>
      </c>
      <c r="E855" s="103" t="str">
        <f>IF(ISNUMBER('Форма 1'!V855),'Форма 1'!$H855*VLOOKUP('Форма 1'!$F855,'Придельники до 2021'!$B$4:$X$28,'Форма 1'!V$8),"")</f>
        <v/>
      </c>
      <c r="F855" s="103" t="str">
        <f>IF(ISNUMBER('Форма 1'!W855),'Форма 1'!$H855*VLOOKUP('Форма 1'!$F855,'Придельники до 2021'!$B$4:$X$28,'Форма 1'!W$8),"")</f>
        <v/>
      </c>
      <c r="G855" s="103" t="str">
        <f>IF(ISNUMBER('Форма 1'!X855),'Форма 1'!$H855*VLOOKUP('Форма 1'!$F855,'Придельники до 2021'!$B$4:$X$28,'Форма 1'!X$8),"")</f>
        <v/>
      </c>
      <c r="H855" s="103" t="str">
        <f>IF(ISNUMBER('Форма 1'!Y855),'Форма 1'!$H855*VLOOKUP('Форма 1'!$F855,'Придельники до 2021'!$B$4:$X$28,'Форма 1'!Y$8),"")</f>
        <v/>
      </c>
      <c r="I855" s="103" t="str">
        <f>IF(ISNUMBER('Форма 1'!Z855),'Форма 1'!$H855*VLOOKUP('Форма 1'!$F855,'Придельники до 2021'!$B$4:$X$28,'Форма 1'!Z$8),"")</f>
        <v/>
      </c>
      <c r="J855" s="103" t="str">
        <f>IF(ISNUMBER('Форма 1'!AA855),'Форма 1'!$H855*VLOOKUP('Форма 1'!$F855,'Придельники до 2021'!$B$4:$X$28,'Форма 1'!AA$8),"")</f>
        <v/>
      </c>
      <c r="K855" s="91"/>
      <c r="L855" s="87"/>
      <c r="M855" s="103" t="str">
        <f>IF(ISNUMBER('Форма 1'!AD855),'Форма 1'!$H855*VLOOKUP('Форма 1'!$F855,'Придельники до 2021'!$B$4:$X$28,'Форма 1'!AD$8),"")</f>
        <v/>
      </c>
      <c r="N855" s="103" t="str">
        <f>IF(ISBLANK('Форма 1'!$AE855),"",IF('Форма 1'!$AE855=1,'Форма 1'!$H855*VLOOKUP('Форма 1'!$F855,'Придельники до 2021'!$B$4:$X$28,'Форма 1'!$AE$8,0),IF('Форма 1'!$AE855=2,'Форма 1'!$H855*VLOOKUP('Форма 1'!$F855,'Придельники до 2021'!$B$4:$X$28,13,0),IF('Форма 1'!$AE855=3,'Форма 1'!$H855*VLOOKUP('Форма 1'!$F855,'Придельники до 2021'!$B$4:$X$28,12,0)))))</f>
        <v/>
      </c>
      <c r="O855" s="103" t="str">
        <f>IF(ISNUMBER('Форма 1'!AF855),'Форма 1'!$H855*VLOOKUP('Форма 1'!$F855,'Придельники до 2021'!$B$4:$X$28,'Форма 1'!AF$8),"")</f>
        <v/>
      </c>
      <c r="P855" s="87"/>
      <c r="Q855" s="103" t="str">
        <f>IF(ISNUMBER('Форма 1'!AH855),'Форма 1'!$H855*VLOOKUP('Форма 1'!$F855,'Придельники до 2021'!$B$4:$X$28,'Форма 1'!AH$8),"")</f>
        <v/>
      </c>
      <c r="R855" s="103" t="str">
        <f>IF(ISNUMBER('Форма 1'!AI855),'Форма 1'!$H855*VLOOKUP('Форма 1'!$F855,'Придельники до 2021'!$B$4:$X$28,'Форма 1'!AI$8),"")</f>
        <v/>
      </c>
      <c r="S855" s="103">
        <f>IF(ISNUMBER('Форма 1'!AJ855),'Форма 1'!$H855*VLOOKUP('Форма 1'!$F855,'Придельники до 2021'!$B$4:$X$28,'Форма 1'!AJ$8),"")</f>
        <v>11154.945</v>
      </c>
      <c r="T855" s="87"/>
    </row>
    <row r="856" spans="1:20">
      <c r="A856" s="188">
        <f t="shared" si="56"/>
        <v>12</v>
      </c>
      <c r="B856" s="195" t="s">
        <v>998</v>
      </c>
      <c r="C856" s="99">
        <f t="shared" si="58"/>
        <v>18930.870000000003</v>
      </c>
      <c r="D856" s="103" t="str">
        <f>IF(ISNUMBER('Форма 1'!U856),'Форма 1'!$H856*VLOOKUP('Форма 1'!$F856,'Придельники до 2021'!$B$4:$X$28,'Форма 1'!U$8),"")</f>
        <v/>
      </c>
      <c r="E856" s="103" t="str">
        <f>IF(ISNUMBER('Форма 1'!V856),'Форма 1'!$H856*VLOOKUP('Форма 1'!$F856,'Придельники до 2021'!$B$4:$X$28,'Форма 1'!V$8),"")</f>
        <v/>
      </c>
      <c r="F856" s="103" t="str">
        <f>IF(ISNUMBER('Форма 1'!W856),'Форма 1'!$H856*VLOOKUP('Форма 1'!$F856,'Придельники до 2021'!$B$4:$X$28,'Форма 1'!W$8),"")</f>
        <v/>
      </c>
      <c r="G856" s="103" t="str">
        <f>IF(ISNUMBER('Форма 1'!X856),'Форма 1'!$H856*VLOOKUP('Форма 1'!$F856,'Придельники до 2021'!$B$4:$X$28,'Форма 1'!X$8),"")</f>
        <v/>
      </c>
      <c r="H856" s="103" t="str">
        <f>IF(ISNUMBER('Форма 1'!Y856),'Форма 1'!$H856*VLOOKUP('Форма 1'!$F856,'Придельники до 2021'!$B$4:$X$28,'Форма 1'!Y$8),"")</f>
        <v/>
      </c>
      <c r="I856" s="103" t="str">
        <f>IF(ISNUMBER('Форма 1'!Z856),'Форма 1'!$H856*VLOOKUP('Форма 1'!$F856,'Придельники до 2021'!$B$4:$X$28,'Форма 1'!Z$8),"")</f>
        <v/>
      </c>
      <c r="J856" s="103" t="str">
        <f>IF(ISNUMBER('Форма 1'!AA856),'Форма 1'!$H856*VLOOKUP('Форма 1'!$F856,'Придельники до 2021'!$B$4:$X$28,'Форма 1'!AA$8),"")</f>
        <v/>
      </c>
      <c r="K856" s="91"/>
      <c r="L856" s="87"/>
      <c r="M856" s="103" t="str">
        <f>IF(ISNUMBER('Форма 1'!AD856),'Форма 1'!$H856*VLOOKUP('Форма 1'!$F856,'Придельники до 2021'!$B$4:$X$28,'Форма 1'!AD$8),"")</f>
        <v/>
      </c>
      <c r="N856" s="103" t="str">
        <f>IF(ISBLANK('Форма 1'!$AE856),"",IF('Форма 1'!$AE856=1,'Форма 1'!$H856*VLOOKUP('Форма 1'!$F856,'Придельники до 2021'!$B$4:$X$28,'Форма 1'!$AE$8,0),IF('Форма 1'!$AE856=2,'Форма 1'!$H856*VLOOKUP('Форма 1'!$F856,'Придельники до 2021'!$B$4:$X$28,13,0),IF('Форма 1'!$AE856=3,'Форма 1'!$H856*VLOOKUP('Форма 1'!$F856,'Придельники до 2021'!$B$4:$X$28,12,0)))))</f>
        <v/>
      </c>
      <c r="O856" s="103" t="str">
        <f>IF(ISNUMBER('Форма 1'!AF856),'Форма 1'!$H856*VLOOKUP('Форма 1'!$F856,'Придельники до 2021'!$B$4:$X$28,'Форма 1'!AF$8),"")</f>
        <v/>
      </c>
      <c r="P856" s="87"/>
      <c r="Q856" s="103" t="str">
        <f>IF(ISNUMBER('Форма 1'!AH856),'Форма 1'!$H856*VLOOKUP('Форма 1'!$F856,'Придельники до 2021'!$B$4:$X$28,'Форма 1'!AH$8),"")</f>
        <v/>
      </c>
      <c r="R856" s="103" t="str">
        <f>IF(ISNUMBER('Форма 1'!AI856),'Форма 1'!$H856*VLOOKUP('Форма 1'!$F856,'Придельники до 2021'!$B$4:$X$28,'Форма 1'!AI$8),"")</f>
        <v/>
      </c>
      <c r="S856" s="103">
        <f>IF(ISNUMBER('Форма 1'!AJ856),'Форма 1'!$H856*VLOOKUP('Форма 1'!$F856,'Придельники до 2021'!$B$4:$X$28,'Форма 1'!AJ$8),"")</f>
        <v>18930.870000000003</v>
      </c>
      <c r="T856" s="87"/>
    </row>
    <row r="857" spans="1:20" ht="15.75">
      <c r="A857" s="187">
        <v>0</v>
      </c>
      <c r="B857" s="34" t="s">
        <v>999</v>
      </c>
      <c r="C857" s="36">
        <f t="shared" ref="C857:T857" si="62">SUM(C858:C866)</f>
        <v>27650987.881000001</v>
      </c>
      <c r="D857" s="36">
        <f t="shared" si="62"/>
        <v>0</v>
      </c>
      <c r="E857" s="36">
        <f t="shared" si="62"/>
        <v>0</v>
      </c>
      <c r="F857" s="36">
        <f t="shared" si="62"/>
        <v>0</v>
      </c>
      <c r="G857" s="36">
        <f t="shared" si="62"/>
        <v>0</v>
      </c>
      <c r="H857" s="36">
        <f t="shared" si="62"/>
        <v>0</v>
      </c>
      <c r="I857" s="36">
        <f t="shared" si="62"/>
        <v>0</v>
      </c>
      <c r="J857" s="36">
        <f t="shared" si="62"/>
        <v>0</v>
      </c>
      <c r="K857" s="39">
        <f t="shared" si="62"/>
        <v>0</v>
      </c>
      <c r="L857" s="36">
        <f t="shared" si="62"/>
        <v>0</v>
      </c>
      <c r="M857" s="36">
        <f t="shared" si="62"/>
        <v>26338020.421</v>
      </c>
      <c r="N857" s="36">
        <f t="shared" si="62"/>
        <v>0</v>
      </c>
      <c r="O857" s="36">
        <f t="shared" si="62"/>
        <v>1312967.46</v>
      </c>
      <c r="P857" s="36">
        <f t="shared" si="62"/>
        <v>0</v>
      </c>
      <c r="Q857" s="36">
        <f t="shared" si="62"/>
        <v>0</v>
      </c>
      <c r="R857" s="36">
        <f t="shared" si="62"/>
        <v>0</v>
      </c>
      <c r="S857" s="36">
        <f t="shared" si="62"/>
        <v>0</v>
      </c>
      <c r="T857" s="36">
        <f t="shared" si="62"/>
        <v>0</v>
      </c>
    </row>
    <row r="858" spans="1:20">
      <c r="A858" s="188">
        <f t="shared" si="56"/>
        <v>1</v>
      </c>
      <c r="B858" s="189" t="s">
        <v>1000</v>
      </c>
      <c r="C858" s="99">
        <f t="shared" si="58"/>
        <v>6978914.0580000002</v>
      </c>
      <c r="D858" s="103" t="str">
        <f>IF(ISNUMBER('Форма 1'!U858),'Форма 1'!$H858*VLOOKUP('Форма 1'!$F858,'Придельники до 2021'!$B$4:$X$28,'Форма 1'!U$8),"")</f>
        <v/>
      </c>
      <c r="E858" s="103" t="str">
        <f>IF(ISNUMBER('Форма 1'!V858),'Форма 1'!$H858*VLOOKUP('Форма 1'!$F858,'Придельники до 2021'!$B$4:$X$28,'Форма 1'!V$8),"")</f>
        <v/>
      </c>
      <c r="F858" s="103" t="str">
        <f>IF(ISNUMBER('Форма 1'!W858),'Форма 1'!$H858*VLOOKUP('Форма 1'!$F858,'Придельники до 2021'!$B$4:$X$28,'Форма 1'!W$8),"")</f>
        <v/>
      </c>
      <c r="G858" s="103" t="str">
        <f>IF(ISNUMBER('Форма 1'!X858),'Форма 1'!$H858*VLOOKUP('Форма 1'!$F858,'Придельники до 2021'!$B$4:$X$28,'Форма 1'!X$8),"")</f>
        <v/>
      </c>
      <c r="H858" s="103" t="str">
        <f>IF(ISNUMBER('Форма 1'!Y858),'Форма 1'!$H858*VLOOKUP('Форма 1'!$F858,'Придельники до 2021'!$B$4:$X$28,'Форма 1'!Y$8),"")</f>
        <v/>
      </c>
      <c r="I858" s="103" t="str">
        <f>IF(ISNUMBER('Форма 1'!Z858),'Форма 1'!$H858*VLOOKUP('Форма 1'!$F858,'Придельники до 2021'!$B$4:$X$28,'Форма 1'!Z$8),"")</f>
        <v/>
      </c>
      <c r="J858" s="103" t="str">
        <f>IF(ISNUMBER('Форма 1'!AA858),'Форма 1'!$H858*VLOOKUP('Форма 1'!$F858,'Придельники до 2021'!$B$4:$X$28,'Форма 1'!AA$8),"")</f>
        <v/>
      </c>
      <c r="K858" s="90"/>
      <c r="L858" s="87"/>
      <c r="M858" s="103">
        <f>IF(ISNUMBER('Форма 1'!AD858),'Форма 1'!$H858*VLOOKUP('Форма 1'!$F858,'Придельники до 2021'!$B$4:$X$28,'Форма 1'!AD$8),"")</f>
        <v>6978914.0580000002</v>
      </c>
      <c r="N858" s="103" t="str">
        <f>IF(ISBLANK('Форма 1'!$AE858),"",IF('Форма 1'!$AE858=1,'Форма 1'!$H858*VLOOKUP('Форма 1'!$F858,'Придельники до 2021'!$B$4:$X$28,'Форма 1'!$AE$8,0),IF('Форма 1'!$AE858=2,'Форма 1'!$H858*VLOOKUP('Форма 1'!$F858,'Придельники до 2021'!$B$4:$X$28,13,0),IF('Форма 1'!$AE858=3,'Форма 1'!$H858*VLOOKUP('Форма 1'!$F858,'Придельники до 2021'!$B$4:$X$28,12,0)))))</f>
        <v/>
      </c>
      <c r="O858" s="103" t="str">
        <f>IF(ISNUMBER('Форма 1'!AF858),'Форма 1'!$H858*VLOOKUP('Форма 1'!$F858,'Придельники до 2021'!$B$4:$X$28,'Форма 1'!AF$8),"")</f>
        <v/>
      </c>
      <c r="P858" s="87"/>
      <c r="Q858" s="103" t="str">
        <f>IF(ISNUMBER('Форма 1'!AH858),'Форма 1'!$H858*VLOOKUP('Форма 1'!$F858,'Придельники до 2021'!$B$4:$X$28,'Форма 1'!AH$8),"")</f>
        <v/>
      </c>
      <c r="R858" s="103" t="str">
        <f>IF(ISNUMBER('Форма 1'!AI858),'Форма 1'!$H858*VLOOKUP('Форма 1'!$F858,'Придельники до 2021'!$B$4:$X$28,'Форма 1'!AI$8),"")</f>
        <v/>
      </c>
      <c r="S858" s="103" t="str">
        <f>IF(ISNUMBER('Форма 1'!AJ858),'Форма 1'!$H858*VLOOKUP('Форма 1'!$F858,'Придельники до 2021'!$B$4:$X$28,'Форма 1'!AJ$8),"")</f>
        <v/>
      </c>
      <c r="T858" s="87"/>
    </row>
    <row r="859" spans="1:20">
      <c r="A859" s="188">
        <f t="shared" si="56"/>
        <v>2</v>
      </c>
      <c r="B859" s="189" t="s">
        <v>1001</v>
      </c>
      <c r="C859" s="99">
        <f t="shared" si="58"/>
        <v>3029027.7570000002</v>
      </c>
      <c r="D859" s="103" t="str">
        <f>IF(ISNUMBER('Форма 1'!U859),'Форма 1'!$H859*VLOOKUP('Форма 1'!$F859,'Придельники до 2021'!$B$4:$X$28,'Форма 1'!U$8),"")</f>
        <v/>
      </c>
      <c r="E859" s="103" t="str">
        <f>IF(ISNUMBER('Форма 1'!V859),'Форма 1'!$H859*VLOOKUP('Форма 1'!$F859,'Придельники до 2021'!$B$4:$X$28,'Форма 1'!V$8),"")</f>
        <v/>
      </c>
      <c r="F859" s="103" t="str">
        <f>IF(ISNUMBER('Форма 1'!W859),'Форма 1'!$H859*VLOOKUP('Форма 1'!$F859,'Придельники до 2021'!$B$4:$X$28,'Форма 1'!W$8),"")</f>
        <v/>
      </c>
      <c r="G859" s="103" t="str">
        <f>IF(ISNUMBER('Форма 1'!X859),'Форма 1'!$H859*VLOOKUP('Форма 1'!$F859,'Придельники до 2021'!$B$4:$X$28,'Форма 1'!X$8),"")</f>
        <v/>
      </c>
      <c r="H859" s="103" t="str">
        <f>IF(ISNUMBER('Форма 1'!Y859),'Форма 1'!$H859*VLOOKUP('Форма 1'!$F859,'Придельники до 2021'!$B$4:$X$28,'Форма 1'!Y$8),"")</f>
        <v/>
      </c>
      <c r="I859" s="103" t="str">
        <f>IF(ISNUMBER('Форма 1'!Z859),'Форма 1'!$H859*VLOOKUP('Форма 1'!$F859,'Придельники до 2021'!$B$4:$X$28,'Форма 1'!Z$8),"")</f>
        <v/>
      </c>
      <c r="J859" s="103" t="str">
        <f>IF(ISNUMBER('Форма 1'!AA859),'Форма 1'!$H859*VLOOKUP('Форма 1'!$F859,'Придельники до 2021'!$B$4:$X$28,'Форма 1'!AA$8),"")</f>
        <v/>
      </c>
      <c r="K859" s="90"/>
      <c r="L859" s="87"/>
      <c r="M859" s="103">
        <f>IF(ISNUMBER('Форма 1'!AD859),'Форма 1'!$H859*VLOOKUP('Форма 1'!$F859,'Придельники до 2021'!$B$4:$X$28,'Форма 1'!AD$8),"")</f>
        <v>3029027.7570000002</v>
      </c>
      <c r="N859" s="103" t="str">
        <f>IF(ISBLANK('Форма 1'!$AE859),"",IF('Форма 1'!$AE859=1,'Форма 1'!$H859*VLOOKUP('Форма 1'!$F859,'Придельники до 2021'!$B$4:$X$28,'Форма 1'!$AE$8,0),IF('Форма 1'!$AE859=2,'Форма 1'!$H859*VLOOKUP('Форма 1'!$F859,'Придельники до 2021'!$B$4:$X$28,13,0),IF('Форма 1'!$AE859=3,'Форма 1'!$H859*VLOOKUP('Форма 1'!$F859,'Придельники до 2021'!$B$4:$X$28,12,0)))))</f>
        <v/>
      </c>
      <c r="O859" s="103" t="str">
        <f>IF(ISNUMBER('Форма 1'!AF859),'Форма 1'!$H859*VLOOKUP('Форма 1'!$F859,'Придельники до 2021'!$B$4:$X$28,'Форма 1'!AF$8),"")</f>
        <v/>
      </c>
      <c r="P859" s="87"/>
      <c r="Q859" s="103" t="str">
        <f>IF(ISNUMBER('Форма 1'!AH859),'Форма 1'!$H859*VLOOKUP('Форма 1'!$F859,'Придельники до 2021'!$B$4:$X$28,'Форма 1'!AH$8),"")</f>
        <v/>
      </c>
      <c r="R859" s="103" t="str">
        <f>IF(ISNUMBER('Форма 1'!AI859),'Форма 1'!$H859*VLOOKUP('Форма 1'!$F859,'Придельники до 2021'!$B$4:$X$28,'Форма 1'!AI$8),"")</f>
        <v/>
      </c>
      <c r="S859" s="103" t="str">
        <f>IF(ISNUMBER('Форма 1'!AJ859),'Форма 1'!$H859*VLOOKUP('Форма 1'!$F859,'Придельники до 2021'!$B$4:$X$28,'Форма 1'!AJ$8),"")</f>
        <v/>
      </c>
      <c r="T859" s="87"/>
    </row>
    <row r="860" spans="1:20">
      <c r="A860" s="188">
        <f t="shared" si="56"/>
        <v>3</v>
      </c>
      <c r="B860" s="189" t="s">
        <v>1002</v>
      </c>
      <c r="C860" s="99">
        <f t="shared" si="58"/>
        <v>432117.51599999995</v>
      </c>
      <c r="D860" s="103" t="str">
        <f>IF(ISNUMBER('Форма 1'!U860),'Форма 1'!$H860*VLOOKUP('Форма 1'!$F860,'Придельники до 2021'!$B$4:$X$28,'Форма 1'!U$8),"")</f>
        <v/>
      </c>
      <c r="E860" s="103" t="str">
        <f>IF(ISNUMBER('Форма 1'!V860),'Форма 1'!$H860*VLOOKUP('Форма 1'!$F860,'Придельники до 2021'!$B$4:$X$28,'Форма 1'!V$8),"")</f>
        <v/>
      </c>
      <c r="F860" s="103" t="str">
        <f>IF(ISNUMBER('Форма 1'!W860),'Форма 1'!$H860*VLOOKUP('Форма 1'!$F860,'Придельники до 2021'!$B$4:$X$28,'Форма 1'!W$8),"")</f>
        <v/>
      </c>
      <c r="G860" s="103" t="str">
        <f>IF(ISNUMBER('Форма 1'!X860),'Форма 1'!$H860*VLOOKUP('Форма 1'!$F860,'Придельники до 2021'!$B$4:$X$28,'Форма 1'!X$8),"")</f>
        <v/>
      </c>
      <c r="H860" s="103" t="str">
        <f>IF(ISNUMBER('Форма 1'!Y860),'Форма 1'!$H860*VLOOKUP('Форма 1'!$F860,'Придельники до 2021'!$B$4:$X$28,'Форма 1'!Y$8),"")</f>
        <v/>
      </c>
      <c r="I860" s="103" t="str">
        <f>IF(ISNUMBER('Форма 1'!Z860),'Форма 1'!$H860*VLOOKUP('Форма 1'!$F860,'Придельники до 2021'!$B$4:$X$28,'Форма 1'!Z$8),"")</f>
        <v/>
      </c>
      <c r="J860" s="103" t="str">
        <f>IF(ISNUMBER('Форма 1'!AA860),'Форма 1'!$H860*VLOOKUP('Форма 1'!$F860,'Придельники до 2021'!$B$4:$X$28,'Форма 1'!AA$8),"")</f>
        <v/>
      </c>
      <c r="K860" s="90"/>
      <c r="L860" s="87"/>
      <c r="M860" s="103" t="str">
        <f>IF(ISNUMBER('Форма 1'!AD860),'Форма 1'!$H860*VLOOKUP('Форма 1'!$F860,'Придельники до 2021'!$B$4:$X$28,'Форма 1'!AD$8),"")</f>
        <v/>
      </c>
      <c r="N860" s="103" t="str">
        <f>IF(ISBLANK('Форма 1'!$AE860),"",IF('Форма 1'!$AE860=1,'Форма 1'!$H860*VLOOKUP('Форма 1'!$F860,'Придельники до 2021'!$B$4:$X$28,'Форма 1'!$AE$8,0),IF('Форма 1'!$AE860=2,'Форма 1'!$H860*VLOOKUP('Форма 1'!$F860,'Придельники до 2021'!$B$4:$X$28,13,0),IF('Форма 1'!$AE860=3,'Форма 1'!$H860*VLOOKUP('Форма 1'!$F860,'Придельники до 2021'!$B$4:$X$28,12,0)))))</f>
        <v/>
      </c>
      <c r="O860" s="103">
        <f>IF(ISNUMBER('Форма 1'!AF860),'Форма 1'!$H860*VLOOKUP('Форма 1'!$F860,'Придельники до 2021'!$B$4:$X$28,'Форма 1'!AF$8),"")</f>
        <v>432117.51599999995</v>
      </c>
      <c r="P860" s="87"/>
      <c r="Q860" s="103" t="str">
        <f>IF(ISNUMBER('Форма 1'!AH860),'Форма 1'!$H860*VLOOKUP('Форма 1'!$F860,'Придельники до 2021'!$B$4:$X$28,'Форма 1'!AH$8),"")</f>
        <v/>
      </c>
      <c r="R860" s="103" t="str">
        <f>IF(ISNUMBER('Форма 1'!AI860),'Форма 1'!$H860*VLOOKUP('Форма 1'!$F860,'Придельники до 2021'!$B$4:$X$28,'Форма 1'!AI$8),"")</f>
        <v/>
      </c>
      <c r="S860" s="103" t="str">
        <f>IF(ISNUMBER('Форма 1'!AJ860),'Форма 1'!$H860*VLOOKUP('Форма 1'!$F860,'Придельники до 2021'!$B$4:$X$28,'Форма 1'!AJ$8),"")</f>
        <v/>
      </c>
      <c r="T860" s="87"/>
    </row>
    <row r="861" spans="1:20">
      <c r="A861" s="188">
        <f t="shared" si="56"/>
        <v>4</v>
      </c>
      <c r="B861" s="189" t="s">
        <v>1003</v>
      </c>
      <c r="C861" s="99">
        <f t="shared" si="58"/>
        <v>440424.97200000001</v>
      </c>
      <c r="D861" s="103" t="str">
        <f>IF(ISNUMBER('Форма 1'!U861),'Форма 1'!$H861*VLOOKUP('Форма 1'!$F861,'Придельники до 2021'!$B$4:$X$28,'Форма 1'!U$8),"")</f>
        <v/>
      </c>
      <c r="E861" s="103" t="str">
        <f>IF(ISNUMBER('Форма 1'!V861),'Форма 1'!$H861*VLOOKUP('Форма 1'!$F861,'Придельники до 2021'!$B$4:$X$28,'Форма 1'!V$8),"")</f>
        <v/>
      </c>
      <c r="F861" s="103" t="str">
        <f>IF(ISNUMBER('Форма 1'!W861),'Форма 1'!$H861*VLOOKUP('Форма 1'!$F861,'Придельники до 2021'!$B$4:$X$28,'Форма 1'!W$8),"")</f>
        <v/>
      </c>
      <c r="G861" s="103" t="str">
        <f>IF(ISNUMBER('Форма 1'!X861),'Форма 1'!$H861*VLOOKUP('Форма 1'!$F861,'Придельники до 2021'!$B$4:$X$28,'Форма 1'!X$8),"")</f>
        <v/>
      </c>
      <c r="H861" s="103" t="str">
        <f>IF(ISNUMBER('Форма 1'!Y861),'Форма 1'!$H861*VLOOKUP('Форма 1'!$F861,'Придельники до 2021'!$B$4:$X$28,'Форма 1'!Y$8),"")</f>
        <v/>
      </c>
      <c r="I861" s="103" t="str">
        <f>IF(ISNUMBER('Форма 1'!Z861),'Форма 1'!$H861*VLOOKUP('Форма 1'!$F861,'Придельники до 2021'!$B$4:$X$28,'Форма 1'!Z$8),"")</f>
        <v/>
      </c>
      <c r="J861" s="103" t="str">
        <f>IF(ISNUMBER('Форма 1'!AA861),'Форма 1'!$H861*VLOOKUP('Форма 1'!$F861,'Придельники до 2021'!$B$4:$X$28,'Форма 1'!AA$8),"")</f>
        <v/>
      </c>
      <c r="K861" s="90"/>
      <c r="L861" s="87"/>
      <c r="M861" s="103" t="str">
        <f>IF(ISNUMBER('Форма 1'!AD861),'Форма 1'!$H861*VLOOKUP('Форма 1'!$F861,'Придельники до 2021'!$B$4:$X$28,'Форма 1'!AD$8),"")</f>
        <v/>
      </c>
      <c r="N861" s="103" t="str">
        <f>IF(ISBLANK('Форма 1'!$AE861),"",IF('Форма 1'!$AE861=1,'Форма 1'!$H861*VLOOKUP('Форма 1'!$F861,'Придельники до 2021'!$B$4:$X$28,'Форма 1'!$AE$8,0),IF('Форма 1'!$AE861=2,'Форма 1'!$H861*VLOOKUP('Форма 1'!$F861,'Придельники до 2021'!$B$4:$X$28,13,0),IF('Форма 1'!$AE861=3,'Форма 1'!$H861*VLOOKUP('Форма 1'!$F861,'Придельники до 2021'!$B$4:$X$28,12,0)))))</f>
        <v/>
      </c>
      <c r="O861" s="103">
        <f>IF(ISNUMBER('Форма 1'!AF861),'Форма 1'!$H861*VLOOKUP('Форма 1'!$F861,'Придельники до 2021'!$B$4:$X$28,'Форма 1'!AF$8),"")</f>
        <v>440424.97200000001</v>
      </c>
      <c r="P861" s="87"/>
      <c r="Q861" s="103" t="str">
        <f>IF(ISNUMBER('Форма 1'!AH861),'Форма 1'!$H861*VLOOKUP('Форма 1'!$F861,'Придельники до 2021'!$B$4:$X$28,'Форма 1'!AH$8),"")</f>
        <v/>
      </c>
      <c r="R861" s="103" t="str">
        <f>IF(ISNUMBER('Форма 1'!AI861),'Форма 1'!$H861*VLOOKUP('Форма 1'!$F861,'Придельники до 2021'!$B$4:$X$28,'Форма 1'!AI$8),"")</f>
        <v/>
      </c>
      <c r="S861" s="103" t="str">
        <f>IF(ISNUMBER('Форма 1'!AJ861),'Форма 1'!$H861*VLOOKUP('Форма 1'!$F861,'Придельники до 2021'!$B$4:$X$28,'Форма 1'!AJ$8),"")</f>
        <v/>
      </c>
      <c r="T861" s="87"/>
    </row>
    <row r="862" spans="1:20">
      <c r="A862" s="188">
        <f t="shared" si="56"/>
        <v>5</v>
      </c>
      <c r="B862" s="189" t="s">
        <v>1004</v>
      </c>
      <c r="C862" s="99">
        <f t="shared" si="58"/>
        <v>440424.97200000001</v>
      </c>
      <c r="D862" s="103" t="str">
        <f>IF(ISNUMBER('Форма 1'!U862),'Форма 1'!$H862*VLOOKUP('Форма 1'!$F862,'Придельники до 2021'!$B$4:$X$28,'Форма 1'!U$8),"")</f>
        <v/>
      </c>
      <c r="E862" s="103" t="str">
        <f>IF(ISNUMBER('Форма 1'!V862),'Форма 1'!$H862*VLOOKUP('Форма 1'!$F862,'Придельники до 2021'!$B$4:$X$28,'Форма 1'!V$8),"")</f>
        <v/>
      </c>
      <c r="F862" s="103" t="str">
        <f>IF(ISNUMBER('Форма 1'!W862),'Форма 1'!$H862*VLOOKUP('Форма 1'!$F862,'Придельники до 2021'!$B$4:$X$28,'Форма 1'!W$8),"")</f>
        <v/>
      </c>
      <c r="G862" s="103" t="str">
        <f>IF(ISNUMBER('Форма 1'!X862),'Форма 1'!$H862*VLOOKUP('Форма 1'!$F862,'Придельники до 2021'!$B$4:$X$28,'Форма 1'!X$8),"")</f>
        <v/>
      </c>
      <c r="H862" s="103" t="str">
        <f>IF(ISNUMBER('Форма 1'!Y862),'Форма 1'!$H862*VLOOKUP('Форма 1'!$F862,'Придельники до 2021'!$B$4:$X$28,'Форма 1'!Y$8),"")</f>
        <v/>
      </c>
      <c r="I862" s="103" t="str">
        <f>IF(ISNUMBER('Форма 1'!Z862),'Форма 1'!$H862*VLOOKUP('Форма 1'!$F862,'Придельники до 2021'!$B$4:$X$28,'Форма 1'!Z$8),"")</f>
        <v/>
      </c>
      <c r="J862" s="103" t="str">
        <f>IF(ISNUMBER('Форма 1'!AA862),'Форма 1'!$H862*VLOOKUP('Форма 1'!$F862,'Придельники до 2021'!$B$4:$X$28,'Форма 1'!AA$8),"")</f>
        <v/>
      </c>
      <c r="K862" s="90"/>
      <c r="L862" s="87"/>
      <c r="M862" s="103" t="str">
        <f>IF(ISNUMBER('Форма 1'!AD862),'Форма 1'!$H862*VLOOKUP('Форма 1'!$F862,'Придельники до 2021'!$B$4:$X$28,'Форма 1'!AD$8),"")</f>
        <v/>
      </c>
      <c r="N862" s="103" t="str">
        <f>IF(ISBLANK('Форма 1'!$AE862),"",IF('Форма 1'!$AE862=1,'Форма 1'!$H862*VLOOKUP('Форма 1'!$F862,'Придельники до 2021'!$B$4:$X$28,'Форма 1'!$AE$8,0),IF('Форма 1'!$AE862=2,'Форма 1'!$H862*VLOOKUP('Форма 1'!$F862,'Придельники до 2021'!$B$4:$X$28,13,0),IF('Форма 1'!$AE862=3,'Форма 1'!$H862*VLOOKUP('Форма 1'!$F862,'Придельники до 2021'!$B$4:$X$28,12,0)))))</f>
        <v/>
      </c>
      <c r="O862" s="103">
        <f>IF(ISNUMBER('Форма 1'!AF862),'Форма 1'!$H862*VLOOKUP('Форма 1'!$F862,'Придельники до 2021'!$B$4:$X$28,'Форма 1'!AF$8),"")</f>
        <v>440424.97200000001</v>
      </c>
      <c r="P862" s="87"/>
      <c r="Q862" s="103" t="str">
        <f>IF(ISNUMBER('Форма 1'!AH862),'Форма 1'!$H862*VLOOKUP('Форма 1'!$F862,'Придельники до 2021'!$B$4:$X$28,'Форма 1'!AH$8),"")</f>
        <v/>
      </c>
      <c r="R862" s="103" t="str">
        <f>IF(ISNUMBER('Форма 1'!AI862),'Форма 1'!$H862*VLOOKUP('Форма 1'!$F862,'Придельники до 2021'!$B$4:$X$28,'Форма 1'!AI$8),"")</f>
        <v/>
      </c>
      <c r="S862" s="103" t="str">
        <f>IF(ISNUMBER('Форма 1'!AJ862),'Форма 1'!$H862*VLOOKUP('Форма 1'!$F862,'Придельники до 2021'!$B$4:$X$28,'Форма 1'!AJ$8),"")</f>
        <v/>
      </c>
      <c r="T862" s="87"/>
    </row>
    <row r="863" spans="1:20">
      <c r="A863" s="188">
        <f t="shared" si="56"/>
        <v>6</v>
      </c>
      <c r="B863" s="189" t="s">
        <v>1005</v>
      </c>
      <c r="C863" s="99">
        <f t="shared" si="58"/>
        <v>2302146.3600000003</v>
      </c>
      <c r="D863" s="103" t="str">
        <f>IF(ISNUMBER('Форма 1'!U863),'Форма 1'!$H863*VLOOKUP('Форма 1'!$F863,'Придельники до 2021'!$B$4:$X$28,'Форма 1'!U$8),"")</f>
        <v/>
      </c>
      <c r="E863" s="103" t="str">
        <f>IF(ISNUMBER('Форма 1'!V863),'Форма 1'!$H863*VLOOKUP('Форма 1'!$F863,'Придельники до 2021'!$B$4:$X$28,'Форма 1'!V$8),"")</f>
        <v/>
      </c>
      <c r="F863" s="103" t="str">
        <f>IF(ISNUMBER('Форма 1'!W863),'Форма 1'!$H863*VLOOKUP('Форма 1'!$F863,'Придельники до 2021'!$B$4:$X$28,'Форма 1'!W$8),"")</f>
        <v/>
      </c>
      <c r="G863" s="103" t="str">
        <f>IF(ISNUMBER('Форма 1'!X863),'Форма 1'!$H863*VLOOKUP('Форма 1'!$F863,'Придельники до 2021'!$B$4:$X$28,'Форма 1'!X$8),"")</f>
        <v/>
      </c>
      <c r="H863" s="103" t="str">
        <f>IF(ISNUMBER('Форма 1'!Y863),'Форма 1'!$H863*VLOOKUP('Форма 1'!$F863,'Придельники до 2021'!$B$4:$X$28,'Форма 1'!Y$8),"")</f>
        <v/>
      </c>
      <c r="I863" s="103" t="str">
        <f>IF(ISNUMBER('Форма 1'!Z863),'Форма 1'!$H863*VLOOKUP('Форма 1'!$F863,'Придельники до 2021'!$B$4:$X$28,'Форма 1'!Z$8),"")</f>
        <v/>
      </c>
      <c r="J863" s="103" t="str">
        <f>IF(ISNUMBER('Форма 1'!AA863),'Форма 1'!$H863*VLOOKUP('Форма 1'!$F863,'Придельники до 2021'!$B$4:$X$28,'Форма 1'!AA$8),"")</f>
        <v/>
      </c>
      <c r="K863" s="90"/>
      <c r="L863" s="87"/>
      <c r="M863" s="103">
        <f>IF(ISNUMBER('Форма 1'!AD863),'Форма 1'!$H863*VLOOKUP('Форма 1'!$F863,'Придельники до 2021'!$B$4:$X$28,'Форма 1'!AD$8),"")</f>
        <v>2302146.3600000003</v>
      </c>
      <c r="N863" s="103" t="str">
        <f>IF(ISBLANK('Форма 1'!$AE863),"",IF('Форма 1'!$AE863=1,'Форма 1'!$H863*VLOOKUP('Форма 1'!$F863,'Придельники до 2021'!$B$4:$X$28,'Форма 1'!$AE$8,0),IF('Форма 1'!$AE863=2,'Форма 1'!$H863*VLOOKUP('Форма 1'!$F863,'Придельники до 2021'!$B$4:$X$28,13,0),IF('Форма 1'!$AE863=3,'Форма 1'!$H863*VLOOKUP('Форма 1'!$F863,'Придельники до 2021'!$B$4:$X$28,12,0)))))</f>
        <v/>
      </c>
      <c r="O863" s="103" t="str">
        <f>IF(ISNUMBER('Форма 1'!AF863),'Форма 1'!$H863*VLOOKUP('Форма 1'!$F863,'Придельники до 2021'!$B$4:$X$28,'Форма 1'!AF$8),"")</f>
        <v/>
      </c>
      <c r="P863" s="87"/>
      <c r="Q863" s="103" t="str">
        <f>IF(ISNUMBER('Форма 1'!AH863),'Форма 1'!$H863*VLOOKUP('Форма 1'!$F863,'Придельники до 2021'!$B$4:$X$28,'Форма 1'!AH$8),"")</f>
        <v/>
      </c>
      <c r="R863" s="103" t="str">
        <f>IF(ISNUMBER('Форма 1'!AI863),'Форма 1'!$H863*VLOOKUP('Форма 1'!$F863,'Придельники до 2021'!$B$4:$X$28,'Форма 1'!AI$8),"")</f>
        <v/>
      </c>
      <c r="S863" s="103" t="str">
        <f>IF(ISNUMBER('Форма 1'!AJ863),'Форма 1'!$H863*VLOOKUP('Форма 1'!$F863,'Придельники до 2021'!$B$4:$X$28,'Форма 1'!AJ$8),"")</f>
        <v/>
      </c>
      <c r="T863" s="87"/>
    </row>
    <row r="864" spans="1:20">
      <c r="A864" s="188">
        <f t="shared" si="56"/>
        <v>7</v>
      </c>
      <c r="B864" s="189" t="s">
        <v>1006</v>
      </c>
      <c r="C864" s="99">
        <f t="shared" si="58"/>
        <v>2543729.62</v>
      </c>
      <c r="D864" s="103" t="str">
        <f>IF(ISNUMBER('Форма 1'!U864),'Форма 1'!$H864*VLOOKUP('Форма 1'!$F864,'Придельники до 2021'!$B$4:$X$28,'Форма 1'!U$8),"")</f>
        <v/>
      </c>
      <c r="E864" s="103" t="str">
        <f>IF(ISNUMBER('Форма 1'!V864),'Форма 1'!$H864*VLOOKUP('Форма 1'!$F864,'Придельники до 2021'!$B$4:$X$28,'Форма 1'!V$8),"")</f>
        <v/>
      </c>
      <c r="F864" s="103" t="str">
        <f>IF(ISNUMBER('Форма 1'!W864),'Форма 1'!$H864*VLOOKUP('Форма 1'!$F864,'Придельники до 2021'!$B$4:$X$28,'Форма 1'!W$8),"")</f>
        <v/>
      </c>
      <c r="G864" s="103" t="str">
        <f>IF(ISNUMBER('Форма 1'!X864),'Форма 1'!$H864*VLOOKUP('Форма 1'!$F864,'Придельники до 2021'!$B$4:$X$28,'Форма 1'!X$8),"")</f>
        <v/>
      </c>
      <c r="H864" s="103" t="str">
        <f>IF(ISNUMBER('Форма 1'!Y864),'Форма 1'!$H864*VLOOKUP('Форма 1'!$F864,'Придельники до 2021'!$B$4:$X$28,'Форма 1'!Y$8),"")</f>
        <v/>
      </c>
      <c r="I864" s="103" t="str">
        <f>IF(ISNUMBER('Форма 1'!Z864),'Форма 1'!$H864*VLOOKUP('Форма 1'!$F864,'Придельники до 2021'!$B$4:$X$28,'Форма 1'!Z$8),"")</f>
        <v/>
      </c>
      <c r="J864" s="103" t="str">
        <f>IF(ISNUMBER('Форма 1'!AA864),'Форма 1'!$H864*VLOOKUP('Форма 1'!$F864,'Придельники до 2021'!$B$4:$X$28,'Форма 1'!AA$8),"")</f>
        <v/>
      </c>
      <c r="K864" s="90"/>
      <c r="L864" s="87"/>
      <c r="M864" s="103">
        <f>IF(ISNUMBER('Форма 1'!AD864),'Форма 1'!$H864*VLOOKUP('Форма 1'!$F864,'Придельники до 2021'!$B$4:$X$28,'Форма 1'!AD$8),"")</f>
        <v>2543729.62</v>
      </c>
      <c r="N864" s="103" t="str">
        <f>IF(ISBLANK('Форма 1'!$AE864),"",IF('Форма 1'!$AE864=1,'Форма 1'!$H864*VLOOKUP('Форма 1'!$F864,'Придельники до 2021'!$B$4:$X$28,'Форма 1'!$AE$8,0),IF('Форма 1'!$AE864=2,'Форма 1'!$H864*VLOOKUP('Форма 1'!$F864,'Придельники до 2021'!$B$4:$X$28,13,0),IF('Форма 1'!$AE864=3,'Форма 1'!$H864*VLOOKUP('Форма 1'!$F864,'Придельники до 2021'!$B$4:$X$28,12,0)))))</f>
        <v/>
      </c>
      <c r="O864" s="103" t="str">
        <f>IF(ISNUMBER('Форма 1'!AF864),'Форма 1'!$H864*VLOOKUP('Форма 1'!$F864,'Придельники до 2021'!$B$4:$X$28,'Форма 1'!AF$8),"")</f>
        <v/>
      </c>
      <c r="P864" s="87"/>
      <c r="Q864" s="103" t="str">
        <f>IF(ISNUMBER('Форма 1'!AH864),'Форма 1'!$H864*VLOOKUP('Форма 1'!$F864,'Придельники до 2021'!$B$4:$X$28,'Форма 1'!AH$8),"")</f>
        <v/>
      </c>
      <c r="R864" s="103" t="str">
        <f>IF(ISNUMBER('Форма 1'!AI864),'Форма 1'!$H864*VLOOKUP('Форма 1'!$F864,'Придельники до 2021'!$B$4:$X$28,'Форма 1'!AI$8),"")</f>
        <v/>
      </c>
      <c r="S864" s="103" t="str">
        <f>IF(ISNUMBER('Форма 1'!AJ864),'Форма 1'!$H864*VLOOKUP('Форма 1'!$F864,'Придельники до 2021'!$B$4:$X$28,'Форма 1'!AJ$8),"")</f>
        <v/>
      </c>
      <c r="T864" s="87"/>
    </row>
    <row r="865" spans="1:20">
      <c r="A865" s="188">
        <f t="shared" si="56"/>
        <v>8</v>
      </c>
      <c r="B865" s="189" t="s">
        <v>1007</v>
      </c>
      <c r="C865" s="99">
        <f t="shared" si="58"/>
        <v>2542308.5420000004</v>
      </c>
      <c r="D865" s="103" t="str">
        <f>IF(ISNUMBER('Форма 1'!U865),'Форма 1'!$H865*VLOOKUP('Форма 1'!$F865,'Придельники до 2021'!$B$4:$X$28,'Форма 1'!U$8),"")</f>
        <v/>
      </c>
      <c r="E865" s="103" t="str">
        <f>IF(ISNUMBER('Форма 1'!V865),'Форма 1'!$H865*VLOOKUP('Форма 1'!$F865,'Придельники до 2021'!$B$4:$X$28,'Форма 1'!V$8),"")</f>
        <v/>
      </c>
      <c r="F865" s="103" t="str">
        <f>IF(ISNUMBER('Форма 1'!W865),'Форма 1'!$H865*VLOOKUP('Форма 1'!$F865,'Придельники до 2021'!$B$4:$X$28,'Форма 1'!W$8),"")</f>
        <v/>
      </c>
      <c r="G865" s="103" t="str">
        <f>IF(ISNUMBER('Форма 1'!X865),'Форма 1'!$H865*VLOOKUP('Форма 1'!$F865,'Придельники до 2021'!$B$4:$X$28,'Форма 1'!X$8),"")</f>
        <v/>
      </c>
      <c r="H865" s="103" t="str">
        <f>IF(ISNUMBER('Форма 1'!Y865),'Форма 1'!$H865*VLOOKUP('Форма 1'!$F865,'Придельники до 2021'!$B$4:$X$28,'Форма 1'!Y$8),"")</f>
        <v/>
      </c>
      <c r="I865" s="103" t="str">
        <f>IF(ISNUMBER('Форма 1'!Z865),'Форма 1'!$H865*VLOOKUP('Форма 1'!$F865,'Придельники до 2021'!$B$4:$X$28,'Форма 1'!Z$8),"")</f>
        <v/>
      </c>
      <c r="J865" s="103" t="str">
        <f>IF(ISNUMBER('Форма 1'!AA865),'Форма 1'!$H865*VLOOKUP('Форма 1'!$F865,'Придельники до 2021'!$B$4:$X$28,'Форма 1'!AA$8),"")</f>
        <v/>
      </c>
      <c r="K865" s="90"/>
      <c r="L865" s="87"/>
      <c r="M865" s="103">
        <f>IF(ISNUMBER('Форма 1'!AD865),'Форма 1'!$H865*VLOOKUP('Форма 1'!$F865,'Придельники до 2021'!$B$4:$X$28,'Форма 1'!AD$8),"")</f>
        <v>2542308.5420000004</v>
      </c>
      <c r="N865" s="103" t="str">
        <f>IF(ISBLANK('Форма 1'!$AE865),"",IF('Форма 1'!$AE865=1,'Форма 1'!$H865*VLOOKUP('Форма 1'!$F865,'Придельники до 2021'!$B$4:$X$28,'Форма 1'!$AE$8,0),IF('Форма 1'!$AE865=2,'Форма 1'!$H865*VLOOKUP('Форма 1'!$F865,'Придельники до 2021'!$B$4:$X$28,13,0),IF('Форма 1'!$AE865=3,'Форма 1'!$H865*VLOOKUP('Форма 1'!$F865,'Придельники до 2021'!$B$4:$X$28,12,0)))))</f>
        <v/>
      </c>
      <c r="O865" s="103" t="str">
        <f>IF(ISNUMBER('Форма 1'!AF865),'Форма 1'!$H865*VLOOKUP('Форма 1'!$F865,'Придельники до 2021'!$B$4:$X$28,'Форма 1'!AF$8),"")</f>
        <v/>
      </c>
      <c r="P865" s="87"/>
      <c r="Q865" s="103" t="str">
        <f>IF(ISNUMBER('Форма 1'!AH865),'Форма 1'!$H865*VLOOKUP('Форма 1'!$F865,'Придельники до 2021'!$B$4:$X$28,'Форма 1'!AH$8),"")</f>
        <v/>
      </c>
      <c r="R865" s="103" t="str">
        <f>IF(ISNUMBER('Форма 1'!AI865),'Форма 1'!$H865*VLOOKUP('Форма 1'!$F865,'Придельники до 2021'!$B$4:$X$28,'Форма 1'!AI$8),"")</f>
        <v/>
      </c>
      <c r="S865" s="103" t="str">
        <f>IF(ISNUMBER('Форма 1'!AJ865),'Форма 1'!$H865*VLOOKUP('Форма 1'!$F865,'Придельники до 2021'!$B$4:$X$28,'Форма 1'!AJ$8),"")</f>
        <v/>
      </c>
      <c r="T865" s="87"/>
    </row>
    <row r="866" spans="1:20">
      <c r="A866" s="188">
        <f t="shared" si="56"/>
        <v>9</v>
      </c>
      <c r="B866" s="189" t="s">
        <v>1008</v>
      </c>
      <c r="C866" s="99">
        <f t="shared" si="58"/>
        <v>8941894.0839999989</v>
      </c>
      <c r="D866" s="103" t="str">
        <f>IF(ISNUMBER('Форма 1'!U866),'Форма 1'!$H866*VLOOKUP('Форма 1'!$F866,'Придельники до 2021'!$B$4:$X$28,'Форма 1'!U$8),"")</f>
        <v/>
      </c>
      <c r="E866" s="103" t="str">
        <f>IF(ISNUMBER('Форма 1'!V866),'Форма 1'!$H866*VLOOKUP('Форма 1'!$F866,'Придельники до 2021'!$B$4:$X$28,'Форма 1'!V$8),"")</f>
        <v/>
      </c>
      <c r="F866" s="103" t="str">
        <f>IF(ISNUMBER('Форма 1'!W866),'Форма 1'!$H866*VLOOKUP('Форма 1'!$F866,'Придельники до 2021'!$B$4:$X$28,'Форма 1'!W$8),"")</f>
        <v/>
      </c>
      <c r="G866" s="103" t="str">
        <f>IF(ISNUMBER('Форма 1'!X866),'Форма 1'!$H866*VLOOKUP('Форма 1'!$F866,'Придельники до 2021'!$B$4:$X$28,'Форма 1'!X$8),"")</f>
        <v/>
      </c>
      <c r="H866" s="103" t="str">
        <f>IF(ISNUMBER('Форма 1'!Y866),'Форма 1'!$H866*VLOOKUP('Форма 1'!$F866,'Придельники до 2021'!$B$4:$X$28,'Форма 1'!Y$8),"")</f>
        <v/>
      </c>
      <c r="I866" s="103" t="str">
        <f>IF(ISNUMBER('Форма 1'!Z866),'Форма 1'!$H866*VLOOKUP('Форма 1'!$F866,'Придельники до 2021'!$B$4:$X$28,'Форма 1'!Z$8),"")</f>
        <v/>
      </c>
      <c r="J866" s="103" t="str">
        <f>IF(ISNUMBER('Форма 1'!AA866),'Форма 1'!$H866*VLOOKUP('Форма 1'!$F866,'Придельники до 2021'!$B$4:$X$28,'Форма 1'!AA$8),"")</f>
        <v/>
      </c>
      <c r="K866" s="90"/>
      <c r="L866" s="87"/>
      <c r="M866" s="103">
        <f>IF(ISNUMBER('Форма 1'!AD866),'Форма 1'!$H866*VLOOKUP('Форма 1'!$F866,'Придельники с 2022'!$B$4:$X$28,'Форма 1'!AD$8),"")</f>
        <v>8941894.0839999989</v>
      </c>
      <c r="N866" s="103" t="str">
        <f>IF(ISBLANK('Форма 1'!$AE866),"",IF('Форма 1'!$AE866=1,'Форма 1'!$H866*VLOOKUP('Форма 1'!$F866,'Придельники до 2021'!$B$4:$X$28,'Форма 1'!$AE$8,0),IF('Форма 1'!$AE866=2,'Форма 1'!$H866*VLOOKUP('Форма 1'!$F866,'Придельники до 2021'!$B$4:$X$28,13,0),IF('Форма 1'!$AE866=3,'Форма 1'!$H866*VLOOKUP('Форма 1'!$F866,'Придельники до 2021'!$B$4:$X$28,12,0)))))</f>
        <v/>
      </c>
      <c r="O866" s="103" t="str">
        <f>IF(ISNUMBER('Форма 1'!AF866),'Форма 1'!$H866*VLOOKUP('Форма 1'!$F866,'Придельники до 2021'!$B$4:$X$28,'Форма 1'!AF$8),"")</f>
        <v/>
      </c>
      <c r="P866" s="87"/>
      <c r="Q866" s="103" t="str">
        <f>IF(ISNUMBER('Форма 1'!AH866),'Форма 1'!$H866*VLOOKUP('Форма 1'!$F866,'Придельники до 2021'!$B$4:$X$28,'Форма 1'!AH$8),"")</f>
        <v/>
      </c>
      <c r="R866" s="103" t="str">
        <f>IF(ISNUMBER('Форма 1'!AI866),'Форма 1'!$H866*VLOOKUP('Форма 1'!$F866,'Придельники до 2021'!$B$4:$X$28,'Форма 1'!AI$8),"")</f>
        <v/>
      </c>
      <c r="S866" s="103" t="str">
        <f>IF(ISNUMBER('Форма 1'!AJ866),'Форма 1'!$H866*VLOOKUP('Форма 1'!$F866,'Придельники до 2021'!$B$4:$X$28,'Форма 1'!AJ$8),"")</f>
        <v/>
      </c>
      <c r="T866" s="87"/>
    </row>
    <row r="867" spans="1:20" ht="15.75">
      <c r="A867" s="187">
        <v>0</v>
      </c>
      <c r="B867" s="34" t="s">
        <v>1009</v>
      </c>
      <c r="C867" s="36">
        <f>SUM(C868:C872)</f>
        <v>26630650.709999997</v>
      </c>
      <c r="D867" s="36">
        <f t="shared" ref="D867:T867" si="63">SUM(D868:D872)</f>
        <v>0</v>
      </c>
      <c r="E867" s="36">
        <f t="shared" si="63"/>
        <v>0</v>
      </c>
      <c r="F867" s="36">
        <f t="shared" si="63"/>
        <v>0</v>
      </c>
      <c r="G867" s="36">
        <f t="shared" si="63"/>
        <v>0</v>
      </c>
      <c r="H867" s="36">
        <f t="shared" si="63"/>
        <v>0</v>
      </c>
      <c r="I867" s="36">
        <f t="shared" si="63"/>
        <v>0</v>
      </c>
      <c r="J867" s="36">
        <f t="shared" si="63"/>
        <v>0</v>
      </c>
      <c r="K867" s="39">
        <f t="shared" si="63"/>
        <v>0</v>
      </c>
      <c r="L867" s="36">
        <f t="shared" si="63"/>
        <v>0</v>
      </c>
      <c r="M867" s="36">
        <f t="shared" si="63"/>
        <v>26630650.709999997</v>
      </c>
      <c r="N867" s="36">
        <f t="shared" si="63"/>
        <v>0</v>
      </c>
      <c r="O867" s="36">
        <f t="shared" si="63"/>
        <v>0</v>
      </c>
      <c r="P867" s="36">
        <f t="shared" si="63"/>
        <v>0</v>
      </c>
      <c r="Q867" s="36">
        <f t="shared" si="63"/>
        <v>0</v>
      </c>
      <c r="R867" s="36">
        <f t="shared" si="63"/>
        <v>0</v>
      </c>
      <c r="S867" s="36">
        <f t="shared" si="63"/>
        <v>0</v>
      </c>
      <c r="T867" s="36">
        <f t="shared" si="63"/>
        <v>0</v>
      </c>
    </row>
    <row r="868" spans="1:20">
      <c r="A868" s="188">
        <f t="shared" si="56"/>
        <v>1</v>
      </c>
      <c r="B868" s="189" t="s">
        <v>1010</v>
      </c>
      <c r="C868" s="99">
        <f t="shared" si="58"/>
        <v>9403516.0209999997</v>
      </c>
      <c r="D868" s="103" t="str">
        <f>IF(ISNUMBER('Форма 1'!U868),'Форма 1'!$H868*VLOOKUP('Форма 1'!$F868,'Придельники до 2021'!$B$4:$X$28,'Форма 1'!U$8),"")</f>
        <v/>
      </c>
      <c r="E868" s="103" t="str">
        <f>IF(ISNUMBER('Форма 1'!V868),'Форма 1'!$H868*VLOOKUP('Форма 1'!$F868,'Придельники до 2021'!$B$4:$X$28,'Форма 1'!V$8),"")</f>
        <v/>
      </c>
      <c r="F868" s="103" t="str">
        <f>IF(ISNUMBER('Форма 1'!W868),'Форма 1'!$H868*VLOOKUP('Форма 1'!$F868,'Придельники до 2021'!$B$4:$X$28,'Форма 1'!W$8),"")</f>
        <v/>
      </c>
      <c r="G868" s="103" t="str">
        <f>IF(ISNUMBER('Форма 1'!X868),'Форма 1'!$H868*VLOOKUP('Форма 1'!$F868,'Придельники до 2021'!$B$4:$X$28,'Форма 1'!X$8),"")</f>
        <v/>
      </c>
      <c r="H868" s="103" t="str">
        <f>IF(ISNUMBER('Форма 1'!Y868),'Форма 1'!$H868*VLOOKUP('Форма 1'!$F868,'Придельники до 2021'!$B$4:$X$28,'Форма 1'!Y$8),"")</f>
        <v/>
      </c>
      <c r="I868" s="103" t="str">
        <f>IF(ISNUMBER('Форма 1'!Z868),'Форма 1'!$H868*VLOOKUP('Форма 1'!$F868,'Придельники до 2021'!$B$4:$X$28,'Форма 1'!Z$8),"")</f>
        <v/>
      </c>
      <c r="J868" s="103" t="str">
        <f>IF(ISNUMBER('Форма 1'!AA868),'Форма 1'!$H868*VLOOKUP('Форма 1'!$F868,'Придельники до 2021'!$B$4:$X$28,'Форма 1'!AA$8),"")</f>
        <v/>
      </c>
      <c r="K868" s="90"/>
      <c r="L868" s="87"/>
      <c r="M868" s="103">
        <f>IF(ISNUMBER('Форма 1'!AD868),'Форма 1'!$H868*VLOOKUP('Форма 1'!$F868,'Придельники с 2022'!$B$4:$X$28,'Форма 1'!AD$8),"")</f>
        <v>9403516.0209999997</v>
      </c>
      <c r="N868" s="103" t="str">
        <f>IF(ISBLANK('Форма 1'!$AE868),"",IF('Форма 1'!$AE868=1,'Форма 1'!$H868*VLOOKUP('Форма 1'!$F868,'Придельники до 2021'!$B$4:$X$28,'Форма 1'!$AE$8,0),IF('Форма 1'!$AE868=2,'Форма 1'!$H868*VLOOKUP('Форма 1'!$F868,'Придельники до 2021'!$B$4:$X$28,13,0),IF('Форма 1'!$AE868=3,'Форма 1'!$H868*VLOOKUP('Форма 1'!$F868,'Придельники до 2021'!$B$4:$X$28,12,0)))))</f>
        <v/>
      </c>
      <c r="O868" s="103" t="str">
        <f>IF(ISNUMBER('Форма 1'!AF868),'Форма 1'!$H868*VLOOKUP('Форма 1'!$F868,'Придельники до 2021'!$B$4:$X$28,'Форма 1'!AF$8),"")</f>
        <v/>
      </c>
      <c r="P868" s="87"/>
      <c r="Q868" s="103" t="str">
        <f>IF(ISNUMBER('Форма 1'!AH868),'Форма 1'!$H868*VLOOKUP('Форма 1'!$F868,'Придельники до 2021'!$B$4:$X$28,'Форма 1'!AH$8),"")</f>
        <v/>
      </c>
      <c r="R868" s="103" t="str">
        <f>IF(ISNUMBER('Форма 1'!AI868),'Форма 1'!$H868*VLOOKUP('Форма 1'!$F868,'Придельники до 2021'!$B$4:$X$28,'Форма 1'!AI$8),"")</f>
        <v/>
      </c>
      <c r="S868" s="103" t="str">
        <f>IF(ISNUMBER('Форма 1'!AJ868),'Форма 1'!$H868*VLOOKUP('Форма 1'!$F868,'Придельники до 2021'!$B$4:$X$28,'Форма 1'!AJ$8),"")</f>
        <v/>
      </c>
      <c r="T868" s="87"/>
    </row>
    <row r="869" spans="1:20">
      <c r="A869" s="188">
        <f t="shared" si="56"/>
        <v>2</v>
      </c>
      <c r="B869" s="189" t="s">
        <v>1011</v>
      </c>
      <c r="C869" s="99">
        <f t="shared" si="58"/>
        <v>2381016.1890000002</v>
      </c>
      <c r="D869" s="103" t="str">
        <f>IF(ISNUMBER('Форма 1'!U869),'Форма 1'!$H869*VLOOKUP('Форма 1'!$F869,'Придельники до 2021'!$B$4:$X$28,'Форма 1'!U$8),"")</f>
        <v/>
      </c>
      <c r="E869" s="103" t="str">
        <f>IF(ISNUMBER('Форма 1'!V869),'Форма 1'!$H869*VLOOKUP('Форма 1'!$F869,'Придельники до 2021'!$B$4:$X$28,'Форма 1'!V$8),"")</f>
        <v/>
      </c>
      <c r="F869" s="103" t="str">
        <f>IF(ISNUMBER('Форма 1'!W869),'Форма 1'!$H869*VLOOKUP('Форма 1'!$F869,'Придельники до 2021'!$B$4:$X$28,'Форма 1'!W$8),"")</f>
        <v/>
      </c>
      <c r="G869" s="103" t="str">
        <f>IF(ISNUMBER('Форма 1'!X869),'Форма 1'!$H869*VLOOKUP('Форма 1'!$F869,'Придельники до 2021'!$B$4:$X$28,'Форма 1'!X$8),"")</f>
        <v/>
      </c>
      <c r="H869" s="103" t="str">
        <f>IF(ISNUMBER('Форма 1'!Y869),'Форма 1'!$H869*VLOOKUP('Форма 1'!$F869,'Придельники до 2021'!$B$4:$X$28,'Форма 1'!Y$8),"")</f>
        <v/>
      </c>
      <c r="I869" s="103" t="str">
        <f>IF(ISNUMBER('Форма 1'!Z869),'Форма 1'!$H869*VLOOKUP('Форма 1'!$F869,'Придельники до 2021'!$B$4:$X$28,'Форма 1'!Z$8),"")</f>
        <v/>
      </c>
      <c r="J869" s="103" t="str">
        <f>IF(ISNUMBER('Форма 1'!AA869),'Форма 1'!$H869*VLOOKUP('Форма 1'!$F869,'Придельники до 2021'!$B$4:$X$28,'Форма 1'!AA$8),"")</f>
        <v/>
      </c>
      <c r="K869" s="90"/>
      <c r="L869" s="87"/>
      <c r="M869" s="103">
        <f>IF(ISNUMBER('Форма 1'!AD869),'Форма 1'!$H869*VLOOKUP('Форма 1'!$F869,'Придельники до 2021'!$B$4:$X$28,'Форма 1'!AD$8),"")</f>
        <v>2381016.1890000002</v>
      </c>
      <c r="N869" s="103" t="str">
        <f>IF(ISBLANK('Форма 1'!$AE869),"",IF('Форма 1'!$AE869=1,'Форма 1'!$H869*VLOOKUP('Форма 1'!$F869,'Придельники до 2021'!$B$4:$X$28,'Форма 1'!$AE$8,0),IF('Форма 1'!$AE869=2,'Форма 1'!$H869*VLOOKUP('Форма 1'!$F869,'Придельники до 2021'!$B$4:$X$28,13,0),IF('Форма 1'!$AE869=3,'Форма 1'!$H869*VLOOKUP('Форма 1'!$F869,'Придельники до 2021'!$B$4:$X$28,12,0)))))</f>
        <v/>
      </c>
      <c r="O869" s="103" t="str">
        <f>IF(ISNUMBER('Форма 1'!AF869),'Форма 1'!$H869*VLOOKUP('Форма 1'!$F869,'Придельники до 2021'!$B$4:$X$28,'Форма 1'!AF$8),"")</f>
        <v/>
      </c>
      <c r="P869" s="87"/>
      <c r="Q869" s="103" t="str">
        <f>IF(ISNUMBER('Форма 1'!AH869),'Форма 1'!$H869*VLOOKUP('Форма 1'!$F869,'Придельники до 2021'!$B$4:$X$28,'Форма 1'!AH$8),"")</f>
        <v/>
      </c>
      <c r="R869" s="103" t="str">
        <f>IF(ISNUMBER('Форма 1'!AI869),'Форма 1'!$H869*VLOOKUP('Форма 1'!$F869,'Придельники до 2021'!$B$4:$X$28,'Форма 1'!AI$8),"")</f>
        <v/>
      </c>
      <c r="S869" s="103" t="str">
        <f>IF(ISNUMBER('Форма 1'!AJ869),'Форма 1'!$H869*VLOOKUP('Форма 1'!$F869,'Придельники до 2021'!$B$4:$X$28,'Форма 1'!AJ$8),"")</f>
        <v/>
      </c>
      <c r="T869" s="87"/>
    </row>
    <row r="870" spans="1:20">
      <c r="A870" s="188">
        <f t="shared" si="56"/>
        <v>3</v>
      </c>
      <c r="B870" s="189" t="s">
        <v>1012</v>
      </c>
      <c r="C870" s="99">
        <f t="shared" si="58"/>
        <v>7383210.7489999998</v>
      </c>
      <c r="D870" s="103" t="str">
        <f>IF(ISNUMBER('Форма 1'!U870),'Форма 1'!$H870*VLOOKUP('Форма 1'!$F870,'Придельники до 2021'!$B$4:$X$28,'Форма 1'!U$8),"")</f>
        <v/>
      </c>
      <c r="E870" s="103" t="str">
        <f>IF(ISNUMBER('Форма 1'!V870),'Форма 1'!$H870*VLOOKUP('Форма 1'!$F870,'Придельники до 2021'!$B$4:$X$28,'Форма 1'!V$8),"")</f>
        <v/>
      </c>
      <c r="F870" s="103" t="str">
        <f>IF(ISNUMBER('Форма 1'!W870),'Форма 1'!$H870*VLOOKUP('Форма 1'!$F870,'Придельники до 2021'!$B$4:$X$28,'Форма 1'!W$8),"")</f>
        <v/>
      </c>
      <c r="G870" s="103" t="str">
        <f>IF(ISNUMBER('Форма 1'!X870),'Форма 1'!$H870*VLOOKUP('Форма 1'!$F870,'Придельники до 2021'!$B$4:$X$28,'Форма 1'!X$8),"")</f>
        <v/>
      </c>
      <c r="H870" s="103" t="str">
        <f>IF(ISNUMBER('Форма 1'!Y870),'Форма 1'!$H870*VLOOKUP('Форма 1'!$F870,'Придельники до 2021'!$B$4:$X$28,'Форма 1'!Y$8),"")</f>
        <v/>
      </c>
      <c r="I870" s="103" t="str">
        <f>IF(ISNUMBER('Форма 1'!Z870),'Форма 1'!$H870*VLOOKUP('Форма 1'!$F870,'Придельники до 2021'!$B$4:$X$28,'Форма 1'!Z$8),"")</f>
        <v/>
      </c>
      <c r="J870" s="103" t="str">
        <f>IF(ISNUMBER('Форма 1'!AA870),'Форма 1'!$H870*VLOOKUP('Форма 1'!$F870,'Придельники до 2021'!$B$4:$X$28,'Форма 1'!AA$8),"")</f>
        <v/>
      </c>
      <c r="K870" s="90"/>
      <c r="L870" s="87"/>
      <c r="M870" s="103">
        <f>IF(ISNUMBER('Форма 1'!AD870),'Форма 1'!$H870*VLOOKUP('Форма 1'!$F870,'Придельники до 2021'!$B$4:$X$28,'Форма 1'!AD$8),"")</f>
        <v>7383210.7489999998</v>
      </c>
      <c r="N870" s="103" t="str">
        <f>IF(ISBLANK('Форма 1'!$AE870),"",IF('Форма 1'!$AE870=1,'Форма 1'!$H870*VLOOKUP('Форма 1'!$F870,'Придельники до 2021'!$B$4:$X$28,'Форма 1'!$AE$8,0),IF('Форма 1'!$AE870=2,'Форма 1'!$H870*VLOOKUP('Форма 1'!$F870,'Придельники до 2021'!$B$4:$X$28,13,0),IF('Форма 1'!$AE870=3,'Форма 1'!$H870*VLOOKUP('Форма 1'!$F870,'Придельники до 2021'!$B$4:$X$28,12,0)))))</f>
        <v/>
      </c>
      <c r="O870" s="103" t="str">
        <f>IF(ISNUMBER('Форма 1'!AF870),'Форма 1'!$H870*VLOOKUP('Форма 1'!$F870,'Придельники до 2021'!$B$4:$X$28,'Форма 1'!AF$8),"")</f>
        <v/>
      </c>
      <c r="P870" s="87"/>
      <c r="Q870" s="103" t="str">
        <f>IF(ISNUMBER('Форма 1'!AH870),'Форма 1'!$H870*VLOOKUP('Форма 1'!$F870,'Придельники до 2021'!$B$4:$X$28,'Форма 1'!AH$8),"")</f>
        <v/>
      </c>
      <c r="R870" s="103" t="str">
        <f>IF(ISNUMBER('Форма 1'!AI870),'Форма 1'!$H870*VLOOKUP('Форма 1'!$F870,'Придельники до 2021'!$B$4:$X$28,'Форма 1'!AI$8),"")</f>
        <v/>
      </c>
      <c r="S870" s="103" t="str">
        <f>IF(ISNUMBER('Форма 1'!AJ870),'Форма 1'!$H870*VLOOKUP('Форма 1'!$F870,'Придельники до 2021'!$B$4:$X$28,'Форма 1'!AJ$8),"")</f>
        <v/>
      </c>
      <c r="T870" s="87"/>
    </row>
    <row r="871" spans="1:20">
      <c r="A871" s="188">
        <f t="shared" si="56"/>
        <v>4</v>
      </c>
      <c r="B871" s="189" t="s">
        <v>1013</v>
      </c>
      <c r="C871" s="99">
        <f t="shared" si="58"/>
        <v>3601722.1910000001</v>
      </c>
      <c r="D871" s="103" t="str">
        <f>IF(ISNUMBER('Форма 1'!U871),'Форма 1'!$H871*VLOOKUP('Форма 1'!$F871,'Придельники до 2021'!$B$4:$X$28,'Форма 1'!U$8),"")</f>
        <v/>
      </c>
      <c r="E871" s="103" t="str">
        <f>IF(ISNUMBER('Форма 1'!V871),'Форма 1'!$H871*VLOOKUP('Форма 1'!$F871,'Придельники до 2021'!$B$4:$X$28,'Форма 1'!V$8),"")</f>
        <v/>
      </c>
      <c r="F871" s="103" t="str">
        <f>IF(ISNUMBER('Форма 1'!W871),'Форма 1'!$H871*VLOOKUP('Форма 1'!$F871,'Придельники до 2021'!$B$4:$X$28,'Форма 1'!W$8),"")</f>
        <v/>
      </c>
      <c r="G871" s="103" t="str">
        <f>IF(ISNUMBER('Форма 1'!X871),'Форма 1'!$H871*VLOOKUP('Форма 1'!$F871,'Придельники до 2021'!$B$4:$X$28,'Форма 1'!X$8),"")</f>
        <v/>
      </c>
      <c r="H871" s="103" t="str">
        <f>IF(ISNUMBER('Форма 1'!Y871),'Форма 1'!$H871*VLOOKUP('Форма 1'!$F871,'Придельники до 2021'!$B$4:$X$28,'Форма 1'!Y$8),"")</f>
        <v/>
      </c>
      <c r="I871" s="103" t="str">
        <f>IF(ISNUMBER('Форма 1'!Z871),'Форма 1'!$H871*VLOOKUP('Форма 1'!$F871,'Придельники до 2021'!$B$4:$X$28,'Форма 1'!Z$8),"")</f>
        <v/>
      </c>
      <c r="J871" s="103" t="str">
        <f>IF(ISNUMBER('Форма 1'!AA871),'Форма 1'!$H871*VLOOKUP('Форма 1'!$F871,'Придельники до 2021'!$B$4:$X$28,'Форма 1'!AA$8),"")</f>
        <v/>
      </c>
      <c r="K871" s="90"/>
      <c r="L871" s="87"/>
      <c r="M871" s="103">
        <f>IF(ISNUMBER('Форма 1'!AD871),'Форма 1'!$H871*VLOOKUP('Форма 1'!$F871,'Придельники до 2021'!$B$4:$X$28,'Форма 1'!AD$8),"")</f>
        <v>3601722.1910000001</v>
      </c>
      <c r="N871" s="103" t="str">
        <f>IF(ISBLANK('Форма 1'!$AE871),"",IF('Форма 1'!$AE871=1,'Форма 1'!$H871*VLOOKUP('Форма 1'!$F871,'Придельники до 2021'!$B$4:$X$28,'Форма 1'!$AE$8,0),IF('Форма 1'!$AE871=2,'Форма 1'!$H871*VLOOKUP('Форма 1'!$F871,'Придельники до 2021'!$B$4:$X$28,13,0),IF('Форма 1'!$AE871=3,'Форма 1'!$H871*VLOOKUP('Форма 1'!$F871,'Придельники до 2021'!$B$4:$X$28,12,0)))))</f>
        <v/>
      </c>
      <c r="O871" s="103" t="str">
        <f>IF(ISNUMBER('Форма 1'!AF871),'Форма 1'!$H871*VLOOKUP('Форма 1'!$F871,'Придельники до 2021'!$B$4:$X$28,'Форма 1'!AF$8),"")</f>
        <v/>
      </c>
      <c r="P871" s="87"/>
      <c r="Q871" s="103" t="str">
        <f>IF(ISNUMBER('Форма 1'!AH871),'Форма 1'!$H871*VLOOKUP('Форма 1'!$F871,'Придельники до 2021'!$B$4:$X$28,'Форма 1'!AH$8),"")</f>
        <v/>
      </c>
      <c r="R871" s="103" t="str">
        <f>IF(ISNUMBER('Форма 1'!AI871),'Форма 1'!$H871*VLOOKUP('Форма 1'!$F871,'Придельники до 2021'!$B$4:$X$28,'Форма 1'!AI$8),"")</f>
        <v/>
      </c>
      <c r="S871" s="103" t="str">
        <f>IF(ISNUMBER('Форма 1'!AJ871),'Форма 1'!$H871*VLOOKUP('Форма 1'!$F871,'Придельники до 2021'!$B$4:$X$28,'Форма 1'!AJ$8),"")</f>
        <v/>
      </c>
      <c r="T871" s="87"/>
    </row>
    <row r="872" spans="1:20">
      <c r="A872" s="188">
        <f t="shared" si="56"/>
        <v>5</v>
      </c>
      <c r="B872" s="189" t="s">
        <v>1014</v>
      </c>
      <c r="C872" s="99">
        <f t="shared" si="58"/>
        <v>3861185.5599999996</v>
      </c>
      <c r="D872" s="103" t="str">
        <f>IF(ISNUMBER('Форма 1'!U872),'Форма 1'!$H872*VLOOKUP('Форма 1'!$F872,'Придельники до 2021'!$B$4:$X$28,'Форма 1'!U$8),"")</f>
        <v/>
      </c>
      <c r="E872" s="103" t="str">
        <f>IF(ISNUMBER('Форма 1'!V872),'Форма 1'!$H872*VLOOKUP('Форма 1'!$F872,'Придельники до 2021'!$B$4:$X$28,'Форма 1'!V$8),"")</f>
        <v/>
      </c>
      <c r="F872" s="103" t="str">
        <f>IF(ISNUMBER('Форма 1'!W872),'Форма 1'!$H872*VLOOKUP('Форма 1'!$F872,'Придельники до 2021'!$B$4:$X$28,'Форма 1'!W$8),"")</f>
        <v/>
      </c>
      <c r="G872" s="103" t="str">
        <f>IF(ISNUMBER('Форма 1'!X872),'Форма 1'!$H872*VLOOKUP('Форма 1'!$F872,'Придельники до 2021'!$B$4:$X$28,'Форма 1'!X$8),"")</f>
        <v/>
      </c>
      <c r="H872" s="103" t="str">
        <f>IF(ISNUMBER('Форма 1'!Y872),'Форма 1'!$H872*VLOOKUP('Форма 1'!$F872,'Придельники до 2021'!$B$4:$X$28,'Форма 1'!Y$8),"")</f>
        <v/>
      </c>
      <c r="I872" s="103" t="str">
        <f>IF(ISNUMBER('Форма 1'!Z872),'Форма 1'!$H872*VLOOKUP('Форма 1'!$F872,'Придельники до 2021'!$B$4:$X$28,'Форма 1'!Z$8),"")</f>
        <v/>
      </c>
      <c r="J872" s="103" t="str">
        <f>IF(ISNUMBER('Форма 1'!AA872),'Форма 1'!$H872*VLOOKUP('Форма 1'!$F872,'Придельники до 2021'!$B$4:$X$28,'Форма 1'!AA$8),"")</f>
        <v/>
      </c>
      <c r="K872" s="92"/>
      <c r="L872" s="88"/>
      <c r="M872" s="103">
        <f>IF(ISNUMBER('Форма 1'!AD872),'Форма 1'!$H872*VLOOKUP('Форма 1'!$F872,'Придельники с 2022'!$B$4:$X$28,'Форма 1'!AD$8),"")</f>
        <v>3861185.5599999996</v>
      </c>
      <c r="N872" s="103" t="str">
        <f>IF(ISBLANK('Форма 1'!$AE872),"",IF('Форма 1'!$AE872=1,'Форма 1'!$H872*VLOOKUP('Форма 1'!$F872,'Придельники до 2021'!$B$4:$X$28,'Форма 1'!$AE$8,0),IF('Форма 1'!$AE872=2,'Форма 1'!$H872*VLOOKUP('Форма 1'!$F872,'Придельники до 2021'!$B$4:$X$28,13,0),IF('Форма 1'!$AE872=3,'Форма 1'!$H872*VLOOKUP('Форма 1'!$F872,'Придельники до 2021'!$B$4:$X$28,12,0)))))</f>
        <v/>
      </c>
      <c r="O872" s="103" t="str">
        <f>IF(ISNUMBER('Форма 1'!AF872),'Форма 1'!$H872*VLOOKUP('Форма 1'!$F872,'Придельники до 2021'!$B$4:$X$28,'Форма 1'!AF$8),"")</f>
        <v/>
      </c>
      <c r="P872" s="88"/>
      <c r="Q872" s="103" t="str">
        <f>IF(ISNUMBER('Форма 1'!AH872),'Форма 1'!$H872*VLOOKUP('Форма 1'!$F872,'Придельники до 2021'!$B$4:$X$28,'Форма 1'!AH$8),"")</f>
        <v/>
      </c>
      <c r="R872" s="103" t="str">
        <f>IF(ISNUMBER('Форма 1'!AI872),'Форма 1'!$H872*VLOOKUP('Форма 1'!$F872,'Придельники до 2021'!$B$4:$X$28,'Форма 1'!AI$8),"")</f>
        <v/>
      </c>
      <c r="S872" s="103" t="str">
        <f>IF(ISNUMBER('Форма 1'!AJ872),'Форма 1'!$H872*VLOOKUP('Форма 1'!$F872,'Придельники до 2021'!$B$4:$X$28,'Форма 1'!AJ$8),"")</f>
        <v/>
      </c>
      <c r="T872" s="87"/>
    </row>
    <row r="873" spans="1:20" ht="15.75">
      <c r="A873" s="187">
        <v>0</v>
      </c>
      <c r="B873" s="34" t="s">
        <v>1015</v>
      </c>
      <c r="C873" s="36">
        <f>SUM(C874:C877)</f>
        <v>4930701.4440000001</v>
      </c>
      <c r="D873" s="36">
        <f t="shared" ref="D873:T873" si="64">SUM(D874:D877)</f>
        <v>524223.804</v>
      </c>
      <c r="E873" s="36">
        <f t="shared" si="64"/>
        <v>0</v>
      </c>
      <c r="F873" s="36">
        <f t="shared" si="64"/>
        <v>0</v>
      </c>
      <c r="G873" s="36">
        <f t="shared" si="64"/>
        <v>0</v>
      </c>
      <c r="H873" s="36">
        <f t="shared" si="64"/>
        <v>0</v>
      </c>
      <c r="I873" s="36">
        <f t="shared" si="64"/>
        <v>0</v>
      </c>
      <c r="J873" s="36">
        <f t="shared" si="64"/>
        <v>0</v>
      </c>
      <c r="K873" s="39">
        <f t="shared" si="64"/>
        <v>0</v>
      </c>
      <c r="L873" s="36">
        <f t="shared" si="64"/>
        <v>0</v>
      </c>
      <c r="M873" s="36">
        <f t="shared" si="64"/>
        <v>3364201.28</v>
      </c>
      <c r="N873" s="36">
        <f t="shared" si="64"/>
        <v>0</v>
      </c>
      <c r="O873" s="36">
        <f t="shared" si="64"/>
        <v>0</v>
      </c>
      <c r="P873" s="36">
        <f t="shared" si="64"/>
        <v>101992.84</v>
      </c>
      <c r="Q873" s="36">
        <f t="shared" si="64"/>
        <v>940283.52</v>
      </c>
      <c r="R873" s="36">
        <f t="shared" si="64"/>
        <v>0</v>
      </c>
      <c r="S873" s="36">
        <f t="shared" si="64"/>
        <v>0</v>
      </c>
      <c r="T873" s="36">
        <f t="shared" si="64"/>
        <v>0</v>
      </c>
    </row>
    <row r="874" spans="1:20">
      <c r="A874" s="188">
        <f t="shared" ref="A874:A937" si="65">A873+1</f>
        <v>1</v>
      </c>
      <c r="B874" s="189" t="s">
        <v>1016</v>
      </c>
      <c r="C874" s="99">
        <f t="shared" si="58"/>
        <v>4579980.05</v>
      </c>
      <c r="D874" s="103">
        <f>IF(ISNUMBER('Форма 1'!U874),'Форма 1'!$H874*VLOOKUP('Форма 1'!$F874,'Придельники с 2022'!$B$4:$X$28,'Форма 1'!U$8),"")</f>
        <v>260557.44</v>
      </c>
      <c r="E874" s="103" t="str">
        <f>IF(ISNUMBER('Форма 1'!V874),'Форма 1'!$H874*VLOOKUP('Форма 1'!$F874,'Придельники до 2021'!$B$4:$X$28,'Форма 1'!V$8),"")</f>
        <v/>
      </c>
      <c r="F874" s="103" t="str">
        <f>IF(ISNUMBER('Форма 1'!W874),'Форма 1'!$H874*VLOOKUP('Форма 1'!$F874,'Придельники до 2021'!$B$4:$X$28,'Форма 1'!W$8),"")</f>
        <v/>
      </c>
      <c r="G874" s="103" t="str">
        <f>IF(ISNUMBER('Форма 1'!X874),'Форма 1'!$H874*VLOOKUP('Форма 1'!$F874,'Придельники до 2021'!$B$4:$X$28,'Форма 1'!X$8),"")</f>
        <v/>
      </c>
      <c r="H874" s="103" t="str">
        <f>IF(ISNUMBER('Форма 1'!Y874),'Форма 1'!$H874*VLOOKUP('Форма 1'!$F874,'Придельники до 2021'!$B$4:$X$28,'Форма 1'!Y$8),"")</f>
        <v/>
      </c>
      <c r="I874" s="103" t="str">
        <f>IF(ISNUMBER('Форма 1'!Z874),'Форма 1'!$H874*VLOOKUP('Форма 1'!$F874,'Придельники до 2021'!$B$4:$X$28,'Форма 1'!Z$8),"")</f>
        <v/>
      </c>
      <c r="J874" s="103" t="str">
        <f>IF(ISNUMBER('Форма 1'!AA874),'Форма 1'!$H874*VLOOKUP('Форма 1'!$F874,'Придельники до 2021'!$B$4:$X$28,'Форма 1'!AA$8),"")</f>
        <v/>
      </c>
      <c r="K874" s="90"/>
      <c r="L874" s="87"/>
      <c r="M874" s="103">
        <f>IF(ISNUMBER('Форма 1'!AD874),'Форма 1'!$H874*VLOOKUP('Форма 1'!$F874,'Придельники с 2022'!$B$4:$X$28,'Форма 1'!AD$8),"")</f>
        <v>3364201.28</v>
      </c>
      <c r="N874" s="103" t="str">
        <f>IF(ISBLANK('Форма 1'!$AE874),"",IF('Форма 1'!$AE874=1,'Форма 1'!$H874*VLOOKUP('Форма 1'!$F874,'Придельники до 2021'!$B$4:$X$28,'Форма 1'!$AE$8,0),IF('Форма 1'!$AE874=2,'Форма 1'!$H874*VLOOKUP('Форма 1'!$F874,'Придельники до 2021'!$B$4:$X$28,13,0),IF('Форма 1'!$AE874=3,'Форма 1'!$H874*VLOOKUP('Форма 1'!$F874,'Придельники до 2021'!$B$4:$X$28,12,0)))))</f>
        <v/>
      </c>
      <c r="O874" s="103" t="str">
        <f>IF(ISNUMBER('Форма 1'!AF874),'Форма 1'!$H874*VLOOKUP('Форма 1'!$F874,'Придельники до 2021'!$B$4:$X$28,'Форма 1'!AF$8),"")</f>
        <v/>
      </c>
      <c r="P874" s="87">
        <v>14937.81</v>
      </c>
      <c r="Q874" s="103">
        <f>IF(ISNUMBER('Форма 1'!AH874),'Форма 1'!$H874*VLOOKUP('Форма 1'!$F874,'Придельники до 2021'!$B$4:$X$28,'Форма 1'!AH$8),"")</f>
        <v>940283.52</v>
      </c>
      <c r="R874" s="103" t="str">
        <f>IF(ISNUMBER('Форма 1'!AI874),'Форма 1'!$H874*VLOOKUP('Форма 1'!$F874,'Придельники до 2021'!$B$4:$X$28,'Форма 1'!AI$8),"")</f>
        <v/>
      </c>
      <c r="S874" s="103" t="str">
        <f>IF(ISNUMBER('Форма 1'!AJ874),'Форма 1'!$H874*VLOOKUP('Форма 1'!$F874,'Придельники до 2021'!$B$4:$X$28,'Форма 1'!AJ$8),"")</f>
        <v/>
      </c>
      <c r="T874" s="87"/>
    </row>
    <row r="875" spans="1:20">
      <c r="A875" s="188">
        <f t="shared" si="65"/>
        <v>2</v>
      </c>
      <c r="B875" s="189" t="s">
        <v>1017</v>
      </c>
      <c r="C875" s="99">
        <f t="shared" si="58"/>
        <v>278604.174</v>
      </c>
      <c r="D875" s="103">
        <f>IF(ISNUMBER('Форма 1'!U875),'Форма 1'!$H875*VLOOKUP('Форма 1'!$F875,'Придельники с 2022'!$B$4:$X$28,'Форма 1'!U$8),"")</f>
        <v>263666.364</v>
      </c>
      <c r="E875" s="103" t="str">
        <f>IF(ISNUMBER('Форма 1'!V875),'Форма 1'!$H875*VLOOKUP('Форма 1'!$F875,'Придельники до 2021'!$B$4:$X$28,'Форма 1'!V$8),"")</f>
        <v/>
      </c>
      <c r="F875" s="103" t="str">
        <f>IF(ISNUMBER('Форма 1'!W875),'Форма 1'!$H875*VLOOKUP('Форма 1'!$F875,'Придельники до 2021'!$B$4:$X$28,'Форма 1'!W$8),"")</f>
        <v/>
      </c>
      <c r="G875" s="103" t="str">
        <f>IF(ISNUMBER('Форма 1'!X875),'Форма 1'!$H875*VLOOKUP('Форма 1'!$F875,'Придельники до 2021'!$B$4:$X$28,'Форма 1'!X$8),"")</f>
        <v/>
      </c>
      <c r="H875" s="103" t="str">
        <f>IF(ISNUMBER('Форма 1'!Y875),'Форма 1'!$H875*VLOOKUP('Форма 1'!$F875,'Придельники до 2021'!$B$4:$X$28,'Форма 1'!Y$8),"")</f>
        <v/>
      </c>
      <c r="I875" s="103" t="str">
        <f>IF(ISNUMBER('Форма 1'!Z875),'Форма 1'!$H875*VLOOKUP('Форма 1'!$F875,'Придельники до 2021'!$B$4:$X$28,'Форма 1'!Z$8),"")</f>
        <v/>
      </c>
      <c r="J875" s="103" t="str">
        <f>IF(ISNUMBER('Форма 1'!AA875),'Форма 1'!$H875*VLOOKUP('Форма 1'!$F875,'Придельники до 2021'!$B$4:$X$28,'Форма 1'!AA$8),"")</f>
        <v/>
      </c>
      <c r="K875" s="90"/>
      <c r="L875" s="87"/>
      <c r="M875" s="103" t="str">
        <f>IF(ISNUMBER('Форма 1'!AD875),'Форма 1'!$H875*VLOOKUP('Форма 1'!$F875,'Придельники до 2021'!$B$4:$X$28,'Форма 1'!AD$8),"")</f>
        <v/>
      </c>
      <c r="N875" s="103" t="str">
        <f>IF(ISBLANK('Форма 1'!$AE875),"",IF('Форма 1'!$AE875=1,'Форма 1'!$H875*VLOOKUP('Форма 1'!$F875,'Придельники до 2021'!$B$4:$X$28,'Форма 1'!$AE$8,0),IF('Форма 1'!$AE875=2,'Форма 1'!$H875*VLOOKUP('Форма 1'!$F875,'Придельники до 2021'!$B$4:$X$28,13,0),IF('Форма 1'!$AE875=3,'Форма 1'!$H875*VLOOKUP('Форма 1'!$F875,'Придельники до 2021'!$B$4:$X$28,12,0)))))</f>
        <v/>
      </c>
      <c r="O875" s="103" t="str">
        <f>IF(ISNUMBER('Форма 1'!AF875),'Форма 1'!$H875*VLOOKUP('Форма 1'!$F875,'Придельники до 2021'!$B$4:$X$28,'Форма 1'!AF$8),"")</f>
        <v/>
      </c>
      <c r="P875" s="87">
        <v>14937.81</v>
      </c>
      <c r="Q875" s="103" t="str">
        <f>IF(ISNUMBER('Форма 1'!AH875),'Форма 1'!$H875*VLOOKUP('Форма 1'!$F875,'Придельники до 2021'!$B$4:$X$28,'Форма 1'!AH$8),"")</f>
        <v/>
      </c>
      <c r="R875" s="103" t="str">
        <f>IF(ISNUMBER('Форма 1'!AI875),'Форма 1'!$H875*VLOOKUP('Форма 1'!$F875,'Придельники до 2021'!$B$4:$X$28,'Форма 1'!AI$8),"")</f>
        <v/>
      </c>
      <c r="S875" s="103" t="str">
        <f>IF(ISNUMBER('Форма 1'!AJ875),'Форма 1'!$H875*VLOOKUP('Форма 1'!$F875,'Придельники до 2021'!$B$4:$X$28,'Форма 1'!AJ$8),"")</f>
        <v/>
      </c>
      <c r="T875" s="87"/>
    </row>
    <row r="876" spans="1:20">
      <c r="A876" s="188">
        <f t="shared" si="65"/>
        <v>3</v>
      </c>
      <c r="B876" s="189" t="s">
        <v>1018</v>
      </c>
      <c r="C876" s="99">
        <f t="shared" si="58"/>
        <v>36058.61</v>
      </c>
      <c r="D876" s="103" t="str">
        <f>IF(ISNUMBER('Форма 1'!U876),'Форма 1'!$H876*VLOOKUP('Форма 1'!$F876,'Придельники до 2021'!$B$4:$X$28,'Форма 1'!U$8),"")</f>
        <v/>
      </c>
      <c r="E876" s="103" t="str">
        <f>IF(ISNUMBER('Форма 1'!V876),'Форма 1'!$H876*VLOOKUP('Форма 1'!$F876,'Придельники до 2021'!$B$4:$X$28,'Форма 1'!V$8),"")</f>
        <v/>
      </c>
      <c r="F876" s="103" t="str">
        <f>IF(ISNUMBER('Форма 1'!W876),'Форма 1'!$H876*VLOOKUP('Форма 1'!$F876,'Придельники до 2021'!$B$4:$X$28,'Форма 1'!W$8),"")</f>
        <v/>
      </c>
      <c r="G876" s="103" t="str">
        <f>IF(ISNUMBER('Форма 1'!X876),'Форма 1'!$H876*VLOOKUP('Форма 1'!$F876,'Придельники до 2021'!$B$4:$X$28,'Форма 1'!X$8),"")</f>
        <v/>
      </c>
      <c r="H876" s="103" t="str">
        <f>IF(ISNUMBER('Форма 1'!Y876),'Форма 1'!$H876*VLOOKUP('Форма 1'!$F876,'Придельники до 2021'!$B$4:$X$28,'Форма 1'!Y$8),"")</f>
        <v/>
      </c>
      <c r="I876" s="103" t="str">
        <f>IF(ISNUMBER('Форма 1'!Z876),'Форма 1'!$H876*VLOOKUP('Форма 1'!$F876,'Придельники до 2021'!$B$4:$X$28,'Форма 1'!Z$8),"")</f>
        <v/>
      </c>
      <c r="J876" s="103" t="str">
        <f>IF(ISNUMBER('Форма 1'!AA876),'Форма 1'!$H876*VLOOKUP('Форма 1'!$F876,'Придельники до 2021'!$B$4:$X$28,'Форма 1'!AA$8),"")</f>
        <v/>
      </c>
      <c r="K876" s="90"/>
      <c r="L876" s="87"/>
      <c r="M876" s="103" t="str">
        <f>IF(ISNUMBER('Форма 1'!AD876),'Форма 1'!$H876*VLOOKUP('Форма 1'!$F876,'Придельники до 2021'!$B$4:$X$28,'Форма 1'!AD$8),"")</f>
        <v/>
      </c>
      <c r="N876" s="103" t="str">
        <f>IF(ISBLANK('Форма 1'!$AE876),"",IF('Форма 1'!$AE876=1,'Форма 1'!$H876*VLOOKUP('Форма 1'!$F876,'Придельники до 2021'!$B$4:$X$28,'Форма 1'!$AE$8,0),IF('Форма 1'!$AE876=2,'Форма 1'!$H876*VLOOKUP('Форма 1'!$F876,'Придельники до 2021'!$B$4:$X$28,13,0),IF('Форма 1'!$AE876=3,'Форма 1'!$H876*VLOOKUP('Форма 1'!$F876,'Придельники до 2021'!$B$4:$X$28,12,0)))))</f>
        <v/>
      </c>
      <c r="O876" s="103" t="str">
        <f>IF(ISNUMBER('Форма 1'!AF876),'Форма 1'!$H876*VLOOKUP('Форма 1'!$F876,'Придельники до 2021'!$B$4:$X$28,'Форма 1'!AF$8),"")</f>
        <v/>
      </c>
      <c r="P876" s="87">
        <v>36058.61</v>
      </c>
      <c r="Q876" s="103" t="str">
        <f>IF(ISNUMBER('Форма 1'!AH876),'Форма 1'!$H876*VLOOKUP('Форма 1'!$F876,'Придельники до 2021'!$B$4:$X$28,'Форма 1'!AH$8),"")</f>
        <v/>
      </c>
      <c r="R876" s="103" t="str">
        <f>IF(ISNUMBER('Форма 1'!AI876),'Форма 1'!$H876*VLOOKUP('Форма 1'!$F876,'Придельники до 2021'!$B$4:$X$28,'Форма 1'!AI$8),"")</f>
        <v/>
      </c>
      <c r="S876" s="103" t="str">
        <f>IF(ISNUMBER('Форма 1'!AJ876),'Форма 1'!$H876*VLOOKUP('Форма 1'!$F876,'Придельники до 2021'!$B$4:$X$28,'Форма 1'!AJ$8),"")</f>
        <v/>
      </c>
      <c r="T876" s="87"/>
    </row>
    <row r="877" spans="1:20">
      <c r="A877" s="188">
        <f t="shared" si="65"/>
        <v>4</v>
      </c>
      <c r="B877" s="189" t="s">
        <v>1019</v>
      </c>
      <c r="C877" s="99">
        <f t="shared" si="58"/>
        <v>36058.61</v>
      </c>
      <c r="D877" s="103" t="str">
        <f>IF(ISNUMBER('Форма 1'!U877),'Форма 1'!$H877*VLOOKUP('Форма 1'!$F877,'Придельники до 2021'!$B$4:$X$28,'Форма 1'!U$8),"")</f>
        <v/>
      </c>
      <c r="E877" s="103" t="str">
        <f>IF(ISNUMBER('Форма 1'!V877),'Форма 1'!$H877*VLOOKUP('Форма 1'!$F877,'Придельники до 2021'!$B$4:$X$28,'Форма 1'!V$8),"")</f>
        <v/>
      </c>
      <c r="F877" s="103" t="str">
        <f>IF(ISNUMBER('Форма 1'!W877),'Форма 1'!$H877*VLOOKUP('Форма 1'!$F877,'Придельники до 2021'!$B$4:$X$28,'Форма 1'!W$8),"")</f>
        <v/>
      </c>
      <c r="G877" s="103" t="str">
        <f>IF(ISNUMBER('Форма 1'!X877),'Форма 1'!$H877*VLOOKUP('Форма 1'!$F877,'Придельники до 2021'!$B$4:$X$28,'Форма 1'!X$8),"")</f>
        <v/>
      </c>
      <c r="H877" s="103" t="str">
        <f>IF(ISNUMBER('Форма 1'!Y877),'Форма 1'!$H877*VLOOKUP('Форма 1'!$F877,'Придельники до 2021'!$B$4:$X$28,'Форма 1'!Y$8),"")</f>
        <v/>
      </c>
      <c r="I877" s="103" t="str">
        <f>IF(ISNUMBER('Форма 1'!Z877),'Форма 1'!$H877*VLOOKUP('Форма 1'!$F877,'Придельники до 2021'!$B$4:$X$28,'Форма 1'!Z$8),"")</f>
        <v/>
      </c>
      <c r="J877" s="103" t="str">
        <f>IF(ISNUMBER('Форма 1'!AA877),'Форма 1'!$H877*VLOOKUP('Форма 1'!$F877,'Придельники до 2021'!$B$4:$X$28,'Форма 1'!AA$8),"")</f>
        <v/>
      </c>
      <c r="K877" s="90"/>
      <c r="L877" s="87"/>
      <c r="M877" s="103" t="str">
        <f>IF(ISNUMBER('Форма 1'!AD877),'Форма 1'!$H877*VLOOKUP('Форма 1'!$F877,'Придельники до 2021'!$B$4:$X$28,'Форма 1'!AD$8),"")</f>
        <v/>
      </c>
      <c r="N877" s="103" t="str">
        <f>IF(ISBLANK('Форма 1'!$AE877),"",IF('Форма 1'!$AE877=1,'Форма 1'!$H877*VLOOKUP('Форма 1'!$F877,'Придельники до 2021'!$B$4:$X$28,'Форма 1'!$AE$8,0),IF('Форма 1'!$AE877=2,'Форма 1'!$H877*VLOOKUP('Форма 1'!$F877,'Придельники до 2021'!$B$4:$X$28,13,0),IF('Форма 1'!$AE877=3,'Форма 1'!$H877*VLOOKUP('Форма 1'!$F877,'Придельники до 2021'!$B$4:$X$28,12,0)))))</f>
        <v/>
      </c>
      <c r="O877" s="103" t="str">
        <f>IF(ISNUMBER('Форма 1'!AF877),'Форма 1'!$H877*VLOOKUP('Форма 1'!$F877,'Придельники до 2021'!$B$4:$X$28,'Форма 1'!AF$8),"")</f>
        <v/>
      </c>
      <c r="P877" s="87">
        <v>36058.61</v>
      </c>
      <c r="Q877" s="103" t="str">
        <f>IF(ISNUMBER('Форма 1'!AH877),'Форма 1'!$H877*VLOOKUP('Форма 1'!$F877,'Придельники до 2021'!$B$4:$X$28,'Форма 1'!AH$8),"")</f>
        <v/>
      </c>
      <c r="R877" s="103" t="str">
        <f>IF(ISNUMBER('Форма 1'!AI877),'Форма 1'!$H877*VLOOKUP('Форма 1'!$F877,'Придельники до 2021'!$B$4:$X$28,'Форма 1'!AI$8),"")</f>
        <v/>
      </c>
      <c r="S877" s="103" t="str">
        <f>IF(ISNUMBER('Форма 1'!AJ877),'Форма 1'!$H877*VLOOKUP('Форма 1'!$F877,'Придельники до 2021'!$B$4:$X$28,'Форма 1'!AJ$8),"")</f>
        <v/>
      </c>
      <c r="T877" s="87"/>
    </row>
    <row r="878" spans="1:20" ht="15.75">
      <c r="A878" s="187">
        <v>0</v>
      </c>
      <c r="B878" s="34" t="s">
        <v>1020</v>
      </c>
      <c r="C878" s="36">
        <f t="shared" ref="C878:T878" si="66">SUM(C879:C911)</f>
        <v>172765955.30899999</v>
      </c>
      <c r="D878" s="36">
        <f t="shared" si="66"/>
        <v>1151141.777</v>
      </c>
      <c r="E878" s="36">
        <f t="shared" si="66"/>
        <v>9352297.9000000004</v>
      </c>
      <c r="F878" s="36">
        <f t="shared" si="66"/>
        <v>0</v>
      </c>
      <c r="G878" s="36">
        <f t="shared" si="66"/>
        <v>2380316.3430000003</v>
      </c>
      <c r="H878" s="36">
        <f t="shared" si="66"/>
        <v>0</v>
      </c>
      <c r="I878" s="36">
        <f t="shared" si="66"/>
        <v>3607758.2159999991</v>
      </c>
      <c r="J878" s="36">
        <f t="shared" si="66"/>
        <v>0</v>
      </c>
      <c r="K878" s="39">
        <f t="shared" si="66"/>
        <v>0</v>
      </c>
      <c r="L878" s="36">
        <f t="shared" si="66"/>
        <v>0</v>
      </c>
      <c r="M878" s="36">
        <f t="shared" si="66"/>
        <v>121887097.18099999</v>
      </c>
      <c r="N878" s="36">
        <f t="shared" si="66"/>
        <v>24480260.694000002</v>
      </c>
      <c r="O878" s="36">
        <f t="shared" si="66"/>
        <v>1056864.1680000001</v>
      </c>
      <c r="P878" s="36">
        <f t="shared" si="66"/>
        <v>0</v>
      </c>
      <c r="Q878" s="36">
        <f t="shared" si="66"/>
        <v>7311772.8720000014</v>
      </c>
      <c r="R878" s="36">
        <f t="shared" si="66"/>
        <v>1538446.1580000001</v>
      </c>
      <c r="S878" s="36">
        <f t="shared" si="66"/>
        <v>0</v>
      </c>
      <c r="T878" s="36">
        <f t="shared" si="66"/>
        <v>0</v>
      </c>
    </row>
    <row r="879" spans="1:20">
      <c r="A879" s="188">
        <f t="shared" ref="A879:A911" si="67">A878+1</f>
        <v>1</v>
      </c>
      <c r="B879" s="189" t="s">
        <v>1022</v>
      </c>
      <c r="C879" s="99">
        <f t="shared" ref="C879:C928" si="68">SUM(D879:J879,L879:T879)</f>
        <v>5331087.1620000005</v>
      </c>
      <c r="D879" s="103" t="str">
        <f>IF(ISNUMBER('Форма 1'!U879),'Форма 1'!$H879*VLOOKUP('Форма 1'!$F879,'Придельники до 2021'!$B$4:$X$28,'Форма 1'!U$8),"")</f>
        <v/>
      </c>
      <c r="E879" s="103" t="str">
        <f>IF(ISNUMBER('Форма 1'!V879),'Форма 1'!$H879*VLOOKUP('Форма 1'!$F879,'Придельники до 2021'!$B$4:$X$28,'Форма 1'!V$8),"")</f>
        <v/>
      </c>
      <c r="F879" s="103" t="str">
        <f>IF(ISNUMBER('Форма 1'!W879),'Форма 1'!$H879*VLOOKUP('Форма 1'!$F879,'Придельники до 2021'!$B$4:$X$28,'Форма 1'!W$8),"")</f>
        <v/>
      </c>
      <c r="G879" s="103" t="str">
        <f>IF(ISNUMBER('Форма 1'!X879),'Форма 1'!$H879*VLOOKUP('Форма 1'!$F879,'Придельники до 2021'!$B$4:$X$28,'Форма 1'!X$8),"")</f>
        <v/>
      </c>
      <c r="H879" s="103" t="str">
        <f>IF(ISNUMBER('Форма 1'!Y879),'Форма 1'!$H879*VLOOKUP('Форма 1'!$F879,'Придельники до 2021'!$B$4:$X$28,'Форма 1'!Y$8),"")</f>
        <v/>
      </c>
      <c r="I879" s="103" t="str">
        <f>IF(ISNUMBER('Форма 1'!Z879),'Форма 1'!$H879*VLOOKUP('Форма 1'!$F879,'Придельники до 2021'!$B$4:$X$28,'Форма 1'!Z$8),"")</f>
        <v/>
      </c>
      <c r="J879" s="103" t="str">
        <f>IF(ISNUMBER('Форма 1'!AA879),'Форма 1'!$H879*VLOOKUP('Форма 1'!$F879,'Придельники до 2021'!$B$4:$X$28,'Форма 1'!AA$8),"")</f>
        <v/>
      </c>
      <c r="K879" s="90"/>
      <c r="L879" s="87"/>
      <c r="M879" s="103" t="str">
        <f>IF(ISNUMBER('Форма 1'!AD879),'Форма 1'!$H879*VLOOKUP('Форма 1'!$F879,'Придельники до 2021'!$B$4:$X$28,'Форма 1'!AD$8),"")</f>
        <v/>
      </c>
      <c r="N879" s="103">
        <f>IF(ISBLANK('Форма 1'!$AE879),"",IF('Форма 1'!$AE879=1,'Форма 1'!$H879*VLOOKUP('Форма 1'!$F879,'Придельники до 2021'!$B$4:$X$28,'Форма 1'!$AE$8,0),IF('Форма 1'!$AE879=2,'Форма 1'!$H879*VLOOKUP('Форма 1'!$F879,'Придельники до 2021'!$B$4:$X$28,13,0),IF('Форма 1'!$AE879=3,'Форма 1'!$H879*VLOOKUP('Форма 1'!$F879,'Придельники до 2021'!$B$4:$X$28,12,0)))))</f>
        <v>2700964.5660000001</v>
      </c>
      <c r="O879" s="103" t="str">
        <f>IF(ISNUMBER('Форма 1'!AF879),'Форма 1'!$H879*VLOOKUP('Форма 1'!$F879,'Придельники до 2021'!$B$4:$X$28,'Форма 1'!AF$8),"")</f>
        <v/>
      </c>
      <c r="P879" s="87"/>
      <c r="Q879" s="103">
        <f>IF(ISNUMBER('Форма 1'!AH879),'Форма 1'!$H879*VLOOKUP('Форма 1'!$F879,'Придельники до 2021'!$B$4:$X$28,'Форма 1'!AH$8),"")</f>
        <v>2630122.5960000004</v>
      </c>
      <c r="R879" s="103" t="str">
        <f>IF(ISNUMBER('Форма 1'!AI879),'Форма 1'!$H879*VLOOKUP('Форма 1'!$F879,'Придельники до 2021'!$B$4:$X$28,'Форма 1'!AI$8),"")</f>
        <v/>
      </c>
      <c r="S879" s="103" t="str">
        <f>IF(ISNUMBER('Форма 1'!AJ879),'Форма 1'!$H879*VLOOKUP('Форма 1'!$F879,'Придельники до 2021'!$B$4:$X$28,'Форма 1'!AJ$8),"")</f>
        <v/>
      </c>
      <c r="T879" s="87"/>
    </row>
    <row r="880" spans="1:20">
      <c r="A880" s="188">
        <f t="shared" si="67"/>
        <v>2</v>
      </c>
      <c r="B880" s="189" t="s">
        <v>1023</v>
      </c>
      <c r="C880" s="99">
        <f t="shared" si="68"/>
        <v>5562285.0309999995</v>
      </c>
      <c r="D880" s="103" t="str">
        <f>IF(ISNUMBER('Форма 1'!U880),'Форма 1'!$H880*VLOOKUP('Форма 1'!$F880,'Придельники до 2021'!$B$4:$X$28,'Форма 1'!U$8),"")</f>
        <v/>
      </c>
      <c r="E880" s="103" t="str">
        <f>IF(ISNUMBER('Форма 1'!V880),'Форма 1'!$H880*VLOOKUP('Форма 1'!$F880,'Придельники до 2021'!$B$4:$X$28,'Форма 1'!V$8),"")</f>
        <v/>
      </c>
      <c r="F880" s="103" t="str">
        <f>IF(ISNUMBER('Форма 1'!W880),'Форма 1'!$H880*VLOOKUP('Форма 1'!$F880,'Придельники до 2021'!$B$4:$X$28,'Форма 1'!W$8),"")</f>
        <v/>
      </c>
      <c r="G880" s="103" t="str">
        <f>IF(ISNUMBER('Форма 1'!X880),'Форма 1'!$H880*VLOOKUP('Форма 1'!$F880,'Придельники до 2021'!$B$4:$X$28,'Форма 1'!X$8),"")</f>
        <v/>
      </c>
      <c r="H880" s="103" t="str">
        <f>IF(ISNUMBER('Форма 1'!Y880),'Форма 1'!$H880*VLOOKUP('Форма 1'!$F880,'Придельники до 2021'!$B$4:$X$28,'Форма 1'!Y$8),"")</f>
        <v/>
      </c>
      <c r="I880" s="103" t="str">
        <f>IF(ISNUMBER('Форма 1'!Z880),'Форма 1'!$H880*VLOOKUP('Форма 1'!$F880,'Придельники до 2021'!$B$4:$X$28,'Форма 1'!Z$8),"")</f>
        <v/>
      </c>
      <c r="J880" s="103" t="str">
        <f>IF(ISNUMBER('Форма 1'!AA880),'Форма 1'!$H880*VLOOKUP('Форма 1'!$F880,'Придельники до 2021'!$B$4:$X$28,'Форма 1'!AA$8),"")</f>
        <v/>
      </c>
      <c r="K880" s="90"/>
      <c r="L880" s="87"/>
      <c r="M880" s="103" t="str">
        <f>IF(ISNUMBER('Форма 1'!AD880),'Форма 1'!$H880*VLOOKUP('Форма 1'!$F880,'Придельники до 2021'!$B$4:$X$28,'Форма 1'!AD$8),"")</f>
        <v/>
      </c>
      <c r="N880" s="103">
        <f>IF(ISBLANK('Форма 1'!$AE880),"",IF('Форма 1'!$AE880=1,'Форма 1'!$H880*VLOOKUP('Форма 1'!$F880,'Придельники до 2021'!$B$4:$X$28,'Форма 1'!$AE$8,0),IF('Форма 1'!$AE880=2,'Форма 1'!$H880*VLOOKUP('Форма 1'!$F880,'Придельники до 2021'!$B$4:$X$28,13,0),IF('Форма 1'!$AE880=3,'Форма 1'!$H880*VLOOKUP('Форма 1'!$F880,'Придельники до 2021'!$B$4:$X$28,12,0)))))</f>
        <v>2818099.6329999999</v>
      </c>
      <c r="O880" s="103" t="str">
        <f>IF(ISNUMBER('Форма 1'!AF880),'Форма 1'!$H880*VLOOKUP('Форма 1'!$F880,'Придельники до 2021'!$B$4:$X$28,'Форма 1'!AF$8),"")</f>
        <v/>
      </c>
      <c r="P880" s="87"/>
      <c r="Q880" s="103">
        <f>IF(ISNUMBER('Форма 1'!AH880),'Форма 1'!$H880*VLOOKUP('Форма 1'!$F880,'Придельники до 2021'!$B$4:$X$28,'Форма 1'!AH$8),"")</f>
        <v>2744185.398</v>
      </c>
      <c r="R880" s="103" t="str">
        <f>IF(ISNUMBER('Форма 1'!AI880),'Форма 1'!$H880*VLOOKUP('Форма 1'!$F880,'Придельники до 2021'!$B$4:$X$28,'Форма 1'!AI$8),"")</f>
        <v/>
      </c>
      <c r="S880" s="103" t="str">
        <f>IF(ISNUMBER('Форма 1'!AJ880),'Форма 1'!$H880*VLOOKUP('Форма 1'!$F880,'Придельники до 2021'!$B$4:$X$28,'Форма 1'!AJ$8),"")</f>
        <v/>
      </c>
      <c r="T880" s="87"/>
    </row>
    <row r="881" spans="1:20">
      <c r="A881" s="188">
        <f t="shared" si="67"/>
        <v>3</v>
      </c>
      <c r="B881" s="189" t="s">
        <v>1024</v>
      </c>
      <c r="C881" s="99">
        <f t="shared" si="68"/>
        <v>11028159.01</v>
      </c>
      <c r="D881" s="103" t="str">
        <f>IF(ISNUMBER('Форма 1'!U881),'Форма 1'!$H881*VLOOKUP('Форма 1'!$F881,'Придельники до 2021'!$B$4:$X$28,'Форма 1'!U$8),"")</f>
        <v/>
      </c>
      <c r="E881" s="103">
        <f>IF(ISNUMBER('Форма 1'!V881),'Форма 1'!$H881*VLOOKUP('Форма 1'!$F881,'Придельники до 2021'!$B$4:$X$28,'Форма 1'!V$8),"")</f>
        <v>9352297.9000000004</v>
      </c>
      <c r="F881" s="103" t="str">
        <f>IF(ISNUMBER('Форма 1'!W881),'Форма 1'!$H881*VLOOKUP('Форма 1'!$F881,'Придельники до 2021'!$B$4:$X$28,'Форма 1'!W$8),"")</f>
        <v/>
      </c>
      <c r="G881" s="103">
        <f>IF(ISNUMBER('Форма 1'!X881),'Форма 1'!$H881*VLOOKUP('Форма 1'!$F881,'Придельники до 2021'!$B$4:$X$28,'Форма 1'!X$8),"")</f>
        <v>619230.59</v>
      </c>
      <c r="H881" s="103" t="str">
        <f>IF(ISNUMBER('Форма 1'!Y881),'Форма 1'!$H881*VLOOKUP('Форма 1'!$F881,'Придельники до 2021'!$B$4:$X$28,'Форма 1'!Y$8),"")</f>
        <v/>
      </c>
      <c r="I881" s="103">
        <f>IF(ISNUMBER('Форма 1'!Z881),'Форма 1'!$H881*VLOOKUP('Форма 1'!$F881,'Придельники до 2021'!$B$4:$X$28,'Форма 1'!Z$8),"")</f>
        <v>1056630.52</v>
      </c>
      <c r="J881" s="103" t="str">
        <f>IF(ISNUMBER('Форма 1'!AA881),'Форма 1'!$H881*VLOOKUP('Форма 1'!$F881,'Придельники до 2021'!$B$4:$X$28,'Форма 1'!AA$8),"")</f>
        <v/>
      </c>
      <c r="K881" s="90"/>
      <c r="L881" s="87"/>
      <c r="M881" s="103" t="str">
        <f>IF(ISNUMBER('Форма 1'!AD881),'Форма 1'!$H881*VLOOKUP('Форма 1'!$F881,'Придельники до 2021'!$B$4:$X$28,'Форма 1'!AD$8),"")</f>
        <v/>
      </c>
      <c r="N881" s="103" t="str">
        <f>IF(ISBLANK('Форма 1'!$AE881),"",IF('Форма 1'!$AE881=1,'Форма 1'!$H881*VLOOKUP('Форма 1'!$F881,'Придельники до 2021'!$B$4:$X$28,'Форма 1'!$AE$8,0),IF('Форма 1'!$AE881=2,'Форма 1'!$H881*VLOOKUP('Форма 1'!$F881,'Придельники до 2021'!$B$4:$X$28,13,0),IF('Форма 1'!$AE881=3,'Форма 1'!$H881*VLOOKUP('Форма 1'!$F881,'Придельники до 2021'!$B$4:$X$28,12,0)))))</f>
        <v/>
      </c>
      <c r="O881" s="103" t="str">
        <f>IF(ISNUMBER('Форма 1'!AF881),'Форма 1'!$H881*VLOOKUP('Форма 1'!$F881,'Придельники до 2021'!$B$4:$X$28,'Форма 1'!AF$8),"")</f>
        <v/>
      </c>
      <c r="P881" s="87"/>
      <c r="Q881" s="103" t="str">
        <f>IF(ISNUMBER('Форма 1'!AH881),'Форма 1'!$H881*VLOOKUP('Форма 1'!$F881,'Придельники до 2021'!$B$4:$X$28,'Форма 1'!AH$8),"")</f>
        <v/>
      </c>
      <c r="R881" s="103" t="str">
        <f>IF(ISNUMBER('Форма 1'!AI881),'Форма 1'!$H881*VLOOKUP('Форма 1'!$F881,'Придельники до 2021'!$B$4:$X$28,'Форма 1'!AI$8),"")</f>
        <v/>
      </c>
      <c r="S881" s="103" t="str">
        <f>IF(ISNUMBER('Форма 1'!AJ881),'Форма 1'!$H881*VLOOKUP('Форма 1'!$F881,'Придельники до 2021'!$B$4:$X$28,'Форма 1'!AJ$8),"")</f>
        <v/>
      </c>
      <c r="T881" s="87"/>
    </row>
    <row r="882" spans="1:20">
      <c r="A882" s="188">
        <f t="shared" si="67"/>
        <v>4</v>
      </c>
      <c r="B882" s="114" t="s">
        <v>1025</v>
      </c>
      <c r="C882" s="99">
        <f t="shared" si="68"/>
        <v>11972634.299999999</v>
      </c>
      <c r="D882" s="103">
        <f>IF(ISNUMBER('Форма 1'!U882),'Форма 1'!$H882*VLOOKUP('Форма 1'!$F882,'Придельники с 2022'!$B$4:$X$28,'Форма 1'!U$8),"")</f>
        <v>549613.35</v>
      </c>
      <c r="E882" s="103" t="str">
        <f>IF(ISNUMBER('Форма 1'!V882),'Форма 1'!$H882*VLOOKUP('Форма 1'!$F882,'Придельники до 2021'!$B$4:$X$28,'Форма 1'!V$8),"")</f>
        <v/>
      </c>
      <c r="F882" s="103" t="str">
        <f>IF(ISNUMBER('Форма 1'!W882),'Форма 1'!$H882*VLOOKUP('Форма 1'!$F882,'Придельники до 2021'!$B$4:$X$28,'Форма 1'!W$8),"")</f>
        <v/>
      </c>
      <c r="G882" s="103" t="str">
        <f>IF(ISNUMBER('Форма 1'!X882),'Форма 1'!$H882*VLOOKUP('Форма 1'!$F882,'Придельники до 2021'!$B$4:$X$28,'Форма 1'!X$8),"")</f>
        <v/>
      </c>
      <c r="H882" s="103" t="str">
        <f>IF(ISNUMBER('Форма 1'!Y882),'Форма 1'!$H882*VLOOKUP('Форма 1'!$F882,'Придельники до 2021'!$B$4:$X$28,'Форма 1'!Y$8),"")</f>
        <v/>
      </c>
      <c r="I882" s="103" t="str">
        <f>IF(ISNUMBER('Форма 1'!Z882),'Форма 1'!$H882*VLOOKUP('Форма 1'!$F882,'Придельники до 2021'!$B$4:$X$28,'Форма 1'!Z$8),"")</f>
        <v/>
      </c>
      <c r="J882" s="103" t="str">
        <f>IF(ISNUMBER('Форма 1'!AA882),'Форма 1'!$H882*VLOOKUP('Форма 1'!$F882,'Придельники до 2021'!$B$4:$X$28,'Форма 1'!AA$8),"")</f>
        <v/>
      </c>
      <c r="K882" s="90"/>
      <c r="L882" s="87"/>
      <c r="M882" s="103">
        <f>IF(ISNUMBER('Форма 1'!AD882),'Форма 1'!$H882*VLOOKUP('Форма 1'!$F882,'Придельники с 2022'!$B$4:$X$28,'Форма 1'!AD$8),"")</f>
        <v>7096362.0749999993</v>
      </c>
      <c r="N882" s="103">
        <f>IF(ISBLANK('Форма 1'!$AE882),"",IF('Форма 1'!$AE882=1,'Форма 1'!$H882*VLOOKUP('Форма 1'!$F882,'Придельники с 2022'!$B$4:$X$28,'Форма 1'!$AE$8,0),IF('Форма 1'!$AE882=2,'Форма 1'!$H882*VLOOKUP('Форма 1'!$F882,'Придельники с 2022'!$B$4:$X$28,13,0),IF('Форма 1'!$AE882=3,'Форма 1'!$H882*VLOOKUP('Форма 1'!$F882,'Придельники с 2022'!$B$4:$X$28,12,0)))))</f>
        <v>4326658.875</v>
      </c>
      <c r="O882" s="103" t="str">
        <f>IF(ISNUMBER('Форма 1'!AF882),'Форма 1'!$H882*VLOOKUP('Форма 1'!$F882,'Придельники до 2021'!$B$4:$X$28,'Форма 1'!AF$8),"")</f>
        <v/>
      </c>
      <c r="P882" s="87"/>
      <c r="Q882" s="103" t="str">
        <f>IF(ISNUMBER('Форма 1'!AH882),'Форма 1'!$H882*VLOOKUP('Форма 1'!$F882,'Придельники до 2021'!$B$4:$X$28,'Форма 1'!AH$8),"")</f>
        <v/>
      </c>
      <c r="R882" s="103" t="str">
        <f>IF(ISNUMBER('Форма 1'!AI882),'Форма 1'!$H882*VLOOKUP('Форма 1'!$F882,'Придельники до 2021'!$B$4:$X$28,'Форма 1'!AI$8),"")</f>
        <v/>
      </c>
      <c r="S882" s="103" t="str">
        <f>IF(ISNUMBER('Форма 1'!AJ882),'Форма 1'!$H882*VLOOKUP('Форма 1'!$F882,'Придельники до 2021'!$B$4:$X$28,'Форма 1'!AJ$8),"")</f>
        <v/>
      </c>
      <c r="T882" s="87"/>
    </row>
    <row r="883" spans="1:20">
      <c r="A883" s="188">
        <f t="shared" si="67"/>
        <v>5</v>
      </c>
      <c r="B883" s="189" t="s">
        <v>1026</v>
      </c>
      <c r="C883" s="99">
        <f t="shared" si="68"/>
        <v>7528526.4359999998</v>
      </c>
      <c r="D883" s="103" t="str">
        <f>IF(ISNUMBER('Форма 1'!U883),'Форма 1'!$H883*VLOOKUP('Форма 1'!$F883,'Придельники до 2021'!$B$4:$X$28,'Форма 1'!U$8),"")</f>
        <v/>
      </c>
      <c r="E883" s="103" t="str">
        <f>IF(ISNUMBER('Форма 1'!V883),'Форма 1'!$H883*VLOOKUP('Форма 1'!$F883,'Придельники до 2021'!$B$4:$X$28,'Форма 1'!V$8),"")</f>
        <v/>
      </c>
      <c r="F883" s="103" t="str">
        <f>IF(ISNUMBER('Форма 1'!W883),'Форма 1'!$H883*VLOOKUP('Форма 1'!$F883,'Придельники до 2021'!$B$4:$X$28,'Форма 1'!W$8),"")</f>
        <v/>
      </c>
      <c r="G883" s="103" t="str">
        <f>IF(ISNUMBER('Форма 1'!X883),'Форма 1'!$H883*VLOOKUP('Форма 1'!$F883,'Придельники до 2021'!$B$4:$X$28,'Форма 1'!X$8),"")</f>
        <v/>
      </c>
      <c r="H883" s="103" t="str">
        <f>IF(ISNUMBER('Форма 1'!Y883),'Форма 1'!$H883*VLOOKUP('Форма 1'!$F883,'Придельники до 2021'!$B$4:$X$28,'Форма 1'!Y$8),"")</f>
        <v/>
      </c>
      <c r="I883" s="103" t="str">
        <f>IF(ISNUMBER('Форма 1'!Z883),'Форма 1'!$H883*VLOOKUP('Форма 1'!$F883,'Придельники до 2021'!$B$4:$X$28,'Форма 1'!Z$8),"")</f>
        <v/>
      </c>
      <c r="J883" s="103" t="str">
        <f>IF(ISNUMBER('Форма 1'!AA883),'Форма 1'!$H883*VLOOKUP('Форма 1'!$F883,'Придельники до 2021'!$B$4:$X$28,'Форма 1'!AA$8),"")</f>
        <v/>
      </c>
      <c r="K883" s="90"/>
      <c r="L883" s="87"/>
      <c r="M883" s="103" t="str">
        <f>IF(ISNUMBER('Форма 1'!AD883),'Форма 1'!$H883*VLOOKUP('Форма 1'!$F883,'Придельники до 2021'!$B$4:$X$28,'Форма 1'!AD$8),"")</f>
        <v/>
      </c>
      <c r="N883" s="103">
        <f>IF(ISBLANK('Форма 1'!$AE883),"",IF('Форма 1'!$AE883=1,'Форма 1'!$H883*VLOOKUP('Форма 1'!$F883,'Придельники до 2021'!$B$4:$X$28,'Форма 1'!$AE$8,0),IF('Форма 1'!$AE883=2,'Форма 1'!$H883*VLOOKUP('Форма 1'!$F883,'Придельники до 2021'!$B$4:$X$28,13,0),IF('Форма 1'!$AE883=3,'Форма 1'!$H883*VLOOKUP('Форма 1'!$F883,'Придельники до 2021'!$B$4:$X$28,12,0)))))</f>
        <v>7528526.4359999998</v>
      </c>
      <c r="O883" s="103" t="str">
        <f>IF(ISNUMBER('Форма 1'!AF883),'Форма 1'!$H883*VLOOKUP('Форма 1'!$F883,'Придельники до 2021'!$B$4:$X$28,'Форма 1'!AF$8),"")</f>
        <v/>
      </c>
      <c r="P883" s="87"/>
      <c r="Q883" s="103" t="str">
        <f>IF(ISNUMBER('Форма 1'!AH883),'Форма 1'!$H883*VLOOKUP('Форма 1'!$F883,'Придельники до 2021'!$B$4:$X$28,'Форма 1'!AH$8),"")</f>
        <v/>
      </c>
      <c r="R883" s="103" t="str">
        <f>IF(ISNUMBER('Форма 1'!AI883),'Форма 1'!$H883*VLOOKUP('Форма 1'!$F883,'Придельники до 2021'!$B$4:$X$28,'Форма 1'!AI$8),"")</f>
        <v/>
      </c>
      <c r="S883" s="103" t="str">
        <f>IF(ISNUMBER('Форма 1'!AJ883),'Форма 1'!$H883*VLOOKUP('Форма 1'!$F883,'Придельники до 2021'!$B$4:$X$28,'Форма 1'!AJ$8),"")</f>
        <v/>
      </c>
      <c r="T883" s="87"/>
    </row>
    <row r="884" spans="1:20">
      <c r="A884" s="188">
        <f t="shared" si="67"/>
        <v>6</v>
      </c>
      <c r="B884" s="189" t="s">
        <v>1028</v>
      </c>
      <c r="C884" s="99">
        <f t="shared" si="68"/>
        <v>1097842.743</v>
      </c>
      <c r="D884" s="103" t="str">
        <f>IF(ISNUMBER('Форма 1'!U884),'Форма 1'!$H884*VLOOKUP('Форма 1'!$F884,'Придельники до 2021'!$B$4:$X$28,'Форма 1'!U$8),"")</f>
        <v/>
      </c>
      <c r="E884" s="103" t="str">
        <f>IF(ISNUMBER('Форма 1'!V884),'Форма 1'!$H884*VLOOKUP('Форма 1'!$F884,'Придельники до 2021'!$B$4:$X$28,'Форма 1'!V$8),"")</f>
        <v/>
      </c>
      <c r="F884" s="103" t="str">
        <f>IF(ISNUMBER('Форма 1'!W884),'Форма 1'!$H884*VLOOKUP('Форма 1'!$F884,'Придельники до 2021'!$B$4:$X$28,'Форма 1'!W$8),"")</f>
        <v/>
      </c>
      <c r="G884" s="103">
        <f>IF(ISNUMBER('Форма 1'!X884),'Форма 1'!$H884*VLOOKUP('Форма 1'!$F884,'Придельники до 2021'!$B$4:$X$28,'Форма 1'!X$8),"")</f>
        <v>178741.91100000002</v>
      </c>
      <c r="H884" s="103" t="str">
        <f>IF(ISNUMBER('Форма 1'!Y884),'Форма 1'!$H884*VLOOKUP('Форма 1'!$F884,'Придельники до 2021'!$B$4:$X$28,'Форма 1'!Y$8),"")</f>
        <v/>
      </c>
      <c r="I884" s="103">
        <f>IF(ISNUMBER('Форма 1'!Z884),'Форма 1'!$H884*VLOOKUP('Форма 1'!$F884,'Придельники до 2021'!$B$4:$X$28,'Форма 1'!Z$8),"")</f>
        <v>304998.10800000001</v>
      </c>
      <c r="J884" s="103" t="str">
        <f>IF(ISNUMBER('Форма 1'!AA884),'Форма 1'!$H884*VLOOKUP('Форма 1'!$F884,'Придельники до 2021'!$B$4:$X$28,'Форма 1'!AA$8),"")</f>
        <v/>
      </c>
      <c r="K884" s="90"/>
      <c r="L884" s="87"/>
      <c r="M884" s="103" t="str">
        <f>IF(ISNUMBER('Форма 1'!AD884),'Форма 1'!$H884*VLOOKUP('Форма 1'!$F884,'Придельники до 2021'!$B$4:$X$28,'Форма 1'!AD$8),"")</f>
        <v/>
      </c>
      <c r="N884" s="103" t="str">
        <f>IF(ISBLANK('Форма 1'!$AE884),"",IF('Форма 1'!$AE884=1,'Форма 1'!$H884*VLOOKUP('Форма 1'!$F884,'Придельники до 2021'!$B$4:$X$28,'Форма 1'!$AE$8,0),IF('Форма 1'!$AE884=2,'Форма 1'!$H884*VLOOKUP('Форма 1'!$F884,'Придельники до 2021'!$B$4:$X$28,13,0),IF('Форма 1'!$AE884=3,'Форма 1'!$H884*VLOOKUP('Форма 1'!$F884,'Придельники до 2021'!$B$4:$X$28,12,0)))))</f>
        <v/>
      </c>
      <c r="O884" s="103">
        <f>IF(ISNUMBER('Форма 1'!AF884),'Форма 1'!$H884*VLOOKUP('Форма 1'!$F884,'Придельники до 2021'!$B$4:$X$28,'Форма 1'!AF$8),"")</f>
        <v>614102.72400000005</v>
      </c>
      <c r="P884" s="87"/>
      <c r="Q884" s="103" t="str">
        <f>IF(ISNUMBER('Форма 1'!AH884),'Форма 1'!$H884*VLOOKUP('Форма 1'!$F884,'Придельники до 2021'!$B$4:$X$28,'Форма 1'!AH$8),"")</f>
        <v/>
      </c>
      <c r="R884" s="103" t="str">
        <f>IF(ISNUMBER('Форма 1'!AI884),'Форма 1'!$H884*VLOOKUP('Форма 1'!$F884,'Придельники до 2021'!$B$4:$X$28,'Форма 1'!AI$8),"")</f>
        <v/>
      </c>
      <c r="S884" s="103" t="str">
        <f>IF(ISNUMBER('Форма 1'!AJ884),'Форма 1'!$H884*VLOOKUP('Форма 1'!$F884,'Придельники до 2021'!$B$4:$X$28,'Форма 1'!AJ$8),"")</f>
        <v/>
      </c>
      <c r="T884" s="87"/>
    </row>
    <row r="885" spans="1:20">
      <c r="A885" s="188">
        <f t="shared" si="67"/>
        <v>7</v>
      </c>
      <c r="B885" s="189" t="s">
        <v>1030</v>
      </c>
      <c r="C885" s="99">
        <f t="shared" si="68"/>
        <v>1485173.8939999999</v>
      </c>
      <c r="D885" s="103" t="str">
        <f>IF(ISNUMBER('Форма 1'!U885),'Форма 1'!$H885*VLOOKUP('Форма 1'!$F885,'Придельники до 2021'!$B$4:$X$28,'Форма 1'!U$8),"")</f>
        <v/>
      </c>
      <c r="E885" s="103" t="str">
        <f>IF(ISNUMBER('Форма 1'!V885),'Форма 1'!$H885*VLOOKUP('Форма 1'!$F885,'Придельники до 2021'!$B$4:$X$28,'Форма 1'!V$8),"")</f>
        <v/>
      </c>
      <c r="F885" s="103" t="str">
        <f>IF(ISNUMBER('Форма 1'!W885),'Форма 1'!$H885*VLOOKUP('Форма 1'!$F885,'Придельники до 2021'!$B$4:$X$28,'Форма 1'!W$8),"")</f>
        <v/>
      </c>
      <c r="G885" s="103" t="str">
        <f>IF(ISNUMBER('Форма 1'!X885),'Форма 1'!$H885*VLOOKUP('Форма 1'!$F885,'Придельники до 2021'!$B$4:$X$28,'Форма 1'!X$8),"")</f>
        <v/>
      </c>
      <c r="H885" s="103" t="str">
        <f>IF(ISNUMBER('Форма 1'!Y885),'Форма 1'!$H885*VLOOKUP('Форма 1'!$F885,'Придельники до 2021'!$B$4:$X$28,'Форма 1'!Y$8),"")</f>
        <v/>
      </c>
      <c r="I885" s="103" t="str">
        <f>IF(ISNUMBER('Форма 1'!Z885),'Форма 1'!$H885*VLOOKUP('Форма 1'!$F885,'Придельники до 2021'!$B$4:$X$28,'Форма 1'!Z$8),"")</f>
        <v/>
      </c>
      <c r="J885" s="103" t="str">
        <f>IF(ISNUMBER('Форма 1'!AA885),'Форма 1'!$H885*VLOOKUP('Форма 1'!$F885,'Придельники до 2021'!$B$4:$X$28,'Форма 1'!AA$8),"")</f>
        <v/>
      </c>
      <c r="K885" s="90"/>
      <c r="L885" s="87"/>
      <c r="M885" s="103" t="str">
        <f>IF(ISNUMBER('Форма 1'!AD885),'Форма 1'!$H885*VLOOKUP('Форма 1'!$F885,'Придельники до 2021'!$B$4:$X$28,'Форма 1'!AD$8),"")</f>
        <v/>
      </c>
      <c r="N885" s="103">
        <f>IF(ISBLANK('Форма 1'!$AE885),"",IF('Форма 1'!$AE885=1,'Форма 1'!$H885*VLOOKUP('Форма 1'!$F885,'Придельники до 2021'!$B$4:$X$28,'Форма 1'!$AE$8,0),IF('Форма 1'!$AE885=2,'Форма 1'!$H885*VLOOKUP('Форма 1'!$F885,'Придельники до 2021'!$B$4:$X$28,13,0),IF('Форма 1'!$AE885=3,'Форма 1'!$H885*VLOOKUP('Форма 1'!$F885,'Придельники до 2021'!$B$4:$X$28,12,0)))))</f>
        <v>1485173.8939999999</v>
      </c>
      <c r="O885" s="103" t="str">
        <f>IF(ISNUMBER('Форма 1'!AF885),'Форма 1'!$H885*VLOOKUP('Форма 1'!$F885,'Придельники до 2021'!$B$4:$X$28,'Форма 1'!AF$8),"")</f>
        <v/>
      </c>
      <c r="P885" s="87"/>
      <c r="Q885" s="103" t="str">
        <f>IF(ISNUMBER('Форма 1'!AH885),'Форма 1'!$H885*VLOOKUP('Форма 1'!$F885,'Придельники до 2021'!$B$4:$X$28,'Форма 1'!AH$8),"")</f>
        <v/>
      </c>
      <c r="R885" s="103" t="str">
        <f>IF(ISNUMBER('Форма 1'!AI885),'Форма 1'!$H885*VLOOKUP('Форма 1'!$F885,'Придельники до 2021'!$B$4:$X$28,'Форма 1'!AI$8),"")</f>
        <v/>
      </c>
      <c r="S885" s="103" t="str">
        <f>IF(ISNUMBER('Форма 1'!AJ885),'Форма 1'!$H885*VLOOKUP('Форма 1'!$F885,'Придельники до 2021'!$B$4:$X$28,'Форма 1'!AJ$8),"")</f>
        <v/>
      </c>
      <c r="T885" s="87"/>
    </row>
    <row r="886" spans="1:20">
      <c r="A886" s="188">
        <f t="shared" si="67"/>
        <v>8</v>
      </c>
      <c r="B886" s="189" t="s">
        <v>1031</v>
      </c>
      <c r="C886" s="99">
        <f t="shared" si="68"/>
        <v>1482799.2210000001</v>
      </c>
      <c r="D886" s="103" t="str">
        <f>IF(ISNUMBER('Форма 1'!U886),'Форма 1'!$H886*VLOOKUP('Форма 1'!$F886,'Придельники до 2021'!$B$4:$X$28,'Форма 1'!U$8),"")</f>
        <v/>
      </c>
      <c r="E886" s="103" t="str">
        <f>IF(ISNUMBER('Форма 1'!V886),'Форма 1'!$H886*VLOOKUP('Форма 1'!$F886,'Придельники до 2021'!$B$4:$X$28,'Форма 1'!V$8),"")</f>
        <v/>
      </c>
      <c r="F886" s="103" t="str">
        <f>IF(ISNUMBER('Форма 1'!W886),'Форма 1'!$H886*VLOOKUP('Форма 1'!$F886,'Придельники до 2021'!$B$4:$X$28,'Форма 1'!W$8),"")</f>
        <v/>
      </c>
      <c r="G886" s="103">
        <f>IF(ISNUMBER('Форма 1'!X886),'Форма 1'!$H886*VLOOKUP('Форма 1'!$F886,'Придельники до 2021'!$B$4:$X$28,'Форма 1'!X$8),"")</f>
        <v>128870.99100000001</v>
      </c>
      <c r="H886" s="103" t="str">
        <f>IF(ISNUMBER('Форма 1'!Y886),'Форма 1'!$H886*VLOOKUP('Форма 1'!$F886,'Придельники до 2021'!$B$4:$X$28,'Форма 1'!Y$8),"")</f>
        <v/>
      </c>
      <c r="I886" s="103" t="str">
        <f>IF(ISNUMBER('Форма 1'!Z886),'Форма 1'!$H886*VLOOKUP('Форма 1'!$F886,'Придельники до 2021'!$B$4:$X$28,'Форма 1'!Z$8),"")</f>
        <v/>
      </c>
      <c r="J886" s="103" t="str">
        <f>IF(ISNUMBER('Форма 1'!AA886),'Форма 1'!$H886*VLOOKUP('Форма 1'!$F886,'Придельники до 2021'!$B$4:$X$28,'Форма 1'!AA$8),"")</f>
        <v/>
      </c>
      <c r="K886" s="90"/>
      <c r="L886" s="87"/>
      <c r="M886" s="103" t="str">
        <f>IF(ISNUMBER('Форма 1'!AD886),'Форма 1'!$H886*VLOOKUP('Форма 1'!$F886,'Придельники до 2021'!$B$4:$X$28,'Форма 1'!AD$8),"")</f>
        <v/>
      </c>
      <c r="N886" s="103" t="str">
        <f>IF(ISBLANK('Форма 1'!$AE886),"",IF('Форма 1'!$AE886=1,'Форма 1'!$H886*VLOOKUP('Форма 1'!$F886,'Придельники до 2021'!$B$4:$X$28,'Форма 1'!$AE$8,0),IF('Форма 1'!$AE886=2,'Форма 1'!$H886*VLOOKUP('Форма 1'!$F886,'Придельники до 2021'!$B$4:$X$28,13,0),IF('Форма 1'!$AE886=3,'Форма 1'!$H886*VLOOKUP('Форма 1'!$F886,'Придельники до 2021'!$B$4:$X$28,12,0)))))</f>
        <v/>
      </c>
      <c r="O886" s="103">
        <f>IF(ISNUMBER('Форма 1'!AF886),'Форма 1'!$H886*VLOOKUP('Форма 1'!$F886,'Придельники до 2021'!$B$4:$X$28,'Форма 1'!AF$8),"")</f>
        <v>442761.44400000002</v>
      </c>
      <c r="P886" s="87"/>
      <c r="Q886" s="103">
        <f>IF(ISNUMBER('Форма 1'!AH886),'Форма 1'!$H886*VLOOKUP('Форма 1'!$F886,'Придельники до 2021'!$B$4:$X$28,'Форма 1'!AH$8),"")</f>
        <v>911166.78600000008</v>
      </c>
      <c r="R886" s="103" t="str">
        <f>IF(ISNUMBER('Форма 1'!AI886),'Форма 1'!$H886*VLOOKUP('Форма 1'!$F886,'Придельники до 2021'!$B$4:$X$28,'Форма 1'!AI$8),"")</f>
        <v/>
      </c>
      <c r="S886" s="103" t="str">
        <f>IF(ISNUMBER('Форма 1'!AJ886),'Форма 1'!$H886*VLOOKUP('Форма 1'!$F886,'Придельники до 2021'!$B$4:$X$28,'Форма 1'!AJ$8),"")</f>
        <v/>
      </c>
      <c r="T886" s="87"/>
    </row>
    <row r="887" spans="1:20">
      <c r="A887" s="188">
        <f t="shared" si="67"/>
        <v>9</v>
      </c>
      <c r="B887" s="189" t="s">
        <v>1032</v>
      </c>
      <c r="C887" s="99">
        <f t="shared" si="68"/>
        <v>1419138.75</v>
      </c>
      <c r="D887" s="103" t="str">
        <f>IF(ISNUMBER('Форма 1'!U887),'Форма 1'!$H887*VLOOKUP('Форма 1'!$F887,'Придельники до 2021'!$B$4:$X$28,'Форма 1'!U$8),"")</f>
        <v/>
      </c>
      <c r="E887" s="103" t="str">
        <f>IF(ISNUMBER('Форма 1'!V887),'Форма 1'!$H887*VLOOKUP('Форма 1'!$F887,'Придельники до 2021'!$B$4:$X$28,'Форма 1'!V$8),"")</f>
        <v/>
      </c>
      <c r="F887" s="103" t="str">
        <f>IF(ISNUMBER('Форма 1'!W887),'Форма 1'!$H887*VLOOKUP('Форма 1'!$F887,'Придельники до 2021'!$B$4:$X$28,'Форма 1'!W$8),"")</f>
        <v/>
      </c>
      <c r="G887" s="103">
        <f>IF(ISNUMBER('Форма 1'!X887),'Форма 1'!$H887*VLOOKUP('Форма 1'!$F887,'Придельники до 2021'!$B$4:$X$28,'Форма 1'!X$8),"")</f>
        <v>145154.60199999998</v>
      </c>
      <c r="H887" s="103" t="str">
        <f>IF(ISNUMBER('Форма 1'!Y887),'Форма 1'!$H887*VLOOKUP('Форма 1'!$F887,'Придельники до 2021'!$B$4:$X$28,'Форма 1'!Y$8),"")</f>
        <v/>
      </c>
      <c r="I887" s="103">
        <f>IF(ISNUMBER('Форма 1'!Z887),'Форма 1'!$H887*VLOOKUP('Форма 1'!$F887,'Придельники до 2021'!$B$4:$X$28,'Форма 1'!Z$8),"")</f>
        <v>247686.05599999998</v>
      </c>
      <c r="J887" s="103" t="str">
        <f>IF(ISNUMBER('Форма 1'!AA887),'Форма 1'!$H887*VLOOKUP('Форма 1'!$F887,'Придельники до 2021'!$B$4:$X$28,'Форма 1'!AA$8),"")</f>
        <v/>
      </c>
      <c r="K887" s="90"/>
      <c r="L887" s="87"/>
      <c r="M887" s="103" t="str">
        <f>IF(ISNUMBER('Форма 1'!AD887),'Форма 1'!$H887*VLOOKUP('Форма 1'!$F887,'Придельники до 2021'!$B$4:$X$28,'Форма 1'!AD$8),"")</f>
        <v/>
      </c>
      <c r="N887" s="103" t="str">
        <f>IF(ISBLANK('Форма 1'!$AE887),"",IF('Форма 1'!$AE887=1,'Форма 1'!$H887*VLOOKUP('Форма 1'!$F887,'Придельники до 2021'!$B$4:$X$28,'Форма 1'!$AE$8,0),IF('Форма 1'!$AE887=2,'Форма 1'!$H887*VLOOKUP('Форма 1'!$F887,'Придельники до 2021'!$B$4:$X$28,13,0),IF('Форма 1'!$AE887=3,'Форма 1'!$H887*VLOOKUP('Форма 1'!$F887,'Придельники до 2021'!$B$4:$X$28,12,0)))))</f>
        <v/>
      </c>
      <c r="O887" s="103" t="str">
        <f>IF(ISNUMBER('Форма 1'!AF887),'Форма 1'!$H887*VLOOKUP('Форма 1'!$F887,'Придельники до 2021'!$B$4:$X$28,'Форма 1'!AF$8),"")</f>
        <v/>
      </c>
      <c r="P887" s="87"/>
      <c r="Q887" s="103">
        <f>IF(ISNUMBER('Форма 1'!AH887),'Форма 1'!$H887*VLOOKUP('Форма 1'!$F887,'Придельники до 2021'!$B$4:$X$28,'Форма 1'!AH$8),"")</f>
        <v>1026298.0920000001</v>
      </c>
      <c r="R887" s="103" t="str">
        <f>IF(ISNUMBER('Форма 1'!AI887),'Форма 1'!$H887*VLOOKUP('Форма 1'!$F887,'Придельники до 2021'!$B$4:$X$28,'Форма 1'!AI$8),"")</f>
        <v/>
      </c>
      <c r="S887" s="103" t="str">
        <f>IF(ISNUMBER('Форма 1'!AJ887),'Форма 1'!$H887*VLOOKUP('Форма 1'!$F887,'Придельники до 2021'!$B$4:$X$28,'Форма 1'!AJ$8),"")</f>
        <v/>
      </c>
      <c r="T887" s="87"/>
    </row>
    <row r="888" spans="1:20">
      <c r="A888" s="188">
        <f t="shared" si="67"/>
        <v>10</v>
      </c>
      <c r="B888" s="189" t="s">
        <v>1033</v>
      </c>
      <c r="C888" s="99">
        <f t="shared" si="68"/>
        <v>10605271.711999999</v>
      </c>
      <c r="D888" s="103" t="str">
        <f>IF(ISNUMBER('Форма 1'!U888),'Форма 1'!$H888*VLOOKUP('Форма 1'!$F888,'Придельники до 2021'!$B$4:$X$28,'Форма 1'!U$8),"")</f>
        <v/>
      </c>
      <c r="E888" s="103" t="str">
        <f>IF(ISNUMBER('Форма 1'!V888),'Форма 1'!$H888*VLOOKUP('Форма 1'!$F888,'Придельники до 2021'!$B$4:$X$28,'Форма 1'!V$8),"")</f>
        <v/>
      </c>
      <c r="F888" s="103" t="str">
        <f>IF(ISNUMBER('Форма 1'!W888),'Форма 1'!$H888*VLOOKUP('Форма 1'!$F888,'Придельники до 2021'!$B$4:$X$28,'Форма 1'!W$8),"")</f>
        <v/>
      </c>
      <c r="G888" s="103">
        <f>IF(ISNUMBER('Форма 1'!X888),'Форма 1'!$H888*VLOOKUP('Форма 1'!$F888,'Придельники до 2021'!$B$4:$X$28,'Форма 1'!X$8),"")</f>
        <v>378716.74400000001</v>
      </c>
      <c r="H888" s="103" t="str">
        <f>IF(ISNUMBER('Форма 1'!Y888),'Форма 1'!$H888*VLOOKUP('Форма 1'!$F888,'Придельники до 2021'!$B$4:$X$28,'Форма 1'!Y$8),"")</f>
        <v/>
      </c>
      <c r="I888" s="103">
        <f>IF(ISNUMBER('Форма 1'!Z888),'Форма 1'!$H888*VLOOKUP('Форма 1'!$F888,'Придельники до 2021'!$B$4:$X$28,'Форма 1'!Z$8),"")</f>
        <v>646227.23199999996</v>
      </c>
      <c r="J888" s="103" t="str">
        <f>IF(ISNUMBER('Форма 1'!AA888),'Форма 1'!$H888*VLOOKUP('Форма 1'!$F888,'Придельники до 2021'!$B$4:$X$28,'Форма 1'!AA$8),"")</f>
        <v/>
      </c>
      <c r="K888" s="90"/>
      <c r="L888" s="87"/>
      <c r="M888" s="103">
        <f>IF(ISNUMBER('Форма 1'!AD888),'Форма 1'!$H888*VLOOKUP('Форма 1'!$F888,'Придельники с 2022'!$B$4:$X$28,'Форма 1'!AD$8),"")</f>
        <v>9580327.7359999996</v>
      </c>
      <c r="N888" s="103" t="str">
        <f>IF(ISBLANK('Форма 1'!$AE888),"",IF('Форма 1'!$AE888=1,'Форма 1'!$H888*VLOOKUP('Форма 1'!$F888,'Придельники до 2021'!$B$4:$X$28,'Форма 1'!$AE$8,0),IF('Форма 1'!$AE888=2,'Форма 1'!$H888*VLOOKUP('Форма 1'!$F888,'Придельники до 2021'!$B$4:$X$28,13,0),IF('Форма 1'!$AE888=3,'Форма 1'!$H888*VLOOKUP('Форма 1'!$F888,'Придельники до 2021'!$B$4:$X$28,12,0)))))</f>
        <v/>
      </c>
      <c r="O888" s="103" t="str">
        <f>IF(ISNUMBER('Форма 1'!AF888),'Форма 1'!$H888*VLOOKUP('Форма 1'!$F888,'Придельники до 2021'!$B$4:$X$28,'Форма 1'!AF$8),"")</f>
        <v/>
      </c>
      <c r="P888" s="87"/>
      <c r="Q888" s="103" t="str">
        <f>IF(ISNUMBER('Форма 1'!AH888),'Форма 1'!$H888*VLOOKUP('Форма 1'!$F888,'Придельники до 2021'!$B$4:$X$28,'Форма 1'!AH$8),"")</f>
        <v/>
      </c>
      <c r="R888" s="103" t="str">
        <f>IF(ISNUMBER('Форма 1'!AI888),'Форма 1'!$H888*VLOOKUP('Форма 1'!$F888,'Придельники до 2021'!$B$4:$X$28,'Форма 1'!AI$8),"")</f>
        <v/>
      </c>
      <c r="S888" s="103" t="str">
        <f>IF(ISNUMBER('Форма 1'!AJ888),'Форма 1'!$H888*VLOOKUP('Форма 1'!$F888,'Придельники до 2021'!$B$4:$X$28,'Форма 1'!AJ$8),"")</f>
        <v/>
      </c>
      <c r="T888" s="87"/>
    </row>
    <row r="889" spans="1:20">
      <c r="A889" s="188">
        <f t="shared" si="67"/>
        <v>11</v>
      </c>
      <c r="B889" s="189" t="s">
        <v>1034</v>
      </c>
      <c r="C889" s="99">
        <f t="shared" si="68"/>
        <v>11876706.449999999</v>
      </c>
      <c r="D889" s="103" t="str">
        <f>IF(ISNUMBER('Форма 1'!U889),'Форма 1'!$H889*VLOOKUP('Форма 1'!$F889,'Придельники до 2021'!$B$4:$X$28,'Форма 1'!U$8),"")</f>
        <v/>
      </c>
      <c r="E889" s="103" t="str">
        <f>IF(ISNUMBER('Форма 1'!V889),'Форма 1'!$H889*VLOOKUP('Форма 1'!$F889,'Придельники до 2021'!$B$4:$X$28,'Форма 1'!V$8),"")</f>
        <v/>
      </c>
      <c r="F889" s="103" t="str">
        <f>IF(ISNUMBER('Форма 1'!W889),'Форма 1'!$H889*VLOOKUP('Форма 1'!$F889,'Придельники до 2021'!$B$4:$X$28,'Форма 1'!W$8),"")</f>
        <v/>
      </c>
      <c r="G889" s="103" t="str">
        <f>IF(ISNUMBER('Форма 1'!X889),'Форма 1'!$H889*VLOOKUP('Форма 1'!$F889,'Придельники до 2021'!$B$4:$X$28,'Форма 1'!X$8),"")</f>
        <v/>
      </c>
      <c r="H889" s="103" t="str">
        <f>IF(ISNUMBER('Форма 1'!Y889),'Форма 1'!$H889*VLOOKUP('Форма 1'!$F889,'Придельники до 2021'!$B$4:$X$28,'Форма 1'!Y$8),"")</f>
        <v/>
      </c>
      <c r="I889" s="103" t="str">
        <f>IF(ISNUMBER('Форма 1'!Z889),'Форма 1'!$H889*VLOOKUP('Форма 1'!$F889,'Придельники до 2021'!$B$4:$X$28,'Форма 1'!Z$8),"")</f>
        <v/>
      </c>
      <c r="J889" s="103" t="str">
        <f>IF(ISNUMBER('Форма 1'!AA889),'Форма 1'!$H889*VLOOKUP('Форма 1'!$F889,'Придельники до 2021'!$B$4:$X$28,'Форма 1'!AA$8),"")</f>
        <v/>
      </c>
      <c r="K889" s="90"/>
      <c r="L889" s="87"/>
      <c r="M889" s="103">
        <f>IF(ISNUMBER('Форма 1'!AD889),'Форма 1'!$H889*VLOOKUP('Форма 1'!$F889,'Придельники до 2021'!$B$4:$X$28,'Форма 1'!AD$8),"")</f>
        <v>11876706.449999999</v>
      </c>
      <c r="N889" s="103" t="str">
        <f>IF(ISBLANK('Форма 1'!$AE889),"",IF('Форма 1'!$AE889=1,'Форма 1'!$H889*VLOOKUP('Форма 1'!$F889,'Придельники до 2021'!$B$4:$X$28,'Форма 1'!$AE$8,0),IF('Форма 1'!$AE889=2,'Форма 1'!$H889*VLOOKUP('Форма 1'!$F889,'Придельники до 2021'!$B$4:$X$28,13,0),IF('Форма 1'!$AE889=3,'Форма 1'!$H889*VLOOKUP('Форма 1'!$F889,'Придельники до 2021'!$B$4:$X$28,12,0)))))</f>
        <v/>
      </c>
      <c r="O889" s="103" t="str">
        <f>IF(ISNUMBER('Форма 1'!AF889),'Форма 1'!$H889*VLOOKUP('Форма 1'!$F889,'Придельники до 2021'!$B$4:$X$28,'Форма 1'!AF$8),"")</f>
        <v/>
      </c>
      <c r="P889" s="87"/>
      <c r="Q889" s="103" t="str">
        <f>IF(ISNUMBER('Форма 1'!AH889),'Форма 1'!$H889*VLOOKUP('Форма 1'!$F889,'Придельники до 2021'!$B$4:$X$28,'Форма 1'!AH$8),"")</f>
        <v/>
      </c>
      <c r="R889" s="103" t="str">
        <f>IF(ISNUMBER('Форма 1'!AI889),'Форма 1'!$H889*VLOOKUP('Форма 1'!$F889,'Придельники до 2021'!$B$4:$X$28,'Форма 1'!AI$8),"")</f>
        <v/>
      </c>
      <c r="S889" s="103" t="str">
        <f>IF(ISNUMBER('Форма 1'!AJ889),'Форма 1'!$H889*VLOOKUP('Форма 1'!$F889,'Придельники до 2021'!$B$4:$X$28,'Форма 1'!AJ$8),"")</f>
        <v/>
      </c>
      <c r="T889" s="87"/>
    </row>
    <row r="890" spans="1:20">
      <c r="A890" s="188">
        <f t="shared" si="67"/>
        <v>12</v>
      </c>
      <c r="B890" s="189" t="s">
        <v>1035</v>
      </c>
      <c r="C890" s="99">
        <f t="shared" si="68"/>
        <v>1538446.1580000001</v>
      </c>
      <c r="D890" s="103" t="str">
        <f>IF(ISNUMBER('Форма 1'!U890),'Форма 1'!$H890*VLOOKUP('Форма 1'!$F890,'Придельники до 2021'!$B$4:$X$28,'Форма 1'!U$8),"")</f>
        <v/>
      </c>
      <c r="E890" s="103" t="str">
        <f>IF(ISNUMBER('Форма 1'!V890),'Форма 1'!$H890*VLOOKUP('Форма 1'!$F890,'Придельники до 2021'!$B$4:$X$28,'Форма 1'!V$8),"")</f>
        <v/>
      </c>
      <c r="F890" s="103" t="str">
        <f>IF(ISNUMBER('Форма 1'!W890),'Форма 1'!$H890*VLOOKUP('Форма 1'!$F890,'Придельники до 2021'!$B$4:$X$28,'Форма 1'!W$8),"")</f>
        <v/>
      </c>
      <c r="G890" s="103" t="str">
        <f>IF(ISNUMBER('Форма 1'!X890),'Форма 1'!$H890*VLOOKUP('Форма 1'!$F890,'Придельники до 2021'!$B$4:$X$28,'Форма 1'!X$8),"")</f>
        <v/>
      </c>
      <c r="H890" s="103" t="str">
        <f>IF(ISNUMBER('Форма 1'!Y890),'Форма 1'!$H890*VLOOKUP('Форма 1'!$F890,'Придельники до 2021'!$B$4:$X$28,'Форма 1'!Y$8),"")</f>
        <v/>
      </c>
      <c r="I890" s="103" t="str">
        <f>IF(ISNUMBER('Форма 1'!Z890),'Форма 1'!$H890*VLOOKUP('Форма 1'!$F890,'Придельники до 2021'!$B$4:$X$28,'Форма 1'!Z$8),"")</f>
        <v/>
      </c>
      <c r="J890" s="103" t="str">
        <f>IF(ISNUMBER('Форма 1'!AA890),'Форма 1'!$H890*VLOOKUP('Форма 1'!$F890,'Придельники до 2021'!$B$4:$X$28,'Форма 1'!AA$8),"")</f>
        <v/>
      </c>
      <c r="K890" s="90"/>
      <c r="L890" s="87"/>
      <c r="M890" s="103" t="str">
        <f>IF(ISNUMBER('Форма 1'!AD890),'Форма 1'!$H890*VLOOKUP('Форма 1'!$F890,'Придельники до 2021'!$B$4:$X$28,'Форма 1'!AD$8),"")</f>
        <v/>
      </c>
      <c r="N890" s="103" t="str">
        <f>IF(ISBLANK('Форма 1'!$AE890),"",IF('Форма 1'!$AE890=1,'Форма 1'!$H890*VLOOKUP('Форма 1'!$F890,'Придельники до 2021'!$B$4:$X$28,'Форма 1'!$AE$8,0),IF('Форма 1'!$AE890=2,'Форма 1'!$H890*VLOOKUP('Форма 1'!$F890,'Придельники до 2021'!$B$4:$X$28,13,0),IF('Форма 1'!$AE890=3,'Форма 1'!$H890*VLOOKUP('Форма 1'!$F890,'Придельники до 2021'!$B$4:$X$28,12,0)))))</f>
        <v/>
      </c>
      <c r="O890" s="103" t="str">
        <f>IF(ISNUMBER('Форма 1'!AF890),'Форма 1'!$H890*VLOOKUP('Форма 1'!$F890,'Придельники до 2021'!$B$4:$X$28,'Форма 1'!AF$8),"")</f>
        <v/>
      </c>
      <c r="P890" s="87"/>
      <c r="Q890" s="103" t="str">
        <f>IF(ISNUMBER('Форма 1'!AH890),'Форма 1'!$H890*VLOOKUP('Форма 1'!$F890,'Придельники до 2021'!$B$4:$X$28,'Форма 1'!AH$8),"")</f>
        <v/>
      </c>
      <c r="R890" s="103">
        <f>IF(ISNUMBER('Форма 1'!AI890),'Форма 1'!$H890*VLOOKUP('Форма 1'!$F890,'Придельники до 2021'!$B$4:$X$28,'Форма 1'!AI$8),"")</f>
        <v>1538446.1580000001</v>
      </c>
      <c r="S890" s="103" t="str">
        <f>IF(ISNUMBER('Форма 1'!AJ890),'Форма 1'!$H890*VLOOKUP('Форма 1'!$F890,'Придельники до 2021'!$B$4:$X$28,'Форма 1'!AJ$8),"")</f>
        <v/>
      </c>
      <c r="T890" s="87"/>
    </row>
    <row r="891" spans="1:20">
      <c r="A891" s="188">
        <f t="shared" si="67"/>
        <v>13</v>
      </c>
      <c r="B891" s="189" t="s">
        <v>1036</v>
      </c>
      <c r="C891" s="99">
        <f t="shared" si="68"/>
        <v>5620837.29</v>
      </c>
      <c r="D891" s="103" t="str">
        <f>IF(ISNUMBER('Форма 1'!U891),'Форма 1'!$H891*VLOOKUP('Форма 1'!$F891,'Придельники до 2021'!$B$4:$X$28,'Форма 1'!U$8),"")</f>
        <v/>
      </c>
      <c r="E891" s="103" t="str">
        <f>IF(ISNUMBER('Форма 1'!V891),'Форма 1'!$H891*VLOOKUP('Форма 1'!$F891,'Придельники до 2021'!$B$4:$X$28,'Форма 1'!V$8),"")</f>
        <v/>
      </c>
      <c r="F891" s="103" t="str">
        <f>IF(ISNUMBER('Форма 1'!W891),'Форма 1'!$H891*VLOOKUP('Форма 1'!$F891,'Придельники до 2021'!$B$4:$X$28,'Форма 1'!W$8),"")</f>
        <v/>
      </c>
      <c r="G891" s="103" t="str">
        <f>IF(ISNUMBER('Форма 1'!X891),'Форма 1'!$H891*VLOOKUP('Форма 1'!$F891,'Придельники до 2021'!$B$4:$X$28,'Форма 1'!X$8),"")</f>
        <v/>
      </c>
      <c r="H891" s="103" t="str">
        <f>IF(ISNUMBER('Форма 1'!Y891),'Форма 1'!$H891*VLOOKUP('Форма 1'!$F891,'Придельники до 2021'!$B$4:$X$28,'Форма 1'!Y$8),"")</f>
        <v/>
      </c>
      <c r="I891" s="103" t="str">
        <f>IF(ISNUMBER('Форма 1'!Z891),'Форма 1'!$H891*VLOOKUP('Форма 1'!$F891,'Придельники до 2021'!$B$4:$X$28,'Форма 1'!Z$8),"")</f>
        <v/>
      </c>
      <c r="J891" s="103" t="str">
        <f>IF(ISNUMBER('Форма 1'!AA891),'Форма 1'!$H891*VLOOKUP('Форма 1'!$F891,'Придельники до 2021'!$B$4:$X$28,'Форма 1'!AA$8),"")</f>
        <v/>
      </c>
      <c r="K891" s="90"/>
      <c r="L891" s="87"/>
      <c r="M891" s="103" t="str">
        <f>IF(ISNUMBER('Форма 1'!AD891),'Форма 1'!$H891*VLOOKUP('Форма 1'!$F891,'Придельники до 2021'!$B$4:$X$28,'Форма 1'!AD$8),"")</f>
        <v/>
      </c>
      <c r="N891" s="103">
        <f>IF(ISBLANK('Форма 1'!$AE891),"",IF('Форма 1'!$AE891=1,'Форма 1'!$H891*VLOOKUP('Форма 1'!$F891,'Придельники до 2021'!$B$4:$X$28,'Форма 1'!$AE$8,0),IF('Форма 1'!$AE891=2,'Форма 1'!$H891*VLOOKUP('Форма 1'!$F891,'Придельники до 2021'!$B$4:$X$28,13,0),IF('Форма 1'!$AE891=3,'Форма 1'!$H891*VLOOKUP('Форма 1'!$F891,'Придельники до 2021'!$B$4:$X$28,12,0)))))</f>
        <v>5620837.29</v>
      </c>
      <c r="O891" s="103" t="str">
        <f>IF(ISNUMBER('Форма 1'!AF891),'Форма 1'!$H891*VLOOKUP('Форма 1'!$F891,'Придельники до 2021'!$B$4:$X$28,'Форма 1'!AF$8),"")</f>
        <v/>
      </c>
      <c r="P891" s="87"/>
      <c r="Q891" s="103" t="str">
        <f>IF(ISNUMBER('Форма 1'!AH891),'Форма 1'!$H891*VLOOKUP('Форма 1'!$F891,'Придельники до 2021'!$B$4:$X$28,'Форма 1'!AH$8),"")</f>
        <v/>
      </c>
      <c r="R891" s="103" t="str">
        <f>IF(ISNUMBER('Форма 1'!AI891),'Форма 1'!$H891*VLOOKUP('Форма 1'!$F891,'Придельники до 2021'!$B$4:$X$28,'Форма 1'!AI$8),"")</f>
        <v/>
      </c>
      <c r="S891" s="103" t="str">
        <f>IF(ISNUMBER('Форма 1'!AJ891),'Форма 1'!$H891*VLOOKUP('Форма 1'!$F891,'Придельники до 2021'!$B$4:$X$28,'Форма 1'!AJ$8),"")</f>
        <v/>
      </c>
      <c r="T891" s="87"/>
    </row>
    <row r="892" spans="1:20">
      <c r="A892" s="188">
        <f t="shared" si="67"/>
        <v>14</v>
      </c>
      <c r="B892" s="189" t="s">
        <v>1037</v>
      </c>
      <c r="C892" s="99">
        <f t="shared" si="68"/>
        <v>13856221.039000001</v>
      </c>
      <c r="D892" s="103" t="str">
        <f>IF(ISNUMBER('Форма 1'!U892),'Форма 1'!$H892*VLOOKUP('Форма 1'!$F892,'Придельники до 2021'!$B$4:$X$28,'Форма 1'!U$8),"")</f>
        <v/>
      </c>
      <c r="E892" s="103" t="str">
        <f>IF(ISNUMBER('Форма 1'!V892),'Форма 1'!$H892*VLOOKUP('Форма 1'!$F892,'Придельники до 2021'!$B$4:$X$28,'Форма 1'!V$8),"")</f>
        <v/>
      </c>
      <c r="F892" s="103" t="str">
        <f>IF(ISNUMBER('Форма 1'!W892),'Форма 1'!$H892*VLOOKUP('Форма 1'!$F892,'Придельники до 2021'!$B$4:$X$28,'Форма 1'!W$8),"")</f>
        <v/>
      </c>
      <c r="G892" s="103" t="str">
        <f>IF(ISNUMBER('Форма 1'!X892),'Форма 1'!$H892*VLOOKUP('Форма 1'!$F892,'Придельники до 2021'!$B$4:$X$28,'Форма 1'!X$8),"")</f>
        <v/>
      </c>
      <c r="H892" s="103" t="str">
        <f>IF(ISNUMBER('Форма 1'!Y892),'Форма 1'!$H892*VLOOKUP('Форма 1'!$F892,'Придельники до 2021'!$B$4:$X$28,'Форма 1'!Y$8),"")</f>
        <v/>
      </c>
      <c r="I892" s="103" t="str">
        <f>IF(ISNUMBER('Форма 1'!Z892),'Форма 1'!$H892*VLOOKUP('Форма 1'!$F892,'Придельники до 2021'!$B$4:$X$28,'Форма 1'!Z$8),"")</f>
        <v/>
      </c>
      <c r="J892" s="103" t="str">
        <f>IF(ISNUMBER('Форма 1'!AA892),'Форма 1'!$H892*VLOOKUP('Форма 1'!$F892,'Придельники до 2021'!$B$4:$X$28,'Форма 1'!AA$8),"")</f>
        <v/>
      </c>
      <c r="K892" s="90"/>
      <c r="L892" s="87"/>
      <c r="M892" s="103">
        <f>IF(ISNUMBER('Форма 1'!AD892),'Форма 1'!$H892*VLOOKUP('Форма 1'!$F892,'Придельники до 2021'!$B$4:$X$28,'Форма 1'!AD$8),"")</f>
        <v>13856221.039000001</v>
      </c>
      <c r="N892" s="103" t="str">
        <f>IF(ISBLANK('Форма 1'!$AE892),"",IF('Форма 1'!$AE892=1,'Форма 1'!$H892*VLOOKUP('Форма 1'!$F892,'Придельники до 2021'!$B$4:$X$28,'Форма 1'!$AE$8,0),IF('Форма 1'!$AE892=2,'Форма 1'!$H892*VLOOKUP('Форма 1'!$F892,'Придельники до 2021'!$B$4:$X$28,13,0),IF('Форма 1'!$AE892=3,'Форма 1'!$H892*VLOOKUP('Форма 1'!$F892,'Придельники до 2021'!$B$4:$X$28,12,0)))))</f>
        <v/>
      </c>
      <c r="O892" s="103" t="str">
        <f>IF(ISNUMBER('Форма 1'!AF892),'Форма 1'!$H892*VLOOKUP('Форма 1'!$F892,'Придельники до 2021'!$B$4:$X$28,'Форма 1'!AF$8),"")</f>
        <v/>
      </c>
      <c r="P892" s="87"/>
      <c r="Q892" s="103" t="str">
        <f>IF(ISNUMBER('Форма 1'!AH892),'Форма 1'!$H892*VLOOKUP('Форма 1'!$F892,'Придельники до 2021'!$B$4:$X$28,'Форма 1'!AH$8),"")</f>
        <v/>
      </c>
      <c r="R892" s="103" t="str">
        <f>IF(ISNUMBER('Форма 1'!AI892),'Форма 1'!$H892*VLOOKUP('Форма 1'!$F892,'Придельники до 2021'!$B$4:$X$28,'Форма 1'!AI$8),"")</f>
        <v/>
      </c>
      <c r="S892" s="103" t="str">
        <f>IF(ISNUMBER('Форма 1'!AJ892),'Форма 1'!$H892*VLOOKUP('Форма 1'!$F892,'Придельники до 2021'!$B$4:$X$28,'Форма 1'!AJ$8),"")</f>
        <v/>
      </c>
      <c r="T892" s="87"/>
    </row>
    <row r="893" spans="1:20">
      <c r="A893" s="188">
        <f t="shared" si="67"/>
        <v>15</v>
      </c>
      <c r="B893" s="189" t="s">
        <v>1038</v>
      </c>
      <c r="C893" s="99">
        <f t="shared" si="68"/>
        <v>201715.46399999998</v>
      </c>
      <c r="D893" s="103">
        <f>IF(ISNUMBER('Форма 1'!U893),'Форма 1'!$H893*VLOOKUP('Форма 1'!$F893,'Придельники до 2021'!$B$4:$X$28,'Форма 1'!U$8),"")</f>
        <v>201715.46399999998</v>
      </c>
      <c r="E893" s="103" t="str">
        <f>IF(ISNUMBER('Форма 1'!V893),'Форма 1'!$H893*VLOOKUP('Форма 1'!$F893,'Придельники до 2021'!$B$4:$X$28,'Форма 1'!V$8),"")</f>
        <v/>
      </c>
      <c r="F893" s="103" t="str">
        <f>IF(ISNUMBER('Форма 1'!W893),'Форма 1'!$H893*VLOOKUP('Форма 1'!$F893,'Придельники до 2021'!$B$4:$X$28,'Форма 1'!W$8),"")</f>
        <v/>
      </c>
      <c r="G893" s="103" t="str">
        <f>IF(ISNUMBER('Форма 1'!X893),'Форма 1'!$H893*VLOOKUP('Форма 1'!$F893,'Придельники до 2021'!$B$4:$X$28,'Форма 1'!X$8),"")</f>
        <v/>
      </c>
      <c r="H893" s="103" t="str">
        <f>IF(ISNUMBER('Форма 1'!Y893),'Форма 1'!$H893*VLOOKUP('Форма 1'!$F893,'Придельники до 2021'!$B$4:$X$28,'Форма 1'!Y$8),"")</f>
        <v/>
      </c>
      <c r="I893" s="103" t="str">
        <f>IF(ISNUMBER('Форма 1'!Z893),'Форма 1'!$H893*VLOOKUP('Форма 1'!$F893,'Придельники до 2021'!$B$4:$X$28,'Форма 1'!Z$8),"")</f>
        <v/>
      </c>
      <c r="J893" s="103" t="str">
        <f>IF(ISNUMBER('Форма 1'!AA893),'Форма 1'!$H893*VLOOKUP('Форма 1'!$F893,'Придельники до 2021'!$B$4:$X$28,'Форма 1'!AA$8),"")</f>
        <v/>
      </c>
      <c r="K893" s="90"/>
      <c r="L893" s="87"/>
      <c r="M893" s="103" t="str">
        <f>IF(ISNUMBER('Форма 1'!AD893),'Форма 1'!$H893*VLOOKUP('Форма 1'!$F893,'Придельники до 2021'!$B$4:$X$28,'Форма 1'!AD$8),"")</f>
        <v/>
      </c>
      <c r="N893" s="103" t="str">
        <f>IF(ISBLANK('Форма 1'!$AE893),"",IF('Форма 1'!$AE893=1,'Форма 1'!$H893*VLOOKUP('Форма 1'!$F893,'Придельники до 2021'!$B$4:$X$28,'Форма 1'!$AE$8,0),IF('Форма 1'!$AE893=2,'Форма 1'!$H893*VLOOKUP('Форма 1'!$F893,'Придельники до 2021'!$B$4:$X$28,13,0),IF('Форма 1'!$AE893=3,'Форма 1'!$H893*VLOOKUP('Форма 1'!$F893,'Придельники до 2021'!$B$4:$X$28,12,0)))))</f>
        <v/>
      </c>
      <c r="O893" s="103" t="str">
        <f>IF(ISNUMBER('Форма 1'!AF893),'Форма 1'!$H893*VLOOKUP('Форма 1'!$F893,'Придельники до 2021'!$B$4:$X$28,'Форма 1'!AF$8),"")</f>
        <v/>
      </c>
      <c r="P893" s="87"/>
      <c r="Q893" s="103" t="str">
        <f>IF(ISNUMBER('Форма 1'!AH893),'Форма 1'!$H893*VLOOKUP('Форма 1'!$F893,'Придельники до 2021'!$B$4:$X$28,'Форма 1'!AH$8),"")</f>
        <v/>
      </c>
      <c r="R893" s="103" t="str">
        <f>IF(ISNUMBER('Форма 1'!AI893),'Форма 1'!$H893*VLOOKUP('Форма 1'!$F893,'Придельники до 2021'!$B$4:$X$28,'Форма 1'!AI$8),"")</f>
        <v/>
      </c>
      <c r="S893" s="103" t="str">
        <f>IF(ISNUMBER('Форма 1'!AJ893),'Форма 1'!$H893*VLOOKUP('Форма 1'!$F893,'Придельники до 2021'!$B$4:$X$28,'Форма 1'!AJ$8),"")</f>
        <v/>
      </c>
      <c r="T893" s="87"/>
    </row>
    <row r="894" spans="1:20">
      <c r="A894" s="188">
        <f t="shared" si="67"/>
        <v>16</v>
      </c>
      <c r="B894" s="114" t="s">
        <v>1039</v>
      </c>
      <c r="C894" s="99">
        <f t="shared" si="68"/>
        <v>11470779.478</v>
      </c>
      <c r="D894" s="103" t="str">
        <f>IF(ISNUMBER('Форма 1'!U894),'Форма 1'!$H894*VLOOKUP('Форма 1'!$F894,'Придельники до 2021'!$B$4:$X$28,'Форма 1'!U$8),"")</f>
        <v/>
      </c>
      <c r="E894" s="103" t="str">
        <f>IF(ISNUMBER('Форма 1'!V894),'Форма 1'!$H894*VLOOKUP('Форма 1'!$F894,'Придельники до 2021'!$B$4:$X$28,'Форма 1'!V$8),"")</f>
        <v/>
      </c>
      <c r="F894" s="103" t="str">
        <f>IF(ISNUMBER('Форма 1'!W894),'Форма 1'!$H894*VLOOKUP('Форма 1'!$F894,'Придельники до 2021'!$B$4:$X$28,'Форма 1'!W$8),"")</f>
        <v/>
      </c>
      <c r="G894" s="103" t="str">
        <f>IF(ISNUMBER('Форма 1'!X894),'Форма 1'!$H894*VLOOKUP('Форма 1'!$F894,'Придельники до 2021'!$B$4:$X$28,'Форма 1'!X$8),"")</f>
        <v/>
      </c>
      <c r="H894" s="103" t="str">
        <f>IF(ISNUMBER('Форма 1'!Y894),'Форма 1'!$H894*VLOOKUP('Форма 1'!$F894,'Придельники до 2021'!$B$4:$X$28,'Форма 1'!Y$8),"")</f>
        <v/>
      </c>
      <c r="I894" s="103" t="str">
        <f>IF(ISNUMBER('Форма 1'!Z894),'Форма 1'!$H894*VLOOKUP('Форма 1'!$F894,'Придельники до 2021'!$B$4:$X$28,'Форма 1'!Z$8),"")</f>
        <v/>
      </c>
      <c r="J894" s="103" t="str">
        <f>IF(ISNUMBER('Форма 1'!AA894),'Форма 1'!$H894*VLOOKUP('Форма 1'!$F894,'Придельники до 2021'!$B$4:$X$28,'Форма 1'!AA$8),"")</f>
        <v/>
      </c>
      <c r="K894" s="90"/>
      <c r="L894" s="87"/>
      <c r="M894" s="103">
        <f>IF(ISNUMBER('Форма 1'!AD894),'Форма 1'!$H894*VLOOKUP('Форма 1'!$F894,'Придельники с 2022'!$B$4:$X$28,'Форма 1'!AD$8),"")</f>
        <v>11470779.478</v>
      </c>
      <c r="N894" s="103" t="str">
        <f>IF(ISBLANK('Форма 1'!$AE894),"",IF('Форма 1'!$AE894=1,'Форма 1'!$H894*VLOOKUP('Форма 1'!$F894,'Придельники до 2021'!$B$4:$X$28,'Форма 1'!$AE$8,0),IF('Форма 1'!$AE894=2,'Форма 1'!$H894*VLOOKUP('Форма 1'!$F894,'Придельники до 2021'!$B$4:$X$28,13,0),IF('Форма 1'!$AE894=3,'Форма 1'!$H894*VLOOKUP('Форма 1'!$F894,'Придельники до 2021'!$B$4:$X$28,12,0)))))</f>
        <v/>
      </c>
      <c r="O894" s="103" t="str">
        <f>IF(ISNUMBER('Форма 1'!AF894),'Форма 1'!$H894*VLOOKUP('Форма 1'!$F894,'Придельники до 2021'!$B$4:$X$28,'Форма 1'!AF$8),"")</f>
        <v/>
      </c>
      <c r="P894" s="87"/>
      <c r="Q894" s="103" t="str">
        <f>IF(ISNUMBER('Форма 1'!AH894),'Форма 1'!$H894*VLOOKUP('Форма 1'!$F894,'Придельники до 2021'!$B$4:$X$28,'Форма 1'!AH$8),"")</f>
        <v/>
      </c>
      <c r="R894" s="103" t="str">
        <f>IF(ISNUMBER('Форма 1'!AI894),'Форма 1'!$H894*VLOOKUP('Форма 1'!$F894,'Придельники до 2021'!$B$4:$X$28,'Форма 1'!AI$8),"")</f>
        <v/>
      </c>
      <c r="S894" s="103" t="str">
        <f>IF(ISNUMBER('Форма 1'!AJ894),'Форма 1'!$H894*VLOOKUP('Форма 1'!$F894,'Придельники до 2021'!$B$4:$X$28,'Форма 1'!AJ$8),"")</f>
        <v/>
      </c>
      <c r="T894" s="87"/>
    </row>
    <row r="895" spans="1:20">
      <c r="A895" s="188">
        <f t="shared" si="67"/>
        <v>17</v>
      </c>
      <c r="B895" s="114" t="s">
        <v>1040</v>
      </c>
      <c r="C895" s="99">
        <f t="shared" si="68"/>
        <v>11420125.311000001</v>
      </c>
      <c r="D895" s="103" t="str">
        <f>IF(ISNUMBER('Форма 1'!U895),'Форма 1'!$H895*VLOOKUP('Форма 1'!$F895,'Придельники до 2021'!$B$4:$X$28,'Форма 1'!U$8),"")</f>
        <v/>
      </c>
      <c r="E895" s="103" t="str">
        <f>IF(ISNUMBER('Форма 1'!V895),'Форма 1'!$H895*VLOOKUP('Форма 1'!$F895,'Придельники до 2021'!$B$4:$X$28,'Форма 1'!V$8),"")</f>
        <v/>
      </c>
      <c r="F895" s="103" t="str">
        <f>IF(ISNUMBER('Форма 1'!W895),'Форма 1'!$H895*VLOOKUP('Форма 1'!$F895,'Придельники до 2021'!$B$4:$X$28,'Форма 1'!W$8),"")</f>
        <v/>
      </c>
      <c r="G895" s="103" t="str">
        <f>IF(ISNUMBER('Форма 1'!X895),'Форма 1'!$H895*VLOOKUP('Форма 1'!$F895,'Придельники до 2021'!$B$4:$X$28,'Форма 1'!X$8),"")</f>
        <v/>
      </c>
      <c r="H895" s="103" t="str">
        <f>IF(ISNUMBER('Форма 1'!Y895),'Форма 1'!$H895*VLOOKUP('Форма 1'!$F895,'Придельники до 2021'!$B$4:$X$28,'Форма 1'!Y$8),"")</f>
        <v/>
      </c>
      <c r="I895" s="103" t="str">
        <f>IF(ISNUMBER('Форма 1'!Z895),'Форма 1'!$H895*VLOOKUP('Форма 1'!$F895,'Придельники до 2021'!$B$4:$X$28,'Форма 1'!Z$8),"")</f>
        <v/>
      </c>
      <c r="J895" s="103" t="str">
        <f>IF(ISNUMBER('Форма 1'!AA895),'Форма 1'!$H895*VLOOKUP('Форма 1'!$F895,'Придельники до 2021'!$B$4:$X$28,'Форма 1'!AA$8),"")</f>
        <v/>
      </c>
      <c r="K895" s="90"/>
      <c r="L895" s="87"/>
      <c r="M895" s="103">
        <f>IF(ISNUMBER('Форма 1'!AD895),'Форма 1'!$H895*VLOOKUP('Форма 1'!$F895,'Придельники с 2022'!$B$4:$X$28,'Форма 1'!AD$8),"")</f>
        <v>11420125.311000001</v>
      </c>
      <c r="N895" s="103" t="str">
        <f>IF(ISBLANK('Форма 1'!$AE895),"",IF('Форма 1'!$AE895=1,'Форма 1'!$H895*VLOOKUP('Форма 1'!$F895,'Придельники до 2021'!$B$4:$X$28,'Форма 1'!$AE$8,0),IF('Форма 1'!$AE895=2,'Форма 1'!$H895*VLOOKUP('Форма 1'!$F895,'Придельники до 2021'!$B$4:$X$28,13,0),IF('Форма 1'!$AE895=3,'Форма 1'!$H895*VLOOKUP('Форма 1'!$F895,'Придельники до 2021'!$B$4:$X$28,12,0)))))</f>
        <v/>
      </c>
      <c r="O895" s="103" t="str">
        <f>IF(ISNUMBER('Форма 1'!AF895),'Форма 1'!$H895*VLOOKUP('Форма 1'!$F895,'Придельники до 2021'!$B$4:$X$28,'Форма 1'!AF$8),"")</f>
        <v/>
      </c>
      <c r="P895" s="87"/>
      <c r="Q895" s="103" t="str">
        <f>IF(ISNUMBER('Форма 1'!AH895),'Форма 1'!$H895*VLOOKUP('Форма 1'!$F895,'Придельники до 2021'!$B$4:$X$28,'Форма 1'!AH$8),"")</f>
        <v/>
      </c>
      <c r="R895" s="103" t="str">
        <f>IF(ISNUMBER('Форма 1'!AI895),'Форма 1'!$H895*VLOOKUP('Форма 1'!$F895,'Придельники до 2021'!$B$4:$X$28,'Форма 1'!AI$8),"")</f>
        <v/>
      </c>
      <c r="S895" s="103" t="str">
        <f>IF(ISNUMBER('Форма 1'!AJ895),'Форма 1'!$H895*VLOOKUP('Форма 1'!$F895,'Придельники до 2021'!$B$4:$X$28,'Форма 1'!AJ$8),"")</f>
        <v/>
      </c>
      <c r="T895" s="87"/>
    </row>
    <row r="896" spans="1:20">
      <c r="A896" s="188">
        <f t="shared" si="67"/>
        <v>18</v>
      </c>
      <c r="B896" s="189" t="s">
        <v>1041</v>
      </c>
      <c r="C896" s="99">
        <f t="shared" si="68"/>
        <v>9462771.8389999997</v>
      </c>
      <c r="D896" s="103" t="str">
        <f>IF(ISNUMBER('Форма 1'!U896),'Форма 1'!$H896*VLOOKUP('Форма 1'!$F896,'Придельники до 2021'!$B$4:$X$28,'Форма 1'!U$8),"")</f>
        <v/>
      </c>
      <c r="E896" s="103" t="str">
        <f>IF(ISNUMBER('Форма 1'!V896),'Форма 1'!$H896*VLOOKUP('Форма 1'!$F896,'Придельники до 2021'!$B$4:$X$28,'Форма 1'!V$8),"")</f>
        <v/>
      </c>
      <c r="F896" s="103" t="str">
        <f>IF(ISNUMBER('Форма 1'!W896),'Форма 1'!$H896*VLOOKUP('Форма 1'!$F896,'Придельники до 2021'!$B$4:$X$28,'Форма 1'!W$8),"")</f>
        <v/>
      </c>
      <c r="G896" s="103" t="str">
        <f>IF(ISNUMBER('Форма 1'!X896),'Форма 1'!$H896*VLOOKUP('Форма 1'!$F896,'Придельники до 2021'!$B$4:$X$28,'Форма 1'!X$8),"")</f>
        <v/>
      </c>
      <c r="H896" s="103" t="str">
        <f>IF(ISNUMBER('Форма 1'!Y896),'Форма 1'!$H896*VLOOKUP('Форма 1'!$F896,'Придельники до 2021'!$B$4:$X$28,'Форма 1'!Y$8),"")</f>
        <v/>
      </c>
      <c r="I896" s="103" t="str">
        <f>IF(ISNUMBER('Форма 1'!Z896),'Форма 1'!$H896*VLOOKUP('Форма 1'!$F896,'Придельники до 2021'!$B$4:$X$28,'Форма 1'!Z$8),"")</f>
        <v/>
      </c>
      <c r="J896" s="103" t="str">
        <f>IF(ISNUMBER('Форма 1'!AA896),'Форма 1'!$H896*VLOOKUP('Форма 1'!$F896,'Придельники до 2021'!$B$4:$X$28,'Форма 1'!AA$8),"")</f>
        <v/>
      </c>
      <c r="K896" s="90"/>
      <c r="L896" s="87"/>
      <c r="M896" s="103">
        <f>IF(ISNUMBER('Форма 1'!AD896),'Форма 1'!$H896*VLOOKUP('Форма 1'!$F896,'Придельники с 2022'!$B$4:$X$28,'Форма 1'!AD$8),"")</f>
        <v>9462771.8389999997</v>
      </c>
      <c r="N896" s="103" t="str">
        <f>IF(ISBLANK('Форма 1'!$AE896),"",IF('Форма 1'!$AE896=1,'Форма 1'!$H896*VLOOKUP('Форма 1'!$F896,'Придельники до 2021'!$B$4:$X$28,'Форма 1'!$AE$8,0),IF('Форма 1'!$AE896=2,'Форма 1'!$H896*VLOOKUP('Форма 1'!$F896,'Придельники до 2021'!$B$4:$X$28,13,0),IF('Форма 1'!$AE896=3,'Форма 1'!$H896*VLOOKUP('Форма 1'!$F896,'Придельники до 2021'!$B$4:$X$28,12,0)))))</f>
        <v/>
      </c>
      <c r="O896" s="103" t="str">
        <f>IF(ISNUMBER('Форма 1'!AF896),'Форма 1'!$H896*VLOOKUP('Форма 1'!$F896,'Придельники до 2021'!$B$4:$X$28,'Форма 1'!AF$8),"")</f>
        <v/>
      </c>
      <c r="P896" s="87"/>
      <c r="Q896" s="103" t="str">
        <f>IF(ISNUMBER('Форма 1'!AH896),'Форма 1'!$H896*VLOOKUP('Форма 1'!$F896,'Придельники до 2021'!$B$4:$X$28,'Форма 1'!AH$8),"")</f>
        <v/>
      </c>
      <c r="R896" s="103" t="str">
        <f>IF(ISNUMBER('Форма 1'!AI896),'Форма 1'!$H896*VLOOKUP('Форма 1'!$F896,'Придельники до 2021'!$B$4:$X$28,'Форма 1'!AI$8),"")</f>
        <v/>
      </c>
      <c r="S896" s="103" t="str">
        <f>IF(ISNUMBER('Форма 1'!AJ896),'Форма 1'!$H896*VLOOKUP('Форма 1'!$F896,'Придельники до 2021'!$B$4:$X$28,'Форма 1'!AJ$8),"")</f>
        <v/>
      </c>
      <c r="T896" s="87"/>
    </row>
    <row r="897" spans="1:20">
      <c r="A897" s="188">
        <f t="shared" si="67"/>
        <v>19</v>
      </c>
      <c r="B897" s="190" t="s">
        <v>1042</v>
      </c>
      <c r="C897" s="99">
        <f t="shared" si="68"/>
        <v>2561493.0950000002</v>
      </c>
      <c r="D897" s="103" t="str">
        <f>IF(ISNUMBER('Форма 1'!U897),'Форма 1'!$H897*VLOOKUP('Форма 1'!$F897,'Придельники до 2021'!$B$4:$X$28,'Форма 1'!U$8),"")</f>
        <v/>
      </c>
      <c r="E897" s="103" t="str">
        <f>IF(ISNUMBER('Форма 1'!V897),'Форма 1'!$H897*VLOOKUP('Форма 1'!$F897,'Придельники до 2021'!$B$4:$X$28,'Форма 1'!V$8),"")</f>
        <v/>
      </c>
      <c r="F897" s="103" t="str">
        <f>IF(ISNUMBER('Форма 1'!W897),'Форма 1'!$H897*VLOOKUP('Форма 1'!$F897,'Придельники до 2021'!$B$4:$X$28,'Форма 1'!W$8),"")</f>
        <v/>
      </c>
      <c r="G897" s="103" t="str">
        <f>IF(ISNUMBER('Форма 1'!X897),'Форма 1'!$H897*VLOOKUP('Форма 1'!$F897,'Придельники до 2021'!$B$4:$X$28,'Форма 1'!X$8),"")</f>
        <v/>
      </c>
      <c r="H897" s="103" t="str">
        <f>IF(ISNUMBER('Форма 1'!Y897),'Форма 1'!$H897*VLOOKUP('Форма 1'!$F897,'Придельники до 2021'!$B$4:$X$28,'Форма 1'!Y$8),"")</f>
        <v/>
      </c>
      <c r="I897" s="103" t="str">
        <f>IF(ISNUMBER('Форма 1'!Z897),'Форма 1'!$H897*VLOOKUP('Форма 1'!$F897,'Придельники до 2021'!$B$4:$X$28,'Форма 1'!Z$8),"")</f>
        <v/>
      </c>
      <c r="J897" s="103" t="str">
        <f>IF(ISNUMBER('Форма 1'!AA897),'Форма 1'!$H897*VLOOKUP('Форма 1'!$F897,'Придельники до 2021'!$B$4:$X$28,'Форма 1'!AA$8),"")</f>
        <v/>
      </c>
      <c r="K897" s="90"/>
      <c r="L897" s="87"/>
      <c r="M897" s="103">
        <f>IF(ISNUMBER('Форма 1'!AD897),'Форма 1'!$H897*VLOOKUP('Форма 1'!$F897,'Придельники до 2021'!$B$4:$X$28,'Форма 1'!AD$8),"")</f>
        <v>2561493.0950000002</v>
      </c>
      <c r="N897" s="103" t="str">
        <f>IF(ISBLANK('Форма 1'!$AE897),"",IF('Форма 1'!$AE897=1,'Форма 1'!$H897*VLOOKUP('Форма 1'!$F897,'Придельники до 2021'!$B$4:$X$28,'Форма 1'!$AE$8,0),IF('Форма 1'!$AE897=2,'Форма 1'!$H897*VLOOKUP('Форма 1'!$F897,'Придельники до 2021'!$B$4:$X$28,13,0),IF('Форма 1'!$AE897=3,'Форма 1'!$H897*VLOOKUP('Форма 1'!$F897,'Придельники до 2021'!$B$4:$X$28,12,0)))))</f>
        <v/>
      </c>
      <c r="O897" s="103" t="str">
        <f>IF(ISNUMBER('Форма 1'!AF897),'Форма 1'!$H897*VLOOKUP('Форма 1'!$F897,'Придельники до 2021'!$B$4:$X$28,'Форма 1'!AF$8),"")</f>
        <v/>
      </c>
      <c r="P897" s="87"/>
      <c r="Q897" s="103" t="str">
        <f>IF(ISNUMBER('Форма 1'!AH897),'Форма 1'!$H897*VLOOKUP('Форма 1'!$F897,'Придельники до 2021'!$B$4:$X$28,'Форма 1'!AH$8),"")</f>
        <v/>
      </c>
      <c r="R897" s="103" t="str">
        <f>IF(ISNUMBER('Форма 1'!AI897),'Форма 1'!$H897*VLOOKUP('Форма 1'!$F897,'Придельники до 2021'!$B$4:$X$28,'Форма 1'!AI$8),"")</f>
        <v/>
      </c>
      <c r="S897" s="103" t="str">
        <f>IF(ISNUMBER('Форма 1'!AJ897),'Форма 1'!$H897*VLOOKUP('Форма 1'!$F897,'Придельники до 2021'!$B$4:$X$28,'Форма 1'!AJ$8),"")</f>
        <v/>
      </c>
      <c r="T897" s="87"/>
    </row>
    <row r="898" spans="1:20">
      <c r="A898" s="188">
        <f t="shared" si="67"/>
        <v>20</v>
      </c>
      <c r="B898" s="189" t="s">
        <v>1043</v>
      </c>
      <c r="C898" s="99">
        <f t="shared" si="68"/>
        <v>2583519.8040000005</v>
      </c>
      <c r="D898" s="103" t="str">
        <f>IF(ISNUMBER('Форма 1'!U898),'Форма 1'!$H898*VLOOKUP('Форма 1'!$F898,'Придельники до 2021'!$B$4:$X$28,'Форма 1'!U$8),"")</f>
        <v/>
      </c>
      <c r="E898" s="103" t="str">
        <f>IF(ISNUMBER('Форма 1'!V898),'Форма 1'!$H898*VLOOKUP('Форма 1'!$F898,'Придельники до 2021'!$B$4:$X$28,'Форма 1'!V$8),"")</f>
        <v/>
      </c>
      <c r="F898" s="103" t="str">
        <f>IF(ISNUMBER('Форма 1'!W898),'Форма 1'!$H898*VLOOKUP('Форма 1'!$F898,'Придельники до 2021'!$B$4:$X$28,'Форма 1'!W$8),"")</f>
        <v/>
      </c>
      <c r="G898" s="103" t="str">
        <f>IF(ISNUMBER('Форма 1'!X898),'Форма 1'!$H898*VLOOKUP('Форма 1'!$F898,'Придельники до 2021'!$B$4:$X$28,'Форма 1'!X$8),"")</f>
        <v/>
      </c>
      <c r="H898" s="103" t="str">
        <f>IF(ISNUMBER('Форма 1'!Y898),'Форма 1'!$H898*VLOOKUP('Форма 1'!$F898,'Придельники до 2021'!$B$4:$X$28,'Форма 1'!Y$8),"")</f>
        <v/>
      </c>
      <c r="I898" s="103" t="str">
        <f>IF(ISNUMBER('Форма 1'!Z898),'Форма 1'!$H898*VLOOKUP('Форма 1'!$F898,'Придельники до 2021'!$B$4:$X$28,'Форма 1'!Z$8),"")</f>
        <v/>
      </c>
      <c r="J898" s="103" t="str">
        <f>IF(ISNUMBER('Форма 1'!AA898),'Форма 1'!$H898*VLOOKUP('Форма 1'!$F898,'Придельники до 2021'!$B$4:$X$28,'Форма 1'!AA$8),"")</f>
        <v/>
      </c>
      <c r="K898" s="90"/>
      <c r="L898" s="87"/>
      <c r="M898" s="103">
        <f>IF(ISNUMBER('Форма 1'!AD898),'Форма 1'!$H898*VLOOKUP('Форма 1'!$F898,'Придельники до 2021'!$B$4:$X$28,'Форма 1'!AD$8),"")</f>
        <v>2583519.8040000005</v>
      </c>
      <c r="N898" s="103" t="str">
        <f>IF(ISBLANK('Форма 1'!$AE898),"",IF('Форма 1'!$AE898=1,'Форма 1'!$H898*VLOOKUP('Форма 1'!$F898,'Придельники до 2021'!$B$4:$X$28,'Форма 1'!$AE$8,0),IF('Форма 1'!$AE898=2,'Форма 1'!$H898*VLOOKUP('Форма 1'!$F898,'Придельники до 2021'!$B$4:$X$28,13,0),IF('Форма 1'!$AE898=3,'Форма 1'!$H898*VLOOKUP('Форма 1'!$F898,'Придельники до 2021'!$B$4:$X$28,12,0)))))</f>
        <v/>
      </c>
      <c r="O898" s="103" t="str">
        <f>IF(ISNUMBER('Форма 1'!AF898),'Форма 1'!$H898*VLOOKUP('Форма 1'!$F898,'Придельники до 2021'!$B$4:$X$28,'Форма 1'!AF$8),"")</f>
        <v/>
      </c>
      <c r="P898" s="87"/>
      <c r="Q898" s="103" t="str">
        <f>IF(ISNUMBER('Форма 1'!AH898),'Форма 1'!$H898*VLOOKUP('Форма 1'!$F898,'Придельники до 2021'!$B$4:$X$28,'Форма 1'!AH$8),"")</f>
        <v/>
      </c>
      <c r="R898" s="103" t="str">
        <f>IF(ISNUMBER('Форма 1'!AI898),'Форма 1'!$H898*VLOOKUP('Форма 1'!$F898,'Придельники до 2021'!$B$4:$X$28,'Форма 1'!AI$8),"")</f>
        <v/>
      </c>
      <c r="S898" s="103" t="str">
        <f>IF(ISNUMBER('Форма 1'!AJ898),'Форма 1'!$H898*VLOOKUP('Форма 1'!$F898,'Придельники до 2021'!$B$4:$X$28,'Форма 1'!AJ$8),"")</f>
        <v/>
      </c>
      <c r="T898" s="87"/>
    </row>
    <row r="899" spans="1:20">
      <c r="A899" s="188">
        <f t="shared" si="67"/>
        <v>21</v>
      </c>
      <c r="B899" s="189" t="s">
        <v>1044</v>
      </c>
      <c r="C899" s="99">
        <f t="shared" si="68"/>
        <v>2493991.89</v>
      </c>
      <c r="D899" s="103" t="str">
        <f>IF(ISNUMBER('Форма 1'!U899),'Форма 1'!$H899*VLOOKUP('Форма 1'!$F899,'Придельники до 2021'!$B$4:$X$28,'Форма 1'!U$8),"")</f>
        <v/>
      </c>
      <c r="E899" s="103" t="str">
        <f>IF(ISNUMBER('Форма 1'!V899),'Форма 1'!$H899*VLOOKUP('Форма 1'!$F899,'Придельники до 2021'!$B$4:$X$28,'Форма 1'!V$8),"")</f>
        <v/>
      </c>
      <c r="F899" s="103" t="str">
        <f>IF(ISNUMBER('Форма 1'!W899),'Форма 1'!$H899*VLOOKUP('Форма 1'!$F899,'Придельники до 2021'!$B$4:$X$28,'Форма 1'!W$8),"")</f>
        <v/>
      </c>
      <c r="G899" s="103" t="str">
        <f>IF(ISNUMBER('Форма 1'!X899),'Форма 1'!$H899*VLOOKUP('Форма 1'!$F899,'Придельники до 2021'!$B$4:$X$28,'Форма 1'!X$8),"")</f>
        <v/>
      </c>
      <c r="H899" s="103" t="str">
        <f>IF(ISNUMBER('Форма 1'!Y899),'Форма 1'!$H899*VLOOKUP('Форма 1'!$F899,'Придельники до 2021'!$B$4:$X$28,'Форма 1'!Y$8),"")</f>
        <v/>
      </c>
      <c r="I899" s="103" t="str">
        <f>IF(ISNUMBER('Форма 1'!Z899),'Форма 1'!$H899*VLOOKUP('Форма 1'!$F899,'Придельники до 2021'!$B$4:$X$28,'Форма 1'!Z$8),"")</f>
        <v/>
      </c>
      <c r="J899" s="103" t="str">
        <f>IF(ISNUMBER('Форма 1'!AA899),'Форма 1'!$H899*VLOOKUP('Форма 1'!$F899,'Придельники до 2021'!$B$4:$X$28,'Форма 1'!AA$8),"")</f>
        <v/>
      </c>
      <c r="K899" s="90"/>
      <c r="L899" s="87"/>
      <c r="M899" s="103">
        <f>IF(ISNUMBER('Форма 1'!AD899),'Форма 1'!$H899*VLOOKUP('Форма 1'!$F899,'Придельники до 2021'!$B$4:$X$28,'Форма 1'!AD$8),"")</f>
        <v>2493991.89</v>
      </c>
      <c r="N899" s="103" t="str">
        <f>IF(ISBLANK('Форма 1'!$AE899),"",IF('Форма 1'!$AE899=1,'Форма 1'!$H899*VLOOKUP('Форма 1'!$F899,'Придельники до 2021'!$B$4:$X$28,'Форма 1'!$AE$8,0),IF('Форма 1'!$AE899=2,'Форма 1'!$H899*VLOOKUP('Форма 1'!$F899,'Придельники до 2021'!$B$4:$X$28,13,0),IF('Форма 1'!$AE899=3,'Форма 1'!$H899*VLOOKUP('Форма 1'!$F899,'Придельники до 2021'!$B$4:$X$28,12,0)))))</f>
        <v/>
      </c>
      <c r="O899" s="103" t="str">
        <f>IF(ISNUMBER('Форма 1'!AF899),'Форма 1'!$H899*VLOOKUP('Форма 1'!$F899,'Придельники до 2021'!$B$4:$X$28,'Форма 1'!AF$8),"")</f>
        <v/>
      </c>
      <c r="P899" s="87"/>
      <c r="Q899" s="103" t="str">
        <f>IF(ISNUMBER('Форма 1'!AH899),'Форма 1'!$H899*VLOOKUP('Форма 1'!$F899,'Придельники до 2021'!$B$4:$X$28,'Форма 1'!AH$8),"")</f>
        <v/>
      </c>
      <c r="R899" s="103" t="str">
        <f>IF(ISNUMBER('Форма 1'!AI899),'Форма 1'!$H899*VLOOKUP('Форма 1'!$F899,'Придельники до 2021'!$B$4:$X$28,'Форма 1'!AI$8),"")</f>
        <v/>
      </c>
      <c r="S899" s="103" t="str">
        <f>IF(ISNUMBER('Форма 1'!AJ899),'Форма 1'!$H899*VLOOKUP('Форма 1'!$F899,'Придельники до 2021'!$B$4:$X$28,'Форма 1'!AJ$8),"")</f>
        <v/>
      </c>
      <c r="T899" s="87"/>
    </row>
    <row r="900" spans="1:20">
      <c r="A900" s="188">
        <f t="shared" si="67"/>
        <v>22</v>
      </c>
      <c r="B900" s="189" t="s">
        <v>1045</v>
      </c>
      <c r="C900" s="99">
        <f t="shared" si="68"/>
        <v>369323.38799999998</v>
      </c>
      <c r="D900" s="103" t="str">
        <f>IF(ISNUMBER('Форма 1'!U900),'Форма 1'!$H900*VLOOKUP('Форма 1'!$F900,'Придельники до 2021'!$B$4:$X$28,'Форма 1'!U$8),"")</f>
        <v/>
      </c>
      <c r="E900" s="103" t="str">
        <f>IF(ISNUMBER('Форма 1'!V900),'Форма 1'!$H900*VLOOKUP('Форма 1'!$F900,'Придельники до 2021'!$B$4:$X$28,'Форма 1'!V$8),"")</f>
        <v/>
      </c>
      <c r="F900" s="103" t="str">
        <f>IF(ISNUMBER('Форма 1'!W900),'Форма 1'!$H900*VLOOKUP('Форма 1'!$F900,'Придельники до 2021'!$B$4:$X$28,'Форма 1'!W$8),"")</f>
        <v/>
      </c>
      <c r="G900" s="103">
        <f>IF(ISNUMBER('Форма 1'!X900),'Форма 1'!$H900*VLOOKUP('Форма 1'!$F900,'Придельники до 2021'!$B$4:$X$28,'Форма 1'!X$8),"")</f>
        <v>136464.97200000001</v>
      </c>
      <c r="H900" s="103" t="str">
        <f>IF(ISNUMBER('Форма 1'!Y900),'Форма 1'!$H900*VLOOKUP('Форма 1'!$F900,'Придельники до 2021'!$B$4:$X$28,'Форма 1'!Y$8),"")</f>
        <v/>
      </c>
      <c r="I900" s="103">
        <f>IF(ISNUMBER('Форма 1'!Z900),'Форма 1'!$H900*VLOOKUP('Форма 1'!$F900,'Придельники до 2021'!$B$4:$X$28,'Форма 1'!Z$8),"")</f>
        <v>232858.41599999997</v>
      </c>
      <c r="J900" s="103" t="str">
        <f>IF(ISNUMBER('Форма 1'!AA900),'Форма 1'!$H900*VLOOKUP('Форма 1'!$F900,'Придельники до 2021'!$B$4:$X$28,'Форма 1'!AA$8),"")</f>
        <v/>
      </c>
      <c r="K900" s="90"/>
      <c r="L900" s="87"/>
      <c r="M900" s="103" t="str">
        <f>IF(ISNUMBER('Форма 1'!AD900),'Форма 1'!$H900*VLOOKUP('Форма 1'!$F900,'Придельники до 2021'!$B$4:$X$28,'Форма 1'!AD$8),"")</f>
        <v/>
      </c>
      <c r="N900" s="103" t="str">
        <f>IF(ISBLANK('Форма 1'!$AE900),"",IF('Форма 1'!$AE900=1,'Форма 1'!$H900*VLOOKUP('Форма 1'!$F900,'Придельники до 2021'!$B$4:$X$28,'Форма 1'!$AE$8,0),IF('Форма 1'!$AE900=2,'Форма 1'!$H900*VLOOKUP('Форма 1'!$F900,'Придельники до 2021'!$B$4:$X$28,13,0),IF('Форма 1'!$AE900=3,'Форма 1'!$H900*VLOOKUP('Форма 1'!$F900,'Придельники до 2021'!$B$4:$X$28,12,0)))))</f>
        <v/>
      </c>
      <c r="O900" s="103" t="str">
        <f>IF(ISNUMBER('Форма 1'!AF900),'Форма 1'!$H900*VLOOKUP('Форма 1'!$F900,'Придельники до 2021'!$B$4:$X$28,'Форма 1'!AF$8),"")</f>
        <v/>
      </c>
      <c r="P900" s="87"/>
      <c r="Q900" s="103" t="str">
        <f>IF(ISNUMBER('Форма 1'!AH900),'Форма 1'!$H900*VLOOKUP('Форма 1'!$F900,'Придельники до 2021'!$B$4:$X$28,'Форма 1'!AH$8),"")</f>
        <v/>
      </c>
      <c r="R900" s="103" t="str">
        <f>IF(ISNUMBER('Форма 1'!AI900),'Форма 1'!$H900*VLOOKUP('Форма 1'!$F900,'Придельники до 2021'!$B$4:$X$28,'Форма 1'!AI$8),"")</f>
        <v/>
      </c>
      <c r="S900" s="103" t="str">
        <f>IF(ISNUMBER('Форма 1'!AJ900),'Форма 1'!$H900*VLOOKUP('Форма 1'!$F900,'Придельники до 2021'!$B$4:$X$28,'Форма 1'!AJ$8),"")</f>
        <v/>
      </c>
      <c r="T900" s="87"/>
    </row>
    <row r="901" spans="1:20">
      <c r="A901" s="188">
        <f t="shared" si="67"/>
        <v>23</v>
      </c>
      <c r="B901" s="189" t="s">
        <v>1046</v>
      </c>
      <c r="C901" s="99">
        <f t="shared" si="68"/>
        <v>2581388.1870000004</v>
      </c>
      <c r="D901" s="103" t="str">
        <f>IF(ISNUMBER('Форма 1'!U901),'Форма 1'!$H901*VLOOKUP('Форма 1'!$F901,'Придельники до 2021'!$B$4:$X$28,'Форма 1'!U$8),"")</f>
        <v/>
      </c>
      <c r="E901" s="103" t="str">
        <f>IF(ISNUMBER('Форма 1'!V901),'Форма 1'!$H901*VLOOKUP('Форма 1'!$F901,'Придельники до 2021'!$B$4:$X$28,'Форма 1'!V$8),"")</f>
        <v/>
      </c>
      <c r="F901" s="103" t="str">
        <f>IF(ISNUMBER('Форма 1'!W901),'Форма 1'!$H901*VLOOKUP('Форма 1'!$F901,'Придельники до 2021'!$B$4:$X$28,'Форма 1'!W$8),"")</f>
        <v/>
      </c>
      <c r="G901" s="103" t="str">
        <f>IF(ISNUMBER('Форма 1'!X901),'Форма 1'!$H901*VLOOKUP('Форма 1'!$F901,'Придельники до 2021'!$B$4:$X$28,'Форма 1'!X$8),"")</f>
        <v/>
      </c>
      <c r="H901" s="103" t="str">
        <f>IF(ISNUMBER('Форма 1'!Y901),'Форма 1'!$H901*VLOOKUP('Форма 1'!$F901,'Придельники до 2021'!$B$4:$X$28,'Форма 1'!Y$8),"")</f>
        <v/>
      </c>
      <c r="I901" s="103" t="str">
        <f>IF(ISNUMBER('Форма 1'!Z901),'Форма 1'!$H901*VLOOKUP('Форма 1'!$F901,'Придельники до 2021'!$B$4:$X$28,'Форма 1'!Z$8),"")</f>
        <v/>
      </c>
      <c r="J901" s="103" t="str">
        <f>IF(ISNUMBER('Форма 1'!AA901),'Форма 1'!$H901*VLOOKUP('Форма 1'!$F901,'Придельники до 2021'!$B$4:$X$28,'Форма 1'!AA$8),"")</f>
        <v/>
      </c>
      <c r="K901" s="90"/>
      <c r="L901" s="87"/>
      <c r="M901" s="103">
        <f>IF(ISNUMBER('Форма 1'!AD901),'Форма 1'!$H901*VLOOKUP('Форма 1'!$F901,'Придельники до 2021'!$B$4:$X$28,'Форма 1'!AD$8),"")</f>
        <v>2581388.1870000004</v>
      </c>
      <c r="N901" s="103" t="str">
        <f>IF(ISBLANK('Форма 1'!$AE901),"",IF('Форма 1'!$AE901=1,'Форма 1'!$H901*VLOOKUP('Форма 1'!$F901,'Придельники до 2021'!$B$4:$X$28,'Форма 1'!$AE$8,0),IF('Форма 1'!$AE901=2,'Форма 1'!$H901*VLOOKUP('Форма 1'!$F901,'Придельники до 2021'!$B$4:$X$28,13,0),IF('Форма 1'!$AE901=3,'Форма 1'!$H901*VLOOKUP('Форма 1'!$F901,'Придельники до 2021'!$B$4:$X$28,12,0)))))</f>
        <v/>
      </c>
      <c r="O901" s="103" t="str">
        <f>IF(ISNUMBER('Форма 1'!AF901),'Форма 1'!$H901*VLOOKUP('Форма 1'!$F901,'Придельники до 2021'!$B$4:$X$28,'Форма 1'!AF$8),"")</f>
        <v/>
      </c>
      <c r="P901" s="87"/>
      <c r="Q901" s="103" t="str">
        <f>IF(ISNUMBER('Форма 1'!AH901),'Форма 1'!$H901*VLOOKUP('Форма 1'!$F901,'Придельники до 2021'!$B$4:$X$28,'Форма 1'!AH$8),"")</f>
        <v/>
      </c>
      <c r="R901" s="103" t="str">
        <f>IF(ISNUMBER('Форма 1'!AI901),'Форма 1'!$H901*VLOOKUP('Форма 1'!$F901,'Придельники до 2021'!$B$4:$X$28,'Форма 1'!AI$8),"")</f>
        <v/>
      </c>
      <c r="S901" s="103" t="str">
        <f>IF(ISNUMBER('Форма 1'!AJ901),'Форма 1'!$H901*VLOOKUP('Форма 1'!$F901,'Придельники до 2021'!$B$4:$X$28,'Форма 1'!AJ$8),"")</f>
        <v/>
      </c>
      <c r="T901" s="87"/>
    </row>
    <row r="902" spans="1:20">
      <c r="A902" s="188">
        <f t="shared" si="67"/>
        <v>24</v>
      </c>
      <c r="B902" s="189" t="s">
        <v>1047</v>
      </c>
      <c r="C902" s="99">
        <f t="shared" si="68"/>
        <v>2537334.7690000003</v>
      </c>
      <c r="D902" s="103" t="str">
        <f>IF(ISNUMBER('Форма 1'!U902),'Форма 1'!$H902*VLOOKUP('Форма 1'!$F902,'Придельники до 2021'!$B$4:$X$28,'Форма 1'!U$8),"")</f>
        <v/>
      </c>
      <c r="E902" s="103" t="str">
        <f>IF(ISNUMBER('Форма 1'!V902),'Форма 1'!$H902*VLOOKUP('Форма 1'!$F902,'Придельники до 2021'!$B$4:$X$28,'Форма 1'!V$8),"")</f>
        <v/>
      </c>
      <c r="F902" s="103" t="str">
        <f>IF(ISNUMBER('Форма 1'!W902),'Форма 1'!$H902*VLOOKUP('Форма 1'!$F902,'Придельники до 2021'!$B$4:$X$28,'Форма 1'!W$8),"")</f>
        <v/>
      </c>
      <c r="G902" s="103" t="str">
        <f>IF(ISNUMBER('Форма 1'!X902),'Форма 1'!$H902*VLOOKUP('Форма 1'!$F902,'Придельники до 2021'!$B$4:$X$28,'Форма 1'!X$8),"")</f>
        <v/>
      </c>
      <c r="H902" s="103" t="str">
        <f>IF(ISNUMBER('Форма 1'!Y902),'Форма 1'!$H902*VLOOKUP('Форма 1'!$F902,'Придельники до 2021'!$B$4:$X$28,'Форма 1'!Y$8),"")</f>
        <v/>
      </c>
      <c r="I902" s="103" t="str">
        <f>IF(ISNUMBER('Форма 1'!Z902),'Форма 1'!$H902*VLOOKUP('Форма 1'!$F902,'Придельники до 2021'!$B$4:$X$28,'Форма 1'!Z$8),"")</f>
        <v/>
      </c>
      <c r="J902" s="103" t="str">
        <f>IF(ISNUMBER('Форма 1'!AA902),'Форма 1'!$H902*VLOOKUP('Форма 1'!$F902,'Придельники до 2021'!$B$4:$X$28,'Форма 1'!AA$8),"")</f>
        <v/>
      </c>
      <c r="K902" s="90"/>
      <c r="L902" s="87"/>
      <c r="M902" s="103">
        <f>IF(ISNUMBER('Форма 1'!AD902),'Форма 1'!$H902*VLOOKUP('Форма 1'!$F902,'Придельники до 2021'!$B$4:$X$28,'Форма 1'!AD$8),"")</f>
        <v>2537334.7690000003</v>
      </c>
      <c r="N902" s="103" t="str">
        <f>IF(ISBLANK('Форма 1'!$AE902),"",IF('Форма 1'!$AE902=1,'Форма 1'!$H902*VLOOKUP('Форма 1'!$F902,'Придельники до 2021'!$B$4:$X$28,'Форма 1'!$AE$8,0),IF('Форма 1'!$AE902=2,'Форма 1'!$H902*VLOOKUP('Форма 1'!$F902,'Придельники до 2021'!$B$4:$X$28,13,0),IF('Форма 1'!$AE902=3,'Форма 1'!$H902*VLOOKUP('Форма 1'!$F902,'Придельники до 2021'!$B$4:$X$28,12,0)))))</f>
        <v/>
      </c>
      <c r="O902" s="103" t="str">
        <f>IF(ISNUMBER('Форма 1'!AF902),'Форма 1'!$H902*VLOOKUP('Форма 1'!$F902,'Придельники до 2021'!$B$4:$X$28,'Форма 1'!AF$8),"")</f>
        <v/>
      </c>
      <c r="P902" s="87"/>
      <c r="Q902" s="103" t="str">
        <f>IF(ISNUMBER('Форма 1'!AH902),'Форма 1'!$H902*VLOOKUP('Форма 1'!$F902,'Придельники до 2021'!$B$4:$X$28,'Форма 1'!AH$8),"")</f>
        <v/>
      </c>
      <c r="R902" s="103" t="str">
        <f>IF(ISNUMBER('Форма 1'!AI902),'Форма 1'!$H902*VLOOKUP('Форма 1'!$F902,'Придельники до 2021'!$B$4:$X$28,'Форма 1'!AI$8),"")</f>
        <v/>
      </c>
      <c r="S902" s="103" t="str">
        <f>IF(ISNUMBER('Форма 1'!AJ902),'Форма 1'!$H902*VLOOKUP('Форма 1'!$F902,'Придельники до 2021'!$B$4:$X$28,'Форма 1'!AJ$8),"")</f>
        <v/>
      </c>
      <c r="T902" s="87"/>
    </row>
    <row r="903" spans="1:20">
      <c r="A903" s="188">
        <f t="shared" si="67"/>
        <v>25</v>
      </c>
      <c r="B903" s="189" t="s">
        <v>1048</v>
      </c>
      <c r="C903" s="99">
        <f t="shared" si="68"/>
        <v>2570019.5630000001</v>
      </c>
      <c r="D903" s="103" t="str">
        <f>IF(ISNUMBER('Форма 1'!U903),'Форма 1'!$H903*VLOOKUP('Форма 1'!$F903,'Придельники до 2021'!$B$4:$X$28,'Форма 1'!U$8),"")</f>
        <v/>
      </c>
      <c r="E903" s="103" t="str">
        <f>IF(ISNUMBER('Форма 1'!V903),'Форма 1'!$H903*VLOOKUP('Форма 1'!$F903,'Придельники до 2021'!$B$4:$X$28,'Форма 1'!V$8),"")</f>
        <v/>
      </c>
      <c r="F903" s="103" t="str">
        <f>IF(ISNUMBER('Форма 1'!W903),'Форма 1'!$H903*VLOOKUP('Форма 1'!$F903,'Придельники до 2021'!$B$4:$X$28,'Форма 1'!W$8),"")</f>
        <v/>
      </c>
      <c r="G903" s="103" t="str">
        <f>IF(ISNUMBER('Форма 1'!X903),'Форма 1'!$H903*VLOOKUP('Форма 1'!$F903,'Придельники до 2021'!$B$4:$X$28,'Форма 1'!X$8),"")</f>
        <v/>
      </c>
      <c r="H903" s="103" t="str">
        <f>IF(ISNUMBER('Форма 1'!Y903),'Форма 1'!$H903*VLOOKUP('Форма 1'!$F903,'Придельники до 2021'!$B$4:$X$28,'Форма 1'!Y$8),"")</f>
        <v/>
      </c>
      <c r="I903" s="103" t="str">
        <f>IF(ISNUMBER('Форма 1'!Z903),'Форма 1'!$H903*VLOOKUP('Форма 1'!$F903,'Придельники до 2021'!$B$4:$X$28,'Форма 1'!Z$8),"")</f>
        <v/>
      </c>
      <c r="J903" s="103" t="str">
        <f>IF(ISNUMBER('Форма 1'!AA903),'Форма 1'!$H903*VLOOKUP('Форма 1'!$F903,'Придельники до 2021'!$B$4:$X$28,'Форма 1'!AA$8),"")</f>
        <v/>
      </c>
      <c r="K903" s="90"/>
      <c r="L903" s="87"/>
      <c r="M903" s="103">
        <f>IF(ISNUMBER('Форма 1'!AD903),'Форма 1'!$H903*VLOOKUP('Форма 1'!$F903,'Придельники до 2021'!$B$4:$X$28,'Форма 1'!AD$8),"")</f>
        <v>2570019.5630000001</v>
      </c>
      <c r="N903" s="103" t="str">
        <f>IF(ISBLANK('Форма 1'!$AE903),"",IF('Форма 1'!$AE903=1,'Форма 1'!$H903*VLOOKUP('Форма 1'!$F903,'Придельники до 2021'!$B$4:$X$28,'Форма 1'!$AE$8,0),IF('Форма 1'!$AE903=2,'Форма 1'!$H903*VLOOKUP('Форма 1'!$F903,'Придельники до 2021'!$B$4:$X$28,13,0),IF('Форма 1'!$AE903=3,'Форма 1'!$H903*VLOOKUP('Форма 1'!$F903,'Придельники до 2021'!$B$4:$X$28,12,0)))))</f>
        <v/>
      </c>
      <c r="O903" s="103" t="str">
        <f>IF(ISNUMBER('Форма 1'!AF903),'Форма 1'!$H903*VLOOKUP('Форма 1'!$F903,'Придельники до 2021'!$B$4:$X$28,'Форма 1'!AF$8),"")</f>
        <v/>
      </c>
      <c r="P903" s="87"/>
      <c r="Q903" s="103" t="str">
        <f>IF(ISNUMBER('Форма 1'!AH903),'Форма 1'!$H903*VLOOKUP('Форма 1'!$F903,'Придельники до 2021'!$B$4:$X$28,'Форма 1'!AH$8),"")</f>
        <v/>
      </c>
      <c r="R903" s="103" t="str">
        <f>IF(ISNUMBER('Форма 1'!AI903),'Форма 1'!$H903*VLOOKUP('Форма 1'!$F903,'Придельники до 2021'!$B$4:$X$28,'Форма 1'!AI$8),"")</f>
        <v/>
      </c>
      <c r="S903" s="103" t="str">
        <f>IF(ISNUMBER('Форма 1'!AJ903),'Форма 1'!$H903*VLOOKUP('Форма 1'!$F903,'Придельники до 2021'!$B$4:$X$28,'Форма 1'!AJ$8),"")</f>
        <v/>
      </c>
      <c r="T903" s="87"/>
    </row>
    <row r="904" spans="1:20">
      <c r="A904" s="188">
        <f t="shared" si="67"/>
        <v>26</v>
      </c>
      <c r="B904" s="189" t="s">
        <v>1049</v>
      </c>
      <c r="C904" s="99">
        <f t="shared" si="68"/>
        <v>2716401.6</v>
      </c>
      <c r="D904" s="103" t="str">
        <f>IF(ISNUMBER('Форма 1'!U904),'Форма 1'!$H904*VLOOKUP('Форма 1'!$F904,'Придельники до 2021'!$B$4:$X$28,'Форма 1'!U$8),"")</f>
        <v/>
      </c>
      <c r="E904" s="103" t="str">
        <f>IF(ISNUMBER('Форма 1'!V904),'Форма 1'!$H904*VLOOKUP('Форма 1'!$F904,'Придельники до 2021'!$B$4:$X$28,'Форма 1'!V$8),"")</f>
        <v/>
      </c>
      <c r="F904" s="103" t="str">
        <f>IF(ISNUMBER('Форма 1'!W904),'Форма 1'!$H904*VLOOKUP('Форма 1'!$F904,'Придельники до 2021'!$B$4:$X$28,'Форма 1'!W$8),"")</f>
        <v/>
      </c>
      <c r="G904" s="103">
        <f>IF(ISNUMBER('Форма 1'!X904),'Форма 1'!$H904*VLOOKUP('Форма 1'!$F904,'Придельники до 2021'!$B$4:$X$28,'Форма 1'!X$8),"")</f>
        <v>137145.03</v>
      </c>
      <c r="H904" s="103" t="str">
        <f>IF(ISNUMBER('Форма 1'!Y904),'Форма 1'!$H904*VLOOKUP('Форма 1'!$F904,'Придельники до 2021'!$B$4:$X$28,'Форма 1'!Y$8),"")</f>
        <v/>
      </c>
      <c r="I904" s="103" t="str">
        <f>IF(ISNUMBER('Форма 1'!Z904),'Форма 1'!$H904*VLOOKUP('Форма 1'!$F904,'Придельники до 2021'!$B$4:$X$28,'Форма 1'!Z$8),"")</f>
        <v/>
      </c>
      <c r="J904" s="103" t="str">
        <f>IF(ISNUMBER('Форма 1'!AA904),'Форма 1'!$H904*VLOOKUP('Форма 1'!$F904,'Придельники до 2021'!$B$4:$X$28,'Форма 1'!AA$8),"")</f>
        <v/>
      </c>
      <c r="K904" s="90"/>
      <c r="L904" s="87"/>
      <c r="M904" s="103">
        <f>IF(ISNUMBER('Форма 1'!AD904),'Форма 1'!$H904*VLOOKUP('Форма 1'!$F904,'Придельники до 2021'!$B$4:$X$28,'Форма 1'!AD$8),"")</f>
        <v>2579256.5700000003</v>
      </c>
      <c r="N904" s="103" t="str">
        <f>IF(ISBLANK('Форма 1'!$AE904),"",IF('Форма 1'!$AE904=1,'Форма 1'!$H904*VLOOKUP('Форма 1'!$F904,'Придельники до 2021'!$B$4:$X$28,'Форма 1'!$AE$8,0),IF('Форма 1'!$AE904=2,'Форма 1'!$H904*VLOOKUP('Форма 1'!$F904,'Придельники до 2021'!$B$4:$X$28,13,0),IF('Форма 1'!$AE904=3,'Форма 1'!$H904*VLOOKUP('Форма 1'!$F904,'Придельники до 2021'!$B$4:$X$28,12,0)))))</f>
        <v/>
      </c>
      <c r="O904" s="103" t="str">
        <f>IF(ISNUMBER('Форма 1'!AF904),'Форма 1'!$H904*VLOOKUP('Форма 1'!$F904,'Придельники до 2021'!$B$4:$X$28,'Форма 1'!AF$8),"")</f>
        <v/>
      </c>
      <c r="P904" s="87"/>
      <c r="Q904" s="103" t="str">
        <f>IF(ISNUMBER('Форма 1'!AH904),'Форма 1'!$H904*VLOOKUP('Форма 1'!$F904,'Придельники до 2021'!$B$4:$X$28,'Форма 1'!AH$8),"")</f>
        <v/>
      </c>
      <c r="R904" s="103" t="str">
        <f>IF(ISNUMBER('Форма 1'!AI904),'Форма 1'!$H904*VLOOKUP('Форма 1'!$F904,'Придельники до 2021'!$B$4:$X$28,'Форма 1'!AI$8),"")</f>
        <v/>
      </c>
      <c r="S904" s="103" t="str">
        <f>IF(ISNUMBER('Форма 1'!AJ904),'Форма 1'!$H904*VLOOKUP('Форма 1'!$F904,'Придельники до 2021'!$B$4:$X$28,'Форма 1'!AJ$8),"")</f>
        <v/>
      </c>
      <c r="T904" s="87"/>
    </row>
    <row r="905" spans="1:20">
      <c r="A905" s="188">
        <f t="shared" si="67"/>
        <v>27</v>
      </c>
      <c r="B905" s="189" t="s">
        <v>1050</v>
      </c>
      <c r="C905" s="99">
        <f t="shared" si="68"/>
        <v>2746827</v>
      </c>
      <c r="D905" s="103">
        <f>IF(ISNUMBER('Форма 1'!U905),'Форма 1'!$H905*VLOOKUP('Форма 1'!$F905,'Придельники до 2021'!$B$4:$X$28,'Форма 1'!U$8),"")</f>
        <v>199544.685</v>
      </c>
      <c r="E905" s="103" t="str">
        <f>IF(ISNUMBER('Форма 1'!V905),'Форма 1'!$H905*VLOOKUP('Форма 1'!$F905,'Придельники до 2021'!$B$4:$X$28,'Форма 1'!V$8),"")</f>
        <v/>
      </c>
      <c r="F905" s="103" t="str">
        <f>IF(ISNUMBER('Форма 1'!W905),'Форма 1'!$H905*VLOOKUP('Форма 1'!$F905,'Придельники до 2021'!$B$4:$X$28,'Форма 1'!W$8),"")</f>
        <v/>
      </c>
      <c r="G905" s="103" t="str">
        <f>IF(ISNUMBER('Форма 1'!X905),'Форма 1'!$H905*VLOOKUP('Форма 1'!$F905,'Придельники до 2021'!$B$4:$X$28,'Форма 1'!X$8),"")</f>
        <v/>
      </c>
      <c r="H905" s="103" t="str">
        <f>IF(ISNUMBER('Форма 1'!Y905),'Форма 1'!$H905*VLOOKUP('Форма 1'!$F905,'Придельники до 2021'!$B$4:$X$28,'Форма 1'!Y$8),"")</f>
        <v/>
      </c>
      <c r="I905" s="103" t="str">
        <f>IF(ISNUMBER('Форма 1'!Z905),'Форма 1'!$H905*VLOOKUP('Форма 1'!$F905,'Придельники до 2021'!$B$4:$X$28,'Форма 1'!Z$8),"")</f>
        <v/>
      </c>
      <c r="J905" s="103" t="str">
        <f>IF(ISNUMBER('Форма 1'!AA905),'Форма 1'!$H905*VLOOKUP('Форма 1'!$F905,'Придельники до 2021'!$B$4:$X$28,'Форма 1'!AA$8),"")</f>
        <v/>
      </c>
      <c r="K905" s="90"/>
      <c r="L905" s="87"/>
      <c r="M905" s="103">
        <f>IF(ISNUMBER('Форма 1'!AD905),'Форма 1'!$H905*VLOOKUP('Форма 1'!$F905,'Придельники до 2021'!$B$4:$X$28,'Форма 1'!AD$8),"")</f>
        <v>2547282.3149999999</v>
      </c>
      <c r="N905" s="103" t="str">
        <f>IF(ISBLANK('Форма 1'!$AE905),"",IF('Форма 1'!$AE905=1,'Форма 1'!$H905*VLOOKUP('Форма 1'!$F905,'Придельники до 2021'!$B$4:$X$28,'Форма 1'!$AE$8,0),IF('Форма 1'!$AE905=2,'Форма 1'!$H905*VLOOKUP('Форма 1'!$F905,'Придельники до 2021'!$B$4:$X$28,13,0),IF('Форма 1'!$AE905=3,'Форма 1'!$H905*VLOOKUP('Форма 1'!$F905,'Придельники до 2021'!$B$4:$X$28,12,0)))))</f>
        <v/>
      </c>
      <c r="O905" s="103" t="str">
        <f>IF(ISNUMBER('Форма 1'!AF905),'Форма 1'!$H905*VLOOKUP('Форма 1'!$F905,'Придельники до 2021'!$B$4:$X$28,'Форма 1'!AF$8),"")</f>
        <v/>
      </c>
      <c r="P905" s="87"/>
      <c r="Q905" s="103" t="str">
        <f>IF(ISNUMBER('Форма 1'!AH905),'Форма 1'!$H905*VLOOKUP('Форма 1'!$F905,'Придельники до 2021'!$B$4:$X$28,'Форма 1'!AH$8),"")</f>
        <v/>
      </c>
      <c r="R905" s="103" t="str">
        <f>IF(ISNUMBER('Форма 1'!AI905),'Форма 1'!$H905*VLOOKUP('Форма 1'!$F905,'Придельники до 2021'!$B$4:$X$28,'Форма 1'!AI$8),"")</f>
        <v/>
      </c>
      <c r="S905" s="103" t="str">
        <f>IF(ISNUMBER('Форма 1'!AJ905),'Форма 1'!$H905*VLOOKUP('Форма 1'!$F905,'Придельники до 2021'!$B$4:$X$28,'Форма 1'!AJ$8),"")</f>
        <v/>
      </c>
      <c r="T905" s="87"/>
    </row>
    <row r="906" spans="1:20">
      <c r="A906" s="188">
        <f t="shared" si="67"/>
        <v>28</v>
      </c>
      <c r="B906" s="189" t="s">
        <v>1051</v>
      </c>
      <c r="C906" s="99">
        <f t="shared" si="68"/>
        <v>200268.27800000002</v>
      </c>
      <c r="D906" s="103">
        <f>IF(ISNUMBER('Форма 1'!U906),'Форма 1'!$H906*VLOOKUP('Форма 1'!$F906,'Придельники до 2021'!$B$4:$X$28,'Форма 1'!U$8),"")</f>
        <v>200268.27800000002</v>
      </c>
      <c r="E906" s="103" t="str">
        <f>IF(ISNUMBER('Форма 1'!V906),'Форма 1'!$H906*VLOOKUP('Форма 1'!$F906,'Придельники до 2021'!$B$4:$X$28,'Форма 1'!V$8),"")</f>
        <v/>
      </c>
      <c r="F906" s="103" t="str">
        <f>IF(ISNUMBER('Форма 1'!W906),'Форма 1'!$H906*VLOOKUP('Форма 1'!$F906,'Придельники до 2021'!$B$4:$X$28,'Форма 1'!W$8),"")</f>
        <v/>
      </c>
      <c r="G906" s="103" t="str">
        <f>IF(ISNUMBER('Форма 1'!X906),'Форма 1'!$H906*VLOOKUP('Форма 1'!$F906,'Придельники до 2021'!$B$4:$X$28,'Форма 1'!X$8),"")</f>
        <v/>
      </c>
      <c r="H906" s="103" t="str">
        <f>IF(ISNUMBER('Форма 1'!Y906),'Форма 1'!$H906*VLOOKUP('Форма 1'!$F906,'Придельники до 2021'!$B$4:$X$28,'Форма 1'!Y$8),"")</f>
        <v/>
      </c>
      <c r="I906" s="103" t="str">
        <f>IF(ISNUMBER('Форма 1'!Z906),'Форма 1'!$H906*VLOOKUP('Форма 1'!$F906,'Придельники до 2021'!$B$4:$X$28,'Форма 1'!Z$8),"")</f>
        <v/>
      </c>
      <c r="J906" s="103" t="str">
        <f>IF(ISNUMBER('Форма 1'!AA906),'Форма 1'!$H906*VLOOKUP('Форма 1'!$F906,'Придельники до 2021'!$B$4:$X$28,'Форма 1'!AA$8),"")</f>
        <v/>
      </c>
      <c r="K906" s="90"/>
      <c r="L906" s="87"/>
      <c r="M906" s="103" t="str">
        <f>IF(ISNUMBER('Форма 1'!AD906),'Форма 1'!$H906*VLOOKUP('Форма 1'!$F906,'Придельники до 2021'!$B$4:$X$28,'Форма 1'!AD$8),"")</f>
        <v/>
      </c>
      <c r="N906" s="103" t="str">
        <f>IF(ISBLANK('Форма 1'!$AE906),"",IF('Форма 1'!$AE906=1,'Форма 1'!$H906*VLOOKUP('Форма 1'!$F906,'Придельники до 2021'!$B$4:$X$28,'Форма 1'!$AE$8,0),IF('Форма 1'!$AE906=2,'Форма 1'!$H906*VLOOKUP('Форма 1'!$F906,'Придельники до 2021'!$B$4:$X$28,13,0),IF('Форма 1'!$AE906=3,'Форма 1'!$H906*VLOOKUP('Форма 1'!$F906,'Придельники до 2021'!$B$4:$X$28,12,0)))))</f>
        <v/>
      </c>
      <c r="O906" s="103" t="str">
        <f>IF(ISNUMBER('Форма 1'!AF906),'Форма 1'!$H906*VLOOKUP('Форма 1'!$F906,'Придельники до 2021'!$B$4:$X$28,'Форма 1'!AF$8),"")</f>
        <v/>
      </c>
      <c r="P906" s="87"/>
      <c r="Q906" s="103" t="str">
        <f>IF(ISNUMBER('Форма 1'!AH906),'Форма 1'!$H906*VLOOKUP('Форма 1'!$F906,'Придельники до 2021'!$B$4:$X$28,'Форма 1'!AH$8),"")</f>
        <v/>
      </c>
      <c r="R906" s="103" t="str">
        <f>IF(ISNUMBER('Форма 1'!AI906),'Форма 1'!$H906*VLOOKUP('Форма 1'!$F906,'Придельники до 2021'!$B$4:$X$28,'Форма 1'!AI$8),"")</f>
        <v/>
      </c>
      <c r="S906" s="103" t="str">
        <f>IF(ISNUMBER('Форма 1'!AJ906),'Форма 1'!$H906*VLOOKUP('Форма 1'!$F906,'Придельники до 2021'!$B$4:$X$28,'Форма 1'!AJ$8),"")</f>
        <v/>
      </c>
      <c r="T906" s="87"/>
    </row>
    <row r="907" spans="1:20">
      <c r="A907" s="188">
        <f t="shared" si="67"/>
        <v>29</v>
      </c>
      <c r="B907" s="189" t="s">
        <v>1052</v>
      </c>
      <c r="C907" s="99">
        <f t="shared" si="68"/>
        <v>2523123.9890000001</v>
      </c>
      <c r="D907" s="103" t="str">
        <f>IF(ISNUMBER('Форма 1'!U907),'Форма 1'!$H907*VLOOKUP('Форма 1'!$F907,'Придельники до 2021'!$B$4:$X$28,'Форма 1'!U$8),"")</f>
        <v/>
      </c>
      <c r="E907" s="103" t="str">
        <f>IF(ISNUMBER('Форма 1'!V907),'Форма 1'!$H907*VLOOKUP('Форма 1'!$F907,'Придельники до 2021'!$B$4:$X$28,'Форма 1'!V$8),"")</f>
        <v/>
      </c>
      <c r="F907" s="103" t="str">
        <f>IF(ISNUMBER('Форма 1'!W907),'Форма 1'!$H907*VLOOKUP('Форма 1'!$F907,'Придельники до 2021'!$B$4:$X$28,'Форма 1'!W$8),"")</f>
        <v/>
      </c>
      <c r="G907" s="103" t="str">
        <f>IF(ISNUMBER('Форма 1'!X907),'Форма 1'!$H907*VLOOKUP('Форма 1'!$F907,'Придельники до 2021'!$B$4:$X$28,'Форма 1'!X$8),"")</f>
        <v/>
      </c>
      <c r="H907" s="103" t="str">
        <f>IF(ISNUMBER('Форма 1'!Y907),'Форма 1'!$H907*VLOOKUP('Форма 1'!$F907,'Придельники до 2021'!$B$4:$X$28,'Форма 1'!Y$8),"")</f>
        <v/>
      </c>
      <c r="I907" s="103" t="str">
        <f>IF(ISNUMBER('Форма 1'!Z907),'Форма 1'!$H907*VLOOKUP('Форма 1'!$F907,'Придельники до 2021'!$B$4:$X$28,'Форма 1'!Z$8),"")</f>
        <v/>
      </c>
      <c r="J907" s="103" t="str">
        <f>IF(ISNUMBER('Форма 1'!AA907),'Форма 1'!$H907*VLOOKUP('Форма 1'!$F907,'Придельники до 2021'!$B$4:$X$28,'Форма 1'!AA$8),"")</f>
        <v/>
      </c>
      <c r="K907" s="90"/>
      <c r="L907" s="87"/>
      <c r="M907" s="103">
        <f>IF(ISNUMBER('Форма 1'!AD907),'Форма 1'!$H907*VLOOKUP('Форма 1'!$F907,'Придельники до 2021'!$B$4:$X$28,'Форма 1'!AD$8),"")</f>
        <v>2523123.9890000001</v>
      </c>
      <c r="N907" s="103" t="str">
        <f>IF(ISBLANK('Форма 1'!$AE907),"",IF('Форма 1'!$AE907=1,'Форма 1'!$H907*VLOOKUP('Форма 1'!$F907,'Придельники до 2021'!$B$4:$X$28,'Форма 1'!$AE$8,0),IF('Форма 1'!$AE907=2,'Форма 1'!$H907*VLOOKUP('Форма 1'!$F907,'Придельники до 2021'!$B$4:$X$28,13,0),IF('Форма 1'!$AE907=3,'Форма 1'!$H907*VLOOKUP('Форма 1'!$F907,'Придельники до 2021'!$B$4:$X$28,12,0)))))</f>
        <v/>
      </c>
      <c r="O907" s="103" t="str">
        <f>IF(ISNUMBER('Форма 1'!AF907),'Форма 1'!$H907*VLOOKUP('Форма 1'!$F907,'Придельники до 2021'!$B$4:$X$28,'Форма 1'!AF$8),"")</f>
        <v/>
      </c>
      <c r="P907" s="87"/>
      <c r="Q907" s="103" t="str">
        <f>IF(ISNUMBER('Форма 1'!AH907),'Форма 1'!$H907*VLOOKUP('Форма 1'!$F907,'Придельники до 2021'!$B$4:$X$28,'Форма 1'!AH$8),"")</f>
        <v/>
      </c>
      <c r="R907" s="103" t="str">
        <f>IF(ISNUMBER('Форма 1'!AI907),'Форма 1'!$H907*VLOOKUP('Форма 1'!$F907,'Придельники до 2021'!$B$4:$X$28,'Форма 1'!AI$8),"")</f>
        <v/>
      </c>
      <c r="S907" s="103" t="str">
        <f>IF(ISNUMBER('Форма 1'!AJ907),'Форма 1'!$H907*VLOOKUP('Форма 1'!$F907,'Придельники до 2021'!$B$4:$X$28,'Форма 1'!AJ$8),"")</f>
        <v/>
      </c>
      <c r="T907" s="87"/>
    </row>
    <row r="908" spans="1:20">
      <c r="A908" s="188">
        <f t="shared" si="67"/>
        <v>30</v>
      </c>
      <c r="B908" s="189" t="s">
        <v>1053</v>
      </c>
      <c r="C908" s="99">
        <f t="shared" si="68"/>
        <v>2560072.017</v>
      </c>
      <c r="D908" s="103" t="str">
        <f>IF(ISNUMBER('Форма 1'!U908),'Форма 1'!$H908*VLOOKUP('Форма 1'!$F908,'Придельники до 2021'!$B$4:$X$28,'Форма 1'!U$8),"")</f>
        <v/>
      </c>
      <c r="E908" s="103" t="str">
        <f>IF(ISNUMBER('Форма 1'!V908),'Форма 1'!$H908*VLOOKUP('Форма 1'!$F908,'Придельники до 2021'!$B$4:$X$28,'Форма 1'!V$8),"")</f>
        <v/>
      </c>
      <c r="F908" s="103" t="str">
        <f>IF(ISNUMBER('Форма 1'!W908),'Форма 1'!$H908*VLOOKUP('Форма 1'!$F908,'Придельники до 2021'!$B$4:$X$28,'Форма 1'!W$8),"")</f>
        <v/>
      </c>
      <c r="G908" s="103" t="str">
        <f>IF(ISNUMBER('Форма 1'!X908),'Форма 1'!$H908*VLOOKUP('Форма 1'!$F908,'Придельники до 2021'!$B$4:$X$28,'Форма 1'!X$8),"")</f>
        <v/>
      </c>
      <c r="H908" s="103" t="str">
        <f>IF(ISNUMBER('Форма 1'!Y908),'Форма 1'!$H908*VLOOKUP('Форма 1'!$F908,'Придельники до 2021'!$B$4:$X$28,'Форма 1'!Y$8),"")</f>
        <v/>
      </c>
      <c r="I908" s="103" t="str">
        <f>IF(ISNUMBER('Форма 1'!Z908),'Форма 1'!$H908*VLOOKUP('Форма 1'!$F908,'Придельники до 2021'!$B$4:$X$28,'Форма 1'!Z$8),"")</f>
        <v/>
      </c>
      <c r="J908" s="103" t="str">
        <f>IF(ISNUMBER('Форма 1'!AA908),'Форма 1'!$H908*VLOOKUP('Форма 1'!$F908,'Придельники до 2021'!$B$4:$X$28,'Форма 1'!AA$8),"")</f>
        <v/>
      </c>
      <c r="K908" s="90"/>
      <c r="L908" s="87"/>
      <c r="M908" s="103">
        <f>IF(ISNUMBER('Форма 1'!AD908),'Форма 1'!$H908*VLOOKUP('Форма 1'!$F908,'Придельники до 2021'!$B$4:$X$28,'Форма 1'!AD$8),"")</f>
        <v>2560072.017</v>
      </c>
      <c r="N908" s="103" t="str">
        <f>IF(ISBLANK('Форма 1'!$AE908),"",IF('Форма 1'!$AE908=1,'Форма 1'!$H908*VLOOKUP('Форма 1'!$F908,'Придельники до 2021'!$B$4:$X$28,'Форма 1'!$AE$8,0),IF('Форма 1'!$AE908=2,'Форма 1'!$H908*VLOOKUP('Форма 1'!$F908,'Придельники до 2021'!$B$4:$X$28,13,0),IF('Форма 1'!$AE908=3,'Форма 1'!$H908*VLOOKUP('Форма 1'!$F908,'Придельники до 2021'!$B$4:$X$28,12,0)))))</f>
        <v/>
      </c>
      <c r="O908" s="103" t="str">
        <f>IF(ISNUMBER('Форма 1'!AF908),'Форма 1'!$H908*VLOOKUP('Форма 1'!$F908,'Придельники до 2021'!$B$4:$X$28,'Форма 1'!AF$8),"")</f>
        <v/>
      </c>
      <c r="P908" s="87"/>
      <c r="Q908" s="103" t="str">
        <f>IF(ISNUMBER('Форма 1'!AH908),'Форма 1'!$H908*VLOOKUP('Форма 1'!$F908,'Придельники до 2021'!$B$4:$X$28,'Форма 1'!AH$8),"")</f>
        <v/>
      </c>
      <c r="R908" s="103" t="str">
        <f>IF(ISNUMBER('Форма 1'!AI908),'Форма 1'!$H908*VLOOKUP('Форма 1'!$F908,'Придельники до 2021'!$B$4:$X$28,'Форма 1'!AI$8),"")</f>
        <v/>
      </c>
      <c r="S908" s="103" t="str">
        <f>IF(ISNUMBER('Форма 1'!AJ908),'Форма 1'!$H908*VLOOKUP('Форма 1'!$F908,'Придельники до 2021'!$B$4:$X$28,'Форма 1'!AJ$8),"")</f>
        <v/>
      </c>
      <c r="T908" s="87"/>
    </row>
    <row r="909" spans="1:20">
      <c r="A909" s="188">
        <f t="shared" si="67"/>
        <v>31</v>
      </c>
      <c r="B909" s="189" t="s">
        <v>1054</v>
      </c>
      <c r="C909" s="99">
        <f t="shared" si="68"/>
        <v>1775349.3869999999</v>
      </c>
      <c r="D909" s="103" t="str">
        <f>IF(ISNUMBER('Форма 1'!U909),'Форма 1'!$H909*VLOOKUP('Форма 1'!$F909,'Придельники до 2021'!$B$4:$X$28,'Форма 1'!U$8),"")</f>
        <v/>
      </c>
      <c r="E909" s="103" t="str">
        <f>IF(ISNUMBER('Форма 1'!V909),'Форма 1'!$H909*VLOOKUP('Форма 1'!$F909,'Придельники до 2021'!$B$4:$X$28,'Форма 1'!V$8),"")</f>
        <v/>
      </c>
      <c r="F909" s="103" t="str">
        <f>IF(ISNUMBER('Форма 1'!W909),'Форма 1'!$H909*VLOOKUP('Форма 1'!$F909,'Придельники до 2021'!$B$4:$X$28,'Форма 1'!W$8),"")</f>
        <v/>
      </c>
      <c r="G909" s="103">
        <f>IF(ISNUMBER('Форма 1'!X909),'Форма 1'!$H909*VLOOKUP('Форма 1'!$F909,'Придельники до 2021'!$B$4:$X$28,'Форма 1'!X$8),"")</f>
        <v>655991.50300000003</v>
      </c>
      <c r="H909" s="103" t="str">
        <f>IF(ISNUMBER('Форма 1'!Y909),'Форма 1'!$H909*VLOOKUP('Форма 1'!$F909,'Придельники до 2021'!$B$4:$X$28,'Форма 1'!Y$8),"")</f>
        <v/>
      </c>
      <c r="I909" s="103">
        <f>IF(ISNUMBER('Форма 1'!Z909),'Форма 1'!$H909*VLOOKUP('Форма 1'!$F909,'Придельники до 2021'!$B$4:$X$28,'Форма 1'!Z$8),"")</f>
        <v>1119357.8839999998</v>
      </c>
      <c r="J909" s="103" t="str">
        <f>IF(ISNUMBER('Форма 1'!AA909),'Форма 1'!$H909*VLOOKUP('Форма 1'!$F909,'Придельники до 2021'!$B$4:$X$28,'Форма 1'!AA$8),"")</f>
        <v/>
      </c>
      <c r="K909" s="90"/>
      <c r="L909" s="87"/>
      <c r="M909" s="103" t="str">
        <f>IF(ISNUMBER('Форма 1'!AD909),'Форма 1'!$H909*VLOOKUP('Форма 1'!$F909,'Придельники до 2021'!$B$4:$X$28,'Форма 1'!AD$8),"")</f>
        <v/>
      </c>
      <c r="N909" s="103" t="str">
        <f>IF(ISBLANK('Форма 1'!$AE909),"",IF('Форма 1'!$AE909=1,'Форма 1'!$H909*VLOOKUP('Форма 1'!$F909,'Придельники до 2021'!$B$4:$X$28,'Форма 1'!$AE$8,0),IF('Форма 1'!$AE909=2,'Форма 1'!$H909*VLOOKUP('Форма 1'!$F909,'Придельники до 2021'!$B$4:$X$28,13,0),IF('Форма 1'!$AE909=3,'Форма 1'!$H909*VLOOKUP('Форма 1'!$F909,'Придельники до 2021'!$B$4:$X$28,12,0)))))</f>
        <v/>
      </c>
      <c r="O909" s="103" t="str">
        <f>IF(ISNUMBER('Форма 1'!AF909),'Форма 1'!$H909*VLOOKUP('Форма 1'!$F909,'Придельники до 2021'!$B$4:$X$28,'Форма 1'!AF$8),"")</f>
        <v/>
      </c>
      <c r="P909" s="87"/>
      <c r="Q909" s="103" t="str">
        <f>IF(ISNUMBER('Форма 1'!AH909),'Форма 1'!$H909*VLOOKUP('Форма 1'!$F909,'Придельники до 2021'!$B$4:$X$28,'Форма 1'!AH$8),"")</f>
        <v/>
      </c>
      <c r="R909" s="103" t="str">
        <f>IF(ISNUMBER('Форма 1'!AI909),'Форма 1'!$H909*VLOOKUP('Форма 1'!$F909,'Придельники до 2021'!$B$4:$X$28,'Форма 1'!AI$8),"")</f>
        <v/>
      </c>
      <c r="S909" s="103" t="str">
        <f>IF(ISNUMBER('Форма 1'!AJ909),'Форма 1'!$H909*VLOOKUP('Форма 1'!$F909,'Придельники до 2021'!$B$4:$X$28,'Форма 1'!AJ$8),"")</f>
        <v/>
      </c>
      <c r="T909" s="87"/>
    </row>
    <row r="910" spans="1:20">
      <c r="A910" s="188">
        <f t="shared" si="67"/>
        <v>32</v>
      </c>
      <c r="B910" s="189" t="s">
        <v>1055</v>
      </c>
      <c r="C910" s="99">
        <f t="shared" si="68"/>
        <v>11233756.206</v>
      </c>
      <c r="D910" s="103" t="str">
        <f>IF(ISNUMBER('Форма 1'!U910),'Форма 1'!$H910*VLOOKUP('Форма 1'!$F910,'Придельники до 2021'!$B$4:$X$28,'Форма 1'!U$8),"")</f>
        <v/>
      </c>
      <c r="E910" s="103" t="str">
        <f>IF(ISNUMBER('Форма 1'!V910),'Форма 1'!$H910*VLOOKUP('Форма 1'!$F910,'Придельники до 2021'!$B$4:$X$28,'Форма 1'!V$8),"")</f>
        <v/>
      </c>
      <c r="F910" s="103" t="str">
        <f>IF(ISNUMBER('Форма 1'!W910),'Форма 1'!$H910*VLOOKUP('Форма 1'!$F910,'Придельники до 2021'!$B$4:$X$28,'Форма 1'!W$8),"")</f>
        <v/>
      </c>
      <c r="G910" s="103" t="str">
        <f>IF(ISNUMBER('Форма 1'!X910),'Форма 1'!$H910*VLOOKUP('Форма 1'!$F910,'Придельники до 2021'!$B$4:$X$28,'Форма 1'!X$8),"")</f>
        <v/>
      </c>
      <c r="H910" s="103" t="str">
        <f>IF(ISNUMBER('Форма 1'!Y910),'Форма 1'!$H910*VLOOKUP('Форма 1'!$F910,'Придельники до 2021'!$B$4:$X$28,'Форма 1'!Y$8),"")</f>
        <v/>
      </c>
      <c r="I910" s="103" t="str">
        <f>IF(ISNUMBER('Форма 1'!Z910),'Форма 1'!$H910*VLOOKUP('Форма 1'!$F910,'Придельники до 2021'!$B$4:$X$28,'Форма 1'!Z$8),"")</f>
        <v/>
      </c>
      <c r="J910" s="103" t="str">
        <f>IF(ISNUMBER('Форма 1'!AA910),'Форма 1'!$H910*VLOOKUP('Форма 1'!$F910,'Придельники до 2021'!$B$4:$X$28,'Форма 1'!AA$8),"")</f>
        <v/>
      </c>
      <c r="K910" s="90"/>
      <c r="L910" s="87"/>
      <c r="M910" s="103">
        <f>IF(ISNUMBER('Форма 1'!AD910),'Форма 1'!$H910*VLOOKUP('Форма 1'!$F910,'Придельники с 2022'!$B$4:$X$28,'Форма 1'!AD$8),"")</f>
        <v>11233756.206</v>
      </c>
      <c r="N910" s="103" t="str">
        <f>IF(ISBLANK('Форма 1'!$AE910),"",IF('Форма 1'!$AE910=1,'Форма 1'!$H910*VLOOKUP('Форма 1'!$F910,'Придельники до 2021'!$B$4:$X$28,'Форма 1'!$AE$8,0),IF('Форма 1'!$AE910=2,'Форма 1'!$H910*VLOOKUP('Форма 1'!$F910,'Придельники до 2021'!$B$4:$X$28,13,0),IF('Форма 1'!$AE910=3,'Форма 1'!$H910*VLOOKUP('Форма 1'!$F910,'Придельники до 2021'!$B$4:$X$28,12,0)))))</f>
        <v/>
      </c>
      <c r="O910" s="103" t="str">
        <f>IF(ISNUMBER('Форма 1'!AF910),'Форма 1'!$H910*VLOOKUP('Форма 1'!$F910,'Придельники до 2021'!$B$4:$X$28,'Форма 1'!AF$8),"")</f>
        <v/>
      </c>
      <c r="P910" s="87"/>
      <c r="Q910" s="103" t="str">
        <f>IF(ISNUMBER('Форма 1'!AH910),'Форма 1'!$H910*VLOOKUP('Форма 1'!$F910,'Придельники до 2021'!$B$4:$X$28,'Форма 1'!AH$8),"")</f>
        <v/>
      </c>
      <c r="R910" s="103" t="str">
        <f>IF(ISNUMBER('Форма 1'!AI910),'Форма 1'!$H910*VLOOKUP('Форма 1'!$F910,'Придельники до 2021'!$B$4:$X$28,'Форма 1'!AI$8),"")</f>
        <v/>
      </c>
      <c r="S910" s="103" t="str">
        <f>IF(ISNUMBER('Форма 1'!AJ910),'Форма 1'!$H910*VLOOKUP('Форма 1'!$F910,'Придельники до 2021'!$B$4:$X$28,'Форма 1'!AJ$8),"")</f>
        <v/>
      </c>
      <c r="T910" s="87"/>
    </row>
    <row r="911" spans="1:20">
      <c r="A911" s="188">
        <f t="shared" si="67"/>
        <v>33</v>
      </c>
      <c r="B911" s="189" t="s">
        <v>1056</v>
      </c>
      <c r="C911" s="99">
        <f t="shared" si="68"/>
        <v>10352564.847999999</v>
      </c>
      <c r="D911" s="103" t="str">
        <f>IF(ISNUMBER('Форма 1'!U911),'Форма 1'!$H911*VLOOKUP('Форма 1'!$F911,'Придельники до 2021'!$B$4:$X$28,'Форма 1'!U$8),"")</f>
        <v/>
      </c>
      <c r="E911" s="103" t="str">
        <f>IF(ISNUMBER('Форма 1'!V911),'Форма 1'!$H911*VLOOKUP('Форма 1'!$F911,'Придельники до 2021'!$B$4:$X$28,'Форма 1'!V$8),"")</f>
        <v/>
      </c>
      <c r="F911" s="103" t="str">
        <f>IF(ISNUMBER('Форма 1'!W911),'Форма 1'!$H911*VLOOKUP('Форма 1'!$F911,'Придельники до 2021'!$B$4:$X$28,'Форма 1'!W$8),"")</f>
        <v/>
      </c>
      <c r="G911" s="103" t="str">
        <f>IF(ISNUMBER('Форма 1'!X911),'Форма 1'!$H911*VLOOKUP('Форма 1'!$F911,'Придельники до 2021'!$B$4:$X$28,'Форма 1'!X$8),"")</f>
        <v/>
      </c>
      <c r="H911" s="103" t="str">
        <f>IF(ISNUMBER('Форма 1'!Y911),'Форма 1'!$H911*VLOOKUP('Форма 1'!$F911,'Придельники до 2021'!$B$4:$X$28,'Форма 1'!Y$8),"")</f>
        <v/>
      </c>
      <c r="I911" s="103" t="str">
        <f>IF(ISNUMBER('Форма 1'!Z911),'Форма 1'!$H911*VLOOKUP('Форма 1'!$F911,'Придельники до 2021'!$B$4:$X$28,'Форма 1'!Z$8),"")</f>
        <v/>
      </c>
      <c r="J911" s="103" t="str">
        <f>IF(ISNUMBER('Форма 1'!AA911),'Форма 1'!$H911*VLOOKUP('Форма 1'!$F911,'Придельники до 2021'!$B$4:$X$28,'Форма 1'!AA$8),"")</f>
        <v/>
      </c>
      <c r="K911" s="90"/>
      <c r="L911" s="87"/>
      <c r="M911" s="103">
        <f>IF(ISNUMBER('Форма 1'!AD911),'Форма 1'!$H911*VLOOKUP('Форма 1'!$F911,'Придельники с 2022'!$B$4:$X$28,'Форма 1'!AD$8),"")</f>
        <v>10352564.847999999</v>
      </c>
      <c r="N911" s="103" t="str">
        <f>IF(ISBLANK('Форма 1'!$AE911),"",IF('Форма 1'!$AE911=1,'Форма 1'!$H911*VLOOKUP('Форма 1'!$F911,'Придельники до 2021'!$B$4:$X$28,'Форма 1'!$AE$8,0),IF('Форма 1'!$AE911=2,'Форма 1'!$H911*VLOOKUP('Форма 1'!$F911,'Придельники до 2021'!$B$4:$X$28,13,0),IF('Форма 1'!$AE911=3,'Форма 1'!$H911*VLOOKUP('Форма 1'!$F911,'Придельники до 2021'!$B$4:$X$28,12,0)))))</f>
        <v/>
      </c>
      <c r="O911" s="103" t="str">
        <f>IF(ISNUMBER('Форма 1'!AF911),'Форма 1'!$H911*VLOOKUP('Форма 1'!$F911,'Придельники до 2021'!$B$4:$X$28,'Форма 1'!AF$8),"")</f>
        <v/>
      </c>
      <c r="P911" s="87"/>
      <c r="Q911" s="103" t="str">
        <f>IF(ISNUMBER('Форма 1'!AH911),'Форма 1'!$H911*VLOOKUP('Форма 1'!$F911,'Придельники до 2021'!$B$4:$X$28,'Форма 1'!AH$8),"")</f>
        <v/>
      </c>
      <c r="R911" s="103" t="str">
        <f>IF(ISNUMBER('Форма 1'!AI911),'Форма 1'!$H911*VLOOKUP('Форма 1'!$F911,'Придельники до 2021'!$B$4:$X$28,'Форма 1'!AI$8),"")</f>
        <v/>
      </c>
      <c r="S911" s="103" t="str">
        <f>IF(ISNUMBER('Форма 1'!AJ911),'Форма 1'!$H911*VLOOKUP('Форма 1'!$F911,'Придельники до 2021'!$B$4:$X$28,'Форма 1'!AJ$8),"")</f>
        <v/>
      </c>
      <c r="T911" s="87"/>
    </row>
    <row r="912" spans="1:20" ht="15.75">
      <c r="A912" s="187">
        <v>0</v>
      </c>
      <c r="B912" s="34" t="s">
        <v>1057</v>
      </c>
      <c r="C912" s="36">
        <f>SUM(C913)</f>
        <v>3860229.8209999995</v>
      </c>
      <c r="D912" s="36">
        <f t="shared" ref="D912:T912" si="69">SUM(D913)</f>
        <v>0</v>
      </c>
      <c r="E912" s="36">
        <f t="shared" si="69"/>
        <v>0</v>
      </c>
      <c r="F912" s="36">
        <f t="shared" si="69"/>
        <v>0</v>
      </c>
      <c r="G912" s="36">
        <f t="shared" si="69"/>
        <v>0</v>
      </c>
      <c r="H912" s="36">
        <f t="shared" si="69"/>
        <v>0</v>
      </c>
      <c r="I912" s="36">
        <f t="shared" si="69"/>
        <v>0</v>
      </c>
      <c r="J912" s="36">
        <f t="shared" si="69"/>
        <v>0</v>
      </c>
      <c r="K912" s="39">
        <f t="shared" si="69"/>
        <v>0</v>
      </c>
      <c r="L912" s="36">
        <f t="shared" si="69"/>
        <v>0</v>
      </c>
      <c r="M912" s="36">
        <f t="shared" si="69"/>
        <v>3860229.8209999995</v>
      </c>
      <c r="N912" s="36">
        <f t="shared" si="69"/>
        <v>0</v>
      </c>
      <c r="O912" s="36">
        <f t="shared" si="69"/>
        <v>0</v>
      </c>
      <c r="P912" s="36">
        <f t="shared" si="69"/>
        <v>0</v>
      </c>
      <c r="Q912" s="36">
        <f t="shared" si="69"/>
        <v>0</v>
      </c>
      <c r="R912" s="36">
        <f t="shared" si="69"/>
        <v>0</v>
      </c>
      <c r="S912" s="36">
        <f t="shared" si="69"/>
        <v>0</v>
      </c>
      <c r="T912" s="36">
        <f t="shared" si="69"/>
        <v>0</v>
      </c>
    </row>
    <row r="913" spans="1:20">
      <c r="A913" s="188">
        <f t="shared" si="65"/>
        <v>1</v>
      </c>
      <c r="B913" s="189" t="s">
        <v>1058</v>
      </c>
      <c r="C913" s="99">
        <f t="shared" si="68"/>
        <v>3860229.8209999995</v>
      </c>
      <c r="D913" s="103" t="str">
        <f>IF(ISNUMBER('Форма 1'!U913),'Форма 1'!$H913*VLOOKUP('Форма 1'!$F913,'Придельники до 2021'!$B$4:$X$28,'Форма 1'!U$8),"")</f>
        <v/>
      </c>
      <c r="E913" s="103" t="str">
        <f>IF(ISNUMBER('Форма 1'!V913),'Форма 1'!$H913*VLOOKUP('Форма 1'!$F913,'Придельники до 2021'!$B$4:$X$28,'Форма 1'!V$8),"")</f>
        <v/>
      </c>
      <c r="F913" s="103" t="str">
        <f>IF(ISNUMBER('Форма 1'!W913),'Форма 1'!$H913*VLOOKUP('Форма 1'!$F913,'Придельники до 2021'!$B$4:$X$28,'Форма 1'!W$8),"")</f>
        <v/>
      </c>
      <c r="G913" s="103" t="str">
        <f>IF(ISNUMBER('Форма 1'!X913),'Форма 1'!$H913*VLOOKUP('Форма 1'!$F913,'Придельники до 2021'!$B$4:$X$28,'Форма 1'!X$8),"")</f>
        <v/>
      </c>
      <c r="H913" s="103" t="str">
        <f>IF(ISNUMBER('Форма 1'!Y913),'Форма 1'!$H913*VLOOKUP('Форма 1'!$F913,'Придельники до 2021'!$B$4:$X$28,'Форма 1'!Y$8),"")</f>
        <v/>
      </c>
      <c r="I913" s="103" t="str">
        <f>IF(ISNUMBER('Форма 1'!Z913),'Форма 1'!$H913*VLOOKUP('Форма 1'!$F913,'Придельники до 2021'!$B$4:$X$28,'Форма 1'!Z$8),"")</f>
        <v/>
      </c>
      <c r="J913" s="103" t="str">
        <f>IF(ISNUMBER('Форма 1'!AA913),'Форма 1'!$H913*VLOOKUP('Форма 1'!$F913,'Придельники до 2021'!$B$4:$X$28,'Форма 1'!AA$8),"")</f>
        <v/>
      </c>
      <c r="K913" s="90"/>
      <c r="L913" s="87"/>
      <c r="M913" s="103">
        <f>IF(ISNUMBER('Форма 1'!AD913),'Форма 1'!$H913*VLOOKUP('Форма 1'!$F913,'Придельники с 2022'!$B$4:$X$28,'Форма 1'!AD$8),"")</f>
        <v>3860229.8209999995</v>
      </c>
      <c r="N913" s="103" t="str">
        <f>IF(ISBLANK('Форма 1'!$AE913),"",IF('Форма 1'!$AE913=1,'Форма 1'!$H913*VLOOKUP('Форма 1'!$F913,'Придельники до 2021'!$B$4:$X$28,'Форма 1'!$AE$8,0),IF('Форма 1'!$AE913=2,'Форма 1'!$H913*VLOOKUP('Форма 1'!$F913,'Придельники до 2021'!$B$4:$X$28,13,0),IF('Форма 1'!$AE913=3,'Форма 1'!$H913*VLOOKUP('Форма 1'!$F913,'Придельники до 2021'!$B$4:$X$28,12,0)))))</f>
        <v/>
      </c>
      <c r="O913" s="103" t="str">
        <f>IF(ISNUMBER('Форма 1'!AF913),'Форма 1'!$H913*VLOOKUP('Форма 1'!$F913,'Придельники до 2021'!$B$4:$X$28,'Форма 1'!AF$8),"")</f>
        <v/>
      </c>
      <c r="P913" s="87"/>
      <c r="Q913" s="103" t="str">
        <f>IF(ISNUMBER('Форма 1'!AH913),'Форма 1'!$H913*VLOOKUP('Форма 1'!$F913,'Придельники до 2021'!$B$4:$X$28,'Форма 1'!AH$8),"")</f>
        <v/>
      </c>
      <c r="R913" s="103" t="str">
        <f>IF(ISNUMBER('Форма 1'!AI913),'Форма 1'!$H913*VLOOKUP('Форма 1'!$F913,'Придельники до 2021'!$B$4:$X$28,'Форма 1'!AI$8),"")</f>
        <v/>
      </c>
      <c r="S913" s="103" t="str">
        <f>IF(ISNUMBER('Форма 1'!AJ913),'Форма 1'!$H913*VLOOKUP('Форма 1'!$F913,'Придельники до 2021'!$B$4:$X$28,'Форма 1'!AJ$8),"")</f>
        <v/>
      </c>
      <c r="T913" s="87"/>
    </row>
    <row r="914" spans="1:20" ht="15.75">
      <c r="A914" s="187">
        <v>0</v>
      </c>
      <c r="B914" s="34" t="s">
        <v>1059</v>
      </c>
      <c r="C914" s="36">
        <f>SUM(C915:C916)</f>
        <v>14358258.1448</v>
      </c>
      <c r="D914" s="36">
        <f t="shared" ref="D914:T914" si="70">SUM(D915:D916)</f>
        <v>0</v>
      </c>
      <c r="E914" s="36">
        <f t="shared" si="70"/>
        <v>0</v>
      </c>
      <c r="F914" s="36">
        <f t="shared" si="70"/>
        <v>0</v>
      </c>
      <c r="G914" s="36">
        <f t="shared" si="70"/>
        <v>0</v>
      </c>
      <c r="H914" s="36">
        <f t="shared" si="70"/>
        <v>0</v>
      </c>
      <c r="I914" s="36">
        <f t="shared" si="70"/>
        <v>0</v>
      </c>
      <c r="J914" s="36">
        <f t="shared" si="70"/>
        <v>0</v>
      </c>
      <c r="K914" s="39">
        <f t="shared" si="70"/>
        <v>0</v>
      </c>
      <c r="L914" s="36">
        <f t="shared" si="70"/>
        <v>0</v>
      </c>
      <c r="M914" s="36">
        <f t="shared" si="70"/>
        <v>14358258.1448</v>
      </c>
      <c r="N914" s="36">
        <f t="shared" si="70"/>
        <v>0</v>
      </c>
      <c r="O914" s="36">
        <f t="shared" si="70"/>
        <v>0</v>
      </c>
      <c r="P914" s="36">
        <f t="shared" si="70"/>
        <v>0</v>
      </c>
      <c r="Q914" s="36">
        <f t="shared" si="70"/>
        <v>0</v>
      </c>
      <c r="R914" s="36">
        <f t="shared" si="70"/>
        <v>0</v>
      </c>
      <c r="S914" s="36">
        <f t="shared" si="70"/>
        <v>0</v>
      </c>
      <c r="T914" s="36">
        <f t="shared" si="70"/>
        <v>0</v>
      </c>
    </row>
    <row r="915" spans="1:20">
      <c r="A915" s="188">
        <f t="shared" si="65"/>
        <v>1</v>
      </c>
      <c r="B915" s="189" t="s">
        <v>1060</v>
      </c>
      <c r="C915" s="99">
        <f t="shared" si="68"/>
        <v>7140517.2167999996</v>
      </c>
      <c r="D915" s="103" t="str">
        <f>IF(ISNUMBER('Форма 1'!U915),'Форма 1'!$H915*VLOOKUP('Форма 1'!$F915,'Придельники до 2021'!$B$4:$X$28,'Форма 1'!U$8),"")</f>
        <v/>
      </c>
      <c r="E915" s="103" t="str">
        <f>IF(ISNUMBER('Форма 1'!V915),'Форма 1'!$H915*VLOOKUP('Форма 1'!$F915,'Придельники до 2021'!$B$4:$X$28,'Форма 1'!V$8),"")</f>
        <v/>
      </c>
      <c r="F915" s="103" t="str">
        <f>IF(ISNUMBER('Форма 1'!W915),'Форма 1'!$H915*VLOOKUP('Форма 1'!$F915,'Придельники до 2021'!$B$4:$X$28,'Форма 1'!W$8),"")</f>
        <v/>
      </c>
      <c r="G915" s="103" t="str">
        <f>IF(ISNUMBER('Форма 1'!X915),'Форма 1'!$H915*VLOOKUP('Форма 1'!$F915,'Придельники до 2021'!$B$4:$X$28,'Форма 1'!X$8),"")</f>
        <v/>
      </c>
      <c r="H915" s="103" t="str">
        <f>IF(ISNUMBER('Форма 1'!Y915),'Форма 1'!$H915*VLOOKUP('Форма 1'!$F915,'Придельники до 2021'!$B$4:$X$28,'Форма 1'!Y$8),"")</f>
        <v/>
      </c>
      <c r="I915" s="103" t="str">
        <f>IF(ISNUMBER('Форма 1'!Z915),'Форма 1'!$H915*VLOOKUP('Форма 1'!$F915,'Придельники до 2021'!$B$4:$X$28,'Форма 1'!Z$8),"")</f>
        <v/>
      </c>
      <c r="J915" s="103" t="str">
        <f>IF(ISNUMBER('Форма 1'!AA915),'Форма 1'!$H915*VLOOKUP('Форма 1'!$F915,'Придельники до 2021'!$B$4:$X$28,'Форма 1'!AA$8),"")</f>
        <v/>
      </c>
      <c r="K915" s="90"/>
      <c r="L915" s="87"/>
      <c r="M915" s="103">
        <f>IF(ISNUMBER('Форма 1'!AD915),'Форма 1'!$H915*VLOOKUP('Форма 1'!$F915,'Придельники с 2022'!$B$4:$X$28,'Форма 1'!AD$8),"")</f>
        <v>7140517.2167999996</v>
      </c>
      <c r="N915" s="103" t="str">
        <f>IF(ISBLANK('Форма 1'!$AE915),"",IF('Форма 1'!$AE915=1,'Форма 1'!$H915*VLOOKUP('Форма 1'!$F915,'Придельники до 2021'!$B$4:$X$28,'Форма 1'!$AE$8,0),IF('Форма 1'!$AE915=2,'Форма 1'!$H915*VLOOKUP('Форма 1'!$F915,'Придельники до 2021'!$B$4:$X$28,13,0),IF('Форма 1'!$AE915=3,'Форма 1'!$H915*VLOOKUP('Форма 1'!$F915,'Придельники до 2021'!$B$4:$X$28,12,0)))))</f>
        <v/>
      </c>
      <c r="O915" s="103" t="str">
        <f>IF(ISNUMBER('Форма 1'!AF915),'Форма 1'!$H915*VLOOKUP('Форма 1'!$F915,'Придельники до 2021'!$B$4:$X$28,'Форма 1'!AF$8),"")</f>
        <v/>
      </c>
      <c r="P915" s="87"/>
      <c r="Q915" s="103" t="str">
        <f>IF(ISNUMBER('Форма 1'!AH915),'Форма 1'!$H915*VLOOKUP('Форма 1'!$F915,'Придельники до 2021'!$B$4:$X$28,'Форма 1'!AH$8),"")</f>
        <v/>
      </c>
      <c r="R915" s="103" t="str">
        <f>IF(ISNUMBER('Форма 1'!AI915),'Форма 1'!$H915*VLOOKUP('Форма 1'!$F915,'Придельники до 2021'!$B$4:$X$28,'Форма 1'!AI$8),"")</f>
        <v/>
      </c>
      <c r="S915" s="103" t="str">
        <f>IF(ISNUMBER('Форма 1'!AJ915),'Форма 1'!$H915*VLOOKUP('Форма 1'!$F915,'Придельники до 2021'!$B$4:$X$28,'Форма 1'!AJ$8),"")</f>
        <v/>
      </c>
      <c r="T915" s="87"/>
    </row>
    <row r="916" spans="1:20">
      <c r="A916" s="188">
        <f t="shared" si="65"/>
        <v>2</v>
      </c>
      <c r="B916" s="189" t="s">
        <v>1061</v>
      </c>
      <c r="C916" s="99">
        <f t="shared" si="68"/>
        <v>7217740.9280000003</v>
      </c>
      <c r="D916" s="103" t="str">
        <f>IF(ISNUMBER('Форма 1'!U916),'Форма 1'!$H916*VLOOKUP('Форма 1'!$F916,'Придельники до 2021'!$B$4:$X$28,'Форма 1'!U$8),"")</f>
        <v/>
      </c>
      <c r="E916" s="103" t="str">
        <f>IF(ISNUMBER('Форма 1'!V916),'Форма 1'!$H916*VLOOKUP('Форма 1'!$F916,'Придельники до 2021'!$B$4:$X$28,'Форма 1'!V$8),"")</f>
        <v/>
      </c>
      <c r="F916" s="103" t="str">
        <f>IF(ISNUMBER('Форма 1'!W916),'Форма 1'!$H916*VLOOKUP('Форма 1'!$F916,'Придельники до 2021'!$B$4:$X$28,'Форма 1'!W$8),"")</f>
        <v/>
      </c>
      <c r="G916" s="103" t="str">
        <f>IF(ISNUMBER('Форма 1'!X916),'Форма 1'!$H916*VLOOKUP('Форма 1'!$F916,'Придельники до 2021'!$B$4:$X$28,'Форма 1'!X$8),"")</f>
        <v/>
      </c>
      <c r="H916" s="103" t="str">
        <f>IF(ISNUMBER('Форма 1'!Y916),'Форма 1'!$H916*VLOOKUP('Форма 1'!$F916,'Придельники до 2021'!$B$4:$X$28,'Форма 1'!Y$8),"")</f>
        <v/>
      </c>
      <c r="I916" s="103" t="str">
        <f>IF(ISNUMBER('Форма 1'!Z916),'Форма 1'!$H916*VLOOKUP('Форма 1'!$F916,'Придельники до 2021'!$B$4:$X$28,'Форма 1'!Z$8),"")</f>
        <v/>
      </c>
      <c r="J916" s="103" t="str">
        <f>IF(ISNUMBER('Форма 1'!AA916),'Форма 1'!$H916*VLOOKUP('Форма 1'!$F916,'Придельники до 2021'!$B$4:$X$28,'Форма 1'!AA$8),"")</f>
        <v/>
      </c>
      <c r="K916" s="90"/>
      <c r="L916" s="87"/>
      <c r="M916" s="103">
        <f>IF(ISNUMBER('Форма 1'!AD916),'Форма 1'!$H916*VLOOKUP('Форма 1'!$F916,'Придельники с 2022'!$B$4:$X$28,'Форма 1'!AD$8),"")</f>
        <v>7217740.9280000003</v>
      </c>
      <c r="N916" s="103" t="str">
        <f>IF(ISBLANK('Форма 1'!$AE916),"",IF('Форма 1'!$AE916=1,'Форма 1'!$H916*VLOOKUP('Форма 1'!$F916,'Придельники до 2021'!$B$4:$X$28,'Форма 1'!$AE$8,0),IF('Форма 1'!$AE916=2,'Форма 1'!$H916*VLOOKUP('Форма 1'!$F916,'Придельники до 2021'!$B$4:$X$28,13,0),IF('Форма 1'!$AE916=3,'Форма 1'!$H916*VLOOKUP('Форма 1'!$F916,'Придельники до 2021'!$B$4:$X$28,12,0)))))</f>
        <v/>
      </c>
      <c r="O916" s="103" t="str">
        <f>IF(ISNUMBER('Форма 1'!AF916),'Форма 1'!$H916*VLOOKUP('Форма 1'!$F916,'Придельники до 2021'!$B$4:$X$28,'Форма 1'!AF$8),"")</f>
        <v/>
      </c>
      <c r="P916" s="87"/>
      <c r="Q916" s="103" t="str">
        <f>IF(ISNUMBER('Форма 1'!AH916),'Форма 1'!$H916*VLOOKUP('Форма 1'!$F916,'Придельники до 2021'!$B$4:$X$28,'Форма 1'!AH$8),"")</f>
        <v/>
      </c>
      <c r="R916" s="103" t="str">
        <f>IF(ISNUMBER('Форма 1'!AI916),'Форма 1'!$H916*VLOOKUP('Форма 1'!$F916,'Придельники до 2021'!$B$4:$X$28,'Форма 1'!AI$8),"")</f>
        <v/>
      </c>
      <c r="S916" s="103" t="str">
        <f>IF(ISNUMBER('Форма 1'!AJ916),'Форма 1'!$H916*VLOOKUP('Форма 1'!$F916,'Придельники до 2021'!$B$4:$X$28,'Форма 1'!AJ$8),"")</f>
        <v/>
      </c>
      <c r="T916" s="87"/>
    </row>
    <row r="917" spans="1:20" ht="15.75">
      <c r="A917" s="187">
        <v>0</v>
      </c>
      <c r="B917" s="34" t="s">
        <v>1062</v>
      </c>
      <c r="C917" s="36">
        <f t="shared" ref="C917:T917" si="71">SUM(C918:C941)</f>
        <v>101031524.27770001</v>
      </c>
      <c r="D917" s="36">
        <f t="shared" si="71"/>
        <v>1808997.7755000002</v>
      </c>
      <c r="E917" s="36">
        <f t="shared" si="71"/>
        <v>9738648.3220000006</v>
      </c>
      <c r="F917" s="36">
        <f t="shared" si="71"/>
        <v>0</v>
      </c>
      <c r="G917" s="36">
        <f t="shared" si="71"/>
        <v>2178676.0100000002</v>
      </c>
      <c r="H917" s="36">
        <f t="shared" si="71"/>
        <v>2830780.7220000001</v>
      </c>
      <c r="I917" s="36">
        <f t="shared" si="71"/>
        <v>2239669.1431999998</v>
      </c>
      <c r="J917" s="36">
        <f t="shared" si="71"/>
        <v>5188690.9799999995</v>
      </c>
      <c r="K917" s="39">
        <f t="shared" si="71"/>
        <v>0</v>
      </c>
      <c r="L917" s="36">
        <f t="shared" si="71"/>
        <v>0</v>
      </c>
      <c r="M917" s="36">
        <f t="shared" si="71"/>
        <v>67787642.274000004</v>
      </c>
      <c r="N917" s="36">
        <f t="shared" si="71"/>
        <v>2573953.943</v>
      </c>
      <c r="O917" s="36">
        <f t="shared" si="71"/>
        <v>2701870.26</v>
      </c>
      <c r="P917" s="36">
        <f t="shared" si="71"/>
        <v>909844.47000000009</v>
      </c>
      <c r="Q917" s="36">
        <f t="shared" si="71"/>
        <v>3072750.378</v>
      </c>
      <c r="R917" s="36">
        <f t="shared" si="71"/>
        <v>0</v>
      </c>
      <c r="S917" s="36">
        <f t="shared" si="71"/>
        <v>0</v>
      </c>
      <c r="T917" s="36">
        <f t="shared" si="71"/>
        <v>0</v>
      </c>
    </row>
    <row r="918" spans="1:20">
      <c r="A918" s="188">
        <f t="shared" si="65"/>
        <v>1</v>
      </c>
      <c r="B918" s="195" t="s">
        <v>1063</v>
      </c>
      <c r="C918" s="99">
        <f t="shared" si="68"/>
        <v>436892.93000000005</v>
      </c>
      <c r="D918" s="103" t="str">
        <f>IF(ISNUMBER('Форма 1'!U918),'Форма 1'!$H918*VLOOKUP('Форма 1'!$F918,'Придельники до 2021'!$B$4:$X$28,'Форма 1'!U$8),"")</f>
        <v/>
      </c>
      <c r="E918" s="103" t="str">
        <f>IF(ISNUMBER('Форма 1'!V918),'Форма 1'!$H918*VLOOKUP('Форма 1'!$F918,'Придельники до 2021'!$B$4:$X$28,'Форма 1'!V$8),"")</f>
        <v/>
      </c>
      <c r="F918" s="103" t="str">
        <f>IF(ISNUMBER('Форма 1'!W918),'Форма 1'!$H918*VLOOKUP('Форма 1'!$F918,'Придельники до 2021'!$B$4:$X$28,'Форма 1'!W$8),"")</f>
        <v/>
      </c>
      <c r="G918" s="103" t="str">
        <f>IF(ISNUMBER('Форма 1'!X918),'Форма 1'!$H918*VLOOKUP('Форма 1'!$F918,'Придельники до 2021'!$B$4:$X$28,'Форма 1'!X$8),"")</f>
        <v/>
      </c>
      <c r="H918" s="103" t="str">
        <f>IF(ISNUMBER('Форма 1'!Y918),'Форма 1'!$H918*VLOOKUP('Форма 1'!$F918,'Придельники до 2021'!$B$4:$X$28,'Форма 1'!Y$8),"")</f>
        <v/>
      </c>
      <c r="I918" s="103" t="str">
        <f>IF(ISNUMBER('Форма 1'!Z918),'Форма 1'!$H918*VLOOKUP('Форма 1'!$F918,'Придельники до 2021'!$B$4:$X$28,'Форма 1'!Z$8),"")</f>
        <v/>
      </c>
      <c r="J918" s="103" t="str">
        <f>IF(ISNUMBER('Форма 1'!AA918),'Форма 1'!$H918*VLOOKUP('Форма 1'!$F918,'Придельники до 2021'!$B$4:$X$28,'Форма 1'!AA$8),"")</f>
        <v/>
      </c>
      <c r="K918" s="90"/>
      <c r="L918" s="87"/>
      <c r="M918" s="103" t="str">
        <f>IF(ISNUMBER('Форма 1'!AD918),'Форма 1'!$H918*VLOOKUP('Форма 1'!$F918,'Придельники до 2021'!$B$4:$X$28,'Форма 1'!AD$8),"")</f>
        <v/>
      </c>
      <c r="N918" s="103" t="str">
        <f>IF(ISBLANK('Форма 1'!$AE918),"",IF('Форма 1'!$AE918=1,'Форма 1'!$H918*VLOOKUP('Форма 1'!$F918,'Придельники до 2021'!$B$4:$X$28,'Форма 1'!$AE$8,0),IF('Форма 1'!$AE918=2,'Форма 1'!$H918*VLOOKUP('Форма 1'!$F918,'Придельники до 2021'!$B$4:$X$28,13,0),IF('Форма 1'!$AE918=3,'Форма 1'!$H918*VLOOKUP('Форма 1'!$F918,'Придельники до 2021'!$B$4:$X$28,12,0)))))</f>
        <v/>
      </c>
      <c r="O918" s="103" t="str">
        <f>IF(ISNUMBER('Форма 1'!AF918),'Форма 1'!$H918*VLOOKUP('Форма 1'!$F918,'Придельники до 2021'!$B$4:$X$28,'Форма 1'!AF$8),"")</f>
        <v/>
      </c>
      <c r="P918" s="87">
        <f>280193.26+156699.67</f>
        <v>436892.93000000005</v>
      </c>
      <c r="Q918" s="103" t="str">
        <f>IF(ISNUMBER('Форма 1'!AH918),'Форма 1'!$H918*VLOOKUP('Форма 1'!$F918,'Придельники до 2021'!$B$4:$X$28,'Форма 1'!AH$8),"")</f>
        <v/>
      </c>
      <c r="R918" s="103" t="str">
        <f>IF(ISNUMBER('Форма 1'!AI918),'Форма 1'!$H918*VLOOKUP('Форма 1'!$F918,'Придельники до 2021'!$B$4:$X$28,'Форма 1'!AI$8),"")</f>
        <v/>
      </c>
      <c r="S918" s="103" t="str">
        <f>IF(ISNUMBER('Форма 1'!AJ918),'Форма 1'!$H918*VLOOKUP('Форма 1'!$F918,'Придельники до 2021'!$B$4:$X$28,'Форма 1'!AJ$8),"")</f>
        <v/>
      </c>
      <c r="T918" s="87"/>
    </row>
    <row r="919" spans="1:20">
      <c r="A919" s="188">
        <f t="shared" si="65"/>
        <v>2</v>
      </c>
      <c r="B919" s="195" t="s">
        <v>1064</v>
      </c>
      <c r="C919" s="99">
        <f t="shared" si="68"/>
        <v>436892.93000000005</v>
      </c>
      <c r="D919" s="103" t="str">
        <f>IF(ISNUMBER('Форма 1'!U919),'Форма 1'!$H919*VLOOKUP('Форма 1'!$F919,'Придельники до 2021'!$B$4:$X$28,'Форма 1'!U$8),"")</f>
        <v/>
      </c>
      <c r="E919" s="103" t="str">
        <f>IF(ISNUMBER('Форма 1'!V919),'Форма 1'!$H919*VLOOKUP('Форма 1'!$F919,'Придельники до 2021'!$B$4:$X$28,'Форма 1'!V$8),"")</f>
        <v/>
      </c>
      <c r="F919" s="103" t="str">
        <f>IF(ISNUMBER('Форма 1'!W919),'Форма 1'!$H919*VLOOKUP('Форма 1'!$F919,'Придельники до 2021'!$B$4:$X$28,'Форма 1'!W$8),"")</f>
        <v/>
      </c>
      <c r="G919" s="103" t="str">
        <f>IF(ISNUMBER('Форма 1'!X919),'Форма 1'!$H919*VLOOKUP('Форма 1'!$F919,'Придельники до 2021'!$B$4:$X$28,'Форма 1'!X$8),"")</f>
        <v/>
      </c>
      <c r="H919" s="103" t="str">
        <f>IF(ISNUMBER('Форма 1'!Y919),'Форма 1'!$H919*VLOOKUP('Форма 1'!$F919,'Придельники до 2021'!$B$4:$X$28,'Форма 1'!Y$8),"")</f>
        <v/>
      </c>
      <c r="I919" s="103" t="str">
        <f>IF(ISNUMBER('Форма 1'!Z919),'Форма 1'!$H919*VLOOKUP('Форма 1'!$F919,'Придельники до 2021'!$B$4:$X$28,'Форма 1'!Z$8),"")</f>
        <v/>
      </c>
      <c r="J919" s="103" t="str">
        <f>IF(ISNUMBER('Форма 1'!AA919),'Форма 1'!$H919*VLOOKUP('Форма 1'!$F919,'Придельники до 2021'!$B$4:$X$28,'Форма 1'!AA$8),"")</f>
        <v/>
      </c>
      <c r="K919" s="90"/>
      <c r="L919" s="87"/>
      <c r="M919" s="103" t="str">
        <f>IF(ISNUMBER('Форма 1'!AD919),'Форма 1'!$H919*VLOOKUP('Форма 1'!$F919,'Придельники до 2021'!$B$4:$X$28,'Форма 1'!AD$8),"")</f>
        <v/>
      </c>
      <c r="N919" s="103" t="str">
        <f>IF(ISBLANK('Форма 1'!$AE919),"",IF('Форма 1'!$AE919=1,'Форма 1'!$H919*VLOOKUP('Форма 1'!$F919,'Придельники до 2021'!$B$4:$X$28,'Форма 1'!$AE$8,0),IF('Форма 1'!$AE919=2,'Форма 1'!$H919*VLOOKUP('Форма 1'!$F919,'Придельники до 2021'!$B$4:$X$28,13,0),IF('Форма 1'!$AE919=3,'Форма 1'!$H919*VLOOKUP('Форма 1'!$F919,'Придельники до 2021'!$B$4:$X$28,12,0)))))</f>
        <v/>
      </c>
      <c r="O919" s="103" t="str">
        <f>IF(ISNUMBER('Форма 1'!AF919),'Форма 1'!$H919*VLOOKUP('Форма 1'!$F919,'Придельники до 2021'!$B$4:$X$28,'Форма 1'!AF$8),"")</f>
        <v/>
      </c>
      <c r="P919" s="87">
        <f>280193.26+156699.67</f>
        <v>436892.93000000005</v>
      </c>
      <c r="Q919" s="103" t="str">
        <f>IF(ISNUMBER('Форма 1'!AH919),'Форма 1'!$H919*VLOOKUP('Форма 1'!$F919,'Придельники до 2021'!$B$4:$X$28,'Форма 1'!AH$8),"")</f>
        <v/>
      </c>
      <c r="R919" s="103" t="str">
        <f>IF(ISNUMBER('Форма 1'!AI919),'Форма 1'!$H919*VLOOKUP('Форма 1'!$F919,'Придельники до 2021'!$B$4:$X$28,'Форма 1'!AI$8),"")</f>
        <v/>
      </c>
      <c r="S919" s="103" t="str">
        <f>IF(ISNUMBER('Форма 1'!AJ919),'Форма 1'!$H919*VLOOKUP('Форма 1'!$F919,'Придельники до 2021'!$B$4:$X$28,'Форма 1'!AJ$8),"")</f>
        <v/>
      </c>
      <c r="T919" s="87"/>
    </row>
    <row r="920" spans="1:20">
      <c r="A920" s="188">
        <f t="shared" si="65"/>
        <v>3</v>
      </c>
      <c r="B920" s="189" t="s">
        <v>1066</v>
      </c>
      <c r="C920" s="99">
        <f t="shared" si="68"/>
        <v>2962883.92</v>
      </c>
      <c r="D920" s="103" t="str">
        <f>IF(ISNUMBER('Форма 1'!U920),'Форма 1'!$H920*VLOOKUP('Форма 1'!$F920,'Придельники до 2021'!$B$4:$X$28,'Форма 1'!U$8),"")</f>
        <v/>
      </c>
      <c r="E920" s="103" t="str">
        <f>IF(ISNUMBER('Форма 1'!V920),'Форма 1'!$H920*VLOOKUP('Форма 1'!$F920,'Придельники до 2021'!$B$4:$X$28,'Форма 1'!V$8),"")</f>
        <v/>
      </c>
      <c r="F920" s="103" t="str">
        <f>IF(ISNUMBER('Форма 1'!W920),'Форма 1'!$H920*VLOOKUP('Форма 1'!$F920,'Придельники до 2021'!$B$4:$X$28,'Форма 1'!W$8),"")</f>
        <v/>
      </c>
      <c r="G920" s="103" t="str">
        <f>IF(ISNUMBER('Форма 1'!X920),'Форма 1'!$H920*VLOOKUP('Форма 1'!$F920,'Придельники до 2021'!$B$4:$X$28,'Форма 1'!X$8),"")</f>
        <v/>
      </c>
      <c r="H920" s="103" t="str">
        <f>IF(ISNUMBER('Форма 1'!Y920),'Форма 1'!$H920*VLOOKUP('Форма 1'!$F920,'Придельники до 2021'!$B$4:$X$28,'Форма 1'!Y$8),"")</f>
        <v/>
      </c>
      <c r="I920" s="103" t="str">
        <f>IF(ISNUMBER('Форма 1'!Z920),'Форма 1'!$H920*VLOOKUP('Форма 1'!$F920,'Придельники до 2021'!$B$4:$X$28,'Форма 1'!Z$8),"")</f>
        <v/>
      </c>
      <c r="J920" s="103">
        <f>IF(ISNUMBER('Форма 1'!AA920),'Форма 1'!$H920*VLOOKUP('Форма 1'!$F920,'Придельники до 2021'!$B$4:$X$28,'Форма 1'!AA$8),"")</f>
        <v>2962883.92</v>
      </c>
      <c r="K920" s="90"/>
      <c r="L920" s="87"/>
      <c r="M920" s="103" t="str">
        <f>IF(ISNUMBER('Форма 1'!AD920),'Форма 1'!$H920*VLOOKUP('Форма 1'!$F920,'Придельники до 2021'!$B$4:$X$28,'Форма 1'!AD$8),"")</f>
        <v/>
      </c>
      <c r="N920" s="103" t="str">
        <f>IF(ISBLANK('Форма 1'!$AE920),"",IF('Форма 1'!$AE920=1,'Форма 1'!$H920*VLOOKUP('Форма 1'!$F920,'Придельники до 2021'!$B$4:$X$28,'Форма 1'!$AE$8,0),IF('Форма 1'!$AE920=2,'Форма 1'!$H920*VLOOKUP('Форма 1'!$F920,'Придельники до 2021'!$B$4:$X$28,13,0),IF('Форма 1'!$AE920=3,'Форма 1'!$H920*VLOOKUP('Форма 1'!$F920,'Придельники до 2021'!$B$4:$X$28,12,0)))))</f>
        <v/>
      </c>
      <c r="O920" s="103" t="str">
        <f>IF(ISNUMBER('Форма 1'!AF920),'Форма 1'!$H920*VLOOKUP('Форма 1'!$F920,'Придельники до 2021'!$B$4:$X$28,'Форма 1'!AF$8),"")</f>
        <v/>
      </c>
      <c r="P920" s="87"/>
      <c r="Q920" s="103" t="str">
        <f>IF(ISNUMBER('Форма 1'!AH920),'Форма 1'!$H920*VLOOKUP('Форма 1'!$F920,'Придельники до 2021'!$B$4:$X$28,'Форма 1'!AH$8),"")</f>
        <v/>
      </c>
      <c r="R920" s="103" t="str">
        <f>IF(ISNUMBER('Форма 1'!AI920),'Форма 1'!$H920*VLOOKUP('Форма 1'!$F920,'Придельники до 2021'!$B$4:$X$28,'Форма 1'!AI$8),"")</f>
        <v/>
      </c>
      <c r="S920" s="103" t="str">
        <f>IF(ISNUMBER('Форма 1'!AJ920),'Форма 1'!$H920*VLOOKUP('Форма 1'!$F920,'Придельники до 2021'!$B$4:$X$28,'Форма 1'!AJ$8),"")</f>
        <v/>
      </c>
      <c r="T920" s="87"/>
    </row>
    <row r="921" spans="1:20">
      <c r="A921" s="188">
        <f t="shared" si="65"/>
        <v>4</v>
      </c>
      <c r="B921" s="189" t="s">
        <v>1067</v>
      </c>
      <c r="C921" s="99">
        <f t="shared" si="68"/>
        <v>10413950.958000001</v>
      </c>
      <c r="D921" s="103" t="str">
        <f>IF(ISNUMBER('Форма 1'!U921),'Форма 1'!$H921*VLOOKUP('Форма 1'!$F921,'Придельники до 2021'!$B$4:$X$28,'Форма 1'!U$8),"")</f>
        <v/>
      </c>
      <c r="E921" s="103" t="str">
        <f>IF(ISNUMBER('Форма 1'!V921),'Форма 1'!$H921*VLOOKUP('Форма 1'!$F921,'Придельники до 2021'!$B$4:$X$28,'Форма 1'!V$8),"")</f>
        <v/>
      </c>
      <c r="F921" s="103" t="str">
        <f>IF(ISNUMBER('Форма 1'!W921),'Форма 1'!$H921*VLOOKUP('Форма 1'!$F921,'Придельники до 2021'!$B$4:$X$28,'Форма 1'!W$8),"")</f>
        <v/>
      </c>
      <c r="G921" s="103" t="str">
        <f>IF(ISNUMBER('Форма 1'!X921),'Форма 1'!$H921*VLOOKUP('Форма 1'!$F921,'Придельники до 2021'!$B$4:$X$28,'Форма 1'!X$8),"")</f>
        <v/>
      </c>
      <c r="H921" s="103" t="str">
        <f>IF(ISNUMBER('Форма 1'!Y921),'Форма 1'!$H921*VLOOKUP('Форма 1'!$F921,'Придельники до 2021'!$B$4:$X$28,'Форма 1'!Y$8),"")</f>
        <v/>
      </c>
      <c r="I921" s="103" t="str">
        <f>IF(ISNUMBER('Форма 1'!Z921),'Форма 1'!$H921*VLOOKUP('Форма 1'!$F921,'Придельники до 2021'!$B$4:$X$28,'Форма 1'!Z$8),"")</f>
        <v/>
      </c>
      <c r="J921" s="103" t="str">
        <f>IF(ISNUMBER('Форма 1'!AA921),'Форма 1'!$H921*VLOOKUP('Форма 1'!$F921,'Придельники до 2021'!$B$4:$X$28,'Форма 1'!AA$8),"")</f>
        <v/>
      </c>
      <c r="K921" s="90"/>
      <c r="L921" s="87"/>
      <c r="M921" s="103">
        <f>IF(ISNUMBER('Форма 1'!AD921),'Форма 1'!$H921*VLOOKUP('Форма 1'!$F921,'Придельники до 2021'!$B$4:$X$28,'Форма 1'!AD$8),"")</f>
        <v>10413950.958000001</v>
      </c>
      <c r="N921" s="103" t="str">
        <f>IF(ISBLANK('Форма 1'!$AE921),"",IF('Форма 1'!$AE921=1,'Форма 1'!$H921*VLOOKUP('Форма 1'!$F921,'Придельники до 2021'!$B$4:$X$28,'Форма 1'!$AE$8,0),IF('Форма 1'!$AE921=2,'Форма 1'!$H921*VLOOKUP('Форма 1'!$F921,'Придельники до 2021'!$B$4:$X$28,13,0),IF('Форма 1'!$AE921=3,'Форма 1'!$H921*VLOOKUP('Форма 1'!$F921,'Придельники до 2021'!$B$4:$X$28,12,0)))))</f>
        <v/>
      </c>
      <c r="O921" s="103" t="str">
        <f>IF(ISNUMBER('Форма 1'!AF921),'Форма 1'!$H921*VLOOKUP('Форма 1'!$F921,'Придельники до 2021'!$B$4:$X$28,'Форма 1'!AF$8),"")</f>
        <v/>
      </c>
      <c r="P921" s="87"/>
      <c r="Q921" s="103" t="str">
        <f>IF(ISNUMBER('Форма 1'!AH921),'Форма 1'!$H921*VLOOKUP('Форма 1'!$F921,'Придельники до 2021'!$B$4:$X$28,'Форма 1'!AH$8),"")</f>
        <v/>
      </c>
      <c r="R921" s="103" t="str">
        <f>IF(ISNUMBER('Форма 1'!AI921),'Форма 1'!$H921*VLOOKUP('Форма 1'!$F921,'Придельники до 2021'!$B$4:$X$28,'Форма 1'!AI$8),"")</f>
        <v/>
      </c>
      <c r="S921" s="103" t="str">
        <f>IF(ISNUMBER('Форма 1'!AJ921),'Форма 1'!$H921*VLOOKUP('Форма 1'!$F921,'Придельники до 2021'!$B$4:$X$28,'Форма 1'!AJ$8),"")</f>
        <v/>
      </c>
      <c r="T921" s="87"/>
    </row>
    <row r="922" spans="1:20">
      <c r="A922" s="188">
        <f t="shared" si="65"/>
        <v>5</v>
      </c>
      <c r="B922" s="189" t="s">
        <v>1068</v>
      </c>
      <c r="C922" s="99">
        <f t="shared" si="68"/>
        <v>15114336.246000001</v>
      </c>
      <c r="D922" s="103" t="str">
        <f>IF(ISNUMBER('Форма 1'!U922),'Форма 1'!$H922*VLOOKUP('Форма 1'!$F922,'Придельники до 2021'!$B$4:$X$28,'Форма 1'!U$8),"")</f>
        <v/>
      </c>
      <c r="E922" s="103" t="str">
        <f>IF(ISNUMBER('Форма 1'!V922),'Форма 1'!$H922*VLOOKUP('Форма 1'!$F922,'Придельники до 2021'!$B$4:$X$28,'Форма 1'!V$8),"")</f>
        <v/>
      </c>
      <c r="F922" s="103" t="str">
        <f>IF(ISNUMBER('Форма 1'!W922),'Форма 1'!$H922*VLOOKUP('Форма 1'!$F922,'Придельники до 2021'!$B$4:$X$28,'Форма 1'!W$8),"")</f>
        <v/>
      </c>
      <c r="G922" s="103" t="str">
        <f>IF(ISNUMBER('Форма 1'!X922),'Форма 1'!$H922*VLOOKUP('Форма 1'!$F922,'Придельники до 2021'!$B$4:$X$28,'Форма 1'!X$8),"")</f>
        <v/>
      </c>
      <c r="H922" s="103" t="str">
        <f>IF(ISNUMBER('Форма 1'!Y922),'Форма 1'!$H922*VLOOKUP('Форма 1'!$F922,'Придельники до 2021'!$B$4:$X$28,'Форма 1'!Y$8),"")</f>
        <v/>
      </c>
      <c r="I922" s="103" t="str">
        <f>IF(ISNUMBER('Форма 1'!Z922),'Форма 1'!$H922*VLOOKUP('Форма 1'!$F922,'Придельники до 2021'!$B$4:$X$28,'Форма 1'!Z$8),"")</f>
        <v/>
      </c>
      <c r="J922" s="103" t="str">
        <f>IF(ISNUMBER('Форма 1'!AA922),'Форма 1'!$H922*VLOOKUP('Форма 1'!$F922,'Придельники до 2021'!$B$4:$X$28,'Форма 1'!AA$8),"")</f>
        <v/>
      </c>
      <c r="K922" s="90"/>
      <c r="L922" s="87"/>
      <c r="M922" s="103">
        <f>IF(ISNUMBER('Форма 1'!AD922),'Форма 1'!$H922*VLOOKUP('Форма 1'!$F922,'Придельники до 2021'!$B$4:$X$28,'Форма 1'!AD$8),"")</f>
        <v>15114336.246000001</v>
      </c>
      <c r="N922" s="103" t="str">
        <f>IF(ISBLANK('Форма 1'!$AE922),"",IF('Форма 1'!$AE922=1,'Форма 1'!$H922*VLOOKUP('Форма 1'!$F922,'Придельники до 2021'!$B$4:$X$28,'Форма 1'!$AE$8,0),IF('Форма 1'!$AE922=2,'Форма 1'!$H922*VLOOKUP('Форма 1'!$F922,'Придельники до 2021'!$B$4:$X$28,13,0),IF('Форма 1'!$AE922=3,'Форма 1'!$H922*VLOOKUP('Форма 1'!$F922,'Придельники до 2021'!$B$4:$X$28,12,0)))))</f>
        <v/>
      </c>
      <c r="O922" s="103" t="str">
        <f>IF(ISNUMBER('Форма 1'!AF922),'Форма 1'!$H922*VLOOKUP('Форма 1'!$F922,'Придельники до 2021'!$B$4:$X$28,'Форма 1'!AF$8),"")</f>
        <v/>
      </c>
      <c r="P922" s="87"/>
      <c r="Q922" s="103" t="str">
        <f>IF(ISNUMBER('Форма 1'!AH922),'Форма 1'!$H922*VLOOKUP('Форма 1'!$F922,'Придельники до 2021'!$B$4:$X$28,'Форма 1'!AH$8),"")</f>
        <v/>
      </c>
      <c r="R922" s="103" t="str">
        <f>IF(ISNUMBER('Форма 1'!AI922),'Форма 1'!$H922*VLOOKUP('Форма 1'!$F922,'Придельники до 2021'!$B$4:$X$28,'Форма 1'!AI$8),"")</f>
        <v/>
      </c>
      <c r="S922" s="103" t="str">
        <f>IF(ISNUMBER('Форма 1'!AJ922),'Форма 1'!$H922*VLOOKUP('Форма 1'!$F922,'Придельники до 2021'!$B$4:$X$28,'Форма 1'!AJ$8),"")</f>
        <v/>
      </c>
      <c r="T922" s="87"/>
    </row>
    <row r="923" spans="1:20">
      <c r="A923" s="188">
        <f t="shared" si="65"/>
        <v>6</v>
      </c>
      <c r="B923" s="189" t="s">
        <v>1069</v>
      </c>
      <c r="C923" s="99">
        <f t="shared" si="68"/>
        <v>15776731.264</v>
      </c>
      <c r="D923" s="103" t="str">
        <f>IF(ISNUMBER('Форма 1'!U923),'Форма 1'!$H923*VLOOKUP('Форма 1'!$F923,'Придельники до 2021'!$B$4:$X$28,'Форма 1'!U$8),"")</f>
        <v/>
      </c>
      <c r="E923" s="103" t="str">
        <f>IF(ISNUMBER('Форма 1'!V923),'Форма 1'!$H923*VLOOKUP('Форма 1'!$F923,'Придельники до 2021'!$B$4:$X$28,'Форма 1'!V$8),"")</f>
        <v/>
      </c>
      <c r="F923" s="103" t="str">
        <f>IF(ISNUMBER('Форма 1'!W923),'Форма 1'!$H923*VLOOKUP('Форма 1'!$F923,'Придельники до 2021'!$B$4:$X$28,'Форма 1'!W$8),"")</f>
        <v/>
      </c>
      <c r="G923" s="103" t="str">
        <f>IF(ISNUMBER('Форма 1'!X923),'Форма 1'!$H923*VLOOKUP('Форма 1'!$F923,'Придельники до 2021'!$B$4:$X$28,'Форма 1'!X$8),"")</f>
        <v/>
      </c>
      <c r="H923" s="103" t="str">
        <f>IF(ISNUMBER('Форма 1'!Y923),'Форма 1'!$H923*VLOOKUP('Форма 1'!$F923,'Придельники до 2021'!$B$4:$X$28,'Форма 1'!Y$8),"")</f>
        <v/>
      </c>
      <c r="I923" s="103" t="str">
        <f>IF(ISNUMBER('Форма 1'!Z923),'Форма 1'!$H923*VLOOKUP('Форма 1'!$F923,'Придельники до 2021'!$B$4:$X$28,'Форма 1'!Z$8),"")</f>
        <v/>
      </c>
      <c r="J923" s="103" t="str">
        <f>IF(ISNUMBER('Форма 1'!AA923),'Форма 1'!$H923*VLOOKUP('Форма 1'!$F923,'Придельники до 2021'!$B$4:$X$28,'Форма 1'!AA$8),"")</f>
        <v/>
      </c>
      <c r="K923" s="90"/>
      <c r="L923" s="87"/>
      <c r="M923" s="103">
        <f>IF(ISNUMBER('Форма 1'!AD923),'Форма 1'!$H923*VLOOKUP('Форма 1'!$F923,'Придельники с 2022'!$B$4:$X$28,'Форма 1'!AD$8),"")</f>
        <v>15776731.264</v>
      </c>
      <c r="N923" s="103" t="str">
        <f>IF(ISBLANK('Форма 1'!$AE923),"",IF('Форма 1'!$AE923=1,'Форма 1'!$H923*VLOOKUP('Форма 1'!$F923,'Придельники до 2021'!$B$4:$X$28,'Форма 1'!$AE$8,0),IF('Форма 1'!$AE923=2,'Форма 1'!$H923*VLOOKUP('Форма 1'!$F923,'Придельники до 2021'!$B$4:$X$28,13,0),IF('Форма 1'!$AE923=3,'Форма 1'!$H923*VLOOKUP('Форма 1'!$F923,'Придельники до 2021'!$B$4:$X$28,12,0)))))</f>
        <v/>
      </c>
      <c r="O923" s="103" t="str">
        <f>IF(ISNUMBER('Форма 1'!AF923),'Форма 1'!$H923*VLOOKUP('Форма 1'!$F923,'Придельники до 2021'!$B$4:$X$28,'Форма 1'!AF$8),"")</f>
        <v/>
      </c>
      <c r="P923" s="87"/>
      <c r="Q923" s="103" t="str">
        <f>IF(ISNUMBER('Форма 1'!AH923),'Форма 1'!$H923*VLOOKUP('Форма 1'!$F923,'Придельники до 2021'!$B$4:$X$28,'Форма 1'!AH$8),"")</f>
        <v/>
      </c>
      <c r="R923" s="103" t="str">
        <f>IF(ISNUMBER('Форма 1'!AI923),'Форма 1'!$H923*VLOOKUP('Форма 1'!$F923,'Придельники до 2021'!$B$4:$X$28,'Форма 1'!AI$8),"")</f>
        <v/>
      </c>
      <c r="S923" s="103" t="str">
        <f>IF(ISNUMBER('Форма 1'!AJ923),'Форма 1'!$H923*VLOOKUP('Форма 1'!$F923,'Придельники до 2021'!$B$4:$X$28,'Форма 1'!AJ$8),"")</f>
        <v/>
      </c>
      <c r="T923" s="87"/>
    </row>
    <row r="924" spans="1:20">
      <c r="A924" s="188">
        <f t="shared" si="65"/>
        <v>7</v>
      </c>
      <c r="B924" s="189" t="s">
        <v>1071</v>
      </c>
      <c r="C924" s="99">
        <f t="shared" si="68"/>
        <v>13533761.07</v>
      </c>
      <c r="D924" s="103" t="str">
        <f>IF(ISNUMBER('Форма 1'!U924),'Форма 1'!$H924*VLOOKUP('Форма 1'!$F924,'Придельники до 2021'!$B$4:$X$28,'Форма 1'!U$8),"")</f>
        <v/>
      </c>
      <c r="E924" s="103" t="str">
        <f>IF(ISNUMBER('Форма 1'!V924),'Форма 1'!$H924*VLOOKUP('Форма 1'!$F924,'Придельники до 2021'!$B$4:$X$28,'Форма 1'!V$8),"")</f>
        <v/>
      </c>
      <c r="F924" s="103" t="str">
        <f>IF(ISNUMBER('Форма 1'!W924),'Форма 1'!$H924*VLOOKUP('Форма 1'!$F924,'Придельники до 2021'!$B$4:$X$28,'Форма 1'!W$8),"")</f>
        <v/>
      </c>
      <c r="G924" s="103" t="str">
        <f>IF(ISNUMBER('Форма 1'!X924),'Форма 1'!$H924*VLOOKUP('Форма 1'!$F924,'Придельники до 2021'!$B$4:$X$28,'Форма 1'!X$8),"")</f>
        <v/>
      </c>
      <c r="H924" s="103" t="str">
        <f>IF(ISNUMBER('Форма 1'!Y924),'Форма 1'!$H924*VLOOKUP('Форма 1'!$F924,'Придельники до 2021'!$B$4:$X$28,'Форма 1'!Y$8),"")</f>
        <v/>
      </c>
      <c r="I924" s="103" t="str">
        <f>IF(ISNUMBER('Форма 1'!Z924),'Форма 1'!$H924*VLOOKUP('Форма 1'!$F924,'Придельники до 2021'!$B$4:$X$28,'Форма 1'!Z$8),"")</f>
        <v/>
      </c>
      <c r="J924" s="103" t="str">
        <f>IF(ISNUMBER('Форма 1'!AA924),'Форма 1'!$H924*VLOOKUP('Форма 1'!$F924,'Придельники до 2021'!$B$4:$X$28,'Форма 1'!AA$8),"")</f>
        <v/>
      </c>
      <c r="K924" s="90"/>
      <c r="L924" s="87"/>
      <c r="M924" s="103">
        <f>IF(ISNUMBER('Форма 1'!AD924),'Форма 1'!$H924*VLOOKUP('Форма 1'!$F924,'Придельники до 2021'!$B$4:$X$28,'Форма 1'!AD$8),"")</f>
        <v>13533761.07</v>
      </c>
      <c r="N924" s="103" t="str">
        <f>IF(ISBLANK('Форма 1'!$AE924),"",IF('Форма 1'!$AE924=1,'Форма 1'!$H924*VLOOKUP('Форма 1'!$F924,'Придельники до 2021'!$B$4:$X$28,'Форма 1'!$AE$8,0),IF('Форма 1'!$AE924=2,'Форма 1'!$H924*VLOOKUP('Форма 1'!$F924,'Придельники до 2021'!$B$4:$X$28,13,0),IF('Форма 1'!$AE924=3,'Форма 1'!$H924*VLOOKUP('Форма 1'!$F924,'Придельники до 2021'!$B$4:$X$28,12,0)))))</f>
        <v/>
      </c>
      <c r="O924" s="103" t="str">
        <f>IF(ISNUMBER('Форма 1'!AF924),'Форма 1'!$H924*VLOOKUP('Форма 1'!$F924,'Придельники до 2021'!$B$4:$X$28,'Форма 1'!AF$8),"")</f>
        <v/>
      </c>
      <c r="P924" s="87"/>
      <c r="Q924" s="103" t="str">
        <f>IF(ISNUMBER('Форма 1'!AH924),'Форма 1'!$H924*VLOOKUP('Форма 1'!$F924,'Придельники до 2021'!$B$4:$X$28,'Форма 1'!AH$8),"")</f>
        <v/>
      </c>
      <c r="R924" s="103" t="str">
        <f>IF(ISNUMBER('Форма 1'!AI924),'Форма 1'!$H924*VLOOKUP('Форма 1'!$F924,'Придельники до 2021'!$B$4:$X$28,'Форма 1'!AI$8),"")</f>
        <v/>
      </c>
      <c r="S924" s="103" t="str">
        <f>IF(ISNUMBER('Форма 1'!AJ924),'Форма 1'!$H924*VLOOKUP('Форма 1'!$F924,'Придельники до 2021'!$B$4:$X$28,'Форма 1'!AJ$8),"")</f>
        <v/>
      </c>
      <c r="T924" s="87"/>
    </row>
    <row r="925" spans="1:20">
      <c r="A925" s="188">
        <f t="shared" si="65"/>
        <v>8</v>
      </c>
      <c r="B925" s="189" t="s">
        <v>1072</v>
      </c>
      <c r="C925" s="99">
        <f t="shared" si="68"/>
        <v>4039390.9560000002</v>
      </c>
      <c r="D925" s="103" t="str">
        <f>IF(ISNUMBER('Форма 1'!U925),'Форма 1'!$H925*VLOOKUP('Форма 1'!$F925,'Придельники до 2021'!$B$4:$X$28,'Форма 1'!U$8),"")</f>
        <v/>
      </c>
      <c r="E925" s="103" t="str">
        <f>IF(ISNUMBER('Форма 1'!V925),'Форма 1'!$H925*VLOOKUP('Форма 1'!$F925,'Придельники до 2021'!$B$4:$X$28,'Форма 1'!V$8),"")</f>
        <v/>
      </c>
      <c r="F925" s="103" t="str">
        <f>IF(ISNUMBER('Форма 1'!W925),'Форма 1'!$H925*VLOOKUP('Форма 1'!$F925,'Придельники до 2021'!$B$4:$X$28,'Форма 1'!W$8),"")</f>
        <v/>
      </c>
      <c r="G925" s="103">
        <f>IF(ISNUMBER('Форма 1'!X925),'Форма 1'!$H925*VLOOKUP('Форма 1'!$F925,'Придельники до 2021'!$B$4:$X$28,'Форма 1'!X$8),"")</f>
        <v>941359.56</v>
      </c>
      <c r="H925" s="103">
        <f>IF(ISNUMBER('Форма 1'!Y925),'Форма 1'!$H925*VLOOKUP('Форма 1'!$F925,'Придельники до 2021'!$B$4:$X$28,'Форма 1'!Y$8),"")</f>
        <v>1779635.76</v>
      </c>
      <c r="I925" s="103">
        <f>IF(ISNUMBER('Форма 1'!Z925),'Форма 1'!$H925*VLOOKUP('Форма 1'!$F925,'Придельники до 2021'!$B$4:$X$28,'Форма 1'!Z$8),"")</f>
        <v>1318395.6359999999</v>
      </c>
      <c r="J925" s="103" t="str">
        <f>IF(ISNUMBER('Форма 1'!AA925),'Форма 1'!$H925*VLOOKUP('Форма 1'!$F925,'Придельники до 2021'!$B$4:$X$28,'Форма 1'!AA$8),"")</f>
        <v/>
      </c>
      <c r="K925" s="90"/>
      <c r="L925" s="87"/>
      <c r="M925" s="103" t="str">
        <f>IF(ISNUMBER('Форма 1'!AD925),'Форма 1'!$H925*VLOOKUP('Форма 1'!$F925,'Придельники до 2021'!$B$4:$X$28,'Форма 1'!AD$8),"")</f>
        <v/>
      </c>
      <c r="N925" s="103" t="str">
        <f>IF(ISBLANK('Форма 1'!$AE925),"",IF('Форма 1'!$AE925=1,'Форма 1'!$H925*VLOOKUP('Форма 1'!$F925,'Придельники до 2021'!$B$4:$X$28,'Форма 1'!$AE$8,0),IF('Форма 1'!$AE925=2,'Форма 1'!$H925*VLOOKUP('Форма 1'!$F925,'Придельники до 2021'!$B$4:$X$28,13,0),IF('Форма 1'!$AE925=3,'Форма 1'!$H925*VLOOKUP('Форма 1'!$F925,'Придельники до 2021'!$B$4:$X$28,12,0)))))</f>
        <v/>
      </c>
      <c r="O925" s="103" t="str">
        <f>IF(ISNUMBER('Форма 1'!AF925),'Форма 1'!$H925*VLOOKUP('Форма 1'!$F925,'Придельники до 2021'!$B$4:$X$28,'Форма 1'!AF$8),"")</f>
        <v/>
      </c>
      <c r="P925" s="87"/>
      <c r="Q925" s="103" t="str">
        <f>IF(ISNUMBER('Форма 1'!AH925),'Форма 1'!$H925*VLOOKUP('Форма 1'!$F925,'Придельники до 2021'!$B$4:$X$28,'Форма 1'!AH$8),"")</f>
        <v/>
      </c>
      <c r="R925" s="103" t="str">
        <f>IF(ISNUMBER('Форма 1'!AI925),'Форма 1'!$H925*VLOOKUP('Форма 1'!$F925,'Придельники до 2021'!$B$4:$X$28,'Форма 1'!AI$8),"")</f>
        <v/>
      </c>
      <c r="S925" s="103" t="str">
        <f>IF(ISNUMBER('Форма 1'!AJ925),'Форма 1'!$H925*VLOOKUP('Форма 1'!$F925,'Придельники до 2021'!$B$4:$X$28,'Форма 1'!AJ$8),"")</f>
        <v/>
      </c>
      <c r="T925" s="87"/>
    </row>
    <row r="926" spans="1:20">
      <c r="A926" s="188">
        <f t="shared" si="65"/>
        <v>9</v>
      </c>
      <c r="B926" s="189" t="s">
        <v>1073</v>
      </c>
      <c r="C926" s="99">
        <f t="shared" si="68"/>
        <v>1135140.298</v>
      </c>
      <c r="D926" s="103" t="str">
        <f>IF(ISNUMBER('Форма 1'!U926),'Форма 1'!$H926*VLOOKUP('Форма 1'!$F926,'Придельники до 2021'!$B$4:$X$28,'Форма 1'!U$8),"")</f>
        <v/>
      </c>
      <c r="E926" s="103" t="str">
        <f>IF(ISNUMBER('Форма 1'!V926),'Форма 1'!$H926*VLOOKUP('Форма 1'!$F926,'Придельники до 2021'!$B$4:$X$28,'Форма 1'!V$8),"")</f>
        <v/>
      </c>
      <c r="F926" s="103" t="str">
        <f>IF(ISNUMBER('Форма 1'!W926),'Форма 1'!$H926*VLOOKUP('Форма 1'!$F926,'Придельники до 2021'!$B$4:$X$28,'Форма 1'!W$8),"")</f>
        <v/>
      </c>
      <c r="G926" s="103" t="str">
        <f>IF(ISNUMBER('Форма 1'!X926),'Форма 1'!$H926*VLOOKUP('Форма 1'!$F926,'Придельники до 2021'!$B$4:$X$28,'Форма 1'!X$8),"")</f>
        <v/>
      </c>
      <c r="H926" s="103" t="str">
        <f>IF(ISNUMBER('Форма 1'!Y926),'Форма 1'!$H926*VLOOKUP('Форма 1'!$F926,'Придельники до 2021'!$B$4:$X$28,'Форма 1'!Y$8),"")</f>
        <v/>
      </c>
      <c r="I926" s="103" t="str">
        <f>IF(ISNUMBER('Форма 1'!Z926),'Форма 1'!$H926*VLOOKUP('Форма 1'!$F926,'Придельники до 2021'!$B$4:$X$28,'Форма 1'!Z$8),"")</f>
        <v/>
      </c>
      <c r="J926" s="103" t="str">
        <f>IF(ISNUMBER('Форма 1'!AA926),'Форма 1'!$H926*VLOOKUP('Форма 1'!$F926,'Придельники до 2021'!$B$4:$X$28,'Форма 1'!AA$8),"")</f>
        <v/>
      </c>
      <c r="K926" s="90"/>
      <c r="L926" s="87"/>
      <c r="M926" s="103" t="str">
        <f>IF(ISNUMBER('Форма 1'!AD926),'Форма 1'!$H926*VLOOKUP('Форма 1'!$F926,'Придельники до 2021'!$B$4:$X$28,'Форма 1'!AD$8),"")</f>
        <v/>
      </c>
      <c r="N926" s="103">
        <f>IF(ISBLANK('Форма 1'!$AE926),"",IF('Форма 1'!$AE926=1,'Форма 1'!$H926*VLOOKUP('Форма 1'!$F926,'Придельники до 2021'!$B$4:$X$28,'Форма 1'!$AE$8,0),IF('Форма 1'!$AE926=2,'Форма 1'!$H926*VLOOKUP('Форма 1'!$F926,'Придельники до 2021'!$B$4:$X$28,13,0),IF('Форма 1'!$AE926=3,'Форма 1'!$H926*VLOOKUP('Форма 1'!$F926,'Придельники до 2021'!$B$4:$X$28,12,0)))))</f>
        <v>1135140.298</v>
      </c>
      <c r="O926" s="103" t="str">
        <f>IF(ISNUMBER('Форма 1'!AF926),'Форма 1'!$H926*VLOOKUP('Форма 1'!$F926,'Придельники до 2021'!$B$4:$X$28,'Форма 1'!AF$8),"")</f>
        <v/>
      </c>
      <c r="P926" s="87"/>
      <c r="Q926" s="103" t="str">
        <f>IF(ISNUMBER('Форма 1'!AH926),'Форма 1'!$H926*VLOOKUP('Форма 1'!$F926,'Придельники до 2021'!$B$4:$X$28,'Форма 1'!AH$8),"")</f>
        <v/>
      </c>
      <c r="R926" s="103" t="str">
        <f>IF(ISNUMBER('Форма 1'!AI926),'Форма 1'!$H926*VLOOKUP('Форма 1'!$F926,'Придельники до 2021'!$B$4:$X$28,'Форма 1'!AI$8),"")</f>
        <v/>
      </c>
      <c r="S926" s="103" t="str">
        <f>IF(ISNUMBER('Форма 1'!AJ926),'Форма 1'!$H926*VLOOKUP('Форма 1'!$F926,'Придельники до 2021'!$B$4:$X$28,'Форма 1'!AJ$8),"")</f>
        <v/>
      </c>
      <c r="T926" s="87"/>
    </row>
    <row r="927" spans="1:20">
      <c r="A927" s="188">
        <f t="shared" si="65"/>
        <v>10</v>
      </c>
      <c r="B927" s="189" t="s">
        <v>1074</v>
      </c>
      <c r="C927" s="99">
        <f t="shared" si="68"/>
        <v>1438813.645</v>
      </c>
      <c r="D927" s="103" t="str">
        <f>IF(ISNUMBER('Форма 1'!U927),'Форма 1'!$H927*VLOOKUP('Форма 1'!$F927,'Придельники до 2021'!$B$4:$X$28,'Форма 1'!U$8),"")</f>
        <v/>
      </c>
      <c r="E927" s="103" t="str">
        <f>IF(ISNUMBER('Форма 1'!V927),'Форма 1'!$H927*VLOOKUP('Форма 1'!$F927,'Придельники до 2021'!$B$4:$X$28,'Форма 1'!V$8),"")</f>
        <v/>
      </c>
      <c r="F927" s="103" t="str">
        <f>IF(ISNUMBER('Форма 1'!W927),'Форма 1'!$H927*VLOOKUP('Форма 1'!$F927,'Придельники до 2021'!$B$4:$X$28,'Форма 1'!W$8),"")</f>
        <v/>
      </c>
      <c r="G927" s="103" t="str">
        <f>IF(ISNUMBER('Форма 1'!X927),'Форма 1'!$H927*VLOOKUP('Форма 1'!$F927,'Придельники до 2021'!$B$4:$X$28,'Форма 1'!X$8),"")</f>
        <v/>
      </c>
      <c r="H927" s="103" t="str">
        <f>IF(ISNUMBER('Форма 1'!Y927),'Форма 1'!$H927*VLOOKUP('Форма 1'!$F927,'Придельники до 2021'!$B$4:$X$28,'Форма 1'!Y$8),"")</f>
        <v/>
      </c>
      <c r="I927" s="103" t="str">
        <f>IF(ISNUMBER('Форма 1'!Z927),'Форма 1'!$H927*VLOOKUP('Форма 1'!$F927,'Придельники до 2021'!$B$4:$X$28,'Форма 1'!Z$8),"")</f>
        <v/>
      </c>
      <c r="J927" s="103" t="str">
        <f>IF(ISNUMBER('Форма 1'!AA927),'Форма 1'!$H927*VLOOKUP('Форма 1'!$F927,'Придельники до 2021'!$B$4:$X$28,'Форма 1'!AA$8),"")</f>
        <v/>
      </c>
      <c r="K927" s="90"/>
      <c r="L927" s="87"/>
      <c r="M927" s="103" t="str">
        <f>IF(ISNUMBER('Форма 1'!AD927),'Форма 1'!$H927*VLOOKUP('Форма 1'!$F927,'Придельники до 2021'!$B$4:$X$28,'Форма 1'!AD$8),"")</f>
        <v/>
      </c>
      <c r="N927" s="103">
        <f>IF(ISBLANK('Форма 1'!$AE927),"",IF('Форма 1'!$AE927=1,'Форма 1'!$H927*VLOOKUP('Форма 1'!$F927,'Придельники до 2021'!$B$4:$X$28,'Форма 1'!$AE$8,0),IF('Форма 1'!$AE927=2,'Форма 1'!$H927*VLOOKUP('Форма 1'!$F927,'Придельники до 2021'!$B$4:$X$28,13,0),IF('Форма 1'!$AE927=3,'Форма 1'!$H927*VLOOKUP('Форма 1'!$F927,'Придельники до 2021'!$B$4:$X$28,12,0)))))</f>
        <v>1438813.645</v>
      </c>
      <c r="O927" s="103" t="str">
        <f>IF(ISNUMBER('Форма 1'!AF927),'Форма 1'!$H927*VLOOKUP('Форма 1'!$F927,'Придельники до 2021'!$B$4:$X$28,'Форма 1'!AF$8),"")</f>
        <v/>
      </c>
      <c r="P927" s="87"/>
      <c r="Q927" s="103" t="str">
        <f>IF(ISNUMBER('Форма 1'!AH927),'Форма 1'!$H927*VLOOKUP('Форма 1'!$F927,'Придельники до 2021'!$B$4:$X$28,'Форма 1'!AH$8),"")</f>
        <v/>
      </c>
      <c r="R927" s="103" t="str">
        <f>IF(ISNUMBER('Форма 1'!AI927),'Форма 1'!$H927*VLOOKUP('Форма 1'!$F927,'Придельники до 2021'!$B$4:$X$28,'Форма 1'!AI$8),"")</f>
        <v/>
      </c>
      <c r="S927" s="103" t="str">
        <f>IF(ISNUMBER('Форма 1'!AJ927),'Форма 1'!$H927*VLOOKUP('Форма 1'!$F927,'Придельники до 2021'!$B$4:$X$28,'Форма 1'!AJ$8),"")</f>
        <v/>
      </c>
      <c r="T927" s="87"/>
    </row>
    <row r="928" spans="1:20">
      <c r="A928" s="188">
        <f t="shared" si="65"/>
        <v>11</v>
      </c>
      <c r="B928" s="189" t="s">
        <v>1075</v>
      </c>
      <c r="C928" s="99">
        <f t="shared" si="68"/>
        <v>437718.10399999999</v>
      </c>
      <c r="D928" s="103">
        <f>IF(ISNUMBER('Форма 1'!U928),'Форма 1'!$H928*VLOOKUP('Форма 1'!$F928,'Придельники до 2021'!$B$4:$X$28,'Форма 1'!U$8),"")</f>
        <v>437718.10399999999</v>
      </c>
      <c r="E928" s="103" t="str">
        <f>IF(ISNUMBER('Форма 1'!V928),'Форма 1'!$H928*VLOOKUP('Форма 1'!$F928,'Придельники до 2021'!$B$4:$X$28,'Форма 1'!V$8),"")</f>
        <v/>
      </c>
      <c r="F928" s="103" t="str">
        <f>IF(ISNUMBER('Форма 1'!W928),'Форма 1'!$H928*VLOOKUP('Форма 1'!$F928,'Придельники до 2021'!$B$4:$X$28,'Форма 1'!W$8),"")</f>
        <v/>
      </c>
      <c r="G928" s="103" t="str">
        <f>IF(ISNUMBER('Форма 1'!X928),'Форма 1'!$H928*VLOOKUP('Форма 1'!$F928,'Придельники до 2021'!$B$4:$X$28,'Форма 1'!X$8),"")</f>
        <v/>
      </c>
      <c r="H928" s="103" t="str">
        <f>IF(ISNUMBER('Форма 1'!Y928),'Форма 1'!$H928*VLOOKUP('Форма 1'!$F928,'Придельники до 2021'!$B$4:$X$28,'Форма 1'!Y$8),"")</f>
        <v/>
      </c>
      <c r="I928" s="103" t="str">
        <f>IF(ISNUMBER('Форма 1'!Z928),'Форма 1'!$H928*VLOOKUP('Форма 1'!$F928,'Придельники до 2021'!$B$4:$X$28,'Форма 1'!Z$8),"")</f>
        <v/>
      </c>
      <c r="J928" s="103" t="str">
        <f>IF(ISNUMBER('Форма 1'!AA928),'Форма 1'!$H928*VLOOKUP('Форма 1'!$F928,'Придельники до 2021'!$B$4:$X$28,'Форма 1'!AA$8),"")</f>
        <v/>
      </c>
      <c r="K928" s="90"/>
      <c r="L928" s="87"/>
      <c r="M928" s="103" t="str">
        <f>IF(ISNUMBER('Форма 1'!AD928),'Форма 1'!$H928*VLOOKUP('Форма 1'!$F928,'Придельники до 2021'!$B$4:$X$28,'Форма 1'!AD$8),"")</f>
        <v/>
      </c>
      <c r="N928" s="103" t="str">
        <f>IF(ISBLANK('Форма 1'!$AE928),"",IF('Форма 1'!$AE928=1,'Форма 1'!$H928*VLOOKUP('Форма 1'!$F928,'Придельники до 2021'!$B$4:$X$28,'Форма 1'!$AE$8,0),IF('Форма 1'!$AE928=2,'Форма 1'!$H928*VLOOKUP('Форма 1'!$F928,'Придельники до 2021'!$B$4:$X$28,13,0),IF('Форма 1'!$AE928=3,'Форма 1'!$H928*VLOOKUP('Форма 1'!$F928,'Придельники до 2021'!$B$4:$X$28,12,0)))))</f>
        <v/>
      </c>
      <c r="O928" s="103" t="str">
        <f>IF(ISNUMBER('Форма 1'!AF928),'Форма 1'!$H928*VLOOKUP('Форма 1'!$F928,'Придельники до 2021'!$B$4:$X$28,'Форма 1'!AF$8),"")</f>
        <v/>
      </c>
      <c r="P928" s="87"/>
      <c r="Q928" s="103" t="str">
        <f>IF(ISNUMBER('Форма 1'!AH928),'Форма 1'!$H928*VLOOKUP('Форма 1'!$F928,'Придельники до 2021'!$B$4:$X$28,'Форма 1'!AH$8),"")</f>
        <v/>
      </c>
      <c r="R928" s="103" t="str">
        <f>IF(ISNUMBER('Форма 1'!AI928),'Форма 1'!$H928*VLOOKUP('Форма 1'!$F928,'Придельники до 2021'!$B$4:$X$28,'Форма 1'!AI$8),"")</f>
        <v/>
      </c>
      <c r="S928" s="103" t="str">
        <f>IF(ISNUMBER('Форма 1'!AJ928),'Форма 1'!$H928*VLOOKUP('Форма 1'!$F928,'Придельники до 2021'!$B$4:$X$28,'Форма 1'!AJ$8),"")</f>
        <v/>
      </c>
      <c r="T928" s="87"/>
    </row>
    <row r="929" spans="1:20">
      <c r="A929" s="188">
        <f t="shared" si="65"/>
        <v>12</v>
      </c>
      <c r="B929" s="189" t="s">
        <v>1076</v>
      </c>
      <c r="C929" s="99">
        <f t="shared" ref="C929:C985" si="72">SUM(D929:J929,L929:T929)</f>
        <v>987678.63599999994</v>
      </c>
      <c r="D929" s="103" t="str">
        <f>IF(ISNUMBER('Форма 1'!U929),'Форма 1'!$H929*VLOOKUP('Форма 1'!$F929,'Придельники до 2021'!$B$4:$X$28,'Форма 1'!U$8),"")</f>
        <v/>
      </c>
      <c r="E929" s="103" t="str">
        <f>IF(ISNUMBER('Форма 1'!V929),'Форма 1'!$H929*VLOOKUP('Форма 1'!$F929,'Придельники до 2021'!$B$4:$X$28,'Форма 1'!V$8),"")</f>
        <v/>
      </c>
      <c r="F929" s="103" t="str">
        <f>IF(ISNUMBER('Форма 1'!W929),'Форма 1'!$H929*VLOOKUP('Форма 1'!$F929,'Придельники до 2021'!$B$4:$X$28,'Форма 1'!W$8),"")</f>
        <v/>
      </c>
      <c r="G929" s="103" t="str">
        <f>IF(ISNUMBER('Форма 1'!X929),'Форма 1'!$H929*VLOOKUP('Форма 1'!$F929,'Придельники до 2021'!$B$4:$X$28,'Форма 1'!X$8),"")</f>
        <v/>
      </c>
      <c r="H929" s="103" t="str">
        <f>IF(ISNUMBER('Форма 1'!Y929),'Форма 1'!$H929*VLOOKUP('Форма 1'!$F929,'Придельники до 2021'!$B$4:$X$28,'Форма 1'!Y$8),"")</f>
        <v/>
      </c>
      <c r="I929" s="103" t="str">
        <f>IF(ISNUMBER('Форма 1'!Z929),'Форма 1'!$H929*VLOOKUP('Форма 1'!$F929,'Придельники до 2021'!$B$4:$X$28,'Форма 1'!Z$8),"")</f>
        <v/>
      </c>
      <c r="J929" s="103" t="str">
        <f>IF(ISNUMBER('Форма 1'!AA929),'Форма 1'!$H929*VLOOKUP('Форма 1'!$F929,'Придельники до 2021'!$B$4:$X$28,'Форма 1'!AA$8),"")</f>
        <v/>
      </c>
      <c r="K929" s="90"/>
      <c r="L929" s="87"/>
      <c r="M929" s="103" t="str">
        <f>IF(ISNUMBER('Форма 1'!AD929),'Форма 1'!$H929*VLOOKUP('Форма 1'!$F929,'Придельники до 2021'!$B$4:$X$28,'Форма 1'!AD$8),"")</f>
        <v/>
      </c>
      <c r="N929" s="103" t="str">
        <f>IF(ISBLANK('Форма 1'!$AE929),"",IF('Форма 1'!$AE929=1,'Форма 1'!$H929*VLOOKUP('Форма 1'!$F929,'Придельники до 2021'!$B$4:$X$28,'Форма 1'!$AE$8,0),IF('Форма 1'!$AE929=2,'Форма 1'!$H929*VLOOKUP('Форма 1'!$F929,'Придельники до 2021'!$B$4:$X$28,13,0),IF('Форма 1'!$AE929=3,'Форма 1'!$H929*VLOOKUP('Форма 1'!$F929,'Придельники до 2021'!$B$4:$X$28,12,0)))))</f>
        <v/>
      </c>
      <c r="O929" s="103">
        <f>IF(ISNUMBER('Форма 1'!AF929),'Форма 1'!$H929*VLOOKUP('Форма 1'!$F929,'Придельники до 2021'!$B$4:$X$28,'Форма 1'!AF$8),"")</f>
        <v>987678.63599999994</v>
      </c>
      <c r="P929" s="87"/>
      <c r="Q929" s="103" t="str">
        <f>IF(ISNUMBER('Форма 1'!AH929),'Форма 1'!$H929*VLOOKUP('Форма 1'!$F929,'Придельники до 2021'!$B$4:$X$28,'Форма 1'!AH$8),"")</f>
        <v/>
      </c>
      <c r="R929" s="103" t="str">
        <f>IF(ISNUMBER('Форма 1'!AI929),'Форма 1'!$H929*VLOOKUP('Форма 1'!$F929,'Придельники до 2021'!$B$4:$X$28,'Форма 1'!AI$8),"")</f>
        <v/>
      </c>
      <c r="S929" s="103" t="str">
        <f>IF(ISNUMBER('Форма 1'!AJ929),'Форма 1'!$H929*VLOOKUP('Форма 1'!$F929,'Придельники до 2021'!$B$4:$X$28,'Форма 1'!AJ$8),"")</f>
        <v/>
      </c>
      <c r="T929" s="87"/>
    </row>
    <row r="930" spans="1:20">
      <c r="A930" s="188">
        <f t="shared" si="65"/>
        <v>13</v>
      </c>
      <c r="B930" s="189" t="s">
        <v>1077</v>
      </c>
      <c r="C930" s="99">
        <f t="shared" si="72"/>
        <v>1088017.128</v>
      </c>
      <c r="D930" s="103" t="str">
        <f>IF(ISNUMBER('Форма 1'!U930),'Форма 1'!$H930*VLOOKUP('Форма 1'!$F930,'Придельники до 2021'!$B$4:$X$28,'Форма 1'!U$8),"")</f>
        <v/>
      </c>
      <c r="E930" s="103" t="str">
        <f>IF(ISNUMBER('Форма 1'!V930),'Форма 1'!$H930*VLOOKUP('Форма 1'!$F930,'Придельники до 2021'!$B$4:$X$28,'Форма 1'!V$8),"")</f>
        <v/>
      </c>
      <c r="F930" s="103" t="str">
        <f>IF(ISNUMBER('Форма 1'!W930),'Форма 1'!$H930*VLOOKUP('Форма 1'!$F930,'Придельники до 2021'!$B$4:$X$28,'Форма 1'!W$8),"")</f>
        <v/>
      </c>
      <c r="G930" s="103" t="str">
        <f>IF(ISNUMBER('Форма 1'!X930),'Форма 1'!$H930*VLOOKUP('Форма 1'!$F930,'Придельники до 2021'!$B$4:$X$28,'Форма 1'!X$8),"")</f>
        <v/>
      </c>
      <c r="H930" s="103" t="str">
        <f>IF(ISNUMBER('Форма 1'!Y930),'Форма 1'!$H930*VLOOKUP('Форма 1'!$F930,'Придельники до 2021'!$B$4:$X$28,'Форма 1'!Y$8),"")</f>
        <v/>
      </c>
      <c r="I930" s="103" t="str">
        <f>IF(ISNUMBER('Форма 1'!Z930),'Форма 1'!$H930*VLOOKUP('Форма 1'!$F930,'Придельники до 2021'!$B$4:$X$28,'Форма 1'!Z$8),"")</f>
        <v/>
      </c>
      <c r="J930" s="103" t="str">
        <f>IF(ISNUMBER('Форма 1'!AA930),'Форма 1'!$H930*VLOOKUP('Форма 1'!$F930,'Придельники до 2021'!$B$4:$X$28,'Форма 1'!AA$8),"")</f>
        <v/>
      </c>
      <c r="K930" s="90"/>
      <c r="L930" s="87"/>
      <c r="M930" s="103" t="str">
        <f>IF(ISNUMBER('Форма 1'!AD930),'Форма 1'!$H930*VLOOKUP('Форма 1'!$F930,'Придельники до 2021'!$B$4:$X$28,'Форма 1'!AD$8),"")</f>
        <v/>
      </c>
      <c r="N930" s="103" t="str">
        <f>IF(ISBLANK('Форма 1'!$AE930),"",IF('Форма 1'!$AE930=1,'Форма 1'!$H930*VLOOKUP('Форма 1'!$F930,'Придельники до 2021'!$B$4:$X$28,'Форма 1'!$AE$8,0),IF('Форма 1'!$AE930=2,'Форма 1'!$H930*VLOOKUP('Форма 1'!$F930,'Придельники до 2021'!$B$4:$X$28,13,0),IF('Форма 1'!$AE930=3,'Форма 1'!$H930*VLOOKUP('Форма 1'!$F930,'Придельники до 2021'!$B$4:$X$28,12,0)))))</f>
        <v/>
      </c>
      <c r="O930" s="103">
        <f>IF(ISNUMBER('Форма 1'!AF930),'Форма 1'!$H930*VLOOKUP('Форма 1'!$F930,'Придельники до 2021'!$B$4:$X$28,'Форма 1'!AF$8),"")</f>
        <v>1088017.128</v>
      </c>
      <c r="P930" s="87"/>
      <c r="Q930" s="103" t="str">
        <f>IF(ISNUMBER('Форма 1'!AH930),'Форма 1'!$H930*VLOOKUP('Форма 1'!$F930,'Придельники до 2021'!$B$4:$X$28,'Форма 1'!AH$8),"")</f>
        <v/>
      </c>
      <c r="R930" s="103" t="str">
        <f>IF(ISNUMBER('Форма 1'!AI930),'Форма 1'!$H930*VLOOKUP('Форма 1'!$F930,'Придельники до 2021'!$B$4:$X$28,'Форма 1'!AI$8),"")</f>
        <v/>
      </c>
      <c r="S930" s="103" t="str">
        <f>IF(ISNUMBER('Форма 1'!AJ930),'Форма 1'!$H930*VLOOKUP('Форма 1'!$F930,'Придельники до 2021'!$B$4:$X$28,'Форма 1'!AJ$8),"")</f>
        <v/>
      </c>
      <c r="T930" s="87"/>
    </row>
    <row r="931" spans="1:20">
      <c r="A931" s="188">
        <f t="shared" si="65"/>
        <v>14</v>
      </c>
      <c r="B931" s="189" t="s">
        <v>1078</v>
      </c>
      <c r="C931" s="99">
        <f t="shared" si="72"/>
        <v>221358.87899999999</v>
      </c>
      <c r="D931" s="103" t="str">
        <f>IF(ISNUMBER('Форма 1'!U931),'Форма 1'!$H931*VLOOKUP('Форма 1'!$F931,'Придельники до 2021'!$B$4:$X$28,'Форма 1'!U$8),"")</f>
        <v/>
      </c>
      <c r="E931" s="103" t="str">
        <f>IF(ISNUMBER('Форма 1'!V931),'Форма 1'!$H931*VLOOKUP('Форма 1'!$F931,'Придельники до 2021'!$B$4:$X$28,'Форма 1'!V$8),"")</f>
        <v/>
      </c>
      <c r="F931" s="103" t="str">
        <f>IF(ISNUMBER('Форма 1'!W931),'Форма 1'!$H931*VLOOKUP('Форма 1'!$F931,'Придельники до 2021'!$B$4:$X$28,'Форма 1'!W$8),"")</f>
        <v/>
      </c>
      <c r="G931" s="103">
        <f>IF(ISNUMBER('Форма 1'!X931),'Форма 1'!$H931*VLOOKUP('Форма 1'!$F931,'Придельники до 2021'!$B$4:$X$28,'Форма 1'!X$8),"")</f>
        <v>221358.87899999999</v>
      </c>
      <c r="H931" s="103" t="str">
        <f>IF(ISNUMBER('Форма 1'!Y931),'Форма 1'!$H931*VLOOKUP('Форма 1'!$F931,'Придельники до 2021'!$B$4:$X$28,'Форма 1'!Y$8),"")</f>
        <v/>
      </c>
      <c r="I931" s="103" t="str">
        <f>IF(ISNUMBER('Форма 1'!Z931),'Форма 1'!$H931*VLOOKUP('Форма 1'!$F931,'Придельники до 2021'!$B$4:$X$28,'Форма 1'!Z$8),"")</f>
        <v/>
      </c>
      <c r="J931" s="103" t="str">
        <f>IF(ISNUMBER('Форма 1'!AA931),'Форма 1'!$H931*VLOOKUP('Форма 1'!$F931,'Придельники до 2021'!$B$4:$X$28,'Форма 1'!AA$8),"")</f>
        <v/>
      </c>
      <c r="K931" s="90"/>
      <c r="L931" s="87"/>
      <c r="M931" s="103" t="str">
        <f>IF(ISNUMBER('Форма 1'!AD931),'Форма 1'!$H931*VLOOKUP('Форма 1'!$F931,'Придельники до 2021'!$B$4:$X$28,'Форма 1'!AD$8),"")</f>
        <v/>
      </c>
      <c r="N931" s="103" t="str">
        <f>IF(ISBLANK('Форма 1'!$AE931),"",IF('Форма 1'!$AE931=1,'Форма 1'!$H931*VLOOKUP('Форма 1'!$F931,'Придельники до 2021'!$B$4:$X$28,'Форма 1'!$AE$8,0),IF('Форма 1'!$AE931=2,'Форма 1'!$H931*VLOOKUP('Форма 1'!$F931,'Придельники до 2021'!$B$4:$X$28,13,0),IF('Форма 1'!$AE931=3,'Форма 1'!$H931*VLOOKUP('Форма 1'!$F931,'Придельники до 2021'!$B$4:$X$28,12,0)))))</f>
        <v/>
      </c>
      <c r="O931" s="103" t="str">
        <f>IF(ISNUMBER('Форма 1'!AF931),'Форма 1'!$H931*VLOOKUP('Форма 1'!$F931,'Придельники до 2021'!$B$4:$X$28,'Форма 1'!AF$8),"")</f>
        <v/>
      </c>
      <c r="P931" s="87"/>
      <c r="Q931" s="103" t="str">
        <f>IF(ISNUMBER('Форма 1'!AH931),'Форма 1'!$H931*VLOOKUP('Форма 1'!$F931,'Придельники до 2021'!$B$4:$X$28,'Форма 1'!AH$8),"")</f>
        <v/>
      </c>
      <c r="R931" s="103" t="str">
        <f>IF(ISNUMBER('Форма 1'!AI931),'Форма 1'!$H931*VLOOKUP('Форма 1'!$F931,'Придельники до 2021'!$B$4:$X$28,'Форма 1'!AI$8),"")</f>
        <v/>
      </c>
      <c r="S931" s="103" t="str">
        <f>IF(ISNUMBER('Форма 1'!AJ931),'Форма 1'!$H931*VLOOKUP('Форма 1'!$F931,'Придельники до 2021'!$B$4:$X$28,'Форма 1'!AJ$8),"")</f>
        <v/>
      </c>
      <c r="T931" s="87"/>
    </row>
    <row r="932" spans="1:20">
      <c r="A932" s="188">
        <f t="shared" si="65"/>
        <v>15</v>
      </c>
      <c r="B932" s="189" t="s">
        <v>1079</v>
      </c>
      <c r="C932" s="99">
        <f t="shared" si="72"/>
        <v>2160900.0700000003</v>
      </c>
      <c r="D932" s="103" t="str">
        <f>IF(ISNUMBER('Форма 1'!U932),'Форма 1'!$H932*VLOOKUP('Форма 1'!$F932,'Придельники до 2021'!$B$4:$X$28,'Форма 1'!U$8),"")</f>
        <v/>
      </c>
      <c r="E932" s="103">
        <f>IF(ISNUMBER('Форма 1'!V932),'Форма 1'!$H932*VLOOKUP('Форма 1'!$F932,'Придельники до 2021'!$B$4:$X$28,'Форма 1'!V$8),"")</f>
        <v>2160900.0700000003</v>
      </c>
      <c r="F932" s="103" t="str">
        <f>IF(ISNUMBER('Форма 1'!W932),'Форма 1'!$H932*VLOOKUP('Форма 1'!$F932,'Придельники до 2021'!$B$4:$X$28,'Форма 1'!W$8),"")</f>
        <v/>
      </c>
      <c r="G932" s="103" t="str">
        <f>IF(ISNUMBER('Форма 1'!X932),'Форма 1'!$H932*VLOOKUP('Форма 1'!$F932,'Придельники до 2021'!$B$4:$X$28,'Форма 1'!X$8),"")</f>
        <v/>
      </c>
      <c r="H932" s="103" t="str">
        <f>IF(ISNUMBER('Форма 1'!Y932),'Форма 1'!$H932*VLOOKUP('Форма 1'!$F932,'Придельники до 2021'!$B$4:$X$28,'Форма 1'!Y$8),"")</f>
        <v/>
      </c>
      <c r="I932" s="103" t="str">
        <f>IF(ISNUMBER('Форма 1'!Z932),'Форма 1'!$H932*VLOOKUP('Форма 1'!$F932,'Придельники до 2021'!$B$4:$X$28,'Форма 1'!Z$8),"")</f>
        <v/>
      </c>
      <c r="J932" s="103" t="str">
        <f>IF(ISNUMBER('Форма 1'!AA932),'Форма 1'!$H932*VLOOKUP('Форма 1'!$F932,'Придельники до 2021'!$B$4:$X$28,'Форма 1'!AA$8),"")</f>
        <v/>
      </c>
      <c r="K932" s="90"/>
      <c r="L932" s="87"/>
      <c r="M932" s="103" t="str">
        <f>IF(ISNUMBER('Форма 1'!AD932),'Форма 1'!$H932*VLOOKUP('Форма 1'!$F932,'Придельники до 2021'!$B$4:$X$28,'Форма 1'!AD$8),"")</f>
        <v/>
      </c>
      <c r="N932" s="103" t="str">
        <f>IF(ISBLANK('Форма 1'!$AE932),"",IF('Форма 1'!$AE932=1,'Форма 1'!$H932*VLOOKUP('Форма 1'!$F932,'Придельники до 2021'!$B$4:$X$28,'Форма 1'!$AE$8,0),IF('Форма 1'!$AE932=2,'Форма 1'!$H932*VLOOKUP('Форма 1'!$F932,'Придельники до 2021'!$B$4:$X$28,13,0),IF('Форма 1'!$AE932=3,'Форма 1'!$H932*VLOOKUP('Форма 1'!$F932,'Придельники до 2021'!$B$4:$X$28,12,0)))))</f>
        <v/>
      </c>
      <c r="O932" s="103" t="str">
        <f>IF(ISNUMBER('Форма 1'!AF932),'Форма 1'!$H932*VLOOKUP('Форма 1'!$F932,'Придельники до 2021'!$B$4:$X$28,'Форма 1'!AF$8),"")</f>
        <v/>
      </c>
      <c r="P932" s="87"/>
      <c r="Q932" s="103" t="str">
        <f>IF(ISNUMBER('Форма 1'!AH932),'Форма 1'!$H932*VLOOKUP('Форма 1'!$F932,'Придельники до 2021'!$B$4:$X$28,'Форма 1'!AH$8),"")</f>
        <v/>
      </c>
      <c r="R932" s="103" t="str">
        <f>IF(ISNUMBER('Форма 1'!AI932),'Форма 1'!$H932*VLOOKUP('Форма 1'!$F932,'Придельники до 2021'!$B$4:$X$28,'Форма 1'!AI$8),"")</f>
        <v/>
      </c>
      <c r="S932" s="103" t="str">
        <f>IF(ISNUMBER('Форма 1'!AJ932),'Форма 1'!$H932*VLOOKUP('Форма 1'!$F932,'Придельники до 2021'!$B$4:$X$28,'Форма 1'!AJ$8),"")</f>
        <v/>
      </c>
      <c r="T932" s="87"/>
    </row>
    <row r="933" spans="1:20">
      <c r="A933" s="188">
        <f t="shared" si="65"/>
        <v>16</v>
      </c>
      <c r="B933" s="189" t="s">
        <v>1080</v>
      </c>
      <c r="C933" s="99">
        <f t="shared" si="72"/>
        <v>210064.614</v>
      </c>
      <c r="D933" s="103">
        <f>IF(ISNUMBER('Форма 1'!U933),'Форма 1'!$H933*VLOOKUP('Форма 1'!$F933,'Придельники до 2021'!$B$4:$X$28,'Форма 1'!U$8),"")</f>
        <v>210064.614</v>
      </c>
      <c r="E933" s="103" t="str">
        <f>IF(ISNUMBER('Форма 1'!V933),'Форма 1'!$H933*VLOOKUP('Форма 1'!$F933,'Придельники до 2021'!$B$4:$X$28,'Форма 1'!V$8),"")</f>
        <v/>
      </c>
      <c r="F933" s="103" t="str">
        <f>IF(ISNUMBER('Форма 1'!W933),'Форма 1'!$H933*VLOOKUP('Форма 1'!$F933,'Придельники до 2021'!$B$4:$X$28,'Форма 1'!W$8),"")</f>
        <v/>
      </c>
      <c r="G933" s="103" t="str">
        <f>IF(ISNUMBER('Форма 1'!X933),'Форма 1'!$H933*VLOOKUP('Форма 1'!$F933,'Придельники до 2021'!$B$4:$X$28,'Форма 1'!X$8),"")</f>
        <v/>
      </c>
      <c r="H933" s="103" t="str">
        <f>IF(ISNUMBER('Форма 1'!Y933),'Форма 1'!$H933*VLOOKUP('Форма 1'!$F933,'Придельники до 2021'!$B$4:$X$28,'Форма 1'!Y$8),"")</f>
        <v/>
      </c>
      <c r="I933" s="103" t="str">
        <f>IF(ISNUMBER('Форма 1'!Z933),'Форма 1'!$H933*VLOOKUP('Форма 1'!$F933,'Придельники до 2021'!$B$4:$X$28,'Форма 1'!Z$8),"")</f>
        <v/>
      </c>
      <c r="J933" s="103" t="str">
        <f>IF(ISNUMBER('Форма 1'!AA933),'Форма 1'!$H933*VLOOKUP('Форма 1'!$F933,'Придельники до 2021'!$B$4:$X$28,'Форма 1'!AA$8),"")</f>
        <v/>
      </c>
      <c r="K933" s="90"/>
      <c r="L933" s="87"/>
      <c r="M933" s="103" t="str">
        <f>IF(ISNUMBER('Форма 1'!AD933),'Форма 1'!$H933*VLOOKUP('Форма 1'!$F933,'Придельники до 2021'!$B$4:$X$28,'Форма 1'!AD$8),"")</f>
        <v/>
      </c>
      <c r="N933" s="103" t="str">
        <f>IF(ISBLANK('Форма 1'!$AE933),"",IF('Форма 1'!$AE933=1,'Форма 1'!$H933*VLOOKUP('Форма 1'!$F933,'Придельники до 2021'!$B$4:$X$28,'Форма 1'!$AE$8,0),IF('Форма 1'!$AE933=2,'Форма 1'!$H933*VLOOKUP('Форма 1'!$F933,'Придельники до 2021'!$B$4:$X$28,13,0),IF('Форма 1'!$AE933=3,'Форма 1'!$H933*VLOOKUP('Форма 1'!$F933,'Придельники до 2021'!$B$4:$X$28,12,0)))))</f>
        <v/>
      </c>
      <c r="O933" s="103" t="str">
        <f>IF(ISNUMBER('Форма 1'!AF933),'Форма 1'!$H933*VLOOKUP('Форма 1'!$F933,'Придельники до 2021'!$B$4:$X$28,'Форма 1'!AF$8),"")</f>
        <v/>
      </c>
      <c r="P933" s="87"/>
      <c r="Q933" s="103" t="str">
        <f>IF(ISNUMBER('Форма 1'!AH933),'Форма 1'!$H933*VLOOKUP('Форма 1'!$F933,'Придельники до 2021'!$B$4:$X$28,'Форма 1'!AH$8),"")</f>
        <v/>
      </c>
      <c r="R933" s="103" t="str">
        <f>IF(ISNUMBER('Форма 1'!AI933),'Форма 1'!$H933*VLOOKUP('Форма 1'!$F933,'Придельники до 2021'!$B$4:$X$28,'Форма 1'!AI$8),"")</f>
        <v/>
      </c>
      <c r="S933" s="103" t="str">
        <f>IF(ISNUMBER('Форма 1'!AJ933),'Форма 1'!$H933*VLOOKUP('Форма 1'!$F933,'Придельники до 2021'!$B$4:$X$28,'Форма 1'!AJ$8),"")</f>
        <v/>
      </c>
      <c r="T933" s="87"/>
    </row>
    <row r="934" spans="1:20">
      <c r="A934" s="188">
        <f t="shared" si="65"/>
        <v>17</v>
      </c>
      <c r="B934" s="189" t="s">
        <v>1081</v>
      </c>
      <c r="C934" s="99">
        <f t="shared" si="72"/>
        <v>1784134.554</v>
      </c>
      <c r="D934" s="103" t="str">
        <f>IF(ISNUMBER('Форма 1'!U934),'Форма 1'!$H934*VLOOKUP('Форма 1'!$F934,'Придельники до 2021'!$B$4:$X$28,'Форма 1'!U$8),"")</f>
        <v/>
      </c>
      <c r="E934" s="103" t="str">
        <f>IF(ISNUMBER('Форма 1'!V934),'Форма 1'!$H934*VLOOKUP('Форма 1'!$F934,'Придельники до 2021'!$B$4:$X$28,'Форма 1'!V$8),"")</f>
        <v/>
      </c>
      <c r="F934" s="103" t="str">
        <f>IF(ISNUMBER('Форма 1'!W934),'Форма 1'!$H934*VLOOKUP('Форма 1'!$F934,'Придельники до 2021'!$B$4:$X$28,'Форма 1'!W$8),"")</f>
        <v/>
      </c>
      <c r="G934" s="103" t="str">
        <f>IF(ISNUMBER('Форма 1'!X934),'Форма 1'!$H934*VLOOKUP('Форма 1'!$F934,'Придельники до 2021'!$B$4:$X$28,'Форма 1'!X$8),"")</f>
        <v/>
      </c>
      <c r="H934" s="103" t="str">
        <f>IF(ISNUMBER('Форма 1'!Y934),'Форма 1'!$H934*VLOOKUP('Форма 1'!$F934,'Придельники до 2021'!$B$4:$X$28,'Форма 1'!Y$8),"")</f>
        <v/>
      </c>
      <c r="I934" s="103" t="str">
        <f>IF(ISNUMBER('Форма 1'!Z934),'Форма 1'!$H934*VLOOKUP('Форма 1'!$F934,'Придельники до 2021'!$B$4:$X$28,'Форма 1'!Z$8),"")</f>
        <v/>
      </c>
      <c r="J934" s="103" t="str">
        <f>IF(ISNUMBER('Форма 1'!AA934),'Форма 1'!$H934*VLOOKUP('Форма 1'!$F934,'Придельники до 2021'!$B$4:$X$28,'Форма 1'!AA$8),"")</f>
        <v/>
      </c>
      <c r="K934" s="90"/>
      <c r="L934" s="87"/>
      <c r="M934" s="103" t="str">
        <f>IF(ISNUMBER('Форма 1'!AD934),'Форма 1'!$H934*VLOOKUP('Форма 1'!$F934,'Придельники до 2021'!$B$4:$X$28,'Форма 1'!AD$8),"")</f>
        <v/>
      </c>
      <c r="N934" s="103" t="str">
        <f>IF(ISBLANK('Форма 1'!$AE934),"",IF('Форма 1'!$AE934=1,'Форма 1'!$H934*VLOOKUP('Форма 1'!$F934,'Придельники до 2021'!$B$4:$X$28,'Форма 1'!$AE$8,0),IF('Форма 1'!$AE934=2,'Форма 1'!$H934*VLOOKUP('Форма 1'!$F934,'Придельники до 2021'!$B$4:$X$28,13,0),IF('Форма 1'!$AE934=3,'Форма 1'!$H934*VLOOKUP('Форма 1'!$F934,'Придельники до 2021'!$B$4:$X$28,12,0)))))</f>
        <v/>
      </c>
      <c r="O934" s="103" t="str">
        <f>IF(ISNUMBER('Форма 1'!AF934),'Форма 1'!$H934*VLOOKUP('Форма 1'!$F934,'Придельники до 2021'!$B$4:$X$28,'Форма 1'!AF$8),"")</f>
        <v/>
      </c>
      <c r="P934" s="87"/>
      <c r="Q934" s="103">
        <f>IF(ISNUMBER('Форма 1'!AH934),'Форма 1'!$H934*VLOOKUP('Форма 1'!$F934,'Придельники до 2021'!$B$4:$X$28,'Форма 1'!AH$8),"")</f>
        <v>1784134.554</v>
      </c>
      <c r="R934" s="103" t="str">
        <f>IF(ISNUMBER('Форма 1'!AI934),'Форма 1'!$H934*VLOOKUP('Форма 1'!$F934,'Придельники до 2021'!$B$4:$X$28,'Форма 1'!AI$8),"")</f>
        <v/>
      </c>
      <c r="S934" s="103" t="str">
        <f>IF(ISNUMBER('Форма 1'!AJ934),'Форма 1'!$H934*VLOOKUP('Форма 1'!$F934,'Придельники до 2021'!$B$4:$X$28,'Форма 1'!AJ$8),"")</f>
        <v/>
      </c>
      <c r="T934" s="87"/>
    </row>
    <row r="935" spans="1:20">
      <c r="A935" s="188">
        <f t="shared" si="65"/>
        <v>18</v>
      </c>
      <c r="B935" s="195" t="s">
        <v>1083</v>
      </c>
      <c r="C935" s="99">
        <f t="shared" si="72"/>
        <v>5342430.4560000002</v>
      </c>
      <c r="D935" s="103" t="str">
        <f>IF(ISNUMBER('Форма 1'!U935),'Форма 1'!$H935*VLOOKUP('Форма 1'!$F935,'Придельники до 2021'!$B$4:$X$28,'Форма 1'!U$8),"")</f>
        <v/>
      </c>
      <c r="E935" s="103" t="str">
        <f>IF(ISNUMBER('Форма 1'!V935),'Форма 1'!$H935*VLOOKUP('Форма 1'!$F935,'Придельники до 2021'!$B$4:$X$28,'Форма 1'!V$8),"")</f>
        <v/>
      </c>
      <c r="F935" s="103" t="str">
        <f>IF(ISNUMBER('Форма 1'!W935),'Форма 1'!$H935*VLOOKUP('Форма 1'!$F935,'Придельники до 2021'!$B$4:$X$28,'Форма 1'!W$8),"")</f>
        <v/>
      </c>
      <c r="G935" s="103" t="str">
        <f>IF(ISNUMBER('Форма 1'!X935),'Форма 1'!$H935*VLOOKUP('Форма 1'!$F935,'Придельники до 2021'!$B$4:$X$28,'Форма 1'!X$8),"")</f>
        <v/>
      </c>
      <c r="H935" s="103" t="str">
        <f>IF(ISNUMBER('Форма 1'!Y935),'Форма 1'!$H935*VLOOKUP('Форма 1'!$F935,'Придельники до 2021'!$B$4:$X$28,'Форма 1'!Y$8),"")</f>
        <v/>
      </c>
      <c r="I935" s="103" t="str">
        <f>IF(ISNUMBER('Форма 1'!Z935),'Форма 1'!$H935*VLOOKUP('Форма 1'!$F935,'Придельники до 2021'!$B$4:$X$28,'Форма 1'!Z$8),"")</f>
        <v/>
      </c>
      <c r="J935" s="103" t="str">
        <f>IF(ISNUMBER('Форма 1'!AA935),'Форма 1'!$H935*VLOOKUP('Форма 1'!$F935,'Придельники до 2021'!$B$4:$X$28,'Форма 1'!AA$8),"")</f>
        <v/>
      </c>
      <c r="K935" s="90"/>
      <c r="L935" s="87"/>
      <c r="M935" s="103">
        <f>IF(ISNUMBER('Форма 1'!AD935),'Форма 1'!$H935*VLOOKUP('Форма 1'!$F935,'Придельники до 2021'!$B$4:$X$28,'Форма 1'!AD$8),"")</f>
        <v>3427640.1359999999</v>
      </c>
      <c r="N935" s="103" t="str">
        <f>IF(ISBLANK('Форма 1'!$AE935),"",IF('Форма 1'!$AE935=1,'Форма 1'!$H935*VLOOKUP('Форма 1'!$F935,'Придельники до 2021'!$B$4:$X$28,'Форма 1'!$AE$8,0),IF('Форма 1'!$AE935=2,'Форма 1'!$H935*VLOOKUP('Форма 1'!$F935,'Придельники до 2021'!$B$4:$X$28,13,0),IF('Форма 1'!$AE935=3,'Форма 1'!$H935*VLOOKUP('Форма 1'!$F935,'Придельники до 2021'!$B$4:$X$28,12,0)))))</f>
        <v/>
      </c>
      <c r="O935" s="103">
        <f>IF(ISNUMBER('Форма 1'!AF935),'Форма 1'!$H935*VLOOKUP('Форма 1'!$F935,'Придельники до 2021'!$B$4:$X$28,'Форма 1'!AF$8),"")</f>
        <v>626174.49599999993</v>
      </c>
      <c r="P935" s="87"/>
      <c r="Q935" s="103">
        <f>IF(ISNUMBER('Форма 1'!AH935),'Форма 1'!$H935*VLOOKUP('Форма 1'!$F935,'Придельники до 2021'!$B$4:$X$28,'Форма 1'!AH$8),"")</f>
        <v>1288615.824</v>
      </c>
      <c r="R935" s="103" t="str">
        <f>IF(ISNUMBER('Форма 1'!AI935),'Форма 1'!$H935*VLOOKUP('Форма 1'!$F935,'Придельники до 2021'!$B$4:$X$28,'Форма 1'!AI$8),"")</f>
        <v/>
      </c>
      <c r="S935" s="103" t="str">
        <f>IF(ISNUMBER('Форма 1'!AJ935),'Форма 1'!$H935*VLOOKUP('Форма 1'!$F935,'Придельники до 2021'!$B$4:$X$28,'Форма 1'!AJ$8),"")</f>
        <v/>
      </c>
      <c r="T935" s="87"/>
    </row>
    <row r="936" spans="1:20">
      <c r="A936" s="188">
        <f t="shared" si="65"/>
        <v>19</v>
      </c>
      <c r="B936" s="189" t="s">
        <v>1084</v>
      </c>
      <c r="C936" s="99">
        <f t="shared" si="72"/>
        <v>2900942.2299999995</v>
      </c>
      <c r="D936" s="103" t="str">
        <f>IF(ISNUMBER('Форма 1'!U936),'Форма 1'!$H936*VLOOKUP('Форма 1'!$F936,'Придельники до 2021'!$B$4:$X$28,'Форма 1'!U$8),"")</f>
        <v/>
      </c>
      <c r="E936" s="103" t="str">
        <f>IF(ISNUMBER('Форма 1'!V936),'Форма 1'!$H936*VLOOKUP('Форма 1'!$F936,'Придельники до 2021'!$B$4:$X$28,'Форма 1'!V$8),"")</f>
        <v/>
      </c>
      <c r="F936" s="103" t="str">
        <f>IF(ISNUMBER('Форма 1'!W936),'Форма 1'!$H936*VLOOKUP('Форма 1'!$F936,'Придельники до 2021'!$B$4:$X$28,'Форма 1'!W$8),"")</f>
        <v/>
      </c>
      <c r="G936" s="103">
        <f>IF(ISNUMBER('Форма 1'!X936),'Форма 1'!$H936*VLOOKUP('Форма 1'!$F936,'Придельники до 2021'!$B$4:$X$28,'Форма 1'!X$8),"")</f>
        <v>675135.17</v>
      </c>
      <c r="H936" s="103" t="str">
        <f>IF(ISNUMBER('Форма 1'!Y936),'Форма 1'!$H936*VLOOKUP('Форма 1'!$F936,'Придельники до 2021'!$B$4:$X$28,'Форма 1'!Y$8),"")</f>
        <v/>
      </c>
      <c r="I936" s="103" t="str">
        <f>IF(ISNUMBER('Форма 1'!Z936),'Форма 1'!$H936*VLOOKUP('Форма 1'!$F936,'Придельники до 2021'!$B$4:$X$28,'Форма 1'!Z$8),"")</f>
        <v/>
      </c>
      <c r="J936" s="103">
        <f>IF(ISNUMBER('Форма 1'!AA936),'Форма 1'!$H936*VLOOKUP('Форма 1'!$F936,'Придельники до 2021'!$B$4:$X$28,'Форма 1'!AA$8),"")</f>
        <v>2225807.0599999996</v>
      </c>
      <c r="K936" s="90"/>
      <c r="L936" s="87"/>
      <c r="M936" s="103" t="str">
        <f>IF(ISNUMBER('Форма 1'!AD936),'Форма 1'!$H936*VLOOKUP('Форма 1'!$F936,'Придельники до 2021'!$B$4:$X$28,'Форма 1'!AD$8),"")</f>
        <v/>
      </c>
      <c r="N936" s="103" t="str">
        <f>IF(ISBLANK('Форма 1'!$AE936),"",IF('Форма 1'!$AE936=1,'Форма 1'!$H936*VLOOKUP('Форма 1'!$F936,'Придельники до 2021'!$B$4:$X$28,'Форма 1'!$AE$8,0),IF('Форма 1'!$AE936=2,'Форма 1'!$H936*VLOOKUP('Форма 1'!$F936,'Придельники до 2021'!$B$4:$X$28,13,0),IF('Форма 1'!$AE936=3,'Форма 1'!$H936*VLOOKUP('Форма 1'!$F936,'Придельники до 2021'!$B$4:$X$28,12,0)))))</f>
        <v/>
      </c>
      <c r="O936" s="103" t="str">
        <f>IF(ISNUMBER('Форма 1'!AF936),'Форма 1'!$H936*VLOOKUP('Форма 1'!$F936,'Придельники до 2021'!$B$4:$X$28,'Форма 1'!AF$8),"")</f>
        <v/>
      </c>
      <c r="P936" s="87"/>
      <c r="Q936" s="103" t="str">
        <f>IF(ISNUMBER('Форма 1'!AH936),'Форма 1'!$H936*VLOOKUP('Форма 1'!$F936,'Придельники до 2021'!$B$4:$X$28,'Форма 1'!AH$8),"")</f>
        <v/>
      </c>
      <c r="R936" s="103" t="str">
        <f>IF(ISNUMBER('Форма 1'!AI936),'Форма 1'!$H936*VLOOKUP('Форма 1'!$F936,'Придельники до 2021'!$B$4:$X$28,'Форма 1'!AI$8),"")</f>
        <v/>
      </c>
      <c r="S936" s="103" t="str">
        <f>IF(ISNUMBER('Форма 1'!AJ936),'Форма 1'!$H936*VLOOKUP('Форма 1'!$F936,'Придельники до 2021'!$B$4:$X$28,'Форма 1'!AJ$8),"")</f>
        <v/>
      </c>
      <c r="T936" s="87"/>
    </row>
    <row r="937" spans="1:20">
      <c r="A937" s="188">
        <f t="shared" si="65"/>
        <v>20</v>
      </c>
      <c r="B937" s="189" t="s">
        <v>1085</v>
      </c>
      <c r="C937" s="99">
        <f t="shared" si="72"/>
        <v>36058.61</v>
      </c>
      <c r="D937" s="103" t="str">
        <f>IF(ISNUMBER('Форма 1'!U937),'Форма 1'!$H937*VLOOKUP('Форма 1'!$F937,'Придельники до 2021'!$B$4:$X$28,'Форма 1'!U$8),"")</f>
        <v/>
      </c>
      <c r="E937" s="103" t="str">
        <f>IF(ISNUMBER('Форма 1'!V937),'Форма 1'!$H937*VLOOKUP('Форма 1'!$F937,'Придельники до 2021'!$B$4:$X$28,'Форма 1'!V$8),"")</f>
        <v/>
      </c>
      <c r="F937" s="103" t="str">
        <f>IF(ISNUMBER('Форма 1'!W937),'Форма 1'!$H937*VLOOKUP('Форма 1'!$F937,'Придельники до 2021'!$B$4:$X$28,'Форма 1'!W$8),"")</f>
        <v/>
      </c>
      <c r="G937" s="103" t="str">
        <f>IF(ISNUMBER('Форма 1'!X937),'Форма 1'!$H937*VLOOKUP('Форма 1'!$F937,'Придельники до 2021'!$B$4:$X$28,'Форма 1'!X$8),"")</f>
        <v/>
      </c>
      <c r="H937" s="103" t="str">
        <f>IF(ISNUMBER('Форма 1'!Y937),'Форма 1'!$H937*VLOOKUP('Форма 1'!$F937,'Придельники до 2021'!$B$4:$X$28,'Форма 1'!Y$8),"")</f>
        <v/>
      </c>
      <c r="I937" s="103" t="str">
        <f>IF(ISNUMBER('Форма 1'!Z937),'Форма 1'!$H937*VLOOKUP('Форма 1'!$F937,'Придельники до 2021'!$B$4:$X$28,'Форма 1'!Z$8),"")</f>
        <v/>
      </c>
      <c r="J937" s="103" t="str">
        <f>IF(ISNUMBER('Форма 1'!AA937),'Форма 1'!$H937*VLOOKUP('Форма 1'!$F937,'Придельники до 2021'!$B$4:$X$28,'Форма 1'!AA$8),"")</f>
        <v/>
      </c>
      <c r="K937" s="90"/>
      <c r="L937" s="87"/>
      <c r="M937" s="103" t="str">
        <f>IF(ISNUMBER('Форма 1'!AD937),'Форма 1'!$H937*VLOOKUP('Форма 1'!$F937,'Придельники до 2021'!$B$4:$X$28,'Форма 1'!AD$8),"")</f>
        <v/>
      </c>
      <c r="N937" s="103" t="str">
        <f>IF(ISBLANK('Форма 1'!$AE937),"",IF('Форма 1'!$AE937=1,'Форма 1'!$H937*VLOOKUP('Форма 1'!$F937,'Придельники до 2021'!$B$4:$X$28,'Форма 1'!$AE$8,0),IF('Форма 1'!$AE937=2,'Форма 1'!$H937*VLOOKUP('Форма 1'!$F937,'Придельники до 2021'!$B$4:$X$28,13,0),IF('Форма 1'!$AE937=3,'Форма 1'!$H937*VLOOKUP('Форма 1'!$F937,'Придельники до 2021'!$B$4:$X$28,12,0)))))</f>
        <v/>
      </c>
      <c r="O937" s="103" t="str">
        <f>IF(ISNUMBER('Форма 1'!AF937),'Форма 1'!$H937*VLOOKUP('Форма 1'!$F937,'Придельники до 2021'!$B$4:$X$28,'Форма 1'!AF$8),"")</f>
        <v/>
      </c>
      <c r="P937" s="87">
        <v>36058.61</v>
      </c>
      <c r="Q937" s="103" t="str">
        <f>IF(ISNUMBER('Форма 1'!AH937),'Форма 1'!$H937*VLOOKUP('Форма 1'!$F937,'Придельники до 2021'!$B$4:$X$28,'Форма 1'!AH$8),"")</f>
        <v/>
      </c>
      <c r="R937" s="103" t="str">
        <f>IF(ISNUMBER('Форма 1'!AI937),'Форма 1'!$H937*VLOOKUP('Форма 1'!$F937,'Придельники до 2021'!$B$4:$X$28,'Форма 1'!AI$8),"")</f>
        <v/>
      </c>
      <c r="S937" s="103" t="str">
        <f>IF(ISNUMBER('Форма 1'!AJ937),'Форма 1'!$H937*VLOOKUP('Форма 1'!$F937,'Придельники до 2021'!$B$4:$X$28,'Форма 1'!AJ$8),"")</f>
        <v/>
      </c>
      <c r="T937" s="87"/>
    </row>
    <row r="938" spans="1:20">
      <c r="A938" s="188">
        <f t="shared" ref="A938:A941" si="73">A937+1</f>
        <v>21</v>
      </c>
      <c r="B938" s="189" t="s">
        <v>1086</v>
      </c>
      <c r="C938" s="99">
        <f t="shared" si="72"/>
        <v>10219033.905000001</v>
      </c>
      <c r="D938" s="103">
        <f>IF(ISNUMBER('Форма 1'!U938),'Форма 1'!$H938*VLOOKUP('Форма 1'!$F938,'Придельники с 2022'!$B$4:$X$28,'Форма 1'!U$8),"")</f>
        <v>667752.46200000006</v>
      </c>
      <c r="E938" s="103">
        <f>IF(ISNUMBER('Форма 1'!V938),'Форма 1'!$H938*VLOOKUP('Форма 1'!$F938,'Придельники с 2022'!$B$4:$X$28,'Форма 1'!V$8),"")</f>
        <v>7577748.2520000013</v>
      </c>
      <c r="F938" s="103" t="str">
        <f>IF(ISNUMBER('Форма 1'!W938),'Форма 1'!$H938*VLOOKUP('Форма 1'!$F938,'Придельники до 2021'!$B$4:$X$28,'Форма 1'!W$8),"")</f>
        <v/>
      </c>
      <c r="G938" s="103">
        <f>IF(ISNUMBER('Форма 1'!X938),'Форма 1'!$H938*VLOOKUP('Форма 1'!$F938,'Придельники до 2021'!$B$4:$X$28,'Форма 1'!X$8),"")</f>
        <v>340822.40100000001</v>
      </c>
      <c r="H938" s="103">
        <f>IF(ISNUMBER('Форма 1'!Y938),'Форма 1'!$H938*VLOOKUP('Форма 1'!$F938,'Придельники с 2022'!$B$4:$X$28,'Форма 1'!Y$8),"")</f>
        <v>1051144.9620000001</v>
      </c>
      <c r="I938" s="103">
        <f>IF(ISNUMBER('Форма 1'!Z938),'Форма 1'!$H938*VLOOKUP('Форма 1'!$F938,'Придельники до 2021'!$B$4:$X$28,'Форма 1'!Z$8),"")</f>
        <v>581565.82799999998</v>
      </c>
      <c r="J938" s="103" t="str">
        <f>IF(ISNUMBER('Форма 1'!AA938),'Форма 1'!$H938*VLOOKUP('Форма 1'!$F938,'Придельники до 2021'!$B$4:$X$28,'Форма 1'!AA$8),"")</f>
        <v/>
      </c>
      <c r="K938" s="90"/>
      <c r="L938" s="87"/>
      <c r="M938" s="103" t="str">
        <f>IF(ISNUMBER('Форма 1'!AD938),'Форма 1'!$H938*VLOOKUP('Форма 1'!$F938,'Придельники до 2021'!$B$4:$X$28,'Форма 1'!AD$8),"")</f>
        <v/>
      </c>
      <c r="N938" s="103" t="str">
        <f>IF(ISBLANK('Форма 1'!$AE938),"",IF('Форма 1'!$AE938=1,'Форма 1'!$H938*VLOOKUP('Форма 1'!$F938,'Придельники до 2021'!$B$4:$X$28,'Форма 1'!$AE$8,0),IF('Форма 1'!$AE938=2,'Форма 1'!$H938*VLOOKUP('Форма 1'!$F938,'Придельники до 2021'!$B$4:$X$28,13,0),IF('Форма 1'!$AE938=3,'Форма 1'!$H938*VLOOKUP('Форма 1'!$F938,'Придельники до 2021'!$B$4:$X$28,12,0)))))</f>
        <v/>
      </c>
      <c r="O938" s="103" t="str">
        <f>IF(ISNUMBER('Форма 1'!AF938),'Форма 1'!$H938*VLOOKUP('Форма 1'!$F938,'Придельники до 2021'!$B$4:$X$28,'Форма 1'!AF$8),"")</f>
        <v/>
      </c>
      <c r="P938" s="87"/>
      <c r="Q938" s="103" t="str">
        <f>IF(ISNUMBER('Форма 1'!AH938),'Форма 1'!$H938*VLOOKUP('Форма 1'!$F938,'Придельники до 2021'!$B$4:$X$28,'Форма 1'!AH$8),"")</f>
        <v/>
      </c>
      <c r="R938" s="103" t="str">
        <f>IF(ISNUMBER('Форма 1'!AI938),'Форма 1'!$H938*VLOOKUP('Форма 1'!$F938,'Придельники до 2021'!$B$4:$X$28,'Форма 1'!AI$8),"")</f>
        <v/>
      </c>
      <c r="S938" s="103" t="str">
        <f>IF(ISNUMBER('Форма 1'!AJ938),'Форма 1'!$H938*VLOOKUP('Форма 1'!$F938,'Придельники до 2021'!$B$4:$X$28,'Форма 1'!AJ$8),"")</f>
        <v/>
      </c>
      <c r="T938" s="87"/>
    </row>
    <row r="939" spans="1:20">
      <c r="A939" s="188">
        <f t="shared" si="73"/>
        <v>22</v>
      </c>
      <c r="B939" s="189" t="s">
        <v>1087</v>
      </c>
      <c r="C939" s="99">
        <f t="shared" si="72"/>
        <v>9521222.5999999996</v>
      </c>
      <c r="D939" s="103" t="str">
        <f>IF(ISNUMBER('Форма 1'!U939),'Форма 1'!$H939*VLOOKUP('Форма 1'!$F939,'Придельники до 2021'!$B$4:$X$28,'Форма 1'!U$8),"")</f>
        <v/>
      </c>
      <c r="E939" s="103" t="str">
        <f>IF(ISNUMBER('Форма 1'!V939),'Форма 1'!$H939*VLOOKUP('Форма 1'!$F939,'Придельники до 2021'!$B$4:$X$28,'Форма 1'!V$8),"")</f>
        <v/>
      </c>
      <c r="F939" s="103" t="str">
        <f>IF(ISNUMBER('Форма 1'!W939),'Форма 1'!$H939*VLOOKUP('Форма 1'!$F939,'Придельники до 2021'!$B$4:$X$28,'Форма 1'!W$8),"")</f>
        <v/>
      </c>
      <c r="G939" s="103" t="str">
        <f>IF(ISNUMBER('Форма 1'!X939),'Форма 1'!$H939*VLOOKUP('Форма 1'!$F939,'Придельники до 2021'!$B$4:$X$28,'Форма 1'!X$8),"")</f>
        <v/>
      </c>
      <c r="H939" s="103" t="str">
        <f>IF(ISNUMBER('Форма 1'!Y939),'Форма 1'!$H939*VLOOKUP('Форма 1'!$F939,'Придельники до 2021'!$B$4:$X$28,'Форма 1'!Y$8),"")</f>
        <v/>
      </c>
      <c r="I939" s="103" t="str">
        <f>IF(ISNUMBER('Форма 1'!Z939),'Форма 1'!$H939*VLOOKUP('Форма 1'!$F939,'Придельники до 2021'!$B$4:$X$28,'Форма 1'!Z$8),"")</f>
        <v/>
      </c>
      <c r="J939" s="103" t="str">
        <f>IF(ISNUMBER('Форма 1'!AA939),'Форма 1'!$H939*VLOOKUP('Форма 1'!$F939,'Придельники до 2021'!$B$4:$X$28,'Форма 1'!AA$8),"")</f>
        <v/>
      </c>
      <c r="K939" s="90"/>
      <c r="L939" s="87"/>
      <c r="M939" s="103">
        <f>IF(ISNUMBER('Форма 1'!AD939),'Форма 1'!$H939*VLOOKUP('Форма 1'!$F939,'Придельники до 2021'!$B$4:$X$28,'Форма 1'!AD$8),"")</f>
        <v>9521222.5999999996</v>
      </c>
      <c r="N939" s="103" t="str">
        <f>IF(ISBLANK('Форма 1'!$AE939),"",IF('Форма 1'!$AE939=1,'Форма 1'!$H939*VLOOKUP('Форма 1'!$F939,'Придельники до 2021'!$B$4:$X$28,'Форма 1'!$AE$8,0),IF('Форма 1'!$AE939=2,'Форма 1'!$H939*VLOOKUP('Форма 1'!$F939,'Придельники до 2021'!$B$4:$X$28,13,0),IF('Форма 1'!$AE939=3,'Форма 1'!$H939*VLOOKUP('Форма 1'!$F939,'Придельники до 2021'!$B$4:$X$28,12,0)))))</f>
        <v/>
      </c>
      <c r="O939" s="103" t="str">
        <f>IF(ISNUMBER('Форма 1'!AF939),'Форма 1'!$H939*VLOOKUP('Форма 1'!$F939,'Придельники до 2021'!$B$4:$X$28,'Форма 1'!AF$8),"")</f>
        <v/>
      </c>
      <c r="P939" s="87"/>
      <c r="Q939" s="103" t="str">
        <f>IF(ISNUMBER('Форма 1'!AH939),'Форма 1'!$H939*VLOOKUP('Форма 1'!$F939,'Придельники до 2021'!$B$4:$X$28,'Форма 1'!AH$8),"")</f>
        <v/>
      </c>
      <c r="R939" s="103" t="str">
        <f>IF(ISNUMBER('Форма 1'!AI939),'Форма 1'!$H939*VLOOKUP('Форма 1'!$F939,'Придельники до 2021'!$B$4:$X$28,'Форма 1'!AI$8),"")</f>
        <v/>
      </c>
      <c r="S939" s="103" t="str">
        <f>IF(ISNUMBER('Форма 1'!AJ939),'Форма 1'!$H939*VLOOKUP('Форма 1'!$F939,'Придельники до 2021'!$B$4:$X$28,'Форма 1'!AJ$8),"")</f>
        <v/>
      </c>
      <c r="T939" s="87"/>
    </row>
    <row r="940" spans="1:20">
      <c r="A940" s="188">
        <f t="shared" si="73"/>
        <v>23</v>
      </c>
      <c r="B940" s="189" t="s">
        <v>1088</v>
      </c>
      <c r="C940" s="99">
        <f t="shared" si="72"/>
        <v>339707.67920000001</v>
      </c>
      <c r="D940" s="103" t="str">
        <f>IF(ISNUMBER('Форма 1'!U940),'Форма 1'!$H940*VLOOKUP('Форма 1'!$F940,'Придельники до 2021'!$B$4:$X$28,'Форма 1'!U$8),"")</f>
        <v/>
      </c>
      <c r="E940" s="103" t="str">
        <f>IF(ISNUMBER('Форма 1'!V940),'Форма 1'!$H940*VLOOKUP('Форма 1'!$F940,'Придельники до 2021'!$B$4:$X$28,'Форма 1'!V$8),"")</f>
        <v/>
      </c>
      <c r="F940" s="103" t="str">
        <f>IF(ISNUMBER('Форма 1'!W940),'Форма 1'!$H940*VLOOKUP('Форма 1'!$F940,'Придельники до 2021'!$B$4:$X$28,'Форма 1'!W$8),"")</f>
        <v/>
      </c>
      <c r="G940" s="103" t="str">
        <f>IF(ISNUMBER('Форма 1'!X940),'Форма 1'!$H940*VLOOKUP('Форма 1'!$F940,'Придельники до 2021'!$B$4:$X$28,'Форма 1'!X$8),"")</f>
        <v/>
      </c>
      <c r="H940" s="103" t="str">
        <f>IF(ISNUMBER('Форма 1'!Y940),'Форма 1'!$H940*VLOOKUP('Форма 1'!$F940,'Придельники до 2021'!$B$4:$X$28,'Форма 1'!Y$8),"")</f>
        <v/>
      </c>
      <c r="I940" s="103">
        <f>IF(ISNUMBER('Форма 1'!Z940),'Форма 1'!$H940*VLOOKUP('Форма 1'!$F940,'Придельники до 2021'!$B$4:$X$28,'Форма 1'!Z$8),"")</f>
        <v>339707.67920000001</v>
      </c>
      <c r="J940" s="103" t="str">
        <f>IF(ISNUMBER('Форма 1'!AA940),'Форма 1'!$H940*VLOOKUP('Форма 1'!$F940,'Придельники до 2021'!$B$4:$X$28,'Форма 1'!AA$8),"")</f>
        <v/>
      </c>
      <c r="K940" s="90"/>
      <c r="L940" s="87"/>
      <c r="M940" s="103" t="str">
        <f>IF(ISNUMBER('Форма 1'!AD940),'Форма 1'!$H940*VLOOKUP('Форма 1'!$F940,'Придельники до 2021'!$B$4:$X$28,'Форма 1'!AD$8),"")</f>
        <v/>
      </c>
      <c r="N940" s="103" t="str">
        <f>IF(ISBLANK('Форма 1'!$AE940),"",IF('Форма 1'!$AE940=1,'Форма 1'!$H940*VLOOKUP('Форма 1'!$F940,'Придельники до 2021'!$B$4:$X$28,'Форма 1'!$AE$8,0),IF('Форма 1'!$AE940=2,'Форма 1'!$H940*VLOOKUP('Форма 1'!$F940,'Придельники до 2021'!$B$4:$X$28,13,0),IF('Форма 1'!$AE940=3,'Форма 1'!$H940*VLOOKUP('Форма 1'!$F940,'Придельники до 2021'!$B$4:$X$28,12,0)))))</f>
        <v/>
      </c>
      <c r="O940" s="103" t="str">
        <f>IF(ISNUMBER('Форма 1'!AF940),'Форма 1'!$H940*VLOOKUP('Форма 1'!$F940,'Придельники до 2021'!$B$4:$X$28,'Форма 1'!AF$8),"")</f>
        <v/>
      </c>
      <c r="P940" s="87"/>
      <c r="Q940" s="103" t="str">
        <f>IF(ISNUMBER('Форма 1'!AH940),'Форма 1'!$H940*VLOOKUP('Форма 1'!$F940,'Придельники до 2021'!$B$4:$X$28,'Форма 1'!AH$8),"")</f>
        <v/>
      </c>
      <c r="R940" s="103" t="str">
        <f>IF(ISNUMBER('Форма 1'!AI940),'Форма 1'!$H940*VLOOKUP('Форма 1'!$F940,'Придельники до 2021'!$B$4:$X$28,'Форма 1'!AI$8),"")</f>
        <v/>
      </c>
      <c r="S940" s="103" t="str">
        <f>IF(ISNUMBER('Форма 1'!AJ940),'Форма 1'!$H940*VLOOKUP('Форма 1'!$F940,'Придельники до 2021'!$B$4:$X$28,'Форма 1'!AJ$8),"")</f>
        <v/>
      </c>
      <c r="T940" s="87"/>
    </row>
    <row r="941" spans="1:20">
      <c r="A941" s="188">
        <f t="shared" si="73"/>
        <v>24</v>
      </c>
      <c r="B941" s="189" t="s">
        <v>1089</v>
      </c>
      <c r="C941" s="99">
        <f t="shared" si="72"/>
        <v>493462.5955</v>
      </c>
      <c r="D941" s="103">
        <f>IF(ISNUMBER('Форма 1'!U941),'Форма 1'!$H941*VLOOKUP('Форма 1'!$F941,'Придельники до 2021'!$B$4:$X$28,'Форма 1'!U$8),"")</f>
        <v>493462.5955</v>
      </c>
      <c r="E941" s="103" t="str">
        <f>IF(ISNUMBER('Форма 1'!V941),'Форма 1'!$H941*VLOOKUP('Форма 1'!$F941,'Придельники до 2021'!$B$4:$X$28,'Форма 1'!V$8),"")</f>
        <v/>
      </c>
      <c r="F941" s="103" t="str">
        <f>IF(ISNUMBER('Форма 1'!W941),'Форма 1'!$H941*VLOOKUP('Форма 1'!$F941,'Придельники до 2021'!$B$4:$X$28,'Форма 1'!W$8),"")</f>
        <v/>
      </c>
      <c r="G941" s="103" t="str">
        <f>IF(ISNUMBER('Форма 1'!X941),'Форма 1'!$H941*VLOOKUP('Форма 1'!$F941,'Придельники до 2021'!$B$4:$X$28,'Форма 1'!X$8),"")</f>
        <v/>
      </c>
      <c r="H941" s="103" t="str">
        <f>IF(ISNUMBER('Форма 1'!Y941),'Форма 1'!$H941*VLOOKUP('Форма 1'!$F941,'Придельники до 2021'!$B$4:$X$28,'Форма 1'!Y$8),"")</f>
        <v/>
      </c>
      <c r="I941" s="103" t="str">
        <f>IF(ISNUMBER('Форма 1'!Z941),'Форма 1'!$H941*VLOOKUP('Форма 1'!$F941,'Придельники до 2021'!$B$4:$X$28,'Форма 1'!Z$8),"")</f>
        <v/>
      </c>
      <c r="J941" s="103" t="str">
        <f>IF(ISNUMBER('Форма 1'!AA941),'Форма 1'!$H941*VLOOKUP('Форма 1'!$F941,'Придельники до 2021'!$B$4:$X$28,'Форма 1'!AA$8),"")</f>
        <v/>
      </c>
      <c r="K941" s="90"/>
      <c r="L941" s="87"/>
      <c r="M941" s="103" t="str">
        <f>IF(ISNUMBER('Форма 1'!AD941),'Форма 1'!$H941*VLOOKUP('Форма 1'!$F941,'Придельники до 2021'!$B$4:$X$28,'Форма 1'!AD$8),"")</f>
        <v/>
      </c>
      <c r="N941" s="103" t="str">
        <f>IF(ISBLANK('Форма 1'!$AE941),"",IF('Форма 1'!$AE941=1,'Форма 1'!$H941*VLOOKUP('Форма 1'!$F941,'Придельники до 2021'!$B$4:$X$28,'Форма 1'!$AE$8,0),IF('Форма 1'!$AE941=2,'Форма 1'!$H941*VLOOKUP('Форма 1'!$F941,'Придельники до 2021'!$B$4:$X$28,13,0),IF('Форма 1'!$AE941=3,'Форма 1'!$H941*VLOOKUP('Форма 1'!$F941,'Придельники до 2021'!$B$4:$X$28,12,0)))))</f>
        <v/>
      </c>
      <c r="O941" s="103" t="str">
        <f>IF(ISNUMBER('Форма 1'!AF941),'Форма 1'!$H941*VLOOKUP('Форма 1'!$F941,'Придельники до 2021'!$B$4:$X$28,'Форма 1'!AF$8),"")</f>
        <v/>
      </c>
      <c r="P941" s="87"/>
      <c r="Q941" s="103" t="str">
        <f>IF(ISNUMBER('Форма 1'!AH941),'Форма 1'!$H941*VLOOKUP('Форма 1'!$F941,'Придельники до 2021'!$B$4:$X$28,'Форма 1'!AH$8),"")</f>
        <v/>
      </c>
      <c r="R941" s="103" t="str">
        <f>IF(ISNUMBER('Форма 1'!AI941),'Форма 1'!$H941*VLOOKUP('Форма 1'!$F941,'Придельники до 2021'!$B$4:$X$28,'Форма 1'!AI$8),"")</f>
        <v/>
      </c>
      <c r="S941" s="103" t="str">
        <f>IF(ISNUMBER('Форма 1'!AJ941),'Форма 1'!$H941*VLOOKUP('Форма 1'!$F941,'Придельники до 2021'!$B$4:$X$28,'Форма 1'!AJ$8),"")</f>
        <v/>
      </c>
      <c r="T941" s="87"/>
    </row>
    <row r="942" spans="1:20" ht="15.75">
      <c r="A942" s="187">
        <v>0</v>
      </c>
      <c r="B942" s="34" t="s">
        <v>1090</v>
      </c>
      <c r="C942" s="36">
        <f>SUM(C943:C951)</f>
        <v>57682849.237000003</v>
      </c>
      <c r="D942" s="36">
        <f t="shared" ref="D942:T942" si="74">SUM(D943:D951)</f>
        <v>637255.39800000004</v>
      </c>
      <c r="E942" s="36">
        <f t="shared" si="74"/>
        <v>7231663.3080000002</v>
      </c>
      <c r="F942" s="36">
        <f t="shared" si="74"/>
        <v>0</v>
      </c>
      <c r="G942" s="36">
        <f t="shared" si="74"/>
        <v>1303784.5289999999</v>
      </c>
      <c r="H942" s="36">
        <f t="shared" si="74"/>
        <v>1665790.656</v>
      </c>
      <c r="I942" s="36">
        <f t="shared" si="74"/>
        <v>1179957.804</v>
      </c>
      <c r="J942" s="36">
        <f t="shared" si="74"/>
        <v>0</v>
      </c>
      <c r="K942" s="39">
        <f t="shared" si="74"/>
        <v>0</v>
      </c>
      <c r="L942" s="36">
        <f t="shared" si="74"/>
        <v>0</v>
      </c>
      <c r="M942" s="36">
        <f t="shared" si="74"/>
        <v>39993981.358999997</v>
      </c>
      <c r="N942" s="36">
        <f t="shared" si="74"/>
        <v>5016593.4349999996</v>
      </c>
      <c r="O942" s="36">
        <f t="shared" si="74"/>
        <v>653822.74800000002</v>
      </c>
      <c r="P942" s="36">
        <f t="shared" si="74"/>
        <v>0</v>
      </c>
      <c r="Q942" s="36">
        <f t="shared" si="74"/>
        <v>0</v>
      </c>
      <c r="R942" s="36">
        <f t="shared" si="74"/>
        <v>0</v>
      </c>
      <c r="S942" s="36">
        <f t="shared" si="74"/>
        <v>0</v>
      </c>
      <c r="T942" s="36">
        <f t="shared" si="74"/>
        <v>0</v>
      </c>
    </row>
    <row r="943" spans="1:20">
      <c r="A943" s="188">
        <f t="shared" ref="A943:A988" si="75">A942+1</f>
        <v>1</v>
      </c>
      <c r="B943" s="189" t="s">
        <v>1091</v>
      </c>
      <c r="C943" s="99">
        <f t="shared" si="72"/>
        <v>653822.74800000002</v>
      </c>
      <c r="D943" s="103" t="str">
        <f>IF(ISNUMBER('Форма 1'!U943),'Форма 1'!$H943*VLOOKUP('Форма 1'!$F943,'Придельники до 2021'!$B$4:$X$28,'Форма 1'!U$8),"")</f>
        <v/>
      </c>
      <c r="E943" s="103" t="str">
        <f>IF(ISNUMBER('Форма 1'!V943),'Форма 1'!$H943*VLOOKUP('Форма 1'!$F943,'Придельники до 2021'!$B$4:$X$28,'Форма 1'!V$8),"")</f>
        <v/>
      </c>
      <c r="F943" s="103" t="str">
        <f>IF(ISNUMBER('Форма 1'!W943),'Форма 1'!$H943*VLOOKUP('Форма 1'!$F943,'Придельники до 2021'!$B$4:$X$28,'Форма 1'!W$8),"")</f>
        <v/>
      </c>
      <c r="G943" s="103" t="str">
        <f>IF(ISNUMBER('Форма 1'!X943),'Форма 1'!$H943*VLOOKUP('Форма 1'!$F943,'Придельники до 2021'!$B$4:$X$28,'Форма 1'!X$8),"")</f>
        <v/>
      </c>
      <c r="H943" s="103" t="str">
        <f>IF(ISNUMBER('Форма 1'!Y943),'Форма 1'!$H943*VLOOKUP('Форма 1'!$F943,'Придельники до 2021'!$B$4:$X$28,'Форма 1'!Y$8),"")</f>
        <v/>
      </c>
      <c r="I943" s="103" t="str">
        <f>IF(ISNUMBER('Форма 1'!Z943),'Форма 1'!$H943*VLOOKUP('Форма 1'!$F943,'Придельники до 2021'!$B$4:$X$28,'Форма 1'!Z$8),"")</f>
        <v/>
      </c>
      <c r="J943" s="103" t="str">
        <f>IF(ISNUMBER('Форма 1'!AA943),'Форма 1'!$H943*VLOOKUP('Форма 1'!$F943,'Придельники до 2021'!$B$4:$X$28,'Форма 1'!AA$8),"")</f>
        <v/>
      </c>
      <c r="K943" s="90"/>
      <c r="L943" s="87"/>
      <c r="M943" s="103" t="str">
        <f>IF(ISNUMBER('Форма 1'!AD943),'Форма 1'!$H943*VLOOKUP('Форма 1'!$F943,'Придельники до 2021'!$B$4:$X$28,'Форма 1'!AD$8),"")</f>
        <v/>
      </c>
      <c r="N943" s="103" t="str">
        <f>IF(ISBLANK('Форма 1'!$AE943),"",IF('Форма 1'!$AE943=1,'Форма 1'!$H943*VLOOKUP('Форма 1'!$F943,'Придельники до 2021'!$B$4:$X$28,'Форма 1'!$AE$8,0),IF('Форма 1'!$AE943=2,'Форма 1'!$H943*VLOOKUP('Форма 1'!$F943,'Придельники до 2021'!$B$4:$X$28,13,0),IF('Форма 1'!$AE943=3,'Форма 1'!$H943*VLOOKUP('Форма 1'!$F943,'Придельники до 2021'!$B$4:$X$28,12,0)))))</f>
        <v/>
      </c>
      <c r="O943" s="103">
        <f>IF(ISNUMBER('Форма 1'!AF943),'Форма 1'!$H943*VLOOKUP('Форма 1'!$F943,'Придельники до 2021'!$B$4:$X$28,'Форма 1'!AF$8),"")</f>
        <v>653822.74800000002</v>
      </c>
      <c r="P943" s="87"/>
      <c r="Q943" s="103" t="str">
        <f>IF(ISNUMBER('Форма 1'!AH943),'Форма 1'!$H943*VLOOKUP('Форма 1'!$F943,'Придельники до 2021'!$B$4:$X$28,'Форма 1'!AH$8),"")</f>
        <v/>
      </c>
      <c r="R943" s="103" t="str">
        <f>IF(ISNUMBER('Форма 1'!AI943),'Форма 1'!$H943*VLOOKUP('Форма 1'!$F943,'Придельники до 2021'!$B$4:$X$28,'Форма 1'!AI$8),"")</f>
        <v/>
      </c>
      <c r="S943" s="103" t="str">
        <f>IF(ISNUMBER('Форма 1'!AJ943),'Форма 1'!$H943*VLOOKUP('Форма 1'!$F943,'Придельники до 2021'!$B$4:$X$28,'Форма 1'!AJ$8),"")</f>
        <v/>
      </c>
      <c r="T943" s="87"/>
    </row>
    <row r="944" spans="1:20">
      <c r="A944" s="188">
        <f t="shared" si="75"/>
        <v>2</v>
      </c>
      <c r="B944" s="189" t="s">
        <v>1092</v>
      </c>
      <c r="C944" s="99">
        <f t="shared" si="72"/>
        <v>201637.19700000001</v>
      </c>
      <c r="D944" s="103" t="str">
        <f>IF(ISNUMBER('Форма 1'!U944),'Форма 1'!$H944*VLOOKUP('Форма 1'!$F944,'Придельники до 2021'!$B$4:$X$28,'Форма 1'!U$8),"")</f>
        <v/>
      </c>
      <c r="E944" s="103" t="str">
        <f>IF(ISNUMBER('Форма 1'!V944),'Форма 1'!$H944*VLOOKUP('Форма 1'!$F944,'Придельники до 2021'!$B$4:$X$28,'Форма 1'!V$8),"")</f>
        <v/>
      </c>
      <c r="F944" s="103" t="str">
        <f>IF(ISNUMBER('Форма 1'!W944),'Форма 1'!$H944*VLOOKUP('Форма 1'!$F944,'Придельники до 2021'!$B$4:$X$28,'Форма 1'!W$8),"")</f>
        <v/>
      </c>
      <c r="G944" s="103">
        <f>IF(ISNUMBER('Форма 1'!X944),'Форма 1'!$H944*VLOOKUP('Форма 1'!$F944,'Придельники до 2021'!$B$4:$X$28,'Форма 1'!X$8),"")</f>
        <v>201637.19700000001</v>
      </c>
      <c r="H944" s="103" t="str">
        <f>IF(ISNUMBER('Форма 1'!Y944),'Форма 1'!$H944*VLOOKUP('Форма 1'!$F944,'Придельники до 2021'!$B$4:$X$28,'Форма 1'!Y$8),"")</f>
        <v/>
      </c>
      <c r="I944" s="103" t="str">
        <f>IF(ISNUMBER('Форма 1'!Z944),'Форма 1'!$H944*VLOOKUP('Форма 1'!$F944,'Придельники до 2021'!$B$4:$X$28,'Форма 1'!Z$8),"")</f>
        <v/>
      </c>
      <c r="J944" s="103" t="str">
        <f>IF(ISNUMBER('Форма 1'!AA944),'Форма 1'!$H944*VLOOKUP('Форма 1'!$F944,'Придельники до 2021'!$B$4:$X$28,'Форма 1'!AA$8),"")</f>
        <v/>
      </c>
      <c r="K944" s="90"/>
      <c r="L944" s="87"/>
      <c r="M944" s="103" t="str">
        <f>IF(ISNUMBER('Форма 1'!AD944),'Форма 1'!$H944*VLOOKUP('Форма 1'!$F944,'Придельники до 2021'!$B$4:$X$28,'Форма 1'!AD$8),"")</f>
        <v/>
      </c>
      <c r="N944" s="103" t="str">
        <f>IF(ISBLANK('Форма 1'!$AE944),"",IF('Форма 1'!$AE944=1,'Форма 1'!$H944*VLOOKUP('Форма 1'!$F944,'Придельники до 2021'!$B$4:$X$28,'Форма 1'!$AE$8,0),IF('Форма 1'!$AE944=2,'Форма 1'!$H944*VLOOKUP('Форма 1'!$F944,'Придельники до 2021'!$B$4:$X$28,13,0),IF('Форма 1'!$AE944=3,'Форма 1'!$H944*VLOOKUP('Форма 1'!$F944,'Придельники до 2021'!$B$4:$X$28,12,0)))))</f>
        <v/>
      </c>
      <c r="O944" s="103" t="str">
        <f>IF(ISNUMBER('Форма 1'!AF944),'Форма 1'!$H944*VLOOKUP('Форма 1'!$F944,'Придельники до 2021'!$B$4:$X$28,'Форма 1'!AF$8),"")</f>
        <v/>
      </c>
      <c r="P944" s="87"/>
      <c r="Q944" s="103" t="str">
        <f>IF(ISNUMBER('Форма 1'!AH944),'Форма 1'!$H944*VLOOKUP('Форма 1'!$F944,'Придельники до 2021'!$B$4:$X$28,'Форма 1'!AH$8),"")</f>
        <v/>
      </c>
      <c r="R944" s="103" t="str">
        <f>IF(ISNUMBER('Форма 1'!AI944),'Форма 1'!$H944*VLOOKUP('Форма 1'!$F944,'Придельники до 2021'!$B$4:$X$28,'Форма 1'!AI$8),"")</f>
        <v/>
      </c>
      <c r="S944" s="103" t="str">
        <f>IF(ISNUMBER('Форма 1'!AJ944),'Форма 1'!$H944*VLOOKUP('Форма 1'!$F944,'Придельники до 2021'!$B$4:$X$28,'Форма 1'!AJ$8),"")</f>
        <v/>
      </c>
      <c r="T944" s="87"/>
    </row>
    <row r="945" spans="1:20">
      <c r="A945" s="188">
        <f t="shared" si="75"/>
        <v>3</v>
      </c>
      <c r="B945" s="189" t="s">
        <v>1093</v>
      </c>
      <c r="C945" s="99">
        <f t="shared" si="72"/>
        <v>212026.97200000001</v>
      </c>
      <c r="D945" s="103" t="str">
        <f>IF(ISNUMBER('Форма 1'!U945),'Форма 1'!$H945*VLOOKUP('Форма 1'!$F945,'Придельники до 2021'!$B$4:$X$28,'Форма 1'!U$8),"")</f>
        <v/>
      </c>
      <c r="E945" s="103" t="str">
        <f>IF(ISNUMBER('Форма 1'!V945),'Форма 1'!$H945*VLOOKUP('Форма 1'!$F945,'Придельники до 2021'!$B$4:$X$28,'Форма 1'!V$8),"")</f>
        <v/>
      </c>
      <c r="F945" s="103" t="str">
        <f>IF(ISNUMBER('Форма 1'!W945),'Форма 1'!$H945*VLOOKUP('Форма 1'!$F945,'Придельники до 2021'!$B$4:$X$28,'Форма 1'!W$8),"")</f>
        <v/>
      </c>
      <c r="G945" s="103">
        <f>IF(ISNUMBER('Форма 1'!X945),'Форма 1'!$H945*VLOOKUP('Форма 1'!$F945,'Придельники до 2021'!$B$4:$X$28,'Форма 1'!X$8),"")</f>
        <v>212026.97200000001</v>
      </c>
      <c r="H945" s="103" t="str">
        <f>IF(ISNUMBER('Форма 1'!Y945),'Форма 1'!$H945*VLOOKUP('Форма 1'!$F945,'Придельники до 2021'!$B$4:$X$28,'Форма 1'!Y$8),"")</f>
        <v/>
      </c>
      <c r="I945" s="103" t="str">
        <f>IF(ISNUMBER('Форма 1'!Z945),'Форма 1'!$H945*VLOOKUP('Форма 1'!$F945,'Придельники до 2021'!$B$4:$X$28,'Форма 1'!Z$8),"")</f>
        <v/>
      </c>
      <c r="J945" s="103" t="str">
        <f>IF(ISNUMBER('Форма 1'!AA945),'Форма 1'!$H945*VLOOKUP('Форма 1'!$F945,'Придельники до 2021'!$B$4:$X$28,'Форма 1'!AA$8),"")</f>
        <v/>
      </c>
      <c r="K945" s="90"/>
      <c r="L945" s="87"/>
      <c r="M945" s="103" t="str">
        <f>IF(ISNUMBER('Форма 1'!AD945),'Форма 1'!$H945*VLOOKUP('Форма 1'!$F945,'Придельники до 2021'!$B$4:$X$28,'Форма 1'!AD$8),"")</f>
        <v/>
      </c>
      <c r="N945" s="103" t="str">
        <f>IF(ISBLANK('Форма 1'!$AE945),"",IF('Форма 1'!$AE945=1,'Форма 1'!$H945*VLOOKUP('Форма 1'!$F945,'Придельники до 2021'!$B$4:$X$28,'Форма 1'!$AE$8,0),IF('Форма 1'!$AE945=2,'Форма 1'!$H945*VLOOKUP('Форма 1'!$F945,'Придельники до 2021'!$B$4:$X$28,13,0),IF('Форма 1'!$AE945=3,'Форма 1'!$H945*VLOOKUP('Форма 1'!$F945,'Придельники до 2021'!$B$4:$X$28,12,0)))))</f>
        <v/>
      </c>
      <c r="O945" s="103" t="str">
        <f>IF(ISNUMBER('Форма 1'!AF945),'Форма 1'!$H945*VLOOKUP('Форма 1'!$F945,'Придельники до 2021'!$B$4:$X$28,'Форма 1'!AF$8),"")</f>
        <v/>
      </c>
      <c r="P945" s="87"/>
      <c r="Q945" s="103" t="str">
        <f>IF(ISNUMBER('Форма 1'!AH945),'Форма 1'!$H945*VLOOKUP('Форма 1'!$F945,'Придельники до 2021'!$B$4:$X$28,'Форма 1'!AH$8),"")</f>
        <v/>
      </c>
      <c r="R945" s="103" t="str">
        <f>IF(ISNUMBER('Форма 1'!AI945),'Форма 1'!$H945*VLOOKUP('Форма 1'!$F945,'Придельники до 2021'!$B$4:$X$28,'Форма 1'!AI$8),"")</f>
        <v/>
      </c>
      <c r="S945" s="103" t="str">
        <f>IF(ISNUMBER('Форма 1'!AJ945),'Форма 1'!$H945*VLOOKUP('Форма 1'!$F945,'Придельники до 2021'!$B$4:$X$28,'Форма 1'!AJ$8),"")</f>
        <v/>
      </c>
      <c r="T945" s="87"/>
    </row>
    <row r="946" spans="1:20">
      <c r="A946" s="188">
        <f t="shared" si="75"/>
        <v>4</v>
      </c>
      <c r="B946" s="189" t="s">
        <v>1094</v>
      </c>
      <c r="C946" s="99">
        <f t="shared" si="72"/>
        <v>198614.717</v>
      </c>
      <c r="D946" s="103" t="str">
        <f>IF(ISNUMBER('Форма 1'!U946),'Форма 1'!$H946*VLOOKUP('Форма 1'!$F946,'Придельники до 2021'!$B$4:$X$28,'Форма 1'!U$8),"")</f>
        <v/>
      </c>
      <c r="E946" s="103" t="str">
        <f>IF(ISNUMBER('Форма 1'!V946),'Форма 1'!$H946*VLOOKUP('Форма 1'!$F946,'Придельники до 2021'!$B$4:$X$28,'Форма 1'!V$8),"")</f>
        <v/>
      </c>
      <c r="F946" s="103" t="str">
        <f>IF(ISNUMBER('Форма 1'!W946),'Форма 1'!$H946*VLOOKUP('Форма 1'!$F946,'Придельники до 2021'!$B$4:$X$28,'Форма 1'!W$8),"")</f>
        <v/>
      </c>
      <c r="G946" s="103">
        <f>IF(ISNUMBER('Форма 1'!X946),'Форма 1'!$H946*VLOOKUP('Форма 1'!$F946,'Придельники до 2021'!$B$4:$X$28,'Форма 1'!X$8),"")</f>
        <v>198614.717</v>
      </c>
      <c r="H946" s="103" t="str">
        <f>IF(ISNUMBER('Форма 1'!Y946),'Форма 1'!$H946*VLOOKUP('Форма 1'!$F946,'Придельники до 2021'!$B$4:$X$28,'Форма 1'!Y$8),"")</f>
        <v/>
      </c>
      <c r="I946" s="103" t="str">
        <f>IF(ISNUMBER('Форма 1'!Z946),'Форма 1'!$H946*VLOOKUP('Форма 1'!$F946,'Придельники до 2021'!$B$4:$X$28,'Форма 1'!Z$8),"")</f>
        <v/>
      </c>
      <c r="J946" s="103" t="str">
        <f>IF(ISNUMBER('Форма 1'!AA946),'Форма 1'!$H946*VLOOKUP('Форма 1'!$F946,'Придельники до 2021'!$B$4:$X$28,'Форма 1'!AA$8),"")</f>
        <v/>
      </c>
      <c r="K946" s="90"/>
      <c r="L946" s="87"/>
      <c r="M946" s="103" t="str">
        <f>IF(ISNUMBER('Форма 1'!AD946),'Форма 1'!$H946*VLOOKUP('Форма 1'!$F946,'Придельники до 2021'!$B$4:$X$28,'Форма 1'!AD$8),"")</f>
        <v/>
      </c>
      <c r="N946" s="103" t="str">
        <f>IF(ISBLANK('Форма 1'!$AE946),"",IF('Форма 1'!$AE946=1,'Форма 1'!$H946*VLOOKUP('Форма 1'!$F946,'Придельники до 2021'!$B$4:$X$28,'Форма 1'!$AE$8,0),IF('Форма 1'!$AE946=2,'Форма 1'!$H946*VLOOKUP('Форма 1'!$F946,'Придельники до 2021'!$B$4:$X$28,13,0),IF('Форма 1'!$AE946=3,'Форма 1'!$H946*VLOOKUP('Форма 1'!$F946,'Придельники до 2021'!$B$4:$X$28,12,0)))))</f>
        <v/>
      </c>
      <c r="O946" s="103" t="str">
        <f>IF(ISNUMBER('Форма 1'!AF946),'Форма 1'!$H946*VLOOKUP('Форма 1'!$F946,'Придельники до 2021'!$B$4:$X$28,'Форма 1'!AF$8),"")</f>
        <v/>
      </c>
      <c r="P946" s="87"/>
      <c r="Q946" s="103" t="str">
        <f>IF(ISNUMBER('Форма 1'!AH946),'Форма 1'!$H946*VLOOKUP('Форма 1'!$F946,'Придельники до 2021'!$B$4:$X$28,'Форма 1'!AH$8),"")</f>
        <v/>
      </c>
      <c r="R946" s="103" t="str">
        <f>IF(ISNUMBER('Форма 1'!AI946),'Форма 1'!$H946*VLOOKUP('Форма 1'!$F946,'Придельники до 2021'!$B$4:$X$28,'Форма 1'!AI$8),"")</f>
        <v/>
      </c>
      <c r="S946" s="103" t="str">
        <f>IF(ISNUMBER('Форма 1'!AJ946),'Форма 1'!$H946*VLOOKUP('Форма 1'!$F946,'Придельники до 2021'!$B$4:$X$28,'Форма 1'!AJ$8),"")</f>
        <v/>
      </c>
      <c r="T946" s="87"/>
    </row>
    <row r="947" spans="1:20">
      <c r="A947" s="188">
        <f t="shared" si="75"/>
        <v>5</v>
      </c>
      <c r="B947" s="189" t="s">
        <v>1095</v>
      </c>
      <c r="C947" s="99">
        <f t="shared" si="72"/>
        <v>1653854.5639999998</v>
      </c>
      <c r="D947" s="103" t="str">
        <f>IF(ISNUMBER('Форма 1'!U947),'Форма 1'!$H947*VLOOKUP('Форма 1'!$F947,'Придельники до 2021'!$B$4:$X$28,'Форма 1'!U$8),"")</f>
        <v/>
      </c>
      <c r="E947" s="103" t="str">
        <f>IF(ISNUMBER('Форма 1'!V947),'Форма 1'!$H947*VLOOKUP('Форма 1'!$F947,'Придельники до 2021'!$B$4:$X$28,'Форма 1'!V$8),"")</f>
        <v/>
      </c>
      <c r="F947" s="103" t="str">
        <f>IF(ISNUMBER('Форма 1'!W947),'Форма 1'!$H947*VLOOKUP('Форма 1'!$F947,'Придельники до 2021'!$B$4:$X$28,'Форма 1'!W$8),"")</f>
        <v/>
      </c>
      <c r="G947" s="103">
        <f>IF(ISNUMBER('Форма 1'!X947),'Форма 1'!$H947*VLOOKUP('Форма 1'!$F947,'Придельники до 2021'!$B$4:$X$28,'Форма 1'!X$8),"")</f>
        <v>366249.01399999997</v>
      </c>
      <c r="H947" s="103">
        <f>IF(ISNUMBER('Форма 1'!Y947),'Форма 1'!$H947*VLOOKUP('Форма 1'!$F947,'Придельники до 2021'!$B$4:$X$28,'Форма 1'!Y$8),"")</f>
        <v>662652.75800000003</v>
      </c>
      <c r="I947" s="103">
        <f>IF(ISNUMBER('Форма 1'!Z947),'Форма 1'!$H947*VLOOKUP('Форма 1'!$F947,'Придельники до 2021'!$B$4:$X$28,'Форма 1'!Z$8),"")</f>
        <v>624952.7919999999</v>
      </c>
      <c r="J947" s="103" t="str">
        <f>IF(ISNUMBER('Форма 1'!AA947),'Форма 1'!$H947*VLOOKUP('Форма 1'!$F947,'Придельники до 2021'!$B$4:$X$28,'Форма 1'!AA$8),"")</f>
        <v/>
      </c>
      <c r="K947" s="90"/>
      <c r="L947" s="87"/>
      <c r="M947" s="103" t="str">
        <f>IF(ISNUMBER('Форма 1'!AD947),'Форма 1'!$H947*VLOOKUP('Форма 1'!$F947,'Придельники до 2021'!$B$4:$X$28,'Форма 1'!AD$8),"")</f>
        <v/>
      </c>
      <c r="N947" s="103" t="str">
        <f>IF(ISBLANK('Форма 1'!$AE947),"",IF('Форма 1'!$AE947=1,'Форма 1'!$H947*VLOOKUP('Форма 1'!$F947,'Придельники до 2021'!$B$4:$X$28,'Форма 1'!$AE$8,0),IF('Форма 1'!$AE947=2,'Форма 1'!$H947*VLOOKUP('Форма 1'!$F947,'Придельники до 2021'!$B$4:$X$28,13,0),IF('Форма 1'!$AE947=3,'Форма 1'!$H947*VLOOKUP('Форма 1'!$F947,'Придельники до 2021'!$B$4:$X$28,12,0)))))</f>
        <v/>
      </c>
      <c r="O947" s="103" t="str">
        <f>IF(ISNUMBER('Форма 1'!AF947),'Форма 1'!$H947*VLOOKUP('Форма 1'!$F947,'Придельники до 2021'!$B$4:$X$28,'Форма 1'!AF$8),"")</f>
        <v/>
      </c>
      <c r="P947" s="87"/>
      <c r="Q947" s="103" t="str">
        <f>IF(ISNUMBER('Форма 1'!AH947),'Форма 1'!$H947*VLOOKUP('Форма 1'!$F947,'Придельники до 2021'!$B$4:$X$28,'Форма 1'!AH$8),"")</f>
        <v/>
      </c>
      <c r="R947" s="103" t="str">
        <f>IF(ISNUMBER('Форма 1'!AI947),'Форма 1'!$H947*VLOOKUP('Форма 1'!$F947,'Придельники до 2021'!$B$4:$X$28,'Форма 1'!AI$8),"")</f>
        <v/>
      </c>
      <c r="S947" s="103" t="str">
        <f>IF(ISNUMBER('Форма 1'!AJ947),'Форма 1'!$H947*VLOOKUP('Форма 1'!$F947,'Придельники до 2021'!$B$4:$X$28,'Форма 1'!AJ$8),"")</f>
        <v/>
      </c>
      <c r="T947" s="87"/>
    </row>
    <row r="948" spans="1:20">
      <c r="A948" s="188">
        <f t="shared" si="75"/>
        <v>6</v>
      </c>
      <c r="B948" s="195" t="s">
        <v>1096</v>
      </c>
      <c r="C948" s="99">
        <f t="shared" si="72"/>
        <v>6594512.4590000007</v>
      </c>
      <c r="D948" s="103" t="str">
        <f>IF(ISNUMBER('Форма 1'!U948),'Форма 1'!$H948*VLOOKUP('Форма 1'!$F948,'Придельники до 2021'!$B$4:$X$28,'Форма 1'!U$8),"")</f>
        <v/>
      </c>
      <c r="E948" s="103" t="str">
        <f>IF(ISNUMBER('Форма 1'!V948),'Форма 1'!$H948*VLOOKUP('Форма 1'!$F948,'Придельники до 2021'!$B$4:$X$28,'Форма 1'!V$8),"")</f>
        <v/>
      </c>
      <c r="F948" s="103" t="str">
        <f>IF(ISNUMBER('Форма 1'!W948),'Форма 1'!$H948*VLOOKUP('Форма 1'!$F948,'Придельники до 2021'!$B$4:$X$28,'Форма 1'!W$8),"")</f>
        <v/>
      </c>
      <c r="G948" s="103" t="str">
        <f>IF(ISNUMBER('Форма 1'!X948),'Форма 1'!$H948*VLOOKUP('Форма 1'!$F948,'Придельники до 2021'!$B$4:$X$28,'Форма 1'!X$8),"")</f>
        <v/>
      </c>
      <c r="H948" s="103" t="str">
        <f>IF(ISNUMBER('Форма 1'!Y948),'Форма 1'!$H948*VLOOKUP('Форма 1'!$F948,'Придельники до 2021'!$B$4:$X$28,'Форма 1'!Y$8),"")</f>
        <v/>
      </c>
      <c r="I948" s="103" t="str">
        <f>IF(ISNUMBER('Форма 1'!Z948),'Форма 1'!$H948*VLOOKUP('Форма 1'!$F948,'Придельники до 2021'!$B$4:$X$28,'Форма 1'!Z$8),"")</f>
        <v/>
      </c>
      <c r="J948" s="103" t="str">
        <f>IF(ISNUMBER('Форма 1'!AA948),'Форма 1'!$H948*VLOOKUP('Форма 1'!$F948,'Придельники до 2021'!$B$4:$X$28,'Форма 1'!AA$8),"")</f>
        <v/>
      </c>
      <c r="K948" s="90"/>
      <c r="L948" s="87"/>
      <c r="M948" s="103">
        <f>IF(ISNUMBER('Форма 1'!AD948),'Форма 1'!$H948*VLOOKUP('Форма 1'!$F948,'Придельники до 2021'!$B$4:$X$28,'Форма 1'!AD$8),"")</f>
        <v>6594512.4590000007</v>
      </c>
      <c r="N948" s="103" t="str">
        <f>IF(ISBLANK('Форма 1'!$AE948),"",IF('Форма 1'!$AE948=1,'Форма 1'!$H948*VLOOKUP('Форма 1'!$F948,'Придельники до 2021'!$B$4:$X$28,'Форма 1'!$AE$8,0),IF('Форма 1'!$AE948=2,'Форма 1'!$H948*VLOOKUP('Форма 1'!$F948,'Придельники до 2021'!$B$4:$X$28,13,0),IF('Форма 1'!$AE948=3,'Форма 1'!$H948*VLOOKUP('Форма 1'!$F948,'Придельники до 2021'!$B$4:$X$28,12,0)))))</f>
        <v/>
      </c>
      <c r="O948" s="103" t="str">
        <f>IF(ISNUMBER('Форма 1'!AF948),'Форма 1'!$H948*VLOOKUP('Форма 1'!$F948,'Придельники до 2021'!$B$4:$X$28,'Форма 1'!AF$8),"")</f>
        <v/>
      </c>
      <c r="P948" s="87"/>
      <c r="Q948" s="103" t="str">
        <f>IF(ISNUMBER('Форма 1'!AH948),'Форма 1'!$H948*VLOOKUP('Форма 1'!$F948,'Придельники до 2021'!$B$4:$X$28,'Форма 1'!AH$8),"")</f>
        <v/>
      </c>
      <c r="R948" s="103" t="str">
        <f>IF(ISNUMBER('Форма 1'!AI948),'Форма 1'!$H948*VLOOKUP('Форма 1'!$F948,'Придельники до 2021'!$B$4:$X$28,'Форма 1'!AI$8),"")</f>
        <v/>
      </c>
      <c r="S948" s="103" t="str">
        <f>IF(ISNUMBER('Форма 1'!AJ948),'Форма 1'!$H948*VLOOKUP('Форма 1'!$F948,'Придельники до 2021'!$B$4:$X$28,'Форма 1'!AJ$8),"")</f>
        <v/>
      </c>
      <c r="T948" s="87"/>
    </row>
    <row r="949" spans="1:20">
      <c r="A949" s="188">
        <f t="shared" si="75"/>
        <v>7</v>
      </c>
      <c r="B949" s="189" t="s">
        <v>1097</v>
      </c>
      <c r="C949" s="99">
        <f t="shared" si="72"/>
        <v>14768911.68</v>
      </c>
      <c r="D949" s="103">
        <f>IF(ISNUMBER('Форма 1'!U949),'Форма 1'!$H949*VLOOKUP('Форма 1'!$F949,'Придельники с 2022'!$B$4:$X$28,'Форма 1'!U$8),"")</f>
        <v>637255.39800000004</v>
      </c>
      <c r="E949" s="103">
        <f>IF(ISNUMBER('Форма 1'!V949),'Форма 1'!$H949*VLOOKUP('Форма 1'!$F949,'Придельники с 2022'!$B$4:$X$28,'Форма 1'!V$8),"")</f>
        <v>7231663.3080000002</v>
      </c>
      <c r="F949" s="103" t="str">
        <f>IF(ISNUMBER('Форма 1'!W949),'Форма 1'!$H949*VLOOKUP('Форма 1'!$F949,'Придельники до 2021'!$B$4:$X$28,'Форма 1'!W$8),"")</f>
        <v/>
      </c>
      <c r="G949" s="103">
        <f>IF(ISNUMBER('Форма 1'!X949),'Форма 1'!$H949*VLOOKUP('Форма 1'!$F949,'Придельники до 2021'!$B$4:$X$28,'Форма 1'!X$8),"")</f>
        <v>325256.62900000002</v>
      </c>
      <c r="H949" s="103">
        <f>IF(ISNUMBER('Форма 1'!Y949),'Форма 1'!$H949*VLOOKUP('Форма 1'!$F949,'Придельники с 2022'!$B$4:$X$28,'Форма 1'!Y$8),"")</f>
        <v>1003137.898</v>
      </c>
      <c r="I949" s="103">
        <f>IF(ISNUMBER('Форма 1'!Z949),'Форма 1'!$H949*VLOOKUP('Форма 1'!$F949,'Придельники до 2021'!$B$4:$X$28,'Форма 1'!Z$8),"")</f>
        <v>555005.01199999999</v>
      </c>
      <c r="J949" s="103" t="str">
        <f>IF(ISNUMBER('Форма 1'!AA949),'Форма 1'!$H949*VLOOKUP('Форма 1'!$F949,'Придельники до 2021'!$B$4:$X$28,'Форма 1'!AA$8),"")</f>
        <v/>
      </c>
      <c r="K949" s="90"/>
      <c r="L949" s="87"/>
      <c r="M949" s="103" t="str">
        <f>IF(ISNUMBER('Форма 1'!AD949),'Форма 1'!$H949*VLOOKUP('Форма 1'!$F949,'Придельники до 2021'!$B$4:$X$28,'Форма 1'!AD$8),"")</f>
        <v/>
      </c>
      <c r="N949" s="103">
        <f>IF(ISBLANK('Форма 1'!$AE949),"",IF('Форма 1'!$AE949=1,'Форма 1'!$H949*VLOOKUP('Форма 1'!$F949,'Придельники с 2022'!$B$4:$X$28,'Форма 1'!$AE$8,0),IF('Форма 1'!$AE949=2,'Форма 1'!$H949*VLOOKUP('Форма 1'!$F949,'Придельники с 2022'!$B$4:$X$28,13,0),IF('Форма 1'!$AE949=3,'Форма 1'!$H949*VLOOKUP('Форма 1'!$F949,'Придельники с 2022'!$B$4:$X$28,12,0)))))</f>
        <v>5016593.4349999996</v>
      </c>
      <c r="O949" s="103" t="str">
        <f>IF(ISNUMBER('Форма 1'!AF949),'Форма 1'!$H949*VLOOKUP('Форма 1'!$F949,'Придельники до 2021'!$B$4:$X$28,'Форма 1'!AF$8),"")</f>
        <v/>
      </c>
      <c r="P949" s="87"/>
      <c r="Q949" s="103" t="str">
        <f>IF(ISNUMBER('Форма 1'!AH949),'Форма 1'!$H949*VLOOKUP('Форма 1'!$F949,'Придельники до 2021'!$B$4:$X$28,'Форма 1'!AH$8),"")</f>
        <v/>
      </c>
      <c r="R949" s="103" t="str">
        <f>IF(ISNUMBER('Форма 1'!AI949),'Форма 1'!$H949*VLOOKUP('Форма 1'!$F949,'Придельники до 2021'!$B$4:$X$28,'Форма 1'!AI$8),"")</f>
        <v/>
      </c>
      <c r="S949" s="103" t="str">
        <f>IF(ISNUMBER('Форма 1'!AJ949),'Форма 1'!$H949*VLOOKUP('Форма 1'!$F949,'Придельники до 2021'!$B$4:$X$28,'Форма 1'!AJ$8),"")</f>
        <v/>
      </c>
      <c r="T949" s="87"/>
    </row>
    <row r="950" spans="1:20">
      <c r="A950" s="188">
        <f t="shared" si="75"/>
        <v>8</v>
      </c>
      <c r="B950" s="195" t="s">
        <v>1098</v>
      </c>
      <c r="C950" s="99">
        <f t="shared" si="72"/>
        <v>16906780.152000003</v>
      </c>
      <c r="D950" s="103" t="str">
        <f>IF(ISNUMBER('Форма 1'!U950),'Форма 1'!$H950*VLOOKUP('Форма 1'!$F950,'Придельники до 2021'!$B$4:$X$28,'Форма 1'!U$8),"")</f>
        <v/>
      </c>
      <c r="E950" s="103" t="str">
        <f>IF(ISNUMBER('Форма 1'!V950),'Форма 1'!$H950*VLOOKUP('Форма 1'!$F950,'Придельники до 2021'!$B$4:$X$28,'Форма 1'!V$8),"")</f>
        <v/>
      </c>
      <c r="F950" s="103" t="str">
        <f>IF(ISNUMBER('Форма 1'!W950),'Форма 1'!$H950*VLOOKUP('Форма 1'!$F950,'Придельники до 2021'!$B$4:$X$28,'Форма 1'!W$8),"")</f>
        <v/>
      </c>
      <c r="G950" s="103" t="str">
        <f>IF(ISNUMBER('Форма 1'!X950),'Форма 1'!$H950*VLOOKUP('Форма 1'!$F950,'Придельники до 2021'!$B$4:$X$28,'Форма 1'!X$8),"")</f>
        <v/>
      </c>
      <c r="H950" s="103" t="str">
        <f>IF(ISNUMBER('Форма 1'!Y950),'Форма 1'!$H950*VLOOKUP('Форма 1'!$F950,'Придельники до 2021'!$B$4:$X$28,'Форма 1'!Y$8),"")</f>
        <v/>
      </c>
      <c r="I950" s="103" t="str">
        <f>IF(ISNUMBER('Форма 1'!Z950),'Форма 1'!$H950*VLOOKUP('Форма 1'!$F950,'Придельники до 2021'!$B$4:$X$28,'Форма 1'!Z$8),"")</f>
        <v/>
      </c>
      <c r="J950" s="103" t="str">
        <f>IF(ISNUMBER('Форма 1'!AA950),'Форма 1'!$H950*VLOOKUP('Форма 1'!$F950,'Придельники до 2021'!$B$4:$X$28,'Форма 1'!AA$8),"")</f>
        <v/>
      </c>
      <c r="K950" s="90"/>
      <c r="L950" s="87"/>
      <c r="M950" s="103">
        <f>IF(ISNUMBER('Форма 1'!AD950),'Форма 1'!$H950*VLOOKUP('Форма 1'!$F950,'Придельники до 2021'!$B$4:$X$28,'Форма 1'!AD$8),"")</f>
        <v>16906780.152000003</v>
      </c>
      <c r="N950" s="103" t="str">
        <f>IF(ISBLANK('Форма 1'!$AE950),"",IF('Форма 1'!$AE950=1,'Форма 1'!$H950*VLOOKUP('Форма 1'!$F950,'Придельники до 2021'!$B$4:$X$28,'Форма 1'!$AE$8,0),IF('Форма 1'!$AE950=2,'Форма 1'!$H950*VLOOKUP('Форма 1'!$F950,'Придельники до 2021'!$B$4:$X$28,13,0),IF('Форма 1'!$AE950=3,'Форма 1'!$H950*VLOOKUP('Форма 1'!$F950,'Придельники до 2021'!$B$4:$X$28,12,0)))))</f>
        <v/>
      </c>
      <c r="O950" s="103" t="str">
        <f>IF(ISNUMBER('Форма 1'!AF950),'Форма 1'!$H950*VLOOKUP('Форма 1'!$F950,'Придельники до 2021'!$B$4:$X$28,'Форма 1'!AF$8),"")</f>
        <v/>
      </c>
      <c r="P950" s="87"/>
      <c r="Q950" s="103" t="str">
        <f>IF(ISNUMBER('Форма 1'!AH950),'Форма 1'!$H950*VLOOKUP('Форма 1'!$F950,'Придельники до 2021'!$B$4:$X$28,'Форма 1'!AH$8),"")</f>
        <v/>
      </c>
      <c r="R950" s="103" t="str">
        <f>IF(ISNUMBER('Форма 1'!AI950),'Форма 1'!$H950*VLOOKUP('Форма 1'!$F950,'Придельники до 2021'!$B$4:$X$28,'Форма 1'!AI$8),"")</f>
        <v/>
      </c>
      <c r="S950" s="103" t="str">
        <f>IF(ISNUMBER('Форма 1'!AJ950),'Форма 1'!$H950*VLOOKUP('Форма 1'!$F950,'Придельники до 2021'!$B$4:$X$28,'Форма 1'!AJ$8),"")</f>
        <v/>
      </c>
      <c r="T950" s="87"/>
    </row>
    <row r="951" spans="1:20">
      <c r="A951" s="188">
        <f t="shared" si="75"/>
        <v>9</v>
      </c>
      <c r="B951" s="189" t="s">
        <v>1099</v>
      </c>
      <c r="C951" s="99">
        <f t="shared" si="72"/>
        <v>16492688.747999998</v>
      </c>
      <c r="D951" s="103" t="str">
        <f>IF(ISNUMBER('Форма 1'!U951),'Форма 1'!$H951*VLOOKUP('Форма 1'!$F951,'Придельники до 2021'!$B$4:$X$28,'Форма 1'!U$8),"")</f>
        <v/>
      </c>
      <c r="E951" s="103" t="str">
        <f>IF(ISNUMBER('Форма 1'!V951),'Форма 1'!$H951*VLOOKUP('Форма 1'!$F951,'Придельники до 2021'!$B$4:$X$28,'Форма 1'!V$8),"")</f>
        <v/>
      </c>
      <c r="F951" s="103" t="str">
        <f>IF(ISNUMBER('Форма 1'!W951),'Форма 1'!$H951*VLOOKUP('Форма 1'!$F951,'Придельники до 2021'!$B$4:$X$28,'Форма 1'!W$8),"")</f>
        <v/>
      </c>
      <c r="G951" s="103" t="str">
        <f>IF(ISNUMBER('Форма 1'!X951),'Форма 1'!$H951*VLOOKUP('Форма 1'!$F951,'Придельники до 2021'!$B$4:$X$28,'Форма 1'!X$8),"")</f>
        <v/>
      </c>
      <c r="H951" s="103" t="str">
        <f>IF(ISNUMBER('Форма 1'!Y951),'Форма 1'!$H951*VLOOKUP('Форма 1'!$F951,'Придельники до 2021'!$B$4:$X$28,'Форма 1'!Y$8),"")</f>
        <v/>
      </c>
      <c r="I951" s="103" t="str">
        <f>IF(ISNUMBER('Форма 1'!Z951),'Форма 1'!$H951*VLOOKUP('Форма 1'!$F951,'Придельники до 2021'!$B$4:$X$28,'Форма 1'!Z$8),"")</f>
        <v/>
      </c>
      <c r="J951" s="103" t="str">
        <f>IF(ISNUMBER('Форма 1'!AA951),'Форма 1'!$H951*VLOOKUP('Форма 1'!$F951,'Придельники до 2021'!$B$4:$X$28,'Форма 1'!AA$8),"")</f>
        <v/>
      </c>
      <c r="K951" s="92"/>
      <c r="L951" s="88"/>
      <c r="M951" s="103">
        <f>IF(ISNUMBER('Форма 1'!AD951),'Форма 1'!$H951*VLOOKUP('Форма 1'!$F951,'Придельники до 2021'!$B$4:$X$28,'Форма 1'!AD$8),"")</f>
        <v>16492688.747999998</v>
      </c>
      <c r="N951" s="103" t="str">
        <f>IF(ISBLANK('Форма 1'!$AE951),"",IF('Форма 1'!$AE951=1,'Форма 1'!$H951*VLOOKUP('Форма 1'!$F951,'Придельники до 2021'!$B$4:$X$28,'Форма 1'!$AE$8,0),IF('Форма 1'!$AE951=2,'Форма 1'!$H951*VLOOKUP('Форма 1'!$F951,'Придельники до 2021'!$B$4:$X$28,13,0),IF('Форма 1'!$AE951=3,'Форма 1'!$H951*VLOOKUP('Форма 1'!$F951,'Придельники до 2021'!$B$4:$X$28,12,0)))))</f>
        <v/>
      </c>
      <c r="O951" s="103" t="str">
        <f>IF(ISNUMBER('Форма 1'!AF951),'Форма 1'!$H951*VLOOKUP('Форма 1'!$F951,'Придельники до 2021'!$B$4:$X$28,'Форма 1'!AF$8),"")</f>
        <v/>
      </c>
      <c r="P951" s="88"/>
      <c r="Q951" s="103" t="str">
        <f>IF(ISNUMBER('Форма 1'!AH951),'Форма 1'!$H951*VLOOKUP('Форма 1'!$F951,'Придельники до 2021'!$B$4:$X$28,'Форма 1'!AH$8),"")</f>
        <v/>
      </c>
      <c r="R951" s="103" t="str">
        <f>IF(ISNUMBER('Форма 1'!AI951),'Форма 1'!$H951*VLOOKUP('Форма 1'!$F951,'Придельники до 2021'!$B$4:$X$28,'Форма 1'!AI$8),"")</f>
        <v/>
      </c>
      <c r="S951" s="103" t="str">
        <f>IF(ISNUMBER('Форма 1'!AJ951),'Форма 1'!$H951*VLOOKUP('Форма 1'!$F951,'Придельники до 2021'!$B$4:$X$28,'Форма 1'!AJ$8),"")</f>
        <v/>
      </c>
      <c r="T951" s="87"/>
    </row>
    <row r="952" spans="1:20" ht="15.75">
      <c r="A952" s="187">
        <v>0</v>
      </c>
      <c r="B952" s="34" t="s">
        <v>1100</v>
      </c>
      <c r="C952" s="36">
        <f>SUM(C953:C955)</f>
        <v>6986520.7250000015</v>
      </c>
      <c r="D952" s="36">
        <f t="shared" ref="D952:T952" si="76">SUM(D953:D955)</f>
        <v>677338.70900000003</v>
      </c>
      <c r="E952" s="36">
        <f t="shared" si="76"/>
        <v>4560315.12</v>
      </c>
      <c r="F952" s="36">
        <f t="shared" si="76"/>
        <v>0</v>
      </c>
      <c r="G952" s="36">
        <f t="shared" si="76"/>
        <v>646206.22400000005</v>
      </c>
      <c r="H952" s="36">
        <f t="shared" si="76"/>
        <v>0</v>
      </c>
      <c r="I952" s="36">
        <f t="shared" si="76"/>
        <v>1102660.672</v>
      </c>
      <c r="J952" s="36">
        <f t="shared" si="76"/>
        <v>0</v>
      </c>
      <c r="K952" s="39">
        <f t="shared" si="76"/>
        <v>0</v>
      </c>
      <c r="L952" s="36">
        <f t="shared" si="76"/>
        <v>0</v>
      </c>
      <c r="M952" s="36">
        <f t="shared" si="76"/>
        <v>0</v>
      </c>
      <c r="N952" s="36">
        <f t="shared" si="76"/>
        <v>0</v>
      </c>
      <c r="O952" s="36">
        <f t="shared" si="76"/>
        <v>0</v>
      </c>
      <c r="P952" s="36">
        <f t="shared" si="76"/>
        <v>0</v>
      </c>
      <c r="Q952" s="36">
        <f t="shared" si="76"/>
        <v>0</v>
      </c>
      <c r="R952" s="36">
        <f t="shared" si="76"/>
        <v>0</v>
      </c>
      <c r="S952" s="36">
        <f t="shared" si="76"/>
        <v>0</v>
      </c>
      <c r="T952" s="36">
        <f t="shared" si="76"/>
        <v>0</v>
      </c>
    </row>
    <row r="953" spans="1:20">
      <c r="A953" s="188">
        <f t="shared" si="75"/>
        <v>1</v>
      </c>
      <c r="B953" s="189" t="s">
        <v>1101</v>
      </c>
      <c r="C953" s="99">
        <f t="shared" si="72"/>
        <v>5822331.8400000008</v>
      </c>
      <c r="D953" s="103">
        <f>IF(ISNUMBER('Форма 1'!U953),'Форма 1'!$H953*VLOOKUP('Форма 1'!$F953,'Придельники до 2021'!$B$4:$X$28,'Форма 1'!U$8),"")</f>
        <v>444842.71200000006</v>
      </c>
      <c r="E953" s="103">
        <f>IF(ISNUMBER('Форма 1'!V953),'Форма 1'!$H953*VLOOKUP('Форма 1'!$F953,'Придельники до 2021'!$B$4:$X$28,'Форма 1'!V$8),"")</f>
        <v>4560315.12</v>
      </c>
      <c r="F953" s="103" t="str">
        <f>IF(ISNUMBER('Форма 1'!W953),'Форма 1'!$H953*VLOOKUP('Форма 1'!$F953,'Придельники до 2021'!$B$4:$X$28,'Форма 1'!W$8),"")</f>
        <v/>
      </c>
      <c r="G953" s="103">
        <f>IF(ISNUMBER('Форма 1'!X953),'Форма 1'!$H953*VLOOKUP('Форма 1'!$F953,'Придельники до 2021'!$B$4:$X$28,'Форма 1'!X$8),"")</f>
        <v>301945.75200000004</v>
      </c>
      <c r="H953" s="103" t="str">
        <f>IF(ISNUMBER('Форма 1'!Y953),'Форма 1'!$H953*VLOOKUP('Форма 1'!$F953,'Придельники до 2021'!$B$4:$X$28,'Форма 1'!Y$8),"")</f>
        <v/>
      </c>
      <c r="I953" s="103">
        <f>IF(ISNUMBER('Форма 1'!Z953),'Форма 1'!$H953*VLOOKUP('Форма 1'!$F953,'Придельники до 2021'!$B$4:$X$28,'Форма 1'!Z$8),"")</f>
        <v>515228.25599999999</v>
      </c>
      <c r="J953" s="103" t="str">
        <f>IF(ISNUMBER('Форма 1'!AA953),'Форма 1'!$H953*VLOOKUP('Форма 1'!$F953,'Придельники до 2021'!$B$4:$X$28,'Форма 1'!AA$8),"")</f>
        <v/>
      </c>
      <c r="K953" s="90"/>
      <c r="L953" s="87"/>
      <c r="M953" s="103" t="str">
        <f>IF(ISNUMBER('Форма 1'!AD953),'Форма 1'!$H953*VLOOKUP('Форма 1'!$F953,'Придельники до 2021'!$B$4:$X$28,'Форма 1'!AD$8),"")</f>
        <v/>
      </c>
      <c r="N953" s="103" t="str">
        <f>IF(ISBLANK('Форма 1'!$AE953),"",IF('Форма 1'!$AE953=1,'Форма 1'!$H953*VLOOKUP('Форма 1'!$F953,'Придельники до 2021'!$B$4:$X$28,'Форма 1'!$AE$8,0),IF('Форма 1'!$AE953=2,'Форма 1'!$H953*VLOOKUP('Форма 1'!$F953,'Придельники до 2021'!$B$4:$X$28,13,0),IF('Форма 1'!$AE953=3,'Форма 1'!$H953*VLOOKUP('Форма 1'!$F953,'Придельники до 2021'!$B$4:$X$28,12,0)))))</f>
        <v/>
      </c>
      <c r="O953" s="103" t="str">
        <f>IF(ISNUMBER('Форма 1'!AF953),'Форма 1'!$H953*VLOOKUP('Форма 1'!$F953,'Придельники до 2021'!$B$4:$X$28,'Форма 1'!AF$8),"")</f>
        <v/>
      </c>
      <c r="P953" s="87"/>
      <c r="Q953" s="103" t="str">
        <f>IF(ISNUMBER('Форма 1'!AH953),'Форма 1'!$H953*VLOOKUP('Форма 1'!$F953,'Придельники до 2021'!$B$4:$X$28,'Форма 1'!AH$8),"")</f>
        <v/>
      </c>
      <c r="R953" s="103" t="str">
        <f>IF(ISNUMBER('Форма 1'!AI953),'Форма 1'!$H953*VLOOKUP('Форма 1'!$F953,'Придельники до 2021'!$B$4:$X$28,'Форма 1'!AI$8),"")</f>
        <v/>
      </c>
      <c r="S953" s="103" t="str">
        <f>IF(ISNUMBER('Форма 1'!AJ953),'Форма 1'!$H953*VLOOKUP('Форма 1'!$F953,'Придельники до 2021'!$B$4:$X$28,'Форма 1'!AJ$8),"")</f>
        <v/>
      </c>
      <c r="T953" s="87"/>
    </row>
    <row r="954" spans="1:20">
      <c r="A954" s="188">
        <f t="shared" si="75"/>
        <v>2</v>
      </c>
      <c r="B954" s="189" t="s">
        <v>1102</v>
      </c>
      <c r="C954" s="99">
        <f t="shared" si="72"/>
        <v>931692.88800000004</v>
      </c>
      <c r="D954" s="103" t="str">
        <f>IF(ISNUMBER('Форма 1'!U954),'Форма 1'!$H954*VLOOKUP('Форма 1'!$F954,'Придельники до 2021'!$B$4:$X$28,'Форма 1'!U$8),"")</f>
        <v/>
      </c>
      <c r="E954" s="103" t="str">
        <f>IF(ISNUMBER('Форма 1'!V954),'Форма 1'!$H954*VLOOKUP('Форма 1'!$F954,'Придельники до 2021'!$B$4:$X$28,'Форма 1'!V$8),"")</f>
        <v/>
      </c>
      <c r="F954" s="103" t="str">
        <f>IF(ISNUMBER('Форма 1'!W954),'Форма 1'!$H954*VLOOKUP('Форма 1'!$F954,'Придельники до 2021'!$B$4:$X$28,'Форма 1'!W$8),"")</f>
        <v/>
      </c>
      <c r="G954" s="103">
        <f>IF(ISNUMBER('Форма 1'!X954),'Форма 1'!$H954*VLOOKUP('Форма 1'!$F954,'Придельники до 2021'!$B$4:$X$28,'Форма 1'!X$8),"")</f>
        <v>344260.47200000001</v>
      </c>
      <c r="H954" s="103" t="str">
        <f>IF(ISNUMBER('Форма 1'!Y954),'Форма 1'!$H954*VLOOKUP('Форма 1'!$F954,'Придельники до 2021'!$B$4:$X$28,'Форма 1'!Y$8),"")</f>
        <v/>
      </c>
      <c r="I954" s="103">
        <f>IF(ISNUMBER('Форма 1'!Z954),'Форма 1'!$H954*VLOOKUP('Форма 1'!$F954,'Придельники до 2021'!$B$4:$X$28,'Форма 1'!Z$8),"")</f>
        <v>587432.41599999997</v>
      </c>
      <c r="J954" s="103" t="str">
        <f>IF(ISNUMBER('Форма 1'!AA954),'Форма 1'!$H954*VLOOKUP('Форма 1'!$F954,'Придельники до 2021'!$B$4:$X$28,'Форма 1'!AA$8),"")</f>
        <v/>
      </c>
      <c r="K954" s="90"/>
      <c r="L954" s="87"/>
      <c r="M954" s="103" t="str">
        <f>IF(ISNUMBER('Форма 1'!AD954),'Форма 1'!$H954*VLOOKUP('Форма 1'!$F954,'Придельники до 2021'!$B$4:$X$28,'Форма 1'!AD$8),"")</f>
        <v/>
      </c>
      <c r="N954" s="103" t="str">
        <f>IF(ISBLANK('Форма 1'!$AE954),"",IF('Форма 1'!$AE954=1,'Форма 1'!$H954*VLOOKUP('Форма 1'!$F954,'Придельники до 2021'!$B$4:$X$28,'Форма 1'!$AE$8,0),IF('Форма 1'!$AE954=2,'Форма 1'!$H954*VLOOKUP('Форма 1'!$F954,'Придельники до 2021'!$B$4:$X$28,13,0),IF('Форма 1'!$AE954=3,'Форма 1'!$H954*VLOOKUP('Форма 1'!$F954,'Придельники до 2021'!$B$4:$X$28,12,0)))))</f>
        <v/>
      </c>
      <c r="O954" s="103" t="str">
        <f>IF(ISNUMBER('Форма 1'!AF954),'Форма 1'!$H954*VLOOKUP('Форма 1'!$F954,'Придельники до 2021'!$B$4:$X$28,'Форма 1'!AF$8),"")</f>
        <v/>
      </c>
      <c r="P954" s="87"/>
      <c r="Q954" s="103" t="str">
        <f>IF(ISNUMBER('Форма 1'!AH954),'Форма 1'!$H954*VLOOKUP('Форма 1'!$F954,'Придельники до 2021'!$B$4:$X$28,'Форма 1'!AH$8),"")</f>
        <v/>
      </c>
      <c r="R954" s="103" t="str">
        <f>IF(ISNUMBER('Форма 1'!AI954),'Форма 1'!$H954*VLOOKUP('Форма 1'!$F954,'Придельники до 2021'!$B$4:$X$28,'Форма 1'!AI$8),"")</f>
        <v/>
      </c>
      <c r="S954" s="103" t="str">
        <f>IF(ISNUMBER('Форма 1'!AJ954),'Форма 1'!$H954*VLOOKUP('Форма 1'!$F954,'Придельники до 2021'!$B$4:$X$28,'Форма 1'!AJ$8),"")</f>
        <v/>
      </c>
      <c r="T954" s="87"/>
    </row>
    <row r="955" spans="1:20">
      <c r="A955" s="188">
        <f t="shared" si="75"/>
        <v>3</v>
      </c>
      <c r="B955" s="189" t="s">
        <v>1103</v>
      </c>
      <c r="C955" s="99">
        <f t="shared" si="72"/>
        <v>232495.997</v>
      </c>
      <c r="D955" s="103">
        <f>IF(ISNUMBER('Форма 1'!U955),'Форма 1'!$H955*VLOOKUP('Форма 1'!$F955,'Придельники до 2021'!$B$4:$X$28,'Форма 1'!U$8),"")</f>
        <v>232495.997</v>
      </c>
      <c r="E955" s="103" t="str">
        <f>IF(ISNUMBER('Форма 1'!V955),'Форма 1'!$H955*VLOOKUP('Форма 1'!$F955,'Придельники до 2021'!$B$4:$X$28,'Форма 1'!V$8),"")</f>
        <v/>
      </c>
      <c r="F955" s="103" t="str">
        <f>IF(ISNUMBER('Форма 1'!W955),'Форма 1'!$H955*VLOOKUP('Форма 1'!$F955,'Придельники до 2021'!$B$4:$X$28,'Форма 1'!W$8),"")</f>
        <v/>
      </c>
      <c r="G955" s="103" t="str">
        <f>IF(ISNUMBER('Форма 1'!X955),'Форма 1'!$H955*VLOOKUP('Форма 1'!$F955,'Придельники до 2021'!$B$4:$X$28,'Форма 1'!X$8),"")</f>
        <v/>
      </c>
      <c r="H955" s="103" t="str">
        <f>IF(ISNUMBER('Форма 1'!Y955),'Форма 1'!$H955*VLOOKUP('Форма 1'!$F955,'Придельники до 2021'!$B$4:$X$28,'Форма 1'!Y$8),"")</f>
        <v/>
      </c>
      <c r="I955" s="103" t="str">
        <f>IF(ISNUMBER('Форма 1'!Z955),'Форма 1'!$H955*VLOOKUP('Форма 1'!$F955,'Придельники до 2021'!$B$4:$X$28,'Форма 1'!Z$8),"")</f>
        <v/>
      </c>
      <c r="J955" s="103" t="str">
        <f>IF(ISNUMBER('Форма 1'!AA955),'Форма 1'!$H955*VLOOKUP('Форма 1'!$F955,'Придельники до 2021'!$B$4:$X$28,'Форма 1'!AA$8),"")</f>
        <v/>
      </c>
      <c r="K955" s="90"/>
      <c r="L955" s="87"/>
      <c r="M955" s="103" t="str">
        <f>IF(ISNUMBER('Форма 1'!AD955),'Форма 1'!$H955*VLOOKUP('Форма 1'!$F955,'Придельники до 2021'!$B$4:$X$28,'Форма 1'!AD$8),"")</f>
        <v/>
      </c>
      <c r="N955" s="103" t="str">
        <f>IF(ISBLANK('Форма 1'!$AE955),"",IF('Форма 1'!$AE955=1,'Форма 1'!$H955*VLOOKUP('Форма 1'!$F955,'Придельники до 2021'!$B$4:$X$28,'Форма 1'!$AE$8,0),IF('Форма 1'!$AE955=2,'Форма 1'!$H955*VLOOKUP('Форма 1'!$F955,'Придельники до 2021'!$B$4:$X$28,13,0),IF('Форма 1'!$AE955=3,'Форма 1'!$H955*VLOOKUP('Форма 1'!$F955,'Придельники до 2021'!$B$4:$X$28,12,0)))))</f>
        <v/>
      </c>
      <c r="O955" s="103" t="str">
        <f>IF(ISNUMBER('Форма 1'!AF955),'Форма 1'!$H955*VLOOKUP('Форма 1'!$F955,'Придельники до 2021'!$B$4:$X$28,'Форма 1'!AF$8),"")</f>
        <v/>
      </c>
      <c r="P955" s="87"/>
      <c r="Q955" s="103" t="str">
        <f>IF(ISNUMBER('Форма 1'!AH955),'Форма 1'!$H955*VLOOKUP('Форма 1'!$F955,'Придельники до 2021'!$B$4:$X$28,'Форма 1'!AH$8),"")</f>
        <v/>
      </c>
      <c r="R955" s="103" t="str">
        <f>IF(ISNUMBER('Форма 1'!AI955),'Форма 1'!$H955*VLOOKUP('Форма 1'!$F955,'Придельники до 2021'!$B$4:$X$28,'Форма 1'!AI$8),"")</f>
        <v/>
      </c>
      <c r="S955" s="103" t="str">
        <f>IF(ISNUMBER('Форма 1'!AJ955),'Форма 1'!$H955*VLOOKUP('Форма 1'!$F955,'Придельники до 2021'!$B$4:$X$28,'Форма 1'!AJ$8),"")</f>
        <v/>
      </c>
      <c r="T955" s="87"/>
    </row>
    <row r="956" spans="1:20" ht="15.75">
      <c r="A956" s="187">
        <v>0</v>
      </c>
      <c r="B956" s="34" t="s">
        <v>1104</v>
      </c>
      <c r="C956" s="36">
        <f t="shared" ref="C956:T956" si="77">SUM(C957:C981)</f>
        <v>161011062.12599999</v>
      </c>
      <c r="D956" s="36">
        <f t="shared" si="77"/>
        <v>4254499.8792000003</v>
      </c>
      <c r="E956" s="36">
        <f t="shared" si="77"/>
        <v>0</v>
      </c>
      <c r="F956" s="36">
        <f t="shared" si="77"/>
        <v>0</v>
      </c>
      <c r="G956" s="36">
        <f t="shared" si="77"/>
        <v>1489283.1</v>
      </c>
      <c r="H956" s="36">
        <f t="shared" si="77"/>
        <v>2815482.6</v>
      </c>
      <c r="I956" s="36">
        <f t="shared" si="77"/>
        <v>2085775.11</v>
      </c>
      <c r="J956" s="36">
        <f t="shared" si="77"/>
        <v>0</v>
      </c>
      <c r="K956" s="39">
        <f t="shared" si="77"/>
        <v>0</v>
      </c>
      <c r="L956" s="36">
        <f t="shared" si="77"/>
        <v>0</v>
      </c>
      <c r="M956" s="36">
        <f t="shared" si="77"/>
        <v>125048036.11879998</v>
      </c>
      <c r="N956" s="36">
        <f t="shared" si="77"/>
        <v>20925807.370000001</v>
      </c>
      <c r="O956" s="36">
        <f t="shared" si="77"/>
        <v>4392177.9479999999</v>
      </c>
      <c r="P956" s="36">
        <f t="shared" si="77"/>
        <v>0</v>
      </c>
      <c r="Q956" s="36">
        <f t="shared" si="77"/>
        <v>0</v>
      </c>
      <c r="R956" s="36">
        <f t="shared" si="77"/>
        <v>0</v>
      </c>
      <c r="S956" s="36">
        <f t="shared" si="77"/>
        <v>0</v>
      </c>
      <c r="T956" s="36">
        <f t="shared" si="77"/>
        <v>0</v>
      </c>
    </row>
    <row r="957" spans="1:20">
      <c r="A957" s="188">
        <f t="shared" si="75"/>
        <v>1</v>
      </c>
      <c r="B957" s="189" t="s">
        <v>1105</v>
      </c>
      <c r="C957" s="99">
        <f t="shared" si="72"/>
        <v>14670686.570400001</v>
      </c>
      <c r="D957" s="103" t="str">
        <f>IF(ISNUMBER('Форма 1'!U957),'Форма 1'!$H957*VLOOKUP('Форма 1'!$F957,'Придельники до 2021'!$B$4:$X$28,'Форма 1'!U$8),"")</f>
        <v/>
      </c>
      <c r="E957" s="103" t="str">
        <f>IF(ISNUMBER('Форма 1'!V957),'Форма 1'!$H957*VLOOKUP('Форма 1'!$F957,'Придельники до 2021'!$B$4:$X$28,'Форма 1'!V$8),"")</f>
        <v/>
      </c>
      <c r="F957" s="103" t="str">
        <f>IF(ISNUMBER('Форма 1'!W957),'Форма 1'!$H957*VLOOKUP('Форма 1'!$F957,'Придельники до 2021'!$B$4:$X$28,'Форма 1'!W$8),"")</f>
        <v/>
      </c>
      <c r="G957" s="103" t="str">
        <f>IF(ISNUMBER('Форма 1'!X957),'Форма 1'!$H957*VLOOKUP('Форма 1'!$F957,'Придельники до 2021'!$B$4:$X$28,'Форма 1'!X$8),"")</f>
        <v/>
      </c>
      <c r="H957" s="103" t="str">
        <f>IF(ISNUMBER('Форма 1'!Y957),'Форма 1'!$H957*VLOOKUP('Форма 1'!$F957,'Придельники до 2021'!$B$4:$X$28,'Форма 1'!Y$8),"")</f>
        <v/>
      </c>
      <c r="I957" s="103" t="str">
        <f>IF(ISNUMBER('Форма 1'!Z957),'Форма 1'!$H957*VLOOKUP('Форма 1'!$F957,'Придельники до 2021'!$B$4:$X$28,'Форма 1'!Z$8),"")</f>
        <v/>
      </c>
      <c r="J957" s="103" t="str">
        <f>IF(ISNUMBER('Форма 1'!AA957),'Форма 1'!$H957*VLOOKUP('Форма 1'!$F957,'Придельники до 2021'!$B$4:$X$28,'Форма 1'!AA$8),"")</f>
        <v/>
      </c>
      <c r="K957" s="90"/>
      <c r="L957" s="87"/>
      <c r="M957" s="103">
        <f>IF(ISNUMBER('Форма 1'!AD957),'Форма 1'!$H957*VLOOKUP('Форма 1'!$F957,'Придельники до 2021'!$B$4:$X$28,'Форма 1'!AD$8),"")</f>
        <v>14670686.570400001</v>
      </c>
      <c r="N957" s="103" t="str">
        <f>IF(ISBLANK('Форма 1'!$AE957),"",IF('Форма 1'!$AE957=1,'Форма 1'!$H957*VLOOKUP('Форма 1'!$F957,'Придельники до 2021'!$B$4:$X$28,'Форма 1'!$AE$8,0),IF('Форма 1'!$AE957=2,'Форма 1'!$H957*VLOOKUP('Форма 1'!$F957,'Придельники до 2021'!$B$4:$X$28,13,0),IF('Форма 1'!$AE957=3,'Форма 1'!$H957*VLOOKUP('Форма 1'!$F957,'Придельники до 2021'!$B$4:$X$28,12,0)))))</f>
        <v/>
      </c>
      <c r="O957" s="103" t="str">
        <f>IF(ISNUMBER('Форма 1'!AF957),'Форма 1'!$H957*VLOOKUP('Форма 1'!$F957,'Придельники до 2021'!$B$4:$X$28,'Форма 1'!AF$8),"")</f>
        <v/>
      </c>
      <c r="P957" s="87"/>
      <c r="Q957" s="103" t="str">
        <f>IF(ISNUMBER('Форма 1'!AH957),'Форма 1'!$H957*VLOOKUP('Форма 1'!$F957,'Придельники до 2021'!$B$4:$X$28,'Форма 1'!AH$8),"")</f>
        <v/>
      </c>
      <c r="R957" s="103" t="str">
        <f>IF(ISNUMBER('Форма 1'!AI957),'Форма 1'!$H957*VLOOKUP('Форма 1'!$F957,'Придельники до 2021'!$B$4:$X$28,'Форма 1'!AI$8),"")</f>
        <v/>
      </c>
      <c r="S957" s="103" t="str">
        <f>IF(ISNUMBER('Форма 1'!AJ957),'Форма 1'!$H957*VLOOKUP('Форма 1'!$F957,'Придельники до 2021'!$B$4:$X$28,'Форма 1'!AJ$8),"")</f>
        <v/>
      </c>
      <c r="T957" s="87"/>
    </row>
    <row r="958" spans="1:20">
      <c r="A958" s="188">
        <f t="shared" si="75"/>
        <v>2</v>
      </c>
      <c r="B958" s="189" t="s">
        <v>1106</v>
      </c>
      <c r="C958" s="99">
        <f t="shared" si="72"/>
        <v>7716213.5300000003</v>
      </c>
      <c r="D958" s="103" t="str">
        <f>IF(ISNUMBER('Форма 1'!U958),'Форма 1'!$H958*VLOOKUP('Форма 1'!$F958,'Придельники до 2021'!$B$4:$X$28,'Форма 1'!U$8),"")</f>
        <v/>
      </c>
      <c r="E958" s="103" t="str">
        <f>IF(ISNUMBER('Форма 1'!V958),'Форма 1'!$H958*VLOOKUP('Форма 1'!$F958,'Придельники до 2021'!$B$4:$X$28,'Форма 1'!V$8),"")</f>
        <v/>
      </c>
      <c r="F958" s="103" t="str">
        <f>IF(ISNUMBER('Форма 1'!W958),'Форма 1'!$H958*VLOOKUP('Форма 1'!$F958,'Придельники до 2021'!$B$4:$X$28,'Форма 1'!W$8),"")</f>
        <v/>
      </c>
      <c r="G958" s="103" t="str">
        <f>IF(ISNUMBER('Форма 1'!X958),'Форма 1'!$H958*VLOOKUP('Форма 1'!$F958,'Придельники до 2021'!$B$4:$X$28,'Форма 1'!X$8),"")</f>
        <v/>
      </c>
      <c r="H958" s="103" t="str">
        <f>IF(ISNUMBER('Форма 1'!Y958),'Форма 1'!$H958*VLOOKUP('Форма 1'!$F958,'Придельники до 2021'!$B$4:$X$28,'Форма 1'!Y$8),"")</f>
        <v/>
      </c>
      <c r="I958" s="103" t="str">
        <f>IF(ISNUMBER('Форма 1'!Z958),'Форма 1'!$H958*VLOOKUP('Форма 1'!$F958,'Придельники до 2021'!$B$4:$X$28,'Форма 1'!Z$8),"")</f>
        <v/>
      </c>
      <c r="J958" s="103" t="str">
        <f>IF(ISNUMBER('Форма 1'!AA958),'Форма 1'!$H958*VLOOKUP('Форма 1'!$F958,'Придельники до 2021'!$B$4:$X$28,'Форма 1'!AA$8),"")</f>
        <v/>
      </c>
      <c r="K958" s="90"/>
      <c r="L958" s="87"/>
      <c r="M958" s="103" t="str">
        <f>IF(ISNUMBER('Форма 1'!AD958),'Форма 1'!$H958*VLOOKUP('Форма 1'!$F958,'Придельники до 2021'!$B$4:$X$28,'Форма 1'!AD$8),"")</f>
        <v/>
      </c>
      <c r="N958" s="103">
        <f>IF(ISBLANK('Форма 1'!$AE958),"",IF('Форма 1'!$AE958=1,'Форма 1'!$H958*VLOOKUP('Форма 1'!$F958,'Придельники до 2021'!$B$4:$X$28,'Форма 1'!$AE$8,0),IF('Форма 1'!$AE958=2,'Форма 1'!$H958*VLOOKUP('Форма 1'!$F958,'Придельники до 2021'!$B$4:$X$28,13,0),IF('Форма 1'!$AE958=3,'Форма 1'!$H958*VLOOKUP('Форма 1'!$F958,'Придельники до 2021'!$B$4:$X$28,12,0)))))</f>
        <v>7716213.5300000003</v>
      </c>
      <c r="O958" s="103" t="str">
        <f>IF(ISNUMBER('Форма 1'!AF958),'Форма 1'!$H958*VLOOKUP('Форма 1'!$F958,'Придельники до 2021'!$B$4:$X$28,'Форма 1'!AF$8),"")</f>
        <v/>
      </c>
      <c r="P958" s="87"/>
      <c r="Q958" s="103" t="str">
        <f>IF(ISNUMBER('Форма 1'!AH958),'Форма 1'!$H958*VLOOKUP('Форма 1'!$F958,'Придельники до 2021'!$B$4:$X$28,'Форма 1'!AH$8),"")</f>
        <v/>
      </c>
      <c r="R958" s="103" t="str">
        <f>IF(ISNUMBER('Форма 1'!AI958),'Форма 1'!$H958*VLOOKUP('Форма 1'!$F958,'Придельники до 2021'!$B$4:$X$28,'Форма 1'!AI$8),"")</f>
        <v/>
      </c>
      <c r="S958" s="103" t="str">
        <f>IF(ISNUMBER('Форма 1'!AJ958),'Форма 1'!$H958*VLOOKUP('Форма 1'!$F958,'Придельники до 2021'!$B$4:$X$28,'Форма 1'!AJ$8),"")</f>
        <v/>
      </c>
      <c r="T958" s="87"/>
    </row>
    <row r="959" spans="1:20">
      <c r="A959" s="188">
        <f t="shared" si="75"/>
        <v>3</v>
      </c>
      <c r="B959" s="189" t="s">
        <v>1107</v>
      </c>
      <c r="C959" s="99">
        <f t="shared" si="72"/>
        <v>2555718.088</v>
      </c>
      <c r="D959" s="103">
        <f>IF(ISNUMBER('Форма 1'!U959),'Форма 1'!$H959*VLOOKUP('Форма 1'!$F959,'Придельники до 2021'!$B$4:$X$28,'Форма 1'!U$8),"")</f>
        <v>2555718.088</v>
      </c>
      <c r="E959" s="103" t="str">
        <f>IF(ISNUMBER('Форма 1'!V959),'Форма 1'!$H959*VLOOKUP('Форма 1'!$F959,'Придельники до 2021'!$B$4:$X$28,'Форма 1'!V$8),"")</f>
        <v/>
      </c>
      <c r="F959" s="103" t="str">
        <f>IF(ISNUMBER('Форма 1'!W959),'Форма 1'!$H959*VLOOKUP('Форма 1'!$F959,'Придельники до 2021'!$B$4:$X$28,'Форма 1'!W$8),"")</f>
        <v/>
      </c>
      <c r="G959" s="103" t="str">
        <f>IF(ISNUMBER('Форма 1'!X959),'Форма 1'!$H959*VLOOKUP('Форма 1'!$F959,'Придельники до 2021'!$B$4:$X$28,'Форма 1'!X$8),"")</f>
        <v/>
      </c>
      <c r="H959" s="103" t="str">
        <f>IF(ISNUMBER('Форма 1'!Y959),'Форма 1'!$H959*VLOOKUP('Форма 1'!$F959,'Придельники до 2021'!$B$4:$X$28,'Форма 1'!Y$8),"")</f>
        <v/>
      </c>
      <c r="I959" s="103" t="str">
        <f>IF(ISNUMBER('Форма 1'!Z959),'Форма 1'!$H959*VLOOKUP('Форма 1'!$F959,'Придельники до 2021'!$B$4:$X$28,'Форма 1'!Z$8),"")</f>
        <v/>
      </c>
      <c r="J959" s="103" t="str">
        <f>IF(ISNUMBER('Форма 1'!AA959),'Форма 1'!$H959*VLOOKUP('Форма 1'!$F959,'Придельники до 2021'!$B$4:$X$28,'Форма 1'!AA$8),"")</f>
        <v/>
      </c>
      <c r="K959" s="90"/>
      <c r="L959" s="87"/>
      <c r="M959" s="103" t="str">
        <f>IF(ISNUMBER('Форма 1'!AD959),'Форма 1'!$H959*VLOOKUP('Форма 1'!$F959,'Придельники до 2021'!$B$4:$X$28,'Форма 1'!AD$8),"")</f>
        <v/>
      </c>
      <c r="N959" s="103" t="str">
        <f>IF(ISBLANK('Форма 1'!$AE959),"",IF('Форма 1'!$AE959=1,'Форма 1'!$H959*VLOOKUP('Форма 1'!$F959,'Придельники до 2021'!$B$4:$X$28,'Форма 1'!$AE$8,0),IF('Форма 1'!$AE959=2,'Форма 1'!$H959*VLOOKUP('Форма 1'!$F959,'Придельники до 2021'!$B$4:$X$28,13,0),IF('Форма 1'!$AE959=3,'Форма 1'!$H959*VLOOKUP('Форма 1'!$F959,'Придельники до 2021'!$B$4:$X$28,12,0)))))</f>
        <v/>
      </c>
      <c r="O959" s="103" t="str">
        <f>IF(ISNUMBER('Форма 1'!AF959),'Форма 1'!$H959*VLOOKUP('Форма 1'!$F959,'Придельники до 2021'!$B$4:$X$28,'Форма 1'!AF$8),"")</f>
        <v/>
      </c>
      <c r="P959" s="87"/>
      <c r="Q959" s="103" t="str">
        <f>IF(ISNUMBER('Форма 1'!AH959),'Форма 1'!$H959*VLOOKUP('Форма 1'!$F959,'Придельники до 2021'!$B$4:$X$28,'Форма 1'!AH$8),"")</f>
        <v/>
      </c>
      <c r="R959" s="103" t="str">
        <f>IF(ISNUMBER('Форма 1'!AI959),'Форма 1'!$H959*VLOOKUP('Форма 1'!$F959,'Придельники до 2021'!$B$4:$X$28,'Форма 1'!AI$8),"")</f>
        <v/>
      </c>
      <c r="S959" s="103" t="str">
        <f>IF(ISNUMBER('Форма 1'!AJ959),'Форма 1'!$H959*VLOOKUP('Форма 1'!$F959,'Придельники до 2021'!$B$4:$X$28,'Форма 1'!AJ$8),"")</f>
        <v/>
      </c>
      <c r="T959" s="87"/>
    </row>
    <row r="960" spans="1:20">
      <c r="A960" s="188">
        <f t="shared" si="75"/>
        <v>4</v>
      </c>
      <c r="B960" s="189" t="s">
        <v>1108</v>
      </c>
      <c r="C960" s="99">
        <f t="shared" si="72"/>
        <v>14251634.3376</v>
      </c>
      <c r="D960" s="103" t="str">
        <f>IF(ISNUMBER('Форма 1'!U960),'Форма 1'!$H960*VLOOKUP('Форма 1'!$F960,'Придельники до 2021'!$B$4:$X$28,'Форма 1'!U$8),"")</f>
        <v/>
      </c>
      <c r="E960" s="103" t="str">
        <f>IF(ISNUMBER('Форма 1'!V960),'Форма 1'!$H960*VLOOKUP('Форма 1'!$F960,'Придельники до 2021'!$B$4:$X$28,'Форма 1'!V$8),"")</f>
        <v/>
      </c>
      <c r="F960" s="103" t="str">
        <f>IF(ISNUMBER('Форма 1'!W960),'Форма 1'!$H960*VLOOKUP('Форма 1'!$F960,'Придельники до 2021'!$B$4:$X$28,'Форма 1'!W$8),"")</f>
        <v/>
      </c>
      <c r="G960" s="103" t="str">
        <f>IF(ISNUMBER('Форма 1'!X960),'Форма 1'!$H960*VLOOKUP('Форма 1'!$F960,'Придельники до 2021'!$B$4:$X$28,'Форма 1'!X$8),"")</f>
        <v/>
      </c>
      <c r="H960" s="103" t="str">
        <f>IF(ISNUMBER('Форма 1'!Y960),'Форма 1'!$H960*VLOOKUP('Форма 1'!$F960,'Придельники до 2021'!$B$4:$X$28,'Форма 1'!Y$8),"")</f>
        <v/>
      </c>
      <c r="I960" s="103" t="str">
        <f>IF(ISNUMBER('Форма 1'!Z960),'Форма 1'!$H960*VLOOKUP('Форма 1'!$F960,'Придельники до 2021'!$B$4:$X$28,'Форма 1'!Z$8),"")</f>
        <v/>
      </c>
      <c r="J960" s="103" t="str">
        <f>IF(ISNUMBER('Форма 1'!AA960),'Форма 1'!$H960*VLOOKUP('Форма 1'!$F960,'Придельники до 2021'!$B$4:$X$28,'Форма 1'!AA$8),"")</f>
        <v/>
      </c>
      <c r="K960" s="90"/>
      <c r="L960" s="87"/>
      <c r="M960" s="103">
        <f>IF(ISNUMBER('Форма 1'!AD960),'Форма 1'!$H960*VLOOKUP('Форма 1'!$F960,'Придельники до 2021'!$B$4:$X$28,'Форма 1'!AD$8),"")</f>
        <v>14251634.3376</v>
      </c>
      <c r="N960" s="103" t="str">
        <f>IF(ISBLANK('Форма 1'!$AE960),"",IF('Форма 1'!$AE960=1,'Форма 1'!$H960*VLOOKUP('Форма 1'!$F960,'Придельники до 2021'!$B$4:$X$28,'Форма 1'!$AE$8,0),IF('Форма 1'!$AE960=2,'Форма 1'!$H960*VLOOKUP('Форма 1'!$F960,'Придельники до 2021'!$B$4:$X$28,13,0),IF('Форма 1'!$AE960=3,'Форма 1'!$H960*VLOOKUP('Форма 1'!$F960,'Придельники до 2021'!$B$4:$X$28,12,0)))))</f>
        <v/>
      </c>
      <c r="O960" s="103" t="str">
        <f>IF(ISNUMBER('Форма 1'!AF960),'Форма 1'!$H960*VLOOKUP('Форма 1'!$F960,'Придельники до 2021'!$B$4:$X$28,'Форма 1'!AF$8),"")</f>
        <v/>
      </c>
      <c r="P960" s="87"/>
      <c r="Q960" s="103" t="str">
        <f>IF(ISNUMBER('Форма 1'!AH960),'Форма 1'!$H960*VLOOKUP('Форма 1'!$F960,'Придельники до 2021'!$B$4:$X$28,'Форма 1'!AH$8),"")</f>
        <v/>
      </c>
      <c r="R960" s="103" t="str">
        <f>IF(ISNUMBER('Форма 1'!AI960),'Форма 1'!$H960*VLOOKUP('Форма 1'!$F960,'Придельники до 2021'!$B$4:$X$28,'Форма 1'!AI$8),"")</f>
        <v/>
      </c>
      <c r="S960" s="103" t="str">
        <f>IF(ISNUMBER('Форма 1'!AJ960),'Форма 1'!$H960*VLOOKUP('Форма 1'!$F960,'Придельники до 2021'!$B$4:$X$28,'Форма 1'!AJ$8),"")</f>
        <v/>
      </c>
      <c r="T960" s="87"/>
    </row>
    <row r="961" spans="1:20">
      <c r="A961" s="188">
        <f t="shared" si="75"/>
        <v>5</v>
      </c>
      <c r="B961" s="189" t="s">
        <v>1109</v>
      </c>
      <c r="C961" s="99">
        <f t="shared" si="72"/>
        <v>9380621.3220000006</v>
      </c>
      <c r="D961" s="103" t="str">
        <f>IF(ISNUMBER('Форма 1'!U961),'Форма 1'!$H961*VLOOKUP('Форма 1'!$F961,'Придельники до 2021'!$B$4:$X$28,'Форма 1'!U$8),"")</f>
        <v/>
      </c>
      <c r="E961" s="103" t="str">
        <f>IF(ISNUMBER('Форма 1'!V961),'Форма 1'!$H961*VLOOKUP('Форма 1'!$F961,'Придельники до 2021'!$B$4:$X$28,'Форма 1'!V$8),"")</f>
        <v/>
      </c>
      <c r="F961" s="103" t="str">
        <f>IF(ISNUMBER('Форма 1'!W961),'Форма 1'!$H961*VLOOKUP('Форма 1'!$F961,'Придельники до 2021'!$B$4:$X$28,'Форма 1'!W$8),"")</f>
        <v/>
      </c>
      <c r="G961" s="103" t="str">
        <f>IF(ISNUMBER('Форма 1'!X961),'Форма 1'!$H961*VLOOKUP('Форма 1'!$F961,'Придельники до 2021'!$B$4:$X$28,'Форма 1'!X$8),"")</f>
        <v/>
      </c>
      <c r="H961" s="103" t="str">
        <f>IF(ISNUMBER('Форма 1'!Y961),'Форма 1'!$H961*VLOOKUP('Форма 1'!$F961,'Придельники до 2021'!$B$4:$X$28,'Форма 1'!Y$8),"")</f>
        <v/>
      </c>
      <c r="I961" s="103" t="str">
        <f>IF(ISNUMBER('Форма 1'!Z961),'Форма 1'!$H961*VLOOKUP('Форма 1'!$F961,'Придельники до 2021'!$B$4:$X$28,'Форма 1'!Z$8),"")</f>
        <v/>
      </c>
      <c r="J961" s="103" t="str">
        <f>IF(ISNUMBER('Форма 1'!AA961),'Форма 1'!$H961*VLOOKUP('Форма 1'!$F961,'Придельники до 2021'!$B$4:$X$28,'Форма 1'!AA$8),"")</f>
        <v/>
      </c>
      <c r="K961" s="90"/>
      <c r="L961" s="87"/>
      <c r="M961" s="103" t="str">
        <f>IF(ISNUMBER('Форма 1'!AD961),'Форма 1'!$H961*VLOOKUP('Форма 1'!$F961,'Придельники до 2021'!$B$4:$X$28,'Форма 1'!AD$8),"")</f>
        <v/>
      </c>
      <c r="N961" s="103">
        <f>IF(ISBLANK('Форма 1'!$AE961),"",IF('Форма 1'!$AE961=1,'Форма 1'!$H961*VLOOKUP('Форма 1'!$F961,'Придельники до 2021'!$B$4:$X$28,'Форма 1'!$AE$8,0),IF('Форма 1'!$AE961=2,'Форма 1'!$H961*VLOOKUP('Форма 1'!$F961,'Придельники до 2021'!$B$4:$X$28,13,0),IF('Форма 1'!$AE961=3,'Форма 1'!$H961*VLOOKUP('Форма 1'!$F961,'Придельники до 2021'!$B$4:$X$28,12,0)))))</f>
        <v>9380621.3220000006</v>
      </c>
      <c r="O961" s="103" t="str">
        <f>IF(ISNUMBER('Форма 1'!AF961),'Форма 1'!$H961*VLOOKUP('Форма 1'!$F961,'Придельники до 2021'!$B$4:$X$28,'Форма 1'!AF$8),"")</f>
        <v/>
      </c>
      <c r="P961" s="87"/>
      <c r="Q961" s="103" t="str">
        <f>IF(ISNUMBER('Форма 1'!AH961),'Форма 1'!$H961*VLOOKUP('Форма 1'!$F961,'Придельники до 2021'!$B$4:$X$28,'Форма 1'!AH$8),"")</f>
        <v/>
      </c>
      <c r="R961" s="103" t="str">
        <f>IF(ISNUMBER('Форма 1'!AI961),'Форма 1'!$H961*VLOOKUP('Форма 1'!$F961,'Придельники до 2021'!$B$4:$X$28,'Форма 1'!AI$8),"")</f>
        <v/>
      </c>
      <c r="S961" s="103" t="str">
        <f>IF(ISNUMBER('Форма 1'!AJ961),'Форма 1'!$H961*VLOOKUP('Форма 1'!$F961,'Придельники до 2021'!$B$4:$X$28,'Форма 1'!AJ$8),"")</f>
        <v/>
      </c>
      <c r="T961" s="87"/>
    </row>
    <row r="962" spans="1:20">
      <c r="A962" s="188">
        <f t="shared" si="75"/>
        <v>6</v>
      </c>
      <c r="B962" s="189" t="s">
        <v>1110</v>
      </c>
      <c r="C962" s="99">
        <f t="shared" si="72"/>
        <v>1023176.16</v>
      </c>
      <c r="D962" s="103" t="str">
        <f>IF(ISNUMBER('Форма 1'!U962),'Форма 1'!$H962*VLOOKUP('Форма 1'!$F962,'Придельники до 2021'!$B$4:$X$28,'Форма 1'!U$8),"")</f>
        <v/>
      </c>
      <c r="E962" s="103" t="str">
        <f>IF(ISNUMBER('Форма 1'!V962),'Форма 1'!$H962*VLOOKUP('Форма 1'!$F962,'Придельники до 2021'!$B$4:$X$28,'Форма 1'!V$8),"")</f>
        <v/>
      </c>
      <c r="F962" s="103" t="str">
        <f>IF(ISNUMBER('Форма 1'!W962),'Форма 1'!$H962*VLOOKUP('Форма 1'!$F962,'Придельники до 2021'!$B$4:$X$28,'Форма 1'!W$8),"")</f>
        <v/>
      </c>
      <c r="G962" s="103" t="str">
        <f>IF(ISNUMBER('Форма 1'!X962),'Форма 1'!$H962*VLOOKUP('Форма 1'!$F962,'Придельники до 2021'!$B$4:$X$28,'Форма 1'!X$8),"")</f>
        <v/>
      </c>
      <c r="H962" s="103" t="str">
        <f>IF(ISNUMBER('Форма 1'!Y962),'Форма 1'!$H962*VLOOKUP('Форма 1'!$F962,'Придельники до 2021'!$B$4:$X$28,'Форма 1'!Y$8),"")</f>
        <v/>
      </c>
      <c r="I962" s="103" t="str">
        <f>IF(ISNUMBER('Форма 1'!Z962),'Форма 1'!$H962*VLOOKUP('Форма 1'!$F962,'Придельники до 2021'!$B$4:$X$28,'Форма 1'!Z$8),"")</f>
        <v/>
      </c>
      <c r="J962" s="103" t="str">
        <f>IF(ISNUMBER('Форма 1'!AA962),'Форма 1'!$H962*VLOOKUP('Форма 1'!$F962,'Придельники до 2021'!$B$4:$X$28,'Форма 1'!AA$8),"")</f>
        <v/>
      </c>
      <c r="K962" s="92"/>
      <c r="L962" s="88"/>
      <c r="M962" s="103">
        <f>IF(ISNUMBER('Форма 1'!AD962),'Форма 1'!$H962*VLOOKUP('Форма 1'!$F962,'Придельники до 2021'!$B$4:$X$28,'Форма 1'!AD$8),"")</f>
        <v>1023176.16</v>
      </c>
      <c r="N962" s="103" t="str">
        <f>IF(ISBLANK('Форма 1'!$AE962),"",IF('Форма 1'!$AE962=1,'Форма 1'!$H962*VLOOKUP('Форма 1'!$F962,'Придельники до 2021'!$B$4:$X$28,'Форма 1'!$AE$8,0),IF('Форма 1'!$AE962=2,'Форма 1'!$H962*VLOOKUP('Форма 1'!$F962,'Придельники до 2021'!$B$4:$X$28,13,0),IF('Форма 1'!$AE962=3,'Форма 1'!$H962*VLOOKUP('Форма 1'!$F962,'Придельники до 2021'!$B$4:$X$28,12,0)))))</f>
        <v/>
      </c>
      <c r="O962" s="103" t="str">
        <f>IF(ISNUMBER('Форма 1'!AF962),'Форма 1'!$H962*VLOOKUP('Форма 1'!$F962,'Придельники до 2021'!$B$4:$X$28,'Форма 1'!AF$8),"")</f>
        <v/>
      </c>
      <c r="P962" s="88"/>
      <c r="Q962" s="103" t="str">
        <f>IF(ISNUMBER('Форма 1'!AH962),'Форма 1'!$H962*VLOOKUP('Форма 1'!$F962,'Придельники до 2021'!$B$4:$X$28,'Форма 1'!AH$8),"")</f>
        <v/>
      </c>
      <c r="R962" s="103" t="str">
        <f>IF(ISNUMBER('Форма 1'!AI962),'Форма 1'!$H962*VLOOKUP('Форма 1'!$F962,'Придельники до 2021'!$B$4:$X$28,'Форма 1'!AI$8),"")</f>
        <v/>
      </c>
      <c r="S962" s="103" t="str">
        <f>IF(ISNUMBER('Форма 1'!AJ962),'Форма 1'!$H962*VLOOKUP('Форма 1'!$F962,'Придельники до 2021'!$B$4:$X$28,'Форма 1'!AJ$8),"")</f>
        <v/>
      </c>
      <c r="T962" s="87"/>
    </row>
    <row r="963" spans="1:20">
      <c r="A963" s="188">
        <f t="shared" si="75"/>
        <v>7</v>
      </c>
      <c r="B963" s="189" t="s">
        <v>1111</v>
      </c>
      <c r="C963" s="99">
        <f t="shared" si="72"/>
        <v>2309251.75</v>
      </c>
      <c r="D963" s="103" t="str">
        <f>IF(ISNUMBER('Форма 1'!U963),'Форма 1'!$H963*VLOOKUP('Форма 1'!$F963,'Придельники до 2021'!$B$4:$X$28,'Форма 1'!U$8),"")</f>
        <v/>
      </c>
      <c r="E963" s="103" t="str">
        <f>IF(ISNUMBER('Форма 1'!V963),'Форма 1'!$H963*VLOOKUP('Форма 1'!$F963,'Придельники до 2021'!$B$4:$X$28,'Форма 1'!V$8),"")</f>
        <v/>
      </c>
      <c r="F963" s="103" t="str">
        <f>IF(ISNUMBER('Форма 1'!W963),'Форма 1'!$H963*VLOOKUP('Форма 1'!$F963,'Придельники до 2021'!$B$4:$X$28,'Форма 1'!W$8),"")</f>
        <v/>
      </c>
      <c r="G963" s="103" t="str">
        <f>IF(ISNUMBER('Форма 1'!X963),'Форма 1'!$H963*VLOOKUP('Форма 1'!$F963,'Придельники до 2021'!$B$4:$X$28,'Форма 1'!X$8),"")</f>
        <v/>
      </c>
      <c r="H963" s="103" t="str">
        <f>IF(ISNUMBER('Форма 1'!Y963),'Форма 1'!$H963*VLOOKUP('Форма 1'!$F963,'Придельники до 2021'!$B$4:$X$28,'Форма 1'!Y$8),"")</f>
        <v/>
      </c>
      <c r="I963" s="103" t="str">
        <f>IF(ISNUMBER('Форма 1'!Z963),'Форма 1'!$H963*VLOOKUP('Форма 1'!$F963,'Придельники до 2021'!$B$4:$X$28,'Форма 1'!Z$8),"")</f>
        <v/>
      </c>
      <c r="J963" s="103" t="str">
        <f>IF(ISNUMBER('Форма 1'!AA963),'Форма 1'!$H963*VLOOKUP('Форма 1'!$F963,'Придельники до 2021'!$B$4:$X$28,'Форма 1'!AA$8),"")</f>
        <v/>
      </c>
      <c r="K963" s="92"/>
      <c r="L963" s="88"/>
      <c r="M963" s="103">
        <f>IF(ISNUMBER('Форма 1'!AD963),'Форма 1'!$H963*VLOOKUP('Форма 1'!$F963,'Придельники до 2021'!$B$4:$X$28,'Форма 1'!AD$8),"")</f>
        <v>2309251.75</v>
      </c>
      <c r="N963" s="103" t="str">
        <f>IF(ISBLANK('Форма 1'!$AE963),"",IF('Форма 1'!$AE963=1,'Форма 1'!$H963*VLOOKUP('Форма 1'!$F963,'Придельники до 2021'!$B$4:$X$28,'Форма 1'!$AE$8,0),IF('Форма 1'!$AE963=2,'Форма 1'!$H963*VLOOKUP('Форма 1'!$F963,'Придельники до 2021'!$B$4:$X$28,13,0),IF('Форма 1'!$AE963=3,'Форма 1'!$H963*VLOOKUP('Форма 1'!$F963,'Придельники до 2021'!$B$4:$X$28,12,0)))))</f>
        <v/>
      </c>
      <c r="O963" s="103" t="str">
        <f>IF(ISNUMBER('Форма 1'!AF963),'Форма 1'!$H963*VLOOKUP('Форма 1'!$F963,'Придельники до 2021'!$B$4:$X$28,'Форма 1'!AF$8),"")</f>
        <v/>
      </c>
      <c r="P963" s="88"/>
      <c r="Q963" s="103" t="str">
        <f>IF(ISNUMBER('Форма 1'!AH963),'Форма 1'!$H963*VLOOKUP('Форма 1'!$F963,'Придельники до 2021'!$B$4:$X$28,'Форма 1'!AH$8),"")</f>
        <v/>
      </c>
      <c r="R963" s="103" t="str">
        <f>IF(ISNUMBER('Форма 1'!AI963),'Форма 1'!$H963*VLOOKUP('Форма 1'!$F963,'Придельники до 2021'!$B$4:$X$28,'Форма 1'!AI$8),"")</f>
        <v/>
      </c>
      <c r="S963" s="103" t="str">
        <f>IF(ISNUMBER('Форма 1'!AJ963),'Форма 1'!$H963*VLOOKUP('Форма 1'!$F963,'Придельники до 2021'!$B$4:$X$28,'Форма 1'!AJ$8),"")</f>
        <v/>
      </c>
      <c r="T963" s="87"/>
    </row>
    <row r="964" spans="1:20">
      <c r="A964" s="188">
        <f t="shared" si="75"/>
        <v>8</v>
      </c>
      <c r="B964" s="189" t="s">
        <v>1112</v>
      </c>
      <c r="C964" s="99">
        <f t="shared" si="72"/>
        <v>2160038.56</v>
      </c>
      <c r="D964" s="103" t="str">
        <f>IF(ISNUMBER('Форма 1'!U964),'Форма 1'!$H964*VLOOKUP('Форма 1'!$F964,'Придельники до 2021'!$B$4:$X$28,'Форма 1'!U$8),"")</f>
        <v/>
      </c>
      <c r="E964" s="103" t="str">
        <f>IF(ISNUMBER('Форма 1'!V964),'Форма 1'!$H964*VLOOKUP('Форма 1'!$F964,'Придельники до 2021'!$B$4:$X$28,'Форма 1'!V$8),"")</f>
        <v/>
      </c>
      <c r="F964" s="103" t="str">
        <f>IF(ISNUMBER('Форма 1'!W964),'Форма 1'!$H964*VLOOKUP('Форма 1'!$F964,'Придельники до 2021'!$B$4:$X$28,'Форма 1'!W$8),"")</f>
        <v/>
      </c>
      <c r="G964" s="103" t="str">
        <f>IF(ISNUMBER('Форма 1'!X964),'Форма 1'!$H964*VLOOKUP('Форма 1'!$F964,'Придельники до 2021'!$B$4:$X$28,'Форма 1'!X$8),"")</f>
        <v/>
      </c>
      <c r="H964" s="103" t="str">
        <f>IF(ISNUMBER('Форма 1'!Y964),'Форма 1'!$H964*VLOOKUP('Форма 1'!$F964,'Придельники до 2021'!$B$4:$X$28,'Форма 1'!Y$8),"")</f>
        <v/>
      </c>
      <c r="I964" s="103" t="str">
        <f>IF(ISNUMBER('Форма 1'!Z964),'Форма 1'!$H964*VLOOKUP('Форма 1'!$F964,'Придельники до 2021'!$B$4:$X$28,'Форма 1'!Z$8),"")</f>
        <v/>
      </c>
      <c r="J964" s="103" t="str">
        <f>IF(ISNUMBER('Форма 1'!AA964),'Форма 1'!$H964*VLOOKUP('Форма 1'!$F964,'Придельники до 2021'!$B$4:$X$28,'Форма 1'!AA$8),"")</f>
        <v/>
      </c>
      <c r="K964" s="92"/>
      <c r="L964" s="88"/>
      <c r="M964" s="103">
        <f>IF(ISNUMBER('Форма 1'!AD964),'Форма 1'!$H964*VLOOKUP('Форма 1'!$F964,'Придельники до 2021'!$B$4:$X$28,'Форма 1'!AD$8),"")</f>
        <v>2160038.56</v>
      </c>
      <c r="N964" s="103" t="str">
        <f>IF(ISBLANK('Форма 1'!$AE964),"",IF('Форма 1'!$AE964=1,'Форма 1'!$H964*VLOOKUP('Форма 1'!$F964,'Придельники до 2021'!$B$4:$X$28,'Форма 1'!$AE$8,0),IF('Форма 1'!$AE964=2,'Форма 1'!$H964*VLOOKUP('Форма 1'!$F964,'Придельники до 2021'!$B$4:$X$28,13,0),IF('Форма 1'!$AE964=3,'Форма 1'!$H964*VLOOKUP('Форма 1'!$F964,'Придельники до 2021'!$B$4:$X$28,12,0)))))</f>
        <v/>
      </c>
      <c r="O964" s="103" t="str">
        <f>IF(ISNUMBER('Форма 1'!AF964),'Форма 1'!$H964*VLOOKUP('Форма 1'!$F964,'Придельники до 2021'!$B$4:$X$28,'Форма 1'!AF$8),"")</f>
        <v/>
      </c>
      <c r="P964" s="88"/>
      <c r="Q964" s="103" t="str">
        <f>IF(ISNUMBER('Форма 1'!AH964),'Форма 1'!$H964*VLOOKUP('Форма 1'!$F964,'Придельники до 2021'!$B$4:$X$28,'Форма 1'!AH$8),"")</f>
        <v/>
      </c>
      <c r="R964" s="103" t="str">
        <f>IF(ISNUMBER('Форма 1'!AI964),'Форма 1'!$H964*VLOOKUP('Форма 1'!$F964,'Придельники до 2021'!$B$4:$X$28,'Форма 1'!AI$8),"")</f>
        <v/>
      </c>
      <c r="S964" s="103" t="str">
        <f>IF(ISNUMBER('Форма 1'!AJ964),'Форма 1'!$H964*VLOOKUP('Форма 1'!$F964,'Придельники до 2021'!$B$4:$X$28,'Форма 1'!AJ$8),"")</f>
        <v/>
      </c>
      <c r="T964" s="87"/>
    </row>
    <row r="965" spans="1:20">
      <c r="A965" s="188">
        <f t="shared" si="75"/>
        <v>9</v>
      </c>
      <c r="B965" s="189" t="s">
        <v>1113</v>
      </c>
      <c r="C965" s="99">
        <f t="shared" si="72"/>
        <v>1030281.55</v>
      </c>
      <c r="D965" s="103" t="str">
        <f>IF(ISNUMBER('Форма 1'!U965),'Форма 1'!$H965*VLOOKUP('Форма 1'!$F965,'Придельники до 2021'!$B$4:$X$28,'Форма 1'!U$8),"")</f>
        <v/>
      </c>
      <c r="E965" s="103" t="str">
        <f>IF(ISNUMBER('Форма 1'!V965),'Форма 1'!$H965*VLOOKUP('Форма 1'!$F965,'Придельники до 2021'!$B$4:$X$28,'Форма 1'!V$8),"")</f>
        <v/>
      </c>
      <c r="F965" s="103" t="str">
        <f>IF(ISNUMBER('Форма 1'!W965),'Форма 1'!$H965*VLOOKUP('Форма 1'!$F965,'Придельники до 2021'!$B$4:$X$28,'Форма 1'!W$8),"")</f>
        <v/>
      </c>
      <c r="G965" s="103" t="str">
        <f>IF(ISNUMBER('Форма 1'!X965),'Форма 1'!$H965*VLOOKUP('Форма 1'!$F965,'Придельники до 2021'!$B$4:$X$28,'Форма 1'!X$8),"")</f>
        <v/>
      </c>
      <c r="H965" s="103" t="str">
        <f>IF(ISNUMBER('Форма 1'!Y965),'Форма 1'!$H965*VLOOKUP('Форма 1'!$F965,'Придельники до 2021'!$B$4:$X$28,'Форма 1'!Y$8),"")</f>
        <v/>
      </c>
      <c r="I965" s="103" t="str">
        <f>IF(ISNUMBER('Форма 1'!Z965),'Форма 1'!$H965*VLOOKUP('Форма 1'!$F965,'Придельники до 2021'!$B$4:$X$28,'Форма 1'!Z$8),"")</f>
        <v/>
      </c>
      <c r="J965" s="103" t="str">
        <f>IF(ISNUMBER('Форма 1'!AA965),'Форма 1'!$H965*VLOOKUP('Форма 1'!$F965,'Придельники до 2021'!$B$4:$X$28,'Форма 1'!AA$8),"")</f>
        <v/>
      </c>
      <c r="K965" s="92"/>
      <c r="L965" s="88"/>
      <c r="M965" s="103">
        <f>IF(ISNUMBER('Форма 1'!AD965),'Форма 1'!$H965*VLOOKUP('Форма 1'!$F965,'Придельники до 2021'!$B$4:$X$28,'Форма 1'!AD$8),"")</f>
        <v>1030281.55</v>
      </c>
      <c r="N965" s="103" t="str">
        <f>IF(ISBLANK('Форма 1'!$AE965),"",IF('Форма 1'!$AE965=1,'Форма 1'!$H965*VLOOKUP('Форма 1'!$F965,'Придельники до 2021'!$B$4:$X$28,'Форма 1'!$AE$8,0),IF('Форма 1'!$AE965=2,'Форма 1'!$H965*VLOOKUP('Форма 1'!$F965,'Придельники до 2021'!$B$4:$X$28,13,0),IF('Форма 1'!$AE965=3,'Форма 1'!$H965*VLOOKUP('Форма 1'!$F965,'Придельники до 2021'!$B$4:$X$28,12,0)))))</f>
        <v/>
      </c>
      <c r="O965" s="103" t="str">
        <f>IF(ISNUMBER('Форма 1'!AF965),'Форма 1'!$H965*VLOOKUP('Форма 1'!$F965,'Придельники до 2021'!$B$4:$X$28,'Форма 1'!AF$8),"")</f>
        <v/>
      </c>
      <c r="P965" s="88"/>
      <c r="Q965" s="103" t="str">
        <f>IF(ISNUMBER('Форма 1'!AH965),'Форма 1'!$H965*VLOOKUP('Форма 1'!$F965,'Придельники до 2021'!$B$4:$X$28,'Форма 1'!AH$8),"")</f>
        <v/>
      </c>
      <c r="R965" s="103" t="str">
        <f>IF(ISNUMBER('Форма 1'!AI965),'Форма 1'!$H965*VLOOKUP('Форма 1'!$F965,'Придельники до 2021'!$B$4:$X$28,'Форма 1'!AI$8),"")</f>
        <v/>
      </c>
      <c r="S965" s="103" t="str">
        <f>IF(ISNUMBER('Форма 1'!AJ965),'Форма 1'!$H965*VLOOKUP('Форма 1'!$F965,'Придельники до 2021'!$B$4:$X$28,'Форма 1'!AJ$8),"")</f>
        <v/>
      </c>
      <c r="T965" s="87"/>
    </row>
    <row r="966" spans="1:20">
      <c r="A966" s="188">
        <f t="shared" si="75"/>
        <v>10</v>
      </c>
      <c r="B966" s="189" t="s">
        <v>1114</v>
      </c>
      <c r="C966" s="99">
        <f t="shared" si="72"/>
        <v>2373200.2600000002</v>
      </c>
      <c r="D966" s="103" t="str">
        <f>IF(ISNUMBER('Форма 1'!U966),'Форма 1'!$H966*VLOOKUP('Форма 1'!$F966,'Придельники до 2021'!$B$4:$X$28,'Форма 1'!U$8),"")</f>
        <v/>
      </c>
      <c r="E966" s="103" t="str">
        <f>IF(ISNUMBER('Форма 1'!V966),'Форма 1'!$H966*VLOOKUP('Форма 1'!$F966,'Придельники до 2021'!$B$4:$X$28,'Форма 1'!V$8),"")</f>
        <v/>
      </c>
      <c r="F966" s="103" t="str">
        <f>IF(ISNUMBER('Форма 1'!W966),'Форма 1'!$H966*VLOOKUP('Форма 1'!$F966,'Придельники до 2021'!$B$4:$X$28,'Форма 1'!W$8),"")</f>
        <v/>
      </c>
      <c r="G966" s="103" t="str">
        <f>IF(ISNUMBER('Форма 1'!X966),'Форма 1'!$H966*VLOOKUP('Форма 1'!$F966,'Придельники до 2021'!$B$4:$X$28,'Форма 1'!X$8),"")</f>
        <v/>
      </c>
      <c r="H966" s="103" t="str">
        <f>IF(ISNUMBER('Форма 1'!Y966),'Форма 1'!$H966*VLOOKUP('Форма 1'!$F966,'Придельники до 2021'!$B$4:$X$28,'Форма 1'!Y$8),"")</f>
        <v/>
      </c>
      <c r="I966" s="103" t="str">
        <f>IF(ISNUMBER('Форма 1'!Z966),'Форма 1'!$H966*VLOOKUP('Форма 1'!$F966,'Придельники до 2021'!$B$4:$X$28,'Форма 1'!Z$8),"")</f>
        <v/>
      </c>
      <c r="J966" s="103" t="str">
        <f>IF(ISNUMBER('Форма 1'!AA966),'Форма 1'!$H966*VLOOKUP('Форма 1'!$F966,'Придельники до 2021'!$B$4:$X$28,'Форма 1'!AA$8),"")</f>
        <v/>
      </c>
      <c r="K966" s="92"/>
      <c r="L966" s="88"/>
      <c r="M966" s="103">
        <f>IF(ISNUMBER('Форма 1'!AD966),'Форма 1'!$H966*VLOOKUP('Форма 1'!$F966,'Придельники до 2021'!$B$4:$X$28,'Форма 1'!AD$8),"")</f>
        <v>2373200.2600000002</v>
      </c>
      <c r="N966" s="103" t="str">
        <f>IF(ISBLANK('Форма 1'!$AE966),"",IF('Форма 1'!$AE966=1,'Форма 1'!$H966*VLOOKUP('Форма 1'!$F966,'Придельники до 2021'!$B$4:$X$28,'Форма 1'!$AE$8,0),IF('Форма 1'!$AE966=2,'Форма 1'!$H966*VLOOKUP('Форма 1'!$F966,'Придельники до 2021'!$B$4:$X$28,13,0),IF('Форма 1'!$AE966=3,'Форма 1'!$H966*VLOOKUP('Форма 1'!$F966,'Придельники до 2021'!$B$4:$X$28,12,0)))))</f>
        <v/>
      </c>
      <c r="O966" s="103" t="str">
        <f>IF(ISNUMBER('Форма 1'!AF966),'Форма 1'!$H966*VLOOKUP('Форма 1'!$F966,'Придельники до 2021'!$B$4:$X$28,'Форма 1'!AF$8),"")</f>
        <v/>
      </c>
      <c r="P966" s="88"/>
      <c r="Q966" s="103" t="str">
        <f>IF(ISNUMBER('Форма 1'!AH966),'Форма 1'!$H966*VLOOKUP('Форма 1'!$F966,'Придельники до 2021'!$B$4:$X$28,'Форма 1'!AH$8),"")</f>
        <v/>
      </c>
      <c r="R966" s="103" t="str">
        <f>IF(ISNUMBER('Форма 1'!AI966),'Форма 1'!$H966*VLOOKUP('Форма 1'!$F966,'Придельники до 2021'!$B$4:$X$28,'Форма 1'!AI$8),"")</f>
        <v/>
      </c>
      <c r="S966" s="103" t="str">
        <f>IF(ISNUMBER('Форма 1'!AJ966),'Форма 1'!$H966*VLOOKUP('Форма 1'!$F966,'Придельники до 2021'!$B$4:$X$28,'Форма 1'!AJ$8),"")</f>
        <v/>
      </c>
      <c r="T966" s="87"/>
    </row>
    <row r="967" spans="1:20">
      <c r="A967" s="188">
        <f t="shared" si="75"/>
        <v>11</v>
      </c>
      <c r="B967" s="189" t="s">
        <v>1117</v>
      </c>
      <c r="C967" s="99">
        <f t="shared" si="72"/>
        <v>1250548.6400000001</v>
      </c>
      <c r="D967" s="103" t="str">
        <f>IF(ISNUMBER('Форма 1'!U967),'Форма 1'!$H967*VLOOKUP('Форма 1'!$F967,'Придельники до 2021'!$B$4:$X$28,'Форма 1'!U$8),"")</f>
        <v/>
      </c>
      <c r="E967" s="103" t="str">
        <f>IF(ISNUMBER('Форма 1'!V967),'Форма 1'!$H967*VLOOKUP('Форма 1'!$F967,'Придельники до 2021'!$B$4:$X$28,'Форма 1'!V$8),"")</f>
        <v/>
      </c>
      <c r="F967" s="103" t="str">
        <f>IF(ISNUMBER('Форма 1'!W967),'Форма 1'!$H967*VLOOKUP('Форма 1'!$F967,'Придельники до 2021'!$B$4:$X$28,'Форма 1'!W$8),"")</f>
        <v/>
      </c>
      <c r="G967" s="103" t="str">
        <f>IF(ISNUMBER('Форма 1'!X967),'Форма 1'!$H967*VLOOKUP('Форма 1'!$F967,'Придельники до 2021'!$B$4:$X$28,'Форма 1'!X$8),"")</f>
        <v/>
      </c>
      <c r="H967" s="103" t="str">
        <f>IF(ISNUMBER('Форма 1'!Y967),'Форма 1'!$H967*VLOOKUP('Форма 1'!$F967,'Придельники до 2021'!$B$4:$X$28,'Форма 1'!Y$8),"")</f>
        <v/>
      </c>
      <c r="I967" s="103" t="str">
        <f>IF(ISNUMBER('Форма 1'!Z967),'Форма 1'!$H967*VLOOKUP('Форма 1'!$F967,'Придельники до 2021'!$B$4:$X$28,'Форма 1'!Z$8),"")</f>
        <v/>
      </c>
      <c r="J967" s="103" t="str">
        <f>IF(ISNUMBER('Форма 1'!AA967),'Форма 1'!$H967*VLOOKUP('Форма 1'!$F967,'Придельники до 2021'!$B$4:$X$28,'Форма 1'!AA$8),"")</f>
        <v/>
      </c>
      <c r="K967" s="90"/>
      <c r="L967" s="87"/>
      <c r="M967" s="103">
        <f>IF(ISNUMBER('Форма 1'!AD967),'Форма 1'!$H967*VLOOKUP('Форма 1'!$F967,'Придельники до 2021'!$B$4:$X$28,'Форма 1'!AD$8),"")</f>
        <v>1250548.6400000001</v>
      </c>
      <c r="N967" s="103" t="str">
        <f>IF(ISBLANK('Форма 1'!$AE967),"",IF('Форма 1'!$AE967=1,'Форма 1'!$H967*VLOOKUP('Форма 1'!$F967,'Придельники до 2021'!$B$4:$X$28,'Форма 1'!$AE$8,0),IF('Форма 1'!$AE967=2,'Форма 1'!$H967*VLOOKUP('Форма 1'!$F967,'Придельники до 2021'!$B$4:$X$28,13,0),IF('Форма 1'!$AE967=3,'Форма 1'!$H967*VLOOKUP('Форма 1'!$F967,'Придельники до 2021'!$B$4:$X$28,12,0)))))</f>
        <v/>
      </c>
      <c r="O967" s="103" t="str">
        <f>IF(ISNUMBER('Форма 1'!AF967),'Форма 1'!$H967*VLOOKUP('Форма 1'!$F967,'Придельники до 2021'!$B$4:$X$28,'Форма 1'!AF$8),"")</f>
        <v/>
      </c>
      <c r="P967" s="87"/>
      <c r="Q967" s="103" t="str">
        <f>IF(ISNUMBER('Форма 1'!AH967),'Форма 1'!$H967*VLOOKUP('Форма 1'!$F967,'Придельники до 2021'!$B$4:$X$28,'Форма 1'!AH$8),"")</f>
        <v/>
      </c>
      <c r="R967" s="103" t="str">
        <f>IF(ISNUMBER('Форма 1'!AI967),'Форма 1'!$H967*VLOOKUP('Форма 1'!$F967,'Придельники до 2021'!$B$4:$X$28,'Форма 1'!AI$8),"")</f>
        <v/>
      </c>
      <c r="S967" s="103" t="str">
        <f>IF(ISNUMBER('Форма 1'!AJ967),'Форма 1'!$H967*VLOOKUP('Форма 1'!$F967,'Придельники до 2021'!$B$4:$X$28,'Форма 1'!AJ$8),"")</f>
        <v/>
      </c>
      <c r="T967" s="87"/>
    </row>
    <row r="968" spans="1:20">
      <c r="A968" s="188">
        <f t="shared" si="75"/>
        <v>12</v>
      </c>
      <c r="B968" s="189" t="s">
        <v>1119</v>
      </c>
      <c r="C968" s="99">
        <f t="shared" si="72"/>
        <v>5640776.75</v>
      </c>
      <c r="D968" s="103" t="str">
        <f>IF(ISNUMBER('Форма 1'!U968),'Форма 1'!$H968*VLOOKUP('Форма 1'!$F968,'Придельники до 2021'!$B$4:$X$28,'Форма 1'!U$8),"")</f>
        <v/>
      </c>
      <c r="E968" s="103" t="str">
        <f>IF(ISNUMBER('Форма 1'!V968),'Форма 1'!$H968*VLOOKUP('Форма 1'!$F968,'Придельники до 2021'!$B$4:$X$28,'Форма 1'!V$8),"")</f>
        <v/>
      </c>
      <c r="F968" s="103" t="str">
        <f>IF(ISNUMBER('Форма 1'!W968),'Форма 1'!$H968*VLOOKUP('Форма 1'!$F968,'Придельники до 2021'!$B$4:$X$28,'Форма 1'!W$8),"")</f>
        <v/>
      </c>
      <c r="G968" s="103" t="str">
        <f>IF(ISNUMBER('Форма 1'!X968),'Форма 1'!$H968*VLOOKUP('Форма 1'!$F968,'Придельники до 2021'!$B$4:$X$28,'Форма 1'!X$8),"")</f>
        <v/>
      </c>
      <c r="H968" s="103" t="str">
        <f>IF(ISNUMBER('Форма 1'!Y968),'Форма 1'!$H968*VLOOKUP('Форма 1'!$F968,'Придельники до 2021'!$B$4:$X$28,'Форма 1'!Y$8),"")</f>
        <v/>
      </c>
      <c r="I968" s="103" t="str">
        <f>IF(ISNUMBER('Форма 1'!Z968),'Форма 1'!$H968*VLOOKUP('Форма 1'!$F968,'Придельники до 2021'!$B$4:$X$28,'Форма 1'!Z$8),"")</f>
        <v/>
      </c>
      <c r="J968" s="103" t="str">
        <f>IF(ISNUMBER('Форма 1'!AA968),'Форма 1'!$H968*VLOOKUP('Форма 1'!$F968,'Придельники до 2021'!$B$4:$X$28,'Форма 1'!AA$8),"")</f>
        <v/>
      </c>
      <c r="K968" s="90"/>
      <c r="L968" s="87"/>
      <c r="M968" s="103" t="str">
        <f>IF(ISNUMBER('Форма 1'!AD968),'Форма 1'!$H968*VLOOKUP('Форма 1'!$F968,'Придельники до 2021'!$B$4:$X$28,'Форма 1'!AD$8),"")</f>
        <v/>
      </c>
      <c r="N968" s="103">
        <f>IF(ISBLANK('Форма 1'!$AE968),"",IF('Форма 1'!$AE968=1,'Форма 1'!$H968*VLOOKUP('Форма 1'!$F968,'Придельники до 2021'!$B$4:$X$28,'Форма 1'!$AE$8,0),IF('Форма 1'!$AE968=2,'Форма 1'!$H968*VLOOKUP('Форма 1'!$F968,'Придельники до 2021'!$B$4:$X$28,13,0),IF('Форма 1'!$AE968=3,'Форма 1'!$H968*VLOOKUP('Форма 1'!$F968,'Придельники до 2021'!$B$4:$X$28,12,0)))))</f>
        <v>3828972.5180000002</v>
      </c>
      <c r="O968" s="103">
        <f>IF(ISNUMBER('Форма 1'!AF968),'Форма 1'!$H968*VLOOKUP('Форма 1'!$F968,'Придельники до 2021'!$B$4:$X$28,'Форма 1'!AF$8),"")</f>
        <v>1811804.2319999998</v>
      </c>
      <c r="P968" s="87"/>
      <c r="Q968" s="103" t="str">
        <f>IF(ISNUMBER('Форма 1'!AH968),'Форма 1'!$H968*VLOOKUP('Форма 1'!$F968,'Придельники до 2021'!$B$4:$X$28,'Форма 1'!AH$8),"")</f>
        <v/>
      </c>
      <c r="R968" s="103" t="str">
        <f>IF(ISNUMBER('Форма 1'!AI968),'Форма 1'!$H968*VLOOKUP('Форма 1'!$F968,'Придельники до 2021'!$B$4:$X$28,'Форма 1'!AI$8),"")</f>
        <v/>
      </c>
      <c r="S968" s="103" t="str">
        <f>IF(ISNUMBER('Форма 1'!AJ968),'Форма 1'!$H968*VLOOKUP('Форма 1'!$F968,'Придельники до 2021'!$B$4:$X$28,'Форма 1'!AJ$8),"")</f>
        <v/>
      </c>
      <c r="T968" s="87"/>
    </row>
    <row r="969" spans="1:20">
      <c r="A969" s="188">
        <f t="shared" si="75"/>
        <v>13</v>
      </c>
      <c r="B969" s="189" t="s">
        <v>1121</v>
      </c>
      <c r="C969" s="99">
        <f t="shared" si="72"/>
        <v>826721.67599999998</v>
      </c>
      <c r="D969" s="103" t="str">
        <f>IF(ISNUMBER('Форма 1'!U969),'Форма 1'!$H969*VLOOKUP('Форма 1'!$F969,'Придельники до 2021'!$B$4:$X$28,'Форма 1'!U$8),"")</f>
        <v/>
      </c>
      <c r="E969" s="103" t="str">
        <f>IF(ISNUMBER('Форма 1'!V969),'Форма 1'!$H969*VLOOKUP('Форма 1'!$F969,'Придельники до 2021'!$B$4:$X$28,'Форма 1'!V$8),"")</f>
        <v/>
      </c>
      <c r="F969" s="103" t="str">
        <f>IF(ISNUMBER('Форма 1'!W969),'Форма 1'!$H969*VLOOKUP('Форма 1'!$F969,'Придельники до 2021'!$B$4:$X$28,'Форма 1'!W$8),"")</f>
        <v/>
      </c>
      <c r="G969" s="103" t="str">
        <f>IF(ISNUMBER('Форма 1'!X969),'Форма 1'!$H969*VLOOKUP('Форма 1'!$F969,'Придельники до 2021'!$B$4:$X$28,'Форма 1'!X$8),"")</f>
        <v/>
      </c>
      <c r="H969" s="103" t="str">
        <f>IF(ISNUMBER('Форма 1'!Y969),'Форма 1'!$H969*VLOOKUP('Форма 1'!$F969,'Придельники до 2021'!$B$4:$X$28,'Форма 1'!Y$8),"")</f>
        <v/>
      </c>
      <c r="I969" s="103" t="str">
        <f>IF(ISNUMBER('Форма 1'!Z969),'Форма 1'!$H969*VLOOKUP('Форма 1'!$F969,'Придельники до 2021'!$B$4:$X$28,'Форма 1'!Z$8),"")</f>
        <v/>
      </c>
      <c r="J969" s="103" t="str">
        <f>IF(ISNUMBER('Форма 1'!AA969),'Форма 1'!$H969*VLOOKUP('Форма 1'!$F969,'Придельники до 2021'!$B$4:$X$28,'Форма 1'!AA$8),"")</f>
        <v/>
      </c>
      <c r="K969" s="90"/>
      <c r="L969" s="87"/>
      <c r="M969" s="103" t="str">
        <f>IF(ISNUMBER('Форма 1'!AD969),'Форма 1'!$H969*VLOOKUP('Форма 1'!$F969,'Придельники до 2021'!$B$4:$X$28,'Форма 1'!AD$8),"")</f>
        <v/>
      </c>
      <c r="N969" s="103" t="str">
        <f>IF(ISBLANK('Форма 1'!$AE969),"",IF('Форма 1'!$AE969=1,'Форма 1'!$H969*VLOOKUP('Форма 1'!$F969,'Придельники до 2021'!$B$4:$X$28,'Форма 1'!$AE$8,0),IF('Форма 1'!$AE969=2,'Форма 1'!$H969*VLOOKUP('Форма 1'!$F969,'Придельники до 2021'!$B$4:$X$28,13,0),IF('Форма 1'!$AE969=3,'Форма 1'!$H969*VLOOKUP('Форма 1'!$F969,'Придельники до 2021'!$B$4:$X$28,12,0)))))</f>
        <v/>
      </c>
      <c r="O969" s="103">
        <f>IF(ISNUMBER('Форма 1'!AF969),'Форма 1'!$H969*VLOOKUP('Форма 1'!$F969,'Придельники до 2021'!$B$4:$X$28,'Форма 1'!AF$8),"")</f>
        <v>826721.67599999998</v>
      </c>
      <c r="P969" s="87"/>
      <c r="Q969" s="103" t="str">
        <f>IF(ISNUMBER('Форма 1'!AH969),'Форма 1'!$H969*VLOOKUP('Форма 1'!$F969,'Придельники до 2021'!$B$4:$X$28,'Форма 1'!AH$8),"")</f>
        <v/>
      </c>
      <c r="R969" s="103" t="str">
        <f>IF(ISNUMBER('Форма 1'!AI969),'Форма 1'!$H969*VLOOKUP('Форма 1'!$F969,'Придельники до 2021'!$B$4:$X$28,'Форма 1'!AI$8),"")</f>
        <v/>
      </c>
      <c r="S969" s="103" t="str">
        <f>IF(ISNUMBER('Форма 1'!AJ969),'Форма 1'!$H969*VLOOKUP('Форма 1'!$F969,'Придельники до 2021'!$B$4:$X$28,'Форма 1'!AJ$8),"")</f>
        <v/>
      </c>
      <c r="T969" s="87"/>
    </row>
    <row r="970" spans="1:20">
      <c r="A970" s="188">
        <f t="shared" si="75"/>
        <v>14</v>
      </c>
      <c r="B970" s="189" t="s">
        <v>1124</v>
      </c>
      <c r="C970" s="99">
        <f t="shared" si="72"/>
        <v>1513448.07</v>
      </c>
      <c r="D970" s="103" t="str">
        <f>IF(ISNUMBER('Форма 1'!U970),'Форма 1'!$H970*VLOOKUP('Форма 1'!$F970,'Придельники до 2021'!$B$4:$X$28,'Форма 1'!U$8),"")</f>
        <v/>
      </c>
      <c r="E970" s="103" t="str">
        <f>IF(ISNUMBER('Форма 1'!V970),'Форма 1'!$H970*VLOOKUP('Форма 1'!$F970,'Придельники до 2021'!$B$4:$X$28,'Форма 1'!V$8),"")</f>
        <v/>
      </c>
      <c r="F970" s="103" t="str">
        <f>IF(ISNUMBER('Форма 1'!W970),'Форма 1'!$H970*VLOOKUP('Форма 1'!$F970,'Придельники до 2021'!$B$4:$X$28,'Форма 1'!W$8),"")</f>
        <v/>
      </c>
      <c r="G970" s="103" t="str">
        <f>IF(ISNUMBER('Форма 1'!X970),'Форма 1'!$H970*VLOOKUP('Форма 1'!$F970,'Придельники до 2021'!$B$4:$X$28,'Форма 1'!X$8),"")</f>
        <v/>
      </c>
      <c r="H970" s="103" t="str">
        <f>IF(ISNUMBER('Форма 1'!Y970),'Форма 1'!$H970*VLOOKUP('Форма 1'!$F970,'Придельники до 2021'!$B$4:$X$28,'Форма 1'!Y$8),"")</f>
        <v/>
      </c>
      <c r="I970" s="103" t="str">
        <f>IF(ISNUMBER('Форма 1'!Z970),'Форма 1'!$H970*VLOOKUP('Форма 1'!$F970,'Придельники до 2021'!$B$4:$X$28,'Форма 1'!Z$8),"")</f>
        <v/>
      </c>
      <c r="J970" s="103" t="str">
        <f>IF(ISNUMBER('Форма 1'!AA970),'Форма 1'!$H970*VLOOKUP('Форма 1'!$F970,'Придельники до 2021'!$B$4:$X$28,'Форма 1'!AA$8),"")</f>
        <v/>
      </c>
      <c r="K970" s="92"/>
      <c r="L970" s="88"/>
      <c r="M970" s="103">
        <f>IF(ISNUMBER('Форма 1'!AD970),'Форма 1'!$H970*VLOOKUP('Форма 1'!$F970,'Придельники до 2021'!$B$4:$X$28,'Форма 1'!AD$8),"")</f>
        <v>1513448.07</v>
      </c>
      <c r="N970" s="103" t="str">
        <f>IF(ISBLANK('Форма 1'!$AE970),"",IF('Форма 1'!$AE970=1,'Форма 1'!$H970*VLOOKUP('Форма 1'!$F970,'Придельники до 2021'!$B$4:$X$28,'Форма 1'!$AE$8,0),IF('Форма 1'!$AE970=2,'Форма 1'!$H970*VLOOKUP('Форма 1'!$F970,'Придельники до 2021'!$B$4:$X$28,13,0),IF('Форма 1'!$AE970=3,'Форма 1'!$H970*VLOOKUP('Форма 1'!$F970,'Придельники до 2021'!$B$4:$X$28,12,0)))))</f>
        <v/>
      </c>
      <c r="O970" s="103" t="str">
        <f>IF(ISNUMBER('Форма 1'!AF970),'Форма 1'!$H970*VLOOKUP('Форма 1'!$F970,'Придельники до 2021'!$B$4:$X$28,'Форма 1'!AF$8),"")</f>
        <v/>
      </c>
      <c r="P970" s="88"/>
      <c r="Q970" s="103" t="str">
        <f>IF(ISNUMBER('Форма 1'!AH970),'Форма 1'!$H970*VLOOKUP('Форма 1'!$F970,'Придельники до 2021'!$B$4:$X$28,'Форма 1'!AH$8),"")</f>
        <v/>
      </c>
      <c r="R970" s="103" t="str">
        <f>IF(ISNUMBER('Форма 1'!AI970),'Форма 1'!$H970*VLOOKUP('Форма 1'!$F970,'Придельники до 2021'!$B$4:$X$28,'Форма 1'!AI$8),"")</f>
        <v/>
      </c>
      <c r="S970" s="103" t="str">
        <f>IF(ISNUMBER('Форма 1'!AJ970),'Форма 1'!$H970*VLOOKUP('Форма 1'!$F970,'Придельники до 2021'!$B$4:$X$28,'Форма 1'!AJ$8),"")</f>
        <v/>
      </c>
      <c r="T970" s="87"/>
    </row>
    <row r="971" spans="1:20">
      <c r="A971" s="188">
        <f t="shared" si="75"/>
        <v>15</v>
      </c>
      <c r="B971" s="189" t="s">
        <v>1125</v>
      </c>
      <c r="C971" s="99">
        <f t="shared" si="72"/>
        <v>3495780.8261000002</v>
      </c>
      <c r="D971" s="103" t="str">
        <f>IF(ISNUMBER('Форма 1'!U971),'Форма 1'!$H971*VLOOKUP('Форма 1'!$F971,'Придельники до 2021'!$B$4:$X$28,'Форма 1'!U$8),"")</f>
        <v/>
      </c>
      <c r="E971" s="103" t="str">
        <f>IF(ISNUMBER('Форма 1'!V971),'Форма 1'!$H971*VLOOKUP('Форма 1'!$F971,'Придельники до 2021'!$B$4:$X$28,'Форма 1'!V$8),"")</f>
        <v/>
      </c>
      <c r="F971" s="103" t="str">
        <f>IF(ISNUMBER('Форма 1'!W971),'Форма 1'!$H971*VLOOKUP('Форма 1'!$F971,'Придельники до 2021'!$B$4:$X$28,'Форма 1'!W$8),"")</f>
        <v/>
      </c>
      <c r="G971" s="103" t="str">
        <f>IF(ISNUMBER('Форма 1'!X971),'Форма 1'!$H971*VLOOKUP('Форма 1'!$F971,'Придельники до 2021'!$B$4:$X$28,'Форма 1'!X$8),"")</f>
        <v/>
      </c>
      <c r="H971" s="103" t="str">
        <f>IF(ISNUMBER('Форма 1'!Y971),'Форма 1'!$H971*VLOOKUP('Форма 1'!$F971,'Придельники до 2021'!$B$4:$X$28,'Форма 1'!Y$8),"")</f>
        <v/>
      </c>
      <c r="I971" s="103" t="str">
        <f>IF(ISNUMBER('Форма 1'!Z971),'Форма 1'!$H971*VLOOKUP('Форма 1'!$F971,'Придельники до 2021'!$B$4:$X$28,'Форма 1'!Z$8),"")</f>
        <v/>
      </c>
      <c r="J971" s="103" t="str">
        <f>IF(ISNUMBER('Форма 1'!AA971),'Форма 1'!$H971*VLOOKUP('Форма 1'!$F971,'Придельники до 2021'!$B$4:$X$28,'Форма 1'!AA$8),"")</f>
        <v/>
      </c>
      <c r="K971" s="92"/>
      <c r="L971" s="88"/>
      <c r="M971" s="103">
        <f>IF(ISNUMBER('Форма 1'!AD971),'Форма 1'!$H971*VLOOKUP('Форма 1'!$F971,'Придельники до 2021'!$B$4:$X$28,'Форма 1'!AD$8),"")</f>
        <v>3495780.8261000002</v>
      </c>
      <c r="N971" s="103" t="str">
        <f>IF(ISBLANK('Форма 1'!$AE971),"",IF('Форма 1'!$AE971=1,'Форма 1'!$H971*VLOOKUP('Форма 1'!$F971,'Придельники до 2021'!$B$4:$X$28,'Форма 1'!$AE$8,0),IF('Форма 1'!$AE971=2,'Форма 1'!$H971*VLOOKUP('Форма 1'!$F971,'Придельники до 2021'!$B$4:$X$28,13,0),IF('Форма 1'!$AE971=3,'Форма 1'!$H971*VLOOKUP('Форма 1'!$F971,'Придельники до 2021'!$B$4:$X$28,12,0)))))</f>
        <v/>
      </c>
      <c r="O971" s="103" t="str">
        <f>IF(ISNUMBER('Форма 1'!AF971),'Форма 1'!$H971*VLOOKUP('Форма 1'!$F971,'Придельники до 2021'!$B$4:$X$28,'Форма 1'!AF$8),"")</f>
        <v/>
      </c>
      <c r="P971" s="88"/>
      <c r="Q971" s="103" t="str">
        <f>IF(ISNUMBER('Форма 1'!AH971),'Форма 1'!$H971*VLOOKUP('Форма 1'!$F971,'Придельники до 2021'!$B$4:$X$28,'Форма 1'!AH$8),"")</f>
        <v/>
      </c>
      <c r="R971" s="103" t="str">
        <f>IF(ISNUMBER('Форма 1'!AI971),'Форма 1'!$H971*VLOOKUP('Форма 1'!$F971,'Придельники до 2021'!$B$4:$X$28,'Форма 1'!AI$8),"")</f>
        <v/>
      </c>
      <c r="S971" s="103" t="str">
        <f>IF(ISNUMBER('Форма 1'!AJ971),'Форма 1'!$H971*VLOOKUP('Форма 1'!$F971,'Придельники до 2021'!$B$4:$X$28,'Форма 1'!AJ$8),"")</f>
        <v/>
      </c>
      <c r="T971" s="87"/>
    </row>
    <row r="972" spans="1:20">
      <c r="A972" s="188">
        <f t="shared" si="75"/>
        <v>16</v>
      </c>
      <c r="B972" s="189" t="s">
        <v>1127</v>
      </c>
      <c r="C972" s="99">
        <f t="shared" si="72"/>
        <v>3457411.7201</v>
      </c>
      <c r="D972" s="103" t="str">
        <f>IF(ISNUMBER('Форма 1'!U972),'Форма 1'!$H972*VLOOKUP('Форма 1'!$F972,'Придельники до 2021'!$B$4:$X$28,'Форма 1'!U$8),"")</f>
        <v/>
      </c>
      <c r="E972" s="103" t="str">
        <f>IF(ISNUMBER('Форма 1'!V972),'Форма 1'!$H972*VLOOKUP('Форма 1'!$F972,'Придельники до 2021'!$B$4:$X$28,'Форма 1'!V$8),"")</f>
        <v/>
      </c>
      <c r="F972" s="103" t="str">
        <f>IF(ISNUMBER('Форма 1'!W972),'Форма 1'!$H972*VLOOKUP('Форма 1'!$F972,'Придельники до 2021'!$B$4:$X$28,'Форма 1'!W$8),"")</f>
        <v/>
      </c>
      <c r="G972" s="103" t="str">
        <f>IF(ISNUMBER('Форма 1'!X972),'Форма 1'!$H972*VLOOKUP('Форма 1'!$F972,'Придельники до 2021'!$B$4:$X$28,'Форма 1'!X$8),"")</f>
        <v/>
      </c>
      <c r="H972" s="103" t="str">
        <f>IF(ISNUMBER('Форма 1'!Y972),'Форма 1'!$H972*VLOOKUP('Форма 1'!$F972,'Придельники до 2021'!$B$4:$X$28,'Форма 1'!Y$8),"")</f>
        <v/>
      </c>
      <c r="I972" s="103" t="str">
        <f>IF(ISNUMBER('Форма 1'!Z972),'Форма 1'!$H972*VLOOKUP('Форма 1'!$F972,'Придельники до 2021'!$B$4:$X$28,'Форма 1'!Z$8),"")</f>
        <v/>
      </c>
      <c r="J972" s="103" t="str">
        <f>IF(ISNUMBER('Форма 1'!AA972),'Форма 1'!$H972*VLOOKUP('Форма 1'!$F972,'Придельники до 2021'!$B$4:$X$28,'Форма 1'!AA$8),"")</f>
        <v/>
      </c>
      <c r="K972" s="92"/>
      <c r="L972" s="88"/>
      <c r="M972" s="103">
        <f>IF(ISNUMBER('Форма 1'!AD972),'Форма 1'!$H972*VLOOKUP('Форма 1'!$F972,'Придельники до 2021'!$B$4:$X$28,'Форма 1'!AD$8),"")</f>
        <v>3457411.7201</v>
      </c>
      <c r="N972" s="103" t="str">
        <f>IF(ISBLANK('Форма 1'!$AE972),"",IF('Форма 1'!$AE972=1,'Форма 1'!$H972*VLOOKUP('Форма 1'!$F972,'Придельники до 2021'!$B$4:$X$28,'Форма 1'!$AE$8,0),IF('Форма 1'!$AE972=2,'Форма 1'!$H972*VLOOKUP('Форма 1'!$F972,'Придельники до 2021'!$B$4:$X$28,13,0),IF('Форма 1'!$AE972=3,'Форма 1'!$H972*VLOOKUP('Форма 1'!$F972,'Придельники до 2021'!$B$4:$X$28,12,0)))))</f>
        <v/>
      </c>
      <c r="O972" s="103" t="str">
        <f>IF(ISNUMBER('Форма 1'!AF972),'Форма 1'!$H972*VLOOKUP('Форма 1'!$F972,'Придельники до 2021'!$B$4:$X$28,'Форма 1'!AF$8),"")</f>
        <v/>
      </c>
      <c r="P972" s="88"/>
      <c r="Q972" s="103" t="str">
        <f>IF(ISNUMBER('Форма 1'!AH972),'Форма 1'!$H972*VLOOKUP('Форма 1'!$F972,'Придельники до 2021'!$B$4:$X$28,'Форма 1'!AH$8),"")</f>
        <v/>
      </c>
      <c r="R972" s="103" t="str">
        <f>IF(ISNUMBER('Форма 1'!AI972),'Форма 1'!$H972*VLOOKUP('Форма 1'!$F972,'Придельники до 2021'!$B$4:$X$28,'Форма 1'!AI$8),"")</f>
        <v/>
      </c>
      <c r="S972" s="103" t="str">
        <f>IF(ISNUMBER('Форма 1'!AJ972),'Форма 1'!$H972*VLOOKUP('Форма 1'!$F972,'Придельники до 2021'!$B$4:$X$28,'Форма 1'!AJ$8),"")</f>
        <v/>
      </c>
      <c r="T972" s="87"/>
    </row>
    <row r="973" spans="1:20">
      <c r="A973" s="188">
        <f t="shared" si="75"/>
        <v>17</v>
      </c>
      <c r="B973" s="189" t="s">
        <v>1128</v>
      </c>
      <c r="C973" s="99">
        <f t="shared" si="72"/>
        <v>28797266.682</v>
      </c>
      <c r="D973" s="103" t="str">
        <f>IF(ISNUMBER('Форма 1'!U973),'Форма 1'!$H973*VLOOKUP('Форма 1'!$F973,'Придельники до 2021'!$B$4:$X$28,'Форма 1'!U$8),"")</f>
        <v/>
      </c>
      <c r="E973" s="103" t="str">
        <f>IF(ISNUMBER('Форма 1'!V973),'Форма 1'!$H973*VLOOKUP('Форма 1'!$F973,'Придельники до 2021'!$B$4:$X$28,'Форма 1'!V$8),"")</f>
        <v/>
      </c>
      <c r="F973" s="103" t="str">
        <f>IF(ISNUMBER('Форма 1'!W973),'Форма 1'!$H973*VLOOKUP('Форма 1'!$F973,'Придельники до 2021'!$B$4:$X$28,'Форма 1'!W$8),"")</f>
        <v/>
      </c>
      <c r="G973" s="103" t="str">
        <f>IF(ISNUMBER('Форма 1'!X973),'Форма 1'!$H973*VLOOKUP('Форма 1'!$F973,'Придельники до 2021'!$B$4:$X$28,'Форма 1'!X$8),"")</f>
        <v/>
      </c>
      <c r="H973" s="103" t="str">
        <f>IF(ISNUMBER('Форма 1'!Y973),'Форма 1'!$H973*VLOOKUP('Форма 1'!$F973,'Придельники до 2021'!$B$4:$X$28,'Форма 1'!Y$8),"")</f>
        <v/>
      </c>
      <c r="I973" s="103" t="str">
        <f>IF(ISNUMBER('Форма 1'!Z973),'Форма 1'!$H973*VLOOKUP('Форма 1'!$F973,'Придельники до 2021'!$B$4:$X$28,'Форма 1'!Z$8),"")</f>
        <v/>
      </c>
      <c r="J973" s="103" t="str">
        <f>IF(ISNUMBER('Форма 1'!AA973),'Форма 1'!$H973*VLOOKUP('Форма 1'!$F973,'Придельники до 2021'!$B$4:$X$28,'Форма 1'!AA$8),"")</f>
        <v/>
      </c>
      <c r="K973" s="92"/>
      <c r="L973" s="88"/>
      <c r="M973" s="103">
        <f>IF(ISNUMBER('Форма 1'!AD973),'Форма 1'!$H973*VLOOKUP('Форма 1'!$F973,'Придельники до 2021'!$B$4:$X$28,'Форма 1'!AD$8),"")</f>
        <v>28797266.682</v>
      </c>
      <c r="N973" s="103" t="str">
        <f>IF(ISBLANK('Форма 1'!$AE973),"",IF('Форма 1'!$AE973=1,'Форма 1'!$H973*VLOOKUP('Форма 1'!$F973,'Придельники до 2021'!$B$4:$X$28,'Форма 1'!$AE$8,0),IF('Форма 1'!$AE973=2,'Форма 1'!$H973*VLOOKUP('Форма 1'!$F973,'Придельники до 2021'!$B$4:$X$28,13,0),IF('Форма 1'!$AE973=3,'Форма 1'!$H973*VLOOKUP('Форма 1'!$F973,'Придельники до 2021'!$B$4:$X$28,12,0)))))</f>
        <v/>
      </c>
      <c r="O973" s="103" t="str">
        <f>IF(ISNUMBER('Форма 1'!AF973),'Форма 1'!$H973*VLOOKUP('Форма 1'!$F973,'Придельники до 2021'!$B$4:$X$28,'Форма 1'!AF$8),"")</f>
        <v/>
      </c>
      <c r="P973" s="88"/>
      <c r="Q973" s="103" t="str">
        <f>IF(ISNUMBER('Форма 1'!AH973),'Форма 1'!$H973*VLOOKUP('Форма 1'!$F973,'Придельники до 2021'!$B$4:$X$28,'Форма 1'!AH$8),"")</f>
        <v/>
      </c>
      <c r="R973" s="103" t="str">
        <f>IF(ISNUMBER('Форма 1'!AI973),'Форма 1'!$H973*VLOOKUP('Форма 1'!$F973,'Придельники до 2021'!$B$4:$X$28,'Форма 1'!AI$8),"")</f>
        <v/>
      </c>
      <c r="S973" s="103" t="str">
        <f>IF(ISNUMBER('Форма 1'!AJ973),'Форма 1'!$H973*VLOOKUP('Форма 1'!$F973,'Придельники до 2021'!$B$4:$X$28,'Форма 1'!AJ$8),"")</f>
        <v/>
      </c>
      <c r="T973" s="87"/>
    </row>
    <row r="974" spans="1:20">
      <c r="A974" s="188">
        <f t="shared" si="75"/>
        <v>18</v>
      </c>
      <c r="B974" s="189" t="s">
        <v>1130</v>
      </c>
      <c r="C974" s="99">
        <f t="shared" si="72"/>
        <v>8612443.2190000005</v>
      </c>
      <c r="D974" s="103" t="str">
        <f>IF(ISNUMBER('Форма 1'!U974),'Форма 1'!$H974*VLOOKUP('Форма 1'!$F974,'Придельники до 2021'!$B$4:$X$28,'Форма 1'!U$8),"")</f>
        <v/>
      </c>
      <c r="E974" s="103" t="str">
        <f>IF(ISNUMBER('Форма 1'!V974),'Форма 1'!$H974*VLOOKUP('Форма 1'!$F974,'Придельники до 2021'!$B$4:$X$28,'Форма 1'!V$8),"")</f>
        <v/>
      </c>
      <c r="F974" s="103" t="str">
        <f>IF(ISNUMBER('Форма 1'!W974),'Форма 1'!$H974*VLOOKUP('Форма 1'!$F974,'Придельники до 2021'!$B$4:$X$28,'Форма 1'!W$8),"")</f>
        <v/>
      </c>
      <c r="G974" s="103" t="str">
        <f>IF(ISNUMBER('Форма 1'!X974),'Форма 1'!$H974*VLOOKUP('Форма 1'!$F974,'Придельники до 2021'!$B$4:$X$28,'Форма 1'!X$8),"")</f>
        <v/>
      </c>
      <c r="H974" s="103" t="str">
        <f>IF(ISNUMBER('Форма 1'!Y974),'Форма 1'!$H974*VLOOKUP('Форма 1'!$F974,'Придельники до 2021'!$B$4:$X$28,'Форма 1'!Y$8),"")</f>
        <v/>
      </c>
      <c r="I974" s="103" t="str">
        <f>IF(ISNUMBER('Форма 1'!Z974),'Форма 1'!$H974*VLOOKUP('Форма 1'!$F974,'Придельники до 2021'!$B$4:$X$28,'Форма 1'!Z$8),"")</f>
        <v/>
      </c>
      <c r="J974" s="103" t="str">
        <f>IF(ISNUMBER('Форма 1'!AA974),'Форма 1'!$H974*VLOOKUP('Форма 1'!$F974,'Придельники до 2021'!$B$4:$X$28,'Форма 1'!AA$8),"")</f>
        <v/>
      </c>
      <c r="K974" s="92"/>
      <c r="L974" s="88"/>
      <c r="M974" s="103">
        <f>IF(ISNUMBER('Форма 1'!AD974),'Форма 1'!$H974*VLOOKUP('Форма 1'!$F974,'Придельники до 2021'!$B$4:$X$28,'Форма 1'!AD$8),"")</f>
        <v>8612443.2190000005</v>
      </c>
      <c r="N974" s="103" t="str">
        <f>IF(ISBLANK('Форма 1'!$AE974),"",IF('Форма 1'!$AE974=1,'Форма 1'!$H974*VLOOKUP('Форма 1'!$F974,'Придельники до 2021'!$B$4:$X$28,'Форма 1'!$AE$8,0),IF('Форма 1'!$AE974=2,'Форма 1'!$H974*VLOOKUP('Форма 1'!$F974,'Придельники до 2021'!$B$4:$X$28,13,0),IF('Форма 1'!$AE974=3,'Форма 1'!$H974*VLOOKUP('Форма 1'!$F974,'Придельники до 2021'!$B$4:$X$28,12,0)))))</f>
        <v/>
      </c>
      <c r="O974" s="103" t="str">
        <f>IF(ISNUMBER('Форма 1'!AF974),'Форма 1'!$H974*VLOOKUP('Форма 1'!$F974,'Придельники до 2021'!$B$4:$X$28,'Форма 1'!AF$8),"")</f>
        <v/>
      </c>
      <c r="P974" s="88"/>
      <c r="Q974" s="103" t="str">
        <f>IF(ISNUMBER('Форма 1'!AH974),'Форма 1'!$H974*VLOOKUP('Форма 1'!$F974,'Придельники до 2021'!$B$4:$X$28,'Форма 1'!AH$8),"")</f>
        <v/>
      </c>
      <c r="R974" s="103" t="str">
        <f>IF(ISNUMBER('Форма 1'!AI974),'Форма 1'!$H974*VLOOKUP('Форма 1'!$F974,'Придельники до 2021'!$B$4:$X$28,'Форма 1'!AI$8),"")</f>
        <v/>
      </c>
      <c r="S974" s="103" t="str">
        <f>IF(ISNUMBER('Форма 1'!AJ974),'Форма 1'!$H974*VLOOKUP('Форма 1'!$F974,'Придельники до 2021'!$B$4:$X$28,'Форма 1'!AJ$8),"")</f>
        <v/>
      </c>
      <c r="T974" s="87"/>
    </row>
    <row r="975" spans="1:20">
      <c r="A975" s="188">
        <f t="shared" si="75"/>
        <v>19</v>
      </c>
      <c r="B975" s="189" t="s">
        <v>1132</v>
      </c>
      <c r="C975" s="99">
        <f t="shared" si="72"/>
        <v>1227466.7076000001</v>
      </c>
      <c r="D975" s="103">
        <f>IF(ISNUMBER('Форма 1'!U975),'Форма 1'!$H975*VLOOKUP('Форма 1'!$F975,'Придельники до 2021'!$B$4:$X$28,'Форма 1'!U$8),"")</f>
        <v>1227466.7076000001</v>
      </c>
      <c r="E975" s="103" t="str">
        <f>IF(ISNUMBER('Форма 1'!V975),'Форма 1'!$H975*VLOOKUP('Форма 1'!$F975,'Придельники до 2021'!$B$4:$X$28,'Форма 1'!V$8),"")</f>
        <v/>
      </c>
      <c r="F975" s="103" t="str">
        <f>IF(ISNUMBER('Форма 1'!W975),'Форма 1'!$H975*VLOOKUP('Форма 1'!$F975,'Придельники до 2021'!$B$4:$X$28,'Форма 1'!W$8),"")</f>
        <v/>
      </c>
      <c r="G975" s="103" t="str">
        <f>IF(ISNUMBER('Форма 1'!X975),'Форма 1'!$H975*VLOOKUP('Форма 1'!$F975,'Придельники до 2021'!$B$4:$X$28,'Форма 1'!X$8),"")</f>
        <v/>
      </c>
      <c r="H975" s="103" t="str">
        <f>IF(ISNUMBER('Форма 1'!Y975),'Форма 1'!$H975*VLOOKUP('Форма 1'!$F975,'Придельники до 2021'!$B$4:$X$28,'Форма 1'!Y$8),"")</f>
        <v/>
      </c>
      <c r="I975" s="103" t="str">
        <f>IF(ISNUMBER('Форма 1'!Z975),'Форма 1'!$H975*VLOOKUP('Форма 1'!$F975,'Придельники до 2021'!$B$4:$X$28,'Форма 1'!Z$8),"")</f>
        <v/>
      </c>
      <c r="J975" s="103" t="str">
        <f>IF(ISNUMBER('Форма 1'!AA975),'Форма 1'!$H975*VLOOKUP('Форма 1'!$F975,'Придельники до 2021'!$B$4:$X$28,'Форма 1'!AA$8),"")</f>
        <v/>
      </c>
      <c r="K975" s="90"/>
      <c r="L975" s="87"/>
      <c r="M975" s="103" t="str">
        <f>IF(ISNUMBER('Форма 1'!AD975),'Форма 1'!$H975*VLOOKUP('Форма 1'!$F975,'Придельники до 2021'!$B$4:$X$28,'Форма 1'!AD$8),"")</f>
        <v/>
      </c>
      <c r="N975" s="103" t="str">
        <f>IF(ISBLANK('Форма 1'!$AE975),"",IF('Форма 1'!$AE975=1,'Форма 1'!$H975*VLOOKUP('Форма 1'!$F975,'Придельники до 2021'!$B$4:$X$28,'Форма 1'!$AE$8,0),IF('Форма 1'!$AE975=2,'Форма 1'!$H975*VLOOKUP('Форма 1'!$F975,'Придельники до 2021'!$B$4:$X$28,13,0),IF('Форма 1'!$AE975=3,'Форма 1'!$H975*VLOOKUP('Форма 1'!$F975,'Придельники до 2021'!$B$4:$X$28,12,0)))))</f>
        <v/>
      </c>
      <c r="O975" s="103" t="str">
        <f>IF(ISNUMBER('Форма 1'!AF975),'Форма 1'!$H975*VLOOKUP('Форма 1'!$F975,'Придельники до 2021'!$B$4:$X$28,'Форма 1'!AF$8),"")</f>
        <v/>
      </c>
      <c r="P975" s="87"/>
      <c r="Q975" s="103" t="str">
        <f>IF(ISNUMBER('Форма 1'!AH975),'Форма 1'!$H975*VLOOKUP('Форма 1'!$F975,'Придельники до 2021'!$B$4:$X$28,'Форма 1'!AH$8),"")</f>
        <v/>
      </c>
      <c r="R975" s="103" t="str">
        <f>IF(ISNUMBER('Форма 1'!AI975),'Форма 1'!$H975*VLOOKUP('Форма 1'!$F975,'Придельники до 2021'!$B$4:$X$28,'Форма 1'!AI$8),"")</f>
        <v/>
      </c>
      <c r="S975" s="103" t="str">
        <f>IF(ISNUMBER('Форма 1'!AJ975),'Форма 1'!$H975*VLOOKUP('Форма 1'!$F975,'Придельники до 2021'!$B$4:$X$28,'Форма 1'!AJ$8),"")</f>
        <v/>
      </c>
      <c r="T975" s="87"/>
    </row>
    <row r="976" spans="1:20">
      <c r="A976" s="188">
        <f t="shared" si="75"/>
        <v>20</v>
      </c>
      <c r="B976" s="189" t="s">
        <v>1133</v>
      </c>
      <c r="C976" s="99">
        <f t="shared" si="72"/>
        <v>20153918.203199998</v>
      </c>
      <c r="D976" s="103" t="str">
        <f>IF(ISNUMBER('Форма 1'!U976),'Форма 1'!$H976*VLOOKUP('Форма 1'!$F976,'Придельники до 2021'!$B$4:$X$28,'Форма 1'!U$8),"")</f>
        <v/>
      </c>
      <c r="E976" s="103" t="str">
        <f>IF(ISNUMBER('Форма 1'!V976),'Форма 1'!$H976*VLOOKUP('Форма 1'!$F976,'Придельники до 2021'!$B$4:$X$28,'Форма 1'!V$8),"")</f>
        <v/>
      </c>
      <c r="F976" s="103" t="str">
        <f>IF(ISNUMBER('Форма 1'!W976),'Форма 1'!$H976*VLOOKUP('Форма 1'!$F976,'Придельники до 2021'!$B$4:$X$28,'Форма 1'!W$8),"")</f>
        <v/>
      </c>
      <c r="G976" s="103" t="str">
        <f>IF(ISNUMBER('Форма 1'!X976),'Форма 1'!$H976*VLOOKUP('Форма 1'!$F976,'Придельники до 2021'!$B$4:$X$28,'Форма 1'!X$8),"")</f>
        <v/>
      </c>
      <c r="H976" s="103" t="str">
        <f>IF(ISNUMBER('Форма 1'!Y976),'Форма 1'!$H976*VLOOKUP('Форма 1'!$F976,'Придельники до 2021'!$B$4:$X$28,'Форма 1'!Y$8),"")</f>
        <v/>
      </c>
      <c r="I976" s="103" t="str">
        <f>IF(ISNUMBER('Форма 1'!Z976),'Форма 1'!$H976*VLOOKUP('Форма 1'!$F976,'Придельники до 2021'!$B$4:$X$28,'Форма 1'!Z$8),"")</f>
        <v/>
      </c>
      <c r="J976" s="103" t="str">
        <f>IF(ISNUMBER('Форма 1'!AA976),'Форма 1'!$H976*VLOOKUP('Форма 1'!$F976,'Придельники до 2021'!$B$4:$X$28,'Форма 1'!AA$8),"")</f>
        <v/>
      </c>
      <c r="K976" s="92"/>
      <c r="L976" s="88"/>
      <c r="M976" s="103">
        <f>IF(ISNUMBER('Форма 1'!AD976),'Форма 1'!$H976*VLOOKUP('Форма 1'!$F976,'Придельники до 2021'!$B$4:$X$28,'Форма 1'!AD$8),"")</f>
        <v>20153918.203199998</v>
      </c>
      <c r="N976" s="103" t="str">
        <f>IF(ISBLANK('Форма 1'!$AE976),"",IF('Форма 1'!$AE976=1,'Форма 1'!$H976*VLOOKUP('Форма 1'!$F976,'Придельники до 2021'!$B$4:$X$28,'Форма 1'!$AE$8,0),IF('Форма 1'!$AE976=2,'Форма 1'!$H976*VLOOKUP('Форма 1'!$F976,'Придельники до 2021'!$B$4:$X$28,13,0),IF('Форма 1'!$AE976=3,'Форма 1'!$H976*VLOOKUP('Форма 1'!$F976,'Придельники до 2021'!$B$4:$X$28,12,0)))))</f>
        <v/>
      </c>
      <c r="O976" s="103" t="str">
        <f>IF(ISNUMBER('Форма 1'!AF976),'Форма 1'!$H976*VLOOKUP('Форма 1'!$F976,'Придельники до 2021'!$B$4:$X$28,'Форма 1'!AF$8),"")</f>
        <v/>
      </c>
      <c r="P976" s="88"/>
      <c r="Q976" s="103" t="str">
        <f>IF(ISNUMBER('Форма 1'!AH976),'Форма 1'!$H976*VLOOKUP('Форма 1'!$F976,'Придельники до 2021'!$B$4:$X$28,'Форма 1'!AH$8),"")</f>
        <v/>
      </c>
      <c r="R976" s="103" t="str">
        <f>IF(ISNUMBER('Форма 1'!AI976),'Форма 1'!$H976*VLOOKUP('Форма 1'!$F976,'Придельники до 2021'!$B$4:$X$28,'Форма 1'!AI$8),"")</f>
        <v/>
      </c>
      <c r="S976" s="103" t="str">
        <f>IF(ISNUMBER('Форма 1'!AJ976),'Форма 1'!$H976*VLOOKUP('Форма 1'!$F976,'Придельники до 2021'!$B$4:$X$28,'Форма 1'!AJ$8),"")</f>
        <v/>
      </c>
      <c r="T976" s="87"/>
    </row>
    <row r="977" spans="1:20">
      <c r="A977" s="188">
        <f t="shared" si="75"/>
        <v>21</v>
      </c>
      <c r="B977" s="189" t="s">
        <v>1134</v>
      </c>
      <c r="C977" s="99">
        <f t="shared" si="72"/>
        <v>909489.92</v>
      </c>
      <c r="D977" s="103" t="str">
        <f>IF(ISNUMBER('Форма 1'!U977),'Форма 1'!$H977*VLOOKUP('Форма 1'!$F977,'Придельники до 2021'!$B$4:$X$28,'Форма 1'!U$8),"")</f>
        <v/>
      </c>
      <c r="E977" s="103" t="str">
        <f>IF(ISNUMBER('Форма 1'!V977),'Форма 1'!$H977*VLOOKUP('Форма 1'!$F977,'Придельники до 2021'!$B$4:$X$28,'Форма 1'!V$8),"")</f>
        <v/>
      </c>
      <c r="F977" s="103" t="str">
        <f>IF(ISNUMBER('Форма 1'!W977),'Форма 1'!$H977*VLOOKUP('Форма 1'!$F977,'Придельники до 2021'!$B$4:$X$28,'Форма 1'!W$8),"")</f>
        <v/>
      </c>
      <c r="G977" s="103" t="str">
        <f>IF(ISNUMBER('Форма 1'!X977),'Форма 1'!$H977*VLOOKUP('Форма 1'!$F977,'Придельники до 2021'!$B$4:$X$28,'Форма 1'!X$8),"")</f>
        <v/>
      </c>
      <c r="H977" s="103" t="str">
        <f>IF(ISNUMBER('Форма 1'!Y977),'Форма 1'!$H977*VLOOKUP('Форма 1'!$F977,'Придельники до 2021'!$B$4:$X$28,'Форма 1'!Y$8),"")</f>
        <v/>
      </c>
      <c r="I977" s="103" t="str">
        <f>IF(ISNUMBER('Форма 1'!Z977),'Форма 1'!$H977*VLOOKUP('Форма 1'!$F977,'Придельники до 2021'!$B$4:$X$28,'Форма 1'!Z$8),"")</f>
        <v/>
      </c>
      <c r="J977" s="103" t="str">
        <f>IF(ISNUMBER('Форма 1'!AA977),'Форма 1'!$H977*VLOOKUP('Форма 1'!$F977,'Придельники до 2021'!$B$4:$X$28,'Форма 1'!AA$8),"")</f>
        <v/>
      </c>
      <c r="K977" s="92"/>
      <c r="L977" s="88"/>
      <c r="M977" s="103">
        <f>IF(ISNUMBER('Форма 1'!AD977),'Форма 1'!$H977*VLOOKUP('Форма 1'!$F977,'Придельники до 2021'!$B$4:$X$28,'Форма 1'!AD$8),"")</f>
        <v>909489.92</v>
      </c>
      <c r="N977" s="103" t="str">
        <f>IF(ISBLANK('Форма 1'!$AE977),"",IF('Форма 1'!$AE977=1,'Форма 1'!$H977*VLOOKUP('Форма 1'!$F977,'Придельники до 2021'!$B$4:$X$28,'Форма 1'!$AE$8,0),IF('Форма 1'!$AE977=2,'Форма 1'!$H977*VLOOKUP('Форма 1'!$F977,'Придельники до 2021'!$B$4:$X$28,13,0),IF('Форма 1'!$AE977=3,'Форма 1'!$H977*VLOOKUP('Форма 1'!$F977,'Придельники до 2021'!$B$4:$X$28,12,0)))))</f>
        <v/>
      </c>
      <c r="O977" s="103" t="str">
        <f>IF(ISNUMBER('Форма 1'!AF977),'Форма 1'!$H977*VLOOKUP('Форма 1'!$F977,'Придельники до 2021'!$B$4:$X$28,'Форма 1'!AF$8),"")</f>
        <v/>
      </c>
      <c r="P977" s="88"/>
      <c r="Q977" s="103" t="str">
        <f>IF(ISNUMBER('Форма 1'!AH977),'Форма 1'!$H977*VLOOKUP('Форма 1'!$F977,'Придельники до 2021'!$B$4:$X$28,'Форма 1'!AH$8),"")</f>
        <v/>
      </c>
      <c r="R977" s="103" t="str">
        <f>IF(ISNUMBER('Форма 1'!AI977),'Форма 1'!$H977*VLOOKUP('Форма 1'!$F977,'Придельники до 2021'!$B$4:$X$28,'Форма 1'!AI$8),"")</f>
        <v/>
      </c>
      <c r="S977" s="103" t="str">
        <f>IF(ISNUMBER('Форма 1'!AJ977),'Форма 1'!$H977*VLOOKUP('Форма 1'!$F977,'Придельники до 2021'!$B$4:$X$28,'Форма 1'!AJ$8),"")</f>
        <v/>
      </c>
      <c r="T977" s="87"/>
    </row>
    <row r="978" spans="1:20">
      <c r="A978" s="188">
        <f t="shared" si="75"/>
        <v>22</v>
      </c>
      <c r="B978" s="189" t="s">
        <v>1135</v>
      </c>
      <c r="C978" s="99">
        <f t="shared" si="72"/>
        <v>1753652.04</v>
      </c>
      <c r="D978" s="103" t="str">
        <f>IF(ISNUMBER('Форма 1'!U978),'Форма 1'!$H978*VLOOKUP('Форма 1'!$F978,'Придельники до 2021'!$B$4:$X$28,'Форма 1'!U$8),"")</f>
        <v/>
      </c>
      <c r="E978" s="103" t="str">
        <f>IF(ISNUMBER('Форма 1'!V978),'Форма 1'!$H978*VLOOKUP('Форма 1'!$F978,'Придельники до 2021'!$B$4:$X$28,'Форма 1'!V$8),"")</f>
        <v/>
      </c>
      <c r="F978" s="103" t="str">
        <f>IF(ISNUMBER('Форма 1'!W978),'Форма 1'!$H978*VLOOKUP('Форма 1'!$F978,'Придельники до 2021'!$B$4:$X$28,'Форма 1'!W$8),"")</f>
        <v/>
      </c>
      <c r="G978" s="103" t="str">
        <f>IF(ISNUMBER('Форма 1'!X978),'Форма 1'!$H978*VLOOKUP('Форма 1'!$F978,'Придельники до 2021'!$B$4:$X$28,'Форма 1'!X$8),"")</f>
        <v/>
      </c>
      <c r="H978" s="103" t="str">
        <f>IF(ISNUMBER('Форма 1'!Y978),'Форма 1'!$H978*VLOOKUP('Форма 1'!$F978,'Придельники до 2021'!$B$4:$X$28,'Форма 1'!Y$8),"")</f>
        <v/>
      </c>
      <c r="I978" s="103" t="str">
        <f>IF(ISNUMBER('Форма 1'!Z978),'Форма 1'!$H978*VLOOKUP('Форма 1'!$F978,'Придельники до 2021'!$B$4:$X$28,'Форма 1'!Z$8),"")</f>
        <v/>
      </c>
      <c r="J978" s="103" t="str">
        <f>IF(ISNUMBER('Форма 1'!AA978),'Форма 1'!$H978*VLOOKUP('Форма 1'!$F978,'Придельники до 2021'!$B$4:$X$28,'Форма 1'!AA$8),"")</f>
        <v/>
      </c>
      <c r="K978" s="90"/>
      <c r="L978" s="87"/>
      <c r="M978" s="103" t="str">
        <f>IF(ISNUMBER('Форма 1'!AD978),'Форма 1'!$H978*VLOOKUP('Форма 1'!$F978,'Придельники до 2021'!$B$4:$X$28,'Форма 1'!AD$8),"")</f>
        <v/>
      </c>
      <c r="N978" s="103" t="str">
        <f>IF(ISBLANK('Форма 1'!$AE978),"",IF('Форма 1'!$AE978=1,'Форма 1'!$H978*VLOOKUP('Форма 1'!$F978,'Придельники до 2021'!$B$4:$X$28,'Форма 1'!$AE$8,0),IF('Форма 1'!$AE978=2,'Форма 1'!$H978*VLOOKUP('Форма 1'!$F978,'Придельники до 2021'!$B$4:$X$28,13,0),IF('Форма 1'!$AE978=3,'Форма 1'!$H978*VLOOKUP('Форма 1'!$F978,'Придельники до 2021'!$B$4:$X$28,12,0)))))</f>
        <v/>
      </c>
      <c r="O978" s="103">
        <f>IF(ISNUMBER('Форма 1'!AF978),'Форма 1'!$H978*VLOOKUP('Форма 1'!$F978,'Придельники до 2021'!$B$4:$X$28,'Форма 1'!AF$8),"")</f>
        <v>1753652.04</v>
      </c>
      <c r="P978" s="87"/>
      <c r="Q978" s="103" t="str">
        <f>IF(ISNUMBER('Форма 1'!AH978),'Форма 1'!$H978*VLOOKUP('Форма 1'!$F978,'Придельники до 2021'!$B$4:$X$28,'Форма 1'!AH$8),"")</f>
        <v/>
      </c>
      <c r="R978" s="103" t="str">
        <f>IF(ISNUMBER('Форма 1'!AI978),'Форма 1'!$H978*VLOOKUP('Форма 1'!$F978,'Придельники до 2021'!$B$4:$X$28,'Форма 1'!AI$8),"")</f>
        <v/>
      </c>
      <c r="S978" s="103" t="str">
        <f>IF(ISNUMBER('Форма 1'!AJ978),'Форма 1'!$H978*VLOOKUP('Форма 1'!$F978,'Придельники до 2021'!$B$4:$X$28,'Форма 1'!AJ$8),"")</f>
        <v/>
      </c>
      <c r="T978" s="87"/>
    </row>
    <row r="979" spans="1:20">
      <c r="A979" s="188">
        <f t="shared" si="75"/>
        <v>23</v>
      </c>
      <c r="B979" s="189" t="s">
        <v>1136</v>
      </c>
      <c r="C979" s="99">
        <f t="shared" si="72"/>
        <v>13022899.613999998</v>
      </c>
      <c r="D979" s="103" t="str">
        <f>IF(ISNUMBER('Форма 1'!U979),'Форма 1'!$H979*VLOOKUP('Форма 1'!$F979,'Придельники до 2021'!$B$4:$X$28,'Форма 1'!U$8),"")</f>
        <v/>
      </c>
      <c r="E979" s="103" t="str">
        <f>IF(ISNUMBER('Форма 1'!V979),'Форма 1'!$H979*VLOOKUP('Форма 1'!$F979,'Придельники до 2021'!$B$4:$X$28,'Форма 1'!V$8),"")</f>
        <v/>
      </c>
      <c r="F979" s="103" t="str">
        <f>IF(ISNUMBER('Форма 1'!W979),'Форма 1'!$H979*VLOOKUP('Форма 1'!$F979,'Придельники до 2021'!$B$4:$X$28,'Форма 1'!W$8),"")</f>
        <v/>
      </c>
      <c r="G979" s="103" t="str">
        <f>IF(ISNUMBER('Форма 1'!X979),'Форма 1'!$H979*VLOOKUP('Форма 1'!$F979,'Придельники до 2021'!$B$4:$X$28,'Форма 1'!X$8),"")</f>
        <v/>
      </c>
      <c r="H979" s="103" t="str">
        <f>IF(ISNUMBER('Форма 1'!Y979),'Форма 1'!$H979*VLOOKUP('Форма 1'!$F979,'Придельники до 2021'!$B$4:$X$28,'Форма 1'!Y$8),"")</f>
        <v/>
      </c>
      <c r="I979" s="103" t="str">
        <f>IF(ISNUMBER('Форма 1'!Z979),'Форма 1'!$H979*VLOOKUP('Форма 1'!$F979,'Придельники до 2021'!$B$4:$X$28,'Форма 1'!Z$8),"")</f>
        <v/>
      </c>
      <c r="J979" s="103" t="str">
        <f>IF(ISNUMBER('Форма 1'!AA979),'Форма 1'!$H979*VLOOKUP('Форма 1'!$F979,'Придельники до 2021'!$B$4:$X$28,'Форма 1'!AA$8),"")</f>
        <v/>
      </c>
      <c r="K979" s="92"/>
      <c r="L979" s="88"/>
      <c r="M979" s="103">
        <f>IF(ISNUMBER('Форма 1'!AD979),'Форма 1'!$H979*VLOOKUP('Форма 1'!$F979,'Придельники с 2022'!$B$4:$X$28,'Форма 1'!AD$8),"")</f>
        <v>13022899.613999998</v>
      </c>
      <c r="N979" s="103" t="str">
        <f>IF(ISBLANK('Форма 1'!$AE979),"",IF('Форма 1'!$AE979=1,'Форма 1'!$H979*VLOOKUP('Форма 1'!$F979,'Придельники до 2021'!$B$4:$X$28,'Форма 1'!$AE$8,0),IF('Форма 1'!$AE979=2,'Форма 1'!$H979*VLOOKUP('Форма 1'!$F979,'Придельники до 2021'!$B$4:$X$28,13,0),IF('Форма 1'!$AE979=3,'Форма 1'!$H979*VLOOKUP('Форма 1'!$F979,'Придельники до 2021'!$B$4:$X$28,12,0)))))</f>
        <v/>
      </c>
      <c r="O979" s="103" t="str">
        <f>IF(ISNUMBER('Форма 1'!AF979),'Форма 1'!$H979*VLOOKUP('Форма 1'!$F979,'Придельники до 2021'!$B$4:$X$28,'Форма 1'!AF$8),"")</f>
        <v/>
      </c>
      <c r="P979" s="88"/>
      <c r="Q979" s="103" t="str">
        <f>IF(ISNUMBER('Форма 1'!AH979),'Форма 1'!$H979*VLOOKUP('Форма 1'!$F979,'Придельники до 2021'!$B$4:$X$28,'Форма 1'!AH$8),"")</f>
        <v/>
      </c>
      <c r="R979" s="103" t="str">
        <f>IF(ISNUMBER('Форма 1'!AI979),'Форма 1'!$H979*VLOOKUP('Форма 1'!$F979,'Придельники до 2021'!$B$4:$X$28,'Форма 1'!AI$8),"")</f>
        <v/>
      </c>
      <c r="S979" s="103" t="str">
        <f>IF(ISNUMBER('Форма 1'!AJ979),'Форма 1'!$H979*VLOOKUP('Форма 1'!$F979,'Придельники до 2021'!$B$4:$X$28,'Форма 1'!AJ$8),"")</f>
        <v/>
      </c>
      <c r="T979" s="87"/>
    </row>
    <row r="980" spans="1:20">
      <c r="A980" s="188">
        <f t="shared" si="75"/>
        <v>24</v>
      </c>
      <c r="B980" s="189" t="s">
        <v>1137</v>
      </c>
      <c r="C980" s="99">
        <f t="shared" si="72"/>
        <v>6487875.120000001</v>
      </c>
      <c r="D980" s="103">
        <f>IF(ISNUMBER('Форма 1'!U980),'Форма 1'!$H980*VLOOKUP('Форма 1'!$F980,'Придельники до 2021'!$B$4:$X$28,'Форма 1'!U$8),"")</f>
        <v>471315.08360000001</v>
      </c>
      <c r="E980" s="103" t="str">
        <f>IF(ISNUMBER('Форма 1'!V980),'Форма 1'!$H980*VLOOKUP('Форма 1'!$F980,'Придельники до 2021'!$B$4:$X$28,'Форма 1'!V$8),"")</f>
        <v/>
      </c>
      <c r="F980" s="103" t="str">
        <f>IF(ISNUMBER('Форма 1'!W980),'Форма 1'!$H980*VLOOKUP('Форма 1'!$F980,'Придельники до 2021'!$B$4:$X$28,'Форма 1'!W$8),"")</f>
        <v/>
      </c>
      <c r="G980" s="103" t="str">
        <f>IF(ISNUMBER('Форма 1'!X980),'Форма 1'!$H980*VLOOKUP('Форма 1'!$F980,'Придельники до 2021'!$B$4:$X$28,'Форма 1'!X$8),"")</f>
        <v/>
      </c>
      <c r="H980" s="103" t="str">
        <f>IF(ISNUMBER('Форма 1'!Y980),'Форма 1'!$H980*VLOOKUP('Форма 1'!$F980,'Придельники до 2021'!$B$4:$X$28,'Форма 1'!Y$8),"")</f>
        <v/>
      </c>
      <c r="I980" s="103" t="str">
        <f>IF(ISNUMBER('Форма 1'!Z980),'Форма 1'!$H980*VLOOKUP('Форма 1'!$F980,'Придельники до 2021'!$B$4:$X$28,'Форма 1'!Z$8),"")</f>
        <v/>
      </c>
      <c r="J980" s="103" t="str">
        <f>IF(ISNUMBER('Форма 1'!AA980),'Форма 1'!$H980*VLOOKUP('Форма 1'!$F980,'Придельники до 2021'!$B$4:$X$28,'Форма 1'!AA$8),"")</f>
        <v/>
      </c>
      <c r="K980" s="90"/>
      <c r="L980" s="87"/>
      <c r="M980" s="103">
        <f>IF(ISNUMBER('Форма 1'!AD980),'Форма 1'!$H980*VLOOKUP('Форма 1'!$F980,'Придельники до 2021'!$B$4:$X$28,'Форма 1'!AD$8),"")</f>
        <v>6016560.0364000006</v>
      </c>
      <c r="N980" s="103" t="str">
        <f>IF(ISBLANK('Форма 1'!$AE980),"",IF('Форма 1'!$AE980=1,'Форма 1'!$H980*VLOOKUP('Форма 1'!$F980,'Придельники до 2021'!$B$4:$X$28,'Форма 1'!$AE$8,0),IF('Форма 1'!$AE980=2,'Форма 1'!$H980*VLOOKUP('Форма 1'!$F980,'Придельники до 2021'!$B$4:$X$28,13,0),IF('Форма 1'!$AE980=3,'Форма 1'!$H980*VLOOKUP('Форма 1'!$F980,'Придельники до 2021'!$B$4:$X$28,12,0)))))</f>
        <v/>
      </c>
      <c r="O980" s="103" t="str">
        <f>IF(ISNUMBER('Форма 1'!AF980),'Форма 1'!$H980*VLOOKUP('Форма 1'!$F980,'Придельники до 2021'!$B$4:$X$28,'Форма 1'!AF$8),"")</f>
        <v/>
      </c>
      <c r="P980" s="87"/>
      <c r="Q980" s="103" t="str">
        <f>IF(ISNUMBER('Форма 1'!AH980),'Форма 1'!$H980*VLOOKUP('Форма 1'!$F980,'Придельники до 2021'!$B$4:$X$28,'Форма 1'!AH$8),"")</f>
        <v/>
      </c>
      <c r="R980" s="103" t="str">
        <f>IF(ISNUMBER('Форма 1'!AI980),'Форма 1'!$H980*VLOOKUP('Форма 1'!$F980,'Придельники до 2021'!$B$4:$X$28,'Форма 1'!AI$8),"")</f>
        <v/>
      </c>
      <c r="S980" s="103" t="str">
        <f>IF(ISNUMBER('Форма 1'!AJ980),'Форма 1'!$H980*VLOOKUP('Форма 1'!$F980,'Придельники до 2021'!$B$4:$X$28,'Форма 1'!AJ$8),"")</f>
        <v/>
      </c>
      <c r="T980" s="87"/>
    </row>
    <row r="981" spans="1:20">
      <c r="A981" s="188">
        <f t="shared" si="75"/>
        <v>25</v>
      </c>
      <c r="B981" s="190" t="s">
        <v>1138</v>
      </c>
      <c r="C981" s="99">
        <f t="shared" si="72"/>
        <v>6390540.8100000005</v>
      </c>
      <c r="D981" s="103" t="str">
        <f>IF(ISNUMBER('Форма 1'!U981),'Форма 1'!$H981*VLOOKUP('Форма 1'!$F981,'Придельники до 2021'!$B$4:$X$28,'Форма 1'!U$8),"")</f>
        <v/>
      </c>
      <c r="E981" s="103" t="str">
        <f>IF(ISNUMBER('Форма 1'!V981),'Форма 1'!$H981*VLOOKUP('Форма 1'!$F981,'Придельники до 2021'!$B$4:$X$28,'Форма 1'!V$8),"")</f>
        <v/>
      </c>
      <c r="F981" s="103" t="str">
        <f>IF(ISNUMBER('Форма 1'!W981),'Форма 1'!$H981*VLOOKUP('Форма 1'!$F981,'Придельники до 2021'!$B$4:$X$28,'Форма 1'!W$8),"")</f>
        <v/>
      </c>
      <c r="G981" s="103">
        <f>IF(ISNUMBER('Форма 1'!X981),'Форма 1'!$H981*VLOOKUP('Форма 1'!$F981,'Придельники до 2021'!$B$4:$X$28,'Форма 1'!X$8),"")</f>
        <v>1489283.1</v>
      </c>
      <c r="H981" s="103">
        <f>IF(ISNUMBER('Форма 1'!Y981),'Форма 1'!$H981*VLOOKUP('Форма 1'!$F981,'Придельники до 2021'!$B$4:$X$28,'Форма 1'!Y$8),"")</f>
        <v>2815482.6</v>
      </c>
      <c r="I981" s="103">
        <f>IF(ISNUMBER('Форма 1'!Z981),'Форма 1'!$H981*VLOOKUP('Форма 1'!$F981,'Придельники до 2021'!$B$4:$X$28,'Форма 1'!Z$8),"")</f>
        <v>2085775.11</v>
      </c>
      <c r="J981" s="103" t="str">
        <f>IF(ISNUMBER('Форма 1'!AA981),'Форма 1'!$H981*VLOOKUP('Форма 1'!$F981,'Придельники до 2021'!$B$4:$X$28,'Форма 1'!AA$8),"")</f>
        <v/>
      </c>
      <c r="K981" s="92"/>
      <c r="L981" s="88"/>
      <c r="M981" s="103" t="str">
        <f>IF(ISNUMBER('Форма 1'!AD981),'Форма 1'!$H981*VLOOKUP('Форма 1'!$F981,'Придельники до 2021'!$B$4:$X$28,'Форма 1'!AD$8),"")</f>
        <v/>
      </c>
      <c r="N981" s="103" t="str">
        <f>IF(ISBLANK('Форма 1'!$AE981),"",IF('Форма 1'!$AE981=1,'Форма 1'!$H981*VLOOKUP('Форма 1'!$F981,'Придельники до 2021'!$B$4:$X$28,'Форма 1'!$AE$8,0),IF('Форма 1'!$AE981=2,'Форма 1'!$H981*VLOOKUP('Форма 1'!$F981,'Придельники до 2021'!$B$4:$X$28,13,0),IF('Форма 1'!$AE981=3,'Форма 1'!$H981*VLOOKUP('Форма 1'!$F981,'Придельники до 2021'!$B$4:$X$28,12,0)))))</f>
        <v/>
      </c>
      <c r="O981" s="103" t="str">
        <f>IF(ISNUMBER('Форма 1'!AF981),'Форма 1'!$H981*VLOOKUP('Форма 1'!$F981,'Придельники до 2021'!$B$4:$X$28,'Форма 1'!AF$8),"")</f>
        <v/>
      </c>
      <c r="P981" s="88"/>
      <c r="Q981" s="103" t="str">
        <f>IF(ISNUMBER('Форма 1'!AH981),'Форма 1'!$H981*VLOOKUP('Форма 1'!$F981,'Придельники до 2021'!$B$4:$X$28,'Форма 1'!AH$8),"")</f>
        <v/>
      </c>
      <c r="R981" s="103" t="str">
        <f>IF(ISNUMBER('Форма 1'!AI981),'Форма 1'!$H981*VLOOKUP('Форма 1'!$F981,'Придельники до 2021'!$B$4:$X$28,'Форма 1'!AI$8),"")</f>
        <v/>
      </c>
      <c r="S981" s="103" t="str">
        <f>IF(ISNUMBER('Форма 1'!AJ981),'Форма 1'!$H981*VLOOKUP('Форма 1'!$F981,'Придельники до 2021'!$B$4:$X$28,'Форма 1'!AJ$8),"")</f>
        <v/>
      </c>
      <c r="T981" s="87"/>
    </row>
    <row r="982" spans="1:20" ht="15.75">
      <c r="A982" s="187">
        <v>0</v>
      </c>
      <c r="B982" s="34" t="s">
        <v>1139</v>
      </c>
      <c r="C982" s="36">
        <f t="shared" ref="C982:T982" si="78">SUM(C983:C986)</f>
        <v>18656832.579000004</v>
      </c>
      <c r="D982" s="36">
        <f t="shared" si="78"/>
        <v>281978.62600000005</v>
      </c>
      <c r="E982" s="36">
        <f t="shared" si="78"/>
        <v>5924833.6040000003</v>
      </c>
      <c r="F982" s="36">
        <f t="shared" si="78"/>
        <v>0</v>
      </c>
      <c r="G982" s="36">
        <f t="shared" si="78"/>
        <v>191398.546</v>
      </c>
      <c r="H982" s="36">
        <f t="shared" si="78"/>
        <v>0</v>
      </c>
      <c r="I982" s="36">
        <f t="shared" si="78"/>
        <v>326594.88799999998</v>
      </c>
      <c r="J982" s="36">
        <f t="shared" si="78"/>
        <v>0</v>
      </c>
      <c r="K982" s="39">
        <f t="shared" si="78"/>
        <v>0</v>
      </c>
      <c r="L982" s="36">
        <f t="shared" si="78"/>
        <v>0</v>
      </c>
      <c r="M982" s="36">
        <f t="shared" si="78"/>
        <v>11736745.975</v>
      </c>
      <c r="N982" s="36">
        <f t="shared" si="78"/>
        <v>0</v>
      </c>
      <c r="O982" s="36">
        <f t="shared" si="78"/>
        <v>0</v>
      </c>
      <c r="P982" s="36">
        <f t="shared" si="78"/>
        <v>195280.94</v>
      </c>
      <c r="Q982" s="36">
        <f t="shared" si="78"/>
        <v>0</v>
      </c>
      <c r="R982" s="36">
        <f t="shared" si="78"/>
        <v>0</v>
      </c>
      <c r="S982" s="36">
        <f t="shared" si="78"/>
        <v>0</v>
      </c>
      <c r="T982" s="36">
        <f t="shared" si="78"/>
        <v>0</v>
      </c>
    </row>
    <row r="983" spans="1:20">
      <c r="A983" s="188">
        <f t="shared" si="75"/>
        <v>1</v>
      </c>
      <c r="B983" s="189" t="s">
        <v>1140</v>
      </c>
      <c r="C983" s="99">
        <f t="shared" si="72"/>
        <v>3171135.557</v>
      </c>
      <c r="D983" s="103" t="str">
        <f>IF(ISNUMBER('Форма 1'!U983),'Форма 1'!$H983*VLOOKUP('Форма 1'!$F983,'Придельники до 2021'!$B$4:$X$28,'Форма 1'!U$8),"")</f>
        <v/>
      </c>
      <c r="E983" s="103" t="str">
        <f>IF(ISNUMBER('Форма 1'!V983),'Форма 1'!$H983*VLOOKUP('Форма 1'!$F983,'Придельники до 2021'!$B$4:$X$28,'Форма 1'!V$8),"")</f>
        <v/>
      </c>
      <c r="F983" s="103" t="str">
        <f>IF(ISNUMBER('Форма 1'!W983),'Форма 1'!$H983*VLOOKUP('Форма 1'!$F983,'Придельники до 2021'!$B$4:$X$28,'Форма 1'!W$8),"")</f>
        <v/>
      </c>
      <c r="G983" s="103" t="str">
        <f>IF(ISNUMBER('Форма 1'!X983),'Форма 1'!$H983*VLOOKUP('Форма 1'!$F983,'Придельники до 2021'!$B$4:$X$28,'Форма 1'!X$8),"")</f>
        <v/>
      </c>
      <c r="H983" s="103" t="str">
        <f>IF(ISNUMBER('Форма 1'!Y983),'Форма 1'!$H983*VLOOKUP('Форма 1'!$F983,'Придельники до 2021'!$B$4:$X$28,'Форма 1'!Y$8),"")</f>
        <v/>
      </c>
      <c r="I983" s="103" t="str">
        <f>IF(ISNUMBER('Форма 1'!Z983),'Форма 1'!$H983*VLOOKUP('Форма 1'!$F983,'Придельники до 2021'!$B$4:$X$28,'Форма 1'!Z$8),"")</f>
        <v/>
      </c>
      <c r="J983" s="103" t="str">
        <f>IF(ISNUMBER('Форма 1'!AA983),'Форма 1'!$H983*VLOOKUP('Форма 1'!$F983,'Придельники до 2021'!$B$4:$X$28,'Форма 1'!AA$8),"")</f>
        <v/>
      </c>
      <c r="K983" s="90"/>
      <c r="L983" s="87"/>
      <c r="M983" s="103">
        <f>IF(ISNUMBER('Форма 1'!AD983),'Форма 1'!$H983*VLOOKUP('Форма 1'!$F983,'Придельники до 2021'!$B$4:$X$28,'Форма 1'!AD$8),"")</f>
        <v>3171135.557</v>
      </c>
      <c r="N983" s="103" t="str">
        <f>IF(ISBLANK('Форма 1'!$AE983),"",IF('Форма 1'!$AE983=1,'Форма 1'!$H983*VLOOKUP('Форма 1'!$F983,'Придельники до 2021'!$B$4:$X$28,'Форма 1'!$AE$8,0),IF('Форма 1'!$AE983=2,'Форма 1'!$H983*VLOOKUP('Форма 1'!$F983,'Придельники до 2021'!$B$4:$X$28,13,0),IF('Форма 1'!$AE983=3,'Форма 1'!$H983*VLOOKUP('Форма 1'!$F983,'Придельники до 2021'!$B$4:$X$28,12,0)))))</f>
        <v/>
      </c>
      <c r="O983" s="103" t="str">
        <f>IF(ISNUMBER('Форма 1'!AF983),'Форма 1'!$H983*VLOOKUP('Форма 1'!$F983,'Придельники до 2021'!$B$4:$X$28,'Форма 1'!AF$8),"")</f>
        <v/>
      </c>
      <c r="P983" s="87"/>
      <c r="Q983" s="103" t="str">
        <f>IF(ISNUMBER('Форма 1'!AH983),'Форма 1'!$H983*VLOOKUP('Форма 1'!$F983,'Придельники до 2021'!$B$4:$X$28,'Форма 1'!AH$8),"")</f>
        <v/>
      </c>
      <c r="R983" s="103" t="str">
        <f>IF(ISNUMBER('Форма 1'!AI983),'Форма 1'!$H983*VLOOKUP('Форма 1'!$F983,'Придельники до 2021'!$B$4:$X$28,'Форма 1'!AI$8),"")</f>
        <v/>
      </c>
      <c r="S983" s="103" t="str">
        <f>IF(ISNUMBER('Форма 1'!AJ983),'Форма 1'!$H983*VLOOKUP('Форма 1'!$F983,'Придельники до 2021'!$B$4:$X$28,'Форма 1'!AJ$8),"")</f>
        <v/>
      </c>
      <c r="T983" s="87"/>
    </row>
    <row r="984" spans="1:20">
      <c r="A984" s="188">
        <f t="shared" si="75"/>
        <v>2</v>
      </c>
      <c r="B984" s="189" t="s">
        <v>1141</v>
      </c>
      <c r="C984" s="99">
        <f t="shared" si="72"/>
        <v>5002078.4539999999</v>
      </c>
      <c r="D984" s="103" t="str">
        <f>IF(ISNUMBER('Форма 1'!U984),'Форма 1'!$H984*VLOOKUP('Форма 1'!$F984,'Придельники до 2021'!$B$4:$X$28,'Форма 1'!U$8),"")</f>
        <v/>
      </c>
      <c r="E984" s="103" t="str">
        <f>IF(ISNUMBER('Форма 1'!V984),'Форма 1'!$H984*VLOOKUP('Форма 1'!$F984,'Придельники до 2021'!$B$4:$X$28,'Форма 1'!V$8),"")</f>
        <v/>
      </c>
      <c r="F984" s="103" t="str">
        <f>IF(ISNUMBER('Форма 1'!W984),'Форма 1'!$H984*VLOOKUP('Форма 1'!$F984,'Придельники до 2021'!$B$4:$X$28,'Форма 1'!W$8),"")</f>
        <v/>
      </c>
      <c r="G984" s="103" t="str">
        <f>IF(ISNUMBER('Форма 1'!X984),'Форма 1'!$H984*VLOOKUP('Форма 1'!$F984,'Придельники до 2021'!$B$4:$X$28,'Форма 1'!X$8),"")</f>
        <v/>
      </c>
      <c r="H984" s="103" t="str">
        <f>IF(ISNUMBER('Форма 1'!Y984),'Форма 1'!$H984*VLOOKUP('Форма 1'!$F984,'Придельники до 2021'!$B$4:$X$28,'Форма 1'!Y$8),"")</f>
        <v/>
      </c>
      <c r="I984" s="103" t="str">
        <f>IF(ISNUMBER('Форма 1'!Z984),'Форма 1'!$H984*VLOOKUP('Форма 1'!$F984,'Придельники до 2021'!$B$4:$X$28,'Форма 1'!Z$8),"")</f>
        <v/>
      </c>
      <c r="J984" s="103" t="str">
        <f>IF(ISNUMBER('Форма 1'!AA984),'Форма 1'!$H984*VLOOKUP('Форма 1'!$F984,'Придельники до 2021'!$B$4:$X$28,'Форма 1'!AA$8),"")</f>
        <v/>
      </c>
      <c r="K984" s="90"/>
      <c r="L984" s="87"/>
      <c r="M984" s="103">
        <f>IF(ISNUMBER('Форма 1'!AD984),'Форма 1'!$H984*VLOOKUP('Форма 1'!$F984,'Придельники с 2022'!$B$4:$X$28,'Форма 1'!AD$8),"")</f>
        <v>4966019.8439999996</v>
      </c>
      <c r="N984" s="103" t="str">
        <f>IF(ISBLANK('Форма 1'!$AE984),"",IF('Форма 1'!$AE984=1,'Форма 1'!$H984*VLOOKUP('Форма 1'!$F984,'Придельники до 2021'!$B$4:$X$28,'Форма 1'!$AE$8,0),IF('Форма 1'!$AE984=2,'Форма 1'!$H984*VLOOKUP('Форма 1'!$F984,'Придельники до 2021'!$B$4:$X$28,13,0),IF('Форма 1'!$AE984=3,'Форма 1'!$H984*VLOOKUP('Форма 1'!$F984,'Придельники до 2021'!$B$4:$X$28,12,0)))))</f>
        <v/>
      </c>
      <c r="O984" s="103" t="str">
        <f>IF(ISNUMBER('Форма 1'!AF984),'Форма 1'!$H984*VLOOKUP('Форма 1'!$F984,'Придельники до 2021'!$B$4:$X$28,'Форма 1'!AF$8),"")</f>
        <v/>
      </c>
      <c r="P984" s="87">
        <v>36058.61</v>
      </c>
      <c r="Q984" s="103" t="str">
        <f>IF(ISNUMBER('Форма 1'!AH984),'Форма 1'!$H984*VLOOKUP('Форма 1'!$F984,'Придельники до 2021'!$B$4:$X$28,'Форма 1'!AH$8),"")</f>
        <v/>
      </c>
      <c r="R984" s="103" t="str">
        <f>IF(ISNUMBER('Форма 1'!AI984),'Форма 1'!$H984*VLOOKUP('Форма 1'!$F984,'Придельники до 2021'!$B$4:$X$28,'Форма 1'!AI$8),"")</f>
        <v/>
      </c>
      <c r="S984" s="103" t="str">
        <f>IF(ISNUMBER('Форма 1'!AJ984),'Форма 1'!$H984*VLOOKUP('Форма 1'!$F984,'Придельники до 2021'!$B$4:$X$28,'Форма 1'!AJ$8),"")</f>
        <v/>
      </c>
      <c r="T984" s="87"/>
    </row>
    <row r="985" spans="1:20">
      <c r="A985" s="188">
        <f t="shared" si="75"/>
        <v>3</v>
      </c>
      <c r="B985" s="189" t="s">
        <v>1142</v>
      </c>
      <c r="C985" s="99">
        <f t="shared" si="72"/>
        <v>3193345.6740000001</v>
      </c>
      <c r="D985" s="103" t="str">
        <f>IF(ISNUMBER('Форма 1'!U985),'Форма 1'!$H985*VLOOKUP('Форма 1'!$F985,'Придельники до 2021'!$B$4:$X$28,'Форма 1'!U$8),"")</f>
        <v/>
      </c>
      <c r="E985" s="103">
        <f>IF(ISNUMBER('Форма 1'!V985),'Форма 1'!$H985*VLOOKUP('Форма 1'!$F985,'Придельники с 2022'!$B$4:$X$28,'Форма 1'!V$8),"")</f>
        <v>3034123.344</v>
      </c>
      <c r="F985" s="103" t="str">
        <f>IF(ISNUMBER('Форма 1'!W985),'Форма 1'!$H985*VLOOKUP('Форма 1'!$F985,'Придельники до 2021'!$B$4:$X$28,'Форма 1'!W$8),"")</f>
        <v/>
      </c>
      <c r="G985" s="103" t="str">
        <f>IF(ISNUMBER('Форма 1'!X985),'Форма 1'!$H985*VLOOKUP('Форма 1'!$F985,'Придельники до 2021'!$B$4:$X$28,'Форма 1'!X$8),"")</f>
        <v/>
      </c>
      <c r="H985" s="103" t="str">
        <f>IF(ISNUMBER('Форма 1'!Y985),'Форма 1'!$H985*VLOOKUP('Форма 1'!$F985,'Придельники до 2021'!$B$4:$X$28,'Форма 1'!Y$8),"")</f>
        <v/>
      </c>
      <c r="I985" s="103" t="str">
        <f>IF(ISNUMBER('Форма 1'!Z985),'Форма 1'!$H985*VLOOKUP('Форма 1'!$F985,'Придельники до 2021'!$B$4:$X$28,'Форма 1'!Z$8),"")</f>
        <v/>
      </c>
      <c r="J985" s="103" t="str">
        <f>IF(ISNUMBER('Форма 1'!AA985),'Форма 1'!$H985*VLOOKUP('Форма 1'!$F985,'Придельники до 2021'!$B$4:$X$28,'Форма 1'!AA$8),"")</f>
        <v/>
      </c>
      <c r="K985" s="90"/>
      <c r="L985" s="87"/>
      <c r="M985" s="103" t="str">
        <f>IF(ISNUMBER('Форма 1'!AD985),'Форма 1'!$H985*VLOOKUP('Форма 1'!$F985,'Придельники до 2021'!$B$4:$X$28,'Форма 1'!AD$8),"")</f>
        <v/>
      </c>
      <c r="N985" s="103" t="str">
        <f>IF(ISBLANK('Форма 1'!$AE985),"",IF('Форма 1'!$AE985=1,'Форма 1'!$H985*VLOOKUP('Форма 1'!$F985,'Придельники до 2021'!$B$4:$X$28,'Форма 1'!$AE$8,0),IF('Форма 1'!$AE985=2,'Форма 1'!$H985*VLOOKUP('Форма 1'!$F985,'Придельники до 2021'!$B$4:$X$28,13,0),IF('Форма 1'!$AE985=3,'Форма 1'!$H985*VLOOKUP('Форма 1'!$F985,'Придельники до 2021'!$B$4:$X$28,12,0)))))</f>
        <v/>
      </c>
      <c r="O985" s="103" t="str">
        <f>IF(ISNUMBER('Форма 1'!AF985),'Форма 1'!$H985*VLOOKUP('Форма 1'!$F985,'Придельники до 2021'!$B$4:$X$28,'Форма 1'!AF$8),"")</f>
        <v/>
      </c>
      <c r="P985" s="87">
        <v>159222.32999999999</v>
      </c>
      <c r="Q985" s="103" t="str">
        <f>IF(ISNUMBER('Форма 1'!AH985),'Форма 1'!$H985*VLOOKUP('Форма 1'!$F985,'Придельники до 2021'!$B$4:$X$28,'Форма 1'!AH$8),"")</f>
        <v/>
      </c>
      <c r="R985" s="103" t="str">
        <f>IF(ISNUMBER('Форма 1'!AI985),'Форма 1'!$H985*VLOOKUP('Форма 1'!$F985,'Придельники до 2021'!$B$4:$X$28,'Форма 1'!AI$8),"")</f>
        <v/>
      </c>
      <c r="S985" s="103" t="str">
        <f>IF(ISNUMBER('Форма 1'!AJ985),'Форма 1'!$H985*VLOOKUP('Форма 1'!$F985,'Придельники до 2021'!$B$4:$X$28,'Форма 1'!AJ$8),"")</f>
        <v/>
      </c>
      <c r="T985" s="87"/>
    </row>
    <row r="986" spans="1:20">
      <c r="A986" s="188">
        <f t="shared" si="75"/>
        <v>4</v>
      </c>
      <c r="B986" s="189" t="s">
        <v>1143</v>
      </c>
      <c r="C986" s="99">
        <f t="shared" ref="C986:C1047" si="79">SUM(D986:J986,L986:T986)</f>
        <v>7290272.8940000013</v>
      </c>
      <c r="D986" s="103">
        <f>IF(ISNUMBER('Форма 1'!U986),'Форма 1'!$H986*VLOOKUP('Форма 1'!$F986,'Придельники до 2021'!$B$4:$X$28,'Форма 1'!U$8),"")</f>
        <v>281978.62600000005</v>
      </c>
      <c r="E986" s="103">
        <f>IF(ISNUMBER('Форма 1'!V986),'Форма 1'!$H986*VLOOKUP('Форма 1'!$F986,'Придельники до 2021'!$B$4:$X$28,'Форма 1'!V$8),"")</f>
        <v>2890710.2600000002</v>
      </c>
      <c r="F986" s="103" t="str">
        <f>IF(ISNUMBER('Форма 1'!W986),'Форма 1'!$H986*VLOOKUP('Форма 1'!$F986,'Придельники до 2021'!$B$4:$X$28,'Форма 1'!W$8),"")</f>
        <v/>
      </c>
      <c r="G986" s="103">
        <f>IF(ISNUMBER('Форма 1'!X986),'Форма 1'!$H986*VLOOKUP('Форма 1'!$F986,'Придельники до 2021'!$B$4:$X$28,'Форма 1'!X$8),"")</f>
        <v>191398.546</v>
      </c>
      <c r="H986" s="103" t="str">
        <f>IF(ISNUMBER('Форма 1'!Y986),'Форма 1'!$H986*VLOOKUP('Форма 1'!$F986,'Придельники до 2021'!$B$4:$X$28,'Форма 1'!Y$8),"")</f>
        <v/>
      </c>
      <c r="I986" s="103">
        <f>IF(ISNUMBER('Форма 1'!Z986),'Форма 1'!$H986*VLOOKUP('Форма 1'!$F986,'Придельники до 2021'!$B$4:$X$28,'Форма 1'!Z$8),"")</f>
        <v>326594.88799999998</v>
      </c>
      <c r="J986" s="103" t="str">
        <f>IF(ISNUMBER('Форма 1'!AA986),'Форма 1'!$H986*VLOOKUP('Форма 1'!$F986,'Придельники до 2021'!$B$4:$X$28,'Форма 1'!AA$8),"")</f>
        <v/>
      </c>
      <c r="K986" s="90"/>
      <c r="L986" s="87"/>
      <c r="M986" s="103">
        <f>IF(ISNUMBER('Форма 1'!AD986),'Форма 1'!$H986*VLOOKUP('Форма 1'!$F986,'Придельники до 2021'!$B$4:$X$28,'Форма 1'!AD$8),"")</f>
        <v>3599590.5740000005</v>
      </c>
      <c r="N986" s="103" t="str">
        <f>IF(ISBLANK('Форма 1'!$AE986),"",IF('Форма 1'!$AE986=1,'Форма 1'!$H986*VLOOKUP('Форма 1'!$F986,'Придельники до 2021'!$B$4:$X$28,'Форма 1'!$AE$8,0),IF('Форма 1'!$AE986=2,'Форма 1'!$H986*VLOOKUP('Форма 1'!$F986,'Придельники до 2021'!$B$4:$X$28,13,0),IF('Форма 1'!$AE986=3,'Форма 1'!$H986*VLOOKUP('Форма 1'!$F986,'Придельники до 2021'!$B$4:$X$28,12,0)))))</f>
        <v/>
      </c>
      <c r="O986" s="103" t="str">
        <f>IF(ISNUMBER('Форма 1'!AF986),'Форма 1'!$H986*VLOOKUP('Форма 1'!$F986,'Придельники до 2021'!$B$4:$X$28,'Форма 1'!AF$8),"")</f>
        <v/>
      </c>
      <c r="P986" s="87"/>
      <c r="Q986" s="103" t="str">
        <f>IF(ISNUMBER('Форма 1'!AH986),'Форма 1'!$H986*VLOOKUP('Форма 1'!$F986,'Придельники до 2021'!$B$4:$X$28,'Форма 1'!AH$8),"")</f>
        <v/>
      </c>
      <c r="R986" s="103" t="str">
        <f>IF(ISNUMBER('Форма 1'!AI986),'Форма 1'!$H986*VLOOKUP('Форма 1'!$F986,'Придельники до 2021'!$B$4:$X$28,'Форма 1'!AI$8),"")</f>
        <v/>
      </c>
      <c r="S986" s="103" t="str">
        <f>IF(ISNUMBER('Форма 1'!AJ986),'Форма 1'!$H986*VLOOKUP('Форма 1'!$F986,'Придельники до 2021'!$B$4:$X$28,'Форма 1'!AJ$8),"")</f>
        <v/>
      </c>
      <c r="T986" s="87"/>
    </row>
    <row r="987" spans="1:20" ht="15.75">
      <c r="A987" s="187">
        <v>0</v>
      </c>
      <c r="B987" s="34" t="s">
        <v>1144</v>
      </c>
      <c r="C987" s="36">
        <f t="shared" ref="C987:T987" si="80">SUM(C988:C992)</f>
        <v>9371909.1459999997</v>
      </c>
      <c r="D987" s="36">
        <f t="shared" si="80"/>
        <v>723926.96600000001</v>
      </c>
      <c r="E987" s="36">
        <f t="shared" si="80"/>
        <v>0</v>
      </c>
      <c r="F987" s="36">
        <f t="shared" si="80"/>
        <v>0</v>
      </c>
      <c r="G987" s="36">
        <f t="shared" si="80"/>
        <v>0</v>
      </c>
      <c r="H987" s="36">
        <f t="shared" si="80"/>
        <v>0</v>
      </c>
      <c r="I987" s="36">
        <f t="shared" si="80"/>
        <v>615218.12399999995</v>
      </c>
      <c r="J987" s="36">
        <f t="shared" si="80"/>
        <v>0</v>
      </c>
      <c r="K987" s="39">
        <f t="shared" si="80"/>
        <v>0</v>
      </c>
      <c r="L987" s="36">
        <f t="shared" si="80"/>
        <v>0</v>
      </c>
      <c r="M987" s="36">
        <f t="shared" si="80"/>
        <v>0</v>
      </c>
      <c r="N987" s="36">
        <f t="shared" si="80"/>
        <v>8032764.0559999999</v>
      </c>
      <c r="O987" s="36">
        <f t="shared" si="80"/>
        <v>0</v>
      </c>
      <c r="P987" s="36">
        <f t="shared" si="80"/>
        <v>0</v>
      </c>
      <c r="Q987" s="36">
        <f t="shared" si="80"/>
        <v>0</v>
      </c>
      <c r="R987" s="36">
        <f t="shared" si="80"/>
        <v>0</v>
      </c>
      <c r="S987" s="36">
        <f t="shared" si="80"/>
        <v>0</v>
      </c>
      <c r="T987" s="36">
        <f t="shared" si="80"/>
        <v>0</v>
      </c>
    </row>
    <row r="988" spans="1:20">
      <c r="A988" s="188">
        <f t="shared" si="75"/>
        <v>1</v>
      </c>
      <c r="B988" s="147" t="s">
        <v>1145</v>
      </c>
      <c r="C988" s="99">
        <f t="shared" si="79"/>
        <v>303630.755</v>
      </c>
      <c r="D988" s="103">
        <f>IF(ISNUMBER('Форма 1'!U988),'Форма 1'!$H988*VLOOKUP('Форма 1'!$F988,'Придельники до 2021'!$B$4:$X$28,'Форма 1'!U$8),"")</f>
        <v>303630.755</v>
      </c>
      <c r="E988" s="103" t="str">
        <f>IF(ISNUMBER('Форма 1'!V988),'Форма 1'!$H988*VLOOKUP('Форма 1'!$F988,'Придельники до 2021'!$B$4:$X$28,'Форма 1'!V$8),"")</f>
        <v/>
      </c>
      <c r="F988" s="103" t="str">
        <f>IF(ISNUMBER('Форма 1'!W988),'Форма 1'!$H988*VLOOKUP('Форма 1'!$F988,'Придельники до 2021'!$B$4:$X$28,'Форма 1'!W$8),"")</f>
        <v/>
      </c>
      <c r="G988" s="103" t="str">
        <f>IF(ISNUMBER('Форма 1'!X988),'Форма 1'!$H988*VLOOKUP('Форма 1'!$F988,'Придельники до 2021'!$B$4:$X$28,'Форма 1'!X$8),"")</f>
        <v/>
      </c>
      <c r="H988" s="103" t="str">
        <f>IF(ISNUMBER('Форма 1'!Y988),'Форма 1'!$H988*VLOOKUP('Форма 1'!$F988,'Придельники до 2021'!$B$4:$X$28,'Форма 1'!Y$8),"")</f>
        <v/>
      </c>
      <c r="I988" s="103" t="str">
        <f>IF(ISNUMBER('Форма 1'!Z988),'Форма 1'!$H988*VLOOKUP('Форма 1'!$F988,'Придельники до 2021'!$B$4:$X$28,'Форма 1'!Z$8),"")</f>
        <v/>
      </c>
      <c r="J988" s="103" t="str">
        <f>IF(ISNUMBER('Форма 1'!AA988),'Форма 1'!$H988*VLOOKUP('Форма 1'!$F988,'Придельники до 2021'!$B$4:$X$28,'Форма 1'!AA$8),"")</f>
        <v/>
      </c>
      <c r="K988" s="100"/>
      <c r="L988" s="99"/>
      <c r="M988" s="103" t="str">
        <f>IF(ISNUMBER('Форма 1'!AD988),'Форма 1'!$H988*VLOOKUP('Форма 1'!$F988,'Придельники до 2021'!$B$4:$X$28,'Форма 1'!AD$8),"")</f>
        <v/>
      </c>
      <c r="N988" s="103" t="str">
        <f>IF(ISBLANK('Форма 1'!$AE988),"",IF('Форма 1'!$AE988=1,'Форма 1'!$H988*VLOOKUP('Форма 1'!$F988,'Придельники до 2021'!$B$4:$X$28,'Форма 1'!$AE$8,0),IF('Форма 1'!$AE988=2,'Форма 1'!$H988*VLOOKUP('Форма 1'!$F988,'Придельники до 2021'!$B$4:$X$28,13,0),IF('Форма 1'!$AE988=3,'Форма 1'!$H988*VLOOKUP('Форма 1'!$F988,'Придельники до 2021'!$B$4:$X$28,12,0)))))</f>
        <v/>
      </c>
      <c r="O988" s="103" t="str">
        <f>IF(ISNUMBER('Форма 1'!AF988),'Форма 1'!$H988*VLOOKUP('Форма 1'!$F988,'Придельники до 2021'!$B$4:$X$28,'Форма 1'!AF$8),"")</f>
        <v/>
      </c>
      <c r="P988" s="99"/>
      <c r="Q988" s="103" t="str">
        <f>IF(ISNUMBER('Форма 1'!AH988),'Форма 1'!$H988*VLOOKUP('Форма 1'!$F988,'Придельники до 2021'!$B$4:$X$28,'Форма 1'!AH$8),"")</f>
        <v/>
      </c>
      <c r="R988" s="103" t="str">
        <f>IF(ISNUMBER('Форма 1'!AI988),'Форма 1'!$H988*VLOOKUP('Форма 1'!$F988,'Придельники до 2021'!$B$4:$X$28,'Форма 1'!AI$8),"")</f>
        <v/>
      </c>
      <c r="S988" s="103" t="str">
        <f>IF(ISNUMBER('Форма 1'!AJ988),'Форма 1'!$H988*VLOOKUP('Форма 1'!$F988,'Придельники до 2021'!$B$4:$X$28,'Форма 1'!AJ$8),"")</f>
        <v/>
      </c>
      <c r="T988" s="99"/>
    </row>
    <row r="989" spans="1:20">
      <c r="A989" s="188">
        <f t="shared" ref="A989:A1051" si="81">A988+1</f>
        <v>2</v>
      </c>
      <c r="B989" s="147" t="s">
        <v>1147</v>
      </c>
      <c r="C989" s="99">
        <f t="shared" si="79"/>
        <v>5163092.0750000002</v>
      </c>
      <c r="D989" s="103" t="str">
        <f>IF(ISNUMBER('Форма 1'!U989),'Форма 1'!$H989*VLOOKUP('Форма 1'!$F989,'Придельники до 2021'!$B$4:$X$28,'Форма 1'!U$8),"")</f>
        <v/>
      </c>
      <c r="E989" s="103" t="str">
        <f>IF(ISNUMBER('Форма 1'!V989),'Форма 1'!$H989*VLOOKUP('Форма 1'!$F989,'Придельники до 2021'!$B$4:$X$28,'Форма 1'!V$8),"")</f>
        <v/>
      </c>
      <c r="F989" s="103" t="str">
        <f>IF(ISNUMBER('Форма 1'!W989),'Форма 1'!$H989*VLOOKUP('Форма 1'!$F989,'Придельники до 2021'!$B$4:$X$28,'Форма 1'!W$8),"")</f>
        <v/>
      </c>
      <c r="G989" s="103" t="str">
        <f>IF(ISNUMBER('Форма 1'!X989),'Форма 1'!$H989*VLOOKUP('Форма 1'!$F989,'Придельники до 2021'!$B$4:$X$28,'Форма 1'!X$8),"")</f>
        <v/>
      </c>
      <c r="H989" s="103" t="str">
        <f>IF(ISNUMBER('Форма 1'!Y989),'Форма 1'!$H989*VLOOKUP('Форма 1'!$F989,'Придельники до 2021'!$B$4:$X$28,'Форма 1'!Y$8),"")</f>
        <v/>
      </c>
      <c r="I989" s="103" t="str">
        <f>IF(ISNUMBER('Форма 1'!Z989),'Форма 1'!$H989*VLOOKUP('Форма 1'!$F989,'Придельники до 2021'!$B$4:$X$28,'Форма 1'!Z$8),"")</f>
        <v/>
      </c>
      <c r="J989" s="103" t="str">
        <f>IF(ISNUMBER('Форма 1'!AA989),'Форма 1'!$H989*VLOOKUP('Форма 1'!$F989,'Придельники до 2021'!$B$4:$X$28,'Форма 1'!AA$8),"")</f>
        <v/>
      </c>
      <c r="K989" s="100"/>
      <c r="L989" s="99"/>
      <c r="M989" s="103" t="str">
        <f>IF(ISNUMBER('Форма 1'!AD989),'Форма 1'!$H989*VLOOKUP('Форма 1'!$F989,'Придельники до 2021'!$B$4:$X$28,'Форма 1'!AD$8),"")</f>
        <v/>
      </c>
      <c r="N989" s="103">
        <f>IF(ISBLANK('Форма 1'!$AE989),"",IF('Форма 1'!$AE989=1,'Форма 1'!$H989*VLOOKUP('Форма 1'!$F989,'Придельники до 2021'!$B$4:$X$28,'Форма 1'!$AE$8,0),IF('Форма 1'!$AE989=2,'Форма 1'!$H989*VLOOKUP('Форма 1'!$F989,'Придельники до 2021'!$B$4:$X$28,13,0),IF('Форма 1'!$AE989=3,'Форма 1'!$H989*VLOOKUP('Форма 1'!$F989,'Придельники до 2021'!$B$4:$X$28,12,0)))))</f>
        <v>5163092.0750000002</v>
      </c>
      <c r="O989" s="103" t="str">
        <f>IF(ISNUMBER('Форма 1'!AF989),'Форма 1'!$H989*VLOOKUP('Форма 1'!$F989,'Придельники до 2021'!$B$4:$X$28,'Форма 1'!AF$8),"")</f>
        <v/>
      </c>
      <c r="P989" s="99"/>
      <c r="Q989" s="103" t="str">
        <f>IF(ISNUMBER('Форма 1'!AH989),'Форма 1'!$H989*VLOOKUP('Форма 1'!$F989,'Придельники до 2021'!$B$4:$X$28,'Форма 1'!AH$8),"")</f>
        <v/>
      </c>
      <c r="R989" s="103" t="str">
        <f>IF(ISNUMBER('Форма 1'!AI989),'Форма 1'!$H989*VLOOKUP('Форма 1'!$F989,'Придельники до 2021'!$B$4:$X$28,'Форма 1'!AI$8),"")</f>
        <v/>
      </c>
      <c r="S989" s="103" t="str">
        <f>IF(ISNUMBER('Форма 1'!AJ989),'Форма 1'!$H989*VLOOKUP('Форма 1'!$F989,'Придельники до 2021'!$B$4:$X$28,'Форма 1'!AJ$8),"")</f>
        <v/>
      </c>
      <c r="T989" s="99"/>
    </row>
    <row r="990" spans="1:20">
      <c r="A990" s="188">
        <f t="shared" si="81"/>
        <v>3</v>
      </c>
      <c r="B990" s="119" t="s">
        <v>1148</v>
      </c>
      <c r="C990" s="99">
        <f t="shared" si="79"/>
        <v>2869671.9809999997</v>
      </c>
      <c r="D990" s="103" t="str">
        <f>IF(ISNUMBER('Форма 1'!U990),'Форма 1'!$H990*VLOOKUP('Форма 1'!$F990,'Придельники до 2021'!$B$4:$X$28,'Форма 1'!U$8),"")</f>
        <v/>
      </c>
      <c r="E990" s="103" t="str">
        <f>IF(ISNUMBER('Форма 1'!V990),'Форма 1'!$H990*VLOOKUP('Форма 1'!$F990,'Придельники до 2021'!$B$4:$X$28,'Форма 1'!V$8),"")</f>
        <v/>
      </c>
      <c r="F990" s="103" t="str">
        <f>IF(ISNUMBER('Форма 1'!W990),'Форма 1'!$H990*VLOOKUP('Форма 1'!$F990,'Придельники до 2021'!$B$4:$X$28,'Форма 1'!W$8),"")</f>
        <v/>
      </c>
      <c r="G990" s="103" t="str">
        <f>IF(ISNUMBER('Форма 1'!X990),'Форма 1'!$H990*VLOOKUP('Форма 1'!$F990,'Придельники до 2021'!$B$4:$X$28,'Форма 1'!X$8),"")</f>
        <v/>
      </c>
      <c r="H990" s="103" t="str">
        <f>IF(ISNUMBER('Форма 1'!Y990),'Форма 1'!$H990*VLOOKUP('Форма 1'!$F990,'Придельники до 2021'!$B$4:$X$28,'Форма 1'!Y$8),"")</f>
        <v/>
      </c>
      <c r="I990" s="103" t="str">
        <f>IF(ISNUMBER('Форма 1'!Z990),'Форма 1'!$H990*VLOOKUP('Форма 1'!$F990,'Придельники до 2021'!$B$4:$X$28,'Форма 1'!Z$8),"")</f>
        <v/>
      </c>
      <c r="J990" s="103" t="str">
        <f>IF(ISNUMBER('Форма 1'!AA990),'Форма 1'!$H990*VLOOKUP('Форма 1'!$F990,'Придельники до 2021'!$B$4:$X$28,'Форма 1'!AA$8),"")</f>
        <v/>
      </c>
      <c r="K990" s="100"/>
      <c r="L990" s="99"/>
      <c r="M990" s="103" t="str">
        <f>IF(ISNUMBER('Форма 1'!AD990),'Форма 1'!$H990*VLOOKUP('Форма 1'!$F990,'Придельники до 2021'!$B$4:$X$28,'Форма 1'!AD$8),"")</f>
        <v/>
      </c>
      <c r="N990" s="103">
        <f>IF(ISBLANK('Форма 1'!$AE990),"",IF('Форма 1'!$AE990=1,'Форма 1'!$H990*VLOOKUP('Форма 1'!$F990,'Придельники до 2021'!$B$4:$X$28,'Форма 1'!$AE$8,0),IF('Форма 1'!$AE990=2,'Форма 1'!$H990*VLOOKUP('Форма 1'!$F990,'Придельники до 2021'!$B$4:$X$28,13,0),IF('Форма 1'!$AE990=3,'Форма 1'!$H990*VLOOKUP('Форма 1'!$F990,'Придельники до 2021'!$B$4:$X$28,12,0)))))</f>
        <v>2869671.9809999997</v>
      </c>
      <c r="O990" s="103" t="str">
        <f>IF(ISNUMBER('Форма 1'!AF990),'Форма 1'!$H990*VLOOKUP('Форма 1'!$F990,'Придельники до 2021'!$B$4:$X$28,'Форма 1'!AF$8),"")</f>
        <v/>
      </c>
      <c r="P990" s="99"/>
      <c r="Q990" s="103" t="str">
        <f>IF(ISNUMBER('Форма 1'!AH990),'Форма 1'!$H990*VLOOKUP('Форма 1'!$F990,'Придельники до 2021'!$B$4:$X$28,'Форма 1'!AH$8),"")</f>
        <v/>
      </c>
      <c r="R990" s="103" t="str">
        <f>IF(ISNUMBER('Форма 1'!AI990),'Форма 1'!$H990*VLOOKUP('Форма 1'!$F990,'Придельники до 2021'!$B$4:$X$28,'Форма 1'!AI$8),"")</f>
        <v/>
      </c>
      <c r="S990" s="103" t="str">
        <f>IF(ISNUMBER('Форма 1'!AJ990),'Форма 1'!$H990*VLOOKUP('Форма 1'!$F990,'Придельники до 2021'!$B$4:$X$28,'Форма 1'!AJ$8),"")</f>
        <v/>
      </c>
      <c r="T990" s="99"/>
    </row>
    <row r="991" spans="1:20">
      <c r="A991" s="188">
        <f t="shared" si="81"/>
        <v>4</v>
      </c>
      <c r="B991" s="189" t="s">
        <v>1149</v>
      </c>
      <c r="C991" s="99">
        <f t="shared" si="79"/>
        <v>420296.21100000001</v>
      </c>
      <c r="D991" s="103">
        <f>IF(ISNUMBER('Форма 1'!U991),'Форма 1'!$H991*VLOOKUP('Форма 1'!$F991,'Придельники до 2021'!$B$4:$X$28,'Форма 1'!U$8),"")</f>
        <v>420296.21100000001</v>
      </c>
      <c r="E991" s="103" t="str">
        <f>IF(ISNUMBER('Форма 1'!V991),'Форма 1'!$H991*VLOOKUP('Форма 1'!$F991,'Придельники до 2021'!$B$4:$X$28,'Форма 1'!V$8),"")</f>
        <v/>
      </c>
      <c r="F991" s="103" t="str">
        <f>IF(ISNUMBER('Форма 1'!W991),'Форма 1'!$H991*VLOOKUP('Форма 1'!$F991,'Придельники до 2021'!$B$4:$X$28,'Форма 1'!W$8),"")</f>
        <v/>
      </c>
      <c r="G991" s="103" t="str">
        <f>IF(ISNUMBER('Форма 1'!X991),'Форма 1'!$H991*VLOOKUP('Форма 1'!$F991,'Придельники до 2021'!$B$4:$X$28,'Форма 1'!X$8),"")</f>
        <v/>
      </c>
      <c r="H991" s="103" t="str">
        <f>IF(ISNUMBER('Форма 1'!Y991),'Форма 1'!$H991*VLOOKUP('Форма 1'!$F991,'Придельники до 2021'!$B$4:$X$28,'Форма 1'!Y$8),"")</f>
        <v/>
      </c>
      <c r="I991" s="103" t="str">
        <f>IF(ISNUMBER('Форма 1'!Z991),'Форма 1'!$H991*VLOOKUP('Форма 1'!$F991,'Придельники до 2021'!$B$4:$X$28,'Форма 1'!Z$8),"")</f>
        <v/>
      </c>
      <c r="J991" s="103" t="str">
        <f>IF(ISNUMBER('Форма 1'!AA991),'Форма 1'!$H991*VLOOKUP('Форма 1'!$F991,'Придельники до 2021'!$B$4:$X$28,'Форма 1'!AA$8),"")</f>
        <v/>
      </c>
      <c r="K991" s="100"/>
      <c r="L991" s="99"/>
      <c r="M991" s="103" t="str">
        <f>IF(ISNUMBER('Форма 1'!AD991),'Форма 1'!$H991*VLOOKUP('Форма 1'!$F991,'Придельники до 2021'!$B$4:$X$28,'Форма 1'!AD$8),"")</f>
        <v/>
      </c>
      <c r="N991" s="103" t="str">
        <f>IF(ISBLANK('Форма 1'!$AE991),"",IF('Форма 1'!$AE991=1,'Форма 1'!$H991*VLOOKUP('Форма 1'!$F991,'Придельники до 2021'!$B$4:$X$28,'Форма 1'!$AE$8,0),IF('Форма 1'!$AE991=2,'Форма 1'!$H991*VLOOKUP('Форма 1'!$F991,'Придельники до 2021'!$B$4:$X$28,13,0),IF('Форма 1'!$AE991=3,'Форма 1'!$H991*VLOOKUP('Форма 1'!$F991,'Придельники до 2021'!$B$4:$X$28,12,0)))))</f>
        <v/>
      </c>
      <c r="O991" s="103" t="str">
        <f>IF(ISNUMBER('Форма 1'!AF991),'Форма 1'!$H991*VLOOKUP('Форма 1'!$F991,'Придельники до 2021'!$B$4:$X$28,'Форма 1'!AF$8),"")</f>
        <v/>
      </c>
      <c r="P991" s="99"/>
      <c r="Q991" s="103" t="str">
        <f>IF(ISNUMBER('Форма 1'!AH991),'Форма 1'!$H991*VLOOKUP('Форма 1'!$F991,'Придельники до 2021'!$B$4:$X$28,'Форма 1'!AH$8),"")</f>
        <v/>
      </c>
      <c r="R991" s="103" t="str">
        <f>IF(ISNUMBER('Форма 1'!AI991),'Форма 1'!$H991*VLOOKUP('Форма 1'!$F991,'Придельники до 2021'!$B$4:$X$28,'Форма 1'!AI$8),"")</f>
        <v/>
      </c>
      <c r="S991" s="103" t="str">
        <f>IF(ISNUMBER('Форма 1'!AJ991),'Форма 1'!$H991*VLOOKUP('Форма 1'!$F991,'Придельники до 2021'!$B$4:$X$28,'Форма 1'!AJ$8),"")</f>
        <v/>
      </c>
      <c r="T991" s="99"/>
    </row>
    <row r="992" spans="1:20">
      <c r="A992" s="188">
        <f t="shared" si="81"/>
        <v>5</v>
      </c>
      <c r="B992" s="119" t="s">
        <v>1150</v>
      </c>
      <c r="C992" s="99">
        <f t="shared" si="79"/>
        <v>615218.12399999995</v>
      </c>
      <c r="D992" s="103" t="str">
        <f>IF(ISNUMBER('Форма 1'!U992),'Форма 1'!$H992*VLOOKUP('Форма 1'!$F992,'Придельники до 2021'!$B$4:$X$28,'Форма 1'!U$8),"")</f>
        <v/>
      </c>
      <c r="E992" s="103" t="str">
        <f>IF(ISNUMBER('Форма 1'!V992),'Форма 1'!$H992*VLOOKUP('Форма 1'!$F992,'Придельники до 2021'!$B$4:$X$28,'Форма 1'!V$8),"")</f>
        <v/>
      </c>
      <c r="F992" s="103" t="str">
        <f>IF(ISNUMBER('Форма 1'!W992),'Форма 1'!$H992*VLOOKUP('Форма 1'!$F992,'Придельники до 2021'!$B$4:$X$28,'Форма 1'!W$8),"")</f>
        <v/>
      </c>
      <c r="G992" s="103" t="str">
        <f>IF(ISNUMBER('Форма 1'!X992),'Форма 1'!$H992*VLOOKUP('Форма 1'!$F992,'Придельники до 2021'!$B$4:$X$28,'Форма 1'!X$8),"")</f>
        <v/>
      </c>
      <c r="H992" s="103" t="str">
        <f>IF(ISNUMBER('Форма 1'!Y992),'Форма 1'!$H992*VLOOKUP('Форма 1'!$F992,'Придельники до 2021'!$B$4:$X$28,'Форма 1'!Y$8),"")</f>
        <v/>
      </c>
      <c r="I992" s="103">
        <f>IF(ISNUMBER('Форма 1'!Z992),'Форма 1'!$H992*VLOOKUP('Форма 1'!$F992,'Придельники до 2021'!$B$4:$X$28,'Форма 1'!Z$8),"")</f>
        <v>615218.12399999995</v>
      </c>
      <c r="J992" s="103" t="str">
        <f>IF(ISNUMBER('Форма 1'!AA992),'Форма 1'!$H992*VLOOKUP('Форма 1'!$F992,'Придельники до 2021'!$B$4:$X$28,'Форма 1'!AA$8),"")</f>
        <v/>
      </c>
      <c r="K992" s="100"/>
      <c r="L992" s="99"/>
      <c r="M992" s="103" t="str">
        <f>IF(ISNUMBER('Форма 1'!AD992),'Форма 1'!$H992*VLOOKUP('Форма 1'!$F992,'Придельники до 2021'!$B$4:$X$28,'Форма 1'!AD$8),"")</f>
        <v/>
      </c>
      <c r="N992" s="103" t="str">
        <f>IF(ISBLANK('Форма 1'!$AE992),"",IF('Форма 1'!$AE992=1,'Форма 1'!$H992*VLOOKUP('Форма 1'!$F992,'Придельники до 2021'!$B$4:$X$28,'Форма 1'!$AE$8,0),IF('Форма 1'!$AE992=2,'Форма 1'!$H992*VLOOKUP('Форма 1'!$F992,'Придельники до 2021'!$B$4:$X$28,13,0),IF('Форма 1'!$AE992=3,'Форма 1'!$H992*VLOOKUP('Форма 1'!$F992,'Придельники до 2021'!$B$4:$X$28,12,0)))))</f>
        <v/>
      </c>
      <c r="O992" s="103" t="str">
        <f>IF(ISNUMBER('Форма 1'!AF992),'Форма 1'!$H992*VLOOKUP('Форма 1'!$F992,'Придельники до 2021'!$B$4:$X$28,'Форма 1'!AF$8),"")</f>
        <v/>
      </c>
      <c r="P992" s="99"/>
      <c r="Q992" s="103" t="str">
        <f>IF(ISNUMBER('Форма 1'!AH992),'Форма 1'!$H992*VLOOKUP('Форма 1'!$F992,'Придельники до 2021'!$B$4:$X$28,'Форма 1'!AH$8),"")</f>
        <v/>
      </c>
      <c r="R992" s="103" t="str">
        <f>IF(ISNUMBER('Форма 1'!AI992),'Форма 1'!$H992*VLOOKUP('Форма 1'!$F992,'Придельники до 2021'!$B$4:$X$28,'Форма 1'!AI$8),"")</f>
        <v/>
      </c>
      <c r="S992" s="103" t="str">
        <f>IF(ISNUMBER('Форма 1'!AJ992),'Форма 1'!$H992*VLOOKUP('Форма 1'!$F992,'Придельники до 2021'!$B$4:$X$28,'Форма 1'!AJ$8),"")</f>
        <v/>
      </c>
      <c r="T992" s="99"/>
    </row>
    <row r="993" spans="1:20" ht="15.75">
      <c r="A993" s="187">
        <v>0</v>
      </c>
      <c r="B993" s="34" t="s">
        <v>1151</v>
      </c>
      <c r="C993" s="36">
        <f>SUM(C994:C998)</f>
        <v>58954655.781000003</v>
      </c>
      <c r="D993" s="36">
        <f t="shared" ref="D993:T993" si="82">SUM(D994:D998)</f>
        <v>1360640.274</v>
      </c>
      <c r="E993" s="36">
        <f t="shared" si="82"/>
        <v>0</v>
      </c>
      <c r="F993" s="36">
        <f t="shared" si="82"/>
        <v>0</v>
      </c>
      <c r="G993" s="36">
        <f t="shared" si="82"/>
        <v>0</v>
      </c>
      <c r="H993" s="36">
        <f t="shared" si="82"/>
        <v>0</v>
      </c>
      <c r="I993" s="36">
        <f t="shared" si="82"/>
        <v>0</v>
      </c>
      <c r="J993" s="36">
        <f t="shared" si="82"/>
        <v>8361111.8000000007</v>
      </c>
      <c r="K993" s="39">
        <f t="shared" si="82"/>
        <v>0</v>
      </c>
      <c r="L993" s="36">
        <f t="shared" si="82"/>
        <v>0</v>
      </c>
      <c r="M993" s="36">
        <f t="shared" si="82"/>
        <v>11919424.698000001</v>
      </c>
      <c r="N993" s="36">
        <f t="shared" si="82"/>
        <v>34385757.519999996</v>
      </c>
      <c r="O993" s="36">
        <f t="shared" si="82"/>
        <v>2823658.9890000001</v>
      </c>
      <c r="P993" s="36">
        <f t="shared" si="82"/>
        <v>104062.5</v>
      </c>
      <c r="Q993" s="36">
        <f t="shared" si="82"/>
        <v>0</v>
      </c>
      <c r="R993" s="36">
        <f t="shared" si="82"/>
        <v>0</v>
      </c>
      <c r="S993" s="36">
        <f t="shared" si="82"/>
        <v>0</v>
      </c>
      <c r="T993" s="36">
        <f t="shared" si="82"/>
        <v>0</v>
      </c>
    </row>
    <row r="994" spans="1:20">
      <c r="A994" s="188">
        <f t="shared" si="81"/>
        <v>1</v>
      </c>
      <c r="B994" s="189" t="s">
        <v>1152</v>
      </c>
      <c r="C994" s="99">
        <f t="shared" si="79"/>
        <v>8107539.4240000006</v>
      </c>
      <c r="D994" s="103" t="str">
        <f>IF(ISNUMBER('Форма 1'!U994),'Форма 1'!$H994*VLOOKUP('Форма 1'!$F994,'Придельники до 2021'!$B$4:$X$28,'Форма 1'!U$8),"")</f>
        <v/>
      </c>
      <c r="E994" s="103" t="str">
        <f>IF(ISNUMBER('Форма 1'!V994),'Форма 1'!$H994*VLOOKUP('Форма 1'!$F994,'Придельники до 2021'!$B$4:$X$28,'Форма 1'!V$8),"")</f>
        <v/>
      </c>
      <c r="F994" s="103" t="str">
        <f>IF(ISNUMBER('Форма 1'!W994),'Форма 1'!$H994*VLOOKUP('Форма 1'!$F994,'Придельники до 2021'!$B$4:$X$28,'Форма 1'!W$8),"")</f>
        <v/>
      </c>
      <c r="G994" s="103" t="str">
        <f>IF(ISNUMBER('Форма 1'!X994),'Форма 1'!$H994*VLOOKUP('Форма 1'!$F994,'Придельники до 2021'!$B$4:$X$28,'Форма 1'!X$8),"")</f>
        <v/>
      </c>
      <c r="H994" s="103" t="str">
        <f>IF(ISNUMBER('Форма 1'!Y994),'Форма 1'!$H994*VLOOKUP('Форма 1'!$F994,'Придельники до 2021'!$B$4:$X$28,'Форма 1'!Y$8),"")</f>
        <v/>
      </c>
      <c r="I994" s="103" t="str">
        <f>IF(ISNUMBER('Форма 1'!Z994),'Форма 1'!$H994*VLOOKUP('Форма 1'!$F994,'Придельники до 2021'!$B$4:$X$28,'Форма 1'!Z$8),"")</f>
        <v/>
      </c>
      <c r="J994" s="103" t="str">
        <f>IF(ISNUMBER('Форма 1'!AA994),'Форма 1'!$H994*VLOOKUP('Форма 1'!$F994,'Придельники до 2021'!$B$4:$X$28,'Форма 1'!AA$8),"")</f>
        <v/>
      </c>
      <c r="K994" s="90"/>
      <c r="L994" s="87"/>
      <c r="M994" s="103" t="str">
        <f>IF(ISNUMBER('Форма 1'!AD994),'Форма 1'!$H994*VLOOKUP('Форма 1'!$F994,'Придельники до 2021'!$B$4:$X$28,'Форма 1'!AD$8),"")</f>
        <v/>
      </c>
      <c r="N994" s="103">
        <f>IF(ISBLANK('Форма 1'!$AE994),"",IF('Форма 1'!$AE994=1,'Форма 1'!$H994*VLOOKUP('Форма 1'!$F994,'Придельники до 2021'!$B$4:$X$28,'Форма 1'!$AE$8,0),IF('Форма 1'!$AE994=2,'Форма 1'!$H994*VLOOKUP('Форма 1'!$F994,'Придельники до 2021'!$B$4:$X$28,13,0),IF('Форма 1'!$AE994=3,'Форма 1'!$H994*VLOOKUP('Форма 1'!$F994,'Придельники до 2021'!$B$4:$X$28,12,0)))))</f>
        <v>8107539.4240000006</v>
      </c>
      <c r="O994" s="103" t="str">
        <f>IF(ISNUMBER('Форма 1'!AF994),'Форма 1'!$H994*VLOOKUP('Форма 1'!$F994,'Придельники до 2021'!$B$4:$X$28,'Форма 1'!AF$8),"")</f>
        <v/>
      </c>
      <c r="P994" s="87"/>
      <c r="Q994" s="103" t="str">
        <f>IF(ISNUMBER('Форма 1'!AH994),'Форма 1'!$H994*VLOOKUP('Форма 1'!$F994,'Придельники до 2021'!$B$4:$X$28,'Форма 1'!AH$8),"")</f>
        <v/>
      </c>
      <c r="R994" s="103" t="str">
        <f>IF(ISNUMBER('Форма 1'!AI994),'Форма 1'!$H994*VLOOKUP('Форма 1'!$F994,'Придельники до 2021'!$B$4:$X$28,'Форма 1'!AI$8),"")</f>
        <v/>
      </c>
      <c r="S994" s="103" t="str">
        <f>IF(ISNUMBER('Форма 1'!AJ994),'Форма 1'!$H994*VLOOKUP('Форма 1'!$F994,'Придельники до 2021'!$B$4:$X$28,'Форма 1'!AJ$8),"")</f>
        <v/>
      </c>
      <c r="T994" s="87"/>
    </row>
    <row r="995" spans="1:20">
      <c r="A995" s="188">
        <f t="shared" si="81"/>
        <v>2</v>
      </c>
      <c r="B995" s="189" t="s">
        <v>1154</v>
      </c>
      <c r="C995" s="99">
        <f t="shared" si="79"/>
        <v>14579237.939999999</v>
      </c>
      <c r="D995" s="103" t="str">
        <f>IF(ISNUMBER('Форма 1'!U995),'Форма 1'!$H995*VLOOKUP('Форма 1'!$F995,'Придельники до 2021'!$B$4:$X$28,'Форма 1'!U$8),"")</f>
        <v/>
      </c>
      <c r="E995" s="103" t="str">
        <f>IF(ISNUMBER('Форма 1'!V995),'Форма 1'!$H995*VLOOKUP('Форма 1'!$F995,'Придельники до 2021'!$B$4:$X$28,'Форма 1'!V$8),"")</f>
        <v/>
      </c>
      <c r="F995" s="103" t="str">
        <f>IF(ISNUMBER('Форма 1'!W995),'Форма 1'!$H995*VLOOKUP('Форма 1'!$F995,'Придельники до 2021'!$B$4:$X$28,'Форма 1'!W$8),"")</f>
        <v/>
      </c>
      <c r="G995" s="103" t="str">
        <f>IF(ISNUMBER('Форма 1'!X995),'Форма 1'!$H995*VLOOKUP('Форма 1'!$F995,'Придельники до 2021'!$B$4:$X$28,'Форма 1'!X$8),"")</f>
        <v/>
      </c>
      <c r="H995" s="103" t="str">
        <f>IF(ISNUMBER('Форма 1'!Y995),'Форма 1'!$H995*VLOOKUP('Форма 1'!$F995,'Придельники до 2021'!$B$4:$X$28,'Форма 1'!Y$8),"")</f>
        <v/>
      </c>
      <c r="I995" s="103" t="str">
        <f>IF(ISNUMBER('Форма 1'!Z995),'Форма 1'!$H995*VLOOKUP('Форма 1'!$F995,'Придельники до 2021'!$B$4:$X$28,'Форма 1'!Z$8),"")</f>
        <v/>
      </c>
      <c r="J995" s="103" t="str">
        <f>IF(ISNUMBER('Форма 1'!AA995),'Форма 1'!$H995*VLOOKUP('Форма 1'!$F995,'Придельники до 2021'!$B$4:$X$28,'Форма 1'!AA$8),"")</f>
        <v/>
      </c>
      <c r="K995" s="90"/>
      <c r="L995" s="87"/>
      <c r="M995" s="103" t="str">
        <f>IF(ISNUMBER('Форма 1'!AD995),'Форма 1'!$H995*VLOOKUP('Форма 1'!$F995,'Придельники до 2021'!$B$4:$X$28,'Форма 1'!AD$8),"")</f>
        <v/>
      </c>
      <c r="N995" s="103">
        <f>IF(ISBLANK('Форма 1'!$AE995),"",IF('Форма 1'!$AE995=1,'Форма 1'!$H995*VLOOKUP('Форма 1'!$F995,'Придельники с 2022'!$B$4:$X$28,'Форма 1'!$AE$8,0),IF('Форма 1'!$AE995=2,'Форма 1'!$H995*VLOOKUP('Форма 1'!$F995,'Придельники с 2022'!$B$4:$X$28,13,0),IF('Форма 1'!$AE995=3,'Форма 1'!$H995*VLOOKUP('Форма 1'!$F995,'Придельники с 2022'!$B$4:$X$28,12,0)))))</f>
        <v>14544550.439999999</v>
      </c>
      <c r="O995" s="103" t="str">
        <f>IF(ISNUMBER('Форма 1'!AF995),'Форма 1'!$H995*VLOOKUP('Форма 1'!$F995,'Придельники до 2021'!$B$4:$X$28,'Форма 1'!AF$8),"")</f>
        <v/>
      </c>
      <c r="P995" s="87">
        <v>34687.5</v>
      </c>
      <c r="Q995" s="103" t="str">
        <f>IF(ISNUMBER('Форма 1'!AH995),'Форма 1'!$H995*VLOOKUP('Форма 1'!$F995,'Придельники до 2021'!$B$4:$X$28,'Форма 1'!AH$8),"")</f>
        <v/>
      </c>
      <c r="R995" s="103" t="str">
        <f>IF(ISNUMBER('Форма 1'!AI995),'Форма 1'!$H995*VLOOKUP('Форма 1'!$F995,'Придельники до 2021'!$B$4:$X$28,'Форма 1'!AI$8),"")</f>
        <v/>
      </c>
      <c r="S995" s="103" t="str">
        <f>IF(ISNUMBER('Форма 1'!AJ995),'Форма 1'!$H995*VLOOKUP('Форма 1'!$F995,'Придельники до 2021'!$B$4:$X$28,'Форма 1'!AJ$8),"")</f>
        <v/>
      </c>
      <c r="T995" s="87"/>
    </row>
    <row r="996" spans="1:20">
      <c r="A996" s="188">
        <f t="shared" si="81"/>
        <v>3</v>
      </c>
      <c r="B996" s="189" t="s">
        <v>1155</v>
      </c>
      <c r="C996" s="99">
        <f t="shared" si="79"/>
        <v>4687478.4800000004</v>
      </c>
      <c r="D996" s="103" t="str">
        <f>IF(ISNUMBER('Форма 1'!U996),'Форма 1'!$H996*VLOOKUP('Форма 1'!$F996,'Придельники до 2021'!$B$4:$X$28,'Форма 1'!U$8),"")</f>
        <v/>
      </c>
      <c r="E996" s="103" t="str">
        <f>IF(ISNUMBER('Форма 1'!V996),'Форма 1'!$H996*VLOOKUP('Форма 1'!$F996,'Придельники до 2021'!$B$4:$X$28,'Форма 1'!V$8),"")</f>
        <v/>
      </c>
      <c r="F996" s="103" t="str">
        <f>IF(ISNUMBER('Форма 1'!W996),'Форма 1'!$H996*VLOOKUP('Форма 1'!$F996,'Придельники до 2021'!$B$4:$X$28,'Форма 1'!W$8),"")</f>
        <v/>
      </c>
      <c r="G996" s="103" t="str">
        <f>IF(ISNUMBER('Форма 1'!X996),'Форма 1'!$H996*VLOOKUP('Форма 1'!$F996,'Придельники до 2021'!$B$4:$X$28,'Форма 1'!X$8),"")</f>
        <v/>
      </c>
      <c r="H996" s="103" t="str">
        <f>IF(ISNUMBER('Форма 1'!Y996),'Форма 1'!$H996*VLOOKUP('Форма 1'!$F996,'Придельники до 2021'!$B$4:$X$28,'Форма 1'!Y$8),"")</f>
        <v/>
      </c>
      <c r="I996" s="103" t="str">
        <f>IF(ISNUMBER('Форма 1'!Z996),'Форма 1'!$H996*VLOOKUP('Форма 1'!$F996,'Придельники до 2021'!$B$4:$X$28,'Форма 1'!Z$8),"")</f>
        <v/>
      </c>
      <c r="J996" s="103">
        <f>IF(ISNUMBER('Форма 1'!AA996),'Форма 1'!$H996*VLOOKUP('Форма 1'!$F996,'Придельники до 2021'!$B$4:$X$28,'Форма 1'!AA$8),"")</f>
        <v>4652790.9800000004</v>
      </c>
      <c r="K996" s="90"/>
      <c r="L996" s="87"/>
      <c r="M996" s="103" t="str">
        <f>IF(ISNUMBER('Форма 1'!AD996),'Форма 1'!$H996*VLOOKUP('Форма 1'!$F996,'Придельники до 2021'!$B$4:$X$28,'Форма 1'!AD$8),"")</f>
        <v/>
      </c>
      <c r="N996" s="103" t="str">
        <f>IF(ISBLANK('Форма 1'!$AE996),"",IF('Форма 1'!$AE996=1,'Форма 1'!$H996*VLOOKUP('Форма 1'!$F996,'Придельники до 2021'!$B$4:$X$28,'Форма 1'!$AE$8,0),IF('Форма 1'!$AE996=2,'Форма 1'!$H996*VLOOKUP('Форма 1'!$F996,'Придельники до 2021'!$B$4:$X$28,13,0),IF('Форма 1'!$AE996=3,'Форма 1'!$H996*VLOOKUP('Форма 1'!$F996,'Придельники до 2021'!$B$4:$X$28,12,0)))))</f>
        <v/>
      </c>
      <c r="O996" s="103" t="str">
        <f>IF(ISNUMBER('Форма 1'!AF996),'Форма 1'!$H996*VLOOKUP('Форма 1'!$F996,'Придельники до 2021'!$B$4:$X$28,'Форма 1'!AF$8),"")</f>
        <v/>
      </c>
      <c r="P996" s="87">
        <v>34687.5</v>
      </c>
      <c r="Q996" s="103" t="str">
        <f>IF(ISNUMBER('Форма 1'!AH996),'Форма 1'!$H996*VLOOKUP('Форма 1'!$F996,'Придельники до 2021'!$B$4:$X$28,'Форма 1'!AH$8),"")</f>
        <v/>
      </c>
      <c r="R996" s="103" t="str">
        <f>IF(ISNUMBER('Форма 1'!AI996),'Форма 1'!$H996*VLOOKUP('Форма 1'!$F996,'Придельники до 2021'!$B$4:$X$28,'Форма 1'!AI$8),"")</f>
        <v/>
      </c>
      <c r="S996" s="103" t="str">
        <f>IF(ISNUMBER('Форма 1'!AJ996),'Форма 1'!$H996*VLOOKUP('Форма 1'!$F996,'Придельники до 2021'!$B$4:$X$28,'Форма 1'!AJ$8),"")</f>
        <v/>
      </c>
      <c r="T996" s="87"/>
    </row>
    <row r="997" spans="1:20">
      <c r="A997" s="188">
        <f t="shared" si="81"/>
        <v>4</v>
      </c>
      <c r="B997" s="189" t="s">
        <v>1156</v>
      </c>
      <c r="C997" s="99">
        <f t="shared" si="79"/>
        <v>5896939.4550000001</v>
      </c>
      <c r="D997" s="103" t="str">
        <f>IF(ISNUMBER('Форма 1'!U997),'Форма 1'!$H997*VLOOKUP('Форма 1'!$F997,'Придельники до 2021'!$B$4:$X$28,'Форма 1'!U$8),"")</f>
        <v/>
      </c>
      <c r="E997" s="103" t="str">
        <f>IF(ISNUMBER('Форма 1'!V997),'Форма 1'!$H997*VLOOKUP('Форма 1'!$F997,'Придельники до 2021'!$B$4:$X$28,'Форма 1'!V$8),"")</f>
        <v/>
      </c>
      <c r="F997" s="103" t="str">
        <f>IF(ISNUMBER('Форма 1'!W997),'Форма 1'!$H997*VLOOKUP('Форма 1'!$F997,'Придельники до 2021'!$B$4:$X$28,'Форма 1'!W$8),"")</f>
        <v/>
      </c>
      <c r="G997" s="103" t="str">
        <f>IF(ISNUMBER('Форма 1'!X997),'Форма 1'!$H997*VLOOKUP('Форма 1'!$F997,'Придельники до 2021'!$B$4:$X$28,'Форма 1'!X$8),"")</f>
        <v/>
      </c>
      <c r="H997" s="103" t="str">
        <f>IF(ISNUMBER('Форма 1'!Y997),'Форма 1'!$H997*VLOOKUP('Форма 1'!$F997,'Придельники до 2021'!$B$4:$X$28,'Форма 1'!Y$8),"")</f>
        <v/>
      </c>
      <c r="I997" s="103" t="str">
        <f>IF(ISNUMBER('Форма 1'!Z997),'Форма 1'!$H997*VLOOKUP('Форма 1'!$F997,'Придельники до 2021'!$B$4:$X$28,'Форма 1'!Z$8),"")</f>
        <v/>
      </c>
      <c r="J997" s="103" t="str">
        <f>IF(ISNUMBER('Форма 1'!AA997),'Форма 1'!$H997*VLOOKUP('Форма 1'!$F997,'Придельники до 2021'!$B$4:$X$28,'Форма 1'!AA$8),"")</f>
        <v/>
      </c>
      <c r="K997" s="90"/>
      <c r="L997" s="87"/>
      <c r="M997" s="103" t="str">
        <f>IF(ISNUMBER('Форма 1'!AD997),'Форма 1'!$H997*VLOOKUP('Форма 1'!$F997,'Придельники до 2021'!$B$4:$X$28,'Форма 1'!AD$8),"")</f>
        <v/>
      </c>
      <c r="N997" s="103">
        <f>IF(ISBLANK('Форма 1'!$AE997),"",IF('Форма 1'!$AE997=1,'Форма 1'!$H997*VLOOKUP('Форма 1'!$F997,'Придельники до 2021'!$B$4:$X$28,'Форма 1'!$AE$8,0),IF('Форма 1'!$AE997=2,'Форма 1'!$H997*VLOOKUP('Форма 1'!$F997,'Придельники до 2021'!$B$4:$X$28,13,0),IF('Форма 1'!$AE997=3,'Форма 1'!$H997*VLOOKUP('Форма 1'!$F997,'Придельники до 2021'!$B$4:$X$28,12,0)))))</f>
        <v>5862251.9550000001</v>
      </c>
      <c r="O997" s="103" t="str">
        <f>IF(ISNUMBER('Форма 1'!AF997),'Форма 1'!$H997*VLOOKUP('Форма 1'!$F997,'Придельники до 2021'!$B$4:$X$28,'Форма 1'!AF$8),"")</f>
        <v/>
      </c>
      <c r="P997" s="87">
        <v>34687.5</v>
      </c>
      <c r="Q997" s="103" t="str">
        <f>IF(ISNUMBER('Форма 1'!AH997),'Форма 1'!$H997*VLOOKUP('Форма 1'!$F997,'Придельники до 2021'!$B$4:$X$28,'Форма 1'!AH$8),"")</f>
        <v/>
      </c>
      <c r="R997" s="103" t="str">
        <f>IF(ISNUMBER('Форма 1'!AI997),'Форма 1'!$H997*VLOOKUP('Форма 1'!$F997,'Придельники до 2021'!$B$4:$X$28,'Форма 1'!AI$8),"")</f>
        <v/>
      </c>
      <c r="S997" s="103" t="str">
        <f>IF(ISNUMBER('Форма 1'!AJ997),'Форма 1'!$H997*VLOOKUP('Форма 1'!$F997,'Придельники до 2021'!$B$4:$X$28,'Форма 1'!AJ$8),"")</f>
        <v/>
      </c>
      <c r="T997" s="87"/>
    </row>
    <row r="998" spans="1:20">
      <c r="A998" s="188">
        <f t="shared" si="81"/>
        <v>5</v>
      </c>
      <c r="B998" s="189" t="s">
        <v>1157</v>
      </c>
      <c r="C998" s="99">
        <f t="shared" si="79"/>
        <v>25683460.482000001</v>
      </c>
      <c r="D998" s="103">
        <f>IF(ISNUMBER('Форма 1'!U998),'Форма 1'!$H998*VLOOKUP('Форма 1'!$F998,'Придельники до 2021'!$B$4:$X$28,'Форма 1'!U$8),"")</f>
        <v>1360640.274</v>
      </c>
      <c r="E998" s="103" t="str">
        <f>IF(ISNUMBER('Форма 1'!V998),'Форма 1'!$H998*VLOOKUP('Форма 1'!$F998,'Придельники до 2021'!$B$4:$X$28,'Форма 1'!V$8),"")</f>
        <v/>
      </c>
      <c r="F998" s="103" t="str">
        <f>IF(ISNUMBER('Форма 1'!W998),'Форма 1'!$H998*VLOOKUP('Форма 1'!$F998,'Придельники до 2021'!$B$4:$X$28,'Форма 1'!W$8),"")</f>
        <v/>
      </c>
      <c r="G998" s="103" t="str">
        <f>IF(ISNUMBER('Форма 1'!X998),'Форма 1'!$H998*VLOOKUP('Форма 1'!$F998,'Придельники до 2021'!$B$4:$X$28,'Форма 1'!X$8),"")</f>
        <v/>
      </c>
      <c r="H998" s="103" t="str">
        <f>IF(ISNUMBER('Форма 1'!Y998),'Форма 1'!$H998*VLOOKUP('Форма 1'!$F998,'Придельники до 2021'!$B$4:$X$28,'Форма 1'!Y$8),"")</f>
        <v/>
      </c>
      <c r="I998" s="103" t="str">
        <f>IF(ISNUMBER('Форма 1'!Z998),'Форма 1'!$H998*VLOOKUP('Форма 1'!$F998,'Придельники до 2021'!$B$4:$X$28,'Форма 1'!Z$8),"")</f>
        <v/>
      </c>
      <c r="J998" s="103">
        <f>IF(ISNUMBER('Форма 1'!AA998),'Форма 1'!$H998*VLOOKUP('Форма 1'!$F998,'Придельники до 2021'!$B$4:$X$28,'Форма 1'!AA$8),"")</f>
        <v>3708320.82</v>
      </c>
      <c r="K998" s="90"/>
      <c r="L998" s="87"/>
      <c r="M998" s="103">
        <f>IF(ISNUMBER('Форма 1'!AD998),'Форма 1'!$H998*VLOOKUP('Форма 1'!$F998,'Придельники до 2021'!$B$4:$X$28,'Форма 1'!AD$8),"")</f>
        <v>11919424.698000001</v>
      </c>
      <c r="N998" s="103">
        <f>IF(ISBLANK('Форма 1'!$AE998),"",IF('Форма 1'!$AE998=1,'Форма 1'!$H998*VLOOKUP('Форма 1'!$F998,'Придельники до 2021'!$B$4:$X$28,'Форма 1'!$AE$8,0),IF('Форма 1'!$AE998=2,'Форма 1'!$H998*VLOOKUP('Форма 1'!$F998,'Придельники до 2021'!$B$4:$X$28,13,0),IF('Форма 1'!$AE998=3,'Форма 1'!$H998*VLOOKUP('Форма 1'!$F998,'Придельники до 2021'!$B$4:$X$28,12,0)))))</f>
        <v>5871415.7010000004</v>
      </c>
      <c r="O998" s="103">
        <f>IF(ISNUMBER('Форма 1'!AF998),'Форма 1'!$H998*VLOOKUP('Форма 1'!$F998,'Придельники до 2021'!$B$4:$X$28,'Форма 1'!AF$8),"")</f>
        <v>2823658.9890000001</v>
      </c>
      <c r="P998" s="87"/>
      <c r="Q998" s="103" t="str">
        <f>IF(ISNUMBER('Форма 1'!AH998),'Форма 1'!$H998*VLOOKUP('Форма 1'!$F998,'Придельники до 2021'!$B$4:$X$28,'Форма 1'!AH$8),"")</f>
        <v/>
      </c>
      <c r="R998" s="103" t="str">
        <f>IF(ISNUMBER('Форма 1'!AI998),'Форма 1'!$H998*VLOOKUP('Форма 1'!$F998,'Придельники до 2021'!$B$4:$X$28,'Форма 1'!AI$8),"")</f>
        <v/>
      </c>
      <c r="S998" s="103" t="str">
        <f>IF(ISNUMBER('Форма 1'!AJ998),'Форма 1'!$H998*VLOOKUP('Форма 1'!$F998,'Придельники до 2021'!$B$4:$X$28,'Форма 1'!AJ$8),"")</f>
        <v/>
      </c>
      <c r="T998" s="87"/>
    </row>
    <row r="999" spans="1:20" ht="15.75">
      <c r="A999" s="187">
        <v>0</v>
      </c>
      <c r="B999" s="34" t="s">
        <v>1158</v>
      </c>
      <c r="C999" s="36">
        <f t="shared" ref="C999:T999" si="83">SUM(C1000:C1019)</f>
        <v>101180322.123</v>
      </c>
      <c r="D999" s="36">
        <f t="shared" si="83"/>
        <v>2646553.273</v>
      </c>
      <c r="E999" s="36">
        <f t="shared" si="83"/>
        <v>11444464.683000002</v>
      </c>
      <c r="F999" s="36">
        <f t="shared" si="83"/>
        <v>2012536.071</v>
      </c>
      <c r="G999" s="36">
        <f t="shared" si="83"/>
        <v>678352.34700000007</v>
      </c>
      <c r="H999" s="36">
        <f t="shared" si="83"/>
        <v>0</v>
      </c>
      <c r="I999" s="36">
        <f t="shared" si="83"/>
        <v>1412279.264</v>
      </c>
      <c r="J999" s="36">
        <f t="shared" si="83"/>
        <v>0</v>
      </c>
      <c r="K999" s="39">
        <f t="shared" si="83"/>
        <v>1</v>
      </c>
      <c r="L999" s="36">
        <f t="shared" si="83"/>
        <v>2240733</v>
      </c>
      <c r="M999" s="36">
        <f t="shared" si="83"/>
        <v>55067940.864</v>
      </c>
      <c r="N999" s="36">
        <f t="shared" si="83"/>
        <v>10107221.872000001</v>
      </c>
      <c r="O999" s="36">
        <f t="shared" si="83"/>
        <v>9805524.8669999987</v>
      </c>
      <c r="P999" s="36">
        <f t="shared" si="83"/>
        <v>443448.19</v>
      </c>
      <c r="Q999" s="36">
        <f t="shared" si="83"/>
        <v>5321267.6919999998</v>
      </c>
      <c r="R999" s="36">
        <f t="shared" si="83"/>
        <v>0</v>
      </c>
      <c r="S999" s="36">
        <f t="shared" si="83"/>
        <v>0</v>
      </c>
      <c r="T999" s="36">
        <f t="shared" si="83"/>
        <v>0</v>
      </c>
    </row>
    <row r="1000" spans="1:20">
      <c r="A1000" s="188">
        <f t="shared" si="81"/>
        <v>1</v>
      </c>
      <c r="B1000" s="189" t="s">
        <v>1159</v>
      </c>
      <c r="C1000" s="99">
        <f t="shared" si="79"/>
        <v>2140161.1829999997</v>
      </c>
      <c r="D1000" s="103">
        <f>IF(ISNUMBER('Форма 1'!U1000),'Форма 1'!$H1000*VLOOKUP('Форма 1'!$F1000,'Придельники до 2021'!$B$4:$X$28,'Форма 1'!U$8),"")</f>
        <v>524493.603</v>
      </c>
      <c r="E1000" s="103" t="str">
        <f>IF(ISNUMBER('Форма 1'!V1000),'Форма 1'!$H1000*VLOOKUP('Форма 1'!$F1000,'Придельники до 2021'!$B$4:$X$28,'Форма 1'!V$8),"")</f>
        <v/>
      </c>
      <c r="F1000" s="103">
        <f>IF(ISNUMBER('Форма 1'!W1000),'Форма 1'!$H1000*VLOOKUP('Форма 1'!$F1000,'Придельники до 2021'!$B$4:$X$28,'Форма 1'!W$8),"")</f>
        <v>1259657.2169999999</v>
      </c>
      <c r="G1000" s="103">
        <f>IF(ISNUMBER('Форма 1'!X1000),'Форма 1'!$H1000*VLOOKUP('Форма 1'!$F1000,'Придельники до 2021'!$B$4:$X$28,'Форма 1'!X$8),"")</f>
        <v>356010.36300000001</v>
      </c>
      <c r="H1000" s="103" t="str">
        <f>IF(ISNUMBER('Форма 1'!Y1000),'Форма 1'!$H1000*VLOOKUP('Форма 1'!$F1000,'Придельники до 2021'!$B$4:$X$28,'Форма 1'!Y$8),"")</f>
        <v/>
      </c>
      <c r="I1000" s="103" t="str">
        <f>IF(ISNUMBER('Форма 1'!Z1000),'Форма 1'!$H1000*VLOOKUP('Форма 1'!$F1000,'Придельники до 2021'!$B$4:$X$28,'Форма 1'!Z$8),"")</f>
        <v/>
      </c>
      <c r="J1000" s="103" t="str">
        <f>IF(ISNUMBER('Форма 1'!AA1000),'Форма 1'!$H1000*VLOOKUP('Форма 1'!$F1000,'Придельники до 2021'!$B$4:$X$28,'Форма 1'!AA$8),"")</f>
        <v/>
      </c>
      <c r="K1000" s="90"/>
      <c r="L1000" s="87"/>
      <c r="M1000" s="103" t="str">
        <f>IF(ISNUMBER('Форма 1'!AD1000),'Форма 1'!$H1000*VLOOKUP('Форма 1'!$F1000,'Придельники до 2021'!$B$4:$X$28,'Форма 1'!AD$8),"")</f>
        <v/>
      </c>
      <c r="N1000" s="103" t="str">
        <f>IF(ISBLANK('Форма 1'!$AE1000),"",IF('Форма 1'!$AE1000=1,'Форма 1'!$H1000*VLOOKUP('Форма 1'!$F1000,'Придельники до 2021'!$B$4:$X$28,'Форма 1'!$AE$8,0),IF('Форма 1'!$AE1000=2,'Форма 1'!$H1000*VLOOKUP('Форма 1'!$F1000,'Придельники до 2021'!$B$4:$X$28,13,0),IF('Форма 1'!$AE1000=3,'Форма 1'!$H1000*VLOOKUP('Форма 1'!$F1000,'Придельники до 2021'!$B$4:$X$28,12,0)))))</f>
        <v/>
      </c>
      <c r="O1000" s="103" t="str">
        <f>IF(ISNUMBER('Форма 1'!AF1000),'Форма 1'!$H1000*VLOOKUP('Форма 1'!$F1000,'Придельники до 2021'!$B$4:$X$28,'Форма 1'!AF$8),"")</f>
        <v/>
      </c>
      <c r="P1000" s="87"/>
      <c r="Q1000" s="103" t="str">
        <f>IF(ISNUMBER('Форма 1'!AH1000),'Форма 1'!$H1000*VLOOKUP('Форма 1'!$F1000,'Придельники до 2021'!$B$4:$X$28,'Форма 1'!AH$8),"")</f>
        <v/>
      </c>
      <c r="R1000" s="103" t="str">
        <f>IF(ISNUMBER('Форма 1'!AI1000),'Форма 1'!$H1000*VLOOKUP('Форма 1'!$F1000,'Придельники до 2021'!$B$4:$X$28,'Форма 1'!AI$8),"")</f>
        <v/>
      </c>
      <c r="S1000" s="103" t="str">
        <f>IF(ISNUMBER('Форма 1'!AJ1000),'Форма 1'!$H1000*VLOOKUP('Форма 1'!$F1000,'Придельники до 2021'!$B$4:$X$28,'Форма 1'!AJ$8),"")</f>
        <v/>
      </c>
      <c r="T1000" s="87"/>
    </row>
    <row r="1001" spans="1:20">
      <c r="A1001" s="188">
        <f t="shared" si="81"/>
        <v>2</v>
      </c>
      <c r="B1001" s="189" t="s">
        <v>1160</v>
      </c>
      <c r="C1001" s="99">
        <f t="shared" si="79"/>
        <v>2011282.8119999999</v>
      </c>
      <c r="D1001" s="103" t="str">
        <f>IF(ISNUMBER('Форма 1'!U1001),'Форма 1'!$H1001*VLOOKUP('Форма 1'!$F1001,'Придельники до 2021'!$B$4:$X$28,'Форма 1'!U$8),"")</f>
        <v/>
      </c>
      <c r="E1001" s="103" t="str">
        <f>IF(ISNUMBER('Форма 1'!V1001),'Форма 1'!$H1001*VLOOKUP('Форма 1'!$F1001,'Придельники до 2021'!$B$4:$X$28,'Форма 1'!V$8),"")</f>
        <v/>
      </c>
      <c r="F1001" s="103">
        <f>IF(ISNUMBER('Форма 1'!W1001),'Форма 1'!$H1001*VLOOKUP('Форма 1'!$F1001,'Придельники до 2021'!$B$4:$X$28,'Форма 1'!W$8),"")</f>
        <v>752878.85399999993</v>
      </c>
      <c r="G1001" s="103">
        <f>IF(ISNUMBER('Форма 1'!X1001),'Форма 1'!$H1001*VLOOKUP('Форма 1'!$F1001,'Придельники до 2021'!$B$4:$X$28,'Форма 1'!X$8),"")</f>
        <v>322341.984</v>
      </c>
      <c r="H1001" s="103" t="str">
        <f>IF(ISNUMBER('Форма 1'!Y1001),'Форма 1'!$H1001*VLOOKUP('Форма 1'!$F1001,'Придельники до 2021'!$B$4:$X$28,'Форма 1'!Y$8),"")</f>
        <v/>
      </c>
      <c r="I1001" s="103">
        <f>IF(ISNUMBER('Форма 1'!Z1001),'Форма 1'!$H1001*VLOOKUP('Форма 1'!$F1001,'Придельники до 2021'!$B$4:$X$28,'Форма 1'!Z$8),"")</f>
        <v>404322.08399999997</v>
      </c>
      <c r="J1001" s="103" t="str">
        <f>IF(ISNUMBER('Форма 1'!AA1001),'Форма 1'!$H1001*VLOOKUP('Форма 1'!$F1001,'Придельники до 2021'!$B$4:$X$28,'Форма 1'!AA$8),"")</f>
        <v/>
      </c>
      <c r="K1001" s="90"/>
      <c r="L1001" s="87"/>
      <c r="M1001" s="103" t="str">
        <f>IF(ISNUMBER('Форма 1'!AD1001),'Форма 1'!$H1001*VLOOKUP('Форма 1'!$F1001,'Придельники до 2021'!$B$4:$X$28,'Форма 1'!AD$8),"")</f>
        <v/>
      </c>
      <c r="N1001" s="103" t="str">
        <f>IF(ISBLANK('Форма 1'!$AE1001),"",IF('Форма 1'!$AE1001=1,'Форма 1'!$H1001*VLOOKUP('Форма 1'!$F1001,'Придельники до 2021'!$B$4:$X$28,'Форма 1'!$AE$8,0),IF('Форма 1'!$AE1001=2,'Форма 1'!$H1001*VLOOKUP('Форма 1'!$F1001,'Придельники до 2021'!$B$4:$X$28,13,0),IF('Форма 1'!$AE1001=3,'Форма 1'!$H1001*VLOOKUP('Форма 1'!$F1001,'Придельники до 2021'!$B$4:$X$28,12,0)))))</f>
        <v/>
      </c>
      <c r="O1001" s="103" t="str">
        <f>IF(ISNUMBER('Форма 1'!AF1001),'Форма 1'!$H1001*VLOOKUP('Форма 1'!$F1001,'Придельники до 2021'!$B$4:$X$28,'Форма 1'!AF$8),"")</f>
        <v/>
      </c>
      <c r="P1001" s="87"/>
      <c r="Q1001" s="103">
        <f>IF(ISNUMBER('Форма 1'!AH1001),'Форма 1'!$H1001*VLOOKUP('Форма 1'!$F1001,'Придельники до 2021'!$B$4:$X$28,'Форма 1'!AH$8),"")</f>
        <v>531739.8899999999</v>
      </c>
      <c r="R1001" s="103" t="str">
        <f>IF(ISNUMBER('Форма 1'!AI1001),'Форма 1'!$H1001*VLOOKUP('Форма 1'!$F1001,'Придельники до 2021'!$B$4:$X$28,'Форма 1'!AI$8),"")</f>
        <v/>
      </c>
      <c r="S1001" s="103" t="str">
        <f>IF(ISNUMBER('Форма 1'!AJ1001),'Форма 1'!$H1001*VLOOKUP('Форма 1'!$F1001,'Придельники до 2021'!$B$4:$X$28,'Форма 1'!AJ$8),"")</f>
        <v/>
      </c>
      <c r="T1001" s="87"/>
    </row>
    <row r="1002" spans="1:20">
      <c r="A1002" s="188">
        <f t="shared" si="81"/>
        <v>3</v>
      </c>
      <c r="B1002" s="189" t="s">
        <v>1161</v>
      </c>
      <c r="C1002" s="99">
        <f t="shared" si="79"/>
        <v>2240733</v>
      </c>
      <c r="D1002" s="103" t="str">
        <f>IF(ISNUMBER('Форма 1'!U1002),'Форма 1'!$H1002*VLOOKUP('Форма 1'!$F1002,'Придельники до 2021'!$B$4:$X$28,'Форма 1'!U$8),"")</f>
        <v/>
      </c>
      <c r="E1002" s="103" t="str">
        <f>IF(ISNUMBER('Форма 1'!V1002),'Форма 1'!$H1002*VLOOKUP('Форма 1'!$F1002,'Придельники до 2021'!$B$4:$X$28,'Форма 1'!V$8),"")</f>
        <v/>
      </c>
      <c r="F1002" s="103" t="str">
        <f>IF(ISNUMBER('Форма 1'!W1002),'Форма 1'!$H1002*VLOOKUP('Форма 1'!$F1002,'Придельники до 2021'!$B$4:$X$28,'Форма 1'!W$8),"")</f>
        <v/>
      </c>
      <c r="G1002" s="103" t="str">
        <f>IF(ISNUMBER('Форма 1'!X1002),'Форма 1'!$H1002*VLOOKUP('Форма 1'!$F1002,'Придельники до 2021'!$B$4:$X$28,'Форма 1'!X$8),"")</f>
        <v/>
      </c>
      <c r="H1002" s="103" t="str">
        <f>IF(ISNUMBER('Форма 1'!Y1002),'Форма 1'!$H1002*VLOOKUP('Форма 1'!$F1002,'Придельники до 2021'!$B$4:$X$28,'Форма 1'!Y$8),"")</f>
        <v/>
      </c>
      <c r="I1002" s="103" t="str">
        <f>IF(ISNUMBER('Форма 1'!Z1002),'Форма 1'!$H1002*VLOOKUP('Форма 1'!$F1002,'Придельники до 2021'!$B$4:$X$28,'Форма 1'!Z$8),"")</f>
        <v/>
      </c>
      <c r="J1002" s="103" t="str">
        <f>IF(ISNUMBER('Форма 1'!AA1002),'Форма 1'!$H1002*VLOOKUP('Форма 1'!$F1002,'Придельники до 2021'!$B$4:$X$28,'Форма 1'!AA$8),"")</f>
        <v/>
      </c>
      <c r="K1002" s="90">
        <v>1</v>
      </c>
      <c r="L1002" s="87">
        <v>2240733</v>
      </c>
      <c r="M1002" s="103" t="str">
        <f>IF(ISNUMBER('Форма 1'!AD1002),'Форма 1'!$H1002*VLOOKUP('Форма 1'!$F1002,'Придельники до 2021'!$B$4:$X$28,'Форма 1'!AD$8),"")</f>
        <v/>
      </c>
      <c r="N1002" s="103" t="str">
        <f>IF(ISBLANK('Форма 1'!$AE1002),"",IF('Форма 1'!$AE1002=1,'Форма 1'!$H1002*VLOOKUP('Форма 1'!$F1002,'Придельники до 2021'!$B$4:$X$28,'Форма 1'!$AE$8,0),IF('Форма 1'!$AE1002=2,'Форма 1'!$H1002*VLOOKUP('Форма 1'!$F1002,'Придельники до 2021'!$B$4:$X$28,13,0),IF('Форма 1'!$AE1002=3,'Форма 1'!$H1002*VLOOKUP('Форма 1'!$F1002,'Придельники до 2021'!$B$4:$X$28,12,0)))))</f>
        <v/>
      </c>
      <c r="O1002" s="103" t="str">
        <f>IF(ISNUMBER('Форма 1'!AF1002),'Форма 1'!$H1002*VLOOKUP('Форма 1'!$F1002,'Придельники до 2021'!$B$4:$X$28,'Форма 1'!AF$8),"")</f>
        <v/>
      </c>
      <c r="P1002" s="87"/>
      <c r="Q1002" s="103" t="str">
        <f>IF(ISNUMBER('Форма 1'!AH1002),'Форма 1'!$H1002*VLOOKUP('Форма 1'!$F1002,'Придельники до 2021'!$B$4:$X$28,'Форма 1'!AH$8),"")</f>
        <v/>
      </c>
      <c r="R1002" s="103" t="str">
        <f>IF(ISNUMBER('Форма 1'!AI1002),'Форма 1'!$H1002*VLOOKUP('Форма 1'!$F1002,'Придельники до 2021'!$B$4:$X$28,'Форма 1'!AI$8),"")</f>
        <v/>
      </c>
      <c r="S1002" s="103" t="str">
        <f>IF(ISNUMBER('Форма 1'!AJ1002),'Форма 1'!$H1002*VLOOKUP('Форма 1'!$F1002,'Придельники до 2021'!$B$4:$X$28,'Форма 1'!AJ$8),"")</f>
        <v/>
      </c>
      <c r="T1002" s="87"/>
    </row>
    <row r="1003" spans="1:20">
      <c r="A1003" s="188">
        <f t="shared" si="81"/>
        <v>4</v>
      </c>
      <c r="B1003" s="189" t="s">
        <v>1162</v>
      </c>
      <c r="C1003" s="99">
        <f t="shared" si="79"/>
        <v>5188337.7139999997</v>
      </c>
      <c r="D1003" s="103" t="str">
        <f>IF(ISNUMBER('Форма 1'!U1003),'Форма 1'!$H1003*VLOOKUP('Форма 1'!$F1003,'Придельники до 2021'!$B$4:$X$28,'Форма 1'!U$8),"")</f>
        <v/>
      </c>
      <c r="E1003" s="103" t="str">
        <f>IF(ISNUMBER('Форма 1'!V1003),'Форма 1'!$H1003*VLOOKUP('Форма 1'!$F1003,'Придельники до 2021'!$B$4:$X$28,'Форма 1'!V$8),"")</f>
        <v/>
      </c>
      <c r="F1003" s="103" t="str">
        <f>IF(ISNUMBER('Форма 1'!W1003),'Форма 1'!$H1003*VLOOKUP('Форма 1'!$F1003,'Придельники до 2021'!$B$4:$X$28,'Форма 1'!W$8),"")</f>
        <v/>
      </c>
      <c r="G1003" s="103" t="str">
        <f>IF(ISNUMBER('Форма 1'!X1003),'Форма 1'!$H1003*VLOOKUP('Форма 1'!$F1003,'Придельники до 2021'!$B$4:$X$28,'Форма 1'!X$8),"")</f>
        <v/>
      </c>
      <c r="H1003" s="103" t="str">
        <f>IF(ISNUMBER('Форма 1'!Y1003),'Форма 1'!$H1003*VLOOKUP('Форма 1'!$F1003,'Придельники до 2021'!$B$4:$X$28,'Форма 1'!Y$8),"")</f>
        <v/>
      </c>
      <c r="I1003" s="103" t="str">
        <f>IF(ISNUMBER('Форма 1'!Z1003),'Форма 1'!$H1003*VLOOKUP('Форма 1'!$F1003,'Придельники до 2021'!$B$4:$X$28,'Форма 1'!Z$8),"")</f>
        <v/>
      </c>
      <c r="J1003" s="103" t="str">
        <f>IF(ISNUMBER('Форма 1'!AA1003),'Форма 1'!$H1003*VLOOKUP('Форма 1'!$F1003,'Придельники до 2021'!$B$4:$X$28,'Форма 1'!AA$8),"")</f>
        <v/>
      </c>
      <c r="K1003" s="90"/>
      <c r="L1003" s="87"/>
      <c r="M1003" s="103" t="str">
        <f>IF(ISNUMBER('Форма 1'!AD1003),'Форма 1'!$H1003*VLOOKUP('Форма 1'!$F1003,'Придельники до 2021'!$B$4:$X$28,'Форма 1'!AD$8),"")</f>
        <v/>
      </c>
      <c r="N1003" s="103" t="str">
        <f>IF(ISBLANK('Форма 1'!$AE1003),"",IF('Форма 1'!$AE1003=1,'Форма 1'!$H1003*VLOOKUP('Форма 1'!$F1003,'Придельники до 2021'!$B$4:$X$28,'Форма 1'!$AE$8,0),IF('Форма 1'!$AE1003=2,'Форма 1'!$H1003*VLOOKUP('Форма 1'!$F1003,'Придельники до 2021'!$B$4:$X$28,13,0),IF('Форма 1'!$AE1003=3,'Форма 1'!$H1003*VLOOKUP('Форма 1'!$F1003,'Придельники до 2021'!$B$4:$X$28,12,0)))))</f>
        <v/>
      </c>
      <c r="O1003" s="103">
        <f>IF(ISNUMBER('Форма 1'!AF1003),'Форма 1'!$H1003*VLOOKUP('Форма 1'!$F1003,'Придельники до 2021'!$B$4:$X$28,'Форма 1'!AF$8),"")</f>
        <v>5188337.7139999997</v>
      </c>
      <c r="P1003" s="87"/>
      <c r="Q1003" s="103" t="str">
        <f>IF(ISNUMBER('Форма 1'!AH1003),'Форма 1'!$H1003*VLOOKUP('Форма 1'!$F1003,'Придельники до 2021'!$B$4:$X$28,'Форма 1'!AH$8),"")</f>
        <v/>
      </c>
      <c r="R1003" s="103" t="str">
        <f>IF(ISNUMBER('Форма 1'!AI1003),'Форма 1'!$H1003*VLOOKUP('Форма 1'!$F1003,'Придельники до 2021'!$B$4:$X$28,'Форма 1'!AI$8),"")</f>
        <v/>
      </c>
      <c r="S1003" s="103" t="str">
        <f>IF(ISNUMBER('Форма 1'!AJ1003),'Форма 1'!$H1003*VLOOKUP('Форма 1'!$F1003,'Придельники до 2021'!$B$4:$X$28,'Форма 1'!AJ$8),"")</f>
        <v/>
      </c>
      <c r="T1003" s="87"/>
    </row>
    <row r="1004" spans="1:20">
      <c r="A1004" s="188">
        <f t="shared" si="81"/>
        <v>5</v>
      </c>
      <c r="B1004" s="189" t="s">
        <v>1163</v>
      </c>
      <c r="C1004" s="99">
        <f t="shared" si="79"/>
        <v>248167.25</v>
      </c>
      <c r="D1004" s="103" t="str">
        <f>IF(ISNUMBER('Форма 1'!U1004),'Форма 1'!$H1004*VLOOKUP('Форма 1'!$F1004,'Придельники до 2021'!$B$4:$X$28,'Форма 1'!U$8),"")</f>
        <v/>
      </c>
      <c r="E1004" s="103" t="str">
        <f>IF(ISNUMBER('Форма 1'!V1004),'Форма 1'!$H1004*VLOOKUP('Форма 1'!$F1004,'Придельники до 2021'!$B$4:$X$28,'Форма 1'!V$8),"")</f>
        <v/>
      </c>
      <c r="F1004" s="103" t="str">
        <f>IF(ISNUMBER('Форма 1'!W1004),'Форма 1'!$H1004*VLOOKUP('Форма 1'!$F1004,'Придельники до 2021'!$B$4:$X$28,'Форма 1'!W$8),"")</f>
        <v/>
      </c>
      <c r="G1004" s="103" t="str">
        <f>IF(ISNUMBER('Форма 1'!X1004),'Форма 1'!$H1004*VLOOKUP('Форма 1'!$F1004,'Придельники до 2021'!$B$4:$X$28,'Форма 1'!X$8),"")</f>
        <v/>
      </c>
      <c r="H1004" s="103" t="str">
        <f>IF(ISNUMBER('Форма 1'!Y1004),'Форма 1'!$H1004*VLOOKUP('Форма 1'!$F1004,'Придельники до 2021'!$B$4:$X$28,'Форма 1'!Y$8),"")</f>
        <v/>
      </c>
      <c r="I1004" s="103" t="str">
        <f>IF(ISNUMBER('Форма 1'!Z1004),'Форма 1'!$H1004*VLOOKUP('Форма 1'!$F1004,'Придельники до 2021'!$B$4:$X$28,'Форма 1'!Z$8),"")</f>
        <v/>
      </c>
      <c r="J1004" s="103" t="str">
        <f>IF(ISNUMBER('Форма 1'!AA1004),'Форма 1'!$H1004*VLOOKUP('Форма 1'!$F1004,'Придельники до 2021'!$B$4:$X$28,'Форма 1'!AA$8),"")</f>
        <v/>
      </c>
      <c r="K1004" s="90"/>
      <c r="L1004" s="87"/>
      <c r="M1004" s="103" t="str">
        <f>IF(ISNUMBER('Форма 1'!AD1004),'Форма 1'!$H1004*VLOOKUP('Форма 1'!$F1004,'Придельники до 2021'!$B$4:$X$28,'Форма 1'!AD$8),"")</f>
        <v/>
      </c>
      <c r="N1004" s="103" t="str">
        <f>IF(ISBLANK('Форма 1'!$AE1004),"",IF('Форма 1'!$AE1004=1,'Форма 1'!$H1004*VLOOKUP('Форма 1'!$F1004,'Придельники до 2021'!$B$4:$X$28,'Форма 1'!$AE$8,0),IF('Форма 1'!$AE1004=2,'Форма 1'!$H1004*VLOOKUP('Форма 1'!$F1004,'Придельники до 2021'!$B$4:$X$28,13,0),IF('Форма 1'!$AE1004=3,'Форма 1'!$H1004*VLOOKUP('Форма 1'!$F1004,'Придельники до 2021'!$B$4:$X$28,12,0)))))</f>
        <v/>
      </c>
      <c r="O1004" s="103" t="str">
        <f>IF(ISNUMBER('Форма 1'!AF1004),'Форма 1'!$H1004*VLOOKUP('Форма 1'!$F1004,'Придельники до 2021'!$B$4:$X$28,'Форма 1'!AF$8),"")</f>
        <v/>
      </c>
      <c r="P1004" s="87">
        <v>248167.25</v>
      </c>
      <c r="Q1004" s="103" t="str">
        <f>IF(ISNUMBER('Форма 1'!AH1004),'Форма 1'!$H1004*VLOOKUP('Форма 1'!$F1004,'Придельники до 2021'!$B$4:$X$28,'Форма 1'!AH$8),"")</f>
        <v/>
      </c>
      <c r="R1004" s="103" t="str">
        <f>IF(ISNUMBER('Форма 1'!AI1004),'Форма 1'!$H1004*VLOOKUP('Форма 1'!$F1004,'Придельники до 2021'!$B$4:$X$28,'Форма 1'!AI$8),"")</f>
        <v/>
      </c>
      <c r="S1004" s="103" t="str">
        <f>IF(ISNUMBER('Форма 1'!AJ1004),'Форма 1'!$H1004*VLOOKUP('Форма 1'!$F1004,'Придельники до 2021'!$B$4:$X$28,'Форма 1'!AJ$8),"")</f>
        <v/>
      </c>
      <c r="T1004" s="87"/>
    </row>
    <row r="1005" spans="1:20">
      <c r="A1005" s="188">
        <f t="shared" si="81"/>
        <v>6</v>
      </c>
      <c r="B1005" s="189" t="s">
        <v>1164</v>
      </c>
      <c r="C1005" s="99">
        <f t="shared" si="79"/>
        <v>378049.51200000005</v>
      </c>
      <c r="D1005" s="103">
        <f>IF(ISNUMBER('Форма 1'!U1005),'Форма 1'!$H1005*VLOOKUP('Форма 1'!$F1005,'Придельники до 2021'!$B$4:$X$28,'Форма 1'!U$8),"")</f>
        <v>378049.51200000005</v>
      </c>
      <c r="E1005" s="103" t="str">
        <f>IF(ISNUMBER('Форма 1'!V1005),'Форма 1'!$H1005*VLOOKUP('Форма 1'!$F1005,'Придельники до 2021'!$B$4:$X$28,'Форма 1'!V$8),"")</f>
        <v/>
      </c>
      <c r="F1005" s="103" t="str">
        <f>IF(ISNUMBER('Форма 1'!W1005),'Форма 1'!$H1005*VLOOKUP('Форма 1'!$F1005,'Придельники до 2021'!$B$4:$X$28,'Форма 1'!W$8),"")</f>
        <v/>
      </c>
      <c r="G1005" s="103" t="str">
        <f>IF(ISNUMBER('Форма 1'!X1005),'Форма 1'!$H1005*VLOOKUP('Форма 1'!$F1005,'Придельники до 2021'!$B$4:$X$28,'Форма 1'!X$8),"")</f>
        <v/>
      </c>
      <c r="H1005" s="103" t="str">
        <f>IF(ISNUMBER('Форма 1'!Y1005),'Форма 1'!$H1005*VLOOKUP('Форма 1'!$F1005,'Придельники до 2021'!$B$4:$X$28,'Форма 1'!Y$8),"")</f>
        <v/>
      </c>
      <c r="I1005" s="103" t="str">
        <f>IF(ISNUMBER('Форма 1'!Z1005),'Форма 1'!$H1005*VLOOKUP('Форма 1'!$F1005,'Придельники до 2021'!$B$4:$X$28,'Форма 1'!Z$8),"")</f>
        <v/>
      </c>
      <c r="J1005" s="103" t="str">
        <f>IF(ISNUMBER('Форма 1'!AA1005),'Форма 1'!$H1005*VLOOKUP('Форма 1'!$F1005,'Придельники до 2021'!$B$4:$X$28,'Форма 1'!AA$8),"")</f>
        <v/>
      </c>
      <c r="K1005" s="90"/>
      <c r="L1005" s="87"/>
      <c r="M1005" s="103" t="str">
        <f>IF(ISNUMBER('Форма 1'!AD1005),'Форма 1'!$H1005*VLOOKUP('Форма 1'!$F1005,'Придельники до 2021'!$B$4:$X$28,'Форма 1'!AD$8),"")</f>
        <v/>
      </c>
      <c r="N1005" s="103" t="str">
        <f>IF(ISBLANK('Форма 1'!$AE1005),"",IF('Форма 1'!$AE1005=1,'Форма 1'!$H1005*VLOOKUP('Форма 1'!$F1005,'Придельники до 2021'!$B$4:$X$28,'Форма 1'!$AE$8,0),IF('Форма 1'!$AE1005=2,'Форма 1'!$H1005*VLOOKUP('Форма 1'!$F1005,'Придельники до 2021'!$B$4:$X$28,13,0),IF('Форма 1'!$AE1005=3,'Форма 1'!$H1005*VLOOKUP('Форма 1'!$F1005,'Придельники до 2021'!$B$4:$X$28,12,0)))))</f>
        <v/>
      </c>
      <c r="O1005" s="103" t="str">
        <f>IF(ISNUMBER('Форма 1'!AF1005),'Форма 1'!$H1005*VLOOKUP('Форма 1'!$F1005,'Придельники до 2021'!$B$4:$X$28,'Форма 1'!AF$8),"")</f>
        <v/>
      </c>
      <c r="P1005" s="87"/>
      <c r="Q1005" s="103" t="str">
        <f>IF(ISNUMBER('Форма 1'!AH1005),'Форма 1'!$H1005*VLOOKUP('Форма 1'!$F1005,'Придельники до 2021'!$B$4:$X$28,'Форма 1'!AH$8),"")</f>
        <v/>
      </c>
      <c r="R1005" s="103" t="str">
        <f>IF(ISNUMBER('Форма 1'!AI1005),'Форма 1'!$H1005*VLOOKUP('Форма 1'!$F1005,'Придельники до 2021'!$B$4:$X$28,'Форма 1'!AI$8),"")</f>
        <v/>
      </c>
      <c r="S1005" s="103" t="str">
        <f>IF(ISNUMBER('Форма 1'!AJ1005),'Форма 1'!$H1005*VLOOKUP('Форма 1'!$F1005,'Придельники до 2021'!$B$4:$X$28,'Форма 1'!AJ$8),"")</f>
        <v/>
      </c>
      <c r="T1005" s="87"/>
    </row>
    <row r="1006" spans="1:20">
      <c r="A1006" s="188">
        <f t="shared" si="81"/>
        <v>7</v>
      </c>
      <c r="B1006" s="195" t="s">
        <v>1165</v>
      </c>
      <c r="C1006" s="99">
        <f t="shared" si="79"/>
        <v>9312720.8159999996</v>
      </c>
      <c r="D1006" s="103" t="str">
        <f>IF(ISNUMBER('Форма 1'!U1006),'Форма 1'!$H1006*VLOOKUP('Форма 1'!$F1006,'Придельники до 2021'!$B$4:$X$28,'Форма 1'!U$8),"")</f>
        <v/>
      </c>
      <c r="E1006" s="103" t="str">
        <f>IF(ISNUMBER('Форма 1'!V1006),'Форма 1'!$H1006*VLOOKUP('Форма 1'!$F1006,'Придельники до 2021'!$B$4:$X$28,'Форма 1'!V$8),"")</f>
        <v/>
      </c>
      <c r="F1006" s="103" t="str">
        <f>IF(ISNUMBER('Форма 1'!W1006),'Форма 1'!$H1006*VLOOKUP('Форма 1'!$F1006,'Придельники до 2021'!$B$4:$X$28,'Форма 1'!W$8),"")</f>
        <v/>
      </c>
      <c r="G1006" s="103" t="str">
        <f>IF(ISNUMBER('Форма 1'!X1006),'Форма 1'!$H1006*VLOOKUP('Форма 1'!$F1006,'Придельники до 2021'!$B$4:$X$28,'Форма 1'!X$8),"")</f>
        <v/>
      </c>
      <c r="H1006" s="103" t="str">
        <f>IF(ISNUMBER('Форма 1'!Y1006),'Форма 1'!$H1006*VLOOKUP('Форма 1'!$F1006,'Придельники до 2021'!$B$4:$X$28,'Форма 1'!Y$8),"")</f>
        <v/>
      </c>
      <c r="I1006" s="103" t="str">
        <f>IF(ISNUMBER('Форма 1'!Z1006),'Форма 1'!$H1006*VLOOKUP('Форма 1'!$F1006,'Придельники до 2021'!$B$4:$X$28,'Форма 1'!Z$8),"")</f>
        <v/>
      </c>
      <c r="J1006" s="103" t="str">
        <f>IF(ISNUMBER('Форма 1'!AA1006),'Форма 1'!$H1006*VLOOKUP('Форма 1'!$F1006,'Придельники до 2021'!$B$4:$X$28,'Форма 1'!AA$8),"")</f>
        <v/>
      </c>
      <c r="K1006" s="90"/>
      <c r="L1006" s="87"/>
      <c r="M1006" s="103">
        <f>IF(ISNUMBER('Форма 1'!AD1006),'Форма 1'!$H1006*VLOOKUP('Форма 1'!$F1006,'Придельники с 2022'!$B$4:$X$28,'Форма 1'!AD$8),"")</f>
        <v>9312720.8159999996</v>
      </c>
      <c r="N1006" s="103" t="str">
        <f>IF(ISBLANK('Форма 1'!$AE1006),"",IF('Форма 1'!$AE1006=1,'Форма 1'!$H1006*VLOOKUP('Форма 1'!$F1006,'Придельники до 2021'!$B$4:$X$28,'Форма 1'!$AE$8,0),IF('Форма 1'!$AE1006=2,'Форма 1'!$H1006*VLOOKUP('Форма 1'!$F1006,'Придельники до 2021'!$B$4:$X$28,13,0),IF('Форма 1'!$AE1006=3,'Форма 1'!$H1006*VLOOKUP('Форма 1'!$F1006,'Придельники до 2021'!$B$4:$X$28,12,0)))))</f>
        <v/>
      </c>
      <c r="O1006" s="103" t="str">
        <f>IF(ISNUMBER('Форма 1'!AF1006),'Форма 1'!$H1006*VLOOKUP('Форма 1'!$F1006,'Придельники до 2021'!$B$4:$X$28,'Форма 1'!AF$8),"")</f>
        <v/>
      </c>
      <c r="P1006" s="87"/>
      <c r="Q1006" s="103" t="str">
        <f>IF(ISNUMBER('Форма 1'!AH1006),'Форма 1'!$H1006*VLOOKUP('Форма 1'!$F1006,'Придельники до 2021'!$B$4:$X$28,'Форма 1'!AH$8),"")</f>
        <v/>
      </c>
      <c r="R1006" s="103" t="str">
        <f>IF(ISNUMBER('Форма 1'!AI1006),'Форма 1'!$H1006*VLOOKUP('Форма 1'!$F1006,'Придельники до 2021'!$B$4:$X$28,'Форма 1'!AI$8),"")</f>
        <v/>
      </c>
      <c r="S1006" s="103" t="str">
        <f>IF(ISNUMBER('Форма 1'!AJ1006),'Форма 1'!$H1006*VLOOKUP('Форма 1'!$F1006,'Придельники до 2021'!$B$4:$X$28,'Форма 1'!AJ$8),"")</f>
        <v/>
      </c>
      <c r="T1006" s="87"/>
    </row>
    <row r="1007" spans="1:20">
      <c r="A1007" s="188">
        <f t="shared" si="81"/>
        <v>8</v>
      </c>
      <c r="B1007" s="189" t="s">
        <v>1166</v>
      </c>
      <c r="C1007" s="99">
        <f t="shared" si="79"/>
        <v>7089758.142</v>
      </c>
      <c r="D1007" s="103" t="str">
        <f>IF(ISNUMBER('Форма 1'!U1007),'Форма 1'!$H1007*VLOOKUP('Форма 1'!$F1007,'Придельники до 2021'!$B$4:$X$28,'Форма 1'!U$8),"")</f>
        <v/>
      </c>
      <c r="E1007" s="103" t="str">
        <f>IF(ISNUMBER('Форма 1'!V1007),'Форма 1'!$H1007*VLOOKUP('Форма 1'!$F1007,'Придельники до 2021'!$B$4:$X$28,'Форма 1'!V$8),"")</f>
        <v/>
      </c>
      <c r="F1007" s="103" t="str">
        <f>IF(ISNUMBER('Форма 1'!W1007),'Форма 1'!$H1007*VLOOKUP('Форма 1'!$F1007,'Придельники до 2021'!$B$4:$X$28,'Форма 1'!W$8),"")</f>
        <v/>
      </c>
      <c r="G1007" s="103" t="str">
        <f>IF(ISNUMBER('Форма 1'!X1007),'Форма 1'!$H1007*VLOOKUP('Форма 1'!$F1007,'Придельники до 2021'!$B$4:$X$28,'Форма 1'!X$8),"")</f>
        <v/>
      </c>
      <c r="H1007" s="103" t="str">
        <f>IF(ISNUMBER('Форма 1'!Y1007),'Форма 1'!$H1007*VLOOKUP('Форма 1'!$F1007,'Придельники до 2021'!$B$4:$X$28,'Форма 1'!Y$8),"")</f>
        <v/>
      </c>
      <c r="I1007" s="103" t="str">
        <f>IF(ISNUMBER('Форма 1'!Z1007),'Форма 1'!$H1007*VLOOKUP('Форма 1'!$F1007,'Придельники до 2021'!$B$4:$X$28,'Форма 1'!Z$8),"")</f>
        <v/>
      </c>
      <c r="J1007" s="103" t="str">
        <f>IF(ISNUMBER('Форма 1'!AA1007),'Форма 1'!$H1007*VLOOKUP('Форма 1'!$F1007,'Придельники до 2021'!$B$4:$X$28,'Форма 1'!AA$8),"")</f>
        <v/>
      </c>
      <c r="K1007" s="90"/>
      <c r="L1007" s="87"/>
      <c r="M1007" s="103">
        <f>IF(ISNUMBER('Форма 1'!AD1007),'Форма 1'!$H1007*VLOOKUP('Форма 1'!$F1007,'Придельники до 2021'!$B$4:$X$28,'Форма 1'!AD$8),"")</f>
        <v>7089758.142</v>
      </c>
      <c r="N1007" s="103" t="str">
        <f>IF(ISBLANK('Форма 1'!$AE1007),"",IF('Форма 1'!$AE1007=1,'Форма 1'!$H1007*VLOOKUP('Форма 1'!$F1007,'Придельники до 2021'!$B$4:$X$28,'Форма 1'!$AE$8,0),IF('Форма 1'!$AE1007=2,'Форма 1'!$H1007*VLOOKUP('Форма 1'!$F1007,'Придельники до 2021'!$B$4:$X$28,13,0),IF('Форма 1'!$AE1007=3,'Форма 1'!$H1007*VLOOKUP('Форма 1'!$F1007,'Придельники до 2021'!$B$4:$X$28,12,0)))))</f>
        <v/>
      </c>
      <c r="O1007" s="103" t="str">
        <f>IF(ISNUMBER('Форма 1'!AF1007),'Форма 1'!$H1007*VLOOKUP('Форма 1'!$F1007,'Придельники до 2021'!$B$4:$X$28,'Форма 1'!AF$8),"")</f>
        <v/>
      </c>
      <c r="P1007" s="87"/>
      <c r="Q1007" s="103" t="str">
        <f>IF(ISNUMBER('Форма 1'!AH1007),'Форма 1'!$H1007*VLOOKUP('Форма 1'!$F1007,'Придельники до 2021'!$B$4:$X$28,'Форма 1'!AH$8),"")</f>
        <v/>
      </c>
      <c r="R1007" s="103" t="str">
        <f>IF(ISNUMBER('Форма 1'!AI1007),'Форма 1'!$H1007*VLOOKUP('Форма 1'!$F1007,'Придельники до 2021'!$B$4:$X$28,'Форма 1'!AI$8),"")</f>
        <v/>
      </c>
      <c r="S1007" s="103" t="str">
        <f>IF(ISNUMBER('Форма 1'!AJ1007),'Форма 1'!$H1007*VLOOKUP('Форма 1'!$F1007,'Придельники до 2021'!$B$4:$X$28,'Форма 1'!AJ$8),"")</f>
        <v/>
      </c>
      <c r="T1007" s="87"/>
    </row>
    <row r="1008" spans="1:20">
      <c r="A1008" s="188">
        <f t="shared" si="81"/>
        <v>9</v>
      </c>
      <c r="B1008" s="189" t="s">
        <v>1167</v>
      </c>
      <c r="C1008" s="99">
        <f t="shared" si="79"/>
        <v>3834091.9699999997</v>
      </c>
      <c r="D1008" s="103" t="str">
        <f>IF(ISNUMBER('Форма 1'!U1008),'Форма 1'!$H1008*VLOOKUP('Форма 1'!$F1008,'Придельники до 2021'!$B$4:$X$28,'Форма 1'!U$8),"")</f>
        <v/>
      </c>
      <c r="E1008" s="103" t="str">
        <f>IF(ISNUMBER('Форма 1'!V1008),'Форма 1'!$H1008*VLOOKUP('Форма 1'!$F1008,'Придельники до 2021'!$B$4:$X$28,'Форма 1'!V$8),"")</f>
        <v/>
      </c>
      <c r="F1008" s="103" t="str">
        <f>IF(ISNUMBER('Форма 1'!W1008),'Форма 1'!$H1008*VLOOKUP('Форма 1'!$F1008,'Придельники до 2021'!$B$4:$X$28,'Форма 1'!W$8),"")</f>
        <v/>
      </c>
      <c r="G1008" s="103" t="str">
        <f>IF(ISNUMBER('Форма 1'!X1008),'Форма 1'!$H1008*VLOOKUP('Форма 1'!$F1008,'Придельники до 2021'!$B$4:$X$28,'Форма 1'!X$8),"")</f>
        <v/>
      </c>
      <c r="H1008" s="103" t="str">
        <f>IF(ISNUMBER('Форма 1'!Y1008),'Форма 1'!$H1008*VLOOKUP('Форма 1'!$F1008,'Придельники до 2021'!$B$4:$X$28,'Форма 1'!Y$8),"")</f>
        <v/>
      </c>
      <c r="I1008" s="103" t="str">
        <f>IF(ISNUMBER('Форма 1'!Z1008),'Форма 1'!$H1008*VLOOKUP('Форма 1'!$F1008,'Придельники до 2021'!$B$4:$X$28,'Форма 1'!Z$8),"")</f>
        <v/>
      </c>
      <c r="J1008" s="103" t="str">
        <f>IF(ISNUMBER('Форма 1'!AA1008),'Форма 1'!$H1008*VLOOKUP('Форма 1'!$F1008,'Придельники до 2021'!$B$4:$X$28,'Форма 1'!AA$8),"")</f>
        <v/>
      </c>
      <c r="K1008" s="90"/>
      <c r="L1008" s="87"/>
      <c r="M1008" s="103" t="str">
        <f>IF(ISNUMBER('Форма 1'!AD1008),'Форма 1'!$H1008*VLOOKUP('Форма 1'!$F1008,'Придельники до 2021'!$B$4:$X$28,'Форма 1'!AD$8),"")</f>
        <v/>
      </c>
      <c r="N1008" s="103">
        <f>IF(ISBLANK('Форма 1'!$AE1008),"",IF('Форма 1'!$AE1008=1,'Форма 1'!$H1008*VLOOKUP('Форма 1'!$F1008,'Придельники с 2022'!$B$4:$X$28,'Форма 1'!$AE$8,0),IF('Форма 1'!$AE1008=2,'Форма 1'!$H1008*VLOOKUP('Форма 1'!$F1008,'Придельники с 2022'!$B$4:$X$28,13,0),IF('Форма 1'!$AE1008=3,'Форма 1'!$H1008*VLOOKUP('Форма 1'!$F1008,'Придельники с 2022'!$B$4:$X$28,12,0)))))</f>
        <v>3239200.2379999999</v>
      </c>
      <c r="O1008" s="103">
        <f>IF(ISNUMBER('Форма 1'!AF1008),'Форма 1'!$H1008*VLOOKUP('Форма 1'!$F1008,'Придельники до 2021'!$B$4:$X$28,'Форма 1'!AF$8),"")</f>
        <v>594891.73199999996</v>
      </c>
      <c r="P1008" s="87"/>
      <c r="Q1008" s="103" t="str">
        <f>IF(ISNUMBER('Форма 1'!AH1008),'Форма 1'!$H1008*VLOOKUP('Форма 1'!$F1008,'Придельники до 2021'!$B$4:$X$28,'Форма 1'!AH$8),"")</f>
        <v/>
      </c>
      <c r="R1008" s="103" t="str">
        <f>IF(ISNUMBER('Форма 1'!AI1008),'Форма 1'!$H1008*VLOOKUP('Форма 1'!$F1008,'Придельники до 2021'!$B$4:$X$28,'Форма 1'!AI$8),"")</f>
        <v/>
      </c>
      <c r="S1008" s="103" t="str">
        <f>IF(ISNUMBER('Форма 1'!AJ1008),'Форма 1'!$H1008*VLOOKUP('Форма 1'!$F1008,'Придельники до 2021'!$B$4:$X$28,'Форма 1'!AJ$8),"")</f>
        <v/>
      </c>
      <c r="T1008" s="87"/>
    </row>
    <row r="1009" spans="1:20">
      <c r="A1009" s="188">
        <f t="shared" si="81"/>
        <v>10</v>
      </c>
      <c r="B1009" s="189" t="s">
        <v>1169</v>
      </c>
      <c r="C1009" s="99">
        <f t="shared" si="79"/>
        <v>4846915.2960000001</v>
      </c>
      <c r="D1009" s="103" t="str">
        <f>IF(ISNUMBER('Форма 1'!U1009),'Форма 1'!$H1009*VLOOKUP('Форма 1'!$F1009,'Придельники до 2021'!$B$4:$X$28,'Форма 1'!U$8),"")</f>
        <v/>
      </c>
      <c r="E1009" s="103">
        <f>IF(ISNUMBER('Форма 1'!V1009),'Форма 1'!$H1009*VLOOKUP('Форма 1'!$F1009,'Придельники до 2021'!$B$4:$X$28,'Форма 1'!V$8),"")</f>
        <v>4354895.5200000005</v>
      </c>
      <c r="F1009" s="103" t="str">
        <f>IF(ISNUMBER('Форма 1'!W1009),'Форма 1'!$H1009*VLOOKUP('Форма 1'!$F1009,'Придельники до 2021'!$B$4:$X$28,'Форма 1'!W$8),"")</f>
        <v/>
      </c>
      <c r="G1009" s="103" t="str">
        <f>IF(ISNUMBER('Форма 1'!X1009),'Форма 1'!$H1009*VLOOKUP('Форма 1'!$F1009,'Придельники до 2021'!$B$4:$X$28,'Форма 1'!X$8),"")</f>
        <v/>
      </c>
      <c r="H1009" s="103" t="str">
        <f>IF(ISNUMBER('Форма 1'!Y1009),'Форма 1'!$H1009*VLOOKUP('Форма 1'!$F1009,'Придельники до 2021'!$B$4:$X$28,'Форма 1'!Y$8),"")</f>
        <v/>
      </c>
      <c r="I1009" s="103">
        <f>IF(ISNUMBER('Форма 1'!Z1009),'Форма 1'!$H1009*VLOOKUP('Форма 1'!$F1009,'Придельники до 2021'!$B$4:$X$28,'Форма 1'!Z$8),"")</f>
        <v>492019.77600000001</v>
      </c>
      <c r="J1009" s="103" t="str">
        <f>IF(ISNUMBER('Форма 1'!AA1009),'Форма 1'!$H1009*VLOOKUP('Форма 1'!$F1009,'Придельники до 2021'!$B$4:$X$28,'Форма 1'!AA$8),"")</f>
        <v/>
      </c>
      <c r="K1009" s="90"/>
      <c r="L1009" s="87"/>
      <c r="M1009" s="103" t="str">
        <f>IF(ISNUMBER('Форма 1'!AD1009),'Форма 1'!$H1009*VLOOKUP('Форма 1'!$F1009,'Придельники до 2021'!$B$4:$X$28,'Форма 1'!AD$8),"")</f>
        <v/>
      </c>
      <c r="N1009" s="103" t="str">
        <f>IF(ISBLANK('Форма 1'!$AE1009),"",IF('Форма 1'!$AE1009=1,'Форма 1'!$H1009*VLOOKUP('Форма 1'!$F1009,'Придельники до 2021'!$B$4:$X$28,'Форма 1'!$AE$8,0),IF('Форма 1'!$AE1009=2,'Форма 1'!$H1009*VLOOKUP('Форма 1'!$F1009,'Придельники до 2021'!$B$4:$X$28,13,0),IF('Форма 1'!$AE1009=3,'Форма 1'!$H1009*VLOOKUP('Форма 1'!$F1009,'Придельники до 2021'!$B$4:$X$28,12,0)))))</f>
        <v/>
      </c>
      <c r="O1009" s="103" t="str">
        <f>IF(ISNUMBER('Форма 1'!AF1009),'Форма 1'!$H1009*VLOOKUP('Форма 1'!$F1009,'Придельники до 2021'!$B$4:$X$28,'Форма 1'!AF$8),"")</f>
        <v/>
      </c>
      <c r="P1009" s="87"/>
      <c r="Q1009" s="103" t="str">
        <f>IF(ISNUMBER('Форма 1'!AH1009),'Форма 1'!$H1009*VLOOKUP('Форма 1'!$F1009,'Придельники до 2021'!$B$4:$X$28,'Форма 1'!AH$8),"")</f>
        <v/>
      </c>
      <c r="R1009" s="103" t="str">
        <f>IF(ISNUMBER('Форма 1'!AI1009),'Форма 1'!$H1009*VLOOKUP('Форма 1'!$F1009,'Придельники до 2021'!$B$4:$X$28,'Форма 1'!AI$8),"")</f>
        <v/>
      </c>
      <c r="S1009" s="103" t="str">
        <f>IF(ISNUMBER('Форма 1'!AJ1009),'Форма 1'!$H1009*VLOOKUP('Форма 1'!$F1009,'Придельники до 2021'!$B$4:$X$28,'Форма 1'!AJ$8),"")</f>
        <v/>
      </c>
      <c r="T1009" s="87"/>
    </row>
    <row r="1010" spans="1:20">
      <c r="A1010" s="188">
        <f t="shared" si="81"/>
        <v>11</v>
      </c>
      <c r="B1010" s="189" t="s">
        <v>1171</v>
      </c>
      <c r="C1010" s="99">
        <f t="shared" si="79"/>
        <v>1628930.8710000003</v>
      </c>
      <c r="D1010" s="103">
        <f>IF(ISNUMBER('Форма 1'!U1010),'Форма 1'!$H1010*VLOOKUP('Форма 1'!$F1010,'Придельники до 2021'!$B$4:$X$28,'Форма 1'!U$8),"")</f>
        <v>144774.26100000003</v>
      </c>
      <c r="E1010" s="103">
        <f>IF(ISNUMBER('Форма 1'!V1010),'Форма 1'!$H1010*VLOOKUP('Форма 1'!$F1010,'Придельники до 2021'!$B$4:$X$28,'Форма 1'!V$8),"")</f>
        <v>1484156.6100000003</v>
      </c>
      <c r="F1010" s="103" t="str">
        <f>IF(ISNUMBER('Форма 1'!W1010),'Форма 1'!$H1010*VLOOKUP('Форма 1'!$F1010,'Придельники до 2021'!$B$4:$X$28,'Форма 1'!W$8),"")</f>
        <v/>
      </c>
      <c r="G1010" s="103" t="str">
        <f>IF(ISNUMBER('Форма 1'!X1010),'Форма 1'!$H1010*VLOOKUP('Форма 1'!$F1010,'Придельники до 2021'!$B$4:$X$28,'Форма 1'!X$8),"")</f>
        <v/>
      </c>
      <c r="H1010" s="103" t="str">
        <f>IF(ISNUMBER('Форма 1'!Y1010),'Форма 1'!$H1010*VLOOKUP('Форма 1'!$F1010,'Придельники до 2021'!$B$4:$X$28,'Форма 1'!Y$8),"")</f>
        <v/>
      </c>
      <c r="I1010" s="103" t="str">
        <f>IF(ISNUMBER('Форма 1'!Z1010),'Форма 1'!$H1010*VLOOKUP('Форма 1'!$F1010,'Придельники до 2021'!$B$4:$X$28,'Форма 1'!Z$8),"")</f>
        <v/>
      </c>
      <c r="J1010" s="103" t="str">
        <f>IF(ISNUMBER('Форма 1'!AA1010),'Форма 1'!$H1010*VLOOKUP('Форма 1'!$F1010,'Придельники до 2021'!$B$4:$X$28,'Форма 1'!AA$8),"")</f>
        <v/>
      </c>
      <c r="K1010" s="90"/>
      <c r="L1010" s="87"/>
      <c r="M1010" s="103" t="str">
        <f>IF(ISNUMBER('Форма 1'!AD1010),'Форма 1'!$H1010*VLOOKUP('Форма 1'!$F1010,'Придельники до 2021'!$B$4:$X$28,'Форма 1'!AD$8),"")</f>
        <v/>
      </c>
      <c r="N1010" s="103" t="str">
        <f>IF(ISBLANK('Форма 1'!$AE1010),"",IF('Форма 1'!$AE1010=1,'Форма 1'!$H1010*VLOOKUP('Форма 1'!$F1010,'Придельники до 2021'!$B$4:$X$28,'Форма 1'!$AE$8,0),IF('Форма 1'!$AE1010=2,'Форма 1'!$H1010*VLOOKUP('Форма 1'!$F1010,'Придельники до 2021'!$B$4:$X$28,13,0),IF('Форма 1'!$AE1010=3,'Форма 1'!$H1010*VLOOKUP('Форма 1'!$F1010,'Придельники до 2021'!$B$4:$X$28,12,0)))))</f>
        <v/>
      </c>
      <c r="O1010" s="103" t="str">
        <f>IF(ISNUMBER('Форма 1'!AF1010),'Форма 1'!$H1010*VLOOKUP('Форма 1'!$F1010,'Придельники до 2021'!$B$4:$X$28,'Форма 1'!AF$8),"")</f>
        <v/>
      </c>
      <c r="P1010" s="87"/>
      <c r="Q1010" s="103" t="str">
        <f>IF(ISNUMBER('Форма 1'!AH1010),'Форма 1'!$H1010*VLOOKUP('Форма 1'!$F1010,'Придельники до 2021'!$B$4:$X$28,'Форма 1'!AH$8),"")</f>
        <v/>
      </c>
      <c r="R1010" s="103" t="str">
        <f>IF(ISNUMBER('Форма 1'!AI1010),'Форма 1'!$H1010*VLOOKUP('Форма 1'!$F1010,'Придельники до 2021'!$B$4:$X$28,'Форма 1'!AI$8),"")</f>
        <v/>
      </c>
      <c r="S1010" s="103" t="str">
        <f>IF(ISNUMBER('Форма 1'!AJ1010),'Форма 1'!$H1010*VLOOKUP('Форма 1'!$F1010,'Придельники до 2021'!$B$4:$X$28,'Форма 1'!AJ$8),"")</f>
        <v/>
      </c>
      <c r="T1010" s="87"/>
    </row>
    <row r="1011" spans="1:20">
      <c r="A1011" s="188">
        <f t="shared" si="81"/>
        <v>12</v>
      </c>
      <c r="B1011" s="189" t="s">
        <v>1173</v>
      </c>
      <c r="C1011" s="99">
        <f t="shared" si="79"/>
        <v>961392.38699999987</v>
      </c>
      <c r="D1011" s="103">
        <f>IF(ISNUMBER('Форма 1'!U1011),'Форма 1'!$H1011*VLOOKUP('Форма 1'!$F1011,'Придельники до 2021'!$B$4:$X$28,'Форма 1'!U$8),"")</f>
        <v>445454.98300000001</v>
      </c>
      <c r="E1011" s="103" t="str">
        <f>IF(ISNUMBER('Форма 1'!V1011),'Форма 1'!$H1011*VLOOKUP('Форма 1'!$F1011,'Придельники до 2021'!$B$4:$X$28,'Форма 1'!V$8),"")</f>
        <v/>
      </c>
      <c r="F1011" s="103" t="str">
        <f>IF(ISNUMBER('Форма 1'!W1011),'Форма 1'!$H1011*VLOOKUP('Форма 1'!$F1011,'Придельники до 2021'!$B$4:$X$28,'Форма 1'!W$8),"")</f>
        <v/>
      </c>
      <c r="G1011" s="103" t="str">
        <f>IF(ISNUMBER('Форма 1'!X1011),'Форма 1'!$H1011*VLOOKUP('Форма 1'!$F1011,'Придельники до 2021'!$B$4:$X$28,'Форма 1'!X$8),"")</f>
        <v/>
      </c>
      <c r="H1011" s="103" t="str">
        <f>IF(ISNUMBER('Форма 1'!Y1011),'Форма 1'!$H1011*VLOOKUP('Форма 1'!$F1011,'Придельники до 2021'!$B$4:$X$28,'Форма 1'!Y$8),"")</f>
        <v/>
      </c>
      <c r="I1011" s="103">
        <f>IF(ISNUMBER('Форма 1'!Z1011),'Форма 1'!$H1011*VLOOKUP('Форма 1'!$F1011,'Придельники до 2021'!$B$4:$X$28,'Форма 1'!Z$8),"")</f>
        <v>515937.40399999992</v>
      </c>
      <c r="J1011" s="103" t="str">
        <f>IF(ISNUMBER('Форма 1'!AA1011),'Форма 1'!$H1011*VLOOKUP('Форма 1'!$F1011,'Придельники до 2021'!$B$4:$X$28,'Форма 1'!AA$8),"")</f>
        <v/>
      </c>
      <c r="K1011" s="90"/>
      <c r="L1011" s="87"/>
      <c r="M1011" s="103" t="str">
        <f>IF(ISNUMBER('Форма 1'!AD1011),'Форма 1'!$H1011*VLOOKUP('Форма 1'!$F1011,'Придельники до 2021'!$B$4:$X$28,'Форма 1'!AD$8),"")</f>
        <v/>
      </c>
      <c r="N1011" s="103" t="str">
        <f>IF(ISBLANK('Форма 1'!$AE1011),"",IF('Форма 1'!$AE1011=1,'Форма 1'!$H1011*VLOOKUP('Форма 1'!$F1011,'Придельники до 2021'!$B$4:$X$28,'Форма 1'!$AE$8,0),IF('Форма 1'!$AE1011=2,'Форма 1'!$H1011*VLOOKUP('Форма 1'!$F1011,'Придельники до 2021'!$B$4:$X$28,13,0),IF('Форма 1'!$AE1011=3,'Форма 1'!$H1011*VLOOKUP('Форма 1'!$F1011,'Придельники до 2021'!$B$4:$X$28,12,0)))))</f>
        <v/>
      </c>
      <c r="O1011" s="103" t="str">
        <f>IF(ISNUMBER('Форма 1'!AF1011),'Форма 1'!$H1011*VLOOKUP('Форма 1'!$F1011,'Придельники до 2021'!$B$4:$X$28,'Форма 1'!AF$8),"")</f>
        <v/>
      </c>
      <c r="P1011" s="87"/>
      <c r="Q1011" s="103" t="str">
        <f>IF(ISNUMBER('Форма 1'!AH1011),'Форма 1'!$H1011*VLOOKUP('Форма 1'!$F1011,'Придельники до 2021'!$B$4:$X$28,'Форма 1'!AH$8),"")</f>
        <v/>
      </c>
      <c r="R1011" s="103" t="str">
        <f>IF(ISNUMBER('Форма 1'!AI1011),'Форма 1'!$H1011*VLOOKUP('Форма 1'!$F1011,'Придельники до 2021'!$B$4:$X$28,'Форма 1'!AI$8),"")</f>
        <v/>
      </c>
      <c r="S1011" s="103" t="str">
        <f>IF(ISNUMBER('Форма 1'!AJ1011),'Форма 1'!$H1011*VLOOKUP('Форма 1'!$F1011,'Придельники до 2021'!$B$4:$X$28,'Форма 1'!AJ$8),"")</f>
        <v/>
      </c>
      <c r="T1011" s="87"/>
    </row>
    <row r="1012" spans="1:20">
      <c r="A1012" s="188">
        <f t="shared" si="81"/>
        <v>13</v>
      </c>
      <c r="B1012" s="119" t="s">
        <v>1174</v>
      </c>
      <c r="C1012" s="99">
        <f t="shared" si="79"/>
        <v>5605412.5530000003</v>
      </c>
      <c r="D1012" s="103" t="str">
        <f>IF(ISNUMBER('Форма 1'!U1012),'Форма 1'!$H1012*VLOOKUP('Форма 1'!$F1012,'Придельники до 2021'!$B$4:$X$28,'Форма 1'!U$8),"")</f>
        <v/>
      </c>
      <c r="E1012" s="103">
        <f>IF(ISNUMBER('Форма 1'!V1012),'Форма 1'!$H1012*VLOOKUP('Форма 1'!$F1012,'Придельники до 2021'!$B$4:$X$28,'Форма 1'!V$8),"")</f>
        <v>5605412.5530000003</v>
      </c>
      <c r="F1012" s="103" t="str">
        <f>IF(ISNUMBER('Форма 1'!W1012),'Форма 1'!$H1012*VLOOKUP('Форма 1'!$F1012,'Придельники до 2021'!$B$4:$X$28,'Форма 1'!W$8),"")</f>
        <v/>
      </c>
      <c r="G1012" s="103" t="str">
        <f>IF(ISNUMBER('Форма 1'!X1012),'Форма 1'!$H1012*VLOOKUP('Форма 1'!$F1012,'Придельники до 2021'!$B$4:$X$28,'Форма 1'!X$8),"")</f>
        <v/>
      </c>
      <c r="H1012" s="103" t="str">
        <f>IF(ISNUMBER('Форма 1'!Y1012),'Форма 1'!$H1012*VLOOKUP('Форма 1'!$F1012,'Придельники до 2021'!$B$4:$X$28,'Форма 1'!Y$8),"")</f>
        <v/>
      </c>
      <c r="I1012" s="103" t="str">
        <f>IF(ISNUMBER('Форма 1'!Z1012),'Форма 1'!$H1012*VLOOKUP('Форма 1'!$F1012,'Придельники до 2021'!$B$4:$X$28,'Форма 1'!Z$8),"")</f>
        <v/>
      </c>
      <c r="J1012" s="103" t="str">
        <f>IF(ISNUMBER('Форма 1'!AA1012),'Форма 1'!$H1012*VLOOKUP('Форма 1'!$F1012,'Придельники до 2021'!$B$4:$X$28,'Форма 1'!AA$8),"")</f>
        <v/>
      </c>
      <c r="K1012" s="90"/>
      <c r="L1012" s="87"/>
      <c r="M1012" s="103" t="str">
        <f>IF(ISNUMBER('Форма 1'!AD1012),'Форма 1'!$H1012*VLOOKUP('Форма 1'!$F1012,'Придельники до 2021'!$B$4:$X$28,'Форма 1'!AD$8),"")</f>
        <v/>
      </c>
      <c r="N1012" s="103" t="str">
        <f>IF(ISBLANK('Форма 1'!$AE1012),"",IF('Форма 1'!$AE1012=1,'Форма 1'!$H1012*VLOOKUP('Форма 1'!$F1012,'Придельники до 2021'!$B$4:$X$28,'Форма 1'!$AE$8,0),IF('Форма 1'!$AE1012=2,'Форма 1'!$H1012*VLOOKUP('Форма 1'!$F1012,'Придельники до 2021'!$B$4:$X$28,13,0),IF('Форма 1'!$AE1012=3,'Форма 1'!$H1012*VLOOKUP('Форма 1'!$F1012,'Придельники до 2021'!$B$4:$X$28,12,0)))))</f>
        <v/>
      </c>
      <c r="O1012" s="103" t="str">
        <f>IF(ISNUMBER('Форма 1'!AF1012),'Форма 1'!$H1012*VLOOKUP('Форма 1'!$F1012,'Придельники до 2021'!$B$4:$X$28,'Форма 1'!AF$8),"")</f>
        <v/>
      </c>
      <c r="P1012" s="87"/>
      <c r="Q1012" s="103" t="str">
        <f>IF(ISNUMBER('Форма 1'!AH1012),'Форма 1'!$H1012*VLOOKUP('Форма 1'!$F1012,'Придельники до 2021'!$B$4:$X$28,'Форма 1'!AH$8),"")</f>
        <v/>
      </c>
      <c r="R1012" s="103" t="str">
        <f>IF(ISNUMBER('Форма 1'!AI1012),'Форма 1'!$H1012*VLOOKUP('Форма 1'!$F1012,'Придельники до 2021'!$B$4:$X$28,'Форма 1'!AI$8),"")</f>
        <v/>
      </c>
      <c r="S1012" s="103" t="str">
        <f>IF(ISNUMBER('Форма 1'!AJ1012),'Форма 1'!$H1012*VLOOKUP('Форма 1'!$F1012,'Придельники до 2021'!$B$4:$X$28,'Форма 1'!AJ$8),"")</f>
        <v/>
      </c>
      <c r="T1012" s="87"/>
    </row>
    <row r="1013" spans="1:20">
      <c r="A1013" s="188">
        <f t="shared" si="81"/>
        <v>14</v>
      </c>
      <c r="B1013" s="189" t="s">
        <v>1175</v>
      </c>
      <c r="C1013" s="99">
        <f t="shared" si="79"/>
        <v>12536428.463</v>
      </c>
      <c r="D1013" s="103" t="str">
        <f>IF(ISNUMBER('Форма 1'!U1013),'Форма 1'!$H1013*VLOOKUP('Форма 1'!$F1013,'Придельники до 2021'!$B$4:$X$28,'Форма 1'!U$8),"")</f>
        <v/>
      </c>
      <c r="E1013" s="103" t="str">
        <f>IF(ISNUMBER('Форма 1'!V1013),'Форма 1'!$H1013*VLOOKUP('Форма 1'!$F1013,'Придельники до 2021'!$B$4:$X$28,'Форма 1'!V$8),"")</f>
        <v/>
      </c>
      <c r="F1013" s="103" t="str">
        <f>IF(ISNUMBER('Форма 1'!W1013),'Форма 1'!$H1013*VLOOKUP('Форма 1'!$F1013,'Придельники до 2021'!$B$4:$X$28,'Форма 1'!W$8),"")</f>
        <v/>
      </c>
      <c r="G1013" s="103" t="str">
        <f>IF(ISNUMBER('Форма 1'!X1013),'Форма 1'!$H1013*VLOOKUP('Форма 1'!$F1013,'Придельники до 2021'!$B$4:$X$28,'Форма 1'!X$8),"")</f>
        <v/>
      </c>
      <c r="H1013" s="103" t="str">
        <f>IF(ISNUMBER('Форма 1'!Y1013),'Форма 1'!$H1013*VLOOKUP('Форма 1'!$F1013,'Придельники до 2021'!$B$4:$X$28,'Форма 1'!Y$8),"")</f>
        <v/>
      </c>
      <c r="I1013" s="103" t="str">
        <f>IF(ISNUMBER('Форма 1'!Z1013),'Форма 1'!$H1013*VLOOKUP('Форма 1'!$F1013,'Придельники до 2021'!$B$4:$X$28,'Форма 1'!Z$8),"")</f>
        <v/>
      </c>
      <c r="J1013" s="103" t="str">
        <f>IF(ISNUMBER('Форма 1'!AA1013),'Форма 1'!$H1013*VLOOKUP('Форма 1'!$F1013,'Придельники до 2021'!$B$4:$X$28,'Форма 1'!AA$8),"")</f>
        <v/>
      </c>
      <c r="K1013" s="90"/>
      <c r="L1013" s="87"/>
      <c r="M1013" s="103">
        <f>IF(ISNUMBER('Форма 1'!AD1013),'Форма 1'!$H1013*VLOOKUP('Форма 1'!$F1013,'Придельники с 2022'!$B$4:$X$28,'Форма 1'!AD$8),"")</f>
        <v>12536428.463</v>
      </c>
      <c r="N1013" s="103" t="str">
        <f>IF(ISBLANK('Форма 1'!$AE1013),"",IF('Форма 1'!$AE1013=1,'Форма 1'!$H1013*VLOOKUP('Форма 1'!$F1013,'Придельники до 2021'!$B$4:$X$28,'Форма 1'!$AE$8,0),IF('Форма 1'!$AE1013=2,'Форма 1'!$H1013*VLOOKUP('Форма 1'!$F1013,'Придельники до 2021'!$B$4:$X$28,13,0),IF('Форма 1'!$AE1013=3,'Форма 1'!$H1013*VLOOKUP('Форма 1'!$F1013,'Придельники до 2021'!$B$4:$X$28,12,0)))))</f>
        <v/>
      </c>
      <c r="O1013" s="103" t="str">
        <f>IF(ISNUMBER('Форма 1'!AF1013),'Форма 1'!$H1013*VLOOKUP('Форма 1'!$F1013,'Придельники до 2021'!$B$4:$X$28,'Форма 1'!AF$8),"")</f>
        <v/>
      </c>
      <c r="P1013" s="87"/>
      <c r="Q1013" s="103" t="str">
        <f>IF(ISNUMBER('Форма 1'!AH1013),'Форма 1'!$H1013*VLOOKUP('Форма 1'!$F1013,'Придельники до 2021'!$B$4:$X$28,'Форма 1'!AH$8),"")</f>
        <v/>
      </c>
      <c r="R1013" s="103" t="str">
        <f>IF(ISNUMBER('Форма 1'!AI1013),'Форма 1'!$H1013*VLOOKUP('Форма 1'!$F1013,'Придельники до 2021'!$B$4:$X$28,'Форма 1'!AI$8),"")</f>
        <v/>
      </c>
      <c r="S1013" s="103" t="str">
        <f>IF(ISNUMBER('Форма 1'!AJ1013),'Форма 1'!$H1013*VLOOKUP('Форма 1'!$F1013,'Придельники до 2021'!$B$4:$X$28,'Форма 1'!AJ$8),"")</f>
        <v/>
      </c>
      <c r="T1013" s="87"/>
    </row>
    <row r="1014" spans="1:20">
      <c r="A1014" s="188">
        <f t="shared" si="81"/>
        <v>15</v>
      </c>
      <c r="B1014" s="189" t="s">
        <v>1176</v>
      </c>
      <c r="C1014" s="99">
        <f t="shared" si="79"/>
        <v>3764926.6520000007</v>
      </c>
      <c r="D1014" s="103" t="str">
        <f>IF(ISNUMBER('Форма 1'!U1014),'Форма 1'!$H1014*VLOOKUP('Форма 1'!$F1014,'Придельники до 2021'!$B$4:$X$28,'Форма 1'!U$8),"")</f>
        <v/>
      </c>
      <c r="E1014" s="103" t="str">
        <f>IF(ISNUMBER('Форма 1'!V1014),'Форма 1'!$H1014*VLOOKUP('Форма 1'!$F1014,'Придельники до 2021'!$B$4:$X$28,'Форма 1'!V$8),"")</f>
        <v/>
      </c>
      <c r="F1014" s="103" t="str">
        <f>IF(ISNUMBER('Форма 1'!W1014),'Форма 1'!$H1014*VLOOKUP('Форма 1'!$F1014,'Придельники до 2021'!$B$4:$X$28,'Форма 1'!W$8),"")</f>
        <v/>
      </c>
      <c r="G1014" s="103" t="str">
        <f>IF(ISNUMBER('Форма 1'!X1014),'Форма 1'!$H1014*VLOOKUP('Форма 1'!$F1014,'Придельники до 2021'!$B$4:$X$28,'Форма 1'!X$8),"")</f>
        <v/>
      </c>
      <c r="H1014" s="103" t="str">
        <f>IF(ISNUMBER('Форма 1'!Y1014),'Форма 1'!$H1014*VLOOKUP('Форма 1'!$F1014,'Придельники до 2021'!$B$4:$X$28,'Форма 1'!Y$8),"")</f>
        <v/>
      </c>
      <c r="I1014" s="103" t="str">
        <f>IF(ISNUMBER('Форма 1'!Z1014),'Форма 1'!$H1014*VLOOKUP('Форма 1'!$F1014,'Придельники до 2021'!$B$4:$X$28,'Форма 1'!Z$8),"")</f>
        <v/>
      </c>
      <c r="J1014" s="103" t="str">
        <f>IF(ISNUMBER('Форма 1'!AA1014),'Форма 1'!$H1014*VLOOKUP('Форма 1'!$F1014,'Придельники до 2021'!$B$4:$X$28,'Форма 1'!AA$8),"")</f>
        <v/>
      </c>
      <c r="K1014" s="90"/>
      <c r="L1014" s="87"/>
      <c r="M1014" s="103" t="str">
        <f>IF(ISNUMBER('Форма 1'!AD1014),'Форма 1'!$H1014*VLOOKUP('Форма 1'!$F1014,'Придельники до 2021'!$B$4:$X$28,'Форма 1'!AD$8),"")</f>
        <v/>
      </c>
      <c r="N1014" s="103">
        <f>IF(ISBLANK('Форма 1'!$AE1014),"",IF('Форма 1'!$AE1014=1,'Форма 1'!$H1014*VLOOKUP('Форма 1'!$F1014,'Придельники до 2021'!$B$4:$X$28,'Форма 1'!$AE$8,0),IF('Форма 1'!$AE1014=2,'Форма 1'!$H1014*VLOOKUP('Форма 1'!$F1014,'Придельники до 2021'!$B$4:$X$28,13,0),IF('Форма 1'!$AE1014=3,'Форма 1'!$H1014*VLOOKUP('Форма 1'!$F1014,'Придельники до 2021'!$B$4:$X$28,12,0)))))</f>
        <v>2878754.7440000004</v>
      </c>
      <c r="O1014" s="103">
        <f>IF(ISNUMBER('Форма 1'!AF1014),'Форма 1'!$H1014*VLOOKUP('Форма 1'!$F1014,'Придельники до 2021'!$B$4:$X$28,'Форма 1'!AF$8),"")</f>
        <v>886171.90800000005</v>
      </c>
      <c r="P1014" s="87"/>
      <c r="Q1014" s="103" t="str">
        <f>IF(ISNUMBER('Форма 1'!AH1014),'Форма 1'!$H1014*VLOOKUP('Форма 1'!$F1014,'Придельники до 2021'!$B$4:$X$28,'Форма 1'!AH$8),"")</f>
        <v/>
      </c>
      <c r="R1014" s="103" t="str">
        <f>IF(ISNUMBER('Форма 1'!AI1014),'Форма 1'!$H1014*VLOOKUP('Форма 1'!$F1014,'Придельники до 2021'!$B$4:$X$28,'Форма 1'!AI$8),"")</f>
        <v/>
      </c>
      <c r="S1014" s="103" t="str">
        <f>IF(ISNUMBER('Форма 1'!AJ1014),'Форма 1'!$H1014*VLOOKUP('Форма 1'!$F1014,'Придельники до 2021'!$B$4:$X$28,'Форма 1'!AJ$8),"")</f>
        <v/>
      </c>
      <c r="T1014" s="87"/>
    </row>
    <row r="1015" spans="1:20">
      <c r="A1015" s="188">
        <f t="shared" si="81"/>
        <v>16</v>
      </c>
      <c r="B1015" s="189" t="s">
        <v>1177</v>
      </c>
      <c r="C1015" s="99">
        <f t="shared" si="79"/>
        <v>12122929.819999998</v>
      </c>
      <c r="D1015" s="103">
        <f>IF(ISNUMBER('Форма 1'!U1015),'Форма 1'!$H1015*VLOOKUP('Форма 1'!$F1015,'Придельники с 2022'!$B$4:$X$28,'Форма 1'!U$8),"")</f>
        <v>506754.61200000002</v>
      </c>
      <c r="E1015" s="103" t="str">
        <f>IF(ISNUMBER('Форма 1'!V1015),'Форма 1'!$H1015*VLOOKUP('Форма 1'!$F1015,'Придельники до 2021'!$B$4:$X$28,'Форма 1'!V$8),"")</f>
        <v/>
      </c>
      <c r="F1015" s="103" t="str">
        <f>IF(ISNUMBER('Форма 1'!W1015),'Форма 1'!$H1015*VLOOKUP('Форма 1'!$F1015,'Придельники до 2021'!$B$4:$X$28,'Форма 1'!W$8),"")</f>
        <v/>
      </c>
      <c r="G1015" s="103" t="str">
        <f>IF(ISNUMBER('Форма 1'!X1015),'Форма 1'!$H1015*VLOOKUP('Форма 1'!$F1015,'Придельники до 2021'!$B$4:$X$28,'Форма 1'!X$8),"")</f>
        <v/>
      </c>
      <c r="H1015" s="103" t="str">
        <f>IF(ISNUMBER('Форма 1'!Y1015),'Форма 1'!$H1015*VLOOKUP('Форма 1'!$F1015,'Придельники до 2021'!$B$4:$X$28,'Форма 1'!Y$8),"")</f>
        <v/>
      </c>
      <c r="I1015" s="103" t="str">
        <f>IF(ISNUMBER('Форма 1'!Z1015),'Форма 1'!$H1015*VLOOKUP('Форма 1'!$F1015,'Придельники до 2021'!$B$4:$X$28,'Форма 1'!Z$8),"")</f>
        <v/>
      </c>
      <c r="J1015" s="103" t="str">
        <f>IF(ISNUMBER('Форма 1'!AA1015),'Форма 1'!$H1015*VLOOKUP('Форма 1'!$F1015,'Придельники до 2021'!$B$4:$X$28,'Форма 1'!AA$8),"")</f>
        <v/>
      </c>
      <c r="K1015" s="90"/>
      <c r="L1015" s="87"/>
      <c r="M1015" s="103">
        <f>IF(ISNUMBER('Форма 1'!AD1015),'Форма 1'!$H1015*VLOOKUP('Форма 1'!$F1015,'Придельники с 2022'!$B$4:$X$28,'Форма 1'!AD$8),"")</f>
        <v>6542989.1940000001</v>
      </c>
      <c r="N1015" s="103">
        <f>IF(ISBLANK('Форма 1'!$AE1015),"",IF('Форма 1'!$AE1015=1,'Форма 1'!$H1015*VLOOKUP('Форма 1'!$F1015,'Придельники с 2022'!$B$4:$X$28,'Форма 1'!$AE$8,0),IF('Форма 1'!$AE1015=2,'Форма 1'!$H1015*VLOOKUP('Форма 1'!$F1015,'Придельники с 2022'!$B$4:$X$28,13,0),IF('Форма 1'!$AE1015=3,'Форма 1'!$H1015*VLOOKUP('Форма 1'!$F1015,'Придельники с 2022'!$B$4:$X$28,12,0)))))</f>
        <v>3989266.8899999997</v>
      </c>
      <c r="O1015" s="103">
        <f>IF(ISNUMBER('Форма 1'!AF1015),'Форма 1'!$H1015*VLOOKUP('Форма 1'!$F1015,'Придельники до 2021'!$B$4:$X$28,'Форма 1'!AF$8),"")</f>
        <v>888638.18400000001</v>
      </c>
      <c r="P1015" s="87">
        <v>195280.94</v>
      </c>
      <c r="Q1015" s="103" t="str">
        <f>IF(ISNUMBER('Форма 1'!AH1015),'Форма 1'!$H1015*VLOOKUP('Форма 1'!$F1015,'Придельники до 2021'!$B$4:$X$28,'Форма 1'!AH$8),"")</f>
        <v/>
      </c>
      <c r="R1015" s="103" t="str">
        <f>IF(ISNUMBER('Форма 1'!AI1015),'Форма 1'!$H1015*VLOOKUP('Форма 1'!$F1015,'Придельники до 2021'!$B$4:$X$28,'Форма 1'!AI$8),"")</f>
        <v/>
      </c>
      <c r="S1015" s="103" t="str">
        <f>IF(ISNUMBER('Форма 1'!AJ1015),'Форма 1'!$H1015*VLOOKUP('Форма 1'!$F1015,'Придельники до 2021'!$B$4:$X$28,'Форма 1'!AJ$8),"")</f>
        <v/>
      </c>
      <c r="T1015" s="87"/>
    </row>
    <row r="1016" spans="1:20">
      <c r="A1016" s="188">
        <f t="shared" si="81"/>
        <v>17</v>
      </c>
      <c r="B1016" s="189" t="s">
        <v>1178</v>
      </c>
      <c r="C1016" s="99">
        <f t="shared" si="79"/>
        <v>10882129.176000001</v>
      </c>
      <c r="D1016" s="103" t="str">
        <f>IF(ISNUMBER('Форма 1'!U1016),'Форма 1'!$H1016*VLOOKUP('Форма 1'!$F1016,'Придельники до 2021'!$B$4:$X$28,'Форма 1'!U$8),"")</f>
        <v/>
      </c>
      <c r="E1016" s="103" t="str">
        <f>IF(ISNUMBER('Форма 1'!V1016),'Форма 1'!$H1016*VLOOKUP('Форма 1'!$F1016,'Придельники до 2021'!$B$4:$X$28,'Форма 1'!V$8),"")</f>
        <v/>
      </c>
      <c r="F1016" s="103" t="str">
        <f>IF(ISNUMBER('Форма 1'!W1016),'Форма 1'!$H1016*VLOOKUP('Форма 1'!$F1016,'Придельники до 2021'!$B$4:$X$28,'Форма 1'!W$8),"")</f>
        <v/>
      </c>
      <c r="G1016" s="103" t="str">
        <f>IF(ISNUMBER('Форма 1'!X1016),'Форма 1'!$H1016*VLOOKUP('Форма 1'!$F1016,'Придельники до 2021'!$B$4:$X$28,'Форма 1'!X$8),"")</f>
        <v/>
      </c>
      <c r="H1016" s="103" t="str">
        <f>IF(ISNUMBER('Форма 1'!Y1016),'Форма 1'!$H1016*VLOOKUP('Форма 1'!$F1016,'Придельники до 2021'!$B$4:$X$28,'Форма 1'!Y$8),"")</f>
        <v/>
      </c>
      <c r="I1016" s="103" t="str">
        <f>IF(ISNUMBER('Форма 1'!Z1016),'Форма 1'!$H1016*VLOOKUP('Форма 1'!$F1016,'Придельники до 2021'!$B$4:$X$28,'Форма 1'!Z$8),"")</f>
        <v/>
      </c>
      <c r="J1016" s="103" t="str">
        <f>IF(ISNUMBER('Форма 1'!AA1016),'Форма 1'!$H1016*VLOOKUP('Форма 1'!$F1016,'Придельники до 2021'!$B$4:$X$28,'Форма 1'!AA$8),"")</f>
        <v/>
      </c>
      <c r="K1016" s="90"/>
      <c r="L1016" s="87"/>
      <c r="M1016" s="103">
        <f>IF(ISNUMBER('Форма 1'!AD1016),'Форма 1'!$H1016*VLOOKUP('Форма 1'!$F1016,'Придельники до 2021'!$B$4:$X$28,'Форма 1'!AD$8),"")</f>
        <v>10882129.176000001</v>
      </c>
      <c r="N1016" s="103" t="str">
        <f>IF(ISBLANK('Форма 1'!$AE1016),"",IF('Форма 1'!$AE1016=1,'Форма 1'!$H1016*VLOOKUP('Форма 1'!$F1016,'Придельники до 2021'!$B$4:$X$28,'Форма 1'!$AE$8,0),IF('Форма 1'!$AE1016=2,'Форма 1'!$H1016*VLOOKUP('Форма 1'!$F1016,'Придельники до 2021'!$B$4:$X$28,13,0),IF('Форма 1'!$AE1016=3,'Форма 1'!$H1016*VLOOKUP('Форма 1'!$F1016,'Придельники до 2021'!$B$4:$X$28,12,0)))))</f>
        <v/>
      </c>
      <c r="O1016" s="103" t="str">
        <f>IF(ISNUMBER('Форма 1'!AF1016),'Форма 1'!$H1016*VLOOKUP('Форма 1'!$F1016,'Придельники до 2021'!$B$4:$X$28,'Форма 1'!AF$8),"")</f>
        <v/>
      </c>
      <c r="P1016" s="87"/>
      <c r="Q1016" s="103" t="str">
        <f>IF(ISNUMBER('Форма 1'!AH1016),'Форма 1'!$H1016*VLOOKUP('Форма 1'!$F1016,'Придельники до 2021'!$B$4:$X$28,'Форма 1'!AH$8),"")</f>
        <v/>
      </c>
      <c r="R1016" s="103" t="str">
        <f>IF(ISNUMBER('Форма 1'!AI1016),'Форма 1'!$H1016*VLOOKUP('Форма 1'!$F1016,'Придельники до 2021'!$B$4:$X$28,'Форма 1'!AI$8),"")</f>
        <v/>
      </c>
      <c r="S1016" s="103" t="str">
        <f>IF(ISNUMBER('Форма 1'!AJ1016),'Форма 1'!$H1016*VLOOKUP('Форма 1'!$F1016,'Придельники до 2021'!$B$4:$X$28,'Форма 1'!AJ$8),"")</f>
        <v/>
      </c>
      <c r="T1016" s="87"/>
    </row>
    <row r="1017" spans="1:20">
      <c r="A1017" s="188">
        <f t="shared" si="81"/>
        <v>18</v>
      </c>
      <c r="B1017" s="189" t="s">
        <v>1179</v>
      </c>
      <c r="C1017" s="99">
        <f t="shared" si="79"/>
        <v>8703915.0730000008</v>
      </c>
      <c r="D1017" s="103" t="str">
        <f>IF(ISNUMBER('Форма 1'!U1017),'Форма 1'!$H1017*VLOOKUP('Форма 1'!$F1017,'Придельники до 2021'!$B$4:$X$28,'Форма 1'!U$8),"")</f>
        <v/>
      </c>
      <c r="E1017" s="103" t="str">
        <f>IF(ISNUMBER('Форма 1'!V1017),'Форма 1'!$H1017*VLOOKUP('Форма 1'!$F1017,'Придельники до 2021'!$B$4:$X$28,'Форма 1'!V$8),"")</f>
        <v/>
      </c>
      <c r="F1017" s="103" t="str">
        <f>IF(ISNUMBER('Форма 1'!W1017),'Форма 1'!$H1017*VLOOKUP('Форма 1'!$F1017,'Придельники до 2021'!$B$4:$X$28,'Форма 1'!W$8),"")</f>
        <v/>
      </c>
      <c r="G1017" s="103" t="str">
        <f>IF(ISNUMBER('Форма 1'!X1017),'Форма 1'!$H1017*VLOOKUP('Форма 1'!$F1017,'Придельники до 2021'!$B$4:$X$28,'Форма 1'!X$8),"")</f>
        <v/>
      </c>
      <c r="H1017" s="103" t="str">
        <f>IF(ISNUMBER('Форма 1'!Y1017),'Форма 1'!$H1017*VLOOKUP('Форма 1'!$F1017,'Придельники до 2021'!$B$4:$X$28,'Форма 1'!Y$8),"")</f>
        <v/>
      </c>
      <c r="I1017" s="103" t="str">
        <f>IF(ISNUMBER('Форма 1'!Z1017),'Форма 1'!$H1017*VLOOKUP('Форма 1'!$F1017,'Придельники до 2021'!$B$4:$X$28,'Форма 1'!Z$8),"")</f>
        <v/>
      </c>
      <c r="J1017" s="103" t="str">
        <f>IF(ISNUMBER('Форма 1'!AA1017),'Форма 1'!$H1017*VLOOKUP('Форма 1'!$F1017,'Придельники до 2021'!$B$4:$X$28,'Форма 1'!AA$8),"")</f>
        <v/>
      </c>
      <c r="K1017" s="90"/>
      <c r="L1017" s="87"/>
      <c r="M1017" s="103">
        <f>IF(ISNUMBER('Форма 1'!AD1017),'Форма 1'!$H1017*VLOOKUP('Форма 1'!$F1017,'Придельники с 2022'!$B$4:$X$28,'Форма 1'!AD$8),"")</f>
        <v>8703915.0730000008</v>
      </c>
      <c r="N1017" s="103" t="str">
        <f>IF(ISBLANK('Форма 1'!$AE1017),"",IF('Форма 1'!$AE1017=1,'Форма 1'!$H1017*VLOOKUP('Форма 1'!$F1017,'Придельники до 2021'!$B$4:$X$28,'Форма 1'!$AE$8,0),IF('Форма 1'!$AE1017=2,'Форма 1'!$H1017*VLOOKUP('Форма 1'!$F1017,'Придельники до 2021'!$B$4:$X$28,13,0),IF('Форма 1'!$AE1017=3,'Форма 1'!$H1017*VLOOKUP('Форма 1'!$F1017,'Придельники до 2021'!$B$4:$X$28,12,0)))))</f>
        <v/>
      </c>
      <c r="O1017" s="103" t="str">
        <f>IF(ISNUMBER('Форма 1'!AF1017),'Форма 1'!$H1017*VLOOKUP('Форма 1'!$F1017,'Придельники до 2021'!$B$4:$X$28,'Форма 1'!AF$8),"")</f>
        <v/>
      </c>
      <c r="P1017" s="87"/>
      <c r="Q1017" s="103" t="str">
        <f>IF(ISNUMBER('Форма 1'!AH1017),'Форма 1'!$H1017*VLOOKUP('Форма 1'!$F1017,'Придельники до 2021'!$B$4:$X$28,'Форма 1'!AH$8),"")</f>
        <v/>
      </c>
      <c r="R1017" s="103" t="str">
        <f>IF(ISNUMBER('Форма 1'!AI1017),'Форма 1'!$H1017*VLOOKUP('Форма 1'!$F1017,'Придельники до 2021'!$B$4:$X$28,'Форма 1'!AI$8),"")</f>
        <v/>
      </c>
      <c r="S1017" s="103" t="str">
        <f>IF(ISNUMBER('Форма 1'!AJ1017),'Форма 1'!$H1017*VLOOKUP('Форма 1'!$F1017,'Придельники до 2021'!$B$4:$X$28,'Форма 1'!AJ$8),"")</f>
        <v/>
      </c>
      <c r="T1017" s="87"/>
    </row>
    <row r="1018" spans="1:20">
      <c r="A1018" s="188">
        <f t="shared" si="81"/>
        <v>19</v>
      </c>
      <c r="B1018" s="189" t="s">
        <v>1181</v>
      </c>
      <c r="C1018" s="99">
        <f t="shared" si="79"/>
        <v>7037013.1310000001</v>
      </c>
      <c r="D1018" s="103" t="str">
        <f>IF(ISNUMBER('Форма 1'!U1018),'Форма 1'!$H1018*VLOOKUP('Форма 1'!$F1018,'Придельники до 2021'!$B$4:$X$28,'Форма 1'!U$8),"")</f>
        <v/>
      </c>
      <c r="E1018" s="103" t="str">
        <f>IF(ISNUMBER('Форма 1'!V1018),'Форма 1'!$H1018*VLOOKUP('Форма 1'!$F1018,'Придельники до 2021'!$B$4:$X$28,'Форма 1'!V$8),"")</f>
        <v/>
      </c>
      <c r="F1018" s="103" t="str">
        <f>IF(ISNUMBER('Форма 1'!W1018),'Форма 1'!$H1018*VLOOKUP('Форма 1'!$F1018,'Придельники до 2021'!$B$4:$X$28,'Форма 1'!W$8),"")</f>
        <v/>
      </c>
      <c r="G1018" s="103" t="str">
        <f>IF(ISNUMBER('Форма 1'!X1018),'Форма 1'!$H1018*VLOOKUP('Форма 1'!$F1018,'Придельники до 2021'!$B$4:$X$28,'Форма 1'!X$8),"")</f>
        <v/>
      </c>
      <c r="H1018" s="103" t="str">
        <f>IF(ISNUMBER('Форма 1'!Y1018),'Форма 1'!$H1018*VLOOKUP('Форма 1'!$F1018,'Придельники до 2021'!$B$4:$X$28,'Форма 1'!Y$8),"")</f>
        <v/>
      </c>
      <c r="I1018" s="103" t="str">
        <f>IF(ISNUMBER('Форма 1'!Z1018),'Форма 1'!$H1018*VLOOKUP('Форма 1'!$F1018,'Придельники до 2021'!$B$4:$X$28,'Форма 1'!Z$8),"")</f>
        <v/>
      </c>
      <c r="J1018" s="103" t="str">
        <f>IF(ISNUMBER('Форма 1'!AA1018),'Форма 1'!$H1018*VLOOKUP('Форма 1'!$F1018,'Придельники до 2021'!$B$4:$X$28,'Форма 1'!AA$8),"")</f>
        <v/>
      </c>
      <c r="K1018" s="90"/>
      <c r="L1018" s="87"/>
      <c r="M1018" s="103" t="str">
        <f>IF(ISNUMBER('Форма 1'!AD1018),'Форма 1'!$H1018*VLOOKUP('Форма 1'!$F1018,'Придельники до 2021'!$B$4:$X$28,'Форма 1'!AD$8),"")</f>
        <v/>
      </c>
      <c r="N1018" s="103" t="str">
        <f>IF(ISBLANK('Форма 1'!$AE1018),"",IF('Форма 1'!$AE1018=1,'Форма 1'!$H1018*VLOOKUP('Форма 1'!$F1018,'Придельники до 2021'!$B$4:$X$28,'Форма 1'!$AE$8,0),IF('Форма 1'!$AE1018=2,'Форма 1'!$H1018*VLOOKUP('Форма 1'!$F1018,'Придельники до 2021'!$B$4:$X$28,13,0),IF('Форма 1'!$AE1018=3,'Форма 1'!$H1018*VLOOKUP('Форма 1'!$F1018,'Придельники до 2021'!$B$4:$X$28,12,0)))))</f>
        <v/>
      </c>
      <c r="O1018" s="103">
        <f>IF(ISNUMBER('Форма 1'!AF1018),'Форма 1'!$H1018*VLOOKUP('Форма 1'!$F1018,'Придельники до 2021'!$B$4:$X$28,'Форма 1'!AF$8),"")</f>
        <v>2247485.3289999999</v>
      </c>
      <c r="P1018" s="87"/>
      <c r="Q1018" s="103">
        <f>IF(ISNUMBER('Форма 1'!AH1018),'Форма 1'!$H1018*VLOOKUP('Форма 1'!$F1018,'Придельники до 2021'!$B$4:$X$28,'Форма 1'!AH$8),"")</f>
        <v>4789527.8020000001</v>
      </c>
      <c r="R1018" s="103" t="str">
        <f>IF(ISNUMBER('Форма 1'!AI1018),'Форма 1'!$H1018*VLOOKUP('Форма 1'!$F1018,'Придельники до 2021'!$B$4:$X$28,'Форма 1'!AI$8),"")</f>
        <v/>
      </c>
      <c r="S1018" s="103" t="str">
        <f>IF(ISNUMBER('Форма 1'!AJ1018),'Форма 1'!$H1018*VLOOKUP('Форма 1'!$F1018,'Придельники до 2021'!$B$4:$X$28,'Форма 1'!AJ$8),"")</f>
        <v/>
      </c>
      <c r="T1018" s="87"/>
    </row>
    <row r="1019" spans="1:20">
      <c r="A1019" s="188">
        <f t="shared" si="81"/>
        <v>20</v>
      </c>
      <c r="B1019" s="189" t="s">
        <v>1182</v>
      </c>
      <c r="C1019" s="99">
        <f t="shared" si="79"/>
        <v>647026.30200000003</v>
      </c>
      <c r="D1019" s="103">
        <f>IF(ISNUMBER('Форма 1'!U1019),'Форма 1'!$H1019*VLOOKUP('Форма 1'!$F1019,'Придельники с 2022'!$B$4:$X$28,'Форма 1'!U$8),"")</f>
        <v>647026.30200000003</v>
      </c>
      <c r="E1019" s="103" t="str">
        <f>IF(ISNUMBER('Форма 1'!V1019),'Форма 1'!$H1019*VLOOKUP('Форма 1'!$F1019,'Придельники до 2021'!$B$4:$X$28,'Форма 1'!V$8),"")</f>
        <v/>
      </c>
      <c r="F1019" s="103" t="str">
        <f>IF(ISNUMBER('Форма 1'!W1019),'Форма 1'!$H1019*VLOOKUP('Форма 1'!$F1019,'Придельники до 2021'!$B$4:$X$28,'Форма 1'!W$8),"")</f>
        <v/>
      </c>
      <c r="G1019" s="103" t="str">
        <f>IF(ISNUMBER('Форма 1'!X1019),'Форма 1'!$H1019*VLOOKUP('Форма 1'!$F1019,'Придельники до 2021'!$B$4:$X$28,'Форма 1'!X$8),"")</f>
        <v/>
      </c>
      <c r="H1019" s="103" t="str">
        <f>IF(ISNUMBER('Форма 1'!Y1019),'Форма 1'!$H1019*VLOOKUP('Форма 1'!$F1019,'Придельники до 2021'!$B$4:$X$28,'Форма 1'!Y$8),"")</f>
        <v/>
      </c>
      <c r="I1019" s="103" t="str">
        <f>IF(ISNUMBER('Форма 1'!Z1019),'Форма 1'!$H1019*VLOOKUP('Форма 1'!$F1019,'Придельники до 2021'!$B$4:$X$28,'Форма 1'!Z$8),"")</f>
        <v/>
      </c>
      <c r="J1019" s="103" t="str">
        <f>IF(ISNUMBER('Форма 1'!AA1019),'Форма 1'!$H1019*VLOOKUP('Форма 1'!$F1019,'Придельники до 2021'!$B$4:$X$28,'Форма 1'!AA$8),"")</f>
        <v/>
      </c>
      <c r="K1019" s="90"/>
      <c r="L1019" s="87"/>
      <c r="M1019" s="103" t="str">
        <f>IF(ISNUMBER('Форма 1'!AD1019),'Форма 1'!$H1019*VLOOKUP('Форма 1'!$F1019,'Придельники до 2021'!$B$4:$X$28,'Форма 1'!AD$8),"")</f>
        <v/>
      </c>
      <c r="N1019" s="103" t="str">
        <f>IF(ISBLANK('Форма 1'!$AE1019),"",IF('Форма 1'!$AE1019=1,'Форма 1'!$H1019*VLOOKUP('Форма 1'!$F1019,'Придельники до 2021'!$B$4:$X$28,'Форма 1'!$AE$8,0),IF('Форма 1'!$AE1019=2,'Форма 1'!$H1019*VLOOKUP('Форма 1'!$F1019,'Придельники до 2021'!$B$4:$X$28,13,0),IF('Форма 1'!$AE1019=3,'Форма 1'!$H1019*VLOOKUP('Форма 1'!$F1019,'Придельники до 2021'!$B$4:$X$28,12,0)))))</f>
        <v/>
      </c>
      <c r="O1019" s="103" t="str">
        <f>IF(ISNUMBER('Форма 1'!AF1019),'Форма 1'!$H1019*VLOOKUP('Форма 1'!$F1019,'Придельники до 2021'!$B$4:$X$28,'Форма 1'!AF$8),"")</f>
        <v/>
      </c>
      <c r="P1019" s="87"/>
      <c r="Q1019" s="103" t="str">
        <f>IF(ISNUMBER('Форма 1'!AH1019),'Форма 1'!$H1019*VLOOKUP('Форма 1'!$F1019,'Придельники до 2021'!$B$4:$X$28,'Форма 1'!AH$8),"")</f>
        <v/>
      </c>
      <c r="R1019" s="103" t="str">
        <f>IF(ISNUMBER('Форма 1'!AI1019),'Форма 1'!$H1019*VLOOKUP('Форма 1'!$F1019,'Придельники до 2021'!$B$4:$X$28,'Форма 1'!AI$8),"")</f>
        <v/>
      </c>
      <c r="S1019" s="103" t="str">
        <f>IF(ISNUMBER('Форма 1'!AJ1019),'Форма 1'!$H1019*VLOOKUP('Форма 1'!$F1019,'Придельники до 2021'!$B$4:$X$28,'Форма 1'!AJ$8),"")</f>
        <v/>
      </c>
      <c r="T1019" s="87"/>
    </row>
    <row r="1020" spans="1:20" ht="15.75">
      <c r="A1020" s="187">
        <v>0</v>
      </c>
      <c r="B1020" s="34" t="s">
        <v>1183</v>
      </c>
      <c r="C1020" s="36">
        <f>SUM(C1021:C1039)</f>
        <v>53747223.611999996</v>
      </c>
      <c r="D1020" s="36">
        <f t="shared" ref="D1020:T1020" si="84">SUM(D1021:D1039)</f>
        <v>181343.538</v>
      </c>
      <c r="E1020" s="36">
        <f t="shared" si="84"/>
        <v>0</v>
      </c>
      <c r="F1020" s="36">
        <f t="shared" si="84"/>
        <v>0</v>
      </c>
      <c r="G1020" s="36">
        <f t="shared" si="84"/>
        <v>480725.44400000002</v>
      </c>
      <c r="H1020" s="36">
        <f t="shared" si="84"/>
        <v>0</v>
      </c>
      <c r="I1020" s="36">
        <f t="shared" si="84"/>
        <v>429356.87999999995</v>
      </c>
      <c r="J1020" s="36">
        <f t="shared" si="84"/>
        <v>0</v>
      </c>
      <c r="K1020" s="39">
        <f t="shared" si="84"/>
        <v>0</v>
      </c>
      <c r="L1020" s="36">
        <f t="shared" si="84"/>
        <v>0</v>
      </c>
      <c r="M1020" s="36">
        <f t="shared" si="84"/>
        <v>43978323.556999996</v>
      </c>
      <c r="N1020" s="36">
        <f t="shared" si="84"/>
        <v>7267802.7530000005</v>
      </c>
      <c r="O1020" s="36">
        <f t="shared" si="84"/>
        <v>1409671.44</v>
      </c>
      <c r="P1020" s="36">
        <f t="shared" si="84"/>
        <v>0</v>
      </c>
      <c r="Q1020" s="36">
        <f t="shared" si="84"/>
        <v>0</v>
      </c>
      <c r="R1020" s="36">
        <f t="shared" si="84"/>
        <v>0</v>
      </c>
      <c r="S1020" s="36">
        <f t="shared" si="84"/>
        <v>0</v>
      </c>
      <c r="T1020" s="36">
        <f t="shared" si="84"/>
        <v>0</v>
      </c>
    </row>
    <row r="1021" spans="1:20">
      <c r="A1021" s="188">
        <f t="shared" si="81"/>
        <v>1</v>
      </c>
      <c r="B1021" s="189" t="s">
        <v>1184</v>
      </c>
      <c r="C1021" s="99">
        <f t="shared" si="79"/>
        <v>146439.15600000002</v>
      </c>
      <c r="D1021" s="103" t="str">
        <f>IF(ISNUMBER('Форма 1'!U1021),'Форма 1'!$H1021*VLOOKUP('Форма 1'!$F1021,'Придельники до 2021'!$B$4:$X$28,'Форма 1'!U$8),"")</f>
        <v/>
      </c>
      <c r="E1021" s="103" t="str">
        <f>IF(ISNUMBER('Форма 1'!V1021),'Форма 1'!$H1021*VLOOKUP('Форма 1'!$F1021,'Придельники до 2021'!$B$4:$X$28,'Форма 1'!V$8),"")</f>
        <v/>
      </c>
      <c r="F1021" s="103" t="str">
        <f>IF(ISNUMBER('Форма 1'!W1021),'Форма 1'!$H1021*VLOOKUP('Форма 1'!$F1021,'Придельники до 2021'!$B$4:$X$28,'Форма 1'!W$8),"")</f>
        <v/>
      </c>
      <c r="G1021" s="103">
        <f>IF(ISNUMBER('Форма 1'!X1021),'Форма 1'!$H1021*VLOOKUP('Форма 1'!$F1021,'Придельники до 2021'!$B$4:$X$28,'Форма 1'!X$8),"")</f>
        <v>146439.15600000002</v>
      </c>
      <c r="H1021" s="103" t="str">
        <f>IF(ISNUMBER('Форма 1'!Y1021),'Форма 1'!$H1021*VLOOKUP('Форма 1'!$F1021,'Придельники до 2021'!$B$4:$X$28,'Форма 1'!Y$8),"")</f>
        <v/>
      </c>
      <c r="I1021" s="103" t="str">
        <f>IF(ISNUMBER('Форма 1'!Z1021),'Форма 1'!$H1021*VLOOKUP('Форма 1'!$F1021,'Придельники до 2021'!$B$4:$X$28,'Форма 1'!Z$8),"")</f>
        <v/>
      </c>
      <c r="J1021" s="103" t="str">
        <f>IF(ISNUMBER('Форма 1'!AA1021),'Форма 1'!$H1021*VLOOKUP('Форма 1'!$F1021,'Придельники до 2021'!$B$4:$X$28,'Форма 1'!AA$8),"")</f>
        <v/>
      </c>
      <c r="K1021" s="90"/>
      <c r="L1021" s="87"/>
      <c r="M1021" s="103" t="str">
        <f>IF(ISNUMBER('Форма 1'!AD1021),'Форма 1'!$H1021*VLOOKUP('Форма 1'!$F1021,'Придельники до 2021'!$B$4:$X$28,'Форма 1'!AD$8),"")</f>
        <v/>
      </c>
      <c r="N1021" s="103" t="str">
        <f>IF(ISBLANK('Форма 1'!$AE1021),"",IF('Форма 1'!$AE1021=1,'Форма 1'!$H1021*VLOOKUP('Форма 1'!$F1021,'Придельники до 2021'!$B$4:$X$28,'Форма 1'!$AE$8,0),IF('Форма 1'!$AE1021=2,'Форма 1'!$H1021*VLOOKUP('Форма 1'!$F1021,'Придельники до 2021'!$B$4:$X$28,13,0),IF('Форма 1'!$AE1021=3,'Форма 1'!$H1021*VLOOKUP('Форма 1'!$F1021,'Придельники до 2021'!$B$4:$X$28,12,0)))))</f>
        <v/>
      </c>
      <c r="O1021" s="103" t="str">
        <f>IF(ISNUMBER('Форма 1'!AF1021),'Форма 1'!$H1021*VLOOKUP('Форма 1'!$F1021,'Придельники до 2021'!$B$4:$X$28,'Форма 1'!AF$8),"")</f>
        <v/>
      </c>
      <c r="P1021" s="87"/>
      <c r="Q1021" s="103" t="str">
        <f>IF(ISNUMBER('Форма 1'!AH1021),'Форма 1'!$H1021*VLOOKUP('Форма 1'!$F1021,'Придельники до 2021'!$B$4:$X$28,'Форма 1'!AH$8),"")</f>
        <v/>
      </c>
      <c r="R1021" s="103" t="str">
        <f>IF(ISNUMBER('Форма 1'!AI1021),'Форма 1'!$H1021*VLOOKUP('Форма 1'!$F1021,'Придельники до 2021'!$B$4:$X$28,'Форма 1'!AI$8),"")</f>
        <v/>
      </c>
      <c r="S1021" s="103" t="str">
        <f>IF(ISNUMBER('Форма 1'!AJ1021),'Форма 1'!$H1021*VLOOKUP('Форма 1'!$F1021,'Придельники до 2021'!$B$4:$X$28,'Форма 1'!AJ$8),"")</f>
        <v/>
      </c>
      <c r="T1021" s="87"/>
    </row>
    <row r="1022" spans="1:20">
      <c r="A1022" s="188">
        <f t="shared" si="81"/>
        <v>2</v>
      </c>
      <c r="B1022" s="189" t="s">
        <v>1185</v>
      </c>
      <c r="C1022" s="99">
        <f t="shared" si="79"/>
        <v>2334120.6150000002</v>
      </c>
      <c r="D1022" s="103" t="str">
        <f>IF(ISNUMBER('Форма 1'!U1022),'Форма 1'!$H1022*VLOOKUP('Форма 1'!$F1022,'Придельники до 2021'!$B$4:$X$28,'Форма 1'!U$8),"")</f>
        <v/>
      </c>
      <c r="E1022" s="103" t="str">
        <f>IF(ISNUMBER('Форма 1'!V1022),'Форма 1'!$H1022*VLOOKUP('Форма 1'!$F1022,'Придельники до 2021'!$B$4:$X$28,'Форма 1'!V$8),"")</f>
        <v/>
      </c>
      <c r="F1022" s="103" t="str">
        <f>IF(ISNUMBER('Форма 1'!W1022),'Форма 1'!$H1022*VLOOKUP('Форма 1'!$F1022,'Придельники до 2021'!$B$4:$X$28,'Форма 1'!W$8),"")</f>
        <v/>
      </c>
      <c r="G1022" s="103" t="str">
        <f>IF(ISNUMBER('Форма 1'!X1022),'Форма 1'!$H1022*VLOOKUP('Форма 1'!$F1022,'Придельники до 2021'!$B$4:$X$28,'Форма 1'!X$8),"")</f>
        <v/>
      </c>
      <c r="H1022" s="103" t="str">
        <f>IF(ISNUMBER('Форма 1'!Y1022),'Форма 1'!$H1022*VLOOKUP('Форма 1'!$F1022,'Придельники до 2021'!$B$4:$X$28,'Форма 1'!Y$8),"")</f>
        <v/>
      </c>
      <c r="I1022" s="103" t="str">
        <f>IF(ISNUMBER('Форма 1'!Z1022),'Форма 1'!$H1022*VLOOKUP('Форма 1'!$F1022,'Придельники до 2021'!$B$4:$X$28,'Форма 1'!Z$8),"")</f>
        <v/>
      </c>
      <c r="J1022" s="103" t="str">
        <f>IF(ISNUMBER('Форма 1'!AA1022),'Форма 1'!$H1022*VLOOKUP('Форма 1'!$F1022,'Придельники до 2021'!$B$4:$X$28,'Форма 1'!AA$8),"")</f>
        <v/>
      </c>
      <c r="K1022" s="90"/>
      <c r="L1022" s="87"/>
      <c r="M1022" s="103">
        <f>IF(ISNUMBER('Форма 1'!AD1022),'Форма 1'!$H1022*VLOOKUP('Форма 1'!$F1022,'Придельники до 2021'!$B$4:$X$28,'Форма 1'!AD$8),"")</f>
        <v>2334120.6150000002</v>
      </c>
      <c r="N1022" s="103" t="str">
        <f>IF(ISBLANK('Форма 1'!$AE1022),"",IF('Форма 1'!$AE1022=1,'Форма 1'!$H1022*VLOOKUP('Форма 1'!$F1022,'Придельники до 2021'!$B$4:$X$28,'Форма 1'!$AE$8,0),IF('Форма 1'!$AE1022=2,'Форма 1'!$H1022*VLOOKUP('Форма 1'!$F1022,'Придельники до 2021'!$B$4:$X$28,13,0),IF('Форма 1'!$AE1022=3,'Форма 1'!$H1022*VLOOKUP('Форма 1'!$F1022,'Придельники до 2021'!$B$4:$X$28,12,0)))))</f>
        <v/>
      </c>
      <c r="O1022" s="103" t="str">
        <f>IF(ISNUMBER('Форма 1'!AF1022),'Форма 1'!$H1022*VLOOKUP('Форма 1'!$F1022,'Придельники до 2021'!$B$4:$X$28,'Форма 1'!AF$8),"")</f>
        <v/>
      </c>
      <c r="P1022" s="87"/>
      <c r="Q1022" s="103" t="str">
        <f>IF(ISNUMBER('Форма 1'!AH1022),'Форма 1'!$H1022*VLOOKUP('Форма 1'!$F1022,'Придельники до 2021'!$B$4:$X$28,'Форма 1'!AH$8),"")</f>
        <v/>
      </c>
      <c r="R1022" s="103" t="str">
        <f>IF(ISNUMBER('Форма 1'!AI1022),'Форма 1'!$H1022*VLOOKUP('Форма 1'!$F1022,'Придельники до 2021'!$B$4:$X$28,'Форма 1'!AI$8),"")</f>
        <v/>
      </c>
      <c r="S1022" s="103" t="str">
        <f>IF(ISNUMBER('Форма 1'!AJ1022),'Форма 1'!$H1022*VLOOKUP('Форма 1'!$F1022,'Придельники до 2021'!$B$4:$X$28,'Форма 1'!AJ$8),"")</f>
        <v/>
      </c>
      <c r="T1022" s="87"/>
    </row>
    <row r="1023" spans="1:20">
      <c r="A1023" s="188">
        <f t="shared" si="81"/>
        <v>3</v>
      </c>
      <c r="B1023" s="189" t="s">
        <v>1186</v>
      </c>
      <c r="C1023" s="99">
        <f t="shared" si="79"/>
        <v>181343.538</v>
      </c>
      <c r="D1023" s="103">
        <f>IF(ISNUMBER('Форма 1'!U1023),'Форма 1'!$H1023*VLOOKUP('Форма 1'!$F1023,'Придельники до 2021'!$B$4:$X$28,'Форма 1'!U$8),"")</f>
        <v>181343.538</v>
      </c>
      <c r="E1023" s="103" t="str">
        <f>IF(ISNUMBER('Форма 1'!V1023),'Форма 1'!$H1023*VLOOKUP('Форма 1'!$F1023,'Придельники до 2021'!$B$4:$X$28,'Форма 1'!V$8),"")</f>
        <v/>
      </c>
      <c r="F1023" s="103" t="str">
        <f>IF(ISNUMBER('Форма 1'!W1023),'Форма 1'!$H1023*VLOOKUP('Форма 1'!$F1023,'Придельники до 2021'!$B$4:$X$28,'Форма 1'!W$8),"")</f>
        <v/>
      </c>
      <c r="G1023" s="103" t="str">
        <f>IF(ISNUMBER('Форма 1'!X1023),'Форма 1'!$H1023*VLOOKUP('Форма 1'!$F1023,'Придельники до 2021'!$B$4:$X$28,'Форма 1'!X$8),"")</f>
        <v/>
      </c>
      <c r="H1023" s="103" t="str">
        <f>IF(ISNUMBER('Форма 1'!Y1023),'Форма 1'!$H1023*VLOOKUP('Форма 1'!$F1023,'Придельники до 2021'!$B$4:$X$28,'Форма 1'!Y$8),"")</f>
        <v/>
      </c>
      <c r="I1023" s="103" t="str">
        <f>IF(ISNUMBER('Форма 1'!Z1023),'Форма 1'!$H1023*VLOOKUP('Форма 1'!$F1023,'Придельники до 2021'!$B$4:$X$28,'Форма 1'!Z$8),"")</f>
        <v/>
      </c>
      <c r="J1023" s="103" t="str">
        <f>IF(ISNUMBER('Форма 1'!AA1023),'Форма 1'!$H1023*VLOOKUP('Форма 1'!$F1023,'Придельники до 2021'!$B$4:$X$28,'Форма 1'!AA$8),"")</f>
        <v/>
      </c>
      <c r="K1023" s="90"/>
      <c r="L1023" s="87"/>
      <c r="M1023" s="103" t="str">
        <f>IF(ISNUMBER('Форма 1'!AD1023),'Форма 1'!$H1023*VLOOKUP('Форма 1'!$F1023,'Придельники до 2021'!$B$4:$X$28,'Форма 1'!AD$8),"")</f>
        <v/>
      </c>
      <c r="N1023" s="103" t="str">
        <f>IF(ISBLANK('Форма 1'!$AE1023),"",IF('Форма 1'!$AE1023=1,'Форма 1'!$H1023*VLOOKUP('Форма 1'!$F1023,'Придельники до 2021'!$B$4:$X$28,'Форма 1'!$AE$8,0),IF('Форма 1'!$AE1023=2,'Форма 1'!$H1023*VLOOKUP('Форма 1'!$F1023,'Придельники до 2021'!$B$4:$X$28,13,0),IF('Форма 1'!$AE1023=3,'Форма 1'!$H1023*VLOOKUP('Форма 1'!$F1023,'Придельники до 2021'!$B$4:$X$28,12,0)))))</f>
        <v/>
      </c>
      <c r="O1023" s="103" t="str">
        <f>IF(ISNUMBER('Форма 1'!AF1023),'Форма 1'!$H1023*VLOOKUP('Форма 1'!$F1023,'Придельники до 2021'!$B$4:$X$28,'Форма 1'!AF$8),"")</f>
        <v/>
      </c>
      <c r="P1023" s="87"/>
      <c r="Q1023" s="103" t="str">
        <f>IF(ISNUMBER('Форма 1'!AH1023),'Форма 1'!$H1023*VLOOKUP('Форма 1'!$F1023,'Придельники до 2021'!$B$4:$X$28,'Форма 1'!AH$8),"")</f>
        <v/>
      </c>
      <c r="R1023" s="103" t="str">
        <f>IF(ISNUMBER('Форма 1'!AI1023),'Форма 1'!$H1023*VLOOKUP('Форма 1'!$F1023,'Придельники до 2021'!$B$4:$X$28,'Форма 1'!AI$8),"")</f>
        <v/>
      </c>
      <c r="S1023" s="103" t="str">
        <f>IF(ISNUMBER('Форма 1'!AJ1023),'Форма 1'!$H1023*VLOOKUP('Форма 1'!$F1023,'Придельники до 2021'!$B$4:$X$28,'Форма 1'!AJ$8),"")</f>
        <v/>
      </c>
      <c r="T1023" s="87"/>
    </row>
    <row r="1024" spans="1:20">
      <c r="A1024" s="188">
        <f t="shared" si="81"/>
        <v>4</v>
      </c>
      <c r="B1024" s="189" t="s">
        <v>1187</v>
      </c>
      <c r="C1024" s="99">
        <f t="shared" si="79"/>
        <v>124979.54800000001</v>
      </c>
      <c r="D1024" s="103" t="str">
        <f>IF(ISNUMBER('Форма 1'!U1024),'Форма 1'!$H1024*VLOOKUP('Форма 1'!$F1024,'Придельники до 2021'!$B$4:$X$28,'Форма 1'!U$8),"")</f>
        <v/>
      </c>
      <c r="E1024" s="103" t="str">
        <f>IF(ISNUMBER('Форма 1'!V1024),'Форма 1'!$H1024*VLOOKUP('Форма 1'!$F1024,'Придельники до 2021'!$B$4:$X$28,'Форма 1'!V$8),"")</f>
        <v/>
      </c>
      <c r="F1024" s="103" t="str">
        <f>IF(ISNUMBER('Форма 1'!W1024),'Форма 1'!$H1024*VLOOKUP('Форма 1'!$F1024,'Придельники до 2021'!$B$4:$X$28,'Форма 1'!W$8),"")</f>
        <v/>
      </c>
      <c r="G1024" s="103">
        <f>IF(ISNUMBER('Форма 1'!X1024),'Форма 1'!$H1024*VLOOKUP('Форма 1'!$F1024,'Придельники до 2021'!$B$4:$X$28,'Форма 1'!X$8),"")</f>
        <v>124979.54800000001</v>
      </c>
      <c r="H1024" s="103" t="str">
        <f>IF(ISNUMBER('Форма 1'!Y1024),'Форма 1'!$H1024*VLOOKUP('Форма 1'!$F1024,'Придельники до 2021'!$B$4:$X$28,'Форма 1'!Y$8),"")</f>
        <v/>
      </c>
      <c r="I1024" s="103" t="str">
        <f>IF(ISNUMBER('Форма 1'!Z1024),'Форма 1'!$H1024*VLOOKUP('Форма 1'!$F1024,'Придельники до 2021'!$B$4:$X$28,'Форма 1'!Z$8),"")</f>
        <v/>
      </c>
      <c r="J1024" s="103" t="str">
        <f>IF(ISNUMBER('Форма 1'!AA1024),'Форма 1'!$H1024*VLOOKUP('Форма 1'!$F1024,'Придельники до 2021'!$B$4:$X$28,'Форма 1'!AA$8),"")</f>
        <v/>
      </c>
      <c r="K1024" s="90"/>
      <c r="L1024" s="87"/>
      <c r="M1024" s="103" t="str">
        <f>IF(ISNUMBER('Форма 1'!AD1024),'Форма 1'!$H1024*VLOOKUP('Форма 1'!$F1024,'Придельники до 2021'!$B$4:$X$28,'Форма 1'!AD$8),"")</f>
        <v/>
      </c>
      <c r="N1024" s="103" t="str">
        <f>IF(ISBLANK('Форма 1'!$AE1024),"",IF('Форма 1'!$AE1024=1,'Форма 1'!$H1024*VLOOKUP('Форма 1'!$F1024,'Придельники до 2021'!$B$4:$X$28,'Форма 1'!$AE$8,0),IF('Форма 1'!$AE1024=2,'Форма 1'!$H1024*VLOOKUP('Форма 1'!$F1024,'Придельники до 2021'!$B$4:$X$28,13,0),IF('Форма 1'!$AE1024=3,'Форма 1'!$H1024*VLOOKUP('Форма 1'!$F1024,'Придельники до 2021'!$B$4:$X$28,12,0)))))</f>
        <v/>
      </c>
      <c r="O1024" s="103" t="str">
        <f>IF(ISNUMBER('Форма 1'!AF1024),'Форма 1'!$H1024*VLOOKUP('Форма 1'!$F1024,'Придельники до 2021'!$B$4:$X$28,'Форма 1'!AF$8),"")</f>
        <v/>
      </c>
      <c r="P1024" s="87"/>
      <c r="Q1024" s="103" t="str">
        <f>IF(ISNUMBER('Форма 1'!AH1024),'Форма 1'!$H1024*VLOOKUP('Форма 1'!$F1024,'Придельники до 2021'!$B$4:$X$28,'Форма 1'!AH$8),"")</f>
        <v/>
      </c>
      <c r="R1024" s="103" t="str">
        <f>IF(ISNUMBER('Форма 1'!AI1024),'Форма 1'!$H1024*VLOOKUP('Форма 1'!$F1024,'Придельники до 2021'!$B$4:$X$28,'Форма 1'!AI$8),"")</f>
        <v/>
      </c>
      <c r="S1024" s="103" t="str">
        <f>IF(ISNUMBER('Форма 1'!AJ1024),'Форма 1'!$H1024*VLOOKUP('Форма 1'!$F1024,'Придельники до 2021'!$B$4:$X$28,'Форма 1'!AJ$8),"")</f>
        <v/>
      </c>
      <c r="T1024" s="87"/>
    </row>
    <row r="1025" spans="1:20">
      <c r="A1025" s="188">
        <f t="shared" si="81"/>
        <v>5</v>
      </c>
      <c r="B1025" s="190" t="s">
        <v>1188</v>
      </c>
      <c r="C1025" s="99">
        <f t="shared" si="79"/>
        <v>4320896.0190000003</v>
      </c>
      <c r="D1025" s="103" t="str">
        <f>IF(ISNUMBER('Форма 1'!U1025),'Форма 1'!$H1025*VLOOKUP('Форма 1'!$F1025,'Придельники до 2021'!$B$4:$X$28,'Форма 1'!U$8),"")</f>
        <v/>
      </c>
      <c r="E1025" s="103" t="str">
        <f>IF(ISNUMBER('Форма 1'!V1025),'Форма 1'!$H1025*VLOOKUP('Форма 1'!$F1025,'Придельники до 2021'!$B$4:$X$28,'Форма 1'!V$8),"")</f>
        <v/>
      </c>
      <c r="F1025" s="103" t="str">
        <f>IF(ISNUMBER('Форма 1'!W1025),'Форма 1'!$H1025*VLOOKUP('Форма 1'!$F1025,'Придельники до 2021'!$B$4:$X$28,'Форма 1'!W$8),"")</f>
        <v/>
      </c>
      <c r="G1025" s="103" t="str">
        <f>IF(ISNUMBER('Форма 1'!X1025),'Форма 1'!$H1025*VLOOKUP('Форма 1'!$F1025,'Придельники до 2021'!$B$4:$X$28,'Форма 1'!X$8),"")</f>
        <v/>
      </c>
      <c r="H1025" s="103" t="str">
        <f>IF(ISNUMBER('Форма 1'!Y1025),'Форма 1'!$H1025*VLOOKUP('Форма 1'!$F1025,'Придельники до 2021'!$B$4:$X$28,'Форма 1'!Y$8),"")</f>
        <v/>
      </c>
      <c r="I1025" s="103" t="str">
        <f>IF(ISNUMBER('Форма 1'!Z1025),'Форма 1'!$H1025*VLOOKUP('Форма 1'!$F1025,'Придельники до 2021'!$B$4:$X$28,'Форма 1'!Z$8),"")</f>
        <v/>
      </c>
      <c r="J1025" s="103" t="str">
        <f>IF(ISNUMBER('Форма 1'!AA1025),'Форма 1'!$H1025*VLOOKUP('Форма 1'!$F1025,'Придельники до 2021'!$B$4:$X$28,'Форма 1'!AA$8),"")</f>
        <v/>
      </c>
      <c r="K1025" s="90"/>
      <c r="L1025" s="87"/>
      <c r="M1025" s="103">
        <f>IF(ISNUMBER('Форма 1'!AD1025),'Форма 1'!$H1025*VLOOKUP('Форма 1'!$F1025,'Придельники с 2022'!$B$4:$X$28,'Форма 1'!AD$8),"")</f>
        <v>4320896.0190000003</v>
      </c>
      <c r="N1025" s="103" t="str">
        <f>IF(ISBLANK('Форма 1'!$AE1025),"",IF('Форма 1'!$AE1025=1,'Форма 1'!$H1025*VLOOKUP('Форма 1'!$F1025,'Придельники до 2021'!$B$4:$X$28,'Форма 1'!$AE$8,0),IF('Форма 1'!$AE1025=2,'Форма 1'!$H1025*VLOOKUP('Форма 1'!$F1025,'Придельники до 2021'!$B$4:$X$28,13,0),IF('Форма 1'!$AE1025=3,'Форма 1'!$H1025*VLOOKUP('Форма 1'!$F1025,'Придельники до 2021'!$B$4:$X$28,12,0)))))</f>
        <v/>
      </c>
      <c r="O1025" s="103" t="str">
        <f>IF(ISNUMBER('Форма 1'!AF1025),'Форма 1'!$H1025*VLOOKUP('Форма 1'!$F1025,'Придельники до 2021'!$B$4:$X$28,'Форма 1'!AF$8),"")</f>
        <v/>
      </c>
      <c r="P1025" s="87"/>
      <c r="Q1025" s="103" t="str">
        <f>IF(ISNUMBER('Форма 1'!AH1025),'Форма 1'!$H1025*VLOOKUP('Форма 1'!$F1025,'Придельники до 2021'!$B$4:$X$28,'Форма 1'!AH$8),"")</f>
        <v/>
      </c>
      <c r="R1025" s="103" t="str">
        <f>IF(ISNUMBER('Форма 1'!AI1025),'Форма 1'!$H1025*VLOOKUP('Форма 1'!$F1025,'Придельники до 2021'!$B$4:$X$28,'Форма 1'!AI$8),"")</f>
        <v/>
      </c>
      <c r="S1025" s="103" t="str">
        <f>IF(ISNUMBER('Форма 1'!AJ1025),'Форма 1'!$H1025*VLOOKUP('Форма 1'!$F1025,'Придельники до 2021'!$B$4:$X$28,'Форма 1'!AJ$8),"")</f>
        <v/>
      </c>
      <c r="T1025" s="87"/>
    </row>
    <row r="1026" spans="1:20">
      <c r="A1026" s="188">
        <f t="shared" si="81"/>
        <v>6</v>
      </c>
      <c r="B1026" s="189" t="s">
        <v>1189</v>
      </c>
      <c r="C1026" s="99">
        <f t="shared" si="79"/>
        <v>11507097.559999999</v>
      </c>
      <c r="D1026" s="103" t="str">
        <f>IF(ISNUMBER('Форма 1'!U1026),'Форма 1'!$H1026*VLOOKUP('Форма 1'!$F1026,'Придельники до 2021'!$B$4:$X$28,'Форма 1'!U$8),"")</f>
        <v/>
      </c>
      <c r="E1026" s="103" t="str">
        <f>IF(ISNUMBER('Форма 1'!V1026),'Форма 1'!$H1026*VLOOKUP('Форма 1'!$F1026,'Придельники до 2021'!$B$4:$X$28,'Форма 1'!V$8),"")</f>
        <v/>
      </c>
      <c r="F1026" s="103" t="str">
        <f>IF(ISNUMBER('Форма 1'!W1026),'Форма 1'!$H1026*VLOOKUP('Форма 1'!$F1026,'Придельники до 2021'!$B$4:$X$28,'Форма 1'!W$8),"")</f>
        <v/>
      </c>
      <c r="G1026" s="103" t="str">
        <f>IF(ISNUMBER('Форма 1'!X1026),'Форма 1'!$H1026*VLOOKUP('Форма 1'!$F1026,'Придельники до 2021'!$B$4:$X$28,'Форма 1'!X$8),"")</f>
        <v/>
      </c>
      <c r="H1026" s="103" t="str">
        <f>IF(ISNUMBER('Форма 1'!Y1026),'Форма 1'!$H1026*VLOOKUP('Форма 1'!$F1026,'Придельники до 2021'!$B$4:$X$28,'Форма 1'!Y$8),"")</f>
        <v/>
      </c>
      <c r="I1026" s="103" t="str">
        <f>IF(ISNUMBER('Форма 1'!Z1026),'Форма 1'!$H1026*VLOOKUP('Форма 1'!$F1026,'Придельники до 2021'!$B$4:$X$28,'Форма 1'!Z$8),"")</f>
        <v/>
      </c>
      <c r="J1026" s="103" t="str">
        <f>IF(ISNUMBER('Форма 1'!AA1026),'Форма 1'!$H1026*VLOOKUP('Форма 1'!$F1026,'Придельники до 2021'!$B$4:$X$28,'Форма 1'!AA$8),"")</f>
        <v/>
      </c>
      <c r="K1026" s="90"/>
      <c r="L1026" s="87"/>
      <c r="M1026" s="103">
        <f>IF(ISNUMBER('Форма 1'!AD1026),'Форма 1'!$H1026*VLOOKUP('Форма 1'!$F1026,'Придельники с 2022'!$B$4:$X$28,'Форма 1'!AD$8),"")</f>
        <v>11507097.559999999</v>
      </c>
      <c r="N1026" s="103" t="str">
        <f>IF(ISBLANK('Форма 1'!$AE1026),"",IF('Форма 1'!$AE1026=1,'Форма 1'!$H1026*VLOOKUP('Форма 1'!$F1026,'Придельники до 2021'!$B$4:$X$28,'Форма 1'!$AE$8,0),IF('Форма 1'!$AE1026=2,'Форма 1'!$H1026*VLOOKUP('Форма 1'!$F1026,'Придельники до 2021'!$B$4:$X$28,13,0),IF('Форма 1'!$AE1026=3,'Форма 1'!$H1026*VLOOKUP('Форма 1'!$F1026,'Придельники до 2021'!$B$4:$X$28,12,0)))))</f>
        <v/>
      </c>
      <c r="O1026" s="103" t="str">
        <f>IF(ISNUMBER('Форма 1'!AF1026),'Форма 1'!$H1026*VLOOKUP('Форма 1'!$F1026,'Придельники до 2021'!$B$4:$X$28,'Форма 1'!AF$8),"")</f>
        <v/>
      </c>
      <c r="P1026" s="87"/>
      <c r="Q1026" s="103" t="str">
        <f>IF(ISNUMBER('Форма 1'!AH1026),'Форма 1'!$H1026*VLOOKUP('Форма 1'!$F1026,'Придельники до 2021'!$B$4:$X$28,'Форма 1'!AH$8),"")</f>
        <v/>
      </c>
      <c r="R1026" s="103" t="str">
        <f>IF(ISNUMBER('Форма 1'!AI1026),'Форма 1'!$H1026*VLOOKUP('Форма 1'!$F1026,'Придельники до 2021'!$B$4:$X$28,'Форма 1'!AI$8),"")</f>
        <v/>
      </c>
      <c r="S1026" s="103" t="str">
        <f>IF(ISNUMBER('Форма 1'!AJ1026),'Форма 1'!$H1026*VLOOKUP('Форма 1'!$F1026,'Придельники до 2021'!$B$4:$X$28,'Форма 1'!AJ$8),"")</f>
        <v/>
      </c>
      <c r="T1026" s="87"/>
    </row>
    <row r="1027" spans="1:20">
      <c r="A1027" s="188">
        <f t="shared" si="81"/>
        <v>7</v>
      </c>
      <c r="B1027" s="189" t="s">
        <v>1190</v>
      </c>
      <c r="C1027" s="99">
        <f t="shared" si="79"/>
        <v>3707592.5019999999</v>
      </c>
      <c r="D1027" s="103" t="str">
        <f>IF(ISNUMBER('Форма 1'!U1027),'Форма 1'!$H1027*VLOOKUP('Форма 1'!$F1027,'Придельники до 2021'!$B$4:$X$28,'Форма 1'!U$8),"")</f>
        <v/>
      </c>
      <c r="E1027" s="103" t="str">
        <f>IF(ISNUMBER('Форма 1'!V1027),'Форма 1'!$H1027*VLOOKUP('Форма 1'!$F1027,'Придельники до 2021'!$B$4:$X$28,'Форма 1'!V$8),"")</f>
        <v/>
      </c>
      <c r="F1027" s="103" t="str">
        <f>IF(ISNUMBER('Форма 1'!W1027),'Форма 1'!$H1027*VLOOKUP('Форма 1'!$F1027,'Придельники до 2021'!$B$4:$X$28,'Форма 1'!W$8),"")</f>
        <v/>
      </c>
      <c r="G1027" s="103" t="str">
        <f>IF(ISNUMBER('Форма 1'!X1027),'Форма 1'!$H1027*VLOOKUP('Форма 1'!$F1027,'Придельники до 2021'!$B$4:$X$28,'Форма 1'!X$8),"")</f>
        <v/>
      </c>
      <c r="H1027" s="103" t="str">
        <f>IF(ISNUMBER('Форма 1'!Y1027),'Форма 1'!$H1027*VLOOKUP('Форма 1'!$F1027,'Придельники до 2021'!$B$4:$X$28,'Форма 1'!Y$8),"")</f>
        <v/>
      </c>
      <c r="I1027" s="103" t="str">
        <f>IF(ISNUMBER('Форма 1'!Z1027),'Форма 1'!$H1027*VLOOKUP('Форма 1'!$F1027,'Придельники до 2021'!$B$4:$X$28,'Форма 1'!Z$8),"")</f>
        <v/>
      </c>
      <c r="J1027" s="103" t="str">
        <f>IF(ISNUMBER('Форма 1'!AA1027),'Форма 1'!$H1027*VLOOKUP('Форма 1'!$F1027,'Придельники до 2021'!$B$4:$X$28,'Форма 1'!AA$8),"")</f>
        <v/>
      </c>
      <c r="K1027" s="90"/>
      <c r="L1027" s="87"/>
      <c r="M1027" s="103">
        <f>IF(ISNUMBER('Форма 1'!AD1027),'Форма 1'!$H1027*VLOOKUP('Форма 1'!$F1027,'Придельники до 2021'!$B$4:$X$28,'Форма 1'!AD$8),"")</f>
        <v>3707592.5019999999</v>
      </c>
      <c r="N1027" s="103" t="str">
        <f>IF(ISBLANK('Форма 1'!$AE1027),"",IF('Форма 1'!$AE1027=1,'Форма 1'!$H1027*VLOOKUP('Форма 1'!$F1027,'Придельники до 2021'!$B$4:$X$28,'Форма 1'!$AE$8,0),IF('Форма 1'!$AE1027=2,'Форма 1'!$H1027*VLOOKUP('Форма 1'!$F1027,'Придельники до 2021'!$B$4:$X$28,13,0),IF('Форма 1'!$AE1027=3,'Форма 1'!$H1027*VLOOKUP('Форма 1'!$F1027,'Придельники до 2021'!$B$4:$X$28,12,0)))))</f>
        <v/>
      </c>
      <c r="O1027" s="103" t="str">
        <f>IF(ISNUMBER('Форма 1'!AF1027),'Форма 1'!$H1027*VLOOKUP('Форма 1'!$F1027,'Придельники до 2021'!$B$4:$X$28,'Форма 1'!AF$8),"")</f>
        <v/>
      </c>
      <c r="P1027" s="87"/>
      <c r="Q1027" s="103" t="str">
        <f>IF(ISNUMBER('Форма 1'!AH1027),'Форма 1'!$H1027*VLOOKUP('Форма 1'!$F1027,'Придельники до 2021'!$B$4:$X$28,'Форма 1'!AH$8),"")</f>
        <v/>
      </c>
      <c r="R1027" s="103" t="str">
        <f>IF(ISNUMBER('Форма 1'!AI1027),'Форма 1'!$H1027*VLOOKUP('Форма 1'!$F1027,'Придельники до 2021'!$B$4:$X$28,'Форма 1'!AI$8),"")</f>
        <v/>
      </c>
      <c r="S1027" s="103" t="str">
        <f>IF(ISNUMBER('Форма 1'!AJ1027),'Форма 1'!$H1027*VLOOKUP('Форма 1'!$F1027,'Придельники до 2021'!$B$4:$X$28,'Форма 1'!AJ$8),"")</f>
        <v/>
      </c>
      <c r="T1027" s="87"/>
    </row>
    <row r="1028" spans="1:20">
      <c r="A1028" s="188">
        <f t="shared" si="81"/>
        <v>8</v>
      </c>
      <c r="B1028" s="189" t="s">
        <v>1191</v>
      </c>
      <c r="C1028" s="99">
        <f t="shared" si="79"/>
        <v>2820129.2910000002</v>
      </c>
      <c r="D1028" s="103" t="str">
        <f>IF(ISNUMBER('Форма 1'!U1028),'Форма 1'!$H1028*VLOOKUP('Форма 1'!$F1028,'Придельники до 2021'!$B$4:$X$28,'Форма 1'!U$8),"")</f>
        <v/>
      </c>
      <c r="E1028" s="103" t="str">
        <f>IF(ISNUMBER('Форма 1'!V1028),'Форма 1'!$H1028*VLOOKUP('Форма 1'!$F1028,'Придельники до 2021'!$B$4:$X$28,'Форма 1'!V$8),"")</f>
        <v/>
      </c>
      <c r="F1028" s="103" t="str">
        <f>IF(ISNUMBER('Форма 1'!W1028),'Форма 1'!$H1028*VLOOKUP('Форма 1'!$F1028,'Придельники до 2021'!$B$4:$X$28,'Форма 1'!W$8),"")</f>
        <v/>
      </c>
      <c r="G1028" s="103" t="str">
        <f>IF(ISNUMBER('Форма 1'!X1028),'Форма 1'!$H1028*VLOOKUP('Форма 1'!$F1028,'Придельники до 2021'!$B$4:$X$28,'Форма 1'!X$8),"")</f>
        <v/>
      </c>
      <c r="H1028" s="103" t="str">
        <f>IF(ISNUMBER('Форма 1'!Y1028),'Форма 1'!$H1028*VLOOKUP('Форма 1'!$F1028,'Придельники до 2021'!$B$4:$X$28,'Форма 1'!Y$8),"")</f>
        <v/>
      </c>
      <c r="I1028" s="103" t="str">
        <f>IF(ISNUMBER('Форма 1'!Z1028),'Форма 1'!$H1028*VLOOKUP('Форма 1'!$F1028,'Придельники до 2021'!$B$4:$X$28,'Форма 1'!Z$8),"")</f>
        <v/>
      </c>
      <c r="J1028" s="103" t="str">
        <f>IF(ISNUMBER('Форма 1'!AA1028),'Форма 1'!$H1028*VLOOKUP('Форма 1'!$F1028,'Придельники до 2021'!$B$4:$X$28,'Форма 1'!AA$8),"")</f>
        <v/>
      </c>
      <c r="K1028" s="90"/>
      <c r="L1028" s="87"/>
      <c r="M1028" s="103">
        <f>IF(ISNUMBER('Форма 1'!AD1028),'Форма 1'!$H1028*VLOOKUP('Форма 1'!$F1028,'Придельники до 2021'!$B$4:$X$28,'Форма 1'!AD$8),"")</f>
        <v>2820129.2910000002</v>
      </c>
      <c r="N1028" s="103" t="str">
        <f>IF(ISBLANK('Форма 1'!$AE1028),"",IF('Форма 1'!$AE1028=1,'Форма 1'!$H1028*VLOOKUP('Форма 1'!$F1028,'Придельники до 2021'!$B$4:$X$28,'Форма 1'!$AE$8,0),IF('Форма 1'!$AE1028=2,'Форма 1'!$H1028*VLOOKUP('Форма 1'!$F1028,'Придельники до 2021'!$B$4:$X$28,13,0),IF('Форма 1'!$AE1028=3,'Форма 1'!$H1028*VLOOKUP('Форма 1'!$F1028,'Придельники до 2021'!$B$4:$X$28,12,0)))))</f>
        <v/>
      </c>
      <c r="O1028" s="103" t="str">
        <f>IF(ISNUMBER('Форма 1'!AF1028),'Форма 1'!$H1028*VLOOKUP('Форма 1'!$F1028,'Придельники до 2021'!$B$4:$X$28,'Форма 1'!AF$8),"")</f>
        <v/>
      </c>
      <c r="P1028" s="87"/>
      <c r="Q1028" s="103" t="str">
        <f>IF(ISNUMBER('Форма 1'!AH1028),'Форма 1'!$H1028*VLOOKUP('Форма 1'!$F1028,'Придельники до 2021'!$B$4:$X$28,'Форма 1'!AH$8),"")</f>
        <v/>
      </c>
      <c r="R1028" s="103" t="str">
        <f>IF(ISNUMBER('Форма 1'!AI1028),'Форма 1'!$H1028*VLOOKUP('Форма 1'!$F1028,'Придельники до 2021'!$B$4:$X$28,'Форма 1'!AI$8),"")</f>
        <v/>
      </c>
      <c r="S1028" s="103" t="str">
        <f>IF(ISNUMBER('Форма 1'!AJ1028),'Форма 1'!$H1028*VLOOKUP('Форма 1'!$F1028,'Придельники до 2021'!$B$4:$X$28,'Форма 1'!AJ$8),"")</f>
        <v/>
      </c>
      <c r="T1028" s="87"/>
    </row>
    <row r="1029" spans="1:20">
      <c r="A1029" s="188">
        <f t="shared" si="81"/>
        <v>9</v>
      </c>
      <c r="B1029" s="189" t="s">
        <v>1192</v>
      </c>
      <c r="C1029" s="99">
        <f t="shared" si="79"/>
        <v>3566195.2409999999</v>
      </c>
      <c r="D1029" s="103" t="str">
        <f>IF(ISNUMBER('Форма 1'!U1029),'Форма 1'!$H1029*VLOOKUP('Форма 1'!$F1029,'Придельники до 2021'!$B$4:$X$28,'Форма 1'!U$8),"")</f>
        <v/>
      </c>
      <c r="E1029" s="103" t="str">
        <f>IF(ISNUMBER('Форма 1'!V1029),'Форма 1'!$H1029*VLOOKUP('Форма 1'!$F1029,'Придельники до 2021'!$B$4:$X$28,'Форма 1'!V$8),"")</f>
        <v/>
      </c>
      <c r="F1029" s="103" t="str">
        <f>IF(ISNUMBER('Форма 1'!W1029),'Форма 1'!$H1029*VLOOKUP('Форма 1'!$F1029,'Придельники до 2021'!$B$4:$X$28,'Форма 1'!W$8),"")</f>
        <v/>
      </c>
      <c r="G1029" s="103" t="str">
        <f>IF(ISNUMBER('Форма 1'!X1029),'Форма 1'!$H1029*VLOOKUP('Форма 1'!$F1029,'Придельники до 2021'!$B$4:$X$28,'Форма 1'!X$8),"")</f>
        <v/>
      </c>
      <c r="H1029" s="103" t="str">
        <f>IF(ISNUMBER('Форма 1'!Y1029),'Форма 1'!$H1029*VLOOKUP('Форма 1'!$F1029,'Придельники до 2021'!$B$4:$X$28,'Форма 1'!Y$8),"")</f>
        <v/>
      </c>
      <c r="I1029" s="103" t="str">
        <f>IF(ISNUMBER('Форма 1'!Z1029),'Форма 1'!$H1029*VLOOKUP('Форма 1'!$F1029,'Придельники до 2021'!$B$4:$X$28,'Форма 1'!Z$8),"")</f>
        <v/>
      </c>
      <c r="J1029" s="103" t="str">
        <f>IF(ISNUMBER('Форма 1'!AA1029),'Форма 1'!$H1029*VLOOKUP('Форма 1'!$F1029,'Придельники до 2021'!$B$4:$X$28,'Форма 1'!AA$8),"")</f>
        <v/>
      </c>
      <c r="K1029" s="90"/>
      <c r="L1029" s="87"/>
      <c r="M1029" s="103">
        <f>IF(ISNUMBER('Форма 1'!AD1029),'Форма 1'!$H1029*VLOOKUP('Форма 1'!$F1029,'Придельники до 2021'!$B$4:$X$28,'Форма 1'!AD$8),"")</f>
        <v>3566195.2409999999</v>
      </c>
      <c r="N1029" s="103" t="str">
        <f>IF(ISBLANK('Форма 1'!$AE1029),"",IF('Форма 1'!$AE1029=1,'Форма 1'!$H1029*VLOOKUP('Форма 1'!$F1029,'Придельники до 2021'!$B$4:$X$28,'Форма 1'!$AE$8,0),IF('Форма 1'!$AE1029=2,'Форма 1'!$H1029*VLOOKUP('Форма 1'!$F1029,'Придельники до 2021'!$B$4:$X$28,13,0),IF('Форма 1'!$AE1029=3,'Форма 1'!$H1029*VLOOKUP('Форма 1'!$F1029,'Придельники до 2021'!$B$4:$X$28,12,0)))))</f>
        <v/>
      </c>
      <c r="O1029" s="103" t="str">
        <f>IF(ISNUMBER('Форма 1'!AF1029),'Форма 1'!$H1029*VLOOKUP('Форма 1'!$F1029,'Придельники до 2021'!$B$4:$X$28,'Форма 1'!AF$8),"")</f>
        <v/>
      </c>
      <c r="P1029" s="87"/>
      <c r="Q1029" s="103" t="str">
        <f>IF(ISNUMBER('Форма 1'!AH1029),'Форма 1'!$H1029*VLOOKUP('Форма 1'!$F1029,'Придельники до 2021'!$B$4:$X$28,'Форма 1'!AH$8),"")</f>
        <v/>
      </c>
      <c r="R1029" s="103" t="str">
        <f>IF(ISNUMBER('Форма 1'!AI1029),'Форма 1'!$H1029*VLOOKUP('Форма 1'!$F1029,'Придельники до 2021'!$B$4:$X$28,'Форма 1'!AI$8),"")</f>
        <v/>
      </c>
      <c r="S1029" s="103" t="str">
        <f>IF(ISNUMBER('Форма 1'!AJ1029),'Форма 1'!$H1029*VLOOKUP('Форма 1'!$F1029,'Придельники до 2021'!$B$4:$X$28,'Форма 1'!AJ$8),"")</f>
        <v/>
      </c>
      <c r="T1029" s="87"/>
    </row>
    <row r="1030" spans="1:20">
      <c r="A1030" s="188">
        <f t="shared" si="81"/>
        <v>10</v>
      </c>
      <c r="B1030" s="190" t="s">
        <v>1193</v>
      </c>
      <c r="C1030" s="99">
        <f t="shared" si="79"/>
        <v>3790601.08</v>
      </c>
      <c r="D1030" s="103" t="str">
        <f>IF(ISNUMBER('Форма 1'!U1030),'Форма 1'!$H1030*VLOOKUP('Форма 1'!$F1030,'Придельники до 2021'!$B$4:$X$28,'Форма 1'!U$8),"")</f>
        <v/>
      </c>
      <c r="E1030" s="103" t="str">
        <f>IF(ISNUMBER('Форма 1'!V1030),'Форма 1'!$H1030*VLOOKUP('Форма 1'!$F1030,'Придельники до 2021'!$B$4:$X$28,'Форма 1'!V$8),"")</f>
        <v/>
      </c>
      <c r="F1030" s="103" t="str">
        <f>IF(ISNUMBER('Форма 1'!W1030),'Форма 1'!$H1030*VLOOKUP('Форма 1'!$F1030,'Придельники до 2021'!$B$4:$X$28,'Форма 1'!W$8),"")</f>
        <v/>
      </c>
      <c r="G1030" s="103" t="str">
        <f>IF(ISNUMBER('Форма 1'!X1030),'Форма 1'!$H1030*VLOOKUP('Форма 1'!$F1030,'Придельники до 2021'!$B$4:$X$28,'Форма 1'!X$8),"")</f>
        <v/>
      </c>
      <c r="H1030" s="103" t="str">
        <f>IF(ISNUMBER('Форма 1'!Y1030),'Форма 1'!$H1030*VLOOKUP('Форма 1'!$F1030,'Придельники до 2021'!$B$4:$X$28,'Форма 1'!Y$8),"")</f>
        <v/>
      </c>
      <c r="I1030" s="103" t="str">
        <f>IF(ISNUMBER('Форма 1'!Z1030),'Форма 1'!$H1030*VLOOKUP('Форма 1'!$F1030,'Придельники до 2021'!$B$4:$X$28,'Форма 1'!Z$8),"")</f>
        <v/>
      </c>
      <c r="J1030" s="103" t="str">
        <f>IF(ISNUMBER('Форма 1'!AA1030),'Форма 1'!$H1030*VLOOKUP('Форма 1'!$F1030,'Придельники до 2021'!$B$4:$X$28,'Форма 1'!AA$8),"")</f>
        <v/>
      </c>
      <c r="K1030" s="90"/>
      <c r="L1030" s="87"/>
      <c r="M1030" s="103" t="str">
        <f>IF(ISNUMBER('Форма 1'!AD1030),'Форма 1'!$H1030*VLOOKUP('Форма 1'!$F1030,'Придельники до 2021'!$B$4:$X$28,'Форма 1'!AD$8),"")</f>
        <v/>
      </c>
      <c r="N1030" s="103">
        <f>IF(ISBLANK('Форма 1'!$AE1030),"",IF('Форма 1'!$AE1030=1,'Форма 1'!$H1030*VLOOKUP('Форма 1'!$F1030,'Придельники с 2022'!$B$4:$X$28,'Форма 1'!$AE$8,0),IF('Форма 1'!$AE1030=2,'Форма 1'!$H1030*VLOOKUP('Форма 1'!$F1030,'Придельники с 2022'!$B$4:$X$28,13,0),IF('Форма 1'!$AE1030=3,'Форма 1'!$H1030*VLOOKUP('Форма 1'!$F1030,'Придельники с 2022'!$B$4:$X$28,12,0)))))</f>
        <v>3100043.8</v>
      </c>
      <c r="O1030" s="103">
        <f>IF(ISNUMBER('Форма 1'!AF1030),'Форма 1'!$H1030*VLOOKUP('Форма 1'!$F1030,'Придельники до 2021'!$B$4:$X$28,'Форма 1'!AF$8),"")</f>
        <v>690557.28</v>
      </c>
      <c r="P1030" s="87"/>
      <c r="Q1030" s="103" t="str">
        <f>IF(ISNUMBER('Форма 1'!AH1030),'Форма 1'!$H1030*VLOOKUP('Форма 1'!$F1030,'Придельники до 2021'!$B$4:$X$28,'Форма 1'!AH$8),"")</f>
        <v/>
      </c>
      <c r="R1030" s="103" t="str">
        <f>IF(ISNUMBER('Форма 1'!AI1030),'Форма 1'!$H1030*VLOOKUP('Форма 1'!$F1030,'Придельники до 2021'!$B$4:$X$28,'Форма 1'!AI$8),"")</f>
        <v/>
      </c>
      <c r="S1030" s="103" t="str">
        <f>IF(ISNUMBER('Форма 1'!AJ1030),'Форма 1'!$H1030*VLOOKUP('Форма 1'!$F1030,'Придельники до 2021'!$B$4:$X$28,'Форма 1'!AJ$8),"")</f>
        <v/>
      </c>
      <c r="T1030" s="87"/>
    </row>
    <row r="1031" spans="1:20">
      <c r="A1031" s="188">
        <f t="shared" si="81"/>
        <v>11</v>
      </c>
      <c r="B1031" s="189" t="s">
        <v>1194</v>
      </c>
      <c r="C1031" s="99">
        <f t="shared" si="79"/>
        <v>4890516.4629999995</v>
      </c>
      <c r="D1031" s="103" t="str">
        <f>IF(ISNUMBER('Форма 1'!U1031),'Форма 1'!$H1031*VLOOKUP('Форма 1'!$F1031,'Придельники до 2021'!$B$4:$X$28,'Форма 1'!U$8),"")</f>
        <v/>
      </c>
      <c r="E1031" s="103" t="str">
        <f>IF(ISNUMBER('Форма 1'!V1031),'Форма 1'!$H1031*VLOOKUP('Форма 1'!$F1031,'Придельники до 2021'!$B$4:$X$28,'Форма 1'!V$8),"")</f>
        <v/>
      </c>
      <c r="F1031" s="103" t="str">
        <f>IF(ISNUMBER('Форма 1'!W1031),'Форма 1'!$H1031*VLOOKUP('Форма 1'!$F1031,'Придельники до 2021'!$B$4:$X$28,'Форма 1'!W$8),"")</f>
        <v/>
      </c>
      <c r="G1031" s="103" t="str">
        <f>IF(ISNUMBER('Форма 1'!X1031),'Форма 1'!$H1031*VLOOKUP('Форма 1'!$F1031,'Придельники до 2021'!$B$4:$X$28,'Форма 1'!X$8),"")</f>
        <v/>
      </c>
      <c r="H1031" s="103" t="str">
        <f>IF(ISNUMBER('Форма 1'!Y1031),'Форма 1'!$H1031*VLOOKUP('Форма 1'!$F1031,'Придельники до 2021'!$B$4:$X$28,'Форма 1'!Y$8),"")</f>
        <v/>
      </c>
      <c r="I1031" s="103" t="str">
        <f>IF(ISNUMBER('Форма 1'!Z1031),'Форма 1'!$H1031*VLOOKUP('Форма 1'!$F1031,'Придельники до 2021'!$B$4:$X$28,'Форма 1'!Z$8),"")</f>
        <v/>
      </c>
      <c r="J1031" s="103" t="str">
        <f>IF(ISNUMBER('Форма 1'!AA1031),'Форма 1'!$H1031*VLOOKUP('Форма 1'!$F1031,'Придельники до 2021'!$B$4:$X$28,'Форма 1'!AA$8),"")</f>
        <v/>
      </c>
      <c r="K1031" s="90"/>
      <c r="L1031" s="87"/>
      <c r="M1031" s="103">
        <f>IF(ISNUMBER('Форма 1'!AD1031),'Форма 1'!$H1031*VLOOKUP('Форма 1'!$F1031,'Придельники с 2022'!$B$4:$X$28,'Форма 1'!AD$8),"")</f>
        <v>4890516.4629999995</v>
      </c>
      <c r="N1031" s="103" t="str">
        <f>IF(ISBLANK('Форма 1'!$AE1031),"",IF('Форма 1'!$AE1031=1,'Форма 1'!$H1031*VLOOKUP('Форма 1'!$F1031,'Придельники до 2021'!$B$4:$X$28,'Форма 1'!$AE$8,0),IF('Форма 1'!$AE1031=2,'Форма 1'!$H1031*VLOOKUP('Форма 1'!$F1031,'Придельники до 2021'!$B$4:$X$28,13,0),IF('Форма 1'!$AE1031=3,'Форма 1'!$H1031*VLOOKUP('Форма 1'!$F1031,'Придельники до 2021'!$B$4:$X$28,12,0)))))</f>
        <v/>
      </c>
      <c r="O1031" s="103" t="str">
        <f>IF(ISNUMBER('Форма 1'!AF1031),'Форма 1'!$H1031*VLOOKUP('Форма 1'!$F1031,'Придельники до 2021'!$B$4:$X$28,'Форма 1'!AF$8),"")</f>
        <v/>
      </c>
      <c r="P1031" s="87"/>
      <c r="Q1031" s="103" t="str">
        <f>IF(ISNUMBER('Форма 1'!AH1031),'Форма 1'!$H1031*VLOOKUP('Форма 1'!$F1031,'Придельники до 2021'!$B$4:$X$28,'Форма 1'!AH$8),"")</f>
        <v/>
      </c>
      <c r="R1031" s="103" t="str">
        <f>IF(ISNUMBER('Форма 1'!AI1031),'Форма 1'!$H1031*VLOOKUP('Форма 1'!$F1031,'Придельники до 2021'!$B$4:$X$28,'Форма 1'!AI$8),"")</f>
        <v/>
      </c>
      <c r="S1031" s="103" t="str">
        <f>IF(ISNUMBER('Форма 1'!AJ1031),'Форма 1'!$H1031*VLOOKUP('Форма 1'!$F1031,'Придельники до 2021'!$B$4:$X$28,'Форма 1'!AJ$8),"")</f>
        <v/>
      </c>
      <c r="T1031" s="87"/>
    </row>
    <row r="1032" spans="1:20">
      <c r="A1032" s="188">
        <f t="shared" si="81"/>
        <v>12</v>
      </c>
      <c r="B1032" s="189" t="s">
        <v>1195</v>
      </c>
      <c r="C1032" s="99">
        <f t="shared" si="79"/>
        <v>928420.9</v>
      </c>
      <c r="D1032" s="103" t="str">
        <f>IF(ISNUMBER('Форма 1'!U1032),'Форма 1'!$H1032*VLOOKUP('Форма 1'!$F1032,'Придельники до 2021'!$B$4:$X$28,'Форма 1'!U$8),"")</f>
        <v/>
      </c>
      <c r="E1032" s="103" t="str">
        <f>IF(ISNUMBER('Форма 1'!V1032),'Форма 1'!$H1032*VLOOKUP('Форма 1'!$F1032,'Придельники до 2021'!$B$4:$X$28,'Форма 1'!V$8),"")</f>
        <v/>
      </c>
      <c r="F1032" s="103" t="str">
        <f>IF(ISNUMBER('Форма 1'!W1032),'Форма 1'!$H1032*VLOOKUP('Форма 1'!$F1032,'Придельники до 2021'!$B$4:$X$28,'Форма 1'!W$8),"")</f>
        <v/>
      </c>
      <c r="G1032" s="103">
        <f>IF(ISNUMBER('Форма 1'!X1032),'Форма 1'!$H1032*VLOOKUP('Форма 1'!$F1032,'Придельники до 2021'!$B$4:$X$28,'Форма 1'!X$8),"")</f>
        <v>209306.74</v>
      </c>
      <c r="H1032" s="103" t="str">
        <f>IF(ISNUMBER('Форма 1'!Y1032),'Форма 1'!$H1032*VLOOKUP('Форма 1'!$F1032,'Придельники до 2021'!$B$4:$X$28,'Форма 1'!Y$8),"")</f>
        <v/>
      </c>
      <c r="I1032" s="103" t="str">
        <f>IF(ISNUMBER('Форма 1'!Z1032),'Форма 1'!$H1032*VLOOKUP('Форма 1'!$F1032,'Придельники до 2021'!$B$4:$X$28,'Форма 1'!Z$8),"")</f>
        <v/>
      </c>
      <c r="J1032" s="103" t="str">
        <f>IF(ISNUMBER('Форма 1'!AA1032),'Форма 1'!$H1032*VLOOKUP('Форма 1'!$F1032,'Придельники до 2021'!$B$4:$X$28,'Форма 1'!AA$8),"")</f>
        <v/>
      </c>
      <c r="K1032" s="90"/>
      <c r="L1032" s="87"/>
      <c r="M1032" s="103" t="str">
        <f>IF(ISNUMBER('Форма 1'!AD1032),'Форма 1'!$H1032*VLOOKUP('Форма 1'!$F1032,'Придельники до 2021'!$B$4:$X$28,'Форма 1'!AD$8),"")</f>
        <v/>
      </c>
      <c r="N1032" s="103" t="str">
        <f>IF(ISBLANK('Форма 1'!$AE1032),"",IF('Форма 1'!$AE1032=1,'Форма 1'!$H1032*VLOOKUP('Форма 1'!$F1032,'Придельники до 2021'!$B$4:$X$28,'Форма 1'!$AE$8,0),IF('Форма 1'!$AE1032=2,'Форма 1'!$H1032*VLOOKUP('Форма 1'!$F1032,'Придельники до 2021'!$B$4:$X$28,13,0),IF('Форма 1'!$AE1032=3,'Форма 1'!$H1032*VLOOKUP('Форма 1'!$F1032,'Придельники до 2021'!$B$4:$X$28,12,0)))))</f>
        <v/>
      </c>
      <c r="O1032" s="103">
        <f>IF(ISNUMBER('Форма 1'!AF1032),'Форма 1'!$H1032*VLOOKUP('Форма 1'!$F1032,'Придельники до 2021'!$B$4:$X$28,'Форма 1'!AF$8),"")</f>
        <v>719114.16</v>
      </c>
      <c r="P1032" s="87"/>
      <c r="Q1032" s="103" t="str">
        <f>IF(ISNUMBER('Форма 1'!AH1032),'Форма 1'!$H1032*VLOOKUP('Форма 1'!$F1032,'Придельники до 2021'!$B$4:$X$28,'Форма 1'!AH$8),"")</f>
        <v/>
      </c>
      <c r="R1032" s="103" t="str">
        <f>IF(ISNUMBER('Форма 1'!AI1032),'Форма 1'!$H1032*VLOOKUP('Форма 1'!$F1032,'Придельники до 2021'!$B$4:$X$28,'Форма 1'!AI$8),"")</f>
        <v/>
      </c>
      <c r="S1032" s="103" t="str">
        <f>IF(ISNUMBER('Форма 1'!AJ1032),'Форма 1'!$H1032*VLOOKUP('Форма 1'!$F1032,'Придельники до 2021'!$B$4:$X$28,'Форма 1'!AJ$8),"")</f>
        <v/>
      </c>
      <c r="T1032" s="87"/>
    </row>
    <row r="1033" spans="1:20">
      <c r="A1033" s="188">
        <f t="shared" si="81"/>
        <v>13</v>
      </c>
      <c r="B1033" s="189" t="s">
        <v>1196</v>
      </c>
      <c r="C1033" s="99">
        <f t="shared" si="79"/>
        <v>1970722.064</v>
      </c>
      <c r="D1033" s="103" t="str">
        <f>IF(ISNUMBER('Форма 1'!U1033),'Форма 1'!$H1033*VLOOKUP('Форма 1'!$F1033,'Придельники до 2021'!$B$4:$X$28,'Форма 1'!U$8),"")</f>
        <v/>
      </c>
      <c r="E1033" s="103" t="str">
        <f>IF(ISNUMBER('Форма 1'!V1033),'Форма 1'!$H1033*VLOOKUP('Форма 1'!$F1033,'Придельники до 2021'!$B$4:$X$28,'Форма 1'!V$8),"")</f>
        <v/>
      </c>
      <c r="F1033" s="103" t="str">
        <f>IF(ISNUMBER('Форма 1'!W1033),'Форма 1'!$H1033*VLOOKUP('Форма 1'!$F1033,'Придельники до 2021'!$B$4:$X$28,'Форма 1'!W$8),"")</f>
        <v/>
      </c>
      <c r="G1033" s="103" t="str">
        <f>IF(ISNUMBER('Форма 1'!X1033),'Форма 1'!$H1033*VLOOKUP('Форма 1'!$F1033,'Придельники до 2021'!$B$4:$X$28,'Форма 1'!X$8),"")</f>
        <v/>
      </c>
      <c r="H1033" s="103" t="str">
        <f>IF(ISNUMBER('Форма 1'!Y1033),'Форма 1'!$H1033*VLOOKUP('Форма 1'!$F1033,'Придельники до 2021'!$B$4:$X$28,'Форма 1'!Y$8),"")</f>
        <v/>
      </c>
      <c r="I1033" s="103" t="str">
        <f>IF(ISNUMBER('Форма 1'!Z1033),'Форма 1'!$H1033*VLOOKUP('Форма 1'!$F1033,'Придельники до 2021'!$B$4:$X$28,'Форма 1'!Z$8),"")</f>
        <v/>
      </c>
      <c r="J1033" s="103" t="str">
        <f>IF(ISNUMBER('Форма 1'!AA1033),'Форма 1'!$H1033*VLOOKUP('Форма 1'!$F1033,'Придельники до 2021'!$B$4:$X$28,'Форма 1'!AA$8),"")</f>
        <v/>
      </c>
      <c r="K1033" s="90"/>
      <c r="L1033" s="87"/>
      <c r="M1033" s="103" t="str">
        <f>IF(ISNUMBER('Форма 1'!AD1033),'Форма 1'!$H1033*VLOOKUP('Форма 1'!$F1033,'Придельники до 2021'!$B$4:$X$28,'Форма 1'!AD$8),"")</f>
        <v/>
      </c>
      <c r="N1033" s="103">
        <f>IF(ISBLANK('Форма 1'!$AE1033),"",IF('Форма 1'!$AE1033=1,'Форма 1'!$H1033*VLOOKUP('Форма 1'!$F1033,'Придельники до 2021'!$B$4:$X$28,'Форма 1'!$AE$8,0),IF('Форма 1'!$AE1033=2,'Форма 1'!$H1033*VLOOKUP('Форма 1'!$F1033,'Придельники до 2021'!$B$4:$X$28,13,0),IF('Форма 1'!$AE1033=3,'Форма 1'!$H1033*VLOOKUP('Форма 1'!$F1033,'Придельники до 2021'!$B$4:$X$28,12,0)))))</f>
        <v>1970722.064</v>
      </c>
      <c r="O1033" s="103" t="str">
        <f>IF(ISNUMBER('Форма 1'!AF1033),'Форма 1'!$H1033*VLOOKUP('Форма 1'!$F1033,'Придельники до 2021'!$B$4:$X$28,'Форма 1'!AF$8),"")</f>
        <v/>
      </c>
      <c r="P1033" s="87"/>
      <c r="Q1033" s="103" t="str">
        <f>IF(ISNUMBER('Форма 1'!AH1033),'Форма 1'!$H1033*VLOOKUP('Форма 1'!$F1033,'Придельники до 2021'!$B$4:$X$28,'Форма 1'!AH$8),"")</f>
        <v/>
      </c>
      <c r="R1033" s="103" t="str">
        <f>IF(ISNUMBER('Форма 1'!AI1033),'Форма 1'!$H1033*VLOOKUP('Форма 1'!$F1033,'Придельники до 2021'!$B$4:$X$28,'Форма 1'!AI$8),"")</f>
        <v/>
      </c>
      <c r="S1033" s="103" t="str">
        <f>IF(ISNUMBER('Форма 1'!AJ1033),'Форма 1'!$H1033*VLOOKUP('Форма 1'!$F1033,'Придельники до 2021'!$B$4:$X$28,'Форма 1'!AJ$8),"")</f>
        <v/>
      </c>
      <c r="T1033" s="87"/>
    </row>
    <row r="1034" spans="1:20">
      <c r="A1034" s="188">
        <f t="shared" si="81"/>
        <v>14</v>
      </c>
      <c r="B1034" s="190" t="s">
        <v>1197</v>
      </c>
      <c r="C1034" s="99">
        <f t="shared" si="79"/>
        <v>1305767.96</v>
      </c>
      <c r="D1034" s="103" t="str">
        <f>IF(ISNUMBER('Форма 1'!U1034),'Форма 1'!$H1034*VLOOKUP('Форма 1'!$F1034,'Придельники до 2021'!$B$4:$X$28,'Форма 1'!U$8),"")</f>
        <v/>
      </c>
      <c r="E1034" s="103" t="str">
        <f>IF(ISNUMBER('Форма 1'!V1034),'Форма 1'!$H1034*VLOOKUP('Форма 1'!$F1034,'Придельники до 2021'!$B$4:$X$28,'Форма 1'!V$8),"")</f>
        <v/>
      </c>
      <c r="F1034" s="103" t="str">
        <f>IF(ISNUMBER('Форма 1'!W1034),'Форма 1'!$H1034*VLOOKUP('Форма 1'!$F1034,'Придельники до 2021'!$B$4:$X$28,'Форма 1'!W$8),"")</f>
        <v/>
      </c>
      <c r="G1034" s="103" t="str">
        <f>IF(ISNUMBER('Форма 1'!X1034),'Форма 1'!$H1034*VLOOKUP('Форма 1'!$F1034,'Придельники до 2021'!$B$4:$X$28,'Форма 1'!X$8),"")</f>
        <v/>
      </c>
      <c r="H1034" s="103" t="str">
        <f>IF(ISNUMBER('Форма 1'!Y1034),'Форма 1'!$H1034*VLOOKUP('Форма 1'!$F1034,'Придельники до 2021'!$B$4:$X$28,'Форма 1'!Y$8),"")</f>
        <v/>
      </c>
      <c r="I1034" s="103" t="str">
        <f>IF(ISNUMBER('Форма 1'!Z1034),'Форма 1'!$H1034*VLOOKUP('Форма 1'!$F1034,'Придельники до 2021'!$B$4:$X$28,'Форма 1'!Z$8),"")</f>
        <v/>
      </c>
      <c r="J1034" s="103" t="str">
        <f>IF(ISNUMBER('Форма 1'!AA1034),'Форма 1'!$H1034*VLOOKUP('Форма 1'!$F1034,'Придельники до 2021'!$B$4:$X$28,'Форма 1'!AA$8),"")</f>
        <v/>
      </c>
      <c r="K1034" s="90"/>
      <c r="L1034" s="87"/>
      <c r="M1034" s="103" t="str">
        <f>IF(ISNUMBER('Форма 1'!AD1034),'Форма 1'!$H1034*VLOOKUP('Форма 1'!$F1034,'Придельники до 2021'!$B$4:$X$28,'Форма 1'!AD$8),"")</f>
        <v/>
      </c>
      <c r="N1034" s="103">
        <f>IF(ISBLANK('Форма 1'!$AE1034),"",IF('Форма 1'!$AE1034=1,'Форма 1'!$H1034*VLOOKUP('Форма 1'!$F1034,'Придельники до 2021'!$B$4:$X$28,'Форма 1'!$AE$8,0),IF('Форма 1'!$AE1034=2,'Форма 1'!$H1034*VLOOKUP('Форма 1'!$F1034,'Придельники до 2021'!$B$4:$X$28,13,0),IF('Форма 1'!$AE1034=3,'Форма 1'!$H1034*VLOOKUP('Форма 1'!$F1034,'Придельники до 2021'!$B$4:$X$28,12,0)))))</f>
        <v>1305767.96</v>
      </c>
      <c r="O1034" s="103" t="str">
        <f>IF(ISNUMBER('Форма 1'!AF1034),'Форма 1'!$H1034*VLOOKUP('Форма 1'!$F1034,'Придельники до 2021'!$B$4:$X$28,'Форма 1'!AF$8),"")</f>
        <v/>
      </c>
      <c r="P1034" s="87"/>
      <c r="Q1034" s="103" t="str">
        <f>IF(ISNUMBER('Форма 1'!AH1034),'Форма 1'!$H1034*VLOOKUP('Форма 1'!$F1034,'Придельники до 2021'!$B$4:$X$28,'Форма 1'!AH$8),"")</f>
        <v/>
      </c>
      <c r="R1034" s="103" t="str">
        <f>IF(ISNUMBER('Форма 1'!AI1034),'Форма 1'!$H1034*VLOOKUP('Форма 1'!$F1034,'Придельники до 2021'!$B$4:$X$28,'Форма 1'!AI$8),"")</f>
        <v/>
      </c>
      <c r="S1034" s="103" t="str">
        <f>IF(ISNUMBER('Форма 1'!AJ1034),'Форма 1'!$H1034*VLOOKUP('Форма 1'!$F1034,'Придельники до 2021'!$B$4:$X$28,'Форма 1'!AJ$8),"")</f>
        <v/>
      </c>
      <c r="T1034" s="87"/>
    </row>
    <row r="1035" spans="1:20">
      <c r="A1035" s="188">
        <f t="shared" si="81"/>
        <v>15</v>
      </c>
      <c r="B1035" s="189" t="s">
        <v>1198</v>
      </c>
      <c r="C1035" s="99">
        <f t="shared" si="79"/>
        <v>5401836.8279999997</v>
      </c>
      <c r="D1035" s="103" t="str">
        <f>IF(ISNUMBER('Форма 1'!U1035),'Форма 1'!$H1035*VLOOKUP('Форма 1'!$F1035,'Придельники до 2021'!$B$4:$X$28,'Форма 1'!U$8),"")</f>
        <v/>
      </c>
      <c r="E1035" s="103" t="str">
        <f>IF(ISNUMBER('Форма 1'!V1035),'Форма 1'!$H1035*VLOOKUP('Форма 1'!$F1035,'Придельники до 2021'!$B$4:$X$28,'Форма 1'!V$8),"")</f>
        <v/>
      </c>
      <c r="F1035" s="103" t="str">
        <f>IF(ISNUMBER('Форма 1'!W1035),'Форма 1'!$H1035*VLOOKUP('Форма 1'!$F1035,'Придельники до 2021'!$B$4:$X$28,'Форма 1'!W$8),"")</f>
        <v/>
      </c>
      <c r="G1035" s="103" t="str">
        <f>IF(ISNUMBER('Форма 1'!X1035),'Форма 1'!$H1035*VLOOKUP('Форма 1'!$F1035,'Придельники до 2021'!$B$4:$X$28,'Форма 1'!X$8),"")</f>
        <v/>
      </c>
      <c r="H1035" s="103" t="str">
        <f>IF(ISNUMBER('Форма 1'!Y1035),'Форма 1'!$H1035*VLOOKUP('Форма 1'!$F1035,'Придельники до 2021'!$B$4:$X$28,'Форма 1'!Y$8),"")</f>
        <v/>
      </c>
      <c r="I1035" s="103" t="str">
        <f>IF(ISNUMBER('Форма 1'!Z1035),'Форма 1'!$H1035*VLOOKUP('Форма 1'!$F1035,'Придельники до 2021'!$B$4:$X$28,'Форма 1'!Z$8),"")</f>
        <v/>
      </c>
      <c r="J1035" s="103" t="str">
        <f>IF(ISNUMBER('Форма 1'!AA1035),'Форма 1'!$H1035*VLOOKUP('Форма 1'!$F1035,'Придельники до 2021'!$B$4:$X$28,'Форма 1'!AA$8),"")</f>
        <v/>
      </c>
      <c r="K1035" s="90"/>
      <c r="L1035" s="87"/>
      <c r="M1035" s="103">
        <f>IF(ISNUMBER('Форма 1'!AD1035),'Форма 1'!$H1035*VLOOKUP('Форма 1'!$F1035,'Придельники с 2022'!$B$4:$X$28,'Форма 1'!AD$8),"")</f>
        <v>5401836.8279999997</v>
      </c>
      <c r="N1035" s="103" t="str">
        <f>IF(ISBLANK('Форма 1'!$AE1035),"",IF('Форма 1'!$AE1035=1,'Форма 1'!$H1035*VLOOKUP('Форма 1'!$F1035,'Придельники до 2021'!$B$4:$X$28,'Форма 1'!$AE$8,0),IF('Форма 1'!$AE1035=2,'Форма 1'!$H1035*VLOOKUP('Форма 1'!$F1035,'Придельники до 2021'!$B$4:$X$28,13,0),IF('Форма 1'!$AE1035=3,'Форма 1'!$H1035*VLOOKUP('Форма 1'!$F1035,'Придельники до 2021'!$B$4:$X$28,12,0)))))</f>
        <v/>
      </c>
      <c r="O1035" s="103" t="str">
        <f>IF(ISNUMBER('Форма 1'!AF1035),'Форма 1'!$H1035*VLOOKUP('Форма 1'!$F1035,'Придельники до 2021'!$B$4:$X$28,'Форма 1'!AF$8),"")</f>
        <v/>
      </c>
      <c r="P1035" s="87"/>
      <c r="Q1035" s="103" t="str">
        <f>IF(ISNUMBER('Форма 1'!AH1035),'Форма 1'!$H1035*VLOOKUP('Форма 1'!$F1035,'Придельники до 2021'!$B$4:$X$28,'Форма 1'!AH$8),"")</f>
        <v/>
      </c>
      <c r="R1035" s="103" t="str">
        <f>IF(ISNUMBER('Форма 1'!AI1035),'Форма 1'!$H1035*VLOOKUP('Форма 1'!$F1035,'Придельники до 2021'!$B$4:$X$28,'Форма 1'!AI$8),"")</f>
        <v/>
      </c>
      <c r="S1035" s="103" t="str">
        <f>IF(ISNUMBER('Форма 1'!AJ1035),'Форма 1'!$H1035*VLOOKUP('Форма 1'!$F1035,'Придельники до 2021'!$B$4:$X$28,'Форма 1'!AJ$8),"")</f>
        <v/>
      </c>
      <c r="T1035" s="87"/>
    </row>
    <row r="1036" spans="1:20">
      <c r="A1036" s="188">
        <f t="shared" si="81"/>
        <v>16</v>
      </c>
      <c r="B1036" s="190" t="s">
        <v>1199</v>
      </c>
      <c r="C1036" s="99">
        <f t="shared" si="79"/>
        <v>891268.929</v>
      </c>
      <c r="D1036" s="103" t="str">
        <f>IF(ISNUMBER('Форма 1'!U1036),'Форма 1'!$H1036*VLOOKUP('Форма 1'!$F1036,'Придельники до 2021'!$B$4:$X$28,'Форма 1'!U$8),"")</f>
        <v/>
      </c>
      <c r="E1036" s="103" t="str">
        <f>IF(ISNUMBER('Форма 1'!V1036),'Форма 1'!$H1036*VLOOKUP('Форма 1'!$F1036,'Придельники до 2021'!$B$4:$X$28,'Форма 1'!V$8),"")</f>
        <v/>
      </c>
      <c r="F1036" s="103" t="str">
        <f>IF(ISNUMBER('Форма 1'!W1036),'Форма 1'!$H1036*VLOOKUP('Форма 1'!$F1036,'Придельники до 2021'!$B$4:$X$28,'Форма 1'!W$8),"")</f>
        <v/>
      </c>
      <c r="G1036" s="103" t="str">
        <f>IF(ISNUMBER('Форма 1'!X1036),'Форма 1'!$H1036*VLOOKUP('Форма 1'!$F1036,'Придельники до 2021'!$B$4:$X$28,'Форма 1'!X$8),"")</f>
        <v/>
      </c>
      <c r="H1036" s="103" t="str">
        <f>IF(ISNUMBER('Форма 1'!Y1036),'Форма 1'!$H1036*VLOOKUP('Форма 1'!$F1036,'Придельники до 2021'!$B$4:$X$28,'Форма 1'!Y$8),"")</f>
        <v/>
      </c>
      <c r="I1036" s="103" t="str">
        <f>IF(ISNUMBER('Форма 1'!Z1036),'Форма 1'!$H1036*VLOOKUP('Форма 1'!$F1036,'Придельники до 2021'!$B$4:$X$28,'Форма 1'!Z$8),"")</f>
        <v/>
      </c>
      <c r="J1036" s="103" t="str">
        <f>IF(ISNUMBER('Форма 1'!AA1036),'Форма 1'!$H1036*VLOOKUP('Форма 1'!$F1036,'Придельники до 2021'!$B$4:$X$28,'Форма 1'!AA$8),"")</f>
        <v/>
      </c>
      <c r="K1036" s="90"/>
      <c r="L1036" s="87"/>
      <c r="M1036" s="103" t="str">
        <f>IF(ISNUMBER('Форма 1'!AD1036),'Форма 1'!$H1036*VLOOKUP('Форма 1'!$F1036,'Придельники до 2021'!$B$4:$X$28,'Форма 1'!AD$8),"")</f>
        <v/>
      </c>
      <c r="N1036" s="103">
        <f>IF(ISBLANK('Форма 1'!$AE1036),"",IF('Форма 1'!$AE1036=1,'Форма 1'!$H1036*VLOOKUP('Форма 1'!$F1036,'Придельники до 2021'!$B$4:$X$28,'Форма 1'!$AE$8,0),IF('Форма 1'!$AE1036=2,'Форма 1'!$H1036*VLOOKUP('Форма 1'!$F1036,'Придельники до 2021'!$B$4:$X$28,13,0),IF('Форма 1'!$AE1036=3,'Форма 1'!$H1036*VLOOKUP('Форма 1'!$F1036,'Придельники до 2021'!$B$4:$X$28,12,0)))))</f>
        <v>891268.929</v>
      </c>
      <c r="O1036" s="103" t="str">
        <f>IF(ISNUMBER('Форма 1'!AF1036),'Форма 1'!$H1036*VLOOKUP('Форма 1'!$F1036,'Придельники до 2021'!$B$4:$X$28,'Форма 1'!AF$8),"")</f>
        <v/>
      </c>
      <c r="P1036" s="87"/>
      <c r="Q1036" s="103" t="str">
        <f>IF(ISNUMBER('Форма 1'!AH1036),'Форма 1'!$H1036*VLOOKUP('Форма 1'!$F1036,'Придельники до 2021'!$B$4:$X$28,'Форма 1'!AH$8),"")</f>
        <v/>
      </c>
      <c r="R1036" s="103" t="str">
        <f>IF(ISNUMBER('Форма 1'!AI1036),'Форма 1'!$H1036*VLOOKUP('Форма 1'!$F1036,'Придельники до 2021'!$B$4:$X$28,'Форма 1'!AI$8),"")</f>
        <v/>
      </c>
      <c r="S1036" s="103" t="str">
        <f>IF(ISNUMBER('Форма 1'!AJ1036),'Форма 1'!$H1036*VLOOKUP('Форма 1'!$F1036,'Придельники до 2021'!$B$4:$X$28,'Форма 1'!AJ$8),"")</f>
        <v/>
      </c>
      <c r="T1036" s="87"/>
    </row>
    <row r="1037" spans="1:20">
      <c r="A1037" s="188">
        <f t="shared" si="81"/>
        <v>17</v>
      </c>
      <c r="B1037" s="190" t="s">
        <v>1200</v>
      </c>
      <c r="C1037" s="99">
        <f t="shared" si="79"/>
        <v>3353744.08</v>
      </c>
      <c r="D1037" s="103" t="str">
        <f>IF(ISNUMBER('Форма 1'!U1037),'Форма 1'!$H1037*VLOOKUP('Форма 1'!$F1037,'Придельники до 2021'!$B$4:$X$28,'Форма 1'!U$8),"")</f>
        <v/>
      </c>
      <c r="E1037" s="103" t="str">
        <f>IF(ISNUMBER('Форма 1'!V1037),'Форма 1'!$H1037*VLOOKUP('Форма 1'!$F1037,'Придельники до 2021'!$B$4:$X$28,'Форма 1'!V$8),"")</f>
        <v/>
      </c>
      <c r="F1037" s="103" t="str">
        <f>IF(ISNUMBER('Форма 1'!W1037),'Форма 1'!$H1037*VLOOKUP('Форма 1'!$F1037,'Придельники до 2021'!$B$4:$X$28,'Форма 1'!W$8),"")</f>
        <v/>
      </c>
      <c r="G1037" s="103" t="str">
        <f>IF(ISNUMBER('Форма 1'!X1037),'Форма 1'!$H1037*VLOOKUP('Форма 1'!$F1037,'Придельники до 2021'!$B$4:$X$28,'Форма 1'!X$8),"")</f>
        <v/>
      </c>
      <c r="H1037" s="103" t="str">
        <f>IF(ISNUMBER('Форма 1'!Y1037),'Форма 1'!$H1037*VLOOKUP('Форма 1'!$F1037,'Придельники до 2021'!$B$4:$X$28,'Форма 1'!Y$8),"")</f>
        <v/>
      </c>
      <c r="I1037" s="103" t="str">
        <f>IF(ISNUMBER('Форма 1'!Z1037),'Форма 1'!$H1037*VLOOKUP('Форма 1'!$F1037,'Придельники до 2021'!$B$4:$X$28,'Форма 1'!Z$8),"")</f>
        <v/>
      </c>
      <c r="J1037" s="103" t="str">
        <f>IF(ISNUMBER('Форма 1'!AA1037),'Форма 1'!$H1037*VLOOKUP('Форма 1'!$F1037,'Придельники до 2021'!$B$4:$X$28,'Форма 1'!AA$8),"")</f>
        <v/>
      </c>
      <c r="K1037" s="90"/>
      <c r="L1037" s="87"/>
      <c r="M1037" s="103">
        <f>IF(ISNUMBER('Форма 1'!AD1037),'Форма 1'!$H1037*VLOOKUP('Форма 1'!$F1037,'Придельники до 2021'!$B$4:$X$28,'Форма 1'!AD$8),"")</f>
        <v>3353744.08</v>
      </c>
      <c r="N1037" s="103" t="str">
        <f>IF(ISBLANK('Форма 1'!$AE1037),"",IF('Форма 1'!$AE1037=1,'Форма 1'!$H1037*VLOOKUP('Форма 1'!$F1037,'Придельники до 2021'!$B$4:$X$28,'Форма 1'!$AE$8,0),IF('Форма 1'!$AE1037=2,'Форма 1'!$H1037*VLOOKUP('Форма 1'!$F1037,'Придельники до 2021'!$B$4:$X$28,13,0),IF('Форма 1'!$AE1037=3,'Форма 1'!$H1037*VLOOKUP('Форма 1'!$F1037,'Придельники до 2021'!$B$4:$X$28,12,0)))))</f>
        <v/>
      </c>
      <c r="O1037" s="103" t="str">
        <f>IF(ISNUMBER('Форма 1'!AF1037),'Форма 1'!$H1037*VLOOKUP('Форма 1'!$F1037,'Придельники до 2021'!$B$4:$X$28,'Форма 1'!AF$8),"")</f>
        <v/>
      </c>
      <c r="P1037" s="87"/>
      <c r="Q1037" s="103" t="str">
        <f>IF(ISNUMBER('Форма 1'!AH1037),'Форма 1'!$H1037*VLOOKUP('Форма 1'!$F1037,'Придельники до 2021'!$B$4:$X$28,'Форма 1'!AH$8),"")</f>
        <v/>
      </c>
      <c r="R1037" s="103" t="str">
        <f>IF(ISNUMBER('Форма 1'!AI1037),'Форма 1'!$H1037*VLOOKUP('Форма 1'!$F1037,'Придельники до 2021'!$B$4:$X$28,'Форма 1'!AI$8),"")</f>
        <v/>
      </c>
      <c r="S1037" s="103" t="str">
        <f>IF(ISNUMBER('Форма 1'!AJ1037),'Форма 1'!$H1037*VLOOKUP('Форма 1'!$F1037,'Придельники до 2021'!$B$4:$X$28,'Форма 1'!AJ$8),"")</f>
        <v/>
      </c>
      <c r="T1037" s="87"/>
    </row>
    <row r="1038" spans="1:20">
      <c r="A1038" s="188">
        <f t="shared" si="81"/>
        <v>18</v>
      </c>
      <c r="B1038" s="189" t="s">
        <v>1201</v>
      </c>
      <c r="C1038" s="99">
        <f t="shared" si="79"/>
        <v>429356.87999999995</v>
      </c>
      <c r="D1038" s="103" t="str">
        <f>IF(ISNUMBER('Форма 1'!U1038),'Форма 1'!$H1038*VLOOKUP('Форма 1'!$F1038,'Придельники до 2021'!$B$4:$X$28,'Форма 1'!U$8),"")</f>
        <v/>
      </c>
      <c r="E1038" s="103" t="str">
        <f>IF(ISNUMBER('Форма 1'!V1038),'Форма 1'!$H1038*VLOOKUP('Форма 1'!$F1038,'Придельники до 2021'!$B$4:$X$28,'Форма 1'!V$8),"")</f>
        <v/>
      </c>
      <c r="F1038" s="103" t="str">
        <f>IF(ISNUMBER('Форма 1'!W1038),'Форма 1'!$H1038*VLOOKUP('Форма 1'!$F1038,'Придельники до 2021'!$B$4:$X$28,'Форма 1'!W$8),"")</f>
        <v/>
      </c>
      <c r="G1038" s="103" t="str">
        <f>IF(ISNUMBER('Форма 1'!X1038),'Форма 1'!$H1038*VLOOKUP('Форма 1'!$F1038,'Придельники до 2021'!$B$4:$X$28,'Форма 1'!X$8),"")</f>
        <v/>
      </c>
      <c r="H1038" s="103" t="str">
        <f>IF(ISNUMBER('Форма 1'!Y1038),'Форма 1'!$H1038*VLOOKUP('Форма 1'!$F1038,'Придельники до 2021'!$B$4:$X$28,'Форма 1'!Y$8),"")</f>
        <v/>
      </c>
      <c r="I1038" s="103">
        <f>IF(ISNUMBER('Форма 1'!Z1038),'Форма 1'!$H1038*VLOOKUP('Форма 1'!$F1038,'Придельники до 2021'!$B$4:$X$28,'Форма 1'!Z$8),"")</f>
        <v>429356.87999999995</v>
      </c>
      <c r="J1038" s="103" t="str">
        <f>IF(ISNUMBER('Форма 1'!AA1038),'Форма 1'!$H1038*VLOOKUP('Форма 1'!$F1038,'Придельники до 2021'!$B$4:$X$28,'Форма 1'!AA$8),"")</f>
        <v/>
      </c>
      <c r="K1038" s="90"/>
      <c r="L1038" s="87"/>
      <c r="M1038" s="103" t="str">
        <f>IF(ISNUMBER('Форма 1'!AD1038),'Форма 1'!$H1038*VLOOKUP('Форма 1'!$F1038,'Придельники до 2021'!$B$4:$X$28,'Форма 1'!AD$8),"")</f>
        <v/>
      </c>
      <c r="N1038" s="103" t="str">
        <f>IF(ISBLANK('Форма 1'!$AE1038),"",IF('Форма 1'!$AE1038=1,'Форма 1'!$H1038*VLOOKUP('Форма 1'!$F1038,'Придельники до 2021'!$B$4:$X$28,'Форма 1'!$AE$8,0),IF('Форма 1'!$AE1038=2,'Форма 1'!$H1038*VLOOKUP('Форма 1'!$F1038,'Придельники до 2021'!$B$4:$X$28,13,0),IF('Форма 1'!$AE1038=3,'Форма 1'!$H1038*VLOOKUP('Форма 1'!$F1038,'Придельники до 2021'!$B$4:$X$28,12,0)))))</f>
        <v/>
      </c>
      <c r="O1038" s="103" t="str">
        <f>IF(ISNUMBER('Форма 1'!AF1038),'Форма 1'!$H1038*VLOOKUP('Форма 1'!$F1038,'Придельники до 2021'!$B$4:$X$28,'Форма 1'!AF$8),"")</f>
        <v/>
      </c>
      <c r="P1038" s="87"/>
      <c r="Q1038" s="103" t="str">
        <f>IF(ISNUMBER('Форма 1'!AH1038),'Форма 1'!$H1038*VLOOKUP('Форма 1'!$F1038,'Придельники до 2021'!$B$4:$X$28,'Форма 1'!AH$8),"")</f>
        <v/>
      </c>
      <c r="R1038" s="103" t="str">
        <f>IF(ISNUMBER('Форма 1'!AI1038),'Форма 1'!$H1038*VLOOKUP('Форма 1'!$F1038,'Придельники до 2021'!$B$4:$X$28,'Форма 1'!AI$8),"")</f>
        <v/>
      </c>
      <c r="S1038" s="103" t="str">
        <f>IF(ISNUMBER('Форма 1'!AJ1038),'Форма 1'!$H1038*VLOOKUP('Форма 1'!$F1038,'Придельники до 2021'!$B$4:$X$28,'Форма 1'!AJ$8),"")</f>
        <v/>
      </c>
      <c r="T1038" s="87"/>
    </row>
    <row r="1039" spans="1:20">
      <c r="A1039" s="188">
        <f t="shared" si="81"/>
        <v>19</v>
      </c>
      <c r="B1039" s="190" t="s">
        <v>1202</v>
      </c>
      <c r="C1039" s="99">
        <f t="shared" si="79"/>
        <v>2076194.9580000001</v>
      </c>
      <c r="D1039" s="103" t="str">
        <f>IF(ISNUMBER('Форма 1'!U1039),'Форма 1'!$H1039*VLOOKUP('Форма 1'!$F1039,'Придельники до 2021'!$B$4:$X$28,'Форма 1'!U$8),"")</f>
        <v/>
      </c>
      <c r="E1039" s="103" t="str">
        <f>IF(ISNUMBER('Форма 1'!V1039),'Форма 1'!$H1039*VLOOKUP('Форма 1'!$F1039,'Придельники до 2021'!$B$4:$X$28,'Форма 1'!V$8),"")</f>
        <v/>
      </c>
      <c r="F1039" s="103" t="str">
        <f>IF(ISNUMBER('Форма 1'!W1039),'Форма 1'!$H1039*VLOOKUP('Форма 1'!$F1039,'Придельники до 2021'!$B$4:$X$28,'Форма 1'!W$8),"")</f>
        <v/>
      </c>
      <c r="G1039" s="103" t="str">
        <f>IF(ISNUMBER('Форма 1'!X1039),'Форма 1'!$H1039*VLOOKUP('Форма 1'!$F1039,'Придельники до 2021'!$B$4:$X$28,'Форма 1'!X$8),"")</f>
        <v/>
      </c>
      <c r="H1039" s="103" t="str">
        <f>IF(ISNUMBER('Форма 1'!Y1039),'Форма 1'!$H1039*VLOOKUP('Форма 1'!$F1039,'Придельники до 2021'!$B$4:$X$28,'Форма 1'!Y$8),"")</f>
        <v/>
      </c>
      <c r="I1039" s="103" t="str">
        <f>IF(ISNUMBER('Форма 1'!Z1039),'Форма 1'!$H1039*VLOOKUP('Форма 1'!$F1039,'Придельники до 2021'!$B$4:$X$28,'Форма 1'!Z$8),"")</f>
        <v/>
      </c>
      <c r="J1039" s="103" t="str">
        <f>IF(ISNUMBER('Форма 1'!AA1039),'Форма 1'!$H1039*VLOOKUP('Форма 1'!$F1039,'Придельники до 2021'!$B$4:$X$28,'Форма 1'!AA$8),"")</f>
        <v/>
      </c>
      <c r="K1039" s="90"/>
      <c r="L1039" s="87"/>
      <c r="M1039" s="103">
        <f>IF(ISNUMBER('Форма 1'!AD1039),'Форма 1'!$H1039*VLOOKUP('Форма 1'!$F1039,'Придельники до 2021'!$B$4:$X$28,'Форма 1'!AD$8),"")</f>
        <v>2076194.9580000001</v>
      </c>
      <c r="N1039" s="103" t="str">
        <f>IF(ISBLANK('Форма 1'!$AE1039),"",IF('Форма 1'!$AE1039=1,'Форма 1'!$H1039*VLOOKUP('Форма 1'!$F1039,'Придельники до 2021'!$B$4:$X$28,'Форма 1'!$AE$8,0),IF('Форма 1'!$AE1039=2,'Форма 1'!$H1039*VLOOKUP('Форма 1'!$F1039,'Придельники до 2021'!$B$4:$X$28,13,0),IF('Форма 1'!$AE1039=3,'Форма 1'!$H1039*VLOOKUP('Форма 1'!$F1039,'Придельники до 2021'!$B$4:$X$28,12,0)))))</f>
        <v/>
      </c>
      <c r="O1039" s="103" t="str">
        <f>IF(ISNUMBER('Форма 1'!AF1039),'Форма 1'!$H1039*VLOOKUP('Форма 1'!$F1039,'Придельники до 2021'!$B$4:$X$28,'Форма 1'!AF$8),"")</f>
        <v/>
      </c>
      <c r="P1039" s="87"/>
      <c r="Q1039" s="103" t="str">
        <f>IF(ISNUMBER('Форма 1'!AH1039),'Форма 1'!$H1039*VLOOKUP('Форма 1'!$F1039,'Придельники до 2021'!$B$4:$X$28,'Форма 1'!AH$8),"")</f>
        <v/>
      </c>
      <c r="R1039" s="103" t="str">
        <f>IF(ISNUMBER('Форма 1'!AI1039),'Форма 1'!$H1039*VLOOKUP('Форма 1'!$F1039,'Придельники до 2021'!$B$4:$X$28,'Форма 1'!AI$8),"")</f>
        <v/>
      </c>
      <c r="S1039" s="103" t="str">
        <f>IF(ISNUMBER('Форма 1'!AJ1039),'Форма 1'!$H1039*VLOOKUP('Форма 1'!$F1039,'Придельники до 2021'!$B$4:$X$28,'Форма 1'!AJ$8),"")</f>
        <v/>
      </c>
      <c r="T1039" s="87"/>
    </row>
    <row r="1040" spans="1:20" ht="15.75">
      <c r="A1040" s="187">
        <v>0</v>
      </c>
      <c r="B1040" s="34" t="s">
        <v>1203</v>
      </c>
      <c r="C1040" s="36">
        <f>SUM(C1041:C1044)</f>
        <v>7111625.3340000007</v>
      </c>
      <c r="D1040" s="36">
        <f t="shared" ref="D1040:T1040" si="85">SUM(D1041:D1044)</f>
        <v>300233.23200000002</v>
      </c>
      <c r="E1040" s="36">
        <f t="shared" si="85"/>
        <v>0</v>
      </c>
      <c r="F1040" s="36">
        <f t="shared" si="85"/>
        <v>0</v>
      </c>
      <c r="G1040" s="36">
        <f t="shared" si="85"/>
        <v>282488.53700000001</v>
      </c>
      <c r="H1040" s="36">
        <f t="shared" si="85"/>
        <v>0</v>
      </c>
      <c r="I1040" s="36">
        <f t="shared" si="85"/>
        <v>0</v>
      </c>
      <c r="J1040" s="36">
        <f t="shared" si="85"/>
        <v>0</v>
      </c>
      <c r="K1040" s="39">
        <f t="shared" si="85"/>
        <v>0</v>
      </c>
      <c r="L1040" s="36">
        <f t="shared" si="85"/>
        <v>0</v>
      </c>
      <c r="M1040" s="36">
        <f t="shared" si="85"/>
        <v>6522524.6200000001</v>
      </c>
      <c r="N1040" s="36">
        <f t="shared" si="85"/>
        <v>0</v>
      </c>
      <c r="O1040" s="36">
        <f t="shared" si="85"/>
        <v>0</v>
      </c>
      <c r="P1040" s="36">
        <f t="shared" si="85"/>
        <v>0</v>
      </c>
      <c r="Q1040" s="36">
        <f t="shared" si="85"/>
        <v>0</v>
      </c>
      <c r="R1040" s="36">
        <f t="shared" si="85"/>
        <v>0</v>
      </c>
      <c r="S1040" s="36">
        <f t="shared" si="85"/>
        <v>6378.9449999999997</v>
      </c>
      <c r="T1040" s="36">
        <f t="shared" si="85"/>
        <v>0</v>
      </c>
    </row>
    <row r="1041" spans="1:20">
      <c r="A1041" s="188">
        <f t="shared" si="81"/>
        <v>1</v>
      </c>
      <c r="B1041" s="189" t="s">
        <v>1204</v>
      </c>
      <c r="C1041" s="99">
        <f t="shared" si="79"/>
        <v>141792.09299999999</v>
      </c>
      <c r="D1041" s="103" t="str">
        <f>IF(ISNUMBER('Форма 1'!U1041),'Форма 1'!$H1041*VLOOKUP('Форма 1'!$F1041,'Придельники до 2021'!$B$4:$X$28,'Форма 1'!U$8),"")</f>
        <v/>
      </c>
      <c r="E1041" s="103" t="str">
        <f>IF(ISNUMBER('Форма 1'!V1041),'Форма 1'!$H1041*VLOOKUP('Форма 1'!$F1041,'Придельники до 2021'!$B$4:$X$28,'Форма 1'!V$8),"")</f>
        <v/>
      </c>
      <c r="F1041" s="103" t="str">
        <f>IF(ISNUMBER('Форма 1'!W1041),'Форма 1'!$H1041*VLOOKUP('Форма 1'!$F1041,'Придельники до 2021'!$B$4:$X$28,'Форма 1'!W$8),"")</f>
        <v/>
      </c>
      <c r="G1041" s="103">
        <f>IF(ISNUMBER('Форма 1'!X1041),'Форма 1'!$H1041*VLOOKUP('Форма 1'!$F1041,'Придельники до 2021'!$B$4:$X$28,'Форма 1'!X$8),"")</f>
        <v>141792.09299999999</v>
      </c>
      <c r="H1041" s="103" t="str">
        <f>IF(ISNUMBER('Форма 1'!Y1041),'Форма 1'!$H1041*VLOOKUP('Форма 1'!$F1041,'Придельники до 2021'!$B$4:$X$28,'Форма 1'!Y$8),"")</f>
        <v/>
      </c>
      <c r="I1041" s="103" t="str">
        <f>IF(ISNUMBER('Форма 1'!Z1041),'Форма 1'!$H1041*VLOOKUP('Форма 1'!$F1041,'Придельники до 2021'!$B$4:$X$28,'Форма 1'!Z$8),"")</f>
        <v/>
      </c>
      <c r="J1041" s="103" t="str">
        <f>IF(ISNUMBER('Форма 1'!AA1041),'Форма 1'!$H1041*VLOOKUP('Форма 1'!$F1041,'Придельники до 2021'!$B$4:$X$28,'Форма 1'!AA$8),"")</f>
        <v/>
      </c>
      <c r="K1041" s="90"/>
      <c r="L1041" s="87"/>
      <c r="M1041" s="103" t="str">
        <f>IF(ISNUMBER('Форма 1'!AD1041),'Форма 1'!$H1041*VLOOKUP('Форма 1'!$F1041,'Придельники до 2021'!$B$4:$X$28,'Форма 1'!AD$8),"")</f>
        <v/>
      </c>
      <c r="N1041" s="103" t="str">
        <f>IF(ISBLANK('Форма 1'!$AE1041),"",IF('Форма 1'!$AE1041=1,'Форма 1'!$H1041*VLOOKUP('Форма 1'!$F1041,'Придельники до 2021'!$B$4:$X$28,'Форма 1'!$AE$8,0),IF('Форма 1'!$AE1041=2,'Форма 1'!$H1041*VLOOKUP('Форма 1'!$F1041,'Придельники до 2021'!$B$4:$X$28,13,0),IF('Форма 1'!$AE1041=3,'Форма 1'!$H1041*VLOOKUP('Форма 1'!$F1041,'Придельники до 2021'!$B$4:$X$28,12,0)))))</f>
        <v/>
      </c>
      <c r="O1041" s="103" t="str">
        <f>IF(ISNUMBER('Форма 1'!AF1041),'Форма 1'!$H1041*VLOOKUP('Форма 1'!$F1041,'Придельники до 2021'!$B$4:$X$28,'Форма 1'!AF$8),"")</f>
        <v/>
      </c>
      <c r="P1041" s="87"/>
      <c r="Q1041" s="103" t="str">
        <f>IF(ISNUMBER('Форма 1'!AH1041),'Форма 1'!$H1041*VLOOKUP('Форма 1'!$F1041,'Придельники до 2021'!$B$4:$X$28,'Форма 1'!AH$8),"")</f>
        <v/>
      </c>
      <c r="R1041" s="103" t="str">
        <f>IF(ISNUMBER('Форма 1'!AI1041),'Форма 1'!$H1041*VLOOKUP('Форма 1'!$F1041,'Придельники до 2021'!$B$4:$X$28,'Форма 1'!AI$8),"")</f>
        <v/>
      </c>
      <c r="S1041" s="103" t="str">
        <f>IF(ISNUMBER('Форма 1'!AJ1041),'Форма 1'!$H1041*VLOOKUP('Форма 1'!$F1041,'Придельники до 2021'!$B$4:$X$28,'Форма 1'!AJ$8),"")</f>
        <v/>
      </c>
      <c r="T1041" s="87"/>
    </row>
    <row r="1042" spans="1:20">
      <c r="A1042" s="188">
        <f t="shared" si="81"/>
        <v>2</v>
      </c>
      <c r="B1042" s="197" t="s">
        <v>1206</v>
      </c>
      <c r="C1042" s="99">
        <f t="shared" si="79"/>
        <v>6378.9449999999997</v>
      </c>
      <c r="D1042" s="103" t="str">
        <f>IF(ISNUMBER('Форма 1'!U1042),'Форма 1'!$H1042*VLOOKUP('Форма 1'!$F1042,'Придельники до 2021'!$B$4:$X$28,'Форма 1'!U$8),"")</f>
        <v/>
      </c>
      <c r="E1042" s="103" t="str">
        <f>IF(ISNUMBER('Форма 1'!V1042),'Форма 1'!$H1042*VLOOKUP('Форма 1'!$F1042,'Придельники до 2021'!$B$4:$X$28,'Форма 1'!V$8),"")</f>
        <v/>
      </c>
      <c r="F1042" s="103" t="str">
        <f>IF(ISNUMBER('Форма 1'!W1042),'Форма 1'!$H1042*VLOOKUP('Форма 1'!$F1042,'Придельники до 2021'!$B$4:$X$28,'Форма 1'!W$8),"")</f>
        <v/>
      </c>
      <c r="G1042" s="103" t="str">
        <f>IF(ISNUMBER('Форма 1'!X1042),'Форма 1'!$H1042*VLOOKUP('Форма 1'!$F1042,'Придельники до 2021'!$B$4:$X$28,'Форма 1'!X$8),"")</f>
        <v/>
      </c>
      <c r="H1042" s="103" t="str">
        <f>IF(ISNUMBER('Форма 1'!Y1042),'Форма 1'!$H1042*VLOOKUP('Форма 1'!$F1042,'Придельники до 2021'!$B$4:$X$28,'Форма 1'!Y$8),"")</f>
        <v/>
      </c>
      <c r="I1042" s="103" t="str">
        <f>IF(ISNUMBER('Форма 1'!Z1042),'Форма 1'!$H1042*VLOOKUP('Форма 1'!$F1042,'Придельники до 2021'!$B$4:$X$28,'Форма 1'!Z$8),"")</f>
        <v/>
      </c>
      <c r="J1042" s="103" t="str">
        <f>IF(ISNUMBER('Форма 1'!AA1042),'Форма 1'!$H1042*VLOOKUP('Форма 1'!$F1042,'Придельники до 2021'!$B$4:$X$28,'Форма 1'!AA$8),"")</f>
        <v/>
      </c>
      <c r="K1042" s="90"/>
      <c r="L1042" s="87"/>
      <c r="M1042" s="103" t="str">
        <f>IF(ISNUMBER('Форма 1'!AD1042),'Форма 1'!$H1042*VLOOKUP('Форма 1'!$F1042,'Придельники до 2021'!$B$4:$X$28,'Форма 1'!AD$8),"")</f>
        <v/>
      </c>
      <c r="N1042" s="103" t="str">
        <f>IF(ISBLANK('Форма 1'!$AE1042),"",IF('Форма 1'!$AE1042=1,'Форма 1'!$H1042*VLOOKUP('Форма 1'!$F1042,'Придельники до 2021'!$B$4:$X$28,'Форма 1'!$AE$8,0),IF('Форма 1'!$AE1042=2,'Форма 1'!$H1042*VLOOKUP('Форма 1'!$F1042,'Придельники до 2021'!$B$4:$X$28,13,0),IF('Форма 1'!$AE1042=3,'Форма 1'!$H1042*VLOOKUP('Форма 1'!$F1042,'Придельники до 2021'!$B$4:$X$28,12,0)))))</f>
        <v/>
      </c>
      <c r="O1042" s="103" t="str">
        <f>IF(ISNUMBER('Форма 1'!AF1042),'Форма 1'!$H1042*VLOOKUP('Форма 1'!$F1042,'Придельники до 2021'!$B$4:$X$28,'Форма 1'!AF$8),"")</f>
        <v/>
      </c>
      <c r="P1042" s="87"/>
      <c r="Q1042" s="103" t="str">
        <f>IF(ISNUMBER('Форма 1'!AH1042),'Форма 1'!$H1042*VLOOKUP('Форма 1'!$F1042,'Придельники до 2021'!$B$4:$X$28,'Форма 1'!AH$8),"")</f>
        <v/>
      </c>
      <c r="R1042" s="103" t="str">
        <f>IF(ISNUMBER('Форма 1'!AI1042),'Форма 1'!$H1042*VLOOKUP('Форма 1'!$F1042,'Придельники до 2021'!$B$4:$X$28,'Форма 1'!AI$8),"")</f>
        <v/>
      </c>
      <c r="S1042" s="103">
        <f>IF(ISNUMBER('Форма 1'!AJ1042),'Форма 1'!$H1042*VLOOKUP('Форма 1'!$F1042,'Придельники до 2021'!$B$4:$X$28,'Форма 1'!AJ$8),"")</f>
        <v>6378.9449999999997</v>
      </c>
      <c r="T1042" s="87"/>
    </row>
    <row r="1043" spans="1:20">
      <c r="A1043" s="188">
        <f t="shared" si="81"/>
        <v>3</v>
      </c>
      <c r="B1043" s="189" t="s">
        <v>1207</v>
      </c>
      <c r="C1043" s="99">
        <f t="shared" si="79"/>
        <v>2786743.68</v>
      </c>
      <c r="D1043" s="103" t="str">
        <f>IF(ISNUMBER('Форма 1'!U1043),'Форма 1'!$H1043*VLOOKUP('Форма 1'!$F1043,'Придельники до 2021'!$B$4:$X$28,'Форма 1'!U$8),"")</f>
        <v/>
      </c>
      <c r="E1043" s="103" t="str">
        <f>IF(ISNUMBER('Форма 1'!V1043),'Форма 1'!$H1043*VLOOKUP('Форма 1'!$F1043,'Придельники до 2021'!$B$4:$X$28,'Форма 1'!V$8),"")</f>
        <v/>
      </c>
      <c r="F1043" s="103" t="str">
        <f>IF(ISNUMBER('Форма 1'!W1043),'Форма 1'!$H1043*VLOOKUP('Форма 1'!$F1043,'Придельники до 2021'!$B$4:$X$28,'Форма 1'!W$8),"")</f>
        <v/>
      </c>
      <c r="G1043" s="103">
        <f>IF(ISNUMBER('Форма 1'!X1043),'Форма 1'!$H1043*VLOOKUP('Форма 1'!$F1043,'Придельники до 2021'!$B$4:$X$28,'Форма 1'!X$8),"")</f>
        <v>140696.44399999999</v>
      </c>
      <c r="H1043" s="103" t="str">
        <f>IF(ISNUMBER('Форма 1'!Y1043),'Форма 1'!$H1043*VLOOKUP('Форма 1'!$F1043,'Придельники до 2021'!$B$4:$X$28,'Форма 1'!Y$8),"")</f>
        <v/>
      </c>
      <c r="I1043" s="103" t="str">
        <f>IF(ISNUMBER('Форма 1'!Z1043),'Форма 1'!$H1043*VLOOKUP('Форма 1'!$F1043,'Придельники до 2021'!$B$4:$X$28,'Форма 1'!Z$8),"")</f>
        <v/>
      </c>
      <c r="J1043" s="103" t="str">
        <f>IF(ISNUMBER('Форма 1'!AA1043),'Форма 1'!$H1043*VLOOKUP('Форма 1'!$F1043,'Придельники до 2021'!$B$4:$X$28,'Форма 1'!AA$8),"")</f>
        <v/>
      </c>
      <c r="K1043" s="90"/>
      <c r="L1043" s="87"/>
      <c r="M1043" s="103">
        <f>IF(ISNUMBER('Форма 1'!AD1043),'Форма 1'!$H1043*VLOOKUP('Форма 1'!$F1043,'Придельники до 2021'!$B$4:$X$28,'Форма 1'!AD$8),"")</f>
        <v>2646047.236</v>
      </c>
      <c r="N1043" s="103" t="str">
        <f>IF(ISBLANK('Форма 1'!$AE1043),"",IF('Форма 1'!$AE1043=1,'Форма 1'!$H1043*VLOOKUP('Форма 1'!$F1043,'Придельники до 2021'!$B$4:$X$28,'Форма 1'!$AE$8,0),IF('Форма 1'!$AE1043=2,'Форма 1'!$H1043*VLOOKUP('Форма 1'!$F1043,'Придельники до 2021'!$B$4:$X$28,13,0),IF('Форма 1'!$AE1043=3,'Форма 1'!$H1043*VLOOKUP('Форма 1'!$F1043,'Придельники до 2021'!$B$4:$X$28,12,0)))))</f>
        <v/>
      </c>
      <c r="O1043" s="103" t="str">
        <f>IF(ISNUMBER('Форма 1'!AF1043),'Форма 1'!$H1043*VLOOKUP('Форма 1'!$F1043,'Придельники до 2021'!$B$4:$X$28,'Форма 1'!AF$8),"")</f>
        <v/>
      </c>
      <c r="P1043" s="87"/>
      <c r="Q1043" s="103" t="str">
        <f>IF(ISNUMBER('Форма 1'!AH1043),'Форма 1'!$H1043*VLOOKUP('Форма 1'!$F1043,'Придельники до 2021'!$B$4:$X$28,'Форма 1'!AH$8),"")</f>
        <v/>
      </c>
      <c r="R1043" s="103" t="str">
        <f>IF(ISNUMBER('Форма 1'!AI1043),'Форма 1'!$H1043*VLOOKUP('Форма 1'!$F1043,'Придельники до 2021'!$B$4:$X$28,'Форма 1'!AI$8),"")</f>
        <v/>
      </c>
      <c r="S1043" s="103" t="str">
        <f>IF(ISNUMBER('Форма 1'!AJ1043),'Форма 1'!$H1043*VLOOKUP('Форма 1'!$F1043,'Придельники до 2021'!$B$4:$X$28,'Форма 1'!AJ$8),"")</f>
        <v/>
      </c>
      <c r="T1043" s="87"/>
    </row>
    <row r="1044" spans="1:20">
      <c r="A1044" s="188">
        <f t="shared" si="81"/>
        <v>4</v>
      </c>
      <c r="B1044" s="190" t="s">
        <v>1209</v>
      </c>
      <c r="C1044" s="99">
        <f t="shared" si="79"/>
        <v>4176710.6159999999</v>
      </c>
      <c r="D1044" s="103">
        <f>IF(ISNUMBER('Форма 1'!U1044),'Форма 1'!$H1044*VLOOKUP('Форма 1'!$F1044,'Придельники с 2022'!$B$4:$X$28,'Форма 1'!U$8),"")</f>
        <v>300233.23200000002</v>
      </c>
      <c r="E1044" s="103" t="str">
        <f>IF(ISNUMBER('Форма 1'!V1044),'Форма 1'!$H1044*VLOOKUP('Форма 1'!$F1044,'Придельники до 2021'!$B$4:$X$28,'Форма 1'!V$8),"")</f>
        <v/>
      </c>
      <c r="F1044" s="103" t="str">
        <f>IF(ISNUMBER('Форма 1'!W1044),'Форма 1'!$H1044*VLOOKUP('Форма 1'!$F1044,'Придельники до 2021'!$B$4:$X$28,'Форма 1'!W$8),"")</f>
        <v/>
      </c>
      <c r="G1044" s="103" t="str">
        <f>IF(ISNUMBER('Форма 1'!X1044),'Форма 1'!$H1044*VLOOKUP('Форма 1'!$F1044,'Придельники до 2021'!$B$4:$X$28,'Форма 1'!X$8),"")</f>
        <v/>
      </c>
      <c r="H1044" s="103" t="str">
        <f>IF(ISNUMBER('Форма 1'!Y1044),'Форма 1'!$H1044*VLOOKUP('Форма 1'!$F1044,'Придельники до 2021'!$B$4:$X$28,'Форма 1'!Y$8),"")</f>
        <v/>
      </c>
      <c r="I1044" s="103" t="str">
        <f>IF(ISNUMBER('Форма 1'!Z1044),'Форма 1'!$H1044*VLOOKUP('Форма 1'!$F1044,'Придельники до 2021'!$B$4:$X$28,'Форма 1'!Z$8),"")</f>
        <v/>
      </c>
      <c r="J1044" s="103" t="str">
        <f>IF(ISNUMBER('Форма 1'!AA1044),'Форма 1'!$H1044*VLOOKUP('Форма 1'!$F1044,'Придельники до 2021'!$B$4:$X$28,'Форма 1'!AA$8),"")</f>
        <v/>
      </c>
      <c r="K1044" s="90"/>
      <c r="L1044" s="87"/>
      <c r="M1044" s="103">
        <f>IF(ISNUMBER('Форма 1'!AD1044),'Форма 1'!$H1044*VLOOKUP('Форма 1'!$F1044,'Придельники с 2022'!$B$4:$X$28,'Форма 1'!AD$8),"")</f>
        <v>3876477.3840000001</v>
      </c>
      <c r="N1044" s="103" t="str">
        <f>IF(ISBLANK('Форма 1'!$AE1044),"",IF('Форма 1'!$AE1044=1,'Форма 1'!$H1044*VLOOKUP('Форма 1'!$F1044,'Придельники до 2021'!$B$4:$X$28,'Форма 1'!$AE$8,0),IF('Форма 1'!$AE1044=2,'Форма 1'!$H1044*VLOOKUP('Форма 1'!$F1044,'Придельники до 2021'!$B$4:$X$28,13,0),IF('Форма 1'!$AE1044=3,'Форма 1'!$H1044*VLOOKUP('Форма 1'!$F1044,'Придельники до 2021'!$B$4:$X$28,12,0)))))</f>
        <v/>
      </c>
      <c r="O1044" s="103" t="str">
        <f>IF(ISNUMBER('Форма 1'!AF1044),'Форма 1'!$H1044*VLOOKUP('Форма 1'!$F1044,'Придельники до 2021'!$B$4:$X$28,'Форма 1'!AF$8),"")</f>
        <v/>
      </c>
      <c r="P1044" s="87"/>
      <c r="Q1044" s="103" t="str">
        <f>IF(ISNUMBER('Форма 1'!AH1044),'Форма 1'!$H1044*VLOOKUP('Форма 1'!$F1044,'Придельники до 2021'!$B$4:$X$28,'Форма 1'!AH$8),"")</f>
        <v/>
      </c>
      <c r="R1044" s="103" t="str">
        <f>IF(ISNUMBER('Форма 1'!AI1044),'Форма 1'!$H1044*VLOOKUP('Форма 1'!$F1044,'Придельники до 2021'!$B$4:$X$28,'Форма 1'!AI$8),"")</f>
        <v/>
      </c>
      <c r="S1044" s="103" t="str">
        <f>IF(ISNUMBER('Форма 1'!AJ1044),'Форма 1'!$H1044*VLOOKUP('Форма 1'!$F1044,'Придельники до 2021'!$B$4:$X$28,'Форма 1'!AJ$8),"")</f>
        <v/>
      </c>
      <c r="T1044" s="87"/>
    </row>
    <row r="1045" spans="1:20" ht="15.75">
      <c r="A1045" s="187">
        <v>0</v>
      </c>
      <c r="B1045" s="34" t="s">
        <v>1210</v>
      </c>
      <c r="C1045" s="36">
        <f>SUM(C1046:C1051)</f>
        <v>24974660.805999998</v>
      </c>
      <c r="D1045" s="36">
        <f t="shared" ref="D1045:T1045" si="86">SUM(D1046:D1051)</f>
        <v>779810.61</v>
      </c>
      <c r="E1045" s="36">
        <f t="shared" si="86"/>
        <v>0</v>
      </c>
      <c r="F1045" s="36">
        <f t="shared" si="86"/>
        <v>0</v>
      </c>
      <c r="G1045" s="36">
        <f t="shared" si="86"/>
        <v>315849.15999999997</v>
      </c>
      <c r="H1045" s="36">
        <f t="shared" si="86"/>
        <v>0</v>
      </c>
      <c r="I1045" s="36">
        <f t="shared" si="86"/>
        <v>0</v>
      </c>
      <c r="J1045" s="36">
        <f t="shared" si="86"/>
        <v>0</v>
      </c>
      <c r="K1045" s="39">
        <f t="shared" si="86"/>
        <v>0</v>
      </c>
      <c r="L1045" s="36">
        <f t="shared" si="86"/>
        <v>0</v>
      </c>
      <c r="M1045" s="36">
        <f t="shared" si="86"/>
        <v>23879001.035999998</v>
      </c>
      <c r="N1045" s="36">
        <f t="shared" si="86"/>
        <v>0</v>
      </c>
      <c r="O1045" s="36">
        <f t="shared" si="86"/>
        <v>0</v>
      </c>
      <c r="P1045" s="36">
        <f t="shared" si="86"/>
        <v>0</v>
      </c>
      <c r="Q1045" s="36">
        <f t="shared" si="86"/>
        <v>0</v>
      </c>
      <c r="R1045" s="36">
        <f t="shared" si="86"/>
        <v>0</v>
      </c>
      <c r="S1045" s="36">
        <f t="shared" si="86"/>
        <v>0</v>
      </c>
      <c r="T1045" s="36">
        <f t="shared" si="86"/>
        <v>0</v>
      </c>
    </row>
    <row r="1046" spans="1:20">
      <c r="A1046" s="188">
        <f t="shared" si="81"/>
        <v>1</v>
      </c>
      <c r="B1046" s="189" t="s">
        <v>1211</v>
      </c>
      <c r="C1046" s="99">
        <f t="shared" si="79"/>
        <v>2703153.6</v>
      </c>
      <c r="D1046" s="103">
        <f>IF(ISNUMBER('Форма 1'!U1046),'Форма 1'!$H1046*VLOOKUP('Форма 1'!$F1046,'Придельники до 2021'!$B$4:$X$28,'Форма 1'!U$8),"")</f>
        <v>196372.008</v>
      </c>
      <c r="E1046" s="103" t="str">
        <f>IF(ISNUMBER('Форма 1'!V1046),'Форма 1'!$H1046*VLOOKUP('Форма 1'!$F1046,'Придельники до 2021'!$B$4:$X$28,'Форма 1'!V$8),"")</f>
        <v/>
      </c>
      <c r="F1046" s="103" t="str">
        <f>IF(ISNUMBER('Форма 1'!W1046),'Форма 1'!$H1046*VLOOKUP('Форма 1'!$F1046,'Придельники до 2021'!$B$4:$X$28,'Форма 1'!W$8),"")</f>
        <v/>
      </c>
      <c r="G1046" s="103" t="str">
        <f>IF(ISNUMBER('Форма 1'!X1046),'Форма 1'!$H1046*VLOOKUP('Форма 1'!$F1046,'Придельники до 2021'!$B$4:$X$28,'Форма 1'!X$8),"")</f>
        <v/>
      </c>
      <c r="H1046" s="103" t="str">
        <f>IF(ISNUMBER('Форма 1'!Y1046),'Форма 1'!$H1046*VLOOKUP('Форма 1'!$F1046,'Придельники до 2021'!$B$4:$X$28,'Форма 1'!Y$8),"")</f>
        <v/>
      </c>
      <c r="I1046" s="103" t="str">
        <f>IF(ISNUMBER('Форма 1'!Z1046),'Форма 1'!$H1046*VLOOKUP('Форма 1'!$F1046,'Придельники до 2021'!$B$4:$X$28,'Форма 1'!Z$8),"")</f>
        <v/>
      </c>
      <c r="J1046" s="103" t="str">
        <f>IF(ISNUMBER('Форма 1'!AA1046),'Форма 1'!$H1046*VLOOKUP('Форма 1'!$F1046,'Придельники до 2021'!$B$4:$X$28,'Форма 1'!AA$8),"")</f>
        <v/>
      </c>
      <c r="K1046" s="90"/>
      <c r="L1046" s="87"/>
      <c r="M1046" s="103">
        <f>IF(ISNUMBER('Форма 1'!AD1046),'Форма 1'!$H1046*VLOOKUP('Форма 1'!$F1046,'Придельники до 2021'!$B$4:$X$28,'Форма 1'!AD$8),"")</f>
        <v>2506781.5920000002</v>
      </c>
      <c r="N1046" s="103" t="str">
        <f>IF(ISBLANK('Форма 1'!$AE1046),"",IF('Форма 1'!$AE1046=1,'Форма 1'!$H1046*VLOOKUP('Форма 1'!$F1046,'Придельники до 2021'!$B$4:$X$28,'Форма 1'!$AE$8,0),IF('Форма 1'!$AE1046=2,'Форма 1'!$H1046*VLOOKUP('Форма 1'!$F1046,'Придельники до 2021'!$B$4:$X$28,13,0),IF('Форма 1'!$AE1046=3,'Форма 1'!$H1046*VLOOKUP('Форма 1'!$F1046,'Придельники до 2021'!$B$4:$X$28,12,0)))))</f>
        <v/>
      </c>
      <c r="O1046" s="103" t="str">
        <f>IF(ISNUMBER('Форма 1'!AF1046),'Форма 1'!$H1046*VLOOKUP('Форма 1'!$F1046,'Придельники до 2021'!$B$4:$X$28,'Форма 1'!AF$8),"")</f>
        <v/>
      </c>
      <c r="P1046" s="87"/>
      <c r="Q1046" s="103" t="str">
        <f>IF(ISNUMBER('Форма 1'!AH1046),'Форма 1'!$H1046*VLOOKUP('Форма 1'!$F1046,'Придельники до 2021'!$B$4:$X$28,'Форма 1'!AH$8),"")</f>
        <v/>
      </c>
      <c r="R1046" s="103" t="str">
        <f>IF(ISNUMBER('Форма 1'!AI1046),'Форма 1'!$H1046*VLOOKUP('Форма 1'!$F1046,'Придельники до 2021'!$B$4:$X$28,'Форма 1'!AI$8),"")</f>
        <v/>
      </c>
      <c r="S1046" s="103" t="str">
        <f>IF(ISNUMBER('Форма 1'!AJ1046),'Форма 1'!$H1046*VLOOKUP('Форма 1'!$F1046,'Придельники до 2021'!$B$4:$X$28,'Форма 1'!AJ$8),"")</f>
        <v/>
      </c>
      <c r="T1046" s="87"/>
    </row>
    <row r="1047" spans="1:20">
      <c r="A1047" s="188">
        <f t="shared" si="81"/>
        <v>2</v>
      </c>
      <c r="B1047" s="189" t="s">
        <v>1212</v>
      </c>
      <c r="C1047" s="99">
        <f t="shared" si="79"/>
        <v>2691660.6</v>
      </c>
      <c r="D1047" s="103">
        <f>IF(ISNUMBER('Форма 1'!U1047),'Форма 1'!$H1047*VLOOKUP('Форма 1'!$F1047,'Придельники до 2021'!$B$4:$X$28,'Форма 1'!U$8),"")</f>
        <v>195537.09300000002</v>
      </c>
      <c r="E1047" s="103" t="str">
        <f>IF(ISNUMBER('Форма 1'!V1047),'Форма 1'!$H1047*VLOOKUP('Форма 1'!$F1047,'Придельники до 2021'!$B$4:$X$28,'Форма 1'!V$8),"")</f>
        <v/>
      </c>
      <c r="F1047" s="103" t="str">
        <f>IF(ISNUMBER('Форма 1'!W1047),'Форма 1'!$H1047*VLOOKUP('Форма 1'!$F1047,'Придельники до 2021'!$B$4:$X$28,'Форма 1'!W$8),"")</f>
        <v/>
      </c>
      <c r="G1047" s="103" t="str">
        <f>IF(ISNUMBER('Форма 1'!X1047),'Форма 1'!$H1047*VLOOKUP('Форма 1'!$F1047,'Придельники до 2021'!$B$4:$X$28,'Форма 1'!X$8),"")</f>
        <v/>
      </c>
      <c r="H1047" s="103" t="str">
        <f>IF(ISNUMBER('Форма 1'!Y1047),'Форма 1'!$H1047*VLOOKUP('Форма 1'!$F1047,'Придельники до 2021'!$B$4:$X$28,'Форма 1'!Y$8),"")</f>
        <v/>
      </c>
      <c r="I1047" s="103" t="str">
        <f>IF(ISNUMBER('Форма 1'!Z1047),'Форма 1'!$H1047*VLOOKUP('Форма 1'!$F1047,'Придельники до 2021'!$B$4:$X$28,'Форма 1'!Z$8),"")</f>
        <v/>
      </c>
      <c r="J1047" s="103" t="str">
        <f>IF(ISNUMBER('Форма 1'!AA1047),'Форма 1'!$H1047*VLOOKUP('Форма 1'!$F1047,'Придельники до 2021'!$B$4:$X$28,'Форма 1'!AA$8),"")</f>
        <v/>
      </c>
      <c r="K1047" s="90"/>
      <c r="L1047" s="87"/>
      <c r="M1047" s="103">
        <f>IF(ISNUMBER('Форма 1'!AD1047),'Форма 1'!$H1047*VLOOKUP('Форма 1'!$F1047,'Придельники до 2021'!$B$4:$X$28,'Форма 1'!AD$8),"")</f>
        <v>2496123.5070000002</v>
      </c>
      <c r="N1047" s="103" t="str">
        <f>IF(ISBLANK('Форма 1'!$AE1047),"",IF('Форма 1'!$AE1047=1,'Форма 1'!$H1047*VLOOKUP('Форма 1'!$F1047,'Придельники до 2021'!$B$4:$X$28,'Форма 1'!$AE$8,0),IF('Форма 1'!$AE1047=2,'Форма 1'!$H1047*VLOOKUP('Форма 1'!$F1047,'Придельники до 2021'!$B$4:$X$28,13,0),IF('Форма 1'!$AE1047=3,'Форма 1'!$H1047*VLOOKUP('Форма 1'!$F1047,'Придельники до 2021'!$B$4:$X$28,12,0)))))</f>
        <v/>
      </c>
      <c r="O1047" s="103" t="str">
        <f>IF(ISNUMBER('Форма 1'!AF1047),'Форма 1'!$H1047*VLOOKUP('Форма 1'!$F1047,'Придельники до 2021'!$B$4:$X$28,'Форма 1'!AF$8),"")</f>
        <v/>
      </c>
      <c r="P1047" s="87"/>
      <c r="Q1047" s="103" t="str">
        <f>IF(ISNUMBER('Форма 1'!AH1047),'Форма 1'!$H1047*VLOOKUP('Форма 1'!$F1047,'Придельники до 2021'!$B$4:$X$28,'Форма 1'!AH$8),"")</f>
        <v/>
      </c>
      <c r="R1047" s="103" t="str">
        <f>IF(ISNUMBER('Форма 1'!AI1047),'Форма 1'!$H1047*VLOOKUP('Форма 1'!$F1047,'Придельники до 2021'!$B$4:$X$28,'Форма 1'!AI$8),"")</f>
        <v/>
      </c>
      <c r="S1047" s="103" t="str">
        <f>IF(ISNUMBER('Форма 1'!AJ1047),'Форма 1'!$H1047*VLOOKUP('Форма 1'!$F1047,'Придельники до 2021'!$B$4:$X$28,'Форма 1'!AJ$8),"")</f>
        <v/>
      </c>
      <c r="T1047" s="87"/>
    </row>
    <row r="1048" spans="1:20">
      <c r="A1048" s="188">
        <f t="shared" si="81"/>
        <v>3</v>
      </c>
      <c r="B1048" s="189" t="s">
        <v>1213</v>
      </c>
      <c r="C1048" s="99">
        <f t="shared" ref="C1048:C1105" si="87">SUM(D1048:J1048,L1048:T1048)</f>
        <v>2615806.8000000003</v>
      </c>
      <c r="D1048" s="103">
        <f>IF(ISNUMBER('Форма 1'!U1048),'Форма 1'!$H1048*VLOOKUP('Форма 1'!$F1048,'Придельники до 2021'!$B$4:$X$28,'Форма 1'!U$8),"")</f>
        <v>190026.65399999998</v>
      </c>
      <c r="E1048" s="103" t="str">
        <f>IF(ISNUMBER('Форма 1'!V1048),'Форма 1'!$H1048*VLOOKUP('Форма 1'!$F1048,'Придельники до 2021'!$B$4:$X$28,'Форма 1'!V$8),"")</f>
        <v/>
      </c>
      <c r="F1048" s="103" t="str">
        <f>IF(ISNUMBER('Форма 1'!W1048),'Форма 1'!$H1048*VLOOKUP('Форма 1'!$F1048,'Придельники до 2021'!$B$4:$X$28,'Форма 1'!W$8),"")</f>
        <v/>
      </c>
      <c r="G1048" s="103" t="str">
        <f>IF(ISNUMBER('Форма 1'!X1048),'Форма 1'!$H1048*VLOOKUP('Форма 1'!$F1048,'Придельники до 2021'!$B$4:$X$28,'Форма 1'!X$8),"")</f>
        <v/>
      </c>
      <c r="H1048" s="103" t="str">
        <f>IF(ISNUMBER('Форма 1'!Y1048),'Форма 1'!$H1048*VLOOKUP('Форма 1'!$F1048,'Придельники до 2021'!$B$4:$X$28,'Форма 1'!Y$8),"")</f>
        <v/>
      </c>
      <c r="I1048" s="103" t="str">
        <f>IF(ISNUMBER('Форма 1'!Z1048),'Форма 1'!$H1048*VLOOKUP('Форма 1'!$F1048,'Придельники до 2021'!$B$4:$X$28,'Форма 1'!Z$8),"")</f>
        <v/>
      </c>
      <c r="J1048" s="103" t="str">
        <f>IF(ISNUMBER('Форма 1'!AA1048),'Форма 1'!$H1048*VLOOKUP('Форма 1'!$F1048,'Придельники до 2021'!$B$4:$X$28,'Форма 1'!AA$8),"")</f>
        <v/>
      </c>
      <c r="K1048" s="90"/>
      <c r="L1048" s="87"/>
      <c r="M1048" s="103">
        <f>IF(ISNUMBER('Форма 1'!AD1048),'Форма 1'!$H1048*VLOOKUP('Форма 1'!$F1048,'Придельники до 2021'!$B$4:$X$28,'Форма 1'!AD$8),"")</f>
        <v>2425780.1460000002</v>
      </c>
      <c r="N1048" s="103" t="str">
        <f>IF(ISBLANK('Форма 1'!$AE1048),"",IF('Форма 1'!$AE1048=1,'Форма 1'!$H1048*VLOOKUP('Форма 1'!$F1048,'Придельники до 2021'!$B$4:$X$28,'Форма 1'!$AE$8,0),IF('Форма 1'!$AE1048=2,'Форма 1'!$H1048*VLOOKUP('Форма 1'!$F1048,'Придельники до 2021'!$B$4:$X$28,13,0),IF('Форма 1'!$AE1048=3,'Форма 1'!$H1048*VLOOKUP('Форма 1'!$F1048,'Придельники до 2021'!$B$4:$X$28,12,0)))))</f>
        <v/>
      </c>
      <c r="O1048" s="103" t="str">
        <f>IF(ISNUMBER('Форма 1'!AF1048),'Форма 1'!$H1048*VLOOKUP('Форма 1'!$F1048,'Придельники до 2021'!$B$4:$X$28,'Форма 1'!AF$8),"")</f>
        <v/>
      </c>
      <c r="P1048" s="87"/>
      <c r="Q1048" s="103" t="str">
        <f>IF(ISNUMBER('Форма 1'!AH1048),'Форма 1'!$H1048*VLOOKUP('Форма 1'!$F1048,'Придельники до 2021'!$B$4:$X$28,'Форма 1'!AH$8),"")</f>
        <v/>
      </c>
      <c r="R1048" s="103" t="str">
        <f>IF(ISNUMBER('Форма 1'!AI1048),'Форма 1'!$H1048*VLOOKUP('Форма 1'!$F1048,'Придельники до 2021'!$B$4:$X$28,'Форма 1'!AI$8),"")</f>
        <v/>
      </c>
      <c r="S1048" s="103" t="str">
        <f>IF(ISNUMBER('Форма 1'!AJ1048),'Форма 1'!$H1048*VLOOKUP('Форма 1'!$F1048,'Придельники до 2021'!$B$4:$X$28,'Форма 1'!AJ$8),"")</f>
        <v/>
      </c>
      <c r="T1048" s="87"/>
    </row>
    <row r="1049" spans="1:20">
      <c r="A1049" s="188">
        <f t="shared" si="81"/>
        <v>4</v>
      </c>
      <c r="B1049" s="189" t="s">
        <v>1214</v>
      </c>
      <c r="C1049" s="99">
        <f t="shared" si="87"/>
        <v>2723841</v>
      </c>
      <c r="D1049" s="103">
        <f>IF(ISNUMBER('Форма 1'!U1049),'Форма 1'!$H1049*VLOOKUP('Форма 1'!$F1049,'Придельники до 2021'!$B$4:$X$28,'Форма 1'!U$8),"")</f>
        <v>197874.85500000001</v>
      </c>
      <c r="E1049" s="103" t="str">
        <f>IF(ISNUMBER('Форма 1'!V1049),'Форма 1'!$H1049*VLOOKUP('Форма 1'!$F1049,'Придельники до 2021'!$B$4:$X$28,'Форма 1'!V$8),"")</f>
        <v/>
      </c>
      <c r="F1049" s="103" t="str">
        <f>IF(ISNUMBER('Форма 1'!W1049),'Форма 1'!$H1049*VLOOKUP('Форма 1'!$F1049,'Придельники до 2021'!$B$4:$X$28,'Форма 1'!W$8),"")</f>
        <v/>
      </c>
      <c r="G1049" s="103" t="str">
        <f>IF(ISNUMBER('Форма 1'!X1049),'Форма 1'!$H1049*VLOOKUP('Форма 1'!$F1049,'Придельники до 2021'!$B$4:$X$28,'Форма 1'!X$8),"")</f>
        <v/>
      </c>
      <c r="H1049" s="103" t="str">
        <f>IF(ISNUMBER('Форма 1'!Y1049),'Форма 1'!$H1049*VLOOKUP('Форма 1'!$F1049,'Придельники до 2021'!$B$4:$X$28,'Форма 1'!Y$8),"")</f>
        <v/>
      </c>
      <c r="I1049" s="103" t="str">
        <f>IF(ISNUMBER('Форма 1'!Z1049),'Форма 1'!$H1049*VLOOKUP('Форма 1'!$F1049,'Придельники до 2021'!$B$4:$X$28,'Форма 1'!Z$8),"")</f>
        <v/>
      </c>
      <c r="J1049" s="103" t="str">
        <f>IF(ISNUMBER('Форма 1'!AA1049),'Форма 1'!$H1049*VLOOKUP('Форма 1'!$F1049,'Придельники до 2021'!$B$4:$X$28,'Форма 1'!AA$8),"")</f>
        <v/>
      </c>
      <c r="K1049" s="90"/>
      <c r="L1049" s="87"/>
      <c r="M1049" s="103">
        <f>IF(ISNUMBER('Форма 1'!AD1049),'Форма 1'!$H1049*VLOOKUP('Форма 1'!$F1049,'Придельники до 2021'!$B$4:$X$28,'Форма 1'!AD$8),"")</f>
        <v>2525966.145</v>
      </c>
      <c r="N1049" s="103" t="str">
        <f>IF(ISBLANK('Форма 1'!$AE1049),"",IF('Форма 1'!$AE1049=1,'Форма 1'!$H1049*VLOOKUP('Форма 1'!$F1049,'Придельники до 2021'!$B$4:$X$28,'Форма 1'!$AE$8,0),IF('Форма 1'!$AE1049=2,'Форма 1'!$H1049*VLOOKUP('Форма 1'!$F1049,'Придельники до 2021'!$B$4:$X$28,13,0),IF('Форма 1'!$AE1049=3,'Форма 1'!$H1049*VLOOKUP('Форма 1'!$F1049,'Придельники до 2021'!$B$4:$X$28,12,0)))))</f>
        <v/>
      </c>
      <c r="O1049" s="103" t="str">
        <f>IF(ISNUMBER('Форма 1'!AF1049),'Форма 1'!$H1049*VLOOKUP('Форма 1'!$F1049,'Придельники до 2021'!$B$4:$X$28,'Форма 1'!AF$8),"")</f>
        <v/>
      </c>
      <c r="P1049" s="87"/>
      <c r="Q1049" s="103" t="str">
        <f>IF(ISNUMBER('Форма 1'!AH1049),'Форма 1'!$H1049*VLOOKUP('Форма 1'!$F1049,'Придельники до 2021'!$B$4:$X$28,'Форма 1'!AH$8),"")</f>
        <v/>
      </c>
      <c r="R1049" s="103" t="str">
        <f>IF(ISNUMBER('Форма 1'!AI1049),'Форма 1'!$H1049*VLOOKUP('Форма 1'!$F1049,'Придельники до 2021'!$B$4:$X$28,'Форма 1'!AI$8),"")</f>
        <v/>
      </c>
      <c r="S1049" s="103" t="str">
        <f>IF(ISNUMBER('Форма 1'!AJ1049),'Форма 1'!$H1049*VLOOKUP('Форма 1'!$F1049,'Придельники до 2021'!$B$4:$X$28,'Форма 1'!AJ$8),"")</f>
        <v/>
      </c>
      <c r="T1049" s="87"/>
    </row>
    <row r="1050" spans="1:20">
      <c r="A1050" s="188">
        <f t="shared" si="81"/>
        <v>5</v>
      </c>
      <c r="B1050" s="189" t="s">
        <v>1215</v>
      </c>
      <c r="C1050" s="99">
        <f t="shared" si="87"/>
        <v>6255955.2000000002</v>
      </c>
      <c r="D1050" s="103" t="str">
        <f>IF(ISNUMBER('Форма 1'!U1050),'Форма 1'!$H1050*VLOOKUP('Форма 1'!$F1050,'Придельники до 2021'!$B$4:$X$28,'Форма 1'!U$8),"")</f>
        <v/>
      </c>
      <c r="E1050" s="103" t="str">
        <f>IF(ISNUMBER('Форма 1'!V1050),'Форма 1'!$H1050*VLOOKUP('Форма 1'!$F1050,'Придельники до 2021'!$B$4:$X$28,'Форма 1'!V$8),"")</f>
        <v/>
      </c>
      <c r="F1050" s="103" t="str">
        <f>IF(ISNUMBER('Форма 1'!W1050),'Форма 1'!$H1050*VLOOKUP('Форма 1'!$F1050,'Придельники до 2021'!$B$4:$X$28,'Форма 1'!W$8),"")</f>
        <v/>
      </c>
      <c r="G1050" s="103">
        <f>IF(ISNUMBER('Форма 1'!X1050),'Форма 1'!$H1050*VLOOKUP('Форма 1'!$F1050,'Придельники до 2021'!$B$4:$X$28,'Форма 1'!X$8),"")</f>
        <v>315849.15999999997</v>
      </c>
      <c r="H1050" s="103" t="str">
        <f>IF(ISNUMBER('Форма 1'!Y1050),'Форма 1'!$H1050*VLOOKUP('Форма 1'!$F1050,'Придельники до 2021'!$B$4:$X$28,'Форма 1'!Y$8),"")</f>
        <v/>
      </c>
      <c r="I1050" s="103" t="str">
        <f>IF(ISNUMBER('Форма 1'!Z1050),'Форма 1'!$H1050*VLOOKUP('Форма 1'!$F1050,'Придельники до 2021'!$B$4:$X$28,'Форма 1'!Z$8),"")</f>
        <v/>
      </c>
      <c r="J1050" s="103" t="str">
        <f>IF(ISNUMBER('Форма 1'!AA1050),'Форма 1'!$H1050*VLOOKUP('Форма 1'!$F1050,'Придельники до 2021'!$B$4:$X$28,'Форма 1'!AA$8),"")</f>
        <v/>
      </c>
      <c r="K1050" s="90"/>
      <c r="L1050" s="87"/>
      <c r="M1050" s="103">
        <f>IF(ISNUMBER('Форма 1'!AD1050),'Форма 1'!$H1050*VLOOKUP('Форма 1'!$F1050,'Придельники до 2021'!$B$4:$X$28,'Форма 1'!AD$8),"")</f>
        <v>5940106.04</v>
      </c>
      <c r="N1050" s="103" t="str">
        <f>IF(ISBLANK('Форма 1'!$AE1050),"",IF('Форма 1'!$AE1050=1,'Форма 1'!$H1050*VLOOKUP('Форма 1'!$F1050,'Придельники до 2021'!$B$4:$X$28,'Форма 1'!$AE$8,0),IF('Форма 1'!$AE1050=2,'Форма 1'!$H1050*VLOOKUP('Форма 1'!$F1050,'Придельники до 2021'!$B$4:$X$28,13,0),IF('Форма 1'!$AE1050=3,'Форма 1'!$H1050*VLOOKUP('Форма 1'!$F1050,'Придельники до 2021'!$B$4:$X$28,12,0)))))</f>
        <v/>
      </c>
      <c r="O1050" s="103" t="str">
        <f>IF(ISNUMBER('Форма 1'!AF1050),'Форма 1'!$H1050*VLOOKUP('Форма 1'!$F1050,'Придельники до 2021'!$B$4:$X$28,'Форма 1'!AF$8),"")</f>
        <v/>
      </c>
      <c r="P1050" s="87"/>
      <c r="Q1050" s="103" t="str">
        <f>IF(ISNUMBER('Форма 1'!AH1050),'Форма 1'!$H1050*VLOOKUP('Форма 1'!$F1050,'Придельники до 2021'!$B$4:$X$28,'Форма 1'!AH$8),"")</f>
        <v/>
      </c>
      <c r="R1050" s="103" t="str">
        <f>IF(ISNUMBER('Форма 1'!AI1050),'Форма 1'!$H1050*VLOOKUP('Форма 1'!$F1050,'Придельники до 2021'!$B$4:$X$28,'Форма 1'!AI$8),"")</f>
        <v/>
      </c>
      <c r="S1050" s="103" t="str">
        <f>IF(ISNUMBER('Форма 1'!AJ1050),'Форма 1'!$H1050*VLOOKUP('Форма 1'!$F1050,'Придельники до 2021'!$B$4:$X$28,'Форма 1'!AJ$8),"")</f>
        <v/>
      </c>
      <c r="T1050" s="87"/>
    </row>
    <row r="1051" spans="1:20">
      <c r="A1051" s="188">
        <f t="shared" si="81"/>
        <v>6</v>
      </c>
      <c r="B1051" s="189" t="s">
        <v>1216</v>
      </c>
      <c r="C1051" s="99">
        <f t="shared" si="87"/>
        <v>7984243.6059999997</v>
      </c>
      <c r="D1051" s="103" t="str">
        <f>IF(ISNUMBER('Форма 1'!U1051),'Форма 1'!$H1051*VLOOKUP('Форма 1'!$F1051,'Придельники до 2021'!$B$4:$X$28,'Форма 1'!U$8),"")</f>
        <v/>
      </c>
      <c r="E1051" s="103" t="str">
        <f>IF(ISNUMBER('Форма 1'!V1051),'Форма 1'!$H1051*VLOOKUP('Форма 1'!$F1051,'Придельники до 2021'!$B$4:$X$28,'Форма 1'!V$8),"")</f>
        <v/>
      </c>
      <c r="F1051" s="103" t="str">
        <f>IF(ISNUMBER('Форма 1'!W1051),'Форма 1'!$H1051*VLOOKUP('Форма 1'!$F1051,'Придельники до 2021'!$B$4:$X$28,'Форма 1'!W$8),"")</f>
        <v/>
      </c>
      <c r="G1051" s="103" t="str">
        <f>IF(ISNUMBER('Форма 1'!X1051),'Форма 1'!$H1051*VLOOKUP('Форма 1'!$F1051,'Придельники до 2021'!$B$4:$X$28,'Форма 1'!X$8),"")</f>
        <v/>
      </c>
      <c r="H1051" s="103" t="str">
        <f>IF(ISNUMBER('Форма 1'!Y1051),'Форма 1'!$H1051*VLOOKUP('Форма 1'!$F1051,'Придельники до 2021'!$B$4:$X$28,'Форма 1'!Y$8),"")</f>
        <v/>
      </c>
      <c r="I1051" s="103" t="str">
        <f>IF(ISNUMBER('Форма 1'!Z1051),'Форма 1'!$H1051*VLOOKUP('Форма 1'!$F1051,'Придельники до 2021'!$B$4:$X$28,'Форма 1'!Z$8),"")</f>
        <v/>
      </c>
      <c r="J1051" s="103" t="str">
        <f>IF(ISNUMBER('Форма 1'!AA1051),'Форма 1'!$H1051*VLOOKUP('Форма 1'!$F1051,'Придельники до 2021'!$B$4:$X$28,'Форма 1'!AA$8),"")</f>
        <v/>
      </c>
      <c r="K1051" s="92"/>
      <c r="L1051" s="88"/>
      <c r="M1051" s="103">
        <f>IF(ISNUMBER('Форма 1'!AD1051),'Форма 1'!$H1051*VLOOKUP('Форма 1'!$F1051,'Придельники с 2022'!$B$4:$X$28,'Форма 1'!AD$8),"")</f>
        <v>7984243.6059999997</v>
      </c>
      <c r="N1051" s="103" t="str">
        <f>IF(ISBLANK('Форма 1'!$AE1051),"",IF('Форма 1'!$AE1051=1,'Форма 1'!$H1051*VLOOKUP('Форма 1'!$F1051,'Придельники до 2021'!$B$4:$X$28,'Форма 1'!$AE$8,0),IF('Форма 1'!$AE1051=2,'Форма 1'!$H1051*VLOOKUP('Форма 1'!$F1051,'Придельники до 2021'!$B$4:$X$28,13,0),IF('Форма 1'!$AE1051=3,'Форма 1'!$H1051*VLOOKUP('Форма 1'!$F1051,'Придельники до 2021'!$B$4:$X$28,12,0)))))</f>
        <v/>
      </c>
      <c r="O1051" s="103" t="str">
        <f>IF(ISNUMBER('Форма 1'!AF1051),'Форма 1'!$H1051*VLOOKUP('Форма 1'!$F1051,'Придельники до 2021'!$B$4:$X$28,'Форма 1'!AF$8),"")</f>
        <v/>
      </c>
      <c r="P1051" s="88"/>
      <c r="Q1051" s="103" t="str">
        <f>IF(ISNUMBER('Форма 1'!AH1051),'Форма 1'!$H1051*VLOOKUP('Форма 1'!$F1051,'Придельники до 2021'!$B$4:$X$28,'Форма 1'!AH$8),"")</f>
        <v/>
      </c>
      <c r="R1051" s="103" t="str">
        <f>IF(ISNUMBER('Форма 1'!AI1051),'Форма 1'!$H1051*VLOOKUP('Форма 1'!$F1051,'Придельники до 2021'!$B$4:$X$28,'Форма 1'!AI$8),"")</f>
        <v/>
      </c>
      <c r="S1051" s="103" t="str">
        <f>IF(ISNUMBER('Форма 1'!AJ1051),'Форма 1'!$H1051*VLOOKUP('Форма 1'!$F1051,'Придельники до 2021'!$B$4:$X$28,'Форма 1'!AJ$8),"")</f>
        <v/>
      </c>
      <c r="T1051" s="87"/>
    </row>
    <row r="1052" spans="1:20" ht="15.75">
      <c r="A1052" s="187">
        <v>0</v>
      </c>
      <c r="B1052" s="34" t="s">
        <v>1217</v>
      </c>
      <c r="C1052" s="36">
        <f t="shared" ref="C1052:T1052" si="88">SUM(C1053:C1083)</f>
        <v>101955884.46600001</v>
      </c>
      <c r="D1052" s="36">
        <f t="shared" si="88"/>
        <v>27214464.057799999</v>
      </c>
      <c r="E1052" s="36">
        <f t="shared" si="88"/>
        <v>64328286.962400004</v>
      </c>
      <c r="F1052" s="36">
        <f t="shared" si="88"/>
        <v>0</v>
      </c>
      <c r="G1052" s="36">
        <f t="shared" si="88"/>
        <v>134031.8756</v>
      </c>
      <c r="H1052" s="36">
        <f t="shared" si="88"/>
        <v>0</v>
      </c>
      <c r="I1052" s="36">
        <f t="shared" si="88"/>
        <v>228706.67679999999</v>
      </c>
      <c r="J1052" s="36">
        <f t="shared" si="88"/>
        <v>0</v>
      </c>
      <c r="K1052" s="39">
        <f t="shared" si="88"/>
        <v>0</v>
      </c>
      <c r="L1052" s="36">
        <f t="shared" si="88"/>
        <v>0</v>
      </c>
      <c r="M1052" s="36">
        <f t="shared" si="88"/>
        <v>5824288.1830000002</v>
      </c>
      <c r="N1052" s="36">
        <f t="shared" si="88"/>
        <v>0</v>
      </c>
      <c r="O1052" s="36">
        <f t="shared" si="88"/>
        <v>4226106.7104000002</v>
      </c>
      <c r="P1052" s="36">
        <f t="shared" si="88"/>
        <v>0</v>
      </c>
      <c r="Q1052" s="36">
        <f t="shared" si="88"/>
        <v>0</v>
      </c>
      <c r="R1052" s="36">
        <f t="shared" si="88"/>
        <v>0</v>
      </c>
      <c r="S1052" s="36">
        <f t="shared" si="88"/>
        <v>0</v>
      </c>
      <c r="T1052" s="36">
        <f t="shared" si="88"/>
        <v>0</v>
      </c>
    </row>
    <row r="1053" spans="1:20">
      <c r="A1053" s="188">
        <f t="shared" ref="A1053:A1105" si="89">A1052+1</f>
        <v>1</v>
      </c>
      <c r="B1053" s="189" t="s">
        <v>1218</v>
      </c>
      <c r="C1053" s="99">
        <f t="shared" si="87"/>
        <v>468332.83199999999</v>
      </c>
      <c r="D1053" s="103" t="str">
        <f>IF(ISNUMBER('Форма 1'!U1053),'Форма 1'!$H1053*VLOOKUP('Форма 1'!$F1053,'Придельники до 2021'!$B$4:$X$28,'Форма 1'!U$8),"")</f>
        <v/>
      </c>
      <c r="E1053" s="103" t="str">
        <f>IF(ISNUMBER('Форма 1'!V1053),'Форма 1'!$H1053*VLOOKUP('Форма 1'!$F1053,'Придельники до 2021'!$B$4:$X$28,'Форма 1'!V$8),"")</f>
        <v/>
      </c>
      <c r="F1053" s="103" t="str">
        <f>IF(ISNUMBER('Форма 1'!W1053),'Форма 1'!$H1053*VLOOKUP('Форма 1'!$F1053,'Придельники до 2021'!$B$4:$X$28,'Форма 1'!W$8),"")</f>
        <v/>
      </c>
      <c r="G1053" s="103" t="str">
        <f>IF(ISNUMBER('Форма 1'!X1053),'Форма 1'!$H1053*VLOOKUP('Форма 1'!$F1053,'Придельники до 2021'!$B$4:$X$28,'Форма 1'!X$8),"")</f>
        <v/>
      </c>
      <c r="H1053" s="103" t="str">
        <f>IF(ISNUMBER('Форма 1'!Y1053),'Форма 1'!$H1053*VLOOKUP('Форма 1'!$F1053,'Придельники до 2021'!$B$4:$X$28,'Форма 1'!Y$8),"")</f>
        <v/>
      </c>
      <c r="I1053" s="103" t="str">
        <f>IF(ISNUMBER('Форма 1'!Z1053),'Форма 1'!$H1053*VLOOKUP('Форма 1'!$F1053,'Придельники до 2021'!$B$4:$X$28,'Форма 1'!Z$8),"")</f>
        <v/>
      </c>
      <c r="J1053" s="103" t="str">
        <f>IF(ISNUMBER('Форма 1'!AA1053),'Форма 1'!$H1053*VLOOKUP('Форма 1'!$F1053,'Придельники до 2021'!$B$4:$X$28,'Форма 1'!AA$8),"")</f>
        <v/>
      </c>
      <c r="K1053" s="90"/>
      <c r="L1053" s="87"/>
      <c r="M1053" s="103" t="str">
        <f>IF(ISNUMBER('Форма 1'!AD1053),'Форма 1'!$H1053*VLOOKUP('Форма 1'!$F1053,'Придельники до 2021'!$B$4:$X$28,'Форма 1'!AD$8),"")</f>
        <v/>
      </c>
      <c r="N1053" s="103" t="str">
        <f>IF(ISBLANK('Форма 1'!$AE1053),"",IF('Форма 1'!$AE1053=1,'Форма 1'!$H1053*VLOOKUP('Форма 1'!$F1053,'Придельники до 2021'!$B$4:$X$28,'Форма 1'!$AE$8,0),IF('Форма 1'!$AE1053=2,'Форма 1'!$H1053*VLOOKUP('Форма 1'!$F1053,'Придельники до 2021'!$B$4:$X$28,13,0),IF('Форма 1'!$AE1053=3,'Форма 1'!$H1053*VLOOKUP('Форма 1'!$F1053,'Придельники до 2021'!$B$4:$X$28,12,0)))))</f>
        <v/>
      </c>
      <c r="O1053" s="103">
        <f>IF(ISNUMBER('Форма 1'!AF1053),'Форма 1'!$H1053*VLOOKUP('Форма 1'!$F1053,'Придельники до 2021'!$B$4:$X$28,'Форма 1'!AF$8),"")</f>
        <v>468332.83199999999</v>
      </c>
      <c r="P1053" s="87"/>
      <c r="Q1053" s="103" t="str">
        <f>IF(ISNUMBER('Форма 1'!AH1053),'Форма 1'!$H1053*VLOOKUP('Форма 1'!$F1053,'Придельники до 2021'!$B$4:$X$28,'Форма 1'!AH$8),"")</f>
        <v/>
      </c>
      <c r="R1053" s="103" t="str">
        <f>IF(ISNUMBER('Форма 1'!AI1053),'Форма 1'!$H1053*VLOOKUP('Форма 1'!$F1053,'Придельники до 2021'!$B$4:$X$28,'Форма 1'!AI$8),"")</f>
        <v/>
      </c>
      <c r="S1053" s="103" t="str">
        <f>IF(ISNUMBER('Форма 1'!AJ1053),'Форма 1'!$H1053*VLOOKUP('Форма 1'!$F1053,'Придельники до 2021'!$B$4:$X$28,'Форма 1'!AJ$8),"")</f>
        <v/>
      </c>
      <c r="T1053" s="87"/>
    </row>
    <row r="1054" spans="1:20">
      <c r="A1054" s="188">
        <f t="shared" si="89"/>
        <v>2</v>
      </c>
      <c r="B1054" s="195" t="s">
        <v>1220</v>
      </c>
      <c r="C1054" s="99">
        <f t="shared" si="87"/>
        <v>560201.51599999995</v>
      </c>
      <c r="D1054" s="103">
        <f>IF(ISNUMBER('Форма 1'!U1054),'Форма 1'!$H1054*VLOOKUP('Форма 1'!$F1054,'Придельники до 2021'!$B$4:$X$28,'Форма 1'!U$8),"")</f>
        <v>197462.96359999999</v>
      </c>
      <c r="E1054" s="103" t="str">
        <f>IF(ISNUMBER('Форма 1'!V1054),'Форма 1'!$H1054*VLOOKUP('Форма 1'!$F1054,'Придельники до 2021'!$B$4:$X$28,'Форма 1'!V$8),"")</f>
        <v/>
      </c>
      <c r="F1054" s="103" t="str">
        <f>IF(ISNUMBER('Форма 1'!W1054),'Форма 1'!$H1054*VLOOKUP('Форма 1'!$F1054,'Придельники до 2021'!$B$4:$X$28,'Форма 1'!W$8),"")</f>
        <v/>
      </c>
      <c r="G1054" s="103">
        <f>IF(ISNUMBER('Форма 1'!X1054),'Форма 1'!$H1054*VLOOKUP('Форма 1'!$F1054,'Придельники до 2021'!$B$4:$X$28,'Форма 1'!X$8),"")</f>
        <v>134031.8756</v>
      </c>
      <c r="H1054" s="103" t="str">
        <f>IF(ISNUMBER('Форма 1'!Y1054),'Форма 1'!$H1054*VLOOKUP('Форма 1'!$F1054,'Придельники до 2021'!$B$4:$X$28,'Форма 1'!Y$8),"")</f>
        <v/>
      </c>
      <c r="I1054" s="103">
        <f>IF(ISNUMBER('Форма 1'!Z1054),'Форма 1'!$H1054*VLOOKUP('Форма 1'!$F1054,'Придельники до 2021'!$B$4:$X$28,'Форма 1'!Z$8),"")</f>
        <v>228706.67679999999</v>
      </c>
      <c r="J1054" s="103" t="str">
        <f>IF(ISNUMBER('Форма 1'!AA1054),'Форма 1'!$H1054*VLOOKUP('Форма 1'!$F1054,'Придельники до 2021'!$B$4:$X$28,'Форма 1'!AA$8),"")</f>
        <v/>
      </c>
      <c r="K1054" s="90"/>
      <c r="L1054" s="87"/>
      <c r="M1054" s="103" t="str">
        <f>IF(ISNUMBER('Форма 1'!AD1054),'Форма 1'!$H1054*VLOOKUP('Форма 1'!$F1054,'Придельники до 2021'!$B$4:$X$28,'Форма 1'!AD$8),"")</f>
        <v/>
      </c>
      <c r="N1054" s="103" t="str">
        <f>IF(ISBLANK('Форма 1'!$AE1054),"",IF('Форма 1'!$AE1054=1,'Форма 1'!$H1054*VLOOKUP('Форма 1'!$F1054,'Придельники до 2021'!$B$4:$X$28,'Форма 1'!$AE$8,0),IF('Форма 1'!$AE1054=2,'Форма 1'!$H1054*VLOOKUP('Форма 1'!$F1054,'Придельники до 2021'!$B$4:$X$28,13,0),IF('Форма 1'!$AE1054=3,'Форма 1'!$H1054*VLOOKUP('Форма 1'!$F1054,'Придельники до 2021'!$B$4:$X$28,12,0)))))</f>
        <v/>
      </c>
      <c r="O1054" s="103" t="str">
        <f>IF(ISNUMBER('Форма 1'!AF1054),'Форма 1'!$H1054*VLOOKUP('Форма 1'!$F1054,'Придельники до 2021'!$B$4:$X$28,'Форма 1'!AF$8),"")</f>
        <v/>
      </c>
      <c r="P1054" s="87"/>
      <c r="Q1054" s="103" t="str">
        <f>IF(ISNUMBER('Форма 1'!AH1054),'Форма 1'!$H1054*VLOOKUP('Форма 1'!$F1054,'Придельники до 2021'!$B$4:$X$28,'Форма 1'!AH$8),"")</f>
        <v/>
      </c>
      <c r="R1054" s="103" t="str">
        <f>IF(ISNUMBER('Форма 1'!AI1054),'Форма 1'!$H1054*VLOOKUP('Форма 1'!$F1054,'Придельники до 2021'!$B$4:$X$28,'Форма 1'!AI$8),"")</f>
        <v/>
      </c>
      <c r="S1054" s="103" t="str">
        <f>IF(ISNUMBER('Форма 1'!AJ1054),'Форма 1'!$H1054*VLOOKUP('Форма 1'!$F1054,'Придельники до 2021'!$B$4:$X$28,'Форма 1'!AJ$8),"")</f>
        <v/>
      </c>
      <c r="T1054" s="87"/>
    </row>
    <row r="1055" spans="1:20">
      <c r="A1055" s="188">
        <f t="shared" si="89"/>
        <v>3</v>
      </c>
      <c r="B1055" s="189" t="s">
        <v>1221</v>
      </c>
      <c r="C1055" s="99">
        <f t="shared" si="87"/>
        <v>467424.20400000003</v>
      </c>
      <c r="D1055" s="103" t="str">
        <f>IF(ISNUMBER('Форма 1'!U1055),'Форма 1'!$H1055*VLOOKUP('Форма 1'!$F1055,'Придельники до 2021'!$B$4:$X$28,'Форма 1'!U$8),"")</f>
        <v/>
      </c>
      <c r="E1055" s="103" t="str">
        <f>IF(ISNUMBER('Форма 1'!V1055),'Форма 1'!$H1055*VLOOKUP('Форма 1'!$F1055,'Придельники до 2021'!$B$4:$X$28,'Форма 1'!V$8),"")</f>
        <v/>
      </c>
      <c r="F1055" s="103" t="str">
        <f>IF(ISNUMBER('Форма 1'!W1055),'Форма 1'!$H1055*VLOOKUP('Форма 1'!$F1055,'Придельники до 2021'!$B$4:$X$28,'Форма 1'!W$8),"")</f>
        <v/>
      </c>
      <c r="G1055" s="103" t="str">
        <f>IF(ISNUMBER('Форма 1'!X1055),'Форма 1'!$H1055*VLOOKUP('Форма 1'!$F1055,'Придельники до 2021'!$B$4:$X$28,'Форма 1'!X$8),"")</f>
        <v/>
      </c>
      <c r="H1055" s="103" t="str">
        <f>IF(ISNUMBER('Форма 1'!Y1055),'Форма 1'!$H1055*VLOOKUP('Форма 1'!$F1055,'Придельники до 2021'!$B$4:$X$28,'Форма 1'!Y$8),"")</f>
        <v/>
      </c>
      <c r="I1055" s="103" t="str">
        <f>IF(ISNUMBER('Форма 1'!Z1055),'Форма 1'!$H1055*VLOOKUP('Форма 1'!$F1055,'Придельники до 2021'!$B$4:$X$28,'Форма 1'!Z$8),"")</f>
        <v/>
      </c>
      <c r="J1055" s="103" t="str">
        <f>IF(ISNUMBER('Форма 1'!AA1055),'Форма 1'!$H1055*VLOOKUP('Форма 1'!$F1055,'Придельники до 2021'!$B$4:$X$28,'Форма 1'!AA$8),"")</f>
        <v/>
      </c>
      <c r="K1055" s="90"/>
      <c r="L1055" s="87"/>
      <c r="M1055" s="103" t="str">
        <f>IF(ISNUMBER('Форма 1'!AD1055),'Форма 1'!$H1055*VLOOKUP('Форма 1'!$F1055,'Придельники до 2021'!$B$4:$X$28,'Форма 1'!AD$8),"")</f>
        <v/>
      </c>
      <c r="N1055" s="103" t="str">
        <f>IF(ISBLANK('Форма 1'!$AE1055),"",IF('Форма 1'!$AE1055=1,'Форма 1'!$H1055*VLOOKUP('Форма 1'!$F1055,'Придельники до 2021'!$B$4:$X$28,'Форма 1'!$AE$8,0),IF('Форма 1'!$AE1055=2,'Форма 1'!$H1055*VLOOKUP('Форма 1'!$F1055,'Придельники до 2021'!$B$4:$X$28,13,0),IF('Форма 1'!$AE1055=3,'Форма 1'!$H1055*VLOOKUP('Форма 1'!$F1055,'Придельники до 2021'!$B$4:$X$28,12,0)))))</f>
        <v/>
      </c>
      <c r="O1055" s="103">
        <f>IF(ISNUMBER('Форма 1'!AF1055),'Форма 1'!$H1055*VLOOKUP('Форма 1'!$F1055,'Придельники до 2021'!$B$4:$X$28,'Форма 1'!AF$8),"")</f>
        <v>467424.20400000003</v>
      </c>
      <c r="P1055" s="87"/>
      <c r="Q1055" s="103" t="str">
        <f>IF(ISNUMBER('Форма 1'!AH1055),'Форма 1'!$H1055*VLOOKUP('Форма 1'!$F1055,'Придельники до 2021'!$B$4:$X$28,'Форма 1'!AH$8),"")</f>
        <v/>
      </c>
      <c r="R1055" s="103" t="str">
        <f>IF(ISNUMBER('Форма 1'!AI1055),'Форма 1'!$H1055*VLOOKUP('Форма 1'!$F1055,'Придельники до 2021'!$B$4:$X$28,'Форма 1'!AI$8),"")</f>
        <v/>
      </c>
      <c r="S1055" s="103" t="str">
        <f>IF(ISNUMBER('Форма 1'!AJ1055),'Форма 1'!$H1055*VLOOKUP('Форма 1'!$F1055,'Придельники до 2021'!$B$4:$X$28,'Форма 1'!AJ$8),"")</f>
        <v/>
      </c>
      <c r="T1055" s="87"/>
    </row>
    <row r="1056" spans="1:20">
      <c r="A1056" s="188">
        <f t="shared" si="89"/>
        <v>4</v>
      </c>
      <c r="B1056" s="189" t="s">
        <v>1222</v>
      </c>
      <c r="C1056" s="99">
        <f t="shared" si="87"/>
        <v>398628.08400000003</v>
      </c>
      <c r="D1056" s="103" t="str">
        <f>IF(ISNUMBER('Форма 1'!U1056),'Форма 1'!$H1056*VLOOKUP('Форма 1'!$F1056,'Придельники до 2021'!$B$4:$X$28,'Форма 1'!U$8),"")</f>
        <v/>
      </c>
      <c r="E1056" s="103" t="str">
        <f>IF(ISNUMBER('Форма 1'!V1056),'Форма 1'!$H1056*VLOOKUP('Форма 1'!$F1056,'Придельники до 2021'!$B$4:$X$28,'Форма 1'!V$8),"")</f>
        <v/>
      </c>
      <c r="F1056" s="103" t="str">
        <f>IF(ISNUMBER('Форма 1'!W1056),'Форма 1'!$H1056*VLOOKUP('Форма 1'!$F1056,'Придельники до 2021'!$B$4:$X$28,'Форма 1'!W$8),"")</f>
        <v/>
      </c>
      <c r="G1056" s="103" t="str">
        <f>IF(ISNUMBER('Форма 1'!X1056),'Форма 1'!$H1056*VLOOKUP('Форма 1'!$F1056,'Придельники до 2021'!$B$4:$X$28,'Форма 1'!X$8),"")</f>
        <v/>
      </c>
      <c r="H1056" s="103" t="str">
        <f>IF(ISNUMBER('Форма 1'!Y1056),'Форма 1'!$H1056*VLOOKUP('Форма 1'!$F1056,'Придельники до 2021'!$B$4:$X$28,'Форма 1'!Y$8),"")</f>
        <v/>
      </c>
      <c r="I1056" s="103" t="str">
        <f>IF(ISNUMBER('Форма 1'!Z1056),'Форма 1'!$H1056*VLOOKUP('Форма 1'!$F1056,'Придельники до 2021'!$B$4:$X$28,'Форма 1'!Z$8),"")</f>
        <v/>
      </c>
      <c r="J1056" s="103" t="str">
        <f>IF(ISNUMBER('Форма 1'!AA1056),'Форма 1'!$H1056*VLOOKUP('Форма 1'!$F1056,'Придельники до 2021'!$B$4:$X$28,'Форма 1'!AA$8),"")</f>
        <v/>
      </c>
      <c r="K1056" s="90"/>
      <c r="L1056" s="87"/>
      <c r="M1056" s="103" t="str">
        <f>IF(ISNUMBER('Форма 1'!AD1056),'Форма 1'!$H1056*VLOOKUP('Форма 1'!$F1056,'Придельники до 2021'!$B$4:$X$28,'Форма 1'!AD$8),"")</f>
        <v/>
      </c>
      <c r="N1056" s="103" t="str">
        <f>IF(ISBLANK('Форма 1'!$AE1056),"",IF('Форма 1'!$AE1056=1,'Форма 1'!$H1056*VLOOKUP('Форма 1'!$F1056,'Придельники до 2021'!$B$4:$X$28,'Форма 1'!$AE$8,0),IF('Форма 1'!$AE1056=2,'Форма 1'!$H1056*VLOOKUP('Форма 1'!$F1056,'Придельники до 2021'!$B$4:$X$28,13,0),IF('Форма 1'!$AE1056=3,'Форма 1'!$H1056*VLOOKUP('Форма 1'!$F1056,'Придельники до 2021'!$B$4:$X$28,12,0)))))</f>
        <v/>
      </c>
      <c r="O1056" s="103">
        <f>IF(ISNUMBER('Форма 1'!AF1056),'Форма 1'!$H1056*VLOOKUP('Форма 1'!$F1056,'Придельники до 2021'!$B$4:$X$28,'Форма 1'!AF$8),"")</f>
        <v>398628.08400000003</v>
      </c>
      <c r="P1056" s="87"/>
      <c r="Q1056" s="103" t="str">
        <f>IF(ISNUMBER('Форма 1'!AH1056),'Форма 1'!$H1056*VLOOKUP('Форма 1'!$F1056,'Придельники до 2021'!$B$4:$X$28,'Форма 1'!AH$8),"")</f>
        <v/>
      </c>
      <c r="R1056" s="103" t="str">
        <f>IF(ISNUMBER('Форма 1'!AI1056),'Форма 1'!$H1056*VLOOKUP('Форма 1'!$F1056,'Придельники до 2021'!$B$4:$X$28,'Форма 1'!AI$8),"")</f>
        <v/>
      </c>
      <c r="S1056" s="103" t="str">
        <f>IF(ISNUMBER('Форма 1'!AJ1056),'Форма 1'!$H1056*VLOOKUP('Форма 1'!$F1056,'Придельники до 2021'!$B$4:$X$28,'Форма 1'!AJ$8),"")</f>
        <v/>
      </c>
      <c r="T1056" s="87"/>
    </row>
    <row r="1057" spans="1:20">
      <c r="A1057" s="188">
        <f t="shared" si="89"/>
        <v>5</v>
      </c>
      <c r="B1057" s="189" t="s">
        <v>1223</v>
      </c>
      <c r="C1057" s="99">
        <f t="shared" si="87"/>
        <v>1735136.2379999999</v>
      </c>
      <c r="D1057" s="103" t="str">
        <f>IF(ISNUMBER('Форма 1'!U1057),'Форма 1'!$H1057*VLOOKUP('Форма 1'!$F1057,'Придельники до 2021'!$B$4:$X$28,'Форма 1'!U$8),"")</f>
        <v/>
      </c>
      <c r="E1057" s="103" t="str">
        <f>IF(ISNUMBER('Форма 1'!V1057),'Форма 1'!$H1057*VLOOKUP('Форма 1'!$F1057,'Придельники до 2021'!$B$4:$X$28,'Форма 1'!V$8),"")</f>
        <v/>
      </c>
      <c r="F1057" s="103" t="str">
        <f>IF(ISNUMBER('Форма 1'!W1057),'Форма 1'!$H1057*VLOOKUP('Форма 1'!$F1057,'Придельники до 2021'!$B$4:$X$28,'Форма 1'!W$8),"")</f>
        <v/>
      </c>
      <c r="G1057" s="103" t="str">
        <f>IF(ISNUMBER('Форма 1'!X1057),'Форма 1'!$H1057*VLOOKUP('Форма 1'!$F1057,'Придельники до 2021'!$B$4:$X$28,'Форма 1'!X$8),"")</f>
        <v/>
      </c>
      <c r="H1057" s="103" t="str">
        <f>IF(ISNUMBER('Форма 1'!Y1057),'Форма 1'!$H1057*VLOOKUP('Форма 1'!$F1057,'Придельники до 2021'!$B$4:$X$28,'Форма 1'!Y$8),"")</f>
        <v/>
      </c>
      <c r="I1057" s="103" t="str">
        <f>IF(ISNUMBER('Форма 1'!Z1057),'Форма 1'!$H1057*VLOOKUP('Форма 1'!$F1057,'Придельники до 2021'!$B$4:$X$28,'Форма 1'!Z$8),"")</f>
        <v/>
      </c>
      <c r="J1057" s="103" t="str">
        <f>IF(ISNUMBER('Форма 1'!AA1057),'Форма 1'!$H1057*VLOOKUP('Форма 1'!$F1057,'Придельники до 2021'!$B$4:$X$28,'Форма 1'!AA$8),"")</f>
        <v/>
      </c>
      <c r="K1057" s="90"/>
      <c r="L1057" s="87"/>
      <c r="M1057" s="103">
        <f>IF(ISNUMBER('Форма 1'!AD1057),'Форма 1'!$H1057*VLOOKUP('Форма 1'!$F1057,'Придельники до 2021'!$B$4:$X$28,'Форма 1'!AD$8),"")</f>
        <v>1735136.2379999999</v>
      </c>
      <c r="N1057" s="103" t="str">
        <f>IF(ISBLANK('Форма 1'!$AE1057),"",IF('Форма 1'!$AE1057=1,'Форма 1'!$H1057*VLOOKUP('Форма 1'!$F1057,'Придельники до 2021'!$B$4:$X$28,'Форма 1'!$AE$8,0),IF('Форма 1'!$AE1057=2,'Форма 1'!$H1057*VLOOKUP('Форма 1'!$F1057,'Придельники до 2021'!$B$4:$X$28,13,0),IF('Форма 1'!$AE1057=3,'Форма 1'!$H1057*VLOOKUP('Форма 1'!$F1057,'Придельники до 2021'!$B$4:$X$28,12,0)))))</f>
        <v/>
      </c>
      <c r="O1057" s="103" t="str">
        <f>IF(ISNUMBER('Форма 1'!AF1057),'Форма 1'!$H1057*VLOOKUP('Форма 1'!$F1057,'Придельники до 2021'!$B$4:$X$28,'Форма 1'!AF$8),"")</f>
        <v/>
      </c>
      <c r="P1057" s="87"/>
      <c r="Q1057" s="103" t="str">
        <f>IF(ISNUMBER('Форма 1'!AH1057),'Форма 1'!$H1057*VLOOKUP('Форма 1'!$F1057,'Придельники до 2021'!$B$4:$X$28,'Форма 1'!AH$8),"")</f>
        <v/>
      </c>
      <c r="R1057" s="103" t="str">
        <f>IF(ISNUMBER('Форма 1'!AI1057),'Форма 1'!$H1057*VLOOKUP('Форма 1'!$F1057,'Придельники до 2021'!$B$4:$X$28,'Форма 1'!AI$8),"")</f>
        <v/>
      </c>
      <c r="S1057" s="103" t="str">
        <f>IF(ISNUMBER('Форма 1'!AJ1057),'Форма 1'!$H1057*VLOOKUP('Форма 1'!$F1057,'Придельники до 2021'!$B$4:$X$28,'Форма 1'!AJ$8),"")</f>
        <v/>
      </c>
      <c r="T1057" s="87"/>
    </row>
    <row r="1058" spans="1:20">
      <c r="A1058" s="188">
        <f t="shared" si="89"/>
        <v>6</v>
      </c>
      <c r="B1058" s="189" t="s">
        <v>1224</v>
      </c>
      <c r="C1058" s="99">
        <f t="shared" si="87"/>
        <v>419656.33199999999</v>
      </c>
      <c r="D1058" s="103" t="str">
        <f>IF(ISNUMBER('Форма 1'!U1058),'Форма 1'!$H1058*VLOOKUP('Форма 1'!$F1058,'Придельники до 2021'!$B$4:$X$28,'Форма 1'!U$8),"")</f>
        <v/>
      </c>
      <c r="E1058" s="103" t="str">
        <f>IF(ISNUMBER('Форма 1'!V1058),'Форма 1'!$H1058*VLOOKUP('Форма 1'!$F1058,'Придельники до 2021'!$B$4:$X$28,'Форма 1'!V$8),"")</f>
        <v/>
      </c>
      <c r="F1058" s="103" t="str">
        <f>IF(ISNUMBER('Форма 1'!W1058),'Форма 1'!$H1058*VLOOKUP('Форма 1'!$F1058,'Придельники до 2021'!$B$4:$X$28,'Форма 1'!W$8),"")</f>
        <v/>
      </c>
      <c r="G1058" s="103" t="str">
        <f>IF(ISNUMBER('Форма 1'!X1058),'Форма 1'!$H1058*VLOOKUP('Форма 1'!$F1058,'Придельники до 2021'!$B$4:$X$28,'Форма 1'!X$8),"")</f>
        <v/>
      </c>
      <c r="H1058" s="103" t="str">
        <f>IF(ISNUMBER('Форма 1'!Y1058),'Форма 1'!$H1058*VLOOKUP('Форма 1'!$F1058,'Придельники до 2021'!$B$4:$X$28,'Форма 1'!Y$8),"")</f>
        <v/>
      </c>
      <c r="I1058" s="103" t="str">
        <f>IF(ISNUMBER('Форма 1'!Z1058),'Форма 1'!$H1058*VLOOKUP('Форма 1'!$F1058,'Придельники до 2021'!$B$4:$X$28,'Форма 1'!Z$8),"")</f>
        <v/>
      </c>
      <c r="J1058" s="103" t="str">
        <f>IF(ISNUMBER('Форма 1'!AA1058),'Форма 1'!$H1058*VLOOKUP('Форма 1'!$F1058,'Придельники до 2021'!$B$4:$X$28,'Форма 1'!AA$8),"")</f>
        <v/>
      </c>
      <c r="K1058" s="90"/>
      <c r="L1058" s="87"/>
      <c r="M1058" s="103" t="str">
        <f>IF(ISNUMBER('Форма 1'!AD1058),'Форма 1'!$H1058*VLOOKUP('Форма 1'!$F1058,'Придельники до 2021'!$B$4:$X$28,'Форма 1'!AD$8),"")</f>
        <v/>
      </c>
      <c r="N1058" s="103" t="str">
        <f>IF(ISBLANK('Форма 1'!$AE1058),"",IF('Форма 1'!$AE1058=1,'Форма 1'!$H1058*VLOOKUP('Форма 1'!$F1058,'Придельники до 2021'!$B$4:$X$28,'Форма 1'!$AE$8,0),IF('Форма 1'!$AE1058=2,'Форма 1'!$H1058*VLOOKUP('Форма 1'!$F1058,'Придельники до 2021'!$B$4:$X$28,13,0),IF('Форма 1'!$AE1058=3,'Форма 1'!$H1058*VLOOKUP('Форма 1'!$F1058,'Придельники до 2021'!$B$4:$X$28,12,0)))))</f>
        <v/>
      </c>
      <c r="O1058" s="103">
        <f>IF(ISNUMBER('Форма 1'!AF1058),'Форма 1'!$H1058*VLOOKUP('Форма 1'!$F1058,'Придельники до 2021'!$B$4:$X$28,'Форма 1'!AF$8),"")</f>
        <v>419656.33199999999</v>
      </c>
      <c r="P1058" s="87"/>
      <c r="Q1058" s="103" t="str">
        <f>IF(ISNUMBER('Форма 1'!AH1058),'Форма 1'!$H1058*VLOOKUP('Форма 1'!$F1058,'Придельники до 2021'!$B$4:$X$28,'Форма 1'!AH$8),"")</f>
        <v/>
      </c>
      <c r="R1058" s="103" t="str">
        <f>IF(ISNUMBER('Форма 1'!AI1058),'Форма 1'!$H1058*VLOOKUP('Форма 1'!$F1058,'Придельники до 2021'!$B$4:$X$28,'Форма 1'!AI$8),"")</f>
        <v/>
      </c>
      <c r="S1058" s="103" t="str">
        <f>IF(ISNUMBER('Форма 1'!AJ1058),'Форма 1'!$H1058*VLOOKUP('Форма 1'!$F1058,'Придельники до 2021'!$B$4:$X$28,'Форма 1'!AJ$8),"")</f>
        <v/>
      </c>
      <c r="T1058" s="87"/>
    </row>
    <row r="1059" spans="1:20">
      <c r="A1059" s="188">
        <f t="shared" si="89"/>
        <v>7</v>
      </c>
      <c r="B1059" s="189" t="s">
        <v>1226</v>
      </c>
      <c r="C1059" s="99">
        <f t="shared" si="87"/>
        <v>462102.24</v>
      </c>
      <c r="D1059" s="103" t="str">
        <f>IF(ISNUMBER('Форма 1'!U1059),'Форма 1'!$H1059*VLOOKUP('Форма 1'!$F1059,'Придельники до 2021'!$B$4:$X$28,'Форма 1'!U$8),"")</f>
        <v/>
      </c>
      <c r="E1059" s="103" t="str">
        <f>IF(ISNUMBER('Форма 1'!V1059),'Форма 1'!$H1059*VLOOKUP('Форма 1'!$F1059,'Придельники до 2021'!$B$4:$X$28,'Форма 1'!V$8),"")</f>
        <v/>
      </c>
      <c r="F1059" s="103" t="str">
        <f>IF(ISNUMBER('Форма 1'!W1059),'Форма 1'!$H1059*VLOOKUP('Форма 1'!$F1059,'Придельники до 2021'!$B$4:$X$28,'Форма 1'!W$8),"")</f>
        <v/>
      </c>
      <c r="G1059" s="103" t="str">
        <f>IF(ISNUMBER('Форма 1'!X1059),'Форма 1'!$H1059*VLOOKUP('Форма 1'!$F1059,'Придельники до 2021'!$B$4:$X$28,'Форма 1'!X$8),"")</f>
        <v/>
      </c>
      <c r="H1059" s="103" t="str">
        <f>IF(ISNUMBER('Форма 1'!Y1059),'Форма 1'!$H1059*VLOOKUP('Форма 1'!$F1059,'Придельники до 2021'!$B$4:$X$28,'Форма 1'!Y$8),"")</f>
        <v/>
      </c>
      <c r="I1059" s="103" t="str">
        <f>IF(ISNUMBER('Форма 1'!Z1059),'Форма 1'!$H1059*VLOOKUP('Форма 1'!$F1059,'Придельники до 2021'!$B$4:$X$28,'Форма 1'!Z$8),"")</f>
        <v/>
      </c>
      <c r="J1059" s="103" t="str">
        <f>IF(ISNUMBER('Форма 1'!AA1059),'Форма 1'!$H1059*VLOOKUP('Форма 1'!$F1059,'Придельники до 2021'!$B$4:$X$28,'Форма 1'!AA$8),"")</f>
        <v/>
      </c>
      <c r="K1059" s="90"/>
      <c r="L1059" s="87"/>
      <c r="M1059" s="103" t="str">
        <f>IF(ISNUMBER('Форма 1'!AD1059),'Форма 1'!$H1059*VLOOKUP('Форма 1'!$F1059,'Придельники до 2021'!$B$4:$X$28,'Форма 1'!AD$8),"")</f>
        <v/>
      </c>
      <c r="N1059" s="103" t="str">
        <f>IF(ISBLANK('Форма 1'!$AE1059),"",IF('Форма 1'!$AE1059=1,'Форма 1'!$H1059*VLOOKUP('Форма 1'!$F1059,'Придельники до 2021'!$B$4:$X$28,'Форма 1'!$AE$8,0),IF('Форма 1'!$AE1059=2,'Форма 1'!$H1059*VLOOKUP('Форма 1'!$F1059,'Придельники до 2021'!$B$4:$X$28,13,0),IF('Форма 1'!$AE1059=3,'Форма 1'!$H1059*VLOOKUP('Форма 1'!$F1059,'Придельники до 2021'!$B$4:$X$28,12,0)))))</f>
        <v/>
      </c>
      <c r="O1059" s="103">
        <f>IF(ISNUMBER('Форма 1'!AF1059),'Форма 1'!$H1059*VLOOKUP('Форма 1'!$F1059,'Придельники до 2021'!$B$4:$X$28,'Форма 1'!AF$8),"")</f>
        <v>462102.24</v>
      </c>
      <c r="P1059" s="87"/>
      <c r="Q1059" s="103" t="str">
        <f>IF(ISNUMBER('Форма 1'!AH1059),'Форма 1'!$H1059*VLOOKUP('Форма 1'!$F1059,'Придельники до 2021'!$B$4:$X$28,'Форма 1'!AH$8),"")</f>
        <v/>
      </c>
      <c r="R1059" s="103" t="str">
        <f>IF(ISNUMBER('Форма 1'!AI1059),'Форма 1'!$H1059*VLOOKUP('Форма 1'!$F1059,'Придельники до 2021'!$B$4:$X$28,'Форма 1'!AI$8),"")</f>
        <v/>
      </c>
      <c r="S1059" s="103" t="str">
        <f>IF(ISNUMBER('Форма 1'!AJ1059),'Форма 1'!$H1059*VLOOKUP('Форма 1'!$F1059,'Придельники до 2021'!$B$4:$X$28,'Форма 1'!AJ$8),"")</f>
        <v/>
      </c>
      <c r="T1059" s="87"/>
    </row>
    <row r="1060" spans="1:20">
      <c r="A1060" s="188">
        <f t="shared" si="89"/>
        <v>8</v>
      </c>
      <c r="B1060" s="195" t="s">
        <v>1227</v>
      </c>
      <c r="C1060" s="99">
        <f t="shared" si="87"/>
        <v>438945.20640000002</v>
      </c>
      <c r="D1060" s="103" t="str">
        <f>IF(ISNUMBER('Форма 1'!U1060),'Форма 1'!$H1060*VLOOKUP('Форма 1'!$F1060,'Придельники до 2021'!$B$4:$X$28,'Форма 1'!U$8),"")</f>
        <v/>
      </c>
      <c r="E1060" s="103" t="str">
        <f>IF(ISNUMBER('Форма 1'!V1060),'Форма 1'!$H1060*VLOOKUP('Форма 1'!$F1060,'Придельники до 2021'!$B$4:$X$28,'Форма 1'!V$8),"")</f>
        <v/>
      </c>
      <c r="F1060" s="103" t="str">
        <f>IF(ISNUMBER('Форма 1'!W1060),'Форма 1'!$H1060*VLOOKUP('Форма 1'!$F1060,'Придельники до 2021'!$B$4:$X$28,'Форма 1'!W$8),"")</f>
        <v/>
      </c>
      <c r="G1060" s="103" t="str">
        <f>IF(ISNUMBER('Форма 1'!X1060),'Форма 1'!$H1060*VLOOKUP('Форма 1'!$F1060,'Придельники до 2021'!$B$4:$X$28,'Форма 1'!X$8),"")</f>
        <v/>
      </c>
      <c r="H1060" s="103" t="str">
        <f>IF(ISNUMBER('Форма 1'!Y1060),'Форма 1'!$H1060*VLOOKUP('Форма 1'!$F1060,'Придельники до 2021'!$B$4:$X$28,'Форма 1'!Y$8),"")</f>
        <v/>
      </c>
      <c r="I1060" s="103" t="str">
        <f>IF(ISNUMBER('Форма 1'!Z1060),'Форма 1'!$H1060*VLOOKUP('Форма 1'!$F1060,'Придельники до 2021'!$B$4:$X$28,'Форма 1'!Z$8),"")</f>
        <v/>
      </c>
      <c r="J1060" s="103" t="str">
        <f>IF(ISNUMBER('Форма 1'!AA1060),'Форма 1'!$H1060*VLOOKUP('Форма 1'!$F1060,'Придельники до 2021'!$B$4:$X$28,'Форма 1'!AA$8),"")</f>
        <v/>
      </c>
      <c r="K1060" s="90"/>
      <c r="L1060" s="87"/>
      <c r="M1060" s="103" t="str">
        <f>IF(ISNUMBER('Форма 1'!AD1060),'Форма 1'!$H1060*VLOOKUP('Форма 1'!$F1060,'Придельники до 2021'!$B$4:$X$28,'Форма 1'!AD$8),"")</f>
        <v/>
      </c>
      <c r="N1060" s="103" t="str">
        <f>IF(ISBLANK('Форма 1'!$AE1060),"",IF('Форма 1'!$AE1060=1,'Форма 1'!$H1060*VLOOKUP('Форма 1'!$F1060,'Придельники до 2021'!$B$4:$X$28,'Форма 1'!$AE$8,0),IF('Форма 1'!$AE1060=2,'Форма 1'!$H1060*VLOOKUP('Форма 1'!$F1060,'Придельники до 2021'!$B$4:$X$28,13,0),IF('Форма 1'!$AE1060=3,'Форма 1'!$H1060*VLOOKUP('Форма 1'!$F1060,'Придельники до 2021'!$B$4:$X$28,12,0)))))</f>
        <v/>
      </c>
      <c r="O1060" s="103">
        <f>IF(ISNUMBER('Форма 1'!AF1060),'Форма 1'!$H1060*VLOOKUP('Форма 1'!$F1060,'Придельники до 2021'!$B$4:$X$28,'Форма 1'!AF$8),"")</f>
        <v>438945.20640000002</v>
      </c>
      <c r="P1060" s="87"/>
      <c r="Q1060" s="103" t="str">
        <f>IF(ISNUMBER('Форма 1'!AH1060),'Форма 1'!$H1060*VLOOKUP('Форма 1'!$F1060,'Придельники до 2021'!$B$4:$X$28,'Форма 1'!AH$8),"")</f>
        <v/>
      </c>
      <c r="R1060" s="103" t="str">
        <f>IF(ISNUMBER('Форма 1'!AI1060),'Форма 1'!$H1060*VLOOKUP('Форма 1'!$F1060,'Придельники до 2021'!$B$4:$X$28,'Форма 1'!AI$8),"")</f>
        <v/>
      </c>
      <c r="S1060" s="103" t="str">
        <f>IF(ISNUMBER('Форма 1'!AJ1060),'Форма 1'!$H1060*VLOOKUP('Форма 1'!$F1060,'Придельники до 2021'!$B$4:$X$28,'Форма 1'!AJ$8),"")</f>
        <v/>
      </c>
      <c r="T1060" s="87"/>
    </row>
    <row r="1061" spans="1:20">
      <c r="A1061" s="188">
        <f t="shared" si="89"/>
        <v>9</v>
      </c>
      <c r="B1061" s="189" t="s">
        <v>1228</v>
      </c>
      <c r="C1061" s="99">
        <f t="shared" si="87"/>
        <v>470150.08799999999</v>
      </c>
      <c r="D1061" s="103" t="str">
        <f>IF(ISNUMBER('Форма 1'!U1061),'Форма 1'!$H1061*VLOOKUP('Форма 1'!$F1061,'Придельники до 2021'!$B$4:$X$28,'Форма 1'!U$8),"")</f>
        <v/>
      </c>
      <c r="E1061" s="103" t="str">
        <f>IF(ISNUMBER('Форма 1'!V1061),'Форма 1'!$H1061*VLOOKUP('Форма 1'!$F1061,'Придельники до 2021'!$B$4:$X$28,'Форма 1'!V$8),"")</f>
        <v/>
      </c>
      <c r="F1061" s="103" t="str">
        <f>IF(ISNUMBER('Форма 1'!W1061),'Форма 1'!$H1061*VLOOKUP('Форма 1'!$F1061,'Придельники до 2021'!$B$4:$X$28,'Форма 1'!W$8),"")</f>
        <v/>
      </c>
      <c r="G1061" s="103" t="str">
        <f>IF(ISNUMBER('Форма 1'!X1061),'Форма 1'!$H1061*VLOOKUP('Форма 1'!$F1061,'Придельники до 2021'!$B$4:$X$28,'Форма 1'!X$8),"")</f>
        <v/>
      </c>
      <c r="H1061" s="103" t="str">
        <f>IF(ISNUMBER('Форма 1'!Y1061),'Форма 1'!$H1061*VLOOKUP('Форма 1'!$F1061,'Придельники до 2021'!$B$4:$X$28,'Форма 1'!Y$8),"")</f>
        <v/>
      </c>
      <c r="I1061" s="103" t="str">
        <f>IF(ISNUMBER('Форма 1'!Z1061),'Форма 1'!$H1061*VLOOKUP('Форма 1'!$F1061,'Придельники до 2021'!$B$4:$X$28,'Форма 1'!Z$8),"")</f>
        <v/>
      </c>
      <c r="J1061" s="103" t="str">
        <f>IF(ISNUMBER('Форма 1'!AA1061),'Форма 1'!$H1061*VLOOKUP('Форма 1'!$F1061,'Придельники до 2021'!$B$4:$X$28,'Форма 1'!AA$8),"")</f>
        <v/>
      </c>
      <c r="K1061" s="90"/>
      <c r="L1061" s="87"/>
      <c r="M1061" s="103" t="str">
        <f>IF(ISNUMBER('Форма 1'!AD1061),'Форма 1'!$H1061*VLOOKUP('Форма 1'!$F1061,'Придельники до 2021'!$B$4:$X$28,'Форма 1'!AD$8),"")</f>
        <v/>
      </c>
      <c r="N1061" s="103" t="str">
        <f>IF(ISBLANK('Форма 1'!$AE1061),"",IF('Форма 1'!$AE1061=1,'Форма 1'!$H1061*VLOOKUP('Форма 1'!$F1061,'Придельники до 2021'!$B$4:$X$28,'Форма 1'!$AE$8,0),IF('Форма 1'!$AE1061=2,'Форма 1'!$H1061*VLOOKUP('Форма 1'!$F1061,'Придельники до 2021'!$B$4:$X$28,13,0),IF('Форма 1'!$AE1061=3,'Форма 1'!$H1061*VLOOKUP('Форма 1'!$F1061,'Придельники до 2021'!$B$4:$X$28,12,0)))))</f>
        <v/>
      </c>
      <c r="O1061" s="103">
        <f>IF(ISNUMBER('Форма 1'!AF1061),'Форма 1'!$H1061*VLOOKUP('Форма 1'!$F1061,'Придельники до 2021'!$B$4:$X$28,'Форма 1'!AF$8),"")</f>
        <v>470150.08799999999</v>
      </c>
      <c r="P1061" s="87"/>
      <c r="Q1061" s="103" t="str">
        <f>IF(ISNUMBER('Форма 1'!AH1061),'Форма 1'!$H1061*VLOOKUP('Форма 1'!$F1061,'Придельники до 2021'!$B$4:$X$28,'Форма 1'!AH$8),"")</f>
        <v/>
      </c>
      <c r="R1061" s="103" t="str">
        <f>IF(ISNUMBER('Форма 1'!AI1061),'Форма 1'!$H1061*VLOOKUP('Форма 1'!$F1061,'Придельники до 2021'!$B$4:$X$28,'Форма 1'!AI$8),"")</f>
        <v/>
      </c>
      <c r="S1061" s="103" t="str">
        <f>IF(ISNUMBER('Форма 1'!AJ1061),'Форма 1'!$H1061*VLOOKUP('Форма 1'!$F1061,'Придельники до 2021'!$B$4:$X$28,'Форма 1'!AJ$8),"")</f>
        <v/>
      </c>
      <c r="T1061" s="87"/>
    </row>
    <row r="1062" spans="1:20">
      <c r="A1062" s="188">
        <f t="shared" si="89"/>
        <v>10</v>
      </c>
      <c r="B1062" s="189" t="s">
        <v>1229</v>
      </c>
      <c r="C1062" s="99">
        <f t="shared" si="87"/>
        <v>1119098.925</v>
      </c>
      <c r="D1062" s="103" t="str">
        <f>IF(ISNUMBER('Форма 1'!U1062),'Форма 1'!$H1062*VLOOKUP('Форма 1'!$F1062,'Придельники до 2021'!$B$4:$X$28,'Форма 1'!U$8),"")</f>
        <v/>
      </c>
      <c r="E1062" s="103" t="str">
        <f>IF(ISNUMBER('Форма 1'!V1062),'Форма 1'!$H1062*VLOOKUP('Форма 1'!$F1062,'Придельники до 2021'!$B$4:$X$28,'Форма 1'!V$8),"")</f>
        <v/>
      </c>
      <c r="F1062" s="103" t="str">
        <f>IF(ISNUMBER('Форма 1'!W1062),'Форма 1'!$H1062*VLOOKUP('Форма 1'!$F1062,'Придельники до 2021'!$B$4:$X$28,'Форма 1'!W$8),"")</f>
        <v/>
      </c>
      <c r="G1062" s="103" t="str">
        <f>IF(ISNUMBER('Форма 1'!X1062),'Форма 1'!$H1062*VLOOKUP('Форма 1'!$F1062,'Придельники до 2021'!$B$4:$X$28,'Форма 1'!X$8),"")</f>
        <v/>
      </c>
      <c r="H1062" s="103" t="str">
        <f>IF(ISNUMBER('Форма 1'!Y1062),'Форма 1'!$H1062*VLOOKUP('Форма 1'!$F1062,'Придельники до 2021'!$B$4:$X$28,'Форма 1'!Y$8),"")</f>
        <v/>
      </c>
      <c r="I1062" s="103" t="str">
        <f>IF(ISNUMBER('Форма 1'!Z1062),'Форма 1'!$H1062*VLOOKUP('Форма 1'!$F1062,'Придельники до 2021'!$B$4:$X$28,'Форма 1'!Z$8),"")</f>
        <v/>
      </c>
      <c r="J1062" s="103" t="str">
        <f>IF(ISNUMBER('Форма 1'!AA1062),'Форма 1'!$H1062*VLOOKUP('Форма 1'!$F1062,'Придельники до 2021'!$B$4:$X$28,'Форма 1'!AA$8),"")</f>
        <v/>
      </c>
      <c r="K1062" s="90"/>
      <c r="L1062" s="87"/>
      <c r="M1062" s="103">
        <f>IF(ISNUMBER('Форма 1'!AD1062),'Форма 1'!$H1062*VLOOKUP('Форма 1'!$F1062,'Придельники до 2021'!$B$4:$X$28,'Форма 1'!AD$8),"")</f>
        <v>1119098.925</v>
      </c>
      <c r="N1062" s="103" t="str">
        <f>IF(ISBLANK('Форма 1'!$AE1062),"",IF('Форма 1'!$AE1062=1,'Форма 1'!$H1062*VLOOKUP('Форма 1'!$F1062,'Придельники до 2021'!$B$4:$X$28,'Форма 1'!$AE$8,0),IF('Форма 1'!$AE1062=2,'Форма 1'!$H1062*VLOOKUP('Форма 1'!$F1062,'Придельники до 2021'!$B$4:$X$28,13,0),IF('Форма 1'!$AE1062=3,'Форма 1'!$H1062*VLOOKUP('Форма 1'!$F1062,'Придельники до 2021'!$B$4:$X$28,12,0)))))</f>
        <v/>
      </c>
      <c r="O1062" s="103" t="str">
        <f>IF(ISNUMBER('Форма 1'!AF1062),'Форма 1'!$H1062*VLOOKUP('Форма 1'!$F1062,'Придельники до 2021'!$B$4:$X$28,'Форма 1'!AF$8),"")</f>
        <v/>
      </c>
      <c r="P1062" s="87"/>
      <c r="Q1062" s="103" t="str">
        <f>IF(ISNUMBER('Форма 1'!AH1062),'Форма 1'!$H1062*VLOOKUP('Форма 1'!$F1062,'Придельники до 2021'!$B$4:$X$28,'Форма 1'!AH$8),"")</f>
        <v/>
      </c>
      <c r="R1062" s="103" t="str">
        <f>IF(ISNUMBER('Форма 1'!AI1062),'Форма 1'!$H1062*VLOOKUP('Форма 1'!$F1062,'Придельники до 2021'!$B$4:$X$28,'Форма 1'!AI$8),"")</f>
        <v/>
      </c>
      <c r="S1062" s="103" t="str">
        <f>IF(ISNUMBER('Форма 1'!AJ1062),'Форма 1'!$H1062*VLOOKUP('Форма 1'!$F1062,'Придельники до 2021'!$B$4:$X$28,'Форма 1'!AJ$8),"")</f>
        <v/>
      </c>
      <c r="T1062" s="87"/>
    </row>
    <row r="1063" spans="1:20">
      <c r="A1063" s="188">
        <f t="shared" si="89"/>
        <v>11</v>
      </c>
      <c r="B1063" s="189" t="s">
        <v>1231</v>
      </c>
      <c r="C1063" s="99">
        <f t="shared" si="87"/>
        <v>1476482.6510000001</v>
      </c>
      <c r="D1063" s="103" t="str">
        <f>IF(ISNUMBER('Форма 1'!U1063),'Форма 1'!$H1063*VLOOKUP('Форма 1'!$F1063,'Придельники до 2021'!$B$4:$X$28,'Форма 1'!U$8),"")</f>
        <v/>
      </c>
      <c r="E1063" s="103" t="str">
        <f>IF(ISNUMBER('Форма 1'!V1063),'Форма 1'!$H1063*VLOOKUP('Форма 1'!$F1063,'Придельники до 2021'!$B$4:$X$28,'Форма 1'!V$8),"")</f>
        <v/>
      </c>
      <c r="F1063" s="103" t="str">
        <f>IF(ISNUMBER('Форма 1'!W1063),'Форма 1'!$H1063*VLOOKUP('Форма 1'!$F1063,'Придельники до 2021'!$B$4:$X$28,'Форма 1'!W$8),"")</f>
        <v/>
      </c>
      <c r="G1063" s="103" t="str">
        <f>IF(ISNUMBER('Форма 1'!X1063),'Форма 1'!$H1063*VLOOKUP('Форма 1'!$F1063,'Придельники до 2021'!$B$4:$X$28,'Форма 1'!X$8),"")</f>
        <v/>
      </c>
      <c r="H1063" s="103" t="str">
        <f>IF(ISNUMBER('Форма 1'!Y1063),'Форма 1'!$H1063*VLOOKUP('Форма 1'!$F1063,'Придельники до 2021'!$B$4:$X$28,'Форма 1'!Y$8),"")</f>
        <v/>
      </c>
      <c r="I1063" s="103" t="str">
        <f>IF(ISNUMBER('Форма 1'!Z1063),'Форма 1'!$H1063*VLOOKUP('Форма 1'!$F1063,'Придельники до 2021'!$B$4:$X$28,'Форма 1'!Z$8),"")</f>
        <v/>
      </c>
      <c r="J1063" s="103" t="str">
        <f>IF(ISNUMBER('Форма 1'!AA1063),'Форма 1'!$H1063*VLOOKUP('Форма 1'!$F1063,'Придельники до 2021'!$B$4:$X$28,'Форма 1'!AA$8),"")</f>
        <v/>
      </c>
      <c r="K1063" s="90"/>
      <c r="L1063" s="87"/>
      <c r="M1063" s="103">
        <f>IF(ISNUMBER('Форма 1'!AD1063),'Форма 1'!$H1063*VLOOKUP('Форма 1'!$F1063,'Придельники до 2021'!$B$4:$X$28,'Форма 1'!AD$8),"")</f>
        <v>1248417.023</v>
      </c>
      <c r="N1063" s="103" t="str">
        <f>IF(ISBLANK('Форма 1'!$AE1063),"",IF('Форма 1'!$AE1063=1,'Форма 1'!$H1063*VLOOKUP('Форма 1'!$F1063,'Придельники до 2021'!$B$4:$X$28,'Форма 1'!$AE$8,0),IF('Форма 1'!$AE1063=2,'Форма 1'!$H1063*VLOOKUP('Форма 1'!$F1063,'Придельники до 2021'!$B$4:$X$28,13,0),IF('Форма 1'!$AE1063=3,'Форма 1'!$H1063*VLOOKUP('Форма 1'!$F1063,'Придельники до 2021'!$B$4:$X$28,12,0)))))</f>
        <v/>
      </c>
      <c r="O1063" s="103">
        <f>IF(ISNUMBER('Форма 1'!AF1063),'Форма 1'!$H1063*VLOOKUP('Форма 1'!$F1063,'Придельники до 2021'!$B$4:$X$28,'Форма 1'!AF$8),"")</f>
        <v>228065.62799999997</v>
      </c>
      <c r="P1063" s="87"/>
      <c r="Q1063" s="103" t="str">
        <f>IF(ISNUMBER('Форма 1'!AH1063),'Форма 1'!$H1063*VLOOKUP('Форма 1'!$F1063,'Придельники до 2021'!$B$4:$X$28,'Форма 1'!AH$8),"")</f>
        <v/>
      </c>
      <c r="R1063" s="103" t="str">
        <f>IF(ISNUMBER('Форма 1'!AI1063),'Форма 1'!$H1063*VLOOKUP('Форма 1'!$F1063,'Придельники до 2021'!$B$4:$X$28,'Форма 1'!AI$8),"")</f>
        <v/>
      </c>
      <c r="S1063" s="103" t="str">
        <f>IF(ISNUMBER('Форма 1'!AJ1063),'Форма 1'!$H1063*VLOOKUP('Форма 1'!$F1063,'Придельники до 2021'!$B$4:$X$28,'Форма 1'!AJ$8),"")</f>
        <v/>
      </c>
      <c r="T1063" s="87"/>
    </row>
    <row r="1064" spans="1:20">
      <c r="A1064" s="188">
        <f t="shared" si="89"/>
        <v>12</v>
      </c>
      <c r="B1064" s="189" t="s">
        <v>1232</v>
      </c>
      <c r="C1064" s="99">
        <f t="shared" si="87"/>
        <v>1721635.9970000002</v>
      </c>
      <c r="D1064" s="103" t="str">
        <f>IF(ISNUMBER('Форма 1'!U1064),'Форма 1'!$H1064*VLOOKUP('Форма 1'!$F1064,'Придельники до 2021'!$B$4:$X$28,'Форма 1'!U$8),"")</f>
        <v/>
      </c>
      <c r="E1064" s="103" t="str">
        <f>IF(ISNUMBER('Форма 1'!V1064),'Форма 1'!$H1064*VLOOKUP('Форма 1'!$F1064,'Придельники до 2021'!$B$4:$X$28,'Форма 1'!V$8),"")</f>
        <v/>
      </c>
      <c r="F1064" s="103" t="str">
        <f>IF(ISNUMBER('Форма 1'!W1064),'Форма 1'!$H1064*VLOOKUP('Форма 1'!$F1064,'Придельники до 2021'!$B$4:$X$28,'Форма 1'!W$8),"")</f>
        <v/>
      </c>
      <c r="G1064" s="103" t="str">
        <f>IF(ISNUMBER('Форма 1'!X1064),'Форма 1'!$H1064*VLOOKUP('Форма 1'!$F1064,'Придельники до 2021'!$B$4:$X$28,'Форма 1'!X$8),"")</f>
        <v/>
      </c>
      <c r="H1064" s="103" t="str">
        <f>IF(ISNUMBER('Форма 1'!Y1064),'Форма 1'!$H1064*VLOOKUP('Форма 1'!$F1064,'Придельники до 2021'!$B$4:$X$28,'Форма 1'!Y$8),"")</f>
        <v/>
      </c>
      <c r="I1064" s="103" t="str">
        <f>IF(ISNUMBER('Форма 1'!Z1064),'Форма 1'!$H1064*VLOOKUP('Форма 1'!$F1064,'Придельники до 2021'!$B$4:$X$28,'Форма 1'!Z$8),"")</f>
        <v/>
      </c>
      <c r="J1064" s="103" t="str">
        <f>IF(ISNUMBER('Форма 1'!AA1064),'Форма 1'!$H1064*VLOOKUP('Форма 1'!$F1064,'Придельники до 2021'!$B$4:$X$28,'Форма 1'!AA$8),"")</f>
        <v/>
      </c>
      <c r="K1064" s="90"/>
      <c r="L1064" s="87"/>
      <c r="M1064" s="103">
        <f>IF(ISNUMBER('Форма 1'!AD1064),'Форма 1'!$H1064*VLOOKUP('Форма 1'!$F1064,'Придельники до 2021'!$B$4:$X$28,'Форма 1'!AD$8),"")</f>
        <v>1721635.9970000002</v>
      </c>
      <c r="N1064" s="103" t="str">
        <f>IF(ISBLANK('Форма 1'!$AE1064),"",IF('Форма 1'!$AE1064=1,'Форма 1'!$H1064*VLOOKUP('Форма 1'!$F1064,'Придельники до 2021'!$B$4:$X$28,'Форма 1'!$AE$8,0),IF('Форма 1'!$AE1064=2,'Форма 1'!$H1064*VLOOKUP('Форма 1'!$F1064,'Придельники до 2021'!$B$4:$X$28,13,0),IF('Форма 1'!$AE1064=3,'Форма 1'!$H1064*VLOOKUP('Форма 1'!$F1064,'Придельники до 2021'!$B$4:$X$28,12,0)))))</f>
        <v/>
      </c>
      <c r="O1064" s="103" t="str">
        <f>IF(ISNUMBER('Форма 1'!AF1064),'Форма 1'!$H1064*VLOOKUP('Форма 1'!$F1064,'Придельники до 2021'!$B$4:$X$28,'Форма 1'!AF$8),"")</f>
        <v/>
      </c>
      <c r="P1064" s="87"/>
      <c r="Q1064" s="103" t="str">
        <f>IF(ISNUMBER('Форма 1'!AH1064),'Форма 1'!$H1064*VLOOKUP('Форма 1'!$F1064,'Придельники до 2021'!$B$4:$X$28,'Форма 1'!AH$8),"")</f>
        <v/>
      </c>
      <c r="R1064" s="103" t="str">
        <f>IF(ISNUMBER('Форма 1'!AI1064),'Форма 1'!$H1064*VLOOKUP('Форма 1'!$F1064,'Придельники до 2021'!$B$4:$X$28,'Форма 1'!AI$8),"")</f>
        <v/>
      </c>
      <c r="S1064" s="103" t="str">
        <f>IF(ISNUMBER('Форма 1'!AJ1064),'Форма 1'!$H1064*VLOOKUP('Форма 1'!$F1064,'Придельники до 2021'!$B$4:$X$28,'Форма 1'!AJ$8),"")</f>
        <v/>
      </c>
      <c r="T1064" s="87"/>
    </row>
    <row r="1065" spans="1:20">
      <c r="A1065" s="188">
        <f t="shared" si="89"/>
        <v>13</v>
      </c>
      <c r="B1065" s="189" t="s">
        <v>1233</v>
      </c>
      <c r="C1065" s="99">
        <f t="shared" si="87"/>
        <v>437828.89199999999</v>
      </c>
      <c r="D1065" s="103" t="str">
        <f>IF(ISNUMBER('Форма 1'!U1065),'Форма 1'!$H1065*VLOOKUP('Форма 1'!$F1065,'Придельники до 2021'!$B$4:$X$28,'Форма 1'!U$8),"")</f>
        <v/>
      </c>
      <c r="E1065" s="103" t="str">
        <f>IF(ISNUMBER('Форма 1'!V1065),'Форма 1'!$H1065*VLOOKUP('Форма 1'!$F1065,'Придельники до 2021'!$B$4:$X$28,'Форма 1'!V$8),"")</f>
        <v/>
      </c>
      <c r="F1065" s="103" t="str">
        <f>IF(ISNUMBER('Форма 1'!W1065),'Форма 1'!$H1065*VLOOKUP('Форма 1'!$F1065,'Придельники до 2021'!$B$4:$X$28,'Форма 1'!W$8),"")</f>
        <v/>
      </c>
      <c r="G1065" s="103" t="str">
        <f>IF(ISNUMBER('Форма 1'!X1065),'Форма 1'!$H1065*VLOOKUP('Форма 1'!$F1065,'Придельники до 2021'!$B$4:$X$28,'Форма 1'!X$8),"")</f>
        <v/>
      </c>
      <c r="H1065" s="103" t="str">
        <f>IF(ISNUMBER('Форма 1'!Y1065),'Форма 1'!$H1065*VLOOKUP('Форма 1'!$F1065,'Придельники до 2021'!$B$4:$X$28,'Форма 1'!Y$8),"")</f>
        <v/>
      </c>
      <c r="I1065" s="103" t="str">
        <f>IF(ISNUMBER('Форма 1'!Z1065),'Форма 1'!$H1065*VLOOKUP('Форма 1'!$F1065,'Придельники до 2021'!$B$4:$X$28,'Форма 1'!Z$8),"")</f>
        <v/>
      </c>
      <c r="J1065" s="103" t="str">
        <f>IF(ISNUMBER('Форма 1'!AA1065),'Форма 1'!$H1065*VLOOKUP('Форма 1'!$F1065,'Придельники до 2021'!$B$4:$X$28,'Форма 1'!AA$8),"")</f>
        <v/>
      </c>
      <c r="K1065" s="90"/>
      <c r="L1065" s="87"/>
      <c r="M1065" s="103" t="str">
        <f>IF(ISNUMBER('Форма 1'!AD1065),'Форма 1'!$H1065*VLOOKUP('Форма 1'!$F1065,'Придельники до 2021'!$B$4:$X$28,'Форма 1'!AD$8),"")</f>
        <v/>
      </c>
      <c r="N1065" s="103" t="str">
        <f>IF(ISBLANK('Форма 1'!$AE1065),"",IF('Форма 1'!$AE1065=1,'Форма 1'!$H1065*VLOOKUP('Форма 1'!$F1065,'Придельники до 2021'!$B$4:$X$28,'Форма 1'!$AE$8,0),IF('Форма 1'!$AE1065=2,'Форма 1'!$H1065*VLOOKUP('Форма 1'!$F1065,'Придельники до 2021'!$B$4:$X$28,13,0),IF('Форма 1'!$AE1065=3,'Форма 1'!$H1065*VLOOKUP('Форма 1'!$F1065,'Придельники до 2021'!$B$4:$X$28,12,0)))))</f>
        <v/>
      </c>
      <c r="O1065" s="103">
        <f>IF(ISNUMBER('Форма 1'!AF1065),'Форма 1'!$H1065*VLOOKUP('Форма 1'!$F1065,'Придельники до 2021'!$B$4:$X$28,'Форма 1'!AF$8),"")</f>
        <v>437828.89199999999</v>
      </c>
      <c r="P1065" s="87"/>
      <c r="Q1065" s="103" t="str">
        <f>IF(ISNUMBER('Форма 1'!AH1065),'Форма 1'!$H1065*VLOOKUP('Форма 1'!$F1065,'Придельники до 2021'!$B$4:$X$28,'Форма 1'!AH$8),"")</f>
        <v/>
      </c>
      <c r="R1065" s="103" t="str">
        <f>IF(ISNUMBER('Форма 1'!AI1065),'Форма 1'!$H1065*VLOOKUP('Форма 1'!$F1065,'Придельники до 2021'!$B$4:$X$28,'Форма 1'!AI$8),"")</f>
        <v/>
      </c>
      <c r="S1065" s="103" t="str">
        <f>IF(ISNUMBER('Форма 1'!AJ1065),'Форма 1'!$H1065*VLOOKUP('Форма 1'!$F1065,'Придельники до 2021'!$B$4:$X$28,'Форма 1'!AJ$8),"")</f>
        <v/>
      </c>
      <c r="T1065" s="87"/>
    </row>
    <row r="1066" spans="1:20">
      <c r="A1066" s="188">
        <f t="shared" si="89"/>
        <v>14</v>
      </c>
      <c r="B1066" s="189" t="s">
        <v>1234</v>
      </c>
      <c r="C1066" s="99">
        <f t="shared" si="87"/>
        <v>434973.20400000003</v>
      </c>
      <c r="D1066" s="103" t="str">
        <f>IF(ISNUMBER('Форма 1'!U1066),'Форма 1'!$H1066*VLOOKUP('Форма 1'!$F1066,'Придельники до 2021'!$B$4:$X$28,'Форма 1'!U$8),"")</f>
        <v/>
      </c>
      <c r="E1066" s="103" t="str">
        <f>IF(ISNUMBER('Форма 1'!V1066),'Форма 1'!$H1066*VLOOKUP('Форма 1'!$F1066,'Придельники до 2021'!$B$4:$X$28,'Форма 1'!V$8),"")</f>
        <v/>
      </c>
      <c r="F1066" s="103" t="str">
        <f>IF(ISNUMBER('Форма 1'!W1066),'Форма 1'!$H1066*VLOOKUP('Форма 1'!$F1066,'Придельники до 2021'!$B$4:$X$28,'Форма 1'!W$8),"")</f>
        <v/>
      </c>
      <c r="G1066" s="103" t="str">
        <f>IF(ISNUMBER('Форма 1'!X1066),'Форма 1'!$H1066*VLOOKUP('Форма 1'!$F1066,'Придельники до 2021'!$B$4:$X$28,'Форма 1'!X$8),"")</f>
        <v/>
      </c>
      <c r="H1066" s="103" t="str">
        <f>IF(ISNUMBER('Форма 1'!Y1066),'Форма 1'!$H1066*VLOOKUP('Форма 1'!$F1066,'Придельники до 2021'!$B$4:$X$28,'Форма 1'!Y$8),"")</f>
        <v/>
      </c>
      <c r="I1066" s="103" t="str">
        <f>IF(ISNUMBER('Форма 1'!Z1066),'Форма 1'!$H1066*VLOOKUP('Форма 1'!$F1066,'Придельники до 2021'!$B$4:$X$28,'Форма 1'!Z$8),"")</f>
        <v/>
      </c>
      <c r="J1066" s="103" t="str">
        <f>IF(ISNUMBER('Форма 1'!AA1066),'Форма 1'!$H1066*VLOOKUP('Форма 1'!$F1066,'Придельники до 2021'!$B$4:$X$28,'Форма 1'!AA$8),"")</f>
        <v/>
      </c>
      <c r="K1066" s="90"/>
      <c r="L1066" s="87"/>
      <c r="M1066" s="103" t="str">
        <f>IF(ISNUMBER('Форма 1'!AD1066),'Форма 1'!$H1066*VLOOKUP('Форма 1'!$F1066,'Придельники до 2021'!$B$4:$X$28,'Форма 1'!AD$8),"")</f>
        <v/>
      </c>
      <c r="N1066" s="103" t="str">
        <f>IF(ISBLANK('Форма 1'!$AE1066),"",IF('Форма 1'!$AE1066=1,'Форма 1'!$H1066*VLOOKUP('Форма 1'!$F1066,'Придельники до 2021'!$B$4:$X$28,'Форма 1'!$AE$8,0),IF('Форма 1'!$AE1066=2,'Форма 1'!$H1066*VLOOKUP('Форма 1'!$F1066,'Придельники до 2021'!$B$4:$X$28,13,0),IF('Форма 1'!$AE1066=3,'Форма 1'!$H1066*VLOOKUP('Форма 1'!$F1066,'Придельники до 2021'!$B$4:$X$28,12,0)))))</f>
        <v/>
      </c>
      <c r="O1066" s="103">
        <f>IF(ISNUMBER('Форма 1'!AF1066),'Форма 1'!$H1066*VLOOKUP('Форма 1'!$F1066,'Придельники до 2021'!$B$4:$X$28,'Форма 1'!AF$8),"")</f>
        <v>434973.20400000003</v>
      </c>
      <c r="P1066" s="87"/>
      <c r="Q1066" s="103" t="str">
        <f>IF(ISNUMBER('Форма 1'!AH1066),'Форма 1'!$H1066*VLOOKUP('Форма 1'!$F1066,'Придельники до 2021'!$B$4:$X$28,'Форма 1'!AH$8),"")</f>
        <v/>
      </c>
      <c r="R1066" s="103" t="str">
        <f>IF(ISNUMBER('Форма 1'!AI1066),'Форма 1'!$H1066*VLOOKUP('Форма 1'!$F1066,'Придельники до 2021'!$B$4:$X$28,'Форма 1'!AI$8),"")</f>
        <v/>
      </c>
      <c r="S1066" s="103" t="str">
        <f>IF(ISNUMBER('Форма 1'!AJ1066),'Форма 1'!$H1066*VLOOKUP('Форма 1'!$F1066,'Придельники до 2021'!$B$4:$X$28,'Форма 1'!AJ$8),"")</f>
        <v/>
      </c>
      <c r="T1066" s="87"/>
    </row>
    <row r="1067" spans="1:20">
      <c r="A1067" s="188">
        <f t="shared" si="89"/>
        <v>15</v>
      </c>
      <c r="B1067" s="195" t="s">
        <v>1235</v>
      </c>
      <c r="C1067" s="99">
        <f t="shared" si="87"/>
        <v>1471557.36</v>
      </c>
      <c r="D1067" s="103">
        <f>IF(ISNUMBER('Форма 1'!U1067),'Форма 1'!$H1067*VLOOKUP('Форма 1'!$F1067,'Придельники с 2022'!$B$4:$X$28,'Форма 1'!U$8),"")</f>
        <v>1471557.36</v>
      </c>
      <c r="E1067" s="103" t="str">
        <f>IF(ISNUMBER('Форма 1'!V1067),'Форма 1'!$H1067*VLOOKUP('Форма 1'!$F1067,'Придельники до 2021'!$B$4:$X$28,'Форма 1'!V$8),"")</f>
        <v/>
      </c>
      <c r="F1067" s="103" t="str">
        <f>IF(ISNUMBER('Форма 1'!W1067),'Форма 1'!$H1067*VLOOKUP('Форма 1'!$F1067,'Придельники до 2021'!$B$4:$X$28,'Форма 1'!W$8),"")</f>
        <v/>
      </c>
      <c r="G1067" s="103" t="str">
        <f>IF(ISNUMBER('Форма 1'!X1067),'Форма 1'!$H1067*VLOOKUP('Форма 1'!$F1067,'Придельники до 2021'!$B$4:$X$28,'Форма 1'!X$8),"")</f>
        <v/>
      </c>
      <c r="H1067" s="103" t="str">
        <f>IF(ISNUMBER('Форма 1'!Y1067),'Форма 1'!$H1067*VLOOKUP('Форма 1'!$F1067,'Придельники до 2021'!$B$4:$X$28,'Форма 1'!Y$8),"")</f>
        <v/>
      </c>
      <c r="I1067" s="103" t="str">
        <f>IF(ISNUMBER('Форма 1'!Z1067),'Форма 1'!$H1067*VLOOKUP('Форма 1'!$F1067,'Придельники до 2021'!$B$4:$X$28,'Форма 1'!Z$8),"")</f>
        <v/>
      </c>
      <c r="J1067" s="103" t="str">
        <f>IF(ISNUMBER('Форма 1'!AA1067),'Форма 1'!$H1067*VLOOKUP('Форма 1'!$F1067,'Придельники до 2021'!$B$4:$X$28,'Форма 1'!AA$8),"")</f>
        <v/>
      </c>
      <c r="K1067" s="90"/>
      <c r="L1067" s="87"/>
      <c r="M1067" s="103" t="str">
        <f>IF(ISNUMBER('Форма 1'!AD1067),'Форма 1'!$H1067*VLOOKUP('Форма 1'!$F1067,'Придельники до 2021'!$B$4:$X$28,'Форма 1'!AD$8),"")</f>
        <v/>
      </c>
      <c r="N1067" s="103" t="str">
        <f>IF(ISBLANK('Форма 1'!$AE1067),"",IF('Форма 1'!$AE1067=1,'Форма 1'!$H1067*VLOOKUP('Форма 1'!$F1067,'Придельники до 2021'!$B$4:$X$28,'Форма 1'!$AE$8,0),IF('Форма 1'!$AE1067=2,'Форма 1'!$H1067*VLOOKUP('Форма 1'!$F1067,'Придельники до 2021'!$B$4:$X$28,13,0),IF('Форма 1'!$AE1067=3,'Форма 1'!$H1067*VLOOKUP('Форма 1'!$F1067,'Придельники до 2021'!$B$4:$X$28,12,0)))))</f>
        <v/>
      </c>
      <c r="O1067" s="103" t="str">
        <f>IF(ISNUMBER('Форма 1'!AF1067),'Форма 1'!$H1067*VLOOKUP('Форма 1'!$F1067,'Придельники до 2021'!$B$4:$X$28,'Форма 1'!AF$8),"")</f>
        <v/>
      </c>
      <c r="P1067" s="87"/>
      <c r="Q1067" s="103" t="str">
        <f>IF(ISNUMBER('Форма 1'!AH1067),'Форма 1'!$H1067*VLOOKUP('Форма 1'!$F1067,'Придельники до 2021'!$B$4:$X$28,'Форма 1'!AH$8),"")</f>
        <v/>
      </c>
      <c r="R1067" s="103" t="str">
        <f>IF(ISNUMBER('Форма 1'!AI1067),'Форма 1'!$H1067*VLOOKUP('Форма 1'!$F1067,'Придельники до 2021'!$B$4:$X$28,'Форма 1'!AI$8),"")</f>
        <v/>
      </c>
      <c r="S1067" s="103" t="str">
        <f>IF(ISNUMBER('Форма 1'!AJ1067),'Форма 1'!$H1067*VLOOKUP('Форма 1'!$F1067,'Придельники до 2021'!$B$4:$X$28,'Форма 1'!AJ$8),"")</f>
        <v/>
      </c>
      <c r="T1067" s="87"/>
    </row>
    <row r="1068" spans="1:20">
      <c r="A1068" s="188">
        <f t="shared" si="89"/>
        <v>16</v>
      </c>
      <c r="B1068" s="195" t="s">
        <v>1236</v>
      </c>
      <c r="C1068" s="99">
        <f t="shared" si="87"/>
        <v>3264370.2</v>
      </c>
      <c r="D1068" s="103">
        <f>IF(ISNUMBER('Форма 1'!U1068),'Форма 1'!$H1068*VLOOKUP('Форма 1'!$F1068,'Придельники с 2022'!$B$4:$X$28,'Форма 1'!U$8),"")</f>
        <v>3264370.2</v>
      </c>
      <c r="E1068" s="103" t="str">
        <f>IF(ISNUMBER('Форма 1'!V1068),'Форма 1'!$H1068*VLOOKUP('Форма 1'!$F1068,'Придельники до 2021'!$B$4:$X$28,'Форма 1'!V$8),"")</f>
        <v/>
      </c>
      <c r="F1068" s="103" t="str">
        <f>IF(ISNUMBER('Форма 1'!W1068),'Форма 1'!$H1068*VLOOKUP('Форма 1'!$F1068,'Придельники до 2021'!$B$4:$X$28,'Форма 1'!W$8),"")</f>
        <v/>
      </c>
      <c r="G1068" s="103" t="str">
        <f>IF(ISNUMBER('Форма 1'!X1068),'Форма 1'!$H1068*VLOOKUP('Форма 1'!$F1068,'Придельники до 2021'!$B$4:$X$28,'Форма 1'!X$8),"")</f>
        <v/>
      </c>
      <c r="H1068" s="103" t="str">
        <f>IF(ISNUMBER('Форма 1'!Y1068),'Форма 1'!$H1068*VLOOKUP('Форма 1'!$F1068,'Придельники до 2021'!$B$4:$X$28,'Форма 1'!Y$8),"")</f>
        <v/>
      </c>
      <c r="I1068" s="103" t="str">
        <f>IF(ISNUMBER('Форма 1'!Z1068),'Форма 1'!$H1068*VLOOKUP('Форма 1'!$F1068,'Придельники до 2021'!$B$4:$X$28,'Форма 1'!Z$8),"")</f>
        <v/>
      </c>
      <c r="J1068" s="103" t="str">
        <f>IF(ISNUMBER('Форма 1'!AA1068),'Форма 1'!$H1068*VLOOKUP('Форма 1'!$F1068,'Придельники до 2021'!$B$4:$X$28,'Форма 1'!AA$8),"")</f>
        <v/>
      </c>
      <c r="K1068" s="90"/>
      <c r="L1068" s="87"/>
      <c r="M1068" s="103" t="str">
        <f>IF(ISNUMBER('Форма 1'!AD1068),'Форма 1'!$H1068*VLOOKUP('Форма 1'!$F1068,'Придельники до 2021'!$B$4:$X$28,'Форма 1'!AD$8),"")</f>
        <v/>
      </c>
      <c r="N1068" s="103" t="str">
        <f>IF(ISBLANK('Форма 1'!$AE1068),"",IF('Форма 1'!$AE1068=1,'Форма 1'!$H1068*VLOOKUP('Форма 1'!$F1068,'Придельники до 2021'!$B$4:$X$28,'Форма 1'!$AE$8,0),IF('Форма 1'!$AE1068=2,'Форма 1'!$H1068*VLOOKUP('Форма 1'!$F1068,'Придельники до 2021'!$B$4:$X$28,13,0),IF('Форма 1'!$AE1068=3,'Форма 1'!$H1068*VLOOKUP('Форма 1'!$F1068,'Придельники до 2021'!$B$4:$X$28,12,0)))))</f>
        <v/>
      </c>
      <c r="O1068" s="103" t="str">
        <f>IF(ISNUMBER('Форма 1'!AF1068),'Форма 1'!$H1068*VLOOKUP('Форма 1'!$F1068,'Придельники до 2021'!$B$4:$X$28,'Форма 1'!AF$8),"")</f>
        <v/>
      </c>
      <c r="P1068" s="87"/>
      <c r="Q1068" s="103" t="str">
        <f>IF(ISNUMBER('Форма 1'!AH1068),'Форма 1'!$H1068*VLOOKUP('Форма 1'!$F1068,'Придельники до 2021'!$B$4:$X$28,'Форма 1'!AH$8),"")</f>
        <v/>
      </c>
      <c r="R1068" s="103" t="str">
        <f>IF(ISNUMBER('Форма 1'!AI1068),'Форма 1'!$H1068*VLOOKUP('Форма 1'!$F1068,'Придельники до 2021'!$B$4:$X$28,'Форма 1'!AI$8),"")</f>
        <v/>
      </c>
      <c r="S1068" s="103" t="str">
        <f>IF(ISNUMBER('Форма 1'!AJ1068),'Форма 1'!$H1068*VLOOKUP('Форма 1'!$F1068,'Придельники до 2021'!$B$4:$X$28,'Форма 1'!AJ$8),"")</f>
        <v/>
      </c>
      <c r="T1068" s="87"/>
    </row>
    <row r="1069" spans="1:20">
      <c r="A1069" s="188">
        <f t="shared" si="89"/>
        <v>17</v>
      </c>
      <c r="B1069" s="189" t="s">
        <v>1237</v>
      </c>
      <c r="C1069" s="99">
        <f t="shared" si="87"/>
        <v>1507828.1400000001</v>
      </c>
      <c r="D1069" s="103">
        <f>IF(ISNUMBER('Форма 1'!U1069),'Форма 1'!$H1069*VLOOKUP('Форма 1'!$F1069,'Придельники с 2022'!$B$4:$X$28,'Форма 1'!U$8),"")</f>
        <v>1507828.1400000001</v>
      </c>
      <c r="E1069" s="103" t="str">
        <f>IF(ISNUMBER('Форма 1'!V1069),'Форма 1'!$H1069*VLOOKUP('Форма 1'!$F1069,'Придельники до 2021'!$B$4:$X$28,'Форма 1'!V$8),"")</f>
        <v/>
      </c>
      <c r="F1069" s="103" t="str">
        <f>IF(ISNUMBER('Форма 1'!W1069),'Форма 1'!$H1069*VLOOKUP('Форма 1'!$F1069,'Придельники до 2021'!$B$4:$X$28,'Форма 1'!W$8),"")</f>
        <v/>
      </c>
      <c r="G1069" s="103" t="str">
        <f>IF(ISNUMBER('Форма 1'!X1069),'Форма 1'!$H1069*VLOOKUP('Форма 1'!$F1069,'Придельники до 2021'!$B$4:$X$28,'Форма 1'!X$8),"")</f>
        <v/>
      </c>
      <c r="H1069" s="103" t="str">
        <f>IF(ISNUMBER('Форма 1'!Y1069),'Форма 1'!$H1069*VLOOKUP('Форма 1'!$F1069,'Придельники до 2021'!$B$4:$X$28,'Форма 1'!Y$8),"")</f>
        <v/>
      </c>
      <c r="I1069" s="103" t="str">
        <f>IF(ISNUMBER('Форма 1'!Z1069),'Форма 1'!$H1069*VLOOKUP('Форма 1'!$F1069,'Придельники до 2021'!$B$4:$X$28,'Форма 1'!Z$8),"")</f>
        <v/>
      </c>
      <c r="J1069" s="103" t="str">
        <f>IF(ISNUMBER('Форма 1'!AA1069),'Форма 1'!$H1069*VLOOKUP('Форма 1'!$F1069,'Придельники до 2021'!$B$4:$X$28,'Форма 1'!AA$8),"")</f>
        <v/>
      </c>
      <c r="K1069" s="90"/>
      <c r="L1069" s="87"/>
      <c r="M1069" s="103" t="str">
        <f>IF(ISNUMBER('Форма 1'!AD1069),'Форма 1'!$H1069*VLOOKUP('Форма 1'!$F1069,'Придельники до 2021'!$B$4:$X$28,'Форма 1'!AD$8),"")</f>
        <v/>
      </c>
      <c r="N1069" s="103" t="str">
        <f>IF(ISBLANK('Форма 1'!$AE1069),"",IF('Форма 1'!$AE1069=1,'Форма 1'!$H1069*VLOOKUP('Форма 1'!$F1069,'Придельники до 2021'!$B$4:$X$28,'Форма 1'!$AE$8,0),IF('Форма 1'!$AE1069=2,'Форма 1'!$H1069*VLOOKUP('Форма 1'!$F1069,'Придельники до 2021'!$B$4:$X$28,13,0),IF('Форма 1'!$AE1069=3,'Форма 1'!$H1069*VLOOKUP('Форма 1'!$F1069,'Придельники до 2021'!$B$4:$X$28,12,0)))))</f>
        <v/>
      </c>
      <c r="O1069" s="103" t="str">
        <f>IF(ISNUMBER('Форма 1'!AF1069),'Форма 1'!$H1069*VLOOKUP('Форма 1'!$F1069,'Придельники до 2021'!$B$4:$X$28,'Форма 1'!AF$8),"")</f>
        <v/>
      </c>
      <c r="P1069" s="87"/>
      <c r="Q1069" s="103" t="str">
        <f>IF(ISNUMBER('Форма 1'!AH1069),'Форма 1'!$H1069*VLOOKUP('Форма 1'!$F1069,'Придельники до 2021'!$B$4:$X$28,'Форма 1'!AH$8),"")</f>
        <v/>
      </c>
      <c r="R1069" s="103" t="str">
        <f>IF(ISNUMBER('Форма 1'!AI1069),'Форма 1'!$H1069*VLOOKUP('Форма 1'!$F1069,'Придельники до 2021'!$B$4:$X$28,'Форма 1'!AI$8),"")</f>
        <v/>
      </c>
      <c r="S1069" s="103" t="str">
        <f>IF(ISNUMBER('Форма 1'!AJ1069),'Форма 1'!$H1069*VLOOKUP('Форма 1'!$F1069,'Придельники до 2021'!$B$4:$X$28,'Форма 1'!AJ$8),"")</f>
        <v/>
      </c>
      <c r="T1069" s="87"/>
    </row>
    <row r="1070" spans="1:20">
      <c r="A1070" s="188">
        <f t="shared" si="89"/>
        <v>18</v>
      </c>
      <c r="B1070" s="195" t="s">
        <v>1238</v>
      </c>
      <c r="C1070" s="99">
        <f t="shared" si="87"/>
        <v>1417521.3</v>
      </c>
      <c r="D1070" s="103">
        <f>IF(ISNUMBER('Форма 1'!U1070),'Форма 1'!$H1070*VLOOKUP('Форма 1'!$F1070,'Придельники с 2022'!$B$4:$X$28,'Форма 1'!U$8),"")</f>
        <v>1417521.3</v>
      </c>
      <c r="E1070" s="103" t="str">
        <f>IF(ISNUMBER('Форма 1'!V1070),'Форма 1'!$H1070*VLOOKUP('Форма 1'!$F1070,'Придельники до 2021'!$B$4:$X$28,'Форма 1'!V$8),"")</f>
        <v/>
      </c>
      <c r="F1070" s="103" t="str">
        <f>IF(ISNUMBER('Форма 1'!W1070),'Форма 1'!$H1070*VLOOKUP('Форма 1'!$F1070,'Придельники до 2021'!$B$4:$X$28,'Форма 1'!W$8),"")</f>
        <v/>
      </c>
      <c r="G1070" s="103" t="str">
        <f>IF(ISNUMBER('Форма 1'!X1070),'Форма 1'!$H1070*VLOOKUP('Форма 1'!$F1070,'Придельники до 2021'!$B$4:$X$28,'Форма 1'!X$8),"")</f>
        <v/>
      </c>
      <c r="H1070" s="103" t="str">
        <f>IF(ISNUMBER('Форма 1'!Y1070),'Форма 1'!$H1070*VLOOKUP('Форма 1'!$F1070,'Придельники до 2021'!$B$4:$X$28,'Форма 1'!Y$8),"")</f>
        <v/>
      </c>
      <c r="I1070" s="103" t="str">
        <f>IF(ISNUMBER('Форма 1'!Z1070),'Форма 1'!$H1070*VLOOKUP('Форма 1'!$F1070,'Придельники до 2021'!$B$4:$X$28,'Форма 1'!Z$8),"")</f>
        <v/>
      </c>
      <c r="J1070" s="103" t="str">
        <f>IF(ISNUMBER('Форма 1'!AA1070),'Форма 1'!$H1070*VLOOKUP('Форма 1'!$F1070,'Придельники до 2021'!$B$4:$X$28,'Форма 1'!AA$8),"")</f>
        <v/>
      </c>
      <c r="K1070" s="90"/>
      <c r="L1070" s="87"/>
      <c r="M1070" s="103" t="str">
        <f>IF(ISNUMBER('Форма 1'!AD1070),'Форма 1'!$H1070*VLOOKUP('Форма 1'!$F1070,'Придельники до 2021'!$B$4:$X$28,'Форма 1'!AD$8),"")</f>
        <v/>
      </c>
      <c r="N1070" s="103" t="str">
        <f>IF(ISBLANK('Форма 1'!$AE1070),"",IF('Форма 1'!$AE1070=1,'Форма 1'!$H1070*VLOOKUP('Форма 1'!$F1070,'Придельники до 2021'!$B$4:$X$28,'Форма 1'!$AE$8,0),IF('Форма 1'!$AE1070=2,'Форма 1'!$H1070*VLOOKUP('Форма 1'!$F1070,'Придельники до 2021'!$B$4:$X$28,13,0),IF('Форма 1'!$AE1070=3,'Форма 1'!$H1070*VLOOKUP('Форма 1'!$F1070,'Придельники до 2021'!$B$4:$X$28,12,0)))))</f>
        <v/>
      </c>
      <c r="O1070" s="103" t="str">
        <f>IF(ISNUMBER('Форма 1'!AF1070),'Форма 1'!$H1070*VLOOKUP('Форма 1'!$F1070,'Придельники до 2021'!$B$4:$X$28,'Форма 1'!AF$8),"")</f>
        <v/>
      </c>
      <c r="P1070" s="87"/>
      <c r="Q1070" s="103" t="str">
        <f>IF(ISNUMBER('Форма 1'!AH1070),'Форма 1'!$H1070*VLOOKUP('Форма 1'!$F1070,'Придельники до 2021'!$B$4:$X$28,'Форма 1'!AH$8),"")</f>
        <v/>
      </c>
      <c r="R1070" s="103" t="str">
        <f>IF(ISNUMBER('Форма 1'!AI1070),'Форма 1'!$H1070*VLOOKUP('Форма 1'!$F1070,'Придельники до 2021'!$B$4:$X$28,'Форма 1'!AI$8),"")</f>
        <v/>
      </c>
      <c r="S1070" s="103" t="str">
        <f>IF(ISNUMBER('Форма 1'!AJ1070),'Форма 1'!$H1070*VLOOKUP('Форма 1'!$F1070,'Придельники до 2021'!$B$4:$X$28,'Форма 1'!AJ$8),"")</f>
        <v/>
      </c>
      <c r="T1070" s="87"/>
    </row>
    <row r="1071" spans="1:20">
      <c r="A1071" s="188">
        <f t="shared" si="89"/>
        <v>19</v>
      </c>
      <c r="B1071" s="189" t="s">
        <v>1239</v>
      </c>
      <c r="C1071" s="99">
        <f t="shared" si="87"/>
        <v>1653651.48</v>
      </c>
      <c r="D1071" s="103">
        <f>IF(ISNUMBER('Форма 1'!U1071),'Форма 1'!$H1071*VLOOKUP('Форма 1'!$F1071,'Придельники с 2022'!$B$4:$X$28,'Форма 1'!U$8),"")</f>
        <v>1653651.48</v>
      </c>
      <c r="E1071" s="103" t="str">
        <f>IF(ISNUMBER('Форма 1'!V1071),'Форма 1'!$H1071*VLOOKUP('Форма 1'!$F1071,'Придельники до 2021'!$B$4:$X$28,'Форма 1'!V$8),"")</f>
        <v/>
      </c>
      <c r="F1071" s="103" t="str">
        <f>IF(ISNUMBER('Форма 1'!W1071),'Форма 1'!$H1071*VLOOKUP('Форма 1'!$F1071,'Придельники до 2021'!$B$4:$X$28,'Форма 1'!W$8),"")</f>
        <v/>
      </c>
      <c r="G1071" s="103" t="str">
        <f>IF(ISNUMBER('Форма 1'!X1071),'Форма 1'!$H1071*VLOOKUP('Форма 1'!$F1071,'Придельники до 2021'!$B$4:$X$28,'Форма 1'!X$8),"")</f>
        <v/>
      </c>
      <c r="H1071" s="103" t="str">
        <f>IF(ISNUMBER('Форма 1'!Y1071),'Форма 1'!$H1071*VLOOKUP('Форма 1'!$F1071,'Придельники до 2021'!$B$4:$X$28,'Форма 1'!Y$8),"")</f>
        <v/>
      </c>
      <c r="I1071" s="103" t="str">
        <f>IF(ISNUMBER('Форма 1'!Z1071),'Форма 1'!$H1071*VLOOKUP('Форма 1'!$F1071,'Придельники до 2021'!$B$4:$X$28,'Форма 1'!Z$8),"")</f>
        <v/>
      </c>
      <c r="J1071" s="103" t="str">
        <f>IF(ISNUMBER('Форма 1'!AA1071),'Форма 1'!$H1071*VLOOKUP('Форма 1'!$F1071,'Придельники до 2021'!$B$4:$X$28,'Форма 1'!AA$8),"")</f>
        <v/>
      </c>
      <c r="K1071" s="90"/>
      <c r="L1071" s="87"/>
      <c r="M1071" s="103" t="str">
        <f>IF(ISNUMBER('Форма 1'!AD1071),'Форма 1'!$H1071*VLOOKUP('Форма 1'!$F1071,'Придельники до 2021'!$B$4:$X$28,'Форма 1'!AD$8),"")</f>
        <v/>
      </c>
      <c r="N1071" s="103" t="str">
        <f>IF(ISBLANK('Форма 1'!$AE1071),"",IF('Форма 1'!$AE1071=1,'Форма 1'!$H1071*VLOOKUP('Форма 1'!$F1071,'Придельники до 2021'!$B$4:$X$28,'Форма 1'!$AE$8,0),IF('Форма 1'!$AE1071=2,'Форма 1'!$H1071*VLOOKUP('Форма 1'!$F1071,'Придельники до 2021'!$B$4:$X$28,13,0),IF('Форма 1'!$AE1071=3,'Форма 1'!$H1071*VLOOKUP('Форма 1'!$F1071,'Придельники до 2021'!$B$4:$X$28,12,0)))))</f>
        <v/>
      </c>
      <c r="O1071" s="103" t="str">
        <f>IF(ISNUMBER('Форма 1'!AF1071),'Форма 1'!$H1071*VLOOKUP('Форма 1'!$F1071,'Придельники до 2021'!$B$4:$X$28,'Форма 1'!AF$8),"")</f>
        <v/>
      </c>
      <c r="P1071" s="87"/>
      <c r="Q1071" s="103" t="str">
        <f>IF(ISNUMBER('Форма 1'!AH1071),'Форма 1'!$H1071*VLOOKUP('Форма 1'!$F1071,'Придельники до 2021'!$B$4:$X$28,'Форма 1'!AH$8),"")</f>
        <v/>
      </c>
      <c r="R1071" s="103" t="str">
        <f>IF(ISNUMBER('Форма 1'!AI1071),'Форма 1'!$H1071*VLOOKUP('Форма 1'!$F1071,'Придельники до 2021'!$B$4:$X$28,'Форма 1'!AI$8),"")</f>
        <v/>
      </c>
      <c r="S1071" s="103" t="str">
        <f>IF(ISNUMBER('Форма 1'!AJ1071),'Форма 1'!$H1071*VLOOKUP('Форма 1'!$F1071,'Придельники до 2021'!$B$4:$X$28,'Форма 1'!AJ$8),"")</f>
        <v/>
      </c>
      <c r="T1071" s="87"/>
    </row>
    <row r="1072" spans="1:20">
      <c r="A1072" s="188">
        <f t="shared" si="89"/>
        <v>20</v>
      </c>
      <c r="B1072" s="189" t="s">
        <v>1240</v>
      </c>
      <c r="C1072" s="99">
        <f t="shared" si="87"/>
        <v>1507087.9200000002</v>
      </c>
      <c r="D1072" s="103">
        <f>IF(ISNUMBER('Форма 1'!U1072),'Форма 1'!$H1072*VLOOKUP('Форма 1'!$F1072,'Придельники с 2022'!$B$4:$X$28,'Форма 1'!U$8),"")</f>
        <v>1507087.9200000002</v>
      </c>
      <c r="E1072" s="103" t="str">
        <f>IF(ISNUMBER('Форма 1'!V1072),'Форма 1'!$H1072*VLOOKUP('Форма 1'!$F1072,'Придельники до 2021'!$B$4:$X$28,'Форма 1'!V$8),"")</f>
        <v/>
      </c>
      <c r="F1072" s="103" t="str">
        <f>IF(ISNUMBER('Форма 1'!W1072),'Форма 1'!$H1072*VLOOKUP('Форма 1'!$F1072,'Придельники до 2021'!$B$4:$X$28,'Форма 1'!W$8),"")</f>
        <v/>
      </c>
      <c r="G1072" s="103" t="str">
        <f>IF(ISNUMBER('Форма 1'!X1072),'Форма 1'!$H1072*VLOOKUP('Форма 1'!$F1072,'Придельники до 2021'!$B$4:$X$28,'Форма 1'!X$8),"")</f>
        <v/>
      </c>
      <c r="H1072" s="103" t="str">
        <f>IF(ISNUMBER('Форма 1'!Y1072),'Форма 1'!$H1072*VLOOKUP('Форма 1'!$F1072,'Придельники до 2021'!$B$4:$X$28,'Форма 1'!Y$8),"")</f>
        <v/>
      </c>
      <c r="I1072" s="103" t="str">
        <f>IF(ISNUMBER('Форма 1'!Z1072),'Форма 1'!$H1072*VLOOKUP('Форма 1'!$F1072,'Придельники до 2021'!$B$4:$X$28,'Форма 1'!Z$8),"")</f>
        <v/>
      </c>
      <c r="J1072" s="103" t="str">
        <f>IF(ISNUMBER('Форма 1'!AA1072),'Форма 1'!$H1072*VLOOKUP('Форма 1'!$F1072,'Придельники до 2021'!$B$4:$X$28,'Форма 1'!AA$8),"")</f>
        <v/>
      </c>
      <c r="K1072" s="90"/>
      <c r="L1072" s="87"/>
      <c r="M1072" s="103" t="str">
        <f>IF(ISNUMBER('Форма 1'!AD1072),'Форма 1'!$H1072*VLOOKUP('Форма 1'!$F1072,'Придельники до 2021'!$B$4:$X$28,'Форма 1'!AD$8),"")</f>
        <v/>
      </c>
      <c r="N1072" s="103" t="str">
        <f>IF(ISBLANK('Форма 1'!$AE1072),"",IF('Форма 1'!$AE1072=1,'Форма 1'!$H1072*VLOOKUP('Форма 1'!$F1072,'Придельники до 2021'!$B$4:$X$28,'Форма 1'!$AE$8,0),IF('Форма 1'!$AE1072=2,'Форма 1'!$H1072*VLOOKUP('Форма 1'!$F1072,'Придельники до 2021'!$B$4:$X$28,13,0),IF('Форма 1'!$AE1072=3,'Форма 1'!$H1072*VLOOKUP('Форма 1'!$F1072,'Придельники до 2021'!$B$4:$X$28,12,0)))))</f>
        <v/>
      </c>
      <c r="O1072" s="103" t="str">
        <f>IF(ISNUMBER('Форма 1'!AF1072),'Форма 1'!$H1072*VLOOKUP('Форма 1'!$F1072,'Придельники до 2021'!$B$4:$X$28,'Форма 1'!AF$8),"")</f>
        <v/>
      </c>
      <c r="P1072" s="87"/>
      <c r="Q1072" s="103" t="str">
        <f>IF(ISNUMBER('Форма 1'!AH1072),'Форма 1'!$H1072*VLOOKUP('Форма 1'!$F1072,'Придельники до 2021'!$B$4:$X$28,'Форма 1'!AH$8),"")</f>
        <v/>
      </c>
      <c r="R1072" s="103" t="str">
        <f>IF(ISNUMBER('Форма 1'!AI1072),'Форма 1'!$H1072*VLOOKUP('Форма 1'!$F1072,'Придельники до 2021'!$B$4:$X$28,'Форма 1'!AI$8),"")</f>
        <v/>
      </c>
      <c r="S1072" s="103" t="str">
        <f>IF(ISNUMBER('Форма 1'!AJ1072),'Форма 1'!$H1072*VLOOKUP('Форма 1'!$F1072,'Придельники до 2021'!$B$4:$X$28,'Форма 1'!AJ$8),"")</f>
        <v/>
      </c>
      <c r="T1072" s="87"/>
    </row>
    <row r="1073" spans="1:20">
      <c r="A1073" s="188">
        <f t="shared" si="89"/>
        <v>21</v>
      </c>
      <c r="B1073" s="189" t="s">
        <v>1241</v>
      </c>
      <c r="C1073" s="99">
        <f t="shared" si="87"/>
        <v>1460454.06</v>
      </c>
      <c r="D1073" s="103">
        <f>IF(ISNUMBER('Форма 1'!U1073),'Форма 1'!$H1073*VLOOKUP('Форма 1'!$F1073,'Придельники с 2022'!$B$4:$X$28,'Форма 1'!U$8),"")</f>
        <v>1460454.06</v>
      </c>
      <c r="E1073" s="103" t="str">
        <f>IF(ISNUMBER('Форма 1'!V1073),'Форма 1'!$H1073*VLOOKUP('Форма 1'!$F1073,'Придельники до 2021'!$B$4:$X$28,'Форма 1'!V$8),"")</f>
        <v/>
      </c>
      <c r="F1073" s="103" t="str">
        <f>IF(ISNUMBER('Форма 1'!W1073),'Форма 1'!$H1073*VLOOKUP('Форма 1'!$F1073,'Придельники до 2021'!$B$4:$X$28,'Форма 1'!W$8),"")</f>
        <v/>
      </c>
      <c r="G1073" s="103" t="str">
        <f>IF(ISNUMBER('Форма 1'!X1073),'Форма 1'!$H1073*VLOOKUP('Форма 1'!$F1073,'Придельники до 2021'!$B$4:$X$28,'Форма 1'!X$8),"")</f>
        <v/>
      </c>
      <c r="H1073" s="103" t="str">
        <f>IF(ISNUMBER('Форма 1'!Y1073),'Форма 1'!$H1073*VLOOKUP('Форма 1'!$F1073,'Придельники до 2021'!$B$4:$X$28,'Форма 1'!Y$8),"")</f>
        <v/>
      </c>
      <c r="I1073" s="103" t="str">
        <f>IF(ISNUMBER('Форма 1'!Z1073),'Форма 1'!$H1073*VLOOKUP('Форма 1'!$F1073,'Придельники до 2021'!$B$4:$X$28,'Форма 1'!Z$8),"")</f>
        <v/>
      </c>
      <c r="J1073" s="103" t="str">
        <f>IF(ISNUMBER('Форма 1'!AA1073),'Форма 1'!$H1073*VLOOKUP('Форма 1'!$F1073,'Придельники до 2021'!$B$4:$X$28,'Форма 1'!AA$8),"")</f>
        <v/>
      </c>
      <c r="K1073" s="90"/>
      <c r="L1073" s="87"/>
      <c r="M1073" s="103" t="str">
        <f>IF(ISNUMBER('Форма 1'!AD1073),'Форма 1'!$H1073*VLOOKUP('Форма 1'!$F1073,'Придельники до 2021'!$B$4:$X$28,'Форма 1'!AD$8),"")</f>
        <v/>
      </c>
      <c r="N1073" s="103" t="str">
        <f>IF(ISBLANK('Форма 1'!$AE1073),"",IF('Форма 1'!$AE1073=1,'Форма 1'!$H1073*VLOOKUP('Форма 1'!$F1073,'Придельники до 2021'!$B$4:$X$28,'Форма 1'!$AE$8,0),IF('Форма 1'!$AE1073=2,'Форма 1'!$H1073*VLOOKUP('Форма 1'!$F1073,'Придельники до 2021'!$B$4:$X$28,13,0),IF('Форма 1'!$AE1073=3,'Форма 1'!$H1073*VLOOKUP('Форма 1'!$F1073,'Придельники до 2021'!$B$4:$X$28,12,0)))))</f>
        <v/>
      </c>
      <c r="O1073" s="103" t="str">
        <f>IF(ISNUMBER('Форма 1'!AF1073),'Форма 1'!$H1073*VLOOKUP('Форма 1'!$F1073,'Придельники до 2021'!$B$4:$X$28,'Форма 1'!AF$8),"")</f>
        <v/>
      </c>
      <c r="P1073" s="87"/>
      <c r="Q1073" s="103" t="str">
        <f>IF(ISNUMBER('Форма 1'!AH1073),'Форма 1'!$H1073*VLOOKUP('Форма 1'!$F1073,'Придельники до 2021'!$B$4:$X$28,'Форма 1'!AH$8),"")</f>
        <v/>
      </c>
      <c r="R1073" s="103" t="str">
        <f>IF(ISNUMBER('Форма 1'!AI1073),'Форма 1'!$H1073*VLOOKUP('Форма 1'!$F1073,'Придельники до 2021'!$B$4:$X$28,'Форма 1'!AI$8),"")</f>
        <v/>
      </c>
      <c r="S1073" s="103" t="str">
        <f>IF(ISNUMBER('Форма 1'!AJ1073),'Форма 1'!$H1073*VLOOKUP('Форма 1'!$F1073,'Придельники до 2021'!$B$4:$X$28,'Форма 1'!AJ$8),"")</f>
        <v/>
      </c>
      <c r="T1073" s="87"/>
    </row>
    <row r="1074" spans="1:20">
      <c r="A1074" s="188">
        <f t="shared" si="89"/>
        <v>22</v>
      </c>
      <c r="B1074" s="195" t="s">
        <v>1242</v>
      </c>
      <c r="C1074" s="99">
        <f t="shared" si="87"/>
        <v>2779526.1</v>
      </c>
      <c r="D1074" s="103">
        <f>IF(ISNUMBER('Форма 1'!U1074),'Форма 1'!$H1074*VLOOKUP('Форма 1'!$F1074,'Придельники с 2022'!$B$4:$X$28,'Форма 1'!U$8),"")</f>
        <v>2779526.1</v>
      </c>
      <c r="E1074" s="103" t="str">
        <f>IF(ISNUMBER('Форма 1'!V1074),'Форма 1'!$H1074*VLOOKUP('Форма 1'!$F1074,'Придельники до 2021'!$B$4:$X$28,'Форма 1'!V$8),"")</f>
        <v/>
      </c>
      <c r="F1074" s="103" t="str">
        <f>IF(ISNUMBER('Форма 1'!W1074),'Форма 1'!$H1074*VLOOKUP('Форма 1'!$F1074,'Придельники до 2021'!$B$4:$X$28,'Форма 1'!W$8),"")</f>
        <v/>
      </c>
      <c r="G1074" s="103" t="str">
        <f>IF(ISNUMBER('Форма 1'!X1074),'Форма 1'!$H1074*VLOOKUP('Форма 1'!$F1074,'Придельники до 2021'!$B$4:$X$28,'Форма 1'!X$8),"")</f>
        <v/>
      </c>
      <c r="H1074" s="103" t="str">
        <f>IF(ISNUMBER('Форма 1'!Y1074),'Форма 1'!$H1074*VLOOKUP('Форма 1'!$F1074,'Придельники до 2021'!$B$4:$X$28,'Форма 1'!Y$8),"")</f>
        <v/>
      </c>
      <c r="I1074" s="103" t="str">
        <f>IF(ISNUMBER('Форма 1'!Z1074),'Форма 1'!$H1074*VLOOKUP('Форма 1'!$F1074,'Придельники до 2021'!$B$4:$X$28,'Форма 1'!Z$8),"")</f>
        <v/>
      </c>
      <c r="J1074" s="103" t="str">
        <f>IF(ISNUMBER('Форма 1'!AA1074),'Форма 1'!$H1074*VLOOKUP('Форма 1'!$F1074,'Придельники до 2021'!$B$4:$X$28,'Форма 1'!AA$8),"")</f>
        <v/>
      </c>
      <c r="K1074" s="90"/>
      <c r="L1074" s="87"/>
      <c r="M1074" s="103" t="str">
        <f>IF(ISNUMBER('Форма 1'!AD1074),'Форма 1'!$H1074*VLOOKUP('Форма 1'!$F1074,'Придельники до 2021'!$B$4:$X$28,'Форма 1'!AD$8),"")</f>
        <v/>
      </c>
      <c r="N1074" s="103" t="str">
        <f>IF(ISBLANK('Форма 1'!$AE1074),"",IF('Форма 1'!$AE1074=1,'Форма 1'!$H1074*VLOOKUP('Форма 1'!$F1074,'Придельники до 2021'!$B$4:$X$28,'Форма 1'!$AE$8,0),IF('Форма 1'!$AE1074=2,'Форма 1'!$H1074*VLOOKUP('Форма 1'!$F1074,'Придельники до 2021'!$B$4:$X$28,13,0),IF('Форма 1'!$AE1074=3,'Форма 1'!$H1074*VLOOKUP('Форма 1'!$F1074,'Придельники до 2021'!$B$4:$X$28,12,0)))))</f>
        <v/>
      </c>
      <c r="O1074" s="103" t="str">
        <f>IF(ISNUMBER('Форма 1'!AF1074),'Форма 1'!$H1074*VLOOKUP('Форма 1'!$F1074,'Придельники до 2021'!$B$4:$X$28,'Форма 1'!AF$8),"")</f>
        <v/>
      </c>
      <c r="P1074" s="87"/>
      <c r="Q1074" s="103" t="str">
        <f>IF(ISNUMBER('Форма 1'!AH1074),'Форма 1'!$H1074*VLOOKUP('Форма 1'!$F1074,'Придельники до 2021'!$B$4:$X$28,'Форма 1'!AH$8),"")</f>
        <v/>
      </c>
      <c r="R1074" s="103" t="str">
        <f>IF(ISNUMBER('Форма 1'!AI1074),'Форма 1'!$H1074*VLOOKUP('Форма 1'!$F1074,'Придельники до 2021'!$B$4:$X$28,'Форма 1'!AI$8),"")</f>
        <v/>
      </c>
      <c r="S1074" s="103" t="str">
        <f>IF(ISNUMBER('Форма 1'!AJ1074),'Форма 1'!$H1074*VLOOKUP('Форма 1'!$F1074,'Придельники до 2021'!$B$4:$X$28,'Форма 1'!AJ$8),"")</f>
        <v/>
      </c>
      <c r="T1074" s="87"/>
    </row>
    <row r="1075" spans="1:20">
      <c r="A1075" s="188">
        <f t="shared" si="89"/>
        <v>23</v>
      </c>
      <c r="B1075" s="195" t="s">
        <v>1243</v>
      </c>
      <c r="C1075" s="99">
        <f t="shared" si="87"/>
        <v>1481180.22</v>
      </c>
      <c r="D1075" s="103">
        <f>IF(ISNUMBER('Форма 1'!U1075),'Форма 1'!$H1075*VLOOKUP('Форма 1'!$F1075,'Придельники с 2022'!$B$4:$X$28,'Форма 1'!U$8),"")</f>
        <v>1481180.22</v>
      </c>
      <c r="E1075" s="103" t="str">
        <f>IF(ISNUMBER('Форма 1'!V1075),'Форма 1'!$H1075*VLOOKUP('Форма 1'!$F1075,'Придельники до 2021'!$B$4:$X$28,'Форма 1'!V$8),"")</f>
        <v/>
      </c>
      <c r="F1075" s="103" t="str">
        <f>IF(ISNUMBER('Форма 1'!W1075),'Форма 1'!$H1075*VLOOKUP('Форма 1'!$F1075,'Придельники до 2021'!$B$4:$X$28,'Форма 1'!W$8),"")</f>
        <v/>
      </c>
      <c r="G1075" s="103" t="str">
        <f>IF(ISNUMBER('Форма 1'!X1075),'Форма 1'!$H1075*VLOOKUP('Форма 1'!$F1075,'Придельники до 2021'!$B$4:$X$28,'Форма 1'!X$8),"")</f>
        <v/>
      </c>
      <c r="H1075" s="103" t="str">
        <f>IF(ISNUMBER('Форма 1'!Y1075),'Форма 1'!$H1075*VLOOKUP('Форма 1'!$F1075,'Придельники до 2021'!$B$4:$X$28,'Форма 1'!Y$8),"")</f>
        <v/>
      </c>
      <c r="I1075" s="103" t="str">
        <f>IF(ISNUMBER('Форма 1'!Z1075),'Форма 1'!$H1075*VLOOKUP('Форма 1'!$F1075,'Придельники до 2021'!$B$4:$X$28,'Форма 1'!Z$8),"")</f>
        <v/>
      </c>
      <c r="J1075" s="103" t="str">
        <f>IF(ISNUMBER('Форма 1'!AA1075),'Форма 1'!$H1075*VLOOKUP('Форма 1'!$F1075,'Придельники до 2021'!$B$4:$X$28,'Форма 1'!AA$8),"")</f>
        <v/>
      </c>
      <c r="K1075" s="90"/>
      <c r="L1075" s="87"/>
      <c r="M1075" s="103" t="str">
        <f>IF(ISNUMBER('Форма 1'!AD1075),'Форма 1'!$H1075*VLOOKUP('Форма 1'!$F1075,'Придельники до 2021'!$B$4:$X$28,'Форма 1'!AD$8),"")</f>
        <v/>
      </c>
      <c r="N1075" s="103" t="str">
        <f>IF(ISBLANK('Форма 1'!$AE1075),"",IF('Форма 1'!$AE1075=1,'Форма 1'!$H1075*VLOOKUP('Форма 1'!$F1075,'Придельники до 2021'!$B$4:$X$28,'Форма 1'!$AE$8,0),IF('Форма 1'!$AE1075=2,'Форма 1'!$H1075*VLOOKUP('Форма 1'!$F1075,'Придельники до 2021'!$B$4:$X$28,13,0),IF('Форма 1'!$AE1075=3,'Форма 1'!$H1075*VLOOKUP('Форма 1'!$F1075,'Придельники до 2021'!$B$4:$X$28,12,0)))))</f>
        <v/>
      </c>
      <c r="O1075" s="103" t="str">
        <f>IF(ISNUMBER('Форма 1'!AF1075),'Форма 1'!$H1075*VLOOKUP('Форма 1'!$F1075,'Придельники до 2021'!$B$4:$X$28,'Форма 1'!AF$8),"")</f>
        <v/>
      </c>
      <c r="P1075" s="87"/>
      <c r="Q1075" s="103" t="str">
        <f>IF(ISNUMBER('Форма 1'!AH1075),'Форма 1'!$H1075*VLOOKUP('Форма 1'!$F1075,'Придельники до 2021'!$B$4:$X$28,'Форма 1'!AH$8),"")</f>
        <v/>
      </c>
      <c r="R1075" s="103" t="str">
        <f>IF(ISNUMBER('Форма 1'!AI1075),'Форма 1'!$H1075*VLOOKUP('Форма 1'!$F1075,'Придельники до 2021'!$B$4:$X$28,'Форма 1'!AI$8),"")</f>
        <v/>
      </c>
      <c r="S1075" s="103" t="str">
        <f>IF(ISNUMBER('Форма 1'!AJ1075),'Форма 1'!$H1075*VLOOKUP('Форма 1'!$F1075,'Придельники до 2021'!$B$4:$X$28,'Форма 1'!AJ$8),"")</f>
        <v/>
      </c>
      <c r="T1075" s="87"/>
    </row>
    <row r="1076" spans="1:20">
      <c r="A1076" s="188">
        <f t="shared" si="89"/>
        <v>24</v>
      </c>
      <c r="B1076" s="195" t="s">
        <v>1244</v>
      </c>
      <c r="C1076" s="99">
        <f t="shared" si="87"/>
        <v>1649950.3800000001</v>
      </c>
      <c r="D1076" s="103">
        <f>IF(ISNUMBER('Форма 1'!U1076),'Форма 1'!$H1076*VLOOKUP('Форма 1'!$F1076,'Придельники с 2022'!$B$4:$X$28,'Форма 1'!U$8),"")</f>
        <v>1649950.3800000001</v>
      </c>
      <c r="E1076" s="103" t="str">
        <f>IF(ISNUMBER('Форма 1'!V1076),'Форма 1'!$H1076*VLOOKUP('Форма 1'!$F1076,'Придельники до 2021'!$B$4:$X$28,'Форма 1'!V$8),"")</f>
        <v/>
      </c>
      <c r="F1076" s="103" t="str">
        <f>IF(ISNUMBER('Форма 1'!W1076),'Форма 1'!$H1076*VLOOKUP('Форма 1'!$F1076,'Придельники до 2021'!$B$4:$X$28,'Форма 1'!W$8),"")</f>
        <v/>
      </c>
      <c r="G1076" s="103" t="str">
        <f>IF(ISNUMBER('Форма 1'!X1076),'Форма 1'!$H1076*VLOOKUP('Форма 1'!$F1076,'Придельники до 2021'!$B$4:$X$28,'Форма 1'!X$8),"")</f>
        <v/>
      </c>
      <c r="H1076" s="103" t="str">
        <f>IF(ISNUMBER('Форма 1'!Y1076),'Форма 1'!$H1076*VLOOKUP('Форма 1'!$F1076,'Придельники до 2021'!$B$4:$X$28,'Форма 1'!Y$8),"")</f>
        <v/>
      </c>
      <c r="I1076" s="103" t="str">
        <f>IF(ISNUMBER('Форма 1'!Z1076),'Форма 1'!$H1076*VLOOKUP('Форма 1'!$F1076,'Придельники до 2021'!$B$4:$X$28,'Форма 1'!Z$8),"")</f>
        <v/>
      </c>
      <c r="J1076" s="103" t="str">
        <f>IF(ISNUMBER('Форма 1'!AA1076),'Форма 1'!$H1076*VLOOKUP('Форма 1'!$F1076,'Придельники до 2021'!$B$4:$X$28,'Форма 1'!AA$8),"")</f>
        <v/>
      </c>
      <c r="K1076" s="90"/>
      <c r="L1076" s="87"/>
      <c r="M1076" s="103" t="str">
        <f>IF(ISNUMBER('Форма 1'!AD1076),'Форма 1'!$H1076*VLOOKUP('Форма 1'!$F1076,'Придельники до 2021'!$B$4:$X$28,'Форма 1'!AD$8),"")</f>
        <v/>
      </c>
      <c r="N1076" s="103" t="str">
        <f>IF(ISBLANK('Форма 1'!$AE1076),"",IF('Форма 1'!$AE1076=1,'Форма 1'!$H1076*VLOOKUP('Форма 1'!$F1076,'Придельники до 2021'!$B$4:$X$28,'Форма 1'!$AE$8,0),IF('Форма 1'!$AE1076=2,'Форма 1'!$H1076*VLOOKUP('Форма 1'!$F1076,'Придельники до 2021'!$B$4:$X$28,13,0),IF('Форма 1'!$AE1076=3,'Форма 1'!$H1076*VLOOKUP('Форма 1'!$F1076,'Придельники до 2021'!$B$4:$X$28,12,0)))))</f>
        <v/>
      </c>
      <c r="O1076" s="103" t="str">
        <f>IF(ISNUMBER('Форма 1'!AF1076),'Форма 1'!$H1076*VLOOKUP('Форма 1'!$F1076,'Придельники до 2021'!$B$4:$X$28,'Форма 1'!AF$8),"")</f>
        <v/>
      </c>
      <c r="P1076" s="87"/>
      <c r="Q1076" s="103" t="str">
        <f>IF(ISNUMBER('Форма 1'!AH1076),'Форма 1'!$H1076*VLOOKUP('Форма 1'!$F1076,'Придельники до 2021'!$B$4:$X$28,'Форма 1'!AH$8),"")</f>
        <v/>
      </c>
      <c r="R1076" s="103" t="str">
        <f>IF(ISNUMBER('Форма 1'!AI1076),'Форма 1'!$H1076*VLOOKUP('Форма 1'!$F1076,'Придельники до 2021'!$B$4:$X$28,'Форма 1'!AI$8),"")</f>
        <v/>
      </c>
      <c r="S1076" s="103" t="str">
        <f>IF(ISNUMBER('Форма 1'!AJ1076),'Форма 1'!$H1076*VLOOKUP('Форма 1'!$F1076,'Придельники до 2021'!$B$4:$X$28,'Форма 1'!AJ$8),"")</f>
        <v/>
      </c>
      <c r="T1076" s="87"/>
    </row>
    <row r="1077" spans="1:20">
      <c r="A1077" s="188">
        <f t="shared" si="89"/>
        <v>25</v>
      </c>
      <c r="B1077" s="195" t="s">
        <v>1245</v>
      </c>
      <c r="C1077" s="99">
        <f t="shared" si="87"/>
        <v>2781458.0742000001</v>
      </c>
      <c r="D1077" s="103">
        <f>IF(ISNUMBER('Форма 1'!U1077),'Форма 1'!$H1077*VLOOKUP('Форма 1'!$F1077,'Придельники с 2022'!$B$4:$X$28,'Форма 1'!U$8),"")</f>
        <v>2781458.0742000001</v>
      </c>
      <c r="E1077" s="103" t="str">
        <f>IF(ISNUMBER('Форма 1'!V1077),'Форма 1'!$H1077*VLOOKUP('Форма 1'!$F1077,'Придельники до 2021'!$B$4:$X$28,'Форма 1'!V$8),"")</f>
        <v/>
      </c>
      <c r="F1077" s="103" t="str">
        <f>IF(ISNUMBER('Форма 1'!W1077),'Форма 1'!$H1077*VLOOKUP('Форма 1'!$F1077,'Придельники до 2021'!$B$4:$X$28,'Форма 1'!W$8),"")</f>
        <v/>
      </c>
      <c r="G1077" s="103" t="str">
        <f>IF(ISNUMBER('Форма 1'!X1077),'Форма 1'!$H1077*VLOOKUP('Форма 1'!$F1077,'Придельники до 2021'!$B$4:$X$28,'Форма 1'!X$8),"")</f>
        <v/>
      </c>
      <c r="H1077" s="103" t="str">
        <f>IF(ISNUMBER('Форма 1'!Y1077),'Форма 1'!$H1077*VLOOKUP('Форма 1'!$F1077,'Придельники до 2021'!$B$4:$X$28,'Форма 1'!Y$8),"")</f>
        <v/>
      </c>
      <c r="I1077" s="103" t="str">
        <f>IF(ISNUMBER('Форма 1'!Z1077),'Форма 1'!$H1077*VLOOKUP('Форма 1'!$F1077,'Придельники до 2021'!$B$4:$X$28,'Форма 1'!Z$8),"")</f>
        <v/>
      </c>
      <c r="J1077" s="103" t="str">
        <f>IF(ISNUMBER('Форма 1'!AA1077),'Форма 1'!$H1077*VLOOKUP('Форма 1'!$F1077,'Придельники до 2021'!$B$4:$X$28,'Форма 1'!AA$8),"")</f>
        <v/>
      </c>
      <c r="K1077" s="90"/>
      <c r="L1077" s="87"/>
      <c r="M1077" s="103" t="str">
        <f>IF(ISNUMBER('Форма 1'!AD1077),'Форма 1'!$H1077*VLOOKUP('Форма 1'!$F1077,'Придельники до 2021'!$B$4:$X$28,'Форма 1'!AD$8),"")</f>
        <v/>
      </c>
      <c r="N1077" s="103" t="str">
        <f>IF(ISBLANK('Форма 1'!$AE1077),"",IF('Форма 1'!$AE1077=1,'Форма 1'!$H1077*VLOOKUP('Форма 1'!$F1077,'Придельники до 2021'!$B$4:$X$28,'Форма 1'!$AE$8,0),IF('Форма 1'!$AE1077=2,'Форма 1'!$H1077*VLOOKUP('Форма 1'!$F1077,'Придельники до 2021'!$B$4:$X$28,13,0),IF('Форма 1'!$AE1077=3,'Форма 1'!$H1077*VLOOKUP('Форма 1'!$F1077,'Придельники до 2021'!$B$4:$X$28,12,0)))))</f>
        <v/>
      </c>
      <c r="O1077" s="103" t="str">
        <f>IF(ISNUMBER('Форма 1'!AF1077),'Форма 1'!$H1077*VLOOKUP('Форма 1'!$F1077,'Придельники до 2021'!$B$4:$X$28,'Форма 1'!AF$8),"")</f>
        <v/>
      </c>
      <c r="P1077" s="87"/>
      <c r="Q1077" s="103" t="str">
        <f>IF(ISNUMBER('Форма 1'!AH1077),'Форма 1'!$H1077*VLOOKUP('Форма 1'!$F1077,'Придельники до 2021'!$B$4:$X$28,'Форма 1'!AH$8),"")</f>
        <v/>
      </c>
      <c r="R1077" s="103" t="str">
        <f>IF(ISNUMBER('Форма 1'!AI1077),'Форма 1'!$H1077*VLOOKUP('Форма 1'!$F1077,'Придельники до 2021'!$B$4:$X$28,'Форма 1'!AI$8),"")</f>
        <v/>
      </c>
      <c r="S1077" s="103" t="str">
        <f>IF(ISNUMBER('Форма 1'!AJ1077),'Форма 1'!$H1077*VLOOKUP('Форма 1'!$F1077,'Придельники до 2021'!$B$4:$X$28,'Форма 1'!AJ$8),"")</f>
        <v/>
      </c>
      <c r="T1077" s="87"/>
    </row>
    <row r="1078" spans="1:20">
      <c r="A1078" s="188">
        <f t="shared" si="89"/>
        <v>26</v>
      </c>
      <c r="B1078" s="195" t="s">
        <v>1246</v>
      </c>
      <c r="C1078" s="99">
        <f t="shared" si="87"/>
        <v>2792850.06</v>
      </c>
      <c r="D1078" s="103">
        <f>IF(ISNUMBER('Форма 1'!U1078),'Форма 1'!$H1078*VLOOKUP('Форма 1'!$F1078,'Придельники с 2022'!$B$4:$X$28,'Форма 1'!U$8),"")</f>
        <v>2792850.06</v>
      </c>
      <c r="E1078" s="103" t="str">
        <f>IF(ISNUMBER('Форма 1'!V1078),'Форма 1'!$H1078*VLOOKUP('Форма 1'!$F1078,'Придельники до 2021'!$B$4:$X$28,'Форма 1'!V$8),"")</f>
        <v/>
      </c>
      <c r="F1078" s="103" t="str">
        <f>IF(ISNUMBER('Форма 1'!W1078),'Форма 1'!$H1078*VLOOKUP('Форма 1'!$F1078,'Придельники до 2021'!$B$4:$X$28,'Форма 1'!W$8),"")</f>
        <v/>
      </c>
      <c r="G1078" s="103" t="str">
        <f>IF(ISNUMBER('Форма 1'!X1078),'Форма 1'!$H1078*VLOOKUP('Форма 1'!$F1078,'Придельники до 2021'!$B$4:$X$28,'Форма 1'!X$8),"")</f>
        <v/>
      </c>
      <c r="H1078" s="103" t="str">
        <f>IF(ISNUMBER('Форма 1'!Y1078),'Форма 1'!$H1078*VLOOKUP('Форма 1'!$F1078,'Придельники до 2021'!$B$4:$X$28,'Форма 1'!Y$8),"")</f>
        <v/>
      </c>
      <c r="I1078" s="103" t="str">
        <f>IF(ISNUMBER('Форма 1'!Z1078),'Форма 1'!$H1078*VLOOKUP('Форма 1'!$F1078,'Придельники до 2021'!$B$4:$X$28,'Форма 1'!Z$8),"")</f>
        <v/>
      </c>
      <c r="J1078" s="103" t="str">
        <f>IF(ISNUMBER('Форма 1'!AA1078),'Форма 1'!$H1078*VLOOKUP('Форма 1'!$F1078,'Придельники до 2021'!$B$4:$X$28,'Форма 1'!AA$8),"")</f>
        <v/>
      </c>
      <c r="K1078" s="90"/>
      <c r="L1078" s="87"/>
      <c r="M1078" s="103" t="str">
        <f>IF(ISNUMBER('Форма 1'!AD1078),'Форма 1'!$H1078*VLOOKUP('Форма 1'!$F1078,'Придельники до 2021'!$B$4:$X$28,'Форма 1'!AD$8),"")</f>
        <v/>
      </c>
      <c r="N1078" s="103" t="str">
        <f>IF(ISBLANK('Форма 1'!$AE1078),"",IF('Форма 1'!$AE1078=1,'Форма 1'!$H1078*VLOOKUP('Форма 1'!$F1078,'Придельники до 2021'!$B$4:$X$28,'Форма 1'!$AE$8,0),IF('Форма 1'!$AE1078=2,'Форма 1'!$H1078*VLOOKUP('Форма 1'!$F1078,'Придельники до 2021'!$B$4:$X$28,13,0),IF('Форма 1'!$AE1078=3,'Форма 1'!$H1078*VLOOKUP('Форма 1'!$F1078,'Придельники до 2021'!$B$4:$X$28,12,0)))))</f>
        <v/>
      </c>
      <c r="O1078" s="103" t="str">
        <f>IF(ISNUMBER('Форма 1'!AF1078),'Форма 1'!$H1078*VLOOKUP('Форма 1'!$F1078,'Придельники до 2021'!$B$4:$X$28,'Форма 1'!AF$8),"")</f>
        <v/>
      </c>
      <c r="P1078" s="87"/>
      <c r="Q1078" s="103" t="str">
        <f>IF(ISNUMBER('Форма 1'!AH1078),'Форма 1'!$H1078*VLOOKUP('Форма 1'!$F1078,'Придельники до 2021'!$B$4:$X$28,'Форма 1'!AH$8),"")</f>
        <v/>
      </c>
      <c r="R1078" s="103" t="str">
        <f>IF(ISNUMBER('Форма 1'!AI1078),'Форма 1'!$H1078*VLOOKUP('Форма 1'!$F1078,'Придельники до 2021'!$B$4:$X$28,'Форма 1'!AI$8),"")</f>
        <v/>
      </c>
      <c r="S1078" s="103" t="str">
        <f>IF(ISNUMBER('Форма 1'!AJ1078),'Форма 1'!$H1078*VLOOKUP('Форма 1'!$F1078,'Придельники до 2021'!$B$4:$X$28,'Форма 1'!AJ$8),"")</f>
        <v/>
      </c>
      <c r="T1078" s="87"/>
    </row>
    <row r="1079" spans="1:20">
      <c r="A1079" s="188">
        <f t="shared" si="89"/>
        <v>27</v>
      </c>
      <c r="B1079" s="195" t="s">
        <v>1247</v>
      </c>
      <c r="C1079" s="99">
        <f t="shared" si="87"/>
        <v>3249565.8000000003</v>
      </c>
      <c r="D1079" s="103">
        <f>IF(ISNUMBER('Форма 1'!U1079),'Форма 1'!$H1079*VLOOKUP('Форма 1'!$F1079,'Придельники с 2022'!$B$4:$X$28,'Форма 1'!U$8),"")</f>
        <v>3249565.8000000003</v>
      </c>
      <c r="E1079" s="103" t="str">
        <f>IF(ISNUMBER('Форма 1'!V1079),'Форма 1'!$H1079*VLOOKUP('Форма 1'!$F1079,'Придельники до 2021'!$B$4:$X$28,'Форма 1'!V$8),"")</f>
        <v/>
      </c>
      <c r="F1079" s="103" t="str">
        <f>IF(ISNUMBER('Форма 1'!W1079),'Форма 1'!$H1079*VLOOKUP('Форма 1'!$F1079,'Придельники до 2021'!$B$4:$X$28,'Форма 1'!W$8),"")</f>
        <v/>
      </c>
      <c r="G1079" s="103" t="str">
        <f>IF(ISNUMBER('Форма 1'!X1079),'Форма 1'!$H1079*VLOOKUP('Форма 1'!$F1079,'Придельники до 2021'!$B$4:$X$28,'Форма 1'!X$8),"")</f>
        <v/>
      </c>
      <c r="H1079" s="103" t="str">
        <f>IF(ISNUMBER('Форма 1'!Y1079),'Форма 1'!$H1079*VLOOKUP('Форма 1'!$F1079,'Придельники до 2021'!$B$4:$X$28,'Форма 1'!Y$8),"")</f>
        <v/>
      </c>
      <c r="I1079" s="103" t="str">
        <f>IF(ISNUMBER('Форма 1'!Z1079),'Форма 1'!$H1079*VLOOKUP('Форма 1'!$F1079,'Придельники до 2021'!$B$4:$X$28,'Форма 1'!Z$8),"")</f>
        <v/>
      </c>
      <c r="J1079" s="103" t="str">
        <f>IF(ISNUMBER('Форма 1'!AA1079),'Форма 1'!$H1079*VLOOKUP('Форма 1'!$F1079,'Придельники до 2021'!$B$4:$X$28,'Форма 1'!AA$8),"")</f>
        <v/>
      </c>
      <c r="K1079" s="90"/>
      <c r="L1079" s="87"/>
      <c r="M1079" s="103" t="str">
        <f>IF(ISNUMBER('Форма 1'!AD1079),'Форма 1'!$H1079*VLOOKUP('Форма 1'!$F1079,'Придельники до 2021'!$B$4:$X$28,'Форма 1'!AD$8),"")</f>
        <v/>
      </c>
      <c r="N1079" s="103" t="str">
        <f>IF(ISBLANK('Форма 1'!$AE1079),"",IF('Форма 1'!$AE1079=1,'Форма 1'!$H1079*VLOOKUP('Форма 1'!$F1079,'Придельники до 2021'!$B$4:$X$28,'Форма 1'!$AE$8,0),IF('Форма 1'!$AE1079=2,'Форма 1'!$H1079*VLOOKUP('Форма 1'!$F1079,'Придельники до 2021'!$B$4:$X$28,13,0),IF('Форма 1'!$AE1079=3,'Форма 1'!$H1079*VLOOKUP('Форма 1'!$F1079,'Придельники до 2021'!$B$4:$X$28,12,0)))))</f>
        <v/>
      </c>
      <c r="O1079" s="103" t="str">
        <f>IF(ISNUMBER('Форма 1'!AF1079),'Форма 1'!$H1079*VLOOKUP('Форма 1'!$F1079,'Придельники до 2021'!$B$4:$X$28,'Форма 1'!AF$8),"")</f>
        <v/>
      </c>
      <c r="P1079" s="87"/>
      <c r="Q1079" s="103" t="str">
        <f>IF(ISNUMBER('Форма 1'!AH1079),'Форма 1'!$H1079*VLOOKUP('Форма 1'!$F1079,'Придельники до 2021'!$B$4:$X$28,'Форма 1'!AH$8),"")</f>
        <v/>
      </c>
      <c r="R1079" s="103" t="str">
        <f>IF(ISNUMBER('Форма 1'!AI1079),'Форма 1'!$H1079*VLOOKUP('Форма 1'!$F1079,'Придельники до 2021'!$B$4:$X$28,'Форма 1'!AI$8),"")</f>
        <v/>
      </c>
      <c r="S1079" s="103" t="str">
        <f>IF(ISNUMBER('Форма 1'!AJ1079),'Форма 1'!$H1079*VLOOKUP('Форма 1'!$F1079,'Придельники до 2021'!$B$4:$X$28,'Форма 1'!AJ$8),"")</f>
        <v/>
      </c>
      <c r="T1079" s="87"/>
    </row>
    <row r="1080" spans="1:20">
      <c r="A1080" s="188">
        <f t="shared" si="89"/>
        <v>28</v>
      </c>
      <c r="B1080" s="195" t="s">
        <v>1248</v>
      </c>
      <c r="C1080" s="99">
        <f t="shared" si="87"/>
        <v>15693272.186400002</v>
      </c>
      <c r="D1080" s="103" t="str">
        <f>IF(ISNUMBER('Форма 1'!U1080),'Форма 1'!$H1080*VLOOKUP('Форма 1'!$F1080,'Придельники до 2021'!$B$4:$X$28,'Форма 1'!U$8),"")</f>
        <v/>
      </c>
      <c r="E1080" s="103">
        <f>IF(ISNUMBER('Форма 1'!V1080),'Форма 1'!$H1080*VLOOKUP('Форма 1'!$F1080,'Придельники с 2022'!$B$4:$X$28,'Форма 1'!V$8),"")</f>
        <v>15693272.186400002</v>
      </c>
      <c r="F1080" s="103" t="str">
        <f>IF(ISNUMBER('Форма 1'!W1080),'Форма 1'!$H1080*VLOOKUP('Форма 1'!$F1080,'Придельники до 2021'!$B$4:$X$28,'Форма 1'!W$8),"")</f>
        <v/>
      </c>
      <c r="G1080" s="103" t="str">
        <f>IF(ISNUMBER('Форма 1'!X1080),'Форма 1'!$H1080*VLOOKUP('Форма 1'!$F1080,'Придельники до 2021'!$B$4:$X$28,'Форма 1'!X$8),"")</f>
        <v/>
      </c>
      <c r="H1080" s="103" t="str">
        <f>IF(ISNUMBER('Форма 1'!Y1080),'Форма 1'!$H1080*VLOOKUP('Форма 1'!$F1080,'Придельники до 2021'!$B$4:$X$28,'Форма 1'!Y$8),"")</f>
        <v/>
      </c>
      <c r="I1080" s="103" t="str">
        <f>IF(ISNUMBER('Форма 1'!Z1080),'Форма 1'!$H1080*VLOOKUP('Форма 1'!$F1080,'Придельники до 2021'!$B$4:$X$28,'Форма 1'!Z$8),"")</f>
        <v/>
      </c>
      <c r="J1080" s="103" t="str">
        <f>IF(ISNUMBER('Форма 1'!AA1080),'Форма 1'!$H1080*VLOOKUP('Форма 1'!$F1080,'Придельники до 2021'!$B$4:$X$28,'Форма 1'!AA$8),"")</f>
        <v/>
      </c>
      <c r="K1080" s="90"/>
      <c r="L1080" s="87"/>
      <c r="M1080" s="103" t="str">
        <f>IF(ISNUMBER('Форма 1'!AD1080),'Форма 1'!$H1080*VLOOKUP('Форма 1'!$F1080,'Придельники до 2021'!$B$4:$X$28,'Форма 1'!AD$8),"")</f>
        <v/>
      </c>
      <c r="N1080" s="103" t="str">
        <f>IF(ISBLANK('Форма 1'!$AE1080),"",IF('Форма 1'!$AE1080=1,'Форма 1'!$H1080*VLOOKUP('Форма 1'!$F1080,'Придельники до 2021'!$B$4:$X$28,'Форма 1'!$AE$8,0),IF('Форма 1'!$AE1080=2,'Форма 1'!$H1080*VLOOKUP('Форма 1'!$F1080,'Придельники до 2021'!$B$4:$X$28,13,0),IF('Форма 1'!$AE1080=3,'Форма 1'!$H1080*VLOOKUP('Форма 1'!$F1080,'Придельники до 2021'!$B$4:$X$28,12,0)))))</f>
        <v/>
      </c>
      <c r="O1080" s="103" t="str">
        <f>IF(ISNUMBER('Форма 1'!AF1080),'Форма 1'!$H1080*VLOOKUP('Форма 1'!$F1080,'Придельники до 2021'!$B$4:$X$28,'Форма 1'!AF$8),"")</f>
        <v/>
      </c>
      <c r="P1080" s="87"/>
      <c r="Q1080" s="103" t="str">
        <f>IF(ISNUMBER('Форма 1'!AH1080),'Форма 1'!$H1080*VLOOKUP('Форма 1'!$F1080,'Придельники до 2021'!$B$4:$X$28,'Форма 1'!AH$8),"")</f>
        <v/>
      </c>
      <c r="R1080" s="103" t="str">
        <f>IF(ISNUMBER('Форма 1'!AI1080),'Форма 1'!$H1080*VLOOKUP('Форма 1'!$F1080,'Придельники до 2021'!$B$4:$X$28,'Форма 1'!AI$8),"")</f>
        <v/>
      </c>
      <c r="S1080" s="103" t="str">
        <f>IF(ISNUMBER('Форма 1'!AJ1080),'Форма 1'!$H1080*VLOOKUP('Форма 1'!$F1080,'Придельники до 2021'!$B$4:$X$28,'Форма 1'!AJ$8),"")</f>
        <v/>
      </c>
      <c r="T1080" s="87"/>
    </row>
    <row r="1081" spans="1:20">
      <c r="A1081" s="188">
        <f t="shared" si="89"/>
        <v>29</v>
      </c>
      <c r="B1081" s="195" t="s">
        <v>1249</v>
      </c>
      <c r="C1081" s="99">
        <f t="shared" si="87"/>
        <v>17413448.760000002</v>
      </c>
      <c r="D1081" s="103" t="str">
        <f>IF(ISNUMBER('Форма 1'!U1081),'Форма 1'!$H1081*VLOOKUP('Форма 1'!$F1081,'Придельники до 2021'!$B$4:$X$28,'Форма 1'!U$8),"")</f>
        <v/>
      </c>
      <c r="E1081" s="103">
        <f>IF(ISNUMBER('Форма 1'!V1081),'Форма 1'!$H1081*VLOOKUP('Форма 1'!$F1081,'Придельники с 2022'!$B$4:$X$28,'Форма 1'!V$8),"")</f>
        <v>17413448.760000002</v>
      </c>
      <c r="F1081" s="103" t="str">
        <f>IF(ISNUMBER('Форма 1'!W1081),'Форма 1'!$H1081*VLOOKUP('Форма 1'!$F1081,'Придельники до 2021'!$B$4:$X$28,'Форма 1'!W$8),"")</f>
        <v/>
      </c>
      <c r="G1081" s="103" t="str">
        <f>IF(ISNUMBER('Форма 1'!X1081),'Форма 1'!$H1081*VLOOKUP('Форма 1'!$F1081,'Придельники до 2021'!$B$4:$X$28,'Форма 1'!X$8),"")</f>
        <v/>
      </c>
      <c r="H1081" s="103" t="str">
        <f>IF(ISNUMBER('Форма 1'!Y1081),'Форма 1'!$H1081*VLOOKUP('Форма 1'!$F1081,'Придельники до 2021'!$B$4:$X$28,'Форма 1'!Y$8),"")</f>
        <v/>
      </c>
      <c r="I1081" s="103" t="str">
        <f>IF(ISNUMBER('Форма 1'!Z1081),'Форма 1'!$H1081*VLOOKUP('Форма 1'!$F1081,'Придельники до 2021'!$B$4:$X$28,'Форма 1'!Z$8),"")</f>
        <v/>
      </c>
      <c r="J1081" s="103" t="str">
        <f>IF(ISNUMBER('Форма 1'!AA1081),'Форма 1'!$H1081*VLOOKUP('Форма 1'!$F1081,'Придельники до 2021'!$B$4:$X$28,'Форма 1'!AA$8),"")</f>
        <v/>
      </c>
      <c r="K1081" s="90"/>
      <c r="L1081" s="87"/>
      <c r="M1081" s="103" t="str">
        <f>IF(ISNUMBER('Форма 1'!AD1081),'Форма 1'!$H1081*VLOOKUP('Форма 1'!$F1081,'Придельники до 2021'!$B$4:$X$28,'Форма 1'!AD$8),"")</f>
        <v/>
      </c>
      <c r="N1081" s="103" t="str">
        <f>IF(ISBLANK('Форма 1'!$AE1081),"",IF('Форма 1'!$AE1081=1,'Форма 1'!$H1081*VLOOKUP('Форма 1'!$F1081,'Придельники до 2021'!$B$4:$X$28,'Форма 1'!$AE$8,0),IF('Форма 1'!$AE1081=2,'Форма 1'!$H1081*VLOOKUP('Форма 1'!$F1081,'Придельники до 2021'!$B$4:$X$28,13,0),IF('Форма 1'!$AE1081=3,'Форма 1'!$H1081*VLOOKUP('Форма 1'!$F1081,'Придельники до 2021'!$B$4:$X$28,12,0)))))</f>
        <v/>
      </c>
      <c r="O1081" s="103" t="str">
        <f>IF(ISNUMBER('Форма 1'!AF1081),'Форма 1'!$H1081*VLOOKUP('Форма 1'!$F1081,'Придельники до 2021'!$B$4:$X$28,'Форма 1'!AF$8),"")</f>
        <v/>
      </c>
      <c r="P1081" s="87"/>
      <c r="Q1081" s="103" t="str">
        <f>IF(ISNUMBER('Форма 1'!AH1081),'Форма 1'!$H1081*VLOOKUP('Форма 1'!$F1081,'Придельники до 2021'!$B$4:$X$28,'Форма 1'!AH$8),"")</f>
        <v/>
      </c>
      <c r="R1081" s="103" t="str">
        <f>IF(ISNUMBER('Форма 1'!AI1081),'Форма 1'!$H1081*VLOOKUP('Форма 1'!$F1081,'Придельники до 2021'!$B$4:$X$28,'Форма 1'!AI$8),"")</f>
        <v/>
      </c>
      <c r="S1081" s="103" t="str">
        <f>IF(ISNUMBER('Форма 1'!AJ1081),'Форма 1'!$H1081*VLOOKUP('Форма 1'!$F1081,'Придельники до 2021'!$B$4:$X$28,'Форма 1'!AJ$8),"")</f>
        <v/>
      </c>
      <c r="T1081" s="87"/>
    </row>
    <row r="1082" spans="1:20">
      <c r="A1082" s="188">
        <f t="shared" si="89"/>
        <v>30</v>
      </c>
      <c r="B1082" s="195" t="s">
        <v>1250</v>
      </c>
      <c r="C1082" s="99">
        <f t="shared" si="87"/>
        <v>18165259.5</v>
      </c>
      <c r="D1082" s="103" t="str">
        <f>IF(ISNUMBER('Форма 1'!U1082),'Форма 1'!$H1082*VLOOKUP('Форма 1'!$F1082,'Придельники до 2021'!$B$4:$X$28,'Форма 1'!U$8),"")</f>
        <v/>
      </c>
      <c r="E1082" s="103">
        <f>IF(ISNUMBER('Форма 1'!V1082),'Форма 1'!$H1082*VLOOKUP('Форма 1'!$F1082,'Придельники с 2022'!$B$4:$X$28,'Форма 1'!V$8),"")</f>
        <v>18165259.5</v>
      </c>
      <c r="F1082" s="103" t="str">
        <f>IF(ISNUMBER('Форма 1'!W1082),'Форма 1'!$H1082*VLOOKUP('Форма 1'!$F1082,'Придельники до 2021'!$B$4:$X$28,'Форма 1'!W$8),"")</f>
        <v/>
      </c>
      <c r="G1082" s="103" t="str">
        <f>IF(ISNUMBER('Форма 1'!X1082),'Форма 1'!$H1082*VLOOKUP('Форма 1'!$F1082,'Придельники до 2021'!$B$4:$X$28,'Форма 1'!X$8),"")</f>
        <v/>
      </c>
      <c r="H1082" s="103" t="str">
        <f>IF(ISNUMBER('Форма 1'!Y1082),'Форма 1'!$H1082*VLOOKUP('Форма 1'!$F1082,'Придельники до 2021'!$B$4:$X$28,'Форма 1'!Y$8),"")</f>
        <v/>
      </c>
      <c r="I1082" s="103" t="str">
        <f>IF(ISNUMBER('Форма 1'!Z1082),'Форма 1'!$H1082*VLOOKUP('Форма 1'!$F1082,'Придельники до 2021'!$B$4:$X$28,'Форма 1'!Z$8),"")</f>
        <v/>
      </c>
      <c r="J1082" s="103" t="str">
        <f>IF(ISNUMBER('Форма 1'!AA1082),'Форма 1'!$H1082*VLOOKUP('Форма 1'!$F1082,'Придельники до 2021'!$B$4:$X$28,'Форма 1'!AA$8),"")</f>
        <v/>
      </c>
      <c r="K1082" s="90"/>
      <c r="L1082" s="87"/>
      <c r="M1082" s="103" t="str">
        <f>IF(ISNUMBER('Форма 1'!AD1082),'Форма 1'!$H1082*VLOOKUP('Форма 1'!$F1082,'Придельники до 2021'!$B$4:$X$28,'Форма 1'!AD$8),"")</f>
        <v/>
      </c>
      <c r="N1082" s="103" t="str">
        <f>IF(ISBLANK('Форма 1'!$AE1082),"",IF('Форма 1'!$AE1082=1,'Форма 1'!$H1082*VLOOKUP('Форма 1'!$F1082,'Придельники до 2021'!$B$4:$X$28,'Форма 1'!$AE$8,0),IF('Форма 1'!$AE1082=2,'Форма 1'!$H1082*VLOOKUP('Форма 1'!$F1082,'Придельники до 2021'!$B$4:$X$28,13,0),IF('Форма 1'!$AE1082=3,'Форма 1'!$H1082*VLOOKUP('Форма 1'!$F1082,'Придельники до 2021'!$B$4:$X$28,12,0)))))</f>
        <v/>
      </c>
      <c r="O1082" s="103" t="str">
        <f>IF(ISNUMBER('Форма 1'!AF1082),'Форма 1'!$H1082*VLOOKUP('Форма 1'!$F1082,'Придельники до 2021'!$B$4:$X$28,'Форма 1'!AF$8),"")</f>
        <v/>
      </c>
      <c r="P1082" s="87"/>
      <c r="Q1082" s="103" t="str">
        <f>IF(ISNUMBER('Форма 1'!AH1082),'Форма 1'!$H1082*VLOOKUP('Форма 1'!$F1082,'Придельники до 2021'!$B$4:$X$28,'Форма 1'!AH$8),"")</f>
        <v/>
      </c>
      <c r="R1082" s="103" t="str">
        <f>IF(ISNUMBER('Форма 1'!AI1082),'Форма 1'!$H1082*VLOOKUP('Форма 1'!$F1082,'Придельники до 2021'!$B$4:$X$28,'Форма 1'!AI$8),"")</f>
        <v/>
      </c>
      <c r="S1082" s="103" t="str">
        <f>IF(ISNUMBER('Форма 1'!AJ1082),'Форма 1'!$H1082*VLOOKUP('Форма 1'!$F1082,'Придельники до 2021'!$B$4:$X$28,'Форма 1'!AJ$8),"")</f>
        <v/>
      </c>
      <c r="T1082" s="87"/>
    </row>
    <row r="1083" spans="1:20">
      <c r="A1083" s="188">
        <f t="shared" si="89"/>
        <v>31</v>
      </c>
      <c r="B1083" s="195" t="s">
        <v>1251</v>
      </c>
      <c r="C1083" s="99">
        <f t="shared" si="87"/>
        <v>13056306.516000001</v>
      </c>
      <c r="D1083" s="103" t="str">
        <f>IF(ISNUMBER('Форма 1'!U1083),'Форма 1'!$H1083*VLOOKUP('Форма 1'!$F1083,'Придельники до 2021'!$B$4:$X$28,'Форма 1'!U$8),"")</f>
        <v/>
      </c>
      <c r="E1083" s="103">
        <f>IF(ISNUMBER('Форма 1'!V1083),'Форма 1'!$H1083*VLOOKUP('Форма 1'!$F1083,'Придельники с 2022'!$B$4:$X$28,'Форма 1'!V$8),"")</f>
        <v>13056306.516000001</v>
      </c>
      <c r="F1083" s="103" t="str">
        <f>IF(ISNUMBER('Форма 1'!W1083),'Форма 1'!$H1083*VLOOKUP('Форма 1'!$F1083,'Придельники до 2021'!$B$4:$X$28,'Форма 1'!W$8),"")</f>
        <v/>
      </c>
      <c r="G1083" s="103" t="str">
        <f>IF(ISNUMBER('Форма 1'!X1083),'Форма 1'!$H1083*VLOOKUP('Форма 1'!$F1083,'Придельники до 2021'!$B$4:$X$28,'Форма 1'!X$8),"")</f>
        <v/>
      </c>
      <c r="H1083" s="103" t="str">
        <f>IF(ISNUMBER('Форма 1'!Y1083),'Форма 1'!$H1083*VLOOKUP('Форма 1'!$F1083,'Придельники до 2021'!$B$4:$X$28,'Форма 1'!Y$8),"")</f>
        <v/>
      </c>
      <c r="I1083" s="103" t="str">
        <f>IF(ISNUMBER('Форма 1'!Z1083),'Форма 1'!$H1083*VLOOKUP('Форма 1'!$F1083,'Придельники до 2021'!$B$4:$X$28,'Форма 1'!Z$8),"")</f>
        <v/>
      </c>
      <c r="J1083" s="103" t="str">
        <f>IF(ISNUMBER('Форма 1'!AA1083),'Форма 1'!$H1083*VLOOKUP('Форма 1'!$F1083,'Придельники до 2021'!$B$4:$X$28,'Форма 1'!AA$8),"")</f>
        <v/>
      </c>
      <c r="K1083" s="90"/>
      <c r="L1083" s="87"/>
      <c r="M1083" s="103" t="str">
        <f>IF(ISNUMBER('Форма 1'!AD1083),'Форма 1'!$H1083*VLOOKUP('Форма 1'!$F1083,'Придельники до 2021'!$B$4:$X$28,'Форма 1'!AD$8),"")</f>
        <v/>
      </c>
      <c r="N1083" s="103" t="str">
        <f>IF(ISBLANK('Форма 1'!$AE1083),"",IF('Форма 1'!$AE1083=1,'Форма 1'!$H1083*VLOOKUP('Форма 1'!$F1083,'Придельники до 2021'!$B$4:$X$28,'Форма 1'!$AE$8,0),IF('Форма 1'!$AE1083=2,'Форма 1'!$H1083*VLOOKUP('Форма 1'!$F1083,'Придельники до 2021'!$B$4:$X$28,13,0),IF('Форма 1'!$AE1083=3,'Форма 1'!$H1083*VLOOKUP('Форма 1'!$F1083,'Придельники до 2021'!$B$4:$X$28,12,0)))))</f>
        <v/>
      </c>
      <c r="O1083" s="103" t="str">
        <f>IF(ISNUMBER('Форма 1'!AF1083),'Форма 1'!$H1083*VLOOKUP('Форма 1'!$F1083,'Придельники до 2021'!$B$4:$X$28,'Форма 1'!AF$8),"")</f>
        <v/>
      </c>
      <c r="P1083" s="87"/>
      <c r="Q1083" s="103" t="str">
        <f>IF(ISNUMBER('Форма 1'!AH1083),'Форма 1'!$H1083*VLOOKUP('Форма 1'!$F1083,'Придельники до 2021'!$B$4:$X$28,'Форма 1'!AH$8),"")</f>
        <v/>
      </c>
      <c r="R1083" s="103" t="str">
        <f>IF(ISNUMBER('Форма 1'!AI1083),'Форма 1'!$H1083*VLOOKUP('Форма 1'!$F1083,'Придельники до 2021'!$B$4:$X$28,'Форма 1'!AI$8),"")</f>
        <v/>
      </c>
      <c r="S1083" s="103" t="str">
        <f>IF(ISNUMBER('Форма 1'!AJ1083),'Форма 1'!$H1083*VLOOKUP('Форма 1'!$F1083,'Придельники до 2021'!$B$4:$X$28,'Форма 1'!AJ$8),"")</f>
        <v/>
      </c>
      <c r="T1083" s="87"/>
    </row>
    <row r="1084" spans="1:20" ht="15.75">
      <c r="A1084" s="187">
        <v>0</v>
      </c>
      <c r="B1084" s="34" t="s">
        <v>1252</v>
      </c>
      <c r="C1084" s="36">
        <f t="shared" ref="C1084:T1084" si="90">SUM(C1085:C1100)</f>
        <v>102175609.132</v>
      </c>
      <c r="D1084" s="36">
        <f t="shared" si="90"/>
        <v>5722163.2549999999</v>
      </c>
      <c r="E1084" s="36">
        <f t="shared" si="90"/>
        <v>0</v>
      </c>
      <c r="F1084" s="36">
        <f t="shared" si="90"/>
        <v>0</v>
      </c>
      <c r="G1084" s="36">
        <f t="shared" si="90"/>
        <v>3674970.0280000004</v>
      </c>
      <c r="H1084" s="36">
        <f t="shared" si="90"/>
        <v>1698570.02</v>
      </c>
      <c r="I1084" s="36">
        <f t="shared" si="90"/>
        <v>4080904.5310000004</v>
      </c>
      <c r="J1084" s="36">
        <f t="shared" si="90"/>
        <v>0</v>
      </c>
      <c r="K1084" s="39">
        <f t="shared" si="90"/>
        <v>0</v>
      </c>
      <c r="L1084" s="36">
        <f t="shared" si="90"/>
        <v>0</v>
      </c>
      <c r="M1084" s="36">
        <f t="shared" si="90"/>
        <v>85063673.428000003</v>
      </c>
      <c r="N1084" s="36">
        <f t="shared" si="90"/>
        <v>0</v>
      </c>
      <c r="O1084" s="36">
        <f t="shared" si="90"/>
        <v>0</v>
      </c>
      <c r="P1084" s="36">
        <f t="shared" si="90"/>
        <v>0</v>
      </c>
      <c r="Q1084" s="36">
        <f t="shared" si="90"/>
        <v>1935327.87</v>
      </c>
      <c r="R1084" s="36">
        <f t="shared" si="90"/>
        <v>0</v>
      </c>
      <c r="S1084" s="36">
        <f t="shared" si="90"/>
        <v>0</v>
      </c>
      <c r="T1084" s="36">
        <f t="shared" si="90"/>
        <v>0</v>
      </c>
    </row>
    <row r="1085" spans="1:20">
      <c r="A1085" s="188">
        <f t="shared" si="89"/>
        <v>1</v>
      </c>
      <c r="B1085" s="189" t="s">
        <v>1253</v>
      </c>
      <c r="C1085" s="99">
        <f t="shared" si="87"/>
        <v>2597048.89</v>
      </c>
      <c r="D1085" s="103" t="str">
        <f>IF(ISNUMBER('Форма 1'!U1085),'Форма 1'!$H1085*VLOOKUP('Форма 1'!$F1085,'Придельники до 2021'!$B$4:$X$28,'Форма 1'!U$8),"")</f>
        <v/>
      </c>
      <c r="E1085" s="103" t="str">
        <f>IF(ISNUMBER('Форма 1'!V1085),'Форма 1'!$H1085*VLOOKUP('Форма 1'!$F1085,'Придельники до 2021'!$B$4:$X$28,'Форма 1'!V$8),"")</f>
        <v/>
      </c>
      <c r="F1085" s="103" t="str">
        <f>IF(ISNUMBER('Форма 1'!W1085),'Форма 1'!$H1085*VLOOKUP('Форма 1'!$F1085,'Придельники до 2021'!$B$4:$X$28,'Форма 1'!W$8),"")</f>
        <v/>
      </c>
      <c r="G1085" s="103">
        <f>IF(ISNUMBER('Форма 1'!X1085),'Форма 1'!$H1085*VLOOKUP('Форма 1'!$F1085,'Придельники до 2021'!$B$4:$X$28,'Форма 1'!X$8),"")</f>
        <v>898478.87</v>
      </c>
      <c r="H1085" s="103">
        <f>IF(ISNUMBER('Форма 1'!Y1085),'Форма 1'!$H1085*VLOOKUP('Форма 1'!$F1085,'Придельники до 2021'!$B$4:$X$28,'Форма 1'!Y$8),"")</f>
        <v>1698570.02</v>
      </c>
      <c r="I1085" s="103" t="str">
        <f>IF(ISNUMBER('Форма 1'!Z1085),'Форма 1'!$H1085*VLOOKUP('Форма 1'!$F1085,'Придельники до 2021'!$B$4:$X$28,'Форма 1'!Z$8),"")</f>
        <v/>
      </c>
      <c r="J1085" s="103" t="str">
        <f>IF(ISNUMBER('Форма 1'!AA1085),'Форма 1'!$H1085*VLOOKUP('Форма 1'!$F1085,'Придельники до 2021'!$B$4:$X$28,'Форма 1'!AA$8),"")</f>
        <v/>
      </c>
      <c r="K1085" s="90"/>
      <c r="L1085" s="87"/>
      <c r="M1085" s="103" t="str">
        <f>IF(ISNUMBER('Форма 1'!AD1085),'Форма 1'!$H1085*VLOOKUP('Форма 1'!$F1085,'Придельники до 2021'!$B$4:$X$28,'Форма 1'!AD$8),"")</f>
        <v/>
      </c>
      <c r="N1085" s="103" t="str">
        <f>IF(ISBLANK('Форма 1'!$AE1085),"",IF('Форма 1'!$AE1085=1,'Форма 1'!$H1085*VLOOKUP('Форма 1'!$F1085,'Придельники до 2021'!$B$4:$X$28,'Форма 1'!$AE$8,0),IF('Форма 1'!$AE1085=2,'Форма 1'!$H1085*VLOOKUP('Форма 1'!$F1085,'Придельники до 2021'!$B$4:$X$28,13,0),IF('Форма 1'!$AE1085=3,'Форма 1'!$H1085*VLOOKUP('Форма 1'!$F1085,'Придельники до 2021'!$B$4:$X$28,12,0)))))</f>
        <v/>
      </c>
      <c r="O1085" s="103" t="str">
        <f>IF(ISNUMBER('Форма 1'!AF1085),'Форма 1'!$H1085*VLOOKUP('Форма 1'!$F1085,'Придельники до 2021'!$B$4:$X$28,'Форма 1'!AF$8),"")</f>
        <v/>
      </c>
      <c r="P1085" s="87"/>
      <c r="Q1085" s="103" t="str">
        <f>IF(ISNUMBER('Форма 1'!AH1085),'Форма 1'!$H1085*VLOOKUP('Форма 1'!$F1085,'Придельники до 2021'!$B$4:$X$28,'Форма 1'!AH$8),"")</f>
        <v/>
      </c>
      <c r="R1085" s="103" t="str">
        <f>IF(ISNUMBER('Форма 1'!AI1085),'Форма 1'!$H1085*VLOOKUP('Форма 1'!$F1085,'Придельники до 2021'!$B$4:$X$28,'Форма 1'!AI$8),"")</f>
        <v/>
      </c>
      <c r="S1085" s="103" t="str">
        <f>IF(ISNUMBER('Форма 1'!AJ1085),'Форма 1'!$H1085*VLOOKUP('Форма 1'!$F1085,'Придельники до 2021'!$B$4:$X$28,'Форма 1'!AJ$8),"")</f>
        <v/>
      </c>
      <c r="T1085" s="87"/>
    </row>
    <row r="1086" spans="1:20">
      <c r="A1086" s="188">
        <f t="shared" si="89"/>
        <v>2</v>
      </c>
      <c r="B1086" s="189" t="s">
        <v>1255</v>
      </c>
      <c r="C1086" s="99">
        <f t="shared" si="87"/>
        <v>961447.34699999983</v>
      </c>
      <c r="D1086" s="103" t="str">
        <f>IF(ISNUMBER('Форма 1'!U1086),'Форма 1'!$H1086*VLOOKUP('Форма 1'!$F1086,'Придельники до 2021'!$B$4:$X$28,'Форма 1'!U$8),"")</f>
        <v/>
      </c>
      <c r="E1086" s="103" t="str">
        <f>IF(ISNUMBER('Форма 1'!V1086),'Форма 1'!$H1086*VLOOKUP('Форма 1'!$F1086,'Придельники до 2021'!$B$4:$X$28,'Форма 1'!V$8),"")</f>
        <v/>
      </c>
      <c r="F1086" s="103" t="str">
        <f>IF(ISNUMBER('Форма 1'!W1086),'Форма 1'!$H1086*VLOOKUP('Форма 1'!$F1086,'Придельники до 2021'!$B$4:$X$28,'Форма 1'!W$8),"")</f>
        <v/>
      </c>
      <c r="G1086" s="103">
        <f>IF(ISNUMBER('Форма 1'!X1086),'Форма 1'!$H1086*VLOOKUP('Форма 1'!$F1086,'Придельники до 2021'!$B$4:$X$28,'Форма 1'!X$8),"")</f>
        <v>355254.74299999996</v>
      </c>
      <c r="H1086" s="103" t="str">
        <f>IF(ISNUMBER('Форма 1'!Y1086),'Форма 1'!$H1086*VLOOKUP('Форма 1'!$F1086,'Придельники до 2021'!$B$4:$X$28,'Форма 1'!Y$8),"")</f>
        <v/>
      </c>
      <c r="I1086" s="103">
        <f>IF(ISNUMBER('Форма 1'!Z1086),'Форма 1'!$H1086*VLOOKUP('Форма 1'!$F1086,'Придельники до 2021'!$B$4:$X$28,'Форма 1'!Z$8),"")</f>
        <v>606192.60399999993</v>
      </c>
      <c r="J1086" s="103" t="str">
        <f>IF(ISNUMBER('Форма 1'!AA1086),'Форма 1'!$H1086*VLOOKUP('Форма 1'!$F1086,'Придельники до 2021'!$B$4:$X$28,'Форма 1'!AA$8),"")</f>
        <v/>
      </c>
      <c r="K1086" s="90"/>
      <c r="L1086" s="87"/>
      <c r="M1086" s="103" t="str">
        <f>IF(ISNUMBER('Форма 1'!AD1086),'Форма 1'!$H1086*VLOOKUP('Форма 1'!$F1086,'Придельники до 2021'!$B$4:$X$28,'Форма 1'!AD$8),"")</f>
        <v/>
      </c>
      <c r="N1086" s="103" t="str">
        <f>IF(ISBLANK('Форма 1'!$AE1086),"",IF('Форма 1'!$AE1086=1,'Форма 1'!$H1086*VLOOKUP('Форма 1'!$F1086,'Придельники до 2021'!$B$4:$X$28,'Форма 1'!$AE$8,0),IF('Форма 1'!$AE1086=2,'Форма 1'!$H1086*VLOOKUP('Форма 1'!$F1086,'Придельники до 2021'!$B$4:$X$28,13,0),IF('Форма 1'!$AE1086=3,'Форма 1'!$H1086*VLOOKUP('Форма 1'!$F1086,'Придельники до 2021'!$B$4:$X$28,12,0)))))</f>
        <v/>
      </c>
      <c r="O1086" s="103" t="str">
        <f>IF(ISNUMBER('Форма 1'!AF1086),'Форма 1'!$H1086*VLOOKUP('Форма 1'!$F1086,'Придельники до 2021'!$B$4:$X$28,'Форма 1'!AF$8),"")</f>
        <v/>
      </c>
      <c r="P1086" s="87"/>
      <c r="Q1086" s="103" t="str">
        <f>IF(ISNUMBER('Форма 1'!AH1086),'Форма 1'!$H1086*VLOOKUP('Форма 1'!$F1086,'Придельники до 2021'!$B$4:$X$28,'Форма 1'!AH$8),"")</f>
        <v/>
      </c>
      <c r="R1086" s="103" t="str">
        <f>IF(ISNUMBER('Форма 1'!AI1086),'Форма 1'!$H1086*VLOOKUP('Форма 1'!$F1086,'Придельники до 2021'!$B$4:$X$28,'Форма 1'!AI$8),"")</f>
        <v/>
      </c>
      <c r="S1086" s="103" t="str">
        <f>IF(ISNUMBER('Форма 1'!AJ1086),'Форма 1'!$H1086*VLOOKUP('Форма 1'!$F1086,'Придельники до 2021'!$B$4:$X$28,'Форма 1'!AJ$8),"")</f>
        <v/>
      </c>
      <c r="T1086" s="87"/>
    </row>
    <row r="1087" spans="1:20">
      <c r="A1087" s="188">
        <f t="shared" si="89"/>
        <v>3</v>
      </c>
      <c r="B1087" s="189" t="s">
        <v>1256</v>
      </c>
      <c r="C1087" s="99">
        <f t="shared" si="87"/>
        <v>2696238.5090000005</v>
      </c>
      <c r="D1087" s="103" t="str">
        <f>IF(ISNUMBER('Форма 1'!U1087),'Форма 1'!$H1087*VLOOKUP('Форма 1'!$F1087,'Придельники до 2021'!$B$4:$X$28,'Форма 1'!U$8),"")</f>
        <v/>
      </c>
      <c r="E1087" s="103" t="str">
        <f>IF(ISNUMBER('Форма 1'!V1087),'Форма 1'!$H1087*VLOOKUP('Форма 1'!$F1087,'Придельники до 2021'!$B$4:$X$28,'Форма 1'!V$8),"")</f>
        <v/>
      </c>
      <c r="F1087" s="103" t="str">
        <f>IF(ISNUMBER('Форма 1'!W1087),'Форма 1'!$H1087*VLOOKUP('Форма 1'!$F1087,'Придельники до 2021'!$B$4:$X$28,'Форма 1'!W$8),"")</f>
        <v/>
      </c>
      <c r="G1087" s="103">
        <f>IF(ISNUMBER('Форма 1'!X1087),'Форма 1'!$H1087*VLOOKUP('Форма 1'!$F1087,'Придельники до 2021'!$B$4:$X$28,'Форма 1'!X$8),"")</f>
        <v>1123187.9900000002</v>
      </c>
      <c r="H1087" s="103" t="str">
        <f>IF(ISNUMBER('Форма 1'!Y1087),'Форма 1'!$H1087*VLOOKUP('Форма 1'!$F1087,'Придельники до 2021'!$B$4:$X$28,'Форма 1'!Y$8),"")</f>
        <v/>
      </c>
      <c r="I1087" s="103">
        <f>IF(ISNUMBER('Форма 1'!Z1087),'Форма 1'!$H1087*VLOOKUP('Форма 1'!$F1087,'Придельники до 2021'!$B$4:$X$28,'Форма 1'!Z$8),"")</f>
        <v>1573050.5190000001</v>
      </c>
      <c r="J1087" s="103" t="str">
        <f>IF(ISNUMBER('Форма 1'!AA1087),'Форма 1'!$H1087*VLOOKUP('Форма 1'!$F1087,'Придельники до 2021'!$B$4:$X$28,'Форма 1'!AA$8),"")</f>
        <v/>
      </c>
      <c r="K1087" s="90"/>
      <c r="L1087" s="87"/>
      <c r="M1087" s="103" t="str">
        <f>IF(ISNUMBER('Форма 1'!AD1087),'Форма 1'!$H1087*VLOOKUP('Форма 1'!$F1087,'Придельники до 2021'!$B$4:$X$28,'Форма 1'!AD$8),"")</f>
        <v/>
      </c>
      <c r="N1087" s="103" t="str">
        <f>IF(ISBLANK('Форма 1'!$AE1087),"",IF('Форма 1'!$AE1087=1,'Форма 1'!$H1087*VLOOKUP('Форма 1'!$F1087,'Придельники до 2021'!$B$4:$X$28,'Форма 1'!$AE$8,0),IF('Форма 1'!$AE1087=2,'Форма 1'!$H1087*VLOOKUP('Форма 1'!$F1087,'Придельники до 2021'!$B$4:$X$28,13,0),IF('Форма 1'!$AE1087=3,'Форма 1'!$H1087*VLOOKUP('Форма 1'!$F1087,'Придельники до 2021'!$B$4:$X$28,12,0)))))</f>
        <v/>
      </c>
      <c r="O1087" s="103" t="str">
        <f>IF(ISNUMBER('Форма 1'!AF1087),'Форма 1'!$H1087*VLOOKUP('Форма 1'!$F1087,'Придельники до 2021'!$B$4:$X$28,'Форма 1'!AF$8),"")</f>
        <v/>
      </c>
      <c r="P1087" s="87"/>
      <c r="Q1087" s="103" t="str">
        <f>IF(ISNUMBER('Форма 1'!AH1087),'Форма 1'!$H1087*VLOOKUP('Форма 1'!$F1087,'Придельники до 2021'!$B$4:$X$28,'Форма 1'!AH$8),"")</f>
        <v/>
      </c>
      <c r="R1087" s="103" t="str">
        <f>IF(ISNUMBER('Форма 1'!AI1087),'Форма 1'!$H1087*VLOOKUP('Форма 1'!$F1087,'Придельники до 2021'!$B$4:$X$28,'Форма 1'!AI$8),"")</f>
        <v/>
      </c>
      <c r="S1087" s="103" t="str">
        <f>IF(ISNUMBER('Форма 1'!AJ1087),'Форма 1'!$H1087*VLOOKUP('Форма 1'!$F1087,'Придельники до 2021'!$B$4:$X$28,'Форма 1'!AJ$8),"")</f>
        <v/>
      </c>
      <c r="T1087" s="87"/>
    </row>
    <row r="1088" spans="1:20">
      <c r="A1088" s="188">
        <f t="shared" si="89"/>
        <v>4</v>
      </c>
      <c r="B1088" s="189" t="s">
        <v>1257</v>
      </c>
      <c r="C1088" s="99">
        <f t="shared" si="87"/>
        <v>12466149.372</v>
      </c>
      <c r="D1088" s="103" t="str">
        <f>IF(ISNUMBER('Форма 1'!U1088),'Форма 1'!$H1088*VLOOKUP('Форма 1'!$F1088,'Придельники до 2021'!$B$4:$X$28,'Форма 1'!U$8),"")</f>
        <v/>
      </c>
      <c r="E1088" s="103" t="str">
        <f>IF(ISNUMBER('Форма 1'!V1088),'Форма 1'!$H1088*VLOOKUP('Форма 1'!$F1088,'Придельники до 2021'!$B$4:$X$28,'Форма 1'!V$8),"")</f>
        <v/>
      </c>
      <c r="F1088" s="103" t="str">
        <f>IF(ISNUMBER('Форма 1'!W1088),'Форма 1'!$H1088*VLOOKUP('Форма 1'!$F1088,'Придельники до 2021'!$B$4:$X$28,'Форма 1'!W$8),"")</f>
        <v/>
      </c>
      <c r="G1088" s="103" t="str">
        <f>IF(ISNUMBER('Форма 1'!X1088),'Форма 1'!$H1088*VLOOKUP('Форма 1'!$F1088,'Придельники до 2021'!$B$4:$X$28,'Форма 1'!X$8),"")</f>
        <v/>
      </c>
      <c r="H1088" s="103" t="str">
        <f>IF(ISNUMBER('Форма 1'!Y1088),'Форма 1'!$H1088*VLOOKUP('Форма 1'!$F1088,'Придельники до 2021'!$B$4:$X$28,'Форма 1'!Y$8),"")</f>
        <v/>
      </c>
      <c r="I1088" s="103" t="str">
        <f>IF(ISNUMBER('Форма 1'!Z1088),'Форма 1'!$H1088*VLOOKUP('Форма 1'!$F1088,'Придельники до 2021'!$B$4:$X$28,'Форма 1'!Z$8),"")</f>
        <v/>
      </c>
      <c r="J1088" s="103" t="str">
        <f>IF(ISNUMBER('Форма 1'!AA1088),'Форма 1'!$H1088*VLOOKUP('Форма 1'!$F1088,'Придельники до 2021'!$B$4:$X$28,'Форма 1'!AA$8),"")</f>
        <v/>
      </c>
      <c r="K1088" s="90"/>
      <c r="L1088" s="87"/>
      <c r="M1088" s="103">
        <f>IF(ISNUMBER('Форма 1'!AD1088),'Форма 1'!$H1088*VLOOKUP('Форма 1'!$F1088,'Придельники до 2021'!$B$4:$X$28,'Форма 1'!AD$8),"")</f>
        <v>12466149.372</v>
      </c>
      <c r="N1088" s="103" t="str">
        <f>IF(ISBLANK('Форма 1'!$AE1088),"",IF('Форма 1'!$AE1088=1,'Форма 1'!$H1088*VLOOKUP('Форма 1'!$F1088,'Придельники до 2021'!$B$4:$X$28,'Форма 1'!$AE$8,0),IF('Форма 1'!$AE1088=2,'Форма 1'!$H1088*VLOOKUP('Форма 1'!$F1088,'Придельники до 2021'!$B$4:$X$28,13,0),IF('Форма 1'!$AE1088=3,'Форма 1'!$H1088*VLOOKUP('Форма 1'!$F1088,'Придельники до 2021'!$B$4:$X$28,12,0)))))</f>
        <v/>
      </c>
      <c r="O1088" s="103" t="str">
        <f>IF(ISNUMBER('Форма 1'!AF1088),'Форма 1'!$H1088*VLOOKUP('Форма 1'!$F1088,'Придельники до 2021'!$B$4:$X$28,'Форма 1'!AF$8),"")</f>
        <v/>
      </c>
      <c r="P1088" s="87"/>
      <c r="Q1088" s="103" t="str">
        <f>IF(ISNUMBER('Форма 1'!AH1088),'Форма 1'!$H1088*VLOOKUP('Форма 1'!$F1088,'Придельники до 2021'!$B$4:$X$28,'Форма 1'!AH$8),"")</f>
        <v/>
      </c>
      <c r="R1088" s="103" t="str">
        <f>IF(ISNUMBER('Форма 1'!AI1088),'Форма 1'!$H1088*VLOOKUP('Форма 1'!$F1088,'Придельники до 2021'!$B$4:$X$28,'Форма 1'!AI$8),"")</f>
        <v/>
      </c>
      <c r="S1088" s="103" t="str">
        <f>IF(ISNUMBER('Форма 1'!AJ1088),'Форма 1'!$H1088*VLOOKUP('Форма 1'!$F1088,'Придельники до 2021'!$B$4:$X$28,'Форма 1'!AJ$8),"")</f>
        <v/>
      </c>
      <c r="T1088" s="87"/>
    </row>
    <row r="1089" spans="1:20" ht="15" customHeight="1">
      <c r="A1089" s="188">
        <f t="shared" si="89"/>
        <v>5</v>
      </c>
      <c r="B1089" s="190" t="s">
        <v>1258</v>
      </c>
      <c r="C1089" s="99">
        <f t="shared" si="87"/>
        <v>12356597.736000001</v>
      </c>
      <c r="D1089" s="103" t="str">
        <f>IF(ISNUMBER('Форма 1'!U1089),'Форма 1'!$H1089*VLOOKUP('Форма 1'!$F1089,'Придельники до 2021'!$B$4:$X$28,'Форма 1'!U$8),"")</f>
        <v/>
      </c>
      <c r="E1089" s="103" t="str">
        <f>IF(ISNUMBER('Форма 1'!V1089),'Форма 1'!$H1089*VLOOKUP('Форма 1'!$F1089,'Придельники до 2021'!$B$4:$X$28,'Форма 1'!V$8),"")</f>
        <v/>
      </c>
      <c r="F1089" s="103" t="str">
        <f>IF(ISNUMBER('Форма 1'!W1089),'Форма 1'!$H1089*VLOOKUP('Форма 1'!$F1089,'Придельники до 2021'!$B$4:$X$28,'Форма 1'!W$8),"")</f>
        <v/>
      </c>
      <c r="G1089" s="103" t="str">
        <f>IF(ISNUMBER('Форма 1'!X1089),'Форма 1'!$H1089*VLOOKUP('Форма 1'!$F1089,'Придельники до 2021'!$B$4:$X$28,'Форма 1'!X$8),"")</f>
        <v/>
      </c>
      <c r="H1089" s="103" t="str">
        <f>IF(ISNUMBER('Форма 1'!Y1089),'Форма 1'!$H1089*VLOOKUP('Форма 1'!$F1089,'Придельники до 2021'!$B$4:$X$28,'Форма 1'!Y$8),"")</f>
        <v/>
      </c>
      <c r="I1089" s="103" t="str">
        <f>IF(ISNUMBER('Форма 1'!Z1089),'Форма 1'!$H1089*VLOOKUP('Форма 1'!$F1089,'Придельники до 2021'!$B$4:$X$28,'Форма 1'!Z$8),"")</f>
        <v/>
      </c>
      <c r="J1089" s="103" t="str">
        <f>IF(ISNUMBER('Форма 1'!AA1089),'Форма 1'!$H1089*VLOOKUP('Форма 1'!$F1089,'Придельники до 2021'!$B$4:$X$28,'Форма 1'!AA$8),"")</f>
        <v/>
      </c>
      <c r="K1089" s="90"/>
      <c r="L1089" s="87"/>
      <c r="M1089" s="103">
        <f>IF(ISNUMBER('Форма 1'!AD1089),'Форма 1'!$H1089*VLOOKUP('Форма 1'!$F1089,'Придельники до 2021'!$B$4:$X$28,'Форма 1'!AD$8),"")</f>
        <v>12356597.736000001</v>
      </c>
      <c r="N1089" s="103" t="str">
        <f>IF(ISBLANK('Форма 1'!$AE1089),"",IF('Форма 1'!$AE1089=1,'Форма 1'!$H1089*VLOOKUP('Форма 1'!$F1089,'Придельники до 2021'!$B$4:$X$28,'Форма 1'!$AE$8,0),IF('Форма 1'!$AE1089=2,'Форма 1'!$H1089*VLOOKUP('Форма 1'!$F1089,'Придельники до 2021'!$B$4:$X$28,13,0),IF('Форма 1'!$AE1089=3,'Форма 1'!$H1089*VLOOKUP('Форма 1'!$F1089,'Придельники до 2021'!$B$4:$X$28,12,0)))))</f>
        <v/>
      </c>
      <c r="O1089" s="103" t="str">
        <f>IF(ISNUMBER('Форма 1'!AF1089),'Форма 1'!$H1089*VLOOKUP('Форма 1'!$F1089,'Придельники до 2021'!$B$4:$X$28,'Форма 1'!AF$8),"")</f>
        <v/>
      </c>
      <c r="P1089" s="87"/>
      <c r="Q1089" s="103" t="str">
        <f>IF(ISNUMBER('Форма 1'!AH1089),'Форма 1'!$H1089*VLOOKUP('Форма 1'!$F1089,'Придельники до 2021'!$B$4:$X$28,'Форма 1'!AH$8),"")</f>
        <v/>
      </c>
      <c r="R1089" s="103" t="str">
        <f>IF(ISNUMBER('Форма 1'!AI1089),'Форма 1'!$H1089*VLOOKUP('Форма 1'!$F1089,'Придельники до 2021'!$B$4:$X$28,'Форма 1'!AI$8),"")</f>
        <v/>
      </c>
      <c r="S1089" s="103" t="str">
        <f>IF(ISNUMBER('Форма 1'!AJ1089),'Форма 1'!$H1089*VLOOKUP('Форма 1'!$F1089,'Придельники до 2021'!$B$4:$X$28,'Форма 1'!AJ$8),"")</f>
        <v/>
      </c>
      <c r="T1089" s="87"/>
    </row>
    <row r="1090" spans="1:20">
      <c r="A1090" s="188">
        <f>A5158+1</f>
        <v>2</v>
      </c>
      <c r="B1090" s="189" t="s">
        <v>1260</v>
      </c>
      <c r="C1090" s="99">
        <f t="shared" si="87"/>
        <v>13175134.488</v>
      </c>
      <c r="D1090" s="103" t="str">
        <f>IF(ISNUMBER('Форма 1'!U1090),'Форма 1'!$H1090*VLOOKUP('Форма 1'!$F1090,'Придельники до 2021'!$B$4:$X$28,'Форма 1'!U$8),"")</f>
        <v/>
      </c>
      <c r="E1090" s="103" t="str">
        <f>IF(ISNUMBER('Форма 1'!V1090),'Форма 1'!$H1090*VLOOKUP('Форма 1'!$F1090,'Придельники до 2021'!$B$4:$X$28,'Форма 1'!V$8),"")</f>
        <v/>
      </c>
      <c r="F1090" s="103" t="str">
        <f>IF(ISNUMBER('Форма 1'!W1090),'Форма 1'!$H1090*VLOOKUP('Форма 1'!$F1090,'Придельники до 2021'!$B$4:$X$28,'Форма 1'!W$8),"")</f>
        <v/>
      </c>
      <c r="G1090" s="103" t="str">
        <f>IF(ISNUMBER('Форма 1'!X1090),'Форма 1'!$H1090*VLOOKUP('Форма 1'!$F1090,'Придельники до 2021'!$B$4:$X$28,'Форма 1'!X$8),"")</f>
        <v/>
      </c>
      <c r="H1090" s="103" t="str">
        <f>IF(ISNUMBER('Форма 1'!Y1090),'Форма 1'!$H1090*VLOOKUP('Форма 1'!$F1090,'Придельники до 2021'!$B$4:$X$28,'Форма 1'!Y$8),"")</f>
        <v/>
      </c>
      <c r="I1090" s="103" t="str">
        <f>IF(ISNUMBER('Форма 1'!Z1090),'Форма 1'!$H1090*VLOOKUP('Форма 1'!$F1090,'Придельники до 2021'!$B$4:$X$28,'Форма 1'!Z$8),"")</f>
        <v/>
      </c>
      <c r="J1090" s="103" t="str">
        <f>IF(ISNUMBER('Форма 1'!AA1090),'Форма 1'!$H1090*VLOOKUP('Форма 1'!$F1090,'Придельники до 2021'!$B$4:$X$28,'Форма 1'!AA$8),"")</f>
        <v/>
      </c>
      <c r="K1090" s="90"/>
      <c r="L1090" s="87"/>
      <c r="M1090" s="103">
        <f>IF(ISNUMBER('Форма 1'!AD1090),'Форма 1'!$H1090*VLOOKUP('Форма 1'!$F1090,'Придельники до 2021'!$B$4:$X$28,'Форма 1'!AD$8),"")</f>
        <v>13175134.488</v>
      </c>
      <c r="N1090" s="103" t="str">
        <f>IF(ISBLANK('Форма 1'!$AE1090),"",IF('Форма 1'!$AE1090=1,'Форма 1'!$H1090*VLOOKUP('Форма 1'!$F1090,'Придельники до 2021'!$B$4:$X$28,'Форма 1'!$AE$8,0),IF('Форма 1'!$AE1090=2,'Форма 1'!$H1090*VLOOKUP('Форма 1'!$F1090,'Придельники до 2021'!$B$4:$X$28,13,0),IF('Форма 1'!$AE1090=3,'Форма 1'!$H1090*VLOOKUP('Форма 1'!$F1090,'Придельники до 2021'!$B$4:$X$28,12,0)))))</f>
        <v/>
      </c>
      <c r="O1090" s="103" t="str">
        <f>IF(ISNUMBER('Форма 1'!AF1090),'Форма 1'!$H1090*VLOOKUP('Форма 1'!$F1090,'Придельники до 2021'!$B$4:$X$28,'Форма 1'!AF$8),"")</f>
        <v/>
      </c>
      <c r="P1090" s="87"/>
      <c r="Q1090" s="103" t="str">
        <f>IF(ISNUMBER('Форма 1'!AH1090),'Форма 1'!$H1090*VLOOKUP('Форма 1'!$F1090,'Придельники до 2021'!$B$4:$X$28,'Форма 1'!AH$8),"")</f>
        <v/>
      </c>
      <c r="R1090" s="103" t="str">
        <f>IF(ISNUMBER('Форма 1'!AI1090),'Форма 1'!$H1090*VLOOKUP('Форма 1'!$F1090,'Придельники до 2021'!$B$4:$X$28,'Форма 1'!AI$8),"")</f>
        <v/>
      </c>
      <c r="S1090" s="103" t="str">
        <f>IF(ISNUMBER('Форма 1'!AJ1090),'Форма 1'!$H1090*VLOOKUP('Форма 1'!$F1090,'Придельники до 2021'!$B$4:$X$28,'Форма 1'!AJ$8),"")</f>
        <v/>
      </c>
      <c r="T1090" s="87"/>
    </row>
    <row r="1091" spans="1:20">
      <c r="A1091" s="188">
        <f t="shared" si="89"/>
        <v>3</v>
      </c>
      <c r="B1091" s="189" t="s">
        <v>1261</v>
      </c>
      <c r="C1091" s="99">
        <f t="shared" si="87"/>
        <v>16658738.712000001</v>
      </c>
      <c r="D1091" s="103" t="str">
        <f>IF(ISNUMBER('Форма 1'!U1091),'Форма 1'!$H1091*VLOOKUP('Форма 1'!$F1091,'Придельники до 2021'!$B$4:$X$28,'Форма 1'!U$8),"")</f>
        <v/>
      </c>
      <c r="E1091" s="103" t="str">
        <f>IF(ISNUMBER('Форма 1'!V1091),'Форма 1'!$H1091*VLOOKUP('Форма 1'!$F1091,'Придельники до 2021'!$B$4:$X$28,'Форма 1'!V$8),"")</f>
        <v/>
      </c>
      <c r="F1091" s="103" t="str">
        <f>IF(ISNUMBER('Форма 1'!W1091),'Форма 1'!$H1091*VLOOKUP('Форма 1'!$F1091,'Придельники до 2021'!$B$4:$X$28,'Форма 1'!W$8),"")</f>
        <v/>
      </c>
      <c r="G1091" s="103" t="str">
        <f>IF(ISNUMBER('Форма 1'!X1091),'Форма 1'!$H1091*VLOOKUP('Форма 1'!$F1091,'Придельники до 2021'!$B$4:$X$28,'Форма 1'!X$8),"")</f>
        <v/>
      </c>
      <c r="H1091" s="103" t="str">
        <f>IF(ISNUMBER('Форма 1'!Y1091),'Форма 1'!$H1091*VLOOKUP('Форма 1'!$F1091,'Придельники до 2021'!$B$4:$X$28,'Форма 1'!Y$8),"")</f>
        <v/>
      </c>
      <c r="I1091" s="103" t="str">
        <f>IF(ISNUMBER('Форма 1'!Z1091),'Форма 1'!$H1091*VLOOKUP('Форма 1'!$F1091,'Придельники до 2021'!$B$4:$X$28,'Форма 1'!Z$8),"")</f>
        <v/>
      </c>
      <c r="J1091" s="103" t="str">
        <f>IF(ISNUMBER('Форма 1'!AA1091),'Форма 1'!$H1091*VLOOKUP('Форма 1'!$F1091,'Придельники до 2021'!$B$4:$X$28,'Форма 1'!AA$8),"")</f>
        <v/>
      </c>
      <c r="K1091" s="90"/>
      <c r="L1091" s="87"/>
      <c r="M1091" s="103">
        <f>IF(ISNUMBER('Форма 1'!AD1091),'Форма 1'!$H1091*VLOOKUP('Форма 1'!$F1091,'Придельники до 2021'!$B$4:$X$28,'Форма 1'!AD$8),"")</f>
        <v>16658738.712000001</v>
      </c>
      <c r="N1091" s="103" t="str">
        <f>IF(ISBLANK('Форма 1'!$AE1091),"",IF('Форма 1'!$AE1091=1,'Форма 1'!$H1091*VLOOKUP('Форма 1'!$F1091,'Придельники до 2021'!$B$4:$X$28,'Форма 1'!$AE$8,0),IF('Форма 1'!$AE1091=2,'Форма 1'!$H1091*VLOOKUP('Форма 1'!$F1091,'Придельники до 2021'!$B$4:$X$28,13,0),IF('Форма 1'!$AE1091=3,'Форма 1'!$H1091*VLOOKUP('Форма 1'!$F1091,'Придельники до 2021'!$B$4:$X$28,12,0)))))</f>
        <v/>
      </c>
      <c r="O1091" s="103" t="str">
        <f>IF(ISNUMBER('Форма 1'!AF1091),'Форма 1'!$H1091*VLOOKUP('Форма 1'!$F1091,'Придельники до 2021'!$B$4:$X$28,'Форма 1'!AF$8),"")</f>
        <v/>
      </c>
      <c r="P1091" s="87"/>
      <c r="Q1091" s="103" t="str">
        <f>IF(ISNUMBER('Форма 1'!AH1091),'Форма 1'!$H1091*VLOOKUP('Форма 1'!$F1091,'Придельники до 2021'!$B$4:$X$28,'Форма 1'!AH$8),"")</f>
        <v/>
      </c>
      <c r="R1091" s="103" t="str">
        <f>IF(ISNUMBER('Форма 1'!AI1091),'Форма 1'!$H1091*VLOOKUP('Форма 1'!$F1091,'Придельники до 2021'!$B$4:$X$28,'Форма 1'!AI$8),"")</f>
        <v/>
      </c>
      <c r="S1091" s="103" t="str">
        <f>IF(ISNUMBER('Форма 1'!AJ1091),'Форма 1'!$H1091*VLOOKUP('Форма 1'!$F1091,'Придельники до 2021'!$B$4:$X$28,'Форма 1'!AJ$8),"")</f>
        <v/>
      </c>
      <c r="T1091" s="87"/>
    </row>
    <row r="1092" spans="1:20">
      <c r="A1092" s="188">
        <f t="shared" si="89"/>
        <v>4</v>
      </c>
      <c r="B1092" s="189" t="s">
        <v>1262</v>
      </c>
      <c r="C1092" s="99">
        <f t="shared" si="87"/>
        <v>2676121.875</v>
      </c>
      <c r="D1092" s="103" t="str">
        <f>IF(ISNUMBER('Форма 1'!U1092),'Форма 1'!$H1092*VLOOKUP('Форма 1'!$F1092,'Придельники до 2021'!$B$4:$X$28,'Форма 1'!U$8),"")</f>
        <v/>
      </c>
      <c r="E1092" s="103" t="str">
        <f>IF(ISNUMBER('Форма 1'!V1092),'Форма 1'!$H1092*VLOOKUP('Форма 1'!$F1092,'Придельники до 2021'!$B$4:$X$28,'Форма 1'!V$8),"")</f>
        <v/>
      </c>
      <c r="F1092" s="103" t="str">
        <f>IF(ISNUMBER('Форма 1'!W1092),'Форма 1'!$H1092*VLOOKUP('Форма 1'!$F1092,'Придельники до 2021'!$B$4:$X$28,'Форма 1'!W$8),"")</f>
        <v/>
      </c>
      <c r="G1092" s="103">
        <f>IF(ISNUMBER('Форма 1'!X1092),'Форма 1'!$H1092*VLOOKUP('Форма 1'!$F1092,'Придельники до 2021'!$B$4:$X$28,'Форма 1'!X$8),"")</f>
        <v>273723.34500000003</v>
      </c>
      <c r="H1092" s="103" t="str">
        <f>IF(ISNUMBER('Форма 1'!Y1092),'Форма 1'!$H1092*VLOOKUP('Форма 1'!$F1092,'Придельники до 2021'!$B$4:$X$28,'Форма 1'!Y$8),"")</f>
        <v/>
      </c>
      <c r="I1092" s="103">
        <f>IF(ISNUMBER('Форма 1'!Z1092),'Форма 1'!$H1092*VLOOKUP('Форма 1'!$F1092,'Придельники до 2021'!$B$4:$X$28,'Форма 1'!Z$8),"")</f>
        <v>467070.66</v>
      </c>
      <c r="J1092" s="103" t="str">
        <f>IF(ISNUMBER('Форма 1'!AA1092),'Форма 1'!$H1092*VLOOKUP('Форма 1'!$F1092,'Придельники до 2021'!$B$4:$X$28,'Форма 1'!AA$8),"")</f>
        <v/>
      </c>
      <c r="K1092" s="90"/>
      <c r="L1092" s="87"/>
      <c r="M1092" s="103" t="str">
        <f>IF(ISNUMBER('Форма 1'!AD1092),'Форма 1'!$H1092*VLOOKUP('Форма 1'!$F1092,'Придельники до 2021'!$B$4:$X$28,'Форма 1'!AD$8),"")</f>
        <v/>
      </c>
      <c r="N1092" s="103" t="str">
        <f>IF(ISBLANK('Форма 1'!$AE1092),"",IF('Форма 1'!$AE1092=1,'Форма 1'!$H1092*VLOOKUP('Форма 1'!$F1092,'Придельники до 2021'!$B$4:$X$28,'Форма 1'!$AE$8,0),IF('Форма 1'!$AE1092=2,'Форма 1'!$H1092*VLOOKUP('Форма 1'!$F1092,'Придельники до 2021'!$B$4:$X$28,13,0),IF('Форма 1'!$AE1092=3,'Форма 1'!$H1092*VLOOKUP('Форма 1'!$F1092,'Придельники до 2021'!$B$4:$X$28,12,0)))))</f>
        <v/>
      </c>
      <c r="O1092" s="103" t="str">
        <f>IF(ISNUMBER('Форма 1'!AF1092),'Форма 1'!$H1092*VLOOKUP('Форма 1'!$F1092,'Придельники до 2021'!$B$4:$X$28,'Форма 1'!AF$8),"")</f>
        <v/>
      </c>
      <c r="P1092" s="87"/>
      <c r="Q1092" s="103">
        <f>IF(ISNUMBER('Форма 1'!AH1092),'Форма 1'!$H1092*VLOOKUP('Форма 1'!$F1092,'Придельники до 2021'!$B$4:$X$28,'Форма 1'!AH$8),"")</f>
        <v>1935327.87</v>
      </c>
      <c r="R1092" s="103" t="str">
        <f>IF(ISNUMBER('Форма 1'!AI1092),'Форма 1'!$H1092*VLOOKUP('Форма 1'!$F1092,'Придельники до 2021'!$B$4:$X$28,'Форма 1'!AI$8),"")</f>
        <v/>
      </c>
      <c r="S1092" s="103" t="str">
        <f>IF(ISNUMBER('Форма 1'!AJ1092),'Форма 1'!$H1092*VLOOKUP('Форма 1'!$F1092,'Придельники до 2021'!$B$4:$X$28,'Форма 1'!AJ$8),"")</f>
        <v/>
      </c>
      <c r="T1092" s="87"/>
    </row>
    <row r="1093" spans="1:20">
      <c r="A1093" s="188">
        <f t="shared" si="89"/>
        <v>5</v>
      </c>
      <c r="B1093" s="189" t="s">
        <v>1263</v>
      </c>
      <c r="C1093" s="99">
        <f t="shared" si="87"/>
        <v>15791971.68</v>
      </c>
      <c r="D1093" s="103" t="str">
        <f>IF(ISNUMBER('Форма 1'!U1093),'Форма 1'!$H1093*VLOOKUP('Форма 1'!$F1093,'Придельники до 2021'!$B$4:$X$28,'Форма 1'!U$8),"")</f>
        <v/>
      </c>
      <c r="E1093" s="103" t="str">
        <f>IF(ISNUMBER('Форма 1'!V1093),'Форма 1'!$H1093*VLOOKUP('Форма 1'!$F1093,'Придельники до 2021'!$B$4:$X$28,'Форма 1'!V$8),"")</f>
        <v/>
      </c>
      <c r="F1093" s="103" t="str">
        <f>IF(ISNUMBER('Форма 1'!W1093),'Форма 1'!$H1093*VLOOKUP('Форма 1'!$F1093,'Придельники до 2021'!$B$4:$X$28,'Форма 1'!W$8),"")</f>
        <v/>
      </c>
      <c r="G1093" s="103" t="str">
        <f>IF(ISNUMBER('Форма 1'!X1093),'Форма 1'!$H1093*VLOOKUP('Форма 1'!$F1093,'Придельники до 2021'!$B$4:$X$28,'Форма 1'!X$8),"")</f>
        <v/>
      </c>
      <c r="H1093" s="103" t="str">
        <f>IF(ISNUMBER('Форма 1'!Y1093),'Форма 1'!$H1093*VLOOKUP('Форма 1'!$F1093,'Придельники до 2021'!$B$4:$X$28,'Форма 1'!Y$8),"")</f>
        <v/>
      </c>
      <c r="I1093" s="103" t="str">
        <f>IF(ISNUMBER('Форма 1'!Z1093),'Форма 1'!$H1093*VLOOKUP('Форма 1'!$F1093,'Придельники до 2021'!$B$4:$X$28,'Форма 1'!Z$8),"")</f>
        <v/>
      </c>
      <c r="J1093" s="103" t="str">
        <f>IF(ISNUMBER('Форма 1'!AA1093),'Форма 1'!$H1093*VLOOKUP('Форма 1'!$F1093,'Придельники до 2021'!$B$4:$X$28,'Форма 1'!AA$8),"")</f>
        <v/>
      </c>
      <c r="K1093" s="90"/>
      <c r="L1093" s="87"/>
      <c r="M1093" s="103">
        <f>IF(ISNUMBER('Форма 1'!AD1093),'Форма 1'!$H1093*VLOOKUP('Форма 1'!$F1093,'Придельники до 2021'!$B$4:$X$28,'Форма 1'!AD$8),"")</f>
        <v>15791971.68</v>
      </c>
      <c r="N1093" s="103" t="str">
        <f>IF(ISBLANK('Форма 1'!$AE1093),"",IF('Форма 1'!$AE1093=1,'Форма 1'!$H1093*VLOOKUP('Форма 1'!$F1093,'Придельники до 2021'!$B$4:$X$28,'Форма 1'!$AE$8,0),IF('Форма 1'!$AE1093=2,'Форма 1'!$H1093*VLOOKUP('Форма 1'!$F1093,'Придельники до 2021'!$B$4:$X$28,13,0),IF('Форма 1'!$AE1093=3,'Форма 1'!$H1093*VLOOKUP('Форма 1'!$F1093,'Придельники до 2021'!$B$4:$X$28,12,0)))))</f>
        <v/>
      </c>
      <c r="O1093" s="103" t="str">
        <f>IF(ISNUMBER('Форма 1'!AF1093),'Форма 1'!$H1093*VLOOKUP('Форма 1'!$F1093,'Придельники до 2021'!$B$4:$X$28,'Форма 1'!AF$8),"")</f>
        <v/>
      </c>
      <c r="P1093" s="87"/>
      <c r="Q1093" s="103" t="str">
        <f>IF(ISNUMBER('Форма 1'!AH1093),'Форма 1'!$H1093*VLOOKUP('Форма 1'!$F1093,'Придельники до 2021'!$B$4:$X$28,'Форма 1'!AH$8),"")</f>
        <v/>
      </c>
      <c r="R1093" s="103" t="str">
        <f>IF(ISNUMBER('Форма 1'!AI1093),'Форма 1'!$H1093*VLOOKUP('Форма 1'!$F1093,'Придельники до 2021'!$B$4:$X$28,'Форма 1'!AI$8),"")</f>
        <v/>
      </c>
      <c r="S1093" s="103" t="str">
        <f>IF(ISNUMBER('Форма 1'!AJ1093),'Форма 1'!$H1093*VLOOKUP('Форма 1'!$F1093,'Придельники до 2021'!$B$4:$X$28,'Форма 1'!AJ$8),"")</f>
        <v/>
      </c>
      <c r="T1093" s="87"/>
    </row>
    <row r="1094" spans="1:20">
      <c r="A1094" s="188">
        <f t="shared" si="89"/>
        <v>6</v>
      </c>
      <c r="B1094" s="189" t="s">
        <v>1264</v>
      </c>
      <c r="C1094" s="99">
        <f t="shared" si="87"/>
        <v>2458915.8280000002</v>
      </c>
      <c r="D1094" s="103" t="str">
        <f>IF(ISNUMBER('Форма 1'!U1094),'Форма 1'!$H1094*VLOOKUP('Форма 1'!$F1094,'Придельники до 2021'!$B$4:$X$28,'Форма 1'!U$8),"")</f>
        <v/>
      </c>
      <c r="E1094" s="103" t="str">
        <f>IF(ISNUMBER('Форма 1'!V1094),'Форма 1'!$H1094*VLOOKUP('Форма 1'!$F1094,'Придельники до 2021'!$B$4:$X$28,'Форма 1'!V$8),"")</f>
        <v/>
      </c>
      <c r="F1094" s="103" t="str">
        <f>IF(ISNUMBER('Форма 1'!W1094),'Форма 1'!$H1094*VLOOKUP('Форма 1'!$F1094,'Придельники до 2021'!$B$4:$X$28,'Форма 1'!W$8),"")</f>
        <v/>
      </c>
      <c r="G1094" s="103">
        <f>IF(ISNUMBER('Форма 1'!X1094),'Форма 1'!$H1094*VLOOKUP('Форма 1'!$F1094,'Придельники до 2021'!$B$4:$X$28,'Форма 1'!X$8),"")</f>
        <v>1024325.0800000001</v>
      </c>
      <c r="H1094" s="103" t="str">
        <f>IF(ISNUMBER('Форма 1'!Y1094),'Форма 1'!$H1094*VLOOKUP('Форма 1'!$F1094,'Придельники до 2021'!$B$4:$X$28,'Форма 1'!Y$8),"")</f>
        <v/>
      </c>
      <c r="I1094" s="103">
        <f>IF(ISNUMBER('Форма 1'!Z1094),'Форма 1'!$H1094*VLOOKUP('Форма 1'!$F1094,'Придельники до 2021'!$B$4:$X$28,'Форма 1'!Z$8),"")</f>
        <v>1434590.7480000001</v>
      </c>
      <c r="J1094" s="103" t="str">
        <f>IF(ISNUMBER('Форма 1'!AA1094),'Форма 1'!$H1094*VLOOKUP('Форма 1'!$F1094,'Придельники до 2021'!$B$4:$X$28,'Форма 1'!AA$8),"")</f>
        <v/>
      </c>
      <c r="K1094" s="90"/>
      <c r="L1094" s="87"/>
      <c r="M1094" s="103" t="str">
        <f>IF(ISNUMBER('Форма 1'!AD1094),'Форма 1'!$H1094*VLOOKUP('Форма 1'!$F1094,'Придельники до 2021'!$B$4:$X$28,'Форма 1'!AD$8),"")</f>
        <v/>
      </c>
      <c r="N1094" s="103" t="str">
        <f>IF(ISBLANK('Форма 1'!$AE1094),"",IF('Форма 1'!$AE1094=1,'Форма 1'!$H1094*VLOOKUP('Форма 1'!$F1094,'Придельники до 2021'!$B$4:$X$28,'Форма 1'!$AE$8,0),IF('Форма 1'!$AE1094=2,'Форма 1'!$H1094*VLOOKUP('Форма 1'!$F1094,'Придельники до 2021'!$B$4:$X$28,13,0),IF('Форма 1'!$AE1094=3,'Форма 1'!$H1094*VLOOKUP('Форма 1'!$F1094,'Придельники до 2021'!$B$4:$X$28,12,0)))))</f>
        <v/>
      </c>
      <c r="O1094" s="103" t="str">
        <f>IF(ISNUMBER('Форма 1'!AF1094),'Форма 1'!$H1094*VLOOKUP('Форма 1'!$F1094,'Придельники до 2021'!$B$4:$X$28,'Форма 1'!AF$8),"")</f>
        <v/>
      </c>
      <c r="P1094" s="87"/>
      <c r="Q1094" s="103" t="str">
        <f>IF(ISNUMBER('Форма 1'!AH1094),'Форма 1'!$H1094*VLOOKUP('Форма 1'!$F1094,'Придельники до 2021'!$B$4:$X$28,'Форма 1'!AH$8),"")</f>
        <v/>
      </c>
      <c r="R1094" s="103" t="str">
        <f>IF(ISNUMBER('Форма 1'!AI1094),'Форма 1'!$H1094*VLOOKUP('Форма 1'!$F1094,'Придельники до 2021'!$B$4:$X$28,'Форма 1'!AI$8),"")</f>
        <v/>
      </c>
      <c r="S1094" s="103" t="str">
        <f>IF(ISNUMBER('Форма 1'!AJ1094),'Форма 1'!$H1094*VLOOKUP('Форма 1'!$F1094,'Придельники до 2021'!$B$4:$X$28,'Форма 1'!AJ$8),"")</f>
        <v/>
      </c>
      <c r="T1094" s="87"/>
    </row>
    <row r="1095" spans="1:20">
      <c r="A1095" s="188">
        <f t="shared" si="89"/>
        <v>7</v>
      </c>
      <c r="B1095" s="190" t="s">
        <v>1265</v>
      </c>
      <c r="C1095" s="99">
        <f t="shared" si="87"/>
        <v>2884788.3400000003</v>
      </c>
      <c r="D1095" s="103" t="str">
        <f>IF(ISNUMBER('Форма 1'!U1095),'Форма 1'!$H1095*VLOOKUP('Форма 1'!$F1095,'Придельники до 2021'!$B$4:$X$28,'Форма 1'!U$8),"")</f>
        <v/>
      </c>
      <c r="E1095" s="103" t="str">
        <f>IF(ISNUMBER('Форма 1'!V1095),'Форма 1'!$H1095*VLOOKUP('Форма 1'!$F1095,'Придельники до 2021'!$B$4:$X$28,'Форма 1'!V$8),"")</f>
        <v/>
      </c>
      <c r="F1095" s="103" t="str">
        <f>IF(ISNUMBER('Форма 1'!W1095),'Форма 1'!$H1095*VLOOKUP('Форма 1'!$F1095,'Придельники до 2021'!$B$4:$X$28,'Форма 1'!W$8),"")</f>
        <v/>
      </c>
      <c r="G1095" s="103" t="str">
        <f>IF(ISNUMBER('Форма 1'!X1095),'Форма 1'!$H1095*VLOOKUP('Форма 1'!$F1095,'Придельники до 2021'!$B$4:$X$28,'Форма 1'!X$8),"")</f>
        <v/>
      </c>
      <c r="H1095" s="103" t="str">
        <f>IF(ISNUMBER('Форма 1'!Y1095),'Форма 1'!$H1095*VLOOKUP('Форма 1'!$F1095,'Придельники до 2021'!$B$4:$X$28,'Форма 1'!Y$8),"")</f>
        <v/>
      </c>
      <c r="I1095" s="103" t="str">
        <f>IF(ISNUMBER('Форма 1'!Z1095),'Форма 1'!$H1095*VLOOKUP('Форма 1'!$F1095,'Придельники до 2021'!$B$4:$X$28,'Форма 1'!Z$8),"")</f>
        <v/>
      </c>
      <c r="J1095" s="103" t="str">
        <f>IF(ISNUMBER('Форма 1'!AA1095),'Форма 1'!$H1095*VLOOKUP('Форма 1'!$F1095,'Придельники до 2021'!$B$4:$X$28,'Форма 1'!AA$8),"")</f>
        <v/>
      </c>
      <c r="K1095" s="90"/>
      <c r="L1095" s="87"/>
      <c r="M1095" s="103">
        <f>IF(ISNUMBER('Форма 1'!AD1095),'Форма 1'!$H1095*VLOOKUP('Форма 1'!$F1095,'Придельники до 2021'!$B$4:$X$28,'Форма 1'!AD$8),"")</f>
        <v>2884788.3400000003</v>
      </c>
      <c r="N1095" s="103" t="str">
        <f>IF(ISBLANK('Форма 1'!$AE1095),"",IF('Форма 1'!$AE1095=1,'Форма 1'!$H1095*VLOOKUP('Форма 1'!$F1095,'Придельники до 2021'!$B$4:$X$28,'Форма 1'!$AE$8,0),IF('Форма 1'!$AE1095=2,'Форма 1'!$H1095*VLOOKUP('Форма 1'!$F1095,'Придельники до 2021'!$B$4:$X$28,13,0),IF('Форма 1'!$AE1095=3,'Форма 1'!$H1095*VLOOKUP('Форма 1'!$F1095,'Придельники до 2021'!$B$4:$X$28,12,0)))))</f>
        <v/>
      </c>
      <c r="O1095" s="103" t="str">
        <f>IF(ISNUMBER('Форма 1'!AF1095),'Форма 1'!$H1095*VLOOKUP('Форма 1'!$F1095,'Придельники до 2021'!$B$4:$X$28,'Форма 1'!AF$8),"")</f>
        <v/>
      </c>
      <c r="P1095" s="87"/>
      <c r="Q1095" s="103" t="str">
        <f>IF(ISNUMBER('Форма 1'!AH1095),'Форма 1'!$H1095*VLOOKUP('Форма 1'!$F1095,'Придельники до 2021'!$B$4:$X$28,'Форма 1'!AH$8),"")</f>
        <v/>
      </c>
      <c r="R1095" s="103" t="str">
        <f>IF(ISNUMBER('Форма 1'!AI1095),'Форма 1'!$H1095*VLOOKUP('Форма 1'!$F1095,'Придельники до 2021'!$B$4:$X$28,'Форма 1'!AI$8),"")</f>
        <v/>
      </c>
      <c r="S1095" s="103" t="str">
        <f>IF(ISNUMBER('Форма 1'!AJ1095),'Форма 1'!$H1095*VLOOKUP('Форма 1'!$F1095,'Придельники до 2021'!$B$4:$X$28,'Форма 1'!AJ$8),"")</f>
        <v/>
      </c>
      <c r="T1095" s="87"/>
    </row>
    <row r="1096" spans="1:20">
      <c r="A1096" s="188">
        <f t="shared" si="89"/>
        <v>8</v>
      </c>
      <c r="B1096" s="189" t="s">
        <v>1266</v>
      </c>
      <c r="C1096" s="99">
        <f t="shared" si="87"/>
        <v>11730293.1</v>
      </c>
      <c r="D1096" s="103" t="str">
        <f>IF(ISNUMBER('Форма 1'!U1096),'Форма 1'!$H1096*VLOOKUP('Форма 1'!$F1096,'Придельники до 2021'!$B$4:$X$28,'Форма 1'!U$8),"")</f>
        <v/>
      </c>
      <c r="E1096" s="103" t="str">
        <f>IF(ISNUMBER('Форма 1'!V1096),'Форма 1'!$H1096*VLOOKUP('Форма 1'!$F1096,'Придельники до 2021'!$B$4:$X$28,'Форма 1'!V$8),"")</f>
        <v/>
      </c>
      <c r="F1096" s="103" t="str">
        <f>IF(ISNUMBER('Форма 1'!W1096),'Форма 1'!$H1096*VLOOKUP('Форма 1'!$F1096,'Придельники до 2021'!$B$4:$X$28,'Форма 1'!W$8),"")</f>
        <v/>
      </c>
      <c r="G1096" s="103" t="str">
        <f>IF(ISNUMBER('Форма 1'!X1096),'Форма 1'!$H1096*VLOOKUP('Форма 1'!$F1096,'Придельники до 2021'!$B$4:$X$28,'Форма 1'!X$8),"")</f>
        <v/>
      </c>
      <c r="H1096" s="103" t="str">
        <f>IF(ISNUMBER('Форма 1'!Y1096),'Форма 1'!$H1096*VLOOKUP('Форма 1'!$F1096,'Придельники до 2021'!$B$4:$X$28,'Форма 1'!Y$8),"")</f>
        <v/>
      </c>
      <c r="I1096" s="103" t="str">
        <f>IF(ISNUMBER('Форма 1'!Z1096),'Форма 1'!$H1096*VLOOKUP('Форма 1'!$F1096,'Придельники до 2021'!$B$4:$X$28,'Форма 1'!Z$8),"")</f>
        <v/>
      </c>
      <c r="J1096" s="103" t="str">
        <f>IF(ISNUMBER('Форма 1'!AA1096),'Форма 1'!$H1096*VLOOKUP('Форма 1'!$F1096,'Придельники до 2021'!$B$4:$X$28,'Форма 1'!AA$8),"")</f>
        <v/>
      </c>
      <c r="K1096" s="90"/>
      <c r="L1096" s="87"/>
      <c r="M1096" s="103">
        <f>IF(ISNUMBER('Форма 1'!AD1096),'Форма 1'!$H1096*VLOOKUP('Форма 1'!$F1096,'Придельники до 2021'!$B$4:$X$28,'Форма 1'!AD$8),"")</f>
        <v>11730293.1</v>
      </c>
      <c r="N1096" s="103" t="str">
        <f>IF(ISBLANK('Форма 1'!$AE1096),"",IF('Форма 1'!$AE1096=1,'Форма 1'!$H1096*VLOOKUP('Форма 1'!$F1096,'Придельники до 2021'!$B$4:$X$28,'Форма 1'!$AE$8,0),IF('Форма 1'!$AE1096=2,'Форма 1'!$H1096*VLOOKUP('Форма 1'!$F1096,'Придельники до 2021'!$B$4:$X$28,13,0),IF('Форма 1'!$AE1096=3,'Форма 1'!$H1096*VLOOKUP('Форма 1'!$F1096,'Придельники до 2021'!$B$4:$X$28,12,0)))))</f>
        <v/>
      </c>
      <c r="O1096" s="103" t="str">
        <f>IF(ISNUMBER('Форма 1'!AF1096),'Форма 1'!$H1096*VLOOKUP('Форма 1'!$F1096,'Придельники до 2021'!$B$4:$X$28,'Форма 1'!AF$8),"")</f>
        <v/>
      </c>
      <c r="P1096" s="87"/>
      <c r="Q1096" s="103" t="str">
        <f>IF(ISNUMBER('Форма 1'!AH1096),'Форма 1'!$H1096*VLOOKUP('Форма 1'!$F1096,'Придельники до 2021'!$B$4:$X$28,'Форма 1'!AH$8),"")</f>
        <v/>
      </c>
      <c r="R1096" s="103" t="str">
        <f>IF(ISNUMBER('Форма 1'!AI1096),'Форма 1'!$H1096*VLOOKUP('Форма 1'!$F1096,'Придельники до 2021'!$B$4:$X$28,'Форма 1'!AI$8),"")</f>
        <v/>
      </c>
      <c r="S1096" s="103" t="str">
        <f>IF(ISNUMBER('Форма 1'!AJ1096),'Форма 1'!$H1096*VLOOKUP('Форма 1'!$F1096,'Придельники до 2021'!$B$4:$X$28,'Форма 1'!AJ$8),"")</f>
        <v/>
      </c>
      <c r="T1096" s="87"/>
    </row>
    <row r="1097" spans="1:20">
      <c r="A1097" s="188">
        <f t="shared" si="89"/>
        <v>9</v>
      </c>
      <c r="B1097" s="189" t="s">
        <v>1267</v>
      </c>
      <c r="C1097" s="99">
        <f t="shared" si="87"/>
        <v>1863108.5760000001</v>
      </c>
      <c r="D1097" s="103">
        <f>IF(ISNUMBER('Форма 1'!U1097),'Форма 1'!$H1097*VLOOKUP('Форма 1'!$F1097,'Придельники до 2021'!$B$4:$X$28,'Форма 1'!U$8),"")</f>
        <v>1863108.5760000001</v>
      </c>
      <c r="E1097" s="103" t="str">
        <f>IF(ISNUMBER('Форма 1'!V1097),'Форма 1'!$H1097*VLOOKUP('Форма 1'!$F1097,'Придельники до 2021'!$B$4:$X$28,'Форма 1'!V$8),"")</f>
        <v/>
      </c>
      <c r="F1097" s="103" t="str">
        <f>IF(ISNUMBER('Форма 1'!W1097),'Форма 1'!$H1097*VLOOKUP('Форма 1'!$F1097,'Придельники до 2021'!$B$4:$X$28,'Форма 1'!W$8),"")</f>
        <v/>
      </c>
      <c r="G1097" s="103" t="str">
        <f>IF(ISNUMBER('Форма 1'!X1097),'Форма 1'!$H1097*VLOOKUP('Форма 1'!$F1097,'Придельники до 2021'!$B$4:$X$28,'Форма 1'!X$8),"")</f>
        <v/>
      </c>
      <c r="H1097" s="103" t="str">
        <f>IF(ISNUMBER('Форма 1'!Y1097),'Форма 1'!$H1097*VLOOKUP('Форма 1'!$F1097,'Придельники до 2021'!$B$4:$X$28,'Форма 1'!Y$8),"")</f>
        <v/>
      </c>
      <c r="I1097" s="103" t="str">
        <f>IF(ISNUMBER('Форма 1'!Z1097),'Форма 1'!$H1097*VLOOKUP('Форма 1'!$F1097,'Придельники до 2021'!$B$4:$X$28,'Форма 1'!Z$8),"")</f>
        <v/>
      </c>
      <c r="J1097" s="103" t="str">
        <f>IF(ISNUMBER('Форма 1'!AA1097),'Форма 1'!$H1097*VLOOKUP('Форма 1'!$F1097,'Придельники до 2021'!$B$4:$X$28,'Форма 1'!AA$8),"")</f>
        <v/>
      </c>
      <c r="K1097" s="90"/>
      <c r="L1097" s="87"/>
      <c r="M1097" s="103" t="str">
        <f>IF(ISNUMBER('Форма 1'!AD1097),'Форма 1'!$H1097*VLOOKUP('Форма 1'!$F1097,'Придельники до 2021'!$B$4:$X$28,'Форма 1'!AD$8),"")</f>
        <v/>
      </c>
      <c r="N1097" s="103" t="str">
        <f>IF(ISBLANK('Форма 1'!$AE1097),"",IF('Форма 1'!$AE1097=1,'Форма 1'!$H1097*VLOOKUP('Форма 1'!$F1097,'Придельники до 2021'!$B$4:$X$28,'Форма 1'!$AE$8,0),IF('Форма 1'!$AE1097=2,'Форма 1'!$H1097*VLOOKUP('Форма 1'!$F1097,'Придельники до 2021'!$B$4:$X$28,13,0),IF('Форма 1'!$AE1097=3,'Форма 1'!$H1097*VLOOKUP('Форма 1'!$F1097,'Придельники до 2021'!$B$4:$X$28,12,0)))))</f>
        <v/>
      </c>
      <c r="O1097" s="103" t="str">
        <f>IF(ISNUMBER('Форма 1'!AF1097),'Форма 1'!$H1097*VLOOKUP('Форма 1'!$F1097,'Придельники до 2021'!$B$4:$X$28,'Форма 1'!AF$8),"")</f>
        <v/>
      </c>
      <c r="P1097" s="87"/>
      <c r="Q1097" s="103" t="str">
        <f>IF(ISNUMBER('Форма 1'!AH1097),'Форма 1'!$H1097*VLOOKUP('Форма 1'!$F1097,'Придельники до 2021'!$B$4:$X$28,'Форма 1'!AH$8),"")</f>
        <v/>
      </c>
      <c r="R1097" s="103" t="str">
        <f>IF(ISNUMBER('Форма 1'!AI1097),'Форма 1'!$H1097*VLOOKUP('Форма 1'!$F1097,'Придельники до 2021'!$B$4:$X$28,'Форма 1'!AI$8),"")</f>
        <v/>
      </c>
      <c r="S1097" s="103" t="str">
        <f>IF(ISNUMBER('Форма 1'!AJ1097),'Форма 1'!$H1097*VLOOKUP('Форма 1'!$F1097,'Придельники до 2021'!$B$4:$X$28,'Форма 1'!AJ$8),"")</f>
        <v/>
      </c>
      <c r="T1097" s="87"/>
    </row>
    <row r="1098" spans="1:20">
      <c r="A1098" s="188">
        <f t="shared" si="89"/>
        <v>10</v>
      </c>
      <c r="B1098" s="189" t="s">
        <v>1268</v>
      </c>
      <c r="C1098" s="99">
        <f t="shared" si="87"/>
        <v>1867906.348</v>
      </c>
      <c r="D1098" s="103">
        <f>IF(ISNUMBER('Форма 1'!U1098),'Форма 1'!$H1098*VLOOKUP('Форма 1'!$F1098,'Придельники до 2021'!$B$4:$X$28,'Форма 1'!U$8),"")</f>
        <v>1867906.348</v>
      </c>
      <c r="E1098" s="103" t="str">
        <f>IF(ISNUMBER('Форма 1'!V1098),'Форма 1'!$H1098*VLOOKUP('Форма 1'!$F1098,'Придельники до 2021'!$B$4:$X$28,'Форма 1'!V$8),"")</f>
        <v/>
      </c>
      <c r="F1098" s="103" t="str">
        <f>IF(ISNUMBER('Форма 1'!W1098),'Форма 1'!$H1098*VLOOKUP('Форма 1'!$F1098,'Придельники до 2021'!$B$4:$X$28,'Форма 1'!W$8),"")</f>
        <v/>
      </c>
      <c r="G1098" s="103" t="str">
        <f>IF(ISNUMBER('Форма 1'!X1098),'Форма 1'!$H1098*VLOOKUP('Форма 1'!$F1098,'Придельники до 2021'!$B$4:$X$28,'Форма 1'!X$8),"")</f>
        <v/>
      </c>
      <c r="H1098" s="103" t="str">
        <f>IF(ISNUMBER('Форма 1'!Y1098),'Форма 1'!$H1098*VLOOKUP('Форма 1'!$F1098,'Придельники до 2021'!$B$4:$X$28,'Форма 1'!Y$8),"")</f>
        <v/>
      </c>
      <c r="I1098" s="103" t="str">
        <f>IF(ISNUMBER('Форма 1'!Z1098),'Форма 1'!$H1098*VLOOKUP('Форма 1'!$F1098,'Придельники до 2021'!$B$4:$X$28,'Форма 1'!Z$8),"")</f>
        <v/>
      </c>
      <c r="J1098" s="103" t="str">
        <f>IF(ISNUMBER('Форма 1'!AA1098),'Форма 1'!$H1098*VLOOKUP('Форма 1'!$F1098,'Придельники до 2021'!$B$4:$X$28,'Форма 1'!AA$8),"")</f>
        <v/>
      </c>
      <c r="K1098" s="90"/>
      <c r="L1098" s="87"/>
      <c r="M1098" s="103" t="str">
        <f>IF(ISNUMBER('Форма 1'!AD1098),'Форма 1'!$H1098*VLOOKUP('Форма 1'!$F1098,'Придельники до 2021'!$B$4:$X$28,'Форма 1'!AD$8),"")</f>
        <v/>
      </c>
      <c r="N1098" s="103" t="str">
        <f>IF(ISBLANK('Форма 1'!$AE1098),"",IF('Форма 1'!$AE1098=1,'Форма 1'!$H1098*VLOOKUP('Форма 1'!$F1098,'Придельники до 2021'!$B$4:$X$28,'Форма 1'!$AE$8,0),IF('Форма 1'!$AE1098=2,'Форма 1'!$H1098*VLOOKUP('Форма 1'!$F1098,'Придельники до 2021'!$B$4:$X$28,13,0),IF('Форма 1'!$AE1098=3,'Форма 1'!$H1098*VLOOKUP('Форма 1'!$F1098,'Придельники до 2021'!$B$4:$X$28,12,0)))))</f>
        <v/>
      </c>
      <c r="O1098" s="103" t="str">
        <f>IF(ISNUMBER('Форма 1'!AF1098),'Форма 1'!$H1098*VLOOKUP('Форма 1'!$F1098,'Придельники до 2021'!$B$4:$X$28,'Форма 1'!AF$8),"")</f>
        <v/>
      </c>
      <c r="P1098" s="87"/>
      <c r="Q1098" s="103" t="str">
        <f>IF(ISNUMBER('Форма 1'!AH1098),'Форма 1'!$H1098*VLOOKUP('Форма 1'!$F1098,'Придельники до 2021'!$B$4:$X$28,'Форма 1'!AH$8),"")</f>
        <v/>
      </c>
      <c r="R1098" s="103" t="str">
        <f>IF(ISNUMBER('Форма 1'!AI1098),'Форма 1'!$H1098*VLOOKUP('Форма 1'!$F1098,'Придельники до 2021'!$B$4:$X$28,'Форма 1'!AI$8),"")</f>
        <v/>
      </c>
      <c r="S1098" s="103" t="str">
        <f>IF(ISNUMBER('Форма 1'!AJ1098),'Форма 1'!$H1098*VLOOKUP('Форма 1'!$F1098,'Придельники до 2021'!$B$4:$X$28,'Форма 1'!AJ$8),"")</f>
        <v/>
      </c>
      <c r="T1098" s="87"/>
    </row>
    <row r="1099" spans="1:20">
      <c r="A1099" s="188">
        <f t="shared" si="89"/>
        <v>11</v>
      </c>
      <c r="B1099" s="189" t="s">
        <v>1269</v>
      </c>
      <c r="C1099" s="99">
        <f t="shared" si="87"/>
        <v>196427.66899999999</v>
      </c>
      <c r="D1099" s="103">
        <f>IF(ISNUMBER('Форма 1'!U1099),'Форма 1'!$H1099*VLOOKUP('Форма 1'!$F1099,'Придельники до 2021'!$B$4:$X$28,'Форма 1'!U$8),"")</f>
        <v>196427.66899999999</v>
      </c>
      <c r="E1099" s="103" t="str">
        <f>IF(ISNUMBER('Форма 1'!V1099),'Форма 1'!$H1099*VLOOKUP('Форма 1'!$F1099,'Придельники до 2021'!$B$4:$X$28,'Форма 1'!V$8),"")</f>
        <v/>
      </c>
      <c r="F1099" s="103" t="str">
        <f>IF(ISNUMBER('Форма 1'!W1099),'Форма 1'!$H1099*VLOOKUP('Форма 1'!$F1099,'Придельники до 2021'!$B$4:$X$28,'Форма 1'!W$8),"")</f>
        <v/>
      </c>
      <c r="G1099" s="103" t="str">
        <f>IF(ISNUMBER('Форма 1'!X1099),'Форма 1'!$H1099*VLOOKUP('Форма 1'!$F1099,'Придельники до 2021'!$B$4:$X$28,'Форма 1'!X$8),"")</f>
        <v/>
      </c>
      <c r="H1099" s="103" t="str">
        <f>IF(ISNUMBER('Форма 1'!Y1099),'Форма 1'!$H1099*VLOOKUP('Форма 1'!$F1099,'Придельники до 2021'!$B$4:$X$28,'Форма 1'!Y$8),"")</f>
        <v/>
      </c>
      <c r="I1099" s="103" t="str">
        <f>IF(ISNUMBER('Форма 1'!Z1099),'Форма 1'!$H1099*VLOOKUP('Форма 1'!$F1099,'Придельники до 2021'!$B$4:$X$28,'Форма 1'!Z$8),"")</f>
        <v/>
      </c>
      <c r="J1099" s="103" t="str">
        <f>IF(ISNUMBER('Форма 1'!AA1099),'Форма 1'!$H1099*VLOOKUP('Форма 1'!$F1099,'Придельники до 2021'!$B$4:$X$28,'Форма 1'!AA$8),"")</f>
        <v/>
      </c>
      <c r="K1099" s="92"/>
      <c r="L1099" s="88"/>
      <c r="M1099" s="103" t="str">
        <f>IF(ISNUMBER('Форма 1'!AD1099),'Форма 1'!$H1099*VLOOKUP('Форма 1'!$F1099,'Придельники до 2021'!$B$4:$X$28,'Форма 1'!AD$8),"")</f>
        <v/>
      </c>
      <c r="N1099" s="103" t="str">
        <f>IF(ISBLANK('Форма 1'!$AE1099),"",IF('Форма 1'!$AE1099=1,'Форма 1'!$H1099*VLOOKUP('Форма 1'!$F1099,'Придельники до 2021'!$B$4:$X$28,'Форма 1'!$AE$8,0),IF('Форма 1'!$AE1099=2,'Форма 1'!$H1099*VLOOKUP('Форма 1'!$F1099,'Придельники до 2021'!$B$4:$X$28,13,0),IF('Форма 1'!$AE1099=3,'Форма 1'!$H1099*VLOOKUP('Форма 1'!$F1099,'Придельники до 2021'!$B$4:$X$28,12,0)))))</f>
        <v/>
      </c>
      <c r="O1099" s="103" t="str">
        <f>IF(ISNUMBER('Форма 1'!AF1099),'Форма 1'!$H1099*VLOOKUP('Форма 1'!$F1099,'Придельники до 2021'!$B$4:$X$28,'Форма 1'!AF$8),"")</f>
        <v/>
      </c>
      <c r="P1099" s="88"/>
      <c r="Q1099" s="103" t="str">
        <f>IF(ISNUMBER('Форма 1'!AH1099),'Форма 1'!$H1099*VLOOKUP('Форма 1'!$F1099,'Придельники до 2021'!$B$4:$X$28,'Форма 1'!AH$8),"")</f>
        <v/>
      </c>
      <c r="R1099" s="103" t="str">
        <f>IF(ISNUMBER('Форма 1'!AI1099),'Форма 1'!$H1099*VLOOKUP('Форма 1'!$F1099,'Придельники до 2021'!$B$4:$X$28,'Форма 1'!AI$8),"")</f>
        <v/>
      </c>
      <c r="S1099" s="103" t="str">
        <f>IF(ISNUMBER('Форма 1'!AJ1099),'Форма 1'!$H1099*VLOOKUP('Форма 1'!$F1099,'Придельники до 2021'!$B$4:$X$28,'Форма 1'!AJ$8),"")</f>
        <v/>
      </c>
      <c r="T1099" s="87"/>
    </row>
    <row r="1100" spans="1:20">
      <c r="A1100" s="188">
        <f t="shared" si="89"/>
        <v>12</v>
      </c>
      <c r="B1100" s="189" t="s">
        <v>1270</v>
      </c>
      <c r="C1100" s="99">
        <f t="shared" si="87"/>
        <v>1794720.6619999998</v>
      </c>
      <c r="D1100" s="103">
        <f>IF(ISNUMBER('Форма 1'!U1100),'Форма 1'!$H1100*VLOOKUP('Форма 1'!$F1100,'Придельники до 2021'!$B$4:$X$28,'Форма 1'!U$8),"")</f>
        <v>1794720.6619999998</v>
      </c>
      <c r="E1100" s="103" t="str">
        <f>IF(ISNUMBER('Форма 1'!V1100),'Форма 1'!$H1100*VLOOKUP('Форма 1'!$F1100,'Придельники до 2021'!$B$4:$X$28,'Форма 1'!V$8),"")</f>
        <v/>
      </c>
      <c r="F1100" s="103" t="str">
        <f>IF(ISNUMBER('Форма 1'!W1100),'Форма 1'!$H1100*VLOOKUP('Форма 1'!$F1100,'Придельники до 2021'!$B$4:$X$28,'Форма 1'!W$8),"")</f>
        <v/>
      </c>
      <c r="G1100" s="103" t="str">
        <f>IF(ISNUMBER('Форма 1'!X1100),'Форма 1'!$H1100*VLOOKUP('Форма 1'!$F1100,'Придельники до 2021'!$B$4:$X$28,'Форма 1'!X$8),"")</f>
        <v/>
      </c>
      <c r="H1100" s="103" t="str">
        <f>IF(ISNUMBER('Форма 1'!Y1100),'Форма 1'!$H1100*VLOOKUP('Форма 1'!$F1100,'Придельники до 2021'!$B$4:$X$28,'Форма 1'!Y$8),"")</f>
        <v/>
      </c>
      <c r="I1100" s="103" t="str">
        <f>IF(ISNUMBER('Форма 1'!Z1100),'Форма 1'!$H1100*VLOOKUP('Форма 1'!$F1100,'Придельники до 2021'!$B$4:$X$28,'Форма 1'!Z$8),"")</f>
        <v/>
      </c>
      <c r="J1100" s="103" t="str">
        <f>IF(ISNUMBER('Форма 1'!AA1100),'Форма 1'!$H1100*VLOOKUP('Форма 1'!$F1100,'Придельники до 2021'!$B$4:$X$28,'Форма 1'!AA$8),"")</f>
        <v/>
      </c>
      <c r="K1100" s="90"/>
      <c r="L1100" s="87"/>
      <c r="M1100" s="103" t="str">
        <f>IF(ISNUMBER('Форма 1'!AD1100),'Форма 1'!$H1100*VLOOKUP('Форма 1'!$F1100,'Придельники до 2021'!$B$4:$X$28,'Форма 1'!AD$8),"")</f>
        <v/>
      </c>
      <c r="N1100" s="103" t="str">
        <f>IF(ISBLANK('Форма 1'!$AE1100),"",IF('Форма 1'!$AE1100=1,'Форма 1'!$H1100*VLOOKUP('Форма 1'!$F1100,'Придельники до 2021'!$B$4:$X$28,'Форма 1'!$AE$8,0),IF('Форма 1'!$AE1100=2,'Форма 1'!$H1100*VLOOKUP('Форма 1'!$F1100,'Придельники до 2021'!$B$4:$X$28,13,0),IF('Форма 1'!$AE1100=3,'Форма 1'!$H1100*VLOOKUP('Форма 1'!$F1100,'Придельники до 2021'!$B$4:$X$28,12,0)))))</f>
        <v/>
      </c>
      <c r="O1100" s="103" t="str">
        <f>IF(ISNUMBER('Форма 1'!AF1100),'Форма 1'!$H1100*VLOOKUP('Форма 1'!$F1100,'Придельники до 2021'!$B$4:$X$28,'Форма 1'!AF$8),"")</f>
        <v/>
      </c>
      <c r="P1100" s="87"/>
      <c r="Q1100" s="103" t="str">
        <f>IF(ISNUMBER('Форма 1'!AH1100),'Форма 1'!$H1100*VLOOKUP('Форма 1'!$F1100,'Придельники до 2021'!$B$4:$X$28,'Форма 1'!AH$8),"")</f>
        <v/>
      </c>
      <c r="R1100" s="103" t="str">
        <f>IF(ISNUMBER('Форма 1'!AI1100),'Форма 1'!$H1100*VLOOKUP('Форма 1'!$F1100,'Придельники до 2021'!$B$4:$X$28,'Форма 1'!AI$8),"")</f>
        <v/>
      </c>
      <c r="S1100" s="103" t="str">
        <f>IF(ISNUMBER('Форма 1'!AJ1100),'Форма 1'!$H1100*VLOOKUP('Форма 1'!$F1100,'Придельники до 2021'!$B$4:$X$28,'Форма 1'!AJ$8),"")</f>
        <v/>
      </c>
      <c r="T1100" s="87"/>
    </row>
    <row r="1101" spans="1:20" ht="15.75">
      <c r="A1101" s="187">
        <v>0</v>
      </c>
      <c r="B1101" s="34" t="s">
        <v>1271</v>
      </c>
      <c r="C1101" s="36">
        <f t="shared" ref="C1101:T1101" si="91">SUM(C1102:C1105)</f>
        <v>17216012.110000003</v>
      </c>
      <c r="D1101" s="36">
        <f t="shared" si="91"/>
        <v>505234.89700000006</v>
      </c>
      <c r="E1101" s="36">
        <f t="shared" si="91"/>
        <v>0</v>
      </c>
      <c r="F1101" s="36">
        <f t="shared" si="91"/>
        <v>0</v>
      </c>
      <c r="G1101" s="36">
        <f t="shared" si="91"/>
        <v>0</v>
      </c>
      <c r="H1101" s="36">
        <f t="shared" si="91"/>
        <v>0</v>
      </c>
      <c r="I1101" s="36">
        <f t="shared" si="91"/>
        <v>0</v>
      </c>
      <c r="J1101" s="36">
        <f t="shared" si="91"/>
        <v>0</v>
      </c>
      <c r="K1101" s="39">
        <f t="shared" si="91"/>
        <v>0</v>
      </c>
      <c r="L1101" s="36">
        <f t="shared" si="91"/>
        <v>0</v>
      </c>
      <c r="M1101" s="36">
        <f t="shared" si="91"/>
        <v>12330693.806000002</v>
      </c>
      <c r="N1101" s="36">
        <f t="shared" si="91"/>
        <v>4380083.4069999997</v>
      </c>
      <c r="O1101" s="36">
        <f t="shared" si="91"/>
        <v>0</v>
      </c>
      <c r="P1101" s="36">
        <f t="shared" si="91"/>
        <v>0</v>
      </c>
      <c r="Q1101" s="36">
        <f t="shared" si="91"/>
        <v>0</v>
      </c>
      <c r="R1101" s="36">
        <f t="shared" si="91"/>
        <v>0</v>
      </c>
      <c r="S1101" s="36">
        <f t="shared" si="91"/>
        <v>0</v>
      </c>
      <c r="T1101" s="36">
        <f t="shared" si="91"/>
        <v>0</v>
      </c>
    </row>
    <row r="1102" spans="1:20">
      <c r="A1102" s="188">
        <f t="shared" si="89"/>
        <v>1</v>
      </c>
      <c r="B1102" s="189" t="s">
        <v>1272</v>
      </c>
      <c r="C1102" s="99">
        <f t="shared" si="87"/>
        <v>12330693.806000002</v>
      </c>
      <c r="D1102" s="103" t="str">
        <f>IF(ISNUMBER('Форма 1'!U1102),'Форма 1'!$H1102*VLOOKUP('Форма 1'!$F1102,'Придельники до 2021'!$B$4:$X$28,'Форма 1'!U$8),"")</f>
        <v/>
      </c>
      <c r="E1102" s="103" t="str">
        <f>IF(ISNUMBER('Форма 1'!V1102),'Форма 1'!$H1102*VLOOKUP('Форма 1'!$F1102,'Придельники до 2021'!$B$4:$X$28,'Форма 1'!V$8),"")</f>
        <v/>
      </c>
      <c r="F1102" s="103" t="str">
        <f>IF(ISNUMBER('Форма 1'!W1102),'Форма 1'!$H1102*VLOOKUP('Форма 1'!$F1102,'Придельники до 2021'!$B$4:$X$28,'Форма 1'!W$8),"")</f>
        <v/>
      </c>
      <c r="G1102" s="103" t="str">
        <f>IF(ISNUMBER('Форма 1'!X1102),'Форма 1'!$H1102*VLOOKUP('Форма 1'!$F1102,'Придельники до 2021'!$B$4:$X$28,'Форма 1'!X$8),"")</f>
        <v/>
      </c>
      <c r="H1102" s="103" t="str">
        <f>IF(ISNUMBER('Форма 1'!Y1102),'Форма 1'!$H1102*VLOOKUP('Форма 1'!$F1102,'Придельники до 2021'!$B$4:$X$28,'Форма 1'!Y$8),"")</f>
        <v/>
      </c>
      <c r="I1102" s="103" t="str">
        <f>IF(ISNUMBER('Форма 1'!Z1102),'Форма 1'!$H1102*VLOOKUP('Форма 1'!$F1102,'Придельники до 2021'!$B$4:$X$28,'Форма 1'!Z$8),"")</f>
        <v/>
      </c>
      <c r="J1102" s="103" t="str">
        <f>IF(ISNUMBER('Форма 1'!AA1102),'Форма 1'!$H1102*VLOOKUP('Форма 1'!$F1102,'Придельники до 2021'!$B$4:$X$28,'Форма 1'!AA$8),"")</f>
        <v/>
      </c>
      <c r="K1102" s="90"/>
      <c r="L1102" s="87"/>
      <c r="M1102" s="103">
        <f>IF(ISNUMBER('Форма 1'!AD1102),'Форма 1'!$H1102*VLOOKUP('Форма 1'!$F1102,'Придельники до 2021'!$B$4:$X$28,'Форма 1'!AD$8),"")</f>
        <v>12330693.806000002</v>
      </c>
      <c r="N1102" s="103" t="str">
        <f>IF(ISBLANK('Форма 1'!$AE1102),"",IF('Форма 1'!$AE1102=1,'Форма 1'!$H1102*VLOOKUP('Форма 1'!$F1102,'Придельники до 2021'!$B$4:$X$28,'Форма 1'!$AE$8,0),IF('Форма 1'!$AE1102=2,'Форма 1'!$H1102*VLOOKUP('Форма 1'!$F1102,'Придельники до 2021'!$B$4:$X$28,13,0),IF('Форма 1'!$AE1102=3,'Форма 1'!$H1102*VLOOKUP('Форма 1'!$F1102,'Придельники до 2021'!$B$4:$X$28,12,0)))))</f>
        <v/>
      </c>
      <c r="O1102" s="103" t="str">
        <f>IF(ISNUMBER('Форма 1'!AF1102),'Форма 1'!$H1102*VLOOKUP('Форма 1'!$F1102,'Придельники до 2021'!$B$4:$X$28,'Форма 1'!AF$8),"")</f>
        <v/>
      </c>
      <c r="P1102" s="87"/>
      <c r="Q1102" s="103" t="str">
        <f>IF(ISNUMBER('Форма 1'!AH1102),'Форма 1'!$H1102*VLOOKUP('Форма 1'!$F1102,'Придельники до 2021'!$B$4:$X$28,'Форма 1'!AH$8),"")</f>
        <v/>
      </c>
      <c r="R1102" s="103" t="str">
        <f>IF(ISNUMBER('Форма 1'!AI1102),'Форма 1'!$H1102*VLOOKUP('Форма 1'!$F1102,'Придельники до 2021'!$B$4:$X$28,'Форма 1'!AI$8),"")</f>
        <v/>
      </c>
      <c r="S1102" s="103" t="str">
        <f>IF(ISNUMBER('Форма 1'!AJ1102),'Форма 1'!$H1102*VLOOKUP('Форма 1'!$F1102,'Придельники до 2021'!$B$4:$X$28,'Форма 1'!AJ$8),"")</f>
        <v/>
      </c>
      <c r="T1102" s="87"/>
    </row>
    <row r="1103" spans="1:20">
      <c r="A1103" s="188">
        <f t="shared" si="89"/>
        <v>2</v>
      </c>
      <c r="B1103" s="189" t="s">
        <v>1274</v>
      </c>
      <c r="C1103" s="99">
        <f t="shared" si="87"/>
        <v>1801740.328</v>
      </c>
      <c r="D1103" s="103" t="str">
        <f>IF(ISNUMBER('Форма 1'!U1103),'Форма 1'!$H1103*VLOOKUP('Форма 1'!$F1103,'Придельники до 2021'!$B$4:$X$28,'Форма 1'!U$8),"")</f>
        <v/>
      </c>
      <c r="E1103" s="103" t="str">
        <f>IF(ISNUMBER('Форма 1'!V1103),'Форма 1'!$H1103*VLOOKUP('Форма 1'!$F1103,'Придельники до 2021'!$B$4:$X$28,'Форма 1'!V$8),"")</f>
        <v/>
      </c>
      <c r="F1103" s="103" t="str">
        <f>IF(ISNUMBER('Форма 1'!W1103),'Форма 1'!$H1103*VLOOKUP('Форма 1'!$F1103,'Придельники до 2021'!$B$4:$X$28,'Форма 1'!W$8),"")</f>
        <v/>
      </c>
      <c r="G1103" s="103" t="str">
        <f>IF(ISNUMBER('Форма 1'!X1103),'Форма 1'!$H1103*VLOOKUP('Форма 1'!$F1103,'Придельники до 2021'!$B$4:$X$28,'Форма 1'!X$8),"")</f>
        <v/>
      </c>
      <c r="H1103" s="103" t="str">
        <f>IF(ISNUMBER('Форма 1'!Y1103),'Форма 1'!$H1103*VLOOKUP('Форма 1'!$F1103,'Придельники до 2021'!$B$4:$X$28,'Форма 1'!Y$8),"")</f>
        <v/>
      </c>
      <c r="I1103" s="103" t="str">
        <f>IF(ISNUMBER('Форма 1'!Z1103),'Форма 1'!$H1103*VLOOKUP('Форма 1'!$F1103,'Придельники до 2021'!$B$4:$X$28,'Форма 1'!Z$8),"")</f>
        <v/>
      </c>
      <c r="J1103" s="103" t="str">
        <f>IF(ISNUMBER('Форма 1'!AA1103),'Форма 1'!$H1103*VLOOKUP('Форма 1'!$F1103,'Придельники до 2021'!$B$4:$X$28,'Форма 1'!AA$8),"")</f>
        <v/>
      </c>
      <c r="K1103" s="90"/>
      <c r="L1103" s="87"/>
      <c r="M1103" s="103" t="str">
        <f>IF(ISNUMBER('Форма 1'!AD1103),'Форма 1'!$H1103*VLOOKUP('Форма 1'!$F1103,'Придельники до 2021'!$B$4:$X$28,'Форма 1'!AD$8),"")</f>
        <v/>
      </c>
      <c r="N1103" s="103">
        <f>IF(ISBLANK('Форма 1'!$AE1103),"",IF('Форма 1'!$AE1103=1,'Форма 1'!$H1103*VLOOKUP('Форма 1'!$F1103,'Придельники до 2021'!$B$4:$X$28,'Форма 1'!$AE$8,0),IF('Форма 1'!$AE1103=2,'Форма 1'!$H1103*VLOOKUP('Форма 1'!$F1103,'Придельники до 2021'!$B$4:$X$28,13,0),IF('Форма 1'!$AE1103=3,'Форма 1'!$H1103*VLOOKUP('Форма 1'!$F1103,'Придельники до 2021'!$B$4:$X$28,12,0)))))</f>
        <v>1801740.328</v>
      </c>
      <c r="O1103" s="103" t="str">
        <f>IF(ISNUMBER('Форма 1'!AF1103),'Форма 1'!$H1103*VLOOKUP('Форма 1'!$F1103,'Придельники до 2021'!$B$4:$X$28,'Форма 1'!AF$8),"")</f>
        <v/>
      </c>
      <c r="P1103" s="87"/>
      <c r="Q1103" s="103" t="str">
        <f>IF(ISNUMBER('Форма 1'!AH1103),'Форма 1'!$H1103*VLOOKUP('Форма 1'!$F1103,'Придельники до 2021'!$B$4:$X$28,'Форма 1'!AH$8),"")</f>
        <v/>
      </c>
      <c r="R1103" s="103" t="str">
        <f>IF(ISNUMBER('Форма 1'!AI1103),'Форма 1'!$H1103*VLOOKUP('Форма 1'!$F1103,'Придельники до 2021'!$B$4:$X$28,'Форма 1'!AI$8),"")</f>
        <v/>
      </c>
      <c r="S1103" s="103" t="str">
        <f>IF(ISNUMBER('Форма 1'!AJ1103),'Форма 1'!$H1103*VLOOKUP('Форма 1'!$F1103,'Придельники до 2021'!$B$4:$X$28,'Форма 1'!AJ$8),"")</f>
        <v/>
      </c>
      <c r="T1103" s="87"/>
    </row>
    <row r="1104" spans="1:20">
      <c r="A1104" s="188">
        <f t="shared" si="89"/>
        <v>3</v>
      </c>
      <c r="B1104" s="189" t="s">
        <v>1275</v>
      </c>
      <c r="C1104" s="99">
        <f t="shared" si="87"/>
        <v>2578343.0789999999</v>
      </c>
      <c r="D1104" s="103" t="str">
        <f>IF(ISNUMBER('Форма 1'!U1104),'Форма 1'!$H1104*VLOOKUP('Форма 1'!$F1104,'Придельники до 2021'!$B$4:$X$28,'Форма 1'!U$8),"")</f>
        <v/>
      </c>
      <c r="E1104" s="103" t="str">
        <f>IF(ISNUMBER('Форма 1'!V1104),'Форма 1'!$H1104*VLOOKUP('Форма 1'!$F1104,'Придельники до 2021'!$B$4:$X$28,'Форма 1'!V$8),"")</f>
        <v/>
      </c>
      <c r="F1104" s="103" t="str">
        <f>IF(ISNUMBER('Форма 1'!W1104),'Форма 1'!$H1104*VLOOKUP('Форма 1'!$F1104,'Придельники до 2021'!$B$4:$X$28,'Форма 1'!W$8),"")</f>
        <v/>
      </c>
      <c r="G1104" s="103" t="str">
        <f>IF(ISNUMBER('Форма 1'!X1104),'Форма 1'!$H1104*VLOOKUP('Форма 1'!$F1104,'Придельники до 2021'!$B$4:$X$28,'Форма 1'!X$8),"")</f>
        <v/>
      </c>
      <c r="H1104" s="103" t="str">
        <f>IF(ISNUMBER('Форма 1'!Y1104),'Форма 1'!$H1104*VLOOKUP('Форма 1'!$F1104,'Придельники до 2021'!$B$4:$X$28,'Форма 1'!Y$8),"")</f>
        <v/>
      </c>
      <c r="I1104" s="103" t="str">
        <f>IF(ISNUMBER('Форма 1'!Z1104),'Форма 1'!$H1104*VLOOKUP('Форма 1'!$F1104,'Придельники до 2021'!$B$4:$X$28,'Форма 1'!Z$8),"")</f>
        <v/>
      </c>
      <c r="J1104" s="103" t="str">
        <f>IF(ISNUMBER('Форма 1'!AA1104),'Форма 1'!$H1104*VLOOKUP('Форма 1'!$F1104,'Придельники до 2021'!$B$4:$X$28,'Форма 1'!AA$8),"")</f>
        <v/>
      </c>
      <c r="K1104" s="90"/>
      <c r="L1104" s="87"/>
      <c r="M1104" s="103" t="str">
        <f>IF(ISNUMBER('Форма 1'!AD1104),'Форма 1'!$H1104*VLOOKUP('Форма 1'!$F1104,'Придельники до 2021'!$B$4:$X$28,'Форма 1'!AD$8),"")</f>
        <v/>
      </c>
      <c r="N1104" s="103">
        <f>IF(ISBLANK('Форма 1'!$AE1104),"",IF('Форма 1'!$AE1104=1,'Форма 1'!$H1104*VLOOKUP('Форма 1'!$F1104,'Придельники до 2021'!$B$4:$X$28,'Форма 1'!$AE$8,0),IF('Форма 1'!$AE1104=2,'Форма 1'!$H1104*VLOOKUP('Форма 1'!$F1104,'Придельники до 2021'!$B$4:$X$28,13,0),IF('Форма 1'!$AE1104=3,'Форма 1'!$H1104*VLOOKUP('Форма 1'!$F1104,'Придельники до 2021'!$B$4:$X$28,12,0)))))</f>
        <v>2578343.0789999999</v>
      </c>
      <c r="O1104" s="103" t="str">
        <f>IF(ISNUMBER('Форма 1'!AF1104),'Форма 1'!$H1104*VLOOKUP('Форма 1'!$F1104,'Придельники до 2021'!$B$4:$X$28,'Форма 1'!AF$8),"")</f>
        <v/>
      </c>
      <c r="P1104" s="87"/>
      <c r="Q1104" s="103" t="str">
        <f>IF(ISNUMBER('Форма 1'!AH1104),'Форма 1'!$H1104*VLOOKUP('Форма 1'!$F1104,'Придельники до 2021'!$B$4:$X$28,'Форма 1'!AH$8),"")</f>
        <v/>
      </c>
      <c r="R1104" s="103" t="str">
        <f>IF(ISNUMBER('Форма 1'!AI1104),'Форма 1'!$H1104*VLOOKUP('Форма 1'!$F1104,'Придельники до 2021'!$B$4:$X$28,'Форма 1'!AI$8),"")</f>
        <v/>
      </c>
      <c r="S1104" s="103" t="str">
        <f>IF(ISNUMBER('Форма 1'!AJ1104),'Форма 1'!$H1104*VLOOKUP('Форма 1'!$F1104,'Придельники до 2021'!$B$4:$X$28,'Форма 1'!AJ$8),"")</f>
        <v/>
      </c>
      <c r="T1104" s="87"/>
    </row>
    <row r="1105" spans="1:20">
      <c r="A1105" s="188">
        <f t="shared" si="89"/>
        <v>4</v>
      </c>
      <c r="B1105" s="189" t="s">
        <v>1276</v>
      </c>
      <c r="C1105" s="99">
        <f t="shared" si="87"/>
        <v>505234.89700000006</v>
      </c>
      <c r="D1105" s="103">
        <f>IF(ISNUMBER('Форма 1'!U1105),'Форма 1'!$H1105*VLOOKUP('Форма 1'!$F1105,'Придельники до 2021'!$B$4:$X$28,'Форма 1'!U$8),"")</f>
        <v>505234.89700000006</v>
      </c>
      <c r="E1105" s="103" t="str">
        <f>IF(ISNUMBER('Форма 1'!V1105),'Форма 1'!$H1105*VLOOKUP('Форма 1'!$F1105,'Придельники до 2021'!$B$4:$X$28,'Форма 1'!V$8),"")</f>
        <v/>
      </c>
      <c r="F1105" s="103" t="str">
        <f>IF(ISNUMBER('Форма 1'!W1105),'Форма 1'!$H1105*VLOOKUP('Форма 1'!$F1105,'Придельники до 2021'!$B$4:$X$28,'Форма 1'!W$8),"")</f>
        <v/>
      </c>
      <c r="G1105" s="103" t="str">
        <f>IF(ISNUMBER('Форма 1'!X1105),'Форма 1'!$H1105*VLOOKUP('Форма 1'!$F1105,'Придельники до 2021'!$B$4:$X$28,'Форма 1'!X$8),"")</f>
        <v/>
      </c>
      <c r="H1105" s="103" t="str">
        <f>IF(ISNUMBER('Форма 1'!Y1105),'Форма 1'!$H1105*VLOOKUP('Форма 1'!$F1105,'Придельники до 2021'!$B$4:$X$28,'Форма 1'!Y$8),"")</f>
        <v/>
      </c>
      <c r="I1105" s="103" t="str">
        <f>IF(ISNUMBER('Форма 1'!Z1105),'Форма 1'!$H1105*VLOOKUP('Форма 1'!$F1105,'Придельники до 2021'!$B$4:$X$28,'Форма 1'!Z$8),"")</f>
        <v/>
      </c>
      <c r="J1105" s="103" t="str">
        <f>IF(ISNUMBER('Форма 1'!AA1105),'Форма 1'!$H1105*VLOOKUP('Форма 1'!$F1105,'Придельники до 2021'!$B$4:$X$28,'Форма 1'!AA$8),"")</f>
        <v/>
      </c>
      <c r="K1105" s="90"/>
      <c r="L1105" s="87"/>
      <c r="M1105" s="103" t="str">
        <f>IF(ISNUMBER('Форма 1'!AD1105),'Форма 1'!$H1105*VLOOKUP('Форма 1'!$F1105,'Придельники до 2021'!$B$4:$X$28,'Форма 1'!AD$8),"")</f>
        <v/>
      </c>
      <c r="N1105" s="103" t="str">
        <f>IF(ISBLANK('Форма 1'!$AE1105),"",IF('Форма 1'!$AE1105=1,'Форма 1'!$H1105*VLOOKUP('Форма 1'!$F1105,'Придельники до 2021'!$B$4:$X$28,'Форма 1'!$AE$8,0),IF('Форма 1'!$AE1105=2,'Форма 1'!$H1105*VLOOKUP('Форма 1'!$F1105,'Придельники до 2021'!$B$4:$X$28,13,0),IF('Форма 1'!$AE1105=3,'Форма 1'!$H1105*VLOOKUP('Форма 1'!$F1105,'Придельники до 2021'!$B$4:$X$28,12,0)))))</f>
        <v/>
      </c>
      <c r="O1105" s="103" t="str">
        <f>IF(ISNUMBER('Форма 1'!AF1105),'Форма 1'!$H1105*VLOOKUP('Форма 1'!$F1105,'Придельники до 2021'!$B$4:$X$28,'Форма 1'!AF$8),"")</f>
        <v/>
      </c>
      <c r="P1105" s="87"/>
      <c r="Q1105" s="103" t="str">
        <f>IF(ISNUMBER('Форма 1'!AH1105),'Форма 1'!$H1105*VLOOKUP('Форма 1'!$F1105,'Придельники до 2021'!$B$4:$X$28,'Форма 1'!AH$8),"")</f>
        <v/>
      </c>
      <c r="R1105" s="103" t="str">
        <f>IF(ISNUMBER('Форма 1'!AI1105),'Форма 1'!$H1105*VLOOKUP('Форма 1'!$F1105,'Придельники до 2021'!$B$4:$X$28,'Форма 1'!AI$8),"")</f>
        <v/>
      </c>
      <c r="S1105" s="103" t="str">
        <f>IF(ISNUMBER('Форма 1'!AJ1105),'Форма 1'!$H1105*VLOOKUP('Форма 1'!$F1105,'Придельники до 2021'!$B$4:$X$28,'Форма 1'!AJ$8),"")</f>
        <v/>
      </c>
      <c r="T1105" s="87"/>
    </row>
    <row r="1106" spans="1:20" ht="15.75">
      <c r="A1106" s="187">
        <v>0</v>
      </c>
      <c r="B1106" s="40" t="s">
        <v>1277</v>
      </c>
      <c r="C1106" s="40">
        <f t="shared" ref="C1106:T1106" si="92">SUM(C1107,C1112,C1115,C1124,C1131,C1151,C1156,C1175,C1208,C1234,C1346,C1370,C1404,C1432,C1819,C1831,C1901,C1948,C1950,C1966,C1968,C1977,C1984,C1989,C1992,C2012,C2014,C2016,C2054,C2060,C2065,C2089,C2098,C2117,C2126,C2166,C2161,C2169,C2172,C2178,C2189,C2201)</f>
        <v>13356147405.430101</v>
      </c>
      <c r="D1106" s="40">
        <f t="shared" si="92"/>
        <v>331392450.61389983</v>
      </c>
      <c r="E1106" s="40">
        <f t="shared" si="92"/>
        <v>581704848.79999983</v>
      </c>
      <c r="F1106" s="40">
        <f t="shared" si="92"/>
        <v>99943215.828299984</v>
      </c>
      <c r="G1106" s="40">
        <f t="shared" si="92"/>
        <v>196874633.93220004</v>
      </c>
      <c r="H1106" s="40">
        <f t="shared" si="92"/>
        <v>395698511.05000007</v>
      </c>
      <c r="I1106" s="40">
        <f t="shared" si="92"/>
        <v>194569877.57120001</v>
      </c>
      <c r="J1106" s="40">
        <f t="shared" si="92"/>
        <v>129429541.4412</v>
      </c>
      <c r="K1106" s="41">
        <f t="shared" si="92"/>
        <v>202</v>
      </c>
      <c r="L1106" s="40">
        <f t="shared" si="92"/>
        <v>630737815.27999997</v>
      </c>
      <c r="M1106" s="40">
        <f t="shared" si="92"/>
        <v>5598955065.3853989</v>
      </c>
      <c r="N1106" s="40">
        <f t="shared" si="92"/>
        <v>4691178619.068799</v>
      </c>
      <c r="O1106" s="40">
        <f t="shared" si="92"/>
        <v>262181077.84880006</v>
      </c>
      <c r="P1106" s="40">
        <f t="shared" si="92"/>
        <v>7432000.21</v>
      </c>
      <c r="Q1106" s="40">
        <f t="shared" si="92"/>
        <v>221971673.76599991</v>
      </c>
      <c r="R1106" s="40">
        <f t="shared" si="92"/>
        <v>10472446.682699999</v>
      </c>
      <c r="S1106" s="40">
        <f t="shared" si="92"/>
        <v>3605627.9516000007</v>
      </c>
      <c r="T1106" s="40">
        <f t="shared" si="92"/>
        <v>0</v>
      </c>
    </row>
    <row r="1107" spans="1:20" ht="15.75">
      <c r="A1107" s="187">
        <v>0</v>
      </c>
      <c r="B1107" s="34" t="s">
        <v>78</v>
      </c>
      <c r="C1107" s="36">
        <f t="shared" ref="C1107:T1107" si="93">SUM(C1108:C1111)</f>
        <v>23697422.137999997</v>
      </c>
      <c r="D1107" s="36">
        <f t="shared" si="93"/>
        <v>0</v>
      </c>
      <c r="E1107" s="36">
        <f t="shared" si="93"/>
        <v>8998415.7899999991</v>
      </c>
      <c r="F1107" s="36">
        <f t="shared" si="93"/>
        <v>0</v>
      </c>
      <c r="G1107" s="36">
        <f t="shared" si="93"/>
        <v>0</v>
      </c>
      <c r="H1107" s="36">
        <f t="shared" si="93"/>
        <v>0</v>
      </c>
      <c r="I1107" s="36">
        <f t="shared" si="93"/>
        <v>0</v>
      </c>
      <c r="J1107" s="36">
        <f t="shared" si="93"/>
        <v>0</v>
      </c>
      <c r="K1107" s="39">
        <f t="shared" si="93"/>
        <v>0</v>
      </c>
      <c r="L1107" s="36">
        <f t="shared" si="93"/>
        <v>0</v>
      </c>
      <c r="M1107" s="36">
        <f t="shared" si="93"/>
        <v>14662947.737999998</v>
      </c>
      <c r="N1107" s="36">
        <f t="shared" si="93"/>
        <v>0</v>
      </c>
      <c r="O1107" s="36">
        <f t="shared" si="93"/>
        <v>0</v>
      </c>
      <c r="P1107" s="36">
        <f t="shared" si="93"/>
        <v>36058.61</v>
      </c>
      <c r="Q1107" s="36">
        <f t="shared" si="93"/>
        <v>0</v>
      </c>
      <c r="R1107" s="36">
        <f t="shared" si="93"/>
        <v>0</v>
      </c>
      <c r="S1107" s="36">
        <f t="shared" si="93"/>
        <v>0</v>
      </c>
      <c r="T1107" s="36">
        <f t="shared" si="93"/>
        <v>0</v>
      </c>
    </row>
    <row r="1108" spans="1:20">
      <c r="A1108" s="188">
        <f t="shared" ref="A1108:A1109" si="94">A1107+1</f>
        <v>1</v>
      </c>
      <c r="B1108" s="114" t="s">
        <v>5172</v>
      </c>
      <c r="C1108" s="99">
        <f>SUM(D1108:J1108,L1108:T1108)</f>
        <v>8998415.7899999991</v>
      </c>
      <c r="D1108" s="103" t="str">
        <f>IF(ISNUMBER('Форма 1'!U1108),'Форма 1'!$H1108*VLOOKUP('Форма 1'!$F1108,'Придельники с 2022'!$B$4:$X$28,'Форма 1'!U$8),"")</f>
        <v/>
      </c>
      <c r="E1108" s="103">
        <f>IF(ISNUMBER('Форма 1'!V1108),'Форма 1'!$H1108*VLOOKUP('Форма 1'!$F1108,'Придельники с 2022'!$B$4:$X$28,'Форма 1'!V$8),"")</f>
        <v>8998415.7899999991</v>
      </c>
      <c r="F1108" s="103" t="str">
        <f>IF(ISNUMBER('Форма 1'!W1108),'Форма 1'!$H1108*VLOOKUP('Форма 1'!$F1108,'Придельники с 2022'!$B$4:$X$28,'Форма 1'!W$8),"")</f>
        <v/>
      </c>
      <c r="G1108" s="103" t="str">
        <f>IF(ISNUMBER('Форма 1'!X1108),'Форма 1'!$H1108*VLOOKUP('Форма 1'!$F1108,'Придельники с 2022'!$B$4:$X$28,'Форма 1'!X$8),"")</f>
        <v/>
      </c>
      <c r="H1108" s="103" t="str">
        <f>IF(ISNUMBER('Форма 1'!Y1108),'Форма 1'!$H1108*VLOOKUP('Форма 1'!$F1108,'Придельники с 2022'!$B$4:$X$28,'Форма 1'!Y$8),"")</f>
        <v/>
      </c>
      <c r="I1108" s="103" t="str">
        <f>IF(ISNUMBER('Форма 1'!Z1108),'Форма 1'!$H1108*VLOOKUP('Форма 1'!$F1108,'Придельники с 2022'!$B$4:$X$28,'Форма 1'!Z$8),"")</f>
        <v/>
      </c>
      <c r="J1108" s="103" t="str">
        <f>IF(ISNUMBER('Форма 1'!AA1108),'Форма 1'!$H1108*VLOOKUP('Форма 1'!$F1108,'Придельники с 2022'!$B$4:$X$28,'Форма 1'!AA$8),"")</f>
        <v/>
      </c>
      <c r="K1108" s="90"/>
      <c r="L1108" s="87"/>
      <c r="M1108" s="103" t="str">
        <f>IF(ISNUMBER('Форма 1'!AD1108),'Форма 1'!$H1108*VLOOKUP('Форма 1'!$F1108,'Придельники с 2022'!$B$4:$X$28,'Форма 1'!AD$8),"")</f>
        <v/>
      </c>
      <c r="N1108" s="103" t="str">
        <f>IF(ISBLANK('Форма 1'!$AE1108),"",IF('Форма 1'!$AE1108=1,'Форма 1'!$H1108*VLOOKUP('Форма 1'!$F1108,'Придельники с 2022'!$B$4:$X$28,'Форма 1'!$AE$8,0),IF('Форма 1'!$AE1108=2,'Форма 1'!$H1108*VLOOKUP('Форма 1'!$F1108,'Придельники с 2022'!$B$4:$X$28,13,0),IF('Форма 1'!$AE1108=3,'Форма 1'!$H1108*VLOOKUP('Форма 1'!$F1108,'Придельники с 2022'!$B$4:$X$28,12,0)))))</f>
        <v/>
      </c>
      <c r="O1108" s="103" t="str">
        <f>IF(ISNUMBER('Форма 1'!AF1108),'Форма 1'!$H1108*VLOOKUP('Форма 1'!$F1108,'Придельники с 2022'!$B$4:$X$28,'Форма 1'!AF$8),"")</f>
        <v/>
      </c>
      <c r="P1108" s="87"/>
      <c r="Q1108" s="103" t="str">
        <f>IF(ISNUMBER('Форма 1'!AH1108),'Форма 1'!$H1108*VLOOKUP('Форма 1'!$F1108,'Придельники с 2022'!$B$4:$X$28,'Форма 1'!AH$8),"")</f>
        <v/>
      </c>
      <c r="R1108" s="103" t="str">
        <f>IF(ISNUMBER('Форма 1'!AI1108),'Форма 1'!$H1108*VLOOKUP('Форма 1'!$F1108,'Придельники с 2022'!$B$4:$X$28,'Форма 1'!AI$8),"")</f>
        <v/>
      </c>
      <c r="S1108" s="103" t="str">
        <f>IF(ISNUMBER('Форма 1'!AJ1108),'Форма 1'!$H1108*VLOOKUP('Форма 1'!$F1108,'Придельники с 2022'!$B$4:$X$28,'Форма 1'!AJ$8),"")</f>
        <v/>
      </c>
      <c r="T1108" s="87"/>
    </row>
    <row r="1109" spans="1:20">
      <c r="A1109" s="188">
        <f t="shared" si="94"/>
        <v>2</v>
      </c>
      <c r="B1109" s="189" t="s">
        <v>1278</v>
      </c>
      <c r="C1109" s="99">
        <f>SUM(D1109:J1109,L1109:T1109)</f>
        <v>7605770.9619999994</v>
      </c>
      <c r="D1109" s="103" t="str">
        <f>IF(ISNUMBER('Форма 1'!U1109),'Форма 1'!$H1109*VLOOKUP('Форма 1'!$F1109,'Придельники с 2022'!$B$4:$X$28,'Форма 1'!U$8),"")</f>
        <v/>
      </c>
      <c r="E1109" s="103" t="str">
        <f>IF(ISNUMBER('Форма 1'!V1109),'Форма 1'!$H1109*VLOOKUP('Форма 1'!$F1109,'Придельники с 2022'!$B$4:$X$28,'Форма 1'!V$8),"")</f>
        <v/>
      </c>
      <c r="F1109" s="103" t="str">
        <f>IF(ISNUMBER('Форма 1'!W1109),'Форма 1'!$H1109*VLOOKUP('Форма 1'!$F1109,'Придельники с 2022'!$B$4:$X$28,'Форма 1'!W$8),"")</f>
        <v/>
      </c>
      <c r="G1109" s="103" t="str">
        <f>IF(ISNUMBER('Форма 1'!X1109),'Форма 1'!$H1109*VLOOKUP('Форма 1'!$F1109,'Придельники с 2022'!$B$4:$X$28,'Форма 1'!X$8),"")</f>
        <v/>
      </c>
      <c r="H1109" s="103" t="str">
        <f>IF(ISNUMBER('Форма 1'!Y1109),'Форма 1'!$H1109*VLOOKUP('Форма 1'!$F1109,'Придельники с 2022'!$B$4:$X$28,'Форма 1'!Y$8),"")</f>
        <v/>
      </c>
      <c r="I1109" s="103" t="str">
        <f>IF(ISNUMBER('Форма 1'!Z1109),'Форма 1'!$H1109*VLOOKUP('Форма 1'!$F1109,'Придельники с 2022'!$B$4:$X$28,'Форма 1'!Z$8),"")</f>
        <v/>
      </c>
      <c r="J1109" s="103" t="str">
        <f>IF(ISNUMBER('Форма 1'!AA1109),'Форма 1'!$H1109*VLOOKUP('Форма 1'!$F1109,'Придельники с 2022'!$B$4:$X$28,'Форма 1'!AA$8),"")</f>
        <v/>
      </c>
      <c r="K1109" s="90"/>
      <c r="L1109" s="87"/>
      <c r="M1109" s="103">
        <f>IF(ISNUMBER('Форма 1'!AD1109),'Форма 1'!$H1109*VLOOKUP('Форма 1'!$F1109,'Придельники с 2022'!$B$4:$X$28,'Форма 1'!AD$8),"")</f>
        <v>7605770.9619999994</v>
      </c>
      <c r="N1109" s="103" t="str">
        <f>IF(ISBLANK('Форма 1'!$AE1109),"",IF('Форма 1'!$AE1109=1,'Форма 1'!$H1109*VLOOKUP('Форма 1'!$F1109,'Придельники с 2022'!$B$4:$X$28,'Форма 1'!$AE$8,0),IF('Форма 1'!$AE1109=2,'Форма 1'!$H1109*VLOOKUP('Форма 1'!$F1109,'Придельники с 2022'!$B$4:$X$28,13,0),IF('Форма 1'!$AE1109=3,'Форма 1'!$H1109*VLOOKUP('Форма 1'!$F1109,'Придельники с 2022'!$B$4:$X$28,12,0)))))</f>
        <v/>
      </c>
      <c r="O1109" s="103" t="str">
        <f>IF(ISNUMBER('Форма 1'!AF1109),'Форма 1'!$H1109*VLOOKUP('Форма 1'!$F1109,'Придельники с 2022'!$B$4:$X$28,'Форма 1'!AF$8),"")</f>
        <v/>
      </c>
      <c r="P1109" s="87"/>
      <c r="Q1109" s="103" t="str">
        <f>IF(ISNUMBER('Форма 1'!AH1109),'Форма 1'!$H1109*VLOOKUP('Форма 1'!$F1109,'Придельники с 2022'!$B$4:$X$28,'Форма 1'!AH$8),"")</f>
        <v/>
      </c>
      <c r="R1109" s="103" t="str">
        <f>IF(ISNUMBER('Форма 1'!AI1109),'Форма 1'!$H1109*VLOOKUP('Форма 1'!$F1109,'Придельники с 2022'!$B$4:$X$28,'Форма 1'!AI$8),"")</f>
        <v/>
      </c>
      <c r="S1109" s="103" t="str">
        <f>IF(ISNUMBER('Форма 1'!AJ1109),'Форма 1'!$H1109*VLOOKUP('Форма 1'!$F1109,'Придельники с 2022'!$B$4:$X$28,'Форма 1'!AJ$8),"")</f>
        <v/>
      </c>
      <c r="T1109" s="87"/>
    </row>
    <row r="1110" spans="1:20">
      <c r="A1110" s="188">
        <f>A1109+1</f>
        <v>3</v>
      </c>
      <c r="B1110" s="189" t="s">
        <v>1281</v>
      </c>
      <c r="C1110" s="99">
        <f t="shared" ref="C1110:C1111" si="95">SUM(D1110:J1110,L1110:T1110)</f>
        <v>36058.61</v>
      </c>
      <c r="D1110" s="103" t="str">
        <f>IF(ISNUMBER('Форма 1'!U1110),'Форма 1'!$H1110*VLOOKUP('Форма 1'!$F1110,'Придельники с 2022'!$B$4:$X$28,'Форма 1'!U$8),"")</f>
        <v/>
      </c>
      <c r="E1110" s="103" t="str">
        <f>IF(ISNUMBER('Форма 1'!V1110),'Форма 1'!$H1110*VLOOKUP('Форма 1'!$F1110,'Придельники с 2022'!$B$4:$X$28,'Форма 1'!V$8),"")</f>
        <v/>
      </c>
      <c r="F1110" s="103" t="str">
        <f>IF(ISNUMBER('Форма 1'!W1110),'Форма 1'!$H1110*VLOOKUP('Форма 1'!$F1110,'Придельники с 2022'!$B$4:$X$28,'Форма 1'!W$8),"")</f>
        <v/>
      </c>
      <c r="G1110" s="103" t="str">
        <f>IF(ISNUMBER('Форма 1'!X1110),'Форма 1'!$H1110*VLOOKUP('Форма 1'!$F1110,'Придельники с 2022'!$B$4:$X$28,'Форма 1'!X$8),"")</f>
        <v/>
      </c>
      <c r="H1110" s="103" t="str">
        <f>IF(ISNUMBER('Форма 1'!Y1110),'Форма 1'!$H1110*VLOOKUP('Форма 1'!$F1110,'Придельники с 2022'!$B$4:$X$28,'Форма 1'!Y$8),"")</f>
        <v/>
      </c>
      <c r="I1110" s="103" t="str">
        <f>IF(ISNUMBER('Форма 1'!Z1110),'Форма 1'!$H1110*VLOOKUP('Форма 1'!$F1110,'Придельники с 2022'!$B$4:$X$28,'Форма 1'!Z$8),"")</f>
        <v/>
      </c>
      <c r="J1110" s="103" t="str">
        <f>IF(ISNUMBER('Форма 1'!AA1110),'Форма 1'!$H1110*VLOOKUP('Форма 1'!$F1110,'Придельники с 2022'!$B$4:$X$28,'Форма 1'!AA$8),"")</f>
        <v/>
      </c>
      <c r="K1110" s="90"/>
      <c r="L1110" s="87"/>
      <c r="M1110" s="103" t="str">
        <f>IF(ISNUMBER('Форма 1'!AD1110),'Форма 1'!$H1110*VLOOKUP('Форма 1'!$F1110,'Придельники с 2022'!$B$4:$X$28,'Форма 1'!AD$8),"")</f>
        <v/>
      </c>
      <c r="N1110" s="103" t="str">
        <f>IF(ISBLANK('Форма 1'!$AE1110),"",IF('Форма 1'!$AE1110=1,'Форма 1'!$H1110*VLOOKUP('Форма 1'!$F1110,'Придельники с 2022'!$B$4:$X$28,'Форма 1'!$AE$8,0),IF('Форма 1'!$AE1110=2,'Форма 1'!$H1110*VLOOKUP('Форма 1'!$F1110,'Придельники с 2022'!$B$4:$X$28,13,0),IF('Форма 1'!$AE1110=3,'Форма 1'!$H1110*VLOOKUP('Форма 1'!$F1110,'Придельники с 2022'!$B$4:$X$28,12,0)))))</f>
        <v/>
      </c>
      <c r="O1110" s="103" t="str">
        <f>IF(ISNUMBER('Форма 1'!AF1110),'Форма 1'!$H1110*VLOOKUP('Форма 1'!$F1110,'Придельники с 2022'!$B$4:$X$28,'Форма 1'!AF$8),"")</f>
        <v/>
      </c>
      <c r="P1110" s="87">
        <v>36058.61</v>
      </c>
      <c r="Q1110" s="103" t="str">
        <f>IF(ISNUMBER('Форма 1'!AH1110),'Форма 1'!$H1110*VLOOKUP('Форма 1'!$F1110,'Придельники с 2022'!$B$4:$X$28,'Форма 1'!AH$8),"")</f>
        <v/>
      </c>
      <c r="R1110" s="103" t="str">
        <f>IF(ISNUMBER('Форма 1'!AI1110),'Форма 1'!$H1110*VLOOKUP('Форма 1'!$F1110,'Придельники с 2022'!$B$4:$X$28,'Форма 1'!AI$8),"")</f>
        <v/>
      </c>
      <c r="S1110" s="103" t="str">
        <f>IF(ISNUMBER('Форма 1'!AJ1110),'Форма 1'!$H1110*VLOOKUP('Форма 1'!$F1110,'Придельники с 2022'!$B$4:$X$28,'Форма 1'!AJ$8),"")</f>
        <v/>
      </c>
      <c r="T1110" s="87"/>
    </row>
    <row r="1111" spans="1:20">
      <c r="A1111" s="188">
        <f t="shared" ref="A1111:A1150" si="96">A1110+1</f>
        <v>4</v>
      </c>
      <c r="B1111" s="189" t="s">
        <v>1283</v>
      </c>
      <c r="C1111" s="99">
        <f t="shared" si="95"/>
        <v>7057176.7759999996</v>
      </c>
      <c r="D1111" s="103" t="str">
        <f>IF(ISNUMBER('Форма 1'!U1111),'Форма 1'!$H1111*VLOOKUP('Форма 1'!$F1111,'Придельники с 2022'!$B$4:$X$28,'Форма 1'!U$8),"")</f>
        <v/>
      </c>
      <c r="E1111" s="103" t="str">
        <f>IF(ISNUMBER('Форма 1'!V1111),'Форма 1'!$H1111*VLOOKUP('Форма 1'!$F1111,'Придельники с 2022'!$B$4:$X$28,'Форма 1'!V$8),"")</f>
        <v/>
      </c>
      <c r="F1111" s="103" t="str">
        <f>IF(ISNUMBER('Форма 1'!W1111),'Форма 1'!$H1111*VLOOKUP('Форма 1'!$F1111,'Придельники с 2022'!$B$4:$X$28,'Форма 1'!W$8),"")</f>
        <v/>
      </c>
      <c r="G1111" s="103" t="str">
        <f>IF(ISNUMBER('Форма 1'!X1111),'Форма 1'!$H1111*VLOOKUP('Форма 1'!$F1111,'Придельники с 2022'!$B$4:$X$28,'Форма 1'!X$8),"")</f>
        <v/>
      </c>
      <c r="H1111" s="103" t="str">
        <f>IF(ISNUMBER('Форма 1'!Y1111),'Форма 1'!$H1111*VLOOKUP('Форма 1'!$F1111,'Придельники с 2022'!$B$4:$X$28,'Форма 1'!Y$8),"")</f>
        <v/>
      </c>
      <c r="I1111" s="103" t="str">
        <f>IF(ISNUMBER('Форма 1'!Z1111),'Форма 1'!$H1111*VLOOKUP('Форма 1'!$F1111,'Придельники с 2022'!$B$4:$X$28,'Форма 1'!Z$8),"")</f>
        <v/>
      </c>
      <c r="J1111" s="103" t="str">
        <f>IF(ISNUMBER('Форма 1'!AA1111),'Форма 1'!$H1111*VLOOKUP('Форма 1'!$F1111,'Придельники с 2022'!$B$4:$X$28,'Форма 1'!AA$8),"")</f>
        <v/>
      </c>
      <c r="K1111" s="90"/>
      <c r="L1111" s="87"/>
      <c r="M1111" s="103">
        <f>IF(ISNUMBER('Форма 1'!AD1111),'Форма 1'!$H1111*VLOOKUP('Форма 1'!$F1111,'Придельники с 2022'!$B$4:$X$28,'Форма 1'!AD$8),"")</f>
        <v>7057176.7759999996</v>
      </c>
      <c r="N1111" s="103" t="str">
        <f>IF(ISBLANK('Форма 1'!$AE1111),"",IF('Форма 1'!$AE1111=1,'Форма 1'!$H1111*VLOOKUP('Форма 1'!$F1111,'Придельники с 2022'!$B$4:$X$28,'Форма 1'!$AE$8,0),IF('Форма 1'!$AE1111=2,'Форма 1'!$H1111*VLOOKUP('Форма 1'!$F1111,'Придельники с 2022'!$B$4:$X$28,13,0),IF('Форма 1'!$AE1111=3,'Форма 1'!$H1111*VLOOKUP('Форма 1'!$F1111,'Придельники с 2022'!$B$4:$X$28,12,0)))))</f>
        <v/>
      </c>
      <c r="O1111" s="103" t="str">
        <f>IF(ISNUMBER('Форма 1'!AF1111),'Форма 1'!$H1111*VLOOKUP('Форма 1'!$F1111,'Придельники с 2022'!$B$4:$X$28,'Форма 1'!AF$8),"")</f>
        <v/>
      </c>
      <c r="P1111" s="87"/>
      <c r="Q1111" s="103" t="str">
        <f>IF(ISNUMBER('Форма 1'!AH1111),'Форма 1'!$H1111*VLOOKUP('Форма 1'!$F1111,'Придельники с 2022'!$B$4:$X$28,'Форма 1'!AH$8),"")</f>
        <v/>
      </c>
      <c r="R1111" s="103" t="str">
        <f>IF(ISNUMBER('Форма 1'!AI1111),'Форма 1'!$H1111*VLOOKUP('Форма 1'!$F1111,'Придельники с 2022'!$B$4:$X$28,'Форма 1'!AI$8),"")</f>
        <v/>
      </c>
      <c r="S1111" s="103" t="str">
        <f>IF(ISNUMBER('Форма 1'!AJ1111),'Форма 1'!$H1111*VLOOKUP('Форма 1'!$F1111,'Придельники с 2022'!$B$4:$X$28,'Форма 1'!AJ$8),"")</f>
        <v/>
      </c>
      <c r="T1111" s="87"/>
    </row>
    <row r="1112" spans="1:20" ht="15.75">
      <c r="A1112" s="187">
        <v>0</v>
      </c>
      <c r="B1112" s="34" t="s">
        <v>85</v>
      </c>
      <c r="C1112" s="36">
        <f t="shared" ref="C1112:T1112" si="97">SUM(C1113)</f>
        <v>18807338.955999997</v>
      </c>
      <c r="D1112" s="36">
        <f t="shared" si="97"/>
        <v>0</v>
      </c>
      <c r="E1112" s="36">
        <f t="shared" si="97"/>
        <v>0</v>
      </c>
      <c r="F1112" s="36">
        <f t="shared" si="97"/>
        <v>0</v>
      </c>
      <c r="G1112" s="36">
        <f t="shared" si="97"/>
        <v>0</v>
      </c>
      <c r="H1112" s="36">
        <f t="shared" si="97"/>
        <v>0</v>
      </c>
      <c r="I1112" s="36">
        <f t="shared" si="97"/>
        <v>0</v>
      </c>
      <c r="J1112" s="36">
        <f t="shared" si="97"/>
        <v>0</v>
      </c>
      <c r="K1112" s="39">
        <f t="shared" si="97"/>
        <v>0</v>
      </c>
      <c r="L1112" s="36">
        <f t="shared" si="97"/>
        <v>0</v>
      </c>
      <c r="M1112" s="36">
        <f t="shared" si="97"/>
        <v>0</v>
      </c>
      <c r="N1112" s="36">
        <f t="shared" si="97"/>
        <v>18807338.955999997</v>
      </c>
      <c r="O1112" s="36">
        <f t="shared" si="97"/>
        <v>0</v>
      </c>
      <c r="P1112" s="36">
        <f t="shared" si="97"/>
        <v>0</v>
      </c>
      <c r="Q1112" s="36">
        <f t="shared" si="97"/>
        <v>0</v>
      </c>
      <c r="R1112" s="36">
        <f t="shared" si="97"/>
        <v>0</v>
      </c>
      <c r="S1112" s="36">
        <f t="shared" si="97"/>
        <v>0</v>
      </c>
      <c r="T1112" s="36">
        <f t="shared" si="97"/>
        <v>0</v>
      </c>
    </row>
    <row r="1113" spans="1:20">
      <c r="A1113" s="188">
        <f t="shared" si="96"/>
        <v>1</v>
      </c>
      <c r="B1113" s="114" t="s">
        <v>1284</v>
      </c>
      <c r="C1113" s="99">
        <f>SUM(D1113:J1113,L1113:T1113)</f>
        <v>18807338.955999997</v>
      </c>
      <c r="D1113" s="103" t="str">
        <f>IF(ISNUMBER('Форма 1'!U1113),'Форма 1'!$H1113*VLOOKUP('Форма 1'!$F1113,'Придельники с 2022'!$B$4:$X$28,'Форма 1'!U$8),"")</f>
        <v/>
      </c>
      <c r="E1113" s="103" t="str">
        <f>IF(ISNUMBER('Форма 1'!V1113),'Форма 1'!$H1113*VLOOKUP('Форма 1'!$F1113,'Придельники с 2022'!$B$4:$X$28,'Форма 1'!V$8),"")</f>
        <v/>
      </c>
      <c r="F1113" s="103" t="str">
        <f>IF(ISNUMBER('Форма 1'!W1113),'Форма 1'!$H1113*VLOOKUP('Форма 1'!$F1113,'Придельники с 2022'!$B$4:$X$28,'Форма 1'!W$8),"")</f>
        <v/>
      </c>
      <c r="G1113" s="103" t="str">
        <f>IF(ISNUMBER('Форма 1'!X1113),'Форма 1'!$H1113*VLOOKUP('Форма 1'!$F1113,'Придельники с 2022'!$B$4:$X$28,'Форма 1'!X$8),"")</f>
        <v/>
      </c>
      <c r="H1113" s="103" t="str">
        <f>IF(ISNUMBER('Форма 1'!Y1113),'Форма 1'!$H1113*VLOOKUP('Форма 1'!$F1113,'Придельники с 2022'!$B$4:$X$28,'Форма 1'!Y$8),"")</f>
        <v/>
      </c>
      <c r="I1113" s="103" t="str">
        <f>IF(ISNUMBER('Форма 1'!Z1113),'Форма 1'!$H1113*VLOOKUP('Форма 1'!$F1113,'Придельники с 2022'!$B$4:$X$28,'Форма 1'!Z$8),"")</f>
        <v/>
      </c>
      <c r="J1113" s="103" t="str">
        <f>IF(ISNUMBER('Форма 1'!AA1113),'Форма 1'!$H1113*VLOOKUP('Форма 1'!$F1113,'Придельники с 2022'!$B$4:$X$28,'Форма 1'!AA$8),"")</f>
        <v/>
      </c>
      <c r="K1113" s="90"/>
      <c r="L1113" s="87"/>
      <c r="M1113" s="103" t="str">
        <f>IF(ISNUMBER('Форма 1'!AD1113),'Форма 1'!$H1113*VLOOKUP('Форма 1'!$F1113,'Придельники с 2022'!$B$4:$X$28,'Форма 1'!AD$8),"")</f>
        <v/>
      </c>
      <c r="N1113" s="103">
        <f>IF(ISBLANK('Форма 1'!$AE1113),"",IF('Форма 1'!$AE1113=1,'Форма 1'!$H1113*VLOOKUP('Форма 1'!$F1113,'Придельники с 2022'!$B$4:$X$28,'Форма 1'!$AE$8,0),IF('Форма 1'!$AE1113=2,'Форма 1'!$H1113*VLOOKUP('Форма 1'!$F1113,'Придельники с 2022'!$B$4:$X$28,13,0),IF('Форма 1'!$AE1113=3,'Форма 1'!$H1113*VLOOKUP('Форма 1'!$F1113,'Придельники с 2022'!$B$4:$X$28,12,0)))))</f>
        <v>18807338.955999997</v>
      </c>
      <c r="O1113" s="103" t="str">
        <f>IF(ISNUMBER('Форма 1'!AF1113),'Форма 1'!$H1113*VLOOKUP('Форма 1'!$F1113,'Придельники с 2022'!$B$4:$X$28,'Форма 1'!AF$8),"")</f>
        <v/>
      </c>
      <c r="P1113" s="87"/>
      <c r="Q1113" s="103" t="str">
        <f>IF(ISNUMBER('Форма 1'!AH1113),'Форма 1'!$H1113*VLOOKUP('Форма 1'!$F1113,'Придельники с 2022'!$B$4:$X$28,'Форма 1'!AH$8),"")</f>
        <v/>
      </c>
      <c r="R1113" s="103" t="str">
        <f>IF(ISNUMBER('Форма 1'!AI1113),'Форма 1'!$H1113*VLOOKUP('Форма 1'!$F1113,'Придельники с 2022'!$B$4:$X$28,'Форма 1'!AI$8),"")</f>
        <v/>
      </c>
      <c r="S1113" s="103" t="str">
        <f>IF(ISNUMBER('Форма 1'!AJ1113),'Форма 1'!$H1113*VLOOKUP('Форма 1'!$F1113,'Придельники с 2022'!$B$4:$X$28,'Форма 1'!AJ$8),"")</f>
        <v/>
      </c>
      <c r="T1113" s="87"/>
    </row>
    <row r="1114" spans="1:20">
      <c r="A1114" s="188">
        <f t="shared" si="96"/>
        <v>2</v>
      </c>
      <c r="B1114" s="190" t="s">
        <v>98</v>
      </c>
      <c r="C1114" s="99">
        <f>SUM(D1114:J1114,L1114:T1114)</f>
        <v>4117748.42</v>
      </c>
      <c r="D1114" s="103" t="str">
        <f>IF(ISNUMBER('Форма 1'!U1114),'Форма 1'!$H1114*VLOOKUP('Форма 1'!$F1114,'Придельники до 2021'!$B$4:$X$28,'Форма 1'!U$8),"")</f>
        <v/>
      </c>
      <c r="E1114" s="103" t="str">
        <f>IF(ISNUMBER('Форма 1'!V1114),'Форма 1'!$H1114*VLOOKUP('Форма 1'!$F1114,'Придельники до 2021'!$B$4:$X$28,'Форма 1'!V$8),"")</f>
        <v/>
      </c>
      <c r="F1114" s="103" t="str">
        <f>IF(ISNUMBER('Форма 1'!W1114),'Форма 1'!$H1114*VLOOKUP('Форма 1'!$F1114,'Придельники до 2021'!$B$4:$X$28,'Форма 1'!W$8),"")</f>
        <v/>
      </c>
      <c r="G1114" s="103" t="str">
        <f>IF(ISNUMBER('Форма 1'!X1114),'Форма 1'!$H1114*VLOOKUP('Форма 1'!$F1114,'Придельники с 2022'!$B$4:$X$28,'Форма 1'!X$8),"")</f>
        <v/>
      </c>
      <c r="H1114" s="103" t="str">
        <f>IF(ISNUMBER('Форма 1'!Y1114),'Форма 1'!$H1114*VLOOKUP('Форма 1'!$F1114,'Придельники с 2022'!$B$4:$X$28,'Форма 1'!Y$8),"")</f>
        <v/>
      </c>
      <c r="I1114" s="103" t="str">
        <f>IF(ISNUMBER('Форма 1'!Z1114),'Форма 1'!$H1114*VLOOKUP('Форма 1'!$F1114,'Придельники с 2022'!$B$4:$X$28,'Форма 1'!Z$8),"")</f>
        <v/>
      </c>
      <c r="J1114" s="103">
        <f>IF(ISNUMBER('Форма 1'!AA1114),'Форма 1'!$H1114*VLOOKUP('Форма 1'!$F1114,'Придельники с 2022'!$B$4:$X$28,'Форма 1'!AA$8),"")</f>
        <v>4117748.42</v>
      </c>
      <c r="K1114" s="90"/>
      <c r="L1114" s="87"/>
      <c r="M1114" s="103" t="str">
        <f>IF(ISNUMBER('Форма 1'!AD1114),'Форма 1'!$H1114*VLOOKUP('Форма 1'!$F1114,'Придельники с 2022'!$B$4:$X$28,'Форма 1'!AD$8),"")</f>
        <v/>
      </c>
      <c r="N1114" s="103" t="str">
        <f>IF(ISBLANK('Форма 1'!$AE1114),"",IF('Форма 1'!$AE1114=1,'Форма 1'!$H1114*VLOOKUP('Форма 1'!$F1114,'Придельники с 2022'!$B$4:$X$28,'Форма 1'!$AE$8,0),IF('Форма 1'!$AE1114=2,'Форма 1'!$H1114*VLOOKUP('Форма 1'!$F1114,'Придельники с 2022'!$B$4:$X$28,13,0),IF('Форма 1'!$AE1114=3,'Форма 1'!$H1114*VLOOKUP('Форма 1'!$F1114,'Придельники с 2022'!$B$4:$X$28,12,0)))))</f>
        <v/>
      </c>
      <c r="O1114" s="103" t="str">
        <f>IF(ISNUMBER('Форма 1'!AF1114),'Форма 1'!$H1114*VLOOKUP('Форма 1'!$F1114,'Придельники с 2022'!$B$4:$X$28,'Форма 1'!AF$8),"")</f>
        <v/>
      </c>
      <c r="P1114" s="87"/>
      <c r="Q1114" s="103" t="str">
        <f>IF(ISNUMBER('Форма 1'!AH1114),'Форма 1'!$H1114*VLOOKUP('Форма 1'!$F1114,'Придельники с 2022'!$B$4:$X$28,'Форма 1'!AH$8),"")</f>
        <v/>
      </c>
      <c r="R1114" s="103" t="str">
        <f>IF(ISNUMBER('Форма 1'!AI1114),'Форма 1'!$H1114*VLOOKUP('Форма 1'!$F1114,'Придельники с 2022'!$B$4:$X$28,'Форма 1'!AI$8),"")</f>
        <v/>
      </c>
      <c r="S1114" s="103" t="str">
        <f>IF(ISNUMBER('Форма 1'!AJ1114),'Форма 1'!$H1114*VLOOKUP('Форма 1'!$F1114,'Придельники с 2022'!$B$4:$X$28,'Форма 1'!AJ$8),"")</f>
        <v/>
      </c>
      <c r="T1114" s="87"/>
    </row>
    <row r="1115" spans="1:20" ht="15.75">
      <c r="A1115" s="187">
        <v>0</v>
      </c>
      <c r="B1115" s="34" t="s">
        <v>104</v>
      </c>
      <c r="C1115" s="36">
        <f t="shared" ref="C1115:T1115" si="98">SUM(C1116:C1123)</f>
        <v>115346532.986</v>
      </c>
      <c r="D1115" s="36">
        <f t="shared" si="98"/>
        <v>0</v>
      </c>
      <c r="E1115" s="36">
        <f t="shared" si="98"/>
        <v>0</v>
      </c>
      <c r="F1115" s="36">
        <f t="shared" si="98"/>
        <v>0</v>
      </c>
      <c r="G1115" s="36">
        <f t="shared" si="98"/>
        <v>1281056.55</v>
      </c>
      <c r="H1115" s="36">
        <f t="shared" si="98"/>
        <v>3375038.25</v>
      </c>
      <c r="I1115" s="36">
        <f t="shared" si="98"/>
        <v>1794149.0549999999</v>
      </c>
      <c r="J1115" s="36">
        <f t="shared" si="98"/>
        <v>0</v>
      </c>
      <c r="K1115" s="39">
        <f t="shared" si="98"/>
        <v>0</v>
      </c>
      <c r="L1115" s="36">
        <f t="shared" si="98"/>
        <v>0</v>
      </c>
      <c r="M1115" s="36">
        <f t="shared" si="98"/>
        <v>0</v>
      </c>
      <c r="N1115" s="36">
        <f t="shared" si="98"/>
        <v>108896289.131</v>
      </c>
      <c r="O1115" s="36">
        <f t="shared" si="98"/>
        <v>0</v>
      </c>
      <c r="P1115" s="36">
        <f t="shared" si="98"/>
        <v>0</v>
      </c>
      <c r="Q1115" s="36">
        <f t="shared" si="98"/>
        <v>0</v>
      </c>
      <c r="R1115" s="36">
        <f t="shared" si="98"/>
        <v>0</v>
      </c>
      <c r="S1115" s="36">
        <f t="shared" si="98"/>
        <v>0</v>
      </c>
      <c r="T1115" s="36">
        <f t="shared" si="98"/>
        <v>0</v>
      </c>
    </row>
    <row r="1116" spans="1:20">
      <c r="A1116" s="188">
        <f t="shared" si="96"/>
        <v>1</v>
      </c>
      <c r="B1116" s="189" t="s">
        <v>1285</v>
      </c>
      <c r="C1116" s="99">
        <f t="shared" ref="C1116:C1193" si="99">SUM(D1116:J1116,L1116:T1116)</f>
        <v>19494775.243999999</v>
      </c>
      <c r="D1116" s="103" t="str">
        <f>IF(ISNUMBER('Форма 1'!U1116),'Форма 1'!$H1116*VLOOKUP('Форма 1'!$F1116,'Придельники с 2022'!$B$4:$X$28,'Форма 1'!U$8),"")</f>
        <v/>
      </c>
      <c r="E1116" s="103" t="str">
        <f>IF(ISNUMBER('Форма 1'!V1116),'Форма 1'!$H1116*VLOOKUP('Форма 1'!$F1116,'Придельники с 2022'!$B$4:$X$28,'Форма 1'!V$8),"")</f>
        <v/>
      </c>
      <c r="F1116" s="103" t="str">
        <f>IF(ISNUMBER('Форма 1'!W1116),'Форма 1'!$H1116*VLOOKUP('Форма 1'!$F1116,'Придельники с 2022'!$B$4:$X$28,'Форма 1'!W$8),"")</f>
        <v/>
      </c>
      <c r="G1116" s="103" t="str">
        <f>IF(ISNUMBER('Форма 1'!X1116),'Форма 1'!$H1116*VLOOKUP('Форма 1'!$F1116,'Придельники с 2022'!$B$4:$X$28,'Форма 1'!X$8),"")</f>
        <v/>
      </c>
      <c r="H1116" s="103" t="str">
        <f>IF(ISNUMBER('Форма 1'!Y1116),'Форма 1'!$H1116*VLOOKUP('Форма 1'!$F1116,'Придельники с 2022'!$B$4:$X$28,'Форма 1'!Y$8),"")</f>
        <v/>
      </c>
      <c r="I1116" s="103" t="str">
        <f>IF(ISNUMBER('Форма 1'!Z1116),'Форма 1'!$H1116*VLOOKUP('Форма 1'!$F1116,'Придельники с 2022'!$B$4:$X$28,'Форма 1'!Z$8),"")</f>
        <v/>
      </c>
      <c r="J1116" s="103" t="str">
        <f>IF(ISNUMBER('Форма 1'!AA1116),'Форма 1'!$H1116*VLOOKUP('Форма 1'!$F1116,'Придельники с 2022'!$B$4:$X$28,'Форма 1'!AA$8),"")</f>
        <v/>
      </c>
      <c r="K1116" s="90"/>
      <c r="L1116" s="87"/>
      <c r="M1116" s="103" t="str">
        <f>IF(ISNUMBER('Форма 1'!AD1116),'Форма 1'!$H1116*VLOOKUP('Форма 1'!$F1116,'Придельники с 2022'!$B$4:$X$28,'Форма 1'!AD$8),"")</f>
        <v/>
      </c>
      <c r="N1116" s="103">
        <f>IF(ISBLANK('Форма 1'!$AE1116),"",IF('Форма 1'!$AE1116=1,'Форма 1'!$H1116*VLOOKUP('Форма 1'!$F1116,'Придельники с 2022'!$B$4:$X$28,'Форма 1'!$AE$8,0),IF('Форма 1'!$AE1116=2,'Форма 1'!$H1116*VLOOKUP('Форма 1'!$F1116,'Придельники с 2022'!$B$4:$X$28,13,0),IF('Форма 1'!$AE1116=3,'Форма 1'!$H1116*VLOOKUP('Форма 1'!$F1116,'Придельники с 2022'!$B$4:$X$28,12,0)))))</f>
        <v>19494775.243999999</v>
      </c>
      <c r="O1116" s="103" t="str">
        <f>IF(ISNUMBER('Форма 1'!AF1116),'Форма 1'!$H1116*VLOOKUP('Форма 1'!$F1116,'Придельники с 2022'!$B$4:$X$28,'Форма 1'!AF$8),"")</f>
        <v/>
      </c>
      <c r="P1116" s="87"/>
      <c r="Q1116" s="103" t="str">
        <f>IF(ISNUMBER('Форма 1'!AH1116),'Форма 1'!$H1116*VLOOKUP('Форма 1'!$F1116,'Придельники с 2022'!$B$4:$X$28,'Форма 1'!AH$8),"")</f>
        <v/>
      </c>
      <c r="R1116" s="103" t="str">
        <f>IF(ISNUMBER('Форма 1'!AI1116),'Форма 1'!$H1116*VLOOKUP('Форма 1'!$F1116,'Придельники с 2022'!$B$4:$X$28,'Форма 1'!AI$8),"")</f>
        <v/>
      </c>
      <c r="S1116" s="103" t="str">
        <f>IF(ISNUMBER('Форма 1'!AJ1116),'Форма 1'!$H1116*VLOOKUP('Форма 1'!$F1116,'Придельники с 2022'!$B$4:$X$28,'Форма 1'!AJ$8),"")</f>
        <v/>
      </c>
      <c r="T1116" s="87"/>
    </row>
    <row r="1117" spans="1:20">
      <c r="A1117" s="188">
        <f t="shared" si="96"/>
        <v>2</v>
      </c>
      <c r="B1117" s="189" t="s">
        <v>1287</v>
      </c>
      <c r="C1117" s="99">
        <f t="shared" si="99"/>
        <v>16159635.128</v>
      </c>
      <c r="D1117" s="103" t="str">
        <f>IF(ISNUMBER('Форма 1'!U1117),'Форма 1'!$H1117*VLOOKUP('Форма 1'!$F1117,'Придельники с 2022'!$B$4:$X$28,'Форма 1'!U$8),"")</f>
        <v/>
      </c>
      <c r="E1117" s="103" t="str">
        <f>IF(ISNUMBER('Форма 1'!V1117),'Форма 1'!$H1117*VLOOKUP('Форма 1'!$F1117,'Придельники с 2022'!$B$4:$X$28,'Форма 1'!V$8),"")</f>
        <v/>
      </c>
      <c r="F1117" s="103" t="str">
        <f>IF(ISNUMBER('Форма 1'!W1117),'Форма 1'!$H1117*VLOOKUP('Форма 1'!$F1117,'Придельники с 2022'!$B$4:$X$28,'Форма 1'!W$8),"")</f>
        <v/>
      </c>
      <c r="G1117" s="103" t="str">
        <f>IF(ISNUMBER('Форма 1'!X1117),'Форма 1'!$H1117*VLOOKUP('Форма 1'!$F1117,'Придельники с 2022'!$B$4:$X$28,'Форма 1'!X$8),"")</f>
        <v/>
      </c>
      <c r="H1117" s="103" t="str">
        <f>IF(ISNUMBER('Форма 1'!Y1117),'Форма 1'!$H1117*VLOOKUP('Форма 1'!$F1117,'Придельники с 2022'!$B$4:$X$28,'Форма 1'!Y$8),"")</f>
        <v/>
      </c>
      <c r="I1117" s="103" t="str">
        <f>IF(ISNUMBER('Форма 1'!Z1117),'Форма 1'!$H1117*VLOOKUP('Форма 1'!$F1117,'Придельники с 2022'!$B$4:$X$28,'Форма 1'!Z$8),"")</f>
        <v/>
      </c>
      <c r="J1117" s="103" t="str">
        <f>IF(ISNUMBER('Форма 1'!AA1117),'Форма 1'!$H1117*VLOOKUP('Форма 1'!$F1117,'Придельники с 2022'!$B$4:$X$28,'Форма 1'!AA$8),"")</f>
        <v/>
      </c>
      <c r="K1117" s="90"/>
      <c r="L1117" s="87"/>
      <c r="M1117" s="103" t="str">
        <f>IF(ISNUMBER('Форма 1'!AD1117),'Форма 1'!$H1117*VLOOKUP('Форма 1'!$F1117,'Придельники с 2022'!$B$4:$X$28,'Форма 1'!AD$8),"")</f>
        <v/>
      </c>
      <c r="N1117" s="103">
        <f>IF(ISBLANK('Форма 1'!$AE1117),"",IF('Форма 1'!$AE1117=1,'Форма 1'!$H1117*VLOOKUP('Форма 1'!$F1117,'Придельники с 2022'!$B$4:$X$28,'Форма 1'!$AE$8,0),IF('Форма 1'!$AE1117=2,'Форма 1'!$H1117*VLOOKUP('Форма 1'!$F1117,'Придельники с 2022'!$B$4:$X$28,13,0),IF('Форма 1'!$AE1117=3,'Форма 1'!$H1117*VLOOKUP('Форма 1'!$F1117,'Придельники с 2022'!$B$4:$X$28,12,0)))))</f>
        <v>16159635.128</v>
      </c>
      <c r="O1117" s="103" t="str">
        <f>IF(ISNUMBER('Форма 1'!AF1117),'Форма 1'!$H1117*VLOOKUP('Форма 1'!$F1117,'Придельники с 2022'!$B$4:$X$28,'Форма 1'!AF$8),"")</f>
        <v/>
      </c>
      <c r="P1117" s="87"/>
      <c r="Q1117" s="103" t="str">
        <f>IF(ISNUMBER('Форма 1'!AH1117),'Форма 1'!$H1117*VLOOKUP('Форма 1'!$F1117,'Придельники с 2022'!$B$4:$X$28,'Форма 1'!AH$8),"")</f>
        <v/>
      </c>
      <c r="R1117" s="103" t="str">
        <f>IF(ISNUMBER('Форма 1'!AI1117),'Форма 1'!$H1117*VLOOKUP('Форма 1'!$F1117,'Придельники с 2022'!$B$4:$X$28,'Форма 1'!AI$8),"")</f>
        <v/>
      </c>
      <c r="S1117" s="103" t="str">
        <f>IF(ISNUMBER('Форма 1'!AJ1117),'Форма 1'!$H1117*VLOOKUP('Форма 1'!$F1117,'Придельники с 2022'!$B$4:$X$28,'Форма 1'!AJ$8),"")</f>
        <v/>
      </c>
      <c r="T1117" s="87"/>
    </row>
    <row r="1118" spans="1:20">
      <c r="A1118" s="188">
        <f t="shared" si="96"/>
        <v>3</v>
      </c>
      <c r="B1118" s="189" t="s">
        <v>1288</v>
      </c>
      <c r="C1118" s="99">
        <f t="shared" si="99"/>
        <v>16120576.248</v>
      </c>
      <c r="D1118" s="103" t="str">
        <f>IF(ISNUMBER('Форма 1'!U1118),'Форма 1'!$H1118*VLOOKUP('Форма 1'!$F1118,'Придельники с 2022'!$B$4:$X$28,'Форма 1'!U$8),"")</f>
        <v/>
      </c>
      <c r="E1118" s="103" t="str">
        <f>IF(ISNUMBER('Форма 1'!V1118),'Форма 1'!$H1118*VLOOKUP('Форма 1'!$F1118,'Придельники с 2022'!$B$4:$X$28,'Форма 1'!V$8),"")</f>
        <v/>
      </c>
      <c r="F1118" s="103" t="str">
        <f>IF(ISNUMBER('Форма 1'!W1118),'Форма 1'!$H1118*VLOOKUP('Форма 1'!$F1118,'Придельники с 2022'!$B$4:$X$28,'Форма 1'!W$8),"")</f>
        <v/>
      </c>
      <c r="G1118" s="103" t="str">
        <f>IF(ISNUMBER('Форма 1'!X1118),'Форма 1'!$H1118*VLOOKUP('Форма 1'!$F1118,'Придельники с 2022'!$B$4:$X$28,'Форма 1'!X$8),"")</f>
        <v/>
      </c>
      <c r="H1118" s="103" t="str">
        <f>IF(ISNUMBER('Форма 1'!Y1118),'Форма 1'!$H1118*VLOOKUP('Форма 1'!$F1118,'Придельники с 2022'!$B$4:$X$28,'Форма 1'!Y$8),"")</f>
        <v/>
      </c>
      <c r="I1118" s="103" t="str">
        <f>IF(ISNUMBER('Форма 1'!Z1118),'Форма 1'!$H1118*VLOOKUP('Форма 1'!$F1118,'Придельники с 2022'!$B$4:$X$28,'Форма 1'!Z$8),"")</f>
        <v/>
      </c>
      <c r="J1118" s="103" t="str">
        <f>IF(ISNUMBER('Форма 1'!AA1118),'Форма 1'!$H1118*VLOOKUP('Форма 1'!$F1118,'Придельники с 2022'!$B$4:$X$28,'Форма 1'!AA$8),"")</f>
        <v/>
      </c>
      <c r="K1118" s="90"/>
      <c r="L1118" s="87"/>
      <c r="M1118" s="103" t="str">
        <f>IF(ISNUMBER('Форма 1'!AD1118),'Форма 1'!$H1118*VLOOKUP('Форма 1'!$F1118,'Придельники с 2022'!$B$4:$X$28,'Форма 1'!AD$8),"")</f>
        <v/>
      </c>
      <c r="N1118" s="103">
        <f>IF(ISBLANK('Форма 1'!$AE1118),"",IF('Форма 1'!$AE1118=1,'Форма 1'!$H1118*VLOOKUP('Форма 1'!$F1118,'Придельники с 2022'!$B$4:$X$28,'Форма 1'!$AE$8,0),IF('Форма 1'!$AE1118=2,'Форма 1'!$H1118*VLOOKUP('Форма 1'!$F1118,'Придельники с 2022'!$B$4:$X$28,13,0),IF('Форма 1'!$AE1118=3,'Форма 1'!$H1118*VLOOKUP('Форма 1'!$F1118,'Придельники с 2022'!$B$4:$X$28,12,0)))))</f>
        <v>16120576.248</v>
      </c>
      <c r="O1118" s="103" t="str">
        <f>IF(ISNUMBER('Форма 1'!AF1118),'Форма 1'!$H1118*VLOOKUP('Форма 1'!$F1118,'Придельники с 2022'!$B$4:$X$28,'Форма 1'!AF$8),"")</f>
        <v/>
      </c>
      <c r="P1118" s="87"/>
      <c r="Q1118" s="103" t="str">
        <f>IF(ISNUMBER('Форма 1'!AH1118),'Форма 1'!$H1118*VLOOKUP('Форма 1'!$F1118,'Придельники с 2022'!$B$4:$X$28,'Форма 1'!AH$8),"")</f>
        <v/>
      </c>
      <c r="R1118" s="103" t="str">
        <f>IF(ISNUMBER('Форма 1'!AI1118),'Форма 1'!$H1118*VLOOKUP('Форма 1'!$F1118,'Придельники с 2022'!$B$4:$X$28,'Форма 1'!AI$8),"")</f>
        <v/>
      </c>
      <c r="S1118" s="103" t="str">
        <f>IF(ISNUMBER('Форма 1'!AJ1118),'Форма 1'!$H1118*VLOOKUP('Форма 1'!$F1118,'Придельники с 2022'!$B$4:$X$28,'Форма 1'!AJ$8),"")</f>
        <v/>
      </c>
      <c r="T1118" s="87"/>
    </row>
    <row r="1119" spans="1:20">
      <c r="A1119" s="188">
        <f t="shared" si="96"/>
        <v>4</v>
      </c>
      <c r="B1119" s="189" t="s">
        <v>1289</v>
      </c>
      <c r="C1119" s="99">
        <f t="shared" si="99"/>
        <v>16116670.359999999</v>
      </c>
      <c r="D1119" s="103" t="str">
        <f>IF(ISNUMBER('Форма 1'!U1119),'Форма 1'!$H1119*VLOOKUP('Форма 1'!$F1119,'Придельники с 2022'!$B$4:$X$28,'Форма 1'!U$8),"")</f>
        <v/>
      </c>
      <c r="E1119" s="103" t="str">
        <f>IF(ISNUMBER('Форма 1'!V1119),'Форма 1'!$H1119*VLOOKUP('Форма 1'!$F1119,'Придельники с 2022'!$B$4:$X$28,'Форма 1'!V$8),"")</f>
        <v/>
      </c>
      <c r="F1119" s="103" t="str">
        <f>IF(ISNUMBER('Форма 1'!W1119),'Форма 1'!$H1119*VLOOKUP('Форма 1'!$F1119,'Придельники с 2022'!$B$4:$X$28,'Форма 1'!W$8),"")</f>
        <v/>
      </c>
      <c r="G1119" s="103" t="str">
        <f>IF(ISNUMBER('Форма 1'!X1119),'Форма 1'!$H1119*VLOOKUP('Форма 1'!$F1119,'Придельники с 2022'!$B$4:$X$28,'Форма 1'!X$8),"")</f>
        <v/>
      </c>
      <c r="H1119" s="103" t="str">
        <f>IF(ISNUMBER('Форма 1'!Y1119),'Форма 1'!$H1119*VLOOKUP('Форма 1'!$F1119,'Придельники с 2022'!$B$4:$X$28,'Форма 1'!Y$8),"")</f>
        <v/>
      </c>
      <c r="I1119" s="103" t="str">
        <f>IF(ISNUMBER('Форма 1'!Z1119),'Форма 1'!$H1119*VLOOKUP('Форма 1'!$F1119,'Придельники с 2022'!$B$4:$X$28,'Форма 1'!Z$8),"")</f>
        <v/>
      </c>
      <c r="J1119" s="103" t="str">
        <f>IF(ISNUMBER('Форма 1'!AA1119),'Форма 1'!$H1119*VLOOKUP('Форма 1'!$F1119,'Придельники с 2022'!$B$4:$X$28,'Форма 1'!AA$8),"")</f>
        <v/>
      </c>
      <c r="K1119" s="90"/>
      <c r="L1119" s="87"/>
      <c r="M1119" s="103" t="str">
        <f>IF(ISNUMBER('Форма 1'!AD1119),'Форма 1'!$H1119*VLOOKUP('Форма 1'!$F1119,'Придельники с 2022'!$B$4:$X$28,'Форма 1'!AD$8),"")</f>
        <v/>
      </c>
      <c r="N1119" s="103">
        <f>IF(ISBLANK('Форма 1'!$AE1119),"",IF('Форма 1'!$AE1119=1,'Форма 1'!$H1119*VLOOKUP('Форма 1'!$F1119,'Придельники с 2022'!$B$4:$X$28,'Форма 1'!$AE$8,0),IF('Форма 1'!$AE1119=2,'Форма 1'!$H1119*VLOOKUP('Форма 1'!$F1119,'Придельники с 2022'!$B$4:$X$28,13,0),IF('Форма 1'!$AE1119=3,'Форма 1'!$H1119*VLOOKUP('Форма 1'!$F1119,'Придельники с 2022'!$B$4:$X$28,12,0)))))</f>
        <v>16116670.359999999</v>
      </c>
      <c r="O1119" s="103" t="str">
        <f>IF(ISNUMBER('Форма 1'!AF1119),'Форма 1'!$H1119*VLOOKUP('Форма 1'!$F1119,'Придельники с 2022'!$B$4:$X$28,'Форма 1'!AF$8),"")</f>
        <v/>
      </c>
      <c r="P1119" s="87"/>
      <c r="Q1119" s="103" t="str">
        <f>IF(ISNUMBER('Форма 1'!AH1119),'Форма 1'!$H1119*VLOOKUP('Форма 1'!$F1119,'Придельники с 2022'!$B$4:$X$28,'Форма 1'!AH$8),"")</f>
        <v/>
      </c>
      <c r="R1119" s="103" t="str">
        <f>IF(ISNUMBER('Форма 1'!AI1119),'Форма 1'!$H1119*VLOOKUP('Форма 1'!$F1119,'Придельники с 2022'!$B$4:$X$28,'Форма 1'!AI$8),"")</f>
        <v/>
      </c>
      <c r="S1119" s="103" t="str">
        <f>IF(ISNUMBER('Форма 1'!AJ1119),'Форма 1'!$H1119*VLOOKUP('Форма 1'!$F1119,'Придельники с 2022'!$B$4:$X$28,'Форма 1'!AJ$8),"")</f>
        <v/>
      </c>
      <c r="T1119" s="87"/>
    </row>
    <row r="1120" spans="1:20">
      <c r="A1120" s="188">
        <f t="shared" si="96"/>
        <v>5</v>
      </c>
      <c r="B1120" s="189" t="s">
        <v>1290</v>
      </c>
      <c r="C1120" s="99">
        <f t="shared" si="99"/>
        <v>19549945.911999997</v>
      </c>
      <c r="D1120" s="103" t="str">
        <f>IF(ISNUMBER('Форма 1'!U1120),'Форма 1'!$H1120*VLOOKUP('Форма 1'!$F1120,'Придельники с 2022'!$B$4:$X$28,'Форма 1'!U$8),"")</f>
        <v/>
      </c>
      <c r="E1120" s="103" t="str">
        <f>IF(ISNUMBER('Форма 1'!V1120),'Форма 1'!$H1120*VLOOKUP('Форма 1'!$F1120,'Придельники с 2022'!$B$4:$X$28,'Форма 1'!V$8),"")</f>
        <v/>
      </c>
      <c r="F1120" s="103" t="str">
        <f>IF(ISNUMBER('Форма 1'!W1120),'Форма 1'!$H1120*VLOOKUP('Форма 1'!$F1120,'Придельники с 2022'!$B$4:$X$28,'Форма 1'!W$8),"")</f>
        <v/>
      </c>
      <c r="G1120" s="103" t="str">
        <f>IF(ISNUMBER('Форма 1'!X1120),'Форма 1'!$H1120*VLOOKUP('Форма 1'!$F1120,'Придельники с 2022'!$B$4:$X$28,'Форма 1'!X$8),"")</f>
        <v/>
      </c>
      <c r="H1120" s="103" t="str">
        <f>IF(ISNUMBER('Форма 1'!Y1120),'Форма 1'!$H1120*VLOOKUP('Форма 1'!$F1120,'Придельники с 2022'!$B$4:$X$28,'Форма 1'!Y$8),"")</f>
        <v/>
      </c>
      <c r="I1120" s="103" t="str">
        <f>IF(ISNUMBER('Форма 1'!Z1120),'Форма 1'!$H1120*VLOOKUP('Форма 1'!$F1120,'Придельники с 2022'!$B$4:$X$28,'Форма 1'!Z$8),"")</f>
        <v/>
      </c>
      <c r="J1120" s="103" t="str">
        <f>IF(ISNUMBER('Форма 1'!AA1120),'Форма 1'!$H1120*VLOOKUP('Форма 1'!$F1120,'Придельники с 2022'!$B$4:$X$28,'Форма 1'!AA$8),"")</f>
        <v/>
      </c>
      <c r="K1120" s="90"/>
      <c r="L1120" s="87"/>
      <c r="M1120" s="103" t="str">
        <f>IF(ISNUMBER('Форма 1'!AD1120),'Форма 1'!$H1120*VLOOKUP('Форма 1'!$F1120,'Придельники с 2022'!$B$4:$X$28,'Форма 1'!AD$8),"")</f>
        <v/>
      </c>
      <c r="N1120" s="103">
        <f>IF(ISBLANK('Форма 1'!$AE1120),"",IF('Форма 1'!$AE1120=1,'Форма 1'!$H1120*VLOOKUP('Форма 1'!$F1120,'Придельники с 2022'!$B$4:$X$28,'Форма 1'!$AE$8,0),IF('Форма 1'!$AE1120=2,'Форма 1'!$H1120*VLOOKUP('Форма 1'!$F1120,'Придельники с 2022'!$B$4:$X$28,13,0),IF('Форма 1'!$AE1120=3,'Форма 1'!$H1120*VLOOKUP('Форма 1'!$F1120,'Придельники с 2022'!$B$4:$X$28,12,0)))))</f>
        <v>19549945.911999997</v>
      </c>
      <c r="O1120" s="103" t="str">
        <f>IF(ISNUMBER('Форма 1'!AF1120),'Форма 1'!$H1120*VLOOKUP('Форма 1'!$F1120,'Придельники с 2022'!$B$4:$X$28,'Форма 1'!AF$8),"")</f>
        <v/>
      </c>
      <c r="P1120" s="87"/>
      <c r="Q1120" s="103" t="str">
        <f>IF(ISNUMBER('Форма 1'!AH1120),'Форма 1'!$H1120*VLOOKUP('Форма 1'!$F1120,'Придельники с 2022'!$B$4:$X$28,'Форма 1'!AH$8),"")</f>
        <v/>
      </c>
      <c r="R1120" s="103" t="str">
        <f>IF(ISNUMBER('Форма 1'!AI1120),'Форма 1'!$H1120*VLOOKUP('Форма 1'!$F1120,'Придельники с 2022'!$B$4:$X$28,'Форма 1'!AI$8),"")</f>
        <v/>
      </c>
      <c r="S1120" s="103" t="str">
        <f>IF(ISNUMBER('Форма 1'!AJ1120),'Форма 1'!$H1120*VLOOKUP('Форма 1'!$F1120,'Придельники с 2022'!$B$4:$X$28,'Форма 1'!AJ$8),"")</f>
        <v/>
      </c>
      <c r="T1120" s="87"/>
    </row>
    <row r="1121" spans="1:20">
      <c r="A1121" s="188">
        <f>A1120+1</f>
        <v>6</v>
      </c>
      <c r="B1121" s="189" t="s">
        <v>1291</v>
      </c>
      <c r="C1121" s="99">
        <f>SUM(D1121:J1121,L1121:T1121)</f>
        <v>19629040.143999998</v>
      </c>
      <c r="D1121" s="103" t="str">
        <f>IF(ISNUMBER('Форма 1'!U1121),'Форма 1'!$H1121*VLOOKUP('Форма 1'!$F1121,'Придельники с 2022'!$B$4:$X$28,'Форма 1'!U$8),"")</f>
        <v/>
      </c>
      <c r="E1121" s="103" t="str">
        <f>IF(ISNUMBER('Форма 1'!V1121),'Форма 1'!$H1121*VLOOKUP('Форма 1'!$F1121,'Придельники с 2022'!$B$4:$X$28,'Форма 1'!V$8),"")</f>
        <v/>
      </c>
      <c r="F1121" s="103" t="str">
        <f>IF(ISNUMBER('Форма 1'!W1121),'Форма 1'!$H1121*VLOOKUP('Форма 1'!$F1121,'Придельники с 2022'!$B$4:$X$28,'Форма 1'!W$8),"")</f>
        <v/>
      </c>
      <c r="G1121" s="103" t="str">
        <f>IF(ISNUMBER('Форма 1'!X1121),'Форма 1'!$H1121*VLOOKUP('Форма 1'!$F1121,'Придельники с 2022'!$B$4:$X$28,'Форма 1'!X$8),"")</f>
        <v/>
      </c>
      <c r="H1121" s="103" t="str">
        <f>IF(ISNUMBER('Форма 1'!Y1121),'Форма 1'!$H1121*VLOOKUP('Форма 1'!$F1121,'Придельники с 2022'!$B$4:$X$28,'Форма 1'!Y$8),"")</f>
        <v/>
      </c>
      <c r="I1121" s="103" t="str">
        <f>IF(ISNUMBER('Форма 1'!Z1121),'Форма 1'!$H1121*VLOOKUP('Форма 1'!$F1121,'Придельники с 2022'!$B$4:$X$28,'Форма 1'!Z$8),"")</f>
        <v/>
      </c>
      <c r="J1121" s="103" t="str">
        <f>IF(ISNUMBER('Форма 1'!AA1121),'Форма 1'!$H1121*VLOOKUP('Форма 1'!$F1121,'Придельники с 2022'!$B$4:$X$28,'Форма 1'!AA$8),"")</f>
        <v/>
      </c>
      <c r="K1121" s="90"/>
      <c r="L1121" s="87"/>
      <c r="M1121" s="103" t="str">
        <f>IF(ISNUMBER('Форма 1'!AD1121),'Форма 1'!$H1121*VLOOKUP('Форма 1'!$F1121,'Придельники с 2022'!$B$4:$X$28,'Форма 1'!AD$8),"")</f>
        <v/>
      </c>
      <c r="N1121" s="103">
        <f>IF(ISBLANK('Форма 1'!$AE1121),"",IF('Форма 1'!$AE1121=1,'Форма 1'!$H1121*VLOOKUP('Форма 1'!$F1121,'Придельники с 2022'!$B$4:$X$28,'Форма 1'!$AE$8,0),IF('Форма 1'!$AE1121=2,'Форма 1'!$H1121*VLOOKUP('Форма 1'!$F1121,'Придельники с 2022'!$B$4:$X$28,13,0),IF('Форма 1'!$AE1121=3,'Форма 1'!$H1121*VLOOKUP('Форма 1'!$F1121,'Придельники с 2022'!$B$4:$X$28,12,0)))))</f>
        <v>19629040.143999998</v>
      </c>
      <c r="O1121" s="103" t="str">
        <f>IF(ISNUMBER('Форма 1'!AF1121),'Форма 1'!$H1121*VLOOKUP('Форма 1'!$F1121,'Придельники с 2022'!$B$4:$X$28,'Форма 1'!AF$8),"")</f>
        <v/>
      </c>
      <c r="P1121" s="87"/>
      <c r="Q1121" s="103" t="str">
        <f>IF(ISNUMBER('Форма 1'!AH1121),'Форма 1'!$H1121*VLOOKUP('Форма 1'!$F1121,'Придельники с 2022'!$B$4:$X$28,'Форма 1'!AH$8),"")</f>
        <v/>
      </c>
      <c r="R1121" s="103" t="str">
        <f>IF(ISNUMBER('Форма 1'!AI1121),'Форма 1'!$H1121*VLOOKUP('Форма 1'!$F1121,'Придельники с 2022'!$B$4:$X$28,'Форма 1'!AI$8),"")</f>
        <v/>
      </c>
      <c r="S1121" s="103" t="str">
        <f>IF(ISNUMBER('Форма 1'!AJ1121),'Форма 1'!$H1121*VLOOKUP('Форма 1'!$F1121,'Придельники с 2022'!$B$4:$X$28,'Форма 1'!AJ$8),"")</f>
        <v/>
      </c>
      <c r="T1121" s="87"/>
    </row>
    <row r="1122" spans="1:20">
      <c r="A1122" s="188">
        <f>A1121+1</f>
        <v>7</v>
      </c>
      <c r="B1122" s="114" t="s">
        <v>5122</v>
      </c>
      <c r="C1122" s="99">
        <f>SUM(D1122:J1122,L1122:T1122)</f>
        <v>6450243.8549999995</v>
      </c>
      <c r="D1122" s="103" t="str">
        <f>IF(ISNUMBER('Форма 1'!U1122),'Форма 1'!$H1122*VLOOKUP('Форма 1'!$F1122,'Придельники с 2022'!$B$4:$X$28,'Форма 1'!U$8),"")</f>
        <v/>
      </c>
      <c r="E1122" s="103" t="str">
        <f>IF(ISNUMBER('Форма 1'!V1122),'Форма 1'!$H1122*VLOOKUP('Форма 1'!$F1122,'Придельники с 2022'!$B$4:$X$28,'Форма 1'!V$8),"")</f>
        <v/>
      </c>
      <c r="F1122" s="103" t="str">
        <f>IF(ISNUMBER('Форма 1'!W1122),'Форма 1'!$H1122*VLOOKUP('Форма 1'!$F1122,'Придельники с 2022'!$B$4:$X$28,'Форма 1'!W$8),"")</f>
        <v/>
      </c>
      <c r="G1122" s="103">
        <f>IF(ISNUMBER('Форма 1'!X1122),'Форма 1'!$H1122*VLOOKUP('Форма 1'!$F1122,'Придельники с 2022'!$B$4:$X$28,'Форма 1'!X$8),"")</f>
        <v>1281056.55</v>
      </c>
      <c r="H1122" s="103">
        <f>IF(ISNUMBER('Форма 1'!Y1122),'Форма 1'!$H1122*VLOOKUP('Форма 1'!$F1122,'Придельники с 2022'!$B$4:$X$28,'Форма 1'!Y$8),"")</f>
        <v>3375038.25</v>
      </c>
      <c r="I1122" s="103">
        <f>IF(ISNUMBER('Форма 1'!Z1122),'Форма 1'!$H1122*VLOOKUP('Форма 1'!$F1122,'Придельники с 2022'!$B$4:$X$28,'Форма 1'!Z$8),"")</f>
        <v>1794149.0549999999</v>
      </c>
      <c r="J1122" s="103" t="str">
        <f>IF(ISNUMBER('Форма 1'!AA1122),'Форма 1'!$H1122*VLOOKUP('Форма 1'!$F1122,'Придельники с 2022'!$B$4:$X$28,'Форма 1'!AA$8),"")</f>
        <v/>
      </c>
      <c r="K1122" s="90"/>
      <c r="L1122" s="87"/>
      <c r="M1122" s="103" t="str">
        <f>IF(ISNUMBER('Форма 1'!AD1122),'Форма 1'!$H1122*VLOOKUP('Форма 1'!$F1122,'Придельники с 2022'!$B$4:$X$28,'Форма 1'!AD$8),"")</f>
        <v/>
      </c>
      <c r="N1122" s="103" t="str">
        <f>IF(ISBLANK('Форма 1'!$AE1122),"",IF('Форма 1'!$AE1122=1,'Форма 1'!$H1122*VLOOKUP('Форма 1'!$F1122,'Придельники с 2022'!$B$4:$X$28,'Форма 1'!$AE$8,0),IF('Форма 1'!$AE1122=2,'Форма 1'!$H1122*VLOOKUP('Форма 1'!$F1122,'Придельники с 2022'!$B$4:$X$28,13,0),IF('Форма 1'!$AE1122=3,'Форма 1'!$H1122*VLOOKUP('Форма 1'!$F1122,'Придельники с 2022'!$B$4:$X$28,12,0)))))</f>
        <v/>
      </c>
      <c r="O1122" s="103" t="str">
        <f>IF(ISNUMBER('Форма 1'!AF1122),'Форма 1'!$H1122*VLOOKUP('Форма 1'!$F1122,'Придельники с 2022'!$B$4:$X$28,'Форма 1'!AF$8),"")</f>
        <v/>
      </c>
      <c r="P1122" s="87"/>
      <c r="Q1122" s="103" t="str">
        <f>IF(ISNUMBER('Форма 1'!AH1122),'Форма 1'!$H1122*VLOOKUP('Форма 1'!$F1122,'Придельники с 2022'!$B$4:$X$28,'Форма 1'!AH$8),"")</f>
        <v/>
      </c>
      <c r="R1122" s="103" t="str">
        <f>IF(ISNUMBER('Форма 1'!AI1122),'Форма 1'!$H1122*VLOOKUP('Форма 1'!$F1122,'Придельники с 2022'!$B$4:$X$28,'Форма 1'!AI$8),"")</f>
        <v/>
      </c>
      <c r="S1122" s="103" t="str">
        <f>IF(ISNUMBER('Форма 1'!AJ1122),'Форма 1'!$H1122*VLOOKUP('Форма 1'!$F1122,'Придельники с 2022'!$B$4:$X$28,'Форма 1'!AJ$8),"")</f>
        <v/>
      </c>
      <c r="T1122" s="87"/>
    </row>
    <row r="1123" spans="1:20">
      <c r="A1123" s="188">
        <f>A1121+1</f>
        <v>7</v>
      </c>
      <c r="B1123" s="189" t="s">
        <v>1292</v>
      </c>
      <c r="C1123" s="99">
        <f t="shared" si="99"/>
        <v>1825646.095</v>
      </c>
      <c r="D1123" s="103" t="str">
        <f>IF(ISNUMBER('Форма 1'!U1123),'Форма 1'!$H1123*VLOOKUP('Форма 1'!$F1123,'Придельники с 2022'!$B$4:$X$28,'Форма 1'!U$8),"")</f>
        <v/>
      </c>
      <c r="E1123" s="103" t="str">
        <f>IF(ISNUMBER('Форма 1'!V1123),'Форма 1'!$H1123*VLOOKUP('Форма 1'!$F1123,'Придельники с 2022'!$B$4:$X$28,'Форма 1'!V$8),"")</f>
        <v/>
      </c>
      <c r="F1123" s="103" t="str">
        <f>IF(ISNUMBER('Форма 1'!W1123),'Форма 1'!$H1123*VLOOKUP('Форма 1'!$F1123,'Придельники с 2022'!$B$4:$X$28,'Форма 1'!W$8),"")</f>
        <v/>
      </c>
      <c r="G1123" s="103" t="str">
        <f>IF(ISNUMBER('Форма 1'!X1123),'Форма 1'!$H1123*VLOOKUP('Форма 1'!$F1123,'Придельники с 2022'!$B$4:$X$28,'Форма 1'!X$8),"")</f>
        <v/>
      </c>
      <c r="H1123" s="103" t="str">
        <f>IF(ISNUMBER('Форма 1'!Y1123),'Форма 1'!$H1123*VLOOKUP('Форма 1'!$F1123,'Придельники с 2022'!$B$4:$X$28,'Форма 1'!Y$8),"")</f>
        <v/>
      </c>
      <c r="I1123" s="103" t="str">
        <f>IF(ISNUMBER('Форма 1'!Z1123),'Форма 1'!$H1123*VLOOKUP('Форма 1'!$F1123,'Придельники с 2022'!$B$4:$X$28,'Форма 1'!Z$8),"")</f>
        <v/>
      </c>
      <c r="J1123" s="103" t="str">
        <f>IF(ISNUMBER('Форма 1'!AA1123),'Форма 1'!$H1123*VLOOKUP('Форма 1'!$F1123,'Придельники с 2022'!$B$4:$X$28,'Форма 1'!AA$8),"")</f>
        <v/>
      </c>
      <c r="K1123" s="90"/>
      <c r="L1123" s="87"/>
      <c r="M1123" s="103" t="str">
        <f>IF(ISNUMBER('Форма 1'!AD1123),'Форма 1'!$H1123*VLOOKUP('Форма 1'!$F1123,'Придельники с 2022'!$B$4:$X$28,'Форма 1'!AD$8),"")</f>
        <v/>
      </c>
      <c r="N1123" s="103">
        <f>IF(ISBLANK('Форма 1'!$AE1123),"",IF('Форма 1'!$AE1123=1,'Форма 1'!$H1123*VLOOKUP('Форма 1'!$F1123,'Придельники с 2022'!$B$4:$X$28,'Форма 1'!$AE$8,0),IF('Форма 1'!$AE1123=2,'Форма 1'!$H1123*VLOOKUP('Форма 1'!$F1123,'Придельники с 2022'!$B$4:$X$28,13,0),IF('Форма 1'!$AE1123=3,'Форма 1'!$H1123*VLOOKUP('Форма 1'!$F1123,'Придельники с 2022'!$B$4:$X$28,12,0)))))</f>
        <v>1825646.095</v>
      </c>
      <c r="O1123" s="103" t="str">
        <f>IF(ISNUMBER('Форма 1'!AF1123),'Форма 1'!$H1123*VLOOKUP('Форма 1'!$F1123,'Придельники с 2022'!$B$4:$X$28,'Форма 1'!AF$8),"")</f>
        <v/>
      </c>
      <c r="P1123" s="87"/>
      <c r="Q1123" s="103" t="str">
        <f>IF(ISNUMBER('Форма 1'!AH1123),'Форма 1'!$H1123*VLOOKUP('Форма 1'!$F1123,'Придельники с 2022'!$B$4:$X$28,'Форма 1'!AH$8),"")</f>
        <v/>
      </c>
      <c r="R1123" s="103" t="str">
        <f>IF(ISNUMBER('Форма 1'!AI1123),'Форма 1'!$H1123*VLOOKUP('Форма 1'!$F1123,'Придельники с 2022'!$B$4:$X$28,'Форма 1'!AI$8),"")</f>
        <v/>
      </c>
      <c r="S1123" s="103" t="str">
        <f>IF(ISNUMBER('Форма 1'!AJ1123),'Форма 1'!$H1123*VLOOKUP('Форма 1'!$F1123,'Придельники с 2022'!$B$4:$X$28,'Форма 1'!AJ$8),"")</f>
        <v/>
      </c>
      <c r="T1123" s="87"/>
    </row>
    <row r="1124" spans="1:20" ht="15.75">
      <c r="A1124" s="187">
        <v>0</v>
      </c>
      <c r="B1124" s="34" t="s">
        <v>116</v>
      </c>
      <c r="C1124" s="36">
        <f t="shared" ref="C1124:T1124" si="100">SUM(C1125:C1130)</f>
        <v>29198149.592000004</v>
      </c>
      <c r="D1124" s="36">
        <f t="shared" si="100"/>
        <v>1477109.0100000002</v>
      </c>
      <c r="E1124" s="36">
        <f t="shared" si="100"/>
        <v>4347062.1000000006</v>
      </c>
      <c r="F1124" s="36">
        <f t="shared" si="100"/>
        <v>0</v>
      </c>
      <c r="G1124" s="36">
        <f t="shared" si="100"/>
        <v>195516.67499999999</v>
      </c>
      <c r="H1124" s="36">
        <f t="shared" si="100"/>
        <v>0</v>
      </c>
      <c r="I1124" s="36">
        <f t="shared" si="100"/>
        <v>333621.89999999997</v>
      </c>
      <c r="J1124" s="36">
        <f t="shared" si="100"/>
        <v>0</v>
      </c>
      <c r="K1124" s="39">
        <f t="shared" si="100"/>
        <v>0</v>
      </c>
      <c r="L1124" s="36">
        <f t="shared" si="100"/>
        <v>0</v>
      </c>
      <c r="M1124" s="36">
        <f t="shared" si="100"/>
        <v>18171465.607000001</v>
      </c>
      <c r="N1124" s="36">
        <f t="shared" si="100"/>
        <v>4673374.3</v>
      </c>
      <c r="O1124" s="36">
        <f t="shared" si="100"/>
        <v>0</v>
      </c>
      <c r="P1124" s="36">
        <f t="shared" si="100"/>
        <v>0</v>
      </c>
      <c r="Q1124" s="36">
        <f t="shared" si="100"/>
        <v>0</v>
      </c>
      <c r="R1124" s="36">
        <f t="shared" si="100"/>
        <v>0</v>
      </c>
      <c r="S1124" s="36">
        <f t="shared" si="100"/>
        <v>0</v>
      </c>
      <c r="T1124" s="36">
        <f t="shared" si="100"/>
        <v>0</v>
      </c>
    </row>
    <row r="1125" spans="1:20">
      <c r="A1125" s="188">
        <f t="shared" si="96"/>
        <v>1</v>
      </c>
      <c r="B1125" s="189" t="s">
        <v>1293</v>
      </c>
      <c r="C1125" s="99">
        <f t="shared" si="99"/>
        <v>6341328.2649999997</v>
      </c>
      <c r="D1125" s="103" t="str">
        <f>IF(ISNUMBER('Форма 1'!U1125),'Форма 1'!$H1125*VLOOKUP('Форма 1'!$F1125,'Придельники с 2022'!$B$4:$X$28,'Форма 1'!U$8),"")</f>
        <v/>
      </c>
      <c r="E1125" s="103" t="str">
        <f>IF(ISNUMBER('Форма 1'!V1125),'Форма 1'!$H1125*VLOOKUP('Форма 1'!$F1125,'Придельники с 2022'!$B$4:$X$28,'Форма 1'!V$8),"")</f>
        <v/>
      </c>
      <c r="F1125" s="103" t="str">
        <f>IF(ISNUMBER('Форма 1'!W1125),'Форма 1'!$H1125*VLOOKUP('Форма 1'!$F1125,'Придельники с 2022'!$B$4:$X$28,'Форма 1'!W$8),"")</f>
        <v/>
      </c>
      <c r="G1125" s="103" t="str">
        <f>IF(ISNUMBER('Форма 1'!X1125),'Форма 1'!$H1125*VLOOKUP('Форма 1'!$F1125,'Придельники с 2022'!$B$4:$X$28,'Форма 1'!X$8),"")</f>
        <v/>
      </c>
      <c r="H1125" s="103" t="str">
        <f>IF(ISNUMBER('Форма 1'!Y1125),'Форма 1'!$H1125*VLOOKUP('Форма 1'!$F1125,'Придельники с 2022'!$B$4:$X$28,'Форма 1'!Y$8),"")</f>
        <v/>
      </c>
      <c r="I1125" s="103" t="str">
        <f>IF(ISNUMBER('Форма 1'!Z1125),'Форма 1'!$H1125*VLOOKUP('Форма 1'!$F1125,'Придельники с 2022'!$B$4:$X$28,'Форма 1'!Z$8),"")</f>
        <v/>
      </c>
      <c r="J1125" s="103" t="str">
        <f>IF(ISNUMBER('Форма 1'!AA1125),'Форма 1'!$H1125*VLOOKUP('Форма 1'!$F1125,'Придельники с 2022'!$B$4:$X$28,'Форма 1'!AA$8),"")</f>
        <v/>
      </c>
      <c r="K1125" s="90"/>
      <c r="L1125" s="87"/>
      <c r="M1125" s="103">
        <f>IF(ISNUMBER('Форма 1'!AD1125),'Форма 1'!$H1125*VLOOKUP('Форма 1'!$F1125,'Придельники с 2022'!$B$4:$X$28,'Форма 1'!AD$8),"")</f>
        <v>6341328.2649999997</v>
      </c>
      <c r="N1125" s="103" t="str">
        <f>IF(ISBLANK('Форма 1'!$AE1125),"",IF('Форма 1'!$AE1125=1,'Форма 1'!$H1125*VLOOKUP('Форма 1'!$F1125,'Придельники с 2022'!$B$4:$X$28,'Форма 1'!$AE$8,0),IF('Форма 1'!$AE1125=2,'Форма 1'!$H1125*VLOOKUP('Форма 1'!$F1125,'Придельники с 2022'!$B$4:$X$28,13,0),IF('Форма 1'!$AE1125=3,'Форма 1'!$H1125*VLOOKUP('Форма 1'!$F1125,'Придельники с 2022'!$B$4:$X$28,12,0)))))</f>
        <v/>
      </c>
      <c r="O1125" s="103" t="str">
        <f>IF(ISNUMBER('Форма 1'!AF1125),'Форма 1'!$H1125*VLOOKUP('Форма 1'!$F1125,'Придельники с 2022'!$B$4:$X$28,'Форма 1'!AF$8),"")</f>
        <v/>
      </c>
      <c r="P1125" s="87"/>
      <c r="Q1125" s="103" t="str">
        <f>IF(ISNUMBER('Форма 1'!AH1125),'Форма 1'!$H1125*VLOOKUP('Форма 1'!$F1125,'Придельники с 2022'!$B$4:$X$28,'Форма 1'!AH$8),"")</f>
        <v/>
      </c>
      <c r="R1125" s="103" t="str">
        <f>IF(ISNUMBER('Форма 1'!AI1125),'Форма 1'!$H1125*VLOOKUP('Форма 1'!$F1125,'Придельники с 2022'!$B$4:$X$28,'Форма 1'!AI$8),"")</f>
        <v/>
      </c>
      <c r="S1125" s="103" t="str">
        <f>IF(ISNUMBER('Форма 1'!AJ1125),'Форма 1'!$H1125*VLOOKUP('Форма 1'!$F1125,'Придельники с 2022'!$B$4:$X$28,'Форма 1'!AJ$8),"")</f>
        <v/>
      </c>
      <c r="T1125" s="87"/>
    </row>
    <row r="1126" spans="1:20">
      <c r="A1126" s="188">
        <f t="shared" si="96"/>
        <v>2</v>
      </c>
      <c r="B1126" s="189" t="s">
        <v>1294</v>
      </c>
      <c r="C1126" s="99">
        <f t="shared" si="99"/>
        <v>5904555.5419999994</v>
      </c>
      <c r="D1126" s="103" t="str">
        <f>IF(ISNUMBER('Форма 1'!U1126),'Форма 1'!$H1126*VLOOKUP('Форма 1'!$F1126,'Придельники с 2022'!$B$4:$X$28,'Форма 1'!U$8),"")</f>
        <v/>
      </c>
      <c r="E1126" s="103" t="str">
        <f>IF(ISNUMBER('Форма 1'!V1126),'Форма 1'!$H1126*VLOOKUP('Форма 1'!$F1126,'Придельники с 2022'!$B$4:$X$28,'Форма 1'!V$8),"")</f>
        <v/>
      </c>
      <c r="F1126" s="103" t="str">
        <f>IF(ISNUMBER('Форма 1'!W1126),'Форма 1'!$H1126*VLOOKUP('Форма 1'!$F1126,'Придельники с 2022'!$B$4:$X$28,'Форма 1'!W$8),"")</f>
        <v/>
      </c>
      <c r="G1126" s="103" t="str">
        <f>IF(ISNUMBER('Форма 1'!X1126),'Форма 1'!$H1126*VLOOKUP('Форма 1'!$F1126,'Придельники с 2022'!$B$4:$X$28,'Форма 1'!X$8),"")</f>
        <v/>
      </c>
      <c r="H1126" s="103" t="str">
        <f>IF(ISNUMBER('Форма 1'!Y1126),'Форма 1'!$H1126*VLOOKUP('Форма 1'!$F1126,'Придельники с 2022'!$B$4:$X$28,'Форма 1'!Y$8),"")</f>
        <v/>
      </c>
      <c r="I1126" s="103" t="str">
        <f>IF(ISNUMBER('Форма 1'!Z1126),'Форма 1'!$H1126*VLOOKUP('Форма 1'!$F1126,'Придельники с 2022'!$B$4:$X$28,'Форма 1'!Z$8),"")</f>
        <v/>
      </c>
      <c r="J1126" s="103" t="str">
        <f>IF(ISNUMBER('Форма 1'!AA1126),'Форма 1'!$H1126*VLOOKUP('Форма 1'!$F1126,'Придельники с 2022'!$B$4:$X$28,'Форма 1'!AA$8),"")</f>
        <v/>
      </c>
      <c r="K1126" s="90"/>
      <c r="L1126" s="87"/>
      <c r="M1126" s="103">
        <f>IF(ISNUMBER('Форма 1'!AD1126),'Форма 1'!$H1126*VLOOKUP('Форма 1'!$F1126,'Придельники с 2022'!$B$4:$X$28,'Форма 1'!AD$8),"")</f>
        <v>5904555.5419999994</v>
      </c>
      <c r="N1126" s="103" t="str">
        <f>IF(ISBLANK('Форма 1'!$AE1126),"",IF('Форма 1'!$AE1126=1,'Форма 1'!$H1126*VLOOKUP('Форма 1'!$F1126,'Придельники с 2022'!$B$4:$X$28,'Форма 1'!$AE$8,0),IF('Форма 1'!$AE1126=2,'Форма 1'!$H1126*VLOOKUP('Форма 1'!$F1126,'Придельники с 2022'!$B$4:$X$28,13,0),IF('Форма 1'!$AE1126=3,'Форма 1'!$H1126*VLOOKUP('Форма 1'!$F1126,'Придельники с 2022'!$B$4:$X$28,12,0)))))</f>
        <v/>
      </c>
      <c r="O1126" s="103" t="str">
        <f>IF(ISNUMBER('Форма 1'!AF1126),'Форма 1'!$H1126*VLOOKUP('Форма 1'!$F1126,'Придельники с 2022'!$B$4:$X$28,'Форма 1'!AF$8),"")</f>
        <v/>
      </c>
      <c r="P1126" s="87"/>
      <c r="Q1126" s="103" t="str">
        <f>IF(ISNUMBER('Форма 1'!AH1126),'Форма 1'!$H1126*VLOOKUP('Форма 1'!$F1126,'Придельники с 2022'!$B$4:$X$28,'Форма 1'!AH$8),"")</f>
        <v/>
      </c>
      <c r="R1126" s="103" t="str">
        <f>IF(ISNUMBER('Форма 1'!AI1126),'Форма 1'!$H1126*VLOOKUP('Форма 1'!$F1126,'Придельники с 2022'!$B$4:$X$28,'Форма 1'!AI$8),"")</f>
        <v/>
      </c>
      <c r="S1126" s="103" t="str">
        <f>IF(ISNUMBER('Форма 1'!AJ1126),'Форма 1'!$H1126*VLOOKUP('Форма 1'!$F1126,'Придельники с 2022'!$B$4:$X$28,'Форма 1'!AJ$8),"")</f>
        <v/>
      </c>
      <c r="T1126" s="87"/>
    </row>
    <row r="1127" spans="1:20">
      <c r="A1127" s="188">
        <f t="shared" si="96"/>
        <v>3</v>
      </c>
      <c r="B1127" s="189" t="s">
        <v>1296</v>
      </c>
      <c r="C1127" s="99">
        <f t="shared" si="99"/>
        <v>5925581.7999999998</v>
      </c>
      <c r="D1127" s="103" t="str">
        <f>IF(ISNUMBER('Форма 1'!U1127),'Форма 1'!$H1127*VLOOKUP('Форма 1'!$F1127,'Придельники с 2022'!$B$4:$X$28,'Форма 1'!U$8),"")</f>
        <v/>
      </c>
      <c r="E1127" s="103" t="str">
        <f>IF(ISNUMBER('Форма 1'!V1127),'Форма 1'!$H1127*VLOOKUP('Форма 1'!$F1127,'Придельники с 2022'!$B$4:$X$28,'Форма 1'!V$8),"")</f>
        <v/>
      </c>
      <c r="F1127" s="103" t="str">
        <f>IF(ISNUMBER('Форма 1'!W1127),'Форма 1'!$H1127*VLOOKUP('Форма 1'!$F1127,'Придельники с 2022'!$B$4:$X$28,'Форма 1'!W$8),"")</f>
        <v/>
      </c>
      <c r="G1127" s="103" t="str">
        <f>IF(ISNUMBER('Форма 1'!X1127),'Форма 1'!$H1127*VLOOKUP('Форма 1'!$F1127,'Придельники с 2022'!$B$4:$X$28,'Форма 1'!X$8),"")</f>
        <v/>
      </c>
      <c r="H1127" s="103" t="str">
        <f>IF(ISNUMBER('Форма 1'!Y1127),'Форма 1'!$H1127*VLOOKUP('Форма 1'!$F1127,'Придельники с 2022'!$B$4:$X$28,'Форма 1'!Y$8),"")</f>
        <v/>
      </c>
      <c r="I1127" s="103" t="str">
        <f>IF(ISNUMBER('Форма 1'!Z1127),'Форма 1'!$H1127*VLOOKUP('Форма 1'!$F1127,'Придельники с 2022'!$B$4:$X$28,'Форма 1'!Z$8),"")</f>
        <v/>
      </c>
      <c r="J1127" s="103" t="str">
        <f>IF(ISNUMBER('Форма 1'!AA1127),'Форма 1'!$H1127*VLOOKUP('Форма 1'!$F1127,'Придельники с 2022'!$B$4:$X$28,'Форма 1'!AA$8),"")</f>
        <v/>
      </c>
      <c r="K1127" s="90"/>
      <c r="L1127" s="87"/>
      <c r="M1127" s="103">
        <f>IF(ISNUMBER('Форма 1'!AD1127),'Форма 1'!$H1127*VLOOKUP('Форма 1'!$F1127,'Придельники с 2022'!$B$4:$X$28,'Форма 1'!AD$8),"")</f>
        <v>5925581.7999999998</v>
      </c>
      <c r="N1127" s="103" t="str">
        <f>IF(ISBLANK('Форма 1'!$AE1127),"",IF('Форма 1'!$AE1127=1,'Форма 1'!$H1127*VLOOKUP('Форма 1'!$F1127,'Придельники с 2022'!$B$4:$X$28,'Форма 1'!$AE$8,0),IF('Форма 1'!$AE1127=2,'Форма 1'!$H1127*VLOOKUP('Форма 1'!$F1127,'Придельники с 2022'!$B$4:$X$28,13,0),IF('Форма 1'!$AE1127=3,'Форма 1'!$H1127*VLOOKUP('Форма 1'!$F1127,'Придельники с 2022'!$B$4:$X$28,12,0)))))</f>
        <v/>
      </c>
      <c r="O1127" s="103" t="str">
        <f>IF(ISNUMBER('Форма 1'!AF1127),'Форма 1'!$H1127*VLOOKUP('Форма 1'!$F1127,'Придельники с 2022'!$B$4:$X$28,'Форма 1'!AF$8),"")</f>
        <v/>
      </c>
      <c r="P1127" s="87"/>
      <c r="Q1127" s="103" t="str">
        <f>IF(ISNUMBER('Форма 1'!AH1127),'Форма 1'!$H1127*VLOOKUP('Форма 1'!$F1127,'Придельники с 2022'!$B$4:$X$28,'Форма 1'!AH$8),"")</f>
        <v/>
      </c>
      <c r="R1127" s="103" t="str">
        <f>IF(ISNUMBER('Форма 1'!AI1127),'Форма 1'!$H1127*VLOOKUP('Форма 1'!$F1127,'Придельники с 2022'!$B$4:$X$28,'Форма 1'!AI$8),"")</f>
        <v/>
      </c>
      <c r="S1127" s="103" t="str">
        <f>IF(ISNUMBER('Форма 1'!AJ1127),'Форма 1'!$H1127*VLOOKUP('Форма 1'!$F1127,'Придельники с 2022'!$B$4:$X$28,'Форма 1'!AJ$8),"")</f>
        <v/>
      </c>
      <c r="T1127" s="87"/>
    </row>
    <row r="1128" spans="1:20">
      <c r="A1128" s="188">
        <f t="shared" si="96"/>
        <v>4</v>
      </c>
      <c r="B1128" s="189" t="s">
        <v>1297</v>
      </c>
      <c r="C1128" s="99">
        <f t="shared" si="99"/>
        <v>4673374.3</v>
      </c>
      <c r="D1128" s="103" t="str">
        <f>IF(ISNUMBER('Форма 1'!U1128),'Форма 1'!$H1128*VLOOKUP('Форма 1'!$F1128,'Придельники с 2022'!$B$4:$X$28,'Форма 1'!U$8),"")</f>
        <v/>
      </c>
      <c r="E1128" s="103" t="str">
        <f>IF(ISNUMBER('Форма 1'!V1128),'Форма 1'!$H1128*VLOOKUP('Форма 1'!$F1128,'Придельники с 2022'!$B$4:$X$28,'Форма 1'!V$8),"")</f>
        <v/>
      </c>
      <c r="F1128" s="103" t="str">
        <f>IF(ISNUMBER('Форма 1'!W1128),'Форма 1'!$H1128*VLOOKUP('Форма 1'!$F1128,'Придельники с 2022'!$B$4:$X$28,'Форма 1'!W$8),"")</f>
        <v/>
      </c>
      <c r="G1128" s="103" t="str">
        <f>IF(ISNUMBER('Форма 1'!X1128),'Форма 1'!$H1128*VLOOKUP('Форма 1'!$F1128,'Придельники с 2022'!$B$4:$X$28,'Форма 1'!X$8),"")</f>
        <v/>
      </c>
      <c r="H1128" s="103" t="str">
        <f>IF(ISNUMBER('Форма 1'!Y1128),'Форма 1'!$H1128*VLOOKUP('Форма 1'!$F1128,'Придельники с 2022'!$B$4:$X$28,'Форма 1'!Y$8),"")</f>
        <v/>
      </c>
      <c r="I1128" s="103" t="str">
        <f>IF(ISNUMBER('Форма 1'!Z1128),'Форма 1'!$H1128*VLOOKUP('Форма 1'!$F1128,'Придельники с 2022'!$B$4:$X$28,'Форма 1'!Z$8),"")</f>
        <v/>
      </c>
      <c r="J1128" s="103" t="str">
        <f>IF(ISNUMBER('Форма 1'!AA1128),'Форма 1'!$H1128*VLOOKUP('Форма 1'!$F1128,'Придельники с 2022'!$B$4:$X$28,'Форма 1'!AA$8),"")</f>
        <v/>
      </c>
      <c r="K1128" s="90"/>
      <c r="L1128" s="87"/>
      <c r="M1128" s="103" t="str">
        <f>IF(ISNUMBER('Форма 1'!AD1128),'Форма 1'!$H1128*VLOOKUP('Форма 1'!$F1128,'Придельники с 2022'!$B$4:$X$28,'Форма 1'!AD$8),"")</f>
        <v/>
      </c>
      <c r="N1128" s="103">
        <f>IF(ISBLANK('Форма 1'!$AE1128),"",IF('Форма 1'!$AE1128=1,'Форма 1'!$H1128*VLOOKUP('Форма 1'!$F1128,'Придельники с 2022'!$B$4:$X$28,'Форма 1'!$AE$8,0),IF('Форма 1'!$AE1128=2,'Форма 1'!$H1128*VLOOKUP('Форма 1'!$F1128,'Придельники с 2022'!$B$4:$X$28,13,0),IF('Форма 1'!$AE1128=3,'Форма 1'!$H1128*VLOOKUP('Форма 1'!$F1128,'Придельники с 2022'!$B$4:$X$28,12,0)))))</f>
        <v>4673374.3</v>
      </c>
      <c r="O1128" s="103" t="str">
        <f>IF(ISNUMBER('Форма 1'!AF1128),'Форма 1'!$H1128*VLOOKUP('Форма 1'!$F1128,'Придельники с 2022'!$B$4:$X$28,'Форма 1'!AF$8),"")</f>
        <v/>
      </c>
      <c r="P1128" s="87"/>
      <c r="Q1128" s="103" t="str">
        <f>IF(ISNUMBER('Форма 1'!AH1128),'Форма 1'!$H1128*VLOOKUP('Форма 1'!$F1128,'Придельники с 2022'!$B$4:$X$28,'Форма 1'!AH$8),"")</f>
        <v/>
      </c>
      <c r="R1128" s="103" t="str">
        <f>IF(ISNUMBER('Форма 1'!AI1128),'Форма 1'!$H1128*VLOOKUP('Форма 1'!$F1128,'Придельники с 2022'!$B$4:$X$28,'Форма 1'!AI$8),"")</f>
        <v/>
      </c>
      <c r="S1128" s="103" t="str">
        <f>IF(ISNUMBER('Форма 1'!AJ1128),'Форма 1'!$H1128*VLOOKUP('Форма 1'!$F1128,'Придельники с 2022'!$B$4:$X$28,'Форма 1'!AJ$8),"")</f>
        <v/>
      </c>
      <c r="T1128" s="87"/>
    </row>
    <row r="1129" spans="1:20">
      <c r="A1129" s="188">
        <f>A1128+1</f>
        <v>5</v>
      </c>
      <c r="B1129" s="189" t="s">
        <v>1298</v>
      </c>
      <c r="C1129" s="99">
        <f>SUM(D1129:J1129,L1129:T1129)</f>
        <v>5259264.5250000004</v>
      </c>
      <c r="D1129" s="103">
        <f>IF(ISNUMBER('Форма 1'!U1129),'Форма 1'!$H1129*VLOOKUP('Форма 1'!$F1129,'Придельники с 2022'!$B$4:$X$28,'Форма 1'!U$8),"")</f>
        <v>383063.85000000003</v>
      </c>
      <c r="E1129" s="103">
        <f>IF(ISNUMBER('Форма 1'!V1129),'Форма 1'!$H1129*VLOOKUP('Форма 1'!$F1129,'Придельники с 2022'!$B$4:$X$28,'Форма 1'!V$8),"")</f>
        <v>4347062.1000000006</v>
      </c>
      <c r="F1129" s="103" t="str">
        <f>IF(ISNUMBER('Форма 1'!W1129),'Форма 1'!$H1129*VLOOKUP('Форма 1'!$F1129,'Придельники с 2022'!$B$4:$X$28,'Форма 1'!W$8),"")</f>
        <v/>
      </c>
      <c r="G1129" s="103">
        <f>IF(ISNUMBER('Форма 1'!X1129),'Форма 1'!$H1129*VLOOKUP('Форма 1'!$F1129,'Придельники с 2022'!$B$4:$X$28,'Форма 1'!X$8),"")</f>
        <v>195516.67499999999</v>
      </c>
      <c r="H1129" s="103" t="str">
        <f>IF(ISNUMBER('Форма 1'!Y1129),'Форма 1'!$H1129*VLOOKUP('Форма 1'!$F1129,'Придельники с 2022'!$B$4:$X$28,'Форма 1'!Y$8),"")</f>
        <v/>
      </c>
      <c r="I1129" s="103">
        <f>IF(ISNUMBER('Форма 1'!Z1129),'Форма 1'!$H1129*VLOOKUP('Форма 1'!$F1129,'Придельники с 2022'!$B$4:$X$28,'Форма 1'!Z$8),"")</f>
        <v>333621.89999999997</v>
      </c>
      <c r="J1129" s="103" t="str">
        <f>IF(ISNUMBER('Форма 1'!AA1129),'Форма 1'!$H1129*VLOOKUP('Форма 1'!$F1129,'Придельники с 2022'!$B$4:$X$28,'Форма 1'!AA$8),"")</f>
        <v/>
      </c>
      <c r="K1129" s="90"/>
      <c r="L1129" s="87"/>
      <c r="M1129" s="103" t="str">
        <f>IF(ISNUMBER('Форма 1'!AD1129),'Форма 1'!$H1129*VLOOKUP('Форма 1'!$F1129,'Придельники с 2022'!$B$4:$X$28,'Форма 1'!AD$8),"")</f>
        <v/>
      </c>
      <c r="N1129" s="103" t="str">
        <f>IF(ISBLANK('Форма 1'!$AE1129),"",IF('Форма 1'!$AE1129=1,'Форма 1'!$H1129*VLOOKUP('Форма 1'!$F1129,'Придельники с 2022'!$B$4:$X$28,'Форма 1'!$AE$8,0),IF('Форма 1'!$AE1129=2,'Форма 1'!$H1129*VLOOKUP('Форма 1'!$F1129,'Придельники с 2022'!$B$4:$X$28,13,0),IF('Форма 1'!$AE1129=3,'Форма 1'!$H1129*VLOOKUP('Форма 1'!$F1129,'Придельники с 2022'!$B$4:$X$28,12,0)))))</f>
        <v/>
      </c>
      <c r="O1129" s="103" t="str">
        <f>IF(ISNUMBER('Форма 1'!AF1129),'Форма 1'!$H1129*VLOOKUP('Форма 1'!$F1129,'Придельники с 2022'!$B$4:$X$28,'Форма 1'!AF$8),"")</f>
        <v/>
      </c>
      <c r="P1129" s="87"/>
      <c r="Q1129" s="103" t="str">
        <f>IF(ISNUMBER('Форма 1'!AH1129),'Форма 1'!$H1129*VLOOKUP('Форма 1'!$F1129,'Придельники с 2022'!$B$4:$X$28,'Форма 1'!AH$8),"")</f>
        <v/>
      </c>
      <c r="R1129" s="103" t="str">
        <f>IF(ISNUMBER('Форма 1'!AI1129),'Форма 1'!$H1129*VLOOKUP('Форма 1'!$F1129,'Придельники с 2022'!$B$4:$X$28,'Форма 1'!AI$8),"")</f>
        <v/>
      </c>
      <c r="S1129" s="103" t="str">
        <f>IF(ISNUMBER('Форма 1'!AJ1129),'Форма 1'!$H1129*VLOOKUP('Форма 1'!$F1129,'Придельники с 2022'!$B$4:$X$28,'Форма 1'!AJ$8),"")</f>
        <v/>
      </c>
      <c r="T1129" s="87"/>
    </row>
    <row r="1130" spans="1:20">
      <c r="A1130" s="204">
        <f>A1129+1</f>
        <v>6</v>
      </c>
      <c r="B1130" s="205" t="s">
        <v>1299</v>
      </c>
      <c r="C1130" s="102">
        <f>SUM(D1130:J1130,L1130:T1130)</f>
        <v>1094045.1600000001</v>
      </c>
      <c r="D1130" s="206">
        <f>IF(ISNUMBER('Форма 1'!U1130),'Форма 1'!$H1130*VLOOKUP('Форма 1'!$F1130,'Придельники с 2022'!$B$4:$X$28,'Форма 1'!U$8),"")</f>
        <v>1094045.1600000001</v>
      </c>
      <c r="E1130" s="206" t="str">
        <f>IF(ISNUMBER('Форма 1'!V1130),'Форма 1'!$H1130*VLOOKUP('Форма 1'!$F1130,'Придельники с 2022'!$B$4:$X$28,'Форма 1'!V$8),"")</f>
        <v/>
      </c>
      <c r="F1130" s="206" t="str">
        <f>IF(ISNUMBER('Форма 1'!W1130),'Форма 1'!$H1130*VLOOKUP('Форма 1'!$F1130,'Придельники с 2022'!$B$4:$X$28,'Форма 1'!W$8),"")</f>
        <v/>
      </c>
      <c r="G1130" s="206" t="str">
        <f>IF(ISNUMBER('Форма 1'!X1130),'Форма 1'!$H1130*VLOOKUP('Форма 1'!$F1130,'Придельники с 2022'!$B$4:$X$28,'Форма 1'!X$8),"")</f>
        <v/>
      </c>
      <c r="H1130" s="206" t="str">
        <f>IF(ISNUMBER('Форма 1'!Y1130),'Форма 1'!$H1130*VLOOKUP('Форма 1'!$F1130,'Придельники с 2022'!$B$4:$X$28,'Форма 1'!Y$8),"")</f>
        <v/>
      </c>
      <c r="I1130" s="206" t="str">
        <f>IF(ISNUMBER('Форма 1'!Z1130),'Форма 1'!$H1130*VLOOKUP('Форма 1'!$F1130,'Придельники с 2022'!$B$4:$X$28,'Форма 1'!Z$8),"")</f>
        <v/>
      </c>
      <c r="J1130" s="206" t="str">
        <f>IF(ISNUMBER('Форма 1'!AA1130),'Форма 1'!$H1130*VLOOKUP('Форма 1'!$F1130,'Придельники с 2022'!$B$4:$X$28,'Форма 1'!AA$8),"")</f>
        <v/>
      </c>
      <c r="K1130" s="207"/>
      <c r="L1130" s="98"/>
      <c r="M1130" s="206" t="str">
        <f>IF(ISNUMBER('Форма 1'!AD1130),'Форма 1'!$H1130*VLOOKUP('Форма 1'!$F1130,'Придельники с 2022'!$B$4:$X$28,'Форма 1'!AD$8),"")</f>
        <v/>
      </c>
      <c r="N1130" s="206" t="str">
        <f>IF(ISBLANK('Форма 1'!$AE1130),"",IF('Форма 1'!$AE1130=1,'Форма 1'!$H1130*VLOOKUP('Форма 1'!$F1130,'Придельники с 2022'!$B$4:$X$28,'Форма 1'!$AE$8,0),IF('Форма 1'!$AE1130=2,'Форма 1'!$H1130*VLOOKUP('Форма 1'!$F1130,'Придельники с 2022'!$B$4:$X$28,13,0),IF('Форма 1'!$AE1130=3,'Форма 1'!$H1130*VLOOKUP('Форма 1'!$F1130,'Придельники с 2022'!$B$4:$X$28,12,0)))))</f>
        <v/>
      </c>
      <c r="O1130" s="206" t="str">
        <f>IF(ISNUMBER('Форма 1'!AF1130),'Форма 1'!$H1130*VLOOKUP('Форма 1'!$F1130,'Придельники с 2022'!$B$4:$X$28,'Форма 1'!AF$8),"")</f>
        <v/>
      </c>
      <c r="P1130" s="98"/>
      <c r="Q1130" s="206" t="str">
        <f>IF(ISNUMBER('Форма 1'!AH1130),'Форма 1'!$H1130*VLOOKUP('Форма 1'!$F1130,'Придельники с 2022'!$B$4:$X$28,'Форма 1'!AH$8),"")</f>
        <v/>
      </c>
      <c r="R1130" s="206" t="str">
        <f>IF(ISNUMBER('Форма 1'!AI1130),'Форма 1'!$H1130*VLOOKUP('Форма 1'!$F1130,'Придельники с 2022'!$B$4:$X$28,'Форма 1'!AI$8),"")</f>
        <v/>
      </c>
      <c r="S1130" s="206" t="str">
        <f>IF(ISNUMBER('Форма 1'!AJ1130),'Форма 1'!$H1130*VLOOKUP('Форма 1'!$F1130,'Придельники с 2022'!$B$4:$X$28,'Форма 1'!AJ$8),"")</f>
        <v/>
      </c>
      <c r="T1130" s="98"/>
    </row>
    <row r="1131" spans="1:20" s="213" customFormat="1" ht="15.75">
      <c r="A1131" s="187">
        <v>0</v>
      </c>
      <c r="B1131" s="34" t="s">
        <v>128</v>
      </c>
      <c r="C1131" s="36">
        <f t="shared" ref="C1131:T1131" si="101">SUM(C1132:C1150)</f>
        <v>157237322.68700001</v>
      </c>
      <c r="D1131" s="36">
        <f t="shared" si="101"/>
        <v>11616568.001999998</v>
      </c>
      <c r="E1131" s="36">
        <f t="shared" si="101"/>
        <v>0</v>
      </c>
      <c r="F1131" s="36">
        <f t="shared" si="101"/>
        <v>13457608.459999997</v>
      </c>
      <c r="G1131" s="36">
        <f t="shared" si="101"/>
        <v>7973792.7200000007</v>
      </c>
      <c r="H1131" s="36">
        <f t="shared" si="101"/>
        <v>21007546.799999997</v>
      </c>
      <c r="I1131" s="36">
        <f t="shared" si="101"/>
        <v>0</v>
      </c>
      <c r="J1131" s="36">
        <f t="shared" si="101"/>
        <v>0</v>
      </c>
      <c r="K1131" s="39">
        <f t="shared" si="101"/>
        <v>0</v>
      </c>
      <c r="L1131" s="36">
        <f t="shared" si="101"/>
        <v>0</v>
      </c>
      <c r="M1131" s="36">
        <f t="shared" si="101"/>
        <v>28308597.489999998</v>
      </c>
      <c r="N1131" s="36">
        <f t="shared" si="101"/>
        <v>57140444.115999989</v>
      </c>
      <c r="O1131" s="36">
        <f t="shared" si="101"/>
        <v>5287168.6349999998</v>
      </c>
      <c r="P1131" s="36">
        <f t="shared" si="101"/>
        <v>0</v>
      </c>
      <c r="Q1131" s="36">
        <f t="shared" si="101"/>
        <v>10894296.374</v>
      </c>
      <c r="R1131" s="36">
        <f t="shared" si="101"/>
        <v>1551300.09</v>
      </c>
      <c r="S1131" s="36">
        <f t="shared" si="101"/>
        <v>0</v>
      </c>
      <c r="T1131" s="36">
        <f t="shared" si="101"/>
        <v>0</v>
      </c>
    </row>
    <row r="1132" spans="1:20">
      <c r="A1132" s="208">
        <f>A1131+1</f>
        <v>1</v>
      </c>
      <c r="B1132" s="209" t="s">
        <v>5056</v>
      </c>
      <c r="C1132" s="210">
        <f t="shared" ref="C1132:C1134" si="102">SUM(D1132:J1132,L1132:T1132)</f>
        <v>2452286.02</v>
      </c>
      <c r="D1132" s="211" t="str">
        <f>IF(ISNUMBER('Форма 1'!U1132),'Форма 1'!$H1132*VLOOKUP('Форма 1'!$F1132,'Придельники с 2022'!$B$4:$X$28,'Форма 1'!U$8),"")</f>
        <v/>
      </c>
      <c r="E1132" s="211" t="str">
        <f>IF(ISNUMBER('Форма 1'!V1132),'Форма 1'!$H1132*VLOOKUP('Форма 1'!$F1132,'Придельники с 2022'!$B$4:$X$28,'Форма 1'!V$8),"")</f>
        <v/>
      </c>
      <c r="F1132" s="211">
        <f>IF(ISNUMBER('Форма 1'!W1132),'Форма 1'!$H1132*VLOOKUP('Форма 1'!$F1132,'Придельники с 2022'!$B$4:$X$28,'Форма 1'!W$8),"")</f>
        <v>2452286.02</v>
      </c>
      <c r="G1132" s="211" t="str">
        <f>IF(ISNUMBER('Форма 1'!X1132),'Форма 1'!$H1132*VLOOKUP('Форма 1'!$F1132,'Придельники с 2022'!$B$4:$X$28,'Форма 1'!X$8),"")</f>
        <v/>
      </c>
      <c r="H1132" s="211" t="str">
        <f>IF(ISNUMBER('Форма 1'!Y1132),'Форма 1'!$H1132*VLOOKUP('Форма 1'!$F1132,'Придельники с 2022'!$B$4:$X$28,'Форма 1'!Y$8),"")</f>
        <v/>
      </c>
      <c r="I1132" s="211" t="str">
        <f>IF(ISNUMBER('Форма 1'!Z1132),'Форма 1'!$H1132*VLOOKUP('Форма 1'!$F1132,'Придельники с 2022'!$B$4:$X$28,'Форма 1'!Z$8),"")</f>
        <v/>
      </c>
      <c r="J1132" s="211" t="str">
        <f>IF(ISNUMBER('Форма 1'!AA1132),'Форма 1'!$H1132*VLOOKUP('Форма 1'!$F1132,'Придельники с 2022'!$B$4:$X$28,'Форма 1'!AA$8),"")</f>
        <v/>
      </c>
      <c r="K1132" s="212"/>
      <c r="L1132" s="97"/>
      <c r="M1132" s="211" t="str">
        <f>IF(ISNUMBER('Форма 1'!AD1132),'Форма 1'!$H1132*VLOOKUP('Форма 1'!$F1132,'Придельники с 2022'!$B$4:$X$28,'Форма 1'!AD$8),"")</f>
        <v/>
      </c>
      <c r="N1132" s="211" t="str">
        <f>IF(ISBLANK('Форма 1'!$AE1132),"",IF('Форма 1'!$AE1132=1,'Форма 1'!$H1132*VLOOKUP('Форма 1'!$F1132,'Придельники с 2022'!$B$4:$X$28,'Форма 1'!$AE$8,0),IF('Форма 1'!$AE1132=2,'Форма 1'!$H1132*VLOOKUP('Форма 1'!$F1132,'Придельники с 2022'!$B$4:$X$28,13,0),IF('Форма 1'!$AE1132=3,'Форма 1'!$H1132*VLOOKUP('Форма 1'!$F1132,'Придельники с 2022'!$B$4:$X$28,12,0)))))</f>
        <v/>
      </c>
      <c r="O1132" s="211" t="str">
        <f>IF(ISNUMBER('Форма 1'!AF1132),'Форма 1'!$H1132*VLOOKUP('Форма 1'!$F1132,'Придельники с 2022'!$B$4:$X$28,'Форма 1'!AF$8),"")</f>
        <v/>
      </c>
      <c r="P1132" s="97"/>
      <c r="Q1132" s="211" t="str">
        <f>IF(ISNUMBER('Форма 1'!AH1132),'Форма 1'!$H1132*VLOOKUP('Форма 1'!$F1132,'Придельники с 2022'!$B$4:$X$28,'Форма 1'!AH$8),"")</f>
        <v/>
      </c>
      <c r="R1132" s="211" t="str">
        <f>IF(ISNUMBER('Форма 1'!AI1132),'Форма 1'!$H1132*VLOOKUP('Форма 1'!$F1132,'Придельники с 2022'!$B$4:$X$28,'Форма 1'!AI$8),"")</f>
        <v/>
      </c>
      <c r="S1132" s="211" t="str">
        <f>IF(ISNUMBER('Форма 1'!AJ1132),'Форма 1'!$H1132*VLOOKUP('Форма 1'!$F1132,'Придельники с 2022'!$B$4:$X$28,'Форма 1'!AJ$8),"")</f>
        <v/>
      </c>
      <c r="T1132" s="97"/>
    </row>
    <row r="1133" spans="1:20">
      <c r="A1133" s="188">
        <f t="shared" ref="A1133:A1136" si="103">A1132+1</f>
        <v>2</v>
      </c>
      <c r="B1133" s="189" t="s">
        <v>130</v>
      </c>
      <c r="C1133" s="99">
        <f t="shared" si="102"/>
        <v>1551300.09</v>
      </c>
      <c r="D1133" s="103" t="str">
        <f>IF(ISNUMBER('Форма 1'!U1133),'Форма 1'!$H1133*VLOOKUP('Форма 1'!$F1133,'Придельники с 2022'!$B$4:$X$28,'Форма 1'!U$8),"")</f>
        <v/>
      </c>
      <c r="E1133" s="103" t="str">
        <f>IF(ISNUMBER('Форма 1'!V1133),'Форма 1'!$H1133*VLOOKUP('Форма 1'!$F1133,'Придельники с 2022'!$B$4:$X$28,'Форма 1'!V$8),"")</f>
        <v/>
      </c>
      <c r="F1133" s="103" t="str">
        <f>IF(ISNUMBER('Форма 1'!W1133),'Форма 1'!$H1133*VLOOKUP('Форма 1'!$F1133,'Придельники с 2022'!$B$4:$X$28,'Форма 1'!W$8),"")</f>
        <v/>
      </c>
      <c r="G1133" s="103" t="str">
        <f>IF(ISNUMBER('Форма 1'!X1133),'Форма 1'!$H1133*VLOOKUP('Форма 1'!$F1133,'Придельники с 2022'!$B$4:$X$28,'Форма 1'!X$8),"")</f>
        <v/>
      </c>
      <c r="H1133" s="103" t="str">
        <f>IF(ISNUMBER('Форма 1'!Y1133),'Форма 1'!$H1133*VLOOKUP('Форма 1'!$F1133,'Придельники с 2022'!$B$4:$X$28,'Форма 1'!Y$8),"")</f>
        <v/>
      </c>
      <c r="I1133" s="103" t="str">
        <f>IF(ISNUMBER('Форма 1'!Z1133),'Форма 1'!$H1133*VLOOKUP('Форма 1'!$F1133,'Придельники с 2022'!$B$4:$X$28,'Форма 1'!Z$8),"")</f>
        <v/>
      </c>
      <c r="J1133" s="103" t="str">
        <f>IF(ISNUMBER('Форма 1'!AA1133),'Форма 1'!$H1133*VLOOKUP('Форма 1'!$F1133,'Придельники с 2022'!$B$4:$X$28,'Форма 1'!AA$8),"")</f>
        <v/>
      </c>
      <c r="K1133" s="90"/>
      <c r="L1133" s="87"/>
      <c r="M1133" s="103" t="str">
        <f>IF(ISNUMBER('Форма 1'!AD1133),'Форма 1'!$H1133*VLOOKUP('Форма 1'!$F1133,'Придельники с 2022'!$B$4:$X$28,'Форма 1'!AD$8),"")</f>
        <v/>
      </c>
      <c r="N1133" s="103" t="str">
        <f>IF(ISBLANK('Форма 1'!$AE1133),"",IF('Форма 1'!$AE1133=1,'Форма 1'!$H1133*VLOOKUP('Форма 1'!$F1133,'Придельники с 2022'!$B$4:$X$28,'Форма 1'!$AE$8,0),IF('Форма 1'!$AE1133=2,'Форма 1'!$H1133*VLOOKUP('Форма 1'!$F1133,'Придельники с 2022'!$B$4:$X$28,13,0),IF('Форма 1'!$AE1133=3,'Форма 1'!$H1133*VLOOKUP('Форма 1'!$F1133,'Придельники с 2022'!$B$4:$X$28,12,0)))))</f>
        <v/>
      </c>
      <c r="O1133" s="103" t="str">
        <f>IF(ISNUMBER('Форма 1'!AF1133),'Форма 1'!$H1133*VLOOKUP('Форма 1'!$F1133,'Придельники с 2022'!$B$4:$X$28,'Форма 1'!AF$8),"")</f>
        <v/>
      </c>
      <c r="P1133" s="87"/>
      <c r="Q1133" s="103" t="str">
        <f>IF(ISNUMBER('Форма 1'!AH1133),'Форма 1'!$H1133*VLOOKUP('Форма 1'!$F1133,'Придельники с 2022'!$B$4:$X$28,'Форма 1'!AH$8),"")</f>
        <v/>
      </c>
      <c r="R1133" s="103">
        <f>IF(ISNUMBER('Форма 1'!AI1133),'Форма 1'!$H1133*VLOOKUP('Форма 1'!$F1133,'Придельники с 2022'!$B$4:$X$28,'Форма 1'!AI$8),"")</f>
        <v>1551300.09</v>
      </c>
      <c r="S1133" s="103" t="str">
        <f>IF(ISNUMBER('Форма 1'!AJ1133),'Форма 1'!$H1133*VLOOKUP('Форма 1'!$F1133,'Придельники с 2022'!$B$4:$X$28,'Форма 1'!AJ$8),"")</f>
        <v/>
      </c>
      <c r="T1133" s="87"/>
    </row>
    <row r="1134" spans="1:20">
      <c r="A1134" s="188">
        <f t="shared" si="103"/>
        <v>3</v>
      </c>
      <c r="B1134" s="189" t="s">
        <v>5057</v>
      </c>
      <c r="C1134" s="99">
        <f t="shared" si="102"/>
        <v>3999143.3459999999</v>
      </c>
      <c r="D1134" s="103" t="str">
        <f>IF(ISNUMBER('Форма 1'!U1134),'Форма 1'!$H1134*VLOOKUP('Форма 1'!$F1134,'Придельники с 2022'!$B$4:$X$28,'Форма 1'!U$8),"")</f>
        <v/>
      </c>
      <c r="E1134" s="103" t="str">
        <f>IF(ISNUMBER('Форма 1'!V1134),'Форма 1'!$H1134*VLOOKUP('Форма 1'!$F1134,'Придельники с 2022'!$B$4:$X$28,'Форма 1'!V$8),"")</f>
        <v/>
      </c>
      <c r="F1134" s="103" t="str">
        <f>IF(ISNUMBER('Форма 1'!W1134),'Форма 1'!$H1134*VLOOKUP('Форма 1'!$F1134,'Придельники с 2022'!$B$4:$X$28,'Форма 1'!W$8),"")</f>
        <v/>
      </c>
      <c r="G1134" s="103" t="str">
        <f>IF(ISNUMBER('Форма 1'!X1134),'Форма 1'!$H1134*VLOOKUP('Форма 1'!$F1134,'Придельники с 2022'!$B$4:$X$28,'Форма 1'!X$8),"")</f>
        <v/>
      </c>
      <c r="H1134" s="103" t="str">
        <f>IF(ISNUMBER('Форма 1'!Y1134),'Форма 1'!$H1134*VLOOKUP('Форма 1'!$F1134,'Придельники с 2022'!$B$4:$X$28,'Форма 1'!Y$8),"")</f>
        <v/>
      </c>
      <c r="I1134" s="103" t="str">
        <f>IF(ISNUMBER('Форма 1'!Z1134),'Форма 1'!$H1134*VLOOKUP('Форма 1'!$F1134,'Придельники с 2022'!$B$4:$X$28,'Форма 1'!Z$8),"")</f>
        <v/>
      </c>
      <c r="J1134" s="103" t="str">
        <f>IF(ISNUMBER('Форма 1'!AA1134),'Форма 1'!$H1134*VLOOKUP('Форма 1'!$F1134,'Придельники с 2022'!$B$4:$X$28,'Форма 1'!AA$8),"")</f>
        <v/>
      </c>
      <c r="K1134" s="90"/>
      <c r="L1134" s="87"/>
      <c r="M1134" s="103" t="str">
        <f>IF(ISNUMBER('Форма 1'!AD1134),'Форма 1'!$H1134*VLOOKUP('Форма 1'!$F1134,'Придельники с 2022'!$B$4:$X$28,'Форма 1'!AD$8),"")</f>
        <v/>
      </c>
      <c r="N1134" s="103" t="str">
        <f>IF(ISBLANK('Форма 1'!$AE1134),"",IF('Форма 1'!$AE1134=1,'Форма 1'!$H1134*VLOOKUP('Форма 1'!$F1134,'Придельники с 2022'!$B$4:$X$28,'Форма 1'!$AE$8,0),IF('Форма 1'!$AE1134=2,'Форма 1'!$H1134*VLOOKUP('Форма 1'!$F1134,'Придельники с 2022'!$B$4:$X$28,13,0),IF('Форма 1'!$AE1134=3,'Форма 1'!$H1134*VLOOKUP('Форма 1'!$F1134,'Придельники с 2022'!$B$4:$X$28,12,0)))))</f>
        <v/>
      </c>
      <c r="O1134" s="103" t="str">
        <f>IF(ISNUMBER('Форма 1'!AF1134),'Форма 1'!$H1134*VLOOKUP('Форма 1'!$F1134,'Придельники с 2022'!$B$4:$X$28,'Форма 1'!AF$8),"")</f>
        <v/>
      </c>
      <c r="P1134" s="87"/>
      <c r="Q1134" s="103">
        <f>IF(ISNUMBER('Форма 1'!AH1134),'Форма 1'!$H1134*VLOOKUP('Форма 1'!$F1134,'Придельники с 2022'!$B$4:$X$28,'Форма 1'!AH$8),"")</f>
        <v>3999143.3459999999</v>
      </c>
      <c r="R1134" s="103" t="str">
        <f>IF(ISNUMBER('Форма 1'!AI1134),'Форма 1'!$H1134*VLOOKUP('Форма 1'!$F1134,'Придельники с 2022'!$B$4:$X$28,'Форма 1'!AI$8),"")</f>
        <v/>
      </c>
      <c r="S1134" s="103" t="str">
        <f>IF(ISNUMBER('Форма 1'!AJ1134),'Форма 1'!$H1134*VLOOKUP('Форма 1'!$F1134,'Придельники с 2022'!$B$4:$X$28,'Форма 1'!AJ$8),"")</f>
        <v/>
      </c>
      <c r="T1134" s="87"/>
    </row>
    <row r="1135" spans="1:20">
      <c r="A1135" s="188">
        <f t="shared" si="103"/>
        <v>4</v>
      </c>
      <c r="B1135" s="189" t="s">
        <v>1300</v>
      </c>
      <c r="C1135" s="99">
        <f>SUM(D1135:J1135,L1135:T1135)</f>
        <v>6462973</v>
      </c>
      <c r="D1135" s="103" t="str">
        <f>IF(ISNUMBER('Форма 1'!U1135),'Форма 1'!$H1135*VLOOKUP('Форма 1'!$F1135,'Придельники с 2022'!$B$4:$X$28,'Форма 1'!U$8),"")</f>
        <v/>
      </c>
      <c r="E1135" s="103" t="str">
        <f>IF(ISNUMBER('Форма 1'!V1135),'Форма 1'!$H1135*VLOOKUP('Форма 1'!$F1135,'Придельники с 2022'!$B$4:$X$28,'Форма 1'!V$8),"")</f>
        <v/>
      </c>
      <c r="F1135" s="103">
        <f>IF(ISNUMBER('Форма 1'!W1135),'Форма 1'!$H1135*VLOOKUP('Форма 1'!$F1135,'Придельники с 2022'!$B$4:$X$28,'Форма 1'!W$8),"")</f>
        <v>1984000.0399999998</v>
      </c>
      <c r="G1135" s="103">
        <f>IF(ISNUMBER('Форма 1'!X1135),'Форма 1'!$H1135*VLOOKUP('Форма 1'!$F1135,'Придельники с 2022'!$B$4:$X$28,'Форма 1'!X$8),"")</f>
        <v>1232324.06</v>
      </c>
      <c r="H1135" s="103">
        <f>IF(ISNUMBER('Форма 1'!Y1135),'Форма 1'!$H1135*VLOOKUP('Форма 1'!$F1135,'Придельники с 2022'!$B$4:$X$28,'Форма 1'!Y$8),"")</f>
        <v>3246648.9</v>
      </c>
      <c r="I1135" s="103" t="str">
        <f>IF(ISNUMBER('Форма 1'!Z1135),'Форма 1'!$H1135*VLOOKUP('Форма 1'!$F1135,'Придельники с 2022'!$B$4:$X$28,'Форма 1'!Z$8),"")</f>
        <v/>
      </c>
      <c r="J1135" s="103" t="str">
        <f>IF(ISNUMBER('Форма 1'!AA1135),'Форма 1'!$H1135*VLOOKUP('Форма 1'!$F1135,'Придельники с 2022'!$B$4:$X$28,'Форма 1'!AA$8),"")</f>
        <v/>
      </c>
      <c r="K1135" s="90"/>
      <c r="L1135" s="87"/>
      <c r="M1135" s="103" t="str">
        <f>IF(ISNUMBER('Форма 1'!AD1135),'Форма 1'!$H1135*VLOOKUP('Форма 1'!$F1135,'Придельники с 2022'!$B$4:$X$28,'Форма 1'!AD$8),"")</f>
        <v/>
      </c>
      <c r="N1135" s="103" t="str">
        <f>IF(ISBLANK('Форма 1'!$AE1135),"",IF('Форма 1'!$AE1135=1,'Форма 1'!$H1135*VLOOKUP('Форма 1'!$F1135,'Придельники с 2022'!$B$4:$X$28,'Форма 1'!$AE$8,0),IF('Форма 1'!$AE1135=2,'Форма 1'!$H1135*VLOOKUP('Форма 1'!$F1135,'Придельники с 2022'!$B$4:$X$28,13,0),IF('Форма 1'!$AE1135=3,'Форма 1'!$H1135*VLOOKUP('Форма 1'!$F1135,'Придельники с 2022'!$B$4:$X$28,12,0)))))</f>
        <v/>
      </c>
      <c r="O1135" s="103" t="str">
        <f>IF(ISNUMBER('Форма 1'!AF1135),'Форма 1'!$H1135*VLOOKUP('Форма 1'!$F1135,'Придельники с 2022'!$B$4:$X$28,'Форма 1'!AF$8),"")</f>
        <v/>
      </c>
      <c r="P1135" s="87"/>
      <c r="Q1135" s="103" t="str">
        <f>IF(ISNUMBER('Форма 1'!AH1135),'Форма 1'!$H1135*VLOOKUP('Форма 1'!$F1135,'Придельники с 2022'!$B$4:$X$28,'Форма 1'!AH$8),"")</f>
        <v/>
      </c>
      <c r="R1135" s="103" t="str">
        <f>IF(ISNUMBER('Форма 1'!AI1135),'Форма 1'!$H1135*VLOOKUP('Форма 1'!$F1135,'Придельники с 2022'!$B$4:$X$28,'Форма 1'!AI$8),"")</f>
        <v/>
      </c>
      <c r="S1135" s="103" t="str">
        <f>IF(ISNUMBER('Форма 1'!AJ1135),'Форма 1'!$H1135*VLOOKUP('Форма 1'!$F1135,'Придельники с 2022'!$B$4:$X$28,'Форма 1'!AJ$8),"")</f>
        <v/>
      </c>
      <c r="T1135" s="87"/>
    </row>
    <row r="1136" spans="1:20">
      <c r="A1136" s="188">
        <f t="shared" si="103"/>
        <v>5</v>
      </c>
      <c r="B1136" s="191" t="s">
        <v>143</v>
      </c>
      <c r="C1136" s="99">
        <f>SUM(D1136:J1136,L1136:T1136)</f>
        <v>4136308.96</v>
      </c>
      <c r="D1136" s="103" t="str">
        <f>IF(ISNUMBER('Форма 1'!U1136),'Форма 1'!$H1136*VLOOKUP('Форма 1'!$F1136,'Придельники до 2021'!$B$4:$X$28,'Форма 1'!U$8),"")</f>
        <v/>
      </c>
      <c r="E1136" s="103" t="str">
        <f>IF(ISNUMBER('Форма 1'!V1136),'Форма 1'!$H1136*VLOOKUP('Форма 1'!$F1136,'Придельники до 2021'!$B$4:$X$28,'Форма 1'!V$8),"")</f>
        <v/>
      </c>
      <c r="F1136" s="103" t="str">
        <f>IF(ISNUMBER('Форма 1'!W1136),'Форма 1'!$H1136*VLOOKUP('Форма 1'!$F1136,'Придельники до 2021'!$B$4:$X$28,'Форма 1'!W$8),"")</f>
        <v/>
      </c>
      <c r="G1136" s="103">
        <f>IF(ISNUMBER('Форма 1'!X1136),'Форма 1'!$H1136*VLOOKUP('Форма 1'!$F1136,'Придельники с 2022'!$B$4:$X$28,'Форма 1'!X$8),"")</f>
        <v>1138045.06</v>
      </c>
      <c r="H1136" s="103">
        <f>IF(ISNUMBER('Форма 1'!Y1136),'Форма 1'!$H1136*VLOOKUP('Форма 1'!$F1136,'Придельники с 2022'!$B$4:$X$28,'Форма 1'!Y$8),"")</f>
        <v>2998263.9</v>
      </c>
      <c r="I1136" s="103" t="str">
        <f>IF(ISNUMBER('Форма 1'!Z1136),'Форма 1'!$H1136*VLOOKUP('Форма 1'!$F1136,'Придельники с 2022'!$B$4:$X$28,'Форма 1'!Z$8),"")</f>
        <v/>
      </c>
      <c r="J1136" s="103" t="str">
        <f>IF(ISNUMBER('Форма 1'!AA1136),'Форма 1'!$H1136*VLOOKUP('Форма 1'!$F1136,'Придельники с 2022'!$B$4:$X$28,'Форма 1'!AA$8),"")</f>
        <v/>
      </c>
      <c r="K1136" s="90"/>
      <c r="L1136" s="87"/>
      <c r="M1136" s="103" t="str">
        <f>IF(ISNUMBER('Форма 1'!AD1136),'Форма 1'!$H1136*VLOOKUP('Форма 1'!$F1136,'Придельники с 2022'!$B$4:$X$28,'Форма 1'!AD$8),"")</f>
        <v/>
      </c>
      <c r="N1136" s="103" t="str">
        <f>IF(ISBLANK('Форма 1'!$AE1136),"",IF('Форма 1'!$AE1136=1,'Форма 1'!$H1136*VLOOKUP('Форма 1'!$F1136,'Придельники с 2022'!$B$4:$X$28,'Форма 1'!$AE$8,0),IF('Форма 1'!$AE1136=2,'Форма 1'!$H1136*VLOOKUP('Форма 1'!$F1136,'Придельники с 2022'!$B$4:$X$28,13,0),IF('Форма 1'!$AE1136=3,'Форма 1'!$H1136*VLOOKUP('Форма 1'!$F1136,'Придельники с 2022'!$B$4:$X$28,12,0)))))</f>
        <v/>
      </c>
      <c r="O1136" s="103" t="str">
        <f>IF(ISNUMBER('Форма 1'!AF1136),'Форма 1'!$H1136*VLOOKUP('Форма 1'!$F1136,'Придельники с 2022'!$B$4:$X$28,'Форма 1'!AF$8),"")</f>
        <v/>
      </c>
      <c r="P1136" s="87"/>
      <c r="Q1136" s="103" t="str">
        <f>IF(ISNUMBER('Форма 1'!AH1136),'Форма 1'!$H1136*VLOOKUP('Форма 1'!$F1136,'Придельники с 2022'!$B$4:$X$28,'Форма 1'!AH$8),"")</f>
        <v/>
      </c>
      <c r="R1136" s="103" t="str">
        <f>IF(ISNUMBER('Форма 1'!AI1136),'Форма 1'!$H1136*VLOOKUP('Форма 1'!$F1136,'Придельники с 2022'!$B$4:$X$28,'Форма 1'!AI$8),"")</f>
        <v/>
      </c>
      <c r="S1136" s="103" t="str">
        <f>IF(ISNUMBER('Форма 1'!AJ1136),'Форма 1'!$H1136*VLOOKUP('Форма 1'!$F1136,'Придельники с 2022'!$B$4:$X$28,'Форма 1'!AJ$8),"")</f>
        <v/>
      </c>
      <c r="T1136" s="87"/>
    </row>
    <row r="1137" spans="1:20">
      <c r="A1137" s="188">
        <f t="shared" si="96"/>
        <v>6</v>
      </c>
      <c r="B1137" s="189" t="s">
        <v>1301</v>
      </c>
      <c r="C1137" s="99">
        <f t="shared" si="99"/>
        <v>21329720.5</v>
      </c>
      <c r="D1137" s="103" t="str">
        <f>IF(ISNUMBER('Форма 1'!U1137),'Форма 1'!$H1137*VLOOKUP('Форма 1'!$F1137,'Придельники с 2022'!$B$4:$X$28,'Форма 1'!U$8),"")</f>
        <v/>
      </c>
      <c r="E1137" s="103" t="str">
        <f>IF(ISNUMBER('Форма 1'!V1137),'Форма 1'!$H1137*VLOOKUP('Форма 1'!$F1137,'Придельники с 2022'!$B$4:$X$28,'Форма 1'!V$8),"")</f>
        <v/>
      </c>
      <c r="F1137" s="103">
        <f>IF(ISNUMBER('Форма 1'!W1137),'Форма 1'!$H1137*VLOOKUP('Форма 1'!$F1137,'Придельники с 2022'!$B$4:$X$28,'Форма 1'!W$8),"")</f>
        <v>6547786.3399999999</v>
      </c>
      <c r="G1137" s="103">
        <f>IF(ISNUMBER('Форма 1'!X1137),'Форма 1'!$H1137*VLOOKUP('Форма 1'!$F1137,'Придельники с 2022'!$B$4:$X$28,'Форма 1'!X$8),"")</f>
        <v>4067033.5100000002</v>
      </c>
      <c r="H1137" s="103">
        <f>IF(ISNUMBER('Форма 1'!Y1137),'Форма 1'!$H1137*VLOOKUP('Форма 1'!$F1137,'Придельники с 2022'!$B$4:$X$28,'Форма 1'!Y$8),"")</f>
        <v>10714900.65</v>
      </c>
      <c r="I1137" s="103" t="str">
        <f>IF(ISNUMBER('Форма 1'!Z1137),'Форма 1'!$H1137*VLOOKUP('Форма 1'!$F1137,'Придельники с 2022'!$B$4:$X$28,'Форма 1'!Z$8),"")</f>
        <v/>
      </c>
      <c r="J1137" s="103" t="str">
        <f>IF(ISNUMBER('Форма 1'!AA1137),'Форма 1'!$H1137*VLOOKUP('Форма 1'!$F1137,'Придельники с 2022'!$B$4:$X$28,'Форма 1'!AA$8),"")</f>
        <v/>
      </c>
      <c r="K1137" s="90"/>
      <c r="L1137" s="87"/>
      <c r="M1137" s="103" t="str">
        <f>IF(ISNUMBER('Форма 1'!AD1137),'Форма 1'!$H1137*VLOOKUP('Форма 1'!$F1137,'Придельники с 2022'!$B$4:$X$28,'Форма 1'!AD$8),"")</f>
        <v/>
      </c>
      <c r="N1137" s="103" t="str">
        <f>IF(ISBLANK('Форма 1'!$AE1137),"",IF('Форма 1'!$AE1137=1,'Форма 1'!$H1137*VLOOKUP('Форма 1'!$F1137,'Придельники с 2022'!$B$4:$X$28,'Форма 1'!$AE$8,0),IF('Форма 1'!$AE1137=2,'Форма 1'!$H1137*VLOOKUP('Форма 1'!$F1137,'Придельники с 2022'!$B$4:$X$28,13,0),IF('Форма 1'!$AE1137=3,'Форма 1'!$H1137*VLOOKUP('Форма 1'!$F1137,'Придельники с 2022'!$B$4:$X$28,12,0)))))</f>
        <v/>
      </c>
      <c r="O1137" s="103" t="str">
        <f>IF(ISNUMBER('Форма 1'!AF1137),'Форма 1'!$H1137*VLOOKUP('Форма 1'!$F1137,'Придельники с 2022'!$B$4:$X$28,'Форма 1'!AF$8),"")</f>
        <v/>
      </c>
      <c r="P1137" s="87"/>
      <c r="Q1137" s="103" t="str">
        <f>IF(ISNUMBER('Форма 1'!AH1137),'Форма 1'!$H1137*VLOOKUP('Форма 1'!$F1137,'Придельники с 2022'!$B$4:$X$28,'Форма 1'!AH$8),"")</f>
        <v/>
      </c>
      <c r="R1137" s="103" t="str">
        <f>IF(ISNUMBER('Форма 1'!AI1137),'Форма 1'!$H1137*VLOOKUP('Форма 1'!$F1137,'Придельники с 2022'!$B$4:$X$28,'Форма 1'!AI$8),"")</f>
        <v/>
      </c>
      <c r="S1137" s="103" t="str">
        <f>IF(ISNUMBER('Форма 1'!AJ1137),'Форма 1'!$H1137*VLOOKUP('Форма 1'!$F1137,'Придельники с 2022'!$B$4:$X$28,'Форма 1'!AJ$8),"")</f>
        <v/>
      </c>
      <c r="T1137" s="87"/>
    </row>
    <row r="1138" spans="1:20">
      <c r="A1138" s="188">
        <f t="shared" si="96"/>
        <v>7</v>
      </c>
      <c r="B1138" s="189" t="s">
        <v>1302</v>
      </c>
      <c r="C1138" s="99">
        <f t="shared" si="99"/>
        <v>8057659.4999999991</v>
      </c>
      <c r="D1138" s="103" t="str">
        <f>IF(ISNUMBER('Форма 1'!U1138),'Форма 1'!$H1138*VLOOKUP('Форма 1'!$F1138,'Придельники с 2022'!$B$4:$X$28,'Форма 1'!U$8),"")</f>
        <v/>
      </c>
      <c r="E1138" s="103" t="str">
        <f>IF(ISNUMBER('Форма 1'!V1138),'Форма 1'!$H1138*VLOOKUP('Форма 1'!$F1138,'Придельники с 2022'!$B$4:$X$28,'Форма 1'!V$8),"")</f>
        <v/>
      </c>
      <c r="F1138" s="103">
        <f>IF(ISNUMBER('Форма 1'!W1138),'Форма 1'!$H1138*VLOOKUP('Форма 1'!$F1138,'Придельники с 2022'!$B$4:$X$28,'Форма 1'!W$8),"")</f>
        <v>2473536.0599999996</v>
      </c>
      <c r="G1138" s="103">
        <f>IF(ISNUMBER('Форма 1'!X1138),'Форма 1'!$H1138*VLOOKUP('Форма 1'!$F1138,'Придельники с 2022'!$B$4:$X$28,'Форма 1'!X$8),"")</f>
        <v>1536390.09</v>
      </c>
      <c r="H1138" s="103">
        <f>IF(ISNUMBER('Форма 1'!Y1138),'Форма 1'!$H1138*VLOOKUP('Форма 1'!$F1138,'Придельники с 2022'!$B$4:$X$28,'Форма 1'!Y$8),"")</f>
        <v>4047733.3499999996</v>
      </c>
      <c r="I1138" s="103" t="str">
        <f>IF(ISNUMBER('Форма 1'!Z1138),'Форма 1'!$H1138*VLOOKUP('Форма 1'!$F1138,'Придельники с 2022'!$B$4:$X$28,'Форма 1'!Z$8),"")</f>
        <v/>
      </c>
      <c r="J1138" s="103" t="str">
        <f>IF(ISNUMBER('Форма 1'!AA1138),'Форма 1'!$H1138*VLOOKUP('Форма 1'!$F1138,'Придельники с 2022'!$B$4:$X$28,'Форма 1'!AA$8),"")</f>
        <v/>
      </c>
      <c r="K1138" s="90"/>
      <c r="L1138" s="87"/>
      <c r="M1138" s="103" t="str">
        <f>IF(ISNUMBER('Форма 1'!AD1138),'Форма 1'!$H1138*VLOOKUP('Форма 1'!$F1138,'Придельники с 2022'!$B$4:$X$28,'Форма 1'!AD$8),"")</f>
        <v/>
      </c>
      <c r="N1138" s="103" t="str">
        <f>IF(ISBLANK('Форма 1'!$AE1138),"",IF('Форма 1'!$AE1138=1,'Форма 1'!$H1138*VLOOKUP('Форма 1'!$F1138,'Придельники с 2022'!$B$4:$X$28,'Форма 1'!$AE$8,0),IF('Форма 1'!$AE1138=2,'Форма 1'!$H1138*VLOOKUP('Форма 1'!$F1138,'Придельники с 2022'!$B$4:$X$28,13,0),IF('Форма 1'!$AE1138=3,'Форма 1'!$H1138*VLOOKUP('Форма 1'!$F1138,'Придельники с 2022'!$B$4:$X$28,12,0)))))</f>
        <v/>
      </c>
      <c r="O1138" s="103" t="str">
        <f>IF(ISNUMBER('Форма 1'!AF1138),'Форма 1'!$H1138*VLOOKUP('Форма 1'!$F1138,'Придельники с 2022'!$B$4:$X$28,'Форма 1'!AF$8),"")</f>
        <v/>
      </c>
      <c r="P1138" s="87"/>
      <c r="Q1138" s="103" t="str">
        <f>IF(ISNUMBER('Форма 1'!AH1138),'Форма 1'!$H1138*VLOOKUP('Форма 1'!$F1138,'Придельники с 2022'!$B$4:$X$28,'Форма 1'!AH$8),"")</f>
        <v/>
      </c>
      <c r="R1138" s="103" t="str">
        <f>IF(ISNUMBER('Форма 1'!AI1138),'Форма 1'!$H1138*VLOOKUP('Форма 1'!$F1138,'Придельники с 2022'!$B$4:$X$28,'Форма 1'!AI$8),"")</f>
        <v/>
      </c>
      <c r="S1138" s="103" t="str">
        <f>IF(ISNUMBER('Форма 1'!AJ1138),'Форма 1'!$H1138*VLOOKUP('Форма 1'!$F1138,'Придельники с 2022'!$B$4:$X$28,'Форма 1'!AJ$8),"")</f>
        <v/>
      </c>
      <c r="T1138" s="87"/>
    </row>
    <row r="1139" spans="1:20">
      <c r="A1139" s="188">
        <f>A1138+1</f>
        <v>8</v>
      </c>
      <c r="B1139" s="189" t="s">
        <v>1303</v>
      </c>
      <c r="C1139" s="99">
        <f>SUM(D1139:J1139,L1139:T1139)</f>
        <v>20531587.409999996</v>
      </c>
      <c r="D1139" s="103" t="str">
        <f>IF(ISNUMBER('Форма 1'!U1139),'Форма 1'!$H1139*VLOOKUP('Форма 1'!$F1139,'Придельники с 2022'!$B$4:$X$28,'Форма 1'!U$8),"")</f>
        <v/>
      </c>
      <c r="E1139" s="103" t="str">
        <f>IF(ISNUMBER('Форма 1'!V1139),'Форма 1'!$H1139*VLOOKUP('Форма 1'!$F1139,'Придельники с 2022'!$B$4:$X$28,'Форма 1'!V$8),"")</f>
        <v/>
      </c>
      <c r="F1139" s="103" t="str">
        <f>IF(ISNUMBER('Форма 1'!W1139),'Форма 1'!$H1139*VLOOKUP('Форма 1'!$F1139,'Придельники с 2022'!$B$4:$X$28,'Форма 1'!W$8),"")</f>
        <v/>
      </c>
      <c r="G1139" s="103" t="str">
        <f>IF(ISNUMBER('Форма 1'!X1139),'Форма 1'!$H1139*VLOOKUP('Форма 1'!$F1139,'Придельники с 2022'!$B$4:$X$28,'Форма 1'!X$8),"")</f>
        <v/>
      </c>
      <c r="H1139" s="103" t="str">
        <f>IF(ISNUMBER('Форма 1'!Y1139),'Форма 1'!$H1139*VLOOKUP('Форма 1'!$F1139,'Придельники с 2022'!$B$4:$X$28,'Форма 1'!Y$8),"")</f>
        <v/>
      </c>
      <c r="I1139" s="103" t="str">
        <f>IF(ISNUMBER('Форма 1'!Z1139),'Форма 1'!$H1139*VLOOKUP('Форма 1'!$F1139,'Придельники с 2022'!$B$4:$X$28,'Форма 1'!Z$8),"")</f>
        <v/>
      </c>
      <c r="J1139" s="103" t="str">
        <f>IF(ISNUMBER('Форма 1'!AA1139),'Форма 1'!$H1139*VLOOKUP('Форма 1'!$F1139,'Придельники с 2022'!$B$4:$X$28,'Форма 1'!AA$8),"")</f>
        <v/>
      </c>
      <c r="K1139" s="90"/>
      <c r="L1139" s="87"/>
      <c r="M1139" s="103" t="str">
        <f>IF(ISNUMBER('Форма 1'!AD1139),'Форма 1'!$H1139*VLOOKUP('Форма 1'!$F1139,'Придельники с 2022'!$B$4:$X$28,'Форма 1'!AD$8),"")</f>
        <v/>
      </c>
      <c r="N1139" s="103">
        <f>IF(ISBLANK('Форма 1'!$AE1139),"",IF('Форма 1'!$AE1139=1,'Форма 1'!$H1139*VLOOKUP('Форма 1'!$F1139,'Придельники с 2022'!$B$4:$X$28,'Форма 1'!$AE$8,0),IF('Форма 1'!$AE1139=2,'Форма 1'!$H1139*VLOOKUP('Форма 1'!$F1139,'Придельники с 2022'!$B$4:$X$28,13,0),IF('Форма 1'!$AE1139=3,'Форма 1'!$H1139*VLOOKUP('Форма 1'!$F1139,'Придельники с 2022'!$B$4:$X$28,12,0)))))</f>
        <v>17591143.079999998</v>
      </c>
      <c r="O1139" s="103">
        <f>IF(ISNUMBER('Форма 1'!AF1139),'Форма 1'!$H1139*VLOOKUP('Форма 1'!$F1139,'Придельники с 2022'!$B$4:$X$28,'Форма 1'!AF$8),"")</f>
        <v>2940444.33</v>
      </c>
      <c r="P1139" s="87"/>
      <c r="Q1139" s="103" t="str">
        <f>IF(ISNUMBER('Форма 1'!AH1139),'Форма 1'!$H1139*VLOOKUP('Форма 1'!$F1139,'Придельники с 2022'!$B$4:$X$28,'Форма 1'!AH$8),"")</f>
        <v/>
      </c>
      <c r="R1139" s="103" t="str">
        <f>IF(ISNUMBER('Форма 1'!AI1139),'Форма 1'!$H1139*VLOOKUP('Форма 1'!$F1139,'Придельники с 2022'!$B$4:$X$28,'Форма 1'!AI$8),"")</f>
        <v/>
      </c>
      <c r="S1139" s="103" t="str">
        <f>IF(ISNUMBER('Форма 1'!AJ1139),'Форма 1'!$H1139*VLOOKUP('Форма 1'!$F1139,'Придельники с 2022'!$B$4:$X$28,'Форма 1'!AJ$8),"")</f>
        <v/>
      </c>
      <c r="T1139" s="87"/>
    </row>
    <row r="1140" spans="1:20">
      <c r="A1140" s="188">
        <f>A1139+1</f>
        <v>9</v>
      </c>
      <c r="B1140" s="191" t="s">
        <v>2434</v>
      </c>
      <c r="C1140" s="99">
        <f>SUM(D1140:J1140,L1140:T1140)</f>
        <v>9052816.0319999997</v>
      </c>
      <c r="D1140" s="103">
        <f>IF(ISNUMBER('Форма 1'!U1140),'Форма 1'!$H1140*VLOOKUP('Форма 1'!$F1140,'Придельники с 2022'!$B$4:$X$28,'Форма 1'!U$8),"")</f>
        <v>9052816.0319999997</v>
      </c>
      <c r="E1140" s="103" t="str">
        <f>IF(ISNUMBER('Форма 1'!V1140),'Форма 1'!$H1140*VLOOKUP('Форма 1'!$F1140,'Придельники с 2022'!$B$4:$X$28,'Форма 1'!V$8),"")</f>
        <v/>
      </c>
      <c r="F1140" s="103" t="str">
        <f>IF(ISNUMBER('Форма 1'!W1140),'Форма 1'!$H1140*VLOOKUP('Форма 1'!$F1140,'Придельники с 2022'!$B$4:$X$28,'Форма 1'!W$8),"")</f>
        <v/>
      </c>
      <c r="G1140" s="103" t="str">
        <f>IF(ISNUMBER('Форма 1'!X1140),'Форма 1'!$H1140*VLOOKUP('Форма 1'!$F1140,'Придельники с 2022'!$B$4:$X$28,'Форма 1'!X$8),"")</f>
        <v/>
      </c>
      <c r="H1140" s="103" t="str">
        <f>IF(ISNUMBER('Форма 1'!Y1140),'Форма 1'!$H1140*VLOOKUP('Форма 1'!$F1140,'Придельники с 2022'!$B$4:$X$28,'Форма 1'!Y$8),"")</f>
        <v/>
      </c>
      <c r="I1140" s="103" t="str">
        <f>IF(ISNUMBER('Форма 1'!Z1140),'Форма 1'!$H1140*VLOOKUP('Форма 1'!$F1140,'Придельники с 2022'!$B$4:$X$28,'Форма 1'!Z$8),"")</f>
        <v/>
      </c>
      <c r="J1140" s="103" t="str">
        <f>IF(ISNUMBER('Форма 1'!AA1140),'Форма 1'!$H1140*VLOOKUP('Форма 1'!$F1140,'Придельники с 2022'!$B$4:$X$28,'Форма 1'!AA$8),"")</f>
        <v/>
      </c>
      <c r="K1140" s="90"/>
      <c r="L1140" s="87"/>
      <c r="M1140" s="103" t="str">
        <f>IF(ISNUMBER('Форма 1'!AD1140),'Форма 1'!$H1140*VLOOKUP('Форма 1'!$F1140,'Придельники с 2022'!$B$4:$X$28,'Форма 1'!AD$8),"")</f>
        <v/>
      </c>
      <c r="N1140" s="103" t="str">
        <f>IF(ISBLANK('Форма 1'!$AE1140),"",IF('Форма 1'!$AE1140=1,'Форма 1'!$H1140*VLOOKUP('Форма 1'!$F1140,'Придельники с 2022'!$B$4:$X$28,'Форма 1'!$AE$8,0),IF('Форма 1'!$AE1140=2,'Форма 1'!$H1140*VLOOKUP('Форма 1'!$F1140,'Придельники с 2022'!$B$4:$X$28,13,0),IF('Форма 1'!$AE1140=3,'Форма 1'!$H1140*VLOOKUP('Форма 1'!$F1140,'Придельники с 2022'!$B$4:$X$28,12,0)))))</f>
        <v/>
      </c>
      <c r="O1140" s="103" t="str">
        <f>IF(ISNUMBER('Форма 1'!AF1140),'Форма 1'!$H1140*VLOOKUP('Форма 1'!$F1140,'Придельники с 2022'!$B$4:$X$28,'Форма 1'!AF$8),"")</f>
        <v/>
      </c>
      <c r="P1140" s="87"/>
      <c r="Q1140" s="103" t="str">
        <f>IF(ISNUMBER('Форма 1'!AH1140),'Форма 1'!$H1140*VLOOKUP('Форма 1'!$F1140,'Придельники с 2022'!$B$4:$X$28,'Форма 1'!AH$8),"")</f>
        <v/>
      </c>
      <c r="R1140" s="103" t="str">
        <f>IF(ISNUMBER('Форма 1'!AI1140),'Форма 1'!$H1140*VLOOKUP('Форма 1'!$F1140,'Придельники с 2022'!$B$4:$X$28,'Форма 1'!AI$8),"")</f>
        <v/>
      </c>
      <c r="S1140" s="103" t="str">
        <f>IF(ISNUMBER('Форма 1'!AJ1140),'Форма 1'!$H1140*VLOOKUP('Форма 1'!$F1140,'Придельники с 2022'!$B$4:$X$28,'Форма 1'!AJ$8),"")</f>
        <v/>
      </c>
      <c r="T1140" s="87"/>
    </row>
    <row r="1141" spans="1:20">
      <c r="A1141" s="188">
        <f>A1139+1</f>
        <v>9</v>
      </c>
      <c r="B1141" s="189" t="s">
        <v>1304</v>
      </c>
      <c r="C1141" s="99">
        <f t="shared" si="99"/>
        <v>29335822.245000001</v>
      </c>
      <c r="D1141" s="103" t="str">
        <f>IF(ISNUMBER('Форма 1'!U1141),'Форма 1'!$H1141*VLOOKUP('Форма 1'!$F1141,'Придельники с 2022'!$B$4:$X$28,'Форма 1'!U$8),"")</f>
        <v/>
      </c>
      <c r="E1141" s="103" t="str">
        <f>IF(ISNUMBER('Форма 1'!V1141),'Форма 1'!$H1141*VLOOKUP('Форма 1'!$F1141,'Придельники с 2022'!$B$4:$X$28,'Форма 1'!V$8),"")</f>
        <v/>
      </c>
      <c r="F1141" s="103" t="str">
        <f>IF(ISNUMBER('Форма 1'!W1141),'Форма 1'!$H1141*VLOOKUP('Форма 1'!$F1141,'Придельники с 2022'!$B$4:$X$28,'Форма 1'!W$8),"")</f>
        <v/>
      </c>
      <c r="G1141" s="103" t="str">
        <f>IF(ISNUMBER('Форма 1'!X1141),'Форма 1'!$H1141*VLOOKUP('Форма 1'!$F1141,'Придельники с 2022'!$B$4:$X$28,'Форма 1'!X$8),"")</f>
        <v/>
      </c>
      <c r="H1141" s="103" t="str">
        <f>IF(ISNUMBER('Форма 1'!Y1141),'Форма 1'!$H1141*VLOOKUP('Форма 1'!$F1141,'Придельники с 2022'!$B$4:$X$28,'Форма 1'!Y$8),"")</f>
        <v/>
      </c>
      <c r="I1141" s="103" t="str">
        <f>IF(ISNUMBER('Форма 1'!Z1141),'Форма 1'!$H1141*VLOOKUP('Форма 1'!$F1141,'Придельники с 2022'!$B$4:$X$28,'Форма 1'!Z$8),"")</f>
        <v/>
      </c>
      <c r="J1141" s="103" t="str">
        <f>IF(ISNUMBER('Форма 1'!AA1141),'Форма 1'!$H1141*VLOOKUP('Форма 1'!$F1141,'Придельники с 2022'!$B$4:$X$28,'Форма 1'!AA$8),"")</f>
        <v/>
      </c>
      <c r="K1141" s="90"/>
      <c r="L1141" s="87"/>
      <c r="M1141" s="103">
        <f>IF(ISNUMBER('Форма 1'!AD1141),'Форма 1'!$H1141*VLOOKUP('Форма 1'!$F1141,'Придельники с 2022'!$B$4:$X$28,'Форма 1'!AD$8),"")</f>
        <v>12949871.760000002</v>
      </c>
      <c r="N1141" s="103">
        <f>IF(ISBLANK('Форма 1'!$AE1141),"",IF('Форма 1'!$AE1141=1,'Форма 1'!$H1141*VLOOKUP('Форма 1'!$F1141,'Придельники с 2022'!$B$4:$X$28,'Форма 1'!$AE$8,0),IF('Форма 1'!$AE1141=2,'Форма 1'!$H1141*VLOOKUP('Форма 1'!$F1141,'Придельники с 2022'!$B$4:$X$28,13,0),IF('Форма 1'!$AE1141=3,'Форма 1'!$H1141*VLOOKUP('Форма 1'!$F1141,'Придельники с 2022'!$B$4:$X$28,12,0)))))</f>
        <v>14039226.18</v>
      </c>
      <c r="O1141" s="103">
        <f>IF(ISNUMBER('Форма 1'!AF1141),'Форма 1'!$H1141*VLOOKUP('Форма 1'!$F1141,'Придельники с 2022'!$B$4:$X$28,'Форма 1'!AF$8),"")</f>
        <v>2346724.3050000002</v>
      </c>
      <c r="P1141" s="87"/>
      <c r="Q1141" s="103" t="str">
        <f>IF(ISNUMBER('Форма 1'!AH1141),'Форма 1'!$H1141*VLOOKUP('Форма 1'!$F1141,'Придельники с 2022'!$B$4:$X$28,'Форма 1'!AH$8),"")</f>
        <v/>
      </c>
      <c r="R1141" s="103" t="str">
        <f>IF(ISNUMBER('Форма 1'!AI1141),'Форма 1'!$H1141*VLOOKUP('Форма 1'!$F1141,'Придельники с 2022'!$B$4:$X$28,'Форма 1'!AI$8),"")</f>
        <v/>
      </c>
      <c r="S1141" s="103" t="str">
        <f>IF(ISNUMBER('Форма 1'!AJ1141),'Форма 1'!$H1141*VLOOKUP('Форма 1'!$F1141,'Придельники с 2022'!$B$4:$X$28,'Форма 1'!AJ$8),"")</f>
        <v/>
      </c>
      <c r="T1141" s="87"/>
    </row>
    <row r="1142" spans="1:20">
      <c r="A1142" s="188">
        <f t="shared" si="96"/>
        <v>10</v>
      </c>
      <c r="B1142" s="192" t="s">
        <v>1305</v>
      </c>
      <c r="C1142" s="99">
        <f t="shared" si="99"/>
        <v>26251757.483999997</v>
      </c>
      <c r="D1142" s="103" t="str">
        <f>IF(ISNUMBER('Форма 1'!U1142),'Форма 1'!$H1142*VLOOKUP('Форма 1'!$F1142,'Придельники с 2022'!$B$4:$X$28,'Форма 1'!U$8),"")</f>
        <v/>
      </c>
      <c r="E1142" s="103" t="str">
        <f>IF(ISNUMBER('Форма 1'!V1142),'Форма 1'!$H1142*VLOOKUP('Форма 1'!$F1142,'Придельники с 2022'!$B$4:$X$28,'Форма 1'!V$8),"")</f>
        <v/>
      </c>
      <c r="F1142" s="103" t="str">
        <f>IF(ISNUMBER('Форма 1'!W1142),'Форма 1'!$H1142*VLOOKUP('Форма 1'!$F1142,'Придельники с 2022'!$B$4:$X$28,'Форма 1'!W$8),"")</f>
        <v/>
      </c>
      <c r="G1142" s="103" t="str">
        <f>IF(ISNUMBER('Форма 1'!X1142),'Форма 1'!$H1142*VLOOKUP('Форма 1'!$F1142,'Придельники с 2022'!$B$4:$X$28,'Форма 1'!X$8),"")</f>
        <v/>
      </c>
      <c r="H1142" s="103" t="str">
        <f>IF(ISNUMBER('Форма 1'!Y1142),'Форма 1'!$H1142*VLOOKUP('Форма 1'!$F1142,'Придельники с 2022'!$B$4:$X$28,'Форма 1'!Y$8),"")</f>
        <v/>
      </c>
      <c r="I1142" s="103" t="str">
        <f>IF(ISNUMBER('Форма 1'!Z1142),'Форма 1'!$H1142*VLOOKUP('Форма 1'!$F1142,'Придельники с 2022'!$B$4:$X$28,'Форма 1'!Z$8),"")</f>
        <v/>
      </c>
      <c r="J1142" s="103" t="str">
        <f>IF(ISNUMBER('Форма 1'!AA1142),'Форма 1'!$H1142*VLOOKUP('Форма 1'!$F1142,'Придельники с 2022'!$B$4:$X$28,'Форма 1'!AA$8),"")</f>
        <v/>
      </c>
      <c r="K1142" s="90"/>
      <c r="L1142" s="87"/>
      <c r="M1142" s="103" t="str">
        <f>IF(ISNUMBER('Форма 1'!AD1142),'Форма 1'!$H1142*VLOOKUP('Форма 1'!$F1142,'Придельники с 2022'!$B$4:$X$28,'Форма 1'!AD$8),"")</f>
        <v/>
      </c>
      <c r="N1142" s="103">
        <f>IF(ISBLANK('Форма 1'!$AE1142),"",IF('Форма 1'!$AE1142=1,'Форма 1'!$H1142*VLOOKUP('Форма 1'!$F1142,'Придельники с 2022'!$B$4:$X$28,'Форма 1'!$AE$8,0),IF('Форма 1'!$AE1142=2,'Форма 1'!$H1142*VLOOKUP('Форма 1'!$F1142,'Придельники с 2022'!$B$4:$X$28,13,0),IF('Форма 1'!$AE1142=3,'Форма 1'!$H1142*VLOOKUP('Форма 1'!$F1142,'Придельники с 2022'!$B$4:$X$28,12,0)))))</f>
        <v>19356604.455999997</v>
      </c>
      <c r="O1142" s="103" t="str">
        <f>IF(ISNUMBER('Форма 1'!AF1142),'Форма 1'!$H1142*VLOOKUP('Форма 1'!$F1142,'Придельники с 2022'!$B$4:$X$28,'Форма 1'!AF$8),"")</f>
        <v/>
      </c>
      <c r="P1142" s="87"/>
      <c r="Q1142" s="103">
        <f>IF(ISNUMBER('Форма 1'!AH1142),'Форма 1'!$H1142*VLOOKUP('Форма 1'!$F1142,'Придельники с 2022'!$B$4:$X$28,'Форма 1'!AH$8),"")</f>
        <v>6895153.0279999999</v>
      </c>
      <c r="R1142" s="103" t="str">
        <f>IF(ISNUMBER('Форма 1'!AI1142),'Форма 1'!$H1142*VLOOKUP('Форма 1'!$F1142,'Придельники с 2022'!$B$4:$X$28,'Форма 1'!AI$8),"")</f>
        <v/>
      </c>
      <c r="S1142" s="103" t="str">
        <f>IF(ISNUMBER('Форма 1'!AJ1142),'Форма 1'!$H1142*VLOOKUP('Форма 1'!$F1142,'Придельники с 2022'!$B$4:$X$28,'Форма 1'!AJ$8),"")</f>
        <v/>
      </c>
      <c r="T1142" s="87"/>
    </row>
    <row r="1143" spans="1:20">
      <c r="A1143" s="188">
        <f t="shared" si="96"/>
        <v>11</v>
      </c>
      <c r="B1143" s="189" t="s">
        <v>1307</v>
      </c>
      <c r="C1143" s="99">
        <f t="shared" si="99"/>
        <v>392316.60000000003</v>
      </c>
      <c r="D1143" s="103">
        <f>IF(ISNUMBER('Форма 1'!U1143),'Форма 1'!$H1143*VLOOKUP('Форма 1'!$F1143,'Придельники с 2022'!$B$4:$X$28,'Форма 1'!U$8),"")</f>
        <v>392316.60000000003</v>
      </c>
      <c r="E1143" s="103" t="str">
        <f>IF(ISNUMBER('Форма 1'!V1143),'Форма 1'!$H1143*VLOOKUP('Форма 1'!$F1143,'Придельники с 2022'!$B$4:$X$28,'Форма 1'!V$8),"")</f>
        <v/>
      </c>
      <c r="F1143" s="103" t="str">
        <f>IF(ISNUMBER('Форма 1'!W1143),'Форма 1'!$H1143*VLOOKUP('Форма 1'!$F1143,'Придельники с 2022'!$B$4:$X$28,'Форма 1'!W$8),"")</f>
        <v/>
      </c>
      <c r="G1143" s="103" t="str">
        <f>IF(ISNUMBER('Форма 1'!X1143),'Форма 1'!$H1143*VLOOKUP('Форма 1'!$F1143,'Придельники с 2022'!$B$4:$X$28,'Форма 1'!X$8),"")</f>
        <v/>
      </c>
      <c r="H1143" s="103" t="str">
        <f>IF(ISNUMBER('Форма 1'!Y1143),'Форма 1'!$H1143*VLOOKUP('Форма 1'!$F1143,'Придельники с 2022'!$B$4:$X$28,'Форма 1'!Y$8),"")</f>
        <v/>
      </c>
      <c r="I1143" s="103" t="str">
        <f>IF(ISNUMBER('Форма 1'!Z1143),'Форма 1'!$H1143*VLOOKUP('Форма 1'!$F1143,'Придельники с 2022'!$B$4:$X$28,'Форма 1'!Z$8),"")</f>
        <v/>
      </c>
      <c r="J1143" s="103" t="str">
        <f>IF(ISNUMBER('Форма 1'!AA1143),'Форма 1'!$H1143*VLOOKUP('Форма 1'!$F1143,'Придельники с 2022'!$B$4:$X$28,'Форма 1'!AA$8),"")</f>
        <v/>
      </c>
      <c r="K1143" s="90"/>
      <c r="L1143" s="87"/>
      <c r="M1143" s="103" t="str">
        <f>IF(ISNUMBER('Форма 1'!AD1143),'Форма 1'!$H1143*VLOOKUP('Форма 1'!$F1143,'Придельники с 2022'!$B$4:$X$28,'Форма 1'!AD$8),"")</f>
        <v/>
      </c>
      <c r="N1143" s="103" t="str">
        <f>IF(ISBLANK('Форма 1'!$AE1143),"",IF('Форма 1'!$AE1143=1,'Форма 1'!$H1143*VLOOKUP('Форма 1'!$F1143,'Придельники с 2022'!$B$4:$X$28,'Форма 1'!$AE$8,0),IF('Форма 1'!$AE1143=2,'Форма 1'!$H1143*VLOOKUP('Форма 1'!$F1143,'Придельники с 2022'!$B$4:$X$28,13,0),IF('Форма 1'!$AE1143=3,'Форма 1'!$H1143*VLOOKUP('Форма 1'!$F1143,'Придельники с 2022'!$B$4:$X$28,12,0)))))</f>
        <v/>
      </c>
      <c r="O1143" s="103" t="str">
        <f>IF(ISNUMBER('Форма 1'!AF1143),'Форма 1'!$H1143*VLOOKUP('Форма 1'!$F1143,'Придельники с 2022'!$B$4:$X$28,'Форма 1'!AF$8),"")</f>
        <v/>
      </c>
      <c r="P1143" s="87"/>
      <c r="Q1143" s="103" t="str">
        <f>IF(ISNUMBER('Форма 1'!AH1143),'Форма 1'!$H1143*VLOOKUP('Форма 1'!$F1143,'Придельники с 2022'!$B$4:$X$28,'Форма 1'!AH$8),"")</f>
        <v/>
      </c>
      <c r="R1143" s="103" t="str">
        <f>IF(ISNUMBER('Форма 1'!AI1143),'Форма 1'!$H1143*VLOOKUP('Форма 1'!$F1143,'Придельники с 2022'!$B$4:$X$28,'Форма 1'!AI$8),"")</f>
        <v/>
      </c>
      <c r="S1143" s="103" t="str">
        <f>IF(ISNUMBER('Форма 1'!AJ1143),'Форма 1'!$H1143*VLOOKUP('Форма 1'!$F1143,'Придельники с 2022'!$B$4:$X$28,'Форма 1'!AJ$8),"")</f>
        <v/>
      </c>
      <c r="T1143" s="87"/>
    </row>
    <row r="1144" spans="1:20">
      <c r="A1144" s="188">
        <f t="shared" si="96"/>
        <v>12</v>
      </c>
      <c r="B1144" s="189" t="s">
        <v>1308</v>
      </c>
      <c r="C1144" s="99">
        <f t="shared" si="99"/>
        <v>8615031.345999999</v>
      </c>
      <c r="D1144" s="103" t="str">
        <f>IF(ISNUMBER('Форма 1'!U1144),'Форма 1'!$H1144*VLOOKUP('Форма 1'!$F1144,'Придельники с 2022'!$B$4:$X$28,'Форма 1'!U$8),"")</f>
        <v/>
      </c>
      <c r="E1144" s="103" t="str">
        <f>IF(ISNUMBER('Форма 1'!V1144),'Форма 1'!$H1144*VLOOKUP('Форма 1'!$F1144,'Придельники с 2022'!$B$4:$X$28,'Форма 1'!V$8),"")</f>
        <v/>
      </c>
      <c r="F1144" s="103" t="str">
        <f>IF(ISNUMBER('Форма 1'!W1144),'Форма 1'!$H1144*VLOOKUP('Форма 1'!$F1144,'Придельники с 2022'!$B$4:$X$28,'Форма 1'!W$8),"")</f>
        <v/>
      </c>
      <c r="G1144" s="103" t="str">
        <f>IF(ISNUMBER('Форма 1'!X1144),'Форма 1'!$H1144*VLOOKUP('Форма 1'!$F1144,'Придельники с 2022'!$B$4:$X$28,'Форма 1'!X$8),"")</f>
        <v/>
      </c>
      <c r="H1144" s="103" t="str">
        <f>IF(ISNUMBER('Форма 1'!Y1144),'Форма 1'!$H1144*VLOOKUP('Форма 1'!$F1144,'Придельники с 2022'!$B$4:$X$28,'Форма 1'!Y$8),"")</f>
        <v/>
      </c>
      <c r="I1144" s="103" t="str">
        <f>IF(ISNUMBER('Форма 1'!Z1144),'Форма 1'!$H1144*VLOOKUP('Форма 1'!$F1144,'Придельники с 2022'!$B$4:$X$28,'Форма 1'!Z$8),"")</f>
        <v/>
      </c>
      <c r="J1144" s="103" t="str">
        <f>IF(ISNUMBER('Форма 1'!AA1144),'Форма 1'!$H1144*VLOOKUP('Форма 1'!$F1144,'Придельники с 2022'!$B$4:$X$28,'Форма 1'!AA$8),"")</f>
        <v/>
      </c>
      <c r="K1144" s="90"/>
      <c r="L1144" s="87"/>
      <c r="M1144" s="103">
        <f>IF(ISNUMBER('Форма 1'!AD1144),'Форма 1'!$H1144*VLOOKUP('Форма 1'!$F1144,'Придельники с 2022'!$B$4:$X$28,'Форма 1'!AD$8),"")</f>
        <v>8615031.345999999</v>
      </c>
      <c r="N1144" s="103" t="str">
        <f>IF(ISBLANK('Форма 1'!$AE1144),"",IF('Форма 1'!$AE1144=1,'Форма 1'!$H1144*VLOOKUP('Форма 1'!$F1144,'Придельники с 2022'!$B$4:$X$28,'Форма 1'!$AE$8,0),IF('Форма 1'!$AE1144=2,'Форма 1'!$H1144*VLOOKUP('Форма 1'!$F1144,'Придельники с 2022'!$B$4:$X$28,13,0),IF('Форма 1'!$AE1144=3,'Форма 1'!$H1144*VLOOKUP('Форма 1'!$F1144,'Придельники с 2022'!$B$4:$X$28,12,0)))))</f>
        <v/>
      </c>
      <c r="O1144" s="103" t="str">
        <f>IF(ISNUMBER('Форма 1'!AF1144),'Форма 1'!$H1144*VLOOKUP('Форма 1'!$F1144,'Придельники с 2022'!$B$4:$X$28,'Форма 1'!AF$8),"")</f>
        <v/>
      </c>
      <c r="P1144" s="87"/>
      <c r="Q1144" s="103" t="str">
        <f>IF(ISNUMBER('Форма 1'!AH1144),'Форма 1'!$H1144*VLOOKUP('Форма 1'!$F1144,'Придельники с 2022'!$B$4:$X$28,'Форма 1'!AH$8),"")</f>
        <v/>
      </c>
      <c r="R1144" s="103" t="str">
        <f>IF(ISNUMBER('Форма 1'!AI1144),'Форма 1'!$H1144*VLOOKUP('Форма 1'!$F1144,'Придельники с 2022'!$B$4:$X$28,'Форма 1'!AI$8),"")</f>
        <v/>
      </c>
      <c r="S1144" s="103" t="str">
        <f>IF(ISNUMBER('Форма 1'!AJ1144),'Форма 1'!$H1144*VLOOKUP('Форма 1'!$F1144,'Придельники с 2022'!$B$4:$X$28,'Форма 1'!AJ$8),"")</f>
        <v/>
      </c>
      <c r="T1144" s="87"/>
    </row>
    <row r="1145" spans="1:20">
      <c r="A1145" s="188">
        <f t="shared" si="96"/>
        <v>13</v>
      </c>
      <c r="B1145" s="189" t="s">
        <v>1309</v>
      </c>
      <c r="C1145" s="99">
        <f t="shared" si="99"/>
        <v>6743694.3839999996</v>
      </c>
      <c r="D1145" s="103" t="str">
        <f>IF(ISNUMBER('Форма 1'!U1145),'Форма 1'!$H1145*VLOOKUP('Форма 1'!$F1145,'Придельники с 2022'!$B$4:$X$28,'Форма 1'!U$8),"")</f>
        <v/>
      </c>
      <c r="E1145" s="103" t="str">
        <f>IF(ISNUMBER('Форма 1'!V1145),'Форма 1'!$H1145*VLOOKUP('Форма 1'!$F1145,'Придельники с 2022'!$B$4:$X$28,'Форма 1'!V$8),"")</f>
        <v/>
      </c>
      <c r="F1145" s="103" t="str">
        <f>IF(ISNUMBER('Форма 1'!W1145),'Форма 1'!$H1145*VLOOKUP('Форма 1'!$F1145,'Придельники с 2022'!$B$4:$X$28,'Форма 1'!W$8),"")</f>
        <v/>
      </c>
      <c r="G1145" s="103" t="str">
        <f>IF(ISNUMBER('Форма 1'!X1145),'Форма 1'!$H1145*VLOOKUP('Форма 1'!$F1145,'Придельники с 2022'!$B$4:$X$28,'Форма 1'!X$8),"")</f>
        <v/>
      </c>
      <c r="H1145" s="103" t="str">
        <f>IF(ISNUMBER('Форма 1'!Y1145),'Форма 1'!$H1145*VLOOKUP('Форма 1'!$F1145,'Придельники с 2022'!$B$4:$X$28,'Форма 1'!Y$8),"")</f>
        <v/>
      </c>
      <c r="I1145" s="103" t="str">
        <f>IF(ISNUMBER('Форма 1'!Z1145),'Форма 1'!$H1145*VLOOKUP('Форма 1'!$F1145,'Придельники с 2022'!$B$4:$X$28,'Форма 1'!Z$8),"")</f>
        <v/>
      </c>
      <c r="J1145" s="103" t="str">
        <f>IF(ISNUMBER('Форма 1'!AA1145),'Форма 1'!$H1145*VLOOKUP('Форма 1'!$F1145,'Придельники с 2022'!$B$4:$X$28,'Форма 1'!AA$8),"")</f>
        <v/>
      </c>
      <c r="K1145" s="90"/>
      <c r="L1145" s="87"/>
      <c r="M1145" s="103">
        <f>IF(ISNUMBER('Форма 1'!AD1145),'Форма 1'!$H1145*VLOOKUP('Форма 1'!$F1145,'Придельники с 2022'!$B$4:$X$28,'Форма 1'!AD$8),"")</f>
        <v>6743694.3839999996</v>
      </c>
      <c r="N1145" s="103" t="str">
        <f>IF(ISBLANK('Форма 1'!$AE1145),"",IF('Форма 1'!$AE1145=1,'Форма 1'!$H1145*VLOOKUP('Форма 1'!$F1145,'Придельники с 2022'!$B$4:$X$28,'Форма 1'!$AE$8,0),IF('Форма 1'!$AE1145=2,'Форма 1'!$H1145*VLOOKUP('Форма 1'!$F1145,'Придельники с 2022'!$B$4:$X$28,13,0),IF('Форма 1'!$AE1145=3,'Форма 1'!$H1145*VLOOKUP('Форма 1'!$F1145,'Придельники с 2022'!$B$4:$X$28,12,0)))))</f>
        <v/>
      </c>
      <c r="O1145" s="103" t="str">
        <f>IF(ISNUMBER('Форма 1'!AF1145),'Форма 1'!$H1145*VLOOKUP('Форма 1'!$F1145,'Придельники с 2022'!$B$4:$X$28,'Форма 1'!AF$8),"")</f>
        <v/>
      </c>
      <c r="P1145" s="87"/>
      <c r="Q1145" s="103" t="str">
        <f>IF(ISNUMBER('Форма 1'!AH1145),'Форма 1'!$H1145*VLOOKUP('Форма 1'!$F1145,'Придельники с 2022'!$B$4:$X$28,'Форма 1'!AH$8),"")</f>
        <v/>
      </c>
      <c r="R1145" s="103" t="str">
        <f>IF(ISNUMBER('Форма 1'!AI1145),'Форма 1'!$H1145*VLOOKUP('Форма 1'!$F1145,'Придельники с 2022'!$B$4:$X$28,'Форма 1'!AI$8),"")</f>
        <v/>
      </c>
      <c r="S1145" s="103" t="str">
        <f>IF(ISNUMBER('Форма 1'!AJ1145),'Форма 1'!$H1145*VLOOKUP('Форма 1'!$F1145,'Придельники с 2022'!$B$4:$X$28,'Форма 1'!AJ$8),"")</f>
        <v/>
      </c>
      <c r="T1145" s="87"/>
    </row>
    <row r="1146" spans="1:20">
      <c r="A1146" s="188">
        <f t="shared" si="96"/>
        <v>14</v>
      </c>
      <c r="B1146" s="189" t="s">
        <v>1310</v>
      </c>
      <c r="C1146" s="99">
        <f t="shared" si="99"/>
        <v>3655398.142</v>
      </c>
      <c r="D1146" s="103">
        <f>IF(ISNUMBER('Форма 1'!U1146),'Форма 1'!$H1146*VLOOKUP('Форма 1'!$F1146,'Придельники с 2022'!$B$4:$X$28,'Форма 1'!U$8),"")</f>
        <v>412006.45200000005</v>
      </c>
      <c r="E1146" s="103" t="str">
        <f>IF(ISNUMBER('Форма 1'!V1146),'Форма 1'!$H1146*VLOOKUP('Форма 1'!$F1146,'Придельники с 2022'!$B$4:$X$28,'Форма 1'!V$8),"")</f>
        <v/>
      </c>
      <c r="F1146" s="103" t="str">
        <f>IF(ISNUMBER('Форма 1'!W1146),'Форма 1'!$H1146*VLOOKUP('Форма 1'!$F1146,'Придельники с 2022'!$B$4:$X$28,'Форма 1'!W$8),"")</f>
        <v/>
      </c>
      <c r="G1146" s="103" t="str">
        <f>IF(ISNUMBER('Форма 1'!X1146),'Форма 1'!$H1146*VLOOKUP('Форма 1'!$F1146,'Придельники с 2022'!$B$4:$X$28,'Форма 1'!X$8),"")</f>
        <v/>
      </c>
      <c r="H1146" s="103" t="str">
        <f>IF(ISNUMBER('Форма 1'!Y1146),'Форма 1'!$H1146*VLOOKUP('Форма 1'!$F1146,'Придельники с 2022'!$B$4:$X$28,'Форма 1'!Y$8),"")</f>
        <v/>
      </c>
      <c r="I1146" s="103" t="str">
        <f>IF(ISNUMBER('Форма 1'!Z1146),'Форма 1'!$H1146*VLOOKUP('Форма 1'!$F1146,'Придельники с 2022'!$B$4:$X$28,'Форма 1'!Z$8),"")</f>
        <v/>
      </c>
      <c r="J1146" s="103" t="str">
        <f>IF(ISNUMBER('Форма 1'!AA1146),'Форма 1'!$H1146*VLOOKUP('Форма 1'!$F1146,'Придельники с 2022'!$B$4:$X$28,'Форма 1'!AA$8),"")</f>
        <v/>
      </c>
      <c r="K1146" s="90"/>
      <c r="L1146" s="87"/>
      <c r="M1146" s="103" t="str">
        <f>IF(ISNUMBER('Форма 1'!AD1146),'Форма 1'!$H1146*VLOOKUP('Форма 1'!$F1146,'Придельники с 2022'!$B$4:$X$28,'Форма 1'!AD$8),"")</f>
        <v/>
      </c>
      <c r="N1146" s="103">
        <f>IF(ISBLANK('Форма 1'!$AE1146),"",IF('Форма 1'!$AE1146=1,'Форма 1'!$H1146*VLOOKUP('Форма 1'!$F1146,'Придельники с 2022'!$B$4:$X$28,'Форма 1'!$AE$8,0),IF('Форма 1'!$AE1146=2,'Форма 1'!$H1146*VLOOKUP('Форма 1'!$F1146,'Придельники с 2022'!$B$4:$X$28,13,0),IF('Форма 1'!$AE1146=3,'Форма 1'!$H1146*VLOOKUP('Форма 1'!$F1146,'Придельники с 2022'!$B$4:$X$28,12,0)))))</f>
        <v>3243391.69</v>
      </c>
      <c r="O1146" s="103" t="str">
        <f>IF(ISNUMBER('Форма 1'!AF1146),'Форма 1'!$H1146*VLOOKUP('Форма 1'!$F1146,'Придельники с 2022'!$B$4:$X$28,'Форма 1'!AF$8),"")</f>
        <v/>
      </c>
      <c r="P1146" s="87"/>
      <c r="Q1146" s="103" t="str">
        <f>IF(ISNUMBER('Форма 1'!AH1146),'Форма 1'!$H1146*VLOOKUP('Форма 1'!$F1146,'Придельники с 2022'!$B$4:$X$28,'Форма 1'!AH$8),"")</f>
        <v/>
      </c>
      <c r="R1146" s="103" t="str">
        <f>IF(ISNUMBER('Форма 1'!AI1146),'Форма 1'!$H1146*VLOOKUP('Форма 1'!$F1146,'Придельники с 2022'!$B$4:$X$28,'Форма 1'!AI$8),"")</f>
        <v/>
      </c>
      <c r="S1146" s="103" t="str">
        <f>IF(ISNUMBER('Форма 1'!AJ1146),'Форма 1'!$H1146*VLOOKUP('Форма 1'!$F1146,'Придельники с 2022'!$B$4:$X$28,'Форма 1'!AJ$8),"")</f>
        <v/>
      </c>
      <c r="T1146" s="87"/>
    </row>
    <row r="1147" spans="1:20">
      <c r="A1147" s="188">
        <f t="shared" si="96"/>
        <v>15</v>
      </c>
      <c r="B1147" s="189" t="s">
        <v>1311</v>
      </c>
      <c r="C1147" s="99">
        <f t="shared" si="99"/>
        <v>544283.76599999995</v>
      </c>
      <c r="D1147" s="103">
        <f>IF(ISNUMBER('Форма 1'!U1147),'Форма 1'!$H1147*VLOOKUP('Форма 1'!$F1147,'Придельники с 2022'!$B$4:$X$28,'Форма 1'!U$8),"")</f>
        <v>544283.76599999995</v>
      </c>
      <c r="E1147" s="103" t="str">
        <f>IF(ISNUMBER('Форма 1'!V1147),'Форма 1'!$H1147*VLOOKUP('Форма 1'!$F1147,'Придельники с 2022'!$B$4:$X$28,'Форма 1'!V$8),"")</f>
        <v/>
      </c>
      <c r="F1147" s="103" t="str">
        <f>IF(ISNUMBER('Форма 1'!W1147),'Форма 1'!$H1147*VLOOKUP('Форма 1'!$F1147,'Придельники с 2022'!$B$4:$X$28,'Форма 1'!W$8),"")</f>
        <v/>
      </c>
      <c r="G1147" s="103" t="str">
        <f>IF(ISNUMBER('Форма 1'!X1147),'Форма 1'!$H1147*VLOOKUP('Форма 1'!$F1147,'Придельники с 2022'!$B$4:$X$28,'Форма 1'!X$8),"")</f>
        <v/>
      </c>
      <c r="H1147" s="103" t="str">
        <f>IF(ISNUMBER('Форма 1'!Y1147),'Форма 1'!$H1147*VLOOKUP('Форма 1'!$F1147,'Придельники с 2022'!$B$4:$X$28,'Форма 1'!Y$8),"")</f>
        <v/>
      </c>
      <c r="I1147" s="103" t="str">
        <f>IF(ISNUMBER('Форма 1'!Z1147),'Форма 1'!$H1147*VLOOKUP('Форма 1'!$F1147,'Придельники с 2022'!$B$4:$X$28,'Форма 1'!Z$8),"")</f>
        <v/>
      </c>
      <c r="J1147" s="103" t="str">
        <f>IF(ISNUMBER('Форма 1'!AA1147),'Форма 1'!$H1147*VLOOKUP('Форма 1'!$F1147,'Придельники с 2022'!$B$4:$X$28,'Форма 1'!AA$8),"")</f>
        <v/>
      </c>
      <c r="K1147" s="90"/>
      <c r="L1147" s="87"/>
      <c r="M1147" s="103" t="str">
        <f>IF(ISNUMBER('Форма 1'!AD1147),'Форма 1'!$H1147*VLOOKUP('Форма 1'!$F1147,'Придельники с 2022'!$B$4:$X$28,'Форма 1'!AD$8),"")</f>
        <v/>
      </c>
      <c r="N1147" s="103" t="str">
        <f>IF(ISBLANK('Форма 1'!$AE1147),"",IF('Форма 1'!$AE1147=1,'Форма 1'!$H1147*VLOOKUP('Форма 1'!$F1147,'Придельники с 2022'!$B$4:$X$28,'Форма 1'!$AE$8,0),IF('Форма 1'!$AE1147=2,'Форма 1'!$H1147*VLOOKUP('Форма 1'!$F1147,'Придельники с 2022'!$B$4:$X$28,13,0),IF('Форма 1'!$AE1147=3,'Форма 1'!$H1147*VLOOKUP('Форма 1'!$F1147,'Придельники с 2022'!$B$4:$X$28,12,0)))))</f>
        <v/>
      </c>
      <c r="O1147" s="103" t="str">
        <f>IF(ISNUMBER('Форма 1'!AF1147),'Форма 1'!$H1147*VLOOKUP('Форма 1'!$F1147,'Придельники с 2022'!$B$4:$X$28,'Форма 1'!AF$8),"")</f>
        <v/>
      </c>
      <c r="P1147" s="87"/>
      <c r="Q1147" s="103" t="str">
        <f>IF(ISNUMBER('Форма 1'!AH1147),'Форма 1'!$H1147*VLOOKUP('Форма 1'!$F1147,'Придельники с 2022'!$B$4:$X$28,'Форма 1'!AH$8),"")</f>
        <v/>
      </c>
      <c r="R1147" s="103" t="str">
        <f>IF(ISNUMBER('Форма 1'!AI1147),'Форма 1'!$H1147*VLOOKUP('Форма 1'!$F1147,'Придельники с 2022'!$B$4:$X$28,'Форма 1'!AI$8),"")</f>
        <v/>
      </c>
      <c r="S1147" s="103" t="str">
        <f>IF(ISNUMBER('Форма 1'!AJ1147),'Форма 1'!$H1147*VLOOKUP('Форма 1'!$F1147,'Придельники с 2022'!$B$4:$X$28,'Форма 1'!AJ$8),"")</f>
        <v/>
      </c>
      <c r="T1147" s="87"/>
    </row>
    <row r="1148" spans="1:20">
      <c r="A1148" s="188">
        <f t="shared" si="96"/>
        <v>16</v>
      </c>
      <c r="B1148" s="189" t="s">
        <v>1312</v>
      </c>
      <c r="C1148" s="99">
        <f t="shared" si="99"/>
        <v>606536.26800000004</v>
      </c>
      <c r="D1148" s="103">
        <f>IF(ISNUMBER('Форма 1'!U1148),'Форма 1'!$H1148*VLOOKUP('Форма 1'!$F1148,'Придельники с 2022'!$B$4:$X$28,'Форма 1'!U$8),"")</f>
        <v>606536.26800000004</v>
      </c>
      <c r="E1148" s="103" t="str">
        <f>IF(ISNUMBER('Форма 1'!V1148),'Форма 1'!$H1148*VLOOKUP('Форма 1'!$F1148,'Придельники с 2022'!$B$4:$X$28,'Форма 1'!V$8),"")</f>
        <v/>
      </c>
      <c r="F1148" s="103" t="str">
        <f>IF(ISNUMBER('Форма 1'!W1148),'Форма 1'!$H1148*VLOOKUP('Форма 1'!$F1148,'Придельники с 2022'!$B$4:$X$28,'Форма 1'!W$8),"")</f>
        <v/>
      </c>
      <c r="G1148" s="103" t="str">
        <f>IF(ISNUMBER('Форма 1'!X1148),'Форма 1'!$H1148*VLOOKUP('Форма 1'!$F1148,'Придельники с 2022'!$B$4:$X$28,'Форма 1'!X$8),"")</f>
        <v/>
      </c>
      <c r="H1148" s="103" t="str">
        <f>IF(ISNUMBER('Форма 1'!Y1148),'Форма 1'!$H1148*VLOOKUP('Форма 1'!$F1148,'Придельники с 2022'!$B$4:$X$28,'Форма 1'!Y$8),"")</f>
        <v/>
      </c>
      <c r="I1148" s="103" t="str">
        <f>IF(ISNUMBER('Форма 1'!Z1148),'Форма 1'!$H1148*VLOOKUP('Форма 1'!$F1148,'Придельники с 2022'!$B$4:$X$28,'Форма 1'!Z$8),"")</f>
        <v/>
      </c>
      <c r="J1148" s="103" t="str">
        <f>IF(ISNUMBER('Форма 1'!AA1148),'Форма 1'!$H1148*VLOOKUP('Форма 1'!$F1148,'Придельники с 2022'!$B$4:$X$28,'Форма 1'!AA$8),"")</f>
        <v/>
      </c>
      <c r="K1148" s="90"/>
      <c r="L1148" s="87"/>
      <c r="M1148" s="103" t="str">
        <f>IF(ISNUMBER('Форма 1'!AD1148),'Форма 1'!$H1148*VLOOKUP('Форма 1'!$F1148,'Придельники с 2022'!$B$4:$X$28,'Форма 1'!AD$8),"")</f>
        <v/>
      </c>
      <c r="N1148" s="103" t="str">
        <f>IF(ISBLANK('Форма 1'!$AE1148),"",IF('Форма 1'!$AE1148=1,'Форма 1'!$H1148*VLOOKUP('Форма 1'!$F1148,'Придельники с 2022'!$B$4:$X$28,'Форма 1'!$AE$8,0),IF('Форма 1'!$AE1148=2,'Форма 1'!$H1148*VLOOKUP('Форма 1'!$F1148,'Придельники с 2022'!$B$4:$X$28,13,0),IF('Форма 1'!$AE1148=3,'Форма 1'!$H1148*VLOOKUP('Форма 1'!$F1148,'Придельники с 2022'!$B$4:$X$28,12,0)))))</f>
        <v/>
      </c>
      <c r="O1148" s="103" t="str">
        <f>IF(ISNUMBER('Форма 1'!AF1148),'Форма 1'!$H1148*VLOOKUP('Форма 1'!$F1148,'Придельники с 2022'!$B$4:$X$28,'Форма 1'!AF$8),"")</f>
        <v/>
      </c>
      <c r="P1148" s="87"/>
      <c r="Q1148" s="103" t="str">
        <f>IF(ISNUMBER('Форма 1'!AH1148),'Форма 1'!$H1148*VLOOKUP('Форма 1'!$F1148,'Придельники с 2022'!$B$4:$X$28,'Форма 1'!AH$8),"")</f>
        <v/>
      </c>
      <c r="R1148" s="103" t="str">
        <f>IF(ISNUMBER('Форма 1'!AI1148),'Форма 1'!$H1148*VLOOKUP('Форма 1'!$F1148,'Придельники с 2022'!$B$4:$X$28,'Форма 1'!AI$8),"")</f>
        <v/>
      </c>
      <c r="S1148" s="103" t="str">
        <f>IF(ISNUMBER('Форма 1'!AJ1148),'Форма 1'!$H1148*VLOOKUP('Форма 1'!$F1148,'Придельники с 2022'!$B$4:$X$28,'Форма 1'!AJ$8),"")</f>
        <v/>
      </c>
      <c r="T1148" s="87"/>
    </row>
    <row r="1149" spans="1:20">
      <c r="A1149" s="188">
        <f t="shared" si="96"/>
        <v>17</v>
      </c>
      <c r="B1149" s="189" t="s">
        <v>1313</v>
      </c>
      <c r="C1149" s="99">
        <f t="shared" si="99"/>
        <v>608608.88400000008</v>
      </c>
      <c r="D1149" s="103">
        <f>IF(ISNUMBER('Форма 1'!U1149),'Форма 1'!$H1149*VLOOKUP('Форма 1'!$F1149,'Придельники с 2022'!$B$4:$X$28,'Форма 1'!U$8),"")</f>
        <v>608608.88400000008</v>
      </c>
      <c r="E1149" s="103" t="str">
        <f>IF(ISNUMBER('Форма 1'!V1149),'Форма 1'!$H1149*VLOOKUP('Форма 1'!$F1149,'Придельники с 2022'!$B$4:$X$28,'Форма 1'!V$8),"")</f>
        <v/>
      </c>
      <c r="F1149" s="103" t="str">
        <f>IF(ISNUMBER('Форма 1'!W1149),'Форма 1'!$H1149*VLOOKUP('Форма 1'!$F1149,'Придельники с 2022'!$B$4:$X$28,'Форма 1'!W$8),"")</f>
        <v/>
      </c>
      <c r="G1149" s="103" t="str">
        <f>IF(ISNUMBER('Форма 1'!X1149),'Форма 1'!$H1149*VLOOKUP('Форма 1'!$F1149,'Придельники с 2022'!$B$4:$X$28,'Форма 1'!X$8),"")</f>
        <v/>
      </c>
      <c r="H1149" s="103" t="str">
        <f>IF(ISNUMBER('Форма 1'!Y1149),'Форма 1'!$H1149*VLOOKUP('Форма 1'!$F1149,'Придельники с 2022'!$B$4:$X$28,'Форма 1'!Y$8),"")</f>
        <v/>
      </c>
      <c r="I1149" s="103" t="str">
        <f>IF(ISNUMBER('Форма 1'!Z1149),'Форма 1'!$H1149*VLOOKUP('Форма 1'!$F1149,'Придельники с 2022'!$B$4:$X$28,'Форма 1'!Z$8),"")</f>
        <v/>
      </c>
      <c r="J1149" s="103" t="str">
        <f>IF(ISNUMBER('Форма 1'!AA1149),'Форма 1'!$H1149*VLOOKUP('Форма 1'!$F1149,'Придельники с 2022'!$B$4:$X$28,'Форма 1'!AA$8),"")</f>
        <v/>
      </c>
      <c r="K1149" s="90"/>
      <c r="L1149" s="87"/>
      <c r="M1149" s="103" t="str">
        <f>IF(ISNUMBER('Форма 1'!AD1149),'Форма 1'!$H1149*VLOOKUP('Форма 1'!$F1149,'Придельники с 2022'!$B$4:$X$28,'Форма 1'!AD$8),"")</f>
        <v/>
      </c>
      <c r="N1149" s="103" t="str">
        <f>IF(ISBLANK('Форма 1'!$AE1149),"",IF('Форма 1'!$AE1149=1,'Форма 1'!$H1149*VLOOKUP('Форма 1'!$F1149,'Придельники с 2022'!$B$4:$X$28,'Форма 1'!$AE$8,0),IF('Форма 1'!$AE1149=2,'Форма 1'!$H1149*VLOOKUP('Форма 1'!$F1149,'Придельники с 2022'!$B$4:$X$28,13,0),IF('Форма 1'!$AE1149=3,'Форма 1'!$H1149*VLOOKUP('Форма 1'!$F1149,'Придельники с 2022'!$B$4:$X$28,12,0)))))</f>
        <v/>
      </c>
      <c r="O1149" s="103" t="str">
        <f>IF(ISNUMBER('Форма 1'!AF1149),'Форма 1'!$H1149*VLOOKUP('Форма 1'!$F1149,'Придельники с 2022'!$B$4:$X$28,'Форма 1'!AF$8),"")</f>
        <v/>
      </c>
      <c r="P1149" s="87"/>
      <c r="Q1149" s="103" t="str">
        <f>IF(ISNUMBER('Форма 1'!AH1149),'Форма 1'!$H1149*VLOOKUP('Форма 1'!$F1149,'Придельники с 2022'!$B$4:$X$28,'Форма 1'!AH$8),"")</f>
        <v/>
      </c>
      <c r="R1149" s="103" t="str">
        <f>IF(ISNUMBER('Форма 1'!AI1149),'Форма 1'!$H1149*VLOOKUP('Форма 1'!$F1149,'Придельники с 2022'!$B$4:$X$28,'Форма 1'!AI$8),"")</f>
        <v/>
      </c>
      <c r="S1149" s="103" t="str">
        <f>IF(ISNUMBER('Форма 1'!AJ1149),'Форма 1'!$H1149*VLOOKUP('Форма 1'!$F1149,'Придельники с 2022'!$B$4:$X$28,'Форма 1'!AJ$8),"")</f>
        <v/>
      </c>
      <c r="T1149" s="87"/>
    </row>
    <row r="1150" spans="1:20">
      <c r="A1150" s="188">
        <f t="shared" si="96"/>
        <v>18</v>
      </c>
      <c r="B1150" s="189" t="s">
        <v>1314</v>
      </c>
      <c r="C1150" s="99">
        <f t="shared" si="99"/>
        <v>2910078.7099999995</v>
      </c>
      <c r="D1150" s="103" t="str">
        <f>IF(ISNUMBER('Форма 1'!U1150),'Форма 1'!$H1150*VLOOKUP('Форма 1'!$F1150,'Придельники с 2022'!$B$4:$X$28,'Форма 1'!U$8),"")</f>
        <v/>
      </c>
      <c r="E1150" s="103" t="str">
        <f>IF(ISNUMBER('Форма 1'!V1150),'Форма 1'!$H1150*VLOOKUP('Форма 1'!$F1150,'Придельники с 2022'!$B$4:$X$28,'Форма 1'!V$8),"")</f>
        <v/>
      </c>
      <c r="F1150" s="103" t="str">
        <f>IF(ISNUMBER('Форма 1'!W1150),'Форма 1'!$H1150*VLOOKUP('Форма 1'!$F1150,'Придельники с 2022'!$B$4:$X$28,'Форма 1'!W$8),"")</f>
        <v/>
      </c>
      <c r="G1150" s="103" t="str">
        <f>IF(ISNUMBER('Форма 1'!X1150),'Форма 1'!$H1150*VLOOKUP('Форма 1'!$F1150,'Придельники с 2022'!$B$4:$X$28,'Форма 1'!X$8),"")</f>
        <v/>
      </c>
      <c r="H1150" s="103" t="str">
        <f>IF(ISNUMBER('Форма 1'!Y1150),'Форма 1'!$H1150*VLOOKUP('Форма 1'!$F1150,'Придельники с 2022'!$B$4:$X$28,'Форма 1'!Y$8),"")</f>
        <v/>
      </c>
      <c r="I1150" s="103" t="str">
        <f>IF(ISNUMBER('Форма 1'!Z1150),'Форма 1'!$H1150*VLOOKUP('Форма 1'!$F1150,'Придельники с 2022'!$B$4:$X$28,'Форма 1'!Z$8),"")</f>
        <v/>
      </c>
      <c r="J1150" s="103" t="str">
        <f>IF(ISNUMBER('Форма 1'!AA1150),'Форма 1'!$H1150*VLOOKUP('Форма 1'!$F1150,'Придельники с 2022'!$B$4:$X$28,'Форма 1'!AA$8),"")</f>
        <v/>
      </c>
      <c r="K1150" s="90"/>
      <c r="L1150" s="87"/>
      <c r="M1150" s="103" t="str">
        <f>IF(ISNUMBER('Форма 1'!AD1150),'Форма 1'!$H1150*VLOOKUP('Форма 1'!$F1150,'Придельники с 2022'!$B$4:$X$28,'Форма 1'!AD$8),"")</f>
        <v/>
      </c>
      <c r="N1150" s="103">
        <f>IF(ISBLANK('Форма 1'!$AE1150),"",IF('Форма 1'!$AE1150=1,'Форма 1'!$H1150*VLOOKUP('Форма 1'!$F1150,'Придельники с 2022'!$B$4:$X$28,'Форма 1'!$AE$8,0),IF('Форма 1'!$AE1150=2,'Форма 1'!$H1150*VLOOKUP('Форма 1'!$F1150,'Придельники с 2022'!$B$4:$X$28,13,0),IF('Форма 1'!$AE1150=3,'Форма 1'!$H1150*VLOOKUP('Форма 1'!$F1150,'Придельники с 2022'!$B$4:$X$28,12,0)))))</f>
        <v>2910078.7099999995</v>
      </c>
      <c r="O1150" s="103" t="str">
        <f>IF(ISNUMBER('Форма 1'!AF1150),'Форма 1'!$H1150*VLOOKUP('Форма 1'!$F1150,'Придельники с 2022'!$B$4:$X$28,'Форма 1'!AF$8),"")</f>
        <v/>
      </c>
      <c r="P1150" s="87"/>
      <c r="Q1150" s="103" t="str">
        <f>IF(ISNUMBER('Форма 1'!AH1150),'Форма 1'!$H1150*VLOOKUP('Форма 1'!$F1150,'Придельники с 2022'!$B$4:$X$28,'Форма 1'!AH$8),"")</f>
        <v/>
      </c>
      <c r="R1150" s="103" t="str">
        <f>IF(ISNUMBER('Форма 1'!AI1150),'Форма 1'!$H1150*VLOOKUP('Форма 1'!$F1150,'Придельники с 2022'!$B$4:$X$28,'Форма 1'!AI$8),"")</f>
        <v/>
      </c>
      <c r="S1150" s="103" t="str">
        <f>IF(ISNUMBER('Форма 1'!AJ1150),'Форма 1'!$H1150*VLOOKUP('Форма 1'!$F1150,'Придельники с 2022'!$B$4:$X$28,'Форма 1'!AJ$8),"")</f>
        <v/>
      </c>
      <c r="T1150" s="87"/>
    </row>
    <row r="1151" spans="1:20" ht="15.75">
      <c r="A1151" s="187">
        <v>0</v>
      </c>
      <c r="B1151" s="34" t="s">
        <v>167</v>
      </c>
      <c r="C1151" s="36">
        <f t="shared" ref="C1151:T1151" si="104">SUM(C1152:C1155)</f>
        <v>31051386.744999997</v>
      </c>
      <c r="D1151" s="36">
        <f t="shared" si="104"/>
        <v>1796239.8090000001</v>
      </c>
      <c r="E1151" s="36">
        <f t="shared" si="104"/>
        <v>8599522.716</v>
      </c>
      <c r="F1151" s="36">
        <f t="shared" si="104"/>
        <v>4055282.3389999997</v>
      </c>
      <c r="G1151" s="36">
        <f t="shared" si="104"/>
        <v>2576254.9500000002</v>
      </c>
      <c r="H1151" s="36">
        <f t="shared" si="104"/>
        <v>8745020.3720000014</v>
      </c>
      <c r="I1151" s="36">
        <f t="shared" si="104"/>
        <v>1573961.139</v>
      </c>
      <c r="J1151" s="36">
        <f t="shared" si="104"/>
        <v>3705105.42</v>
      </c>
      <c r="K1151" s="39">
        <f t="shared" si="104"/>
        <v>0</v>
      </c>
      <c r="L1151" s="36">
        <f t="shared" si="104"/>
        <v>0</v>
      </c>
      <c r="M1151" s="36">
        <f t="shared" si="104"/>
        <v>0</v>
      </c>
      <c r="N1151" s="36">
        <f t="shared" si="104"/>
        <v>0</v>
      </c>
      <c r="O1151" s="36">
        <f t="shared" si="104"/>
        <v>0</v>
      </c>
      <c r="P1151" s="36">
        <f t="shared" si="104"/>
        <v>0</v>
      </c>
      <c r="Q1151" s="36">
        <f t="shared" si="104"/>
        <v>0</v>
      </c>
      <c r="R1151" s="36">
        <f t="shared" si="104"/>
        <v>0</v>
      </c>
      <c r="S1151" s="36">
        <f t="shared" si="104"/>
        <v>0</v>
      </c>
      <c r="T1151" s="36">
        <f t="shared" si="104"/>
        <v>0</v>
      </c>
    </row>
    <row r="1152" spans="1:20">
      <c r="A1152" s="188">
        <f t="shared" ref="A1152:A1224" si="105">A1151+1</f>
        <v>1</v>
      </c>
      <c r="B1152" s="189" t="s">
        <v>1315</v>
      </c>
      <c r="C1152" s="99">
        <f t="shared" si="99"/>
        <v>21568843.583999999</v>
      </c>
      <c r="D1152" s="103">
        <f>IF(ISNUMBER('Форма 1'!U1152),'Форма 1'!$H1152*VLOOKUP('Форма 1'!$F1152,'Придельники с 2022'!$B$4:$X$28,'Форма 1'!U$8),"")</f>
        <v>1796239.8090000001</v>
      </c>
      <c r="E1152" s="103">
        <f>IF(ISNUMBER('Форма 1'!V1152),'Форма 1'!$H1152*VLOOKUP('Форма 1'!$F1152,'Придельники с 2022'!$B$4:$X$28,'Форма 1'!V$8),"")</f>
        <v>8599522.716</v>
      </c>
      <c r="F1152" s="103">
        <f>IF(ISNUMBER('Форма 1'!W1152),'Форма 1'!$H1152*VLOOKUP('Форма 1'!$F1152,'Придельники с 2022'!$B$4:$X$28,'Форма 1'!W$8),"")</f>
        <v>1809341.46</v>
      </c>
      <c r="G1152" s="103">
        <f>IF(ISNUMBER('Форма 1'!X1152),'Форма 1'!$H1152*VLOOKUP('Форма 1'!$F1152,'Придельники с 2022'!$B$4:$X$28,'Форма 1'!X$8),"")</f>
        <v>1123838.1900000002</v>
      </c>
      <c r="H1152" s="103">
        <f>IF(ISNUMBER('Форма 1'!Y1152),'Форма 1'!$H1152*VLOOKUP('Форма 1'!$F1152,'Придельники с 2022'!$B$4:$X$28,'Форма 1'!Y$8),"")</f>
        <v>2960834.85</v>
      </c>
      <c r="I1152" s="103">
        <f>IF(ISNUMBER('Форма 1'!Z1152),'Форма 1'!$H1152*VLOOKUP('Форма 1'!$F1152,'Придельники с 2022'!$B$4:$X$28,'Форма 1'!Z$8),"")</f>
        <v>1573961.139</v>
      </c>
      <c r="J1152" s="103">
        <f>IF(ISNUMBER('Форма 1'!AA1152),'Форма 1'!$H1152*VLOOKUP('Форма 1'!$F1152,'Придельники с 2022'!$B$4:$X$28,'Форма 1'!AA$8),"")</f>
        <v>3705105.42</v>
      </c>
      <c r="K1152" s="90"/>
      <c r="L1152" s="87"/>
      <c r="M1152" s="103" t="str">
        <f>IF(ISNUMBER('Форма 1'!AD1152),'Форма 1'!$H1152*VLOOKUP('Форма 1'!$F1152,'Придельники с 2022'!$B$4:$X$28,'Форма 1'!AD$8),"")</f>
        <v/>
      </c>
      <c r="N1152" s="103" t="str">
        <f>IF(ISBLANK('Форма 1'!$AE1152),"",IF('Форма 1'!$AE1152=1,'Форма 1'!$H1152*VLOOKUP('Форма 1'!$F1152,'Придельники с 2022'!$B$4:$X$28,'Форма 1'!$AE$8,0),IF('Форма 1'!$AE1152=2,'Форма 1'!$H1152*VLOOKUP('Форма 1'!$F1152,'Придельники с 2022'!$B$4:$X$28,13,0),IF('Форма 1'!$AE1152=3,'Форма 1'!$H1152*VLOOKUP('Форма 1'!$F1152,'Придельники с 2022'!$B$4:$X$28,12,0)))))</f>
        <v/>
      </c>
      <c r="O1152" s="103" t="str">
        <f>IF(ISNUMBER('Форма 1'!AF1152),'Форма 1'!$H1152*VLOOKUP('Форма 1'!$F1152,'Придельники с 2022'!$B$4:$X$28,'Форма 1'!AF$8),"")</f>
        <v/>
      </c>
      <c r="P1152" s="88"/>
      <c r="Q1152" s="103" t="str">
        <f>IF(ISNUMBER('Форма 1'!AH1152),'Форма 1'!$H1152*VLOOKUP('Форма 1'!$F1152,'Придельники с 2022'!$B$4:$X$28,'Форма 1'!AH$8),"")</f>
        <v/>
      </c>
      <c r="R1152" s="103" t="str">
        <f>IF(ISNUMBER('Форма 1'!AI1152),'Форма 1'!$H1152*VLOOKUP('Форма 1'!$F1152,'Придельники с 2022'!$B$4:$X$28,'Форма 1'!AI$8),"")</f>
        <v/>
      </c>
      <c r="S1152" s="103" t="str">
        <f>IF(ISNUMBER('Форма 1'!AJ1152),'Форма 1'!$H1152*VLOOKUP('Форма 1'!$F1152,'Придельники с 2022'!$B$4:$X$28,'Форма 1'!AJ$8),"")</f>
        <v/>
      </c>
      <c r="T1152" s="88"/>
    </row>
    <row r="1153" spans="1:20">
      <c r="A1153" s="188">
        <f t="shared" si="105"/>
        <v>2</v>
      </c>
      <c r="B1153" s="189" t="s">
        <v>1316</v>
      </c>
      <c r="C1153" s="99">
        <f t="shared" si="99"/>
        <v>1659833.4339999999</v>
      </c>
      <c r="D1153" s="103" t="str">
        <f>IF(ISNUMBER('Форма 1'!U1153),'Форма 1'!$H1153*VLOOKUP('Форма 1'!$F1153,'Придельники с 2022'!$B$4:$X$28,'Форма 1'!U$8),"")</f>
        <v/>
      </c>
      <c r="E1153" s="103" t="str">
        <f>IF(ISNUMBER('Форма 1'!V1153),'Форма 1'!$H1153*VLOOKUP('Форма 1'!$F1153,'Придельники с 2022'!$B$4:$X$28,'Форма 1'!V$8),"")</f>
        <v/>
      </c>
      <c r="F1153" s="103">
        <f>IF(ISNUMBER('Форма 1'!W1153),'Форма 1'!$H1153*VLOOKUP('Форма 1'!$F1153,'Придельники с 2022'!$B$4:$X$28,'Форма 1'!W$8),"")</f>
        <v>886826.48599999992</v>
      </c>
      <c r="G1153" s="103" t="str">
        <f>IF(ISNUMBER('Форма 1'!X1153),'Форма 1'!$H1153*VLOOKUP('Форма 1'!$F1153,'Придельники с 2022'!$B$4:$X$28,'Форма 1'!X$8),"")</f>
        <v/>
      </c>
      <c r="H1153" s="103">
        <f>IF(ISNUMBER('Форма 1'!Y1153),'Форма 1'!$H1153*VLOOKUP('Форма 1'!$F1153,'Придельники с 2022'!$B$4:$X$28,'Форма 1'!Y$8),"")</f>
        <v>773006.94799999997</v>
      </c>
      <c r="I1153" s="103" t="str">
        <f>IF(ISNUMBER('Форма 1'!Z1153),'Форма 1'!$H1153*VLOOKUP('Форма 1'!$F1153,'Придельники с 2022'!$B$4:$X$28,'Форма 1'!Z$8),"")</f>
        <v/>
      </c>
      <c r="J1153" s="103" t="str">
        <f>IF(ISNUMBER('Форма 1'!AA1153),'Форма 1'!$H1153*VLOOKUP('Форма 1'!$F1153,'Придельники с 2022'!$B$4:$X$28,'Форма 1'!AA$8),"")</f>
        <v/>
      </c>
      <c r="K1153" s="90"/>
      <c r="L1153" s="87"/>
      <c r="M1153" s="103" t="str">
        <f>IF(ISNUMBER('Форма 1'!AD1153),'Форма 1'!$H1153*VLOOKUP('Форма 1'!$F1153,'Придельники с 2022'!$B$4:$X$28,'Форма 1'!AD$8),"")</f>
        <v/>
      </c>
      <c r="N1153" s="103" t="str">
        <f>IF(ISBLANK('Форма 1'!$AE1153),"",IF('Форма 1'!$AE1153=1,'Форма 1'!$H1153*VLOOKUP('Форма 1'!$F1153,'Придельники с 2022'!$B$4:$X$28,'Форма 1'!$AE$8,0),IF('Форма 1'!$AE1153=2,'Форма 1'!$H1153*VLOOKUP('Форма 1'!$F1153,'Придельники с 2022'!$B$4:$X$28,13,0),IF('Форма 1'!$AE1153=3,'Форма 1'!$H1153*VLOOKUP('Форма 1'!$F1153,'Придельники с 2022'!$B$4:$X$28,12,0)))))</f>
        <v/>
      </c>
      <c r="O1153" s="103" t="str">
        <f>IF(ISNUMBER('Форма 1'!AF1153),'Форма 1'!$H1153*VLOOKUP('Форма 1'!$F1153,'Придельники с 2022'!$B$4:$X$28,'Форма 1'!AF$8),"")</f>
        <v/>
      </c>
      <c r="P1153" s="87"/>
      <c r="Q1153" s="103" t="str">
        <f>IF(ISNUMBER('Форма 1'!AH1153),'Форма 1'!$H1153*VLOOKUP('Форма 1'!$F1153,'Придельники с 2022'!$B$4:$X$28,'Форма 1'!AH$8),"")</f>
        <v/>
      </c>
      <c r="R1153" s="103" t="str">
        <f>IF(ISNUMBER('Форма 1'!AI1153),'Форма 1'!$H1153*VLOOKUP('Форма 1'!$F1153,'Придельники с 2022'!$B$4:$X$28,'Форма 1'!AI$8),"")</f>
        <v/>
      </c>
      <c r="S1153" s="103" t="str">
        <f>IF(ISNUMBER('Форма 1'!AJ1153),'Форма 1'!$H1153*VLOOKUP('Форма 1'!$F1153,'Придельники с 2022'!$B$4:$X$28,'Форма 1'!AJ$8),"")</f>
        <v/>
      </c>
      <c r="T1153" s="88"/>
    </row>
    <row r="1154" spans="1:20">
      <c r="A1154" s="188">
        <f t="shared" si="105"/>
        <v>3</v>
      </c>
      <c r="B1154" s="189" t="s">
        <v>1318</v>
      </c>
      <c r="C1154" s="99">
        <f t="shared" si="99"/>
        <v>5278916.16</v>
      </c>
      <c r="D1154" s="103" t="str">
        <f>IF(ISNUMBER('Форма 1'!U1154),'Форма 1'!$H1154*VLOOKUP('Форма 1'!$F1154,'Придельники с 2022'!$B$4:$X$28,'Форма 1'!U$8),"")</f>
        <v/>
      </c>
      <c r="E1154" s="103" t="str">
        <f>IF(ISNUMBER('Форма 1'!V1154),'Форма 1'!$H1154*VLOOKUP('Форма 1'!$F1154,'Придельники с 2022'!$B$4:$X$28,'Форма 1'!V$8),"")</f>
        <v/>
      </c>
      <c r="F1154" s="103" t="str">
        <f>IF(ISNUMBER('Форма 1'!W1154),'Форма 1'!$H1154*VLOOKUP('Форма 1'!$F1154,'Придельники с 2022'!$B$4:$X$28,'Форма 1'!W$8),"")</f>
        <v/>
      </c>
      <c r="G1154" s="103">
        <f>IF(ISNUMBER('Форма 1'!X1154),'Форма 1'!$H1154*VLOOKUP('Форма 1'!$F1154,'Придельники с 2022'!$B$4:$X$28,'Форма 1'!X$8),"")</f>
        <v>1452416.7600000002</v>
      </c>
      <c r="H1154" s="103">
        <f>IF(ISNUMBER('Форма 1'!Y1154),'Форма 1'!$H1154*VLOOKUP('Форма 1'!$F1154,'Придельники с 2022'!$B$4:$X$28,'Форма 1'!Y$8),"")</f>
        <v>3826499.4000000004</v>
      </c>
      <c r="I1154" s="103" t="str">
        <f>IF(ISNUMBER('Форма 1'!Z1154),'Форма 1'!$H1154*VLOOKUP('Форма 1'!$F1154,'Придельники с 2022'!$B$4:$X$28,'Форма 1'!Z$8),"")</f>
        <v/>
      </c>
      <c r="J1154" s="103" t="str">
        <f>IF(ISNUMBER('Форма 1'!AA1154),'Форма 1'!$H1154*VLOOKUP('Форма 1'!$F1154,'Придельники с 2022'!$B$4:$X$28,'Форма 1'!AA$8),"")</f>
        <v/>
      </c>
      <c r="K1154" s="90"/>
      <c r="L1154" s="87"/>
      <c r="M1154" s="103" t="str">
        <f>IF(ISNUMBER('Форма 1'!AD1154),'Форма 1'!$H1154*VLOOKUP('Форма 1'!$F1154,'Придельники с 2022'!$B$4:$X$28,'Форма 1'!AD$8),"")</f>
        <v/>
      </c>
      <c r="N1154" s="103" t="str">
        <f>IF(ISBLANK('Форма 1'!$AE1154),"",IF('Форма 1'!$AE1154=1,'Форма 1'!$H1154*VLOOKUP('Форма 1'!$F1154,'Придельники с 2022'!$B$4:$X$28,'Форма 1'!$AE$8,0),IF('Форма 1'!$AE1154=2,'Форма 1'!$H1154*VLOOKUP('Форма 1'!$F1154,'Придельники с 2022'!$B$4:$X$28,13,0),IF('Форма 1'!$AE1154=3,'Форма 1'!$H1154*VLOOKUP('Форма 1'!$F1154,'Придельники с 2022'!$B$4:$X$28,12,0)))))</f>
        <v/>
      </c>
      <c r="O1154" s="103" t="str">
        <f>IF(ISNUMBER('Форма 1'!AF1154),'Форма 1'!$H1154*VLOOKUP('Форма 1'!$F1154,'Придельники с 2022'!$B$4:$X$28,'Форма 1'!AF$8),"")</f>
        <v/>
      </c>
      <c r="P1154" s="88"/>
      <c r="Q1154" s="103" t="str">
        <f>IF(ISNUMBER('Форма 1'!AH1154),'Форма 1'!$H1154*VLOOKUP('Форма 1'!$F1154,'Придельники с 2022'!$B$4:$X$28,'Форма 1'!AH$8),"")</f>
        <v/>
      </c>
      <c r="R1154" s="103" t="str">
        <f>IF(ISNUMBER('Форма 1'!AI1154),'Форма 1'!$H1154*VLOOKUP('Форма 1'!$F1154,'Придельники с 2022'!$B$4:$X$28,'Форма 1'!AI$8),"")</f>
        <v/>
      </c>
      <c r="S1154" s="103" t="str">
        <f>IF(ISNUMBER('Форма 1'!AJ1154),'Форма 1'!$H1154*VLOOKUP('Форма 1'!$F1154,'Придельники с 2022'!$B$4:$X$28,'Форма 1'!AJ$8),"")</f>
        <v/>
      </c>
      <c r="T1154" s="88"/>
    </row>
    <row r="1155" spans="1:20">
      <c r="A1155" s="188">
        <f t="shared" si="105"/>
        <v>4</v>
      </c>
      <c r="B1155" s="189" t="s">
        <v>1319</v>
      </c>
      <c r="C1155" s="99">
        <f t="shared" si="99"/>
        <v>2543793.5669999998</v>
      </c>
      <c r="D1155" s="103" t="str">
        <f>IF(ISNUMBER('Форма 1'!U1155),'Форма 1'!$H1155*VLOOKUP('Форма 1'!$F1155,'Придельники с 2022'!$B$4:$X$28,'Форма 1'!U$8),"")</f>
        <v/>
      </c>
      <c r="E1155" s="103" t="str">
        <f>IF(ISNUMBER('Форма 1'!V1155),'Форма 1'!$H1155*VLOOKUP('Форма 1'!$F1155,'Придельники с 2022'!$B$4:$X$28,'Форма 1'!V$8),"")</f>
        <v/>
      </c>
      <c r="F1155" s="103">
        <f>IF(ISNUMBER('Форма 1'!W1155),'Форма 1'!$H1155*VLOOKUP('Форма 1'!$F1155,'Придельники с 2022'!$B$4:$X$28,'Форма 1'!W$8),"")</f>
        <v>1359114.3929999999</v>
      </c>
      <c r="G1155" s="103" t="str">
        <f>IF(ISNUMBER('Форма 1'!X1155),'Форма 1'!$H1155*VLOOKUP('Форма 1'!$F1155,'Придельники с 2022'!$B$4:$X$28,'Форма 1'!X$8),"")</f>
        <v/>
      </c>
      <c r="H1155" s="103">
        <f>IF(ISNUMBER('Форма 1'!Y1155),'Форма 1'!$H1155*VLOOKUP('Форма 1'!$F1155,'Придельники с 2022'!$B$4:$X$28,'Форма 1'!Y$8),"")</f>
        <v>1184679.1740000001</v>
      </c>
      <c r="I1155" s="103" t="str">
        <f>IF(ISNUMBER('Форма 1'!Z1155),'Форма 1'!$H1155*VLOOKUP('Форма 1'!$F1155,'Придельники с 2022'!$B$4:$X$28,'Форма 1'!Z$8),"")</f>
        <v/>
      </c>
      <c r="J1155" s="103" t="str">
        <f>IF(ISNUMBER('Форма 1'!AA1155),'Форма 1'!$H1155*VLOOKUP('Форма 1'!$F1155,'Придельники с 2022'!$B$4:$X$28,'Форма 1'!AA$8),"")</f>
        <v/>
      </c>
      <c r="K1155" s="90"/>
      <c r="L1155" s="87"/>
      <c r="M1155" s="103" t="str">
        <f>IF(ISNUMBER('Форма 1'!AD1155),'Форма 1'!$H1155*VLOOKUP('Форма 1'!$F1155,'Придельники с 2022'!$B$4:$X$28,'Форма 1'!AD$8),"")</f>
        <v/>
      </c>
      <c r="N1155" s="103" t="str">
        <f>IF(ISBLANK('Форма 1'!$AE1155),"",IF('Форма 1'!$AE1155=1,'Форма 1'!$H1155*VLOOKUP('Форма 1'!$F1155,'Придельники с 2022'!$B$4:$X$28,'Форма 1'!$AE$8,0),IF('Форма 1'!$AE1155=2,'Форма 1'!$H1155*VLOOKUP('Форма 1'!$F1155,'Придельники с 2022'!$B$4:$X$28,13,0),IF('Форма 1'!$AE1155=3,'Форма 1'!$H1155*VLOOKUP('Форма 1'!$F1155,'Придельники с 2022'!$B$4:$X$28,12,0)))))</f>
        <v/>
      </c>
      <c r="O1155" s="103" t="str">
        <f>IF(ISNUMBER('Форма 1'!AF1155),'Форма 1'!$H1155*VLOOKUP('Форма 1'!$F1155,'Придельники с 2022'!$B$4:$X$28,'Форма 1'!AF$8),"")</f>
        <v/>
      </c>
      <c r="P1155" s="87"/>
      <c r="Q1155" s="103" t="str">
        <f>IF(ISNUMBER('Форма 1'!AH1155),'Форма 1'!$H1155*VLOOKUP('Форма 1'!$F1155,'Придельники с 2022'!$B$4:$X$28,'Форма 1'!AH$8),"")</f>
        <v/>
      </c>
      <c r="R1155" s="103" t="str">
        <f>IF(ISNUMBER('Форма 1'!AI1155),'Форма 1'!$H1155*VLOOKUP('Форма 1'!$F1155,'Придельники с 2022'!$B$4:$X$28,'Форма 1'!AI$8),"")</f>
        <v/>
      </c>
      <c r="S1155" s="103" t="str">
        <f>IF(ISNUMBER('Форма 1'!AJ1155),'Форма 1'!$H1155*VLOOKUP('Форма 1'!$F1155,'Придельники с 2022'!$B$4:$X$28,'Форма 1'!AJ$8),"")</f>
        <v/>
      </c>
      <c r="T1155" s="88"/>
    </row>
    <row r="1156" spans="1:20" ht="15.75">
      <c r="A1156" s="187">
        <v>0</v>
      </c>
      <c r="B1156" s="34" t="s">
        <v>180</v>
      </c>
      <c r="C1156" s="36">
        <f t="shared" ref="C1156:T1156" si="106">SUM(C1157:C1174)</f>
        <v>485219133.82360005</v>
      </c>
      <c r="D1156" s="36">
        <f t="shared" si="106"/>
        <v>0</v>
      </c>
      <c r="E1156" s="36">
        <f t="shared" si="106"/>
        <v>0</v>
      </c>
      <c r="F1156" s="36">
        <f t="shared" si="106"/>
        <v>4005824.9139999999</v>
      </c>
      <c r="G1156" s="36">
        <f t="shared" si="106"/>
        <v>2321435.0240000002</v>
      </c>
      <c r="H1156" s="36">
        <f t="shared" si="106"/>
        <v>6742642.818</v>
      </c>
      <c r="I1156" s="36">
        <f t="shared" si="106"/>
        <v>0</v>
      </c>
      <c r="J1156" s="36">
        <f t="shared" si="106"/>
        <v>2547616.6430000002</v>
      </c>
      <c r="K1156" s="39">
        <f t="shared" si="106"/>
        <v>0</v>
      </c>
      <c r="L1156" s="36">
        <f t="shared" si="106"/>
        <v>0</v>
      </c>
      <c r="M1156" s="36">
        <f t="shared" si="106"/>
        <v>246382205.66379997</v>
      </c>
      <c r="N1156" s="36">
        <f t="shared" si="106"/>
        <v>189785036.49239999</v>
      </c>
      <c r="O1156" s="36">
        <f t="shared" si="106"/>
        <v>33434372.268400002</v>
      </c>
      <c r="P1156" s="36">
        <f t="shared" si="106"/>
        <v>0</v>
      </c>
      <c r="Q1156" s="36">
        <f t="shared" si="106"/>
        <v>0</v>
      </c>
      <c r="R1156" s="36">
        <f t="shared" si="106"/>
        <v>0</v>
      </c>
      <c r="S1156" s="36">
        <f t="shared" si="106"/>
        <v>0</v>
      </c>
      <c r="T1156" s="36">
        <f t="shared" si="106"/>
        <v>0</v>
      </c>
    </row>
    <row r="1157" spans="1:20">
      <c r="A1157" s="188">
        <f t="shared" si="105"/>
        <v>1</v>
      </c>
      <c r="B1157" s="189" t="s">
        <v>1320</v>
      </c>
      <c r="C1157" s="99">
        <f t="shared" si="99"/>
        <v>6974983.2219999991</v>
      </c>
      <c r="D1157" s="103" t="str">
        <f>IF(ISNUMBER('Форма 1'!U1157),'Форма 1'!$H1157*VLOOKUP('Форма 1'!$F1157,'Придельники с 2022'!$B$4:$X$28,'Форма 1'!U$8),"")</f>
        <v/>
      </c>
      <c r="E1157" s="103" t="str">
        <f>IF(ISNUMBER('Форма 1'!V1157),'Форма 1'!$H1157*VLOOKUP('Форма 1'!$F1157,'Придельники с 2022'!$B$4:$X$28,'Форма 1'!V$8),"")</f>
        <v/>
      </c>
      <c r="F1157" s="103" t="str">
        <f>IF(ISNUMBER('Форма 1'!W1157),'Форма 1'!$H1157*VLOOKUP('Форма 1'!$F1157,'Придельники с 2022'!$B$4:$X$28,'Форма 1'!W$8),"")</f>
        <v/>
      </c>
      <c r="G1157" s="103" t="str">
        <f>IF(ISNUMBER('Форма 1'!X1157),'Форма 1'!$H1157*VLOOKUP('Форма 1'!$F1157,'Придельники с 2022'!$B$4:$X$28,'Форма 1'!X$8),"")</f>
        <v/>
      </c>
      <c r="H1157" s="103" t="str">
        <f>IF(ISNUMBER('Форма 1'!Y1157),'Форма 1'!$H1157*VLOOKUP('Форма 1'!$F1157,'Придельники с 2022'!$B$4:$X$28,'Форма 1'!Y$8),"")</f>
        <v/>
      </c>
      <c r="I1157" s="103" t="str">
        <f>IF(ISNUMBER('Форма 1'!Z1157),'Форма 1'!$H1157*VLOOKUP('Форма 1'!$F1157,'Придельники с 2022'!$B$4:$X$28,'Форма 1'!Z$8),"")</f>
        <v/>
      </c>
      <c r="J1157" s="103" t="str">
        <f>IF(ISNUMBER('Форма 1'!AA1157),'Форма 1'!$H1157*VLOOKUP('Форма 1'!$F1157,'Придельники с 2022'!$B$4:$X$28,'Форма 1'!AA$8),"")</f>
        <v/>
      </c>
      <c r="K1157" s="90"/>
      <c r="L1157" s="87"/>
      <c r="M1157" s="103">
        <f>IF(ISNUMBER('Форма 1'!AD1157),'Форма 1'!$H1157*VLOOKUP('Форма 1'!$F1157,'Придельники с 2022'!$B$4:$X$28,'Форма 1'!AD$8),"")</f>
        <v>6974983.2219999991</v>
      </c>
      <c r="N1157" s="103" t="str">
        <f>IF(ISBLANK('Форма 1'!$AE1157),"",IF('Форма 1'!$AE1157=1,'Форма 1'!$H1157*VLOOKUP('Форма 1'!$F1157,'Придельники с 2022'!$B$4:$X$28,'Форма 1'!$AE$8,0),IF('Форма 1'!$AE1157=2,'Форма 1'!$H1157*VLOOKUP('Форма 1'!$F1157,'Придельники с 2022'!$B$4:$X$28,13,0),IF('Форма 1'!$AE1157=3,'Форма 1'!$H1157*VLOOKUP('Форма 1'!$F1157,'Придельники с 2022'!$B$4:$X$28,12,0)))))</f>
        <v/>
      </c>
      <c r="O1157" s="103" t="str">
        <f>IF(ISNUMBER('Форма 1'!AF1157),'Форма 1'!$H1157*VLOOKUP('Форма 1'!$F1157,'Придельники с 2022'!$B$4:$X$28,'Форма 1'!AF$8),"")</f>
        <v/>
      </c>
      <c r="P1157" s="87"/>
      <c r="Q1157" s="103" t="str">
        <f>IF(ISNUMBER('Форма 1'!AH1157),'Форма 1'!$H1157*VLOOKUP('Форма 1'!$F1157,'Придельники с 2022'!$B$4:$X$28,'Форма 1'!AH$8),"")</f>
        <v/>
      </c>
      <c r="R1157" s="103" t="str">
        <f>IF(ISNUMBER('Форма 1'!AI1157),'Форма 1'!$H1157*VLOOKUP('Форма 1'!$F1157,'Придельники с 2022'!$B$4:$X$28,'Форма 1'!AI$8),"")</f>
        <v/>
      </c>
      <c r="S1157" s="103" t="str">
        <f>IF(ISNUMBER('Форма 1'!AJ1157),'Форма 1'!$H1157*VLOOKUP('Форма 1'!$F1157,'Придельники с 2022'!$B$4:$X$28,'Форма 1'!AJ$8),"")</f>
        <v/>
      </c>
      <c r="T1157" s="87"/>
    </row>
    <row r="1158" spans="1:20">
      <c r="A1158" s="188">
        <f t="shared" si="105"/>
        <v>2</v>
      </c>
      <c r="B1158" s="191" t="s">
        <v>5159</v>
      </c>
      <c r="C1158" s="99">
        <f>SUM(D1158:J1158,L1158:T1158)</f>
        <v>30039743.045000006</v>
      </c>
      <c r="D1158" s="103" t="str">
        <f>IF(ISNUMBER('Форма 1'!U1158),'Форма 1'!$H1158*VLOOKUP('Форма 1'!$F1158,'Придельники до 2021'!$B$4:$X$28,'Форма 1'!U$8),"")</f>
        <v/>
      </c>
      <c r="E1158" s="103" t="str">
        <f>IF(ISNUMBER('Форма 1'!V1158),'Форма 1'!$H1158*VLOOKUP('Форма 1'!$F1158,'Придельники до 2021'!$B$4:$X$28,'Форма 1'!V$8),"")</f>
        <v/>
      </c>
      <c r="F1158" s="103" t="str">
        <f>IF(ISNUMBER('Форма 1'!W1158),'Форма 1'!$H1158*VLOOKUP('Форма 1'!$F1158,'Придельники до 2021'!$B$4:$X$28,'Форма 1'!W$8),"")</f>
        <v/>
      </c>
      <c r="G1158" s="103" t="str">
        <f>IF(ISNUMBER('Форма 1'!X1158),'Форма 1'!$H1158*VLOOKUP('Форма 1'!$F1158,'Придельники до 2021'!$B$4:$X$28,'Форма 1'!X$8),"")</f>
        <v/>
      </c>
      <c r="H1158" s="103" t="str">
        <f>IF(ISNUMBER('Форма 1'!Y1158),'Форма 1'!$H1158*VLOOKUP('Форма 1'!$F1158,'Придельники до 2021'!$B$4:$X$28,'Форма 1'!Y$8),"")</f>
        <v/>
      </c>
      <c r="I1158" s="103" t="str">
        <f>IF(ISNUMBER('Форма 1'!Z1158),'Форма 1'!$H1158*VLOOKUP('Форма 1'!$F1158,'Придельники до 2021'!$B$4:$X$28,'Форма 1'!Z$8),"")</f>
        <v/>
      </c>
      <c r="J1158" s="103" t="str">
        <f>IF(ISNUMBER('Форма 1'!AA1158),'Форма 1'!$H1158*VLOOKUP('Форма 1'!$F1158,'Придельники до 2021'!$B$4:$X$28,'Форма 1'!AA$8),"")</f>
        <v/>
      </c>
      <c r="K1158" s="90"/>
      <c r="L1158" s="87"/>
      <c r="M1158" s="103">
        <f>IF(ISNUMBER('Форма 1'!AD1158),'Форма 1'!$H1158*VLOOKUP('Форма 1'!$F1158,'Придельники до 2021'!$B$4:$X$28,'Форма 1'!AD$8),"")</f>
        <v>16912959.817000002</v>
      </c>
      <c r="N1158" s="103">
        <f>IF(ISBLANK('Форма 1'!$AE1158),"",IF('Форма 1'!$AE1158=1,'Форма 1'!$H1158*VLOOKUP('Форма 1'!$F1158,'Придельники до 2021'!$B$4:$X$28,'Форма 1'!$AE$8,0),IF('Форма 1'!$AE1158=2,'Форма 1'!$H1158*VLOOKUP('Форма 1'!$F1158,'Придельники до 2021'!$B$4:$X$28,13,0),IF('Форма 1'!$AE1158=3,'Форма 1'!$H1158*VLOOKUP('Форма 1'!$F1158,'Придельники до 2021'!$B$4:$X$28,12,0)))))</f>
        <v>10037058.616000002</v>
      </c>
      <c r="O1158" s="103">
        <f>IF(ISNUMBER('Форма 1'!AF1158),'Форма 1'!$H1158*VLOOKUP('Форма 1'!$F1158,'Придельники до 2021'!$B$4:$X$28,'Форма 1'!AF$8),"")</f>
        <v>3089724.6120000002</v>
      </c>
      <c r="P1158" s="87"/>
      <c r="Q1158" s="103" t="str">
        <f>IF(ISNUMBER('Форма 1'!AH1158),'Форма 1'!$H1158*VLOOKUP('Форма 1'!$F1158,'Придельники до 2021'!$B$4:$X$28,'Форма 1'!AH$8),"")</f>
        <v/>
      </c>
      <c r="R1158" s="103" t="str">
        <f>IF(ISNUMBER('Форма 1'!AI1158),'Форма 1'!$H1158*VLOOKUP('Форма 1'!$F1158,'Придельники до 2021'!$B$4:$X$28,'Форма 1'!AI$8),"")</f>
        <v/>
      </c>
      <c r="S1158" s="103" t="str">
        <f>IF(ISNUMBER('Форма 1'!AJ1158),'Форма 1'!$H1158*VLOOKUP('Форма 1'!$F1158,'Придельники до 2021'!$B$4:$X$28,'Форма 1'!AJ$8),"")</f>
        <v/>
      </c>
      <c r="T1158" s="87"/>
    </row>
    <row r="1159" spans="1:20">
      <c r="A1159" s="188">
        <f t="shared" si="105"/>
        <v>3</v>
      </c>
      <c r="B1159" s="189" t="s">
        <v>1321</v>
      </c>
      <c r="C1159" s="99">
        <f t="shared" si="99"/>
        <v>38453343.5</v>
      </c>
      <c r="D1159" s="103" t="str">
        <f>IF(ISNUMBER('Форма 1'!U1159),'Форма 1'!$H1159*VLOOKUP('Форма 1'!$F1159,'Придельники с 2022'!$B$4:$X$28,'Форма 1'!U$8),"")</f>
        <v/>
      </c>
      <c r="E1159" s="103" t="str">
        <f>IF(ISNUMBER('Форма 1'!V1159),'Форма 1'!$H1159*VLOOKUP('Форма 1'!$F1159,'Придельники с 2022'!$B$4:$X$28,'Форма 1'!V$8),"")</f>
        <v/>
      </c>
      <c r="F1159" s="103" t="str">
        <f>IF(ISNUMBER('Форма 1'!W1159),'Форма 1'!$H1159*VLOOKUP('Форма 1'!$F1159,'Придельники с 2022'!$B$4:$X$28,'Форма 1'!W$8),"")</f>
        <v/>
      </c>
      <c r="G1159" s="103" t="str">
        <f>IF(ISNUMBER('Форма 1'!X1159),'Форма 1'!$H1159*VLOOKUP('Форма 1'!$F1159,'Придельники с 2022'!$B$4:$X$28,'Форма 1'!X$8),"")</f>
        <v/>
      </c>
      <c r="H1159" s="103" t="str">
        <f>IF(ISNUMBER('Форма 1'!Y1159),'Форма 1'!$H1159*VLOOKUP('Форма 1'!$F1159,'Придельники с 2022'!$B$4:$X$28,'Форма 1'!Y$8),"")</f>
        <v/>
      </c>
      <c r="I1159" s="103" t="str">
        <f>IF(ISNUMBER('Форма 1'!Z1159),'Форма 1'!$H1159*VLOOKUP('Форма 1'!$F1159,'Придельники с 2022'!$B$4:$X$28,'Форма 1'!Z$8),"")</f>
        <v/>
      </c>
      <c r="J1159" s="103">
        <f>IF(ISNUMBER('Форма 1'!AA1159),'Форма 1'!$H1159*VLOOKUP('Форма 1'!$F1159,'Придельники с 2022'!$B$4:$X$28,'Форма 1'!AA$8),"")</f>
        <v>2547616.6430000002</v>
      </c>
      <c r="K1159" s="90"/>
      <c r="L1159" s="87"/>
      <c r="M1159" s="103">
        <f>IF(ISNUMBER('Форма 1'!AD1159),'Форма 1'!$H1159*VLOOKUP('Форма 1'!$F1159,'Придельники с 2022'!$B$4:$X$28,'Форма 1'!AD$8),"")</f>
        <v>19146319.387000002</v>
      </c>
      <c r="N1159" s="103">
        <f>IF(ISBLANK('Форма 1'!$AE1159),"",IF('Форма 1'!$AE1159=1,'Форма 1'!$H1159*VLOOKUP('Форма 1'!$F1159,'Придельники с 2022'!$B$4:$X$28,'Форма 1'!$AE$8,0),IF('Форма 1'!$AE1159=2,'Форма 1'!$H1159*VLOOKUP('Форма 1'!$F1159,'Придельники с 2022'!$B$4:$X$28,13,0),IF('Форма 1'!$AE1159=3,'Форма 1'!$H1159*VLOOKUP('Форма 1'!$F1159,'Придельники с 2022'!$B$4:$X$28,12,0)))))</f>
        <v>14159043.938000001</v>
      </c>
      <c r="O1159" s="103">
        <f>IF(ISNUMBER('Форма 1'!AF1159),'Форма 1'!$H1159*VLOOKUP('Форма 1'!$F1159,'Придельники с 2022'!$B$4:$X$28,'Форма 1'!AF$8),"")</f>
        <v>2600363.5320000001</v>
      </c>
      <c r="P1159" s="87"/>
      <c r="Q1159" s="103" t="str">
        <f>IF(ISNUMBER('Форма 1'!AH1159),'Форма 1'!$H1159*VLOOKUP('Форма 1'!$F1159,'Придельники с 2022'!$B$4:$X$28,'Форма 1'!AH$8),"")</f>
        <v/>
      </c>
      <c r="R1159" s="103" t="str">
        <f>IF(ISNUMBER('Форма 1'!AI1159),'Форма 1'!$H1159*VLOOKUP('Форма 1'!$F1159,'Придельники с 2022'!$B$4:$X$28,'Форма 1'!AI$8),"")</f>
        <v/>
      </c>
      <c r="S1159" s="103" t="str">
        <f>IF(ISNUMBER('Форма 1'!AJ1159),'Форма 1'!$H1159*VLOOKUP('Форма 1'!$F1159,'Придельники с 2022'!$B$4:$X$28,'Форма 1'!AJ$8),"")</f>
        <v/>
      </c>
      <c r="T1159" s="87"/>
    </row>
    <row r="1160" spans="1:20">
      <c r="A1160" s="188">
        <f t="shared" si="105"/>
        <v>4</v>
      </c>
      <c r="B1160" s="189" t="s">
        <v>1322</v>
      </c>
      <c r="C1160" s="99">
        <f t="shared" si="99"/>
        <v>3371222.96</v>
      </c>
      <c r="D1160" s="103" t="str">
        <f>IF(ISNUMBER('Форма 1'!U1160),'Форма 1'!$H1160*VLOOKUP('Форма 1'!$F1160,'Придельники с 2022'!$B$4:$X$28,'Форма 1'!U$8),"")</f>
        <v/>
      </c>
      <c r="E1160" s="103" t="str">
        <f>IF(ISNUMBER('Форма 1'!V1160),'Форма 1'!$H1160*VLOOKUP('Форма 1'!$F1160,'Придельники с 2022'!$B$4:$X$28,'Форма 1'!V$8),"")</f>
        <v/>
      </c>
      <c r="F1160" s="103" t="str">
        <f>IF(ISNUMBER('Форма 1'!W1160),'Форма 1'!$H1160*VLOOKUP('Форма 1'!$F1160,'Придельники с 2022'!$B$4:$X$28,'Форма 1'!W$8),"")</f>
        <v/>
      </c>
      <c r="G1160" s="103">
        <f>IF(ISNUMBER('Форма 1'!X1160),'Форма 1'!$H1160*VLOOKUP('Форма 1'!$F1160,'Придельники с 2022'!$B$4:$X$28,'Форма 1'!X$8),"")</f>
        <v>927542.81</v>
      </c>
      <c r="H1160" s="103">
        <f>IF(ISNUMBER('Форма 1'!Y1160),'Форма 1'!$H1160*VLOOKUP('Форма 1'!$F1160,'Придельники с 2022'!$B$4:$X$28,'Форма 1'!Y$8),"")</f>
        <v>2443680.15</v>
      </c>
      <c r="I1160" s="103" t="str">
        <f>IF(ISNUMBER('Форма 1'!Z1160),'Форма 1'!$H1160*VLOOKUP('Форма 1'!$F1160,'Придельники с 2022'!$B$4:$X$28,'Форма 1'!Z$8),"")</f>
        <v/>
      </c>
      <c r="J1160" s="103" t="str">
        <f>IF(ISNUMBER('Форма 1'!AA1160),'Форма 1'!$H1160*VLOOKUP('Форма 1'!$F1160,'Придельники с 2022'!$B$4:$X$28,'Форма 1'!AA$8),"")</f>
        <v/>
      </c>
      <c r="K1160" s="90"/>
      <c r="L1160" s="87"/>
      <c r="M1160" s="103" t="str">
        <f>IF(ISNUMBER('Форма 1'!AD1160),'Форма 1'!$H1160*VLOOKUP('Форма 1'!$F1160,'Придельники с 2022'!$B$4:$X$28,'Форма 1'!AD$8),"")</f>
        <v/>
      </c>
      <c r="N1160" s="103" t="str">
        <f>IF(ISBLANK('Форма 1'!$AE1160),"",IF('Форма 1'!$AE1160=1,'Форма 1'!$H1160*VLOOKUP('Форма 1'!$F1160,'Придельники с 2022'!$B$4:$X$28,'Форма 1'!$AE$8,0),IF('Форма 1'!$AE1160=2,'Форма 1'!$H1160*VLOOKUP('Форма 1'!$F1160,'Придельники с 2022'!$B$4:$X$28,13,0),IF('Форма 1'!$AE1160=3,'Форма 1'!$H1160*VLOOKUP('Форма 1'!$F1160,'Придельники с 2022'!$B$4:$X$28,12,0)))))</f>
        <v/>
      </c>
      <c r="O1160" s="103" t="str">
        <f>IF(ISNUMBER('Форма 1'!AF1160),'Форма 1'!$H1160*VLOOKUP('Форма 1'!$F1160,'Придельники с 2022'!$B$4:$X$28,'Форма 1'!AF$8),"")</f>
        <v/>
      </c>
      <c r="P1160" s="87"/>
      <c r="Q1160" s="103" t="str">
        <f>IF(ISNUMBER('Форма 1'!AH1160),'Форма 1'!$H1160*VLOOKUP('Форма 1'!$F1160,'Придельники с 2022'!$B$4:$X$28,'Форма 1'!AH$8),"")</f>
        <v/>
      </c>
      <c r="R1160" s="103" t="str">
        <f>IF(ISNUMBER('Форма 1'!AI1160),'Форма 1'!$H1160*VLOOKUP('Форма 1'!$F1160,'Придельники с 2022'!$B$4:$X$28,'Форма 1'!AI$8),"")</f>
        <v/>
      </c>
      <c r="S1160" s="103" t="str">
        <f>IF(ISNUMBER('Форма 1'!AJ1160),'Форма 1'!$H1160*VLOOKUP('Форма 1'!$F1160,'Придельники с 2022'!$B$4:$X$28,'Форма 1'!AJ$8),"")</f>
        <v/>
      </c>
      <c r="T1160" s="87"/>
    </row>
    <row r="1161" spans="1:20">
      <c r="A1161" s="188">
        <f t="shared" si="105"/>
        <v>5</v>
      </c>
      <c r="B1161" s="191" t="s">
        <v>184</v>
      </c>
      <c r="C1161" s="99">
        <f t="shared" ref="C1161:C1168" si="107">SUM(D1161:J1161,L1161:T1161)</f>
        <v>2753228.696</v>
      </c>
      <c r="D1161" s="103" t="str">
        <f>IF(ISNUMBER('Форма 1'!U1161),'Форма 1'!$H1161*VLOOKUP('Форма 1'!$F1161,'Придельники с 2022'!$B$4:$X$28,'Форма 1'!U$8),"")</f>
        <v/>
      </c>
      <c r="E1161" s="103" t="str">
        <f>IF(ISNUMBER('Форма 1'!V1161),'Форма 1'!$H1161*VLOOKUP('Форма 1'!$F1161,'Придельники с 2022'!$B$4:$X$28,'Форма 1'!V$8),"")</f>
        <v/>
      </c>
      <c r="F1161" s="103" t="str">
        <f>IF(ISNUMBER('Форма 1'!W1161),'Форма 1'!$H1161*VLOOKUP('Форма 1'!$F1161,'Придельники с 2022'!$B$4:$X$28,'Форма 1'!W$8),"")</f>
        <v/>
      </c>
      <c r="G1161" s="103" t="str">
        <f>IF(ISNUMBER('Форма 1'!X1161),'Форма 1'!$H1161*VLOOKUP('Форма 1'!$F1161,'Придельники с 2022'!$B$4:$X$28,'Форма 1'!X$8),"")</f>
        <v/>
      </c>
      <c r="H1161" s="103" t="str">
        <f>IF(ISNUMBER('Форма 1'!Y1161),'Форма 1'!$H1161*VLOOKUP('Форма 1'!$F1161,'Придельники с 2022'!$B$4:$X$28,'Форма 1'!Y$8),"")</f>
        <v/>
      </c>
      <c r="I1161" s="103" t="str">
        <f>IF(ISNUMBER('Форма 1'!Z1161),'Форма 1'!$H1161*VLOOKUP('Форма 1'!$F1161,'Придельники с 2022'!$B$4:$X$28,'Форма 1'!Z$8),"")</f>
        <v/>
      </c>
      <c r="J1161" s="103" t="str">
        <f>IF(ISNUMBER('Форма 1'!AA1161),'Форма 1'!$H1161*VLOOKUP('Форма 1'!$F1161,'Придельники с 2022'!$B$4:$X$28,'Форма 1'!AA$8),"")</f>
        <v/>
      </c>
      <c r="K1161" s="90"/>
      <c r="L1161" s="87"/>
      <c r="M1161" s="103" t="str">
        <f>IF(ISNUMBER('Форма 1'!AD1161),'Форма 1'!$H1161*VLOOKUP('Форма 1'!$F1161,'Придельники с 2022'!$B$4:$X$28,'Форма 1'!AD$8),"")</f>
        <v/>
      </c>
      <c r="N1161" s="103" t="str">
        <f>IF(ISBLANK('Форма 1'!$AE1161),"",IF('Форма 1'!$AE1161=1,'Форма 1'!$H1161*VLOOKUP('Форма 1'!$F1161,'Придельники с 2022'!$B$4:$X$28,'Форма 1'!$AE$8,0),IF('Форма 1'!$AE1161=2,'Форма 1'!$H1161*VLOOKUP('Форма 1'!$F1161,'Придельники с 2022'!$B$4:$X$28,13,0),IF('Форма 1'!$AE1161=3,'Форма 1'!$H1161*VLOOKUP('Форма 1'!$F1161,'Придельники с 2022'!$B$4:$X$28,12,0)))))</f>
        <v/>
      </c>
      <c r="O1161" s="103">
        <f>IF(ISNUMBER('Форма 1'!AF1161),'Форма 1'!$H1161*VLOOKUP('Форма 1'!$F1161,'Придельники с 2022'!$B$4:$X$28,'Форма 1'!AF$8),"")</f>
        <v>2753228.696</v>
      </c>
      <c r="P1161" s="87"/>
      <c r="Q1161" s="103" t="str">
        <f>IF(ISNUMBER('Форма 1'!AH1161),'Форма 1'!$H1161*VLOOKUP('Форма 1'!$F1161,'Придельники с 2022'!$B$4:$X$28,'Форма 1'!AH$8),"")</f>
        <v/>
      </c>
      <c r="R1161" s="103" t="str">
        <f>IF(ISNUMBER('Форма 1'!AI1161),'Форма 1'!$H1161*VLOOKUP('Форма 1'!$F1161,'Придельники с 2022'!$B$4:$X$28,'Форма 1'!AI$8),"")</f>
        <v/>
      </c>
      <c r="S1161" s="103" t="str">
        <f>IF(ISNUMBER('Форма 1'!AJ1161),'Форма 1'!$H1161*VLOOKUP('Форма 1'!$F1161,'Придельники с 2022'!$B$4:$X$28,'Форма 1'!AJ$8),"")</f>
        <v/>
      </c>
      <c r="T1161" s="87"/>
    </row>
    <row r="1162" spans="1:20">
      <c r="A1162" s="188">
        <f t="shared" si="105"/>
        <v>6</v>
      </c>
      <c r="B1162" s="191" t="s">
        <v>2589</v>
      </c>
      <c r="C1162" s="99">
        <f t="shared" si="107"/>
        <v>48140139.763099998</v>
      </c>
      <c r="D1162" s="103" t="str">
        <f>IF(ISNUMBER('Форма 1'!U1162),'Форма 1'!$H1162*VLOOKUP('Форма 1'!$F1162,'Придельники с 2022'!$B$4:$X$28,'Форма 1'!U$8),"")</f>
        <v/>
      </c>
      <c r="E1162" s="103" t="str">
        <f>IF(ISNUMBER('Форма 1'!V1162),'Форма 1'!$H1162*VLOOKUP('Форма 1'!$F1162,'Придельники с 2022'!$B$4:$X$28,'Форма 1'!V$8),"")</f>
        <v/>
      </c>
      <c r="F1162" s="103" t="str">
        <f>IF(ISNUMBER('Форма 1'!W1162),'Форма 1'!$H1162*VLOOKUP('Форма 1'!$F1162,'Придельники с 2022'!$B$4:$X$28,'Форма 1'!W$8),"")</f>
        <v/>
      </c>
      <c r="G1162" s="103" t="str">
        <f>IF(ISNUMBER('Форма 1'!X1162),'Форма 1'!$H1162*VLOOKUP('Форма 1'!$F1162,'Придельники с 2022'!$B$4:$X$28,'Форма 1'!X$8),"")</f>
        <v/>
      </c>
      <c r="H1162" s="103" t="str">
        <f>IF(ISNUMBER('Форма 1'!Y1162),'Форма 1'!$H1162*VLOOKUP('Форма 1'!$F1162,'Придельники с 2022'!$B$4:$X$28,'Форма 1'!Y$8),"")</f>
        <v/>
      </c>
      <c r="I1162" s="103" t="str">
        <f>IF(ISNUMBER('Форма 1'!Z1162),'Форма 1'!$H1162*VLOOKUP('Форма 1'!$F1162,'Придельники с 2022'!$B$4:$X$28,'Форма 1'!Z$8),"")</f>
        <v/>
      </c>
      <c r="J1162" s="103" t="str">
        <f>IF(ISNUMBER('Форма 1'!AA1162),'Форма 1'!$H1162*VLOOKUP('Форма 1'!$F1162,'Придельники с 2022'!$B$4:$X$28,'Форма 1'!AA$8),"")</f>
        <v/>
      </c>
      <c r="K1162" s="90"/>
      <c r="L1162" s="87"/>
      <c r="M1162" s="103">
        <f>IF(ISNUMBER('Форма 1'!AD1162),'Форма 1'!$H1162*VLOOKUP('Форма 1'!$F1162,'Придельники с 2022'!$B$4:$X$28,'Форма 1'!AD$8),"")</f>
        <v>17501534.388799999</v>
      </c>
      <c r="N1162" s="103">
        <f>IF(ISBLANK('Форма 1'!$AE1162),"",IF('Форма 1'!$AE1162=1,'Форма 1'!$H1162*VLOOKUP('Форма 1'!$F1162,'Придельники с 2022'!$B$4:$X$28,'Форма 1'!$AE$8,0),IF('Форма 1'!$AE1162=2,'Форма 1'!$H1162*VLOOKUP('Форма 1'!$F1162,'Придельники с 2022'!$B$4:$X$28,13,0),IF('Форма 1'!$AE1162=3,'Форма 1'!$H1162*VLOOKUP('Форма 1'!$F1162,'Придельники с 2022'!$B$4:$X$28,12,0)))))</f>
        <v>27467046.853399996</v>
      </c>
      <c r="O1162" s="103">
        <f>IF(ISNUMBER('Форма 1'!AF1162),'Форма 1'!$H1162*VLOOKUP('Форма 1'!$F1162,'Придельники с 2022'!$B$4:$X$28,'Форма 1'!AF$8),"")</f>
        <v>3171558.5208999999</v>
      </c>
      <c r="P1162" s="87"/>
      <c r="Q1162" s="103" t="str">
        <f>IF(ISNUMBER('Форма 1'!AH1162),'Форма 1'!$H1162*VLOOKUP('Форма 1'!$F1162,'Придельники с 2022'!$B$4:$X$28,'Форма 1'!AH$8),"")</f>
        <v/>
      </c>
      <c r="R1162" s="103" t="str">
        <f>IF(ISNUMBER('Форма 1'!AI1162),'Форма 1'!$H1162*VLOOKUP('Форма 1'!$F1162,'Придельники с 2022'!$B$4:$X$28,'Форма 1'!AI$8),"")</f>
        <v/>
      </c>
      <c r="S1162" s="103" t="str">
        <f>IF(ISNUMBER('Форма 1'!AJ1162),'Форма 1'!$H1162*VLOOKUP('Форма 1'!$F1162,'Придельники с 2022'!$B$4:$X$28,'Форма 1'!AJ$8),"")</f>
        <v/>
      </c>
      <c r="T1162" s="87"/>
    </row>
    <row r="1163" spans="1:20">
      <c r="A1163" s="188">
        <f t="shared" si="105"/>
        <v>7</v>
      </c>
      <c r="B1163" s="191" t="s">
        <v>185</v>
      </c>
      <c r="C1163" s="99">
        <f t="shared" si="107"/>
        <v>50289167.082000002</v>
      </c>
      <c r="D1163" s="103" t="str">
        <f>IF(ISNUMBER('Форма 1'!U1163),'Форма 1'!$H1163*VLOOKUP('Форма 1'!$F1163,'Придельники с 2022'!$B$4:$X$28,'Форма 1'!U$8),"")</f>
        <v/>
      </c>
      <c r="E1163" s="103" t="str">
        <f>IF(ISNUMBER('Форма 1'!V1163),'Форма 1'!$H1163*VLOOKUP('Форма 1'!$F1163,'Придельники с 2022'!$B$4:$X$28,'Форма 1'!V$8),"")</f>
        <v/>
      </c>
      <c r="F1163" s="103" t="str">
        <f>IF(ISNUMBER('Форма 1'!W1163),'Форма 1'!$H1163*VLOOKUP('Форма 1'!$F1163,'Придельники с 2022'!$B$4:$X$28,'Форма 1'!W$8),"")</f>
        <v/>
      </c>
      <c r="G1163" s="103" t="str">
        <f>IF(ISNUMBER('Форма 1'!X1163),'Форма 1'!$H1163*VLOOKUP('Форма 1'!$F1163,'Придельники с 2022'!$B$4:$X$28,'Форма 1'!X$8),"")</f>
        <v/>
      </c>
      <c r="H1163" s="103" t="str">
        <f>IF(ISNUMBER('Форма 1'!Y1163),'Форма 1'!$H1163*VLOOKUP('Форма 1'!$F1163,'Придельники с 2022'!$B$4:$X$28,'Форма 1'!Y$8),"")</f>
        <v/>
      </c>
      <c r="I1163" s="103" t="str">
        <f>IF(ISNUMBER('Форма 1'!Z1163),'Форма 1'!$H1163*VLOOKUP('Форма 1'!$F1163,'Придельники с 2022'!$B$4:$X$28,'Форма 1'!Z$8),"")</f>
        <v/>
      </c>
      <c r="J1163" s="103" t="str">
        <f>IF(ISNUMBER('Форма 1'!AA1163),'Форма 1'!$H1163*VLOOKUP('Форма 1'!$F1163,'Придельники с 2022'!$B$4:$X$28,'Форма 1'!AA$8),"")</f>
        <v/>
      </c>
      <c r="K1163" s="90"/>
      <c r="L1163" s="87"/>
      <c r="M1163" s="103">
        <f>IF(ISNUMBER('Форма 1'!AD1163),'Форма 1'!$H1163*VLOOKUP('Форма 1'!$F1163,'Придельники с 2022'!$B$4:$X$28,'Форма 1'!AD$8),"")</f>
        <v>26816124.862</v>
      </c>
      <c r="N1163" s="103">
        <f>IF(ISBLANK('Форма 1'!$AE1163),"",IF('Форма 1'!$AE1163=1,'Форма 1'!$H1163*VLOOKUP('Форма 1'!$F1163,'Придельники с 2022'!$B$4:$X$28,'Форма 1'!$AE$8,0),IF('Форма 1'!$AE1163=2,'Форма 1'!$H1163*VLOOKUP('Форма 1'!$F1163,'Придельники с 2022'!$B$4:$X$28,13,0),IF('Форма 1'!$AE1163=3,'Форма 1'!$H1163*VLOOKUP('Форма 1'!$F1163,'Придельники с 2022'!$B$4:$X$28,12,0)))))</f>
        <v>19831001.588</v>
      </c>
      <c r="O1163" s="103">
        <f>IF(ISNUMBER('Форма 1'!AF1163),'Форма 1'!$H1163*VLOOKUP('Форма 1'!$F1163,'Придельники с 2022'!$B$4:$X$28,'Форма 1'!AF$8),"")</f>
        <v>3642040.6320000002</v>
      </c>
      <c r="P1163" s="87"/>
      <c r="Q1163" s="103" t="str">
        <f>IF(ISNUMBER('Форма 1'!AH1163),'Форма 1'!$H1163*VLOOKUP('Форма 1'!$F1163,'Придельники с 2022'!$B$4:$X$28,'Форма 1'!AH$8),"")</f>
        <v/>
      </c>
      <c r="R1163" s="103" t="str">
        <f>IF(ISNUMBER('Форма 1'!AI1163),'Форма 1'!$H1163*VLOOKUP('Форма 1'!$F1163,'Придельники с 2022'!$B$4:$X$28,'Форма 1'!AI$8),"")</f>
        <v/>
      </c>
      <c r="S1163" s="103" t="str">
        <f>IF(ISNUMBER('Форма 1'!AJ1163),'Форма 1'!$H1163*VLOOKUP('Форма 1'!$F1163,'Придельники с 2022'!$B$4:$X$28,'Форма 1'!AJ$8),"")</f>
        <v/>
      </c>
      <c r="T1163" s="87"/>
    </row>
    <row r="1164" spans="1:20">
      <c r="A1164" s="188">
        <f t="shared" si="105"/>
        <v>8</v>
      </c>
      <c r="B1164" s="191" t="s">
        <v>5160</v>
      </c>
      <c r="C1164" s="99">
        <f t="shared" si="107"/>
        <v>46222060.811499998</v>
      </c>
      <c r="D1164" s="103" t="str">
        <f>IF(ISNUMBER('Форма 1'!U1164),'Форма 1'!$H1164*VLOOKUP('Форма 1'!$F1164,'Придельники с 2022'!$B$4:$X$28,'Форма 1'!U$8),"")</f>
        <v/>
      </c>
      <c r="E1164" s="103" t="str">
        <f>IF(ISNUMBER('Форма 1'!V1164),'Форма 1'!$H1164*VLOOKUP('Форма 1'!$F1164,'Придельники с 2022'!$B$4:$X$28,'Форма 1'!V$8),"")</f>
        <v/>
      </c>
      <c r="F1164" s="103" t="str">
        <f>IF(ISNUMBER('Форма 1'!W1164),'Форма 1'!$H1164*VLOOKUP('Форма 1'!$F1164,'Придельники с 2022'!$B$4:$X$28,'Форма 1'!W$8),"")</f>
        <v/>
      </c>
      <c r="G1164" s="103" t="str">
        <f>IF(ISNUMBER('Форма 1'!X1164),'Форма 1'!$H1164*VLOOKUP('Форма 1'!$F1164,'Придельники с 2022'!$B$4:$X$28,'Форма 1'!X$8),"")</f>
        <v/>
      </c>
      <c r="H1164" s="103" t="str">
        <f>IF(ISNUMBER('Форма 1'!Y1164),'Форма 1'!$H1164*VLOOKUP('Форма 1'!$F1164,'Придельники с 2022'!$B$4:$X$28,'Форма 1'!Y$8),"")</f>
        <v/>
      </c>
      <c r="I1164" s="103" t="str">
        <f>IF(ISNUMBER('Форма 1'!Z1164),'Форма 1'!$H1164*VLOOKUP('Форма 1'!$F1164,'Придельники с 2022'!$B$4:$X$28,'Форма 1'!Z$8),"")</f>
        <v/>
      </c>
      <c r="J1164" s="103" t="str">
        <f>IF(ISNUMBER('Форма 1'!AA1164),'Форма 1'!$H1164*VLOOKUP('Форма 1'!$F1164,'Придельники с 2022'!$B$4:$X$28,'Форма 1'!AA$8),"")</f>
        <v/>
      </c>
      <c r="K1164" s="90"/>
      <c r="L1164" s="87"/>
      <c r="M1164" s="103">
        <f>IF(ISNUMBER('Форма 1'!AD1164),'Форма 1'!$H1164*VLOOKUP('Форма 1'!$F1164,'Придельники с 2022'!$B$4:$X$28,'Форма 1'!AD$8),"")</f>
        <v>16804209.352000002</v>
      </c>
      <c r="N1164" s="103">
        <f>IF(ISBLANK('Форма 1'!$AE1164),"",IF('Форма 1'!$AE1164=1,'Форма 1'!$H1164*VLOOKUP('Форма 1'!$F1164,'Придельники с 2022'!$B$4:$X$28,'Форма 1'!$AE$8,0),IF('Форма 1'!$AE1164=2,'Форма 1'!$H1164*VLOOKUP('Форма 1'!$F1164,'Придельники с 2022'!$B$4:$X$28,13,0),IF('Форма 1'!$AE1164=3,'Форма 1'!$H1164*VLOOKUP('Форма 1'!$F1164,'Придельники с 2022'!$B$4:$X$28,12,0)))))</f>
        <v>26372659.410999998</v>
      </c>
      <c r="O1164" s="103">
        <f>IF(ISNUMBER('Форма 1'!AF1164),'Форма 1'!$H1164*VLOOKUP('Форма 1'!$F1164,'Придельники с 2022'!$B$4:$X$28,'Форма 1'!AF$8),"")</f>
        <v>3045192.0485</v>
      </c>
      <c r="P1164" s="87"/>
      <c r="Q1164" s="103" t="str">
        <f>IF(ISNUMBER('Форма 1'!AH1164),'Форма 1'!$H1164*VLOOKUP('Форма 1'!$F1164,'Придельники с 2022'!$B$4:$X$28,'Форма 1'!AH$8),"")</f>
        <v/>
      </c>
      <c r="R1164" s="103" t="str">
        <f>IF(ISNUMBER('Форма 1'!AI1164),'Форма 1'!$H1164*VLOOKUP('Форма 1'!$F1164,'Придельники с 2022'!$B$4:$X$28,'Форма 1'!AI$8),"")</f>
        <v/>
      </c>
      <c r="S1164" s="103" t="str">
        <f>IF(ISNUMBER('Форма 1'!AJ1164),'Форма 1'!$H1164*VLOOKUP('Форма 1'!$F1164,'Придельники с 2022'!$B$4:$X$28,'Форма 1'!AJ$8),"")</f>
        <v/>
      </c>
      <c r="T1164" s="87"/>
    </row>
    <row r="1165" spans="1:20">
      <c r="A1165" s="188">
        <f>A1164+1</f>
        <v>9</v>
      </c>
      <c r="B1165" s="189" t="s">
        <v>1323</v>
      </c>
      <c r="C1165" s="99">
        <f t="shared" si="107"/>
        <v>62338599.425999992</v>
      </c>
      <c r="D1165" s="103" t="str">
        <f>IF(ISNUMBER('Форма 1'!U1165),'Форма 1'!$H1165*VLOOKUP('Форма 1'!$F1165,'Придельники с 2022'!$B$4:$X$28,'Форма 1'!U$8),"")</f>
        <v/>
      </c>
      <c r="E1165" s="103" t="str">
        <f>IF(ISNUMBER('Форма 1'!V1165),'Форма 1'!$H1165*VLOOKUP('Форма 1'!$F1165,'Придельники с 2022'!$B$4:$X$28,'Форма 1'!V$8),"")</f>
        <v/>
      </c>
      <c r="F1165" s="103">
        <f>IF(ISNUMBER('Форма 1'!W1165),'Форма 1'!$H1165*VLOOKUP('Форма 1'!$F1165,'Придельники с 2022'!$B$4:$X$28,'Форма 1'!W$8),"")</f>
        <v>4005824.9139999999</v>
      </c>
      <c r="G1165" s="103">
        <f>IF(ISNUMBER('Форма 1'!X1165),'Форма 1'!$H1165*VLOOKUP('Форма 1'!$F1165,'Придельники с 2022'!$B$4:$X$28,'Форма 1'!X$8),"")</f>
        <v>1132145.446</v>
      </c>
      <c r="H1165" s="103">
        <f>IF(ISNUMBER('Форма 1'!Y1165),'Форма 1'!$H1165*VLOOKUP('Форма 1'!$F1165,'Придельники с 2022'!$B$4:$X$28,'Форма 1'!Y$8),"")</f>
        <v>3491698.2519999999</v>
      </c>
      <c r="I1165" s="103" t="str">
        <f>IF(ISNUMBER('Форма 1'!Z1165),'Форма 1'!$H1165*VLOOKUP('Форма 1'!$F1165,'Придельники с 2022'!$B$4:$X$28,'Форма 1'!Z$8),"")</f>
        <v/>
      </c>
      <c r="J1165" s="103" t="str">
        <f>IF(ISNUMBER('Форма 1'!AA1165),'Форма 1'!$H1165*VLOOKUP('Форма 1'!$F1165,'Придельники с 2022'!$B$4:$X$28,'Форма 1'!AA$8),"")</f>
        <v/>
      </c>
      <c r="K1165" s="90"/>
      <c r="L1165" s="87"/>
      <c r="M1165" s="103">
        <f>IF(ISNUMBER('Форма 1'!AD1165),'Форма 1'!$H1165*VLOOKUP('Форма 1'!$F1165,'Придельники с 2022'!$B$4:$X$28,'Форма 1'!AD$8),"")</f>
        <v>28639674.873999998</v>
      </c>
      <c r="N1165" s="103">
        <f>IF(ISBLANK('Форма 1'!$AE1165),"",IF('Форма 1'!$AE1165=1,'Форма 1'!$H1165*VLOOKUP('Форма 1'!$F1165,'Придельники с 2022'!$B$4:$X$28,'Форма 1'!$AE$8,0),IF('Форма 1'!$AE1165=2,'Форма 1'!$H1165*VLOOKUP('Форма 1'!$F1165,'Придельники с 2022'!$B$4:$X$28,13,0),IF('Форма 1'!$AE1165=3,'Форма 1'!$H1165*VLOOKUP('Форма 1'!$F1165,'Придельники с 2022'!$B$4:$X$28,12,0)))))</f>
        <v>21179549.275999997</v>
      </c>
      <c r="O1165" s="103">
        <f>IF(ISNUMBER('Форма 1'!AF1165),'Форма 1'!$H1165*VLOOKUP('Форма 1'!$F1165,'Придельники с 2022'!$B$4:$X$28,'Форма 1'!AF$8),"")</f>
        <v>3889706.6639999999</v>
      </c>
      <c r="P1165" s="87"/>
      <c r="Q1165" s="103" t="str">
        <f>IF(ISNUMBER('Форма 1'!AH1165),'Форма 1'!$H1165*VLOOKUP('Форма 1'!$F1165,'Придельники с 2022'!$B$4:$X$28,'Форма 1'!AH$8),"")</f>
        <v/>
      </c>
      <c r="R1165" s="103" t="str">
        <f>IF(ISNUMBER('Форма 1'!AI1165),'Форма 1'!$H1165*VLOOKUP('Форма 1'!$F1165,'Придельники с 2022'!$B$4:$X$28,'Форма 1'!AI$8),"")</f>
        <v/>
      </c>
      <c r="S1165" s="103" t="str">
        <f>IF(ISNUMBER('Форма 1'!AJ1165),'Форма 1'!$H1165*VLOOKUP('Форма 1'!$F1165,'Придельники с 2022'!$B$4:$X$28,'Форма 1'!AJ$8),"")</f>
        <v/>
      </c>
      <c r="T1165" s="87"/>
    </row>
    <row r="1166" spans="1:20">
      <c r="A1166" s="188">
        <f>A1165+1</f>
        <v>10</v>
      </c>
      <c r="B1166" s="191" t="s">
        <v>2592</v>
      </c>
      <c r="C1166" s="99">
        <f t="shared" si="107"/>
        <v>56099897.700000003</v>
      </c>
      <c r="D1166" s="103" t="str">
        <f>IF(ISNUMBER('Форма 1'!U1166),'Форма 1'!$H1166*VLOOKUP('Форма 1'!$F1166,'Придельники с 2022'!$B$4:$X$28,'Форма 1'!U$8),"")</f>
        <v/>
      </c>
      <c r="E1166" s="103" t="str">
        <f>IF(ISNUMBER('Форма 1'!V1166),'Форма 1'!$H1166*VLOOKUP('Форма 1'!$F1166,'Придельники с 2022'!$B$4:$X$28,'Форма 1'!V$8),"")</f>
        <v/>
      </c>
      <c r="F1166" s="103" t="str">
        <f>IF(ISNUMBER('Форма 1'!W1166),'Форма 1'!$H1166*VLOOKUP('Форма 1'!$F1166,'Придельники с 2022'!$B$4:$X$28,'Форма 1'!W$8),"")</f>
        <v/>
      </c>
      <c r="G1166" s="103" t="str">
        <f>IF(ISNUMBER('Форма 1'!X1166),'Форма 1'!$H1166*VLOOKUP('Форма 1'!$F1166,'Придельники с 2022'!$B$4:$X$28,'Форма 1'!X$8),"")</f>
        <v/>
      </c>
      <c r="H1166" s="103" t="str">
        <f>IF(ISNUMBER('Форма 1'!Y1166),'Форма 1'!$H1166*VLOOKUP('Форма 1'!$F1166,'Придельники с 2022'!$B$4:$X$28,'Форма 1'!Y$8),"")</f>
        <v/>
      </c>
      <c r="I1166" s="103" t="str">
        <f>IF(ISNUMBER('Форма 1'!Z1166),'Форма 1'!$H1166*VLOOKUP('Форма 1'!$F1166,'Придельники с 2022'!$B$4:$X$28,'Форма 1'!Z$8),"")</f>
        <v/>
      </c>
      <c r="J1166" s="103" t="str">
        <f>IF(ISNUMBER('Форма 1'!AA1166),'Форма 1'!$H1166*VLOOKUP('Форма 1'!$F1166,'Придельники с 2022'!$B$4:$X$28,'Форма 1'!AA$8),"")</f>
        <v/>
      </c>
      <c r="K1166" s="90"/>
      <c r="L1166" s="87"/>
      <c r="M1166" s="103">
        <f>IF(ISNUMBER('Форма 1'!AD1166),'Форма 1'!$H1166*VLOOKUP('Форма 1'!$F1166,'Придельники с 2022'!$B$4:$X$28,'Форма 1'!AD$8),"")</f>
        <v>29914630.699999999</v>
      </c>
      <c r="N1166" s="103">
        <f>IF(ISBLANK('Форма 1'!$AE1166),"",IF('Форма 1'!$AE1166=1,'Форма 1'!$H1166*VLOOKUP('Форма 1'!$F1166,'Придельники с 2022'!$B$4:$X$28,'Форма 1'!$AE$8,0),IF('Форма 1'!$AE1166=2,'Форма 1'!$H1166*VLOOKUP('Форма 1'!$F1166,'Придельники с 2022'!$B$4:$X$28,13,0),IF('Форма 1'!$AE1166=3,'Форма 1'!$H1166*VLOOKUP('Форма 1'!$F1166,'Придельники с 2022'!$B$4:$X$28,12,0)))))</f>
        <v>22122401.800000001</v>
      </c>
      <c r="O1166" s="103">
        <f>IF(ISNUMBER('Форма 1'!AF1166),'Форма 1'!$H1166*VLOOKUP('Форма 1'!$F1166,'Придельники с 2022'!$B$4:$X$28,'Форма 1'!AF$8),"")</f>
        <v>4062865.1999999997</v>
      </c>
      <c r="P1166" s="87"/>
      <c r="Q1166" s="103" t="str">
        <f>IF(ISNUMBER('Форма 1'!AH1166),'Форма 1'!$H1166*VLOOKUP('Форма 1'!$F1166,'Придельники с 2022'!$B$4:$X$28,'Форма 1'!AH$8),"")</f>
        <v/>
      </c>
      <c r="R1166" s="103" t="str">
        <f>IF(ISNUMBER('Форма 1'!AI1166),'Форма 1'!$H1166*VLOOKUP('Форма 1'!$F1166,'Придельники с 2022'!$B$4:$X$28,'Форма 1'!AI$8),"")</f>
        <v/>
      </c>
      <c r="S1166" s="103" t="str">
        <f>IF(ISNUMBER('Форма 1'!AJ1166),'Форма 1'!$H1166*VLOOKUP('Форма 1'!$F1166,'Придельники с 2022'!$B$4:$X$28,'Форма 1'!AJ$8),"")</f>
        <v/>
      </c>
      <c r="T1166" s="87"/>
    </row>
    <row r="1167" spans="1:20">
      <c r="A1167" s="188">
        <f>A1166+1</f>
        <v>11</v>
      </c>
      <c r="B1167" s="191" t="s">
        <v>5161</v>
      </c>
      <c r="C1167" s="99">
        <f t="shared" si="107"/>
        <v>27329899.8125</v>
      </c>
      <c r="D1167" s="103" t="str">
        <f>IF(ISNUMBER('Форма 1'!U1167),'Форма 1'!$H1167*VLOOKUP('Форма 1'!$F1167,'Придельники с 2022'!$B$4:$X$28,'Форма 1'!U$8),"")</f>
        <v/>
      </c>
      <c r="E1167" s="103" t="str">
        <f>IF(ISNUMBER('Форма 1'!V1167),'Форма 1'!$H1167*VLOOKUP('Форма 1'!$F1167,'Придельники с 2022'!$B$4:$X$28,'Форма 1'!V$8),"")</f>
        <v/>
      </c>
      <c r="F1167" s="103" t="str">
        <f>IF(ISNUMBER('Форма 1'!W1167),'Форма 1'!$H1167*VLOOKUP('Форма 1'!$F1167,'Придельники с 2022'!$B$4:$X$28,'Форма 1'!W$8),"")</f>
        <v/>
      </c>
      <c r="G1167" s="103" t="str">
        <f>IF(ISNUMBER('Форма 1'!X1167),'Форма 1'!$H1167*VLOOKUP('Форма 1'!$F1167,'Придельники с 2022'!$B$4:$X$28,'Форма 1'!X$8),"")</f>
        <v/>
      </c>
      <c r="H1167" s="103" t="str">
        <f>IF(ISNUMBER('Форма 1'!Y1167),'Форма 1'!$H1167*VLOOKUP('Форма 1'!$F1167,'Придельники с 2022'!$B$4:$X$28,'Форма 1'!Y$8),"")</f>
        <v/>
      </c>
      <c r="I1167" s="103" t="str">
        <f>IF(ISNUMBER('Форма 1'!Z1167),'Форма 1'!$H1167*VLOOKUP('Форма 1'!$F1167,'Придельники с 2022'!$B$4:$X$28,'Форма 1'!Z$8),"")</f>
        <v/>
      </c>
      <c r="J1167" s="103" t="str">
        <f>IF(ISNUMBER('Форма 1'!AA1167),'Форма 1'!$H1167*VLOOKUP('Форма 1'!$F1167,'Придельники с 2022'!$B$4:$X$28,'Форма 1'!AA$8),"")</f>
        <v/>
      </c>
      <c r="K1167" s="90"/>
      <c r="L1167" s="87"/>
      <c r="M1167" s="103">
        <f>IF(ISNUMBER('Форма 1'!AD1167),'Форма 1'!$H1167*VLOOKUP('Форма 1'!$F1167,'Придельники с 2022'!$B$4:$X$28,'Форма 1'!AD$8),"")</f>
        <v>9935891.0000000019</v>
      </c>
      <c r="N1167" s="103">
        <f>IF(ISBLANK('Форма 1'!$AE1167),"",IF('Форма 1'!$AE1167=1,'Форма 1'!$H1167*VLOOKUP('Форма 1'!$F1167,'Придельники с 2022'!$B$4:$X$28,'Форма 1'!$AE$8,0),IF('Форма 1'!$AE1167=2,'Форма 1'!$H1167*VLOOKUP('Форма 1'!$F1167,'Придельники с 2022'!$B$4:$X$28,13,0),IF('Форма 1'!$AE1167=3,'Форма 1'!$H1167*VLOOKUP('Форма 1'!$F1167,'Придельники с 2022'!$B$4:$X$28,12,0)))))</f>
        <v>15593466.125</v>
      </c>
      <c r="O1167" s="103">
        <f>IF(ISNUMBER('Форма 1'!AF1167),'Форма 1'!$H1167*VLOOKUP('Форма 1'!$F1167,'Придельники с 2022'!$B$4:$X$28,'Форма 1'!AF$8),"")</f>
        <v>1800542.6875</v>
      </c>
      <c r="P1167" s="87"/>
      <c r="Q1167" s="103" t="str">
        <f>IF(ISNUMBER('Форма 1'!AH1167),'Форма 1'!$H1167*VLOOKUP('Форма 1'!$F1167,'Придельники с 2022'!$B$4:$X$28,'Форма 1'!AH$8),"")</f>
        <v/>
      </c>
      <c r="R1167" s="103" t="str">
        <f>IF(ISNUMBER('Форма 1'!AI1167),'Форма 1'!$H1167*VLOOKUP('Форма 1'!$F1167,'Придельники с 2022'!$B$4:$X$28,'Форма 1'!AI$8),"")</f>
        <v/>
      </c>
      <c r="S1167" s="103" t="str">
        <f>IF(ISNUMBER('Форма 1'!AJ1167),'Форма 1'!$H1167*VLOOKUP('Форма 1'!$F1167,'Придельники с 2022'!$B$4:$X$28,'Форма 1'!AJ$8),"")</f>
        <v/>
      </c>
      <c r="T1167" s="87"/>
    </row>
    <row r="1168" spans="1:20">
      <c r="A1168" s="188">
        <f>A1167+1</f>
        <v>12</v>
      </c>
      <c r="B1168" s="191" t="s">
        <v>2594</v>
      </c>
      <c r="C1168" s="99">
        <f t="shared" si="107"/>
        <v>58243523.183999993</v>
      </c>
      <c r="D1168" s="103" t="str">
        <f>IF(ISNUMBER('Форма 1'!U1168),'Форма 1'!$H1168*VLOOKUP('Форма 1'!$F1168,'Придельники с 2022'!$B$4:$X$28,'Форма 1'!U$8),"")</f>
        <v/>
      </c>
      <c r="E1168" s="103" t="str">
        <f>IF(ISNUMBER('Форма 1'!V1168),'Форма 1'!$H1168*VLOOKUP('Форма 1'!$F1168,'Придельники с 2022'!$B$4:$X$28,'Форма 1'!V$8),"")</f>
        <v/>
      </c>
      <c r="F1168" s="103" t="str">
        <f>IF(ISNUMBER('Форма 1'!W1168),'Форма 1'!$H1168*VLOOKUP('Форма 1'!$F1168,'Придельники с 2022'!$B$4:$X$28,'Форма 1'!W$8),"")</f>
        <v/>
      </c>
      <c r="G1168" s="103" t="str">
        <f>IF(ISNUMBER('Форма 1'!X1168),'Форма 1'!$H1168*VLOOKUP('Форма 1'!$F1168,'Придельники с 2022'!$B$4:$X$28,'Форма 1'!X$8),"")</f>
        <v/>
      </c>
      <c r="H1168" s="103" t="str">
        <f>IF(ISNUMBER('Форма 1'!Y1168),'Форма 1'!$H1168*VLOOKUP('Форма 1'!$F1168,'Придельники с 2022'!$B$4:$X$28,'Форма 1'!Y$8),"")</f>
        <v/>
      </c>
      <c r="I1168" s="103" t="str">
        <f>IF(ISNUMBER('Форма 1'!Z1168),'Форма 1'!$H1168*VLOOKUP('Форма 1'!$F1168,'Придельники с 2022'!$B$4:$X$28,'Форма 1'!Z$8),"")</f>
        <v/>
      </c>
      <c r="J1168" s="103" t="str">
        <f>IF(ISNUMBER('Форма 1'!AA1168),'Форма 1'!$H1168*VLOOKUP('Форма 1'!$F1168,'Придельники с 2022'!$B$4:$X$28,'Форма 1'!AA$8),"")</f>
        <v/>
      </c>
      <c r="K1168" s="90"/>
      <c r="L1168" s="87"/>
      <c r="M1168" s="103">
        <f>IF(ISNUMBER('Форма 1'!AD1168),'Форма 1'!$H1168*VLOOKUP('Форма 1'!$F1168,'Придельники с 2022'!$B$4:$X$28,'Форма 1'!AD$8),"")</f>
        <v>31057694.543999996</v>
      </c>
      <c r="N1168" s="103">
        <f>IF(ISBLANK('Форма 1'!$AE1168),"",IF('Форма 1'!$AE1168=1,'Форма 1'!$H1168*VLOOKUP('Форма 1'!$F1168,'Придельники с 2022'!$B$4:$X$28,'Форма 1'!$AE$8,0),IF('Форма 1'!$AE1168=2,'Форма 1'!$H1168*VLOOKUP('Форма 1'!$F1168,'Придельники с 2022'!$B$4:$X$28,13,0),IF('Форма 1'!$AE1168=3,'Форма 1'!$H1168*VLOOKUP('Форма 1'!$F1168,'Придельники с 2022'!$B$4:$X$28,12,0)))))</f>
        <v>22967717.855999999</v>
      </c>
      <c r="O1168" s="103">
        <f>IF(ISNUMBER('Форма 1'!AF1168),'Форма 1'!$H1168*VLOOKUP('Форма 1'!$F1168,'Придельники с 2022'!$B$4:$X$28,'Форма 1'!AF$8),"")</f>
        <v>4218110.784</v>
      </c>
      <c r="P1168" s="87"/>
      <c r="Q1168" s="103" t="str">
        <f>IF(ISNUMBER('Форма 1'!AH1168),'Форма 1'!$H1168*VLOOKUP('Форма 1'!$F1168,'Придельники с 2022'!$B$4:$X$28,'Форма 1'!AH$8),"")</f>
        <v/>
      </c>
      <c r="R1168" s="103" t="str">
        <f>IF(ISNUMBER('Форма 1'!AI1168),'Форма 1'!$H1168*VLOOKUP('Форма 1'!$F1168,'Придельники с 2022'!$B$4:$X$28,'Форма 1'!AI$8),"")</f>
        <v/>
      </c>
      <c r="S1168" s="103" t="str">
        <f>IF(ISNUMBER('Форма 1'!AJ1168),'Форма 1'!$H1168*VLOOKUP('Форма 1'!$F1168,'Придельники с 2022'!$B$4:$X$28,'Форма 1'!AJ$8),"")</f>
        <v/>
      </c>
      <c r="T1168" s="87"/>
    </row>
    <row r="1169" spans="1:20">
      <c r="A1169" s="188">
        <f>A1165+1</f>
        <v>10</v>
      </c>
      <c r="B1169" s="189" t="s">
        <v>1324</v>
      </c>
      <c r="C1169" s="99">
        <f t="shared" si="99"/>
        <v>4156508.9109999994</v>
      </c>
      <c r="D1169" s="103" t="str">
        <f>IF(ISNUMBER('Форма 1'!U1169),'Форма 1'!$H1169*VLOOKUP('Форма 1'!$F1169,'Придельники с 2022'!$B$4:$X$28,'Форма 1'!U$8),"")</f>
        <v/>
      </c>
      <c r="E1169" s="103" t="str">
        <f>IF(ISNUMBER('Форма 1'!V1169),'Форма 1'!$H1169*VLOOKUP('Форма 1'!$F1169,'Придельники с 2022'!$B$4:$X$28,'Форма 1'!V$8),"")</f>
        <v/>
      </c>
      <c r="F1169" s="103" t="str">
        <f>IF(ISNUMBER('Форма 1'!W1169),'Форма 1'!$H1169*VLOOKUP('Форма 1'!$F1169,'Придельники с 2022'!$B$4:$X$28,'Форма 1'!W$8),"")</f>
        <v/>
      </c>
      <c r="G1169" s="103" t="str">
        <f>IF(ISNUMBER('Форма 1'!X1169),'Форма 1'!$H1169*VLOOKUP('Форма 1'!$F1169,'Придельники с 2022'!$B$4:$X$28,'Форма 1'!X$8),"")</f>
        <v/>
      </c>
      <c r="H1169" s="103" t="str">
        <f>IF(ISNUMBER('Форма 1'!Y1169),'Форма 1'!$H1169*VLOOKUP('Форма 1'!$F1169,'Придельники с 2022'!$B$4:$X$28,'Форма 1'!Y$8),"")</f>
        <v/>
      </c>
      <c r="I1169" s="103" t="str">
        <f>IF(ISNUMBER('Форма 1'!Z1169),'Форма 1'!$H1169*VLOOKUP('Форма 1'!$F1169,'Придельники с 2022'!$B$4:$X$28,'Форма 1'!Z$8),"")</f>
        <v/>
      </c>
      <c r="J1169" s="103" t="str">
        <f>IF(ISNUMBER('Форма 1'!AA1169),'Форма 1'!$H1169*VLOOKUP('Форма 1'!$F1169,'Придельники с 2022'!$B$4:$X$28,'Форма 1'!AA$8),"")</f>
        <v/>
      </c>
      <c r="K1169" s="90"/>
      <c r="L1169" s="87"/>
      <c r="M1169" s="103">
        <f>IF(ISNUMBER('Форма 1'!AD1169),'Форма 1'!$H1169*VLOOKUP('Форма 1'!$F1169,'Придельники с 2022'!$B$4:$X$28,'Форма 1'!AD$8),"")</f>
        <v>4156508.9109999994</v>
      </c>
      <c r="N1169" s="103" t="str">
        <f>IF(ISBLANK('Форма 1'!$AE1169),"",IF('Форма 1'!$AE1169=1,'Форма 1'!$H1169*VLOOKUP('Форма 1'!$F1169,'Придельники с 2022'!$B$4:$X$28,'Форма 1'!$AE$8,0),IF('Форма 1'!$AE1169=2,'Форма 1'!$H1169*VLOOKUP('Форма 1'!$F1169,'Придельники с 2022'!$B$4:$X$28,13,0),IF('Форма 1'!$AE1169=3,'Форма 1'!$H1169*VLOOKUP('Форма 1'!$F1169,'Придельники с 2022'!$B$4:$X$28,12,0)))))</f>
        <v/>
      </c>
      <c r="O1169" s="103" t="str">
        <f>IF(ISNUMBER('Форма 1'!AF1169),'Форма 1'!$H1169*VLOOKUP('Форма 1'!$F1169,'Придельники с 2022'!$B$4:$X$28,'Форма 1'!AF$8),"")</f>
        <v/>
      </c>
      <c r="P1169" s="87"/>
      <c r="Q1169" s="103" t="str">
        <f>IF(ISNUMBER('Форма 1'!AH1169),'Форма 1'!$H1169*VLOOKUP('Форма 1'!$F1169,'Придельники с 2022'!$B$4:$X$28,'Форма 1'!AH$8),"")</f>
        <v/>
      </c>
      <c r="R1169" s="103" t="str">
        <f>IF(ISNUMBER('Форма 1'!AI1169),'Форма 1'!$H1169*VLOOKUP('Форма 1'!$F1169,'Придельники с 2022'!$B$4:$X$28,'Форма 1'!AI$8),"")</f>
        <v/>
      </c>
      <c r="S1169" s="103" t="str">
        <f>IF(ISNUMBER('Форма 1'!AJ1169),'Форма 1'!$H1169*VLOOKUP('Форма 1'!$F1169,'Придельники с 2022'!$B$4:$X$28,'Форма 1'!AJ$8),"")</f>
        <v/>
      </c>
      <c r="T1169" s="87"/>
    </row>
    <row r="1170" spans="1:20">
      <c r="A1170" s="188">
        <f t="shared" si="105"/>
        <v>11</v>
      </c>
      <c r="B1170" s="189" t="s">
        <v>1325</v>
      </c>
      <c r="C1170" s="99">
        <f t="shared" si="99"/>
        <v>14251979.968</v>
      </c>
      <c r="D1170" s="103" t="str">
        <f>IF(ISNUMBER('Форма 1'!U1170),'Форма 1'!$H1170*VLOOKUP('Форма 1'!$F1170,'Придельники с 2022'!$B$4:$X$28,'Форма 1'!U$8),"")</f>
        <v/>
      </c>
      <c r="E1170" s="103" t="str">
        <f>IF(ISNUMBER('Форма 1'!V1170),'Форма 1'!$H1170*VLOOKUP('Форма 1'!$F1170,'Придельники с 2022'!$B$4:$X$28,'Форма 1'!V$8),"")</f>
        <v/>
      </c>
      <c r="F1170" s="103" t="str">
        <f>IF(ISNUMBER('Форма 1'!W1170),'Форма 1'!$H1170*VLOOKUP('Форма 1'!$F1170,'Придельники с 2022'!$B$4:$X$28,'Форма 1'!W$8),"")</f>
        <v/>
      </c>
      <c r="G1170" s="103" t="str">
        <f>IF(ISNUMBER('Форма 1'!X1170),'Форма 1'!$H1170*VLOOKUP('Форма 1'!$F1170,'Придельники с 2022'!$B$4:$X$28,'Форма 1'!X$8),"")</f>
        <v/>
      </c>
      <c r="H1170" s="103" t="str">
        <f>IF(ISNUMBER('Форма 1'!Y1170),'Форма 1'!$H1170*VLOOKUP('Форма 1'!$F1170,'Придельники с 2022'!$B$4:$X$28,'Форма 1'!Y$8),"")</f>
        <v/>
      </c>
      <c r="I1170" s="103" t="str">
        <f>IF(ISNUMBER('Форма 1'!Z1170),'Форма 1'!$H1170*VLOOKUP('Форма 1'!$F1170,'Придельники с 2022'!$B$4:$X$28,'Форма 1'!Z$8),"")</f>
        <v/>
      </c>
      <c r="J1170" s="103" t="str">
        <f>IF(ISNUMBER('Форма 1'!AA1170),'Форма 1'!$H1170*VLOOKUP('Форма 1'!$F1170,'Придельники с 2022'!$B$4:$X$28,'Форма 1'!AA$8),"")</f>
        <v/>
      </c>
      <c r="K1170" s="90"/>
      <c r="L1170" s="87"/>
      <c r="M1170" s="103">
        <f>IF(ISNUMBER('Форма 1'!AD1170),'Форма 1'!$H1170*VLOOKUP('Форма 1'!$F1170,'Придельники с 2022'!$B$4:$X$28,'Форма 1'!AD$8),"")</f>
        <v>14251979.968</v>
      </c>
      <c r="N1170" s="103" t="str">
        <f>IF(ISBLANK('Форма 1'!$AE1170),"",IF('Форма 1'!$AE1170=1,'Форма 1'!$H1170*VLOOKUP('Форма 1'!$F1170,'Придельники с 2022'!$B$4:$X$28,'Форма 1'!$AE$8,0),IF('Форма 1'!$AE1170=2,'Форма 1'!$H1170*VLOOKUP('Форма 1'!$F1170,'Придельники с 2022'!$B$4:$X$28,13,0),IF('Форма 1'!$AE1170=3,'Форма 1'!$H1170*VLOOKUP('Форма 1'!$F1170,'Придельники с 2022'!$B$4:$X$28,12,0)))))</f>
        <v/>
      </c>
      <c r="O1170" s="103" t="str">
        <f>IF(ISNUMBER('Форма 1'!AF1170),'Форма 1'!$H1170*VLOOKUP('Форма 1'!$F1170,'Придельники с 2022'!$B$4:$X$28,'Форма 1'!AF$8),"")</f>
        <v/>
      </c>
      <c r="P1170" s="87"/>
      <c r="Q1170" s="103" t="str">
        <f>IF(ISNUMBER('Форма 1'!AH1170),'Форма 1'!$H1170*VLOOKUP('Форма 1'!$F1170,'Придельники с 2022'!$B$4:$X$28,'Форма 1'!AH$8),"")</f>
        <v/>
      </c>
      <c r="R1170" s="103" t="str">
        <f>IF(ISNUMBER('Форма 1'!AI1170),'Форма 1'!$H1170*VLOOKUP('Форма 1'!$F1170,'Придельники с 2022'!$B$4:$X$28,'Форма 1'!AI$8),"")</f>
        <v/>
      </c>
      <c r="S1170" s="103" t="str">
        <f>IF(ISNUMBER('Форма 1'!AJ1170),'Форма 1'!$H1170*VLOOKUP('Форма 1'!$F1170,'Придельники с 2022'!$B$4:$X$28,'Форма 1'!AJ$8),"")</f>
        <v/>
      </c>
      <c r="T1170" s="87"/>
    </row>
    <row r="1171" spans="1:20">
      <c r="A1171" s="188">
        <f t="shared" si="105"/>
        <v>12</v>
      </c>
      <c r="B1171" s="191" t="s">
        <v>2650</v>
      </c>
      <c r="C1171" s="99">
        <f>SUM(D1171:J1171,L1171:T1171)</f>
        <v>17623062.648499999</v>
      </c>
      <c r="D1171" s="103" t="str">
        <f>IF(ISNUMBER('Форма 1'!U1171),'Форма 1'!$H1171*VLOOKUP('Форма 1'!$F1171,'Придельники с 2022'!$B$4:$X$28,'Форма 1'!U$8),"")</f>
        <v/>
      </c>
      <c r="E1171" s="103" t="str">
        <f>IF(ISNUMBER('Форма 1'!V1171),'Форма 1'!$H1171*VLOOKUP('Форма 1'!$F1171,'Придельники с 2022'!$B$4:$X$28,'Форма 1'!V$8),"")</f>
        <v/>
      </c>
      <c r="F1171" s="103" t="str">
        <f>IF(ISNUMBER('Форма 1'!W1171),'Форма 1'!$H1171*VLOOKUP('Форма 1'!$F1171,'Придельники с 2022'!$B$4:$X$28,'Форма 1'!W$8),"")</f>
        <v/>
      </c>
      <c r="G1171" s="103" t="str">
        <f>IF(ISNUMBER('Форма 1'!X1171),'Форма 1'!$H1171*VLOOKUP('Форма 1'!$F1171,'Придельники с 2022'!$B$4:$X$28,'Форма 1'!X$8),"")</f>
        <v/>
      </c>
      <c r="H1171" s="103" t="str">
        <f>IF(ISNUMBER('Форма 1'!Y1171),'Форма 1'!$H1171*VLOOKUP('Форма 1'!$F1171,'Придельники с 2022'!$B$4:$X$28,'Форма 1'!Y$8),"")</f>
        <v/>
      </c>
      <c r="I1171" s="103" t="str">
        <f>IF(ISNUMBER('Форма 1'!Z1171),'Форма 1'!$H1171*VLOOKUP('Форма 1'!$F1171,'Придельники с 2022'!$B$4:$X$28,'Форма 1'!Z$8),"")</f>
        <v/>
      </c>
      <c r="J1171" s="103" t="str">
        <f>IF(ISNUMBER('Форма 1'!AA1171),'Форма 1'!$H1171*VLOOKUP('Форма 1'!$F1171,'Придельники с 2022'!$B$4:$X$28,'Форма 1'!AA$8),"")</f>
        <v/>
      </c>
      <c r="K1171" s="90"/>
      <c r="L1171" s="87"/>
      <c r="M1171" s="103">
        <f>IF(ISNUMBER('Форма 1'!AD1171),'Форма 1'!$H1171*VLOOKUP('Форма 1'!$F1171,'Придельники с 2022'!$B$4:$X$28,'Форма 1'!AD$8),"")</f>
        <v>6406932.7280000001</v>
      </c>
      <c r="N1171" s="103">
        <f>IF(ISBLANK('Форма 1'!$AE1171),"",IF('Форма 1'!$AE1171=1,'Форма 1'!$H1171*VLOOKUP('Форма 1'!$F1171,'Придельники с 2022'!$B$4:$X$28,'Форма 1'!$AE$8,0),IF('Форма 1'!$AE1171=2,'Форма 1'!$H1171*VLOOKUP('Форма 1'!$F1171,'Придельники с 2022'!$B$4:$X$28,13,0),IF('Форма 1'!$AE1171=3,'Форма 1'!$H1171*VLOOKUP('Форма 1'!$F1171,'Придельники с 2022'!$B$4:$X$28,12,0)))))</f>
        <v>10055091.028999999</v>
      </c>
      <c r="O1171" s="103">
        <f>IF(ISNUMBER('Форма 1'!AF1171),'Форма 1'!$H1171*VLOOKUP('Форма 1'!$F1171,'Придельники с 2022'!$B$4:$X$28,'Форма 1'!AF$8),"")</f>
        <v>1161038.8914999999</v>
      </c>
      <c r="P1171" s="87"/>
      <c r="Q1171" s="103" t="str">
        <f>IF(ISNUMBER('Форма 1'!AH1171),'Форма 1'!$H1171*VLOOKUP('Форма 1'!$F1171,'Придельники с 2022'!$B$4:$X$28,'Форма 1'!AH$8),"")</f>
        <v/>
      </c>
      <c r="R1171" s="103" t="str">
        <f>IF(ISNUMBER('Форма 1'!AI1171),'Форма 1'!$H1171*VLOOKUP('Форма 1'!$F1171,'Придельники с 2022'!$B$4:$X$28,'Форма 1'!AI$8),"")</f>
        <v/>
      </c>
      <c r="S1171" s="103" t="str">
        <f>IF(ISNUMBER('Форма 1'!AJ1171),'Форма 1'!$H1171*VLOOKUP('Форма 1'!$F1171,'Придельники с 2022'!$B$4:$X$28,'Форма 1'!AJ$8),"")</f>
        <v/>
      </c>
      <c r="T1171" s="87"/>
    </row>
    <row r="1172" spans="1:20">
      <c r="A1172" s="188">
        <f t="shared" si="105"/>
        <v>13</v>
      </c>
      <c r="B1172" s="189" t="s">
        <v>1326</v>
      </c>
      <c r="C1172" s="99">
        <f t="shared" si="99"/>
        <v>7690370.9759999998</v>
      </c>
      <c r="D1172" s="103" t="str">
        <f>IF(ISNUMBER('Форма 1'!U1172),'Форма 1'!$H1172*VLOOKUP('Форма 1'!$F1172,'Придельники с 2022'!$B$4:$X$28,'Форма 1'!U$8),"")</f>
        <v/>
      </c>
      <c r="E1172" s="103" t="str">
        <f>IF(ISNUMBER('Форма 1'!V1172),'Форма 1'!$H1172*VLOOKUP('Форма 1'!$F1172,'Придельники с 2022'!$B$4:$X$28,'Форма 1'!V$8),"")</f>
        <v/>
      </c>
      <c r="F1172" s="103" t="str">
        <f>IF(ISNUMBER('Форма 1'!W1172),'Форма 1'!$H1172*VLOOKUP('Форма 1'!$F1172,'Придельники с 2022'!$B$4:$X$28,'Форма 1'!W$8),"")</f>
        <v/>
      </c>
      <c r="G1172" s="103">
        <f>IF(ISNUMBER('Форма 1'!X1172),'Форма 1'!$H1172*VLOOKUP('Форма 1'!$F1172,'Придельники с 2022'!$B$4:$X$28,'Форма 1'!X$8),"")</f>
        <v>261746.76799999998</v>
      </c>
      <c r="H1172" s="103">
        <f>IF(ISNUMBER('Форма 1'!Y1172),'Форма 1'!$H1172*VLOOKUP('Форма 1'!$F1172,'Придельники с 2022'!$B$4:$X$28,'Форма 1'!Y$8),"")</f>
        <v>807264.41599999997</v>
      </c>
      <c r="I1172" s="103" t="str">
        <f>IF(ISNUMBER('Форма 1'!Z1172),'Форма 1'!$H1172*VLOOKUP('Форма 1'!$F1172,'Придельники с 2022'!$B$4:$X$28,'Форма 1'!Z$8),"")</f>
        <v/>
      </c>
      <c r="J1172" s="103" t="str">
        <f>IF(ISNUMBER('Форма 1'!AA1172),'Форма 1'!$H1172*VLOOKUP('Форма 1'!$F1172,'Придельники с 2022'!$B$4:$X$28,'Форма 1'!AA$8),"")</f>
        <v/>
      </c>
      <c r="K1172" s="90"/>
      <c r="L1172" s="87"/>
      <c r="M1172" s="103">
        <f>IF(ISNUMBER('Форма 1'!AD1172),'Форма 1'!$H1172*VLOOKUP('Форма 1'!$F1172,'Придельники с 2022'!$B$4:$X$28,'Форма 1'!AD$8),"")</f>
        <v>6621359.7919999994</v>
      </c>
      <c r="N1172" s="103" t="str">
        <f>IF(ISBLANK('Форма 1'!$AE1172),"",IF('Форма 1'!$AE1172=1,'Форма 1'!$H1172*VLOOKUP('Форма 1'!$F1172,'Придельники с 2022'!$B$4:$X$28,'Форма 1'!$AE$8,0),IF('Форма 1'!$AE1172=2,'Форма 1'!$H1172*VLOOKUP('Форма 1'!$F1172,'Придельники с 2022'!$B$4:$X$28,13,0),IF('Форма 1'!$AE1172=3,'Форма 1'!$H1172*VLOOKUP('Форма 1'!$F1172,'Придельники с 2022'!$B$4:$X$28,12,0)))))</f>
        <v/>
      </c>
      <c r="O1172" s="103" t="str">
        <f>IF(ISNUMBER('Форма 1'!AF1172),'Форма 1'!$H1172*VLOOKUP('Форма 1'!$F1172,'Придельники с 2022'!$B$4:$X$28,'Форма 1'!AF$8),"")</f>
        <v/>
      </c>
      <c r="P1172" s="87"/>
      <c r="Q1172" s="103" t="str">
        <f>IF(ISNUMBER('Форма 1'!AH1172),'Форма 1'!$H1172*VLOOKUP('Форма 1'!$F1172,'Придельники с 2022'!$B$4:$X$28,'Форма 1'!AH$8),"")</f>
        <v/>
      </c>
      <c r="R1172" s="103" t="str">
        <f>IF(ISNUMBER('Форма 1'!AI1172),'Форма 1'!$H1172*VLOOKUP('Форма 1'!$F1172,'Придельники с 2022'!$B$4:$X$28,'Форма 1'!AI$8),"")</f>
        <v/>
      </c>
      <c r="S1172" s="103" t="str">
        <f>IF(ISNUMBER('Форма 1'!AJ1172),'Форма 1'!$H1172*VLOOKUP('Форма 1'!$F1172,'Придельники с 2022'!$B$4:$X$28,'Форма 1'!AJ$8),"")</f>
        <v/>
      </c>
      <c r="T1172" s="87"/>
    </row>
    <row r="1173" spans="1:20">
      <c r="A1173" s="188">
        <f t="shared" si="105"/>
        <v>14</v>
      </c>
      <c r="B1173" s="189" t="s">
        <v>1327</v>
      </c>
      <c r="C1173" s="99">
        <f t="shared" si="99"/>
        <v>4458522.4349999996</v>
      </c>
      <c r="D1173" s="103" t="str">
        <f>IF(ISNUMBER('Форма 1'!U1173),'Форма 1'!$H1173*VLOOKUP('Форма 1'!$F1173,'Придельники с 2022'!$B$4:$X$28,'Форма 1'!U$8),"")</f>
        <v/>
      </c>
      <c r="E1173" s="103" t="str">
        <f>IF(ISNUMBER('Форма 1'!V1173),'Форма 1'!$H1173*VLOOKUP('Форма 1'!$F1173,'Придельники с 2022'!$B$4:$X$28,'Форма 1'!V$8),"")</f>
        <v/>
      </c>
      <c r="F1173" s="103" t="str">
        <f>IF(ISNUMBER('Форма 1'!W1173),'Форма 1'!$H1173*VLOOKUP('Форма 1'!$F1173,'Придельники с 2022'!$B$4:$X$28,'Форма 1'!W$8),"")</f>
        <v/>
      </c>
      <c r="G1173" s="103" t="str">
        <f>IF(ISNUMBER('Форма 1'!X1173),'Форма 1'!$H1173*VLOOKUP('Форма 1'!$F1173,'Придельники с 2022'!$B$4:$X$28,'Форма 1'!X$8),"")</f>
        <v/>
      </c>
      <c r="H1173" s="103" t="str">
        <f>IF(ISNUMBER('Форма 1'!Y1173),'Форма 1'!$H1173*VLOOKUP('Форма 1'!$F1173,'Придельники с 2022'!$B$4:$X$28,'Форма 1'!Y$8),"")</f>
        <v/>
      </c>
      <c r="I1173" s="103" t="str">
        <f>IF(ISNUMBER('Форма 1'!Z1173),'Форма 1'!$H1173*VLOOKUP('Форма 1'!$F1173,'Придельники с 2022'!$B$4:$X$28,'Форма 1'!Z$8),"")</f>
        <v/>
      </c>
      <c r="J1173" s="103" t="str">
        <f>IF(ISNUMBER('Форма 1'!AA1173),'Форма 1'!$H1173*VLOOKUP('Форма 1'!$F1173,'Придельники с 2022'!$B$4:$X$28,'Форма 1'!AA$8),"")</f>
        <v/>
      </c>
      <c r="K1173" s="90"/>
      <c r="L1173" s="87"/>
      <c r="M1173" s="103">
        <f>IF(ISNUMBER('Форма 1'!AD1173),'Форма 1'!$H1173*VLOOKUP('Форма 1'!$F1173,'Придельники с 2022'!$B$4:$X$28,'Форма 1'!AD$8),"")</f>
        <v>4458522.4349999996</v>
      </c>
      <c r="N1173" s="103" t="str">
        <f>IF(ISBLANK('Форма 1'!$AE1173),"",IF('Форма 1'!$AE1173=1,'Форма 1'!$H1173*VLOOKUP('Форма 1'!$F1173,'Придельники с 2022'!$B$4:$X$28,'Форма 1'!$AE$8,0),IF('Форма 1'!$AE1173=2,'Форма 1'!$H1173*VLOOKUP('Форма 1'!$F1173,'Придельники с 2022'!$B$4:$X$28,13,0),IF('Форма 1'!$AE1173=3,'Форма 1'!$H1173*VLOOKUP('Форма 1'!$F1173,'Придельники с 2022'!$B$4:$X$28,12,0)))))</f>
        <v/>
      </c>
      <c r="O1173" s="103" t="str">
        <f>IF(ISNUMBER('Форма 1'!AF1173),'Форма 1'!$H1173*VLOOKUP('Форма 1'!$F1173,'Придельники с 2022'!$B$4:$X$28,'Форма 1'!AF$8),"")</f>
        <v/>
      </c>
      <c r="P1173" s="87"/>
      <c r="Q1173" s="103" t="str">
        <f>IF(ISNUMBER('Форма 1'!AH1173),'Форма 1'!$H1173*VLOOKUP('Форма 1'!$F1173,'Придельники с 2022'!$B$4:$X$28,'Форма 1'!AH$8),"")</f>
        <v/>
      </c>
      <c r="R1173" s="103" t="str">
        <f>IF(ISNUMBER('Форма 1'!AI1173),'Форма 1'!$H1173*VLOOKUP('Форма 1'!$F1173,'Придельники с 2022'!$B$4:$X$28,'Форма 1'!AI$8),"")</f>
        <v/>
      </c>
      <c r="S1173" s="103" t="str">
        <f>IF(ISNUMBER('Форма 1'!AJ1173),'Форма 1'!$H1173*VLOOKUP('Форма 1'!$F1173,'Придельники с 2022'!$B$4:$X$28,'Форма 1'!AJ$8),"")</f>
        <v/>
      </c>
      <c r="T1173" s="87"/>
    </row>
    <row r="1174" spans="1:20">
      <c r="A1174" s="188">
        <f t="shared" si="105"/>
        <v>15</v>
      </c>
      <c r="B1174" s="189" t="s">
        <v>1328</v>
      </c>
      <c r="C1174" s="99">
        <f t="shared" si="99"/>
        <v>6782879.6830000002</v>
      </c>
      <c r="D1174" s="103" t="str">
        <f>IF(ISNUMBER('Форма 1'!U1174),'Форма 1'!$H1174*VLOOKUP('Форма 1'!$F1174,'Придельники с 2022'!$B$4:$X$28,'Форма 1'!U$8),"")</f>
        <v/>
      </c>
      <c r="E1174" s="103" t="str">
        <f>IF(ISNUMBER('Форма 1'!V1174),'Форма 1'!$H1174*VLOOKUP('Форма 1'!$F1174,'Придельники с 2022'!$B$4:$X$28,'Форма 1'!V$8),"")</f>
        <v/>
      </c>
      <c r="F1174" s="103" t="str">
        <f>IF(ISNUMBER('Форма 1'!W1174),'Форма 1'!$H1174*VLOOKUP('Форма 1'!$F1174,'Придельники с 2022'!$B$4:$X$28,'Форма 1'!W$8),"")</f>
        <v/>
      </c>
      <c r="G1174" s="103" t="str">
        <f>IF(ISNUMBER('Форма 1'!X1174),'Форма 1'!$H1174*VLOOKUP('Форма 1'!$F1174,'Придельники с 2022'!$B$4:$X$28,'Форма 1'!X$8),"")</f>
        <v/>
      </c>
      <c r="H1174" s="103" t="str">
        <f>IF(ISNUMBER('Форма 1'!Y1174),'Форма 1'!$H1174*VLOOKUP('Форма 1'!$F1174,'Придельники с 2022'!$B$4:$X$28,'Форма 1'!Y$8),"")</f>
        <v/>
      </c>
      <c r="I1174" s="103" t="str">
        <f>IF(ISNUMBER('Форма 1'!Z1174),'Форма 1'!$H1174*VLOOKUP('Форма 1'!$F1174,'Придельники с 2022'!$B$4:$X$28,'Форма 1'!Z$8),"")</f>
        <v/>
      </c>
      <c r="J1174" s="103" t="str">
        <f>IF(ISNUMBER('Форма 1'!AA1174),'Форма 1'!$H1174*VLOOKUP('Форма 1'!$F1174,'Придельники с 2022'!$B$4:$X$28,'Форма 1'!AA$8),"")</f>
        <v/>
      </c>
      <c r="K1174" s="90"/>
      <c r="L1174" s="87"/>
      <c r="M1174" s="103">
        <f>IF(ISNUMBER('Форма 1'!AD1174),'Форма 1'!$H1174*VLOOKUP('Форма 1'!$F1174,'Придельники с 2022'!$B$4:$X$28,'Форма 1'!AD$8),"")</f>
        <v>6782879.6830000002</v>
      </c>
      <c r="N1174" s="103" t="str">
        <f>IF(ISBLANK('Форма 1'!$AE1174),"",IF('Форма 1'!$AE1174=1,'Форма 1'!$H1174*VLOOKUP('Форма 1'!$F1174,'Придельники с 2022'!$B$4:$X$28,'Форма 1'!$AE$8,0),IF('Форма 1'!$AE1174=2,'Форма 1'!$H1174*VLOOKUP('Форма 1'!$F1174,'Придельники с 2022'!$B$4:$X$28,13,0),IF('Форма 1'!$AE1174=3,'Форма 1'!$H1174*VLOOKUP('Форма 1'!$F1174,'Придельники с 2022'!$B$4:$X$28,12,0)))))</f>
        <v/>
      </c>
      <c r="O1174" s="103" t="str">
        <f>IF(ISNUMBER('Форма 1'!AF1174),'Форма 1'!$H1174*VLOOKUP('Форма 1'!$F1174,'Придельники с 2022'!$B$4:$X$28,'Форма 1'!AF$8),"")</f>
        <v/>
      </c>
      <c r="P1174" s="87"/>
      <c r="Q1174" s="103" t="str">
        <f>IF(ISNUMBER('Форма 1'!AH1174),'Форма 1'!$H1174*VLOOKUP('Форма 1'!$F1174,'Придельники с 2022'!$B$4:$X$28,'Форма 1'!AH$8),"")</f>
        <v/>
      </c>
      <c r="R1174" s="103" t="str">
        <f>IF(ISNUMBER('Форма 1'!AI1174),'Форма 1'!$H1174*VLOOKUP('Форма 1'!$F1174,'Придельники с 2022'!$B$4:$X$28,'Форма 1'!AI$8),"")</f>
        <v/>
      </c>
      <c r="S1174" s="103" t="str">
        <f>IF(ISNUMBER('Форма 1'!AJ1174),'Форма 1'!$H1174*VLOOKUP('Форма 1'!$F1174,'Придельники с 2022'!$B$4:$X$28,'Форма 1'!AJ$8),"")</f>
        <v/>
      </c>
      <c r="T1174" s="87"/>
    </row>
    <row r="1175" spans="1:20" ht="15.75">
      <c r="A1175" s="187">
        <v>0</v>
      </c>
      <c r="B1175" s="34" t="s">
        <v>202</v>
      </c>
      <c r="C1175" s="36">
        <f>SUM(C1176:C1207)</f>
        <v>403205110.56189996</v>
      </c>
      <c r="D1175" s="36">
        <f t="shared" ref="D1175:T1175" si="108">SUM(D1176:D1207)</f>
        <v>6955525.5016000001</v>
      </c>
      <c r="E1175" s="36">
        <f t="shared" si="108"/>
        <v>64464854.792399995</v>
      </c>
      <c r="F1175" s="36">
        <f t="shared" si="108"/>
        <v>20337644.224300001</v>
      </c>
      <c r="G1175" s="36">
        <f t="shared" si="108"/>
        <v>13466161.1095</v>
      </c>
      <c r="H1175" s="36">
        <f t="shared" si="108"/>
        <v>45674099.800399996</v>
      </c>
      <c r="I1175" s="36">
        <f t="shared" si="108"/>
        <v>11644485.3796</v>
      </c>
      <c r="J1175" s="36">
        <f t="shared" si="108"/>
        <v>11789322.2697</v>
      </c>
      <c r="K1175" s="39">
        <f t="shared" si="108"/>
        <v>0</v>
      </c>
      <c r="L1175" s="36">
        <f t="shared" si="108"/>
        <v>0</v>
      </c>
      <c r="M1175" s="36">
        <f t="shared" si="108"/>
        <v>125233026.00159998</v>
      </c>
      <c r="N1175" s="36">
        <f t="shared" si="108"/>
        <v>102464356.65479995</v>
      </c>
      <c r="O1175" s="36">
        <f t="shared" si="108"/>
        <v>1175634.828</v>
      </c>
      <c r="P1175" s="36">
        <f t="shared" si="108"/>
        <v>0</v>
      </c>
      <c r="Q1175" s="36">
        <f t="shared" si="108"/>
        <v>0</v>
      </c>
      <c r="R1175" s="36">
        <f t="shared" si="108"/>
        <v>0</v>
      </c>
      <c r="S1175" s="36">
        <f t="shared" si="108"/>
        <v>0</v>
      </c>
      <c r="T1175" s="36">
        <f t="shared" si="108"/>
        <v>0</v>
      </c>
    </row>
    <row r="1176" spans="1:20">
      <c r="A1176" s="188">
        <f t="shared" si="105"/>
        <v>1</v>
      </c>
      <c r="B1176" s="189" t="s">
        <v>215</v>
      </c>
      <c r="C1176" s="99">
        <f t="shared" si="99"/>
        <v>3271174.7289999998</v>
      </c>
      <c r="D1176" s="103" t="str">
        <f>IF(ISNUMBER('Форма 1'!U1176),'Форма 1'!$H1176*VLOOKUP('Форма 1'!$F1176,'Придельники с 2022'!$B$4:$X$28,'Форма 1'!U$8),"")</f>
        <v/>
      </c>
      <c r="E1176" s="103" t="str">
        <f>IF(ISNUMBER('Форма 1'!V1176),'Форма 1'!$H1176*VLOOKUP('Форма 1'!$F1176,'Придельники с 2022'!$B$4:$X$28,'Форма 1'!V$8),"")</f>
        <v/>
      </c>
      <c r="F1176" s="103" t="str">
        <f>IF(ISNUMBER('Форма 1'!W1176),'Форма 1'!$H1176*VLOOKUP('Форма 1'!$F1176,'Придельники с 2022'!$B$4:$X$28,'Форма 1'!W$8),"")</f>
        <v/>
      </c>
      <c r="G1176" s="103" t="str">
        <f>IF(ISNUMBER('Форма 1'!X1176),'Форма 1'!$H1176*VLOOKUP('Форма 1'!$F1176,'Придельники с 2022'!$B$4:$X$28,'Форма 1'!X$8),"")</f>
        <v/>
      </c>
      <c r="H1176" s="103" t="str">
        <f>IF(ISNUMBER('Форма 1'!Y1176),'Форма 1'!$H1176*VLOOKUP('Форма 1'!$F1176,'Придельники с 2022'!$B$4:$X$28,'Форма 1'!Y$8),"")</f>
        <v/>
      </c>
      <c r="I1176" s="103" t="str">
        <f>IF(ISNUMBER('Форма 1'!Z1176),'Форма 1'!$H1176*VLOOKUP('Форма 1'!$F1176,'Придельники с 2022'!$B$4:$X$28,'Форма 1'!Z$8),"")</f>
        <v/>
      </c>
      <c r="J1176" s="103" t="str">
        <f>IF(ISNUMBER('Форма 1'!AA1176),'Форма 1'!$H1176*VLOOKUP('Форма 1'!$F1176,'Придельники с 2022'!$B$4:$X$28,'Форма 1'!AA$8),"")</f>
        <v/>
      </c>
      <c r="K1176" s="90"/>
      <c r="L1176" s="87"/>
      <c r="M1176" s="103" t="str">
        <f>IF(ISNUMBER('Форма 1'!AD1176),'Форма 1'!$H1176*VLOOKUP('Форма 1'!$F1176,'Придельники с 2022'!$B$4:$X$28,'Форма 1'!AD$8),"")</f>
        <v/>
      </c>
      <c r="N1176" s="103">
        <f>IF(ISBLANK('Форма 1'!$AE1176),"",IF('Форма 1'!$AE1176=1,'Форма 1'!$H1176*VLOOKUP('Форма 1'!$F1176,'Придельники с 2022'!$B$4:$X$28,'Форма 1'!$AE$8,0),IF('Форма 1'!$AE1176=2,'Форма 1'!$H1176*VLOOKUP('Форма 1'!$F1176,'Придельники с 2022'!$B$4:$X$28,13,0),IF('Форма 1'!$AE1176=3,'Форма 1'!$H1176*VLOOKUP('Форма 1'!$F1176,'Придельники с 2022'!$B$4:$X$28,12,0)))))</f>
        <v>2675244.5649999999</v>
      </c>
      <c r="O1176" s="103">
        <f>IF(ISNUMBER('Форма 1'!AF1176),'Форма 1'!$H1176*VLOOKUP('Форма 1'!$F1176,'Придельники с 2022'!$B$4:$X$28,'Форма 1'!AF$8),"")</f>
        <v>595930.16399999999</v>
      </c>
      <c r="P1176" s="87"/>
      <c r="Q1176" s="103" t="str">
        <f>IF(ISNUMBER('Форма 1'!AH1176),'Форма 1'!$H1176*VLOOKUP('Форма 1'!$F1176,'Придельники с 2022'!$B$4:$X$28,'Форма 1'!AH$8),"")</f>
        <v/>
      </c>
      <c r="R1176" s="103" t="str">
        <f>IF(ISNUMBER('Форма 1'!AI1176),'Форма 1'!$H1176*VLOOKUP('Форма 1'!$F1176,'Придельники с 2022'!$B$4:$X$28,'Форма 1'!AI$8),"")</f>
        <v/>
      </c>
      <c r="S1176" s="103" t="str">
        <f>IF(ISNUMBER('Форма 1'!AJ1176),'Форма 1'!$H1176*VLOOKUP('Форма 1'!$F1176,'Придельники с 2022'!$B$4:$X$28,'Форма 1'!AJ$8),"")</f>
        <v/>
      </c>
      <c r="T1176" s="87"/>
    </row>
    <row r="1177" spans="1:20">
      <c r="A1177" s="188">
        <f t="shared" si="105"/>
        <v>2</v>
      </c>
      <c r="B1177" s="189" t="s">
        <v>217</v>
      </c>
      <c r="C1177" s="99">
        <f t="shared" si="99"/>
        <v>15090014.231999999</v>
      </c>
      <c r="D1177" s="103" t="str">
        <f>IF(ISNUMBER('Форма 1'!U1177),'Форма 1'!$H1177*VLOOKUP('Форма 1'!$F1177,'Придельники с 2022'!$B$4:$X$28,'Форма 1'!U$8),"")</f>
        <v/>
      </c>
      <c r="E1177" s="103" t="str">
        <f>IF(ISNUMBER('Форма 1'!V1177),'Форма 1'!$H1177*VLOOKUP('Форма 1'!$F1177,'Придельники с 2022'!$B$4:$X$28,'Форма 1'!V$8),"")</f>
        <v/>
      </c>
      <c r="F1177" s="103">
        <f>IF(ISNUMBER('Форма 1'!W1177),'Форма 1'!$H1177*VLOOKUP('Форма 1'!$F1177,'Придельники с 2022'!$B$4:$X$28,'Форма 1'!W$8),"")</f>
        <v>1104455.898</v>
      </c>
      <c r="G1177" s="103">
        <f>IF(ISNUMBER('Форма 1'!X1177),'Форма 1'!$H1177*VLOOKUP('Форма 1'!$F1177,'Придельники с 2022'!$B$4:$X$28,'Форма 1'!X$8),"")</f>
        <v>312146.62200000003</v>
      </c>
      <c r="H1177" s="103">
        <f>IF(ISNUMBER('Форма 1'!Y1177),'Форма 1'!$H1177*VLOOKUP('Форма 1'!$F1177,'Придельники с 2022'!$B$4:$X$28,'Форма 1'!Y$8),"")</f>
        <v>962704.76400000008</v>
      </c>
      <c r="I1177" s="103" t="str">
        <f>IF(ISNUMBER('Форма 1'!Z1177),'Форма 1'!$H1177*VLOOKUP('Форма 1'!$F1177,'Придельники с 2022'!$B$4:$X$28,'Форма 1'!Z$8),"")</f>
        <v/>
      </c>
      <c r="J1177" s="103" t="str">
        <f>IF(ISNUMBER('Форма 1'!AA1177),'Форма 1'!$H1177*VLOOKUP('Форма 1'!$F1177,'Придельники с 2022'!$B$4:$X$28,'Форма 1'!AA$8),"")</f>
        <v/>
      </c>
      <c r="K1177" s="90"/>
      <c r="L1177" s="87"/>
      <c r="M1177" s="103">
        <f>IF(ISNUMBER('Форма 1'!AD1177),'Форма 1'!$H1177*VLOOKUP('Форма 1'!$F1177,'Придельники с 2022'!$B$4:$X$28,'Форма 1'!AD$8),"")</f>
        <v>7896315.6179999998</v>
      </c>
      <c r="N1177" s="103">
        <f>IF(ISBLANK('Форма 1'!$AE1177),"",IF('Форма 1'!$AE1177=1,'Форма 1'!$H1177*VLOOKUP('Форма 1'!$F1177,'Придельники с 2022'!$B$4:$X$28,'Форма 1'!$AE$8,0),IF('Форма 1'!$AE1177=2,'Форма 1'!$H1177*VLOOKUP('Форма 1'!$F1177,'Придельники с 2022'!$B$4:$X$28,13,0),IF('Форма 1'!$AE1177=3,'Форма 1'!$H1177*VLOOKUP('Форма 1'!$F1177,'Придельники с 2022'!$B$4:$X$28,12,0)))))</f>
        <v>4814391.33</v>
      </c>
      <c r="O1177" s="103" t="str">
        <f>IF(ISNUMBER('Форма 1'!AF1177),'Форма 1'!$H1177*VLOOKUP('Форма 1'!$F1177,'Придельники с 2022'!$B$4:$X$28,'Форма 1'!AF$8),"")</f>
        <v/>
      </c>
      <c r="P1177" s="87"/>
      <c r="Q1177" s="103" t="str">
        <f>IF(ISNUMBER('Форма 1'!AH1177),'Форма 1'!$H1177*VLOOKUP('Форма 1'!$F1177,'Придельники с 2022'!$B$4:$X$28,'Форма 1'!AH$8),"")</f>
        <v/>
      </c>
      <c r="R1177" s="103" t="str">
        <f>IF(ISNUMBER('Форма 1'!AI1177),'Форма 1'!$H1177*VLOOKUP('Форма 1'!$F1177,'Придельники с 2022'!$B$4:$X$28,'Форма 1'!AI$8),"")</f>
        <v/>
      </c>
      <c r="S1177" s="103" t="str">
        <f>IF(ISNUMBER('Форма 1'!AJ1177),'Форма 1'!$H1177*VLOOKUP('Форма 1'!$F1177,'Придельники с 2022'!$B$4:$X$28,'Форма 1'!AJ$8),"")</f>
        <v/>
      </c>
      <c r="T1177" s="87"/>
    </row>
    <row r="1178" spans="1:20">
      <c r="A1178" s="188">
        <f t="shared" si="105"/>
        <v>3</v>
      </c>
      <c r="B1178" s="191" t="s">
        <v>219</v>
      </c>
      <c r="C1178" s="99">
        <f t="shared" si="99"/>
        <v>3182109.8539999998</v>
      </c>
      <c r="D1178" s="103" t="str">
        <f>IF(ISNUMBER('Форма 1'!U1178),'Форма 1'!$H1178*VLOOKUP('Форма 1'!$F1178,'Придельники с 2022'!$B$4:$X$28,'Форма 1'!U$8),"")</f>
        <v/>
      </c>
      <c r="E1178" s="103" t="str">
        <f>IF(ISNUMBER('Форма 1'!V1178),'Форма 1'!$H1178*VLOOKUP('Форма 1'!$F1178,'Придельники с 2022'!$B$4:$X$28,'Форма 1'!V$8),"")</f>
        <v/>
      </c>
      <c r="F1178" s="103" t="str">
        <f>IF(ISNUMBER('Форма 1'!W1178),'Форма 1'!$H1178*VLOOKUP('Форма 1'!$F1178,'Придельники с 2022'!$B$4:$X$28,'Форма 1'!W$8),"")</f>
        <v/>
      </c>
      <c r="G1178" s="103" t="str">
        <f>IF(ISNUMBER('Форма 1'!X1178),'Форма 1'!$H1178*VLOOKUP('Форма 1'!$F1178,'Придельники с 2022'!$B$4:$X$28,'Форма 1'!X$8),"")</f>
        <v/>
      </c>
      <c r="H1178" s="103" t="str">
        <f>IF(ISNUMBER('Форма 1'!Y1178),'Форма 1'!$H1178*VLOOKUP('Форма 1'!$F1178,'Придельники с 2022'!$B$4:$X$28,'Форма 1'!Y$8),"")</f>
        <v/>
      </c>
      <c r="I1178" s="103" t="str">
        <f>IF(ISNUMBER('Форма 1'!Z1178),'Форма 1'!$H1178*VLOOKUP('Форма 1'!$F1178,'Придельники с 2022'!$B$4:$X$28,'Форма 1'!Z$8),"")</f>
        <v/>
      </c>
      <c r="J1178" s="103" t="str">
        <f>IF(ISNUMBER('Форма 1'!AA1178),'Форма 1'!$H1178*VLOOKUP('Форма 1'!$F1178,'Придельники с 2022'!$B$4:$X$28,'Форма 1'!AA$8),"")</f>
        <v/>
      </c>
      <c r="K1178" s="90"/>
      <c r="L1178" s="87"/>
      <c r="M1178" s="103" t="str">
        <f>IF(ISNUMBER('Форма 1'!AD1178),'Форма 1'!$H1178*VLOOKUP('Форма 1'!$F1178,'Придельники с 2022'!$B$4:$X$28,'Форма 1'!AD$8),"")</f>
        <v/>
      </c>
      <c r="N1178" s="103">
        <f>IF(ISBLANK('Форма 1'!$AE1178),"",IF('Форма 1'!$AE1178=1,'Форма 1'!$H1178*VLOOKUP('Форма 1'!$F1178,'Придельники с 2022'!$B$4:$X$28,'Форма 1'!$AE$8,0),IF('Форма 1'!$AE1178=2,'Форма 1'!$H1178*VLOOKUP('Форма 1'!$F1178,'Придельники с 2022'!$B$4:$X$28,13,0),IF('Форма 1'!$AE1178=3,'Форма 1'!$H1178*VLOOKUP('Форма 1'!$F1178,'Придельники с 2022'!$B$4:$X$28,12,0)))))</f>
        <v>2602405.19</v>
      </c>
      <c r="O1178" s="103">
        <f>IF(ISNUMBER('Форма 1'!AF1178),'Форма 1'!$H1178*VLOOKUP('Форма 1'!$F1178,'Придельники с 2022'!$B$4:$X$28,'Форма 1'!AF$8),"")</f>
        <v>579704.66399999999</v>
      </c>
      <c r="P1178" s="87"/>
      <c r="Q1178" s="103" t="str">
        <f>IF(ISNUMBER('Форма 1'!AH1178),'Форма 1'!$H1178*VLOOKUP('Форма 1'!$F1178,'Придельники с 2022'!$B$4:$X$28,'Форма 1'!AH$8),"")</f>
        <v/>
      </c>
      <c r="R1178" s="103" t="str">
        <f>IF(ISNUMBER('Форма 1'!AI1178),'Форма 1'!$H1178*VLOOKUP('Форма 1'!$F1178,'Придельники с 2022'!$B$4:$X$28,'Форма 1'!AI$8),"")</f>
        <v/>
      </c>
      <c r="S1178" s="103" t="str">
        <f>IF(ISNUMBER('Форма 1'!AJ1178),'Форма 1'!$H1178*VLOOKUP('Форма 1'!$F1178,'Придельники с 2022'!$B$4:$X$28,'Форма 1'!AJ$8),"")</f>
        <v/>
      </c>
      <c r="T1178" s="87"/>
    </row>
    <row r="1179" spans="1:20">
      <c r="A1179" s="188">
        <f t="shared" si="105"/>
        <v>4</v>
      </c>
      <c r="B1179" s="189" t="s">
        <v>220</v>
      </c>
      <c r="C1179" s="99">
        <f t="shared" si="99"/>
        <v>44063947.258799993</v>
      </c>
      <c r="D1179" s="103" t="str">
        <f>IF(ISNUMBER('Форма 1'!U1179),'Форма 1'!$H1179*VLOOKUP('Форма 1'!$F1179,'Придельники с 2022'!$B$4:$X$28,'Форма 1'!U$8),"")</f>
        <v/>
      </c>
      <c r="E1179" s="103" t="str">
        <f>IF(ISNUMBER('Форма 1'!V1179),'Форма 1'!$H1179*VLOOKUP('Форма 1'!$F1179,'Придельники с 2022'!$B$4:$X$28,'Форма 1'!V$8),"")</f>
        <v/>
      </c>
      <c r="F1179" s="103" t="str">
        <f>IF(ISNUMBER('Форма 1'!W1179),'Форма 1'!$H1179*VLOOKUP('Форма 1'!$F1179,'Придельники с 2022'!$B$4:$X$28,'Форма 1'!W$8),"")</f>
        <v/>
      </c>
      <c r="G1179" s="103">
        <f>IF(ISNUMBER('Форма 1'!X1179),'Форма 1'!$H1179*VLOOKUP('Форма 1'!$F1179,'Придельники с 2022'!$B$4:$X$28,'Форма 1'!X$8),"")</f>
        <v>2362348.9029999999</v>
      </c>
      <c r="H1179" s="103">
        <f>IF(ISNUMBER('Форма 1'!Y1179),'Форма 1'!$H1179*VLOOKUP('Форма 1'!$F1179,'Придельники с 2022'!$B$4:$X$28,'Форма 1'!Y$8),"")</f>
        <v>6223782.9449999994</v>
      </c>
      <c r="I1179" s="103" t="str">
        <f>IF(ISNUMBER('Форма 1'!Z1179),'Форма 1'!$H1179*VLOOKUP('Форма 1'!$F1179,'Придельники с 2022'!$B$4:$X$28,'Форма 1'!Z$8),"")</f>
        <v/>
      </c>
      <c r="J1179" s="103" t="str">
        <f>IF(ISNUMBER('Форма 1'!AA1179),'Форма 1'!$H1179*VLOOKUP('Форма 1'!$F1179,'Придельники с 2022'!$B$4:$X$28,'Форма 1'!AA$8),"")</f>
        <v/>
      </c>
      <c r="K1179" s="90"/>
      <c r="L1179" s="87"/>
      <c r="M1179" s="103" t="str">
        <f>IF(ISNUMBER('Форма 1'!AD1179),'Форма 1'!$H1179*VLOOKUP('Форма 1'!$F1179,'Придельники с 2022'!$B$4:$X$28,'Форма 1'!AD$8),"")</f>
        <v/>
      </c>
      <c r="N1179" s="103">
        <f>IF(ISBLANK('Форма 1'!$AE1179),"",IF('Форма 1'!$AE1179=1,'Форма 1'!$H1179*VLOOKUP('Форма 1'!$F1179,'Придельники с 2022'!$B$4:$X$28,'Форма 1'!$AE$8,0),IF('Форма 1'!$AE1179=2,'Форма 1'!$H1179*VLOOKUP('Форма 1'!$F1179,'Придельники с 2022'!$B$4:$X$28,13,0),IF('Форма 1'!$AE1179=3,'Форма 1'!$H1179*VLOOKUP('Форма 1'!$F1179,'Придельники с 2022'!$B$4:$X$28,12,0)))))</f>
        <v>35477815.410799995</v>
      </c>
      <c r="O1179" s="103" t="str">
        <f>IF(ISNUMBER('Форма 1'!AF1179),'Форма 1'!$H1179*VLOOKUP('Форма 1'!$F1179,'Придельники с 2022'!$B$4:$X$28,'Форма 1'!AF$8),"")</f>
        <v/>
      </c>
      <c r="P1179" s="87"/>
      <c r="Q1179" s="103" t="str">
        <f>IF(ISNUMBER('Форма 1'!AH1179),'Форма 1'!$H1179*VLOOKUP('Форма 1'!$F1179,'Придельники с 2022'!$B$4:$X$28,'Форма 1'!AH$8),"")</f>
        <v/>
      </c>
      <c r="R1179" s="103" t="str">
        <f>IF(ISNUMBER('Форма 1'!AI1179),'Форма 1'!$H1179*VLOOKUP('Форма 1'!$F1179,'Придельники с 2022'!$B$4:$X$28,'Форма 1'!AI$8),"")</f>
        <v/>
      </c>
      <c r="S1179" s="103" t="str">
        <f>IF(ISNUMBER('Форма 1'!AJ1179),'Форма 1'!$H1179*VLOOKUP('Форма 1'!$F1179,'Придельники с 2022'!$B$4:$X$28,'Форма 1'!AJ$8),"")</f>
        <v/>
      </c>
      <c r="T1179" s="87"/>
    </row>
    <row r="1180" spans="1:20">
      <c r="A1180" s="188">
        <f t="shared" si="105"/>
        <v>5</v>
      </c>
      <c r="B1180" s="189" t="s">
        <v>1329</v>
      </c>
      <c r="C1180" s="99">
        <f t="shared" si="99"/>
        <v>7435419.75</v>
      </c>
      <c r="D1180" s="103" t="str">
        <f>IF(ISNUMBER('Форма 1'!U1180),'Форма 1'!$H1180*VLOOKUP('Форма 1'!$F1180,'Придельники с 2022'!$B$4:$X$28,'Форма 1'!U$8),"")</f>
        <v/>
      </c>
      <c r="E1180" s="103" t="str">
        <f>IF(ISNUMBER('Форма 1'!V1180),'Форма 1'!$H1180*VLOOKUP('Форма 1'!$F1180,'Придельники с 2022'!$B$4:$X$28,'Форма 1'!V$8),"")</f>
        <v/>
      </c>
      <c r="F1180" s="103">
        <f>IF(ISNUMBER('Форма 1'!W1180),'Форма 1'!$H1180*VLOOKUP('Форма 1'!$F1180,'Придельники с 2022'!$B$4:$X$28,'Форма 1'!W$8),"")</f>
        <v>2282521.23</v>
      </c>
      <c r="G1180" s="103">
        <f>IF(ISNUMBER('Форма 1'!X1180),'Форма 1'!$H1180*VLOOKUP('Форма 1'!$F1180,'Придельники с 2022'!$B$4:$X$28,'Форма 1'!X$8),"")</f>
        <v>1417744.845</v>
      </c>
      <c r="H1180" s="103">
        <f>IF(ISNUMBER('Форма 1'!Y1180),'Форма 1'!$H1180*VLOOKUP('Форма 1'!$F1180,'Придельники с 2022'!$B$4:$X$28,'Форма 1'!Y$8),"")</f>
        <v>3735153.6749999998</v>
      </c>
      <c r="I1180" s="103" t="str">
        <f>IF(ISNUMBER('Форма 1'!Z1180),'Форма 1'!$H1180*VLOOKUP('Форма 1'!$F1180,'Придельники с 2022'!$B$4:$X$28,'Форма 1'!Z$8),"")</f>
        <v/>
      </c>
      <c r="J1180" s="103" t="str">
        <f>IF(ISNUMBER('Форма 1'!AA1180),'Форма 1'!$H1180*VLOOKUP('Форма 1'!$F1180,'Придельники с 2022'!$B$4:$X$28,'Форма 1'!AA$8),"")</f>
        <v/>
      </c>
      <c r="K1180" s="90"/>
      <c r="L1180" s="87"/>
      <c r="M1180" s="103" t="str">
        <f>IF(ISNUMBER('Форма 1'!AD1180),'Форма 1'!$H1180*VLOOKUP('Форма 1'!$F1180,'Придельники с 2022'!$B$4:$X$28,'Форма 1'!AD$8),"")</f>
        <v/>
      </c>
      <c r="N1180" s="103" t="str">
        <f>IF(ISBLANK('Форма 1'!$AE1180),"",IF('Форма 1'!$AE1180=1,'Форма 1'!$H1180*VLOOKUP('Форма 1'!$F1180,'Придельники с 2022'!$B$4:$X$28,'Форма 1'!$AE$8,0),IF('Форма 1'!$AE1180=2,'Форма 1'!$H1180*VLOOKUP('Форма 1'!$F1180,'Придельники с 2022'!$B$4:$X$28,13,0),IF('Форма 1'!$AE1180=3,'Форма 1'!$H1180*VLOOKUP('Форма 1'!$F1180,'Придельники с 2022'!$B$4:$X$28,12,0)))))</f>
        <v/>
      </c>
      <c r="O1180" s="103" t="str">
        <f>IF(ISNUMBER('Форма 1'!AF1180),'Форма 1'!$H1180*VLOOKUP('Форма 1'!$F1180,'Придельники с 2022'!$B$4:$X$28,'Форма 1'!AF$8),"")</f>
        <v/>
      </c>
      <c r="P1180" s="87"/>
      <c r="Q1180" s="103" t="str">
        <f>IF(ISNUMBER('Форма 1'!AH1180),'Форма 1'!$H1180*VLOOKUP('Форма 1'!$F1180,'Придельники с 2022'!$B$4:$X$28,'Форма 1'!AH$8),"")</f>
        <v/>
      </c>
      <c r="R1180" s="103" t="str">
        <f>IF(ISNUMBER('Форма 1'!AI1180),'Форма 1'!$H1180*VLOOKUP('Форма 1'!$F1180,'Придельники с 2022'!$B$4:$X$28,'Форма 1'!AI$8),"")</f>
        <v/>
      </c>
      <c r="S1180" s="103" t="str">
        <f>IF(ISNUMBER('Форма 1'!AJ1180),'Форма 1'!$H1180*VLOOKUP('Форма 1'!$F1180,'Придельники с 2022'!$B$4:$X$28,'Форма 1'!AJ$8),"")</f>
        <v/>
      </c>
      <c r="T1180" s="87"/>
    </row>
    <row r="1181" spans="1:20">
      <c r="A1181" s="188">
        <f t="shared" si="105"/>
        <v>6</v>
      </c>
      <c r="B1181" s="189" t="s">
        <v>1330</v>
      </c>
      <c r="C1181" s="99">
        <f t="shared" si="99"/>
        <v>4289562.4800000004</v>
      </c>
      <c r="D1181" s="103" t="str">
        <f>IF(ISNUMBER('Форма 1'!U1181),'Форма 1'!$H1181*VLOOKUP('Форма 1'!$F1181,'Придельники с 2022'!$B$4:$X$28,'Форма 1'!U$8),"")</f>
        <v/>
      </c>
      <c r="E1181" s="103" t="str">
        <f>IF(ISNUMBER('Форма 1'!V1181),'Форма 1'!$H1181*VLOOKUP('Форма 1'!$F1181,'Придельники с 2022'!$B$4:$X$28,'Форма 1'!V$8),"")</f>
        <v/>
      </c>
      <c r="F1181" s="103" t="str">
        <f>IF(ISNUMBER('Форма 1'!W1181),'Форма 1'!$H1181*VLOOKUP('Форма 1'!$F1181,'Придельники с 2022'!$B$4:$X$28,'Форма 1'!W$8),"")</f>
        <v/>
      </c>
      <c r="G1181" s="103">
        <f>IF(ISNUMBER('Форма 1'!X1181),'Форма 1'!$H1181*VLOOKUP('Форма 1'!$F1181,'Придельники с 2022'!$B$4:$X$28,'Форма 1'!X$8),"")</f>
        <v>1180210.53</v>
      </c>
      <c r="H1181" s="103">
        <f>IF(ISNUMBER('Форма 1'!Y1181),'Форма 1'!$H1181*VLOOKUP('Форма 1'!$F1181,'Придельники с 2022'!$B$4:$X$28,'Форма 1'!Y$8),"")</f>
        <v>3109351.95</v>
      </c>
      <c r="I1181" s="103" t="str">
        <f>IF(ISNUMBER('Форма 1'!Z1181),'Форма 1'!$H1181*VLOOKUP('Форма 1'!$F1181,'Придельники с 2022'!$B$4:$X$28,'Форма 1'!Z$8),"")</f>
        <v/>
      </c>
      <c r="J1181" s="103" t="str">
        <f>IF(ISNUMBER('Форма 1'!AA1181),'Форма 1'!$H1181*VLOOKUP('Форма 1'!$F1181,'Придельники с 2022'!$B$4:$X$28,'Форма 1'!AA$8),"")</f>
        <v/>
      </c>
      <c r="K1181" s="90"/>
      <c r="L1181" s="87"/>
      <c r="M1181" s="103" t="str">
        <f>IF(ISNUMBER('Форма 1'!AD1181),'Форма 1'!$H1181*VLOOKUP('Форма 1'!$F1181,'Придельники с 2022'!$B$4:$X$28,'Форма 1'!AD$8),"")</f>
        <v/>
      </c>
      <c r="N1181" s="103" t="str">
        <f>IF(ISBLANK('Форма 1'!$AE1181),"",IF('Форма 1'!$AE1181=1,'Форма 1'!$H1181*VLOOKUP('Форма 1'!$F1181,'Придельники с 2022'!$B$4:$X$28,'Форма 1'!$AE$8,0),IF('Форма 1'!$AE1181=2,'Форма 1'!$H1181*VLOOKUP('Форма 1'!$F1181,'Придельники с 2022'!$B$4:$X$28,13,0),IF('Форма 1'!$AE1181=3,'Форма 1'!$H1181*VLOOKUP('Форма 1'!$F1181,'Придельники с 2022'!$B$4:$X$28,12,0)))))</f>
        <v/>
      </c>
      <c r="O1181" s="103" t="str">
        <f>IF(ISNUMBER('Форма 1'!AF1181),'Форма 1'!$H1181*VLOOKUP('Форма 1'!$F1181,'Придельники с 2022'!$B$4:$X$28,'Форма 1'!AF$8),"")</f>
        <v/>
      </c>
      <c r="P1181" s="87"/>
      <c r="Q1181" s="103" t="str">
        <f>IF(ISNUMBER('Форма 1'!AH1181),'Форма 1'!$H1181*VLOOKUP('Форма 1'!$F1181,'Придельники с 2022'!$B$4:$X$28,'Форма 1'!AH$8),"")</f>
        <v/>
      </c>
      <c r="R1181" s="103" t="str">
        <f>IF(ISNUMBER('Форма 1'!AI1181),'Форма 1'!$H1181*VLOOKUP('Форма 1'!$F1181,'Придельники с 2022'!$B$4:$X$28,'Форма 1'!AI$8),"")</f>
        <v/>
      </c>
      <c r="S1181" s="103" t="str">
        <f>IF(ISNUMBER('Форма 1'!AJ1181),'Форма 1'!$H1181*VLOOKUP('Форма 1'!$F1181,'Придельники с 2022'!$B$4:$X$28,'Форма 1'!AJ$8),"")</f>
        <v/>
      </c>
      <c r="T1181" s="87"/>
    </row>
    <row r="1182" spans="1:20">
      <c r="A1182" s="188">
        <f t="shared" si="105"/>
        <v>7</v>
      </c>
      <c r="B1182" s="189" t="s">
        <v>1331</v>
      </c>
      <c r="C1182" s="99">
        <f t="shared" si="99"/>
        <v>22240482.894000001</v>
      </c>
      <c r="D1182" s="103" t="str">
        <f>IF(ISNUMBER('Форма 1'!U1182),'Форма 1'!$H1182*VLOOKUP('Форма 1'!$F1182,'Придельники с 2022'!$B$4:$X$28,'Форма 1'!U$8),"")</f>
        <v/>
      </c>
      <c r="E1182" s="103" t="str">
        <f>IF(ISNUMBER('Форма 1'!V1182),'Форма 1'!$H1182*VLOOKUP('Форма 1'!$F1182,'Придельники с 2022'!$B$4:$X$28,'Форма 1'!V$8),"")</f>
        <v/>
      </c>
      <c r="F1182" s="103" t="str">
        <f>IF(ISNUMBER('Форма 1'!W1182),'Форма 1'!$H1182*VLOOKUP('Форма 1'!$F1182,'Придельники с 2022'!$B$4:$X$28,'Форма 1'!W$8),"")</f>
        <v/>
      </c>
      <c r="G1182" s="103">
        <f>IF(ISNUMBER('Форма 1'!X1182),'Форма 1'!$H1182*VLOOKUP('Форма 1'!$F1182,'Придельники с 2022'!$B$4:$X$28,'Форма 1'!X$8),"")</f>
        <v>1192353.0150000001</v>
      </c>
      <c r="H1182" s="103">
        <f>IF(ISNUMBER('Форма 1'!Y1182),'Форма 1'!$H1182*VLOOKUP('Форма 1'!$F1182,'Придельники с 2022'!$B$4:$X$28,'Форма 1'!Y$8),"")</f>
        <v>3141342.2250000001</v>
      </c>
      <c r="I1182" s="103" t="str">
        <f>IF(ISNUMBER('Форма 1'!Z1182),'Форма 1'!$H1182*VLOOKUP('Форма 1'!$F1182,'Придельники с 2022'!$B$4:$X$28,'Форма 1'!Z$8),"")</f>
        <v/>
      </c>
      <c r="J1182" s="103" t="str">
        <f>IF(ISNUMBER('Форма 1'!AA1182),'Форма 1'!$H1182*VLOOKUP('Форма 1'!$F1182,'Придельники с 2022'!$B$4:$X$28,'Форма 1'!AA$8),"")</f>
        <v/>
      </c>
      <c r="K1182" s="90"/>
      <c r="L1182" s="87"/>
      <c r="M1182" s="103" t="str">
        <f>IF(ISNUMBER('Форма 1'!AD1182),'Форма 1'!$H1182*VLOOKUP('Форма 1'!$F1182,'Придельники с 2022'!$B$4:$X$28,'Форма 1'!AD$8),"")</f>
        <v/>
      </c>
      <c r="N1182" s="103">
        <f>IF(ISBLANK('Форма 1'!$AE1182),"",IF('Форма 1'!$AE1182=1,'Форма 1'!$H1182*VLOOKUP('Форма 1'!$F1182,'Придельники с 2022'!$B$4:$X$28,'Форма 1'!$AE$8,0),IF('Форма 1'!$AE1182=2,'Форма 1'!$H1182*VLOOKUP('Форма 1'!$F1182,'Придельники с 2022'!$B$4:$X$28,13,0),IF('Форма 1'!$AE1182=3,'Форма 1'!$H1182*VLOOKUP('Форма 1'!$F1182,'Придельники с 2022'!$B$4:$X$28,12,0)))))</f>
        <v>17906787.653999999</v>
      </c>
      <c r="O1182" s="103" t="str">
        <f>IF(ISNUMBER('Форма 1'!AF1182),'Форма 1'!$H1182*VLOOKUP('Форма 1'!$F1182,'Придельники с 2022'!$B$4:$X$28,'Форма 1'!AF$8),"")</f>
        <v/>
      </c>
      <c r="P1182" s="87"/>
      <c r="Q1182" s="103" t="str">
        <f>IF(ISNUMBER('Форма 1'!AH1182),'Форма 1'!$H1182*VLOOKUP('Форма 1'!$F1182,'Придельники с 2022'!$B$4:$X$28,'Форма 1'!AH$8),"")</f>
        <v/>
      </c>
      <c r="R1182" s="103" t="str">
        <f>IF(ISNUMBER('Форма 1'!AI1182),'Форма 1'!$H1182*VLOOKUP('Форма 1'!$F1182,'Придельники с 2022'!$B$4:$X$28,'Форма 1'!AI$8),"")</f>
        <v/>
      </c>
      <c r="S1182" s="103" t="str">
        <f>IF(ISNUMBER('Форма 1'!AJ1182),'Форма 1'!$H1182*VLOOKUP('Форма 1'!$F1182,'Придельники с 2022'!$B$4:$X$28,'Форма 1'!AJ$8),"")</f>
        <v/>
      </c>
      <c r="T1182" s="87"/>
    </row>
    <row r="1183" spans="1:20">
      <c r="A1183" s="188">
        <f t="shared" si="105"/>
        <v>8</v>
      </c>
      <c r="B1183" s="189" t="s">
        <v>221</v>
      </c>
      <c r="C1183" s="99">
        <f t="shared" si="99"/>
        <v>9122773</v>
      </c>
      <c r="D1183" s="103" t="str">
        <f>IF(ISNUMBER('Форма 1'!U1183),'Форма 1'!$H1183*VLOOKUP('Форма 1'!$F1183,'Придельники с 2022'!$B$4:$X$28,'Форма 1'!U$8),"")</f>
        <v/>
      </c>
      <c r="E1183" s="103" t="str">
        <f>IF(ISNUMBER('Форма 1'!V1183),'Форма 1'!$H1183*VLOOKUP('Форма 1'!$F1183,'Придельники с 2022'!$B$4:$X$28,'Форма 1'!V$8),"")</f>
        <v/>
      </c>
      <c r="F1183" s="103">
        <f>IF(ISNUMBER('Форма 1'!W1183),'Форма 1'!$H1183*VLOOKUP('Форма 1'!$F1183,'Придельники с 2022'!$B$4:$X$28,'Форма 1'!W$8),"")</f>
        <v>2800504.04</v>
      </c>
      <c r="G1183" s="103">
        <f>IF(ISNUMBER('Форма 1'!X1183),'Форма 1'!$H1183*VLOOKUP('Форма 1'!$F1183,'Придельники с 2022'!$B$4:$X$28,'Форма 1'!X$8),"")</f>
        <v>1739480.0600000003</v>
      </c>
      <c r="H1183" s="103">
        <f>IF(ISNUMBER('Форма 1'!Y1183),'Форма 1'!$H1183*VLOOKUP('Форма 1'!$F1183,'Придельники с 2022'!$B$4:$X$28,'Форма 1'!Y$8),"")</f>
        <v>4582788.9000000004</v>
      </c>
      <c r="I1183" s="103" t="str">
        <f>IF(ISNUMBER('Форма 1'!Z1183),'Форма 1'!$H1183*VLOOKUP('Форма 1'!$F1183,'Придельники с 2022'!$B$4:$X$28,'Форма 1'!Z$8),"")</f>
        <v/>
      </c>
      <c r="J1183" s="103" t="str">
        <f>IF(ISNUMBER('Форма 1'!AA1183),'Форма 1'!$H1183*VLOOKUP('Форма 1'!$F1183,'Придельники с 2022'!$B$4:$X$28,'Форма 1'!AA$8),"")</f>
        <v/>
      </c>
      <c r="K1183" s="90"/>
      <c r="L1183" s="87"/>
      <c r="M1183" s="103" t="str">
        <f>IF(ISNUMBER('Форма 1'!AD1183),'Форма 1'!$H1183*VLOOKUP('Форма 1'!$F1183,'Придельники с 2022'!$B$4:$X$28,'Форма 1'!AD$8),"")</f>
        <v/>
      </c>
      <c r="N1183" s="103" t="str">
        <f>IF(ISBLANK('Форма 1'!$AE1183),"",IF('Форма 1'!$AE1183=1,'Форма 1'!$H1183*VLOOKUP('Форма 1'!$F1183,'Придельники с 2022'!$B$4:$X$28,'Форма 1'!$AE$8,0),IF('Форма 1'!$AE1183=2,'Форма 1'!$H1183*VLOOKUP('Форма 1'!$F1183,'Придельники с 2022'!$B$4:$X$28,13,0),IF('Форма 1'!$AE1183=3,'Форма 1'!$H1183*VLOOKUP('Форма 1'!$F1183,'Придельники с 2022'!$B$4:$X$28,12,0)))))</f>
        <v/>
      </c>
      <c r="O1183" s="103" t="str">
        <f>IF(ISNUMBER('Форма 1'!AF1183),'Форма 1'!$H1183*VLOOKUP('Форма 1'!$F1183,'Придельники с 2022'!$B$4:$X$28,'Форма 1'!AF$8),"")</f>
        <v/>
      </c>
      <c r="P1183" s="87"/>
      <c r="Q1183" s="103" t="str">
        <f>IF(ISNUMBER('Форма 1'!AH1183),'Форма 1'!$H1183*VLOOKUP('Форма 1'!$F1183,'Придельники с 2022'!$B$4:$X$28,'Форма 1'!AH$8),"")</f>
        <v/>
      </c>
      <c r="R1183" s="103" t="str">
        <f>IF(ISNUMBER('Форма 1'!AI1183),'Форма 1'!$H1183*VLOOKUP('Форма 1'!$F1183,'Придельники с 2022'!$B$4:$X$28,'Форма 1'!AI$8),"")</f>
        <v/>
      </c>
      <c r="S1183" s="103" t="str">
        <f>IF(ISNUMBER('Форма 1'!AJ1183),'Форма 1'!$H1183*VLOOKUP('Форма 1'!$F1183,'Придельники с 2022'!$B$4:$X$28,'Форма 1'!AJ$8),"")</f>
        <v/>
      </c>
      <c r="T1183" s="87"/>
    </row>
    <row r="1184" spans="1:20">
      <c r="A1184" s="188">
        <f t="shared" si="105"/>
        <v>9</v>
      </c>
      <c r="B1184" s="189" t="s">
        <v>1332</v>
      </c>
      <c r="C1184" s="99">
        <f t="shared" si="99"/>
        <v>7329562.3909999989</v>
      </c>
      <c r="D1184" s="103" t="str">
        <f>IF(ISNUMBER('Форма 1'!U1184),'Форма 1'!$H1184*VLOOKUP('Форма 1'!$F1184,'Придельники с 2022'!$B$4:$X$28,'Форма 1'!U$8),"")</f>
        <v/>
      </c>
      <c r="E1184" s="103" t="str">
        <f>IF(ISNUMBER('Форма 1'!V1184),'Форма 1'!$H1184*VLOOKUP('Форма 1'!$F1184,'Придельники с 2022'!$B$4:$X$28,'Форма 1'!V$8),"")</f>
        <v/>
      </c>
      <c r="F1184" s="103" t="str">
        <f>IF(ISNUMBER('Форма 1'!W1184),'Форма 1'!$H1184*VLOOKUP('Форма 1'!$F1184,'Придельники с 2022'!$B$4:$X$28,'Форма 1'!W$8),"")</f>
        <v/>
      </c>
      <c r="G1184" s="103" t="str">
        <f>IF(ISNUMBER('Форма 1'!X1184),'Форма 1'!$H1184*VLOOKUP('Форма 1'!$F1184,'Придельники с 2022'!$B$4:$X$28,'Форма 1'!X$8),"")</f>
        <v/>
      </c>
      <c r="H1184" s="103" t="str">
        <f>IF(ISNUMBER('Форма 1'!Y1184),'Форма 1'!$H1184*VLOOKUP('Форма 1'!$F1184,'Придельники с 2022'!$B$4:$X$28,'Форма 1'!Y$8),"")</f>
        <v/>
      </c>
      <c r="I1184" s="103" t="str">
        <f>IF(ISNUMBER('Форма 1'!Z1184),'Форма 1'!$H1184*VLOOKUP('Форма 1'!$F1184,'Придельники с 2022'!$B$4:$X$28,'Форма 1'!Z$8),"")</f>
        <v/>
      </c>
      <c r="J1184" s="103" t="str">
        <f>IF(ISNUMBER('Форма 1'!AA1184),'Форма 1'!$H1184*VLOOKUP('Форма 1'!$F1184,'Придельники с 2022'!$B$4:$X$28,'Форма 1'!AA$8),"")</f>
        <v/>
      </c>
      <c r="K1184" s="90"/>
      <c r="L1184" s="87"/>
      <c r="M1184" s="103">
        <f>IF(ISNUMBER('Форма 1'!AD1184),'Форма 1'!$H1184*VLOOKUP('Форма 1'!$F1184,'Придельники с 2022'!$B$4:$X$28,'Форма 1'!AD$8),"")</f>
        <v>7329562.3909999989</v>
      </c>
      <c r="N1184" s="103" t="str">
        <f>IF(ISBLANK('Форма 1'!$AE1184),"",IF('Форма 1'!$AE1184=1,'Форма 1'!$H1184*VLOOKUP('Форма 1'!$F1184,'Придельники с 2022'!$B$4:$X$28,'Форма 1'!$AE$8,0),IF('Форма 1'!$AE1184=2,'Форма 1'!$H1184*VLOOKUP('Форма 1'!$F1184,'Придельники с 2022'!$B$4:$X$28,13,0),IF('Форма 1'!$AE1184=3,'Форма 1'!$H1184*VLOOKUP('Форма 1'!$F1184,'Придельники с 2022'!$B$4:$X$28,12,0)))))</f>
        <v/>
      </c>
      <c r="O1184" s="103" t="str">
        <f>IF(ISNUMBER('Форма 1'!AF1184),'Форма 1'!$H1184*VLOOKUP('Форма 1'!$F1184,'Придельники с 2022'!$B$4:$X$28,'Форма 1'!AF$8),"")</f>
        <v/>
      </c>
      <c r="P1184" s="87"/>
      <c r="Q1184" s="103" t="str">
        <f>IF(ISNUMBER('Форма 1'!AH1184),'Форма 1'!$H1184*VLOOKUP('Форма 1'!$F1184,'Придельники с 2022'!$B$4:$X$28,'Форма 1'!AH$8),"")</f>
        <v/>
      </c>
      <c r="R1184" s="103" t="str">
        <f>IF(ISNUMBER('Форма 1'!AI1184),'Форма 1'!$H1184*VLOOKUP('Форма 1'!$F1184,'Придельники с 2022'!$B$4:$X$28,'Форма 1'!AI$8),"")</f>
        <v/>
      </c>
      <c r="S1184" s="103" t="str">
        <f>IF(ISNUMBER('Форма 1'!AJ1184),'Форма 1'!$H1184*VLOOKUP('Форма 1'!$F1184,'Придельники с 2022'!$B$4:$X$28,'Форма 1'!AJ$8),"")</f>
        <v/>
      </c>
      <c r="T1184" s="87"/>
    </row>
    <row r="1185" spans="1:20">
      <c r="A1185" s="188">
        <f t="shared" si="105"/>
        <v>10</v>
      </c>
      <c r="B1185" s="189" t="s">
        <v>222</v>
      </c>
      <c r="C1185" s="99">
        <f t="shared" si="99"/>
        <v>24317609.604999997</v>
      </c>
      <c r="D1185" s="103" t="str">
        <f>IF(ISNUMBER('Форма 1'!U1185),'Форма 1'!$H1185*VLOOKUP('Форма 1'!$F1185,'Придельники с 2022'!$B$4:$X$28,'Форма 1'!U$8),"")</f>
        <v/>
      </c>
      <c r="E1185" s="103">
        <f>IF(ISNUMBER('Форма 1'!V1185),'Форма 1'!$H1185*VLOOKUP('Форма 1'!$F1185,'Придельники с 2022'!$B$4:$X$28,'Форма 1'!V$8),"")</f>
        <v>13015083.715999998</v>
      </c>
      <c r="F1185" s="103">
        <f>IF(ISNUMBER('Форма 1'!W1185),'Форма 1'!$H1185*VLOOKUP('Форма 1'!$F1185,'Придельники с 2022'!$B$4:$X$28,'Форма 1'!W$8),"")</f>
        <v>2738376.4599999995</v>
      </c>
      <c r="G1185" s="103">
        <f>IF(ISNUMBER('Форма 1'!X1185),'Форма 1'!$H1185*VLOOKUP('Форма 1'!$F1185,'Придельники с 2022'!$B$4:$X$28,'Форма 1'!X$8),"")</f>
        <v>1700890.69</v>
      </c>
      <c r="H1185" s="103">
        <f>IF(ISNUMBER('Форма 1'!Y1185),'Форма 1'!$H1185*VLOOKUP('Форма 1'!$F1185,'Придельники с 2022'!$B$4:$X$28,'Форма 1'!Y$8),"")</f>
        <v>4481122.3499999996</v>
      </c>
      <c r="I1185" s="103">
        <f>IF(ISNUMBER('Форма 1'!Z1185),'Форма 1'!$H1185*VLOOKUP('Форма 1'!$F1185,'Придельники с 2022'!$B$4:$X$28,'Форма 1'!Z$8),"")</f>
        <v>2382136.389</v>
      </c>
      <c r="J1185" s="103" t="str">
        <f>IF(ISNUMBER('Форма 1'!AA1185),'Форма 1'!$H1185*VLOOKUP('Форма 1'!$F1185,'Придельники с 2022'!$B$4:$X$28,'Форма 1'!AA$8),"")</f>
        <v/>
      </c>
      <c r="K1185" s="90"/>
      <c r="L1185" s="87"/>
      <c r="M1185" s="103" t="str">
        <f>IF(ISNUMBER('Форма 1'!AD1185),'Форма 1'!$H1185*VLOOKUP('Форма 1'!$F1185,'Придельники с 2022'!$B$4:$X$28,'Форма 1'!AD$8),"")</f>
        <v/>
      </c>
      <c r="N1185" s="103" t="str">
        <f>IF(ISBLANK('Форма 1'!$AE1185),"",IF('Форма 1'!$AE1185=1,'Форма 1'!$H1185*VLOOKUP('Форма 1'!$F1185,'Придельники с 2022'!$B$4:$X$28,'Форма 1'!$AE$8,0),IF('Форма 1'!$AE1185=2,'Форма 1'!$H1185*VLOOKUP('Форма 1'!$F1185,'Придельники с 2022'!$B$4:$X$28,13,0),IF('Форма 1'!$AE1185=3,'Форма 1'!$H1185*VLOOKUP('Форма 1'!$F1185,'Придельники с 2022'!$B$4:$X$28,12,0)))))</f>
        <v/>
      </c>
      <c r="O1185" s="103" t="str">
        <f>IF(ISNUMBER('Форма 1'!AF1185),'Форма 1'!$H1185*VLOOKUP('Форма 1'!$F1185,'Придельники с 2022'!$B$4:$X$28,'Форма 1'!AF$8),"")</f>
        <v/>
      </c>
      <c r="P1185" s="87"/>
      <c r="Q1185" s="103" t="str">
        <f>IF(ISNUMBER('Форма 1'!AH1185),'Форма 1'!$H1185*VLOOKUP('Форма 1'!$F1185,'Придельники с 2022'!$B$4:$X$28,'Форма 1'!AH$8),"")</f>
        <v/>
      </c>
      <c r="R1185" s="103" t="str">
        <f>IF(ISNUMBER('Форма 1'!AI1185),'Форма 1'!$H1185*VLOOKUP('Форма 1'!$F1185,'Придельники с 2022'!$B$4:$X$28,'Форма 1'!AI$8),"")</f>
        <v/>
      </c>
      <c r="S1185" s="103" t="str">
        <f>IF(ISNUMBER('Форма 1'!AJ1185),'Форма 1'!$H1185*VLOOKUP('Форма 1'!$F1185,'Придельники с 2022'!$B$4:$X$28,'Форма 1'!AJ$8),"")</f>
        <v/>
      </c>
      <c r="T1185" s="87"/>
    </row>
    <row r="1186" spans="1:20">
      <c r="A1186" s="188">
        <f t="shared" si="105"/>
        <v>11</v>
      </c>
      <c r="B1186" s="189" t="s">
        <v>223</v>
      </c>
      <c r="C1186" s="99">
        <f t="shared" si="99"/>
        <v>23352777.784000002</v>
      </c>
      <c r="D1186" s="103" t="str">
        <f>IF(ISNUMBER('Форма 1'!U1186),'Форма 1'!$H1186*VLOOKUP('Форма 1'!$F1186,'Придельники с 2022'!$B$4:$X$28,'Форма 1'!U$8),"")</f>
        <v/>
      </c>
      <c r="E1186" s="103" t="str">
        <f>IF(ISNUMBER('Форма 1'!V1186),'Форма 1'!$H1186*VLOOKUP('Форма 1'!$F1186,'Придельники с 2022'!$B$4:$X$28,'Форма 1'!V$8),"")</f>
        <v/>
      </c>
      <c r="F1186" s="103" t="str">
        <f>IF(ISNUMBER('Форма 1'!W1186),'Форма 1'!$H1186*VLOOKUP('Форма 1'!$F1186,'Придельники с 2022'!$B$4:$X$28,'Форма 1'!W$8),"")</f>
        <v/>
      </c>
      <c r="G1186" s="103" t="str">
        <f>IF(ISNUMBER('Форма 1'!X1186),'Форма 1'!$H1186*VLOOKUP('Форма 1'!$F1186,'Придельники с 2022'!$B$4:$X$28,'Форма 1'!X$8),"")</f>
        <v/>
      </c>
      <c r="H1186" s="103" t="str">
        <f>IF(ISNUMBER('Форма 1'!Y1186),'Форма 1'!$H1186*VLOOKUP('Форма 1'!$F1186,'Придельники с 2022'!$B$4:$X$28,'Форма 1'!Y$8),"")</f>
        <v/>
      </c>
      <c r="I1186" s="103" t="str">
        <f>IF(ISNUMBER('Форма 1'!Z1186),'Форма 1'!$H1186*VLOOKUP('Форма 1'!$F1186,'Придельники с 2022'!$B$4:$X$28,'Форма 1'!Z$8),"")</f>
        <v/>
      </c>
      <c r="J1186" s="103" t="str">
        <f>IF(ISNUMBER('Форма 1'!AA1186),'Форма 1'!$H1186*VLOOKUP('Форма 1'!$F1186,'Придельники с 2022'!$B$4:$X$28,'Форма 1'!AA$8),"")</f>
        <v/>
      </c>
      <c r="K1186" s="90"/>
      <c r="L1186" s="87"/>
      <c r="M1186" s="103">
        <f>IF(ISNUMBER('Форма 1'!AD1186),'Форма 1'!$H1186*VLOOKUP('Форма 1'!$F1186,'Придельники с 2022'!$B$4:$X$28,'Форма 1'!AD$8),"")</f>
        <v>23352777.784000002</v>
      </c>
      <c r="N1186" s="103" t="str">
        <f>IF(ISBLANK('Форма 1'!$AE1186),"",IF('Форма 1'!$AE1186=1,'Форма 1'!$H1186*VLOOKUP('Форма 1'!$F1186,'Придельники с 2022'!$B$4:$X$28,'Форма 1'!$AE$8,0),IF('Форма 1'!$AE1186=2,'Форма 1'!$H1186*VLOOKUP('Форма 1'!$F1186,'Придельники с 2022'!$B$4:$X$28,13,0),IF('Форма 1'!$AE1186=3,'Форма 1'!$H1186*VLOOKUP('Форма 1'!$F1186,'Придельники с 2022'!$B$4:$X$28,12,0)))))</f>
        <v/>
      </c>
      <c r="O1186" s="103" t="str">
        <f>IF(ISNUMBER('Форма 1'!AF1186),'Форма 1'!$H1186*VLOOKUP('Форма 1'!$F1186,'Придельники с 2022'!$B$4:$X$28,'Форма 1'!AF$8),"")</f>
        <v/>
      </c>
      <c r="P1186" s="87"/>
      <c r="Q1186" s="103" t="str">
        <f>IF(ISNUMBER('Форма 1'!AH1186),'Форма 1'!$H1186*VLOOKUP('Форма 1'!$F1186,'Придельники с 2022'!$B$4:$X$28,'Форма 1'!AH$8),"")</f>
        <v/>
      </c>
      <c r="R1186" s="103" t="str">
        <f>IF(ISNUMBER('Форма 1'!AI1186),'Форма 1'!$H1186*VLOOKUP('Форма 1'!$F1186,'Придельники с 2022'!$B$4:$X$28,'Форма 1'!AI$8),"")</f>
        <v/>
      </c>
      <c r="S1186" s="103" t="str">
        <f>IF(ISNUMBER('Форма 1'!AJ1186),'Форма 1'!$H1186*VLOOKUP('Форма 1'!$F1186,'Придельники с 2022'!$B$4:$X$28,'Форма 1'!AJ$8),"")</f>
        <v/>
      </c>
      <c r="T1186" s="87"/>
    </row>
    <row r="1187" spans="1:20">
      <c r="A1187" s="188">
        <f t="shared" si="105"/>
        <v>12</v>
      </c>
      <c r="B1187" s="189" t="s">
        <v>1333</v>
      </c>
      <c r="C1187" s="99">
        <f t="shared" si="99"/>
        <v>9296832.6479999982</v>
      </c>
      <c r="D1187" s="103" t="str">
        <f>IF(ISNUMBER('Форма 1'!U1187),'Форма 1'!$H1187*VLOOKUP('Форма 1'!$F1187,'Придельники с 2022'!$B$4:$X$28,'Форма 1'!U$8),"")</f>
        <v/>
      </c>
      <c r="E1187" s="103" t="str">
        <f>IF(ISNUMBER('Форма 1'!V1187),'Форма 1'!$H1187*VLOOKUP('Форма 1'!$F1187,'Придельники с 2022'!$B$4:$X$28,'Форма 1'!V$8),"")</f>
        <v/>
      </c>
      <c r="F1187" s="103">
        <f>IF(ISNUMBER('Форма 1'!W1187),'Форма 1'!$H1187*VLOOKUP('Форма 1'!$F1187,'Придельники с 2022'!$B$4:$X$28,'Форма 1'!W$8),"")</f>
        <v>1030558.1467999999</v>
      </c>
      <c r="G1187" s="103" t="str">
        <f>IF(ISNUMBER('Форма 1'!X1187),'Форма 1'!$H1187*VLOOKUP('Форма 1'!$F1187,'Придельники с 2022'!$B$4:$X$28,'Форма 1'!X$8),"")</f>
        <v/>
      </c>
      <c r="H1187" s="103">
        <f>IF(ISNUMBER('Форма 1'!Y1187),'Форма 1'!$H1187*VLOOKUP('Форма 1'!$F1187,'Придельники с 2022'!$B$4:$X$28,'Форма 1'!Y$8),"")</f>
        <v>898291.40240000002</v>
      </c>
      <c r="I1187" s="103" t="str">
        <f>IF(ISNUMBER('Форма 1'!Z1187),'Форма 1'!$H1187*VLOOKUP('Форма 1'!$F1187,'Придельники с 2022'!$B$4:$X$28,'Форма 1'!Z$8),"")</f>
        <v/>
      </c>
      <c r="J1187" s="103" t="str">
        <f>IF(ISNUMBER('Форма 1'!AA1187),'Форма 1'!$H1187*VLOOKUP('Форма 1'!$F1187,'Придельники с 2022'!$B$4:$X$28,'Форма 1'!AA$8),"")</f>
        <v/>
      </c>
      <c r="K1187" s="90"/>
      <c r="L1187" s="87"/>
      <c r="M1187" s="103">
        <f>IF(ISNUMBER('Форма 1'!AD1187),'Форма 1'!$H1187*VLOOKUP('Форма 1'!$F1187,'Придельники с 2022'!$B$4:$X$28,'Форма 1'!AD$8),"")</f>
        <v>7367983.0987999989</v>
      </c>
      <c r="N1187" s="103" t="str">
        <f>IF(ISBLANK('Форма 1'!$AE1187),"",IF('Форма 1'!$AE1187=1,'Форма 1'!$H1187*VLOOKUP('Форма 1'!$F1187,'Придельники с 2022'!$B$4:$X$28,'Форма 1'!$AE$8,0),IF('Форма 1'!$AE1187=2,'Форма 1'!$H1187*VLOOKUP('Форма 1'!$F1187,'Придельники с 2022'!$B$4:$X$28,13,0),IF('Форма 1'!$AE1187=3,'Форма 1'!$H1187*VLOOKUP('Форма 1'!$F1187,'Придельники с 2022'!$B$4:$X$28,12,0)))))</f>
        <v/>
      </c>
      <c r="O1187" s="103" t="str">
        <f>IF(ISNUMBER('Форма 1'!AF1187),'Форма 1'!$H1187*VLOOKUP('Форма 1'!$F1187,'Придельники с 2022'!$B$4:$X$28,'Форма 1'!AF$8),"")</f>
        <v/>
      </c>
      <c r="P1187" s="87"/>
      <c r="Q1187" s="103" t="str">
        <f>IF(ISNUMBER('Форма 1'!AH1187),'Форма 1'!$H1187*VLOOKUP('Форма 1'!$F1187,'Придельники с 2022'!$B$4:$X$28,'Форма 1'!AH$8),"")</f>
        <v/>
      </c>
      <c r="R1187" s="103" t="str">
        <f>IF(ISNUMBER('Форма 1'!AI1187),'Форма 1'!$H1187*VLOOKUP('Форма 1'!$F1187,'Придельники с 2022'!$B$4:$X$28,'Форма 1'!AI$8),"")</f>
        <v/>
      </c>
      <c r="S1187" s="103" t="str">
        <f>IF(ISNUMBER('Форма 1'!AJ1187),'Форма 1'!$H1187*VLOOKUP('Форма 1'!$F1187,'Придельники с 2022'!$B$4:$X$28,'Форма 1'!AJ$8),"")</f>
        <v/>
      </c>
      <c r="T1187" s="87"/>
    </row>
    <row r="1188" spans="1:20">
      <c r="A1188" s="188">
        <f t="shared" si="105"/>
        <v>13</v>
      </c>
      <c r="B1188" s="189" t="s">
        <v>1334</v>
      </c>
      <c r="C1188" s="99">
        <f t="shared" si="99"/>
        <v>6612574.4640000006</v>
      </c>
      <c r="D1188" s="103" t="str">
        <f>IF(ISNUMBER('Форма 1'!U1188),'Форма 1'!$H1188*VLOOKUP('Форма 1'!$F1188,'Придельники с 2022'!$B$4:$X$28,'Форма 1'!U$8),"")</f>
        <v/>
      </c>
      <c r="E1188" s="103">
        <f>IF(ISNUMBER('Форма 1'!V1188),'Форма 1'!$H1188*VLOOKUP('Форма 1'!$F1188,'Придельники с 2022'!$B$4:$X$28,'Форма 1'!V$8),"")</f>
        <v>6612574.4640000006</v>
      </c>
      <c r="F1188" s="103" t="str">
        <f>IF(ISNUMBER('Форма 1'!W1188),'Форма 1'!$H1188*VLOOKUP('Форма 1'!$F1188,'Придельники с 2022'!$B$4:$X$28,'Форма 1'!W$8),"")</f>
        <v/>
      </c>
      <c r="G1188" s="103" t="str">
        <f>IF(ISNUMBER('Форма 1'!X1188),'Форма 1'!$H1188*VLOOKUP('Форма 1'!$F1188,'Придельники с 2022'!$B$4:$X$28,'Форма 1'!X$8),"")</f>
        <v/>
      </c>
      <c r="H1188" s="103" t="str">
        <f>IF(ISNUMBER('Форма 1'!Y1188),'Форма 1'!$H1188*VLOOKUP('Форма 1'!$F1188,'Придельники с 2022'!$B$4:$X$28,'Форма 1'!Y$8),"")</f>
        <v/>
      </c>
      <c r="I1188" s="103" t="str">
        <f>IF(ISNUMBER('Форма 1'!Z1188),'Форма 1'!$H1188*VLOOKUP('Форма 1'!$F1188,'Придельники с 2022'!$B$4:$X$28,'Форма 1'!Z$8),"")</f>
        <v/>
      </c>
      <c r="J1188" s="103" t="str">
        <f>IF(ISNUMBER('Форма 1'!AA1188),'Форма 1'!$H1188*VLOOKUP('Форма 1'!$F1188,'Придельники с 2022'!$B$4:$X$28,'Форма 1'!AA$8),"")</f>
        <v/>
      </c>
      <c r="K1188" s="90"/>
      <c r="L1188" s="87"/>
      <c r="M1188" s="103" t="str">
        <f>IF(ISNUMBER('Форма 1'!AD1188),'Форма 1'!$H1188*VLOOKUP('Форма 1'!$F1188,'Придельники с 2022'!$B$4:$X$28,'Форма 1'!AD$8),"")</f>
        <v/>
      </c>
      <c r="N1188" s="103" t="str">
        <f>IF(ISBLANK('Форма 1'!$AE1188),"",IF('Форма 1'!$AE1188=1,'Форма 1'!$H1188*VLOOKUP('Форма 1'!$F1188,'Придельники с 2022'!$B$4:$X$28,'Форма 1'!$AE$8,0),IF('Форма 1'!$AE1188=2,'Форма 1'!$H1188*VLOOKUP('Форма 1'!$F1188,'Придельники с 2022'!$B$4:$X$28,13,0),IF('Форма 1'!$AE1188=3,'Форма 1'!$H1188*VLOOKUP('Форма 1'!$F1188,'Придельники с 2022'!$B$4:$X$28,12,0)))))</f>
        <v/>
      </c>
      <c r="O1188" s="103" t="str">
        <f>IF(ISNUMBER('Форма 1'!AF1188),'Форма 1'!$H1188*VLOOKUP('Форма 1'!$F1188,'Придельники с 2022'!$B$4:$X$28,'Форма 1'!AF$8),"")</f>
        <v/>
      </c>
      <c r="P1188" s="87"/>
      <c r="Q1188" s="103" t="str">
        <f>IF(ISNUMBER('Форма 1'!AH1188),'Форма 1'!$H1188*VLOOKUP('Форма 1'!$F1188,'Придельники с 2022'!$B$4:$X$28,'Форма 1'!AH$8),"")</f>
        <v/>
      </c>
      <c r="R1188" s="103" t="str">
        <f>IF(ISNUMBER('Форма 1'!AI1188),'Форма 1'!$H1188*VLOOKUP('Форма 1'!$F1188,'Придельники с 2022'!$B$4:$X$28,'Форма 1'!AI$8),"")</f>
        <v/>
      </c>
      <c r="S1188" s="103" t="str">
        <f>IF(ISNUMBER('Форма 1'!AJ1188),'Форма 1'!$H1188*VLOOKUP('Форма 1'!$F1188,'Придельники с 2022'!$B$4:$X$28,'Форма 1'!AJ$8),"")</f>
        <v/>
      </c>
      <c r="T1188" s="87"/>
    </row>
    <row r="1189" spans="1:20">
      <c r="A1189" s="188">
        <f t="shared" si="105"/>
        <v>14</v>
      </c>
      <c r="B1189" s="189" t="s">
        <v>1335</v>
      </c>
      <c r="C1189" s="99">
        <f t="shared" si="99"/>
        <v>2764627.2</v>
      </c>
      <c r="D1189" s="103" t="str">
        <f>IF(ISNUMBER('Форма 1'!U1189),'Форма 1'!$H1189*VLOOKUP('Форма 1'!$F1189,'Придельники с 2022'!$B$4:$X$28,'Форма 1'!U$8),"")</f>
        <v/>
      </c>
      <c r="E1189" s="103" t="str">
        <f>IF(ISNUMBER('Форма 1'!V1189),'Форма 1'!$H1189*VLOOKUP('Форма 1'!$F1189,'Придельники с 2022'!$B$4:$X$28,'Форма 1'!V$8),"")</f>
        <v/>
      </c>
      <c r="F1189" s="103">
        <f>IF(ISNUMBER('Форма 1'!W1189),'Форма 1'!$H1189*VLOOKUP('Форма 1'!$F1189,'Придельники с 2022'!$B$4:$X$28,'Форма 1'!W$8),"")</f>
        <v>1283318.3999999999</v>
      </c>
      <c r="G1189" s="103">
        <f>IF(ISNUMBER('Форма 1'!X1189),'Форма 1'!$H1189*VLOOKUP('Форма 1'!$F1189,'Придельники с 2022'!$B$4:$X$28,'Форма 1'!X$8),"")</f>
        <v>362697.6</v>
      </c>
      <c r="H1189" s="103">
        <f>IF(ISNUMBER('Форма 1'!Y1189),'Форма 1'!$H1189*VLOOKUP('Форма 1'!$F1189,'Придельники с 2022'!$B$4:$X$28,'Форма 1'!Y$8),"")</f>
        <v>1118611.2</v>
      </c>
      <c r="I1189" s="103" t="str">
        <f>IF(ISNUMBER('Форма 1'!Z1189),'Форма 1'!$H1189*VLOOKUP('Форма 1'!$F1189,'Придельники с 2022'!$B$4:$X$28,'Форма 1'!Z$8),"")</f>
        <v/>
      </c>
      <c r="J1189" s="103" t="str">
        <f>IF(ISNUMBER('Форма 1'!AA1189),'Форма 1'!$H1189*VLOOKUP('Форма 1'!$F1189,'Придельники с 2022'!$B$4:$X$28,'Форма 1'!AA$8),"")</f>
        <v/>
      </c>
      <c r="K1189" s="90"/>
      <c r="L1189" s="87"/>
      <c r="M1189" s="103" t="str">
        <f>IF(ISNUMBER('Форма 1'!AD1189),'Форма 1'!$H1189*VLOOKUP('Форма 1'!$F1189,'Придельники с 2022'!$B$4:$X$28,'Форма 1'!AD$8),"")</f>
        <v/>
      </c>
      <c r="N1189" s="103" t="str">
        <f>IF(ISBLANK('Форма 1'!$AE1189),"",IF('Форма 1'!$AE1189=1,'Форма 1'!$H1189*VLOOKUP('Форма 1'!$F1189,'Придельники с 2022'!$B$4:$X$28,'Форма 1'!$AE$8,0),IF('Форма 1'!$AE1189=2,'Форма 1'!$H1189*VLOOKUP('Форма 1'!$F1189,'Придельники с 2022'!$B$4:$X$28,13,0),IF('Форма 1'!$AE1189=3,'Форма 1'!$H1189*VLOOKUP('Форма 1'!$F1189,'Придельники с 2022'!$B$4:$X$28,12,0)))))</f>
        <v/>
      </c>
      <c r="O1189" s="103" t="str">
        <f>IF(ISNUMBER('Форма 1'!AF1189),'Форма 1'!$H1189*VLOOKUP('Форма 1'!$F1189,'Придельники с 2022'!$B$4:$X$28,'Форма 1'!AF$8),"")</f>
        <v/>
      </c>
      <c r="P1189" s="87"/>
      <c r="Q1189" s="103" t="str">
        <f>IF(ISNUMBER('Форма 1'!AH1189),'Форма 1'!$H1189*VLOOKUP('Форма 1'!$F1189,'Придельники с 2022'!$B$4:$X$28,'Форма 1'!AH$8),"")</f>
        <v/>
      </c>
      <c r="R1189" s="103" t="str">
        <f>IF(ISNUMBER('Форма 1'!AI1189),'Форма 1'!$H1189*VLOOKUP('Форма 1'!$F1189,'Придельники с 2022'!$B$4:$X$28,'Форма 1'!AI$8),"")</f>
        <v/>
      </c>
      <c r="S1189" s="103" t="str">
        <f>IF(ISNUMBER('Форма 1'!AJ1189),'Форма 1'!$H1189*VLOOKUP('Форма 1'!$F1189,'Придельники с 2022'!$B$4:$X$28,'Форма 1'!AJ$8),"")</f>
        <v/>
      </c>
      <c r="T1189" s="87"/>
    </row>
    <row r="1190" spans="1:20">
      <c r="A1190" s="188">
        <f t="shared" si="105"/>
        <v>15</v>
      </c>
      <c r="B1190" s="189" t="s">
        <v>1336</v>
      </c>
      <c r="C1190" s="99">
        <f t="shared" si="99"/>
        <v>7759391.2000000002</v>
      </c>
      <c r="D1190" s="103" t="str">
        <f>IF(ISNUMBER('Форма 1'!U1190),'Форма 1'!$H1190*VLOOKUP('Форма 1'!$F1190,'Придельники с 2022'!$B$4:$X$28,'Форма 1'!U$8),"")</f>
        <v/>
      </c>
      <c r="E1190" s="103" t="str">
        <f>IF(ISNUMBER('Форма 1'!V1190),'Форма 1'!$H1190*VLOOKUP('Форма 1'!$F1190,'Придельники с 2022'!$B$4:$X$28,'Форма 1'!V$8),"")</f>
        <v/>
      </c>
      <c r="F1190" s="103" t="str">
        <f>IF(ISNUMBER('Форма 1'!W1190),'Форма 1'!$H1190*VLOOKUP('Форма 1'!$F1190,'Придельники с 2022'!$B$4:$X$28,'Форма 1'!W$8),"")</f>
        <v/>
      </c>
      <c r="G1190" s="103">
        <f>IF(ISNUMBER('Форма 1'!X1190),'Форма 1'!$H1190*VLOOKUP('Форма 1'!$F1190,'Придельники с 2022'!$B$4:$X$28,'Форма 1'!X$8),"")</f>
        <v>295069.61</v>
      </c>
      <c r="H1190" s="103" t="str">
        <f>IF(ISNUMBER('Форма 1'!Y1190),'Форма 1'!$H1190*VLOOKUP('Форма 1'!$F1190,'Придельники с 2022'!$B$4:$X$28,'Форма 1'!Y$8),"")</f>
        <v/>
      </c>
      <c r="I1190" s="103" t="str">
        <f>IF(ISNUMBER('Форма 1'!Z1190),'Форма 1'!$H1190*VLOOKUP('Форма 1'!$F1190,'Придельники с 2022'!$B$4:$X$28,'Форма 1'!Z$8),"")</f>
        <v/>
      </c>
      <c r="J1190" s="103" t="str">
        <f>IF(ISNUMBER('Форма 1'!AA1190),'Форма 1'!$H1190*VLOOKUP('Форма 1'!$F1190,'Придельники с 2022'!$B$4:$X$28,'Форма 1'!AA$8),"")</f>
        <v/>
      </c>
      <c r="K1190" s="90"/>
      <c r="L1190" s="87"/>
      <c r="M1190" s="103">
        <f>IF(ISNUMBER('Форма 1'!AD1190),'Форма 1'!$H1190*VLOOKUP('Форма 1'!$F1190,'Придельники с 2022'!$B$4:$X$28,'Форма 1'!AD$8),"")</f>
        <v>7464321.5899999999</v>
      </c>
      <c r="N1190" s="103" t="str">
        <f>IF(ISBLANK('Форма 1'!$AE1190),"",IF('Форма 1'!$AE1190=1,'Форма 1'!$H1190*VLOOKUP('Форма 1'!$F1190,'Придельники с 2022'!$B$4:$X$28,'Форма 1'!$AE$8,0),IF('Форма 1'!$AE1190=2,'Форма 1'!$H1190*VLOOKUP('Форма 1'!$F1190,'Придельники с 2022'!$B$4:$X$28,13,0),IF('Форма 1'!$AE1190=3,'Форма 1'!$H1190*VLOOKUP('Форма 1'!$F1190,'Придельники с 2022'!$B$4:$X$28,12,0)))))</f>
        <v/>
      </c>
      <c r="O1190" s="103" t="str">
        <f>IF(ISNUMBER('Форма 1'!AF1190),'Форма 1'!$H1190*VLOOKUP('Форма 1'!$F1190,'Придельники с 2022'!$B$4:$X$28,'Форма 1'!AF$8),"")</f>
        <v/>
      </c>
      <c r="P1190" s="87"/>
      <c r="Q1190" s="103" t="str">
        <f>IF(ISNUMBER('Форма 1'!AH1190),'Форма 1'!$H1190*VLOOKUP('Форма 1'!$F1190,'Придельники с 2022'!$B$4:$X$28,'Форма 1'!AH$8),"")</f>
        <v/>
      </c>
      <c r="R1190" s="103" t="str">
        <f>IF(ISNUMBER('Форма 1'!AI1190),'Форма 1'!$H1190*VLOOKUP('Форма 1'!$F1190,'Придельники с 2022'!$B$4:$X$28,'Форма 1'!AI$8),"")</f>
        <v/>
      </c>
      <c r="S1190" s="103" t="str">
        <f>IF(ISNUMBER('Форма 1'!AJ1190),'Форма 1'!$H1190*VLOOKUP('Форма 1'!$F1190,'Придельники с 2022'!$B$4:$X$28,'Форма 1'!AJ$8),"")</f>
        <v/>
      </c>
      <c r="T1190" s="87"/>
    </row>
    <row r="1191" spans="1:20">
      <c r="A1191" s="188">
        <f t="shared" si="105"/>
        <v>16</v>
      </c>
      <c r="B1191" s="189" t="s">
        <v>1337</v>
      </c>
      <c r="C1191" s="99">
        <f t="shared" si="99"/>
        <v>10960780.635999998</v>
      </c>
      <c r="D1191" s="103" t="str">
        <f>IF(ISNUMBER('Форма 1'!U1191),'Форма 1'!$H1191*VLOOKUP('Форма 1'!$F1191,'Придельники с 2022'!$B$4:$X$28,'Форма 1'!U$8),"")</f>
        <v/>
      </c>
      <c r="E1191" s="103" t="str">
        <f>IF(ISNUMBER('Форма 1'!V1191),'Форма 1'!$H1191*VLOOKUP('Форма 1'!$F1191,'Придельники с 2022'!$B$4:$X$28,'Форма 1'!V$8),"")</f>
        <v/>
      </c>
      <c r="F1191" s="103" t="str">
        <f>IF(ISNUMBER('Форма 1'!W1191),'Форма 1'!$H1191*VLOOKUP('Форма 1'!$F1191,'Придельники с 2022'!$B$4:$X$28,'Форма 1'!W$8),"")</f>
        <v/>
      </c>
      <c r="G1191" s="103" t="str">
        <f>IF(ISNUMBER('Форма 1'!X1191),'Форма 1'!$H1191*VLOOKUP('Форма 1'!$F1191,'Придельники с 2022'!$B$4:$X$28,'Форма 1'!X$8),"")</f>
        <v/>
      </c>
      <c r="H1191" s="103" t="str">
        <f>IF(ISNUMBER('Форма 1'!Y1191),'Форма 1'!$H1191*VLOOKUP('Форма 1'!$F1191,'Придельники с 2022'!$B$4:$X$28,'Форма 1'!Y$8),"")</f>
        <v/>
      </c>
      <c r="I1191" s="103">
        <f>IF(ISNUMBER('Форма 1'!Z1191),'Форма 1'!$H1191*VLOOKUP('Форма 1'!$F1191,'Придельники с 2022'!$B$4:$X$28,'Форма 1'!Z$8),"")</f>
        <v>440832.18399999995</v>
      </c>
      <c r="J1191" s="103" t="str">
        <f>IF(ISNUMBER('Форма 1'!AA1191),'Форма 1'!$H1191*VLOOKUP('Форма 1'!$F1191,'Придельники с 2022'!$B$4:$X$28,'Форма 1'!AA$8),"")</f>
        <v/>
      </c>
      <c r="K1191" s="90"/>
      <c r="L1191" s="87"/>
      <c r="M1191" s="103">
        <f>IF(ISNUMBER('Форма 1'!AD1191),'Форма 1'!$H1191*VLOOKUP('Форма 1'!$F1191,'Придельники с 2022'!$B$4:$X$28,'Форма 1'!AD$8),"")</f>
        <v>6535343.2819999987</v>
      </c>
      <c r="N1191" s="103">
        <f>IF(ISBLANK('Форма 1'!$AE1191),"",IF('Форма 1'!$AE1191=1,'Форма 1'!$H1191*VLOOKUP('Форма 1'!$F1191,'Придельники с 2022'!$B$4:$X$28,'Форма 1'!$AE$8,0),IF('Форма 1'!$AE1191=2,'Форма 1'!$H1191*VLOOKUP('Форма 1'!$F1191,'Придельники с 2022'!$B$4:$X$28,13,0),IF('Форма 1'!$AE1191=3,'Форма 1'!$H1191*VLOOKUP('Форма 1'!$F1191,'Придельники с 2022'!$B$4:$X$28,12,0)))))</f>
        <v>3984605.1699999995</v>
      </c>
      <c r="O1191" s="103" t="str">
        <f>IF(ISNUMBER('Форма 1'!AF1191),'Форма 1'!$H1191*VLOOKUP('Форма 1'!$F1191,'Придельники с 2022'!$B$4:$X$28,'Форма 1'!AF$8),"")</f>
        <v/>
      </c>
      <c r="P1191" s="87"/>
      <c r="Q1191" s="103" t="str">
        <f>IF(ISNUMBER('Форма 1'!AH1191),'Форма 1'!$H1191*VLOOKUP('Форма 1'!$F1191,'Придельники с 2022'!$B$4:$X$28,'Форма 1'!AH$8),"")</f>
        <v/>
      </c>
      <c r="R1191" s="103" t="str">
        <f>IF(ISNUMBER('Форма 1'!AI1191),'Форма 1'!$H1191*VLOOKUP('Форма 1'!$F1191,'Придельники с 2022'!$B$4:$X$28,'Форма 1'!AI$8),"")</f>
        <v/>
      </c>
      <c r="S1191" s="103" t="str">
        <f>IF(ISNUMBER('Форма 1'!AJ1191),'Форма 1'!$H1191*VLOOKUP('Форма 1'!$F1191,'Придельники с 2022'!$B$4:$X$28,'Форма 1'!AJ$8),"")</f>
        <v/>
      </c>
      <c r="T1191" s="87"/>
    </row>
    <row r="1192" spans="1:20">
      <c r="A1192" s="188">
        <f t="shared" si="105"/>
        <v>17</v>
      </c>
      <c r="B1192" s="189" t="s">
        <v>224</v>
      </c>
      <c r="C1192" s="99">
        <f t="shared" si="99"/>
        <v>9173786.1119999997</v>
      </c>
      <c r="D1192" s="103">
        <f>IF(ISNUMBER('Форма 1'!U1192),'Форма 1'!$H1192*VLOOKUP('Форма 1'!$F1192,'Придельники с 2022'!$B$4:$X$28,'Форма 1'!U$8),"")</f>
        <v>564935.9040000001</v>
      </c>
      <c r="E1192" s="103">
        <f>IF(ISNUMBER('Форма 1'!V1192),'Форма 1'!$H1192*VLOOKUP('Форма 1'!$F1192,'Придельники с 2022'!$B$4:$X$28,'Форма 1'!V$8),"")</f>
        <v>6410971.5840000007</v>
      </c>
      <c r="F1192" s="103">
        <f>IF(ISNUMBER('Форма 1'!W1192),'Форма 1'!$H1192*VLOOKUP('Форма 1'!$F1192,'Придельники с 2022'!$B$4:$X$28,'Форма 1'!W$8),"")</f>
        <v>1020238.128</v>
      </c>
      <c r="G1192" s="103">
        <f>IF(ISNUMBER('Форма 1'!X1192),'Форма 1'!$H1192*VLOOKUP('Форма 1'!$F1192,'Придельники с 2022'!$B$4:$X$28,'Форма 1'!X$8),"")</f>
        <v>288344.592</v>
      </c>
      <c r="H1192" s="103">
        <f>IF(ISNUMBER('Форма 1'!Y1192),'Форма 1'!$H1192*VLOOKUP('Форма 1'!$F1192,'Придельники с 2022'!$B$4:$X$28,'Форма 1'!Y$8),"")</f>
        <v>889295.9040000001</v>
      </c>
      <c r="I1192" s="103" t="str">
        <f>IF(ISNUMBER('Форма 1'!Z1192),'Форма 1'!$H1192*VLOOKUP('Форма 1'!$F1192,'Придельники с 2022'!$B$4:$X$28,'Форма 1'!Z$8),"")</f>
        <v/>
      </c>
      <c r="J1192" s="103" t="str">
        <f>IF(ISNUMBER('Форма 1'!AA1192),'Форма 1'!$H1192*VLOOKUP('Форма 1'!$F1192,'Придельники с 2022'!$B$4:$X$28,'Форма 1'!AA$8),"")</f>
        <v/>
      </c>
      <c r="K1192" s="90"/>
      <c r="L1192" s="87"/>
      <c r="M1192" s="103" t="str">
        <f>IF(ISNUMBER('Форма 1'!AD1192),'Форма 1'!$H1192*VLOOKUP('Форма 1'!$F1192,'Придельники с 2022'!$B$4:$X$28,'Форма 1'!AD$8),"")</f>
        <v/>
      </c>
      <c r="N1192" s="103" t="str">
        <f>IF(ISBLANK('Форма 1'!$AE1192),"",IF('Форма 1'!$AE1192=1,'Форма 1'!$H1192*VLOOKUP('Форма 1'!$F1192,'Придельники с 2022'!$B$4:$X$28,'Форма 1'!$AE$8,0),IF('Форма 1'!$AE1192=2,'Форма 1'!$H1192*VLOOKUP('Форма 1'!$F1192,'Придельники с 2022'!$B$4:$X$28,13,0),IF('Форма 1'!$AE1192=3,'Форма 1'!$H1192*VLOOKUP('Форма 1'!$F1192,'Придельники с 2022'!$B$4:$X$28,12,0)))))</f>
        <v/>
      </c>
      <c r="O1192" s="103" t="str">
        <f>IF(ISNUMBER('Форма 1'!AF1192),'Форма 1'!$H1192*VLOOKUP('Форма 1'!$F1192,'Придельники с 2022'!$B$4:$X$28,'Форма 1'!AF$8),"")</f>
        <v/>
      </c>
      <c r="P1192" s="87"/>
      <c r="Q1192" s="103" t="str">
        <f>IF(ISNUMBER('Форма 1'!AH1192),'Форма 1'!$H1192*VLOOKUP('Форма 1'!$F1192,'Придельники с 2022'!$B$4:$X$28,'Форма 1'!AH$8),"")</f>
        <v/>
      </c>
      <c r="R1192" s="103" t="str">
        <f>IF(ISNUMBER('Форма 1'!AI1192),'Форма 1'!$H1192*VLOOKUP('Форма 1'!$F1192,'Придельники с 2022'!$B$4:$X$28,'Форма 1'!AI$8),"")</f>
        <v/>
      </c>
      <c r="S1192" s="103" t="str">
        <f>IF(ISNUMBER('Форма 1'!AJ1192),'Форма 1'!$H1192*VLOOKUP('Форма 1'!$F1192,'Придельники с 2022'!$B$4:$X$28,'Форма 1'!AJ$8),"")</f>
        <v/>
      </c>
      <c r="T1192" s="87"/>
    </row>
    <row r="1193" spans="1:20">
      <c r="A1193" s="188">
        <f t="shared" si="105"/>
        <v>18</v>
      </c>
      <c r="B1193" s="189" t="s">
        <v>1338</v>
      </c>
      <c r="C1193" s="99">
        <f t="shared" si="99"/>
        <v>6160760.4240000006</v>
      </c>
      <c r="D1193" s="103" t="str">
        <f>IF(ISNUMBER('Форма 1'!U1193),'Форма 1'!$H1193*VLOOKUP('Форма 1'!$F1193,'Придельники с 2022'!$B$4:$X$28,'Форма 1'!U$8),"")</f>
        <v/>
      </c>
      <c r="E1193" s="103" t="str">
        <f>IF(ISNUMBER('Форма 1'!V1193),'Форма 1'!$H1193*VLOOKUP('Форма 1'!$F1193,'Придельники с 2022'!$B$4:$X$28,'Форма 1'!V$8),"")</f>
        <v/>
      </c>
      <c r="F1193" s="103" t="str">
        <f>IF(ISNUMBER('Форма 1'!W1193),'Форма 1'!$H1193*VLOOKUP('Форма 1'!$F1193,'Придельники с 2022'!$B$4:$X$28,'Форма 1'!W$8),"")</f>
        <v/>
      </c>
      <c r="G1193" s="103" t="str">
        <f>IF(ISNUMBER('Форма 1'!X1193),'Форма 1'!$H1193*VLOOKUP('Форма 1'!$F1193,'Придельники с 2022'!$B$4:$X$28,'Форма 1'!X$8),"")</f>
        <v/>
      </c>
      <c r="H1193" s="103" t="str">
        <f>IF(ISNUMBER('Форма 1'!Y1193),'Форма 1'!$H1193*VLOOKUP('Форма 1'!$F1193,'Придельники с 2022'!$B$4:$X$28,'Форма 1'!Y$8),"")</f>
        <v/>
      </c>
      <c r="I1193" s="103">
        <f>IF(ISNUMBER('Форма 1'!Z1193),'Форма 1'!$H1193*VLOOKUP('Форма 1'!$F1193,'Придельники с 2022'!$B$4:$X$28,'Форма 1'!Z$8),"")</f>
        <v>512907.408</v>
      </c>
      <c r="J1193" s="103">
        <f>IF(ISNUMBER('Форма 1'!AA1193),'Форма 1'!$H1193*VLOOKUP('Форма 1'!$F1193,'Придельники с 2022'!$B$4:$X$28,'Форма 1'!AA$8),"")</f>
        <v>1011772.476</v>
      </c>
      <c r="K1193" s="90"/>
      <c r="L1193" s="87"/>
      <c r="M1193" s="103" t="str">
        <f>IF(ISNUMBER('Форма 1'!AD1193),'Форма 1'!$H1193*VLOOKUP('Форма 1'!$F1193,'Придельники с 2022'!$B$4:$X$28,'Форма 1'!AD$8),"")</f>
        <v/>
      </c>
      <c r="N1193" s="103">
        <f>IF(ISBLANK('Форма 1'!$AE1193),"",IF('Форма 1'!$AE1193=1,'Форма 1'!$H1193*VLOOKUP('Форма 1'!$F1193,'Придельники с 2022'!$B$4:$X$28,'Форма 1'!$AE$8,0),IF('Форма 1'!$AE1193=2,'Форма 1'!$H1193*VLOOKUP('Форма 1'!$F1193,'Придельники с 2022'!$B$4:$X$28,13,0),IF('Форма 1'!$AE1193=3,'Форма 1'!$H1193*VLOOKUP('Форма 1'!$F1193,'Придельники с 2022'!$B$4:$X$28,12,0)))))</f>
        <v>4636080.54</v>
      </c>
      <c r="O1193" s="103" t="str">
        <f>IF(ISNUMBER('Форма 1'!AF1193),'Форма 1'!$H1193*VLOOKUP('Форма 1'!$F1193,'Придельники с 2022'!$B$4:$X$28,'Форма 1'!AF$8),"")</f>
        <v/>
      </c>
      <c r="P1193" s="87"/>
      <c r="Q1193" s="103" t="str">
        <f>IF(ISNUMBER('Форма 1'!AH1193),'Форма 1'!$H1193*VLOOKUP('Форма 1'!$F1193,'Придельники с 2022'!$B$4:$X$28,'Форма 1'!AH$8),"")</f>
        <v/>
      </c>
      <c r="R1193" s="103" t="str">
        <f>IF(ISNUMBER('Форма 1'!AI1193),'Форма 1'!$H1193*VLOOKUP('Форма 1'!$F1193,'Придельники с 2022'!$B$4:$X$28,'Форма 1'!AI$8),"")</f>
        <v/>
      </c>
      <c r="S1193" s="103" t="str">
        <f>IF(ISNUMBER('Форма 1'!AJ1193),'Форма 1'!$H1193*VLOOKUP('Форма 1'!$F1193,'Придельники с 2022'!$B$4:$X$28,'Форма 1'!AJ$8),"")</f>
        <v/>
      </c>
      <c r="T1193" s="87"/>
    </row>
    <row r="1194" spans="1:20">
      <c r="A1194" s="188">
        <f t="shared" si="105"/>
        <v>19</v>
      </c>
      <c r="B1194" s="189" t="s">
        <v>1339</v>
      </c>
      <c r="C1194" s="99">
        <f t="shared" ref="C1194:C1257" si="109">SUM(D1194:J1194,L1194:T1194)</f>
        <v>14520166.199999999</v>
      </c>
      <c r="D1194" s="103" t="str">
        <f>IF(ISNUMBER('Форма 1'!U1194),'Форма 1'!$H1194*VLOOKUP('Форма 1'!$F1194,'Придельники с 2022'!$B$4:$X$28,'Форма 1'!U$8),"")</f>
        <v/>
      </c>
      <c r="E1194" s="103" t="str">
        <f>IF(ISNUMBER('Форма 1'!V1194),'Форма 1'!$H1194*VLOOKUP('Форма 1'!$F1194,'Придельники с 2022'!$B$4:$X$28,'Форма 1'!V$8),"")</f>
        <v/>
      </c>
      <c r="F1194" s="103">
        <f>IF(ISNUMBER('Форма 1'!W1194),'Форма 1'!$H1194*VLOOKUP('Форма 1'!$F1194,'Придельники с 2022'!$B$4:$X$28,'Форма 1'!W$8),"")</f>
        <v>1062748.05</v>
      </c>
      <c r="G1194" s="103">
        <f>IF(ISNUMBER('Форма 1'!X1194),'Форма 1'!$H1194*VLOOKUP('Форма 1'!$F1194,'Придельники с 2022'!$B$4:$X$28,'Форма 1'!X$8),"")</f>
        <v>300358.95</v>
      </c>
      <c r="H1194" s="103">
        <f>IF(ISNUMBER('Форма 1'!Y1194),'Форма 1'!$H1194*VLOOKUP('Форма 1'!$F1194,'Придельники с 2022'!$B$4:$X$28,'Форма 1'!Y$8),"")</f>
        <v>926349.9</v>
      </c>
      <c r="I1194" s="103" t="str">
        <f>IF(ISNUMBER('Форма 1'!Z1194),'Форма 1'!$H1194*VLOOKUP('Форма 1'!$F1194,'Придельники с 2022'!$B$4:$X$28,'Форма 1'!Z$8),"")</f>
        <v/>
      </c>
      <c r="J1194" s="103" t="str">
        <f>IF(ISNUMBER('Форма 1'!AA1194),'Форма 1'!$H1194*VLOOKUP('Форма 1'!$F1194,'Придельники с 2022'!$B$4:$X$28,'Форма 1'!AA$8),"")</f>
        <v/>
      </c>
      <c r="K1194" s="90"/>
      <c r="L1194" s="87"/>
      <c r="M1194" s="103">
        <f>IF(ISNUMBER('Форма 1'!AD1194),'Форма 1'!$H1194*VLOOKUP('Форма 1'!$F1194,'Придельники с 2022'!$B$4:$X$28,'Форма 1'!AD$8),"")</f>
        <v>7598125.0499999998</v>
      </c>
      <c r="N1194" s="103">
        <f>IF(ISBLANK('Форма 1'!$AE1194),"",IF('Форма 1'!$AE1194=1,'Форма 1'!$H1194*VLOOKUP('Форма 1'!$F1194,'Придельники с 2022'!$B$4:$X$28,'Форма 1'!$AE$8,0),IF('Форма 1'!$AE1194=2,'Форма 1'!$H1194*VLOOKUP('Форма 1'!$F1194,'Придельники с 2022'!$B$4:$X$28,13,0),IF('Форма 1'!$AE1194=3,'Форма 1'!$H1194*VLOOKUP('Форма 1'!$F1194,'Придельники с 2022'!$B$4:$X$28,12,0)))))</f>
        <v>4632584.25</v>
      </c>
      <c r="O1194" s="103" t="str">
        <f>IF(ISNUMBER('Форма 1'!AF1194),'Форма 1'!$H1194*VLOOKUP('Форма 1'!$F1194,'Придельники с 2022'!$B$4:$X$28,'Форма 1'!AF$8),"")</f>
        <v/>
      </c>
      <c r="P1194" s="87"/>
      <c r="Q1194" s="103" t="str">
        <f>IF(ISNUMBER('Форма 1'!AH1194),'Форма 1'!$H1194*VLOOKUP('Форма 1'!$F1194,'Придельники с 2022'!$B$4:$X$28,'Форма 1'!AH$8),"")</f>
        <v/>
      </c>
      <c r="R1194" s="103" t="str">
        <f>IF(ISNUMBER('Форма 1'!AI1194),'Форма 1'!$H1194*VLOOKUP('Форма 1'!$F1194,'Придельники с 2022'!$B$4:$X$28,'Форма 1'!AI$8),"")</f>
        <v/>
      </c>
      <c r="S1194" s="103" t="str">
        <f>IF(ISNUMBER('Форма 1'!AJ1194),'Форма 1'!$H1194*VLOOKUP('Форма 1'!$F1194,'Придельники с 2022'!$B$4:$X$28,'Форма 1'!AJ$8),"")</f>
        <v/>
      </c>
      <c r="T1194" s="87"/>
    </row>
    <row r="1195" spans="1:20">
      <c r="A1195" s="188">
        <f t="shared" si="105"/>
        <v>20</v>
      </c>
      <c r="B1195" s="189" t="s">
        <v>225</v>
      </c>
      <c r="C1195" s="99">
        <f t="shared" si="109"/>
        <v>17768603.862</v>
      </c>
      <c r="D1195" s="103" t="str">
        <f>IF(ISNUMBER('Форма 1'!U1195),'Форма 1'!$H1195*VLOOKUP('Форма 1'!$F1195,'Придельники с 2022'!$B$4:$X$28,'Форма 1'!U$8),"")</f>
        <v/>
      </c>
      <c r="E1195" s="103" t="str">
        <f>IF(ISNUMBER('Форма 1'!V1195),'Форма 1'!$H1195*VLOOKUP('Форма 1'!$F1195,'Придельники с 2022'!$B$4:$X$28,'Форма 1'!V$8),"")</f>
        <v/>
      </c>
      <c r="F1195" s="103" t="str">
        <f>IF(ISNUMBER('Форма 1'!W1195),'Форма 1'!$H1195*VLOOKUP('Форма 1'!$F1195,'Придельники с 2022'!$B$4:$X$28,'Форма 1'!W$8),"")</f>
        <v/>
      </c>
      <c r="G1195" s="103" t="str">
        <f>IF(ISNUMBER('Форма 1'!X1195),'Форма 1'!$H1195*VLOOKUP('Форма 1'!$F1195,'Придельники с 2022'!$B$4:$X$28,'Форма 1'!X$8),"")</f>
        <v/>
      </c>
      <c r="H1195" s="103" t="str">
        <f>IF(ISNUMBER('Форма 1'!Y1195),'Форма 1'!$H1195*VLOOKUP('Форма 1'!$F1195,'Придельники с 2022'!$B$4:$X$28,'Форма 1'!Y$8),"")</f>
        <v/>
      </c>
      <c r="I1195" s="103" t="str">
        <f>IF(ISNUMBER('Форма 1'!Z1195),'Форма 1'!$H1195*VLOOKUP('Форма 1'!$F1195,'Придельники с 2022'!$B$4:$X$28,'Форма 1'!Z$8),"")</f>
        <v/>
      </c>
      <c r="J1195" s="103">
        <f>IF(ISNUMBER('Форма 1'!AA1195),'Форма 1'!$H1195*VLOOKUP('Форма 1'!$F1195,'Придельники с 2022'!$B$4:$X$28,'Форма 1'!AA$8),"")</f>
        <v>2086647.2021999999</v>
      </c>
      <c r="K1195" s="90"/>
      <c r="L1195" s="87"/>
      <c r="M1195" s="103">
        <f>IF(ISNUMBER('Форма 1'!AD1195),'Форма 1'!$H1195*VLOOKUP('Форма 1'!$F1195,'Придельники с 2022'!$B$4:$X$28,'Форма 1'!AD$8),"")</f>
        <v>15681956.659799999</v>
      </c>
      <c r="N1195" s="103" t="str">
        <f>IF(ISBLANK('Форма 1'!$AE1195),"",IF('Форма 1'!$AE1195=1,'Форма 1'!$H1195*VLOOKUP('Форма 1'!$F1195,'Придельники с 2022'!$B$4:$X$28,'Форма 1'!$AE$8,0),IF('Форма 1'!$AE1195=2,'Форма 1'!$H1195*VLOOKUP('Форма 1'!$F1195,'Придельники с 2022'!$B$4:$X$28,13,0),IF('Форма 1'!$AE1195=3,'Форма 1'!$H1195*VLOOKUP('Форма 1'!$F1195,'Придельники с 2022'!$B$4:$X$28,12,0)))))</f>
        <v/>
      </c>
      <c r="O1195" s="103" t="str">
        <f>IF(ISNUMBER('Форма 1'!AF1195),'Форма 1'!$H1195*VLOOKUP('Форма 1'!$F1195,'Придельники с 2022'!$B$4:$X$28,'Форма 1'!AF$8),"")</f>
        <v/>
      </c>
      <c r="P1195" s="87"/>
      <c r="Q1195" s="103" t="str">
        <f>IF(ISNUMBER('Форма 1'!AH1195),'Форма 1'!$H1195*VLOOKUP('Форма 1'!$F1195,'Придельники с 2022'!$B$4:$X$28,'Форма 1'!AH$8),"")</f>
        <v/>
      </c>
      <c r="R1195" s="103" t="str">
        <f>IF(ISNUMBER('Форма 1'!AI1195),'Форма 1'!$H1195*VLOOKUP('Форма 1'!$F1195,'Придельники с 2022'!$B$4:$X$28,'Форма 1'!AI$8),"")</f>
        <v/>
      </c>
      <c r="S1195" s="103" t="str">
        <f>IF(ISNUMBER('Форма 1'!AJ1195),'Форма 1'!$H1195*VLOOKUP('Форма 1'!$F1195,'Придельники с 2022'!$B$4:$X$28,'Форма 1'!AJ$8),"")</f>
        <v/>
      </c>
      <c r="T1195" s="87"/>
    </row>
    <row r="1196" spans="1:20">
      <c r="A1196" s="188">
        <f t="shared" si="105"/>
        <v>21</v>
      </c>
      <c r="B1196" s="189" t="s">
        <v>1340</v>
      </c>
      <c r="C1196" s="99">
        <f t="shared" si="109"/>
        <v>7070339.9199999999</v>
      </c>
      <c r="D1196" s="103" t="str">
        <f>IF(ISNUMBER('Форма 1'!U1196),'Форма 1'!$H1196*VLOOKUP('Форма 1'!$F1196,'Придельники с 2022'!$B$4:$X$28,'Форма 1'!U$8),"")</f>
        <v/>
      </c>
      <c r="E1196" s="103" t="str">
        <f>IF(ISNUMBER('Форма 1'!V1196),'Форма 1'!$H1196*VLOOKUP('Форма 1'!$F1196,'Придельники с 2022'!$B$4:$X$28,'Форма 1'!V$8),"")</f>
        <v/>
      </c>
      <c r="F1196" s="103" t="str">
        <f>IF(ISNUMBER('Форма 1'!W1196),'Форма 1'!$H1196*VLOOKUP('Форма 1'!$F1196,'Придельники с 2022'!$B$4:$X$28,'Форма 1'!W$8),"")</f>
        <v/>
      </c>
      <c r="G1196" s="103">
        <f>IF(ISNUMBER('Форма 1'!X1196),'Форма 1'!$H1196*VLOOKUP('Форма 1'!$F1196,'Придельники с 2022'!$B$4:$X$28,'Форма 1'!X$8),"")</f>
        <v>1945300.87</v>
      </c>
      <c r="H1196" s="103">
        <f>IF(ISNUMBER('Форма 1'!Y1196),'Форма 1'!$H1196*VLOOKUP('Форма 1'!$F1196,'Придельники с 2022'!$B$4:$X$28,'Форма 1'!Y$8),"")</f>
        <v>5125039.05</v>
      </c>
      <c r="I1196" s="103" t="str">
        <f>IF(ISNUMBER('Форма 1'!Z1196),'Форма 1'!$H1196*VLOOKUP('Форма 1'!$F1196,'Придельники с 2022'!$B$4:$X$28,'Форма 1'!Z$8),"")</f>
        <v/>
      </c>
      <c r="J1196" s="103" t="str">
        <f>IF(ISNUMBER('Форма 1'!AA1196),'Форма 1'!$H1196*VLOOKUP('Форма 1'!$F1196,'Придельники с 2022'!$B$4:$X$28,'Форма 1'!AA$8),"")</f>
        <v/>
      </c>
      <c r="K1196" s="90"/>
      <c r="L1196" s="87"/>
      <c r="M1196" s="103" t="str">
        <f>IF(ISNUMBER('Форма 1'!AD1196),'Форма 1'!$H1196*VLOOKUP('Форма 1'!$F1196,'Придельники с 2022'!$B$4:$X$28,'Форма 1'!AD$8),"")</f>
        <v/>
      </c>
      <c r="N1196" s="103" t="str">
        <f>IF(ISBLANK('Форма 1'!$AE1196),"",IF('Форма 1'!$AE1196=1,'Форма 1'!$H1196*VLOOKUP('Форма 1'!$F1196,'Придельники с 2022'!$B$4:$X$28,'Форма 1'!$AE$8,0),IF('Форма 1'!$AE1196=2,'Форма 1'!$H1196*VLOOKUP('Форма 1'!$F1196,'Придельники с 2022'!$B$4:$X$28,13,0),IF('Форма 1'!$AE1196=3,'Форма 1'!$H1196*VLOOKUP('Форма 1'!$F1196,'Придельники с 2022'!$B$4:$X$28,12,0)))))</f>
        <v/>
      </c>
      <c r="O1196" s="103" t="str">
        <f>IF(ISNUMBER('Форма 1'!AF1196),'Форма 1'!$H1196*VLOOKUP('Форма 1'!$F1196,'Придельники с 2022'!$B$4:$X$28,'Форма 1'!AF$8),"")</f>
        <v/>
      </c>
      <c r="P1196" s="87"/>
      <c r="Q1196" s="103" t="str">
        <f>IF(ISNUMBER('Форма 1'!AH1196),'Форма 1'!$H1196*VLOOKUP('Форма 1'!$F1196,'Придельники с 2022'!$B$4:$X$28,'Форма 1'!AH$8),"")</f>
        <v/>
      </c>
      <c r="R1196" s="103" t="str">
        <f>IF(ISNUMBER('Форма 1'!AI1196),'Форма 1'!$H1196*VLOOKUP('Форма 1'!$F1196,'Придельники с 2022'!$B$4:$X$28,'Форма 1'!AI$8),"")</f>
        <v/>
      </c>
      <c r="S1196" s="103" t="str">
        <f>IF(ISNUMBER('Форма 1'!AJ1196),'Форма 1'!$H1196*VLOOKUP('Форма 1'!$F1196,'Придельники с 2022'!$B$4:$X$28,'Форма 1'!AJ$8),"")</f>
        <v/>
      </c>
      <c r="T1196" s="87"/>
    </row>
    <row r="1197" spans="1:20">
      <c r="A1197" s="188">
        <f t="shared" si="105"/>
        <v>22</v>
      </c>
      <c r="B1197" s="189" t="s">
        <v>1341</v>
      </c>
      <c r="C1197" s="99">
        <f t="shared" si="109"/>
        <v>32351357.055599995</v>
      </c>
      <c r="D1197" s="103">
        <f>IF(ISNUMBER('Форма 1'!U1197),'Форма 1'!$H1197*VLOOKUP('Форма 1'!$F1197,'Придельники с 2022'!$B$4:$X$28,'Форма 1'!U$8),"")</f>
        <v>2842297.8766000001</v>
      </c>
      <c r="E1197" s="103">
        <f>IF(ISNUMBER('Форма 1'!V1197),'Форма 1'!$H1197*VLOOKUP('Форма 1'!$F1197,'Придельники с 2022'!$B$4:$X$28,'Форма 1'!V$8),"")</f>
        <v>13607540.0584</v>
      </c>
      <c r="F1197" s="103">
        <f>IF(ISNUMBER('Форма 1'!W1197),'Форма 1'!$H1197*VLOOKUP('Форма 1'!$F1197,'Придельники с 2022'!$B$4:$X$28,'Форма 1'!W$8),"")</f>
        <v>2863029.4040000001</v>
      </c>
      <c r="G1197" s="103" t="str">
        <f>IF(ISNUMBER('Форма 1'!X1197),'Форма 1'!$H1197*VLOOKUP('Форма 1'!$F1197,'Придельники с 2022'!$B$4:$X$28,'Форма 1'!X$8),"")</f>
        <v/>
      </c>
      <c r="H1197" s="103">
        <f>IF(ISNUMBER('Форма 1'!Y1197),'Форма 1'!$H1197*VLOOKUP('Форма 1'!$F1197,'Придельники с 2022'!$B$4:$X$28,'Форма 1'!Y$8),"")</f>
        <v>4685106.3900000006</v>
      </c>
      <c r="I1197" s="103">
        <f>IF(ISNUMBER('Форма 1'!Z1197),'Форма 1'!$H1197*VLOOKUP('Форма 1'!$F1197,'Придельники с 2022'!$B$4:$X$28,'Форма 1'!Z$8),"")</f>
        <v>2490573.0186000001</v>
      </c>
      <c r="J1197" s="103">
        <f>IF(ISNUMBER('Форма 1'!AA1197),'Форма 1'!$H1197*VLOOKUP('Форма 1'!$F1197,'Придельники с 2022'!$B$4:$X$28,'Форма 1'!AA$8),"")</f>
        <v>5862810.3080000002</v>
      </c>
      <c r="K1197" s="90"/>
      <c r="L1197" s="87"/>
      <c r="M1197" s="103" t="str">
        <f>IF(ISNUMBER('Форма 1'!AD1197),'Форма 1'!$H1197*VLOOKUP('Форма 1'!$F1197,'Придельники с 2022'!$B$4:$X$28,'Форма 1'!AD$8),"")</f>
        <v/>
      </c>
      <c r="N1197" s="103" t="str">
        <f>IF(ISBLANK('Форма 1'!$AE1197),"",IF('Форма 1'!$AE1197=1,'Форма 1'!$H1197*VLOOKUP('Форма 1'!$F1197,'Придельники с 2022'!$B$4:$X$28,'Форма 1'!$AE$8,0),IF('Форма 1'!$AE1197=2,'Форма 1'!$H1197*VLOOKUP('Форма 1'!$F1197,'Придельники с 2022'!$B$4:$X$28,13,0),IF('Форма 1'!$AE1197=3,'Форма 1'!$H1197*VLOOKUP('Форма 1'!$F1197,'Придельники с 2022'!$B$4:$X$28,12,0)))))</f>
        <v/>
      </c>
      <c r="O1197" s="103" t="str">
        <f>IF(ISNUMBER('Форма 1'!AF1197),'Форма 1'!$H1197*VLOOKUP('Форма 1'!$F1197,'Придельники с 2022'!$B$4:$X$28,'Форма 1'!AF$8),"")</f>
        <v/>
      </c>
      <c r="P1197" s="87"/>
      <c r="Q1197" s="103" t="str">
        <f>IF(ISNUMBER('Форма 1'!AH1197),'Форма 1'!$H1197*VLOOKUP('Форма 1'!$F1197,'Придельники с 2022'!$B$4:$X$28,'Форма 1'!AH$8),"")</f>
        <v/>
      </c>
      <c r="R1197" s="103" t="str">
        <f>IF(ISNUMBER('Форма 1'!AI1197),'Форма 1'!$H1197*VLOOKUP('Форма 1'!$F1197,'Придельники с 2022'!$B$4:$X$28,'Форма 1'!AI$8),"")</f>
        <v/>
      </c>
      <c r="S1197" s="103" t="str">
        <f>IF(ISNUMBER('Форма 1'!AJ1197),'Форма 1'!$H1197*VLOOKUP('Форма 1'!$F1197,'Придельники с 2022'!$B$4:$X$28,'Форма 1'!AJ$8),"")</f>
        <v/>
      </c>
      <c r="T1197" s="87"/>
    </row>
    <row r="1198" spans="1:20">
      <c r="A1198" s="188">
        <f t="shared" si="105"/>
        <v>23</v>
      </c>
      <c r="B1198" s="189" t="s">
        <v>1342</v>
      </c>
      <c r="C1198" s="99">
        <f t="shared" si="109"/>
        <v>26326518.035999998</v>
      </c>
      <c r="D1198" s="103">
        <f>IF(ISNUMBER('Форма 1'!U1198),'Форма 1'!$H1198*VLOOKUP('Форма 1'!$F1198,'Придельники с 2022'!$B$4:$X$28,'Форма 1'!U$8),"")</f>
        <v>2824911.7260000003</v>
      </c>
      <c r="E1198" s="103">
        <f>IF(ISNUMBER('Форма 1'!V1198),'Форма 1'!$H1198*VLOOKUP('Форма 1'!$F1198,'Придельники с 2022'!$B$4:$X$28,'Форма 1'!V$8),"")</f>
        <v>13524303.624</v>
      </c>
      <c r="F1198" s="103">
        <f>IF(ISNUMBER('Форма 1'!W1198),'Форма 1'!$H1198*VLOOKUP('Форма 1'!$F1198,'Придельники с 2022'!$B$4:$X$28,'Форма 1'!W$8),"")</f>
        <v>2845516.44</v>
      </c>
      <c r="G1198" s="103" t="str">
        <f>IF(ISNUMBER('Форма 1'!X1198),'Форма 1'!$H1198*VLOOKUP('Форма 1'!$F1198,'Придельники с 2022'!$B$4:$X$28,'Форма 1'!X$8),"")</f>
        <v/>
      </c>
      <c r="H1198" s="103">
        <f>IF(ISNUMBER('Форма 1'!Y1198),'Форма 1'!$H1198*VLOOKUP('Форма 1'!$F1198,'Придельники с 2022'!$B$4:$X$28,'Форма 1'!Y$8),"")</f>
        <v>4656447.9000000004</v>
      </c>
      <c r="I1198" s="103">
        <f>IF(ISNUMBER('Форма 1'!Z1198),'Форма 1'!$H1198*VLOOKUP('Форма 1'!$F1198,'Придельники с 2022'!$B$4:$X$28,'Форма 1'!Z$8),"")</f>
        <v>2475338.3460000004</v>
      </c>
      <c r="J1198" s="103" t="str">
        <f>IF(ISNUMBER('Форма 1'!AA1198),'Форма 1'!$H1198*VLOOKUP('Форма 1'!$F1198,'Придельники с 2022'!$B$4:$X$28,'Форма 1'!AA$8),"")</f>
        <v/>
      </c>
      <c r="K1198" s="90"/>
      <c r="L1198" s="87"/>
      <c r="M1198" s="103" t="str">
        <f>IF(ISNUMBER('Форма 1'!AD1198),'Форма 1'!$H1198*VLOOKUP('Форма 1'!$F1198,'Придельники с 2022'!$B$4:$X$28,'Форма 1'!AD$8),"")</f>
        <v/>
      </c>
      <c r="N1198" s="103" t="str">
        <f>IF(ISBLANK('Форма 1'!$AE1198),"",IF('Форма 1'!$AE1198=1,'Форма 1'!$H1198*VLOOKUP('Форма 1'!$F1198,'Придельники с 2022'!$B$4:$X$28,'Форма 1'!$AE$8,0),IF('Форма 1'!$AE1198=2,'Форма 1'!$H1198*VLOOKUP('Форма 1'!$F1198,'Придельники с 2022'!$B$4:$X$28,13,0),IF('Форма 1'!$AE1198=3,'Форма 1'!$H1198*VLOOKUP('Форма 1'!$F1198,'Придельники с 2022'!$B$4:$X$28,12,0)))))</f>
        <v/>
      </c>
      <c r="O1198" s="103" t="str">
        <f>IF(ISNUMBER('Форма 1'!AF1198),'Форма 1'!$H1198*VLOOKUP('Форма 1'!$F1198,'Придельники с 2022'!$B$4:$X$28,'Форма 1'!AF$8),"")</f>
        <v/>
      </c>
      <c r="P1198" s="87"/>
      <c r="Q1198" s="103" t="str">
        <f>IF(ISNUMBER('Форма 1'!AH1198),'Форма 1'!$H1198*VLOOKUP('Форма 1'!$F1198,'Придельники с 2022'!$B$4:$X$28,'Форма 1'!AH$8),"")</f>
        <v/>
      </c>
      <c r="R1198" s="103" t="str">
        <f>IF(ISNUMBER('Форма 1'!AI1198),'Форма 1'!$H1198*VLOOKUP('Форма 1'!$F1198,'Придельники с 2022'!$B$4:$X$28,'Форма 1'!AI$8),"")</f>
        <v/>
      </c>
      <c r="S1198" s="103" t="str">
        <f>IF(ISNUMBER('Форма 1'!AJ1198),'Форма 1'!$H1198*VLOOKUP('Форма 1'!$F1198,'Придельники с 2022'!$B$4:$X$28,'Форма 1'!AJ$8),"")</f>
        <v/>
      </c>
      <c r="T1198" s="87"/>
    </row>
    <row r="1199" spans="1:20">
      <c r="A1199" s="188">
        <f t="shared" si="105"/>
        <v>24</v>
      </c>
      <c r="B1199" s="189" t="s">
        <v>1343</v>
      </c>
      <c r="C1199" s="99">
        <f t="shared" si="109"/>
        <v>13619493.487499999</v>
      </c>
      <c r="D1199" s="103">
        <f>IF(ISNUMBER('Форма 1'!U1199),'Форма 1'!$H1199*VLOOKUP('Форма 1'!$F1199,'Придельники с 2022'!$B$4:$X$28,'Форма 1'!U$8),"")</f>
        <v>723379.995</v>
      </c>
      <c r="E1199" s="103">
        <f>IF(ISNUMBER('Форма 1'!V1199),'Форма 1'!$H1199*VLOOKUP('Форма 1'!$F1199,'Придельники с 2022'!$B$4:$X$28,'Форма 1'!V$8),"")</f>
        <v>8209017.2700000005</v>
      </c>
      <c r="F1199" s="103">
        <f>IF(ISNUMBER('Форма 1'!W1199),'Форма 1'!$H1199*VLOOKUP('Форма 1'!$F1199,'Придельники с 2022'!$B$4:$X$28,'Форма 1'!W$8),"")</f>
        <v>1306378.0274999999</v>
      </c>
      <c r="G1199" s="103">
        <f>IF(ISNUMBER('Форма 1'!X1199),'Форма 1'!$H1199*VLOOKUP('Форма 1'!$F1199,'Придельники с 2022'!$B$4:$X$28,'Форма 1'!X$8),"")</f>
        <v>369214.82250000001</v>
      </c>
      <c r="H1199" s="103">
        <f>IF(ISNUMBER('Форма 1'!Y1199),'Форма 1'!$H1199*VLOOKUP('Форма 1'!$F1199,'Придельники с 2022'!$B$4:$X$28,'Форма 1'!Y$8),"")</f>
        <v>1138711.2450000001</v>
      </c>
      <c r="I1199" s="103">
        <f>IF(ISNUMBER('Форма 1'!Z1199),'Форма 1'!$H1199*VLOOKUP('Форма 1'!$F1199,'Придельники с 2022'!$B$4:$X$28,'Форма 1'!Z$8),"")</f>
        <v>630013.52999999991</v>
      </c>
      <c r="J1199" s="103">
        <f>IF(ISNUMBER('Форма 1'!AA1199),'Форма 1'!$H1199*VLOOKUP('Форма 1'!$F1199,'Придельники с 2022'!$B$4:$X$28,'Форма 1'!AA$8),"")</f>
        <v>1242778.5975000001</v>
      </c>
      <c r="K1199" s="90"/>
      <c r="L1199" s="87"/>
      <c r="M1199" s="103" t="str">
        <f>IF(ISNUMBER('Форма 1'!AD1199),'Форма 1'!$H1199*VLOOKUP('Форма 1'!$F1199,'Придельники с 2022'!$B$4:$X$28,'Форма 1'!AD$8),"")</f>
        <v/>
      </c>
      <c r="N1199" s="103" t="str">
        <f>IF(ISBLANK('Форма 1'!$AE1199),"",IF('Форма 1'!$AE1199=1,'Форма 1'!$H1199*VLOOKUP('Форма 1'!$F1199,'Придельники с 2022'!$B$4:$X$28,'Форма 1'!$AE$8,0),IF('Форма 1'!$AE1199=2,'Форма 1'!$H1199*VLOOKUP('Форма 1'!$F1199,'Придельники с 2022'!$B$4:$X$28,13,0),IF('Форма 1'!$AE1199=3,'Форма 1'!$H1199*VLOOKUP('Форма 1'!$F1199,'Придельники с 2022'!$B$4:$X$28,12,0)))))</f>
        <v/>
      </c>
      <c r="O1199" s="103" t="str">
        <f>IF(ISNUMBER('Форма 1'!AF1199),'Форма 1'!$H1199*VLOOKUP('Форма 1'!$F1199,'Придельники с 2022'!$B$4:$X$28,'Форма 1'!AF$8),"")</f>
        <v/>
      </c>
      <c r="P1199" s="87"/>
      <c r="Q1199" s="103" t="str">
        <f>IF(ISNUMBER('Форма 1'!AH1199),'Форма 1'!$H1199*VLOOKUP('Форма 1'!$F1199,'Придельники с 2022'!$B$4:$X$28,'Форма 1'!AH$8),"")</f>
        <v/>
      </c>
      <c r="R1199" s="103" t="str">
        <f>IF(ISNUMBER('Форма 1'!AI1199),'Форма 1'!$H1199*VLOOKUP('Форма 1'!$F1199,'Придельники с 2022'!$B$4:$X$28,'Форма 1'!AI$8),"")</f>
        <v/>
      </c>
      <c r="S1199" s="103" t="str">
        <f>IF(ISNUMBER('Форма 1'!AJ1199),'Форма 1'!$H1199*VLOOKUP('Форма 1'!$F1199,'Придельники с 2022'!$B$4:$X$28,'Форма 1'!AJ$8),"")</f>
        <v/>
      </c>
      <c r="T1199" s="87"/>
    </row>
    <row r="1200" spans="1:20">
      <c r="A1200" s="188">
        <f t="shared" si="105"/>
        <v>25</v>
      </c>
      <c r="B1200" s="191" t="s">
        <v>1344</v>
      </c>
      <c r="C1200" s="99">
        <f t="shared" si="109"/>
        <v>10569344.52</v>
      </c>
      <c r="D1200" s="103" t="str">
        <f>IF(ISNUMBER('Форма 1'!U1200),'Форма 1'!$H1200*VLOOKUP('Форма 1'!$F1200,'Придельники с 2022'!$B$4:$X$28,'Форма 1'!U$8),"")</f>
        <v/>
      </c>
      <c r="E1200" s="103" t="str">
        <f>IF(ISNUMBER('Форма 1'!V1200),'Форма 1'!$H1200*VLOOKUP('Форма 1'!$F1200,'Придельники с 2022'!$B$4:$X$28,'Форма 1'!V$8),"")</f>
        <v/>
      </c>
      <c r="F1200" s="103" t="str">
        <f>IF(ISNUMBER('Форма 1'!W1200),'Форма 1'!$H1200*VLOOKUP('Форма 1'!$F1200,'Придельники с 2022'!$B$4:$X$28,'Форма 1'!W$8),"")</f>
        <v/>
      </c>
      <c r="G1200" s="103" t="str">
        <f>IF(ISNUMBER('Форма 1'!X1200),'Форма 1'!$H1200*VLOOKUP('Форма 1'!$F1200,'Придельники с 2022'!$B$4:$X$28,'Форма 1'!X$8),"")</f>
        <v/>
      </c>
      <c r="H1200" s="103" t="str">
        <f>IF(ISNUMBER('Форма 1'!Y1200),'Форма 1'!$H1200*VLOOKUP('Форма 1'!$F1200,'Придельники с 2022'!$B$4:$X$28,'Форма 1'!Y$8),"")</f>
        <v/>
      </c>
      <c r="I1200" s="103">
        <f>IF(ISNUMBER('Форма 1'!Z1200),'Форма 1'!$H1200*VLOOKUP('Форма 1'!$F1200,'Придельники с 2022'!$B$4:$X$28,'Форма 1'!Z$8),"")</f>
        <v>667888.48</v>
      </c>
      <c r="J1200" s="103" t="str">
        <f>IF(ISNUMBER('Форма 1'!AA1200),'Форма 1'!$H1200*VLOOKUP('Форма 1'!$F1200,'Придельники с 2022'!$B$4:$X$28,'Форма 1'!AA$8),"")</f>
        <v/>
      </c>
      <c r="K1200" s="90"/>
      <c r="L1200" s="87"/>
      <c r="M1200" s="103">
        <f>IF(ISNUMBER('Форма 1'!AD1200),'Форма 1'!$H1200*VLOOKUP('Форма 1'!$F1200,'Придельники с 2022'!$B$4:$X$28,'Форма 1'!AD$8),"")</f>
        <v>9901456.0399999991</v>
      </c>
      <c r="N1200" s="103" t="str">
        <f>IF(ISBLANK('Форма 1'!$AE1200),"",IF('Форма 1'!$AE1200=1,'Форма 1'!$H1200*VLOOKUP('Форма 1'!$F1200,'Придельники с 2022'!$B$4:$X$28,'Форма 1'!$AE$8,0),IF('Форма 1'!$AE1200=2,'Форма 1'!$H1200*VLOOKUP('Форма 1'!$F1200,'Придельники с 2022'!$B$4:$X$28,13,0),IF('Форма 1'!$AE1200=3,'Форма 1'!$H1200*VLOOKUP('Форма 1'!$F1200,'Придельники с 2022'!$B$4:$X$28,12,0)))))</f>
        <v/>
      </c>
      <c r="O1200" s="103" t="str">
        <f>IF(ISNUMBER('Форма 1'!AF1200),'Форма 1'!$H1200*VLOOKUP('Форма 1'!$F1200,'Придельники с 2022'!$B$4:$X$28,'Форма 1'!AF$8),"")</f>
        <v/>
      </c>
      <c r="P1200" s="87"/>
      <c r="Q1200" s="103" t="str">
        <f>IF(ISNUMBER('Форма 1'!AH1200),'Форма 1'!$H1200*VLOOKUP('Форма 1'!$F1200,'Придельники с 2022'!$B$4:$X$28,'Форма 1'!AH$8),"")</f>
        <v/>
      </c>
      <c r="R1200" s="103" t="str">
        <f>IF(ISNUMBER('Форма 1'!AI1200),'Форма 1'!$H1200*VLOOKUP('Форма 1'!$F1200,'Придельники с 2022'!$B$4:$X$28,'Форма 1'!AI$8),"")</f>
        <v/>
      </c>
      <c r="S1200" s="103" t="str">
        <f>IF(ISNUMBER('Форма 1'!AJ1200),'Форма 1'!$H1200*VLOOKUP('Форма 1'!$F1200,'Придельники с 2022'!$B$4:$X$28,'Форма 1'!AJ$8),"")</f>
        <v/>
      </c>
      <c r="T1200" s="87"/>
    </row>
    <row r="1201" spans="1:20">
      <c r="A1201" s="188">
        <f t="shared" si="105"/>
        <v>26</v>
      </c>
      <c r="B1201" s="189" t="s">
        <v>1345</v>
      </c>
      <c r="C1201" s="99">
        <f t="shared" si="109"/>
        <v>4464268.3339999989</v>
      </c>
      <c r="D1201" s="103" t="str">
        <f>IF(ISNUMBER('Форма 1'!U1201),'Форма 1'!$H1201*VLOOKUP('Форма 1'!$F1201,'Придельники с 2022'!$B$4:$X$28,'Форма 1'!U$8),"")</f>
        <v/>
      </c>
      <c r="E1201" s="103" t="str">
        <f>IF(ISNUMBER('Форма 1'!V1201),'Форма 1'!$H1201*VLOOKUP('Форма 1'!$F1201,'Придельники с 2022'!$B$4:$X$28,'Форма 1'!V$8),"")</f>
        <v/>
      </c>
      <c r="F1201" s="103" t="str">
        <f>IF(ISNUMBER('Форма 1'!W1201),'Форма 1'!$H1201*VLOOKUP('Форма 1'!$F1201,'Придельники с 2022'!$B$4:$X$28,'Форма 1'!W$8),"")</f>
        <v/>
      </c>
      <c r="G1201" s="103" t="str">
        <f>IF(ISNUMBER('Форма 1'!X1201),'Форма 1'!$H1201*VLOOKUP('Форма 1'!$F1201,'Придельники с 2022'!$B$4:$X$28,'Форма 1'!X$8),"")</f>
        <v/>
      </c>
      <c r="H1201" s="103" t="str">
        <f>IF(ISNUMBER('Форма 1'!Y1201),'Форма 1'!$H1201*VLOOKUP('Форма 1'!$F1201,'Придельники с 2022'!$B$4:$X$28,'Форма 1'!Y$8),"")</f>
        <v/>
      </c>
      <c r="I1201" s="103">
        <f>IF(ISNUMBER('Форма 1'!Z1201),'Форма 1'!$H1201*VLOOKUP('Форма 1'!$F1201,'Придельники с 2022'!$B$4:$X$28,'Форма 1'!Z$8),"")</f>
        <v>444700.26399999991</v>
      </c>
      <c r="J1201" s="103" t="str">
        <f>IF(ISNUMBER('Форма 1'!AA1201),'Форма 1'!$H1201*VLOOKUP('Форма 1'!$F1201,'Придельники с 2022'!$B$4:$X$28,'Форма 1'!AA$8),"")</f>
        <v/>
      </c>
      <c r="K1201" s="90"/>
      <c r="L1201" s="87"/>
      <c r="M1201" s="103" t="str">
        <f>IF(ISNUMBER('Форма 1'!AD1201),'Форма 1'!$H1201*VLOOKUP('Форма 1'!$F1201,'Придельники с 2022'!$B$4:$X$28,'Форма 1'!AD$8),"")</f>
        <v/>
      </c>
      <c r="N1201" s="103">
        <f>IF(ISBLANK('Форма 1'!$AE1201),"",IF('Форма 1'!$AE1201=1,'Форма 1'!$H1201*VLOOKUP('Форма 1'!$F1201,'Придельники с 2022'!$B$4:$X$28,'Форма 1'!$AE$8,0),IF('Форма 1'!$AE1201=2,'Форма 1'!$H1201*VLOOKUP('Форма 1'!$F1201,'Придельники с 2022'!$B$4:$X$28,13,0),IF('Форма 1'!$AE1201=3,'Форма 1'!$H1201*VLOOKUP('Форма 1'!$F1201,'Придельники с 2022'!$B$4:$X$28,12,0)))))</f>
        <v>4019568.0699999994</v>
      </c>
      <c r="O1201" s="103" t="str">
        <f>IF(ISNUMBER('Форма 1'!AF1201),'Форма 1'!$H1201*VLOOKUP('Форма 1'!$F1201,'Придельники с 2022'!$B$4:$X$28,'Форма 1'!AF$8),"")</f>
        <v/>
      </c>
      <c r="P1201" s="87"/>
      <c r="Q1201" s="103" t="str">
        <f>IF(ISNUMBER('Форма 1'!AH1201),'Форма 1'!$H1201*VLOOKUP('Форма 1'!$F1201,'Придельники с 2022'!$B$4:$X$28,'Форма 1'!AH$8),"")</f>
        <v/>
      </c>
      <c r="R1201" s="103" t="str">
        <f>IF(ISNUMBER('Форма 1'!AI1201),'Форма 1'!$H1201*VLOOKUP('Форма 1'!$F1201,'Придельники с 2022'!$B$4:$X$28,'Форма 1'!AI$8),"")</f>
        <v/>
      </c>
      <c r="S1201" s="103" t="str">
        <f>IF(ISNUMBER('Форма 1'!AJ1201),'Форма 1'!$H1201*VLOOKUP('Форма 1'!$F1201,'Придельники с 2022'!$B$4:$X$28,'Форма 1'!AJ$8),"")</f>
        <v/>
      </c>
      <c r="T1201" s="87"/>
    </row>
    <row r="1202" spans="1:20">
      <c r="A1202" s="188">
        <f t="shared" si="105"/>
        <v>27</v>
      </c>
      <c r="B1202" s="191" t="s">
        <v>1346</v>
      </c>
      <c r="C1202" s="99">
        <f t="shared" si="109"/>
        <v>6825731.25</v>
      </c>
      <c r="D1202" s="103" t="str">
        <f>IF(ISNUMBER('Форма 1'!U1202),'Форма 1'!$H1202*VLOOKUP('Форма 1'!$F1202,'Придельники с 2022'!$B$4:$X$28,'Форма 1'!U$8),"")</f>
        <v/>
      </c>
      <c r="E1202" s="103" t="str">
        <f>IF(ISNUMBER('Форма 1'!V1202),'Форма 1'!$H1202*VLOOKUP('Форма 1'!$F1202,'Придельники с 2022'!$B$4:$X$28,'Форма 1'!V$8),"")</f>
        <v/>
      </c>
      <c r="F1202" s="103" t="str">
        <f>IF(ISNUMBER('Форма 1'!W1202),'Форма 1'!$H1202*VLOOKUP('Форма 1'!$F1202,'Придельники с 2022'!$B$4:$X$28,'Форма 1'!W$8),"")</f>
        <v/>
      </c>
      <c r="G1202" s="103" t="str">
        <f>IF(ISNUMBER('Форма 1'!X1202),'Форма 1'!$H1202*VLOOKUP('Форма 1'!$F1202,'Придельники с 2022'!$B$4:$X$28,'Форма 1'!X$8),"")</f>
        <v/>
      </c>
      <c r="H1202" s="103" t="str">
        <f>IF(ISNUMBER('Форма 1'!Y1202),'Форма 1'!$H1202*VLOOKUP('Форма 1'!$F1202,'Придельники с 2022'!$B$4:$X$28,'Форма 1'!Y$8),"")</f>
        <v/>
      </c>
      <c r="I1202" s="103" t="str">
        <f>IF(ISNUMBER('Форма 1'!Z1202),'Форма 1'!$H1202*VLOOKUP('Форма 1'!$F1202,'Придельники с 2022'!$B$4:$X$28,'Форма 1'!Z$8),"")</f>
        <v/>
      </c>
      <c r="J1202" s="103">
        <f>IF(ISNUMBER('Форма 1'!AA1202),'Форма 1'!$H1202*VLOOKUP('Форма 1'!$F1202,'Придельники с 2022'!$B$4:$X$28,'Форма 1'!AA$8),"")</f>
        <v>521146.75800000003</v>
      </c>
      <c r="K1202" s="90"/>
      <c r="L1202" s="87"/>
      <c r="M1202" s="103">
        <f>IF(ISNUMBER('Форма 1'!AD1202),'Форма 1'!$H1202*VLOOKUP('Форма 1'!$F1202,'Придельники с 2022'!$B$4:$X$28,'Форма 1'!AD$8),"")</f>
        <v>3916618.4219999998</v>
      </c>
      <c r="N1202" s="103">
        <f>IF(ISBLANK('Форма 1'!$AE1202),"",IF('Форма 1'!$AE1202=1,'Форма 1'!$H1202*VLOOKUP('Форма 1'!$F1202,'Придельники с 2022'!$B$4:$X$28,'Форма 1'!$AE$8,0),IF('Форма 1'!$AE1202=2,'Форма 1'!$H1202*VLOOKUP('Форма 1'!$F1202,'Придельники с 2022'!$B$4:$X$28,13,0),IF('Форма 1'!$AE1202=3,'Форма 1'!$H1202*VLOOKUP('Форма 1'!$F1202,'Придельники с 2022'!$B$4:$X$28,12,0)))))</f>
        <v>2387966.0699999998</v>
      </c>
      <c r="O1202" s="103" t="str">
        <f>IF(ISNUMBER('Форма 1'!AF1202),'Форма 1'!$H1202*VLOOKUP('Форма 1'!$F1202,'Придельники с 2022'!$B$4:$X$28,'Форма 1'!AF$8),"")</f>
        <v/>
      </c>
      <c r="P1202" s="87"/>
      <c r="Q1202" s="103" t="str">
        <f>IF(ISNUMBER('Форма 1'!AH1202),'Форма 1'!$H1202*VLOOKUP('Форма 1'!$F1202,'Придельники с 2022'!$B$4:$X$28,'Форма 1'!AH$8),"")</f>
        <v/>
      </c>
      <c r="R1202" s="103" t="str">
        <f>IF(ISNUMBER('Форма 1'!AI1202),'Форма 1'!$H1202*VLOOKUP('Форма 1'!$F1202,'Придельники с 2022'!$B$4:$X$28,'Форма 1'!AI$8),"")</f>
        <v/>
      </c>
      <c r="S1202" s="103" t="str">
        <f>IF(ISNUMBER('Форма 1'!AJ1202),'Форма 1'!$H1202*VLOOKUP('Форма 1'!$F1202,'Придельники с 2022'!$B$4:$X$28,'Форма 1'!AJ$8),"")</f>
        <v/>
      </c>
      <c r="T1202" s="87"/>
    </row>
    <row r="1203" spans="1:20">
      <c r="A1203" s="188">
        <f t="shared" si="105"/>
        <v>28</v>
      </c>
      <c r="B1203" s="189" t="s">
        <v>1347</v>
      </c>
      <c r="C1203" s="99">
        <f t="shared" si="109"/>
        <v>26371272.743999999</v>
      </c>
      <c r="D1203" s="103" t="str">
        <f>IF(ISNUMBER('Форма 1'!U1203),'Форма 1'!$H1203*VLOOKUP('Форма 1'!$F1203,'Придельники с 2022'!$B$4:$X$28,'Форма 1'!U$8),"")</f>
        <v/>
      </c>
      <c r="E1203" s="103" t="str">
        <f>IF(ISNUMBER('Форма 1'!V1203),'Форма 1'!$H1203*VLOOKUP('Форма 1'!$F1203,'Придельники с 2022'!$B$4:$X$28,'Форма 1'!V$8),"")</f>
        <v/>
      </c>
      <c r="F1203" s="103" t="str">
        <f>IF(ISNUMBER('Форма 1'!W1203),'Форма 1'!$H1203*VLOOKUP('Форма 1'!$F1203,'Придельники с 2022'!$B$4:$X$28,'Форма 1'!W$8),"")</f>
        <v/>
      </c>
      <c r="G1203" s="103" t="str">
        <f>IF(ISNUMBER('Форма 1'!X1203),'Форма 1'!$H1203*VLOOKUP('Форма 1'!$F1203,'Придельники с 2022'!$B$4:$X$28,'Форма 1'!X$8),"")</f>
        <v/>
      </c>
      <c r="H1203" s="103" t="str">
        <f>IF(ISNUMBER('Форма 1'!Y1203),'Форма 1'!$H1203*VLOOKUP('Форма 1'!$F1203,'Придельники с 2022'!$B$4:$X$28,'Форма 1'!Y$8),"")</f>
        <v/>
      </c>
      <c r="I1203" s="103">
        <f>IF(ISNUMBER('Форма 1'!Z1203),'Форма 1'!$H1203*VLOOKUP('Форма 1'!$F1203,'Придельники с 2022'!$B$4:$X$28,'Форма 1'!Z$8),"")</f>
        <v>1060627.5359999998</v>
      </c>
      <c r="J1203" s="103" t="str">
        <f>IF(ISNUMBER('Форма 1'!AA1203),'Форма 1'!$H1203*VLOOKUP('Форма 1'!$F1203,'Придельники с 2022'!$B$4:$X$28,'Форма 1'!AA$8),"")</f>
        <v/>
      </c>
      <c r="K1203" s="90"/>
      <c r="L1203" s="87"/>
      <c r="M1203" s="103">
        <f>IF(ISNUMBER('Форма 1'!AD1203),'Форма 1'!$H1203*VLOOKUP('Форма 1'!$F1203,'Придельники с 2022'!$B$4:$X$28,'Форма 1'!AD$8),"")</f>
        <v>15723818.027999999</v>
      </c>
      <c r="N1203" s="103">
        <f>IF(ISBLANK('Форма 1'!$AE1203),"",IF('Форма 1'!$AE1203=1,'Форма 1'!$H1203*VLOOKUP('Форма 1'!$F1203,'Придельники с 2022'!$B$4:$X$28,'Форма 1'!$AE$8,0),IF('Форма 1'!$AE1203=2,'Форма 1'!$H1203*VLOOKUP('Форма 1'!$F1203,'Придельники с 2022'!$B$4:$X$28,13,0),IF('Форма 1'!$AE1203=3,'Форма 1'!$H1203*VLOOKUP('Форма 1'!$F1203,'Придельники с 2022'!$B$4:$X$28,12,0)))))</f>
        <v>9586827.1799999997</v>
      </c>
      <c r="O1203" s="103" t="str">
        <f>IF(ISNUMBER('Форма 1'!AF1203),'Форма 1'!$H1203*VLOOKUP('Форма 1'!$F1203,'Придельники с 2022'!$B$4:$X$28,'Форма 1'!AF$8),"")</f>
        <v/>
      </c>
      <c r="P1203" s="87"/>
      <c r="Q1203" s="103" t="str">
        <f>IF(ISNUMBER('Форма 1'!AH1203),'Форма 1'!$H1203*VLOOKUP('Форма 1'!$F1203,'Придельники с 2022'!$B$4:$X$28,'Форма 1'!AH$8),"")</f>
        <v/>
      </c>
      <c r="R1203" s="103" t="str">
        <f>IF(ISNUMBER('Форма 1'!AI1203),'Форма 1'!$H1203*VLOOKUP('Форма 1'!$F1203,'Придельники с 2022'!$B$4:$X$28,'Форма 1'!AI$8),"")</f>
        <v/>
      </c>
      <c r="S1203" s="103" t="str">
        <f>IF(ISNUMBER('Форма 1'!AJ1203),'Форма 1'!$H1203*VLOOKUP('Форма 1'!$F1203,'Придельники с 2022'!$B$4:$X$28,'Форма 1'!AJ$8),"")</f>
        <v/>
      </c>
      <c r="T1203" s="87"/>
    </row>
    <row r="1204" spans="1:20">
      <c r="A1204" s="188">
        <f t="shared" si="105"/>
        <v>29</v>
      </c>
      <c r="B1204" s="191" t="s">
        <v>1348</v>
      </c>
      <c r="C1204" s="99">
        <f t="shared" si="109"/>
        <v>7190733.9959999993</v>
      </c>
      <c r="D1204" s="103" t="str">
        <f>IF(ISNUMBER('Форма 1'!U1204),'Форма 1'!$H1204*VLOOKUP('Форма 1'!$F1204,'Придельники с 2022'!$B$4:$X$28,'Форма 1'!U$8),"")</f>
        <v/>
      </c>
      <c r="E1204" s="103" t="str">
        <f>IF(ISNUMBER('Форма 1'!V1204),'Форма 1'!$H1204*VLOOKUP('Форма 1'!$F1204,'Придельники с 2022'!$B$4:$X$28,'Форма 1'!V$8),"")</f>
        <v/>
      </c>
      <c r="F1204" s="103" t="str">
        <f>IF(ISNUMBER('Форма 1'!W1204),'Форма 1'!$H1204*VLOOKUP('Форма 1'!$F1204,'Придельники с 2022'!$B$4:$X$28,'Форма 1'!W$8),"")</f>
        <v/>
      </c>
      <c r="G1204" s="103" t="str">
        <f>IF(ISNUMBER('Форма 1'!X1204),'Форма 1'!$H1204*VLOOKUP('Форма 1'!$F1204,'Придельники с 2022'!$B$4:$X$28,'Форма 1'!X$8),"")</f>
        <v/>
      </c>
      <c r="H1204" s="103" t="str">
        <f>IF(ISNUMBER('Форма 1'!Y1204),'Форма 1'!$H1204*VLOOKUP('Форма 1'!$F1204,'Придельники с 2022'!$B$4:$X$28,'Форма 1'!Y$8),"")</f>
        <v/>
      </c>
      <c r="I1204" s="103" t="str">
        <f>IF(ISNUMBER('Форма 1'!Z1204),'Форма 1'!$H1204*VLOOKUP('Форма 1'!$F1204,'Придельники с 2022'!$B$4:$X$28,'Форма 1'!Z$8),"")</f>
        <v/>
      </c>
      <c r="J1204" s="103" t="str">
        <f>IF(ISNUMBER('Форма 1'!AA1204),'Форма 1'!$H1204*VLOOKUP('Форма 1'!$F1204,'Придельники с 2022'!$B$4:$X$28,'Форма 1'!AA$8),"")</f>
        <v/>
      </c>
      <c r="K1204" s="90"/>
      <c r="L1204" s="87"/>
      <c r="M1204" s="103">
        <f>IF(ISNUMBER('Форма 1'!AD1204),'Форма 1'!$H1204*VLOOKUP('Форма 1'!$F1204,'Придельники с 2022'!$B$4:$X$28,'Форма 1'!AD$8),"")</f>
        <v>4467124.0859999992</v>
      </c>
      <c r="N1204" s="103">
        <f>IF(ISBLANK('Форма 1'!$AE1204),"",IF('Форма 1'!$AE1204=1,'Форма 1'!$H1204*VLOOKUP('Форма 1'!$F1204,'Придельники с 2022'!$B$4:$X$28,'Форма 1'!$AE$8,0),IF('Форма 1'!$AE1204=2,'Форма 1'!$H1204*VLOOKUP('Форма 1'!$F1204,'Придельники с 2022'!$B$4:$X$28,13,0),IF('Форма 1'!$AE1204=3,'Форма 1'!$H1204*VLOOKUP('Форма 1'!$F1204,'Придельники с 2022'!$B$4:$X$28,12,0)))))</f>
        <v>2723609.9099999997</v>
      </c>
      <c r="O1204" s="103" t="str">
        <f>IF(ISNUMBER('Форма 1'!AF1204),'Форма 1'!$H1204*VLOOKUP('Форма 1'!$F1204,'Придельники с 2022'!$B$4:$X$28,'Форма 1'!AF$8),"")</f>
        <v/>
      </c>
      <c r="P1204" s="87"/>
      <c r="Q1204" s="103" t="str">
        <f>IF(ISNUMBER('Форма 1'!AH1204),'Форма 1'!$H1204*VLOOKUP('Форма 1'!$F1204,'Придельники с 2022'!$B$4:$X$28,'Форма 1'!AH$8),"")</f>
        <v/>
      </c>
      <c r="R1204" s="103" t="str">
        <f>IF(ISNUMBER('Форма 1'!AI1204),'Форма 1'!$H1204*VLOOKUP('Форма 1'!$F1204,'Придельники с 2022'!$B$4:$X$28,'Форма 1'!AI$8),"")</f>
        <v/>
      </c>
      <c r="S1204" s="103" t="str">
        <f>IF(ISNUMBER('Форма 1'!AJ1204),'Форма 1'!$H1204*VLOOKUP('Форма 1'!$F1204,'Придельники с 2022'!$B$4:$X$28,'Форма 1'!AJ$8),"")</f>
        <v/>
      </c>
      <c r="T1204" s="87"/>
    </row>
    <row r="1205" spans="1:20">
      <c r="A1205" s="188">
        <f t="shared" si="105"/>
        <v>30</v>
      </c>
      <c r="B1205" s="189" t="s">
        <v>1349</v>
      </c>
      <c r="C1205" s="99">
        <f t="shared" si="109"/>
        <v>5225676.2709999997</v>
      </c>
      <c r="D1205" s="103" t="str">
        <f>IF(ISNUMBER('Форма 1'!U1205),'Форма 1'!$H1205*VLOOKUP('Форма 1'!$F1205,'Придельники с 2022'!$B$4:$X$28,'Форма 1'!U$8),"")</f>
        <v/>
      </c>
      <c r="E1205" s="103">
        <f>IF(ISNUMBER('Форма 1'!V1205),'Форма 1'!$H1205*VLOOKUP('Форма 1'!$F1205,'Придельники с 2022'!$B$4:$X$28,'Форма 1'!V$8),"")</f>
        <v>3085364.0760000004</v>
      </c>
      <c r="F1205" s="103" t="str">
        <f>IF(ISNUMBER('Форма 1'!W1205),'Форма 1'!$H1205*VLOOKUP('Форма 1'!$F1205,'Придельники с 2022'!$B$4:$X$28,'Форма 1'!W$8),"")</f>
        <v/>
      </c>
      <c r="G1205" s="103" t="str">
        <f>IF(ISNUMBER('Форма 1'!X1205),'Форма 1'!$H1205*VLOOKUP('Форма 1'!$F1205,'Придельники с 2022'!$B$4:$X$28,'Форма 1'!X$8),"")</f>
        <v/>
      </c>
      <c r="H1205" s="103" t="str">
        <f>IF(ISNUMBER('Форма 1'!Y1205),'Форма 1'!$H1205*VLOOKUP('Форма 1'!$F1205,'Придельники с 2022'!$B$4:$X$28,'Форма 1'!Y$8),"")</f>
        <v/>
      </c>
      <c r="I1205" s="103" t="str">
        <f>IF(ISNUMBER('Форма 1'!Z1205),'Форма 1'!$H1205*VLOOKUP('Форма 1'!$F1205,'Придельники с 2022'!$B$4:$X$28,'Форма 1'!Z$8),"")</f>
        <v/>
      </c>
      <c r="J1205" s="103" t="str">
        <f>IF(ISNUMBER('Форма 1'!AA1205),'Форма 1'!$H1205*VLOOKUP('Форма 1'!$F1205,'Придельники с 2022'!$B$4:$X$28,'Форма 1'!AA$8),"")</f>
        <v/>
      </c>
      <c r="K1205" s="90"/>
      <c r="L1205" s="87"/>
      <c r="M1205" s="103" t="str">
        <f>IF(ISNUMBER('Форма 1'!AD1205),'Форма 1'!$H1205*VLOOKUP('Форма 1'!$F1205,'Придельники с 2022'!$B$4:$X$28,'Форма 1'!AD$8),"")</f>
        <v/>
      </c>
      <c r="N1205" s="103">
        <f>IF(ISBLANK('Форма 1'!$AE1205),"",IF('Форма 1'!$AE1205=1,'Форма 1'!$H1205*VLOOKUP('Форма 1'!$F1205,'Придельники с 2022'!$B$4:$X$28,'Форма 1'!$AE$8,0),IF('Форма 1'!$AE1205=2,'Форма 1'!$H1205*VLOOKUP('Форма 1'!$F1205,'Придельники с 2022'!$B$4:$X$28,13,0),IF('Форма 1'!$AE1205=3,'Форма 1'!$H1205*VLOOKUP('Форма 1'!$F1205,'Придельники с 2022'!$B$4:$X$28,12,0)))))</f>
        <v>2140312.1949999998</v>
      </c>
      <c r="O1205" s="103" t="str">
        <f>IF(ISNUMBER('Форма 1'!AF1205),'Форма 1'!$H1205*VLOOKUP('Форма 1'!$F1205,'Придельники с 2022'!$B$4:$X$28,'Форма 1'!AF$8),"")</f>
        <v/>
      </c>
      <c r="P1205" s="87"/>
      <c r="Q1205" s="103" t="str">
        <f>IF(ISNUMBER('Форма 1'!AH1205),'Форма 1'!$H1205*VLOOKUP('Форма 1'!$F1205,'Придельники с 2022'!$B$4:$X$28,'Форма 1'!AH$8),"")</f>
        <v/>
      </c>
      <c r="R1205" s="103" t="str">
        <f>IF(ISNUMBER('Форма 1'!AI1205),'Форма 1'!$H1205*VLOOKUP('Форма 1'!$F1205,'Придельники с 2022'!$B$4:$X$28,'Форма 1'!AI$8),"")</f>
        <v/>
      </c>
      <c r="S1205" s="103" t="str">
        <f>IF(ISNUMBER('Форма 1'!AJ1205),'Форма 1'!$H1205*VLOOKUP('Форма 1'!$F1205,'Придельники с 2022'!$B$4:$X$28,'Форма 1'!AJ$8),"")</f>
        <v/>
      </c>
      <c r="T1205" s="87"/>
    </row>
    <row r="1206" spans="1:20">
      <c r="A1206" s="188">
        <f t="shared" si="105"/>
        <v>31</v>
      </c>
      <c r="B1206" s="191" t="s">
        <v>1351</v>
      </c>
      <c r="C1206" s="99">
        <f t="shared" si="109"/>
        <v>7235248.926</v>
      </c>
      <c r="D1206" s="103" t="str">
        <f>IF(ISNUMBER('Форма 1'!U1206),'Форма 1'!$H1206*VLOOKUP('Форма 1'!$F1206,'Придельники с 2022'!$B$4:$X$28,'Форма 1'!U$8),"")</f>
        <v/>
      </c>
      <c r="E1206" s="103" t="str">
        <f>IF(ISNUMBER('Форма 1'!V1206),'Форма 1'!$H1206*VLOOKUP('Форма 1'!$F1206,'Придельники с 2022'!$B$4:$X$28,'Форма 1'!V$8),"")</f>
        <v/>
      </c>
      <c r="F1206" s="103" t="str">
        <f>IF(ISNUMBER('Форма 1'!W1206),'Форма 1'!$H1206*VLOOKUP('Форма 1'!$F1206,'Придельники с 2022'!$B$4:$X$28,'Форма 1'!W$8),"")</f>
        <v/>
      </c>
      <c r="G1206" s="103" t="str">
        <f>IF(ISNUMBER('Форма 1'!X1206),'Форма 1'!$H1206*VLOOKUP('Форма 1'!$F1206,'Придельники с 2022'!$B$4:$X$28,'Форма 1'!X$8),"")</f>
        <v/>
      </c>
      <c r="H1206" s="103" t="str">
        <f>IF(ISNUMBER('Форма 1'!Y1206),'Форма 1'!$H1206*VLOOKUP('Форма 1'!$F1206,'Придельники с 2022'!$B$4:$X$28,'Форма 1'!Y$8),"")</f>
        <v/>
      </c>
      <c r="I1206" s="103">
        <f>IF(ISNUMBER('Форма 1'!Z1206),'Форма 1'!$H1206*VLOOKUP('Форма 1'!$F1206,'Придельники с 2022'!$B$4:$X$28,'Форма 1'!Z$8),"")</f>
        <v>269605.17599999998</v>
      </c>
      <c r="J1206" s="103">
        <f>IF(ISNUMBER('Форма 1'!AA1206),'Форма 1'!$H1206*VLOOKUP('Форма 1'!$F1206,'Придельники с 2022'!$B$4:$X$28,'Форма 1'!AA$8),"")</f>
        <v>531829.12199999997</v>
      </c>
      <c r="K1206" s="90"/>
      <c r="L1206" s="87"/>
      <c r="M1206" s="103">
        <f>IF(ISNUMBER('Форма 1'!AD1206),'Форма 1'!$H1206*VLOOKUP('Форма 1'!$F1206,'Придельники с 2022'!$B$4:$X$28,'Форма 1'!AD$8),"")</f>
        <v>3996900.4979999997</v>
      </c>
      <c r="N1206" s="103">
        <f>IF(ISBLANK('Форма 1'!$AE1206),"",IF('Форма 1'!$AE1206=1,'Форма 1'!$H1206*VLOOKUP('Форма 1'!$F1206,'Придельники с 2022'!$B$4:$X$28,'Форма 1'!$AE$8,0),IF('Форма 1'!$AE1206=2,'Форма 1'!$H1206*VLOOKUP('Форма 1'!$F1206,'Придельники с 2022'!$B$4:$X$28,13,0),IF('Форма 1'!$AE1206=3,'Форма 1'!$H1206*VLOOKUP('Форма 1'!$F1206,'Придельники с 2022'!$B$4:$X$28,12,0)))))</f>
        <v>2436914.13</v>
      </c>
      <c r="O1206" s="103" t="str">
        <f>IF(ISNUMBER('Форма 1'!AF1206),'Форма 1'!$H1206*VLOOKUP('Форма 1'!$F1206,'Придельники с 2022'!$B$4:$X$28,'Форма 1'!AF$8),"")</f>
        <v/>
      </c>
      <c r="P1206" s="87"/>
      <c r="Q1206" s="103" t="str">
        <f>IF(ISNUMBER('Форма 1'!AH1206),'Форма 1'!$H1206*VLOOKUP('Форма 1'!$F1206,'Придельники с 2022'!$B$4:$X$28,'Форма 1'!AH$8),"")</f>
        <v/>
      </c>
      <c r="R1206" s="103" t="str">
        <f>IF(ISNUMBER('Форма 1'!AI1206),'Форма 1'!$H1206*VLOOKUP('Форма 1'!$F1206,'Придельники с 2022'!$B$4:$X$28,'Форма 1'!AI$8),"")</f>
        <v/>
      </c>
      <c r="S1206" s="103" t="str">
        <f>IF(ISNUMBER('Форма 1'!AJ1206),'Форма 1'!$H1206*VLOOKUP('Форма 1'!$F1206,'Придельники с 2022'!$B$4:$X$28,'Форма 1'!AJ$8),"")</f>
        <v/>
      </c>
      <c r="T1206" s="87"/>
    </row>
    <row r="1207" spans="1:20">
      <c r="A1207" s="188">
        <f t="shared" si="105"/>
        <v>32</v>
      </c>
      <c r="B1207" s="191" t="s">
        <v>1352</v>
      </c>
      <c r="C1207" s="99">
        <f t="shared" si="109"/>
        <v>7242169.2980000004</v>
      </c>
      <c r="D1207" s="103" t="str">
        <f>IF(ISNUMBER('Форма 1'!U1207),'Форма 1'!$H1207*VLOOKUP('Форма 1'!$F1207,'Придельники с 2022'!$B$4:$X$28,'Форма 1'!U$8),"")</f>
        <v/>
      </c>
      <c r="E1207" s="103" t="str">
        <f>IF(ISNUMBER('Форма 1'!V1207),'Форма 1'!$H1207*VLOOKUP('Форма 1'!$F1207,'Придельники с 2022'!$B$4:$X$28,'Форма 1'!V$8),"")</f>
        <v/>
      </c>
      <c r="F1207" s="103" t="str">
        <f>IF(ISNUMBER('Форма 1'!W1207),'Форма 1'!$H1207*VLOOKUP('Форма 1'!$F1207,'Придельники с 2022'!$B$4:$X$28,'Форма 1'!W$8),"")</f>
        <v/>
      </c>
      <c r="G1207" s="103" t="str">
        <f>IF(ISNUMBER('Форма 1'!X1207),'Форма 1'!$H1207*VLOOKUP('Форма 1'!$F1207,'Придельники с 2022'!$B$4:$X$28,'Форма 1'!X$8),"")</f>
        <v/>
      </c>
      <c r="H1207" s="103" t="str">
        <f>IF(ISNUMBER('Форма 1'!Y1207),'Форма 1'!$H1207*VLOOKUP('Форма 1'!$F1207,'Придельники с 2022'!$B$4:$X$28,'Форма 1'!Y$8),"")</f>
        <v/>
      </c>
      <c r="I1207" s="103">
        <f>IF(ISNUMBER('Форма 1'!Z1207),'Форма 1'!$H1207*VLOOKUP('Форма 1'!$F1207,'Придельники с 2022'!$B$4:$X$28,'Форма 1'!Z$8),"")</f>
        <v>269863.04800000001</v>
      </c>
      <c r="J1207" s="103">
        <f>IF(ISNUMBER('Форма 1'!AA1207),'Форма 1'!$H1207*VLOOKUP('Форма 1'!$F1207,'Придельники с 2022'!$B$4:$X$28,'Форма 1'!AA$8),"")</f>
        <v>532337.8060000001</v>
      </c>
      <c r="K1207" s="90"/>
      <c r="L1207" s="87"/>
      <c r="M1207" s="103">
        <f>IF(ISNUMBER('Форма 1'!AD1207),'Форма 1'!$H1207*VLOOKUP('Форма 1'!$F1207,'Придельники с 2022'!$B$4:$X$28,'Форма 1'!AD$8),"")</f>
        <v>4000723.4539999999</v>
      </c>
      <c r="N1207" s="103">
        <f>IF(ISBLANK('Форма 1'!$AE1207),"",IF('Форма 1'!$AE1207=1,'Форма 1'!$H1207*VLOOKUP('Форма 1'!$F1207,'Придельники с 2022'!$B$4:$X$28,'Форма 1'!$AE$8,0),IF('Форма 1'!$AE1207=2,'Форма 1'!$H1207*VLOOKUP('Форма 1'!$F1207,'Придельники с 2022'!$B$4:$X$28,13,0),IF('Форма 1'!$AE1207=3,'Форма 1'!$H1207*VLOOKUP('Форма 1'!$F1207,'Придельники с 2022'!$B$4:$X$28,12,0)))))</f>
        <v>2439244.9899999998</v>
      </c>
      <c r="O1207" s="103" t="str">
        <f>IF(ISNUMBER('Форма 1'!AF1207),'Форма 1'!$H1207*VLOOKUP('Форма 1'!$F1207,'Придельники с 2022'!$B$4:$X$28,'Форма 1'!AF$8),"")</f>
        <v/>
      </c>
      <c r="P1207" s="87"/>
      <c r="Q1207" s="103" t="str">
        <f>IF(ISNUMBER('Форма 1'!AH1207),'Форма 1'!$H1207*VLOOKUP('Форма 1'!$F1207,'Придельники с 2022'!$B$4:$X$28,'Форма 1'!AH$8),"")</f>
        <v/>
      </c>
      <c r="R1207" s="103" t="str">
        <f>IF(ISNUMBER('Форма 1'!AI1207),'Форма 1'!$H1207*VLOOKUP('Форма 1'!$F1207,'Придельники с 2022'!$B$4:$X$28,'Форма 1'!AI$8),"")</f>
        <v/>
      </c>
      <c r="S1207" s="103" t="str">
        <f>IF(ISNUMBER('Форма 1'!AJ1207),'Форма 1'!$H1207*VLOOKUP('Форма 1'!$F1207,'Придельники с 2022'!$B$4:$X$28,'Форма 1'!AJ$8),"")</f>
        <v/>
      </c>
      <c r="T1207" s="87"/>
    </row>
    <row r="1208" spans="1:20" ht="15.75">
      <c r="A1208" s="187">
        <v>0</v>
      </c>
      <c r="B1208" s="34" t="s">
        <v>232</v>
      </c>
      <c r="C1208" s="36">
        <f>SUM(C1209:C1233)</f>
        <v>277056482.78700006</v>
      </c>
      <c r="D1208" s="36">
        <f t="shared" ref="D1208:T1208" si="110">SUM(D1209:D1233)</f>
        <v>5541017.0660000006</v>
      </c>
      <c r="E1208" s="36">
        <f t="shared" si="110"/>
        <v>18233680.460000001</v>
      </c>
      <c r="F1208" s="36">
        <f t="shared" si="110"/>
        <v>13250032.984999999</v>
      </c>
      <c r="G1208" s="36">
        <f t="shared" si="110"/>
        <v>6879938.1649999991</v>
      </c>
      <c r="H1208" s="36">
        <f t="shared" si="110"/>
        <v>18632458.32</v>
      </c>
      <c r="I1208" s="36">
        <f t="shared" si="110"/>
        <v>4843578.9960000003</v>
      </c>
      <c r="J1208" s="36">
        <f t="shared" si="110"/>
        <v>0</v>
      </c>
      <c r="K1208" s="39">
        <f t="shared" si="110"/>
        <v>0</v>
      </c>
      <c r="L1208" s="36">
        <f t="shared" si="110"/>
        <v>0</v>
      </c>
      <c r="M1208" s="36">
        <f t="shared" si="110"/>
        <v>198749297.93000001</v>
      </c>
      <c r="N1208" s="36">
        <f t="shared" si="110"/>
        <v>8935934.5250000004</v>
      </c>
      <c r="O1208" s="36">
        <f t="shared" si="110"/>
        <v>1990544.3399999999</v>
      </c>
      <c r="P1208" s="36">
        <f t="shared" si="110"/>
        <v>0</v>
      </c>
      <c r="Q1208" s="36">
        <f t="shared" si="110"/>
        <v>0</v>
      </c>
      <c r="R1208" s="36">
        <f t="shared" si="110"/>
        <v>0</v>
      </c>
      <c r="S1208" s="36">
        <f t="shared" si="110"/>
        <v>0</v>
      </c>
      <c r="T1208" s="36">
        <f t="shared" si="110"/>
        <v>0</v>
      </c>
    </row>
    <row r="1209" spans="1:20">
      <c r="A1209" s="188">
        <f t="shared" si="105"/>
        <v>1</v>
      </c>
      <c r="B1209" s="189" t="s">
        <v>1353</v>
      </c>
      <c r="C1209" s="99">
        <f t="shared" si="109"/>
        <v>2431743.344</v>
      </c>
      <c r="D1209" s="103">
        <f>IF(ISNUMBER('Форма 1'!U1209),'Форма 1'!$H1209*VLOOKUP('Форма 1'!$F1209,'Придельники с 2022'!$B$4:$X$28,'Форма 1'!U$8),"")</f>
        <v>422073.44400000008</v>
      </c>
      <c r="E1209" s="103" t="str">
        <f>IF(ISNUMBER('Форма 1'!V1209),'Форма 1'!$H1209*VLOOKUP('Форма 1'!$F1209,'Придельники с 2022'!$B$4:$X$28,'Форма 1'!V$8),"")</f>
        <v/>
      </c>
      <c r="F1209" s="103">
        <f>IF(ISNUMBER('Форма 1'!W1209),'Форма 1'!$H1209*VLOOKUP('Форма 1'!$F1209,'Придельники с 2022'!$B$4:$X$28,'Форма 1'!W$8),"")</f>
        <v>762237.65800000005</v>
      </c>
      <c r="G1209" s="103">
        <f>IF(ISNUMBER('Форма 1'!X1209),'Форма 1'!$H1209*VLOOKUP('Форма 1'!$F1209,'Придельники с 2022'!$B$4:$X$28,'Форма 1'!X$8),"")</f>
        <v>215427.26200000002</v>
      </c>
      <c r="H1209" s="103">
        <f>IF(ISNUMBER('Форма 1'!Y1209),'Форма 1'!$H1209*VLOOKUP('Форма 1'!$F1209,'Придельники с 2022'!$B$4:$X$28,'Форма 1'!Y$8),"")</f>
        <v>664408.44400000002</v>
      </c>
      <c r="I1209" s="103">
        <f>IF(ISNUMBER('Форма 1'!Z1209),'Форма 1'!$H1209*VLOOKUP('Форма 1'!$F1209,'Придельники с 2022'!$B$4:$X$28,'Форма 1'!Z$8),"")</f>
        <v>367596.53600000002</v>
      </c>
      <c r="J1209" s="103" t="str">
        <f>IF(ISNUMBER('Форма 1'!AA1209),'Форма 1'!$H1209*VLOOKUP('Форма 1'!$F1209,'Придельники с 2022'!$B$4:$X$28,'Форма 1'!AA$8),"")</f>
        <v/>
      </c>
      <c r="K1209" s="90"/>
      <c r="L1209" s="87"/>
      <c r="M1209" s="103" t="str">
        <f>IF(ISNUMBER('Форма 1'!AD1209),'Форма 1'!$H1209*VLOOKUP('Форма 1'!$F1209,'Придельники с 2022'!$B$4:$X$28,'Форма 1'!AD$8),"")</f>
        <v/>
      </c>
      <c r="N1209" s="103" t="str">
        <f>IF(ISBLANK('Форма 1'!$AE1209),"",IF('Форма 1'!$AE1209=1,'Форма 1'!$H1209*VLOOKUP('Форма 1'!$F1209,'Придельники с 2022'!$B$4:$X$28,'Форма 1'!$AE$8,0),IF('Форма 1'!$AE1209=2,'Форма 1'!$H1209*VLOOKUP('Форма 1'!$F1209,'Придельники с 2022'!$B$4:$X$28,13,0),IF('Форма 1'!$AE1209=3,'Форма 1'!$H1209*VLOOKUP('Форма 1'!$F1209,'Придельники с 2022'!$B$4:$X$28,12,0)))))</f>
        <v/>
      </c>
      <c r="O1209" s="103" t="str">
        <f>IF(ISNUMBER('Форма 1'!AF1209),'Форма 1'!$H1209*VLOOKUP('Форма 1'!$F1209,'Придельники с 2022'!$B$4:$X$28,'Форма 1'!AF$8),"")</f>
        <v/>
      </c>
      <c r="P1209" s="87"/>
      <c r="Q1209" s="103" t="str">
        <f>IF(ISNUMBER('Форма 1'!AH1209),'Форма 1'!$H1209*VLOOKUP('Форма 1'!$F1209,'Придельники с 2022'!$B$4:$X$28,'Форма 1'!AH$8),"")</f>
        <v/>
      </c>
      <c r="R1209" s="103" t="str">
        <f>IF(ISNUMBER('Форма 1'!AI1209),'Форма 1'!$H1209*VLOOKUP('Форма 1'!$F1209,'Придельники с 2022'!$B$4:$X$28,'Форма 1'!AI$8),"")</f>
        <v/>
      </c>
      <c r="S1209" s="103" t="str">
        <f>IF(ISNUMBER('Форма 1'!AJ1209),'Форма 1'!$H1209*VLOOKUP('Форма 1'!$F1209,'Придельники с 2022'!$B$4:$X$28,'Форма 1'!AJ$8),"")</f>
        <v/>
      </c>
      <c r="T1209" s="87"/>
    </row>
    <row r="1210" spans="1:20">
      <c r="A1210" s="188">
        <f t="shared" si="105"/>
        <v>2</v>
      </c>
      <c r="B1210" s="189" t="s">
        <v>1354</v>
      </c>
      <c r="C1210" s="99">
        <f t="shared" si="109"/>
        <v>8271636.9999999991</v>
      </c>
      <c r="D1210" s="103" t="str">
        <f>IF(ISNUMBER('Форма 1'!U1210),'Форма 1'!$H1210*VLOOKUP('Форма 1'!$F1210,'Придельники с 2022'!$B$4:$X$28,'Форма 1'!U$8),"")</f>
        <v/>
      </c>
      <c r="E1210" s="103" t="str">
        <f>IF(ISNUMBER('Форма 1'!V1210),'Форма 1'!$H1210*VLOOKUP('Форма 1'!$F1210,'Придельники с 2022'!$B$4:$X$28,'Форма 1'!V$8),"")</f>
        <v/>
      </c>
      <c r="F1210" s="103">
        <f>IF(ISNUMBER('Форма 1'!W1210),'Форма 1'!$H1210*VLOOKUP('Форма 1'!$F1210,'Придельники с 2022'!$B$4:$X$28,'Форма 1'!W$8),"")</f>
        <v>2539222.7599999998</v>
      </c>
      <c r="G1210" s="103">
        <f>IF(ISNUMBER('Форма 1'!X1210),'Форма 1'!$H1210*VLOOKUP('Форма 1'!$F1210,'Придельники с 2022'!$B$4:$X$28,'Форма 1'!X$8),"")</f>
        <v>1577190.14</v>
      </c>
      <c r="H1210" s="103">
        <f>IF(ISNUMBER('Форма 1'!Y1210),'Форма 1'!$H1210*VLOOKUP('Форма 1'!$F1210,'Придельники с 2022'!$B$4:$X$28,'Форма 1'!Y$8),"")</f>
        <v>4155224.0999999996</v>
      </c>
      <c r="I1210" s="103" t="str">
        <f>IF(ISNUMBER('Форма 1'!Z1210),'Форма 1'!$H1210*VLOOKUP('Форма 1'!$F1210,'Придельники с 2022'!$B$4:$X$28,'Форма 1'!Z$8),"")</f>
        <v/>
      </c>
      <c r="J1210" s="103" t="str">
        <f>IF(ISNUMBER('Форма 1'!AA1210),'Форма 1'!$H1210*VLOOKUP('Форма 1'!$F1210,'Придельники с 2022'!$B$4:$X$28,'Форма 1'!AA$8),"")</f>
        <v/>
      </c>
      <c r="K1210" s="92"/>
      <c r="L1210" s="88"/>
      <c r="M1210" s="103" t="str">
        <f>IF(ISNUMBER('Форма 1'!AD1210),'Форма 1'!$H1210*VLOOKUP('Форма 1'!$F1210,'Придельники с 2022'!$B$4:$X$28,'Форма 1'!AD$8),"")</f>
        <v/>
      </c>
      <c r="N1210" s="103" t="str">
        <f>IF(ISBLANK('Форма 1'!$AE1210),"",IF('Форма 1'!$AE1210=1,'Форма 1'!$H1210*VLOOKUP('Форма 1'!$F1210,'Придельники с 2022'!$B$4:$X$28,'Форма 1'!$AE$8,0),IF('Форма 1'!$AE1210=2,'Форма 1'!$H1210*VLOOKUP('Форма 1'!$F1210,'Придельники с 2022'!$B$4:$X$28,13,0),IF('Форма 1'!$AE1210=3,'Форма 1'!$H1210*VLOOKUP('Форма 1'!$F1210,'Придельники с 2022'!$B$4:$X$28,12,0)))))</f>
        <v/>
      </c>
      <c r="O1210" s="103" t="str">
        <f>IF(ISNUMBER('Форма 1'!AF1210),'Форма 1'!$H1210*VLOOKUP('Форма 1'!$F1210,'Придельники с 2022'!$B$4:$X$28,'Форма 1'!AF$8),"")</f>
        <v/>
      </c>
      <c r="P1210" s="88"/>
      <c r="Q1210" s="103" t="str">
        <f>IF(ISNUMBER('Форма 1'!AH1210),'Форма 1'!$H1210*VLOOKUP('Форма 1'!$F1210,'Придельники с 2022'!$B$4:$X$28,'Форма 1'!AH$8),"")</f>
        <v/>
      </c>
      <c r="R1210" s="103" t="str">
        <f>IF(ISNUMBER('Форма 1'!AI1210),'Форма 1'!$H1210*VLOOKUP('Форма 1'!$F1210,'Придельники с 2022'!$B$4:$X$28,'Форма 1'!AI$8),"")</f>
        <v/>
      </c>
      <c r="S1210" s="103" t="str">
        <f>IF(ISNUMBER('Форма 1'!AJ1210),'Форма 1'!$H1210*VLOOKUP('Форма 1'!$F1210,'Придельники с 2022'!$B$4:$X$28,'Форма 1'!AJ$8),"")</f>
        <v/>
      </c>
      <c r="T1210" s="87"/>
    </row>
    <row r="1211" spans="1:20">
      <c r="A1211" s="188">
        <f t="shared" si="105"/>
        <v>3</v>
      </c>
      <c r="B1211" s="189" t="s">
        <v>1356</v>
      </c>
      <c r="C1211" s="99">
        <f t="shared" si="109"/>
        <v>62026438.688000008</v>
      </c>
      <c r="D1211" s="103">
        <f>IF(ISNUMBER('Форма 1'!U1211),'Форма 1'!$H1211*VLOOKUP('Форма 1'!$F1211,'Придельники с 2022'!$B$4:$X$28,'Форма 1'!U$8),"")</f>
        <v>3332570.6960000005</v>
      </c>
      <c r="E1211" s="103">
        <f>IF(ISNUMBER('Форма 1'!V1211),'Форма 1'!$H1211*VLOOKUP('Форма 1'!$F1211,'Придельники с 2022'!$B$4:$X$28,'Форма 1'!V$8),"")</f>
        <v>15954727.903999999</v>
      </c>
      <c r="F1211" s="103">
        <f>IF(ISNUMBER('Форма 1'!W1211),'Форма 1'!$H1211*VLOOKUP('Форма 1'!$F1211,'Придельники с 2022'!$B$4:$X$28,'Форма 1'!W$8),"")</f>
        <v>3356878.24</v>
      </c>
      <c r="G1211" s="103">
        <f>IF(ISNUMBER('Форма 1'!X1211),'Форма 1'!$H1211*VLOOKUP('Форма 1'!$F1211,'Придельники с 2022'!$B$4:$X$28,'Форма 1'!X$8),"")</f>
        <v>2085061.3600000003</v>
      </c>
      <c r="H1211" s="103">
        <f>IF(ISNUMBER('Форма 1'!Y1211),'Форма 1'!$H1211*VLOOKUP('Форма 1'!$F1211,'Придельники с 2022'!$B$4:$X$28,'Форма 1'!Y$8),"")</f>
        <v>5493248.4000000004</v>
      </c>
      <c r="I1211" s="103">
        <f>IF(ISNUMBER('Форма 1'!Z1211),'Форма 1'!$H1211*VLOOKUP('Форма 1'!$F1211,'Придельники с 2022'!$B$4:$X$28,'Форма 1'!Z$8),"")</f>
        <v>2920176.216</v>
      </c>
      <c r="J1211" s="103" t="str">
        <f>IF(ISNUMBER('Форма 1'!AA1211),'Форма 1'!$H1211*VLOOKUP('Форма 1'!$F1211,'Придельники с 2022'!$B$4:$X$28,'Форма 1'!AA$8),"")</f>
        <v/>
      </c>
      <c r="K1211" s="92"/>
      <c r="L1211" s="88"/>
      <c r="M1211" s="103">
        <f>IF(ISNUMBER('Форма 1'!AD1211),'Форма 1'!$H1211*VLOOKUP('Форма 1'!$F1211,'Придельники с 2022'!$B$4:$X$28,'Форма 1'!AD$8),"")</f>
        <v>28883775.872000005</v>
      </c>
      <c r="N1211" s="103" t="str">
        <f>IF(ISBLANK('Форма 1'!$AE1211),"",IF('Форма 1'!$AE1211=1,'Форма 1'!$H1211*VLOOKUP('Форма 1'!$F1211,'Придельники с 2022'!$B$4:$X$28,'Форма 1'!$AE$8,0),IF('Форма 1'!$AE1211=2,'Форма 1'!$H1211*VLOOKUP('Форма 1'!$F1211,'Придельники с 2022'!$B$4:$X$28,13,0),IF('Форма 1'!$AE1211=3,'Форма 1'!$H1211*VLOOKUP('Форма 1'!$F1211,'Придельники с 2022'!$B$4:$X$28,12,0)))))</f>
        <v/>
      </c>
      <c r="O1211" s="103" t="str">
        <f>IF(ISNUMBER('Форма 1'!AF1211),'Форма 1'!$H1211*VLOOKUP('Форма 1'!$F1211,'Придельники с 2022'!$B$4:$X$28,'Форма 1'!AF$8),"")</f>
        <v/>
      </c>
      <c r="P1211" s="88"/>
      <c r="Q1211" s="103" t="str">
        <f>IF(ISNUMBER('Форма 1'!AH1211),'Форма 1'!$H1211*VLOOKUP('Форма 1'!$F1211,'Придельники с 2022'!$B$4:$X$28,'Форма 1'!AH$8),"")</f>
        <v/>
      </c>
      <c r="R1211" s="103" t="str">
        <f>IF(ISNUMBER('Форма 1'!AI1211),'Форма 1'!$H1211*VLOOKUP('Форма 1'!$F1211,'Придельники с 2022'!$B$4:$X$28,'Форма 1'!AI$8),"")</f>
        <v/>
      </c>
      <c r="S1211" s="103" t="str">
        <f>IF(ISNUMBER('Форма 1'!AJ1211),'Форма 1'!$H1211*VLOOKUP('Форма 1'!$F1211,'Придельники с 2022'!$B$4:$X$28,'Форма 1'!AJ$8),"")</f>
        <v/>
      </c>
      <c r="T1211" s="87"/>
    </row>
    <row r="1212" spans="1:20">
      <c r="A1212" s="188">
        <f t="shared" si="105"/>
        <v>4</v>
      </c>
      <c r="B1212" s="189" t="s">
        <v>1358</v>
      </c>
      <c r="C1212" s="99">
        <f t="shared" si="109"/>
        <v>9135030.2400000002</v>
      </c>
      <c r="D1212" s="103">
        <f>IF(ISNUMBER('Форма 1'!U1212),'Форма 1'!$H1212*VLOOKUP('Форма 1'!$F1212,'Придельники с 2022'!$B$4:$X$28,'Форма 1'!U$8),"")</f>
        <v>1585551.24</v>
      </c>
      <c r="E1212" s="103" t="str">
        <f>IF(ISNUMBER('Форма 1'!V1212),'Форма 1'!$H1212*VLOOKUP('Форма 1'!$F1212,'Придельники с 2022'!$B$4:$X$28,'Форма 1'!V$8),"")</f>
        <v/>
      </c>
      <c r="F1212" s="103">
        <f>IF(ISNUMBER('Форма 1'!W1212),'Форма 1'!$H1212*VLOOKUP('Форма 1'!$F1212,'Придельники с 2022'!$B$4:$X$28,'Форма 1'!W$8),"")</f>
        <v>2863404.1799999997</v>
      </c>
      <c r="G1212" s="103">
        <f>IF(ISNUMBER('Форма 1'!X1212),'Форма 1'!$H1212*VLOOKUP('Форма 1'!$F1212,'Придельники с 2022'!$B$4:$X$28,'Форма 1'!X$8),"")</f>
        <v>809269.02</v>
      </c>
      <c r="H1212" s="103">
        <f>IF(ISNUMBER('Форма 1'!Y1212),'Форма 1'!$H1212*VLOOKUP('Форма 1'!$F1212,'Придельники с 2022'!$B$4:$X$28,'Форма 1'!Y$8),"")</f>
        <v>2495901.2400000002</v>
      </c>
      <c r="I1212" s="103">
        <f>IF(ISNUMBER('Форма 1'!Z1212),'Форма 1'!$H1212*VLOOKUP('Форма 1'!$F1212,'Придельники с 2022'!$B$4:$X$28,'Форма 1'!Z$8),"")</f>
        <v>1380904.5599999998</v>
      </c>
      <c r="J1212" s="103" t="str">
        <f>IF(ISNUMBER('Форма 1'!AA1212),'Форма 1'!$H1212*VLOOKUP('Форма 1'!$F1212,'Придельники с 2022'!$B$4:$X$28,'Форма 1'!AA$8),"")</f>
        <v/>
      </c>
      <c r="K1212" s="90"/>
      <c r="L1212" s="87"/>
      <c r="M1212" s="103" t="str">
        <f>IF(ISNUMBER('Форма 1'!AD1212),'Форма 1'!$H1212*VLOOKUP('Форма 1'!$F1212,'Придельники с 2022'!$B$4:$X$28,'Форма 1'!AD$8),"")</f>
        <v/>
      </c>
      <c r="N1212" s="103" t="str">
        <f>IF(ISBLANK('Форма 1'!$AE1212),"",IF('Форма 1'!$AE1212=1,'Форма 1'!$H1212*VLOOKUP('Форма 1'!$F1212,'Придельники с 2022'!$B$4:$X$28,'Форма 1'!$AE$8,0),IF('Форма 1'!$AE1212=2,'Форма 1'!$H1212*VLOOKUP('Форма 1'!$F1212,'Придельники с 2022'!$B$4:$X$28,13,0),IF('Форма 1'!$AE1212=3,'Форма 1'!$H1212*VLOOKUP('Форма 1'!$F1212,'Придельники с 2022'!$B$4:$X$28,12,0)))))</f>
        <v/>
      </c>
      <c r="O1212" s="103" t="str">
        <f>IF(ISNUMBER('Форма 1'!AF1212),'Форма 1'!$H1212*VLOOKUP('Форма 1'!$F1212,'Придельники с 2022'!$B$4:$X$28,'Форма 1'!AF$8),"")</f>
        <v/>
      </c>
      <c r="P1212" s="87"/>
      <c r="Q1212" s="103" t="str">
        <f>IF(ISNUMBER('Форма 1'!AH1212),'Форма 1'!$H1212*VLOOKUP('Форма 1'!$F1212,'Придельники с 2022'!$B$4:$X$28,'Форма 1'!AH$8),"")</f>
        <v/>
      </c>
      <c r="R1212" s="103" t="str">
        <f>IF(ISNUMBER('Форма 1'!AI1212),'Форма 1'!$H1212*VLOOKUP('Форма 1'!$F1212,'Придельники с 2022'!$B$4:$X$28,'Форма 1'!AI$8),"")</f>
        <v/>
      </c>
      <c r="S1212" s="103" t="str">
        <f>IF(ISNUMBER('Форма 1'!AJ1212),'Форма 1'!$H1212*VLOOKUP('Форма 1'!$F1212,'Придельники с 2022'!$B$4:$X$28,'Форма 1'!AJ$8),"")</f>
        <v/>
      </c>
      <c r="T1212" s="87"/>
    </row>
    <row r="1213" spans="1:20">
      <c r="A1213" s="188">
        <f t="shared" si="105"/>
        <v>5</v>
      </c>
      <c r="B1213" s="189" t="s">
        <v>1359</v>
      </c>
      <c r="C1213" s="99">
        <f t="shared" si="109"/>
        <v>3435971.0920000006</v>
      </c>
      <c r="D1213" s="103">
        <f>IF(ISNUMBER('Форма 1'!U1213),'Форма 1'!$H1213*VLOOKUP('Форма 1'!$F1213,'Придельники с 2022'!$B$4:$X$28,'Форма 1'!U$8),"")</f>
        <v>200821.68600000002</v>
      </c>
      <c r="E1213" s="103">
        <f>IF(ISNUMBER('Форма 1'!V1213),'Форма 1'!$H1213*VLOOKUP('Форма 1'!$F1213,'Придельники с 2022'!$B$4:$X$28,'Форма 1'!V$8),"")</f>
        <v>2278952.5560000003</v>
      </c>
      <c r="F1213" s="103">
        <f>IF(ISNUMBER('Форма 1'!W1213),'Форма 1'!$H1213*VLOOKUP('Форма 1'!$F1213,'Придельники с 2022'!$B$4:$X$28,'Форма 1'!W$8),"")</f>
        <v>362671.12699999998</v>
      </c>
      <c r="G1213" s="103">
        <f>IF(ISNUMBER('Форма 1'!X1213),'Форма 1'!$H1213*VLOOKUP('Форма 1'!$F1213,'Придельники с 2022'!$B$4:$X$28,'Форма 1'!X$8),"")</f>
        <v>102499.853</v>
      </c>
      <c r="H1213" s="103">
        <f>IF(ISNUMBER('Форма 1'!Y1213),'Форма 1'!$H1213*VLOOKUP('Форма 1'!$F1213,'Придельники с 2022'!$B$4:$X$28,'Форма 1'!Y$8),"")</f>
        <v>316124.18600000005</v>
      </c>
      <c r="I1213" s="103">
        <f>IF(ISNUMBER('Форма 1'!Z1213),'Форма 1'!$H1213*VLOOKUP('Форма 1'!$F1213,'Придельники с 2022'!$B$4:$X$28,'Форма 1'!Z$8),"")</f>
        <v>174901.68399999998</v>
      </c>
      <c r="J1213" s="103" t="str">
        <f>IF(ISNUMBER('Форма 1'!AA1213),'Форма 1'!$H1213*VLOOKUP('Форма 1'!$F1213,'Придельники с 2022'!$B$4:$X$28,'Форма 1'!AA$8),"")</f>
        <v/>
      </c>
      <c r="K1213" s="90"/>
      <c r="L1213" s="87"/>
      <c r="M1213" s="103" t="str">
        <f>IF(ISNUMBER('Форма 1'!AD1213),'Форма 1'!$H1213*VLOOKUP('Форма 1'!$F1213,'Придельники с 2022'!$B$4:$X$28,'Форма 1'!AD$8),"")</f>
        <v/>
      </c>
      <c r="N1213" s="103" t="str">
        <f>IF(ISBLANK('Форма 1'!$AE1213),"",IF('Форма 1'!$AE1213=1,'Форма 1'!$H1213*VLOOKUP('Форма 1'!$F1213,'Придельники с 2022'!$B$4:$X$28,'Форма 1'!$AE$8,0),IF('Форма 1'!$AE1213=2,'Форма 1'!$H1213*VLOOKUP('Форма 1'!$F1213,'Придельники с 2022'!$B$4:$X$28,13,0),IF('Форма 1'!$AE1213=3,'Форма 1'!$H1213*VLOOKUP('Форма 1'!$F1213,'Придельники с 2022'!$B$4:$X$28,12,0)))))</f>
        <v/>
      </c>
      <c r="O1213" s="103" t="str">
        <f>IF(ISNUMBER('Форма 1'!AF1213),'Форма 1'!$H1213*VLOOKUP('Форма 1'!$F1213,'Придельники с 2022'!$B$4:$X$28,'Форма 1'!AF$8),"")</f>
        <v/>
      </c>
      <c r="P1213" s="87"/>
      <c r="Q1213" s="103" t="str">
        <f>IF(ISNUMBER('Форма 1'!AH1213),'Форма 1'!$H1213*VLOOKUP('Форма 1'!$F1213,'Придельники с 2022'!$B$4:$X$28,'Форма 1'!AH$8),"")</f>
        <v/>
      </c>
      <c r="R1213" s="103" t="str">
        <f>IF(ISNUMBER('Форма 1'!AI1213),'Форма 1'!$H1213*VLOOKUP('Форма 1'!$F1213,'Придельники с 2022'!$B$4:$X$28,'Форма 1'!AI$8),"")</f>
        <v/>
      </c>
      <c r="S1213" s="103" t="str">
        <f>IF(ISNUMBER('Форма 1'!AJ1213),'Форма 1'!$H1213*VLOOKUP('Форма 1'!$F1213,'Придельники с 2022'!$B$4:$X$28,'Форма 1'!AJ$8),"")</f>
        <v/>
      </c>
      <c r="T1213" s="87"/>
    </row>
    <row r="1214" spans="1:20">
      <c r="A1214" s="188">
        <f t="shared" si="105"/>
        <v>6</v>
      </c>
      <c r="B1214" s="189" t="s">
        <v>1360</v>
      </c>
      <c r="C1214" s="99">
        <f t="shared" si="109"/>
        <v>5426333</v>
      </c>
      <c r="D1214" s="103" t="str">
        <f>IF(ISNUMBER('Форма 1'!U1214),'Форма 1'!$H1214*VLOOKUP('Форма 1'!$F1214,'Придельники с 2022'!$B$4:$X$28,'Форма 1'!U$8),"")</f>
        <v/>
      </c>
      <c r="E1214" s="103" t="str">
        <f>IF(ISNUMBER('Форма 1'!V1214),'Форма 1'!$H1214*VLOOKUP('Форма 1'!$F1214,'Придельники с 2022'!$B$4:$X$28,'Форма 1'!V$8),"")</f>
        <v/>
      </c>
      <c r="F1214" s="103">
        <f>IF(ISNUMBER('Форма 1'!W1214),'Форма 1'!$H1214*VLOOKUP('Форма 1'!$F1214,'Придельники с 2022'!$B$4:$X$28,'Форма 1'!W$8),"")</f>
        <v>1665772.8399999999</v>
      </c>
      <c r="G1214" s="103">
        <f>IF(ISNUMBER('Форма 1'!X1214),'Форма 1'!$H1214*VLOOKUP('Форма 1'!$F1214,'Придельники с 2022'!$B$4:$X$28,'Форма 1'!X$8),"")</f>
        <v>1034663.26</v>
      </c>
      <c r="H1214" s="103">
        <f>IF(ISNUMBER('Форма 1'!Y1214),'Форма 1'!$H1214*VLOOKUP('Форма 1'!$F1214,'Придельники с 2022'!$B$4:$X$28,'Форма 1'!Y$8),"")</f>
        <v>2725896.9</v>
      </c>
      <c r="I1214" s="103" t="str">
        <f>IF(ISNUMBER('Форма 1'!Z1214),'Форма 1'!$H1214*VLOOKUP('Форма 1'!$F1214,'Придельники с 2022'!$B$4:$X$28,'Форма 1'!Z$8),"")</f>
        <v/>
      </c>
      <c r="J1214" s="103" t="str">
        <f>IF(ISNUMBER('Форма 1'!AA1214),'Форма 1'!$H1214*VLOOKUP('Форма 1'!$F1214,'Придельники с 2022'!$B$4:$X$28,'Форма 1'!AA$8),"")</f>
        <v/>
      </c>
      <c r="K1214" s="92"/>
      <c r="L1214" s="88"/>
      <c r="M1214" s="103" t="str">
        <f>IF(ISNUMBER('Форма 1'!AD1214),'Форма 1'!$H1214*VLOOKUP('Форма 1'!$F1214,'Придельники с 2022'!$B$4:$X$28,'Форма 1'!AD$8),"")</f>
        <v/>
      </c>
      <c r="N1214" s="103" t="str">
        <f>IF(ISBLANK('Форма 1'!$AE1214),"",IF('Форма 1'!$AE1214=1,'Форма 1'!$H1214*VLOOKUP('Форма 1'!$F1214,'Придельники с 2022'!$B$4:$X$28,'Форма 1'!$AE$8,0),IF('Форма 1'!$AE1214=2,'Форма 1'!$H1214*VLOOKUP('Форма 1'!$F1214,'Придельники с 2022'!$B$4:$X$28,13,0),IF('Форма 1'!$AE1214=3,'Форма 1'!$H1214*VLOOKUP('Форма 1'!$F1214,'Придельники с 2022'!$B$4:$X$28,12,0)))))</f>
        <v/>
      </c>
      <c r="O1214" s="103" t="str">
        <f>IF(ISNUMBER('Форма 1'!AF1214),'Форма 1'!$H1214*VLOOKUP('Форма 1'!$F1214,'Придельники с 2022'!$B$4:$X$28,'Форма 1'!AF$8),"")</f>
        <v/>
      </c>
      <c r="P1214" s="88"/>
      <c r="Q1214" s="103" t="str">
        <f>IF(ISNUMBER('Форма 1'!AH1214),'Форма 1'!$H1214*VLOOKUP('Форма 1'!$F1214,'Придельники с 2022'!$B$4:$X$28,'Форма 1'!AH$8),"")</f>
        <v/>
      </c>
      <c r="R1214" s="103" t="str">
        <f>IF(ISNUMBER('Форма 1'!AI1214),'Форма 1'!$H1214*VLOOKUP('Форма 1'!$F1214,'Придельники с 2022'!$B$4:$X$28,'Форма 1'!AI$8),"")</f>
        <v/>
      </c>
      <c r="S1214" s="103" t="str">
        <f>IF(ISNUMBER('Форма 1'!AJ1214),'Форма 1'!$H1214*VLOOKUP('Форма 1'!$F1214,'Придельники с 2022'!$B$4:$X$28,'Форма 1'!AJ$8),"")</f>
        <v/>
      </c>
      <c r="T1214" s="87"/>
    </row>
    <row r="1215" spans="1:20">
      <c r="A1215" s="188">
        <f t="shared" si="105"/>
        <v>7</v>
      </c>
      <c r="B1215" s="189" t="s">
        <v>1361</v>
      </c>
      <c r="C1215" s="99">
        <f t="shared" si="109"/>
        <v>5537328.5</v>
      </c>
      <c r="D1215" s="103" t="str">
        <f>IF(ISNUMBER('Форма 1'!U1215),'Форма 1'!$H1215*VLOOKUP('Форма 1'!$F1215,'Придельники с 2022'!$B$4:$X$28,'Форма 1'!U$8),"")</f>
        <v/>
      </c>
      <c r="E1215" s="103" t="str">
        <f>IF(ISNUMBER('Форма 1'!V1215),'Форма 1'!$H1215*VLOOKUP('Форма 1'!$F1215,'Придельники с 2022'!$B$4:$X$28,'Форма 1'!V$8),"")</f>
        <v/>
      </c>
      <c r="F1215" s="103">
        <f>IF(ISNUMBER('Форма 1'!W1215),'Форма 1'!$H1215*VLOOKUP('Форма 1'!$F1215,'Придельники с 2022'!$B$4:$X$28,'Форма 1'!W$8),"")</f>
        <v>1699846.18</v>
      </c>
      <c r="G1215" s="103">
        <f>IF(ISNUMBER('Форма 1'!X1215),'Форма 1'!$H1215*VLOOKUP('Форма 1'!$F1215,'Придельники с 2022'!$B$4:$X$28,'Форма 1'!X$8),"")</f>
        <v>1055827.27</v>
      </c>
      <c r="H1215" s="103">
        <f>IF(ISNUMBER('Форма 1'!Y1215),'Форма 1'!$H1215*VLOOKUP('Форма 1'!$F1215,'Придельники с 2022'!$B$4:$X$28,'Форма 1'!Y$8),"")</f>
        <v>2781655.05</v>
      </c>
      <c r="I1215" s="103" t="str">
        <f>IF(ISNUMBER('Форма 1'!Z1215),'Форма 1'!$H1215*VLOOKUP('Форма 1'!$F1215,'Придельники с 2022'!$B$4:$X$28,'Форма 1'!Z$8),"")</f>
        <v/>
      </c>
      <c r="J1215" s="103" t="str">
        <f>IF(ISNUMBER('Форма 1'!AA1215),'Форма 1'!$H1215*VLOOKUP('Форма 1'!$F1215,'Придельники с 2022'!$B$4:$X$28,'Форма 1'!AA$8),"")</f>
        <v/>
      </c>
      <c r="K1215" s="92"/>
      <c r="L1215" s="88"/>
      <c r="M1215" s="103" t="str">
        <f>IF(ISNUMBER('Форма 1'!AD1215),'Форма 1'!$H1215*VLOOKUP('Форма 1'!$F1215,'Придельники с 2022'!$B$4:$X$28,'Форма 1'!AD$8),"")</f>
        <v/>
      </c>
      <c r="N1215" s="103" t="str">
        <f>IF(ISBLANK('Форма 1'!$AE1215),"",IF('Форма 1'!$AE1215=1,'Форма 1'!$H1215*VLOOKUP('Форма 1'!$F1215,'Придельники с 2022'!$B$4:$X$28,'Форма 1'!$AE$8,0),IF('Форма 1'!$AE1215=2,'Форма 1'!$H1215*VLOOKUP('Форма 1'!$F1215,'Придельники с 2022'!$B$4:$X$28,13,0),IF('Форма 1'!$AE1215=3,'Форма 1'!$H1215*VLOOKUP('Форма 1'!$F1215,'Придельники с 2022'!$B$4:$X$28,12,0)))))</f>
        <v/>
      </c>
      <c r="O1215" s="103" t="str">
        <f>IF(ISNUMBER('Форма 1'!AF1215),'Форма 1'!$H1215*VLOOKUP('Форма 1'!$F1215,'Придельники с 2022'!$B$4:$X$28,'Форма 1'!AF$8),"")</f>
        <v/>
      </c>
      <c r="P1215" s="88"/>
      <c r="Q1215" s="103" t="str">
        <f>IF(ISNUMBER('Форма 1'!AH1215),'Форма 1'!$H1215*VLOOKUP('Форма 1'!$F1215,'Придельники с 2022'!$B$4:$X$28,'Форма 1'!AH$8),"")</f>
        <v/>
      </c>
      <c r="R1215" s="103" t="str">
        <f>IF(ISNUMBER('Форма 1'!AI1215),'Форма 1'!$H1215*VLOOKUP('Форма 1'!$F1215,'Придельники с 2022'!$B$4:$X$28,'Форма 1'!AI$8),"")</f>
        <v/>
      </c>
      <c r="S1215" s="103" t="str">
        <f>IF(ISNUMBER('Форма 1'!AJ1215),'Форма 1'!$H1215*VLOOKUP('Форма 1'!$F1215,'Придельники с 2022'!$B$4:$X$28,'Форма 1'!AJ$8),"")</f>
        <v/>
      </c>
      <c r="T1215" s="87"/>
    </row>
    <row r="1216" spans="1:20">
      <c r="A1216" s="188">
        <f t="shared" si="105"/>
        <v>8</v>
      </c>
      <c r="B1216" s="189" t="s">
        <v>1362</v>
      </c>
      <c r="C1216" s="99">
        <f t="shared" si="109"/>
        <v>10926478.865</v>
      </c>
      <c r="D1216" s="103" t="str">
        <f>IF(ISNUMBER('Форма 1'!U1216),'Форма 1'!$H1216*VLOOKUP('Форма 1'!$F1216,'Придельники с 2022'!$B$4:$X$28,'Форма 1'!U$8),"")</f>
        <v/>
      </c>
      <c r="E1216" s="103" t="str">
        <f>IF(ISNUMBER('Форма 1'!V1216),'Форма 1'!$H1216*VLOOKUP('Форма 1'!$F1216,'Придельники с 2022'!$B$4:$X$28,'Форма 1'!V$8),"")</f>
        <v/>
      </c>
      <c r="F1216" s="103" t="str">
        <f>IF(ISNUMBER('Форма 1'!W1216),'Форма 1'!$H1216*VLOOKUP('Форма 1'!$F1216,'Придельники с 2022'!$B$4:$X$28,'Форма 1'!W$8),"")</f>
        <v/>
      </c>
      <c r="G1216" s="103" t="str">
        <f>IF(ISNUMBER('Форма 1'!X1216),'Форма 1'!$H1216*VLOOKUP('Форма 1'!$F1216,'Придельники с 2022'!$B$4:$X$28,'Форма 1'!X$8),"")</f>
        <v/>
      </c>
      <c r="H1216" s="103" t="str">
        <f>IF(ISNUMBER('Форма 1'!Y1216),'Форма 1'!$H1216*VLOOKUP('Форма 1'!$F1216,'Придельники с 2022'!$B$4:$X$28,'Форма 1'!Y$8),"")</f>
        <v/>
      </c>
      <c r="I1216" s="103" t="str">
        <f>IF(ISNUMBER('Форма 1'!Z1216),'Форма 1'!$H1216*VLOOKUP('Форма 1'!$F1216,'Придельники с 2022'!$B$4:$X$28,'Форма 1'!Z$8),"")</f>
        <v/>
      </c>
      <c r="J1216" s="103" t="str">
        <f>IF(ISNUMBER('Форма 1'!AA1216),'Форма 1'!$H1216*VLOOKUP('Форма 1'!$F1216,'Придельники с 2022'!$B$4:$X$28,'Форма 1'!AA$8),"")</f>
        <v/>
      </c>
      <c r="K1216" s="90"/>
      <c r="L1216" s="87"/>
      <c r="M1216" s="103" t="str">
        <f>IF(ISNUMBER('Форма 1'!AD1216),'Форма 1'!$H1216*VLOOKUP('Форма 1'!$F1216,'Придельники с 2022'!$B$4:$X$28,'Форма 1'!AD$8),"")</f>
        <v/>
      </c>
      <c r="N1216" s="103">
        <f>IF(ISBLANK('Форма 1'!$AE1216),"",IF('Форма 1'!$AE1216=1,'Форма 1'!$H1216*VLOOKUP('Форма 1'!$F1216,'Придельники с 2022'!$B$4:$X$28,'Форма 1'!$AE$8,0),IF('Форма 1'!$AE1216=2,'Форма 1'!$H1216*VLOOKUP('Форма 1'!$F1216,'Придельники с 2022'!$B$4:$X$28,13,0),IF('Форма 1'!$AE1216=3,'Форма 1'!$H1216*VLOOKUP('Форма 1'!$F1216,'Придельники с 2022'!$B$4:$X$28,12,0)))))</f>
        <v>8935934.5250000004</v>
      </c>
      <c r="O1216" s="103">
        <f>IF(ISNUMBER('Форма 1'!AF1216),'Форма 1'!$H1216*VLOOKUP('Форма 1'!$F1216,'Придельники с 2022'!$B$4:$X$28,'Форма 1'!AF$8),"")</f>
        <v>1990544.3399999999</v>
      </c>
      <c r="P1216" s="87"/>
      <c r="Q1216" s="103" t="str">
        <f>IF(ISNUMBER('Форма 1'!AH1216),'Форма 1'!$H1216*VLOOKUP('Форма 1'!$F1216,'Придельники с 2022'!$B$4:$X$28,'Форма 1'!AH$8),"")</f>
        <v/>
      </c>
      <c r="R1216" s="103" t="str">
        <f>IF(ISNUMBER('Форма 1'!AI1216),'Форма 1'!$H1216*VLOOKUP('Форма 1'!$F1216,'Придельники с 2022'!$B$4:$X$28,'Форма 1'!AI$8),"")</f>
        <v/>
      </c>
      <c r="S1216" s="103" t="str">
        <f>IF(ISNUMBER('Форма 1'!AJ1216),'Форма 1'!$H1216*VLOOKUP('Форма 1'!$F1216,'Придельники с 2022'!$B$4:$X$28,'Форма 1'!AJ$8),"")</f>
        <v/>
      </c>
      <c r="T1216" s="87"/>
    </row>
    <row r="1217" spans="1:20">
      <c r="A1217" s="188">
        <f t="shared" si="105"/>
        <v>9</v>
      </c>
      <c r="B1217" s="189" t="s">
        <v>1363</v>
      </c>
      <c r="C1217" s="99">
        <f t="shared" si="109"/>
        <v>6080411.5180000002</v>
      </c>
      <c r="D1217" s="103" t="str">
        <f>IF(ISNUMBER('Форма 1'!U1217),'Форма 1'!$H1217*VLOOKUP('Форма 1'!$F1217,'Придельники с 2022'!$B$4:$X$28,'Форма 1'!U$8),"")</f>
        <v/>
      </c>
      <c r="E1217" s="103" t="str">
        <f>IF(ISNUMBER('Форма 1'!V1217),'Форма 1'!$H1217*VLOOKUP('Форма 1'!$F1217,'Придельники с 2022'!$B$4:$X$28,'Форма 1'!V$8),"")</f>
        <v/>
      </c>
      <c r="F1217" s="103" t="str">
        <f>IF(ISNUMBER('Форма 1'!W1217),'Форма 1'!$H1217*VLOOKUP('Форма 1'!$F1217,'Придельники с 2022'!$B$4:$X$28,'Форма 1'!W$8),"")</f>
        <v/>
      </c>
      <c r="G1217" s="103" t="str">
        <f>IF(ISNUMBER('Форма 1'!X1217),'Форма 1'!$H1217*VLOOKUP('Форма 1'!$F1217,'Придельники с 2022'!$B$4:$X$28,'Форма 1'!X$8),"")</f>
        <v/>
      </c>
      <c r="H1217" s="103" t="str">
        <f>IF(ISNUMBER('Форма 1'!Y1217),'Форма 1'!$H1217*VLOOKUP('Форма 1'!$F1217,'Придельники с 2022'!$B$4:$X$28,'Форма 1'!Y$8),"")</f>
        <v/>
      </c>
      <c r="I1217" s="103" t="str">
        <f>IF(ISNUMBER('Форма 1'!Z1217),'Форма 1'!$H1217*VLOOKUP('Форма 1'!$F1217,'Придельники с 2022'!$B$4:$X$28,'Форма 1'!Z$8),"")</f>
        <v/>
      </c>
      <c r="J1217" s="103" t="str">
        <f>IF(ISNUMBER('Форма 1'!AA1217),'Форма 1'!$H1217*VLOOKUP('Форма 1'!$F1217,'Придельники с 2022'!$B$4:$X$28,'Форма 1'!AA$8),"")</f>
        <v/>
      </c>
      <c r="K1217" s="90"/>
      <c r="L1217" s="87"/>
      <c r="M1217" s="103">
        <f>IF(ISNUMBER('Форма 1'!AD1217),'Форма 1'!$H1217*VLOOKUP('Форма 1'!$F1217,'Придельники с 2022'!$B$4:$X$28,'Форма 1'!AD$8),"")</f>
        <v>6080411.5180000002</v>
      </c>
      <c r="N1217" s="103" t="str">
        <f>IF(ISBLANK('Форма 1'!$AE1217),"",IF('Форма 1'!$AE1217=1,'Форма 1'!$H1217*VLOOKUP('Форма 1'!$F1217,'Придельники с 2022'!$B$4:$X$28,'Форма 1'!$AE$8,0),IF('Форма 1'!$AE1217=2,'Форма 1'!$H1217*VLOOKUP('Форма 1'!$F1217,'Придельники с 2022'!$B$4:$X$28,13,0),IF('Форма 1'!$AE1217=3,'Форма 1'!$H1217*VLOOKUP('Форма 1'!$F1217,'Придельники с 2022'!$B$4:$X$28,12,0)))))</f>
        <v/>
      </c>
      <c r="O1217" s="103" t="str">
        <f>IF(ISNUMBER('Форма 1'!AF1217),'Форма 1'!$H1217*VLOOKUP('Форма 1'!$F1217,'Придельники с 2022'!$B$4:$X$28,'Форма 1'!AF$8),"")</f>
        <v/>
      </c>
      <c r="P1217" s="87"/>
      <c r="Q1217" s="103" t="str">
        <f>IF(ISNUMBER('Форма 1'!AH1217),'Форма 1'!$H1217*VLOOKUP('Форма 1'!$F1217,'Придельники с 2022'!$B$4:$X$28,'Форма 1'!AH$8),"")</f>
        <v/>
      </c>
      <c r="R1217" s="103" t="str">
        <f>IF(ISNUMBER('Форма 1'!AI1217),'Форма 1'!$H1217*VLOOKUP('Форма 1'!$F1217,'Придельники с 2022'!$B$4:$X$28,'Форма 1'!AI$8),"")</f>
        <v/>
      </c>
      <c r="S1217" s="103" t="str">
        <f>IF(ISNUMBER('Форма 1'!AJ1217),'Форма 1'!$H1217*VLOOKUP('Форма 1'!$F1217,'Придельники с 2022'!$B$4:$X$28,'Форма 1'!AJ$8),"")</f>
        <v/>
      </c>
      <c r="T1217" s="87"/>
    </row>
    <row r="1218" spans="1:20">
      <c r="A1218" s="188">
        <f t="shared" si="105"/>
        <v>10</v>
      </c>
      <c r="B1218" s="189" t="s">
        <v>1364</v>
      </c>
      <c r="C1218" s="99">
        <f t="shared" si="109"/>
        <v>5729828.4960000003</v>
      </c>
      <c r="D1218" s="103" t="str">
        <f>IF(ISNUMBER('Форма 1'!U1218),'Форма 1'!$H1218*VLOOKUP('Форма 1'!$F1218,'Придельники с 2022'!$B$4:$X$28,'Форма 1'!U$8),"")</f>
        <v/>
      </c>
      <c r="E1218" s="103" t="str">
        <f>IF(ISNUMBER('Форма 1'!V1218),'Форма 1'!$H1218*VLOOKUP('Форма 1'!$F1218,'Придельники с 2022'!$B$4:$X$28,'Форма 1'!V$8),"")</f>
        <v/>
      </c>
      <c r="F1218" s="103" t="str">
        <f>IF(ISNUMBER('Форма 1'!W1218),'Форма 1'!$H1218*VLOOKUP('Форма 1'!$F1218,'Придельники с 2022'!$B$4:$X$28,'Форма 1'!W$8),"")</f>
        <v/>
      </c>
      <c r="G1218" s="103" t="str">
        <f>IF(ISNUMBER('Форма 1'!X1218),'Форма 1'!$H1218*VLOOKUP('Форма 1'!$F1218,'Придельники с 2022'!$B$4:$X$28,'Форма 1'!X$8),"")</f>
        <v/>
      </c>
      <c r="H1218" s="103" t="str">
        <f>IF(ISNUMBER('Форма 1'!Y1218),'Форма 1'!$H1218*VLOOKUP('Форма 1'!$F1218,'Придельники с 2022'!$B$4:$X$28,'Форма 1'!Y$8),"")</f>
        <v/>
      </c>
      <c r="I1218" s="103" t="str">
        <f>IF(ISNUMBER('Форма 1'!Z1218),'Форма 1'!$H1218*VLOOKUP('Форма 1'!$F1218,'Придельники с 2022'!$B$4:$X$28,'Форма 1'!Z$8),"")</f>
        <v/>
      </c>
      <c r="J1218" s="103" t="str">
        <f>IF(ISNUMBER('Форма 1'!AA1218),'Форма 1'!$H1218*VLOOKUP('Форма 1'!$F1218,'Придельники с 2022'!$B$4:$X$28,'Форма 1'!AA$8),"")</f>
        <v/>
      </c>
      <c r="K1218" s="92"/>
      <c r="L1218" s="88"/>
      <c r="M1218" s="103">
        <f>IF(ISNUMBER('Форма 1'!AD1218),'Форма 1'!$H1218*VLOOKUP('Форма 1'!$F1218,'Придельники с 2022'!$B$4:$X$28,'Форма 1'!AD$8),"")</f>
        <v>5729828.4960000003</v>
      </c>
      <c r="N1218" s="103" t="str">
        <f>IF(ISBLANK('Форма 1'!$AE1218),"",IF('Форма 1'!$AE1218=1,'Форма 1'!$H1218*VLOOKUP('Форма 1'!$F1218,'Придельники с 2022'!$B$4:$X$28,'Форма 1'!$AE$8,0),IF('Форма 1'!$AE1218=2,'Форма 1'!$H1218*VLOOKUP('Форма 1'!$F1218,'Придельники с 2022'!$B$4:$X$28,13,0),IF('Форма 1'!$AE1218=3,'Форма 1'!$H1218*VLOOKUP('Форма 1'!$F1218,'Придельники с 2022'!$B$4:$X$28,12,0)))))</f>
        <v/>
      </c>
      <c r="O1218" s="103" t="str">
        <f>IF(ISNUMBER('Форма 1'!AF1218),'Форма 1'!$H1218*VLOOKUP('Форма 1'!$F1218,'Придельники с 2022'!$B$4:$X$28,'Форма 1'!AF$8),"")</f>
        <v/>
      </c>
      <c r="P1218" s="88"/>
      <c r="Q1218" s="103" t="str">
        <f>IF(ISNUMBER('Форма 1'!AH1218),'Форма 1'!$H1218*VLOOKUP('Форма 1'!$F1218,'Придельники с 2022'!$B$4:$X$28,'Форма 1'!AH$8),"")</f>
        <v/>
      </c>
      <c r="R1218" s="103" t="str">
        <f>IF(ISNUMBER('Форма 1'!AI1218),'Форма 1'!$H1218*VLOOKUP('Форма 1'!$F1218,'Придельники с 2022'!$B$4:$X$28,'Форма 1'!AI$8),"")</f>
        <v/>
      </c>
      <c r="S1218" s="103" t="str">
        <f>IF(ISNUMBER('Форма 1'!AJ1218),'Форма 1'!$H1218*VLOOKUP('Форма 1'!$F1218,'Придельники с 2022'!$B$4:$X$28,'Форма 1'!AJ$8),"")</f>
        <v/>
      </c>
      <c r="T1218" s="87"/>
    </row>
    <row r="1219" spans="1:20">
      <c r="A1219" s="188">
        <f t="shared" si="105"/>
        <v>11</v>
      </c>
      <c r="B1219" s="189" t="s">
        <v>1365</v>
      </c>
      <c r="C1219" s="99">
        <f t="shared" si="109"/>
        <v>15447073.600000001</v>
      </c>
      <c r="D1219" s="103" t="str">
        <f>IF(ISNUMBER('Форма 1'!U1219),'Форма 1'!$H1219*VLOOKUP('Форма 1'!$F1219,'Придельники с 2022'!$B$4:$X$28,'Форма 1'!U$8),"")</f>
        <v/>
      </c>
      <c r="E1219" s="103" t="str">
        <f>IF(ISNUMBER('Форма 1'!V1219),'Форма 1'!$H1219*VLOOKUP('Форма 1'!$F1219,'Придельники с 2022'!$B$4:$X$28,'Форма 1'!V$8),"")</f>
        <v/>
      </c>
      <c r="F1219" s="103" t="str">
        <f>IF(ISNUMBER('Форма 1'!W1219),'Форма 1'!$H1219*VLOOKUP('Форма 1'!$F1219,'Придельники с 2022'!$B$4:$X$28,'Форма 1'!W$8),"")</f>
        <v/>
      </c>
      <c r="G1219" s="103" t="str">
        <f>IF(ISNUMBER('Форма 1'!X1219),'Форма 1'!$H1219*VLOOKUP('Форма 1'!$F1219,'Придельники с 2022'!$B$4:$X$28,'Форма 1'!X$8),"")</f>
        <v/>
      </c>
      <c r="H1219" s="103" t="str">
        <f>IF(ISNUMBER('Форма 1'!Y1219),'Форма 1'!$H1219*VLOOKUP('Форма 1'!$F1219,'Придельники с 2022'!$B$4:$X$28,'Форма 1'!Y$8),"")</f>
        <v/>
      </c>
      <c r="I1219" s="103" t="str">
        <f>IF(ISNUMBER('Форма 1'!Z1219),'Форма 1'!$H1219*VLOOKUP('Форма 1'!$F1219,'Придельники с 2022'!$B$4:$X$28,'Форма 1'!Z$8),"")</f>
        <v/>
      </c>
      <c r="J1219" s="103" t="str">
        <f>IF(ISNUMBER('Форма 1'!AA1219),'Форма 1'!$H1219*VLOOKUP('Форма 1'!$F1219,'Придельники с 2022'!$B$4:$X$28,'Форма 1'!AA$8),"")</f>
        <v/>
      </c>
      <c r="K1219" s="92"/>
      <c r="L1219" s="88"/>
      <c r="M1219" s="103">
        <f>IF(ISNUMBER('Форма 1'!AD1219),'Форма 1'!$H1219*VLOOKUP('Форма 1'!$F1219,'Придельники с 2022'!$B$4:$X$28,'Форма 1'!AD$8),"")</f>
        <v>15447073.600000001</v>
      </c>
      <c r="N1219" s="103" t="str">
        <f>IF(ISBLANK('Форма 1'!$AE1219),"",IF('Форма 1'!$AE1219=1,'Форма 1'!$H1219*VLOOKUP('Форма 1'!$F1219,'Придельники с 2022'!$B$4:$X$28,'Форма 1'!$AE$8,0),IF('Форма 1'!$AE1219=2,'Форма 1'!$H1219*VLOOKUP('Форма 1'!$F1219,'Придельники с 2022'!$B$4:$X$28,13,0),IF('Форма 1'!$AE1219=3,'Форма 1'!$H1219*VLOOKUP('Форма 1'!$F1219,'Придельники с 2022'!$B$4:$X$28,12,0)))))</f>
        <v/>
      </c>
      <c r="O1219" s="103" t="str">
        <f>IF(ISNUMBER('Форма 1'!AF1219),'Форма 1'!$H1219*VLOOKUP('Форма 1'!$F1219,'Придельники с 2022'!$B$4:$X$28,'Форма 1'!AF$8),"")</f>
        <v/>
      </c>
      <c r="P1219" s="88"/>
      <c r="Q1219" s="103" t="str">
        <f>IF(ISNUMBER('Форма 1'!AH1219),'Форма 1'!$H1219*VLOOKUP('Форма 1'!$F1219,'Придельники с 2022'!$B$4:$X$28,'Форма 1'!AH$8),"")</f>
        <v/>
      </c>
      <c r="R1219" s="103" t="str">
        <f>IF(ISNUMBER('Форма 1'!AI1219),'Форма 1'!$H1219*VLOOKUP('Форма 1'!$F1219,'Придельники с 2022'!$B$4:$X$28,'Форма 1'!AI$8),"")</f>
        <v/>
      </c>
      <c r="S1219" s="103" t="str">
        <f>IF(ISNUMBER('Форма 1'!AJ1219),'Форма 1'!$H1219*VLOOKUP('Форма 1'!$F1219,'Придельники с 2022'!$B$4:$X$28,'Форма 1'!AJ$8),"")</f>
        <v/>
      </c>
      <c r="T1219" s="87"/>
    </row>
    <row r="1220" spans="1:20">
      <c r="A1220" s="188">
        <f t="shared" si="105"/>
        <v>12</v>
      </c>
      <c r="B1220" s="189" t="s">
        <v>1366</v>
      </c>
      <c r="C1220" s="99">
        <f t="shared" si="109"/>
        <v>17564628.704</v>
      </c>
      <c r="D1220" s="103" t="str">
        <f>IF(ISNUMBER('Форма 1'!U1220),'Форма 1'!$H1220*VLOOKUP('Форма 1'!$F1220,'Придельники с 2022'!$B$4:$X$28,'Форма 1'!U$8),"")</f>
        <v/>
      </c>
      <c r="E1220" s="103" t="str">
        <f>IF(ISNUMBER('Форма 1'!V1220),'Форма 1'!$H1220*VLOOKUP('Форма 1'!$F1220,'Придельники с 2022'!$B$4:$X$28,'Форма 1'!V$8),"")</f>
        <v/>
      </c>
      <c r="F1220" s="103" t="str">
        <f>IF(ISNUMBER('Форма 1'!W1220),'Форма 1'!$H1220*VLOOKUP('Форма 1'!$F1220,'Придельники с 2022'!$B$4:$X$28,'Форма 1'!W$8),"")</f>
        <v/>
      </c>
      <c r="G1220" s="103" t="str">
        <f>IF(ISNUMBER('Форма 1'!X1220),'Форма 1'!$H1220*VLOOKUP('Форма 1'!$F1220,'Придельники с 2022'!$B$4:$X$28,'Форма 1'!X$8),"")</f>
        <v/>
      </c>
      <c r="H1220" s="103" t="str">
        <f>IF(ISNUMBER('Форма 1'!Y1220),'Форма 1'!$H1220*VLOOKUP('Форма 1'!$F1220,'Придельники с 2022'!$B$4:$X$28,'Форма 1'!Y$8),"")</f>
        <v/>
      </c>
      <c r="I1220" s="103" t="str">
        <f>IF(ISNUMBER('Форма 1'!Z1220),'Форма 1'!$H1220*VLOOKUP('Форма 1'!$F1220,'Придельники с 2022'!$B$4:$X$28,'Форма 1'!Z$8),"")</f>
        <v/>
      </c>
      <c r="J1220" s="103" t="str">
        <f>IF(ISNUMBER('Форма 1'!AA1220),'Форма 1'!$H1220*VLOOKUP('Форма 1'!$F1220,'Придельники с 2022'!$B$4:$X$28,'Форма 1'!AA$8),"")</f>
        <v/>
      </c>
      <c r="K1220" s="92"/>
      <c r="L1220" s="88"/>
      <c r="M1220" s="103">
        <f>IF(ISNUMBER('Форма 1'!AD1220),'Форма 1'!$H1220*VLOOKUP('Форма 1'!$F1220,'Придельники с 2022'!$B$4:$X$28,'Форма 1'!AD$8),"")</f>
        <v>17564628.704</v>
      </c>
      <c r="N1220" s="103" t="str">
        <f>IF(ISBLANK('Форма 1'!$AE1220),"",IF('Форма 1'!$AE1220=1,'Форма 1'!$H1220*VLOOKUP('Форма 1'!$F1220,'Придельники с 2022'!$B$4:$X$28,'Форма 1'!$AE$8,0),IF('Форма 1'!$AE1220=2,'Форма 1'!$H1220*VLOOKUP('Форма 1'!$F1220,'Придельники с 2022'!$B$4:$X$28,13,0),IF('Форма 1'!$AE1220=3,'Форма 1'!$H1220*VLOOKUP('Форма 1'!$F1220,'Придельники с 2022'!$B$4:$X$28,12,0)))))</f>
        <v/>
      </c>
      <c r="O1220" s="103" t="str">
        <f>IF(ISNUMBER('Форма 1'!AF1220),'Форма 1'!$H1220*VLOOKUP('Форма 1'!$F1220,'Придельники с 2022'!$B$4:$X$28,'Форма 1'!AF$8),"")</f>
        <v/>
      </c>
      <c r="P1220" s="88"/>
      <c r="Q1220" s="103" t="str">
        <f>IF(ISNUMBER('Форма 1'!AH1220),'Форма 1'!$H1220*VLOOKUP('Форма 1'!$F1220,'Придельники с 2022'!$B$4:$X$28,'Форма 1'!AH$8),"")</f>
        <v/>
      </c>
      <c r="R1220" s="103" t="str">
        <f>IF(ISNUMBER('Форма 1'!AI1220),'Форма 1'!$H1220*VLOOKUP('Форма 1'!$F1220,'Придельники с 2022'!$B$4:$X$28,'Форма 1'!AI$8),"")</f>
        <v/>
      </c>
      <c r="S1220" s="103" t="str">
        <f>IF(ISNUMBER('Форма 1'!AJ1220),'Форма 1'!$H1220*VLOOKUP('Форма 1'!$F1220,'Придельники с 2022'!$B$4:$X$28,'Форма 1'!AJ$8),"")</f>
        <v/>
      </c>
      <c r="T1220" s="87"/>
    </row>
    <row r="1221" spans="1:20">
      <c r="A1221" s="188">
        <f t="shared" si="105"/>
        <v>13</v>
      </c>
      <c r="B1221" s="189" t="s">
        <v>1367</v>
      </c>
      <c r="C1221" s="99">
        <f t="shared" si="109"/>
        <v>17858708.560000002</v>
      </c>
      <c r="D1221" s="103" t="str">
        <f>IF(ISNUMBER('Форма 1'!U1221),'Форма 1'!$H1221*VLOOKUP('Форма 1'!$F1221,'Придельники с 2022'!$B$4:$X$28,'Форма 1'!U$8),"")</f>
        <v/>
      </c>
      <c r="E1221" s="103" t="str">
        <f>IF(ISNUMBER('Форма 1'!V1221),'Форма 1'!$H1221*VLOOKUP('Форма 1'!$F1221,'Придельники с 2022'!$B$4:$X$28,'Форма 1'!V$8),"")</f>
        <v/>
      </c>
      <c r="F1221" s="103" t="str">
        <f>IF(ISNUMBER('Форма 1'!W1221),'Форма 1'!$H1221*VLOOKUP('Форма 1'!$F1221,'Придельники с 2022'!$B$4:$X$28,'Форма 1'!W$8),"")</f>
        <v/>
      </c>
      <c r="G1221" s="103" t="str">
        <f>IF(ISNUMBER('Форма 1'!X1221),'Форма 1'!$H1221*VLOOKUP('Форма 1'!$F1221,'Придельники с 2022'!$B$4:$X$28,'Форма 1'!X$8),"")</f>
        <v/>
      </c>
      <c r="H1221" s="103" t="str">
        <f>IF(ISNUMBER('Форма 1'!Y1221),'Форма 1'!$H1221*VLOOKUP('Форма 1'!$F1221,'Придельники с 2022'!$B$4:$X$28,'Форма 1'!Y$8),"")</f>
        <v/>
      </c>
      <c r="I1221" s="103" t="str">
        <f>IF(ISNUMBER('Форма 1'!Z1221),'Форма 1'!$H1221*VLOOKUP('Форма 1'!$F1221,'Придельники с 2022'!$B$4:$X$28,'Форма 1'!Z$8),"")</f>
        <v/>
      </c>
      <c r="J1221" s="103" t="str">
        <f>IF(ISNUMBER('Форма 1'!AA1221),'Форма 1'!$H1221*VLOOKUP('Форма 1'!$F1221,'Придельники с 2022'!$B$4:$X$28,'Форма 1'!AA$8),"")</f>
        <v/>
      </c>
      <c r="K1221" s="92"/>
      <c r="L1221" s="88"/>
      <c r="M1221" s="103">
        <f>IF(ISNUMBER('Форма 1'!AD1221),'Форма 1'!$H1221*VLOOKUP('Форма 1'!$F1221,'Придельники с 2022'!$B$4:$X$28,'Форма 1'!AD$8),"")</f>
        <v>17858708.560000002</v>
      </c>
      <c r="N1221" s="103" t="str">
        <f>IF(ISBLANK('Форма 1'!$AE1221),"",IF('Форма 1'!$AE1221=1,'Форма 1'!$H1221*VLOOKUP('Форма 1'!$F1221,'Придельники с 2022'!$B$4:$X$28,'Форма 1'!$AE$8,0),IF('Форма 1'!$AE1221=2,'Форма 1'!$H1221*VLOOKUP('Форма 1'!$F1221,'Придельники с 2022'!$B$4:$X$28,13,0),IF('Форма 1'!$AE1221=3,'Форма 1'!$H1221*VLOOKUP('Форма 1'!$F1221,'Придельники с 2022'!$B$4:$X$28,12,0)))))</f>
        <v/>
      </c>
      <c r="O1221" s="103" t="str">
        <f>IF(ISNUMBER('Форма 1'!AF1221),'Форма 1'!$H1221*VLOOKUP('Форма 1'!$F1221,'Придельники с 2022'!$B$4:$X$28,'Форма 1'!AF$8),"")</f>
        <v/>
      </c>
      <c r="P1221" s="88"/>
      <c r="Q1221" s="103" t="str">
        <f>IF(ISNUMBER('Форма 1'!AH1221),'Форма 1'!$H1221*VLOOKUP('Форма 1'!$F1221,'Придельники с 2022'!$B$4:$X$28,'Форма 1'!AH$8),"")</f>
        <v/>
      </c>
      <c r="R1221" s="103" t="str">
        <f>IF(ISNUMBER('Форма 1'!AI1221),'Форма 1'!$H1221*VLOOKUP('Форма 1'!$F1221,'Придельники с 2022'!$B$4:$X$28,'Форма 1'!AI$8),"")</f>
        <v/>
      </c>
      <c r="S1221" s="103" t="str">
        <f>IF(ISNUMBER('Форма 1'!AJ1221),'Форма 1'!$H1221*VLOOKUP('Форма 1'!$F1221,'Придельники с 2022'!$B$4:$X$28,'Форма 1'!AJ$8),"")</f>
        <v/>
      </c>
      <c r="T1221" s="87"/>
    </row>
    <row r="1222" spans="1:20">
      <c r="A1222" s="188">
        <f t="shared" si="105"/>
        <v>14</v>
      </c>
      <c r="B1222" s="189" t="s">
        <v>1369</v>
      </c>
      <c r="C1222" s="99">
        <f t="shared" si="109"/>
        <v>17466902.32</v>
      </c>
      <c r="D1222" s="103" t="str">
        <f>IF(ISNUMBER('Форма 1'!U1222),'Форма 1'!$H1222*VLOOKUP('Форма 1'!$F1222,'Придельники с 2022'!$B$4:$X$28,'Форма 1'!U$8),"")</f>
        <v/>
      </c>
      <c r="E1222" s="103" t="str">
        <f>IF(ISNUMBER('Форма 1'!V1222),'Форма 1'!$H1222*VLOOKUP('Форма 1'!$F1222,'Придельники с 2022'!$B$4:$X$28,'Форма 1'!V$8),"")</f>
        <v/>
      </c>
      <c r="F1222" s="103" t="str">
        <f>IF(ISNUMBER('Форма 1'!W1222),'Форма 1'!$H1222*VLOOKUP('Форма 1'!$F1222,'Придельники с 2022'!$B$4:$X$28,'Форма 1'!W$8),"")</f>
        <v/>
      </c>
      <c r="G1222" s="103" t="str">
        <f>IF(ISNUMBER('Форма 1'!X1222),'Форма 1'!$H1222*VLOOKUP('Форма 1'!$F1222,'Придельники с 2022'!$B$4:$X$28,'Форма 1'!X$8),"")</f>
        <v/>
      </c>
      <c r="H1222" s="103" t="str">
        <f>IF(ISNUMBER('Форма 1'!Y1222),'Форма 1'!$H1222*VLOOKUP('Форма 1'!$F1222,'Придельники с 2022'!$B$4:$X$28,'Форма 1'!Y$8),"")</f>
        <v/>
      </c>
      <c r="I1222" s="103" t="str">
        <f>IF(ISNUMBER('Форма 1'!Z1222),'Форма 1'!$H1222*VLOOKUP('Форма 1'!$F1222,'Придельники с 2022'!$B$4:$X$28,'Форма 1'!Z$8),"")</f>
        <v/>
      </c>
      <c r="J1222" s="103" t="str">
        <f>IF(ISNUMBER('Форма 1'!AA1222),'Форма 1'!$H1222*VLOOKUP('Форма 1'!$F1222,'Придельники с 2022'!$B$4:$X$28,'Форма 1'!AA$8),"")</f>
        <v/>
      </c>
      <c r="K1222" s="92"/>
      <c r="L1222" s="88"/>
      <c r="M1222" s="103">
        <f>IF(ISNUMBER('Форма 1'!AD1222),'Форма 1'!$H1222*VLOOKUP('Форма 1'!$F1222,'Придельники с 2022'!$B$4:$X$28,'Форма 1'!AD$8),"")</f>
        <v>17466902.32</v>
      </c>
      <c r="N1222" s="103" t="str">
        <f>IF(ISBLANK('Форма 1'!$AE1222),"",IF('Форма 1'!$AE1222=1,'Форма 1'!$H1222*VLOOKUP('Форма 1'!$F1222,'Придельники с 2022'!$B$4:$X$28,'Форма 1'!$AE$8,0),IF('Форма 1'!$AE1222=2,'Форма 1'!$H1222*VLOOKUP('Форма 1'!$F1222,'Придельники с 2022'!$B$4:$X$28,13,0),IF('Форма 1'!$AE1222=3,'Форма 1'!$H1222*VLOOKUP('Форма 1'!$F1222,'Придельники с 2022'!$B$4:$X$28,12,0)))))</f>
        <v/>
      </c>
      <c r="O1222" s="103" t="str">
        <f>IF(ISNUMBER('Форма 1'!AF1222),'Форма 1'!$H1222*VLOOKUP('Форма 1'!$F1222,'Придельники с 2022'!$B$4:$X$28,'Форма 1'!AF$8),"")</f>
        <v/>
      </c>
      <c r="P1222" s="88"/>
      <c r="Q1222" s="103" t="str">
        <f>IF(ISNUMBER('Форма 1'!AH1222),'Форма 1'!$H1222*VLOOKUP('Форма 1'!$F1222,'Придельники с 2022'!$B$4:$X$28,'Форма 1'!AH$8),"")</f>
        <v/>
      </c>
      <c r="R1222" s="103" t="str">
        <f>IF(ISNUMBER('Форма 1'!AI1222),'Форма 1'!$H1222*VLOOKUP('Форма 1'!$F1222,'Придельники с 2022'!$B$4:$X$28,'Форма 1'!AI$8),"")</f>
        <v/>
      </c>
      <c r="S1222" s="103" t="str">
        <f>IF(ISNUMBER('Форма 1'!AJ1222),'Форма 1'!$H1222*VLOOKUP('Форма 1'!$F1222,'Придельники с 2022'!$B$4:$X$28,'Форма 1'!AJ$8),"")</f>
        <v/>
      </c>
      <c r="T1222" s="87"/>
    </row>
    <row r="1223" spans="1:20">
      <c r="A1223" s="188">
        <f t="shared" si="105"/>
        <v>15</v>
      </c>
      <c r="B1223" s="189" t="s">
        <v>1370</v>
      </c>
      <c r="C1223" s="99">
        <f t="shared" si="109"/>
        <v>5719020.0480000013</v>
      </c>
      <c r="D1223" s="103" t="str">
        <f>IF(ISNUMBER('Форма 1'!U1223),'Форма 1'!$H1223*VLOOKUP('Форма 1'!$F1223,'Придельники с 2022'!$B$4:$X$28,'Форма 1'!U$8),"")</f>
        <v/>
      </c>
      <c r="E1223" s="103" t="str">
        <f>IF(ISNUMBER('Форма 1'!V1223),'Форма 1'!$H1223*VLOOKUP('Форма 1'!$F1223,'Придельники с 2022'!$B$4:$X$28,'Форма 1'!V$8),"")</f>
        <v/>
      </c>
      <c r="F1223" s="103" t="str">
        <f>IF(ISNUMBER('Форма 1'!W1223),'Форма 1'!$H1223*VLOOKUP('Форма 1'!$F1223,'Придельники с 2022'!$B$4:$X$28,'Форма 1'!W$8),"")</f>
        <v/>
      </c>
      <c r="G1223" s="103" t="str">
        <f>IF(ISNUMBER('Форма 1'!X1223),'Форма 1'!$H1223*VLOOKUP('Форма 1'!$F1223,'Придельники с 2022'!$B$4:$X$28,'Форма 1'!X$8),"")</f>
        <v/>
      </c>
      <c r="H1223" s="103" t="str">
        <f>IF(ISNUMBER('Форма 1'!Y1223),'Форма 1'!$H1223*VLOOKUP('Форма 1'!$F1223,'Придельники с 2022'!$B$4:$X$28,'Форма 1'!Y$8),"")</f>
        <v/>
      </c>
      <c r="I1223" s="103" t="str">
        <f>IF(ISNUMBER('Форма 1'!Z1223),'Форма 1'!$H1223*VLOOKUP('Форма 1'!$F1223,'Придельники с 2022'!$B$4:$X$28,'Форма 1'!Z$8),"")</f>
        <v/>
      </c>
      <c r="J1223" s="103" t="str">
        <f>IF(ISNUMBER('Форма 1'!AA1223),'Форма 1'!$H1223*VLOOKUP('Форма 1'!$F1223,'Придельники с 2022'!$B$4:$X$28,'Форма 1'!AA$8),"")</f>
        <v/>
      </c>
      <c r="K1223" s="92"/>
      <c r="L1223" s="88"/>
      <c r="M1223" s="103">
        <f>IF(ISNUMBER('Форма 1'!AD1223),'Форма 1'!$H1223*VLOOKUP('Форма 1'!$F1223,'Придельники с 2022'!$B$4:$X$28,'Форма 1'!AD$8),"")</f>
        <v>5719020.0480000013</v>
      </c>
      <c r="N1223" s="103" t="str">
        <f>IF(ISBLANK('Форма 1'!$AE1223),"",IF('Форма 1'!$AE1223=1,'Форма 1'!$H1223*VLOOKUP('Форма 1'!$F1223,'Придельники с 2022'!$B$4:$X$28,'Форма 1'!$AE$8,0),IF('Форма 1'!$AE1223=2,'Форма 1'!$H1223*VLOOKUP('Форма 1'!$F1223,'Придельники с 2022'!$B$4:$X$28,13,0),IF('Форма 1'!$AE1223=3,'Форма 1'!$H1223*VLOOKUP('Форма 1'!$F1223,'Придельники с 2022'!$B$4:$X$28,12,0)))))</f>
        <v/>
      </c>
      <c r="O1223" s="103" t="str">
        <f>IF(ISNUMBER('Форма 1'!AF1223),'Форма 1'!$H1223*VLOOKUP('Форма 1'!$F1223,'Придельники с 2022'!$B$4:$X$28,'Форма 1'!AF$8),"")</f>
        <v/>
      </c>
      <c r="P1223" s="88"/>
      <c r="Q1223" s="103" t="str">
        <f>IF(ISNUMBER('Форма 1'!AH1223),'Форма 1'!$H1223*VLOOKUP('Форма 1'!$F1223,'Придельники с 2022'!$B$4:$X$28,'Форма 1'!AH$8),"")</f>
        <v/>
      </c>
      <c r="R1223" s="103" t="str">
        <f>IF(ISNUMBER('Форма 1'!AI1223),'Форма 1'!$H1223*VLOOKUP('Форма 1'!$F1223,'Придельники с 2022'!$B$4:$X$28,'Форма 1'!AI$8),"")</f>
        <v/>
      </c>
      <c r="S1223" s="103" t="str">
        <f>IF(ISNUMBER('Форма 1'!AJ1223),'Форма 1'!$H1223*VLOOKUP('Форма 1'!$F1223,'Придельники с 2022'!$B$4:$X$28,'Форма 1'!AJ$8),"")</f>
        <v/>
      </c>
      <c r="T1223" s="87"/>
    </row>
    <row r="1224" spans="1:20">
      <c r="A1224" s="188">
        <f t="shared" si="105"/>
        <v>16</v>
      </c>
      <c r="B1224" s="189" t="s">
        <v>1372</v>
      </c>
      <c r="C1224" s="99">
        <f t="shared" si="109"/>
        <v>17286311.168000001</v>
      </c>
      <c r="D1224" s="103" t="str">
        <f>IF(ISNUMBER('Форма 1'!U1224),'Форма 1'!$H1224*VLOOKUP('Форма 1'!$F1224,'Придельники с 2022'!$B$4:$X$28,'Форма 1'!U$8),"")</f>
        <v/>
      </c>
      <c r="E1224" s="103" t="str">
        <f>IF(ISNUMBER('Форма 1'!V1224),'Форма 1'!$H1224*VLOOKUP('Форма 1'!$F1224,'Придельники с 2022'!$B$4:$X$28,'Форма 1'!V$8),"")</f>
        <v/>
      </c>
      <c r="F1224" s="103" t="str">
        <f>IF(ISNUMBER('Форма 1'!W1224),'Форма 1'!$H1224*VLOOKUP('Форма 1'!$F1224,'Придельники с 2022'!$B$4:$X$28,'Форма 1'!W$8),"")</f>
        <v/>
      </c>
      <c r="G1224" s="103" t="str">
        <f>IF(ISNUMBER('Форма 1'!X1224),'Форма 1'!$H1224*VLOOKUP('Форма 1'!$F1224,'Придельники с 2022'!$B$4:$X$28,'Форма 1'!X$8),"")</f>
        <v/>
      </c>
      <c r="H1224" s="103" t="str">
        <f>IF(ISNUMBER('Форма 1'!Y1224),'Форма 1'!$H1224*VLOOKUP('Форма 1'!$F1224,'Придельники с 2022'!$B$4:$X$28,'Форма 1'!Y$8),"")</f>
        <v/>
      </c>
      <c r="I1224" s="103" t="str">
        <f>IF(ISNUMBER('Форма 1'!Z1224),'Форма 1'!$H1224*VLOOKUP('Форма 1'!$F1224,'Придельники с 2022'!$B$4:$X$28,'Форма 1'!Z$8),"")</f>
        <v/>
      </c>
      <c r="J1224" s="103" t="str">
        <f>IF(ISNUMBER('Форма 1'!AA1224),'Форма 1'!$H1224*VLOOKUP('Форма 1'!$F1224,'Придельники с 2022'!$B$4:$X$28,'Форма 1'!AA$8),"")</f>
        <v/>
      </c>
      <c r="K1224" s="92"/>
      <c r="L1224" s="88"/>
      <c r="M1224" s="103">
        <f>IF(ISNUMBER('Форма 1'!AD1224),'Форма 1'!$H1224*VLOOKUP('Форма 1'!$F1224,'Придельники с 2022'!$B$4:$X$28,'Форма 1'!AD$8),"")</f>
        <v>17286311.168000001</v>
      </c>
      <c r="N1224" s="103" t="str">
        <f>IF(ISBLANK('Форма 1'!$AE1224),"",IF('Форма 1'!$AE1224=1,'Форма 1'!$H1224*VLOOKUP('Форма 1'!$F1224,'Придельники с 2022'!$B$4:$X$28,'Форма 1'!$AE$8,0),IF('Форма 1'!$AE1224=2,'Форма 1'!$H1224*VLOOKUP('Форма 1'!$F1224,'Придельники с 2022'!$B$4:$X$28,13,0),IF('Форма 1'!$AE1224=3,'Форма 1'!$H1224*VLOOKUP('Форма 1'!$F1224,'Придельники с 2022'!$B$4:$X$28,12,0)))))</f>
        <v/>
      </c>
      <c r="O1224" s="103" t="str">
        <f>IF(ISNUMBER('Форма 1'!AF1224),'Форма 1'!$H1224*VLOOKUP('Форма 1'!$F1224,'Придельники с 2022'!$B$4:$X$28,'Форма 1'!AF$8),"")</f>
        <v/>
      </c>
      <c r="P1224" s="88"/>
      <c r="Q1224" s="103" t="str">
        <f>IF(ISNUMBER('Форма 1'!AH1224),'Форма 1'!$H1224*VLOOKUP('Форма 1'!$F1224,'Придельники с 2022'!$B$4:$X$28,'Форма 1'!AH$8),"")</f>
        <v/>
      </c>
      <c r="R1224" s="103" t="str">
        <f>IF(ISNUMBER('Форма 1'!AI1224),'Форма 1'!$H1224*VLOOKUP('Форма 1'!$F1224,'Придельники с 2022'!$B$4:$X$28,'Форма 1'!AI$8),"")</f>
        <v/>
      </c>
      <c r="S1224" s="103" t="str">
        <f>IF(ISNUMBER('Форма 1'!AJ1224),'Форма 1'!$H1224*VLOOKUP('Форма 1'!$F1224,'Придельники с 2022'!$B$4:$X$28,'Форма 1'!AJ$8),"")</f>
        <v/>
      </c>
      <c r="T1224" s="87"/>
    </row>
    <row r="1225" spans="1:20">
      <c r="A1225" s="188">
        <f t="shared" ref="A1225:A1289" si="111">A1224+1</f>
        <v>17</v>
      </c>
      <c r="B1225" s="189" t="s">
        <v>1373</v>
      </c>
      <c r="C1225" s="99">
        <f t="shared" si="109"/>
        <v>15286748.288000003</v>
      </c>
      <c r="D1225" s="103" t="str">
        <f>IF(ISNUMBER('Форма 1'!U1225),'Форма 1'!$H1225*VLOOKUP('Форма 1'!$F1225,'Придельники с 2022'!$B$4:$X$28,'Форма 1'!U$8),"")</f>
        <v/>
      </c>
      <c r="E1225" s="103" t="str">
        <f>IF(ISNUMBER('Форма 1'!V1225),'Форма 1'!$H1225*VLOOKUP('Форма 1'!$F1225,'Придельники с 2022'!$B$4:$X$28,'Форма 1'!V$8),"")</f>
        <v/>
      </c>
      <c r="F1225" s="103" t="str">
        <f>IF(ISNUMBER('Форма 1'!W1225),'Форма 1'!$H1225*VLOOKUP('Форма 1'!$F1225,'Придельники с 2022'!$B$4:$X$28,'Форма 1'!W$8),"")</f>
        <v/>
      </c>
      <c r="G1225" s="103" t="str">
        <f>IF(ISNUMBER('Форма 1'!X1225),'Форма 1'!$H1225*VLOOKUP('Форма 1'!$F1225,'Придельники с 2022'!$B$4:$X$28,'Форма 1'!X$8),"")</f>
        <v/>
      </c>
      <c r="H1225" s="103" t="str">
        <f>IF(ISNUMBER('Форма 1'!Y1225),'Форма 1'!$H1225*VLOOKUP('Форма 1'!$F1225,'Придельники с 2022'!$B$4:$X$28,'Форма 1'!Y$8),"")</f>
        <v/>
      </c>
      <c r="I1225" s="103" t="str">
        <f>IF(ISNUMBER('Форма 1'!Z1225),'Форма 1'!$H1225*VLOOKUP('Форма 1'!$F1225,'Придельники с 2022'!$B$4:$X$28,'Форма 1'!Z$8),"")</f>
        <v/>
      </c>
      <c r="J1225" s="103" t="str">
        <f>IF(ISNUMBER('Форма 1'!AA1225),'Форма 1'!$H1225*VLOOKUP('Форма 1'!$F1225,'Придельники с 2022'!$B$4:$X$28,'Форма 1'!AA$8),"")</f>
        <v/>
      </c>
      <c r="K1225" s="92"/>
      <c r="L1225" s="88"/>
      <c r="M1225" s="103">
        <f>IF(ISNUMBER('Форма 1'!AD1225),'Форма 1'!$H1225*VLOOKUP('Форма 1'!$F1225,'Придельники с 2022'!$B$4:$X$28,'Форма 1'!AD$8),"")</f>
        <v>15286748.288000003</v>
      </c>
      <c r="N1225" s="103" t="str">
        <f>IF(ISBLANK('Форма 1'!$AE1225),"",IF('Форма 1'!$AE1225=1,'Форма 1'!$H1225*VLOOKUP('Форма 1'!$F1225,'Придельники с 2022'!$B$4:$X$28,'Форма 1'!$AE$8,0),IF('Форма 1'!$AE1225=2,'Форма 1'!$H1225*VLOOKUP('Форма 1'!$F1225,'Придельники с 2022'!$B$4:$X$28,13,0),IF('Форма 1'!$AE1225=3,'Форма 1'!$H1225*VLOOKUP('Форма 1'!$F1225,'Придельники с 2022'!$B$4:$X$28,12,0)))))</f>
        <v/>
      </c>
      <c r="O1225" s="103" t="str">
        <f>IF(ISNUMBER('Форма 1'!AF1225),'Форма 1'!$H1225*VLOOKUP('Форма 1'!$F1225,'Придельники с 2022'!$B$4:$X$28,'Форма 1'!AF$8),"")</f>
        <v/>
      </c>
      <c r="P1225" s="88"/>
      <c r="Q1225" s="103" t="str">
        <f>IF(ISNUMBER('Форма 1'!AH1225),'Форма 1'!$H1225*VLOOKUP('Форма 1'!$F1225,'Придельники с 2022'!$B$4:$X$28,'Форма 1'!AH$8),"")</f>
        <v/>
      </c>
      <c r="R1225" s="103" t="str">
        <f>IF(ISNUMBER('Форма 1'!AI1225),'Форма 1'!$H1225*VLOOKUP('Форма 1'!$F1225,'Придельники с 2022'!$B$4:$X$28,'Форма 1'!AI$8),"")</f>
        <v/>
      </c>
      <c r="S1225" s="103" t="str">
        <f>IF(ISNUMBER('Форма 1'!AJ1225),'Форма 1'!$H1225*VLOOKUP('Форма 1'!$F1225,'Придельники с 2022'!$B$4:$X$28,'Форма 1'!AJ$8),"")</f>
        <v/>
      </c>
      <c r="T1225" s="87"/>
    </row>
    <row r="1226" spans="1:20">
      <c r="A1226" s="188">
        <f t="shared" si="111"/>
        <v>18</v>
      </c>
      <c r="B1226" s="189" t="s">
        <v>1374</v>
      </c>
      <c r="C1226" s="99">
        <f t="shared" si="109"/>
        <v>8831028.3599999994</v>
      </c>
      <c r="D1226" s="103" t="str">
        <f>IF(ISNUMBER('Форма 1'!U1226),'Форма 1'!$H1226*VLOOKUP('Форма 1'!$F1226,'Придельники с 2022'!$B$4:$X$28,'Форма 1'!U$8),"")</f>
        <v/>
      </c>
      <c r="E1226" s="103" t="str">
        <f>IF(ISNUMBER('Форма 1'!V1226),'Форма 1'!$H1226*VLOOKUP('Форма 1'!$F1226,'Придельники с 2022'!$B$4:$X$28,'Форма 1'!V$8),"")</f>
        <v/>
      </c>
      <c r="F1226" s="103" t="str">
        <f>IF(ISNUMBER('Форма 1'!W1226),'Форма 1'!$H1226*VLOOKUP('Форма 1'!$F1226,'Придельники с 2022'!$B$4:$X$28,'Форма 1'!W$8),"")</f>
        <v/>
      </c>
      <c r="G1226" s="103" t="str">
        <f>IF(ISNUMBER('Форма 1'!X1226),'Форма 1'!$H1226*VLOOKUP('Форма 1'!$F1226,'Придельники с 2022'!$B$4:$X$28,'Форма 1'!X$8),"")</f>
        <v/>
      </c>
      <c r="H1226" s="103" t="str">
        <f>IF(ISNUMBER('Форма 1'!Y1226),'Форма 1'!$H1226*VLOOKUP('Форма 1'!$F1226,'Придельники с 2022'!$B$4:$X$28,'Форма 1'!Y$8),"")</f>
        <v/>
      </c>
      <c r="I1226" s="103" t="str">
        <f>IF(ISNUMBER('Форма 1'!Z1226),'Форма 1'!$H1226*VLOOKUP('Форма 1'!$F1226,'Придельники с 2022'!$B$4:$X$28,'Форма 1'!Z$8),"")</f>
        <v/>
      </c>
      <c r="J1226" s="103" t="str">
        <f>IF(ISNUMBER('Форма 1'!AA1226),'Форма 1'!$H1226*VLOOKUP('Форма 1'!$F1226,'Придельники с 2022'!$B$4:$X$28,'Форма 1'!AA$8),"")</f>
        <v/>
      </c>
      <c r="K1226" s="90"/>
      <c r="L1226" s="87"/>
      <c r="M1226" s="103">
        <f>IF(ISNUMBER('Форма 1'!AD1226),'Форма 1'!$H1226*VLOOKUP('Форма 1'!$F1226,'Придельники с 2022'!$B$4:$X$28,'Форма 1'!AD$8),"")</f>
        <v>8831028.3599999994</v>
      </c>
      <c r="N1226" s="103" t="str">
        <f>IF(ISBLANK('Форма 1'!$AE1226),"",IF('Форма 1'!$AE1226=1,'Форма 1'!$H1226*VLOOKUP('Форма 1'!$F1226,'Придельники с 2022'!$B$4:$X$28,'Форма 1'!$AE$8,0),IF('Форма 1'!$AE1226=2,'Форма 1'!$H1226*VLOOKUP('Форма 1'!$F1226,'Придельники с 2022'!$B$4:$X$28,13,0),IF('Форма 1'!$AE1226=3,'Форма 1'!$H1226*VLOOKUP('Форма 1'!$F1226,'Придельники с 2022'!$B$4:$X$28,12,0)))))</f>
        <v/>
      </c>
      <c r="O1226" s="103" t="str">
        <f>IF(ISNUMBER('Форма 1'!AF1226),'Форма 1'!$H1226*VLOOKUP('Форма 1'!$F1226,'Придельники с 2022'!$B$4:$X$28,'Форма 1'!AF$8),"")</f>
        <v/>
      </c>
      <c r="P1226" s="87"/>
      <c r="Q1226" s="103" t="str">
        <f>IF(ISNUMBER('Форма 1'!AH1226),'Форма 1'!$H1226*VLOOKUP('Форма 1'!$F1226,'Придельники с 2022'!$B$4:$X$28,'Форма 1'!AH$8),"")</f>
        <v/>
      </c>
      <c r="R1226" s="103" t="str">
        <f>IF(ISNUMBER('Форма 1'!AI1226),'Форма 1'!$H1226*VLOOKUP('Форма 1'!$F1226,'Придельники с 2022'!$B$4:$X$28,'Форма 1'!AI$8),"")</f>
        <v/>
      </c>
      <c r="S1226" s="103" t="str">
        <f>IF(ISNUMBER('Форма 1'!AJ1226),'Форма 1'!$H1226*VLOOKUP('Форма 1'!$F1226,'Придельники с 2022'!$B$4:$X$28,'Форма 1'!AJ$8),"")</f>
        <v/>
      </c>
      <c r="T1226" s="87"/>
    </row>
    <row r="1227" spans="1:20">
      <c r="A1227" s="188">
        <f t="shared" si="111"/>
        <v>19</v>
      </c>
      <c r="B1227" s="189" t="s">
        <v>1375</v>
      </c>
      <c r="C1227" s="99">
        <f t="shared" si="109"/>
        <v>7471967.5019999994</v>
      </c>
      <c r="D1227" s="103" t="str">
        <f>IF(ISNUMBER('Форма 1'!U1227),'Форма 1'!$H1227*VLOOKUP('Форма 1'!$F1227,'Придельники с 2022'!$B$4:$X$28,'Форма 1'!U$8),"")</f>
        <v/>
      </c>
      <c r="E1227" s="103" t="str">
        <f>IF(ISNUMBER('Форма 1'!V1227),'Форма 1'!$H1227*VLOOKUP('Форма 1'!$F1227,'Придельники с 2022'!$B$4:$X$28,'Форма 1'!V$8),"")</f>
        <v/>
      </c>
      <c r="F1227" s="103" t="str">
        <f>IF(ISNUMBER('Форма 1'!W1227),'Форма 1'!$H1227*VLOOKUP('Форма 1'!$F1227,'Придельники с 2022'!$B$4:$X$28,'Форма 1'!W$8),"")</f>
        <v/>
      </c>
      <c r="G1227" s="103" t="str">
        <f>IF(ISNUMBER('Форма 1'!X1227),'Форма 1'!$H1227*VLOOKUP('Форма 1'!$F1227,'Придельники с 2022'!$B$4:$X$28,'Форма 1'!X$8),"")</f>
        <v/>
      </c>
      <c r="H1227" s="103" t="str">
        <f>IF(ISNUMBER('Форма 1'!Y1227),'Форма 1'!$H1227*VLOOKUP('Форма 1'!$F1227,'Придельники с 2022'!$B$4:$X$28,'Форма 1'!Y$8),"")</f>
        <v/>
      </c>
      <c r="I1227" s="103" t="str">
        <f>IF(ISNUMBER('Форма 1'!Z1227),'Форма 1'!$H1227*VLOOKUP('Форма 1'!$F1227,'Придельники с 2022'!$B$4:$X$28,'Форма 1'!Z$8),"")</f>
        <v/>
      </c>
      <c r="J1227" s="103" t="str">
        <f>IF(ISNUMBER('Форма 1'!AA1227),'Форма 1'!$H1227*VLOOKUP('Форма 1'!$F1227,'Придельники с 2022'!$B$4:$X$28,'Форма 1'!AA$8),"")</f>
        <v/>
      </c>
      <c r="K1227" s="90"/>
      <c r="L1227" s="87"/>
      <c r="M1227" s="103">
        <f>IF(ISNUMBER('Форма 1'!AD1227),'Форма 1'!$H1227*VLOOKUP('Форма 1'!$F1227,'Придельники с 2022'!$B$4:$X$28,'Форма 1'!AD$8),"")</f>
        <v>7471967.5019999994</v>
      </c>
      <c r="N1227" s="103" t="str">
        <f>IF(ISBLANK('Форма 1'!$AE1227),"",IF('Форма 1'!$AE1227=1,'Форма 1'!$H1227*VLOOKUP('Форма 1'!$F1227,'Придельники с 2022'!$B$4:$X$28,'Форма 1'!$AE$8,0),IF('Форма 1'!$AE1227=2,'Форма 1'!$H1227*VLOOKUP('Форма 1'!$F1227,'Придельники с 2022'!$B$4:$X$28,13,0),IF('Форма 1'!$AE1227=3,'Форма 1'!$H1227*VLOOKUP('Форма 1'!$F1227,'Придельники с 2022'!$B$4:$X$28,12,0)))))</f>
        <v/>
      </c>
      <c r="O1227" s="103" t="str">
        <f>IF(ISNUMBER('Форма 1'!AF1227),'Форма 1'!$H1227*VLOOKUP('Форма 1'!$F1227,'Придельники с 2022'!$B$4:$X$28,'Форма 1'!AF$8),"")</f>
        <v/>
      </c>
      <c r="P1227" s="87"/>
      <c r="Q1227" s="103" t="str">
        <f>IF(ISNUMBER('Форма 1'!AH1227),'Форма 1'!$H1227*VLOOKUP('Форма 1'!$F1227,'Придельники с 2022'!$B$4:$X$28,'Форма 1'!AH$8),"")</f>
        <v/>
      </c>
      <c r="R1227" s="103" t="str">
        <f>IF(ISNUMBER('Форма 1'!AI1227),'Форма 1'!$H1227*VLOOKUP('Форма 1'!$F1227,'Придельники с 2022'!$B$4:$X$28,'Форма 1'!AI$8),"")</f>
        <v/>
      </c>
      <c r="S1227" s="103" t="str">
        <f>IF(ISNUMBER('Форма 1'!AJ1227),'Форма 1'!$H1227*VLOOKUP('Форма 1'!$F1227,'Придельники с 2022'!$B$4:$X$28,'Форма 1'!AJ$8),"")</f>
        <v/>
      </c>
      <c r="T1227" s="87"/>
    </row>
    <row r="1228" spans="1:20">
      <c r="A1228" s="188">
        <f t="shared" si="111"/>
        <v>20</v>
      </c>
      <c r="B1228" s="189" t="s">
        <v>1376</v>
      </c>
      <c r="C1228" s="99">
        <f t="shared" si="109"/>
        <v>5942785.101999999</v>
      </c>
      <c r="D1228" s="103" t="str">
        <f>IF(ISNUMBER('Форма 1'!U1228),'Форма 1'!$H1228*VLOOKUP('Форма 1'!$F1228,'Придельники с 2022'!$B$4:$X$28,'Форма 1'!U$8),"")</f>
        <v/>
      </c>
      <c r="E1228" s="103" t="str">
        <f>IF(ISNUMBER('Форма 1'!V1228),'Форма 1'!$H1228*VLOOKUP('Форма 1'!$F1228,'Придельники с 2022'!$B$4:$X$28,'Форма 1'!V$8),"")</f>
        <v/>
      </c>
      <c r="F1228" s="103" t="str">
        <f>IF(ISNUMBER('Форма 1'!W1228),'Форма 1'!$H1228*VLOOKUP('Форма 1'!$F1228,'Придельники с 2022'!$B$4:$X$28,'Форма 1'!W$8),"")</f>
        <v/>
      </c>
      <c r="G1228" s="103" t="str">
        <f>IF(ISNUMBER('Форма 1'!X1228),'Форма 1'!$H1228*VLOOKUP('Форма 1'!$F1228,'Придельники с 2022'!$B$4:$X$28,'Форма 1'!X$8),"")</f>
        <v/>
      </c>
      <c r="H1228" s="103" t="str">
        <f>IF(ISNUMBER('Форма 1'!Y1228),'Форма 1'!$H1228*VLOOKUP('Форма 1'!$F1228,'Придельники с 2022'!$B$4:$X$28,'Форма 1'!Y$8),"")</f>
        <v/>
      </c>
      <c r="I1228" s="103" t="str">
        <f>IF(ISNUMBER('Форма 1'!Z1228),'Форма 1'!$H1228*VLOOKUP('Форма 1'!$F1228,'Придельники с 2022'!$B$4:$X$28,'Форма 1'!Z$8),"")</f>
        <v/>
      </c>
      <c r="J1228" s="103" t="str">
        <f>IF(ISNUMBER('Форма 1'!AA1228),'Форма 1'!$H1228*VLOOKUP('Форма 1'!$F1228,'Придельники с 2022'!$B$4:$X$28,'Форма 1'!AA$8),"")</f>
        <v/>
      </c>
      <c r="K1228" s="90"/>
      <c r="L1228" s="87"/>
      <c r="M1228" s="103">
        <f>IF(ISNUMBER('Форма 1'!AD1228),'Форма 1'!$H1228*VLOOKUP('Форма 1'!$F1228,'Придельники с 2022'!$B$4:$X$28,'Форма 1'!AD$8),"")</f>
        <v>5942785.101999999</v>
      </c>
      <c r="N1228" s="103" t="str">
        <f>IF(ISBLANK('Форма 1'!$AE1228),"",IF('Форма 1'!$AE1228=1,'Форма 1'!$H1228*VLOOKUP('Форма 1'!$F1228,'Придельники с 2022'!$B$4:$X$28,'Форма 1'!$AE$8,0),IF('Форма 1'!$AE1228=2,'Форма 1'!$H1228*VLOOKUP('Форма 1'!$F1228,'Придельники с 2022'!$B$4:$X$28,13,0),IF('Форма 1'!$AE1228=3,'Форма 1'!$H1228*VLOOKUP('Форма 1'!$F1228,'Придельники с 2022'!$B$4:$X$28,12,0)))))</f>
        <v/>
      </c>
      <c r="O1228" s="103" t="str">
        <f>IF(ISNUMBER('Форма 1'!AF1228),'Форма 1'!$H1228*VLOOKUP('Форма 1'!$F1228,'Придельники с 2022'!$B$4:$X$28,'Форма 1'!AF$8),"")</f>
        <v/>
      </c>
      <c r="P1228" s="87"/>
      <c r="Q1228" s="103" t="str">
        <f>IF(ISNUMBER('Форма 1'!AH1228),'Форма 1'!$H1228*VLOOKUP('Форма 1'!$F1228,'Придельники с 2022'!$B$4:$X$28,'Форма 1'!AH$8),"")</f>
        <v/>
      </c>
      <c r="R1228" s="103" t="str">
        <f>IF(ISNUMBER('Форма 1'!AI1228),'Форма 1'!$H1228*VLOOKUP('Форма 1'!$F1228,'Придельники с 2022'!$B$4:$X$28,'Форма 1'!AI$8),"")</f>
        <v/>
      </c>
      <c r="S1228" s="103" t="str">
        <f>IF(ISNUMBER('Форма 1'!AJ1228),'Форма 1'!$H1228*VLOOKUP('Форма 1'!$F1228,'Придельники с 2022'!$B$4:$X$28,'Форма 1'!AJ$8),"")</f>
        <v/>
      </c>
      <c r="T1228" s="87"/>
    </row>
    <row r="1229" spans="1:20">
      <c r="A1229" s="188">
        <f t="shared" si="111"/>
        <v>21</v>
      </c>
      <c r="B1229" s="189" t="s">
        <v>1377</v>
      </c>
      <c r="C1229" s="99">
        <f t="shared" si="109"/>
        <v>5704608.7840000009</v>
      </c>
      <c r="D1229" s="103" t="str">
        <f>IF(ISNUMBER('Форма 1'!U1229),'Форма 1'!$H1229*VLOOKUP('Форма 1'!$F1229,'Придельники с 2022'!$B$4:$X$28,'Форма 1'!U$8),"")</f>
        <v/>
      </c>
      <c r="E1229" s="103" t="str">
        <f>IF(ISNUMBER('Форма 1'!V1229),'Форма 1'!$H1229*VLOOKUP('Форма 1'!$F1229,'Придельники с 2022'!$B$4:$X$28,'Форма 1'!V$8),"")</f>
        <v/>
      </c>
      <c r="F1229" s="103" t="str">
        <f>IF(ISNUMBER('Форма 1'!W1229),'Форма 1'!$H1229*VLOOKUP('Форма 1'!$F1229,'Придельники с 2022'!$B$4:$X$28,'Форма 1'!W$8),"")</f>
        <v/>
      </c>
      <c r="G1229" s="103" t="str">
        <f>IF(ISNUMBER('Форма 1'!X1229),'Форма 1'!$H1229*VLOOKUP('Форма 1'!$F1229,'Придельники с 2022'!$B$4:$X$28,'Форма 1'!X$8),"")</f>
        <v/>
      </c>
      <c r="H1229" s="103" t="str">
        <f>IF(ISNUMBER('Форма 1'!Y1229),'Форма 1'!$H1229*VLOOKUP('Форма 1'!$F1229,'Придельники с 2022'!$B$4:$X$28,'Форма 1'!Y$8),"")</f>
        <v/>
      </c>
      <c r="I1229" s="103" t="str">
        <f>IF(ISNUMBER('Форма 1'!Z1229),'Форма 1'!$H1229*VLOOKUP('Форма 1'!$F1229,'Придельники с 2022'!$B$4:$X$28,'Форма 1'!Z$8),"")</f>
        <v/>
      </c>
      <c r="J1229" s="103" t="str">
        <f>IF(ISNUMBER('Форма 1'!AA1229),'Форма 1'!$H1229*VLOOKUP('Форма 1'!$F1229,'Придельники с 2022'!$B$4:$X$28,'Форма 1'!AA$8),"")</f>
        <v/>
      </c>
      <c r="K1229" s="90"/>
      <c r="L1229" s="87"/>
      <c r="M1229" s="103">
        <f>IF(ISNUMBER('Форма 1'!AD1229),'Форма 1'!$H1229*VLOOKUP('Форма 1'!$F1229,'Придельники с 2022'!$B$4:$X$28,'Форма 1'!AD$8),"")</f>
        <v>5704608.7840000009</v>
      </c>
      <c r="N1229" s="103" t="str">
        <f>IF(ISBLANK('Форма 1'!$AE1229),"",IF('Форма 1'!$AE1229=1,'Форма 1'!$H1229*VLOOKUP('Форма 1'!$F1229,'Придельники с 2022'!$B$4:$X$28,'Форма 1'!$AE$8,0),IF('Форма 1'!$AE1229=2,'Форма 1'!$H1229*VLOOKUP('Форма 1'!$F1229,'Придельники с 2022'!$B$4:$X$28,13,0),IF('Форма 1'!$AE1229=3,'Форма 1'!$H1229*VLOOKUP('Форма 1'!$F1229,'Придельники с 2022'!$B$4:$X$28,12,0)))))</f>
        <v/>
      </c>
      <c r="O1229" s="103" t="str">
        <f>IF(ISNUMBER('Форма 1'!AF1229),'Форма 1'!$H1229*VLOOKUP('Форма 1'!$F1229,'Придельники с 2022'!$B$4:$X$28,'Форма 1'!AF$8),"")</f>
        <v/>
      </c>
      <c r="P1229" s="87"/>
      <c r="Q1229" s="103" t="str">
        <f>IF(ISNUMBER('Форма 1'!AH1229),'Форма 1'!$H1229*VLOOKUP('Форма 1'!$F1229,'Придельники с 2022'!$B$4:$X$28,'Форма 1'!AH$8),"")</f>
        <v/>
      </c>
      <c r="R1229" s="103" t="str">
        <f>IF(ISNUMBER('Форма 1'!AI1229),'Форма 1'!$H1229*VLOOKUP('Форма 1'!$F1229,'Придельники с 2022'!$B$4:$X$28,'Форма 1'!AI$8),"")</f>
        <v/>
      </c>
      <c r="S1229" s="103" t="str">
        <f>IF(ISNUMBER('Форма 1'!AJ1229),'Форма 1'!$H1229*VLOOKUP('Форма 1'!$F1229,'Придельники с 2022'!$B$4:$X$28,'Форма 1'!AJ$8),"")</f>
        <v/>
      </c>
      <c r="T1229" s="87"/>
    </row>
    <row r="1230" spans="1:20">
      <c r="A1230" s="188">
        <f t="shared" si="111"/>
        <v>22</v>
      </c>
      <c r="B1230" s="189" t="s">
        <v>1378</v>
      </c>
      <c r="C1230" s="99">
        <f t="shared" si="109"/>
        <v>5698754.2080000006</v>
      </c>
      <c r="D1230" s="103" t="str">
        <f>IF(ISNUMBER('Форма 1'!U1230),'Форма 1'!$H1230*VLOOKUP('Форма 1'!$F1230,'Придельники с 2022'!$B$4:$X$28,'Форма 1'!U$8),"")</f>
        <v/>
      </c>
      <c r="E1230" s="103" t="str">
        <f>IF(ISNUMBER('Форма 1'!V1230),'Форма 1'!$H1230*VLOOKUP('Форма 1'!$F1230,'Придельники с 2022'!$B$4:$X$28,'Форма 1'!V$8),"")</f>
        <v/>
      </c>
      <c r="F1230" s="103" t="str">
        <f>IF(ISNUMBER('Форма 1'!W1230),'Форма 1'!$H1230*VLOOKUP('Форма 1'!$F1230,'Придельники с 2022'!$B$4:$X$28,'Форма 1'!W$8),"")</f>
        <v/>
      </c>
      <c r="G1230" s="103" t="str">
        <f>IF(ISNUMBER('Форма 1'!X1230),'Форма 1'!$H1230*VLOOKUP('Форма 1'!$F1230,'Придельники с 2022'!$B$4:$X$28,'Форма 1'!X$8),"")</f>
        <v/>
      </c>
      <c r="H1230" s="103" t="str">
        <f>IF(ISNUMBER('Форма 1'!Y1230),'Форма 1'!$H1230*VLOOKUP('Форма 1'!$F1230,'Придельники с 2022'!$B$4:$X$28,'Форма 1'!Y$8),"")</f>
        <v/>
      </c>
      <c r="I1230" s="103" t="str">
        <f>IF(ISNUMBER('Форма 1'!Z1230),'Форма 1'!$H1230*VLOOKUP('Форма 1'!$F1230,'Придельники с 2022'!$B$4:$X$28,'Форма 1'!Z$8),"")</f>
        <v/>
      </c>
      <c r="J1230" s="103" t="str">
        <f>IF(ISNUMBER('Форма 1'!AA1230),'Форма 1'!$H1230*VLOOKUP('Форма 1'!$F1230,'Придельники с 2022'!$B$4:$X$28,'Форма 1'!AA$8),"")</f>
        <v/>
      </c>
      <c r="K1230" s="90"/>
      <c r="L1230" s="87"/>
      <c r="M1230" s="103">
        <f>IF(ISNUMBER('Форма 1'!AD1230),'Форма 1'!$H1230*VLOOKUP('Форма 1'!$F1230,'Придельники с 2022'!$B$4:$X$28,'Форма 1'!AD$8),"")</f>
        <v>5698754.2080000006</v>
      </c>
      <c r="N1230" s="103" t="str">
        <f>IF(ISBLANK('Форма 1'!$AE1230),"",IF('Форма 1'!$AE1230=1,'Форма 1'!$H1230*VLOOKUP('Форма 1'!$F1230,'Придельники с 2022'!$B$4:$X$28,'Форма 1'!$AE$8,0),IF('Форма 1'!$AE1230=2,'Форма 1'!$H1230*VLOOKUP('Форма 1'!$F1230,'Придельники с 2022'!$B$4:$X$28,13,0),IF('Форма 1'!$AE1230=3,'Форма 1'!$H1230*VLOOKUP('Форма 1'!$F1230,'Придельники с 2022'!$B$4:$X$28,12,0)))))</f>
        <v/>
      </c>
      <c r="O1230" s="103" t="str">
        <f>IF(ISNUMBER('Форма 1'!AF1230),'Форма 1'!$H1230*VLOOKUP('Форма 1'!$F1230,'Придельники с 2022'!$B$4:$X$28,'Форма 1'!AF$8),"")</f>
        <v/>
      </c>
      <c r="P1230" s="87"/>
      <c r="Q1230" s="103" t="str">
        <f>IF(ISNUMBER('Форма 1'!AH1230),'Форма 1'!$H1230*VLOOKUP('Форма 1'!$F1230,'Придельники с 2022'!$B$4:$X$28,'Форма 1'!AH$8),"")</f>
        <v/>
      </c>
      <c r="R1230" s="103" t="str">
        <f>IF(ISNUMBER('Форма 1'!AI1230),'Форма 1'!$H1230*VLOOKUP('Форма 1'!$F1230,'Придельники с 2022'!$B$4:$X$28,'Форма 1'!AI$8),"")</f>
        <v/>
      </c>
      <c r="S1230" s="103" t="str">
        <f>IF(ISNUMBER('Форма 1'!AJ1230),'Форма 1'!$H1230*VLOOKUP('Форма 1'!$F1230,'Придельники с 2022'!$B$4:$X$28,'Форма 1'!AJ$8),"")</f>
        <v/>
      </c>
      <c r="T1230" s="87"/>
    </row>
    <row r="1231" spans="1:20">
      <c r="A1231" s="188">
        <f t="shared" si="111"/>
        <v>23</v>
      </c>
      <c r="B1231" s="189" t="s">
        <v>1379</v>
      </c>
      <c r="C1231" s="99">
        <f t="shared" si="109"/>
        <v>5900732.5859999992</v>
      </c>
      <c r="D1231" s="103" t="str">
        <f>IF(ISNUMBER('Форма 1'!U1231),'Форма 1'!$H1231*VLOOKUP('Форма 1'!$F1231,'Придельники с 2022'!$B$4:$X$28,'Форма 1'!U$8),"")</f>
        <v/>
      </c>
      <c r="E1231" s="103" t="str">
        <f>IF(ISNUMBER('Форма 1'!V1231),'Форма 1'!$H1231*VLOOKUP('Форма 1'!$F1231,'Придельники с 2022'!$B$4:$X$28,'Форма 1'!V$8),"")</f>
        <v/>
      </c>
      <c r="F1231" s="103" t="str">
        <f>IF(ISNUMBER('Форма 1'!W1231),'Форма 1'!$H1231*VLOOKUP('Форма 1'!$F1231,'Придельники с 2022'!$B$4:$X$28,'Форма 1'!W$8),"")</f>
        <v/>
      </c>
      <c r="G1231" s="103" t="str">
        <f>IF(ISNUMBER('Форма 1'!X1231),'Форма 1'!$H1231*VLOOKUP('Форма 1'!$F1231,'Придельники с 2022'!$B$4:$X$28,'Форма 1'!X$8),"")</f>
        <v/>
      </c>
      <c r="H1231" s="103" t="str">
        <f>IF(ISNUMBER('Форма 1'!Y1231),'Форма 1'!$H1231*VLOOKUP('Форма 1'!$F1231,'Придельники с 2022'!$B$4:$X$28,'Форма 1'!Y$8),"")</f>
        <v/>
      </c>
      <c r="I1231" s="103" t="str">
        <f>IF(ISNUMBER('Форма 1'!Z1231),'Форма 1'!$H1231*VLOOKUP('Форма 1'!$F1231,'Придельники с 2022'!$B$4:$X$28,'Форма 1'!Z$8),"")</f>
        <v/>
      </c>
      <c r="J1231" s="103" t="str">
        <f>IF(ISNUMBER('Форма 1'!AA1231),'Форма 1'!$H1231*VLOOKUP('Форма 1'!$F1231,'Придельники с 2022'!$B$4:$X$28,'Форма 1'!AA$8),"")</f>
        <v/>
      </c>
      <c r="K1231" s="90"/>
      <c r="L1231" s="87"/>
      <c r="M1231" s="103">
        <f>IF(ISNUMBER('Форма 1'!AD1231),'Форма 1'!$H1231*VLOOKUP('Форма 1'!$F1231,'Придельники с 2022'!$B$4:$X$28,'Форма 1'!AD$8),"")</f>
        <v>5900732.5859999992</v>
      </c>
      <c r="N1231" s="103" t="str">
        <f>IF(ISBLANK('Форма 1'!$AE1231),"",IF('Форма 1'!$AE1231=1,'Форма 1'!$H1231*VLOOKUP('Форма 1'!$F1231,'Придельники с 2022'!$B$4:$X$28,'Форма 1'!$AE$8,0),IF('Форма 1'!$AE1231=2,'Форма 1'!$H1231*VLOOKUP('Форма 1'!$F1231,'Придельники с 2022'!$B$4:$X$28,13,0),IF('Форма 1'!$AE1231=3,'Форма 1'!$H1231*VLOOKUP('Форма 1'!$F1231,'Придельники с 2022'!$B$4:$X$28,12,0)))))</f>
        <v/>
      </c>
      <c r="O1231" s="103" t="str">
        <f>IF(ISNUMBER('Форма 1'!AF1231),'Форма 1'!$H1231*VLOOKUP('Форма 1'!$F1231,'Придельники с 2022'!$B$4:$X$28,'Форма 1'!AF$8),"")</f>
        <v/>
      </c>
      <c r="P1231" s="87"/>
      <c r="Q1231" s="103" t="str">
        <f>IF(ISNUMBER('Форма 1'!AH1231),'Форма 1'!$H1231*VLOOKUP('Форма 1'!$F1231,'Придельники с 2022'!$B$4:$X$28,'Форма 1'!AH$8),"")</f>
        <v/>
      </c>
      <c r="R1231" s="103" t="str">
        <f>IF(ISNUMBER('Форма 1'!AI1231),'Форма 1'!$H1231*VLOOKUP('Форма 1'!$F1231,'Придельники с 2022'!$B$4:$X$28,'Форма 1'!AI$8),"")</f>
        <v/>
      </c>
      <c r="S1231" s="103" t="str">
        <f>IF(ISNUMBER('Форма 1'!AJ1231),'Форма 1'!$H1231*VLOOKUP('Форма 1'!$F1231,'Придельники с 2022'!$B$4:$X$28,'Форма 1'!AJ$8),"")</f>
        <v/>
      </c>
      <c r="T1231" s="87"/>
    </row>
    <row r="1232" spans="1:20">
      <c r="A1232" s="188">
        <f t="shared" si="111"/>
        <v>24</v>
      </c>
      <c r="B1232" s="189" t="s">
        <v>1380</v>
      </c>
      <c r="C1232" s="99">
        <f t="shared" si="109"/>
        <v>5959032.665</v>
      </c>
      <c r="D1232" s="103" t="str">
        <f>IF(ISNUMBER('Форма 1'!U1232),'Форма 1'!$H1232*VLOOKUP('Форма 1'!$F1232,'Придельники с 2022'!$B$4:$X$28,'Форма 1'!U$8),"")</f>
        <v/>
      </c>
      <c r="E1232" s="103" t="str">
        <f>IF(ISNUMBER('Форма 1'!V1232),'Форма 1'!$H1232*VLOOKUP('Форма 1'!$F1232,'Придельники с 2022'!$B$4:$X$28,'Форма 1'!V$8),"")</f>
        <v/>
      </c>
      <c r="F1232" s="103" t="str">
        <f>IF(ISNUMBER('Форма 1'!W1232),'Форма 1'!$H1232*VLOOKUP('Форма 1'!$F1232,'Придельники с 2022'!$B$4:$X$28,'Форма 1'!W$8),"")</f>
        <v/>
      </c>
      <c r="G1232" s="103" t="str">
        <f>IF(ISNUMBER('Форма 1'!X1232),'Форма 1'!$H1232*VLOOKUP('Форма 1'!$F1232,'Придельники с 2022'!$B$4:$X$28,'Форма 1'!X$8),"")</f>
        <v/>
      </c>
      <c r="H1232" s="103" t="str">
        <f>IF(ISNUMBER('Форма 1'!Y1232),'Форма 1'!$H1232*VLOOKUP('Форма 1'!$F1232,'Придельники с 2022'!$B$4:$X$28,'Форма 1'!Y$8),"")</f>
        <v/>
      </c>
      <c r="I1232" s="103" t="str">
        <f>IF(ISNUMBER('Форма 1'!Z1232),'Форма 1'!$H1232*VLOOKUP('Форма 1'!$F1232,'Придельники с 2022'!$B$4:$X$28,'Форма 1'!Z$8),"")</f>
        <v/>
      </c>
      <c r="J1232" s="103" t="str">
        <f>IF(ISNUMBER('Форма 1'!AA1232),'Форма 1'!$H1232*VLOOKUP('Форма 1'!$F1232,'Придельники с 2022'!$B$4:$X$28,'Форма 1'!AA$8),"")</f>
        <v/>
      </c>
      <c r="K1232" s="90"/>
      <c r="L1232" s="87"/>
      <c r="M1232" s="103">
        <f>IF(ISNUMBER('Форма 1'!AD1232),'Форма 1'!$H1232*VLOOKUP('Форма 1'!$F1232,'Придельники с 2022'!$B$4:$X$28,'Форма 1'!AD$8),"")</f>
        <v>5959032.665</v>
      </c>
      <c r="N1232" s="103" t="str">
        <f>IF(ISBLANK('Форма 1'!$AE1232),"",IF('Форма 1'!$AE1232=1,'Форма 1'!$H1232*VLOOKUP('Форма 1'!$F1232,'Придельники с 2022'!$B$4:$X$28,'Форма 1'!$AE$8,0),IF('Форма 1'!$AE1232=2,'Форма 1'!$H1232*VLOOKUP('Форма 1'!$F1232,'Придельники с 2022'!$B$4:$X$28,13,0),IF('Форма 1'!$AE1232=3,'Форма 1'!$H1232*VLOOKUP('Форма 1'!$F1232,'Придельники с 2022'!$B$4:$X$28,12,0)))))</f>
        <v/>
      </c>
      <c r="O1232" s="103" t="str">
        <f>IF(ISNUMBER('Форма 1'!AF1232),'Форма 1'!$H1232*VLOOKUP('Форма 1'!$F1232,'Придельники с 2022'!$B$4:$X$28,'Форма 1'!AF$8),"")</f>
        <v/>
      </c>
      <c r="P1232" s="87"/>
      <c r="Q1232" s="103" t="str">
        <f>IF(ISNUMBER('Форма 1'!AH1232),'Форма 1'!$H1232*VLOOKUP('Форма 1'!$F1232,'Придельники с 2022'!$B$4:$X$28,'Форма 1'!AH$8),"")</f>
        <v/>
      </c>
      <c r="R1232" s="103" t="str">
        <f>IF(ISNUMBER('Форма 1'!AI1232),'Форма 1'!$H1232*VLOOKUP('Форма 1'!$F1232,'Придельники с 2022'!$B$4:$X$28,'Форма 1'!AI$8),"")</f>
        <v/>
      </c>
      <c r="S1232" s="103" t="str">
        <f>IF(ISNUMBER('Форма 1'!AJ1232),'Форма 1'!$H1232*VLOOKUP('Форма 1'!$F1232,'Придельники с 2022'!$B$4:$X$28,'Форма 1'!AJ$8),"")</f>
        <v/>
      </c>
      <c r="T1232" s="87"/>
    </row>
    <row r="1233" spans="1:20">
      <c r="A1233" s="188">
        <f t="shared" si="111"/>
        <v>25</v>
      </c>
      <c r="B1233" s="189" t="s">
        <v>1381</v>
      </c>
      <c r="C1233" s="99">
        <f t="shared" si="109"/>
        <v>5916980.1490000002</v>
      </c>
      <c r="D1233" s="103" t="str">
        <f>IF(ISNUMBER('Форма 1'!U1233),'Форма 1'!$H1233*VLOOKUP('Форма 1'!$F1233,'Придельники с 2022'!$B$4:$X$28,'Форма 1'!U$8),"")</f>
        <v/>
      </c>
      <c r="E1233" s="103" t="str">
        <f>IF(ISNUMBER('Форма 1'!V1233),'Форма 1'!$H1233*VLOOKUP('Форма 1'!$F1233,'Придельники с 2022'!$B$4:$X$28,'Форма 1'!V$8),"")</f>
        <v/>
      </c>
      <c r="F1233" s="103" t="str">
        <f>IF(ISNUMBER('Форма 1'!W1233),'Форма 1'!$H1233*VLOOKUP('Форма 1'!$F1233,'Придельники с 2022'!$B$4:$X$28,'Форма 1'!W$8),"")</f>
        <v/>
      </c>
      <c r="G1233" s="103" t="str">
        <f>IF(ISNUMBER('Форма 1'!X1233),'Форма 1'!$H1233*VLOOKUP('Форма 1'!$F1233,'Придельники с 2022'!$B$4:$X$28,'Форма 1'!X$8),"")</f>
        <v/>
      </c>
      <c r="H1233" s="103" t="str">
        <f>IF(ISNUMBER('Форма 1'!Y1233),'Форма 1'!$H1233*VLOOKUP('Форма 1'!$F1233,'Придельники с 2022'!$B$4:$X$28,'Форма 1'!Y$8),"")</f>
        <v/>
      </c>
      <c r="I1233" s="103" t="str">
        <f>IF(ISNUMBER('Форма 1'!Z1233),'Форма 1'!$H1233*VLOOKUP('Форма 1'!$F1233,'Придельники с 2022'!$B$4:$X$28,'Форма 1'!Z$8),"")</f>
        <v/>
      </c>
      <c r="J1233" s="103" t="str">
        <f>IF(ISNUMBER('Форма 1'!AA1233),'Форма 1'!$H1233*VLOOKUP('Форма 1'!$F1233,'Придельники с 2022'!$B$4:$X$28,'Форма 1'!AA$8),"")</f>
        <v/>
      </c>
      <c r="K1233" s="90"/>
      <c r="L1233" s="87"/>
      <c r="M1233" s="103">
        <f>IF(ISNUMBER('Форма 1'!AD1233),'Форма 1'!$H1233*VLOOKUP('Форма 1'!$F1233,'Придельники с 2022'!$B$4:$X$28,'Форма 1'!AD$8),"")</f>
        <v>5916980.1490000002</v>
      </c>
      <c r="N1233" s="103" t="str">
        <f>IF(ISBLANK('Форма 1'!$AE1233),"",IF('Форма 1'!$AE1233=1,'Форма 1'!$H1233*VLOOKUP('Форма 1'!$F1233,'Придельники с 2022'!$B$4:$X$28,'Форма 1'!$AE$8,0),IF('Форма 1'!$AE1233=2,'Форма 1'!$H1233*VLOOKUP('Форма 1'!$F1233,'Придельники с 2022'!$B$4:$X$28,13,0),IF('Форма 1'!$AE1233=3,'Форма 1'!$H1233*VLOOKUP('Форма 1'!$F1233,'Придельники с 2022'!$B$4:$X$28,12,0)))))</f>
        <v/>
      </c>
      <c r="O1233" s="103" t="str">
        <f>IF(ISNUMBER('Форма 1'!AF1233),'Форма 1'!$H1233*VLOOKUP('Форма 1'!$F1233,'Придельники с 2022'!$B$4:$X$28,'Форма 1'!AF$8),"")</f>
        <v/>
      </c>
      <c r="P1233" s="87"/>
      <c r="Q1233" s="103" t="str">
        <f>IF(ISNUMBER('Форма 1'!AH1233),'Форма 1'!$H1233*VLOOKUP('Форма 1'!$F1233,'Придельники с 2022'!$B$4:$X$28,'Форма 1'!AH$8),"")</f>
        <v/>
      </c>
      <c r="R1233" s="103" t="str">
        <f>IF(ISNUMBER('Форма 1'!AI1233),'Форма 1'!$H1233*VLOOKUP('Форма 1'!$F1233,'Придельники с 2022'!$B$4:$X$28,'Форма 1'!AI$8),"")</f>
        <v/>
      </c>
      <c r="S1233" s="103" t="str">
        <f>IF(ISNUMBER('Форма 1'!AJ1233),'Форма 1'!$H1233*VLOOKUP('Форма 1'!$F1233,'Придельники с 2022'!$B$4:$X$28,'Форма 1'!AJ$8),"")</f>
        <v/>
      </c>
      <c r="T1233" s="87"/>
    </row>
    <row r="1234" spans="1:20" ht="15.75">
      <c r="A1234" s="187">
        <v>0</v>
      </c>
      <c r="B1234" s="34" t="s">
        <v>235</v>
      </c>
      <c r="C1234" s="36">
        <f t="shared" ref="C1234:T1234" si="112">SUM(C1235:C1345)</f>
        <v>1205603236.976599</v>
      </c>
      <c r="D1234" s="36">
        <f t="shared" si="112"/>
        <v>11948238.717999998</v>
      </c>
      <c r="E1234" s="36">
        <f t="shared" si="112"/>
        <v>90977294.549999997</v>
      </c>
      <c r="F1234" s="36">
        <f t="shared" si="112"/>
        <v>8774696.3199999984</v>
      </c>
      <c r="G1234" s="36">
        <f t="shared" si="112"/>
        <v>14756345.958999999</v>
      </c>
      <c r="H1234" s="36">
        <f t="shared" si="112"/>
        <v>31306657.085999999</v>
      </c>
      <c r="I1234" s="36">
        <f t="shared" si="112"/>
        <v>16652620.058999998</v>
      </c>
      <c r="J1234" s="36">
        <f t="shared" si="112"/>
        <v>24297598.82</v>
      </c>
      <c r="K1234" s="39">
        <f t="shared" si="112"/>
        <v>8</v>
      </c>
      <c r="L1234" s="36">
        <f t="shared" si="112"/>
        <v>29277313.960000001</v>
      </c>
      <c r="M1234" s="36">
        <f t="shared" si="112"/>
        <v>556016000.62599993</v>
      </c>
      <c r="N1234" s="36">
        <f t="shared" si="112"/>
        <v>407148366.55099988</v>
      </c>
      <c r="O1234" s="36">
        <f t="shared" si="112"/>
        <v>7990468.1409999998</v>
      </c>
      <c r="P1234" s="36">
        <f t="shared" si="112"/>
        <v>0</v>
      </c>
      <c r="Q1234" s="36">
        <f t="shared" si="112"/>
        <v>4034136.8520000004</v>
      </c>
      <c r="R1234" s="36">
        <f t="shared" si="112"/>
        <v>0</v>
      </c>
      <c r="S1234" s="36">
        <f t="shared" si="112"/>
        <v>2423499.3346000006</v>
      </c>
      <c r="T1234" s="36">
        <f t="shared" si="112"/>
        <v>0</v>
      </c>
    </row>
    <row r="1235" spans="1:20">
      <c r="A1235" s="188">
        <f t="shared" si="111"/>
        <v>1</v>
      </c>
      <c r="B1235" s="189" t="s">
        <v>1382</v>
      </c>
      <c r="C1235" s="99">
        <f t="shared" si="109"/>
        <v>19224891.384000003</v>
      </c>
      <c r="D1235" s="103" t="str">
        <f>IF(ISNUMBER('Форма 1'!U1235),'Форма 1'!$H1235*VLOOKUP('Форма 1'!$F1235,'Придельники с 2022'!$B$4:$X$28,'Форма 1'!U$8),"")</f>
        <v/>
      </c>
      <c r="E1235" s="103">
        <f>IF(ISNUMBER('Форма 1'!V1235),'Форма 1'!$H1235*VLOOKUP('Форма 1'!$F1235,'Придельники с 2022'!$B$4:$X$28,'Форма 1'!V$8),"")</f>
        <v>13435992.404000001</v>
      </c>
      <c r="F1235" s="103" t="str">
        <f>IF(ISNUMBER('Форма 1'!W1235),'Форма 1'!$H1235*VLOOKUP('Форма 1'!$F1235,'Придельники с 2022'!$B$4:$X$28,'Форма 1'!W$8),"")</f>
        <v/>
      </c>
      <c r="G1235" s="103" t="str">
        <f>IF(ISNUMBER('Форма 1'!X1235),'Форма 1'!$H1235*VLOOKUP('Форма 1'!$F1235,'Придельники с 2022'!$B$4:$X$28,'Форма 1'!X$8),"")</f>
        <v/>
      </c>
      <c r="H1235" s="103" t="str">
        <f>IF(ISNUMBER('Форма 1'!Y1235),'Форма 1'!$H1235*VLOOKUP('Форма 1'!$F1235,'Придельники с 2022'!$B$4:$X$28,'Форма 1'!Y$8),"")</f>
        <v/>
      </c>
      <c r="I1235" s="103" t="str">
        <f>IF(ISNUMBER('Форма 1'!Z1235),'Форма 1'!$H1235*VLOOKUP('Форма 1'!$F1235,'Придельники с 2022'!$B$4:$X$28,'Форма 1'!Z$8),"")</f>
        <v/>
      </c>
      <c r="J1235" s="103">
        <f>IF(ISNUMBER('Форма 1'!AA1235),'Форма 1'!$H1235*VLOOKUP('Форма 1'!$F1235,'Придельники с 2022'!$B$4:$X$28,'Форма 1'!AA$8),"")</f>
        <v>5788898.9800000004</v>
      </c>
      <c r="K1235" s="92"/>
      <c r="L1235" s="88"/>
      <c r="M1235" s="103" t="str">
        <f>IF(ISNUMBER('Форма 1'!AD1235),'Форма 1'!$H1235*VLOOKUP('Форма 1'!$F1235,'Придельники с 2022'!$B$4:$X$28,'Форма 1'!AD$8),"")</f>
        <v/>
      </c>
      <c r="N1235" s="103" t="str">
        <f>IF(ISBLANK('Форма 1'!$AE1235),"",IF('Форма 1'!$AE1235=1,'Форма 1'!$H1235*VLOOKUP('Форма 1'!$F1235,'Придельники с 2022'!$B$4:$X$28,'Форма 1'!$AE$8,0),IF('Форма 1'!$AE1235=2,'Форма 1'!$H1235*VLOOKUP('Форма 1'!$F1235,'Придельники с 2022'!$B$4:$X$28,13,0),IF('Форма 1'!$AE1235=3,'Форма 1'!$H1235*VLOOKUP('Форма 1'!$F1235,'Придельники с 2022'!$B$4:$X$28,12,0)))))</f>
        <v/>
      </c>
      <c r="O1235" s="103" t="str">
        <f>IF(ISNUMBER('Форма 1'!AF1235),'Форма 1'!$H1235*VLOOKUP('Форма 1'!$F1235,'Придельники с 2022'!$B$4:$X$28,'Форма 1'!AF$8),"")</f>
        <v/>
      </c>
      <c r="P1235" s="88"/>
      <c r="Q1235" s="103" t="str">
        <f>IF(ISNUMBER('Форма 1'!AH1235),'Форма 1'!$H1235*VLOOKUP('Форма 1'!$F1235,'Придельники с 2022'!$B$4:$X$28,'Форма 1'!AH$8),"")</f>
        <v/>
      </c>
      <c r="R1235" s="103" t="str">
        <f>IF(ISNUMBER('Форма 1'!AI1235),'Форма 1'!$H1235*VLOOKUP('Форма 1'!$F1235,'Придельники с 2022'!$B$4:$X$28,'Форма 1'!AI$8),"")</f>
        <v/>
      </c>
      <c r="S1235" s="103" t="str">
        <f>IF(ISNUMBER('Форма 1'!AJ1235),'Форма 1'!$H1235*VLOOKUP('Форма 1'!$F1235,'Придельники с 2022'!$B$4:$X$28,'Форма 1'!AJ$8),"")</f>
        <v/>
      </c>
      <c r="T1235" s="87"/>
    </row>
    <row r="1236" spans="1:20">
      <c r="A1236" s="188">
        <f t="shared" si="111"/>
        <v>2</v>
      </c>
      <c r="B1236" s="189" t="s">
        <v>1383</v>
      </c>
      <c r="C1236" s="99">
        <f t="shared" si="109"/>
        <v>6533431.8039999995</v>
      </c>
      <c r="D1236" s="103" t="str">
        <f>IF(ISNUMBER('Форма 1'!U1236),'Форма 1'!$H1236*VLOOKUP('Форма 1'!$F1236,'Придельники с 2022'!$B$4:$X$28,'Форма 1'!U$8),"")</f>
        <v/>
      </c>
      <c r="E1236" s="103" t="str">
        <f>IF(ISNUMBER('Форма 1'!V1236),'Форма 1'!$H1236*VLOOKUP('Форма 1'!$F1236,'Придельники с 2022'!$B$4:$X$28,'Форма 1'!V$8),"")</f>
        <v/>
      </c>
      <c r="F1236" s="103" t="str">
        <f>IF(ISNUMBER('Форма 1'!W1236),'Форма 1'!$H1236*VLOOKUP('Форма 1'!$F1236,'Придельники с 2022'!$B$4:$X$28,'Форма 1'!W$8),"")</f>
        <v/>
      </c>
      <c r="G1236" s="103" t="str">
        <f>IF(ISNUMBER('Форма 1'!X1236),'Форма 1'!$H1236*VLOOKUP('Форма 1'!$F1236,'Придельники с 2022'!$B$4:$X$28,'Форма 1'!X$8),"")</f>
        <v/>
      </c>
      <c r="H1236" s="103" t="str">
        <f>IF(ISNUMBER('Форма 1'!Y1236),'Форма 1'!$H1236*VLOOKUP('Форма 1'!$F1236,'Придельники с 2022'!$B$4:$X$28,'Форма 1'!Y$8),"")</f>
        <v/>
      </c>
      <c r="I1236" s="103" t="str">
        <f>IF(ISNUMBER('Форма 1'!Z1236),'Форма 1'!$H1236*VLOOKUP('Форма 1'!$F1236,'Придельники с 2022'!$B$4:$X$28,'Форма 1'!Z$8),"")</f>
        <v/>
      </c>
      <c r="J1236" s="103" t="str">
        <f>IF(ISNUMBER('Форма 1'!AA1236),'Форма 1'!$H1236*VLOOKUP('Форма 1'!$F1236,'Придельники с 2022'!$B$4:$X$28,'Форма 1'!AA$8),"")</f>
        <v/>
      </c>
      <c r="K1236" s="90"/>
      <c r="L1236" s="87"/>
      <c r="M1236" s="103">
        <f>IF(ISNUMBER('Форма 1'!AD1236),'Форма 1'!$H1236*VLOOKUP('Форма 1'!$F1236,'Придельники с 2022'!$B$4:$X$28,'Форма 1'!AD$8),"")</f>
        <v>6533431.8039999995</v>
      </c>
      <c r="N1236" s="103" t="str">
        <f>IF(ISBLANK('Форма 1'!$AE1236),"",IF('Форма 1'!$AE1236=1,'Форма 1'!$H1236*VLOOKUP('Форма 1'!$F1236,'Придельники с 2022'!$B$4:$X$28,'Форма 1'!$AE$8,0),IF('Форма 1'!$AE1236=2,'Форма 1'!$H1236*VLOOKUP('Форма 1'!$F1236,'Придельники с 2022'!$B$4:$X$28,13,0),IF('Форма 1'!$AE1236=3,'Форма 1'!$H1236*VLOOKUP('Форма 1'!$F1236,'Придельники с 2022'!$B$4:$X$28,12,0)))))</f>
        <v/>
      </c>
      <c r="O1236" s="103" t="str">
        <f>IF(ISNUMBER('Форма 1'!AF1236),'Форма 1'!$H1236*VLOOKUP('Форма 1'!$F1236,'Придельники с 2022'!$B$4:$X$28,'Форма 1'!AF$8),"")</f>
        <v/>
      </c>
      <c r="P1236" s="87"/>
      <c r="Q1236" s="103" t="str">
        <f>IF(ISNUMBER('Форма 1'!AH1236),'Форма 1'!$H1236*VLOOKUP('Форма 1'!$F1236,'Придельники с 2022'!$B$4:$X$28,'Форма 1'!AH$8),"")</f>
        <v/>
      </c>
      <c r="R1236" s="103" t="str">
        <f>IF(ISNUMBER('Форма 1'!AI1236),'Форма 1'!$H1236*VLOOKUP('Форма 1'!$F1236,'Придельники с 2022'!$B$4:$X$28,'Форма 1'!AI$8),"")</f>
        <v/>
      </c>
      <c r="S1236" s="103" t="str">
        <f>IF(ISNUMBER('Форма 1'!AJ1236),'Форма 1'!$H1236*VLOOKUP('Форма 1'!$F1236,'Придельники с 2022'!$B$4:$X$28,'Форма 1'!AJ$8),"")</f>
        <v/>
      </c>
      <c r="T1236" s="87"/>
    </row>
    <row r="1237" spans="1:20">
      <c r="A1237" s="188">
        <f t="shared" si="111"/>
        <v>3</v>
      </c>
      <c r="B1237" s="189" t="s">
        <v>1384</v>
      </c>
      <c r="C1237" s="99">
        <f t="shared" si="109"/>
        <v>2558117.5</v>
      </c>
      <c r="D1237" s="103" t="str">
        <f>IF(ISNUMBER('Форма 1'!U1237),'Форма 1'!$H1237*VLOOKUP('Форма 1'!$F1237,'Придельники с 2022'!$B$4:$X$28,'Форма 1'!U$8),"")</f>
        <v/>
      </c>
      <c r="E1237" s="103" t="str">
        <f>IF(ISNUMBER('Форма 1'!V1237),'Форма 1'!$H1237*VLOOKUP('Форма 1'!$F1237,'Придельники с 2022'!$B$4:$X$28,'Форма 1'!V$8),"")</f>
        <v/>
      </c>
      <c r="F1237" s="103">
        <f>IF(ISNUMBER('Форма 1'!W1237),'Форма 1'!$H1237*VLOOKUP('Форма 1'!$F1237,'Придельники с 2022'!$B$4:$X$28,'Форма 1'!W$8),"")</f>
        <v>2558117.5</v>
      </c>
      <c r="G1237" s="103" t="str">
        <f>IF(ISNUMBER('Форма 1'!X1237),'Форма 1'!$H1237*VLOOKUP('Форма 1'!$F1237,'Придельники с 2022'!$B$4:$X$28,'Форма 1'!X$8),"")</f>
        <v/>
      </c>
      <c r="H1237" s="103" t="str">
        <f>IF(ISNUMBER('Форма 1'!Y1237),'Форма 1'!$H1237*VLOOKUP('Форма 1'!$F1237,'Придельники с 2022'!$B$4:$X$28,'Форма 1'!Y$8),"")</f>
        <v/>
      </c>
      <c r="I1237" s="103" t="str">
        <f>IF(ISNUMBER('Форма 1'!Z1237),'Форма 1'!$H1237*VLOOKUP('Форма 1'!$F1237,'Придельники с 2022'!$B$4:$X$28,'Форма 1'!Z$8),"")</f>
        <v/>
      </c>
      <c r="J1237" s="103" t="str">
        <f>IF(ISNUMBER('Форма 1'!AA1237),'Форма 1'!$H1237*VLOOKUP('Форма 1'!$F1237,'Придельники с 2022'!$B$4:$X$28,'Форма 1'!AA$8),"")</f>
        <v/>
      </c>
      <c r="K1237" s="92"/>
      <c r="L1237" s="88"/>
      <c r="M1237" s="103" t="str">
        <f>IF(ISNUMBER('Форма 1'!AD1237),'Форма 1'!$H1237*VLOOKUP('Форма 1'!$F1237,'Придельники с 2022'!$B$4:$X$28,'Форма 1'!AD$8),"")</f>
        <v/>
      </c>
      <c r="N1237" s="103" t="str">
        <f>IF(ISBLANK('Форма 1'!$AE1237),"",IF('Форма 1'!$AE1237=1,'Форма 1'!$H1237*VLOOKUP('Форма 1'!$F1237,'Придельники с 2022'!$B$4:$X$28,'Форма 1'!$AE$8,0),IF('Форма 1'!$AE1237=2,'Форма 1'!$H1237*VLOOKUP('Форма 1'!$F1237,'Придельники с 2022'!$B$4:$X$28,13,0),IF('Форма 1'!$AE1237=3,'Форма 1'!$H1237*VLOOKUP('Форма 1'!$F1237,'Придельники с 2022'!$B$4:$X$28,12,0)))))</f>
        <v/>
      </c>
      <c r="O1237" s="103" t="str">
        <f>IF(ISNUMBER('Форма 1'!AF1237),'Форма 1'!$H1237*VLOOKUP('Форма 1'!$F1237,'Придельники с 2022'!$B$4:$X$28,'Форма 1'!AF$8),"")</f>
        <v/>
      </c>
      <c r="P1237" s="88"/>
      <c r="Q1237" s="103" t="str">
        <f>IF(ISNUMBER('Форма 1'!AH1237),'Форма 1'!$H1237*VLOOKUP('Форма 1'!$F1237,'Придельники с 2022'!$B$4:$X$28,'Форма 1'!AH$8),"")</f>
        <v/>
      </c>
      <c r="R1237" s="103" t="str">
        <f>IF(ISNUMBER('Форма 1'!AI1237),'Форма 1'!$H1237*VLOOKUP('Форма 1'!$F1237,'Придельники с 2022'!$B$4:$X$28,'Форма 1'!AI$8),"")</f>
        <v/>
      </c>
      <c r="S1237" s="103" t="str">
        <f>IF(ISNUMBER('Форма 1'!AJ1237),'Форма 1'!$H1237*VLOOKUP('Форма 1'!$F1237,'Придельники с 2022'!$B$4:$X$28,'Форма 1'!AJ$8),"")</f>
        <v/>
      </c>
      <c r="T1237" s="87"/>
    </row>
    <row r="1238" spans="1:20">
      <c r="A1238" s="188">
        <f t="shared" si="111"/>
        <v>4</v>
      </c>
      <c r="B1238" s="189" t="s">
        <v>1385</v>
      </c>
      <c r="C1238" s="99">
        <f t="shared" si="109"/>
        <v>7999028.9199999999</v>
      </c>
      <c r="D1238" s="103" t="str">
        <f>IF(ISNUMBER('Форма 1'!U1238),'Форма 1'!$H1238*VLOOKUP('Форма 1'!$F1238,'Придельники с 2022'!$B$4:$X$28,'Форма 1'!U$8),"")</f>
        <v/>
      </c>
      <c r="E1238" s="103" t="str">
        <f>IF(ISNUMBER('Форма 1'!V1238),'Форма 1'!$H1238*VLOOKUP('Форма 1'!$F1238,'Придельники с 2022'!$B$4:$X$28,'Форма 1'!V$8),"")</f>
        <v/>
      </c>
      <c r="F1238" s="103" t="str">
        <f>IF(ISNUMBER('Форма 1'!W1238),'Форма 1'!$H1238*VLOOKUP('Форма 1'!$F1238,'Придельники с 2022'!$B$4:$X$28,'Форма 1'!W$8),"")</f>
        <v/>
      </c>
      <c r="G1238" s="103" t="str">
        <f>IF(ISNUMBER('Форма 1'!X1238),'Форма 1'!$H1238*VLOOKUP('Форма 1'!$F1238,'Придельники с 2022'!$B$4:$X$28,'Форма 1'!X$8),"")</f>
        <v/>
      </c>
      <c r="H1238" s="103" t="str">
        <f>IF(ISNUMBER('Форма 1'!Y1238),'Форма 1'!$H1238*VLOOKUP('Форма 1'!$F1238,'Придельники с 2022'!$B$4:$X$28,'Форма 1'!Y$8),"")</f>
        <v/>
      </c>
      <c r="I1238" s="103" t="str">
        <f>IF(ISNUMBER('Форма 1'!Z1238),'Форма 1'!$H1238*VLOOKUP('Форма 1'!$F1238,'Придельники с 2022'!$B$4:$X$28,'Форма 1'!Z$8),"")</f>
        <v/>
      </c>
      <c r="J1238" s="103" t="str">
        <f>IF(ISNUMBER('Форма 1'!AA1238),'Форма 1'!$H1238*VLOOKUP('Форма 1'!$F1238,'Придельники с 2022'!$B$4:$X$28,'Форма 1'!AA$8),"")</f>
        <v/>
      </c>
      <c r="K1238" s="90">
        <v>2</v>
      </c>
      <c r="L1238" s="87">
        <f>3930316.8+4068712.12</f>
        <v>7999028.9199999999</v>
      </c>
      <c r="M1238" s="103" t="str">
        <f>IF(ISNUMBER('Форма 1'!AD1238),'Форма 1'!$H1238*VLOOKUP('Форма 1'!$F1238,'Придельники с 2022'!$B$4:$X$28,'Форма 1'!AD$8),"")</f>
        <v/>
      </c>
      <c r="N1238" s="103" t="str">
        <f>IF(ISBLANK('Форма 1'!$AE1238),"",IF('Форма 1'!$AE1238=1,'Форма 1'!$H1238*VLOOKUP('Форма 1'!$F1238,'Придельники с 2022'!$B$4:$X$28,'Форма 1'!$AE$8,0),IF('Форма 1'!$AE1238=2,'Форма 1'!$H1238*VLOOKUP('Форма 1'!$F1238,'Придельники с 2022'!$B$4:$X$28,13,0),IF('Форма 1'!$AE1238=3,'Форма 1'!$H1238*VLOOKUP('Форма 1'!$F1238,'Придельники с 2022'!$B$4:$X$28,12,0)))))</f>
        <v/>
      </c>
      <c r="O1238" s="103" t="str">
        <f>IF(ISNUMBER('Форма 1'!AF1238),'Форма 1'!$H1238*VLOOKUP('Форма 1'!$F1238,'Придельники с 2022'!$B$4:$X$28,'Форма 1'!AF$8),"")</f>
        <v/>
      </c>
      <c r="P1238" s="88"/>
      <c r="Q1238" s="103" t="str">
        <f>IF(ISNUMBER('Форма 1'!AH1238),'Форма 1'!$H1238*VLOOKUP('Форма 1'!$F1238,'Придельники с 2022'!$B$4:$X$28,'Форма 1'!AH$8),"")</f>
        <v/>
      </c>
      <c r="R1238" s="103" t="str">
        <f>IF(ISNUMBER('Форма 1'!AI1238),'Форма 1'!$H1238*VLOOKUP('Форма 1'!$F1238,'Придельники с 2022'!$B$4:$X$28,'Форма 1'!AI$8),"")</f>
        <v/>
      </c>
      <c r="S1238" s="103" t="str">
        <f>IF(ISNUMBER('Форма 1'!AJ1238),'Форма 1'!$H1238*VLOOKUP('Форма 1'!$F1238,'Придельники с 2022'!$B$4:$X$28,'Форма 1'!AJ$8),"")</f>
        <v/>
      </c>
      <c r="T1238" s="87"/>
    </row>
    <row r="1239" spans="1:20">
      <c r="A1239" s="188">
        <f t="shared" si="111"/>
        <v>5</v>
      </c>
      <c r="B1239" s="189" t="s">
        <v>1386</v>
      </c>
      <c r="C1239" s="99">
        <f t="shared" si="109"/>
        <v>25883080.496000003</v>
      </c>
      <c r="D1239" s="103" t="str">
        <f>IF(ISNUMBER('Форма 1'!U1239),'Форма 1'!$H1239*VLOOKUP('Форма 1'!$F1239,'Придельники с 2022'!$B$4:$X$28,'Форма 1'!U$8),"")</f>
        <v/>
      </c>
      <c r="E1239" s="103" t="str">
        <f>IF(ISNUMBER('Форма 1'!V1239),'Форма 1'!$H1239*VLOOKUP('Форма 1'!$F1239,'Придельники с 2022'!$B$4:$X$28,'Форма 1'!V$8),"")</f>
        <v/>
      </c>
      <c r="F1239" s="103" t="str">
        <f>IF(ISNUMBER('Форма 1'!W1239),'Форма 1'!$H1239*VLOOKUP('Форма 1'!$F1239,'Придельники с 2022'!$B$4:$X$28,'Форма 1'!W$8),"")</f>
        <v/>
      </c>
      <c r="G1239" s="103" t="str">
        <f>IF(ISNUMBER('Форма 1'!X1239),'Форма 1'!$H1239*VLOOKUP('Форма 1'!$F1239,'Придельники с 2022'!$B$4:$X$28,'Форма 1'!X$8),"")</f>
        <v/>
      </c>
      <c r="H1239" s="103" t="str">
        <f>IF(ISNUMBER('Форма 1'!Y1239),'Форма 1'!$H1239*VLOOKUP('Форма 1'!$F1239,'Придельники с 2022'!$B$4:$X$28,'Форма 1'!Y$8),"")</f>
        <v/>
      </c>
      <c r="I1239" s="103" t="str">
        <f>IF(ISNUMBER('Форма 1'!Z1239),'Форма 1'!$H1239*VLOOKUP('Форма 1'!$F1239,'Придельники с 2022'!$B$4:$X$28,'Форма 1'!Z$8),"")</f>
        <v/>
      </c>
      <c r="J1239" s="103" t="str">
        <f>IF(ISNUMBER('Форма 1'!AA1239),'Форма 1'!$H1239*VLOOKUP('Форма 1'!$F1239,'Придельники с 2022'!$B$4:$X$28,'Форма 1'!AA$8),"")</f>
        <v/>
      </c>
      <c r="K1239" s="92"/>
      <c r="L1239" s="88"/>
      <c r="M1239" s="103">
        <f>IF(ISNUMBER('Форма 1'!AD1239),'Форма 1'!$H1239*VLOOKUP('Форма 1'!$F1239,'Придельники с 2022'!$B$4:$X$28,'Форма 1'!AD$8),"")</f>
        <v>25883080.496000003</v>
      </c>
      <c r="N1239" s="103" t="str">
        <f>IF(ISBLANK('Форма 1'!$AE1239),"",IF('Форма 1'!$AE1239=1,'Форма 1'!$H1239*VLOOKUP('Форма 1'!$F1239,'Придельники с 2022'!$B$4:$X$28,'Форма 1'!$AE$8,0),IF('Форма 1'!$AE1239=2,'Форма 1'!$H1239*VLOOKUP('Форма 1'!$F1239,'Придельники с 2022'!$B$4:$X$28,13,0),IF('Форма 1'!$AE1239=3,'Форма 1'!$H1239*VLOOKUP('Форма 1'!$F1239,'Придельники с 2022'!$B$4:$X$28,12,0)))))</f>
        <v/>
      </c>
      <c r="O1239" s="103" t="str">
        <f>IF(ISNUMBER('Форма 1'!AF1239),'Форма 1'!$H1239*VLOOKUP('Форма 1'!$F1239,'Придельники с 2022'!$B$4:$X$28,'Форма 1'!AF$8),"")</f>
        <v/>
      </c>
      <c r="P1239" s="88"/>
      <c r="Q1239" s="103" t="str">
        <f>IF(ISNUMBER('Форма 1'!AH1239),'Форма 1'!$H1239*VLOOKUP('Форма 1'!$F1239,'Придельники с 2022'!$B$4:$X$28,'Форма 1'!AH$8),"")</f>
        <v/>
      </c>
      <c r="R1239" s="103" t="str">
        <f>IF(ISNUMBER('Форма 1'!AI1239),'Форма 1'!$H1239*VLOOKUP('Форма 1'!$F1239,'Придельники с 2022'!$B$4:$X$28,'Форма 1'!AI$8),"")</f>
        <v/>
      </c>
      <c r="S1239" s="103" t="str">
        <f>IF(ISNUMBER('Форма 1'!AJ1239),'Форма 1'!$H1239*VLOOKUP('Форма 1'!$F1239,'Придельники с 2022'!$B$4:$X$28,'Форма 1'!AJ$8),"")</f>
        <v/>
      </c>
      <c r="T1239" s="87"/>
    </row>
    <row r="1240" spans="1:20">
      <c r="A1240" s="188">
        <f t="shared" si="111"/>
        <v>6</v>
      </c>
      <c r="B1240" s="189" t="s">
        <v>238</v>
      </c>
      <c r="C1240" s="99">
        <f t="shared" si="109"/>
        <v>27805095.126000002</v>
      </c>
      <c r="D1240" s="103" t="str">
        <f>IF(ISNUMBER('Форма 1'!U1240),'Форма 1'!$H1240*VLOOKUP('Форма 1'!$F1240,'Придельники с 2022'!$B$4:$X$28,'Форма 1'!U$8),"")</f>
        <v/>
      </c>
      <c r="E1240" s="103" t="str">
        <f>IF(ISNUMBER('Форма 1'!V1240),'Форма 1'!$H1240*VLOOKUP('Форма 1'!$F1240,'Придельники с 2022'!$B$4:$X$28,'Форма 1'!V$8),"")</f>
        <v/>
      </c>
      <c r="F1240" s="103" t="str">
        <f>IF(ISNUMBER('Форма 1'!W1240),'Форма 1'!$H1240*VLOOKUP('Форма 1'!$F1240,'Придельники с 2022'!$B$4:$X$28,'Форма 1'!W$8),"")</f>
        <v/>
      </c>
      <c r="G1240" s="103">
        <f>IF(ISNUMBER('Форма 1'!X1240),'Форма 1'!$H1240*VLOOKUP('Форма 1'!$F1240,'Придельники с 2022'!$B$4:$X$28,'Форма 1'!X$8),"")</f>
        <v>1472117.82</v>
      </c>
      <c r="H1240" s="103">
        <f>IF(ISNUMBER('Форма 1'!Y1240),'Форма 1'!$H1240*VLOOKUP('Форма 1'!$F1240,'Придельники с 2022'!$B$4:$X$28,'Форма 1'!Y$8),"")</f>
        <v>3878403.3</v>
      </c>
      <c r="I1240" s="103">
        <f>IF(ISNUMBER('Форма 1'!Z1240),'Форма 1'!$H1240*VLOOKUP('Форма 1'!$F1240,'Придельники с 2022'!$B$4:$X$28,'Форма 1'!Z$8),"")</f>
        <v>2061734.7419999999</v>
      </c>
      <c r="J1240" s="103" t="str">
        <f>IF(ISNUMBER('Форма 1'!AA1240),'Форма 1'!$H1240*VLOOKUP('Форма 1'!$F1240,'Придельники с 2022'!$B$4:$X$28,'Форма 1'!AA$8),"")</f>
        <v/>
      </c>
      <c r="K1240" s="92"/>
      <c r="L1240" s="88"/>
      <c r="M1240" s="103">
        <f>IF(ISNUMBER('Форма 1'!AD1240),'Форма 1'!$H1240*VLOOKUP('Форма 1'!$F1240,'Придельники с 2022'!$B$4:$X$28,'Форма 1'!AD$8),"")</f>
        <v>20392839.264000002</v>
      </c>
      <c r="N1240" s="103" t="str">
        <f>IF(ISBLANK('Форма 1'!$AE1240),"",IF('Форма 1'!$AE1240=1,'Форма 1'!$H1240*VLOOKUP('Форма 1'!$F1240,'Придельники с 2022'!$B$4:$X$28,'Форма 1'!$AE$8,0),IF('Форма 1'!$AE1240=2,'Форма 1'!$H1240*VLOOKUP('Форма 1'!$F1240,'Придельники с 2022'!$B$4:$X$28,13,0),IF('Форма 1'!$AE1240=3,'Форма 1'!$H1240*VLOOKUP('Форма 1'!$F1240,'Придельники с 2022'!$B$4:$X$28,12,0)))))</f>
        <v/>
      </c>
      <c r="O1240" s="103" t="str">
        <f>IF(ISNUMBER('Форма 1'!AF1240),'Форма 1'!$H1240*VLOOKUP('Форма 1'!$F1240,'Придельники с 2022'!$B$4:$X$28,'Форма 1'!AF$8),"")</f>
        <v/>
      </c>
      <c r="P1240" s="88"/>
      <c r="Q1240" s="103" t="str">
        <f>IF(ISNUMBER('Форма 1'!AH1240),'Форма 1'!$H1240*VLOOKUP('Форма 1'!$F1240,'Придельники с 2022'!$B$4:$X$28,'Форма 1'!AH$8),"")</f>
        <v/>
      </c>
      <c r="R1240" s="103" t="str">
        <f>IF(ISNUMBER('Форма 1'!AI1240),'Форма 1'!$H1240*VLOOKUP('Форма 1'!$F1240,'Придельники с 2022'!$B$4:$X$28,'Форма 1'!AI$8),"")</f>
        <v/>
      </c>
      <c r="S1240" s="103" t="str">
        <f>IF(ISNUMBER('Форма 1'!AJ1240),'Форма 1'!$H1240*VLOOKUP('Форма 1'!$F1240,'Придельники с 2022'!$B$4:$X$28,'Форма 1'!AJ$8),"")</f>
        <v/>
      </c>
      <c r="T1240" s="87"/>
    </row>
    <row r="1241" spans="1:20">
      <c r="A1241" s="188">
        <f t="shared" si="111"/>
        <v>7</v>
      </c>
      <c r="B1241" s="189" t="s">
        <v>1387</v>
      </c>
      <c r="C1241" s="99">
        <f t="shared" si="109"/>
        <v>2337085.6799999997</v>
      </c>
      <c r="D1241" s="103" t="str">
        <f>IF(ISNUMBER('Форма 1'!U1241),'Форма 1'!$H1241*VLOOKUP('Форма 1'!$F1241,'Придельники с 2022'!$B$4:$X$28,'Форма 1'!U$8),"")</f>
        <v/>
      </c>
      <c r="E1241" s="103" t="str">
        <f>IF(ISNUMBER('Форма 1'!V1241),'Форма 1'!$H1241*VLOOKUP('Форма 1'!$F1241,'Придельники с 2022'!$B$4:$X$28,'Форма 1'!V$8),"")</f>
        <v/>
      </c>
      <c r="F1241" s="103">
        <f>IF(ISNUMBER('Форма 1'!W1241),'Форма 1'!$H1241*VLOOKUP('Форма 1'!$F1241,'Придельники с 2022'!$B$4:$X$28,'Форма 1'!W$8),"")</f>
        <v>2337085.6799999997</v>
      </c>
      <c r="G1241" s="103" t="str">
        <f>IF(ISNUMBER('Форма 1'!X1241),'Форма 1'!$H1241*VLOOKUP('Форма 1'!$F1241,'Придельники с 2022'!$B$4:$X$28,'Форма 1'!X$8),"")</f>
        <v/>
      </c>
      <c r="H1241" s="103" t="str">
        <f>IF(ISNUMBER('Форма 1'!Y1241),'Форма 1'!$H1241*VLOOKUP('Форма 1'!$F1241,'Придельники с 2022'!$B$4:$X$28,'Форма 1'!Y$8),"")</f>
        <v/>
      </c>
      <c r="I1241" s="103" t="str">
        <f>IF(ISNUMBER('Форма 1'!Z1241),'Форма 1'!$H1241*VLOOKUP('Форма 1'!$F1241,'Придельники с 2022'!$B$4:$X$28,'Форма 1'!Z$8),"")</f>
        <v/>
      </c>
      <c r="J1241" s="103" t="str">
        <f>IF(ISNUMBER('Форма 1'!AA1241),'Форма 1'!$H1241*VLOOKUP('Форма 1'!$F1241,'Придельники с 2022'!$B$4:$X$28,'Форма 1'!AA$8),"")</f>
        <v/>
      </c>
      <c r="K1241" s="92"/>
      <c r="L1241" s="88"/>
      <c r="M1241" s="103" t="str">
        <f>IF(ISNUMBER('Форма 1'!AD1241),'Форма 1'!$H1241*VLOOKUP('Форма 1'!$F1241,'Придельники с 2022'!$B$4:$X$28,'Форма 1'!AD$8),"")</f>
        <v/>
      </c>
      <c r="N1241" s="103" t="str">
        <f>IF(ISBLANK('Форма 1'!$AE1241),"",IF('Форма 1'!$AE1241=1,'Форма 1'!$H1241*VLOOKUP('Форма 1'!$F1241,'Придельники с 2022'!$B$4:$X$28,'Форма 1'!$AE$8,0),IF('Форма 1'!$AE1241=2,'Форма 1'!$H1241*VLOOKUP('Форма 1'!$F1241,'Придельники с 2022'!$B$4:$X$28,13,0),IF('Форма 1'!$AE1241=3,'Форма 1'!$H1241*VLOOKUP('Форма 1'!$F1241,'Придельники с 2022'!$B$4:$X$28,12,0)))))</f>
        <v/>
      </c>
      <c r="O1241" s="103" t="str">
        <f>IF(ISNUMBER('Форма 1'!AF1241),'Форма 1'!$H1241*VLOOKUP('Форма 1'!$F1241,'Придельники с 2022'!$B$4:$X$28,'Форма 1'!AF$8),"")</f>
        <v/>
      </c>
      <c r="P1241" s="88"/>
      <c r="Q1241" s="103" t="str">
        <f>IF(ISNUMBER('Форма 1'!AH1241),'Форма 1'!$H1241*VLOOKUP('Форма 1'!$F1241,'Придельники с 2022'!$B$4:$X$28,'Форма 1'!AH$8),"")</f>
        <v/>
      </c>
      <c r="R1241" s="103" t="str">
        <f>IF(ISNUMBER('Форма 1'!AI1241),'Форма 1'!$H1241*VLOOKUP('Форма 1'!$F1241,'Придельники с 2022'!$B$4:$X$28,'Форма 1'!AI$8),"")</f>
        <v/>
      </c>
      <c r="S1241" s="103" t="str">
        <f>IF(ISNUMBER('Форма 1'!AJ1241),'Форма 1'!$H1241*VLOOKUP('Форма 1'!$F1241,'Придельники с 2022'!$B$4:$X$28,'Форма 1'!AJ$8),"")</f>
        <v/>
      </c>
      <c r="T1241" s="87"/>
    </row>
    <row r="1242" spans="1:20">
      <c r="A1242" s="188">
        <f t="shared" si="111"/>
        <v>8</v>
      </c>
      <c r="B1242" s="189" t="s">
        <v>1388</v>
      </c>
      <c r="C1242" s="99">
        <f t="shared" si="109"/>
        <v>14511934.548000002</v>
      </c>
      <c r="D1242" s="103" t="str">
        <f>IF(ISNUMBER('Форма 1'!U1242),'Форма 1'!$H1242*VLOOKUP('Форма 1'!$F1242,'Придельники с 2022'!$B$4:$X$28,'Форма 1'!U$8),"")</f>
        <v/>
      </c>
      <c r="E1242" s="103" t="str">
        <f>IF(ISNUMBER('Форма 1'!V1242),'Форма 1'!$H1242*VLOOKUP('Форма 1'!$F1242,'Придельники с 2022'!$B$4:$X$28,'Форма 1'!V$8),"")</f>
        <v/>
      </c>
      <c r="F1242" s="103" t="str">
        <f>IF(ISNUMBER('Форма 1'!W1242),'Форма 1'!$H1242*VLOOKUP('Форма 1'!$F1242,'Придельники с 2022'!$B$4:$X$28,'Форма 1'!W$8),"")</f>
        <v/>
      </c>
      <c r="G1242" s="103">
        <f>IF(ISNUMBER('Форма 1'!X1242),'Форма 1'!$H1242*VLOOKUP('Форма 1'!$F1242,'Придельники с 2022'!$B$4:$X$28,'Форма 1'!X$8),"")</f>
        <v>977055.54000000015</v>
      </c>
      <c r="H1242" s="103" t="str">
        <f>IF(ISNUMBER('Форма 1'!Y1242),'Форма 1'!$H1242*VLOOKUP('Форма 1'!$F1242,'Придельники с 2022'!$B$4:$X$28,'Форма 1'!Y$8),"")</f>
        <v/>
      </c>
      <c r="I1242" s="103" t="str">
        <f>IF(ISNUMBER('Форма 1'!Z1242),'Форма 1'!$H1242*VLOOKUP('Форма 1'!$F1242,'Придельники с 2022'!$B$4:$X$28,'Форма 1'!Z$8),"")</f>
        <v/>
      </c>
      <c r="J1242" s="103" t="str">
        <f>IF(ISNUMBER('Форма 1'!AA1242),'Форма 1'!$H1242*VLOOKUP('Форма 1'!$F1242,'Придельники с 2022'!$B$4:$X$28,'Форма 1'!AA$8),"")</f>
        <v/>
      </c>
      <c r="K1242" s="92"/>
      <c r="L1242" s="88"/>
      <c r="M1242" s="103">
        <f>IF(ISNUMBER('Форма 1'!AD1242),'Форма 1'!$H1242*VLOOKUP('Форма 1'!$F1242,'Придельники с 2022'!$B$4:$X$28,'Форма 1'!AD$8),"")</f>
        <v>13534879.008000001</v>
      </c>
      <c r="N1242" s="103" t="str">
        <f>IF(ISBLANK('Форма 1'!$AE1242),"",IF('Форма 1'!$AE1242=1,'Форма 1'!$H1242*VLOOKUP('Форма 1'!$F1242,'Придельники с 2022'!$B$4:$X$28,'Форма 1'!$AE$8,0),IF('Форма 1'!$AE1242=2,'Форма 1'!$H1242*VLOOKUP('Форма 1'!$F1242,'Придельники с 2022'!$B$4:$X$28,13,0),IF('Форма 1'!$AE1242=3,'Форма 1'!$H1242*VLOOKUP('Форма 1'!$F1242,'Придельники с 2022'!$B$4:$X$28,12,0)))))</f>
        <v/>
      </c>
      <c r="O1242" s="103" t="str">
        <f>IF(ISNUMBER('Форма 1'!AF1242),'Форма 1'!$H1242*VLOOKUP('Форма 1'!$F1242,'Придельники с 2022'!$B$4:$X$28,'Форма 1'!AF$8),"")</f>
        <v/>
      </c>
      <c r="P1242" s="88"/>
      <c r="Q1242" s="103" t="str">
        <f>IF(ISNUMBER('Форма 1'!AH1242),'Форма 1'!$H1242*VLOOKUP('Форма 1'!$F1242,'Придельники с 2022'!$B$4:$X$28,'Форма 1'!AH$8),"")</f>
        <v/>
      </c>
      <c r="R1242" s="103" t="str">
        <f>IF(ISNUMBER('Форма 1'!AI1242),'Форма 1'!$H1242*VLOOKUP('Форма 1'!$F1242,'Придельники с 2022'!$B$4:$X$28,'Форма 1'!AI$8),"")</f>
        <v/>
      </c>
      <c r="S1242" s="103" t="str">
        <f>IF(ISNUMBER('Форма 1'!AJ1242),'Форма 1'!$H1242*VLOOKUP('Форма 1'!$F1242,'Придельники с 2022'!$B$4:$X$28,'Форма 1'!AJ$8),"")</f>
        <v/>
      </c>
      <c r="T1242" s="87"/>
    </row>
    <row r="1243" spans="1:20">
      <c r="A1243" s="188">
        <f t="shared" si="111"/>
        <v>9</v>
      </c>
      <c r="B1243" s="189" t="s">
        <v>1389</v>
      </c>
      <c r="C1243" s="99">
        <f t="shared" si="109"/>
        <v>12010618.392000001</v>
      </c>
      <c r="D1243" s="103" t="str">
        <f>IF(ISNUMBER('Форма 1'!U1243),'Форма 1'!$H1243*VLOOKUP('Форма 1'!$F1243,'Придельники с 2022'!$B$4:$X$28,'Форма 1'!U$8),"")</f>
        <v/>
      </c>
      <c r="E1243" s="103">
        <f>IF(ISNUMBER('Форма 1'!V1243),'Форма 1'!$H1243*VLOOKUP('Форма 1'!$F1243,'Придельники с 2022'!$B$4:$X$28,'Форма 1'!V$8),"")</f>
        <v>8394043.6520000007</v>
      </c>
      <c r="F1243" s="103" t="str">
        <f>IF(ISNUMBER('Форма 1'!W1243),'Форма 1'!$H1243*VLOOKUP('Форма 1'!$F1243,'Придельники с 2022'!$B$4:$X$28,'Форма 1'!W$8),"")</f>
        <v/>
      </c>
      <c r="G1243" s="103" t="str">
        <f>IF(ISNUMBER('Форма 1'!X1243),'Форма 1'!$H1243*VLOOKUP('Форма 1'!$F1243,'Придельники с 2022'!$B$4:$X$28,'Форма 1'!X$8),"")</f>
        <v/>
      </c>
      <c r="H1243" s="103" t="str">
        <f>IF(ISNUMBER('Форма 1'!Y1243),'Форма 1'!$H1243*VLOOKUP('Форма 1'!$F1243,'Придельники с 2022'!$B$4:$X$28,'Форма 1'!Y$8),"")</f>
        <v/>
      </c>
      <c r="I1243" s="103" t="str">
        <f>IF(ISNUMBER('Форма 1'!Z1243),'Форма 1'!$H1243*VLOOKUP('Форма 1'!$F1243,'Придельники с 2022'!$B$4:$X$28,'Форма 1'!Z$8),"")</f>
        <v/>
      </c>
      <c r="J1243" s="103">
        <f>IF(ISNUMBER('Форма 1'!AA1243),'Форма 1'!$H1243*VLOOKUP('Форма 1'!$F1243,'Придельники с 2022'!$B$4:$X$28,'Форма 1'!AA$8),"")</f>
        <v>3616574.74</v>
      </c>
      <c r="K1243" s="92"/>
      <c r="L1243" s="88"/>
      <c r="M1243" s="103" t="str">
        <f>IF(ISNUMBER('Форма 1'!AD1243),'Форма 1'!$H1243*VLOOKUP('Форма 1'!$F1243,'Придельники с 2022'!$B$4:$X$28,'Форма 1'!AD$8),"")</f>
        <v/>
      </c>
      <c r="N1243" s="103" t="str">
        <f>IF(ISBLANK('Форма 1'!$AE1243),"",IF('Форма 1'!$AE1243=1,'Форма 1'!$H1243*VLOOKUP('Форма 1'!$F1243,'Придельники с 2022'!$B$4:$X$28,'Форма 1'!$AE$8,0),IF('Форма 1'!$AE1243=2,'Форма 1'!$H1243*VLOOKUP('Форма 1'!$F1243,'Придельники с 2022'!$B$4:$X$28,13,0),IF('Форма 1'!$AE1243=3,'Форма 1'!$H1243*VLOOKUP('Форма 1'!$F1243,'Придельники с 2022'!$B$4:$X$28,12,0)))))</f>
        <v/>
      </c>
      <c r="O1243" s="103" t="str">
        <f>IF(ISNUMBER('Форма 1'!AF1243),'Форма 1'!$H1243*VLOOKUP('Форма 1'!$F1243,'Придельники с 2022'!$B$4:$X$28,'Форма 1'!AF$8),"")</f>
        <v/>
      </c>
      <c r="P1243" s="88"/>
      <c r="Q1243" s="103" t="str">
        <f>IF(ISNUMBER('Форма 1'!AH1243),'Форма 1'!$H1243*VLOOKUP('Форма 1'!$F1243,'Придельники с 2022'!$B$4:$X$28,'Форма 1'!AH$8),"")</f>
        <v/>
      </c>
      <c r="R1243" s="103" t="str">
        <f>IF(ISNUMBER('Форма 1'!AI1243),'Форма 1'!$H1243*VLOOKUP('Форма 1'!$F1243,'Придельники с 2022'!$B$4:$X$28,'Форма 1'!AI$8),"")</f>
        <v/>
      </c>
      <c r="S1243" s="103" t="str">
        <f>IF(ISNUMBER('Форма 1'!AJ1243),'Форма 1'!$H1243*VLOOKUP('Форма 1'!$F1243,'Придельники с 2022'!$B$4:$X$28,'Форма 1'!AJ$8),"")</f>
        <v/>
      </c>
      <c r="T1243" s="87"/>
    </row>
    <row r="1244" spans="1:20">
      <c r="A1244" s="188">
        <f t="shared" si="111"/>
        <v>10</v>
      </c>
      <c r="B1244" s="189" t="s">
        <v>1390</v>
      </c>
      <c r="C1244" s="99">
        <f t="shared" si="109"/>
        <v>6063506.04</v>
      </c>
      <c r="D1244" s="103" t="str">
        <f>IF(ISNUMBER('Форма 1'!U1244),'Форма 1'!$H1244*VLOOKUP('Форма 1'!$F1244,'Придельники с 2022'!$B$4:$X$28,'Форма 1'!U$8),"")</f>
        <v/>
      </c>
      <c r="E1244" s="103">
        <f>IF(ISNUMBER('Форма 1'!V1244),'Форма 1'!$H1244*VLOOKUP('Форма 1'!$F1244,'Придельники с 2022'!$B$4:$X$28,'Форма 1'!V$8),"")</f>
        <v>4237694.74</v>
      </c>
      <c r="F1244" s="103" t="str">
        <f>IF(ISNUMBER('Форма 1'!W1244),'Форма 1'!$H1244*VLOOKUP('Форма 1'!$F1244,'Придельники с 2022'!$B$4:$X$28,'Форма 1'!W$8),"")</f>
        <v/>
      </c>
      <c r="G1244" s="103" t="str">
        <f>IF(ISNUMBER('Форма 1'!X1244),'Форма 1'!$H1244*VLOOKUP('Форма 1'!$F1244,'Придельники с 2022'!$B$4:$X$28,'Форма 1'!X$8),"")</f>
        <v/>
      </c>
      <c r="H1244" s="103" t="str">
        <f>IF(ISNUMBER('Форма 1'!Y1244),'Форма 1'!$H1244*VLOOKUP('Форма 1'!$F1244,'Придельники с 2022'!$B$4:$X$28,'Форма 1'!Y$8),"")</f>
        <v/>
      </c>
      <c r="I1244" s="103" t="str">
        <f>IF(ISNUMBER('Форма 1'!Z1244),'Форма 1'!$H1244*VLOOKUP('Форма 1'!$F1244,'Придельники с 2022'!$B$4:$X$28,'Форма 1'!Z$8),"")</f>
        <v/>
      </c>
      <c r="J1244" s="103">
        <f>IF(ISNUMBER('Форма 1'!AA1244),'Форма 1'!$H1244*VLOOKUP('Форма 1'!$F1244,'Придельники с 2022'!$B$4:$X$28,'Форма 1'!AA$8),"")</f>
        <v>1825811.2999999998</v>
      </c>
      <c r="K1244" s="92"/>
      <c r="L1244" s="88"/>
      <c r="M1244" s="103" t="str">
        <f>IF(ISNUMBER('Форма 1'!AD1244),'Форма 1'!$H1244*VLOOKUP('Форма 1'!$F1244,'Придельники с 2022'!$B$4:$X$28,'Форма 1'!AD$8),"")</f>
        <v/>
      </c>
      <c r="N1244" s="103" t="str">
        <f>IF(ISBLANK('Форма 1'!$AE1244),"",IF('Форма 1'!$AE1244=1,'Форма 1'!$H1244*VLOOKUP('Форма 1'!$F1244,'Придельники с 2022'!$B$4:$X$28,'Форма 1'!$AE$8,0),IF('Форма 1'!$AE1244=2,'Форма 1'!$H1244*VLOOKUP('Форма 1'!$F1244,'Придельники с 2022'!$B$4:$X$28,13,0),IF('Форма 1'!$AE1244=3,'Форма 1'!$H1244*VLOOKUP('Форма 1'!$F1244,'Придельники с 2022'!$B$4:$X$28,12,0)))))</f>
        <v/>
      </c>
      <c r="O1244" s="103" t="str">
        <f>IF(ISNUMBER('Форма 1'!AF1244),'Форма 1'!$H1244*VLOOKUP('Форма 1'!$F1244,'Придельники с 2022'!$B$4:$X$28,'Форма 1'!AF$8),"")</f>
        <v/>
      </c>
      <c r="P1244" s="88"/>
      <c r="Q1244" s="103" t="str">
        <f>IF(ISNUMBER('Форма 1'!AH1244),'Форма 1'!$H1244*VLOOKUP('Форма 1'!$F1244,'Придельники с 2022'!$B$4:$X$28,'Форма 1'!AH$8),"")</f>
        <v/>
      </c>
      <c r="R1244" s="103" t="str">
        <f>IF(ISNUMBER('Форма 1'!AI1244),'Форма 1'!$H1244*VLOOKUP('Форма 1'!$F1244,'Придельники с 2022'!$B$4:$X$28,'Форма 1'!AI$8),"")</f>
        <v/>
      </c>
      <c r="S1244" s="103" t="str">
        <f>IF(ISNUMBER('Форма 1'!AJ1244),'Форма 1'!$H1244*VLOOKUP('Форма 1'!$F1244,'Придельники с 2022'!$B$4:$X$28,'Форма 1'!AJ$8),"")</f>
        <v/>
      </c>
      <c r="T1244" s="87"/>
    </row>
    <row r="1245" spans="1:20">
      <c r="A1245" s="188">
        <f t="shared" si="111"/>
        <v>11</v>
      </c>
      <c r="B1245" s="189" t="s">
        <v>1391</v>
      </c>
      <c r="C1245" s="99">
        <f t="shared" si="109"/>
        <v>12566602.92</v>
      </c>
      <c r="D1245" s="103" t="str">
        <f>IF(ISNUMBER('Форма 1'!U1245),'Форма 1'!$H1245*VLOOKUP('Форма 1'!$F1245,'Придельники с 2022'!$B$4:$X$28,'Форма 1'!U$8),"")</f>
        <v/>
      </c>
      <c r="E1245" s="103">
        <f>IF(ISNUMBER('Форма 1'!V1245),'Форма 1'!$H1245*VLOOKUP('Форма 1'!$F1245,'Придельники с 2022'!$B$4:$X$28,'Форма 1'!V$8),"")</f>
        <v>8782613.0199999996</v>
      </c>
      <c r="F1245" s="103" t="str">
        <f>IF(ISNUMBER('Форма 1'!W1245),'Форма 1'!$H1245*VLOOKUP('Форма 1'!$F1245,'Придельники с 2022'!$B$4:$X$28,'Форма 1'!W$8),"")</f>
        <v/>
      </c>
      <c r="G1245" s="103" t="str">
        <f>IF(ISNUMBER('Форма 1'!X1245),'Форма 1'!$H1245*VLOOKUP('Форма 1'!$F1245,'Придельники с 2022'!$B$4:$X$28,'Форма 1'!X$8),"")</f>
        <v/>
      </c>
      <c r="H1245" s="103" t="str">
        <f>IF(ISNUMBER('Форма 1'!Y1245),'Форма 1'!$H1245*VLOOKUP('Форма 1'!$F1245,'Придельники с 2022'!$B$4:$X$28,'Форма 1'!Y$8),"")</f>
        <v/>
      </c>
      <c r="I1245" s="103" t="str">
        <f>IF(ISNUMBER('Форма 1'!Z1245),'Форма 1'!$H1245*VLOOKUP('Форма 1'!$F1245,'Придельники с 2022'!$B$4:$X$28,'Форма 1'!Z$8),"")</f>
        <v/>
      </c>
      <c r="J1245" s="103">
        <f>IF(ISNUMBER('Форма 1'!AA1245),'Форма 1'!$H1245*VLOOKUP('Форма 1'!$F1245,'Придельники с 2022'!$B$4:$X$28,'Форма 1'!AA$8),"")</f>
        <v>3783989.9</v>
      </c>
      <c r="K1245" s="92"/>
      <c r="L1245" s="88"/>
      <c r="M1245" s="103" t="str">
        <f>IF(ISNUMBER('Форма 1'!AD1245),'Форма 1'!$H1245*VLOOKUP('Форма 1'!$F1245,'Придельники с 2022'!$B$4:$X$28,'Форма 1'!AD$8),"")</f>
        <v/>
      </c>
      <c r="N1245" s="103" t="str">
        <f>IF(ISBLANK('Форма 1'!$AE1245),"",IF('Форма 1'!$AE1245=1,'Форма 1'!$H1245*VLOOKUP('Форма 1'!$F1245,'Придельники с 2022'!$B$4:$X$28,'Форма 1'!$AE$8,0),IF('Форма 1'!$AE1245=2,'Форма 1'!$H1245*VLOOKUP('Форма 1'!$F1245,'Придельники с 2022'!$B$4:$X$28,13,0),IF('Форма 1'!$AE1245=3,'Форма 1'!$H1245*VLOOKUP('Форма 1'!$F1245,'Придельники с 2022'!$B$4:$X$28,12,0)))))</f>
        <v/>
      </c>
      <c r="O1245" s="103" t="str">
        <f>IF(ISNUMBER('Форма 1'!AF1245),'Форма 1'!$H1245*VLOOKUP('Форма 1'!$F1245,'Придельники с 2022'!$B$4:$X$28,'Форма 1'!AF$8),"")</f>
        <v/>
      </c>
      <c r="P1245" s="88"/>
      <c r="Q1245" s="103" t="str">
        <f>IF(ISNUMBER('Форма 1'!AH1245),'Форма 1'!$H1245*VLOOKUP('Форма 1'!$F1245,'Придельники с 2022'!$B$4:$X$28,'Форма 1'!AH$8),"")</f>
        <v/>
      </c>
      <c r="R1245" s="103" t="str">
        <f>IF(ISNUMBER('Форма 1'!AI1245),'Форма 1'!$H1245*VLOOKUP('Форма 1'!$F1245,'Придельники с 2022'!$B$4:$X$28,'Форма 1'!AI$8),"")</f>
        <v/>
      </c>
      <c r="S1245" s="103" t="str">
        <f>IF(ISNUMBER('Форма 1'!AJ1245),'Форма 1'!$H1245*VLOOKUP('Форма 1'!$F1245,'Придельники с 2022'!$B$4:$X$28,'Форма 1'!AJ$8),"")</f>
        <v/>
      </c>
      <c r="T1245" s="87"/>
    </row>
    <row r="1246" spans="1:20">
      <c r="A1246" s="188">
        <f t="shared" si="111"/>
        <v>12</v>
      </c>
      <c r="B1246" s="189" t="s">
        <v>1392</v>
      </c>
      <c r="C1246" s="99">
        <f t="shared" si="109"/>
        <v>13033637.232000001</v>
      </c>
      <c r="D1246" s="103" t="str">
        <f>IF(ISNUMBER('Форма 1'!U1246),'Форма 1'!$H1246*VLOOKUP('Форма 1'!$F1246,'Придельники с 2022'!$B$4:$X$28,'Форма 1'!U$8),"")</f>
        <v/>
      </c>
      <c r="E1246" s="103" t="str">
        <f>IF(ISNUMBER('Форма 1'!V1246),'Форма 1'!$H1246*VLOOKUP('Форма 1'!$F1246,'Придельники с 2022'!$B$4:$X$28,'Форма 1'!V$8),"")</f>
        <v/>
      </c>
      <c r="F1246" s="103" t="str">
        <f>IF(ISNUMBER('Форма 1'!W1246),'Форма 1'!$H1246*VLOOKUP('Форма 1'!$F1246,'Придельники с 2022'!$B$4:$X$28,'Форма 1'!W$8),"")</f>
        <v/>
      </c>
      <c r="G1246" s="103" t="str">
        <f>IF(ISNUMBER('Форма 1'!X1246),'Форма 1'!$H1246*VLOOKUP('Форма 1'!$F1246,'Придельники с 2022'!$B$4:$X$28,'Форма 1'!X$8),"")</f>
        <v/>
      </c>
      <c r="H1246" s="103" t="str">
        <f>IF(ISNUMBER('Форма 1'!Y1246),'Форма 1'!$H1246*VLOOKUP('Форма 1'!$F1246,'Придельники с 2022'!$B$4:$X$28,'Форма 1'!Y$8),"")</f>
        <v/>
      </c>
      <c r="I1246" s="103" t="str">
        <f>IF(ISNUMBER('Форма 1'!Z1246),'Форма 1'!$H1246*VLOOKUP('Форма 1'!$F1246,'Придельники с 2022'!$B$4:$X$28,'Форма 1'!Z$8),"")</f>
        <v/>
      </c>
      <c r="J1246" s="103" t="str">
        <f>IF(ISNUMBER('Форма 1'!AA1246),'Форма 1'!$H1246*VLOOKUP('Форма 1'!$F1246,'Придельники с 2022'!$B$4:$X$28,'Форма 1'!AA$8),"")</f>
        <v/>
      </c>
      <c r="K1246" s="92"/>
      <c r="L1246" s="88"/>
      <c r="M1246" s="103">
        <f>IF(ISNUMBER('Форма 1'!AD1246),'Форма 1'!$H1246*VLOOKUP('Форма 1'!$F1246,'Придельники с 2022'!$B$4:$X$28,'Форма 1'!AD$8),"")</f>
        <v>13033637.232000001</v>
      </c>
      <c r="N1246" s="103" t="str">
        <f>IF(ISBLANK('Форма 1'!$AE1246),"",IF('Форма 1'!$AE1246=1,'Форма 1'!$H1246*VLOOKUP('Форма 1'!$F1246,'Придельники с 2022'!$B$4:$X$28,'Форма 1'!$AE$8,0),IF('Форма 1'!$AE1246=2,'Форма 1'!$H1246*VLOOKUP('Форма 1'!$F1246,'Придельники с 2022'!$B$4:$X$28,13,0),IF('Форма 1'!$AE1246=3,'Форма 1'!$H1246*VLOOKUP('Форма 1'!$F1246,'Придельники с 2022'!$B$4:$X$28,12,0)))))</f>
        <v/>
      </c>
      <c r="O1246" s="103" t="str">
        <f>IF(ISNUMBER('Форма 1'!AF1246),'Форма 1'!$H1246*VLOOKUP('Форма 1'!$F1246,'Придельники с 2022'!$B$4:$X$28,'Форма 1'!AF$8),"")</f>
        <v/>
      </c>
      <c r="P1246" s="88"/>
      <c r="Q1246" s="103" t="str">
        <f>IF(ISNUMBER('Форма 1'!AH1246),'Форма 1'!$H1246*VLOOKUP('Форма 1'!$F1246,'Придельники с 2022'!$B$4:$X$28,'Форма 1'!AH$8),"")</f>
        <v/>
      </c>
      <c r="R1246" s="103" t="str">
        <f>IF(ISNUMBER('Форма 1'!AI1246),'Форма 1'!$H1246*VLOOKUP('Форма 1'!$F1246,'Придельники с 2022'!$B$4:$X$28,'Форма 1'!AI$8),"")</f>
        <v/>
      </c>
      <c r="S1246" s="103" t="str">
        <f>IF(ISNUMBER('Форма 1'!AJ1246),'Форма 1'!$H1246*VLOOKUP('Форма 1'!$F1246,'Придельники с 2022'!$B$4:$X$28,'Форма 1'!AJ$8),"")</f>
        <v/>
      </c>
      <c r="T1246" s="87"/>
    </row>
    <row r="1247" spans="1:20">
      <c r="A1247" s="188">
        <f t="shared" si="111"/>
        <v>13</v>
      </c>
      <c r="B1247" s="189" t="s">
        <v>241</v>
      </c>
      <c r="C1247" s="99">
        <f t="shared" si="109"/>
        <v>15821316.112000002</v>
      </c>
      <c r="D1247" s="103" t="str">
        <f>IF(ISNUMBER('Форма 1'!U1247),'Форма 1'!$H1247*VLOOKUP('Форма 1'!$F1247,'Придельники с 2022'!$B$4:$X$28,'Форма 1'!U$8),"")</f>
        <v/>
      </c>
      <c r="E1247" s="103" t="str">
        <f>IF(ISNUMBER('Форма 1'!V1247),'Форма 1'!$H1247*VLOOKUP('Форма 1'!$F1247,'Придельники с 2022'!$B$4:$X$28,'Форма 1'!V$8),"")</f>
        <v/>
      </c>
      <c r="F1247" s="103" t="str">
        <f>IF(ISNUMBER('Форма 1'!W1247),'Форма 1'!$H1247*VLOOKUP('Форма 1'!$F1247,'Придельники с 2022'!$B$4:$X$28,'Форма 1'!W$8),"")</f>
        <v/>
      </c>
      <c r="G1247" s="103" t="str">
        <f>IF(ISNUMBER('Форма 1'!X1247),'Форма 1'!$H1247*VLOOKUP('Форма 1'!$F1247,'Придельники с 2022'!$B$4:$X$28,'Форма 1'!X$8),"")</f>
        <v/>
      </c>
      <c r="H1247" s="103" t="str">
        <f>IF(ISNUMBER('Форма 1'!Y1247),'Форма 1'!$H1247*VLOOKUP('Форма 1'!$F1247,'Придельники с 2022'!$B$4:$X$28,'Форма 1'!Y$8),"")</f>
        <v/>
      </c>
      <c r="I1247" s="103" t="str">
        <f>IF(ISNUMBER('Форма 1'!Z1247),'Форма 1'!$H1247*VLOOKUP('Форма 1'!$F1247,'Придельники с 2022'!$B$4:$X$28,'Форма 1'!Z$8),"")</f>
        <v/>
      </c>
      <c r="J1247" s="103" t="str">
        <f>IF(ISNUMBER('Форма 1'!AA1247),'Форма 1'!$H1247*VLOOKUP('Форма 1'!$F1247,'Придельники с 2022'!$B$4:$X$28,'Форма 1'!AA$8),"")</f>
        <v/>
      </c>
      <c r="K1247" s="92"/>
      <c r="L1247" s="88"/>
      <c r="M1247" s="103">
        <f>IF(ISNUMBER('Форма 1'!AD1247),'Форма 1'!$H1247*VLOOKUP('Форма 1'!$F1247,'Придельники с 2022'!$B$4:$X$28,'Форма 1'!AD$8),"")</f>
        <v>15821316.112000002</v>
      </c>
      <c r="N1247" s="103" t="str">
        <f>IF(ISBLANK('Форма 1'!$AE1247),"",IF('Форма 1'!$AE1247=1,'Форма 1'!$H1247*VLOOKUP('Форма 1'!$F1247,'Придельники с 2022'!$B$4:$X$28,'Форма 1'!$AE$8,0),IF('Форма 1'!$AE1247=2,'Форма 1'!$H1247*VLOOKUP('Форма 1'!$F1247,'Придельники с 2022'!$B$4:$X$28,13,0),IF('Форма 1'!$AE1247=3,'Форма 1'!$H1247*VLOOKUP('Форма 1'!$F1247,'Придельники с 2022'!$B$4:$X$28,12,0)))))</f>
        <v/>
      </c>
      <c r="O1247" s="103" t="str">
        <f>IF(ISNUMBER('Форма 1'!AF1247),'Форма 1'!$H1247*VLOOKUP('Форма 1'!$F1247,'Придельники с 2022'!$B$4:$X$28,'Форма 1'!AF$8),"")</f>
        <v/>
      </c>
      <c r="P1247" s="88"/>
      <c r="Q1247" s="103" t="str">
        <f>IF(ISNUMBER('Форма 1'!AH1247),'Форма 1'!$H1247*VLOOKUP('Форма 1'!$F1247,'Придельники с 2022'!$B$4:$X$28,'Форма 1'!AH$8),"")</f>
        <v/>
      </c>
      <c r="R1247" s="103" t="str">
        <f>IF(ISNUMBER('Форма 1'!AI1247),'Форма 1'!$H1247*VLOOKUP('Форма 1'!$F1247,'Придельники с 2022'!$B$4:$X$28,'Форма 1'!AI$8),"")</f>
        <v/>
      </c>
      <c r="S1247" s="103" t="str">
        <f>IF(ISNUMBER('Форма 1'!AJ1247),'Форма 1'!$H1247*VLOOKUP('Форма 1'!$F1247,'Придельники с 2022'!$B$4:$X$28,'Форма 1'!AJ$8),"")</f>
        <v/>
      </c>
      <c r="T1247" s="87"/>
    </row>
    <row r="1248" spans="1:20">
      <c r="A1248" s="188">
        <f t="shared" si="111"/>
        <v>14</v>
      </c>
      <c r="B1248" s="189" t="s">
        <v>1393</v>
      </c>
      <c r="C1248" s="99">
        <f t="shared" si="109"/>
        <v>4777649.2170000002</v>
      </c>
      <c r="D1248" s="103" t="str">
        <f>IF(ISNUMBER('Форма 1'!U1248),'Форма 1'!$H1248*VLOOKUP('Форма 1'!$F1248,'Придельники с 2022'!$B$4:$X$28,'Форма 1'!U$8),"")</f>
        <v/>
      </c>
      <c r="E1248" s="103" t="str">
        <f>IF(ISNUMBER('Форма 1'!V1248),'Форма 1'!$H1248*VLOOKUP('Форма 1'!$F1248,'Придельники с 2022'!$B$4:$X$28,'Форма 1'!V$8),"")</f>
        <v/>
      </c>
      <c r="F1248" s="103" t="str">
        <f>IF(ISNUMBER('Форма 1'!W1248),'Форма 1'!$H1248*VLOOKUP('Форма 1'!$F1248,'Придельники с 2022'!$B$4:$X$28,'Форма 1'!W$8),"")</f>
        <v/>
      </c>
      <c r="G1248" s="103">
        <f>IF(ISNUMBER('Форма 1'!X1248),'Форма 1'!$H1248*VLOOKUP('Форма 1'!$F1248,'Придельники с 2022'!$B$4:$X$28,'Форма 1'!X$8),"")</f>
        <v>948869.37</v>
      </c>
      <c r="H1248" s="103">
        <f>IF(ISNUMBER('Форма 1'!Y1248),'Форма 1'!$H1248*VLOOKUP('Форма 1'!$F1248,'Придельники с 2022'!$B$4:$X$28,'Форма 1'!Y$8),"")</f>
        <v>2499866.5499999998</v>
      </c>
      <c r="I1248" s="103">
        <f>IF(ISNUMBER('Форма 1'!Z1248),'Форма 1'!$H1248*VLOOKUP('Форма 1'!$F1248,'Придельники с 2022'!$B$4:$X$28,'Форма 1'!Z$8),"")</f>
        <v>1328913.297</v>
      </c>
      <c r="J1248" s="103" t="str">
        <f>IF(ISNUMBER('Форма 1'!AA1248),'Форма 1'!$H1248*VLOOKUP('Форма 1'!$F1248,'Придельники с 2022'!$B$4:$X$28,'Форма 1'!AA$8),"")</f>
        <v/>
      </c>
      <c r="K1248" s="92"/>
      <c r="L1248" s="88"/>
      <c r="M1248" s="103" t="str">
        <f>IF(ISNUMBER('Форма 1'!AD1248),'Форма 1'!$H1248*VLOOKUP('Форма 1'!$F1248,'Придельники с 2022'!$B$4:$X$28,'Форма 1'!AD$8),"")</f>
        <v/>
      </c>
      <c r="N1248" s="103" t="str">
        <f>IF(ISBLANK('Форма 1'!$AE1248),"",IF('Форма 1'!$AE1248=1,'Форма 1'!$H1248*VLOOKUP('Форма 1'!$F1248,'Придельники с 2022'!$B$4:$X$28,'Форма 1'!$AE$8,0),IF('Форма 1'!$AE1248=2,'Форма 1'!$H1248*VLOOKUP('Форма 1'!$F1248,'Придельники с 2022'!$B$4:$X$28,13,0),IF('Форма 1'!$AE1248=3,'Форма 1'!$H1248*VLOOKUP('Форма 1'!$F1248,'Придельники с 2022'!$B$4:$X$28,12,0)))))</f>
        <v/>
      </c>
      <c r="O1248" s="103" t="str">
        <f>IF(ISNUMBER('Форма 1'!AF1248),'Форма 1'!$H1248*VLOOKUP('Форма 1'!$F1248,'Придельники с 2022'!$B$4:$X$28,'Форма 1'!AF$8),"")</f>
        <v/>
      </c>
      <c r="P1248" s="88"/>
      <c r="Q1248" s="103" t="str">
        <f>IF(ISNUMBER('Форма 1'!AH1248),'Форма 1'!$H1248*VLOOKUP('Форма 1'!$F1248,'Придельники с 2022'!$B$4:$X$28,'Форма 1'!AH$8),"")</f>
        <v/>
      </c>
      <c r="R1248" s="103" t="str">
        <f>IF(ISNUMBER('Форма 1'!AI1248),'Форма 1'!$H1248*VLOOKUP('Форма 1'!$F1248,'Придельники с 2022'!$B$4:$X$28,'Форма 1'!AI$8),"")</f>
        <v/>
      </c>
      <c r="S1248" s="103" t="str">
        <f>IF(ISNUMBER('Форма 1'!AJ1248),'Форма 1'!$H1248*VLOOKUP('Форма 1'!$F1248,'Придельники с 2022'!$B$4:$X$28,'Форма 1'!AJ$8),"")</f>
        <v/>
      </c>
      <c r="T1248" s="87"/>
    </row>
    <row r="1249" spans="1:20">
      <c r="A1249" s="188">
        <f t="shared" si="111"/>
        <v>15</v>
      </c>
      <c r="B1249" s="189" t="s">
        <v>1394</v>
      </c>
      <c r="C1249" s="99">
        <f t="shared" si="109"/>
        <v>293356312.236</v>
      </c>
      <c r="D1249" s="103" t="str">
        <f>IF(ISNUMBER('Форма 1'!U1249),'Форма 1'!$H1249*VLOOKUP('Форма 1'!$F1249,'Придельники с 2022'!$B$4:$X$28,'Форма 1'!U$8),"")</f>
        <v/>
      </c>
      <c r="E1249" s="103" t="str">
        <f>IF(ISNUMBER('Форма 1'!V1249),'Форма 1'!$H1249*VLOOKUP('Форма 1'!$F1249,'Придельники с 2022'!$B$4:$X$28,'Форма 1'!V$8),"")</f>
        <v/>
      </c>
      <c r="F1249" s="103" t="str">
        <f>IF(ISNUMBER('Форма 1'!W1249),'Форма 1'!$H1249*VLOOKUP('Форма 1'!$F1249,'Придельники с 2022'!$B$4:$X$28,'Форма 1'!W$8),"")</f>
        <v/>
      </c>
      <c r="G1249" s="103" t="str">
        <f>IF(ISNUMBER('Форма 1'!X1249),'Форма 1'!$H1249*VLOOKUP('Форма 1'!$F1249,'Придельники с 2022'!$B$4:$X$28,'Форма 1'!X$8),"")</f>
        <v/>
      </c>
      <c r="H1249" s="103" t="str">
        <f>IF(ISNUMBER('Форма 1'!Y1249),'Форма 1'!$H1249*VLOOKUP('Форма 1'!$F1249,'Придельники с 2022'!$B$4:$X$28,'Форма 1'!Y$8),"")</f>
        <v/>
      </c>
      <c r="I1249" s="103" t="str">
        <f>IF(ISNUMBER('Форма 1'!Z1249),'Форма 1'!$H1249*VLOOKUP('Форма 1'!$F1249,'Придельники с 2022'!$B$4:$X$28,'Форма 1'!Z$8),"")</f>
        <v/>
      </c>
      <c r="J1249" s="103" t="str">
        <f>IF(ISNUMBER('Форма 1'!AA1249),'Форма 1'!$H1249*VLOOKUP('Форма 1'!$F1249,'Придельники с 2022'!$B$4:$X$28,'Форма 1'!AA$8),"")</f>
        <v/>
      </c>
      <c r="K1249" s="92"/>
      <c r="L1249" s="88"/>
      <c r="M1249" s="103">
        <f>IF(ISNUMBER('Форма 1'!AD1249),'Форма 1'!$H1249*VLOOKUP('Форма 1'!$F1249,'Придельники с 2022'!$B$4:$X$28,'Форма 1'!AD$8),"")</f>
        <v>88051021.631999999</v>
      </c>
      <c r="N1249" s="103">
        <f>IF(ISBLANK('Форма 1'!$AE1249),"",IF('Форма 1'!$AE1249=1,'Форма 1'!$H1249*VLOOKUP('Форма 1'!$F1249,'Придельники с 2022'!$B$4:$X$28,'Форма 1'!$AE$8,0),IF('Форма 1'!$AE1249=2,'Форма 1'!$H1249*VLOOKUP('Форма 1'!$F1249,'Придельники с 2022'!$B$4:$X$28,13,0),IF('Форма 1'!$AE1249=3,'Форма 1'!$H1249*VLOOKUP('Форма 1'!$F1249,'Придельники с 2022'!$B$4:$X$28,12,0)))))</f>
        <v>205305290.604</v>
      </c>
      <c r="O1249" s="103" t="str">
        <f>IF(ISNUMBER('Форма 1'!AF1249),'Форма 1'!$H1249*VLOOKUP('Форма 1'!$F1249,'Придельники с 2022'!$B$4:$X$28,'Форма 1'!AF$8),"")</f>
        <v/>
      </c>
      <c r="P1249" s="88"/>
      <c r="Q1249" s="103" t="str">
        <f>IF(ISNUMBER('Форма 1'!AH1249),'Форма 1'!$H1249*VLOOKUP('Форма 1'!$F1249,'Придельники с 2022'!$B$4:$X$28,'Форма 1'!AH$8),"")</f>
        <v/>
      </c>
      <c r="R1249" s="103" t="str">
        <f>IF(ISNUMBER('Форма 1'!AI1249),'Форма 1'!$H1249*VLOOKUP('Форма 1'!$F1249,'Придельники с 2022'!$B$4:$X$28,'Форма 1'!AI$8),"")</f>
        <v/>
      </c>
      <c r="S1249" s="103" t="str">
        <f>IF(ISNUMBER('Форма 1'!AJ1249),'Форма 1'!$H1249*VLOOKUP('Форма 1'!$F1249,'Придельники с 2022'!$B$4:$X$28,'Форма 1'!AJ$8),"")</f>
        <v/>
      </c>
      <c r="T1249" s="87"/>
    </row>
    <row r="1250" spans="1:20">
      <c r="A1250" s="188">
        <f t="shared" si="111"/>
        <v>16</v>
      </c>
      <c r="B1250" s="189" t="s">
        <v>1395</v>
      </c>
      <c r="C1250" s="99">
        <f t="shared" si="109"/>
        <v>19912187.399999999</v>
      </c>
      <c r="D1250" s="103" t="str">
        <f>IF(ISNUMBER('Форма 1'!U1250),'Форма 1'!$H1250*VLOOKUP('Форма 1'!$F1250,'Придельники с 2022'!$B$4:$X$28,'Форма 1'!U$8),"")</f>
        <v/>
      </c>
      <c r="E1250" s="103" t="str">
        <f>IF(ISNUMBER('Форма 1'!V1250),'Форма 1'!$H1250*VLOOKUP('Форма 1'!$F1250,'Придельники с 2022'!$B$4:$X$28,'Форма 1'!V$8),"")</f>
        <v/>
      </c>
      <c r="F1250" s="103" t="str">
        <f>IF(ISNUMBER('Форма 1'!W1250),'Форма 1'!$H1250*VLOOKUP('Форма 1'!$F1250,'Придельники с 2022'!$B$4:$X$28,'Форма 1'!W$8),"")</f>
        <v/>
      </c>
      <c r="G1250" s="103" t="str">
        <f>IF(ISNUMBER('Форма 1'!X1250),'Форма 1'!$H1250*VLOOKUP('Форма 1'!$F1250,'Придельники с 2022'!$B$4:$X$28,'Форма 1'!X$8),"")</f>
        <v/>
      </c>
      <c r="H1250" s="103" t="str">
        <f>IF(ISNUMBER('Форма 1'!Y1250),'Форма 1'!$H1250*VLOOKUP('Форма 1'!$F1250,'Придельники с 2022'!$B$4:$X$28,'Форма 1'!Y$8),"")</f>
        <v/>
      </c>
      <c r="I1250" s="103" t="str">
        <f>IF(ISNUMBER('Форма 1'!Z1250),'Форма 1'!$H1250*VLOOKUP('Форма 1'!$F1250,'Придельники с 2022'!$B$4:$X$28,'Форма 1'!Z$8),"")</f>
        <v/>
      </c>
      <c r="J1250" s="103" t="str">
        <f>IF(ISNUMBER('Форма 1'!AA1250),'Форма 1'!$H1250*VLOOKUP('Форма 1'!$F1250,'Придельники с 2022'!$B$4:$X$28,'Форма 1'!AA$8),"")</f>
        <v/>
      </c>
      <c r="K1250" s="90"/>
      <c r="L1250" s="87"/>
      <c r="M1250" s="103" t="str">
        <f>IF(ISNUMBER('Форма 1'!AD1250),'Форма 1'!$H1250*VLOOKUP('Форма 1'!$F1250,'Придельники с 2022'!$B$4:$X$28,'Форма 1'!AD$8),"")</f>
        <v/>
      </c>
      <c r="N1250" s="103">
        <f>IF(ISBLANK('Форма 1'!$AE1250),"",IF('Форма 1'!$AE1250=1,'Форма 1'!$H1250*VLOOKUP('Форма 1'!$F1250,'Придельники с 2022'!$B$4:$X$28,'Форма 1'!$AE$8,0),IF('Форма 1'!$AE1250=2,'Форма 1'!$H1250*VLOOKUP('Форма 1'!$F1250,'Придельники с 2022'!$B$4:$X$28,13,0),IF('Форма 1'!$AE1250=3,'Форма 1'!$H1250*VLOOKUP('Форма 1'!$F1250,'Придельники с 2022'!$B$4:$X$28,12,0)))))</f>
        <v>19912187.399999999</v>
      </c>
      <c r="O1250" s="103" t="str">
        <f>IF(ISNUMBER('Форма 1'!AF1250),'Форма 1'!$H1250*VLOOKUP('Форма 1'!$F1250,'Придельники с 2022'!$B$4:$X$28,'Форма 1'!AF$8),"")</f>
        <v/>
      </c>
      <c r="P1250" s="88"/>
      <c r="Q1250" s="103" t="str">
        <f>IF(ISNUMBER('Форма 1'!AH1250),'Форма 1'!$H1250*VLOOKUP('Форма 1'!$F1250,'Придельники с 2022'!$B$4:$X$28,'Форма 1'!AH$8),"")</f>
        <v/>
      </c>
      <c r="R1250" s="103" t="str">
        <f>IF(ISNUMBER('Форма 1'!AI1250),'Форма 1'!$H1250*VLOOKUP('Форма 1'!$F1250,'Придельники с 2022'!$B$4:$X$28,'Форма 1'!AI$8),"")</f>
        <v/>
      </c>
      <c r="S1250" s="103" t="str">
        <f>IF(ISNUMBER('Форма 1'!AJ1250),'Форма 1'!$H1250*VLOOKUP('Форма 1'!$F1250,'Придельники с 2022'!$B$4:$X$28,'Форма 1'!AJ$8),"")</f>
        <v/>
      </c>
      <c r="T1250" s="87"/>
    </row>
    <row r="1251" spans="1:20">
      <c r="A1251" s="188">
        <f t="shared" si="111"/>
        <v>17</v>
      </c>
      <c r="B1251" s="189" t="s">
        <v>1397</v>
      </c>
      <c r="C1251" s="99">
        <f t="shared" si="109"/>
        <v>11087407.199999999</v>
      </c>
      <c r="D1251" s="103" t="str">
        <f>IF(ISNUMBER('Форма 1'!U1251),'Форма 1'!$H1251*VLOOKUP('Форма 1'!$F1251,'Придельники с 2022'!$B$4:$X$28,'Форма 1'!U$8),"")</f>
        <v/>
      </c>
      <c r="E1251" s="103" t="str">
        <f>IF(ISNUMBER('Форма 1'!V1251),'Форма 1'!$H1251*VLOOKUP('Форма 1'!$F1251,'Придельники с 2022'!$B$4:$X$28,'Форма 1'!V$8),"")</f>
        <v/>
      </c>
      <c r="F1251" s="103" t="str">
        <f>IF(ISNUMBER('Форма 1'!W1251),'Форма 1'!$H1251*VLOOKUP('Форма 1'!$F1251,'Придельники с 2022'!$B$4:$X$28,'Форма 1'!W$8),"")</f>
        <v/>
      </c>
      <c r="G1251" s="103" t="str">
        <f>IF(ISNUMBER('Форма 1'!X1251),'Форма 1'!$H1251*VLOOKUP('Форма 1'!$F1251,'Придельники с 2022'!$B$4:$X$28,'Форма 1'!X$8),"")</f>
        <v/>
      </c>
      <c r="H1251" s="103" t="str">
        <f>IF(ISNUMBER('Форма 1'!Y1251),'Форма 1'!$H1251*VLOOKUP('Форма 1'!$F1251,'Придельники с 2022'!$B$4:$X$28,'Форма 1'!Y$8),"")</f>
        <v/>
      </c>
      <c r="I1251" s="103" t="str">
        <f>IF(ISNUMBER('Форма 1'!Z1251),'Форма 1'!$H1251*VLOOKUP('Форма 1'!$F1251,'Придельники с 2022'!$B$4:$X$28,'Форма 1'!Z$8),"")</f>
        <v/>
      </c>
      <c r="J1251" s="103" t="str">
        <f>IF(ISNUMBER('Форма 1'!AA1251),'Форма 1'!$H1251*VLOOKUP('Форма 1'!$F1251,'Придельники с 2022'!$B$4:$X$28,'Форма 1'!AA$8),"")</f>
        <v/>
      </c>
      <c r="K1251" s="90"/>
      <c r="L1251" s="87"/>
      <c r="M1251" s="103" t="str">
        <f>IF(ISNUMBER('Форма 1'!AD1251),'Форма 1'!$H1251*VLOOKUP('Форма 1'!$F1251,'Придельники с 2022'!$B$4:$X$28,'Форма 1'!AD$8),"")</f>
        <v/>
      </c>
      <c r="N1251" s="103">
        <f>IF(ISBLANK('Форма 1'!$AE1251),"",IF('Форма 1'!$AE1251=1,'Форма 1'!$H1251*VLOOKUP('Форма 1'!$F1251,'Придельники с 2022'!$B$4:$X$28,'Форма 1'!$AE$8,0),IF('Форма 1'!$AE1251=2,'Форма 1'!$H1251*VLOOKUP('Форма 1'!$F1251,'Придельники с 2022'!$B$4:$X$28,13,0),IF('Форма 1'!$AE1251=3,'Форма 1'!$H1251*VLOOKUP('Форма 1'!$F1251,'Придельники с 2022'!$B$4:$X$28,12,0)))))</f>
        <v>11087407.199999999</v>
      </c>
      <c r="O1251" s="103" t="str">
        <f>IF(ISNUMBER('Форма 1'!AF1251),'Форма 1'!$H1251*VLOOKUP('Форма 1'!$F1251,'Придельники с 2022'!$B$4:$X$28,'Форма 1'!AF$8),"")</f>
        <v/>
      </c>
      <c r="P1251" s="88"/>
      <c r="Q1251" s="103" t="str">
        <f>IF(ISNUMBER('Форма 1'!AH1251),'Форма 1'!$H1251*VLOOKUP('Форма 1'!$F1251,'Придельники с 2022'!$B$4:$X$28,'Форма 1'!AH$8),"")</f>
        <v/>
      </c>
      <c r="R1251" s="103" t="str">
        <f>IF(ISNUMBER('Форма 1'!AI1251),'Форма 1'!$H1251*VLOOKUP('Форма 1'!$F1251,'Придельники с 2022'!$B$4:$X$28,'Форма 1'!AI$8),"")</f>
        <v/>
      </c>
      <c r="S1251" s="103" t="str">
        <f>IF(ISNUMBER('Форма 1'!AJ1251),'Форма 1'!$H1251*VLOOKUP('Форма 1'!$F1251,'Придельники с 2022'!$B$4:$X$28,'Форма 1'!AJ$8),"")</f>
        <v/>
      </c>
      <c r="T1251" s="87"/>
    </row>
    <row r="1252" spans="1:20">
      <c r="A1252" s="188">
        <f t="shared" si="111"/>
        <v>18</v>
      </c>
      <c r="B1252" s="189" t="s">
        <v>1398</v>
      </c>
      <c r="C1252" s="99">
        <f t="shared" si="109"/>
        <v>754687.14000000013</v>
      </c>
      <c r="D1252" s="103" t="str">
        <f>IF(ISNUMBER('Форма 1'!U1252),'Форма 1'!$H1252*VLOOKUP('Форма 1'!$F1252,'Придельники с 2022'!$B$4:$X$28,'Форма 1'!U$8),"")</f>
        <v/>
      </c>
      <c r="E1252" s="103" t="str">
        <f>IF(ISNUMBER('Форма 1'!V1252),'Форма 1'!$H1252*VLOOKUP('Форма 1'!$F1252,'Придельники с 2022'!$B$4:$X$28,'Форма 1'!V$8),"")</f>
        <v/>
      </c>
      <c r="F1252" s="103" t="str">
        <f>IF(ISNUMBER('Форма 1'!W1252),'Форма 1'!$H1252*VLOOKUP('Форма 1'!$F1252,'Придельники с 2022'!$B$4:$X$28,'Форма 1'!W$8),"")</f>
        <v/>
      </c>
      <c r="G1252" s="103">
        <f>IF(ISNUMBER('Форма 1'!X1252),'Форма 1'!$H1252*VLOOKUP('Форма 1'!$F1252,'Придельники с 2022'!$B$4:$X$28,'Форма 1'!X$8),"")</f>
        <v>754687.14000000013</v>
      </c>
      <c r="H1252" s="103" t="str">
        <f>IF(ISNUMBER('Форма 1'!Y1252),'Форма 1'!$H1252*VLOOKUP('Форма 1'!$F1252,'Придельники с 2022'!$B$4:$X$28,'Форма 1'!Y$8),"")</f>
        <v/>
      </c>
      <c r="I1252" s="103" t="str">
        <f>IF(ISNUMBER('Форма 1'!Z1252),'Форма 1'!$H1252*VLOOKUP('Форма 1'!$F1252,'Придельники с 2022'!$B$4:$X$28,'Форма 1'!Z$8),"")</f>
        <v/>
      </c>
      <c r="J1252" s="103" t="str">
        <f>IF(ISNUMBER('Форма 1'!AA1252),'Форма 1'!$H1252*VLOOKUP('Форма 1'!$F1252,'Придельники с 2022'!$B$4:$X$28,'Форма 1'!AA$8),"")</f>
        <v/>
      </c>
      <c r="K1252" s="92"/>
      <c r="L1252" s="88"/>
      <c r="M1252" s="103" t="str">
        <f>IF(ISNUMBER('Форма 1'!AD1252),'Форма 1'!$H1252*VLOOKUP('Форма 1'!$F1252,'Придельники с 2022'!$B$4:$X$28,'Форма 1'!AD$8),"")</f>
        <v/>
      </c>
      <c r="N1252" s="103" t="str">
        <f>IF(ISBLANK('Форма 1'!$AE1252),"",IF('Форма 1'!$AE1252=1,'Форма 1'!$H1252*VLOOKUP('Форма 1'!$F1252,'Придельники с 2022'!$B$4:$X$28,'Форма 1'!$AE$8,0),IF('Форма 1'!$AE1252=2,'Форма 1'!$H1252*VLOOKUP('Форма 1'!$F1252,'Придельники с 2022'!$B$4:$X$28,13,0),IF('Форма 1'!$AE1252=3,'Форма 1'!$H1252*VLOOKUP('Форма 1'!$F1252,'Придельники с 2022'!$B$4:$X$28,12,0)))))</f>
        <v/>
      </c>
      <c r="O1252" s="103" t="str">
        <f>IF(ISNUMBER('Форма 1'!AF1252),'Форма 1'!$H1252*VLOOKUP('Форма 1'!$F1252,'Придельники с 2022'!$B$4:$X$28,'Форма 1'!AF$8),"")</f>
        <v/>
      </c>
      <c r="P1252" s="88"/>
      <c r="Q1252" s="103" t="str">
        <f>IF(ISNUMBER('Форма 1'!AH1252),'Форма 1'!$H1252*VLOOKUP('Форма 1'!$F1252,'Придельники с 2022'!$B$4:$X$28,'Форма 1'!AH$8),"")</f>
        <v/>
      </c>
      <c r="R1252" s="103" t="str">
        <f>IF(ISNUMBER('Форма 1'!AI1252),'Форма 1'!$H1252*VLOOKUP('Форма 1'!$F1252,'Придельники с 2022'!$B$4:$X$28,'Форма 1'!AI$8),"")</f>
        <v/>
      </c>
      <c r="S1252" s="103" t="str">
        <f>IF(ISNUMBER('Форма 1'!AJ1252),'Форма 1'!$H1252*VLOOKUP('Форма 1'!$F1252,'Придельники с 2022'!$B$4:$X$28,'Форма 1'!AJ$8),"")</f>
        <v/>
      </c>
      <c r="T1252" s="87"/>
    </row>
    <row r="1253" spans="1:20">
      <c r="A1253" s="188">
        <f t="shared" si="111"/>
        <v>19</v>
      </c>
      <c r="B1253" s="189" t="s">
        <v>1399</v>
      </c>
      <c r="C1253" s="99">
        <f t="shared" si="109"/>
        <v>3684373.8449999997</v>
      </c>
      <c r="D1253" s="103" t="str">
        <f>IF(ISNUMBER('Форма 1'!U1253),'Форма 1'!$H1253*VLOOKUP('Форма 1'!$F1253,'Придельники с 2022'!$B$4:$X$28,'Форма 1'!U$8),"")</f>
        <v/>
      </c>
      <c r="E1253" s="103" t="str">
        <f>IF(ISNUMBER('Форма 1'!V1253),'Форма 1'!$H1253*VLOOKUP('Форма 1'!$F1253,'Придельники с 2022'!$B$4:$X$28,'Форма 1'!V$8),"")</f>
        <v/>
      </c>
      <c r="F1253" s="103" t="str">
        <f>IF(ISNUMBER('Форма 1'!W1253),'Форма 1'!$H1253*VLOOKUP('Форма 1'!$F1253,'Придельники с 2022'!$B$4:$X$28,'Форма 1'!W$8),"")</f>
        <v/>
      </c>
      <c r="G1253" s="103" t="str">
        <f>IF(ISNUMBER('Форма 1'!X1253),'Форма 1'!$H1253*VLOOKUP('Форма 1'!$F1253,'Придельники с 2022'!$B$4:$X$28,'Форма 1'!X$8),"")</f>
        <v/>
      </c>
      <c r="H1253" s="103" t="str">
        <f>IF(ISNUMBER('Форма 1'!Y1253),'Форма 1'!$H1253*VLOOKUP('Форма 1'!$F1253,'Придельники с 2022'!$B$4:$X$28,'Форма 1'!Y$8),"")</f>
        <v/>
      </c>
      <c r="I1253" s="103" t="str">
        <f>IF(ISNUMBER('Форма 1'!Z1253),'Форма 1'!$H1253*VLOOKUP('Форма 1'!$F1253,'Придельники с 2022'!$B$4:$X$28,'Форма 1'!Z$8),"")</f>
        <v/>
      </c>
      <c r="J1253" s="103" t="str">
        <f>IF(ISNUMBER('Форма 1'!AA1253),'Форма 1'!$H1253*VLOOKUP('Форма 1'!$F1253,'Придельники с 2022'!$B$4:$X$28,'Форма 1'!AA$8),"")</f>
        <v/>
      </c>
      <c r="K1253" s="90"/>
      <c r="L1253" s="87"/>
      <c r="M1253" s="103">
        <f>IF(ISNUMBER('Форма 1'!AD1253),'Форма 1'!$H1253*VLOOKUP('Форма 1'!$F1253,'Придельники с 2022'!$B$4:$X$28,'Форма 1'!AD$8),"")</f>
        <v>3684373.8449999997</v>
      </c>
      <c r="N1253" s="103" t="str">
        <f>IF(ISBLANK('Форма 1'!$AE1253),"",IF('Форма 1'!$AE1253=1,'Форма 1'!$H1253*VLOOKUP('Форма 1'!$F1253,'Придельники с 2022'!$B$4:$X$28,'Форма 1'!$AE$8,0),IF('Форма 1'!$AE1253=2,'Форма 1'!$H1253*VLOOKUP('Форма 1'!$F1253,'Придельники с 2022'!$B$4:$X$28,13,0),IF('Форма 1'!$AE1253=3,'Форма 1'!$H1253*VLOOKUP('Форма 1'!$F1253,'Придельники с 2022'!$B$4:$X$28,12,0)))))</f>
        <v/>
      </c>
      <c r="O1253" s="103" t="str">
        <f>IF(ISNUMBER('Форма 1'!AF1253),'Форма 1'!$H1253*VLOOKUP('Форма 1'!$F1253,'Придельники с 2022'!$B$4:$X$28,'Форма 1'!AF$8),"")</f>
        <v/>
      </c>
      <c r="P1253" s="87"/>
      <c r="Q1253" s="103" t="str">
        <f>IF(ISNUMBER('Форма 1'!AH1253),'Форма 1'!$H1253*VLOOKUP('Форма 1'!$F1253,'Придельники с 2022'!$B$4:$X$28,'Форма 1'!AH$8),"")</f>
        <v/>
      </c>
      <c r="R1253" s="103" t="str">
        <f>IF(ISNUMBER('Форма 1'!AI1253),'Форма 1'!$H1253*VLOOKUP('Форма 1'!$F1253,'Придельники с 2022'!$B$4:$X$28,'Форма 1'!AI$8),"")</f>
        <v/>
      </c>
      <c r="S1253" s="103" t="str">
        <f>IF(ISNUMBER('Форма 1'!AJ1253),'Форма 1'!$H1253*VLOOKUP('Форма 1'!$F1253,'Придельники с 2022'!$B$4:$X$28,'Форма 1'!AJ$8),"")</f>
        <v/>
      </c>
      <c r="T1253" s="87"/>
    </row>
    <row r="1254" spans="1:20">
      <c r="A1254" s="188">
        <f t="shared" si="111"/>
        <v>20</v>
      </c>
      <c r="B1254" s="189" t="s">
        <v>1401</v>
      </c>
      <c r="C1254" s="99">
        <f t="shared" si="109"/>
        <v>11338405.98</v>
      </c>
      <c r="D1254" s="103" t="str">
        <f>IF(ISNUMBER('Форма 1'!U1254),'Форма 1'!$H1254*VLOOKUP('Форма 1'!$F1254,'Придельники с 2022'!$B$4:$X$28,'Форма 1'!U$8),"")</f>
        <v/>
      </c>
      <c r="E1254" s="103" t="str">
        <f>IF(ISNUMBER('Форма 1'!V1254),'Форма 1'!$H1254*VLOOKUP('Форма 1'!$F1254,'Придельники с 2022'!$B$4:$X$28,'Форма 1'!V$8),"")</f>
        <v/>
      </c>
      <c r="F1254" s="103" t="str">
        <f>IF(ISNUMBER('Форма 1'!W1254),'Форма 1'!$H1254*VLOOKUP('Форма 1'!$F1254,'Придельники с 2022'!$B$4:$X$28,'Форма 1'!W$8),"")</f>
        <v/>
      </c>
      <c r="G1254" s="103" t="str">
        <f>IF(ISNUMBER('Форма 1'!X1254),'Форма 1'!$H1254*VLOOKUP('Форма 1'!$F1254,'Придельники с 2022'!$B$4:$X$28,'Форма 1'!X$8),"")</f>
        <v/>
      </c>
      <c r="H1254" s="103" t="str">
        <f>IF(ISNUMBER('Форма 1'!Y1254),'Форма 1'!$H1254*VLOOKUP('Форма 1'!$F1254,'Придельники с 2022'!$B$4:$X$28,'Форма 1'!Y$8),"")</f>
        <v/>
      </c>
      <c r="I1254" s="103" t="str">
        <f>IF(ISNUMBER('Форма 1'!Z1254),'Форма 1'!$H1254*VLOOKUP('Форма 1'!$F1254,'Придельники с 2022'!$B$4:$X$28,'Форма 1'!Z$8),"")</f>
        <v/>
      </c>
      <c r="J1254" s="103" t="str">
        <f>IF(ISNUMBER('Форма 1'!AA1254),'Форма 1'!$H1254*VLOOKUP('Форма 1'!$F1254,'Придельники с 2022'!$B$4:$X$28,'Форма 1'!AA$8),"")</f>
        <v/>
      </c>
      <c r="K1254" s="90"/>
      <c r="L1254" s="87"/>
      <c r="M1254" s="103">
        <f>IF(ISNUMBER('Форма 1'!AD1254),'Форма 1'!$H1254*VLOOKUP('Форма 1'!$F1254,'Придельники с 2022'!$B$4:$X$28,'Форма 1'!AD$8),"")</f>
        <v>7043796.4299999997</v>
      </c>
      <c r="N1254" s="103">
        <f>IF(ISBLANK('Форма 1'!$AE1254),"",IF('Форма 1'!$AE1254=1,'Форма 1'!$H1254*VLOOKUP('Форма 1'!$F1254,'Придельники с 2022'!$B$4:$X$28,'Форма 1'!$AE$8,0),IF('Форма 1'!$AE1254=2,'Форма 1'!$H1254*VLOOKUP('Форма 1'!$F1254,'Придельники с 2022'!$B$4:$X$28,13,0),IF('Форма 1'!$AE1254=3,'Форма 1'!$H1254*VLOOKUP('Форма 1'!$F1254,'Придельники с 2022'!$B$4:$X$28,12,0)))))</f>
        <v>4294609.55</v>
      </c>
      <c r="O1254" s="103" t="str">
        <f>IF(ISNUMBER('Форма 1'!AF1254),'Форма 1'!$H1254*VLOOKUP('Форма 1'!$F1254,'Придельники с 2022'!$B$4:$X$28,'Форма 1'!AF$8),"")</f>
        <v/>
      </c>
      <c r="P1254" s="87"/>
      <c r="Q1254" s="103" t="str">
        <f>IF(ISNUMBER('Форма 1'!AH1254),'Форма 1'!$H1254*VLOOKUP('Форма 1'!$F1254,'Придельники с 2022'!$B$4:$X$28,'Форма 1'!AH$8),"")</f>
        <v/>
      </c>
      <c r="R1254" s="103" t="str">
        <f>IF(ISNUMBER('Форма 1'!AI1254),'Форма 1'!$H1254*VLOOKUP('Форма 1'!$F1254,'Придельники с 2022'!$B$4:$X$28,'Форма 1'!AI$8),"")</f>
        <v/>
      </c>
      <c r="S1254" s="103" t="str">
        <f>IF(ISNUMBER('Форма 1'!AJ1254),'Форма 1'!$H1254*VLOOKUP('Форма 1'!$F1254,'Придельники с 2022'!$B$4:$X$28,'Форма 1'!AJ$8),"")</f>
        <v/>
      </c>
      <c r="T1254" s="87"/>
    </row>
    <row r="1255" spans="1:20">
      <c r="A1255" s="188">
        <f t="shared" si="111"/>
        <v>21</v>
      </c>
      <c r="B1255" s="189" t="s">
        <v>1402</v>
      </c>
      <c r="C1255" s="99">
        <f t="shared" si="109"/>
        <v>4269286.1129999999</v>
      </c>
      <c r="D1255" s="103" t="str">
        <f>IF(ISNUMBER('Форма 1'!U1255),'Форма 1'!$H1255*VLOOKUP('Форма 1'!$F1255,'Придельники с 2022'!$B$4:$X$28,'Форма 1'!U$8),"")</f>
        <v/>
      </c>
      <c r="E1255" s="103" t="str">
        <f>IF(ISNUMBER('Форма 1'!V1255),'Форма 1'!$H1255*VLOOKUP('Форма 1'!$F1255,'Придельники с 2022'!$B$4:$X$28,'Форма 1'!V$8),"")</f>
        <v/>
      </c>
      <c r="F1255" s="103" t="str">
        <f>IF(ISNUMBER('Форма 1'!W1255),'Форма 1'!$H1255*VLOOKUP('Форма 1'!$F1255,'Придельники с 2022'!$B$4:$X$28,'Форма 1'!W$8),"")</f>
        <v/>
      </c>
      <c r="G1255" s="103" t="str">
        <f>IF(ISNUMBER('Форма 1'!X1255),'Форма 1'!$H1255*VLOOKUP('Форма 1'!$F1255,'Придельники с 2022'!$B$4:$X$28,'Форма 1'!X$8),"")</f>
        <v/>
      </c>
      <c r="H1255" s="103" t="str">
        <f>IF(ISNUMBER('Форма 1'!Y1255),'Форма 1'!$H1255*VLOOKUP('Форма 1'!$F1255,'Придельники с 2022'!$B$4:$X$28,'Форма 1'!Y$8),"")</f>
        <v/>
      </c>
      <c r="I1255" s="103" t="str">
        <f>IF(ISNUMBER('Форма 1'!Z1255),'Форма 1'!$H1255*VLOOKUP('Форма 1'!$F1255,'Придельники с 2022'!$B$4:$X$28,'Форма 1'!Z$8),"")</f>
        <v/>
      </c>
      <c r="J1255" s="103" t="str">
        <f>IF(ISNUMBER('Форма 1'!AA1255),'Форма 1'!$H1255*VLOOKUP('Форма 1'!$F1255,'Придельники с 2022'!$B$4:$X$28,'Форма 1'!AA$8),"")</f>
        <v/>
      </c>
      <c r="K1255" s="90"/>
      <c r="L1255" s="87"/>
      <c r="M1255" s="103">
        <f>IF(ISNUMBER('Форма 1'!AD1255),'Форма 1'!$H1255*VLOOKUP('Форма 1'!$F1255,'Придельники с 2022'!$B$4:$X$28,'Форма 1'!AD$8),"")</f>
        <v>4269286.1129999999</v>
      </c>
      <c r="N1255" s="103" t="str">
        <f>IF(ISBLANK('Форма 1'!$AE1255),"",IF('Форма 1'!$AE1255=1,'Форма 1'!$H1255*VLOOKUP('Форма 1'!$F1255,'Придельники с 2022'!$B$4:$X$28,'Форма 1'!$AE$8,0),IF('Форма 1'!$AE1255=2,'Форма 1'!$H1255*VLOOKUP('Форма 1'!$F1255,'Придельники с 2022'!$B$4:$X$28,13,0),IF('Форма 1'!$AE1255=3,'Форма 1'!$H1255*VLOOKUP('Форма 1'!$F1255,'Придельники с 2022'!$B$4:$X$28,12,0)))))</f>
        <v/>
      </c>
      <c r="O1255" s="103" t="str">
        <f>IF(ISNUMBER('Форма 1'!AF1255),'Форма 1'!$H1255*VLOOKUP('Форма 1'!$F1255,'Придельники с 2022'!$B$4:$X$28,'Форма 1'!AF$8),"")</f>
        <v/>
      </c>
      <c r="P1255" s="87"/>
      <c r="Q1255" s="103" t="str">
        <f>IF(ISNUMBER('Форма 1'!AH1255),'Форма 1'!$H1255*VLOOKUP('Форма 1'!$F1255,'Придельники с 2022'!$B$4:$X$28,'Форма 1'!AH$8),"")</f>
        <v/>
      </c>
      <c r="R1255" s="103" t="str">
        <f>IF(ISNUMBER('Форма 1'!AI1255),'Форма 1'!$H1255*VLOOKUP('Форма 1'!$F1255,'Придельники с 2022'!$B$4:$X$28,'Форма 1'!AI$8),"")</f>
        <v/>
      </c>
      <c r="S1255" s="103" t="str">
        <f>IF(ISNUMBER('Форма 1'!AJ1255),'Форма 1'!$H1255*VLOOKUP('Форма 1'!$F1255,'Придельники с 2022'!$B$4:$X$28,'Форма 1'!AJ$8),"")</f>
        <v/>
      </c>
      <c r="T1255" s="87"/>
    </row>
    <row r="1256" spans="1:20">
      <c r="A1256" s="188">
        <f t="shared" si="111"/>
        <v>22</v>
      </c>
      <c r="B1256" s="189" t="s">
        <v>1403</v>
      </c>
      <c r="C1256" s="99">
        <f t="shared" si="109"/>
        <v>4129748.219</v>
      </c>
      <c r="D1256" s="103" t="str">
        <f>IF(ISNUMBER('Форма 1'!U1256),'Форма 1'!$H1256*VLOOKUP('Форма 1'!$F1256,'Придельники с 2022'!$B$4:$X$28,'Форма 1'!U$8),"")</f>
        <v/>
      </c>
      <c r="E1256" s="103" t="str">
        <f>IF(ISNUMBER('Форма 1'!V1256),'Форма 1'!$H1256*VLOOKUP('Форма 1'!$F1256,'Придельники с 2022'!$B$4:$X$28,'Форма 1'!V$8),"")</f>
        <v/>
      </c>
      <c r="F1256" s="103" t="str">
        <f>IF(ISNUMBER('Форма 1'!W1256),'Форма 1'!$H1256*VLOOKUP('Форма 1'!$F1256,'Придельники с 2022'!$B$4:$X$28,'Форма 1'!W$8),"")</f>
        <v/>
      </c>
      <c r="G1256" s="103" t="str">
        <f>IF(ISNUMBER('Форма 1'!X1256),'Форма 1'!$H1256*VLOOKUP('Форма 1'!$F1256,'Придельники с 2022'!$B$4:$X$28,'Форма 1'!X$8),"")</f>
        <v/>
      </c>
      <c r="H1256" s="103" t="str">
        <f>IF(ISNUMBER('Форма 1'!Y1256),'Форма 1'!$H1256*VLOOKUP('Форма 1'!$F1256,'Придельники с 2022'!$B$4:$X$28,'Форма 1'!Y$8),"")</f>
        <v/>
      </c>
      <c r="I1256" s="103" t="str">
        <f>IF(ISNUMBER('Форма 1'!Z1256),'Форма 1'!$H1256*VLOOKUP('Форма 1'!$F1256,'Придельники с 2022'!$B$4:$X$28,'Форма 1'!Z$8),"")</f>
        <v/>
      </c>
      <c r="J1256" s="103" t="str">
        <f>IF(ISNUMBER('Форма 1'!AA1256),'Форма 1'!$H1256*VLOOKUP('Форма 1'!$F1256,'Придельники с 2022'!$B$4:$X$28,'Форма 1'!AA$8),"")</f>
        <v/>
      </c>
      <c r="K1256" s="90"/>
      <c r="L1256" s="87"/>
      <c r="M1256" s="103">
        <f>IF(ISNUMBER('Форма 1'!AD1256),'Форма 1'!$H1256*VLOOKUP('Форма 1'!$F1256,'Придельники с 2022'!$B$4:$X$28,'Форма 1'!AD$8),"")</f>
        <v>4129748.219</v>
      </c>
      <c r="N1256" s="103" t="str">
        <f>IF(ISBLANK('Форма 1'!$AE1256),"",IF('Форма 1'!$AE1256=1,'Форма 1'!$H1256*VLOOKUP('Форма 1'!$F1256,'Придельники с 2022'!$B$4:$X$28,'Форма 1'!$AE$8,0),IF('Форма 1'!$AE1256=2,'Форма 1'!$H1256*VLOOKUP('Форма 1'!$F1256,'Придельники с 2022'!$B$4:$X$28,13,0),IF('Форма 1'!$AE1256=3,'Форма 1'!$H1256*VLOOKUP('Форма 1'!$F1256,'Придельники с 2022'!$B$4:$X$28,12,0)))))</f>
        <v/>
      </c>
      <c r="O1256" s="103" t="str">
        <f>IF(ISNUMBER('Форма 1'!AF1256),'Форма 1'!$H1256*VLOOKUP('Форма 1'!$F1256,'Придельники с 2022'!$B$4:$X$28,'Форма 1'!AF$8),"")</f>
        <v/>
      </c>
      <c r="P1256" s="87"/>
      <c r="Q1256" s="103" t="str">
        <f>IF(ISNUMBER('Форма 1'!AH1256),'Форма 1'!$H1256*VLOOKUP('Форма 1'!$F1256,'Придельники с 2022'!$B$4:$X$28,'Форма 1'!AH$8),"")</f>
        <v/>
      </c>
      <c r="R1256" s="103" t="str">
        <f>IF(ISNUMBER('Форма 1'!AI1256),'Форма 1'!$H1256*VLOOKUP('Форма 1'!$F1256,'Придельники с 2022'!$B$4:$X$28,'Форма 1'!AI$8),"")</f>
        <v/>
      </c>
      <c r="S1256" s="103" t="str">
        <f>IF(ISNUMBER('Форма 1'!AJ1256),'Форма 1'!$H1256*VLOOKUP('Форма 1'!$F1256,'Придельники с 2022'!$B$4:$X$28,'Форма 1'!AJ$8),"")</f>
        <v/>
      </c>
      <c r="T1256" s="87"/>
    </row>
    <row r="1257" spans="1:20">
      <c r="A1257" s="188">
        <f t="shared" si="111"/>
        <v>23</v>
      </c>
      <c r="B1257" s="189" t="s">
        <v>1404</v>
      </c>
      <c r="C1257" s="99">
        <f t="shared" si="109"/>
        <v>4868001.1099999994</v>
      </c>
      <c r="D1257" s="103" t="str">
        <f>IF(ISNUMBER('Форма 1'!U1257),'Форма 1'!$H1257*VLOOKUP('Форма 1'!$F1257,'Придельники с 2022'!$B$4:$X$28,'Форма 1'!U$8),"")</f>
        <v/>
      </c>
      <c r="E1257" s="103" t="str">
        <f>IF(ISNUMBER('Форма 1'!V1257),'Форма 1'!$H1257*VLOOKUP('Форма 1'!$F1257,'Придельники с 2022'!$B$4:$X$28,'Форма 1'!V$8),"")</f>
        <v/>
      </c>
      <c r="F1257" s="103" t="str">
        <f>IF(ISNUMBER('Форма 1'!W1257),'Форма 1'!$H1257*VLOOKUP('Форма 1'!$F1257,'Придельники с 2022'!$B$4:$X$28,'Форма 1'!W$8),"")</f>
        <v/>
      </c>
      <c r="G1257" s="103" t="str">
        <f>IF(ISNUMBER('Форма 1'!X1257),'Форма 1'!$H1257*VLOOKUP('Форма 1'!$F1257,'Придельники с 2022'!$B$4:$X$28,'Форма 1'!X$8),"")</f>
        <v/>
      </c>
      <c r="H1257" s="103" t="str">
        <f>IF(ISNUMBER('Форма 1'!Y1257),'Форма 1'!$H1257*VLOOKUP('Форма 1'!$F1257,'Придельники с 2022'!$B$4:$X$28,'Форма 1'!Y$8),"")</f>
        <v/>
      </c>
      <c r="I1257" s="103" t="str">
        <f>IF(ISNUMBER('Форма 1'!Z1257),'Форма 1'!$H1257*VLOOKUP('Форма 1'!$F1257,'Придельники с 2022'!$B$4:$X$28,'Форма 1'!Z$8),"")</f>
        <v/>
      </c>
      <c r="J1257" s="103" t="str">
        <f>IF(ISNUMBER('Форма 1'!AA1257),'Форма 1'!$H1257*VLOOKUP('Форма 1'!$F1257,'Придельники с 2022'!$B$4:$X$28,'Форма 1'!AA$8),"")</f>
        <v/>
      </c>
      <c r="K1257" s="90"/>
      <c r="L1257" s="87"/>
      <c r="M1257" s="103" t="str">
        <f>IF(ISNUMBER('Форма 1'!AD1257),'Форма 1'!$H1257*VLOOKUP('Форма 1'!$F1257,'Придельники с 2022'!$B$4:$X$28,'Форма 1'!AD$8),"")</f>
        <v/>
      </c>
      <c r="N1257" s="103">
        <f>IF(ISBLANK('Форма 1'!$AE1257),"",IF('Форма 1'!$AE1257=1,'Форма 1'!$H1257*VLOOKUP('Форма 1'!$F1257,'Придельники с 2022'!$B$4:$X$28,'Форма 1'!$AE$8,0),IF('Форма 1'!$AE1257=2,'Форма 1'!$H1257*VLOOKUP('Форма 1'!$F1257,'Придельники с 2022'!$B$4:$X$28,13,0),IF('Форма 1'!$AE1257=3,'Форма 1'!$H1257*VLOOKUP('Форма 1'!$F1257,'Придельники с 2022'!$B$4:$X$28,12,0)))))</f>
        <v>4868001.1099999994</v>
      </c>
      <c r="O1257" s="103" t="str">
        <f>IF(ISNUMBER('Форма 1'!AF1257),'Форма 1'!$H1257*VLOOKUP('Форма 1'!$F1257,'Придельники с 2022'!$B$4:$X$28,'Форма 1'!AF$8),"")</f>
        <v/>
      </c>
      <c r="P1257" s="87"/>
      <c r="Q1257" s="103" t="str">
        <f>IF(ISNUMBER('Форма 1'!AH1257),'Форма 1'!$H1257*VLOOKUP('Форма 1'!$F1257,'Придельники с 2022'!$B$4:$X$28,'Форма 1'!AH$8),"")</f>
        <v/>
      </c>
      <c r="R1257" s="103" t="str">
        <f>IF(ISNUMBER('Форма 1'!AI1257),'Форма 1'!$H1257*VLOOKUP('Форма 1'!$F1257,'Придельники с 2022'!$B$4:$X$28,'Форма 1'!AI$8),"")</f>
        <v/>
      </c>
      <c r="S1257" s="103" t="str">
        <f>IF(ISNUMBER('Форма 1'!AJ1257),'Форма 1'!$H1257*VLOOKUP('Форма 1'!$F1257,'Придельники с 2022'!$B$4:$X$28,'Форма 1'!AJ$8),"")</f>
        <v/>
      </c>
      <c r="T1257" s="87"/>
    </row>
    <row r="1258" spans="1:20">
      <c r="A1258" s="188">
        <f t="shared" si="111"/>
        <v>24</v>
      </c>
      <c r="B1258" s="189" t="s">
        <v>1405</v>
      </c>
      <c r="C1258" s="99">
        <f t="shared" ref="C1258:C1355" si="113">SUM(D1258:J1258,L1258:T1258)</f>
        <v>7670761.2139999997</v>
      </c>
      <c r="D1258" s="103" t="str">
        <f>IF(ISNUMBER('Форма 1'!U1258),'Форма 1'!$H1258*VLOOKUP('Форма 1'!$F1258,'Придельники с 2022'!$B$4:$X$28,'Форма 1'!U$8),"")</f>
        <v/>
      </c>
      <c r="E1258" s="103" t="str">
        <f>IF(ISNUMBER('Форма 1'!V1258),'Форма 1'!$H1258*VLOOKUP('Форма 1'!$F1258,'Придельники с 2022'!$B$4:$X$28,'Форма 1'!V$8),"")</f>
        <v/>
      </c>
      <c r="F1258" s="103" t="str">
        <f>IF(ISNUMBER('Форма 1'!W1258),'Форма 1'!$H1258*VLOOKUP('Форма 1'!$F1258,'Придельники с 2022'!$B$4:$X$28,'Форма 1'!W$8),"")</f>
        <v/>
      </c>
      <c r="G1258" s="103" t="str">
        <f>IF(ISNUMBER('Форма 1'!X1258),'Форма 1'!$H1258*VLOOKUP('Форма 1'!$F1258,'Придельники с 2022'!$B$4:$X$28,'Форма 1'!X$8),"")</f>
        <v/>
      </c>
      <c r="H1258" s="103" t="str">
        <f>IF(ISNUMBER('Форма 1'!Y1258),'Форма 1'!$H1258*VLOOKUP('Форма 1'!$F1258,'Придельники с 2022'!$B$4:$X$28,'Форма 1'!Y$8),"")</f>
        <v/>
      </c>
      <c r="I1258" s="103" t="str">
        <f>IF(ISNUMBER('Форма 1'!Z1258),'Форма 1'!$H1258*VLOOKUP('Форма 1'!$F1258,'Придельники с 2022'!$B$4:$X$28,'Форма 1'!Z$8),"")</f>
        <v/>
      </c>
      <c r="J1258" s="103" t="str">
        <f>IF(ISNUMBER('Форма 1'!AA1258),'Форма 1'!$H1258*VLOOKUP('Форма 1'!$F1258,'Придельники с 2022'!$B$4:$X$28,'Форма 1'!AA$8),"")</f>
        <v/>
      </c>
      <c r="K1258" s="90"/>
      <c r="L1258" s="87"/>
      <c r="M1258" s="103">
        <f>IF(ISNUMBER('Форма 1'!AD1258),'Форма 1'!$H1258*VLOOKUP('Форма 1'!$F1258,'Придельники с 2022'!$B$4:$X$28,'Форма 1'!AD$8),"")</f>
        <v>7670761.2139999997</v>
      </c>
      <c r="N1258" s="103" t="str">
        <f>IF(ISBLANK('Форма 1'!$AE1258),"",IF('Форма 1'!$AE1258=1,'Форма 1'!$H1258*VLOOKUP('Форма 1'!$F1258,'Придельники с 2022'!$B$4:$X$28,'Форма 1'!$AE$8,0),IF('Форма 1'!$AE1258=2,'Форма 1'!$H1258*VLOOKUP('Форма 1'!$F1258,'Придельники с 2022'!$B$4:$X$28,13,0),IF('Форма 1'!$AE1258=3,'Форма 1'!$H1258*VLOOKUP('Форма 1'!$F1258,'Придельники с 2022'!$B$4:$X$28,12,0)))))</f>
        <v/>
      </c>
      <c r="O1258" s="103" t="str">
        <f>IF(ISNUMBER('Форма 1'!AF1258),'Форма 1'!$H1258*VLOOKUP('Форма 1'!$F1258,'Придельники с 2022'!$B$4:$X$28,'Форма 1'!AF$8),"")</f>
        <v/>
      </c>
      <c r="P1258" s="87"/>
      <c r="Q1258" s="103" t="str">
        <f>IF(ISNUMBER('Форма 1'!AH1258),'Форма 1'!$H1258*VLOOKUP('Форма 1'!$F1258,'Придельники с 2022'!$B$4:$X$28,'Форма 1'!AH$8),"")</f>
        <v/>
      </c>
      <c r="R1258" s="103" t="str">
        <f>IF(ISNUMBER('Форма 1'!AI1258),'Форма 1'!$H1258*VLOOKUP('Форма 1'!$F1258,'Придельники с 2022'!$B$4:$X$28,'Форма 1'!AI$8),"")</f>
        <v/>
      </c>
      <c r="S1258" s="103" t="str">
        <f>IF(ISNUMBER('Форма 1'!AJ1258),'Форма 1'!$H1258*VLOOKUP('Форма 1'!$F1258,'Придельники с 2022'!$B$4:$X$28,'Форма 1'!AJ$8),"")</f>
        <v/>
      </c>
      <c r="T1258" s="87"/>
    </row>
    <row r="1259" spans="1:20">
      <c r="A1259" s="188">
        <f t="shared" si="111"/>
        <v>25</v>
      </c>
      <c r="B1259" s="189" t="s">
        <v>1406</v>
      </c>
      <c r="C1259" s="99">
        <f t="shared" si="113"/>
        <v>4177535.1689999998</v>
      </c>
      <c r="D1259" s="103" t="str">
        <f>IF(ISNUMBER('Форма 1'!U1259),'Форма 1'!$H1259*VLOOKUP('Форма 1'!$F1259,'Придельники с 2022'!$B$4:$X$28,'Форма 1'!U$8),"")</f>
        <v/>
      </c>
      <c r="E1259" s="103" t="str">
        <f>IF(ISNUMBER('Форма 1'!V1259),'Форма 1'!$H1259*VLOOKUP('Форма 1'!$F1259,'Придельники с 2022'!$B$4:$X$28,'Форма 1'!V$8),"")</f>
        <v/>
      </c>
      <c r="F1259" s="103" t="str">
        <f>IF(ISNUMBER('Форма 1'!W1259),'Форма 1'!$H1259*VLOOKUP('Форма 1'!$F1259,'Придельники с 2022'!$B$4:$X$28,'Форма 1'!W$8),"")</f>
        <v/>
      </c>
      <c r="G1259" s="103" t="str">
        <f>IF(ISNUMBER('Форма 1'!X1259),'Форма 1'!$H1259*VLOOKUP('Форма 1'!$F1259,'Придельники с 2022'!$B$4:$X$28,'Форма 1'!X$8),"")</f>
        <v/>
      </c>
      <c r="H1259" s="103" t="str">
        <f>IF(ISNUMBER('Форма 1'!Y1259),'Форма 1'!$H1259*VLOOKUP('Форма 1'!$F1259,'Придельники с 2022'!$B$4:$X$28,'Форма 1'!Y$8),"")</f>
        <v/>
      </c>
      <c r="I1259" s="103" t="str">
        <f>IF(ISNUMBER('Форма 1'!Z1259),'Форма 1'!$H1259*VLOOKUP('Форма 1'!$F1259,'Придельники с 2022'!$B$4:$X$28,'Форма 1'!Z$8),"")</f>
        <v/>
      </c>
      <c r="J1259" s="103" t="str">
        <f>IF(ISNUMBER('Форма 1'!AA1259),'Форма 1'!$H1259*VLOOKUP('Форма 1'!$F1259,'Придельники с 2022'!$B$4:$X$28,'Форма 1'!AA$8),"")</f>
        <v/>
      </c>
      <c r="K1259" s="90"/>
      <c r="L1259" s="87"/>
      <c r="M1259" s="103">
        <f>IF(ISNUMBER('Форма 1'!AD1259),'Форма 1'!$H1259*VLOOKUP('Форма 1'!$F1259,'Придельники с 2022'!$B$4:$X$28,'Форма 1'!AD$8),"")</f>
        <v>4177535.1689999998</v>
      </c>
      <c r="N1259" s="103" t="str">
        <f>IF(ISBLANK('Форма 1'!$AE1259),"",IF('Форма 1'!$AE1259=1,'Форма 1'!$H1259*VLOOKUP('Форма 1'!$F1259,'Придельники с 2022'!$B$4:$X$28,'Форма 1'!$AE$8,0),IF('Форма 1'!$AE1259=2,'Форма 1'!$H1259*VLOOKUP('Форма 1'!$F1259,'Придельники с 2022'!$B$4:$X$28,13,0),IF('Форма 1'!$AE1259=3,'Форма 1'!$H1259*VLOOKUP('Форма 1'!$F1259,'Придельники с 2022'!$B$4:$X$28,12,0)))))</f>
        <v/>
      </c>
      <c r="O1259" s="103" t="str">
        <f>IF(ISNUMBER('Форма 1'!AF1259),'Форма 1'!$H1259*VLOOKUP('Форма 1'!$F1259,'Придельники с 2022'!$B$4:$X$28,'Форма 1'!AF$8),"")</f>
        <v/>
      </c>
      <c r="P1259" s="87"/>
      <c r="Q1259" s="103" t="str">
        <f>IF(ISNUMBER('Форма 1'!AH1259),'Форма 1'!$H1259*VLOOKUP('Форма 1'!$F1259,'Придельники с 2022'!$B$4:$X$28,'Форма 1'!AH$8),"")</f>
        <v/>
      </c>
      <c r="R1259" s="103" t="str">
        <f>IF(ISNUMBER('Форма 1'!AI1259),'Форма 1'!$H1259*VLOOKUP('Форма 1'!$F1259,'Придельники с 2022'!$B$4:$X$28,'Форма 1'!AI$8),"")</f>
        <v/>
      </c>
      <c r="S1259" s="103" t="str">
        <f>IF(ISNUMBER('Форма 1'!AJ1259),'Форма 1'!$H1259*VLOOKUP('Форма 1'!$F1259,'Придельники с 2022'!$B$4:$X$28,'Форма 1'!AJ$8),"")</f>
        <v/>
      </c>
      <c r="T1259" s="87"/>
    </row>
    <row r="1260" spans="1:20">
      <c r="A1260" s="188">
        <f t="shared" si="111"/>
        <v>26</v>
      </c>
      <c r="B1260" s="189" t="s">
        <v>1407</v>
      </c>
      <c r="C1260" s="99">
        <f t="shared" si="113"/>
        <v>11149176.138</v>
      </c>
      <c r="D1260" s="103" t="str">
        <f>IF(ISNUMBER('Форма 1'!U1260),'Форма 1'!$H1260*VLOOKUP('Форма 1'!$F1260,'Придельники с 2022'!$B$4:$X$28,'Форма 1'!U$8),"")</f>
        <v/>
      </c>
      <c r="E1260" s="103" t="str">
        <f>IF(ISNUMBER('Форма 1'!V1260),'Форма 1'!$H1260*VLOOKUP('Форма 1'!$F1260,'Придельники с 2022'!$B$4:$X$28,'Форма 1'!V$8),"")</f>
        <v/>
      </c>
      <c r="F1260" s="103" t="str">
        <f>IF(ISNUMBER('Форма 1'!W1260),'Форма 1'!$H1260*VLOOKUP('Форма 1'!$F1260,'Придельники с 2022'!$B$4:$X$28,'Форма 1'!W$8),"")</f>
        <v/>
      </c>
      <c r="G1260" s="103" t="str">
        <f>IF(ISNUMBER('Форма 1'!X1260),'Форма 1'!$H1260*VLOOKUP('Форма 1'!$F1260,'Придельники с 2022'!$B$4:$X$28,'Форма 1'!X$8),"")</f>
        <v/>
      </c>
      <c r="H1260" s="103" t="str">
        <f>IF(ISNUMBER('Форма 1'!Y1260),'Форма 1'!$H1260*VLOOKUP('Форма 1'!$F1260,'Придельники с 2022'!$B$4:$X$28,'Форма 1'!Y$8),"")</f>
        <v/>
      </c>
      <c r="I1260" s="103" t="str">
        <f>IF(ISNUMBER('Форма 1'!Z1260),'Форма 1'!$H1260*VLOOKUP('Форма 1'!$F1260,'Придельники с 2022'!$B$4:$X$28,'Форма 1'!Z$8),"")</f>
        <v/>
      </c>
      <c r="J1260" s="103" t="str">
        <f>IF(ISNUMBER('Форма 1'!AA1260),'Форма 1'!$H1260*VLOOKUP('Форма 1'!$F1260,'Придельники с 2022'!$B$4:$X$28,'Форма 1'!AA$8),"")</f>
        <v/>
      </c>
      <c r="K1260" s="90"/>
      <c r="L1260" s="87"/>
      <c r="M1260" s="103">
        <f>IF(ISNUMBER('Форма 1'!AD1260),'Форма 1'!$H1260*VLOOKUP('Форма 1'!$F1260,'Придельники с 2022'!$B$4:$X$28,'Форма 1'!AD$8),"")</f>
        <v>6926240.5329999998</v>
      </c>
      <c r="N1260" s="103">
        <f>IF(ISBLANK('Форма 1'!$AE1260),"",IF('Форма 1'!$AE1260=1,'Форма 1'!$H1260*VLOOKUP('Форма 1'!$F1260,'Придельники с 2022'!$B$4:$X$28,'Форма 1'!$AE$8,0),IF('Форма 1'!$AE1260=2,'Форма 1'!$H1260*VLOOKUP('Форма 1'!$F1260,'Придельники с 2022'!$B$4:$X$28,13,0),IF('Форма 1'!$AE1260=3,'Форма 1'!$H1260*VLOOKUP('Форма 1'!$F1260,'Придельники с 2022'!$B$4:$X$28,12,0)))))</f>
        <v>4222935.6050000004</v>
      </c>
      <c r="O1260" s="103" t="str">
        <f>IF(ISNUMBER('Форма 1'!AF1260),'Форма 1'!$H1260*VLOOKUP('Форма 1'!$F1260,'Придельники с 2022'!$B$4:$X$28,'Форма 1'!AF$8),"")</f>
        <v/>
      </c>
      <c r="P1260" s="87"/>
      <c r="Q1260" s="103" t="str">
        <f>IF(ISNUMBER('Форма 1'!AH1260),'Форма 1'!$H1260*VLOOKUP('Форма 1'!$F1260,'Придельники с 2022'!$B$4:$X$28,'Форма 1'!AH$8),"")</f>
        <v/>
      </c>
      <c r="R1260" s="103" t="str">
        <f>IF(ISNUMBER('Форма 1'!AI1260),'Форма 1'!$H1260*VLOOKUP('Форма 1'!$F1260,'Придельники с 2022'!$B$4:$X$28,'Форма 1'!AI$8),"")</f>
        <v/>
      </c>
      <c r="S1260" s="103" t="str">
        <f>IF(ISNUMBER('Форма 1'!AJ1260),'Форма 1'!$H1260*VLOOKUP('Форма 1'!$F1260,'Придельники с 2022'!$B$4:$X$28,'Форма 1'!AJ$8),"")</f>
        <v/>
      </c>
      <c r="T1260" s="87"/>
    </row>
    <row r="1261" spans="1:20">
      <c r="A1261" s="188">
        <f t="shared" si="111"/>
        <v>27</v>
      </c>
      <c r="B1261" s="189" t="s">
        <v>1408</v>
      </c>
      <c r="C1261" s="99">
        <f t="shared" si="113"/>
        <v>15159925.715999998</v>
      </c>
      <c r="D1261" s="103" t="str">
        <f>IF(ISNUMBER('Форма 1'!U1261),'Форма 1'!$H1261*VLOOKUP('Форма 1'!$F1261,'Придельники с 2022'!$B$4:$X$28,'Форма 1'!U$8),"")</f>
        <v/>
      </c>
      <c r="E1261" s="103" t="str">
        <f>IF(ISNUMBER('Форма 1'!V1261),'Форма 1'!$H1261*VLOOKUP('Форма 1'!$F1261,'Придельники с 2022'!$B$4:$X$28,'Форма 1'!V$8),"")</f>
        <v/>
      </c>
      <c r="F1261" s="103" t="str">
        <f>IF(ISNUMBER('Форма 1'!W1261),'Форма 1'!$H1261*VLOOKUP('Форма 1'!$F1261,'Придельники с 2022'!$B$4:$X$28,'Форма 1'!W$8),"")</f>
        <v/>
      </c>
      <c r="G1261" s="103" t="str">
        <f>IF(ISNUMBER('Форма 1'!X1261),'Форма 1'!$H1261*VLOOKUP('Форма 1'!$F1261,'Придельники с 2022'!$B$4:$X$28,'Форма 1'!X$8),"")</f>
        <v/>
      </c>
      <c r="H1261" s="103" t="str">
        <f>IF(ISNUMBER('Форма 1'!Y1261),'Форма 1'!$H1261*VLOOKUP('Форма 1'!$F1261,'Придельники с 2022'!$B$4:$X$28,'Форма 1'!Y$8),"")</f>
        <v/>
      </c>
      <c r="I1261" s="103" t="str">
        <f>IF(ISNUMBER('Форма 1'!Z1261),'Форма 1'!$H1261*VLOOKUP('Форма 1'!$F1261,'Придельники с 2022'!$B$4:$X$28,'Форма 1'!Z$8),"")</f>
        <v/>
      </c>
      <c r="J1261" s="103" t="str">
        <f>IF(ISNUMBER('Форма 1'!AA1261),'Форма 1'!$H1261*VLOOKUP('Форма 1'!$F1261,'Придельники с 2022'!$B$4:$X$28,'Форма 1'!AA$8),"")</f>
        <v/>
      </c>
      <c r="K1261" s="90"/>
      <c r="L1261" s="87"/>
      <c r="M1261" s="103">
        <f>IF(ISNUMBER('Форма 1'!AD1261),'Форма 1'!$H1261*VLOOKUP('Форма 1'!$F1261,'Придельники с 2022'!$B$4:$X$28,'Форма 1'!AD$8),"")</f>
        <v>9417852.1059999987</v>
      </c>
      <c r="N1261" s="103">
        <f>IF(ISBLANK('Форма 1'!$AE1261),"",IF('Форма 1'!$AE1261=1,'Форма 1'!$H1261*VLOOKUP('Форма 1'!$F1261,'Придельники с 2022'!$B$4:$X$28,'Форма 1'!$AE$8,0),IF('Форма 1'!$AE1261=2,'Форма 1'!$H1261*VLOOKUP('Форма 1'!$F1261,'Придельники с 2022'!$B$4:$X$28,13,0),IF('Форма 1'!$AE1261=3,'Форма 1'!$H1261*VLOOKUP('Форма 1'!$F1261,'Придельники с 2022'!$B$4:$X$28,12,0)))))</f>
        <v>5742073.6099999994</v>
      </c>
      <c r="O1261" s="103" t="str">
        <f>IF(ISNUMBER('Форма 1'!AF1261),'Форма 1'!$H1261*VLOOKUP('Форма 1'!$F1261,'Придельники с 2022'!$B$4:$X$28,'Форма 1'!AF$8),"")</f>
        <v/>
      </c>
      <c r="P1261" s="87"/>
      <c r="Q1261" s="103" t="str">
        <f>IF(ISNUMBER('Форма 1'!AH1261),'Форма 1'!$H1261*VLOOKUP('Форма 1'!$F1261,'Придельники с 2022'!$B$4:$X$28,'Форма 1'!AH$8),"")</f>
        <v/>
      </c>
      <c r="R1261" s="103" t="str">
        <f>IF(ISNUMBER('Форма 1'!AI1261),'Форма 1'!$H1261*VLOOKUP('Форма 1'!$F1261,'Придельники с 2022'!$B$4:$X$28,'Форма 1'!AI$8),"")</f>
        <v/>
      </c>
      <c r="S1261" s="103" t="str">
        <f>IF(ISNUMBER('Форма 1'!AJ1261),'Форма 1'!$H1261*VLOOKUP('Форма 1'!$F1261,'Придельники с 2022'!$B$4:$X$28,'Форма 1'!AJ$8),"")</f>
        <v/>
      </c>
      <c r="T1261" s="87"/>
    </row>
    <row r="1262" spans="1:20">
      <c r="A1262" s="188">
        <f t="shared" si="111"/>
        <v>28</v>
      </c>
      <c r="B1262" s="189" t="s">
        <v>1409</v>
      </c>
      <c r="C1262" s="99">
        <f t="shared" si="113"/>
        <v>10976869.289999999</v>
      </c>
      <c r="D1262" s="103" t="str">
        <f>IF(ISNUMBER('Форма 1'!U1262),'Форма 1'!$H1262*VLOOKUP('Форма 1'!$F1262,'Придельники с 2022'!$B$4:$X$28,'Форма 1'!U$8),"")</f>
        <v/>
      </c>
      <c r="E1262" s="103" t="str">
        <f>IF(ISNUMBER('Форма 1'!V1262),'Форма 1'!$H1262*VLOOKUP('Форма 1'!$F1262,'Придельники с 2022'!$B$4:$X$28,'Форма 1'!V$8),"")</f>
        <v/>
      </c>
      <c r="F1262" s="103" t="str">
        <f>IF(ISNUMBER('Форма 1'!W1262),'Форма 1'!$H1262*VLOOKUP('Форма 1'!$F1262,'Придельники с 2022'!$B$4:$X$28,'Форма 1'!W$8),"")</f>
        <v/>
      </c>
      <c r="G1262" s="103" t="str">
        <f>IF(ISNUMBER('Форма 1'!X1262),'Форма 1'!$H1262*VLOOKUP('Форма 1'!$F1262,'Придельники с 2022'!$B$4:$X$28,'Форма 1'!X$8),"")</f>
        <v/>
      </c>
      <c r="H1262" s="103" t="str">
        <f>IF(ISNUMBER('Форма 1'!Y1262),'Форма 1'!$H1262*VLOOKUP('Форма 1'!$F1262,'Придельники с 2022'!$B$4:$X$28,'Форма 1'!Y$8),"")</f>
        <v/>
      </c>
      <c r="I1262" s="103" t="str">
        <f>IF(ISNUMBER('Форма 1'!Z1262),'Форма 1'!$H1262*VLOOKUP('Форма 1'!$F1262,'Придельники с 2022'!$B$4:$X$28,'Форма 1'!Z$8),"")</f>
        <v/>
      </c>
      <c r="J1262" s="103" t="str">
        <f>IF(ISNUMBER('Форма 1'!AA1262),'Форма 1'!$H1262*VLOOKUP('Форма 1'!$F1262,'Придельники с 2022'!$B$4:$X$28,'Форма 1'!AA$8),"")</f>
        <v/>
      </c>
      <c r="K1262" s="90"/>
      <c r="L1262" s="87"/>
      <c r="M1262" s="103">
        <f>IF(ISNUMBER('Форма 1'!AD1262),'Форма 1'!$H1262*VLOOKUP('Форма 1'!$F1262,'Придельники с 2022'!$B$4:$X$28,'Форма 1'!AD$8),"")</f>
        <v>6819197.7649999997</v>
      </c>
      <c r="N1262" s="103">
        <f>IF(ISBLANK('Форма 1'!$AE1262),"",IF('Форма 1'!$AE1262=1,'Форма 1'!$H1262*VLOOKUP('Форма 1'!$F1262,'Придельники с 2022'!$B$4:$X$28,'Форма 1'!$AE$8,0),IF('Форма 1'!$AE1262=2,'Форма 1'!$H1262*VLOOKUP('Форма 1'!$F1262,'Придельники с 2022'!$B$4:$X$28,13,0),IF('Форма 1'!$AE1262=3,'Форма 1'!$H1262*VLOOKUP('Форма 1'!$F1262,'Придельники с 2022'!$B$4:$X$28,12,0)))))</f>
        <v>4157671.5249999999</v>
      </c>
      <c r="O1262" s="103" t="str">
        <f>IF(ISNUMBER('Форма 1'!AF1262),'Форма 1'!$H1262*VLOOKUP('Форма 1'!$F1262,'Придельники с 2022'!$B$4:$X$28,'Форма 1'!AF$8),"")</f>
        <v/>
      </c>
      <c r="P1262" s="87"/>
      <c r="Q1262" s="103" t="str">
        <f>IF(ISNUMBER('Форма 1'!AH1262),'Форма 1'!$H1262*VLOOKUP('Форма 1'!$F1262,'Придельники с 2022'!$B$4:$X$28,'Форма 1'!AH$8),"")</f>
        <v/>
      </c>
      <c r="R1262" s="103" t="str">
        <f>IF(ISNUMBER('Форма 1'!AI1262),'Форма 1'!$H1262*VLOOKUP('Форма 1'!$F1262,'Придельники с 2022'!$B$4:$X$28,'Форма 1'!AI$8),"")</f>
        <v/>
      </c>
      <c r="S1262" s="103" t="str">
        <f>IF(ISNUMBER('Форма 1'!AJ1262),'Форма 1'!$H1262*VLOOKUP('Форма 1'!$F1262,'Придельники с 2022'!$B$4:$X$28,'Форма 1'!AJ$8),"")</f>
        <v/>
      </c>
      <c r="T1262" s="87"/>
    </row>
    <row r="1263" spans="1:20">
      <c r="A1263" s="188">
        <f t="shared" si="111"/>
        <v>29</v>
      </c>
      <c r="B1263" s="189" t="s">
        <v>1410</v>
      </c>
      <c r="C1263" s="99">
        <f t="shared" si="113"/>
        <v>6677603.7719999999</v>
      </c>
      <c r="D1263" s="103" t="str">
        <f>IF(ISNUMBER('Форма 1'!U1263),'Форма 1'!$H1263*VLOOKUP('Форма 1'!$F1263,'Придельники с 2022'!$B$4:$X$28,'Форма 1'!U$8),"")</f>
        <v/>
      </c>
      <c r="E1263" s="103" t="str">
        <f>IF(ISNUMBER('Форма 1'!V1263),'Форма 1'!$H1263*VLOOKUP('Форма 1'!$F1263,'Придельники с 2022'!$B$4:$X$28,'Форма 1'!V$8),"")</f>
        <v/>
      </c>
      <c r="F1263" s="103" t="str">
        <f>IF(ISNUMBER('Форма 1'!W1263),'Форма 1'!$H1263*VLOOKUP('Форма 1'!$F1263,'Придельники с 2022'!$B$4:$X$28,'Форма 1'!W$8),"")</f>
        <v/>
      </c>
      <c r="G1263" s="103" t="str">
        <f>IF(ISNUMBER('Форма 1'!X1263),'Форма 1'!$H1263*VLOOKUP('Форма 1'!$F1263,'Придельники с 2022'!$B$4:$X$28,'Форма 1'!X$8),"")</f>
        <v/>
      </c>
      <c r="H1263" s="103" t="str">
        <f>IF(ISNUMBER('Форма 1'!Y1263),'Форма 1'!$H1263*VLOOKUP('Форма 1'!$F1263,'Придельники с 2022'!$B$4:$X$28,'Форма 1'!Y$8),"")</f>
        <v/>
      </c>
      <c r="I1263" s="103" t="str">
        <f>IF(ISNUMBER('Форма 1'!Z1263),'Форма 1'!$H1263*VLOOKUP('Форма 1'!$F1263,'Придельники с 2022'!$B$4:$X$28,'Форма 1'!Z$8),"")</f>
        <v/>
      </c>
      <c r="J1263" s="103" t="str">
        <f>IF(ISNUMBER('Форма 1'!AA1263),'Форма 1'!$H1263*VLOOKUP('Форма 1'!$F1263,'Придельники с 2022'!$B$4:$X$28,'Форма 1'!AA$8),"")</f>
        <v/>
      </c>
      <c r="K1263" s="90"/>
      <c r="L1263" s="87"/>
      <c r="M1263" s="103" t="str">
        <f>IF(ISNUMBER('Форма 1'!AD1263),'Форма 1'!$H1263*VLOOKUP('Форма 1'!$F1263,'Придельники с 2022'!$B$4:$X$28,'Форма 1'!AD$8),"")</f>
        <v/>
      </c>
      <c r="N1263" s="103">
        <f>IF(ISBLANK('Форма 1'!$AE1263),"",IF('Форма 1'!$AE1263=1,'Форма 1'!$H1263*VLOOKUP('Форма 1'!$F1263,'Придельники с 2022'!$B$4:$X$28,'Форма 1'!$AE$8,0),IF('Форма 1'!$AE1263=2,'Форма 1'!$H1263*VLOOKUP('Форма 1'!$F1263,'Придельники с 2022'!$B$4:$X$28,13,0),IF('Форма 1'!$AE1263=3,'Форма 1'!$H1263*VLOOKUP('Форма 1'!$F1263,'Придельники с 2022'!$B$4:$X$28,12,0)))))</f>
        <v>6677603.7719999999</v>
      </c>
      <c r="O1263" s="103" t="str">
        <f>IF(ISNUMBER('Форма 1'!AF1263),'Форма 1'!$H1263*VLOOKUP('Форма 1'!$F1263,'Придельники с 2022'!$B$4:$X$28,'Форма 1'!AF$8),"")</f>
        <v/>
      </c>
      <c r="P1263" s="87"/>
      <c r="Q1263" s="103" t="str">
        <f>IF(ISNUMBER('Форма 1'!AH1263),'Форма 1'!$H1263*VLOOKUP('Форма 1'!$F1263,'Придельники с 2022'!$B$4:$X$28,'Форма 1'!AH$8),"")</f>
        <v/>
      </c>
      <c r="R1263" s="103" t="str">
        <f>IF(ISNUMBER('Форма 1'!AI1263),'Форма 1'!$H1263*VLOOKUP('Форма 1'!$F1263,'Придельники с 2022'!$B$4:$X$28,'Форма 1'!AI$8),"")</f>
        <v/>
      </c>
      <c r="S1263" s="103" t="str">
        <f>IF(ISNUMBER('Форма 1'!AJ1263),'Форма 1'!$H1263*VLOOKUP('Форма 1'!$F1263,'Придельники с 2022'!$B$4:$X$28,'Форма 1'!AJ$8),"")</f>
        <v/>
      </c>
      <c r="T1263" s="87"/>
    </row>
    <row r="1264" spans="1:20">
      <c r="A1264" s="188">
        <f t="shared" si="111"/>
        <v>30</v>
      </c>
      <c r="B1264" s="189" t="s">
        <v>1411</v>
      </c>
      <c r="C1264" s="99">
        <f t="shared" si="113"/>
        <v>12913782.875999998</v>
      </c>
      <c r="D1264" s="103" t="str">
        <f>IF(ISNUMBER('Форма 1'!U1264),'Форма 1'!$H1264*VLOOKUP('Форма 1'!$F1264,'Придельники с 2022'!$B$4:$X$28,'Форма 1'!U$8),"")</f>
        <v/>
      </c>
      <c r="E1264" s="103" t="str">
        <f>IF(ISNUMBER('Форма 1'!V1264),'Форма 1'!$H1264*VLOOKUP('Форма 1'!$F1264,'Придельники с 2022'!$B$4:$X$28,'Форма 1'!V$8),"")</f>
        <v/>
      </c>
      <c r="F1264" s="103" t="str">
        <f>IF(ISNUMBER('Форма 1'!W1264),'Форма 1'!$H1264*VLOOKUP('Форма 1'!$F1264,'Придельники с 2022'!$B$4:$X$28,'Форма 1'!W$8),"")</f>
        <v/>
      </c>
      <c r="G1264" s="103" t="str">
        <f>IF(ISNUMBER('Форма 1'!X1264),'Форма 1'!$H1264*VLOOKUP('Форма 1'!$F1264,'Придельники с 2022'!$B$4:$X$28,'Форма 1'!X$8),"")</f>
        <v/>
      </c>
      <c r="H1264" s="103" t="str">
        <f>IF(ISNUMBER('Форма 1'!Y1264),'Форма 1'!$H1264*VLOOKUP('Форма 1'!$F1264,'Придельники с 2022'!$B$4:$X$28,'Форма 1'!Y$8),"")</f>
        <v/>
      </c>
      <c r="I1264" s="103" t="str">
        <f>IF(ISNUMBER('Форма 1'!Z1264),'Форма 1'!$H1264*VLOOKUP('Форма 1'!$F1264,'Придельники с 2022'!$B$4:$X$28,'Форма 1'!Z$8),"")</f>
        <v/>
      </c>
      <c r="J1264" s="103" t="str">
        <f>IF(ISNUMBER('Форма 1'!AA1264),'Форма 1'!$H1264*VLOOKUP('Форма 1'!$F1264,'Придельники с 2022'!$B$4:$X$28,'Форма 1'!AA$8),"")</f>
        <v/>
      </c>
      <c r="K1264" s="90"/>
      <c r="L1264" s="87"/>
      <c r="M1264" s="103">
        <f>IF(ISNUMBER('Форма 1'!AD1264),'Форма 1'!$H1264*VLOOKUP('Форма 1'!$F1264,'Придельники с 2022'!$B$4:$X$28,'Форма 1'!AD$8),"")</f>
        <v>8022473.1659999993</v>
      </c>
      <c r="N1264" s="103">
        <f>IF(ISBLANK('Форма 1'!$AE1264),"",IF('Форма 1'!$AE1264=1,'Форма 1'!$H1264*VLOOKUP('Форма 1'!$F1264,'Придельники с 2022'!$B$4:$X$28,'Форма 1'!$AE$8,0),IF('Форма 1'!$AE1264=2,'Форма 1'!$H1264*VLOOKUP('Форма 1'!$F1264,'Придельники с 2022'!$B$4:$X$28,13,0),IF('Форма 1'!$AE1264=3,'Форма 1'!$H1264*VLOOKUP('Форма 1'!$F1264,'Придельники с 2022'!$B$4:$X$28,12,0)))))</f>
        <v>4891309.71</v>
      </c>
      <c r="O1264" s="103" t="str">
        <f>IF(ISNUMBER('Форма 1'!AF1264),'Форма 1'!$H1264*VLOOKUP('Форма 1'!$F1264,'Придельники с 2022'!$B$4:$X$28,'Форма 1'!AF$8),"")</f>
        <v/>
      </c>
      <c r="P1264" s="87"/>
      <c r="Q1264" s="103" t="str">
        <f>IF(ISNUMBER('Форма 1'!AH1264),'Форма 1'!$H1264*VLOOKUP('Форма 1'!$F1264,'Придельники с 2022'!$B$4:$X$28,'Форма 1'!AH$8),"")</f>
        <v/>
      </c>
      <c r="R1264" s="103" t="str">
        <f>IF(ISNUMBER('Форма 1'!AI1264),'Форма 1'!$H1264*VLOOKUP('Форма 1'!$F1264,'Придельники с 2022'!$B$4:$X$28,'Форма 1'!AI$8),"")</f>
        <v/>
      </c>
      <c r="S1264" s="103" t="str">
        <f>IF(ISNUMBER('Форма 1'!AJ1264),'Форма 1'!$H1264*VLOOKUP('Форма 1'!$F1264,'Придельники с 2022'!$B$4:$X$28,'Форма 1'!AJ$8),"")</f>
        <v/>
      </c>
      <c r="T1264" s="87"/>
    </row>
    <row r="1265" spans="1:20">
      <c r="A1265" s="188">
        <f t="shared" si="111"/>
        <v>31</v>
      </c>
      <c r="B1265" s="189" t="s">
        <v>1412</v>
      </c>
      <c r="C1265" s="99">
        <f t="shared" si="113"/>
        <v>4954825.6449999996</v>
      </c>
      <c r="D1265" s="103" t="str">
        <f>IF(ISNUMBER('Форма 1'!U1265),'Форма 1'!$H1265*VLOOKUP('Форма 1'!$F1265,'Придельники с 2022'!$B$4:$X$28,'Форма 1'!U$8),"")</f>
        <v/>
      </c>
      <c r="E1265" s="103" t="str">
        <f>IF(ISNUMBER('Форма 1'!V1265),'Форма 1'!$H1265*VLOOKUP('Форма 1'!$F1265,'Придельники с 2022'!$B$4:$X$28,'Форма 1'!V$8),"")</f>
        <v/>
      </c>
      <c r="F1265" s="103" t="str">
        <f>IF(ISNUMBER('Форма 1'!W1265),'Форма 1'!$H1265*VLOOKUP('Форма 1'!$F1265,'Придельники с 2022'!$B$4:$X$28,'Форма 1'!W$8),"")</f>
        <v/>
      </c>
      <c r="G1265" s="103" t="str">
        <f>IF(ISNUMBER('Форма 1'!X1265),'Форма 1'!$H1265*VLOOKUP('Форма 1'!$F1265,'Придельники с 2022'!$B$4:$X$28,'Форма 1'!X$8),"")</f>
        <v/>
      </c>
      <c r="H1265" s="103" t="str">
        <f>IF(ISNUMBER('Форма 1'!Y1265),'Форма 1'!$H1265*VLOOKUP('Форма 1'!$F1265,'Придельники с 2022'!$B$4:$X$28,'Форма 1'!Y$8),"")</f>
        <v/>
      </c>
      <c r="I1265" s="103" t="str">
        <f>IF(ISNUMBER('Форма 1'!Z1265),'Форма 1'!$H1265*VLOOKUP('Форма 1'!$F1265,'Придельники с 2022'!$B$4:$X$28,'Форма 1'!Z$8),"")</f>
        <v/>
      </c>
      <c r="J1265" s="103" t="str">
        <f>IF(ISNUMBER('Форма 1'!AA1265),'Форма 1'!$H1265*VLOOKUP('Форма 1'!$F1265,'Придельники с 2022'!$B$4:$X$28,'Форма 1'!AA$8),"")</f>
        <v/>
      </c>
      <c r="K1265" s="90"/>
      <c r="L1265" s="87"/>
      <c r="M1265" s="103" t="str">
        <f>IF(ISNUMBER('Форма 1'!AD1265),'Форма 1'!$H1265*VLOOKUP('Форма 1'!$F1265,'Придельники с 2022'!$B$4:$X$28,'Форма 1'!AD$8),"")</f>
        <v/>
      </c>
      <c r="N1265" s="103">
        <f>IF(ISBLANK('Форма 1'!$AE1265),"",IF('Форма 1'!$AE1265=1,'Форма 1'!$H1265*VLOOKUP('Форма 1'!$F1265,'Придельники с 2022'!$B$4:$X$28,'Форма 1'!$AE$8,0),IF('Форма 1'!$AE1265=2,'Форма 1'!$H1265*VLOOKUP('Форма 1'!$F1265,'Придельники с 2022'!$B$4:$X$28,13,0),IF('Форма 1'!$AE1265=3,'Форма 1'!$H1265*VLOOKUP('Форма 1'!$F1265,'Придельники с 2022'!$B$4:$X$28,12,0)))))</f>
        <v>4954825.6449999996</v>
      </c>
      <c r="O1265" s="103" t="str">
        <f>IF(ISNUMBER('Форма 1'!AF1265),'Форма 1'!$H1265*VLOOKUP('Форма 1'!$F1265,'Придельники с 2022'!$B$4:$X$28,'Форма 1'!AF$8),"")</f>
        <v/>
      </c>
      <c r="P1265" s="87"/>
      <c r="Q1265" s="103" t="str">
        <f>IF(ISNUMBER('Форма 1'!AH1265),'Форма 1'!$H1265*VLOOKUP('Форма 1'!$F1265,'Придельники с 2022'!$B$4:$X$28,'Форма 1'!AH$8),"")</f>
        <v/>
      </c>
      <c r="R1265" s="103" t="str">
        <f>IF(ISNUMBER('Форма 1'!AI1265),'Форма 1'!$H1265*VLOOKUP('Форма 1'!$F1265,'Придельники с 2022'!$B$4:$X$28,'Форма 1'!AI$8),"")</f>
        <v/>
      </c>
      <c r="S1265" s="103" t="str">
        <f>IF(ISNUMBER('Форма 1'!AJ1265),'Форма 1'!$H1265*VLOOKUP('Форма 1'!$F1265,'Придельники с 2022'!$B$4:$X$28,'Форма 1'!AJ$8),"")</f>
        <v/>
      </c>
      <c r="T1265" s="87"/>
    </row>
    <row r="1266" spans="1:20">
      <c r="A1266" s="188">
        <f t="shared" si="111"/>
        <v>32</v>
      </c>
      <c r="B1266" s="189" t="s">
        <v>1413</v>
      </c>
      <c r="C1266" s="99">
        <f t="shared" si="113"/>
        <v>14059931.105999999</v>
      </c>
      <c r="D1266" s="103" t="str">
        <f>IF(ISNUMBER('Форма 1'!U1266),'Форма 1'!$H1266*VLOOKUP('Форма 1'!$F1266,'Придельники с 2022'!$B$4:$X$28,'Форма 1'!U$8),"")</f>
        <v/>
      </c>
      <c r="E1266" s="103" t="str">
        <f>IF(ISNUMBER('Форма 1'!V1266),'Форма 1'!$H1266*VLOOKUP('Форма 1'!$F1266,'Придельники с 2022'!$B$4:$X$28,'Форма 1'!V$8),"")</f>
        <v/>
      </c>
      <c r="F1266" s="103" t="str">
        <f>IF(ISNUMBER('Форма 1'!W1266),'Форма 1'!$H1266*VLOOKUP('Форма 1'!$F1266,'Придельники с 2022'!$B$4:$X$28,'Форма 1'!W$8),"")</f>
        <v/>
      </c>
      <c r="G1266" s="103" t="str">
        <f>IF(ISNUMBER('Форма 1'!X1266),'Форма 1'!$H1266*VLOOKUP('Форма 1'!$F1266,'Придельники с 2022'!$B$4:$X$28,'Форма 1'!X$8),"")</f>
        <v/>
      </c>
      <c r="H1266" s="103" t="str">
        <f>IF(ISNUMBER('Форма 1'!Y1266),'Форма 1'!$H1266*VLOOKUP('Форма 1'!$F1266,'Придельники с 2022'!$B$4:$X$28,'Форма 1'!Y$8),"")</f>
        <v/>
      </c>
      <c r="I1266" s="103" t="str">
        <f>IF(ISNUMBER('Форма 1'!Z1266),'Форма 1'!$H1266*VLOOKUP('Форма 1'!$F1266,'Придельники с 2022'!$B$4:$X$28,'Форма 1'!Z$8),"")</f>
        <v/>
      </c>
      <c r="J1266" s="103" t="str">
        <f>IF(ISNUMBER('Форма 1'!AA1266),'Форма 1'!$H1266*VLOOKUP('Форма 1'!$F1266,'Придельники с 2022'!$B$4:$X$28,'Форма 1'!AA$8),"")</f>
        <v/>
      </c>
      <c r="K1266" s="90"/>
      <c r="L1266" s="87"/>
      <c r="M1266" s="103">
        <f>IF(ISNUMBER('Форма 1'!AD1266),'Форма 1'!$H1266*VLOOKUP('Форма 1'!$F1266,'Придельники с 2022'!$B$4:$X$28,'Форма 1'!AD$8),"")</f>
        <v>8734498.720999999</v>
      </c>
      <c r="N1266" s="103">
        <f>IF(ISBLANK('Форма 1'!$AE1266),"",IF('Форма 1'!$AE1266=1,'Форма 1'!$H1266*VLOOKUP('Форма 1'!$F1266,'Придельники с 2022'!$B$4:$X$28,'Форма 1'!$AE$8,0),IF('Форма 1'!$AE1266=2,'Форма 1'!$H1266*VLOOKUP('Форма 1'!$F1266,'Придельники с 2022'!$B$4:$X$28,13,0),IF('Форма 1'!$AE1266=3,'Форма 1'!$H1266*VLOOKUP('Форма 1'!$F1266,'Придельники с 2022'!$B$4:$X$28,12,0)))))</f>
        <v>5325432.3849999998</v>
      </c>
      <c r="O1266" s="103" t="str">
        <f>IF(ISNUMBER('Форма 1'!AF1266),'Форма 1'!$H1266*VLOOKUP('Форма 1'!$F1266,'Придельники с 2022'!$B$4:$X$28,'Форма 1'!AF$8),"")</f>
        <v/>
      </c>
      <c r="P1266" s="87"/>
      <c r="Q1266" s="103" t="str">
        <f>IF(ISNUMBER('Форма 1'!AH1266),'Форма 1'!$H1266*VLOOKUP('Форма 1'!$F1266,'Придельники с 2022'!$B$4:$X$28,'Форма 1'!AH$8),"")</f>
        <v/>
      </c>
      <c r="R1266" s="103" t="str">
        <f>IF(ISNUMBER('Форма 1'!AI1266),'Форма 1'!$H1266*VLOOKUP('Форма 1'!$F1266,'Придельники с 2022'!$B$4:$X$28,'Форма 1'!AI$8),"")</f>
        <v/>
      </c>
      <c r="S1266" s="103" t="str">
        <f>IF(ISNUMBER('Форма 1'!AJ1266),'Форма 1'!$H1266*VLOOKUP('Форма 1'!$F1266,'Придельники с 2022'!$B$4:$X$28,'Форма 1'!AJ$8),"")</f>
        <v/>
      </c>
      <c r="T1266" s="87"/>
    </row>
    <row r="1267" spans="1:20">
      <c r="A1267" s="188">
        <f t="shared" si="111"/>
        <v>33</v>
      </c>
      <c r="B1267" s="189" t="s">
        <v>246</v>
      </c>
      <c r="C1267" s="99">
        <f t="shared" si="113"/>
        <v>4653561.99</v>
      </c>
      <c r="D1267" s="103" t="str">
        <f>IF(ISNUMBER('Форма 1'!U1267),'Форма 1'!$H1267*VLOOKUP('Форма 1'!$F1267,'Придельники с 2022'!$B$4:$X$28,'Форма 1'!U$8),"")</f>
        <v/>
      </c>
      <c r="E1267" s="103" t="str">
        <f>IF(ISNUMBER('Форма 1'!V1267),'Форма 1'!$H1267*VLOOKUP('Форма 1'!$F1267,'Придельники с 2022'!$B$4:$X$28,'Форма 1'!V$8),"")</f>
        <v/>
      </c>
      <c r="F1267" s="103" t="str">
        <f>IF(ISNUMBER('Форма 1'!W1267),'Форма 1'!$H1267*VLOOKUP('Форма 1'!$F1267,'Придельники с 2022'!$B$4:$X$28,'Форма 1'!W$8),"")</f>
        <v/>
      </c>
      <c r="G1267" s="103" t="str">
        <f>IF(ISNUMBER('Форма 1'!X1267),'Форма 1'!$H1267*VLOOKUP('Форма 1'!$F1267,'Придельники с 2022'!$B$4:$X$28,'Форма 1'!X$8),"")</f>
        <v/>
      </c>
      <c r="H1267" s="103" t="str">
        <f>IF(ISNUMBER('Форма 1'!Y1267),'Форма 1'!$H1267*VLOOKUP('Форма 1'!$F1267,'Придельники с 2022'!$B$4:$X$28,'Форма 1'!Y$8),"")</f>
        <v/>
      </c>
      <c r="I1267" s="103" t="str">
        <f>IF(ISNUMBER('Форма 1'!Z1267),'Форма 1'!$H1267*VLOOKUP('Форма 1'!$F1267,'Придельники с 2022'!$B$4:$X$28,'Форма 1'!Z$8),"")</f>
        <v/>
      </c>
      <c r="J1267" s="103" t="str">
        <f>IF(ISNUMBER('Форма 1'!AA1267),'Форма 1'!$H1267*VLOOKUP('Форма 1'!$F1267,'Придельники с 2022'!$B$4:$X$28,'Форма 1'!AA$8),"")</f>
        <v/>
      </c>
      <c r="K1267" s="90"/>
      <c r="L1267" s="87"/>
      <c r="M1267" s="103" t="str">
        <f>IF(ISNUMBER('Форма 1'!AD1267),'Форма 1'!$H1267*VLOOKUP('Форма 1'!$F1267,'Придельники с 2022'!$B$4:$X$28,'Форма 1'!AD$8),"")</f>
        <v/>
      </c>
      <c r="N1267" s="103">
        <f>IF(ISBLANK('Форма 1'!$AE1267),"",IF('Форма 1'!$AE1267=1,'Форма 1'!$H1267*VLOOKUP('Форма 1'!$F1267,'Придельники с 2022'!$B$4:$X$28,'Форма 1'!$AE$8,0),IF('Форма 1'!$AE1267=2,'Форма 1'!$H1267*VLOOKUP('Форма 1'!$F1267,'Придельники с 2022'!$B$4:$X$28,13,0),IF('Форма 1'!$AE1267=3,'Форма 1'!$H1267*VLOOKUP('Форма 1'!$F1267,'Придельники с 2022'!$B$4:$X$28,12,0)))))</f>
        <v>4653561.99</v>
      </c>
      <c r="O1267" s="103" t="str">
        <f>IF(ISNUMBER('Форма 1'!AF1267),'Форма 1'!$H1267*VLOOKUP('Форма 1'!$F1267,'Придельники с 2022'!$B$4:$X$28,'Форма 1'!AF$8),"")</f>
        <v/>
      </c>
      <c r="P1267" s="87"/>
      <c r="Q1267" s="103" t="str">
        <f>IF(ISNUMBER('Форма 1'!AH1267),'Форма 1'!$H1267*VLOOKUP('Форма 1'!$F1267,'Придельники с 2022'!$B$4:$X$28,'Форма 1'!AH$8),"")</f>
        <v/>
      </c>
      <c r="R1267" s="103" t="str">
        <f>IF(ISNUMBER('Форма 1'!AI1267),'Форма 1'!$H1267*VLOOKUP('Форма 1'!$F1267,'Придельники с 2022'!$B$4:$X$28,'Форма 1'!AI$8),"")</f>
        <v/>
      </c>
      <c r="S1267" s="103" t="str">
        <f>IF(ISNUMBER('Форма 1'!AJ1267),'Форма 1'!$H1267*VLOOKUP('Форма 1'!$F1267,'Придельники с 2022'!$B$4:$X$28,'Форма 1'!AJ$8),"")</f>
        <v/>
      </c>
      <c r="T1267" s="87"/>
    </row>
    <row r="1268" spans="1:20">
      <c r="A1268" s="188">
        <f t="shared" si="111"/>
        <v>34</v>
      </c>
      <c r="B1268" s="189" t="s">
        <v>1414</v>
      </c>
      <c r="C1268" s="99">
        <f t="shared" si="113"/>
        <v>7391889.0479999986</v>
      </c>
      <c r="D1268" s="103" t="str">
        <f>IF(ISNUMBER('Форма 1'!U1268),'Форма 1'!$H1268*VLOOKUP('Форма 1'!$F1268,'Придельники с 2022'!$B$4:$X$28,'Форма 1'!U$8),"")</f>
        <v/>
      </c>
      <c r="E1268" s="103">
        <f>IF(ISNUMBER('Форма 1'!V1268),'Форма 1'!$H1268*VLOOKUP('Форма 1'!$F1268,'Придельники с 2022'!$B$4:$X$28,'Форма 1'!V$8),"")</f>
        <v>5166081.987999999</v>
      </c>
      <c r="F1268" s="103" t="str">
        <f>IF(ISNUMBER('Форма 1'!W1268),'Форма 1'!$H1268*VLOOKUP('Форма 1'!$F1268,'Придельники с 2022'!$B$4:$X$28,'Форма 1'!W$8),"")</f>
        <v/>
      </c>
      <c r="G1268" s="103" t="str">
        <f>IF(ISNUMBER('Форма 1'!X1268),'Форма 1'!$H1268*VLOOKUP('Форма 1'!$F1268,'Придельники с 2022'!$B$4:$X$28,'Форма 1'!X$8),"")</f>
        <v/>
      </c>
      <c r="H1268" s="103" t="str">
        <f>IF(ISNUMBER('Форма 1'!Y1268),'Форма 1'!$H1268*VLOOKUP('Форма 1'!$F1268,'Придельники с 2022'!$B$4:$X$28,'Форма 1'!Y$8),"")</f>
        <v/>
      </c>
      <c r="I1268" s="103" t="str">
        <f>IF(ISNUMBER('Форма 1'!Z1268),'Форма 1'!$H1268*VLOOKUP('Форма 1'!$F1268,'Придельники с 2022'!$B$4:$X$28,'Форма 1'!Z$8),"")</f>
        <v/>
      </c>
      <c r="J1268" s="103">
        <f>IF(ISNUMBER('Форма 1'!AA1268),'Форма 1'!$H1268*VLOOKUP('Форма 1'!$F1268,'Придельники с 2022'!$B$4:$X$28,'Форма 1'!AA$8),"")</f>
        <v>2225807.0599999996</v>
      </c>
      <c r="K1268" s="92"/>
      <c r="L1268" s="88"/>
      <c r="M1268" s="103" t="str">
        <f>IF(ISNUMBER('Форма 1'!AD1268),'Форма 1'!$H1268*VLOOKUP('Форма 1'!$F1268,'Придельники с 2022'!$B$4:$X$28,'Форма 1'!AD$8),"")</f>
        <v/>
      </c>
      <c r="N1268" s="103" t="str">
        <f>IF(ISBLANK('Форма 1'!$AE1268),"",IF('Форма 1'!$AE1268=1,'Форма 1'!$H1268*VLOOKUP('Форма 1'!$F1268,'Придельники с 2022'!$B$4:$X$28,'Форма 1'!$AE$8,0),IF('Форма 1'!$AE1268=2,'Форма 1'!$H1268*VLOOKUP('Форма 1'!$F1268,'Придельники с 2022'!$B$4:$X$28,13,0),IF('Форма 1'!$AE1268=3,'Форма 1'!$H1268*VLOOKUP('Форма 1'!$F1268,'Придельники с 2022'!$B$4:$X$28,12,0)))))</f>
        <v/>
      </c>
      <c r="O1268" s="103" t="str">
        <f>IF(ISNUMBER('Форма 1'!AF1268),'Форма 1'!$H1268*VLOOKUP('Форма 1'!$F1268,'Придельники с 2022'!$B$4:$X$28,'Форма 1'!AF$8),"")</f>
        <v/>
      </c>
      <c r="P1268" s="88"/>
      <c r="Q1268" s="103" t="str">
        <f>IF(ISNUMBER('Форма 1'!AH1268),'Форма 1'!$H1268*VLOOKUP('Форма 1'!$F1268,'Придельники с 2022'!$B$4:$X$28,'Форма 1'!AH$8),"")</f>
        <v/>
      </c>
      <c r="R1268" s="103" t="str">
        <f>IF(ISNUMBER('Форма 1'!AI1268),'Форма 1'!$H1268*VLOOKUP('Форма 1'!$F1268,'Придельники с 2022'!$B$4:$X$28,'Форма 1'!AI$8),"")</f>
        <v/>
      </c>
      <c r="S1268" s="103" t="str">
        <f>IF(ISNUMBER('Форма 1'!AJ1268),'Форма 1'!$H1268*VLOOKUP('Форма 1'!$F1268,'Придельники с 2022'!$B$4:$X$28,'Форма 1'!AJ$8),"")</f>
        <v/>
      </c>
      <c r="T1268" s="87"/>
    </row>
    <row r="1269" spans="1:20">
      <c r="A1269" s="188">
        <f t="shared" si="111"/>
        <v>35</v>
      </c>
      <c r="B1269" s="189" t="s">
        <v>1416</v>
      </c>
      <c r="C1269" s="99">
        <f t="shared" si="113"/>
        <v>10483025.555999998</v>
      </c>
      <c r="D1269" s="103" t="str">
        <f>IF(ISNUMBER('Форма 1'!U1269),'Форма 1'!$H1269*VLOOKUP('Форма 1'!$F1269,'Придельники с 2022'!$B$4:$X$28,'Форма 1'!U$8),"")</f>
        <v/>
      </c>
      <c r="E1269" s="103" t="str">
        <f>IF(ISNUMBER('Форма 1'!V1269),'Форма 1'!$H1269*VLOOKUP('Форма 1'!$F1269,'Придельники с 2022'!$B$4:$X$28,'Форма 1'!V$8),"")</f>
        <v/>
      </c>
      <c r="F1269" s="103" t="str">
        <f>IF(ISNUMBER('Форма 1'!W1269),'Форма 1'!$H1269*VLOOKUP('Форма 1'!$F1269,'Придельники с 2022'!$B$4:$X$28,'Форма 1'!W$8),"")</f>
        <v/>
      </c>
      <c r="G1269" s="103" t="str">
        <f>IF(ISNUMBER('Форма 1'!X1269),'Форма 1'!$H1269*VLOOKUP('Форма 1'!$F1269,'Придельники с 2022'!$B$4:$X$28,'Форма 1'!X$8),"")</f>
        <v/>
      </c>
      <c r="H1269" s="103" t="str">
        <f>IF(ISNUMBER('Форма 1'!Y1269),'Форма 1'!$H1269*VLOOKUP('Форма 1'!$F1269,'Придельники с 2022'!$B$4:$X$28,'Форма 1'!Y$8),"")</f>
        <v/>
      </c>
      <c r="I1269" s="103" t="str">
        <f>IF(ISNUMBER('Форма 1'!Z1269),'Форма 1'!$H1269*VLOOKUP('Форма 1'!$F1269,'Придельники с 2022'!$B$4:$X$28,'Форма 1'!Z$8),"")</f>
        <v/>
      </c>
      <c r="J1269" s="103" t="str">
        <f>IF(ISNUMBER('Форма 1'!AA1269),'Форма 1'!$H1269*VLOOKUP('Форма 1'!$F1269,'Придельники с 2022'!$B$4:$X$28,'Форма 1'!AA$8),"")</f>
        <v/>
      </c>
      <c r="K1269" s="90"/>
      <c r="L1269" s="87"/>
      <c r="M1269" s="103">
        <f>IF(ISNUMBER('Форма 1'!AD1269),'Форма 1'!$H1269*VLOOKUP('Форма 1'!$F1269,'Придельники с 2022'!$B$4:$X$28,'Форма 1'!AD$8),"")</f>
        <v>6512405.5459999992</v>
      </c>
      <c r="N1269" s="103">
        <f>IF(ISBLANK('Форма 1'!$AE1269),"",IF('Форма 1'!$AE1269=1,'Форма 1'!$H1269*VLOOKUP('Форма 1'!$F1269,'Придельники с 2022'!$B$4:$X$28,'Форма 1'!$AE$8,0),IF('Форма 1'!$AE1269=2,'Форма 1'!$H1269*VLOOKUP('Форма 1'!$F1269,'Придельники с 2022'!$B$4:$X$28,13,0),IF('Форма 1'!$AE1269=3,'Форма 1'!$H1269*VLOOKUP('Форма 1'!$F1269,'Придельники с 2022'!$B$4:$X$28,12,0)))))</f>
        <v>3970620.01</v>
      </c>
      <c r="O1269" s="103" t="str">
        <f>IF(ISNUMBER('Форма 1'!AF1269),'Форма 1'!$H1269*VLOOKUP('Форма 1'!$F1269,'Придельники с 2022'!$B$4:$X$28,'Форма 1'!AF$8),"")</f>
        <v/>
      </c>
      <c r="P1269" s="88"/>
      <c r="Q1269" s="103" t="str">
        <f>IF(ISNUMBER('Форма 1'!AH1269),'Форма 1'!$H1269*VLOOKUP('Форма 1'!$F1269,'Придельники с 2022'!$B$4:$X$28,'Форма 1'!AH$8),"")</f>
        <v/>
      </c>
      <c r="R1269" s="103" t="str">
        <f>IF(ISNUMBER('Форма 1'!AI1269),'Форма 1'!$H1269*VLOOKUP('Форма 1'!$F1269,'Придельники с 2022'!$B$4:$X$28,'Форма 1'!AI$8),"")</f>
        <v/>
      </c>
      <c r="S1269" s="103" t="str">
        <f>IF(ISNUMBER('Форма 1'!AJ1269),'Форма 1'!$H1269*VLOOKUP('Форма 1'!$F1269,'Придельники с 2022'!$B$4:$X$28,'Форма 1'!AJ$8),"")</f>
        <v/>
      </c>
      <c r="T1269" s="87"/>
    </row>
    <row r="1270" spans="1:20">
      <c r="A1270" s="188">
        <f t="shared" si="111"/>
        <v>36</v>
      </c>
      <c r="B1270" s="189" t="s">
        <v>1418</v>
      </c>
      <c r="C1270" s="99">
        <f t="shared" si="113"/>
        <v>3928081.8149999999</v>
      </c>
      <c r="D1270" s="103" t="str">
        <f>IF(ISNUMBER('Форма 1'!U1270),'Форма 1'!$H1270*VLOOKUP('Форма 1'!$F1270,'Придельники с 2022'!$B$4:$X$28,'Форма 1'!U$8),"")</f>
        <v/>
      </c>
      <c r="E1270" s="103" t="str">
        <f>IF(ISNUMBER('Форма 1'!V1270),'Форма 1'!$H1270*VLOOKUP('Форма 1'!$F1270,'Придельники с 2022'!$B$4:$X$28,'Форма 1'!V$8),"")</f>
        <v/>
      </c>
      <c r="F1270" s="103" t="str">
        <f>IF(ISNUMBER('Форма 1'!W1270),'Форма 1'!$H1270*VLOOKUP('Форма 1'!$F1270,'Придельники с 2022'!$B$4:$X$28,'Форма 1'!W$8),"")</f>
        <v/>
      </c>
      <c r="G1270" s="103" t="str">
        <f>IF(ISNUMBER('Форма 1'!X1270),'Форма 1'!$H1270*VLOOKUP('Форма 1'!$F1270,'Придельники с 2022'!$B$4:$X$28,'Форма 1'!X$8),"")</f>
        <v/>
      </c>
      <c r="H1270" s="103" t="str">
        <f>IF(ISNUMBER('Форма 1'!Y1270),'Форма 1'!$H1270*VLOOKUP('Форма 1'!$F1270,'Придельники с 2022'!$B$4:$X$28,'Форма 1'!Y$8),"")</f>
        <v/>
      </c>
      <c r="I1270" s="103" t="str">
        <f>IF(ISNUMBER('Форма 1'!Z1270),'Форма 1'!$H1270*VLOOKUP('Форма 1'!$F1270,'Придельники с 2022'!$B$4:$X$28,'Форма 1'!Z$8),"")</f>
        <v/>
      </c>
      <c r="J1270" s="103" t="str">
        <f>IF(ISNUMBER('Форма 1'!AA1270),'Форма 1'!$H1270*VLOOKUP('Форма 1'!$F1270,'Придельники с 2022'!$B$4:$X$28,'Форма 1'!AA$8),"")</f>
        <v/>
      </c>
      <c r="K1270" s="90"/>
      <c r="L1270" s="87"/>
      <c r="M1270" s="103" t="str">
        <f>IF(ISNUMBER('Форма 1'!AD1270),'Форма 1'!$H1270*VLOOKUP('Форма 1'!$F1270,'Придельники с 2022'!$B$4:$X$28,'Форма 1'!AD$8),"")</f>
        <v/>
      </c>
      <c r="N1270" s="103">
        <f>IF(ISBLANK('Форма 1'!$AE1270),"",IF('Форма 1'!$AE1270=1,'Форма 1'!$H1270*VLOOKUP('Форма 1'!$F1270,'Придельники с 2022'!$B$4:$X$28,'Форма 1'!$AE$8,0),IF('Форма 1'!$AE1270=2,'Форма 1'!$H1270*VLOOKUP('Форма 1'!$F1270,'Придельники с 2022'!$B$4:$X$28,13,0),IF('Форма 1'!$AE1270=3,'Форма 1'!$H1270*VLOOKUP('Форма 1'!$F1270,'Придельники с 2022'!$B$4:$X$28,12,0)))))</f>
        <v>3928081.8149999999</v>
      </c>
      <c r="O1270" s="103" t="str">
        <f>IF(ISNUMBER('Форма 1'!AF1270),'Форма 1'!$H1270*VLOOKUP('Форма 1'!$F1270,'Придельники с 2022'!$B$4:$X$28,'Форма 1'!AF$8),"")</f>
        <v/>
      </c>
      <c r="P1270" s="88"/>
      <c r="Q1270" s="103" t="str">
        <f>IF(ISNUMBER('Форма 1'!AH1270),'Форма 1'!$H1270*VLOOKUP('Форма 1'!$F1270,'Придельники с 2022'!$B$4:$X$28,'Форма 1'!AH$8),"")</f>
        <v/>
      </c>
      <c r="R1270" s="103" t="str">
        <f>IF(ISNUMBER('Форма 1'!AI1270),'Форма 1'!$H1270*VLOOKUP('Форма 1'!$F1270,'Придельники с 2022'!$B$4:$X$28,'Форма 1'!AI$8),"")</f>
        <v/>
      </c>
      <c r="S1270" s="103" t="str">
        <f>IF(ISNUMBER('Форма 1'!AJ1270),'Форма 1'!$H1270*VLOOKUP('Форма 1'!$F1270,'Придельники с 2022'!$B$4:$X$28,'Форма 1'!AJ$8),"")</f>
        <v/>
      </c>
      <c r="T1270" s="87"/>
    </row>
    <row r="1271" spans="1:20">
      <c r="A1271" s="188">
        <f t="shared" si="111"/>
        <v>37</v>
      </c>
      <c r="B1271" s="189" t="s">
        <v>1419</v>
      </c>
      <c r="C1271" s="99">
        <f t="shared" si="113"/>
        <v>7864776.2309999997</v>
      </c>
      <c r="D1271" s="103" t="str">
        <f>IF(ISNUMBER('Форма 1'!U1271),'Форма 1'!$H1271*VLOOKUP('Форма 1'!$F1271,'Придельники с 2022'!$B$4:$X$28,'Форма 1'!U$8),"")</f>
        <v/>
      </c>
      <c r="E1271" s="103" t="str">
        <f>IF(ISNUMBER('Форма 1'!V1271),'Форма 1'!$H1271*VLOOKUP('Форма 1'!$F1271,'Придельники с 2022'!$B$4:$X$28,'Форма 1'!V$8),"")</f>
        <v/>
      </c>
      <c r="F1271" s="103" t="str">
        <f>IF(ISNUMBER('Форма 1'!W1271),'Форма 1'!$H1271*VLOOKUP('Форма 1'!$F1271,'Придельники с 2022'!$B$4:$X$28,'Форма 1'!W$8),"")</f>
        <v/>
      </c>
      <c r="G1271" s="103" t="str">
        <f>IF(ISNUMBER('Форма 1'!X1271),'Форма 1'!$H1271*VLOOKUP('Форма 1'!$F1271,'Придельники с 2022'!$B$4:$X$28,'Форма 1'!X$8),"")</f>
        <v/>
      </c>
      <c r="H1271" s="103" t="str">
        <f>IF(ISNUMBER('Форма 1'!Y1271),'Форма 1'!$H1271*VLOOKUP('Форма 1'!$F1271,'Придельники с 2022'!$B$4:$X$28,'Форма 1'!Y$8),"")</f>
        <v/>
      </c>
      <c r="I1271" s="103" t="str">
        <f>IF(ISNUMBER('Форма 1'!Z1271),'Форма 1'!$H1271*VLOOKUP('Форма 1'!$F1271,'Придельники с 2022'!$B$4:$X$28,'Форма 1'!Z$8),"")</f>
        <v/>
      </c>
      <c r="J1271" s="103" t="str">
        <f>IF(ISNUMBER('Форма 1'!AA1271),'Форма 1'!$H1271*VLOOKUP('Форма 1'!$F1271,'Придельники с 2022'!$B$4:$X$28,'Форма 1'!AA$8),"")</f>
        <v/>
      </c>
      <c r="K1271" s="92"/>
      <c r="L1271" s="88"/>
      <c r="M1271" s="103">
        <f>IF(ISNUMBER('Форма 1'!AD1271),'Форма 1'!$H1271*VLOOKUP('Форма 1'!$F1271,'Придельники с 2022'!$B$4:$X$28,'Форма 1'!AD$8),"")</f>
        <v>7864776.2309999997</v>
      </c>
      <c r="N1271" s="103" t="str">
        <f>IF(ISBLANK('Форма 1'!$AE1271),"",IF('Форма 1'!$AE1271=1,'Форма 1'!$H1271*VLOOKUP('Форма 1'!$F1271,'Придельники с 2022'!$B$4:$X$28,'Форма 1'!$AE$8,0),IF('Форма 1'!$AE1271=2,'Форма 1'!$H1271*VLOOKUP('Форма 1'!$F1271,'Придельники с 2022'!$B$4:$X$28,13,0),IF('Форма 1'!$AE1271=3,'Форма 1'!$H1271*VLOOKUP('Форма 1'!$F1271,'Придельники с 2022'!$B$4:$X$28,12,0)))))</f>
        <v/>
      </c>
      <c r="O1271" s="103" t="str">
        <f>IF(ISNUMBER('Форма 1'!AF1271),'Форма 1'!$H1271*VLOOKUP('Форма 1'!$F1271,'Придельники с 2022'!$B$4:$X$28,'Форма 1'!AF$8),"")</f>
        <v/>
      </c>
      <c r="P1271" s="88"/>
      <c r="Q1271" s="103" t="str">
        <f>IF(ISNUMBER('Форма 1'!AH1271),'Форма 1'!$H1271*VLOOKUP('Форма 1'!$F1271,'Придельники с 2022'!$B$4:$X$28,'Форма 1'!AH$8),"")</f>
        <v/>
      </c>
      <c r="R1271" s="103" t="str">
        <f>IF(ISNUMBER('Форма 1'!AI1271),'Форма 1'!$H1271*VLOOKUP('Форма 1'!$F1271,'Придельники с 2022'!$B$4:$X$28,'Форма 1'!AI$8),"")</f>
        <v/>
      </c>
      <c r="S1271" s="103" t="str">
        <f>IF(ISNUMBER('Форма 1'!AJ1271),'Форма 1'!$H1271*VLOOKUP('Форма 1'!$F1271,'Придельники с 2022'!$B$4:$X$28,'Форма 1'!AJ$8),"")</f>
        <v/>
      </c>
      <c r="T1271" s="87"/>
    </row>
    <row r="1272" spans="1:20">
      <c r="A1272" s="188">
        <f t="shared" si="111"/>
        <v>38</v>
      </c>
      <c r="B1272" s="189" t="s">
        <v>1420</v>
      </c>
      <c r="C1272" s="99">
        <f t="shared" si="113"/>
        <v>9475585.2239999995</v>
      </c>
      <c r="D1272" s="103" t="str">
        <f>IF(ISNUMBER('Форма 1'!U1272),'Форма 1'!$H1272*VLOOKUP('Форма 1'!$F1272,'Придельники с 2022'!$B$4:$X$28,'Форма 1'!U$8),"")</f>
        <v/>
      </c>
      <c r="E1272" s="103">
        <f>IF(ISNUMBER('Форма 1'!V1272),'Форма 1'!$H1272*VLOOKUP('Форма 1'!$F1272,'Придельники с 2022'!$B$4:$X$28,'Форма 1'!V$8),"")</f>
        <v>6622346.4439999992</v>
      </c>
      <c r="F1272" s="103" t="str">
        <f>IF(ISNUMBER('Форма 1'!W1272),'Форма 1'!$H1272*VLOOKUP('Форма 1'!$F1272,'Придельники с 2022'!$B$4:$X$28,'Форма 1'!W$8),"")</f>
        <v/>
      </c>
      <c r="G1272" s="103" t="str">
        <f>IF(ISNUMBER('Форма 1'!X1272),'Форма 1'!$H1272*VLOOKUP('Форма 1'!$F1272,'Придельники с 2022'!$B$4:$X$28,'Форма 1'!X$8),"")</f>
        <v/>
      </c>
      <c r="H1272" s="103" t="str">
        <f>IF(ISNUMBER('Форма 1'!Y1272),'Форма 1'!$H1272*VLOOKUP('Форма 1'!$F1272,'Придельники с 2022'!$B$4:$X$28,'Форма 1'!Y$8),"")</f>
        <v/>
      </c>
      <c r="I1272" s="103" t="str">
        <f>IF(ISNUMBER('Форма 1'!Z1272),'Форма 1'!$H1272*VLOOKUP('Форма 1'!$F1272,'Придельники с 2022'!$B$4:$X$28,'Форма 1'!Z$8),"")</f>
        <v/>
      </c>
      <c r="J1272" s="103">
        <f>IF(ISNUMBER('Форма 1'!AA1272),'Форма 1'!$H1272*VLOOKUP('Форма 1'!$F1272,'Придельники с 2022'!$B$4:$X$28,'Форма 1'!AA$8),"")</f>
        <v>2853238.78</v>
      </c>
      <c r="K1272" s="92"/>
      <c r="L1272" s="88"/>
      <c r="M1272" s="103" t="str">
        <f>IF(ISNUMBER('Форма 1'!AD1272),'Форма 1'!$H1272*VLOOKUP('Форма 1'!$F1272,'Придельники с 2022'!$B$4:$X$28,'Форма 1'!AD$8),"")</f>
        <v/>
      </c>
      <c r="N1272" s="103" t="str">
        <f>IF(ISBLANK('Форма 1'!$AE1272),"",IF('Форма 1'!$AE1272=1,'Форма 1'!$H1272*VLOOKUP('Форма 1'!$F1272,'Придельники с 2022'!$B$4:$X$28,'Форма 1'!$AE$8,0),IF('Форма 1'!$AE1272=2,'Форма 1'!$H1272*VLOOKUP('Форма 1'!$F1272,'Придельники с 2022'!$B$4:$X$28,13,0),IF('Форма 1'!$AE1272=3,'Форма 1'!$H1272*VLOOKUP('Форма 1'!$F1272,'Придельники с 2022'!$B$4:$X$28,12,0)))))</f>
        <v/>
      </c>
      <c r="O1272" s="103" t="str">
        <f>IF(ISNUMBER('Форма 1'!AF1272),'Форма 1'!$H1272*VLOOKUP('Форма 1'!$F1272,'Придельники с 2022'!$B$4:$X$28,'Форма 1'!AF$8),"")</f>
        <v/>
      </c>
      <c r="P1272" s="88"/>
      <c r="Q1272" s="103" t="str">
        <f>IF(ISNUMBER('Форма 1'!AH1272),'Форма 1'!$H1272*VLOOKUP('Форма 1'!$F1272,'Придельники с 2022'!$B$4:$X$28,'Форма 1'!AH$8),"")</f>
        <v/>
      </c>
      <c r="R1272" s="103" t="str">
        <f>IF(ISNUMBER('Форма 1'!AI1272),'Форма 1'!$H1272*VLOOKUP('Форма 1'!$F1272,'Придельники с 2022'!$B$4:$X$28,'Форма 1'!AI$8),"")</f>
        <v/>
      </c>
      <c r="S1272" s="103" t="str">
        <f>IF(ISNUMBER('Форма 1'!AJ1272),'Форма 1'!$H1272*VLOOKUP('Форма 1'!$F1272,'Придельники с 2022'!$B$4:$X$28,'Форма 1'!AJ$8),"")</f>
        <v/>
      </c>
      <c r="T1272" s="87"/>
    </row>
    <row r="1273" spans="1:20">
      <c r="A1273" s="188">
        <f t="shared" si="111"/>
        <v>39</v>
      </c>
      <c r="B1273" s="189" t="s">
        <v>1421</v>
      </c>
      <c r="C1273" s="99">
        <f t="shared" si="113"/>
        <v>12698399.316</v>
      </c>
      <c r="D1273" s="103" t="str">
        <f>IF(ISNUMBER('Форма 1'!U1273),'Форма 1'!$H1273*VLOOKUP('Форма 1'!$F1273,'Придельники с 2022'!$B$4:$X$28,'Форма 1'!U$8),"")</f>
        <v/>
      </c>
      <c r="E1273" s="103" t="str">
        <f>IF(ISNUMBER('Форма 1'!V1273),'Форма 1'!$H1273*VLOOKUP('Форма 1'!$F1273,'Придельники с 2022'!$B$4:$X$28,'Форма 1'!V$8),"")</f>
        <v/>
      </c>
      <c r="F1273" s="103" t="str">
        <f>IF(ISNUMBER('Форма 1'!W1273),'Форма 1'!$H1273*VLOOKUP('Форма 1'!$F1273,'Придельники с 2022'!$B$4:$X$28,'Форма 1'!W$8),"")</f>
        <v/>
      </c>
      <c r="G1273" s="103" t="str">
        <f>IF(ISNUMBER('Форма 1'!X1273),'Форма 1'!$H1273*VLOOKUP('Форма 1'!$F1273,'Придельники с 2022'!$B$4:$X$28,'Форма 1'!X$8),"")</f>
        <v/>
      </c>
      <c r="H1273" s="103" t="str">
        <f>IF(ISNUMBER('Форма 1'!Y1273),'Форма 1'!$H1273*VLOOKUP('Форма 1'!$F1273,'Придельники с 2022'!$B$4:$X$28,'Форма 1'!Y$8),"")</f>
        <v/>
      </c>
      <c r="I1273" s="103" t="str">
        <f>IF(ISNUMBER('Форма 1'!Z1273),'Форма 1'!$H1273*VLOOKUP('Форма 1'!$F1273,'Придельники с 2022'!$B$4:$X$28,'Форма 1'!Z$8),"")</f>
        <v/>
      </c>
      <c r="J1273" s="103" t="str">
        <f>IF(ISNUMBER('Форма 1'!AA1273),'Форма 1'!$H1273*VLOOKUP('Форма 1'!$F1273,'Придельники с 2022'!$B$4:$X$28,'Форма 1'!AA$8),"")</f>
        <v/>
      </c>
      <c r="K1273" s="90"/>
      <c r="L1273" s="87"/>
      <c r="M1273" s="103">
        <f>IF(ISNUMBER('Форма 1'!AD1273),'Форма 1'!$H1273*VLOOKUP('Форма 1'!$F1273,'Придельники с 2022'!$B$4:$X$28,'Форма 1'!AD$8),"")</f>
        <v>7888669.7059999993</v>
      </c>
      <c r="N1273" s="103">
        <f>IF(ISBLANK('Форма 1'!$AE1273),"",IF('Форма 1'!$AE1273=1,'Форма 1'!$H1273*VLOOKUP('Форма 1'!$F1273,'Придельники с 2022'!$B$4:$X$28,'Форма 1'!$AE$8,0),IF('Форма 1'!$AE1273=2,'Форма 1'!$H1273*VLOOKUP('Форма 1'!$F1273,'Придельники с 2022'!$B$4:$X$28,13,0),IF('Форма 1'!$AE1273=3,'Форма 1'!$H1273*VLOOKUP('Форма 1'!$F1273,'Придельники с 2022'!$B$4:$X$28,12,0)))))</f>
        <v>4809729.6099999994</v>
      </c>
      <c r="O1273" s="103" t="str">
        <f>IF(ISNUMBER('Форма 1'!AF1273),'Форма 1'!$H1273*VLOOKUP('Форма 1'!$F1273,'Придельники с 2022'!$B$4:$X$28,'Форма 1'!AF$8),"")</f>
        <v/>
      </c>
      <c r="P1273" s="88"/>
      <c r="Q1273" s="103" t="str">
        <f>IF(ISNUMBER('Форма 1'!AH1273),'Форма 1'!$H1273*VLOOKUP('Форма 1'!$F1273,'Придельники с 2022'!$B$4:$X$28,'Форма 1'!AH$8),"")</f>
        <v/>
      </c>
      <c r="R1273" s="103" t="str">
        <f>IF(ISNUMBER('Форма 1'!AI1273),'Форма 1'!$H1273*VLOOKUP('Форма 1'!$F1273,'Придельники с 2022'!$B$4:$X$28,'Форма 1'!AI$8),"")</f>
        <v/>
      </c>
      <c r="S1273" s="103" t="str">
        <f>IF(ISNUMBER('Форма 1'!AJ1273),'Форма 1'!$H1273*VLOOKUP('Форма 1'!$F1273,'Придельники с 2022'!$B$4:$X$28,'Форма 1'!AJ$8),"")</f>
        <v/>
      </c>
      <c r="T1273" s="87"/>
    </row>
    <row r="1274" spans="1:20">
      <c r="A1274" s="188">
        <f t="shared" si="111"/>
        <v>40</v>
      </c>
      <c r="B1274" s="189" t="s">
        <v>1422</v>
      </c>
      <c r="C1274" s="99">
        <f t="shared" si="113"/>
        <v>13775416.105</v>
      </c>
      <c r="D1274" s="103" t="str">
        <f>IF(ISNUMBER('Форма 1'!U1274),'Форма 1'!$H1274*VLOOKUP('Форма 1'!$F1274,'Придельники с 2022'!$B$4:$X$28,'Форма 1'!U$8),"")</f>
        <v/>
      </c>
      <c r="E1274" s="103" t="str">
        <f>IF(ISNUMBER('Форма 1'!V1274),'Форма 1'!$H1274*VLOOKUP('Форма 1'!$F1274,'Придельники с 2022'!$B$4:$X$28,'Форма 1'!V$8),"")</f>
        <v/>
      </c>
      <c r="F1274" s="103" t="str">
        <f>IF(ISNUMBER('Форма 1'!W1274),'Форма 1'!$H1274*VLOOKUP('Форма 1'!$F1274,'Придельники с 2022'!$B$4:$X$28,'Форма 1'!W$8),"")</f>
        <v/>
      </c>
      <c r="G1274" s="103">
        <f>IF(ISNUMBER('Форма 1'!X1274),'Форма 1'!$H1274*VLOOKUP('Форма 1'!$F1274,'Придельники с 2022'!$B$4:$X$28,'Форма 1'!X$8),"")</f>
        <v>2735879.0500000003</v>
      </c>
      <c r="H1274" s="103">
        <f>IF(ISNUMBER('Форма 1'!Y1274),'Форма 1'!$H1274*VLOOKUP('Форма 1'!$F1274,'Придельники с 2022'!$B$4:$X$28,'Форма 1'!Y$8),"")</f>
        <v>7207875.75</v>
      </c>
      <c r="I1274" s="103">
        <f>IF(ISNUMBER('Форма 1'!Z1274),'Форма 1'!$H1274*VLOOKUP('Форма 1'!$F1274,'Придельники с 2022'!$B$4:$X$28,'Форма 1'!Z$8),"")</f>
        <v>3831661.3050000002</v>
      </c>
      <c r="J1274" s="103" t="str">
        <f>IF(ISNUMBER('Форма 1'!AA1274),'Форма 1'!$H1274*VLOOKUP('Форма 1'!$F1274,'Придельники с 2022'!$B$4:$X$28,'Форма 1'!AA$8),"")</f>
        <v/>
      </c>
      <c r="K1274" s="92"/>
      <c r="L1274" s="88"/>
      <c r="M1274" s="103" t="str">
        <f>IF(ISNUMBER('Форма 1'!AD1274),'Форма 1'!$H1274*VLOOKUP('Форма 1'!$F1274,'Придельники с 2022'!$B$4:$X$28,'Форма 1'!AD$8),"")</f>
        <v/>
      </c>
      <c r="N1274" s="103" t="str">
        <f>IF(ISBLANK('Форма 1'!$AE1274),"",IF('Форма 1'!$AE1274=1,'Форма 1'!$H1274*VLOOKUP('Форма 1'!$F1274,'Придельники с 2022'!$B$4:$X$28,'Форма 1'!$AE$8,0),IF('Форма 1'!$AE1274=2,'Форма 1'!$H1274*VLOOKUP('Форма 1'!$F1274,'Придельники с 2022'!$B$4:$X$28,13,0),IF('Форма 1'!$AE1274=3,'Форма 1'!$H1274*VLOOKUP('Форма 1'!$F1274,'Придельники с 2022'!$B$4:$X$28,12,0)))))</f>
        <v/>
      </c>
      <c r="O1274" s="103" t="str">
        <f>IF(ISNUMBER('Форма 1'!AF1274),'Форма 1'!$H1274*VLOOKUP('Форма 1'!$F1274,'Придельники с 2022'!$B$4:$X$28,'Форма 1'!AF$8),"")</f>
        <v/>
      </c>
      <c r="P1274" s="88"/>
      <c r="Q1274" s="103" t="str">
        <f>IF(ISNUMBER('Форма 1'!AH1274),'Форма 1'!$H1274*VLOOKUP('Форма 1'!$F1274,'Придельники с 2022'!$B$4:$X$28,'Форма 1'!AH$8),"")</f>
        <v/>
      </c>
      <c r="R1274" s="103" t="str">
        <f>IF(ISNUMBER('Форма 1'!AI1274),'Форма 1'!$H1274*VLOOKUP('Форма 1'!$F1274,'Придельники с 2022'!$B$4:$X$28,'Форма 1'!AI$8),"")</f>
        <v/>
      </c>
      <c r="S1274" s="103" t="str">
        <f>IF(ISNUMBER('Форма 1'!AJ1274),'Форма 1'!$H1274*VLOOKUP('Форма 1'!$F1274,'Придельники с 2022'!$B$4:$X$28,'Форма 1'!AJ$8),"")</f>
        <v/>
      </c>
      <c r="T1274" s="87"/>
    </row>
    <row r="1275" spans="1:20">
      <c r="A1275" s="188">
        <f t="shared" si="111"/>
        <v>41</v>
      </c>
      <c r="B1275" s="189" t="s">
        <v>1423</v>
      </c>
      <c r="C1275" s="99">
        <f t="shared" si="113"/>
        <v>5793328.1280000014</v>
      </c>
      <c r="D1275" s="103" t="str">
        <f>IF(ISNUMBER('Форма 1'!U1275),'Форма 1'!$H1275*VLOOKUP('Форма 1'!$F1275,'Придельники с 2022'!$B$4:$X$28,'Форма 1'!U$8),"")</f>
        <v/>
      </c>
      <c r="E1275" s="103" t="str">
        <f>IF(ISNUMBER('Форма 1'!V1275),'Форма 1'!$H1275*VLOOKUP('Форма 1'!$F1275,'Придельники с 2022'!$B$4:$X$28,'Форма 1'!V$8),"")</f>
        <v/>
      </c>
      <c r="F1275" s="103" t="str">
        <f>IF(ISNUMBER('Форма 1'!W1275),'Форма 1'!$H1275*VLOOKUP('Форма 1'!$F1275,'Придельники с 2022'!$B$4:$X$28,'Форма 1'!W$8),"")</f>
        <v/>
      </c>
      <c r="G1275" s="103" t="str">
        <f>IF(ISNUMBER('Форма 1'!X1275),'Форма 1'!$H1275*VLOOKUP('Форма 1'!$F1275,'Придельники с 2022'!$B$4:$X$28,'Форма 1'!X$8),"")</f>
        <v/>
      </c>
      <c r="H1275" s="103" t="str">
        <f>IF(ISNUMBER('Форма 1'!Y1275),'Форма 1'!$H1275*VLOOKUP('Форма 1'!$F1275,'Придельники с 2022'!$B$4:$X$28,'Форма 1'!Y$8),"")</f>
        <v/>
      </c>
      <c r="I1275" s="103" t="str">
        <f>IF(ISNUMBER('Форма 1'!Z1275),'Форма 1'!$H1275*VLOOKUP('Форма 1'!$F1275,'Придельники с 2022'!$B$4:$X$28,'Форма 1'!Z$8),"")</f>
        <v/>
      </c>
      <c r="J1275" s="103" t="str">
        <f>IF(ISNUMBER('Форма 1'!AA1275),'Форма 1'!$H1275*VLOOKUP('Форма 1'!$F1275,'Придельники с 2022'!$B$4:$X$28,'Форма 1'!AA$8),"")</f>
        <v/>
      </c>
      <c r="K1275" s="92"/>
      <c r="L1275" s="88"/>
      <c r="M1275" s="103">
        <f>IF(ISNUMBER('Форма 1'!AD1275),'Форма 1'!$H1275*VLOOKUP('Форма 1'!$F1275,'Придельники с 2022'!$B$4:$X$28,'Форма 1'!AD$8),"")</f>
        <v>5793328.1280000014</v>
      </c>
      <c r="N1275" s="103" t="str">
        <f>IF(ISBLANK('Форма 1'!$AE1275),"",IF('Форма 1'!$AE1275=1,'Форма 1'!$H1275*VLOOKUP('Форма 1'!$F1275,'Придельники с 2022'!$B$4:$X$28,'Форма 1'!$AE$8,0),IF('Форма 1'!$AE1275=2,'Форма 1'!$H1275*VLOOKUP('Форма 1'!$F1275,'Придельники с 2022'!$B$4:$X$28,13,0),IF('Форма 1'!$AE1275=3,'Форма 1'!$H1275*VLOOKUP('Форма 1'!$F1275,'Придельники с 2022'!$B$4:$X$28,12,0)))))</f>
        <v/>
      </c>
      <c r="O1275" s="103" t="str">
        <f>IF(ISNUMBER('Форма 1'!AF1275),'Форма 1'!$H1275*VLOOKUP('Форма 1'!$F1275,'Придельники с 2022'!$B$4:$X$28,'Форма 1'!AF$8),"")</f>
        <v/>
      </c>
      <c r="P1275" s="88"/>
      <c r="Q1275" s="103" t="str">
        <f>IF(ISNUMBER('Форма 1'!AH1275),'Форма 1'!$H1275*VLOOKUP('Форма 1'!$F1275,'Придельники с 2022'!$B$4:$X$28,'Форма 1'!AH$8),"")</f>
        <v/>
      </c>
      <c r="R1275" s="103" t="str">
        <f>IF(ISNUMBER('Форма 1'!AI1275),'Форма 1'!$H1275*VLOOKUP('Форма 1'!$F1275,'Придельники с 2022'!$B$4:$X$28,'Форма 1'!AI$8),"")</f>
        <v/>
      </c>
      <c r="S1275" s="103" t="str">
        <f>IF(ISNUMBER('Форма 1'!AJ1275),'Форма 1'!$H1275*VLOOKUP('Форма 1'!$F1275,'Придельники с 2022'!$B$4:$X$28,'Форма 1'!AJ$8),"")</f>
        <v/>
      </c>
      <c r="T1275" s="87"/>
    </row>
    <row r="1276" spans="1:20">
      <c r="A1276" s="188">
        <f t="shared" si="111"/>
        <v>42</v>
      </c>
      <c r="B1276" s="189" t="s">
        <v>247</v>
      </c>
      <c r="C1276" s="99">
        <f t="shared" si="113"/>
        <v>755402.36</v>
      </c>
      <c r="D1276" s="103" t="str">
        <f>IF(ISNUMBER('Форма 1'!U1276),'Форма 1'!$H1276*VLOOKUP('Форма 1'!$F1276,'Придельники с 2022'!$B$4:$X$28,'Форма 1'!U$8),"")</f>
        <v/>
      </c>
      <c r="E1276" s="103" t="str">
        <f>IF(ISNUMBER('Форма 1'!V1276),'Форма 1'!$H1276*VLOOKUP('Форма 1'!$F1276,'Придельники с 2022'!$B$4:$X$28,'Форма 1'!V$8),"")</f>
        <v/>
      </c>
      <c r="F1276" s="103" t="str">
        <f>IF(ISNUMBER('Форма 1'!W1276),'Форма 1'!$H1276*VLOOKUP('Форма 1'!$F1276,'Придельники с 2022'!$B$4:$X$28,'Форма 1'!W$8),"")</f>
        <v/>
      </c>
      <c r="G1276" s="103">
        <f>IF(ISNUMBER('Форма 1'!X1276),'Форма 1'!$H1276*VLOOKUP('Форма 1'!$F1276,'Придельники с 2022'!$B$4:$X$28,'Форма 1'!X$8),"")</f>
        <v>755402.36</v>
      </c>
      <c r="H1276" s="103" t="str">
        <f>IF(ISNUMBER('Форма 1'!Y1276),'Форма 1'!$H1276*VLOOKUP('Форма 1'!$F1276,'Придельники с 2022'!$B$4:$X$28,'Форма 1'!Y$8),"")</f>
        <v/>
      </c>
      <c r="I1276" s="103" t="str">
        <f>IF(ISNUMBER('Форма 1'!Z1276),'Форма 1'!$H1276*VLOOKUP('Форма 1'!$F1276,'Придельники с 2022'!$B$4:$X$28,'Форма 1'!Z$8),"")</f>
        <v/>
      </c>
      <c r="J1276" s="103" t="str">
        <f>IF(ISNUMBER('Форма 1'!AA1276),'Форма 1'!$H1276*VLOOKUP('Форма 1'!$F1276,'Придельники с 2022'!$B$4:$X$28,'Форма 1'!AA$8),"")</f>
        <v/>
      </c>
      <c r="K1276" s="92"/>
      <c r="L1276" s="88"/>
      <c r="M1276" s="103" t="str">
        <f>IF(ISNUMBER('Форма 1'!AD1276),'Форма 1'!$H1276*VLOOKUP('Форма 1'!$F1276,'Придельники с 2022'!$B$4:$X$28,'Форма 1'!AD$8),"")</f>
        <v/>
      </c>
      <c r="N1276" s="103" t="str">
        <f>IF(ISBLANK('Форма 1'!$AE1276),"",IF('Форма 1'!$AE1276=1,'Форма 1'!$H1276*VLOOKUP('Форма 1'!$F1276,'Придельники с 2022'!$B$4:$X$28,'Форма 1'!$AE$8,0),IF('Форма 1'!$AE1276=2,'Форма 1'!$H1276*VLOOKUP('Форма 1'!$F1276,'Придельники с 2022'!$B$4:$X$28,13,0),IF('Форма 1'!$AE1276=3,'Форма 1'!$H1276*VLOOKUP('Форма 1'!$F1276,'Придельники с 2022'!$B$4:$X$28,12,0)))))</f>
        <v/>
      </c>
      <c r="O1276" s="103" t="str">
        <f>IF(ISNUMBER('Форма 1'!AF1276),'Форма 1'!$H1276*VLOOKUP('Форма 1'!$F1276,'Придельники с 2022'!$B$4:$X$28,'Форма 1'!AF$8),"")</f>
        <v/>
      </c>
      <c r="P1276" s="88"/>
      <c r="Q1276" s="103" t="str">
        <f>IF(ISNUMBER('Форма 1'!AH1276),'Форма 1'!$H1276*VLOOKUP('Форма 1'!$F1276,'Придельники с 2022'!$B$4:$X$28,'Форма 1'!AH$8),"")</f>
        <v/>
      </c>
      <c r="R1276" s="103" t="str">
        <f>IF(ISNUMBER('Форма 1'!AI1276),'Форма 1'!$H1276*VLOOKUP('Форма 1'!$F1276,'Придельники с 2022'!$B$4:$X$28,'Форма 1'!AI$8),"")</f>
        <v/>
      </c>
      <c r="S1276" s="103" t="str">
        <f>IF(ISNUMBER('Форма 1'!AJ1276),'Форма 1'!$H1276*VLOOKUP('Форма 1'!$F1276,'Придельники с 2022'!$B$4:$X$28,'Форма 1'!AJ$8),"")</f>
        <v/>
      </c>
      <c r="T1276" s="87"/>
    </row>
    <row r="1277" spans="1:20">
      <c r="A1277" s="188">
        <f t="shared" si="111"/>
        <v>43</v>
      </c>
      <c r="B1277" s="189" t="s">
        <v>1424</v>
      </c>
      <c r="C1277" s="99">
        <f t="shared" si="113"/>
        <v>10604888.896000002</v>
      </c>
      <c r="D1277" s="103" t="str">
        <f>IF(ISNUMBER('Форма 1'!U1277),'Форма 1'!$H1277*VLOOKUP('Форма 1'!$F1277,'Придельники с 2022'!$B$4:$X$28,'Форма 1'!U$8),"")</f>
        <v/>
      </c>
      <c r="E1277" s="103" t="str">
        <f>IF(ISNUMBER('Форма 1'!V1277),'Форма 1'!$H1277*VLOOKUP('Форма 1'!$F1277,'Придельники с 2022'!$B$4:$X$28,'Форма 1'!V$8),"")</f>
        <v/>
      </c>
      <c r="F1277" s="103" t="str">
        <f>IF(ISNUMBER('Форма 1'!W1277),'Форма 1'!$H1277*VLOOKUP('Форма 1'!$F1277,'Придельники с 2022'!$B$4:$X$28,'Форма 1'!W$8),"")</f>
        <v/>
      </c>
      <c r="G1277" s="103" t="str">
        <f>IF(ISNUMBER('Форма 1'!X1277),'Форма 1'!$H1277*VLOOKUP('Форма 1'!$F1277,'Придельники с 2022'!$B$4:$X$28,'Форма 1'!X$8),"")</f>
        <v/>
      </c>
      <c r="H1277" s="103" t="str">
        <f>IF(ISNUMBER('Форма 1'!Y1277),'Форма 1'!$H1277*VLOOKUP('Форма 1'!$F1277,'Придельники с 2022'!$B$4:$X$28,'Форма 1'!Y$8),"")</f>
        <v/>
      </c>
      <c r="I1277" s="103" t="str">
        <f>IF(ISNUMBER('Форма 1'!Z1277),'Форма 1'!$H1277*VLOOKUP('Форма 1'!$F1277,'Придельники с 2022'!$B$4:$X$28,'Форма 1'!Z$8),"")</f>
        <v/>
      </c>
      <c r="J1277" s="103" t="str">
        <f>IF(ISNUMBER('Форма 1'!AA1277),'Форма 1'!$H1277*VLOOKUP('Форма 1'!$F1277,'Придельники с 2022'!$B$4:$X$28,'Форма 1'!AA$8),"")</f>
        <v/>
      </c>
      <c r="K1277" s="92"/>
      <c r="L1277" s="88"/>
      <c r="M1277" s="103">
        <f>IF(ISNUMBER('Форма 1'!AD1277),'Форма 1'!$H1277*VLOOKUP('Форма 1'!$F1277,'Придельники с 2022'!$B$4:$X$28,'Форма 1'!AD$8),"")</f>
        <v>10604888.896000002</v>
      </c>
      <c r="N1277" s="103" t="str">
        <f>IF(ISBLANK('Форма 1'!$AE1277),"",IF('Форма 1'!$AE1277=1,'Форма 1'!$H1277*VLOOKUP('Форма 1'!$F1277,'Придельники с 2022'!$B$4:$X$28,'Форма 1'!$AE$8,0),IF('Форма 1'!$AE1277=2,'Форма 1'!$H1277*VLOOKUP('Форма 1'!$F1277,'Придельники с 2022'!$B$4:$X$28,13,0),IF('Форма 1'!$AE1277=3,'Форма 1'!$H1277*VLOOKUP('Форма 1'!$F1277,'Придельники с 2022'!$B$4:$X$28,12,0)))))</f>
        <v/>
      </c>
      <c r="O1277" s="103" t="str">
        <f>IF(ISNUMBER('Форма 1'!AF1277),'Форма 1'!$H1277*VLOOKUP('Форма 1'!$F1277,'Придельники с 2022'!$B$4:$X$28,'Форма 1'!AF$8),"")</f>
        <v/>
      </c>
      <c r="P1277" s="88"/>
      <c r="Q1277" s="103" t="str">
        <f>IF(ISNUMBER('Форма 1'!AH1277),'Форма 1'!$H1277*VLOOKUP('Форма 1'!$F1277,'Придельники с 2022'!$B$4:$X$28,'Форма 1'!AH$8),"")</f>
        <v/>
      </c>
      <c r="R1277" s="103" t="str">
        <f>IF(ISNUMBER('Форма 1'!AI1277),'Форма 1'!$H1277*VLOOKUP('Форма 1'!$F1277,'Придельники с 2022'!$B$4:$X$28,'Форма 1'!AI$8),"")</f>
        <v/>
      </c>
      <c r="S1277" s="103" t="str">
        <f>IF(ISNUMBER('Форма 1'!AJ1277),'Форма 1'!$H1277*VLOOKUP('Форма 1'!$F1277,'Придельники с 2022'!$B$4:$X$28,'Форма 1'!AJ$8),"")</f>
        <v/>
      </c>
      <c r="T1277" s="87"/>
    </row>
    <row r="1278" spans="1:20">
      <c r="A1278" s="188">
        <f>A1277+1</f>
        <v>44</v>
      </c>
      <c r="B1278" s="112" t="s">
        <v>5146</v>
      </c>
      <c r="C1278" s="99">
        <f>SUM(D1278:J1278,L1278:T1278)</f>
        <v>80308.44</v>
      </c>
      <c r="D1278" s="103" t="str">
        <f>IF(ISNUMBER('Форма 1'!U1278),'Форма 1'!$H1278*VLOOKUP('Форма 1'!$F1278,'Придельники с 2022'!$B$4:$X$28,'Форма 1'!U$8),"")</f>
        <v/>
      </c>
      <c r="E1278" s="103" t="str">
        <f>IF(ISNUMBER('Форма 1'!V1278),'Форма 1'!$H1278*VLOOKUP('Форма 1'!$F1278,'Придельники с 2022'!$B$4:$X$28,'Форма 1'!V$8),"")</f>
        <v/>
      </c>
      <c r="F1278" s="103" t="str">
        <f>IF(ISNUMBER('Форма 1'!W1278),'Форма 1'!$H1278*VLOOKUP('Форма 1'!$F1278,'Придельники с 2022'!$B$4:$X$28,'Форма 1'!W$8),"")</f>
        <v/>
      </c>
      <c r="G1278" s="103" t="str">
        <f>IF(ISNUMBER('Форма 1'!X1278),'Форма 1'!$H1278*VLOOKUP('Форма 1'!$F1278,'Придельники с 2022'!$B$4:$X$28,'Форма 1'!X$8),"")</f>
        <v/>
      </c>
      <c r="H1278" s="103" t="str">
        <f>IF(ISNUMBER('Форма 1'!Y1278),'Форма 1'!$H1278*VLOOKUP('Форма 1'!$F1278,'Придельники с 2022'!$B$4:$X$28,'Форма 1'!Y$8),"")</f>
        <v/>
      </c>
      <c r="I1278" s="103" t="str">
        <f>IF(ISNUMBER('Форма 1'!Z1278),'Форма 1'!$H1278*VLOOKUP('Форма 1'!$F1278,'Придельники с 2022'!$B$4:$X$28,'Форма 1'!Z$8),"")</f>
        <v/>
      </c>
      <c r="J1278" s="103" t="str">
        <f>IF(ISNUMBER('Форма 1'!AA1278),'Форма 1'!$H1278*VLOOKUP('Форма 1'!$F1278,'Придельники с 2022'!$B$4:$X$28,'Форма 1'!AA$8),"")</f>
        <v/>
      </c>
      <c r="K1278" s="92"/>
      <c r="L1278" s="88"/>
      <c r="M1278" s="103" t="str">
        <f>IF(ISNUMBER('Форма 1'!AD1278),'Форма 1'!$H1278*VLOOKUP('Форма 1'!$F1278,'Придельники с 2022'!$B$4:$X$28,'Форма 1'!AD$8),"")</f>
        <v/>
      </c>
      <c r="N1278" s="103" t="str">
        <f>IF(ISBLANK('Форма 1'!$AE1278),"",IF('Форма 1'!$AE1278=1,'Форма 1'!$H1278*VLOOKUP('Форма 1'!$F1278,'Придельники с 2022'!$B$4:$X$28,'Форма 1'!$AE$8,0),IF('Форма 1'!$AE1278=2,'Форма 1'!$H1278*VLOOKUP('Форма 1'!$F1278,'Придельники с 2022'!$B$4:$X$28,13,0),IF('Форма 1'!$AE1278=3,'Форма 1'!$H1278*VLOOKUP('Форма 1'!$F1278,'Придельники с 2022'!$B$4:$X$28,12,0)))))</f>
        <v/>
      </c>
      <c r="O1278" s="103" t="str">
        <f>IF(ISNUMBER('Форма 1'!AF1278),'Форма 1'!$H1278*VLOOKUP('Форма 1'!$F1278,'Придельники с 2022'!$B$4:$X$28,'Форма 1'!AF$8),"")</f>
        <v/>
      </c>
      <c r="P1278" s="88"/>
      <c r="Q1278" s="103" t="str">
        <f>IF(ISNUMBER('Форма 1'!AH1278),'Форма 1'!$H1278*VLOOKUP('Форма 1'!$F1278,'Придельники с 2022'!$B$4:$X$28,'Форма 1'!AH$8),"")</f>
        <v/>
      </c>
      <c r="R1278" s="103" t="str">
        <f>IF(ISNUMBER('Форма 1'!AI1278),'Форма 1'!$H1278*VLOOKUP('Форма 1'!$F1278,'Придельники с 2022'!$B$4:$X$28,'Форма 1'!AI$8),"")</f>
        <v/>
      </c>
      <c r="S1278" s="103">
        <f>IF(ISNUMBER('Форма 1'!AJ1278),'Форма 1'!$H1278*VLOOKUP('Форма 1'!$F1278,'Придельники с 2022'!$B$4:$X$28,'Форма 1'!AJ$8),"")</f>
        <v>80308.44</v>
      </c>
      <c r="T1278" s="87"/>
    </row>
    <row r="1279" spans="1:20">
      <c r="A1279" s="188">
        <f>A1278+1</f>
        <v>45</v>
      </c>
      <c r="B1279" s="189" t="s">
        <v>1425</v>
      </c>
      <c r="C1279" s="99">
        <f t="shared" si="113"/>
        <v>4301791.1639999999</v>
      </c>
      <c r="D1279" s="103" t="str">
        <f>IF(ISNUMBER('Форма 1'!U1279),'Форма 1'!$H1279*VLOOKUP('Форма 1'!$F1279,'Придельники с 2022'!$B$4:$X$28,'Форма 1'!U$8),"")</f>
        <v/>
      </c>
      <c r="E1279" s="103" t="str">
        <f>IF(ISNUMBER('Форма 1'!V1279),'Форма 1'!$H1279*VLOOKUP('Форма 1'!$F1279,'Придельники с 2022'!$B$4:$X$28,'Форма 1'!V$8),"")</f>
        <v/>
      </c>
      <c r="F1279" s="103" t="str">
        <f>IF(ISNUMBER('Форма 1'!W1279),'Форма 1'!$H1279*VLOOKUP('Форма 1'!$F1279,'Придельники с 2022'!$B$4:$X$28,'Форма 1'!W$8),"")</f>
        <v/>
      </c>
      <c r="G1279" s="103" t="str">
        <f>IF(ISNUMBER('Форма 1'!X1279),'Форма 1'!$H1279*VLOOKUP('Форма 1'!$F1279,'Придельники с 2022'!$B$4:$X$28,'Форма 1'!X$8),"")</f>
        <v/>
      </c>
      <c r="H1279" s="103" t="str">
        <f>IF(ISNUMBER('Форма 1'!Y1279),'Форма 1'!$H1279*VLOOKUP('Форма 1'!$F1279,'Придельники с 2022'!$B$4:$X$28,'Форма 1'!Y$8),"")</f>
        <v/>
      </c>
      <c r="I1279" s="103" t="str">
        <f>IF(ISNUMBER('Форма 1'!Z1279),'Форма 1'!$H1279*VLOOKUP('Форма 1'!$F1279,'Придельники с 2022'!$B$4:$X$28,'Форма 1'!Z$8),"")</f>
        <v/>
      </c>
      <c r="J1279" s="103">
        <f>IF(ISNUMBER('Форма 1'!AA1279),'Форма 1'!$H1279*VLOOKUP('Форма 1'!$F1279,'Придельники с 2022'!$B$4:$X$28,'Форма 1'!AA$8),"")</f>
        <v>4203278.0599999996</v>
      </c>
      <c r="K1279" s="92"/>
      <c r="L1279" s="88"/>
      <c r="M1279" s="103" t="str">
        <f>IF(ISNUMBER('Форма 1'!AD1279),'Форма 1'!$H1279*VLOOKUP('Форма 1'!$F1279,'Придельники с 2022'!$B$4:$X$28,'Форма 1'!AD$8),"")</f>
        <v/>
      </c>
      <c r="N1279" s="103" t="str">
        <f>IF(ISBLANK('Форма 1'!$AE1279),"",IF('Форма 1'!$AE1279=1,'Форма 1'!$H1279*VLOOKUP('Форма 1'!$F1279,'Придельники с 2022'!$B$4:$X$28,'Форма 1'!$AE$8,0),IF('Форма 1'!$AE1279=2,'Форма 1'!$H1279*VLOOKUP('Форма 1'!$F1279,'Придельники с 2022'!$B$4:$X$28,13,0),IF('Форма 1'!$AE1279=3,'Форма 1'!$H1279*VLOOKUP('Форма 1'!$F1279,'Придельники с 2022'!$B$4:$X$28,12,0)))))</f>
        <v/>
      </c>
      <c r="O1279" s="103" t="str">
        <f>IF(ISNUMBER('Форма 1'!AF1279),'Форма 1'!$H1279*VLOOKUP('Форма 1'!$F1279,'Придельники с 2022'!$B$4:$X$28,'Форма 1'!AF$8),"")</f>
        <v/>
      </c>
      <c r="P1279" s="88"/>
      <c r="Q1279" s="103" t="str">
        <f>IF(ISNUMBER('Форма 1'!AH1279),'Форма 1'!$H1279*VLOOKUP('Форма 1'!$F1279,'Придельники с 2022'!$B$4:$X$28,'Форма 1'!AH$8),"")</f>
        <v/>
      </c>
      <c r="R1279" s="103" t="str">
        <f>IF(ISNUMBER('Форма 1'!AI1279),'Форма 1'!$H1279*VLOOKUP('Форма 1'!$F1279,'Придельники с 2022'!$B$4:$X$28,'Форма 1'!AI$8),"")</f>
        <v/>
      </c>
      <c r="S1279" s="103">
        <f>IF(ISNUMBER('Форма 1'!AJ1279),'Форма 1'!$H1279*VLOOKUP('Форма 1'!$F1279,'Придельники с 2022'!$B$4:$X$28,'Форма 1'!AJ$8),"")</f>
        <v>98513.103999999992</v>
      </c>
      <c r="T1279" s="87"/>
    </row>
    <row r="1280" spans="1:20">
      <c r="A1280" s="188">
        <f t="shared" si="111"/>
        <v>46</v>
      </c>
      <c r="B1280" s="189" t="s">
        <v>1426</v>
      </c>
      <c r="C1280" s="99">
        <f t="shared" si="113"/>
        <v>15064724.752</v>
      </c>
      <c r="D1280" s="103" t="str">
        <f>IF(ISNUMBER('Форма 1'!U1280),'Форма 1'!$H1280*VLOOKUP('Форма 1'!$F1280,'Придельники с 2022'!$B$4:$X$28,'Форма 1'!U$8),"")</f>
        <v/>
      </c>
      <c r="E1280" s="103" t="str">
        <f>IF(ISNUMBER('Форма 1'!V1280),'Форма 1'!$H1280*VLOOKUP('Форма 1'!$F1280,'Придельники с 2022'!$B$4:$X$28,'Форма 1'!V$8),"")</f>
        <v/>
      </c>
      <c r="F1280" s="103" t="str">
        <f>IF(ISNUMBER('Форма 1'!W1280),'Форма 1'!$H1280*VLOOKUP('Форма 1'!$F1280,'Придельники с 2022'!$B$4:$X$28,'Форма 1'!W$8),"")</f>
        <v/>
      </c>
      <c r="G1280" s="103" t="str">
        <f>IF(ISNUMBER('Форма 1'!X1280),'Форма 1'!$H1280*VLOOKUP('Форма 1'!$F1280,'Придельники с 2022'!$B$4:$X$28,'Форма 1'!X$8),"")</f>
        <v/>
      </c>
      <c r="H1280" s="103" t="str">
        <f>IF(ISNUMBER('Форма 1'!Y1280),'Форма 1'!$H1280*VLOOKUP('Форма 1'!$F1280,'Придельники с 2022'!$B$4:$X$28,'Форма 1'!Y$8),"")</f>
        <v/>
      </c>
      <c r="I1280" s="103" t="str">
        <f>IF(ISNUMBER('Форма 1'!Z1280),'Форма 1'!$H1280*VLOOKUP('Форма 1'!$F1280,'Придельники с 2022'!$B$4:$X$28,'Форма 1'!Z$8),"")</f>
        <v/>
      </c>
      <c r="J1280" s="103" t="str">
        <f>IF(ISNUMBER('Форма 1'!AA1280),'Форма 1'!$H1280*VLOOKUP('Форма 1'!$F1280,'Придельники с 2022'!$B$4:$X$28,'Форма 1'!AA$8),"")</f>
        <v/>
      </c>
      <c r="K1280" s="92"/>
      <c r="L1280" s="88"/>
      <c r="M1280" s="103">
        <f>IF(ISNUMBER('Форма 1'!AD1280),'Форма 1'!$H1280*VLOOKUP('Форма 1'!$F1280,'Придельники с 2022'!$B$4:$X$28,'Форма 1'!AD$8),"")</f>
        <v>15064724.752</v>
      </c>
      <c r="N1280" s="103" t="str">
        <f>IF(ISBLANK('Форма 1'!$AE1280),"",IF('Форма 1'!$AE1280=1,'Форма 1'!$H1280*VLOOKUP('Форма 1'!$F1280,'Придельники с 2022'!$B$4:$X$28,'Форма 1'!$AE$8,0),IF('Форма 1'!$AE1280=2,'Форма 1'!$H1280*VLOOKUP('Форма 1'!$F1280,'Придельники с 2022'!$B$4:$X$28,13,0),IF('Форма 1'!$AE1280=3,'Форма 1'!$H1280*VLOOKUP('Форма 1'!$F1280,'Придельники с 2022'!$B$4:$X$28,12,0)))))</f>
        <v/>
      </c>
      <c r="O1280" s="103" t="str">
        <f>IF(ISNUMBER('Форма 1'!AF1280),'Форма 1'!$H1280*VLOOKUP('Форма 1'!$F1280,'Придельники с 2022'!$B$4:$X$28,'Форма 1'!AF$8),"")</f>
        <v/>
      </c>
      <c r="P1280" s="88"/>
      <c r="Q1280" s="103" t="str">
        <f>IF(ISNUMBER('Форма 1'!AH1280),'Форма 1'!$H1280*VLOOKUP('Форма 1'!$F1280,'Придельники с 2022'!$B$4:$X$28,'Форма 1'!AH$8),"")</f>
        <v/>
      </c>
      <c r="R1280" s="103" t="str">
        <f>IF(ISNUMBER('Форма 1'!AI1280),'Форма 1'!$H1280*VLOOKUP('Форма 1'!$F1280,'Придельники с 2022'!$B$4:$X$28,'Форма 1'!AI$8),"")</f>
        <v/>
      </c>
      <c r="S1280" s="103" t="str">
        <f>IF(ISNUMBER('Форма 1'!AJ1280),'Форма 1'!$H1280*VLOOKUP('Форма 1'!$F1280,'Придельники с 2022'!$B$4:$X$28,'Форма 1'!AJ$8),"")</f>
        <v/>
      </c>
      <c r="T1280" s="87"/>
    </row>
    <row r="1281" spans="1:20">
      <c r="A1281" s="188">
        <f t="shared" si="111"/>
        <v>47</v>
      </c>
      <c r="B1281" s="189" t="s">
        <v>1427</v>
      </c>
      <c r="C1281" s="99">
        <f t="shared" si="113"/>
        <v>12711712.495999999</v>
      </c>
      <c r="D1281" s="103" t="str">
        <f>IF(ISNUMBER('Форма 1'!U1281),'Форма 1'!$H1281*VLOOKUP('Форма 1'!$F1281,'Придельники с 2022'!$B$4:$X$28,'Форма 1'!U$8),"")</f>
        <v/>
      </c>
      <c r="E1281" s="103" t="str">
        <f>IF(ISNUMBER('Форма 1'!V1281),'Форма 1'!$H1281*VLOOKUP('Форма 1'!$F1281,'Придельники с 2022'!$B$4:$X$28,'Форма 1'!V$8),"")</f>
        <v/>
      </c>
      <c r="F1281" s="103" t="str">
        <f>IF(ISNUMBER('Форма 1'!W1281),'Форма 1'!$H1281*VLOOKUP('Форма 1'!$F1281,'Придельники с 2022'!$B$4:$X$28,'Форма 1'!W$8),"")</f>
        <v/>
      </c>
      <c r="G1281" s="103" t="str">
        <f>IF(ISNUMBER('Форма 1'!X1281),'Форма 1'!$H1281*VLOOKUP('Форма 1'!$F1281,'Придельники с 2022'!$B$4:$X$28,'Форма 1'!X$8),"")</f>
        <v/>
      </c>
      <c r="H1281" s="103" t="str">
        <f>IF(ISNUMBER('Форма 1'!Y1281),'Форма 1'!$H1281*VLOOKUP('Форма 1'!$F1281,'Придельники с 2022'!$B$4:$X$28,'Форма 1'!Y$8),"")</f>
        <v/>
      </c>
      <c r="I1281" s="103" t="str">
        <f>IF(ISNUMBER('Форма 1'!Z1281),'Форма 1'!$H1281*VLOOKUP('Форма 1'!$F1281,'Придельники с 2022'!$B$4:$X$28,'Форма 1'!Z$8),"")</f>
        <v/>
      </c>
      <c r="J1281" s="103" t="str">
        <f>IF(ISNUMBER('Форма 1'!AA1281),'Форма 1'!$H1281*VLOOKUP('Форма 1'!$F1281,'Придельники с 2022'!$B$4:$X$28,'Форма 1'!AA$8),"")</f>
        <v/>
      </c>
      <c r="K1281" s="90"/>
      <c r="L1281" s="87"/>
      <c r="M1281" s="103" t="str">
        <f>IF(ISNUMBER('Форма 1'!AD1281),'Форма 1'!$H1281*VLOOKUP('Форма 1'!$F1281,'Придельники с 2022'!$B$4:$X$28,'Форма 1'!AD$8),"")</f>
        <v/>
      </c>
      <c r="N1281" s="103">
        <f>IF(ISBLANK('Форма 1'!$AE1281),"",IF('Форма 1'!$AE1281=1,'Форма 1'!$H1281*VLOOKUP('Форма 1'!$F1281,'Придельники с 2022'!$B$4:$X$28,'Форма 1'!$AE$8,0),IF('Форма 1'!$AE1281=2,'Форма 1'!$H1281*VLOOKUP('Форма 1'!$F1281,'Придельники с 2022'!$B$4:$X$28,13,0),IF('Форма 1'!$AE1281=3,'Форма 1'!$H1281*VLOOKUP('Форма 1'!$F1281,'Придельники с 2022'!$B$4:$X$28,12,0)))))</f>
        <v>12711712.495999999</v>
      </c>
      <c r="O1281" s="103" t="str">
        <f>IF(ISNUMBER('Форма 1'!AF1281),'Форма 1'!$H1281*VLOOKUP('Форма 1'!$F1281,'Придельники с 2022'!$B$4:$X$28,'Форма 1'!AF$8),"")</f>
        <v/>
      </c>
      <c r="P1281" s="88"/>
      <c r="Q1281" s="103" t="str">
        <f>IF(ISNUMBER('Форма 1'!AH1281),'Форма 1'!$H1281*VLOOKUP('Форма 1'!$F1281,'Придельники с 2022'!$B$4:$X$28,'Форма 1'!AH$8),"")</f>
        <v/>
      </c>
      <c r="R1281" s="103" t="str">
        <f>IF(ISNUMBER('Форма 1'!AI1281),'Форма 1'!$H1281*VLOOKUP('Форма 1'!$F1281,'Придельники с 2022'!$B$4:$X$28,'Форма 1'!AI$8),"")</f>
        <v/>
      </c>
      <c r="S1281" s="103" t="str">
        <f>IF(ISNUMBER('Форма 1'!AJ1281),'Форма 1'!$H1281*VLOOKUP('Форма 1'!$F1281,'Придельники с 2022'!$B$4:$X$28,'Форма 1'!AJ$8),"")</f>
        <v/>
      </c>
      <c r="T1281" s="87"/>
    </row>
    <row r="1282" spans="1:20">
      <c r="A1282" s="188">
        <f t="shared" si="111"/>
        <v>48</v>
      </c>
      <c r="B1282" s="189" t="s">
        <v>1429</v>
      </c>
      <c r="C1282" s="99">
        <f t="shared" si="113"/>
        <v>16393713.504000001</v>
      </c>
      <c r="D1282" s="103" t="str">
        <f>IF(ISNUMBER('Форма 1'!U1282),'Форма 1'!$H1282*VLOOKUP('Форма 1'!$F1282,'Придельники с 2022'!$B$4:$X$28,'Форма 1'!U$8),"")</f>
        <v/>
      </c>
      <c r="E1282" s="103" t="str">
        <f>IF(ISNUMBER('Форма 1'!V1282),'Форма 1'!$H1282*VLOOKUP('Форма 1'!$F1282,'Придельники с 2022'!$B$4:$X$28,'Форма 1'!V$8),"")</f>
        <v/>
      </c>
      <c r="F1282" s="103" t="str">
        <f>IF(ISNUMBER('Форма 1'!W1282),'Форма 1'!$H1282*VLOOKUP('Форма 1'!$F1282,'Придельники с 2022'!$B$4:$X$28,'Форма 1'!W$8),"")</f>
        <v/>
      </c>
      <c r="G1282" s="103" t="str">
        <f>IF(ISNUMBER('Форма 1'!X1282),'Форма 1'!$H1282*VLOOKUP('Форма 1'!$F1282,'Придельники с 2022'!$B$4:$X$28,'Форма 1'!X$8),"")</f>
        <v/>
      </c>
      <c r="H1282" s="103" t="str">
        <f>IF(ISNUMBER('Форма 1'!Y1282),'Форма 1'!$H1282*VLOOKUP('Форма 1'!$F1282,'Придельники с 2022'!$B$4:$X$28,'Форма 1'!Y$8),"")</f>
        <v/>
      </c>
      <c r="I1282" s="103" t="str">
        <f>IF(ISNUMBER('Форма 1'!Z1282),'Форма 1'!$H1282*VLOOKUP('Форма 1'!$F1282,'Придельники с 2022'!$B$4:$X$28,'Форма 1'!Z$8),"")</f>
        <v/>
      </c>
      <c r="J1282" s="103" t="str">
        <f>IF(ISNUMBER('Форма 1'!AA1282),'Форма 1'!$H1282*VLOOKUP('Форма 1'!$F1282,'Придельники с 2022'!$B$4:$X$28,'Форма 1'!AA$8),"")</f>
        <v/>
      </c>
      <c r="K1282" s="92"/>
      <c r="L1282" s="88"/>
      <c r="M1282" s="103">
        <f>IF(ISNUMBER('Форма 1'!AD1282),'Форма 1'!$H1282*VLOOKUP('Форма 1'!$F1282,'Придельники с 2022'!$B$4:$X$28,'Форма 1'!AD$8),"")</f>
        <v>16393713.504000001</v>
      </c>
      <c r="N1282" s="103" t="str">
        <f>IF(ISBLANK('Форма 1'!$AE1282),"",IF('Форма 1'!$AE1282=1,'Форма 1'!$H1282*VLOOKUP('Форма 1'!$F1282,'Придельники с 2022'!$B$4:$X$28,'Форма 1'!$AE$8,0),IF('Форма 1'!$AE1282=2,'Форма 1'!$H1282*VLOOKUP('Форма 1'!$F1282,'Придельники с 2022'!$B$4:$X$28,13,0),IF('Форма 1'!$AE1282=3,'Форма 1'!$H1282*VLOOKUP('Форма 1'!$F1282,'Придельники с 2022'!$B$4:$X$28,12,0)))))</f>
        <v/>
      </c>
      <c r="O1282" s="103" t="str">
        <f>IF(ISNUMBER('Форма 1'!AF1282),'Форма 1'!$H1282*VLOOKUP('Форма 1'!$F1282,'Придельники с 2022'!$B$4:$X$28,'Форма 1'!AF$8),"")</f>
        <v/>
      </c>
      <c r="P1282" s="88"/>
      <c r="Q1282" s="103" t="str">
        <f>IF(ISNUMBER('Форма 1'!AH1282),'Форма 1'!$H1282*VLOOKUP('Форма 1'!$F1282,'Придельники с 2022'!$B$4:$X$28,'Форма 1'!AH$8),"")</f>
        <v/>
      </c>
      <c r="R1282" s="103" t="str">
        <f>IF(ISNUMBER('Форма 1'!AI1282),'Форма 1'!$H1282*VLOOKUP('Форма 1'!$F1282,'Придельники с 2022'!$B$4:$X$28,'Форма 1'!AI$8),"")</f>
        <v/>
      </c>
      <c r="S1282" s="103" t="str">
        <f>IF(ISNUMBER('Форма 1'!AJ1282),'Форма 1'!$H1282*VLOOKUP('Форма 1'!$F1282,'Придельники с 2022'!$B$4:$X$28,'Форма 1'!AJ$8),"")</f>
        <v/>
      </c>
      <c r="T1282" s="87"/>
    </row>
    <row r="1283" spans="1:20">
      <c r="A1283" s="188">
        <f t="shared" si="111"/>
        <v>49</v>
      </c>
      <c r="B1283" s="189" t="s">
        <v>1430</v>
      </c>
      <c r="C1283" s="99">
        <f t="shared" si="113"/>
        <v>10592444.609999999</v>
      </c>
      <c r="D1283" s="103" t="str">
        <f>IF(ISNUMBER('Форма 1'!U1283),'Форма 1'!$H1283*VLOOKUP('Форма 1'!$F1283,'Придельники с 2022'!$B$4:$X$28,'Форма 1'!U$8),"")</f>
        <v/>
      </c>
      <c r="E1283" s="103" t="str">
        <f>IF(ISNUMBER('Форма 1'!V1283),'Форма 1'!$H1283*VLOOKUP('Форма 1'!$F1283,'Придельники с 2022'!$B$4:$X$28,'Форма 1'!V$8),"")</f>
        <v/>
      </c>
      <c r="F1283" s="103" t="str">
        <f>IF(ISNUMBER('Форма 1'!W1283),'Форма 1'!$H1283*VLOOKUP('Форма 1'!$F1283,'Придельники с 2022'!$B$4:$X$28,'Форма 1'!W$8),"")</f>
        <v/>
      </c>
      <c r="G1283" s="103">
        <f>IF(ISNUMBER('Форма 1'!X1283),'Форма 1'!$H1283*VLOOKUP('Форма 1'!$F1283,'Придельники с 2022'!$B$4:$X$28,'Форма 1'!X$8),"")</f>
        <v>2103722.1</v>
      </c>
      <c r="H1283" s="103">
        <f>IF(ISNUMBER('Форма 1'!Y1283),'Форма 1'!$H1283*VLOOKUP('Форма 1'!$F1283,'Придельники с 2022'!$B$4:$X$28,'Форма 1'!Y$8),"")</f>
        <v>5542411.5</v>
      </c>
      <c r="I1283" s="103">
        <f>IF(ISNUMBER('Форма 1'!Z1283),'Форма 1'!$H1283*VLOOKUP('Форма 1'!$F1283,'Придельники с 2022'!$B$4:$X$28,'Форма 1'!Z$8),"")</f>
        <v>2946311.0100000002</v>
      </c>
      <c r="J1283" s="103" t="str">
        <f>IF(ISNUMBER('Форма 1'!AA1283),'Форма 1'!$H1283*VLOOKUP('Форма 1'!$F1283,'Придельники с 2022'!$B$4:$X$28,'Форма 1'!AA$8),"")</f>
        <v/>
      </c>
      <c r="K1283" s="92"/>
      <c r="L1283" s="88"/>
      <c r="M1283" s="103" t="str">
        <f>IF(ISNUMBER('Форма 1'!AD1283),'Форма 1'!$H1283*VLOOKUP('Форма 1'!$F1283,'Придельники с 2022'!$B$4:$X$28,'Форма 1'!AD$8),"")</f>
        <v/>
      </c>
      <c r="N1283" s="103" t="str">
        <f>IF(ISBLANK('Форма 1'!$AE1283),"",IF('Форма 1'!$AE1283=1,'Форма 1'!$H1283*VLOOKUP('Форма 1'!$F1283,'Придельники с 2022'!$B$4:$X$28,'Форма 1'!$AE$8,0),IF('Форма 1'!$AE1283=2,'Форма 1'!$H1283*VLOOKUP('Форма 1'!$F1283,'Придельники с 2022'!$B$4:$X$28,13,0),IF('Форма 1'!$AE1283=3,'Форма 1'!$H1283*VLOOKUP('Форма 1'!$F1283,'Придельники с 2022'!$B$4:$X$28,12,0)))))</f>
        <v/>
      </c>
      <c r="O1283" s="103" t="str">
        <f>IF(ISNUMBER('Форма 1'!AF1283),'Форма 1'!$H1283*VLOOKUP('Форма 1'!$F1283,'Придельники с 2022'!$B$4:$X$28,'Форма 1'!AF$8),"")</f>
        <v/>
      </c>
      <c r="P1283" s="88"/>
      <c r="Q1283" s="103" t="str">
        <f>IF(ISNUMBER('Форма 1'!AH1283),'Форма 1'!$H1283*VLOOKUP('Форма 1'!$F1283,'Придельники с 2022'!$B$4:$X$28,'Форма 1'!AH$8),"")</f>
        <v/>
      </c>
      <c r="R1283" s="103" t="str">
        <f>IF(ISNUMBER('Форма 1'!AI1283),'Форма 1'!$H1283*VLOOKUP('Форма 1'!$F1283,'Придельники с 2022'!$B$4:$X$28,'Форма 1'!AI$8),"")</f>
        <v/>
      </c>
      <c r="S1283" s="103" t="str">
        <f>IF(ISNUMBER('Форма 1'!AJ1283),'Форма 1'!$H1283*VLOOKUP('Форма 1'!$F1283,'Придельники с 2022'!$B$4:$X$28,'Форма 1'!AJ$8),"")</f>
        <v/>
      </c>
      <c r="T1283" s="87"/>
    </row>
    <row r="1284" spans="1:20">
      <c r="A1284" s="188">
        <f t="shared" si="111"/>
        <v>50</v>
      </c>
      <c r="B1284" s="189" t="s">
        <v>1431</v>
      </c>
      <c r="C1284" s="99">
        <f t="shared" si="113"/>
        <v>19930229.724000003</v>
      </c>
      <c r="D1284" s="103" t="str">
        <f>IF(ISNUMBER('Форма 1'!U1284),'Форма 1'!$H1284*VLOOKUP('Форма 1'!$F1284,'Придельники с 2022'!$B$4:$X$28,'Форма 1'!U$8),"")</f>
        <v/>
      </c>
      <c r="E1284" s="103" t="str">
        <f>IF(ISNUMBER('Форма 1'!V1284),'Форма 1'!$H1284*VLOOKUP('Форма 1'!$F1284,'Придельники с 2022'!$B$4:$X$28,'Форма 1'!V$8),"")</f>
        <v/>
      </c>
      <c r="F1284" s="103">
        <f>IF(ISNUMBER('Форма 1'!W1284),'Форма 1'!$H1284*VLOOKUP('Форма 1'!$F1284,'Придельники с 2022'!$B$4:$X$28,'Форма 1'!W$8),"")</f>
        <v>2075123.9799999997</v>
      </c>
      <c r="G1284" s="103" t="str">
        <f>IF(ISNUMBER('Форма 1'!X1284),'Форма 1'!$H1284*VLOOKUP('Форма 1'!$F1284,'Придельники с 2022'!$B$4:$X$28,'Форма 1'!X$8),"")</f>
        <v/>
      </c>
      <c r="H1284" s="103" t="str">
        <f>IF(ISNUMBER('Форма 1'!Y1284),'Форма 1'!$H1284*VLOOKUP('Форма 1'!$F1284,'Придельники с 2022'!$B$4:$X$28,'Форма 1'!Y$8),"")</f>
        <v/>
      </c>
      <c r="I1284" s="103" t="str">
        <f>IF(ISNUMBER('Форма 1'!Z1284),'Форма 1'!$H1284*VLOOKUP('Форма 1'!$F1284,'Придельники с 2022'!$B$4:$X$28,'Форма 1'!Z$8),"")</f>
        <v/>
      </c>
      <c r="J1284" s="103" t="str">
        <f>IF(ISNUMBER('Форма 1'!AA1284),'Форма 1'!$H1284*VLOOKUP('Форма 1'!$F1284,'Придельники с 2022'!$B$4:$X$28,'Форма 1'!AA$8),"")</f>
        <v/>
      </c>
      <c r="K1284" s="92"/>
      <c r="L1284" s="88"/>
      <c r="M1284" s="103">
        <f>IF(ISNUMBER('Форма 1'!AD1284),'Форма 1'!$H1284*VLOOKUP('Форма 1'!$F1284,'Придельники с 2022'!$B$4:$X$28,'Форма 1'!AD$8),"")</f>
        <v>17855105.744000003</v>
      </c>
      <c r="N1284" s="103" t="str">
        <f>IF(ISBLANK('Форма 1'!$AE1284),"",IF('Форма 1'!$AE1284=1,'Форма 1'!$H1284*VLOOKUP('Форма 1'!$F1284,'Придельники с 2022'!$B$4:$X$28,'Форма 1'!$AE$8,0),IF('Форма 1'!$AE1284=2,'Форма 1'!$H1284*VLOOKUP('Форма 1'!$F1284,'Придельники с 2022'!$B$4:$X$28,13,0),IF('Форма 1'!$AE1284=3,'Форма 1'!$H1284*VLOOKUP('Форма 1'!$F1284,'Придельники с 2022'!$B$4:$X$28,12,0)))))</f>
        <v/>
      </c>
      <c r="O1284" s="103" t="str">
        <f>IF(ISNUMBER('Форма 1'!AF1284),'Форма 1'!$H1284*VLOOKUP('Форма 1'!$F1284,'Придельники с 2022'!$B$4:$X$28,'Форма 1'!AF$8),"")</f>
        <v/>
      </c>
      <c r="P1284" s="88"/>
      <c r="Q1284" s="103" t="str">
        <f>IF(ISNUMBER('Форма 1'!AH1284),'Форма 1'!$H1284*VLOOKUP('Форма 1'!$F1284,'Придельники с 2022'!$B$4:$X$28,'Форма 1'!AH$8),"")</f>
        <v/>
      </c>
      <c r="R1284" s="103" t="str">
        <f>IF(ISNUMBER('Форма 1'!AI1284),'Форма 1'!$H1284*VLOOKUP('Форма 1'!$F1284,'Придельники с 2022'!$B$4:$X$28,'Форма 1'!AI$8),"")</f>
        <v/>
      </c>
      <c r="S1284" s="103" t="str">
        <f>IF(ISNUMBER('Форма 1'!AJ1284),'Форма 1'!$H1284*VLOOKUP('Форма 1'!$F1284,'Придельники с 2022'!$B$4:$X$28,'Форма 1'!AJ$8),"")</f>
        <v/>
      </c>
      <c r="T1284" s="87"/>
    </row>
    <row r="1285" spans="1:20">
      <c r="A1285" s="188">
        <f t="shared" si="111"/>
        <v>51</v>
      </c>
      <c r="B1285" s="189" t="s">
        <v>1432</v>
      </c>
      <c r="C1285" s="99">
        <f t="shared" si="113"/>
        <v>16466220.176000003</v>
      </c>
      <c r="D1285" s="103" t="str">
        <f>IF(ISNUMBER('Форма 1'!U1285),'Форма 1'!$H1285*VLOOKUP('Форма 1'!$F1285,'Придельники с 2022'!$B$4:$X$28,'Форма 1'!U$8),"")</f>
        <v/>
      </c>
      <c r="E1285" s="103" t="str">
        <f>IF(ISNUMBER('Форма 1'!V1285),'Форма 1'!$H1285*VLOOKUP('Форма 1'!$F1285,'Придельники с 2022'!$B$4:$X$28,'Форма 1'!V$8),"")</f>
        <v/>
      </c>
      <c r="F1285" s="103" t="str">
        <f>IF(ISNUMBER('Форма 1'!W1285),'Форма 1'!$H1285*VLOOKUP('Форма 1'!$F1285,'Придельники с 2022'!$B$4:$X$28,'Форма 1'!W$8),"")</f>
        <v/>
      </c>
      <c r="G1285" s="103" t="str">
        <f>IF(ISNUMBER('Форма 1'!X1285),'Форма 1'!$H1285*VLOOKUP('Форма 1'!$F1285,'Придельники с 2022'!$B$4:$X$28,'Форма 1'!X$8),"")</f>
        <v/>
      </c>
      <c r="H1285" s="103" t="str">
        <f>IF(ISNUMBER('Форма 1'!Y1285),'Форма 1'!$H1285*VLOOKUP('Форма 1'!$F1285,'Придельники с 2022'!$B$4:$X$28,'Форма 1'!Y$8),"")</f>
        <v/>
      </c>
      <c r="I1285" s="103" t="str">
        <f>IF(ISNUMBER('Форма 1'!Z1285),'Форма 1'!$H1285*VLOOKUP('Форма 1'!$F1285,'Придельники с 2022'!$B$4:$X$28,'Форма 1'!Z$8),"")</f>
        <v/>
      </c>
      <c r="J1285" s="103" t="str">
        <f>IF(ISNUMBER('Форма 1'!AA1285),'Форма 1'!$H1285*VLOOKUP('Форма 1'!$F1285,'Придельники с 2022'!$B$4:$X$28,'Форма 1'!AA$8),"")</f>
        <v/>
      </c>
      <c r="K1285" s="92"/>
      <c r="L1285" s="88"/>
      <c r="M1285" s="103">
        <f>IF(ISNUMBER('Форма 1'!AD1285),'Форма 1'!$H1285*VLOOKUP('Форма 1'!$F1285,'Придельники с 2022'!$B$4:$X$28,'Форма 1'!AD$8),"")</f>
        <v>16466220.176000003</v>
      </c>
      <c r="N1285" s="103" t="str">
        <f>IF(ISBLANK('Форма 1'!$AE1285),"",IF('Форма 1'!$AE1285=1,'Форма 1'!$H1285*VLOOKUP('Форма 1'!$F1285,'Придельники с 2022'!$B$4:$X$28,'Форма 1'!$AE$8,0),IF('Форма 1'!$AE1285=2,'Форма 1'!$H1285*VLOOKUP('Форма 1'!$F1285,'Придельники с 2022'!$B$4:$X$28,13,0),IF('Форма 1'!$AE1285=3,'Форма 1'!$H1285*VLOOKUP('Форма 1'!$F1285,'Придельники с 2022'!$B$4:$X$28,12,0)))))</f>
        <v/>
      </c>
      <c r="O1285" s="103" t="str">
        <f>IF(ISNUMBER('Форма 1'!AF1285),'Форма 1'!$H1285*VLOOKUP('Форма 1'!$F1285,'Придельники с 2022'!$B$4:$X$28,'Форма 1'!AF$8),"")</f>
        <v/>
      </c>
      <c r="P1285" s="88"/>
      <c r="Q1285" s="103" t="str">
        <f>IF(ISNUMBER('Форма 1'!AH1285),'Форма 1'!$H1285*VLOOKUP('Форма 1'!$F1285,'Придельники с 2022'!$B$4:$X$28,'Форма 1'!AH$8),"")</f>
        <v/>
      </c>
      <c r="R1285" s="103" t="str">
        <f>IF(ISNUMBER('Форма 1'!AI1285),'Форма 1'!$H1285*VLOOKUP('Форма 1'!$F1285,'Придельники с 2022'!$B$4:$X$28,'Форма 1'!AI$8),"")</f>
        <v/>
      </c>
      <c r="S1285" s="103" t="str">
        <f>IF(ISNUMBER('Форма 1'!AJ1285),'Форма 1'!$H1285*VLOOKUP('Форма 1'!$F1285,'Придельники с 2022'!$B$4:$X$28,'Форма 1'!AJ$8),"")</f>
        <v/>
      </c>
      <c r="T1285" s="87"/>
    </row>
    <row r="1286" spans="1:20">
      <c r="A1286" s="188">
        <f t="shared" si="111"/>
        <v>52</v>
      </c>
      <c r="B1286" s="189" t="s">
        <v>1433</v>
      </c>
      <c r="C1286" s="99">
        <f t="shared" si="113"/>
        <v>13157033.680000002</v>
      </c>
      <c r="D1286" s="103" t="str">
        <f>IF(ISNUMBER('Форма 1'!U1286),'Форма 1'!$H1286*VLOOKUP('Форма 1'!$F1286,'Придельники с 2022'!$B$4:$X$28,'Форма 1'!U$8),"")</f>
        <v/>
      </c>
      <c r="E1286" s="103" t="str">
        <f>IF(ISNUMBER('Форма 1'!V1286),'Форма 1'!$H1286*VLOOKUP('Форма 1'!$F1286,'Придельники с 2022'!$B$4:$X$28,'Форма 1'!V$8),"")</f>
        <v/>
      </c>
      <c r="F1286" s="103" t="str">
        <f>IF(ISNUMBER('Форма 1'!W1286),'Форма 1'!$H1286*VLOOKUP('Форма 1'!$F1286,'Придельники с 2022'!$B$4:$X$28,'Форма 1'!W$8),"")</f>
        <v/>
      </c>
      <c r="G1286" s="103" t="str">
        <f>IF(ISNUMBER('Форма 1'!X1286),'Форма 1'!$H1286*VLOOKUP('Форма 1'!$F1286,'Придельники с 2022'!$B$4:$X$28,'Форма 1'!X$8),"")</f>
        <v/>
      </c>
      <c r="H1286" s="103" t="str">
        <f>IF(ISNUMBER('Форма 1'!Y1286),'Форма 1'!$H1286*VLOOKUP('Форма 1'!$F1286,'Придельники с 2022'!$B$4:$X$28,'Форма 1'!Y$8),"")</f>
        <v/>
      </c>
      <c r="I1286" s="103" t="str">
        <f>IF(ISNUMBER('Форма 1'!Z1286),'Форма 1'!$H1286*VLOOKUP('Форма 1'!$F1286,'Придельники с 2022'!$B$4:$X$28,'Форма 1'!Z$8),"")</f>
        <v/>
      </c>
      <c r="J1286" s="103" t="str">
        <f>IF(ISNUMBER('Форма 1'!AA1286),'Форма 1'!$H1286*VLOOKUP('Форма 1'!$F1286,'Придельники с 2022'!$B$4:$X$28,'Форма 1'!AA$8),"")</f>
        <v/>
      </c>
      <c r="K1286" s="92"/>
      <c r="L1286" s="88"/>
      <c r="M1286" s="103">
        <f>IF(ISNUMBER('Форма 1'!AD1286),'Форма 1'!$H1286*VLOOKUP('Форма 1'!$F1286,'Придельники с 2022'!$B$4:$X$28,'Форма 1'!AD$8),"")</f>
        <v>13157033.680000002</v>
      </c>
      <c r="N1286" s="103" t="str">
        <f>IF(ISBLANK('Форма 1'!$AE1286),"",IF('Форма 1'!$AE1286=1,'Форма 1'!$H1286*VLOOKUP('Форма 1'!$F1286,'Придельники с 2022'!$B$4:$X$28,'Форма 1'!$AE$8,0),IF('Форма 1'!$AE1286=2,'Форма 1'!$H1286*VLOOKUP('Форма 1'!$F1286,'Придельники с 2022'!$B$4:$X$28,13,0),IF('Форма 1'!$AE1286=3,'Форма 1'!$H1286*VLOOKUP('Форма 1'!$F1286,'Придельники с 2022'!$B$4:$X$28,12,0)))))</f>
        <v/>
      </c>
      <c r="O1286" s="103" t="str">
        <f>IF(ISNUMBER('Форма 1'!AF1286),'Форма 1'!$H1286*VLOOKUP('Форма 1'!$F1286,'Придельники с 2022'!$B$4:$X$28,'Форма 1'!AF$8),"")</f>
        <v/>
      </c>
      <c r="P1286" s="88"/>
      <c r="Q1286" s="103" t="str">
        <f>IF(ISNUMBER('Форма 1'!AH1286),'Форма 1'!$H1286*VLOOKUP('Форма 1'!$F1286,'Придельники с 2022'!$B$4:$X$28,'Форма 1'!AH$8),"")</f>
        <v/>
      </c>
      <c r="R1286" s="103" t="str">
        <f>IF(ISNUMBER('Форма 1'!AI1286),'Форма 1'!$H1286*VLOOKUP('Форма 1'!$F1286,'Придельники с 2022'!$B$4:$X$28,'Форма 1'!AI$8),"")</f>
        <v/>
      </c>
      <c r="S1286" s="103" t="str">
        <f>IF(ISNUMBER('Форма 1'!AJ1286),'Форма 1'!$H1286*VLOOKUP('Форма 1'!$F1286,'Придельники с 2022'!$B$4:$X$28,'Форма 1'!AJ$8),"")</f>
        <v/>
      </c>
      <c r="T1286" s="87"/>
    </row>
    <row r="1287" spans="1:20">
      <c r="A1287" s="188">
        <f t="shared" si="111"/>
        <v>53</v>
      </c>
      <c r="B1287" s="189" t="s">
        <v>1434</v>
      </c>
      <c r="C1287" s="99">
        <f t="shared" si="113"/>
        <v>5794988.7819999997</v>
      </c>
      <c r="D1287" s="103" t="str">
        <f>IF(ISNUMBER('Форма 1'!U1287),'Форма 1'!$H1287*VLOOKUP('Форма 1'!$F1287,'Придельники с 2022'!$B$4:$X$28,'Форма 1'!U$8),"")</f>
        <v/>
      </c>
      <c r="E1287" s="103" t="str">
        <f>IF(ISNUMBER('Форма 1'!V1287),'Форма 1'!$H1287*VLOOKUP('Форма 1'!$F1287,'Придельники с 2022'!$B$4:$X$28,'Форма 1'!V$8),"")</f>
        <v/>
      </c>
      <c r="F1287" s="103" t="str">
        <f>IF(ISNUMBER('Форма 1'!W1287),'Форма 1'!$H1287*VLOOKUP('Форма 1'!$F1287,'Придельники с 2022'!$B$4:$X$28,'Форма 1'!W$8),"")</f>
        <v/>
      </c>
      <c r="G1287" s="103">
        <f>IF(ISNUMBER('Форма 1'!X1287),'Форма 1'!$H1287*VLOOKUP('Форма 1'!$F1287,'Придельники с 2022'!$B$4:$X$28,'Форма 1'!X$8),"")</f>
        <v>1150919.02</v>
      </c>
      <c r="H1287" s="103">
        <f>IF(ISNUMBER('Форма 1'!Y1287),'Форма 1'!$H1287*VLOOKUP('Форма 1'!$F1287,'Придельники с 2022'!$B$4:$X$28,'Форма 1'!Y$8),"")</f>
        <v>3032181.3</v>
      </c>
      <c r="I1287" s="103">
        <f>IF(ISNUMBER('Форма 1'!Z1287),'Форма 1'!$H1287*VLOOKUP('Форма 1'!$F1287,'Придельники с 2022'!$B$4:$X$28,'Форма 1'!Z$8),"")</f>
        <v>1611888.4619999998</v>
      </c>
      <c r="J1287" s="103" t="str">
        <f>IF(ISNUMBER('Форма 1'!AA1287),'Форма 1'!$H1287*VLOOKUP('Форма 1'!$F1287,'Придельники с 2022'!$B$4:$X$28,'Форма 1'!AA$8),"")</f>
        <v/>
      </c>
      <c r="K1287" s="92"/>
      <c r="L1287" s="88"/>
      <c r="M1287" s="103" t="str">
        <f>IF(ISNUMBER('Форма 1'!AD1287),'Форма 1'!$H1287*VLOOKUP('Форма 1'!$F1287,'Придельники с 2022'!$B$4:$X$28,'Форма 1'!AD$8),"")</f>
        <v/>
      </c>
      <c r="N1287" s="103" t="str">
        <f>IF(ISBLANK('Форма 1'!$AE1287),"",IF('Форма 1'!$AE1287=1,'Форма 1'!$H1287*VLOOKUP('Форма 1'!$F1287,'Придельники с 2022'!$B$4:$X$28,'Форма 1'!$AE$8,0),IF('Форма 1'!$AE1287=2,'Форма 1'!$H1287*VLOOKUP('Форма 1'!$F1287,'Придельники с 2022'!$B$4:$X$28,13,0),IF('Форма 1'!$AE1287=3,'Форма 1'!$H1287*VLOOKUP('Форма 1'!$F1287,'Придельники с 2022'!$B$4:$X$28,12,0)))))</f>
        <v/>
      </c>
      <c r="O1287" s="103" t="str">
        <f>IF(ISNUMBER('Форма 1'!AF1287),'Форма 1'!$H1287*VLOOKUP('Форма 1'!$F1287,'Придельники с 2022'!$B$4:$X$28,'Форма 1'!AF$8),"")</f>
        <v/>
      </c>
      <c r="P1287" s="88"/>
      <c r="Q1287" s="103" t="str">
        <f>IF(ISNUMBER('Форма 1'!AH1287),'Форма 1'!$H1287*VLOOKUP('Форма 1'!$F1287,'Придельники с 2022'!$B$4:$X$28,'Форма 1'!AH$8),"")</f>
        <v/>
      </c>
      <c r="R1287" s="103" t="str">
        <f>IF(ISNUMBER('Форма 1'!AI1287),'Форма 1'!$H1287*VLOOKUP('Форма 1'!$F1287,'Придельники с 2022'!$B$4:$X$28,'Форма 1'!AI$8),"")</f>
        <v/>
      </c>
      <c r="S1287" s="103" t="str">
        <f>IF(ISNUMBER('Форма 1'!AJ1287),'Форма 1'!$H1287*VLOOKUP('Форма 1'!$F1287,'Придельники с 2022'!$B$4:$X$28,'Форма 1'!AJ$8),"")</f>
        <v/>
      </c>
      <c r="T1287" s="87"/>
    </row>
    <row r="1288" spans="1:20">
      <c r="A1288" s="188">
        <f t="shared" si="111"/>
        <v>54</v>
      </c>
      <c r="B1288" s="189" t="s">
        <v>1435</v>
      </c>
      <c r="C1288" s="99">
        <f t="shared" si="113"/>
        <v>8029534.6230000006</v>
      </c>
      <c r="D1288" s="103" t="str">
        <f>IF(ISNUMBER('Форма 1'!U1288),'Форма 1'!$H1288*VLOOKUP('Форма 1'!$F1288,'Придельники с 2022'!$B$4:$X$28,'Форма 1'!U$8),"")</f>
        <v/>
      </c>
      <c r="E1288" s="103" t="str">
        <f>IF(ISNUMBER('Форма 1'!V1288),'Форма 1'!$H1288*VLOOKUP('Форма 1'!$F1288,'Придельники с 2022'!$B$4:$X$28,'Форма 1'!V$8),"")</f>
        <v/>
      </c>
      <c r="F1288" s="103" t="str">
        <f>IF(ISNUMBER('Форма 1'!W1288),'Форма 1'!$H1288*VLOOKUP('Форма 1'!$F1288,'Придельники с 2022'!$B$4:$X$28,'Форма 1'!W$8),"")</f>
        <v/>
      </c>
      <c r="G1288" s="103">
        <f>IF(ISNUMBER('Форма 1'!X1288),'Форма 1'!$H1288*VLOOKUP('Форма 1'!$F1288,'Придельники с 2022'!$B$4:$X$28,'Форма 1'!X$8),"")</f>
        <v>1594713.0300000003</v>
      </c>
      <c r="H1288" s="103">
        <f>IF(ISNUMBER('Форма 1'!Y1288),'Форма 1'!$H1288*VLOOKUP('Форма 1'!$F1288,'Придельники с 2022'!$B$4:$X$28,'Форма 1'!Y$8),"")</f>
        <v>4201389.45</v>
      </c>
      <c r="I1288" s="103">
        <f>IF(ISNUMBER('Форма 1'!Z1288),'Форма 1'!$H1288*VLOOKUP('Форма 1'!$F1288,'Придельники с 2022'!$B$4:$X$28,'Форма 1'!Z$8),"")</f>
        <v>2233432.1430000002</v>
      </c>
      <c r="J1288" s="103" t="str">
        <f>IF(ISNUMBER('Форма 1'!AA1288),'Форма 1'!$H1288*VLOOKUP('Форма 1'!$F1288,'Придельники с 2022'!$B$4:$X$28,'Форма 1'!AA$8),"")</f>
        <v/>
      </c>
      <c r="K1288" s="92"/>
      <c r="L1288" s="88"/>
      <c r="M1288" s="103" t="str">
        <f>IF(ISNUMBER('Форма 1'!AD1288),'Форма 1'!$H1288*VLOOKUP('Форма 1'!$F1288,'Придельники с 2022'!$B$4:$X$28,'Форма 1'!AD$8),"")</f>
        <v/>
      </c>
      <c r="N1288" s="103" t="str">
        <f>IF(ISBLANK('Форма 1'!$AE1288),"",IF('Форма 1'!$AE1288=1,'Форма 1'!$H1288*VLOOKUP('Форма 1'!$F1288,'Придельники с 2022'!$B$4:$X$28,'Форма 1'!$AE$8,0),IF('Форма 1'!$AE1288=2,'Форма 1'!$H1288*VLOOKUP('Форма 1'!$F1288,'Придельники с 2022'!$B$4:$X$28,13,0),IF('Форма 1'!$AE1288=3,'Форма 1'!$H1288*VLOOKUP('Форма 1'!$F1288,'Придельники с 2022'!$B$4:$X$28,12,0)))))</f>
        <v/>
      </c>
      <c r="O1288" s="103" t="str">
        <f>IF(ISNUMBER('Форма 1'!AF1288),'Форма 1'!$H1288*VLOOKUP('Форма 1'!$F1288,'Придельники с 2022'!$B$4:$X$28,'Форма 1'!AF$8),"")</f>
        <v/>
      </c>
      <c r="P1288" s="88"/>
      <c r="Q1288" s="103" t="str">
        <f>IF(ISNUMBER('Форма 1'!AH1288),'Форма 1'!$H1288*VLOOKUP('Форма 1'!$F1288,'Придельники с 2022'!$B$4:$X$28,'Форма 1'!AH$8),"")</f>
        <v/>
      </c>
      <c r="R1288" s="103" t="str">
        <f>IF(ISNUMBER('Форма 1'!AI1288),'Форма 1'!$H1288*VLOOKUP('Форма 1'!$F1288,'Придельники с 2022'!$B$4:$X$28,'Форма 1'!AI$8),"")</f>
        <v/>
      </c>
      <c r="S1288" s="103" t="str">
        <f>IF(ISNUMBER('Форма 1'!AJ1288),'Форма 1'!$H1288*VLOOKUP('Форма 1'!$F1288,'Придельники с 2022'!$B$4:$X$28,'Форма 1'!AJ$8),"")</f>
        <v/>
      </c>
      <c r="T1288" s="87"/>
    </row>
    <row r="1289" spans="1:20">
      <c r="A1289" s="188">
        <f t="shared" si="111"/>
        <v>55</v>
      </c>
      <c r="B1289" s="189" t="s">
        <v>1436</v>
      </c>
      <c r="C1289" s="99">
        <f t="shared" si="113"/>
        <v>8550563.0760000013</v>
      </c>
      <c r="D1289" s="103" t="str">
        <f>IF(ISNUMBER('Форма 1'!U1289),'Форма 1'!$H1289*VLOOKUP('Форма 1'!$F1289,'Придельники с 2022'!$B$4:$X$28,'Форма 1'!U$8),"")</f>
        <v/>
      </c>
      <c r="E1289" s="103" t="str">
        <f>IF(ISNUMBER('Форма 1'!V1289),'Форма 1'!$H1289*VLOOKUP('Форма 1'!$F1289,'Придельники с 2022'!$B$4:$X$28,'Форма 1'!V$8),"")</f>
        <v/>
      </c>
      <c r="F1289" s="103" t="str">
        <f>IF(ISNUMBER('Форма 1'!W1289),'Форма 1'!$H1289*VLOOKUP('Форма 1'!$F1289,'Придельники с 2022'!$B$4:$X$28,'Форма 1'!W$8),"")</f>
        <v/>
      </c>
      <c r="G1289" s="103">
        <f>IF(ISNUMBER('Форма 1'!X1289),'Форма 1'!$H1289*VLOOKUP('Форма 1'!$F1289,'Придельники с 2022'!$B$4:$X$28,'Форма 1'!X$8),"")</f>
        <v>1698192.3600000003</v>
      </c>
      <c r="H1289" s="103">
        <f>IF(ISNUMBER('Форма 1'!Y1289),'Форма 1'!$H1289*VLOOKUP('Форма 1'!$F1289,'Придельники с 2022'!$B$4:$X$28,'Форма 1'!Y$8),"")</f>
        <v>4474013.4000000004</v>
      </c>
      <c r="I1289" s="103">
        <f>IF(ISNUMBER('Форма 1'!Z1289),'Форма 1'!$H1289*VLOOKUP('Форма 1'!$F1289,'Придельники с 2022'!$B$4:$X$28,'Форма 1'!Z$8),"")</f>
        <v>2378357.3160000001</v>
      </c>
      <c r="J1289" s="103" t="str">
        <f>IF(ISNUMBER('Форма 1'!AA1289),'Форма 1'!$H1289*VLOOKUP('Форма 1'!$F1289,'Придельники с 2022'!$B$4:$X$28,'Форма 1'!AA$8),"")</f>
        <v/>
      </c>
      <c r="K1289" s="92"/>
      <c r="L1289" s="88"/>
      <c r="M1289" s="103" t="str">
        <f>IF(ISNUMBER('Форма 1'!AD1289),'Форма 1'!$H1289*VLOOKUP('Форма 1'!$F1289,'Придельники с 2022'!$B$4:$X$28,'Форма 1'!AD$8),"")</f>
        <v/>
      </c>
      <c r="N1289" s="103" t="str">
        <f>IF(ISBLANK('Форма 1'!$AE1289),"",IF('Форма 1'!$AE1289=1,'Форма 1'!$H1289*VLOOKUP('Форма 1'!$F1289,'Придельники с 2022'!$B$4:$X$28,'Форма 1'!$AE$8,0),IF('Форма 1'!$AE1289=2,'Форма 1'!$H1289*VLOOKUP('Форма 1'!$F1289,'Придельники с 2022'!$B$4:$X$28,13,0),IF('Форма 1'!$AE1289=3,'Форма 1'!$H1289*VLOOKUP('Форма 1'!$F1289,'Придельники с 2022'!$B$4:$X$28,12,0)))))</f>
        <v/>
      </c>
      <c r="O1289" s="103" t="str">
        <f>IF(ISNUMBER('Форма 1'!AF1289),'Форма 1'!$H1289*VLOOKUP('Форма 1'!$F1289,'Придельники с 2022'!$B$4:$X$28,'Форма 1'!AF$8),"")</f>
        <v/>
      </c>
      <c r="P1289" s="88"/>
      <c r="Q1289" s="103" t="str">
        <f>IF(ISNUMBER('Форма 1'!AH1289),'Форма 1'!$H1289*VLOOKUP('Форма 1'!$F1289,'Придельники с 2022'!$B$4:$X$28,'Форма 1'!AH$8),"")</f>
        <v/>
      </c>
      <c r="R1289" s="103" t="str">
        <f>IF(ISNUMBER('Форма 1'!AI1289),'Форма 1'!$H1289*VLOOKUP('Форма 1'!$F1289,'Придельники с 2022'!$B$4:$X$28,'Форма 1'!AI$8),"")</f>
        <v/>
      </c>
      <c r="S1289" s="103" t="str">
        <f>IF(ISNUMBER('Форма 1'!AJ1289),'Форма 1'!$H1289*VLOOKUP('Форма 1'!$F1289,'Придельники с 2022'!$B$4:$X$28,'Форма 1'!AJ$8),"")</f>
        <v/>
      </c>
      <c r="T1289" s="87"/>
    </row>
    <row r="1290" spans="1:20">
      <c r="A1290" s="188">
        <f t="shared" ref="A1290:A1385" si="114">A1289+1</f>
        <v>56</v>
      </c>
      <c r="B1290" s="189" t="s">
        <v>1437</v>
      </c>
      <c r="C1290" s="99">
        <f t="shared" si="113"/>
        <v>23652937.392000005</v>
      </c>
      <c r="D1290" s="103" t="str">
        <f>IF(ISNUMBER('Форма 1'!U1290),'Форма 1'!$H1290*VLOOKUP('Форма 1'!$F1290,'Придельники с 2022'!$B$4:$X$28,'Форма 1'!U$8),"")</f>
        <v/>
      </c>
      <c r="E1290" s="103" t="str">
        <f>IF(ISNUMBER('Форма 1'!V1290),'Форма 1'!$H1290*VLOOKUP('Форма 1'!$F1290,'Придельники с 2022'!$B$4:$X$28,'Форма 1'!V$8),"")</f>
        <v/>
      </c>
      <c r="F1290" s="103" t="str">
        <f>IF(ISNUMBER('Форма 1'!W1290),'Форма 1'!$H1290*VLOOKUP('Форма 1'!$F1290,'Придельники с 2022'!$B$4:$X$28,'Форма 1'!W$8),"")</f>
        <v/>
      </c>
      <c r="G1290" s="103" t="str">
        <f>IF(ISNUMBER('Форма 1'!X1290),'Форма 1'!$H1290*VLOOKUP('Форма 1'!$F1290,'Придельники с 2022'!$B$4:$X$28,'Форма 1'!X$8),"")</f>
        <v/>
      </c>
      <c r="H1290" s="103" t="str">
        <f>IF(ISNUMBER('Форма 1'!Y1290),'Форма 1'!$H1290*VLOOKUP('Форма 1'!$F1290,'Придельники с 2022'!$B$4:$X$28,'Форма 1'!Y$8),"")</f>
        <v/>
      </c>
      <c r="I1290" s="103" t="str">
        <f>IF(ISNUMBER('Форма 1'!Z1290),'Форма 1'!$H1290*VLOOKUP('Форма 1'!$F1290,'Придельники с 2022'!$B$4:$X$28,'Форма 1'!Z$8),"")</f>
        <v/>
      </c>
      <c r="J1290" s="103" t="str">
        <f>IF(ISNUMBER('Форма 1'!AA1290),'Форма 1'!$H1290*VLOOKUP('Форма 1'!$F1290,'Придельники с 2022'!$B$4:$X$28,'Форма 1'!AA$8),"")</f>
        <v/>
      </c>
      <c r="K1290" s="92"/>
      <c r="L1290" s="88"/>
      <c r="M1290" s="103">
        <f>IF(ISNUMBER('Форма 1'!AD1290),'Форма 1'!$H1290*VLOOKUP('Форма 1'!$F1290,'Придельники с 2022'!$B$4:$X$28,'Форма 1'!AD$8),"")</f>
        <v>23652937.392000005</v>
      </c>
      <c r="N1290" s="103" t="str">
        <f>IF(ISBLANK('Форма 1'!$AE1290),"",IF('Форма 1'!$AE1290=1,'Форма 1'!$H1290*VLOOKUP('Форма 1'!$F1290,'Придельники с 2022'!$B$4:$X$28,'Форма 1'!$AE$8,0),IF('Форма 1'!$AE1290=2,'Форма 1'!$H1290*VLOOKUP('Форма 1'!$F1290,'Придельники с 2022'!$B$4:$X$28,13,0),IF('Форма 1'!$AE1290=3,'Форма 1'!$H1290*VLOOKUP('Форма 1'!$F1290,'Придельники с 2022'!$B$4:$X$28,12,0)))))</f>
        <v/>
      </c>
      <c r="O1290" s="103" t="str">
        <f>IF(ISNUMBER('Форма 1'!AF1290),'Форма 1'!$H1290*VLOOKUP('Форма 1'!$F1290,'Придельники с 2022'!$B$4:$X$28,'Форма 1'!AF$8),"")</f>
        <v/>
      </c>
      <c r="P1290" s="88"/>
      <c r="Q1290" s="103" t="str">
        <f>IF(ISNUMBER('Форма 1'!AH1290),'Форма 1'!$H1290*VLOOKUP('Форма 1'!$F1290,'Придельники с 2022'!$B$4:$X$28,'Форма 1'!AH$8),"")</f>
        <v/>
      </c>
      <c r="R1290" s="103" t="str">
        <f>IF(ISNUMBER('Форма 1'!AI1290),'Форма 1'!$H1290*VLOOKUP('Форма 1'!$F1290,'Придельники с 2022'!$B$4:$X$28,'Форма 1'!AI$8),"")</f>
        <v/>
      </c>
      <c r="S1290" s="103" t="str">
        <f>IF(ISNUMBER('Форма 1'!AJ1290),'Форма 1'!$H1290*VLOOKUP('Форма 1'!$F1290,'Придельники с 2022'!$B$4:$X$28,'Форма 1'!AJ$8),"")</f>
        <v/>
      </c>
      <c r="T1290" s="87"/>
    </row>
    <row r="1291" spans="1:20">
      <c r="A1291" s="188">
        <f t="shared" si="114"/>
        <v>57</v>
      </c>
      <c r="B1291" s="189" t="s">
        <v>1438</v>
      </c>
      <c r="C1291" s="99">
        <f t="shared" si="113"/>
        <v>1804369.16</v>
      </c>
      <c r="D1291" s="103" t="str">
        <f>IF(ISNUMBER('Форма 1'!U1291),'Форма 1'!$H1291*VLOOKUP('Форма 1'!$F1291,'Придельники с 2022'!$B$4:$X$28,'Форма 1'!U$8),"")</f>
        <v/>
      </c>
      <c r="E1291" s="103" t="str">
        <f>IF(ISNUMBER('Форма 1'!V1291),'Форма 1'!$H1291*VLOOKUP('Форма 1'!$F1291,'Придельники с 2022'!$B$4:$X$28,'Форма 1'!V$8),"")</f>
        <v/>
      </c>
      <c r="F1291" s="103">
        <f>IF(ISNUMBER('Форма 1'!W1291),'Форма 1'!$H1291*VLOOKUP('Форма 1'!$F1291,'Придельники с 2022'!$B$4:$X$28,'Форма 1'!W$8),"")</f>
        <v>1804369.16</v>
      </c>
      <c r="G1291" s="103" t="str">
        <f>IF(ISNUMBER('Форма 1'!X1291),'Форма 1'!$H1291*VLOOKUP('Форма 1'!$F1291,'Придельники с 2022'!$B$4:$X$28,'Форма 1'!X$8),"")</f>
        <v/>
      </c>
      <c r="H1291" s="103" t="str">
        <f>IF(ISNUMBER('Форма 1'!Y1291),'Форма 1'!$H1291*VLOOKUP('Форма 1'!$F1291,'Придельники с 2022'!$B$4:$X$28,'Форма 1'!Y$8),"")</f>
        <v/>
      </c>
      <c r="I1291" s="103" t="str">
        <f>IF(ISNUMBER('Форма 1'!Z1291),'Форма 1'!$H1291*VLOOKUP('Форма 1'!$F1291,'Придельники с 2022'!$B$4:$X$28,'Форма 1'!Z$8),"")</f>
        <v/>
      </c>
      <c r="J1291" s="103" t="str">
        <f>IF(ISNUMBER('Форма 1'!AA1291),'Форма 1'!$H1291*VLOOKUP('Форма 1'!$F1291,'Придельники с 2022'!$B$4:$X$28,'Форма 1'!AA$8),"")</f>
        <v/>
      </c>
      <c r="K1291" s="92"/>
      <c r="L1291" s="88"/>
      <c r="M1291" s="103" t="str">
        <f>IF(ISNUMBER('Форма 1'!AD1291),'Форма 1'!$H1291*VLOOKUP('Форма 1'!$F1291,'Придельники с 2022'!$B$4:$X$28,'Форма 1'!AD$8),"")</f>
        <v/>
      </c>
      <c r="N1291" s="103" t="str">
        <f>IF(ISBLANK('Форма 1'!$AE1291),"",IF('Форма 1'!$AE1291=1,'Форма 1'!$H1291*VLOOKUP('Форма 1'!$F1291,'Придельники с 2022'!$B$4:$X$28,'Форма 1'!$AE$8,0),IF('Форма 1'!$AE1291=2,'Форма 1'!$H1291*VLOOKUP('Форма 1'!$F1291,'Придельники с 2022'!$B$4:$X$28,13,0),IF('Форма 1'!$AE1291=3,'Форма 1'!$H1291*VLOOKUP('Форма 1'!$F1291,'Придельники с 2022'!$B$4:$X$28,12,0)))))</f>
        <v/>
      </c>
      <c r="O1291" s="103" t="str">
        <f>IF(ISNUMBER('Форма 1'!AF1291),'Форма 1'!$H1291*VLOOKUP('Форма 1'!$F1291,'Придельники с 2022'!$B$4:$X$28,'Форма 1'!AF$8),"")</f>
        <v/>
      </c>
      <c r="P1291" s="88"/>
      <c r="Q1291" s="103" t="str">
        <f>IF(ISNUMBER('Форма 1'!AH1291),'Форма 1'!$H1291*VLOOKUP('Форма 1'!$F1291,'Придельники с 2022'!$B$4:$X$28,'Форма 1'!AH$8),"")</f>
        <v/>
      </c>
      <c r="R1291" s="103" t="str">
        <f>IF(ISNUMBER('Форма 1'!AI1291),'Форма 1'!$H1291*VLOOKUP('Форма 1'!$F1291,'Придельники с 2022'!$B$4:$X$28,'Форма 1'!AI$8),"")</f>
        <v/>
      </c>
      <c r="S1291" s="103" t="str">
        <f>IF(ISNUMBER('Форма 1'!AJ1291),'Форма 1'!$H1291*VLOOKUP('Форма 1'!$F1291,'Придельники с 2022'!$B$4:$X$28,'Форма 1'!AJ$8),"")</f>
        <v/>
      </c>
      <c r="T1291" s="87"/>
    </row>
    <row r="1292" spans="1:20">
      <c r="A1292" s="188">
        <f t="shared" si="114"/>
        <v>58</v>
      </c>
      <c r="B1292" s="189" t="s">
        <v>1439</v>
      </c>
      <c r="C1292" s="99">
        <f t="shared" si="113"/>
        <v>16038836.128000002</v>
      </c>
      <c r="D1292" s="103" t="str">
        <f>IF(ISNUMBER('Форма 1'!U1292),'Форма 1'!$H1292*VLOOKUP('Форма 1'!$F1292,'Придельники с 2022'!$B$4:$X$28,'Форма 1'!U$8),"")</f>
        <v/>
      </c>
      <c r="E1292" s="103" t="str">
        <f>IF(ISNUMBER('Форма 1'!V1292),'Форма 1'!$H1292*VLOOKUP('Форма 1'!$F1292,'Придельники с 2022'!$B$4:$X$28,'Форма 1'!V$8),"")</f>
        <v/>
      </c>
      <c r="F1292" s="103" t="str">
        <f>IF(ISNUMBER('Форма 1'!W1292),'Форма 1'!$H1292*VLOOKUP('Форма 1'!$F1292,'Придельники с 2022'!$B$4:$X$28,'Форма 1'!W$8),"")</f>
        <v/>
      </c>
      <c r="G1292" s="103" t="str">
        <f>IF(ISNUMBER('Форма 1'!X1292),'Форма 1'!$H1292*VLOOKUP('Форма 1'!$F1292,'Придельники с 2022'!$B$4:$X$28,'Форма 1'!X$8),"")</f>
        <v/>
      </c>
      <c r="H1292" s="103" t="str">
        <f>IF(ISNUMBER('Форма 1'!Y1292),'Форма 1'!$H1292*VLOOKUP('Форма 1'!$F1292,'Придельники с 2022'!$B$4:$X$28,'Форма 1'!Y$8),"")</f>
        <v/>
      </c>
      <c r="I1292" s="103" t="str">
        <f>IF(ISNUMBER('Форма 1'!Z1292),'Форма 1'!$H1292*VLOOKUP('Форма 1'!$F1292,'Придельники с 2022'!$B$4:$X$28,'Форма 1'!Z$8),"")</f>
        <v/>
      </c>
      <c r="J1292" s="103" t="str">
        <f>IF(ISNUMBER('Форма 1'!AA1292),'Форма 1'!$H1292*VLOOKUP('Форма 1'!$F1292,'Придельники с 2022'!$B$4:$X$28,'Форма 1'!AA$8),"")</f>
        <v/>
      </c>
      <c r="K1292" s="92"/>
      <c r="L1292" s="88"/>
      <c r="M1292" s="103">
        <f>IF(ISNUMBER('Форма 1'!AD1292),'Форма 1'!$H1292*VLOOKUP('Форма 1'!$F1292,'Придельники с 2022'!$B$4:$X$28,'Форма 1'!AD$8),"")</f>
        <v>16038836.128000002</v>
      </c>
      <c r="N1292" s="103" t="str">
        <f>IF(ISBLANK('Форма 1'!$AE1292),"",IF('Форма 1'!$AE1292=1,'Форма 1'!$H1292*VLOOKUP('Форма 1'!$F1292,'Придельники с 2022'!$B$4:$X$28,'Форма 1'!$AE$8,0),IF('Форма 1'!$AE1292=2,'Форма 1'!$H1292*VLOOKUP('Форма 1'!$F1292,'Придельники с 2022'!$B$4:$X$28,13,0),IF('Форма 1'!$AE1292=3,'Форма 1'!$H1292*VLOOKUP('Форма 1'!$F1292,'Придельники с 2022'!$B$4:$X$28,12,0)))))</f>
        <v/>
      </c>
      <c r="O1292" s="103" t="str">
        <f>IF(ISNUMBER('Форма 1'!AF1292),'Форма 1'!$H1292*VLOOKUP('Форма 1'!$F1292,'Придельники с 2022'!$B$4:$X$28,'Форма 1'!AF$8),"")</f>
        <v/>
      </c>
      <c r="P1292" s="88"/>
      <c r="Q1292" s="103" t="str">
        <f>IF(ISNUMBER('Форма 1'!AH1292),'Форма 1'!$H1292*VLOOKUP('Форма 1'!$F1292,'Придельники с 2022'!$B$4:$X$28,'Форма 1'!AH$8),"")</f>
        <v/>
      </c>
      <c r="R1292" s="103" t="str">
        <f>IF(ISNUMBER('Форма 1'!AI1292),'Форма 1'!$H1292*VLOOKUP('Форма 1'!$F1292,'Придельники с 2022'!$B$4:$X$28,'Форма 1'!AI$8),"")</f>
        <v/>
      </c>
      <c r="S1292" s="103" t="str">
        <f>IF(ISNUMBER('Форма 1'!AJ1292),'Форма 1'!$H1292*VLOOKUP('Форма 1'!$F1292,'Придельники с 2022'!$B$4:$X$28,'Форма 1'!AJ$8),"")</f>
        <v/>
      </c>
      <c r="T1292" s="87"/>
    </row>
    <row r="1293" spans="1:20">
      <c r="A1293" s="188">
        <f t="shared" si="114"/>
        <v>59</v>
      </c>
      <c r="B1293" s="189" t="s">
        <v>1440</v>
      </c>
      <c r="C1293" s="99">
        <f t="shared" si="113"/>
        <v>12769324.344000001</v>
      </c>
      <c r="D1293" s="103" t="str">
        <f>IF(ISNUMBER('Форма 1'!U1293),'Форма 1'!$H1293*VLOOKUP('Форма 1'!$F1293,'Придельники с 2022'!$B$4:$X$28,'Форма 1'!U$8),"")</f>
        <v/>
      </c>
      <c r="E1293" s="103" t="str">
        <f>IF(ISNUMBER('Форма 1'!V1293),'Форма 1'!$H1293*VLOOKUP('Форма 1'!$F1293,'Придельники с 2022'!$B$4:$X$28,'Форма 1'!V$8),"")</f>
        <v/>
      </c>
      <c r="F1293" s="103" t="str">
        <f>IF(ISNUMBER('Форма 1'!W1293),'Форма 1'!$H1293*VLOOKUP('Форма 1'!$F1293,'Придельники с 2022'!$B$4:$X$28,'Форма 1'!W$8),"")</f>
        <v/>
      </c>
      <c r="G1293" s="103" t="str">
        <f>IF(ISNUMBER('Форма 1'!X1293),'Форма 1'!$H1293*VLOOKUP('Форма 1'!$F1293,'Придельники с 2022'!$B$4:$X$28,'Форма 1'!X$8),"")</f>
        <v/>
      </c>
      <c r="H1293" s="103" t="str">
        <f>IF(ISNUMBER('Форма 1'!Y1293),'Форма 1'!$H1293*VLOOKUP('Форма 1'!$F1293,'Придельники с 2022'!$B$4:$X$28,'Форма 1'!Y$8),"")</f>
        <v/>
      </c>
      <c r="I1293" s="103" t="str">
        <f>IF(ISNUMBER('Форма 1'!Z1293),'Форма 1'!$H1293*VLOOKUP('Форма 1'!$F1293,'Придельники с 2022'!$B$4:$X$28,'Форма 1'!Z$8),"")</f>
        <v/>
      </c>
      <c r="J1293" s="103" t="str">
        <f>IF(ISNUMBER('Форма 1'!AA1293),'Форма 1'!$H1293*VLOOKUP('Форма 1'!$F1293,'Придельники с 2022'!$B$4:$X$28,'Форма 1'!AA$8),"")</f>
        <v/>
      </c>
      <c r="K1293" s="90"/>
      <c r="L1293" s="87"/>
      <c r="M1293" s="103" t="str">
        <f>IF(ISNUMBER('Форма 1'!AD1293),'Форма 1'!$H1293*VLOOKUP('Форма 1'!$F1293,'Придельники с 2022'!$B$4:$X$28,'Форма 1'!AD$8),"")</f>
        <v/>
      </c>
      <c r="N1293" s="103">
        <f>IF(ISBLANK('Форма 1'!$AE1293),"",IF('Форма 1'!$AE1293=1,'Форма 1'!$H1293*VLOOKUP('Форма 1'!$F1293,'Придельники с 2022'!$B$4:$X$28,'Форма 1'!$AE$8,0),IF('Форма 1'!$AE1293=2,'Форма 1'!$H1293*VLOOKUP('Форма 1'!$F1293,'Придельники с 2022'!$B$4:$X$28,13,0),IF('Форма 1'!$AE1293=3,'Форма 1'!$H1293*VLOOKUP('Форма 1'!$F1293,'Придельники с 2022'!$B$4:$X$28,12,0)))))</f>
        <v>12769324.344000001</v>
      </c>
      <c r="O1293" s="103" t="str">
        <f>IF(ISNUMBER('Форма 1'!AF1293),'Форма 1'!$H1293*VLOOKUP('Форма 1'!$F1293,'Придельники с 2022'!$B$4:$X$28,'Форма 1'!AF$8),"")</f>
        <v/>
      </c>
      <c r="P1293" s="88"/>
      <c r="Q1293" s="103" t="str">
        <f>IF(ISNUMBER('Форма 1'!AH1293),'Форма 1'!$H1293*VLOOKUP('Форма 1'!$F1293,'Придельники с 2022'!$B$4:$X$28,'Форма 1'!AH$8),"")</f>
        <v/>
      </c>
      <c r="R1293" s="103" t="str">
        <f>IF(ISNUMBER('Форма 1'!AI1293),'Форма 1'!$H1293*VLOOKUP('Форма 1'!$F1293,'Придельники с 2022'!$B$4:$X$28,'Форма 1'!AI$8),"")</f>
        <v/>
      </c>
      <c r="S1293" s="103" t="str">
        <f>IF(ISNUMBER('Форма 1'!AJ1293),'Форма 1'!$H1293*VLOOKUP('Форма 1'!$F1293,'Придельники с 2022'!$B$4:$X$28,'Форма 1'!AJ$8),"")</f>
        <v/>
      </c>
      <c r="T1293" s="87"/>
    </row>
    <row r="1294" spans="1:20">
      <c r="A1294" s="188">
        <f t="shared" si="114"/>
        <v>60</v>
      </c>
      <c r="B1294" s="189" t="s">
        <v>1441</v>
      </c>
      <c r="C1294" s="99">
        <f t="shared" si="113"/>
        <v>12819612.651999999</v>
      </c>
      <c r="D1294" s="103" t="str">
        <f>IF(ISNUMBER('Форма 1'!U1294),'Форма 1'!$H1294*VLOOKUP('Форма 1'!$F1294,'Придельники с 2022'!$B$4:$X$28,'Форма 1'!U$8),"")</f>
        <v/>
      </c>
      <c r="E1294" s="103" t="str">
        <f>IF(ISNUMBER('Форма 1'!V1294),'Форма 1'!$H1294*VLOOKUP('Форма 1'!$F1294,'Придельники с 2022'!$B$4:$X$28,'Форма 1'!V$8),"")</f>
        <v/>
      </c>
      <c r="F1294" s="103" t="str">
        <f>IF(ISNUMBER('Форма 1'!W1294),'Форма 1'!$H1294*VLOOKUP('Форма 1'!$F1294,'Придельники с 2022'!$B$4:$X$28,'Форма 1'!W$8),"")</f>
        <v/>
      </c>
      <c r="G1294" s="103" t="str">
        <f>IF(ISNUMBER('Форма 1'!X1294),'Форма 1'!$H1294*VLOOKUP('Форма 1'!$F1294,'Придельники с 2022'!$B$4:$X$28,'Форма 1'!X$8),"")</f>
        <v/>
      </c>
      <c r="H1294" s="103" t="str">
        <f>IF(ISNUMBER('Форма 1'!Y1294),'Форма 1'!$H1294*VLOOKUP('Форма 1'!$F1294,'Придельники с 2022'!$B$4:$X$28,'Форма 1'!Y$8),"")</f>
        <v/>
      </c>
      <c r="I1294" s="103" t="str">
        <f>IF(ISNUMBER('Форма 1'!Z1294),'Форма 1'!$H1294*VLOOKUP('Форма 1'!$F1294,'Придельники с 2022'!$B$4:$X$28,'Форма 1'!Z$8),"")</f>
        <v/>
      </c>
      <c r="J1294" s="103" t="str">
        <f>IF(ISNUMBER('Форма 1'!AA1294),'Форма 1'!$H1294*VLOOKUP('Форма 1'!$F1294,'Придельники с 2022'!$B$4:$X$28,'Форма 1'!AA$8),"")</f>
        <v/>
      </c>
      <c r="K1294" s="90"/>
      <c r="L1294" s="87"/>
      <c r="M1294" s="103" t="str">
        <f>IF(ISNUMBER('Форма 1'!AD1294),'Форма 1'!$H1294*VLOOKUP('Форма 1'!$F1294,'Придельники с 2022'!$B$4:$X$28,'Форма 1'!AD$8),"")</f>
        <v/>
      </c>
      <c r="N1294" s="103">
        <f>IF(ISBLANK('Форма 1'!$AE1294),"",IF('Форма 1'!$AE1294=1,'Форма 1'!$H1294*VLOOKUP('Форма 1'!$F1294,'Придельники с 2022'!$B$4:$X$28,'Форма 1'!$AE$8,0),IF('Форма 1'!$AE1294=2,'Форма 1'!$H1294*VLOOKUP('Форма 1'!$F1294,'Придельники с 2022'!$B$4:$X$28,13,0),IF('Форма 1'!$AE1294=3,'Форма 1'!$H1294*VLOOKUP('Форма 1'!$F1294,'Придельники с 2022'!$B$4:$X$28,12,0)))))</f>
        <v>12819612.651999999</v>
      </c>
      <c r="O1294" s="103" t="str">
        <f>IF(ISNUMBER('Форма 1'!AF1294),'Форма 1'!$H1294*VLOOKUP('Форма 1'!$F1294,'Придельники с 2022'!$B$4:$X$28,'Форма 1'!AF$8),"")</f>
        <v/>
      </c>
      <c r="P1294" s="88"/>
      <c r="Q1294" s="103" t="str">
        <f>IF(ISNUMBER('Форма 1'!AH1294),'Форма 1'!$H1294*VLOOKUP('Форма 1'!$F1294,'Придельники с 2022'!$B$4:$X$28,'Форма 1'!AH$8),"")</f>
        <v/>
      </c>
      <c r="R1294" s="103" t="str">
        <f>IF(ISNUMBER('Форма 1'!AI1294),'Форма 1'!$H1294*VLOOKUP('Форма 1'!$F1294,'Придельники с 2022'!$B$4:$X$28,'Форма 1'!AI$8),"")</f>
        <v/>
      </c>
      <c r="S1294" s="103" t="str">
        <f>IF(ISNUMBER('Форма 1'!AJ1294),'Форма 1'!$H1294*VLOOKUP('Форма 1'!$F1294,'Придельники с 2022'!$B$4:$X$28,'Форма 1'!AJ$8),"")</f>
        <v/>
      </c>
      <c r="T1294" s="87"/>
    </row>
    <row r="1295" spans="1:20">
      <c r="A1295" s="188">
        <f t="shared" si="114"/>
        <v>61</v>
      </c>
      <c r="B1295" s="189" t="s">
        <v>1442</v>
      </c>
      <c r="C1295" s="99">
        <f t="shared" si="113"/>
        <v>5557017.8399999999</v>
      </c>
      <c r="D1295" s="103" t="str">
        <f>IF(ISNUMBER('Форма 1'!U1295),'Форма 1'!$H1295*VLOOKUP('Форма 1'!$F1295,'Придельники с 2022'!$B$4:$X$28,'Форма 1'!U$8),"")</f>
        <v/>
      </c>
      <c r="E1295" s="103" t="str">
        <f>IF(ISNUMBER('Форма 1'!V1295),'Форма 1'!$H1295*VLOOKUP('Форма 1'!$F1295,'Придельники с 2022'!$B$4:$X$28,'Форма 1'!V$8),"")</f>
        <v/>
      </c>
      <c r="F1295" s="103" t="str">
        <f>IF(ISNUMBER('Форма 1'!W1295),'Форма 1'!$H1295*VLOOKUP('Форма 1'!$F1295,'Придельники с 2022'!$B$4:$X$28,'Форма 1'!W$8),"")</f>
        <v/>
      </c>
      <c r="G1295" s="103" t="str">
        <f>IF(ISNUMBER('Форма 1'!X1295),'Форма 1'!$H1295*VLOOKUP('Форма 1'!$F1295,'Придельники с 2022'!$B$4:$X$28,'Форма 1'!X$8),"")</f>
        <v/>
      </c>
      <c r="H1295" s="103" t="str">
        <f>IF(ISNUMBER('Форма 1'!Y1295),'Форма 1'!$H1295*VLOOKUP('Форма 1'!$F1295,'Придельники с 2022'!$B$4:$X$28,'Форма 1'!Y$8),"")</f>
        <v/>
      </c>
      <c r="I1295" s="103" t="str">
        <f>IF(ISNUMBER('Форма 1'!Z1295),'Форма 1'!$H1295*VLOOKUP('Форма 1'!$F1295,'Придельники с 2022'!$B$4:$X$28,'Форма 1'!Z$8),"")</f>
        <v/>
      </c>
      <c r="J1295" s="103" t="str">
        <f>IF(ISNUMBER('Форма 1'!AA1295),'Форма 1'!$H1295*VLOOKUP('Форма 1'!$F1295,'Придельники с 2022'!$B$4:$X$28,'Форма 1'!AA$8),"")</f>
        <v/>
      </c>
      <c r="K1295" s="90">
        <v>2</v>
      </c>
      <c r="L1295" s="87">
        <f>2778508.92*K1295</f>
        <v>5557017.8399999999</v>
      </c>
      <c r="M1295" s="103" t="str">
        <f>IF(ISNUMBER('Форма 1'!AD1295),'Форма 1'!$H1295*VLOOKUP('Форма 1'!$F1295,'Придельники с 2022'!$B$4:$X$28,'Форма 1'!AD$8),"")</f>
        <v/>
      </c>
      <c r="N1295" s="103" t="str">
        <f>IF(ISBLANK('Форма 1'!$AE1295),"",IF('Форма 1'!$AE1295=1,'Форма 1'!$H1295*VLOOKUP('Форма 1'!$F1295,'Придельники с 2022'!$B$4:$X$28,'Форма 1'!$AE$8,0),IF('Форма 1'!$AE1295=2,'Форма 1'!$H1295*VLOOKUP('Форма 1'!$F1295,'Придельники с 2022'!$B$4:$X$28,13,0),IF('Форма 1'!$AE1295=3,'Форма 1'!$H1295*VLOOKUP('Форма 1'!$F1295,'Придельники с 2022'!$B$4:$X$28,12,0)))))</f>
        <v/>
      </c>
      <c r="O1295" s="103" t="str">
        <f>IF(ISNUMBER('Форма 1'!AF1295),'Форма 1'!$H1295*VLOOKUP('Форма 1'!$F1295,'Придельники с 2022'!$B$4:$X$28,'Форма 1'!AF$8),"")</f>
        <v/>
      </c>
      <c r="P1295" s="88"/>
      <c r="Q1295" s="103" t="str">
        <f>IF(ISNUMBER('Форма 1'!AH1295),'Форма 1'!$H1295*VLOOKUP('Форма 1'!$F1295,'Придельники с 2022'!$B$4:$X$28,'Форма 1'!AH$8),"")</f>
        <v/>
      </c>
      <c r="R1295" s="103" t="str">
        <f>IF(ISNUMBER('Форма 1'!AI1295),'Форма 1'!$H1295*VLOOKUP('Форма 1'!$F1295,'Придельники с 2022'!$B$4:$X$28,'Форма 1'!AI$8),"")</f>
        <v/>
      </c>
      <c r="S1295" s="103" t="str">
        <f>IF(ISNUMBER('Форма 1'!AJ1295),'Форма 1'!$H1295*VLOOKUP('Форма 1'!$F1295,'Придельники с 2022'!$B$4:$X$28,'Форма 1'!AJ$8),"")</f>
        <v/>
      </c>
      <c r="T1295" s="87"/>
    </row>
    <row r="1296" spans="1:20">
      <c r="A1296" s="188">
        <f t="shared" si="114"/>
        <v>62</v>
      </c>
      <c r="B1296" s="112" t="s">
        <v>5029</v>
      </c>
      <c r="C1296" s="99">
        <f>SUM(D1296:J1296,L1296:T1296)</f>
        <v>13299217.478</v>
      </c>
      <c r="D1296" s="103" t="str">
        <f>IF(ISNUMBER('Форма 1'!U1296),'Форма 1'!$H1296*VLOOKUP('Форма 1'!$F1296,'Придельники до 2021'!$B$4:$X$28,'Форма 1'!U$8),"")</f>
        <v/>
      </c>
      <c r="E1296" s="103">
        <f>IF(ISNUMBER('Форма 1'!V1296),'Форма 1'!$H1296*VLOOKUP('Форма 1'!$F1296,'Придельники до 2021'!$B$4:$X$28,'Форма 1'!V$8),"")</f>
        <v>13299217.478</v>
      </c>
      <c r="F1296" s="103" t="str">
        <f>IF(ISNUMBER('Форма 1'!W1296),'Форма 1'!$H1296*VLOOKUP('Форма 1'!$F1296,'Придельники до 2021'!$B$4:$X$28,'Форма 1'!W$8),"")</f>
        <v/>
      </c>
      <c r="G1296" s="103" t="str">
        <f>IF(ISNUMBER('Форма 1'!X1296),'Форма 1'!$H1296*VLOOKUP('Форма 1'!$F1296,'Придельники с 2022'!$B$4:$X$28,'Форма 1'!X$8),"")</f>
        <v/>
      </c>
      <c r="H1296" s="103" t="str">
        <f>IF(ISNUMBER('Форма 1'!Y1296),'Форма 1'!$H1296*VLOOKUP('Форма 1'!$F1296,'Придельники с 2022'!$B$4:$X$28,'Форма 1'!Y$8),"")</f>
        <v/>
      </c>
      <c r="I1296" s="103" t="str">
        <f>IF(ISNUMBER('Форма 1'!Z1296),'Форма 1'!$H1296*VLOOKUP('Форма 1'!$F1296,'Придельники с 2022'!$B$4:$X$28,'Форма 1'!Z$8),"")</f>
        <v/>
      </c>
      <c r="J1296" s="103" t="str">
        <f>IF(ISNUMBER('Форма 1'!AA1296),'Форма 1'!$H1296*VLOOKUP('Форма 1'!$F1296,'Придельники с 2022'!$B$4:$X$28,'Форма 1'!AA$8),"")</f>
        <v/>
      </c>
      <c r="K1296" s="90"/>
      <c r="L1296" s="87"/>
      <c r="M1296" s="103" t="str">
        <f>IF(ISNUMBER('Форма 1'!AD1296),'Форма 1'!$H1296*VLOOKUP('Форма 1'!$F1296,'Придельники с 2022'!$B$4:$X$28,'Форма 1'!AD$8),"")</f>
        <v/>
      </c>
      <c r="N1296" s="103" t="str">
        <f>IF(ISBLANK('Форма 1'!$AE1296),"",IF('Форма 1'!$AE1296=1,'Форма 1'!$H1296*VLOOKUP('Форма 1'!$F1296,'Придельники с 2022'!$B$4:$X$28,'Форма 1'!$AE$8,0),IF('Форма 1'!$AE1296=2,'Форма 1'!$H1296*VLOOKUP('Форма 1'!$F1296,'Придельники с 2022'!$B$4:$X$28,13,0),IF('Форма 1'!$AE1296=3,'Форма 1'!$H1296*VLOOKUP('Форма 1'!$F1296,'Придельники с 2022'!$B$4:$X$28,12,0)))))</f>
        <v/>
      </c>
      <c r="O1296" s="103" t="str">
        <f>IF(ISNUMBER('Форма 1'!AF1296),'Форма 1'!$H1296*VLOOKUP('Форма 1'!$F1296,'Придельники с 2022'!$B$4:$X$28,'Форма 1'!AF$8),"")</f>
        <v/>
      </c>
      <c r="P1296" s="87"/>
      <c r="Q1296" s="103" t="str">
        <f>IF(ISNUMBER('Форма 1'!AH1296),'Форма 1'!$H1296*VLOOKUP('Форма 1'!$F1296,'Придельники с 2022'!$B$4:$X$28,'Форма 1'!AH$8),"")</f>
        <v/>
      </c>
      <c r="R1296" s="103" t="str">
        <f>IF(ISNUMBER('Форма 1'!AI1296),'Форма 1'!$H1296*VLOOKUP('Форма 1'!$F1296,'Придельники с 2022'!$B$4:$X$28,'Форма 1'!AI$8),"")</f>
        <v/>
      </c>
      <c r="S1296" s="103" t="str">
        <f>IF(ISNUMBER('Форма 1'!AJ1296),'Форма 1'!$H1296*VLOOKUP('Форма 1'!$F1296,'Придельники с 2022'!$B$4:$X$28,'Форма 1'!AJ$8),"")</f>
        <v/>
      </c>
      <c r="T1296" s="87"/>
    </row>
    <row r="1297" spans="1:20">
      <c r="A1297" s="188">
        <f t="shared" si="114"/>
        <v>63</v>
      </c>
      <c r="B1297" s="189" t="s">
        <v>1443</v>
      </c>
      <c r="C1297" s="99">
        <f t="shared" si="113"/>
        <v>27787836.328000002</v>
      </c>
      <c r="D1297" s="103" t="str">
        <f>IF(ISNUMBER('Форма 1'!U1297),'Форма 1'!$H1297*VLOOKUP('Форма 1'!$F1297,'Придельники с 2022'!$B$4:$X$28,'Форма 1'!U$8),"")</f>
        <v/>
      </c>
      <c r="E1297" s="103" t="str">
        <f>IF(ISNUMBER('Форма 1'!V1297),'Форма 1'!$H1297*VLOOKUP('Форма 1'!$F1297,'Придельники с 2022'!$B$4:$X$28,'Форма 1'!V$8),"")</f>
        <v/>
      </c>
      <c r="F1297" s="103" t="str">
        <f>IF(ISNUMBER('Форма 1'!W1297),'Форма 1'!$H1297*VLOOKUP('Форма 1'!$F1297,'Придельники с 2022'!$B$4:$X$28,'Форма 1'!W$8),"")</f>
        <v/>
      </c>
      <c r="G1297" s="103" t="str">
        <f>IF(ISNUMBER('Форма 1'!X1297),'Форма 1'!$H1297*VLOOKUP('Форма 1'!$F1297,'Придельники с 2022'!$B$4:$X$28,'Форма 1'!X$8),"")</f>
        <v/>
      </c>
      <c r="H1297" s="103" t="str">
        <f>IF(ISNUMBER('Форма 1'!Y1297),'Форма 1'!$H1297*VLOOKUP('Форма 1'!$F1297,'Придельники с 2022'!$B$4:$X$28,'Форма 1'!Y$8),"")</f>
        <v/>
      </c>
      <c r="I1297" s="103" t="str">
        <f>IF(ISNUMBER('Форма 1'!Z1297),'Форма 1'!$H1297*VLOOKUP('Форма 1'!$F1297,'Придельники с 2022'!$B$4:$X$28,'Форма 1'!Z$8),"")</f>
        <v/>
      </c>
      <c r="J1297" s="103" t="str">
        <f>IF(ISNUMBER('Форма 1'!AA1297),'Форма 1'!$H1297*VLOOKUP('Форма 1'!$F1297,'Придельники с 2022'!$B$4:$X$28,'Форма 1'!AA$8),"")</f>
        <v/>
      </c>
      <c r="K1297" s="90"/>
      <c r="L1297" s="87"/>
      <c r="M1297" s="103">
        <f>IF(ISNUMBER('Форма 1'!AD1297),'Форма 1'!$H1297*VLOOKUP('Форма 1'!$F1297,'Придельники с 2022'!$B$4:$X$28,'Форма 1'!AD$8),"")</f>
        <v>13333121.312000001</v>
      </c>
      <c r="N1297" s="103">
        <f>IF(ISBLANK('Форма 1'!$AE1297),"",IF('Форма 1'!$AE1297=1,'Форма 1'!$H1297*VLOOKUP('Форма 1'!$F1297,'Придельники с 2022'!$B$4:$X$28,'Форма 1'!$AE$8,0),IF('Форма 1'!$AE1297=2,'Форма 1'!$H1297*VLOOKUP('Форма 1'!$F1297,'Придельники с 2022'!$B$4:$X$28,13,0),IF('Форма 1'!$AE1297=3,'Форма 1'!$H1297*VLOOKUP('Форма 1'!$F1297,'Придельники с 2022'!$B$4:$X$28,12,0)))))</f>
        <v>14454715.015999999</v>
      </c>
      <c r="O1297" s="103" t="str">
        <f>IF(ISNUMBER('Форма 1'!AF1297),'Форма 1'!$H1297*VLOOKUP('Форма 1'!$F1297,'Придельники с 2022'!$B$4:$X$28,'Форма 1'!AF$8),"")</f>
        <v/>
      </c>
      <c r="P1297" s="88"/>
      <c r="Q1297" s="103" t="str">
        <f>IF(ISNUMBER('Форма 1'!AH1297),'Форма 1'!$H1297*VLOOKUP('Форма 1'!$F1297,'Придельники с 2022'!$B$4:$X$28,'Форма 1'!AH$8),"")</f>
        <v/>
      </c>
      <c r="R1297" s="103" t="str">
        <f>IF(ISNUMBER('Форма 1'!AI1297),'Форма 1'!$H1297*VLOOKUP('Форма 1'!$F1297,'Придельники с 2022'!$B$4:$X$28,'Форма 1'!AI$8),"")</f>
        <v/>
      </c>
      <c r="S1297" s="103" t="str">
        <f>IF(ISNUMBER('Форма 1'!AJ1297),'Форма 1'!$H1297*VLOOKUP('Форма 1'!$F1297,'Придельники с 2022'!$B$4:$X$28,'Форма 1'!AJ$8),"")</f>
        <v/>
      </c>
      <c r="T1297" s="87"/>
    </row>
    <row r="1298" spans="1:20">
      <c r="A1298" s="188">
        <f t="shared" si="114"/>
        <v>64</v>
      </c>
      <c r="B1298" s="189" t="s">
        <v>1444</v>
      </c>
      <c r="C1298" s="99">
        <f>SUM(D1298:J1298,L1298:T1298)</f>
        <v>22840272.504000001</v>
      </c>
      <c r="D1298" s="103" t="str">
        <f>IF(ISNUMBER('Форма 1'!U1298),'Форма 1'!$H1298*VLOOKUP('Форма 1'!$F1298,'Придельники с 2022'!$B$4:$X$28,'Форма 1'!U$8),"")</f>
        <v/>
      </c>
      <c r="E1298" s="103" t="str">
        <f>IF(ISNUMBER('Форма 1'!V1298),'Форма 1'!$H1298*VLOOKUP('Форма 1'!$F1298,'Придельники с 2022'!$B$4:$X$28,'Форма 1'!V$8),"")</f>
        <v/>
      </c>
      <c r="F1298" s="103" t="str">
        <f>IF(ISNUMBER('Форма 1'!W1298),'Форма 1'!$H1298*VLOOKUP('Форма 1'!$F1298,'Придельники с 2022'!$B$4:$X$28,'Форма 1'!W$8),"")</f>
        <v/>
      </c>
      <c r="G1298" s="103" t="str">
        <f>IF(ISNUMBER('Форма 1'!X1298),'Форма 1'!$H1298*VLOOKUP('Форма 1'!$F1298,'Придельники с 2022'!$B$4:$X$28,'Форма 1'!X$8),"")</f>
        <v/>
      </c>
      <c r="H1298" s="103" t="str">
        <f>IF(ISNUMBER('Форма 1'!Y1298),'Форма 1'!$H1298*VLOOKUP('Форма 1'!$F1298,'Придельники с 2022'!$B$4:$X$28,'Форма 1'!Y$8),"")</f>
        <v/>
      </c>
      <c r="I1298" s="103" t="str">
        <f>IF(ISNUMBER('Форма 1'!Z1298),'Форма 1'!$H1298*VLOOKUP('Форма 1'!$F1298,'Придельники с 2022'!$B$4:$X$28,'Форма 1'!Z$8),"")</f>
        <v/>
      </c>
      <c r="J1298" s="103" t="str">
        <f>IF(ISNUMBER('Форма 1'!AA1298),'Форма 1'!$H1298*VLOOKUP('Форма 1'!$F1298,'Придельники с 2022'!$B$4:$X$28,'Форма 1'!AA$8),"")</f>
        <v/>
      </c>
      <c r="K1298" s="90"/>
      <c r="L1298" s="87"/>
      <c r="M1298" s="103">
        <f>IF(ISNUMBER('Форма 1'!AD1298),'Форма 1'!$H1298*VLOOKUP('Форма 1'!$F1298,'Придельники с 2022'!$B$4:$X$28,'Форма 1'!AD$8),"")</f>
        <v>7718267.284</v>
      </c>
      <c r="N1298" s="103">
        <f>IF(ISBLANK('Форма 1'!$AE1298),"",IF('Форма 1'!$AE1298=1,'Форма 1'!$H1298*VLOOKUP('Форма 1'!$F1298,'Придельники с 2022'!$B$4:$X$28,'Форма 1'!$AE$8,0),IF('Форма 1'!$AE1298=2,'Форма 1'!$H1298*VLOOKUP('Форма 1'!$F1298,'Придельники с 2022'!$B$4:$X$28,13,0),IF('Форма 1'!$AE1298=3,'Форма 1'!$H1298*VLOOKUP('Форма 1'!$F1298,'Придельники с 2022'!$B$4:$X$28,12,0)))))</f>
        <v>13309738.4</v>
      </c>
      <c r="O1298" s="103">
        <f>IF(ISNUMBER('Форма 1'!AF1298),'Форма 1'!$H1298*VLOOKUP('Форма 1'!$F1298,'Придельники с 2022'!$B$4:$X$28,'Форма 1'!AF$8),"")</f>
        <v>1812266.82</v>
      </c>
      <c r="P1298" s="88"/>
      <c r="Q1298" s="103" t="str">
        <f>IF(ISNUMBER('Форма 1'!AH1298),'Форма 1'!$H1298*VLOOKUP('Форма 1'!$F1298,'Придельники с 2022'!$B$4:$X$28,'Форма 1'!AH$8),"")</f>
        <v/>
      </c>
      <c r="R1298" s="103" t="str">
        <f>IF(ISNUMBER('Форма 1'!AI1298),'Форма 1'!$H1298*VLOOKUP('Форма 1'!$F1298,'Придельники с 2022'!$B$4:$X$28,'Форма 1'!AI$8),"")</f>
        <v/>
      </c>
      <c r="S1298" s="103" t="str">
        <f>IF(ISNUMBER('Форма 1'!AJ1298),'Форма 1'!$H1298*VLOOKUP('Форма 1'!$F1298,'Придельники с 2022'!$B$4:$X$28,'Форма 1'!AJ$8),"")</f>
        <v/>
      </c>
      <c r="T1298" s="87"/>
    </row>
    <row r="1299" spans="1:20">
      <c r="A1299" s="188">
        <f t="shared" si="114"/>
        <v>65</v>
      </c>
      <c r="B1299" s="112" t="s">
        <v>5082</v>
      </c>
      <c r="C1299" s="99">
        <f>SUM(D1299:J1299,L1299:T1299)</f>
        <v>18481965.436000001</v>
      </c>
      <c r="D1299" s="103" t="str">
        <f>IF(ISNUMBER('Форма 1'!U1299),'Форма 1'!$H1299*VLOOKUP('Форма 1'!$F1299,'Придельники с 2022'!$B$4:$X$28,'Форма 1'!U$8),"")</f>
        <v/>
      </c>
      <c r="E1299" s="103">
        <f>IF(ISNUMBER('Форма 1'!V1299),'Форма 1'!$H1299*VLOOKUP('Форма 1'!$F1299,'Придельники с 2022'!$B$4:$X$28,'Форма 1'!V$8),"")</f>
        <v>18481965.436000001</v>
      </c>
      <c r="F1299" s="103" t="str">
        <f>IF(ISNUMBER('Форма 1'!W1299),'Форма 1'!$H1299*VLOOKUP('Форма 1'!$F1299,'Придельники с 2022'!$B$4:$X$28,'Форма 1'!W$8),"")</f>
        <v/>
      </c>
      <c r="G1299" s="103" t="str">
        <f>IF(ISNUMBER('Форма 1'!X1299),'Форма 1'!$H1299*VLOOKUP('Форма 1'!$F1299,'Придельники с 2022'!$B$4:$X$28,'Форма 1'!X$8),"")</f>
        <v/>
      </c>
      <c r="H1299" s="103" t="str">
        <f>IF(ISNUMBER('Форма 1'!Y1299),'Форма 1'!$H1299*VLOOKUP('Форма 1'!$F1299,'Придельники с 2022'!$B$4:$X$28,'Форма 1'!Y$8),"")</f>
        <v/>
      </c>
      <c r="I1299" s="103" t="str">
        <f>IF(ISNUMBER('Форма 1'!Z1299),'Форма 1'!$H1299*VLOOKUP('Форма 1'!$F1299,'Придельники с 2022'!$B$4:$X$28,'Форма 1'!Z$8),"")</f>
        <v/>
      </c>
      <c r="J1299" s="103" t="str">
        <f>IF(ISNUMBER('Форма 1'!AA1299),'Форма 1'!$H1299*VLOOKUP('Форма 1'!$F1299,'Придельники с 2022'!$B$4:$X$28,'Форма 1'!AA$8),"")</f>
        <v/>
      </c>
      <c r="K1299" s="90"/>
      <c r="L1299" s="87"/>
      <c r="M1299" s="103" t="str">
        <f>IF(ISNUMBER('Форма 1'!AD1299),'Форма 1'!$H1299*VLOOKUP('Форма 1'!$F1299,'Придельники с 2022'!$B$4:$X$28,'Форма 1'!AD$8),"")</f>
        <v/>
      </c>
      <c r="N1299" s="103" t="str">
        <f>IF(ISBLANK('Форма 1'!$AE1299),"",IF('Форма 1'!$AE1299=1,'Форма 1'!$H1299*VLOOKUP('Форма 1'!$F1299,'Придельники с 2022'!$B$4:$X$28,'Форма 1'!$AE$8,0),IF('Форма 1'!$AE1299=2,'Форма 1'!$H1299*VLOOKUP('Форма 1'!$F1299,'Придельники с 2022'!$B$4:$X$28,13,0),IF('Форма 1'!$AE1299=3,'Форма 1'!$H1299*VLOOKUP('Форма 1'!$F1299,'Придельники с 2022'!$B$4:$X$28,12,0)))))</f>
        <v/>
      </c>
      <c r="O1299" s="103" t="str">
        <f>IF(ISNUMBER('Форма 1'!AF1299),'Форма 1'!$H1299*VLOOKUP('Форма 1'!$F1299,'Придельники с 2022'!$B$4:$X$28,'Форма 1'!AF$8),"")</f>
        <v/>
      </c>
      <c r="P1299" s="87"/>
      <c r="Q1299" s="103" t="str">
        <f>IF(ISNUMBER('Форма 1'!AH1299),'Форма 1'!$H1299*VLOOKUP('Форма 1'!$F1299,'Придельники с 2022'!$B$4:$X$28,'Форма 1'!AH$8),"")</f>
        <v/>
      </c>
      <c r="R1299" s="103" t="str">
        <f>IF(ISNUMBER('Форма 1'!AI1299),'Форма 1'!$H1299*VLOOKUP('Форма 1'!$F1299,'Придельники с 2022'!$B$4:$X$28,'Форма 1'!AI$8),"")</f>
        <v/>
      </c>
      <c r="S1299" s="103" t="str">
        <f>IF(ISNUMBER('Форма 1'!AJ1299),'Форма 1'!$H1299*VLOOKUP('Форма 1'!$F1299,'Придельники с 2022'!$B$4:$X$28,'Форма 1'!AJ$8),"")</f>
        <v/>
      </c>
      <c r="T1299" s="87"/>
    </row>
    <row r="1300" spans="1:20">
      <c r="A1300" s="188">
        <f>A1298+1</f>
        <v>65</v>
      </c>
      <c r="B1300" s="112" t="s">
        <v>1445</v>
      </c>
      <c r="C1300" s="99">
        <f t="shared" si="113"/>
        <v>29228169.168000001</v>
      </c>
      <c r="D1300" s="103" t="str">
        <f>IF(ISNUMBER('Форма 1'!U1300),'Форма 1'!$H1300*VLOOKUP('Форма 1'!$F1300,'Придельники с 2022'!$B$4:$X$28,'Форма 1'!U$8),"")</f>
        <v/>
      </c>
      <c r="E1300" s="103" t="str">
        <f>IF(ISNUMBER('Форма 1'!V1300),'Форма 1'!$H1300*VLOOKUP('Форма 1'!$F1300,'Придельники с 2022'!$B$4:$X$28,'Форма 1'!V$8),"")</f>
        <v/>
      </c>
      <c r="F1300" s="103" t="str">
        <f>IF(ISNUMBER('Форма 1'!W1300),'Форма 1'!$H1300*VLOOKUP('Форма 1'!$F1300,'Придельники с 2022'!$B$4:$X$28,'Форма 1'!W$8),"")</f>
        <v/>
      </c>
      <c r="G1300" s="103" t="str">
        <f>IF(ISNUMBER('Форма 1'!X1300),'Форма 1'!$H1300*VLOOKUP('Форма 1'!$F1300,'Придельники с 2022'!$B$4:$X$28,'Форма 1'!X$8),"")</f>
        <v/>
      </c>
      <c r="H1300" s="103" t="str">
        <f>IF(ISNUMBER('Форма 1'!Y1300),'Форма 1'!$H1300*VLOOKUP('Форма 1'!$F1300,'Придельники с 2022'!$B$4:$X$28,'Форма 1'!Y$8),"")</f>
        <v/>
      </c>
      <c r="I1300" s="103" t="str">
        <f>IF(ISNUMBER('Форма 1'!Z1300),'Форма 1'!$H1300*VLOOKUP('Форма 1'!$F1300,'Придельники с 2022'!$B$4:$X$28,'Форма 1'!Z$8),"")</f>
        <v/>
      </c>
      <c r="J1300" s="103" t="str">
        <f>IF(ISNUMBER('Форма 1'!AA1300),'Форма 1'!$H1300*VLOOKUP('Форма 1'!$F1300,'Придельники с 2022'!$B$4:$X$28,'Форма 1'!AA$8),"")</f>
        <v/>
      </c>
      <c r="K1300" s="90"/>
      <c r="L1300" s="87"/>
      <c r="M1300" s="103">
        <f>IF(ISNUMBER('Форма 1'!AD1300),'Форма 1'!$H1300*VLOOKUP('Форма 1'!$F1300,'Придельники с 2022'!$B$4:$X$28,'Форма 1'!AD$8),"")</f>
        <v>14433570.377999999</v>
      </c>
      <c r="N1300" s="103">
        <f>IF(ISBLANK('Форма 1'!$AE1300),"",IF('Форма 1'!$AE1300=1,'Форма 1'!$H1300*VLOOKUP('Форма 1'!$F1300,'Придельники с 2022'!$B$4:$X$28,'Форма 1'!$AE$8,0),IF('Форма 1'!$AE1300=2,'Форма 1'!$H1300*VLOOKUP('Форма 1'!$F1300,'Придельники с 2022'!$B$4:$X$28,13,0),IF('Форма 1'!$AE1300=3,'Форма 1'!$H1300*VLOOKUP('Форма 1'!$F1300,'Придельники с 2022'!$B$4:$X$28,12,0)))))</f>
        <v>8800161.9299999997</v>
      </c>
      <c r="O1300" s="103">
        <f>IF(ISNUMBER('Форма 1'!AF1300),'Форма 1'!$H1300*VLOOKUP('Форма 1'!$F1300,'Придельники с 2022'!$B$4:$X$28,'Форма 1'!AF$8),"")</f>
        <v>1960300.0079999999</v>
      </c>
      <c r="P1300" s="88"/>
      <c r="Q1300" s="103">
        <f>IF(ISNUMBER('Форма 1'!AH1300),'Форма 1'!$H1300*VLOOKUP('Форма 1'!$F1300,'Придельники с 2022'!$B$4:$X$28,'Форма 1'!AH$8),"")</f>
        <v>4034136.8520000004</v>
      </c>
      <c r="R1300" s="103" t="str">
        <f>IF(ISNUMBER('Форма 1'!AI1300),'Форма 1'!$H1300*VLOOKUP('Форма 1'!$F1300,'Придельники с 2022'!$B$4:$X$28,'Форма 1'!AI$8),"")</f>
        <v/>
      </c>
      <c r="S1300" s="103" t="str">
        <f>IF(ISNUMBER('Форма 1'!AJ1300),'Форма 1'!$H1300*VLOOKUP('Форма 1'!$F1300,'Придельники с 2022'!$B$4:$X$28,'Форма 1'!AJ$8),"")</f>
        <v/>
      </c>
      <c r="T1300" s="87"/>
    </row>
    <row r="1301" spans="1:20">
      <c r="A1301" s="188">
        <f t="shared" si="114"/>
        <v>66</v>
      </c>
      <c r="B1301" s="189" t="s">
        <v>1446</v>
      </c>
      <c r="C1301" s="99">
        <f t="shared" si="113"/>
        <v>16001907.264</v>
      </c>
      <c r="D1301" s="103" t="str">
        <f>IF(ISNUMBER('Форма 1'!U1301),'Форма 1'!$H1301*VLOOKUP('Форма 1'!$F1301,'Придельники с 2022'!$B$4:$X$28,'Форма 1'!U$8),"")</f>
        <v/>
      </c>
      <c r="E1301" s="103" t="str">
        <f>IF(ISNUMBER('Форма 1'!V1301),'Форма 1'!$H1301*VLOOKUP('Форма 1'!$F1301,'Придельники с 2022'!$B$4:$X$28,'Форма 1'!V$8),"")</f>
        <v/>
      </c>
      <c r="F1301" s="103" t="str">
        <f>IF(ISNUMBER('Форма 1'!W1301),'Форма 1'!$H1301*VLOOKUP('Форма 1'!$F1301,'Придельники с 2022'!$B$4:$X$28,'Форма 1'!W$8),"")</f>
        <v/>
      </c>
      <c r="G1301" s="103" t="str">
        <f>IF(ISNUMBER('Форма 1'!X1301),'Форма 1'!$H1301*VLOOKUP('Форма 1'!$F1301,'Придельники с 2022'!$B$4:$X$28,'Форма 1'!X$8),"")</f>
        <v/>
      </c>
      <c r="H1301" s="103" t="str">
        <f>IF(ISNUMBER('Форма 1'!Y1301),'Форма 1'!$H1301*VLOOKUP('Форма 1'!$F1301,'Придельники с 2022'!$B$4:$X$28,'Форма 1'!Y$8),"")</f>
        <v/>
      </c>
      <c r="I1301" s="103" t="str">
        <f>IF(ISNUMBER('Форма 1'!Z1301),'Форма 1'!$H1301*VLOOKUP('Форма 1'!$F1301,'Придельники с 2022'!$B$4:$X$28,'Форма 1'!Z$8),"")</f>
        <v/>
      </c>
      <c r="J1301" s="103" t="str">
        <f>IF(ISNUMBER('Форма 1'!AA1301),'Форма 1'!$H1301*VLOOKUP('Форма 1'!$F1301,'Придельники с 2022'!$B$4:$X$28,'Форма 1'!AA$8),"")</f>
        <v/>
      </c>
      <c r="K1301" s="92"/>
      <c r="L1301" s="88"/>
      <c r="M1301" s="103">
        <f>IF(ISNUMBER('Форма 1'!AD1301),'Форма 1'!$H1301*VLOOKUP('Форма 1'!$F1301,'Придельники с 2022'!$B$4:$X$28,'Форма 1'!AD$8),"")</f>
        <v>16001907.264</v>
      </c>
      <c r="N1301" s="103" t="str">
        <f>IF(ISBLANK('Форма 1'!$AE1301),"",IF('Форма 1'!$AE1301=1,'Форма 1'!$H1301*VLOOKUP('Форма 1'!$F1301,'Придельники с 2022'!$B$4:$X$28,'Форма 1'!$AE$8,0),IF('Форма 1'!$AE1301=2,'Форма 1'!$H1301*VLOOKUP('Форма 1'!$F1301,'Придельники с 2022'!$B$4:$X$28,13,0),IF('Форма 1'!$AE1301=3,'Форма 1'!$H1301*VLOOKUP('Форма 1'!$F1301,'Придельники с 2022'!$B$4:$X$28,12,0)))))</f>
        <v/>
      </c>
      <c r="O1301" s="103" t="str">
        <f>IF(ISNUMBER('Форма 1'!AF1301),'Форма 1'!$H1301*VLOOKUP('Форма 1'!$F1301,'Придельники с 2022'!$B$4:$X$28,'Форма 1'!AF$8),"")</f>
        <v/>
      </c>
      <c r="P1301" s="88"/>
      <c r="Q1301" s="103" t="str">
        <f>IF(ISNUMBER('Форма 1'!AH1301),'Форма 1'!$H1301*VLOOKUP('Форма 1'!$F1301,'Придельники с 2022'!$B$4:$X$28,'Форма 1'!AH$8),"")</f>
        <v/>
      </c>
      <c r="R1301" s="103" t="str">
        <f>IF(ISNUMBER('Форма 1'!AI1301),'Форма 1'!$H1301*VLOOKUP('Форма 1'!$F1301,'Придельники с 2022'!$B$4:$X$28,'Форма 1'!AI$8),"")</f>
        <v/>
      </c>
      <c r="S1301" s="103" t="str">
        <f>IF(ISNUMBER('Форма 1'!AJ1301),'Форма 1'!$H1301*VLOOKUP('Форма 1'!$F1301,'Придельники с 2022'!$B$4:$X$28,'Форма 1'!AJ$8),"")</f>
        <v/>
      </c>
      <c r="T1301" s="87"/>
    </row>
    <row r="1302" spans="1:20">
      <c r="A1302" s="188">
        <f t="shared" si="114"/>
        <v>67</v>
      </c>
      <c r="B1302" s="189" t="s">
        <v>1447</v>
      </c>
      <c r="C1302" s="99">
        <f t="shared" si="113"/>
        <v>13094434.752</v>
      </c>
      <c r="D1302" s="103" t="str">
        <f>IF(ISNUMBER('Форма 1'!U1302),'Форма 1'!$H1302*VLOOKUP('Форма 1'!$F1302,'Придельники с 2022'!$B$4:$X$28,'Форма 1'!U$8),"")</f>
        <v/>
      </c>
      <c r="E1302" s="103" t="str">
        <f>IF(ISNUMBER('Форма 1'!V1302),'Форма 1'!$H1302*VLOOKUP('Форма 1'!$F1302,'Придельники с 2022'!$B$4:$X$28,'Форма 1'!V$8),"")</f>
        <v/>
      </c>
      <c r="F1302" s="103" t="str">
        <f>IF(ISNUMBER('Форма 1'!W1302),'Форма 1'!$H1302*VLOOKUP('Форма 1'!$F1302,'Придельники с 2022'!$B$4:$X$28,'Форма 1'!W$8),"")</f>
        <v/>
      </c>
      <c r="G1302" s="103" t="str">
        <f>IF(ISNUMBER('Форма 1'!X1302),'Форма 1'!$H1302*VLOOKUP('Форма 1'!$F1302,'Придельники с 2022'!$B$4:$X$28,'Форма 1'!X$8),"")</f>
        <v/>
      </c>
      <c r="H1302" s="103" t="str">
        <f>IF(ISNUMBER('Форма 1'!Y1302),'Форма 1'!$H1302*VLOOKUP('Форма 1'!$F1302,'Придельники с 2022'!$B$4:$X$28,'Форма 1'!Y$8),"")</f>
        <v/>
      </c>
      <c r="I1302" s="103" t="str">
        <f>IF(ISNUMBER('Форма 1'!Z1302),'Форма 1'!$H1302*VLOOKUP('Форма 1'!$F1302,'Придельники с 2022'!$B$4:$X$28,'Форма 1'!Z$8),"")</f>
        <v/>
      </c>
      <c r="J1302" s="103" t="str">
        <f>IF(ISNUMBER('Форма 1'!AA1302),'Форма 1'!$H1302*VLOOKUP('Форма 1'!$F1302,'Придельники с 2022'!$B$4:$X$28,'Форма 1'!AA$8),"")</f>
        <v/>
      </c>
      <c r="K1302" s="92"/>
      <c r="L1302" s="88"/>
      <c r="M1302" s="103">
        <f>IF(ISNUMBER('Форма 1'!AD1302),'Форма 1'!$H1302*VLOOKUP('Форма 1'!$F1302,'Придельники с 2022'!$B$4:$X$28,'Форма 1'!AD$8),"")</f>
        <v>13094434.752</v>
      </c>
      <c r="N1302" s="103" t="str">
        <f>IF(ISBLANK('Форма 1'!$AE1302),"",IF('Форма 1'!$AE1302=1,'Форма 1'!$H1302*VLOOKUP('Форма 1'!$F1302,'Придельники с 2022'!$B$4:$X$28,'Форма 1'!$AE$8,0),IF('Форма 1'!$AE1302=2,'Форма 1'!$H1302*VLOOKUP('Форма 1'!$F1302,'Придельники с 2022'!$B$4:$X$28,13,0),IF('Форма 1'!$AE1302=3,'Форма 1'!$H1302*VLOOKUP('Форма 1'!$F1302,'Придельники с 2022'!$B$4:$X$28,12,0)))))</f>
        <v/>
      </c>
      <c r="O1302" s="103" t="str">
        <f>IF(ISNUMBER('Форма 1'!AF1302),'Форма 1'!$H1302*VLOOKUP('Форма 1'!$F1302,'Придельники с 2022'!$B$4:$X$28,'Форма 1'!AF$8),"")</f>
        <v/>
      </c>
      <c r="P1302" s="88"/>
      <c r="Q1302" s="103" t="str">
        <f>IF(ISNUMBER('Форма 1'!AH1302),'Форма 1'!$H1302*VLOOKUP('Форма 1'!$F1302,'Придельники с 2022'!$B$4:$X$28,'Форма 1'!AH$8),"")</f>
        <v/>
      </c>
      <c r="R1302" s="103" t="str">
        <f>IF(ISNUMBER('Форма 1'!AI1302),'Форма 1'!$H1302*VLOOKUP('Форма 1'!$F1302,'Придельники с 2022'!$B$4:$X$28,'Форма 1'!AI$8),"")</f>
        <v/>
      </c>
      <c r="S1302" s="103" t="str">
        <f>IF(ISNUMBER('Форма 1'!AJ1302),'Форма 1'!$H1302*VLOOKUP('Форма 1'!$F1302,'Придельники с 2022'!$B$4:$X$28,'Форма 1'!AJ$8),"")</f>
        <v/>
      </c>
      <c r="T1302" s="87"/>
    </row>
    <row r="1303" spans="1:20">
      <c r="A1303" s="188">
        <f t="shared" si="114"/>
        <v>68</v>
      </c>
      <c r="B1303" s="112" t="s">
        <v>1448</v>
      </c>
      <c r="C1303" s="99">
        <f t="shared" si="113"/>
        <v>3995944.7590000001</v>
      </c>
      <c r="D1303" s="103" t="str">
        <f>IF(ISNUMBER('Форма 1'!U1303),'Форма 1'!$H1303*VLOOKUP('Форма 1'!$F1303,'Придельники с 2022'!$B$4:$X$28,'Форма 1'!U$8),"")</f>
        <v/>
      </c>
      <c r="E1303" s="103" t="str">
        <f>IF(ISNUMBER('Форма 1'!V1303),'Форма 1'!$H1303*VLOOKUP('Форма 1'!$F1303,'Придельники с 2022'!$B$4:$X$28,'Форма 1'!V$8),"")</f>
        <v/>
      </c>
      <c r="F1303" s="103" t="str">
        <f>IF(ISNUMBER('Форма 1'!W1303),'Форма 1'!$H1303*VLOOKUP('Форма 1'!$F1303,'Придельники с 2022'!$B$4:$X$28,'Форма 1'!W$8),"")</f>
        <v/>
      </c>
      <c r="G1303" s="103" t="str">
        <f>IF(ISNUMBER('Форма 1'!X1303),'Форма 1'!$H1303*VLOOKUP('Форма 1'!$F1303,'Придельники с 2022'!$B$4:$X$28,'Форма 1'!X$8),"")</f>
        <v/>
      </c>
      <c r="H1303" s="103" t="str">
        <f>IF(ISNUMBER('Форма 1'!Y1303),'Форма 1'!$H1303*VLOOKUP('Форма 1'!$F1303,'Придельники с 2022'!$B$4:$X$28,'Форма 1'!Y$8),"")</f>
        <v/>
      </c>
      <c r="I1303" s="103" t="str">
        <f>IF(ISNUMBER('Форма 1'!Z1303),'Форма 1'!$H1303*VLOOKUP('Форма 1'!$F1303,'Придельники с 2022'!$B$4:$X$28,'Форма 1'!Z$8),"")</f>
        <v/>
      </c>
      <c r="J1303" s="103" t="str">
        <f>IF(ISNUMBER('Форма 1'!AA1303),'Форма 1'!$H1303*VLOOKUP('Форма 1'!$F1303,'Придельники с 2022'!$B$4:$X$28,'Форма 1'!AA$8),"")</f>
        <v/>
      </c>
      <c r="K1303" s="92"/>
      <c r="L1303" s="88"/>
      <c r="M1303" s="103">
        <f>IF(ISNUMBER('Форма 1'!AD1303),'Форма 1'!$H1303*VLOOKUP('Форма 1'!$F1303,'Придельники с 2022'!$B$4:$X$28,'Форма 1'!AD$8),"")</f>
        <v>3995944.7590000001</v>
      </c>
      <c r="N1303" s="103" t="str">
        <f>IF(ISBLANK('Форма 1'!$AE1303),"",IF('Форма 1'!$AE1303=1,'Форма 1'!$H1303*VLOOKUP('Форма 1'!$F1303,'Придельники с 2022'!$B$4:$X$28,'Форма 1'!$AE$8,0),IF('Форма 1'!$AE1303=2,'Форма 1'!$H1303*VLOOKUP('Форма 1'!$F1303,'Придельники с 2022'!$B$4:$X$28,13,0),IF('Форма 1'!$AE1303=3,'Форма 1'!$H1303*VLOOKUP('Форма 1'!$F1303,'Придельники с 2022'!$B$4:$X$28,12,0)))))</f>
        <v/>
      </c>
      <c r="O1303" s="103" t="str">
        <f>IF(ISNUMBER('Форма 1'!AF1303),'Форма 1'!$H1303*VLOOKUP('Форма 1'!$F1303,'Придельники с 2022'!$B$4:$X$28,'Форма 1'!AF$8),"")</f>
        <v/>
      </c>
      <c r="P1303" s="88"/>
      <c r="Q1303" s="103" t="str">
        <f>IF(ISNUMBER('Форма 1'!AH1303),'Форма 1'!$H1303*VLOOKUP('Форма 1'!$F1303,'Придельники с 2022'!$B$4:$X$28,'Форма 1'!AH$8),"")</f>
        <v/>
      </c>
      <c r="R1303" s="103" t="str">
        <f>IF(ISNUMBER('Форма 1'!AI1303),'Форма 1'!$H1303*VLOOKUP('Форма 1'!$F1303,'Придельники с 2022'!$B$4:$X$28,'Форма 1'!AI$8),"")</f>
        <v/>
      </c>
      <c r="S1303" s="103" t="str">
        <f>IF(ISNUMBER('Форма 1'!AJ1303),'Форма 1'!$H1303*VLOOKUP('Форма 1'!$F1303,'Придельники с 2022'!$B$4:$X$28,'Форма 1'!AJ$8),"")</f>
        <v/>
      </c>
      <c r="T1303" s="87"/>
    </row>
    <row r="1304" spans="1:20">
      <c r="A1304" s="188">
        <f t="shared" si="114"/>
        <v>69</v>
      </c>
      <c r="B1304" s="112" t="s">
        <v>1449</v>
      </c>
      <c r="C1304" s="99">
        <f t="shared" si="113"/>
        <v>5666576.5309999995</v>
      </c>
      <c r="D1304" s="103" t="str">
        <f>IF(ISNUMBER('Форма 1'!U1304),'Форма 1'!$H1304*VLOOKUP('Форма 1'!$F1304,'Придельники с 2022'!$B$4:$X$28,'Форма 1'!U$8),"")</f>
        <v/>
      </c>
      <c r="E1304" s="103" t="str">
        <f>IF(ISNUMBER('Форма 1'!V1304),'Форма 1'!$H1304*VLOOKUP('Форма 1'!$F1304,'Придельники с 2022'!$B$4:$X$28,'Форма 1'!V$8),"")</f>
        <v/>
      </c>
      <c r="F1304" s="103" t="str">
        <f>IF(ISNUMBER('Форма 1'!W1304),'Форма 1'!$H1304*VLOOKUP('Форма 1'!$F1304,'Придельники с 2022'!$B$4:$X$28,'Форма 1'!W$8),"")</f>
        <v/>
      </c>
      <c r="G1304" s="103" t="str">
        <f>IF(ISNUMBER('Форма 1'!X1304),'Форма 1'!$H1304*VLOOKUP('Форма 1'!$F1304,'Придельники с 2022'!$B$4:$X$28,'Форма 1'!X$8),"")</f>
        <v/>
      </c>
      <c r="H1304" s="103" t="str">
        <f>IF(ISNUMBER('Форма 1'!Y1304),'Форма 1'!$H1304*VLOOKUP('Форма 1'!$F1304,'Придельники с 2022'!$B$4:$X$28,'Форма 1'!Y$8),"")</f>
        <v/>
      </c>
      <c r="I1304" s="103" t="str">
        <f>IF(ISNUMBER('Форма 1'!Z1304),'Форма 1'!$H1304*VLOOKUP('Форма 1'!$F1304,'Придельники с 2022'!$B$4:$X$28,'Форма 1'!Z$8),"")</f>
        <v/>
      </c>
      <c r="J1304" s="103" t="str">
        <f>IF(ISNUMBER('Форма 1'!AA1304),'Форма 1'!$H1304*VLOOKUP('Форма 1'!$F1304,'Придельники с 2022'!$B$4:$X$28,'Форма 1'!AA$8),"")</f>
        <v/>
      </c>
      <c r="K1304" s="92"/>
      <c r="L1304" s="88"/>
      <c r="M1304" s="103">
        <f>IF(ISNUMBER('Форма 1'!AD1304),'Форма 1'!$H1304*VLOOKUP('Форма 1'!$F1304,'Придельники с 2022'!$B$4:$X$28,'Форма 1'!AD$8),"")</f>
        <v>5666576.5309999995</v>
      </c>
      <c r="N1304" s="103" t="str">
        <f>IF(ISBLANK('Форма 1'!$AE1304),"",IF('Форма 1'!$AE1304=1,'Форма 1'!$H1304*VLOOKUP('Форма 1'!$F1304,'Придельники с 2022'!$B$4:$X$28,'Форма 1'!$AE$8,0),IF('Форма 1'!$AE1304=2,'Форма 1'!$H1304*VLOOKUP('Форма 1'!$F1304,'Придельники с 2022'!$B$4:$X$28,13,0),IF('Форма 1'!$AE1304=3,'Форма 1'!$H1304*VLOOKUP('Форма 1'!$F1304,'Придельники с 2022'!$B$4:$X$28,12,0)))))</f>
        <v/>
      </c>
      <c r="O1304" s="103" t="str">
        <f>IF(ISNUMBER('Форма 1'!AF1304),'Форма 1'!$H1304*VLOOKUP('Форма 1'!$F1304,'Придельники с 2022'!$B$4:$X$28,'Форма 1'!AF$8),"")</f>
        <v/>
      </c>
      <c r="P1304" s="88"/>
      <c r="Q1304" s="103" t="str">
        <f>IF(ISNUMBER('Форма 1'!AH1304),'Форма 1'!$H1304*VLOOKUP('Форма 1'!$F1304,'Придельники с 2022'!$B$4:$X$28,'Форма 1'!AH$8),"")</f>
        <v/>
      </c>
      <c r="R1304" s="103" t="str">
        <f>IF(ISNUMBER('Форма 1'!AI1304),'Форма 1'!$H1304*VLOOKUP('Форма 1'!$F1304,'Придельники с 2022'!$B$4:$X$28,'Форма 1'!AI$8),"")</f>
        <v/>
      </c>
      <c r="S1304" s="103" t="str">
        <f>IF(ISNUMBER('Форма 1'!AJ1304),'Форма 1'!$H1304*VLOOKUP('Форма 1'!$F1304,'Придельники с 2022'!$B$4:$X$28,'Форма 1'!AJ$8),"")</f>
        <v/>
      </c>
      <c r="T1304" s="87"/>
    </row>
    <row r="1305" spans="1:20">
      <c r="A1305" s="188">
        <f t="shared" si="114"/>
        <v>70</v>
      </c>
      <c r="B1305" s="112" t="s">
        <v>1450</v>
      </c>
      <c r="C1305" s="99">
        <f t="shared" si="113"/>
        <v>4574266.59</v>
      </c>
      <c r="D1305" s="103">
        <f>IF(ISNUMBER('Форма 1'!U1305),'Форма 1'!$H1305*VLOOKUP('Форма 1'!$F1305,'Придельники с 2022'!$B$4:$X$28,'Форма 1'!U$8),"")</f>
        <v>298900.83600000001</v>
      </c>
      <c r="E1305" s="103">
        <f>IF(ISNUMBER('Форма 1'!V1305),'Форма 1'!$H1305*VLOOKUP('Форма 1'!$F1305,'Придельники с 2022'!$B$4:$X$28,'Форма 1'!V$8),"")</f>
        <v>3391968.4560000002</v>
      </c>
      <c r="F1305" s="103" t="str">
        <f>IF(ISNUMBER('Форма 1'!W1305),'Форма 1'!$H1305*VLOOKUP('Форма 1'!$F1305,'Придельники с 2022'!$B$4:$X$28,'Форма 1'!W$8),"")</f>
        <v/>
      </c>
      <c r="G1305" s="103">
        <f>IF(ISNUMBER('Форма 1'!X1305),'Форма 1'!$H1305*VLOOKUP('Форма 1'!$F1305,'Придельники с 2022'!$B$4:$X$28,'Форма 1'!X$8),"")</f>
        <v>152559.67800000001</v>
      </c>
      <c r="H1305" s="103">
        <f>IF(ISNUMBER('Форма 1'!Y1305),'Форма 1'!$H1305*VLOOKUP('Форма 1'!$F1305,'Придельники с 2022'!$B$4:$X$28,'Форма 1'!Y$8),"")</f>
        <v>470515.83600000001</v>
      </c>
      <c r="I1305" s="103">
        <f>IF(ISNUMBER('Форма 1'!Z1305),'Форма 1'!$H1305*VLOOKUP('Форма 1'!$F1305,'Придельники с 2022'!$B$4:$X$28,'Форма 1'!Z$8),"")</f>
        <v>260321.78399999999</v>
      </c>
      <c r="J1305" s="103" t="str">
        <f>IF(ISNUMBER('Форма 1'!AA1305),'Форма 1'!$H1305*VLOOKUP('Форма 1'!$F1305,'Придельники с 2022'!$B$4:$X$28,'Форма 1'!AA$8),"")</f>
        <v/>
      </c>
      <c r="K1305" s="92"/>
      <c r="L1305" s="88"/>
      <c r="M1305" s="103" t="str">
        <f>IF(ISNUMBER('Форма 1'!AD1305),'Форма 1'!$H1305*VLOOKUP('Форма 1'!$F1305,'Придельники с 2022'!$B$4:$X$28,'Форма 1'!AD$8),"")</f>
        <v/>
      </c>
      <c r="N1305" s="103" t="str">
        <f>IF(ISBLANK('Форма 1'!$AE1305),"",IF('Форма 1'!$AE1305=1,'Форма 1'!$H1305*VLOOKUP('Форма 1'!$F1305,'Придельники с 2022'!$B$4:$X$28,'Форма 1'!$AE$8,0),IF('Форма 1'!$AE1305=2,'Форма 1'!$H1305*VLOOKUP('Форма 1'!$F1305,'Придельники с 2022'!$B$4:$X$28,13,0),IF('Форма 1'!$AE1305=3,'Форма 1'!$H1305*VLOOKUP('Форма 1'!$F1305,'Придельники с 2022'!$B$4:$X$28,12,0)))))</f>
        <v/>
      </c>
      <c r="O1305" s="103" t="str">
        <f>IF(ISNUMBER('Форма 1'!AF1305),'Форма 1'!$H1305*VLOOKUP('Форма 1'!$F1305,'Придельники с 2022'!$B$4:$X$28,'Форма 1'!AF$8),"")</f>
        <v/>
      </c>
      <c r="P1305" s="88"/>
      <c r="Q1305" s="103" t="str">
        <f>IF(ISNUMBER('Форма 1'!AH1305),'Форма 1'!$H1305*VLOOKUP('Форма 1'!$F1305,'Придельники с 2022'!$B$4:$X$28,'Форма 1'!AH$8),"")</f>
        <v/>
      </c>
      <c r="R1305" s="103" t="str">
        <f>IF(ISNUMBER('Форма 1'!AI1305),'Форма 1'!$H1305*VLOOKUP('Форма 1'!$F1305,'Придельники с 2022'!$B$4:$X$28,'Форма 1'!AI$8),"")</f>
        <v/>
      </c>
      <c r="S1305" s="103" t="str">
        <f>IF(ISNUMBER('Форма 1'!AJ1305),'Форма 1'!$H1305*VLOOKUP('Форма 1'!$F1305,'Придельники с 2022'!$B$4:$X$28,'Форма 1'!AJ$8),"")</f>
        <v/>
      </c>
      <c r="T1305" s="87"/>
    </row>
    <row r="1306" spans="1:20">
      <c r="A1306" s="188">
        <f t="shared" si="114"/>
        <v>71</v>
      </c>
      <c r="B1306" s="189" t="s">
        <v>1451</v>
      </c>
      <c r="C1306" s="99">
        <f t="shared" si="113"/>
        <v>18976756.848000001</v>
      </c>
      <c r="D1306" s="103" t="str">
        <f>IF(ISNUMBER('Форма 1'!U1306),'Форма 1'!$H1306*VLOOKUP('Форма 1'!$F1306,'Придельники с 2022'!$B$4:$X$28,'Форма 1'!U$8),"")</f>
        <v/>
      </c>
      <c r="E1306" s="103" t="str">
        <f>IF(ISNUMBER('Форма 1'!V1306),'Форма 1'!$H1306*VLOOKUP('Форма 1'!$F1306,'Придельники с 2022'!$B$4:$X$28,'Форма 1'!V$8),"")</f>
        <v/>
      </c>
      <c r="F1306" s="103" t="str">
        <f>IF(ISNUMBER('Форма 1'!W1306),'Форма 1'!$H1306*VLOOKUP('Форма 1'!$F1306,'Придельники с 2022'!$B$4:$X$28,'Форма 1'!W$8),"")</f>
        <v/>
      </c>
      <c r="G1306" s="103" t="str">
        <f>IF(ISNUMBER('Форма 1'!X1306),'Форма 1'!$H1306*VLOOKUP('Форма 1'!$F1306,'Придельники с 2022'!$B$4:$X$28,'Форма 1'!X$8),"")</f>
        <v/>
      </c>
      <c r="H1306" s="103" t="str">
        <f>IF(ISNUMBER('Форма 1'!Y1306),'Форма 1'!$H1306*VLOOKUP('Форма 1'!$F1306,'Придельники с 2022'!$B$4:$X$28,'Форма 1'!Y$8),"")</f>
        <v/>
      </c>
      <c r="I1306" s="103" t="str">
        <f>IF(ISNUMBER('Форма 1'!Z1306),'Форма 1'!$H1306*VLOOKUP('Форма 1'!$F1306,'Придельники с 2022'!$B$4:$X$28,'Форма 1'!Z$8),"")</f>
        <v/>
      </c>
      <c r="J1306" s="103" t="str">
        <f>IF(ISNUMBER('Форма 1'!AA1306),'Форма 1'!$H1306*VLOOKUP('Форма 1'!$F1306,'Придельники с 2022'!$B$4:$X$28,'Форма 1'!AA$8),"")</f>
        <v/>
      </c>
      <c r="K1306" s="90"/>
      <c r="L1306" s="87"/>
      <c r="M1306" s="103" t="str">
        <f>IF(ISNUMBER('Форма 1'!AD1306),'Форма 1'!$H1306*VLOOKUP('Форма 1'!$F1306,'Придельники с 2022'!$B$4:$X$28,'Форма 1'!AD$8),"")</f>
        <v/>
      </c>
      <c r="N1306" s="103">
        <f>IF(ISBLANK('Форма 1'!$AE1306),"",IF('Форма 1'!$AE1306=1,'Форма 1'!$H1306*VLOOKUP('Форма 1'!$F1306,'Придельники с 2022'!$B$4:$X$28,'Форма 1'!$AE$8,0),IF('Форма 1'!$AE1306=2,'Форма 1'!$H1306*VLOOKUP('Форма 1'!$F1306,'Придельники с 2022'!$B$4:$X$28,13,0),IF('Форма 1'!$AE1306=3,'Форма 1'!$H1306*VLOOKUP('Форма 1'!$F1306,'Придельники с 2022'!$B$4:$X$28,12,0)))))</f>
        <v>18976756.848000001</v>
      </c>
      <c r="O1306" s="103" t="str">
        <f>IF(ISNUMBER('Форма 1'!AF1306),'Форма 1'!$H1306*VLOOKUP('Форма 1'!$F1306,'Придельники с 2022'!$B$4:$X$28,'Форма 1'!AF$8),"")</f>
        <v/>
      </c>
      <c r="P1306" s="88"/>
      <c r="Q1306" s="103" t="str">
        <f>IF(ISNUMBER('Форма 1'!AH1306),'Форма 1'!$H1306*VLOOKUP('Форма 1'!$F1306,'Придельники с 2022'!$B$4:$X$28,'Форма 1'!AH$8),"")</f>
        <v/>
      </c>
      <c r="R1306" s="103" t="str">
        <f>IF(ISNUMBER('Форма 1'!AI1306),'Форма 1'!$H1306*VLOOKUP('Форма 1'!$F1306,'Придельники с 2022'!$B$4:$X$28,'Форма 1'!AI$8),"")</f>
        <v/>
      </c>
      <c r="S1306" s="103" t="str">
        <f>IF(ISNUMBER('Форма 1'!AJ1306),'Форма 1'!$H1306*VLOOKUP('Форма 1'!$F1306,'Придельники с 2022'!$B$4:$X$28,'Форма 1'!AJ$8),"")</f>
        <v/>
      </c>
      <c r="T1306" s="87"/>
    </row>
    <row r="1307" spans="1:20">
      <c r="A1307" s="188">
        <f t="shared" si="114"/>
        <v>72</v>
      </c>
      <c r="B1307" s="189" t="s">
        <v>1452</v>
      </c>
      <c r="C1307" s="99">
        <f t="shared" si="113"/>
        <v>14505003.323999999</v>
      </c>
      <c r="D1307" s="103" t="str">
        <f>IF(ISNUMBER('Форма 1'!U1307),'Форма 1'!$H1307*VLOOKUP('Форма 1'!$F1307,'Придельники с 2022'!$B$4:$X$28,'Форма 1'!U$8),"")</f>
        <v/>
      </c>
      <c r="E1307" s="103" t="str">
        <f>IF(ISNUMBER('Форма 1'!V1307),'Форма 1'!$H1307*VLOOKUP('Форма 1'!$F1307,'Придельники с 2022'!$B$4:$X$28,'Форма 1'!V$8),"")</f>
        <v/>
      </c>
      <c r="F1307" s="103" t="str">
        <f>IF(ISNUMBER('Форма 1'!W1307),'Форма 1'!$H1307*VLOOKUP('Форма 1'!$F1307,'Придельники с 2022'!$B$4:$X$28,'Форма 1'!W$8),"")</f>
        <v/>
      </c>
      <c r="G1307" s="103" t="str">
        <f>IF(ISNUMBER('Форма 1'!X1307),'Форма 1'!$H1307*VLOOKUP('Форма 1'!$F1307,'Придельники с 2022'!$B$4:$X$28,'Форма 1'!X$8),"")</f>
        <v/>
      </c>
      <c r="H1307" s="103" t="str">
        <f>IF(ISNUMBER('Форма 1'!Y1307),'Форма 1'!$H1307*VLOOKUP('Форма 1'!$F1307,'Придельники с 2022'!$B$4:$X$28,'Форма 1'!Y$8),"")</f>
        <v/>
      </c>
      <c r="I1307" s="103" t="str">
        <f>IF(ISNUMBER('Форма 1'!Z1307),'Форма 1'!$H1307*VLOOKUP('Форма 1'!$F1307,'Придельники с 2022'!$B$4:$X$28,'Форма 1'!Z$8),"")</f>
        <v/>
      </c>
      <c r="J1307" s="103" t="str">
        <f>IF(ISNUMBER('Форма 1'!AA1307),'Форма 1'!$H1307*VLOOKUP('Форма 1'!$F1307,'Придельники с 2022'!$B$4:$X$28,'Форма 1'!AA$8),"")</f>
        <v/>
      </c>
      <c r="K1307" s="90"/>
      <c r="L1307" s="87"/>
      <c r="M1307" s="103" t="str">
        <f>IF(ISNUMBER('Форма 1'!AD1307),'Форма 1'!$H1307*VLOOKUP('Форма 1'!$F1307,'Придельники с 2022'!$B$4:$X$28,'Форма 1'!AD$8),"")</f>
        <v/>
      </c>
      <c r="N1307" s="103">
        <f>IF(ISBLANK('Форма 1'!$AE1307),"",IF('Форма 1'!$AE1307=1,'Форма 1'!$H1307*VLOOKUP('Форма 1'!$F1307,'Придельники с 2022'!$B$4:$X$28,'Форма 1'!$AE$8,0),IF('Форма 1'!$AE1307=2,'Форма 1'!$H1307*VLOOKUP('Форма 1'!$F1307,'Придельники с 2022'!$B$4:$X$28,13,0),IF('Форма 1'!$AE1307=3,'Форма 1'!$H1307*VLOOKUP('Форма 1'!$F1307,'Придельники с 2022'!$B$4:$X$28,12,0)))))</f>
        <v>14505003.323999999</v>
      </c>
      <c r="O1307" s="103" t="str">
        <f>IF(ISNUMBER('Форма 1'!AF1307),'Форма 1'!$H1307*VLOOKUP('Форма 1'!$F1307,'Придельники с 2022'!$B$4:$X$28,'Форма 1'!AF$8),"")</f>
        <v/>
      </c>
      <c r="P1307" s="88"/>
      <c r="Q1307" s="103" t="str">
        <f>IF(ISNUMBER('Форма 1'!AH1307),'Форма 1'!$H1307*VLOOKUP('Форма 1'!$F1307,'Придельники с 2022'!$B$4:$X$28,'Форма 1'!AH$8),"")</f>
        <v/>
      </c>
      <c r="R1307" s="103" t="str">
        <f>IF(ISNUMBER('Форма 1'!AI1307),'Форма 1'!$H1307*VLOOKUP('Форма 1'!$F1307,'Придельники с 2022'!$B$4:$X$28,'Форма 1'!AI$8),"")</f>
        <v/>
      </c>
      <c r="S1307" s="103" t="str">
        <f>IF(ISNUMBER('Форма 1'!AJ1307),'Форма 1'!$H1307*VLOOKUP('Форма 1'!$F1307,'Придельники с 2022'!$B$4:$X$28,'Форма 1'!AJ$8),"")</f>
        <v/>
      </c>
      <c r="T1307" s="87"/>
    </row>
    <row r="1308" spans="1:20">
      <c r="A1308" s="188">
        <f>A1307+1</f>
        <v>73</v>
      </c>
      <c r="B1308" s="112" t="s">
        <v>5154</v>
      </c>
      <c r="C1308" s="99">
        <f>SUM(D1308:J1308,L1308:T1308)</f>
        <v>58807.485000000001</v>
      </c>
      <c r="D1308" s="103" t="str">
        <f>IF(ISNUMBER('Форма 1'!U1308),'Форма 1'!$H1308*VLOOKUP('Форма 1'!$F1308,'Придельники с 2022'!$B$4:$X$28,'Форма 1'!U$8),"")</f>
        <v/>
      </c>
      <c r="E1308" s="103" t="str">
        <f>IF(ISNUMBER('Форма 1'!V1308),'Форма 1'!$H1308*VLOOKUP('Форма 1'!$F1308,'Придельники с 2022'!$B$4:$X$28,'Форма 1'!V$8),"")</f>
        <v/>
      </c>
      <c r="F1308" s="103" t="str">
        <f>IF(ISNUMBER('Форма 1'!W1308),'Форма 1'!$H1308*VLOOKUP('Форма 1'!$F1308,'Придельники с 2022'!$B$4:$X$28,'Форма 1'!W$8),"")</f>
        <v/>
      </c>
      <c r="G1308" s="103" t="str">
        <f>IF(ISNUMBER('Форма 1'!X1308),'Форма 1'!$H1308*VLOOKUP('Форма 1'!$F1308,'Придельники с 2022'!$B$4:$X$28,'Форма 1'!X$8),"")</f>
        <v/>
      </c>
      <c r="H1308" s="103" t="str">
        <f>IF(ISNUMBER('Форма 1'!Y1308),'Форма 1'!$H1308*VLOOKUP('Форма 1'!$F1308,'Придельники с 2022'!$B$4:$X$28,'Форма 1'!Y$8),"")</f>
        <v/>
      </c>
      <c r="I1308" s="103" t="str">
        <f>IF(ISNUMBER('Форма 1'!Z1308),'Форма 1'!$H1308*VLOOKUP('Форма 1'!$F1308,'Придельники с 2022'!$B$4:$X$28,'Форма 1'!Z$8),"")</f>
        <v/>
      </c>
      <c r="J1308" s="103" t="str">
        <f>IF(ISNUMBER('Форма 1'!AA1308),'Форма 1'!$H1308*VLOOKUP('Форма 1'!$F1308,'Придельники с 2022'!$B$4:$X$28,'Форма 1'!AA$8),"")</f>
        <v/>
      </c>
      <c r="K1308" s="90"/>
      <c r="L1308" s="87"/>
      <c r="M1308" s="103" t="str">
        <f>IF(ISNUMBER('Форма 1'!AD1308),'Форма 1'!$H1308*VLOOKUP('Форма 1'!$F1308,'Придельники с 2022'!$B$4:$X$28,'Форма 1'!AD$8),"")</f>
        <v/>
      </c>
      <c r="N1308" s="103" t="str">
        <f>IF(ISBLANK('Форма 1'!$AE1308),"",IF('Форма 1'!$AE1308=1,'Форма 1'!$H1308*VLOOKUP('Форма 1'!$F1308,'Придельники с 2022'!$B$4:$X$28,'Форма 1'!$AE$8,0),IF('Форма 1'!$AE1308=2,'Форма 1'!$H1308*VLOOKUP('Форма 1'!$F1308,'Придельники с 2022'!$B$4:$X$28,13,0),IF('Форма 1'!$AE1308=3,'Форма 1'!$H1308*VLOOKUP('Форма 1'!$F1308,'Придельники с 2022'!$B$4:$X$28,12,0)))))</f>
        <v/>
      </c>
      <c r="O1308" s="103" t="str">
        <f>IF(ISNUMBER('Форма 1'!AF1308),'Форма 1'!$H1308*VLOOKUP('Форма 1'!$F1308,'Придельники с 2022'!$B$4:$X$28,'Форма 1'!AF$8),"")</f>
        <v/>
      </c>
      <c r="P1308" s="87"/>
      <c r="Q1308" s="103" t="str">
        <f>IF(ISNUMBER('Форма 1'!AH1308),'Форма 1'!$H1308*VLOOKUP('Форма 1'!$F1308,'Придельники с 2022'!$B$4:$X$28,'Форма 1'!AH$8),"")</f>
        <v/>
      </c>
      <c r="R1308" s="103" t="str">
        <f>IF(ISNUMBER('Форма 1'!AI1308),'Форма 1'!$H1308*VLOOKUP('Форма 1'!$F1308,'Придельники с 2022'!$B$4:$X$28,'Форма 1'!AI$8),"")</f>
        <v/>
      </c>
      <c r="S1308" s="103">
        <f>IF(ISNUMBER('Форма 1'!AJ1308),'Форма 1'!$H1308*VLOOKUP('Форма 1'!$F1308,'Придельники с 2022'!$B$4:$X$28,'Форма 1'!AJ$8),"")</f>
        <v>58807.485000000001</v>
      </c>
      <c r="T1308" s="87"/>
    </row>
    <row r="1309" spans="1:20">
      <c r="A1309" s="188">
        <f>A1308+1</f>
        <v>74</v>
      </c>
      <c r="B1309" s="189" t="s">
        <v>1453</v>
      </c>
      <c r="C1309" s="99">
        <f t="shared" si="113"/>
        <v>24304442.77</v>
      </c>
      <c r="D1309" s="103" t="str">
        <f>IF(ISNUMBER('Форма 1'!U1309),'Форма 1'!$H1309*VLOOKUP('Форма 1'!$F1309,'Придельники с 2022'!$B$4:$X$28,'Форма 1'!U$8),"")</f>
        <v/>
      </c>
      <c r="E1309" s="103" t="str">
        <f>IF(ISNUMBER('Форма 1'!V1309),'Форма 1'!$H1309*VLOOKUP('Форма 1'!$F1309,'Придельники с 2022'!$B$4:$X$28,'Форма 1'!V$8),"")</f>
        <v/>
      </c>
      <c r="F1309" s="103" t="str">
        <f>IF(ISNUMBER('Форма 1'!W1309),'Форма 1'!$H1309*VLOOKUP('Форма 1'!$F1309,'Придельники с 2022'!$B$4:$X$28,'Форма 1'!W$8),"")</f>
        <v/>
      </c>
      <c r="G1309" s="103" t="str">
        <f>IF(ISNUMBER('Форма 1'!X1309),'Форма 1'!$H1309*VLOOKUP('Форма 1'!$F1309,'Придельники с 2022'!$B$4:$X$28,'Форма 1'!X$8),"")</f>
        <v/>
      </c>
      <c r="H1309" s="103" t="str">
        <f>IF(ISNUMBER('Форма 1'!Y1309),'Форма 1'!$H1309*VLOOKUP('Форма 1'!$F1309,'Придельники с 2022'!$B$4:$X$28,'Форма 1'!Y$8),"")</f>
        <v/>
      </c>
      <c r="I1309" s="103" t="str">
        <f>IF(ISNUMBER('Форма 1'!Z1309),'Форма 1'!$H1309*VLOOKUP('Форма 1'!$F1309,'Придельники с 2022'!$B$4:$X$28,'Форма 1'!Z$8),"")</f>
        <v/>
      </c>
      <c r="J1309" s="103" t="str">
        <f>IF(ISNUMBER('Форма 1'!AA1309),'Форма 1'!$H1309*VLOOKUP('Форма 1'!$F1309,'Придельники с 2022'!$B$4:$X$28,'Форма 1'!AA$8),"")</f>
        <v/>
      </c>
      <c r="K1309" s="90"/>
      <c r="L1309" s="87"/>
      <c r="M1309" s="103">
        <f>IF(ISNUMBER('Форма 1'!AD1309),'Форма 1'!$H1309*VLOOKUP('Форма 1'!$F1309,'Придельники с 2022'!$B$4:$X$28,'Форма 1'!AD$8),"")</f>
        <v>24304442.77</v>
      </c>
      <c r="N1309" s="103" t="str">
        <f>IF(ISBLANK('Форма 1'!$AE1309),"",IF('Форма 1'!$AE1309=1,'Форма 1'!$H1309*VLOOKUP('Форма 1'!$F1309,'Придельники с 2022'!$B$4:$X$28,'Форма 1'!$AE$8,0),IF('Форма 1'!$AE1309=2,'Форма 1'!$H1309*VLOOKUP('Форма 1'!$F1309,'Придельники с 2022'!$B$4:$X$28,13,0),IF('Форма 1'!$AE1309=3,'Форма 1'!$H1309*VLOOKUP('Форма 1'!$F1309,'Придельники с 2022'!$B$4:$X$28,12,0)))))</f>
        <v/>
      </c>
      <c r="O1309" s="103" t="str">
        <f>IF(ISNUMBER('Форма 1'!AF1309),'Форма 1'!$H1309*VLOOKUP('Форма 1'!$F1309,'Придельники с 2022'!$B$4:$X$28,'Форма 1'!AF$8),"")</f>
        <v/>
      </c>
      <c r="P1309" s="87"/>
      <c r="Q1309" s="103" t="str">
        <f>IF(ISNUMBER('Форма 1'!AH1309),'Форма 1'!$H1309*VLOOKUP('Форма 1'!$F1309,'Придельники с 2022'!$B$4:$X$28,'Форма 1'!AH$8),"")</f>
        <v/>
      </c>
      <c r="R1309" s="103" t="str">
        <f>IF(ISNUMBER('Форма 1'!AI1309),'Форма 1'!$H1309*VLOOKUP('Форма 1'!$F1309,'Придельники с 2022'!$B$4:$X$28,'Форма 1'!AI$8),"")</f>
        <v/>
      </c>
      <c r="S1309" s="103" t="str">
        <f>IF(ISNUMBER('Форма 1'!AJ1309),'Форма 1'!$H1309*VLOOKUP('Форма 1'!$F1309,'Придельники с 2022'!$B$4:$X$28,'Форма 1'!AJ$8),"")</f>
        <v/>
      </c>
      <c r="T1309" s="87"/>
    </row>
    <row r="1310" spans="1:20">
      <c r="A1310" s="188">
        <f t="shared" si="114"/>
        <v>75</v>
      </c>
      <c r="B1310" s="189" t="s">
        <v>1454</v>
      </c>
      <c r="C1310" s="99">
        <f t="shared" si="113"/>
        <v>13056605.184</v>
      </c>
      <c r="D1310" s="103" t="str">
        <f>IF(ISNUMBER('Форма 1'!U1310),'Форма 1'!$H1310*VLOOKUP('Форма 1'!$F1310,'Придельники с 2022'!$B$4:$X$28,'Форма 1'!U$8),"")</f>
        <v/>
      </c>
      <c r="E1310" s="103" t="str">
        <f>IF(ISNUMBER('Форма 1'!V1310),'Форма 1'!$H1310*VLOOKUP('Форма 1'!$F1310,'Придельники с 2022'!$B$4:$X$28,'Форма 1'!V$8),"")</f>
        <v/>
      </c>
      <c r="F1310" s="103" t="str">
        <f>IF(ISNUMBER('Форма 1'!W1310),'Форма 1'!$H1310*VLOOKUP('Форма 1'!$F1310,'Придельники с 2022'!$B$4:$X$28,'Форма 1'!W$8),"")</f>
        <v/>
      </c>
      <c r="G1310" s="103" t="str">
        <f>IF(ISNUMBER('Форма 1'!X1310),'Форма 1'!$H1310*VLOOKUP('Форма 1'!$F1310,'Придельники с 2022'!$B$4:$X$28,'Форма 1'!X$8),"")</f>
        <v/>
      </c>
      <c r="H1310" s="103" t="str">
        <f>IF(ISNUMBER('Форма 1'!Y1310),'Форма 1'!$H1310*VLOOKUP('Форма 1'!$F1310,'Придельники с 2022'!$B$4:$X$28,'Форма 1'!Y$8),"")</f>
        <v/>
      </c>
      <c r="I1310" s="103" t="str">
        <f>IF(ISNUMBER('Форма 1'!Z1310),'Форма 1'!$H1310*VLOOKUP('Форма 1'!$F1310,'Придельники с 2022'!$B$4:$X$28,'Форма 1'!Z$8),"")</f>
        <v/>
      </c>
      <c r="J1310" s="103" t="str">
        <f>IF(ISNUMBER('Форма 1'!AA1310),'Форма 1'!$H1310*VLOOKUP('Форма 1'!$F1310,'Придельники с 2022'!$B$4:$X$28,'Форма 1'!AA$8),"")</f>
        <v/>
      </c>
      <c r="K1310" s="90"/>
      <c r="L1310" s="87"/>
      <c r="M1310" s="103">
        <f>IF(ISNUMBER('Форма 1'!AD1310),'Форма 1'!$H1310*VLOOKUP('Форма 1'!$F1310,'Придельники с 2022'!$B$4:$X$28,'Форма 1'!AD$8),"")</f>
        <v>13056605.184</v>
      </c>
      <c r="N1310" s="103" t="str">
        <f>IF(ISBLANK('Форма 1'!$AE1310),"",IF('Форма 1'!$AE1310=1,'Форма 1'!$H1310*VLOOKUP('Форма 1'!$F1310,'Придельники с 2022'!$B$4:$X$28,'Форма 1'!$AE$8,0),IF('Форма 1'!$AE1310=2,'Форма 1'!$H1310*VLOOKUP('Форма 1'!$F1310,'Придельники с 2022'!$B$4:$X$28,13,0),IF('Форма 1'!$AE1310=3,'Форма 1'!$H1310*VLOOKUP('Форма 1'!$F1310,'Придельники с 2022'!$B$4:$X$28,12,0)))))</f>
        <v/>
      </c>
      <c r="O1310" s="103" t="str">
        <f>IF(ISNUMBER('Форма 1'!AF1310),'Форма 1'!$H1310*VLOOKUP('Форма 1'!$F1310,'Придельники с 2022'!$B$4:$X$28,'Форма 1'!AF$8),"")</f>
        <v/>
      </c>
      <c r="P1310" s="87"/>
      <c r="Q1310" s="103" t="str">
        <f>IF(ISNUMBER('Форма 1'!AH1310),'Форма 1'!$H1310*VLOOKUP('Форма 1'!$F1310,'Придельники с 2022'!$B$4:$X$28,'Форма 1'!AH$8),"")</f>
        <v/>
      </c>
      <c r="R1310" s="103" t="str">
        <f>IF(ISNUMBER('Форма 1'!AI1310),'Форма 1'!$H1310*VLOOKUP('Форма 1'!$F1310,'Придельники с 2022'!$B$4:$X$28,'Форма 1'!AI$8),"")</f>
        <v/>
      </c>
      <c r="S1310" s="103" t="str">
        <f>IF(ISNUMBER('Форма 1'!AJ1310),'Форма 1'!$H1310*VLOOKUP('Форма 1'!$F1310,'Придельники с 2022'!$B$4:$X$28,'Форма 1'!AJ$8),"")</f>
        <v/>
      </c>
      <c r="T1310" s="87"/>
    </row>
    <row r="1311" spans="1:20">
      <c r="A1311" s="188">
        <f t="shared" si="114"/>
        <v>76</v>
      </c>
      <c r="B1311" s="189" t="s">
        <v>1455</v>
      </c>
      <c r="C1311" s="99">
        <f t="shared" si="113"/>
        <v>4217901.3130000001</v>
      </c>
      <c r="D1311" s="103" t="str">
        <f>IF(ISNUMBER('Форма 1'!U1311),'Форма 1'!$H1311*VLOOKUP('Форма 1'!$F1311,'Придельники с 2022'!$B$4:$X$28,'Форма 1'!U$8),"")</f>
        <v/>
      </c>
      <c r="E1311" s="103" t="str">
        <f>IF(ISNUMBER('Форма 1'!V1311),'Форма 1'!$H1311*VLOOKUP('Форма 1'!$F1311,'Придельники с 2022'!$B$4:$X$28,'Форма 1'!V$8),"")</f>
        <v/>
      </c>
      <c r="F1311" s="103" t="str">
        <f>IF(ISNUMBER('Форма 1'!W1311),'Форма 1'!$H1311*VLOOKUP('Форма 1'!$F1311,'Придельники с 2022'!$B$4:$X$28,'Форма 1'!W$8),"")</f>
        <v/>
      </c>
      <c r="G1311" s="103" t="str">
        <f>IF(ISNUMBER('Форма 1'!X1311),'Форма 1'!$H1311*VLOOKUP('Форма 1'!$F1311,'Придельники с 2022'!$B$4:$X$28,'Форма 1'!X$8),"")</f>
        <v/>
      </c>
      <c r="H1311" s="103" t="str">
        <f>IF(ISNUMBER('Форма 1'!Y1311),'Форма 1'!$H1311*VLOOKUP('Форма 1'!$F1311,'Придельники с 2022'!$B$4:$X$28,'Форма 1'!Y$8),"")</f>
        <v/>
      </c>
      <c r="I1311" s="103" t="str">
        <f>IF(ISNUMBER('Форма 1'!Z1311),'Форма 1'!$H1311*VLOOKUP('Форма 1'!$F1311,'Придельники с 2022'!$B$4:$X$28,'Форма 1'!Z$8),"")</f>
        <v/>
      </c>
      <c r="J1311" s="103" t="str">
        <f>IF(ISNUMBER('Форма 1'!AA1311),'Форма 1'!$H1311*VLOOKUP('Форма 1'!$F1311,'Придельники с 2022'!$B$4:$X$28,'Форма 1'!AA$8),"")</f>
        <v/>
      </c>
      <c r="K1311" s="92"/>
      <c r="L1311" s="88"/>
      <c r="M1311" s="103" t="str">
        <f>IF(ISNUMBER('Форма 1'!AD1311),'Форма 1'!$H1311*VLOOKUP('Форма 1'!$F1311,'Придельники с 2022'!$B$4:$X$28,'Форма 1'!AD$8),"")</f>
        <v/>
      </c>
      <c r="N1311" s="103" t="str">
        <f>IF(ISBLANK('Форма 1'!$AE1311),"",IF('Форма 1'!$AE1311=1,'Форма 1'!$H1311*VLOOKUP('Форма 1'!$F1311,'Придельники с 2022'!$B$4:$X$28,'Форма 1'!$AE$8,0),IF('Форма 1'!$AE1311=2,'Форма 1'!$H1311*VLOOKUP('Форма 1'!$F1311,'Придельники с 2022'!$B$4:$X$28,13,0),IF('Форма 1'!$AE1311=3,'Форма 1'!$H1311*VLOOKUP('Форма 1'!$F1311,'Придельники с 2022'!$B$4:$X$28,12,0)))))</f>
        <v/>
      </c>
      <c r="O1311" s="103">
        <f>IF(ISNUMBER('Форма 1'!AF1311),'Форма 1'!$H1311*VLOOKUP('Форма 1'!$F1311,'Придельники с 2022'!$B$4:$X$28,'Форма 1'!AF$8),"")</f>
        <v>4217901.3130000001</v>
      </c>
      <c r="P1311" s="88"/>
      <c r="Q1311" s="103" t="str">
        <f>IF(ISNUMBER('Форма 1'!AH1311),'Форма 1'!$H1311*VLOOKUP('Форма 1'!$F1311,'Придельники с 2022'!$B$4:$X$28,'Форма 1'!AH$8),"")</f>
        <v/>
      </c>
      <c r="R1311" s="103" t="str">
        <f>IF(ISNUMBER('Форма 1'!AI1311),'Форма 1'!$H1311*VLOOKUP('Форма 1'!$F1311,'Придельники с 2022'!$B$4:$X$28,'Форма 1'!AI$8),"")</f>
        <v/>
      </c>
      <c r="S1311" s="103" t="str">
        <f>IF(ISNUMBER('Форма 1'!AJ1311),'Форма 1'!$H1311*VLOOKUP('Форма 1'!$F1311,'Придельники с 2022'!$B$4:$X$28,'Форма 1'!AJ$8),"")</f>
        <v/>
      </c>
      <c r="T1311" s="87"/>
    </row>
    <row r="1312" spans="1:20">
      <c r="A1312" s="188">
        <f t="shared" si="114"/>
        <v>77</v>
      </c>
      <c r="B1312" s="189" t="s">
        <v>1456</v>
      </c>
      <c r="C1312" s="99">
        <f t="shared" si="113"/>
        <v>16408124.768000001</v>
      </c>
      <c r="D1312" s="103" t="str">
        <f>IF(ISNUMBER('Форма 1'!U1312),'Форма 1'!$H1312*VLOOKUP('Форма 1'!$F1312,'Придельники с 2022'!$B$4:$X$28,'Форма 1'!U$8),"")</f>
        <v/>
      </c>
      <c r="E1312" s="103" t="str">
        <f>IF(ISNUMBER('Форма 1'!V1312),'Форма 1'!$H1312*VLOOKUP('Форма 1'!$F1312,'Придельники с 2022'!$B$4:$X$28,'Форма 1'!V$8),"")</f>
        <v/>
      </c>
      <c r="F1312" s="103" t="str">
        <f>IF(ISNUMBER('Форма 1'!W1312),'Форма 1'!$H1312*VLOOKUP('Форма 1'!$F1312,'Придельники с 2022'!$B$4:$X$28,'Форма 1'!W$8),"")</f>
        <v/>
      </c>
      <c r="G1312" s="103" t="str">
        <f>IF(ISNUMBER('Форма 1'!X1312),'Форма 1'!$H1312*VLOOKUP('Форма 1'!$F1312,'Придельники с 2022'!$B$4:$X$28,'Форма 1'!X$8),"")</f>
        <v/>
      </c>
      <c r="H1312" s="103" t="str">
        <f>IF(ISNUMBER('Форма 1'!Y1312),'Форма 1'!$H1312*VLOOKUP('Форма 1'!$F1312,'Придельники с 2022'!$B$4:$X$28,'Форма 1'!Y$8),"")</f>
        <v/>
      </c>
      <c r="I1312" s="103" t="str">
        <f>IF(ISNUMBER('Форма 1'!Z1312),'Форма 1'!$H1312*VLOOKUP('Форма 1'!$F1312,'Придельники с 2022'!$B$4:$X$28,'Форма 1'!Z$8),"")</f>
        <v/>
      </c>
      <c r="J1312" s="103" t="str">
        <f>IF(ISNUMBER('Форма 1'!AA1312),'Форма 1'!$H1312*VLOOKUP('Форма 1'!$F1312,'Придельники с 2022'!$B$4:$X$28,'Форма 1'!AA$8),"")</f>
        <v/>
      </c>
      <c r="K1312" s="90"/>
      <c r="L1312" s="87"/>
      <c r="M1312" s="103">
        <f>IF(ISNUMBER('Форма 1'!AD1312),'Форма 1'!$H1312*VLOOKUP('Форма 1'!$F1312,'Придельники с 2022'!$B$4:$X$28,'Форма 1'!AD$8),"")</f>
        <v>16408124.768000001</v>
      </c>
      <c r="N1312" s="103" t="str">
        <f>IF(ISBLANK('Форма 1'!$AE1312),"",IF('Форма 1'!$AE1312=1,'Форма 1'!$H1312*VLOOKUP('Форма 1'!$F1312,'Придельники с 2022'!$B$4:$X$28,'Форма 1'!$AE$8,0),IF('Форма 1'!$AE1312=2,'Форма 1'!$H1312*VLOOKUP('Форма 1'!$F1312,'Придельники с 2022'!$B$4:$X$28,13,0),IF('Форма 1'!$AE1312=3,'Форма 1'!$H1312*VLOOKUP('Форма 1'!$F1312,'Придельники с 2022'!$B$4:$X$28,12,0)))))</f>
        <v/>
      </c>
      <c r="O1312" s="103" t="str">
        <f>IF(ISNUMBER('Форма 1'!AF1312),'Форма 1'!$H1312*VLOOKUP('Форма 1'!$F1312,'Придельники с 2022'!$B$4:$X$28,'Форма 1'!AF$8),"")</f>
        <v/>
      </c>
      <c r="P1312" s="88"/>
      <c r="Q1312" s="103" t="str">
        <f>IF(ISNUMBER('Форма 1'!AH1312),'Форма 1'!$H1312*VLOOKUP('Форма 1'!$F1312,'Придельники с 2022'!$B$4:$X$28,'Форма 1'!AH$8),"")</f>
        <v/>
      </c>
      <c r="R1312" s="103" t="str">
        <f>IF(ISNUMBER('Форма 1'!AI1312),'Форма 1'!$H1312*VLOOKUP('Форма 1'!$F1312,'Придельники с 2022'!$B$4:$X$28,'Форма 1'!AI$8),"")</f>
        <v/>
      </c>
      <c r="S1312" s="103" t="str">
        <f>IF(ISNUMBER('Форма 1'!AJ1312),'Форма 1'!$H1312*VLOOKUP('Форма 1'!$F1312,'Придельники с 2022'!$B$4:$X$28,'Форма 1'!AJ$8),"")</f>
        <v/>
      </c>
      <c r="T1312" s="87"/>
    </row>
    <row r="1313" spans="1:20">
      <c r="A1313" s="188">
        <f t="shared" si="114"/>
        <v>78</v>
      </c>
      <c r="B1313" s="189" t="s">
        <v>1457</v>
      </c>
      <c r="C1313" s="99">
        <f t="shared" si="113"/>
        <v>16564396.912</v>
      </c>
      <c r="D1313" s="103" t="str">
        <f>IF(ISNUMBER('Форма 1'!U1313),'Форма 1'!$H1313*VLOOKUP('Форма 1'!$F1313,'Придельники с 2022'!$B$4:$X$28,'Форма 1'!U$8),"")</f>
        <v/>
      </c>
      <c r="E1313" s="103" t="str">
        <f>IF(ISNUMBER('Форма 1'!V1313),'Форма 1'!$H1313*VLOOKUP('Форма 1'!$F1313,'Придельники с 2022'!$B$4:$X$28,'Форма 1'!V$8),"")</f>
        <v/>
      </c>
      <c r="F1313" s="103" t="str">
        <f>IF(ISNUMBER('Форма 1'!W1313),'Форма 1'!$H1313*VLOOKUP('Форма 1'!$F1313,'Придельники с 2022'!$B$4:$X$28,'Форма 1'!W$8),"")</f>
        <v/>
      </c>
      <c r="G1313" s="103" t="str">
        <f>IF(ISNUMBER('Форма 1'!X1313),'Форма 1'!$H1313*VLOOKUP('Форма 1'!$F1313,'Придельники с 2022'!$B$4:$X$28,'Форма 1'!X$8),"")</f>
        <v/>
      </c>
      <c r="H1313" s="103" t="str">
        <f>IF(ISNUMBER('Форма 1'!Y1313),'Форма 1'!$H1313*VLOOKUP('Форма 1'!$F1313,'Придельники с 2022'!$B$4:$X$28,'Форма 1'!Y$8),"")</f>
        <v/>
      </c>
      <c r="I1313" s="103" t="str">
        <f>IF(ISNUMBER('Форма 1'!Z1313),'Форма 1'!$H1313*VLOOKUP('Форма 1'!$F1313,'Придельники с 2022'!$B$4:$X$28,'Форма 1'!Z$8),"")</f>
        <v/>
      </c>
      <c r="J1313" s="103" t="str">
        <f>IF(ISNUMBER('Форма 1'!AA1313),'Форма 1'!$H1313*VLOOKUP('Форма 1'!$F1313,'Придельники с 2022'!$B$4:$X$28,'Форма 1'!AA$8),"")</f>
        <v/>
      </c>
      <c r="K1313" s="92"/>
      <c r="L1313" s="88"/>
      <c r="M1313" s="103">
        <f>IF(ISNUMBER('Форма 1'!AD1313),'Форма 1'!$H1313*VLOOKUP('Форма 1'!$F1313,'Придельники с 2022'!$B$4:$X$28,'Форма 1'!AD$8),"")</f>
        <v>16564396.912</v>
      </c>
      <c r="N1313" s="103" t="str">
        <f>IF(ISBLANK('Форма 1'!$AE1313),"",IF('Форма 1'!$AE1313=1,'Форма 1'!$H1313*VLOOKUP('Форма 1'!$F1313,'Придельники с 2022'!$B$4:$X$28,'Форма 1'!$AE$8,0),IF('Форма 1'!$AE1313=2,'Форма 1'!$H1313*VLOOKUP('Форма 1'!$F1313,'Придельники с 2022'!$B$4:$X$28,13,0),IF('Форма 1'!$AE1313=3,'Форма 1'!$H1313*VLOOKUP('Форма 1'!$F1313,'Придельники с 2022'!$B$4:$X$28,12,0)))))</f>
        <v/>
      </c>
      <c r="O1313" s="103" t="str">
        <f>IF(ISNUMBER('Форма 1'!AF1313),'Форма 1'!$H1313*VLOOKUP('Форма 1'!$F1313,'Придельники с 2022'!$B$4:$X$28,'Форма 1'!AF$8),"")</f>
        <v/>
      </c>
      <c r="P1313" s="88"/>
      <c r="Q1313" s="103" t="str">
        <f>IF(ISNUMBER('Форма 1'!AH1313),'Форма 1'!$H1313*VLOOKUP('Форма 1'!$F1313,'Придельники с 2022'!$B$4:$X$28,'Форма 1'!AH$8),"")</f>
        <v/>
      </c>
      <c r="R1313" s="103" t="str">
        <f>IF(ISNUMBER('Форма 1'!AI1313),'Форма 1'!$H1313*VLOOKUP('Форма 1'!$F1313,'Придельники с 2022'!$B$4:$X$28,'Форма 1'!AI$8),"")</f>
        <v/>
      </c>
      <c r="S1313" s="103" t="str">
        <f>IF(ISNUMBER('Форма 1'!AJ1313),'Форма 1'!$H1313*VLOOKUP('Форма 1'!$F1313,'Придельники с 2022'!$B$4:$X$28,'Форма 1'!AJ$8),"")</f>
        <v/>
      </c>
      <c r="T1313" s="87"/>
    </row>
    <row r="1314" spans="1:20">
      <c r="A1314" s="188">
        <f t="shared" si="114"/>
        <v>79</v>
      </c>
      <c r="B1314" s="189" t="s">
        <v>1458</v>
      </c>
      <c r="C1314" s="99">
        <f t="shared" si="113"/>
        <v>26562951.039999999</v>
      </c>
      <c r="D1314" s="103">
        <f>IF(ISNUMBER('Форма 1'!U1314),'Форма 1'!$H1314*VLOOKUP('Форма 1'!$F1314,'Придельники с 2022'!$B$4:$X$28,'Форма 1'!U$8),"")</f>
        <v>10841683.84</v>
      </c>
      <c r="E1314" s="103" t="str">
        <f>IF(ISNUMBER('Форма 1'!V1314),'Форма 1'!$H1314*VLOOKUP('Форма 1'!$F1314,'Придельники с 2022'!$B$4:$X$28,'Форма 1'!V$8),"")</f>
        <v/>
      </c>
      <c r="F1314" s="103" t="str">
        <f>IF(ISNUMBER('Форма 1'!W1314),'Форма 1'!$H1314*VLOOKUP('Форма 1'!$F1314,'Придельники с 2022'!$B$4:$X$28,'Форма 1'!W$8),"")</f>
        <v/>
      </c>
      <c r="G1314" s="103" t="str">
        <f>IF(ISNUMBER('Форма 1'!X1314),'Форма 1'!$H1314*VLOOKUP('Форма 1'!$F1314,'Придельники с 2022'!$B$4:$X$28,'Форма 1'!X$8),"")</f>
        <v/>
      </c>
      <c r="H1314" s="103" t="str">
        <f>IF(ISNUMBER('Форма 1'!Y1314),'Форма 1'!$H1314*VLOOKUP('Форма 1'!$F1314,'Придельники с 2022'!$B$4:$X$28,'Форма 1'!Y$8),"")</f>
        <v/>
      </c>
      <c r="I1314" s="103" t="str">
        <f>IF(ISNUMBER('Форма 1'!Z1314),'Форма 1'!$H1314*VLOOKUP('Форма 1'!$F1314,'Придельники с 2022'!$B$4:$X$28,'Форма 1'!Z$8),"")</f>
        <v/>
      </c>
      <c r="J1314" s="103" t="str">
        <f>IF(ISNUMBER('Форма 1'!AA1314),'Форма 1'!$H1314*VLOOKUP('Форма 1'!$F1314,'Придельники с 2022'!$B$4:$X$28,'Форма 1'!AA$8),"")</f>
        <v/>
      </c>
      <c r="K1314" s="90">
        <v>4</v>
      </c>
      <c r="L1314" s="87">
        <f>3930316.8*K1314</f>
        <v>15721267.199999999</v>
      </c>
      <c r="M1314" s="103" t="str">
        <f>IF(ISNUMBER('Форма 1'!AD1314),'Форма 1'!$H1314*VLOOKUP('Форма 1'!$F1314,'Придельники с 2022'!$B$4:$X$28,'Форма 1'!AD$8),"")</f>
        <v/>
      </c>
      <c r="N1314" s="103" t="str">
        <f>IF(ISBLANK('Форма 1'!$AE1314),"",IF('Форма 1'!$AE1314=1,'Форма 1'!$H1314*VLOOKUP('Форма 1'!$F1314,'Придельники с 2022'!$B$4:$X$28,'Форма 1'!$AE$8,0),IF('Форма 1'!$AE1314=2,'Форма 1'!$H1314*VLOOKUP('Форма 1'!$F1314,'Придельники с 2022'!$B$4:$X$28,13,0),IF('Форма 1'!$AE1314=3,'Форма 1'!$H1314*VLOOKUP('Форма 1'!$F1314,'Придельники с 2022'!$B$4:$X$28,12,0)))))</f>
        <v/>
      </c>
      <c r="O1314" s="103" t="str">
        <f>IF(ISNUMBER('Форма 1'!AF1314),'Форма 1'!$H1314*VLOOKUP('Форма 1'!$F1314,'Придельники с 2022'!$B$4:$X$28,'Форма 1'!AF$8),"")</f>
        <v/>
      </c>
      <c r="P1314" s="88"/>
      <c r="Q1314" s="103" t="str">
        <f>IF(ISNUMBER('Форма 1'!AH1314),'Форма 1'!$H1314*VLOOKUP('Форма 1'!$F1314,'Придельники с 2022'!$B$4:$X$28,'Форма 1'!AH$8),"")</f>
        <v/>
      </c>
      <c r="R1314" s="103" t="str">
        <f>IF(ISNUMBER('Форма 1'!AI1314),'Форма 1'!$H1314*VLOOKUP('Форма 1'!$F1314,'Придельники с 2022'!$B$4:$X$28,'Форма 1'!AI$8),"")</f>
        <v/>
      </c>
      <c r="S1314" s="103" t="str">
        <f>IF(ISNUMBER('Форма 1'!AJ1314),'Форма 1'!$H1314*VLOOKUP('Форма 1'!$F1314,'Придельники с 2022'!$B$4:$X$28,'Форма 1'!AJ$8),"")</f>
        <v/>
      </c>
      <c r="T1314" s="87"/>
    </row>
    <row r="1315" spans="1:20">
      <c r="A1315" s="188">
        <f t="shared" si="114"/>
        <v>80</v>
      </c>
      <c r="B1315" s="112" t="s">
        <v>5095</v>
      </c>
      <c r="C1315" s="99">
        <f t="shared" ref="C1315:C1339" si="115">SUM(D1315:J1315,L1315:T1315)</f>
        <v>25255.648000000005</v>
      </c>
      <c r="D1315" s="103" t="str">
        <f>IF(ISNUMBER('Форма 1'!U1315),'Форма 1'!$H1315*VLOOKUP('Форма 1'!$F1315,'Придельники с 2022'!$B$4:$X$28,'Форма 1'!U$8),"")</f>
        <v/>
      </c>
      <c r="E1315" s="103" t="str">
        <f>IF(ISNUMBER('Форма 1'!V1315),'Форма 1'!$H1315*VLOOKUP('Форма 1'!$F1315,'Придельники с 2022'!$B$4:$X$28,'Форма 1'!V$8),"")</f>
        <v/>
      </c>
      <c r="F1315" s="103" t="str">
        <f>IF(ISNUMBER('Форма 1'!W1315),'Форма 1'!$H1315*VLOOKUP('Форма 1'!$F1315,'Придельники с 2022'!$B$4:$X$28,'Форма 1'!W$8),"")</f>
        <v/>
      </c>
      <c r="G1315" s="103" t="str">
        <f>IF(ISNUMBER('Форма 1'!X1315),'Форма 1'!$H1315*VLOOKUP('Форма 1'!$F1315,'Придельники с 2022'!$B$4:$X$28,'Форма 1'!X$8),"")</f>
        <v/>
      </c>
      <c r="H1315" s="103" t="str">
        <f>IF(ISNUMBER('Форма 1'!Y1315),'Форма 1'!$H1315*VLOOKUP('Форма 1'!$F1315,'Придельники с 2022'!$B$4:$X$28,'Форма 1'!Y$8),"")</f>
        <v/>
      </c>
      <c r="I1315" s="103" t="str">
        <f>IF(ISNUMBER('Форма 1'!Z1315),'Форма 1'!$H1315*VLOOKUP('Форма 1'!$F1315,'Придельники с 2022'!$B$4:$X$28,'Форма 1'!Z$8),"")</f>
        <v/>
      </c>
      <c r="J1315" s="103" t="str">
        <f>IF(ISNUMBER('Форма 1'!AA1315),'Форма 1'!$H1315*VLOOKUP('Форма 1'!$F1315,'Придельники с 2022'!$B$4:$X$28,'Форма 1'!AA$8),"")</f>
        <v/>
      </c>
      <c r="K1315" s="90"/>
      <c r="L1315" s="87"/>
      <c r="M1315" s="103" t="str">
        <f>IF(ISNUMBER('Форма 1'!AD1315),'Форма 1'!$H1315*VLOOKUP('Форма 1'!$F1315,'Придельники с 2022'!$B$4:$X$28,'Форма 1'!AD$8),"")</f>
        <v/>
      </c>
      <c r="N1315" s="103" t="str">
        <f>IF(ISBLANK('Форма 1'!$AE1315),"",IF('Форма 1'!$AE1315=1,'Форма 1'!$H1315*VLOOKUP('Форма 1'!$F1315,'Придельники с 2022'!$B$4:$X$28,'Форма 1'!$AE$8,0),IF('Форма 1'!$AE1315=2,'Форма 1'!$H1315*VLOOKUP('Форма 1'!$F1315,'Придельники с 2022'!$B$4:$X$28,13,0),IF('Форма 1'!$AE1315=3,'Форма 1'!$H1315*VLOOKUP('Форма 1'!$F1315,'Придельники с 2022'!$B$4:$X$28,12,0)))))</f>
        <v/>
      </c>
      <c r="O1315" s="103" t="str">
        <f>IF(ISNUMBER('Форма 1'!AF1315),'Форма 1'!$H1315*VLOOKUP('Форма 1'!$F1315,'Придельники с 2022'!$B$4:$X$28,'Форма 1'!AF$8),"")</f>
        <v/>
      </c>
      <c r="P1315" s="87"/>
      <c r="Q1315" s="103" t="str">
        <f>IF(ISNUMBER('Форма 1'!AH1315),'Форма 1'!$H1315*VLOOKUP('Форма 1'!$F1315,'Придельники с 2022'!$B$4:$X$28,'Форма 1'!AH$8),"")</f>
        <v/>
      </c>
      <c r="R1315" s="103" t="str">
        <f>IF(ISNUMBER('Форма 1'!AI1315),'Форма 1'!$H1315*VLOOKUP('Форма 1'!$F1315,'Придельники с 2022'!$B$4:$X$28,'Форма 1'!AI$8),"")</f>
        <v/>
      </c>
      <c r="S1315" s="103">
        <f>IF(ISNUMBER('Форма 1'!AJ1315),'Форма 1'!$H1315*VLOOKUP('Форма 1'!$F1315,'Придельники с 2022'!$B$4:$X$28,'Форма 1'!AJ$8),"")</f>
        <v>25255.648000000005</v>
      </c>
      <c r="T1315" s="87"/>
    </row>
    <row r="1316" spans="1:20">
      <c r="A1316" s="188">
        <f>A1315+1</f>
        <v>81</v>
      </c>
      <c r="B1316" s="112" t="s">
        <v>2852</v>
      </c>
      <c r="C1316" s="99">
        <f t="shared" si="115"/>
        <v>72375.743999999992</v>
      </c>
      <c r="D1316" s="103" t="str">
        <f>IF(ISNUMBER('Форма 1'!U1316),'Форма 1'!$H1316*VLOOKUP('Форма 1'!$F1316,'Придельники с 2022'!$B$4:$X$28,'Форма 1'!U$8),"")</f>
        <v/>
      </c>
      <c r="E1316" s="103" t="str">
        <f>IF(ISNUMBER('Форма 1'!V1316),'Форма 1'!$H1316*VLOOKUP('Форма 1'!$F1316,'Придельники с 2022'!$B$4:$X$28,'Форма 1'!V$8),"")</f>
        <v/>
      </c>
      <c r="F1316" s="103" t="str">
        <f>IF(ISNUMBER('Форма 1'!W1316),'Форма 1'!$H1316*VLOOKUP('Форма 1'!$F1316,'Придельники с 2022'!$B$4:$X$28,'Форма 1'!W$8),"")</f>
        <v/>
      </c>
      <c r="G1316" s="103" t="str">
        <f>IF(ISNUMBER('Форма 1'!X1316),'Форма 1'!$H1316*VLOOKUP('Форма 1'!$F1316,'Придельники с 2022'!$B$4:$X$28,'Форма 1'!X$8),"")</f>
        <v/>
      </c>
      <c r="H1316" s="103" t="str">
        <f>IF(ISNUMBER('Форма 1'!Y1316),'Форма 1'!$H1316*VLOOKUP('Форма 1'!$F1316,'Придельники с 2022'!$B$4:$X$28,'Форма 1'!Y$8),"")</f>
        <v/>
      </c>
      <c r="I1316" s="103" t="str">
        <f>IF(ISNUMBER('Форма 1'!Z1316),'Форма 1'!$H1316*VLOOKUP('Форма 1'!$F1316,'Придельники с 2022'!$B$4:$X$28,'Форма 1'!Z$8),"")</f>
        <v/>
      </c>
      <c r="J1316" s="103" t="str">
        <f>IF(ISNUMBER('Форма 1'!AA1316),'Форма 1'!$H1316*VLOOKUP('Форма 1'!$F1316,'Придельники с 2022'!$B$4:$X$28,'Форма 1'!AA$8),"")</f>
        <v/>
      </c>
      <c r="K1316" s="90"/>
      <c r="L1316" s="87"/>
      <c r="M1316" s="103" t="str">
        <f>IF(ISNUMBER('Форма 1'!AD1316),'Форма 1'!$H1316*VLOOKUP('Форма 1'!$F1316,'Придельники с 2022'!$B$4:$X$28,'Форма 1'!AD$8),"")</f>
        <v/>
      </c>
      <c r="N1316" s="103" t="str">
        <f>IF(ISBLANK('Форма 1'!$AE1316),"",IF('Форма 1'!$AE1316=1,'Форма 1'!$H1316*VLOOKUP('Форма 1'!$F1316,'Придельники с 2022'!$B$4:$X$28,'Форма 1'!$AE$8,0),IF('Форма 1'!$AE1316=2,'Форма 1'!$H1316*VLOOKUP('Форма 1'!$F1316,'Придельники с 2022'!$B$4:$X$28,13,0),IF('Форма 1'!$AE1316=3,'Форма 1'!$H1316*VLOOKUP('Форма 1'!$F1316,'Придельники с 2022'!$B$4:$X$28,12,0)))))</f>
        <v/>
      </c>
      <c r="O1316" s="103" t="str">
        <f>IF(ISNUMBER('Форма 1'!AF1316),'Форма 1'!$H1316*VLOOKUP('Форма 1'!$F1316,'Придельники с 2022'!$B$4:$X$28,'Форма 1'!AF$8),"")</f>
        <v/>
      </c>
      <c r="P1316" s="87"/>
      <c r="Q1316" s="103" t="str">
        <f>IF(ISNUMBER('Форма 1'!AH1316),'Форма 1'!$H1316*VLOOKUP('Форма 1'!$F1316,'Придельники с 2022'!$B$4:$X$28,'Форма 1'!AH$8),"")</f>
        <v/>
      </c>
      <c r="R1316" s="103" t="str">
        <f>IF(ISNUMBER('Форма 1'!AI1316),'Форма 1'!$H1316*VLOOKUP('Форма 1'!$F1316,'Придельники с 2022'!$B$4:$X$28,'Форма 1'!AI$8),"")</f>
        <v/>
      </c>
      <c r="S1316" s="103">
        <f>IF(ISNUMBER('Форма 1'!AJ1316),'Форма 1'!$H1316*VLOOKUP('Форма 1'!$F1316,'Придельники с 2022'!$B$4:$X$28,'Форма 1'!AJ$8),"")</f>
        <v>72375.743999999992</v>
      </c>
      <c r="T1316" s="87"/>
    </row>
    <row r="1317" spans="1:20">
      <c r="A1317" s="188">
        <f>A1316+1</f>
        <v>82</v>
      </c>
      <c r="B1317" s="112" t="s">
        <v>5100</v>
      </c>
      <c r="C1317" s="99">
        <f t="shared" si="115"/>
        <v>32485.184000000001</v>
      </c>
      <c r="D1317" s="103" t="str">
        <f>IF(ISNUMBER('Форма 1'!U1317),'Форма 1'!$H1317*VLOOKUP('Форма 1'!$F1317,'Придельники с 2022'!$B$4:$X$28,'Форма 1'!U$8),"")</f>
        <v/>
      </c>
      <c r="E1317" s="103" t="str">
        <f>IF(ISNUMBER('Форма 1'!V1317),'Форма 1'!$H1317*VLOOKUP('Форма 1'!$F1317,'Придельники с 2022'!$B$4:$X$28,'Форма 1'!V$8),"")</f>
        <v/>
      </c>
      <c r="F1317" s="103" t="str">
        <f>IF(ISNUMBER('Форма 1'!W1317),'Форма 1'!$H1317*VLOOKUP('Форма 1'!$F1317,'Придельники с 2022'!$B$4:$X$28,'Форма 1'!W$8),"")</f>
        <v/>
      </c>
      <c r="G1317" s="103" t="str">
        <f>IF(ISNUMBER('Форма 1'!X1317),'Форма 1'!$H1317*VLOOKUP('Форма 1'!$F1317,'Придельники с 2022'!$B$4:$X$28,'Форма 1'!X$8),"")</f>
        <v/>
      </c>
      <c r="H1317" s="103" t="str">
        <f>IF(ISNUMBER('Форма 1'!Y1317),'Форма 1'!$H1317*VLOOKUP('Форма 1'!$F1317,'Придельники с 2022'!$B$4:$X$28,'Форма 1'!Y$8),"")</f>
        <v/>
      </c>
      <c r="I1317" s="103" t="str">
        <f>IF(ISNUMBER('Форма 1'!Z1317),'Форма 1'!$H1317*VLOOKUP('Форма 1'!$F1317,'Придельники с 2022'!$B$4:$X$28,'Форма 1'!Z$8),"")</f>
        <v/>
      </c>
      <c r="J1317" s="103" t="str">
        <f>IF(ISNUMBER('Форма 1'!AA1317),'Форма 1'!$H1317*VLOOKUP('Форма 1'!$F1317,'Придельники с 2022'!$B$4:$X$28,'Форма 1'!AA$8),"")</f>
        <v/>
      </c>
      <c r="K1317" s="90"/>
      <c r="L1317" s="87"/>
      <c r="M1317" s="103" t="str">
        <f>IF(ISNUMBER('Форма 1'!AD1317),'Форма 1'!$H1317*VLOOKUP('Форма 1'!$F1317,'Придельники с 2022'!$B$4:$X$28,'Форма 1'!AD$8),"")</f>
        <v/>
      </c>
      <c r="N1317" s="103" t="str">
        <f>IF(ISBLANK('Форма 1'!$AE1317),"",IF('Форма 1'!$AE1317=1,'Форма 1'!$H1317*VLOOKUP('Форма 1'!$F1317,'Придельники с 2022'!$B$4:$X$28,'Форма 1'!$AE$8,0),IF('Форма 1'!$AE1317=2,'Форма 1'!$H1317*VLOOKUP('Форма 1'!$F1317,'Придельники с 2022'!$B$4:$X$28,13,0),IF('Форма 1'!$AE1317=3,'Форма 1'!$H1317*VLOOKUP('Форма 1'!$F1317,'Придельники с 2022'!$B$4:$X$28,12,0)))))</f>
        <v/>
      </c>
      <c r="O1317" s="103" t="str">
        <f>IF(ISNUMBER('Форма 1'!AF1317),'Форма 1'!$H1317*VLOOKUP('Форма 1'!$F1317,'Придельники с 2022'!$B$4:$X$28,'Форма 1'!AF$8),"")</f>
        <v/>
      </c>
      <c r="P1317" s="87"/>
      <c r="Q1317" s="103" t="str">
        <f>IF(ISNUMBER('Форма 1'!AH1317),'Форма 1'!$H1317*VLOOKUP('Форма 1'!$F1317,'Придельники с 2022'!$B$4:$X$28,'Форма 1'!AH$8),"")</f>
        <v/>
      </c>
      <c r="R1317" s="103" t="str">
        <f>IF(ISNUMBER('Форма 1'!AI1317),'Форма 1'!$H1317*VLOOKUP('Форма 1'!$F1317,'Придельники с 2022'!$B$4:$X$28,'Форма 1'!AI$8),"")</f>
        <v/>
      </c>
      <c r="S1317" s="103">
        <f>IF(ISNUMBER('Форма 1'!AJ1317),'Форма 1'!$H1317*VLOOKUP('Форма 1'!$F1317,'Придельники с 2022'!$B$4:$X$28,'Форма 1'!AJ$8),"")</f>
        <v>32485.184000000001</v>
      </c>
      <c r="T1317" s="87"/>
    </row>
    <row r="1318" spans="1:20">
      <c r="A1318" s="188">
        <f>A1317+1</f>
        <v>83</v>
      </c>
      <c r="B1318" s="112" t="s">
        <v>2854</v>
      </c>
      <c r="C1318" s="99">
        <f t="shared" si="115"/>
        <v>72905.776000000013</v>
      </c>
      <c r="D1318" s="103" t="str">
        <f>IF(ISNUMBER('Форма 1'!U1318),'Форма 1'!$H1318*VLOOKUP('Форма 1'!$F1318,'Придельники с 2022'!$B$4:$X$28,'Форма 1'!U$8),"")</f>
        <v/>
      </c>
      <c r="E1318" s="103" t="str">
        <f>IF(ISNUMBER('Форма 1'!V1318),'Форма 1'!$H1318*VLOOKUP('Форма 1'!$F1318,'Придельники с 2022'!$B$4:$X$28,'Форма 1'!V$8),"")</f>
        <v/>
      </c>
      <c r="F1318" s="103" t="str">
        <f>IF(ISNUMBER('Форма 1'!W1318),'Форма 1'!$H1318*VLOOKUP('Форма 1'!$F1318,'Придельники с 2022'!$B$4:$X$28,'Форма 1'!W$8),"")</f>
        <v/>
      </c>
      <c r="G1318" s="103" t="str">
        <f>IF(ISNUMBER('Форма 1'!X1318),'Форма 1'!$H1318*VLOOKUP('Форма 1'!$F1318,'Придельники с 2022'!$B$4:$X$28,'Форма 1'!X$8),"")</f>
        <v/>
      </c>
      <c r="H1318" s="103" t="str">
        <f>IF(ISNUMBER('Форма 1'!Y1318),'Форма 1'!$H1318*VLOOKUP('Форма 1'!$F1318,'Придельники с 2022'!$B$4:$X$28,'Форма 1'!Y$8),"")</f>
        <v/>
      </c>
      <c r="I1318" s="103" t="str">
        <f>IF(ISNUMBER('Форма 1'!Z1318),'Форма 1'!$H1318*VLOOKUP('Форма 1'!$F1318,'Придельники с 2022'!$B$4:$X$28,'Форма 1'!Z$8),"")</f>
        <v/>
      </c>
      <c r="J1318" s="103" t="str">
        <f>IF(ISNUMBER('Форма 1'!AA1318),'Форма 1'!$H1318*VLOOKUP('Форма 1'!$F1318,'Придельники с 2022'!$B$4:$X$28,'Форма 1'!AA$8),"")</f>
        <v/>
      </c>
      <c r="K1318" s="90"/>
      <c r="L1318" s="87"/>
      <c r="M1318" s="103" t="str">
        <f>IF(ISNUMBER('Форма 1'!AD1318),'Форма 1'!$H1318*VLOOKUP('Форма 1'!$F1318,'Придельники с 2022'!$B$4:$X$28,'Форма 1'!AD$8),"")</f>
        <v/>
      </c>
      <c r="N1318" s="103" t="str">
        <f>IF(ISBLANK('Форма 1'!$AE1318),"",IF('Форма 1'!$AE1318=1,'Форма 1'!$H1318*VLOOKUP('Форма 1'!$F1318,'Придельники с 2022'!$B$4:$X$28,'Форма 1'!$AE$8,0),IF('Форма 1'!$AE1318=2,'Форма 1'!$H1318*VLOOKUP('Форма 1'!$F1318,'Придельники с 2022'!$B$4:$X$28,13,0),IF('Форма 1'!$AE1318=3,'Форма 1'!$H1318*VLOOKUP('Форма 1'!$F1318,'Придельники с 2022'!$B$4:$X$28,12,0)))))</f>
        <v/>
      </c>
      <c r="O1318" s="103" t="str">
        <f>IF(ISNUMBER('Форма 1'!AF1318),'Форма 1'!$H1318*VLOOKUP('Форма 1'!$F1318,'Придельники с 2022'!$B$4:$X$28,'Форма 1'!AF$8),"")</f>
        <v/>
      </c>
      <c r="P1318" s="87"/>
      <c r="Q1318" s="103" t="str">
        <f>IF(ISNUMBER('Форма 1'!AH1318),'Форма 1'!$H1318*VLOOKUP('Форма 1'!$F1318,'Придельники с 2022'!$B$4:$X$28,'Форма 1'!AH$8),"")</f>
        <v/>
      </c>
      <c r="R1318" s="103" t="str">
        <f>IF(ISNUMBER('Форма 1'!AI1318),'Форма 1'!$H1318*VLOOKUP('Форма 1'!$F1318,'Придельники с 2022'!$B$4:$X$28,'Форма 1'!AI$8),"")</f>
        <v/>
      </c>
      <c r="S1318" s="103">
        <f>IF(ISNUMBER('Форма 1'!AJ1318),'Форма 1'!$H1318*VLOOKUP('Форма 1'!$F1318,'Придельники с 2022'!$B$4:$X$28,'Форма 1'!AJ$8),"")</f>
        <v>72905.776000000013</v>
      </c>
      <c r="T1318" s="87"/>
    </row>
    <row r="1319" spans="1:20">
      <c r="A1319" s="188">
        <f t="shared" ref="A1319" si="116">A1318+1</f>
        <v>84</v>
      </c>
      <c r="B1319" s="112" t="s">
        <v>5096</v>
      </c>
      <c r="C1319" s="99">
        <f t="shared" si="115"/>
        <v>30601.183999999997</v>
      </c>
      <c r="D1319" s="103" t="str">
        <f>IF(ISNUMBER('Форма 1'!U1319),'Форма 1'!$H1319*VLOOKUP('Форма 1'!$F1319,'Придельники с 2022'!$B$4:$X$28,'Форма 1'!U$8),"")</f>
        <v/>
      </c>
      <c r="E1319" s="103" t="str">
        <f>IF(ISNUMBER('Форма 1'!V1319),'Форма 1'!$H1319*VLOOKUP('Форма 1'!$F1319,'Придельники с 2022'!$B$4:$X$28,'Форма 1'!V$8),"")</f>
        <v/>
      </c>
      <c r="F1319" s="103" t="str">
        <f>IF(ISNUMBER('Форма 1'!W1319),'Форма 1'!$H1319*VLOOKUP('Форма 1'!$F1319,'Придельники с 2022'!$B$4:$X$28,'Форма 1'!W$8),"")</f>
        <v/>
      </c>
      <c r="G1319" s="103" t="str">
        <f>IF(ISNUMBER('Форма 1'!X1319),'Форма 1'!$H1319*VLOOKUP('Форма 1'!$F1319,'Придельники с 2022'!$B$4:$X$28,'Форма 1'!X$8),"")</f>
        <v/>
      </c>
      <c r="H1319" s="103" t="str">
        <f>IF(ISNUMBER('Форма 1'!Y1319),'Форма 1'!$H1319*VLOOKUP('Форма 1'!$F1319,'Придельники с 2022'!$B$4:$X$28,'Форма 1'!Y$8),"")</f>
        <v/>
      </c>
      <c r="I1319" s="103" t="str">
        <f>IF(ISNUMBER('Форма 1'!Z1319),'Форма 1'!$H1319*VLOOKUP('Форма 1'!$F1319,'Придельники с 2022'!$B$4:$X$28,'Форма 1'!Z$8),"")</f>
        <v/>
      </c>
      <c r="J1319" s="103" t="str">
        <f>IF(ISNUMBER('Форма 1'!AA1319),'Форма 1'!$H1319*VLOOKUP('Форма 1'!$F1319,'Придельники с 2022'!$B$4:$X$28,'Форма 1'!AA$8),"")</f>
        <v/>
      </c>
      <c r="K1319" s="90"/>
      <c r="L1319" s="87"/>
      <c r="M1319" s="103" t="str">
        <f>IF(ISNUMBER('Форма 1'!AD1319),'Форма 1'!$H1319*VLOOKUP('Форма 1'!$F1319,'Придельники с 2022'!$B$4:$X$28,'Форма 1'!AD$8),"")</f>
        <v/>
      </c>
      <c r="N1319" s="103" t="str">
        <f>IF(ISBLANK('Форма 1'!$AE1319),"",IF('Форма 1'!$AE1319=1,'Форма 1'!$H1319*VLOOKUP('Форма 1'!$F1319,'Придельники с 2022'!$B$4:$X$28,'Форма 1'!$AE$8,0),IF('Форма 1'!$AE1319=2,'Форма 1'!$H1319*VLOOKUP('Форма 1'!$F1319,'Придельники с 2022'!$B$4:$X$28,13,0),IF('Форма 1'!$AE1319=3,'Форма 1'!$H1319*VLOOKUP('Форма 1'!$F1319,'Придельники с 2022'!$B$4:$X$28,12,0)))))</f>
        <v/>
      </c>
      <c r="O1319" s="103" t="str">
        <f>IF(ISNUMBER('Форма 1'!AF1319),'Форма 1'!$H1319*VLOOKUP('Форма 1'!$F1319,'Придельники с 2022'!$B$4:$X$28,'Форма 1'!AF$8),"")</f>
        <v/>
      </c>
      <c r="P1319" s="87"/>
      <c r="Q1319" s="103" t="str">
        <f>IF(ISNUMBER('Форма 1'!AH1319),'Форма 1'!$H1319*VLOOKUP('Форма 1'!$F1319,'Придельники с 2022'!$B$4:$X$28,'Форма 1'!AH$8),"")</f>
        <v/>
      </c>
      <c r="R1319" s="103" t="str">
        <f>IF(ISNUMBER('Форма 1'!AI1319),'Форма 1'!$H1319*VLOOKUP('Форма 1'!$F1319,'Придельники с 2022'!$B$4:$X$28,'Форма 1'!AI$8),"")</f>
        <v/>
      </c>
      <c r="S1319" s="103">
        <f>IF(ISNUMBER('Форма 1'!AJ1319),'Форма 1'!$H1319*VLOOKUP('Форма 1'!$F1319,'Придельники с 2022'!$B$4:$X$28,'Форма 1'!AJ$8),"")</f>
        <v>30601.183999999997</v>
      </c>
      <c r="T1319" s="87"/>
    </row>
    <row r="1320" spans="1:20">
      <c r="A1320" s="188">
        <f t="shared" ref="A1320:A1339" si="117">A1319+1</f>
        <v>85</v>
      </c>
      <c r="B1320" s="112" t="s">
        <v>2855</v>
      </c>
      <c r="C1320" s="99">
        <f t="shared" si="115"/>
        <v>74706.880000000005</v>
      </c>
      <c r="D1320" s="103" t="str">
        <f>IF(ISNUMBER('Форма 1'!U1320),'Форма 1'!$H1320*VLOOKUP('Форма 1'!$F1320,'Придельники с 2022'!$B$4:$X$28,'Форма 1'!U$8),"")</f>
        <v/>
      </c>
      <c r="E1320" s="103" t="str">
        <f>IF(ISNUMBER('Форма 1'!V1320),'Форма 1'!$H1320*VLOOKUP('Форма 1'!$F1320,'Придельники с 2022'!$B$4:$X$28,'Форма 1'!V$8),"")</f>
        <v/>
      </c>
      <c r="F1320" s="103" t="str">
        <f>IF(ISNUMBER('Форма 1'!W1320),'Форма 1'!$H1320*VLOOKUP('Форма 1'!$F1320,'Придельники с 2022'!$B$4:$X$28,'Форма 1'!W$8),"")</f>
        <v/>
      </c>
      <c r="G1320" s="103" t="str">
        <f>IF(ISNUMBER('Форма 1'!X1320),'Форма 1'!$H1320*VLOOKUP('Форма 1'!$F1320,'Придельники с 2022'!$B$4:$X$28,'Форма 1'!X$8),"")</f>
        <v/>
      </c>
      <c r="H1320" s="103" t="str">
        <f>IF(ISNUMBER('Форма 1'!Y1320),'Форма 1'!$H1320*VLOOKUP('Форма 1'!$F1320,'Придельники с 2022'!$B$4:$X$28,'Форма 1'!Y$8),"")</f>
        <v/>
      </c>
      <c r="I1320" s="103" t="str">
        <f>IF(ISNUMBER('Форма 1'!Z1320),'Форма 1'!$H1320*VLOOKUP('Форма 1'!$F1320,'Придельники с 2022'!$B$4:$X$28,'Форма 1'!Z$8),"")</f>
        <v/>
      </c>
      <c r="J1320" s="103" t="str">
        <f>IF(ISNUMBER('Форма 1'!AA1320),'Форма 1'!$H1320*VLOOKUP('Форма 1'!$F1320,'Придельники с 2022'!$B$4:$X$28,'Форма 1'!AA$8),"")</f>
        <v/>
      </c>
      <c r="K1320" s="90"/>
      <c r="L1320" s="87"/>
      <c r="M1320" s="103" t="str">
        <f>IF(ISNUMBER('Форма 1'!AD1320),'Форма 1'!$H1320*VLOOKUP('Форма 1'!$F1320,'Придельники с 2022'!$B$4:$X$28,'Форма 1'!AD$8),"")</f>
        <v/>
      </c>
      <c r="N1320" s="103" t="str">
        <f>IF(ISBLANK('Форма 1'!$AE1320),"",IF('Форма 1'!$AE1320=1,'Форма 1'!$H1320*VLOOKUP('Форма 1'!$F1320,'Придельники с 2022'!$B$4:$X$28,'Форма 1'!$AE$8,0),IF('Форма 1'!$AE1320=2,'Форма 1'!$H1320*VLOOKUP('Форма 1'!$F1320,'Придельники с 2022'!$B$4:$X$28,13,0),IF('Форма 1'!$AE1320=3,'Форма 1'!$H1320*VLOOKUP('Форма 1'!$F1320,'Придельники с 2022'!$B$4:$X$28,12,0)))))</f>
        <v/>
      </c>
      <c r="O1320" s="103" t="str">
        <f>IF(ISNUMBER('Форма 1'!AF1320),'Форма 1'!$H1320*VLOOKUP('Форма 1'!$F1320,'Придельники с 2022'!$B$4:$X$28,'Форма 1'!AF$8),"")</f>
        <v/>
      </c>
      <c r="P1320" s="87"/>
      <c r="Q1320" s="103" t="str">
        <f>IF(ISNUMBER('Форма 1'!AH1320),'Форма 1'!$H1320*VLOOKUP('Форма 1'!$F1320,'Придельники с 2022'!$B$4:$X$28,'Форма 1'!AH$8),"")</f>
        <v/>
      </c>
      <c r="R1320" s="103" t="str">
        <f>IF(ISNUMBER('Форма 1'!AI1320),'Форма 1'!$H1320*VLOOKUP('Форма 1'!$F1320,'Придельники с 2022'!$B$4:$X$28,'Форма 1'!AI$8),"")</f>
        <v/>
      </c>
      <c r="S1320" s="103">
        <f>IF(ISNUMBER('Форма 1'!AJ1320),'Форма 1'!$H1320*VLOOKUP('Форма 1'!$F1320,'Придельники с 2022'!$B$4:$X$28,'Форма 1'!AJ$8),"")</f>
        <v>74706.880000000005</v>
      </c>
      <c r="T1320" s="87"/>
    </row>
    <row r="1321" spans="1:20">
      <c r="A1321" s="188">
        <f t="shared" si="117"/>
        <v>86</v>
      </c>
      <c r="B1321" s="112" t="s">
        <v>2856</v>
      </c>
      <c r="C1321" s="99">
        <f t="shared" si="115"/>
        <v>73229.823999999993</v>
      </c>
      <c r="D1321" s="103" t="str">
        <f>IF(ISNUMBER('Форма 1'!U1321),'Форма 1'!$H1321*VLOOKUP('Форма 1'!$F1321,'Придельники с 2022'!$B$4:$X$28,'Форма 1'!U$8),"")</f>
        <v/>
      </c>
      <c r="E1321" s="103" t="str">
        <f>IF(ISNUMBER('Форма 1'!V1321),'Форма 1'!$H1321*VLOOKUP('Форма 1'!$F1321,'Придельники с 2022'!$B$4:$X$28,'Форма 1'!V$8),"")</f>
        <v/>
      </c>
      <c r="F1321" s="103" t="str">
        <f>IF(ISNUMBER('Форма 1'!W1321),'Форма 1'!$H1321*VLOOKUP('Форма 1'!$F1321,'Придельники с 2022'!$B$4:$X$28,'Форма 1'!W$8),"")</f>
        <v/>
      </c>
      <c r="G1321" s="103" t="str">
        <f>IF(ISNUMBER('Форма 1'!X1321),'Форма 1'!$H1321*VLOOKUP('Форма 1'!$F1321,'Придельники с 2022'!$B$4:$X$28,'Форма 1'!X$8),"")</f>
        <v/>
      </c>
      <c r="H1321" s="103" t="str">
        <f>IF(ISNUMBER('Форма 1'!Y1321),'Форма 1'!$H1321*VLOOKUP('Форма 1'!$F1321,'Придельники с 2022'!$B$4:$X$28,'Форма 1'!Y$8),"")</f>
        <v/>
      </c>
      <c r="I1321" s="103" t="str">
        <f>IF(ISNUMBER('Форма 1'!Z1321),'Форма 1'!$H1321*VLOOKUP('Форма 1'!$F1321,'Придельники с 2022'!$B$4:$X$28,'Форма 1'!Z$8),"")</f>
        <v/>
      </c>
      <c r="J1321" s="103" t="str">
        <f>IF(ISNUMBER('Форма 1'!AA1321),'Форма 1'!$H1321*VLOOKUP('Форма 1'!$F1321,'Придельники с 2022'!$B$4:$X$28,'Форма 1'!AA$8),"")</f>
        <v/>
      </c>
      <c r="K1321" s="90"/>
      <c r="L1321" s="87"/>
      <c r="M1321" s="103" t="str">
        <f>IF(ISNUMBER('Форма 1'!AD1321),'Форма 1'!$H1321*VLOOKUP('Форма 1'!$F1321,'Придельники с 2022'!$B$4:$X$28,'Форма 1'!AD$8),"")</f>
        <v/>
      </c>
      <c r="N1321" s="103" t="str">
        <f>IF(ISBLANK('Форма 1'!$AE1321),"",IF('Форма 1'!$AE1321=1,'Форма 1'!$H1321*VLOOKUP('Форма 1'!$F1321,'Придельники с 2022'!$B$4:$X$28,'Форма 1'!$AE$8,0),IF('Форма 1'!$AE1321=2,'Форма 1'!$H1321*VLOOKUP('Форма 1'!$F1321,'Придельники с 2022'!$B$4:$X$28,13,0),IF('Форма 1'!$AE1321=3,'Форма 1'!$H1321*VLOOKUP('Форма 1'!$F1321,'Придельники с 2022'!$B$4:$X$28,12,0)))))</f>
        <v/>
      </c>
      <c r="O1321" s="103" t="str">
        <f>IF(ISNUMBER('Форма 1'!AF1321),'Форма 1'!$H1321*VLOOKUP('Форма 1'!$F1321,'Придельники с 2022'!$B$4:$X$28,'Форма 1'!AF$8),"")</f>
        <v/>
      </c>
      <c r="P1321" s="87"/>
      <c r="Q1321" s="103" t="str">
        <f>IF(ISNUMBER('Форма 1'!AH1321),'Форма 1'!$H1321*VLOOKUP('Форма 1'!$F1321,'Придельники с 2022'!$B$4:$X$28,'Форма 1'!AH$8),"")</f>
        <v/>
      </c>
      <c r="R1321" s="103" t="str">
        <f>IF(ISNUMBER('Форма 1'!AI1321),'Форма 1'!$H1321*VLOOKUP('Форма 1'!$F1321,'Придельники с 2022'!$B$4:$X$28,'Форма 1'!AI$8),"")</f>
        <v/>
      </c>
      <c r="S1321" s="103">
        <f>IF(ISNUMBER('Форма 1'!AJ1321),'Форма 1'!$H1321*VLOOKUP('Форма 1'!$F1321,'Придельники с 2022'!$B$4:$X$28,'Форма 1'!AJ$8),"")</f>
        <v>73229.823999999993</v>
      </c>
      <c r="T1321" s="87"/>
    </row>
    <row r="1322" spans="1:20">
      <c r="A1322" s="188">
        <f t="shared" si="117"/>
        <v>87</v>
      </c>
      <c r="B1322" s="112" t="s">
        <v>5097</v>
      </c>
      <c r="C1322" s="99">
        <f t="shared" si="115"/>
        <v>20379.856</v>
      </c>
      <c r="D1322" s="103" t="str">
        <f>IF(ISNUMBER('Форма 1'!U1322),'Форма 1'!$H1322*VLOOKUP('Форма 1'!$F1322,'Придельники с 2022'!$B$4:$X$28,'Форма 1'!U$8),"")</f>
        <v/>
      </c>
      <c r="E1322" s="103" t="str">
        <f>IF(ISNUMBER('Форма 1'!V1322),'Форма 1'!$H1322*VLOOKUP('Форма 1'!$F1322,'Придельники с 2022'!$B$4:$X$28,'Форма 1'!V$8),"")</f>
        <v/>
      </c>
      <c r="F1322" s="103" t="str">
        <f>IF(ISNUMBER('Форма 1'!W1322),'Форма 1'!$H1322*VLOOKUP('Форма 1'!$F1322,'Придельники с 2022'!$B$4:$X$28,'Форма 1'!W$8),"")</f>
        <v/>
      </c>
      <c r="G1322" s="103" t="str">
        <f>IF(ISNUMBER('Форма 1'!X1322),'Форма 1'!$H1322*VLOOKUP('Форма 1'!$F1322,'Придельники с 2022'!$B$4:$X$28,'Форма 1'!X$8),"")</f>
        <v/>
      </c>
      <c r="H1322" s="103" t="str">
        <f>IF(ISNUMBER('Форма 1'!Y1322),'Форма 1'!$H1322*VLOOKUP('Форма 1'!$F1322,'Придельники с 2022'!$B$4:$X$28,'Форма 1'!Y$8),"")</f>
        <v/>
      </c>
      <c r="I1322" s="103" t="str">
        <f>IF(ISNUMBER('Форма 1'!Z1322),'Форма 1'!$H1322*VLOOKUP('Форма 1'!$F1322,'Придельники с 2022'!$B$4:$X$28,'Форма 1'!Z$8),"")</f>
        <v/>
      </c>
      <c r="J1322" s="103" t="str">
        <f>IF(ISNUMBER('Форма 1'!AA1322),'Форма 1'!$H1322*VLOOKUP('Форма 1'!$F1322,'Придельники с 2022'!$B$4:$X$28,'Форма 1'!AA$8),"")</f>
        <v/>
      </c>
      <c r="K1322" s="90"/>
      <c r="L1322" s="87"/>
      <c r="M1322" s="103" t="str">
        <f>IF(ISNUMBER('Форма 1'!AD1322),'Форма 1'!$H1322*VLOOKUP('Форма 1'!$F1322,'Придельники с 2022'!$B$4:$X$28,'Форма 1'!AD$8),"")</f>
        <v/>
      </c>
      <c r="N1322" s="103" t="str">
        <f>IF(ISBLANK('Форма 1'!$AE1322),"",IF('Форма 1'!$AE1322=1,'Форма 1'!$H1322*VLOOKUP('Форма 1'!$F1322,'Придельники с 2022'!$B$4:$X$28,'Форма 1'!$AE$8,0),IF('Форма 1'!$AE1322=2,'Форма 1'!$H1322*VLOOKUP('Форма 1'!$F1322,'Придельники с 2022'!$B$4:$X$28,13,0),IF('Форма 1'!$AE1322=3,'Форма 1'!$H1322*VLOOKUP('Форма 1'!$F1322,'Придельники с 2022'!$B$4:$X$28,12,0)))))</f>
        <v/>
      </c>
      <c r="O1322" s="103" t="str">
        <f>IF(ISNUMBER('Форма 1'!AF1322),'Форма 1'!$H1322*VLOOKUP('Форма 1'!$F1322,'Придельники с 2022'!$B$4:$X$28,'Форма 1'!AF$8),"")</f>
        <v/>
      </c>
      <c r="P1322" s="87"/>
      <c r="Q1322" s="103" t="str">
        <f>IF(ISNUMBER('Форма 1'!AH1322),'Форма 1'!$H1322*VLOOKUP('Форма 1'!$F1322,'Придельники с 2022'!$B$4:$X$28,'Форма 1'!AH$8),"")</f>
        <v/>
      </c>
      <c r="R1322" s="103" t="str">
        <f>IF(ISNUMBER('Форма 1'!AI1322),'Форма 1'!$H1322*VLOOKUP('Форма 1'!$F1322,'Придельники с 2022'!$B$4:$X$28,'Форма 1'!AI$8),"")</f>
        <v/>
      </c>
      <c r="S1322" s="103">
        <f>IF(ISNUMBER('Форма 1'!AJ1322),'Форма 1'!$H1322*VLOOKUP('Форма 1'!$F1322,'Придельники с 2022'!$B$4:$X$28,'Форма 1'!AJ$8),"")</f>
        <v>20379.856</v>
      </c>
      <c r="T1322" s="87"/>
    </row>
    <row r="1323" spans="1:20">
      <c r="A1323" s="188">
        <f t="shared" si="117"/>
        <v>88</v>
      </c>
      <c r="B1323" s="112" t="s">
        <v>2857</v>
      </c>
      <c r="C1323" s="99">
        <f t="shared" si="115"/>
        <v>162609.296</v>
      </c>
      <c r="D1323" s="103" t="str">
        <f>IF(ISNUMBER('Форма 1'!U1323),'Форма 1'!$H1323*VLOOKUP('Форма 1'!$F1323,'Придельники с 2022'!$B$4:$X$28,'Форма 1'!U$8),"")</f>
        <v/>
      </c>
      <c r="E1323" s="103" t="str">
        <f>IF(ISNUMBER('Форма 1'!V1323),'Форма 1'!$H1323*VLOOKUP('Форма 1'!$F1323,'Придельники с 2022'!$B$4:$X$28,'Форма 1'!V$8),"")</f>
        <v/>
      </c>
      <c r="F1323" s="103" t="str">
        <f>IF(ISNUMBER('Форма 1'!W1323),'Форма 1'!$H1323*VLOOKUP('Форма 1'!$F1323,'Придельники с 2022'!$B$4:$X$28,'Форма 1'!W$8),"")</f>
        <v/>
      </c>
      <c r="G1323" s="103" t="str">
        <f>IF(ISNUMBER('Форма 1'!X1323),'Форма 1'!$H1323*VLOOKUP('Форма 1'!$F1323,'Придельники с 2022'!$B$4:$X$28,'Форма 1'!X$8),"")</f>
        <v/>
      </c>
      <c r="H1323" s="103" t="str">
        <f>IF(ISNUMBER('Форма 1'!Y1323),'Форма 1'!$H1323*VLOOKUP('Форма 1'!$F1323,'Придельники с 2022'!$B$4:$X$28,'Форма 1'!Y$8),"")</f>
        <v/>
      </c>
      <c r="I1323" s="103" t="str">
        <f>IF(ISNUMBER('Форма 1'!Z1323),'Форма 1'!$H1323*VLOOKUP('Форма 1'!$F1323,'Придельники с 2022'!$B$4:$X$28,'Форма 1'!Z$8),"")</f>
        <v/>
      </c>
      <c r="J1323" s="103" t="str">
        <f>IF(ISNUMBER('Форма 1'!AA1323),'Форма 1'!$H1323*VLOOKUP('Форма 1'!$F1323,'Придельники с 2022'!$B$4:$X$28,'Форма 1'!AA$8),"")</f>
        <v/>
      </c>
      <c r="K1323" s="90"/>
      <c r="L1323" s="87"/>
      <c r="M1323" s="103" t="str">
        <f>IF(ISNUMBER('Форма 1'!AD1323),'Форма 1'!$H1323*VLOOKUP('Форма 1'!$F1323,'Придельники с 2022'!$B$4:$X$28,'Форма 1'!AD$8),"")</f>
        <v/>
      </c>
      <c r="N1323" s="103" t="str">
        <f>IF(ISBLANK('Форма 1'!$AE1323),"",IF('Форма 1'!$AE1323=1,'Форма 1'!$H1323*VLOOKUP('Форма 1'!$F1323,'Придельники с 2022'!$B$4:$X$28,'Форма 1'!$AE$8,0),IF('Форма 1'!$AE1323=2,'Форма 1'!$H1323*VLOOKUP('Форма 1'!$F1323,'Придельники с 2022'!$B$4:$X$28,13,0),IF('Форма 1'!$AE1323=3,'Форма 1'!$H1323*VLOOKUP('Форма 1'!$F1323,'Придельники с 2022'!$B$4:$X$28,12,0)))))</f>
        <v/>
      </c>
      <c r="O1323" s="103" t="str">
        <f>IF(ISNUMBER('Форма 1'!AF1323),'Форма 1'!$H1323*VLOOKUP('Форма 1'!$F1323,'Придельники с 2022'!$B$4:$X$28,'Форма 1'!AF$8),"")</f>
        <v/>
      </c>
      <c r="P1323" s="87"/>
      <c r="Q1323" s="103" t="str">
        <f>IF(ISNUMBER('Форма 1'!AH1323),'Форма 1'!$H1323*VLOOKUP('Форма 1'!$F1323,'Придельники с 2022'!$B$4:$X$28,'Форма 1'!AH$8),"")</f>
        <v/>
      </c>
      <c r="R1323" s="103" t="str">
        <f>IF(ISNUMBER('Форма 1'!AI1323),'Форма 1'!$H1323*VLOOKUP('Форма 1'!$F1323,'Придельники с 2022'!$B$4:$X$28,'Форма 1'!AI$8),"")</f>
        <v/>
      </c>
      <c r="S1323" s="103">
        <f>IF(ISNUMBER('Форма 1'!AJ1323),'Форма 1'!$H1323*VLOOKUP('Форма 1'!$F1323,'Придельники с 2022'!$B$4:$X$28,'Форма 1'!AJ$8),"")</f>
        <v>162609.296</v>
      </c>
      <c r="T1323" s="87"/>
    </row>
    <row r="1324" spans="1:20">
      <c r="A1324" s="188">
        <f t="shared" si="117"/>
        <v>89</v>
      </c>
      <c r="B1324" s="112" t="s">
        <v>2849</v>
      </c>
      <c r="C1324" s="99">
        <f t="shared" si="115"/>
        <v>73375.520000000004</v>
      </c>
      <c r="D1324" s="103" t="str">
        <f>IF(ISNUMBER('Форма 1'!U1324),'Форма 1'!$H1324*VLOOKUP('Форма 1'!$F1324,'Придельники с 2022'!$B$4:$X$28,'Форма 1'!U$8),"")</f>
        <v/>
      </c>
      <c r="E1324" s="103" t="str">
        <f>IF(ISNUMBER('Форма 1'!V1324),'Форма 1'!$H1324*VLOOKUP('Форма 1'!$F1324,'Придельники с 2022'!$B$4:$X$28,'Форма 1'!V$8),"")</f>
        <v/>
      </c>
      <c r="F1324" s="103" t="str">
        <f>IF(ISNUMBER('Форма 1'!W1324),'Форма 1'!$H1324*VLOOKUP('Форма 1'!$F1324,'Придельники с 2022'!$B$4:$X$28,'Форма 1'!W$8),"")</f>
        <v/>
      </c>
      <c r="G1324" s="103" t="str">
        <f>IF(ISNUMBER('Форма 1'!X1324),'Форма 1'!$H1324*VLOOKUP('Форма 1'!$F1324,'Придельники с 2022'!$B$4:$X$28,'Форма 1'!X$8),"")</f>
        <v/>
      </c>
      <c r="H1324" s="103" t="str">
        <f>IF(ISNUMBER('Форма 1'!Y1324),'Форма 1'!$H1324*VLOOKUP('Форма 1'!$F1324,'Придельники с 2022'!$B$4:$X$28,'Форма 1'!Y$8),"")</f>
        <v/>
      </c>
      <c r="I1324" s="103" t="str">
        <f>IF(ISNUMBER('Форма 1'!Z1324),'Форма 1'!$H1324*VLOOKUP('Форма 1'!$F1324,'Придельники с 2022'!$B$4:$X$28,'Форма 1'!Z$8),"")</f>
        <v/>
      </c>
      <c r="J1324" s="103" t="str">
        <f>IF(ISNUMBER('Форма 1'!AA1324),'Форма 1'!$H1324*VLOOKUP('Форма 1'!$F1324,'Придельники с 2022'!$B$4:$X$28,'Форма 1'!AA$8),"")</f>
        <v/>
      </c>
      <c r="K1324" s="90"/>
      <c r="L1324" s="87"/>
      <c r="M1324" s="103" t="str">
        <f>IF(ISNUMBER('Форма 1'!AD1324),'Форма 1'!$H1324*VLOOKUP('Форма 1'!$F1324,'Придельники с 2022'!$B$4:$X$28,'Форма 1'!AD$8),"")</f>
        <v/>
      </c>
      <c r="N1324" s="103" t="str">
        <f>IF(ISBLANK('Форма 1'!$AE1324),"",IF('Форма 1'!$AE1324=1,'Форма 1'!$H1324*VLOOKUP('Форма 1'!$F1324,'Придельники с 2022'!$B$4:$X$28,'Форма 1'!$AE$8,0),IF('Форма 1'!$AE1324=2,'Форма 1'!$H1324*VLOOKUP('Форма 1'!$F1324,'Придельники с 2022'!$B$4:$X$28,13,0),IF('Форма 1'!$AE1324=3,'Форма 1'!$H1324*VLOOKUP('Форма 1'!$F1324,'Придельники с 2022'!$B$4:$X$28,12,0)))))</f>
        <v/>
      </c>
      <c r="O1324" s="103" t="str">
        <f>IF(ISNUMBER('Форма 1'!AF1324),'Форма 1'!$H1324*VLOOKUP('Форма 1'!$F1324,'Придельники с 2022'!$B$4:$X$28,'Форма 1'!AF$8),"")</f>
        <v/>
      </c>
      <c r="P1324" s="87"/>
      <c r="Q1324" s="103" t="str">
        <f>IF(ISNUMBER('Форма 1'!AH1324),'Форма 1'!$H1324*VLOOKUP('Форма 1'!$F1324,'Придельники с 2022'!$B$4:$X$28,'Форма 1'!AH$8),"")</f>
        <v/>
      </c>
      <c r="R1324" s="103" t="str">
        <f>IF(ISNUMBER('Форма 1'!AI1324),'Форма 1'!$H1324*VLOOKUP('Форма 1'!$F1324,'Придельники с 2022'!$B$4:$X$28,'Форма 1'!AI$8),"")</f>
        <v/>
      </c>
      <c r="S1324" s="103">
        <f>IF(ISNUMBER('Форма 1'!AJ1324),'Форма 1'!$H1324*VLOOKUP('Форма 1'!$F1324,'Придельники с 2022'!$B$4:$X$28,'Форма 1'!AJ$8),"")</f>
        <v>73375.520000000004</v>
      </c>
      <c r="T1324" s="87"/>
    </row>
    <row r="1325" spans="1:20">
      <c r="A1325" s="188">
        <f t="shared" si="117"/>
        <v>90</v>
      </c>
      <c r="B1325" s="112" t="s">
        <v>5098</v>
      </c>
      <c r="C1325" s="99">
        <f t="shared" si="115"/>
        <v>77274.144</v>
      </c>
      <c r="D1325" s="103" t="str">
        <f>IF(ISNUMBER('Форма 1'!U1325),'Форма 1'!$H1325*VLOOKUP('Форма 1'!$F1325,'Придельники с 2022'!$B$4:$X$28,'Форма 1'!U$8),"")</f>
        <v/>
      </c>
      <c r="E1325" s="103" t="str">
        <f>IF(ISNUMBER('Форма 1'!V1325),'Форма 1'!$H1325*VLOOKUP('Форма 1'!$F1325,'Придельники с 2022'!$B$4:$X$28,'Форма 1'!V$8),"")</f>
        <v/>
      </c>
      <c r="F1325" s="103" t="str">
        <f>IF(ISNUMBER('Форма 1'!W1325),'Форма 1'!$H1325*VLOOKUP('Форма 1'!$F1325,'Придельники с 2022'!$B$4:$X$28,'Форма 1'!W$8),"")</f>
        <v/>
      </c>
      <c r="G1325" s="103" t="str">
        <f>IF(ISNUMBER('Форма 1'!X1325),'Форма 1'!$H1325*VLOOKUP('Форма 1'!$F1325,'Придельники с 2022'!$B$4:$X$28,'Форма 1'!X$8),"")</f>
        <v/>
      </c>
      <c r="H1325" s="103" t="str">
        <f>IF(ISNUMBER('Форма 1'!Y1325),'Форма 1'!$H1325*VLOOKUP('Форма 1'!$F1325,'Придельники с 2022'!$B$4:$X$28,'Форма 1'!Y$8),"")</f>
        <v/>
      </c>
      <c r="I1325" s="103" t="str">
        <f>IF(ISNUMBER('Форма 1'!Z1325),'Форма 1'!$H1325*VLOOKUP('Форма 1'!$F1325,'Придельники с 2022'!$B$4:$X$28,'Форма 1'!Z$8),"")</f>
        <v/>
      </c>
      <c r="J1325" s="103" t="str">
        <f>IF(ISNUMBER('Форма 1'!AA1325),'Форма 1'!$H1325*VLOOKUP('Форма 1'!$F1325,'Придельники с 2022'!$B$4:$X$28,'Форма 1'!AA$8),"")</f>
        <v/>
      </c>
      <c r="K1325" s="90"/>
      <c r="L1325" s="87"/>
      <c r="M1325" s="103" t="str">
        <f>IF(ISNUMBER('Форма 1'!AD1325),'Форма 1'!$H1325*VLOOKUP('Форма 1'!$F1325,'Придельники с 2022'!$B$4:$X$28,'Форма 1'!AD$8),"")</f>
        <v/>
      </c>
      <c r="N1325" s="103" t="str">
        <f>IF(ISBLANK('Форма 1'!$AE1325),"",IF('Форма 1'!$AE1325=1,'Форма 1'!$H1325*VLOOKUP('Форма 1'!$F1325,'Придельники с 2022'!$B$4:$X$28,'Форма 1'!$AE$8,0),IF('Форма 1'!$AE1325=2,'Форма 1'!$H1325*VLOOKUP('Форма 1'!$F1325,'Придельники с 2022'!$B$4:$X$28,13,0),IF('Форма 1'!$AE1325=3,'Форма 1'!$H1325*VLOOKUP('Форма 1'!$F1325,'Придельники с 2022'!$B$4:$X$28,12,0)))))</f>
        <v/>
      </c>
      <c r="O1325" s="103" t="str">
        <f>IF(ISNUMBER('Форма 1'!AF1325),'Форма 1'!$H1325*VLOOKUP('Форма 1'!$F1325,'Придельники с 2022'!$B$4:$X$28,'Форма 1'!AF$8),"")</f>
        <v/>
      </c>
      <c r="P1325" s="87"/>
      <c r="Q1325" s="103" t="str">
        <f>IF(ISNUMBER('Форма 1'!AH1325),'Форма 1'!$H1325*VLOOKUP('Форма 1'!$F1325,'Придельники с 2022'!$B$4:$X$28,'Форма 1'!AH$8),"")</f>
        <v/>
      </c>
      <c r="R1325" s="103" t="str">
        <f>IF(ISNUMBER('Форма 1'!AI1325),'Форма 1'!$H1325*VLOOKUP('Форма 1'!$F1325,'Придельники с 2022'!$B$4:$X$28,'Форма 1'!AI$8),"")</f>
        <v/>
      </c>
      <c r="S1325" s="103">
        <f>IF(ISNUMBER('Форма 1'!AJ1325),'Форма 1'!$H1325*VLOOKUP('Форма 1'!$F1325,'Придельники с 2022'!$B$4:$X$28,'Форма 1'!AJ$8),"")</f>
        <v>77274.144</v>
      </c>
      <c r="T1325" s="87"/>
    </row>
    <row r="1326" spans="1:20">
      <c r="A1326" s="188">
        <f t="shared" si="117"/>
        <v>91</v>
      </c>
      <c r="B1326" s="112" t="s">
        <v>2850</v>
      </c>
      <c r="C1326" s="99">
        <f t="shared" si="115"/>
        <v>132229.16800000001</v>
      </c>
      <c r="D1326" s="103" t="str">
        <f>IF(ISNUMBER('Форма 1'!U1326),'Форма 1'!$H1326*VLOOKUP('Форма 1'!$F1326,'Придельники с 2022'!$B$4:$X$28,'Форма 1'!U$8),"")</f>
        <v/>
      </c>
      <c r="E1326" s="103" t="str">
        <f>IF(ISNUMBER('Форма 1'!V1326),'Форма 1'!$H1326*VLOOKUP('Форма 1'!$F1326,'Придельники с 2022'!$B$4:$X$28,'Форма 1'!V$8),"")</f>
        <v/>
      </c>
      <c r="F1326" s="103" t="str">
        <f>IF(ISNUMBER('Форма 1'!W1326),'Форма 1'!$H1326*VLOOKUP('Форма 1'!$F1326,'Придельники с 2022'!$B$4:$X$28,'Форма 1'!W$8),"")</f>
        <v/>
      </c>
      <c r="G1326" s="103" t="str">
        <f>IF(ISNUMBER('Форма 1'!X1326),'Форма 1'!$H1326*VLOOKUP('Форма 1'!$F1326,'Придельники с 2022'!$B$4:$X$28,'Форма 1'!X$8),"")</f>
        <v/>
      </c>
      <c r="H1326" s="103" t="str">
        <f>IF(ISNUMBER('Форма 1'!Y1326),'Форма 1'!$H1326*VLOOKUP('Форма 1'!$F1326,'Придельники с 2022'!$B$4:$X$28,'Форма 1'!Y$8),"")</f>
        <v/>
      </c>
      <c r="I1326" s="103" t="str">
        <f>IF(ISNUMBER('Форма 1'!Z1326),'Форма 1'!$H1326*VLOOKUP('Форма 1'!$F1326,'Придельники с 2022'!$B$4:$X$28,'Форма 1'!Z$8),"")</f>
        <v/>
      </c>
      <c r="J1326" s="103" t="str">
        <f>IF(ISNUMBER('Форма 1'!AA1326),'Форма 1'!$H1326*VLOOKUP('Форма 1'!$F1326,'Придельники с 2022'!$B$4:$X$28,'Форма 1'!AA$8),"")</f>
        <v/>
      </c>
      <c r="K1326" s="90"/>
      <c r="L1326" s="87"/>
      <c r="M1326" s="103" t="str">
        <f>IF(ISNUMBER('Форма 1'!AD1326),'Форма 1'!$H1326*VLOOKUP('Форма 1'!$F1326,'Придельники с 2022'!$B$4:$X$28,'Форма 1'!AD$8),"")</f>
        <v/>
      </c>
      <c r="N1326" s="103" t="str">
        <f>IF(ISBLANK('Форма 1'!$AE1326),"",IF('Форма 1'!$AE1326=1,'Форма 1'!$H1326*VLOOKUP('Форма 1'!$F1326,'Придельники с 2022'!$B$4:$X$28,'Форма 1'!$AE$8,0),IF('Форма 1'!$AE1326=2,'Форма 1'!$H1326*VLOOKUP('Форма 1'!$F1326,'Придельники с 2022'!$B$4:$X$28,13,0),IF('Форма 1'!$AE1326=3,'Форма 1'!$H1326*VLOOKUP('Форма 1'!$F1326,'Придельники с 2022'!$B$4:$X$28,12,0)))))</f>
        <v/>
      </c>
      <c r="O1326" s="103" t="str">
        <f>IF(ISNUMBER('Форма 1'!AF1326),'Форма 1'!$H1326*VLOOKUP('Форма 1'!$F1326,'Придельники с 2022'!$B$4:$X$28,'Форма 1'!AF$8),"")</f>
        <v/>
      </c>
      <c r="P1326" s="87"/>
      <c r="Q1326" s="103" t="str">
        <f>IF(ISNUMBER('Форма 1'!AH1326),'Форма 1'!$H1326*VLOOKUP('Форма 1'!$F1326,'Придельники с 2022'!$B$4:$X$28,'Форма 1'!AH$8),"")</f>
        <v/>
      </c>
      <c r="R1326" s="103" t="str">
        <f>IF(ISNUMBER('Форма 1'!AI1326),'Форма 1'!$H1326*VLOOKUP('Форма 1'!$F1326,'Придельники с 2022'!$B$4:$X$28,'Форма 1'!AI$8),"")</f>
        <v/>
      </c>
      <c r="S1326" s="103">
        <f>IF(ISNUMBER('Форма 1'!AJ1326),'Форма 1'!$H1326*VLOOKUP('Форма 1'!$F1326,'Придельники с 2022'!$B$4:$X$28,'Форма 1'!AJ$8),"")</f>
        <v>132229.16800000001</v>
      </c>
      <c r="T1326" s="87"/>
    </row>
    <row r="1327" spans="1:20">
      <c r="A1327" s="188">
        <f t="shared" si="117"/>
        <v>92</v>
      </c>
      <c r="B1327" s="112" t="s">
        <v>5099</v>
      </c>
      <c r="C1327" s="99">
        <f t="shared" si="115"/>
        <v>39197.248000000007</v>
      </c>
      <c r="D1327" s="103" t="str">
        <f>IF(ISNUMBER('Форма 1'!U1327),'Форма 1'!$H1327*VLOOKUP('Форма 1'!$F1327,'Придельники с 2022'!$B$4:$X$28,'Форма 1'!U$8),"")</f>
        <v/>
      </c>
      <c r="E1327" s="103" t="str">
        <f>IF(ISNUMBER('Форма 1'!V1327),'Форма 1'!$H1327*VLOOKUP('Форма 1'!$F1327,'Придельники с 2022'!$B$4:$X$28,'Форма 1'!V$8),"")</f>
        <v/>
      </c>
      <c r="F1327" s="103" t="str">
        <f>IF(ISNUMBER('Форма 1'!W1327),'Форма 1'!$H1327*VLOOKUP('Форма 1'!$F1327,'Придельники с 2022'!$B$4:$X$28,'Форма 1'!W$8),"")</f>
        <v/>
      </c>
      <c r="G1327" s="103" t="str">
        <f>IF(ISNUMBER('Форма 1'!X1327),'Форма 1'!$H1327*VLOOKUP('Форма 1'!$F1327,'Придельники с 2022'!$B$4:$X$28,'Форма 1'!X$8),"")</f>
        <v/>
      </c>
      <c r="H1327" s="103" t="str">
        <f>IF(ISNUMBER('Форма 1'!Y1327),'Форма 1'!$H1327*VLOOKUP('Форма 1'!$F1327,'Придельники с 2022'!$B$4:$X$28,'Форма 1'!Y$8),"")</f>
        <v/>
      </c>
      <c r="I1327" s="103" t="str">
        <f>IF(ISNUMBER('Форма 1'!Z1327),'Форма 1'!$H1327*VLOOKUP('Форма 1'!$F1327,'Придельники с 2022'!$B$4:$X$28,'Форма 1'!Z$8),"")</f>
        <v/>
      </c>
      <c r="J1327" s="103" t="str">
        <f>IF(ISNUMBER('Форма 1'!AA1327),'Форма 1'!$H1327*VLOOKUP('Форма 1'!$F1327,'Придельники с 2022'!$B$4:$X$28,'Форма 1'!AA$8),"")</f>
        <v/>
      </c>
      <c r="K1327" s="90"/>
      <c r="L1327" s="87"/>
      <c r="M1327" s="103" t="str">
        <f>IF(ISNUMBER('Форма 1'!AD1327),'Форма 1'!$H1327*VLOOKUP('Форма 1'!$F1327,'Придельники с 2022'!$B$4:$X$28,'Форма 1'!AD$8),"")</f>
        <v/>
      </c>
      <c r="N1327" s="103" t="str">
        <f>IF(ISBLANK('Форма 1'!$AE1327),"",IF('Форма 1'!$AE1327=1,'Форма 1'!$H1327*VLOOKUP('Форма 1'!$F1327,'Придельники с 2022'!$B$4:$X$28,'Форма 1'!$AE$8,0),IF('Форма 1'!$AE1327=2,'Форма 1'!$H1327*VLOOKUP('Форма 1'!$F1327,'Придельники с 2022'!$B$4:$X$28,13,0),IF('Форма 1'!$AE1327=3,'Форма 1'!$H1327*VLOOKUP('Форма 1'!$F1327,'Придельники с 2022'!$B$4:$X$28,12,0)))))</f>
        <v/>
      </c>
      <c r="O1327" s="103" t="str">
        <f>IF(ISNUMBER('Форма 1'!AF1327),'Форма 1'!$H1327*VLOOKUP('Форма 1'!$F1327,'Придельники с 2022'!$B$4:$X$28,'Форма 1'!AF$8),"")</f>
        <v/>
      </c>
      <c r="P1327" s="87"/>
      <c r="Q1327" s="103" t="str">
        <f>IF(ISNUMBER('Форма 1'!AH1327),'Форма 1'!$H1327*VLOOKUP('Форма 1'!$F1327,'Придельники с 2022'!$B$4:$X$28,'Форма 1'!AH$8),"")</f>
        <v/>
      </c>
      <c r="R1327" s="103" t="str">
        <f>IF(ISNUMBER('Форма 1'!AI1327),'Форма 1'!$H1327*VLOOKUP('Форма 1'!$F1327,'Придельники с 2022'!$B$4:$X$28,'Форма 1'!AI$8),"")</f>
        <v/>
      </c>
      <c r="S1327" s="103">
        <f>IF(ISNUMBER('Форма 1'!AJ1327),'Форма 1'!$H1327*VLOOKUP('Форма 1'!$F1327,'Придельники с 2022'!$B$4:$X$28,'Форма 1'!AJ$8),"")</f>
        <v>39197.248000000007</v>
      </c>
      <c r="T1327" s="87"/>
    </row>
    <row r="1328" spans="1:20">
      <c r="A1328" s="188">
        <f t="shared" si="117"/>
        <v>93</v>
      </c>
      <c r="B1328" s="112" t="s">
        <v>2851</v>
      </c>
      <c r="C1328" s="99">
        <f t="shared" si="115"/>
        <v>72217.488000000012</v>
      </c>
      <c r="D1328" s="103" t="str">
        <f>IF(ISNUMBER('Форма 1'!U1328),'Форма 1'!$H1328*VLOOKUP('Форма 1'!$F1328,'Придельники с 2022'!$B$4:$X$28,'Форма 1'!U$8),"")</f>
        <v/>
      </c>
      <c r="E1328" s="103" t="str">
        <f>IF(ISNUMBER('Форма 1'!V1328),'Форма 1'!$H1328*VLOOKUP('Форма 1'!$F1328,'Придельники с 2022'!$B$4:$X$28,'Форма 1'!V$8),"")</f>
        <v/>
      </c>
      <c r="F1328" s="103" t="str">
        <f>IF(ISNUMBER('Форма 1'!W1328),'Форма 1'!$H1328*VLOOKUP('Форма 1'!$F1328,'Придельники с 2022'!$B$4:$X$28,'Форма 1'!W$8),"")</f>
        <v/>
      </c>
      <c r="G1328" s="103" t="str">
        <f>IF(ISNUMBER('Форма 1'!X1328),'Форма 1'!$H1328*VLOOKUP('Форма 1'!$F1328,'Придельники с 2022'!$B$4:$X$28,'Форма 1'!X$8),"")</f>
        <v/>
      </c>
      <c r="H1328" s="103" t="str">
        <f>IF(ISNUMBER('Форма 1'!Y1328),'Форма 1'!$H1328*VLOOKUP('Форма 1'!$F1328,'Придельники с 2022'!$B$4:$X$28,'Форма 1'!Y$8),"")</f>
        <v/>
      </c>
      <c r="I1328" s="103" t="str">
        <f>IF(ISNUMBER('Форма 1'!Z1328),'Форма 1'!$H1328*VLOOKUP('Форма 1'!$F1328,'Придельники с 2022'!$B$4:$X$28,'Форма 1'!Z$8),"")</f>
        <v/>
      </c>
      <c r="J1328" s="103" t="str">
        <f>IF(ISNUMBER('Форма 1'!AA1328),'Форма 1'!$H1328*VLOOKUP('Форма 1'!$F1328,'Придельники с 2022'!$B$4:$X$28,'Форма 1'!AA$8),"")</f>
        <v/>
      </c>
      <c r="K1328" s="90"/>
      <c r="L1328" s="87"/>
      <c r="M1328" s="103" t="str">
        <f>IF(ISNUMBER('Форма 1'!AD1328),'Форма 1'!$H1328*VLOOKUP('Форма 1'!$F1328,'Придельники с 2022'!$B$4:$X$28,'Форма 1'!AD$8),"")</f>
        <v/>
      </c>
      <c r="N1328" s="103" t="str">
        <f>IF(ISBLANK('Форма 1'!$AE1328),"",IF('Форма 1'!$AE1328=1,'Форма 1'!$H1328*VLOOKUP('Форма 1'!$F1328,'Придельники с 2022'!$B$4:$X$28,'Форма 1'!$AE$8,0),IF('Форма 1'!$AE1328=2,'Форма 1'!$H1328*VLOOKUP('Форма 1'!$F1328,'Придельники с 2022'!$B$4:$X$28,13,0),IF('Форма 1'!$AE1328=3,'Форма 1'!$H1328*VLOOKUP('Форма 1'!$F1328,'Придельники с 2022'!$B$4:$X$28,12,0)))))</f>
        <v/>
      </c>
      <c r="O1328" s="103" t="str">
        <f>IF(ISNUMBER('Форма 1'!AF1328),'Форма 1'!$H1328*VLOOKUP('Форма 1'!$F1328,'Придельники с 2022'!$B$4:$X$28,'Форма 1'!AF$8),"")</f>
        <v/>
      </c>
      <c r="P1328" s="87"/>
      <c r="Q1328" s="103" t="str">
        <f>IF(ISNUMBER('Форма 1'!AH1328),'Форма 1'!$H1328*VLOOKUP('Форма 1'!$F1328,'Придельники с 2022'!$B$4:$X$28,'Форма 1'!AH$8),"")</f>
        <v/>
      </c>
      <c r="R1328" s="103" t="str">
        <f>IF(ISNUMBER('Форма 1'!AI1328),'Форма 1'!$H1328*VLOOKUP('Форма 1'!$F1328,'Придельники с 2022'!$B$4:$X$28,'Форма 1'!AI$8),"")</f>
        <v/>
      </c>
      <c r="S1328" s="103">
        <f>IF(ISNUMBER('Форма 1'!AJ1328),'Форма 1'!$H1328*VLOOKUP('Форма 1'!$F1328,'Придельники с 2022'!$B$4:$X$28,'Форма 1'!AJ$8),"")</f>
        <v>72217.488000000012</v>
      </c>
      <c r="T1328" s="87"/>
    </row>
    <row r="1329" spans="1:20">
      <c r="A1329" s="188">
        <f t="shared" si="117"/>
        <v>94</v>
      </c>
      <c r="B1329" s="112" t="s">
        <v>2853</v>
      </c>
      <c r="C1329" s="99">
        <f t="shared" si="115"/>
        <v>71878.368000000002</v>
      </c>
      <c r="D1329" s="103" t="str">
        <f>IF(ISNUMBER('Форма 1'!U1329),'Форма 1'!$H1329*VLOOKUP('Форма 1'!$F1329,'Придельники с 2022'!$B$4:$X$28,'Форма 1'!U$8),"")</f>
        <v/>
      </c>
      <c r="E1329" s="103" t="str">
        <f>IF(ISNUMBER('Форма 1'!V1329),'Форма 1'!$H1329*VLOOKUP('Форма 1'!$F1329,'Придельники с 2022'!$B$4:$X$28,'Форма 1'!V$8),"")</f>
        <v/>
      </c>
      <c r="F1329" s="103" t="str">
        <f>IF(ISNUMBER('Форма 1'!W1329),'Форма 1'!$H1329*VLOOKUP('Форма 1'!$F1329,'Придельники с 2022'!$B$4:$X$28,'Форма 1'!W$8),"")</f>
        <v/>
      </c>
      <c r="G1329" s="103" t="str">
        <f>IF(ISNUMBER('Форма 1'!X1329),'Форма 1'!$H1329*VLOOKUP('Форма 1'!$F1329,'Придельники с 2022'!$B$4:$X$28,'Форма 1'!X$8),"")</f>
        <v/>
      </c>
      <c r="H1329" s="103" t="str">
        <f>IF(ISNUMBER('Форма 1'!Y1329),'Форма 1'!$H1329*VLOOKUP('Форма 1'!$F1329,'Придельники с 2022'!$B$4:$X$28,'Форма 1'!Y$8),"")</f>
        <v/>
      </c>
      <c r="I1329" s="103" t="str">
        <f>IF(ISNUMBER('Форма 1'!Z1329),'Форма 1'!$H1329*VLOOKUP('Форма 1'!$F1329,'Придельники с 2022'!$B$4:$X$28,'Форма 1'!Z$8),"")</f>
        <v/>
      </c>
      <c r="J1329" s="103" t="str">
        <f>IF(ISNUMBER('Форма 1'!AA1329),'Форма 1'!$H1329*VLOOKUP('Форма 1'!$F1329,'Придельники с 2022'!$B$4:$X$28,'Форма 1'!AA$8),"")</f>
        <v/>
      </c>
      <c r="K1329" s="90"/>
      <c r="L1329" s="87"/>
      <c r="M1329" s="103" t="str">
        <f>IF(ISNUMBER('Форма 1'!AD1329),'Форма 1'!$H1329*VLOOKUP('Форма 1'!$F1329,'Придельники с 2022'!$B$4:$X$28,'Форма 1'!AD$8),"")</f>
        <v/>
      </c>
      <c r="N1329" s="103" t="str">
        <f>IF(ISBLANK('Форма 1'!$AE1329),"",IF('Форма 1'!$AE1329=1,'Форма 1'!$H1329*VLOOKUP('Форма 1'!$F1329,'Придельники с 2022'!$B$4:$X$28,'Форма 1'!$AE$8,0),IF('Форма 1'!$AE1329=2,'Форма 1'!$H1329*VLOOKUP('Форма 1'!$F1329,'Придельники с 2022'!$B$4:$X$28,13,0),IF('Форма 1'!$AE1329=3,'Форма 1'!$H1329*VLOOKUP('Форма 1'!$F1329,'Придельники с 2022'!$B$4:$X$28,12,0)))))</f>
        <v/>
      </c>
      <c r="O1329" s="103" t="str">
        <f>IF(ISNUMBER('Форма 1'!AF1329),'Форма 1'!$H1329*VLOOKUP('Форма 1'!$F1329,'Придельники с 2022'!$B$4:$X$28,'Форма 1'!AF$8),"")</f>
        <v/>
      </c>
      <c r="P1329" s="87"/>
      <c r="Q1329" s="103" t="str">
        <f>IF(ISNUMBER('Форма 1'!AH1329),'Форма 1'!$H1329*VLOOKUP('Форма 1'!$F1329,'Придельники с 2022'!$B$4:$X$28,'Форма 1'!AH$8),"")</f>
        <v/>
      </c>
      <c r="R1329" s="103" t="str">
        <f>IF(ISNUMBER('Форма 1'!AI1329),'Форма 1'!$H1329*VLOOKUP('Форма 1'!$F1329,'Придельники с 2022'!$B$4:$X$28,'Форма 1'!AI$8),"")</f>
        <v/>
      </c>
      <c r="S1329" s="103">
        <f>IF(ISNUMBER('Форма 1'!AJ1329),'Форма 1'!$H1329*VLOOKUP('Форма 1'!$F1329,'Придельники с 2022'!$B$4:$X$28,'Форма 1'!AJ$8),"")</f>
        <v>71878.368000000002</v>
      </c>
      <c r="T1329" s="87"/>
    </row>
    <row r="1330" spans="1:20">
      <c r="A1330" s="188">
        <f>A1329+1</f>
        <v>95</v>
      </c>
      <c r="B1330" s="112" t="s">
        <v>5173</v>
      </c>
      <c r="C1330" s="99">
        <f>SUM(D1330:J1330,L1330:T1330)</f>
        <v>22959.68</v>
      </c>
      <c r="D1330" s="103" t="str">
        <f>IF(ISNUMBER('Форма 1'!U1330),'Форма 1'!$H1330*VLOOKUP('Форма 1'!$F1330,'Придельники с 2022'!$B$4:$X$28,'Форма 1'!U$8),"")</f>
        <v/>
      </c>
      <c r="E1330" s="103" t="str">
        <f>IF(ISNUMBER('Форма 1'!V1330),'Форма 1'!$H1330*VLOOKUP('Форма 1'!$F1330,'Придельники с 2022'!$B$4:$X$28,'Форма 1'!V$8),"")</f>
        <v/>
      </c>
      <c r="F1330" s="103" t="str">
        <f>IF(ISNUMBER('Форма 1'!W1330),'Форма 1'!$H1330*VLOOKUP('Форма 1'!$F1330,'Придельники с 2022'!$B$4:$X$28,'Форма 1'!W$8),"")</f>
        <v/>
      </c>
      <c r="G1330" s="103" t="str">
        <f>IF(ISNUMBER('Форма 1'!X1330),'Форма 1'!$H1330*VLOOKUP('Форма 1'!$F1330,'Придельники с 2022'!$B$4:$X$28,'Форма 1'!X$8),"")</f>
        <v/>
      </c>
      <c r="H1330" s="103" t="str">
        <f>IF(ISNUMBER('Форма 1'!Y1330),'Форма 1'!$H1330*VLOOKUP('Форма 1'!$F1330,'Придельники с 2022'!$B$4:$X$28,'Форма 1'!Y$8),"")</f>
        <v/>
      </c>
      <c r="I1330" s="103" t="str">
        <f>IF(ISNUMBER('Форма 1'!Z1330),'Форма 1'!$H1330*VLOOKUP('Форма 1'!$F1330,'Придельники с 2022'!$B$4:$X$28,'Форма 1'!Z$8),"")</f>
        <v/>
      </c>
      <c r="J1330" s="103" t="str">
        <f>IF(ISNUMBER('Форма 1'!AA1330),'Форма 1'!$H1330*VLOOKUP('Форма 1'!$F1330,'Придельники с 2022'!$B$4:$X$28,'Форма 1'!AA$8),"")</f>
        <v/>
      </c>
      <c r="K1330" s="90"/>
      <c r="L1330" s="87"/>
      <c r="M1330" s="103" t="str">
        <f>IF(ISNUMBER('Форма 1'!AD1330),'Форма 1'!$H1330*VLOOKUP('Форма 1'!$F1330,'Придельники с 2022'!$B$4:$X$28,'Форма 1'!AD$8),"")</f>
        <v/>
      </c>
      <c r="N1330" s="103" t="str">
        <f>IF(ISBLANK('Форма 1'!$AE1330),"",IF('Форма 1'!$AE1330=1,'Форма 1'!$H1330*VLOOKUP('Форма 1'!$F1330,'Придельники с 2022'!$B$4:$X$28,'Форма 1'!$AE$8,0),IF('Форма 1'!$AE1330=2,'Форма 1'!$H1330*VLOOKUP('Форма 1'!$F1330,'Придельники с 2022'!$B$4:$X$28,13,0),IF('Форма 1'!$AE1330=3,'Форма 1'!$H1330*VLOOKUP('Форма 1'!$F1330,'Придельники с 2022'!$B$4:$X$28,12,0)))))</f>
        <v/>
      </c>
      <c r="O1330" s="103" t="str">
        <f>IF(ISNUMBER('Форма 1'!AF1330),'Форма 1'!$H1330*VLOOKUP('Форма 1'!$F1330,'Придельники с 2022'!$B$4:$X$28,'Форма 1'!AF$8),"")</f>
        <v/>
      </c>
      <c r="P1330" s="87"/>
      <c r="Q1330" s="103" t="str">
        <f>IF(ISNUMBER('Форма 1'!AH1330),'Форма 1'!$H1330*VLOOKUP('Форма 1'!$F1330,'Придельники с 2022'!$B$4:$X$28,'Форма 1'!AH$8),"")</f>
        <v/>
      </c>
      <c r="R1330" s="103" t="str">
        <f>IF(ISNUMBER('Форма 1'!AI1330),'Форма 1'!$H1330*VLOOKUP('Форма 1'!$F1330,'Придельники с 2022'!$B$4:$X$28,'Форма 1'!AI$8),"")</f>
        <v/>
      </c>
      <c r="S1330" s="103">
        <f>IF(ISNUMBER('Форма 1'!AJ1330),'Форма 1'!$H1330*VLOOKUP('Форма 1'!$F1330,'Придельники с 2022'!$B$4:$X$28,'Форма 1'!AJ$8),"")</f>
        <v>22959.68</v>
      </c>
      <c r="T1330" s="87"/>
    </row>
    <row r="1331" spans="1:20">
      <c r="A1331" s="188">
        <f>A1330+1</f>
        <v>96</v>
      </c>
      <c r="B1331" s="112" t="s">
        <v>5107</v>
      </c>
      <c r="C1331" s="99">
        <f>SUM(D1331:J1331,L1331:T1331)</f>
        <v>19761.904000000002</v>
      </c>
      <c r="D1331" s="103" t="str">
        <f>IF(ISNUMBER('Форма 1'!U1331),'Форма 1'!$H1331*VLOOKUP('Форма 1'!$F1331,'Придельники с 2022'!$B$4:$X$28,'Форма 1'!U$8),"")</f>
        <v/>
      </c>
      <c r="E1331" s="103" t="str">
        <f>IF(ISNUMBER('Форма 1'!V1331),'Форма 1'!$H1331*VLOOKUP('Форма 1'!$F1331,'Придельники с 2022'!$B$4:$X$28,'Форма 1'!V$8),"")</f>
        <v/>
      </c>
      <c r="F1331" s="103" t="str">
        <f>IF(ISNUMBER('Форма 1'!W1331),'Форма 1'!$H1331*VLOOKUP('Форма 1'!$F1331,'Придельники с 2022'!$B$4:$X$28,'Форма 1'!W$8),"")</f>
        <v/>
      </c>
      <c r="G1331" s="103" t="str">
        <f>IF(ISNUMBER('Форма 1'!X1331),'Форма 1'!$H1331*VLOOKUP('Форма 1'!$F1331,'Придельники с 2022'!$B$4:$X$28,'Форма 1'!X$8),"")</f>
        <v/>
      </c>
      <c r="H1331" s="103" t="str">
        <f>IF(ISNUMBER('Форма 1'!Y1331),'Форма 1'!$H1331*VLOOKUP('Форма 1'!$F1331,'Придельники с 2022'!$B$4:$X$28,'Форма 1'!Y$8),"")</f>
        <v/>
      </c>
      <c r="I1331" s="103" t="str">
        <f>IF(ISNUMBER('Форма 1'!Z1331),'Форма 1'!$H1331*VLOOKUP('Форма 1'!$F1331,'Придельники с 2022'!$B$4:$X$28,'Форма 1'!Z$8),"")</f>
        <v/>
      </c>
      <c r="J1331" s="103" t="str">
        <f>IF(ISNUMBER('Форма 1'!AA1331),'Форма 1'!$H1331*VLOOKUP('Форма 1'!$F1331,'Придельники с 2022'!$B$4:$X$28,'Форма 1'!AA$8),"")</f>
        <v/>
      </c>
      <c r="K1331" s="90"/>
      <c r="L1331" s="87"/>
      <c r="M1331" s="103" t="str">
        <f>IF(ISNUMBER('Форма 1'!AD1331),'Форма 1'!$H1331*VLOOKUP('Форма 1'!$F1331,'Придельники с 2022'!$B$4:$X$28,'Форма 1'!AD$8),"")</f>
        <v/>
      </c>
      <c r="N1331" s="103" t="str">
        <f>IF(ISBLANK('Форма 1'!$AE1331),"",IF('Форма 1'!$AE1331=1,'Форма 1'!$H1331*VLOOKUP('Форма 1'!$F1331,'Придельники с 2022'!$B$4:$X$28,'Форма 1'!$AE$8,0),IF('Форма 1'!$AE1331=2,'Форма 1'!$H1331*VLOOKUP('Форма 1'!$F1331,'Придельники с 2022'!$B$4:$X$28,13,0),IF('Форма 1'!$AE1331=3,'Форма 1'!$H1331*VLOOKUP('Форма 1'!$F1331,'Придельники с 2022'!$B$4:$X$28,12,0)))))</f>
        <v/>
      </c>
      <c r="O1331" s="103" t="str">
        <f>IF(ISNUMBER('Форма 1'!AF1331),'Форма 1'!$H1331*VLOOKUP('Форма 1'!$F1331,'Придельники с 2022'!$B$4:$X$28,'Форма 1'!AF$8),"")</f>
        <v/>
      </c>
      <c r="P1331" s="87"/>
      <c r="Q1331" s="103" t="str">
        <f>IF(ISNUMBER('Форма 1'!AH1331),'Форма 1'!$H1331*VLOOKUP('Форма 1'!$F1331,'Придельники с 2022'!$B$4:$X$28,'Форма 1'!AH$8),"")</f>
        <v/>
      </c>
      <c r="R1331" s="103" t="str">
        <f>IF(ISNUMBER('Форма 1'!AI1331),'Форма 1'!$H1331*VLOOKUP('Форма 1'!$F1331,'Придельники с 2022'!$B$4:$X$28,'Форма 1'!AI$8),"")</f>
        <v/>
      </c>
      <c r="S1331" s="103">
        <f>IF(ISNUMBER('Форма 1'!AJ1331),'Форма 1'!$H1331*VLOOKUP('Форма 1'!$F1331,'Придельники с 2022'!$B$4:$X$28,'Форма 1'!AJ$8),"")</f>
        <v>19761.904000000002</v>
      </c>
      <c r="T1331" s="87"/>
    </row>
    <row r="1332" spans="1:20">
      <c r="A1332" s="188">
        <f t="shared" si="117"/>
        <v>97</v>
      </c>
      <c r="B1332" s="112" t="s">
        <v>2858</v>
      </c>
      <c r="C1332" s="99">
        <f>SUM(D1332:J1332,L1332:T1332)</f>
        <v>240011.55200000003</v>
      </c>
      <c r="D1332" s="103" t="str">
        <f>IF(ISNUMBER('Форма 1'!U1332),'Форма 1'!$H1332*VLOOKUP('Форма 1'!$F1332,'Придельники с 2022'!$B$4:$X$28,'Форма 1'!U$8),"")</f>
        <v/>
      </c>
      <c r="E1332" s="103" t="str">
        <f>IF(ISNUMBER('Форма 1'!V1332),'Форма 1'!$H1332*VLOOKUP('Форма 1'!$F1332,'Придельники с 2022'!$B$4:$X$28,'Форма 1'!V$8),"")</f>
        <v/>
      </c>
      <c r="F1332" s="103" t="str">
        <f>IF(ISNUMBER('Форма 1'!W1332),'Форма 1'!$H1332*VLOOKUP('Форма 1'!$F1332,'Придельники с 2022'!$B$4:$X$28,'Форма 1'!W$8),"")</f>
        <v/>
      </c>
      <c r="G1332" s="103" t="str">
        <f>IF(ISNUMBER('Форма 1'!X1332),'Форма 1'!$H1332*VLOOKUP('Форма 1'!$F1332,'Придельники с 2022'!$B$4:$X$28,'Форма 1'!X$8),"")</f>
        <v/>
      </c>
      <c r="H1332" s="103" t="str">
        <f>IF(ISNUMBER('Форма 1'!Y1332),'Форма 1'!$H1332*VLOOKUP('Форма 1'!$F1332,'Придельники с 2022'!$B$4:$X$28,'Форма 1'!Y$8),"")</f>
        <v/>
      </c>
      <c r="I1332" s="103" t="str">
        <f>IF(ISNUMBER('Форма 1'!Z1332),'Форма 1'!$H1332*VLOOKUP('Форма 1'!$F1332,'Придельники с 2022'!$B$4:$X$28,'Форма 1'!Z$8),"")</f>
        <v/>
      </c>
      <c r="J1332" s="103" t="str">
        <f>IF(ISNUMBER('Форма 1'!AA1332),'Форма 1'!$H1332*VLOOKUP('Форма 1'!$F1332,'Придельники с 2022'!$B$4:$X$28,'Форма 1'!AA$8),"")</f>
        <v/>
      </c>
      <c r="K1332" s="90"/>
      <c r="L1332" s="87"/>
      <c r="M1332" s="103" t="str">
        <f>IF(ISNUMBER('Форма 1'!AD1332),'Форма 1'!$H1332*VLOOKUP('Форма 1'!$F1332,'Придельники с 2022'!$B$4:$X$28,'Форма 1'!AD$8),"")</f>
        <v/>
      </c>
      <c r="N1332" s="103" t="str">
        <f>IF(ISBLANK('Форма 1'!$AE1332),"",IF('Форма 1'!$AE1332=1,'Форма 1'!$H1332*VLOOKUP('Форма 1'!$F1332,'Придельники с 2022'!$B$4:$X$28,'Форма 1'!$AE$8,0),IF('Форма 1'!$AE1332=2,'Форма 1'!$H1332*VLOOKUP('Форма 1'!$F1332,'Придельники с 2022'!$B$4:$X$28,13,0),IF('Форма 1'!$AE1332=3,'Форма 1'!$H1332*VLOOKUP('Форма 1'!$F1332,'Придельники с 2022'!$B$4:$X$28,12,0)))))</f>
        <v/>
      </c>
      <c r="O1332" s="103" t="str">
        <f>IF(ISNUMBER('Форма 1'!AF1332),'Форма 1'!$H1332*VLOOKUP('Форма 1'!$F1332,'Придельники с 2022'!$B$4:$X$28,'Форма 1'!AF$8),"")</f>
        <v/>
      </c>
      <c r="P1332" s="87"/>
      <c r="Q1332" s="103" t="str">
        <f>IF(ISNUMBER('Форма 1'!AH1332),'Форма 1'!$H1332*VLOOKUP('Форма 1'!$F1332,'Придельники с 2022'!$B$4:$X$28,'Форма 1'!AH$8),"")</f>
        <v/>
      </c>
      <c r="R1332" s="103" t="str">
        <f>IF(ISNUMBER('Форма 1'!AI1332),'Форма 1'!$H1332*VLOOKUP('Форма 1'!$F1332,'Придельники с 2022'!$B$4:$X$28,'Форма 1'!AI$8),"")</f>
        <v/>
      </c>
      <c r="S1332" s="103">
        <f>IF(ISNUMBER('Форма 1'!AJ1332),'Форма 1'!$H1332*VLOOKUP('Форма 1'!$F1332,'Придельники с 2022'!$B$4:$X$28,'Форма 1'!AJ$8),"")</f>
        <v>240011.55200000003</v>
      </c>
      <c r="T1332" s="87"/>
    </row>
    <row r="1333" spans="1:20">
      <c r="A1333" s="188">
        <f t="shared" si="117"/>
        <v>98</v>
      </c>
      <c r="B1333" s="112" t="s">
        <v>2859</v>
      </c>
      <c r="C1333" s="99">
        <f>SUM(D1333:J1333,L1333:T1333)</f>
        <v>20394.928</v>
      </c>
      <c r="D1333" s="103" t="str">
        <f>IF(ISNUMBER('Форма 1'!U1333),'Форма 1'!$H1333*VLOOKUP('Форма 1'!$F1333,'Придельники с 2022'!$B$4:$X$28,'Форма 1'!U$8),"")</f>
        <v/>
      </c>
      <c r="E1333" s="103" t="str">
        <f>IF(ISNUMBER('Форма 1'!V1333),'Форма 1'!$H1333*VLOOKUP('Форма 1'!$F1333,'Придельники с 2022'!$B$4:$X$28,'Форма 1'!V$8),"")</f>
        <v/>
      </c>
      <c r="F1333" s="103" t="str">
        <f>IF(ISNUMBER('Форма 1'!W1333),'Форма 1'!$H1333*VLOOKUP('Форма 1'!$F1333,'Придельники с 2022'!$B$4:$X$28,'Форма 1'!W$8),"")</f>
        <v/>
      </c>
      <c r="G1333" s="103" t="str">
        <f>IF(ISNUMBER('Форма 1'!X1333),'Форма 1'!$H1333*VLOOKUP('Форма 1'!$F1333,'Придельники с 2022'!$B$4:$X$28,'Форма 1'!X$8),"")</f>
        <v/>
      </c>
      <c r="H1333" s="103" t="str">
        <f>IF(ISNUMBER('Форма 1'!Y1333),'Форма 1'!$H1333*VLOOKUP('Форма 1'!$F1333,'Придельники с 2022'!$B$4:$X$28,'Форма 1'!Y$8),"")</f>
        <v/>
      </c>
      <c r="I1333" s="103" t="str">
        <f>IF(ISNUMBER('Форма 1'!Z1333),'Форма 1'!$H1333*VLOOKUP('Форма 1'!$F1333,'Придельники с 2022'!$B$4:$X$28,'Форма 1'!Z$8),"")</f>
        <v/>
      </c>
      <c r="J1333" s="103" t="str">
        <f>IF(ISNUMBER('Форма 1'!AA1333),'Форма 1'!$H1333*VLOOKUP('Форма 1'!$F1333,'Придельники с 2022'!$B$4:$X$28,'Форма 1'!AA$8),"")</f>
        <v/>
      </c>
      <c r="K1333" s="90"/>
      <c r="L1333" s="87"/>
      <c r="M1333" s="103" t="str">
        <f>IF(ISNUMBER('Форма 1'!AD1333),'Форма 1'!$H1333*VLOOKUP('Форма 1'!$F1333,'Придельники с 2022'!$B$4:$X$28,'Форма 1'!AD$8),"")</f>
        <v/>
      </c>
      <c r="N1333" s="103" t="str">
        <f>IF(ISBLANK('Форма 1'!$AE1333),"",IF('Форма 1'!$AE1333=1,'Форма 1'!$H1333*VLOOKUP('Форма 1'!$F1333,'Придельники с 2022'!$B$4:$X$28,'Форма 1'!$AE$8,0),IF('Форма 1'!$AE1333=2,'Форма 1'!$H1333*VLOOKUP('Форма 1'!$F1333,'Придельники с 2022'!$B$4:$X$28,13,0),IF('Форма 1'!$AE1333=3,'Форма 1'!$H1333*VLOOKUP('Форма 1'!$F1333,'Придельники с 2022'!$B$4:$X$28,12,0)))))</f>
        <v/>
      </c>
      <c r="O1333" s="103" t="str">
        <f>IF(ISNUMBER('Форма 1'!AF1333),'Форма 1'!$H1333*VLOOKUP('Форма 1'!$F1333,'Придельники с 2022'!$B$4:$X$28,'Форма 1'!AF$8),"")</f>
        <v/>
      </c>
      <c r="P1333" s="87"/>
      <c r="Q1333" s="103" t="str">
        <f>IF(ISNUMBER('Форма 1'!AH1333),'Форма 1'!$H1333*VLOOKUP('Форма 1'!$F1333,'Придельники с 2022'!$B$4:$X$28,'Форма 1'!AH$8),"")</f>
        <v/>
      </c>
      <c r="R1333" s="103" t="str">
        <f>IF(ISNUMBER('Форма 1'!AI1333),'Форма 1'!$H1333*VLOOKUP('Форма 1'!$F1333,'Придельники с 2022'!$B$4:$X$28,'Форма 1'!AI$8),"")</f>
        <v/>
      </c>
      <c r="S1333" s="103">
        <f>IF(ISNUMBER('Форма 1'!AJ1333),'Форма 1'!$H1333*VLOOKUP('Форма 1'!$F1333,'Придельники с 2022'!$B$4:$X$28,'Форма 1'!AJ$8),"")</f>
        <v>20394.928</v>
      </c>
      <c r="T1333" s="87"/>
    </row>
    <row r="1334" spans="1:20">
      <c r="A1334" s="188">
        <f t="shared" si="117"/>
        <v>99</v>
      </c>
      <c r="B1334" s="112" t="s">
        <v>5101</v>
      </c>
      <c r="C1334" s="99">
        <f t="shared" si="115"/>
        <v>20362.272000000001</v>
      </c>
      <c r="D1334" s="103" t="str">
        <f>IF(ISNUMBER('Форма 1'!U1334),'Форма 1'!$H1334*VLOOKUP('Форма 1'!$F1334,'Придельники с 2022'!$B$4:$X$28,'Форма 1'!U$8),"")</f>
        <v/>
      </c>
      <c r="E1334" s="103" t="str">
        <f>IF(ISNUMBER('Форма 1'!V1334),'Форма 1'!$H1334*VLOOKUP('Форма 1'!$F1334,'Придельники с 2022'!$B$4:$X$28,'Форма 1'!V$8),"")</f>
        <v/>
      </c>
      <c r="F1334" s="103" t="str">
        <f>IF(ISNUMBER('Форма 1'!W1334),'Форма 1'!$H1334*VLOOKUP('Форма 1'!$F1334,'Придельники с 2022'!$B$4:$X$28,'Форма 1'!W$8),"")</f>
        <v/>
      </c>
      <c r="G1334" s="103" t="str">
        <f>IF(ISNUMBER('Форма 1'!X1334),'Форма 1'!$H1334*VLOOKUP('Форма 1'!$F1334,'Придельники с 2022'!$B$4:$X$28,'Форма 1'!X$8),"")</f>
        <v/>
      </c>
      <c r="H1334" s="103" t="str">
        <f>IF(ISNUMBER('Форма 1'!Y1334),'Форма 1'!$H1334*VLOOKUP('Форма 1'!$F1334,'Придельники с 2022'!$B$4:$X$28,'Форма 1'!Y$8),"")</f>
        <v/>
      </c>
      <c r="I1334" s="103" t="str">
        <f>IF(ISNUMBER('Форма 1'!Z1334),'Форма 1'!$H1334*VLOOKUP('Форма 1'!$F1334,'Придельники с 2022'!$B$4:$X$28,'Форма 1'!Z$8),"")</f>
        <v/>
      </c>
      <c r="J1334" s="103" t="str">
        <f>IF(ISNUMBER('Форма 1'!AA1334),'Форма 1'!$H1334*VLOOKUP('Форма 1'!$F1334,'Придельники с 2022'!$B$4:$X$28,'Форма 1'!AA$8),"")</f>
        <v/>
      </c>
      <c r="K1334" s="90"/>
      <c r="L1334" s="87"/>
      <c r="M1334" s="103" t="str">
        <f>IF(ISNUMBER('Форма 1'!AD1334),'Форма 1'!$H1334*VLOOKUP('Форма 1'!$F1334,'Придельники с 2022'!$B$4:$X$28,'Форма 1'!AD$8),"")</f>
        <v/>
      </c>
      <c r="N1334" s="103" t="str">
        <f>IF(ISBLANK('Форма 1'!$AE1334),"",IF('Форма 1'!$AE1334=1,'Форма 1'!$H1334*VLOOKUP('Форма 1'!$F1334,'Придельники с 2022'!$B$4:$X$28,'Форма 1'!$AE$8,0),IF('Форма 1'!$AE1334=2,'Форма 1'!$H1334*VLOOKUP('Форма 1'!$F1334,'Придельники с 2022'!$B$4:$X$28,13,0),IF('Форма 1'!$AE1334=3,'Форма 1'!$H1334*VLOOKUP('Форма 1'!$F1334,'Придельники с 2022'!$B$4:$X$28,12,0)))))</f>
        <v/>
      </c>
      <c r="O1334" s="103" t="str">
        <f>IF(ISNUMBER('Форма 1'!AF1334),'Форма 1'!$H1334*VLOOKUP('Форма 1'!$F1334,'Придельники с 2022'!$B$4:$X$28,'Форма 1'!AF$8),"")</f>
        <v/>
      </c>
      <c r="P1334" s="87"/>
      <c r="Q1334" s="103" t="str">
        <f>IF(ISNUMBER('Форма 1'!AH1334),'Форма 1'!$H1334*VLOOKUP('Форма 1'!$F1334,'Придельники с 2022'!$B$4:$X$28,'Форма 1'!AH$8),"")</f>
        <v/>
      </c>
      <c r="R1334" s="103" t="str">
        <f>IF(ISNUMBER('Форма 1'!AI1334),'Форма 1'!$H1334*VLOOKUP('Форма 1'!$F1334,'Придельники с 2022'!$B$4:$X$28,'Форма 1'!AI$8),"")</f>
        <v/>
      </c>
      <c r="S1334" s="103">
        <f>IF(ISNUMBER('Форма 1'!AJ1334),'Форма 1'!$H1334*VLOOKUP('Форма 1'!$F1334,'Придельники с 2022'!$B$4:$X$28,'Форма 1'!AJ$8),"")</f>
        <v>20362.272000000001</v>
      </c>
      <c r="T1334" s="87"/>
    </row>
    <row r="1335" spans="1:20">
      <c r="A1335" s="188">
        <f t="shared" si="117"/>
        <v>100</v>
      </c>
      <c r="B1335" s="112" t="s">
        <v>5102</v>
      </c>
      <c r="C1335" s="99">
        <f t="shared" si="115"/>
        <v>20698.88</v>
      </c>
      <c r="D1335" s="103" t="str">
        <f>IF(ISNUMBER('Форма 1'!U1335),'Форма 1'!$H1335*VLOOKUP('Форма 1'!$F1335,'Придельники с 2022'!$B$4:$X$28,'Форма 1'!U$8),"")</f>
        <v/>
      </c>
      <c r="E1335" s="103" t="str">
        <f>IF(ISNUMBER('Форма 1'!V1335),'Форма 1'!$H1335*VLOOKUP('Форма 1'!$F1335,'Придельники с 2022'!$B$4:$X$28,'Форма 1'!V$8),"")</f>
        <v/>
      </c>
      <c r="F1335" s="103" t="str">
        <f>IF(ISNUMBER('Форма 1'!W1335),'Форма 1'!$H1335*VLOOKUP('Форма 1'!$F1335,'Придельники с 2022'!$B$4:$X$28,'Форма 1'!W$8),"")</f>
        <v/>
      </c>
      <c r="G1335" s="103" t="str">
        <f>IF(ISNUMBER('Форма 1'!X1335),'Форма 1'!$H1335*VLOOKUP('Форма 1'!$F1335,'Придельники с 2022'!$B$4:$X$28,'Форма 1'!X$8),"")</f>
        <v/>
      </c>
      <c r="H1335" s="103" t="str">
        <f>IF(ISNUMBER('Форма 1'!Y1335),'Форма 1'!$H1335*VLOOKUP('Форма 1'!$F1335,'Придельники с 2022'!$B$4:$X$28,'Форма 1'!Y$8),"")</f>
        <v/>
      </c>
      <c r="I1335" s="103" t="str">
        <f>IF(ISNUMBER('Форма 1'!Z1335),'Форма 1'!$H1335*VLOOKUP('Форма 1'!$F1335,'Придельники с 2022'!$B$4:$X$28,'Форма 1'!Z$8),"")</f>
        <v/>
      </c>
      <c r="J1335" s="103" t="str">
        <f>IF(ISNUMBER('Форма 1'!AA1335),'Форма 1'!$H1335*VLOOKUP('Форма 1'!$F1335,'Придельники с 2022'!$B$4:$X$28,'Форма 1'!AA$8),"")</f>
        <v/>
      </c>
      <c r="K1335" s="90"/>
      <c r="L1335" s="87"/>
      <c r="M1335" s="103" t="str">
        <f>IF(ISNUMBER('Форма 1'!AD1335),'Форма 1'!$H1335*VLOOKUP('Форма 1'!$F1335,'Придельники с 2022'!$B$4:$X$28,'Форма 1'!AD$8),"")</f>
        <v/>
      </c>
      <c r="N1335" s="103" t="str">
        <f>IF(ISBLANK('Форма 1'!$AE1335),"",IF('Форма 1'!$AE1335=1,'Форма 1'!$H1335*VLOOKUP('Форма 1'!$F1335,'Придельники с 2022'!$B$4:$X$28,'Форма 1'!$AE$8,0),IF('Форма 1'!$AE1335=2,'Форма 1'!$H1335*VLOOKUP('Форма 1'!$F1335,'Придельники с 2022'!$B$4:$X$28,13,0),IF('Форма 1'!$AE1335=3,'Форма 1'!$H1335*VLOOKUP('Форма 1'!$F1335,'Придельники с 2022'!$B$4:$X$28,12,0)))))</f>
        <v/>
      </c>
      <c r="O1335" s="103" t="str">
        <f>IF(ISNUMBER('Форма 1'!AF1335),'Форма 1'!$H1335*VLOOKUP('Форма 1'!$F1335,'Придельники с 2022'!$B$4:$X$28,'Форма 1'!AF$8),"")</f>
        <v/>
      </c>
      <c r="P1335" s="87"/>
      <c r="Q1335" s="103" t="str">
        <f>IF(ISNUMBER('Форма 1'!AH1335),'Форма 1'!$H1335*VLOOKUP('Форма 1'!$F1335,'Придельники с 2022'!$B$4:$X$28,'Форма 1'!AH$8),"")</f>
        <v/>
      </c>
      <c r="R1335" s="103" t="str">
        <f>IF(ISNUMBER('Форма 1'!AI1335),'Форма 1'!$H1335*VLOOKUP('Форма 1'!$F1335,'Придельники с 2022'!$B$4:$X$28,'Форма 1'!AI$8),"")</f>
        <v/>
      </c>
      <c r="S1335" s="103">
        <f>IF(ISNUMBER('Форма 1'!AJ1335),'Форма 1'!$H1335*VLOOKUP('Форма 1'!$F1335,'Придельники с 2022'!$B$4:$X$28,'Форма 1'!AJ$8),"")</f>
        <v>20698.88</v>
      </c>
      <c r="T1335" s="87"/>
    </row>
    <row r="1336" spans="1:20">
      <c r="A1336" s="188">
        <f t="shared" si="117"/>
        <v>101</v>
      </c>
      <c r="B1336" s="112" t="s">
        <v>2863</v>
      </c>
      <c r="C1336" s="99">
        <f t="shared" si="115"/>
        <v>75101.263999999996</v>
      </c>
      <c r="D1336" s="103" t="str">
        <f>IF(ISNUMBER('Форма 1'!U1336),'Форма 1'!$H1336*VLOOKUP('Форма 1'!$F1336,'Придельники с 2022'!$B$4:$X$28,'Форма 1'!U$8),"")</f>
        <v/>
      </c>
      <c r="E1336" s="103" t="str">
        <f>IF(ISNUMBER('Форма 1'!V1336),'Форма 1'!$H1336*VLOOKUP('Форма 1'!$F1336,'Придельники с 2022'!$B$4:$X$28,'Форма 1'!V$8),"")</f>
        <v/>
      </c>
      <c r="F1336" s="103" t="str">
        <f>IF(ISNUMBER('Форма 1'!W1336),'Форма 1'!$H1336*VLOOKUP('Форма 1'!$F1336,'Придельники с 2022'!$B$4:$X$28,'Форма 1'!W$8),"")</f>
        <v/>
      </c>
      <c r="G1336" s="103" t="str">
        <f>IF(ISNUMBER('Форма 1'!X1336),'Форма 1'!$H1336*VLOOKUP('Форма 1'!$F1336,'Придельники с 2022'!$B$4:$X$28,'Форма 1'!X$8),"")</f>
        <v/>
      </c>
      <c r="H1336" s="103" t="str">
        <f>IF(ISNUMBER('Форма 1'!Y1336),'Форма 1'!$H1336*VLOOKUP('Форма 1'!$F1336,'Придельники с 2022'!$B$4:$X$28,'Форма 1'!Y$8),"")</f>
        <v/>
      </c>
      <c r="I1336" s="103" t="str">
        <f>IF(ISNUMBER('Форма 1'!Z1336),'Форма 1'!$H1336*VLOOKUP('Форма 1'!$F1336,'Придельники с 2022'!$B$4:$X$28,'Форма 1'!Z$8),"")</f>
        <v/>
      </c>
      <c r="J1336" s="103" t="str">
        <f>IF(ISNUMBER('Форма 1'!AA1336),'Форма 1'!$H1336*VLOOKUP('Форма 1'!$F1336,'Придельники с 2022'!$B$4:$X$28,'Форма 1'!AA$8),"")</f>
        <v/>
      </c>
      <c r="K1336" s="90"/>
      <c r="L1336" s="87"/>
      <c r="M1336" s="103" t="str">
        <f>IF(ISNUMBER('Форма 1'!AD1336),'Форма 1'!$H1336*VLOOKUP('Форма 1'!$F1336,'Придельники с 2022'!$B$4:$X$28,'Форма 1'!AD$8),"")</f>
        <v/>
      </c>
      <c r="N1336" s="103" t="str">
        <f>IF(ISBLANK('Форма 1'!$AE1336),"",IF('Форма 1'!$AE1336=1,'Форма 1'!$H1336*VLOOKUP('Форма 1'!$F1336,'Придельники с 2022'!$B$4:$X$28,'Форма 1'!$AE$8,0),IF('Форма 1'!$AE1336=2,'Форма 1'!$H1336*VLOOKUP('Форма 1'!$F1336,'Придельники с 2022'!$B$4:$X$28,13,0),IF('Форма 1'!$AE1336=3,'Форма 1'!$H1336*VLOOKUP('Форма 1'!$F1336,'Придельники с 2022'!$B$4:$X$28,12,0)))))</f>
        <v/>
      </c>
      <c r="O1336" s="103" t="str">
        <f>IF(ISNUMBER('Форма 1'!AF1336),'Форма 1'!$H1336*VLOOKUP('Форма 1'!$F1336,'Придельники с 2022'!$B$4:$X$28,'Форма 1'!AF$8),"")</f>
        <v/>
      </c>
      <c r="P1336" s="87"/>
      <c r="Q1336" s="103" t="str">
        <f>IF(ISNUMBER('Форма 1'!AH1336),'Форма 1'!$H1336*VLOOKUP('Форма 1'!$F1336,'Придельники с 2022'!$B$4:$X$28,'Форма 1'!AH$8),"")</f>
        <v/>
      </c>
      <c r="R1336" s="103" t="str">
        <f>IF(ISNUMBER('Форма 1'!AI1336),'Форма 1'!$H1336*VLOOKUP('Форма 1'!$F1336,'Придельники с 2022'!$B$4:$X$28,'Форма 1'!AI$8),"")</f>
        <v/>
      </c>
      <c r="S1336" s="103">
        <f>IF(ISNUMBER('Форма 1'!AJ1336),'Форма 1'!$H1336*VLOOKUP('Форма 1'!$F1336,'Придельники с 2022'!$B$4:$X$28,'Форма 1'!AJ$8),"")</f>
        <v>75101.263999999996</v>
      </c>
      <c r="T1336" s="87"/>
    </row>
    <row r="1337" spans="1:20">
      <c r="A1337" s="188">
        <f t="shared" si="117"/>
        <v>102</v>
      </c>
      <c r="B1337" s="112" t="s">
        <v>5103</v>
      </c>
      <c r="C1337" s="99">
        <f t="shared" si="115"/>
        <v>120147.20160000001</v>
      </c>
      <c r="D1337" s="103" t="str">
        <f>IF(ISNUMBER('Форма 1'!U1337),'Форма 1'!$H1337*VLOOKUP('Форма 1'!$F1337,'Придельники с 2022'!$B$4:$X$28,'Форма 1'!U$8),"")</f>
        <v/>
      </c>
      <c r="E1337" s="103" t="str">
        <f>IF(ISNUMBER('Форма 1'!V1337),'Форма 1'!$H1337*VLOOKUP('Форма 1'!$F1337,'Придельники с 2022'!$B$4:$X$28,'Форма 1'!V$8),"")</f>
        <v/>
      </c>
      <c r="F1337" s="103" t="str">
        <f>IF(ISNUMBER('Форма 1'!W1337),'Форма 1'!$H1337*VLOOKUP('Форма 1'!$F1337,'Придельники с 2022'!$B$4:$X$28,'Форма 1'!W$8),"")</f>
        <v/>
      </c>
      <c r="G1337" s="103" t="str">
        <f>IF(ISNUMBER('Форма 1'!X1337),'Форма 1'!$H1337*VLOOKUP('Форма 1'!$F1337,'Придельники с 2022'!$B$4:$X$28,'Форма 1'!X$8),"")</f>
        <v/>
      </c>
      <c r="H1337" s="103" t="str">
        <f>IF(ISNUMBER('Форма 1'!Y1337),'Форма 1'!$H1337*VLOOKUP('Форма 1'!$F1337,'Придельники с 2022'!$B$4:$X$28,'Форма 1'!Y$8),"")</f>
        <v/>
      </c>
      <c r="I1337" s="103" t="str">
        <f>IF(ISNUMBER('Форма 1'!Z1337),'Форма 1'!$H1337*VLOOKUP('Форма 1'!$F1337,'Придельники с 2022'!$B$4:$X$28,'Форма 1'!Z$8),"")</f>
        <v/>
      </c>
      <c r="J1337" s="103" t="str">
        <f>IF(ISNUMBER('Форма 1'!AA1337),'Форма 1'!$H1337*VLOOKUP('Форма 1'!$F1337,'Придельники с 2022'!$B$4:$X$28,'Форма 1'!AA$8),"")</f>
        <v/>
      </c>
      <c r="K1337" s="90"/>
      <c r="L1337" s="87"/>
      <c r="M1337" s="103" t="str">
        <f>IF(ISNUMBER('Форма 1'!AD1337),'Форма 1'!$H1337*VLOOKUP('Форма 1'!$F1337,'Придельники с 2022'!$B$4:$X$28,'Форма 1'!AD$8),"")</f>
        <v/>
      </c>
      <c r="N1337" s="103" t="str">
        <f>IF(ISBLANK('Форма 1'!$AE1337),"",IF('Форма 1'!$AE1337=1,'Форма 1'!$H1337*VLOOKUP('Форма 1'!$F1337,'Придельники с 2022'!$B$4:$X$28,'Форма 1'!$AE$8,0),IF('Форма 1'!$AE1337=2,'Форма 1'!$H1337*VLOOKUP('Форма 1'!$F1337,'Придельники с 2022'!$B$4:$X$28,13,0),IF('Форма 1'!$AE1337=3,'Форма 1'!$H1337*VLOOKUP('Форма 1'!$F1337,'Придельники с 2022'!$B$4:$X$28,12,0)))))</f>
        <v/>
      </c>
      <c r="O1337" s="103" t="str">
        <f>IF(ISNUMBER('Форма 1'!AF1337),'Форма 1'!$H1337*VLOOKUP('Форма 1'!$F1337,'Придельники с 2022'!$B$4:$X$28,'Форма 1'!AF$8),"")</f>
        <v/>
      </c>
      <c r="P1337" s="87"/>
      <c r="Q1337" s="103" t="str">
        <f>IF(ISNUMBER('Форма 1'!AH1337),'Форма 1'!$H1337*VLOOKUP('Форма 1'!$F1337,'Придельники с 2022'!$B$4:$X$28,'Форма 1'!AH$8),"")</f>
        <v/>
      </c>
      <c r="R1337" s="103" t="str">
        <f>IF(ISNUMBER('Форма 1'!AI1337),'Форма 1'!$H1337*VLOOKUP('Форма 1'!$F1337,'Придельники с 2022'!$B$4:$X$28,'Форма 1'!AI$8),"")</f>
        <v/>
      </c>
      <c r="S1337" s="103">
        <f>IF(ISNUMBER('Форма 1'!AJ1337),'Форма 1'!$H1337*VLOOKUP('Форма 1'!$F1337,'Придельники с 2022'!$B$4:$X$28,'Форма 1'!AJ$8),"")</f>
        <v>120147.20160000001</v>
      </c>
      <c r="T1337" s="87"/>
    </row>
    <row r="1338" spans="1:20">
      <c r="A1338" s="188">
        <f t="shared" si="117"/>
        <v>103</v>
      </c>
      <c r="B1338" s="112" t="s">
        <v>2861</v>
      </c>
      <c r="C1338" s="99">
        <f t="shared" si="115"/>
        <v>194132.38399999999</v>
      </c>
      <c r="D1338" s="103" t="str">
        <f>IF(ISNUMBER('Форма 1'!U1338),'Форма 1'!$H1338*VLOOKUP('Форма 1'!$F1338,'Придельники с 2022'!$B$4:$X$28,'Форма 1'!U$8),"")</f>
        <v/>
      </c>
      <c r="E1338" s="103" t="str">
        <f>IF(ISNUMBER('Форма 1'!V1338),'Форма 1'!$H1338*VLOOKUP('Форма 1'!$F1338,'Придельники с 2022'!$B$4:$X$28,'Форма 1'!V$8),"")</f>
        <v/>
      </c>
      <c r="F1338" s="103" t="str">
        <f>IF(ISNUMBER('Форма 1'!W1338),'Форма 1'!$H1338*VLOOKUP('Форма 1'!$F1338,'Придельники с 2022'!$B$4:$X$28,'Форма 1'!W$8),"")</f>
        <v/>
      </c>
      <c r="G1338" s="103" t="str">
        <f>IF(ISNUMBER('Форма 1'!X1338),'Форма 1'!$H1338*VLOOKUP('Форма 1'!$F1338,'Придельники с 2022'!$B$4:$X$28,'Форма 1'!X$8),"")</f>
        <v/>
      </c>
      <c r="H1338" s="103" t="str">
        <f>IF(ISNUMBER('Форма 1'!Y1338),'Форма 1'!$H1338*VLOOKUP('Форма 1'!$F1338,'Придельники с 2022'!$B$4:$X$28,'Форма 1'!Y$8),"")</f>
        <v/>
      </c>
      <c r="I1338" s="103" t="str">
        <f>IF(ISNUMBER('Форма 1'!Z1338),'Форма 1'!$H1338*VLOOKUP('Форма 1'!$F1338,'Придельники с 2022'!$B$4:$X$28,'Форма 1'!Z$8),"")</f>
        <v/>
      </c>
      <c r="J1338" s="103" t="str">
        <f>IF(ISNUMBER('Форма 1'!AA1338),'Форма 1'!$H1338*VLOOKUP('Форма 1'!$F1338,'Придельники с 2022'!$B$4:$X$28,'Форма 1'!AA$8),"")</f>
        <v/>
      </c>
      <c r="K1338" s="90"/>
      <c r="L1338" s="87"/>
      <c r="M1338" s="103" t="str">
        <f>IF(ISNUMBER('Форма 1'!AD1338),'Форма 1'!$H1338*VLOOKUP('Форма 1'!$F1338,'Придельники с 2022'!$B$4:$X$28,'Форма 1'!AD$8),"")</f>
        <v/>
      </c>
      <c r="N1338" s="103" t="str">
        <f>IF(ISBLANK('Форма 1'!$AE1338),"",IF('Форма 1'!$AE1338=1,'Форма 1'!$H1338*VLOOKUP('Форма 1'!$F1338,'Придельники с 2022'!$B$4:$X$28,'Форма 1'!$AE$8,0),IF('Форма 1'!$AE1338=2,'Форма 1'!$H1338*VLOOKUP('Форма 1'!$F1338,'Придельники с 2022'!$B$4:$X$28,13,0),IF('Форма 1'!$AE1338=3,'Форма 1'!$H1338*VLOOKUP('Форма 1'!$F1338,'Придельники с 2022'!$B$4:$X$28,12,0)))))</f>
        <v/>
      </c>
      <c r="O1338" s="103" t="str">
        <f>IF(ISNUMBER('Форма 1'!AF1338),'Форма 1'!$H1338*VLOOKUP('Форма 1'!$F1338,'Придельники с 2022'!$B$4:$X$28,'Форма 1'!AF$8),"")</f>
        <v/>
      </c>
      <c r="P1338" s="87"/>
      <c r="Q1338" s="103" t="str">
        <f>IF(ISNUMBER('Форма 1'!AH1338),'Форма 1'!$H1338*VLOOKUP('Форма 1'!$F1338,'Придельники с 2022'!$B$4:$X$28,'Форма 1'!AH$8),"")</f>
        <v/>
      </c>
      <c r="R1338" s="103" t="str">
        <f>IF(ISNUMBER('Форма 1'!AI1338),'Форма 1'!$H1338*VLOOKUP('Форма 1'!$F1338,'Придельники с 2022'!$B$4:$X$28,'Форма 1'!AI$8),"")</f>
        <v/>
      </c>
      <c r="S1338" s="103">
        <f>IF(ISNUMBER('Форма 1'!AJ1338),'Форма 1'!$H1338*VLOOKUP('Форма 1'!$F1338,'Придельники с 2022'!$B$4:$X$28,'Форма 1'!AJ$8),"")</f>
        <v>194132.38399999999</v>
      </c>
      <c r="T1338" s="87"/>
    </row>
    <row r="1339" spans="1:20">
      <c r="A1339" s="188">
        <f t="shared" si="117"/>
        <v>104</v>
      </c>
      <c r="B1339" s="112" t="s">
        <v>2862</v>
      </c>
      <c r="C1339" s="99">
        <f t="shared" si="115"/>
        <v>120166.54399999999</v>
      </c>
      <c r="D1339" s="103" t="str">
        <f>IF(ISNUMBER('Форма 1'!U1339),'Форма 1'!$H1339*VLOOKUP('Форма 1'!$F1339,'Придельники с 2022'!$B$4:$X$28,'Форма 1'!U$8),"")</f>
        <v/>
      </c>
      <c r="E1339" s="103" t="str">
        <f>IF(ISNUMBER('Форма 1'!V1339),'Форма 1'!$H1339*VLOOKUP('Форма 1'!$F1339,'Придельники с 2022'!$B$4:$X$28,'Форма 1'!V$8),"")</f>
        <v/>
      </c>
      <c r="F1339" s="103" t="str">
        <f>IF(ISNUMBER('Форма 1'!W1339),'Форма 1'!$H1339*VLOOKUP('Форма 1'!$F1339,'Придельники с 2022'!$B$4:$X$28,'Форма 1'!W$8),"")</f>
        <v/>
      </c>
      <c r="G1339" s="103" t="str">
        <f>IF(ISNUMBER('Форма 1'!X1339),'Форма 1'!$H1339*VLOOKUP('Форма 1'!$F1339,'Придельники с 2022'!$B$4:$X$28,'Форма 1'!X$8),"")</f>
        <v/>
      </c>
      <c r="H1339" s="103" t="str">
        <f>IF(ISNUMBER('Форма 1'!Y1339),'Форма 1'!$H1339*VLOOKUP('Форма 1'!$F1339,'Придельники с 2022'!$B$4:$X$28,'Форма 1'!Y$8),"")</f>
        <v/>
      </c>
      <c r="I1339" s="103" t="str">
        <f>IF(ISNUMBER('Форма 1'!Z1339),'Форма 1'!$H1339*VLOOKUP('Форма 1'!$F1339,'Придельники с 2022'!$B$4:$X$28,'Форма 1'!Z$8),"")</f>
        <v/>
      </c>
      <c r="J1339" s="103" t="str">
        <f>IF(ISNUMBER('Форма 1'!AA1339),'Форма 1'!$H1339*VLOOKUP('Форма 1'!$F1339,'Придельники с 2022'!$B$4:$X$28,'Форма 1'!AA$8),"")</f>
        <v/>
      </c>
      <c r="K1339" s="90"/>
      <c r="L1339" s="87"/>
      <c r="M1339" s="103" t="str">
        <f>IF(ISNUMBER('Форма 1'!AD1339),'Форма 1'!$H1339*VLOOKUP('Форма 1'!$F1339,'Придельники с 2022'!$B$4:$X$28,'Форма 1'!AD$8),"")</f>
        <v/>
      </c>
      <c r="N1339" s="103" t="str">
        <f>IF(ISBLANK('Форма 1'!$AE1339),"",IF('Форма 1'!$AE1339=1,'Форма 1'!$H1339*VLOOKUP('Форма 1'!$F1339,'Придельники с 2022'!$B$4:$X$28,'Форма 1'!$AE$8,0),IF('Форма 1'!$AE1339=2,'Форма 1'!$H1339*VLOOKUP('Форма 1'!$F1339,'Придельники с 2022'!$B$4:$X$28,13,0),IF('Форма 1'!$AE1339=3,'Форма 1'!$H1339*VLOOKUP('Форма 1'!$F1339,'Придельники с 2022'!$B$4:$X$28,12,0)))))</f>
        <v/>
      </c>
      <c r="O1339" s="103" t="str">
        <f>IF(ISNUMBER('Форма 1'!AF1339),'Форма 1'!$H1339*VLOOKUP('Форма 1'!$F1339,'Придельники с 2022'!$B$4:$X$28,'Форма 1'!AF$8),"")</f>
        <v/>
      </c>
      <c r="P1339" s="87"/>
      <c r="Q1339" s="103" t="str">
        <f>IF(ISNUMBER('Форма 1'!AH1339),'Форма 1'!$H1339*VLOOKUP('Форма 1'!$F1339,'Придельники с 2022'!$B$4:$X$28,'Форма 1'!AH$8),"")</f>
        <v/>
      </c>
      <c r="R1339" s="103" t="str">
        <f>IF(ISNUMBER('Форма 1'!AI1339),'Форма 1'!$H1339*VLOOKUP('Форма 1'!$F1339,'Придельники с 2022'!$B$4:$X$28,'Форма 1'!AI$8),"")</f>
        <v/>
      </c>
      <c r="S1339" s="103">
        <f>IF(ISNUMBER('Форма 1'!AJ1339),'Форма 1'!$H1339*VLOOKUP('Форма 1'!$F1339,'Придельники с 2022'!$B$4:$X$28,'Форма 1'!AJ$8),"")</f>
        <v>120166.54399999999</v>
      </c>
      <c r="T1339" s="87"/>
    </row>
    <row r="1340" spans="1:20">
      <c r="A1340" s="188">
        <f>A1339+1</f>
        <v>105</v>
      </c>
      <c r="B1340" s="112" t="s">
        <v>5104</v>
      </c>
      <c r="C1340" s="99">
        <f>SUM(D1340:J1340,L1340:T1340)</f>
        <v>59551.983999999997</v>
      </c>
      <c r="D1340" s="103" t="str">
        <f>IF(ISNUMBER('Форма 1'!U1340),'Форма 1'!$H1340*VLOOKUP('Форма 1'!$F1340,'Придельники с 2022'!$B$4:$X$28,'Форма 1'!U$8),"")</f>
        <v/>
      </c>
      <c r="E1340" s="103" t="str">
        <f>IF(ISNUMBER('Форма 1'!V1340),'Форма 1'!$H1340*VLOOKUP('Форма 1'!$F1340,'Придельники с 2022'!$B$4:$X$28,'Форма 1'!V$8),"")</f>
        <v/>
      </c>
      <c r="F1340" s="103" t="str">
        <f>IF(ISNUMBER('Форма 1'!W1340),'Форма 1'!$H1340*VLOOKUP('Форма 1'!$F1340,'Придельники с 2022'!$B$4:$X$28,'Форма 1'!W$8),"")</f>
        <v/>
      </c>
      <c r="G1340" s="103" t="str">
        <f>IF(ISNUMBER('Форма 1'!X1340),'Форма 1'!$H1340*VLOOKUP('Форма 1'!$F1340,'Придельники с 2022'!$B$4:$X$28,'Форма 1'!X$8),"")</f>
        <v/>
      </c>
      <c r="H1340" s="103" t="str">
        <f>IF(ISNUMBER('Форма 1'!Y1340),'Форма 1'!$H1340*VLOOKUP('Форма 1'!$F1340,'Придельники с 2022'!$B$4:$X$28,'Форма 1'!Y$8),"")</f>
        <v/>
      </c>
      <c r="I1340" s="103" t="str">
        <f>IF(ISNUMBER('Форма 1'!Z1340),'Форма 1'!$H1340*VLOOKUP('Форма 1'!$F1340,'Придельники с 2022'!$B$4:$X$28,'Форма 1'!Z$8),"")</f>
        <v/>
      </c>
      <c r="J1340" s="103" t="str">
        <f>IF(ISNUMBER('Форма 1'!AA1340),'Форма 1'!$H1340*VLOOKUP('Форма 1'!$F1340,'Придельники с 2022'!$B$4:$X$28,'Форма 1'!AA$8),"")</f>
        <v/>
      </c>
      <c r="K1340" s="90"/>
      <c r="L1340" s="87"/>
      <c r="M1340" s="103" t="str">
        <f>IF(ISNUMBER('Форма 1'!AD1340),'Форма 1'!$H1340*VLOOKUP('Форма 1'!$F1340,'Придельники с 2022'!$B$4:$X$28,'Форма 1'!AD$8),"")</f>
        <v/>
      </c>
      <c r="N1340" s="103" t="str">
        <f>IF(ISBLANK('Форма 1'!$AE1340),"",IF('Форма 1'!$AE1340=1,'Форма 1'!$H1340*VLOOKUP('Форма 1'!$F1340,'Придельники с 2022'!$B$4:$X$28,'Форма 1'!$AE$8,0),IF('Форма 1'!$AE1340=2,'Форма 1'!$H1340*VLOOKUP('Форма 1'!$F1340,'Придельники с 2022'!$B$4:$X$28,13,0),IF('Форма 1'!$AE1340=3,'Форма 1'!$H1340*VLOOKUP('Форма 1'!$F1340,'Придельники с 2022'!$B$4:$X$28,12,0)))))</f>
        <v/>
      </c>
      <c r="O1340" s="103" t="str">
        <f>IF(ISNUMBER('Форма 1'!AF1340),'Форма 1'!$H1340*VLOOKUP('Форма 1'!$F1340,'Придельники с 2022'!$B$4:$X$28,'Форма 1'!AF$8),"")</f>
        <v/>
      </c>
      <c r="P1340" s="87"/>
      <c r="Q1340" s="103" t="str">
        <f>IF(ISNUMBER('Форма 1'!AH1340),'Форма 1'!$H1340*VLOOKUP('Форма 1'!$F1340,'Придельники с 2022'!$B$4:$X$28,'Форма 1'!AH$8),"")</f>
        <v/>
      </c>
      <c r="R1340" s="103" t="str">
        <f>IF(ISNUMBER('Форма 1'!AI1340),'Форма 1'!$H1340*VLOOKUP('Форма 1'!$F1340,'Придельники с 2022'!$B$4:$X$28,'Форма 1'!AI$8),"")</f>
        <v/>
      </c>
      <c r="S1340" s="103">
        <f>IF(ISNUMBER('Форма 1'!AJ1340),'Форма 1'!$H1340*VLOOKUP('Форма 1'!$F1340,'Придельники с 2022'!$B$4:$X$28,'Форма 1'!AJ$8),"")</f>
        <v>59551.983999999997</v>
      </c>
      <c r="T1340" s="87"/>
    </row>
    <row r="1341" spans="1:20">
      <c r="A1341" s="188">
        <f>A1340+1</f>
        <v>106</v>
      </c>
      <c r="B1341" s="112" t="s">
        <v>2864</v>
      </c>
      <c r="C1341" s="99">
        <f>SUM(D1341:J1341,L1341:T1341)</f>
        <v>73945.743999999992</v>
      </c>
      <c r="D1341" s="103" t="str">
        <f>IF(ISNUMBER('Форма 1'!U1341),'Форма 1'!$H1341*VLOOKUP('Форма 1'!$F1341,'Придельники с 2022'!$B$4:$X$28,'Форма 1'!U$8),"")</f>
        <v/>
      </c>
      <c r="E1341" s="103" t="str">
        <f>IF(ISNUMBER('Форма 1'!V1341),'Форма 1'!$H1341*VLOOKUP('Форма 1'!$F1341,'Придельники с 2022'!$B$4:$X$28,'Форма 1'!V$8),"")</f>
        <v/>
      </c>
      <c r="F1341" s="103" t="str">
        <f>IF(ISNUMBER('Форма 1'!W1341),'Форма 1'!$H1341*VLOOKUP('Форма 1'!$F1341,'Придельники с 2022'!$B$4:$X$28,'Форма 1'!W$8),"")</f>
        <v/>
      </c>
      <c r="G1341" s="103" t="str">
        <f>IF(ISNUMBER('Форма 1'!X1341),'Форма 1'!$H1341*VLOOKUP('Форма 1'!$F1341,'Придельники с 2022'!$B$4:$X$28,'Форма 1'!X$8),"")</f>
        <v/>
      </c>
      <c r="H1341" s="103" t="str">
        <f>IF(ISNUMBER('Форма 1'!Y1341),'Форма 1'!$H1341*VLOOKUP('Форма 1'!$F1341,'Придельники с 2022'!$B$4:$X$28,'Форма 1'!Y$8),"")</f>
        <v/>
      </c>
      <c r="I1341" s="103" t="str">
        <f>IF(ISNUMBER('Форма 1'!Z1341),'Форма 1'!$H1341*VLOOKUP('Форма 1'!$F1341,'Придельники с 2022'!$B$4:$X$28,'Форма 1'!Z$8),"")</f>
        <v/>
      </c>
      <c r="J1341" s="103" t="str">
        <f>IF(ISNUMBER('Форма 1'!AA1341),'Форма 1'!$H1341*VLOOKUP('Форма 1'!$F1341,'Придельники с 2022'!$B$4:$X$28,'Форма 1'!AA$8),"")</f>
        <v/>
      </c>
      <c r="K1341" s="90"/>
      <c r="L1341" s="87"/>
      <c r="M1341" s="103" t="str">
        <f>IF(ISNUMBER('Форма 1'!AD1341),'Форма 1'!$H1341*VLOOKUP('Форма 1'!$F1341,'Придельники с 2022'!$B$4:$X$28,'Форма 1'!AD$8),"")</f>
        <v/>
      </c>
      <c r="N1341" s="103" t="str">
        <f>IF(ISBLANK('Форма 1'!$AE1341),"",IF('Форма 1'!$AE1341=1,'Форма 1'!$H1341*VLOOKUP('Форма 1'!$F1341,'Придельники с 2022'!$B$4:$X$28,'Форма 1'!$AE$8,0),IF('Форма 1'!$AE1341=2,'Форма 1'!$H1341*VLOOKUP('Форма 1'!$F1341,'Придельники с 2022'!$B$4:$X$28,13,0),IF('Форма 1'!$AE1341=3,'Форма 1'!$H1341*VLOOKUP('Форма 1'!$F1341,'Придельники с 2022'!$B$4:$X$28,12,0)))))</f>
        <v/>
      </c>
      <c r="O1341" s="103" t="str">
        <f>IF(ISNUMBER('Форма 1'!AF1341),'Форма 1'!$H1341*VLOOKUP('Форма 1'!$F1341,'Придельники с 2022'!$B$4:$X$28,'Форма 1'!AF$8),"")</f>
        <v/>
      </c>
      <c r="P1341" s="87"/>
      <c r="Q1341" s="103" t="str">
        <f>IF(ISNUMBER('Форма 1'!AH1341),'Форма 1'!$H1341*VLOOKUP('Форма 1'!$F1341,'Придельники с 2022'!$B$4:$X$28,'Форма 1'!AH$8),"")</f>
        <v/>
      </c>
      <c r="R1341" s="103" t="str">
        <f>IF(ISNUMBER('Форма 1'!AI1341),'Форма 1'!$H1341*VLOOKUP('Форма 1'!$F1341,'Придельники с 2022'!$B$4:$X$28,'Форма 1'!AI$8),"")</f>
        <v/>
      </c>
      <c r="S1341" s="103">
        <f>IF(ISNUMBER('Форма 1'!AJ1341),'Форма 1'!$H1341*VLOOKUP('Форма 1'!$F1341,'Придельники с 2022'!$B$4:$X$28,'Форма 1'!AJ$8),"")</f>
        <v>73945.743999999992</v>
      </c>
      <c r="T1341" s="87"/>
    </row>
    <row r="1342" spans="1:20">
      <c r="A1342" s="188">
        <f t="shared" ref="A1342" si="118">A1341+1</f>
        <v>107</v>
      </c>
      <c r="B1342" s="112" t="s">
        <v>2865</v>
      </c>
      <c r="C1342" s="99">
        <f>SUM(D1342:J1342,L1342:T1342)</f>
        <v>73795.024000000005</v>
      </c>
      <c r="D1342" s="103" t="str">
        <f>IF(ISNUMBER('Форма 1'!U1342),'Форма 1'!$H1342*VLOOKUP('Форма 1'!$F1342,'Придельники с 2022'!$B$4:$X$28,'Форма 1'!U$8),"")</f>
        <v/>
      </c>
      <c r="E1342" s="103" t="str">
        <f>IF(ISNUMBER('Форма 1'!V1342),'Форма 1'!$H1342*VLOOKUP('Форма 1'!$F1342,'Придельники с 2022'!$B$4:$X$28,'Форма 1'!V$8),"")</f>
        <v/>
      </c>
      <c r="F1342" s="103" t="str">
        <f>IF(ISNUMBER('Форма 1'!W1342),'Форма 1'!$H1342*VLOOKUP('Форма 1'!$F1342,'Придельники с 2022'!$B$4:$X$28,'Форма 1'!W$8),"")</f>
        <v/>
      </c>
      <c r="G1342" s="103" t="str">
        <f>IF(ISNUMBER('Форма 1'!X1342),'Форма 1'!$H1342*VLOOKUP('Форма 1'!$F1342,'Придельники с 2022'!$B$4:$X$28,'Форма 1'!X$8),"")</f>
        <v/>
      </c>
      <c r="H1342" s="103" t="str">
        <f>IF(ISNUMBER('Форма 1'!Y1342),'Форма 1'!$H1342*VLOOKUP('Форма 1'!$F1342,'Придельники с 2022'!$B$4:$X$28,'Форма 1'!Y$8),"")</f>
        <v/>
      </c>
      <c r="I1342" s="103" t="str">
        <f>IF(ISNUMBER('Форма 1'!Z1342),'Форма 1'!$H1342*VLOOKUP('Форма 1'!$F1342,'Придельники с 2022'!$B$4:$X$28,'Форма 1'!Z$8),"")</f>
        <v/>
      </c>
      <c r="J1342" s="103" t="str">
        <f>IF(ISNUMBER('Форма 1'!AA1342),'Форма 1'!$H1342*VLOOKUP('Форма 1'!$F1342,'Придельники с 2022'!$B$4:$X$28,'Форма 1'!AA$8),"")</f>
        <v/>
      </c>
      <c r="K1342" s="90"/>
      <c r="L1342" s="87"/>
      <c r="M1342" s="103" t="str">
        <f>IF(ISNUMBER('Форма 1'!AD1342),'Форма 1'!$H1342*VLOOKUP('Форма 1'!$F1342,'Придельники с 2022'!$B$4:$X$28,'Форма 1'!AD$8),"")</f>
        <v/>
      </c>
      <c r="N1342" s="103" t="str">
        <f>IF(ISBLANK('Форма 1'!$AE1342),"",IF('Форма 1'!$AE1342=1,'Форма 1'!$H1342*VLOOKUP('Форма 1'!$F1342,'Придельники с 2022'!$B$4:$X$28,'Форма 1'!$AE$8,0),IF('Форма 1'!$AE1342=2,'Форма 1'!$H1342*VLOOKUP('Форма 1'!$F1342,'Придельники с 2022'!$B$4:$X$28,13,0),IF('Форма 1'!$AE1342=3,'Форма 1'!$H1342*VLOOKUP('Форма 1'!$F1342,'Придельники с 2022'!$B$4:$X$28,12,0)))))</f>
        <v/>
      </c>
      <c r="O1342" s="103" t="str">
        <f>IF(ISNUMBER('Форма 1'!AF1342),'Форма 1'!$H1342*VLOOKUP('Форма 1'!$F1342,'Придельники с 2022'!$B$4:$X$28,'Форма 1'!AF$8),"")</f>
        <v/>
      </c>
      <c r="P1342" s="87"/>
      <c r="Q1342" s="103" t="str">
        <f>IF(ISNUMBER('Форма 1'!AH1342),'Форма 1'!$H1342*VLOOKUP('Форма 1'!$F1342,'Придельники с 2022'!$B$4:$X$28,'Форма 1'!AH$8),"")</f>
        <v/>
      </c>
      <c r="R1342" s="103" t="str">
        <f>IF(ISNUMBER('Форма 1'!AI1342),'Форма 1'!$H1342*VLOOKUP('Форма 1'!$F1342,'Придельники с 2022'!$B$4:$X$28,'Форма 1'!AI$8),"")</f>
        <v/>
      </c>
      <c r="S1342" s="103">
        <f>IF(ISNUMBER('Форма 1'!AJ1342),'Форма 1'!$H1342*VLOOKUP('Форма 1'!$F1342,'Придельники с 2022'!$B$4:$X$28,'Форма 1'!AJ$8),"")</f>
        <v>73795.024000000005</v>
      </c>
      <c r="T1342" s="87"/>
    </row>
    <row r="1343" spans="1:20">
      <c r="A1343" s="188">
        <f>A1342+1</f>
        <v>108</v>
      </c>
      <c r="B1343" s="112" t="s">
        <v>264</v>
      </c>
      <c r="C1343" s="99">
        <f>SUM(D1343:J1343,L1343:T1343)</f>
        <v>22716.016</v>
      </c>
      <c r="D1343" s="103" t="str">
        <f>IF(ISNUMBER('Форма 1'!U1343),'Форма 1'!$H1343*VLOOKUP('Форма 1'!$F1343,'Придельники с 2022'!$B$4:$X$28,'Форма 1'!U$8),"")</f>
        <v/>
      </c>
      <c r="E1343" s="103" t="str">
        <f>IF(ISNUMBER('Форма 1'!V1343),'Форма 1'!$H1343*VLOOKUP('Форма 1'!$F1343,'Придельники с 2022'!$B$4:$X$28,'Форма 1'!V$8),"")</f>
        <v/>
      </c>
      <c r="F1343" s="103" t="str">
        <f>IF(ISNUMBER('Форма 1'!W1343),'Форма 1'!$H1343*VLOOKUP('Форма 1'!$F1343,'Придельники с 2022'!$B$4:$X$28,'Форма 1'!W$8),"")</f>
        <v/>
      </c>
      <c r="G1343" s="103" t="str">
        <f>IF(ISNUMBER('Форма 1'!X1343),'Форма 1'!$H1343*VLOOKUP('Форма 1'!$F1343,'Придельники с 2022'!$B$4:$X$28,'Форма 1'!X$8),"")</f>
        <v/>
      </c>
      <c r="H1343" s="103" t="str">
        <f>IF(ISNUMBER('Форма 1'!Y1343),'Форма 1'!$H1343*VLOOKUP('Форма 1'!$F1343,'Придельники с 2022'!$B$4:$X$28,'Форма 1'!Y$8),"")</f>
        <v/>
      </c>
      <c r="I1343" s="103" t="str">
        <f>IF(ISNUMBER('Форма 1'!Z1343),'Форма 1'!$H1343*VLOOKUP('Форма 1'!$F1343,'Придельники с 2022'!$B$4:$X$28,'Форма 1'!Z$8),"")</f>
        <v/>
      </c>
      <c r="J1343" s="103" t="str">
        <f>IF(ISNUMBER('Форма 1'!AA1343),'Форма 1'!$H1343*VLOOKUP('Форма 1'!$F1343,'Придельники с 2022'!$B$4:$X$28,'Форма 1'!AA$8),"")</f>
        <v/>
      </c>
      <c r="K1343" s="90"/>
      <c r="L1343" s="87"/>
      <c r="M1343" s="103" t="str">
        <f>IF(ISNUMBER('Форма 1'!AD1343),'Форма 1'!$H1343*VLOOKUP('Форма 1'!$F1343,'Придельники с 2022'!$B$4:$X$28,'Форма 1'!AD$8),"")</f>
        <v/>
      </c>
      <c r="N1343" s="103" t="str">
        <f>IF(ISBLANK('Форма 1'!$AE1343),"",IF('Форма 1'!$AE1343=1,'Форма 1'!$H1343*VLOOKUP('Форма 1'!$F1343,'Придельники с 2022'!$B$4:$X$28,'Форма 1'!$AE$8,0),IF('Форма 1'!$AE1343=2,'Форма 1'!$H1343*VLOOKUP('Форма 1'!$F1343,'Придельники с 2022'!$B$4:$X$28,13,0),IF('Форма 1'!$AE1343=3,'Форма 1'!$H1343*VLOOKUP('Форма 1'!$F1343,'Придельники с 2022'!$B$4:$X$28,12,0)))))</f>
        <v/>
      </c>
      <c r="O1343" s="103" t="str">
        <f>IF(ISNUMBER('Форма 1'!AF1343),'Форма 1'!$H1343*VLOOKUP('Форма 1'!$F1343,'Придельники с 2022'!$B$4:$X$28,'Форма 1'!AF$8),"")</f>
        <v/>
      </c>
      <c r="P1343" s="87"/>
      <c r="Q1343" s="103" t="str">
        <f>IF(ISNUMBER('Форма 1'!AH1343),'Форма 1'!$H1343*VLOOKUP('Форма 1'!$F1343,'Придельники с 2022'!$B$4:$X$28,'Форма 1'!AH$8),"")</f>
        <v/>
      </c>
      <c r="R1343" s="103" t="str">
        <f>IF(ISNUMBER('Форма 1'!AI1343),'Форма 1'!$H1343*VLOOKUP('Форма 1'!$F1343,'Придельники с 2022'!$B$4:$X$28,'Форма 1'!AI$8),"")</f>
        <v/>
      </c>
      <c r="S1343" s="103">
        <f>IF(ISNUMBER('Форма 1'!AJ1343),'Форма 1'!$H1343*VLOOKUP('Форма 1'!$F1343,'Придельники с 2022'!$B$4:$X$28,'Форма 1'!AJ$8),"")</f>
        <v>22716.016</v>
      </c>
      <c r="T1343" s="87"/>
    </row>
    <row r="1344" spans="1:20">
      <c r="A1344" s="188">
        <f>A1343+1</f>
        <v>109</v>
      </c>
      <c r="B1344" s="112" t="s">
        <v>265</v>
      </c>
      <c r="C1344" s="99">
        <f>SUM(D1344:J1344,L1344:T1344)</f>
        <v>71403.600000000006</v>
      </c>
      <c r="D1344" s="103" t="str">
        <f>IF(ISNUMBER('Форма 1'!U1344),'Форма 1'!$H1344*VLOOKUP('Форма 1'!$F1344,'Придельники с 2022'!$B$4:$X$28,'Форма 1'!U$8),"")</f>
        <v/>
      </c>
      <c r="E1344" s="103" t="str">
        <f>IF(ISNUMBER('Форма 1'!V1344),'Форма 1'!$H1344*VLOOKUP('Форма 1'!$F1344,'Придельники с 2022'!$B$4:$X$28,'Форма 1'!V$8),"")</f>
        <v/>
      </c>
      <c r="F1344" s="103" t="str">
        <f>IF(ISNUMBER('Форма 1'!W1344),'Форма 1'!$H1344*VLOOKUP('Форма 1'!$F1344,'Придельники с 2022'!$B$4:$X$28,'Форма 1'!W$8),"")</f>
        <v/>
      </c>
      <c r="G1344" s="103" t="str">
        <f>IF(ISNUMBER('Форма 1'!X1344),'Форма 1'!$H1344*VLOOKUP('Форма 1'!$F1344,'Придельники с 2022'!$B$4:$X$28,'Форма 1'!X$8),"")</f>
        <v/>
      </c>
      <c r="H1344" s="103" t="str">
        <f>IF(ISNUMBER('Форма 1'!Y1344),'Форма 1'!$H1344*VLOOKUP('Форма 1'!$F1344,'Придельники с 2022'!$B$4:$X$28,'Форма 1'!Y$8),"")</f>
        <v/>
      </c>
      <c r="I1344" s="103" t="str">
        <f>IF(ISNUMBER('Форма 1'!Z1344),'Форма 1'!$H1344*VLOOKUP('Форма 1'!$F1344,'Придельники с 2022'!$B$4:$X$28,'Форма 1'!Z$8),"")</f>
        <v/>
      </c>
      <c r="J1344" s="103" t="str">
        <f>IF(ISNUMBER('Форма 1'!AA1344),'Форма 1'!$H1344*VLOOKUP('Форма 1'!$F1344,'Придельники с 2022'!$B$4:$X$28,'Форма 1'!AA$8),"")</f>
        <v/>
      </c>
      <c r="K1344" s="90"/>
      <c r="L1344" s="87"/>
      <c r="M1344" s="103" t="str">
        <f>IF(ISNUMBER('Форма 1'!AD1344),'Форма 1'!$H1344*VLOOKUP('Форма 1'!$F1344,'Придельники с 2022'!$B$4:$X$28,'Форма 1'!AD$8),"")</f>
        <v/>
      </c>
      <c r="N1344" s="103" t="str">
        <f>IF(ISBLANK('Форма 1'!$AE1344),"",IF('Форма 1'!$AE1344=1,'Форма 1'!$H1344*VLOOKUP('Форма 1'!$F1344,'Придельники с 2022'!$B$4:$X$28,'Форма 1'!$AE$8,0),IF('Форма 1'!$AE1344=2,'Форма 1'!$H1344*VLOOKUP('Форма 1'!$F1344,'Придельники с 2022'!$B$4:$X$28,13,0),IF('Форма 1'!$AE1344=3,'Форма 1'!$H1344*VLOOKUP('Форма 1'!$F1344,'Придельники с 2022'!$B$4:$X$28,12,0)))))</f>
        <v/>
      </c>
      <c r="O1344" s="103" t="str">
        <f>IF(ISNUMBER('Форма 1'!AF1344),'Форма 1'!$H1344*VLOOKUP('Форма 1'!$F1344,'Придельники с 2022'!$B$4:$X$28,'Форма 1'!AF$8),"")</f>
        <v/>
      </c>
      <c r="P1344" s="87"/>
      <c r="Q1344" s="103" t="str">
        <f>IF(ISNUMBER('Форма 1'!AH1344),'Форма 1'!$H1344*VLOOKUP('Форма 1'!$F1344,'Придельники с 2022'!$B$4:$X$28,'Форма 1'!AH$8),"")</f>
        <v/>
      </c>
      <c r="R1344" s="103" t="str">
        <f>IF(ISNUMBER('Форма 1'!AI1344),'Форма 1'!$H1344*VLOOKUP('Форма 1'!$F1344,'Придельники с 2022'!$B$4:$X$28,'Форма 1'!AI$8),"")</f>
        <v/>
      </c>
      <c r="S1344" s="103">
        <f>IF(ISNUMBER('Форма 1'!AJ1344),'Форма 1'!$H1344*VLOOKUP('Форма 1'!$F1344,'Придельники с 2022'!$B$4:$X$28,'Форма 1'!AJ$8),"")</f>
        <v>71403.600000000006</v>
      </c>
      <c r="T1344" s="87"/>
    </row>
    <row r="1345" spans="1:20">
      <c r="A1345" s="188">
        <f>A1316+1</f>
        <v>82</v>
      </c>
      <c r="B1345" s="189" t="s">
        <v>1459</v>
      </c>
      <c r="C1345" s="99">
        <f t="shared" si="113"/>
        <v>10385253.465</v>
      </c>
      <c r="D1345" s="103">
        <f>IF(ISNUMBER('Форма 1'!U1345),'Форма 1'!$H1345*VLOOKUP('Форма 1'!$F1345,'Придельники с 2022'!$B$4:$X$28,'Форма 1'!U$8),"")</f>
        <v>807654.04200000002</v>
      </c>
      <c r="E1345" s="103">
        <f>IF(ISNUMBER('Форма 1'!V1345),'Форма 1'!$H1345*VLOOKUP('Форма 1'!$F1345,'Придельники с 2022'!$B$4:$X$28,'Форма 1'!V$8),"")</f>
        <v>9165370.932</v>
      </c>
      <c r="F1345" s="103" t="str">
        <f>IF(ISNUMBER('Форма 1'!W1345),'Форма 1'!$H1345*VLOOKUP('Форма 1'!$F1345,'Придельники с 2022'!$B$4:$X$28,'Форма 1'!W$8),"")</f>
        <v/>
      </c>
      <c r="G1345" s="103">
        <f>IF(ISNUMBER('Форма 1'!X1345),'Форма 1'!$H1345*VLOOKUP('Форма 1'!$F1345,'Придельники с 2022'!$B$4:$X$28,'Форма 1'!X$8),"")</f>
        <v>412228.49099999998</v>
      </c>
      <c r="H1345" s="103" t="str">
        <f>IF(ISNUMBER('Форма 1'!Y1345),'Форма 1'!$H1345*VLOOKUP('Форма 1'!$F1345,'Придельники с 2022'!$B$4:$X$28,'Форма 1'!Y$8),"")</f>
        <v/>
      </c>
      <c r="I1345" s="103" t="str">
        <f>IF(ISNUMBER('Форма 1'!Z1345),'Форма 1'!$H1345*VLOOKUP('Форма 1'!$F1345,'Придельники с 2022'!$B$4:$X$28,'Форма 1'!Z$8),"")</f>
        <v/>
      </c>
      <c r="J1345" s="103" t="str">
        <f>IF(ISNUMBER('Форма 1'!AA1345),'Форма 1'!$H1345*VLOOKUP('Форма 1'!$F1345,'Придельники с 2022'!$B$4:$X$28,'Форма 1'!AA$8),"")</f>
        <v/>
      </c>
      <c r="K1345" s="90"/>
      <c r="L1345" s="87"/>
      <c r="M1345" s="103" t="str">
        <f>IF(ISNUMBER('Форма 1'!AD1345),'Форма 1'!$H1345*VLOOKUP('Форма 1'!$F1345,'Придельники с 2022'!$B$4:$X$28,'Форма 1'!AD$8),"")</f>
        <v/>
      </c>
      <c r="N1345" s="103" t="str">
        <f>IF(ISBLANK('Форма 1'!$AE1345),"",IF('Форма 1'!$AE1345=1,'Форма 1'!$H1345*VLOOKUP('Форма 1'!$F1345,'Придельники с 2022'!$B$4:$X$28,'Форма 1'!$AE$8,0),IF('Форма 1'!$AE1345=2,'Форма 1'!$H1345*VLOOKUP('Форма 1'!$F1345,'Придельники с 2022'!$B$4:$X$28,13,0),IF('Форма 1'!$AE1345=3,'Форма 1'!$H1345*VLOOKUP('Форма 1'!$F1345,'Придельники с 2022'!$B$4:$X$28,12,0)))))</f>
        <v/>
      </c>
      <c r="O1345" s="103" t="str">
        <f>IF(ISNUMBER('Форма 1'!AF1345),'Форма 1'!$H1345*VLOOKUP('Форма 1'!$F1345,'Придельники с 2022'!$B$4:$X$28,'Форма 1'!AF$8),"")</f>
        <v/>
      </c>
      <c r="P1345" s="87"/>
      <c r="Q1345" s="103" t="str">
        <f>IF(ISNUMBER('Форма 1'!AH1345),'Форма 1'!$H1345*VLOOKUP('Форма 1'!$F1345,'Придельники с 2022'!$B$4:$X$28,'Форма 1'!AH$8),"")</f>
        <v/>
      </c>
      <c r="R1345" s="103" t="str">
        <f>IF(ISNUMBER('Форма 1'!AI1345),'Форма 1'!$H1345*VLOOKUP('Форма 1'!$F1345,'Придельники с 2022'!$B$4:$X$28,'Форма 1'!AI$8),"")</f>
        <v/>
      </c>
      <c r="S1345" s="103" t="str">
        <f>IF(ISNUMBER('Форма 1'!AJ1345),'Форма 1'!$H1345*VLOOKUP('Форма 1'!$F1345,'Придельники с 2022'!$B$4:$X$28,'Форма 1'!AJ$8),"")</f>
        <v/>
      </c>
      <c r="T1345" s="87"/>
    </row>
    <row r="1346" spans="1:20" ht="15.75">
      <c r="A1346" s="187">
        <v>0</v>
      </c>
      <c r="B1346" s="34" t="s">
        <v>268</v>
      </c>
      <c r="C1346" s="36">
        <f>SUM(C1347:C1369)</f>
        <v>113638920.78300002</v>
      </c>
      <c r="D1346" s="36">
        <f t="shared" ref="D1346:T1346" si="119">SUM(D1347:D1369)</f>
        <v>4557765.9400000004</v>
      </c>
      <c r="E1346" s="36">
        <f t="shared" si="119"/>
        <v>6162381.8079999993</v>
      </c>
      <c r="F1346" s="36">
        <f t="shared" si="119"/>
        <v>5818610.8190000001</v>
      </c>
      <c r="G1346" s="36">
        <f t="shared" si="119"/>
        <v>6136845.7170000002</v>
      </c>
      <c r="H1346" s="36">
        <f t="shared" si="119"/>
        <v>9394028.6439999994</v>
      </c>
      <c r="I1346" s="36">
        <f t="shared" si="119"/>
        <v>5188474.9249999998</v>
      </c>
      <c r="J1346" s="36">
        <f t="shared" si="119"/>
        <v>6800999.7199999988</v>
      </c>
      <c r="K1346" s="39">
        <f t="shared" si="119"/>
        <v>0</v>
      </c>
      <c r="L1346" s="36">
        <f t="shared" si="119"/>
        <v>0</v>
      </c>
      <c r="M1346" s="36">
        <f t="shared" si="119"/>
        <v>62109125.907000005</v>
      </c>
      <c r="N1346" s="36">
        <f t="shared" si="119"/>
        <v>6032848.3949999996</v>
      </c>
      <c r="O1346" s="36">
        <f t="shared" si="119"/>
        <v>1437838.9080000001</v>
      </c>
      <c r="P1346" s="36">
        <f t="shared" si="119"/>
        <v>0</v>
      </c>
      <c r="Q1346" s="36">
        <f t="shared" si="119"/>
        <v>0</v>
      </c>
      <c r="R1346" s="36">
        <f t="shared" si="119"/>
        <v>0</v>
      </c>
      <c r="S1346" s="36">
        <f t="shared" si="119"/>
        <v>0</v>
      </c>
      <c r="T1346" s="36">
        <f t="shared" si="119"/>
        <v>0</v>
      </c>
    </row>
    <row r="1347" spans="1:20">
      <c r="A1347" s="188">
        <f t="shared" si="114"/>
        <v>1</v>
      </c>
      <c r="B1347" s="189" t="s">
        <v>1460</v>
      </c>
      <c r="C1347" s="99">
        <f t="shared" si="113"/>
        <v>15456142.591999998</v>
      </c>
      <c r="D1347" s="103">
        <f>IF(ISNUMBER('Форма 1'!U1347),'Форма 1'!$H1347*VLOOKUP('Форма 1'!$F1347,'Придельники с 2022'!$B$4:$X$28,'Форма 1'!U$8),"")</f>
        <v>1287177.892</v>
      </c>
      <c r="E1347" s="103">
        <f>IF(ISNUMBER('Форма 1'!V1347),'Форма 1'!$H1347*VLOOKUP('Форма 1'!$F1347,'Придельники с 2022'!$B$4:$X$28,'Форма 1'!V$8),"")</f>
        <v>6162381.8079999993</v>
      </c>
      <c r="F1347" s="103">
        <f>IF(ISNUMBER('Форма 1'!W1347),'Форма 1'!$H1347*VLOOKUP('Форма 1'!$F1347,'Придельники с 2022'!$B$4:$X$28,'Форма 1'!W$8),"")</f>
        <v>1296566.4799999997</v>
      </c>
      <c r="G1347" s="103">
        <f>IF(ISNUMBER('Форма 1'!X1347),'Форма 1'!$H1347*VLOOKUP('Форма 1'!$F1347,'Придельники с 2022'!$B$4:$X$28,'Форма 1'!X$8),"")</f>
        <v>805337.72</v>
      </c>
      <c r="H1347" s="103">
        <f>IF(ISNUMBER('Форма 1'!Y1347),'Форма 1'!$H1347*VLOOKUP('Форма 1'!$F1347,'Придельники с 2022'!$B$4:$X$28,'Форма 1'!Y$8),"")</f>
        <v>2121721.7999999998</v>
      </c>
      <c r="I1347" s="103">
        <f>IF(ISNUMBER('Форма 1'!Z1347),'Форма 1'!$H1347*VLOOKUP('Форма 1'!$F1347,'Придельники с 2022'!$B$4:$X$28,'Форма 1'!Z$8),"")</f>
        <v>1127893.932</v>
      </c>
      <c r="J1347" s="103">
        <f>IF(ISNUMBER('Форма 1'!AA1347),'Форма 1'!$H1347*VLOOKUP('Форма 1'!$F1347,'Придельники с 2022'!$B$4:$X$28,'Форма 1'!AA$8),"")</f>
        <v>2655062.9599999995</v>
      </c>
      <c r="K1347" s="90"/>
      <c r="L1347" s="87"/>
      <c r="M1347" s="103" t="str">
        <f>IF(ISNUMBER('Форма 1'!AD1347),'Форма 1'!$H1347*VLOOKUP('Форма 1'!$F1347,'Придельники с 2022'!$B$4:$X$28,'Форма 1'!AD$8),"")</f>
        <v/>
      </c>
      <c r="N1347" s="103" t="str">
        <f>IF(ISBLANK('Форма 1'!$AE1347),"",IF('Форма 1'!$AE1347=1,'Форма 1'!$H1347*VLOOKUP('Форма 1'!$F1347,'Придельники с 2022'!$B$4:$X$28,'Форма 1'!$AE$8,0),IF('Форма 1'!$AE1347=2,'Форма 1'!$H1347*VLOOKUP('Форма 1'!$F1347,'Придельники с 2022'!$B$4:$X$28,13,0),IF('Форма 1'!$AE1347=3,'Форма 1'!$H1347*VLOOKUP('Форма 1'!$F1347,'Придельники с 2022'!$B$4:$X$28,12,0)))))</f>
        <v/>
      </c>
      <c r="O1347" s="103" t="str">
        <f>IF(ISNUMBER('Форма 1'!AF1347),'Форма 1'!$H1347*VLOOKUP('Форма 1'!$F1347,'Придельники с 2022'!$B$4:$X$28,'Форма 1'!AF$8),"")</f>
        <v/>
      </c>
      <c r="P1347" s="87"/>
      <c r="Q1347" s="103" t="str">
        <f>IF(ISNUMBER('Форма 1'!AH1347),'Форма 1'!$H1347*VLOOKUP('Форма 1'!$F1347,'Придельники с 2022'!$B$4:$X$28,'Форма 1'!AH$8),"")</f>
        <v/>
      </c>
      <c r="R1347" s="103" t="str">
        <f>IF(ISNUMBER('Форма 1'!AI1347),'Форма 1'!$H1347*VLOOKUP('Форма 1'!$F1347,'Придельники с 2022'!$B$4:$X$28,'Форма 1'!AI$8),"")</f>
        <v/>
      </c>
      <c r="S1347" s="103" t="str">
        <f>IF(ISNUMBER('Форма 1'!AJ1347),'Форма 1'!$H1347*VLOOKUP('Форма 1'!$F1347,'Придельники с 2022'!$B$4:$X$28,'Форма 1'!AJ$8),"")</f>
        <v/>
      </c>
      <c r="T1347" s="87"/>
    </row>
    <row r="1348" spans="1:20">
      <c r="A1348" s="188">
        <f t="shared" si="114"/>
        <v>2</v>
      </c>
      <c r="B1348" s="189" t="s">
        <v>1461</v>
      </c>
      <c r="C1348" s="99">
        <f t="shared" si="113"/>
        <v>5939917.8849999998</v>
      </c>
      <c r="D1348" s="103" t="str">
        <f>IF(ISNUMBER('Форма 1'!U1348),'Форма 1'!$H1348*VLOOKUP('Форма 1'!$F1348,'Придельники с 2022'!$B$4:$X$28,'Форма 1'!U$8),"")</f>
        <v/>
      </c>
      <c r="E1348" s="103" t="str">
        <f>IF(ISNUMBER('Форма 1'!V1348),'Форма 1'!$H1348*VLOOKUP('Форма 1'!$F1348,'Придельники с 2022'!$B$4:$X$28,'Форма 1'!V$8),"")</f>
        <v/>
      </c>
      <c r="F1348" s="103" t="str">
        <f>IF(ISNUMBER('Форма 1'!W1348),'Форма 1'!$H1348*VLOOKUP('Форма 1'!$F1348,'Придельники с 2022'!$B$4:$X$28,'Форма 1'!W$8),"")</f>
        <v/>
      </c>
      <c r="G1348" s="103" t="str">
        <f>IF(ISNUMBER('Форма 1'!X1348),'Форма 1'!$H1348*VLOOKUP('Форма 1'!$F1348,'Придельники с 2022'!$B$4:$X$28,'Форма 1'!X$8),"")</f>
        <v/>
      </c>
      <c r="H1348" s="103" t="str">
        <f>IF(ISNUMBER('Форма 1'!Y1348),'Форма 1'!$H1348*VLOOKUP('Форма 1'!$F1348,'Придельники с 2022'!$B$4:$X$28,'Форма 1'!Y$8),"")</f>
        <v/>
      </c>
      <c r="I1348" s="103" t="str">
        <f>IF(ISNUMBER('Форма 1'!Z1348),'Форма 1'!$H1348*VLOOKUP('Форма 1'!$F1348,'Придельники с 2022'!$B$4:$X$28,'Форма 1'!Z$8),"")</f>
        <v/>
      </c>
      <c r="J1348" s="103" t="str">
        <f>IF(ISNUMBER('Форма 1'!AA1348),'Форма 1'!$H1348*VLOOKUP('Форма 1'!$F1348,'Придельники с 2022'!$B$4:$X$28,'Форма 1'!AA$8),"")</f>
        <v/>
      </c>
      <c r="K1348" s="100"/>
      <c r="L1348" s="99"/>
      <c r="M1348" s="103">
        <f>IF(ISNUMBER('Форма 1'!AD1348),'Форма 1'!$H1348*VLOOKUP('Форма 1'!$F1348,'Придельники с 2022'!$B$4:$X$28,'Форма 1'!AD$8),"")</f>
        <v>5939917.8849999998</v>
      </c>
      <c r="N1348" s="103" t="str">
        <f>IF(ISBLANK('Форма 1'!$AE1348),"",IF('Форма 1'!$AE1348=1,'Форма 1'!$H1348*VLOOKUP('Форма 1'!$F1348,'Придельники с 2022'!$B$4:$X$28,'Форма 1'!$AE$8,0),IF('Форма 1'!$AE1348=2,'Форма 1'!$H1348*VLOOKUP('Форма 1'!$F1348,'Придельники с 2022'!$B$4:$X$28,13,0),IF('Форма 1'!$AE1348=3,'Форма 1'!$H1348*VLOOKUP('Форма 1'!$F1348,'Придельники с 2022'!$B$4:$X$28,12,0)))))</f>
        <v/>
      </c>
      <c r="O1348" s="103" t="str">
        <f>IF(ISNUMBER('Форма 1'!AF1348),'Форма 1'!$H1348*VLOOKUP('Форма 1'!$F1348,'Придельники с 2022'!$B$4:$X$28,'Форма 1'!AF$8),"")</f>
        <v/>
      </c>
      <c r="P1348" s="99"/>
      <c r="Q1348" s="103" t="str">
        <f>IF(ISNUMBER('Форма 1'!AH1348),'Форма 1'!$H1348*VLOOKUP('Форма 1'!$F1348,'Придельники с 2022'!$B$4:$X$28,'Форма 1'!AH$8),"")</f>
        <v/>
      </c>
      <c r="R1348" s="103" t="str">
        <f>IF(ISNUMBER('Форма 1'!AI1348),'Форма 1'!$H1348*VLOOKUP('Форма 1'!$F1348,'Придельники с 2022'!$B$4:$X$28,'Форма 1'!AI$8),"")</f>
        <v/>
      </c>
      <c r="S1348" s="103" t="str">
        <f>IF(ISNUMBER('Форма 1'!AJ1348),'Форма 1'!$H1348*VLOOKUP('Форма 1'!$F1348,'Придельники с 2022'!$B$4:$X$28,'Форма 1'!AJ$8),"")</f>
        <v/>
      </c>
      <c r="T1348" s="99"/>
    </row>
    <row r="1349" spans="1:20">
      <c r="A1349" s="188">
        <f t="shared" si="114"/>
        <v>3</v>
      </c>
      <c r="B1349" s="189" t="s">
        <v>1462</v>
      </c>
      <c r="C1349" s="99">
        <f t="shared" si="113"/>
        <v>4145936.76</v>
      </c>
      <c r="D1349" s="103" t="str">
        <f>IF(ISNUMBER('Форма 1'!U1349),'Форма 1'!$H1349*VLOOKUP('Форма 1'!$F1349,'Придельники с 2022'!$B$4:$X$28,'Форма 1'!U$8),"")</f>
        <v/>
      </c>
      <c r="E1349" s="103" t="str">
        <f>IF(ISNUMBER('Форма 1'!V1349),'Форма 1'!$H1349*VLOOKUP('Форма 1'!$F1349,'Придельники с 2022'!$B$4:$X$28,'Форма 1'!V$8),"")</f>
        <v/>
      </c>
      <c r="F1349" s="103" t="str">
        <f>IF(ISNUMBER('Форма 1'!W1349),'Форма 1'!$H1349*VLOOKUP('Форма 1'!$F1349,'Придельники с 2022'!$B$4:$X$28,'Форма 1'!W$8),"")</f>
        <v/>
      </c>
      <c r="G1349" s="103" t="str">
        <f>IF(ISNUMBER('Форма 1'!X1349),'Форма 1'!$H1349*VLOOKUP('Форма 1'!$F1349,'Придельники с 2022'!$B$4:$X$28,'Форма 1'!X$8),"")</f>
        <v/>
      </c>
      <c r="H1349" s="103" t="str">
        <f>IF(ISNUMBER('Форма 1'!Y1349),'Форма 1'!$H1349*VLOOKUP('Форма 1'!$F1349,'Придельники с 2022'!$B$4:$X$28,'Форма 1'!Y$8),"")</f>
        <v/>
      </c>
      <c r="I1349" s="103" t="str">
        <f>IF(ISNUMBER('Форма 1'!Z1349),'Форма 1'!$H1349*VLOOKUP('Форма 1'!$F1349,'Придельники с 2022'!$B$4:$X$28,'Форма 1'!Z$8),"")</f>
        <v/>
      </c>
      <c r="J1349" s="103">
        <f>IF(ISNUMBER('Форма 1'!AA1349),'Форма 1'!$H1349*VLOOKUP('Форма 1'!$F1349,'Придельники с 2022'!$B$4:$X$28,'Форма 1'!AA$8),"")</f>
        <v>4145936.76</v>
      </c>
      <c r="K1349" s="90"/>
      <c r="L1349" s="87"/>
      <c r="M1349" s="103" t="str">
        <f>IF(ISNUMBER('Форма 1'!AD1349),'Форма 1'!$H1349*VLOOKUP('Форма 1'!$F1349,'Придельники с 2022'!$B$4:$X$28,'Форма 1'!AD$8),"")</f>
        <v/>
      </c>
      <c r="N1349" s="103" t="str">
        <f>IF(ISBLANK('Форма 1'!$AE1349),"",IF('Форма 1'!$AE1349=1,'Форма 1'!$H1349*VLOOKUP('Форма 1'!$F1349,'Придельники с 2022'!$B$4:$X$28,'Форма 1'!$AE$8,0),IF('Форма 1'!$AE1349=2,'Форма 1'!$H1349*VLOOKUP('Форма 1'!$F1349,'Придельники с 2022'!$B$4:$X$28,13,0),IF('Форма 1'!$AE1349=3,'Форма 1'!$H1349*VLOOKUP('Форма 1'!$F1349,'Придельники с 2022'!$B$4:$X$28,12,0)))))</f>
        <v/>
      </c>
      <c r="O1349" s="103" t="str">
        <f>IF(ISNUMBER('Форма 1'!AF1349),'Форма 1'!$H1349*VLOOKUP('Форма 1'!$F1349,'Придельники с 2022'!$B$4:$X$28,'Форма 1'!AF$8),"")</f>
        <v/>
      </c>
      <c r="P1349" s="87"/>
      <c r="Q1349" s="103" t="str">
        <f>IF(ISNUMBER('Форма 1'!AH1349),'Форма 1'!$H1349*VLOOKUP('Форма 1'!$F1349,'Придельники с 2022'!$B$4:$X$28,'Форма 1'!AH$8),"")</f>
        <v/>
      </c>
      <c r="R1349" s="103" t="str">
        <f>IF(ISNUMBER('Форма 1'!AI1349),'Форма 1'!$H1349*VLOOKUP('Форма 1'!$F1349,'Придельники с 2022'!$B$4:$X$28,'Форма 1'!AI$8),"")</f>
        <v/>
      </c>
      <c r="S1349" s="103" t="str">
        <f>IF(ISNUMBER('Форма 1'!AJ1349),'Форма 1'!$H1349*VLOOKUP('Форма 1'!$F1349,'Придельники с 2022'!$B$4:$X$28,'Форма 1'!AJ$8),"")</f>
        <v/>
      </c>
      <c r="T1349" s="87"/>
    </row>
    <row r="1350" spans="1:20">
      <c r="A1350" s="188">
        <f t="shared" si="114"/>
        <v>4</v>
      </c>
      <c r="B1350" s="189" t="s">
        <v>1463</v>
      </c>
      <c r="C1350" s="99">
        <f t="shared" si="113"/>
        <v>36563178.176000006</v>
      </c>
      <c r="D1350" s="103" t="str">
        <f>IF(ISNUMBER('Форма 1'!U1350),'Форма 1'!$H1350*VLOOKUP('Форма 1'!$F1350,'Придельники с 2022'!$B$4:$X$28,'Форма 1'!U$8),"")</f>
        <v/>
      </c>
      <c r="E1350" s="103" t="str">
        <f>IF(ISNUMBER('Форма 1'!V1350),'Форма 1'!$H1350*VLOOKUP('Форма 1'!$F1350,'Придельники с 2022'!$B$4:$X$28,'Форма 1'!V$8),"")</f>
        <v/>
      </c>
      <c r="F1350" s="103" t="str">
        <f>IF(ISNUMBER('Форма 1'!W1350),'Форма 1'!$H1350*VLOOKUP('Форма 1'!$F1350,'Придельники с 2022'!$B$4:$X$28,'Форма 1'!W$8),"")</f>
        <v/>
      </c>
      <c r="G1350" s="103" t="str">
        <f>IF(ISNUMBER('Форма 1'!X1350),'Форма 1'!$H1350*VLOOKUP('Форма 1'!$F1350,'Придельники с 2022'!$B$4:$X$28,'Форма 1'!X$8),"")</f>
        <v/>
      </c>
      <c r="H1350" s="103" t="str">
        <f>IF(ISNUMBER('Форма 1'!Y1350),'Форма 1'!$H1350*VLOOKUP('Форма 1'!$F1350,'Придельники с 2022'!$B$4:$X$28,'Форма 1'!Y$8),"")</f>
        <v/>
      </c>
      <c r="I1350" s="103" t="str">
        <f>IF(ISNUMBER('Форма 1'!Z1350),'Форма 1'!$H1350*VLOOKUP('Форма 1'!$F1350,'Придельники с 2022'!$B$4:$X$28,'Форма 1'!Z$8),"")</f>
        <v/>
      </c>
      <c r="J1350" s="103" t="str">
        <f>IF(ISNUMBER('Форма 1'!AA1350),'Форма 1'!$H1350*VLOOKUP('Форма 1'!$F1350,'Придельники с 2022'!$B$4:$X$28,'Форма 1'!AA$8),"")</f>
        <v/>
      </c>
      <c r="K1350" s="90"/>
      <c r="L1350" s="87"/>
      <c r="M1350" s="103">
        <f>IF(ISNUMBER('Форма 1'!AD1350),'Форма 1'!$H1350*VLOOKUP('Форма 1'!$F1350,'Придельники с 2022'!$B$4:$X$28,'Форма 1'!AD$8),"")</f>
        <v>36563178.176000006</v>
      </c>
      <c r="N1350" s="103" t="str">
        <f>IF(ISBLANK('Форма 1'!$AE1350),"",IF('Форма 1'!$AE1350=1,'Форма 1'!$H1350*VLOOKUP('Форма 1'!$F1350,'Придельники с 2022'!$B$4:$X$28,'Форма 1'!$AE$8,0),IF('Форма 1'!$AE1350=2,'Форма 1'!$H1350*VLOOKUP('Форма 1'!$F1350,'Придельники с 2022'!$B$4:$X$28,13,0),IF('Форма 1'!$AE1350=3,'Форма 1'!$H1350*VLOOKUP('Форма 1'!$F1350,'Придельники с 2022'!$B$4:$X$28,12,0)))))</f>
        <v/>
      </c>
      <c r="O1350" s="103" t="str">
        <f>IF(ISNUMBER('Форма 1'!AF1350),'Форма 1'!$H1350*VLOOKUP('Форма 1'!$F1350,'Придельники с 2022'!$B$4:$X$28,'Форма 1'!AF$8),"")</f>
        <v/>
      </c>
      <c r="P1350" s="87"/>
      <c r="Q1350" s="103" t="str">
        <f>IF(ISNUMBER('Форма 1'!AH1350),'Форма 1'!$H1350*VLOOKUP('Форма 1'!$F1350,'Придельники с 2022'!$B$4:$X$28,'Форма 1'!AH$8),"")</f>
        <v/>
      </c>
      <c r="R1350" s="103" t="str">
        <f>IF(ISNUMBER('Форма 1'!AI1350),'Форма 1'!$H1350*VLOOKUP('Форма 1'!$F1350,'Придельники с 2022'!$B$4:$X$28,'Форма 1'!AI$8),"")</f>
        <v/>
      </c>
      <c r="S1350" s="103" t="str">
        <f>IF(ISNUMBER('Форма 1'!AJ1350),'Форма 1'!$H1350*VLOOKUP('Форма 1'!$F1350,'Придельники с 2022'!$B$4:$X$28,'Форма 1'!AJ$8),"")</f>
        <v/>
      </c>
      <c r="T1350" s="87"/>
    </row>
    <row r="1351" spans="1:20">
      <c r="A1351" s="188">
        <f t="shared" si="114"/>
        <v>5</v>
      </c>
      <c r="B1351" s="198" t="s">
        <v>1464</v>
      </c>
      <c r="C1351" s="99">
        <f t="shared" si="113"/>
        <v>3453519.0059999996</v>
      </c>
      <c r="D1351" s="103" t="str">
        <f>IF(ISNUMBER('Форма 1'!U1351),'Форма 1'!$H1351*VLOOKUP('Форма 1'!$F1351,'Придельники с 2022'!$B$4:$X$28,'Форма 1'!U$8),"")</f>
        <v/>
      </c>
      <c r="E1351" s="103" t="str">
        <f>IF(ISNUMBER('Форма 1'!V1351),'Форма 1'!$H1351*VLOOKUP('Форма 1'!$F1351,'Придельники с 2022'!$B$4:$X$28,'Форма 1'!V$8),"")</f>
        <v/>
      </c>
      <c r="F1351" s="103" t="str">
        <f>IF(ISNUMBER('Форма 1'!W1351),'Форма 1'!$H1351*VLOOKUP('Форма 1'!$F1351,'Придельники с 2022'!$B$4:$X$28,'Форма 1'!W$8),"")</f>
        <v/>
      </c>
      <c r="G1351" s="103">
        <f>IF(ISNUMBER('Форма 1'!X1351),'Форма 1'!$H1351*VLOOKUP('Форма 1'!$F1351,'Придельники с 2022'!$B$4:$X$28,'Форма 1'!X$8),"")</f>
        <v>596410.86599999992</v>
      </c>
      <c r="H1351" s="103">
        <f>IF(ISNUMBER('Форма 1'!Y1351),'Форма 1'!$H1351*VLOOKUP('Форма 1'!$F1351,'Придельники с 2022'!$B$4:$X$28,'Форма 1'!Y$8),"")</f>
        <v>1839416.2919999999</v>
      </c>
      <c r="I1351" s="103">
        <f>IF(ISNUMBER('Форма 1'!Z1351),'Форма 1'!$H1351*VLOOKUP('Форма 1'!$F1351,'Придельники с 2022'!$B$4:$X$28,'Форма 1'!Z$8),"")</f>
        <v>1017691.8479999999</v>
      </c>
      <c r="J1351" s="103" t="str">
        <f>IF(ISNUMBER('Форма 1'!AA1351),'Форма 1'!$H1351*VLOOKUP('Форма 1'!$F1351,'Придельники с 2022'!$B$4:$X$28,'Форма 1'!AA$8),"")</f>
        <v/>
      </c>
      <c r="K1351" s="90"/>
      <c r="L1351" s="87"/>
      <c r="M1351" s="103" t="str">
        <f>IF(ISNUMBER('Форма 1'!AD1351),'Форма 1'!$H1351*VLOOKUP('Форма 1'!$F1351,'Придельники с 2022'!$B$4:$X$28,'Форма 1'!AD$8),"")</f>
        <v/>
      </c>
      <c r="N1351" s="103" t="str">
        <f>IF(ISBLANK('Форма 1'!$AE1351),"",IF('Форма 1'!$AE1351=1,'Форма 1'!$H1351*VLOOKUP('Форма 1'!$F1351,'Придельники с 2022'!$B$4:$X$28,'Форма 1'!$AE$8,0),IF('Форма 1'!$AE1351=2,'Форма 1'!$H1351*VLOOKUP('Форма 1'!$F1351,'Придельники с 2022'!$B$4:$X$28,13,0),IF('Форма 1'!$AE1351=3,'Форма 1'!$H1351*VLOOKUP('Форма 1'!$F1351,'Придельники с 2022'!$B$4:$X$28,12,0)))))</f>
        <v/>
      </c>
      <c r="O1351" s="103" t="str">
        <f>IF(ISNUMBER('Форма 1'!AF1351),'Форма 1'!$H1351*VLOOKUP('Форма 1'!$F1351,'Придельники с 2022'!$B$4:$X$28,'Форма 1'!AF$8),"")</f>
        <v/>
      </c>
      <c r="P1351" s="87"/>
      <c r="Q1351" s="103" t="str">
        <f>IF(ISNUMBER('Форма 1'!AH1351),'Форма 1'!$H1351*VLOOKUP('Форма 1'!$F1351,'Придельники с 2022'!$B$4:$X$28,'Форма 1'!AH$8),"")</f>
        <v/>
      </c>
      <c r="R1351" s="103" t="str">
        <f>IF(ISNUMBER('Форма 1'!AI1351),'Форма 1'!$H1351*VLOOKUP('Форма 1'!$F1351,'Придельники с 2022'!$B$4:$X$28,'Форма 1'!AI$8),"")</f>
        <v/>
      </c>
      <c r="S1351" s="103" t="str">
        <f>IF(ISNUMBER('Форма 1'!AJ1351),'Форма 1'!$H1351*VLOOKUP('Форма 1'!$F1351,'Придельники с 2022'!$B$4:$X$28,'Форма 1'!AJ$8),"")</f>
        <v/>
      </c>
      <c r="T1351" s="87"/>
    </row>
    <row r="1352" spans="1:20">
      <c r="A1352" s="188">
        <f t="shared" si="114"/>
        <v>6</v>
      </c>
      <c r="B1352" s="189" t="s">
        <v>1465</v>
      </c>
      <c r="C1352" s="99">
        <f t="shared" si="113"/>
        <v>5541061.6620000005</v>
      </c>
      <c r="D1352" s="103" t="str">
        <f>IF(ISNUMBER('Форма 1'!U1352),'Форма 1'!$H1352*VLOOKUP('Форма 1'!$F1352,'Придельники с 2022'!$B$4:$X$28,'Форма 1'!U$8),"")</f>
        <v/>
      </c>
      <c r="E1352" s="103" t="str">
        <f>IF(ISNUMBER('Форма 1'!V1352),'Форма 1'!$H1352*VLOOKUP('Форма 1'!$F1352,'Придельники с 2022'!$B$4:$X$28,'Форма 1'!V$8),"")</f>
        <v/>
      </c>
      <c r="F1352" s="103">
        <f>IF(ISNUMBER('Форма 1'!W1352),'Форма 1'!$H1352*VLOOKUP('Форма 1'!$F1352,'Придельники с 2022'!$B$4:$X$28,'Форма 1'!W$8),"")</f>
        <v>2572117.639</v>
      </c>
      <c r="G1352" s="103">
        <f>IF(ISNUMBER('Форма 1'!X1352),'Форма 1'!$H1352*VLOOKUP('Форма 1'!$F1352,'Придельники с 2022'!$B$4:$X$28,'Форма 1'!X$8),"")</f>
        <v>726944.22100000002</v>
      </c>
      <c r="H1352" s="103">
        <f>IF(ISNUMBER('Форма 1'!Y1352),'Форма 1'!$H1352*VLOOKUP('Форма 1'!$F1352,'Придельники с 2022'!$B$4:$X$28,'Форма 1'!Y$8),"")</f>
        <v>2241999.8020000001</v>
      </c>
      <c r="I1352" s="103" t="str">
        <f>IF(ISNUMBER('Форма 1'!Z1352),'Форма 1'!$H1352*VLOOKUP('Форма 1'!$F1352,'Придельники с 2022'!$B$4:$X$28,'Форма 1'!Z$8),"")</f>
        <v/>
      </c>
      <c r="J1352" s="103" t="str">
        <f>IF(ISNUMBER('Форма 1'!AA1352),'Форма 1'!$H1352*VLOOKUP('Форма 1'!$F1352,'Придельники с 2022'!$B$4:$X$28,'Форма 1'!AA$8),"")</f>
        <v/>
      </c>
      <c r="K1352" s="90"/>
      <c r="L1352" s="87"/>
      <c r="M1352" s="103" t="str">
        <f>IF(ISNUMBER('Форма 1'!AD1352),'Форма 1'!$H1352*VLOOKUP('Форма 1'!$F1352,'Придельники с 2022'!$B$4:$X$28,'Форма 1'!AD$8),"")</f>
        <v/>
      </c>
      <c r="N1352" s="103" t="str">
        <f>IF(ISBLANK('Форма 1'!$AE1352),"",IF('Форма 1'!$AE1352=1,'Форма 1'!$H1352*VLOOKUP('Форма 1'!$F1352,'Придельники с 2022'!$B$4:$X$28,'Форма 1'!$AE$8,0),IF('Форма 1'!$AE1352=2,'Форма 1'!$H1352*VLOOKUP('Форма 1'!$F1352,'Придельники с 2022'!$B$4:$X$28,13,0),IF('Форма 1'!$AE1352=3,'Форма 1'!$H1352*VLOOKUP('Форма 1'!$F1352,'Придельники с 2022'!$B$4:$X$28,12,0)))))</f>
        <v/>
      </c>
      <c r="O1352" s="103" t="str">
        <f>IF(ISNUMBER('Форма 1'!AF1352),'Форма 1'!$H1352*VLOOKUP('Форма 1'!$F1352,'Придельники с 2022'!$B$4:$X$28,'Форма 1'!AF$8),"")</f>
        <v/>
      </c>
      <c r="P1352" s="87"/>
      <c r="Q1352" s="103" t="str">
        <f>IF(ISNUMBER('Форма 1'!AH1352),'Форма 1'!$H1352*VLOOKUP('Форма 1'!$F1352,'Придельники с 2022'!$B$4:$X$28,'Форма 1'!AH$8),"")</f>
        <v/>
      </c>
      <c r="R1352" s="103" t="str">
        <f>IF(ISNUMBER('Форма 1'!AI1352),'Форма 1'!$H1352*VLOOKUP('Форма 1'!$F1352,'Придельники с 2022'!$B$4:$X$28,'Форма 1'!AI$8),"")</f>
        <v/>
      </c>
      <c r="S1352" s="103" t="str">
        <f>IF(ISNUMBER('Форма 1'!AJ1352),'Форма 1'!$H1352*VLOOKUP('Форма 1'!$F1352,'Придельники с 2022'!$B$4:$X$28,'Форма 1'!AJ$8),"")</f>
        <v/>
      </c>
      <c r="T1352" s="87"/>
    </row>
    <row r="1353" spans="1:20">
      <c r="A1353" s="188">
        <f t="shared" si="114"/>
        <v>7</v>
      </c>
      <c r="B1353" s="189" t="s">
        <v>1466</v>
      </c>
      <c r="C1353" s="99">
        <f t="shared" si="113"/>
        <v>6351977.5</v>
      </c>
      <c r="D1353" s="103" t="str">
        <f>IF(ISNUMBER('Форма 1'!U1353),'Форма 1'!$H1353*VLOOKUP('Форма 1'!$F1353,'Придельники с 2022'!$B$4:$X$28,'Форма 1'!U$8),"")</f>
        <v/>
      </c>
      <c r="E1353" s="103" t="str">
        <f>IF(ISNUMBER('Форма 1'!V1353),'Форма 1'!$H1353*VLOOKUP('Форма 1'!$F1353,'Придельники с 2022'!$B$4:$X$28,'Форма 1'!V$8),"")</f>
        <v/>
      </c>
      <c r="F1353" s="103">
        <f>IF(ISNUMBER('Форма 1'!W1353),'Форма 1'!$H1353*VLOOKUP('Форма 1'!$F1353,'Придельники с 2022'!$B$4:$X$28,'Форма 1'!W$8),"")</f>
        <v>1949926.7</v>
      </c>
      <c r="G1353" s="103">
        <f>IF(ISNUMBER('Форма 1'!X1353),'Форма 1'!$H1353*VLOOKUP('Форма 1'!$F1353,'Придельники с 2022'!$B$4:$X$28,'Форма 1'!X$8),"")</f>
        <v>1211160.05</v>
      </c>
      <c r="H1353" s="103">
        <f>IF(ISNUMBER('Форма 1'!Y1353),'Форма 1'!$H1353*VLOOKUP('Форма 1'!$F1353,'Придельники с 2022'!$B$4:$X$28,'Форма 1'!Y$8),"")</f>
        <v>3190890.75</v>
      </c>
      <c r="I1353" s="103" t="str">
        <f>IF(ISNUMBER('Форма 1'!Z1353),'Форма 1'!$H1353*VLOOKUP('Форма 1'!$F1353,'Придельники с 2022'!$B$4:$X$28,'Форма 1'!Z$8),"")</f>
        <v/>
      </c>
      <c r="J1353" s="103" t="str">
        <f>IF(ISNUMBER('Форма 1'!AA1353),'Форма 1'!$H1353*VLOOKUP('Форма 1'!$F1353,'Придельники с 2022'!$B$4:$X$28,'Форма 1'!AA$8),"")</f>
        <v/>
      </c>
      <c r="K1353" s="90"/>
      <c r="L1353" s="87"/>
      <c r="M1353" s="103" t="str">
        <f>IF(ISNUMBER('Форма 1'!AD1353),'Форма 1'!$H1353*VLOOKUP('Форма 1'!$F1353,'Придельники с 2022'!$B$4:$X$28,'Форма 1'!AD$8),"")</f>
        <v/>
      </c>
      <c r="N1353" s="103" t="str">
        <f>IF(ISBLANK('Форма 1'!$AE1353),"",IF('Форма 1'!$AE1353=1,'Форма 1'!$H1353*VLOOKUP('Форма 1'!$F1353,'Придельники с 2022'!$B$4:$X$28,'Форма 1'!$AE$8,0),IF('Форма 1'!$AE1353=2,'Форма 1'!$H1353*VLOOKUP('Форма 1'!$F1353,'Придельники с 2022'!$B$4:$X$28,13,0),IF('Форма 1'!$AE1353=3,'Форма 1'!$H1353*VLOOKUP('Форма 1'!$F1353,'Придельники с 2022'!$B$4:$X$28,12,0)))))</f>
        <v/>
      </c>
      <c r="O1353" s="103" t="str">
        <f>IF(ISNUMBER('Форма 1'!AF1353),'Форма 1'!$H1353*VLOOKUP('Форма 1'!$F1353,'Придельники с 2022'!$B$4:$X$28,'Форма 1'!AF$8),"")</f>
        <v/>
      </c>
      <c r="P1353" s="87"/>
      <c r="Q1353" s="103" t="str">
        <f>IF(ISNUMBER('Форма 1'!AH1353),'Форма 1'!$H1353*VLOOKUP('Форма 1'!$F1353,'Придельники с 2022'!$B$4:$X$28,'Форма 1'!AH$8),"")</f>
        <v/>
      </c>
      <c r="R1353" s="103" t="str">
        <f>IF(ISNUMBER('Форма 1'!AI1353),'Форма 1'!$H1353*VLOOKUP('Форма 1'!$F1353,'Придельники с 2022'!$B$4:$X$28,'Форма 1'!AI$8),"")</f>
        <v/>
      </c>
      <c r="S1353" s="103" t="str">
        <f>IF(ISNUMBER('Форма 1'!AJ1353),'Форма 1'!$H1353*VLOOKUP('Форма 1'!$F1353,'Придельники с 2022'!$B$4:$X$28,'Форма 1'!AJ$8),"")</f>
        <v/>
      </c>
      <c r="T1353" s="87"/>
    </row>
    <row r="1354" spans="1:20">
      <c r="A1354" s="188">
        <f t="shared" si="114"/>
        <v>8</v>
      </c>
      <c r="B1354" s="189" t="s">
        <v>1467</v>
      </c>
      <c r="C1354" s="99">
        <f t="shared" si="113"/>
        <v>5115634.4799999995</v>
      </c>
      <c r="D1354" s="103" t="str">
        <f>IF(ISNUMBER('Форма 1'!U1354),'Форма 1'!$H1354*VLOOKUP('Форма 1'!$F1354,'Придельники с 2022'!$B$4:$X$28,'Форма 1'!U$8),"")</f>
        <v/>
      </c>
      <c r="E1354" s="103" t="str">
        <f>IF(ISNUMBER('Форма 1'!V1354),'Форма 1'!$H1354*VLOOKUP('Форма 1'!$F1354,'Придельники с 2022'!$B$4:$X$28,'Форма 1'!V$8),"")</f>
        <v/>
      </c>
      <c r="F1354" s="103" t="str">
        <f>IF(ISNUMBER('Форма 1'!W1354),'Форма 1'!$H1354*VLOOKUP('Форма 1'!$F1354,'Придельники с 2022'!$B$4:$X$28,'Форма 1'!W$8),"")</f>
        <v/>
      </c>
      <c r="G1354" s="103">
        <f>IF(ISNUMBER('Форма 1'!X1354),'Форма 1'!$H1354*VLOOKUP('Форма 1'!$F1354,'Придельники с 2022'!$B$4:$X$28,'Форма 1'!X$8),"")</f>
        <v>194534.36900000001</v>
      </c>
      <c r="H1354" s="103" t="str">
        <f>IF(ISNUMBER('Форма 1'!Y1354),'Форма 1'!$H1354*VLOOKUP('Форма 1'!$F1354,'Придельники с 2022'!$B$4:$X$28,'Форма 1'!Y$8),"")</f>
        <v/>
      </c>
      <c r="I1354" s="103" t="str">
        <f>IF(ISNUMBER('Форма 1'!Z1354),'Форма 1'!$H1354*VLOOKUP('Форма 1'!$F1354,'Придельники с 2022'!$B$4:$X$28,'Форма 1'!Z$8),"")</f>
        <v/>
      </c>
      <c r="J1354" s="103" t="str">
        <f>IF(ISNUMBER('Форма 1'!AA1354),'Форма 1'!$H1354*VLOOKUP('Форма 1'!$F1354,'Придельники с 2022'!$B$4:$X$28,'Форма 1'!AA$8),"")</f>
        <v/>
      </c>
      <c r="K1354" s="90"/>
      <c r="L1354" s="87"/>
      <c r="M1354" s="103">
        <f>IF(ISNUMBER('Форма 1'!AD1354),'Форма 1'!$H1354*VLOOKUP('Форма 1'!$F1354,'Придельники с 2022'!$B$4:$X$28,'Форма 1'!AD$8),"")</f>
        <v>4921100.1109999996</v>
      </c>
      <c r="N1354" s="103" t="str">
        <f>IF(ISBLANK('Форма 1'!$AE1354),"",IF('Форма 1'!$AE1354=1,'Форма 1'!$H1354*VLOOKUP('Форма 1'!$F1354,'Придельники с 2022'!$B$4:$X$28,'Форма 1'!$AE$8,0),IF('Форма 1'!$AE1354=2,'Форма 1'!$H1354*VLOOKUP('Форма 1'!$F1354,'Придельники с 2022'!$B$4:$X$28,13,0),IF('Форма 1'!$AE1354=3,'Форма 1'!$H1354*VLOOKUP('Форма 1'!$F1354,'Придельники с 2022'!$B$4:$X$28,12,0)))))</f>
        <v/>
      </c>
      <c r="O1354" s="103" t="str">
        <f>IF(ISNUMBER('Форма 1'!AF1354),'Форма 1'!$H1354*VLOOKUP('Форма 1'!$F1354,'Придельники с 2022'!$B$4:$X$28,'Форма 1'!AF$8),"")</f>
        <v/>
      </c>
      <c r="P1354" s="87"/>
      <c r="Q1354" s="103" t="str">
        <f>IF(ISNUMBER('Форма 1'!AH1354),'Форма 1'!$H1354*VLOOKUP('Форма 1'!$F1354,'Придельники с 2022'!$B$4:$X$28,'Форма 1'!AH$8),"")</f>
        <v/>
      </c>
      <c r="R1354" s="103" t="str">
        <f>IF(ISNUMBER('Форма 1'!AI1354),'Форма 1'!$H1354*VLOOKUP('Форма 1'!$F1354,'Придельники с 2022'!$B$4:$X$28,'Форма 1'!AI$8),"")</f>
        <v/>
      </c>
      <c r="S1354" s="103" t="str">
        <f>IF(ISNUMBER('Форма 1'!AJ1354),'Форма 1'!$H1354*VLOOKUP('Форма 1'!$F1354,'Придельники с 2022'!$B$4:$X$28,'Форма 1'!AJ$8),"")</f>
        <v/>
      </c>
      <c r="T1354" s="87"/>
    </row>
    <row r="1355" spans="1:20">
      <c r="A1355" s="188">
        <f t="shared" si="114"/>
        <v>9</v>
      </c>
      <c r="B1355" s="189" t="s">
        <v>1468</v>
      </c>
      <c r="C1355" s="99">
        <f t="shared" si="113"/>
        <v>4790163.8679999998</v>
      </c>
      <c r="D1355" s="103" t="str">
        <f>IF(ISNUMBER('Форма 1'!U1355),'Форма 1'!$H1355*VLOOKUP('Форма 1'!$F1355,'Придельники с 2022'!$B$4:$X$28,'Форма 1'!U$8),"")</f>
        <v/>
      </c>
      <c r="E1355" s="103" t="str">
        <f>IF(ISNUMBER('Форма 1'!V1355),'Форма 1'!$H1355*VLOOKUP('Форма 1'!$F1355,'Придельники с 2022'!$B$4:$X$28,'Форма 1'!V$8),"")</f>
        <v/>
      </c>
      <c r="F1355" s="103" t="str">
        <f>IF(ISNUMBER('Форма 1'!W1355),'Форма 1'!$H1355*VLOOKUP('Форма 1'!$F1355,'Придельники с 2022'!$B$4:$X$28,'Форма 1'!W$8),"")</f>
        <v/>
      </c>
      <c r="G1355" s="103" t="str">
        <f>IF(ISNUMBER('Форма 1'!X1355),'Форма 1'!$H1355*VLOOKUP('Форма 1'!$F1355,'Придельники с 2022'!$B$4:$X$28,'Форма 1'!X$8),"")</f>
        <v/>
      </c>
      <c r="H1355" s="103" t="str">
        <f>IF(ISNUMBER('Форма 1'!Y1355),'Форма 1'!$H1355*VLOOKUP('Форма 1'!$F1355,'Придельники с 2022'!$B$4:$X$28,'Форма 1'!Y$8),"")</f>
        <v/>
      </c>
      <c r="I1355" s="103" t="str">
        <f>IF(ISNUMBER('Форма 1'!Z1355),'Форма 1'!$H1355*VLOOKUP('Форма 1'!$F1355,'Придельники с 2022'!$B$4:$X$28,'Форма 1'!Z$8),"")</f>
        <v/>
      </c>
      <c r="J1355" s="103" t="str">
        <f>IF(ISNUMBER('Форма 1'!AA1355),'Форма 1'!$H1355*VLOOKUP('Форма 1'!$F1355,'Придельники с 2022'!$B$4:$X$28,'Форма 1'!AA$8),"")</f>
        <v/>
      </c>
      <c r="K1355" s="90"/>
      <c r="L1355" s="87"/>
      <c r="M1355" s="103">
        <f>IF(ISNUMBER('Форма 1'!AD1355),'Форма 1'!$H1355*VLOOKUP('Форма 1'!$F1355,'Придельники с 2022'!$B$4:$X$28,'Форма 1'!AD$8),"")</f>
        <v>4790163.8679999998</v>
      </c>
      <c r="N1355" s="103" t="str">
        <f>IF(ISBLANK('Форма 1'!$AE1355),"",IF('Форма 1'!$AE1355=1,'Форма 1'!$H1355*VLOOKUP('Форма 1'!$F1355,'Придельники с 2022'!$B$4:$X$28,'Форма 1'!$AE$8,0),IF('Форма 1'!$AE1355=2,'Форма 1'!$H1355*VLOOKUP('Форма 1'!$F1355,'Придельники с 2022'!$B$4:$X$28,13,0),IF('Форма 1'!$AE1355=3,'Форма 1'!$H1355*VLOOKUP('Форма 1'!$F1355,'Придельники с 2022'!$B$4:$X$28,12,0)))))</f>
        <v/>
      </c>
      <c r="O1355" s="103" t="str">
        <f>IF(ISNUMBER('Форма 1'!AF1355),'Форма 1'!$H1355*VLOOKUP('Форма 1'!$F1355,'Придельники с 2022'!$B$4:$X$28,'Форма 1'!AF$8),"")</f>
        <v/>
      </c>
      <c r="P1355" s="87"/>
      <c r="Q1355" s="103" t="str">
        <f>IF(ISNUMBER('Форма 1'!AH1355),'Форма 1'!$H1355*VLOOKUP('Форма 1'!$F1355,'Придельники с 2022'!$B$4:$X$28,'Форма 1'!AH$8),"")</f>
        <v/>
      </c>
      <c r="R1355" s="103" t="str">
        <f>IF(ISNUMBER('Форма 1'!AI1355),'Форма 1'!$H1355*VLOOKUP('Форма 1'!$F1355,'Придельники с 2022'!$B$4:$X$28,'Форма 1'!AI$8),"")</f>
        <v/>
      </c>
      <c r="S1355" s="103" t="str">
        <f>IF(ISNUMBER('Форма 1'!AJ1355),'Форма 1'!$H1355*VLOOKUP('Форма 1'!$F1355,'Придельники с 2022'!$B$4:$X$28,'Форма 1'!AJ$8),"")</f>
        <v/>
      </c>
      <c r="T1355" s="87"/>
    </row>
    <row r="1356" spans="1:20">
      <c r="A1356" s="188">
        <f t="shared" si="114"/>
        <v>10</v>
      </c>
      <c r="B1356" s="189" t="s">
        <v>1469</v>
      </c>
      <c r="C1356" s="99">
        <f t="shared" ref="C1356:C1417" si="120">SUM(D1356:J1356,L1356:T1356)</f>
        <v>191436.32699999999</v>
      </c>
      <c r="D1356" s="103" t="str">
        <f>IF(ISNUMBER('Форма 1'!U1356),'Форма 1'!$H1356*VLOOKUP('Форма 1'!$F1356,'Придельники с 2022'!$B$4:$X$28,'Форма 1'!U$8),"")</f>
        <v/>
      </c>
      <c r="E1356" s="103" t="str">
        <f>IF(ISNUMBER('Форма 1'!V1356),'Форма 1'!$H1356*VLOOKUP('Форма 1'!$F1356,'Придельники с 2022'!$B$4:$X$28,'Форма 1'!V$8),"")</f>
        <v/>
      </c>
      <c r="F1356" s="103" t="str">
        <f>IF(ISNUMBER('Форма 1'!W1356),'Форма 1'!$H1356*VLOOKUP('Форма 1'!$F1356,'Придельники с 2022'!$B$4:$X$28,'Форма 1'!W$8),"")</f>
        <v/>
      </c>
      <c r="G1356" s="103">
        <f>IF(ISNUMBER('Форма 1'!X1356),'Форма 1'!$H1356*VLOOKUP('Форма 1'!$F1356,'Придельники с 2022'!$B$4:$X$28,'Форма 1'!X$8),"")</f>
        <v>191436.32699999999</v>
      </c>
      <c r="H1356" s="103" t="str">
        <f>IF(ISNUMBER('Форма 1'!Y1356),'Форма 1'!$H1356*VLOOKUP('Форма 1'!$F1356,'Придельники с 2022'!$B$4:$X$28,'Форма 1'!Y$8),"")</f>
        <v/>
      </c>
      <c r="I1356" s="103" t="str">
        <f>IF(ISNUMBER('Форма 1'!Z1356),'Форма 1'!$H1356*VLOOKUP('Форма 1'!$F1356,'Придельники с 2022'!$B$4:$X$28,'Форма 1'!Z$8),"")</f>
        <v/>
      </c>
      <c r="J1356" s="103" t="str">
        <f>IF(ISNUMBER('Форма 1'!AA1356),'Форма 1'!$H1356*VLOOKUP('Форма 1'!$F1356,'Придельники с 2022'!$B$4:$X$28,'Форма 1'!AA$8),"")</f>
        <v/>
      </c>
      <c r="K1356" s="90"/>
      <c r="L1356" s="87"/>
      <c r="M1356" s="103" t="str">
        <f>IF(ISNUMBER('Форма 1'!AD1356),'Форма 1'!$H1356*VLOOKUP('Форма 1'!$F1356,'Придельники с 2022'!$B$4:$X$28,'Форма 1'!AD$8),"")</f>
        <v/>
      </c>
      <c r="N1356" s="103" t="str">
        <f>IF(ISBLANK('Форма 1'!$AE1356),"",IF('Форма 1'!$AE1356=1,'Форма 1'!$H1356*VLOOKUP('Форма 1'!$F1356,'Придельники с 2022'!$B$4:$X$28,'Форма 1'!$AE$8,0),IF('Форма 1'!$AE1356=2,'Форма 1'!$H1356*VLOOKUP('Форма 1'!$F1356,'Придельники с 2022'!$B$4:$X$28,13,0),IF('Форма 1'!$AE1356=3,'Форма 1'!$H1356*VLOOKUP('Форма 1'!$F1356,'Придельники с 2022'!$B$4:$X$28,12,0)))))</f>
        <v/>
      </c>
      <c r="O1356" s="103" t="str">
        <f>IF(ISNUMBER('Форма 1'!AF1356),'Форма 1'!$H1356*VLOOKUP('Форма 1'!$F1356,'Придельники с 2022'!$B$4:$X$28,'Форма 1'!AF$8),"")</f>
        <v/>
      </c>
      <c r="P1356" s="87"/>
      <c r="Q1356" s="103" t="str">
        <f>IF(ISNUMBER('Форма 1'!AH1356),'Форма 1'!$H1356*VLOOKUP('Форма 1'!$F1356,'Придельники с 2022'!$B$4:$X$28,'Форма 1'!AH$8),"")</f>
        <v/>
      </c>
      <c r="R1356" s="103" t="str">
        <f>IF(ISNUMBER('Форма 1'!AI1356),'Форма 1'!$H1356*VLOOKUP('Форма 1'!$F1356,'Придельники с 2022'!$B$4:$X$28,'Форма 1'!AI$8),"")</f>
        <v/>
      </c>
      <c r="S1356" s="103" t="str">
        <f>IF(ISNUMBER('Форма 1'!AJ1356),'Форма 1'!$H1356*VLOOKUP('Форма 1'!$F1356,'Придельники с 2022'!$B$4:$X$28,'Форма 1'!AJ$8),"")</f>
        <v/>
      </c>
      <c r="T1356" s="87"/>
    </row>
    <row r="1357" spans="1:20">
      <c r="A1357" s="188">
        <f t="shared" si="114"/>
        <v>11</v>
      </c>
      <c r="B1357" s="189" t="s">
        <v>1470</v>
      </c>
      <c r="C1357" s="99">
        <f t="shared" si="120"/>
        <v>1437838.9080000001</v>
      </c>
      <c r="D1357" s="103" t="str">
        <f>IF(ISNUMBER('Форма 1'!U1357),'Форма 1'!$H1357*VLOOKUP('Форма 1'!$F1357,'Придельники с 2022'!$B$4:$X$28,'Форма 1'!U$8),"")</f>
        <v/>
      </c>
      <c r="E1357" s="103" t="str">
        <f>IF(ISNUMBER('Форма 1'!V1357),'Форма 1'!$H1357*VLOOKUP('Форма 1'!$F1357,'Придельники с 2022'!$B$4:$X$28,'Форма 1'!V$8),"")</f>
        <v/>
      </c>
      <c r="F1357" s="103" t="str">
        <f>IF(ISNUMBER('Форма 1'!W1357),'Форма 1'!$H1357*VLOOKUP('Форма 1'!$F1357,'Придельники с 2022'!$B$4:$X$28,'Форма 1'!W$8),"")</f>
        <v/>
      </c>
      <c r="G1357" s="103" t="str">
        <f>IF(ISNUMBER('Форма 1'!X1357),'Форма 1'!$H1357*VLOOKUP('Форма 1'!$F1357,'Придельники с 2022'!$B$4:$X$28,'Форма 1'!X$8),"")</f>
        <v/>
      </c>
      <c r="H1357" s="103" t="str">
        <f>IF(ISNUMBER('Форма 1'!Y1357),'Форма 1'!$H1357*VLOOKUP('Форма 1'!$F1357,'Придельники с 2022'!$B$4:$X$28,'Форма 1'!Y$8),"")</f>
        <v/>
      </c>
      <c r="I1357" s="103" t="str">
        <f>IF(ISNUMBER('Форма 1'!Z1357),'Форма 1'!$H1357*VLOOKUP('Форма 1'!$F1357,'Придельники с 2022'!$B$4:$X$28,'Форма 1'!Z$8),"")</f>
        <v/>
      </c>
      <c r="J1357" s="103" t="str">
        <f>IF(ISNUMBER('Форма 1'!AA1357),'Форма 1'!$H1357*VLOOKUP('Форма 1'!$F1357,'Придельники с 2022'!$B$4:$X$28,'Форма 1'!AA$8),"")</f>
        <v/>
      </c>
      <c r="K1357" s="90"/>
      <c r="L1357" s="87"/>
      <c r="M1357" s="103" t="str">
        <f>IF(ISNUMBER('Форма 1'!AD1357),'Форма 1'!$H1357*VLOOKUP('Форма 1'!$F1357,'Придельники с 2022'!$B$4:$X$28,'Форма 1'!AD$8),"")</f>
        <v/>
      </c>
      <c r="N1357" s="103" t="str">
        <f>IF(ISBLANK('Форма 1'!$AE1357),"",IF('Форма 1'!$AE1357=1,'Форма 1'!$H1357*VLOOKUP('Форма 1'!$F1357,'Придельники с 2022'!$B$4:$X$28,'Форма 1'!$AE$8,0),IF('Форма 1'!$AE1357=2,'Форма 1'!$H1357*VLOOKUP('Форма 1'!$F1357,'Придельники с 2022'!$B$4:$X$28,13,0),IF('Форма 1'!$AE1357=3,'Форма 1'!$H1357*VLOOKUP('Форма 1'!$F1357,'Придельники с 2022'!$B$4:$X$28,12,0)))))</f>
        <v/>
      </c>
      <c r="O1357" s="103">
        <f>IF(ISNUMBER('Форма 1'!AF1357),'Форма 1'!$H1357*VLOOKUP('Форма 1'!$F1357,'Придельники с 2022'!$B$4:$X$28,'Форма 1'!AF$8),"")</f>
        <v>1437838.9080000001</v>
      </c>
      <c r="P1357" s="87"/>
      <c r="Q1357" s="103" t="str">
        <f>IF(ISNUMBER('Форма 1'!AH1357),'Форма 1'!$H1357*VLOOKUP('Форма 1'!$F1357,'Придельники с 2022'!$B$4:$X$28,'Форма 1'!AH$8),"")</f>
        <v/>
      </c>
      <c r="R1357" s="103" t="str">
        <f>IF(ISNUMBER('Форма 1'!AI1357),'Форма 1'!$H1357*VLOOKUP('Форма 1'!$F1357,'Придельники с 2022'!$B$4:$X$28,'Форма 1'!AI$8),"")</f>
        <v/>
      </c>
      <c r="S1357" s="103" t="str">
        <f>IF(ISNUMBER('Форма 1'!AJ1357),'Форма 1'!$H1357*VLOOKUP('Форма 1'!$F1357,'Придельники с 2022'!$B$4:$X$28,'Форма 1'!AJ$8),"")</f>
        <v/>
      </c>
      <c r="T1357" s="87"/>
    </row>
    <row r="1358" spans="1:20">
      <c r="A1358" s="188">
        <f t="shared" si="114"/>
        <v>12</v>
      </c>
      <c r="B1358" s="189" t="s">
        <v>1471</v>
      </c>
      <c r="C1358" s="99">
        <f t="shared" si="120"/>
        <v>16318760.954999998</v>
      </c>
      <c r="D1358" s="103" t="str">
        <f>IF(ISNUMBER('Форма 1'!U1358),'Форма 1'!$H1358*VLOOKUP('Форма 1'!$F1358,'Придельники с 2022'!$B$4:$X$28,'Форма 1'!U$8),"")</f>
        <v/>
      </c>
      <c r="E1358" s="103" t="str">
        <f>IF(ISNUMBER('Форма 1'!V1358),'Форма 1'!$H1358*VLOOKUP('Форма 1'!$F1358,'Придельники с 2022'!$B$4:$X$28,'Форма 1'!V$8),"")</f>
        <v/>
      </c>
      <c r="F1358" s="103" t="str">
        <f>IF(ISNUMBER('Форма 1'!W1358),'Форма 1'!$H1358*VLOOKUP('Форма 1'!$F1358,'Придельники с 2022'!$B$4:$X$28,'Форма 1'!W$8),"")</f>
        <v/>
      </c>
      <c r="G1358" s="103">
        <f>IF(ISNUMBER('Форма 1'!X1358),'Форма 1'!$H1358*VLOOKUP('Форма 1'!$F1358,'Придельники с 2022'!$B$4:$X$28,'Форма 1'!X$8),"")</f>
        <v>391146.69299999997</v>
      </c>
      <c r="H1358" s="103" t="str">
        <f>IF(ISNUMBER('Форма 1'!Y1358),'Форма 1'!$H1358*VLOOKUP('Форма 1'!$F1358,'Придельники с 2022'!$B$4:$X$28,'Форма 1'!Y$8),"")</f>
        <v/>
      </c>
      <c r="I1358" s="103" t="str">
        <f>IF(ISNUMBER('Форма 1'!Z1358),'Форма 1'!$H1358*VLOOKUP('Форма 1'!$F1358,'Придельники с 2022'!$B$4:$X$28,'Форма 1'!Z$8),"")</f>
        <v/>
      </c>
      <c r="J1358" s="103" t="str">
        <f>IF(ISNUMBER('Форма 1'!AA1358),'Форма 1'!$H1358*VLOOKUP('Форма 1'!$F1358,'Придельники с 2022'!$B$4:$X$28,'Форма 1'!AA$8),"")</f>
        <v/>
      </c>
      <c r="K1358" s="90"/>
      <c r="L1358" s="87"/>
      <c r="M1358" s="103">
        <f>IF(ISNUMBER('Форма 1'!AD1358),'Форма 1'!$H1358*VLOOKUP('Форма 1'!$F1358,'Придельники с 2022'!$B$4:$X$28,'Форма 1'!AD$8),"")</f>
        <v>9894765.8669999987</v>
      </c>
      <c r="N1358" s="103">
        <f>IF(ISBLANK('Форма 1'!$AE1358),"",IF('Форма 1'!$AE1358=1,'Форма 1'!$H1358*VLOOKUP('Форма 1'!$F1358,'Придельники с 2022'!$B$4:$X$28,'Форма 1'!$AE$8,0),IF('Форма 1'!$AE1358=2,'Форма 1'!$H1358*VLOOKUP('Форма 1'!$F1358,'Придельники с 2022'!$B$4:$X$28,13,0),IF('Форма 1'!$AE1358=3,'Форма 1'!$H1358*VLOOKUP('Форма 1'!$F1358,'Придельники с 2022'!$B$4:$X$28,12,0)))))</f>
        <v>6032848.3949999996</v>
      </c>
      <c r="O1358" s="103" t="str">
        <f>IF(ISNUMBER('Форма 1'!AF1358),'Форма 1'!$H1358*VLOOKUP('Форма 1'!$F1358,'Придельники с 2022'!$B$4:$X$28,'Форма 1'!AF$8),"")</f>
        <v/>
      </c>
      <c r="P1358" s="87"/>
      <c r="Q1358" s="103" t="str">
        <f>IF(ISNUMBER('Форма 1'!AH1358),'Форма 1'!$H1358*VLOOKUP('Форма 1'!$F1358,'Придельники с 2022'!$B$4:$X$28,'Форма 1'!AH$8),"")</f>
        <v/>
      </c>
      <c r="R1358" s="103" t="str">
        <f>IF(ISNUMBER('Форма 1'!AI1358),'Форма 1'!$H1358*VLOOKUP('Форма 1'!$F1358,'Придельники с 2022'!$B$4:$X$28,'Форма 1'!AI$8),"")</f>
        <v/>
      </c>
      <c r="S1358" s="103" t="str">
        <f>IF(ISNUMBER('Форма 1'!AJ1358),'Форма 1'!$H1358*VLOOKUP('Форма 1'!$F1358,'Придельники с 2022'!$B$4:$X$28,'Форма 1'!AJ$8),"")</f>
        <v/>
      </c>
      <c r="T1358" s="87"/>
    </row>
    <row r="1359" spans="1:20">
      <c r="A1359" s="188">
        <f t="shared" si="114"/>
        <v>13</v>
      </c>
      <c r="B1359" s="189" t="s">
        <v>1472</v>
      </c>
      <c r="C1359" s="99">
        <f t="shared" si="120"/>
        <v>760323.56400000001</v>
      </c>
      <c r="D1359" s="103" t="str">
        <f>IF(ISNUMBER('Форма 1'!U1359),'Форма 1'!$H1359*VLOOKUP('Форма 1'!$F1359,'Придельники с 2022'!$B$4:$X$28,'Форма 1'!U$8),"")</f>
        <v/>
      </c>
      <c r="E1359" s="103" t="str">
        <f>IF(ISNUMBER('Форма 1'!V1359),'Форма 1'!$H1359*VLOOKUP('Форма 1'!$F1359,'Придельники с 2022'!$B$4:$X$28,'Форма 1'!V$8),"")</f>
        <v/>
      </c>
      <c r="F1359" s="103" t="str">
        <f>IF(ISNUMBER('Форма 1'!W1359),'Форма 1'!$H1359*VLOOKUP('Форма 1'!$F1359,'Придельники с 2022'!$B$4:$X$28,'Форма 1'!W$8),"")</f>
        <v/>
      </c>
      <c r="G1359" s="103">
        <f>IF(ISNUMBER('Форма 1'!X1359),'Форма 1'!$H1359*VLOOKUP('Форма 1'!$F1359,'Придельники с 2022'!$B$4:$X$28,'Форма 1'!X$8),"")</f>
        <v>280939.516</v>
      </c>
      <c r="H1359" s="103" t="str">
        <f>IF(ISNUMBER('Форма 1'!Y1359),'Форма 1'!$H1359*VLOOKUP('Форма 1'!$F1359,'Придельники с 2022'!$B$4:$X$28,'Форма 1'!Y$8),"")</f>
        <v/>
      </c>
      <c r="I1359" s="103">
        <f>IF(ISNUMBER('Форма 1'!Z1359),'Форма 1'!$H1359*VLOOKUP('Форма 1'!$F1359,'Придельники с 2022'!$B$4:$X$28,'Форма 1'!Z$8),"")</f>
        <v>479384.04799999995</v>
      </c>
      <c r="J1359" s="103" t="str">
        <f>IF(ISNUMBER('Форма 1'!AA1359),'Форма 1'!$H1359*VLOOKUP('Форма 1'!$F1359,'Придельники с 2022'!$B$4:$X$28,'Форма 1'!AA$8),"")</f>
        <v/>
      </c>
      <c r="K1359" s="90"/>
      <c r="L1359" s="87"/>
      <c r="M1359" s="103" t="str">
        <f>IF(ISNUMBER('Форма 1'!AD1359),'Форма 1'!$H1359*VLOOKUP('Форма 1'!$F1359,'Придельники с 2022'!$B$4:$X$28,'Форма 1'!AD$8),"")</f>
        <v/>
      </c>
      <c r="N1359" s="103" t="str">
        <f>IF(ISBLANK('Форма 1'!$AE1359),"",IF('Форма 1'!$AE1359=1,'Форма 1'!$H1359*VLOOKUP('Форма 1'!$F1359,'Придельники с 2022'!$B$4:$X$28,'Форма 1'!$AE$8,0),IF('Форма 1'!$AE1359=2,'Форма 1'!$H1359*VLOOKUP('Форма 1'!$F1359,'Придельники с 2022'!$B$4:$X$28,13,0),IF('Форма 1'!$AE1359=3,'Форма 1'!$H1359*VLOOKUP('Форма 1'!$F1359,'Придельники с 2022'!$B$4:$X$28,12,0)))))</f>
        <v/>
      </c>
      <c r="O1359" s="103" t="str">
        <f>IF(ISNUMBER('Форма 1'!AF1359),'Форма 1'!$H1359*VLOOKUP('Форма 1'!$F1359,'Придельники с 2022'!$B$4:$X$28,'Форма 1'!AF$8),"")</f>
        <v/>
      </c>
      <c r="P1359" s="87"/>
      <c r="Q1359" s="103" t="str">
        <f>IF(ISNUMBER('Форма 1'!AH1359),'Форма 1'!$H1359*VLOOKUP('Форма 1'!$F1359,'Придельники с 2022'!$B$4:$X$28,'Форма 1'!AH$8),"")</f>
        <v/>
      </c>
      <c r="R1359" s="103" t="str">
        <f>IF(ISNUMBER('Форма 1'!AI1359),'Форма 1'!$H1359*VLOOKUP('Форма 1'!$F1359,'Придельники с 2022'!$B$4:$X$28,'Форма 1'!AI$8),"")</f>
        <v/>
      </c>
      <c r="S1359" s="103" t="str">
        <f>IF(ISNUMBER('Форма 1'!AJ1359),'Форма 1'!$H1359*VLOOKUP('Форма 1'!$F1359,'Придельники с 2022'!$B$4:$X$28,'Форма 1'!AJ$8),"")</f>
        <v/>
      </c>
      <c r="T1359" s="87"/>
    </row>
    <row r="1360" spans="1:20">
      <c r="A1360" s="188">
        <f t="shared" si="114"/>
        <v>14</v>
      </c>
      <c r="B1360" s="189" t="s">
        <v>1474</v>
      </c>
      <c r="C1360" s="99">
        <f t="shared" si="120"/>
        <v>414108.44999999995</v>
      </c>
      <c r="D1360" s="103" t="str">
        <f>IF(ISNUMBER('Форма 1'!U1360),'Форма 1'!$H1360*VLOOKUP('Форма 1'!$F1360,'Придельники с 2022'!$B$4:$X$28,'Форма 1'!U$8),"")</f>
        <v/>
      </c>
      <c r="E1360" s="103" t="str">
        <f>IF(ISNUMBER('Форма 1'!V1360),'Форма 1'!$H1360*VLOOKUP('Форма 1'!$F1360,'Придельники с 2022'!$B$4:$X$28,'Форма 1'!V$8),"")</f>
        <v/>
      </c>
      <c r="F1360" s="103" t="str">
        <f>IF(ISNUMBER('Форма 1'!W1360),'Форма 1'!$H1360*VLOOKUP('Форма 1'!$F1360,'Придельники с 2022'!$B$4:$X$28,'Форма 1'!W$8),"")</f>
        <v/>
      </c>
      <c r="G1360" s="103">
        <f>IF(ISNUMBER('Форма 1'!X1360),'Форма 1'!$H1360*VLOOKUP('Форма 1'!$F1360,'Придельники с 2022'!$B$4:$X$28,'Форма 1'!X$8),"")</f>
        <v>153013.04999999999</v>
      </c>
      <c r="H1360" s="103" t="str">
        <f>IF(ISNUMBER('Форма 1'!Y1360),'Форма 1'!$H1360*VLOOKUP('Форма 1'!$F1360,'Придельники с 2022'!$B$4:$X$28,'Форма 1'!Y$8),"")</f>
        <v/>
      </c>
      <c r="I1360" s="103">
        <f>IF(ISNUMBER('Форма 1'!Z1360),'Форма 1'!$H1360*VLOOKUP('Форма 1'!$F1360,'Придельники с 2022'!$B$4:$X$28,'Форма 1'!Z$8),"")</f>
        <v>261095.4</v>
      </c>
      <c r="J1360" s="103" t="str">
        <f>IF(ISNUMBER('Форма 1'!AA1360),'Форма 1'!$H1360*VLOOKUP('Форма 1'!$F1360,'Придельники с 2022'!$B$4:$X$28,'Форма 1'!AA$8),"")</f>
        <v/>
      </c>
      <c r="K1360" s="90"/>
      <c r="L1360" s="87"/>
      <c r="M1360" s="103" t="str">
        <f>IF(ISNUMBER('Форма 1'!AD1360),'Форма 1'!$H1360*VLOOKUP('Форма 1'!$F1360,'Придельники с 2022'!$B$4:$X$28,'Форма 1'!AD$8),"")</f>
        <v/>
      </c>
      <c r="N1360" s="103" t="str">
        <f>IF(ISBLANK('Форма 1'!$AE1360),"",IF('Форма 1'!$AE1360=1,'Форма 1'!$H1360*VLOOKUP('Форма 1'!$F1360,'Придельники с 2022'!$B$4:$X$28,'Форма 1'!$AE$8,0),IF('Форма 1'!$AE1360=2,'Форма 1'!$H1360*VLOOKUP('Форма 1'!$F1360,'Придельники с 2022'!$B$4:$X$28,13,0),IF('Форма 1'!$AE1360=3,'Форма 1'!$H1360*VLOOKUP('Форма 1'!$F1360,'Придельники с 2022'!$B$4:$X$28,12,0)))))</f>
        <v/>
      </c>
      <c r="O1360" s="103" t="str">
        <f>IF(ISNUMBER('Форма 1'!AF1360),'Форма 1'!$H1360*VLOOKUP('Форма 1'!$F1360,'Придельники с 2022'!$B$4:$X$28,'Форма 1'!AF$8),"")</f>
        <v/>
      </c>
      <c r="P1360" s="87"/>
      <c r="Q1360" s="103" t="str">
        <f>IF(ISNUMBER('Форма 1'!AH1360),'Форма 1'!$H1360*VLOOKUP('Форма 1'!$F1360,'Придельники с 2022'!$B$4:$X$28,'Форма 1'!AH$8),"")</f>
        <v/>
      </c>
      <c r="R1360" s="103" t="str">
        <f>IF(ISNUMBER('Форма 1'!AI1360),'Форма 1'!$H1360*VLOOKUP('Форма 1'!$F1360,'Придельники с 2022'!$B$4:$X$28,'Форма 1'!AI$8),"")</f>
        <v/>
      </c>
      <c r="S1360" s="103" t="str">
        <f>IF(ISNUMBER('Форма 1'!AJ1360),'Форма 1'!$H1360*VLOOKUP('Форма 1'!$F1360,'Придельники с 2022'!$B$4:$X$28,'Форма 1'!AJ$8),"")</f>
        <v/>
      </c>
      <c r="T1360" s="87"/>
    </row>
    <row r="1361" spans="1:20">
      <c r="A1361" s="188">
        <f t="shared" si="114"/>
        <v>15</v>
      </c>
      <c r="B1361" s="198" t="s">
        <v>1475</v>
      </c>
      <c r="C1361" s="99">
        <f t="shared" si="120"/>
        <v>707354.23200000008</v>
      </c>
      <c r="D1361" s="103">
        <f>IF(ISNUMBER('Форма 1'!U1361),'Форма 1'!$H1361*VLOOKUP('Форма 1'!$F1361,'Придельники с 2022'!$B$4:$X$28,'Форма 1'!U$8),"")</f>
        <v>707354.23200000008</v>
      </c>
      <c r="E1361" s="103" t="str">
        <f>IF(ISNUMBER('Форма 1'!V1361),'Форма 1'!$H1361*VLOOKUP('Форма 1'!$F1361,'Придельники с 2022'!$B$4:$X$28,'Форма 1'!V$8),"")</f>
        <v/>
      </c>
      <c r="F1361" s="103" t="str">
        <f>IF(ISNUMBER('Форма 1'!W1361),'Форма 1'!$H1361*VLOOKUP('Форма 1'!$F1361,'Придельники с 2022'!$B$4:$X$28,'Форма 1'!W$8),"")</f>
        <v/>
      </c>
      <c r="G1361" s="103" t="str">
        <f>IF(ISNUMBER('Форма 1'!X1361),'Форма 1'!$H1361*VLOOKUP('Форма 1'!$F1361,'Придельники с 2022'!$B$4:$X$28,'Форма 1'!X$8),"")</f>
        <v/>
      </c>
      <c r="H1361" s="103" t="str">
        <f>IF(ISNUMBER('Форма 1'!Y1361),'Форма 1'!$H1361*VLOOKUP('Форма 1'!$F1361,'Придельники с 2022'!$B$4:$X$28,'Форма 1'!Y$8),"")</f>
        <v/>
      </c>
      <c r="I1361" s="103" t="str">
        <f>IF(ISNUMBER('Форма 1'!Z1361),'Форма 1'!$H1361*VLOOKUP('Форма 1'!$F1361,'Придельники с 2022'!$B$4:$X$28,'Форма 1'!Z$8),"")</f>
        <v/>
      </c>
      <c r="J1361" s="103" t="str">
        <f>IF(ISNUMBER('Форма 1'!AA1361),'Форма 1'!$H1361*VLOOKUP('Форма 1'!$F1361,'Придельники с 2022'!$B$4:$X$28,'Форма 1'!AA$8),"")</f>
        <v/>
      </c>
      <c r="K1361" s="90"/>
      <c r="L1361" s="87"/>
      <c r="M1361" s="103" t="str">
        <f>IF(ISNUMBER('Форма 1'!AD1361),'Форма 1'!$H1361*VLOOKUP('Форма 1'!$F1361,'Придельники с 2022'!$B$4:$X$28,'Форма 1'!AD$8),"")</f>
        <v/>
      </c>
      <c r="N1361" s="103" t="str">
        <f>IF(ISBLANK('Форма 1'!$AE1361),"",IF('Форма 1'!$AE1361=1,'Форма 1'!$H1361*VLOOKUP('Форма 1'!$F1361,'Придельники с 2022'!$B$4:$X$28,'Форма 1'!$AE$8,0),IF('Форма 1'!$AE1361=2,'Форма 1'!$H1361*VLOOKUP('Форма 1'!$F1361,'Придельники с 2022'!$B$4:$X$28,13,0),IF('Форма 1'!$AE1361=3,'Форма 1'!$H1361*VLOOKUP('Форма 1'!$F1361,'Придельники с 2022'!$B$4:$X$28,12,0)))))</f>
        <v/>
      </c>
      <c r="O1361" s="103" t="str">
        <f>IF(ISNUMBER('Форма 1'!AF1361),'Форма 1'!$H1361*VLOOKUP('Форма 1'!$F1361,'Придельники с 2022'!$B$4:$X$28,'Форма 1'!AF$8),"")</f>
        <v/>
      </c>
      <c r="P1361" s="87"/>
      <c r="Q1361" s="103" t="str">
        <f>IF(ISNUMBER('Форма 1'!AH1361),'Форма 1'!$H1361*VLOOKUP('Форма 1'!$F1361,'Придельники с 2022'!$B$4:$X$28,'Форма 1'!AH$8),"")</f>
        <v/>
      </c>
      <c r="R1361" s="103" t="str">
        <f>IF(ISNUMBER('Форма 1'!AI1361),'Форма 1'!$H1361*VLOOKUP('Форма 1'!$F1361,'Придельники с 2022'!$B$4:$X$28,'Форма 1'!AI$8),"")</f>
        <v/>
      </c>
      <c r="S1361" s="103" t="str">
        <f>IF(ISNUMBER('Форма 1'!AJ1361),'Форма 1'!$H1361*VLOOKUP('Форма 1'!$F1361,'Придельники с 2022'!$B$4:$X$28,'Форма 1'!AJ$8),"")</f>
        <v/>
      </c>
      <c r="T1361" s="87"/>
    </row>
    <row r="1362" spans="1:20">
      <c r="A1362" s="188">
        <f t="shared" si="114"/>
        <v>16</v>
      </c>
      <c r="B1362" s="189" t="s">
        <v>1476</v>
      </c>
      <c r="C1362" s="99">
        <f t="shared" si="120"/>
        <v>367889.34</v>
      </c>
      <c r="D1362" s="103">
        <f>IF(ISNUMBER('Форма 1'!U1362),'Форма 1'!$H1362*VLOOKUP('Форма 1'!$F1362,'Придельники с 2022'!$B$4:$X$28,'Форма 1'!U$8),"")</f>
        <v>367889.34</v>
      </c>
      <c r="E1362" s="103" t="str">
        <f>IF(ISNUMBER('Форма 1'!V1362),'Форма 1'!$H1362*VLOOKUP('Форма 1'!$F1362,'Придельники с 2022'!$B$4:$X$28,'Форма 1'!V$8),"")</f>
        <v/>
      </c>
      <c r="F1362" s="103" t="str">
        <f>IF(ISNUMBER('Форма 1'!W1362),'Форма 1'!$H1362*VLOOKUP('Форма 1'!$F1362,'Придельники с 2022'!$B$4:$X$28,'Форма 1'!W$8),"")</f>
        <v/>
      </c>
      <c r="G1362" s="103" t="str">
        <f>IF(ISNUMBER('Форма 1'!X1362),'Форма 1'!$H1362*VLOOKUP('Форма 1'!$F1362,'Придельники с 2022'!$B$4:$X$28,'Форма 1'!X$8),"")</f>
        <v/>
      </c>
      <c r="H1362" s="103" t="str">
        <f>IF(ISNUMBER('Форма 1'!Y1362),'Форма 1'!$H1362*VLOOKUP('Форма 1'!$F1362,'Придельники с 2022'!$B$4:$X$28,'Форма 1'!Y$8),"")</f>
        <v/>
      </c>
      <c r="I1362" s="103" t="str">
        <f>IF(ISNUMBER('Форма 1'!Z1362),'Форма 1'!$H1362*VLOOKUP('Форма 1'!$F1362,'Придельники с 2022'!$B$4:$X$28,'Форма 1'!Z$8),"")</f>
        <v/>
      </c>
      <c r="J1362" s="103" t="str">
        <f>IF(ISNUMBER('Форма 1'!AA1362),'Форма 1'!$H1362*VLOOKUP('Форма 1'!$F1362,'Придельники с 2022'!$B$4:$X$28,'Форма 1'!AA$8),"")</f>
        <v/>
      </c>
      <c r="K1362" s="90"/>
      <c r="L1362" s="87"/>
      <c r="M1362" s="103" t="str">
        <f>IF(ISNUMBER('Форма 1'!AD1362),'Форма 1'!$H1362*VLOOKUP('Форма 1'!$F1362,'Придельники с 2022'!$B$4:$X$28,'Форма 1'!AD$8),"")</f>
        <v/>
      </c>
      <c r="N1362" s="103" t="str">
        <f>IF(ISBLANK('Форма 1'!$AE1362),"",IF('Форма 1'!$AE1362=1,'Форма 1'!$H1362*VLOOKUP('Форма 1'!$F1362,'Придельники с 2022'!$B$4:$X$28,'Форма 1'!$AE$8,0),IF('Форма 1'!$AE1362=2,'Форма 1'!$H1362*VLOOKUP('Форма 1'!$F1362,'Придельники с 2022'!$B$4:$X$28,13,0),IF('Форма 1'!$AE1362=3,'Форма 1'!$H1362*VLOOKUP('Форма 1'!$F1362,'Придельники с 2022'!$B$4:$X$28,12,0)))))</f>
        <v/>
      </c>
      <c r="O1362" s="103" t="str">
        <f>IF(ISNUMBER('Форма 1'!AF1362),'Форма 1'!$H1362*VLOOKUP('Форма 1'!$F1362,'Придельники с 2022'!$B$4:$X$28,'Форма 1'!AF$8),"")</f>
        <v/>
      </c>
      <c r="P1362" s="87"/>
      <c r="Q1362" s="103" t="str">
        <f>IF(ISNUMBER('Форма 1'!AH1362),'Форма 1'!$H1362*VLOOKUP('Форма 1'!$F1362,'Придельники с 2022'!$B$4:$X$28,'Форма 1'!AH$8),"")</f>
        <v/>
      </c>
      <c r="R1362" s="103" t="str">
        <f>IF(ISNUMBER('Форма 1'!AI1362),'Форма 1'!$H1362*VLOOKUP('Форма 1'!$F1362,'Придельники с 2022'!$B$4:$X$28,'Форма 1'!AI$8),"")</f>
        <v/>
      </c>
      <c r="S1362" s="103" t="str">
        <f>IF(ISNUMBER('Форма 1'!AJ1362),'Форма 1'!$H1362*VLOOKUP('Форма 1'!$F1362,'Придельники с 2022'!$B$4:$X$28,'Форма 1'!AJ$8),"")</f>
        <v/>
      </c>
      <c r="T1362" s="87"/>
    </row>
    <row r="1363" spans="1:20">
      <c r="A1363" s="188">
        <f t="shared" si="114"/>
        <v>17</v>
      </c>
      <c r="B1363" s="189" t="s">
        <v>1477</v>
      </c>
      <c r="C1363" s="99">
        <f t="shared" si="120"/>
        <v>3169010.8870000001</v>
      </c>
      <c r="D1363" s="103" t="str">
        <f>IF(ISNUMBER('Форма 1'!U1363),'Форма 1'!$H1363*VLOOKUP('Форма 1'!$F1363,'Придельники с 2022'!$B$4:$X$28,'Форма 1'!U$8),"")</f>
        <v/>
      </c>
      <c r="E1363" s="103" t="str">
        <f>IF(ISNUMBER('Форма 1'!V1363),'Форма 1'!$H1363*VLOOKUP('Форма 1'!$F1363,'Придельники с 2022'!$B$4:$X$28,'Форма 1'!V$8),"")</f>
        <v/>
      </c>
      <c r="F1363" s="103" t="str">
        <f>IF(ISNUMBER('Форма 1'!W1363),'Форма 1'!$H1363*VLOOKUP('Форма 1'!$F1363,'Придельники с 2022'!$B$4:$X$28,'Форма 1'!W$8),"")</f>
        <v/>
      </c>
      <c r="G1363" s="103">
        <f>IF(ISNUMBER('Форма 1'!X1363),'Форма 1'!$H1363*VLOOKUP('Форма 1'!$F1363,'Придельники с 2022'!$B$4:$X$28,'Форма 1'!X$8),"")</f>
        <v>1320133.57</v>
      </c>
      <c r="H1363" s="103" t="str">
        <f>IF(ISNUMBER('Форма 1'!Y1363),'Форма 1'!$H1363*VLOOKUP('Форма 1'!$F1363,'Придельники с 2022'!$B$4:$X$28,'Форма 1'!Y$8),"")</f>
        <v/>
      </c>
      <c r="I1363" s="103">
        <f>IF(ISNUMBER('Форма 1'!Z1363),'Форма 1'!$H1363*VLOOKUP('Форма 1'!$F1363,'Придельники с 2022'!$B$4:$X$28,'Форма 1'!Z$8),"")</f>
        <v>1848877.317</v>
      </c>
      <c r="J1363" s="103" t="str">
        <f>IF(ISNUMBER('Форма 1'!AA1363),'Форма 1'!$H1363*VLOOKUP('Форма 1'!$F1363,'Придельники с 2022'!$B$4:$X$28,'Форма 1'!AA$8),"")</f>
        <v/>
      </c>
      <c r="K1363" s="90"/>
      <c r="L1363" s="87"/>
      <c r="M1363" s="103" t="str">
        <f>IF(ISNUMBER('Форма 1'!AD1363),'Форма 1'!$H1363*VLOOKUP('Форма 1'!$F1363,'Придельники с 2022'!$B$4:$X$28,'Форма 1'!AD$8),"")</f>
        <v/>
      </c>
      <c r="N1363" s="103" t="str">
        <f>IF(ISBLANK('Форма 1'!$AE1363),"",IF('Форма 1'!$AE1363=1,'Форма 1'!$H1363*VLOOKUP('Форма 1'!$F1363,'Придельники с 2022'!$B$4:$X$28,'Форма 1'!$AE$8,0),IF('Форма 1'!$AE1363=2,'Форма 1'!$H1363*VLOOKUP('Форма 1'!$F1363,'Придельники с 2022'!$B$4:$X$28,13,0),IF('Форма 1'!$AE1363=3,'Форма 1'!$H1363*VLOOKUP('Форма 1'!$F1363,'Придельники с 2022'!$B$4:$X$28,12,0)))))</f>
        <v/>
      </c>
      <c r="O1363" s="103" t="str">
        <f>IF(ISNUMBER('Форма 1'!AF1363),'Форма 1'!$H1363*VLOOKUP('Форма 1'!$F1363,'Придельники с 2022'!$B$4:$X$28,'Форма 1'!AF$8),"")</f>
        <v/>
      </c>
      <c r="P1363" s="87"/>
      <c r="Q1363" s="103" t="str">
        <f>IF(ISNUMBER('Форма 1'!AH1363),'Форма 1'!$H1363*VLOOKUP('Форма 1'!$F1363,'Придельники с 2022'!$B$4:$X$28,'Форма 1'!AH$8),"")</f>
        <v/>
      </c>
      <c r="R1363" s="103" t="str">
        <f>IF(ISNUMBER('Форма 1'!AI1363),'Форма 1'!$H1363*VLOOKUP('Форма 1'!$F1363,'Придельники с 2022'!$B$4:$X$28,'Форма 1'!AI$8),"")</f>
        <v/>
      </c>
      <c r="S1363" s="103" t="str">
        <f>IF(ISNUMBER('Форма 1'!AJ1363),'Форма 1'!$H1363*VLOOKUP('Форма 1'!$F1363,'Придельники с 2022'!$B$4:$X$28,'Форма 1'!AJ$8),"")</f>
        <v/>
      </c>
      <c r="T1363" s="87"/>
    </row>
    <row r="1364" spans="1:20">
      <c r="A1364" s="188">
        <f t="shared" si="114"/>
        <v>18</v>
      </c>
      <c r="B1364" s="198" t="s">
        <v>1478</v>
      </c>
      <c r="C1364" s="99">
        <f t="shared" si="120"/>
        <v>479736.58200000005</v>
      </c>
      <c r="D1364" s="103">
        <f>IF(ISNUMBER('Форма 1'!U1364),'Форма 1'!$H1364*VLOOKUP('Форма 1'!$F1364,'Придельники с 2022'!$B$4:$X$28,'Форма 1'!U$8),"")</f>
        <v>479736.58200000005</v>
      </c>
      <c r="E1364" s="103" t="str">
        <f>IF(ISNUMBER('Форма 1'!V1364),'Форма 1'!$H1364*VLOOKUP('Форма 1'!$F1364,'Придельники с 2022'!$B$4:$X$28,'Форма 1'!V$8),"")</f>
        <v/>
      </c>
      <c r="F1364" s="103" t="str">
        <f>IF(ISNUMBER('Форма 1'!W1364),'Форма 1'!$H1364*VLOOKUP('Форма 1'!$F1364,'Придельники с 2022'!$B$4:$X$28,'Форма 1'!W$8),"")</f>
        <v/>
      </c>
      <c r="G1364" s="103" t="str">
        <f>IF(ISNUMBER('Форма 1'!X1364),'Форма 1'!$H1364*VLOOKUP('Форма 1'!$F1364,'Придельники с 2022'!$B$4:$X$28,'Форма 1'!X$8),"")</f>
        <v/>
      </c>
      <c r="H1364" s="103" t="str">
        <f>IF(ISNUMBER('Форма 1'!Y1364),'Форма 1'!$H1364*VLOOKUP('Форма 1'!$F1364,'Придельники с 2022'!$B$4:$X$28,'Форма 1'!Y$8),"")</f>
        <v/>
      </c>
      <c r="I1364" s="103" t="str">
        <f>IF(ISNUMBER('Форма 1'!Z1364),'Форма 1'!$H1364*VLOOKUP('Форма 1'!$F1364,'Придельники с 2022'!$B$4:$X$28,'Форма 1'!Z$8),"")</f>
        <v/>
      </c>
      <c r="J1364" s="103" t="str">
        <f>IF(ISNUMBER('Форма 1'!AA1364),'Форма 1'!$H1364*VLOOKUP('Форма 1'!$F1364,'Придельники с 2022'!$B$4:$X$28,'Форма 1'!AA$8),"")</f>
        <v/>
      </c>
      <c r="K1364" s="90"/>
      <c r="L1364" s="87"/>
      <c r="M1364" s="103" t="str">
        <f>IF(ISNUMBER('Форма 1'!AD1364),'Форма 1'!$H1364*VLOOKUP('Форма 1'!$F1364,'Придельники с 2022'!$B$4:$X$28,'Форма 1'!AD$8),"")</f>
        <v/>
      </c>
      <c r="N1364" s="103" t="str">
        <f>IF(ISBLANK('Форма 1'!$AE1364),"",IF('Форма 1'!$AE1364=1,'Форма 1'!$H1364*VLOOKUP('Форма 1'!$F1364,'Придельники с 2022'!$B$4:$X$28,'Форма 1'!$AE$8,0),IF('Форма 1'!$AE1364=2,'Форма 1'!$H1364*VLOOKUP('Форма 1'!$F1364,'Придельники с 2022'!$B$4:$X$28,13,0),IF('Форма 1'!$AE1364=3,'Форма 1'!$H1364*VLOOKUP('Форма 1'!$F1364,'Придельники с 2022'!$B$4:$X$28,12,0)))))</f>
        <v/>
      </c>
      <c r="O1364" s="103" t="str">
        <f>IF(ISNUMBER('Форма 1'!AF1364),'Форма 1'!$H1364*VLOOKUP('Форма 1'!$F1364,'Придельники с 2022'!$B$4:$X$28,'Форма 1'!AF$8),"")</f>
        <v/>
      </c>
      <c r="P1364" s="87"/>
      <c r="Q1364" s="103" t="str">
        <f>IF(ISNUMBER('Форма 1'!AH1364),'Форма 1'!$H1364*VLOOKUP('Форма 1'!$F1364,'Придельники с 2022'!$B$4:$X$28,'Форма 1'!AH$8),"")</f>
        <v/>
      </c>
      <c r="R1364" s="103" t="str">
        <f>IF(ISNUMBER('Форма 1'!AI1364),'Форма 1'!$H1364*VLOOKUP('Форма 1'!$F1364,'Придельники с 2022'!$B$4:$X$28,'Форма 1'!AI$8),"")</f>
        <v/>
      </c>
      <c r="S1364" s="103" t="str">
        <f>IF(ISNUMBER('Форма 1'!AJ1364),'Форма 1'!$H1364*VLOOKUP('Форма 1'!$F1364,'Придельники с 2022'!$B$4:$X$28,'Форма 1'!AJ$8),"")</f>
        <v/>
      </c>
      <c r="T1364" s="87"/>
    </row>
    <row r="1365" spans="1:20">
      <c r="A1365" s="188">
        <f t="shared" si="114"/>
        <v>19</v>
      </c>
      <c r="B1365" s="189" t="s">
        <v>1479</v>
      </c>
      <c r="C1365" s="99">
        <f t="shared" si="120"/>
        <v>396313.788</v>
      </c>
      <c r="D1365" s="103">
        <f>IF(ISNUMBER('Форма 1'!U1365),'Форма 1'!$H1365*VLOOKUP('Форма 1'!$F1365,'Придельники с 2022'!$B$4:$X$28,'Форма 1'!U$8),"")</f>
        <v>396313.788</v>
      </c>
      <c r="E1365" s="103" t="str">
        <f>IF(ISNUMBER('Форма 1'!V1365),'Форма 1'!$H1365*VLOOKUP('Форма 1'!$F1365,'Придельники с 2022'!$B$4:$X$28,'Форма 1'!V$8),"")</f>
        <v/>
      </c>
      <c r="F1365" s="103" t="str">
        <f>IF(ISNUMBER('Форма 1'!W1365),'Форма 1'!$H1365*VLOOKUP('Форма 1'!$F1365,'Придельники с 2022'!$B$4:$X$28,'Форма 1'!W$8),"")</f>
        <v/>
      </c>
      <c r="G1365" s="103" t="str">
        <f>IF(ISNUMBER('Форма 1'!X1365),'Форма 1'!$H1365*VLOOKUP('Форма 1'!$F1365,'Придельники с 2022'!$B$4:$X$28,'Форма 1'!X$8),"")</f>
        <v/>
      </c>
      <c r="H1365" s="103" t="str">
        <f>IF(ISNUMBER('Форма 1'!Y1365),'Форма 1'!$H1365*VLOOKUP('Форма 1'!$F1365,'Придельники с 2022'!$B$4:$X$28,'Форма 1'!Y$8),"")</f>
        <v/>
      </c>
      <c r="I1365" s="103" t="str">
        <f>IF(ISNUMBER('Форма 1'!Z1365),'Форма 1'!$H1365*VLOOKUP('Форма 1'!$F1365,'Придельники с 2022'!$B$4:$X$28,'Форма 1'!Z$8),"")</f>
        <v/>
      </c>
      <c r="J1365" s="103" t="str">
        <f>IF(ISNUMBER('Форма 1'!AA1365),'Форма 1'!$H1365*VLOOKUP('Форма 1'!$F1365,'Придельники с 2022'!$B$4:$X$28,'Форма 1'!AA$8),"")</f>
        <v/>
      </c>
      <c r="K1365" s="90"/>
      <c r="L1365" s="87"/>
      <c r="M1365" s="103" t="str">
        <f>IF(ISNUMBER('Форма 1'!AD1365),'Форма 1'!$H1365*VLOOKUP('Форма 1'!$F1365,'Придельники с 2022'!$B$4:$X$28,'Форма 1'!AD$8),"")</f>
        <v/>
      </c>
      <c r="N1365" s="103" t="str">
        <f>IF(ISBLANK('Форма 1'!$AE1365),"",IF('Форма 1'!$AE1365=1,'Форма 1'!$H1365*VLOOKUP('Форма 1'!$F1365,'Придельники с 2022'!$B$4:$X$28,'Форма 1'!$AE$8,0),IF('Форма 1'!$AE1365=2,'Форма 1'!$H1365*VLOOKUP('Форма 1'!$F1365,'Придельники с 2022'!$B$4:$X$28,13,0),IF('Форма 1'!$AE1365=3,'Форма 1'!$H1365*VLOOKUP('Форма 1'!$F1365,'Придельники с 2022'!$B$4:$X$28,12,0)))))</f>
        <v/>
      </c>
      <c r="O1365" s="103" t="str">
        <f>IF(ISNUMBER('Форма 1'!AF1365),'Форма 1'!$H1365*VLOOKUP('Форма 1'!$F1365,'Придельники с 2022'!$B$4:$X$28,'Форма 1'!AF$8),"")</f>
        <v/>
      </c>
      <c r="P1365" s="87"/>
      <c r="Q1365" s="103" t="str">
        <f>IF(ISNUMBER('Форма 1'!AH1365),'Форма 1'!$H1365*VLOOKUP('Форма 1'!$F1365,'Придельники с 2022'!$B$4:$X$28,'Форма 1'!AH$8),"")</f>
        <v/>
      </c>
      <c r="R1365" s="103" t="str">
        <f>IF(ISNUMBER('Форма 1'!AI1365),'Форма 1'!$H1365*VLOOKUP('Форма 1'!$F1365,'Придельники с 2022'!$B$4:$X$28,'Форма 1'!AI$8),"")</f>
        <v/>
      </c>
      <c r="S1365" s="103" t="str">
        <f>IF(ISNUMBER('Форма 1'!AJ1365),'Форма 1'!$H1365*VLOOKUP('Форма 1'!$F1365,'Придельники с 2022'!$B$4:$X$28,'Форма 1'!AJ$8),"")</f>
        <v/>
      </c>
      <c r="T1365" s="87"/>
    </row>
    <row r="1366" spans="1:20">
      <c r="A1366" s="188">
        <f t="shared" si="114"/>
        <v>20</v>
      </c>
      <c r="B1366" s="189" t="s">
        <v>1480</v>
      </c>
      <c r="C1366" s="99">
        <f t="shared" si="120"/>
        <v>397276.07400000002</v>
      </c>
      <c r="D1366" s="103">
        <f>IF(ISNUMBER('Форма 1'!U1366),'Форма 1'!$H1366*VLOOKUP('Форма 1'!$F1366,'Придельники с 2022'!$B$4:$X$28,'Форма 1'!U$8),"")</f>
        <v>397276.07400000002</v>
      </c>
      <c r="E1366" s="103" t="str">
        <f>IF(ISNUMBER('Форма 1'!V1366),'Форма 1'!$H1366*VLOOKUP('Форма 1'!$F1366,'Придельники с 2022'!$B$4:$X$28,'Форма 1'!V$8),"")</f>
        <v/>
      </c>
      <c r="F1366" s="103" t="str">
        <f>IF(ISNUMBER('Форма 1'!W1366),'Форма 1'!$H1366*VLOOKUP('Форма 1'!$F1366,'Придельники с 2022'!$B$4:$X$28,'Форма 1'!W$8),"")</f>
        <v/>
      </c>
      <c r="G1366" s="103" t="str">
        <f>IF(ISNUMBER('Форма 1'!X1366),'Форма 1'!$H1366*VLOOKUP('Форма 1'!$F1366,'Придельники с 2022'!$B$4:$X$28,'Форма 1'!X$8),"")</f>
        <v/>
      </c>
      <c r="H1366" s="103" t="str">
        <f>IF(ISNUMBER('Форма 1'!Y1366),'Форма 1'!$H1366*VLOOKUP('Форма 1'!$F1366,'Придельники с 2022'!$B$4:$X$28,'Форма 1'!Y$8),"")</f>
        <v/>
      </c>
      <c r="I1366" s="103" t="str">
        <f>IF(ISNUMBER('Форма 1'!Z1366),'Форма 1'!$H1366*VLOOKUP('Форма 1'!$F1366,'Придельники с 2022'!$B$4:$X$28,'Форма 1'!Z$8),"")</f>
        <v/>
      </c>
      <c r="J1366" s="103" t="str">
        <f>IF(ISNUMBER('Форма 1'!AA1366),'Форма 1'!$H1366*VLOOKUP('Форма 1'!$F1366,'Придельники с 2022'!$B$4:$X$28,'Форма 1'!AA$8),"")</f>
        <v/>
      </c>
      <c r="K1366" s="90"/>
      <c r="L1366" s="87"/>
      <c r="M1366" s="103" t="str">
        <f>IF(ISNUMBER('Форма 1'!AD1366),'Форма 1'!$H1366*VLOOKUP('Форма 1'!$F1366,'Придельники с 2022'!$B$4:$X$28,'Форма 1'!AD$8),"")</f>
        <v/>
      </c>
      <c r="N1366" s="103" t="str">
        <f>IF(ISBLANK('Форма 1'!$AE1366),"",IF('Форма 1'!$AE1366=1,'Форма 1'!$H1366*VLOOKUP('Форма 1'!$F1366,'Придельники с 2022'!$B$4:$X$28,'Форма 1'!$AE$8,0),IF('Форма 1'!$AE1366=2,'Форма 1'!$H1366*VLOOKUP('Форма 1'!$F1366,'Придельники с 2022'!$B$4:$X$28,13,0),IF('Форма 1'!$AE1366=3,'Форма 1'!$H1366*VLOOKUP('Форма 1'!$F1366,'Придельники с 2022'!$B$4:$X$28,12,0)))))</f>
        <v/>
      </c>
      <c r="O1366" s="103" t="str">
        <f>IF(ISNUMBER('Форма 1'!AF1366),'Форма 1'!$H1366*VLOOKUP('Форма 1'!$F1366,'Придельники с 2022'!$B$4:$X$28,'Форма 1'!AF$8),"")</f>
        <v/>
      </c>
      <c r="P1366" s="87"/>
      <c r="Q1366" s="103" t="str">
        <f>IF(ISNUMBER('Форма 1'!AH1366),'Форма 1'!$H1366*VLOOKUP('Форма 1'!$F1366,'Придельники с 2022'!$B$4:$X$28,'Форма 1'!AH$8),"")</f>
        <v/>
      </c>
      <c r="R1366" s="103" t="str">
        <f>IF(ISNUMBER('Форма 1'!AI1366),'Форма 1'!$H1366*VLOOKUP('Форма 1'!$F1366,'Придельники с 2022'!$B$4:$X$28,'Форма 1'!AI$8),"")</f>
        <v/>
      </c>
      <c r="S1366" s="103" t="str">
        <f>IF(ISNUMBER('Форма 1'!AJ1366),'Форма 1'!$H1366*VLOOKUP('Форма 1'!$F1366,'Придельники с 2022'!$B$4:$X$28,'Форма 1'!AJ$8),"")</f>
        <v/>
      </c>
      <c r="T1366" s="87"/>
    </row>
    <row r="1367" spans="1:20">
      <c r="A1367" s="188">
        <f t="shared" si="114"/>
        <v>21</v>
      </c>
      <c r="B1367" s="189" t="s">
        <v>1481</v>
      </c>
      <c r="C1367" s="99">
        <f t="shared" si="120"/>
        <v>423183.77400000003</v>
      </c>
      <c r="D1367" s="103">
        <f>IF(ISNUMBER('Форма 1'!U1367),'Форма 1'!$H1367*VLOOKUP('Форма 1'!$F1367,'Придельники с 2022'!$B$4:$X$28,'Форма 1'!U$8),"")</f>
        <v>423183.77400000003</v>
      </c>
      <c r="E1367" s="103" t="str">
        <f>IF(ISNUMBER('Форма 1'!V1367),'Форма 1'!$H1367*VLOOKUP('Форма 1'!$F1367,'Придельники с 2022'!$B$4:$X$28,'Форма 1'!V$8),"")</f>
        <v/>
      </c>
      <c r="F1367" s="103" t="str">
        <f>IF(ISNUMBER('Форма 1'!W1367),'Форма 1'!$H1367*VLOOKUP('Форма 1'!$F1367,'Придельники с 2022'!$B$4:$X$28,'Форма 1'!W$8),"")</f>
        <v/>
      </c>
      <c r="G1367" s="103" t="str">
        <f>IF(ISNUMBER('Форма 1'!X1367),'Форма 1'!$H1367*VLOOKUP('Форма 1'!$F1367,'Придельники с 2022'!$B$4:$X$28,'Форма 1'!X$8),"")</f>
        <v/>
      </c>
      <c r="H1367" s="103" t="str">
        <f>IF(ISNUMBER('Форма 1'!Y1367),'Форма 1'!$H1367*VLOOKUP('Форма 1'!$F1367,'Придельники с 2022'!$B$4:$X$28,'Форма 1'!Y$8),"")</f>
        <v/>
      </c>
      <c r="I1367" s="103" t="str">
        <f>IF(ISNUMBER('Форма 1'!Z1367),'Форма 1'!$H1367*VLOOKUP('Форма 1'!$F1367,'Придельники с 2022'!$B$4:$X$28,'Форма 1'!Z$8),"")</f>
        <v/>
      </c>
      <c r="J1367" s="103" t="str">
        <f>IF(ISNUMBER('Форма 1'!AA1367),'Форма 1'!$H1367*VLOOKUP('Форма 1'!$F1367,'Придельники с 2022'!$B$4:$X$28,'Форма 1'!AA$8),"")</f>
        <v/>
      </c>
      <c r="K1367" s="90"/>
      <c r="L1367" s="87"/>
      <c r="M1367" s="103" t="str">
        <f>IF(ISNUMBER('Форма 1'!AD1367),'Форма 1'!$H1367*VLOOKUP('Форма 1'!$F1367,'Придельники с 2022'!$B$4:$X$28,'Форма 1'!AD$8),"")</f>
        <v/>
      </c>
      <c r="N1367" s="103" t="str">
        <f>IF(ISBLANK('Форма 1'!$AE1367),"",IF('Форма 1'!$AE1367=1,'Форма 1'!$H1367*VLOOKUP('Форма 1'!$F1367,'Придельники с 2022'!$B$4:$X$28,'Форма 1'!$AE$8,0),IF('Форма 1'!$AE1367=2,'Форма 1'!$H1367*VLOOKUP('Форма 1'!$F1367,'Придельники с 2022'!$B$4:$X$28,13,0),IF('Форма 1'!$AE1367=3,'Форма 1'!$H1367*VLOOKUP('Форма 1'!$F1367,'Придельники с 2022'!$B$4:$X$28,12,0)))))</f>
        <v/>
      </c>
      <c r="O1367" s="103" t="str">
        <f>IF(ISNUMBER('Форма 1'!AF1367),'Форма 1'!$H1367*VLOOKUP('Форма 1'!$F1367,'Придельники с 2022'!$B$4:$X$28,'Форма 1'!AF$8),"")</f>
        <v/>
      </c>
      <c r="P1367" s="87"/>
      <c r="Q1367" s="103" t="str">
        <f>IF(ISNUMBER('Форма 1'!AH1367),'Форма 1'!$H1367*VLOOKUP('Форма 1'!$F1367,'Придельники с 2022'!$B$4:$X$28,'Форма 1'!AH$8),"")</f>
        <v/>
      </c>
      <c r="R1367" s="103" t="str">
        <f>IF(ISNUMBER('Форма 1'!AI1367),'Форма 1'!$H1367*VLOOKUP('Форма 1'!$F1367,'Придельники с 2022'!$B$4:$X$28,'Форма 1'!AI$8),"")</f>
        <v/>
      </c>
      <c r="S1367" s="103" t="str">
        <f>IF(ISNUMBER('Форма 1'!AJ1367),'Форма 1'!$H1367*VLOOKUP('Форма 1'!$F1367,'Придельники с 2022'!$B$4:$X$28,'Форма 1'!AJ$8),"")</f>
        <v/>
      </c>
      <c r="T1367" s="87"/>
    </row>
    <row r="1368" spans="1:20">
      <c r="A1368" s="188">
        <f t="shared" si="114"/>
        <v>22</v>
      </c>
      <c r="B1368" s="189" t="s">
        <v>283</v>
      </c>
      <c r="C1368" s="99">
        <f t="shared" si="120"/>
        <v>719321.71499999997</v>
      </c>
      <c r="D1368" s="103" t="str">
        <f>IF(ISNUMBER('Форма 1'!U1368),'Форма 1'!$H1368*VLOOKUP('Форма 1'!$F1368,'Придельники с 2022'!$B$4:$X$28,'Форма 1'!U$8),"")</f>
        <v/>
      </c>
      <c r="E1368" s="103" t="str">
        <f>IF(ISNUMBER('Форма 1'!V1368),'Форма 1'!$H1368*VLOOKUP('Форма 1'!$F1368,'Придельники с 2022'!$B$4:$X$28,'Форма 1'!V$8),"")</f>
        <v/>
      </c>
      <c r="F1368" s="103" t="str">
        <f>IF(ISNUMBER('Форма 1'!W1368),'Форма 1'!$H1368*VLOOKUP('Форма 1'!$F1368,'Придельники с 2022'!$B$4:$X$28,'Форма 1'!W$8),"")</f>
        <v/>
      </c>
      <c r="G1368" s="103">
        <f>IF(ISNUMBER('Форма 1'!X1368),'Форма 1'!$H1368*VLOOKUP('Форма 1'!$F1368,'Придельники с 2022'!$B$4:$X$28,'Форма 1'!X$8),"")</f>
        <v>265789.33500000002</v>
      </c>
      <c r="H1368" s="103" t="str">
        <f>IF(ISNUMBER('Форма 1'!Y1368),'Форма 1'!$H1368*VLOOKUP('Форма 1'!$F1368,'Придельники с 2022'!$B$4:$X$28,'Форма 1'!Y$8),"")</f>
        <v/>
      </c>
      <c r="I1368" s="103">
        <f>IF(ISNUMBER('Форма 1'!Z1368),'Форма 1'!$H1368*VLOOKUP('Форма 1'!$F1368,'Придельники с 2022'!$B$4:$X$28,'Форма 1'!Z$8),"")</f>
        <v>453532.37999999995</v>
      </c>
      <c r="J1368" s="103" t="str">
        <f>IF(ISNUMBER('Форма 1'!AA1368),'Форма 1'!$H1368*VLOOKUP('Форма 1'!$F1368,'Придельники с 2022'!$B$4:$X$28,'Форма 1'!AA$8),"")</f>
        <v/>
      </c>
      <c r="K1368" s="90"/>
      <c r="L1368" s="87"/>
      <c r="M1368" s="103" t="str">
        <f>IF(ISNUMBER('Форма 1'!AD1368),'Форма 1'!$H1368*VLOOKUP('Форма 1'!$F1368,'Придельники с 2022'!$B$4:$X$28,'Форма 1'!AD$8),"")</f>
        <v/>
      </c>
      <c r="N1368" s="103" t="str">
        <f>IF(ISBLANK('Форма 1'!$AE1368),"",IF('Форма 1'!$AE1368=1,'Форма 1'!$H1368*VLOOKUP('Форма 1'!$F1368,'Придельники с 2022'!$B$4:$X$28,'Форма 1'!$AE$8,0),IF('Форма 1'!$AE1368=2,'Форма 1'!$H1368*VLOOKUP('Форма 1'!$F1368,'Придельники с 2022'!$B$4:$X$28,13,0),IF('Форма 1'!$AE1368=3,'Форма 1'!$H1368*VLOOKUP('Форма 1'!$F1368,'Придельники с 2022'!$B$4:$X$28,12,0)))))</f>
        <v/>
      </c>
      <c r="O1368" s="103" t="str">
        <f>IF(ISNUMBER('Форма 1'!AF1368),'Форма 1'!$H1368*VLOOKUP('Форма 1'!$F1368,'Придельники с 2022'!$B$4:$X$28,'Форма 1'!AF$8),"")</f>
        <v/>
      </c>
      <c r="P1368" s="87"/>
      <c r="Q1368" s="103" t="str">
        <f>IF(ISNUMBER('Форма 1'!AH1368),'Форма 1'!$H1368*VLOOKUP('Форма 1'!$F1368,'Придельники с 2022'!$B$4:$X$28,'Форма 1'!AH$8),"")</f>
        <v/>
      </c>
      <c r="R1368" s="103" t="str">
        <f>IF(ISNUMBER('Форма 1'!AI1368),'Форма 1'!$H1368*VLOOKUP('Форма 1'!$F1368,'Придельники с 2022'!$B$4:$X$28,'Форма 1'!AI$8),"")</f>
        <v/>
      </c>
      <c r="S1368" s="103" t="str">
        <f>IF(ISNUMBER('Форма 1'!AJ1368),'Форма 1'!$H1368*VLOOKUP('Форма 1'!$F1368,'Придельники с 2022'!$B$4:$X$28,'Форма 1'!AJ$8),"")</f>
        <v/>
      </c>
      <c r="T1368" s="87"/>
    </row>
    <row r="1369" spans="1:20">
      <c r="A1369" s="188">
        <f t="shared" si="114"/>
        <v>23</v>
      </c>
      <c r="B1369" s="189" t="s">
        <v>1482</v>
      </c>
      <c r="C1369" s="99">
        <f t="shared" si="120"/>
        <v>498834.25799999997</v>
      </c>
      <c r="D1369" s="103">
        <f>IF(ISNUMBER('Форма 1'!U1369),'Форма 1'!$H1369*VLOOKUP('Форма 1'!$F1369,'Придельники с 2022'!$B$4:$X$28,'Форма 1'!U$8),"")</f>
        <v>498834.25799999997</v>
      </c>
      <c r="E1369" s="103" t="str">
        <f>IF(ISNUMBER('Форма 1'!V1369),'Форма 1'!$H1369*VLOOKUP('Форма 1'!$F1369,'Придельники с 2022'!$B$4:$X$28,'Форма 1'!V$8),"")</f>
        <v/>
      </c>
      <c r="F1369" s="103" t="str">
        <f>IF(ISNUMBER('Форма 1'!W1369),'Форма 1'!$H1369*VLOOKUP('Форма 1'!$F1369,'Придельники с 2022'!$B$4:$X$28,'Форма 1'!W$8),"")</f>
        <v/>
      </c>
      <c r="G1369" s="103" t="str">
        <f>IF(ISNUMBER('Форма 1'!X1369),'Форма 1'!$H1369*VLOOKUP('Форма 1'!$F1369,'Придельники с 2022'!$B$4:$X$28,'Форма 1'!X$8),"")</f>
        <v/>
      </c>
      <c r="H1369" s="103" t="str">
        <f>IF(ISNUMBER('Форма 1'!Y1369),'Форма 1'!$H1369*VLOOKUP('Форма 1'!$F1369,'Придельники с 2022'!$B$4:$X$28,'Форма 1'!Y$8),"")</f>
        <v/>
      </c>
      <c r="I1369" s="103" t="str">
        <f>IF(ISNUMBER('Форма 1'!Z1369),'Форма 1'!$H1369*VLOOKUP('Форма 1'!$F1369,'Придельники с 2022'!$B$4:$X$28,'Форма 1'!Z$8),"")</f>
        <v/>
      </c>
      <c r="J1369" s="103" t="str">
        <f>IF(ISNUMBER('Форма 1'!AA1369),'Форма 1'!$H1369*VLOOKUP('Форма 1'!$F1369,'Придельники с 2022'!$B$4:$X$28,'Форма 1'!AA$8),"")</f>
        <v/>
      </c>
      <c r="K1369" s="90"/>
      <c r="L1369" s="87"/>
      <c r="M1369" s="103" t="str">
        <f>IF(ISNUMBER('Форма 1'!AD1369),'Форма 1'!$H1369*VLOOKUP('Форма 1'!$F1369,'Придельники с 2022'!$B$4:$X$28,'Форма 1'!AD$8),"")</f>
        <v/>
      </c>
      <c r="N1369" s="103" t="str">
        <f>IF(ISBLANK('Форма 1'!$AE1369),"",IF('Форма 1'!$AE1369=1,'Форма 1'!$H1369*VLOOKUP('Форма 1'!$F1369,'Придельники с 2022'!$B$4:$X$28,'Форма 1'!$AE$8,0),IF('Форма 1'!$AE1369=2,'Форма 1'!$H1369*VLOOKUP('Форма 1'!$F1369,'Придельники с 2022'!$B$4:$X$28,13,0),IF('Форма 1'!$AE1369=3,'Форма 1'!$H1369*VLOOKUP('Форма 1'!$F1369,'Придельники с 2022'!$B$4:$X$28,12,0)))))</f>
        <v/>
      </c>
      <c r="O1369" s="103" t="str">
        <f>IF(ISNUMBER('Форма 1'!AF1369),'Форма 1'!$H1369*VLOOKUP('Форма 1'!$F1369,'Придельники с 2022'!$B$4:$X$28,'Форма 1'!AF$8),"")</f>
        <v/>
      </c>
      <c r="P1369" s="87"/>
      <c r="Q1369" s="103" t="str">
        <f>IF(ISNUMBER('Форма 1'!AH1369),'Форма 1'!$H1369*VLOOKUP('Форма 1'!$F1369,'Придельники с 2022'!$B$4:$X$28,'Форма 1'!AH$8),"")</f>
        <v/>
      </c>
      <c r="R1369" s="103" t="str">
        <f>IF(ISNUMBER('Форма 1'!AI1369),'Форма 1'!$H1369*VLOOKUP('Форма 1'!$F1369,'Придельники с 2022'!$B$4:$X$28,'Форма 1'!AI$8),"")</f>
        <v/>
      </c>
      <c r="S1369" s="103" t="str">
        <f>IF(ISNUMBER('Форма 1'!AJ1369),'Форма 1'!$H1369*VLOOKUP('Форма 1'!$F1369,'Придельники с 2022'!$B$4:$X$28,'Форма 1'!AJ$8),"")</f>
        <v/>
      </c>
      <c r="T1369" s="87"/>
    </row>
    <row r="1370" spans="1:20" ht="15.75">
      <c r="A1370" s="187">
        <v>0</v>
      </c>
      <c r="B1370" s="34" t="s">
        <v>284</v>
      </c>
      <c r="C1370" s="36">
        <f t="shared" ref="C1370:T1370" si="121">SUM(C1371:C1403)</f>
        <v>233548870.49199998</v>
      </c>
      <c r="D1370" s="36">
        <f t="shared" si="121"/>
        <v>2631097.9630000005</v>
      </c>
      <c r="E1370" s="36">
        <f t="shared" si="121"/>
        <v>0</v>
      </c>
      <c r="F1370" s="36">
        <f t="shared" si="121"/>
        <v>1775529.82</v>
      </c>
      <c r="G1370" s="36">
        <f t="shared" si="121"/>
        <v>4150495.0979000004</v>
      </c>
      <c r="H1370" s="36">
        <f t="shared" si="121"/>
        <v>5227205.8000000007</v>
      </c>
      <c r="I1370" s="36">
        <f t="shared" si="121"/>
        <v>4076936.8019999997</v>
      </c>
      <c r="J1370" s="36">
        <f t="shared" si="121"/>
        <v>2923870.4</v>
      </c>
      <c r="K1370" s="39">
        <f t="shared" si="121"/>
        <v>0</v>
      </c>
      <c r="L1370" s="36">
        <f t="shared" si="121"/>
        <v>0</v>
      </c>
      <c r="M1370" s="36">
        <f t="shared" si="121"/>
        <v>109022939.51809999</v>
      </c>
      <c r="N1370" s="36">
        <f t="shared" si="121"/>
        <v>93932605.963</v>
      </c>
      <c r="O1370" s="36">
        <f t="shared" si="121"/>
        <v>7849235.7659999998</v>
      </c>
      <c r="P1370" s="36">
        <f t="shared" si="121"/>
        <v>0</v>
      </c>
      <c r="Q1370" s="36">
        <f t="shared" si="121"/>
        <v>0</v>
      </c>
      <c r="R1370" s="36">
        <f t="shared" si="121"/>
        <v>1958953.3619999997</v>
      </c>
      <c r="S1370" s="36">
        <f t="shared" si="121"/>
        <v>0</v>
      </c>
      <c r="T1370" s="36">
        <f t="shared" si="121"/>
        <v>0</v>
      </c>
    </row>
    <row r="1371" spans="1:20">
      <c r="A1371" s="188">
        <f t="shared" si="114"/>
        <v>1</v>
      </c>
      <c r="B1371" s="112" t="s">
        <v>293</v>
      </c>
      <c r="C1371" s="99">
        <f t="shared" si="120"/>
        <v>1958953.3619999997</v>
      </c>
      <c r="D1371" s="103" t="str">
        <f>IF(ISNUMBER('Форма 1'!U1371),'Форма 1'!$H1371*VLOOKUP('Форма 1'!$F1371,'Придельники с 2022'!$B$4:$X$28,'Форма 1'!U$8),"")</f>
        <v/>
      </c>
      <c r="E1371" s="103" t="str">
        <f>IF(ISNUMBER('Форма 1'!V1371),'Форма 1'!$H1371*VLOOKUP('Форма 1'!$F1371,'Придельники с 2022'!$B$4:$X$28,'Форма 1'!V$8),"")</f>
        <v/>
      </c>
      <c r="F1371" s="103" t="str">
        <f>IF(ISNUMBER('Форма 1'!W1371),'Форма 1'!$H1371*VLOOKUP('Форма 1'!$F1371,'Придельники с 2022'!$B$4:$X$28,'Форма 1'!W$8),"")</f>
        <v/>
      </c>
      <c r="G1371" s="103" t="str">
        <f>IF(ISNUMBER('Форма 1'!X1371),'Форма 1'!$H1371*VLOOKUP('Форма 1'!$F1371,'Придельники с 2022'!$B$4:$X$28,'Форма 1'!X$8),"")</f>
        <v/>
      </c>
      <c r="H1371" s="103" t="str">
        <f>IF(ISNUMBER('Форма 1'!Y1371),'Форма 1'!$H1371*VLOOKUP('Форма 1'!$F1371,'Придельники с 2022'!$B$4:$X$28,'Форма 1'!Y$8),"")</f>
        <v/>
      </c>
      <c r="I1371" s="103" t="str">
        <f>IF(ISNUMBER('Форма 1'!Z1371),'Форма 1'!$H1371*VLOOKUP('Форма 1'!$F1371,'Придельники с 2022'!$B$4:$X$28,'Форма 1'!Z$8),"")</f>
        <v/>
      </c>
      <c r="J1371" s="103" t="str">
        <f>IF(ISNUMBER('Форма 1'!AA1371),'Форма 1'!$H1371*VLOOKUP('Форма 1'!$F1371,'Придельники с 2022'!$B$4:$X$28,'Форма 1'!AA$8),"")</f>
        <v/>
      </c>
      <c r="K1371" s="90"/>
      <c r="L1371" s="87"/>
      <c r="M1371" s="103" t="str">
        <f>IF(ISNUMBER('Форма 1'!AD1371),'Форма 1'!$H1371*VLOOKUP('Форма 1'!$F1371,'Придельники с 2022'!$B$4:$X$28,'Форма 1'!AD$8),"")</f>
        <v/>
      </c>
      <c r="N1371" s="103" t="str">
        <f>IF(ISBLANK('Форма 1'!$AE1371),"",IF('Форма 1'!$AE1371=1,'Форма 1'!$H1371*VLOOKUP('Форма 1'!$F1371,'Придельники с 2022'!$B$4:$X$28,'Форма 1'!$AE$8,0),IF('Форма 1'!$AE1371=2,'Форма 1'!$H1371*VLOOKUP('Форма 1'!$F1371,'Придельники с 2022'!$B$4:$X$28,13,0),IF('Форма 1'!$AE1371=3,'Форма 1'!$H1371*VLOOKUP('Форма 1'!$F1371,'Придельники с 2022'!$B$4:$X$28,12,0)))))</f>
        <v/>
      </c>
      <c r="O1371" s="103" t="str">
        <f>IF(ISNUMBER('Форма 1'!AF1371),'Форма 1'!$H1371*VLOOKUP('Форма 1'!$F1371,'Придельники с 2022'!$B$4:$X$28,'Форма 1'!AF$8),"")</f>
        <v/>
      </c>
      <c r="P1371" s="87"/>
      <c r="Q1371" s="103" t="str">
        <f>IF(ISNUMBER('Форма 1'!AH1371),'Форма 1'!$H1371*VLOOKUP('Форма 1'!$F1371,'Придельники с 2022'!$B$4:$X$28,'Форма 1'!AH$8),"")</f>
        <v/>
      </c>
      <c r="R1371" s="103">
        <f>IF(ISNUMBER('Форма 1'!AI1371),'Форма 1'!$H1371*VLOOKUP('Форма 1'!$F1371,'Придельники с 2022'!$B$4:$X$28,'Форма 1'!AI$8),"")</f>
        <v>1958953.3619999997</v>
      </c>
      <c r="S1371" s="103" t="str">
        <f>IF(ISNUMBER('Форма 1'!AJ1371),'Форма 1'!$H1371*VLOOKUP('Форма 1'!$F1371,'Придельники с 2022'!$B$4:$X$28,'Форма 1'!AJ$8),"")</f>
        <v/>
      </c>
      <c r="T1371" s="87"/>
    </row>
    <row r="1372" spans="1:20">
      <c r="A1372" s="188">
        <f t="shared" si="114"/>
        <v>2</v>
      </c>
      <c r="B1372" s="189" t="s">
        <v>1483</v>
      </c>
      <c r="C1372" s="99">
        <f t="shared" si="120"/>
        <v>23770860.168000001</v>
      </c>
      <c r="D1372" s="103" t="str">
        <f>IF(ISNUMBER('Форма 1'!U1372),'Форма 1'!$H1372*VLOOKUP('Форма 1'!$F1372,'Придельники с 2022'!$B$4:$X$28,'Форма 1'!U$8),"")</f>
        <v/>
      </c>
      <c r="E1372" s="103" t="str">
        <f>IF(ISNUMBER('Форма 1'!V1372),'Форма 1'!$H1372*VLOOKUP('Форма 1'!$F1372,'Придельники с 2022'!$B$4:$X$28,'Форма 1'!V$8),"")</f>
        <v/>
      </c>
      <c r="F1372" s="103" t="str">
        <f>IF(ISNUMBER('Форма 1'!W1372),'Форма 1'!$H1372*VLOOKUP('Форма 1'!$F1372,'Придельники с 2022'!$B$4:$X$28,'Форма 1'!W$8),"")</f>
        <v/>
      </c>
      <c r="G1372" s="103">
        <f>IF(ISNUMBER('Форма 1'!X1372),'Форма 1'!$H1372*VLOOKUP('Форма 1'!$F1372,'Придельники с 2022'!$B$4:$X$28,'Форма 1'!X$8),"")</f>
        <v>903944.42790000001</v>
      </c>
      <c r="H1372" s="103" t="str">
        <f>IF(ISNUMBER('Форма 1'!Y1372),'Форма 1'!$H1372*VLOOKUP('Форма 1'!$F1372,'Придельники с 2022'!$B$4:$X$28,'Форма 1'!Y$8),"")</f>
        <v/>
      </c>
      <c r="I1372" s="103" t="str">
        <f>IF(ISNUMBER('Форма 1'!Z1372),'Форма 1'!$H1372*VLOOKUP('Форма 1'!$F1372,'Придельники с 2022'!$B$4:$X$28,'Форма 1'!Z$8),"")</f>
        <v/>
      </c>
      <c r="J1372" s="103" t="str">
        <f>IF(ISNUMBER('Форма 1'!AA1372),'Форма 1'!$H1372*VLOOKUP('Форма 1'!$F1372,'Придельники с 2022'!$B$4:$X$28,'Форма 1'!AA$8),"")</f>
        <v/>
      </c>
      <c r="K1372" s="90"/>
      <c r="L1372" s="87"/>
      <c r="M1372" s="103">
        <f>IF(ISNUMBER('Форма 1'!AD1372),'Форма 1'!$H1372*VLOOKUP('Форма 1'!$F1372,'Придельники с 2022'!$B$4:$X$28,'Форма 1'!AD$8),"")</f>
        <v>22866915.7401</v>
      </c>
      <c r="N1372" s="103" t="str">
        <f>IF(ISBLANK('Форма 1'!$AE1372),"",IF('Форма 1'!$AE1372=1,'Форма 1'!$H1372*VLOOKUP('Форма 1'!$F1372,'Придельники с 2022'!$B$4:$X$28,'Форма 1'!$AE$8,0),IF('Форма 1'!$AE1372=2,'Форма 1'!$H1372*VLOOKUP('Форма 1'!$F1372,'Придельники с 2022'!$B$4:$X$28,13,0),IF('Форма 1'!$AE1372=3,'Форма 1'!$H1372*VLOOKUP('Форма 1'!$F1372,'Придельники с 2022'!$B$4:$X$28,12,0)))))</f>
        <v/>
      </c>
      <c r="O1372" s="103" t="str">
        <f>IF(ISNUMBER('Форма 1'!AF1372),'Форма 1'!$H1372*VLOOKUP('Форма 1'!$F1372,'Придельники с 2022'!$B$4:$X$28,'Форма 1'!AF$8),"")</f>
        <v/>
      </c>
      <c r="P1372" s="87"/>
      <c r="Q1372" s="103" t="str">
        <f>IF(ISNUMBER('Форма 1'!AH1372),'Форма 1'!$H1372*VLOOKUP('Форма 1'!$F1372,'Придельники с 2022'!$B$4:$X$28,'Форма 1'!AH$8),"")</f>
        <v/>
      </c>
      <c r="R1372" s="103" t="str">
        <f>IF(ISNUMBER('Форма 1'!AI1372),'Форма 1'!$H1372*VLOOKUP('Форма 1'!$F1372,'Придельники с 2022'!$B$4:$X$28,'Форма 1'!AI$8),"")</f>
        <v/>
      </c>
      <c r="S1372" s="103" t="str">
        <f>IF(ISNUMBER('Форма 1'!AJ1372),'Форма 1'!$H1372*VLOOKUP('Форма 1'!$F1372,'Придельники с 2022'!$B$4:$X$28,'Форма 1'!AJ$8),"")</f>
        <v/>
      </c>
      <c r="T1372" s="87"/>
    </row>
    <row r="1373" spans="1:20">
      <c r="A1373" s="188">
        <f t="shared" si="114"/>
        <v>3</v>
      </c>
      <c r="B1373" s="189" t="s">
        <v>1484</v>
      </c>
      <c r="C1373" s="99">
        <f t="shared" si="120"/>
        <v>3779947.7449999996</v>
      </c>
      <c r="D1373" s="103" t="str">
        <f>IF(ISNUMBER('Форма 1'!U1373),'Форма 1'!$H1373*VLOOKUP('Форма 1'!$F1373,'Придельники с 2022'!$B$4:$X$28,'Форма 1'!U$8),"")</f>
        <v/>
      </c>
      <c r="E1373" s="103" t="str">
        <f>IF(ISNUMBER('Форма 1'!V1373),'Форма 1'!$H1373*VLOOKUP('Форма 1'!$F1373,'Придельники с 2022'!$B$4:$X$28,'Форма 1'!V$8),"")</f>
        <v/>
      </c>
      <c r="F1373" s="103" t="str">
        <f>IF(ISNUMBER('Форма 1'!W1373),'Форма 1'!$H1373*VLOOKUP('Форма 1'!$F1373,'Придельники с 2022'!$B$4:$X$28,'Форма 1'!W$8),"")</f>
        <v/>
      </c>
      <c r="G1373" s="103" t="str">
        <f>IF(ISNUMBER('Форма 1'!X1373),'Форма 1'!$H1373*VLOOKUP('Форма 1'!$F1373,'Придельники с 2022'!$B$4:$X$28,'Форма 1'!X$8),"")</f>
        <v/>
      </c>
      <c r="H1373" s="103" t="str">
        <f>IF(ISNUMBER('Форма 1'!Y1373),'Форма 1'!$H1373*VLOOKUP('Форма 1'!$F1373,'Придельники с 2022'!$B$4:$X$28,'Форма 1'!Y$8),"")</f>
        <v/>
      </c>
      <c r="I1373" s="103" t="str">
        <f>IF(ISNUMBER('Форма 1'!Z1373),'Форма 1'!$H1373*VLOOKUP('Форма 1'!$F1373,'Придельники с 2022'!$B$4:$X$28,'Форма 1'!Z$8),"")</f>
        <v/>
      </c>
      <c r="J1373" s="103" t="str">
        <f>IF(ISNUMBER('Форма 1'!AA1373),'Форма 1'!$H1373*VLOOKUP('Форма 1'!$F1373,'Придельники с 2022'!$B$4:$X$28,'Форма 1'!AA$8),"")</f>
        <v/>
      </c>
      <c r="K1373" s="90"/>
      <c r="L1373" s="87"/>
      <c r="M1373" s="103">
        <f>IF(ISNUMBER('Форма 1'!AD1373),'Форма 1'!$H1373*VLOOKUP('Форма 1'!$F1373,'Придельники с 2022'!$B$4:$X$28,'Форма 1'!AD$8),"")</f>
        <v>3779947.7449999996</v>
      </c>
      <c r="N1373" s="103" t="str">
        <f>IF(ISBLANK('Форма 1'!$AE1373),"",IF('Форма 1'!$AE1373=1,'Форма 1'!$H1373*VLOOKUP('Форма 1'!$F1373,'Придельники с 2022'!$B$4:$X$28,'Форма 1'!$AE$8,0),IF('Форма 1'!$AE1373=2,'Форма 1'!$H1373*VLOOKUP('Форма 1'!$F1373,'Придельники с 2022'!$B$4:$X$28,13,0),IF('Форма 1'!$AE1373=3,'Форма 1'!$H1373*VLOOKUP('Форма 1'!$F1373,'Придельники с 2022'!$B$4:$X$28,12,0)))))</f>
        <v/>
      </c>
      <c r="O1373" s="103" t="str">
        <f>IF(ISNUMBER('Форма 1'!AF1373),'Форма 1'!$H1373*VLOOKUP('Форма 1'!$F1373,'Придельники с 2022'!$B$4:$X$28,'Форма 1'!AF$8),"")</f>
        <v/>
      </c>
      <c r="P1373" s="87"/>
      <c r="Q1373" s="103" t="str">
        <f>IF(ISNUMBER('Форма 1'!AH1373),'Форма 1'!$H1373*VLOOKUP('Форма 1'!$F1373,'Придельники с 2022'!$B$4:$X$28,'Форма 1'!AH$8),"")</f>
        <v/>
      </c>
      <c r="R1373" s="103" t="str">
        <f>IF(ISNUMBER('Форма 1'!AI1373),'Форма 1'!$H1373*VLOOKUP('Форма 1'!$F1373,'Придельники с 2022'!$B$4:$X$28,'Форма 1'!AI$8),"")</f>
        <v/>
      </c>
      <c r="S1373" s="103" t="str">
        <f>IF(ISNUMBER('Форма 1'!AJ1373),'Форма 1'!$H1373*VLOOKUP('Форма 1'!$F1373,'Придельники с 2022'!$B$4:$X$28,'Форма 1'!AJ$8),"")</f>
        <v/>
      </c>
      <c r="T1373" s="87"/>
    </row>
    <row r="1374" spans="1:20">
      <c r="A1374" s="188">
        <f t="shared" si="114"/>
        <v>4</v>
      </c>
      <c r="B1374" s="189" t="s">
        <v>1485</v>
      </c>
      <c r="C1374" s="99">
        <f t="shared" si="120"/>
        <v>357597.16499999998</v>
      </c>
      <c r="D1374" s="103" t="str">
        <f>IF(ISNUMBER('Форма 1'!U1374),'Форма 1'!$H1374*VLOOKUP('Форма 1'!$F1374,'Придельники с 2022'!$B$4:$X$28,'Форма 1'!U$8),"")</f>
        <v/>
      </c>
      <c r="E1374" s="103" t="str">
        <f>IF(ISNUMBER('Форма 1'!V1374),'Форма 1'!$H1374*VLOOKUP('Форма 1'!$F1374,'Придельники с 2022'!$B$4:$X$28,'Форма 1'!V$8),"")</f>
        <v/>
      </c>
      <c r="F1374" s="103" t="str">
        <f>IF(ISNUMBER('Форма 1'!W1374),'Форма 1'!$H1374*VLOOKUP('Форма 1'!$F1374,'Придельники с 2022'!$B$4:$X$28,'Форма 1'!W$8),"")</f>
        <v/>
      </c>
      <c r="G1374" s="103">
        <f>IF(ISNUMBER('Форма 1'!X1374),'Форма 1'!$H1374*VLOOKUP('Форма 1'!$F1374,'Придельники с 2022'!$B$4:$X$28,'Форма 1'!X$8),"")</f>
        <v>357597.16499999998</v>
      </c>
      <c r="H1374" s="103" t="str">
        <f>IF(ISNUMBER('Форма 1'!Y1374),'Форма 1'!$H1374*VLOOKUP('Форма 1'!$F1374,'Придельники с 2022'!$B$4:$X$28,'Форма 1'!Y$8),"")</f>
        <v/>
      </c>
      <c r="I1374" s="103" t="str">
        <f>IF(ISNUMBER('Форма 1'!Z1374),'Форма 1'!$H1374*VLOOKUP('Форма 1'!$F1374,'Придельники с 2022'!$B$4:$X$28,'Форма 1'!Z$8),"")</f>
        <v/>
      </c>
      <c r="J1374" s="103" t="str">
        <f>IF(ISNUMBER('Форма 1'!AA1374),'Форма 1'!$H1374*VLOOKUP('Форма 1'!$F1374,'Придельники с 2022'!$B$4:$X$28,'Форма 1'!AA$8),"")</f>
        <v/>
      </c>
      <c r="K1374" s="90"/>
      <c r="L1374" s="87"/>
      <c r="M1374" s="103" t="str">
        <f>IF(ISNUMBER('Форма 1'!AD1374),'Форма 1'!$H1374*VLOOKUP('Форма 1'!$F1374,'Придельники с 2022'!$B$4:$X$28,'Форма 1'!AD$8),"")</f>
        <v/>
      </c>
      <c r="N1374" s="103" t="str">
        <f>IF(ISBLANK('Форма 1'!$AE1374),"",IF('Форма 1'!$AE1374=1,'Форма 1'!$H1374*VLOOKUP('Форма 1'!$F1374,'Придельники с 2022'!$B$4:$X$28,'Форма 1'!$AE$8,0),IF('Форма 1'!$AE1374=2,'Форма 1'!$H1374*VLOOKUP('Форма 1'!$F1374,'Придельники с 2022'!$B$4:$X$28,13,0),IF('Форма 1'!$AE1374=3,'Форма 1'!$H1374*VLOOKUP('Форма 1'!$F1374,'Придельники с 2022'!$B$4:$X$28,12,0)))))</f>
        <v/>
      </c>
      <c r="O1374" s="103" t="str">
        <f>IF(ISNUMBER('Форма 1'!AF1374),'Форма 1'!$H1374*VLOOKUP('Форма 1'!$F1374,'Придельники с 2022'!$B$4:$X$28,'Форма 1'!AF$8),"")</f>
        <v/>
      </c>
      <c r="P1374" s="87"/>
      <c r="Q1374" s="103" t="str">
        <f>IF(ISNUMBER('Форма 1'!AH1374),'Форма 1'!$H1374*VLOOKUP('Форма 1'!$F1374,'Придельники с 2022'!$B$4:$X$28,'Форма 1'!AH$8),"")</f>
        <v/>
      </c>
      <c r="R1374" s="103" t="str">
        <f>IF(ISNUMBER('Форма 1'!AI1374),'Форма 1'!$H1374*VLOOKUP('Форма 1'!$F1374,'Придельники с 2022'!$B$4:$X$28,'Форма 1'!AI$8),"")</f>
        <v/>
      </c>
      <c r="S1374" s="103" t="str">
        <f>IF(ISNUMBER('Форма 1'!AJ1374),'Форма 1'!$H1374*VLOOKUP('Форма 1'!$F1374,'Придельники с 2022'!$B$4:$X$28,'Форма 1'!AJ$8),"")</f>
        <v/>
      </c>
      <c r="T1374" s="87"/>
    </row>
    <row r="1375" spans="1:20">
      <c r="A1375" s="188">
        <f t="shared" si="114"/>
        <v>5</v>
      </c>
      <c r="B1375" s="189" t="s">
        <v>1486</v>
      </c>
      <c r="C1375" s="99">
        <f t="shared" si="120"/>
        <v>1033330.3500000001</v>
      </c>
      <c r="D1375" s="103" t="str">
        <f>IF(ISNUMBER('Форма 1'!U1375),'Форма 1'!$H1375*VLOOKUP('Форма 1'!$F1375,'Придельники с 2022'!$B$4:$X$28,'Форма 1'!U$8),"")</f>
        <v/>
      </c>
      <c r="E1375" s="103" t="str">
        <f>IF(ISNUMBER('Форма 1'!V1375),'Форма 1'!$H1375*VLOOKUP('Форма 1'!$F1375,'Придельники с 2022'!$B$4:$X$28,'Форма 1'!V$8),"")</f>
        <v/>
      </c>
      <c r="F1375" s="103" t="str">
        <f>IF(ISNUMBER('Форма 1'!W1375),'Форма 1'!$H1375*VLOOKUP('Форма 1'!$F1375,'Придельники с 2022'!$B$4:$X$28,'Форма 1'!W$8),"")</f>
        <v/>
      </c>
      <c r="G1375" s="103">
        <f>IF(ISNUMBER('Форма 1'!X1375),'Форма 1'!$H1375*VLOOKUP('Форма 1'!$F1375,'Придельники с 2022'!$B$4:$X$28,'Форма 1'!X$8),"")</f>
        <v>1033330.3500000001</v>
      </c>
      <c r="H1375" s="103" t="str">
        <f>IF(ISNUMBER('Форма 1'!Y1375),'Форма 1'!$H1375*VLOOKUP('Форма 1'!$F1375,'Придельники с 2022'!$B$4:$X$28,'Форма 1'!Y$8),"")</f>
        <v/>
      </c>
      <c r="I1375" s="103" t="str">
        <f>IF(ISNUMBER('Форма 1'!Z1375),'Форма 1'!$H1375*VLOOKUP('Форма 1'!$F1375,'Придельники с 2022'!$B$4:$X$28,'Форма 1'!Z$8),"")</f>
        <v/>
      </c>
      <c r="J1375" s="103" t="str">
        <f>IF(ISNUMBER('Форма 1'!AA1375),'Форма 1'!$H1375*VLOOKUP('Форма 1'!$F1375,'Придельники с 2022'!$B$4:$X$28,'Форма 1'!AA$8),"")</f>
        <v/>
      </c>
      <c r="K1375" s="92"/>
      <c r="L1375" s="88"/>
      <c r="M1375" s="103" t="str">
        <f>IF(ISNUMBER('Форма 1'!AD1375),'Форма 1'!$H1375*VLOOKUP('Форма 1'!$F1375,'Придельники с 2022'!$B$4:$X$28,'Форма 1'!AD$8),"")</f>
        <v/>
      </c>
      <c r="N1375" s="103" t="str">
        <f>IF(ISBLANK('Форма 1'!$AE1375),"",IF('Форма 1'!$AE1375=1,'Форма 1'!$H1375*VLOOKUP('Форма 1'!$F1375,'Придельники с 2022'!$B$4:$X$28,'Форма 1'!$AE$8,0),IF('Форма 1'!$AE1375=2,'Форма 1'!$H1375*VLOOKUP('Форма 1'!$F1375,'Придельники с 2022'!$B$4:$X$28,13,0),IF('Форма 1'!$AE1375=3,'Форма 1'!$H1375*VLOOKUP('Форма 1'!$F1375,'Придельники с 2022'!$B$4:$X$28,12,0)))))</f>
        <v/>
      </c>
      <c r="O1375" s="103" t="str">
        <f>IF(ISNUMBER('Форма 1'!AF1375),'Форма 1'!$H1375*VLOOKUP('Форма 1'!$F1375,'Придельники с 2022'!$B$4:$X$28,'Форма 1'!AF$8),"")</f>
        <v/>
      </c>
      <c r="P1375" s="88"/>
      <c r="Q1375" s="103" t="str">
        <f>IF(ISNUMBER('Форма 1'!AH1375),'Форма 1'!$H1375*VLOOKUP('Форма 1'!$F1375,'Придельники с 2022'!$B$4:$X$28,'Форма 1'!AH$8),"")</f>
        <v/>
      </c>
      <c r="R1375" s="103" t="str">
        <f>IF(ISNUMBER('Форма 1'!AI1375),'Форма 1'!$H1375*VLOOKUP('Форма 1'!$F1375,'Придельники с 2022'!$B$4:$X$28,'Форма 1'!AI$8),"")</f>
        <v/>
      </c>
      <c r="S1375" s="103" t="str">
        <f>IF(ISNUMBER('Форма 1'!AJ1375),'Форма 1'!$H1375*VLOOKUP('Форма 1'!$F1375,'Придельники с 2022'!$B$4:$X$28,'Форма 1'!AJ$8),"")</f>
        <v/>
      </c>
      <c r="T1375" s="87"/>
    </row>
    <row r="1376" spans="1:20">
      <c r="A1376" s="188">
        <f t="shared" si="114"/>
        <v>6</v>
      </c>
      <c r="B1376" s="189" t="s">
        <v>1487</v>
      </c>
      <c r="C1376" s="99">
        <f t="shared" si="120"/>
        <v>6204657.5880000005</v>
      </c>
      <c r="D1376" s="103" t="str">
        <f>IF(ISNUMBER('Форма 1'!U1376),'Форма 1'!$H1376*VLOOKUP('Форма 1'!$F1376,'Придельники с 2022'!$B$4:$X$28,'Форма 1'!U$8),"")</f>
        <v/>
      </c>
      <c r="E1376" s="103" t="str">
        <f>IF(ISNUMBER('Форма 1'!V1376),'Форма 1'!$H1376*VLOOKUP('Форма 1'!$F1376,'Придельники с 2022'!$B$4:$X$28,'Форма 1'!V$8),"")</f>
        <v/>
      </c>
      <c r="F1376" s="103" t="str">
        <f>IF(ISNUMBER('Форма 1'!W1376),'Форма 1'!$H1376*VLOOKUP('Форма 1'!$F1376,'Придельники с 2022'!$B$4:$X$28,'Форма 1'!W$8),"")</f>
        <v/>
      </c>
      <c r="G1376" s="103" t="str">
        <f>IF(ISNUMBER('Форма 1'!X1376),'Форма 1'!$H1376*VLOOKUP('Форма 1'!$F1376,'Придельники с 2022'!$B$4:$X$28,'Форма 1'!X$8),"")</f>
        <v/>
      </c>
      <c r="H1376" s="103" t="str">
        <f>IF(ISNUMBER('Форма 1'!Y1376),'Форма 1'!$H1376*VLOOKUP('Форма 1'!$F1376,'Придельники с 2022'!$B$4:$X$28,'Форма 1'!Y$8),"")</f>
        <v/>
      </c>
      <c r="I1376" s="103" t="str">
        <f>IF(ISNUMBER('Форма 1'!Z1376),'Форма 1'!$H1376*VLOOKUP('Форма 1'!$F1376,'Придельники с 2022'!$B$4:$X$28,'Форма 1'!Z$8),"")</f>
        <v/>
      </c>
      <c r="J1376" s="103" t="str">
        <f>IF(ISNUMBER('Форма 1'!AA1376),'Форма 1'!$H1376*VLOOKUP('Форма 1'!$F1376,'Придельники с 2022'!$B$4:$X$28,'Форма 1'!AA$8),"")</f>
        <v/>
      </c>
      <c r="K1376" s="90"/>
      <c r="L1376" s="87"/>
      <c r="M1376" s="103">
        <f>IF(ISNUMBER('Форма 1'!AD1376),'Форма 1'!$H1376*VLOOKUP('Форма 1'!$F1376,'Придельники с 2022'!$B$4:$X$28,'Форма 1'!AD$8),"")</f>
        <v>6204657.5880000005</v>
      </c>
      <c r="N1376" s="103" t="str">
        <f>IF(ISBLANK('Форма 1'!$AE1376),"",IF('Форма 1'!$AE1376=1,'Форма 1'!$H1376*VLOOKUP('Форма 1'!$F1376,'Придельники с 2022'!$B$4:$X$28,'Форма 1'!$AE$8,0),IF('Форма 1'!$AE1376=2,'Форма 1'!$H1376*VLOOKUP('Форма 1'!$F1376,'Придельники с 2022'!$B$4:$X$28,13,0),IF('Форма 1'!$AE1376=3,'Форма 1'!$H1376*VLOOKUP('Форма 1'!$F1376,'Придельники с 2022'!$B$4:$X$28,12,0)))))</f>
        <v/>
      </c>
      <c r="O1376" s="103" t="str">
        <f>IF(ISNUMBER('Форма 1'!AF1376),'Форма 1'!$H1376*VLOOKUP('Форма 1'!$F1376,'Придельники с 2022'!$B$4:$X$28,'Форма 1'!AF$8),"")</f>
        <v/>
      </c>
      <c r="P1376" s="87"/>
      <c r="Q1376" s="103" t="str">
        <f>IF(ISNUMBER('Форма 1'!AH1376),'Форма 1'!$H1376*VLOOKUP('Форма 1'!$F1376,'Придельники с 2022'!$B$4:$X$28,'Форма 1'!AH$8),"")</f>
        <v/>
      </c>
      <c r="R1376" s="103" t="str">
        <f>IF(ISNUMBER('Форма 1'!AI1376),'Форма 1'!$H1376*VLOOKUP('Форма 1'!$F1376,'Придельники с 2022'!$B$4:$X$28,'Форма 1'!AI$8),"")</f>
        <v/>
      </c>
      <c r="S1376" s="103" t="str">
        <f>IF(ISNUMBER('Форма 1'!AJ1376),'Форма 1'!$H1376*VLOOKUP('Форма 1'!$F1376,'Придельники с 2022'!$B$4:$X$28,'Форма 1'!AJ$8),"")</f>
        <v/>
      </c>
      <c r="T1376" s="87"/>
    </row>
    <row r="1377" spans="1:20">
      <c r="A1377" s="188">
        <f t="shared" si="114"/>
        <v>7</v>
      </c>
      <c r="B1377" s="189" t="s">
        <v>1488</v>
      </c>
      <c r="C1377" s="99">
        <f t="shared" si="120"/>
        <v>10681486.122</v>
      </c>
      <c r="D1377" s="103" t="str">
        <f>IF(ISNUMBER('Форма 1'!U1377),'Форма 1'!$H1377*VLOOKUP('Форма 1'!$F1377,'Придельники с 2022'!$B$4:$X$28,'Форма 1'!U$8),"")</f>
        <v/>
      </c>
      <c r="E1377" s="103" t="str">
        <f>IF(ISNUMBER('Форма 1'!V1377),'Форма 1'!$H1377*VLOOKUP('Форма 1'!$F1377,'Придельники с 2022'!$B$4:$X$28,'Форма 1'!V$8),"")</f>
        <v/>
      </c>
      <c r="F1377" s="103" t="str">
        <f>IF(ISNUMBER('Форма 1'!W1377),'Форма 1'!$H1377*VLOOKUP('Форма 1'!$F1377,'Придельники с 2022'!$B$4:$X$28,'Форма 1'!W$8),"")</f>
        <v/>
      </c>
      <c r="G1377" s="103" t="str">
        <f>IF(ISNUMBER('Форма 1'!X1377),'Форма 1'!$H1377*VLOOKUP('Форма 1'!$F1377,'Придельники с 2022'!$B$4:$X$28,'Форма 1'!X$8),"")</f>
        <v/>
      </c>
      <c r="H1377" s="103" t="str">
        <f>IF(ISNUMBER('Форма 1'!Y1377),'Форма 1'!$H1377*VLOOKUP('Форма 1'!$F1377,'Придельники с 2022'!$B$4:$X$28,'Форма 1'!Y$8),"")</f>
        <v/>
      </c>
      <c r="I1377" s="103" t="str">
        <f>IF(ISNUMBER('Форма 1'!Z1377),'Форма 1'!$H1377*VLOOKUP('Форма 1'!$F1377,'Придельники с 2022'!$B$4:$X$28,'Форма 1'!Z$8),"")</f>
        <v/>
      </c>
      <c r="J1377" s="103" t="str">
        <f>IF(ISNUMBER('Форма 1'!AA1377),'Форма 1'!$H1377*VLOOKUP('Форма 1'!$F1377,'Придельники с 2022'!$B$4:$X$28,'Форма 1'!AA$8),"")</f>
        <v/>
      </c>
      <c r="K1377" s="90"/>
      <c r="L1377" s="87"/>
      <c r="M1377" s="103">
        <f>IF(ISNUMBER('Форма 1'!AD1377),'Форма 1'!$H1377*VLOOKUP('Форма 1'!$F1377,'Придельники с 2022'!$B$4:$X$28,'Форма 1'!AD$8),"")</f>
        <v>6635695.8769999994</v>
      </c>
      <c r="N1377" s="103">
        <f>IF(ISBLANK('Форма 1'!$AE1377),"",IF('Форма 1'!$AE1377=1,'Форма 1'!$H1377*VLOOKUP('Форма 1'!$F1377,'Придельники с 2022'!$B$4:$X$28,'Форма 1'!$AE$8,0),IF('Форма 1'!$AE1377=2,'Форма 1'!$H1377*VLOOKUP('Форма 1'!$F1377,'Придельники с 2022'!$B$4:$X$28,13,0),IF('Форма 1'!$AE1377=3,'Форма 1'!$H1377*VLOOKUP('Форма 1'!$F1377,'Придельники с 2022'!$B$4:$X$28,12,0)))))</f>
        <v>4045790.2449999996</v>
      </c>
      <c r="O1377" s="103" t="str">
        <f>IF(ISNUMBER('Форма 1'!AF1377),'Форма 1'!$H1377*VLOOKUP('Форма 1'!$F1377,'Придельники с 2022'!$B$4:$X$28,'Форма 1'!AF$8),"")</f>
        <v/>
      </c>
      <c r="P1377" s="87"/>
      <c r="Q1377" s="103" t="str">
        <f>IF(ISNUMBER('Форма 1'!AH1377),'Форма 1'!$H1377*VLOOKUP('Форма 1'!$F1377,'Придельники с 2022'!$B$4:$X$28,'Форма 1'!AH$8),"")</f>
        <v/>
      </c>
      <c r="R1377" s="103" t="str">
        <f>IF(ISNUMBER('Форма 1'!AI1377),'Форма 1'!$H1377*VLOOKUP('Форма 1'!$F1377,'Придельники с 2022'!$B$4:$X$28,'Форма 1'!AI$8),"")</f>
        <v/>
      </c>
      <c r="S1377" s="103" t="str">
        <f>IF(ISNUMBER('Форма 1'!AJ1377),'Форма 1'!$H1377*VLOOKUP('Форма 1'!$F1377,'Придельники с 2022'!$B$4:$X$28,'Форма 1'!AJ$8),"")</f>
        <v/>
      </c>
      <c r="T1377" s="87"/>
    </row>
    <row r="1378" spans="1:20">
      <c r="A1378" s="188">
        <f t="shared" si="114"/>
        <v>8</v>
      </c>
      <c r="B1378" s="189" t="s">
        <v>1489</v>
      </c>
      <c r="C1378" s="99">
        <f t="shared" si="120"/>
        <v>23460228.035999998</v>
      </c>
      <c r="D1378" s="103" t="str">
        <f>IF(ISNUMBER('Форма 1'!U1378),'Форма 1'!$H1378*VLOOKUP('Форма 1'!$F1378,'Придельники с 2022'!$B$4:$X$28,'Форма 1'!U$8),"")</f>
        <v/>
      </c>
      <c r="E1378" s="103" t="str">
        <f>IF(ISNUMBER('Форма 1'!V1378),'Форма 1'!$H1378*VLOOKUP('Форма 1'!$F1378,'Придельники с 2022'!$B$4:$X$28,'Форма 1'!V$8),"")</f>
        <v/>
      </c>
      <c r="F1378" s="103" t="str">
        <f>IF(ISNUMBER('Форма 1'!W1378),'Форма 1'!$H1378*VLOOKUP('Форма 1'!$F1378,'Придельники с 2022'!$B$4:$X$28,'Форма 1'!W$8),"")</f>
        <v/>
      </c>
      <c r="G1378" s="103" t="str">
        <f>IF(ISNUMBER('Форма 1'!X1378),'Форма 1'!$H1378*VLOOKUP('Форма 1'!$F1378,'Придельники с 2022'!$B$4:$X$28,'Форма 1'!X$8),"")</f>
        <v/>
      </c>
      <c r="H1378" s="103" t="str">
        <f>IF(ISNUMBER('Форма 1'!Y1378),'Форма 1'!$H1378*VLOOKUP('Форма 1'!$F1378,'Придельники с 2022'!$B$4:$X$28,'Форма 1'!Y$8),"")</f>
        <v/>
      </c>
      <c r="I1378" s="103" t="str">
        <f>IF(ISNUMBER('Форма 1'!Z1378),'Форма 1'!$H1378*VLOOKUP('Форма 1'!$F1378,'Придельники с 2022'!$B$4:$X$28,'Форма 1'!Z$8),"")</f>
        <v/>
      </c>
      <c r="J1378" s="103" t="str">
        <f>IF(ISNUMBER('Форма 1'!AA1378),'Форма 1'!$H1378*VLOOKUP('Форма 1'!$F1378,'Придельники с 2022'!$B$4:$X$28,'Форма 1'!AA$8),"")</f>
        <v/>
      </c>
      <c r="K1378" s="90"/>
      <c r="L1378" s="87"/>
      <c r="M1378" s="103" t="str">
        <f>IF(ISNUMBER('Форма 1'!AD1378),'Форма 1'!$H1378*VLOOKUP('Форма 1'!$F1378,'Придельники с 2022'!$B$4:$X$28,'Форма 1'!AD$8),"")</f>
        <v/>
      </c>
      <c r="N1378" s="103">
        <f>IF(ISBLANK('Форма 1'!$AE1378),"",IF('Форма 1'!$AE1378=1,'Форма 1'!$H1378*VLOOKUP('Форма 1'!$F1378,'Придельники с 2022'!$B$4:$X$28,'Форма 1'!$AE$8,0),IF('Форма 1'!$AE1378=2,'Форма 1'!$H1378*VLOOKUP('Форма 1'!$F1378,'Придельники с 2022'!$B$4:$X$28,13,0),IF('Форма 1'!$AE1378=3,'Форма 1'!$H1378*VLOOKUP('Форма 1'!$F1378,'Придельники с 2022'!$B$4:$X$28,12,0)))))</f>
        <v>23460228.035999998</v>
      </c>
      <c r="O1378" s="103" t="str">
        <f>IF(ISNUMBER('Форма 1'!AF1378),'Форма 1'!$H1378*VLOOKUP('Форма 1'!$F1378,'Придельники с 2022'!$B$4:$X$28,'Форма 1'!AF$8),"")</f>
        <v/>
      </c>
      <c r="P1378" s="88"/>
      <c r="Q1378" s="103" t="str">
        <f>IF(ISNUMBER('Форма 1'!AH1378),'Форма 1'!$H1378*VLOOKUP('Форма 1'!$F1378,'Придельники с 2022'!$B$4:$X$28,'Форма 1'!AH$8),"")</f>
        <v/>
      </c>
      <c r="R1378" s="103" t="str">
        <f>IF(ISNUMBER('Форма 1'!AI1378),'Форма 1'!$H1378*VLOOKUP('Форма 1'!$F1378,'Придельники с 2022'!$B$4:$X$28,'Форма 1'!AI$8),"")</f>
        <v/>
      </c>
      <c r="S1378" s="103" t="str">
        <f>IF(ISNUMBER('Форма 1'!AJ1378),'Форма 1'!$H1378*VLOOKUP('Форма 1'!$F1378,'Придельники с 2022'!$B$4:$X$28,'Форма 1'!AJ$8),"")</f>
        <v/>
      </c>
      <c r="T1378" s="87"/>
    </row>
    <row r="1379" spans="1:20">
      <c r="A1379" s="188">
        <f t="shared" si="114"/>
        <v>9</v>
      </c>
      <c r="B1379" s="189" t="s">
        <v>1490</v>
      </c>
      <c r="C1379" s="99">
        <f t="shared" si="120"/>
        <v>1291486.8149999999</v>
      </c>
      <c r="D1379" s="103" t="str">
        <f>IF(ISNUMBER('Форма 1'!U1379),'Форма 1'!$H1379*VLOOKUP('Форма 1'!$F1379,'Придельники с 2022'!$B$4:$X$28,'Форма 1'!U$8),"")</f>
        <v/>
      </c>
      <c r="E1379" s="103" t="str">
        <f>IF(ISNUMBER('Форма 1'!V1379),'Форма 1'!$H1379*VLOOKUP('Форма 1'!$F1379,'Придельники с 2022'!$B$4:$X$28,'Форма 1'!V$8),"")</f>
        <v/>
      </c>
      <c r="F1379" s="103" t="str">
        <f>IF(ISNUMBER('Форма 1'!W1379),'Форма 1'!$H1379*VLOOKUP('Форма 1'!$F1379,'Придельники с 2022'!$B$4:$X$28,'Форма 1'!W$8),"")</f>
        <v/>
      </c>
      <c r="G1379" s="103" t="str">
        <f>IF(ISNUMBER('Форма 1'!X1379),'Форма 1'!$H1379*VLOOKUP('Форма 1'!$F1379,'Придельники с 2022'!$B$4:$X$28,'Форма 1'!X$8),"")</f>
        <v/>
      </c>
      <c r="H1379" s="103" t="str">
        <f>IF(ISNUMBER('Форма 1'!Y1379),'Форма 1'!$H1379*VLOOKUP('Форма 1'!$F1379,'Придельники с 2022'!$B$4:$X$28,'Форма 1'!Y$8),"")</f>
        <v/>
      </c>
      <c r="I1379" s="103">
        <f>IF(ISNUMBER('Форма 1'!Z1379),'Форма 1'!$H1379*VLOOKUP('Форма 1'!$F1379,'Придельники с 2022'!$B$4:$X$28,'Форма 1'!Z$8),"")</f>
        <v>1291486.8149999999</v>
      </c>
      <c r="J1379" s="103" t="str">
        <f>IF(ISNUMBER('Форма 1'!AA1379),'Форма 1'!$H1379*VLOOKUP('Форма 1'!$F1379,'Придельники с 2022'!$B$4:$X$28,'Форма 1'!AA$8),"")</f>
        <v/>
      </c>
      <c r="K1379" s="90"/>
      <c r="L1379" s="87"/>
      <c r="M1379" s="103" t="str">
        <f>IF(ISNUMBER('Форма 1'!AD1379),'Форма 1'!$H1379*VLOOKUP('Форма 1'!$F1379,'Придельники с 2022'!$B$4:$X$28,'Форма 1'!AD$8),"")</f>
        <v/>
      </c>
      <c r="N1379" s="103" t="str">
        <f>IF(ISBLANK('Форма 1'!$AE1379),"",IF('Форма 1'!$AE1379=1,'Форма 1'!$H1379*VLOOKUP('Форма 1'!$F1379,'Придельники с 2022'!$B$4:$X$28,'Форма 1'!$AE$8,0),IF('Форма 1'!$AE1379=2,'Форма 1'!$H1379*VLOOKUP('Форма 1'!$F1379,'Придельники с 2022'!$B$4:$X$28,13,0),IF('Форма 1'!$AE1379=3,'Форма 1'!$H1379*VLOOKUP('Форма 1'!$F1379,'Придельники с 2022'!$B$4:$X$28,12,0)))))</f>
        <v/>
      </c>
      <c r="O1379" s="103" t="str">
        <f>IF(ISNUMBER('Форма 1'!AF1379),'Форма 1'!$H1379*VLOOKUP('Форма 1'!$F1379,'Придельники с 2022'!$B$4:$X$28,'Форма 1'!AF$8),"")</f>
        <v/>
      </c>
      <c r="P1379" s="87"/>
      <c r="Q1379" s="103" t="str">
        <f>IF(ISNUMBER('Форма 1'!AH1379),'Форма 1'!$H1379*VLOOKUP('Форма 1'!$F1379,'Придельники с 2022'!$B$4:$X$28,'Форма 1'!AH$8),"")</f>
        <v/>
      </c>
      <c r="R1379" s="103" t="str">
        <f>IF(ISNUMBER('Форма 1'!AI1379),'Форма 1'!$H1379*VLOOKUP('Форма 1'!$F1379,'Придельники с 2022'!$B$4:$X$28,'Форма 1'!AI$8),"")</f>
        <v/>
      </c>
      <c r="S1379" s="103" t="str">
        <f>IF(ISNUMBER('Форма 1'!AJ1379),'Форма 1'!$H1379*VLOOKUP('Форма 1'!$F1379,'Придельники с 2022'!$B$4:$X$28,'Форма 1'!AJ$8),"")</f>
        <v/>
      </c>
      <c r="T1379" s="87"/>
    </row>
    <row r="1380" spans="1:20">
      <c r="A1380" s="188">
        <f t="shared" si="114"/>
        <v>10</v>
      </c>
      <c r="B1380" s="189" t="s">
        <v>1491</v>
      </c>
      <c r="C1380" s="99">
        <f t="shared" si="120"/>
        <v>2547047.2650000001</v>
      </c>
      <c r="D1380" s="103" t="str">
        <f>IF(ISNUMBER('Форма 1'!U1380),'Форма 1'!$H1380*VLOOKUP('Форма 1'!$F1380,'Придельники с 2022'!$B$4:$X$28,'Форма 1'!U$8),"")</f>
        <v/>
      </c>
      <c r="E1380" s="103" t="str">
        <f>IF(ISNUMBER('Форма 1'!V1380),'Форма 1'!$H1380*VLOOKUP('Форма 1'!$F1380,'Придельники с 2022'!$B$4:$X$28,'Форма 1'!V$8),"")</f>
        <v/>
      </c>
      <c r="F1380" s="103" t="str">
        <f>IF(ISNUMBER('Форма 1'!W1380),'Форма 1'!$H1380*VLOOKUP('Форма 1'!$F1380,'Придельники с 2022'!$B$4:$X$28,'Форма 1'!W$8),"")</f>
        <v/>
      </c>
      <c r="G1380" s="103" t="str">
        <f>IF(ISNUMBER('Форма 1'!X1380),'Форма 1'!$H1380*VLOOKUP('Форма 1'!$F1380,'Придельники с 2022'!$B$4:$X$28,'Форма 1'!X$8),"")</f>
        <v/>
      </c>
      <c r="H1380" s="103" t="str">
        <f>IF(ISNUMBER('Форма 1'!Y1380),'Форма 1'!$H1380*VLOOKUP('Форма 1'!$F1380,'Придельники с 2022'!$B$4:$X$28,'Форма 1'!Y$8),"")</f>
        <v/>
      </c>
      <c r="I1380" s="103" t="str">
        <f>IF(ISNUMBER('Форма 1'!Z1380),'Форма 1'!$H1380*VLOOKUP('Форма 1'!$F1380,'Придельники с 2022'!$B$4:$X$28,'Форма 1'!Z$8),"")</f>
        <v/>
      </c>
      <c r="J1380" s="103" t="str">
        <f>IF(ISNUMBER('Форма 1'!AA1380),'Форма 1'!$H1380*VLOOKUP('Форма 1'!$F1380,'Придельники с 2022'!$B$4:$X$28,'Форма 1'!AA$8),"")</f>
        <v/>
      </c>
      <c r="K1380" s="90"/>
      <c r="L1380" s="87"/>
      <c r="M1380" s="103" t="str">
        <f>IF(ISNUMBER('Форма 1'!AD1380),'Форма 1'!$H1380*VLOOKUP('Форма 1'!$F1380,'Придельники с 2022'!$B$4:$X$28,'Форма 1'!AD$8),"")</f>
        <v/>
      </c>
      <c r="N1380" s="103">
        <f>IF(ISBLANK('Форма 1'!$AE1380),"",IF('Форма 1'!$AE1380=1,'Форма 1'!$H1380*VLOOKUP('Форма 1'!$F1380,'Придельники с 2022'!$B$4:$X$28,'Форма 1'!$AE$8,0),IF('Форма 1'!$AE1380=2,'Форма 1'!$H1380*VLOOKUP('Форма 1'!$F1380,'Придельники с 2022'!$B$4:$X$28,13,0),IF('Форма 1'!$AE1380=3,'Форма 1'!$H1380*VLOOKUP('Форма 1'!$F1380,'Придельники с 2022'!$B$4:$X$28,12,0)))))</f>
        <v>2547047.2650000001</v>
      </c>
      <c r="O1380" s="103" t="str">
        <f>IF(ISNUMBER('Форма 1'!AF1380),'Форма 1'!$H1380*VLOOKUP('Форма 1'!$F1380,'Придельники с 2022'!$B$4:$X$28,'Форма 1'!AF$8),"")</f>
        <v/>
      </c>
      <c r="P1380" s="87"/>
      <c r="Q1380" s="103" t="str">
        <f>IF(ISNUMBER('Форма 1'!AH1380),'Форма 1'!$H1380*VLOOKUP('Форма 1'!$F1380,'Придельники с 2022'!$B$4:$X$28,'Форма 1'!AH$8),"")</f>
        <v/>
      </c>
      <c r="R1380" s="103" t="str">
        <f>IF(ISNUMBER('Форма 1'!AI1380),'Форма 1'!$H1380*VLOOKUP('Форма 1'!$F1380,'Придельники с 2022'!$B$4:$X$28,'Форма 1'!AI$8),"")</f>
        <v/>
      </c>
      <c r="S1380" s="103" t="str">
        <f>IF(ISNUMBER('Форма 1'!AJ1380),'Форма 1'!$H1380*VLOOKUP('Форма 1'!$F1380,'Придельники с 2022'!$B$4:$X$28,'Форма 1'!AJ$8),"")</f>
        <v/>
      </c>
      <c r="T1380" s="87"/>
    </row>
    <row r="1381" spans="1:20">
      <c r="A1381" s="188">
        <f t="shared" si="114"/>
        <v>11</v>
      </c>
      <c r="B1381" s="189" t="s">
        <v>1492</v>
      </c>
      <c r="C1381" s="99">
        <f t="shared" si="120"/>
        <v>2062962.8580000002</v>
      </c>
      <c r="D1381" s="103" t="str">
        <f>IF(ISNUMBER('Форма 1'!U1381),'Форма 1'!$H1381*VLOOKUP('Форма 1'!$F1381,'Придельники с 2022'!$B$4:$X$28,'Форма 1'!U$8),"")</f>
        <v/>
      </c>
      <c r="E1381" s="103" t="str">
        <f>IF(ISNUMBER('Форма 1'!V1381),'Форма 1'!$H1381*VLOOKUP('Форма 1'!$F1381,'Придельники с 2022'!$B$4:$X$28,'Форма 1'!V$8),"")</f>
        <v/>
      </c>
      <c r="F1381" s="103" t="str">
        <f>IF(ISNUMBER('Форма 1'!W1381),'Форма 1'!$H1381*VLOOKUP('Форма 1'!$F1381,'Придельники с 2022'!$B$4:$X$28,'Форма 1'!W$8),"")</f>
        <v/>
      </c>
      <c r="G1381" s="103" t="str">
        <f>IF(ISNUMBER('Форма 1'!X1381),'Форма 1'!$H1381*VLOOKUP('Форма 1'!$F1381,'Придельники с 2022'!$B$4:$X$28,'Форма 1'!X$8),"")</f>
        <v/>
      </c>
      <c r="H1381" s="103" t="str">
        <f>IF(ISNUMBER('Форма 1'!Y1381),'Форма 1'!$H1381*VLOOKUP('Форма 1'!$F1381,'Придельники с 2022'!$B$4:$X$28,'Форма 1'!Y$8),"")</f>
        <v/>
      </c>
      <c r="I1381" s="103" t="str">
        <f>IF(ISNUMBER('Форма 1'!Z1381),'Форма 1'!$H1381*VLOOKUP('Форма 1'!$F1381,'Придельники с 2022'!$B$4:$X$28,'Форма 1'!Z$8),"")</f>
        <v/>
      </c>
      <c r="J1381" s="103" t="str">
        <f>IF(ISNUMBER('Форма 1'!AA1381),'Форма 1'!$H1381*VLOOKUP('Форма 1'!$F1381,'Придельники с 2022'!$B$4:$X$28,'Форма 1'!AA$8),"")</f>
        <v/>
      </c>
      <c r="K1381" s="92"/>
      <c r="L1381" s="88"/>
      <c r="M1381" s="103" t="str">
        <f>IF(ISNUMBER('Форма 1'!AD1381),'Форма 1'!$H1381*VLOOKUP('Форма 1'!$F1381,'Придельники с 2022'!$B$4:$X$28,'Форма 1'!AD$8),"")</f>
        <v/>
      </c>
      <c r="N1381" s="103" t="str">
        <f>IF(ISBLANK('Форма 1'!$AE1381),"",IF('Форма 1'!$AE1381=1,'Форма 1'!$H1381*VLOOKUP('Форма 1'!$F1381,'Придельники с 2022'!$B$4:$X$28,'Форма 1'!$AE$8,0),IF('Форма 1'!$AE1381=2,'Форма 1'!$H1381*VLOOKUP('Форма 1'!$F1381,'Придельники с 2022'!$B$4:$X$28,13,0),IF('Форма 1'!$AE1381=3,'Форма 1'!$H1381*VLOOKUP('Форма 1'!$F1381,'Придельники с 2022'!$B$4:$X$28,12,0)))))</f>
        <v/>
      </c>
      <c r="O1381" s="103">
        <f>IF(ISNUMBER('Форма 1'!AF1381),'Форма 1'!$H1381*VLOOKUP('Форма 1'!$F1381,'Придельники с 2022'!$B$4:$X$28,'Форма 1'!AF$8),"")</f>
        <v>2062962.8580000002</v>
      </c>
      <c r="P1381" s="88"/>
      <c r="Q1381" s="103" t="str">
        <f>IF(ISNUMBER('Форма 1'!AH1381),'Форма 1'!$H1381*VLOOKUP('Форма 1'!$F1381,'Придельники с 2022'!$B$4:$X$28,'Форма 1'!AH$8),"")</f>
        <v/>
      </c>
      <c r="R1381" s="103" t="str">
        <f>IF(ISNUMBER('Форма 1'!AI1381),'Форма 1'!$H1381*VLOOKUP('Форма 1'!$F1381,'Придельники с 2022'!$B$4:$X$28,'Форма 1'!AI$8),"")</f>
        <v/>
      </c>
      <c r="S1381" s="103" t="str">
        <f>IF(ISNUMBER('Форма 1'!AJ1381),'Форма 1'!$H1381*VLOOKUP('Форма 1'!$F1381,'Придельники с 2022'!$B$4:$X$28,'Форма 1'!AJ$8),"")</f>
        <v/>
      </c>
      <c r="T1381" s="87"/>
    </row>
    <row r="1382" spans="1:20">
      <c r="A1382" s="188">
        <f t="shared" si="114"/>
        <v>12</v>
      </c>
      <c r="B1382" s="189" t="s">
        <v>1493</v>
      </c>
      <c r="C1382" s="99">
        <f t="shared" si="120"/>
        <v>4341366.4800000004</v>
      </c>
      <c r="D1382" s="103">
        <f>IF(ISNUMBER('Форма 1'!U1382),'Форма 1'!$H1382*VLOOKUP('Форма 1'!$F1382,'Придельники с 2022'!$B$4:$X$28,'Форма 1'!U$8),"")</f>
        <v>1417496.08</v>
      </c>
      <c r="E1382" s="103" t="str">
        <f>IF(ISNUMBER('Форма 1'!V1382),'Форма 1'!$H1382*VLOOKUP('Форма 1'!$F1382,'Придельники с 2022'!$B$4:$X$28,'Форма 1'!V$8),"")</f>
        <v/>
      </c>
      <c r="F1382" s="103" t="str">
        <f>IF(ISNUMBER('Форма 1'!W1382),'Форма 1'!$H1382*VLOOKUP('Форма 1'!$F1382,'Придельники с 2022'!$B$4:$X$28,'Форма 1'!W$8),"")</f>
        <v/>
      </c>
      <c r="G1382" s="103" t="str">
        <f>IF(ISNUMBER('Форма 1'!X1382),'Форма 1'!$H1382*VLOOKUP('Форма 1'!$F1382,'Придельники с 2022'!$B$4:$X$28,'Форма 1'!X$8),"")</f>
        <v/>
      </c>
      <c r="H1382" s="103" t="str">
        <f>IF(ISNUMBER('Форма 1'!Y1382),'Форма 1'!$H1382*VLOOKUP('Форма 1'!$F1382,'Придельники с 2022'!$B$4:$X$28,'Форма 1'!Y$8),"")</f>
        <v/>
      </c>
      <c r="I1382" s="103" t="str">
        <f>IF(ISNUMBER('Форма 1'!Z1382),'Форма 1'!$H1382*VLOOKUP('Форма 1'!$F1382,'Придельники с 2022'!$B$4:$X$28,'Форма 1'!Z$8),"")</f>
        <v/>
      </c>
      <c r="J1382" s="103">
        <f>IF(ISNUMBER('Форма 1'!AA1382),'Форма 1'!$H1382*VLOOKUP('Форма 1'!$F1382,'Придельники с 2022'!$B$4:$X$28,'Форма 1'!AA$8),"")</f>
        <v>2923870.4</v>
      </c>
      <c r="K1382" s="92"/>
      <c r="L1382" s="88"/>
      <c r="M1382" s="103" t="str">
        <f>IF(ISNUMBER('Форма 1'!AD1382),'Форма 1'!$H1382*VLOOKUP('Форма 1'!$F1382,'Придельники с 2022'!$B$4:$X$28,'Форма 1'!AD$8),"")</f>
        <v/>
      </c>
      <c r="N1382" s="103" t="str">
        <f>IF(ISBLANK('Форма 1'!$AE1382),"",IF('Форма 1'!$AE1382=1,'Форма 1'!$H1382*VLOOKUP('Форма 1'!$F1382,'Придельники с 2022'!$B$4:$X$28,'Форма 1'!$AE$8,0),IF('Форма 1'!$AE1382=2,'Форма 1'!$H1382*VLOOKUP('Форма 1'!$F1382,'Придельники с 2022'!$B$4:$X$28,13,0),IF('Форма 1'!$AE1382=3,'Форма 1'!$H1382*VLOOKUP('Форма 1'!$F1382,'Придельники с 2022'!$B$4:$X$28,12,0)))))</f>
        <v/>
      </c>
      <c r="O1382" s="103" t="str">
        <f>IF(ISNUMBER('Форма 1'!AF1382),'Форма 1'!$H1382*VLOOKUP('Форма 1'!$F1382,'Придельники с 2022'!$B$4:$X$28,'Форма 1'!AF$8),"")</f>
        <v/>
      </c>
      <c r="P1382" s="88"/>
      <c r="Q1382" s="103" t="str">
        <f>IF(ISNUMBER('Форма 1'!AH1382),'Форма 1'!$H1382*VLOOKUP('Форма 1'!$F1382,'Придельники с 2022'!$B$4:$X$28,'Форма 1'!AH$8),"")</f>
        <v/>
      </c>
      <c r="R1382" s="103" t="str">
        <f>IF(ISNUMBER('Форма 1'!AI1382),'Форма 1'!$H1382*VLOOKUP('Форма 1'!$F1382,'Придельники с 2022'!$B$4:$X$28,'Форма 1'!AI$8),"")</f>
        <v/>
      </c>
      <c r="S1382" s="103" t="str">
        <f>IF(ISNUMBER('Форма 1'!AJ1382),'Форма 1'!$H1382*VLOOKUP('Форма 1'!$F1382,'Придельники с 2022'!$B$4:$X$28,'Форма 1'!AJ$8),"")</f>
        <v/>
      </c>
      <c r="T1382" s="87"/>
    </row>
    <row r="1383" spans="1:20">
      <c r="A1383" s="188">
        <f t="shared" si="114"/>
        <v>13</v>
      </c>
      <c r="B1383" s="189" t="s">
        <v>1494</v>
      </c>
      <c r="C1383" s="99">
        <f t="shared" si="120"/>
        <v>11434437.280000001</v>
      </c>
      <c r="D1383" s="103" t="str">
        <f>IF(ISNUMBER('Форма 1'!U1383),'Форма 1'!$H1383*VLOOKUP('Форма 1'!$F1383,'Придельники с 2022'!$B$4:$X$28,'Форма 1'!U$8),"")</f>
        <v/>
      </c>
      <c r="E1383" s="103" t="str">
        <f>IF(ISNUMBER('Форма 1'!V1383),'Форма 1'!$H1383*VLOOKUP('Форма 1'!$F1383,'Придельники с 2022'!$B$4:$X$28,'Форма 1'!V$8),"")</f>
        <v/>
      </c>
      <c r="F1383" s="103" t="str">
        <f>IF(ISNUMBER('Форма 1'!W1383),'Форма 1'!$H1383*VLOOKUP('Форма 1'!$F1383,'Придельники с 2022'!$B$4:$X$28,'Форма 1'!W$8),"")</f>
        <v/>
      </c>
      <c r="G1383" s="103" t="str">
        <f>IF(ISNUMBER('Форма 1'!X1383),'Форма 1'!$H1383*VLOOKUP('Форма 1'!$F1383,'Придельники с 2022'!$B$4:$X$28,'Форма 1'!X$8),"")</f>
        <v/>
      </c>
      <c r="H1383" s="103" t="str">
        <f>IF(ISNUMBER('Форма 1'!Y1383),'Форма 1'!$H1383*VLOOKUP('Форма 1'!$F1383,'Придельники с 2022'!$B$4:$X$28,'Форма 1'!Y$8),"")</f>
        <v/>
      </c>
      <c r="I1383" s="103" t="str">
        <f>IF(ISNUMBER('Форма 1'!Z1383),'Форма 1'!$H1383*VLOOKUP('Форма 1'!$F1383,'Придельники с 2022'!$B$4:$X$28,'Форма 1'!Z$8),"")</f>
        <v/>
      </c>
      <c r="J1383" s="103" t="str">
        <f>IF(ISNUMBER('Форма 1'!AA1383),'Форма 1'!$H1383*VLOOKUP('Форма 1'!$F1383,'Придельники с 2022'!$B$4:$X$28,'Форма 1'!AA$8),"")</f>
        <v/>
      </c>
      <c r="K1383" s="92"/>
      <c r="L1383" s="88"/>
      <c r="M1383" s="103">
        <f>IF(ISNUMBER('Форма 1'!AD1383),'Форма 1'!$H1383*VLOOKUP('Форма 1'!$F1383,'Придельники с 2022'!$B$4:$X$28,'Форма 1'!AD$8),"")</f>
        <v>11434437.280000001</v>
      </c>
      <c r="N1383" s="103" t="str">
        <f>IF(ISBLANK('Форма 1'!$AE1383),"",IF('Форма 1'!$AE1383=1,'Форма 1'!$H1383*VLOOKUP('Форма 1'!$F1383,'Придельники с 2022'!$B$4:$X$28,'Форма 1'!$AE$8,0),IF('Форма 1'!$AE1383=2,'Форма 1'!$H1383*VLOOKUP('Форма 1'!$F1383,'Придельники с 2022'!$B$4:$X$28,13,0),IF('Форма 1'!$AE1383=3,'Форма 1'!$H1383*VLOOKUP('Форма 1'!$F1383,'Придельники с 2022'!$B$4:$X$28,12,0)))))</f>
        <v/>
      </c>
      <c r="O1383" s="103" t="str">
        <f>IF(ISNUMBER('Форма 1'!AF1383),'Форма 1'!$H1383*VLOOKUP('Форма 1'!$F1383,'Придельники с 2022'!$B$4:$X$28,'Форма 1'!AF$8),"")</f>
        <v/>
      </c>
      <c r="P1383" s="88"/>
      <c r="Q1383" s="103" t="str">
        <f>IF(ISNUMBER('Форма 1'!AH1383),'Форма 1'!$H1383*VLOOKUP('Форма 1'!$F1383,'Придельники с 2022'!$B$4:$X$28,'Форма 1'!AH$8),"")</f>
        <v/>
      </c>
      <c r="R1383" s="103" t="str">
        <f>IF(ISNUMBER('Форма 1'!AI1383),'Форма 1'!$H1383*VLOOKUP('Форма 1'!$F1383,'Придельники с 2022'!$B$4:$X$28,'Форма 1'!AI$8),"")</f>
        <v/>
      </c>
      <c r="S1383" s="103" t="str">
        <f>IF(ISNUMBER('Форма 1'!AJ1383),'Форма 1'!$H1383*VLOOKUP('Форма 1'!$F1383,'Придельники с 2022'!$B$4:$X$28,'Форма 1'!AJ$8),"")</f>
        <v/>
      </c>
      <c r="T1383" s="87"/>
    </row>
    <row r="1384" spans="1:20">
      <c r="A1384" s="188">
        <f t="shared" si="114"/>
        <v>14</v>
      </c>
      <c r="B1384" s="189" t="s">
        <v>1495</v>
      </c>
      <c r="C1384" s="99">
        <f t="shared" si="120"/>
        <v>12396312.039999999</v>
      </c>
      <c r="D1384" s="103" t="str">
        <f>IF(ISNUMBER('Форма 1'!U1384),'Форма 1'!$H1384*VLOOKUP('Форма 1'!$F1384,'Придельники с 2022'!$B$4:$X$28,'Форма 1'!U$8),"")</f>
        <v/>
      </c>
      <c r="E1384" s="103" t="str">
        <f>IF(ISNUMBER('Форма 1'!V1384),'Форма 1'!$H1384*VLOOKUP('Форма 1'!$F1384,'Придельники с 2022'!$B$4:$X$28,'Форма 1'!V$8),"")</f>
        <v/>
      </c>
      <c r="F1384" s="103" t="str">
        <f>IF(ISNUMBER('Форма 1'!W1384),'Форма 1'!$H1384*VLOOKUP('Форма 1'!$F1384,'Придельники с 2022'!$B$4:$X$28,'Форма 1'!W$8),"")</f>
        <v/>
      </c>
      <c r="G1384" s="103" t="str">
        <f>IF(ISNUMBER('Форма 1'!X1384),'Форма 1'!$H1384*VLOOKUP('Форма 1'!$F1384,'Придельники с 2022'!$B$4:$X$28,'Форма 1'!X$8),"")</f>
        <v/>
      </c>
      <c r="H1384" s="103" t="str">
        <f>IF(ISNUMBER('Форма 1'!Y1384),'Форма 1'!$H1384*VLOOKUP('Форма 1'!$F1384,'Придельники с 2022'!$B$4:$X$28,'Форма 1'!Y$8),"")</f>
        <v/>
      </c>
      <c r="I1384" s="103" t="str">
        <f>IF(ISNUMBER('Форма 1'!Z1384),'Форма 1'!$H1384*VLOOKUP('Форма 1'!$F1384,'Придельники с 2022'!$B$4:$X$28,'Форма 1'!Z$8),"")</f>
        <v/>
      </c>
      <c r="J1384" s="103" t="str">
        <f>IF(ISNUMBER('Форма 1'!AA1384),'Форма 1'!$H1384*VLOOKUP('Форма 1'!$F1384,'Придельники с 2022'!$B$4:$X$28,'Форма 1'!AA$8),"")</f>
        <v/>
      </c>
      <c r="K1384" s="90"/>
      <c r="L1384" s="87"/>
      <c r="M1384" s="103" t="str">
        <f>IF(ISNUMBER('Форма 1'!AD1384),'Форма 1'!$H1384*VLOOKUP('Форма 1'!$F1384,'Придельники с 2022'!$B$4:$X$28,'Форма 1'!AD$8),"")</f>
        <v/>
      </c>
      <c r="N1384" s="103">
        <f>IF(ISBLANK('Форма 1'!$AE1384),"",IF('Форма 1'!$AE1384=1,'Форма 1'!$H1384*VLOOKUP('Форма 1'!$F1384,'Придельники с 2022'!$B$4:$X$28,'Форма 1'!$AE$8,0),IF('Форма 1'!$AE1384=2,'Форма 1'!$H1384*VLOOKUP('Форма 1'!$F1384,'Придельники с 2022'!$B$4:$X$28,13,0),IF('Форма 1'!$AE1384=3,'Форма 1'!$H1384*VLOOKUP('Форма 1'!$F1384,'Придельники с 2022'!$B$4:$X$28,12,0)))))</f>
        <v>12396312.039999999</v>
      </c>
      <c r="O1384" s="103" t="str">
        <f>IF(ISNUMBER('Форма 1'!AF1384),'Форма 1'!$H1384*VLOOKUP('Форма 1'!$F1384,'Придельники с 2022'!$B$4:$X$28,'Форма 1'!AF$8),"")</f>
        <v/>
      </c>
      <c r="P1384" s="88"/>
      <c r="Q1384" s="103" t="str">
        <f>IF(ISNUMBER('Форма 1'!AH1384),'Форма 1'!$H1384*VLOOKUP('Форма 1'!$F1384,'Придельники с 2022'!$B$4:$X$28,'Форма 1'!AH$8),"")</f>
        <v/>
      </c>
      <c r="R1384" s="103" t="str">
        <f>IF(ISNUMBER('Форма 1'!AI1384),'Форма 1'!$H1384*VLOOKUP('Форма 1'!$F1384,'Придельники с 2022'!$B$4:$X$28,'Форма 1'!AI$8),"")</f>
        <v/>
      </c>
      <c r="S1384" s="103" t="str">
        <f>IF(ISNUMBER('Форма 1'!AJ1384),'Форма 1'!$H1384*VLOOKUP('Форма 1'!$F1384,'Придельники с 2022'!$B$4:$X$28,'Форма 1'!AJ$8),"")</f>
        <v/>
      </c>
      <c r="T1384" s="87"/>
    </row>
    <row r="1385" spans="1:20">
      <c r="A1385" s="188">
        <f t="shared" si="114"/>
        <v>15</v>
      </c>
      <c r="B1385" s="189" t="s">
        <v>1496</v>
      </c>
      <c r="C1385" s="99">
        <f t="shared" si="120"/>
        <v>873100.68299999996</v>
      </c>
      <c r="D1385" s="103">
        <f>IF(ISNUMBER('Форма 1'!U1385),'Форма 1'!$H1385*VLOOKUP('Форма 1'!$F1385,'Придельники с 2022'!$B$4:$X$28,'Форма 1'!U$8),"")</f>
        <v>873100.68299999996</v>
      </c>
      <c r="E1385" s="103" t="str">
        <f>IF(ISNUMBER('Форма 1'!V1385),'Форма 1'!$H1385*VLOOKUP('Форма 1'!$F1385,'Придельники с 2022'!$B$4:$X$28,'Форма 1'!V$8),"")</f>
        <v/>
      </c>
      <c r="F1385" s="103" t="str">
        <f>IF(ISNUMBER('Форма 1'!W1385),'Форма 1'!$H1385*VLOOKUP('Форма 1'!$F1385,'Придельники с 2022'!$B$4:$X$28,'Форма 1'!W$8),"")</f>
        <v/>
      </c>
      <c r="G1385" s="103" t="str">
        <f>IF(ISNUMBER('Форма 1'!X1385),'Форма 1'!$H1385*VLOOKUP('Форма 1'!$F1385,'Придельники с 2022'!$B$4:$X$28,'Форма 1'!X$8),"")</f>
        <v/>
      </c>
      <c r="H1385" s="103" t="str">
        <f>IF(ISNUMBER('Форма 1'!Y1385),'Форма 1'!$H1385*VLOOKUP('Форма 1'!$F1385,'Придельники с 2022'!$B$4:$X$28,'Форма 1'!Y$8),"")</f>
        <v/>
      </c>
      <c r="I1385" s="103" t="str">
        <f>IF(ISNUMBER('Форма 1'!Z1385),'Форма 1'!$H1385*VLOOKUP('Форма 1'!$F1385,'Придельники с 2022'!$B$4:$X$28,'Форма 1'!Z$8),"")</f>
        <v/>
      </c>
      <c r="J1385" s="103" t="str">
        <f>IF(ISNUMBER('Форма 1'!AA1385),'Форма 1'!$H1385*VLOOKUP('Форма 1'!$F1385,'Придельники с 2022'!$B$4:$X$28,'Форма 1'!AA$8),"")</f>
        <v/>
      </c>
      <c r="K1385" s="92"/>
      <c r="L1385" s="88"/>
      <c r="M1385" s="103" t="str">
        <f>IF(ISNUMBER('Форма 1'!AD1385),'Форма 1'!$H1385*VLOOKUP('Форма 1'!$F1385,'Придельники с 2022'!$B$4:$X$28,'Форма 1'!AD$8),"")</f>
        <v/>
      </c>
      <c r="N1385" s="103" t="str">
        <f>IF(ISBLANK('Форма 1'!$AE1385),"",IF('Форма 1'!$AE1385=1,'Форма 1'!$H1385*VLOOKUP('Форма 1'!$F1385,'Придельники с 2022'!$B$4:$X$28,'Форма 1'!$AE$8,0),IF('Форма 1'!$AE1385=2,'Форма 1'!$H1385*VLOOKUP('Форма 1'!$F1385,'Придельники с 2022'!$B$4:$X$28,13,0),IF('Форма 1'!$AE1385=3,'Форма 1'!$H1385*VLOOKUP('Форма 1'!$F1385,'Придельники с 2022'!$B$4:$X$28,12,0)))))</f>
        <v/>
      </c>
      <c r="O1385" s="103" t="str">
        <f>IF(ISNUMBER('Форма 1'!AF1385),'Форма 1'!$H1385*VLOOKUP('Форма 1'!$F1385,'Придельники с 2022'!$B$4:$X$28,'Форма 1'!AF$8),"")</f>
        <v/>
      </c>
      <c r="P1385" s="88"/>
      <c r="Q1385" s="103" t="str">
        <f>IF(ISNUMBER('Форма 1'!AH1385),'Форма 1'!$H1385*VLOOKUP('Форма 1'!$F1385,'Придельники с 2022'!$B$4:$X$28,'Форма 1'!AH$8),"")</f>
        <v/>
      </c>
      <c r="R1385" s="103" t="str">
        <f>IF(ISNUMBER('Форма 1'!AI1385),'Форма 1'!$H1385*VLOOKUP('Форма 1'!$F1385,'Придельники с 2022'!$B$4:$X$28,'Форма 1'!AI$8),"")</f>
        <v/>
      </c>
      <c r="S1385" s="103" t="str">
        <f>IF(ISNUMBER('Форма 1'!AJ1385),'Форма 1'!$H1385*VLOOKUP('Форма 1'!$F1385,'Придельники с 2022'!$B$4:$X$28,'Форма 1'!AJ$8),"")</f>
        <v/>
      </c>
      <c r="T1385" s="87"/>
    </row>
    <row r="1386" spans="1:20">
      <c r="A1386" s="188">
        <f t="shared" ref="A1386:A1454" si="122">A1385+1</f>
        <v>16</v>
      </c>
      <c r="B1386" s="189" t="s">
        <v>1497</v>
      </c>
      <c r="C1386" s="99">
        <f t="shared" si="120"/>
        <v>5783871.5</v>
      </c>
      <c r="D1386" s="103" t="str">
        <f>IF(ISNUMBER('Форма 1'!U1386),'Форма 1'!$H1386*VLOOKUP('Форма 1'!$F1386,'Придельники с 2022'!$B$4:$X$28,'Форма 1'!U$8),"")</f>
        <v/>
      </c>
      <c r="E1386" s="103" t="str">
        <f>IF(ISNUMBER('Форма 1'!V1386),'Форма 1'!$H1386*VLOOKUP('Форма 1'!$F1386,'Придельники с 2022'!$B$4:$X$28,'Форма 1'!V$8),"")</f>
        <v/>
      </c>
      <c r="F1386" s="103">
        <f>IF(ISNUMBER('Форма 1'!W1386),'Форма 1'!$H1386*VLOOKUP('Форма 1'!$F1386,'Придельники с 2022'!$B$4:$X$28,'Форма 1'!W$8),"")</f>
        <v>1775529.82</v>
      </c>
      <c r="G1386" s="103">
        <f>IF(ISNUMBER('Форма 1'!X1386),'Форма 1'!$H1386*VLOOKUP('Форма 1'!$F1386,'Придельники с 2022'!$B$4:$X$28,'Форма 1'!X$8),"")</f>
        <v>1102836.7300000002</v>
      </c>
      <c r="H1386" s="103">
        <f>IF(ISNUMBER('Форма 1'!Y1386),'Форма 1'!$H1386*VLOOKUP('Форма 1'!$F1386,'Придельники с 2022'!$B$4:$X$28,'Форма 1'!Y$8),"")</f>
        <v>2905504.95</v>
      </c>
      <c r="I1386" s="103" t="str">
        <f>IF(ISNUMBER('Форма 1'!Z1386),'Форма 1'!$H1386*VLOOKUP('Форма 1'!$F1386,'Придельники с 2022'!$B$4:$X$28,'Форма 1'!Z$8),"")</f>
        <v/>
      </c>
      <c r="J1386" s="103" t="str">
        <f>IF(ISNUMBER('Форма 1'!AA1386),'Форма 1'!$H1386*VLOOKUP('Форма 1'!$F1386,'Придельники с 2022'!$B$4:$X$28,'Форма 1'!AA$8),"")</f>
        <v/>
      </c>
      <c r="K1386" s="92"/>
      <c r="L1386" s="88"/>
      <c r="M1386" s="103" t="str">
        <f>IF(ISNUMBER('Форма 1'!AD1386),'Форма 1'!$H1386*VLOOKUP('Форма 1'!$F1386,'Придельники с 2022'!$B$4:$X$28,'Форма 1'!AD$8),"")</f>
        <v/>
      </c>
      <c r="N1386" s="103" t="str">
        <f>IF(ISBLANK('Форма 1'!$AE1386),"",IF('Форма 1'!$AE1386=1,'Форма 1'!$H1386*VLOOKUP('Форма 1'!$F1386,'Придельники с 2022'!$B$4:$X$28,'Форма 1'!$AE$8,0),IF('Форма 1'!$AE1386=2,'Форма 1'!$H1386*VLOOKUP('Форма 1'!$F1386,'Придельники с 2022'!$B$4:$X$28,13,0),IF('Форма 1'!$AE1386=3,'Форма 1'!$H1386*VLOOKUP('Форма 1'!$F1386,'Придельники с 2022'!$B$4:$X$28,12,0)))))</f>
        <v/>
      </c>
      <c r="O1386" s="103" t="str">
        <f>IF(ISNUMBER('Форма 1'!AF1386),'Форма 1'!$H1386*VLOOKUP('Форма 1'!$F1386,'Придельники с 2022'!$B$4:$X$28,'Форма 1'!AF$8),"")</f>
        <v/>
      </c>
      <c r="P1386" s="88"/>
      <c r="Q1386" s="103" t="str">
        <f>IF(ISNUMBER('Форма 1'!AH1386),'Форма 1'!$H1386*VLOOKUP('Форма 1'!$F1386,'Придельники с 2022'!$B$4:$X$28,'Форма 1'!AH$8),"")</f>
        <v/>
      </c>
      <c r="R1386" s="103" t="str">
        <f>IF(ISNUMBER('Форма 1'!AI1386),'Форма 1'!$H1386*VLOOKUP('Форма 1'!$F1386,'Придельники с 2022'!$B$4:$X$28,'Форма 1'!AI$8),"")</f>
        <v/>
      </c>
      <c r="S1386" s="103" t="str">
        <f>IF(ISNUMBER('Форма 1'!AJ1386),'Форма 1'!$H1386*VLOOKUP('Форма 1'!$F1386,'Придельники с 2022'!$B$4:$X$28,'Форма 1'!AJ$8),"")</f>
        <v/>
      </c>
      <c r="T1386" s="87"/>
    </row>
    <row r="1387" spans="1:20">
      <c r="A1387" s="188">
        <f t="shared" si="122"/>
        <v>17</v>
      </c>
      <c r="B1387" s="189" t="s">
        <v>1498</v>
      </c>
      <c r="C1387" s="99">
        <f t="shared" si="120"/>
        <v>2008035.89</v>
      </c>
      <c r="D1387" s="103" t="str">
        <f>IF(ISNUMBER('Форма 1'!U1387),'Форма 1'!$H1387*VLOOKUP('Форма 1'!$F1387,'Придельники с 2022'!$B$4:$X$28,'Форма 1'!U$8),"")</f>
        <v/>
      </c>
      <c r="E1387" s="103" t="str">
        <f>IF(ISNUMBER('Форма 1'!V1387),'Форма 1'!$H1387*VLOOKUP('Форма 1'!$F1387,'Придельники с 2022'!$B$4:$X$28,'Форма 1'!V$8),"")</f>
        <v/>
      </c>
      <c r="F1387" s="103" t="str">
        <f>IF(ISNUMBER('Форма 1'!W1387),'Форма 1'!$H1387*VLOOKUP('Форма 1'!$F1387,'Придельники с 2022'!$B$4:$X$28,'Форма 1'!W$8),"")</f>
        <v/>
      </c>
      <c r="G1387" s="103" t="str">
        <f>IF(ISNUMBER('Форма 1'!X1387),'Форма 1'!$H1387*VLOOKUP('Форма 1'!$F1387,'Придельники с 2022'!$B$4:$X$28,'Форма 1'!X$8),"")</f>
        <v/>
      </c>
      <c r="H1387" s="103" t="str">
        <f>IF(ISNUMBER('Форма 1'!Y1387),'Форма 1'!$H1387*VLOOKUP('Форма 1'!$F1387,'Придельники с 2022'!$B$4:$X$28,'Форма 1'!Y$8),"")</f>
        <v/>
      </c>
      <c r="I1387" s="103" t="str">
        <f>IF(ISNUMBER('Форма 1'!Z1387),'Форма 1'!$H1387*VLOOKUP('Форма 1'!$F1387,'Придельники с 2022'!$B$4:$X$28,'Форма 1'!Z$8),"")</f>
        <v/>
      </c>
      <c r="J1387" s="103" t="str">
        <f>IF(ISNUMBER('Форма 1'!AA1387),'Форма 1'!$H1387*VLOOKUP('Форма 1'!$F1387,'Придельники с 2022'!$B$4:$X$28,'Форма 1'!AA$8),"")</f>
        <v/>
      </c>
      <c r="K1387" s="90"/>
      <c r="L1387" s="87"/>
      <c r="M1387" s="103" t="str">
        <f>IF(ISNUMBER('Форма 1'!AD1387),'Форма 1'!$H1387*VLOOKUP('Форма 1'!$F1387,'Придельники с 2022'!$B$4:$X$28,'Форма 1'!AD$8),"")</f>
        <v/>
      </c>
      <c r="N1387" s="103">
        <f>IF(ISBLANK('Форма 1'!$AE1387),"",IF('Форма 1'!$AE1387=1,'Форма 1'!$H1387*VLOOKUP('Форма 1'!$F1387,'Придельники с 2022'!$B$4:$X$28,'Форма 1'!$AE$8,0),IF('Форма 1'!$AE1387=2,'Форма 1'!$H1387*VLOOKUP('Форма 1'!$F1387,'Придельники с 2022'!$B$4:$X$28,13,0),IF('Форма 1'!$AE1387=3,'Форма 1'!$H1387*VLOOKUP('Форма 1'!$F1387,'Придельники с 2022'!$B$4:$X$28,12,0)))))</f>
        <v>2008035.89</v>
      </c>
      <c r="O1387" s="103" t="str">
        <f>IF(ISNUMBER('Форма 1'!AF1387),'Форма 1'!$H1387*VLOOKUP('Форма 1'!$F1387,'Придельники с 2022'!$B$4:$X$28,'Форма 1'!AF$8),"")</f>
        <v/>
      </c>
      <c r="P1387" s="87"/>
      <c r="Q1387" s="103" t="str">
        <f>IF(ISNUMBER('Форма 1'!AH1387),'Форма 1'!$H1387*VLOOKUP('Форма 1'!$F1387,'Придельники с 2022'!$B$4:$X$28,'Форма 1'!AH$8),"")</f>
        <v/>
      </c>
      <c r="R1387" s="103" t="str">
        <f>IF(ISNUMBER('Форма 1'!AI1387),'Форма 1'!$H1387*VLOOKUP('Форма 1'!$F1387,'Придельники с 2022'!$B$4:$X$28,'Форма 1'!AI$8),"")</f>
        <v/>
      </c>
      <c r="S1387" s="103" t="str">
        <f>IF(ISNUMBER('Форма 1'!AJ1387),'Форма 1'!$H1387*VLOOKUP('Форма 1'!$F1387,'Придельники с 2022'!$B$4:$X$28,'Форма 1'!AJ$8),"")</f>
        <v/>
      </c>
      <c r="T1387" s="87"/>
    </row>
    <row r="1388" spans="1:20">
      <c r="A1388" s="188">
        <f t="shared" si="122"/>
        <v>18</v>
      </c>
      <c r="B1388" s="189" t="s">
        <v>1499</v>
      </c>
      <c r="C1388" s="99">
        <f t="shared" si="120"/>
        <v>2207757.09</v>
      </c>
      <c r="D1388" s="103" t="str">
        <f>IF(ISNUMBER('Форма 1'!U1388),'Форма 1'!$H1388*VLOOKUP('Форма 1'!$F1388,'Придельники с 2022'!$B$4:$X$28,'Форма 1'!U$8),"")</f>
        <v/>
      </c>
      <c r="E1388" s="103" t="str">
        <f>IF(ISNUMBER('Форма 1'!V1388),'Форма 1'!$H1388*VLOOKUP('Форма 1'!$F1388,'Придельники с 2022'!$B$4:$X$28,'Форма 1'!V$8),"")</f>
        <v/>
      </c>
      <c r="F1388" s="103" t="str">
        <f>IF(ISNUMBER('Форма 1'!W1388),'Форма 1'!$H1388*VLOOKUP('Форма 1'!$F1388,'Придельники с 2022'!$B$4:$X$28,'Форма 1'!W$8),"")</f>
        <v/>
      </c>
      <c r="G1388" s="103" t="str">
        <f>IF(ISNUMBER('Форма 1'!X1388),'Форма 1'!$H1388*VLOOKUP('Форма 1'!$F1388,'Придельники с 2022'!$B$4:$X$28,'Форма 1'!X$8),"")</f>
        <v/>
      </c>
      <c r="H1388" s="103" t="str">
        <f>IF(ISNUMBER('Форма 1'!Y1388),'Форма 1'!$H1388*VLOOKUP('Форма 1'!$F1388,'Придельники с 2022'!$B$4:$X$28,'Форма 1'!Y$8),"")</f>
        <v/>
      </c>
      <c r="I1388" s="103" t="str">
        <f>IF(ISNUMBER('Форма 1'!Z1388),'Форма 1'!$H1388*VLOOKUP('Форма 1'!$F1388,'Придельники с 2022'!$B$4:$X$28,'Форма 1'!Z$8),"")</f>
        <v/>
      </c>
      <c r="J1388" s="103" t="str">
        <f>IF(ISNUMBER('Форма 1'!AA1388),'Форма 1'!$H1388*VLOOKUP('Форма 1'!$F1388,'Придельники с 2022'!$B$4:$X$28,'Форма 1'!AA$8),"")</f>
        <v/>
      </c>
      <c r="K1388" s="90"/>
      <c r="L1388" s="87"/>
      <c r="M1388" s="103">
        <f>IF(ISNUMBER('Форма 1'!AD1388),'Форма 1'!$H1388*VLOOKUP('Форма 1'!$F1388,'Придельники с 2022'!$B$4:$X$28,'Форма 1'!AD$8),"")</f>
        <v>2207757.09</v>
      </c>
      <c r="N1388" s="103" t="str">
        <f>IF(ISBLANK('Форма 1'!$AE1388),"",IF('Форма 1'!$AE1388=1,'Форма 1'!$H1388*VLOOKUP('Форма 1'!$F1388,'Придельники с 2022'!$B$4:$X$28,'Форма 1'!$AE$8,0),IF('Форма 1'!$AE1388=2,'Форма 1'!$H1388*VLOOKUP('Форма 1'!$F1388,'Придельники с 2022'!$B$4:$X$28,13,0),IF('Форма 1'!$AE1388=3,'Форма 1'!$H1388*VLOOKUP('Форма 1'!$F1388,'Придельники с 2022'!$B$4:$X$28,12,0)))))</f>
        <v/>
      </c>
      <c r="O1388" s="103" t="str">
        <f>IF(ISNUMBER('Форма 1'!AF1388),'Форма 1'!$H1388*VLOOKUP('Форма 1'!$F1388,'Придельники с 2022'!$B$4:$X$28,'Форма 1'!AF$8),"")</f>
        <v/>
      </c>
      <c r="P1388" s="87"/>
      <c r="Q1388" s="103" t="str">
        <f>IF(ISNUMBER('Форма 1'!AH1388),'Форма 1'!$H1388*VLOOKUP('Форма 1'!$F1388,'Придельники с 2022'!$B$4:$X$28,'Форма 1'!AH$8),"")</f>
        <v/>
      </c>
      <c r="R1388" s="103" t="str">
        <f>IF(ISNUMBER('Форма 1'!AI1388),'Форма 1'!$H1388*VLOOKUP('Форма 1'!$F1388,'Придельники с 2022'!$B$4:$X$28,'Форма 1'!AI$8),"")</f>
        <v/>
      </c>
      <c r="S1388" s="103" t="str">
        <f>IF(ISNUMBER('Форма 1'!AJ1388),'Форма 1'!$H1388*VLOOKUP('Форма 1'!$F1388,'Придельники с 2022'!$B$4:$X$28,'Форма 1'!AJ$8),"")</f>
        <v/>
      </c>
      <c r="T1388" s="87"/>
    </row>
    <row r="1389" spans="1:20">
      <c r="A1389" s="188">
        <f t="shared" si="122"/>
        <v>19</v>
      </c>
      <c r="B1389" s="189" t="s">
        <v>1501</v>
      </c>
      <c r="C1389" s="99">
        <f t="shared" si="120"/>
        <v>4940214.8909999998</v>
      </c>
      <c r="D1389" s="103" t="str">
        <f>IF(ISNUMBER('Форма 1'!U1389),'Форма 1'!$H1389*VLOOKUP('Форма 1'!$F1389,'Придельники с 2022'!$B$4:$X$28,'Форма 1'!U$8),"")</f>
        <v/>
      </c>
      <c r="E1389" s="103" t="str">
        <f>IF(ISNUMBER('Форма 1'!V1389),'Форма 1'!$H1389*VLOOKUP('Форма 1'!$F1389,'Придельники с 2022'!$B$4:$X$28,'Форма 1'!V$8),"")</f>
        <v/>
      </c>
      <c r="F1389" s="103" t="str">
        <f>IF(ISNUMBER('Форма 1'!W1389),'Форма 1'!$H1389*VLOOKUP('Форма 1'!$F1389,'Придельники с 2022'!$B$4:$X$28,'Форма 1'!W$8),"")</f>
        <v/>
      </c>
      <c r="G1389" s="103" t="str">
        <f>IF(ISNUMBER('Форма 1'!X1389),'Форма 1'!$H1389*VLOOKUP('Форма 1'!$F1389,'Придельники с 2022'!$B$4:$X$28,'Форма 1'!X$8),"")</f>
        <v/>
      </c>
      <c r="H1389" s="103" t="str">
        <f>IF(ISNUMBER('Форма 1'!Y1389),'Форма 1'!$H1389*VLOOKUP('Форма 1'!$F1389,'Придельники с 2022'!$B$4:$X$28,'Форма 1'!Y$8),"")</f>
        <v/>
      </c>
      <c r="I1389" s="103" t="str">
        <f>IF(ISNUMBER('Форма 1'!Z1389),'Форма 1'!$H1389*VLOOKUP('Форма 1'!$F1389,'Придельники с 2022'!$B$4:$X$28,'Форма 1'!Z$8),"")</f>
        <v/>
      </c>
      <c r="J1389" s="103" t="str">
        <f>IF(ISNUMBER('Форма 1'!AA1389),'Форма 1'!$H1389*VLOOKUP('Форма 1'!$F1389,'Придельники с 2022'!$B$4:$X$28,'Форма 1'!AA$8),"")</f>
        <v/>
      </c>
      <c r="K1389" s="90"/>
      <c r="L1389" s="87"/>
      <c r="M1389" s="103">
        <f>IF(ISNUMBER('Форма 1'!AD1389),'Форма 1'!$H1389*VLOOKUP('Форма 1'!$F1389,'Придельники с 2022'!$B$4:$X$28,'Форма 1'!AD$8),"")</f>
        <v>4940214.8909999998</v>
      </c>
      <c r="N1389" s="103" t="str">
        <f>IF(ISBLANK('Форма 1'!$AE1389),"",IF('Форма 1'!$AE1389=1,'Форма 1'!$H1389*VLOOKUP('Форма 1'!$F1389,'Придельники с 2022'!$B$4:$X$28,'Форма 1'!$AE$8,0),IF('Форма 1'!$AE1389=2,'Форма 1'!$H1389*VLOOKUP('Форма 1'!$F1389,'Придельники с 2022'!$B$4:$X$28,13,0),IF('Форма 1'!$AE1389=3,'Форма 1'!$H1389*VLOOKUP('Форма 1'!$F1389,'Придельники с 2022'!$B$4:$X$28,12,0)))))</f>
        <v/>
      </c>
      <c r="O1389" s="103" t="str">
        <f>IF(ISNUMBER('Форма 1'!AF1389),'Форма 1'!$H1389*VLOOKUP('Форма 1'!$F1389,'Придельники с 2022'!$B$4:$X$28,'Форма 1'!AF$8),"")</f>
        <v/>
      </c>
      <c r="P1389" s="87"/>
      <c r="Q1389" s="103" t="str">
        <f>IF(ISNUMBER('Форма 1'!AH1389),'Форма 1'!$H1389*VLOOKUP('Форма 1'!$F1389,'Придельники с 2022'!$B$4:$X$28,'Форма 1'!AH$8),"")</f>
        <v/>
      </c>
      <c r="R1389" s="103" t="str">
        <f>IF(ISNUMBER('Форма 1'!AI1389),'Форма 1'!$H1389*VLOOKUP('Форма 1'!$F1389,'Придельники с 2022'!$B$4:$X$28,'Форма 1'!AI$8),"")</f>
        <v/>
      </c>
      <c r="S1389" s="103" t="str">
        <f>IF(ISNUMBER('Форма 1'!AJ1389),'Форма 1'!$H1389*VLOOKUP('Форма 1'!$F1389,'Придельники с 2022'!$B$4:$X$28,'Форма 1'!AJ$8),"")</f>
        <v/>
      </c>
      <c r="T1389" s="87"/>
    </row>
    <row r="1390" spans="1:20">
      <c r="A1390" s="188">
        <f t="shared" si="122"/>
        <v>20</v>
      </c>
      <c r="B1390" s="189" t="s">
        <v>1502</v>
      </c>
      <c r="C1390" s="99">
        <f t="shared" si="120"/>
        <v>1438643.007</v>
      </c>
      <c r="D1390" s="103" t="str">
        <f>IF(ISNUMBER('Форма 1'!U1390),'Форма 1'!$H1390*VLOOKUP('Форма 1'!$F1390,'Придельники с 2022'!$B$4:$X$28,'Форма 1'!U$8),"")</f>
        <v/>
      </c>
      <c r="E1390" s="103" t="str">
        <f>IF(ISNUMBER('Форма 1'!V1390),'Форма 1'!$H1390*VLOOKUP('Форма 1'!$F1390,'Придельники с 2022'!$B$4:$X$28,'Форма 1'!V$8),"")</f>
        <v/>
      </c>
      <c r="F1390" s="103" t="str">
        <f>IF(ISNUMBER('Форма 1'!W1390),'Форма 1'!$H1390*VLOOKUP('Форма 1'!$F1390,'Придельники с 2022'!$B$4:$X$28,'Форма 1'!W$8),"")</f>
        <v/>
      </c>
      <c r="G1390" s="103" t="str">
        <f>IF(ISNUMBER('Форма 1'!X1390),'Форма 1'!$H1390*VLOOKUP('Форма 1'!$F1390,'Придельники с 2022'!$B$4:$X$28,'Форма 1'!X$8),"")</f>
        <v/>
      </c>
      <c r="H1390" s="103" t="str">
        <f>IF(ISNUMBER('Форма 1'!Y1390),'Форма 1'!$H1390*VLOOKUP('Форма 1'!$F1390,'Придельники с 2022'!$B$4:$X$28,'Форма 1'!Y$8),"")</f>
        <v/>
      </c>
      <c r="I1390" s="103">
        <f>IF(ISNUMBER('Форма 1'!Z1390),'Форма 1'!$H1390*VLOOKUP('Форма 1'!$F1390,'Придельники с 2022'!$B$4:$X$28,'Форма 1'!Z$8),"")</f>
        <v>1438643.007</v>
      </c>
      <c r="J1390" s="103" t="str">
        <f>IF(ISNUMBER('Форма 1'!AA1390),'Форма 1'!$H1390*VLOOKUP('Форма 1'!$F1390,'Придельники с 2022'!$B$4:$X$28,'Форма 1'!AA$8),"")</f>
        <v/>
      </c>
      <c r="K1390" s="92"/>
      <c r="L1390" s="88"/>
      <c r="M1390" s="103" t="str">
        <f>IF(ISNUMBER('Форма 1'!AD1390),'Форма 1'!$H1390*VLOOKUP('Форма 1'!$F1390,'Придельники с 2022'!$B$4:$X$28,'Форма 1'!AD$8),"")</f>
        <v/>
      </c>
      <c r="N1390" s="103" t="str">
        <f>IF(ISBLANK('Форма 1'!$AE1390),"",IF('Форма 1'!$AE1390=1,'Форма 1'!$H1390*VLOOKUP('Форма 1'!$F1390,'Придельники с 2022'!$B$4:$X$28,'Форма 1'!$AE$8,0),IF('Форма 1'!$AE1390=2,'Форма 1'!$H1390*VLOOKUP('Форма 1'!$F1390,'Придельники с 2022'!$B$4:$X$28,13,0),IF('Форма 1'!$AE1390=3,'Форма 1'!$H1390*VLOOKUP('Форма 1'!$F1390,'Придельники с 2022'!$B$4:$X$28,12,0)))))</f>
        <v/>
      </c>
      <c r="O1390" s="103" t="str">
        <f>IF(ISNUMBER('Форма 1'!AF1390),'Форма 1'!$H1390*VLOOKUP('Форма 1'!$F1390,'Придельники с 2022'!$B$4:$X$28,'Форма 1'!AF$8),"")</f>
        <v/>
      </c>
      <c r="P1390" s="88"/>
      <c r="Q1390" s="103" t="str">
        <f>IF(ISNUMBER('Форма 1'!AH1390),'Форма 1'!$H1390*VLOOKUP('Форма 1'!$F1390,'Придельники с 2022'!$B$4:$X$28,'Форма 1'!AH$8),"")</f>
        <v/>
      </c>
      <c r="R1390" s="103" t="str">
        <f>IF(ISNUMBER('Форма 1'!AI1390),'Форма 1'!$H1390*VLOOKUP('Форма 1'!$F1390,'Придельники с 2022'!$B$4:$X$28,'Форма 1'!AI$8),"")</f>
        <v/>
      </c>
      <c r="S1390" s="103" t="str">
        <f>IF(ISNUMBER('Форма 1'!AJ1390),'Форма 1'!$H1390*VLOOKUP('Форма 1'!$F1390,'Придельники с 2022'!$B$4:$X$28,'Форма 1'!AJ$8),"")</f>
        <v/>
      </c>
      <c r="T1390" s="87"/>
    </row>
    <row r="1391" spans="1:20">
      <c r="A1391" s="188">
        <f t="shared" si="122"/>
        <v>21</v>
      </c>
      <c r="B1391" s="189" t="s">
        <v>299</v>
      </c>
      <c r="C1391" s="99">
        <f t="shared" si="120"/>
        <v>62719827.767999992</v>
      </c>
      <c r="D1391" s="103" t="str">
        <f>IF(ISNUMBER('Форма 1'!U1391),'Форма 1'!$H1391*VLOOKUP('Форма 1'!$F1391,'Придельники с 2022'!$B$4:$X$28,'Форма 1'!U$8),"")</f>
        <v/>
      </c>
      <c r="E1391" s="103" t="str">
        <f>IF(ISNUMBER('Форма 1'!V1391),'Форма 1'!$H1391*VLOOKUP('Форма 1'!$F1391,'Придельники с 2022'!$B$4:$X$28,'Форма 1'!V$8),"")</f>
        <v/>
      </c>
      <c r="F1391" s="103" t="str">
        <f>IF(ISNUMBER('Форма 1'!W1391),'Форма 1'!$H1391*VLOOKUP('Форма 1'!$F1391,'Придельники с 2022'!$B$4:$X$28,'Форма 1'!W$8),"")</f>
        <v/>
      </c>
      <c r="G1391" s="103" t="str">
        <f>IF(ISNUMBER('Форма 1'!X1391),'Форма 1'!$H1391*VLOOKUP('Форма 1'!$F1391,'Придельники с 2022'!$B$4:$X$28,'Форма 1'!X$8),"")</f>
        <v/>
      </c>
      <c r="H1391" s="103" t="str">
        <f>IF(ISNUMBER('Форма 1'!Y1391),'Форма 1'!$H1391*VLOOKUP('Форма 1'!$F1391,'Придельники с 2022'!$B$4:$X$28,'Форма 1'!Y$8),"")</f>
        <v/>
      </c>
      <c r="I1391" s="103" t="str">
        <f>IF(ISNUMBER('Форма 1'!Z1391),'Форма 1'!$H1391*VLOOKUP('Форма 1'!$F1391,'Придельники с 2022'!$B$4:$X$28,'Форма 1'!Z$8),"")</f>
        <v/>
      </c>
      <c r="J1391" s="103" t="str">
        <f>IF(ISNUMBER('Форма 1'!AA1391),'Форма 1'!$H1391*VLOOKUP('Форма 1'!$F1391,'Придельники с 2022'!$B$4:$X$28,'Форма 1'!AA$8),"")</f>
        <v/>
      </c>
      <c r="K1391" s="90"/>
      <c r="L1391" s="87"/>
      <c r="M1391" s="103">
        <f>IF(ISNUMBER('Форма 1'!AD1391),'Форма 1'!$H1391*VLOOKUP('Форма 1'!$F1391,'Придельники с 2022'!$B$4:$X$28,'Форма 1'!AD$8),"")</f>
        <v>35931963.443999998</v>
      </c>
      <c r="N1391" s="103">
        <f>IF(ISBLANK('Форма 1'!$AE1391),"",IF('Форма 1'!$AE1391=1,'Форма 1'!$H1391*VLOOKUP('Форма 1'!$F1391,'Придельники с 2022'!$B$4:$X$28,'Форма 1'!$AE$8,0),IF('Форма 1'!$AE1391=2,'Форма 1'!$H1391*VLOOKUP('Форма 1'!$F1391,'Придельники с 2022'!$B$4:$X$28,13,0),IF('Форма 1'!$AE1391=3,'Форма 1'!$H1391*VLOOKUP('Форма 1'!$F1391,'Придельники с 2022'!$B$4:$X$28,12,0)))))</f>
        <v>21907753.139999997</v>
      </c>
      <c r="O1391" s="103">
        <f>IF(ISNUMBER('Форма 1'!AF1391),'Форма 1'!$H1391*VLOOKUP('Форма 1'!$F1391,'Придельники с 2022'!$B$4:$X$28,'Форма 1'!AF$8),"")</f>
        <v>4880111.1839999994</v>
      </c>
      <c r="P1391" s="87"/>
      <c r="Q1391" s="103" t="str">
        <f>IF(ISNUMBER('Форма 1'!AH1391),'Форма 1'!$H1391*VLOOKUP('Форма 1'!$F1391,'Придельники с 2022'!$B$4:$X$28,'Форма 1'!AH$8),"")</f>
        <v/>
      </c>
      <c r="R1391" s="103" t="str">
        <f>IF(ISNUMBER('Форма 1'!AI1391),'Форма 1'!$H1391*VLOOKUP('Форма 1'!$F1391,'Придельники с 2022'!$B$4:$X$28,'Форма 1'!AI$8),"")</f>
        <v/>
      </c>
      <c r="S1391" s="103" t="str">
        <f>IF(ISNUMBER('Форма 1'!AJ1391),'Форма 1'!$H1391*VLOOKUP('Форма 1'!$F1391,'Придельники с 2022'!$B$4:$X$28,'Форма 1'!AJ$8),"")</f>
        <v/>
      </c>
      <c r="T1391" s="87"/>
    </row>
    <row r="1392" spans="1:20">
      <c r="A1392" s="188">
        <f t="shared" si="122"/>
        <v>22</v>
      </c>
      <c r="B1392" s="189" t="s">
        <v>1503</v>
      </c>
      <c r="C1392" s="99">
        <f t="shared" si="120"/>
        <v>4441319.1329999994</v>
      </c>
      <c r="D1392" s="103" t="str">
        <f>IF(ISNUMBER('Форма 1'!U1392),'Форма 1'!$H1392*VLOOKUP('Форма 1'!$F1392,'Придельники с 2022'!$B$4:$X$28,'Форма 1'!U$8),"")</f>
        <v/>
      </c>
      <c r="E1392" s="103" t="str">
        <f>IF(ISNUMBER('Форма 1'!V1392),'Форма 1'!$H1392*VLOOKUP('Форма 1'!$F1392,'Придельники с 2022'!$B$4:$X$28,'Форма 1'!V$8),"")</f>
        <v/>
      </c>
      <c r="F1392" s="103" t="str">
        <f>IF(ISNUMBER('Форма 1'!W1392),'Форма 1'!$H1392*VLOOKUP('Форма 1'!$F1392,'Придельники с 2022'!$B$4:$X$28,'Форма 1'!W$8),"")</f>
        <v/>
      </c>
      <c r="G1392" s="103" t="str">
        <f>IF(ISNUMBER('Форма 1'!X1392),'Форма 1'!$H1392*VLOOKUP('Форма 1'!$F1392,'Придельники с 2022'!$B$4:$X$28,'Форма 1'!X$8),"")</f>
        <v/>
      </c>
      <c r="H1392" s="103" t="str">
        <f>IF(ISNUMBER('Форма 1'!Y1392),'Форма 1'!$H1392*VLOOKUP('Форма 1'!$F1392,'Придельники с 2022'!$B$4:$X$28,'Форма 1'!Y$8),"")</f>
        <v/>
      </c>
      <c r="I1392" s="103" t="str">
        <f>IF(ISNUMBER('Форма 1'!Z1392),'Форма 1'!$H1392*VLOOKUP('Форма 1'!$F1392,'Придельники с 2022'!$B$4:$X$28,'Форма 1'!Z$8),"")</f>
        <v/>
      </c>
      <c r="J1392" s="103" t="str">
        <f>IF(ISNUMBER('Форма 1'!AA1392),'Форма 1'!$H1392*VLOOKUP('Форма 1'!$F1392,'Придельники с 2022'!$B$4:$X$28,'Форма 1'!AA$8),"")</f>
        <v/>
      </c>
      <c r="K1392" s="90"/>
      <c r="L1392" s="87"/>
      <c r="M1392" s="103">
        <f>IF(ISNUMBER('Форма 1'!AD1392),'Форма 1'!$H1392*VLOOKUP('Форма 1'!$F1392,'Придельники с 2022'!$B$4:$X$28,'Форма 1'!AD$8),"")</f>
        <v>4441319.1329999994</v>
      </c>
      <c r="N1392" s="103" t="str">
        <f>IF(ISBLANK('Форма 1'!$AE1392),"",IF('Форма 1'!$AE1392=1,'Форма 1'!$H1392*VLOOKUP('Форма 1'!$F1392,'Придельники с 2022'!$B$4:$X$28,'Форма 1'!$AE$8,0),IF('Форма 1'!$AE1392=2,'Форма 1'!$H1392*VLOOKUP('Форма 1'!$F1392,'Придельники с 2022'!$B$4:$X$28,13,0),IF('Форма 1'!$AE1392=3,'Форма 1'!$H1392*VLOOKUP('Форма 1'!$F1392,'Придельники с 2022'!$B$4:$X$28,12,0)))))</f>
        <v/>
      </c>
      <c r="O1392" s="103" t="str">
        <f>IF(ISNUMBER('Форма 1'!AF1392),'Форма 1'!$H1392*VLOOKUP('Форма 1'!$F1392,'Придельники с 2022'!$B$4:$X$28,'Форма 1'!AF$8),"")</f>
        <v/>
      </c>
      <c r="P1392" s="87"/>
      <c r="Q1392" s="103" t="str">
        <f>IF(ISNUMBER('Форма 1'!AH1392),'Форма 1'!$H1392*VLOOKUP('Форма 1'!$F1392,'Придельники с 2022'!$B$4:$X$28,'Форма 1'!AH$8),"")</f>
        <v/>
      </c>
      <c r="R1392" s="103" t="str">
        <f>IF(ISNUMBER('Форма 1'!AI1392),'Форма 1'!$H1392*VLOOKUP('Форма 1'!$F1392,'Придельники с 2022'!$B$4:$X$28,'Форма 1'!AI$8),"")</f>
        <v/>
      </c>
      <c r="S1392" s="103" t="str">
        <f>IF(ISNUMBER('Форма 1'!AJ1392),'Форма 1'!$H1392*VLOOKUP('Форма 1'!$F1392,'Придельники с 2022'!$B$4:$X$28,'Форма 1'!AJ$8),"")</f>
        <v/>
      </c>
      <c r="T1392" s="87"/>
    </row>
    <row r="1393" spans="1:20">
      <c r="A1393" s="188">
        <f t="shared" si="122"/>
        <v>23</v>
      </c>
      <c r="B1393" s="189" t="s">
        <v>1504</v>
      </c>
      <c r="C1393" s="99">
        <f t="shared" si="120"/>
        <v>340501.2</v>
      </c>
      <c r="D1393" s="103">
        <f>IF(ISNUMBER('Форма 1'!U1393),'Форма 1'!$H1393*VLOOKUP('Форма 1'!$F1393,'Придельники с 2022'!$B$4:$X$28,'Форма 1'!U$8),"")</f>
        <v>340501.2</v>
      </c>
      <c r="E1393" s="103" t="str">
        <f>IF(ISNUMBER('Форма 1'!V1393),'Форма 1'!$H1393*VLOOKUP('Форма 1'!$F1393,'Придельники с 2022'!$B$4:$X$28,'Форма 1'!V$8),"")</f>
        <v/>
      </c>
      <c r="F1393" s="103" t="str">
        <f>IF(ISNUMBER('Форма 1'!W1393),'Форма 1'!$H1393*VLOOKUP('Форма 1'!$F1393,'Придельники с 2022'!$B$4:$X$28,'Форма 1'!W$8),"")</f>
        <v/>
      </c>
      <c r="G1393" s="103" t="str">
        <f>IF(ISNUMBER('Форма 1'!X1393),'Форма 1'!$H1393*VLOOKUP('Форма 1'!$F1393,'Придельники с 2022'!$B$4:$X$28,'Форма 1'!X$8),"")</f>
        <v/>
      </c>
      <c r="H1393" s="103" t="str">
        <f>IF(ISNUMBER('Форма 1'!Y1393),'Форма 1'!$H1393*VLOOKUP('Форма 1'!$F1393,'Придельники с 2022'!$B$4:$X$28,'Форма 1'!Y$8),"")</f>
        <v/>
      </c>
      <c r="I1393" s="103" t="str">
        <f>IF(ISNUMBER('Форма 1'!Z1393),'Форма 1'!$H1393*VLOOKUP('Форма 1'!$F1393,'Придельники с 2022'!$B$4:$X$28,'Форма 1'!Z$8),"")</f>
        <v/>
      </c>
      <c r="J1393" s="103" t="str">
        <f>IF(ISNUMBER('Форма 1'!AA1393),'Форма 1'!$H1393*VLOOKUP('Форма 1'!$F1393,'Придельники с 2022'!$B$4:$X$28,'Форма 1'!AA$8),"")</f>
        <v/>
      </c>
      <c r="K1393" s="90"/>
      <c r="L1393" s="87"/>
      <c r="M1393" s="103" t="str">
        <f>IF(ISNUMBER('Форма 1'!AD1393),'Форма 1'!$H1393*VLOOKUP('Форма 1'!$F1393,'Придельники с 2022'!$B$4:$X$28,'Форма 1'!AD$8),"")</f>
        <v/>
      </c>
      <c r="N1393" s="103" t="str">
        <f>IF(ISBLANK('Форма 1'!$AE1393),"",IF('Форма 1'!$AE1393=1,'Форма 1'!$H1393*VLOOKUP('Форма 1'!$F1393,'Придельники с 2022'!$B$4:$X$28,'Форма 1'!$AE$8,0),IF('Форма 1'!$AE1393=2,'Форма 1'!$H1393*VLOOKUP('Форма 1'!$F1393,'Придельники с 2022'!$B$4:$X$28,13,0),IF('Форма 1'!$AE1393=3,'Форма 1'!$H1393*VLOOKUP('Форма 1'!$F1393,'Придельники с 2022'!$B$4:$X$28,12,0)))))</f>
        <v/>
      </c>
      <c r="O1393" s="103" t="str">
        <f>IF(ISNUMBER('Форма 1'!AF1393),'Форма 1'!$H1393*VLOOKUP('Форма 1'!$F1393,'Придельники с 2022'!$B$4:$X$28,'Форма 1'!AF$8),"")</f>
        <v/>
      </c>
      <c r="P1393" s="87"/>
      <c r="Q1393" s="103" t="str">
        <f>IF(ISNUMBER('Форма 1'!AH1393),'Форма 1'!$H1393*VLOOKUP('Форма 1'!$F1393,'Придельники с 2022'!$B$4:$X$28,'Форма 1'!AH$8),"")</f>
        <v/>
      </c>
      <c r="R1393" s="103" t="str">
        <f>IF(ISNUMBER('Форма 1'!AI1393),'Форма 1'!$H1393*VLOOKUP('Форма 1'!$F1393,'Придельники с 2022'!$B$4:$X$28,'Форма 1'!AI$8),"")</f>
        <v/>
      </c>
      <c r="S1393" s="103" t="str">
        <f>IF(ISNUMBER('Форма 1'!AJ1393),'Форма 1'!$H1393*VLOOKUP('Форма 1'!$F1393,'Придельники с 2022'!$B$4:$X$28,'Форма 1'!AJ$8),"")</f>
        <v/>
      </c>
      <c r="T1393" s="87"/>
    </row>
    <row r="1394" spans="1:20">
      <c r="A1394" s="188">
        <f t="shared" si="122"/>
        <v>24</v>
      </c>
      <c r="B1394" s="189" t="s">
        <v>1505</v>
      </c>
      <c r="C1394" s="99">
        <f t="shared" si="120"/>
        <v>369681.79200000002</v>
      </c>
      <c r="D1394" s="103" t="str">
        <f>IF(ISNUMBER('Форма 1'!U1394),'Форма 1'!$H1394*VLOOKUP('Форма 1'!$F1394,'Придельники с 2022'!$B$4:$X$28,'Форма 1'!U$8),"")</f>
        <v/>
      </c>
      <c r="E1394" s="103" t="str">
        <f>IF(ISNUMBER('Форма 1'!V1394),'Форма 1'!$H1394*VLOOKUP('Форма 1'!$F1394,'Придельники с 2022'!$B$4:$X$28,'Форма 1'!V$8),"")</f>
        <v/>
      </c>
      <c r="F1394" s="103" t="str">
        <f>IF(ISNUMBER('Форма 1'!W1394),'Форма 1'!$H1394*VLOOKUP('Форма 1'!$F1394,'Придельники с 2022'!$B$4:$X$28,'Форма 1'!W$8),"")</f>
        <v/>
      </c>
      <c r="G1394" s="103" t="str">
        <f>IF(ISNUMBER('Форма 1'!X1394),'Форма 1'!$H1394*VLOOKUP('Форма 1'!$F1394,'Придельники с 2022'!$B$4:$X$28,'Форма 1'!X$8),"")</f>
        <v/>
      </c>
      <c r="H1394" s="103" t="str">
        <f>IF(ISNUMBER('Форма 1'!Y1394),'Форма 1'!$H1394*VLOOKUP('Форма 1'!$F1394,'Придельники с 2022'!$B$4:$X$28,'Форма 1'!Y$8),"")</f>
        <v/>
      </c>
      <c r="I1394" s="103" t="str">
        <f>IF(ISNUMBER('Форма 1'!Z1394),'Форма 1'!$H1394*VLOOKUP('Форма 1'!$F1394,'Придельники с 2022'!$B$4:$X$28,'Форма 1'!Z$8),"")</f>
        <v/>
      </c>
      <c r="J1394" s="103" t="str">
        <f>IF(ISNUMBER('Форма 1'!AA1394),'Форма 1'!$H1394*VLOOKUP('Форма 1'!$F1394,'Придельники с 2022'!$B$4:$X$28,'Форма 1'!AA$8),"")</f>
        <v/>
      </c>
      <c r="K1394" s="90"/>
      <c r="L1394" s="87"/>
      <c r="M1394" s="103" t="str">
        <f>IF(ISNUMBER('Форма 1'!AD1394),'Форма 1'!$H1394*VLOOKUP('Форма 1'!$F1394,'Придельники с 2022'!$B$4:$X$28,'Форма 1'!AD$8),"")</f>
        <v/>
      </c>
      <c r="N1394" s="103" t="str">
        <f>IF(ISBLANK('Форма 1'!$AE1394),"",IF('Форма 1'!$AE1394=1,'Форма 1'!$H1394*VLOOKUP('Форма 1'!$F1394,'Придельники с 2022'!$B$4:$X$28,'Форма 1'!$AE$8,0),IF('Форма 1'!$AE1394=2,'Форма 1'!$H1394*VLOOKUP('Форма 1'!$F1394,'Придельники с 2022'!$B$4:$X$28,13,0),IF('Форма 1'!$AE1394=3,'Форма 1'!$H1394*VLOOKUP('Форма 1'!$F1394,'Придельники с 2022'!$B$4:$X$28,12,0)))))</f>
        <v/>
      </c>
      <c r="O1394" s="103">
        <f>IF(ISNUMBER('Форма 1'!AF1394),'Форма 1'!$H1394*VLOOKUP('Форма 1'!$F1394,'Придельники с 2022'!$B$4:$X$28,'Форма 1'!AF$8),"")</f>
        <v>369681.79200000002</v>
      </c>
      <c r="P1394" s="87"/>
      <c r="Q1394" s="103" t="str">
        <f>IF(ISNUMBER('Форма 1'!AH1394),'Форма 1'!$H1394*VLOOKUP('Форма 1'!$F1394,'Придельники с 2022'!$B$4:$X$28,'Форма 1'!AH$8),"")</f>
        <v/>
      </c>
      <c r="R1394" s="103" t="str">
        <f>IF(ISNUMBER('Форма 1'!AI1394),'Форма 1'!$H1394*VLOOKUP('Форма 1'!$F1394,'Придельники с 2022'!$B$4:$X$28,'Форма 1'!AI$8),"")</f>
        <v/>
      </c>
      <c r="S1394" s="103" t="str">
        <f>IF(ISNUMBER('Форма 1'!AJ1394),'Форма 1'!$H1394*VLOOKUP('Форма 1'!$F1394,'Придельники с 2022'!$B$4:$X$28,'Форма 1'!AJ$8),"")</f>
        <v/>
      </c>
      <c r="T1394" s="87"/>
    </row>
    <row r="1395" spans="1:20">
      <c r="A1395" s="188">
        <f t="shared" si="122"/>
        <v>25</v>
      </c>
      <c r="B1395" s="189" t="s">
        <v>1506</v>
      </c>
      <c r="C1395" s="99">
        <f t="shared" si="120"/>
        <v>3328838.9369999999</v>
      </c>
      <c r="D1395" s="103" t="str">
        <f>IF(ISNUMBER('Форма 1'!U1395),'Форма 1'!$H1395*VLOOKUP('Форма 1'!$F1395,'Придельники с 2022'!$B$4:$X$28,'Форма 1'!U$8),"")</f>
        <v/>
      </c>
      <c r="E1395" s="103" t="str">
        <f>IF(ISNUMBER('Форма 1'!V1395),'Форма 1'!$H1395*VLOOKUP('Форма 1'!$F1395,'Придельники с 2022'!$B$4:$X$28,'Форма 1'!V$8),"")</f>
        <v/>
      </c>
      <c r="F1395" s="103" t="str">
        <f>IF(ISNUMBER('Форма 1'!W1395),'Форма 1'!$H1395*VLOOKUP('Форма 1'!$F1395,'Придельники с 2022'!$B$4:$X$28,'Форма 1'!W$8),"")</f>
        <v/>
      </c>
      <c r="G1395" s="103" t="str">
        <f>IF(ISNUMBER('Форма 1'!X1395),'Форма 1'!$H1395*VLOOKUP('Форма 1'!$F1395,'Придельники с 2022'!$B$4:$X$28,'Форма 1'!X$8),"")</f>
        <v/>
      </c>
      <c r="H1395" s="103" t="str">
        <f>IF(ISNUMBER('Форма 1'!Y1395),'Форма 1'!$H1395*VLOOKUP('Форма 1'!$F1395,'Придельники с 2022'!$B$4:$X$28,'Форма 1'!Y$8),"")</f>
        <v/>
      </c>
      <c r="I1395" s="103" t="str">
        <f>IF(ISNUMBER('Форма 1'!Z1395),'Форма 1'!$H1395*VLOOKUP('Форма 1'!$F1395,'Придельники с 2022'!$B$4:$X$28,'Форма 1'!Z$8),"")</f>
        <v/>
      </c>
      <c r="J1395" s="103" t="str">
        <f>IF(ISNUMBER('Форма 1'!AA1395),'Форма 1'!$H1395*VLOOKUP('Форма 1'!$F1395,'Придельники с 2022'!$B$4:$X$28,'Форма 1'!AA$8),"")</f>
        <v/>
      </c>
      <c r="K1395" s="90"/>
      <c r="L1395" s="87"/>
      <c r="M1395" s="103">
        <f>IF(ISNUMBER('Форма 1'!AD1395),'Форма 1'!$H1395*VLOOKUP('Форма 1'!$F1395,'Придельники с 2022'!$B$4:$X$28,'Форма 1'!AD$8),"")</f>
        <v>3328838.9369999999</v>
      </c>
      <c r="N1395" s="103" t="str">
        <f>IF(ISBLANK('Форма 1'!$AE1395),"",IF('Форма 1'!$AE1395=1,'Форма 1'!$H1395*VLOOKUP('Форма 1'!$F1395,'Придельники с 2022'!$B$4:$X$28,'Форма 1'!$AE$8,0),IF('Форма 1'!$AE1395=2,'Форма 1'!$H1395*VLOOKUP('Форма 1'!$F1395,'Придельники с 2022'!$B$4:$X$28,13,0),IF('Форма 1'!$AE1395=3,'Форма 1'!$H1395*VLOOKUP('Форма 1'!$F1395,'Придельники с 2022'!$B$4:$X$28,12,0)))))</f>
        <v/>
      </c>
      <c r="O1395" s="103" t="str">
        <f>IF(ISNUMBER('Форма 1'!AF1395),'Форма 1'!$H1395*VLOOKUP('Форма 1'!$F1395,'Придельники с 2022'!$B$4:$X$28,'Форма 1'!AF$8),"")</f>
        <v/>
      </c>
      <c r="P1395" s="87"/>
      <c r="Q1395" s="103" t="str">
        <f>IF(ISNUMBER('Форма 1'!AH1395),'Форма 1'!$H1395*VLOOKUP('Форма 1'!$F1395,'Придельники с 2022'!$B$4:$X$28,'Форма 1'!AH$8),"")</f>
        <v/>
      </c>
      <c r="R1395" s="103" t="str">
        <f>IF(ISNUMBER('Форма 1'!AI1395),'Форма 1'!$H1395*VLOOKUP('Форма 1'!$F1395,'Придельники с 2022'!$B$4:$X$28,'Форма 1'!AI$8),"")</f>
        <v/>
      </c>
      <c r="S1395" s="103" t="str">
        <f>IF(ISNUMBER('Форма 1'!AJ1395),'Форма 1'!$H1395*VLOOKUP('Форма 1'!$F1395,'Придельники с 2022'!$B$4:$X$28,'Форма 1'!AJ$8),"")</f>
        <v/>
      </c>
      <c r="T1395" s="87"/>
    </row>
    <row r="1396" spans="1:20">
      <c r="A1396" s="188">
        <f t="shared" si="122"/>
        <v>26</v>
      </c>
      <c r="B1396" s="189" t="s">
        <v>1507</v>
      </c>
      <c r="C1396" s="99">
        <f t="shared" si="120"/>
        <v>2103018.4349999996</v>
      </c>
      <c r="D1396" s="103" t="str">
        <f>IF(ISNUMBER('Форма 1'!U1396),'Форма 1'!$H1396*VLOOKUP('Форма 1'!$F1396,'Придельники с 2022'!$B$4:$X$28,'Форма 1'!U$8),"")</f>
        <v/>
      </c>
      <c r="E1396" s="103" t="str">
        <f>IF(ISNUMBER('Форма 1'!V1396),'Форма 1'!$H1396*VLOOKUP('Форма 1'!$F1396,'Придельники с 2022'!$B$4:$X$28,'Форма 1'!V$8),"")</f>
        <v/>
      </c>
      <c r="F1396" s="103" t="str">
        <f>IF(ISNUMBER('Форма 1'!W1396),'Форма 1'!$H1396*VLOOKUP('Форма 1'!$F1396,'Придельники с 2022'!$B$4:$X$28,'Форма 1'!W$8),"")</f>
        <v/>
      </c>
      <c r="G1396" s="103" t="str">
        <f>IF(ISNUMBER('Форма 1'!X1396),'Форма 1'!$H1396*VLOOKUP('Форма 1'!$F1396,'Придельники с 2022'!$B$4:$X$28,'Форма 1'!X$8),"")</f>
        <v/>
      </c>
      <c r="H1396" s="103" t="str">
        <f>IF(ISNUMBER('Форма 1'!Y1396),'Форма 1'!$H1396*VLOOKUP('Форма 1'!$F1396,'Придельники с 2022'!$B$4:$X$28,'Форма 1'!Y$8),"")</f>
        <v/>
      </c>
      <c r="I1396" s="103" t="str">
        <f>IF(ISNUMBER('Форма 1'!Z1396),'Форма 1'!$H1396*VLOOKUP('Форма 1'!$F1396,'Придельники с 2022'!$B$4:$X$28,'Форма 1'!Z$8),"")</f>
        <v/>
      </c>
      <c r="J1396" s="103" t="str">
        <f>IF(ISNUMBER('Форма 1'!AA1396),'Форма 1'!$H1396*VLOOKUP('Форма 1'!$F1396,'Придельники с 2022'!$B$4:$X$28,'Форма 1'!AA$8),"")</f>
        <v/>
      </c>
      <c r="K1396" s="90"/>
      <c r="L1396" s="87"/>
      <c r="M1396" s="103" t="str">
        <f>IF(ISNUMBER('Форма 1'!AD1396),'Форма 1'!$H1396*VLOOKUP('Форма 1'!$F1396,'Придельники с 2022'!$B$4:$X$28,'Форма 1'!AD$8),"")</f>
        <v/>
      </c>
      <c r="N1396" s="103">
        <f>IF(ISBLANK('Форма 1'!$AE1396),"",IF('Форма 1'!$AE1396=1,'Форма 1'!$H1396*VLOOKUP('Форма 1'!$F1396,'Придельники с 2022'!$B$4:$X$28,'Форма 1'!$AE$8,0),IF('Форма 1'!$AE1396=2,'Форма 1'!$H1396*VLOOKUP('Форма 1'!$F1396,'Придельники с 2022'!$B$4:$X$28,13,0),IF('Форма 1'!$AE1396=3,'Форма 1'!$H1396*VLOOKUP('Форма 1'!$F1396,'Придельники с 2022'!$B$4:$X$28,12,0)))))</f>
        <v>2103018.4349999996</v>
      </c>
      <c r="O1396" s="103" t="str">
        <f>IF(ISNUMBER('Форма 1'!AF1396),'Форма 1'!$H1396*VLOOKUP('Форма 1'!$F1396,'Придельники с 2022'!$B$4:$X$28,'Форма 1'!AF$8),"")</f>
        <v/>
      </c>
      <c r="P1396" s="87"/>
      <c r="Q1396" s="103" t="str">
        <f>IF(ISNUMBER('Форма 1'!AH1396),'Форма 1'!$H1396*VLOOKUP('Форма 1'!$F1396,'Придельники с 2022'!$B$4:$X$28,'Форма 1'!AH$8),"")</f>
        <v/>
      </c>
      <c r="R1396" s="103" t="str">
        <f>IF(ISNUMBER('Форма 1'!AI1396),'Форма 1'!$H1396*VLOOKUP('Форма 1'!$F1396,'Придельники с 2022'!$B$4:$X$28,'Форма 1'!AI$8),"")</f>
        <v/>
      </c>
      <c r="S1396" s="103" t="str">
        <f>IF(ISNUMBER('Форма 1'!AJ1396),'Форма 1'!$H1396*VLOOKUP('Форма 1'!$F1396,'Придельники с 2022'!$B$4:$X$28,'Форма 1'!AJ$8),"")</f>
        <v/>
      </c>
      <c r="T1396" s="87"/>
    </row>
    <row r="1397" spans="1:20">
      <c r="A1397" s="188">
        <f t="shared" si="122"/>
        <v>27</v>
      </c>
      <c r="B1397" s="189" t="s">
        <v>1508</v>
      </c>
      <c r="C1397" s="99">
        <f t="shared" si="120"/>
        <v>5707664.3399999999</v>
      </c>
      <c r="D1397" s="103" t="str">
        <f>IF(ISNUMBER('Форма 1'!U1397),'Форма 1'!$H1397*VLOOKUP('Форма 1'!$F1397,'Придельники с 2022'!$B$4:$X$28,'Форма 1'!U$8),"")</f>
        <v/>
      </c>
      <c r="E1397" s="103" t="str">
        <f>IF(ISNUMBER('Форма 1'!V1397),'Форма 1'!$H1397*VLOOKUP('Форма 1'!$F1397,'Придельники с 2022'!$B$4:$X$28,'Форма 1'!V$8),"")</f>
        <v/>
      </c>
      <c r="F1397" s="103" t="str">
        <f>IF(ISNUMBER('Форма 1'!W1397),'Форма 1'!$H1397*VLOOKUP('Форма 1'!$F1397,'Придельники с 2022'!$B$4:$X$28,'Форма 1'!W$8),"")</f>
        <v/>
      </c>
      <c r="G1397" s="103" t="str">
        <f>IF(ISNUMBER('Форма 1'!X1397),'Форма 1'!$H1397*VLOOKUP('Форма 1'!$F1397,'Придельники с 2022'!$B$4:$X$28,'Форма 1'!X$8),"")</f>
        <v/>
      </c>
      <c r="H1397" s="103" t="str">
        <f>IF(ISNUMBER('Форма 1'!Y1397),'Форма 1'!$H1397*VLOOKUP('Форма 1'!$F1397,'Придельники с 2022'!$B$4:$X$28,'Форма 1'!Y$8),"")</f>
        <v/>
      </c>
      <c r="I1397" s="103" t="str">
        <f>IF(ISNUMBER('Форма 1'!Z1397),'Форма 1'!$H1397*VLOOKUP('Форма 1'!$F1397,'Придельники с 2022'!$B$4:$X$28,'Форма 1'!Z$8),"")</f>
        <v/>
      </c>
      <c r="J1397" s="103" t="str">
        <f>IF(ISNUMBER('Форма 1'!AA1397),'Форма 1'!$H1397*VLOOKUP('Форма 1'!$F1397,'Придельники с 2022'!$B$4:$X$28,'Форма 1'!AA$8),"")</f>
        <v/>
      </c>
      <c r="K1397" s="90"/>
      <c r="L1397" s="87"/>
      <c r="M1397" s="103">
        <f>IF(ISNUMBER('Форма 1'!AD1397),'Форма 1'!$H1397*VLOOKUP('Форма 1'!$F1397,'Придельники с 2022'!$B$4:$X$28,'Форма 1'!AD$8),"")</f>
        <v>3545791.69</v>
      </c>
      <c r="N1397" s="103">
        <f>IF(ISBLANK('Форма 1'!$AE1397),"",IF('Форма 1'!$AE1397=1,'Форма 1'!$H1397*VLOOKUP('Форма 1'!$F1397,'Придельники с 2022'!$B$4:$X$28,'Форма 1'!$AE$8,0),IF('Форма 1'!$AE1397=2,'Форма 1'!$H1397*VLOOKUP('Форма 1'!$F1397,'Придельники с 2022'!$B$4:$X$28,13,0),IF('Форма 1'!$AE1397=3,'Форма 1'!$H1397*VLOOKUP('Форма 1'!$F1397,'Придельники с 2022'!$B$4:$X$28,12,0)))))</f>
        <v>2161872.65</v>
      </c>
      <c r="O1397" s="103" t="str">
        <f>IF(ISNUMBER('Форма 1'!AF1397),'Форма 1'!$H1397*VLOOKUP('Форма 1'!$F1397,'Придельники с 2022'!$B$4:$X$28,'Форма 1'!AF$8),"")</f>
        <v/>
      </c>
      <c r="P1397" s="87"/>
      <c r="Q1397" s="103" t="str">
        <f>IF(ISNUMBER('Форма 1'!AH1397),'Форма 1'!$H1397*VLOOKUP('Форма 1'!$F1397,'Придельники с 2022'!$B$4:$X$28,'Форма 1'!AH$8),"")</f>
        <v/>
      </c>
      <c r="R1397" s="103" t="str">
        <f>IF(ISNUMBER('Форма 1'!AI1397),'Форма 1'!$H1397*VLOOKUP('Форма 1'!$F1397,'Придельники с 2022'!$B$4:$X$28,'Форма 1'!AI$8),"")</f>
        <v/>
      </c>
      <c r="S1397" s="103" t="str">
        <f>IF(ISNUMBER('Форма 1'!AJ1397),'Форма 1'!$H1397*VLOOKUP('Форма 1'!$F1397,'Придельники с 2022'!$B$4:$X$28,'Форма 1'!AJ$8),"")</f>
        <v/>
      </c>
      <c r="T1397" s="87"/>
    </row>
    <row r="1398" spans="1:20">
      <c r="A1398" s="188">
        <f t="shared" si="122"/>
        <v>28</v>
      </c>
      <c r="B1398" s="189" t="s">
        <v>1509</v>
      </c>
      <c r="C1398" s="99">
        <f t="shared" si="120"/>
        <v>2207324.42</v>
      </c>
      <c r="D1398" s="103" t="str">
        <f>IF(ISNUMBER('Форма 1'!U1398),'Форма 1'!$H1398*VLOOKUP('Форма 1'!$F1398,'Придельники с 2022'!$B$4:$X$28,'Форма 1'!U$8),"")</f>
        <v/>
      </c>
      <c r="E1398" s="103" t="str">
        <f>IF(ISNUMBER('Форма 1'!V1398),'Форма 1'!$H1398*VLOOKUP('Форма 1'!$F1398,'Придельники с 2022'!$B$4:$X$28,'Форма 1'!V$8),"")</f>
        <v/>
      </c>
      <c r="F1398" s="103" t="str">
        <f>IF(ISNUMBER('Форма 1'!W1398),'Форма 1'!$H1398*VLOOKUP('Форма 1'!$F1398,'Придельники с 2022'!$B$4:$X$28,'Форма 1'!W$8),"")</f>
        <v/>
      </c>
      <c r="G1398" s="103" t="str">
        <f>IF(ISNUMBER('Форма 1'!X1398),'Форма 1'!$H1398*VLOOKUP('Форма 1'!$F1398,'Придельники с 2022'!$B$4:$X$28,'Форма 1'!X$8),"")</f>
        <v/>
      </c>
      <c r="H1398" s="103" t="str">
        <f>IF(ISNUMBER('Форма 1'!Y1398),'Форма 1'!$H1398*VLOOKUP('Форма 1'!$F1398,'Придельники с 2022'!$B$4:$X$28,'Форма 1'!Y$8),"")</f>
        <v/>
      </c>
      <c r="I1398" s="103" t="str">
        <f>IF(ISNUMBER('Форма 1'!Z1398),'Форма 1'!$H1398*VLOOKUP('Форма 1'!$F1398,'Придельники с 2022'!$B$4:$X$28,'Форма 1'!Z$8),"")</f>
        <v/>
      </c>
      <c r="J1398" s="103" t="str">
        <f>IF(ISNUMBER('Форма 1'!AA1398),'Форма 1'!$H1398*VLOOKUP('Форма 1'!$F1398,'Придельники с 2022'!$B$4:$X$28,'Форма 1'!AA$8),"")</f>
        <v/>
      </c>
      <c r="K1398" s="90"/>
      <c r="L1398" s="87"/>
      <c r="M1398" s="103" t="str">
        <f>IF(ISNUMBER('Форма 1'!AD1398),'Форма 1'!$H1398*VLOOKUP('Форма 1'!$F1398,'Придельники с 2022'!$B$4:$X$28,'Форма 1'!AD$8),"")</f>
        <v/>
      </c>
      <c r="N1398" s="103">
        <f>IF(ISBLANK('Форма 1'!$AE1398),"",IF('Форма 1'!$AE1398=1,'Форма 1'!$H1398*VLOOKUP('Форма 1'!$F1398,'Придельники с 2022'!$B$4:$X$28,'Форма 1'!$AE$8,0),IF('Форма 1'!$AE1398=2,'Форма 1'!$H1398*VLOOKUP('Форма 1'!$F1398,'Придельники с 2022'!$B$4:$X$28,13,0),IF('Форма 1'!$AE1398=3,'Форма 1'!$H1398*VLOOKUP('Форма 1'!$F1398,'Придельники с 2022'!$B$4:$X$28,12,0)))))</f>
        <v>2207324.42</v>
      </c>
      <c r="O1398" s="103" t="str">
        <f>IF(ISNUMBER('Форма 1'!AF1398),'Форма 1'!$H1398*VLOOKUP('Форма 1'!$F1398,'Придельники с 2022'!$B$4:$X$28,'Форма 1'!AF$8),"")</f>
        <v/>
      </c>
      <c r="P1398" s="87"/>
      <c r="Q1398" s="103" t="str">
        <f>IF(ISNUMBER('Форма 1'!AH1398),'Форма 1'!$H1398*VLOOKUP('Форма 1'!$F1398,'Придельники с 2022'!$B$4:$X$28,'Форма 1'!AH$8),"")</f>
        <v/>
      </c>
      <c r="R1398" s="103" t="str">
        <f>IF(ISNUMBER('Форма 1'!AI1398),'Форма 1'!$H1398*VLOOKUP('Форма 1'!$F1398,'Придельники с 2022'!$B$4:$X$28,'Форма 1'!AI$8),"")</f>
        <v/>
      </c>
      <c r="S1398" s="103" t="str">
        <f>IF(ISNUMBER('Форма 1'!AJ1398),'Форма 1'!$H1398*VLOOKUP('Форма 1'!$F1398,'Придельники с 2022'!$B$4:$X$28,'Форма 1'!AJ$8),"")</f>
        <v/>
      </c>
      <c r="T1398" s="87"/>
    </row>
    <row r="1399" spans="1:20">
      <c r="A1399" s="188">
        <f t="shared" si="122"/>
        <v>29</v>
      </c>
      <c r="B1399" s="189" t="s">
        <v>1510</v>
      </c>
      <c r="C1399" s="99">
        <f t="shared" si="120"/>
        <v>5964586.1579999998</v>
      </c>
      <c r="D1399" s="103" t="str">
        <f>IF(ISNUMBER('Форма 1'!U1399),'Форма 1'!$H1399*VLOOKUP('Форма 1'!$F1399,'Придельники с 2022'!$B$4:$X$28,'Форма 1'!U$8),"")</f>
        <v/>
      </c>
      <c r="E1399" s="103" t="str">
        <f>IF(ISNUMBER('Форма 1'!V1399),'Форма 1'!$H1399*VLOOKUP('Форма 1'!$F1399,'Придельники с 2022'!$B$4:$X$28,'Форма 1'!V$8),"")</f>
        <v/>
      </c>
      <c r="F1399" s="103" t="str">
        <f>IF(ISNUMBER('Форма 1'!W1399),'Форма 1'!$H1399*VLOOKUP('Форма 1'!$F1399,'Придельники с 2022'!$B$4:$X$28,'Форма 1'!W$8),"")</f>
        <v/>
      </c>
      <c r="G1399" s="103" t="str">
        <f>IF(ISNUMBER('Форма 1'!X1399),'Форма 1'!$H1399*VLOOKUP('Форма 1'!$F1399,'Придельники с 2022'!$B$4:$X$28,'Форма 1'!X$8),"")</f>
        <v/>
      </c>
      <c r="H1399" s="103" t="str">
        <f>IF(ISNUMBER('Форма 1'!Y1399),'Форма 1'!$H1399*VLOOKUP('Форма 1'!$F1399,'Придельники с 2022'!$B$4:$X$28,'Форма 1'!Y$8),"")</f>
        <v/>
      </c>
      <c r="I1399" s="103" t="str">
        <f>IF(ISNUMBER('Форма 1'!Z1399),'Форма 1'!$H1399*VLOOKUP('Форма 1'!$F1399,'Придельники с 2022'!$B$4:$X$28,'Форма 1'!Z$8),"")</f>
        <v/>
      </c>
      <c r="J1399" s="103" t="str">
        <f>IF(ISNUMBER('Форма 1'!AA1399),'Форма 1'!$H1399*VLOOKUP('Форма 1'!$F1399,'Придельники с 2022'!$B$4:$X$28,'Форма 1'!AA$8),"")</f>
        <v/>
      </c>
      <c r="K1399" s="90"/>
      <c r="L1399" s="87"/>
      <c r="M1399" s="103">
        <f>IF(ISNUMBER('Форма 1'!AD1399),'Форма 1'!$H1399*VLOOKUP('Форма 1'!$F1399,'Придельники с 2022'!$B$4:$X$28,'Форма 1'!AD$8),"")</f>
        <v>3705400.1029999997</v>
      </c>
      <c r="N1399" s="103">
        <f>IF(ISBLANK('Форма 1'!$AE1399),"",IF('Форма 1'!$AE1399=1,'Форма 1'!$H1399*VLOOKUP('Форма 1'!$F1399,'Придельники с 2022'!$B$4:$X$28,'Форма 1'!$AE$8,0),IF('Форма 1'!$AE1399=2,'Форма 1'!$H1399*VLOOKUP('Форма 1'!$F1399,'Придельники с 2022'!$B$4:$X$28,13,0),IF('Форма 1'!$AE1399=3,'Форма 1'!$H1399*VLOOKUP('Форма 1'!$F1399,'Придельники с 2022'!$B$4:$X$28,12,0)))))</f>
        <v>2259186.0549999997</v>
      </c>
      <c r="O1399" s="103" t="str">
        <f>IF(ISNUMBER('Форма 1'!AF1399),'Форма 1'!$H1399*VLOOKUP('Форма 1'!$F1399,'Придельники с 2022'!$B$4:$X$28,'Форма 1'!AF$8),"")</f>
        <v/>
      </c>
      <c r="P1399" s="87"/>
      <c r="Q1399" s="103" t="str">
        <f>IF(ISNUMBER('Форма 1'!AH1399),'Форма 1'!$H1399*VLOOKUP('Форма 1'!$F1399,'Придельники с 2022'!$B$4:$X$28,'Форма 1'!AH$8),"")</f>
        <v/>
      </c>
      <c r="R1399" s="103" t="str">
        <f>IF(ISNUMBER('Форма 1'!AI1399),'Форма 1'!$H1399*VLOOKUP('Форма 1'!$F1399,'Придельники с 2022'!$B$4:$X$28,'Форма 1'!AI$8),"")</f>
        <v/>
      </c>
      <c r="S1399" s="103" t="str">
        <f>IF(ISNUMBER('Форма 1'!AJ1399),'Форма 1'!$H1399*VLOOKUP('Форма 1'!$F1399,'Придельники с 2022'!$B$4:$X$28,'Форма 1'!AJ$8),"")</f>
        <v/>
      </c>
      <c r="T1399" s="87"/>
    </row>
    <row r="1400" spans="1:20">
      <c r="A1400" s="188">
        <f t="shared" si="122"/>
        <v>30</v>
      </c>
      <c r="B1400" s="189" t="s">
        <v>1511</v>
      </c>
      <c r="C1400" s="99">
        <f t="shared" si="120"/>
        <v>16427676.691999998</v>
      </c>
      <c r="D1400" s="103" t="str">
        <f>IF(ISNUMBER('Форма 1'!U1400),'Форма 1'!$H1400*VLOOKUP('Форма 1'!$F1400,'Придельники с 2022'!$B$4:$X$28,'Форма 1'!U$8),"")</f>
        <v/>
      </c>
      <c r="E1400" s="103" t="str">
        <f>IF(ISNUMBER('Форма 1'!V1400),'Форма 1'!$H1400*VLOOKUP('Форма 1'!$F1400,'Придельники с 2022'!$B$4:$X$28,'Форма 1'!V$8),"")</f>
        <v/>
      </c>
      <c r="F1400" s="103" t="str">
        <f>IF(ISNUMBER('Форма 1'!W1400),'Форма 1'!$H1400*VLOOKUP('Форма 1'!$F1400,'Придельники с 2022'!$B$4:$X$28,'Форма 1'!W$8),"")</f>
        <v/>
      </c>
      <c r="G1400" s="103" t="str">
        <f>IF(ISNUMBER('Форма 1'!X1400),'Форма 1'!$H1400*VLOOKUP('Форма 1'!$F1400,'Придельники с 2022'!$B$4:$X$28,'Форма 1'!X$8),"")</f>
        <v/>
      </c>
      <c r="H1400" s="103" t="str">
        <f>IF(ISNUMBER('Форма 1'!Y1400),'Форма 1'!$H1400*VLOOKUP('Форма 1'!$F1400,'Придельники с 2022'!$B$4:$X$28,'Форма 1'!Y$8),"")</f>
        <v/>
      </c>
      <c r="I1400" s="103" t="str">
        <f>IF(ISNUMBER('Форма 1'!Z1400),'Форма 1'!$H1400*VLOOKUP('Форма 1'!$F1400,'Придельники с 2022'!$B$4:$X$28,'Форма 1'!Z$8),"")</f>
        <v/>
      </c>
      <c r="J1400" s="103" t="str">
        <f>IF(ISNUMBER('Форма 1'!AA1400),'Форма 1'!$H1400*VLOOKUP('Форма 1'!$F1400,'Придельники с 2022'!$B$4:$X$28,'Форма 1'!AA$8),"")</f>
        <v/>
      </c>
      <c r="K1400" s="90"/>
      <c r="L1400" s="87"/>
      <c r="M1400" s="103" t="str">
        <f>IF(ISNUMBER('Форма 1'!AD1400),'Форма 1'!$H1400*VLOOKUP('Форма 1'!$F1400,'Придельники с 2022'!$B$4:$X$28,'Форма 1'!AD$8),"")</f>
        <v/>
      </c>
      <c r="N1400" s="103">
        <f>IF(ISBLANK('Форма 1'!$AE1400),"",IF('Форма 1'!$AE1400=1,'Форма 1'!$H1400*VLOOKUP('Форма 1'!$F1400,'Придельники с 2022'!$B$4:$X$28,'Форма 1'!$AE$8,0),IF('Форма 1'!$AE1400=2,'Форма 1'!$H1400*VLOOKUP('Форма 1'!$F1400,'Придельники с 2022'!$B$4:$X$28,13,0),IF('Форма 1'!$AE1400=3,'Форма 1'!$H1400*VLOOKUP('Форма 1'!$F1400,'Придельники с 2022'!$B$4:$X$28,12,0)))))</f>
        <v>16427676.691999998</v>
      </c>
      <c r="O1400" s="103" t="str">
        <f>IF(ISNUMBER('Форма 1'!AF1400),'Форма 1'!$H1400*VLOOKUP('Форма 1'!$F1400,'Придельники с 2022'!$B$4:$X$28,'Форма 1'!AF$8),"")</f>
        <v/>
      </c>
      <c r="P1400" s="88"/>
      <c r="Q1400" s="103" t="str">
        <f>IF(ISNUMBER('Форма 1'!AH1400),'Форма 1'!$H1400*VLOOKUP('Форма 1'!$F1400,'Придельники с 2022'!$B$4:$X$28,'Форма 1'!AH$8),"")</f>
        <v/>
      </c>
      <c r="R1400" s="103" t="str">
        <f>IF(ISNUMBER('Форма 1'!AI1400),'Форма 1'!$H1400*VLOOKUP('Форма 1'!$F1400,'Придельники с 2022'!$B$4:$X$28,'Форма 1'!AI$8),"")</f>
        <v/>
      </c>
      <c r="S1400" s="103" t="str">
        <f>IF(ISNUMBER('Форма 1'!AJ1400),'Форма 1'!$H1400*VLOOKUP('Форма 1'!$F1400,'Придельники с 2022'!$B$4:$X$28,'Форма 1'!AJ$8),"")</f>
        <v/>
      </c>
      <c r="T1400" s="87"/>
    </row>
    <row r="1401" spans="1:20">
      <c r="A1401" s="188">
        <f t="shared" si="122"/>
        <v>31</v>
      </c>
      <c r="B1401" s="189" t="s">
        <v>1512</v>
      </c>
      <c r="C1401" s="99">
        <f t="shared" si="120"/>
        <v>3074487.2750000004</v>
      </c>
      <c r="D1401" s="103" t="str">
        <f>IF(ISNUMBER('Форма 1'!U1401),'Форма 1'!$H1401*VLOOKUP('Форма 1'!$F1401,'Придельники с 2022'!$B$4:$X$28,'Форма 1'!U$8),"")</f>
        <v/>
      </c>
      <c r="E1401" s="103" t="str">
        <f>IF(ISNUMBER('Форма 1'!V1401),'Форма 1'!$H1401*VLOOKUP('Форма 1'!$F1401,'Придельники с 2022'!$B$4:$X$28,'Форма 1'!V$8),"")</f>
        <v/>
      </c>
      <c r="F1401" s="103" t="str">
        <f>IF(ISNUMBER('Форма 1'!W1401),'Форма 1'!$H1401*VLOOKUP('Форма 1'!$F1401,'Придельники с 2022'!$B$4:$X$28,'Форма 1'!W$8),"")</f>
        <v/>
      </c>
      <c r="G1401" s="103">
        <f>IF(ISNUMBER('Форма 1'!X1401),'Форма 1'!$H1401*VLOOKUP('Форма 1'!$F1401,'Придельники с 2022'!$B$4:$X$28,'Форма 1'!X$8),"")</f>
        <v>752786.42500000005</v>
      </c>
      <c r="H1401" s="103">
        <f>IF(ISNUMBER('Форма 1'!Y1401),'Форма 1'!$H1401*VLOOKUP('Форма 1'!$F1401,'Придельники с 2022'!$B$4:$X$28,'Форма 1'!Y$8),"")</f>
        <v>2321700.85</v>
      </c>
      <c r="I1401" s="103" t="str">
        <f>IF(ISNUMBER('Форма 1'!Z1401),'Форма 1'!$H1401*VLOOKUP('Форма 1'!$F1401,'Придельники с 2022'!$B$4:$X$28,'Форма 1'!Z$8),"")</f>
        <v/>
      </c>
      <c r="J1401" s="103" t="str">
        <f>IF(ISNUMBER('Форма 1'!AA1401),'Форма 1'!$H1401*VLOOKUP('Форма 1'!$F1401,'Придельники с 2022'!$B$4:$X$28,'Форма 1'!AA$8),"")</f>
        <v/>
      </c>
      <c r="K1401" s="90"/>
      <c r="L1401" s="87"/>
      <c r="M1401" s="103" t="str">
        <f>IF(ISNUMBER('Форма 1'!AD1401),'Форма 1'!$H1401*VLOOKUP('Форма 1'!$F1401,'Придельники с 2022'!$B$4:$X$28,'Форма 1'!AD$8),"")</f>
        <v/>
      </c>
      <c r="N1401" s="103" t="str">
        <f>IF(ISBLANK('Форма 1'!$AE1401),"",IF('Форма 1'!$AE1401=1,'Форма 1'!$H1401*VLOOKUP('Форма 1'!$F1401,'Придельники с 2022'!$B$4:$X$28,'Форма 1'!$AE$8,0),IF('Форма 1'!$AE1401=2,'Форма 1'!$H1401*VLOOKUP('Форма 1'!$F1401,'Придельники с 2022'!$B$4:$X$28,13,0),IF('Форма 1'!$AE1401=3,'Форма 1'!$H1401*VLOOKUP('Форма 1'!$F1401,'Придельники с 2022'!$B$4:$X$28,12,0)))))</f>
        <v/>
      </c>
      <c r="O1401" s="103" t="str">
        <f>IF(ISNUMBER('Форма 1'!AF1401),'Форма 1'!$H1401*VLOOKUP('Форма 1'!$F1401,'Придельники с 2022'!$B$4:$X$28,'Форма 1'!AF$8),"")</f>
        <v/>
      </c>
      <c r="P1401" s="87"/>
      <c r="Q1401" s="103" t="str">
        <f>IF(ISNUMBER('Форма 1'!AH1401),'Форма 1'!$H1401*VLOOKUP('Форма 1'!$F1401,'Придельники с 2022'!$B$4:$X$28,'Форма 1'!AH$8),"")</f>
        <v/>
      </c>
      <c r="R1401" s="103" t="str">
        <f>IF(ISNUMBER('Форма 1'!AI1401),'Форма 1'!$H1401*VLOOKUP('Форма 1'!$F1401,'Придельники с 2022'!$B$4:$X$28,'Форма 1'!AI$8),"")</f>
        <v/>
      </c>
      <c r="S1401" s="103" t="str">
        <f>IF(ISNUMBER('Форма 1'!AJ1401),'Форма 1'!$H1401*VLOOKUP('Форма 1'!$F1401,'Придельники с 2022'!$B$4:$X$28,'Форма 1'!AJ$8),"")</f>
        <v/>
      </c>
      <c r="T1401" s="87"/>
    </row>
    <row r="1402" spans="1:20">
      <c r="A1402" s="188">
        <f t="shared" si="122"/>
        <v>32</v>
      </c>
      <c r="B1402" s="189" t="s">
        <v>1513</v>
      </c>
      <c r="C1402" s="99">
        <f t="shared" si="120"/>
        <v>1346806.98</v>
      </c>
      <c r="D1402" s="103" t="str">
        <f>IF(ISNUMBER('Форма 1'!U1402),'Форма 1'!$H1402*VLOOKUP('Форма 1'!$F1402,'Придельники с 2022'!$B$4:$X$28,'Форма 1'!U$8),"")</f>
        <v/>
      </c>
      <c r="E1402" s="103" t="str">
        <f>IF(ISNUMBER('Форма 1'!V1402),'Форма 1'!$H1402*VLOOKUP('Форма 1'!$F1402,'Придельники с 2022'!$B$4:$X$28,'Форма 1'!V$8),"")</f>
        <v/>
      </c>
      <c r="F1402" s="103" t="str">
        <f>IF(ISNUMBER('Форма 1'!W1402),'Форма 1'!$H1402*VLOOKUP('Форма 1'!$F1402,'Придельники с 2022'!$B$4:$X$28,'Форма 1'!W$8),"")</f>
        <v/>
      </c>
      <c r="G1402" s="103" t="str">
        <f>IF(ISNUMBER('Форма 1'!X1402),'Форма 1'!$H1402*VLOOKUP('Форма 1'!$F1402,'Придельники с 2022'!$B$4:$X$28,'Форма 1'!X$8),"")</f>
        <v/>
      </c>
      <c r="H1402" s="103" t="str">
        <f>IF(ISNUMBER('Форма 1'!Y1402),'Форма 1'!$H1402*VLOOKUP('Форма 1'!$F1402,'Придельники с 2022'!$B$4:$X$28,'Форма 1'!Y$8),"")</f>
        <v/>
      </c>
      <c r="I1402" s="103">
        <f>IF(ISNUMBER('Форма 1'!Z1402),'Форма 1'!$H1402*VLOOKUP('Форма 1'!$F1402,'Придельники с 2022'!$B$4:$X$28,'Форма 1'!Z$8),"")</f>
        <v>1346806.98</v>
      </c>
      <c r="J1402" s="103" t="str">
        <f>IF(ISNUMBER('Форма 1'!AA1402),'Форма 1'!$H1402*VLOOKUP('Форма 1'!$F1402,'Придельники с 2022'!$B$4:$X$28,'Форма 1'!AA$8),"")</f>
        <v/>
      </c>
      <c r="K1402" s="92"/>
      <c r="L1402" s="88"/>
      <c r="M1402" s="103" t="str">
        <f>IF(ISNUMBER('Форма 1'!AD1402),'Форма 1'!$H1402*VLOOKUP('Форма 1'!$F1402,'Придельники с 2022'!$B$4:$X$28,'Форма 1'!AD$8),"")</f>
        <v/>
      </c>
      <c r="N1402" s="103" t="str">
        <f>IF(ISBLANK('Форма 1'!$AE1402),"",IF('Форма 1'!$AE1402=1,'Форма 1'!$H1402*VLOOKUP('Форма 1'!$F1402,'Придельники с 2022'!$B$4:$X$28,'Форма 1'!$AE$8,0),IF('Форма 1'!$AE1402=2,'Форма 1'!$H1402*VLOOKUP('Форма 1'!$F1402,'Придельники с 2022'!$B$4:$X$28,13,0),IF('Форма 1'!$AE1402=3,'Форма 1'!$H1402*VLOOKUP('Форма 1'!$F1402,'Придельники с 2022'!$B$4:$X$28,12,0)))))</f>
        <v/>
      </c>
      <c r="O1402" s="103" t="str">
        <f>IF(ISNUMBER('Форма 1'!AF1402),'Форма 1'!$H1402*VLOOKUP('Форма 1'!$F1402,'Придельники с 2022'!$B$4:$X$28,'Форма 1'!AF$8),"")</f>
        <v/>
      </c>
      <c r="P1402" s="88"/>
      <c r="Q1402" s="103" t="str">
        <f>IF(ISNUMBER('Форма 1'!AH1402),'Форма 1'!$H1402*VLOOKUP('Форма 1'!$F1402,'Придельники с 2022'!$B$4:$X$28,'Форма 1'!AH$8),"")</f>
        <v/>
      </c>
      <c r="R1402" s="103" t="str">
        <f>IF(ISNUMBER('Форма 1'!AI1402),'Форма 1'!$H1402*VLOOKUP('Форма 1'!$F1402,'Придельники с 2022'!$B$4:$X$28,'Форма 1'!AI$8),"")</f>
        <v/>
      </c>
      <c r="S1402" s="103" t="str">
        <f>IF(ISNUMBER('Форма 1'!AJ1402),'Форма 1'!$H1402*VLOOKUP('Форма 1'!$F1402,'Придельники с 2022'!$B$4:$X$28,'Форма 1'!AJ$8),"")</f>
        <v/>
      </c>
      <c r="T1402" s="87"/>
    </row>
    <row r="1403" spans="1:20">
      <c r="A1403" s="188">
        <f t="shared" si="122"/>
        <v>33</v>
      </c>
      <c r="B1403" s="189" t="s">
        <v>1514</v>
      </c>
      <c r="C1403" s="99">
        <f>SUM(D1403:J1403,L1403:T1403)</f>
        <v>2944841.0269999998</v>
      </c>
      <c r="D1403" s="103" t="str">
        <f>IF(ISNUMBER('Форма 1'!U1403),'Форма 1'!$H1403*VLOOKUP('Форма 1'!$F1403,'Придельники с 2022'!$B$4:$X$28,'Форма 1'!U$8),"")</f>
        <v/>
      </c>
      <c r="E1403" s="103" t="str">
        <f>IF(ISNUMBER('Форма 1'!V1403),'Форма 1'!$H1403*VLOOKUP('Форма 1'!$F1403,'Придельники с 2022'!$B$4:$X$28,'Форма 1'!V$8),"")</f>
        <v/>
      </c>
      <c r="F1403" s="103" t="str">
        <f>IF(ISNUMBER('Форма 1'!W1403),'Форма 1'!$H1403*VLOOKUP('Форма 1'!$F1403,'Придельники с 2022'!$B$4:$X$28,'Форма 1'!W$8),"")</f>
        <v/>
      </c>
      <c r="G1403" s="103" t="str">
        <f>IF(ISNUMBER('Форма 1'!X1403),'Форма 1'!$H1403*VLOOKUP('Форма 1'!$F1403,'Придельники с 2022'!$B$4:$X$28,'Форма 1'!X$8),"")</f>
        <v/>
      </c>
      <c r="H1403" s="103" t="str">
        <f>IF(ISNUMBER('Форма 1'!Y1403),'Форма 1'!$H1403*VLOOKUP('Форма 1'!$F1403,'Придельники с 2022'!$B$4:$X$28,'Форма 1'!Y$8),"")</f>
        <v/>
      </c>
      <c r="I1403" s="103" t="str">
        <f>IF(ISNUMBER('Форма 1'!Z1403),'Форма 1'!$H1403*VLOOKUP('Форма 1'!$F1403,'Придельники с 2022'!$B$4:$X$28,'Форма 1'!Z$8),"")</f>
        <v/>
      </c>
      <c r="J1403" s="103" t="str">
        <f>IF(ISNUMBER('Форма 1'!AA1403),'Форма 1'!$H1403*VLOOKUP('Форма 1'!$F1403,'Придельники с 2022'!$B$4:$X$28,'Форма 1'!AA$8),"")</f>
        <v/>
      </c>
      <c r="K1403" s="90"/>
      <c r="L1403" s="87"/>
      <c r="M1403" s="103" t="str">
        <f>IF(ISNUMBER('Форма 1'!AD1403),'Форма 1'!$H1403*VLOOKUP('Форма 1'!$F1403,'Придельники с 2022'!$B$4:$X$28,'Форма 1'!AD$8),"")</f>
        <v/>
      </c>
      <c r="N1403" s="103">
        <f>IF(ISBLANK('Форма 1'!$AE1403),"",IF('Форма 1'!$AE1403=1,'Форма 1'!$H1403*VLOOKUP('Форма 1'!$F1403,'Придельники с 2022'!$B$4:$X$28,'Форма 1'!$AE$8,0),IF('Форма 1'!$AE1403=2,'Форма 1'!$H1403*VLOOKUP('Форма 1'!$F1403,'Придельники с 2022'!$B$4:$X$28,13,0),IF('Форма 1'!$AE1403=3,'Форма 1'!$H1403*VLOOKUP('Форма 1'!$F1403,'Придельники с 2022'!$B$4:$X$28,12,0)))))</f>
        <v>2408361.0949999997</v>
      </c>
      <c r="O1403" s="103">
        <f>IF(ISNUMBER('Форма 1'!AF1403),'Форма 1'!$H1403*VLOOKUP('Форма 1'!$F1403,'Придельники с 2022'!$B$4:$X$28,'Форма 1'!AF$8),"")</f>
        <v>536479.93200000003</v>
      </c>
      <c r="P1403" s="87"/>
      <c r="Q1403" s="103" t="str">
        <f>IF(ISNUMBER('Форма 1'!AH1403),'Форма 1'!$H1403*VLOOKUP('Форма 1'!$F1403,'Придельники с 2022'!$B$4:$X$28,'Форма 1'!AH$8),"")</f>
        <v/>
      </c>
      <c r="R1403" s="103" t="str">
        <f>IF(ISNUMBER('Форма 1'!AI1403),'Форма 1'!$H1403*VLOOKUP('Форма 1'!$F1403,'Придельники с 2022'!$B$4:$X$28,'Форма 1'!AI$8),"")</f>
        <v/>
      </c>
      <c r="S1403" s="103" t="str">
        <f>IF(ISNUMBER('Форма 1'!AJ1403),'Форма 1'!$H1403*VLOOKUP('Форма 1'!$F1403,'Придельники с 2022'!$B$4:$X$28,'Форма 1'!AJ$8),"")</f>
        <v/>
      </c>
      <c r="T1403" s="87"/>
    </row>
    <row r="1404" spans="1:20" ht="15.75">
      <c r="A1404" s="187">
        <v>0</v>
      </c>
      <c r="B1404" s="34" t="s">
        <v>307</v>
      </c>
      <c r="C1404" s="36">
        <f t="shared" ref="C1404:T1404" si="123">SUM(C1405:C1431)</f>
        <v>275830037.82450002</v>
      </c>
      <c r="D1404" s="36">
        <f t="shared" si="123"/>
        <v>14225057.535</v>
      </c>
      <c r="E1404" s="36">
        <f t="shared" si="123"/>
        <v>16490316.796</v>
      </c>
      <c r="F1404" s="36">
        <f t="shared" si="123"/>
        <v>0</v>
      </c>
      <c r="G1404" s="36">
        <f t="shared" si="123"/>
        <v>3988424.33</v>
      </c>
      <c r="H1404" s="36">
        <f t="shared" si="123"/>
        <v>15918737.700000001</v>
      </c>
      <c r="I1404" s="36">
        <f t="shared" si="123"/>
        <v>5473053.8550000004</v>
      </c>
      <c r="J1404" s="36">
        <f t="shared" si="123"/>
        <v>6793513.8100000005</v>
      </c>
      <c r="K1404" s="39">
        <f t="shared" si="123"/>
        <v>2</v>
      </c>
      <c r="L1404" s="36">
        <f t="shared" si="123"/>
        <v>5557017.8399999999</v>
      </c>
      <c r="M1404" s="36">
        <f t="shared" si="123"/>
        <v>158334783.00100002</v>
      </c>
      <c r="N1404" s="36">
        <f t="shared" si="123"/>
        <v>41945331.232000001</v>
      </c>
      <c r="O1404" s="36">
        <f t="shared" si="123"/>
        <v>5935241.5860000001</v>
      </c>
      <c r="P1404" s="36">
        <f t="shared" si="123"/>
        <v>0</v>
      </c>
      <c r="Q1404" s="36">
        <f t="shared" si="123"/>
        <v>0</v>
      </c>
      <c r="R1404" s="36">
        <f t="shared" si="123"/>
        <v>1168560.1395</v>
      </c>
      <c r="S1404" s="36">
        <f t="shared" si="123"/>
        <v>0</v>
      </c>
      <c r="T1404" s="36">
        <f t="shared" si="123"/>
        <v>0</v>
      </c>
    </row>
    <row r="1405" spans="1:20">
      <c r="A1405" s="188">
        <f t="shared" si="122"/>
        <v>1</v>
      </c>
      <c r="B1405" s="189" t="s">
        <v>1516</v>
      </c>
      <c r="C1405" s="99">
        <f t="shared" si="120"/>
        <v>2418992.3939999999</v>
      </c>
      <c r="D1405" s="103">
        <f>IF(ISNUMBER('Форма 1'!U1405),'Форма 1'!$H1405*VLOOKUP('Форма 1'!$F1405,'Придельники с 2022'!$B$4:$X$28,'Форма 1'!U$8),"")</f>
        <v>2418992.3939999999</v>
      </c>
      <c r="E1405" s="103" t="str">
        <f>IF(ISNUMBER('Форма 1'!V1405),'Форма 1'!$H1405*VLOOKUP('Форма 1'!$F1405,'Придельники с 2022'!$B$4:$X$28,'Форма 1'!V$8),"")</f>
        <v/>
      </c>
      <c r="F1405" s="103" t="str">
        <f>IF(ISNUMBER('Форма 1'!W1405),'Форма 1'!$H1405*VLOOKUP('Форма 1'!$F1405,'Придельники с 2022'!$B$4:$X$28,'Форма 1'!W$8),"")</f>
        <v/>
      </c>
      <c r="G1405" s="103" t="str">
        <f>IF(ISNUMBER('Форма 1'!X1405),'Форма 1'!$H1405*VLOOKUP('Форма 1'!$F1405,'Придельники с 2022'!$B$4:$X$28,'Форма 1'!X$8),"")</f>
        <v/>
      </c>
      <c r="H1405" s="103" t="str">
        <f>IF(ISNUMBER('Форма 1'!Y1405),'Форма 1'!$H1405*VLOOKUP('Форма 1'!$F1405,'Придельники с 2022'!$B$4:$X$28,'Форма 1'!Y$8),"")</f>
        <v/>
      </c>
      <c r="I1405" s="103" t="str">
        <f>IF(ISNUMBER('Форма 1'!Z1405),'Форма 1'!$H1405*VLOOKUP('Форма 1'!$F1405,'Придельники с 2022'!$B$4:$X$28,'Форма 1'!Z$8),"")</f>
        <v/>
      </c>
      <c r="J1405" s="103" t="str">
        <f>IF(ISNUMBER('Форма 1'!AA1405),'Форма 1'!$H1405*VLOOKUP('Форма 1'!$F1405,'Придельники с 2022'!$B$4:$X$28,'Форма 1'!AA$8),"")</f>
        <v/>
      </c>
      <c r="K1405" s="90"/>
      <c r="L1405" s="87"/>
      <c r="M1405" s="103" t="str">
        <f>IF(ISNUMBER('Форма 1'!AD1405),'Форма 1'!$H1405*VLOOKUP('Форма 1'!$F1405,'Придельники с 2022'!$B$4:$X$28,'Форма 1'!AD$8),"")</f>
        <v/>
      </c>
      <c r="N1405" s="103" t="str">
        <f>IF(ISBLANK('Форма 1'!$AE1405),"",IF('Форма 1'!$AE1405=1,'Форма 1'!$H1405*VLOOKUP('Форма 1'!$F1405,'Придельники с 2022'!$B$4:$X$28,'Форма 1'!$AE$8,0),IF('Форма 1'!$AE1405=2,'Форма 1'!$H1405*VLOOKUP('Форма 1'!$F1405,'Придельники с 2022'!$B$4:$X$28,13,0),IF('Форма 1'!$AE1405=3,'Форма 1'!$H1405*VLOOKUP('Форма 1'!$F1405,'Придельники с 2022'!$B$4:$X$28,12,0)))))</f>
        <v/>
      </c>
      <c r="O1405" s="103" t="str">
        <f>IF(ISNUMBER('Форма 1'!AF1405),'Форма 1'!$H1405*VLOOKUP('Форма 1'!$F1405,'Придельники с 2022'!$B$4:$X$28,'Форма 1'!AF$8),"")</f>
        <v/>
      </c>
      <c r="P1405" s="87"/>
      <c r="Q1405" s="103" t="str">
        <f>IF(ISNUMBER('Форма 1'!AH1405),'Форма 1'!$H1405*VLOOKUP('Форма 1'!$F1405,'Придельники с 2022'!$B$4:$X$28,'Форма 1'!AH$8),"")</f>
        <v/>
      </c>
      <c r="R1405" s="103" t="str">
        <f>IF(ISNUMBER('Форма 1'!AI1405),'Форма 1'!$H1405*VLOOKUP('Форма 1'!$F1405,'Придельники с 2022'!$B$4:$X$28,'Форма 1'!AI$8),"")</f>
        <v/>
      </c>
      <c r="S1405" s="103" t="str">
        <f>IF(ISNUMBER('Форма 1'!AJ1405),'Форма 1'!$H1405*VLOOKUP('Форма 1'!$F1405,'Придельники с 2022'!$B$4:$X$28,'Форма 1'!AJ$8),"")</f>
        <v/>
      </c>
      <c r="T1405" s="87"/>
    </row>
    <row r="1406" spans="1:20">
      <c r="A1406" s="188">
        <f t="shared" si="122"/>
        <v>2</v>
      </c>
      <c r="B1406" s="189" t="s">
        <v>314</v>
      </c>
      <c r="C1406" s="99">
        <f t="shared" si="120"/>
        <v>21535488.356000002</v>
      </c>
      <c r="D1406" s="103" t="str">
        <f>IF(ISNUMBER('Форма 1'!U1406),'Форма 1'!$H1406*VLOOKUP('Форма 1'!$F1406,'Придельники с 2022'!$B$4:$X$28,'Форма 1'!U$8),"")</f>
        <v/>
      </c>
      <c r="E1406" s="103" t="str">
        <f>IF(ISNUMBER('Форма 1'!V1406),'Форма 1'!$H1406*VLOOKUP('Форма 1'!$F1406,'Придельники с 2022'!$B$4:$X$28,'Форма 1'!V$8),"")</f>
        <v/>
      </c>
      <c r="F1406" s="103" t="str">
        <f>IF(ISNUMBER('Форма 1'!W1406),'Форма 1'!$H1406*VLOOKUP('Форма 1'!$F1406,'Придельники с 2022'!$B$4:$X$28,'Форма 1'!W$8),"")</f>
        <v/>
      </c>
      <c r="G1406" s="103" t="str">
        <f>IF(ISNUMBER('Форма 1'!X1406),'Форма 1'!$H1406*VLOOKUP('Форма 1'!$F1406,'Придельники с 2022'!$B$4:$X$28,'Форма 1'!X$8),"")</f>
        <v/>
      </c>
      <c r="H1406" s="103">
        <f>IF(ISNUMBER('Форма 1'!Y1406),'Форма 1'!$H1406*VLOOKUP('Форма 1'!$F1406,'Придельники с 2022'!$B$4:$X$28,'Форма 1'!Y$8),"")</f>
        <v>3441245.7</v>
      </c>
      <c r="I1406" s="103" t="str">
        <f>IF(ISNUMBER('Форма 1'!Z1406),'Форма 1'!$H1406*VLOOKUP('Форма 1'!$F1406,'Придельники с 2022'!$B$4:$X$28,'Форма 1'!Z$8),"")</f>
        <v/>
      </c>
      <c r="J1406" s="103" t="str">
        <f>IF(ISNUMBER('Форма 1'!AA1406),'Форма 1'!$H1406*VLOOKUP('Форма 1'!$F1406,'Придельники с 2022'!$B$4:$X$28,'Форма 1'!AA$8),"")</f>
        <v/>
      </c>
      <c r="K1406" s="90"/>
      <c r="L1406" s="87"/>
      <c r="M1406" s="103">
        <f>IF(ISNUMBER('Форма 1'!AD1406),'Форма 1'!$H1406*VLOOKUP('Форма 1'!$F1406,'Придельники с 2022'!$B$4:$X$28,'Форма 1'!AD$8),"")</f>
        <v>18094242.656000003</v>
      </c>
      <c r="N1406" s="103" t="str">
        <f>IF(ISBLANK('Форма 1'!$AE1406),"",IF('Форма 1'!$AE1406=1,'Форма 1'!$H1406*VLOOKUP('Форма 1'!$F1406,'Придельники с 2022'!$B$4:$X$28,'Форма 1'!$AE$8,0),IF('Форма 1'!$AE1406=2,'Форма 1'!$H1406*VLOOKUP('Форма 1'!$F1406,'Придельники с 2022'!$B$4:$X$28,13,0),IF('Форма 1'!$AE1406=3,'Форма 1'!$H1406*VLOOKUP('Форма 1'!$F1406,'Придельники с 2022'!$B$4:$X$28,12,0)))))</f>
        <v/>
      </c>
      <c r="O1406" s="103" t="str">
        <f>IF(ISNUMBER('Форма 1'!AF1406),'Форма 1'!$H1406*VLOOKUP('Форма 1'!$F1406,'Придельники с 2022'!$B$4:$X$28,'Форма 1'!AF$8),"")</f>
        <v/>
      </c>
      <c r="P1406" s="87"/>
      <c r="Q1406" s="103" t="str">
        <f>IF(ISNUMBER('Форма 1'!AH1406),'Форма 1'!$H1406*VLOOKUP('Форма 1'!$F1406,'Придельники с 2022'!$B$4:$X$28,'Форма 1'!AH$8),"")</f>
        <v/>
      </c>
      <c r="R1406" s="103" t="str">
        <f>IF(ISNUMBER('Форма 1'!AI1406),'Форма 1'!$H1406*VLOOKUP('Форма 1'!$F1406,'Придельники с 2022'!$B$4:$X$28,'Форма 1'!AI$8),"")</f>
        <v/>
      </c>
      <c r="S1406" s="103" t="str">
        <f>IF(ISNUMBER('Форма 1'!AJ1406),'Форма 1'!$H1406*VLOOKUP('Форма 1'!$F1406,'Придельники с 2022'!$B$4:$X$28,'Форма 1'!AJ$8),"")</f>
        <v/>
      </c>
      <c r="T1406" s="87"/>
    </row>
    <row r="1407" spans="1:20">
      <c r="A1407" s="188">
        <f t="shared" si="122"/>
        <v>3</v>
      </c>
      <c r="B1407" s="189" t="s">
        <v>1517</v>
      </c>
      <c r="C1407" s="99">
        <f t="shared" si="120"/>
        <v>27743034.256000005</v>
      </c>
      <c r="D1407" s="103" t="str">
        <f>IF(ISNUMBER('Форма 1'!U1407),'Форма 1'!$H1407*VLOOKUP('Форма 1'!$F1407,'Придельники с 2022'!$B$4:$X$28,'Форма 1'!U$8),"")</f>
        <v/>
      </c>
      <c r="E1407" s="103" t="str">
        <f>IF(ISNUMBER('Форма 1'!V1407),'Форма 1'!$H1407*VLOOKUP('Форма 1'!$F1407,'Придельники с 2022'!$B$4:$X$28,'Форма 1'!V$8),"")</f>
        <v/>
      </c>
      <c r="F1407" s="103" t="str">
        <f>IF(ISNUMBER('Форма 1'!W1407),'Форма 1'!$H1407*VLOOKUP('Форма 1'!$F1407,'Придельники с 2022'!$B$4:$X$28,'Форма 1'!W$8),"")</f>
        <v/>
      </c>
      <c r="G1407" s="103" t="str">
        <f>IF(ISNUMBER('Форма 1'!X1407),'Форма 1'!$H1407*VLOOKUP('Форма 1'!$F1407,'Придельники с 2022'!$B$4:$X$28,'Форма 1'!X$8),"")</f>
        <v/>
      </c>
      <c r="H1407" s="103" t="str">
        <f>IF(ISNUMBER('Форма 1'!Y1407),'Форма 1'!$H1407*VLOOKUP('Форма 1'!$F1407,'Придельники с 2022'!$B$4:$X$28,'Форма 1'!Y$8),"")</f>
        <v/>
      </c>
      <c r="I1407" s="103" t="str">
        <f>IF(ISNUMBER('Форма 1'!Z1407),'Форма 1'!$H1407*VLOOKUP('Форма 1'!$F1407,'Придельники с 2022'!$B$4:$X$28,'Форма 1'!Z$8),"")</f>
        <v/>
      </c>
      <c r="J1407" s="103" t="str">
        <f>IF(ISNUMBER('Форма 1'!AA1407),'Форма 1'!$H1407*VLOOKUP('Форма 1'!$F1407,'Придельники с 2022'!$B$4:$X$28,'Форма 1'!AA$8),"")</f>
        <v/>
      </c>
      <c r="K1407" s="90"/>
      <c r="L1407" s="87"/>
      <c r="M1407" s="103">
        <f>IF(ISNUMBER('Форма 1'!AD1407),'Форма 1'!$H1407*VLOOKUP('Форма 1'!$F1407,'Придельники с 2022'!$B$4:$X$28,'Форма 1'!AD$8),"")</f>
        <v>27743034.256000005</v>
      </c>
      <c r="N1407" s="103" t="str">
        <f>IF(ISBLANK('Форма 1'!$AE1407),"",IF('Форма 1'!$AE1407=1,'Форма 1'!$H1407*VLOOKUP('Форма 1'!$F1407,'Придельники с 2022'!$B$4:$X$28,'Форма 1'!$AE$8,0),IF('Форма 1'!$AE1407=2,'Форма 1'!$H1407*VLOOKUP('Форма 1'!$F1407,'Придельники с 2022'!$B$4:$X$28,13,0),IF('Форма 1'!$AE1407=3,'Форма 1'!$H1407*VLOOKUP('Форма 1'!$F1407,'Придельники с 2022'!$B$4:$X$28,12,0)))))</f>
        <v/>
      </c>
      <c r="O1407" s="103" t="str">
        <f>IF(ISNUMBER('Форма 1'!AF1407),'Форма 1'!$H1407*VLOOKUP('Форма 1'!$F1407,'Придельники с 2022'!$B$4:$X$28,'Форма 1'!AF$8),"")</f>
        <v/>
      </c>
      <c r="P1407" s="87"/>
      <c r="Q1407" s="103" t="str">
        <f>IF(ISNUMBER('Форма 1'!AH1407),'Форма 1'!$H1407*VLOOKUP('Форма 1'!$F1407,'Придельники с 2022'!$B$4:$X$28,'Форма 1'!AH$8),"")</f>
        <v/>
      </c>
      <c r="R1407" s="103" t="str">
        <f>IF(ISNUMBER('Форма 1'!AI1407),'Форма 1'!$H1407*VLOOKUP('Форма 1'!$F1407,'Придельники с 2022'!$B$4:$X$28,'Форма 1'!AI$8),"")</f>
        <v/>
      </c>
      <c r="S1407" s="103" t="str">
        <f>IF(ISNUMBER('Форма 1'!AJ1407),'Форма 1'!$H1407*VLOOKUP('Форма 1'!$F1407,'Придельники с 2022'!$B$4:$X$28,'Форма 1'!AJ$8),"")</f>
        <v/>
      </c>
      <c r="T1407" s="87"/>
    </row>
    <row r="1408" spans="1:20">
      <c r="A1408" s="188">
        <f t="shared" si="122"/>
        <v>4</v>
      </c>
      <c r="B1408" s="189" t="s">
        <v>1519</v>
      </c>
      <c r="C1408" s="99">
        <f t="shared" si="120"/>
        <v>1802007.48</v>
      </c>
      <c r="D1408" s="103">
        <f>IF(ISNUMBER('Форма 1'!U1408),'Форма 1'!$H1408*VLOOKUP('Форма 1'!$F1408,'Придельники с 2022'!$B$4:$X$28,'Форма 1'!U$8),"")</f>
        <v>1802007.48</v>
      </c>
      <c r="E1408" s="103" t="str">
        <f>IF(ISNUMBER('Форма 1'!V1408),'Форма 1'!$H1408*VLOOKUP('Форма 1'!$F1408,'Придельники с 2022'!$B$4:$X$28,'Форма 1'!V$8),"")</f>
        <v/>
      </c>
      <c r="F1408" s="103" t="str">
        <f>IF(ISNUMBER('Форма 1'!W1408),'Форма 1'!$H1408*VLOOKUP('Форма 1'!$F1408,'Придельники с 2022'!$B$4:$X$28,'Форма 1'!W$8),"")</f>
        <v/>
      </c>
      <c r="G1408" s="103" t="str">
        <f>IF(ISNUMBER('Форма 1'!X1408),'Форма 1'!$H1408*VLOOKUP('Форма 1'!$F1408,'Придельники с 2022'!$B$4:$X$28,'Форма 1'!X$8),"")</f>
        <v/>
      </c>
      <c r="H1408" s="103" t="str">
        <f>IF(ISNUMBER('Форма 1'!Y1408),'Форма 1'!$H1408*VLOOKUP('Форма 1'!$F1408,'Придельники с 2022'!$B$4:$X$28,'Форма 1'!Y$8),"")</f>
        <v/>
      </c>
      <c r="I1408" s="103" t="str">
        <f>IF(ISNUMBER('Форма 1'!Z1408),'Форма 1'!$H1408*VLOOKUP('Форма 1'!$F1408,'Придельники с 2022'!$B$4:$X$28,'Форма 1'!Z$8),"")</f>
        <v/>
      </c>
      <c r="J1408" s="103" t="str">
        <f>IF(ISNUMBER('Форма 1'!AA1408),'Форма 1'!$H1408*VLOOKUP('Форма 1'!$F1408,'Придельники с 2022'!$B$4:$X$28,'Форма 1'!AA$8),"")</f>
        <v/>
      </c>
      <c r="K1408" s="90"/>
      <c r="L1408" s="87"/>
      <c r="M1408" s="103" t="str">
        <f>IF(ISNUMBER('Форма 1'!AD1408),'Форма 1'!$H1408*VLOOKUP('Форма 1'!$F1408,'Придельники с 2022'!$B$4:$X$28,'Форма 1'!AD$8),"")</f>
        <v/>
      </c>
      <c r="N1408" s="103" t="str">
        <f>IF(ISBLANK('Форма 1'!$AE1408),"",IF('Форма 1'!$AE1408=1,'Форма 1'!$H1408*VLOOKUP('Форма 1'!$F1408,'Придельники с 2022'!$B$4:$X$28,'Форма 1'!$AE$8,0),IF('Форма 1'!$AE1408=2,'Форма 1'!$H1408*VLOOKUP('Форма 1'!$F1408,'Придельники с 2022'!$B$4:$X$28,13,0),IF('Форма 1'!$AE1408=3,'Форма 1'!$H1408*VLOOKUP('Форма 1'!$F1408,'Придельники с 2022'!$B$4:$X$28,12,0)))))</f>
        <v/>
      </c>
      <c r="O1408" s="103" t="str">
        <f>IF(ISNUMBER('Форма 1'!AF1408),'Форма 1'!$H1408*VLOOKUP('Форма 1'!$F1408,'Придельники с 2022'!$B$4:$X$28,'Форма 1'!AF$8),"")</f>
        <v/>
      </c>
      <c r="P1408" s="87"/>
      <c r="Q1408" s="103" t="str">
        <f>IF(ISNUMBER('Форма 1'!AH1408),'Форма 1'!$H1408*VLOOKUP('Форма 1'!$F1408,'Придельники с 2022'!$B$4:$X$28,'Форма 1'!AH$8),"")</f>
        <v/>
      </c>
      <c r="R1408" s="103" t="str">
        <f>IF(ISNUMBER('Форма 1'!AI1408),'Форма 1'!$H1408*VLOOKUP('Форма 1'!$F1408,'Придельники с 2022'!$B$4:$X$28,'Форма 1'!AI$8),"")</f>
        <v/>
      </c>
      <c r="S1408" s="103" t="str">
        <f>IF(ISNUMBER('Форма 1'!AJ1408),'Форма 1'!$H1408*VLOOKUP('Форма 1'!$F1408,'Придельники с 2022'!$B$4:$X$28,'Форма 1'!AJ$8),"")</f>
        <v/>
      </c>
      <c r="T1408" s="87"/>
    </row>
    <row r="1409" spans="1:20">
      <c r="A1409" s="188">
        <f t="shared" si="122"/>
        <v>5</v>
      </c>
      <c r="B1409" s="189" t="s">
        <v>1520</v>
      </c>
      <c r="C1409" s="99">
        <f t="shared" si="120"/>
        <v>9125409.8120000008</v>
      </c>
      <c r="D1409" s="103" t="str">
        <f>IF(ISNUMBER('Форма 1'!U1409),'Форма 1'!$H1409*VLOOKUP('Форма 1'!$F1409,'Придельники с 2022'!$B$4:$X$28,'Форма 1'!U$8),"")</f>
        <v/>
      </c>
      <c r="E1409" s="103">
        <f>IF(ISNUMBER('Форма 1'!V1409),'Форма 1'!$H1409*VLOOKUP('Форма 1'!$F1409,'Придельники с 2022'!$B$4:$X$28,'Форма 1'!V$8),"")</f>
        <v>9125409.8120000008</v>
      </c>
      <c r="F1409" s="103" t="str">
        <f>IF(ISNUMBER('Форма 1'!W1409),'Форма 1'!$H1409*VLOOKUP('Форма 1'!$F1409,'Придельники с 2022'!$B$4:$X$28,'Форма 1'!W$8),"")</f>
        <v/>
      </c>
      <c r="G1409" s="103" t="str">
        <f>IF(ISNUMBER('Форма 1'!X1409),'Форма 1'!$H1409*VLOOKUP('Форма 1'!$F1409,'Придельники с 2022'!$B$4:$X$28,'Форма 1'!X$8),"")</f>
        <v/>
      </c>
      <c r="H1409" s="103" t="str">
        <f>IF(ISNUMBER('Форма 1'!Y1409),'Форма 1'!$H1409*VLOOKUP('Форма 1'!$F1409,'Придельники с 2022'!$B$4:$X$28,'Форма 1'!Y$8),"")</f>
        <v/>
      </c>
      <c r="I1409" s="103" t="str">
        <f>IF(ISNUMBER('Форма 1'!Z1409),'Форма 1'!$H1409*VLOOKUP('Форма 1'!$F1409,'Придельники с 2022'!$B$4:$X$28,'Форма 1'!Z$8),"")</f>
        <v/>
      </c>
      <c r="J1409" s="103" t="str">
        <f>IF(ISNUMBER('Форма 1'!AA1409),'Форма 1'!$H1409*VLOOKUP('Форма 1'!$F1409,'Придельники с 2022'!$B$4:$X$28,'Форма 1'!AA$8),"")</f>
        <v/>
      </c>
      <c r="K1409" s="90"/>
      <c r="L1409" s="87"/>
      <c r="M1409" s="103" t="str">
        <f>IF(ISNUMBER('Форма 1'!AD1409),'Форма 1'!$H1409*VLOOKUP('Форма 1'!$F1409,'Придельники с 2022'!$B$4:$X$28,'Форма 1'!AD$8),"")</f>
        <v/>
      </c>
      <c r="N1409" s="103" t="str">
        <f>IF(ISBLANK('Форма 1'!$AE1409),"",IF('Форма 1'!$AE1409=1,'Форма 1'!$H1409*VLOOKUP('Форма 1'!$F1409,'Придельники с 2022'!$B$4:$X$28,'Форма 1'!$AE$8,0),IF('Форма 1'!$AE1409=2,'Форма 1'!$H1409*VLOOKUP('Форма 1'!$F1409,'Придельники с 2022'!$B$4:$X$28,13,0),IF('Форма 1'!$AE1409=3,'Форма 1'!$H1409*VLOOKUP('Форма 1'!$F1409,'Придельники с 2022'!$B$4:$X$28,12,0)))))</f>
        <v/>
      </c>
      <c r="O1409" s="103" t="str">
        <f>IF(ISNUMBER('Форма 1'!AF1409),'Форма 1'!$H1409*VLOOKUP('Форма 1'!$F1409,'Придельники с 2022'!$B$4:$X$28,'Форма 1'!AF$8),"")</f>
        <v/>
      </c>
      <c r="P1409" s="87"/>
      <c r="Q1409" s="103" t="str">
        <f>IF(ISNUMBER('Форма 1'!AH1409),'Форма 1'!$H1409*VLOOKUP('Форма 1'!$F1409,'Придельники с 2022'!$B$4:$X$28,'Форма 1'!AH$8),"")</f>
        <v/>
      </c>
      <c r="R1409" s="103" t="str">
        <f>IF(ISNUMBER('Форма 1'!AI1409),'Форма 1'!$H1409*VLOOKUP('Форма 1'!$F1409,'Придельники с 2022'!$B$4:$X$28,'Форма 1'!AI$8),"")</f>
        <v/>
      </c>
      <c r="S1409" s="103" t="str">
        <f>IF(ISNUMBER('Форма 1'!AJ1409),'Форма 1'!$H1409*VLOOKUP('Форма 1'!$F1409,'Придельники с 2022'!$B$4:$X$28,'Форма 1'!AJ$8),"")</f>
        <v/>
      </c>
      <c r="T1409" s="87"/>
    </row>
    <row r="1410" spans="1:20">
      <c r="A1410" s="188">
        <f t="shared" si="122"/>
        <v>6</v>
      </c>
      <c r="B1410" s="189" t="s">
        <v>1521</v>
      </c>
      <c r="C1410" s="99">
        <f t="shared" si="120"/>
        <v>16216360.092000002</v>
      </c>
      <c r="D1410" s="103" t="str">
        <f>IF(ISNUMBER('Форма 1'!U1410),'Форма 1'!$H1410*VLOOKUP('Форма 1'!$F1410,'Придельники с 2022'!$B$4:$X$28,'Форма 1'!U$8),"")</f>
        <v/>
      </c>
      <c r="E1410" s="103" t="str">
        <f>IF(ISNUMBER('Форма 1'!V1410),'Форма 1'!$H1410*VLOOKUP('Форма 1'!$F1410,'Придельники с 2022'!$B$4:$X$28,'Форма 1'!V$8),"")</f>
        <v/>
      </c>
      <c r="F1410" s="103" t="str">
        <f>IF(ISNUMBER('Форма 1'!W1410),'Форма 1'!$H1410*VLOOKUP('Форма 1'!$F1410,'Придельники с 2022'!$B$4:$X$28,'Форма 1'!W$8),"")</f>
        <v/>
      </c>
      <c r="G1410" s="103" t="str">
        <f>IF(ISNUMBER('Форма 1'!X1410),'Форма 1'!$H1410*VLOOKUP('Форма 1'!$F1410,'Придельники с 2022'!$B$4:$X$28,'Форма 1'!X$8),"")</f>
        <v/>
      </c>
      <c r="H1410" s="103" t="str">
        <f>IF(ISNUMBER('Форма 1'!Y1410),'Форма 1'!$H1410*VLOOKUP('Форма 1'!$F1410,'Придельники с 2022'!$B$4:$X$28,'Форма 1'!Y$8),"")</f>
        <v/>
      </c>
      <c r="I1410" s="103" t="str">
        <f>IF(ISNUMBER('Форма 1'!Z1410),'Форма 1'!$H1410*VLOOKUP('Форма 1'!$F1410,'Придельники с 2022'!$B$4:$X$28,'Форма 1'!Z$8),"")</f>
        <v/>
      </c>
      <c r="J1410" s="103" t="str">
        <f>IF(ISNUMBER('Форма 1'!AA1410),'Форма 1'!$H1410*VLOOKUP('Форма 1'!$F1410,'Придельники с 2022'!$B$4:$X$28,'Форма 1'!AA$8),"")</f>
        <v/>
      </c>
      <c r="K1410" s="90"/>
      <c r="L1410" s="87"/>
      <c r="M1410" s="103">
        <f>IF(ISNUMBER('Форма 1'!AD1410),'Форма 1'!$H1410*VLOOKUP('Форма 1'!$F1410,'Придельники с 2022'!$B$4:$X$28,'Форма 1'!AD$8),"")</f>
        <v>13728530.368000003</v>
      </c>
      <c r="N1410" s="103" t="str">
        <f>IF(ISBLANK('Форма 1'!$AE1410),"",IF('Форма 1'!$AE1410=1,'Форма 1'!$H1410*VLOOKUP('Форма 1'!$F1410,'Придельники с 2022'!$B$4:$X$28,'Форма 1'!$AE$8,0),IF('Форма 1'!$AE1410=2,'Форма 1'!$H1410*VLOOKUP('Форма 1'!$F1410,'Придельники с 2022'!$B$4:$X$28,13,0),IF('Форма 1'!$AE1410=3,'Форма 1'!$H1410*VLOOKUP('Форма 1'!$F1410,'Придельники с 2022'!$B$4:$X$28,12,0)))))</f>
        <v/>
      </c>
      <c r="O1410" s="103">
        <f>IF(ISNUMBER('Форма 1'!AF1410),'Форма 1'!$H1410*VLOOKUP('Форма 1'!$F1410,'Придельники с 2022'!$B$4:$X$28,'Форма 1'!AF$8),"")</f>
        <v>2487829.7239999999</v>
      </c>
      <c r="P1410" s="87"/>
      <c r="Q1410" s="103" t="str">
        <f>IF(ISNUMBER('Форма 1'!AH1410),'Форма 1'!$H1410*VLOOKUP('Форма 1'!$F1410,'Придельники с 2022'!$B$4:$X$28,'Форма 1'!AH$8),"")</f>
        <v/>
      </c>
      <c r="R1410" s="103" t="str">
        <f>IF(ISNUMBER('Форма 1'!AI1410),'Форма 1'!$H1410*VLOOKUP('Форма 1'!$F1410,'Придельники с 2022'!$B$4:$X$28,'Форма 1'!AI$8),"")</f>
        <v/>
      </c>
      <c r="S1410" s="103" t="str">
        <f>IF(ISNUMBER('Форма 1'!AJ1410),'Форма 1'!$H1410*VLOOKUP('Форма 1'!$F1410,'Придельники с 2022'!$B$4:$X$28,'Форма 1'!AJ$8),"")</f>
        <v/>
      </c>
      <c r="T1410" s="87"/>
    </row>
    <row r="1411" spans="1:20">
      <c r="A1411" s="188">
        <f t="shared" si="122"/>
        <v>7</v>
      </c>
      <c r="B1411" s="189" t="s">
        <v>1522</v>
      </c>
      <c r="C1411" s="99">
        <f t="shared" si="120"/>
        <v>1883222.523</v>
      </c>
      <c r="D1411" s="103">
        <f>IF(ISNUMBER('Форма 1'!U1411),'Форма 1'!$H1411*VLOOKUP('Форма 1'!$F1411,'Придельники с 2022'!$B$4:$X$28,'Форма 1'!U$8),"")</f>
        <v>1883222.523</v>
      </c>
      <c r="E1411" s="103" t="str">
        <f>IF(ISNUMBER('Форма 1'!V1411),'Форма 1'!$H1411*VLOOKUP('Форма 1'!$F1411,'Придельники с 2022'!$B$4:$X$28,'Форма 1'!V$8),"")</f>
        <v/>
      </c>
      <c r="F1411" s="103" t="str">
        <f>IF(ISNUMBER('Форма 1'!W1411),'Форма 1'!$H1411*VLOOKUP('Форма 1'!$F1411,'Придельники с 2022'!$B$4:$X$28,'Форма 1'!W$8),"")</f>
        <v/>
      </c>
      <c r="G1411" s="103" t="str">
        <f>IF(ISNUMBER('Форма 1'!X1411),'Форма 1'!$H1411*VLOOKUP('Форма 1'!$F1411,'Придельники с 2022'!$B$4:$X$28,'Форма 1'!X$8),"")</f>
        <v/>
      </c>
      <c r="H1411" s="103" t="str">
        <f>IF(ISNUMBER('Форма 1'!Y1411),'Форма 1'!$H1411*VLOOKUP('Форма 1'!$F1411,'Придельники с 2022'!$B$4:$X$28,'Форма 1'!Y$8),"")</f>
        <v/>
      </c>
      <c r="I1411" s="103" t="str">
        <f>IF(ISNUMBER('Форма 1'!Z1411),'Форма 1'!$H1411*VLOOKUP('Форма 1'!$F1411,'Придельники с 2022'!$B$4:$X$28,'Форма 1'!Z$8),"")</f>
        <v/>
      </c>
      <c r="J1411" s="103" t="str">
        <f>IF(ISNUMBER('Форма 1'!AA1411),'Форма 1'!$H1411*VLOOKUP('Форма 1'!$F1411,'Придельники с 2022'!$B$4:$X$28,'Форма 1'!AA$8),"")</f>
        <v/>
      </c>
      <c r="K1411" s="90"/>
      <c r="L1411" s="87"/>
      <c r="M1411" s="103" t="str">
        <f>IF(ISNUMBER('Форма 1'!AD1411),'Форма 1'!$H1411*VLOOKUP('Форма 1'!$F1411,'Придельники с 2022'!$B$4:$X$28,'Форма 1'!AD$8),"")</f>
        <v/>
      </c>
      <c r="N1411" s="103" t="str">
        <f>IF(ISBLANK('Форма 1'!$AE1411),"",IF('Форма 1'!$AE1411=1,'Форма 1'!$H1411*VLOOKUP('Форма 1'!$F1411,'Придельники с 2022'!$B$4:$X$28,'Форма 1'!$AE$8,0),IF('Форма 1'!$AE1411=2,'Форма 1'!$H1411*VLOOKUP('Форма 1'!$F1411,'Придельники с 2022'!$B$4:$X$28,13,0),IF('Форма 1'!$AE1411=3,'Форма 1'!$H1411*VLOOKUP('Форма 1'!$F1411,'Придельники с 2022'!$B$4:$X$28,12,0)))))</f>
        <v/>
      </c>
      <c r="O1411" s="103" t="str">
        <f>IF(ISNUMBER('Форма 1'!AF1411),'Форма 1'!$H1411*VLOOKUP('Форма 1'!$F1411,'Придельники с 2022'!$B$4:$X$28,'Форма 1'!AF$8),"")</f>
        <v/>
      </c>
      <c r="P1411" s="87"/>
      <c r="Q1411" s="103" t="str">
        <f>IF(ISNUMBER('Форма 1'!AH1411),'Форма 1'!$H1411*VLOOKUP('Форма 1'!$F1411,'Придельники с 2022'!$B$4:$X$28,'Форма 1'!AH$8),"")</f>
        <v/>
      </c>
      <c r="R1411" s="103" t="str">
        <f>IF(ISNUMBER('Форма 1'!AI1411),'Форма 1'!$H1411*VLOOKUP('Форма 1'!$F1411,'Придельники с 2022'!$B$4:$X$28,'Форма 1'!AI$8),"")</f>
        <v/>
      </c>
      <c r="S1411" s="103" t="str">
        <f>IF(ISNUMBER('Форма 1'!AJ1411),'Форма 1'!$H1411*VLOOKUP('Форма 1'!$F1411,'Придельники с 2022'!$B$4:$X$28,'Форма 1'!AJ$8),"")</f>
        <v/>
      </c>
      <c r="T1411" s="87"/>
    </row>
    <row r="1412" spans="1:20">
      <c r="A1412" s="188">
        <f t="shared" si="122"/>
        <v>8</v>
      </c>
      <c r="B1412" s="189" t="s">
        <v>1523</v>
      </c>
      <c r="C1412" s="99">
        <f t="shared" si="120"/>
        <v>11687985.456000002</v>
      </c>
      <c r="D1412" s="103" t="str">
        <f>IF(ISNUMBER('Форма 1'!U1412),'Форма 1'!$H1412*VLOOKUP('Форма 1'!$F1412,'Придельники с 2022'!$B$4:$X$28,'Форма 1'!U$8),"")</f>
        <v/>
      </c>
      <c r="E1412" s="103" t="str">
        <f>IF(ISNUMBER('Форма 1'!V1412),'Форма 1'!$H1412*VLOOKUP('Форма 1'!$F1412,'Придельники с 2022'!$B$4:$X$28,'Форма 1'!V$8),"")</f>
        <v/>
      </c>
      <c r="F1412" s="103" t="str">
        <f>IF(ISNUMBER('Форма 1'!W1412),'Форма 1'!$H1412*VLOOKUP('Форма 1'!$F1412,'Придельники с 2022'!$B$4:$X$28,'Форма 1'!W$8),"")</f>
        <v/>
      </c>
      <c r="G1412" s="103" t="str">
        <f>IF(ISNUMBER('Форма 1'!X1412),'Форма 1'!$H1412*VLOOKUP('Форма 1'!$F1412,'Придельники с 2022'!$B$4:$X$28,'Форма 1'!X$8),"")</f>
        <v/>
      </c>
      <c r="H1412" s="103" t="str">
        <f>IF(ISNUMBER('Форма 1'!Y1412),'Форма 1'!$H1412*VLOOKUP('Форма 1'!$F1412,'Придельники с 2022'!$B$4:$X$28,'Форма 1'!Y$8),"")</f>
        <v/>
      </c>
      <c r="I1412" s="103" t="str">
        <f>IF(ISNUMBER('Форма 1'!Z1412),'Форма 1'!$H1412*VLOOKUP('Форма 1'!$F1412,'Придельники с 2022'!$B$4:$X$28,'Форма 1'!Z$8),"")</f>
        <v/>
      </c>
      <c r="J1412" s="103" t="str">
        <f>IF(ISNUMBER('Форма 1'!AA1412),'Форма 1'!$H1412*VLOOKUP('Форма 1'!$F1412,'Придельники с 2022'!$B$4:$X$28,'Форма 1'!AA$8),"")</f>
        <v/>
      </c>
      <c r="K1412" s="90"/>
      <c r="L1412" s="87"/>
      <c r="M1412" s="103">
        <f>IF(ISNUMBER('Форма 1'!AD1412),'Форма 1'!$H1412*VLOOKUP('Форма 1'!$F1412,'Придельники с 2022'!$B$4:$X$28,'Форма 1'!AD$8),"")</f>
        <v>11687985.456000002</v>
      </c>
      <c r="N1412" s="103" t="str">
        <f>IF(ISBLANK('Форма 1'!$AE1412),"",IF('Форма 1'!$AE1412=1,'Форма 1'!$H1412*VLOOKUP('Форма 1'!$F1412,'Придельники с 2022'!$B$4:$X$28,'Форма 1'!$AE$8,0),IF('Форма 1'!$AE1412=2,'Форма 1'!$H1412*VLOOKUP('Форма 1'!$F1412,'Придельники с 2022'!$B$4:$X$28,13,0),IF('Форма 1'!$AE1412=3,'Форма 1'!$H1412*VLOOKUP('Форма 1'!$F1412,'Придельники с 2022'!$B$4:$X$28,12,0)))))</f>
        <v/>
      </c>
      <c r="O1412" s="103" t="str">
        <f>IF(ISNUMBER('Форма 1'!AF1412),'Форма 1'!$H1412*VLOOKUP('Форма 1'!$F1412,'Придельники с 2022'!$B$4:$X$28,'Форма 1'!AF$8),"")</f>
        <v/>
      </c>
      <c r="P1412" s="87"/>
      <c r="Q1412" s="103" t="str">
        <f>IF(ISNUMBER('Форма 1'!AH1412),'Форма 1'!$H1412*VLOOKUP('Форма 1'!$F1412,'Придельники с 2022'!$B$4:$X$28,'Форма 1'!AH$8),"")</f>
        <v/>
      </c>
      <c r="R1412" s="103" t="str">
        <f>IF(ISNUMBER('Форма 1'!AI1412),'Форма 1'!$H1412*VLOOKUP('Форма 1'!$F1412,'Придельники с 2022'!$B$4:$X$28,'Форма 1'!AI$8),"")</f>
        <v/>
      </c>
      <c r="S1412" s="103" t="str">
        <f>IF(ISNUMBER('Форма 1'!AJ1412),'Форма 1'!$H1412*VLOOKUP('Форма 1'!$F1412,'Придельники с 2022'!$B$4:$X$28,'Форма 1'!AJ$8),"")</f>
        <v/>
      </c>
      <c r="T1412" s="87"/>
    </row>
    <row r="1413" spans="1:20">
      <c r="A1413" s="188">
        <f t="shared" si="122"/>
        <v>9</v>
      </c>
      <c r="B1413" s="189" t="s">
        <v>1524</v>
      </c>
      <c r="C1413" s="99">
        <f t="shared" si="120"/>
        <v>4552184.8569999998</v>
      </c>
      <c r="D1413" s="103" t="str">
        <f>IF(ISNUMBER('Форма 1'!U1413),'Форма 1'!$H1413*VLOOKUP('Форма 1'!$F1413,'Придельники с 2022'!$B$4:$X$28,'Форма 1'!U$8),"")</f>
        <v/>
      </c>
      <c r="E1413" s="103" t="str">
        <f>IF(ISNUMBER('Форма 1'!V1413),'Форма 1'!$H1413*VLOOKUP('Форма 1'!$F1413,'Придельники с 2022'!$B$4:$X$28,'Форма 1'!V$8),"")</f>
        <v/>
      </c>
      <c r="F1413" s="103" t="str">
        <f>IF(ISNUMBER('Форма 1'!W1413),'Форма 1'!$H1413*VLOOKUP('Форма 1'!$F1413,'Придельники с 2022'!$B$4:$X$28,'Форма 1'!W$8),"")</f>
        <v/>
      </c>
      <c r="G1413" s="103" t="str">
        <f>IF(ISNUMBER('Форма 1'!X1413),'Форма 1'!$H1413*VLOOKUP('Форма 1'!$F1413,'Придельники с 2022'!$B$4:$X$28,'Форма 1'!X$8),"")</f>
        <v/>
      </c>
      <c r="H1413" s="103" t="str">
        <f>IF(ISNUMBER('Форма 1'!Y1413),'Форма 1'!$H1413*VLOOKUP('Форма 1'!$F1413,'Придельники с 2022'!$B$4:$X$28,'Форма 1'!Y$8),"")</f>
        <v/>
      </c>
      <c r="I1413" s="103" t="str">
        <f>IF(ISNUMBER('Форма 1'!Z1413),'Форма 1'!$H1413*VLOOKUP('Форма 1'!$F1413,'Придельники с 2022'!$B$4:$X$28,'Форма 1'!Z$8),"")</f>
        <v/>
      </c>
      <c r="J1413" s="103" t="str">
        <f>IF(ISNUMBER('Форма 1'!AA1413),'Форма 1'!$H1413*VLOOKUP('Форма 1'!$F1413,'Придельники с 2022'!$B$4:$X$28,'Форма 1'!AA$8),"")</f>
        <v/>
      </c>
      <c r="K1413" s="90"/>
      <c r="L1413" s="87"/>
      <c r="M1413" s="103">
        <f>IF(ISNUMBER('Форма 1'!AD1413),'Форма 1'!$H1413*VLOOKUP('Форма 1'!$F1413,'Придельники с 2022'!$B$4:$X$28,'Форма 1'!AD$8),"")</f>
        <v>4552184.8569999998</v>
      </c>
      <c r="N1413" s="103" t="str">
        <f>IF(ISBLANK('Форма 1'!$AE1413),"",IF('Форма 1'!$AE1413=1,'Форма 1'!$H1413*VLOOKUP('Форма 1'!$F1413,'Придельники с 2022'!$B$4:$X$28,'Форма 1'!$AE$8,0),IF('Форма 1'!$AE1413=2,'Форма 1'!$H1413*VLOOKUP('Форма 1'!$F1413,'Придельники с 2022'!$B$4:$X$28,13,0),IF('Форма 1'!$AE1413=3,'Форма 1'!$H1413*VLOOKUP('Форма 1'!$F1413,'Придельники с 2022'!$B$4:$X$28,12,0)))))</f>
        <v/>
      </c>
      <c r="O1413" s="103" t="str">
        <f>IF(ISNUMBER('Форма 1'!AF1413),'Форма 1'!$H1413*VLOOKUP('Форма 1'!$F1413,'Придельники с 2022'!$B$4:$X$28,'Форма 1'!AF$8),"")</f>
        <v/>
      </c>
      <c r="P1413" s="87"/>
      <c r="Q1413" s="103" t="str">
        <f>IF(ISNUMBER('Форма 1'!AH1413),'Форма 1'!$H1413*VLOOKUP('Форма 1'!$F1413,'Придельники с 2022'!$B$4:$X$28,'Форма 1'!AH$8),"")</f>
        <v/>
      </c>
      <c r="R1413" s="103" t="str">
        <f>IF(ISNUMBER('Форма 1'!AI1413),'Форма 1'!$H1413*VLOOKUP('Форма 1'!$F1413,'Придельники с 2022'!$B$4:$X$28,'Форма 1'!AI$8),"")</f>
        <v/>
      </c>
      <c r="S1413" s="103" t="str">
        <f>IF(ISNUMBER('Форма 1'!AJ1413),'Форма 1'!$H1413*VLOOKUP('Форма 1'!$F1413,'Придельники с 2022'!$B$4:$X$28,'Форма 1'!AJ$8),"")</f>
        <v/>
      </c>
      <c r="T1413" s="87"/>
    </row>
    <row r="1414" spans="1:20">
      <c r="A1414" s="188">
        <f>A1413+1</f>
        <v>10</v>
      </c>
      <c r="B1414" s="189" t="s">
        <v>1525</v>
      </c>
      <c r="C1414" s="99">
        <f>SUM(D1414:J1414,L1414:T1414)</f>
        <v>1969693.0499999998</v>
      </c>
      <c r="D1414" s="103" t="str">
        <f>IF(ISNUMBER('Форма 1'!U1414),'Форма 1'!$H1414*VLOOKUP('Форма 1'!$F1414,'Придельники с 2022'!$B$4:$X$28,'Форма 1'!U$8),"")</f>
        <v/>
      </c>
      <c r="E1414" s="103" t="str">
        <f>IF(ISNUMBER('Форма 1'!V1414),'Форма 1'!$H1414*VLOOKUP('Форма 1'!$F1414,'Придельники с 2022'!$B$4:$X$28,'Форма 1'!V$8),"")</f>
        <v/>
      </c>
      <c r="F1414" s="103" t="str">
        <f>IF(ISNUMBER('Форма 1'!W1414),'Форма 1'!$H1414*VLOOKUP('Форма 1'!$F1414,'Придельники с 2022'!$B$4:$X$28,'Форма 1'!W$8),"")</f>
        <v/>
      </c>
      <c r="G1414" s="103" t="str">
        <f>IF(ISNUMBER('Форма 1'!X1414),'Форма 1'!$H1414*VLOOKUP('Форма 1'!$F1414,'Придельники с 2022'!$B$4:$X$28,'Форма 1'!X$8),"")</f>
        <v/>
      </c>
      <c r="H1414" s="103">
        <f>IF(ISNUMBER('Форма 1'!Y1414),'Форма 1'!$H1414*VLOOKUP('Форма 1'!$F1414,'Придельники с 2022'!$B$4:$X$28,'Форма 1'!Y$8),"")</f>
        <v>1969693.0499999998</v>
      </c>
      <c r="I1414" s="103" t="str">
        <f>IF(ISNUMBER('Форма 1'!Z1414),'Форма 1'!$H1414*VLOOKUP('Форма 1'!$F1414,'Придельники с 2022'!$B$4:$X$28,'Форма 1'!Z$8),"")</f>
        <v/>
      </c>
      <c r="J1414" s="103" t="str">
        <f>IF(ISNUMBER('Форма 1'!AA1414),'Форма 1'!$H1414*VLOOKUP('Форма 1'!$F1414,'Придельники с 2022'!$B$4:$X$28,'Форма 1'!AA$8),"")</f>
        <v/>
      </c>
      <c r="K1414" s="90"/>
      <c r="L1414" s="87"/>
      <c r="M1414" s="103" t="str">
        <f>IF(ISNUMBER('Форма 1'!AD1414),'Форма 1'!$H1414*VLOOKUP('Форма 1'!$F1414,'Придельники с 2022'!$B$4:$X$28,'Форма 1'!AD$8),"")</f>
        <v/>
      </c>
      <c r="N1414" s="103" t="str">
        <f>IF(ISBLANK('Форма 1'!$AE1414),"",IF('Форма 1'!$AE1414=1,'Форма 1'!$H1414*VLOOKUP('Форма 1'!$F1414,'Придельники с 2022'!$B$4:$X$28,'Форма 1'!$AE$8,0),IF('Форма 1'!$AE1414=2,'Форма 1'!$H1414*VLOOKUP('Форма 1'!$F1414,'Придельники с 2022'!$B$4:$X$28,13,0),IF('Форма 1'!$AE1414=3,'Форма 1'!$H1414*VLOOKUP('Форма 1'!$F1414,'Придельники с 2022'!$B$4:$X$28,12,0)))))</f>
        <v/>
      </c>
      <c r="O1414" s="103" t="str">
        <f>IF(ISNUMBER('Форма 1'!AF1414),'Форма 1'!$H1414*VLOOKUP('Форма 1'!$F1414,'Придельники с 2022'!$B$4:$X$28,'Форма 1'!AF$8),"")</f>
        <v/>
      </c>
      <c r="P1414" s="87"/>
      <c r="Q1414" s="103" t="str">
        <f>IF(ISNUMBER('Форма 1'!AH1414),'Форма 1'!$H1414*VLOOKUP('Форма 1'!$F1414,'Придельники с 2022'!$B$4:$X$28,'Форма 1'!AH$8),"")</f>
        <v/>
      </c>
      <c r="R1414" s="103" t="str">
        <f>IF(ISNUMBER('Форма 1'!AI1414),'Форма 1'!$H1414*VLOOKUP('Форма 1'!$F1414,'Придельники с 2022'!$B$4:$X$28,'Форма 1'!AI$8),"")</f>
        <v/>
      </c>
      <c r="S1414" s="103" t="str">
        <f>IF(ISNUMBER('Форма 1'!AJ1414),'Форма 1'!$H1414*VLOOKUP('Форма 1'!$F1414,'Придельники с 2022'!$B$4:$X$28,'Форма 1'!AJ$8),"")</f>
        <v/>
      </c>
      <c r="T1414" s="87"/>
    </row>
    <row r="1415" spans="1:20">
      <c r="A1415" s="188">
        <f>A1414+1</f>
        <v>11</v>
      </c>
      <c r="B1415" s="114" t="s">
        <v>5110</v>
      </c>
      <c r="C1415" s="99">
        <f>SUM(D1415:J1415,L1415:T1415)</f>
        <v>1168560.1395</v>
      </c>
      <c r="D1415" s="103" t="str">
        <f>IF(ISNUMBER('Форма 1'!U1415),'Форма 1'!$H1415*VLOOKUP('Форма 1'!$F1415,'Придельники с 2022'!$B$4:$X$28,'Форма 1'!U$8),"")</f>
        <v/>
      </c>
      <c r="E1415" s="103" t="str">
        <f>IF(ISNUMBER('Форма 1'!V1415),'Форма 1'!$H1415*VLOOKUP('Форма 1'!$F1415,'Придельники с 2022'!$B$4:$X$28,'Форма 1'!V$8),"")</f>
        <v/>
      </c>
      <c r="F1415" s="103" t="str">
        <f>IF(ISNUMBER('Форма 1'!W1415),'Форма 1'!$H1415*VLOOKUP('Форма 1'!$F1415,'Придельники с 2022'!$B$4:$X$28,'Форма 1'!W$8),"")</f>
        <v/>
      </c>
      <c r="G1415" s="103" t="str">
        <f>IF(ISNUMBER('Форма 1'!X1415),'Форма 1'!$H1415*VLOOKUP('Форма 1'!$F1415,'Придельники с 2022'!$B$4:$X$28,'Форма 1'!X$8),"")</f>
        <v/>
      </c>
      <c r="H1415" s="103" t="str">
        <f>IF(ISNUMBER('Форма 1'!Y1415),'Форма 1'!$H1415*VLOOKUP('Форма 1'!$F1415,'Придельники с 2022'!$B$4:$X$28,'Форма 1'!Y$8),"")</f>
        <v/>
      </c>
      <c r="I1415" s="103" t="str">
        <f>IF(ISNUMBER('Форма 1'!Z1415),'Форма 1'!$H1415*VLOOKUP('Форма 1'!$F1415,'Придельники с 2022'!$B$4:$X$28,'Форма 1'!Z$8),"")</f>
        <v/>
      </c>
      <c r="J1415" s="103" t="str">
        <f>IF(ISNUMBER('Форма 1'!AA1415),'Форма 1'!$H1415*VLOOKUP('Форма 1'!$F1415,'Придельники с 2022'!$B$4:$X$28,'Форма 1'!AA$8),"")</f>
        <v/>
      </c>
      <c r="K1415" s="90"/>
      <c r="L1415" s="87"/>
      <c r="M1415" s="103" t="str">
        <f>IF(ISNUMBER('Форма 1'!AD1415),'Форма 1'!$H1415*VLOOKUP('Форма 1'!$F1415,'Придельники с 2022'!$B$4:$X$28,'Форма 1'!AD$8),"")</f>
        <v/>
      </c>
      <c r="N1415" s="103" t="str">
        <f>IF(ISBLANK('Форма 1'!$AE1415),"",IF('Форма 1'!$AE1415=1,'Форма 1'!$H1415*VLOOKUP('Форма 1'!$F1415,'Придельники с 2022'!$B$4:$X$28,'Форма 1'!$AE$8,0),IF('Форма 1'!$AE1415=2,'Форма 1'!$H1415*VLOOKUP('Форма 1'!$F1415,'Придельники с 2022'!$B$4:$X$28,13,0),IF('Форма 1'!$AE1415=3,'Форма 1'!$H1415*VLOOKUP('Форма 1'!$F1415,'Придельники с 2022'!$B$4:$X$28,12,0)))))</f>
        <v/>
      </c>
      <c r="O1415" s="103" t="str">
        <f>IF(ISNUMBER('Форма 1'!AF1415),'Форма 1'!$H1415*VLOOKUP('Форма 1'!$F1415,'Придельники с 2022'!$B$4:$X$28,'Форма 1'!AF$8),"")</f>
        <v/>
      </c>
      <c r="P1415" s="87"/>
      <c r="Q1415" s="103" t="str">
        <f>IF(ISNUMBER('Форма 1'!AH1415),'Форма 1'!$H1415*VLOOKUP('Форма 1'!$F1415,'Придельники с 2022'!$B$4:$X$28,'Форма 1'!AH$8),"")</f>
        <v/>
      </c>
      <c r="R1415" s="103">
        <f>IF(ISNUMBER('Форма 1'!AI1415),'Форма 1'!$H1415*VLOOKUP('Форма 1'!$F1415,'Придельники с 2022'!$B$4:$X$28,'Форма 1'!AI$8),"")</f>
        <v>1168560.1395</v>
      </c>
      <c r="S1415" s="103" t="str">
        <f>IF(ISNUMBER('Форма 1'!AJ1415),'Форма 1'!$H1415*VLOOKUP('Форма 1'!$F1415,'Придельники с 2022'!$B$4:$X$28,'Форма 1'!AJ$8),"")</f>
        <v/>
      </c>
      <c r="T1415" s="87"/>
    </row>
    <row r="1416" spans="1:20">
      <c r="A1416" s="188">
        <f>A1414+1</f>
        <v>11</v>
      </c>
      <c r="B1416" s="189" t="s">
        <v>1526</v>
      </c>
      <c r="C1416" s="99">
        <f t="shared" si="120"/>
        <v>29399618.976</v>
      </c>
      <c r="D1416" s="103" t="str">
        <f>IF(ISNUMBER('Форма 1'!U1416),'Форма 1'!$H1416*VLOOKUP('Форма 1'!$F1416,'Придельники с 2022'!$B$4:$X$28,'Форма 1'!U$8),"")</f>
        <v/>
      </c>
      <c r="E1416" s="103" t="str">
        <f>IF(ISNUMBER('Форма 1'!V1416),'Форма 1'!$H1416*VLOOKUP('Форма 1'!$F1416,'Придельники с 2022'!$B$4:$X$28,'Форма 1'!V$8),"")</f>
        <v/>
      </c>
      <c r="F1416" s="103" t="str">
        <f>IF(ISNUMBER('Форма 1'!W1416),'Форма 1'!$H1416*VLOOKUP('Форма 1'!$F1416,'Придельники с 2022'!$B$4:$X$28,'Форма 1'!W$8),"")</f>
        <v/>
      </c>
      <c r="G1416" s="103" t="str">
        <f>IF(ISNUMBER('Форма 1'!X1416),'Форма 1'!$H1416*VLOOKUP('Форма 1'!$F1416,'Придельники с 2022'!$B$4:$X$28,'Форма 1'!X$8),"")</f>
        <v/>
      </c>
      <c r="H1416" s="103" t="str">
        <f>IF(ISNUMBER('Форма 1'!Y1416),'Форма 1'!$H1416*VLOOKUP('Форма 1'!$F1416,'Придельники с 2022'!$B$4:$X$28,'Форма 1'!Y$8),"")</f>
        <v/>
      </c>
      <c r="I1416" s="103" t="str">
        <f>IF(ISNUMBER('Форма 1'!Z1416),'Форма 1'!$H1416*VLOOKUP('Форма 1'!$F1416,'Придельники с 2022'!$B$4:$X$28,'Форма 1'!Z$8),"")</f>
        <v/>
      </c>
      <c r="J1416" s="103" t="str">
        <f>IF(ISNUMBER('Форма 1'!AA1416),'Форма 1'!$H1416*VLOOKUP('Форма 1'!$F1416,'Придельники с 2022'!$B$4:$X$28,'Форма 1'!AA$8),"")</f>
        <v/>
      </c>
      <c r="K1416" s="90"/>
      <c r="L1416" s="87"/>
      <c r="M1416" s="103" t="str">
        <f>IF(ISNUMBER('Форма 1'!AD1416),'Форма 1'!$H1416*VLOOKUP('Форма 1'!$F1416,'Придельники с 2022'!$B$4:$X$28,'Форма 1'!AD$8),"")</f>
        <v/>
      </c>
      <c r="N1416" s="103">
        <f>IF(ISBLANK('Форма 1'!$AE1416),"",IF('Форма 1'!$AE1416=1,'Форма 1'!$H1416*VLOOKUP('Форма 1'!$F1416,'Придельники с 2022'!$B$4:$X$28,'Форма 1'!$AE$8,0),IF('Форма 1'!$AE1416=2,'Форма 1'!$H1416*VLOOKUP('Форма 1'!$F1416,'Придельники с 2022'!$B$4:$X$28,13,0),IF('Форма 1'!$AE1416=3,'Форма 1'!$H1416*VLOOKUP('Форма 1'!$F1416,'Придельники с 2022'!$B$4:$X$28,12,0)))))</f>
        <v>29399618.976</v>
      </c>
      <c r="O1416" s="103" t="str">
        <f>IF(ISNUMBER('Форма 1'!AF1416),'Форма 1'!$H1416*VLOOKUP('Форма 1'!$F1416,'Придельники с 2022'!$B$4:$X$28,'Форма 1'!AF$8),"")</f>
        <v/>
      </c>
      <c r="P1416" s="87"/>
      <c r="Q1416" s="103" t="str">
        <f>IF(ISNUMBER('Форма 1'!AH1416),'Форма 1'!$H1416*VLOOKUP('Форма 1'!$F1416,'Придельники с 2022'!$B$4:$X$28,'Форма 1'!AH$8),"")</f>
        <v/>
      </c>
      <c r="R1416" s="103" t="str">
        <f>IF(ISNUMBER('Форма 1'!AI1416),'Форма 1'!$H1416*VLOOKUP('Форма 1'!$F1416,'Придельники с 2022'!$B$4:$X$28,'Форма 1'!AI$8),"")</f>
        <v/>
      </c>
      <c r="S1416" s="103" t="str">
        <f>IF(ISNUMBER('Форма 1'!AJ1416),'Форма 1'!$H1416*VLOOKUP('Форма 1'!$F1416,'Придельники с 2022'!$B$4:$X$28,'Форма 1'!AJ$8),"")</f>
        <v/>
      </c>
      <c r="T1416" s="87"/>
    </row>
    <row r="1417" spans="1:20">
      <c r="A1417" s="188">
        <f t="shared" si="122"/>
        <v>12</v>
      </c>
      <c r="B1417" s="114" t="s">
        <v>1527</v>
      </c>
      <c r="C1417" s="99">
        <f t="shared" si="120"/>
        <v>8480012.254999999</v>
      </c>
      <c r="D1417" s="103" t="str">
        <f>IF(ISNUMBER('Форма 1'!U1417),'Форма 1'!$H1417*VLOOKUP('Форма 1'!$F1417,'Придельники с 2022'!$B$4:$X$28,'Форма 1'!U$8),"")</f>
        <v/>
      </c>
      <c r="E1417" s="103" t="str">
        <f>IF(ISNUMBER('Форма 1'!V1417),'Форма 1'!$H1417*VLOOKUP('Форма 1'!$F1417,'Придельники с 2022'!$B$4:$X$28,'Форма 1'!V$8),"")</f>
        <v/>
      </c>
      <c r="F1417" s="103" t="str">
        <f>IF(ISNUMBER('Форма 1'!W1417),'Форма 1'!$H1417*VLOOKUP('Форма 1'!$F1417,'Придельники с 2022'!$B$4:$X$28,'Форма 1'!W$8),"")</f>
        <v/>
      </c>
      <c r="G1417" s="103">
        <f>IF(ISNUMBER('Форма 1'!X1417),'Форма 1'!$H1417*VLOOKUP('Форма 1'!$F1417,'Придельники с 2022'!$B$4:$X$28,'Форма 1'!X$8),"")</f>
        <v>1684180.55</v>
      </c>
      <c r="H1417" s="103">
        <f>IF(ISNUMBER('Форма 1'!Y1417),'Форма 1'!$H1417*VLOOKUP('Форма 1'!$F1417,'Придельники с 2022'!$B$4:$X$28,'Форма 1'!Y$8),"")</f>
        <v>4437098.25</v>
      </c>
      <c r="I1417" s="103">
        <f>IF(ISNUMBER('Форма 1'!Z1417),'Форма 1'!$H1417*VLOOKUP('Форма 1'!$F1417,'Придельники с 2022'!$B$4:$X$28,'Форма 1'!Z$8),"")</f>
        <v>2358733.4550000001</v>
      </c>
      <c r="J1417" s="103" t="str">
        <f>IF(ISNUMBER('Форма 1'!AA1417),'Форма 1'!$H1417*VLOOKUP('Форма 1'!$F1417,'Придельники с 2022'!$B$4:$X$28,'Форма 1'!AA$8),"")</f>
        <v/>
      </c>
      <c r="K1417" s="90"/>
      <c r="L1417" s="87"/>
      <c r="M1417" s="103" t="str">
        <f>IF(ISNUMBER('Форма 1'!AD1417),'Форма 1'!$H1417*VLOOKUP('Форма 1'!$F1417,'Придельники с 2022'!$B$4:$X$28,'Форма 1'!AD$8),"")</f>
        <v/>
      </c>
      <c r="N1417" s="103" t="str">
        <f>IF(ISBLANK('Форма 1'!$AE1417),"",IF('Форма 1'!$AE1417=1,'Форма 1'!$H1417*VLOOKUP('Форма 1'!$F1417,'Придельники с 2022'!$B$4:$X$28,'Форма 1'!$AE$8,0),IF('Форма 1'!$AE1417=2,'Форма 1'!$H1417*VLOOKUP('Форма 1'!$F1417,'Придельники с 2022'!$B$4:$X$28,13,0),IF('Форма 1'!$AE1417=3,'Форма 1'!$H1417*VLOOKUP('Форма 1'!$F1417,'Придельники с 2022'!$B$4:$X$28,12,0)))))</f>
        <v/>
      </c>
      <c r="O1417" s="103" t="str">
        <f>IF(ISNUMBER('Форма 1'!AF1417),'Форма 1'!$H1417*VLOOKUP('Форма 1'!$F1417,'Придельники с 2022'!$B$4:$X$28,'Форма 1'!AF$8),"")</f>
        <v/>
      </c>
      <c r="P1417" s="87"/>
      <c r="Q1417" s="103" t="str">
        <f>IF(ISNUMBER('Форма 1'!AH1417),'Форма 1'!$H1417*VLOOKUP('Форма 1'!$F1417,'Придельники с 2022'!$B$4:$X$28,'Форма 1'!AH$8),"")</f>
        <v/>
      </c>
      <c r="R1417" s="103" t="str">
        <f>IF(ISNUMBER('Форма 1'!AI1417),'Форма 1'!$H1417*VLOOKUP('Форма 1'!$F1417,'Придельники с 2022'!$B$4:$X$28,'Форма 1'!AI$8),"")</f>
        <v/>
      </c>
      <c r="S1417" s="103" t="str">
        <f>IF(ISNUMBER('Форма 1'!AJ1417),'Форма 1'!$H1417*VLOOKUP('Форма 1'!$F1417,'Придельники с 2022'!$B$4:$X$28,'Форма 1'!AJ$8),"")</f>
        <v/>
      </c>
      <c r="T1417" s="87"/>
    </row>
    <row r="1418" spans="1:20">
      <c r="A1418" s="188">
        <f t="shared" si="122"/>
        <v>13</v>
      </c>
      <c r="B1418" s="189" t="s">
        <v>1528</v>
      </c>
      <c r="C1418" s="99">
        <f t="shared" ref="C1418:C1501" si="124">SUM(D1418:J1418,L1418:T1418)</f>
        <v>1831514.0619999999</v>
      </c>
      <c r="D1418" s="103" t="str">
        <f>IF(ISNUMBER('Форма 1'!U1418),'Форма 1'!$H1418*VLOOKUP('Форма 1'!$F1418,'Придельники с 2022'!$B$4:$X$28,'Форма 1'!U$8),"")</f>
        <v/>
      </c>
      <c r="E1418" s="103" t="str">
        <f>IF(ISNUMBER('Форма 1'!V1418),'Форма 1'!$H1418*VLOOKUP('Форма 1'!$F1418,'Придельники с 2022'!$B$4:$X$28,'Форма 1'!V$8),"")</f>
        <v/>
      </c>
      <c r="F1418" s="103" t="str">
        <f>IF(ISNUMBER('Форма 1'!W1418),'Форма 1'!$H1418*VLOOKUP('Форма 1'!$F1418,'Придельники с 2022'!$B$4:$X$28,'Форма 1'!W$8),"")</f>
        <v/>
      </c>
      <c r="G1418" s="103" t="str">
        <f>IF(ISNUMBER('Форма 1'!X1418),'Форма 1'!$H1418*VLOOKUP('Форма 1'!$F1418,'Придельники с 2022'!$B$4:$X$28,'Форма 1'!X$8),"")</f>
        <v/>
      </c>
      <c r="H1418" s="103" t="str">
        <f>IF(ISNUMBER('Форма 1'!Y1418),'Форма 1'!$H1418*VLOOKUP('Форма 1'!$F1418,'Придельники с 2022'!$B$4:$X$28,'Форма 1'!Y$8),"")</f>
        <v/>
      </c>
      <c r="I1418" s="103" t="str">
        <f>IF(ISNUMBER('Форма 1'!Z1418),'Форма 1'!$H1418*VLOOKUP('Форма 1'!$F1418,'Придельники с 2022'!$B$4:$X$28,'Форма 1'!Z$8),"")</f>
        <v/>
      </c>
      <c r="J1418" s="103" t="str">
        <f>IF(ISNUMBER('Форма 1'!AA1418),'Форма 1'!$H1418*VLOOKUP('Форма 1'!$F1418,'Придельники с 2022'!$B$4:$X$28,'Форма 1'!AA$8),"")</f>
        <v/>
      </c>
      <c r="K1418" s="90"/>
      <c r="L1418" s="87"/>
      <c r="M1418" s="103" t="str">
        <f>IF(ISNUMBER('Форма 1'!AD1418),'Форма 1'!$H1418*VLOOKUP('Форма 1'!$F1418,'Придельники с 2022'!$B$4:$X$28,'Форма 1'!AD$8),"")</f>
        <v/>
      </c>
      <c r="N1418" s="103" t="str">
        <f>IF(ISBLANK('Форма 1'!$AE1418),"",IF('Форма 1'!$AE1418=1,'Форма 1'!$H1418*VLOOKUP('Форма 1'!$F1418,'Придельники с 2022'!$B$4:$X$28,'Форма 1'!$AE$8,0),IF('Форма 1'!$AE1418=2,'Форма 1'!$H1418*VLOOKUP('Форма 1'!$F1418,'Придельники с 2022'!$B$4:$X$28,13,0),IF('Форма 1'!$AE1418=3,'Форма 1'!$H1418*VLOOKUP('Форма 1'!$F1418,'Придельники с 2022'!$B$4:$X$28,12,0)))))</f>
        <v/>
      </c>
      <c r="O1418" s="103">
        <f>IF(ISNUMBER('Форма 1'!AF1418),'Форма 1'!$H1418*VLOOKUP('Форма 1'!$F1418,'Придельники с 2022'!$B$4:$X$28,'Форма 1'!AF$8),"")</f>
        <v>1831514.0619999999</v>
      </c>
      <c r="P1418" s="87"/>
      <c r="Q1418" s="103" t="str">
        <f>IF(ISNUMBER('Форма 1'!AH1418),'Форма 1'!$H1418*VLOOKUP('Форма 1'!$F1418,'Придельники с 2022'!$B$4:$X$28,'Форма 1'!AH$8),"")</f>
        <v/>
      </c>
      <c r="R1418" s="103" t="str">
        <f>IF(ISNUMBER('Форма 1'!AI1418),'Форма 1'!$H1418*VLOOKUP('Форма 1'!$F1418,'Придельники с 2022'!$B$4:$X$28,'Форма 1'!AI$8),"")</f>
        <v/>
      </c>
      <c r="S1418" s="103" t="str">
        <f>IF(ISNUMBER('Форма 1'!AJ1418),'Форма 1'!$H1418*VLOOKUP('Форма 1'!$F1418,'Придельники с 2022'!$B$4:$X$28,'Форма 1'!AJ$8),"")</f>
        <v/>
      </c>
      <c r="T1418" s="87"/>
    </row>
    <row r="1419" spans="1:20">
      <c r="A1419" s="188">
        <f t="shared" si="122"/>
        <v>14</v>
      </c>
      <c r="B1419" s="189" t="s">
        <v>1529</v>
      </c>
      <c r="C1419" s="99">
        <f t="shared" si="124"/>
        <v>1899590.2380000001</v>
      </c>
      <c r="D1419" s="103">
        <f>IF(ISNUMBER('Форма 1'!U1419),'Форма 1'!$H1419*VLOOKUP('Форма 1'!$F1419,'Придельники с 2022'!$B$4:$X$28,'Форма 1'!U$8),"")</f>
        <v>1899590.2380000001</v>
      </c>
      <c r="E1419" s="103" t="str">
        <f>IF(ISNUMBER('Форма 1'!V1419),'Форма 1'!$H1419*VLOOKUP('Форма 1'!$F1419,'Придельники с 2022'!$B$4:$X$28,'Форма 1'!V$8),"")</f>
        <v/>
      </c>
      <c r="F1419" s="103" t="str">
        <f>IF(ISNUMBER('Форма 1'!W1419),'Форма 1'!$H1419*VLOOKUP('Форма 1'!$F1419,'Придельники с 2022'!$B$4:$X$28,'Форма 1'!W$8),"")</f>
        <v/>
      </c>
      <c r="G1419" s="103" t="str">
        <f>IF(ISNUMBER('Форма 1'!X1419),'Форма 1'!$H1419*VLOOKUP('Форма 1'!$F1419,'Придельники с 2022'!$B$4:$X$28,'Форма 1'!X$8),"")</f>
        <v/>
      </c>
      <c r="H1419" s="103" t="str">
        <f>IF(ISNUMBER('Форма 1'!Y1419),'Форма 1'!$H1419*VLOOKUP('Форма 1'!$F1419,'Придельники с 2022'!$B$4:$X$28,'Форма 1'!Y$8),"")</f>
        <v/>
      </c>
      <c r="I1419" s="103" t="str">
        <f>IF(ISNUMBER('Форма 1'!Z1419),'Форма 1'!$H1419*VLOOKUP('Форма 1'!$F1419,'Придельники с 2022'!$B$4:$X$28,'Форма 1'!Z$8),"")</f>
        <v/>
      </c>
      <c r="J1419" s="103" t="str">
        <f>IF(ISNUMBER('Форма 1'!AA1419),'Форма 1'!$H1419*VLOOKUP('Форма 1'!$F1419,'Придельники с 2022'!$B$4:$X$28,'Форма 1'!AA$8),"")</f>
        <v/>
      </c>
      <c r="K1419" s="90"/>
      <c r="L1419" s="87"/>
      <c r="M1419" s="103" t="str">
        <f>IF(ISNUMBER('Форма 1'!AD1419),'Форма 1'!$H1419*VLOOKUP('Форма 1'!$F1419,'Придельники с 2022'!$B$4:$X$28,'Форма 1'!AD$8),"")</f>
        <v/>
      </c>
      <c r="N1419" s="103" t="str">
        <f>IF(ISBLANK('Форма 1'!$AE1419),"",IF('Форма 1'!$AE1419=1,'Форма 1'!$H1419*VLOOKUP('Форма 1'!$F1419,'Придельники с 2022'!$B$4:$X$28,'Форма 1'!$AE$8,0),IF('Форма 1'!$AE1419=2,'Форма 1'!$H1419*VLOOKUP('Форма 1'!$F1419,'Придельники с 2022'!$B$4:$X$28,13,0),IF('Форма 1'!$AE1419=3,'Форма 1'!$H1419*VLOOKUP('Форма 1'!$F1419,'Придельники с 2022'!$B$4:$X$28,12,0)))))</f>
        <v/>
      </c>
      <c r="O1419" s="103" t="str">
        <f>IF(ISNUMBER('Форма 1'!AF1419),'Форма 1'!$H1419*VLOOKUP('Форма 1'!$F1419,'Придельники с 2022'!$B$4:$X$28,'Форма 1'!AF$8),"")</f>
        <v/>
      </c>
      <c r="P1419" s="87"/>
      <c r="Q1419" s="103" t="str">
        <f>IF(ISNUMBER('Форма 1'!AH1419),'Форма 1'!$H1419*VLOOKUP('Форма 1'!$F1419,'Придельники с 2022'!$B$4:$X$28,'Форма 1'!AH$8),"")</f>
        <v/>
      </c>
      <c r="R1419" s="103" t="str">
        <f>IF(ISNUMBER('Форма 1'!AI1419),'Форма 1'!$H1419*VLOOKUP('Форма 1'!$F1419,'Придельники с 2022'!$B$4:$X$28,'Форма 1'!AI$8),"")</f>
        <v/>
      </c>
      <c r="S1419" s="103" t="str">
        <f>IF(ISNUMBER('Форма 1'!AJ1419),'Форма 1'!$H1419*VLOOKUP('Форма 1'!$F1419,'Придельники с 2022'!$B$4:$X$28,'Форма 1'!AJ$8),"")</f>
        <v/>
      </c>
      <c r="T1419" s="87"/>
    </row>
    <row r="1420" spans="1:20">
      <c r="A1420" s="188">
        <f t="shared" si="122"/>
        <v>15</v>
      </c>
      <c r="B1420" s="189" t="s">
        <v>1530</v>
      </c>
      <c r="C1420" s="99">
        <f t="shared" si="124"/>
        <v>6755854.9519999996</v>
      </c>
      <c r="D1420" s="103" t="str">
        <f>IF(ISNUMBER('Форма 1'!U1420),'Форма 1'!$H1420*VLOOKUP('Форма 1'!$F1420,'Придельники с 2022'!$B$4:$X$28,'Форма 1'!U$8),"")</f>
        <v/>
      </c>
      <c r="E1420" s="103" t="str">
        <f>IF(ISNUMBER('Форма 1'!V1420),'Форма 1'!$H1420*VLOOKUP('Форма 1'!$F1420,'Придельники с 2022'!$B$4:$X$28,'Форма 1'!V$8),"")</f>
        <v/>
      </c>
      <c r="F1420" s="103" t="str">
        <f>IF(ISNUMBER('Форма 1'!W1420),'Форма 1'!$H1420*VLOOKUP('Форма 1'!$F1420,'Придельники с 2022'!$B$4:$X$28,'Форма 1'!W$8),"")</f>
        <v/>
      </c>
      <c r="G1420" s="103">
        <f>IF(ISNUMBER('Форма 1'!X1420),'Форма 1'!$H1420*VLOOKUP('Форма 1'!$F1420,'Придельники с 2022'!$B$4:$X$28,'Форма 1'!X$8),"")</f>
        <v>1341752.72</v>
      </c>
      <c r="H1420" s="103">
        <f>IF(ISNUMBER('Форма 1'!Y1420),'Форма 1'!$H1420*VLOOKUP('Форма 1'!$F1420,'Придельники с 2022'!$B$4:$X$28,'Форма 1'!Y$8),"")</f>
        <v>3534946.8</v>
      </c>
      <c r="I1420" s="103">
        <f>IF(ISNUMBER('Форма 1'!Z1420),'Форма 1'!$H1420*VLOOKUP('Форма 1'!$F1420,'Придельники с 2022'!$B$4:$X$28,'Форма 1'!Z$8),"")</f>
        <v>1879155.432</v>
      </c>
      <c r="J1420" s="103" t="str">
        <f>IF(ISNUMBER('Форма 1'!AA1420),'Форма 1'!$H1420*VLOOKUP('Форма 1'!$F1420,'Придельники с 2022'!$B$4:$X$28,'Форма 1'!AA$8),"")</f>
        <v/>
      </c>
      <c r="K1420" s="90"/>
      <c r="L1420" s="87"/>
      <c r="M1420" s="103" t="str">
        <f>IF(ISNUMBER('Форма 1'!AD1420),'Форма 1'!$H1420*VLOOKUP('Форма 1'!$F1420,'Придельники с 2022'!$B$4:$X$28,'Форма 1'!AD$8),"")</f>
        <v/>
      </c>
      <c r="N1420" s="103" t="str">
        <f>IF(ISBLANK('Форма 1'!$AE1420),"",IF('Форма 1'!$AE1420=1,'Форма 1'!$H1420*VLOOKUP('Форма 1'!$F1420,'Придельники с 2022'!$B$4:$X$28,'Форма 1'!$AE$8,0),IF('Форма 1'!$AE1420=2,'Форма 1'!$H1420*VLOOKUP('Форма 1'!$F1420,'Придельники с 2022'!$B$4:$X$28,13,0),IF('Форма 1'!$AE1420=3,'Форма 1'!$H1420*VLOOKUP('Форма 1'!$F1420,'Придельники с 2022'!$B$4:$X$28,12,0)))))</f>
        <v/>
      </c>
      <c r="O1420" s="103" t="str">
        <f>IF(ISNUMBER('Форма 1'!AF1420),'Форма 1'!$H1420*VLOOKUP('Форма 1'!$F1420,'Придельники с 2022'!$B$4:$X$28,'Форма 1'!AF$8),"")</f>
        <v/>
      </c>
      <c r="P1420" s="87"/>
      <c r="Q1420" s="103" t="str">
        <f>IF(ISNUMBER('Форма 1'!AH1420),'Форма 1'!$H1420*VLOOKUP('Форма 1'!$F1420,'Придельники с 2022'!$B$4:$X$28,'Форма 1'!AH$8),"")</f>
        <v/>
      </c>
      <c r="R1420" s="103" t="str">
        <f>IF(ISNUMBER('Форма 1'!AI1420),'Форма 1'!$H1420*VLOOKUP('Форма 1'!$F1420,'Придельники с 2022'!$B$4:$X$28,'Форма 1'!AI$8),"")</f>
        <v/>
      </c>
      <c r="S1420" s="103" t="str">
        <f>IF(ISNUMBER('Форма 1'!AJ1420),'Форма 1'!$H1420*VLOOKUP('Форма 1'!$F1420,'Придельники с 2022'!$B$4:$X$28,'Форма 1'!AJ$8),"")</f>
        <v/>
      </c>
      <c r="T1420" s="87"/>
    </row>
    <row r="1421" spans="1:20">
      <c r="A1421" s="188">
        <f t="shared" si="122"/>
        <v>16</v>
      </c>
      <c r="B1421" s="189" t="s">
        <v>1531</v>
      </c>
      <c r="C1421" s="99">
        <f t="shared" si="124"/>
        <v>1615897.8</v>
      </c>
      <c r="D1421" s="103" t="str">
        <f>IF(ISNUMBER('Форма 1'!U1421),'Форма 1'!$H1421*VLOOKUP('Форма 1'!$F1421,'Придельники с 2022'!$B$4:$X$28,'Форма 1'!U$8),"")</f>
        <v/>
      </c>
      <c r="E1421" s="103" t="str">
        <f>IF(ISNUMBER('Форма 1'!V1421),'Форма 1'!$H1421*VLOOKUP('Форма 1'!$F1421,'Придельники с 2022'!$B$4:$X$28,'Форма 1'!V$8),"")</f>
        <v/>
      </c>
      <c r="F1421" s="103" t="str">
        <f>IF(ISNUMBER('Форма 1'!W1421),'Форма 1'!$H1421*VLOOKUP('Форма 1'!$F1421,'Придельники с 2022'!$B$4:$X$28,'Форма 1'!W$8),"")</f>
        <v/>
      </c>
      <c r="G1421" s="103" t="str">
        <f>IF(ISNUMBER('Форма 1'!X1421),'Форма 1'!$H1421*VLOOKUP('Форма 1'!$F1421,'Придельники с 2022'!$B$4:$X$28,'Форма 1'!X$8),"")</f>
        <v/>
      </c>
      <c r="H1421" s="103" t="str">
        <f>IF(ISNUMBER('Форма 1'!Y1421),'Форма 1'!$H1421*VLOOKUP('Форма 1'!$F1421,'Придельники с 2022'!$B$4:$X$28,'Форма 1'!Y$8),"")</f>
        <v/>
      </c>
      <c r="I1421" s="103" t="str">
        <f>IF(ISNUMBER('Форма 1'!Z1421),'Форма 1'!$H1421*VLOOKUP('Форма 1'!$F1421,'Придельники с 2022'!$B$4:$X$28,'Форма 1'!Z$8),"")</f>
        <v/>
      </c>
      <c r="J1421" s="103" t="str">
        <f>IF(ISNUMBER('Форма 1'!AA1421),'Форма 1'!$H1421*VLOOKUP('Форма 1'!$F1421,'Придельники с 2022'!$B$4:$X$28,'Форма 1'!AA$8),"")</f>
        <v/>
      </c>
      <c r="K1421" s="92"/>
      <c r="L1421" s="88"/>
      <c r="M1421" s="103" t="str">
        <f>IF(ISNUMBER('Форма 1'!AD1421),'Форма 1'!$H1421*VLOOKUP('Форма 1'!$F1421,'Придельники с 2022'!$B$4:$X$28,'Форма 1'!AD$8),"")</f>
        <v/>
      </c>
      <c r="N1421" s="103" t="str">
        <f>IF(ISBLANK('Форма 1'!$AE1421),"",IF('Форма 1'!$AE1421=1,'Форма 1'!$H1421*VLOOKUP('Форма 1'!$F1421,'Придельники с 2022'!$B$4:$X$28,'Форма 1'!$AE$8,0),IF('Форма 1'!$AE1421=2,'Форма 1'!$H1421*VLOOKUP('Форма 1'!$F1421,'Придельники с 2022'!$B$4:$X$28,13,0),IF('Форма 1'!$AE1421=3,'Форма 1'!$H1421*VLOOKUP('Форма 1'!$F1421,'Придельники с 2022'!$B$4:$X$28,12,0)))))</f>
        <v/>
      </c>
      <c r="O1421" s="103">
        <f>IF(ISNUMBER('Форма 1'!AF1421),'Форма 1'!$H1421*VLOOKUP('Форма 1'!$F1421,'Придельники с 2022'!$B$4:$X$28,'Форма 1'!AF$8),"")</f>
        <v>1615897.8</v>
      </c>
      <c r="P1421" s="87"/>
      <c r="Q1421" s="103" t="str">
        <f>IF(ISNUMBER('Форма 1'!AH1421),'Форма 1'!$H1421*VLOOKUP('Форма 1'!$F1421,'Придельники с 2022'!$B$4:$X$28,'Форма 1'!AH$8),"")</f>
        <v/>
      </c>
      <c r="R1421" s="103" t="str">
        <f>IF(ISNUMBER('Форма 1'!AI1421),'Форма 1'!$H1421*VLOOKUP('Форма 1'!$F1421,'Придельники с 2022'!$B$4:$X$28,'Форма 1'!AI$8),"")</f>
        <v/>
      </c>
      <c r="S1421" s="103" t="str">
        <f>IF(ISNUMBER('Форма 1'!AJ1421),'Форма 1'!$H1421*VLOOKUP('Форма 1'!$F1421,'Придельники с 2022'!$B$4:$X$28,'Форма 1'!AJ$8),"")</f>
        <v/>
      </c>
      <c r="T1421" s="87"/>
    </row>
    <row r="1422" spans="1:20">
      <c r="A1422" s="188">
        <f t="shared" si="122"/>
        <v>17</v>
      </c>
      <c r="B1422" s="189" t="s">
        <v>1532</v>
      </c>
      <c r="C1422" s="99">
        <f t="shared" si="124"/>
        <v>12545712.255999999</v>
      </c>
      <c r="D1422" s="103" t="str">
        <f>IF(ISNUMBER('Форма 1'!U1422),'Форма 1'!$H1422*VLOOKUP('Форма 1'!$F1422,'Придельники с 2022'!$B$4:$X$28,'Форма 1'!U$8),"")</f>
        <v/>
      </c>
      <c r="E1422" s="103" t="str">
        <f>IF(ISNUMBER('Форма 1'!V1422),'Форма 1'!$H1422*VLOOKUP('Форма 1'!$F1422,'Придельники с 2022'!$B$4:$X$28,'Форма 1'!V$8),"")</f>
        <v/>
      </c>
      <c r="F1422" s="103" t="str">
        <f>IF(ISNUMBER('Форма 1'!W1422),'Форма 1'!$H1422*VLOOKUP('Форма 1'!$F1422,'Придельники с 2022'!$B$4:$X$28,'Форма 1'!W$8),"")</f>
        <v/>
      </c>
      <c r="G1422" s="103" t="str">
        <f>IF(ISNUMBER('Форма 1'!X1422),'Форма 1'!$H1422*VLOOKUP('Форма 1'!$F1422,'Придельники с 2022'!$B$4:$X$28,'Форма 1'!X$8),"")</f>
        <v/>
      </c>
      <c r="H1422" s="103" t="str">
        <f>IF(ISNUMBER('Форма 1'!Y1422),'Форма 1'!$H1422*VLOOKUP('Форма 1'!$F1422,'Придельники с 2022'!$B$4:$X$28,'Форма 1'!Y$8),"")</f>
        <v/>
      </c>
      <c r="I1422" s="103" t="str">
        <f>IF(ISNUMBER('Форма 1'!Z1422),'Форма 1'!$H1422*VLOOKUP('Форма 1'!$F1422,'Придельники с 2022'!$B$4:$X$28,'Форма 1'!Z$8),"")</f>
        <v/>
      </c>
      <c r="J1422" s="103" t="str">
        <f>IF(ISNUMBER('Форма 1'!AA1422),'Форма 1'!$H1422*VLOOKUP('Форма 1'!$F1422,'Придельники с 2022'!$B$4:$X$28,'Форма 1'!AA$8),"")</f>
        <v/>
      </c>
      <c r="K1422" s="90"/>
      <c r="L1422" s="87"/>
      <c r="M1422" s="103" t="str">
        <f>IF(ISNUMBER('Форма 1'!AD1422),'Форма 1'!$H1422*VLOOKUP('Форма 1'!$F1422,'Придельники с 2022'!$B$4:$X$28,'Форма 1'!AD$8),"")</f>
        <v/>
      </c>
      <c r="N1422" s="103">
        <f>IF(ISBLANK('Форма 1'!$AE1422),"",IF('Форма 1'!$AE1422=1,'Форма 1'!$H1422*VLOOKUP('Форма 1'!$F1422,'Придельники с 2022'!$B$4:$X$28,'Форма 1'!$AE$8,0),IF('Форма 1'!$AE1422=2,'Форма 1'!$H1422*VLOOKUP('Форма 1'!$F1422,'Придельники с 2022'!$B$4:$X$28,13,0),IF('Форма 1'!$AE1422=3,'Форма 1'!$H1422*VLOOKUP('Форма 1'!$F1422,'Придельники с 2022'!$B$4:$X$28,12,0)))))</f>
        <v>12545712.255999999</v>
      </c>
      <c r="O1422" s="103" t="str">
        <f>IF(ISNUMBER('Форма 1'!AF1422),'Форма 1'!$H1422*VLOOKUP('Форма 1'!$F1422,'Придельники с 2022'!$B$4:$X$28,'Форма 1'!AF$8),"")</f>
        <v/>
      </c>
      <c r="P1422" s="87"/>
      <c r="Q1422" s="103" t="str">
        <f>IF(ISNUMBER('Форма 1'!AH1422),'Форма 1'!$H1422*VLOOKUP('Форма 1'!$F1422,'Придельники с 2022'!$B$4:$X$28,'Форма 1'!AH$8),"")</f>
        <v/>
      </c>
      <c r="R1422" s="103" t="str">
        <f>IF(ISNUMBER('Форма 1'!AI1422),'Форма 1'!$H1422*VLOOKUP('Форма 1'!$F1422,'Придельники с 2022'!$B$4:$X$28,'Форма 1'!AI$8),"")</f>
        <v/>
      </c>
      <c r="S1422" s="103" t="str">
        <f>IF(ISNUMBER('Форма 1'!AJ1422),'Форма 1'!$H1422*VLOOKUP('Форма 1'!$F1422,'Придельники с 2022'!$B$4:$X$28,'Форма 1'!AJ$8),"")</f>
        <v/>
      </c>
      <c r="T1422" s="87"/>
    </row>
    <row r="1423" spans="1:20">
      <c r="A1423" s="188">
        <f>A1422+1</f>
        <v>18</v>
      </c>
      <c r="B1423" s="112" t="s">
        <v>337</v>
      </c>
      <c r="C1423" s="99">
        <f>SUM(D1423:J1423,L1423:T1423)</f>
        <v>1701203.1400000001</v>
      </c>
      <c r="D1423" s="103">
        <f>IF(ISNUMBER('Форма 1'!U1423),'Форма 1'!$H1423*VLOOKUP('Форма 1'!$F1423,'Придельники с 2022'!$B$4:$X$28,'Форма 1'!U$8),"")</f>
        <v>1701203.1400000001</v>
      </c>
      <c r="E1423" s="103" t="str">
        <f>IF(ISNUMBER('Форма 1'!V1423),'Форма 1'!$H1423*VLOOKUP('Форма 1'!$F1423,'Придельники с 2022'!$B$4:$X$28,'Форма 1'!V$8),"")</f>
        <v/>
      </c>
      <c r="F1423" s="103" t="str">
        <f>IF(ISNUMBER('Форма 1'!W1423),'Форма 1'!$H1423*VLOOKUP('Форма 1'!$F1423,'Придельники с 2022'!$B$4:$X$28,'Форма 1'!W$8),"")</f>
        <v/>
      </c>
      <c r="G1423" s="103" t="str">
        <f>IF(ISNUMBER('Форма 1'!X1423),'Форма 1'!$H1423*VLOOKUP('Форма 1'!$F1423,'Придельники с 2022'!$B$4:$X$28,'Форма 1'!X$8),"")</f>
        <v/>
      </c>
      <c r="H1423" s="103" t="str">
        <f>IF(ISNUMBER('Форма 1'!Y1423),'Форма 1'!$H1423*VLOOKUP('Форма 1'!$F1423,'Придельники с 2022'!$B$4:$X$28,'Форма 1'!Y$8),"")</f>
        <v/>
      </c>
      <c r="I1423" s="103" t="str">
        <f>IF(ISNUMBER('Форма 1'!Z1423),'Форма 1'!$H1423*VLOOKUP('Форма 1'!$F1423,'Придельники с 2022'!$B$4:$X$28,'Форма 1'!Z$8),"")</f>
        <v/>
      </c>
      <c r="J1423" s="103" t="str">
        <f>IF(ISNUMBER('Форма 1'!AA1423),'Форма 1'!$H1423*VLOOKUP('Форма 1'!$F1423,'Придельники с 2022'!$B$4:$X$28,'Форма 1'!AA$8),"")</f>
        <v/>
      </c>
      <c r="K1423" s="90"/>
      <c r="L1423" s="87"/>
      <c r="M1423" s="103" t="str">
        <f>IF(ISNUMBER('Форма 1'!AD1423),'Форма 1'!$H1423*VLOOKUP('Форма 1'!$F1423,'Придельники с 2022'!$B$4:$X$28,'Форма 1'!AD$8),"")</f>
        <v/>
      </c>
      <c r="N1423" s="103" t="str">
        <f>IF(ISBLANK('Форма 1'!$AE1423),"",IF('Форма 1'!$AE1423=1,'Форма 1'!$H1423*VLOOKUP('Форма 1'!$F1423,'Придельники с 2022'!$B$4:$X$28,'Форма 1'!$AE$8,0),IF('Форма 1'!$AE1423=2,'Форма 1'!$H1423*VLOOKUP('Форма 1'!$F1423,'Придельники с 2022'!$B$4:$X$28,13,0),IF('Форма 1'!$AE1423=3,'Форма 1'!$H1423*VLOOKUP('Форма 1'!$F1423,'Придельники с 2022'!$B$4:$X$28,12,0)))))</f>
        <v/>
      </c>
      <c r="O1423" s="103" t="str">
        <f>IF(ISNUMBER('Форма 1'!AF1423),'Форма 1'!$H1423*VLOOKUP('Форма 1'!$F1423,'Придельники с 2022'!$B$4:$X$28,'Форма 1'!AF$8),"")</f>
        <v/>
      </c>
      <c r="P1423" s="87"/>
      <c r="Q1423" s="103" t="str">
        <f>IF(ISNUMBER('Форма 1'!AH1423),'Форма 1'!$H1423*VLOOKUP('Форма 1'!$F1423,'Придельники с 2022'!$B$4:$X$28,'Форма 1'!AH$8),"")</f>
        <v/>
      </c>
      <c r="R1423" s="103" t="str">
        <f>IF(ISNUMBER('Форма 1'!AI1423),'Форма 1'!$H1423*VLOOKUP('Форма 1'!$F1423,'Придельники с 2022'!$B$4:$X$28,'Форма 1'!AI$8),"")</f>
        <v/>
      </c>
      <c r="S1423" s="103" t="str">
        <f>IF(ISNUMBER('Форма 1'!AJ1423),'Форма 1'!$H1423*VLOOKUP('Форма 1'!$F1423,'Придельники с 2022'!$B$4:$X$28,'Форма 1'!AJ$8),"")</f>
        <v/>
      </c>
      <c r="T1423" s="87"/>
    </row>
    <row r="1424" spans="1:20">
      <c r="A1424" s="188">
        <f>A1423+1</f>
        <v>19</v>
      </c>
      <c r="B1424" s="189" t="s">
        <v>1533</v>
      </c>
      <c r="C1424" s="99">
        <f t="shared" si="124"/>
        <v>12795053.91</v>
      </c>
      <c r="D1424" s="103">
        <f>IF(ISNUMBER('Форма 1'!U1424),'Форма 1'!$H1424*VLOOKUP('Форма 1'!$F1424,'Придельники с 2022'!$B$4:$X$28,'Форма 1'!U$8),"")</f>
        <v>4520041.76</v>
      </c>
      <c r="E1424" s="103" t="str">
        <f>IF(ISNUMBER('Форма 1'!V1424),'Форма 1'!$H1424*VLOOKUP('Форма 1'!$F1424,'Придельники с 2022'!$B$4:$X$28,'Форма 1'!V$8),"")</f>
        <v/>
      </c>
      <c r="F1424" s="103" t="str">
        <f>IF(ISNUMBER('Форма 1'!W1424),'Форма 1'!$H1424*VLOOKUP('Форма 1'!$F1424,'Придельники с 2022'!$B$4:$X$28,'Форма 1'!W$8),"")</f>
        <v/>
      </c>
      <c r="G1424" s="103" t="str">
        <f>IF(ISNUMBER('Форма 1'!X1424),'Форма 1'!$H1424*VLOOKUP('Форма 1'!$F1424,'Придельники с 2022'!$B$4:$X$28,'Форма 1'!X$8),"")</f>
        <v/>
      </c>
      <c r="H1424" s="103" t="str">
        <f>IF(ISNUMBER('Форма 1'!Y1424),'Форма 1'!$H1424*VLOOKUP('Форма 1'!$F1424,'Придельники с 2022'!$B$4:$X$28,'Форма 1'!Y$8),"")</f>
        <v/>
      </c>
      <c r="I1424" s="103" t="str">
        <f>IF(ISNUMBER('Форма 1'!Z1424),'Форма 1'!$H1424*VLOOKUP('Форма 1'!$F1424,'Придельники с 2022'!$B$4:$X$28,'Форма 1'!Z$8),"")</f>
        <v/>
      </c>
      <c r="J1424" s="103">
        <f>IF(ISNUMBER('Форма 1'!AA1424),'Форма 1'!$H1424*VLOOKUP('Форма 1'!$F1424,'Придельники с 2022'!$B$4:$X$28,'Форма 1'!AA$8),"")</f>
        <v>2717994.31</v>
      </c>
      <c r="K1424" s="90">
        <v>2</v>
      </c>
      <c r="L1424" s="87">
        <f>2778508.92*K1424</f>
        <v>5557017.8399999999</v>
      </c>
      <c r="M1424" s="103" t="str">
        <f>IF(ISNUMBER('Форма 1'!AD1424),'Форма 1'!$H1424*VLOOKUP('Форма 1'!$F1424,'Придельники с 2022'!$B$4:$X$28,'Форма 1'!AD$8),"")</f>
        <v/>
      </c>
      <c r="N1424" s="103" t="str">
        <f>IF(ISBLANK('Форма 1'!$AE1424),"",IF('Форма 1'!$AE1424=1,'Форма 1'!$H1424*VLOOKUP('Форма 1'!$F1424,'Придельники с 2022'!$B$4:$X$28,'Форма 1'!$AE$8,0),IF('Форма 1'!$AE1424=2,'Форма 1'!$H1424*VLOOKUP('Форма 1'!$F1424,'Придельники с 2022'!$B$4:$X$28,13,0),IF('Форма 1'!$AE1424=3,'Форма 1'!$H1424*VLOOKUP('Форма 1'!$F1424,'Придельники с 2022'!$B$4:$X$28,12,0)))))</f>
        <v/>
      </c>
      <c r="O1424" s="103" t="str">
        <f>IF(ISNUMBER('Форма 1'!AF1424),'Форма 1'!$H1424*VLOOKUP('Форма 1'!$F1424,'Придельники с 2022'!$B$4:$X$28,'Форма 1'!AF$8),"")</f>
        <v/>
      </c>
      <c r="P1424" s="87"/>
      <c r="Q1424" s="103" t="str">
        <f>IF(ISNUMBER('Форма 1'!AH1424),'Форма 1'!$H1424*VLOOKUP('Форма 1'!$F1424,'Придельники с 2022'!$B$4:$X$28,'Форма 1'!AH$8),"")</f>
        <v/>
      </c>
      <c r="R1424" s="103" t="str">
        <f>IF(ISNUMBER('Форма 1'!AI1424),'Форма 1'!$H1424*VLOOKUP('Форма 1'!$F1424,'Придельники с 2022'!$B$4:$X$28,'Форма 1'!AI$8),"")</f>
        <v/>
      </c>
      <c r="S1424" s="103" t="str">
        <f>IF(ISNUMBER('Форма 1'!AJ1424),'Форма 1'!$H1424*VLOOKUP('Форма 1'!$F1424,'Придельники с 2022'!$B$4:$X$28,'Форма 1'!AJ$8),"")</f>
        <v/>
      </c>
      <c r="T1424" s="87"/>
    </row>
    <row r="1425" spans="1:20">
      <c r="A1425" s="188">
        <f t="shared" si="122"/>
        <v>20</v>
      </c>
      <c r="B1425" s="189" t="s">
        <v>1534</v>
      </c>
      <c r="C1425" s="99">
        <f t="shared" si="124"/>
        <v>10863151.944</v>
      </c>
      <c r="D1425" s="103" t="str">
        <f>IF(ISNUMBER('Форма 1'!U1425),'Форма 1'!$H1425*VLOOKUP('Форма 1'!$F1425,'Придельники с 2022'!$B$4:$X$28,'Форма 1'!U$8),"")</f>
        <v/>
      </c>
      <c r="E1425" s="103">
        <f>IF(ISNUMBER('Форма 1'!V1425),'Форма 1'!$H1425*VLOOKUP('Форма 1'!$F1425,'Придельники с 2022'!$B$4:$X$28,'Форма 1'!V$8),"")</f>
        <v>7364906.9839999992</v>
      </c>
      <c r="F1425" s="103" t="str">
        <f>IF(ISNUMBER('Форма 1'!W1425),'Форма 1'!$H1425*VLOOKUP('Форма 1'!$F1425,'Придельники с 2022'!$B$4:$X$28,'Форма 1'!W$8),"")</f>
        <v/>
      </c>
      <c r="G1425" s="103">
        <f>IF(ISNUMBER('Форма 1'!X1425),'Форма 1'!$H1425*VLOOKUP('Форма 1'!$F1425,'Придельники с 2022'!$B$4:$X$28,'Форма 1'!X$8),"")</f>
        <v>962491.06</v>
      </c>
      <c r="H1425" s="103">
        <f>IF(ISNUMBER('Форма 1'!Y1425),'Форма 1'!$H1425*VLOOKUP('Форма 1'!$F1425,'Придельники с 2022'!$B$4:$X$28,'Форма 1'!Y$8),"")</f>
        <v>2535753.9</v>
      </c>
      <c r="I1425" s="103" t="str">
        <f>IF(ISNUMBER('Форма 1'!Z1425),'Форма 1'!$H1425*VLOOKUP('Форма 1'!$F1425,'Придельники с 2022'!$B$4:$X$28,'Форма 1'!Z$8),"")</f>
        <v/>
      </c>
      <c r="J1425" s="103" t="str">
        <f>IF(ISNUMBER('Форма 1'!AA1425),'Форма 1'!$H1425*VLOOKUP('Форма 1'!$F1425,'Придельники с 2022'!$B$4:$X$28,'Форма 1'!AA$8),"")</f>
        <v/>
      </c>
      <c r="K1425" s="90"/>
      <c r="L1425" s="87"/>
      <c r="M1425" s="103" t="str">
        <f>IF(ISNUMBER('Форма 1'!AD1425),'Форма 1'!$H1425*VLOOKUP('Форма 1'!$F1425,'Придельники с 2022'!$B$4:$X$28,'Форма 1'!AD$8),"")</f>
        <v/>
      </c>
      <c r="N1425" s="103" t="str">
        <f>IF(ISBLANK('Форма 1'!$AE1425),"",IF('Форма 1'!$AE1425=1,'Форма 1'!$H1425*VLOOKUP('Форма 1'!$F1425,'Придельники с 2022'!$B$4:$X$28,'Форма 1'!$AE$8,0),IF('Форма 1'!$AE1425=2,'Форма 1'!$H1425*VLOOKUP('Форма 1'!$F1425,'Придельники с 2022'!$B$4:$X$28,13,0),IF('Форма 1'!$AE1425=3,'Форма 1'!$H1425*VLOOKUP('Форма 1'!$F1425,'Придельники с 2022'!$B$4:$X$28,12,0)))))</f>
        <v/>
      </c>
      <c r="O1425" s="103" t="str">
        <f>IF(ISNUMBER('Форма 1'!AF1425),'Форма 1'!$H1425*VLOOKUP('Форма 1'!$F1425,'Придельники с 2022'!$B$4:$X$28,'Форма 1'!AF$8),"")</f>
        <v/>
      </c>
      <c r="P1425" s="87"/>
      <c r="Q1425" s="103" t="str">
        <f>IF(ISNUMBER('Форма 1'!AH1425),'Форма 1'!$H1425*VLOOKUP('Форма 1'!$F1425,'Придельники с 2022'!$B$4:$X$28,'Форма 1'!AH$8),"")</f>
        <v/>
      </c>
      <c r="R1425" s="103" t="str">
        <f>IF(ISNUMBER('Форма 1'!AI1425),'Форма 1'!$H1425*VLOOKUP('Форма 1'!$F1425,'Придельники с 2022'!$B$4:$X$28,'Форма 1'!AI$8),"")</f>
        <v/>
      </c>
      <c r="S1425" s="103" t="str">
        <f>IF(ISNUMBER('Форма 1'!AJ1425),'Форма 1'!$H1425*VLOOKUP('Форма 1'!$F1425,'Придельники с 2022'!$B$4:$X$28,'Форма 1'!AJ$8),"")</f>
        <v/>
      </c>
      <c r="T1425" s="87"/>
    </row>
    <row r="1426" spans="1:20">
      <c r="A1426" s="188">
        <f t="shared" si="122"/>
        <v>21</v>
      </c>
      <c r="B1426" s="189" t="s">
        <v>340</v>
      </c>
      <c r="C1426" s="99">
        <f t="shared" si="124"/>
        <v>21200154.300000001</v>
      </c>
      <c r="D1426" s="103" t="str">
        <f>IF(ISNUMBER('Форма 1'!U1426),'Форма 1'!$H1426*VLOOKUP('Форма 1'!$F1426,'Придельники с 2022'!$B$4:$X$28,'Форма 1'!U$8),"")</f>
        <v/>
      </c>
      <c r="E1426" s="103" t="str">
        <f>IF(ISNUMBER('Форма 1'!V1426),'Форма 1'!$H1426*VLOOKUP('Форма 1'!$F1426,'Придельники с 2022'!$B$4:$X$28,'Форма 1'!V$8),"")</f>
        <v/>
      </c>
      <c r="F1426" s="103" t="str">
        <f>IF(ISNUMBER('Форма 1'!W1426),'Форма 1'!$H1426*VLOOKUP('Форма 1'!$F1426,'Придельники с 2022'!$B$4:$X$28,'Форма 1'!W$8),"")</f>
        <v/>
      </c>
      <c r="G1426" s="103" t="str">
        <f>IF(ISNUMBER('Форма 1'!X1426),'Форма 1'!$H1426*VLOOKUP('Форма 1'!$F1426,'Придельники с 2022'!$B$4:$X$28,'Форма 1'!X$8),"")</f>
        <v/>
      </c>
      <c r="H1426" s="103" t="str">
        <f>IF(ISNUMBER('Форма 1'!Y1426),'Форма 1'!$H1426*VLOOKUP('Форма 1'!$F1426,'Придельники с 2022'!$B$4:$X$28,'Форма 1'!Y$8),"")</f>
        <v/>
      </c>
      <c r="I1426" s="103" t="str">
        <f>IF(ISNUMBER('Форма 1'!Z1426),'Форма 1'!$H1426*VLOOKUP('Форма 1'!$F1426,'Придельники с 2022'!$B$4:$X$28,'Форма 1'!Z$8),"")</f>
        <v/>
      </c>
      <c r="J1426" s="103">
        <f>IF(ISNUMBER('Форма 1'!AA1426),'Форма 1'!$H1426*VLOOKUP('Форма 1'!$F1426,'Придельники с 2022'!$B$4:$X$28,'Форма 1'!AA$8),"")</f>
        <v>4075519.5</v>
      </c>
      <c r="K1426" s="90"/>
      <c r="L1426" s="87"/>
      <c r="M1426" s="103">
        <f>IF(ISNUMBER('Форма 1'!AD1426),'Форма 1'!$H1426*VLOOKUP('Форма 1'!$F1426,'Придельники с 2022'!$B$4:$X$28,'Форма 1'!AD$8),"")</f>
        <v>17124634.800000001</v>
      </c>
      <c r="N1426" s="103" t="str">
        <f>IF(ISBLANK('Форма 1'!$AE1426),"",IF('Форма 1'!$AE1426=1,'Форма 1'!$H1426*VLOOKUP('Форма 1'!$F1426,'Придельники с 2022'!$B$4:$X$28,'Форма 1'!$AE$8,0),IF('Форма 1'!$AE1426=2,'Форма 1'!$H1426*VLOOKUP('Форма 1'!$F1426,'Придельники с 2022'!$B$4:$X$28,13,0),IF('Форма 1'!$AE1426=3,'Форма 1'!$H1426*VLOOKUP('Форма 1'!$F1426,'Придельники с 2022'!$B$4:$X$28,12,0)))))</f>
        <v/>
      </c>
      <c r="O1426" s="103" t="str">
        <f>IF(ISNUMBER('Форма 1'!AF1426),'Форма 1'!$H1426*VLOOKUP('Форма 1'!$F1426,'Придельники с 2022'!$B$4:$X$28,'Форма 1'!AF$8),"")</f>
        <v/>
      </c>
      <c r="P1426" s="87"/>
      <c r="Q1426" s="103" t="str">
        <f>IF(ISNUMBER('Форма 1'!AH1426),'Форма 1'!$H1426*VLOOKUP('Форма 1'!$F1426,'Придельники с 2022'!$B$4:$X$28,'Форма 1'!AH$8),"")</f>
        <v/>
      </c>
      <c r="R1426" s="103" t="str">
        <f>IF(ISNUMBER('Форма 1'!AI1426),'Форма 1'!$H1426*VLOOKUP('Форма 1'!$F1426,'Придельники с 2022'!$B$4:$X$28,'Форма 1'!AI$8),"")</f>
        <v/>
      </c>
      <c r="S1426" s="103" t="str">
        <f>IF(ISNUMBER('Форма 1'!AJ1426),'Форма 1'!$H1426*VLOOKUP('Форма 1'!$F1426,'Придельники с 2022'!$B$4:$X$28,'Форма 1'!AJ$8),"")</f>
        <v/>
      </c>
      <c r="T1426" s="87"/>
    </row>
    <row r="1427" spans="1:20">
      <c r="A1427" s="188">
        <f>A1426+1</f>
        <v>22</v>
      </c>
      <c r="B1427" s="194" t="s">
        <v>345</v>
      </c>
      <c r="C1427" s="99">
        <f>SUM(D1427:J1427,L1427:T1427)</f>
        <v>11502890.784</v>
      </c>
      <c r="D1427" s="103" t="str">
        <f>IF(ISNUMBER('Форма 1'!U1427),'Форма 1'!$H1427*VLOOKUP('Форма 1'!$F1427,'Придельники с 2022'!$B$4:$X$28,'Форма 1'!U$8),"")</f>
        <v/>
      </c>
      <c r="E1427" s="103" t="str">
        <f>IF(ISNUMBER('Форма 1'!V1427),'Форма 1'!$H1427*VLOOKUP('Форма 1'!$F1427,'Придельники с 2022'!$B$4:$X$28,'Форма 1'!V$8),"")</f>
        <v/>
      </c>
      <c r="F1427" s="103" t="str">
        <f>IF(ISNUMBER('Форма 1'!W1427),'Форма 1'!$H1427*VLOOKUP('Форма 1'!$F1427,'Придельники с 2022'!$B$4:$X$28,'Форма 1'!W$8),"")</f>
        <v/>
      </c>
      <c r="G1427" s="103" t="str">
        <f>IF(ISNUMBER('Форма 1'!X1427),'Форма 1'!$H1427*VLOOKUP('Форма 1'!$F1427,'Придельники с 2022'!$B$4:$X$28,'Форма 1'!X$8),"")</f>
        <v/>
      </c>
      <c r="H1427" s="103" t="str">
        <f>IF(ISNUMBER('Форма 1'!Y1427),'Форма 1'!$H1427*VLOOKUP('Форма 1'!$F1427,'Придельники с 2022'!$B$4:$X$28,'Форма 1'!Y$8),"")</f>
        <v/>
      </c>
      <c r="I1427" s="103" t="str">
        <f>IF(ISNUMBER('Форма 1'!Z1427),'Форма 1'!$H1427*VLOOKUP('Форма 1'!$F1427,'Придельники с 2022'!$B$4:$X$28,'Форма 1'!Z$8),"")</f>
        <v/>
      </c>
      <c r="J1427" s="103" t="str">
        <f>IF(ISNUMBER('Форма 1'!AA1427),'Форма 1'!$H1427*VLOOKUP('Форма 1'!$F1427,'Придельники с 2022'!$B$4:$X$28,'Форма 1'!AA$8),"")</f>
        <v/>
      </c>
      <c r="K1427" s="90"/>
      <c r="L1427" s="87"/>
      <c r="M1427" s="103">
        <f>IF(ISNUMBER('Форма 1'!AD1427),'Форма 1'!$H1427*VLOOKUP('Форма 1'!$F1427,'Придельники с 2022'!$B$4:$X$28,'Форма 1'!AD$8),"")</f>
        <v>11502890.784</v>
      </c>
      <c r="N1427" s="103" t="str">
        <f>IF(ISBLANK('Форма 1'!$AE1427),"",IF('Форма 1'!$AE1427=1,'Форма 1'!$H1427*VLOOKUP('Форма 1'!$F1427,'Придельники с 2022'!$B$4:$X$28,'Форма 1'!$AE$8,0),IF('Форма 1'!$AE1427=2,'Форма 1'!$H1427*VLOOKUP('Форма 1'!$F1427,'Придельники с 2022'!$B$4:$X$28,13,0),IF('Форма 1'!$AE1427=3,'Форма 1'!$H1427*VLOOKUP('Форма 1'!$F1427,'Придельники с 2022'!$B$4:$X$28,12,0)))))</f>
        <v/>
      </c>
      <c r="O1427" s="103" t="str">
        <f>IF(ISNUMBER('Форма 1'!AF1427),'Форма 1'!$H1427*VLOOKUP('Форма 1'!$F1427,'Придельники с 2022'!$B$4:$X$28,'Форма 1'!AF$8),"")</f>
        <v/>
      </c>
      <c r="P1427" s="87"/>
      <c r="Q1427" s="103" t="str">
        <f>IF(ISNUMBER('Форма 1'!AH1427),'Форма 1'!$H1427*VLOOKUP('Форма 1'!$F1427,'Придельники с 2022'!$B$4:$X$28,'Форма 1'!AH$8),"")</f>
        <v/>
      </c>
      <c r="R1427" s="103" t="str">
        <f>IF(ISNUMBER('Форма 1'!AI1427),'Форма 1'!$H1427*VLOOKUP('Форма 1'!$F1427,'Придельники с 2022'!$B$4:$X$28,'Форма 1'!AI$8),"")</f>
        <v/>
      </c>
      <c r="S1427" s="103" t="str">
        <f>IF(ISNUMBER('Форма 1'!AJ1427),'Форма 1'!$H1427*VLOOKUP('Форма 1'!$F1427,'Придельники с 2022'!$B$4:$X$28,'Форма 1'!AJ$8),"")</f>
        <v/>
      </c>
      <c r="T1427" s="87"/>
    </row>
    <row r="1428" spans="1:20">
      <c r="A1428" s="188">
        <f>A1427+1</f>
        <v>23</v>
      </c>
      <c r="B1428" s="189" t="s">
        <v>344</v>
      </c>
      <c r="C1428" s="99">
        <f t="shared" si="124"/>
        <v>1235164.9680000001</v>
      </c>
      <c r="D1428" s="103" t="str">
        <f>IF(ISNUMBER('Форма 1'!U1428),'Форма 1'!$H1428*VLOOKUP('Форма 1'!$F1428,'Придельники с 2022'!$B$4:$X$28,'Форма 1'!U$8),"")</f>
        <v/>
      </c>
      <c r="E1428" s="103" t="str">
        <f>IF(ISNUMBER('Форма 1'!V1428),'Форма 1'!$H1428*VLOOKUP('Форма 1'!$F1428,'Придельники с 2022'!$B$4:$X$28,'Форма 1'!V$8),"")</f>
        <v/>
      </c>
      <c r="F1428" s="103" t="str">
        <f>IF(ISNUMBER('Форма 1'!W1428),'Форма 1'!$H1428*VLOOKUP('Форма 1'!$F1428,'Придельники с 2022'!$B$4:$X$28,'Форма 1'!W$8),"")</f>
        <v/>
      </c>
      <c r="G1428" s="103" t="str">
        <f>IF(ISNUMBER('Форма 1'!X1428),'Форма 1'!$H1428*VLOOKUP('Форма 1'!$F1428,'Придельники с 2022'!$B$4:$X$28,'Форма 1'!X$8),"")</f>
        <v/>
      </c>
      <c r="H1428" s="103" t="str">
        <f>IF(ISNUMBER('Форма 1'!Y1428),'Форма 1'!$H1428*VLOOKUP('Форма 1'!$F1428,'Придельники с 2022'!$B$4:$X$28,'Форма 1'!Y$8),"")</f>
        <v/>
      </c>
      <c r="I1428" s="103">
        <f>IF(ISNUMBER('Форма 1'!Z1428),'Форма 1'!$H1428*VLOOKUP('Форма 1'!$F1428,'Придельники с 2022'!$B$4:$X$28,'Форма 1'!Z$8),"")</f>
        <v>1235164.9680000001</v>
      </c>
      <c r="J1428" s="103" t="str">
        <f>IF(ISNUMBER('Форма 1'!AA1428),'Форма 1'!$H1428*VLOOKUP('Форма 1'!$F1428,'Придельники с 2022'!$B$4:$X$28,'Форма 1'!AA$8),"")</f>
        <v/>
      </c>
      <c r="K1428" s="90"/>
      <c r="L1428" s="87"/>
      <c r="M1428" s="103" t="str">
        <f>IF(ISNUMBER('Форма 1'!AD1428),'Форма 1'!$H1428*VLOOKUP('Форма 1'!$F1428,'Придельники с 2022'!$B$4:$X$28,'Форма 1'!AD$8),"")</f>
        <v/>
      </c>
      <c r="N1428" s="103" t="str">
        <f>IF(ISBLANK('Форма 1'!$AE1428),"",IF('Форма 1'!$AE1428=1,'Форма 1'!$H1428*VLOOKUP('Форма 1'!$F1428,'Придельники с 2022'!$B$4:$X$28,'Форма 1'!$AE$8,0),IF('Форма 1'!$AE1428=2,'Форма 1'!$H1428*VLOOKUP('Форма 1'!$F1428,'Придельники с 2022'!$B$4:$X$28,13,0),IF('Форма 1'!$AE1428=3,'Форма 1'!$H1428*VLOOKUP('Форма 1'!$F1428,'Придельники с 2022'!$B$4:$X$28,12,0)))))</f>
        <v/>
      </c>
      <c r="O1428" s="103" t="str">
        <f>IF(ISNUMBER('Форма 1'!AF1428),'Форма 1'!$H1428*VLOOKUP('Форма 1'!$F1428,'Придельники с 2022'!$B$4:$X$28,'Форма 1'!AF$8),"")</f>
        <v/>
      </c>
      <c r="P1428" s="87"/>
      <c r="Q1428" s="103" t="str">
        <f>IF(ISNUMBER('Форма 1'!AH1428),'Форма 1'!$H1428*VLOOKUP('Форма 1'!$F1428,'Придельники с 2022'!$B$4:$X$28,'Форма 1'!AH$8),"")</f>
        <v/>
      </c>
      <c r="R1428" s="103" t="str">
        <f>IF(ISNUMBER('Форма 1'!AI1428),'Форма 1'!$H1428*VLOOKUP('Форма 1'!$F1428,'Придельники с 2022'!$B$4:$X$28,'Форма 1'!AI$8),"")</f>
        <v/>
      </c>
      <c r="S1428" s="103" t="str">
        <f>IF(ISNUMBER('Форма 1'!AJ1428),'Форма 1'!$H1428*VLOOKUP('Форма 1'!$F1428,'Придельники с 2022'!$B$4:$X$28,'Форма 1'!AJ$8),"")</f>
        <v/>
      </c>
      <c r="T1428" s="87"/>
    </row>
    <row r="1429" spans="1:20">
      <c r="A1429" s="188">
        <f t="shared" si="122"/>
        <v>24</v>
      </c>
      <c r="B1429" s="189" t="s">
        <v>1535</v>
      </c>
      <c r="C1429" s="99">
        <f t="shared" si="124"/>
        <v>20690972.287999999</v>
      </c>
      <c r="D1429" s="103" t="str">
        <f>IF(ISNUMBER('Форма 1'!U1429),'Форма 1'!$H1429*VLOOKUP('Форма 1'!$F1429,'Придельники с 2022'!$B$4:$X$28,'Форма 1'!U$8),"")</f>
        <v/>
      </c>
      <c r="E1429" s="103" t="str">
        <f>IF(ISNUMBER('Форма 1'!V1429),'Форма 1'!$H1429*VLOOKUP('Форма 1'!$F1429,'Придельники с 2022'!$B$4:$X$28,'Форма 1'!V$8),"")</f>
        <v/>
      </c>
      <c r="F1429" s="103" t="str">
        <f>IF(ISNUMBER('Форма 1'!W1429),'Форма 1'!$H1429*VLOOKUP('Форма 1'!$F1429,'Придельники с 2022'!$B$4:$X$28,'Форма 1'!W$8),"")</f>
        <v/>
      </c>
      <c r="G1429" s="103" t="str">
        <f>IF(ISNUMBER('Форма 1'!X1429),'Форма 1'!$H1429*VLOOKUP('Форма 1'!$F1429,'Придельники с 2022'!$B$4:$X$28,'Форма 1'!X$8),"")</f>
        <v/>
      </c>
      <c r="H1429" s="103" t="str">
        <f>IF(ISNUMBER('Форма 1'!Y1429),'Форма 1'!$H1429*VLOOKUP('Форма 1'!$F1429,'Придельники с 2022'!$B$4:$X$28,'Форма 1'!Y$8),"")</f>
        <v/>
      </c>
      <c r="I1429" s="103" t="str">
        <f>IF(ISNUMBER('Форма 1'!Z1429),'Форма 1'!$H1429*VLOOKUP('Форма 1'!$F1429,'Придельники с 2022'!$B$4:$X$28,'Форма 1'!Z$8),"")</f>
        <v/>
      </c>
      <c r="J1429" s="103" t="str">
        <f>IF(ISNUMBER('Форма 1'!AA1429),'Форма 1'!$H1429*VLOOKUP('Форма 1'!$F1429,'Придельники с 2022'!$B$4:$X$28,'Форма 1'!AA$8),"")</f>
        <v/>
      </c>
      <c r="K1429" s="90"/>
      <c r="L1429" s="87"/>
      <c r="M1429" s="103">
        <f>IF(ISNUMBER('Форма 1'!AD1429),'Форма 1'!$H1429*VLOOKUP('Форма 1'!$F1429,'Придельники с 2022'!$B$4:$X$28,'Форма 1'!AD$8),"")</f>
        <v>20690972.287999999</v>
      </c>
      <c r="N1429" s="103" t="str">
        <f>IF(ISBLANK('Форма 1'!$AE1429),"",IF('Форма 1'!$AE1429=1,'Форма 1'!$H1429*VLOOKUP('Форма 1'!$F1429,'Придельники с 2022'!$B$4:$X$28,'Форма 1'!$AE$8,0),IF('Форма 1'!$AE1429=2,'Форма 1'!$H1429*VLOOKUP('Форма 1'!$F1429,'Придельники с 2022'!$B$4:$X$28,13,0),IF('Форма 1'!$AE1429=3,'Форма 1'!$H1429*VLOOKUP('Форма 1'!$F1429,'Придельники с 2022'!$B$4:$X$28,12,0)))))</f>
        <v/>
      </c>
      <c r="O1429" s="103" t="str">
        <f>IF(ISNUMBER('Форма 1'!AF1429),'Форма 1'!$H1429*VLOOKUP('Форма 1'!$F1429,'Придельники с 2022'!$B$4:$X$28,'Форма 1'!AF$8),"")</f>
        <v/>
      </c>
      <c r="P1429" s="87"/>
      <c r="Q1429" s="103" t="str">
        <f>IF(ISNUMBER('Форма 1'!AH1429),'Форма 1'!$H1429*VLOOKUP('Форма 1'!$F1429,'Придельники с 2022'!$B$4:$X$28,'Форма 1'!AH$8),"")</f>
        <v/>
      </c>
      <c r="R1429" s="103" t="str">
        <f>IF(ISNUMBER('Форма 1'!AI1429),'Форма 1'!$H1429*VLOOKUP('Форма 1'!$F1429,'Придельники с 2022'!$B$4:$X$28,'Форма 1'!AI$8),"")</f>
        <v/>
      </c>
      <c r="S1429" s="103" t="str">
        <f>IF(ISNUMBER('Форма 1'!AJ1429),'Форма 1'!$H1429*VLOOKUP('Форма 1'!$F1429,'Придельники с 2022'!$B$4:$X$28,'Форма 1'!AJ$8),"")</f>
        <v/>
      </c>
      <c r="T1429" s="87"/>
    </row>
    <row r="1430" spans="1:20">
      <c r="A1430" s="188">
        <f t="shared" si="122"/>
        <v>25</v>
      </c>
      <c r="B1430" s="189" t="s">
        <v>1536</v>
      </c>
      <c r="C1430" s="99">
        <f t="shared" si="124"/>
        <v>17408356.560000002</v>
      </c>
      <c r="D1430" s="103" t="str">
        <f>IF(ISNUMBER('Форма 1'!U1430),'Форма 1'!$H1430*VLOOKUP('Форма 1'!$F1430,'Придельники с 2022'!$B$4:$X$28,'Форма 1'!U$8),"")</f>
        <v/>
      </c>
      <c r="E1430" s="103" t="str">
        <f>IF(ISNUMBER('Форма 1'!V1430),'Форма 1'!$H1430*VLOOKUP('Форма 1'!$F1430,'Придельники с 2022'!$B$4:$X$28,'Форма 1'!V$8),"")</f>
        <v/>
      </c>
      <c r="F1430" s="103" t="str">
        <f>IF(ISNUMBER('Форма 1'!W1430),'Форма 1'!$H1430*VLOOKUP('Форма 1'!$F1430,'Придельники с 2022'!$B$4:$X$28,'Форма 1'!W$8),"")</f>
        <v/>
      </c>
      <c r="G1430" s="103" t="str">
        <f>IF(ISNUMBER('Форма 1'!X1430),'Форма 1'!$H1430*VLOOKUP('Форма 1'!$F1430,'Придельники с 2022'!$B$4:$X$28,'Форма 1'!X$8),"")</f>
        <v/>
      </c>
      <c r="H1430" s="103" t="str">
        <f>IF(ISNUMBER('Форма 1'!Y1430),'Форма 1'!$H1430*VLOOKUP('Форма 1'!$F1430,'Придельники с 2022'!$B$4:$X$28,'Форма 1'!Y$8),"")</f>
        <v/>
      </c>
      <c r="I1430" s="103" t="str">
        <f>IF(ISNUMBER('Форма 1'!Z1430),'Форма 1'!$H1430*VLOOKUP('Форма 1'!$F1430,'Придельники с 2022'!$B$4:$X$28,'Форма 1'!Z$8),"")</f>
        <v/>
      </c>
      <c r="J1430" s="103" t="str">
        <f>IF(ISNUMBER('Форма 1'!AA1430),'Форма 1'!$H1430*VLOOKUP('Форма 1'!$F1430,'Придельники с 2022'!$B$4:$X$28,'Форма 1'!AA$8),"")</f>
        <v/>
      </c>
      <c r="K1430" s="90"/>
      <c r="L1430" s="87"/>
      <c r="M1430" s="103">
        <f>IF(ISNUMBER('Форма 1'!AD1430),'Форма 1'!$H1430*VLOOKUP('Форма 1'!$F1430,'Придельники с 2022'!$B$4:$X$28,'Форма 1'!AD$8),"")</f>
        <v>17408356.560000002</v>
      </c>
      <c r="N1430" s="103" t="str">
        <f>IF(ISBLANK('Форма 1'!$AE1430),"",IF('Форма 1'!$AE1430=1,'Форма 1'!$H1430*VLOOKUP('Форма 1'!$F1430,'Придельники с 2022'!$B$4:$X$28,'Форма 1'!$AE$8,0),IF('Форма 1'!$AE1430=2,'Форма 1'!$H1430*VLOOKUP('Форма 1'!$F1430,'Придельники с 2022'!$B$4:$X$28,13,0),IF('Форма 1'!$AE1430=3,'Форма 1'!$H1430*VLOOKUP('Форма 1'!$F1430,'Придельники с 2022'!$B$4:$X$28,12,0)))))</f>
        <v/>
      </c>
      <c r="O1430" s="103" t="str">
        <f>IF(ISNUMBER('Форма 1'!AF1430),'Форма 1'!$H1430*VLOOKUP('Форма 1'!$F1430,'Придельники с 2022'!$B$4:$X$28,'Форма 1'!AF$8),"")</f>
        <v/>
      </c>
      <c r="P1430" s="87"/>
      <c r="Q1430" s="103" t="str">
        <f>IF(ISNUMBER('Форма 1'!AH1430),'Форма 1'!$H1430*VLOOKUP('Форма 1'!$F1430,'Придельники с 2022'!$B$4:$X$28,'Форма 1'!AH$8),"")</f>
        <v/>
      </c>
      <c r="R1430" s="103" t="str">
        <f>IF(ISNUMBER('Форма 1'!AI1430),'Форма 1'!$H1430*VLOOKUP('Форма 1'!$F1430,'Придельники с 2022'!$B$4:$X$28,'Форма 1'!AI$8),"")</f>
        <v/>
      </c>
      <c r="S1430" s="103" t="str">
        <f>IF(ISNUMBER('Форма 1'!AJ1430),'Форма 1'!$H1430*VLOOKUP('Форма 1'!$F1430,'Придельники с 2022'!$B$4:$X$28,'Форма 1'!AJ$8),"")</f>
        <v/>
      </c>
      <c r="T1430" s="87"/>
    </row>
    <row r="1431" spans="1:20">
      <c r="A1431" s="188">
        <f t="shared" si="122"/>
        <v>26</v>
      </c>
      <c r="B1431" s="189" t="s">
        <v>1537</v>
      </c>
      <c r="C1431" s="99">
        <f t="shared" si="124"/>
        <v>15801950.976000002</v>
      </c>
      <c r="D1431" s="103" t="str">
        <f>IF(ISNUMBER('Форма 1'!U1431),'Форма 1'!$H1431*VLOOKUP('Форма 1'!$F1431,'Придельники с 2022'!$B$4:$X$28,'Форма 1'!U$8),"")</f>
        <v/>
      </c>
      <c r="E1431" s="103" t="str">
        <f>IF(ISNUMBER('Форма 1'!V1431),'Форма 1'!$H1431*VLOOKUP('Форма 1'!$F1431,'Придельники с 2022'!$B$4:$X$28,'Форма 1'!V$8),"")</f>
        <v/>
      </c>
      <c r="F1431" s="103" t="str">
        <f>IF(ISNUMBER('Форма 1'!W1431),'Форма 1'!$H1431*VLOOKUP('Форма 1'!$F1431,'Придельники с 2022'!$B$4:$X$28,'Форма 1'!W$8),"")</f>
        <v/>
      </c>
      <c r="G1431" s="103" t="str">
        <f>IF(ISNUMBER('Форма 1'!X1431),'Форма 1'!$H1431*VLOOKUP('Форма 1'!$F1431,'Придельники с 2022'!$B$4:$X$28,'Форма 1'!X$8),"")</f>
        <v/>
      </c>
      <c r="H1431" s="103" t="str">
        <f>IF(ISNUMBER('Форма 1'!Y1431),'Форма 1'!$H1431*VLOOKUP('Форма 1'!$F1431,'Придельники с 2022'!$B$4:$X$28,'Форма 1'!Y$8),"")</f>
        <v/>
      </c>
      <c r="I1431" s="103" t="str">
        <f>IF(ISNUMBER('Форма 1'!Z1431),'Форма 1'!$H1431*VLOOKUP('Форма 1'!$F1431,'Придельники с 2022'!$B$4:$X$28,'Форма 1'!Z$8),"")</f>
        <v/>
      </c>
      <c r="J1431" s="103" t="str">
        <f>IF(ISNUMBER('Форма 1'!AA1431),'Форма 1'!$H1431*VLOOKUP('Форма 1'!$F1431,'Придельники с 2022'!$B$4:$X$28,'Форма 1'!AA$8),"")</f>
        <v/>
      </c>
      <c r="K1431" s="92"/>
      <c r="L1431" s="88"/>
      <c r="M1431" s="103">
        <f>IF(ISNUMBER('Форма 1'!AD1431),'Форма 1'!$H1431*VLOOKUP('Форма 1'!$F1431,'Придельники с 2022'!$B$4:$X$28,'Форма 1'!AD$8),"")</f>
        <v>15801950.976000002</v>
      </c>
      <c r="N1431" s="103" t="str">
        <f>IF(ISBLANK('Форма 1'!$AE1431),"",IF('Форма 1'!$AE1431=1,'Форма 1'!$H1431*VLOOKUP('Форма 1'!$F1431,'Придельники с 2022'!$B$4:$X$28,'Форма 1'!$AE$8,0),IF('Форма 1'!$AE1431=2,'Форма 1'!$H1431*VLOOKUP('Форма 1'!$F1431,'Придельники с 2022'!$B$4:$X$28,13,0),IF('Форма 1'!$AE1431=3,'Форма 1'!$H1431*VLOOKUP('Форма 1'!$F1431,'Придельники с 2022'!$B$4:$X$28,12,0)))))</f>
        <v/>
      </c>
      <c r="O1431" s="103" t="str">
        <f>IF(ISNUMBER('Форма 1'!AF1431),'Форма 1'!$H1431*VLOOKUP('Форма 1'!$F1431,'Придельники с 2022'!$B$4:$X$28,'Форма 1'!AF$8),"")</f>
        <v/>
      </c>
      <c r="P1431" s="87"/>
      <c r="Q1431" s="103" t="str">
        <f>IF(ISNUMBER('Форма 1'!AH1431),'Форма 1'!$H1431*VLOOKUP('Форма 1'!$F1431,'Придельники с 2022'!$B$4:$X$28,'Форма 1'!AH$8),"")</f>
        <v/>
      </c>
      <c r="R1431" s="103" t="str">
        <f>IF(ISNUMBER('Форма 1'!AI1431),'Форма 1'!$H1431*VLOOKUP('Форма 1'!$F1431,'Придельники с 2022'!$B$4:$X$28,'Форма 1'!AI$8),"")</f>
        <v/>
      </c>
      <c r="S1431" s="103" t="str">
        <f>IF(ISNUMBER('Форма 1'!AJ1431),'Форма 1'!$H1431*VLOOKUP('Форма 1'!$F1431,'Придельники с 2022'!$B$4:$X$28,'Форма 1'!AJ$8),"")</f>
        <v/>
      </c>
      <c r="T1431" s="87"/>
    </row>
    <row r="1432" spans="1:20" ht="15.75">
      <c r="A1432" s="187">
        <v>0</v>
      </c>
      <c r="B1432" s="34" t="s">
        <v>351</v>
      </c>
      <c r="C1432" s="36">
        <f t="shared" ref="C1432:T1432" si="125">SUM(C1433:C1818)</f>
        <v>6956489663.2366009</v>
      </c>
      <c r="D1432" s="36">
        <f t="shared" si="125"/>
        <v>233236430.10849997</v>
      </c>
      <c r="E1432" s="36">
        <f t="shared" si="125"/>
        <v>180782893.17559996</v>
      </c>
      <c r="F1432" s="36">
        <f t="shared" si="125"/>
        <v>26589662.318</v>
      </c>
      <c r="G1432" s="36">
        <f t="shared" si="125"/>
        <v>94784655.993900016</v>
      </c>
      <c r="H1432" s="36">
        <f t="shared" si="125"/>
        <v>169582127.91480005</v>
      </c>
      <c r="I1432" s="36">
        <f t="shared" si="125"/>
        <v>103084788.06140001</v>
      </c>
      <c r="J1432" s="36">
        <f t="shared" si="125"/>
        <v>35332757.463</v>
      </c>
      <c r="K1432" s="39">
        <f t="shared" si="125"/>
        <v>161</v>
      </c>
      <c r="L1432" s="36">
        <f t="shared" si="125"/>
        <v>509769706.96000004</v>
      </c>
      <c r="M1432" s="36">
        <f t="shared" si="125"/>
        <v>2267366377.2695994</v>
      </c>
      <c r="N1432" s="36">
        <f t="shared" si="125"/>
        <v>2978704892.0362005</v>
      </c>
      <c r="O1432" s="36">
        <f t="shared" si="125"/>
        <v>164424456.65940002</v>
      </c>
      <c r="P1432" s="36">
        <f t="shared" si="125"/>
        <v>6713091.0299999993</v>
      </c>
      <c r="Q1432" s="36">
        <f t="shared" si="125"/>
        <v>179190664.17399991</v>
      </c>
      <c r="R1432" s="36">
        <f t="shared" si="125"/>
        <v>5793633.0911999997</v>
      </c>
      <c r="S1432" s="36">
        <f t="shared" si="125"/>
        <v>1133526.9810000001</v>
      </c>
      <c r="T1432" s="36">
        <f t="shared" si="125"/>
        <v>0</v>
      </c>
    </row>
    <row r="1433" spans="1:20">
      <c r="A1433" s="188">
        <f t="shared" si="122"/>
        <v>1</v>
      </c>
      <c r="B1433" s="189" t="s">
        <v>1538</v>
      </c>
      <c r="C1433" s="99">
        <f t="shared" si="124"/>
        <v>13844270.832</v>
      </c>
      <c r="D1433" s="103" t="str">
        <f>IF(ISNUMBER('Форма 1'!U1433),'Форма 1'!$H1433*VLOOKUP('Форма 1'!$F1433,'Придельники с 2022'!$B$4:$X$28,'Форма 1'!U$8),"")</f>
        <v/>
      </c>
      <c r="E1433" s="103" t="str">
        <f>IF(ISNUMBER('Форма 1'!V1433),'Форма 1'!$H1433*VLOOKUP('Форма 1'!$F1433,'Придельники с 2022'!$B$4:$X$28,'Форма 1'!V$8),"")</f>
        <v/>
      </c>
      <c r="F1433" s="103" t="str">
        <f>IF(ISNUMBER('Форма 1'!W1433),'Форма 1'!$H1433*VLOOKUP('Форма 1'!$F1433,'Придельники с 2022'!$B$4:$X$28,'Форма 1'!W$8),"")</f>
        <v/>
      </c>
      <c r="G1433" s="103" t="str">
        <f>IF(ISNUMBER('Форма 1'!X1433),'Форма 1'!$H1433*VLOOKUP('Форма 1'!$F1433,'Придельники с 2022'!$B$4:$X$28,'Форма 1'!X$8),"")</f>
        <v/>
      </c>
      <c r="H1433" s="103" t="str">
        <f>IF(ISNUMBER('Форма 1'!Y1433),'Форма 1'!$H1433*VLOOKUP('Форма 1'!$F1433,'Придельники с 2022'!$B$4:$X$28,'Форма 1'!Y$8),"")</f>
        <v/>
      </c>
      <c r="I1433" s="103" t="str">
        <f>IF(ISNUMBER('Форма 1'!Z1433),'Форма 1'!$H1433*VLOOKUP('Форма 1'!$F1433,'Придельники с 2022'!$B$4:$X$28,'Форма 1'!Z$8),"")</f>
        <v/>
      </c>
      <c r="J1433" s="103" t="str">
        <f>IF(ISNUMBER('Форма 1'!AA1433),'Форма 1'!$H1433*VLOOKUP('Форма 1'!$F1433,'Придельники с 2022'!$B$4:$X$28,'Форма 1'!AA$8),"")</f>
        <v/>
      </c>
      <c r="K1433" s="90"/>
      <c r="L1433" s="87"/>
      <c r="M1433" s="103">
        <f>IF(ISNUMBER('Форма 1'!AD1433),'Форма 1'!$H1433*VLOOKUP('Форма 1'!$F1433,'Придельники с 2022'!$B$4:$X$28,'Форма 1'!AD$8),"")</f>
        <v>13844270.832</v>
      </c>
      <c r="N1433" s="103" t="str">
        <f>IF(ISBLANK('Форма 1'!$AE1433),"",IF('Форма 1'!$AE1433=1,'Форма 1'!$H1433*VLOOKUP('Форма 1'!$F1433,'Придельники с 2022'!$B$4:$X$28,'Форма 1'!$AE$8,0),IF('Форма 1'!$AE1433=2,'Форма 1'!$H1433*VLOOKUP('Форма 1'!$F1433,'Придельники с 2022'!$B$4:$X$28,13,0),IF('Форма 1'!$AE1433=3,'Форма 1'!$H1433*VLOOKUP('Форма 1'!$F1433,'Придельники с 2022'!$B$4:$X$28,12,0)))))</f>
        <v/>
      </c>
      <c r="O1433" s="103" t="str">
        <f>IF(ISNUMBER('Форма 1'!AF1433),'Форма 1'!$H1433*VLOOKUP('Форма 1'!$F1433,'Придельники с 2022'!$B$4:$X$28,'Форма 1'!AF$8),"")</f>
        <v/>
      </c>
      <c r="P1433" s="87"/>
      <c r="Q1433" s="103" t="str">
        <f>IF(ISNUMBER('Форма 1'!AH1433),'Форма 1'!$H1433*VLOOKUP('Форма 1'!$F1433,'Придельники с 2022'!$B$4:$X$28,'Форма 1'!AH$8),"")</f>
        <v/>
      </c>
      <c r="R1433" s="103" t="str">
        <f>IF(ISNUMBER('Форма 1'!AI1433),'Форма 1'!$H1433*VLOOKUP('Форма 1'!$F1433,'Придельники с 2022'!$B$4:$X$28,'Форма 1'!AI$8),"")</f>
        <v/>
      </c>
      <c r="S1433" s="103" t="str">
        <f>IF(ISNUMBER('Форма 1'!AJ1433),'Форма 1'!$H1433*VLOOKUP('Форма 1'!$F1433,'Придельники с 2022'!$B$4:$X$28,'Форма 1'!AJ$8),"")</f>
        <v/>
      </c>
      <c r="T1433" s="87"/>
    </row>
    <row r="1434" spans="1:20">
      <c r="A1434" s="188">
        <f t="shared" si="122"/>
        <v>2</v>
      </c>
      <c r="B1434" s="189" t="s">
        <v>359</v>
      </c>
      <c r="C1434" s="99">
        <f>SUM(D1434:J1434,L1434:T1434)</f>
        <v>14519348.480000002</v>
      </c>
      <c r="D1434" s="103" t="str">
        <f>IF(ISNUMBER('Форма 1'!U1434),'Форма 1'!$H1434*VLOOKUP('Форма 1'!$F1434,'Придельники с 2022'!$B$4:$X$28,'Форма 1'!U$8),"")</f>
        <v/>
      </c>
      <c r="E1434" s="103" t="str">
        <f>IF(ISNUMBER('Форма 1'!V1434),'Форма 1'!$H1434*VLOOKUP('Форма 1'!$F1434,'Придельники с 2022'!$B$4:$X$28,'Форма 1'!V$8),"")</f>
        <v/>
      </c>
      <c r="F1434" s="103" t="str">
        <f>IF(ISNUMBER('Форма 1'!W1434),'Форма 1'!$H1434*VLOOKUP('Форма 1'!$F1434,'Придельники с 2022'!$B$4:$X$28,'Форма 1'!W$8),"")</f>
        <v/>
      </c>
      <c r="G1434" s="103" t="str">
        <f>IF(ISNUMBER('Форма 1'!X1434),'Форма 1'!$H1434*VLOOKUP('Форма 1'!$F1434,'Придельники с 2022'!$B$4:$X$28,'Форма 1'!X$8),"")</f>
        <v/>
      </c>
      <c r="H1434" s="103" t="str">
        <f>IF(ISNUMBER('Форма 1'!Y1434),'Форма 1'!$H1434*VLOOKUP('Форма 1'!$F1434,'Придельники с 2022'!$B$4:$X$28,'Форма 1'!Y$8),"")</f>
        <v/>
      </c>
      <c r="I1434" s="103" t="str">
        <f>IF(ISNUMBER('Форма 1'!Z1434),'Форма 1'!$H1434*VLOOKUP('Форма 1'!$F1434,'Придельники с 2022'!$B$4:$X$28,'Форма 1'!Z$8),"")</f>
        <v/>
      </c>
      <c r="J1434" s="103" t="str">
        <f>IF(ISNUMBER('Форма 1'!AA1434),'Форма 1'!$H1434*VLOOKUP('Форма 1'!$F1434,'Придельники с 2022'!$B$4:$X$28,'Форма 1'!AA$8),"")</f>
        <v/>
      </c>
      <c r="K1434" s="90"/>
      <c r="L1434" s="87"/>
      <c r="M1434" s="103">
        <f>IF(ISNUMBER('Форма 1'!AD1434),'Форма 1'!$H1434*VLOOKUP('Форма 1'!$F1434,'Придельники с 2022'!$B$4:$X$28,'Форма 1'!AD$8),"")</f>
        <v>14519348.480000002</v>
      </c>
      <c r="N1434" s="103" t="str">
        <f>IF(ISBLANK('Форма 1'!$AE1434),"",IF('Форма 1'!$AE1434=1,'Форма 1'!$H1434*VLOOKUP('Форма 1'!$F1434,'Придельники с 2022'!$B$4:$X$28,'Форма 1'!$AE$8,0),IF('Форма 1'!$AE1434=2,'Форма 1'!$H1434*VLOOKUP('Форма 1'!$F1434,'Придельники с 2022'!$B$4:$X$28,13,0),IF('Форма 1'!$AE1434=3,'Форма 1'!$H1434*VLOOKUP('Форма 1'!$F1434,'Придельники с 2022'!$B$4:$X$28,12,0)))))</f>
        <v/>
      </c>
      <c r="O1434" s="103" t="str">
        <f>IF(ISNUMBER('Форма 1'!AF1434),'Форма 1'!$H1434*VLOOKUP('Форма 1'!$F1434,'Придельники с 2022'!$B$4:$X$28,'Форма 1'!AF$8),"")</f>
        <v/>
      </c>
      <c r="P1434" s="87"/>
      <c r="Q1434" s="103" t="str">
        <f>IF(ISNUMBER('Форма 1'!AH1434),'Форма 1'!$H1434*VLOOKUP('Форма 1'!$F1434,'Придельники с 2022'!$B$4:$X$28,'Форма 1'!AH$8),"")</f>
        <v/>
      </c>
      <c r="R1434" s="103" t="str">
        <f>IF(ISNUMBER('Форма 1'!AI1434),'Форма 1'!$H1434*VLOOKUP('Форма 1'!$F1434,'Придельники с 2022'!$B$4:$X$28,'Форма 1'!AI$8),"")</f>
        <v/>
      </c>
      <c r="S1434" s="103" t="str">
        <f>IF(ISNUMBER('Форма 1'!AJ1434),'Форма 1'!$H1434*VLOOKUP('Форма 1'!$F1434,'Придельники с 2022'!$B$4:$X$28,'Форма 1'!AJ$8),"")</f>
        <v/>
      </c>
      <c r="T1434" s="87"/>
    </row>
    <row r="1435" spans="1:20">
      <c r="A1435" s="188">
        <f t="shared" si="122"/>
        <v>3</v>
      </c>
      <c r="B1435" s="189" t="s">
        <v>368</v>
      </c>
      <c r="C1435" s="99">
        <f t="shared" si="124"/>
        <v>3124610.7880000002</v>
      </c>
      <c r="D1435" s="103" t="str">
        <f>IF(ISNUMBER('Форма 1'!U1435),'Форма 1'!$H1435*VLOOKUP('Форма 1'!$F1435,'Придельники с 2022'!$B$4:$X$28,'Форма 1'!U$8),"")</f>
        <v/>
      </c>
      <c r="E1435" s="103" t="str">
        <f>IF(ISNUMBER('Форма 1'!V1435),'Форма 1'!$H1435*VLOOKUP('Форма 1'!$F1435,'Придельники с 2022'!$B$4:$X$28,'Форма 1'!V$8),"")</f>
        <v/>
      </c>
      <c r="F1435" s="103" t="str">
        <f>IF(ISNUMBER('Форма 1'!W1435),'Форма 1'!$H1435*VLOOKUP('Форма 1'!$F1435,'Придельники с 2022'!$B$4:$X$28,'Форма 1'!W$8),"")</f>
        <v/>
      </c>
      <c r="G1435" s="103" t="str">
        <f>IF(ISNUMBER('Форма 1'!X1435),'Форма 1'!$H1435*VLOOKUP('Форма 1'!$F1435,'Придельники с 2022'!$B$4:$X$28,'Форма 1'!X$8),"")</f>
        <v/>
      </c>
      <c r="H1435" s="103" t="str">
        <f>IF(ISNUMBER('Форма 1'!Y1435),'Форма 1'!$H1435*VLOOKUP('Форма 1'!$F1435,'Придельники с 2022'!$B$4:$X$28,'Форма 1'!Y$8),"")</f>
        <v/>
      </c>
      <c r="I1435" s="103" t="str">
        <f>IF(ISNUMBER('Форма 1'!Z1435),'Форма 1'!$H1435*VLOOKUP('Форма 1'!$F1435,'Придельники с 2022'!$B$4:$X$28,'Форма 1'!Z$8),"")</f>
        <v/>
      </c>
      <c r="J1435" s="103" t="str">
        <f>IF(ISNUMBER('Форма 1'!AA1435),'Форма 1'!$H1435*VLOOKUP('Форма 1'!$F1435,'Придельники с 2022'!$B$4:$X$28,'Форма 1'!AA$8),"")</f>
        <v/>
      </c>
      <c r="K1435" s="90"/>
      <c r="L1435" s="87"/>
      <c r="M1435" s="103" t="str">
        <f>IF(ISNUMBER('Форма 1'!AD1435),'Форма 1'!$H1435*VLOOKUP('Форма 1'!$F1435,'Придельники с 2022'!$B$4:$X$28,'Форма 1'!AD$8),"")</f>
        <v/>
      </c>
      <c r="N1435" s="103" t="str">
        <f>IF(ISBLANK('Форма 1'!$AE1435),"",IF('Форма 1'!$AE1435=1,'Форма 1'!$H1435*VLOOKUP('Форма 1'!$F1435,'Придельники с 2022'!$B$4:$X$28,'Форма 1'!$AE$8,0),IF('Форма 1'!$AE1435=2,'Форма 1'!$H1435*VLOOKUP('Форма 1'!$F1435,'Придельники с 2022'!$B$4:$X$28,13,0),IF('Форма 1'!$AE1435=3,'Форма 1'!$H1435*VLOOKUP('Форма 1'!$F1435,'Придельники с 2022'!$B$4:$X$28,12,0)))))</f>
        <v/>
      </c>
      <c r="O1435" s="103" t="str">
        <f>IF(ISNUMBER('Форма 1'!AF1435),'Форма 1'!$H1435*VLOOKUP('Форма 1'!$F1435,'Придельники с 2022'!$B$4:$X$28,'Форма 1'!AF$8),"")</f>
        <v/>
      </c>
      <c r="P1435" s="87"/>
      <c r="Q1435" s="103">
        <f>IF(ISNUMBER('Форма 1'!AH1435),'Форма 1'!$H1435*VLOOKUP('Форма 1'!$F1435,'Придельники с 2022'!$B$4:$X$28,'Форма 1'!AH$8),"")</f>
        <v>3124610.7880000002</v>
      </c>
      <c r="R1435" s="103" t="str">
        <f>IF(ISNUMBER('Форма 1'!AI1435),'Форма 1'!$H1435*VLOOKUP('Форма 1'!$F1435,'Придельники с 2022'!$B$4:$X$28,'Форма 1'!AI$8),"")</f>
        <v/>
      </c>
      <c r="S1435" s="103" t="str">
        <f>IF(ISNUMBER('Форма 1'!AJ1435),'Форма 1'!$H1435*VLOOKUP('Форма 1'!$F1435,'Придельники с 2022'!$B$4:$X$28,'Форма 1'!AJ$8),"")</f>
        <v/>
      </c>
      <c r="T1435" s="87"/>
    </row>
    <row r="1436" spans="1:20">
      <c r="A1436" s="188">
        <f t="shared" si="122"/>
        <v>4</v>
      </c>
      <c r="B1436" s="189" t="s">
        <v>1539</v>
      </c>
      <c r="C1436" s="99">
        <f t="shared" si="124"/>
        <v>21397743.366999999</v>
      </c>
      <c r="D1436" s="103">
        <f>IF(ISNUMBER('Форма 1'!U1436),'Форма 1'!$H1436*VLOOKUP('Форма 1'!$F1436,'Придельники с 2022'!$B$4:$X$28,'Форма 1'!U$8),"")</f>
        <v>2058227.1710000001</v>
      </c>
      <c r="E1436" s="103" t="str">
        <f>IF(ISNUMBER('Форма 1'!V1436),'Форма 1'!$H1436*VLOOKUP('Форма 1'!$F1436,'Придельники с 2022'!$B$4:$X$28,'Форма 1'!V$8),"")</f>
        <v/>
      </c>
      <c r="F1436" s="103" t="str">
        <f>IF(ISNUMBER('Форма 1'!W1436),'Форма 1'!$H1436*VLOOKUP('Форма 1'!$F1436,'Придельники с 2022'!$B$4:$X$28,'Форма 1'!W$8),"")</f>
        <v/>
      </c>
      <c r="G1436" s="103" t="str">
        <f>IF(ISNUMBER('Форма 1'!X1436),'Форма 1'!$H1436*VLOOKUP('Форма 1'!$F1436,'Придельники с 2022'!$B$4:$X$28,'Форма 1'!X$8),"")</f>
        <v/>
      </c>
      <c r="H1436" s="103" t="str">
        <f>IF(ISNUMBER('Форма 1'!Y1436),'Форма 1'!$H1436*VLOOKUP('Форма 1'!$F1436,'Придельники с 2022'!$B$4:$X$28,'Форма 1'!Y$8),"")</f>
        <v/>
      </c>
      <c r="I1436" s="103" t="str">
        <f>IF(ISNUMBER('Форма 1'!Z1436),'Форма 1'!$H1436*VLOOKUP('Форма 1'!$F1436,'Придельники с 2022'!$B$4:$X$28,'Форма 1'!Z$8),"")</f>
        <v/>
      </c>
      <c r="J1436" s="103" t="str">
        <f>IF(ISNUMBER('Форма 1'!AA1436),'Форма 1'!$H1436*VLOOKUP('Форма 1'!$F1436,'Придельники с 2022'!$B$4:$X$28,'Форма 1'!AA$8),"")</f>
        <v/>
      </c>
      <c r="K1436" s="90"/>
      <c r="L1436" s="87"/>
      <c r="M1436" s="103" t="str">
        <f>IF(ISNUMBER('Форма 1'!AD1436),'Форма 1'!$H1436*VLOOKUP('Форма 1'!$F1436,'Придельники с 2022'!$B$4:$X$28,'Форма 1'!AD$8),"")</f>
        <v/>
      </c>
      <c r="N1436" s="103">
        <f>IF(ISBLANK('Форма 1'!$AE1436),"",IF('Форма 1'!$AE1436=1,'Форма 1'!$H1436*VLOOKUP('Форма 1'!$F1436,'Придельники с 2022'!$B$4:$X$28,'Форма 1'!$AE$8,0),IF('Форма 1'!$AE1436=2,'Форма 1'!$H1436*VLOOKUP('Форма 1'!$F1436,'Придельники с 2022'!$B$4:$X$28,13,0),IF('Форма 1'!$AE1436=3,'Форма 1'!$H1436*VLOOKUP('Форма 1'!$F1436,'Придельники с 2022'!$B$4:$X$28,12,0)))))</f>
        <v>19339516.195999999</v>
      </c>
      <c r="O1436" s="103" t="str">
        <f>IF(ISNUMBER('Форма 1'!AF1436),'Форма 1'!$H1436*VLOOKUP('Форма 1'!$F1436,'Придельники с 2022'!$B$4:$X$28,'Форма 1'!AF$8),"")</f>
        <v/>
      </c>
      <c r="P1436" s="87"/>
      <c r="Q1436" s="103" t="str">
        <f>IF(ISNUMBER('Форма 1'!AH1436),'Форма 1'!$H1436*VLOOKUP('Форма 1'!$F1436,'Придельники с 2022'!$B$4:$X$28,'Форма 1'!AH$8),"")</f>
        <v/>
      </c>
      <c r="R1436" s="103" t="str">
        <f>IF(ISNUMBER('Форма 1'!AI1436),'Форма 1'!$H1436*VLOOKUP('Форма 1'!$F1436,'Придельники с 2022'!$B$4:$X$28,'Форма 1'!AI$8),"")</f>
        <v/>
      </c>
      <c r="S1436" s="103" t="str">
        <f>IF(ISNUMBER('Форма 1'!AJ1436),'Форма 1'!$H1436*VLOOKUP('Форма 1'!$F1436,'Придельники с 2022'!$B$4:$X$28,'Форма 1'!AJ$8),"")</f>
        <v/>
      </c>
      <c r="T1436" s="87"/>
    </row>
    <row r="1437" spans="1:20">
      <c r="A1437" s="188">
        <f t="shared" si="122"/>
        <v>5</v>
      </c>
      <c r="B1437" s="119" t="s">
        <v>1540</v>
      </c>
      <c r="C1437" s="99">
        <f t="shared" si="124"/>
        <v>54269485.805</v>
      </c>
      <c r="D1437" s="103" t="str">
        <f>IF(ISNUMBER('Форма 1'!U1437),'Форма 1'!$H1437*VLOOKUP('Форма 1'!$F1437,'Придельники с 2022'!$B$4:$X$28,'Форма 1'!U$8),"")</f>
        <v/>
      </c>
      <c r="E1437" s="103" t="str">
        <f>IF(ISNUMBER('Форма 1'!V1437),'Форма 1'!$H1437*VLOOKUP('Форма 1'!$F1437,'Придельники с 2022'!$B$4:$X$28,'Форма 1'!V$8),"")</f>
        <v/>
      </c>
      <c r="F1437" s="103" t="str">
        <f>IF(ISNUMBER('Форма 1'!W1437),'Форма 1'!$H1437*VLOOKUP('Форма 1'!$F1437,'Придельники с 2022'!$B$4:$X$28,'Форма 1'!W$8),"")</f>
        <v/>
      </c>
      <c r="G1437" s="103" t="str">
        <f>IF(ISNUMBER('Форма 1'!X1437),'Форма 1'!$H1437*VLOOKUP('Форма 1'!$F1437,'Придельники с 2022'!$B$4:$X$28,'Форма 1'!X$8),"")</f>
        <v/>
      </c>
      <c r="H1437" s="103" t="str">
        <f>IF(ISNUMBER('Форма 1'!Y1437),'Форма 1'!$H1437*VLOOKUP('Форма 1'!$F1437,'Придельники с 2022'!$B$4:$X$28,'Форма 1'!Y$8),"")</f>
        <v/>
      </c>
      <c r="I1437" s="103" t="str">
        <f>IF(ISNUMBER('Форма 1'!Z1437),'Форма 1'!$H1437*VLOOKUP('Форма 1'!$F1437,'Придельники с 2022'!$B$4:$X$28,'Форма 1'!Z$8),"")</f>
        <v/>
      </c>
      <c r="J1437" s="103" t="str">
        <f>IF(ISNUMBER('Форма 1'!AA1437),'Форма 1'!$H1437*VLOOKUP('Форма 1'!$F1437,'Придельники с 2022'!$B$4:$X$28,'Форма 1'!AA$8),"")</f>
        <v/>
      </c>
      <c r="K1437" s="90"/>
      <c r="L1437" s="87"/>
      <c r="M1437" s="103">
        <f>IF(ISNUMBER('Форма 1'!AD1437),'Форма 1'!$H1437*VLOOKUP('Форма 1'!$F1437,'Придельники с 2022'!$B$4:$X$28,'Форма 1'!AD$8),"")</f>
        <v>23956474.640000001</v>
      </c>
      <c r="N1437" s="103">
        <f>IF(ISBLANK('Форма 1'!$AE1437),"",IF('Форма 1'!$AE1437=1,'Форма 1'!$H1437*VLOOKUP('Форма 1'!$F1437,'Придельники с 2022'!$B$4:$X$28,'Форма 1'!$AE$8,0),IF('Форма 1'!$AE1437=2,'Форма 1'!$H1437*VLOOKUP('Форма 1'!$F1437,'Придельники с 2022'!$B$4:$X$28,13,0),IF('Форма 1'!$AE1437=3,'Форма 1'!$H1437*VLOOKUP('Форма 1'!$F1437,'Придельники с 2022'!$B$4:$X$28,12,0)))))</f>
        <v>25971714.02</v>
      </c>
      <c r="O1437" s="103">
        <f>IF(ISNUMBER('Форма 1'!AF1437),'Форма 1'!$H1437*VLOOKUP('Форма 1'!$F1437,'Придельники с 2022'!$B$4:$X$28,'Форма 1'!AF$8),"")</f>
        <v>4341297.1450000005</v>
      </c>
      <c r="P1437" s="87"/>
      <c r="Q1437" s="103" t="str">
        <f>IF(ISNUMBER('Форма 1'!AH1437),'Форма 1'!$H1437*VLOOKUP('Форма 1'!$F1437,'Придельники с 2022'!$B$4:$X$28,'Форма 1'!AH$8),"")</f>
        <v/>
      </c>
      <c r="R1437" s="103" t="str">
        <f>IF(ISNUMBER('Форма 1'!AI1437),'Форма 1'!$H1437*VLOOKUP('Форма 1'!$F1437,'Придельники с 2022'!$B$4:$X$28,'Форма 1'!AI$8),"")</f>
        <v/>
      </c>
      <c r="S1437" s="103" t="str">
        <f>IF(ISNUMBER('Форма 1'!AJ1437),'Форма 1'!$H1437*VLOOKUP('Форма 1'!$F1437,'Придельники с 2022'!$B$4:$X$28,'Форма 1'!AJ$8),"")</f>
        <v/>
      </c>
      <c r="T1437" s="87"/>
    </row>
    <row r="1438" spans="1:20">
      <c r="A1438" s="188">
        <f t="shared" si="122"/>
        <v>6</v>
      </c>
      <c r="B1438" s="189" t="s">
        <v>376</v>
      </c>
      <c r="C1438" s="99">
        <f t="shared" si="124"/>
        <v>5837209.8340000007</v>
      </c>
      <c r="D1438" s="103" t="str">
        <f>IF(ISNUMBER('Форма 1'!U1438),'Форма 1'!$H1438*VLOOKUP('Форма 1'!$F1438,'Придельники с 2022'!$B$4:$X$28,'Форма 1'!U$8),"")</f>
        <v/>
      </c>
      <c r="E1438" s="103" t="str">
        <f>IF(ISNUMBER('Форма 1'!V1438),'Форма 1'!$H1438*VLOOKUP('Форма 1'!$F1438,'Придельники с 2022'!$B$4:$X$28,'Форма 1'!V$8),"")</f>
        <v/>
      </c>
      <c r="F1438" s="103" t="str">
        <f>IF(ISNUMBER('Форма 1'!W1438),'Форма 1'!$H1438*VLOOKUP('Форма 1'!$F1438,'Придельники с 2022'!$B$4:$X$28,'Форма 1'!W$8),"")</f>
        <v/>
      </c>
      <c r="G1438" s="103" t="str">
        <f>IF(ISNUMBER('Форма 1'!X1438),'Форма 1'!$H1438*VLOOKUP('Форма 1'!$F1438,'Придельники с 2022'!$B$4:$X$28,'Форма 1'!X$8),"")</f>
        <v/>
      </c>
      <c r="H1438" s="103" t="str">
        <f>IF(ISNUMBER('Форма 1'!Y1438),'Форма 1'!$H1438*VLOOKUP('Форма 1'!$F1438,'Придельники с 2022'!$B$4:$X$28,'Форма 1'!Y$8),"")</f>
        <v/>
      </c>
      <c r="I1438" s="103" t="str">
        <f>IF(ISNUMBER('Форма 1'!Z1438),'Форма 1'!$H1438*VLOOKUP('Форма 1'!$F1438,'Придельники с 2022'!$B$4:$X$28,'Форма 1'!Z$8),"")</f>
        <v/>
      </c>
      <c r="J1438" s="103" t="str">
        <f>IF(ISNUMBER('Форма 1'!AA1438),'Форма 1'!$H1438*VLOOKUP('Форма 1'!$F1438,'Придельники с 2022'!$B$4:$X$28,'Форма 1'!AA$8),"")</f>
        <v/>
      </c>
      <c r="K1438" s="90"/>
      <c r="L1438" s="87"/>
      <c r="M1438" s="103" t="str">
        <f>IF(ISNUMBER('Форма 1'!AD1438),'Форма 1'!$H1438*VLOOKUP('Форма 1'!$F1438,'Придельники с 2022'!$B$4:$X$28,'Форма 1'!AD$8),"")</f>
        <v/>
      </c>
      <c r="N1438" s="103" t="str">
        <f>IF(ISBLANK('Форма 1'!$AE1438),"",IF('Форма 1'!$AE1438=1,'Форма 1'!$H1438*VLOOKUP('Форма 1'!$F1438,'Придельники с 2022'!$B$4:$X$28,'Форма 1'!$AE$8,0),IF('Форма 1'!$AE1438=2,'Форма 1'!$H1438*VLOOKUP('Форма 1'!$F1438,'Придельники с 2022'!$B$4:$X$28,13,0),IF('Форма 1'!$AE1438=3,'Форма 1'!$H1438*VLOOKUP('Форма 1'!$F1438,'Придельники с 2022'!$B$4:$X$28,12,0)))))</f>
        <v/>
      </c>
      <c r="O1438" s="103" t="str">
        <f>IF(ISNUMBER('Форма 1'!AF1438),'Форма 1'!$H1438*VLOOKUP('Форма 1'!$F1438,'Придельники с 2022'!$B$4:$X$28,'Форма 1'!AF$8),"")</f>
        <v/>
      </c>
      <c r="P1438" s="87"/>
      <c r="Q1438" s="103">
        <f>IF(ISNUMBER('Форма 1'!AH1438),'Форма 1'!$H1438*VLOOKUP('Форма 1'!$F1438,'Придельники с 2022'!$B$4:$X$28,'Форма 1'!AH$8),"")</f>
        <v>5837209.8340000007</v>
      </c>
      <c r="R1438" s="103" t="str">
        <f>IF(ISNUMBER('Форма 1'!AI1438),'Форма 1'!$H1438*VLOOKUP('Форма 1'!$F1438,'Придельники с 2022'!$B$4:$X$28,'Форма 1'!AI$8),"")</f>
        <v/>
      </c>
      <c r="S1438" s="103" t="str">
        <f>IF(ISNUMBER('Форма 1'!AJ1438),'Форма 1'!$H1438*VLOOKUP('Форма 1'!$F1438,'Придельники с 2022'!$B$4:$X$28,'Форма 1'!AJ$8),"")</f>
        <v/>
      </c>
      <c r="T1438" s="87"/>
    </row>
    <row r="1439" spans="1:20">
      <c r="A1439" s="188">
        <f t="shared" si="122"/>
        <v>7</v>
      </c>
      <c r="B1439" s="119" t="s">
        <v>379</v>
      </c>
      <c r="C1439" s="99">
        <f t="shared" si="124"/>
        <v>53041992.011999995</v>
      </c>
      <c r="D1439" s="103" t="str">
        <f>IF(ISNUMBER('Форма 1'!U1439),'Форма 1'!$H1439*VLOOKUP('Форма 1'!$F1439,'Придельники с 2022'!$B$4:$X$28,'Форма 1'!U$8),"")</f>
        <v/>
      </c>
      <c r="E1439" s="103" t="str">
        <f>IF(ISNUMBER('Форма 1'!V1439),'Форма 1'!$H1439*VLOOKUP('Форма 1'!$F1439,'Придельники с 2022'!$B$4:$X$28,'Форма 1'!V$8),"")</f>
        <v/>
      </c>
      <c r="F1439" s="103" t="str">
        <f>IF(ISNUMBER('Форма 1'!W1439),'Форма 1'!$H1439*VLOOKUP('Форма 1'!$F1439,'Придельники с 2022'!$B$4:$X$28,'Форма 1'!W$8),"")</f>
        <v/>
      </c>
      <c r="G1439" s="103" t="str">
        <f>IF(ISNUMBER('Форма 1'!X1439),'Форма 1'!$H1439*VLOOKUP('Форма 1'!$F1439,'Придельники с 2022'!$B$4:$X$28,'Форма 1'!X$8),"")</f>
        <v/>
      </c>
      <c r="H1439" s="103" t="str">
        <f>IF(ISNUMBER('Форма 1'!Y1439),'Форма 1'!$H1439*VLOOKUP('Форма 1'!$F1439,'Придельники с 2022'!$B$4:$X$28,'Форма 1'!Y$8),"")</f>
        <v/>
      </c>
      <c r="I1439" s="103" t="str">
        <f>IF(ISNUMBER('Форма 1'!Z1439),'Форма 1'!$H1439*VLOOKUP('Форма 1'!$F1439,'Придельники с 2022'!$B$4:$X$28,'Форма 1'!Z$8),"")</f>
        <v/>
      </c>
      <c r="J1439" s="103" t="str">
        <f>IF(ISNUMBER('Форма 1'!AA1439),'Форма 1'!$H1439*VLOOKUP('Форма 1'!$F1439,'Придельники с 2022'!$B$4:$X$28,'Форма 1'!AA$8),"")</f>
        <v/>
      </c>
      <c r="K1439" s="90"/>
      <c r="L1439" s="87"/>
      <c r="M1439" s="103">
        <f>IF(ISNUMBER('Форма 1'!AD1439),'Форма 1'!$H1439*VLOOKUP('Форма 1'!$F1439,'Придельники с 2022'!$B$4:$X$28,'Форма 1'!AD$8),"")</f>
        <v>15262879.632000001</v>
      </c>
      <c r="N1439" s="103">
        <f>SUM('Форма 1'!M1439:O1439)</f>
        <v>37779112.379999995</v>
      </c>
      <c r="O1439" s="103" t="str">
        <f>IF(ISNUMBER('Форма 1'!AF1439),'Форма 1'!$H1439*VLOOKUP('Форма 1'!$F1439,'Придельники с 2022'!$B$4:$X$28,'Форма 1'!AF$8),"")</f>
        <v/>
      </c>
      <c r="P1439" s="87"/>
      <c r="Q1439" s="103" t="str">
        <f>IF(ISNUMBER('Форма 1'!AH1439),'Форма 1'!$H1439*VLOOKUP('Форма 1'!$F1439,'Придельники с 2022'!$B$4:$X$28,'Форма 1'!AH$8),"")</f>
        <v/>
      </c>
      <c r="R1439" s="103" t="str">
        <f>IF(ISNUMBER('Форма 1'!AI1439),'Форма 1'!$H1439*VLOOKUP('Форма 1'!$F1439,'Придельники с 2022'!$B$4:$X$28,'Форма 1'!AI$8),"")</f>
        <v/>
      </c>
      <c r="S1439" s="103" t="str">
        <f>IF(ISNUMBER('Форма 1'!AJ1439),'Форма 1'!$H1439*VLOOKUP('Форма 1'!$F1439,'Придельники с 2022'!$B$4:$X$28,'Форма 1'!AJ$8),"")</f>
        <v/>
      </c>
      <c r="T1439" s="87"/>
    </row>
    <row r="1440" spans="1:20">
      <c r="A1440" s="188">
        <f t="shared" si="122"/>
        <v>8</v>
      </c>
      <c r="B1440" s="119" t="s">
        <v>5045</v>
      </c>
      <c r="C1440" s="99">
        <f t="shared" si="124"/>
        <v>15998057.84</v>
      </c>
      <c r="D1440" s="163"/>
      <c r="E1440" s="163"/>
      <c r="F1440" s="163"/>
      <c r="G1440" s="103" t="str">
        <f>IF(ISNUMBER('Форма 1'!X1440),'Форма 1'!$H1440*VLOOKUP('Форма 1'!$F1440,'Придельники с 2022'!$B$4:$X$28,'Форма 1'!X$8),"")</f>
        <v/>
      </c>
      <c r="H1440" s="103" t="str">
        <f>IF(ISNUMBER('Форма 1'!Y1440),'Форма 1'!$H1440*VLOOKUP('Форма 1'!$F1440,'Придельники с 2022'!$B$4:$X$28,'Форма 1'!Y$8),"")</f>
        <v/>
      </c>
      <c r="I1440" s="103" t="str">
        <f>IF(ISNUMBER('Форма 1'!Z1440),'Форма 1'!$H1440*VLOOKUP('Форма 1'!$F1440,'Придельники с 2022'!$B$4:$X$28,'Форма 1'!Z$8),"")</f>
        <v/>
      </c>
      <c r="J1440" s="103" t="str">
        <f>IF(ISNUMBER('Форма 1'!AA1440),'Форма 1'!$H1440*VLOOKUP('Форма 1'!$F1440,'Придельники с 2022'!$B$4:$X$28,'Форма 1'!AA$8),"")</f>
        <v/>
      </c>
      <c r="K1440" s="90">
        <v>4</v>
      </c>
      <c r="L1440" s="87">
        <f>(3930316.8*2)+(4068712.12*2)</f>
        <v>15998057.84</v>
      </c>
      <c r="M1440" s="103" t="str">
        <f>IF(ISNUMBER('Форма 1'!AD1440),'Форма 1'!$H1440*VLOOKUP('Форма 1'!$F1440,'Придельники с 2022'!$B$4:$X$28,'Форма 1'!AD$8),"")</f>
        <v/>
      </c>
      <c r="N1440" s="103" t="str">
        <f>IF(ISBLANK('Форма 1'!$AE1440),"",IF('Форма 1'!$AE1440=1,'Форма 1'!$H1440*VLOOKUP('Форма 1'!$F1440,'Придельники с 2022'!$B$4:$X$28,'Форма 1'!$AE$8,0),IF('Форма 1'!$AE1440=2,'Форма 1'!$H1440*VLOOKUP('Форма 1'!$F1440,'Придельники с 2022'!$B$4:$X$28,13,0),IF('Форма 1'!$AE1440=3,'Форма 1'!$H1440*VLOOKUP('Форма 1'!$F1440,'Придельники с 2022'!$B$4:$X$28,12,0)))))</f>
        <v/>
      </c>
      <c r="O1440" s="103" t="str">
        <f>IF(ISNUMBER('Форма 1'!AF1440),'Форма 1'!$H1440*VLOOKUP('Форма 1'!$F1440,'Придельники с 2022'!$B$4:$X$28,'Форма 1'!AF$8),"")</f>
        <v/>
      </c>
      <c r="P1440" s="87"/>
      <c r="Q1440" s="103" t="str">
        <f>IF(ISNUMBER('Форма 1'!AH1440),'Форма 1'!$H1440*VLOOKUP('Форма 1'!$F1440,'Придельники с 2022'!$B$4:$X$28,'Форма 1'!AH$8),"")</f>
        <v/>
      </c>
      <c r="R1440" s="103" t="str">
        <f>IF(ISNUMBER('Форма 1'!AI1440),'Форма 1'!$H1440*VLOOKUP('Форма 1'!$F1440,'Придельники с 2022'!$B$4:$X$28,'Форма 1'!AI$8),"")</f>
        <v/>
      </c>
      <c r="S1440" s="103" t="str">
        <f>IF(ISNUMBER('Форма 1'!AJ1440),'Форма 1'!$H1440*VLOOKUP('Форма 1'!$F1440,'Придельники с 2022'!$B$4:$X$28,'Форма 1'!AJ$8),"")</f>
        <v/>
      </c>
      <c r="T1440" s="87"/>
    </row>
    <row r="1441" spans="1:20">
      <c r="A1441" s="188">
        <f t="shared" si="122"/>
        <v>9</v>
      </c>
      <c r="B1441" s="189" t="s">
        <v>390</v>
      </c>
      <c r="C1441" s="99">
        <f t="shared" si="124"/>
        <v>21590330.112</v>
      </c>
      <c r="D1441" s="103">
        <f>IF(ISNUMBER('Форма 1'!U1441),'Форма 1'!$H1441*VLOOKUP('Форма 1'!$F1441,'Придельники с 2022'!$B$4:$X$28,'Форма 1'!U$8),"")</f>
        <v>21590330.112</v>
      </c>
      <c r="E1441" s="103" t="str">
        <f>IF(ISNUMBER('Форма 1'!V1441),'Форма 1'!$H1441*VLOOKUP('Форма 1'!$F1441,'Придельники с 2022'!$B$4:$X$28,'Форма 1'!V$8),"")</f>
        <v/>
      </c>
      <c r="F1441" s="103" t="str">
        <f>IF(ISNUMBER('Форма 1'!W1441),'Форма 1'!$H1441*VLOOKUP('Форма 1'!$F1441,'Придельники с 2022'!$B$4:$X$28,'Форма 1'!W$8),"")</f>
        <v/>
      </c>
      <c r="G1441" s="103" t="str">
        <f>IF(ISNUMBER('Форма 1'!X1441),'Форма 1'!$H1441*VLOOKUP('Форма 1'!$F1441,'Придельники с 2022'!$B$4:$X$28,'Форма 1'!X$8),"")</f>
        <v/>
      </c>
      <c r="H1441" s="103" t="str">
        <f>IF(ISNUMBER('Форма 1'!Y1441),'Форма 1'!$H1441*VLOOKUP('Форма 1'!$F1441,'Придельники с 2022'!$B$4:$X$28,'Форма 1'!Y$8),"")</f>
        <v/>
      </c>
      <c r="I1441" s="103" t="str">
        <f>IF(ISNUMBER('Форма 1'!Z1441),'Форма 1'!$H1441*VLOOKUP('Форма 1'!$F1441,'Придельники с 2022'!$B$4:$X$28,'Форма 1'!Z$8),"")</f>
        <v/>
      </c>
      <c r="J1441" s="103" t="str">
        <f>IF(ISNUMBER('Форма 1'!AA1441),'Форма 1'!$H1441*VLOOKUP('Форма 1'!$F1441,'Придельники с 2022'!$B$4:$X$28,'Форма 1'!AA$8),"")</f>
        <v/>
      </c>
      <c r="K1441" s="90"/>
      <c r="L1441" s="87"/>
      <c r="M1441" s="103" t="str">
        <f>IF(ISNUMBER('Форма 1'!AD1441),'Форма 1'!$H1441*VLOOKUP('Форма 1'!$F1441,'Придельники с 2022'!$B$4:$X$28,'Форма 1'!AD$8),"")</f>
        <v/>
      </c>
      <c r="N1441" s="103" t="str">
        <f>IF(ISBLANK('Форма 1'!$AE1441),"",IF('Форма 1'!$AE1441=1,'Форма 1'!$H1441*VLOOKUP('Форма 1'!$F1441,'Придельники с 2022'!$B$4:$X$28,'Форма 1'!$AE$8,0),IF('Форма 1'!$AE1441=2,'Форма 1'!$H1441*VLOOKUP('Форма 1'!$F1441,'Придельники с 2022'!$B$4:$X$28,13,0),IF('Форма 1'!$AE1441=3,'Форма 1'!$H1441*VLOOKUP('Форма 1'!$F1441,'Придельники с 2022'!$B$4:$X$28,12,0)))))</f>
        <v/>
      </c>
      <c r="O1441" s="103" t="str">
        <f>IF(ISNUMBER('Форма 1'!AF1441),'Форма 1'!$H1441*VLOOKUP('Форма 1'!$F1441,'Придельники с 2022'!$B$4:$X$28,'Форма 1'!AF$8),"")</f>
        <v/>
      </c>
      <c r="P1441" s="87"/>
      <c r="Q1441" s="103" t="str">
        <f>IF(ISNUMBER('Форма 1'!AH1441),'Форма 1'!$H1441*VLOOKUP('Форма 1'!$F1441,'Придельники с 2022'!$B$4:$X$28,'Форма 1'!AH$8),"")</f>
        <v/>
      </c>
      <c r="R1441" s="103" t="str">
        <f>IF(ISNUMBER('Форма 1'!AI1441),'Форма 1'!$H1441*VLOOKUP('Форма 1'!$F1441,'Придельники с 2022'!$B$4:$X$28,'Форма 1'!AI$8),"")</f>
        <v/>
      </c>
      <c r="S1441" s="103" t="str">
        <f>IF(ISNUMBER('Форма 1'!AJ1441),'Форма 1'!$H1441*VLOOKUP('Форма 1'!$F1441,'Придельники с 2022'!$B$4:$X$28,'Форма 1'!AJ$8),"")</f>
        <v/>
      </c>
      <c r="T1441" s="87"/>
    </row>
    <row r="1442" spans="1:20">
      <c r="A1442" s="188">
        <f t="shared" si="122"/>
        <v>10</v>
      </c>
      <c r="B1442" s="189" t="s">
        <v>1541</v>
      </c>
      <c r="C1442" s="99">
        <f t="shared" si="124"/>
        <v>233561.28</v>
      </c>
      <c r="D1442" s="103" t="str">
        <f>IF(ISNUMBER('Форма 1'!U1442),'Форма 1'!$H1442*VLOOKUP('Форма 1'!$F1442,'Придельники с 2022'!$B$4:$X$28,'Форма 1'!U$8),"")</f>
        <v/>
      </c>
      <c r="E1442" s="103" t="str">
        <f>IF(ISNUMBER('Форма 1'!V1442),'Форма 1'!$H1442*VLOOKUP('Форма 1'!$F1442,'Придельники с 2022'!$B$4:$X$28,'Форма 1'!V$8),"")</f>
        <v/>
      </c>
      <c r="F1442" s="103" t="str">
        <f>IF(ISNUMBER('Форма 1'!W1442),'Форма 1'!$H1442*VLOOKUP('Форма 1'!$F1442,'Придельники с 2022'!$B$4:$X$28,'Форма 1'!W$8),"")</f>
        <v/>
      </c>
      <c r="G1442" s="103" t="str">
        <f>IF(ISNUMBER('Форма 1'!X1442),'Форма 1'!$H1442*VLOOKUP('Форма 1'!$F1442,'Придельники с 2022'!$B$4:$X$28,'Форма 1'!X$8),"")</f>
        <v/>
      </c>
      <c r="H1442" s="103" t="str">
        <f>IF(ISNUMBER('Форма 1'!Y1442),'Форма 1'!$H1442*VLOOKUP('Форма 1'!$F1442,'Придельники с 2022'!$B$4:$X$28,'Форма 1'!Y$8),"")</f>
        <v/>
      </c>
      <c r="I1442" s="103" t="str">
        <f>IF(ISNUMBER('Форма 1'!Z1442),'Форма 1'!$H1442*VLOOKUP('Форма 1'!$F1442,'Придельники с 2022'!$B$4:$X$28,'Форма 1'!Z$8),"")</f>
        <v/>
      </c>
      <c r="J1442" s="103" t="str">
        <f>IF(ISNUMBER('Форма 1'!AA1442),'Форма 1'!$H1442*VLOOKUP('Форма 1'!$F1442,'Придельники с 2022'!$B$4:$X$28,'Форма 1'!AA$8),"")</f>
        <v/>
      </c>
      <c r="K1442" s="90"/>
      <c r="L1442" s="87"/>
      <c r="M1442" s="103" t="str">
        <f>IF(ISNUMBER('Форма 1'!AD1442),'Форма 1'!$H1442*VLOOKUP('Форма 1'!$F1442,'Придельники с 2022'!$B$4:$X$28,'Форма 1'!AD$8),"")</f>
        <v/>
      </c>
      <c r="N1442" s="103" t="str">
        <f>IF(ISBLANK('Форма 1'!$AE1442),"",IF('Форма 1'!$AE1442=1,'Форма 1'!$H1442*VLOOKUP('Форма 1'!$F1442,'Придельники с 2022'!$B$4:$X$28,'Форма 1'!$AE$8,0),IF('Форма 1'!$AE1442=2,'Форма 1'!$H1442*VLOOKUP('Форма 1'!$F1442,'Придельники с 2022'!$B$4:$X$28,13,0),IF('Форма 1'!$AE1442=3,'Форма 1'!$H1442*VLOOKUP('Форма 1'!$F1442,'Придельники с 2022'!$B$4:$X$28,12,0)))))</f>
        <v/>
      </c>
      <c r="O1442" s="103" t="str">
        <f>IF(ISNUMBER('Форма 1'!AF1442),'Форма 1'!$H1442*VLOOKUP('Форма 1'!$F1442,'Придельники с 2022'!$B$4:$X$28,'Форма 1'!AF$8),"")</f>
        <v/>
      </c>
      <c r="P1442" s="87"/>
      <c r="Q1442" s="103" t="str">
        <f>IF(ISNUMBER('Форма 1'!AH1442),'Форма 1'!$H1442*VLOOKUP('Форма 1'!$F1442,'Придельники с 2022'!$B$4:$X$28,'Форма 1'!AH$8),"")</f>
        <v/>
      </c>
      <c r="R1442" s="103" t="str">
        <f>IF(ISNUMBER('Форма 1'!AI1442),'Форма 1'!$H1442*VLOOKUP('Форма 1'!$F1442,'Придельники с 2022'!$B$4:$X$28,'Форма 1'!AI$8),"")</f>
        <v/>
      </c>
      <c r="S1442" s="103">
        <f>IF(ISNUMBER('Форма 1'!AJ1442),'Форма 1'!$H1442*VLOOKUP('Форма 1'!$F1442,'Придельники с 2022'!$B$4:$X$28,'Форма 1'!AJ$8),"")</f>
        <v>233561.28</v>
      </c>
      <c r="T1442" s="87"/>
    </row>
    <row r="1443" spans="1:20">
      <c r="A1443" s="188">
        <f t="shared" si="122"/>
        <v>11</v>
      </c>
      <c r="B1443" s="189" t="s">
        <v>1542</v>
      </c>
      <c r="C1443" s="99">
        <f t="shared" si="124"/>
        <v>111917.45599999999</v>
      </c>
      <c r="D1443" s="103" t="str">
        <f>IF(ISNUMBER('Форма 1'!U1443),'Форма 1'!$H1443*VLOOKUP('Форма 1'!$F1443,'Придельники с 2022'!$B$4:$X$28,'Форма 1'!U$8),"")</f>
        <v/>
      </c>
      <c r="E1443" s="103" t="str">
        <f>IF(ISNUMBER('Форма 1'!V1443),'Форма 1'!$H1443*VLOOKUP('Форма 1'!$F1443,'Придельники с 2022'!$B$4:$X$28,'Форма 1'!V$8),"")</f>
        <v/>
      </c>
      <c r="F1443" s="103" t="str">
        <f>IF(ISNUMBER('Форма 1'!W1443),'Форма 1'!$H1443*VLOOKUP('Форма 1'!$F1443,'Придельники с 2022'!$B$4:$X$28,'Форма 1'!W$8),"")</f>
        <v/>
      </c>
      <c r="G1443" s="103" t="str">
        <f>IF(ISNUMBER('Форма 1'!X1443),'Форма 1'!$H1443*VLOOKUP('Форма 1'!$F1443,'Придельники с 2022'!$B$4:$X$28,'Форма 1'!X$8),"")</f>
        <v/>
      </c>
      <c r="H1443" s="103" t="str">
        <f>IF(ISNUMBER('Форма 1'!Y1443),'Форма 1'!$H1443*VLOOKUP('Форма 1'!$F1443,'Придельники с 2022'!$B$4:$X$28,'Форма 1'!Y$8),"")</f>
        <v/>
      </c>
      <c r="I1443" s="103" t="str">
        <f>IF(ISNUMBER('Форма 1'!Z1443),'Форма 1'!$H1443*VLOOKUP('Форма 1'!$F1443,'Придельники с 2022'!$B$4:$X$28,'Форма 1'!Z$8),"")</f>
        <v/>
      </c>
      <c r="J1443" s="103" t="str">
        <f>IF(ISNUMBER('Форма 1'!AA1443),'Форма 1'!$H1443*VLOOKUP('Форма 1'!$F1443,'Придельники с 2022'!$B$4:$X$28,'Форма 1'!AA$8),"")</f>
        <v/>
      </c>
      <c r="K1443" s="90"/>
      <c r="L1443" s="87"/>
      <c r="M1443" s="103" t="str">
        <f>IF(ISNUMBER('Форма 1'!AD1443),'Форма 1'!$H1443*VLOOKUP('Форма 1'!$F1443,'Придельники с 2022'!$B$4:$X$28,'Форма 1'!AD$8),"")</f>
        <v/>
      </c>
      <c r="N1443" s="103" t="str">
        <f>IF(ISBLANK('Форма 1'!$AE1443),"",IF('Форма 1'!$AE1443=1,'Форма 1'!$H1443*VLOOKUP('Форма 1'!$F1443,'Придельники с 2022'!$B$4:$X$28,'Форма 1'!$AE$8,0),IF('Форма 1'!$AE1443=2,'Форма 1'!$H1443*VLOOKUP('Форма 1'!$F1443,'Придельники с 2022'!$B$4:$X$28,13,0),IF('Форма 1'!$AE1443=3,'Форма 1'!$H1443*VLOOKUP('Форма 1'!$F1443,'Придельники с 2022'!$B$4:$X$28,12,0)))))</f>
        <v/>
      </c>
      <c r="O1443" s="103" t="str">
        <f>IF(ISNUMBER('Форма 1'!AF1443),'Форма 1'!$H1443*VLOOKUP('Форма 1'!$F1443,'Придельники с 2022'!$B$4:$X$28,'Форма 1'!AF$8),"")</f>
        <v/>
      </c>
      <c r="P1443" s="87"/>
      <c r="Q1443" s="103" t="str">
        <f>IF(ISNUMBER('Форма 1'!AH1443),'Форма 1'!$H1443*VLOOKUP('Форма 1'!$F1443,'Придельники с 2022'!$B$4:$X$28,'Форма 1'!AH$8),"")</f>
        <v/>
      </c>
      <c r="R1443" s="103" t="str">
        <f>IF(ISNUMBER('Форма 1'!AI1443),'Форма 1'!$H1443*VLOOKUP('Форма 1'!$F1443,'Придельники с 2022'!$B$4:$X$28,'Форма 1'!AI$8),"")</f>
        <v/>
      </c>
      <c r="S1443" s="103">
        <f>IF(ISNUMBER('Форма 1'!AJ1443),'Форма 1'!$H1443*VLOOKUP('Форма 1'!$F1443,'Придельники с 2022'!$B$4:$X$28,'Форма 1'!AJ$8),"")</f>
        <v>111917.45599999999</v>
      </c>
      <c r="T1443" s="87"/>
    </row>
    <row r="1444" spans="1:20">
      <c r="A1444" s="188">
        <f t="shared" si="122"/>
        <v>12</v>
      </c>
      <c r="B1444" s="189" t="s">
        <v>1543</v>
      </c>
      <c r="C1444" s="99">
        <f t="shared" si="124"/>
        <v>64533902</v>
      </c>
      <c r="D1444" s="103" t="str">
        <f>IF(ISNUMBER('Форма 1'!U1444),'Форма 1'!$H1444*VLOOKUP('Форма 1'!$F1444,'Придельники с 2022'!$B$4:$X$28,'Форма 1'!U$8),"")</f>
        <v/>
      </c>
      <c r="E1444" s="103" t="str">
        <f>IF(ISNUMBER('Форма 1'!V1444),'Форма 1'!$H1444*VLOOKUP('Форма 1'!$F1444,'Придельники с 2022'!$B$4:$X$28,'Форма 1'!V$8),"")</f>
        <v/>
      </c>
      <c r="F1444" s="103" t="str">
        <f>IF(ISNUMBER('Форма 1'!W1444),'Форма 1'!$H1444*VLOOKUP('Форма 1'!$F1444,'Придельники с 2022'!$B$4:$X$28,'Форма 1'!W$8),"")</f>
        <v/>
      </c>
      <c r="G1444" s="103" t="str">
        <f>IF(ISNUMBER('Форма 1'!X1444),'Форма 1'!$H1444*VLOOKUP('Форма 1'!$F1444,'Придельники с 2022'!$B$4:$X$28,'Форма 1'!X$8),"")</f>
        <v/>
      </c>
      <c r="H1444" s="103" t="str">
        <f>IF(ISNUMBER('Форма 1'!Y1444),'Форма 1'!$H1444*VLOOKUP('Форма 1'!$F1444,'Придельники с 2022'!$B$4:$X$28,'Форма 1'!Y$8),"")</f>
        <v/>
      </c>
      <c r="I1444" s="103" t="str">
        <f>IF(ISNUMBER('Форма 1'!Z1444),'Форма 1'!$H1444*VLOOKUP('Форма 1'!$F1444,'Придельники с 2022'!$B$4:$X$28,'Форма 1'!Z$8),"")</f>
        <v/>
      </c>
      <c r="J1444" s="103" t="str">
        <f>IF(ISNUMBER('Форма 1'!AA1444),'Форма 1'!$H1444*VLOOKUP('Форма 1'!$F1444,'Придельники с 2022'!$B$4:$X$28,'Форма 1'!AA$8),"")</f>
        <v/>
      </c>
      <c r="K1444" s="90"/>
      <c r="L1444" s="87"/>
      <c r="M1444" s="103" t="str">
        <f>IF(ISNUMBER('Форма 1'!AD1444),'Форма 1'!$H1444*VLOOKUP('Форма 1'!$F1444,'Придельники с 2022'!$B$4:$X$28,'Форма 1'!AD$8),"")</f>
        <v/>
      </c>
      <c r="N1444" s="103">
        <f>IF(ISBLANK('Форма 1'!$AE1444),"",IF('Форма 1'!$AE1444=1,'Форма 1'!$H1444*VLOOKUP('Форма 1'!$F1444,'Придельники с 2022'!$B$4:$X$28,'Форма 1'!$AE$8,0),IF('Форма 1'!$AE1444=2,'Форма 1'!$H1444*VLOOKUP('Форма 1'!$F1444,'Придельники с 2022'!$B$4:$X$28,13,0),IF('Форма 1'!$AE1444=3,'Форма 1'!$H1444*VLOOKUP('Форма 1'!$F1444,'Придельники с 2022'!$B$4:$X$28,12,0)))))</f>
        <v>64533902</v>
      </c>
      <c r="O1444" s="103" t="str">
        <f>IF(ISNUMBER('Форма 1'!AF1444),'Форма 1'!$H1444*VLOOKUP('Форма 1'!$F1444,'Придельники с 2022'!$B$4:$X$28,'Форма 1'!AF$8),"")</f>
        <v/>
      </c>
      <c r="P1444" s="88"/>
      <c r="Q1444" s="103" t="str">
        <f>IF(ISNUMBER('Форма 1'!AH1444),'Форма 1'!$H1444*VLOOKUP('Форма 1'!$F1444,'Придельники с 2022'!$B$4:$X$28,'Форма 1'!AH$8),"")</f>
        <v/>
      </c>
      <c r="R1444" s="103" t="str">
        <f>IF(ISNUMBER('Форма 1'!AI1444),'Форма 1'!$H1444*VLOOKUP('Форма 1'!$F1444,'Придельники с 2022'!$B$4:$X$28,'Форма 1'!AI$8),"")</f>
        <v/>
      </c>
      <c r="S1444" s="103" t="str">
        <f>IF(ISNUMBER('Форма 1'!AJ1444),'Форма 1'!$H1444*VLOOKUP('Форма 1'!$F1444,'Придельники с 2022'!$B$4:$X$28,'Форма 1'!AJ$8),"")</f>
        <v/>
      </c>
      <c r="T1444" s="87"/>
    </row>
    <row r="1445" spans="1:20">
      <c r="A1445" s="188">
        <f>A1444+1</f>
        <v>13</v>
      </c>
      <c r="B1445" s="112" t="s">
        <v>5163</v>
      </c>
      <c r="C1445" s="99">
        <f>SUM(D1445:J1445,L1445:T1445)</f>
        <v>15605284.617000002</v>
      </c>
      <c r="D1445" s="103" t="str">
        <f>IF(ISNUMBER('Форма 1'!U1445),'Форма 1'!$H1445*VLOOKUP('Форма 1'!$F1445,'Придельники с 2022'!$B$4:$X$28,'Форма 1'!U$8),"")</f>
        <v/>
      </c>
      <c r="E1445" s="103" t="str">
        <f>IF(ISNUMBER('Форма 1'!V1445),'Форма 1'!$H1445*VLOOKUP('Форма 1'!$F1445,'Придельники с 2022'!$B$4:$X$28,'Форма 1'!V$8),"")</f>
        <v/>
      </c>
      <c r="F1445" s="103" t="str">
        <f>IF(ISNUMBER('Форма 1'!W1445),'Форма 1'!$H1445*VLOOKUP('Форма 1'!$F1445,'Придельники с 2022'!$B$4:$X$28,'Форма 1'!W$8),"")</f>
        <v/>
      </c>
      <c r="G1445" s="103">
        <f>IF(ISNUMBER('Форма 1'!X1445),'Форма 1'!$H1445*VLOOKUP('Форма 1'!$F1445,'Придельники с 2022'!$B$4:$X$28,'Форма 1'!X$8),"")</f>
        <v>3564849.8879999998</v>
      </c>
      <c r="H1445" s="103">
        <f>IF(ISNUMBER('Форма 1'!Y1445),'Форма 1'!$H1445*VLOOKUP('Форма 1'!$F1445,'Придельники с 2022'!$B$4:$X$28,'Форма 1'!Y$8),"")</f>
        <v>12040434.729000002</v>
      </c>
      <c r="I1445" s="103" t="str">
        <f>IF(ISNUMBER('Форма 1'!Z1445),'Форма 1'!$H1445*VLOOKUP('Форма 1'!$F1445,'Придельники с 2022'!$B$4:$X$28,'Форма 1'!Z$8),"")</f>
        <v/>
      </c>
      <c r="J1445" s="103" t="str">
        <f>IF(ISNUMBER('Форма 1'!AA1445),'Форма 1'!$H1445*VLOOKUP('Форма 1'!$F1445,'Придельники с 2022'!$B$4:$X$28,'Форма 1'!AA$8),"")</f>
        <v/>
      </c>
      <c r="K1445" s="90"/>
      <c r="L1445" s="87"/>
      <c r="M1445" s="103" t="str">
        <f>IF(ISNUMBER('Форма 1'!AD1445),'Форма 1'!$H1445*VLOOKUP('Форма 1'!$F1445,'Придельники с 2022'!$B$4:$X$28,'Форма 1'!AD$8),"")</f>
        <v/>
      </c>
      <c r="N1445" s="103" t="str">
        <f>IF(ISBLANK('Форма 1'!$AE1445),"",IF('Форма 1'!$AE1445=1,'Форма 1'!$H1445*VLOOKUP('Форма 1'!$F1445,'Придельники с 2022'!$B$4:$X$28,'Форма 1'!$AE$8,0),IF('Форма 1'!$AE1445=2,'Форма 1'!$H1445*VLOOKUP('Форма 1'!$F1445,'Придельники с 2022'!$B$4:$X$28,13,0),IF('Форма 1'!$AE1445=3,'Форма 1'!$H1445*VLOOKUP('Форма 1'!$F1445,'Придельники с 2022'!$B$4:$X$28,12,0)))))</f>
        <v/>
      </c>
      <c r="O1445" s="103" t="str">
        <f>IF(ISNUMBER('Форма 1'!AF1445),'Форма 1'!$H1445*VLOOKUP('Форма 1'!$F1445,'Придельники с 2022'!$B$4:$X$28,'Форма 1'!AF$8),"")</f>
        <v/>
      </c>
      <c r="P1445" s="88"/>
      <c r="Q1445" s="103" t="str">
        <f>IF(ISNUMBER('Форма 1'!AH1445),'Форма 1'!$H1445*VLOOKUP('Форма 1'!$F1445,'Придельники с 2022'!$B$4:$X$28,'Форма 1'!AH$8),"")</f>
        <v/>
      </c>
      <c r="R1445" s="103" t="str">
        <f>IF(ISNUMBER('Форма 1'!AI1445),'Форма 1'!$H1445*VLOOKUP('Форма 1'!$F1445,'Придельники с 2022'!$B$4:$X$28,'Форма 1'!AI$8),"")</f>
        <v/>
      </c>
      <c r="S1445" s="103" t="str">
        <f>IF(ISNUMBER('Форма 1'!AJ1445),'Форма 1'!$H1445*VLOOKUP('Форма 1'!$F1445,'Придельники с 2022'!$B$4:$X$28,'Форма 1'!AJ$8),"")</f>
        <v/>
      </c>
      <c r="T1445" s="87"/>
    </row>
    <row r="1446" spans="1:20">
      <c r="A1446" s="188">
        <f>A1444+1</f>
        <v>13</v>
      </c>
      <c r="B1446" s="112" t="s">
        <v>5064</v>
      </c>
      <c r="C1446" s="99">
        <f>SUM(D1446:J1446,L1446:T1446)</f>
        <v>16463152.199999999</v>
      </c>
      <c r="D1446" s="103" t="str">
        <f>IF(ISNUMBER('Форма 1'!U1446),'Форма 1'!$H1446*VLOOKUP('Форма 1'!$F1446,'Придельники с 2022'!$B$4:$X$28,'Форма 1'!U$8),"")</f>
        <v/>
      </c>
      <c r="E1446" s="103" t="str">
        <f>IF(ISNUMBER('Форма 1'!V1446),'Форма 1'!$H1446*VLOOKUP('Форма 1'!$F1446,'Придельники с 2022'!$B$4:$X$28,'Форма 1'!V$8),"")</f>
        <v/>
      </c>
      <c r="F1446" s="103" t="str">
        <f>IF(ISNUMBER('Форма 1'!W1446),'Форма 1'!$H1446*VLOOKUP('Форма 1'!$F1446,'Придельники с 2022'!$B$4:$X$28,'Форма 1'!W$8),"")</f>
        <v/>
      </c>
      <c r="G1446" s="103" t="str">
        <f>IF(ISNUMBER('Форма 1'!X1446),'Форма 1'!$H1446*VLOOKUP('Форма 1'!$F1446,'Придельники с 2022'!$B$4:$X$28,'Форма 1'!X$8),"")</f>
        <v/>
      </c>
      <c r="H1446" s="103" t="str">
        <f>IF(ISNUMBER('Форма 1'!Y1446),'Форма 1'!$H1446*VLOOKUP('Форма 1'!$F1446,'Придельники с 2022'!$B$4:$X$28,'Форма 1'!Y$8),"")</f>
        <v/>
      </c>
      <c r="I1446" s="103" t="str">
        <f>IF(ISNUMBER('Форма 1'!Z1446),'Форма 1'!$H1446*VLOOKUP('Форма 1'!$F1446,'Придельники с 2022'!$B$4:$X$28,'Форма 1'!Z$8),"")</f>
        <v/>
      </c>
      <c r="J1446" s="103" t="str">
        <f>IF(ISNUMBER('Форма 1'!AA1446),'Форма 1'!$H1446*VLOOKUP('Форма 1'!$F1446,'Придельники с 2022'!$B$4:$X$28,'Форма 1'!AA$8),"")</f>
        <v/>
      </c>
      <c r="K1446" s="90"/>
      <c r="L1446" s="87"/>
      <c r="M1446" s="103" t="str">
        <f>IF(ISNUMBER('Форма 1'!AD1446),'Форма 1'!$H1446*VLOOKUP('Форма 1'!$F1446,'Придельники с 2022'!$B$4:$X$28,'Форма 1'!AD$8),"")</f>
        <v/>
      </c>
      <c r="N1446" s="103">
        <f>IF(ISBLANK('Форма 1'!$AE1446),"",IF('Форма 1'!$AE1446=1,'Форма 1'!$H1446*VLOOKUP('Форма 1'!$F1446,'Придельники с 2022'!$B$4:$X$28,'Форма 1'!$AE$8,0),IF('Форма 1'!$AE1446=2,'Форма 1'!$H1446*VLOOKUP('Форма 1'!$F1446,'Придельники с 2022'!$B$4:$X$28,13,0),IF('Форма 1'!$AE1446=3,'Форма 1'!$H1446*VLOOKUP('Форма 1'!$F1446,'Придельники с 2022'!$B$4:$X$28,12,0)))))</f>
        <v>16463152.199999999</v>
      </c>
      <c r="O1446" s="103" t="str">
        <f>IF(ISNUMBER('Форма 1'!AF1446),'Форма 1'!$H1446*VLOOKUP('Форма 1'!$F1446,'Придельники с 2022'!$B$4:$X$28,'Форма 1'!AF$8),"")</f>
        <v/>
      </c>
      <c r="P1446" s="87"/>
      <c r="Q1446" s="103" t="str">
        <f>IF(ISNUMBER('Форма 1'!AH1446),'Форма 1'!$H1446*VLOOKUP('Форма 1'!$F1446,'Придельники с 2022'!$B$4:$X$28,'Форма 1'!AH$8),"")</f>
        <v/>
      </c>
      <c r="R1446" s="103" t="str">
        <f>IF(ISNUMBER('Форма 1'!AI1446),'Форма 1'!$H1446*VLOOKUP('Форма 1'!$F1446,'Придельники с 2022'!$B$4:$X$28,'Форма 1'!AI$8),"")</f>
        <v/>
      </c>
      <c r="S1446" s="103" t="str">
        <f>IF(ISNUMBER('Форма 1'!AJ1446),'Форма 1'!$H1446*VLOOKUP('Форма 1'!$F1446,'Придельники с 2022'!$B$4:$X$28,'Форма 1'!AJ$8),"")</f>
        <v/>
      </c>
      <c r="T1446" s="87"/>
    </row>
    <row r="1447" spans="1:20">
      <c r="A1447" s="188">
        <f>A1446+1</f>
        <v>14</v>
      </c>
      <c r="B1447" s="112" t="s">
        <v>5065</v>
      </c>
      <c r="C1447" s="99">
        <f>SUM(D1447:J1447,L1447:T1447)</f>
        <v>16362947.600000001</v>
      </c>
      <c r="D1447" s="103" t="str">
        <f>IF(ISNUMBER('Форма 1'!U1447),'Форма 1'!$H1447*VLOOKUP('Форма 1'!$F1447,'Придельники с 2022'!$B$4:$X$28,'Форма 1'!U$8),"")</f>
        <v/>
      </c>
      <c r="E1447" s="103" t="str">
        <f>IF(ISNUMBER('Форма 1'!V1447),'Форма 1'!$H1447*VLOOKUP('Форма 1'!$F1447,'Придельники с 2022'!$B$4:$X$28,'Форма 1'!V$8),"")</f>
        <v/>
      </c>
      <c r="F1447" s="103" t="str">
        <f>IF(ISNUMBER('Форма 1'!W1447),'Форма 1'!$H1447*VLOOKUP('Форма 1'!$F1447,'Придельники с 2022'!$B$4:$X$28,'Форма 1'!W$8),"")</f>
        <v/>
      </c>
      <c r="G1447" s="103" t="str">
        <f>IF(ISNUMBER('Форма 1'!X1447),'Форма 1'!$H1447*VLOOKUP('Форма 1'!$F1447,'Придельники с 2022'!$B$4:$X$28,'Форма 1'!X$8),"")</f>
        <v/>
      </c>
      <c r="H1447" s="103" t="str">
        <f>IF(ISNUMBER('Форма 1'!Y1447),'Форма 1'!$H1447*VLOOKUP('Форма 1'!$F1447,'Придельники с 2022'!$B$4:$X$28,'Форма 1'!Y$8),"")</f>
        <v/>
      </c>
      <c r="I1447" s="103" t="str">
        <f>IF(ISNUMBER('Форма 1'!Z1447),'Форма 1'!$H1447*VLOOKUP('Форма 1'!$F1447,'Придельники с 2022'!$B$4:$X$28,'Форма 1'!Z$8),"")</f>
        <v/>
      </c>
      <c r="J1447" s="103" t="str">
        <f>IF(ISNUMBER('Форма 1'!AA1447),'Форма 1'!$H1447*VLOOKUP('Форма 1'!$F1447,'Придельники с 2022'!$B$4:$X$28,'Форма 1'!AA$8),"")</f>
        <v/>
      </c>
      <c r="K1447" s="90"/>
      <c r="L1447" s="87"/>
      <c r="M1447" s="103" t="str">
        <f>IF(ISNUMBER('Форма 1'!AD1447),'Форма 1'!$H1447*VLOOKUP('Форма 1'!$F1447,'Придельники с 2022'!$B$4:$X$28,'Форма 1'!AD$8),"")</f>
        <v/>
      </c>
      <c r="N1447" s="103">
        <f>IF(ISBLANK('Форма 1'!$AE1447),"",IF('Форма 1'!$AE1447=1,'Форма 1'!$H1447*VLOOKUP('Форма 1'!$F1447,'Придельники с 2022'!$B$4:$X$28,'Форма 1'!$AE$8,0),IF('Форма 1'!$AE1447=2,'Форма 1'!$H1447*VLOOKUP('Форма 1'!$F1447,'Придельники с 2022'!$B$4:$X$28,13,0),IF('Форма 1'!$AE1447=3,'Форма 1'!$H1447*VLOOKUP('Форма 1'!$F1447,'Придельники с 2022'!$B$4:$X$28,12,0)))))</f>
        <v>16362947.600000001</v>
      </c>
      <c r="O1447" s="103" t="str">
        <f>IF(ISNUMBER('Форма 1'!AF1447),'Форма 1'!$H1447*VLOOKUP('Форма 1'!$F1447,'Придельники с 2022'!$B$4:$X$28,'Форма 1'!AF$8),"")</f>
        <v/>
      </c>
      <c r="P1447" s="87"/>
      <c r="Q1447" s="103" t="str">
        <f>IF(ISNUMBER('Форма 1'!AH1447),'Форма 1'!$H1447*VLOOKUP('Форма 1'!$F1447,'Придельники с 2022'!$B$4:$X$28,'Форма 1'!AH$8),"")</f>
        <v/>
      </c>
      <c r="R1447" s="103" t="str">
        <f>IF(ISNUMBER('Форма 1'!AI1447),'Форма 1'!$H1447*VLOOKUP('Форма 1'!$F1447,'Придельники с 2022'!$B$4:$X$28,'Форма 1'!AI$8),"")</f>
        <v/>
      </c>
      <c r="S1447" s="103" t="str">
        <f>IF(ISNUMBER('Форма 1'!AJ1447),'Форма 1'!$H1447*VLOOKUP('Форма 1'!$F1447,'Придельники с 2022'!$B$4:$X$28,'Форма 1'!AJ$8),"")</f>
        <v/>
      </c>
      <c r="T1447" s="87"/>
    </row>
    <row r="1448" spans="1:20">
      <c r="A1448" s="188">
        <f t="shared" ref="A1448:A1449" si="126">A1447+1</f>
        <v>15</v>
      </c>
      <c r="B1448" s="189" t="s">
        <v>404</v>
      </c>
      <c r="C1448" s="99">
        <f t="shared" si="124"/>
        <v>7637825.584999999</v>
      </c>
      <c r="D1448" s="103" t="str">
        <f>IF(ISNUMBER('Форма 1'!U1448),'Форма 1'!$H1448*VLOOKUP('Форма 1'!$F1448,'Придельники с 2022'!$B$4:$X$28,'Форма 1'!U$8),"")</f>
        <v/>
      </c>
      <c r="E1448" s="103" t="str">
        <f>IF(ISNUMBER('Форма 1'!V1448),'Форма 1'!$H1448*VLOOKUP('Форма 1'!$F1448,'Придельники с 2022'!$B$4:$X$28,'Форма 1'!V$8),"")</f>
        <v/>
      </c>
      <c r="F1448" s="103" t="str">
        <f>IF(ISNUMBER('Форма 1'!W1448),'Форма 1'!$H1448*VLOOKUP('Форма 1'!$F1448,'Придельники с 2022'!$B$4:$X$28,'Форма 1'!W$8),"")</f>
        <v/>
      </c>
      <c r="G1448" s="103" t="str">
        <f>IF(ISNUMBER('Форма 1'!X1448),'Форма 1'!$H1448*VLOOKUP('Форма 1'!$F1448,'Придельники с 2022'!$B$4:$X$28,'Форма 1'!X$8),"")</f>
        <v/>
      </c>
      <c r="H1448" s="103" t="str">
        <f>IF(ISNUMBER('Форма 1'!Y1448),'Форма 1'!$H1448*VLOOKUP('Форма 1'!$F1448,'Придельники с 2022'!$B$4:$X$28,'Форма 1'!Y$8),"")</f>
        <v/>
      </c>
      <c r="I1448" s="103" t="str">
        <f>IF(ISNUMBER('Форма 1'!Z1448),'Форма 1'!$H1448*VLOOKUP('Форма 1'!$F1448,'Придельники с 2022'!$B$4:$X$28,'Форма 1'!Z$8),"")</f>
        <v/>
      </c>
      <c r="J1448" s="103" t="str">
        <f>IF(ISNUMBER('Форма 1'!AA1448),'Форма 1'!$H1448*VLOOKUP('Форма 1'!$F1448,'Придельники с 2022'!$B$4:$X$28,'Форма 1'!AA$8),"")</f>
        <v/>
      </c>
      <c r="K1448" s="90"/>
      <c r="L1448" s="87"/>
      <c r="M1448" s="103">
        <f>IF(ISNUMBER('Форма 1'!AD1448),'Форма 1'!$H1448*VLOOKUP('Форма 1'!$F1448,'Придельники с 2022'!$B$4:$X$28,'Форма 1'!AD$8),"")</f>
        <v>7637825.584999999</v>
      </c>
      <c r="N1448" s="103" t="str">
        <f>IF(ISBLANK('Форма 1'!$AE1448),"",IF('Форма 1'!$AE1448=1,'Форма 1'!$H1448*VLOOKUP('Форма 1'!$F1448,'Придельники с 2022'!$B$4:$X$28,'Форма 1'!$AE$8,0),IF('Форма 1'!$AE1448=2,'Форма 1'!$H1448*VLOOKUP('Форма 1'!$F1448,'Придельники с 2022'!$B$4:$X$28,13,0),IF('Форма 1'!$AE1448=3,'Форма 1'!$H1448*VLOOKUP('Форма 1'!$F1448,'Придельники с 2022'!$B$4:$X$28,12,0)))))</f>
        <v/>
      </c>
      <c r="O1448" s="103" t="str">
        <f>IF(ISNUMBER('Форма 1'!AF1448),'Форма 1'!$H1448*VLOOKUP('Форма 1'!$F1448,'Придельники с 2022'!$B$4:$X$28,'Форма 1'!AF$8),"")</f>
        <v/>
      </c>
      <c r="P1448" s="87"/>
      <c r="Q1448" s="103" t="str">
        <f>IF(ISNUMBER('Форма 1'!AH1448),'Форма 1'!$H1448*VLOOKUP('Форма 1'!$F1448,'Придельники с 2022'!$B$4:$X$28,'Форма 1'!AH$8),"")</f>
        <v/>
      </c>
      <c r="R1448" s="103" t="str">
        <f>IF(ISNUMBER('Форма 1'!AI1448),'Форма 1'!$H1448*VLOOKUP('Форма 1'!$F1448,'Придельники с 2022'!$B$4:$X$28,'Форма 1'!AI$8),"")</f>
        <v/>
      </c>
      <c r="S1448" s="103" t="str">
        <f>IF(ISNUMBER('Форма 1'!AJ1448),'Форма 1'!$H1448*VLOOKUP('Форма 1'!$F1448,'Придельники с 2022'!$B$4:$X$28,'Форма 1'!AJ$8),"")</f>
        <v/>
      </c>
      <c r="T1448" s="87"/>
    </row>
    <row r="1449" spans="1:20">
      <c r="A1449" s="188">
        <f t="shared" si="126"/>
        <v>16</v>
      </c>
      <c r="B1449" s="189" t="s">
        <v>1544</v>
      </c>
      <c r="C1449" s="99">
        <f t="shared" si="124"/>
        <v>2057418.75</v>
      </c>
      <c r="D1449" s="103" t="str">
        <f>IF(ISNUMBER('Форма 1'!U1449),'Форма 1'!$H1449*VLOOKUP('Форма 1'!$F1449,'Придельники с 2022'!$B$4:$X$28,'Форма 1'!U$8),"")</f>
        <v/>
      </c>
      <c r="E1449" s="103" t="str">
        <f>IF(ISNUMBER('Форма 1'!V1449),'Форма 1'!$H1449*VLOOKUP('Форма 1'!$F1449,'Придельники с 2022'!$B$4:$X$28,'Форма 1'!V$8),"")</f>
        <v/>
      </c>
      <c r="F1449" s="103" t="str">
        <f>IF(ISNUMBER('Форма 1'!W1449),'Форма 1'!$H1449*VLOOKUP('Форма 1'!$F1449,'Придельники с 2022'!$B$4:$X$28,'Форма 1'!W$8),"")</f>
        <v/>
      </c>
      <c r="G1449" s="103">
        <f>IF(ISNUMBER('Форма 1'!X1449),'Форма 1'!$H1449*VLOOKUP('Форма 1'!$F1449,'Придельники с 2022'!$B$4:$X$28,'Форма 1'!X$8),"")</f>
        <v>210440.17</v>
      </c>
      <c r="H1449" s="103" t="str">
        <f>IF(ISNUMBER('Форма 1'!Y1449),'Форма 1'!$H1449*VLOOKUP('Форма 1'!$F1449,'Придельники с 2022'!$B$4:$X$28,'Форма 1'!Y$8),"")</f>
        <v/>
      </c>
      <c r="I1449" s="103">
        <f>IF(ISNUMBER('Форма 1'!Z1449),'Форма 1'!$H1449*VLOOKUP('Форма 1'!$F1449,'Придельники с 2022'!$B$4:$X$28,'Форма 1'!Z$8),"")</f>
        <v>359086.75999999995</v>
      </c>
      <c r="J1449" s="103" t="str">
        <f>IF(ISNUMBER('Форма 1'!AA1449),'Форма 1'!$H1449*VLOOKUP('Форма 1'!$F1449,'Придельники с 2022'!$B$4:$X$28,'Форма 1'!AA$8),"")</f>
        <v/>
      </c>
      <c r="K1449" s="90"/>
      <c r="L1449" s="87"/>
      <c r="M1449" s="103" t="str">
        <f>IF(ISNUMBER('Форма 1'!AD1449),'Форма 1'!$H1449*VLOOKUP('Форма 1'!$F1449,'Придельники с 2022'!$B$4:$X$28,'Форма 1'!AD$8),"")</f>
        <v/>
      </c>
      <c r="N1449" s="103" t="str">
        <f>IF(ISBLANK('Форма 1'!$AE1449),"",IF('Форма 1'!$AE1449=1,'Форма 1'!$H1449*VLOOKUP('Форма 1'!$F1449,'Придельники с 2022'!$B$4:$X$28,'Форма 1'!$AE$8,0),IF('Форма 1'!$AE1449=2,'Форма 1'!$H1449*VLOOKUP('Форма 1'!$F1449,'Придельники с 2022'!$B$4:$X$28,13,0),IF('Форма 1'!$AE1449=3,'Форма 1'!$H1449*VLOOKUP('Форма 1'!$F1449,'Придельники с 2022'!$B$4:$X$28,12,0)))))</f>
        <v/>
      </c>
      <c r="O1449" s="103" t="str">
        <f>IF(ISNUMBER('Форма 1'!AF1449),'Форма 1'!$H1449*VLOOKUP('Форма 1'!$F1449,'Придельники с 2022'!$B$4:$X$28,'Форма 1'!AF$8),"")</f>
        <v/>
      </c>
      <c r="P1449" s="87"/>
      <c r="Q1449" s="103">
        <f>IF(ISNUMBER('Форма 1'!AH1449),'Форма 1'!$H1449*VLOOKUP('Форма 1'!$F1449,'Придельники с 2022'!$B$4:$X$28,'Форма 1'!AH$8),"")</f>
        <v>1487891.82</v>
      </c>
      <c r="R1449" s="103" t="str">
        <f>IF(ISNUMBER('Форма 1'!AI1449),'Форма 1'!$H1449*VLOOKUP('Форма 1'!$F1449,'Придельники с 2022'!$B$4:$X$28,'Форма 1'!AI$8),"")</f>
        <v/>
      </c>
      <c r="S1449" s="103" t="str">
        <f>IF(ISNUMBER('Форма 1'!AJ1449),'Форма 1'!$H1449*VLOOKUP('Форма 1'!$F1449,'Придельники с 2022'!$B$4:$X$28,'Форма 1'!AJ$8),"")</f>
        <v/>
      </c>
      <c r="T1449" s="87"/>
    </row>
    <row r="1450" spans="1:20">
      <c r="A1450" s="188">
        <f t="shared" si="122"/>
        <v>17</v>
      </c>
      <c r="B1450" s="189" t="s">
        <v>1545</v>
      </c>
      <c r="C1450" s="99">
        <f t="shared" si="124"/>
        <v>2437502.4600000004</v>
      </c>
      <c r="D1450" s="103">
        <f>IF(ISNUMBER('Форма 1'!U1450),'Форма 1'!$H1450*VLOOKUP('Форма 1'!$F1450,'Придельники с 2022'!$B$4:$X$28,'Форма 1'!U$8),"")</f>
        <v>528887.19000000006</v>
      </c>
      <c r="E1450" s="103" t="str">
        <f>IF(ISNUMBER('Форма 1'!V1450),'Форма 1'!$H1450*VLOOKUP('Форма 1'!$F1450,'Придельники с 2022'!$B$4:$X$28,'Форма 1'!V$8),"")</f>
        <v/>
      </c>
      <c r="F1450" s="103" t="str">
        <f>IF(ISNUMBER('Форма 1'!W1450),'Форма 1'!$H1450*VLOOKUP('Форма 1'!$F1450,'Придельники с 2022'!$B$4:$X$28,'Форма 1'!W$8),"")</f>
        <v/>
      </c>
      <c r="G1450" s="103" t="str">
        <f>IF(ISNUMBER('Форма 1'!X1450),'Форма 1'!$H1450*VLOOKUP('Форма 1'!$F1450,'Придельники с 2022'!$B$4:$X$28,'Форма 1'!X$8),"")</f>
        <v/>
      </c>
      <c r="H1450" s="103" t="str">
        <f>IF(ISNUMBER('Форма 1'!Y1450),'Форма 1'!$H1450*VLOOKUP('Форма 1'!$F1450,'Придельники с 2022'!$B$4:$X$28,'Форма 1'!Y$8),"")</f>
        <v/>
      </c>
      <c r="I1450" s="103" t="str">
        <f>IF(ISNUMBER('Форма 1'!Z1450),'Форма 1'!$H1450*VLOOKUP('Форма 1'!$F1450,'Придельники с 2022'!$B$4:$X$28,'Форма 1'!Z$8),"")</f>
        <v/>
      </c>
      <c r="J1450" s="103" t="str">
        <f>IF(ISNUMBER('Форма 1'!AA1450),'Форма 1'!$H1450*VLOOKUP('Форма 1'!$F1450,'Придельники с 2022'!$B$4:$X$28,'Форма 1'!AA$8),"")</f>
        <v/>
      </c>
      <c r="K1450" s="90"/>
      <c r="L1450" s="87"/>
      <c r="M1450" s="103" t="str">
        <f>IF(ISNUMBER('Форма 1'!AD1450),'Форма 1'!$H1450*VLOOKUP('Форма 1'!$F1450,'Придельники с 2022'!$B$4:$X$28,'Форма 1'!AD$8),"")</f>
        <v/>
      </c>
      <c r="N1450" s="103" t="str">
        <f>IF(ISBLANK('Форма 1'!$AE1450),"",IF('Форма 1'!$AE1450=1,'Форма 1'!$H1450*VLOOKUP('Форма 1'!$F1450,'Придельники с 2022'!$B$4:$X$28,'Форма 1'!$AE$8,0),IF('Форма 1'!$AE1450=2,'Форма 1'!$H1450*VLOOKUP('Форма 1'!$F1450,'Придельники с 2022'!$B$4:$X$28,13,0),IF('Форма 1'!$AE1450=3,'Форма 1'!$H1450*VLOOKUP('Форма 1'!$F1450,'Придельники с 2022'!$B$4:$X$28,12,0)))))</f>
        <v/>
      </c>
      <c r="O1450" s="103" t="str">
        <f>IF(ISNUMBER('Форма 1'!AF1450),'Форма 1'!$H1450*VLOOKUP('Форма 1'!$F1450,'Придельники с 2022'!$B$4:$X$28,'Форма 1'!AF$8),"")</f>
        <v/>
      </c>
      <c r="P1450" s="87"/>
      <c r="Q1450" s="103">
        <f>IF(ISNUMBER('Форма 1'!AH1450),'Форма 1'!$H1450*VLOOKUP('Форма 1'!$F1450,'Придельники с 2022'!$B$4:$X$28,'Форма 1'!AH$8),"")</f>
        <v>1908615.2700000003</v>
      </c>
      <c r="R1450" s="103" t="str">
        <f>IF(ISNUMBER('Форма 1'!AI1450),'Форма 1'!$H1450*VLOOKUP('Форма 1'!$F1450,'Придельники с 2022'!$B$4:$X$28,'Форма 1'!AI$8),"")</f>
        <v/>
      </c>
      <c r="S1450" s="103" t="str">
        <f>IF(ISNUMBER('Форма 1'!AJ1450),'Форма 1'!$H1450*VLOOKUP('Форма 1'!$F1450,'Придельники с 2022'!$B$4:$X$28,'Форма 1'!AJ$8),"")</f>
        <v/>
      </c>
      <c r="T1450" s="87"/>
    </row>
    <row r="1451" spans="1:20">
      <c r="A1451" s="188">
        <f t="shared" si="122"/>
        <v>18</v>
      </c>
      <c r="B1451" s="189" t="s">
        <v>1546</v>
      </c>
      <c r="C1451" s="99">
        <f t="shared" si="124"/>
        <v>615475.99599999993</v>
      </c>
      <c r="D1451" s="103" t="str">
        <f>IF(ISNUMBER('Форма 1'!U1451),'Форма 1'!$H1451*VLOOKUP('Форма 1'!$F1451,'Придельники с 2022'!$B$4:$X$28,'Форма 1'!U$8),"")</f>
        <v/>
      </c>
      <c r="E1451" s="103" t="str">
        <f>IF(ISNUMBER('Форма 1'!V1451),'Форма 1'!$H1451*VLOOKUP('Форма 1'!$F1451,'Придельники с 2022'!$B$4:$X$28,'Форма 1'!V$8),"")</f>
        <v/>
      </c>
      <c r="F1451" s="103" t="str">
        <f>IF(ISNUMBER('Форма 1'!W1451),'Форма 1'!$H1451*VLOOKUP('Форма 1'!$F1451,'Придельники с 2022'!$B$4:$X$28,'Форма 1'!W$8),"")</f>
        <v/>
      </c>
      <c r="G1451" s="103" t="str">
        <f>IF(ISNUMBER('Форма 1'!X1451),'Форма 1'!$H1451*VLOOKUP('Форма 1'!$F1451,'Придельники с 2022'!$B$4:$X$28,'Форма 1'!X$8),"")</f>
        <v/>
      </c>
      <c r="H1451" s="103" t="str">
        <f>IF(ISNUMBER('Форма 1'!Y1451),'Форма 1'!$H1451*VLOOKUP('Форма 1'!$F1451,'Придельники с 2022'!$B$4:$X$28,'Форма 1'!Y$8),"")</f>
        <v/>
      </c>
      <c r="I1451" s="103">
        <f>IF(ISNUMBER('Форма 1'!Z1451),'Форма 1'!$H1451*VLOOKUP('Форма 1'!$F1451,'Придельники с 2022'!$B$4:$X$28,'Форма 1'!Z$8),"")</f>
        <v>615475.99599999993</v>
      </c>
      <c r="J1451" s="103" t="str">
        <f>IF(ISNUMBER('Форма 1'!AA1451),'Форма 1'!$H1451*VLOOKUP('Форма 1'!$F1451,'Придельники с 2022'!$B$4:$X$28,'Форма 1'!AA$8),"")</f>
        <v/>
      </c>
      <c r="K1451" s="90"/>
      <c r="L1451" s="87"/>
      <c r="M1451" s="103" t="str">
        <f>IF(ISNUMBER('Форма 1'!AD1451),'Форма 1'!$H1451*VLOOKUP('Форма 1'!$F1451,'Придельники с 2022'!$B$4:$X$28,'Форма 1'!AD$8),"")</f>
        <v/>
      </c>
      <c r="N1451" s="103" t="str">
        <f>IF(ISBLANK('Форма 1'!$AE1451),"",IF('Форма 1'!$AE1451=1,'Форма 1'!$H1451*VLOOKUP('Форма 1'!$F1451,'Придельники с 2022'!$B$4:$X$28,'Форма 1'!$AE$8,0),IF('Форма 1'!$AE1451=2,'Форма 1'!$H1451*VLOOKUP('Форма 1'!$F1451,'Придельники с 2022'!$B$4:$X$28,13,0),IF('Форма 1'!$AE1451=3,'Форма 1'!$H1451*VLOOKUP('Форма 1'!$F1451,'Придельники с 2022'!$B$4:$X$28,12,0)))))</f>
        <v/>
      </c>
      <c r="O1451" s="103" t="str">
        <f>IF(ISNUMBER('Форма 1'!AF1451),'Форма 1'!$H1451*VLOOKUP('Форма 1'!$F1451,'Придельники с 2022'!$B$4:$X$28,'Форма 1'!AF$8),"")</f>
        <v/>
      </c>
      <c r="P1451" s="87"/>
      <c r="Q1451" s="103" t="str">
        <f>IF(ISNUMBER('Форма 1'!AH1451),'Форма 1'!$H1451*VLOOKUP('Форма 1'!$F1451,'Придельники с 2022'!$B$4:$X$28,'Форма 1'!AH$8),"")</f>
        <v/>
      </c>
      <c r="R1451" s="103" t="str">
        <f>IF(ISNUMBER('Форма 1'!AI1451),'Форма 1'!$H1451*VLOOKUP('Форма 1'!$F1451,'Придельники с 2022'!$B$4:$X$28,'Форма 1'!AI$8),"")</f>
        <v/>
      </c>
      <c r="S1451" s="103" t="str">
        <f>IF(ISNUMBER('Форма 1'!AJ1451),'Форма 1'!$H1451*VLOOKUP('Форма 1'!$F1451,'Придельники с 2022'!$B$4:$X$28,'Форма 1'!AJ$8),"")</f>
        <v/>
      </c>
      <c r="T1451" s="87"/>
    </row>
    <row r="1452" spans="1:20">
      <c r="A1452" s="188">
        <f t="shared" si="122"/>
        <v>19</v>
      </c>
      <c r="B1452" s="189" t="s">
        <v>1547</v>
      </c>
      <c r="C1452" s="99">
        <f t="shared" si="124"/>
        <v>28835218.159999996</v>
      </c>
      <c r="D1452" s="103" t="str">
        <f>IF(ISNUMBER('Форма 1'!U1452),'Форма 1'!$H1452*VLOOKUP('Форма 1'!$F1452,'Придельники с 2022'!$B$4:$X$28,'Форма 1'!U$8),"")</f>
        <v/>
      </c>
      <c r="E1452" s="103" t="str">
        <f>IF(ISNUMBER('Форма 1'!V1452),'Форма 1'!$H1452*VLOOKUP('Форма 1'!$F1452,'Придельники с 2022'!$B$4:$X$28,'Форма 1'!V$8),"")</f>
        <v/>
      </c>
      <c r="F1452" s="103" t="str">
        <f>IF(ISNUMBER('Форма 1'!W1452),'Форма 1'!$H1452*VLOOKUP('Форма 1'!$F1452,'Придельники с 2022'!$B$4:$X$28,'Форма 1'!W$8),"")</f>
        <v/>
      </c>
      <c r="G1452" s="103" t="str">
        <f>IF(ISNUMBER('Форма 1'!X1452),'Форма 1'!$H1452*VLOOKUP('Форма 1'!$F1452,'Придельники с 2022'!$B$4:$X$28,'Форма 1'!X$8),"")</f>
        <v/>
      </c>
      <c r="H1452" s="103" t="str">
        <f>IF(ISNUMBER('Форма 1'!Y1452),'Форма 1'!$H1452*VLOOKUP('Форма 1'!$F1452,'Придельники с 2022'!$B$4:$X$28,'Форма 1'!Y$8),"")</f>
        <v/>
      </c>
      <c r="I1452" s="103" t="str">
        <f>IF(ISNUMBER('Форма 1'!Z1452),'Форма 1'!$H1452*VLOOKUP('Форма 1'!$F1452,'Придельники с 2022'!$B$4:$X$28,'Форма 1'!Z$8),"")</f>
        <v/>
      </c>
      <c r="J1452" s="103" t="str">
        <f>IF(ISNUMBER('Форма 1'!AA1452),'Форма 1'!$H1452*VLOOKUP('Форма 1'!$F1452,'Придельники с 2022'!$B$4:$X$28,'Форма 1'!AA$8),"")</f>
        <v/>
      </c>
      <c r="K1452" s="90"/>
      <c r="L1452" s="87"/>
      <c r="M1452" s="103" t="str">
        <f>IF(ISNUMBER('Форма 1'!AD1452),'Форма 1'!$H1452*VLOOKUP('Форма 1'!$F1452,'Придельники с 2022'!$B$4:$X$28,'Форма 1'!AD$8),"")</f>
        <v/>
      </c>
      <c r="N1452" s="103">
        <f>IF(ISBLANK('Форма 1'!$AE1452),"",IF('Форма 1'!$AE1452=1,'Форма 1'!$H1452*VLOOKUP('Форма 1'!$F1452,'Придельники с 2022'!$B$4:$X$28,'Форма 1'!$AE$8,0),IF('Форма 1'!$AE1452=2,'Форма 1'!$H1452*VLOOKUP('Форма 1'!$F1452,'Придельники с 2022'!$B$4:$X$28,13,0),IF('Форма 1'!$AE1452=3,'Форма 1'!$H1452*VLOOKUP('Форма 1'!$F1452,'Придельники с 2022'!$B$4:$X$28,12,0)))))</f>
        <v>28835218.159999996</v>
      </c>
      <c r="O1452" s="103" t="str">
        <f>IF(ISNUMBER('Форма 1'!AF1452),'Форма 1'!$H1452*VLOOKUP('Форма 1'!$F1452,'Придельники с 2022'!$B$4:$X$28,'Форма 1'!AF$8),"")</f>
        <v/>
      </c>
      <c r="P1452" s="87"/>
      <c r="Q1452" s="103" t="str">
        <f>IF(ISNUMBER('Форма 1'!AH1452),'Форма 1'!$H1452*VLOOKUP('Форма 1'!$F1452,'Придельники с 2022'!$B$4:$X$28,'Форма 1'!AH$8),"")</f>
        <v/>
      </c>
      <c r="R1452" s="103" t="str">
        <f>IF(ISNUMBER('Форма 1'!AI1452),'Форма 1'!$H1452*VLOOKUP('Форма 1'!$F1452,'Придельники с 2022'!$B$4:$X$28,'Форма 1'!AI$8),"")</f>
        <v/>
      </c>
      <c r="S1452" s="103" t="str">
        <f>IF(ISNUMBER('Форма 1'!AJ1452),'Форма 1'!$H1452*VLOOKUP('Форма 1'!$F1452,'Придельники с 2022'!$B$4:$X$28,'Форма 1'!AJ$8),"")</f>
        <v/>
      </c>
      <c r="T1452" s="87"/>
    </row>
    <row r="1453" spans="1:20">
      <c r="A1453" s="188">
        <f t="shared" si="122"/>
        <v>20</v>
      </c>
      <c r="B1453" s="189" t="s">
        <v>416</v>
      </c>
      <c r="C1453" s="99">
        <f>SUM(D1453:J1453,L1453:T1453)</f>
        <v>2001690.96</v>
      </c>
      <c r="D1453" s="103" t="str">
        <f>IF(ISNUMBER('Форма 1'!U1453),'Форма 1'!$H1453*VLOOKUP('Форма 1'!$F1453,'Придельники до 2021'!$B$4:$X$28,'Форма 1'!U$8),"")</f>
        <v/>
      </c>
      <c r="E1453" s="103" t="str">
        <f>IF(ISNUMBER('Форма 1'!V1453),'Форма 1'!$H1453*VLOOKUP('Форма 1'!$F1453,'Придельники до 2021'!$B$4:$X$28,'Форма 1'!V$8),"")</f>
        <v/>
      </c>
      <c r="F1453" s="103">
        <f>IF(ISNUMBER('Форма 1'!W1453),'Форма 1'!$H1453*VLOOKUP('Форма 1'!$F1453,'Придельники до 2021'!$B$4:$X$28,'Форма 1'!W$8),"")</f>
        <v>2001690.96</v>
      </c>
      <c r="G1453" s="103" t="str">
        <f>IF(ISNUMBER('Форма 1'!X1453),'Форма 1'!$H1453*VLOOKUP('Форма 1'!$F1453,'Придельники с 2022'!$B$4:$X$28,'Форма 1'!X$8),"")</f>
        <v/>
      </c>
      <c r="H1453" s="103" t="str">
        <f>IF(ISNUMBER('Форма 1'!Y1453),'Форма 1'!$H1453*VLOOKUP('Форма 1'!$F1453,'Придельники с 2022'!$B$4:$X$28,'Форма 1'!Y$8),"")</f>
        <v/>
      </c>
      <c r="I1453" s="103" t="str">
        <f>IF(ISNUMBER('Форма 1'!Z1453),'Форма 1'!$H1453*VLOOKUP('Форма 1'!$F1453,'Придельники с 2022'!$B$4:$X$28,'Форма 1'!Z$8),"")</f>
        <v/>
      </c>
      <c r="J1453" s="103" t="str">
        <f>IF(ISNUMBER('Форма 1'!AA1453),'Форма 1'!$H1453*VLOOKUP('Форма 1'!$F1453,'Придельники с 2022'!$B$4:$X$28,'Форма 1'!AA$8),"")</f>
        <v/>
      </c>
      <c r="K1453" s="90"/>
      <c r="L1453" s="87"/>
      <c r="M1453" s="103" t="str">
        <f>IF(ISNUMBER('Форма 1'!AD1453),'Форма 1'!$H1453*VLOOKUP('Форма 1'!$F1453,'Придельники с 2022'!$B$4:$X$28,'Форма 1'!AD$8),"")</f>
        <v/>
      </c>
      <c r="N1453" s="103" t="str">
        <f>IF(ISBLANK('Форма 1'!$AE1453),"",IF('Форма 1'!$AE1453=1,'Форма 1'!$H1453*VLOOKUP('Форма 1'!$F1453,'Придельники с 2022'!$B$4:$X$28,'Форма 1'!$AE$8,0),IF('Форма 1'!$AE1453=2,'Форма 1'!$H1453*VLOOKUP('Форма 1'!$F1453,'Придельники с 2022'!$B$4:$X$28,13,0),IF('Форма 1'!$AE1453=3,'Форма 1'!$H1453*VLOOKUP('Форма 1'!$F1453,'Придельники с 2022'!$B$4:$X$28,12,0)))))</f>
        <v/>
      </c>
      <c r="O1453" s="103" t="str">
        <f>IF(ISNUMBER('Форма 1'!AF1453),'Форма 1'!$H1453*VLOOKUP('Форма 1'!$F1453,'Придельники с 2022'!$B$4:$X$28,'Форма 1'!AF$8),"")</f>
        <v/>
      </c>
      <c r="P1453" s="87"/>
      <c r="Q1453" s="103" t="str">
        <f>IF(ISNUMBER('Форма 1'!AH1453),'Форма 1'!$H1453*VLOOKUP('Форма 1'!$F1453,'Придельники с 2022'!$B$4:$X$28,'Форма 1'!AH$8),"")</f>
        <v/>
      </c>
      <c r="R1453" s="103" t="str">
        <f>IF(ISNUMBER('Форма 1'!AI1453),'Форма 1'!$H1453*VLOOKUP('Форма 1'!$F1453,'Придельники с 2022'!$B$4:$X$28,'Форма 1'!AI$8),"")</f>
        <v/>
      </c>
      <c r="S1453" s="103" t="str">
        <f>IF(ISNUMBER('Форма 1'!AJ1453),'Форма 1'!$H1453*VLOOKUP('Форма 1'!$F1453,'Придельники с 2022'!$B$4:$X$28,'Форма 1'!AJ$8),"")</f>
        <v/>
      </c>
      <c r="T1453" s="87"/>
    </row>
    <row r="1454" spans="1:20">
      <c r="A1454" s="188">
        <f t="shared" si="122"/>
        <v>21</v>
      </c>
      <c r="B1454" s="189" t="s">
        <v>1548</v>
      </c>
      <c r="C1454" s="99">
        <f t="shared" si="124"/>
        <v>15859662.52</v>
      </c>
      <c r="D1454" s="103" t="str">
        <f>IF(ISNUMBER('Форма 1'!U1454),'Форма 1'!$H1454*VLOOKUP('Форма 1'!$F1454,'Придельники с 2022'!$B$4:$X$28,'Форма 1'!U$8),"")</f>
        <v/>
      </c>
      <c r="E1454" s="103" t="str">
        <f>IF(ISNUMBER('Форма 1'!V1454),'Форма 1'!$H1454*VLOOKUP('Форма 1'!$F1454,'Придельники с 2022'!$B$4:$X$28,'Форма 1'!V$8),"")</f>
        <v/>
      </c>
      <c r="F1454" s="103" t="str">
        <f>IF(ISNUMBER('Форма 1'!W1454),'Форма 1'!$H1454*VLOOKUP('Форма 1'!$F1454,'Придельники с 2022'!$B$4:$X$28,'Форма 1'!W$8),"")</f>
        <v/>
      </c>
      <c r="G1454" s="103" t="str">
        <f>IF(ISNUMBER('Форма 1'!X1454),'Форма 1'!$H1454*VLOOKUP('Форма 1'!$F1454,'Придельники с 2022'!$B$4:$X$28,'Форма 1'!X$8),"")</f>
        <v/>
      </c>
      <c r="H1454" s="103" t="str">
        <f>IF(ISNUMBER('Форма 1'!Y1454),'Форма 1'!$H1454*VLOOKUP('Форма 1'!$F1454,'Придельники с 2022'!$B$4:$X$28,'Форма 1'!Y$8),"")</f>
        <v/>
      </c>
      <c r="I1454" s="103" t="str">
        <f>IF(ISNUMBER('Форма 1'!Z1454),'Форма 1'!$H1454*VLOOKUP('Форма 1'!$F1454,'Придельники с 2022'!$B$4:$X$28,'Форма 1'!Z$8),"")</f>
        <v/>
      </c>
      <c r="J1454" s="103" t="str">
        <f>IF(ISNUMBER('Форма 1'!AA1454),'Форма 1'!$H1454*VLOOKUP('Форма 1'!$F1454,'Придельники с 2022'!$B$4:$X$28,'Форма 1'!AA$8),"")</f>
        <v/>
      </c>
      <c r="K1454" s="90">
        <v>4</v>
      </c>
      <c r="L1454" s="87">
        <f>(3930316.8*3)+4068712.12</f>
        <v>15859662.52</v>
      </c>
      <c r="M1454" s="103" t="str">
        <f>IF(ISNUMBER('Форма 1'!AD1454),'Форма 1'!$H1454*VLOOKUP('Форма 1'!$F1454,'Придельники с 2022'!$B$4:$X$28,'Форма 1'!AD$8),"")</f>
        <v/>
      </c>
      <c r="N1454" s="103" t="str">
        <f>IF(ISBLANK('Форма 1'!$AE1454),"",IF('Форма 1'!$AE1454=1,'Форма 1'!$H1454*VLOOKUP('Форма 1'!$F1454,'Придельники с 2022'!$B$4:$X$28,'Форма 1'!$AE$8,0),IF('Форма 1'!$AE1454=2,'Форма 1'!$H1454*VLOOKUP('Форма 1'!$F1454,'Придельники с 2022'!$B$4:$X$28,13,0),IF('Форма 1'!$AE1454=3,'Форма 1'!$H1454*VLOOKUP('Форма 1'!$F1454,'Придельники с 2022'!$B$4:$X$28,12,0)))))</f>
        <v/>
      </c>
      <c r="O1454" s="103" t="str">
        <f>IF(ISNUMBER('Форма 1'!AF1454),'Форма 1'!$H1454*VLOOKUP('Форма 1'!$F1454,'Придельники с 2022'!$B$4:$X$28,'Форма 1'!AF$8),"")</f>
        <v/>
      </c>
      <c r="P1454" s="87"/>
      <c r="Q1454" s="103" t="str">
        <f>IF(ISNUMBER('Форма 1'!AH1454),'Форма 1'!$H1454*VLOOKUP('Форма 1'!$F1454,'Придельники с 2022'!$B$4:$X$28,'Форма 1'!AH$8),"")</f>
        <v/>
      </c>
      <c r="R1454" s="103" t="str">
        <f>IF(ISNUMBER('Форма 1'!AI1454),'Форма 1'!$H1454*VLOOKUP('Форма 1'!$F1454,'Придельники с 2022'!$B$4:$X$28,'Форма 1'!AI$8),"")</f>
        <v/>
      </c>
      <c r="S1454" s="103" t="str">
        <f>IF(ISNUMBER('Форма 1'!AJ1454),'Форма 1'!$H1454*VLOOKUP('Форма 1'!$F1454,'Придельники с 2022'!$B$4:$X$28,'Форма 1'!AJ$8),"")</f>
        <v/>
      </c>
      <c r="T1454" s="87"/>
    </row>
    <row r="1455" spans="1:20">
      <c r="A1455" s="188">
        <f t="shared" ref="A1455:A1540" si="127">A1454+1</f>
        <v>22</v>
      </c>
      <c r="B1455" s="189" t="s">
        <v>1550</v>
      </c>
      <c r="C1455" s="99">
        <f t="shared" si="124"/>
        <v>9365598.7200000007</v>
      </c>
      <c r="D1455" s="103">
        <f>IF(ISNUMBER('Форма 1'!U1455),'Форма 1'!$H1455*VLOOKUP('Форма 1'!$F1455,'Придельники с 2022'!$B$4:$X$28,'Форма 1'!U$8),"")</f>
        <v>1601230.176</v>
      </c>
      <c r="E1455" s="103" t="str">
        <f>IF(ISNUMBER('Форма 1'!V1455),'Форма 1'!$H1455*VLOOKUP('Форма 1'!$F1455,'Придельники с 2022'!$B$4:$X$28,'Форма 1'!V$8),"")</f>
        <v/>
      </c>
      <c r="F1455" s="103" t="str">
        <f>IF(ISNUMBER('Форма 1'!W1455),'Форма 1'!$H1455*VLOOKUP('Форма 1'!$F1455,'Придельники с 2022'!$B$4:$X$28,'Форма 1'!W$8),"")</f>
        <v/>
      </c>
      <c r="G1455" s="103">
        <f>IF(ISNUMBER('Форма 1'!X1455),'Форма 1'!$H1455*VLOOKUP('Форма 1'!$F1455,'Придельники с 2022'!$B$4:$X$28,'Форма 1'!X$8),"")</f>
        <v>1001828.16</v>
      </c>
      <c r="H1455" s="103" t="str">
        <f>IF(ISNUMBER('Форма 1'!Y1455),'Форма 1'!$H1455*VLOOKUP('Форма 1'!$F1455,'Придельники с 2022'!$B$4:$X$28,'Форма 1'!Y$8),"")</f>
        <v/>
      </c>
      <c r="I1455" s="103">
        <f>IF(ISNUMBER('Форма 1'!Z1455),'Форма 1'!$H1455*VLOOKUP('Форма 1'!$F1455,'Придельники с 2022'!$B$4:$X$28,'Форма 1'!Z$8),"")</f>
        <v>1403083.2959999999</v>
      </c>
      <c r="J1455" s="103" t="str">
        <f>IF(ISNUMBER('Форма 1'!AA1455),'Форма 1'!$H1455*VLOOKUP('Форма 1'!$F1455,'Придельники с 2022'!$B$4:$X$28,'Форма 1'!AA$8),"")</f>
        <v/>
      </c>
      <c r="K1455" s="90"/>
      <c r="L1455" s="87"/>
      <c r="M1455" s="103" t="str">
        <f>IF(ISNUMBER('Форма 1'!AD1455),'Форма 1'!$H1455*VLOOKUP('Форма 1'!$F1455,'Придельники с 2022'!$B$4:$X$28,'Форма 1'!AD$8),"")</f>
        <v/>
      </c>
      <c r="N1455" s="103" t="str">
        <f>IF(ISBLANK('Форма 1'!$AE1455),"",IF('Форма 1'!$AE1455=1,'Форма 1'!$H1455*VLOOKUP('Форма 1'!$F1455,'Придельники с 2022'!$B$4:$X$28,'Форма 1'!$AE$8,0),IF('Форма 1'!$AE1455=2,'Форма 1'!$H1455*VLOOKUP('Форма 1'!$F1455,'Придельники с 2022'!$B$4:$X$28,13,0),IF('Форма 1'!$AE1455=3,'Форма 1'!$H1455*VLOOKUP('Форма 1'!$F1455,'Придельники с 2022'!$B$4:$X$28,12,0)))))</f>
        <v/>
      </c>
      <c r="O1455" s="103" t="str">
        <f>IF(ISNUMBER('Форма 1'!AF1455),'Форма 1'!$H1455*VLOOKUP('Форма 1'!$F1455,'Придельники с 2022'!$B$4:$X$28,'Форма 1'!AF$8),"")</f>
        <v/>
      </c>
      <c r="P1455" s="87"/>
      <c r="Q1455" s="103">
        <f>IF(ISNUMBER('Форма 1'!AH1455),'Форма 1'!$H1455*VLOOKUP('Форма 1'!$F1455,'Придельники с 2022'!$B$4:$X$28,'Форма 1'!AH$8),"")</f>
        <v>5359457.0880000005</v>
      </c>
      <c r="R1455" s="103" t="str">
        <f>IF(ISNUMBER('Форма 1'!AI1455),'Форма 1'!$H1455*VLOOKUP('Форма 1'!$F1455,'Придельники с 2022'!$B$4:$X$28,'Форма 1'!AI$8),"")</f>
        <v/>
      </c>
      <c r="S1455" s="103" t="str">
        <f>IF(ISNUMBER('Форма 1'!AJ1455),'Форма 1'!$H1455*VLOOKUP('Форма 1'!$F1455,'Придельники с 2022'!$B$4:$X$28,'Форма 1'!AJ$8),"")</f>
        <v/>
      </c>
      <c r="T1455" s="87"/>
    </row>
    <row r="1456" spans="1:20">
      <c r="A1456" s="188">
        <f t="shared" si="127"/>
        <v>23</v>
      </c>
      <c r="B1456" s="189" t="s">
        <v>423</v>
      </c>
      <c r="C1456" s="99">
        <f>SUM(D1456:J1456,L1456:T1456)</f>
        <v>17172372.112</v>
      </c>
      <c r="D1456" s="103" t="str">
        <f>IF(ISNUMBER('Форма 1'!U1456),'Форма 1'!$H1456*VLOOKUP('Форма 1'!$F1456,'Придельники с 2022'!$B$4:$X$28,'Форма 1'!U$8),"")</f>
        <v/>
      </c>
      <c r="E1456" s="103" t="str">
        <f>IF(ISNUMBER('Форма 1'!V1456),'Форма 1'!$H1456*VLOOKUP('Форма 1'!$F1456,'Придельники с 2022'!$B$4:$X$28,'Форма 1'!V$8),"")</f>
        <v/>
      </c>
      <c r="F1456" s="103" t="str">
        <f>IF(ISNUMBER('Форма 1'!W1456),'Форма 1'!$H1456*VLOOKUP('Форма 1'!$F1456,'Придельники с 2022'!$B$4:$X$28,'Форма 1'!W$8),"")</f>
        <v/>
      </c>
      <c r="G1456" s="103" t="str">
        <f>IF(ISNUMBER('Форма 1'!X1456),'Форма 1'!$H1456*VLOOKUP('Форма 1'!$F1456,'Придельники с 2022'!$B$4:$X$28,'Форма 1'!X$8),"")</f>
        <v/>
      </c>
      <c r="H1456" s="103" t="str">
        <f>IF(ISNUMBER('Форма 1'!Y1456),'Форма 1'!$H1456*VLOOKUP('Форма 1'!$F1456,'Придельники с 2022'!$B$4:$X$28,'Форма 1'!Y$8),"")</f>
        <v/>
      </c>
      <c r="I1456" s="103" t="str">
        <f>IF(ISNUMBER('Форма 1'!Z1456),'Форма 1'!$H1456*VLOOKUP('Форма 1'!$F1456,'Придельники с 2022'!$B$4:$X$28,'Форма 1'!Z$8),"")</f>
        <v/>
      </c>
      <c r="J1456" s="103" t="str">
        <f>IF(ISNUMBER('Форма 1'!AA1456),'Форма 1'!$H1456*VLOOKUP('Форма 1'!$F1456,'Придельники с 2022'!$B$4:$X$28,'Форма 1'!AA$8),"")</f>
        <v/>
      </c>
      <c r="K1456" s="90"/>
      <c r="L1456" s="87"/>
      <c r="M1456" s="103">
        <f>IF(ISNUMBER('Форма 1'!AD1456),'Форма 1'!$H1456*VLOOKUP('Форма 1'!$F1456,'Придельники с 2022'!$B$4:$X$28,'Форма 1'!AD$8),"")</f>
        <v>17172372.112</v>
      </c>
      <c r="N1456" s="103" t="str">
        <f>IF(ISBLANK('Форма 1'!$AE1456),"",IF('Форма 1'!$AE1456=1,'Форма 1'!$H1456*VLOOKUP('Форма 1'!$F1456,'Придельники с 2022'!$B$4:$X$28,'Форма 1'!$AE$8,0),IF('Форма 1'!$AE1456=2,'Форма 1'!$H1456*VLOOKUP('Форма 1'!$F1456,'Придельники с 2022'!$B$4:$X$28,13,0),IF('Форма 1'!$AE1456=3,'Форма 1'!$H1456*VLOOKUP('Форма 1'!$F1456,'Придельники с 2022'!$B$4:$X$28,12,0)))))</f>
        <v/>
      </c>
      <c r="O1456" s="103" t="str">
        <f>IF(ISNUMBER('Форма 1'!AF1456),'Форма 1'!$H1456*VLOOKUP('Форма 1'!$F1456,'Придельники с 2022'!$B$4:$X$28,'Форма 1'!AF$8),"")</f>
        <v/>
      </c>
      <c r="P1456" s="87"/>
      <c r="Q1456" s="103" t="str">
        <f>IF(ISNUMBER('Форма 1'!AH1456),'Форма 1'!$H1456*VLOOKUP('Форма 1'!$F1456,'Придельники с 2022'!$B$4:$X$28,'Форма 1'!AH$8),"")</f>
        <v/>
      </c>
      <c r="R1456" s="103" t="str">
        <f>IF(ISNUMBER('Форма 1'!AI1456),'Форма 1'!$H1456*VLOOKUP('Форма 1'!$F1456,'Придельники с 2022'!$B$4:$X$28,'Форма 1'!AI$8),"")</f>
        <v/>
      </c>
      <c r="S1456" s="103" t="str">
        <f>IF(ISNUMBER('Форма 1'!AJ1456),'Форма 1'!$H1456*VLOOKUP('Форма 1'!$F1456,'Придельники с 2022'!$B$4:$X$28,'Форма 1'!AJ$8),"")</f>
        <v/>
      </c>
      <c r="T1456" s="87"/>
    </row>
    <row r="1457" spans="1:20">
      <c r="A1457" s="188">
        <f t="shared" si="127"/>
        <v>24</v>
      </c>
      <c r="B1457" s="189" t="s">
        <v>424</v>
      </c>
      <c r="C1457" s="99">
        <f t="shared" si="124"/>
        <v>11715461.98</v>
      </c>
      <c r="D1457" s="103" t="str">
        <f>IF(ISNUMBER('Форма 1'!U1457),'Форма 1'!$H1457*VLOOKUP('Форма 1'!$F1457,'Придельники с 2022'!$B$4:$X$28,'Форма 1'!U$8),"")</f>
        <v/>
      </c>
      <c r="E1457" s="103" t="str">
        <f>IF(ISNUMBER('Форма 1'!V1457),'Форма 1'!$H1457*VLOOKUP('Форма 1'!$F1457,'Придельники с 2022'!$B$4:$X$28,'Форма 1'!V$8),"")</f>
        <v/>
      </c>
      <c r="F1457" s="103" t="str">
        <f>IF(ISNUMBER('Форма 1'!W1457),'Форма 1'!$H1457*VLOOKUP('Форма 1'!$F1457,'Придельники с 2022'!$B$4:$X$28,'Форма 1'!W$8),"")</f>
        <v/>
      </c>
      <c r="G1457" s="103" t="str">
        <f>IF(ISNUMBER('Форма 1'!X1457),'Форма 1'!$H1457*VLOOKUP('Форма 1'!$F1457,'Придельники с 2022'!$B$4:$X$28,'Форма 1'!X$8),"")</f>
        <v/>
      </c>
      <c r="H1457" s="103" t="str">
        <f>IF(ISNUMBER('Форма 1'!Y1457),'Форма 1'!$H1457*VLOOKUP('Форма 1'!$F1457,'Придельники с 2022'!$B$4:$X$28,'Форма 1'!Y$8),"")</f>
        <v/>
      </c>
      <c r="I1457" s="103" t="str">
        <f>IF(ISNUMBER('Форма 1'!Z1457),'Форма 1'!$H1457*VLOOKUP('Форма 1'!$F1457,'Придельники с 2022'!$B$4:$X$28,'Форма 1'!Z$8),"")</f>
        <v/>
      </c>
      <c r="J1457" s="103" t="str">
        <f>IF(ISNUMBER('Форма 1'!AA1457),'Форма 1'!$H1457*VLOOKUP('Форма 1'!$F1457,'Придельники с 2022'!$B$4:$X$28,'Форма 1'!AA$8),"")</f>
        <v/>
      </c>
      <c r="K1457" s="90"/>
      <c r="L1457" s="87"/>
      <c r="M1457" s="103" t="str">
        <f>IF(ISNUMBER('Форма 1'!AD1457),'Форма 1'!$H1457*VLOOKUP('Форма 1'!$F1457,'Придельники с 2022'!$B$4:$X$28,'Форма 1'!AD$8),"")</f>
        <v/>
      </c>
      <c r="N1457" s="103">
        <f>IF(ISBLANK('Форма 1'!$AE1457),"",IF('Форма 1'!$AE1457=1,'Форма 1'!$H1457*VLOOKUP('Форма 1'!$F1457,'Придельники с 2022'!$B$4:$X$28,'Форма 1'!$AE$8,0),IF('Форма 1'!$AE1457=2,'Форма 1'!$H1457*VLOOKUP('Форма 1'!$F1457,'Придельники с 2022'!$B$4:$X$28,13,0),IF('Форма 1'!$AE1457=3,'Форма 1'!$H1457*VLOOKUP('Форма 1'!$F1457,'Придельники с 2022'!$B$4:$X$28,12,0)))))</f>
        <v>10311445.6</v>
      </c>
      <c r="O1457" s="103">
        <f>IF(ISNUMBER('Форма 1'!AF1457),'Форма 1'!$H1457*VLOOKUP('Форма 1'!$F1457,'Придельники с 2022'!$B$4:$X$28,'Форма 1'!AF$8),"")</f>
        <v>1404016.38</v>
      </c>
      <c r="P1457" s="87"/>
      <c r="Q1457" s="103" t="str">
        <f>IF(ISNUMBER('Форма 1'!AH1457),'Форма 1'!$H1457*VLOOKUP('Форма 1'!$F1457,'Придельники с 2022'!$B$4:$X$28,'Форма 1'!AH$8),"")</f>
        <v/>
      </c>
      <c r="R1457" s="103" t="str">
        <f>IF(ISNUMBER('Форма 1'!AI1457),'Форма 1'!$H1457*VLOOKUP('Форма 1'!$F1457,'Придельники с 2022'!$B$4:$X$28,'Форма 1'!AI$8),"")</f>
        <v/>
      </c>
      <c r="S1457" s="103" t="str">
        <f>IF(ISNUMBER('Форма 1'!AJ1457),'Форма 1'!$H1457*VLOOKUP('Форма 1'!$F1457,'Придельники с 2022'!$B$4:$X$28,'Форма 1'!AJ$8),"")</f>
        <v/>
      </c>
      <c r="T1457" s="87"/>
    </row>
    <row r="1458" spans="1:20">
      <c r="A1458" s="188">
        <f t="shared" si="127"/>
        <v>25</v>
      </c>
      <c r="B1458" s="195" t="s">
        <v>427</v>
      </c>
      <c r="C1458" s="99">
        <f t="shared" si="124"/>
        <v>5854828</v>
      </c>
      <c r="D1458" s="103" t="str">
        <f>IF(ISNUMBER('Форма 1'!U1458),'Форма 1'!$H1458*VLOOKUP('Форма 1'!$F1458,'Придельники с 2022'!$B$4:$X$28,'Форма 1'!U$8),"")</f>
        <v/>
      </c>
      <c r="E1458" s="103" t="str">
        <f>IF(ISNUMBER('Форма 1'!V1458),'Форма 1'!$H1458*VLOOKUP('Форма 1'!$F1458,'Придельники с 2022'!$B$4:$X$28,'Форма 1'!V$8),"")</f>
        <v/>
      </c>
      <c r="F1458" s="103" t="str">
        <f>IF(ISNUMBER('Форма 1'!W1458),'Форма 1'!$H1458*VLOOKUP('Форма 1'!$F1458,'Придельники с 2022'!$B$4:$X$28,'Форма 1'!W$8),"")</f>
        <v/>
      </c>
      <c r="G1458" s="103">
        <f>IF(ISNUMBER('Форма 1'!X1458),'Форма 1'!$H1458*VLOOKUP('Форма 1'!$F1458,'Придельники с 2022'!$B$4:$X$28,'Форма 1'!X$8),"")</f>
        <v>1610870.5</v>
      </c>
      <c r="H1458" s="103">
        <f>IF(ISNUMBER('Форма 1'!Y1458),'Форма 1'!$H1458*VLOOKUP('Форма 1'!$F1458,'Придельники с 2022'!$B$4:$X$28,'Форма 1'!Y$8),"")</f>
        <v>4243957.5</v>
      </c>
      <c r="I1458" s="103" t="str">
        <f>IF(ISNUMBER('Форма 1'!Z1458),'Форма 1'!$H1458*VLOOKUP('Форма 1'!$F1458,'Придельники с 2022'!$B$4:$X$28,'Форма 1'!Z$8),"")</f>
        <v/>
      </c>
      <c r="J1458" s="103" t="str">
        <f>IF(ISNUMBER('Форма 1'!AA1458),'Форма 1'!$H1458*VLOOKUP('Форма 1'!$F1458,'Придельники с 2022'!$B$4:$X$28,'Форма 1'!AA$8),"")</f>
        <v/>
      </c>
      <c r="K1458" s="90"/>
      <c r="L1458" s="87"/>
      <c r="M1458" s="103" t="str">
        <f>IF(ISNUMBER('Форма 1'!AD1458),'Форма 1'!$H1458*VLOOKUP('Форма 1'!$F1458,'Придельники с 2022'!$B$4:$X$28,'Форма 1'!AD$8),"")</f>
        <v/>
      </c>
      <c r="N1458" s="103" t="str">
        <f>IF(ISBLANK('Форма 1'!$AE1458),"",IF('Форма 1'!$AE1458=1,'Форма 1'!$H1458*VLOOKUP('Форма 1'!$F1458,'Придельники с 2022'!$B$4:$X$28,'Форма 1'!$AE$8,0),IF('Форма 1'!$AE1458=2,'Форма 1'!$H1458*VLOOKUP('Форма 1'!$F1458,'Придельники с 2022'!$B$4:$X$28,13,0),IF('Форма 1'!$AE1458=3,'Форма 1'!$H1458*VLOOKUP('Форма 1'!$F1458,'Придельники с 2022'!$B$4:$X$28,12,0)))))</f>
        <v/>
      </c>
      <c r="O1458" s="103" t="str">
        <f>IF(ISNUMBER('Форма 1'!AF1458),'Форма 1'!$H1458*VLOOKUP('Форма 1'!$F1458,'Придельники с 2022'!$B$4:$X$28,'Форма 1'!AF$8),"")</f>
        <v/>
      </c>
      <c r="P1458" s="87"/>
      <c r="Q1458" s="103" t="str">
        <f>IF(ISNUMBER('Форма 1'!AH1458),'Форма 1'!$H1458*VLOOKUP('Форма 1'!$F1458,'Придельники с 2022'!$B$4:$X$28,'Форма 1'!AH$8),"")</f>
        <v/>
      </c>
      <c r="R1458" s="103" t="str">
        <f>IF(ISNUMBER('Форма 1'!AI1458),'Форма 1'!$H1458*VLOOKUP('Форма 1'!$F1458,'Придельники с 2022'!$B$4:$X$28,'Форма 1'!AI$8),"")</f>
        <v/>
      </c>
      <c r="S1458" s="103" t="str">
        <f>IF(ISNUMBER('Форма 1'!AJ1458),'Форма 1'!$H1458*VLOOKUP('Форма 1'!$F1458,'Придельники с 2022'!$B$4:$X$28,'Форма 1'!AJ$8),"")</f>
        <v/>
      </c>
      <c r="T1458" s="87"/>
    </row>
    <row r="1459" spans="1:20">
      <c r="A1459" s="188">
        <f t="shared" si="127"/>
        <v>26</v>
      </c>
      <c r="B1459" s="189" t="s">
        <v>1551</v>
      </c>
      <c r="C1459" s="99">
        <f t="shared" si="124"/>
        <v>21635248.144000001</v>
      </c>
      <c r="D1459" s="103" t="str">
        <f>IF(ISNUMBER('Форма 1'!U1459),'Форма 1'!$H1459*VLOOKUP('Форма 1'!$F1459,'Придельники с 2022'!$B$4:$X$28,'Форма 1'!U$8),"")</f>
        <v/>
      </c>
      <c r="E1459" s="103">
        <f>IF(ISNUMBER('Форма 1'!V1459),'Форма 1'!$H1459*VLOOKUP('Форма 1'!$F1459,'Придельники с 2022'!$B$4:$X$28,'Форма 1'!V$8),"")</f>
        <v>16094035.744000001</v>
      </c>
      <c r="F1459" s="103" t="str">
        <f>IF(ISNUMBER('Форма 1'!W1459),'Форма 1'!$H1459*VLOOKUP('Форма 1'!$F1459,'Придельники с 2022'!$B$4:$X$28,'Форма 1'!W$8),"")</f>
        <v/>
      </c>
      <c r="G1459" s="103" t="str">
        <f>IF(ISNUMBER('Форма 1'!X1459),'Форма 1'!$H1459*VLOOKUP('Форма 1'!$F1459,'Придельники с 2022'!$B$4:$X$28,'Форма 1'!X$8),"")</f>
        <v/>
      </c>
      <c r="H1459" s="103">
        <f>IF(ISNUMBER('Форма 1'!Y1459),'Форма 1'!$H1459*VLOOKUP('Форма 1'!$F1459,'Придельники с 2022'!$B$4:$X$28,'Форма 1'!Y$8),"")</f>
        <v>5541212.4000000004</v>
      </c>
      <c r="I1459" s="103" t="str">
        <f>IF(ISNUMBER('Форма 1'!Z1459),'Форма 1'!$H1459*VLOOKUP('Форма 1'!$F1459,'Придельники с 2022'!$B$4:$X$28,'Форма 1'!Z$8),"")</f>
        <v/>
      </c>
      <c r="J1459" s="103" t="str">
        <f>IF(ISNUMBER('Форма 1'!AA1459),'Форма 1'!$H1459*VLOOKUP('Форма 1'!$F1459,'Придельники с 2022'!$B$4:$X$28,'Форма 1'!AA$8),"")</f>
        <v/>
      </c>
      <c r="K1459" s="90"/>
      <c r="L1459" s="87"/>
      <c r="M1459" s="103" t="str">
        <f>IF(ISNUMBER('Форма 1'!AD1459),'Форма 1'!$H1459*VLOOKUP('Форма 1'!$F1459,'Придельники с 2022'!$B$4:$X$28,'Форма 1'!AD$8),"")</f>
        <v/>
      </c>
      <c r="N1459" s="103" t="str">
        <f>IF(ISBLANK('Форма 1'!$AE1459),"",IF('Форма 1'!$AE1459=1,'Форма 1'!$H1459*VLOOKUP('Форма 1'!$F1459,'Придельники с 2022'!$B$4:$X$28,'Форма 1'!$AE$8,0),IF('Форма 1'!$AE1459=2,'Форма 1'!$H1459*VLOOKUP('Форма 1'!$F1459,'Придельники с 2022'!$B$4:$X$28,13,0),IF('Форма 1'!$AE1459=3,'Форма 1'!$H1459*VLOOKUP('Форма 1'!$F1459,'Придельники с 2022'!$B$4:$X$28,12,0)))))</f>
        <v/>
      </c>
      <c r="O1459" s="103" t="str">
        <f>IF(ISNUMBER('Форма 1'!AF1459),'Форма 1'!$H1459*VLOOKUP('Форма 1'!$F1459,'Придельники с 2022'!$B$4:$X$28,'Форма 1'!AF$8),"")</f>
        <v/>
      </c>
      <c r="P1459" s="87"/>
      <c r="Q1459" s="103" t="str">
        <f>IF(ISNUMBER('Форма 1'!AH1459),'Форма 1'!$H1459*VLOOKUP('Форма 1'!$F1459,'Придельники с 2022'!$B$4:$X$28,'Форма 1'!AH$8),"")</f>
        <v/>
      </c>
      <c r="R1459" s="103" t="str">
        <f>IF(ISNUMBER('Форма 1'!AI1459),'Форма 1'!$H1459*VLOOKUP('Форма 1'!$F1459,'Придельники с 2022'!$B$4:$X$28,'Форма 1'!AI$8),"")</f>
        <v/>
      </c>
      <c r="S1459" s="103" t="str">
        <f>IF(ISNUMBER('Форма 1'!AJ1459),'Форма 1'!$H1459*VLOOKUP('Форма 1'!$F1459,'Придельники с 2022'!$B$4:$X$28,'Форма 1'!AJ$8),"")</f>
        <v/>
      </c>
      <c r="T1459" s="87"/>
    </row>
    <row r="1460" spans="1:20">
      <c r="A1460" s="188">
        <f t="shared" si="127"/>
        <v>27</v>
      </c>
      <c r="B1460" s="189" t="s">
        <v>1552</v>
      </c>
      <c r="C1460" s="99">
        <f t="shared" si="124"/>
        <v>359820.94200000004</v>
      </c>
      <c r="D1460" s="103">
        <f>IF(ISNUMBER('Форма 1'!U1460),'Форма 1'!$H1460*VLOOKUP('Форма 1'!$F1460,'Придельники с 2022'!$B$4:$X$28,'Форма 1'!U$8),"")</f>
        <v>359820.94200000004</v>
      </c>
      <c r="E1460" s="103" t="str">
        <f>IF(ISNUMBER('Форма 1'!V1460),'Форма 1'!$H1460*VLOOKUP('Форма 1'!$F1460,'Придельники с 2022'!$B$4:$X$28,'Форма 1'!V$8),"")</f>
        <v/>
      </c>
      <c r="F1460" s="103" t="str">
        <f>IF(ISNUMBER('Форма 1'!W1460),'Форма 1'!$H1460*VLOOKUP('Форма 1'!$F1460,'Придельники с 2022'!$B$4:$X$28,'Форма 1'!W$8),"")</f>
        <v/>
      </c>
      <c r="G1460" s="103" t="str">
        <f>IF(ISNUMBER('Форма 1'!X1460),'Форма 1'!$H1460*VLOOKUP('Форма 1'!$F1460,'Придельники с 2022'!$B$4:$X$28,'Форма 1'!X$8),"")</f>
        <v/>
      </c>
      <c r="H1460" s="103" t="str">
        <f>IF(ISNUMBER('Форма 1'!Y1460),'Форма 1'!$H1460*VLOOKUP('Форма 1'!$F1460,'Придельники с 2022'!$B$4:$X$28,'Форма 1'!Y$8),"")</f>
        <v/>
      </c>
      <c r="I1460" s="103" t="str">
        <f>IF(ISNUMBER('Форма 1'!Z1460),'Форма 1'!$H1460*VLOOKUP('Форма 1'!$F1460,'Придельники с 2022'!$B$4:$X$28,'Форма 1'!Z$8),"")</f>
        <v/>
      </c>
      <c r="J1460" s="103" t="str">
        <f>IF(ISNUMBER('Форма 1'!AA1460),'Форма 1'!$H1460*VLOOKUP('Форма 1'!$F1460,'Придельники с 2022'!$B$4:$X$28,'Форма 1'!AA$8),"")</f>
        <v/>
      </c>
      <c r="K1460" s="90"/>
      <c r="L1460" s="87"/>
      <c r="M1460" s="103" t="str">
        <f>IF(ISNUMBER('Форма 1'!AD1460),'Форма 1'!$H1460*VLOOKUP('Форма 1'!$F1460,'Придельники с 2022'!$B$4:$X$28,'Форма 1'!AD$8),"")</f>
        <v/>
      </c>
      <c r="N1460" s="103" t="str">
        <f>IF(ISBLANK('Форма 1'!$AE1460),"",IF('Форма 1'!$AE1460=1,'Форма 1'!$H1460*VLOOKUP('Форма 1'!$F1460,'Придельники с 2022'!$B$4:$X$28,'Форма 1'!$AE$8,0),IF('Форма 1'!$AE1460=2,'Форма 1'!$H1460*VLOOKUP('Форма 1'!$F1460,'Придельники с 2022'!$B$4:$X$28,13,0),IF('Форма 1'!$AE1460=3,'Форма 1'!$H1460*VLOOKUP('Форма 1'!$F1460,'Придельники с 2022'!$B$4:$X$28,12,0)))))</f>
        <v/>
      </c>
      <c r="O1460" s="103" t="str">
        <f>IF(ISNUMBER('Форма 1'!AF1460),'Форма 1'!$H1460*VLOOKUP('Форма 1'!$F1460,'Придельники с 2022'!$B$4:$X$28,'Форма 1'!AF$8),"")</f>
        <v/>
      </c>
      <c r="P1460" s="87"/>
      <c r="Q1460" s="103" t="str">
        <f>IF(ISNUMBER('Форма 1'!AH1460),'Форма 1'!$H1460*VLOOKUP('Форма 1'!$F1460,'Придельники с 2022'!$B$4:$X$28,'Форма 1'!AH$8),"")</f>
        <v/>
      </c>
      <c r="R1460" s="103" t="str">
        <f>IF(ISNUMBER('Форма 1'!AI1460),'Форма 1'!$H1460*VLOOKUP('Форма 1'!$F1460,'Придельники с 2022'!$B$4:$X$28,'Форма 1'!AI$8),"")</f>
        <v/>
      </c>
      <c r="S1460" s="103" t="str">
        <f>IF(ISNUMBER('Форма 1'!AJ1460),'Форма 1'!$H1460*VLOOKUP('Форма 1'!$F1460,'Придельники с 2022'!$B$4:$X$28,'Форма 1'!AJ$8),"")</f>
        <v/>
      </c>
      <c r="T1460" s="87"/>
    </row>
    <row r="1461" spans="1:20">
      <c r="A1461" s="188">
        <f t="shared" si="127"/>
        <v>28</v>
      </c>
      <c r="B1461" s="189" t="s">
        <v>1553</v>
      </c>
      <c r="C1461" s="99">
        <f t="shared" si="124"/>
        <v>2118159.7920000004</v>
      </c>
      <c r="D1461" s="103">
        <f>IF(ISNUMBER('Форма 1'!U1461),'Форма 1'!$H1461*VLOOKUP('Форма 1'!$F1461,'Придельники с 2022'!$B$4:$X$28,'Форма 1'!U$8),"")</f>
        <v>769236.62400000007</v>
      </c>
      <c r="E1461" s="103" t="str">
        <f>IF(ISNUMBER('Форма 1'!V1461),'Форма 1'!$H1461*VLOOKUP('Форма 1'!$F1461,'Придельники с 2022'!$B$4:$X$28,'Форма 1'!V$8),"")</f>
        <v/>
      </c>
      <c r="F1461" s="103" t="str">
        <f>IF(ISNUMBER('Форма 1'!W1461),'Форма 1'!$H1461*VLOOKUP('Форма 1'!$F1461,'Придельники с 2022'!$B$4:$X$28,'Форма 1'!W$8),"")</f>
        <v/>
      </c>
      <c r="G1461" s="103" t="str">
        <f>IF(ISNUMBER('Форма 1'!X1461),'Форма 1'!$H1461*VLOOKUP('Форма 1'!$F1461,'Придельники с 2022'!$B$4:$X$28,'Форма 1'!X$8),"")</f>
        <v/>
      </c>
      <c r="H1461" s="103" t="str">
        <f>IF(ISNUMBER('Форма 1'!Y1461),'Форма 1'!$H1461*VLOOKUP('Форма 1'!$F1461,'Придельники с 2022'!$B$4:$X$28,'Форма 1'!Y$8),"")</f>
        <v/>
      </c>
      <c r="I1461" s="103" t="str">
        <f>IF(ISNUMBER('Форма 1'!Z1461),'Форма 1'!$H1461*VLOOKUP('Форма 1'!$F1461,'Придельники с 2022'!$B$4:$X$28,'Форма 1'!Z$8),"")</f>
        <v/>
      </c>
      <c r="J1461" s="103" t="str">
        <f>IF(ISNUMBER('Форма 1'!AA1461),'Форма 1'!$H1461*VLOOKUP('Форма 1'!$F1461,'Придельники с 2022'!$B$4:$X$28,'Форма 1'!AA$8),"")</f>
        <v/>
      </c>
      <c r="K1461" s="90"/>
      <c r="L1461" s="87"/>
      <c r="M1461" s="103" t="str">
        <f>IF(ISNUMBER('Форма 1'!AD1461),'Форма 1'!$H1461*VLOOKUP('Форма 1'!$F1461,'Придельники с 2022'!$B$4:$X$28,'Форма 1'!AD$8),"")</f>
        <v/>
      </c>
      <c r="N1461" s="103" t="str">
        <f>IF(ISBLANK('Форма 1'!$AE1461),"",IF('Форма 1'!$AE1461=1,'Форма 1'!$H1461*VLOOKUP('Форма 1'!$F1461,'Придельники с 2022'!$B$4:$X$28,'Форма 1'!$AE$8,0),IF('Форма 1'!$AE1461=2,'Форма 1'!$H1461*VLOOKUP('Форма 1'!$F1461,'Придельники с 2022'!$B$4:$X$28,13,0),IF('Форма 1'!$AE1461=3,'Форма 1'!$H1461*VLOOKUP('Форма 1'!$F1461,'Придельники с 2022'!$B$4:$X$28,12,0)))))</f>
        <v/>
      </c>
      <c r="O1461" s="103">
        <f>IF(ISNUMBER('Форма 1'!AF1461),'Форма 1'!$H1461*VLOOKUP('Форма 1'!$F1461,'Придельники с 2022'!$B$4:$X$28,'Форма 1'!AF$8),"")</f>
        <v>1348923.1680000001</v>
      </c>
      <c r="P1461" s="87"/>
      <c r="Q1461" s="103" t="str">
        <f>IF(ISNUMBER('Форма 1'!AH1461),'Форма 1'!$H1461*VLOOKUP('Форма 1'!$F1461,'Придельники с 2022'!$B$4:$X$28,'Форма 1'!AH$8),"")</f>
        <v/>
      </c>
      <c r="R1461" s="103" t="str">
        <f>IF(ISNUMBER('Форма 1'!AI1461),'Форма 1'!$H1461*VLOOKUP('Форма 1'!$F1461,'Придельники с 2022'!$B$4:$X$28,'Форма 1'!AI$8),"")</f>
        <v/>
      </c>
      <c r="S1461" s="103" t="str">
        <f>IF(ISNUMBER('Форма 1'!AJ1461),'Форма 1'!$H1461*VLOOKUP('Форма 1'!$F1461,'Придельники с 2022'!$B$4:$X$28,'Форма 1'!AJ$8),"")</f>
        <v/>
      </c>
      <c r="T1461" s="87"/>
    </row>
    <row r="1462" spans="1:20">
      <c r="A1462" s="188">
        <f t="shared" si="127"/>
        <v>29</v>
      </c>
      <c r="B1462" s="189" t="s">
        <v>1554</v>
      </c>
      <c r="C1462" s="99">
        <f t="shared" si="124"/>
        <v>4453801.926</v>
      </c>
      <c r="D1462" s="103">
        <f>IF(ISNUMBER('Форма 1'!U1462),'Форма 1'!$H1462*VLOOKUP('Форма 1'!$F1462,'Придельники с 2022'!$B$4:$X$28,'Форма 1'!U$8),"")</f>
        <v>1617454.7220000001</v>
      </c>
      <c r="E1462" s="103" t="str">
        <f>IF(ISNUMBER('Форма 1'!V1462),'Форма 1'!$H1462*VLOOKUP('Форма 1'!$F1462,'Придельники с 2022'!$B$4:$X$28,'Форма 1'!V$8),"")</f>
        <v/>
      </c>
      <c r="F1462" s="103" t="str">
        <f>IF(ISNUMBER('Форма 1'!W1462),'Форма 1'!$H1462*VLOOKUP('Форма 1'!$F1462,'Придельники с 2022'!$B$4:$X$28,'Форма 1'!W$8),"")</f>
        <v/>
      </c>
      <c r="G1462" s="103" t="str">
        <f>IF(ISNUMBER('Форма 1'!X1462),'Форма 1'!$H1462*VLOOKUP('Форма 1'!$F1462,'Придельники с 2022'!$B$4:$X$28,'Форма 1'!X$8),"")</f>
        <v/>
      </c>
      <c r="H1462" s="103" t="str">
        <f>IF(ISNUMBER('Форма 1'!Y1462),'Форма 1'!$H1462*VLOOKUP('Форма 1'!$F1462,'Придельники с 2022'!$B$4:$X$28,'Форма 1'!Y$8),"")</f>
        <v/>
      </c>
      <c r="I1462" s="103" t="str">
        <f>IF(ISNUMBER('Форма 1'!Z1462),'Форма 1'!$H1462*VLOOKUP('Форма 1'!$F1462,'Придельники с 2022'!$B$4:$X$28,'Форма 1'!Z$8),"")</f>
        <v/>
      </c>
      <c r="J1462" s="103" t="str">
        <f>IF(ISNUMBER('Форма 1'!AA1462),'Форма 1'!$H1462*VLOOKUP('Форма 1'!$F1462,'Придельники с 2022'!$B$4:$X$28,'Форма 1'!AA$8),"")</f>
        <v/>
      </c>
      <c r="K1462" s="90"/>
      <c r="L1462" s="87"/>
      <c r="M1462" s="103" t="str">
        <f>IF(ISNUMBER('Форма 1'!AD1462),'Форма 1'!$H1462*VLOOKUP('Форма 1'!$F1462,'Придельники с 2022'!$B$4:$X$28,'Форма 1'!AD$8),"")</f>
        <v/>
      </c>
      <c r="N1462" s="103" t="str">
        <f>IF(ISBLANK('Форма 1'!$AE1462),"",IF('Форма 1'!$AE1462=1,'Форма 1'!$H1462*VLOOKUP('Форма 1'!$F1462,'Придельники с 2022'!$B$4:$X$28,'Форма 1'!$AE$8,0),IF('Форма 1'!$AE1462=2,'Форма 1'!$H1462*VLOOKUP('Форма 1'!$F1462,'Придельники с 2022'!$B$4:$X$28,13,0),IF('Форма 1'!$AE1462=3,'Форма 1'!$H1462*VLOOKUP('Форма 1'!$F1462,'Придельники с 2022'!$B$4:$X$28,12,0)))))</f>
        <v/>
      </c>
      <c r="O1462" s="103">
        <f>IF(ISNUMBER('Форма 1'!AF1462),'Форма 1'!$H1462*VLOOKUP('Форма 1'!$F1462,'Придельники с 2022'!$B$4:$X$28,'Форма 1'!AF$8),"")</f>
        <v>2836347.2039999999</v>
      </c>
      <c r="P1462" s="87"/>
      <c r="Q1462" s="103" t="str">
        <f>IF(ISNUMBER('Форма 1'!AH1462),'Форма 1'!$H1462*VLOOKUP('Форма 1'!$F1462,'Придельники с 2022'!$B$4:$X$28,'Форма 1'!AH$8),"")</f>
        <v/>
      </c>
      <c r="R1462" s="103" t="str">
        <f>IF(ISNUMBER('Форма 1'!AI1462),'Форма 1'!$H1462*VLOOKUP('Форма 1'!$F1462,'Придельники с 2022'!$B$4:$X$28,'Форма 1'!AI$8),"")</f>
        <v/>
      </c>
      <c r="S1462" s="103" t="str">
        <f>IF(ISNUMBER('Форма 1'!AJ1462),'Форма 1'!$H1462*VLOOKUP('Форма 1'!$F1462,'Придельники с 2022'!$B$4:$X$28,'Форма 1'!AJ$8),"")</f>
        <v/>
      </c>
      <c r="T1462" s="87"/>
    </row>
    <row r="1463" spans="1:20">
      <c r="A1463" s="188">
        <f t="shared" si="127"/>
        <v>30</v>
      </c>
      <c r="B1463" s="189" t="s">
        <v>1555</v>
      </c>
      <c r="C1463" s="99">
        <f t="shared" si="124"/>
        <v>39078270.053999998</v>
      </c>
      <c r="D1463" s="103" t="str">
        <f>IF(ISNUMBER('Форма 1'!U1463),'Форма 1'!$H1463*VLOOKUP('Форма 1'!$F1463,'Придельники с 2022'!$B$4:$X$28,'Форма 1'!U$8),"")</f>
        <v/>
      </c>
      <c r="E1463" s="103" t="str">
        <f>IF(ISNUMBER('Форма 1'!V1463),'Форма 1'!$H1463*VLOOKUP('Форма 1'!$F1463,'Придельники с 2022'!$B$4:$X$28,'Форма 1'!V$8),"")</f>
        <v/>
      </c>
      <c r="F1463" s="103" t="str">
        <f>IF(ISNUMBER('Форма 1'!W1463),'Форма 1'!$H1463*VLOOKUP('Форма 1'!$F1463,'Придельники с 2022'!$B$4:$X$28,'Форма 1'!W$8),"")</f>
        <v/>
      </c>
      <c r="G1463" s="103" t="str">
        <f>IF(ISNUMBER('Форма 1'!X1463),'Форма 1'!$H1463*VLOOKUP('Форма 1'!$F1463,'Придельники с 2022'!$B$4:$X$28,'Форма 1'!X$8),"")</f>
        <v/>
      </c>
      <c r="H1463" s="103" t="str">
        <f>IF(ISNUMBER('Форма 1'!Y1463),'Форма 1'!$H1463*VLOOKUP('Форма 1'!$F1463,'Придельники с 2022'!$B$4:$X$28,'Форма 1'!Y$8),"")</f>
        <v/>
      </c>
      <c r="I1463" s="103" t="str">
        <f>IF(ISNUMBER('Форма 1'!Z1463),'Форма 1'!$H1463*VLOOKUP('Форма 1'!$F1463,'Придельники с 2022'!$B$4:$X$28,'Форма 1'!Z$8),"")</f>
        <v/>
      </c>
      <c r="J1463" s="103" t="str">
        <f>IF(ISNUMBER('Форма 1'!AA1463),'Форма 1'!$H1463*VLOOKUP('Форма 1'!$F1463,'Придельники с 2022'!$B$4:$X$28,'Форма 1'!AA$8),"")</f>
        <v/>
      </c>
      <c r="K1463" s="90"/>
      <c r="L1463" s="87"/>
      <c r="M1463" s="103">
        <f>IF(ISNUMBER('Форма 1'!AD1463),'Форма 1'!$H1463*VLOOKUP('Форма 1'!$F1463,'Придельники с 2022'!$B$4:$X$28,'Форма 1'!AD$8),"")</f>
        <v>24276726.338999998</v>
      </c>
      <c r="N1463" s="103">
        <f>IF(ISBLANK('Форма 1'!$AE1463),"",IF('Форма 1'!$AE1463=1,'Форма 1'!$H1463*VLOOKUP('Форма 1'!$F1463,'Придельники с 2022'!$B$4:$X$28,'Форма 1'!$AE$8,0),IF('Форма 1'!$AE1463=2,'Форма 1'!$H1463*VLOOKUP('Форма 1'!$F1463,'Придельники с 2022'!$B$4:$X$28,13,0),IF('Форма 1'!$AE1463=3,'Форма 1'!$H1463*VLOOKUP('Форма 1'!$F1463,'Придельники с 2022'!$B$4:$X$28,12,0)))))</f>
        <v>14801543.714999998</v>
      </c>
      <c r="O1463" s="103" t="str">
        <f>IF(ISNUMBER('Форма 1'!AF1463),'Форма 1'!$H1463*VLOOKUP('Форма 1'!$F1463,'Придельники с 2022'!$B$4:$X$28,'Форма 1'!AF$8),"")</f>
        <v/>
      </c>
      <c r="P1463" s="87"/>
      <c r="Q1463" s="103" t="str">
        <f>IF(ISNUMBER('Форма 1'!AH1463),'Форма 1'!$H1463*VLOOKUP('Форма 1'!$F1463,'Придельники с 2022'!$B$4:$X$28,'Форма 1'!AH$8),"")</f>
        <v/>
      </c>
      <c r="R1463" s="103" t="str">
        <f>IF(ISNUMBER('Форма 1'!AI1463),'Форма 1'!$H1463*VLOOKUP('Форма 1'!$F1463,'Придельники с 2022'!$B$4:$X$28,'Форма 1'!AI$8),"")</f>
        <v/>
      </c>
      <c r="S1463" s="103" t="str">
        <f>IF(ISNUMBER('Форма 1'!AJ1463),'Форма 1'!$H1463*VLOOKUP('Форма 1'!$F1463,'Придельники с 2022'!$B$4:$X$28,'Форма 1'!AJ$8),"")</f>
        <v/>
      </c>
      <c r="T1463" s="87"/>
    </row>
    <row r="1464" spans="1:20">
      <c r="A1464" s="188">
        <f>A1463+1</f>
        <v>31</v>
      </c>
      <c r="B1464" s="195" t="s">
        <v>1556</v>
      </c>
      <c r="C1464" s="99">
        <f>SUM(D1464:J1464,L1464:T1464)</f>
        <v>55195261.200000003</v>
      </c>
      <c r="D1464" s="103" t="str">
        <f>IF(ISNUMBER('Форма 1'!U1464),'Форма 1'!$H1464*VLOOKUP('Форма 1'!$F1464,'Придельники с 2022'!$B$4:$X$28,'Форма 1'!U$8),"")</f>
        <v/>
      </c>
      <c r="E1464" s="103" t="str">
        <f>IF(ISNUMBER('Форма 1'!V1464),'Форма 1'!$H1464*VLOOKUP('Форма 1'!$F1464,'Придельники с 2022'!$B$4:$X$28,'Форма 1'!V$8),"")</f>
        <v/>
      </c>
      <c r="F1464" s="103" t="str">
        <f>IF(ISNUMBER('Форма 1'!W1464),'Форма 1'!$H1464*VLOOKUP('Форма 1'!$F1464,'Придельники с 2022'!$B$4:$X$28,'Форма 1'!W$8),"")</f>
        <v/>
      </c>
      <c r="G1464" s="103" t="str">
        <f>IF(ISNUMBER('Форма 1'!X1464),'Форма 1'!$H1464*VLOOKUP('Форма 1'!$F1464,'Придельники с 2022'!$B$4:$X$28,'Форма 1'!X$8),"")</f>
        <v/>
      </c>
      <c r="H1464" s="103" t="str">
        <f>IF(ISNUMBER('Форма 1'!Y1464),'Форма 1'!$H1464*VLOOKUP('Форма 1'!$F1464,'Придельники с 2022'!$B$4:$X$28,'Форма 1'!Y$8),"")</f>
        <v/>
      </c>
      <c r="I1464" s="103" t="str">
        <f>IF(ISNUMBER('Форма 1'!Z1464),'Форма 1'!$H1464*VLOOKUP('Форма 1'!$F1464,'Придельники с 2022'!$B$4:$X$28,'Форма 1'!Z$8),"")</f>
        <v/>
      </c>
      <c r="J1464" s="103" t="str">
        <f>IF(ISNUMBER('Форма 1'!AA1464),'Форма 1'!$H1464*VLOOKUP('Форма 1'!$F1464,'Придельники с 2022'!$B$4:$X$28,'Форма 1'!AA$8),"")</f>
        <v/>
      </c>
      <c r="K1464" s="90"/>
      <c r="L1464" s="87"/>
      <c r="M1464" s="103" t="str">
        <f>IF(ISNUMBER('Форма 1'!AD1464),'Форма 1'!$H1464*VLOOKUP('Форма 1'!$F1464,'Придельники с 2022'!$B$4:$X$28,'Форма 1'!AD$8),"")</f>
        <v/>
      </c>
      <c r="N1464" s="103">
        <f>IF(ISBLANK('Форма 1'!$AE1464),"",IF('Форма 1'!$AE1464=1,'Форма 1'!$H1464*VLOOKUP('Форма 1'!$F1464,'Придельники с 2022'!$B$4:$X$28,'Форма 1'!$AE$8,0),IF('Форма 1'!$AE1464=2,'Форма 1'!$H1464*VLOOKUP('Форма 1'!$F1464,'Придельники с 2022'!$B$4:$X$28,13,0),IF('Форма 1'!$AE1464=3,'Форма 1'!$H1464*VLOOKUP('Форма 1'!$F1464,'Придельники с 2022'!$B$4:$X$28,12,0)))))</f>
        <v>55195261.200000003</v>
      </c>
      <c r="O1464" s="103" t="str">
        <f>IF(ISNUMBER('Форма 1'!AF1464),'Форма 1'!$H1464*VLOOKUP('Форма 1'!$F1464,'Придельники с 2022'!$B$4:$X$28,'Форма 1'!AF$8),"")</f>
        <v/>
      </c>
      <c r="P1464" s="87"/>
      <c r="Q1464" s="103" t="str">
        <f>IF(ISNUMBER('Форма 1'!AH1464),'Форма 1'!$H1464*VLOOKUP('Форма 1'!$F1464,'Придельники с 2022'!$B$4:$X$28,'Форма 1'!AH$8),"")</f>
        <v/>
      </c>
      <c r="R1464" s="103" t="str">
        <f>IF(ISNUMBER('Форма 1'!AI1464),'Форма 1'!$H1464*VLOOKUP('Форма 1'!$F1464,'Придельники с 2022'!$B$4:$X$28,'Форма 1'!AI$8),"")</f>
        <v/>
      </c>
      <c r="S1464" s="103" t="str">
        <f>IF(ISNUMBER('Форма 1'!AJ1464),'Форма 1'!$H1464*VLOOKUP('Форма 1'!$F1464,'Придельники с 2022'!$B$4:$X$28,'Форма 1'!AJ$8),"")</f>
        <v/>
      </c>
      <c r="T1464" s="87"/>
    </row>
    <row r="1465" spans="1:20">
      <c r="A1465" s="188">
        <f>A1464+1</f>
        <v>32</v>
      </c>
      <c r="B1465" s="114" t="s">
        <v>5067</v>
      </c>
      <c r="C1465" s="99">
        <f>SUM(D1465:J1465,L1465:T1465)</f>
        <v>10251529.873</v>
      </c>
      <c r="D1465" s="103" t="str">
        <f>IF(ISNUMBER('Форма 1'!U1465),'Форма 1'!$H1465*VLOOKUP('Форма 1'!$F1465,'Придельники с 2022'!$B$4:$X$28,'Форма 1'!U$8),"")</f>
        <v/>
      </c>
      <c r="E1465" s="103" t="str">
        <f>IF(ISNUMBER('Форма 1'!V1465),'Форма 1'!$H1465*VLOOKUP('Форма 1'!$F1465,'Придельники с 2022'!$B$4:$X$28,'Форма 1'!V$8),"")</f>
        <v/>
      </c>
      <c r="F1465" s="103" t="str">
        <f>IF(ISNUMBER('Форма 1'!W1465),'Форма 1'!$H1465*VLOOKUP('Форма 1'!$F1465,'Придельники с 2022'!$B$4:$X$28,'Форма 1'!W$8),"")</f>
        <v/>
      </c>
      <c r="G1465" s="103">
        <f>IF(ISNUMBER('Форма 1'!X1465),'Форма 1'!$H1465*VLOOKUP('Форма 1'!$F1465,'Придельники с 2022'!$B$4:$X$28,'Форма 1'!X$8),"")</f>
        <v>2341845.4719999996</v>
      </c>
      <c r="H1465" s="103">
        <f>IF(ISNUMBER('Форма 1'!Y1465),'Форма 1'!$H1465*VLOOKUP('Форма 1'!$F1465,'Придельники с 2022'!$B$4:$X$28,'Форма 1'!Y$8),"")</f>
        <v>7909684.4010000005</v>
      </c>
      <c r="I1465" s="103" t="str">
        <f>IF(ISNUMBER('Форма 1'!Z1465),'Форма 1'!$H1465*VLOOKUP('Форма 1'!$F1465,'Придельники с 2022'!$B$4:$X$28,'Форма 1'!Z$8),"")</f>
        <v/>
      </c>
      <c r="J1465" s="103" t="str">
        <f>IF(ISNUMBER('Форма 1'!AA1465),'Форма 1'!$H1465*VLOOKUP('Форма 1'!$F1465,'Придельники с 2022'!$B$4:$X$28,'Форма 1'!AA$8),"")</f>
        <v/>
      </c>
      <c r="K1465" s="90"/>
      <c r="L1465" s="87"/>
      <c r="M1465" s="103" t="str">
        <f>IF(ISNUMBER('Форма 1'!AD1465),'Форма 1'!$H1465*VLOOKUP('Форма 1'!$F1465,'Придельники с 2022'!$B$4:$X$28,'Форма 1'!AD$8),"")</f>
        <v/>
      </c>
      <c r="N1465" s="103" t="str">
        <f>IF(ISBLANK('Форма 1'!$AE1465),"",IF('Форма 1'!$AE1465=1,'Форма 1'!$H1465*VLOOKUP('Форма 1'!$F1465,'Придельники с 2022'!$B$4:$X$28,'Форма 1'!$AE$8,0),IF('Форма 1'!$AE1465=2,'Форма 1'!$H1465*VLOOKUP('Форма 1'!$F1465,'Придельники с 2022'!$B$4:$X$28,13,0),IF('Форма 1'!$AE1465=3,'Форма 1'!$H1465*VLOOKUP('Форма 1'!$F1465,'Придельники с 2022'!$B$4:$X$28,12,0)))))</f>
        <v/>
      </c>
      <c r="O1465" s="103" t="str">
        <f>IF(ISNUMBER('Форма 1'!AF1465),'Форма 1'!$H1465*VLOOKUP('Форма 1'!$F1465,'Придельники с 2022'!$B$4:$X$28,'Форма 1'!AF$8),"")</f>
        <v/>
      </c>
      <c r="P1465" s="87"/>
      <c r="Q1465" s="103" t="str">
        <f>IF(ISNUMBER('Форма 1'!AH1465),'Форма 1'!$H1465*VLOOKUP('Форма 1'!$F1465,'Придельники с 2022'!$B$4:$X$28,'Форма 1'!AH$8),"")</f>
        <v/>
      </c>
      <c r="R1465" s="103" t="str">
        <f>IF(ISNUMBER('Форма 1'!AI1465),'Форма 1'!$H1465*VLOOKUP('Форма 1'!$F1465,'Придельники с 2022'!$B$4:$X$28,'Форма 1'!AI$8),"")</f>
        <v/>
      </c>
      <c r="S1465" s="103" t="str">
        <f>IF(ISNUMBER('Форма 1'!AJ1465),'Форма 1'!$H1465*VLOOKUP('Форма 1'!$F1465,'Придельники с 2022'!$B$4:$X$28,'Форма 1'!AJ$8),"")</f>
        <v/>
      </c>
      <c r="T1465" s="87"/>
    </row>
    <row r="1466" spans="1:20">
      <c r="A1466" s="188">
        <f>A1464+1</f>
        <v>32</v>
      </c>
      <c r="B1466" s="189" t="s">
        <v>1557</v>
      </c>
      <c r="C1466" s="99">
        <f t="shared" si="124"/>
        <v>46322476.361999996</v>
      </c>
      <c r="D1466" s="103" t="str">
        <f>IF(ISNUMBER('Форма 1'!U1466),'Форма 1'!$H1466*VLOOKUP('Форма 1'!$F1466,'Придельники с 2022'!$B$4:$X$28,'Форма 1'!U$8),"")</f>
        <v/>
      </c>
      <c r="E1466" s="103" t="str">
        <f>IF(ISNUMBER('Форма 1'!V1466),'Форма 1'!$H1466*VLOOKUP('Форма 1'!$F1466,'Придельники с 2022'!$B$4:$X$28,'Форма 1'!V$8),"")</f>
        <v/>
      </c>
      <c r="F1466" s="103" t="str">
        <f>IF(ISNUMBER('Форма 1'!W1466),'Форма 1'!$H1466*VLOOKUP('Форма 1'!$F1466,'Придельники с 2022'!$B$4:$X$28,'Форма 1'!W$8),"")</f>
        <v/>
      </c>
      <c r="G1466" s="103" t="str">
        <f>IF(ISNUMBER('Форма 1'!X1466),'Форма 1'!$H1466*VLOOKUP('Форма 1'!$F1466,'Придельники с 2022'!$B$4:$X$28,'Форма 1'!X$8),"")</f>
        <v/>
      </c>
      <c r="H1466" s="103" t="str">
        <f>IF(ISNUMBER('Форма 1'!Y1466),'Форма 1'!$H1466*VLOOKUP('Форма 1'!$F1466,'Придельники с 2022'!$B$4:$X$28,'Форма 1'!Y$8),"")</f>
        <v/>
      </c>
      <c r="I1466" s="103" t="str">
        <f>IF(ISNUMBER('Форма 1'!Z1466),'Форма 1'!$H1466*VLOOKUP('Форма 1'!$F1466,'Придельники с 2022'!$B$4:$X$28,'Форма 1'!Z$8),"")</f>
        <v/>
      </c>
      <c r="J1466" s="103" t="str">
        <f>IF(ISNUMBER('Форма 1'!AA1466),'Форма 1'!$H1466*VLOOKUP('Форма 1'!$F1466,'Придельники с 2022'!$B$4:$X$28,'Форма 1'!AA$8),"")</f>
        <v/>
      </c>
      <c r="K1466" s="90"/>
      <c r="L1466" s="87"/>
      <c r="M1466" s="103">
        <f>IF(ISNUMBER('Форма 1'!AD1466),'Форма 1'!$H1466*VLOOKUP('Форма 1'!$F1466,'Придельники с 2022'!$B$4:$X$28,'Форма 1'!AD$8),"")</f>
        <v>15653458.326999998</v>
      </c>
      <c r="N1466" s="103">
        <f>IF(ISBLANK('Форма 1'!$AE1466),"",IF('Форма 1'!$AE1466=1,'Форма 1'!$H1466*VLOOKUP('Форма 1'!$F1466,'Придельники с 2022'!$B$4:$X$28,'Форма 1'!$AE$8,0),IF('Форма 1'!$AE1466=2,'Форма 1'!$H1466*VLOOKUP('Форма 1'!$F1466,'Придельники с 2022'!$B$4:$X$28,13,0),IF('Форма 1'!$AE1466=3,'Форма 1'!$H1466*VLOOKUP('Форма 1'!$F1466,'Придельники с 2022'!$B$4:$X$28,12,0)))))</f>
        <v>26993550.199999999</v>
      </c>
      <c r="O1466" s="103">
        <f>IF(ISNUMBER('Форма 1'!AF1466),'Форма 1'!$H1466*VLOOKUP('Форма 1'!$F1466,'Придельники с 2022'!$B$4:$X$28,'Форма 1'!AF$8),"")</f>
        <v>3675467.835</v>
      </c>
      <c r="P1466" s="87"/>
      <c r="Q1466" s="103" t="str">
        <f>IF(ISNUMBER('Форма 1'!AH1466),'Форма 1'!$H1466*VLOOKUP('Форма 1'!$F1466,'Придельники с 2022'!$B$4:$X$28,'Форма 1'!AH$8),"")</f>
        <v/>
      </c>
      <c r="R1466" s="103" t="str">
        <f>IF(ISNUMBER('Форма 1'!AI1466),'Форма 1'!$H1466*VLOOKUP('Форма 1'!$F1466,'Придельники с 2022'!$B$4:$X$28,'Форма 1'!AI$8),"")</f>
        <v/>
      </c>
      <c r="S1466" s="103" t="str">
        <f>IF(ISNUMBER('Форма 1'!AJ1466),'Форма 1'!$H1466*VLOOKUP('Форма 1'!$F1466,'Придельники с 2022'!$B$4:$X$28,'Форма 1'!AJ$8),"")</f>
        <v/>
      </c>
      <c r="T1466" s="87"/>
    </row>
    <row r="1467" spans="1:20">
      <c r="A1467" s="188">
        <f t="shared" si="127"/>
        <v>33</v>
      </c>
      <c r="B1467" s="189" t="s">
        <v>1558</v>
      </c>
      <c r="C1467" s="99">
        <f t="shared" si="124"/>
        <v>68576504.59799999</v>
      </c>
      <c r="D1467" s="103" t="str">
        <f>IF(ISNUMBER('Форма 1'!U1467),'Форма 1'!$H1467*VLOOKUP('Форма 1'!$F1467,'Придельники с 2022'!$B$4:$X$28,'Форма 1'!U$8),"")</f>
        <v/>
      </c>
      <c r="E1467" s="103" t="str">
        <f>IF(ISNUMBER('Форма 1'!V1467),'Форма 1'!$H1467*VLOOKUP('Форма 1'!$F1467,'Придельники с 2022'!$B$4:$X$28,'Форма 1'!V$8),"")</f>
        <v/>
      </c>
      <c r="F1467" s="103" t="str">
        <f>IF(ISNUMBER('Форма 1'!W1467),'Форма 1'!$H1467*VLOOKUP('Форма 1'!$F1467,'Придельники с 2022'!$B$4:$X$28,'Форма 1'!W$8),"")</f>
        <v/>
      </c>
      <c r="G1467" s="103" t="str">
        <f>IF(ISNUMBER('Форма 1'!X1467),'Форма 1'!$H1467*VLOOKUP('Форма 1'!$F1467,'Придельники с 2022'!$B$4:$X$28,'Форма 1'!X$8),"")</f>
        <v/>
      </c>
      <c r="H1467" s="103" t="str">
        <f>IF(ISNUMBER('Форма 1'!Y1467),'Форма 1'!$H1467*VLOOKUP('Форма 1'!$F1467,'Придельники с 2022'!$B$4:$X$28,'Форма 1'!Y$8),"")</f>
        <v/>
      </c>
      <c r="I1467" s="103" t="str">
        <f>IF(ISNUMBER('Форма 1'!Z1467),'Форма 1'!$H1467*VLOOKUP('Форма 1'!$F1467,'Придельники с 2022'!$B$4:$X$28,'Форма 1'!Z$8),"")</f>
        <v/>
      </c>
      <c r="J1467" s="103" t="str">
        <f>IF(ISNUMBER('Форма 1'!AA1467),'Форма 1'!$H1467*VLOOKUP('Форма 1'!$F1467,'Придельники с 2022'!$B$4:$X$28,'Форма 1'!AA$8),"")</f>
        <v/>
      </c>
      <c r="K1467" s="90"/>
      <c r="L1467" s="87"/>
      <c r="M1467" s="103">
        <f>IF(ISNUMBER('Форма 1'!AD1467),'Форма 1'!$H1467*VLOOKUP('Форма 1'!$F1467,'Придельники с 2022'!$B$4:$X$28,'Форма 1'!AD$8),"")</f>
        <v>23173619.832999997</v>
      </c>
      <c r="N1467" s="103">
        <f>IF(ISBLANK('Форма 1'!$AE1467),"",IF('Форма 1'!$AE1467=1,'Форма 1'!$H1467*VLOOKUP('Форма 1'!$F1467,'Придельники с 2022'!$B$4:$X$28,'Форма 1'!$AE$8,0),IF('Форма 1'!$AE1467=2,'Форма 1'!$H1467*VLOOKUP('Форма 1'!$F1467,'Придельники с 2022'!$B$4:$X$28,13,0),IF('Форма 1'!$AE1467=3,'Форма 1'!$H1467*VLOOKUP('Форма 1'!$F1467,'Придельники с 2022'!$B$4:$X$28,12,0)))))</f>
        <v>39961665.799999997</v>
      </c>
      <c r="O1467" s="103">
        <f>IF(ISNUMBER('Форма 1'!AF1467),'Форма 1'!$H1467*VLOOKUP('Форма 1'!$F1467,'Придельники с 2022'!$B$4:$X$28,'Форма 1'!AF$8),"")</f>
        <v>5441218.9649999999</v>
      </c>
      <c r="P1467" s="87"/>
      <c r="Q1467" s="103" t="str">
        <f>IF(ISNUMBER('Форма 1'!AH1467),'Форма 1'!$H1467*VLOOKUP('Форма 1'!$F1467,'Придельники с 2022'!$B$4:$X$28,'Форма 1'!AH$8),"")</f>
        <v/>
      </c>
      <c r="R1467" s="103" t="str">
        <f>IF(ISNUMBER('Форма 1'!AI1467),'Форма 1'!$H1467*VLOOKUP('Форма 1'!$F1467,'Придельники с 2022'!$B$4:$X$28,'Форма 1'!AI$8),"")</f>
        <v/>
      </c>
      <c r="S1467" s="103" t="str">
        <f>IF(ISNUMBER('Форма 1'!AJ1467),'Форма 1'!$H1467*VLOOKUP('Форма 1'!$F1467,'Придельники с 2022'!$B$4:$X$28,'Форма 1'!AJ$8),"")</f>
        <v/>
      </c>
      <c r="T1467" s="87"/>
    </row>
    <row r="1468" spans="1:20">
      <c r="A1468" s="188">
        <f t="shared" si="127"/>
        <v>34</v>
      </c>
      <c r="B1468" s="189" t="s">
        <v>1559</v>
      </c>
      <c r="C1468" s="99">
        <f t="shared" si="124"/>
        <v>17199472.607999999</v>
      </c>
      <c r="D1468" s="103" t="str">
        <f>IF(ISNUMBER('Форма 1'!U1468),'Форма 1'!$H1468*VLOOKUP('Форма 1'!$F1468,'Придельники с 2022'!$B$4:$X$28,'Форма 1'!U$8),"")</f>
        <v/>
      </c>
      <c r="E1468" s="103" t="str">
        <f>IF(ISNUMBER('Форма 1'!V1468),'Форма 1'!$H1468*VLOOKUP('Форма 1'!$F1468,'Придельники с 2022'!$B$4:$X$28,'Форма 1'!V$8),"")</f>
        <v/>
      </c>
      <c r="F1468" s="103" t="str">
        <f>IF(ISNUMBER('Форма 1'!W1468),'Форма 1'!$H1468*VLOOKUP('Форма 1'!$F1468,'Придельники с 2022'!$B$4:$X$28,'Форма 1'!W$8),"")</f>
        <v/>
      </c>
      <c r="G1468" s="103" t="str">
        <f>IF(ISNUMBER('Форма 1'!X1468),'Форма 1'!$H1468*VLOOKUP('Форма 1'!$F1468,'Придельники с 2022'!$B$4:$X$28,'Форма 1'!X$8),"")</f>
        <v/>
      </c>
      <c r="H1468" s="103" t="str">
        <f>IF(ISNUMBER('Форма 1'!Y1468),'Форма 1'!$H1468*VLOOKUP('Форма 1'!$F1468,'Придельники с 2022'!$B$4:$X$28,'Форма 1'!Y$8),"")</f>
        <v/>
      </c>
      <c r="I1468" s="103" t="str">
        <f>IF(ISNUMBER('Форма 1'!Z1468),'Форма 1'!$H1468*VLOOKUP('Форма 1'!$F1468,'Придельники с 2022'!$B$4:$X$28,'Форма 1'!Z$8),"")</f>
        <v/>
      </c>
      <c r="J1468" s="103" t="str">
        <f>IF(ISNUMBER('Форма 1'!AA1468),'Форма 1'!$H1468*VLOOKUP('Форма 1'!$F1468,'Придельники с 2022'!$B$4:$X$28,'Форма 1'!AA$8),"")</f>
        <v/>
      </c>
      <c r="K1468" s="90"/>
      <c r="L1468" s="87"/>
      <c r="M1468" s="103">
        <f>IF(ISNUMBER('Форма 1'!AD1468),'Форма 1'!$H1468*VLOOKUP('Форма 1'!$F1468,'Придельники с 2022'!$B$4:$X$28,'Форма 1'!AD$8),"")</f>
        <v>6015136.608</v>
      </c>
      <c r="N1468" s="103">
        <f>IF(ISBLANK('Форма 1'!$AE1468),"",IF('Форма 1'!$AE1468=1,'Форма 1'!$H1468*VLOOKUP('Форма 1'!$F1468,'Придельники с 2022'!$B$4:$X$28,'Форма 1'!$AE$8,0),IF('Форма 1'!$AE1468=2,'Форма 1'!$H1468*VLOOKUP('Форма 1'!$F1468,'Придельники с 2022'!$B$4:$X$28,13,0),IF('Форма 1'!$AE1468=3,'Форма 1'!$H1468*VLOOKUP('Форма 1'!$F1468,'Придельники с 2022'!$B$4:$X$28,12,0)))))</f>
        <v>10372780.800000001</v>
      </c>
      <c r="O1468" s="103">
        <f>IF(ISNUMBER('Форма 1'!AF1468),'Форма 1'!$H1468*VLOOKUP('Форма 1'!$F1468,'Придельники с 2022'!$B$4:$X$28,'Форма 1'!AF$8),"")</f>
        <v>811555.20000000007</v>
      </c>
      <c r="P1468" s="87"/>
      <c r="Q1468" s="103" t="str">
        <f>IF(ISNUMBER('Форма 1'!AH1468),'Форма 1'!$H1468*VLOOKUP('Форма 1'!$F1468,'Придельники с 2022'!$B$4:$X$28,'Форма 1'!AH$8),"")</f>
        <v/>
      </c>
      <c r="R1468" s="103" t="str">
        <f>IF(ISNUMBER('Форма 1'!AI1468),'Форма 1'!$H1468*VLOOKUP('Форма 1'!$F1468,'Придельники с 2022'!$B$4:$X$28,'Форма 1'!AI$8),"")</f>
        <v/>
      </c>
      <c r="S1468" s="103" t="str">
        <f>IF(ISNUMBER('Форма 1'!AJ1468),'Форма 1'!$H1468*VLOOKUP('Форма 1'!$F1468,'Придельники с 2022'!$B$4:$X$28,'Форма 1'!AJ$8),"")</f>
        <v/>
      </c>
      <c r="T1468" s="87"/>
    </row>
    <row r="1469" spans="1:20">
      <c r="A1469" s="188">
        <f t="shared" si="127"/>
        <v>35</v>
      </c>
      <c r="B1469" s="189" t="s">
        <v>452</v>
      </c>
      <c r="C1469" s="99">
        <f t="shared" si="124"/>
        <v>38525839.089999996</v>
      </c>
      <c r="D1469" s="103" t="str">
        <f>IF(ISNUMBER('Форма 1'!U1469),'Форма 1'!$H1469*VLOOKUP('Форма 1'!$F1469,'Придельники с 2022'!$B$4:$X$28,'Форма 1'!U$8),"")</f>
        <v/>
      </c>
      <c r="E1469" s="103" t="str">
        <f>IF(ISNUMBER('Форма 1'!V1469),'Форма 1'!$H1469*VLOOKUP('Форма 1'!$F1469,'Придельники с 2022'!$B$4:$X$28,'Форма 1'!V$8),"")</f>
        <v/>
      </c>
      <c r="F1469" s="103" t="str">
        <f>IF(ISNUMBER('Форма 1'!W1469),'Форма 1'!$H1469*VLOOKUP('Форма 1'!$F1469,'Придельники с 2022'!$B$4:$X$28,'Форма 1'!W$8),"")</f>
        <v/>
      </c>
      <c r="G1469" s="103" t="str">
        <f>IF(ISNUMBER('Форма 1'!X1469),'Форма 1'!$H1469*VLOOKUP('Форма 1'!$F1469,'Придельники с 2022'!$B$4:$X$28,'Форма 1'!X$8),"")</f>
        <v/>
      </c>
      <c r="H1469" s="103" t="str">
        <f>IF(ISNUMBER('Форма 1'!Y1469),'Форма 1'!$H1469*VLOOKUP('Форма 1'!$F1469,'Придельники с 2022'!$B$4:$X$28,'Форма 1'!Y$8),"")</f>
        <v/>
      </c>
      <c r="I1469" s="103" t="str">
        <f>IF(ISNUMBER('Форма 1'!Z1469),'Форма 1'!$H1469*VLOOKUP('Форма 1'!$F1469,'Придельники с 2022'!$B$4:$X$28,'Форма 1'!Z$8),"")</f>
        <v/>
      </c>
      <c r="J1469" s="103" t="str">
        <f>IF(ISNUMBER('Форма 1'!AA1469),'Форма 1'!$H1469*VLOOKUP('Форма 1'!$F1469,'Придельники с 2022'!$B$4:$X$28,'Форма 1'!AA$8),"")</f>
        <v/>
      </c>
      <c r="K1469" s="90"/>
      <c r="L1469" s="87"/>
      <c r="M1469" s="103">
        <f>IF(ISNUMBER('Форма 1'!AD1469),'Форма 1'!$H1469*VLOOKUP('Форма 1'!$F1469,'Придельники с 2022'!$B$4:$X$28,'Форма 1'!AD$8),"")</f>
        <v>38525839.089999996</v>
      </c>
      <c r="N1469" s="103" t="str">
        <f>IF(ISBLANK('Форма 1'!$AE1469),"",IF('Форма 1'!$AE1469=1,'Форма 1'!$H1469*VLOOKUP('Форма 1'!$F1469,'Придельники с 2022'!$B$4:$X$28,'Форма 1'!$AE$8,0),IF('Форма 1'!$AE1469=2,'Форма 1'!$H1469*VLOOKUP('Форма 1'!$F1469,'Придельники с 2022'!$B$4:$X$28,13,0),IF('Форма 1'!$AE1469=3,'Форма 1'!$H1469*VLOOKUP('Форма 1'!$F1469,'Придельники с 2022'!$B$4:$X$28,12,0)))))</f>
        <v/>
      </c>
      <c r="O1469" s="103" t="str">
        <f>IF(ISNUMBER('Форма 1'!AF1469),'Форма 1'!$H1469*VLOOKUP('Форма 1'!$F1469,'Придельники с 2022'!$B$4:$X$28,'Форма 1'!AF$8),"")</f>
        <v/>
      </c>
      <c r="P1469" s="87"/>
      <c r="Q1469" s="103" t="str">
        <f>IF(ISNUMBER('Форма 1'!AH1469),'Форма 1'!$H1469*VLOOKUP('Форма 1'!$F1469,'Придельники с 2022'!$B$4:$X$28,'Форма 1'!AH$8),"")</f>
        <v/>
      </c>
      <c r="R1469" s="103" t="str">
        <f>IF(ISNUMBER('Форма 1'!AI1469),'Форма 1'!$H1469*VLOOKUP('Форма 1'!$F1469,'Придельники с 2022'!$B$4:$X$28,'Форма 1'!AI$8),"")</f>
        <v/>
      </c>
      <c r="S1469" s="103" t="str">
        <f>IF(ISNUMBER('Форма 1'!AJ1469),'Форма 1'!$H1469*VLOOKUP('Форма 1'!$F1469,'Придельники с 2022'!$B$4:$X$28,'Форма 1'!AJ$8),"")</f>
        <v/>
      </c>
      <c r="T1469" s="87"/>
    </row>
    <row r="1470" spans="1:20">
      <c r="A1470" s="188">
        <f t="shared" si="127"/>
        <v>36</v>
      </c>
      <c r="B1470" s="189" t="s">
        <v>467</v>
      </c>
      <c r="C1470" s="99">
        <f t="shared" si="124"/>
        <v>18554218.32</v>
      </c>
      <c r="D1470" s="103" t="str">
        <f>IF(ISNUMBER('Форма 1'!U1470),'Форма 1'!$H1470*VLOOKUP('Форма 1'!$F1470,'Придельники с 2022'!$B$4:$X$28,'Форма 1'!U$8),"")</f>
        <v/>
      </c>
      <c r="E1470" s="103" t="str">
        <f>IF(ISNUMBER('Форма 1'!V1470),'Форма 1'!$H1470*VLOOKUP('Форма 1'!$F1470,'Придельники с 2022'!$B$4:$X$28,'Форма 1'!V$8),"")</f>
        <v/>
      </c>
      <c r="F1470" s="103" t="str">
        <f>IF(ISNUMBER('Форма 1'!W1470),'Форма 1'!$H1470*VLOOKUP('Форма 1'!$F1470,'Придельники с 2022'!$B$4:$X$28,'Форма 1'!W$8),"")</f>
        <v/>
      </c>
      <c r="G1470" s="103" t="str">
        <f>IF(ISNUMBER('Форма 1'!X1470),'Форма 1'!$H1470*VLOOKUP('Форма 1'!$F1470,'Придельники с 2022'!$B$4:$X$28,'Форма 1'!X$8),"")</f>
        <v/>
      </c>
      <c r="H1470" s="103" t="str">
        <f>IF(ISNUMBER('Форма 1'!Y1470),'Форма 1'!$H1470*VLOOKUP('Форма 1'!$F1470,'Придельники с 2022'!$B$4:$X$28,'Форма 1'!Y$8),"")</f>
        <v/>
      </c>
      <c r="I1470" s="103" t="str">
        <f>IF(ISNUMBER('Форма 1'!Z1470),'Форма 1'!$H1470*VLOOKUP('Форма 1'!$F1470,'Придельники с 2022'!$B$4:$X$28,'Форма 1'!Z$8),"")</f>
        <v/>
      </c>
      <c r="J1470" s="103" t="str">
        <f>IF(ISNUMBER('Форма 1'!AA1470),'Форма 1'!$H1470*VLOOKUP('Форма 1'!$F1470,'Придельники с 2022'!$B$4:$X$28,'Форма 1'!AA$8),"")</f>
        <v/>
      </c>
      <c r="K1470" s="90"/>
      <c r="L1470" s="87"/>
      <c r="M1470" s="103" t="str">
        <f>IF(ISNUMBER('Форма 1'!AD1470),'Форма 1'!$H1470*VLOOKUP('Форма 1'!$F1470,'Придельники с 2022'!$B$4:$X$28,'Форма 1'!AD$8),"")</f>
        <v/>
      </c>
      <c r="N1470" s="103">
        <f>IF(ISBLANK('Форма 1'!$AE1470),"",IF('Форма 1'!$AE1470=1,'Форма 1'!$H1470*VLOOKUP('Форма 1'!$F1470,'Придельники с 2022'!$B$4:$X$28,'Форма 1'!$AE$8,0),IF('Форма 1'!$AE1470=2,'Форма 1'!$H1470*VLOOKUP('Форма 1'!$F1470,'Придельники с 2022'!$B$4:$X$28,13,0),IF('Форма 1'!$AE1470=3,'Форма 1'!$H1470*VLOOKUP('Форма 1'!$F1470,'Придельники с 2022'!$B$4:$X$28,12,0)))))</f>
        <v>15896964.159999998</v>
      </c>
      <c r="O1470" s="103">
        <f>IF(ISNUMBER('Форма 1'!AF1470),'Форма 1'!$H1470*VLOOKUP('Форма 1'!$F1470,'Придельники с 2022'!$B$4:$X$28,'Форма 1'!AF$8),"")</f>
        <v>2657254.16</v>
      </c>
      <c r="P1470" s="87"/>
      <c r="Q1470" s="103" t="str">
        <f>IF(ISNUMBER('Форма 1'!AH1470),'Форма 1'!$H1470*VLOOKUP('Форма 1'!$F1470,'Придельники с 2022'!$B$4:$X$28,'Форма 1'!AH$8),"")</f>
        <v/>
      </c>
      <c r="R1470" s="103" t="str">
        <f>IF(ISNUMBER('Форма 1'!AI1470),'Форма 1'!$H1470*VLOOKUP('Форма 1'!$F1470,'Придельники с 2022'!$B$4:$X$28,'Форма 1'!AI$8),"")</f>
        <v/>
      </c>
      <c r="S1470" s="103" t="str">
        <f>IF(ISNUMBER('Форма 1'!AJ1470),'Форма 1'!$H1470*VLOOKUP('Форма 1'!$F1470,'Придельники с 2022'!$B$4:$X$28,'Форма 1'!AJ$8),"")</f>
        <v/>
      </c>
      <c r="T1470" s="87"/>
    </row>
    <row r="1471" spans="1:20">
      <c r="A1471" s="188">
        <f t="shared" si="127"/>
        <v>37</v>
      </c>
      <c r="B1471" s="195" t="s">
        <v>1560</v>
      </c>
      <c r="C1471" s="99">
        <f t="shared" si="124"/>
        <v>17025674.432</v>
      </c>
      <c r="D1471" s="103">
        <f>IF(ISNUMBER('Форма 1'!U1471),'Форма 1'!$H1471*VLOOKUP('Форма 1'!$F1471,'Придельники с 2022'!$B$4:$X$28,'Форма 1'!U$8),"")</f>
        <v>17025674.432</v>
      </c>
      <c r="E1471" s="103" t="str">
        <f>IF(ISNUMBER('Форма 1'!V1471),'Форма 1'!$H1471*VLOOKUP('Форма 1'!$F1471,'Придельники с 2022'!$B$4:$X$28,'Форма 1'!V$8),"")</f>
        <v/>
      </c>
      <c r="F1471" s="103" t="str">
        <f>IF(ISNUMBER('Форма 1'!W1471),'Форма 1'!$H1471*VLOOKUP('Форма 1'!$F1471,'Придельники с 2022'!$B$4:$X$28,'Форма 1'!W$8),"")</f>
        <v/>
      </c>
      <c r="G1471" s="103" t="str">
        <f>IF(ISNUMBER('Форма 1'!X1471),'Форма 1'!$H1471*VLOOKUP('Форма 1'!$F1471,'Придельники с 2022'!$B$4:$X$28,'Форма 1'!X$8),"")</f>
        <v/>
      </c>
      <c r="H1471" s="103" t="str">
        <f>IF(ISNUMBER('Форма 1'!Y1471),'Форма 1'!$H1471*VLOOKUP('Форма 1'!$F1471,'Придельники с 2022'!$B$4:$X$28,'Форма 1'!Y$8),"")</f>
        <v/>
      </c>
      <c r="I1471" s="103" t="str">
        <f>IF(ISNUMBER('Форма 1'!Z1471),'Форма 1'!$H1471*VLOOKUP('Форма 1'!$F1471,'Придельники с 2022'!$B$4:$X$28,'Форма 1'!Z$8),"")</f>
        <v/>
      </c>
      <c r="J1471" s="103" t="str">
        <f>IF(ISNUMBER('Форма 1'!AA1471),'Форма 1'!$H1471*VLOOKUP('Форма 1'!$F1471,'Придельники с 2022'!$B$4:$X$28,'Форма 1'!AA$8),"")</f>
        <v/>
      </c>
      <c r="K1471" s="90"/>
      <c r="L1471" s="87"/>
      <c r="M1471" s="103" t="str">
        <f>IF(ISNUMBER('Форма 1'!AD1471),'Форма 1'!$H1471*VLOOKUP('Форма 1'!$F1471,'Придельники с 2022'!$B$4:$X$28,'Форма 1'!AD$8),"")</f>
        <v/>
      </c>
      <c r="N1471" s="103" t="str">
        <f>IF(ISBLANK('Форма 1'!$AE1471),"",IF('Форма 1'!$AE1471=1,'Форма 1'!$H1471*VLOOKUP('Форма 1'!$F1471,'Придельники с 2022'!$B$4:$X$28,'Форма 1'!$AE$8,0),IF('Форма 1'!$AE1471=2,'Форма 1'!$H1471*VLOOKUP('Форма 1'!$F1471,'Придельники с 2022'!$B$4:$X$28,13,0),IF('Форма 1'!$AE1471=3,'Форма 1'!$H1471*VLOOKUP('Форма 1'!$F1471,'Придельники с 2022'!$B$4:$X$28,12,0)))))</f>
        <v/>
      </c>
      <c r="O1471" s="103" t="str">
        <f>IF(ISNUMBER('Форма 1'!AF1471),'Форма 1'!$H1471*VLOOKUP('Форма 1'!$F1471,'Придельники с 2022'!$B$4:$X$28,'Форма 1'!AF$8),"")</f>
        <v/>
      </c>
      <c r="P1471" s="87"/>
      <c r="Q1471" s="103" t="str">
        <f>IF(ISNUMBER('Форма 1'!AH1471),'Форма 1'!$H1471*VLOOKUP('Форма 1'!$F1471,'Придельники с 2022'!$B$4:$X$28,'Форма 1'!AH$8),"")</f>
        <v/>
      </c>
      <c r="R1471" s="103" t="str">
        <f>IF(ISNUMBER('Форма 1'!AI1471),'Форма 1'!$H1471*VLOOKUP('Форма 1'!$F1471,'Придельники с 2022'!$B$4:$X$28,'Форма 1'!AI$8),"")</f>
        <v/>
      </c>
      <c r="S1471" s="103" t="str">
        <f>IF(ISNUMBER('Форма 1'!AJ1471),'Форма 1'!$H1471*VLOOKUP('Форма 1'!$F1471,'Придельники с 2022'!$B$4:$X$28,'Форма 1'!AJ$8),"")</f>
        <v/>
      </c>
      <c r="T1471" s="87"/>
    </row>
    <row r="1472" spans="1:20">
      <c r="A1472" s="188">
        <f>A1471+1</f>
        <v>38</v>
      </c>
      <c r="B1472" s="114" t="s">
        <v>5068</v>
      </c>
      <c r="C1472" s="99">
        <f>SUM(D1472:J1472,L1472:T1472)</f>
        <v>15793889.675200002</v>
      </c>
      <c r="D1472" s="103" t="str">
        <f>IF(ISNUMBER('Форма 1'!U1472),'Форма 1'!$H1472*VLOOKUP('Форма 1'!$F1472,'Придельники с 2022'!$B$4:$X$28,'Форма 1'!U$8),"")</f>
        <v/>
      </c>
      <c r="E1472" s="103" t="str">
        <f>IF(ISNUMBER('Форма 1'!V1472),'Форма 1'!$H1472*VLOOKUP('Форма 1'!$F1472,'Придельники с 2022'!$B$4:$X$28,'Форма 1'!V$8),"")</f>
        <v/>
      </c>
      <c r="F1472" s="103" t="str">
        <f>IF(ISNUMBER('Форма 1'!W1472),'Форма 1'!$H1472*VLOOKUP('Форма 1'!$F1472,'Придельники с 2022'!$B$4:$X$28,'Форма 1'!W$8),"")</f>
        <v/>
      </c>
      <c r="G1472" s="103" t="str">
        <f>IF(ISNUMBER('Форма 1'!X1472),'Форма 1'!$H1472*VLOOKUP('Форма 1'!$F1472,'Придельники с 2022'!$B$4:$X$28,'Форма 1'!X$8),"")</f>
        <v/>
      </c>
      <c r="H1472" s="103" t="str">
        <f>IF(ISNUMBER('Форма 1'!Y1472),'Форма 1'!$H1472*VLOOKUP('Форма 1'!$F1472,'Придельники с 2022'!$B$4:$X$28,'Форма 1'!Y$8),"")</f>
        <v/>
      </c>
      <c r="I1472" s="103" t="str">
        <f>IF(ISNUMBER('Форма 1'!Z1472),'Форма 1'!$H1472*VLOOKUP('Форма 1'!$F1472,'Придельники с 2022'!$B$4:$X$28,'Форма 1'!Z$8),"")</f>
        <v/>
      </c>
      <c r="J1472" s="103" t="str">
        <f>IF(ISNUMBER('Форма 1'!AA1472),'Форма 1'!$H1472*VLOOKUP('Форма 1'!$F1472,'Придельники с 2022'!$B$4:$X$28,'Форма 1'!AA$8),"")</f>
        <v/>
      </c>
      <c r="K1472" s="90"/>
      <c r="L1472" s="87"/>
      <c r="M1472" s="103">
        <f>IF(ISNUMBER('Форма 1'!AD1472),'Форма 1'!$H1472*VLOOKUP('Форма 1'!$F1472,'Придельники с 2022'!$B$4:$X$28,'Форма 1'!AD$8),"")</f>
        <v>15793889.675200002</v>
      </c>
      <c r="N1472" s="103" t="str">
        <f>IF(ISBLANK('Форма 1'!$AE1472),"",IF('Форма 1'!$AE1472=1,'Форма 1'!$H1472*VLOOKUP('Форма 1'!$F1472,'Придельники с 2022'!$B$4:$X$28,'Форма 1'!$AE$8,0),IF('Форма 1'!$AE1472=2,'Форма 1'!$H1472*VLOOKUP('Форма 1'!$F1472,'Придельники с 2022'!$B$4:$X$28,13,0),IF('Форма 1'!$AE1472=3,'Форма 1'!$H1472*VLOOKUP('Форма 1'!$F1472,'Придельники с 2022'!$B$4:$X$28,12,0)))))</f>
        <v/>
      </c>
      <c r="O1472" s="103" t="str">
        <f>IF(ISNUMBER('Форма 1'!AF1472),'Форма 1'!$H1472*VLOOKUP('Форма 1'!$F1472,'Придельники с 2022'!$B$4:$X$28,'Форма 1'!AF$8),"")</f>
        <v/>
      </c>
      <c r="P1472" s="87"/>
      <c r="Q1472" s="103" t="str">
        <f>IF(ISNUMBER('Форма 1'!AH1472),'Форма 1'!$H1472*VLOOKUP('Форма 1'!$F1472,'Придельники с 2022'!$B$4:$X$28,'Форма 1'!AH$8),"")</f>
        <v/>
      </c>
      <c r="R1472" s="103" t="str">
        <f>IF(ISNUMBER('Форма 1'!AI1472),'Форма 1'!$H1472*VLOOKUP('Форма 1'!$F1472,'Придельники с 2022'!$B$4:$X$28,'Форма 1'!AI$8),"")</f>
        <v/>
      </c>
      <c r="S1472" s="103" t="str">
        <f>IF(ISNUMBER('Форма 1'!AJ1472),'Форма 1'!$H1472*VLOOKUP('Форма 1'!$F1472,'Придельники с 2022'!$B$4:$X$28,'Форма 1'!AJ$8),"")</f>
        <v/>
      </c>
      <c r="T1472" s="87"/>
    </row>
    <row r="1473" spans="1:20">
      <c r="A1473" s="188">
        <f t="shared" ref="A1473:A1474" si="128">A1472+1</f>
        <v>39</v>
      </c>
      <c r="B1473" s="195" t="s">
        <v>480</v>
      </c>
      <c r="C1473" s="99">
        <f t="shared" si="124"/>
        <v>30342650.220999997</v>
      </c>
      <c r="D1473" s="103" t="str">
        <f>IF(ISNUMBER('Форма 1'!U1473),'Форма 1'!$H1473*VLOOKUP('Форма 1'!$F1473,'Придельники с 2022'!$B$4:$X$28,'Форма 1'!U$8),"")</f>
        <v/>
      </c>
      <c r="E1473" s="103" t="str">
        <f>IF(ISNUMBER('Форма 1'!V1473),'Форма 1'!$H1473*VLOOKUP('Форма 1'!$F1473,'Придельники с 2022'!$B$4:$X$28,'Форма 1'!V$8),"")</f>
        <v/>
      </c>
      <c r="F1473" s="103" t="str">
        <f>IF(ISNUMBER('Форма 1'!W1473),'Форма 1'!$H1473*VLOOKUP('Форма 1'!$F1473,'Придельники с 2022'!$B$4:$X$28,'Форма 1'!W$8),"")</f>
        <v/>
      </c>
      <c r="G1473" s="103" t="str">
        <f>IF(ISNUMBER('Форма 1'!X1473),'Форма 1'!$H1473*VLOOKUP('Форма 1'!$F1473,'Придельники с 2022'!$B$4:$X$28,'Форма 1'!X$8),"")</f>
        <v/>
      </c>
      <c r="H1473" s="103" t="str">
        <f>IF(ISNUMBER('Форма 1'!Y1473),'Форма 1'!$H1473*VLOOKUP('Форма 1'!$F1473,'Придельники с 2022'!$B$4:$X$28,'Форма 1'!Y$8),"")</f>
        <v/>
      </c>
      <c r="I1473" s="103" t="str">
        <f>IF(ISNUMBER('Форма 1'!Z1473),'Форма 1'!$H1473*VLOOKUP('Форма 1'!$F1473,'Придельники с 2022'!$B$4:$X$28,'Форма 1'!Z$8),"")</f>
        <v/>
      </c>
      <c r="J1473" s="103" t="str">
        <f>IF(ISNUMBER('Форма 1'!AA1473),'Форма 1'!$H1473*VLOOKUP('Форма 1'!$F1473,'Придельники с 2022'!$B$4:$X$28,'Форма 1'!AA$8),"")</f>
        <v/>
      </c>
      <c r="K1473" s="90"/>
      <c r="L1473" s="87"/>
      <c r="M1473" s="103">
        <f>IF(ISNUMBER('Форма 1'!AD1473),'Форма 1'!$H1473*VLOOKUP('Форма 1'!$F1473,'Придельники с 2022'!$B$4:$X$28,'Форма 1'!AD$8),"")</f>
        <v>30342650.220999997</v>
      </c>
      <c r="N1473" s="103" t="str">
        <f>IF(ISBLANK('Форма 1'!$AE1473),"",IF('Форма 1'!$AE1473=1,'Форма 1'!$H1473*VLOOKUP('Форма 1'!$F1473,'Придельники с 2022'!$B$4:$X$28,'Форма 1'!$AE$8,0),IF('Форма 1'!$AE1473=2,'Форма 1'!$H1473*VLOOKUP('Форма 1'!$F1473,'Придельники с 2022'!$B$4:$X$28,13,0),IF('Форма 1'!$AE1473=3,'Форма 1'!$H1473*VLOOKUP('Форма 1'!$F1473,'Придельники с 2022'!$B$4:$X$28,12,0)))))</f>
        <v/>
      </c>
      <c r="O1473" s="103" t="str">
        <f>IF(ISNUMBER('Форма 1'!AF1473),'Форма 1'!$H1473*VLOOKUP('Форма 1'!$F1473,'Придельники с 2022'!$B$4:$X$28,'Форма 1'!AF$8),"")</f>
        <v/>
      </c>
      <c r="P1473" s="87"/>
      <c r="Q1473" s="103" t="str">
        <f>IF(ISNUMBER('Форма 1'!AH1473),'Форма 1'!$H1473*VLOOKUP('Форма 1'!$F1473,'Придельники с 2022'!$B$4:$X$28,'Форма 1'!AH$8),"")</f>
        <v/>
      </c>
      <c r="R1473" s="103" t="str">
        <f>IF(ISNUMBER('Форма 1'!AI1473),'Форма 1'!$H1473*VLOOKUP('Форма 1'!$F1473,'Придельники с 2022'!$B$4:$X$28,'Форма 1'!AI$8),"")</f>
        <v/>
      </c>
      <c r="S1473" s="103" t="str">
        <f>IF(ISNUMBER('Форма 1'!AJ1473),'Форма 1'!$H1473*VLOOKUP('Форма 1'!$F1473,'Придельники с 2022'!$B$4:$X$28,'Форма 1'!AJ$8),"")</f>
        <v/>
      </c>
      <c r="T1473" s="87"/>
    </row>
    <row r="1474" spans="1:20">
      <c r="A1474" s="188">
        <f t="shared" si="128"/>
        <v>40</v>
      </c>
      <c r="B1474" s="195" t="s">
        <v>485</v>
      </c>
      <c r="C1474" s="99">
        <f t="shared" si="124"/>
        <v>22620207.800000001</v>
      </c>
      <c r="D1474" s="103" t="str">
        <f>IF(ISNUMBER('Форма 1'!U1474),'Форма 1'!$H1474*VLOOKUP('Форма 1'!$F1474,'Придельники с 2022'!$B$4:$X$28,'Форма 1'!U$8),"")</f>
        <v/>
      </c>
      <c r="E1474" s="103" t="str">
        <f>IF(ISNUMBER('Форма 1'!V1474),'Форма 1'!$H1474*VLOOKUP('Форма 1'!$F1474,'Придельники с 2022'!$B$4:$X$28,'Форма 1'!V$8),"")</f>
        <v/>
      </c>
      <c r="F1474" s="103" t="str">
        <f>IF(ISNUMBER('Форма 1'!W1474),'Форма 1'!$H1474*VLOOKUP('Форма 1'!$F1474,'Придельники с 2022'!$B$4:$X$28,'Форма 1'!W$8),"")</f>
        <v/>
      </c>
      <c r="G1474" s="103" t="str">
        <f>IF(ISNUMBER('Форма 1'!X1474),'Форма 1'!$H1474*VLOOKUP('Форма 1'!$F1474,'Придельники с 2022'!$B$4:$X$28,'Форма 1'!X$8),"")</f>
        <v/>
      </c>
      <c r="H1474" s="103" t="str">
        <f>IF(ISNUMBER('Форма 1'!Y1474),'Форма 1'!$H1474*VLOOKUP('Форма 1'!$F1474,'Придельники с 2022'!$B$4:$X$28,'Форма 1'!Y$8),"")</f>
        <v/>
      </c>
      <c r="I1474" s="103" t="str">
        <f>IF(ISNUMBER('Форма 1'!Z1474),'Форма 1'!$H1474*VLOOKUP('Форма 1'!$F1474,'Придельники с 2022'!$B$4:$X$28,'Форма 1'!Z$8),"")</f>
        <v/>
      </c>
      <c r="J1474" s="103" t="str">
        <f>IF(ISNUMBER('Форма 1'!AA1474),'Форма 1'!$H1474*VLOOKUP('Форма 1'!$F1474,'Придельники с 2022'!$B$4:$X$28,'Форма 1'!AA$8),"")</f>
        <v/>
      </c>
      <c r="K1474" s="90"/>
      <c r="L1474" s="87"/>
      <c r="M1474" s="103" t="str">
        <f>IF(ISNUMBER('Форма 1'!AD1474),'Форма 1'!$H1474*VLOOKUP('Форма 1'!$F1474,'Придельники с 2022'!$B$4:$X$28,'Форма 1'!AD$8),"")</f>
        <v/>
      </c>
      <c r="N1474" s="103">
        <f>IF(ISBLANK('Форма 1'!$AE1474),"",IF('Форма 1'!$AE1474=1,'Форма 1'!$H1474*VLOOKUP('Форма 1'!$F1474,'Придельники с 2022'!$B$4:$X$28,'Форма 1'!$AE$8,0),IF('Форма 1'!$AE1474=2,'Форма 1'!$H1474*VLOOKUP('Форма 1'!$F1474,'Придельники с 2022'!$B$4:$X$28,13,0),IF('Форма 1'!$AE1474=3,'Форма 1'!$H1474*VLOOKUP('Форма 1'!$F1474,'Придельники с 2022'!$B$4:$X$28,12,0)))))</f>
        <v>22620207.800000001</v>
      </c>
      <c r="O1474" s="103" t="str">
        <f>IF(ISNUMBER('Форма 1'!AF1474),'Форма 1'!$H1474*VLOOKUP('Форма 1'!$F1474,'Придельники с 2022'!$B$4:$X$28,'Форма 1'!AF$8),"")</f>
        <v/>
      </c>
      <c r="P1474" s="87"/>
      <c r="Q1474" s="103" t="str">
        <f>IF(ISNUMBER('Форма 1'!AH1474),'Форма 1'!$H1474*VLOOKUP('Форма 1'!$F1474,'Придельники с 2022'!$B$4:$X$28,'Форма 1'!AH$8),"")</f>
        <v/>
      </c>
      <c r="R1474" s="103" t="str">
        <f>IF(ISNUMBER('Форма 1'!AI1474),'Форма 1'!$H1474*VLOOKUP('Форма 1'!$F1474,'Придельники с 2022'!$B$4:$X$28,'Форма 1'!AI$8),"")</f>
        <v/>
      </c>
      <c r="S1474" s="103" t="str">
        <f>IF(ISNUMBER('Форма 1'!AJ1474),'Форма 1'!$H1474*VLOOKUP('Форма 1'!$F1474,'Придельники с 2022'!$B$4:$X$28,'Форма 1'!AJ$8),"")</f>
        <v/>
      </c>
      <c r="T1474" s="87"/>
    </row>
    <row r="1475" spans="1:20">
      <c r="A1475" s="188">
        <f t="shared" si="127"/>
        <v>41</v>
      </c>
      <c r="B1475" s="189" t="s">
        <v>1561</v>
      </c>
      <c r="C1475" s="99">
        <f t="shared" si="124"/>
        <v>39510443.735999994</v>
      </c>
      <c r="D1475" s="103">
        <f>IF(ISNUMBER('Форма 1'!U1475),'Форма 1'!$H1475*VLOOKUP('Форма 1'!$F1475,'Придельники с 2022'!$B$4:$X$28,'Форма 1'!U$8),"")</f>
        <v>5127793.6319999993</v>
      </c>
      <c r="E1475" s="103" t="str">
        <f>IF(ISNUMBER('Форма 1'!V1475),'Форма 1'!$H1475*VLOOKUP('Форма 1'!$F1475,'Придельники с 2022'!$B$4:$X$28,'Форма 1'!V$8),"")</f>
        <v/>
      </c>
      <c r="F1475" s="103" t="str">
        <f>IF(ISNUMBER('Форма 1'!W1475),'Форма 1'!$H1475*VLOOKUP('Форма 1'!$F1475,'Придельники с 2022'!$B$4:$X$28,'Форма 1'!W$8),"")</f>
        <v/>
      </c>
      <c r="G1475" s="103" t="str">
        <f>IF(ISNUMBER('Форма 1'!X1475),'Форма 1'!$H1475*VLOOKUP('Форма 1'!$F1475,'Придельники с 2022'!$B$4:$X$28,'Форма 1'!X$8),"")</f>
        <v/>
      </c>
      <c r="H1475" s="103" t="str">
        <f>IF(ISNUMBER('Форма 1'!Y1475),'Форма 1'!$H1475*VLOOKUP('Форма 1'!$F1475,'Придельники с 2022'!$B$4:$X$28,'Форма 1'!Y$8),"")</f>
        <v/>
      </c>
      <c r="I1475" s="103" t="str">
        <f>IF(ISNUMBER('Форма 1'!Z1475),'Форма 1'!$H1475*VLOOKUP('Форма 1'!$F1475,'Придельники с 2022'!$B$4:$X$28,'Форма 1'!Z$8),"")</f>
        <v/>
      </c>
      <c r="J1475" s="103">
        <f>IF(ISNUMBER('Форма 1'!AA1475),'Форма 1'!$H1475*VLOOKUP('Форма 1'!$F1475,'Придельники с 2022'!$B$4:$X$28,'Форма 1'!AA$8),"")</f>
        <v>3083448.0419999999</v>
      </c>
      <c r="K1475" s="90"/>
      <c r="L1475" s="87"/>
      <c r="M1475" s="103">
        <f>IF(ISNUMBER('Форма 1'!AD1475),'Форма 1'!$H1475*VLOOKUP('Форма 1'!$F1475,'Придельники с 2022'!$B$4:$X$28,'Форма 1'!AD$8),"")</f>
        <v>10576739.276999999</v>
      </c>
      <c r="N1475" s="103">
        <f>IF(ISBLANK('Форма 1'!$AE1475),"",IF('Форма 1'!$AE1475=1,'Форма 1'!$H1475*VLOOKUP('Форма 1'!$F1475,'Придельники с 2022'!$B$4:$X$28,'Форма 1'!$AE$8,0),IF('Форма 1'!$AE1475=2,'Форма 1'!$H1475*VLOOKUP('Форма 1'!$F1475,'Придельники с 2022'!$B$4:$X$28,13,0),IF('Форма 1'!$AE1475=3,'Форма 1'!$H1475*VLOOKUP('Форма 1'!$F1475,'Придельники с 2022'!$B$4:$X$28,12,0)))))</f>
        <v>18239020.199999999</v>
      </c>
      <c r="O1475" s="103">
        <f>IF(ISNUMBER('Форма 1'!AF1475),'Форма 1'!$H1475*VLOOKUP('Форма 1'!$F1475,'Придельники с 2022'!$B$4:$X$28,'Форма 1'!AF$8),"")</f>
        <v>2483442.585</v>
      </c>
      <c r="P1475" s="87"/>
      <c r="Q1475" s="103" t="str">
        <f>IF(ISNUMBER('Форма 1'!AH1475),'Форма 1'!$H1475*VLOOKUP('Форма 1'!$F1475,'Придельники с 2022'!$B$4:$X$28,'Форма 1'!AH$8),"")</f>
        <v/>
      </c>
      <c r="R1475" s="103" t="str">
        <f>IF(ISNUMBER('Форма 1'!AI1475),'Форма 1'!$H1475*VLOOKUP('Форма 1'!$F1475,'Придельники с 2022'!$B$4:$X$28,'Форма 1'!AI$8),"")</f>
        <v/>
      </c>
      <c r="S1475" s="103" t="str">
        <f>IF(ISNUMBER('Форма 1'!AJ1475),'Форма 1'!$H1475*VLOOKUP('Форма 1'!$F1475,'Придельники с 2022'!$B$4:$X$28,'Форма 1'!AJ$8),"")</f>
        <v/>
      </c>
      <c r="T1475" s="87"/>
    </row>
    <row r="1476" spans="1:20">
      <c r="A1476" s="188">
        <f t="shared" si="127"/>
        <v>42</v>
      </c>
      <c r="B1476" s="195" t="s">
        <v>1562</v>
      </c>
      <c r="C1476" s="99">
        <f t="shared" si="124"/>
        <v>23514679.328000002</v>
      </c>
      <c r="D1476" s="103" t="str">
        <f>IF(ISNUMBER('Форма 1'!U1476),'Форма 1'!$H1476*VLOOKUP('Форма 1'!$F1476,'Придельники с 2022'!$B$4:$X$28,'Форма 1'!U$8),"")</f>
        <v/>
      </c>
      <c r="E1476" s="103" t="str">
        <f>IF(ISNUMBER('Форма 1'!V1476),'Форма 1'!$H1476*VLOOKUP('Форма 1'!$F1476,'Придельники с 2022'!$B$4:$X$28,'Форма 1'!V$8),"")</f>
        <v/>
      </c>
      <c r="F1476" s="103" t="str">
        <f>IF(ISNUMBER('Форма 1'!W1476),'Форма 1'!$H1476*VLOOKUP('Форма 1'!$F1476,'Придельники с 2022'!$B$4:$X$28,'Форма 1'!W$8),"")</f>
        <v/>
      </c>
      <c r="G1476" s="103" t="str">
        <f>IF(ISNUMBER('Форма 1'!X1476),'Форма 1'!$H1476*VLOOKUP('Форма 1'!$F1476,'Придельники с 2022'!$B$4:$X$28,'Форма 1'!X$8),"")</f>
        <v/>
      </c>
      <c r="H1476" s="103" t="str">
        <f>IF(ISNUMBER('Форма 1'!Y1476),'Форма 1'!$H1476*VLOOKUP('Форма 1'!$F1476,'Придельники с 2022'!$B$4:$X$28,'Форма 1'!Y$8),"")</f>
        <v/>
      </c>
      <c r="I1476" s="103" t="str">
        <f>IF(ISNUMBER('Форма 1'!Z1476),'Форма 1'!$H1476*VLOOKUP('Форма 1'!$F1476,'Придельники с 2022'!$B$4:$X$28,'Форма 1'!Z$8),"")</f>
        <v/>
      </c>
      <c r="J1476" s="103" t="str">
        <f>IF(ISNUMBER('Форма 1'!AA1476),'Форма 1'!$H1476*VLOOKUP('Форма 1'!$F1476,'Придельники с 2022'!$B$4:$X$28,'Форма 1'!AA$8),"")</f>
        <v/>
      </c>
      <c r="K1476" s="90"/>
      <c r="L1476" s="87"/>
      <c r="M1476" s="103">
        <f>IF(ISNUMBER('Форма 1'!AD1476),'Форма 1'!$H1476*VLOOKUP('Форма 1'!$F1476,'Придельники с 2022'!$B$4:$X$28,'Форма 1'!AD$8),"")</f>
        <v>23514679.328000002</v>
      </c>
      <c r="N1476" s="103" t="str">
        <f>IF(ISBLANK('Форма 1'!$AE1476),"",IF('Форма 1'!$AE1476=1,'Форма 1'!$H1476*VLOOKUP('Форма 1'!$F1476,'Придельники с 2022'!$B$4:$X$28,'Форма 1'!$AE$8,0),IF('Форма 1'!$AE1476=2,'Форма 1'!$H1476*VLOOKUP('Форма 1'!$F1476,'Придельники с 2022'!$B$4:$X$28,13,0),IF('Форма 1'!$AE1476=3,'Форма 1'!$H1476*VLOOKUP('Форма 1'!$F1476,'Придельники с 2022'!$B$4:$X$28,12,0)))))</f>
        <v/>
      </c>
      <c r="O1476" s="103" t="str">
        <f>IF(ISNUMBER('Форма 1'!AF1476),'Форма 1'!$H1476*VLOOKUP('Форма 1'!$F1476,'Придельники с 2022'!$B$4:$X$28,'Форма 1'!AF$8),"")</f>
        <v/>
      </c>
      <c r="P1476" s="87"/>
      <c r="Q1476" s="103" t="str">
        <f>IF(ISNUMBER('Форма 1'!AH1476),'Форма 1'!$H1476*VLOOKUP('Форма 1'!$F1476,'Придельники с 2022'!$B$4:$X$28,'Форма 1'!AH$8),"")</f>
        <v/>
      </c>
      <c r="R1476" s="103" t="str">
        <f>IF(ISNUMBER('Форма 1'!AI1476),'Форма 1'!$H1476*VLOOKUP('Форма 1'!$F1476,'Придельники с 2022'!$B$4:$X$28,'Форма 1'!AI$8),"")</f>
        <v/>
      </c>
      <c r="S1476" s="103" t="str">
        <f>IF(ISNUMBER('Форма 1'!AJ1476),'Форма 1'!$H1476*VLOOKUP('Форма 1'!$F1476,'Придельники с 2022'!$B$4:$X$28,'Форма 1'!AJ$8),"")</f>
        <v/>
      </c>
      <c r="T1476" s="87"/>
    </row>
    <row r="1477" spans="1:20">
      <c r="A1477" s="188">
        <f t="shared" si="127"/>
        <v>43</v>
      </c>
      <c r="B1477" s="189" t="s">
        <v>1563</v>
      </c>
      <c r="C1477" s="99">
        <f t="shared" si="124"/>
        <v>2243953.125</v>
      </c>
      <c r="D1477" s="103" t="str">
        <f>IF(ISNUMBER('Форма 1'!U1477),'Форма 1'!$H1477*VLOOKUP('Форма 1'!$F1477,'Придельники с 2022'!$B$4:$X$28,'Форма 1'!U$8),"")</f>
        <v/>
      </c>
      <c r="E1477" s="103" t="str">
        <f>IF(ISNUMBER('Форма 1'!V1477),'Форма 1'!$H1477*VLOOKUP('Форма 1'!$F1477,'Придельники с 2022'!$B$4:$X$28,'Форма 1'!V$8),"")</f>
        <v/>
      </c>
      <c r="F1477" s="103" t="str">
        <f>IF(ISNUMBER('Форма 1'!W1477),'Форма 1'!$H1477*VLOOKUP('Форма 1'!$F1477,'Придельники с 2022'!$B$4:$X$28,'Форма 1'!W$8),"")</f>
        <v/>
      </c>
      <c r="G1477" s="103">
        <f>IF(ISNUMBER('Форма 1'!X1477),'Форма 1'!$H1477*VLOOKUP('Форма 1'!$F1477,'Придельники с 2022'!$B$4:$X$28,'Форма 1'!X$8),"")</f>
        <v>229519.57500000001</v>
      </c>
      <c r="H1477" s="103" t="str">
        <f>IF(ISNUMBER('Форма 1'!Y1477),'Форма 1'!$H1477*VLOOKUP('Форма 1'!$F1477,'Придельники с 2022'!$B$4:$X$28,'Форма 1'!Y$8),"")</f>
        <v/>
      </c>
      <c r="I1477" s="103">
        <f>IF(ISNUMBER('Форма 1'!Z1477),'Форма 1'!$H1477*VLOOKUP('Форма 1'!$F1477,'Придельники с 2022'!$B$4:$X$28,'Форма 1'!Z$8),"")</f>
        <v>391643.1</v>
      </c>
      <c r="J1477" s="103" t="str">
        <f>IF(ISNUMBER('Форма 1'!AA1477),'Форма 1'!$H1477*VLOOKUP('Форма 1'!$F1477,'Придельники с 2022'!$B$4:$X$28,'Форма 1'!AA$8),"")</f>
        <v/>
      </c>
      <c r="K1477" s="90"/>
      <c r="L1477" s="87"/>
      <c r="M1477" s="103" t="str">
        <f>IF(ISNUMBER('Форма 1'!AD1477),'Форма 1'!$H1477*VLOOKUP('Форма 1'!$F1477,'Придельники с 2022'!$B$4:$X$28,'Форма 1'!AD$8),"")</f>
        <v/>
      </c>
      <c r="N1477" s="103" t="str">
        <f>IF(ISBLANK('Форма 1'!$AE1477),"",IF('Форма 1'!$AE1477=1,'Форма 1'!$H1477*VLOOKUP('Форма 1'!$F1477,'Придельники с 2022'!$B$4:$X$28,'Форма 1'!$AE$8,0),IF('Форма 1'!$AE1477=2,'Форма 1'!$H1477*VLOOKUP('Форма 1'!$F1477,'Придельники с 2022'!$B$4:$X$28,13,0),IF('Форма 1'!$AE1477=3,'Форма 1'!$H1477*VLOOKUP('Форма 1'!$F1477,'Придельники с 2022'!$B$4:$X$28,12,0)))))</f>
        <v/>
      </c>
      <c r="O1477" s="103" t="str">
        <f>IF(ISNUMBER('Форма 1'!AF1477),'Форма 1'!$H1477*VLOOKUP('Форма 1'!$F1477,'Придельники с 2022'!$B$4:$X$28,'Форма 1'!AF$8),"")</f>
        <v/>
      </c>
      <c r="P1477" s="87"/>
      <c r="Q1477" s="103">
        <f>IF(ISNUMBER('Форма 1'!AH1477),'Форма 1'!$H1477*VLOOKUP('Форма 1'!$F1477,'Придельники с 2022'!$B$4:$X$28,'Форма 1'!AH$8),"")</f>
        <v>1622790.4500000002</v>
      </c>
      <c r="R1477" s="103" t="str">
        <f>IF(ISNUMBER('Форма 1'!AI1477),'Форма 1'!$H1477*VLOOKUP('Форма 1'!$F1477,'Придельники с 2022'!$B$4:$X$28,'Форма 1'!AI$8),"")</f>
        <v/>
      </c>
      <c r="S1477" s="103" t="str">
        <f>IF(ISNUMBER('Форма 1'!AJ1477),'Форма 1'!$H1477*VLOOKUP('Форма 1'!$F1477,'Придельники с 2022'!$B$4:$X$28,'Форма 1'!AJ$8),"")</f>
        <v/>
      </c>
      <c r="T1477" s="87"/>
    </row>
    <row r="1478" spans="1:20">
      <c r="A1478" s="188">
        <f t="shared" si="127"/>
        <v>44</v>
      </c>
      <c r="B1478" s="189" t="s">
        <v>1564</v>
      </c>
      <c r="C1478" s="99">
        <f t="shared" si="124"/>
        <v>2546471.25</v>
      </c>
      <c r="D1478" s="103" t="str">
        <f>IF(ISNUMBER('Форма 1'!U1478),'Форма 1'!$H1478*VLOOKUP('Форма 1'!$F1478,'Придельники с 2022'!$B$4:$X$28,'Форма 1'!U$8),"")</f>
        <v/>
      </c>
      <c r="E1478" s="103" t="str">
        <f>IF(ISNUMBER('Форма 1'!V1478),'Форма 1'!$H1478*VLOOKUP('Форма 1'!$F1478,'Придельники с 2022'!$B$4:$X$28,'Форма 1'!V$8),"")</f>
        <v/>
      </c>
      <c r="F1478" s="103" t="str">
        <f>IF(ISNUMBER('Форма 1'!W1478),'Форма 1'!$H1478*VLOOKUP('Форма 1'!$F1478,'Придельники с 2022'!$B$4:$X$28,'Форма 1'!W$8),"")</f>
        <v/>
      </c>
      <c r="G1478" s="103">
        <f>IF(ISNUMBER('Форма 1'!X1478),'Форма 1'!$H1478*VLOOKUP('Форма 1'!$F1478,'Придельники с 2022'!$B$4:$X$28,'Форма 1'!X$8),"")</f>
        <v>260462.21400000001</v>
      </c>
      <c r="H1478" s="103" t="str">
        <f>IF(ISNUMBER('Форма 1'!Y1478),'Форма 1'!$H1478*VLOOKUP('Форма 1'!$F1478,'Придельники с 2022'!$B$4:$X$28,'Форма 1'!Y$8),"")</f>
        <v/>
      </c>
      <c r="I1478" s="103">
        <f>IF(ISNUMBER('Форма 1'!Z1478),'Форма 1'!$H1478*VLOOKUP('Форма 1'!$F1478,'Придельники с 2022'!$B$4:$X$28,'Форма 1'!Z$8),"")</f>
        <v>444442.39199999993</v>
      </c>
      <c r="J1478" s="103" t="str">
        <f>IF(ISNUMBER('Форма 1'!AA1478),'Форма 1'!$H1478*VLOOKUP('Форма 1'!$F1478,'Придельники с 2022'!$B$4:$X$28,'Форма 1'!AA$8),"")</f>
        <v/>
      </c>
      <c r="K1478" s="90"/>
      <c r="L1478" s="87"/>
      <c r="M1478" s="103" t="str">
        <f>IF(ISNUMBER('Форма 1'!AD1478),'Форма 1'!$H1478*VLOOKUP('Форма 1'!$F1478,'Придельники с 2022'!$B$4:$X$28,'Форма 1'!AD$8),"")</f>
        <v/>
      </c>
      <c r="N1478" s="103" t="str">
        <f>IF(ISBLANK('Форма 1'!$AE1478),"",IF('Форма 1'!$AE1478=1,'Форма 1'!$H1478*VLOOKUP('Форма 1'!$F1478,'Придельники с 2022'!$B$4:$X$28,'Форма 1'!$AE$8,0),IF('Форма 1'!$AE1478=2,'Форма 1'!$H1478*VLOOKUP('Форма 1'!$F1478,'Придельники с 2022'!$B$4:$X$28,13,0),IF('Форма 1'!$AE1478=3,'Форма 1'!$H1478*VLOOKUP('Форма 1'!$F1478,'Придельники с 2022'!$B$4:$X$28,12,0)))))</f>
        <v/>
      </c>
      <c r="O1478" s="103" t="str">
        <f>IF(ISNUMBER('Форма 1'!AF1478),'Форма 1'!$H1478*VLOOKUP('Форма 1'!$F1478,'Придельники с 2022'!$B$4:$X$28,'Форма 1'!AF$8),"")</f>
        <v/>
      </c>
      <c r="P1478" s="87"/>
      <c r="Q1478" s="103">
        <f>IF(ISNUMBER('Форма 1'!AH1478),'Форма 1'!$H1478*VLOOKUP('Форма 1'!$F1478,'Придельники с 2022'!$B$4:$X$28,'Форма 1'!AH$8),"")</f>
        <v>1841566.6440000001</v>
      </c>
      <c r="R1478" s="103" t="str">
        <f>IF(ISNUMBER('Форма 1'!AI1478),'Форма 1'!$H1478*VLOOKUP('Форма 1'!$F1478,'Придельники с 2022'!$B$4:$X$28,'Форма 1'!AI$8),"")</f>
        <v/>
      </c>
      <c r="S1478" s="103" t="str">
        <f>IF(ISNUMBER('Форма 1'!AJ1478),'Форма 1'!$H1478*VLOOKUP('Форма 1'!$F1478,'Придельники с 2022'!$B$4:$X$28,'Форма 1'!AJ$8),"")</f>
        <v/>
      </c>
      <c r="T1478" s="87"/>
    </row>
    <row r="1479" spans="1:20">
      <c r="A1479" s="188">
        <f t="shared" si="127"/>
        <v>45</v>
      </c>
      <c r="B1479" s="189" t="s">
        <v>496</v>
      </c>
      <c r="C1479" s="99">
        <f t="shared" si="124"/>
        <v>423391.30000000005</v>
      </c>
      <c r="D1479" s="103" t="str">
        <f>IF(ISNUMBER('Форма 1'!U1479),'Форма 1'!$H1479*VLOOKUP('Форма 1'!$F1479,'Придельники с 2022'!$B$4:$X$28,'Форма 1'!U$8),"")</f>
        <v/>
      </c>
      <c r="E1479" s="103" t="str">
        <f>IF(ISNUMBER('Форма 1'!V1479),'Форма 1'!$H1479*VLOOKUP('Форма 1'!$F1479,'Придельники с 2022'!$B$4:$X$28,'Форма 1'!V$8),"")</f>
        <v/>
      </c>
      <c r="F1479" s="103" t="str">
        <f>IF(ISNUMBER('Форма 1'!W1479),'Форма 1'!$H1479*VLOOKUP('Форма 1'!$F1479,'Придельники с 2022'!$B$4:$X$28,'Форма 1'!W$8),"")</f>
        <v/>
      </c>
      <c r="G1479" s="103" t="str">
        <f>IF(ISNUMBER('Форма 1'!X1479),'Форма 1'!$H1479*VLOOKUP('Форма 1'!$F1479,'Придельники с 2022'!$B$4:$X$28,'Форма 1'!X$8),"")</f>
        <v/>
      </c>
      <c r="H1479" s="103" t="str">
        <f>IF(ISNUMBER('Форма 1'!Y1479),'Форма 1'!$H1479*VLOOKUP('Форма 1'!$F1479,'Придельники с 2022'!$B$4:$X$28,'Форма 1'!Y$8),"")</f>
        <v/>
      </c>
      <c r="I1479" s="103" t="str">
        <f>IF(ISNUMBER('Форма 1'!Z1479),'Форма 1'!$H1479*VLOOKUP('Форма 1'!$F1479,'Придельники с 2022'!$B$4:$X$28,'Форма 1'!Z$8),"")</f>
        <v/>
      </c>
      <c r="J1479" s="103" t="str">
        <f>IF(ISNUMBER('Форма 1'!AA1479),'Форма 1'!$H1479*VLOOKUP('Форма 1'!$F1479,'Придельники с 2022'!$B$4:$X$28,'Форма 1'!AA$8),"")</f>
        <v/>
      </c>
      <c r="K1479" s="90"/>
      <c r="L1479" s="87"/>
      <c r="M1479" s="103" t="str">
        <f>IF(ISNUMBER('Форма 1'!AD1479),'Форма 1'!$H1479*VLOOKUP('Форма 1'!$F1479,'Придельники с 2022'!$B$4:$X$28,'Форма 1'!AD$8),"")</f>
        <v/>
      </c>
      <c r="N1479" s="103" t="str">
        <f>IF(ISBLANK('Форма 1'!$AE1479),"",IF('Форма 1'!$AE1479=1,'Форма 1'!$H1479*VLOOKUP('Форма 1'!$F1479,'Придельники с 2022'!$B$4:$X$28,'Форма 1'!$AE$8,0),IF('Форма 1'!$AE1479=2,'Форма 1'!$H1479*VLOOKUP('Форма 1'!$F1479,'Придельники с 2022'!$B$4:$X$28,13,0),IF('Форма 1'!$AE1479=3,'Форма 1'!$H1479*VLOOKUP('Форма 1'!$F1479,'Придельники с 2022'!$B$4:$X$28,12,0)))))</f>
        <v/>
      </c>
      <c r="O1479" s="103" t="str">
        <f>IF(ISNUMBER('Форма 1'!AF1479),'Форма 1'!$H1479*VLOOKUP('Форма 1'!$F1479,'Придельники с 2022'!$B$4:$X$28,'Форма 1'!AF$8),"")</f>
        <v/>
      </c>
      <c r="P1479" s="87"/>
      <c r="Q1479" s="103" t="str">
        <f>IF(ISNUMBER('Форма 1'!AH1479),'Форма 1'!$H1479*VLOOKUP('Форма 1'!$F1479,'Придельники с 2022'!$B$4:$X$28,'Форма 1'!AH$8),"")</f>
        <v/>
      </c>
      <c r="R1479" s="103" t="str">
        <f>IF(ISNUMBER('Форма 1'!AI1479),'Форма 1'!$H1479*VLOOKUP('Форма 1'!$F1479,'Придельники с 2022'!$B$4:$X$28,'Форма 1'!AI$8),"")</f>
        <v/>
      </c>
      <c r="S1479" s="103">
        <f>IF(ISNUMBER('Форма 1'!AJ1479),'Форма 1'!$H1479*VLOOKUP('Форма 1'!$F1479,'Придельники с 2022'!$B$4:$X$28,'Форма 1'!AJ$8),"")</f>
        <v>423391.30000000005</v>
      </c>
      <c r="T1479" s="87"/>
    </row>
    <row r="1480" spans="1:20">
      <c r="A1480" s="188">
        <f t="shared" si="127"/>
        <v>46</v>
      </c>
      <c r="B1480" s="189" t="s">
        <v>494</v>
      </c>
      <c r="C1480" s="99">
        <f t="shared" si="124"/>
        <v>5913299.6999999993</v>
      </c>
      <c r="D1480" s="103" t="str">
        <f>IF(ISNUMBER('Форма 1'!U1480),'Форма 1'!$H1480*VLOOKUP('Форма 1'!$F1480,'Придельники с 2022'!$B$4:$X$28,'Форма 1'!U$8),"")</f>
        <v/>
      </c>
      <c r="E1480" s="103" t="str">
        <f>IF(ISNUMBER('Форма 1'!V1480),'Форма 1'!$H1480*VLOOKUP('Форма 1'!$F1480,'Придельники с 2022'!$B$4:$X$28,'Форма 1'!V$8),"")</f>
        <v/>
      </c>
      <c r="F1480" s="103" t="str">
        <f>IF(ISNUMBER('Форма 1'!W1480),'Форма 1'!$H1480*VLOOKUP('Форма 1'!$F1480,'Придельники с 2022'!$B$4:$X$28,'Форма 1'!W$8),"")</f>
        <v/>
      </c>
      <c r="G1480" s="103" t="str">
        <f>IF(ISNUMBER('Форма 1'!X1480),'Форма 1'!$H1480*VLOOKUP('Форма 1'!$F1480,'Придельники с 2022'!$B$4:$X$28,'Форма 1'!X$8),"")</f>
        <v/>
      </c>
      <c r="H1480" s="103" t="str">
        <f>IF(ISNUMBER('Форма 1'!Y1480),'Форма 1'!$H1480*VLOOKUP('Форма 1'!$F1480,'Придельники с 2022'!$B$4:$X$28,'Форма 1'!Y$8),"")</f>
        <v/>
      </c>
      <c r="I1480" s="103" t="str">
        <f>IF(ISNUMBER('Форма 1'!Z1480),'Форма 1'!$H1480*VLOOKUP('Форма 1'!$F1480,'Придельники с 2022'!$B$4:$X$28,'Форма 1'!Z$8),"")</f>
        <v/>
      </c>
      <c r="J1480" s="103" t="str">
        <f>IF(ISNUMBER('Форма 1'!AA1480),'Форма 1'!$H1480*VLOOKUP('Форма 1'!$F1480,'Придельники с 2022'!$B$4:$X$28,'Форма 1'!AA$8),"")</f>
        <v/>
      </c>
      <c r="K1480" s="90"/>
      <c r="L1480" s="87"/>
      <c r="M1480" s="103" t="str">
        <f>IF(ISNUMBER('Форма 1'!AD1480),'Форма 1'!$H1480*VLOOKUP('Форма 1'!$F1480,'Придельники с 2022'!$B$4:$X$28,'Форма 1'!AD$8),"")</f>
        <v/>
      </c>
      <c r="N1480" s="103" t="str">
        <f>IF(ISBLANK('Форма 1'!$AE1480),"",IF('Форма 1'!$AE1480=1,'Форма 1'!$H1480*VLOOKUP('Форма 1'!$F1480,'Придельники с 2022'!$B$4:$X$28,'Форма 1'!$AE$8,0),IF('Форма 1'!$AE1480=2,'Форма 1'!$H1480*VLOOKUP('Форма 1'!$F1480,'Придельники с 2022'!$B$4:$X$28,13,0),IF('Форма 1'!$AE1480=3,'Форма 1'!$H1480*VLOOKUP('Форма 1'!$F1480,'Придельники с 2022'!$B$4:$X$28,12,0)))))</f>
        <v/>
      </c>
      <c r="O1480" s="103" t="str">
        <f>IF(ISNUMBER('Форма 1'!AF1480),'Форма 1'!$H1480*VLOOKUP('Форма 1'!$F1480,'Придельники с 2022'!$B$4:$X$28,'Форма 1'!AF$8),"")</f>
        <v/>
      </c>
      <c r="P1480" s="87"/>
      <c r="Q1480" s="103">
        <f>IF(ISNUMBER('Форма 1'!AH1480),'Форма 1'!$H1480*VLOOKUP('Форма 1'!$F1480,'Придельники с 2022'!$B$4:$X$28,'Форма 1'!AH$8),"")</f>
        <v>5913299.6999999993</v>
      </c>
      <c r="R1480" s="103" t="str">
        <f>IF(ISNUMBER('Форма 1'!AI1480),'Форма 1'!$H1480*VLOOKUP('Форма 1'!$F1480,'Придельники с 2022'!$B$4:$X$28,'Форма 1'!AI$8),"")</f>
        <v/>
      </c>
      <c r="S1480" s="103" t="str">
        <f>IF(ISNUMBER('Форма 1'!AJ1480),'Форма 1'!$H1480*VLOOKUP('Форма 1'!$F1480,'Придельники с 2022'!$B$4:$X$28,'Форма 1'!AJ$8),"")</f>
        <v/>
      </c>
      <c r="T1480" s="87"/>
    </row>
    <row r="1481" spans="1:20">
      <c r="A1481" s="188">
        <f t="shared" si="127"/>
        <v>47</v>
      </c>
      <c r="B1481" s="114" t="s">
        <v>501</v>
      </c>
      <c r="C1481" s="99">
        <f>SUM(D1481:J1481,L1481:T1481)</f>
        <v>248167.25</v>
      </c>
      <c r="D1481" s="103" t="str">
        <f>IF(ISNUMBER('Форма 1'!U1481),'Форма 1'!$H1481*VLOOKUP('Форма 1'!$F1481,'Придельники с 2022'!$B$4:$X$28,'Форма 1'!U$8),"")</f>
        <v/>
      </c>
      <c r="E1481" s="103" t="str">
        <f>IF(ISNUMBER('Форма 1'!V1481),'Форма 1'!$H1481*VLOOKUP('Форма 1'!$F1481,'Придельники с 2022'!$B$4:$X$28,'Форма 1'!V$8),"")</f>
        <v/>
      </c>
      <c r="F1481" s="103" t="str">
        <f>IF(ISNUMBER('Форма 1'!W1481),'Форма 1'!$H1481*VLOOKUP('Форма 1'!$F1481,'Придельники с 2022'!$B$4:$X$28,'Форма 1'!W$8),"")</f>
        <v/>
      </c>
      <c r="G1481" s="103" t="str">
        <f>IF(ISNUMBER('Форма 1'!X1481),'Форма 1'!$H1481*VLOOKUP('Форма 1'!$F1481,'Придельники с 2022'!$B$4:$X$28,'Форма 1'!X$8),"")</f>
        <v/>
      </c>
      <c r="H1481" s="103" t="str">
        <f>IF(ISNUMBER('Форма 1'!Y1481),'Форма 1'!$H1481*VLOOKUP('Форма 1'!$F1481,'Придельники с 2022'!$B$4:$X$28,'Форма 1'!Y$8),"")</f>
        <v/>
      </c>
      <c r="I1481" s="103" t="str">
        <f>IF(ISNUMBER('Форма 1'!Z1481),'Форма 1'!$H1481*VLOOKUP('Форма 1'!$F1481,'Придельники с 2022'!$B$4:$X$28,'Форма 1'!Z$8),"")</f>
        <v/>
      </c>
      <c r="J1481" s="103" t="str">
        <f>IF(ISNUMBER('Форма 1'!AA1481),'Форма 1'!$H1481*VLOOKUP('Форма 1'!$F1481,'Придельники с 2022'!$B$4:$X$28,'Форма 1'!AA$8),"")</f>
        <v/>
      </c>
      <c r="K1481" s="90"/>
      <c r="L1481" s="87"/>
      <c r="M1481" s="103" t="str">
        <f>IF(ISNUMBER('Форма 1'!AD1481),'Форма 1'!$H1481*VLOOKUP('Форма 1'!$F1481,'Придельники с 2022'!$B$4:$X$28,'Форма 1'!AD$8),"")</f>
        <v/>
      </c>
      <c r="N1481" s="103" t="str">
        <f>IF(ISBLANK('Форма 1'!$AE1481),"",IF('Форма 1'!$AE1481=1,'Форма 1'!$H1481*VLOOKUP('Форма 1'!$F1481,'Придельники с 2022'!$B$4:$X$28,'Форма 1'!$AE$8,0),IF('Форма 1'!$AE1481=2,'Форма 1'!$H1481*VLOOKUP('Форма 1'!$F1481,'Придельники с 2022'!$B$4:$X$28,13,0),IF('Форма 1'!$AE1481=3,'Форма 1'!$H1481*VLOOKUP('Форма 1'!$F1481,'Придельники с 2022'!$B$4:$X$28,12,0)))))</f>
        <v/>
      </c>
      <c r="O1481" s="103" t="str">
        <f>IF(ISNUMBER('Форма 1'!AF1481),'Форма 1'!$H1481*VLOOKUP('Форма 1'!$F1481,'Придельники с 2022'!$B$4:$X$28,'Форма 1'!AF$8),"")</f>
        <v/>
      </c>
      <c r="P1481" s="87">
        <v>248167.25</v>
      </c>
      <c r="Q1481" s="103" t="str">
        <f>IF(ISNUMBER('Форма 1'!AH1481),'Форма 1'!$H1481*VLOOKUP('Форма 1'!$F1481,'Придельники с 2022'!$B$4:$X$28,'Форма 1'!AH$8),"")</f>
        <v/>
      </c>
      <c r="R1481" s="103" t="str">
        <f>IF(ISNUMBER('Форма 1'!AI1481),'Форма 1'!$H1481*VLOOKUP('Форма 1'!$F1481,'Придельники с 2022'!$B$4:$X$28,'Форма 1'!AI$8),"")</f>
        <v/>
      </c>
      <c r="S1481" s="103" t="str">
        <f>IF(ISNUMBER('Форма 1'!AJ1481),'Форма 1'!$H1481*VLOOKUP('Форма 1'!$F1481,'Придельники с 2022'!$B$4:$X$28,'Форма 1'!AJ$8),"")</f>
        <v/>
      </c>
      <c r="T1481" s="87"/>
    </row>
    <row r="1482" spans="1:20">
      <c r="A1482" s="188">
        <f t="shared" si="127"/>
        <v>48</v>
      </c>
      <c r="B1482" s="189" t="s">
        <v>1565</v>
      </c>
      <c r="C1482" s="99">
        <f t="shared" si="124"/>
        <v>13309313.359999999</v>
      </c>
      <c r="D1482" s="103" t="str">
        <f>IF(ISNUMBER('Форма 1'!U1482),'Форма 1'!$H1482*VLOOKUP('Форма 1'!$F1482,'Придельники с 2022'!$B$4:$X$28,'Форма 1'!U$8),"")</f>
        <v/>
      </c>
      <c r="E1482" s="103" t="str">
        <f>IF(ISNUMBER('Форма 1'!V1482),'Форма 1'!$H1482*VLOOKUP('Форма 1'!$F1482,'Придельники с 2022'!$B$4:$X$28,'Форма 1'!V$8),"")</f>
        <v/>
      </c>
      <c r="F1482" s="103" t="str">
        <f>IF(ISNUMBER('Форма 1'!W1482),'Форма 1'!$H1482*VLOOKUP('Форма 1'!$F1482,'Придельники с 2022'!$B$4:$X$28,'Форма 1'!W$8),"")</f>
        <v/>
      </c>
      <c r="G1482" s="103" t="str">
        <f>IF(ISNUMBER('Форма 1'!X1482),'Форма 1'!$H1482*VLOOKUP('Форма 1'!$F1482,'Придельники с 2022'!$B$4:$X$28,'Форма 1'!X$8),"")</f>
        <v/>
      </c>
      <c r="H1482" s="103" t="str">
        <f>IF(ISNUMBER('Форма 1'!Y1482),'Форма 1'!$H1482*VLOOKUP('Форма 1'!$F1482,'Придельники с 2022'!$B$4:$X$28,'Форма 1'!Y$8),"")</f>
        <v/>
      </c>
      <c r="I1482" s="103" t="str">
        <f>IF(ISNUMBER('Форма 1'!Z1482),'Форма 1'!$H1482*VLOOKUP('Форма 1'!$F1482,'Придельники с 2022'!$B$4:$X$28,'Форма 1'!Z$8),"")</f>
        <v/>
      </c>
      <c r="J1482" s="103" t="str">
        <f>IF(ISNUMBER('Форма 1'!AA1482),'Форма 1'!$H1482*VLOOKUP('Форма 1'!$F1482,'Придельники с 2022'!$B$4:$X$28,'Форма 1'!AA$8),"")</f>
        <v/>
      </c>
      <c r="K1482" s="90"/>
      <c r="L1482" s="87"/>
      <c r="M1482" s="103" t="str">
        <f>IF(ISNUMBER('Форма 1'!AD1482),'Форма 1'!$H1482*VLOOKUP('Форма 1'!$F1482,'Придельники с 2022'!$B$4:$X$28,'Форма 1'!AD$8),"")</f>
        <v/>
      </c>
      <c r="N1482" s="103">
        <f>IF(ISBLANK('Форма 1'!$AE1482),"",IF('Форма 1'!$AE1482=1,'Форма 1'!$H1482*VLOOKUP('Форма 1'!$F1482,'Придельники с 2022'!$B$4:$X$28,'Форма 1'!$AE$8,0),IF('Форма 1'!$AE1482=2,'Форма 1'!$H1482*VLOOKUP('Форма 1'!$F1482,'Придельники с 2022'!$B$4:$X$28,13,0),IF('Форма 1'!$AE1482=3,'Форма 1'!$H1482*VLOOKUP('Форма 1'!$F1482,'Придельники с 2022'!$B$4:$X$28,12,0)))))</f>
        <v>13309313.359999999</v>
      </c>
      <c r="O1482" s="103" t="str">
        <f>IF(ISNUMBER('Форма 1'!AF1482),'Форма 1'!$H1482*VLOOKUP('Форма 1'!$F1482,'Придельники с 2022'!$B$4:$X$28,'Форма 1'!AF$8),"")</f>
        <v/>
      </c>
      <c r="P1482" s="87"/>
      <c r="Q1482" s="103" t="str">
        <f>IF(ISNUMBER('Форма 1'!AH1482),'Форма 1'!$H1482*VLOOKUP('Форма 1'!$F1482,'Придельники с 2022'!$B$4:$X$28,'Форма 1'!AH$8),"")</f>
        <v/>
      </c>
      <c r="R1482" s="103" t="str">
        <f>IF(ISNUMBER('Форма 1'!AI1482),'Форма 1'!$H1482*VLOOKUP('Форма 1'!$F1482,'Придельники с 2022'!$B$4:$X$28,'Форма 1'!AI$8),"")</f>
        <v/>
      </c>
      <c r="S1482" s="103" t="str">
        <f>IF(ISNUMBER('Форма 1'!AJ1482),'Форма 1'!$H1482*VLOOKUP('Форма 1'!$F1482,'Придельники с 2022'!$B$4:$X$28,'Форма 1'!AJ$8),"")</f>
        <v/>
      </c>
      <c r="T1482" s="87"/>
    </row>
    <row r="1483" spans="1:20">
      <c r="A1483" s="188">
        <f>A1482+1</f>
        <v>49</v>
      </c>
      <c r="B1483" s="189" t="s">
        <v>1566</v>
      </c>
      <c r="C1483" s="99">
        <f>SUM(D1483:J1483,L1483:T1483)</f>
        <v>3497931.5700000003</v>
      </c>
      <c r="D1483" s="103" t="str">
        <f>IF(ISNUMBER('Форма 1'!U1483),'Форма 1'!$H1483*VLOOKUP('Форма 1'!$F1483,'Придельники с 2022'!$B$4:$X$28,'Форма 1'!U$8),"")</f>
        <v/>
      </c>
      <c r="E1483" s="103" t="str">
        <f>IF(ISNUMBER('Форма 1'!V1483),'Форма 1'!$H1483*VLOOKUP('Форма 1'!$F1483,'Придельники с 2022'!$B$4:$X$28,'Форма 1'!V$8),"")</f>
        <v/>
      </c>
      <c r="F1483" s="103">
        <f>IF(ISNUMBER('Форма 1'!W1483),'Форма 1'!$H1483*VLOOKUP('Форма 1'!$F1483,'Придельники с 2022'!$B$4:$X$28,'Форма 1'!W$8),"")</f>
        <v>3026351.14</v>
      </c>
      <c r="G1483" s="103" t="str">
        <f>IF(ISNUMBER('Форма 1'!X1483),'Форма 1'!$H1483*VLOOKUP('Форма 1'!$F1483,'Придельники с 2022'!$B$4:$X$28,'Форма 1'!X$8),"")</f>
        <v/>
      </c>
      <c r="H1483" s="103" t="str">
        <f>IF(ISNUMBER('Форма 1'!Y1483),'Форма 1'!$H1483*VLOOKUP('Форма 1'!$F1483,'Придельники с 2022'!$B$4:$X$28,'Форма 1'!Y$8),"")</f>
        <v/>
      </c>
      <c r="I1483" s="103" t="str">
        <f>IF(ISNUMBER('Форма 1'!Z1483),'Форма 1'!$H1483*VLOOKUP('Форма 1'!$F1483,'Придельники с 2022'!$B$4:$X$28,'Форма 1'!Z$8),"")</f>
        <v/>
      </c>
      <c r="J1483" s="103" t="str">
        <f>IF(ISNUMBER('Форма 1'!AA1483),'Форма 1'!$H1483*VLOOKUP('Форма 1'!$F1483,'Придельники с 2022'!$B$4:$X$28,'Форма 1'!AA$8),"")</f>
        <v/>
      </c>
      <c r="K1483" s="90"/>
      <c r="L1483" s="87"/>
      <c r="M1483" s="103" t="str">
        <f>IF(ISNUMBER('Форма 1'!AD1483),'Форма 1'!$H1483*VLOOKUP('Форма 1'!$F1483,'Придельники с 2022'!$B$4:$X$28,'Форма 1'!AD$8),"")</f>
        <v/>
      </c>
      <c r="N1483" s="103" t="str">
        <f>IF(ISBLANK('Форма 1'!$AE1483),"",IF('Форма 1'!$AE1483=1,'Форма 1'!$H1483*VLOOKUP('Форма 1'!$F1483,'Придельники с 2022'!$B$4:$X$28,'Форма 1'!$AE$8,0),IF('Форма 1'!$AE1483=2,'Форма 1'!$H1483*VLOOKUP('Форма 1'!$F1483,'Придельники с 2022'!$B$4:$X$28,13,0),IF('Форма 1'!$AE1483=3,'Форма 1'!$H1483*VLOOKUP('Форма 1'!$F1483,'Придельники с 2022'!$B$4:$X$28,12,0)))))</f>
        <v/>
      </c>
      <c r="O1483" s="103" t="str">
        <f>IF(ISNUMBER('Форма 1'!AF1483),'Форма 1'!$H1483*VLOOKUP('Форма 1'!$F1483,'Придельники с 2022'!$B$4:$X$28,'Форма 1'!AF$8),"")</f>
        <v/>
      </c>
      <c r="P1483" s="87">
        <v>471580.43000000005</v>
      </c>
      <c r="Q1483" s="103" t="str">
        <f>IF(ISNUMBER('Форма 1'!AH1483),'Форма 1'!$H1483*VLOOKUP('Форма 1'!$F1483,'Придельники с 2022'!$B$4:$X$28,'Форма 1'!AH$8),"")</f>
        <v/>
      </c>
      <c r="R1483" s="103" t="str">
        <f>IF(ISNUMBER('Форма 1'!AI1483),'Форма 1'!$H1483*VLOOKUP('Форма 1'!$F1483,'Придельники с 2022'!$B$4:$X$28,'Форма 1'!AI$8),"")</f>
        <v/>
      </c>
      <c r="S1483" s="103" t="str">
        <f>IF(ISNUMBER('Форма 1'!AJ1483),'Форма 1'!$H1483*VLOOKUP('Форма 1'!$F1483,'Придельники с 2022'!$B$4:$X$28,'Форма 1'!AJ$8),"")</f>
        <v/>
      </c>
      <c r="T1483" s="87"/>
    </row>
    <row r="1484" spans="1:20">
      <c r="A1484" s="188">
        <f>A1483+1</f>
        <v>50</v>
      </c>
      <c r="B1484" s="114" t="s">
        <v>509</v>
      </c>
      <c r="C1484" s="99">
        <f>SUM(D1484:J1484,L1484:T1484)</f>
        <v>5557017.8399999999</v>
      </c>
      <c r="D1484" s="103" t="str">
        <f>IF(ISNUMBER('Форма 1'!U1484),'Форма 1'!$H1484*VLOOKUP('Форма 1'!$F1484,'Придельники с 2022'!$B$4:$X$28,'Форма 1'!U$8),"")</f>
        <v/>
      </c>
      <c r="E1484" s="103" t="str">
        <f>IF(ISNUMBER('Форма 1'!V1484),'Форма 1'!$H1484*VLOOKUP('Форма 1'!$F1484,'Придельники с 2022'!$B$4:$X$28,'Форма 1'!V$8),"")</f>
        <v/>
      </c>
      <c r="F1484" s="103" t="str">
        <f>IF(ISNUMBER('Форма 1'!W1484),'Форма 1'!$H1484*VLOOKUP('Форма 1'!$F1484,'Придельники с 2022'!$B$4:$X$28,'Форма 1'!W$8),"")</f>
        <v/>
      </c>
      <c r="G1484" s="103" t="str">
        <f>IF(ISNUMBER('Форма 1'!X1484),'Форма 1'!$H1484*VLOOKUP('Форма 1'!$F1484,'Придельники с 2022'!$B$4:$X$28,'Форма 1'!X$8),"")</f>
        <v/>
      </c>
      <c r="H1484" s="103" t="str">
        <f>IF(ISNUMBER('Форма 1'!Y1484),'Форма 1'!$H1484*VLOOKUP('Форма 1'!$F1484,'Придельники с 2022'!$B$4:$X$28,'Форма 1'!Y$8),"")</f>
        <v/>
      </c>
      <c r="I1484" s="103" t="str">
        <f>IF(ISNUMBER('Форма 1'!Z1484),'Форма 1'!$H1484*VLOOKUP('Форма 1'!$F1484,'Придельники с 2022'!$B$4:$X$28,'Форма 1'!Z$8),"")</f>
        <v/>
      </c>
      <c r="J1484" s="103" t="str">
        <f>IF(ISNUMBER('Форма 1'!AA1484),'Форма 1'!$H1484*VLOOKUP('Форма 1'!$F1484,'Придельники с 2022'!$B$4:$X$28,'Форма 1'!AA$8),"")</f>
        <v/>
      </c>
      <c r="K1484" s="90">
        <v>2</v>
      </c>
      <c r="L1484" s="87">
        <f>2778508.92*K1484</f>
        <v>5557017.8399999999</v>
      </c>
      <c r="M1484" s="103" t="str">
        <f>IF(ISNUMBER('Форма 1'!AD1484),'Форма 1'!$H1484*VLOOKUP('Форма 1'!$F1484,'Придельники с 2022'!$B$4:$X$28,'Форма 1'!AD$8),"")</f>
        <v/>
      </c>
      <c r="N1484" s="103" t="str">
        <f>IF(ISBLANK('Форма 1'!$AE1484),"",IF('Форма 1'!$AE1484=1,'Форма 1'!$H1484*VLOOKUP('Форма 1'!$F1484,'Придельники с 2022'!$B$4:$X$28,'Форма 1'!$AE$8,0),IF('Форма 1'!$AE1484=2,'Форма 1'!$H1484*VLOOKUP('Форма 1'!$F1484,'Придельники с 2022'!$B$4:$X$28,13,0),IF('Форма 1'!$AE1484=3,'Форма 1'!$H1484*VLOOKUP('Форма 1'!$F1484,'Придельники с 2022'!$B$4:$X$28,12,0)))))</f>
        <v/>
      </c>
      <c r="O1484" s="103" t="str">
        <f>IF(ISNUMBER('Форма 1'!AF1484),'Форма 1'!$H1484*VLOOKUP('Форма 1'!$F1484,'Придельники с 2022'!$B$4:$X$28,'Форма 1'!AF$8),"")</f>
        <v/>
      </c>
      <c r="P1484" s="87"/>
      <c r="Q1484" s="103" t="str">
        <f>IF(ISNUMBER('Форма 1'!AH1484),'Форма 1'!$H1484*VLOOKUP('Форма 1'!$F1484,'Придельники с 2022'!$B$4:$X$28,'Форма 1'!AH$8),"")</f>
        <v/>
      </c>
      <c r="R1484" s="103" t="str">
        <f>IF(ISNUMBER('Форма 1'!AI1484),'Форма 1'!$H1484*VLOOKUP('Форма 1'!$F1484,'Придельники с 2022'!$B$4:$X$28,'Форма 1'!AI$8),"")</f>
        <v/>
      </c>
      <c r="S1484" s="103" t="str">
        <f>IF(ISNUMBER('Форма 1'!AJ1484),'Форма 1'!$H1484*VLOOKUP('Форма 1'!$F1484,'Придельники с 2022'!$B$4:$X$28,'Форма 1'!AJ$8),"")</f>
        <v/>
      </c>
      <c r="T1484" s="87"/>
    </row>
    <row r="1485" spans="1:20">
      <c r="A1485" s="188">
        <f>A1484+1</f>
        <v>51</v>
      </c>
      <c r="B1485" s="189" t="s">
        <v>5069</v>
      </c>
      <c r="C1485" s="99">
        <f>SUM(D1485:J1485,L1485:T1485)</f>
        <v>20362665.680000003</v>
      </c>
      <c r="D1485" s="103" t="str">
        <f>IF(ISNUMBER('Форма 1'!U1485),'Форма 1'!$H1485*VLOOKUP('Форма 1'!$F1485,'Придельники с 2022'!$B$4:$X$28,'Форма 1'!U$8),"")</f>
        <v/>
      </c>
      <c r="E1485" s="103" t="str">
        <f>IF(ISNUMBER('Форма 1'!V1485),'Форма 1'!$H1485*VLOOKUP('Форма 1'!$F1485,'Придельники с 2022'!$B$4:$X$28,'Форма 1'!V$8),"")</f>
        <v/>
      </c>
      <c r="F1485" s="103" t="str">
        <f>IF(ISNUMBER('Форма 1'!W1485),'Форма 1'!$H1485*VLOOKUP('Форма 1'!$F1485,'Придельники с 2022'!$B$4:$X$28,'Форма 1'!W$8),"")</f>
        <v/>
      </c>
      <c r="G1485" s="103" t="str">
        <f>IF(ISNUMBER('Форма 1'!X1485),'Форма 1'!$H1485*VLOOKUP('Форма 1'!$F1485,'Придельники с 2022'!$B$4:$X$28,'Форма 1'!X$8),"")</f>
        <v/>
      </c>
      <c r="H1485" s="103" t="str">
        <f>IF(ISNUMBER('Форма 1'!Y1485),'Форма 1'!$H1485*VLOOKUP('Форма 1'!$F1485,'Придельники с 2022'!$B$4:$X$28,'Форма 1'!Y$8),"")</f>
        <v/>
      </c>
      <c r="I1485" s="103" t="str">
        <f>IF(ISNUMBER('Форма 1'!Z1485),'Форма 1'!$H1485*VLOOKUP('Форма 1'!$F1485,'Придельники с 2022'!$B$4:$X$28,'Форма 1'!Z$8),"")</f>
        <v/>
      </c>
      <c r="J1485" s="103" t="str">
        <f>IF(ISNUMBER('Форма 1'!AA1485),'Форма 1'!$H1485*VLOOKUP('Форма 1'!$F1485,'Придельники с 2022'!$B$4:$X$28,'Форма 1'!AA$8),"")</f>
        <v/>
      </c>
      <c r="K1485" s="90"/>
      <c r="L1485" s="87"/>
      <c r="M1485" s="103">
        <f>IF(ISNUMBER('Форма 1'!AD1485),'Форма 1'!$H1485*VLOOKUP('Форма 1'!$F1485,'Придельники с 2022'!$B$4:$X$28,'Форма 1'!AD$8),"")</f>
        <v>20362665.680000003</v>
      </c>
      <c r="N1485" s="103" t="str">
        <f>IF(ISBLANK('Форма 1'!$AE1485),"",IF('Форма 1'!$AE1485=1,'Форма 1'!$H1485*VLOOKUP('Форма 1'!$F1485,'Придельники с 2022'!$B$4:$X$28,'Форма 1'!$AE$8,0),IF('Форма 1'!$AE1485=2,'Форма 1'!$H1485*VLOOKUP('Форма 1'!$F1485,'Придельники с 2022'!$B$4:$X$28,13,0),IF('Форма 1'!$AE1485=3,'Форма 1'!$H1485*VLOOKUP('Форма 1'!$F1485,'Придельники с 2022'!$B$4:$X$28,12,0)))))</f>
        <v/>
      </c>
      <c r="O1485" s="103" t="str">
        <f>IF(ISNUMBER('Форма 1'!AF1485),'Форма 1'!$H1485*VLOOKUP('Форма 1'!$F1485,'Придельники с 2022'!$B$4:$X$28,'Форма 1'!AF$8),"")</f>
        <v/>
      </c>
      <c r="P1485" s="87"/>
      <c r="Q1485" s="103" t="str">
        <f>IF(ISNUMBER('Форма 1'!AH1485),'Форма 1'!$H1485*VLOOKUP('Форма 1'!$F1485,'Придельники с 2022'!$B$4:$X$28,'Форма 1'!AH$8),"")</f>
        <v/>
      </c>
      <c r="R1485" s="103" t="str">
        <f>IF(ISNUMBER('Форма 1'!AI1485),'Форма 1'!$H1485*VLOOKUP('Форма 1'!$F1485,'Придельники с 2022'!$B$4:$X$28,'Форма 1'!AI$8),"")</f>
        <v/>
      </c>
      <c r="S1485" s="103" t="str">
        <f>IF(ISNUMBER('Форма 1'!AJ1485),'Форма 1'!$H1485*VLOOKUP('Форма 1'!$F1485,'Придельники с 2022'!$B$4:$X$28,'Форма 1'!AJ$8),"")</f>
        <v/>
      </c>
      <c r="T1485" s="87"/>
    </row>
    <row r="1486" spans="1:20">
      <c r="A1486" s="188">
        <f>A1485+1</f>
        <v>52</v>
      </c>
      <c r="B1486" s="189" t="s">
        <v>1567</v>
      </c>
      <c r="C1486" s="99">
        <f>SUM(D1486:J1486,L1486:T1486)</f>
        <v>13100739.680000002</v>
      </c>
      <c r="D1486" s="103" t="str">
        <f>IF(ISNUMBER('Форма 1'!U1486),'Форма 1'!$H1486*VLOOKUP('Форма 1'!$F1486,'Придельники с 2022'!$B$4:$X$28,'Форма 1'!U$8),"")</f>
        <v/>
      </c>
      <c r="E1486" s="103" t="str">
        <f>IF(ISNUMBER('Форма 1'!V1486),'Форма 1'!$H1486*VLOOKUP('Форма 1'!$F1486,'Придельники с 2022'!$B$4:$X$28,'Форма 1'!V$8),"")</f>
        <v/>
      </c>
      <c r="F1486" s="103" t="str">
        <f>IF(ISNUMBER('Форма 1'!W1486),'Форма 1'!$H1486*VLOOKUP('Форма 1'!$F1486,'Придельники с 2022'!$B$4:$X$28,'Форма 1'!W$8),"")</f>
        <v/>
      </c>
      <c r="G1486" s="103" t="str">
        <f>IF(ISNUMBER('Форма 1'!X1486),'Форма 1'!$H1486*VLOOKUP('Форма 1'!$F1486,'Придельники с 2022'!$B$4:$X$28,'Форма 1'!X$8),"")</f>
        <v/>
      </c>
      <c r="H1486" s="103" t="str">
        <f>IF(ISNUMBER('Форма 1'!Y1486),'Форма 1'!$H1486*VLOOKUP('Форма 1'!$F1486,'Придельники с 2022'!$B$4:$X$28,'Форма 1'!Y$8),"")</f>
        <v/>
      </c>
      <c r="I1486" s="103" t="str">
        <f>IF(ISNUMBER('Форма 1'!Z1486),'Форма 1'!$H1486*VLOOKUP('Форма 1'!$F1486,'Придельники с 2022'!$B$4:$X$28,'Форма 1'!Z$8),"")</f>
        <v/>
      </c>
      <c r="J1486" s="103" t="str">
        <f>IF(ISNUMBER('Форма 1'!AA1486),'Форма 1'!$H1486*VLOOKUP('Форма 1'!$F1486,'Придельники с 2022'!$B$4:$X$28,'Форма 1'!AA$8),"")</f>
        <v/>
      </c>
      <c r="K1486" s="90"/>
      <c r="L1486" s="87"/>
      <c r="M1486" s="103">
        <f>IF(ISNUMBER('Форма 1'!AD1486),'Форма 1'!$H1486*VLOOKUP('Форма 1'!$F1486,'Придельники с 2022'!$B$4:$X$28,'Форма 1'!AD$8),"")</f>
        <v>13100739.680000002</v>
      </c>
      <c r="N1486" s="103" t="str">
        <f>IF(ISBLANK('Форма 1'!$AE1486),"",IF('Форма 1'!$AE1486=1,'Форма 1'!$H1486*VLOOKUP('Форма 1'!$F1486,'Придельники с 2022'!$B$4:$X$28,'Форма 1'!$AE$8,0),IF('Форма 1'!$AE1486=2,'Форма 1'!$H1486*VLOOKUP('Форма 1'!$F1486,'Придельники с 2022'!$B$4:$X$28,13,0),IF('Форма 1'!$AE1486=3,'Форма 1'!$H1486*VLOOKUP('Форма 1'!$F1486,'Придельники с 2022'!$B$4:$X$28,12,0)))))</f>
        <v/>
      </c>
      <c r="O1486" s="103" t="str">
        <f>IF(ISNUMBER('Форма 1'!AF1486),'Форма 1'!$H1486*VLOOKUP('Форма 1'!$F1486,'Придельники с 2022'!$B$4:$X$28,'Форма 1'!AF$8),"")</f>
        <v/>
      </c>
      <c r="P1486" s="87"/>
      <c r="Q1486" s="103" t="str">
        <f>IF(ISNUMBER('Форма 1'!AH1486),'Форма 1'!$H1486*VLOOKUP('Форма 1'!$F1486,'Придельники с 2022'!$B$4:$X$28,'Форма 1'!AH$8),"")</f>
        <v/>
      </c>
      <c r="R1486" s="103" t="str">
        <f>IF(ISNUMBER('Форма 1'!AI1486),'Форма 1'!$H1486*VLOOKUP('Форма 1'!$F1486,'Придельники с 2022'!$B$4:$X$28,'Форма 1'!AI$8),"")</f>
        <v/>
      </c>
      <c r="S1486" s="103" t="str">
        <f>IF(ISNUMBER('Форма 1'!AJ1486),'Форма 1'!$H1486*VLOOKUP('Форма 1'!$F1486,'Придельники с 2022'!$B$4:$X$28,'Форма 1'!AJ$8),"")</f>
        <v/>
      </c>
      <c r="T1486" s="87"/>
    </row>
    <row r="1487" spans="1:20">
      <c r="A1487" s="188">
        <f>A1486+1</f>
        <v>53</v>
      </c>
      <c r="B1487" s="189" t="s">
        <v>1568</v>
      </c>
      <c r="C1487" s="99">
        <f t="shared" si="124"/>
        <v>8600386.0260000005</v>
      </c>
      <c r="D1487" s="103" t="str">
        <f>IF(ISNUMBER('Форма 1'!U1487),'Форма 1'!$H1487*VLOOKUP('Форма 1'!$F1487,'Придельники с 2022'!$B$4:$X$28,'Форма 1'!U$8),"")</f>
        <v/>
      </c>
      <c r="E1487" s="103" t="str">
        <f>IF(ISNUMBER('Форма 1'!V1487),'Форма 1'!$H1487*VLOOKUP('Форма 1'!$F1487,'Придельники с 2022'!$B$4:$X$28,'Форма 1'!V$8),"")</f>
        <v/>
      </c>
      <c r="F1487" s="103" t="str">
        <f>IF(ISNUMBER('Форма 1'!W1487),'Форма 1'!$H1487*VLOOKUP('Форма 1'!$F1487,'Придельники с 2022'!$B$4:$X$28,'Форма 1'!W$8),"")</f>
        <v/>
      </c>
      <c r="G1487" s="103" t="str">
        <f>IF(ISNUMBER('Форма 1'!X1487),'Форма 1'!$H1487*VLOOKUP('Форма 1'!$F1487,'Придельники с 2022'!$B$4:$X$28,'Форма 1'!X$8),"")</f>
        <v/>
      </c>
      <c r="H1487" s="103" t="str">
        <f>IF(ISNUMBER('Форма 1'!Y1487),'Форма 1'!$H1487*VLOOKUP('Форма 1'!$F1487,'Придельники с 2022'!$B$4:$X$28,'Форма 1'!Y$8),"")</f>
        <v/>
      </c>
      <c r="I1487" s="103">
        <f>IF(ISNUMBER('Форма 1'!Z1487),'Форма 1'!$H1487*VLOOKUP('Форма 1'!$F1487,'Придельники с 2022'!$B$4:$X$28,'Форма 1'!Z$8),"")</f>
        <v>3714845.9160000002</v>
      </c>
      <c r="J1487" s="103" t="str">
        <f>IF(ISNUMBER('Форма 1'!AA1487),'Форма 1'!$H1487*VLOOKUP('Форма 1'!$F1487,'Придельники с 2022'!$B$4:$X$28,'Форма 1'!AA$8),"")</f>
        <v/>
      </c>
      <c r="K1487" s="90"/>
      <c r="L1487" s="87"/>
      <c r="M1487" s="103" t="str">
        <f>IF(ISNUMBER('Форма 1'!AD1487),'Форма 1'!$H1487*VLOOKUP('Форма 1'!$F1487,'Придельники с 2022'!$B$4:$X$28,'Форма 1'!AD$8),"")</f>
        <v/>
      </c>
      <c r="N1487" s="103" t="str">
        <f>IF(ISBLANK('Форма 1'!$AE1487),"",IF('Форма 1'!$AE1487=1,'Форма 1'!$H1487*VLOOKUP('Форма 1'!$F1487,'Придельники с 2022'!$B$4:$X$28,'Форма 1'!$AE$8,0),IF('Форма 1'!$AE1487=2,'Форма 1'!$H1487*VLOOKUP('Форма 1'!$F1487,'Придельники с 2022'!$B$4:$X$28,13,0),IF('Форма 1'!$AE1487=3,'Форма 1'!$H1487*VLOOKUP('Форма 1'!$F1487,'Придельники с 2022'!$B$4:$X$28,12,0)))))</f>
        <v/>
      </c>
      <c r="O1487" s="103" t="str">
        <f>IF(ISNUMBER('Форма 1'!AF1487),'Форма 1'!$H1487*VLOOKUP('Форма 1'!$F1487,'Придельники с 2022'!$B$4:$X$28,'Форма 1'!AF$8),"")</f>
        <v/>
      </c>
      <c r="P1487" s="87"/>
      <c r="Q1487" s="103">
        <f>IF(ISNUMBER('Форма 1'!AH1487),'Форма 1'!$H1487*VLOOKUP('Форма 1'!$F1487,'Придельники с 2022'!$B$4:$X$28,'Форма 1'!AH$8),"")</f>
        <v>4885540.1100000003</v>
      </c>
      <c r="R1487" s="103" t="str">
        <f>IF(ISNUMBER('Форма 1'!AI1487),'Форма 1'!$H1487*VLOOKUP('Форма 1'!$F1487,'Придельники с 2022'!$B$4:$X$28,'Форма 1'!AI$8),"")</f>
        <v/>
      </c>
      <c r="S1487" s="103" t="str">
        <f>IF(ISNUMBER('Форма 1'!AJ1487),'Форма 1'!$H1487*VLOOKUP('Форма 1'!$F1487,'Придельники с 2022'!$B$4:$X$28,'Форма 1'!AJ$8),"")</f>
        <v/>
      </c>
      <c r="T1487" s="87"/>
    </row>
    <row r="1488" spans="1:20">
      <c r="A1488" s="188">
        <f t="shared" si="127"/>
        <v>54</v>
      </c>
      <c r="B1488" s="189" t="s">
        <v>525</v>
      </c>
      <c r="C1488" s="99">
        <f t="shared" si="124"/>
        <v>13143973.472000001</v>
      </c>
      <c r="D1488" s="103" t="str">
        <f>IF(ISNUMBER('Форма 1'!U1488),'Форма 1'!$H1488*VLOOKUP('Форма 1'!$F1488,'Придельники с 2022'!$B$4:$X$28,'Форма 1'!U$8),"")</f>
        <v/>
      </c>
      <c r="E1488" s="103" t="str">
        <f>IF(ISNUMBER('Форма 1'!V1488),'Форма 1'!$H1488*VLOOKUP('Форма 1'!$F1488,'Придельники с 2022'!$B$4:$X$28,'Форма 1'!V$8),"")</f>
        <v/>
      </c>
      <c r="F1488" s="103" t="str">
        <f>IF(ISNUMBER('Форма 1'!W1488),'Форма 1'!$H1488*VLOOKUP('Форма 1'!$F1488,'Придельники с 2022'!$B$4:$X$28,'Форма 1'!W$8),"")</f>
        <v/>
      </c>
      <c r="G1488" s="103" t="str">
        <f>IF(ISNUMBER('Форма 1'!X1488),'Форма 1'!$H1488*VLOOKUP('Форма 1'!$F1488,'Придельники с 2022'!$B$4:$X$28,'Форма 1'!X$8),"")</f>
        <v/>
      </c>
      <c r="H1488" s="103" t="str">
        <f>IF(ISNUMBER('Форма 1'!Y1488),'Форма 1'!$H1488*VLOOKUP('Форма 1'!$F1488,'Придельники с 2022'!$B$4:$X$28,'Форма 1'!Y$8),"")</f>
        <v/>
      </c>
      <c r="I1488" s="103" t="str">
        <f>IF(ISNUMBER('Форма 1'!Z1488),'Форма 1'!$H1488*VLOOKUP('Форма 1'!$F1488,'Придельники с 2022'!$B$4:$X$28,'Форма 1'!Z$8),"")</f>
        <v/>
      </c>
      <c r="J1488" s="103" t="str">
        <f>IF(ISNUMBER('Форма 1'!AA1488),'Форма 1'!$H1488*VLOOKUP('Форма 1'!$F1488,'Придельники с 2022'!$B$4:$X$28,'Форма 1'!AA$8),"")</f>
        <v/>
      </c>
      <c r="K1488" s="90"/>
      <c r="L1488" s="87"/>
      <c r="M1488" s="103">
        <f>IF(ISNUMBER('Форма 1'!AD1488),'Форма 1'!$H1488*VLOOKUP('Форма 1'!$F1488,'Придельники с 2022'!$B$4:$X$28,'Форма 1'!AD$8),"")</f>
        <v>13143973.472000001</v>
      </c>
      <c r="N1488" s="103" t="str">
        <f>IF(ISBLANK('Форма 1'!$AE1488),"",IF('Форма 1'!$AE1488=1,'Форма 1'!$H1488*VLOOKUP('Форма 1'!$F1488,'Придельники с 2022'!$B$4:$X$28,'Форма 1'!$AE$8,0),IF('Форма 1'!$AE1488=2,'Форма 1'!$H1488*VLOOKUP('Форма 1'!$F1488,'Придельники с 2022'!$B$4:$X$28,13,0),IF('Форма 1'!$AE1488=3,'Форма 1'!$H1488*VLOOKUP('Форма 1'!$F1488,'Придельники с 2022'!$B$4:$X$28,12,0)))))</f>
        <v/>
      </c>
      <c r="O1488" s="103" t="str">
        <f>IF(ISNUMBER('Форма 1'!AF1488),'Форма 1'!$H1488*VLOOKUP('Форма 1'!$F1488,'Придельники с 2022'!$B$4:$X$28,'Форма 1'!AF$8),"")</f>
        <v/>
      </c>
      <c r="P1488" s="87"/>
      <c r="Q1488" s="103" t="str">
        <f>IF(ISNUMBER('Форма 1'!AH1488),'Форма 1'!$H1488*VLOOKUP('Форма 1'!$F1488,'Придельники с 2022'!$B$4:$X$28,'Форма 1'!AH$8),"")</f>
        <v/>
      </c>
      <c r="R1488" s="103" t="str">
        <f>IF(ISNUMBER('Форма 1'!AI1488),'Форма 1'!$H1488*VLOOKUP('Форма 1'!$F1488,'Придельники с 2022'!$B$4:$X$28,'Форма 1'!AI$8),"")</f>
        <v/>
      </c>
      <c r="S1488" s="103" t="str">
        <f>IF(ISNUMBER('Форма 1'!AJ1488),'Форма 1'!$H1488*VLOOKUP('Форма 1'!$F1488,'Придельники с 2022'!$B$4:$X$28,'Форма 1'!AJ$8),"")</f>
        <v/>
      </c>
      <c r="T1488" s="87"/>
    </row>
    <row r="1489" spans="1:20">
      <c r="A1489" s="188">
        <f t="shared" si="127"/>
        <v>55</v>
      </c>
      <c r="B1489" s="189" t="s">
        <v>542</v>
      </c>
      <c r="C1489" s="99">
        <f t="shared" si="124"/>
        <v>27246770.879999999</v>
      </c>
      <c r="D1489" s="103">
        <f>IF(ISNUMBER('Форма 1'!U1489),'Форма 1'!$H1489*VLOOKUP('Форма 1'!$F1489,'Придельники с 2022'!$B$4:$X$28,'Форма 1'!U$8),"")</f>
        <v>5553380.352</v>
      </c>
      <c r="E1489" s="103">
        <f>IF(ISNUMBER('Форма 1'!V1489),'Форма 1'!$H1489*VLOOKUP('Форма 1'!$F1489,'Придельники с 2022'!$B$4:$X$28,'Форма 1'!V$8),"")</f>
        <v>11021844.767999999</v>
      </c>
      <c r="F1489" s="103" t="str">
        <f>IF(ISNUMBER('Форма 1'!W1489),'Форма 1'!$H1489*VLOOKUP('Форма 1'!$F1489,'Придельники с 2022'!$B$4:$X$28,'Форма 1'!W$8),"")</f>
        <v/>
      </c>
      <c r="G1489" s="103">
        <f>IF(ISNUMBER('Форма 1'!X1489),'Форма 1'!$H1489*VLOOKUP('Форма 1'!$F1489,'Придельники с 2022'!$B$4:$X$28,'Форма 1'!X$8),"")</f>
        <v>1894849.5359999998</v>
      </c>
      <c r="H1489" s="103">
        <f>IF(ISNUMBER('Форма 1'!Y1489),'Форма 1'!$H1489*VLOOKUP('Форма 1'!$F1489,'Придельники с 2022'!$B$4:$X$28,'Форма 1'!Y$8),"")</f>
        <v>6399936.2880000006</v>
      </c>
      <c r="I1489" s="103">
        <f>IF(ISNUMBER('Форма 1'!Z1489),'Форма 1'!$H1489*VLOOKUP('Форма 1'!$F1489,'Придельники с 2022'!$B$4:$X$28,'Форма 1'!Z$8),"")</f>
        <v>2376759.9359999998</v>
      </c>
      <c r="J1489" s="103" t="str">
        <f>IF(ISNUMBER('Форма 1'!AA1489),'Форма 1'!$H1489*VLOOKUP('Форма 1'!$F1489,'Придельники с 2022'!$B$4:$X$28,'Форма 1'!AA$8),"")</f>
        <v/>
      </c>
      <c r="K1489" s="92"/>
      <c r="L1489" s="88"/>
      <c r="M1489" s="103" t="str">
        <f>IF(ISNUMBER('Форма 1'!AD1489),'Форма 1'!$H1489*VLOOKUP('Форма 1'!$F1489,'Придельники с 2022'!$B$4:$X$28,'Форма 1'!AD$8),"")</f>
        <v/>
      </c>
      <c r="N1489" s="103" t="str">
        <f>IF(ISBLANK('Форма 1'!$AE1489),"",IF('Форма 1'!$AE1489=1,'Форма 1'!$H1489*VLOOKUP('Форма 1'!$F1489,'Придельники с 2022'!$B$4:$X$28,'Форма 1'!$AE$8,0),IF('Форма 1'!$AE1489=2,'Форма 1'!$H1489*VLOOKUP('Форма 1'!$F1489,'Придельники с 2022'!$B$4:$X$28,13,0),IF('Форма 1'!$AE1489=3,'Форма 1'!$H1489*VLOOKUP('Форма 1'!$F1489,'Придельники с 2022'!$B$4:$X$28,12,0)))))</f>
        <v/>
      </c>
      <c r="O1489" s="103" t="str">
        <f>IF(ISNUMBER('Форма 1'!AF1489),'Форма 1'!$H1489*VLOOKUP('Форма 1'!$F1489,'Придельники с 2022'!$B$4:$X$28,'Форма 1'!AF$8),"")</f>
        <v/>
      </c>
      <c r="P1489" s="88"/>
      <c r="Q1489" s="103" t="str">
        <f>IF(ISNUMBER('Форма 1'!AH1489),'Форма 1'!$H1489*VLOOKUP('Форма 1'!$F1489,'Придельники с 2022'!$B$4:$X$28,'Форма 1'!AH$8),"")</f>
        <v/>
      </c>
      <c r="R1489" s="103" t="str">
        <f>IF(ISNUMBER('Форма 1'!AI1489),'Форма 1'!$H1489*VLOOKUP('Форма 1'!$F1489,'Придельники с 2022'!$B$4:$X$28,'Форма 1'!AI$8),"")</f>
        <v/>
      </c>
      <c r="S1489" s="103" t="str">
        <f>IF(ISNUMBER('Форма 1'!AJ1489),'Форма 1'!$H1489*VLOOKUP('Форма 1'!$F1489,'Придельники с 2022'!$B$4:$X$28,'Форма 1'!AJ$8),"")</f>
        <v/>
      </c>
      <c r="T1489" s="87"/>
    </row>
    <row r="1490" spans="1:20">
      <c r="A1490" s="188">
        <f>A1489+1</f>
        <v>56</v>
      </c>
      <c r="B1490" s="114" t="s">
        <v>541</v>
      </c>
      <c r="C1490" s="99">
        <f t="shared" ref="C1490:C1497" si="129">SUM(D1490:J1490,L1490:T1490)</f>
        <v>1827942.1319999998</v>
      </c>
      <c r="D1490" s="103" t="str">
        <f>IF(ISNUMBER('Форма 1'!U1490),'Форма 1'!$H1490*VLOOKUP('Форма 1'!$F1490,'Придельники с 2022'!$B$4:$X$28,'Форма 1'!U$8),"")</f>
        <v/>
      </c>
      <c r="E1490" s="103" t="str">
        <f>IF(ISNUMBER('Форма 1'!V1490),'Форма 1'!$H1490*VLOOKUP('Форма 1'!$F1490,'Придельники с 2022'!$B$4:$X$28,'Форма 1'!V$8),"")</f>
        <v/>
      </c>
      <c r="F1490" s="103" t="str">
        <f>IF(ISNUMBER('Форма 1'!W1490),'Форма 1'!$H1490*VLOOKUP('Форма 1'!$F1490,'Придельники с 2022'!$B$4:$X$28,'Форма 1'!W$8),"")</f>
        <v/>
      </c>
      <c r="G1490" s="103" t="str">
        <f>IF(ISNUMBER('Форма 1'!X1490),'Форма 1'!$H1490*VLOOKUP('Форма 1'!$F1490,'Придельники с 2022'!$B$4:$X$28,'Форма 1'!X$8),"")</f>
        <v/>
      </c>
      <c r="H1490" s="103" t="str">
        <f>IF(ISNUMBER('Форма 1'!Y1490),'Форма 1'!$H1490*VLOOKUP('Форма 1'!$F1490,'Придельники с 2022'!$B$4:$X$28,'Форма 1'!Y$8),"")</f>
        <v/>
      </c>
      <c r="I1490" s="103" t="str">
        <f>IF(ISNUMBER('Форма 1'!Z1490),'Форма 1'!$H1490*VLOOKUP('Форма 1'!$F1490,'Придельники с 2022'!$B$4:$X$28,'Форма 1'!Z$8),"")</f>
        <v/>
      </c>
      <c r="J1490" s="103" t="str">
        <f>IF(ISNUMBER('Форма 1'!AA1490),'Форма 1'!$H1490*VLOOKUP('Форма 1'!$F1490,'Придельники с 2022'!$B$4:$X$28,'Форма 1'!AA$8),"")</f>
        <v/>
      </c>
      <c r="K1490" s="92"/>
      <c r="L1490" s="88"/>
      <c r="M1490" s="103" t="str">
        <f>IF(ISNUMBER('Форма 1'!AD1490),'Форма 1'!$H1490*VLOOKUP('Форма 1'!$F1490,'Придельники с 2022'!$B$4:$X$28,'Форма 1'!AD$8),"")</f>
        <v/>
      </c>
      <c r="N1490" s="103" t="str">
        <f>IF(ISBLANK('Форма 1'!$AE1490),"",IF('Форма 1'!$AE1490=1,'Форма 1'!$H1490*VLOOKUP('Форма 1'!$F1490,'Придельники с 2022'!$B$4:$X$28,'Форма 1'!$AE$8,0),IF('Форма 1'!$AE1490=2,'Форма 1'!$H1490*VLOOKUP('Форма 1'!$F1490,'Придельники с 2022'!$B$4:$X$28,13,0),IF('Форма 1'!$AE1490=3,'Форма 1'!$H1490*VLOOKUP('Форма 1'!$F1490,'Придельники с 2022'!$B$4:$X$28,12,0)))))</f>
        <v/>
      </c>
      <c r="O1490" s="103" t="str">
        <f>IF(ISNUMBER('Форма 1'!AF1490),'Форма 1'!$H1490*VLOOKUP('Форма 1'!$F1490,'Придельники с 2022'!$B$4:$X$28,'Форма 1'!AF$8),"")</f>
        <v/>
      </c>
      <c r="P1490" s="88"/>
      <c r="Q1490" s="103" t="str">
        <f>IF(ISNUMBER('Форма 1'!AH1490),'Форма 1'!$H1490*VLOOKUP('Форма 1'!$F1490,'Придельники с 2022'!$B$4:$X$28,'Форма 1'!AH$8),"")</f>
        <v/>
      </c>
      <c r="R1490" s="103">
        <f>IF(ISNUMBER('Форма 1'!AI1490),'Форма 1'!$H1490*VLOOKUP('Форма 1'!$F1490,'Придельники с 2022'!$B$4:$X$28,'Форма 1'!AI$8),"")</f>
        <v>1827942.1319999998</v>
      </c>
      <c r="S1490" s="103" t="str">
        <f>IF(ISNUMBER('Форма 1'!AJ1490),'Форма 1'!$H1490*VLOOKUP('Форма 1'!$F1490,'Придельники с 2022'!$B$4:$X$28,'Форма 1'!AJ$8),"")</f>
        <v/>
      </c>
      <c r="T1490" s="87"/>
    </row>
    <row r="1491" spans="1:20">
      <c r="A1491" s="188">
        <f t="shared" ref="A1491:A1494" si="130">A1490+1</f>
        <v>57</v>
      </c>
      <c r="B1491" s="189" t="s">
        <v>1569</v>
      </c>
      <c r="C1491" s="99">
        <f t="shared" si="129"/>
        <v>20733284.232000001</v>
      </c>
      <c r="D1491" s="103">
        <f>IF(ISNUMBER('Форма 1'!U1491),'Форма 1'!$H1491*VLOOKUP('Форма 1'!$F1491,'Придельники с 2022'!$B$4:$X$28,'Форма 1'!U$8),"")</f>
        <v>2084779.2419999999</v>
      </c>
      <c r="E1491" s="103">
        <f>IF(ISNUMBER('Форма 1'!V1491),'Форма 1'!$H1491*VLOOKUP('Форма 1'!$F1491,'Придельники с 2022'!$B$4:$X$28,'Форма 1'!V$8),"")</f>
        <v>9980909.2079999987</v>
      </c>
      <c r="F1491" s="103">
        <f>IF(ISNUMBER('Форма 1'!W1491),'Форма 1'!$H1491*VLOOKUP('Форма 1'!$F1491,'Придельники с 2022'!$B$4:$X$28,'Форма 1'!W$8),"")</f>
        <v>2099985.48</v>
      </c>
      <c r="G1491" s="103">
        <f>IF(ISNUMBER('Форма 1'!X1491),'Форма 1'!$H1491*VLOOKUP('Форма 1'!$F1491,'Придельники с 2022'!$B$4:$X$28,'Форма 1'!X$8),"")</f>
        <v>1304366.22</v>
      </c>
      <c r="H1491" s="103">
        <f>IF(ISNUMBER('Форма 1'!Y1491),'Форма 1'!$H1491*VLOOKUP('Форма 1'!$F1491,'Придельники с 2022'!$B$4:$X$28,'Форма 1'!Y$8),"")</f>
        <v>3436449.3</v>
      </c>
      <c r="I1491" s="103">
        <f>IF(ISNUMBER('Форма 1'!Z1491),'Форма 1'!$H1491*VLOOKUP('Форма 1'!$F1491,'Придельники с 2022'!$B$4:$X$28,'Форма 1'!Z$8),"")</f>
        <v>1826794.7819999999</v>
      </c>
      <c r="J1491" s="103" t="str">
        <f>IF(ISNUMBER('Форма 1'!AA1491),'Форма 1'!$H1491*VLOOKUP('Форма 1'!$F1491,'Придельники с 2022'!$B$4:$X$28,'Форма 1'!AA$8),"")</f>
        <v/>
      </c>
      <c r="K1491" s="92"/>
      <c r="L1491" s="88"/>
      <c r="M1491" s="103" t="str">
        <f>IF(ISNUMBER('Форма 1'!AD1491),'Форма 1'!$H1491*VLOOKUP('Форма 1'!$F1491,'Придельники с 2022'!$B$4:$X$28,'Форма 1'!AD$8),"")</f>
        <v/>
      </c>
      <c r="N1491" s="103" t="str">
        <f>IF(ISBLANK('Форма 1'!$AE1491),"",IF('Форма 1'!$AE1491=1,'Форма 1'!$H1491*VLOOKUP('Форма 1'!$F1491,'Придельники с 2022'!$B$4:$X$28,'Форма 1'!$AE$8,0),IF('Форма 1'!$AE1491=2,'Форма 1'!$H1491*VLOOKUP('Форма 1'!$F1491,'Придельники с 2022'!$B$4:$X$28,13,0),IF('Форма 1'!$AE1491=3,'Форма 1'!$H1491*VLOOKUP('Форма 1'!$F1491,'Придельники с 2022'!$B$4:$X$28,12,0)))))</f>
        <v/>
      </c>
      <c r="O1491" s="103" t="str">
        <f>IF(ISNUMBER('Форма 1'!AF1491),'Форма 1'!$H1491*VLOOKUP('Форма 1'!$F1491,'Придельники с 2022'!$B$4:$X$28,'Форма 1'!AF$8),"")</f>
        <v/>
      </c>
      <c r="P1491" s="88"/>
      <c r="Q1491" s="103" t="str">
        <f>IF(ISNUMBER('Форма 1'!AH1491),'Форма 1'!$H1491*VLOOKUP('Форма 1'!$F1491,'Придельники с 2022'!$B$4:$X$28,'Форма 1'!AH$8),"")</f>
        <v/>
      </c>
      <c r="R1491" s="103" t="str">
        <f>IF(ISNUMBER('Форма 1'!AI1491),'Форма 1'!$H1491*VLOOKUP('Форма 1'!$F1491,'Придельники с 2022'!$B$4:$X$28,'Форма 1'!AI$8),"")</f>
        <v/>
      </c>
      <c r="S1491" s="103" t="str">
        <f>IF(ISNUMBER('Форма 1'!AJ1491),'Форма 1'!$H1491*VLOOKUP('Форма 1'!$F1491,'Придельники с 2022'!$B$4:$X$28,'Форма 1'!AJ$8),"")</f>
        <v/>
      </c>
      <c r="T1491" s="87"/>
    </row>
    <row r="1492" spans="1:20">
      <c r="A1492" s="188">
        <f>A1491+1</f>
        <v>58</v>
      </c>
      <c r="B1492" s="114" t="s">
        <v>5167</v>
      </c>
      <c r="C1492" s="99">
        <f>SUM(D1492:J1492,L1492:T1492)</f>
        <v>3695035.1359999999</v>
      </c>
      <c r="D1492" s="103">
        <f>IF(ISNUMBER('Форма 1'!U1492),'Форма 1'!$H1492*VLOOKUP('Форма 1'!$F1492,'Придельники с 2022'!$B$4:$X$28,'Форма 1'!U$8),"")</f>
        <v>3695035.1359999999</v>
      </c>
      <c r="E1492" s="103" t="str">
        <f>IF(ISNUMBER('Форма 1'!V1492),'Форма 1'!$H1492*VLOOKUP('Форма 1'!$F1492,'Придельники с 2022'!$B$4:$X$28,'Форма 1'!V$8),"")</f>
        <v/>
      </c>
      <c r="F1492" s="103" t="str">
        <f>IF(ISNUMBER('Форма 1'!W1492),'Форма 1'!$H1492*VLOOKUP('Форма 1'!$F1492,'Придельники с 2022'!$B$4:$X$28,'Форма 1'!W$8),"")</f>
        <v/>
      </c>
      <c r="G1492" s="103" t="str">
        <f>IF(ISNUMBER('Форма 1'!X1492),'Форма 1'!$H1492*VLOOKUP('Форма 1'!$F1492,'Придельники с 2022'!$B$4:$X$28,'Форма 1'!X$8),"")</f>
        <v/>
      </c>
      <c r="H1492" s="103" t="str">
        <f>IF(ISNUMBER('Форма 1'!Y1492),'Форма 1'!$H1492*VLOOKUP('Форма 1'!$F1492,'Придельники с 2022'!$B$4:$X$28,'Форма 1'!Y$8),"")</f>
        <v/>
      </c>
      <c r="I1492" s="103" t="str">
        <f>IF(ISNUMBER('Форма 1'!Z1492),'Форма 1'!$H1492*VLOOKUP('Форма 1'!$F1492,'Придельники с 2022'!$B$4:$X$28,'Форма 1'!Z$8),"")</f>
        <v/>
      </c>
      <c r="J1492" s="103" t="str">
        <f>IF(ISNUMBER('Форма 1'!AA1492),'Форма 1'!$H1492*VLOOKUP('Форма 1'!$F1492,'Придельники с 2022'!$B$4:$X$28,'Форма 1'!AA$8),"")</f>
        <v/>
      </c>
      <c r="K1492" s="92"/>
      <c r="L1492" s="88"/>
      <c r="M1492" s="103" t="str">
        <f>IF(ISNUMBER('Форма 1'!AD1492),'Форма 1'!$H1492*VLOOKUP('Форма 1'!$F1492,'Придельники с 2022'!$B$4:$X$28,'Форма 1'!AD$8),"")</f>
        <v/>
      </c>
      <c r="N1492" s="103" t="str">
        <f>IF(ISBLANK('Форма 1'!$AE1492),"",IF('Форма 1'!$AE1492=1,'Форма 1'!$H1492*VLOOKUP('Форма 1'!$F1492,'Придельники с 2022'!$B$4:$X$28,'Форма 1'!$AE$8,0),IF('Форма 1'!$AE1492=2,'Форма 1'!$H1492*VLOOKUP('Форма 1'!$F1492,'Придельники с 2022'!$B$4:$X$28,13,0),IF('Форма 1'!$AE1492=3,'Форма 1'!$H1492*VLOOKUP('Форма 1'!$F1492,'Придельники с 2022'!$B$4:$X$28,12,0)))))</f>
        <v/>
      </c>
      <c r="O1492" s="103" t="str">
        <f>IF(ISNUMBER('Форма 1'!AF1492),'Форма 1'!$H1492*VLOOKUP('Форма 1'!$F1492,'Придельники с 2022'!$B$4:$X$28,'Форма 1'!AF$8),"")</f>
        <v/>
      </c>
      <c r="P1492" s="87"/>
      <c r="Q1492" s="103" t="str">
        <f>IF(ISNUMBER('Форма 1'!AH1492),'Форма 1'!$H1492*VLOOKUP('Форма 1'!$F1492,'Придельники с 2022'!$B$4:$X$28,'Форма 1'!AH$8),"")</f>
        <v/>
      </c>
      <c r="R1492" s="103" t="str">
        <f>IF(ISNUMBER('Форма 1'!AI1492),'Форма 1'!$H1492*VLOOKUP('Форма 1'!$F1492,'Придельники с 2022'!$B$4:$X$28,'Форма 1'!AI$8),"")</f>
        <v/>
      </c>
      <c r="S1492" s="103" t="str">
        <f>IF(ISNUMBER('Форма 1'!AJ1492),'Форма 1'!$H1492*VLOOKUP('Форма 1'!$F1492,'Придельники с 2022'!$B$4:$X$28,'Форма 1'!AJ$8),"")</f>
        <v/>
      </c>
      <c r="T1492" s="87"/>
    </row>
    <row r="1493" spans="1:20">
      <c r="A1493" s="188">
        <f>A1492+1</f>
        <v>59</v>
      </c>
      <c r="B1493" s="114" t="s">
        <v>563</v>
      </c>
      <c r="C1493" s="99">
        <f t="shared" si="129"/>
        <v>398164.77</v>
      </c>
      <c r="D1493" s="103" t="str">
        <f>IF(ISNUMBER('Форма 1'!U1493),'Форма 1'!$H1493*VLOOKUP('Форма 1'!$F1493,'Придельники с 2022'!$B$4:$X$28,'Форма 1'!U$8),"")</f>
        <v/>
      </c>
      <c r="E1493" s="103" t="str">
        <f>IF(ISNUMBER('Форма 1'!V1493),'Форма 1'!$H1493*VLOOKUP('Форма 1'!$F1493,'Придельники с 2022'!$B$4:$X$28,'Форма 1'!V$8),"")</f>
        <v/>
      </c>
      <c r="F1493" s="103" t="str">
        <f>IF(ISNUMBER('Форма 1'!W1493),'Форма 1'!$H1493*VLOOKUP('Форма 1'!$F1493,'Придельники с 2022'!$B$4:$X$28,'Форма 1'!W$8),"")</f>
        <v/>
      </c>
      <c r="G1493" s="103" t="str">
        <f>IF(ISNUMBER('Форма 1'!X1493),'Форма 1'!$H1493*VLOOKUP('Форма 1'!$F1493,'Придельники с 2022'!$B$4:$X$28,'Форма 1'!X$8),"")</f>
        <v/>
      </c>
      <c r="H1493" s="103" t="str">
        <f>IF(ISNUMBER('Форма 1'!Y1493),'Форма 1'!$H1493*VLOOKUP('Форма 1'!$F1493,'Придельники с 2022'!$B$4:$X$28,'Форма 1'!Y$8),"")</f>
        <v/>
      </c>
      <c r="I1493" s="103" t="str">
        <f>IF(ISNUMBER('Форма 1'!Z1493),'Форма 1'!$H1493*VLOOKUP('Форма 1'!$F1493,'Придельники с 2022'!$B$4:$X$28,'Форма 1'!Z$8),"")</f>
        <v/>
      </c>
      <c r="J1493" s="103" t="str">
        <f>IF(ISNUMBER('Форма 1'!AA1493),'Форма 1'!$H1493*VLOOKUP('Форма 1'!$F1493,'Придельники с 2022'!$B$4:$X$28,'Форма 1'!AA$8),"")</f>
        <v/>
      </c>
      <c r="K1493" s="92"/>
      <c r="L1493" s="88"/>
      <c r="M1493" s="103" t="str">
        <f>IF(ISNUMBER('Форма 1'!AD1493),'Форма 1'!$H1493*VLOOKUP('Форма 1'!$F1493,'Придельники с 2022'!$B$4:$X$28,'Форма 1'!AD$8),"")</f>
        <v/>
      </c>
      <c r="N1493" s="103" t="str">
        <f>IF(ISBLANK('Форма 1'!$AE1493),"",IF('Форма 1'!$AE1493=1,'Форма 1'!$H1493*VLOOKUP('Форма 1'!$F1493,'Придельники с 2022'!$B$4:$X$28,'Форма 1'!$AE$8,0),IF('Форма 1'!$AE1493=2,'Форма 1'!$H1493*VLOOKUP('Форма 1'!$F1493,'Придельники с 2022'!$B$4:$X$28,13,0),IF('Форма 1'!$AE1493=3,'Форма 1'!$H1493*VLOOKUP('Форма 1'!$F1493,'Придельники с 2022'!$B$4:$X$28,12,0)))))</f>
        <v/>
      </c>
      <c r="O1493" s="103" t="str">
        <f>IF(ISNUMBER('Форма 1'!AF1493),'Форма 1'!$H1493*VLOOKUP('Форма 1'!$F1493,'Придельники с 2022'!$B$4:$X$28,'Форма 1'!AF$8),"")</f>
        <v/>
      </c>
      <c r="P1493" s="87">
        <f>248167.25+42974.05+107023.47</f>
        <v>398164.77</v>
      </c>
      <c r="Q1493" s="103" t="str">
        <f>IF(ISNUMBER('Форма 1'!AH1493),'Форма 1'!$H1493*VLOOKUP('Форма 1'!$F1493,'Придельники с 2022'!$B$4:$X$28,'Форма 1'!AH$8),"")</f>
        <v/>
      </c>
      <c r="R1493" s="103" t="str">
        <f>IF(ISNUMBER('Форма 1'!AI1493),'Форма 1'!$H1493*VLOOKUP('Форма 1'!$F1493,'Придельники с 2022'!$B$4:$X$28,'Форма 1'!AI$8),"")</f>
        <v/>
      </c>
      <c r="S1493" s="103" t="str">
        <f>IF(ISNUMBER('Форма 1'!AJ1493),'Форма 1'!$H1493*VLOOKUP('Форма 1'!$F1493,'Придельники с 2022'!$B$4:$X$28,'Форма 1'!AJ$8),"")</f>
        <v/>
      </c>
      <c r="T1493" s="87"/>
    </row>
    <row r="1494" spans="1:20">
      <c r="A1494" s="188">
        <f t="shared" si="130"/>
        <v>60</v>
      </c>
      <c r="B1494" s="189" t="s">
        <v>1570</v>
      </c>
      <c r="C1494" s="99">
        <f t="shared" si="129"/>
        <v>4307010.2399999993</v>
      </c>
      <c r="D1494" s="103" t="str">
        <f>IF(ISNUMBER('Форма 1'!U1494),'Форма 1'!$H1494*VLOOKUP('Форма 1'!$F1494,'Придельники с 2022'!$B$4:$X$28,'Форма 1'!U$8),"")</f>
        <v/>
      </c>
      <c r="E1494" s="103" t="str">
        <f>IF(ISNUMBER('Форма 1'!V1494),'Форма 1'!$H1494*VLOOKUP('Форма 1'!$F1494,'Придельники с 2022'!$B$4:$X$28,'Форма 1'!V$8),"")</f>
        <v/>
      </c>
      <c r="F1494" s="103" t="str">
        <f>IF(ISNUMBER('Форма 1'!W1494),'Форма 1'!$H1494*VLOOKUP('Форма 1'!$F1494,'Придельники с 2022'!$B$4:$X$28,'Форма 1'!W$8),"")</f>
        <v/>
      </c>
      <c r="G1494" s="103" t="str">
        <f>IF(ISNUMBER('Форма 1'!X1494),'Форма 1'!$H1494*VLOOKUP('Форма 1'!$F1494,'Придельники с 2022'!$B$4:$X$28,'Форма 1'!X$8),"")</f>
        <v/>
      </c>
      <c r="H1494" s="103" t="str">
        <f>IF(ISNUMBER('Форма 1'!Y1494),'Форма 1'!$H1494*VLOOKUP('Форма 1'!$F1494,'Придельники с 2022'!$B$4:$X$28,'Форма 1'!Y$8),"")</f>
        <v/>
      </c>
      <c r="I1494" s="103">
        <f>IF(ISNUMBER('Форма 1'!Z1494),'Форма 1'!$H1494*VLOOKUP('Форма 1'!$F1494,'Придельники с 2022'!$B$4:$X$28,'Форма 1'!Z$8),"")</f>
        <v>1429255.5599999998</v>
      </c>
      <c r="J1494" s="103" t="str">
        <f>IF(ISNUMBER('Форма 1'!AA1494),'Форма 1'!$H1494*VLOOKUP('Форма 1'!$F1494,'Придельники с 2022'!$B$4:$X$28,'Форма 1'!AA$8),"")</f>
        <v/>
      </c>
      <c r="K1494" s="90"/>
      <c r="L1494" s="87"/>
      <c r="M1494" s="103" t="str">
        <f>IF(ISNUMBER('Форма 1'!AD1494),'Форма 1'!$H1494*VLOOKUP('Форма 1'!$F1494,'Придельники с 2022'!$B$4:$X$28,'Форма 1'!AD$8),"")</f>
        <v/>
      </c>
      <c r="N1494" s="103" t="str">
        <f>IF(ISBLANK('Форма 1'!$AE1494),"",IF('Форма 1'!$AE1494=1,'Форма 1'!$H1494*VLOOKUP('Форма 1'!$F1494,'Придельники с 2022'!$B$4:$X$28,'Форма 1'!$AE$8,0),IF('Форма 1'!$AE1494=2,'Форма 1'!$H1494*VLOOKUP('Форма 1'!$F1494,'Придельники с 2022'!$B$4:$X$28,13,0),IF('Форма 1'!$AE1494=3,'Форма 1'!$H1494*VLOOKUP('Форма 1'!$F1494,'Придельники с 2022'!$B$4:$X$28,12,0)))))</f>
        <v/>
      </c>
      <c r="O1494" s="103">
        <f>IF(ISNUMBER('Форма 1'!AF1494),'Форма 1'!$H1494*VLOOKUP('Форма 1'!$F1494,'Придельники с 2022'!$B$4:$X$28,'Форма 1'!AF$8),"")</f>
        <v>2877754.6799999997</v>
      </c>
      <c r="P1494" s="87"/>
      <c r="Q1494" s="103" t="str">
        <f>IF(ISNUMBER('Форма 1'!AH1494),'Форма 1'!$H1494*VLOOKUP('Форма 1'!$F1494,'Придельники с 2022'!$B$4:$X$28,'Форма 1'!AH$8),"")</f>
        <v/>
      </c>
      <c r="R1494" s="103" t="str">
        <f>IF(ISNUMBER('Форма 1'!AI1494),'Форма 1'!$H1494*VLOOKUP('Форма 1'!$F1494,'Придельники с 2022'!$B$4:$X$28,'Форма 1'!AI$8),"")</f>
        <v/>
      </c>
      <c r="S1494" s="103" t="str">
        <f>IF(ISNUMBER('Форма 1'!AJ1494),'Форма 1'!$H1494*VLOOKUP('Форма 1'!$F1494,'Придельники с 2022'!$B$4:$X$28,'Форма 1'!AJ$8),"")</f>
        <v/>
      </c>
      <c r="T1494" s="87"/>
    </row>
    <row r="1495" spans="1:20">
      <c r="A1495" s="188">
        <f>A1494+1</f>
        <v>61</v>
      </c>
      <c r="B1495" s="114" t="s">
        <v>5074</v>
      </c>
      <c r="C1495" s="99">
        <f t="shared" si="129"/>
        <v>355190.72</v>
      </c>
      <c r="D1495" s="103" t="str">
        <f>IF(ISNUMBER('Форма 1'!U1495),'Форма 1'!$H1495*VLOOKUP('Форма 1'!$F1495,'Придельники с 2022'!$B$4:$X$28,'Форма 1'!U$8),"")</f>
        <v/>
      </c>
      <c r="E1495" s="103" t="str">
        <f>IF(ISNUMBER('Форма 1'!V1495),'Форма 1'!$H1495*VLOOKUP('Форма 1'!$F1495,'Придельники с 2022'!$B$4:$X$28,'Форма 1'!V$8),"")</f>
        <v/>
      </c>
      <c r="F1495" s="103" t="str">
        <f>IF(ISNUMBER('Форма 1'!W1495),'Форма 1'!$H1495*VLOOKUP('Форма 1'!$F1495,'Придельники с 2022'!$B$4:$X$28,'Форма 1'!W$8),"")</f>
        <v/>
      </c>
      <c r="G1495" s="103" t="str">
        <f>IF(ISNUMBER('Форма 1'!X1495),'Форма 1'!$H1495*VLOOKUP('Форма 1'!$F1495,'Придельники с 2022'!$B$4:$X$28,'Форма 1'!X$8),"")</f>
        <v/>
      </c>
      <c r="H1495" s="103" t="str">
        <f>IF(ISNUMBER('Форма 1'!Y1495),'Форма 1'!$H1495*VLOOKUP('Форма 1'!$F1495,'Придельники с 2022'!$B$4:$X$28,'Форма 1'!Y$8),"")</f>
        <v/>
      </c>
      <c r="I1495" s="103" t="str">
        <f>IF(ISNUMBER('Форма 1'!Z1495),'Форма 1'!$H1495*VLOOKUP('Форма 1'!$F1495,'Придельники с 2022'!$B$4:$X$28,'Форма 1'!Z$8),"")</f>
        <v/>
      </c>
      <c r="J1495" s="103" t="str">
        <f>IF(ISNUMBER('Форма 1'!AA1495),'Форма 1'!$H1495*VLOOKUP('Форма 1'!$F1495,'Придельники с 2022'!$B$4:$X$28,'Форма 1'!AA$8),"")</f>
        <v/>
      </c>
      <c r="K1495" s="90"/>
      <c r="L1495" s="87"/>
      <c r="M1495" s="103" t="str">
        <f>IF(ISNUMBER('Форма 1'!AD1495),'Форма 1'!$H1495*VLOOKUP('Форма 1'!$F1495,'Придельники с 2022'!$B$4:$X$28,'Форма 1'!AD$8),"")</f>
        <v/>
      </c>
      <c r="N1495" s="103" t="str">
        <f>IF(ISBLANK('Форма 1'!$AE1495),"",IF('Форма 1'!$AE1495=1,'Форма 1'!$H1495*VLOOKUP('Форма 1'!$F1495,'Придельники с 2022'!$B$4:$X$28,'Форма 1'!$AE$8,0),IF('Форма 1'!$AE1495=2,'Форма 1'!$H1495*VLOOKUP('Форма 1'!$F1495,'Придельники с 2022'!$B$4:$X$28,13,0),IF('Форма 1'!$AE1495=3,'Форма 1'!$H1495*VLOOKUP('Форма 1'!$F1495,'Придельники с 2022'!$B$4:$X$28,12,0)))))</f>
        <v/>
      </c>
      <c r="O1495" s="103" t="str">
        <f>IF(ISNUMBER('Форма 1'!AF1495),'Форма 1'!$H1495*VLOOKUP('Форма 1'!$F1495,'Придельники с 2022'!$B$4:$X$28,'Форма 1'!AF$8),"")</f>
        <v/>
      </c>
      <c r="P1495" s="87">
        <f>248167.25+107023.47</f>
        <v>355190.72</v>
      </c>
      <c r="Q1495" s="103" t="str">
        <f>IF(ISNUMBER('Форма 1'!AH1495),'Форма 1'!$H1495*VLOOKUP('Форма 1'!$F1495,'Придельники с 2022'!$B$4:$X$28,'Форма 1'!AH$8),"")</f>
        <v/>
      </c>
      <c r="R1495" s="103" t="str">
        <f>IF(ISNUMBER('Форма 1'!AI1495),'Форма 1'!$H1495*VLOOKUP('Форма 1'!$F1495,'Придельники с 2022'!$B$4:$X$28,'Форма 1'!AI$8),"")</f>
        <v/>
      </c>
      <c r="S1495" s="103" t="str">
        <f>IF(ISNUMBER('Форма 1'!AJ1495),'Форма 1'!$H1495*VLOOKUP('Форма 1'!$F1495,'Придельники с 2022'!$B$4:$X$28,'Форма 1'!AJ$8),"")</f>
        <v/>
      </c>
      <c r="T1495" s="87"/>
    </row>
    <row r="1496" spans="1:20">
      <c r="A1496" s="188">
        <f>A1495+1</f>
        <v>62</v>
      </c>
      <c r="B1496" s="114" t="s">
        <v>569</v>
      </c>
      <c r="C1496" s="99">
        <f t="shared" si="129"/>
        <v>280193.26</v>
      </c>
      <c r="D1496" s="103" t="str">
        <f>IF(ISNUMBER('Форма 1'!U1496),'Форма 1'!$H1496*VLOOKUP('Форма 1'!$F1496,'Придельники с 2022'!$B$4:$X$28,'Форма 1'!U$8),"")</f>
        <v/>
      </c>
      <c r="E1496" s="103" t="str">
        <f>IF(ISNUMBER('Форма 1'!V1496),'Форма 1'!$H1496*VLOOKUP('Форма 1'!$F1496,'Придельники с 2022'!$B$4:$X$28,'Форма 1'!V$8),"")</f>
        <v/>
      </c>
      <c r="F1496" s="103" t="str">
        <f>IF(ISNUMBER('Форма 1'!W1496),'Форма 1'!$H1496*VLOOKUP('Форма 1'!$F1496,'Придельники с 2022'!$B$4:$X$28,'Форма 1'!W$8),"")</f>
        <v/>
      </c>
      <c r="G1496" s="103" t="str">
        <f>IF(ISNUMBER('Форма 1'!X1496),'Форма 1'!$H1496*VLOOKUP('Форма 1'!$F1496,'Придельники с 2022'!$B$4:$X$28,'Форма 1'!X$8),"")</f>
        <v/>
      </c>
      <c r="H1496" s="103" t="str">
        <f>IF(ISNUMBER('Форма 1'!Y1496),'Форма 1'!$H1496*VLOOKUP('Форма 1'!$F1496,'Придельники с 2022'!$B$4:$X$28,'Форма 1'!Y$8),"")</f>
        <v/>
      </c>
      <c r="I1496" s="103" t="str">
        <f>IF(ISNUMBER('Форма 1'!Z1496),'Форма 1'!$H1496*VLOOKUP('Форма 1'!$F1496,'Придельники с 2022'!$B$4:$X$28,'Форма 1'!Z$8),"")</f>
        <v/>
      </c>
      <c r="J1496" s="103" t="str">
        <f>IF(ISNUMBER('Форма 1'!AA1496),'Форма 1'!$H1496*VLOOKUP('Форма 1'!$F1496,'Придельники с 2022'!$B$4:$X$28,'Форма 1'!AA$8),"")</f>
        <v/>
      </c>
      <c r="K1496" s="90"/>
      <c r="L1496" s="87"/>
      <c r="M1496" s="103" t="str">
        <f>IF(ISNUMBER('Форма 1'!AD1496),'Форма 1'!$H1496*VLOOKUP('Форма 1'!$F1496,'Придельники с 2022'!$B$4:$X$28,'Форма 1'!AD$8),"")</f>
        <v/>
      </c>
      <c r="N1496" s="103" t="str">
        <f>IF(ISBLANK('Форма 1'!$AE1496),"",IF('Форма 1'!$AE1496=1,'Форма 1'!$H1496*VLOOKUP('Форма 1'!$F1496,'Придельники с 2022'!$B$4:$X$28,'Форма 1'!$AE$8,0),IF('Форма 1'!$AE1496=2,'Форма 1'!$H1496*VLOOKUP('Форма 1'!$F1496,'Придельники с 2022'!$B$4:$X$28,13,0),IF('Форма 1'!$AE1496=3,'Форма 1'!$H1496*VLOOKUP('Форма 1'!$F1496,'Придельники с 2022'!$B$4:$X$28,12,0)))))</f>
        <v/>
      </c>
      <c r="O1496" s="103" t="str">
        <f>IF(ISNUMBER('Форма 1'!AF1496),'Форма 1'!$H1496*VLOOKUP('Форма 1'!$F1496,'Придельники с 2022'!$B$4:$X$28,'Форма 1'!AF$8),"")</f>
        <v/>
      </c>
      <c r="P1496" s="87">
        <f>280193.26</f>
        <v>280193.26</v>
      </c>
      <c r="Q1496" s="103" t="str">
        <f>IF(ISNUMBER('Форма 1'!AH1496),'Форма 1'!$H1496*VLOOKUP('Форма 1'!$F1496,'Придельники с 2022'!$B$4:$X$28,'Форма 1'!AH$8),"")</f>
        <v/>
      </c>
      <c r="R1496" s="103" t="str">
        <f>IF(ISNUMBER('Форма 1'!AI1496),'Форма 1'!$H1496*VLOOKUP('Форма 1'!$F1496,'Придельники с 2022'!$B$4:$X$28,'Форма 1'!AI$8),"")</f>
        <v/>
      </c>
      <c r="S1496" s="103" t="str">
        <f>IF(ISNUMBER('Форма 1'!AJ1496),'Форма 1'!$H1496*VLOOKUP('Форма 1'!$F1496,'Придельники с 2022'!$B$4:$X$28,'Форма 1'!AJ$8),"")</f>
        <v/>
      </c>
      <c r="T1496" s="87"/>
    </row>
    <row r="1497" spans="1:20">
      <c r="A1497" s="188">
        <f>A1496+1</f>
        <v>63</v>
      </c>
      <c r="B1497" s="114" t="s">
        <v>570</v>
      </c>
      <c r="C1497" s="99">
        <f t="shared" si="129"/>
        <v>280193.26</v>
      </c>
      <c r="D1497" s="103" t="str">
        <f>IF(ISNUMBER('Форма 1'!U1497),'Форма 1'!$H1497*VLOOKUP('Форма 1'!$F1497,'Придельники с 2022'!$B$4:$X$28,'Форма 1'!U$8),"")</f>
        <v/>
      </c>
      <c r="E1497" s="103" t="str">
        <f>IF(ISNUMBER('Форма 1'!V1497),'Форма 1'!$H1497*VLOOKUP('Форма 1'!$F1497,'Придельники с 2022'!$B$4:$X$28,'Форма 1'!V$8),"")</f>
        <v/>
      </c>
      <c r="F1497" s="103" t="str">
        <f>IF(ISNUMBER('Форма 1'!W1497),'Форма 1'!$H1497*VLOOKUP('Форма 1'!$F1497,'Придельники с 2022'!$B$4:$X$28,'Форма 1'!W$8),"")</f>
        <v/>
      </c>
      <c r="G1497" s="103" t="str">
        <f>IF(ISNUMBER('Форма 1'!X1497),'Форма 1'!$H1497*VLOOKUP('Форма 1'!$F1497,'Придельники с 2022'!$B$4:$X$28,'Форма 1'!X$8),"")</f>
        <v/>
      </c>
      <c r="H1497" s="103" t="str">
        <f>IF(ISNUMBER('Форма 1'!Y1497),'Форма 1'!$H1497*VLOOKUP('Форма 1'!$F1497,'Придельники с 2022'!$B$4:$X$28,'Форма 1'!Y$8),"")</f>
        <v/>
      </c>
      <c r="I1497" s="103" t="str">
        <f>IF(ISNUMBER('Форма 1'!Z1497),'Форма 1'!$H1497*VLOOKUP('Форма 1'!$F1497,'Придельники с 2022'!$B$4:$X$28,'Форма 1'!Z$8),"")</f>
        <v/>
      </c>
      <c r="J1497" s="103" t="str">
        <f>IF(ISNUMBER('Форма 1'!AA1497),'Форма 1'!$H1497*VLOOKUP('Форма 1'!$F1497,'Придельники с 2022'!$B$4:$X$28,'Форма 1'!AA$8),"")</f>
        <v/>
      </c>
      <c r="K1497" s="90"/>
      <c r="L1497" s="87"/>
      <c r="M1497" s="103" t="str">
        <f>IF(ISNUMBER('Форма 1'!AD1497),'Форма 1'!$H1497*VLOOKUP('Форма 1'!$F1497,'Придельники с 2022'!$B$4:$X$28,'Форма 1'!AD$8),"")</f>
        <v/>
      </c>
      <c r="N1497" s="103" t="str">
        <f>IF(ISBLANK('Форма 1'!$AE1497),"",IF('Форма 1'!$AE1497=1,'Форма 1'!$H1497*VLOOKUP('Форма 1'!$F1497,'Придельники с 2022'!$B$4:$X$28,'Форма 1'!$AE$8,0),IF('Форма 1'!$AE1497=2,'Форма 1'!$H1497*VLOOKUP('Форма 1'!$F1497,'Придельники с 2022'!$B$4:$X$28,13,0),IF('Форма 1'!$AE1497=3,'Форма 1'!$H1497*VLOOKUP('Форма 1'!$F1497,'Придельники с 2022'!$B$4:$X$28,12,0)))))</f>
        <v/>
      </c>
      <c r="O1497" s="103" t="str">
        <f>IF(ISNUMBER('Форма 1'!AF1497),'Форма 1'!$H1497*VLOOKUP('Форма 1'!$F1497,'Придельники с 2022'!$B$4:$X$28,'Форма 1'!AF$8),"")</f>
        <v/>
      </c>
      <c r="P1497" s="87">
        <f>280193.26</f>
        <v>280193.26</v>
      </c>
      <c r="Q1497" s="103" t="str">
        <f>IF(ISNUMBER('Форма 1'!AH1497),'Форма 1'!$H1497*VLOOKUP('Форма 1'!$F1497,'Придельники с 2022'!$B$4:$X$28,'Форма 1'!AH$8),"")</f>
        <v/>
      </c>
      <c r="R1497" s="103" t="str">
        <f>IF(ISNUMBER('Форма 1'!AI1497),'Форма 1'!$H1497*VLOOKUP('Форма 1'!$F1497,'Придельники с 2022'!$B$4:$X$28,'Форма 1'!AI$8),"")</f>
        <v/>
      </c>
      <c r="S1497" s="103" t="str">
        <f>IF(ISNUMBER('Форма 1'!AJ1497),'Форма 1'!$H1497*VLOOKUP('Форма 1'!$F1497,'Придельники с 2022'!$B$4:$X$28,'Форма 1'!AJ$8),"")</f>
        <v/>
      </c>
      <c r="T1497" s="87"/>
    </row>
    <row r="1498" spans="1:20">
      <c r="A1498" s="188">
        <f>A1494+1</f>
        <v>61</v>
      </c>
      <c r="B1498" s="189" t="s">
        <v>581</v>
      </c>
      <c r="C1498" s="99">
        <f t="shared" si="124"/>
        <v>5633925.5280000009</v>
      </c>
      <c r="D1498" s="103" t="str">
        <f>IF(ISNUMBER('Форма 1'!U1498),'Форма 1'!$H1498*VLOOKUP('Форма 1'!$F1498,'Придельники с 2022'!$B$4:$X$28,'Форма 1'!U$8),"")</f>
        <v/>
      </c>
      <c r="E1498" s="103" t="str">
        <f>IF(ISNUMBER('Форма 1'!V1498),'Форма 1'!$H1498*VLOOKUP('Форма 1'!$F1498,'Придельники с 2022'!$B$4:$X$28,'Форма 1'!V$8),"")</f>
        <v/>
      </c>
      <c r="F1498" s="103" t="str">
        <f>IF(ISNUMBER('Форма 1'!W1498),'Форма 1'!$H1498*VLOOKUP('Форма 1'!$F1498,'Придельники с 2022'!$B$4:$X$28,'Форма 1'!W$8),"")</f>
        <v/>
      </c>
      <c r="G1498" s="103">
        <f>IF(ISNUMBER('Форма 1'!X1498),'Форма 1'!$H1498*VLOOKUP('Форма 1'!$F1498,'Придельники с 2022'!$B$4:$X$28,'Форма 1'!X$8),"")</f>
        <v>1604953.6800000002</v>
      </c>
      <c r="H1498" s="103" t="str">
        <f>IF(ISNUMBER('Форма 1'!Y1498),'Форма 1'!$H1498*VLOOKUP('Форма 1'!$F1498,'Придельники с 2022'!$B$4:$X$28,'Форма 1'!Y$8),"")</f>
        <v/>
      </c>
      <c r="I1498" s="103" t="str">
        <f>IF(ISNUMBER('Форма 1'!Z1498),'Форма 1'!$H1498*VLOOKUP('Форма 1'!$F1498,'Придельники с 2022'!$B$4:$X$28,'Форма 1'!Z$8),"")</f>
        <v/>
      </c>
      <c r="J1498" s="103" t="str">
        <f>IF(ISNUMBER('Форма 1'!AA1498),'Форма 1'!$H1498*VLOOKUP('Форма 1'!$F1498,'Придельники с 2022'!$B$4:$X$28,'Форма 1'!AA$8),"")</f>
        <v/>
      </c>
      <c r="K1498" s="90"/>
      <c r="L1498" s="87"/>
      <c r="M1498" s="103" t="str">
        <f>IF(ISNUMBER('Форма 1'!AD1498),'Форма 1'!$H1498*VLOOKUP('Форма 1'!$F1498,'Придельники с 2022'!$B$4:$X$28,'Форма 1'!AD$8),"")</f>
        <v/>
      </c>
      <c r="N1498" s="103" t="str">
        <f>IF(ISBLANK('Форма 1'!$AE1498),"",IF('Форма 1'!$AE1498=1,'Форма 1'!$H1498*VLOOKUP('Форма 1'!$F1498,'Придельники с 2022'!$B$4:$X$28,'Форма 1'!$AE$8,0),IF('Форма 1'!$AE1498=2,'Форма 1'!$H1498*VLOOKUP('Форма 1'!$F1498,'Придельники с 2022'!$B$4:$X$28,13,0),IF('Форма 1'!$AE1498=3,'Форма 1'!$H1498*VLOOKUP('Форма 1'!$F1498,'Придельники с 2022'!$B$4:$X$28,12,0)))))</f>
        <v/>
      </c>
      <c r="O1498" s="103">
        <f>IF(ISNUMBER('Форма 1'!AF1498),'Форма 1'!$H1498*VLOOKUP('Форма 1'!$F1498,'Придельники с 2022'!$B$4:$X$28,'Форма 1'!AF$8),"")</f>
        <v>4028971.8480000002</v>
      </c>
      <c r="P1498" s="87"/>
      <c r="Q1498" s="103" t="str">
        <f>IF(ISNUMBER('Форма 1'!AH1498),'Форма 1'!$H1498*VLOOKUP('Форма 1'!$F1498,'Придельники с 2022'!$B$4:$X$28,'Форма 1'!AH$8),"")</f>
        <v/>
      </c>
      <c r="R1498" s="103" t="str">
        <f>IF(ISNUMBER('Форма 1'!AI1498),'Форма 1'!$H1498*VLOOKUP('Форма 1'!$F1498,'Придельники с 2022'!$B$4:$X$28,'Форма 1'!AI$8),"")</f>
        <v/>
      </c>
      <c r="S1498" s="103" t="str">
        <f>IF(ISNUMBER('Форма 1'!AJ1498),'Форма 1'!$H1498*VLOOKUP('Форма 1'!$F1498,'Придельники с 2022'!$B$4:$X$28,'Форма 1'!AJ$8),"")</f>
        <v/>
      </c>
      <c r="T1498" s="87"/>
    </row>
    <row r="1499" spans="1:20">
      <c r="A1499" s="188">
        <f t="shared" si="127"/>
        <v>62</v>
      </c>
      <c r="B1499" s="189" t="s">
        <v>582</v>
      </c>
      <c r="C1499" s="99">
        <f t="shared" si="124"/>
        <v>3884683.6</v>
      </c>
      <c r="D1499" s="103" t="str">
        <f>IF(ISNUMBER('Форма 1'!U1499),'Форма 1'!$H1499*VLOOKUP('Форма 1'!$F1499,'Придельники с 2022'!$B$4:$X$28,'Форма 1'!U$8),"")</f>
        <v/>
      </c>
      <c r="E1499" s="103" t="str">
        <f>IF(ISNUMBER('Форма 1'!V1499),'Форма 1'!$H1499*VLOOKUP('Форма 1'!$F1499,'Придельники с 2022'!$B$4:$X$28,'Форма 1'!V$8),"")</f>
        <v/>
      </c>
      <c r="F1499" s="103" t="str">
        <f>IF(ISNUMBER('Форма 1'!W1499),'Форма 1'!$H1499*VLOOKUP('Форма 1'!$F1499,'Придельники с 2022'!$B$4:$X$28,'Форма 1'!W$8),"")</f>
        <v/>
      </c>
      <c r="G1499" s="103" t="str">
        <f>IF(ISNUMBER('Форма 1'!X1499),'Форма 1'!$H1499*VLOOKUP('Форма 1'!$F1499,'Придельники с 2022'!$B$4:$X$28,'Форма 1'!X$8),"")</f>
        <v/>
      </c>
      <c r="H1499" s="103" t="str">
        <f>IF(ISNUMBER('Форма 1'!Y1499),'Форма 1'!$H1499*VLOOKUP('Форма 1'!$F1499,'Придельники с 2022'!$B$4:$X$28,'Форма 1'!Y$8),"")</f>
        <v/>
      </c>
      <c r="I1499" s="103" t="str">
        <f>IF(ISNUMBER('Форма 1'!Z1499),'Форма 1'!$H1499*VLOOKUP('Форма 1'!$F1499,'Придельники с 2022'!$B$4:$X$28,'Форма 1'!Z$8),"")</f>
        <v/>
      </c>
      <c r="J1499" s="103" t="str">
        <f>IF(ISNUMBER('Форма 1'!AA1499),'Форма 1'!$H1499*VLOOKUP('Форма 1'!$F1499,'Придельники с 2022'!$B$4:$X$28,'Форма 1'!AA$8),"")</f>
        <v/>
      </c>
      <c r="K1499" s="90"/>
      <c r="L1499" s="87"/>
      <c r="M1499" s="103" t="str">
        <f>IF(ISNUMBER('Форма 1'!AD1499),'Форма 1'!$H1499*VLOOKUP('Форма 1'!$F1499,'Придельники с 2022'!$B$4:$X$28,'Форма 1'!AD$8),"")</f>
        <v/>
      </c>
      <c r="N1499" s="103" t="str">
        <f>IF(ISBLANK('Форма 1'!$AE1499),"",IF('Форма 1'!$AE1499=1,'Форма 1'!$H1499*VLOOKUP('Форма 1'!$F1499,'Придельники с 2022'!$B$4:$X$28,'Форма 1'!$AE$8,0),IF('Форма 1'!$AE1499=2,'Форма 1'!$H1499*VLOOKUP('Форма 1'!$F1499,'Придельники с 2022'!$B$4:$X$28,13,0),IF('Форма 1'!$AE1499=3,'Форма 1'!$H1499*VLOOKUP('Форма 1'!$F1499,'Придельники с 2022'!$B$4:$X$28,12,0)))))</f>
        <v/>
      </c>
      <c r="O1499" s="103">
        <f>IF(ISNUMBER('Форма 1'!AF1499),'Форма 1'!$H1499*VLOOKUP('Форма 1'!$F1499,'Придельники с 2022'!$B$4:$X$28,'Форма 1'!AF$8),"")</f>
        <v>3884683.6</v>
      </c>
      <c r="P1499" s="87"/>
      <c r="Q1499" s="103" t="str">
        <f>IF(ISNUMBER('Форма 1'!AH1499),'Форма 1'!$H1499*VLOOKUP('Форма 1'!$F1499,'Придельники с 2022'!$B$4:$X$28,'Форма 1'!AH$8),"")</f>
        <v/>
      </c>
      <c r="R1499" s="103" t="str">
        <f>IF(ISNUMBER('Форма 1'!AI1499),'Форма 1'!$H1499*VLOOKUP('Форма 1'!$F1499,'Придельники с 2022'!$B$4:$X$28,'Форма 1'!AI$8),"")</f>
        <v/>
      </c>
      <c r="S1499" s="103" t="str">
        <f>IF(ISNUMBER('Форма 1'!AJ1499),'Форма 1'!$H1499*VLOOKUP('Форма 1'!$F1499,'Придельники с 2022'!$B$4:$X$28,'Форма 1'!AJ$8),"")</f>
        <v/>
      </c>
      <c r="T1499" s="87"/>
    </row>
    <row r="1500" spans="1:20">
      <c r="A1500" s="188">
        <f t="shared" si="127"/>
        <v>63</v>
      </c>
      <c r="B1500" s="189" t="s">
        <v>584</v>
      </c>
      <c r="C1500" s="99">
        <f t="shared" si="124"/>
        <v>3900285.068</v>
      </c>
      <c r="D1500" s="103" t="str">
        <f>IF(ISNUMBER('Форма 1'!U1500),'Форма 1'!$H1500*VLOOKUP('Форма 1'!$F1500,'Придельники с 2022'!$B$4:$X$28,'Форма 1'!U$8),"")</f>
        <v/>
      </c>
      <c r="E1500" s="103" t="str">
        <f>IF(ISNUMBER('Форма 1'!V1500),'Форма 1'!$H1500*VLOOKUP('Форма 1'!$F1500,'Придельники с 2022'!$B$4:$X$28,'Форма 1'!V$8),"")</f>
        <v/>
      </c>
      <c r="F1500" s="103" t="str">
        <f>IF(ISNUMBER('Форма 1'!W1500),'Форма 1'!$H1500*VLOOKUP('Форма 1'!$F1500,'Придельники с 2022'!$B$4:$X$28,'Форма 1'!W$8),"")</f>
        <v/>
      </c>
      <c r="G1500" s="103" t="str">
        <f>IF(ISNUMBER('Форма 1'!X1500),'Форма 1'!$H1500*VLOOKUP('Форма 1'!$F1500,'Придельники с 2022'!$B$4:$X$28,'Форма 1'!X$8),"")</f>
        <v/>
      </c>
      <c r="H1500" s="103" t="str">
        <f>IF(ISNUMBER('Форма 1'!Y1500),'Форма 1'!$H1500*VLOOKUP('Форма 1'!$F1500,'Придельники с 2022'!$B$4:$X$28,'Форма 1'!Y$8),"")</f>
        <v/>
      </c>
      <c r="I1500" s="103" t="str">
        <f>IF(ISNUMBER('Форма 1'!Z1500),'Форма 1'!$H1500*VLOOKUP('Форма 1'!$F1500,'Придельники с 2022'!$B$4:$X$28,'Форма 1'!Z$8),"")</f>
        <v/>
      </c>
      <c r="J1500" s="103" t="str">
        <f>IF(ISNUMBER('Форма 1'!AA1500),'Форма 1'!$H1500*VLOOKUP('Форма 1'!$F1500,'Придельники с 2022'!$B$4:$X$28,'Форма 1'!AA$8),"")</f>
        <v/>
      </c>
      <c r="K1500" s="90"/>
      <c r="L1500" s="87"/>
      <c r="M1500" s="103" t="str">
        <f>IF(ISNUMBER('Форма 1'!AD1500),'Форма 1'!$H1500*VLOOKUP('Форма 1'!$F1500,'Придельники с 2022'!$B$4:$X$28,'Форма 1'!AD$8),"")</f>
        <v/>
      </c>
      <c r="N1500" s="103" t="str">
        <f>IF(ISBLANK('Форма 1'!$AE1500),"",IF('Форма 1'!$AE1500=1,'Форма 1'!$H1500*VLOOKUP('Форма 1'!$F1500,'Придельники с 2022'!$B$4:$X$28,'Форма 1'!$AE$8,0),IF('Форма 1'!$AE1500=2,'Форма 1'!$H1500*VLOOKUP('Форма 1'!$F1500,'Придельники с 2022'!$B$4:$X$28,13,0),IF('Форма 1'!$AE1500=3,'Форма 1'!$H1500*VLOOKUP('Форма 1'!$F1500,'Придельники с 2022'!$B$4:$X$28,12,0)))))</f>
        <v/>
      </c>
      <c r="O1500" s="103" t="str">
        <f>IF(ISNUMBER('Форма 1'!AF1500),'Форма 1'!$H1500*VLOOKUP('Форма 1'!$F1500,'Придельники с 2022'!$B$4:$X$28,'Форма 1'!AF$8),"")</f>
        <v/>
      </c>
      <c r="P1500" s="87"/>
      <c r="Q1500" s="103">
        <f>IF(ISNUMBER('Форма 1'!AH1500),'Форма 1'!$H1500*VLOOKUP('Форма 1'!$F1500,'Придельники с 2022'!$B$4:$X$28,'Форма 1'!AH$8),"")</f>
        <v>3900285.068</v>
      </c>
      <c r="R1500" s="103" t="str">
        <f>IF(ISNUMBER('Форма 1'!AI1500),'Форма 1'!$H1500*VLOOKUP('Форма 1'!$F1500,'Придельники с 2022'!$B$4:$X$28,'Форма 1'!AI$8),"")</f>
        <v/>
      </c>
      <c r="S1500" s="103" t="str">
        <f>IF(ISNUMBER('Форма 1'!AJ1500),'Форма 1'!$H1500*VLOOKUP('Форма 1'!$F1500,'Придельники с 2022'!$B$4:$X$28,'Форма 1'!AJ$8),"")</f>
        <v/>
      </c>
      <c r="T1500" s="87"/>
    </row>
    <row r="1501" spans="1:20">
      <c r="A1501" s="188">
        <f t="shared" si="127"/>
        <v>64</v>
      </c>
      <c r="B1501" s="195" t="s">
        <v>1571</v>
      </c>
      <c r="C1501" s="99">
        <f t="shared" si="124"/>
        <v>22362228.560000002</v>
      </c>
      <c r="D1501" s="103" t="str">
        <f>IF(ISNUMBER('Форма 1'!U1501),'Форма 1'!$H1501*VLOOKUP('Форма 1'!$F1501,'Придельники с 2022'!$B$4:$X$28,'Форма 1'!U$8),"")</f>
        <v/>
      </c>
      <c r="E1501" s="103" t="str">
        <f>IF(ISNUMBER('Форма 1'!V1501),'Форма 1'!$H1501*VLOOKUP('Форма 1'!$F1501,'Придельники с 2022'!$B$4:$X$28,'Форма 1'!V$8),"")</f>
        <v/>
      </c>
      <c r="F1501" s="103" t="str">
        <f>IF(ISNUMBER('Форма 1'!W1501),'Форма 1'!$H1501*VLOOKUP('Форма 1'!$F1501,'Придельники с 2022'!$B$4:$X$28,'Форма 1'!W$8),"")</f>
        <v/>
      </c>
      <c r="G1501" s="103" t="str">
        <f>IF(ISNUMBER('Форма 1'!X1501),'Форма 1'!$H1501*VLOOKUP('Форма 1'!$F1501,'Придельники с 2022'!$B$4:$X$28,'Форма 1'!X$8),"")</f>
        <v/>
      </c>
      <c r="H1501" s="103" t="str">
        <f>IF(ISNUMBER('Форма 1'!Y1501),'Форма 1'!$H1501*VLOOKUP('Форма 1'!$F1501,'Придельники с 2022'!$B$4:$X$28,'Форма 1'!Y$8),"")</f>
        <v/>
      </c>
      <c r="I1501" s="103" t="str">
        <f>IF(ISNUMBER('Форма 1'!Z1501),'Форма 1'!$H1501*VLOOKUP('Форма 1'!$F1501,'Придельники с 2022'!$B$4:$X$28,'Форма 1'!Z$8),"")</f>
        <v/>
      </c>
      <c r="J1501" s="103" t="str">
        <f>IF(ISNUMBER('Форма 1'!AA1501),'Форма 1'!$H1501*VLOOKUP('Форма 1'!$F1501,'Придельники с 2022'!$B$4:$X$28,'Форма 1'!AA$8),"")</f>
        <v/>
      </c>
      <c r="K1501" s="90"/>
      <c r="L1501" s="87"/>
      <c r="M1501" s="103">
        <f>IF(ISNUMBER('Форма 1'!AD1501),'Форма 1'!$H1501*VLOOKUP('Форма 1'!$F1501,'Придельники с 2022'!$B$4:$X$28,'Форма 1'!AD$8),"")</f>
        <v>22362228.560000002</v>
      </c>
      <c r="N1501" s="103" t="str">
        <f>IF(ISBLANK('Форма 1'!$AE1501),"",IF('Форма 1'!$AE1501=1,'Форма 1'!$H1501*VLOOKUP('Форма 1'!$F1501,'Придельники с 2022'!$B$4:$X$28,'Форма 1'!$AE$8,0),IF('Форма 1'!$AE1501=2,'Форма 1'!$H1501*VLOOKUP('Форма 1'!$F1501,'Придельники с 2022'!$B$4:$X$28,13,0),IF('Форма 1'!$AE1501=3,'Форма 1'!$H1501*VLOOKUP('Форма 1'!$F1501,'Придельники с 2022'!$B$4:$X$28,12,0)))))</f>
        <v/>
      </c>
      <c r="O1501" s="103" t="str">
        <f>IF(ISNUMBER('Форма 1'!AF1501),'Форма 1'!$H1501*VLOOKUP('Форма 1'!$F1501,'Придельники с 2022'!$B$4:$X$28,'Форма 1'!AF$8),"")</f>
        <v/>
      </c>
      <c r="P1501" s="87"/>
      <c r="Q1501" s="103" t="str">
        <f>IF(ISNUMBER('Форма 1'!AH1501),'Форма 1'!$H1501*VLOOKUP('Форма 1'!$F1501,'Придельники с 2022'!$B$4:$X$28,'Форма 1'!AH$8),"")</f>
        <v/>
      </c>
      <c r="R1501" s="103" t="str">
        <f>IF(ISNUMBER('Форма 1'!AI1501),'Форма 1'!$H1501*VLOOKUP('Форма 1'!$F1501,'Придельники с 2022'!$B$4:$X$28,'Форма 1'!AI$8),"")</f>
        <v/>
      </c>
      <c r="S1501" s="103" t="str">
        <f>IF(ISNUMBER('Форма 1'!AJ1501),'Форма 1'!$H1501*VLOOKUP('Форма 1'!$F1501,'Придельники с 2022'!$B$4:$X$28,'Форма 1'!AJ$8),"")</f>
        <v/>
      </c>
      <c r="T1501" s="87"/>
    </row>
    <row r="1502" spans="1:20">
      <c r="A1502" s="188">
        <f>A1501+1</f>
        <v>65</v>
      </c>
      <c r="B1502" s="189" t="s">
        <v>1572</v>
      </c>
      <c r="C1502" s="99">
        <f>SUM(D1502:J1502,L1502:T1502)</f>
        <v>2590336.764</v>
      </c>
      <c r="D1502" s="103">
        <f>IF(ISNUMBER('Форма 1'!U1502),'Форма 1'!$H1502*VLOOKUP('Форма 1'!$F1502,'Придельники с 2022'!$B$4:$X$28,'Форма 1'!U$8),"")</f>
        <v>562049.04599999997</v>
      </c>
      <c r="E1502" s="103" t="str">
        <f>IF(ISNUMBER('Форма 1'!V1502),'Форма 1'!$H1502*VLOOKUP('Форма 1'!$F1502,'Придельники с 2022'!$B$4:$X$28,'Форма 1'!V$8),"")</f>
        <v/>
      </c>
      <c r="F1502" s="103" t="str">
        <f>IF(ISNUMBER('Форма 1'!W1502),'Форма 1'!$H1502*VLOOKUP('Форма 1'!$F1502,'Придельники с 2022'!$B$4:$X$28,'Форма 1'!W$8),"")</f>
        <v/>
      </c>
      <c r="G1502" s="103" t="str">
        <f>IF(ISNUMBER('Форма 1'!X1502),'Форма 1'!$H1502*VLOOKUP('Форма 1'!$F1502,'Придельники с 2022'!$B$4:$X$28,'Форма 1'!X$8),"")</f>
        <v/>
      </c>
      <c r="H1502" s="103" t="str">
        <f>IF(ISNUMBER('Форма 1'!Y1502),'Форма 1'!$H1502*VLOOKUP('Форма 1'!$F1502,'Придельники с 2022'!$B$4:$X$28,'Форма 1'!Y$8),"")</f>
        <v/>
      </c>
      <c r="I1502" s="103" t="str">
        <f>IF(ISNUMBER('Форма 1'!Z1502),'Форма 1'!$H1502*VLOOKUP('Форма 1'!$F1502,'Придельники с 2022'!$B$4:$X$28,'Форма 1'!Z$8),"")</f>
        <v/>
      </c>
      <c r="J1502" s="103" t="str">
        <f>IF(ISNUMBER('Форма 1'!AA1502),'Форма 1'!$H1502*VLOOKUP('Форма 1'!$F1502,'Придельники с 2022'!$B$4:$X$28,'Форма 1'!AA$8),"")</f>
        <v/>
      </c>
      <c r="K1502" s="90"/>
      <c r="L1502" s="87"/>
      <c r="M1502" s="103" t="str">
        <f>IF(ISNUMBER('Форма 1'!AD1502),'Форма 1'!$H1502*VLOOKUP('Форма 1'!$F1502,'Придельники с 2022'!$B$4:$X$28,'Форма 1'!AD$8),"")</f>
        <v/>
      </c>
      <c r="N1502" s="103" t="str">
        <f>IF(ISBLANK('Форма 1'!$AE1502),"",IF('Форма 1'!$AE1502=1,'Форма 1'!$H1502*VLOOKUP('Форма 1'!$F1502,'Придельники с 2022'!$B$4:$X$28,'Форма 1'!$AE$8,0),IF('Форма 1'!$AE1502=2,'Форма 1'!$H1502*VLOOKUP('Форма 1'!$F1502,'Придельники с 2022'!$B$4:$X$28,13,0),IF('Форма 1'!$AE1502=3,'Форма 1'!$H1502*VLOOKUP('Форма 1'!$F1502,'Придельники с 2022'!$B$4:$X$28,12,0)))))</f>
        <v/>
      </c>
      <c r="O1502" s="103" t="str">
        <f>IF(ISNUMBER('Форма 1'!AF1502),'Форма 1'!$H1502*VLOOKUP('Форма 1'!$F1502,'Придельники с 2022'!$B$4:$X$28,'Форма 1'!AF$8),"")</f>
        <v/>
      </c>
      <c r="P1502" s="87"/>
      <c r="Q1502" s="103">
        <f>IF(ISNUMBER('Форма 1'!AH1502),'Форма 1'!$H1502*VLOOKUP('Форма 1'!$F1502,'Придельники с 2022'!$B$4:$X$28,'Форма 1'!AH$8),"")</f>
        <v>2028287.7180000001</v>
      </c>
      <c r="R1502" s="103" t="str">
        <f>IF(ISNUMBER('Форма 1'!AI1502),'Форма 1'!$H1502*VLOOKUP('Форма 1'!$F1502,'Придельники с 2022'!$B$4:$X$28,'Форма 1'!AI$8),"")</f>
        <v/>
      </c>
      <c r="S1502" s="103" t="str">
        <f>IF(ISNUMBER('Форма 1'!AJ1502),'Форма 1'!$H1502*VLOOKUP('Форма 1'!$F1502,'Придельники с 2022'!$B$4:$X$28,'Форма 1'!AJ$8),"")</f>
        <v/>
      </c>
      <c r="T1502" s="87"/>
    </row>
    <row r="1503" spans="1:20">
      <c r="A1503" s="188">
        <f>A1502+1</f>
        <v>66</v>
      </c>
      <c r="B1503" s="189" t="s">
        <v>593</v>
      </c>
      <c r="C1503" s="99">
        <f>SUM(D1503:J1503,L1503:T1503)</f>
        <v>3912490.4</v>
      </c>
      <c r="D1503" s="103">
        <f>IF(ISNUMBER('Форма 1'!U1503),'Форма 1'!$H1503*VLOOKUP('Форма 1'!$F1503,'Придельники с 2022'!$B$4:$X$28,'Форма 1'!U$8),"")</f>
        <v>3912490.4</v>
      </c>
      <c r="E1503" s="103" t="str">
        <f>IF(ISNUMBER('Форма 1'!V1503),'Форма 1'!$H1503*VLOOKUP('Форма 1'!$F1503,'Придельники с 2022'!$B$4:$X$28,'Форма 1'!V$8),"")</f>
        <v/>
      </c>
      <c r="F1503" s="103" t="str">
        <f>IF(ISNUMBER('Форма 1'!W1503),'Форма 1'!$H1503*VLOOKUP('Форма 1'!$F1503,'Придельники с 2022'!$B$4:$X$28,'Форма 1'!W$8),"")</f>
        <v/>
      </c>
      <c r="G1503" s="103" t="str">
        <f>IF(ISNUMBER('Форма 1'!X1503),'Форма 1'!$H1503*VLOOKUP('Форма 1'!$F1503,'Придельники с 2022'!$B$4:$X$28,'Форма 1'!X$8),"")</f>
        <v/>
      </c>
      <c r="H1503" s="103" t="str">
        <f>IF(ISNUMBER('Форма 1'!Y1503),'Форма 1'!$H1503*VLOOKUP('Форма 1'!$F1503,'Придельники с 2022'!$B$4:$X$28,'Форма 1'!Y$8),"")</f>
        <v/>
      </c>
      <c r="I1503" s="103" t="str">
        <f>IF(ISNUMBER('Форма 1'!Z1503),'Форма 1'!$H1503*VLOOKUP('Форма 1'!$F1503,'Придельники с 2022'!$B$4:$X$28,'Форма 1'!Z$8),"")</f>
        <v/>
      </c>
      <c r="J1503" s="103" t="str">
        <f>IF(ISNUMBER('Форма 1'!AA1503),'Форма 1'!$H1503*VLOOKUP('Форма 1'!$F1503,'Придельники с 2022'!$B$4:$X$28,'Форма 1'!AA$8),"")</f>
        <v/>
      </c>
      <c r="K1503" s="90"/>
      <c r="L1503" s="87"/>
      <c r="M1503" s="103" t="str">
        <f>IF(ISNUMBER('Форма 1'!AD1503),'Форма 1'!$H1503*VLOOKUP('Форма 1'!$F1503,'Придельники с 2022'!$B$4:$X$28,'Форма 1'!AD$8),"")</f>
        <v/>
      </c>
      <c r="N1503" s="103" t="str">
        <f>IF(ISBLANK('Форма 1'!$AE1503),"",IF('Форма 1'!$AE1503=1,'Форма 1'!$H1503*VLOOKUP('Форма 1'!$F1503,'Придельники с 2022'!$B$4:$X$28,'Форма 1'!$AE$8,0),IF('Форма 1'!$AE1503=2,'Форма 1'!$H1503*VLOOKUP('Форма 1'!$F1503,'Придельники с 2022'!$B$4:$X$28,13,0),IF('Форма 1'!$AE1503=3,'Форма 1'!$H1503*VLOOKUP('Форма 1'!$F1503,'Придельники с 2022'!$B$4:$X$28,12,0)))))</f>
        <v/>
      </c>
      <c r="O1503" s="103" t="str">
        <f>IF(ISNUMBER('Форма 1'!AF1503),'Форма 1'!$H1503*VLOOKUP('Форма 1'!$F1503,'Придельники с 2022'!$B$4:$X$28,'Форма 1'!AF$8),"")</f>
        <v/>
      </c>
      <c r="P1503" s="87"/>
      <c r="Q1503" s="103" t="str">
        <f>IF(ISNUMBER('Форма 1'!AH1503),'Форма 1'!$H1503*VLOOKUP('Форма 1'!$F1503,'Придельники с 2022'!$B$4:$X$28,'Форма 1'!AH$8),"")</f>
        <v/>
      </c>
      <c r="R1503" s="103" t="str">
        <f>IF(ISNUMBER('Форма 1'!AI1503),'Форма 1'!$H1503*VLOOKUP('Форма 1'!$F1503,'Придельники с 2022'!$B$4:$X$28,'Форма 1'!AI$8),"")</f>
        <v/>
      </c>
      <c r="S1503" s="103" t="str">
        <f>IF(ISNUMBER('Форма 1'!AJ1503),'Форма 1'!$H1503*VLOOKUP('Форма 1'!$F1503,'Придельники с 2022'!$B$4:$X$28,'Форма 1'!AJ$8),"")</f>
        <v/>
      </c>
      <c r="T1503" s="87"/>
    </row>
    <row r="1504" spans="1:20">
      <c r="A1504" s="188">
        <f>A1503+1</f>
        <v>67</v>
      </c>
      <c r="B1504" s="189" t="s">
        <v>1573</v>
      </c>
      <c r="C1504" s="99">
        <f t="shared" ref="C1504:C1577" si="131">SUM(D1504:J1504,L1504:T1504)</f>
        <v>31723492.600000001</v>
      </c>
      <c r="D1504" s="103" t="str">
        <f>IF(ISNUMBER('Форма 1'!U1504),'Форма 1'!$H1504*VLOOKUP('Форма 1'!$F1504,'Придельники с 2022'!$B$4:$X$28,'Форма 1'!U$8),"")</f>
        <v/>
      </c>
      <c r="E1504" s="103" t="str">
        <f>IF(ISNUMBER('Форма 1'!V1504),'Форма 1'!$H1504*VLOOKUP('Форма 1'!$F1504,'Придельники с 2022'!$B$4:$X$28,'Форма 1'!V$8),"")</f>
        <v/>
      </c>
      <c r="F1504" s="103" t="str">
        <f>IF(ISNUMBER('Форма 1'!W1504),'Форма 1'!$H1504*VLOOKUP('Форма 1'!$F1504,'Придельники с 2022'!$B$4:$X$28,'Форма 1'!W$8),"")</f>
        <v/>
      </c>
      <c r="G1504" s="103" t="str">
        <f>IF(ISNUMBER('Форма 1'!X1504),'Форма 1'!$H1504*VLOOKUP('Форма 1'!$F1504,'Придельники с 2022'!$B$4:$X$28,'Форма 1'!X$8),"")</f>
        <v/>
      </c>
      <c r="H1504" s="103" t="str">
        <f>IF(ISNUMBER('Форма 1'!Y1504),'Форма 1'!$H1504*VLOOKUP('Форма 1'!$F1504,'Придельники с 2022'!$B$4:$X$28,'Форма 1'!Y$8),"")</f>
        <v/>
      </c>
      <c r="I1504" s="103" t="str">
        <f>IF(ISNUMBER('Форма 1'!Z1504),'Форма 1'!$H1504*VLOOKUP('Форма 1'!$F1504,'Придельники с 2022'!$B$4:$X$28,'Форма 1'!Z$8),"")</f>
        <v/>
      </c>
      <c r="J1504" s="103" t="str">
        <f>IF(ISNUMBER('Форма 1'!AA1504),'Форма 1'!$H1504*VLOOKUP('Форма 1'!$F1504,'Придельники с 2022'!$B$4:$X$28,'Форма 1'!AA$8),"")</f>
        <v/>
      </c>
      <c r="K1504" s="90"/>
      <c r="L1504" s="87"/>
      <c r="M1504" s="103" t="str">
        <f>IF(ISNUMBER('Форма 1'!AD1504),'Форма 1'!$H1504*VLOOKUP('Форма 1'!$F1504,'Придельники с 2022'!$B$4:$X$28,'Форма 1'!AD$8),"")</f>
        <v/>
      </c>
      <c r="N1504" s="103">
        <f>IF(ISBLANK('Форма 1'!$AE1504),"",IF('Форма 1'!$AE1504=1,'Форма 1'!$H1504*VLOOKUP('Форма 1'!$F1504,'Придельники с 2022'!$B$4:$X$28,'Форма 1'!$AE$8,0),IF('Форма 1'!$AE1504=2,'Форма 1'!$H1504*VLOOKUP('Форма 1'!$F1504,'Придельники с 2022'!$B$4:$X$28,13,0),IF('Форма 1'!$AE1504=3,'Форма 1'!$H1504*VLOOKUP('Форма 1'!$F1504,'Придельники с 2022'!$B$4:$X$28,12,0)))))</f>
        <v>31723492.600000001</v>
      </c>
      <c r="O1504" s="103" t="str">
        <f>IF(ISNUMBER('Форма 1'!AF1504),'Форма 1'!$H1504*VLOOKUP('Форма 1'!$F1504,'Придельники с 2022'!$B$4:$X$28,'Форма 1'!AF$8),"")</f>
        <v/>
      </c>
      <c r="P1504" s="87"/>
      <c r="Q1504" s="103" t="str">
        <f>IF(ISNUMBER('Форма 1'!AH1504),'Форма 1'!$H1504*VLOOKUP('Форма 1'!$F1504,'Придельники с 2022'!$B$4:$X$28,'Форма 1'!AH$8),"")</f>
        <v/>
      </c>
      <c r="R1504" s="103" t="str">
        <f>IF(ISNUMBER('Форма 1'!AI1504),'Форма 1'!$H1504*VLOOKUP('Форма 1'!$F1504,'Придельники с 2022'!$B$4:$X$28,'Форма 1'!AI$8),"")</f>
        <v/>
      </c>
      <c r="S1504" s="103" t="str">
        <f>IF(ISNUMBER('Форма 1'!AJ1504),'Форма 1'!$H1504*VLOOKUP('Форма 1'!$F1504,'Придельники с 2022'!$B$4:$X$28,'Форма 1'!AJ$8),"")</f>
        <v/>
      </c>
      <c r="T1504" s="87"/>
    </row>
    <row r="1505" spans="1:20">
      <c r="A1505" s="188">
        <f t="shared" ref="A1505:A1506" si="132">A1504+1</f>
        <v>68</v>
      </c>
      <c r="B1505" s="114" t="s">
        <v>5168</v>
      </c>
      <c r="C1505" s="99">
        <f>SUM(D1505:J1505,L1505:T1505)</f>
        <v>11154306.539999999</v>
      </c>
      <c r="D1505" s="103" t="str">
        <f>IF(ISNUMBER('Форма 1'!U1505),'Форма 1'!$H1505*VLOOKUP('Форма 1'!$F1505,'Придельники с 2022'!$B$4:$X$28,'Форма 1'!U$8),"")</f>
        <v/>
      </c>
      <c r="E1505" s="103" t="str">
        <f>IF(ISNUMBER('Форма 1'!V1505),'Форма 1'!$H1505*VLOOKUP('Форма 1'!$F1505,'Придельники с 2022'!$B$4:$X$28,'Форма 1'!V$8),"")</f>
        <v/>
      </c>
      <c r="F1505" s="103" t="str">
        <f>IF(ISNUMBER('Форма 1'!W1505),'Форма 1'!$H1505*VLOOKUP('Форма 1'!$F1505,'Придельники с 2022'!$B$4:$X$28,'Форма 1'!W$8),"")</f>
        <v/>
      </c>
      <c r="G1505" s="103" t="str">
        <f>IF(ISNUMBER('Форма 1'!X1505),'Форма 1'!$H1505*VLOOKUP('Форма 1'!$F1505,'Придельники с 2022'!$B$4:$X$28,'Форма 1'!X$8),"")</f>
        <v/>
      </c>
      <c r="H1505" s="103" t="str">
        <f>IF(ISNUMBER('Форма 1'!Y1505),'Форма 1'!$H1505*VLOOKUP('Форма 1'!$F1505,'Придельники с 2022'!$B$4:$X$28,'Форма 1'!Y$8),"")</f>
        <v/>
      </c>
      <c r="I1505" s="103" t="str">
        <f>IF(ISNUMBER('Форма 1'!Z1505),'Форма 1'!$H1505*VLOOKUP('Форма 1'!$F1505,'Придельники с 2022'!$B$4:$X$28,'Форма 1'!Z$8),"")</f>
        <v/>
      </c>
      <c r="J1505" s="103" t="str">
        <f>IF(ISNUMBER('Форма 1'!AA1505),'Форма 1'!$H1505*VLOOKUP('Форма 1'!$F1505,'Придельники с 2022'!$B$4:$X$28,'Форма 1'!AA$8),"")</f>
        <v/>
      </c>
      <c r="K1505" s="90"/>
      <c r="L1505" s="87"/>
      <c r="M1505" s="103">
        <f>IF(ISNUMBER('Форма 1'!AD1505),'Форма 1'!$H1505*VLOOKUP('Форма 1'!$F1505,'Придельники с 2022'!$B$4:$X$28,'Форма 1'!AD$8),"")</f>
        <v>11154306.539999999</v>
      </c>
      <c r="N1505" s="103" t="str">
        <f>IF(ISBLANK('Форма 1'!$AE1505),"",IF('Форма 1'!$AE1505=1,'Форма 1'!$H1505*VLOOKUP('Форма 1'!$F1505,'Придельники с 2022'!$B$4:$X$28,'Форма 1'!$AE$8,0),IF('Форма 1'!$AE1505=2,'Форма 1'!$H1505*VLOOKUP('Форма 1'!$F1505,'Придельники с 2022'!$B$4:$X$28,13,0),IF('Форма 1'!$AE1505=3,'Форма 1'!$H1505*VLOOKUP('Форма 1'!$F1505,'Придельники с 2022'!$B$4:$X$28,12,0)))))</f>
        <v/>
      </c>
      <c r="O1505" s="103" t="str">
        <f>IF(ISNUMBER('Форма 1'!AF1505),'Форма 1'!$H1505*VLOOKUP('Форма 1'!$F1505,'Придельники с 2022'!$B$4:$X$28,'Форма 1'!AF$8),"")</f>
        <v/>
      </c>
      <c r="P1505" s="87"/>
      <c r="Q1505" s="103" t="str">
        <f>IF(ISNUMBER('Форма 1'!AH1505),'Форма 1'!$H1505*VLOOKUP('Форма 1'!$F1505,'Придельники с 2022'!$B$4:$X$28,'Форма 1'!AH$8),"")</f>
        <v/>
      </c>
      <c r="R1505" s="103" t="str">
        <f>IF(ISNUMBER('Форма 1'!AI1505),'Форма 1'!$H1505*VLOOKUP('Форма 1'!$F1505,'Придельники с 2022'!$B$4:$X$28,'Форма 1'!AI$8),"")</f>
        <v/>
      </c>
      <c r="S1505" s="103" t="str">
        <f>IF(ISNUMBER('Форма 1'!AJ1505),'Форма 1'!$H1505*VLOOKUP('Форма 1'!$F1505,'Придельники с 2022'!$B$4:$X$28,'Форма 1'!AJ$8),"")</f>
        <v/>
      </c>
      <c r="T1505" s="87"/>
    </row>
    <row r="1506" spans="1:20">
      <c r="A1506" s="188">
        <f t="shared" si="132"/>
        <v>69</v>
      </c>
      <c r="B1506" s="189" t="s">
        <v>1574</v>
      </c>
      <c r="C1506" s="99">
        <f t="shared" si="131"/>
        <v>10439162.3498</v>
      </c>
      <c r="D1506" s="103">
        <f>IF(ISNUMBER('Форма 1'!U1506),'Форма 1'!$H1506*VLOOKUP('Форма 1'!$F1506,'Придельники с 2022'!$B$4:$X$28,'Форма 1'!U$8),"")</f>
        <v>830409.52540000004</v>
      </c>
      <c r="E1506" s="103">
        <f>IF(ISNUMBER('Форма 1'!V1506),'Форма 1'!$H1506*VLOOKUP('Форма 1'!$F1506,'Придельники с 2022'!$B$4:$X$28,'Форма 1'!V$8),"")</f>
        <v>3975596.9896</v>
      </c>
      <c r="F1506" s="103" t="str">
        <f>IF(ISNUMBER('Форма 1'!W1506),'Форма 1'!$H1506*VLOOKUP('Форма 1'!$F1506,'Придельники с 2022'!$B$4:$X$28,'Форма 1'!W$8),"")</f>
        <v/>
      </c>
      <c r="G1506" s="103">
        <f>IF(ISNUMBER('Форма 1'!X1506),'Форма 1'!$H1506*VLOOKUP('Форма 1'!$F1506,'Придельники с 2022'!$B$4:$X$28,'Форма 1'!X$8),"")</f>
        <v>519555.31400000007</v>
      </c>
      <c r="H1506" s="103">
        <f>IF(ISNUMBER('Форма 1'!Y1506),'Форма 1'!$H1506*VLOOKUP('Форма 1'!$F1506,'Придельники с 2022'!$B$4:$X$28,'Форма 1'!Y$8),"")</f>
        <v>1368806.9100000001</v>
      </c>
      <c r="I1506" s="103">
        <f>IF(ISNUMBER('Форма 1'!Z1506),'Форма 1'!$H1506*VLOOKUP('Форма 1'!$F1506,'Придельники с 2022'!$B$4:$X$28,'Форма 1'!Z$8),"")</f>
        <v>727649.12340000004</v>
      </c>
      <c r="J1506" s="103">
        <f>IF(ISNUMBER('Форма 1'!AA1506),'Форма 1'!$H1506*VLOOKUP('Форма 1'!$F1506,'Придельники с 2022'!$B$4:$X$28,'Форма 1'!AA$8),"")</f>
        <v>1712886.452</v>
      </c>
      <c r="K1506" s="90"/>
      <c r="L1506" s="87"/>
      <c r="M1506" s="103" t="str">
        <f>IF(ISNUMBER('Форма 1'!AD1506),'Форма 1'!$H1506*VLOOKUP('Форма 1'!$F1506,'Придельники с 2022'!$B$4:$X$28,'Форма 1'!AD$8),"")</f>
        <v/>
      </c>
      <c r="N1506" s="103" t="str">
        <f>IF(ISBLANK('Форма 1'!$AE1506),"",IF('Форма 1'!$AE1506=1,'Форма 1'!$H1506*VLOOKUP('Форма 1'!$F1506,'Придельники с 2022'!$B$4:$X$28,'Форма 1'!$AE$8,0),IF('Форма 1'!$AE1506=2,'Форма 1'!$H1506*VLOOKUP('Форма 1'!$F1506,'Придельники с 2022'!$B$4:$X$28,13,0),IF('Форма 1'!$AE1506=3,'Форма 1'!$H1506*VLOOKUP('Форма 1'!$F1506,'Придельники с 2022'!$B$4:$X$28,12,0)))))</f>
        <v/>
      </c>
      <c r="O1506" s="103">
        <f>IF(ISNUMBER('Форма 1'!AF1506),'Форма 1'!$H1506*VLOOKUP('Форма 1'!$F1506,'Придельники с 2022'!$B$4:$X$28,'Форма 1'!AF$8),"")</f>
        <v>1304258.0354000002</v>
      </c>
      <c r="P1506" s="87"/>
      <c r="Q1506" s="103" t="str">
        <f>IF(ISNUMBER('Форма 1'!AH1506),'Форма 1'!$H1506*VLOOKUP('Форма 1'!$F1506,'Придельники с 2022'!$B$4:$X$28,'Форма 1'!AH$8),"")</f>
        <v/>
      </c>
      <c r="R1506" s="103" t="str">
        <f>IF(ISNUMBER('Форма 1'!AI1506),'Форма 1'!$H1506*VLOOKUP('Форма 1'!$F1506,'Придельники с 2022'!$B$4:$X$28,'Форма 1'!AI$8),"")</f>
        <v/>
      </c>
      <c r="S1506" s="103" t="str">
        <f>IF(ISNUMBER('Форма 1'!AJ1506),'Форма 1'!$H1506*VLOOKUP('Форма 1'!$F1506,'Придельники с 2022'!$B$4:$X$28,'Форма 1'!AJ$8),"")</f>
        <v/>
      </c>
      <c r="T1506" s="87"/>
    </row>
    <row r="1507" spans="1:20">
      <c r="A1507" s="188">
        <f t="shared" si="127"/>
        <v>70</v>
      </c>
      <c r="B1507" s="190" t="s">
        <v>605</v>
      </c>
      <c r="C1507" s="99">
        <f t="shared" si="131"/>
        <v>20408601.584000003</v>
      </c>
      <c r="D1507" s="103" t="str">
        <f>IF(ISNUMBER('Форма 1'!U1507),'Форма 1'!$H1507*VLOOKUP('Форма 1'!$F1507,'Придельники с 2022'!$B$4:$X$28,'Форма 1'!U$8),"")</f>
        <v/>
      </c>
      <c r="E1507" s="103" t="str">
        <f>IF(ISNUMBER('Форма 1'!V1507),'Форма 1'!$H1507*VLOOKUP('Форма 1'!$F1507,'Придельники с 2022'!$B$4:$X$28,'Форма 1'!V$8),"")</f>
        <v/>
      </c>
      <c r="F1507" s="103" t="str">
        <f>IF(ISNUMBER('Форма 1'!W1507),'Форма 1'!$H1507*VLOOKUP('Форма 1'!$F1507,'Придельники с 2022'!$B$4:$X$28,'Форма 1'!W$8),"")</f>
        <v/>
      </c>
      <c r="G1507" s="103" t="str">
        <f>IF(ISNUMBER('Форма 1'!X1507),'Форма 1'!$H1507*VLOOKUP('Форма 1'!$F1507,'Придельники с 2022'!$B$4:$X$28,'Форма 1'!X$8),"")</f>
        <v/>
      </c>
      <c r="H1507" s="103" t="str">
        <f>IF(ISNUMBER('Форма 1'!Y1507),'Форма 1'!$H1507*VLOOKUP('Форма 1'!$F1507,'Придельники с 2022'!$B$4:$X$28,'Форма 1'!Y$8),"")</f>
        <v/>
      </c>
      <c r="I1507" s="103" t="str">
        <f>IF(ISNUMBER('Форма 1'!Z1507),'Форма 1'!$H1507*VLOOKUP('Форма 1'!$F1507,'Придельники с 2022'!$B$4:$X$28,'Форма 1'!Z$8),"")</f>
        <v/>
      </c>
      <c r="J1507" s="103" t="str">
        <f>IF(ISNUMBER('Форма 1'!AA1507),'Форма 1'!$H1507*VLOOKUP('Форма 1'!$F1507,'Придельники с 2022'!$B$4:$X$28,'Форма 1'!AA$8),"")</f>
        <v/>
      </c>
      <c r="K1507" s="90"/>
      <c r="L1507" s="87"/>
      <c r="M1507" s="103">
        <f>IF(ISNUMBER('Форма 1'!AD1507),'Форма 1'!$H1507*VLOOKUP('Форма 1'!$F1507,'Придельники с 2022'!$B$4:$X$28,'Форма 1'!AD$8),"")</f>
        <v>20408601.584000003</v>
      </c>
      <c r="N1507" s="103" t="str">
        <f>IF(ISBLANK('Форма 1'!$AE1507),"",IF('Форма 1'!$AE1507=1,'Форма 1'!$H1507*VLOOKUP('Форма 1'!$F1507,'Придельники с 2022'!$B$4:$X$28,'Форма 1'!$AE$8,0),IF('Форма 1'!$AE1507=2,'Форма 1'!$H1507*VLOOKUP('Форма 1'!$F1507,'Придельники с 2022'!$B$4:$X$28,13,0),IF('Форма 1'!$AE1507=3,'Форма 1'!$H1507*VLOOKUP('Форма 1'!$F1507,'Придельники с 2022'!$B$4:$X$28,12,0)))))</f>
        <v/>
      </c>
      <c r="O1507" s="103" t="str">
        <f>IF(ISNUMBER('Форма 1'!AF1507),'Форма 1'!$H1507*VLOOKUP('Форма 1'!$F1507,'Придельники с 2022'!$B$4:$X$28,'Форма 1'!AF$8),"")</f>
        <v/>
      </c>
      <c r="P1507" s="87"/>
      <c r="Q1507" s="103" t="str">
        <f>IF(ISNUMBER('Форма 1'!AH1507),'Форма 1'!$H1507*VLOOKUP('Форма 1'!$F1507,'Придельники с 2022'!$B$4:$X$28,'Форма 1'!AH$8),"")</f>
        <v/>
      </c>
      <c r="R1507" s="103" t="str">
        <f>IF(ISNUMBER('Форма 1'!AI1507),'Форма 1'!$H1507*VLOOKUP('Форма 1'!$F1507,'Придельники с 2022'!$B$4:$X$28,'Форма 1'!AI$8),"")</f>
        <v/>
      </c>
      <c r="S1507" s="103" t="str">
        <f>IF(ISNUMBER('Форма 1'!AJ1507),'Форма 1'!$H1507*VLOOKUP('Форма 1'!$F1507,'Придельники с 2022'!$B$4:$X$28,'Форма 1'!AJ$8),"")</f>
        <v/>
      </c>
      <c r="T1507" s="87"/>
    </row>
    <row r="1508" spans="1:20">
      <c r="A1508" s="188">
        <f t="shared" si="127"/>
        <v>71</v>
      </c>
      <c r="B1508" s="194" t="s">
        <v>607</v>
      </c>
      <c r="C1508" s="99">
        <f>SUM(D1508:J1508,L1508:T1508)</f>
        <v>1476309.4032000001</v>
      </c>
      <c r="D1508" s="103" t="str">
        <f>IF(ISNUMBER('Форма 1'!U1508),'Форма 1'!$H1508*VLOOKUP('Форма 1'!$F1508,'Придельники с 2022'!$B$4:$X$28,'Форма 1'!U$8),"")</f>
        <v/>
      </c>
      <c r="E1508" s="103" t="str">
        <f>IF(ISNUMBER('Форма 1'!V1508),'Форма 1'!$H1508*VLOOKUP('Форма 1'!$F1508,'Придельники с 2022'!$B$4:$X$28,'Форма 1'!V$8),"")</f>
        <v/>
      </c>
      <c r="F1508" s="103" t="str">
        <f>IF(ISNUMBER('Форма 1'!W1508),'Форма 1'!$H1508*VLOOKUP('Форма 1'!$F1508,'Придельники с 2022'!$B$4:$X$28,'Форма 1'!W$8),"")</f>
        <v/>
      </c>
      <c r="G1508" s="103" t="str">
        <f>IF(ISNUMBER('Форма 1'!X1508),'Форма 1'!$H1508*VLOOKUP('Форма 1'!$F1508,'Придельники с 2022'!$B$4:$X$28,'Форма 1'!X$8),"")</f>
        <v/>
      </c>
      <c r="H1508" s="103" t="str">
        <f>IF(ISNUMBER('Форма 1'!Y1508),'Форма 1'!$H1508*VLOOKUP('Форма 1'!$F1508,'Придельники с 2022'!$B$4:$X$28,'Форма 1'!Y$8),"")</f>
        <v/>
      </c>
      <c r="I1508" s="103" t="str">
        <f>IF(ISNUMBER('Форма 1'!Z1508),'Форма 1'!$H1508*VLOOKUP('Форма 1'!$F1508,'Придельники с 2022'!$B$4:$X$28,'Форма 1'!Z$8),"")</f>
        <v/>
      </c>
      <c r="J1508" s="103" t="str">
        <f>IF(ISNUMBER('Форма 1'!AA1508),'Форма 1'!$H1508*VLOOKUP('Форма 1'!$F1508,'Придельники с 2022'!$B$4:$X$28,'Форма 1'!AA$8),"")</f>
        <v/>
      </c>
      <c r="K1508" s="90"/>
      <c r="L1508" s="87"/>
      <c r="M1508" s="103" t="str">
        <f>IF(ISNUMBER('Форма 1'!AD1508),'Форма 1'!$H1508*VLOOKUP('Форма 1'!$F1508,'Придельники с 2022'!$B$4:$X$28,'Форма 1'!AD$8),"")</f>
        <v/>
      </c>
      <c r="N1508" s="103" t="str">
        <f>IF(ISBLANK('Форма 1'!$AE1508),"",IF('Форма 1'!$AE1508=1,'Форма 1'!$H1508*VLOOKUP('Форма 1'!$F1508,'Придельники с 2022'!$B$4:$X$28,'Форма 1'!$AE$8,0),IF('Форма 1'!$AE1508=2,'Форма 1'!$H1508*VLOOKUP('Форма 1'!$F1508,'Придельники с 2022'!$B$4:$X$28,13,0),IF('Форма 1'!$AE1508=3,'Форма 1'!$H1508*VLOOKUP('Форма 1'!$F1508,'Придельники с 2022'!$B$4:$X$28,12,0)))))</f>
        <v/>
      </c>
      <c r="O1508" s="103" t="str">
        <f>IF(ISNUMBER('Форма 1'!AF1508),'Форма 1'!$H1508*VLOOKUP('Форма 1'!$F1508,'Придельники с 2022'!$B$4:$X$28,'Форма 1'!AF$8),"")</f>
        <v/>
      </c>
      <c r="P1508" s="87"/>
      <c r="Q1508" s="103" t="str">
        <f>IF(ISNUMBER('Форма 1'!AH1508),'Форма 1'!$H1508*VLOOKUP('Форма 1'!$F1508,'Придельники с 2022'!$B$4:$X$28,'Форма 1'!AH$8),"")</f>
        <v/>
      </c>
      <c r="R1508" s="103">
        <f>IF(ISNUMBER('Форма 1'!AI1508),'Форма 1'!$H1508*VLOOKUP('Форма 1'!$F1508,'Придельники с 2022'!$B$4:$X$28,'Форма 1'!AI$8),"")</f>
        <v>1476309.4032000001</v>
      </c>
      <c r="S1508" s="103" t="str">
        <f>IF(ISNUMBER('Форма 1'!AJ1508),'Форма 1'!$H1508*VLOOKUP('Форма 1'!$F1508,'Придельники с 2022'!$B$4:$X$28,'Форма 1'!AJ$8),"")</f>
        <v/>
      </c>
      <c r="T1508" s="87"/>
    </row>
    <row r="1509" spans="1:20">
      <c r="A1509" s="188">
        <f t="shared" si="127"/>
        <v>72</v>
      </c>
      <c r="B1509" s="189" t="s">
        <v>597</v>
      </c>
      <c r="C1509" s="99">
        <f>SUM(D1509:J1509,L1509:T1509)</f>
        <v>11037037.143000001</v>
      </c>
      <c r="D1509" s="103" t="str">
        <f>IF(ISNUMBER('Форма 1'!U1509),'Форма 1'!$H1509*VLOOKUP('Форма 1'!$F1509,'Придельники до 2021'!$B$4:$X$28,'Форма 1'!U$8),"")</f>
        <v/>
      </c>
      <c r="E1509" s="103" t="str">
        <f>IF(ISNUMBER('Форма 1'!V1509),'Форма 1'!$H1509*VLOOKUP('Форма 1'!$F1509,'Придельники до 2021'!$B$4:$X$28,'Форма 1'!V$8),"")</f>
        <v/>
      </c>
      <c r="F1509" s="103" t="str">
        <f>IF(ISNUMBER('Форма 1'!W1509),'Форма 1'!$H1509*VLOOKUP('Форма 1'!$F1509,'Придельники до 2021'!$B$4:$X$28,'Форма 1'!W$8),"")</f>
        <v/>
      </c>
      <c r="G1509" s="103" t="str">
        <f>IF(ISNUMBER('Форма 1'!X1509),'Форма 1'!$H1509*VLOOKUP('Форма 1'!$F1509,'Придельники до 2021'!$B$4:$X$28,'Форма 1'!X$8),"")</f>
        <v/>
      </c>
      <c r="H1509" s="103" t="str">
        <f>IF(ISNUMBER('Форма 1'!Y1509),'Форма 1'!$H1509*VLOOKUP('Форма 1'!$F1509,'Придельники до 2021'!$B$4:$X$28,'Форма 1'!Y$8),"")</f>
        <v/>
      </c>
      <c r="I1509" s="103" t="str">
        <f>IF(ISNUMBER('Форма 1'!Z1509),'Форма 1'!$H1509*VLOOKUP('Форма 1'!$F1509,'Придельники до 2021'!$B$4:$X$28,'Форма 1'!Z$8),"")</f>
        <v/>
      </c>
      <c r="J1509" s="103" t="str">
        <f>IF(ISNUMBER('Форма 1'!AA1509),'Форма 1'!$H1509*VLOOKUP('Форма 1'!$F1509,'Придельники до 2021'!$B$4:$X$28,'Форма 1'!AA$8),"")</f>
        <v/>
      </c>
      <c r="K1509" s="90"/>
      <c r="L1509" s="87"/>
      <c r="M1509" s="103">
        <f>IF(ISNUMBER('Форма 1'!AD1509),'Форма 1'!$H1509*VLOOKUP('Форма 1'!$F1509,'Придельники до 2021'!$B$4:$X$28,'Форма 1'!AD$8),"")</f>
        <v>11037037.143000001</v>
      </c>
      <c r="N1509" s="103" t="str">
        <f>IF(ISBLANK('Форма 1'!$AE1509),"",IF('Форма 1'!$AE1509=1,'Форма 1'!$H1509*VLOOKUP('Форма 1'!$F1509,'Придельники до 2021'!$B$4:$X$28,'Форма 1'!$AE$8,0),IF('Форма 1'!$AE1509=2,'Форма 1'!$H1509*VLOOKUP('Форма 1'!$F1509,'Придельники до 2021'!$B$4:$X$28,13,0),IF('Форма 1'!$AE1509=3,'Форма 1'!$H1509*VLOOKUP('Форма 1'!$F1509,'Придельники до 2021'!$B$4:$X$28,12,0)))))</f>
        <v/>
      </c>
      <c r="O1509" s="103" t="str">
        <f>IF(ISNUMBER('Форма 1'!AF1509),'Форма 1'!$H1509*VLOOKUP('Форма 1'!$F1509,'Придельники до 2021'!$B$4:$X$28,'Форма 1'!AF$8),"")</f>
        <v/>
      </c>
      <c r="P1509" s="87"/>
      <c r="Q1509" s="103" t="str">
        <f>IF(ISNUMBER('Форма 1'!AH1509),'Форма 1'!$H1509*VLOOKUP('Форма 1'!$F1509,'Придельники до 2021'!$B$4:$X$28,'Форма 1'!AH$8),"")</f>
        <v/>
      </c>
      <c r="R1509" s="103" t="str">
        <f>IF(ISNUMBER('Форма 1'!AI1509),'Форма 1'!$H1509*VLOOKUP('Форма 1'!$F1509,'Придельники до 2021'!$B$4:$X$28,'Форма 1'!AI$8),"")</f>
        <v/>
      </c>
      <c r="S1509" s="103" t="str">
        <f>IF(ISNUMBER('Форма 1'!AJ1509),'Форма 1'!$H1509*VLOOKUP('Форма 1'!$F1509,'Придельники до 2021'!$B$4:$X$28,'Форма 1'!AJ$8),"")</f>
        <v/>
      </c>
      <c r="T1509" s="87"/>
    </row>
    <row r="1510" spans="1:20">
      <c r="A1510" s="188">
        <f t="shared" si="127"/>
        <v>73</v>
      </c>
      <c r="B1510" s="194" t="s">
        <v>5077</v>
      </c>
      <c r="C1510" s="99">
        <f>SUM(D1510:J1510,L1510:T1510)</f>
        <v>5296461.8119999999</v>
      </c>
      <c r="D1510" s="103" t="str">
        <f>IF(ISNUMBER('Форма 1'!U1510),'Форма 1'!$H1510*VLOOKUP('Форма 1'!$F1510,'Придельники до 2021'!$B$4:$X$28,'Форма 1'!U$8),"")</f>
        <v/>
      </c>
      <c r="E1510" s="103" t="str">
        <f>IF(ISNUMBER('Форма 1'!V1510),'Форма 1'!$H1510*VLOOKUP('Форма 1'!$F1510,'Придельники до 2021'!$B$4:$X$28,'Форма 1'!V$8),"")</f>
        <v/>
      </c>
      <c r="F1510" s="103" t="str">
        <f>IF(ISNUMBER('Форма 1'!W1510),'Форма 1'!$H1510*VLOOKUP('Форма 1'!$F1510,'Придельники до 2021'!$B$4:$X$28,'Форма 1'!W$8),"")</f>
        <v/>
      </c>
      <c r="G1510" s="103" t="str">
        <f>IF(ISNUMBER('Форма 1'!X1510),'Форма 1'!$H1510*VLOOKUP('Форма 1'!$F1510,'Придельники до 2021'!$B$4:$X$28,'Форма 1'!X$8),"")</f>
        <v/>
      </c>
      <c r="H1510" s="103">
        <f>IF(ISNUMBER('Форма 1'!Y1510),'Форма 1'!$H1510*VLOOKUP('Форма 1'!$F1510,'Придельники до 2021'!$B$4:$X$28,'Форма 1'!Y$8),"")</f>
        <v>5296461.8119999999</v>
      </c>
      <c r="I1510" s="103" t="str">
        <f>IF(ISNUMBER('Форма 1'!Z1510),'Форма 1'!$H1510*VLOOKUP('Форма 1'!$F1510,'Придельники до 2021'!$B$4:$X$28,'Форма 1'!Z$8),"")</f>
        <v/>
      </c>
      <c r="J1510" s="103" t="str">
        <f>IF(ISNUMBER('Форма 1'!AA1510),'Форма 1'!$H1510*VLOOKUP('Форма 1'!$F1510,'Придельники до 2021'!$B$4:$X$28,'Форма 1'!AA$8),"")</f>
        <v/>
      </c>
      <c r="K1510" s="90"/>
      <c r="L1510" s="87"/>
      <c r="M1510" s="103" t="str">
        <f>IF(ISNUMBER('Форма 1'!AD1510),'Форма 1'!$H1510*VLOOKUP('Форма 1'!$F1510,'Придельники до 2021'!$B$4:$X$28,'Форма 1'!AD$8),"")</f>
        <v/>
      </c>
      <c r="N1510" s="103" t="str">
        <f>IF(ISBLANK('Форма 1'!$AE1510),"",IF('Форма 1'!$AE1510=1,'Форма 1'!$H1510*VLOOKUP('Форма 1'!$F1510,'Придельники до 2021'!$B$4:$X$28,'Форма 1'!$AE$8,0),IF('Форма 1'!$AE1510=2,'Форма 1'!$H1510*VLOOKUP('Форма 1'!$F1510,'Придельники до 2021'!$B$4:$X$28,13,0),IF('Форма 1'!$AE1510=3,'Форма 1'!$H1510*VLOOKUP('Форма 1'!$F1510,'Придельники до 2021'!$B$4:$X$28,12,0)))))</f>
        <v/>
      </c>
      <c r="O1510" s="103" t="str">
        <f>IF(ISNUMBER('Форма 1'!AF1510),'Форма 1'!$H1510*VLOOKUP('Форма 1'!$F1510,'Придельники до 2021'!$B$4:$X$28,'Форма 1'!AF$8),"")</f>
        <v/>
      </c>
      <c r="P1510" s="87"/>
      <c r="Q1510" s="103" t="str">
        <f>IF(ISNUMBER('Форма 1'!AH1510),'Форма 1'!$H1510*VLOOKUP('Форма 1'!$F1510,'Придельники до 2021'!$B$4:$X$28,'Форма 1'!AH$8),"")</f>
        <v/>
      </c>
      <c r="R1510" s="103" t="str">
        <f>IF(ISNUMBER('Форма 1'!AI1510),'Форма 1'!$H1510*VLOOKUP('Форма 1'!$F1510,'Придельники до 2021'!$B$4:$X$28,'Форма 1'!AI$8),"")</f>
        <v/>
      </c>
      <c r="S1510" s="103" t="str">
        <f>IF(ISNUMBER('Форма 1'!AJ1510),'Форма 1'!$H1510*VLOOKUP('Форма 1'!$F1510,'Придельники до 2021'!$B$4:$X$28,'Форма 1'!AJ$8),"")</f>
        <v/>
      </c>
      <c r="T1510" s="87"/>
    </row>
    <row r="1511" spans="1:20">
      <c r="A1511" s="188">
        <f t="shared" si="127"/>
        <v>74</v>
      </c>
      <c r="B1511" s="194" t="s">
        <v>5078</v>
      </c>
      <c r="C1511" s="99">
        <f>SUM(D1511:J1511,L1511:T1511)</f>
        <v>5325577.6399999997</v>
      </c>
      <c r="D1511" s="103" t="str">
        <f>IF(ISNUMBER('Форма 1'!U1511),'Форма 1'!$H1511*VLOOKUP('Форма 1'!$F1511,'Придельники до 2021'!$B$4:$X$28,'Форма 1'!U$8),"")</f>
        <v/>
      </c>
      <c r="E1511" s="103" t="str">
        <f>IF(ISNUMBER('Форма 1'!V1511),'Форма 1'!$H1511*VLOOKUP('Форма 1'!$F1511,'Придельники до 2021'!$B$4:$X$28,'Форма 1'!V$8),"")</f>
        <v/>
      </c>
      <c r="F1511" s="103" t="str">
        <f>IF(ISNUMBER('Форма 1'!W1511),'Форма 1'!$H1511*VLOOKUP('Форма 1'!$F1511,'Придельники до 2021'!$B$4:$X$28,'Форма 1'!W$8),"")</f>
        <v/>
      </c>
      <c r="G1511" s="103" t="str">
        <f>IF(ISNUMBER('Форма 1'!X1511),'Форма 1'!$H1511*VLOOKUP('Форма 1'!$F1511,'Придельники до 2021'!$B$4:$X$28,'Форма 1'!X$8),"")</f>
        <v/>
      </c>
      <c r="H1511" s="103">
        <f>IF(ISNUMBER('Форма 1'!Y1511),'Форма 1'!$H1511*VLOOKUP('Форма 1'!$F1511,'Придельники до 2021'!$B$4:$X$28,'Форма 1'!Y$8),"")</f>
        <v>5325577.6399999997</v>
      </c>
      <c r="I1511" s="103" t="str">
        <f>IF(ISNUMBER('Форма 1'!Z1511),'Форма 1'!$H1511*VLOOKUP('Форма 1'!$F1511,'Придельники до 2021'!$B$4:$X$28,'Форма 1'!Z$8),"")</f>
        <v/>
      </c>
      <c r="J1511" s="103" t="str">
        <f>IF(ISNUMBER('Форма 1'!AA1511),'Форма 1'!$H1511*VLOOKUP('Форма 1'!$F1511,'Придельники до 2021'!$B$4:$X$28,'Форма 1'!AA$8),"")</f>
        <v/>
      </c>
      <c r="K1511" s="90"/>
      <c r="L1511" s="87"/>
      <c r="M1511" s="103" t="str">
        <f>IF(ISNUMBER('Форма 1'!AD1511),'Форма 1'!$H1511*VLOOKUP('Форма 1'!$F1511,'Придельники до 2021'!$B$4:$X$28,'Форма 1'!AD$8),"")</f>
        <v/>
      </c>
      <c r="N1511" s="103" t="str">
        <f>IF(ISBLANK('Форма 1'!$AE1511),"",IF('Форма 1'!$AE1511=1,'Форма 1'!$H1511*VLOOKUP('Форма 1'!$F1511,'Придельники до 2021'!$B$4:$X$28,'Форма 1'!$AE$8,0),IF('Форма 1'!$AE1511=2,'Форма 1'!$H1511*VLOOKUP('Форма 1'!$F1511,'Придельники до 2021'!$B$4:$X$28,13,0),IF('Форма 1'!$AE1511=3,'Форма 1'!$H1511*VLOOKUP('Форма 1'!$F1511,'Придельники до 2021'!$B$4:$X$28,12,0)))))</f>
        <v/>
      </c>
      <c r="O1511" s="103" t="str">
        <f>IF(ISNUMBER('Форма 1'!AF1511),'Форма 1'!$H1511*VLOOKUP('Форма 1'!$F1511,'Придельники до 2021'!$B$4:$X$28,'Форма 1'!AF$8),"")</f>
        <v/>
      </c>
      <c r="P1511" s="87"/>
      <c r="Q1511" s="103" t="str">
        <f>IF(ISNUMBER('Форма 1'!AH1511),'Форма 1'!$H1511*VLOOKUP('Форма 1'!$F1511,'Придельники до 2021'!$B$4:$X$28,'Форма 1'!AH$8),"")</f>
        <v/>
      </c>
      <c r="R1511" s="103" t="str">
        <f>IF(ISNUMBER('Форма 1'!AI1511),'Форма 1'!$H1511*VLOOKUP('Форма 1'!$F1511,'Придельники до 2021'!$B$4:$X$28,'Форма 1'!AI$8),"")</f>
        <v/>
      </c>
      <c r="S1511" s="103" t="str">
        <f>IF(ISNUMBER('Форма 1'!AJ1511),'Форма 1'!$H1511*VLOOKUP('Форма 1'!$F1511,'Придельники до 2021'!$B$4:$X$28,'Форма 1'!AJ$8),"")</f>
        <v/>
      </c>
      <c r="T1511" s="87"/>
    </row>
    <row r="1512" spans="1:20">
      <c r="A1512" s="188">
        <f t="shared" si="127"/>
        <v>75</v>
      </c>
      <c r="B1512" s="194" t="s">
        <v>5106</v>
      </c>
      <c r="C1512" s="99">
        <f>SUM(D1512:J1512,L1512:T1512)</f>
        <v>5645466.6179999998</v>
      </c>
      <c r="D1512" s="103" t="str">
        <f>IF(ISNUMBER('Форма 1'!U1512),'Форма 1'!$H1512*VLOOKUP('Форма 1'!$F1512,'Придельники до 2021'!$B$4:$X$28,'Форма 1'!U$8),"")</f>
        <v/>
      </c>
      <c r="E1512" s="103" t="str">
        <f>IF(ISNUMBER('Форма 1'!V1512),'Форма 1'!$H1512*VLOOKUP('Форма 1'!$F1512,'Придельники до 2021'!$B$4:$X$28,'Форма 1'!V$8),"")</f>
        <v/>
      </c>
      <c r="F1512" s="103" t="str">
        <f>IF(ISNUMBER('Форма 1'!W1512),'Форма 1'!$H1512*VLOOKUP('Форма 1'!$F1512,'Придельники до 2021'!$B$4:$X$28,'Форма 1'!W$8),"")</f>
        <v/>
      </c>
      <c r="G1512" s="103" t="str">
        <f>IF(ISNUMBER('Форма 1'!X1512),'Форма 1'!$H1512*VLOOKUP('Форма 1'!$F1512,'Придельники до 2021'!$B$4:$X$28,'Форма 1'!X$8),"")</f>
        <v/>
      </c>
      <c r="H1512" s="103">
        <f>IF(ISNUMBER('Форма 1'!Y1512),'Форма 1'!$H1512*VLOOKUP('Форма 1'!$F1512,'Придельники до 2021'!$B$4:$X$28,'Форма 1'!Y$8),"")</f>
        <v>5645466.6179999998</v>
      </c>
      <c r="I1512" s="103" t="str">
        <f>IF(ISNUMBER('Форма 1'!Z1512),'Форма 1'!$H1512*VLOOKUP('Форма 1'!$F1512,'Придельники до 2021'!$B$4:$X$28,'Форма 1'!Z$8),"")</f>
        <v/>
      </c>
      <c r="J1512" s="103" t="str">
        <f>IF(ISNUMBER('Форма 1'!AA1512),'Форма 1'!$H1512*VLOOKUP('Форма 1'!$F1512,'Придельники до 2021'!$B$4:$X$28,'Форма 1'!AA$8),"")</f>
        <v/>
      </c>
      <c r="K1512" s="90"/>
      <c r="L1512" s="87"/>
      <c r="M1512" s="103" t="str">
        <f>IF(ISNUMBER('Форма 1'!AD1512),'Форма 1'!$H1512*VLOOKUP('Форма 1'!$F1512,'Придельники до 2021'!$B$4:$X$28,'Форма 1'!AD$8),"")</f>
        <v/>
      </c>
      <c r="N1512" s="103" t="str">
        <f>IF(ISBLANK('Форма 1'!$AE1512),"",IF('Форма 1'!$AE1512=1,'Форма 1'!$H1512*VLOOKUP('Форма 1'!$F1512,'Придельники до 2021'!$B$4:$X$28,'Форма 1'!$AE$8,0),IF('Форма 1'!$AE1512=2,'Форма 1'!$H1512*VLOOKUP('Форма 1'!$F1512,'Придельники до 2021'!$B$4:$X$28,13,0),IF('Форма 1'!$AE1512=3,'Форма 1'!$H1512*VLOOKUP('Форма 1'!$F1512,'Придельники до 2021'!$B$4:$X$28,12,0)))))</f>
        <v/>
      </c>
      <c r="O1512" s="103" t="str">
        <f>IF(ISNUMBER('Форма 1'!AF1512),'Форма 1'!$H1512*VLOOKUP('Форма 1'!$F1512,'Придельники до 2021'!$B$4:$X$28,'Форма 1'!AF$8),"")</f>
        <v/>
      </c>
      <c r="P1512" s="87"/>
      <c r="Q1512" s="103" t="str">
        <f>IF(ISNUMBER('Форма 1'!AH1512),'Форма 1'!$H1512*VLOOKUP('Форма 1'!$F1512,'Придельники до 2021'!$B$4:$X$28,'Форма 1'!AH$8),"")</f>
        <v/>
      </c>
      <c r="R1512" s="103" t="str">
        <f>IF(ISNUMBER('Форма 1'!AI1512),'Форма 1'!$H1512*VLOOKUP('Форма 1'!$F1512,'Придельники до 2021'!$B$4:$X$28,'Форма 1'!AI$8),"")</f>
        <v/>
      </c>
      <c r="S1512" s="103" t="str">
        <f>IF(ISNUMBER('Форма 1'!AJ1512),'Форма 1'!$H1512*VLOOKUP('Форма 1'!$F1512,'Придельники до 2021'!$B$4:$X$28,'Форма 1'!AJ$8),"")</f>
        <v/>
      </c>
      <c r="T1512" s="87"/>
    </row>
    <row r="1513" spans="1:20">
      <c r="A1513" s="188">
        <f t="shared" si="127"/>
        <v>76</v>
      </c>
      <c r="B1513" s="190" t="s">
        <v>1575</v>
      </c>
      <c r="C1513" s="99">
        <f t="shared" si="131"/>
        <v>2778508.92</v>
      </c>
      <c r="D1513" s="103" t="str">
        <f>IF(ISNUMBER('Форма 1'!U1513),'Форма 1'!$H1513*VLOOKUP('Форма 1'!$F1513,'Придельники с 2022'!$B$4:$X$28,'Форма 1'!U$8),"")</f>
        <v/>
      </c>
      <c r="E1513" s="103" t="str">
        <f>IF(ISNUMBER('Форма 1'!V1513),'Форма 1'!$H1513*VLOOKUP('Форма 1'!$F1513,'Придельники с 2022'!$B$4:$X$28,'Форма 1'!V$8),"")</f>
        <v/>
      </c>
      <c r="F1513" s="103" t="str">
        <f>IF(ISNUMBER('Форма 1'!W1513),'Форма 1'!$H1513*VLOOKUP('Форма 1'!$F1513,'Придельники с 2022'!$B$4:$X$28,'Форма 1'!W$8),"")</f>
        <v/>
      </c>
      <c r="G1513" s="103" t="str">
        <f>IF(ISNUMBER('Форма 1'!X1513),'Форма 1'!$H1513*VLOOKUP('Форма 1'!$F1513,'Придельники с 2022'!$B$4:$X$28,'Форма 1'!X$8),"")</f>
        <v/>
      </c>
      <c r="H1513" s="103" t="str">
        <f>IF(ISNUMBER('Форма 1'!Y1513),'Форма 1'!$H1513*VLOOKUP('Форма 1'!$F1513,'Придельники с 2022'!$B$4:$X$28,'Форма 1'!Y$8),"")</f>
        <v/>
      </c>
      <c r="I1513" s="103" t="str">
        <f>IF(ISNUMBER('Форма 1'!Z1513),'Форма 1'!$H1513*VLOOKUP('Форма 1'!$F1513,'Придельники с 2022'!$B$4:$X$28,'Форма 1'!Z$8),"")</f>
        <v/>
      </c>
      <c r="J1513" s="103" t="str">
        <f>IF(ISNUMBER('Форма 1'!AA1513),'Форма 1'!$H1513*VLOOKUP('Форма 1'!$F1513,'Придельники с 2022'!$B$4:$X$28,'Форма 1'!AA$8),"")</f>
        <v/>
      </c>
      <c r="K1513" s="90">
        <v>1</v>
      </c>
      <c r="L1513" s="87">
        <f>2778508.92*K1513</f>
        <v>2778508.92</v>
      </c>
      <c r="M1513" s="103" t="str">
        <f>IF(ISNUMBER('Форма 1'!AD1513),'Форма 1'!$H1513*VLOOKUP('Форма 1'!$F1513,'Придельники с 2022'!$B$4:$X$28,'Форма 1'!AD$8),"")</f>
        <v/>
      </c>
      <c r="N1513" s="103" t="str">
        <f>IF(ISBLANK('Форма 1'!$AE1513),"",IF('Форма 1'!$AE1513=1,'Форма 1'!$H1513*VLOOKUP('Форма 1'!$F1513,'Придельники с 2022'!$B$4:$X$28,'Форма 1'!$AE$8,0),IF('Форма 1'!$AE1513=2,'Форма 1'!$H1513*VLOOKUP('Форма 1'!$F1513,'Придельники с 2022'!$B$4:$X$28,13,0),IF('Форма 1'!$AE1513=3,'Форма 1'!$H1513*VLOOKUP('Форма 1'!$F1513,'Придельники с 2022'!$B$4:$X$28,12,0)))))</f>
        <v/>
      </c>
      <c r="O1513" s="103" t="str">
        <f>IF(ISNUMBER('Форма 1'!AF1513),'Форма 1'!$H1513*VLOOKUP('Форма 1'!$F1513,'Придельники с 2022'!$B$4:$X$28,'Форма 1'!AF$8),"")</f>
        <v/>
      </c>
      <c r="P1513" s="87"/>
      <c r="Q1513" s="103" t="str">
        <f>IF(ISNUMBER('Форма 1'!AH1513),'Форма 1'!$H1513*VLOOKUP('Форма 1'!$F1513,'Придельники с 2022'!$B$4:$X$28,'Форма 1'!AH$8),"")</f>
        <v/>
      </c>
      <c r="R1513" s="103" t="str">
        <f>IF(ISNUMBER('Форма 1'!AI1513),'Форма 1'!$H1513*VLOOKUP('Форма 1'!$F1513,'Придельники с 2022'!$B$4:$X$28,'Форма 1'!AI$8),"")</f>
        <v/>
      </c>
      <c r="S1513" s="103" t="str">
        <f>IF(ISNUMBER('Форма 1'!AJ1513),'Форма 1'!$H1513*VLOOKUP('Форма 1'!$F1513,'Придельники с 2022'!$B$4:$X$28,'Форма 1'!AJ$8),"")</f>
        <v/>
      </c>
      <c r="T1513" s="87"/>
    </row>
    <row r="1514" spans="1:20">
      <c r="A1514" s="188">
        <f t="shared" si="127"/>
        <v>77</v>
      </c>
      <c r="B1514" s="189" t="s">
        <v>1576</v>
      </c>
      <c r="C1514" s="99">
        <f t="shared" si="131"/>
        <v>14724582.834000001</v>
      </c>
      <c r="D1514" s="103" t="str">
        <f>IF(ISNUMBER('Форма 1'!U1514),'Форма 1'!$H1514*VLOOKUP('Форма 1'!$F1514,'Придельники с 2022'!$B$4:$X$28,'Форма 1'!U$8),"")</f>
        <v/>
      </c>
      <c r="E1514" s="103">
        <f>IF(ISNUMBER('Форма 1'!V1514),'Форма 1'!$H1514*VLOOKUP('Форма 1'!$F1514,'Придельники с 2022'!$B$4:$X$28,'Форма 1'!V$8),"")</f>
        <v>10953327.684</v>
      </c>
      <c r="F1514" s="103" t="str">
        <f>IF(ISNUMBER('Форма 1'!W1514),'Форма 1'!$H1514*VLOOKUP('Форма 1'!$F1514,'Придельники с 2022'!$B$4:$X$28,'Форма 1'!W$8),"")</f>
        <v/>
      </c>
      <c r="G1514" s="103" t="str">
        <f>IF(ISNUMBER('Форма 1'!X1514),'Форма 1'!$H1514*VLOOKUP('Форма 1'!$F1514,'Придельники с 2022'!$B$4:$X$28,'Форма 1'!X$8),"")</f>
        <v/>
      </c>
      <c r="H1514" s="103">
        <f>IF(ISNUMBER('Форма 1'!Y1514),'Форма 1'!$H1514*VLOOKUP('Форма 1'!$F1514,'Придельники с 2022'!$B$4:$X$28,'Форма 1'!Y$8),"")</f>
        <v>3771255.1500000004</v>
      </c>
      <c r="I1514" s="103" t="str">
        <f>IF(ISNUMBER('Форма 1'!Z1514),'Форма 1'!$H1514*VLOOKUP('Форма 1'!$F1514,'Придельники с 2022'!$B$4:$X$28,'Форма 1'!Z$8),"")</f>
        <v/>
      </c>
      <c r="J1514" s="103" t="str">
        <f>IF(ISNUMBER('Форма 1'!AA1514),'Форма 1'!$H1514*VLOOKUP('Форма 1'!$F1514,'Придельники с 2022'!$B$4:$X$28,'Форма 1'!AA$8),"")</f>
        <v/>
      </c>
      <c r="K1514" s="92"/>
      <c r="L1514" s="88"/>
      <c r="M1514" s="103" t="str">
        <f>IF(ISNUMBER('Форма 1'!AD1514),'Форма 1'!$H1514*VLOOKUP('Форма 1'!$F1514,'Придельники с 2022'!$B$4:$X$28,'Форма 1'!AD$8),"")</f>
        <v/>
      </c>
      <c r="N1514" s="103" t="str">
        <f>IF(ISBLANK('Форма 1'!$AE1514),"",IF('Форма 1'!$AE1514=1,'Форма 1'!$H1514*VLOOKUP('Форма 1'!$F1514,'Придельники с 2022'!$B$4:$X$28,'Форма 1'!$AE$8,0),IF('Форма 1'!$AE1514=2,'Форма 1'!$H1514*VLOOKUP('Форма 1'!$F1514,'Придельники с 2022'!$B$4:$X$28,13,0),IF('Форма 1'!$AE1514=3,'Форма 1'!$H1514*VLOOKUP('Форма 1'!$F1514,'Придельники с 2022'!$B$4:$X$28,12,0)))))</f>
        <v/>
      </c>
      <c r="O1514" s="103" t="str">
        <f>IF(ISNUMBER('Форма 1'!AF1514),'Форма 1'!$H1514*VLOOKUP('Форма 1'!$F1514,'Придельники с 2022'!$B$4:$X$28,'Форма 1'!AF$8),"")</f>
        <v/>
      </c>
      <c r="P1514" s="88"/>
      <c r="Q1514" s="103" t="str">
        <f>IF(ISNUMBER('Форма 1'!AH1514),'Форма 1'!$H1514*VLOOKUP('Форма 1'!$F1514,'Придельники с 2022'!$B$4:$X$28,'Форма 1'!AH$8),"")</f>
        <v/>
      </c>
      <c r="R1514" s="103" t="str">
        <f>IF(ISNUMBER('Форма 1'!AI1514),'Форма 1'!$H1514*VLOOKUP('Форма 1'!$F1514,'Придельники с 2022'!$B$4:$X$28,'Форма 1'!AI$8),"")</f>
        <v/>
      </c>
      <c r="S1514" s="103" t="str">
        <f>IF(ISNUMBER('Форма 1'!AJ1514),'Форма 1'!$H1514*VLOOKUP('Форма 1'!$F1514,'Придельники с 2022'!$B$4:$X$28,'Форма 1'!AJ$8),"")</f>
        <v/>
      </c>
      <c r="T1514" s="88"/>
    </row>
    <row r="1515" spans="1:20">
      <c r="A1515" s="188">
        <f t="shared" si="127"/>
        <v>78</v>
      </c>
      <c r="B1515" s="189" t="s">
        <v>1577</v>
      </c>
      <c r="C1515" s="99">
        <f t="shared" si="131"/>
        <v>2596706.25</v>
      </c>
      <c r="D1515" s="103" t="str">
        <f>IF(ISNUMBER('Форма 1'!U1515),'Форма 1'!$H1515*VLOOKUP('Форма 1'!$F1515,'Придельники с 2022'!$B$4:$X$28,'Форма 1'!U$8),"")</f>
        <v/>
      </c>
      <c r="E1515" s="103" t="str">
        <f>IF(ISNUMBER('Форма 1'!V1515),'Форма 1'!$H1515*VLOOKUP('Форма 1'!$F1515,'Придельники с 2022'!$B$4:$X$28,'Форма 1'!V$8),"")</f>
        <v/>
      </c>
      <c r="F1515" s="103" t="str">
        <f>IF(ISNUMBER('Форма 1'!W1515),'Форма 1'!$H1515*VLOOKUP('Форма 1'!$F1515,'Придельники с 2022'!$B$4:$X$28,'Форма 1'!W$8),"")</f>
        <v/>
      </c>
      <c r="G1515" s="103">
        <f>IF(ISNUMBER('Форма 1'!X1515),'Форма 1'!$H1515*VLOOKUP('Форма 1'!$F1515,'Придельники с 2022'!$B$4:$X$28,'Форма 1'!X$8),"")</f>
        <v>265600.43</v>
      </c>
      <c r="H1515" s="103" t="str">
        <f>IF(ISNUMBER('Форма 1'!Y1515),'Форма 1'!$H1515*VLOOKUP('Форма 1'!$F1515,'Придельники с 2022'!$B$4:$X$28,'Форма 1'!Y$8),"")</f>
        <v/>
      </c>
      <c r="I1515" s="103">
        <f>IF(ISNUMBER('Форма 1'!Z1515),'Форма 1'!$H1515*VLOOKUP('Форма 1'!$F1515,'Придельники с 2022'!$B$4:$X$28,'Форма 1'!Z$8),"")</f>
        <v>453210.04</v>
      </c>
      <c r="J1515" s="103" t="str">
        <f>IF(ISNUMBER('Форма 1'!AA1515),'Форма 1'!$H1515*VLOOKUP('Форма 1'!$F1515,'Придельники с 2022'!$B$4:$X$28,'Форма 1'!AA$8),"")</f>
        <v/>
      </c>
      <c r="K1515" s="90"/>
      <c r="L1515" s="87"/>
      <c r="M1515" s="103" t="str">
        <f>IF(ISNUMBER('Форма 1'!AD1515),'Форма 1'!$H1515*VLOOKUP('Форма 1'!$F1515,'Придельники с 2022'!$B$4:$X$28,'Форма 1'!AD$8),"")</f>
        <v/>
      </c>
      <c r="N1515" s="103" t="str">
        <f>IF(ISBLANK('Форма 1'!$AE1515),"",IF('Форма 1'!$AE1515=1,'Форма 1'!$H1515*VLOOKUP('Форма 1'!$F1515,'Придельники с 2022'!$B$4:$X$28,'Форма 1'!$AE$8,0),IF('Форма 1'!$AE1515=2,'Форма 1'!$H1515*VLOOKUP('Форма 1'!$F1515,'Придельники с 2022'!$B$4:$X$28,13,0),IF('Форма 1'!$AE1515=3,'Форма 1'!$H1515*VLOOKUP('Форма 1'!$F1515,'Придельники с 2022'!$B$4:$X$28,12,0)))))</f>
        <v/>
      </c>
      <c r="O1515" s="103" t="str">
        <f>IF(ISNUMBER('Форма 1'!AF1515),'Форма 1'!$H1515*VLOOKUP('Форма 1'!$F1515,'Придельники с 2022'!$B$4:$X$28,'Форма 1'!AF$8),"")</f>
        <v/>
      </c>
      <c r="P1515" s="87"/>
      <c r="Q1515" s="103">
        <f>IF(ISNUMBER('Форма 1'!AH1515),'Форма 1'!$H1515*VLOOKUP('Форма 1'!$F1515,'Придельники с 2022'!$B$4:$X$28,'Форма 1'!AH$8),"")</f>
        <v>1877895.7800000003</v>
      </c>
      <c r="R1515" s="103" t="str">
        <f>IF(ISNUMBER('Форма 1'!AI1515),'Форма 1'!$H1515*VLOOKUP('Форма 1'!$F1515,'Придельники с 2022'!$B$4:$X$28,'Форма 1'!AI$8),"")</f>
        <v/>
      </c>
      <c r="S1515" s="103" t="str">
        <f>IF(ISNUMBER('Форма 1'!AJ1515),'Форма 1'!$H1515*VLOOKUP('Форма 1'!$F1515,'Придельники с 2022'!$B$4:$X$28,'Форма 1'!AJ$8),"")</f>
        <v/>
      </c>
      <c r="T1515" s="87"/>
    </row>
    <row r="1516" spans="1:20">
      <c r="A1516" s="188">
        <f>A1515+1</f>
        <v>79</v>
      </c>
      <c r="B1516" s="194" t="s">
        <v>5174</v>
      </c>
      <c r="C1516" s="99">
        <f>SUM(D1516:J1516,L1516:T1516)</f>
        <v>38096899.138999999</v>
      </c>
      <c r="D1516" s="103" t="str">
        <f>IF(ISNUMBER('Форма 1'!U1516),'Форма 1'!$H1516*VLOOKUP('Форма 1'!$F1516,'Придельники с 2022'!$B$4:$X$28,'Форма 1'!U$8),"")</f>
        <v/>
      </c>
      <c r="E1516" s="103" t="str">
        <f>IF(ISNUMBER('Форма 1'!V1516),'Форма 1'!$H1516*VLOOKUP('Форма 1'!$F1516,'Придельники с 2022'!$B$4:$X$28,'Форма 1'!V$8),"")</f>
        <v/>
      </c>
      <c r="F1516" s="103" t="str">
        <f>IF(ISNUMBER('Форма 1'!W1516),'Форма 1'!$H1516*VLOOKUP('Форма 1'!$F1516,'Придельники с 2022'!$B$4:$X$28,'Форма 1'!W$8),"")</f>
        <v/>
      </c>
      <c r="G1516" s="103" t="str">
        <f>IF(ISNUMBER('Форма 1'!X1516),'Форма 1'!$H1516*VLOOKUP('Форма 1'!$F1516,'Придельники с 2022'!$B$4:$X$28,'Форма 1'!X$8),"")</f>
        <v/>
      </c>
      <c r="H1516" s="103" t="str">
        <f>IF(ISNUMBER('Форма 1'!Y1516),'Форма 1'!$H1516*VLOOKUP('Форма 1'!$F1516,'Придельники с 2022'!$B$4:$X$28,'Форма 1'!Y$8),"")</f>
        <v/>
      </c>
      <c r="I1516" s="103" t="str">
        <f>IF(ISNUMBER('Форма 1'!Z1516),'Форма 1'!$H1516*VLOOKUP('Форма 1'!$F1516,'Придельники с 2022'!$B$4:$X$28,'Форма 1'!Z$8),"")</f>
        <v/>
      </c>
      <c r="J1516" s="103" t="str">
        <f>IF(ISNUMBER('Форма 1'!AA1516),'Форма 1'!$H1516*VLOOKUP('Форма 1'!$F1516,'Придельники с 2022'!$B$4:$X$28,'Форма 1'!AA$8),"")</f>
        <v/>
      </c>
      <c r="K1516" s="90"/>
      <c r="L1516" s="87"/>
      <c r="M1516" s="103">
        <f>IF(ISNUMBER('Форма 1'!AD1516),'Форма 1'!$H1516*VLOOKUP('Форма 1'!$F1516,'Придельники с 2022'!$B$4:$X$28,'Форма 1'!AD$8),"")</f>
        <v>38096899.138999999</v>
      </c>
      <c r="N1516" s="103" t="str">
        <f>IF(ISBLANK('Форма 1'!$AE1516),"",IF('Форма 1'!$AE1516=1,'Форма 1'!$H1516*VLOOKUP('Форма 1'!$F1516,'Придельники с 2022'!$B$4:$X$28,'Форма 1'!$AE$8,0),IF('Форма 1'!$AE1516=2,'Форма 1'!$H1516*VLOOKUP('Форма 1'!$F1516,'Придельники с 2022'!$B$4:$X$28,13,0),IF('Форма 1'!$AE1516=3,'Форма 1'!$H1516*VLOOKUP('Форма 1'!$F1516,'Придельники с 2022'!$B$4:$X$28,12,0)))))</f>
        <v/>
      </c>
      <c r="O1516" s="103" t="str">
        <f>IF(ISNUMBER('Форма 1'!AF1516),'Форма 1'!$H1516*VLOOKUP('Форма 1'!$F1516,'Придельники с 2022'!$B$4:$X$28,'Форма 1'!AF$8),"")</f>
        <v/>
      </c>
      <c r="P1516" s="87"/>
      <c r="Q1516" s="103" t="str">
        <f>IF(ISNUMBER('Форма 1'!AH1516),'Форма 1'!$H1516*VLOOKUP('Форма 1'!$F1516,'Придельники с 2022'!$B$4:$X$28,'Форма 1'!AH$8),"")</f>
        <v/>
      </c>
      <c r="R1516" s="103" t="str">
        <f>IF(ISNUMBER('Форма 1'!AI1516),'Форма 1'!$H1516*VLOOKUP('Форма 1'!$F1516,'Придельники с 2022'!$B$4:$X$28,'Форма 1'!AI$8),"")</f>
        <v/>
      </c>
      <c r="S1516" s="103" t="str">
        <f>IF(ISNUMBER('Форма 1'!AJ1516),'Форма 1'!$H1516*VLOOKUP('Форма 1'!$F1516,'Придельники с 2022'!$B$4:$X$28,'Форма 1'!AJ$8),"")</f>
        <v/>
      </c>
      <c r="T1516" s="87"/>
    </row>
    <row r="1517" spans="1:20">
      <c r="A1517" s="188">
        <f>A1516+1</f>
        <v>80</v>
      </c>
      <c r="B1517" s="194" t="s">
        <v>5108</v>
      </c>
      <c r="C1517" s="99">
        <f>SUM(D1517:J1517,L1517:T1517)</f>
        <v>15761816.810999999</v>
      </c>
      <c r="D1517" s="103" t="str">
        <f>IF(ISNUMBER('Форма 1'!U1517),'Форма 1'!$H1517*VLOOKUP('Форма 1'!$F1517,'Придельники с 2022'!$B$4:$X$28,'Форма 1'!U$8),"")</f>
        <v/>
      </c>
      <c r="E1517" s="103" t="str">
        <f>IF(ISNUMBER('Форма 1'!V1517),'Форма 1'!$H1517*VLOOKUP('Форма 1'!$F1517,'Придельники с 2022'!$B$4:$X$28,'Форма 1'!V$8),"")</f>
        <v/>
      </c>
      <c r="F1517" s="103" t="str">
        <f>IF(ISNUMBER('Форма 1'!W1517),'Форма 1'!$H1517*VLOOKUP('Форма 1'!$F1517,'Придельники с 2022'!$B$4:$X$28,'Форма 1'!W$8),"")</f>
        <v/>
      </c>
      <c r="G1517" s="103" t="str">
        <f>IF(ISNUMBER('Форма 1'!X1517),'Форма 1'!$H1517*VLOOKUP('Форма 1'!$F1517,'Придельники с 2022'!$B$4:$X$28,'Форма 1'!X$8),"")</f>
        <v/>
      </c>
      <c r="H1517" s="103" t="str">
        <f>IF(ISNUMBER('Форма 1'!Y1517),'Форма 1'!$H1517*VLOOKUP('Форма 1'!$F1517,'Придельники с 2022'!$B$4:$X$28,'Форма 1'!Y$8),"")</f>
        <v/>
      </c>
      <c r="I1517" s="103" t="str">
        <f>IF(ISNUMBER('Форма 1'!Z1517),'Форма 1'!$H1517*VLOOKUP('Форма 1'!$F1517,'Придельники с 2022'!$B$4:$X$28,'Форма 1'!Z$8),"")</f>
        <v/>
      </c>
      <c r="J1517" s="103" t="str">
        <f>IF(ISNUMBER('Форма 1'!AA1517),'Форма 1'!$H1517*VLOOKUP('Форма 1'!$F1517,'Придельники с 2022'!$B$4:$X$28,'Форма 1'!AA$8),"")</f>
        <v/>
      </c>
      <c r="K1517" s="90"/>
      <c r="L1517" s="87"/>
      <c r="M1517" s="103">
        <f>IF(ISNUMBER('Форма 1'!AD1517),'Форма 1'!$H1517*VLOOKUP('Форма 1'!$F1517,'Придельники с 2022'!$B$4:$X$28,'Форма 1'!AD$8),"")</f>
        <v>15761816.810999999</v>
      </c>
      <c r="N1517" s="103" t="str">
        <f>IF(ISBLANK('Форма 1'!$AE1517),"",IF('Форма 1'!$AE1517=1,'Форма 1'!$H1517*VLOOKUP('Форма 1'!$F1517,'Придельники с 2022'!$B$4:$X$28,'Форма 1'!$AE$8,0),IF('Форма 1'!$AE1517=2,'Форма 1'!$H1517*VLOOKUP('Форма 1'!$F1517,'Придельники с 2022'!$B$4:$X$28,13,0),IF('Форма 1'!$AE1517=3,'Форма 1'!$H1517*VLOOKUP('Форма 1'!$F1517,'Придельники с 2022'!$B$4:$X$28,12,0)))))</f>
        <v/>
      </c>
      <c r="O1517" s="103" t="str">
        <f>IF(ISNUMBER('Форма 1'!AF1517),'Форма 1'!$H1517*VLOOKUP('Форма 1'!$F1517,'Придельники с 2022'!$B$4:$X$28,'Форма 1'!AF$8),"")</f>
        <v/>
      </c>
      <c r="P1517" s="87"/>
      <c r="Q1517" s="103" t="str">
        <f>IF(ISNUMBER('Форма 1'!AH1517),'Форма 1'!$H1517*VLOOKUP('Форма 1'!$F1517,'Придельники с 2022'!$B$4:$X$28,'Форма 1'!AH$8),"")</f>
        <v/>
      </c>
      <c r="R1517" s="103" t="str">
        <f>IF(ISNUMBER('Форма 1'!AI1517),'Форма 1'!$H1517*VLOOKUP('Форма 1'!$F1517,'Придельники с 2022'!$B$4:$X$28,'Форма 1'!AI$8),"")</f>
        <v/>
      </c>
      <c r="S1517" s="103" t="str">
        <f>IF(ISNUMBER('Форма 1'!AJ1517),'Форма 1'!$H1517*VLOOKUP('Форма 1'!$F1517,'Придельники с 2022'!$B$4:$X$28,'Форма 1'!AJ$8),"")</f>
        <v/>
      </c>
      <c r="T1517" s="87"/>
    </row>
    <row r="1518" spans="1:20">
      <c r="A1518" s="188">
        <f t="shared" si="127"/>
        <v>81</v>
      </c>
      <c r="B1518" s="189" t="s">
        <v>1578</v>
      </c>
      <c r="C1518" s="99">
        <f>SUM(D1518:J1518,L1518:T1518)</f>
        <v>15968130.864</v>
      </c>
      <c r="D1518" s="103" t="str">
        <f>IF(ISNUMBER('Форма 1'!U1518),'Форма 1'!$H1518*VLOOKUP('Форма 1'!$F1518,'Придельники с 2022'!$B$4:$X$28,'Форма 1'!U$8),"")</f>
        <v/>
      </c>
      <c r="E1518" s="103" t="str">
        <f>IF(ISNUMBER('Форма 1'!V1518),'Форма 1'!$H1518*VLOOKUP('Форма 1'!$F1518,'Придельники с 2022'!$B$4:$X$28,'Форма 1'!V$8),"")</f>
        <v/>
      </c>
      <c r="F1518" s="103" t="str">
        <f>IF(ISNUMBER('Форма 1'!W1518),'Форма 1'!$H1518*VLOOKUP('Форма 1'!$F1518,'Придельники с 2022'!$B$4:$X$28,'Форма 1'!W$8),"")</f>
        <v/>
      </c>
      <c r="G1518" s="103" t="str">
        <f>IF(ISNUMBER('Форма 1'!X1518),'Форма 1'!$H1518*VLOOKUP('Форма 1'!$F1518,'Придельники с 2022'!$B$4:$X$28,'Форма 1'!X$8),"")</f>
        <v/>
      </c>
      <c r="H1518" s="103" t="str">
        <f>IF(ISNUMBER('Форма 1'!Y1518),'Форма 1'!$H1518*VLOOKUP('Форма 1'!$F1518,'Придельники с 2022'!$B$4:$X$28,'Форма 1'!Y$8),"")</f>
        <v/>
      </c>
      <c r="I1518" s="103" t="str">
        <f>IF(ISNUMBER('Форма 1'!Z1518),'Форма 1'!$H1518*VLOOKUP('Форма 1'!$F1518,'Придельники с 2022'!$B$4:$X$28,'Форма 1'!Z$8),"")</f>
        <v/>
      </c>
      <c r="J1518" s="103" t="str">
        <f>IF(ISNUMBER('Форма 1'!AA1518),'Форма 1'!$H1518*VLOOKUP('Форма 1'!$F1518,'Придельники с 2022'!$B$4:$X$28,'Форма 1'!AA$8),"")</f>
        <v/>
      </c>
      <c r="K1518" s="92"/>
      <c r="L1518" s="88"/>
      <c r="M1518" s="103">
        <f>IF(ISNUMBER('Форма 1'!AD1518),'Форма 1'!$H1518*VLOOKUP('Форма 1'!$F1518,'Придельники с 2022'!$B$4:$X$28,'Форма 1'!AD$8),"")</f>
        <v>15968130.864</v>
      </c>
      <c r="N1518" s="103" t="str">
        <f>IF(ISBLANK('Форма 1'!$AE1518),"",IF('Форма 1'!$AE1518=1,'Форма 1'!$H1518*VLOOKUP('Форма 1'!$F1518,'Придельники с 2022'!$B$4:$X$28,'Форма 1'!$AE$8,0),IF('Форма 1'!$AE1518=2,'Форма 1'!$H1518*VLOOKUP('Форма 1'!$F1518,'Придельники с 2022'!$B$4:$X$28,13,0),IF('Форма 1'!$AE1518=3,'Форма 1'!$H1518*VLOOKUP('Форма 1'!$F1518,'Придельники с 2022'!$B$4:$X$28,12,0)))))</f>
        <v/>
      </c>
      <c r="O1518" s="103" t="str">
        <f>IF(ISNUMBER('Форма 1'!AF1518),'Форма 1'!$H1518*VLOOKUP('Форма 1'!$F1518,'Придельники с 2022'!$B$4:$X$28,'Форма 1'!AF$8),"")</f>
        <v/>
      </c>
      <c r="P1518" s="88"/>
      <c r="Q1518" s="103" t="str">
        <f>IF(ISNUMBER('Форма 1'!AH1518),'Форма 1'!$H1518*VLOOKUP('Форма 1'!$F1518,'Придельники с 2022'!$B$4:$X$28,'Форма 1'!AH$8),"")</f>
        <v/>
      </c>
      <c r="R1518" s="103" t="str">
        <f>IF(ISNUMBER('Форма 1'!AI1518),'Форма 1'!$H1518*VLOOKUP('Форма 1'!$F1518,'Придельники с 2022'!$B$4:$X$28,'Форма 1'!AI$8),"")</f>
        <v/>
      </c>
      <c r="S1518" s="103" t="str">
        <f>IF(ISNUMBER('Форма 1'!AJ1518),'Форма 1'!$H1518*VLOOKUP('Форма 1'!$F1518,'Придельники с 2022'!$B$4:$X$28,'Форма 1'!AJ$8),"")</f>
        <v/>
      </c>
      <c r="T1518" s="88"/>
    </row>
    <row r="1519" spans="1:20">
      <c r="A1519" s="188">
        <f>A1518+1</f>
        <v>82</v>
      </c>
      <c r="B1519" s="194" t="s">
        <v>632</v>
      </c>
      <c r="C1519" s="99">
        <f>SUM(D1519:J1519,L1519:T1519)</f>
        <v>3283103.8169999998</v>
      </c>
      <c r="D1519" s="103" t="str">
        <f>IF(ISNUMBER('Форма 1'!U1519),'Форма 1'!$H1519*VLOOKUP('Форма 1'!$F1519,'Придельники с 2022'!$B$4:$X$28,'Форма 1'!U$8),"")</f>
        <v/>
      </c>
      <c r="E1519" s="103" t="str">
        <f>IF(ISNUMBER('Форма 1'!V1519),'Форма 1'!$H1519*VLOOKUP('Форма 1'!$F1519,'Придельники с 2022'!$B$4:$X$28,'Форма 1'!V$8),"")</f>
        <v/>
      </c>
      <c r="F1519" s="103" t="str">
        <f>IF(ISNUMBER('Форма 1'!W1519),'Форма 1'!$H1519*VLOOKUP('Форма 1'!$F1519,'Придельники с 2022'!$B$4:$X$28,'Форма 1'!W$8),"")</f>
        <v/>
      </c>
      <c r="G1519" s="103" t="str">
        <f>IF(ISNUMBER('Форма 1'!X1519),'Форма 1'!$H1519*VLOOKUP('Форма 1'!$F1519,'Придельники с 2022'!$B$4:$X$28,'Форма 1'!X$8),"")</f>
        <v/>
      </c>
      <c r="H1519" s="103" t="str">
        <f>IF(ISNUMBER('Форма 1'!Y1519),'Форма 1'!$H1519*VLOOKUP('Форма 1'!$F1519,'Придельники с 2022'!$B$4:$X$28,'Форма 1'!Y$8),"")</f>
        <v/>
      </c>
      <c r="I1519" s="103">
        <f>IF(ISNUMBER('Форма 1'!Z1519),'Форма 1'!$H1519*VLOOKUP('Форма 1'!$F1519,'Придельники с 2022'!$B$4:$X$28,'Форма 1'!Z$8),"")</f>
        <v>3283103.8169999998</v>
      </c>
      <c r="J1519" s="103" t="str">
        <f>IF(ISNUMBER('Форма 1'!AA1519),'Форма 1'!$H1519*VLOOKUP('Форма 1'!$F1519,'Придельники с 2022'!$B$4:$X$28,'Форма 1'!AA$8),"")</f>
        <v/>
      </c>
      <c r="K1519" s="92"/>
      <c r="L1519" s="88"/>
      <c r="M1519" s="103" t="str">
        <f>IF(ISNUMBER('Форма 1'!AD1519),'Форма 1'!$H1519*VLOOKUP('Форма 1'!$F1519,'Придельники с 2022'!$B$4:$X$28,'Форма 1'!AD$8),"")</f>
        <v/>
      </c>
      <c r="N1519" s="103" t="str">
        <f>IF(ISBLANK('Форма 1'!$AE1519),"",IF('Форма 1'!$AE1519=1,'Форма 1'!$H1519*VLOOKUP('Форма 1'!$F1519,'Придельники с 2022'!$B$4:$X$28,'Форма 1'!$AE$8,0),IF('Форма 1'!$AE1519=2,'Форма 1'!$H1519*VLOOKUP('Форма 1'!$F1519,'Придельники с 2022'!$B$4:$X$28,13,0),IF('Форма 1'!$AE1519=3,'Форма 1'!$H1519*VLOOKUP('Форма 1'!$F1519,'Придельники с 2022'!$B$4:$X$28,12,0)))))</f>
        <v/>
      </c>
      <c r="O1519" s="103" t="str">
        <f>IF(ISNUMBER('Форма 1'!AF1519),'Форма 1'!$H1519*VLOOKUP('Форма 1'!$F1519,'Придельники с 2022'!$B$4:$X$28,'Форма 1'!AF$8),"")</f>
        <v/>
      </c>
      <c r="P1519" s="88"/>
      <c r="Q1519" s="103" t="str">
        <f>IF(ISNUMBER('Форма 1'!AH1519),'Форма 1'!$H1519*VLOOKUP('Форма 1'!$F1519,'Придельники с 2022'!$B$4:$X$28,'Форма 1'!AH$8),"")</f>
        <v/>
      </c>
      <c r="R1519" s="103" t="str">
        <f>IF(ISNUMBER('Форма 1'!AI1519),'Форма 1'!$H1519*VLOOKUP('Форма 1'!$F1519,'Придельники с 2022'!$B$4:$X$28,'Форма 1'!AI$8),"")</f>
        <v/>
      </c>
      <c r="S1519" s="103" t="str">
        <f>IF(ISNUMBER('Форма 1'!AJ1519),'Форма 1'!$H1519*VLOOKUP('Форма 1'!$F1519,'Придельники с 2022'!$B$4:$X$28,'Форма 1'!AJ$8),"")</f>
        <v/>
      </c>
      <c r="T1519" s="88"/>
    </row>
    <row r="1520" spans="1:20">
      <c r="A1520" s="188">
        <f>A1781+1</f>
        <v>83</v>
      </c>
      <c r="B1520" s="189" t="s">
        <v>1580</v>
      </c>
      <c r="C1520" s="99">
        <f t="shared" si="131"/>
        <v>1674036.8959999999</v>
      </c>
      <c r="D1520" s="103" t="str">
        <f>IF(ISNUMBER('Форма 1'!U1520),'Форма 1'!$H1520*VLOOKUP('Форма 1'!$F1520,'Придельники с 2022'!$B$4:$X$28,'Форма 1'!U$8),"")</f>
        <v/>
      </c>
      <c r="E1520" s="103" t="str">
        <f>IF(ISNUMBER('Форма 1'!V1520),'Форма 1'!$H1520*VLOOKUP('Форма 1'!$F1520,'Придельники с 2022'!$B$4:$X$28,'Форма 1'!V$8),"")</f>
        <v/>
      </c>
      <c r="F1520" s="103" t="str">
        <f>IF(ISNUMBER('Форма 1'!W1520),'Форма 1'!$H1520*VLOOKUP('Форма 1'!$F1520,'Придельники с 2022'!$B$4:$X$28,'Форма 1'!W$8),"")</f>
        <v/>
      </c>
      <c r="G1520" s="103">
        <f>IF(ISNUMBER('Форма 1'!X1520),'Форма 1'!$H1520*VLOOKUP('Форма 1'!$F1520,'Придельники с 2022'!$B$4:$X$28,'Форма 1'!X$8),"")</f>
        <v>1674036.8959999999</v>
      </c>
      <c r="H1520" s="103" t="str">
        <f>IF(ISNUMBER('Форма 1'!Y1520),'Форма 1'!$H1520*VLOOKUP('Форма 1'!$F1520,'Придельники с 2022'!$B$4:$X$28,'Форма 1'!Y$8),"")</f>
        <v/>
      </c>
      <c r="I1520" s="103" t="str">
        <f>IF(ISNUMBER('Форма 1'!Z1520),'Форма 1'!$H1520*VLOOKUP('Форма 1'!$F1520,'Придельники с 2022'!$B$4:$X$28,'Форма 1'!Z$8),"")</f>
        <v/>
      </c>
      <c r="J1520" s="103" t="str">
        <f>IF(ISNUMBER('Форма 1'!AA1520),'Форма 1'!$H1520*VLOOKUP('Форма 1'!$F1520,'Придельники с 2022'!$B$4:$X$28,'Форма 1'!AA$8),"")</f>
        <v/>
      </c>
      <c r="K1520" s="90"/>
      <c r="L1520" s="87"/>
      <c r="M1520" s="103" t="str">
        <f>IF(ISNUMBER('Форма 1'!AD1520),'Форма 1'!$H1520*VLOOKUP('Форма 1'!$F1520,'Придельники с 2022'!$B$4:$X$28,'Форма 1'!AD$8),"")</f>
        <v/>
      </c>
      <c r="N1520" s="103" t="str">
        <f>IF(ISBLANK('Форма 1'!$AE1520),"",IF('Форма 1'!$AE1520=1,'Форма 1'!$H1520*VLOOKUP('Форма 1'!$F1520,'Придельники с 2022'!$B$4:$X$28,'Форма 1'!$AE$8,0),IF('Форма 1'!$AE1520=2,'Форма 1'!$H1520*VLOOKUP('Форма 1'!$F1520,'Придельники с 2022'!$B$4:$X$28,13,0),IF('Форма 1'!$AE1520=3,'Форма 1'!$H1520*VLOOKUP('Форма 1'!$F1520,'Придельники с 2022'!$B$4:$X$28,12,0)))))</f>
        <v/>
      </c>
      <c r="O1520" s="103" t="str">
        <f>IF(ISNUMBER('Форма 1'!AF1520),'Форма 1'!$H1520*VLOOKUP('Форма 1'!$F1520,'Придельники с 2022'!$B$4:$X$28,'Форма 1'!AF$8),"")</f>
        <v/>
      </c>
      <c r="P1520" s="87"/>
      <c r="Q1520" s="103" t="str">
        <f>IF(ISNUMBER('Форма 1'!AH1520),'Форма 1'!$H1520*VLOOKUP('Форма 1'!$F1520,'Придельники с 2022'!$B$4:$X$28,'Форма 1'!AH$8),"")</f>
        <v/>
      </c>
      <c r="R1520" s="103" t="str">
        <f>IF(ISNUMBER('Форма 1'!AI1520),'Форма 1'!$H1520*VLOOKUP('Форма 1'!$F1520,'Придельники с 2022'!$B$4:$X$28,'Форма 1'!AI$8),"")</f>
        <v/>
      </c>
      <c r="S1520" s="103" t="str">
        <f>IF(ISNUMBER('Форма 1'!AJ1520),'Форма 1'!$H1520*VLOOKUP('Форма 1'!$F1520,'Придельники с 2022'!$B$4:$X$28,'Форма 1'!AJ$8),"")</f>
        <v/>
      </c>
      <c r="T1520" s="87"/>
    </row>
    <row r="1521" spans="1:20">
      <c r="A1521" s="188">
        <f t="shared" si="127"/>
        <v>84</v>
      </c>
      <c r="B1521" s="189" t="s">
        <v>1581</v>
      </c>
      <c r="C1521" s="99">
        <f t="shared" si="131"/>
        <v>5893306.2719999999</v>
      </c>
      <c r="D1521" s="103" t="str">
        <f>IF(ISNUMBER('Форма 1'!U1521),'Форма 1'!$H1521*VLOOKUP('Форма 1'!$F1521,'Придельники с 2022'!$B$4:$X$28,'Форма 1'!U$8),"")</f>
        <v/>
      </c>
      <c r="E1521" s="103" t="str">
        <f>IF(ISNUMBER('Форма 1'!V1521),'Форма 1'!$H1521*VLOOKUP('Форма 1'!$F1521,'Придельники с 2022'!$B$4:$X$28,'Форма 1'!V$8),"")</f>
        <v/>
      </c>
      <c r="F1521" s="103" t="str">
        <f>IF(ISNUMBER('Форма 1'!W1521),'Форма 1'!$H1521*VLOOKUP('Форма 1'!$F1521,'Придельники с 2022'!$B$4:$X$28,'Форма 1'!W$8),"")</f>
        <v/>
      </c>
      <c r="G1521" s="103" t="str">
        <f>IF(ISNUMBER('Форма 1'!X1521),'Форма 1'!$H1521*VLOOKUP('Форма 1'!$F1521,'Придельники с 2022'!$B$4:$X$28,'Форма 1'!X$8),"")</f>
        <v/>
      </c>
      <c r="H1521" s="103" t="str">
        <f>IF(ISNUMBER('Форма 1'!Y1521),'Форма 1'!$H1521*VLOOKUP('Форма 1'!$F1521,'Придельники с 2022'!$B$4:$X$28,'Форма 1'!Y$8),"")</f>
        <v/>
      </c>
      <c r="I1521" s="103" t="str">
        <f>IF(ISNUMBER('Форма 1'!Z1521),'Форма 1'!$H1521*VLOOKUP('Форма 1'!$F1521,'Придельники с 2022'!$B$4:$X$28,'Форма 1'!Z$8),"")</f>
        <v/>
      </c>
      <c r="J1521" s="103" t="str">
        <f>IF(ISNUMBER('Форма 1'!AA1521),'Форма 1'!$H1521*VLOOKUP('Форма 1'!$F1521,'Придельники с 2022'!$B$4:$X$28,'Форма 1'!AA$8),"")</f>
        <v/>
      </c>
      <c r="K1521" s="90"/>
      <c r="L1521" s="87"/>
      <c r="M1521" s="103">
        <f>IF(ISNUMBER('Форма 1'!AD1521),'Форма 1'!$H1521*VLOOKUP('Форма 1'!$F1521,'Придельники с 2022'!$B$4:$X$28,'Форма 1'!AD$8),"")</f>
        <v>5893306.2719999999</v>
      </c>
      <c r="N1521" s="103" t="str">
        <f>IF(ISBLANK('Форма 1'!$AE1521),"",IF('Форма 1'!$AE1521=1,'Форма 1'!$H1521*VLOOKUP('Форма 1'!$F1521,'Придельники с 2022'!$B$4:$X$28,'Форма 1'!$AE$8,0),IF('Форма 1'!$AE1521=2,'Форма 1'!$H1521*VLOOKUP('Форма 1'!$F1521,'Придельники с 2022'!$B$4:$X$28,13,0),IF('Форма 1'!$AE1521=3,'Форма 1'!$H1521*VLOOKUP('Форма 1'!$F1521,'Придельники с 2022'!$B$4:$X$28,12,0)))))</f>
        <v/>
      </c>
      <c r="O1521" s="103" t="str">
        <f>IF(ISNUMBER('Форма 1'!AF1521),'Форма 1'!$H1521*VLOOKUP('Форма 1'!$F1521,'Придельники с 2022'!$B$4:$X$28,'Форма 1'!AF$8),"")</f>
        <v/>
      </c>
      <c r="P1521" s="87"/>
      <c r="Q1521" s="103" t="str">
        <f>IF(ISNUMBER('Форма 1'!AH1521),'Форма 1'!$H1521*VLOOKUP('Форма 1'!$F1521,'Придельники с 2022'!$B$4:$X$28,'Форма 1'!AH$8),"")</f>
        <v/>
      </c>
      <c r="R1521" s="103" t="str">
        <f>IF(ISNUMBER('Форма 1'!AI1521),'Форма 1'!$H1521*VLOOKUP('Форма 1'!$F1521,'Придельники с 2022'!$B$4:$X$28,'Форма 1'!AI$8),"")</f>
        <v/>
      </c>
      <c r="S1521" s="103" t="str">
        <f>IF(ISNUMBER('Форма 1'!AJ1521),'Форма 1'!$H1521*VLOOKUP('Форма 1'!$F1521,'Придельники с 2022'!$B$4:$X$28,'Форма 1'!AJ$8),"")</f>
        <v/>
      </c>
      <c r="T1521" s="87"/>
    </row>
    <row r="1522" spans="1:20">
      <c r="A1522" s="188">
        <f t="shared" si="127"/>
        <v>85</v>
      </c>
      <c r="B1522" s="189" t="s">
        <v>675</v>
      </c>
      <c r="C1522" s="99">
        <f t="shared" si="131"/>
        <v>568112.25</v>
      </c>
      <c r="D1522" s="103" t="str">
        <f>IF(ISNUMBER('Форма 1'!U1522),'Форма 1'!$H1522*VLOOKUP('Форма 1'!$F1522,'Придельники с 2022'!$B$4:$X$28,'Форма 1'!U$8),"")</f>
        <v/>
      </c>
      <c r="E1522" s="103" t="str">
        <f>IF(ISNUMBER('Форма 1'!V1522),'Форма 1'!$H1522*VLOOKUP('Форма 1'!$F1522,'Придельники с 2022'!$B$4:$X$28,'Форма 1'!V$8),"")</f>
        <v/>
      </c>
      <c r="F1522" s="103" t="str">
        <f>IF(ISNUMBER('Форма 1'!W1522),'Форма 1'!$H1522*VLOOKUP('Форма 1'!$F1522,'Придельники с 2022'!$B$4:$X$28,'Форма 1'!W$8),"")</f>
        <v/>
      </c>
      <c r="G1522" s="103">
        <f>IF(ISNUMBER('Форма 1'!X1522),'Форма 1'!$H1522*VLOOKUP('Форма 1'!$F1522,'Придельники с 2022'!$B$4:$X$28,'Форма 1'!X$8),"")</f>
        <v>568112.25</v>
      </c>
      <c r="H1522" s="103" t="str">
        <f>IF(ISNUMBER('Форма 1'!Y1522),'Форма 1'!$H1522*VLOOKUP('Форма 1'!$F1522,'Придельники с 2022'!$B$4:$X$28,'Форма 1'!Y$8),"")</f>
        <v/>
      </c>
      <c r="I1522" s="103" t="str">
        <f>IF(ISNUMBER('Форма 1'!Z1522),'Форма 1'!$H1522*VLOOKUP('Форма 1'!$F1522,'Придельники с 2022'!$B$4:$X$28,'Форма 1'!Z$8),"")</f>
        <v/>
      </c>
      <c r="J1522" s="103" t="str">
        <f>IF(ISNUMBER('Форма 1'!AA1522),'Форма 1'!$H1522*VLOOKUP('Форма 1'!$F1522,'Придельники с 2022'!$B$4:$X$28,'Форма 1'!AA$8),"")</f>
        <v/>
      </c>
      <c r="K1522" s="90"/>
      <c r="L1522" s="87"/>
      <c r="M1522" s="103" t="str">
        <f>IF(ISNUMBER('Форма 1'!AD1522),'Форма 1'!$H1522*VLOOKUP('Форма 1'!$F1522,'Придельники с 2022'!$B$4:$X$28,'Форма 1'!AD$8),"")</f>
        <v/>
      </c>
      <c r="N1522" s="103" t="str">
        <f>IF(ISBLANK('Форма 1'!$AE1522),"",IF('Форма 1'!$AE1522=1,'Форма 1'!$H1522*VLOOKUP('Форма 1'!$F1522,'Придельники с 2022'!$B$4:$X$28,'Форма 1'!$AE$8,0),IF('Форма 1'!$AE1522=2,'Форма 1'!$H1522*VLOOKUP('Форма 1'!$F1522,'Придельники с 2022'!$B$4:$X$28,13,0),IF('Форма 1'!$AE1522=3,'Форма 1'!$H1522*VLOOKUP('Форма 1'!$F1522,'Придельники с 2022'!$B$4:$X$28,12,0)))))</f>
        <v/>
      </c>
      <c r="O1522" s="103" t="str">
        <f>IF(ISNUMBER('Форма 1'!AF1522),'Форма 1'!$H1522*VLOOKUP('Форма 1'!$F1522,'Придельники с 2022'!$B$4:$X$28,'Форма 1'!AF$8),"")</f>
        <v/>
      </c>
      <c r="P1522" s="87"/>
      <c r="Q1522" s="103" t="str">
        <f>IF(ISNUMBER('Форма 1'!AH1522),'Форма 1'!$H1522*VLOOKUP('Форма 1'!$F1522,'Придельники с 2022'!$B$4:$X$28,'Форма 1'!AH$8),"")</f>
        <v/>
      </c>
      <c r="R1522" s="103" t="str">
        <f>IF(ISNUMBER('Форма 1'!AI1522),'Форма 1'!$H1522*VLOOKUP('Форма 1'!$F1522,'Придельники с 2022'!$B$4:$X$28,'Форма 1'!AI$8),"")</f>
        <v/>
      </c>
      <c r="S1522" s="103" t="str">
        <f>IF(ISNUMBER('Форма 1'!AJ1522),'Форма 1'!$H1522*VLOOKUP('Форма 1'!$F1522,'Придельники с 2022'!$B$4:$X$28,'Форма 1'!AJ$8),"")</f>
        <v/>
      </c>
      <c r="T1522" s="87"/>
    </row>
    <row r="1523" spans="1:20">
      <c r="A1523" s="188">
        <f t="shared" si="127"/>
        <v>86</v>
      </c>
      <c r="B1523" s="189" t="s">
        <v>1582</v>
      </c>
      <c r="C1523" s="99">
        <f t="shared" si="131"/>
        <v>838758.00000000012</v>
      </c>
      <c r="D1523" s="103" t="str">
        <f>IF(ISNUMBER('Форма 1'!U1523),'Форма 1'!$H1523*VLOOKUP('Форма 1'!$F1523,'Придельники с 2022'!$B$4:$X$28,'Форма 1'!U$8),"")</f>
        <v/>
      </c>
      <c r="E1523" s="103" t="str">
        <f>IF(ISNUMBER('Форма 1'!V1523),'Форма 1'!$H1523*VLOOKUP('Форма 1'!$F1523,'Придельники с 2022'!$B$4:$X$28,'Форма 1'!V$8),"")</f>
        <v/>
      </c>
      <c r="F1523" s="103" t="str">
        <f>IF(ISNUMBER('Форма 1'!W1523),'Форма 1'!$H1523*VLOOKUP('Форма 1'!$F1523,'Придельники с 2022'!$B$4:$X$28,'Форма 1'!W$8),"")</f>
        <v/>
      </c>
      <c r="G1523" s="103">
        <f>IF(ISNUMBER('Форма 1'!X1523),'Форма 1'!$H1523*VLOOKUP('Форма 1'!$F1523,'Придельники с 2022'!$B$4:$X$28,'Форма 1'!X$8),"")</f>
        <v>838758.00000000012</v>
      </c>
      <c r="H1523" s="103" t="str">
        <f>IF(ISNUMBER('Форма 1'!Y1523),'Форма 1'!$H1523*VLOOKUP('Форма 1'!$F1523,'Придельники с 2022'!$B$4:$X$28,'Форма 1'!Y$8),"")</f>
        <v/>
      </c>
      <c r="I1523" s="103" t="str">
        <f>IF(ISNUMBER('Форма 1'!Z1523),'Форма 1'!$H1523*VLOOKUP('Форма 1'!$F1523,'Придельники с 2022'!$B$4:$X$28,'Форма 1'!Z$8),"")</f>
        <v/>
      </c>
      <c r="J1523" s="103" t="str">
        <f>IF(ISNUMBER('Форма 1'!AA1523),'Форма 1'!$H1523*VLOOKUP('Форма 1'!$F1523,'Придельники с 2022'!$B$4:$X$28,'Форма 1'!AA$8),"")</f>
        <v/>
      </c>
      <c r="K1523" s="90"/>
      <c r="L1523" s="87"/>
      <c r="M1523" s="103" t="str">
        <f>IF(ISNUMBER('Форма 1'!AD1523),'Форма 1'!$H1523*VLOOKUP('Форма 1'!$F1523,'Придельники с 2022'!$B$4:$X$28,'Форма 1'!AD$8),"")</f>
        <v/>
      </c>
      <c r="N1523" s="103" t="str">
        <f>IF(ISBLANK('Форма 1'!$AE1523),"",IF('Форма 1'!$AE1523=1,'Форма 1'!$H1523*VLOOKUP('Форма 1'!$F1523,'Придельники с 2022'!$B$4:$X$28,'Форма 1'!$AE$8,0),IF('Форма 1'!$AE1523=2,'Форма 1'!$H1523*VLOOKUP('Форма 1'!$F1523,'Придельники с 2022'!$B$4:$X$28,13,0),IF('Форма 1'!$AE1523=3,'Форма 1'!$H1523*VLOOKUP('Форма 1'!$F1523,'Придельники с 2022'!$B$4:$X$28,12,0)))))</f>
        <v/>
      </c>
      <c r="O1523" s="103" t="str">
        <f>IF(ISNUMBER('Форма 1'!AF1523),'Форма 1'!$H1523*VLOOKUP('Форма 1'!$F1523,'Придельники с 2022'!$B$4:$X$28,'Форма 1'!AF$8),"")</f>
        <v/>
      </c>
      <c r="P1523" s="87"/>
      <c r="Q1523" s="103" t="str">
        <f>IF(ISNUMBER('Форма 1'!AH1523),'Форма 1'!$H1523*VLOOKUP('Форма 1'!$F1523,'Придельники с 2022'!$B$4:$X$28,'Форма 1'!AH$8),"")</f>
        <v/>
      </c>
      <c r="R1523" s="103" t="str">
        <f>IF(ISNUMBER('Форма 1'!AI1523),'Форма 1'!$H1523*VLOOKUP('Форма 1'!$F1523,'Придельники с 2022'!$B$4:$X$28,'Форма 1'!AI$8),"")</f>
        <v/>
      </c>
      <c r="S1523" s="103" t="str">
        <f>IF(ISNUMBER('Форма 1'!AJ1523),'Форма 1'!$H1523*VLOOKUP('Форма 1'!$F1523,'Придельники с 2022'!$B$4:$X$28,'Форма 1'!AJ$8),"")</f>
        <v/>
      </c>
      <c r="T1523" s="87"/>
    </row>
    <row r="1524" spans="1:20">
      <c r="A1524" s="188">
        <f t="shared" si="127"/>
        <v>87</v>
      </c>
      <c r="B1524" s="189" t="s">
        <v>1583</v>
      </c>
      <c r="C1524" s="99">
        <f t="shared" si="131"/>
        <v>12338744.096000003</v>
      </c>
      <c r="D1524" s="103" t="str">
        <f>IF(ISNUMBER('Форма 1'!U1524),'Форма 1'!$H1524*VLOOKUP('Форма 1'!$F1524,'Придельники с 2022'!$B$4:$X$28,'Форма 1'!U$8),"")</f>
        <v/>
      </c>
      <c r="E1524" s="103" t="str">
        <f>IF(ISNUMBER('Форма 1'!V1524),'Форма 1'!$H1524*VLOOKUP('Форма 1'!$F1524,'Придельники с 2022'!$B$4:$X$28,'Форма 1'!V$8),"")</f>
        <v/>
      </c>
      <c r="F1524" s="103" t="str">
        <f>IF(ISNUMBER('Форма 1'!W1524),'Форма 1'!$H1524*VLOOKUP('Форма 1'!$F1524,'Придельники с 2022'!$B$4:$X$28,'Форма 1'!W$8),"")</f>
        <v/>
      </c>
      <c r="G1524" s="103" t="str">
        <f>IF(ISNUMBER('Форма 1'!X1524),'Форма 1'!$H1524*VLOOKUP('Форма 1'!$F1524,'Придельники с 2022'!$B$4:$X$28,'Форма 1'!X$8),"")</f>
        <v/>
      </c>
      <c r="H1524" s="103" t="str">
        <f>IF(ISNUMBER('Форма 1'!Y1524),'Форма 1'!$H1524*VLOOKUP('Форма 1'!$F1524,'Придельники с 2022'!$B$4:$X$28,'Форма 1'!Y$8),"")</f>
        <v/>
      </c>
      <c r="I1524" s="103" t="str">
        <f>IF(ISNUMBER('Форма 1'!Z1524),'Форма 1'!$H1524*VLOOKUP('Форма 1'!$F1524,'Придельники с 2022'!$B$4:$X$28,'Форма 1'!Z$8),"")</f>
        <v/>
      </c>
      <c r="J1524" s="103" t="str">
        <f>IF(ISNUMBER('Форма 1'!AA1524),'Форма 1'!$H1524*VLOOKUP('Форма 1'!$F1524,'Придельники с 2022'!$B$4:$X$28,'Форма 1'!AA$8),"")</f>
        <v/>
      </c>
      <c r="K1524" s="90"/>
      <c r="L1524" s="87"/>
      <c r="M1524" s="103">
        <f>IF(ISNUMBER('Форма 1'!AD1524),'Форма 1'!$H1524*VLOOKUP('Форма 1'!$F1524,'Придельники с 2022'!$B$4:$X$28,'Форма 1'!AD$8),"")</f>
        <v>12338744.096000003</v>
      </c>
      <c r="N1524" s="103" t="str">
        <f>IF(ISBLANK('Форма 1'!$AE1524),"",IF('Форма 1'!$AE1524=1,'Форма 1'!$H1524*VLOOKUP('Форма 1'!$F1524,'Придельники с 2022'!$B$4:$X$28,'Форма 1'!$AE$8,0),IF('Форма 1'!$AE1524=2,'Форма 1'!$H1524*VLOOKUP('Форма 1'!$F1524,'Придельники с 2022'!$B$4:$X$28,13,0),IF('Форма 1'!$AE1524=3,'Форма 1'!$H1524*VLOOKUP('Форма 1'!$F1524,'Придельники с 2022'!$B$4:$X$28,12,0)))))</f>
        <v/>
      </c>
      <c r="O1524" s="103" t="str">
        <f>IF(ISNUMBER('Форма 1'!AF1524),'Форма 1'!$H1524*VLOOKUP('Форма 1'!$F1524,'Придельники с 2022'!$B$4:$X$28,'Форма 1'!AF$8),"")</f>
        <v/>
      </c>
      <c r="P1524" s="87"/>
      <c r="Q1524" s="103" t="str">
        <f>IF(ISNUMBER('Форма 1'!AH1524),'Форма 1'!$H1524*VLOOKUP('Форма 1'!$F1524,'Придельники с 2022'!$B$4:$X$28,'Форма 1'!AH$8),"")</f>
        <v/>
      </c>
      <c r="R1524" s="103" t="str">
        <f>IF(ISNUMBER('Форма 1'!AI1524),'Форма 1'!$H1524*VLOOKUP('Форма 1'!$F1524,'Придельники с 2022'!$B$4:$X$28,'Форма 1'!AI$8),"")</f>
        <v/>
      </c>
      <c r="S1524" s="103" t="str">
        <f>IF(ISNUMBER('Форма 1'!AJ1524),'Форма 1'!$H1524*VLOOKUP('Форма 1'!$F1524,'Придельники с 2022'!$B$4:$X$28,'Форма 1'!AJ$8),"")</f>
        <v/>
      </c>
      <c r="T1524" s="87"/>
    </row>
    <row r="1525" spans="1:20">
      <c r="A1525" s="188">
        <f t="shared" si="127"/>
        <v>88</v>
      </c>
      <c r="B1525" s="114" t="s">
        <v>1584</v>
      </c>
      <c r="C1525" s="99">
        <f t="shared" si="131"/>
        <v>9792259.709999999</v>
      </c>
      <c r="D1525" s="103" t="str">
        <f>IF(ISNUMBER('Форма 1'!U1525),'Форма 1'!$H1525*VLOOKUP('Форма 1'!$F1525,'Придельники с 2022'!$B$4:$X$28,'Форма 1'!U$8),"")</f>
        <v/>
      </c>
      <c r="E1525" s="103" t="str">
        <f>IF(ISNUMBER('Форма 1'!V1525),'Форма 1'!$H1525*VLOOKUP('Форма 1'!$F1525,'Придельники с 2022'!$B$4:$X$28,'Форма 1'!V$8),"")</f>
        <v/>
      </c>
      <c r="F1525" s="103" t="str">
        <f>IF(ISNUMBER('Форма 1'!W1525),'Форма 1'!$H1525*VLOOKUP('Форма 1'!$F1525,'Придельники с 2022'!$B$4:$X$28,'Форма 1'!W$8),"")</f>
        <v/>
      </c>
      <c r="G1525" s="103" t="str">
        <f>IF(ISNUMBER('Форма 1'!X1525),'Форма 1'!$H1525*VLOOKUP('Форма 1'!$F1525,'Придельники с 2022'!$B$4:$X$28,'Форма 1'!X$8),"")</f>
        <v/>
      </c>
      <c r="H1525" s="103" t="str">
        <f>IF(ISNUMBER('Форма 1'!Y1525),'Форма 1'!$H1525*VLOOKUP('Форма 1'!$F1525,'Придельники с 2022'!$B$4:$X$28,'Форма 1'!Y$8),"")</f>
        <v/>
      </c>
      <c r="I1525" s="103" t="str">
        <f>IF(ISNUMBER('Форма 1'!Z1525),'Форма 1'!$H1525*VLOOKUP('Форма 1'!$F1525,'Придельники с 2022'!$B$4:$X$28,'Форма 1'!Z$8),"")</f>
        <v/>
      </c>
      <c r="J1525" s="103" t="str">
        <f>IF(ISNUMBER('Форма 1'!AA1525),'Форма 1'!$H1525*VLOOKUP('Форма 1'!$F1525,'Придельники с 2022'!$B$4:$X$28,'Форма 1'!AA$8),"")</f>
        <v/>
      </c>
      <c r="K1525" s="90"/>
      <c r="L1525" s="87"/>
      <c r="M1525" s="103">
        <f>IF(ISNUMBER('Форма 1'!AD1525),'Форма 1'!$H1525*VLOOKUP('Форма 1'!$F1525,'Придельники с 2022'!$B$4:$X$28,'Форма 1'!AD$8),"")</f>
        <v>6083278.7349999994</v>
      </c>
      <c r="N1525" s="103">
        <f>IF(ISBLANK('Форма 1'!$AE1525),"",IF('Форма 1'!$AE1525=1,'Форма 1'!$H1525*VLOOKUP('Форма 1'!$F1525,'Придельники с 2022'!$B$4:$X$28,'Форма 1'!$AE$8,0),IF('Форма 1'!$AE1525=2,'Форма 1'!$H1525*VLOOKUP('Форма 1'!$F1525,'Придельники с 2022'!$B$4:$X$28,13,0),IF('Форма 1'!$AE1525=3,'Форма 1'!$H1525*VLOOKUP('Форма 1'!$F1525,'Придельники с 2022'!$B$4:$X$28,12,0)))))</f>
        <v>3708980.9749999996</v>
      </c>
      <c r="O1525" s="103" t="str">
        <f>IF(ISNUMBER('Форма 1'!AF1525),'Форма 1'!$H1525*VLOOKUP('Форма 1'!$F1525,'Придельники с 2022'!$B$4:$X$28,'Форма 1'!AF$8),"")</f>
        <v/>
      </c>
      <c r="P1525" s="87"/>
      <c r="Q1525" s="103" t="str">
        <f>IF(ISNUMBER('Форма 1'!AH1525),'Форма 1'!$H1525*VLOOKUP('Форма 1'!$F1525,'Придельники с 2022'!$B$4:$X$28,'Форма 1'!AH$8),"")</f>
        <v/>
      </c>
      <c r="R1525" s="103" t="str">
        <f>IF(ISNUMBER('Форма 1'!AI1525),'Форма 1'!$H1525*VLOOKUP('Форма 1'!$F1525,'Придельники с 2022'!$B$4:$X$28,'Форма 1'!AI$8),"")</f>
        <v/>
      </c>
      <c r="S1525" s="103" t="str">
        <f>IF(ISNUMBER('Форма 1'!AJ1525),'Форма 1'!$H1525*VLOOKUP('Форма 1'!$F1525,'Придельники с 2022'!$B$4:$X$28,'Форма 1'!AJ$8),"")</f>
        <v/>
      </c>
      <c r="T1525" s="87"/>
    </row>
    <row r="1526" spans="1:20">
      <c r="A1526" s="188">
        <f t="shared" si="127"/>
        <v>89</v>
      </c>
      <c r="B1526" s="189" t="s">
        <v>1585</v>
      </c>
      <c r="C1526" s="99">
        <f t="shared" si="131"/>
        <v>10639142.52</v>
      </c>
      <c r="D1526" s="103" t="str">
        <f>IF(ISNUMBER('Форма 1'!U1526),'Форма 1'!$H1526*VLOOKUP('Форма 1'!$F1526,'Придельники с 2022'!$B$4:$X$28,'Форма 1'!U$8),"")</f>
        <v/>
      </c>
      <c r="E1526" s="103" t="str">
        <f>IF(ISNUMBER('Форма 1'!V1526),'Форма 1'!$H1526*VLOOKUP('Форма 1'!$F1526,'Придельники с 2022'!$B$4:$X$28,'Форма 1'!V$8),"")</f>
        <v/>
      </c>
      <c r="F1526" s="103" t="str">
        <f>IF(ISNUMBER('Форма 1'!W1526),'Форма 1'!$H1526*VLOOKUP('Форма 1'!$F1526,'Придельники с 2022'!$B$4:$X$28,'Форма 1'!W$8),"")</f>
        <v/>
      </c>
      <c r="G1526" s="103" t="str">
        <f>IF(ISNUMBER('Форма 1'!X1526),'Форма 1'!$H1526*VLOOKUP('Форма 1'!$F1526,'Придельники с 2022'!$B$4:$X$28,'Форма 1'!X$8),"")</f>
        <v/>
      </c>
      <c r="H1526" s="103" t="str">
        <f>IF(ISNUMBER('Форма 1'!Y1526),'Форма 1'!$H1526*VLOOKUP('Форма 1'!$F1526,'Придельники с 2022'!$B$4:$X$28,'Форма 1'!Y$8),"")</f>
        <v/>
      </c>
      <c r="I1526" s="103" t="str">
        <f>IF(ISNUMBER('Форма 1'!Z1526),'Форма 1'!$H1526*VLOOKUP('Форма 1'!$F1526,'Придельники с 2022'!$B$4:$X$28,'Форма 1'!Z$8),"")</f>
        <v/>
      </c>
      <c r="J1526" s="103" t="str">
        <f>IF(ISNUMBER('Форма 1'!AA1526),'Форма 1'!$H1526*VLOOKUP('Форма 1'!$F1526,'Придельники с 2022'!$B$4:$X$28,'Форма 1'!AA$8),"")</f>
        <v/>
      </c>
      <c r="K1526" s="90">
        <v>3</v>
      </c>
      <c r="L1526" s="87">
        <f>(2778508.92*1)+(3930316.8*2)</f>
        <v>10639142.52</v>
      </c>
      <c r="M1526" s="103" t="str">
        <f>IF(ISNUMBER('Форма 1'!AD1526),'Форма 1'!$H1526*VLOOKUP('Форма 1'!$F1526,'Придельники с 2022'!$B$4:$X$28,'Форма 1'!AD$8),"")</f>
        <v/>
      </c>
      <c r="N1526" s="103" t="str">
        <f>IF(ISBLANK('Форма 1'!$AE1526),"",IF('Форма 1'!$AE1526=1,'Форма 1'!$H1526*VLOOKUP('Форма 1'!$F1526,'Придельники с 2022'!$B$4:$X$28,'Форма 1'!$AE$8,0),IF('Форма 1'!$AE1526=2,'Форма 1'!$H1526*VLOOKUP('Форма 1'!$F1526,'Придельники с 2022'!$B$4:$X$28,13,0),IF('Форма 1'!$AE1526=3,'Форма 1'!$H1526*VLOOKUP('Форма 1'!$F1526,'Придельники с 2022'!$B$4:$X$28,12,0)))))</f>
        <v/>
      </c>
      <c r="O1526" s="103" t="str">
        <f>IF(ISNUMBER('Форма 1'!AF1526),'Форма 1'!$H1526*VLOOKUP('Форма 1'!$F1526,'Придельники с 2022'!$B$4:$X$28,'Форма 1'!AF$8),"")</f>
        <v/>
      </c>
      <c r="P1526" s="87"/>
      <c r="Q1526" s="103" t="str">
        <f>IF(ISNUMBER('Форма 1'!AH1526),'Форма 1'!$H1526*VLOOKUP('Форма 1'!$F1526,'Придельники с 2022'!$B$4:$X$28,'Форма 1'!AH$8),"")</f>
        <v/>
      </c>
      <c r="R1526" s="103" t="str">
        <f>IF(ISNUMBER('Форма 1'!AI1526),'Форма 1'!$H1526*VLOOKUP('Форма 1'!$F1526,'Придельники с 2022'!$B$4:$X$28,'Форма 1'!AI$8),"")</f>
        <v/>
      </c>
      <c r="S1526" s="103" t="str">
        <f>IF(ISNUMBER('Форма 1'!AJ1526),'Форма 1'!$H1526*VLOOKUP('Форма 1'!$F1526,'Придельники с 2022'!$B$4:$X$28,'Форма 1'!AJ$8),"")</f>
        <v/>
      </c>
      <c r="T1526" s="87"/>
    </row>
    <row r="1527" spans="1:20">
      <c r="A1527" s="188">
        <f t="shared" si="127"/>
        <v>90</v>
      </c>
      <c r="B1527" s="189" t="s">
        <v>1587</v>
      </c>
      <c r="C1527" s="99">
        <f t="shared" si="131"/>
        <v>10560304.048000002</v>
      </c>
      <c r="D1527" s="103" t="str">
        <f>IF(ISNUMBER('Форма 1'!U1527),'Форма 1'!$H1527*VLOOKUP('Форма 1'!$F1527,'Придельники с 2022'!$B$4:$X$28,'Форма 1'!U$8),"")</f>
        <v/>
      </c>
      <c r="E1527" s="103" t="str">
        <f>IF(ISNUMBER('Форма 1'!V1527),'Форма 1'!$H1527*VLOOKUP('Форма 1'!$F1527,'Придельники с 2022'!$B$4:$X$28,'Форма 1'!V$8),"")</f>
        <v/>
      </c>
      <c r="F1527" s="103" t="str">
        <f>IF(ISNUMBER('Форма 1'!W1527),'Форма 1'!$H1527*VLOOKUP('Форма 1'!$F1527,'Придельники с 2022'!$B$4:$X$28,'Форма 1'!W$8),"")</f>
        <v/>
      </c>
      <c r="G1527" s="103" t="str">
        <f>IF(ISNUMBER('Форма 1'!X1527),'Форма 1'!$H1527*VLOOKUP('Форма 1'!$F1527,'Придельники с 2022'!$B$4:$X$28,'Форма 1'!X$8),"")</f>
        <v/>
      </c>
      <c r="H1527" s="103" t="str">
        <f>IF(ISNUMBER('Форма 1'!Y1527),'Форма 1'!$H1527*VLOOKUP('Форма 1'!$F1527,'Придельники с 2022'!$B$4:$X$28,'Форма 1'!Y$8),"")</f>
        <v/>
      </c>
      <c r="I1527" s="103" t="str">
        <f>IF(ISNUMBER('Форма 1'!Z1527),'Форма 1'!$H1527*VLOOKUP('Форма 1'!$F1527,'Придельники с 2022'!$B$4:$X$28,'Форма 1'!Z$8),"")</f>
        <v/>
      </c>
      <c r="J1527" s="103" t="str">
        <f>IF(ISNUMBER('Форма 1'!AA1527),'Форма 1'!$H1527*VLOOKUP('Форма 1'!$F1527,'Придельники с 2022'!$B$4:$X$28,'Форма 1'!AA$8),"")</f>
        <v/>
      </c>
      <c r="K1527" s="90"/>
      <c r="L1527" s="87"/>
      <c r="M1527" s="103">
        <f>IF(ISNUMBER('Форма 1'!AD1527),'Форма 1'!$H1527*VLOOKUP('Форма 1'!$F1527,'Придельники с 2022'!$B$4:$X$28,'Форма 1'!AD$8),"")</f>
        <v>10560304.048000002</v>
      </c>
      <c r="N1527" s="103" t="str">
        <f>IF(ISBLANK('Форма 1'!$AE1527),"",IF('Форма 1'!$AE1527=1,'Форма 1'!$H1527*VLOOKUP('Форма 1'!$F1527,'Придельники с 2022'!$B$4:$X$28,'Форма 1'!$AE$8,0),IF('Форма 1'!$AE1527=2,'Форма 1'!$H1527*VLOOKUP('Форма 1'!$F1527,'Придельники с 2022'!$B$4:$X$28,13,0),IF('Форма 1'!$AE1527=3,'Форма 1'!$H1527*VLOOKUP('Форма 1'!$F1527,'Придельники с 2022'!$B$4:$X$28,12,0)))))</f>
        <v/>
      </c>
      <c r="O1527" s="103" t="str">
        <f>IF(ISNUMBER('Форма 1'!AF1527),'Форма 1'!$H1527*VLOOKUP('Форма 1'!$F1527,'Придельники с 2022'!$B$4:$X$28,'Форма 1'!AF$8),"")</f>
        <v/>
      </c>
      <c r="P1527" s="87"/>
      <c r="Q1527" s="103" t="str">
        <f>IF(ISNUMBER('Форма 1'!AH1527),'Форма 1'!$H1527*VLOOKUP('Форма 1'!$F1527,'Придельники с 2022'!$B$4:$X$28,'Форма 1'!AH$8),"")</f>
        <v/>
      </c>
      <c r="R1527" s="103" t="str">
        <f>IF(ISNUMBER('Форма 1'!AI1527),'Форма 1'!$H1527*VLOOKUP('Форма 1'!$F1527,'Придельники с 2022'!$B$4:$X$28,'Форма 1'!AI$8),"")</f>
        <v/>
      </c>
      <c r="S1527" s="103" t="str">
        <f>IF(ISNUMBER('Форма 1'!AJ1527),'Форма 1'!$H1527*VLOOKUP('Форма 1'!$F1527,'Придельники с 2022'!$B$4:$X$28,'Форма 1'!AJ$8),"")</f>
        <v/>
      </c>
      <c r="T1527" s="87"/>
    </row>
    <row r="1528" spans="1:20">
      <c r="A1528" s="188">
        <f t="shared" si="127"/>
        <v>91</v>
      </c>
      <c r="B1528" s="189" t="s">
        <v>1588</v>
      </c>
      <c r="C1528" s="99">
        <f t="shared" si="131"/>
        <v>16671053.52</v>
      </c>
      <c r="D1528" s="103" t="str">
        <f>IF(ISNUMBER('Форма 1'!U1528),'Форма 1'!$H1528*VLOOKUP('Форма 1'!$F1528,'Придельники с 2022'!$B$4:$X$28,'Форма 1'!U$8),"")</f>
        <v/>
      </c>
      <c r="E1528" s="103" t="str">
        <f>IF(ISNUMBER('Форма 1'!V1528),'Форма 1'!$H1528*VLOOKUP('Форма 1'!$F1528,'Придельники с 2022'!$B$4:$X$28,'Форма 1'!V$8),"")</f>
        <v/>
      </c>
      <c r="F1528" s="103" t="str">
        <f>IF(ISNUMBER('Форма 1'!W1528),'Форма 1'!$H1528*VLOOKUP('Форма 1'!$F1528,'Придельники с 2022'!$B$4:$X$28,'Форма 1'!W$8),"")</f>
        <v/>
      </c>
      <c r="G1528" s="103" t="str">
        <f>IF(ISNUMBER('Форма 1'!X1528),'Форма 1'!$H1528*VLOOKUP('Форма 1'!$F1528,'Придельники с 2022'!$B$4:$X$28,'Форма 1'!X$8),"")</f>
        <v/>
      </c>
      <c r="H1528" s="103" t="str">
        <f>IF(ISNUMBER('Форма 1'!Y1528),'Форма 1'!$H1528*VLOOKUP('Форма 1'!$F1528,'Придельники с 2022'!$B$4:$X$28,'Форма 1'!Y$8),"")</f>
        <v/>
      </c>
      <c r="I1528" s="103" t="str">
        <f>IF(ISNUMBER('Форма 1'!Z1528),'Форма 1'!$H1528*VLOOKUP('Форма 1'!$F1528,'Придельники с 2022'!$B$4:$X$28,'Форма 1'!Z$8),"")</f>
        <v/>
      </c>
      <c r="J1528" s="103" t="str">
        <f>IF(ISNUMBER('Форма 1'!AA1528),'Форма 1'!$H1528*VLOOKUP('Форма 1'!$F1528,'Придельники с 2022'!$B$4:$X$28,'Форма 1'!AA$8),"")</f>
        <v/>
      </c>
      <c r="K1528" s="90">
        <v>6</v>
      </c>
      <c r="L1528" s="87">
        <f>2778508.92*K1528</f>
        <v>16671053.52</v>
      </c>
      <c r="M1528" s="103" t="str">
        <f>IF(ISNUMBER('Форма 1'!AD1528),'Форма 1'!$H1528*VLOOKUP('Форма 1'!$F1528,'Придельники с 2022'!$B$4:$X$28,'Форма 1'!AD$8),"")</f>
        <v/>
      </c>
      <c r="N1528" s="103" t="str">
        <f>IF(ISBLANK('Форма 1'!$AE1528),"",IF('Форма 1'!$AE1528=1,'Форма 1'!$H1528*VLOOKUP('Форма 1'!$F1528,'Придельники с 2022'!$B$4:$X$28,'Форма 1'!$AE$8,0),IF('Форма 1'!$AE1528=2,'Форма 1'!$H1528*VLOOKUP('Форма 1'!$F1528,'Придельники с 2022'!$B$4:$X$28,13,0),IF('Форма 1'!$AE1528=3,'Форма 1'!$H1528*VLOOKUP('Форма 1'!$F1528,'Придельники с 2022'!$B$4:$X$28,12,0)))))</f>
        <v/>
      </c>
      <c r="O1528" s="103" t="str">
        <f>IF(ISNUMBER('Форма 1'!AF1528),'Форма 1'!$H1528*VLOOKUP('Форма 1'!$F1528,'Придельники с 2022'!$B$4:$X$28,'Форма 1'!AF$8),"")</f>
        <v/>
      </c>
      <c r="P1528" s="87"/>
      <c r="Q1528" s="103" t="str">
        <f>IF(ISNUMBER('Форма 1'!AH1528),'Форма 1'!$H1528*VLOOKUP('Форма 1'!$F1528,'Придельники с 2022'!$B$4:$X$28,'Форма 1'!AH$8),"")</f>
        <v/>
      </c>
      <c r="R1528" s="103" t="str">
        <f>IF(ISNUMBER('Форма 1'!AI1528),'Форма 1'!$H1528*VLOOKUP('Форма 1'!$F1528,'Придельники с 2022'!$B$4:$X$28,'Форма 1'!AI$8),"")</f>
        <v/>
      </c>
      <c r="S1528" s="103" t="str">
        <f>IF(ISNUMBER('Форма 1'!AJ1528),'Форма 1'!$H1528*VLOOKUP('Форма 1'!$F1528,'Придельники с 2022'!$B$4:$X$28,'Форма 1'!AJ$8),"")</f>
        <v/>
      </c>
      <c r="T1528" s="87"/>
    </row>
    <row r="1529" spans="1:20">
      <c r="A1529" s="188">
        <f t="shared" si="127"/>
        <v>92</v>
      </c>
      <c r="B1529" s="189" t="s">
        <v>1589</v>
      </c>
      <c r="C1529" s="99">
        <f t="shared" si="131"/>
        <v>8335526.7599999998</v>
      </c>
      <c r="D1529" s="103" t="str">
        <f>IF(ISNUMBER('Форма 1'!U1529),'Форма 1'!$H1529*VLOOKUP('Форма 1'!$F1529,'Придельники с 2022'!$B$4:$X$28,'Форма 1'!U$8),"")</f>
        <v/>
      </c>
      <c r="E1529" s="103" t="str">
        <f>IF(ISNUMBER('Форма 1'!V1529),'Форма 1'!$H1529*VLOOKUP('Форма 1'!$F1529,'Придельники с 2022'!$B$4:$X$28,'Форма 1'!V$8),"")</f>
        <v/>
      </c>
      <c r="F1529" s="103" t="str">
        <f>IF(ISNUMBER('Форма 1'!W1529),'Форма 1'!$H1529*VLOOKUP('Форма 1'!$F1529,'Придельники с 2022'!$B$4:$X$28,'Форма 1'!W$8),"")</f>
        <v/>
      </c>
      <c r="G1529" s="103" t="str">
        <f>IF(ISNUMBER('Форма 1'!X1529),'Форма 1'!$H1529*VLOOKUP('Форма 1'!$F1529,'Придельники с 2022'!$B$4:$X$28,'Форма 1'!X$8),"")</f>
        <v/>
      </c>
      <c r="H1529" s="103" t="str">
        <f>IF(ISNUMBER('Форма 1'!Y1529),'Форма 1'!$H1529*VLOOKUP('Форма 1'!$F1529,'Придельники с 2022'!$B$4:$X$28,'Форма 1'!Y$8),"")</f>
        <v/>
      </c>
      <c r="I1529" s="103" t="str">
        <f>IF(ISNUMBER('Форма 1'!Z1529),'Форма 1'!$H1529*VLOOKUP('Форма 1'!$F1529,'Придельники с 2022'!$B$4:$X$28,'Форма 1'!Z$8),"")</f>
        <v/>
      </c>
      <c r="J1529" s="103" t="str">
        <f>IF(ISNUMBER('Форма 1'!AA1529),'Форма 1'!$H1529*VLOOKUP('Форма 1'!$F1529,'Придельники с 2022'!$B$4:$X$28,'Форма 1'!AA$8),"")</f>
        <v/>
      </c>
      <c r="K1529" s="90">
        <v>3</v>
      </c>
      <c r="L1529" s="87">
        <f>2778508.92*K1529</f>
        <v>8335526.7599999998</v>
      </c>
      <c r="M1529" s="103" t="str">
        <f>IF(ISNUMBER('Форма 1'!AD1529),'Форма 1'!$H1529*VLOOKUP('Форма 1'!$F1529,'Придельники с 2022'!$B$4:$X$28,'Форма 1'!AD$8),"")</f>
        <v/>
      </c>
      <c r="N1529" s="103" t="str">
        <f>IF(ISBLANK('Форма 1'!$AE1529),"",IF('Форма 1'!$AE1529=1,'Форма 1'!$H1529*VLOOKUP('Форма 1'!$F1529,'Придельники с 2022'!$B$4:$X$28,'Форма 1'!$AE$8,0),IF('Форма 1'!$AE1529=2,'Форма 1'!$H1529*VLOOKUP('Форма 1'!$F1529,'Придельники с 2022'!$B$4:$X$28,13,0),IF('Форма 1'!$AE1529=3,'Форма 1'!$H1529*VLOOKUP('Форма 1'!$F1529,'Придельники с 2022'!$B$4:$X$28,12,0)))))</f>
        <v/>
      </c>
      <c r="O1529" s="103" t="str">
        <f>IF(ISNUMBER('Форма 1'!AF1529),'Форма 1'!$H1529*VLOOKUP('Форма 1'!$F1529,'Придельники с 2022'!$B$4:$X$28,'Форма 1'!AF$8),"")</f>
        <v/>
      </c>
      <c r="P1529" s="87"/>
      <c r="Q1529" s="103" t="str">
        <f>IF(ISNUMBER('Форма 1'!AH1529),'Форма 1'!$H1529*VLOOKUP('Форма 1'!$F1529,'Придельники с 2022'!$B$4:$X$28,'Форма 1'!AH$8),"")</f>
        <v/>
      </c>
      <c r="R1529" s="103" t="str">
        <f>IF(ISNUMBER('Форма 1'!AI1529),'Форма 1'!$H1529*VLOOKUP('Форма 1'!$F1529,'Придельники с 2022'!$B$4:$X$28,'Форма 1'!AI$8),"")</f>
        <v/>
      </c>
      <c r="S1529" s="103" t="str">
        <f>IF(ISNUMBER('Форма 1'!AJ1529),'Форма 1'!$H1529*VLOOKUP('Форма 1'!$F1529,'Придельники с 2022'!$B$4:$X$28,'Форма 1'!AJ$8),"")</f>
        <v/>
      </c>
      <c r="T1529" s="87"/>
    </row>
    <row r="1530" spans="1:20">
      <c r="A1530" s="188">
        <f t="shared" si="127"/>
        <v>93</v>
      </c>
      <c r="B1530" s="189" t="s">
        <v>1590</v>
      </c>
      <c r="C1530" s="99">
        <f t="shared" si="131"/>
        <v>5557017.8399999999</v>
      </c>
      <c r="D1530" s="103" t="str">
        <f>IF(ISNUMBER('Форма 1'!U1530),'Форма 1'!$H1530*VLOOKUP('Форма 1'!$F1530,'Придельники с 2022'!$B$4:$X$28,'Форма 1'!U$8),"")</f>
        <v/>
      </c>
      <c r="E1530" s="103" t="str">
        <f>IF(ISNUMBER('Форма 1'!V1530),'Форма 1'!$H1530*VLOOKUP('Форма 1'!$F1530,'Придельники с 2022'!$B$4:$X$28,'Форма 1'!V$8),"")</f>
        <v/>
      </c>
      <c r="F1530" s="103" t="str">
        <f>IF(ISNUMBER('Форма 1'!W1530),'Форма 1'!$H1530*VLOOKUP('Форма 1'!$F1530,'Придельники с 2022'!$B$4:$X$28,'Форма 1'!W$8),"")</f>
        <v/>
      </c>
      <c r="G1530" s="103" t="str">
        <f>IF(ISNUMBER('Форма 1'!X1530),'Форма 1'!$H1530*VLOOKUP('Форма 1'!$F1530,'Придельники с 2022'!$B$4:$X$28,'Форма 1'!X$8),"")</f>
        <v/>
      </c>
      <c r="H1530" s="103" t="str">
        <f>IF(ISNUMBER('Форма 1'!Y1530),'Форма 1'!$H1530*VLOOKUP('Форма 1'!$F1530,'Придельники с 2022'!$B$4:$X$28,'Форма 1'!Y$8),"")</f>
        <v/>
      </c>
      <c r="I1530" s="103" t="str">
        <f>IF(ISNUMBER('Форма 1'!Z1530),'Форма 1'!$H1530*VLOOKUP('Форма 1'!$F1530,'Придельники с 2022'!$B$4:$X$28,'Форма 1'!Z$8),"")</f>
        <v/>
      </c>
      <c r="J1530" s="103" t="str">
        <f>IF(ISNUMBER('Форма 1'!AA1530),'Форма 1'!$H1530*VLOOKUP('Форма 1'!$F1530,'Придельники с 2022'!$B$4:$X$28,'Форма 1'!AA$8),"")</f>
        <v/>
      </c>
      <c r="K1530" s="90">
        <v>2</v>
      </c>
      <c r="L1530" s="87">
        <f>2778508.92*K1530</f>
        <v>5557017.8399999999</v>
      </c>
      <c r="M1530" s="103" t="str">
        <f>IF(ISNUMBER('Форма 1'!AD1530),'Форма 1'!$H1530*VLOOKUP('Форма 1'!$F1530,'Придельники с 2022'!$B$4:$X$28,'Форма 1'!AD$8),"")</f>
        <v/>
      </c>
      <c r="N1530" s="103" t="str">
        <f>IF(ISBLANK('Форма 1'!$AE1530),"",IF('Форма 1'!$AE1530=1,'Форма 1'!$H1530*VLOOKUP('Форма 1'!$F1530,'Придельники с 2022'!$B$4:$X$28,'Форма 1'!$AE$8,0),IF('Форма 1'!$AE1530=2,'Форма 1'!$H1530*VLOOKUP('Форма 1'!$F1530,'Придельники с 2022'!$B$4:$X$28,13,0),IF('Форма 1'!$AE1530=3,'Форма 1'!$H1530*VLOOKUP('Форма 1'!$F1530,'Придельники с 2022'!$B$4:$X$28,12,0)))))</f>
        <v/>
      </c>
      <c r="O1530" s="103" t="str">
        <f>IF(ISNUMBER('Форма 1'!AF1530),'Форма 1'!$H1530*VLOOKUP('Форма 1'!$F1530,'Придельники с 2022'!$B$4:$X$28,'Форма 1'!AF$8),"")</f>
        <v/>
      </c>
      <c r="P1530" s="87"/>
      <c r="Q1530" s="103" t="str">
        <f>IF(ISNUMBER('Форма 1'!AH1530),'Форма 1'!$H1530*VLOOKUP('Форма 1'!$F1530,'Придельники с 2022'!$B$4:$X$28,'Форма 1'!AH$8),"")</f>
        <v/>
      </c>
      <c r="R1530" s="103" t="str">
        <f>IF(ISNUMBER('Форма 1'!AI1530),'Форма 1'!$H1530*VLOOKUP('Форма 1'!$F1530,'Придельники с 2022'!$B$4:$X$28,'Форма 1'!AI$8),"")</f>
        <v/>
      </c>
      <c r="S1530" s="103" t="str">
        <f>IF(ISNUMBER('Форма 1'!AJ1530),'Форма 1'!$H1530*VLOOKUP('Форма 1'!$F1530,'Придельники с 2022'!$B$4:$X$28,'Форма 1'!AJ$8),"")</f>
        <v/>
      </c>
      <c r="T1530" s="87"/>
    </row>
    <row r="1531" spans="1:20">
      <c r="A1531" s="188">
        <f t="shared" si="127"/>
        <v>94</v>
      </c>
      <c r="B1531" s="114" t="s">
        <v>5138</v>
      </c>
      <c r="C1531" s="99">
        <f>SUM(D1531:J1531,L1531:T1531)</f>
        <v>52946687.668000005</v>
      </c>
      <c r="D1531" s="103" t="str">
        <f>IF(ISNUMBER('Форма 1'!U1531),'Форма 1'!$H1531*VLOOKUP('Форма 1'!$F1531,'Придельники с 2022'!$B$4:$X$28,'Форма 1'!U$8),"")</f>
        <v/>
      </c>
      <c r="E1531" s="103" t="str">
        <f>IF(ISNUMBER('Форма 1'!V1531),'Форма 1'!$H1531*VLOOKUP('Форма 1'!$F1531,'Придельники с 2022'!$B$4:$X$28,'Форма 1'!V$8),"")</f>
        <v/>
      </c>
      <c r="F1531" s="103" t="str">
        <f>IF(ISNUMBER('Форма 1'!W1531),'Форма 1'!$H1531*VLOOKUP('Форма 1'!$F1531,'Придельники с 2022'!$B$4:$X$28,'Форма 1'!W$8),"")</f>
        <v/>
      </c>
      <c r="G1531" s="103" t="str">
        <f>IF(ISNUMBER('Форма 1'!X1531),'Форма 1'!$H1531*VLOOKUP('Форма 1'!$F1531,'Придельники с 2022'!$B$4:$X$28,'Форма 1'!X$8),"")</f>
        <v/>
      </c>
      <c r="H1531" s="103" t="str">
        <f>IF(ISNUMBER('Форма 1'!Y1531),'Форма 1'!$H1531*VLOOKUP('Форма 1'!$F1531,'Придельники с 2022'!$B$4:$X$28,'Форма 1'!Y$8),"")</f>
        <v/>
      </c>
      <c r="I1531" s="103" t="str">
        <f>IF(ISNUMBER('Форма 1'!Z1531),'Форма 1'!$H1531*VLOOKUP('Форма 1'!$F1531,'Придельники с 2022'!$B$4:$X$28,'Форма 1'!Z$8),"")</f>
        <v/>
      </c>
      <c r="J1531" s="103" t="str">
        <f>IF(ISNUMBER('Форма 1'!AA1531),'Форма 1'!$H1531*VLOOKUP('Форма 1'!$F1531,'Придельники с 2022'!$B$4:$X$28,'Форма 1'!AA$8),"")</f>
        <v/>
      </c>
      <c r="K1531" s="90"/>
      <c r="L1531" s="87"/>
      <c r="M1531" s="103">
        <f>IF(ISNUMBER('Форма 1'!AD1531),'Форма 1'!$H1531*VLOOKUP('Форма 1'!$F1531,'Придельники с 2022'!$B$4:$X$28,'Форма 1'!AD$8),"")</f>
        <v>25404806.672000006</v>
      </c>
      <c r="N1531" s="103">
        <f>IF(ISBLANK('Форма 1'!$AE1531),"",IF('Форма 1'!$AE1531=1,'Форма 1'!$H1531*VLOOKUP('Форма 1'!$F1531,'Придельники с 2022'!$B$4:$X$28,'Форма 1'!$AE$8,0),IF('Форма 1'!$AE1531=2,'Форма 1'!$H1531*VLOOKUP('Форма 1'!$F1531,'Придельники с 2022'!$B$4:$X$28,13,0),IF('Форма 1'!$AE1531=3,'Форма 1'!$H1531*VLOOKUP('Форма 1'!$F1531,'Придельники с 2022'!$B$4:$X$28,12,0)))))</f>
        <v>27541880.995999999</v>
      </c>
      <c r="O1531" s="103" t="str">
        <f>IF(ISNUMBER('Форма 1'!AF1531),'Форма 1'!$H1531*VLOOKUP('Форма 1'!$F1531,'Придельники с 2022'!$B$4:$X$28,'Форма 1'!AF$8),"")</f>
        <v/>
      </c>
      <c r="P1531" s="87"/>
      <c r="Q1531" s="103" t="str">
        <f>IF(ISNUMBER('Форма 1'!AH1531),'Форма 1'!$H1531*VLOOKUP('Форма 1'!$F1531,'Придельники с 2022'!$B$4:$X$28,'Форма 1'!AH$8),"")</f>
        <v/>
      </c>
      <c r="R1531" s="103" t="str">
        <f>IF(ISNUMBER('Форма 1'!AI1531),'Форма 1'!$H1531*VLOOKUP('Форма 1'!$F1531,'Придельники с 2022'!$B$4:$X$28,'Форма 1'!AI$8),"")</f>
        <v/>
      </c>
      <c r="S1531" s="103" t="str">
        <f>IF(ISNUMBER('Форма 1'!AJ1531),'Форма 1'!$H1531*VLOOKUP('Форма 1'!$F1531,'Придельники с 2022'!$B$4:$X$28,'Форма 1'!AJ$8),"")</f>
        <v/>
      </c>
      <c r="T1531" s="87"/>
    </row>
    <row r="1532" spans="1:20">
      <c r="A1532" s="188">
        <f t="shared" si="127"/>
        <v>95</v>
      </c>
      <c r="B1532" s="189" t="s">
        <v>1591</v>
      </c>
      <c r="C1532" s="99">
        <f>SUM(D1532:J1532,L1532:T1532)</f>
        <v>69138271.026000008</v>
      </c>
      <c r="D1532" s="103" t="str">
        <f>IF(ISNUMBER('Форма 1'!U1532),'Форма 1'!$H1532*VLOOKUP('Форма 1'!$F1532,'Придельники с 2022'!$B$4:$X$28,'Форма 1'!U$8),"")</f>
        <v/>
      </c>
      <c r="E1532" s="103" t="str">
        <f>IF(ISNUMBER('Форма 1'!V1532),'Форма 1'!$H1532*VLOOKUP('Форма 1'!$F1532,'Придельники с 2022'!$B$4:$X$28,'Форма 1'!V$8),"")</f>
        <v/>
      </c>
      <c r="F1532" s="103" t="str">
        <f>IF(ISNUMBER('Форма 1'!W1532),'Форма 1'!$H1532*VLOOKUP('Форма 1'!$F1532,'Придельники с 2022'!$B$4:$X$28,'Форма 1'!W$8),"")</f>
        <v/>
      </c>
      <c r="G1532" s="103" t="str">
        <f>IF(ISNUMBER('Форма 1'!X1532),'Форма 1'!$H1532*VLOOKUP('Форма 1'!$F1532,'Придельники с 2022'!$B$4:$X$28,'Форма 1'!X$8),"")</f>
        <v/>
      </c>
      <c r="H1532" s="103" t="str">
        <f>IF(ISNUMBER('Форма 1'!Y1532),'Форма 1'!$H1532*VLOOKUP('Форма 1'!$F1532,'Придельники с 2022'!$B$4:$X$28,'Форма 1'!Y$8),"")</f>
        <v/>
      </c>
      <c r="I1532" s="103" t="str">
        <f>IF(ISNUMBER('Форма 1'!Z1532),'Форма 1'!$H1532*VLOOKUP('Форма 1'!$F1532,'Придельники с 2022'!$B$4:$X$28,'Форма 1'!Z$8),"")</f>
        <v/>
      </c>
      <c r="J1532" s="103" t="str">
        <f>IF(ISNUMBER('Форма 1'!AA1532),'Форма 1'!$H1532*VLOOKUP('Форма 1'!$F1532,'Придельники с 2022'!$B$4:$X$28,'Форма 1'!AA$8),"")</f>
        <v/>
      </c>
      <c r="K1532" s="90"/>
      <c r="L1532" s="87"/>
      <c r="M1532" s="103">
        <f>IF(ISNUMBER('Форма 1'!AD1532),'Форма 1'!$H1532*VLOOKUP('Форма 1'!$F1532,'Придельники с 2022'!$B$4:$X$28,'Форма 1'!AD$8),"")</f>
        <v>23363453.971000001</v>
      </c>
      <c r="N1532" s="103">
        <f>IF(ISBLANK('Форма 1'!$AE1532),"",IF('Форма 1'!$AE1532=1,'Форма 1'!$H1532*VLOOKUP('Форма 1'!$F1532,'Придельники с 2022'!$B$4:$X$28,'Форма 1'!$AE$8,0),IF('Форма 1'!$AE1532=2,'Форма 1'!$H1532*VLOOKUP('Форма 1'!$F1532,'Придельники с 2022'!$B$4:$X$28,13,0),IF('Форма 1'!$AE1532=3,'Форма 1'!$H1532*VLOOKUP('Форма 1'!$F1532,'Придельники с 2022'!$B$4:$X$28,12,0)))))</f>
        <v>40289024.600000001</v>
      </c>
      <c r="O1532" s="103">
        <f>IF(ISNUMBER('Форма 1'!AF1532),'Форма 1'!$H1532*VLOOKUP('Форма 1'!$F1532,'Придельники с 2022'!$B$4:$X$28,'Форма 1'!AF$8),"")</f>
        <v>5485792.4550000001</v>
      </c>
      <c r="P1532" s="87"/>
      <c r="Q1532" s="103" t="str">
        <f>IF(ISNUMBER('Форма 1'!AH1532),'Форма 1'!$H1532*VLOOKUP('Форма 1'!$F1532,'Придельники с 2022'!$B$4:$X$28,'Форма 1'!AH$8),"")</f>
        <v/>
      </c>
      <c r="R1532" s="103" t="str">
        <f>IF(ISNUMBER('Форма 1'!AI1532),'Форма 1'!$H1532*VLOOKUP('Форма 1'!$F1532,'Придельники с 2022'!$B$4:$X$28,'Форма 1'!AI$8),"")</f>
        <v/>
      </c>
      <c r="S1532" s="103" t="str">
        <f>IF(ISNUMBER('Форма 1'!AJ1532),'Форма 1'!$H1532*VLOOKUP('Форма 1'!$F1532,'Придельники с 2022'!$B$4:$X$28,'Форма 1'!AJ$8),"")</f>
        <v/>
      </c>
      <c r="T1532" s="87"/>
    </row>
    <row r="1533" spans="1:20">
      <c r="A1533" s="188">
        <f>A1532+1</f>
        <v>96</v>
      </c>
      <c r="B1533" s="189" t="s">
        <v>1592</v>
      </c>
      <c r="C1533" s="99">
        <f t="shared" si="131"/>
        <v>7860633.5999999996</v>
      </c>
      <c r="D1533" s="103" t="str">
        <f>IF(ISNUMBER('Форма 1'!U1533),'Форма 1'!$H1533*VLOOKUP('Форма 1'!$F1533,'Придельники с 2022'!$B$4:$X$28,'Форма 1'!U$8),"")</f>
        <v/>
      </c>
      <c r="E1533" s="103" t="str">
        <f>IF(ISNUMBER('Форма 1'!V1533),'Форма 1'!$H1533*VLOOKUP('Форма 1'!$F1533,'Придельники с 2022'!$B$4:$X$28,'Форма 1'!V$8),"")</f>
        <v/>
      </c>
      <c r="F1533" s="103" t="str">
        <f>IF(ISNUMBER('Форма 1'!W1533),'Форма 1'!$H1533*VLOOKUP('Форма 1'!$F1533,'Придельники с 2022'!$B$4:$X$28,'Форма 1'!W$8),"")</f>
        <v/>
      </c>
      <c r="G1533" s="103" t="str">
        <f>IF(ISNUMBER('Форма 1'!X1533),'Форма 1'!$H1533*VLOOKUP('Форма 1'!$F1533,'Придельники с 2022'!$B$4:$X$28,'Форма 1'!X$8),"")</f>
        <v/>
      </c>
      <c r="H1533" s="103" t="str">
        <f>IF(ISNUMBER('Форма 1'!Y1533),'Форма 1'!$H1533*VLOOKUP('Форма 1'!$F1533,'Придельники с 2022'!$B$4:$X$28,'Форма 1'!Y$8),"")</f>
        <v/>
      </c>
      <c r="I1533" s="103" t="str">
        <f>IF(ISNUMBER('Форма 1'!Z1533),'Форма 1'!$H1533*VLOOKUP('Форма 1'!$F1533,'Придельники с 2022'!$B$4:$X$28,'Форма 1'!Z$8),"")</f>
        <v/>
      </c>
      <c r="J1533" s="103" t="str">
        <f>IF(ISNUMBER('Форма 1'!AA1533),'Форма 1'!$H1533*VLOOKUP('Форма 1'!$F1533,'Придельники с 2022'!$B$4:$X$28,'Форма 1'!AA$8),"")</f>
        <v/>
      </c>
      <c r="K1533" s="90">
        <v>2</v>
      </c>
      <c r="L1533" s="87">
        <f>3930316.8*K1533</f>
        <v>7860633.5999999996</v>
      </c>
      <c r="M1533" s="103" t="str">
        <f>IF(ISNUMBER('Форма 1'!AD1533),'Форма 1'!$H1533*VLOOKUP('Форма 1'!$F1533,'Придельники с 2022'!$B$4:$X$28,'Форма 1'!AD$8),"")</f>
        <v/>
      </c>
      <c r="N1533" s="103" t="str">
        <f>IF(ISBLANK('Форма 1'!$AE1533),"",IF('Форма 1'!$AE1533=1,'Форма 1'!$H1533*VLOOKUP('Форма 1'!$F1533,'Придельники с 2022'!$B$4:$X$28,'Форма 1'!$AE$8,0),IF('Форма 1'!$AE1533=2,'Форма 1'!$H1533*VLOOKUP('Форма 1'!$F1533,'Придельники с 2022'!$B$4:$X$28,13,0),IF('Форма 1'!$AE1533=3,'Форма 1'!$H1533*VLOOKUP('Форма 1'!$F1533,'Придельники с 2022'!$B$4:$X$28,12,0)))))</f>
        <v/>
      </c>
      <c r="O1533" s="103" t="str">
        <f>IF(ISNUMBER('Форма 1'!AF1533),'Форма 1'!$H1533*VLOOKUP('Форма 1'!$F1533,'Придельники с 2022'!$B$4:$X$28,'Форма 1'!AF$8),"")</f>
        <v/>
      </c>
      <c r="P1533" s="87"/>
      <c r="Q1533" s="103" t="str">
        <f>IF(ISNUMBER('Форма 1'!AH1533),'Форма 1'!$H1533*VLOOKUP('Форма 1'!$F1533,'Придельники с 2022'!$B$4:$X$28,'Форма 1'!AH$8),"")</f>
        <v/>
      </c>
      <c r="R1533" s="103" t="str">
        <f>IF(ISNUMBER('Форма 1'!AI1533),'Форма 1'!$H1533*VLOOKUP('Форма 1'!$F1533,'Придельники с 2022'!$B$4:$X$28,'Форма 1'!AI$8),"")</f>
        <v/>
      </c>
      <c r="S1533" s="103" t="str">
        <f>IF(ISNUMBER('Форма 1'!AJ1533),'Форма 1'!$H1533*VLOOKUP('Форма 1'!$F1533,'Придельники с 2022'!$B$4:$X$28,'Форма 1'!AJ$8),"")</f>
        <v/>
      </c>
      <c r="T1533" s="87"/>
    </row>
    <row r="1534" spans="1:20">
      <c r="A1534" s="188">
        <f t="shared" si="127"/>
        <v>97</v>
      </c>
      <c r="B1534" s="189" t="s">
        <v>1593</v>
      </c>
      <c r="C1534" s="99">
        <f t="shared" si="131"/>
        <v>22151857.210000001</v>
      </c>
      <c r="D1534" s="103" t="str">
        <f>IF(ISNUMBER('Форма 1'!U1534),'Форма 1'!$H1534*VLOOKUP('Форма 1'!$F1534,'Придельники с 2022'!$B$4:$X$28,'Форма 1'!U$8),"")</f>
        <v/>
      </c>
      <c r="E1534" s="103" t="str">
        <f>IF(ISNUMBER('Форма 1'!V1534),'Форма 1'!$H1534*VLOOKUP('Форма 1'!$F1534,'Придельники с 2022'!$B$4:$X$28,'Форма 1'!V$8),"")</f>
        <v/>
      </c>
      <c r="F1534" s="103" t="str">
        <f>IF(ISNUMBER('Форма 1'!W1534),'Форма 1'!$H1534*VLOOKUP('Форма 1'!$F1534,'Придельники с 2022'!$B$4:$X$28,'Форма 1'!W$8),"")</f>
        <v/>
      </c>
      <c r="G1534" s="103">
        <f>IF(ISNUMBER('Форма 1'!X1534),'Форма 1'!$H1534*VLOOKUP('Форма 1'!$F1534,'Придельники с 2022'!$B$4:$X$28,'Форма 1'!X$8),"")</f>
        <v>3933304.2560000001</v>
      </c>
      <c r="H1534" s="103">
        <f>IF(ISNUMBER('Форма 1'!Y1534),'Форма 1'!$H1534*VLOOKUP('Форма 1'!$F1534,'Придельники с 2022'!$B$4:$X$28,'Форма 1'!Y$8),"")</f>
        <v>13284905.298000002</v>
      </c>
      <c r="I1534" s="103">
        <f>IF(ISNUMBER('Форма 1'!Z1534),'Форма 1'!$H1534*VLOOKUP('Форма 1'!$F1534,'Придельники с 2022'!$B$4:$X$28,'Форма 1'!Z$8),"")</f>
        <v>4933647.6560000004</v>
      </c>
      <c r="J1534" s="103" t="str">
        <f>IF(ISNUMBER('Форма 1'!AA1534),'Форма 1'!$H1534*VLOOKUP('Форма 1'!$F1534,'Придельники с 2022'!$B$4:$X$28,'Форма 1'!AA$8),"")</f>
        <v/>
      </c>
      <c r="K1534" s="90"/>
      <c r="L1534" s="87"/>
      <c r="M1534" s="103" t="str">
        <f>IF(ISNUMBER('Форма 1'!AD1534),'Форма 1'!$H1534*VLOOKUP('Форма 1'!$F1534,'Придельники с 2022'!$B$4:$X$28,'Форма 1'!AD$8),"")</f>
        <v/>
      </c>
      <c r="N1534" s="103" t="str">
        <f>IF(ISBLANK('Форма 1'!$AE1534),"",IF('Форма 1'!$AE1534=1,'Форма 1'!$H1534*VLOOKUP('Форма 1'!$F1534,'Придельники с 2022'!$B$4:$X$28,'Форма 1'!$AE$8,0),IF('Форма 1'!$AE1534=2,'Форма 1'!$H1534*VLOOKUP('Форма 1'!$F1534,'Придельники с 2022'!$B$4:$X$28,13,0),IF('Форма 1'!$AE1534=3,'Форма 1'!$H1534*VLOOKUP('Форма 1'!$F1534,'Придельники с 2022'!$B$4:$X$28,12,0)))))</f>
        <v/>
      </c>
      <c r="O1534" s="103" t="str">
        <f>IF(ISNUMBER('Форма 1'!AF1534),'Форма 1'!$H1534*VLOOKUP('Форма 1'!$F1534,'Придельники с 2022'!$B$4:$X$28,'Форма 1'!AF$8),"")</f>
        <v/>
      </c>
      <c r="P1534" s="87"/>
      <c r="Q1534" s="103" t="str">
        <f>IF(ISNUMBER('Форма 1'!AH1534),'Форма 1'!$H1534*VLOOKUP('Форма 1'!$F1534,'Придельники с 2022'!$B$4:$X$28,'Форма 1'!AH$8),"")</f>
        <v/>
      </c>
      <c r="R1534" s="103" t="str">
        <f>IF(ISNUMBER('Форма 1'!AI1534),'Форма 1'!$H1534*VLOOKUP('Форма 1'!$F1534,'Придельники с 2022'!$B$4:$X$28,'Форма 1'!AI$8),"")</f>
        <v/>
      </c>
      <c r="S1534" s="103" t="str">
        <f>IF(ISNUMBER('Форма 1'!AJ1534),'Форма 1'!$H1534*VLOOKUP('Форма 1'!$F1534,'Придельники с 2022'!$B$4:$X$28,'Форма 1'!AJ$8),"")</f>
        <v/>
      </c>
      <c r="T1534" s="87"/>
    </row>
    <row r="1535" spans="1:20">
      <c r="A1535" s="188">
        <f t="shared" si="127"/>
        <v>98</v>
      </c>
      <c r="B1535" s="189" t="s">
        <v>1594</v>
      </c>
      <c r="C1535" s="99">
        <f t="shared" si="131"/>
        <v>12043810.407400001</v>
      </c>
      <c r="D1535" s="103">
        <f>IF(ISNUMBER('Форма 1'!U1535),'Форма 1'!$H1535*VLOOKUP('Форма 1'!$F1535,'Придельники с 2022'!$B$4:$X$28,'Форма 1'!U$8),"")</f>
        <v>7706267.6704000002</v>
      </c>
      <c r="E1535" s="103" t="str">
        <f>IF(ISNUMBER('Форма 1'!V1535),'Форма 1'!$H1535*VLOOKUP('Форма 1'!$F1535,'Придельники с 2022'!$B$4:$X$28,'Форма 1'!V$8),"")</f>
        <v/>
      </c>
      <c r="F1535" s="103" t="str">
        <f>IF(ISNUMBER('Форма 1'!W1535),'Форма 1'!$H1535*VLOOKUP('Форма 1'!$F1535,'Придельники с 2022'!$B$4:$X$28,'Форма 1'!W$8),"")</f>
        <v/>
      </c>
      <c r="G1535" s="103" t="str">
        <f>IF(ISNUMBER('Форма 1'!X1535),'Форма 1'!$H1535*VLOOKUP('Форма 1'!$F1535,'Придельники с 2022'!$B$4:$X$28,'Форма 1'!X$8),"")</f>
        <v/>
      </c>
      <c r="H1535" s="103" t="str">
        <f>IF(ISNUMBER('Форма 1'!Y1535),'Форма 1'!$H1535*VLOOKUP('Форма 1'!$F1535,'Придельники с 2022'!$B$4:$X$28,'Форма 1'!Y$8),"")</f>
        <v/>
      </c>
      <c r="I1535" s="103" t="str">
        <f>IF(ISNUMBER('Форма 1'!Z1535),'Форма 1'!$H1535*VLOOKUP('Форма 1'!$F1535,'Придельники с 2022'!$B$4:$X$28,'Форма 1'!Z$8),"")</f>
        <v/>
      </c>
      <c r="J1535" s="103" t="str">
        <f>IF(ISNUMBER('Форма 1'!AA1535),'Форма 1'!$H1535*VLOOKUP('Форма 1'!$F1535,'Придельники с 2022'!$B$4:$X$28,'Форма 1'!AA$8),"")</f>
        <v/>
      </c>
      <c r="K1535" s="90"/>
      <c r="L1535" s="87"/>
      <c r="M1535" s="103" t="str">
        <f>IF(ISNUMBER('Форма 1'!AD1535),'Форма 1'!$H1535*VLOOKUP('Форма 1'!$F1535,'Придельники с 2022'!$B$4:$X$28,'Форма 1'!AD$8),"")</f>
        <v/>
      </c>
      <c r="N1535" s="103" t="str">
        <f>IF(ISBLANK('Форма 1'!$AE1535),"",IF('Форма 1'!$AE1535=1,'Форма 1'!$H1535*VLOOKUP('Форма 1'!$F1535,'Придельники с 2022'!$B$4:$X$28,'Форма 1'!$AE$8,0),IF('Форма 1'!$AE1535=2,'Форма 1'!$H1535*VLOOKUP('Форма 1'!$F1535,'Придельники с 2022'!$B$4:$X$28,13,0),IF('Форма 1'!$AE1535=3,'Форма 1'!$H1535*VLOOKUP('Форма 1'!$F1535,'Придельники с 2022'!$B$4:$X$28,12,0)))))</f>
        <v/>
      </c>
      <c r="O1535" s="103" t="str">
        <f>IF(ISNUMBER('Форма 1'!AF1535),'Форма 1'!$H1535*VLOOKUP('Форма 1'!$F1535,'Придельники с 2022'!$B$4:$X$28,'Форма 1'!AF$8),"")</f>
        <v/>
      </c>
      <c r="P1535" s="87"/>
      <c r="Q1535" s="103">
        <f>IF(ISNUMBER('Форма 1'!AH1535),'Форма 1'!$H1535*VLOOKUP('Форма 1'!$F1535,'Придельники с 2022'!$B$4:$X$28,'Форма 1'!AH$8),"")</f>
        <v>4337542.7369999997</v>
      </c>
      <c r="R1535" s="103" t="str">
        <f>IF(ISNUMBER('Форма 1'!AI1535),'Форма 1'!$H1535*VLOOKUP('Форма 1'!$F1535,'Придельники с 2022'!$B$4:$X$28,'Форма 1'!AI$8),"")</f>
        <v/>
      </c>
      <c r="S1535" s="103" t="str">
        <f>IF(ISNUMBER('Форма 1'!AJ1535),'Форма 1'!$H1535*VLOOKUP('Форма 1'!$F1535,'Придельники с 2022'!$B$4:$X$28,'Форма 1'!AJ$8),"")</f>
        <v/>
      </c>
      <c r="T1535" s="87"/>
    </row>
    <row r="1536" spans="1:20">
      <c r="A1536" s="188">
        <f t="shared" si="127"/>
        <v>99</v>
      </c>
      <c r="B1536" s="189" t="s">
        <v>1595</v>
      </c>
      <c r="C1536" s="99">
        <f t="shared" si="131"/>
        <v>7860633.5999999996</v>
      </c>
      <c r="D1536" s="103" t="str">
        <f>IF(ISNUMBER('Форма 1'!U1536),'Форма 1'!$H1536*VLOOKUP('Форма 1'!$F1536,'Придельники с 2022'!$B$4:$X$28,'Форма 1'!U$8),"")</f>
        <v/>
      </c>
      <c r="E1536" s="103" t="str">
        <f>IF(ISNUMBER('Форма 1'!V1536),'Форма 1'!$H1536*VLOOKUP('Форма 1'!$F1536,'Придельники с 2022'!$B$4:$X$28,'Форма 1'!V$8),"")</f>
        <v/>
      </c>
      <c r="F1536" s="103" t="str">
        <f>IF(ISNUMBER('Форма 1'!W1536),'Форма 1'!$H1536*VLOOKUP('Форма 1'!$F1536,'Придельники с 2022'!$B$4:$X$28,'Форма 1'!W$8),"")</f>
        <v/>
      </c>
      <c r="G1536" s="103" t="str">
        <f>IF(ISNUMBER('Форма 1'!X1536),'Форма 1'!$H1536*VLOOKUP('Форма 1'!$F1536,'Придельники с 2022'!$B$4:$X$28,'Форма 1'!X$8),"")</f>
        <v/>
      </c>
      <c r="H1536" s="103" t="str">
        <f>IF(ISNUMBER('Форма 1'!Y1536),'Форма 1'!$H1536*VLOOKUP('Форма 1'!$F1536,'Придельники с 2022'!$B$4:$X$28,'Форма 1'!Y$8),"")</f>
        <v/>
      </c>
      <c r="I1536" s="103" t="str">
        <f>IF(ISNUMBER('Форма 1'!Z1536),'Форма 1'!$H1536*VLOOKUP('Форма 1'!$F1536,'Придельники с 2022'!$B$4:$X$28,'Форма 1'!Z$8),"")</f>
        <v/>
      </c>
      <c r="J1536" s="103" t="str">
        <f>IF(ISNUMBER('Форма 1'!AA1536),'Форма 1'!$H1536*VLOOKUP('Форма 1'!$F1536,'Придельники с 2022'!$B$4:$X$28,'Форма 1'!AA$8),"")</f>
        <v/>
      </c>
      <c r="K1536" s="90">
        <v>2</v>
      </c>
      <c r="L1536" s="87">
        <f>3930316.8*K1536</f>
        <v>7860633.5999999996</v>
      </c>
      <c r="M1536" s="103" t="str">
        <f>IF(ISNUMBER('Форма 1'!AD1536),'Форма 1'!$H1536*VLOOKUP('Форма 1'!$F1536,'Придельники с 2022'!$B$4:$X$28,'Форма 1'!AD$8),"")</f>
        <v/>
      </c>
      <c r="N1536" s="103" t="str">
        <f>IF(ISBLANK('Форма 1'!$AE1536),"",IF('Форма 1'!$AE1536=1,'Форма 1'!$H1536*VLOOKUP('Форма 1'!$F1536,'Придельники с 2022'!$B$4:$X$28,'Форма 1'!$AE$8,0),IF('Форма 1'!$AE1536=2,'Форма 1'!$H1536*VLOOKUP('Форма 1'!$F1536,'Придельники с 2022'!$B$4:$X$28,13,0),IF('Форма 1'!$AE1536=3,'Форма 1'!$H1536*VLOOKUP('Форма 1'!$F1536,'Придельники с 2022'!$B$4:$X$28,12,0)))))</f>
        <v/>
      </c>
      <c r="O1536" s="103" t="str">
        <f>IF(ISNUMBER('Форма 1'!AF1536),'Форма 1'!$H1536*VLOOKUP('Форма 1'!$F1536,'Придельники с 2022'!$B$4:$X$28,'Форма 1'!AF$8),"")</f>
        <v/>
      </c>
      <c r="P1536" s="87"/>
      <c r="Q1536" s="103" t="str">
        <f>IF(ISNUMBER('Форма 1'!AH1536),'Форма 1'!$H1536*VLOOKUP('Форма 1'!$F1536,'Придельники с 2022'!$B$4:$X$28,'Форма 1'!AH$8),"")</f>
        <v/>
      </c>
      <c r="R1536" s="103" t="str">
        <f>IF(ISNUMBER('Форма 1'!AI1536),'Форма 1'!$H1536*VLOOKUP('Форма 1'!$F1536,'Придельники с 2022'!$B$4:$X$28,'Форма 1'!AI$8),"")</f>
        <v/>
      </c>
      <c r="S1536" s="103" t="str">
        <f>IF(ISNUMBER('Форма 1'!AJ1536),'Форма 1'!$H1536*VLOOKUP('Форма 1'!$F1536,'Придельники с 2022'!$B$4:$X$28,'Форма 1'!AJ$8),"")</f>
        <v/>
      </c>
      <c r="T1536" s="87"/>
    </row>
    <row r="1537" spans="1:20">
      <c r="A1537" s="188">
        <f t="shared" si="127"/>
        <v>100</v>
      </c>
      <c r="B1537" s="189" t="s">
        <v>1596</v>
      </c>
      <c r="C1537" s="99">
        <f t="shared" si="131"/>
        <v>1178640.297</v>
      </c>
      <c r="D1537" s="103" t="str">
        <f>IF(ISNUMBER('Форма 1'!U1537),'Форма 1'!$H1537*VLOOKUP('Форма 1'!$F1537,'Придельники с 2022'!$B$4:$X$28,'Форма 1'!U$8),"")</f>
        <v/>
      </c>
      <c r="E1537" s="103" t="str">
        <f>IF(ISNUMBER('Форма 1'!V1537),'Форма 1'!$H1537*VLOOKUP('Форма 1'!$F1537,'Придельники с 2022'!$B$4:$X$28,'Форма 1'!V$8),"")</f>
        <v/>
      </c>
      <c r="F1537" s="103" t="str">
        <f>IF(ISNUMBER('Форма 1'!W1537),'Форма 1'!$H1537*VLOOKUP('Форма 1'!$F1537,'Придельники с 2022'!$B$4:$X$28,'Форма 1'!W$8),"")</f>
        <v/>
      </c>
      <c r="G1537" s="103">
        <f>IF(ISNUMBER('Форма 1'!X1537),'Форма 1'!$H1537*VLOOKUP('Форма 1'!$F1537,'Придельники с 2022'!$B$4:$X$28,'Форма 1'!X$8),"")</f>
        <v>1178640.297</v>
      </c>
      <c r="H1537" s="103" t="str">
        <f>IF(ISNUMBER('Форма 1'!Y1537),'Форма 1'!$H1537*VLOOKUP('Форма 1'!$F1537,'Придельники с 2022'!$B$4:$X$28,'Форма 1'!Y$8),"")</f>
        <v/>
      </c>
      <c r="I1537" s="103" t="str">
        <f>IF(ISNUMBER('Форма 1'!Z1537),'Форма 1'!$H1537*VLOOKUP('Форма 1'!$F1537,'Придельники с 2022'!$B$4:$X$28,'Форма 1'!Z$8),"")</f>
        <v/>
      </c>
      <c r="J1537" s="103" t="str">
        <f>IF(ISNUMBER('Форма 1'!AA1537),'Форма 1'!$H1537*VLOOKUP('Форма 1'!$F1537,'Придельники с 2022'!$B$4:$X$28,'Форма 1'!AA$8),"")</f>
        <v/>
      </c>
      <c r="K1537" s="90"/>
      <c r="L1537" s="87"/>
      <c r="M1537" s="103" t="str">
        <f>IF(ISNUMBER('Форма 1'!AD1537),'Форма 1'!$H1537*VLOOKUP('Форма 1'!$F1537,'Придельники с 2022'!$B$4:$X$28,'Форма 1'!AD$8),"")</f>
        <v/>
      </c>
      <c r="N1537" s="103" t="str">
        <f>IF(ISBLANK('Форма 1'!$AE1537),"",IF('Форма 1'!$AE1537=1,'Форма 1'!$H1537*VLOOKUP('Форма 1'!$F1537,'Придельники с 2022'!$B$4:$X$28,'Форма 1'!$AE$8,0),IF('Форма 1'!$AE1537=2,'Форма 1'!$H1537*VLOOKUP('Форма 1'!$F1537,'Придельники с 2022'!$B$4:$X$28,13,0),IF('Форма 1'!$AE1537=3,'Форма 1'!$H1537*VLOOKUP('Форма 1'!$F1537,'Придельники с 2022'!$B$4:$X$28,12,0)))))</f>
        <v/>
      </c>
      <c r="O1537" s="103" t="str">
        <f>IF(ISNUMBER('Форма 1'!AF1537),'Форма 1'!$H1537*VLOOKUP('Форма 1'!$F1537,'Придельники с 2022'!$B$4:$X$28,'Форма 1'!AF$8),"")</f>
        <v/>
      </c>
      <c r="P1537" s="87"/>
      <c r="Q1537" s="103" t="str">
        <f>IF(ISNUMBER('Форма 1'!AH1537),'Форма 1'!$H1537*VLOOKUP('Форма 1'!$F1537,'Придельники с 2022'!$B$4:$X$28,'Форма 1'!AH$8),"")</f>
        <v/>
      </c>
      <c r="R1537" s="103" t="str">
        <f>IF(ISNUMBER('Форма 1'!AI1537),'Форма 1'!$H1537*VLOOKUP('Форма 1'!$F1537,'Придельники с 2022'!$B$4:$X$28,'Форма 1'!AI$8),"")</f>
        <v/>
      </c>
      <c r="S1537" s="103" t="str">
        <f>IF(ISNUMBER('Форма 1'!AJ1537),'Форма 1'!$H1537*VLOOKUP('Форма 1'!$F1537,'Придельники с 2022'!$B$4:$X$28,'Форма 1'!AJ$8),"")</f>
        <v/>
      </c>
      <c r="T1537" s="87"/>
    </row>
    <row r="1538" spans="1:20">
      <c r="A1538" s="188">
        <f t="shared" si="127"/>
        <v>101</v>
      </c>
      <c r="B1538" s="189" t="s">
        <v>1597</v>
      </c>
      <c r="C1538" s="99">
        <f t="shared" si="131"/>
        <v>5557017.8399999999</v>
      </c>
      <c r="D1538" s="103" t="str">
        <f>IF(ISNUMBER('Форма 1'!U1538),'Форма 1'!$H1538*VLOOKUP('Форма 1'!$F1538,'Придельники с 2022'!$B$4:$X$28,'Форма 1'!U$8),"")</f>
        <v/>
      </c>
      <c r="E1538" s="103" t="str">
        <f>IF(ISNUMBER('Форма 1'!V1538),'Форма 1'!$H1538*VLOOKUP('Форма 1'!$F1538,'Придельники с 2022'!$B$4:$X$28,'Форма 1'!V$8),"")</f>
        <v/>
      </c>
      <c r="F1538" s="103" t="str">
        <f>IF(ISNUMBER('Форма 1'!W1538),'Форма 1'!$H1538*VLOOKUP('Форма 1'!$F1538,'Придельники с 2022'!$B$4:$X$28,'Форма 1'!W$8),"")</f>
        <v/>
      </c>
      <c r="G1538" s="103" t="str">
        <f>IF(ISNUMBER('Форма 1'!X1538),'Форма 1'!$H1538*VLOOKUP('Форма 1'!$F1538,'Придельники с 2022'!$B$4:$X$28,'Форма 1'!X$8),"")</f>
        <v/>
      </c>
      <c r="H1538" s="103" t="str">
        <f>IF(ISNUMBER('Форма 1'!Y1538),'Форма 1'!$H1538*VLOOKUP('Форма 1'!$F1538,'Придельники с 2022'!$B$4:$X$28,'Форма 1'!Y$8),"")</f>
        <v/>
      </c>
      <c r="I1538" s="103" t="str">
        <f>IF(ISNUMBER('Форма 1'!Z1538),'Форма 1'!$H1538*VLOOKUP('Форма 1'!$F1538,'Придельники с 2022'!$B$4:$X$28,'Форма 1'!Z$8),"")</f>
        <v/>
      </c>
      <c r="J1538" s="103" t="str">
        <f>IF(ISNUMBER('Форма 1'!AA1538),'Форма 1'!$H1538*VLOOKUP('Форма 1'!$F1538,'Придельники с 2022'!$B$4:$X$28,'Форма 1'!AA$8),"")</f>
        <v/>
      </c>
      <c r="K1538" s="90">
        <v>2</v>
      </c>
      <c r="L1538" s="87">
        <f>2778508.92*K1538</f>
        <v>5557017.8399999999</v>
      </c>
      <c r="M1538" s="103" t="str">
        <f>IF(ISNUMBER('Форма 1'!AD1538),'Форма 1'!$H1538*VLOOKUP('Форма 1'!$F1538,'Придельники с 2022'!$B$4:$X$28,'Форма 1'!AD$8),"")</f>
        <v/>
      </c>
      <c r="N1538" s="103" t="str">
        <f>IF(ISBLANK('Форма 1'!$AE1538),"",IF('Форма 1'!$AE1538=1,'Форма 1'!$H1538*VLOOKUP('Форма 1'!$F1538,'Придельники с 2022'!$B$4:$X$28,'Форма 1'!$AE$8,0),IF('Форма 1'!$AE1538=2,'Форма 1'!$H1538*VLOOKUP('Форма 1'!$F1538,'Придельники с 2022'!$B$4:$X$28,13,0),IF('Форма 1'!$AE1538=3,'Форма 1'!$H1538*VLOOKUP('Форма 1'!$F1538,'Придельники с 2022'!$B$4:$X$28,12,0)))))</f>
        <v/>
      </c>
      <c r="O1538" s="103" t="str">
        <f>IF(ISNUMBER('Форма 1'!AF1538),'Форма 1'!$H1538*VLOOKUP('Форма 1'!$F1538,'Придельники с 2022'!$B$4:$X$28,'Форма 1'!AF$8),"")</f>
        <v/>
      </c>
      <c r="P1538" s="87"/>
      <c r="Q1538" s="103" t="str">
        <f>IF(ISNUMBER('Форма 1'!AH1538),'Форма 1'!$H1538*VLOOKUP('Форма 1'!$F1538,'Придельники с 2022'!$B$4:$X$28,'Форма 1'!AH$8),"")</f>
        <v/>
      </c>
      <c r="R1538" s="103" t="str">
        <f>IF(ISNUMBER('Форма 1'!AI1538),'Форма 1'!$H1538*VLOOKUP('Форма 1'!$F1538,'Придельники с 2022'!$B$4:$X$28,'Форма 1'!AI$8),"")</f>
        <v/>
      </c>
      <c r="S1538" s="103" t="str">
        <f>IF(ISNUMBER('Форма 1'!AJ1538),'Форма 1'!$H1538*VLOOKUP('Форма 1'!$F1538,'Придельники с 2022'!$B$4:$X$28,'Форма 1'!AJ$8),"")</f>
        <v/>
      </c>
      <c r="T1538" s="87"/>
    </row>
    <row r="1539" spans="1:20">
      <c r="A1539" s="188">
        <f t="shared" si="127"/>
        <v>102</v>
      </c>
      <c r="B1539" s="189" t="s">
        <v>1598</v>
      </c>
      <c r="C1539" s="99">
        <f t="shared" si="131"/>
        <v>19063170.093999997</v>
      </c>
      <c r="D1539" s="103" t="str">
        <f>IF(ISNUMBER('Форма 1'!U1539),'Форма 1'!$H1539*VLOOKUP('Форма 1'!$F1539,'Придельники с 2022'!$B$4:$X$28,'Форма 1'!U$8),"")</f>
        <v/>
      </c>
      <c r="E1539" s="103" t="str">
        <f>IF(ISNUMBER('Форма 1'!V1539),'Форма 1'!$H1539*VLOOKUP('Форма 1'!$F1539,'Придельники с 2022'!$B$4:$X$28,'Форма 1'!V$8),"")</f>
        <v/>
      </c>
      <c r="F1539" s="103" t="str">
        <f>IF(ISNUMBER('Форма 1'!W1539),'Форма 1'!$H1539*VLOOKUP('Форма 1'!$F1539,'Придельники с 2022'!$B$4:$X$28,'Форма 1'!W$8),"")</f>
        <v/>
      </c>
      <c r="G1539" s="103" t="str">
        <f>IF(ISNUMBER('Форма 1'!X1539),'Форма 1'!$H1539*VLOOKUP('Форма 1'!$F1539,'Придельники с 2022'!$B$4:$X$28,'Форма 1'!X$8),"")</f>
        <v/>
      </c>
      <c r="H1539" s="103" t="str">
        <f>IF(ISNUMBER('Форма 1'!Y1539),'Форма 1'!$H1539*VLOOKUP('Форма 1'!$F1539,'Придельники с 2022'!$B$4:$X$28,'Форма 1'!Y$8),"")</f>
        <v/>
      </c>
      <c r="I1539" s="103" t="str">
        <f>IF(ISNUMBER('Форма 1'!Z1539),'Форма 1'!$H1539*VLOOKUP('Форма 1'!$F1539,'Придельники с 2022'!$B$4:$X$28,'Форма 1'!Z$8),"")</f>
        <v/>
      </c>
      <c r="J1539" s="103" t="str">
        <f>IF(ISNUMBER('Форма 1'!AA1539),'Форма 1'!$H1539*VLOOKUP('Форма 1'!$F1539,'Придельники с 2022'!$B$4:$X$28,'Форма 1'!AA$8),"")</f>
        <v/>
      </c>
      <c r="K1539" s="90"/>
      <c r="L1539" s="87"/>
      <c r="M1539" s="103">
        <f>IF(ISNUMBER('Форма 1'!AD1539),'Форма 1'!$H1539*VLOOKUP('Форма 1'!$F1539,'Придельники с 2022'!$B$4:$X$28,'Форма 1'!AD$8),"")</f>
        <v>19063170.093999997</v>
      </c>
      <c r="N1539" s="103" t="str">
        <f>IF(ISBLANK('Форма 1'!$AE1539),"",IF('Форма 1'!$AE1539=1,'Форма 1'!$H1539*VLOOKUP('Форма 1'!$F1539,'Придельники с 2022'!$B$4:$X$28,'Форма 1'!$AE$8,0),IF('Форма 1'!$AE1539=2,'Форма 1'!$H1539*VLOOKUP('Форма 1'!$F1539,'Придельники с 2022'!$B$4:$X$28,13,0),IF('Форма 1'!$AE1539=3,'Форма 1'!$H1539*VLOOKUP('Форма 1'!$F1539,'Придельники с 2022'!$B$4:$X$28,12,0)))))</f>
        <v/>
      </c>
      <c r="O1539" s="103" t="str">
        <f>IF(ISNUMBER('Форма 1'!AF1539),'Форма 1'!$H1539*VLOOKUP('Форма 1'!$F1539,'Придельники с 2022'!$B$4:$X$28,'Форма 1'!AF$8),"")</f>
        <v/>
      </c>
      <c r="P1539" s="87"/>
      <c r="Q1539" s="103" t="str">
        <f>IF(ISNUMBER('Форма 1'!AH1539),'Форма 1'!$H1539*VLOOKUP('Форма 1'!$F1539,'Придельники с 2022'!$B$4:$X$28,'Форма 1'!AH$8),"")</f>
        <v/>
      </c>
      <c r="R1539" s="103" t="str">
        <f>IF(ISNUMBER('Форма 1'!AI1539),'Форма 1'!$H1539*VLOOKUP('Форма 1'!$F1539,'Придельники с 2022'!$B$4:$X$28,'Форма 1'!AI$8),"")</f>
        <v/>
      </c>
      <c r="S1539" s="103" t="str">
        <f>IF(ISNUMBER('Форма 1'!AJ1539),'Форма 1'!$H1539*VLOOKUP('Форма 1'!$F1539,'Придельники с 2022'!$B$4:$X$28,'Форма 1'!AJ$8),"")</f>
        <v/>
      </c>
      <c r="T1539" s="87"/>
    </row>
    <row r="1540" spans="1:20">
      <c r="A1540" s="188">
        <f t="shared" si="127"/>
        <v>103</v>
      </c>
      <c r="B1540" s="189" t="s">
        <v>1599</v>
      </c>
      <c r="C1540" s="99">
        <f t="shared" si="131"/>
        <v>15721267.199999999</v>
      </c>
      <c r="D1540" s="103" t="str">
        <f>IF(ISNUMBER('Форма 1'!U1540),'Форма 1'!$H1540*VLOOKUP('Форма 1'!$F1540,'Придельники с 2022'!$B$4:$X$28,'Форма 1'!U$8),"")</f>
        <v/>
      </c>
      <c r="E1540" s="103" t="str">
        <f>IF(ISNUMBER('Форма 1'!V1540),'Форма 1'!$H1540*VLOOKUP('Форма 1'!$F1540,'Придельники с 2022'!$B$4:$X$28,'Форма 1'!V$8),"")</f>
        <v/>
      </c>
      <c r="F1540" s="103" t="str">
        <f>IF(ISNUMBER('Форма 1'!W1540),'Форма 1'!$H1540*VLOOKUP('Форма 1'!$F1540,'Придельники с 2022'!$B$4:$X$28,'Форма 1'!W$8),"")</f>
        <v/>
      </c>
      <c r="G1540" s="103" t="str">
        <f>IF(ISNUMBER('Форма 1'!X1540),'Форма 1'!$H1540*VLOOKUP('Форма 1'!$F1540,'Придельники с 2022'!$B$4:$X$28,'Форма 1'!X$8),"")</f>
        <v/>
      </c>
      <c r="H1540" s="103" t="str">
        <f>IF(ISNUMBER('Форма 1'!Y1540),'Форма 1'!$H1540*VLOOKUP('Форма 1'!$F1540,'Придельники с 2022'!$B$4:$X$28,'Форма 1'!Y$8),"")</f>
        <v/>
      </c>
      <c r="I1540" s="103" t="str">
        <f>IF(ISNUMBER('Форма 1'!Z1540),'Форма 1'!$H1540*VLOOKUP('Форма 1'!$F1540,'Придельники с 2022'!$B$4:$X$28,'Форма 1'!Z$8),"")</f>
        <v/>
      </c>
      <c r="J1540" s="103" t="str">
        <f>IF(ISNUMBER('Форма 1'!AA1540),'Форма 1'!$H1540*VLOOKUP('Форма 1'!$F1540,'Придельники с 2022'!$B$4:$X$28,'Форма 1'!AA$8),"")</f>
        <v/>
      </c>
      <c r="K1540" s="90">
        <v>4</v>
      </c>
      <c r="L1540" s="87">
        <f>3930316.8*K1540</f>
        <v>15721267.199999999</v>
      </c>
      <c r="M1540" s="103" t="str">
        <f>IF(ISNUMBER('Форма 1'!AD1540),'Форма 1'!$H1540*VLOOKUP('Форма 1'!$F1540,'Придельники с 2022'!$B$4:$X$28,'Форма 1'!AD$8),"")</f>
        <v/>
      </c>
      <c r="N1540" s="103" t="str">
        <f>IF(ISBLANK('Форма 1'!$AE1540),"",IF('Форма 1'!$AE1540=1,'Форма 1'!$H1540*VLOOKUP('Форма 1'!$F1540,'Придельники с 2022'!$B$4:$X$28,'Форма 1'!$AE$8,0),IF('Форма 1'!$AE1540=2,'Форма 1'!$H1540*VLOOKUP('Форма 1'!$F1540,'Придельники с 2022'!$B$4:$X$28,13,0),IF('Форма 1'!$AE1540=3,'Форма 1'!$H1540*VLOOKUP('Форма 1'!$F1540,'Придельники с 2022'!$B$4:$X$28,12,0)))))</f>
        <v/>
      </c>
      <c r="O1540" s="103" t="str">
        <f>IF(ISNUMBER('Форма 1'!AF1540),'Форма 1'!$H1540*VLOOKUP('Форма 1'!$F1540,'Придельники с 2022'!$B$4:$X$28,'Форма 1'!AF$8),"")</f>
        <v/>
      </c>
      <c r="P1540" s="87"/>
      <c r="Q1540" s="103" t="str">
        <f>IF(ISNUMBER('Форма 1'!AH1540),'Форма 1'!$H1540*VLOOKUP('Форма 1'!$F1540,'Придельники с 2022'!$B$4:$X$28,'Форма 1'!AH$8),"")</f>
        <v/>
      </c>
      <c r="R1540" s="103" t="str">
        <f>IF(ISNUMBER('Форма 1'!AI1540),'Форма 1'!$H1540*VLOOKUP('Форма 1'!$F1540,'Придельники с 2022'!$B$4:$X$28,'Форма 1'!AI$8),"")</f>
        <v/>
      </c>
      <c r="S1540" s="103" t="str">
        <f>IF(ISNUMBER('Форма 1'!AJ1540),'Форма 1'!$H1540*VLOOKUP('Форма 1'!$F1540,'Придельники с 2022'!$B$4:$X$28,'Форма 1'!AJ$8),"")</f>
        <v/>
      </c>
      <c r="T1540" s="87"/>
    </row>
    <row r="1541" spans="1:20">
      <c r="A1541" s="188">
        <f t="shared" ref="A1541:A1607" si="133">A1540+1</f>
        <v>104</v>
      </c>
      <c r="B1541" s="189" t="s">
        <v>1600</v>
      </c>
      <c r="C1541" s="99">
        <f t="shared" si="131"/>
        <v>7999028.9199999999</v>
      </c>
      <c r="D1541" s="103" t="str">
        <f>IF(ISNUMBER('Форма 1'!U1541),'Форма 1'!$H1541*VLOOKUP('Форма 1'!$F1541,'Придельники с 2022'!$B$4:$X$28,'Форма 1'!U$8),"")</f>
        <v/>
      </c>
      <c r="E1541" s="103" t="str">
        <f>IF(ISNUMBER('Форма 1'!V1541),'Форма 1'!$H1541*VLOOKUP('Форма 1'!$F1541,'Придельники с 2022'!$B$4:$X$28,'Форма 1'!V$8),"")</f>
        <v/>
      </c>
      <c r="F1541" s="103" t="str">
        <f>IF(ISNUMBER('Форма 1'!W1541),'Форма 1'!$H1541*VLOOKUP('Форма 1'!$F1541,'Придельники с 2022'!$B$4:$X$28,'Форма 1'!W$8),"")</f>
        <v/>
      </c>
      <c r="G1541" s="103" t="str">
        <f>IF(ISNUMBER('Форма 1'!X1541),'Форма 1'!$H1541*VLOOKUP('Форма 1'!$F1541,'Придельники с 2022'!$B$4:$X$28,'Форма 1'!X$8),"")</f>
        <v/>
      </c>
      <c r="H1541" s="103" t="str">
        <f>IF(ISNUMBER('Форма 1'!Y1541),'Форма 1'!$H1541*VLOOKUP('Форма 1'!$F1541,'Придельники с 2022'!$B$4:$X$28,'Форма 1'!Y$8),"")</f>
        <v/>
      </c>
      <c r="I1541" s="103" t="str">
        <f>IF(ISNUMBER('Форма 1'!Z1541),'Форма 1'!$H1541*VLOOKUP('Форма 1'!$F1541,'Придельники с 2022'!$B$4:$X$28,'Форма 1'!Z$8),"")</f>
        <v/>
      </c>
      <c r="J1541" s="103" t="str">
        <f>IF(ISNUMBER('Форма 1'!AA1541),'Форма 1'!$H1541*VLOOKUP('Форма 1'!$F1541,'Придельники с 2022'!$B$4:$X$28,'Форма 1'!AA$8),"")</f>
        <v/>
      </c>
      <c r="K1541" s="90">
        <v>2</v>
      </c>
      <c r="L1541" s="87">
        <f>3930316.8+4068712.12</f>
        <v>7999028.9199999999</v>
      </c>
      <c r="M1541" s="103" t="str">
        <f>IF(ISNUMBER('Форма 1'!AD1541),'Форма 1'!$H1541*VLOOKUP('Форма 1'!$F1541,'Придельники с 2022'!$B$4:$X$28,'Форма 1'!AD$8),"")</f>
        <v/>
      </c>
      <c r="N1541" s="103" t="str">
        <f>IF(ISBLANK('Форма 1'!$AE1541),"",IF('Форма 1'!$AE1541=1,'Форма 1'!$H1541*VLOOKUP('Форма 1'!$F1541,'Придельники с 2022'!$B$4:$X$28,'Форма 1'!$AE$8,0),IF('Форма 1'!$AE1541=2,'Форма 1'!$H1541*VLOOKUP('Форма 1'!$F1541,'Придельники с 2022'!$B$4:$X$28,13,0),IF('Форма 1'!$AE1541=3,'Форма 1'!$H1541*VLOOKUP('Форма 1'!$F1541,'Придельники с 2022'!$B$4:$X$28,12,0)))))</f>
        <v/>
      </c>
      <c r="O1541" s="103" t="str">
        <f>IF(ISNUMBER('Форма 1'!AF1541),'Форма 1'!$H1541*VLOOKUP('Форма 1'!$F1541,'Придельники с 2022'!$B$4:$X$28,'Форма 1'!AF$8),"")</f>
        <v/>
      </c>
      <c r="P1541" s="87"/>
      <c r="Q1541" s="103" t="str">
        <f>IF(ISNUMBER('Форма 1'!AH1541),'Форма 1'!$H1541*VLOOKUP('Форма 1'!$F1541,'Придельники с 2022'!$B$4:$X$28,'Форма 1'!AH$8),"")</f>
        <v/>
      </c>
      <c r="R1541" s="103" t="str">
        <f>IF(ISNUMBER('Форма 1'!AI1541),'Форма 1'!$H1541*VLOOKUP('Форма 1'!$F1541,'Придельники с 2022'!$B$4:$X$28,'Форма 1'!AI$8),"")</f>
        <v/>
      </c>
      <c r="S1541" s="103" t="str">
        <f>IF(ISNUMBER('Форма 1'!AJ1541),'Форма 1'!$H1541*VLOOKUP('Форма 1'!$F1541,'Придельники с 2022'!$B$4:$X$28,'Форма 1'!AJ$8),"")</f>
        <v/>
      </c>
      <c r="T1541" s="87"/>
    </row>
    <row r="1542" spans="1:20">
      <c r="A1542" s="188">
        <f t="shared" si="133"/>
        <v>105</v>
      </c>
      <c r="B1542" s="189" t="s">
        <v>1601</v>
      </c>
      <c r="C1542" s="99">
        <f t="shared" si="131"/>
        <v>7999028.9199999999</v>
      </c>
      <c r="D1542" s="103" t="str">
        <f>IF(ISNUMBER('Форма 1'!U1542),'Форма 1'!$H1542*VLOOKUP('Форма 1'!$F1542,'Придельники с 2022'!$B$4:$X$28,'Форма 1'!U$8),"")</f>
        <v/>
      </c>
      <c r="E1542" s="103" t="str">
        <f>IF(ISNUMBER('Форма 1'!V1542),'Форма 1'!$H1542*VLOOKUP('Форма 1'!$F1542,'Придельники с 2022'!$B$4:$X$28,'Форма 1'!V$8),"")</f>
        <v/>
      </c>
      <c r="F1542" s="103" t="str">
        <f>IF(ISNUMBER('Форма 1'!W1542),'Форма 1'!$H1542*VLOOKUP('Форма 1'!$F1542,'Придельники с 2022'!$B$4:$X$28,'Форма 1'!W$8),"")</f>
        <v/>
      </c>
      <c r="G1542" s="103" t="str">
        <f>IF(ISNUMBER('Форма 1'!X1542),'Форма 1'!$H1542*VLOOKUP('Форма 1'!$F1542,'Придельники с 2022'!$B$4:$X$28,'Форма 1'!X$8),"")</f>
        <v/>
      </c>
      <c r="H1542" s="103" t="str">
        <f>IF(ISNUMBER('Форма 1'!Y1542),'Форма 1'!$H1542*VLOOKUP('Форма 1'!$F1542,'Придельники с 2022'!$B$4:$X$28,'Форма 1'!Y$8),"")</f>
        <v/>
      </c>
      <c r="I1542" s="103" t="str">
        <f>IF(ISNUMBER('Форма 1'!Z1542),'Форма 1'!$H1542*VLOOKUP('Форма 1'!$F1542,'Придельники с 2022'!$B$4:$X$28,'Форма 1'!Z$8),"")</f>
        <v/>
      </c>
      <c r="J1542" s="103" t="str">
        <f>IF(ISNUMBER('Форма 1'!AA1542),'Форма 1'!$H1542*VLOOKUP('Форма 1'!$F1542,'Придельники с 2022'!$B$4:$X$28,'Форма 1'!AA$8),"")</f>
        <v/>
      </c>
      <c r="K1542" s="90">
        <v>2</v>
      </c>
      <c r="L1542" s="87">
        <f>3930316.8+4068712.12</f>
        <v>7999028.9199999999</v>
      </c>
      <c r="M1542" s="103" t="str">
        <f>IF(ISNUMBER('Форма 1'!AD1542),'Форма 1'!$H1542*VLOOKUP('Форма 1'!$F1542,'Придельники с 2022'!$B$4:$X$28,'Форма 1'!AD$8),"")</f>
        <v/>
      </c>
      <c r="N1542" s="103" t="str">
        <f>IF(ISBLANK('Форма 1'!$AE1542),"",IF('Форма 1'!$AE1542=1,'Форма 1'!$H1542*VLOOKUP('Форма 1'!$F1542,'Придельники с 2022'!$B$4:$X$28,'Форма 1'!$AE$8,0),IF('Форма 1'!$AE1542=2,'Форма 1'!$H1542*VLOOKUP('Форма 1'!$F1542,'Придельники с 2022'!$B$4:$X$28,13,0),IF('Форма 1'!$AE1542=3,'Форма 1'!$H1542*VLOOKUP('Форма 1'!$F1542,'Придельники с 2022'!$B$4:$X$28,12,0)))))</f>
        <v/>
      </c>
      <c r="O1542" s="103" t="str">
        <f>IF(ISNUMBER('Форма 1'!AF1542),'Форма 1'!$H1542*VLOOKUP('Форма 1'!$F1542,'Придельники с 2022'!$B$4:$X$28,'Форма 1'!AF$8),"")</f>
        <v/>
      </c>
      <c r="P1542" s="87"/>
      <c r="Q1542" s="103" t="str">
        <f>IF(ISNUMBER('Форма 1'!AH1542),'Форма 1'!$H1542*VLOOKUP('Форма 1'!$F1542,'Придельники с 2022'!$B$4:$X$28,'Форма 1'!AH$8),"")</f>
        <v/>
      </c>
      <c r="R1542" s="103" t="str">
        <f>IF(ISNUMBER('Форма 1'!AI1542),'Форма 1'!$H1542*VLOOKUP('Форма 1'!$F1542,'Придельники с 2022'!$B$4:$X$28,'Форма 1'!AI$8),"")</f>
        <v/>
      </c>
      <c r="S1542" s="103" t="str">
        <f>IF(ISNUMBER('Форма 1'!AJ1542),'Форма 1'!$H1542*VLOOKUP('Форма 1'!$F1542,'Придельники с 2022'!$B$4:$X$28,'Форма 1'!AJ$8),"")</f>
        <v/>
      </c>
      <c r="T1542" s="87"/>
    </row>
    <row r="1543" spans="1:20">
      <c r="A1543" s="188">
        <f t="shared" si="133"/>
        <v>106</v>
      </c>
      <c r="B1543" s="189" t="s">
        <v>1602</v>
      </c>
      <c r="C1543" s="99">
        <f t="shared" si="131"/>
        <v>2243104.409</v>
      </c>
      <c r="D1543" s="103">
        <f>IF(ISNUMBER('Форма 1'!U1543),'Форма 1'!$H1543*VLOOKUP('Форма 1'!$F1543,'Придельники с 2022'!$B$4:$X$28,'Форма 1'!U$8),"")</f>
        <v>2243104.409</v>
      </c>
      <c r="E1543" s="103" t="str">
        <f>IF(ISNUMBER('Форма 1'!V1543),'Форма 1'!$H1543*VLOOKUP('Форма 1'!$F1543,'Придельники с 2022'!$B$4:$X$28,'Форма 1'!V$8),"")</f>
        <v/>
      </c>
      <c r="F1543" s="103" t="str">
        <f>IF(ISNUMBER('Форма 1'!W1543),'Форма 1'!$H1543*VLOOKUP('Форма 1'!$F1543,'Придельники с 2022'!$B$4:$X$28,'Форма 1'!W$8),"")</f>
        <v/>
      </c>
      <c r="G1543" s="103" t="str">
        <f>IF(ISNUMBER('Форма 1'!X1543),'Форма 1'!$H1543*VLOOKUP('Форма 1'!$F1543,'Придельники с 2022'!$B$4:$X$28,'Форма 1'!X$8),"")</f>
        <v/>
      </c>
      <c r="H1543" s="103" t="str">
        <f>IF(ISNUMBER('Форма 1'!Y1543),'Форма 1'!$H1543*VLOOKUP('Форма 1'!$F1543,'Придельники с 2022'!$B$4:$X$28,'Форма 1'!Y$8),"")</f>
        <v/>
      </c>
      <c r="I1543" s="103" t="str">
        <f>IF(ISNUMBER('Форма 1'!Z1543),'Форма 1'!$H1543*VLOOKUP('Форма 1'!$F1543,'Придельники с 2022'!$B$4:$X$28,'Форма 1'!Z$8),"")</f>
        <v/>
      </c>
      <c r="J1543" s="103" t="str">
        <f>IF(ISNUMBER('Форма 1'!AA1543),'Форма 1'!$H1543*VLOOKUP('Форма 1'!$F1543,'Придельники с 2022'!$B$4:$X$28,'Форма 1'!AA$8),"")</f>
        <v/>
      </c>
      <c r="K1543" s="90"/>
      <c r="L1543" s="87"/>
      <c r="M1543" s="103" t="str">
        <f>IF(ISNUMBER('Форма 1'!AD1543),'Форма 1'!$H1543*VLOOKUP('Форма 1'!$F1543,'Придельники с 2022'!$B$4:$X$28,'Форма 1'!AD$8),"")</f>
        <v/>
      </c>
      <c r="N1543" s="103" t="str">
        <f>IF(ISBLANK('Форма 1'!$AE1543),"",IF('Форма 1'!$AE1543=1,'Форма 1'!$H1543*VLOOKUP('Форма 1'!$F1543,'Придельники с 2022'!$B$4:$X$28,'Форма 1'!$AE$8,0),IF('Форма 1'!$AE1543=2,'Форма 1'!$H1543*VLOOKUP('Форма 1'!$F1543,'Придельники с 2022'!$B$4:$X$28,13,0),IF('Форма 1'!$AE1543=3,'Форма 1'!$H1543*VLOOKUP('Форма 1'!$F1543,'Придельники с 2022'!$B$4:$X$28,12,0)))))</f>
        <v/>
      </c>
      <c r="O1543" s="103" t="str">
        <f>IF(ISNUMBER('Форма 1'!AF1543),'Форма 1'!$H1543*VLOOKUP('Форма 1'!$F1543,'Придельники с 2022'!$B$4:$X$28,'Форма 1'!AF$8),"")</f>
        <v/>
      </c>
      <c r="P1543" s="87"/>
      <c r="Q1543" s="103" t="str">
        <f>IF(ISNUMBER('Форма 1'!AH1543),'Форма 1'!$H1543*VLOOKUP('Форма 1'!$F1543,'Придельники с 2022'!$B$4:$X$28,'Форма 1'!AH$8),"")</f>
        <v/>
      </c>
      <c r="R1543" s="103" t="str">
        <f>IF(ISNUMBER('Форма 1'!AI1543),'Форма 1'!$H1543*VLOOKUP('Форма 1'!$F1543,'Придельники с 2022'!$B$4:$X$28,'Форма 1'!AI$8),"")</f>
        <v/>
      </c>
      <c r="S1543" s="103" t="str">
        <f>IF(ISNUMBER('Форма 1'!AJ1543),'Форма 1'!$H1543*VLOOKUP('Форма 1'!$F1543,'Придельники с 2022'!$B$4:$X$28,'Форма 1'!AJ$8),"")</f>
        <v/>
      </c>
      <c r="T1543" s="87"/>
    </row>
    <row r="1544" spans="1:20">
      <c r="A1544" s="188">
        <f t="shared" si="133"/>
        <v>107</v>
      </c>
      <c r="B1544" s="189" t="s">
        <v>1603</v>
      </c>
      <c r="C1544" s="99">
        <f t="shared" si="131"/>
        <v>5396780.4799999995</v>
      </c>
      <c r="D1544" s="103">
        <f>IF(ISNUMBER('Форма 1'!U1544),'Форма 1'!$H1544*VLOOKUP('Форма 1'!$F1544,'Придельники с 2022'!$B$4:$X$28,'Форма 1'!U$8),"")</f>
        <v>5396780.4799999995</v>
      </c>
      <c r="E1544" s="103" t="str">
        <f>IF(ISNUMBER('Форма 1'!V1544),'Форма 1'!$H1544*VLOOKUP('Форма 1'!$F1544,'Придельники с 2022'!$B$4:$X$28,'Форма 1'!V$8),"")</f>
        <v/>
      </c>
      <c r="F1544" s="103" t="str">
        <f>IF(ISNUMBER('Форма 1'!W1544),'Форма 1'!$H1544*VLOOKUP('Форма 1'!$F1544,'Придельники с 2022'!$B$4:$X$28,'Форма 1'!W$8),"")</f>
        <v/>
      </c>
      <c r="G1544" s="103" t="str">
        <f>IF(ISNUMBER('Форма 1'!X1544),'Форма 1'!$H1544*VLOOKUP('Форма 1'!$F1544,'Придельники с 2022'!$B$4:$X$28,'Форма 1'!X$8),"")</f>
        <v/>
      </c>
      <c r="H1544" s="103" t="str">
        <f>IF(ISNUMBER('Форма 1'!Y1544),'Форма 1'!$H1544*VLOOKUP('Форма 1'!$F1544,'Придельники с 2022'!$B$4:$X$28,'Форма 1'!Y$8),"")</f>
        <v/>
      </c>
      <c r="I1544" s="103" t="str">
        <f>IF(ISNUMBER('Форма 1'!Z1544),'Форма 1'!$H1544*VLOOKUP('Форма 1'!$F1544,'Придельники с 2022'!$B$4:$X$28,'Форма 1'!Z$8),"")</f>
        <v/>
      </c>
      <c r="J1544" s="103" t="str">
        <f>IF(ISNUMBER('Форма 1'!AA1544),'Форма 1'!$H1544*VLOOKUP('Форма 1'!$F1544,'Придельники с 2022'!$B$4:$X$28,'Форма 1'!AA$8),"")</f>
        <v/>
      </c>
      <c r="K1544" s="90"/>
      <c r="L1544" s="87"/>
      <c r="M1544" s="103" t="str">
        <f>IF(ISNUMBER('Форма 1'!AD1544),'Форма 1'!$H1544*VLOOKUP('Форма 1'!$F1544,'Придельники с 2022'!$B$4:$X$28,'Форма 1'!AD$8),"")</f>
        <v/>
      </c>
      <c r="N1544" s="103" t="str">
        <f>IF(ISBLANK('Форма 1'!$AE1544),"",IF('Форма 1'!$AE1544=1,'Форма 1'!$H1544*VLOOKUP('Форма 1'!$F1544,'Придельники с 2022'!$B$4:$X$28,'Форма 1'!$AE$8,0),IF('Форма 1'!$AE1544=2,'Форма 1'!$H1544*VLOOKUP('Форма 1'!$F1544,'Придельники с 2022'!$B$4:$X$28,13,0),IF('Форма 1'!$AE1544=3,'Форма 1'!$H1544*VLOOKUP('Форма 1'!$F1544,'Придельники с 2022'!$B$4:$X$28,12,0)))))</f>
        <v/>
      </c>
      <c r="O1544" s="103" t="str">
        <f>IF(ISNUMBER('Форма 1'!AF1544),'Форма 1'!$H1544*VLOOKUP('Форма 1'!$F1544,'Придельники с 2022'!$B$4:$X$28,'Форма 1'!AF$8),"")</f>
        <v/>
      </c>
      <c r="P1544" s="87"/>
      <c r="Q1544" s="103" t="str">
        <f>IF(ISNUMBER('Форма 1'!AH1544),'Форма 1'!$H1544*VLOOKUP('Форма 1'!$F1544,'Придельники с 2022'!$B$4:$X$28,'Форма 1'!AH$8),"")</f>
        <v/>
      </c>
      <c r="R1544" s="103" t="str">
        <f>IF(ISNUMBER('Форма 1'!AI1544),'Форма 1'!$H1544*VLOOKUP('Форма 1'!$F1544,'Придельники с 2022'!$B$4:$X$28,'Форма 1'!AI$8),"")</f>
        <v/>
      </c>
      <c r="S1544" s="103" t="str">
        <f>IF(ISNUMBER('Форма 1'!AJ1544),'Форма 1'!$H1544*VLOOKUP('Форма 1'!$F1544,'Придельники с 2022'!$B$4:$X$28,'Форма 1'!AJ$8),"")</f>
        <v/>
      </c>
      <c r="T1544" s="87"/>
    </row>
    <row r="1545" spans="1:20">
      <c r="A1545" s="188">
        <f t="shared" si="133"/>
        <v>108</v>
      </c>
      <c r="B1545" s="189" t="s">
        <v>1604</v>
      </c>
      <c r="C1545" s="99">
        <f t="shared" si="131"/>
        <v>2708996.58</v>
      </c>
      <c r="D1545" s="103" t="str">
        <f>IF(ISNUMBER('Форма 1'!U1545),'Форма 1'!$H1545*VLOOKUP('Форма 1'!$F1545,'Придельники с 2022'!$B$4:$X$28,'Форма 1'!U$8),"")</f>
        <v/>
      </c>
      <c r="E1545" s="103" t="str">
        <f>IF(ISNUMBER('Форма 1'!V1545),'Форма 1'!$H1545*VLOOKUP('Форма 1'!$F1545,'Придельники с 2022'!$B$4:$X$28,'Форма 1'!V$8),"")</f>
        <v/>
      </c>
      <c r="F1545" s="103" t="str">
        <f>IF(ISNUMBER('Форма 1'!W1545),'Форма 1'!$H1545*VLOOKUP('Форма 1'!$F1545,'Придельники с 2022'!$B$4:$X$28,'Форма 1'!W$8),"")</f>
        <v/>
      </c>
      <c r="G1545" s="103" t="str">
        <f>IF(ISNUMBER('Форма 1'!X1545),'Форма 1'!$H1545*VLOOKUP('Форма 1'!$F1545,'Придельники с 2022'!$B$4:$X$28,'Форма 1'!X$8),"")</f>
        <v/>
      </c>
      <c r="H1545" s="103" t="str">
        <f>IF(ISNUMBER('Форма 1'!Y1545),'Форма 1'!$H1545*VLOOKUP('Форма 1'!$F1545,'Придельники с 2022'!$B$4:$X$28,'Форма 1'!Y$8),"")</f>
        <v/>
      </c>
      <c r="I1545" s="103">
        <f>IF(ISNUMBER('Форма 1'!Z1545),'Форма 1'!$H1545*VLOOKUP('Форма 1'!$F1545,'Придельники с 2022'!$B$4:$X$28,'Форма 1'!Z$8),"")</f>
        <v>2708996.58</v>
      </c>
      <c r="J1545" s="103" t="str">
        <f>IF(ISNUMBER('Форма 1'!AA1545),'Форма 1'!$H1545*VLOOKUP('Форма 1'!$F1545,'Придельники с 2022'!$B$4:$X$28,'Форма 1'!AA$8),"")</f>
        <v/>
      </c>
      <c r="K1545" s="90"/>
      <c r="L1545" s="87"/>
      <c r="M1545" s="103" t="str">
        <f>IF(ISNUMBER('Форма 1'!AD1545),'Форма 1'!$H1545*VLOOKUP('Форма 1'!$F1545,'Придельники с 2022'!$B$4:$X$28,'Форма 1'!AD$8),"")</f>
        <v/>
      </c>
      <c r="N1545" s="103" t="str">
        <f>IF(ISBLANK('Форма 1'!$AE1545),"",IF('Форма 1'!$AE1545=1,'Форма 1'!$H1545*VLOOKUP('Форма 1'!$F1545,'Придельники с 2022'!$B$4:$X$28,'Форма 1'!$AE$8,0),IF('Форма 1'!$AE1545=2,'Форма 1'!$H1545*VLOOKUP('Форма 1'!$F1545,'Придельники с 2022'!$B$4:$X$28,13,0),IF('Форма 1'!$AE1545=3,'Форма 1'!$H1545*VLOOKUP('Форма 1'!$F1545,'Придельники с 2022'!$B$4:$X$28,12,0)))))</f>
        <v/>
      </c>
      <c r="O1545" s="103" t="str">
        <f>IF(ISNUMBER('Форма 1'!AF1545),'Форма 1'!$H1545*VLOOKUP('Форма 1'!$F1545,'Придельники с 2022'!$B$4:$X$28,'Форма 1'!AF$8),"")</f>
        <v/>
      </c>
      <c r="P1545" s="87"/>
      <c r="Q1545" s="103" t="str">
        <f>IF(ISNUMBER('Форма 1'!AH1545),'Форма 1'!$H1545*VLOOKUP('Форма 1'!$F1545,'Придельники с 2022'!$B$4:$X$28,'Форма 1'!AH$8),"")</f>
        <v/>
      </c>
      <c r="R1545" s="103" t="str">
        <f>IF(ISNUMBER('Форма 1'!AI1545),'Форма 1'!$H1545*VLOOKUP('Форма 1'!$F1545,'Придельники с 2022'!$B$4:$X$28,'Форма 1'!AI$8),"")</f>
        <v/>
      </c>
      <c r="S1545" s="103" t="str">
        <f>IF(ISNUMBER('Форма 1'!AJ1545),'Форма 1'!$H1545*VLOOKUP('Форма 1'!$F1545,'Придельники с 2022'!$B$4:$X$28,'Форма 1'!AJ$8),"")</f>
        <v/>
      </c>
      <c r="T1545" s="87"/>
    </row>
    <row r="1546" spans="1:20">
      <c r="A1546" s="188">
        <f t="shared" si="133"/>
        <v>109</v>
      </c>
      <c r="B1546" s="189" t="s">
        <v>1605</v>
      </c>
      <c r="C1546" s="99">
        <f t="shared" si="131"/>
        <v>5557017.8399999999</v>
      </c>
      <c r="D1546" s="103" t="str">
        <f>IF(ISNUMBER('Форма 1'!U1546),'Форма 1'!$H1546*VLOOKUP('Форма 1'!$F1546,'Придельники с 2022'!$B$4:$X$28,'Форма 1'!U$8),"")</f>
        <v/>
      </c>
      <c r="E1546" s="103" t="str">
        <f>IF(ISNUMBER('Форма 1'!V1546),'Форма 1'!$H1546*VLOOKUP('Форма 1'!$F1546,'Придельники с 2022'!$B$4:$X$28,'Форма 1'!V$8),"")</f>
        <v/>
      </c>
      <c r="F1546" s="103" t="str">
        <f>IF(ISNUMBER('Форма 1'!W1546),'Форма 1'!$H1546*VLOOKUP('Форма 1'!$F1546,'Придельники с 2022'!$B$4:$X$28,'Форма 1'!W$8),"")</f>
        <v/>
      </c>
      <c r="G1546" s="103" t="str">
        <f>IF(ISNUMBER('Форма 1'!X1546),'Форма 1'!$H1546*VLOOKUP('Форма 1'!$F1546,'Придельники с 2022'!$B$4:$X$28,'Форма 1'!X$8),"")</f>
        <v/>
      </c>
      <c r="H1546" s="103" t="str">
        <f>IF(ISNUMBER('Форма 1'!Y1546),'Форма 1'!$H1546*VLOOKUP('Форма 1'!$F1546,'Придельники с 2022'!$B$4:$X$28,'Форма 1'!Y$8),"")</f>
        <v/>
      </c>
      <c r="I1546" s="103" t="str">
        <f>IF(ISNUMBER('Форма 1'!Z1546),'Форма 1'!$H1546*VLOOKUP('Форма 1'!$F1546,'Придельники с 2022'!$B$4:$X$28,'Форма 1'!Z$8),"")</f>
        <v/>
      </c>
      <c r="J1546" s="103" t="str">
        <f>IF(ISNUMBER('Форма 1'!AA1546),'Форма 1'!$H1546*VLOOKUP('Форма 1'!$F1546,'Придельники с 2022'!$B$4:$X$28,'Форма 1'!AA$8),"")</f>
        <v/>
      </c>
      <c r="K1546" s="90">
        <v>2</v>
      </c>
      <c r="L1546" s="87">
        <f>2778508.92*K1546</f>
        <v>5557017.8399999999</v>
      </c>
      <c r="M1546" s="103" t="str">
        <f>IF(ISNUMBER('Форма 1'!AD1546),'Форма 1'!$H1546*VLOOKUP('Форма 1'!$F1546,'Придельники с 2022'!$B$4:$X$28,'Форма 1'!AD$8),"")</f>
        <v/>
      </c>
      <c r="N1546" s="103" t="str">
        <f>IF(ISBLANK('Форма 1'!$AE1546),"",IF('Форма 1'!$AE1546=1,'Форма 1'!$H1546*VLOOKUP('Форма 1'!$F1546,'Придельники с 2022'!$B$4:$X$28,'Форма 1'!$AE$8,0),IF('Форма 1'!$AE1546=2,'Форма 1'!$H1546*VLOOKUP('Форма 1'!$F1546,'Придельники с 2022'!$B$4:$X$28,13,0),IF('Форма 1'!$AE1546=3,'Форма 1'!$H1546*VLOOKUP('Форма 1'!$F1546,'Придельники с 2022'!$B$4:$X$28,12,0)))))</f>
        <v/>
      </c>
      <c r="O1546" s="103" t="str">
        <f>IF(ISNUMBER('Форма 1'!AF1546),'Форма 1'!$H1546*VLOOKUP('Форма 1'!$F1546,'Придельники с 2022'!$B$4:$X$28,'Форма 1'!AF$8),"")</f>
        <v/>
      </c>
      <c r="P1546" s="87"/>
      <c r="Q1546" s="103" t="str">
        <f>IF(ISNUMBER('Форма 1'!AH1546),'Форма 1'!$H1546*VLOOKUP('Форма 1'!$F1546,'Придельники с 2022'!$B$4:$X$28,'Форма 1'!AH$8),"")</f>
        <v/>
      </c>
      <c r="R1546" s="103" t="str">
        <f>IF(ISNUMBER('Форма 1'!AI1546),'Форма 1'!$H1546*VLOOKUP('Форма 1'!$F1546,'Придельники с 2022'!$B$4:$X$28,'Форма 1'!AI$8),"")</f>
        <v/>
      </c>
      <c r="S1546" s="103" t="str">
        <f>IF(ISNUMBER('Форма 1'!AJ1546),'Форма 1'!$H1546*VLOOKUP('Форма 1'!$F1546,'Придельники с 2022'!$B$4:$X$28,'Форма 1'!AJ$8),"")</f>
        <v/>
      </c>
      <c r="T1546" s="87"/>
    </row>
    <row r="1547" spans="1:20">
      <c r="A1547" s="188">
        <f t="shared" si="133"/>
        <v>110</v>
      </c>
      <c r="B1547" s="189" t="s">
        <v>1606</v>
      </c>
      <c r="C1547" s="99">
        <f t="shared" si="131"/>
        <v>11114035.68</v>
      </c>
      <c r="D1547" s="103" t="str">
        <f>IF(ISNUMBER('Форма 1'!U1547),'Форма 1'!$H1547*VLOOKUP('Форма 1'!$F1547,'Придельники с 2022'!$B$4:$X$28,'Форма 1'!U$8),"")</f>
        <v/>
      </c>
      <c r="E1547" s="103" t="str">
        <f>IF(ISNUMBER('Форма 1'!V1547),'Форма 1'!$H1547*VLOOKUP('Форма 1'!$F1547,'Придельники с 2022'!$B$4:$X$28,'Форма 1'!V$8),"")</f>
        <v/>
      </c>
      <c r="F1547" s="103" t="str">
        <f>IF(ISNUMBER('Форма 1'!W1547),'Форма 1'!$H1547*VLOOKUP('Форма 1'!$F1547,'Придельники с 2022'!$B$4:$X$28,'Форма 1'!W$8),"")</f>
        <v/>
      </c>
      <c r="G1547" s="103" t="str">
        <f>IF(ISNUMBER('Форма 1'!X1547),'Форма 1'!$H1547*VLOOKUP('Форма 1'!$F1547,'Придельники с 2022'!$B$4:$X$28,'Форма 1'!X$8),"")</f>
        <v/>
      </c>
      <c r="H1547" s="103" t="str">
        <f>IF(ISNUMBER('Форма 1'!Y1547),'Форма 1'!$H1547*VLOOKUP('Форма 1'!$F1547,'Придельники с 2022'!$B$4:$X$28,'Форма 1'!Y$8),"")</f>
        <v/>
      </c>
      <c r="I1547" s="103" t="str">
        <f>IF(ISNUMBER('Форма 1'!Z1547),'Форма 1'!$H1547*VLOOKUP('Форма 1'!$F1547,'Придельники с 2022'!$B$4:$X$28,'Форма 1'!Z$8),"")</f>
        <v/>
      </c>
      <c r="J1547" s="103" t="str">
        <f>IF(ISNUMBER('Форма 1'!AA1547),'Форма 1'!$H1547*VLOOKUP('Форма 1'!$F1547,'Придельники с 2022'!$B$4:$X$28,'Форма 1'!AA$8),"")</f>
        <v/>
      </c>
      <c r="K1547" s="90">
        <v>4</v>
      </c>
      <c r="L1547" s="87">
        <f>2778508.92*K1547</f>
        <v>11114035.68</v>
      </c>
      <c r="M1547" s="103" t="str">
        <f>IF(ISNUMBER('Форма 1'!AD1547),'Форма 1'!$H1547*VLOOKUP('Форма 1'!$F1547,'Придельники с 2022'!$B$4:$X$28,'Форма 1'!AD$8),"")</f>
        <v/>
      </c>
      <c r="N1547" s="103" t="str">
        <f>IF(ISBLANK('Форма 1'!$AE1547),"",IF('Форма 1'!$AE1547=1,'Форма 1'!$H1547*VLOOKUP('Форма 1'!$F1547,'Придельники с 2022'!$B$4:$X$28,'Форма 1'!$AE$8,0),IF('Форма 1'!$AE1547=2,'Форма 1'!$H1547*VLOOKUP('Форма 1'!$F1547,'Придельники с 2022'!$B$4:$X$28,13,0),IF('Форма 1'!$AE1547=3,'Форма 1'!$H1547*VLOOKUP('Форма 1'!$F1547,'Придельники с 2022'!$B$4:$X$28,12,0)))))</f>
        <v/>
      </c>
      <c r="O1547" s="103" t="str">
        <f>IF(ISNUMBER('Форма 1'!AF1547),'Форма 1'!$H1547*VLOOKUP('Форма 1'!$F1547,'Придельники с 2022'!$B$4:$X$28,'Форма 1'!AF$8),"")</f>
        <v/>
      </c>
      <c r="P1547" s="87"/>
      <c r="Q1547" s="103" t="str">
        <f>IF(ISNUMBER('Форма 1'!AH1547),'Форма 1'!$H1547*VLOOKUP('Форма 1'!$F1547,'Придельники с 2022'!$B$4:$X$28,'Форма 1'!AH$8),"")</f>
        <v/>
      </c>
      <c r="R1547" s="103" t="str">
        <f>IF(ISNUMBER('Форма 1'!AI1547),'Форма 1'!$H1547*VLOOKUP('Форма 1'!$F1547,'Придельники с 2022'!$B$4:$X$28,'Форма 1'!AI$8),"")</f>
        <v/>
      </c>
      <c r="S1547" s="103" t="str">
        <f>IF(ISNUMBER('Форма 1'!AJ1547),'Форма 1'!$H1547*VLOOKUP('Форма 1'!$F1547,'Придельники с 2022'!$B$4:$X$28,'Форма 1'!AJ$8),"")</f>
        <v/>
      </c>
      <c r="T1547" s="87"/>
    </row>
    <row r="1548" spans="1:20">
      <c r="A1548" s="188">
        <f t="shared" si="133"/>
        <v>111</v>
      </c>
      <c r="B1548" s="189" t="s">
        <v>1607</v>
      </c>
      <c r="C1548" s="99">
        <f t="shared" si="131"/>
        <v>25969152.401999999</v>
      </c>
      <c r="D1548" s="103" t="str">
        <f>IF(ISNUMBER('Форма 1'!U1548),'Форма 1'!$H1548*VLOOKUP('Форма 1'!$F1548,'Придельники с 2022'!$B$4:$X$28,'Форма 1'!U$8),"")</f>
        <v/>
      </c>
      <c r="E1548" s="103" t="str">
        <f>IF(ISNUMBER('Форма 1'!V1548),'Форма 1'!$H1548*VLOOKUP('Форма 1'!$F1548,'Придельники с 2022'!$B$4:$X$28,'Форма 1'!V$8),"")</f>
        <v/>
      </c>
      <c r="F1548" s="103" t="str">
        <f>IF(ISNUMBER('Форма 1'!W1548),'Форма 1'!$H1548*VLOOKUP('Форма 1'!$F1548,'Придельники с 2022'!$B$4:$X$28,'Форма 1'!W$8),"")</f>
        <v/>
      </c>
      <c r="G1548" s="103" t="str">
        <f>IF(ISNUMBER('Форма 1'!X1548),'Форма 1'!$H1548*VLOOKUP('Форма 1'!$F1548,'Придельники с 2022'!$B$4:$X$28,'Форма 1'!X$8),"")</f>
        <v/>
      </c>
      <c r="H1548" s="103" t="str">
        <f>IF(ISNUMBER('Форма 1'!Y1548),'Форма 1'!$H1548*VLOOKUP('Форма 1'!$F1548,'Придельники с 2022'!$B$4:$X$28,'Форма 1'!Y$8),"")</f>
        <v/>
      </c>
      <c r="I1548" s="103" t="str">
        <f>IF(ISNUMBER('Форма 1'!Z1548),'Форма 1'!$H1548*VLOOKUP('Форма 1'!$F1548,'Придельники с 2022'!$B$4:$X$28,'Форма 1'!Z$8),"")</f>
        <v/>
      </c>
      <c r="J1548" s="103" t="str">
        <f>IF(ISNUMBER('Форма 1'!AA1548),'Форма 1'!$H1548*VLOOKUP('Форма 1'!$F1548,'Придельники с 2022'!$B$4:$X$28,'Форма 1'!AA$8),"")</f>
        <v/>
      </c>
      <c r="K1548" s="90"/>
      <c r="L1548" s="87"/>
      <c r="M1548" s="103">
        <f>IF(ISNUMBER('Форма 1'!AD1548),'Форма 1'!$H1548*VLOOKUP('Форма 1'!$F1548,'Придельники с 2022'!$B$4:$X$28,'Форма 1'!AD$8),"")</f>
        <v>8775589.6669999994</v>
      </c>
      <c r="N1548" s="103">
        <f>IF(ISBLANK('Форма 1'!$AE1548),"",IF('Форма 1'!$AE1548=1,'Форма 1'!$H1548*VLOOKUP('Форма 1'!$F1548,'Придельники с 2022'!$B$4:$X$28,'Форма 1'!$AE$8,0),IF('Форма 1'!$AE1548=2,'Форма 1'!$H1548*VLOOKUP('Форма 1'!$F1548,'Придельники с 2022'!$B$4:$X$28,13,0),IF('Форма 1'!$AE1548=3,'Форма 1'!$H1548*VLOOKUP('Форма 1'!$F1548,'Придельники с 2022'!$B$4:$X$28,12,0)))))</f>
        <v>15133034.199999999</v>
      </c>
      <c r="O1548" s="103">
        <f>IF(ISNUMBER('Форма 1'!AF1548),'Форма 1'!$H1548*VLOOKUP('Форма 1'!$F1548,'Придельники с 2022'!$B$4:$X$28,'Форма 1'!AF$8),"")</f>
        <v>2060528.5349999999</v>
      </c>
      <c r="P1548" s="87"/>
      <c r="Q1548" s="103" t="str">
        <f>IF(ISNUMBER('Форма 1'!AH1548),'Форма 1'!$H1548*VLOOKUP('Форма 1'!$F1548,'Придельники с 2022'!$B$4:$X$28,'Форма 1'!AH$8),"")</f>
        <v/>
      </c>
      <c r="R1548" s="103" t="str">
        <f>IF(ISNUMBER('Форма 1'!AI1548),'Форма 1'!$H1548*VLOOKUP('Форма 1'!$F1548,'Придельники с 2022'!$B$4:$X$28,'Форма 1'!AI$8),"")</f>
        <v/>
      </c>
      <c r="S1548" s="103" t="str">
        <f>IF(ISNUMBER('Форма 1'!AJ1548),'Форма 1'!$H1548*VLOOKUP('Форма 1'!$F1548,'Придельники с 2022'!$B$4:$X$28,'Форма 1'!AJ$8),"")</f>
        <v/>
      </c>
      <c r="T1548" s="87"/>
    </row>
    <row r="1549" spans="1:20">
      <c r="A1549" s="188">
        <f t="shared" si="133"/>
        <v>112</v>
      </c>
      <c r="B1549" s="189" t="s">
        <v>1608</v>
      </c>
      <c r="C1549" s="99">
        <f t="shared" si="131"/>
        <v>9282137.1679999996</v>
      </c>
      <c r="D1549" s="103" t="str">
        <f>IF(ISNUMBER('Форма 1'!U1549),'Форма 1'!$H1549*VLOOKUP('Форма 1'!$F1549,'Придельники с 2022'!$B$4:$X$28,'Форма 1'!U$8),"")</f>
        <v/>
      </c>
      <c r="E1549" s="103" t="str">
        <f>IF(ISNUMBER('Форма 1'!V1549),'Форма 1'!$H1549*VLOOKUP('Форма 1'!$F1549,'Придельники с 2022'!$B$4:$X$28,'Форма 1'!V$8),"")</f>
        <v/>
      </c>
      <c r="F1549" s="103" t="str">
        <f>IF(ISNUMBER('Форма 1'!W1549),'Форма 1'!$H1549*VLOOKUP('Форма 1'!$F1549,'Придельники с 2022'!$B$4:$X$28,'Форма 1'!W$8),"")</f>
        <v/>
      </c>
      <c r="G1549" s="103" t="str">
        <f>IF(ISNUMBER('Форма 1'!X1549),'Форма 1'!$H1549*VLOOKUP('Форма 1'!$F1549,'Придельники с 2022'!$B$4:$X$28,'Форма 1'!X$8),"")</f>
        <v/>
      </c>
      <c r="H1549" s="103" t="str">
        <f>IF(ISNUMBER('Форма 1'!Y1549),'Форма 1'!$H1549*VLOOKUP('Форма 1'!$F1549,'Придельники с 2022'!$B$4:$X$28,'Форма 1'!Y$8),"")</f>
        <v/>
      </c>
      <c r="I1549" s="103" t="str">
        <f>IF(ISNUMBER('Форма 1'!Z1549),'Форма 1'!$H1549*VLOOKUP('Форма 1'!$F1549,'Придельники с 2022'!$B$4:$X$28,'Форма 1'!Z$8),"")</f>
        <v/>
      </c>
      <c r="J1549" s="103" t="str">
        <f>IF(ISNUMBER('Форма 1'!AA1549),'Форма 1'!$H1549*VLOOKUP('Форма 1'!$F1549,'Придельники с 2022'!$B$4:$X$28,'Форма 1'!AA$8),"")</f>
        <v/>
      </c>
      <c r="K1549" s="90"/>
      <c r="L1549" s="87"/>
      <c r="M1549" s="103">
        <f>IF(ISNUMBER('Форма 1'!AD1549),'Форма 1'!$H1549*VLOOKUP('Форма 1'!$F1549,'Придельники с 2022'!$B$4:$X$28,'Форма 1'!AD$8),"")</f>
        <v>9282137.1679999996</v>
      </c>
      <c r="N1549" s="103" t="str">
        <f>IF(ISBLANK('Форма 1'!$AE1549),"",IF('Форма 1'!$AE1549=1,'Форма 1'!$H1549*VLOOKUP('Форма 1'!$F1549,'Придельники с 2022'!$B$4:$X$28,'Форма 1'!$AE$8,0),IF('Форма 1'!$AE1549=2,'Форма 1'!$H1549*VLOOKUP('Форма 1'!$F1549,'Придельники с 2022'!$B$4:$X$28,13,0),IF('Форма 1'!$AE1549=3,'Форма 1'!$H1549*VLOOKUP('Форма 1'!$F1549,'Придельники с 2022'!$B$4:$X$28,12,0)))))</f>
        <v/>
      </c>
      <c r="O1549" s="103" t="str">
        <f>IF(ISNUMBER('Форма 1'!AF1549),'Форма 1'!$H1549*VLOOKUP('Форма 1'!$F1549,'Придельники с 2022'!$B$4:$X$28,'Форма 1'!AF$8),"")</f>
        <v/>
      </c>
      <c r="P1549" s="87"/>
      <c r="Q1549" s="103" t="str">
        <f>IF(ISNUMBER('Форма 1'!AH1549),'Форма 1'!$H1549*VLOOKUP('Форма 1'!$F1549,'Придельники с 2022'!$B$4:$X$28,'Форма 1'!AH$8),"")</f>
        <v/>
      </c>
      <c r="R1549" s="103" t="str">
        <f>IF(ISNUMBER('Форма 1'!AI1549),'Форма 1'!$H1549*VLOOKUP('Форма 1'!$F1549,'Придельники с 2022'!$B$4:$X$28,'Форма 1'!AI$8),"")</f>
        <v/>
      </c>
      <c r="S1549" s="103" t="str">
        <f>IF(ISNUMBER('Форма 1'!AJ1549),'Форма 1'!$H1549*VLOOKUP('Форма 1'!$F1549,'Придельники с 2022'!$B$4:$X$28,'Форма 1'!AJ$8),"")</f>
        <v/>
      </c>
      <c r="T1549" s="87"/>
    </row>
    <row r="1550" spans="1:20">
      <c r="A1550" s="188">
        <f t="shared" si="133"/>
        <v>113</v>
      </c>
      <c r="B1550" s="189" t="s">
        <v>1609</v>
      </c>
      <c r="C1550" s="99">
        <f t="shared" si="131"/>
        <v>12345499.376000002</v>
      </c>
      <c r="D1550" s="103" t="str">
        <f>IF(ISNUMBER('Форма 1'!U1550),'Форма 1'!$H1550*VLOOKUP('Форма 1'!$F1550,'Придельники с 2022'!$B$4:$X$28,'Форма 1'!U$8),"")</f>
        <v/>
      </c>
      <c r="E1550" s="103" t="str">
        <f>IF(ISNUMBER('Форма 1'!V1550),'Форма 1'!$H1550*VLOOKUP('Форма 1'!$F1550,'Придельники с 2022'!$B$4:$X$28,'Форма 1'!V$8),"")</f>
        <v/>
      </c>
      <c r="F1550" s="103" t="str">
        <f>IF(ISNUMBER('Форма 1'!W1550),'Форма 1'!$H1550*VLOOKUP('Форма 1'!$F1550,'Придельники с 2022'!$B$4:$X$28,'Форма 1'!W$8),"")</f>
        <v/>
      </c>
      <c r="G1550" s="103" t="str">
        <f>IF(ISNUMBER('Форма 1'!X1550),'Форма 1'!$H1550*VLOOKUP('Форма 1'!$F1550,'Придельники с 2022'!$B$4:$X$28,'Форма 1'!X$8),"")</f>
        <v/>
      </c>
      <c r="H1550" s="103" t="str">
        <f>IF(ISNUMBER('Форма 1'!Y1550),'Форма 1'!$H1550*VLOOKUP('Форма 1'!$F1550,'Придельники с 2022'!$B$4:$X$28,'Форма 1'!Y$8),"")</f>
        <v/>
      </c>
      <c r="I1550" s="103" t="str">
        <f>IF(ISNUMBER('Форма 1'!Z1550),'Форма 1'!$H1550*VLOOKUP('Форма 1'!$F1550,'Придельники с 2022'!$B$4:$X$28,'Форма 1'!Z$8),"")</f>
        <v/>
      </c>
      <c r="J1550" s="103" t="str">
        <f>IF(ISNUMBER('Форма 1'!AA1550),'Форма 1'!$H1550*VLOOKUP('Форма 1'!$F1550,'Придельники с 2022'!$B$4:$X$28,'Форма 1'!AA$8),"")</f>
        <v/>
      </c>
      <c r="K1550" s="90"/>
      <c r="L1550" s="87"/>
      <c r="M1550" s="103">
        <f>IF(ISNUMBER('Форма 1'!AD1550),'Форма 1'!$H1550*VLOOKUP('Форма 1'!$F1550,'Придельники с 2022'!$B$4:$X$28,'Форма 1'!AD$8),"")</f>
        <v>12345499.376000002</v>
      </c>
      <c r="N1550" s="103" t="str">
        <f>IF(ISBLANK('Форма 1'!$AE1550),"",IF('Форма 1'!$AE1550=1,'Форма 1'!$H1550*VLOOKUP('Форма 1'!$F1550,'Придельники с 2022'!$B$4:$X$28,'Форма 1'!$AE$8,0),IF('Форма 1'!$AE1550=2,'Форма 1'!$H1550*VLOOKUP('Форма 1'!$F1550,'Придельники с 2022'!$B$4:$X$28,13,0),IF('Форма 1'!$AE1550=3,'Форма 1'!$H1550*VLOOKUP('Форма 1'!$F1550,'Придельники с 2022'!$B$4:$X$28,12,0)))))</f>
        <v/>
      </c>
      <c r="O1550" s="103" t="str">
        <f>IF(ISNUMBER('Форма 1'!AF1550),'Форма 1'!$H1550*VLOOKUP('Форма 1'!$F1550,'Придельники с 2022'!$B$4:$X$28,'Форма 1'!AF$8),"")</f>
        <v/>
      </c>
      <c r="P1550" s="87"/>
      <c r="Q1550" s="103" t="str">
        <f>IF(ISNUMBER('Форма 1'!AH1550),'Форма 1'!$H1550*VLOOKUP('Форма 1'!$F1550,'Придельники с 2022'!$B$4:$X$28,'Форма 1'!AH$8),"")</f>
        <v/>
      </c>
      <c r="R1550" s="103" t="str">
        <f>IF(ISNUMBER('Форма 1'!AI1550),'Форма 1'!$H1550*VLOOKUP('Форма 1'!$F1550,'Придельники с 2022'!$B$4:$X$28,'Форма 1'!AI$8),"")</f>
        <v/>
      </c>
      <c r="S1550" s="103" t="str">
        <f>IF(ISNUMBER('Форма 1'!AJ1550),'Форма 1'!$H1550*VLOOKUP('Форма 1'!$F1550,'Придельники с 2022'!$B$4:$X$28,'Форма 1'!AJ$8),"")</f>
        <v/>
      </c>
      <c r="T1550" s="87"/>
    </row>
    <row r="1551" spans="1:20">
      <c r="A1551" s="188">
        <f t="shared" si="133"/>
        <v>114</v>
      </c>
      <c r="B1551" s="189" t="s">
        <v>1610</v>
      </c>
      <c r="C1551" s="99">
        <f t="shared" si="131"/>
        <v>39400047.063999996</v>
      </c>
      <c r="D1551" s="103" t="str">
        <f>IF(ISNUMBER('Форма 1'!U1551),'Форма 1'!$H1551*VLOOKUP('Форма 1'!$F1551,'Придельники с 2022'!$B$4:$X$28,'Форма 1'!U$8),"")</f>
        <v/>
      </c>
      <c r="E1551" s="103" t="str">
        <f>IF(ISNUMBER('Форма 1'!V1551),'Форма 1'!$H1551*VLOOKUP('Форма 1'!$F1551,'Придельники с 2022'!$B$4:$X$28,'Форма 1'!V$8),"")</f>
        <v/>
      </c>
      <c r="F1551" s="103" t="str">
        <f>IF(ISNUMBER('Форма 1'!W1551),'Форма 1'!$H1551*VLOOKUP('Форма 1'!$F1551,'Придельники с 2022'!$B$4:$X$28,'Форма 1'!W$8),"")</f>
        <v/>
      </c>
      <c r="G1551" s="103" t="str">
        <f>IF(ISNUMBER('Форма 1'!X1551),'Форма 1'!$H1551*VLOOKUP('Форма 1'!$F1551,'Придельники с 2022'!$B$4:$X$28,'Форма 1'!X$8),"")</f>
        <v/>
      </c>
      <c r="H1551" s="103" t="str">
        <f>IF(ISNUMBER('Форма 1'!Y1551),'Форма 1'!$H1551*VLOOKUP('Форма 1'!$F1551,'Придельники с 2022'!$B$4:$X$28,'Форма 1'!Y$8),"")</f>
        <v/>
      </c>
      <c r="I1551" s="103" t="str">
        <f>IF(ISNUMBER('Форма 1'!Z1551),'Форма 1'!$H1551*VLOOKUP('Форма 1'!$F1551,'Придельники с 2022'!$B$4:$X$28,'Форма 1'!Z$8),"")</f>
        <v/>
      </c>
      <c r="J1551" s="103" t="str">
        <f>IF(ISNUMBER('Форма 1'!AA1551),'Форма 1'!$H1551*VLOOKUP('Форма 1'!$F1551,'Придельники с 2022'!$B$4:$X$28,'Форма 1'!AA$8),"")</f>
        <v/>
      </c>
      <c r="K1551" s="90"/>
      <c r="L1551" s="87"/>
      <c r="M1551" s="103">
        <f>IF(ISNUMBER('Форма 1'!AD1551),'Форма 1'!$H1551*VLOOKUP('Форма 1'!$F1551,'Придельники с 2022'!$B$4:$X$28,'Форма 1'!AD$8),"")</f>
        <v>18904876.256000001</v>
      </c>
      <c r="N1551" s="103">
        <f>IF(ISBLANK('Форма 1'!$AE1551),"",IF('Форма 1'!$AE1551=1,'Форма 1'!$H1551*VLOOKUP('Форма 1'!$F1551,'Придельники с 2022'!$B$4:$X$28,'Форма 1'!$AE$8,0),IF('Форма 1'!$AE1551=2,'Форма 1'!$H1551*VLOOKUP('Форма 1'!$F1551,'Придельники с 2022'!$B$4:$X$28,13,0),IF('Форма 1'!$AE1551=3,'Форма 1'!$H1551*VLOOKUP('Форма 1'!$F1551,'Придельники с 2022'!$B$4:$X$28,12,0)))))</f>
        <v>20495170.807999998</v>
      </c>
      <c r="O1551" s="103" t="str">
        <f>IF(ISNUMBER('Форма 1'!AF1551),'Форма 1'!$H1551*VLOOKUP('Форма 1'!$F1551,'Придельники с 2022'!$B$4:$X$28,'Форма 1'!AF$8),"")</f>
        <v/>
      </c>
      <c r="P1551" s="87"/>
      <c r="Q1551" s="103" t="str">
        <f>IF(ISNUMBER('Форма 1'!AH1551),'Форма 1'!$H1551*VLOOKUP('Форма 1'!$F1551,'Придельники с 2022'!$B$4:$X$28,'Форма 1'!AH$8),"")</f>
        <v/>
      </c>
      <c r="R1551" s="103" t="str">
        <f>IF(ISNUMBER('Форма 1'!AI1551),'Форма 1'!$H1551*VLOOKUP('Форма 1'!$F1551,'Придельники с 2022'!$B$4:$X$28,'Форма 1'!AI$8),"")</f>
        <v/>
      </c>
      <c r="S1551" s="103" t="str">
        <f>IF(ISNUMBER('Форма 1'!AJ1551),'Форма 1'!$H1551*VLOOKUP('Форма 1'!$F1551,'Придельники с 2022'!$B$4:$X$28,'Форма 1'!AJ$8),"")</f>
        <v/>
      </c>
      <c r="T1551" s="87"/>
    </row>
    <row r="1552" spans="1:20">
      <c r="A1552" s="188">
        <f t="shared" si="133"/>
        <v>115</v>
      </c>
      <c r="B1552" s="189" t="s">
        <v>1611</v>
      </c>
      <c r="C1552" s="99">
        <f t="shared" si="131"/>
        <v>7999028.9199999999</v>
      </c>
      <c r="D1552" s="103" t="str">
        <f>IF(ISNUMBER('Форма 1'!U1552),'Форма 1'!$H1552*VLOOKUP('Форма 1'!$F1552,'Придельники с 2022'!$B$4:$X$28,'Форма 1'!U$8),"")</f>
        <v/>
      </c>
      <c r="E1552" s="103" t="str">
        <f>IF(ISNUMBER('Форма 1'!V1552),'Форма 1'!$H1552*VLOOKUP('Форма 1'!$F1552,'Придельники с 2022'!$B$4:$X$28,'Форма 1'!V$8),"")</f>
        <v/>
      </c>
      <c r="F1552" s="103" t="str">
        <f>IF(ISNUMBER('Форма 1'!W1552),'Форма 1'!$H1552*VLOOKUP('Форма 1'!$F1552,'Придельники с 2022'!$B$4:$X$28,'Форма 1'!W$8),"")</f>
        <v/>
      </c>
      <c r="G1552" s="103" t="str">
        <f>IF(ISNUMBER('Форма 1'!X1552),'Форма 1'!$H1552*VLOOKUP('Форма 1'!$F1552,'Придельники с 2022'!$B$4:$X$28,'Форма 1'!X$8),"")</f>
        <v/>
      </c>
      <c r="H1552" s="103" t="str">
        <f>IF(ISNUMBER('Форма 1'!Y1552),'Форма 1'!$H1552*VLOOKUP('Форма 1'!$F1552,'Придельники с 2022'!$B$4:$X$28,'Форма 1'!Y$8),"")</f>
        <v/>
      </c>
      <c r="I1552" s="103" t="str">
        <f>IF(ISNUMBER('Форма 1'!Z1552),'Форма 1'!$H1552*VLOOKUP('Форма 1'!$F1552,'Придельники с 2022'!$B$4:$X$28,'Форма 1'!Z$8),"")</f>
        <v/>
      </c>
      <c r="J1552" s="103" t="str">
        <f>IF(ISNUMBER('Форма 1'!AA1552),'Форма 1'!$H1552*VLOOKUP('Форма 1'!$F1552,'Придельники с 2022'!$B$4:$X$28,'Форма 1'!AA$8),"")</f>
        <v/>
      </c>
      <c r="K1552" s="90">
        <v>2</v>
      </c>
      <c r="L1552" s="87">
        <f>3930316.8+4068712.12</f>
        <v>7999028.9199999999</v>
      </c>
      <c r="M1552" s="103" t="str">
        <f>IF(ISNUMBER('Форма 1'!AD1552),'Форма 1'!$H1552*VLOOKUP('Форма 1'!$F1552,'Придельники с 2022'!$B$4:$X$28,'Форма 1'!AD$8),"")</f>
        <v/>
      </c>
      <c r="N1552" s="103" t="str">
        <f>IF(ISBLANK('Форма 1'!$AE1552),"",IF('Форма 1'!$AE1552=1,'Форма 1'!$H1552*VLOOKUP('Форма 1'!$F1552,'Придельники с 2022'!$B$4:$X$28,'Форма 1'!$AE$8,0),IF('Форма 1'!$AE1552=2,'Форма 1'!$H1552*VLOOKUP('Форма 1'!$F1552,'Придельники с 2022'!$B$4:$X$28,13,0),IF('Форма 1'!$AE1552=3,'Форма 1'!$H1552*VLOOKUP('Форма 1'!$F1552,'Придельники с 2022'!$B$4:$X$28,12,0)))))</f>
        <v/>
      </c>
      <c r="O1552" s="103" t="str">
        <f>IF(ISNUMBER('Форма 1'!AF1552),'Форма 1'!$H1552*VLOOKUP('Форма 1'!$F1552,'Придельники с 2022'!$B$4:$X$28,'Форма 1'!AF$8),"")</f>
        <v/>
      </c>
      <c r="P1552" s="87"/>
      <c r="Q1552" s="103" t="str">
        <f>IF(ISNUMBER('Форма 1'!AH1552),'Форма 1'!$H1552*VLOOKUP('Форма 1'!$F1552,'Придельники с 2022'!$B$4:$X$28,'Форма 1'!AH$8),"")</f>
        <v/>
      </c>
      <c r="R1552" s="103" t="str">
        <f>IF(ISNUMBER('Форма 1'!AI1552),'Форма 1'!$H1552*VLOOKUP('Форма 1'!$F1552,'Придельники с 2022'!$B$4:$X$28,'Форма 1'!AI$8),"")</f>
        <v/>
      </c>
      <c r="S1552" s="103" t="str">
        <f>IF(ISNUMBER('Форма 1'!AJ1552),'Форма 1'!$H1552*VLOOKUP('Форма 1'!$F1552,'Придельники с 2022'!$B$4:$X$28,'Форма 1'!AJ$8),"")</f>
        <v/>
      </c>
      <c r="T1552" s="87"/>
    </row>
    <row r="1553" spans="1:20">
      <c r="A1553" s="188">
        <f t="shared" si="133"/>
        <v>116</v>
      </c>
      <c r="B1553" s="189" t="s">
        <v>1612</v>
      </c>
      <c r="C1553" s="99">
        <f t="shared" si="131"/>
        <v>16008662.544000002</v>
      </c>
      <c r="D1553" s="103" t="str">
        <f>IF(ISNUMBER('Форма 1'!U1553),'Форма 1'!$H1553*VLOOKUP('Форма 1'!$F1553,'Придельники с 2022'!$B$4:$X$28,'Форма 1'!U$8),"")</f>
        <v/>
      </c>
      <c r="E1553" s="103" t="str">
        <f>IF(ISNUMBER('Форма 1'!V1553),'Форма 1'!$H1553*VLOOKUP('Форма 1'!$F1553,'Придельники с 2022'!$B$4:$X$28,'Форма 1'!V$8),"")</f>
        <v/>
      </c>
      <c r="F1553" s="103" t="str">
        <f>IF(ISNUMBER('Форма 1'!W1553),'Форма 1'!$H1553*VLOOKUP('Форма 1'!$F1553,'Придельники с 2022'!$B$4:$X$28,'Форма 1'!W$8),"")</f>
        <v/>
      </c>
      <c r="G1553" s="103" t="str">
        <f>IF(ISNUMBER('Форма 1'!X1553),'Форма 1'!$H1553*VLOOKUP('Форма 1'!$F1553,'Придельники с 2022'!$B$4:$X$28,'Форма 1'!X$8),"")</f>
        <v/>
      </c>
      <c r="H1553" s="103" t="str">
        <f>IF(ISNUMBER('Форма 1'!Y1553),'Форма 1'!$H1553*VLOOKUP('Форма 1'!$F1553,'Придельники с 2022'!$B$4:$X$28,'Форма 1'!Y$8),"")</f>
        <v/>
      </c>
      <c r="I1553" s="103" t="str">
        <f>IF(ISNUMBER('Форма 1'!Z1553),'Форма 1'!$H1553*VLOOKUP('Форма 1'!$F1553,'Придельники с 2022'!$B$4:$X$28,'Форма 1'!Z$8),"")</f>
        <v/>
      </c>
      <c r="J1553" s="103" t="str">
        <f>IF(ISNUMBER('Форма 1'!AA1553),'Форма 1'!$H1553*VLOOKUP('Форма 1'!$F1553,'Придельники с 2022'!$B$4:$X$28,'Форма 1'!AA$8),"")</f>
        <v/>
      </c>
      <c r="K1553" s="90"/>
      <c r="L1553" s="87"/>
      <c r="M1553" s="103">
        <f>IF(ISNUMBER('Форма 1'!AD1553),'Форма 1'!$H1553*VLOOKUP('Форма 1'!$F1553,'Придельники с 2022'!$B$4:$X$28,'Форма 1'!AD$8),"")</f>
        <v>16008662.544000002</v>
      </c>
      <c r="N1553" s="103" t="str">
        <f>IF(ISBLANK('Форма 1'!$AE1553),"",IF('Форма 1'!$AE1553=1,'Форма 1'!$H1553*VLOOKUP('Форма 1'!$F1553,'Придельники с 2022'!$B$4:$X$28,'Форма 1'!$AE$8,0),IF('Форма 1'!$AE1553=2,'Форма 1'!$H1553*VLOOKUP('Форма 1'!$F1553,'Придельники с 2022'!$B$4:$X$28,13,0),IF('Форма 1'!$AE1553=3,'Форма 1'!$H1553*VLOOKUP('Форма 1'!$F1553,'Придельники с 2022'!$B$4:$X$28,12,0)))))</f>
        <v/>
      </c>
      <c r="O1553" s="103" t="str">
        <f>IF(ISNUMBER('Форма 1'!AF1553),'Форма 1'!$H1553*VLOOKUP('Форма 1'!$F1553,'Придельники с 2022'!$B$4:$X$28,'Форма 1'!AF$8),"")</f>
        <v/>
      </c>
      <c r="P1553" s="87"/>
      <c r="Q1553" s="103" t="str">
        <f>IF(ISNUMBER('Форма 1'!AH1553),'Форма 1'!$H1553*VLOOKUP('Форма 1'!$F1553,'Придельники с 2022'!$B$4:$X$28,'Форма 1'!AH$8),"")</f>
        <v/>
      </c>
      <c r="R1553" s="103" t="str">
        <f>IF(ISNUMBER('Форма 1'!AI1553),'Форма 1'!$H1553*VLOOKUP('Форма 1'!$F1553,'Придельники с 2022'!$B$4:$X$28,'Форма 1'!AI$8),"")</f>
        <v/>
      </c>
      <c r="S1553" s="103" t="str">
        <f>IF(ISNUMBER('Форма 1'!AJ1553),'Форма 1'!$H1553*VLOOKUP('Форма 1'!$F1553,'Придельники с 2022'!$B$4:$X$28,'Форма 1'!AJ$8),"")</f>
        <v/>
      </c>
      <c r="T1553" s="87"/>
    </row>
    <row r="1554" spans="1:20">
      <c r="A1554" s="188">
        <f t="shared" si="133"/>
        <v>117</v>
      </c>
      <c r="B1554" s="189" t="s">
        <v>1613</v>
      </c>
      <c r="C1554" s="99">
        <f t="shared" si="131"/>
        <v>6970548.2560000001</v>
      </c>
      <c r="D1554" s="103" t="str">
        <f>IF(ISNUMBER('Форма 1'!U1554),'Форма 1'!$H1554*VLOOKUP('Форма 1'!$F1554,'Придельники с 2022'!$B$4:$X$28,'Форма 1'!U$8),"")</f>
        <v/>
      </c>
      <c r="E1554" s="103" t="str">
        <f>IF(ISNUMBER('Форма 1'!V1554),'Форма 1'!$H1554*VLOOKUP('Форма 1'!$F1554,'Придельники с 2022'!$B$4:$X$28,'Форма 1'!V$8),"")</f>
        <v/>
      </c>
      <c r="F1554" s="103" t="str">
        <f>IF(ISNUMBER('Форма 1'!W1554),'Форма 1'!$H1554*VLOOKUP('Форма 1'!$F1554,'Придельники с 2022'!$B$4:$X$28,'Форма 1'!W$8),"")</f>
        <v/>
      </c>
      <c r="G1554" s="103" t="str">
        <f>IF(ISNUMBER('Форма 1'!X1554),'Форма 1'!$H1554*VLOOKUP('Форма 1'!$F1554,'Придельники с 2022'!$B$4:$X$28,'Форма 1'!X$8),"")</f>
        <v/>
      </c>
      <c r="H1554" s="103" t="str">
        <f>IF(ISNUMBER('Форма 1'!Y1554),'Форма 1'!$H1554*VLOOKUP('Форма 1'!$F1554,'Придельники с 2022'!$B$4:$X$28,'Форма 1'!Y$8),"")</f>
        <v/>
      </c>
      <c r="I1554" s="103" t="str">
        <f>IF(ISNUMBER('Форма 1'!Z1554),'Форма 1'!$H1554*VLOOKUP('Форма 1'!$F1554,'Придельники с 2022'!$B$4:$X$28,'Форма 1'!Z$8),"")</f>
        <v/>
      </c>
      <c r="J1554" s="103" t="str">
        <f>IF(ISNUMBER('Форма 1'!AA1554),'Форма 1'!$H1554*VLOOKUP('Форма 1'!$F1554,'Придельники с 2022'!$B$4:$X$28,'Форма 1'!AA$8),"")</f>
        <v/>
      </c>
      <c r="K1554" s="90"/>
      <c r="L1554" s="87"/>
      <c r="M1554" s="103">
        <f>IF(ISNUMBER('Форма 1'!AD1554),'Форма 1'!$H1554*VLOOKUP('Форма 1'!$F1554,'Придельники с 2022'!$B$4:$X$28,'Форма 1'!AD$8),"")</f>
        <v>6970548.2560000001</v>
      </c>
      <c r="N1554" s="103" t="str">
        <f>IF(ISBLANK('Форма 1'!$AE1554),"",IF('Форма 1'!$AE1554=1,'Форма 1'!$H1554*VLOOKUP('Форма 1'!$F1554,'Придельники с 2022'!$B$4:$X$28,'Форма 1'!$AE$8,0),IF('Форма 1'!$AE1554=2,'Форма 1'!$H1554*VLOOKUP('Форма 1'!$F1554,'Придельники с 2022'!$B$4:$X$28,13,0),IF('Форма 1'!$AE1554=3,'Форма 1'!$H1554*VLOOKUP('Форма 1'!$F1554,'Придельники с 2022'!$B$4:$X$28,12,0)))))</f>
        <v/>
      </c>
      <c r="O1554" s="103" t="str">
        <f>IF(ISNUMBER('Форма 1'!AF1554),'Форма 1'!$H1554*VLOOKUP('Форма 1'!$F1554,'Придельники с 2022'!$B$4:$X$28,'Форма 1'!AF$8),"")</f>
        <v/>
      </c>
      <c r="P1554" s="87"/>
      <c r="Q1554" s="103" t="str">
        <f>IF(ISNUMBER('Форма 1'!AH1554),'Форма 1'!$H1554*VLOOKUP('Форма 1'!$F1554,'Придельники с 2022'!$B$4:$X$28,'Форма 1'!AH$8),"")</f>
        <v/>
      </c>
      <c r="R1554" s="103" t="str">
        <f>IF(ISNUMBER('Форма 1'!AI1554),'Форма 1'!$H1554*VLOOKUP('Форма 1'!$F1554,'Придельники с 2022'!$B$4:$X$28,'Форма 1'!AI$8),"")</f>
        <v/>
      </c>
      <c r="S1554" s="103" t="str">
        <f>IF(ISNUMBER('Форма 1'!AJ1554),'Форма 1'!$H1554*VLOOKUP('Форма 1'!$F1554,'Придельники с 2022'!$B$4:$X$28,'Форма 1'!AJ$8),"")</f>
        <v/>
      </c>
      <c r="T1554" s="87"/>
    </row>
    <row r="1555" spans="1:20">
      <c r="A1555" s="188">
        <f t="shared" si="133"/>
        <v>118</v>
      </c>
      <c r="B1555" s="189" t="s">
        <v>1614</v>
      </c>
      <c r="C1555" s="99">
        <f t="shared" si="131"/>
        <v>10408985.776000002</v>
      </c>
      <c r="D1555" s="103" t="str">
        <f>IF(ISNUMBER('Форма 1'!U1555),'Форма 1'!$H1555*VLOOKUP('Форма 1'!$F1555,'Придельники с 2022'!$B$4:$X$28,'Форма 1'!U$8),"")</f>
        <v/>
      </c>
      <c r="E1555" s="103" t="str">
        <f>IF(ISNUMBER('Форма 1'!V1555),'Форма 1'!$H1555*VLOOKUP('Форма 1'!$F1555,'Придельники с 2022'!$B$4:$X$28,'Форма 1'!V$8),"")</f>
        <v/>
      </c>
      <c r="F1555" s="103" t="str">
        <f>IF(ISNUMBER('Форма 1'!W1555),'Форма 1'!$H1555*VLOOKUP('Форма 1'!$F1555,'Придельники с 2022'!$B$4:$X$28,'Форма 1'!W$8),"")</f>
        <v/>
      </c>
      <c r="G1555" s="103" t="str">
        <f>IF(ISNUMBER('Форма 1'!X1555),'Форма 1'!$H1555*VLOOKUP('Форма 1'!$F1555,'Придельники с 2022'!$B$4:$X$28,'Форма 1'!X$8),"")</f>
        <v/>
      </c>
      <c r="H1555" s="103" t="str">
        <f>IF(ISNUMBER('Форма 1'!Y1555),'Форма 1'!$H1555*VLOOKUP('Форма 1'!$F1555,'Придельники с 2022'!$B$4:$X$28,'Форма 1'!Y$8),"")</f>
        <v/>
      </c>
      <c r="I1555" s="103" t="str">
        <f>IF(ISNUMBER('Форма 1'!Z1555),'Форма 1'!$H1555*VLOOKUP('Форма 1'!$F1555,'Придельники с 2022'!$B$4:$X$28,'Форма 1'!Z$8),"")</f>
        <v/>
      </c>
      <c r="J1555" s="103" t="str">
        <f>IF(ISNUMBER('Форма 1'!AA1555),'Форма 1'!$H1555*VLOOKUP('Форма 1'!$F1555,'Придельники с 2022'!$B$4:$X$28,'Форма 1'!AA$8),"")</f>
        <v/>
      </c>
      <c r="K1555" s="90"/>
      <c r="L1555" s="87"/>
      <c r="M1555" s="103">
        <f>IF(ISNUMBER('Форма 1'!AD1555),'Форма 1'!$H1555*VLOOKUP('Форма 1'!$F1555,'Придельники с 2022'!$B$4:$X$28,'Форма 1'!AD$8),"")</f>
        <v>10408985.776000002</v>
      </c>
      <c r="N1555" s="103" t="str">
        <f>IF(ISBLANK('Форма 1'!$AE1555),"",IF('Форма 1'!$AE1555=1,'Форма 1'!$H1555*VLOOKUP('Форма 1'!$F1555,'Придельники с 2022'!$B$4:$X$28,'Форма 1'!$AE$8,0),IF('Форма 1'!$AE1555=2,'Форма 1'!$H1555*VLOOKUP('Форма 1'!$F1555,'Придельники с 2022'!$B$4:$X$28,13,0),IF('Форма 1'!$AE1555=3,'Форма 1'!$H1555*VLOOKUP('Форма 1'!$F1555,'Придельники с 2022'!$B$4:$X$28,12,0)))))</f>
        <v/>
      </c>
      <c r="O1555" s="103" t="str">
        <f>IF(ISNUMBER('Форма 1'!AF1555),'Форма 1'!$H1555*VLOOKUP('Форма 1'!$F1555,'Придельники с 2022'!$B$4:$X$28,'Форма 1'!AF$8),"")</f>
        <v/>
      </c>
      <c r="P1555" s="87"/>
      <c r="Q1555" s="103" t="str">
        <f>IF(ISNUMBER('Форма 1'!AH1555),'Форма 1'!$H1555*VLOOKUP('Форма 1'!$F1555,'Придельники с 2022'!$B$4:$X$28,'Форма 1'!AH$8),"")</f>
        <v/>
      </c>
      <c r="R1555" s="103" t="str">
        <f>IF(ISNUMBER('Форма 1'!AI1555),'Форма 1'!$H1555*VLOOKUP('Форма 1'!$F1555,'Придельники с 2022'!$B$4:$X$28,'Форма 1'!AI$8),"")</f>
        <v/>
      </c>
      <c r="S1555" s="103" t="str">
        <f>IF(ISNUMBER('Форма 1'!AJ1555),'Форма 1'!$H1555*VLOOKUP('Форма 1'!$F1555,'Придельники с 2022'!$B$4:$X$28,'Форма 1'!AJ$8),"")</f>
        <v/>
      </c>
      <c r="T1555" s="87"/>
    </row>
    <row r="1556" spans="1:20">
      <c r="A1556" s="188">
        <f t="shared" si="133"/>
        <v>119</v>
      </c>
      <c r="B1556" s="189" t="s">
        <v>1615</v>
      </c>
      <c r="C1556" s="99">
        <f t="shared" si="131"/>
        <v>2051315.9800000002</v>
      </c>
      <c r="D1556" s="103" t="str">
        <f>IF(ISNUMBER('Форма 1'!U1556),'Форма 1'!$H1556*VLOOKUP('Форма 1'!$F1556,'Придельники с 2022'!$B$4:$X$28,'Форма 1'!U$8),"")</f>
        <v/>
      </c>
      <c r="E1556" s="103" t="str">
        <f>IF(ISNUMBER('Форма 1'!V1556),'Форма 1'!$H1556*VLOOKUP('Форма 1'!$F1556,'Придельники с 2022'!$B$4:$X$28,'Форма 1'!V$8),"")</f>
        <v/>
      </c>
      <c r="F1556" s="103" t="str">
        <f>IF(ISNUMBER('Форма 1'!W1556),'Форма 1'!$H1556*VLOOKUP('Форма 1'!$F1556,'Придельники с 2022'!$B$4:$X$28,'Форма 1'!W$8),"")</f>
        <v/>
      </c>
      <c r="G1556" s="103">
        <f>IF(ISNUMBER('Форма 1'!X1556),'Форма 1'!$H1556*VLOOKUP('Форма 1'!$F1556,'Придельники с 2022'!$B$4:$X$28,'Форма 1'!X$8),"")</f>
        <v>2051315.9800000002</v>
      </c>
      <c r="H1556" s="103" t="str">
        <f>IF(ISNUMBER('Форма 1'!Y1556),'Форма 1'!$H1556*VLOOKUP('Форма 1'!$F1556,'Придельники с 2022'!$B$4:$X$28,'Форма 1'!Y$8),"")</f>
        <v/>
      </c>
      <c r="I1556" s="103" t="str">
        <f>IF(ISNUMBER('Форма 1'!Z1556),'Форма 1'!$H1556*VLOOKUP('Форма 1'!$F1556,'Придельники с 2022'!$B$4:$X$28,'Форма 1'!Z$8),"")</f>
        <v/>
      </c>
      <c r="J1556" s="103" t="str">
        <f>IF(ISNUMBER('Форма 1'!AA1556),'Форма 1'!$H1556*VLOOKUP('Форма 1'!$F1556,'Придельники с 2022'!$B$4:$X$28,'Форма 1'!AA$8),"")</f>
        <v/>
      </c>
      <c r="K1556" s="90"/>
      <c r="L1556" s="87"/>
      <c r="M1556" s="103" t="str">
        <f>IF(ISNUMBER('Форма 1'!AD1556),'Форма 1'!$H1556*VLOOKUP('Форма 1'!$F1556,'Придельники с 2022'!$B$4:$X$28,'Форма 1'!AD$8),"")</f>
        <v/>
      </c>
      <c r="N1556" s="103" t="str">
        <f>IF(ISBLANK('Форма 1'!$AE1556),"",IF('Форма 1'!$AE1556=1,'Форма 1'!$H1556*VLOOKUP('Форма 1'!$F1556,'Придельники с 2022'!$B$4:$X$28,'Форма 1'!$AE$8,0),IF('Форма 1'!$AE1556=2,'Форма 1'!$H1556*VLOOKUP('Форма 1'!$F1556,'Придельники с 2022'!$B$4:$X$28,13,0),IF('Форма 1'!$AE1556=3,'Форма 1'!$H1556*VLOOKUP('Форма 1'!$F1556,'Придельники с 2022'!$B$4:$X$28,12,0)))))</f>
        <v/>
      </c>
      <c r="O1556" s="103" t="str">
        <f>IF(ISNUMBER('Форма 1'!AF1556),'Форма 1'!$H1556*VLOOKUP('Форма 1'!$F1556,'Придельники с 2022'!$B$4:$X$28,'Форма 1'!AF$8),"")</f>
        <v/>
      </c>
      <c r="P1556" s="87"/>
      <c r="Q1556" s="103" t="str">
        <f>IF(ISNUMBER('Форма 1'!AH1556),'Форма 1'!$H1556*VLOOKUP('Форма 1'!$F1556,'Придельники с 2022'!$B$4:$X$28,'Форма 1'!AH$8),"")</f>
        <v/>
      </c>
      <c r="R1556" s="103" t="str">
        <f>IF(ISNUMBER('Форма 1'!AI1556),'Форма 1'!$H1556*VLOOKUP('Форма 1'!$F1556,'Придельники с 2022'!$B$4:$X$28,'Форма 1'!AI$8),"")</f>
        <v/>
      </c>
      <c r="S1556" s="103" t="str">
        <f>IF(ISNUMBER('Форма 1'!AJ1556),'Форма 1'!$H1556*VLOOKUP('Форма 1'!$F1556,'Придельники с 2022'!$B$4:$X$28,'Форма 1'!AJ$8),"")</f>
        <v/>
      </c>
      <c r="T1556" s="87"/>
    </row>
    <row r="1557" spans="1:20">
      <c r="A1557" s="188">
        <f t="shared" si="133"/>
        <v>120</v>
      </c>
      <c r="B1557" s="189" t="s">
        <v>1616</v>
      </c>
      <c r="C1557" s="99">
        <f>SUM(D1557:J1557,L1557:T1557)</f>
        <v>12233812.080000002</v>
      </c>
      <c r="D1557" s="103" t="str">
        <f>IF(ISNUMBER('Форма 1'!U1557),'Форма 1'!$H1557*VLOOKUP('Форма 1'!$F1557,'Придельники с 2022'!$B$4:$X$28,'Форма 1'!U$8),"")</f>
        <v/>
      </c>
      <c r="E1557" s="103" t="str">
        <f>IF(ISNUMBER('Форма 1'!V1557),'Форма 1'!$H1557*VLOOKUP('Форма 1'!$F1557,'Придельники с 2022'!$B$4:$X$28,'Форма 1'!V$8),"")</f>
        <v/>
      </c>
      <c r="F1557" s="103" t="str">
        <f>IF(ISNUMBER('Форма 1'!W1557),'Форма 1'!$H1557*VLOOKUP('Форма 1'!$F1557,'Придельники с 2022'!$B$4:$X$28,'Форма 1'!W$8),"")</f>
        <v/>
      </c>
      <c r="G1557" s="103" t="str">
        <f>IF(ISNUMBER('Форма 1'!X1557),'Форма 1'!$H1557*VLOOKUP('Форма 1'!$F1557,'Придельники с 2022'!$B$4:$X$28,'Форма 1'!X$8),"")</f>
        <v/>
      </c>
      <c r="H1557" s="103" t="str">
        <f>IF(ISNUMBER('Форма 1'!Y1557),'Форма 1'!$H1557*VLOOKUP('Форма 1'!$F1557,'Придельники с 2022'!$B$4:$X$28,'Форма 1'!Y$8),"")</f>
        <v/>
      </c>
      <c r="I1557" s="103" t="str">
        <f>IF(ISNUMBER('Форма 1'!Z1557),'Форма 1'!$H1557*VLOOKUP('Форма 1'!$F1557,'Придельники с 2022'!$B$4:$X$28,'Форма 1'!Z$8),"")</f>
        <v/>
      </c>
      <c r="J1557" s="103" t="str">
        <f>IF(ISNUMBER('Форма 1'!AA1557),'Форма 1'!$H1557*VLOOKUP('Форма 1'!$F1557,'Придельники с 2022'!$B$4:$X$28,'Форма 1'!AA$8),"")</f>
        <v/>
      </c>
      <c r="K1557" s="90"/>
      <c r="L1557" s="87"/>
      <c r="M1557" s="103">
        <f>IF(ISNUMBER('Форма 1'!AD1557),'Форма 1'!$H1557*VLOOKUP('Форма 1'!$F1557,'Придельники с 2022'!$B$4:$X$28,'Форма 1'!AD$8),"")</f>
        <v>12233812.080000002</v>
      </c>
      <c r="N1557" s="103" t="str">
        <f>IF(ISBLANK('Форма 1'!$AE1557),"",IF('Форма 1'!$AE1557=1,'Форма 1'!$H1557*VLOOKUP('Форма 1'!$F1557,'Придельники с 2022'!$B$4:$X$28,'Форма 1'!$AE$8,0),IF('Форма 1'!$AE1557=2,'Форма 1'!$H1557*VLOOKUP('Форма 1'!$F1557,'Придельники с 2022'!$B$4:$X$28,13,0),IF('Форма 1'!$AE1557=3,'Форма 1'!$H1557*VLOOKUP('Форма 1'!$F1557,'Придельники с 2022'!$B$4:$X$28,12,0)))))</f>
        <v/>
      </c>
      <c r="O1557" s="103" t="str">
        <f>IF(ISNUMBER('Форма 1'!AF1557),'Форма 1'!$H1557*VLOOKUP('Форма 1'!$F1557,'Придельники с 2022'!$B$4:$X$28,'Форма 1'!AF$8),"")</f>
        <v/>
      </c>
      <c r="P1557" s="87"/>
      <c r="Q1557" s="103" t="str">
        <f>IF(ISNUMBER('Форма 1'!AH1557),'Форма 1'!$H1557*VLOOKUP('Форма 1'!$F1557,'Придельники с 2022'!$B$4:$X$28,'Форма 1'!AH$8),"")</f>
        <v/>
      </c>
      <c r="R1557" s="103" t="str">
        <f>IF(ISNUMBER('Форма 1'!AI1557),'Форма 1'!$H1557*VLOOKUP('Форма 1'!$F1557,'Придельники с 2022'!$B$4:$X$28,'Форма 1'!AI$8),"")</f>
        <v/>
      </c>
      <c r="S1557" s="103" t="str">
        <f>IF(ISNUMBER('Форма 1'!AJ1557),'Форма 1'!$H1557*VLOOKUP('Форма 1'!$F1557,'Придельники с 2022'!$B$4:$X$28,'Форма 1'!AJ$8),"")</f>
        <v/>
      </c>
      <c r="T1557" s="87"/>
    </row>
    <row r="1558" spans="1:20">
      <c r="A1558" s="188">
        <f t="shared" si="133"/>
        <v>121</v>
      </c>
      <c r="B1558" s="114" t="s">
        <v>5030</v>
      </c>
      <c r="C1558" s="99">
        <f>SUM(D1558:J1558,L1558:T1558)</f>
        <v>1236913.6409999998</v>
      </c>
      <c r="D1558" s="103" t="str">
        <f>IF(ISNUMBER('Форма 1'!U1558),'Форма 1'!$H1558*VLOOKUP('Форма 1'!$F1558,'Придельники до 2021'!$B$4:$X$28,'Форма 1'!U$8),"")</f>
        <v/>
      </c>
      <c r="E1558" s="103" t="str">
        <f>IF(ISNUMBER('Форма 1'!V1558),'Форма 1'!$H1558*VLOOKUP('Форма 1'!$F1558,'Придельники до 2021'!$B$4:$X$28,'Форма 1'!V$8),"")</f>
        <v/>
      </c>
      <c r="F1558" s="103" t="str">
        <f>IF(ISNUMBER('Форма 1'!W1558),'Форма 1'!$H1558*VLOOKUP('Форма 1'!$F1558,'Придельники до 2021'!$B$4:$X$28,'Форма 1'!W$8),"")</f>
        <v/>
      </c>
      <c r="G1558" s="103" t="str">
        <f>IF(ISNUMBER('Форма 1'!X1558),'Форма 1'!$H1558*VLOOKUP('Форма 1'!$F1558,'Придельники с 2022'!$B$4:$X$28,'Форма 1'!X$8),"")</f>
        <v/>
      </c>
      <c r="H1558" s="103" t="str">
        <f>IF(ISNUMBER('Форма 1'!Y1558),'Форма 1'!$H1558*VLOOKUP('Форма 1'!$F1558,'Придельники с 2022'!$B$4:$X$28,'Форма 1'!Y$8),"")</f>
        <v/>
      </c>
      <c r="I1558" s="103" t="str">
        <f>IF(ISNUMBER('Форма 1'!Z1558),'Форма 1'!$H1558*VLOOKUP('Форма 1'!$F1558,'Придельники с 2022'!$B$4:$X$28,'Форма 1'!Z$8),"")</f>
        <v/>
      </c>
      <c r="J1558" s="103" t="str">
        <f>IF(ISNUMBER('Форма 1'!AA1558),'Форма 1'!$H1558*VLOOKUP('Форма 1'!$F1558,'Придельники с 2022'!$B$4:$X$28,'Форма 1'!AA$8),"")</f>
        <v/>
      </c>
      <c r="K1558" s="90"/>
      <c r="L1558" s="87"/>
      <c r="M1558" s="103" t="str">
        <f>IF(ISNUMBER('Форма 1'!AD1558),'Форма 1'!$H1558*VLOOKUP('Форма 1'!$F1558,'Придельники с 2022'!$B$4:$X$28,'Форма 1'!AD$8),"")</f>
        <v/>
      </c>
      <c r="N1558" s="103" t="str">
        <f>IF(ISBLANK('Форма 1'!$AE1558),"",IF('Форма 1'!$AE1558=1,'Форма 1'!$H1558*VLOOKUP('Форма 1'!$F1558,'Придельники с 2022'!$B$4:$X$28,'Форма 1'!$AE$8,0),IF('Форма 1'!$AE1558=2,'Форма 1'!$H1558*VLOOKUP('Форма 1'!$F1558,'Придельники с 2022'!$B$4:$X$28,13,0),IF('Форма 1'!$AE1558=3,'Форма 1'!$H1558*VLOOKUP('Форма 1'!$F1558,'Придельники с 2022'!$B$4:$X$28,12,0)))))</f>
        <v/>
      </c>
      <c r="O1558" s="103" t="str">
        <f>IF(ISNUMBER('Форма 1'!AF1558),'Форма 1'!$H1558*VLOOKUP('Форма 1'!$F1558,'Придельники с 2022'!$B$4:$X$28,'Форма 1'!AF$8),"")</f>
        <v/>
      </c>
      <c r="P1558" s="87"/>
      <c r="Q1558" s="103" t="str">
        <f>IF(ISNUMBER('Форма 1'!AH1558),'Форма 1'!$H1558*VLOOKUP('Форма 1'!$F1558,'Придельники с 2022'!$B$4:$X$28,'Форма 1'!AH$8),"")</f>
        <v/>
      </c>
      <c r="R1558" s="103">
        <f>IF(ISNUMBER('Форма 1'!AI1558),'Форма 1'!$H1558*VLOOKUP('Форма 1'!$F1558,'Придельники с 2022'!$B$4:$X$28,'Форма 1'!AI$8),"")</f>
        <v>1167969.0959999999</v>
      </c>
      <c r="S1558" s="103">
        <f>IF(ISNUMBER('Форма 1'!AJ1558),'Форма 1'!$H1558*VLOOKUP('Форма 1'!$F1558,'Придельники с 2022'!$B$4:$X$28,'Форма 1'!AJ$8),"")</f>
        <v>68944.544999999998</v>
      </c>
      <c r="T1558" s="87"/>
    </row>
    <row r="1559" spans="1:20">
      <c r="A1559" s="188">
        <f t="shared" si="133"/>
        <v>122</v>
      </c>
      <c r="B1559" s="114" t="s">
        <v>693</v>
      </c>
      <c r="C1559" s="99">
        <f>SUM(D1559:J1559,L1559:T1559)</f>
        <v>6247646.4960000003</v>
      </c>
      <c r="D1559" s="103" t="str">
        <f>IF(ISNUMBER('Форма 1'!U1559),'Форма 1'!$H1559*VLOOKUP('Форма 1'!$F1559,'Придельники до 2021'!$B$4:$X$28,'Форма 1'!U$8),"")</f>
        <v/>
      </c>
      <c r="E1559" s="103" t="str">
        <f>IF(ISNUMBER('Форма 1'!V1559),'Форма 1'!$H1559*VLOOKUP('Форма 1'!$F1559,'Придельники до 2021'!$B$4:$X$28,'Форма 1'!V$8),"")</f>
        <v/>
      </c>
      <c r="F1559" s="103" t="str">
        <f>IF(ISNUMBER('Форма 1'!W1559),'Форма 1'!$H1559*VLOOKUP('Форма 1'!$F1559,'Придельники до 2021'!$B$4:$X$28,'Форма 1'!W$8),"")</f>
        <v/>
      </c>
      <c r="G1559" s="103">
        <f>IF(ISNUMBER('Форма 1'!X1559),'Форма 1'!$H1559*VLOOKUP('Форма 1'!$F1559,'Придельники с 2022'!$B$4:$X$28,'Форма 1'!X$8),"")</f>
        <v>6247646.4960000003</v>
      </c>
      <c r="H1559" s="103" t="str">
        <f>IF(ISNUMBER('Форма 1'!Y1559),'Форма 1'!$H1559*VLOOKUP('Форма 1'!$F1559,'Придельники с 2022'!$B$4:$X$28,'Форма 1'!Y$8),"")</f>
        <v/>
      </c>
      <c r="I1559" s="103" t="str">
        <f>IF(ISNUMBER('Форма 1'!Z1559),'Форма 1'!$H1559*VLOOKUP('Форма 1'!$F1559,'Придельники с 2022'!$B$4:$X$28,'Форма 1'!Z$8),"")</f>
        <v/>
      </c>
      <c r="J1559" s="103" t="str">
        <f>IF(ISNUMBER('Форма 1'!AA1559),'Форма 1'!$H1559*VLOOKUP('Форма 1'!$F1559,'Придельники с 2022'!$B$4:$X$28,'Форма 1'!AA$8),"")</f>
        <v/>
      </c>
      <c r="K1559" s="90"/>
      <c r="L1559" s="87"/>
      <c r="M1559" s="103" t="str">
        <f>IF(ISNUMBER('Форма 1'!AD1559),'Форма 1'!$H1559*VLOOKUP('Форма 1'!$F1559,'Придельники с 2022'!$B$4:$X$28,'Форма 1'!AD$8),"")</f>
        <v/>
      </c>
      <c r="N1559" s="103" t="str">
        <f>IF(ISBLANK('Форма 1'!$AE1559),"",IF('Форма 1'!$AE1559=1,'Форма 1'!$H1559*VLOOKUP('Форма 1'!$F1559,'Придельники с 2022'!$B$4:$X$28,'Форма 1'!$AE$8,0),IF('Форма 1'!$AE1559=2,'Форма 1'!$H1559*VLOOKUP('Форма 1'!$F1559,'Придельники с 2022'!$B$4:$X$28,13,0),IF('Форма 1'!$AE1559=3,'Форма 1'!$H1559*VLOOKUP('Форма 1'!$F1559,'Придельники с 2022'!$B$4:$X$28,12,0)))))</f>
        <v/>
      </c>
      <c r="O1559" s="103" t="str">
        <f>IF(ISNUMBER('Форма 1'!AF1559),'Форма 1'!$H1559*VLOOKUP('Форма 1'!$F1559,'Придельники с 2022'!$B$4:$X$28,'Форма 1'!AF$8),"")</f>
        <v/>
      </c>
      <c r="P1559" s="87"/>
      <c r="Q1559" s="103" t="str">
        <f>IF(ISNUMBER('Форма 1'!AH1559),'Форма 1'!$H1559*VLOOKUP('Форма 1'!$F1559,'Придельники с 2022'!$B$4:$X$28,'Форма 1'!AH$8),"")</f>
        <v/>
      </c>
      <c r="R1559" s="103" t="str">
        <f>IF(ISNUMBER('Форма 1'!AI1559),'Форма 1'!$H1559*VLOOKUP('Форма 1'!$F1559,'Придельники с 2022'!$B$4:$X$28,'Форма 1'!AI$8),"")</f>
        <v/>
      </c>
      <c r="S1559" s="103" t="str">
        <f>IF(ISNUMBER('Форма 1'!AJ1559),'Форма 1'!$H1559*VLOOKUP('Форма 1'!$F1559,'Придельники с 2022'!$B$4:$X$28,'Форма 1'!AJ$8),"")</f>
        <v/>
      </c>
      <c r="T1559" s="87"/>
    </row>
    <row r="1560" spans="1:20">
      <c r="A1560" s="188">
        <f t="shared" si="133"/>
        <v>123</v>
      </c>
      <c r="B1560" s="189" t="s">
        <v>1617</v>
      </c>
      <c r="C1560" s="99">
        <f t="shared" si="131"/>
        <v>7256071.4240000006</v>
      </c>
      <c r="D1560" s="103" t="str">
        <f>IF(ISNUMBER('Форма 1'!U1560),'Форма 1'!$H1560*VLOOKUP('Форма 1'!$F1560,'Придельники с 2022'!$B$4:$X$28,'Форма 1'!U$8),"")</f>
        <v/>
      </c>
      <c r="E1560" s="103" t="str">
        <f>IF(ISNUMBER('Форма 1'!V1560),'Форма 1'!$H1560*VLOOKUP('Форма 1'!$F1560,'Придельники с 2022'!$B$4:$X$28,'Форма 1'!V$8),"")</f>
        <v/>
      </c>
      <c r="F1560" s="103" t="str">
        <f>IF(ISNUMBER('Форма 1'!W1560),'Форма 1'!$H1560*VLOOKUP('Форма 1'!$F1560,'Придельники с 2022'!$B$4:$X$28,'Форма 1'!W$8),"")</f>
        <v/>
      </c>
      <c r="G1560" s="103" t="str">
        <f>IF(ISNUMBER('Форма 1'!X1560),'Форма 1'!$H1560*VLOOKUP('Форма 1'!$F1560,'Придельники с 2022'!$B$4:$X$28,'Форма 1'!X$8),"")</f>
        <v/>
      </c>
      <c r="H1560" s="103" t="str">
        <f>IF(ISNUMBER('Форма 1'!Y1560),'Форма 1'!$H1560*VLOOKUP('Форма 1'!$F1560,'Придельники с 2022'!$B$4:$X$28,'Форма 1'!Y$8),"")</f>
        <v/>
      </c>
      <c r="I1560" s="103" t="str">
        <f>IF(ISNUMBER('Форма 1'!Z1560),'Форма 1'!$H1560*VLOOKUP('Форма 1'!$F1560,'Придельники с 2022'!$B$4:$X$28,'Форма 1'!Z$8),"")</f>
        <v/>
      </c>
      <c r="J1560" s="103" t="str">
        <f>IF(ISNUMBER('Форма 1'!AA1560),'Форма 1'!$H1560*VLOOKUP('Форма 1'!$F1560,'Придельники с 2022'!$B$4:$X$28,'Форма 1'!AA$8),"")</f>
        <v/>
      </c>
      <c r="K1560" s="90"/>
      <c r="L1560" s="87"/>
      <c r="M1560" s="103">
        <f>IF(ISNUMBER('Форма 1'!AD1560),'Форма 1'!$H1560*VLOOKUP('Форма 1'!$F1560,'Придельники с 2022'!$B$4:$X$28,'Форма 1'!AD$8),"")</f>
        <v>7256071.4240000006</v>
      </c>
      <c r="N1560" s="103" t="str">
        <f>IF(ISBLANK('Форма 1'!$AE1560),"",IF('Форма 1'!$AE1560=1,'Форма 1'!$H1560*VLOOKUP('Форма 1'!$F1560,'Придельники с 2022'!$B$4:$X$28,'Форма 1'!$AE$8,0),IF('Форма 1'!$AE1560=2,'Форма 1'!$H1560*VLOOKUP('Форма 1'!$F1560,'Придельники с 2022'!$B$4:$X$28,13,0),IF('Форма 1'!$AE1560=3,'Форма 1'!$H1560*VLOOKUP('Форма 1'!$F1560,'Придельники с 2022'!$B$4:$X$28,12,0)))))</f>
        <v/>
      </c>
      <c r="O1560" s="103" t="str">
        <f>IF(ISNUMBER('Форма 1'!AF1560),'Форма 1'!$H1560*VLOOKUP('Форма 1'!$F1560,'Придельники с 2022'!$B$4:$X$28,'Форма 1'!AF$8),"")</f>
        <v/>
      </c>
      <c r="P1560" s="87"/>
      <c r="Q1560" s="103" t="str">
        <f>IF(ISNUMBER('Форма 1'!AH1560),'Форма 1'!$H1560*VLOOKUP('Форма 1'!$F1560,'Придельники с 2022'!$B$4:$X$28,'Форма 1'!AH$8),"")</f>
        <v/>
      </c>
      <c r="R1560" s="103" t="str">
        <f>IF(ISNUMBER('Форма 1'!AI1560),'Форма 1'!$H1560*VLOOKUP('Форма 1'!$F1560,'Придельники с 2022'!$B$4:$X$28,'Форма 1'!AI$8),"")</f>
        <v/>
      </c>
      <c r="S1560" s="103" t="str">
        <f>IF(ISNUMBER('Форма 1'!AJ1560),'Форма 1'!$H1560*VLOOKUP('Форма 1'!$F1560,'Придельники с 2022'!$B$4:$X$28,'Форма 1'!AJ$8),"")</f>
        <v/>
      </c>
      <c r="T1560" s="87"/>
    </row>
    <row r="1561" spans="1:20">
      <c r="A1561" s="188">
        <f t="shared" si="133"/>
        <v>124</v>
      </c>
      <c r="B1561" s="189" t="s">
        <v>1618</v>
      </c>
      <c r="C1561" s="99">
        <f t="shared" si="131"/>
        <v>22632439.760000002</v>
      </c>
      <c r="D1561" s="103" t="str">
        <f>IF(ISNUMBER('Форма 1'!U1561),'Форма 1'!$H1561*VLOOKUP('Форма 1'!$F1561,'Придельники с 2022'!$B$4:$X$28,'Форма 1'!U$8),"")</f>
        <v/>
      </c>
      <c r="E1561" s="103" t="str">
        <f>IF(ISNUMBER('Форма 1'!V1561),'Форма 1'!$H1561*VLOOKUP('Форма 1'!$F1561,'Придельники с 2022'!$B$4:$X$28,'Форма 1'!V$8),"")</f>
        <v/>
      </c>
      <c r="F1561" s="103" t="str">
        <f>IF(ISNUMBER('Форма 1'!W1561),'Форма 1'!$H1561*VLOOKUP('Форма 1'!$F1561,'Придельники с 2022'!$B$4:$X$28,'Форма 1'!W$8),"")</f>
        <v/>
      </c>
      <c r="G1561" s="103" t="str">
        <f>IF(ISNUMBER('Форма 1'!X1561),'Форма 1'!$H1561*VLOOKUP('Форма 1'!$F1561,'Придельники с 2022'!$B$4:$X$28,'Форма 1'!X$8),"")</f>
        <v/>
      </c>
      <c r="H1561" s="103" t="str">
        <f>IF(ISNUMBER('Форма 1'!Y1561),'Форма 1'!$H1561*VLOOKUP('Форма 1'!$F1561,'Придельники с 2022'!$B$4:$X$28,'Форма 1'!Y$8),"")</f>
        <v/>
      </c>
      <c r="I1561" s="103" t="str">
        <f>IF(ISNUMBER('Форма 1'!Z1561),'Форма 1'!$H1561*VLOOKUP('Форма 1'!$F1561,'Придельники с 2022'!$B$4:$X$28,'Форма 1'!Z$8),"")</f>
        <v/>
      </c>
      <c r="J1561" s="103" t="str">
        <f>IF(ISNUMBER('Форма 1'!AA1561),'Форма 1'!$H1561*VLOOKUP('Форма 1'!$F1561,'Придельники с 2022'!$B$4:$X$28,'Форма 1'!AA$8),"")</f>
        <v/>
      </c>
      <c r="K1561" s="90"/>
      <c r="L1561" s="87"/>
      <c r="M1561" s="103">
        <f>IF(ISNUMBER('Форма 1'!AD1561),'Форма 1'!$H1561*VLOOKUP('Форма 1'!$F1561,'Придельники с 2022'!$B$4:$X$28,'Форма 1'!AD$8),"")</f>
        <v>22632439.760000002</v>
      </c>
      <c r="N1561" s="103" t="str">
        <f>IF(ISBLANK('Форма 1'!$AE1561),"",IF('Форма 1'!$AE1561=1,'Форма 1'!$H1561*VLOOKUP('Форма 1'!$F1561,'Придельники с 2022'!$B$4:$X$28,'Форма 1'!$AE$8,0),IF('Форма 1'!$AE1561=2,'Форма 1'!$H1561*VLOOKUP('Форма 1'!$F1561,'Придельники с 2022'!$B$4:$X$28,13,0),IF('Форма 1'!$AE1561=3,'Форма 1'!$H1561*VLOOKUP('Форма 1'!$F1561,'Придельники с 2022'!$B$4:$X$28,12,0)))))</f>
        <v/>
      </c>
      <c r="O1561" s="103" t="str">
        <f>IF(ISNUMBER('Форма 1'!AF1561),'Форма 1'!$H1561*VLOOKUP('Форма 1'!$F1561,'Придельники с 2022'!$B$4:$X$28,'Форма 1'!AF$8),"")</f>
        <v/>
      </c>
      <c r="P1561" s="87"/>
      <c r="Q1561" s="103" t="str">
        <f>IF(ISNUMBER('Форма 1'!AH1561),'Форма 1'!$H1561*VLOOKUP('Форма 1'!$F1561,'Придельники с 2022'!$B$4:$X$28,'Форма 1'!AH$8),"")</f>
        <v/>
      </c>
      <c r="R1561" s="103" t="str">
        <f>IF(ISNUMBER('Форма 1'!AI1561),'Форма 1'!$H1561*VLOOKUP('Форма 1'!$F1561,'Придельники с 2022'!$B$4:$X$28,'Форма 1'!AI$8),"")</f>
        <v/>
      </c>
      <c r="S1561" s="103" t="str">
        <f>IF(ISNUMBER('Форма 1'!AJ1561),'Форма 1'!$H1561*VLOOKUP('Форма 1'!$F1561,'Придельники с 2022'!$B$4:$X$28,'Форма 1'!AJ$8),"")</f>
        <v/>
      </c>
      <c r="T1561" s="87"/>
    </row>
    <row r="1562" spans="1:20">
      <c r="A1562" s="188">
        <f t="shared" si="133"/>
        <v>125</v>
      </c>
      <c r="B1562" s="189" t="s">
        <v>1619</v>
      </c>
      <c r="C1562" s="99">
        <f t="shared" si="131"/>
        <v>1158851.46</v>
      </c>
      <c r="D1562" s="103" t="str">
        <f>IF(ISNUMBER('Форма 1'!U1562),'Форма 1'!$H1562*VLOOKUP('Форма 1'!$F1562,'Придельники с 2022'!$B$4:$X$28,'Форма 1'!U$8),"")</f>
        <v/>
      </c>
      <c r="E1562" s="103" t="str">
        <f>IF(ISNUMBER('Форма 1'!V1562),'Форма 1'!$H1562*VLOOKUP('Форма 1'!$F1562,'Придельники с 2022'!$B$4:$X$28,'Форма 1'!V$8),"")</f>
        <v/>
      </c>
      <c r="F1562" s="103" t="str">
        <f>IF(ISNUMBER('Форма 1'!W1562),'Форма 1'!$H1562*VLOOKUP('Форма 1'!$F1562,'Придельники с 2022'!$B$4:$X$28,'Форма 1'!W$8),"")</f>
        <v/>
      </c>
      <c r="G1562" s="103">
        <f>IF(ISNUMBER('Форма 1'!X1562),'Форма 1'!$H1562*VLOOKUP('Форма 1'!$F1562,'Придельники с 2022'!$B$4:$X$28,'Форма 1'!X$8),"")</f>
        <v>1158851.46</v>
      </c>
      <c r="H1562" s="103" t="str">
        <f>IF(ISNUMBER('Форма 1'!Y1562),'Форма 1'!$H1562*VLOOKUP('Форма 1'!$F1562,'Придельники с 2022'!$B$4:$X$28,'Форма 1'!Y$8),"")</f>
        <v/>
      </c>
      <c r="I1562" s="103" t="str">
        <f>IF(ISNUMBER('Форма 1'!Z1562),'Форма 1'!$H1562*VLOOKUP('Форма 1'!$F1562,'Придельники с 2022'!$B$4:$X$28,'Форма 1'!Z$8),"")</f>
        <v/>
      </c>
      <c r="J1562" s="103" t="str">
        <f>IF(ISNUMBER('Форма 1'!AA1562),'Форма 1'!$H1562*VLOOKUP('Форма 1'!$F1562,'Придельники с 2022'!$B$4:$X$28,'Форма 1'!AA$8),"")</f>
        <v/>
      </c>
      <c r="K1562" s="90"/>
      <c r="L1562" s="87"/>
      <c r="M1562" s="103" t="str">
        <f>IF(ISNUMBER('Форма 1'!AD1562),'Форма 1'!$H1562*VLOOKUP('Форма 1'!$F1562,'Придельники с 2022'!$B$4:$X$28,'Форма 1'!AD$8),"")</f>
        <v/>
      </c>
      <c r="N1562" s="103" t="str">
        <f>IF(ISBLANK('Форма 1'!$AE1562),"",IF('Форма 1'!$AE1562=1,'Форма 1'!$H1562*VLOOKUP('Форма 1'!$F1562,'Придельники с 2022'!$B$4:$X$28,'Форма 1'!$AE$8,0),IF('Форма 1'!$AE1562=2,'Форма 1'!$H1562*VLOOKUP('Форма 1'!$F1562,'Придельники с 2022'!$B$4:$X$28,13,0),IF('Форма 1'!$AE1562=3,'Форма 1'!$H1562*VLOOKUP('Форма 1'!$F1562,'Придельники с 2022'!$B$4:$X$28,12,0)))))</f>
        <v/>
      </c>
      <c r="O1562" s="103" t="str">
        <f>IF(ISNUMBER('Форма 1'!AF1562),'Форма 1'!$H1562*VLOOKUP('Форма 1'!$F1562,'Придельники с 2022'!$B$4:$X$28,'Форма 1'!AF$8),"")</f>
        <v/>
      </c>
      <c r="P1562" s="87"/>
      <c r="Q1562" s="103" t="str">
        <f>IF(ISNUMBER('Форма 1'!AH1562),'Форма 1'!$H1562*VLOOKUP('Форма 1'!$F1562,'Придельники с 2022'!$B$4:$X$28,'Форма 1'!AH$8),"")</f>
        <v/>
      </c>
      <c r="R1562" s="103" t="str">
        <f>IF(ISNUMBER('Форма 1'!AI1562),'Форма 1'!$H1562*VLOOKUP('Форма 1'!$F1562,'Придельники с 2022'!$B$4:$X$28,'Форма 1'!AI$8),"")</f>
        <v/>
      </c>
      <c r="S1562" s="103" t="str">
        <f>IF(ISNUMBER('Форма 1'!AJ1562),'Форма 1'!$H1562*VLOOKUP('Форма 1'!$F1562,'Придельники с 2022'!$B$4:$X$28,'Форма 1'!AJ$8),"")</f>
        <v/>
      </c>
      <c r="T1562" s="87"/>
    </row>
    <row r="1563" spans="1:20">
      <c r="A1563" s="188">
        <f t="shared" si="133"/>
        <v>126</v>
      </c>
      <c r="B1563" s="189" t="s">
        <v>1620</v>
      </c>
      <c r="C1563" s="99">
        <f t="shared" si="131"/>
        <v>1161257.2000000002</v>
      </c>
      <c r="D1563" s="103" t="str">
        <f>IF(ISNUMBER('Форма 1'!U1563),'Форма 1'!$H1563*VLOOKUP('Форма 1'!$F1563,'Придельники с 2022'!$B$4:$X$28,'Форма 1'!U$8),"")</f>
        <v/>
      </c>
      <c r="E1563" s="103" t="str">
        <f>IF(ISNUMBER('Форма 1'!V1563),'Форма 1'!$H1563*VLOOKUP('Форма 1'!$F1563,'Придельники с 2022'!$B$4:$X$28,'Форма 1'!V$8),"")</f>
        <v/>
      </c>
      <c r="F1563" s="103" t="str">
        <f>IF(ISNUMBER('Форма 1'!W1563),'Форма 1'!$H1563*VLOOKUP('Форма 1'!$F1563,'Придельники с 2022'!$B$4:$X$28,'Форма 1'!W$8),"")</f>
        <v/>
      </c>
      <c r="G1563" s="103">
        <f>IF(ISNUMBER('Форма 1'!X1563),'Форма 1'!$H1563*VLOOKUP('Форма 1'!$F1563,'Придельники с 2022'!$B$4:$X$28,'Форма 1'!X$8),"")</f>
        <v>1161257.2000000002</v>
      </c>
      <c r="H1563" s="103" t="str">
        <f>IF(ISNUMBER('Форма 1'!Y1563),'Форма 1'!$H1563*VLOOKUP('Форма 1'!$F1563,'Придельники с 2022'!$B$4:$X$28,'Форма 1'!Y$8),"")</f>
        <v/>
      </c>
      <c r="I1563" s="103" t="str">
        <f>IF(ISNUMBER('Форма 1'!Z1563),'Форма 1'!$H1563*VLOOKUP('Форма 1'!$F1563,'Придельники с 2022'!$B$4:$X$28,'Форма 1'!Z$8),"")</f>
        <v/>
      </c>
      <c r="J1563" s="103" t="str">
        <f>IF(ISNUMBER('Форма 1'!AA1563),'Форма 1'!$H1563*VLOOKUP('Форма 1'!$F1563,'Придельники с 2022'!$B$4:$X$28,'Форма 1'!AA$8),"")</f>
        <v/>
      </c>
      <c r="K1563" s="90"/>
      <c r="L1563" s="87"/>
      <c r="M1563" s="103" t="str">
        <f>IF(ISNUMBER('Форма 1'!AD1563),'Форма 1'!$H1563*VLOOKUP('Форма 1'!$F1563,'Придельники с 2022'!$B$4:$X$28,'Форма 1'!AD$8),"")</f>
        <v/>
      </c>
      <c r="N1563" s="103" t="str">
        <f>IF(ISBLANK('Форма 1'!$AE1563),"",IF('Форма 1'!$AE1563=1,'Форма 1'!$H1563*VLOOKUP('Форма 1'!$F1563,'Придельники с 2022'!$B$4:$X$28,'Форма 1'!$AE$8,0),IF('Форма 1'!$AE1563=2,'Форма 1'!$H1563*VLOOKUP('Форма 1'!$F1563,'Придельники с 2022'!$B$4:$X$28,13,0),IF('Форма 1'!$AE1563=3,'Форма 1'!$H1563*VLOOKUP('Форма 1'!$F1563,'Придельники с 2022'!$B$4:$X$28,12,0)))))</f>
        <v/>
      </c>
      <c r="O1563" s="103" t="str">
        <f>IF(ISNUMBER('Форма 1'!AF1563),'Форма 1'!$H1563*VLOOKUP('Форма 1'!$F1563,'Придельники с 2022'!$B$4:$X$28,'Форма 1'!AF$8),"")</f>
        <v/>
      </c>
      <c r="P1563" s="87"/>
      <c r="Q1563" s="103" t="str">
        <f>IF(ISNUMBER('Форма 1'!AH1563),'Форма 1'!$H1563*VLOOKUP('Форма 1'!$F1563,'Придельники с 2022'!$B$4:$X$28,'Форма 1'!AH$8),"")</f>
        <v/>
      </c>
      <c r="R1563" s="103" t="str">
        <f>IF(ISNUMBER('Форма 1'!AI1563),'Форма 1'!$H1563*VLOOKUP('Форма 1'!$F1563,'Придельники с 2022'!$B$4:$X$28,'Форма 1'!AI$8),"")</f>
        <v/>
      </c>
      <c r="S1563" s="103" t="str">
        <f>IF(ISNUMBER('Форма 1'!AJ1563),'Форма 1'!$H1563*VLOOKUP('Форма 1'!$F1563,'Придельники с 2022'!$B$4:$X$28,'Форма 1'!AJ$8),"")</f>
        <v/>
      </c>
      <c r="T1563" s="87"/>
    </row>
    <row r="1564" spans="1:20">
      <c r="A1564" s="188">
        <f t="shared" si="133"/>
        <v>127</v>
      </c>
      <c r="B1564" s="189" t="s">
        <v>1621</v>
      </c>
      <c r="C1564" s="99">
        <f t="shared" si="131"/>
        <v>1445069.5</v>
      </c>
      <c r="D1564" s="103" t="str">
        <f>IF(ISNUMBER('Форма 1'!U1564),'Форма 1'!$H1564*VLOOKUP('Форма 1'!$F1564,'Придельники с 2022'!$B$4:$X$28,'Форма 1'!U$8),"")</f>
        <v/>
      </c>
      <c r="E1564" s="103" t="str">
        <f>IF(ISNUMBER('Форма 1'!V1564),'Форма 1'!$H1564*VLOOKUP('Форма 1'!$F1564,'Придельники с 2022'!$B$4:$X$28,'Форма 1'!V$8),"")</f>
        <v/>
      </c>
      <c r="F1564" s="103" t="str">
        <f>IF(ISNUMBER('Форма 1'!W1564),'Форма 1'!$H1564*VLOOKUP('Форма 1'!$F1564,'Придельники с 2022'!$B$4:$X$28,'Форма 1'!W$8),"")</f>
        <v/>
      </c>
      <c r="G1564" s="103">
        <f>IF(ISNUMBER('Форма 1'!X1564),'Форма 1'!$H1564*VLOOKUP('Форма 1'!$F1564,'Придельники с 2022'!$B$4:$X$28,'Форма 1'!X$8),"")</f>
        <v>1445069.5</v>
      </c>
      <c r="H1564" s="103" t="str">
        <f>IF(ISNUMBER('Форма 1'!Y1564),'Форма 1'!$H1564*VLOOKUP('Форма 1'!$F1564,'Придельники с 2022'!$B$4:$X$28,'Форма 1'!Y$8),"")</f>
        <v/>
      </c>
      <c r="I1564" s="103" t="str">
        <f>IF(ISNUMBER('Форма 1'!Z1564),'Форма 1'!$H1564*VLOOKUP('Форма 1'!$F1564,'Придельники с 2022'!$B$4:$X$28,'Форма 1'!Z$8),"")</f>
        <v/>
      </c>
      <c r="J1564" s="103" t="str">
        <f>IF(ISNUMBER('Форма 1'!AA1564),'Форма 1'!$H1564*VLOOKUP('Форма 1'!$F1564,'Придельники с 2022'!$B$4:$X$28,'Форма 1'!AA$8),"")</f>
        <v/>
      </c>
      <c r="K1564" s="90"/>
      <c r="L1564" s="87"/>
      <c r="M1564" s="103" t="str">
        <f>IF(ISNUMBER('Форма 1'!AD1564),'Форма 1'!$H1564*VLOOKUP('Форма 1'!$F1564,'Придельники с 2022'!$B$4:$X$28,'Форма 1'!AD$8),"")</f>
        <v/>
      </c>
      <c r="N1564" s="103" t="str">
        <f>IF(ISBLANK('Форма 1'!$AE1564),"",IF('Форма 1'!$AE1564=1,'Форма 1'!$H1564*VLOOKUP('Форма 1'!$F1564,'Придельники с 2022'!$B$4:$X$28,'Форма 1'!$AE$8,0),IF('Форма 1'!$AE1564=2,'Форма 1'!$H1564*VLOOKUP('Форма 1'!$F1564,'Придельники с 2022'!$B$4:$X$28,13,0),IF('Форма 1'!$AE1564=3,'Форма 1'!$H1564*VLOOKUP('Форма 1'!$F1564,'Придельники с 2022'!$B$4:$X$28,12,0)))))</f>
        <v/>
      </c>
      <c r="O1564" s="103" t="str">
        <f>IF(ISNUMBER('Форма 1'!AF1564),'Форма 1'!$H1564*VLOOKUP('Форма 1'!$F1564,'Придельники с 2022'!$B$4:$X$28,'Форма 1'!AF$8),"")</f>
        <v/>
      </c>
      <c r="P1564" s="87"/>
      <c r="Q1564" s="103" t="str">
        <f>IF(ISNUMBER('Форма 1'!AH1564),'Форма 1'!$H1564*VLOOKUP('Форма 1'!$F1564,'Придельники с 2022'!$B$4:$X$28,'Форма 1'!AH$8),"")</f>
        <v/>
      </c>
      <c r="R1564" s="103" t="str">
        <f>IF(ISNUMBER('Форма 1'!AI1564),'Форма 1'!$H1564*VLOOKUP('Форма 1'!$F1564,'Придельники с 2022'!$B$4:$X$28,'Форма 1'!AI$8),"")</f>
        <v/>
      </c>
      <c r="S1564" s="103" t="str">
        <f>IF(ISNUMBER('Форма 1'!AJ1564),'Форма 1'!$H1564*VLOOKUP('Форма 1'!$F1564,'Придельники с 2022'!$B$4:$X$28,'Форма 1'!AJ$8),"")</f>
        <v/>
      </c>
      <c r="T1564" s="87"/>
    </row>
    <row r="1565" spans="1:20">
      <c r="A1565" s="188">
        <f t="shared" si="133"/>
        <v>128</v>
      </c>
      <c r="B1565" s="189" t="s">
        <v>1622</v>
      </c>
      <c r="C1565" s="99">
        <f t="shared" si="131"/>
        <v>19629492.624000002</v>
      </c>
      <c r="D1565" s="103" t="str">
        <f>IF(ISNUMBER('Форма 1'!U1565),'Форма 1'!$H1565*VLOOKUP('Форма 1'!$F1565,'Придельники с 2022'!$B$4:$X$28,'Форма 1'!U$8),"")</f>
        <v/>
      </c>
      <c r="E1565" s="103" t="str">
        <f>IF(ISNUMBER('Форма 1'!V1565),'Форма 1'!$H1565*VLOOKUP('Форма 1'!$F1565,'Придельники с 2022'!$B$4:$X$28,'Форма 1'!V$8),"")</f>
        <v/>
      </c>
      <c r="F1565" s="103" t="str">
        <f>IF(ISNUMBER('Форма 1'!W1565),'Форма 1'!$H1565*VLOOKUP('Форма 1'!$F1565,'Придельники с 2022'!$B$4:$X$28,'Форма 1'!W$8),"")</f>
        <v/>
      </c>
      <c r="G1565" s="103" t="str">
        <f>IF(ISNUMBER('Форма 1'!X1565),'Форма 1'!$H1565*VLOOKUP('Форма 1'!$F1565,'Придельники с 2022'!$B$4:$X$28,'Форма 1'!X$8),"")</f>
        <v/>
      </c>
      <c r="H1565" s="103" t="str">
        <f>IF(ISNUMBER('Форма 1'!Y1565),'Форма 1'!$H1565*VLOOKUP('Форма 1'!$F1565,'Придельники с 2022'!$B$4:$X$28,'Форма 1'!Y$8),"")</f>
        <v/>
      </c>
      <c r="I1565" s="103" t="str">
        <f>IF(ISNUMBER('Форма 1'!Z1565),'Форма 1'!$H1565*VLOOKUP('Форма 1'!$F1565,'Придельники с 2022'!$B$4:$X$28,'Форма 1'!Z$8),"")</f>
        <v/>
      </c>
      <c r="J1565" s="103" t="str">
        <f>IF(ISNUMBER('Форма 1'!AA1565),'Форма 1'!$H1565*VLOOKUP('Форма 1'!$F1565,'Придельники с 2022'!$B$4:$X$28,'Форма 1'!AA$8),"")</f>
        <v/>
      </c>
      <c r="K1565" s="90"/>
      <c r="L1565" s="87"/>
      <c r="M1565" s="103">
        <f>IF(ISNUMBER('Форма 1'!AD1565),'Форма 1'!$H1565*VLOOKUP('Форма 1'!$F1565,'Придельники с 2022'!$B$4:$X$28,'Форма 1'!AD$8),"")</f>
        <v>19629492.624000002</v>
      </c>
      <c r="N1565" s="103" t="str">
        <f>IF(ISBLANK('Форма 1'!$AE1565),"",IF('Форма 1'!$AE1565=1,'Форма 1'!$H1565*VLOOKUP('Форма 1'!$F1565,'Придельники с 2022'!$B$4:$X$28,'Форма 1'!$AE$8,0),IF('Форма 1'!$AE1565=2,'Форма 1'!$H1565*VLOOKUP('Форма 1'!$F1565,'Придельники с 2022'!$B$4:$X$28,13,0),IF('Форма 1'!$AE1565=3,'Форма 1'!$H1565*VLOOKUP('Форма 1'!$F1565,'Придельники с 2022'!$B$4:$X$28,12,0)))))</f>
        <v/>
      </c>
      <c r="O1565" s="103" t="str">
        <f>IF(ISNUMBER('Форма 1'!AF1565),'Форма 1'!$H1565*VLOOKUP('Форма 1'!$F1565,'Придельники с 2022'!$B$4:$X$28,'Форма 1'!AF$8),"")</f>
        <v/>
      </c>
      <c r="P1565" s="87"/>
      <c r="Q1565" s="103" t="str">
        <f>IF(ISNUMBER('Форма 1'!AH1565),'Форма 1'!$H1565*VLOOKUP('Форма 1'!$F1565,'Придельники с 2022'!$B$4:$X$28,'Форма 1'!AH$8),"")</f>
        <v/>
      </c>
      <c r="R1565" s="103" t="str">
        <f>IF(ISNUMBER('Форма 1'!AI1565),'Форма 1'!$H1565*VLOOKUP('Форма 1'!$F1565,'Придельники с 2022'!$B$4:$X$28,'Форма 1'!AI$8),"")</f>
        <v/>
      </c>
      <c r="S1565" s="103" t="str">
        <f>IF(ISNUMBER('Форма 1'!AJ1565),'Форма 1'!$H1565*VLOOKUP('Форма 1'!$F1565,'Придельники с 2022'!$B$4:$X$28,'Форма 1'!AJ$8),"")</f>
        <v/>
      </c>
      <c r="T1565" s="87"/>
    </row>
    <row r="1566" spans="1:20">
      <c r="A1566" s="188">
        <f t="shared" si="133"/>
        <v>129</v>
      </c>
      <c r="B1566" s="189" t="s">
        <v>1623</v>
      </c>
      <c r="C1566" s="99">
        <f t="shared" si="131"/>
        <v>11743829.104</v>
      </c>
      <c r="D1566" s="103" t="str">
        <f>IF(ISNUMBER('Форма 1'!U1566),'Форма 1'!$H1566*VLOOKUP('Форма 1'!$F1566,'Придельники с 2022'!$B$4:$X$28,'Форма 1'!U$8),"")</f>
        <v/>
      </c>
      <c r="E1566" s="103" t="str">
        <f>IF(ISNUMBER('Форма 1'!V1566),'Форма 1'!$H1566*VLOOKUP('Форма 1'!$F1566,'Придельники с 2022'!$B$4:$X$28,'Форма 1'!V$8),"")</f>
        <v/>
      </c>
      <c r="F1566" s="103" t="str">
        <f>IF(ISNUMBER('Форма 1'!W1566),'Форма 1'!$H1566*VLOOKUP('Форма 1'!$F1566,'Придельники с 2022'!$B$4:$X$28,'Форма 1'!W$8),"")</f>
        <v/>
      </c>
      <c r="G1566" s="103" t="str">
        <f>IF(ISNUMBER('Форма 1'!X1566),'Форма 1'!$H1566*VLOOKUP('Форма 1'!$F1566,'Придельники с 2022'!$B$4:$X$28,'Форма 1'!X$8),"")</f>
        <v/>
      </c>
      <c r="H1566" s="103" t="str">
        <f>IF(ISNUMBER('Форма 1'!Y1566),'Форма 1'!$H1566*VLOOKUP('Форма 1'!$F1566,'Придельники с 2022'!$B$4:$X$28,'Форма 1'!Y$8),"")</f>
        <v/>
      </c>
      <c r="I1566" s="103" t="str">
        <f>IF(ISNUMBER('Форма 1'!Z1566),'Форма 1'!$H1566*VLOOKUP('Форма 1'!$F1566,'Придельники с 2022'!$B$4:$X$28,'Форма 1'!Z$8),"")</f>
        <v/>
      </c>
      <c r="J1566" s="103" t="str">
        <f>IF(ISNUMBER('Форма 1'!AA1566),'Форма 1'!$H1566*VLOOKUP('Форма 1'!$F1566,'Придельники с 2022'!$B$4:$X$28,'Форма 1'!AA$8),"")</f>
        <v/>
      </c>
      <c r="K1566" s="90"/>
      <c r="L1566" s="87"/>
      <c r="M1566" s="103">
        <f>IF(ISNUMBER('Форма 1'!AD1566),'Форма 1'!$H1566*VLOOKUP('Форма 1'!$F1566,'Придельники с 2022'!$B$4:$X$28,'Форма 1'!AD$8),"")</f>
        <v>11743829.104</v>
      </c>
      <c r="N1566" s="103" t="str">
        <f>IF(ISBLANK('Форма 1'!$AE1566),"",IF('Форма 1'!$AE1566=1,'Форма 1'!$H1566*VLOOKUP('Форма 1'!$F1566,'Придельники с 2022'!$B$4:$X$28,'Форма 1'!$AE$8,0),IF('Форма 1'!$AE1566=2,'Форма 1'!$H1566*VLOOKUP('Форма 1'!$F1566,'Придельники с 2022'!$B$4:$X$28,13,0),IF('Форма 1'!$AE1566=3,'Форма 1'!$H1566*VLOOKUP('Форма 1'!$F1566,'Придельники с 2022'!$B$4:$X$28,12,0)))))</f>
        <v/>
      </c>
      <c r="O1566" s="103" t="str">
        <f>IF(ISNUMBER('Форма 1'!AF1566),'Форма 1'!$H1566*VLOOKUP('Форма 1'!$F1566,'Придельники с 2022'!$B$4:$X$28,'Форма 1'!AF$8),"")</f>
        <v/>
      </c>
      <c r="P1566" s="87"/>
      <c r="Q1566" s="103" t="str">
        <f>IF(ISNUMBER('Форма 1'!AH1566),'Форма 1'!$H1566*VLOOKUP('Форма 1'!$F1566,'Придельники с 2022'!$B$4:$X$28,'Форма 1'!AH$8),"")</f>
        <v/>
      </c>
      <c r="R1566" s="103" t="str">
        <f>IF(ISNUMBER('Форма 1'!AI1566),'Форма 1'!$H1566*VLOOKUP('Форма 1'!$F1566,'Придельники с 2022'!$B$4:$X$28,'Форма 1'!AI$8),"")</f>
        <v/>
      </c>
      <c r="S1566" s="103" t="str">
        <f>IF(ISNUMBER('Форма 1'!AJ1566),'Форма 1'!$H1566*VLOOKUP('Форма 1'!$F1566,'Придельники с 2022'!$B$4:$X$28,'Форма 1'!AJ$8),"")</f>
        <v/>
      </c>
      <c r="T1566" s="87"/>
    </row>
    <row r="1567" spans="1:20">
      <c r="A1567" s="188">
        <f t="shared" si="133"/>
        <v>130</v>
      </c>
      <c r="B1567" s="189" t="s">
        <v>1624</v>
      </c>
      <c r="C1567" s="99">
        <f t="shared" si="131"/>
        <v>1717958.44</v>
      </c>
      <c r="D1567" s="103" t="str">
        <f>IF(ISNUMBER('Форма 1'!U1567),'Форма 1'!$H1567*VLOOKUP('Форма 1'!$F1567,'Придельники с 2022'!$B$4:$X$28,'Форма 1'!U$8),"")</f>
        <v/>
      </c>
      <c r="E1567" s="103" t="str">
        <f>IF(ISNUMBER('Форма 1'!V1567),'Форма 1'!$H1567*VLOOKUP('Форма 1'!$F1567,'Придельники с 2022'!$B$4:$X$28,'Форма 1'!V$8),"")</f>
        <v/>
      </c>
      <c r="F1567" s="103" t="str">
        <f>IF(ISNUMBER('Форма 1'!W1567),'Форма 1'!$H1567*VLOOKUP('Форма 1'!$F1567,'Придельники с 2022'!$B$4:$X$28,'Форма 1'!W$8),"")</f>
        <v/>
      </c>
      <c r="G1567" s="103">
        <f>IF(ISNUMBER('Форма 1'!X1567),'Форма 1'!$H1567*VLOOKUP('Форма 1'!$F1567,'Придельники с 2022'!$B$4:$X$28,'Форма 1'!X$8),"")</f>
        <v>1717958.44</v>
      </c>
      <c r="H1567" s="103" t="str">
        <f>IF(ISNUMBER('Форма 1'!Y1567),'Форма 1'!$H1567*VLOOKUP('Форма 1'!$F1567,'Придельники с 2022'!$B$4:$X$28,'Форма 1'!Y$8),"")</f>
        <v/>
      </c>
      <c r="I1567" s="103" t="str">
        <f>IF(ISNUMBER('Форма 1'!Z1567),'Форма 1'!$H1567*VLOOKUP('Форма 1'!$F1567,'Придельники с 2022'!$B$4:$X$28,'Форма 1'!Z$8),"")</f>
        <v/>
      </c>
      <c r="J1567" s="103" t="str">
        <f>IF(ISNUMBER('Форма 1'!AA1567),'Форма 1'!$H1567*VLOOKUP('Форма 1'!$F1567,'Придельники с 2022'!$B$4:$X$28,'Форма 1'!AA$8),"")</f>
        <v/>
      </c>
      <c r="K1567" s="90"/>
      <c r="L1567" s="87"/>
      <c r="M1567" s="103" t="str">
        <f>IF(ISNUMBER('Форма 1'!AD1567),'Форма 1'!$H1567*VLOOKUP('Форма 1'!$F1567,'Придельники с 2022'!$B$4:$X$28,'Форма 1'!AD$8),"")</f>
        <v/>
      </c>
      <c r="N1567" s="103" t="str">
        <f>IF(ISBLANK('Форма 1'!$AE1567),"",IF('Форма 1'!$AE1567=1,'Форма 1'!$H1567*VLOOKUP('Форма 1'!$F1567,'Придельники с 2022'!$B$4:$X$28,'Форма 1'!$AE$8,0),IF('Форма 1'!$AE1567=2,'Форма 1'!$H1567*VLOOKUP('Форма 1'!$F1567,'Придельники с 2022'!$B$4:$X$28,13,0),IF('Форма 1'!$AE1567=3,'Форма 1'!$H1567*VLOOKUP('Форма 1'!$F1567,'Придельники с 2022'!$B$4:$X$28,12,0)))))</f>
        <v/>
      </c>
      <c r="O1567" s="103" t="str">
        <f>IF(ISNUMBER('Форма 1'!AF1567),'Форма 1'!$H1567*VLOOKUP('Форма 1'!$F1567,'Придельники с 2022'!$B$4:$X$28,'Форма 1'!AF$8),"")</f>
        <v/>
      </c>
      <c r="P1567" s="87"/>
      <c r="Q1567" s="103" t="str">
        <f>IF(ISNUMBER('Форма 1'!AH1567),'Форма 1'!$H1567*VLOOKUP('Форма 1'!$F1567,'Придельники с 2022'!$B$4:$X$28,'Форма 1'!AH$8),"")</f>
        <v/>
      </c>
      <c r="R1567" s="103" t="str">
        <f>IF(ISNUMBER('Форма 1'!AI1567),'Форма 1'!$H1567*VLOOKUP('Форма 1'!$F1567,'Придельники с 2022'!$B$4:$X$28,'Форма 1'!AI$8),"")</f>
        <v/>
      </c>
      <c r="S1567" s="103" t="str">
        <f>IF(ISNUMBER('Форма 1'!AJ1567),'Форма 1'!$H1567*VLOOKUP('Форма 1'!$F1567,'Придельники с 2022'!$B$4:$X$28,'Форма 1'!AJ$8),"")</f>
        <v/>
      </c>
      <c r="T1567" s="87"/>
    </row>
    <row r="1568" spans="1:20">
      <c r="A1568" s="188">
        <f t="shared" si="133"/>
        <v>131</v>
      </c>
      <c r="B1568" s="189" t="s">
        <v>1625</v>
      </c>
      <c r="C1568" s="99">
        <f t="shared" si="131"/>
        <v>8335526.7599999998</v>
      </c>
      <c r="D1568" s="103" t="str">
        <f>IF(ISNUMBER('Форма 1'!U1568),'Форма 1'!$H1568*VLOOKUP('Форма 1'!$F1568,'Придельники с 2022'!$B$4:$X$28,'Форма 1'!U$8),"")</f>
        <v/>
      </c>
      <c r="E1568" s="103" t="str">
        <f>IF(ISNUMBER('Форма 1'!V1568),'Форма 1'!$H1568*VLOOKUP('Форма 1'!$F1568,'Придельники с 2022'!$B$4:$X$28,'Форма 1'!V$8),"")</f>
        <v/>
      </c>
      <c r="F1568" s="103" t="str">
        <f>IF(ISNUMBER('Форма 1'!W1568),'Форма 1'!$H1568*VLOOKUP('Форма 1'!$F1568,'Придельники с 2022'!$B$4:$X$28,'Форма 1'!W$8),"")</f>
        <v/>
      </c>
      <c r="G1568" s="103" t="str">
        <f>IF(ISNUMBER('Форма 1'!X1568),'Форма 1'!$H1568*VLOOKUP('Форма 1'!$F1568,'Придельники с 2022'!$B$4:$X$28,'Форма 1'!X$8),"")</f>
        <v/>
      </c>
      <c r="H1568" s="103" t="str">
        <f>IF(ISNUMBER('Форма 1'!Y1568),'Форма 1'!$H1568*VLOOKUP('Форма 1'!$F1568,'Придельники с 2022'!$B$4:$X$28,'Форма 1'!Y$8),"")</f>
        <v/>
      </c>
      <c r="I1568" s="103" t="str">
        <f>IF(ISNUMBER('Форма 1'!Z1568),'Форма 1'!$H1568*VLOOKUP('Форма 1'!$F1568,'Придельники с 2022'!$B$4:$X$28,'Форма 1'!Z$8),"")</f>
        <v/>
      </c>
      <c r="J1568" s="103" t="str">
        <f>IF(ISNUMBER('Форма 1'!AA1568),'Форма 1'!$H1568*VLOOKUP('Форма 1'!$F1568,'Придельники с 2022'!$B$4:$X$28,'Форма 1'!AA$8),"")</f>
        <v/>
      </c>
      <c r="K1568" s="90">
        <v>3</v>
      </c>
      <c r="L1568" s="87">
        <f>2778508.92*K1568</f>
        <v>8335526.7599999998</v>
      </c>
      <c r="M1568" s="103" t="str">
        <f>IF(ISNUMBER('Форма 1'!AD1568),'Форма 1'!$H1568*VLOOKUP('Форма 1'!$F1568,'Придельники с 2022'!$B$4:$X$28,'Форма 1'!AD$8),"")</f>
        <v/>
      </c>
      <c r="N1568" s="103" t="str">
        <f>IF(ISBLANK('Форма 1'!$AE1568),"",IF('Форма 1'!$AE1568=1,'Форма 1'!$H1568*VLOOKUP('Форма 1'!$F1568,'Придельники с 2022'!$B$4:$X$28,'Форма 1'!$AE$8,0),IF('Форма 1'!$AE1568=2,'Форма 1'!$H1568*VLOOKUP('Форма 1'!$F1568,'Придельники с 2022'!$B$4:$X$28,13,0),IF('Форма 1'!$AE1568=3,'Форма 1'!$H1568*VLOOKUP('Форма 1'!$F1568,'Придельники с 2022'!$B$4:$X$28,12,0)))))</f>
        <v/>
      </c>
      <c r="O1568" s="103" t="str">
        <f>IF(ISNUMBER('Форма 1'!AF1568),'Форма 1'!$H1568*VLOOKUP('Форма 1'!$F1568,'Придельники с 2022'!$B$4:$X$28,'Форма 1'!AF$8),"")</f>
        <v/>
      </c>
      <c r="P1568" s="87"/>
      <c r="Q1568" s="103" t="str">
        <f>IF(ISNUMBER('Форма 1'!AH1568),'Форма 1'!$H1568*VLOOKUP('Форма 1'!$F1568,'Придельники с 2022'!$B$4:$X$28,'Форма 1'!AH$8),"")</f>
        <v/>
      </c>
      <c r="R1568" s="103" t="str">
        <f>IF(ISNUMBER('Форма 1'!AI1568),'Форма 1'!$H1568*VLOOKUP('Форма 1'!$F1568,'Придельники с 2022'!$B$4:$X$28,'Форма 1'!AI$8),"")</f>
        <v/>
      </c>
      <c r="S1568" s="103" t="str">
        <f>IF(ISNUMBER('Форма 1'!AJ1568),'Форма 1'!$H1568*VLOOKUP('Форма 1'!$F1568,'Придельники с 2022'!$B$4:$X$28,'Форма 1'!AJ$8),"")</f>
        <v/>
      </c>
      <c r="T1568" s="87"/>
    </row>
    <row r="1569" spans="1:20">
      <c r="A1569" s="188">
        <f t="shared" si="133"/>
        <v>132</v>
      </c>
      <c r="B1569" s="189" t="s">
        <v>1626</v>
      </c>
      <c r="C1569" s="99">
        <f t="shared" si="131"/>
        <v>429485.81599999999</v>
      </c>
      <c r="D1569" s="103" t="str">
        <f>IF(ISNUMBER('Форма 1'!U1569),'Форма 1'!$H1569*VLOOKUP('Форма 1'!$F1569,'Придельники с 2022'!$B$4:$X$28,'Форма 1'!U$8),"")</f>
        <v/>
      </c>
      <c r="E1569" s="103" t="str">
        <f>IF(ISNUMBER('Форма 1'!V1569),'Форма 1'!$H1569*VLOOKUP('Форма 1'!$F1569,'Придельники с 2022'!$B$4:$X$28,'Форма 1'!V$8),"")</f>
        <v/>
      </c>
      <c r="F1569" s="103" t="str">
        <f>IF(ISNUMBER('Форма 1'!W1569),'Форма 1'!$H1569*VLOOKUP('Форма 1'!$F1569,'Придельники с 2022'!$B$4:$X$28,'Форма 1'!W$8),"")</f>
        <v/>
      </c>
      <c r="G1569" s="103" t="str">
        <f>IF(ISNUMBER('Форма 1'!X1569),'Форма 1'!$H1569*VLOOKUP('Форма 1'!$F1569,'Придельники с 2022'!$B$4:$X$28,'Форма 1'!X$8),"")</f>
        <v/>
      </c>
      <c r="H1569" s="103" t="str">
        <f>IF(ISNUMBER('Форма 1'!Y1569),'Форма 1'!$H1569*VLOOKUP('Форма 1'!$F1569,'Придельники с 2022'!$B$4:$X$28,'Форма 1'!Y$8),"")</f>
        <v/>
      </c>
      <c r="I1569" s="103">
        <f>IF(ISNUMBER('Форма 1'!Z1569),'Форма 1'!$H1569*VLOOKUP('Форма 1'!$F1569,'Придельники с 2022'!$B$4:$X$28,'Форма 1'!Z$8),"")</f>
        <v>429485.81599999999</v>
      </c>
      <c r="J1569" s="103" t="str">
        <f>IF(ISNUMBER('Форма 1'!AA1569),'Форма 1'!$H1569*VLOOKUP('Форма 1'!$F1569,'Придельники с 2022'!$B$4:$X$28,'Форма 1'!AA$8),"")</f>
        <v/>
      </c>
      <c r="K1569" s="90"/>
      <c r="L1569" s="87"/>
      <c r="M1569" s="103" t="str">
        <f>IF(ISNUMBER('Форма 1'!AD1569),'Форма 1'!$H1569*VLOOKUP('Форма 1'!$F1569,'Придельники с 2022'!$B$4:$X$28,'Форма 1'!AD$8),"")</f>
        <v/>
      </c>
      <c r="N1569" s="103" t="str">
        <f>IF(ISBLANK('Форма 1'!$AE1569),"",IF('Форма 1'!$AE1569=1,'Форма 1'!$H1569*VLOOKUP('Форма 1'!$F1569,'Придельники с 2022'!$B$4:$X$28,'Форма 1'!$AE$8,0),IF('Форма 1'!$AE1569=2,'Форма 1'!$H1569*VLOOKUP('Форма 1'!$F1569,'Придельники с 2022'!$B$4:$X$28,13,0),IF('Форма 1'!$AE1569=3,'Форма 1'!$H1569*VLOOKUP('Форма 1'!$F1569,'Придельники с 2022'!$B$4:$X$28,12,0)))))</f>
        <v/>
      </c>
      <c r="O1569" s="103" t="str">
        <f>IF(ISNUMBER('Форма 1'!AF1569),'Форма 1'!$H1569*VLOOKUP('Форма 1'!$F1569,'Придельники с 2022'!$B$4:$X$28,'Форма 1'!AF$8),"")</f>
        <v/>
      </c>
      <c r="P1569" s="87"/>
      <c r="Q1569" s="103" t="str">
        <f>IF(ISNUMBER('Форма 1'!AH1569),'Форма 1'!$H1569*VLOOKUP('Форма 1'!$F1569,'Придельники с 2022'!$B$4:$X$28,'Форма 1'!AH$8),"")</f>
        <v/>
      </c>
      <c r="R1569" s="103" t="str">
        <f>IF(ISNUMBER('Форма 1'!AI1569),'Форма 1'!$H1569*VLOOKUP('Форма 1'!$F1569,'Придельники с 2022'!$B$4:$X$28,'Форма 1'!AI$8),"")</f>
        <v/>
      </c>
      <c r="S1569" s="103" t="str">
        <f>IF(ISNUMBER('Форма 1'!AJ1569),'Форма 1'!$H1569*VLOOKUP('Форма 1'!$F1569,'Придельники с 2022'!$B$4:$X$28,'Форма 1'!AJ$8),"")</f>
        <v/>
      </c>
      <c r="T1569" s="87"/>
    </row>
    <row r="1570" spans="1:20">
      <c r="A1570" s="188">
        <f t="shared" si="133"/>
        <v>133</v>
      </c>
      <c r="B1570" s="189" t="s">
        <v>1627</v>
      </c>
      <c r="C1570" s="99">
        <f t="shared" si="131"/>
        <v>804818.51199999999</v>
      </c>
      <c r="D1570" s="103" t="str">
        <f>IF(ISNUMBER('Форма 1'!U1570),'Форма 1'!$H1570*VLOOKUP('Форма 1'!$F1570,'Придельники с 2022'!$B$4:$X$28,'Форма 1'!U$8),"")</f>
        <v/>
      </c>
      <c r="E1570" s="103" t="str">
        <f>IF(ISNUMBER('Форма 1'!V1570),'Форма 1'!$H1570*VLOOKUP('Форма 1'!$F1570,'Придельники с 2022'!$B$4:$X$28,'Форма 1'!V$8),"")</f>
        <v/>
      </c>
      <c r="F1570" s="103" t="str">
        <f>IF(ISNUMBER('Форма 1'!W1570),'Форма 1'!$H1570*VLOOKUP('Форма 1'!$F1570,'Придельники с 2022'!$B$4:$X$28,'Форма 1'!W$8),"")</f>
        <v/>
      </c>
      <c r="G1570" s="103" t="str">
        <f>IF(ISNUMBER('Форма 1'!X1570),'Форма 1'!$H1570*VLOOKUP('Форма 1'!$F1570,'Придельники с 2022'!$B$4:$X$28,'Форма 1'!X$8),"")</f>
        <v/>
      </c>
      <c r="H1570" s="103" t="str">
        <f>IF(ISNUMBER('Форма 1'!Y1570),'Форма 1'!$H1570*VLOOKUP('Форма 1'!$F1570,'Придельники с 2022'!$B$4:$X$28,'Форма 1'!Y$8),"")</f>
        <v/>
      </c>
      <c r="I1570" s="103">
        <f>IF(ISNUMBER('Форма 1'!Z1570),'Форма 1'!$H1570*VLOOKUP('Форма 1'!$F1570,'Придельники с 2022'!$B$4:$X$28,'Форма 1'!Z$8),"")</f>
        <v>804818.51199999999</v>
      </c>
      <c r="J1570" s="103" t="str">
        <f>IF(ISNUMBER('Форма 1'!AA1570),'Форма 1'!$H1570*VLOOKUP('Форма 1'!$F1570,'Придельники с 2022'!$B$4:$X$28,'Форма 1'!AA$8),"")</f>
        <v/>
      </c>
      <c r="K1570" s="90"/>
      <c r="L1570" s="87"/>
      <c r="M1570" s="103" t="str">
        <f>IF(ISNUMBER('Форма 1'!AD1570),'Форма 1'!$H1570*VLOOKUP('Форма 1'!$F1570,'Придельники с 2022'!$B$4:$X$28,'Форма 1'!AD$8),"")</f>
        <v/>
      </c>
      <c r="N1570" s="103" t="str">
        <f>IF(ISBLANK('Форма 1'!$AE1570),"",IF('Форма 1'!$AE1570=1,'Форма 1'!$H1570*VLOOKUP('Форма 1'!$F1570,'Придельники с 2022'!$B$4:$X$28,'Форма 1'!$AE$8,0),IF('Форма 1'!$AE1570=2,'Форма 1'!$H1570*VLOOKUP('Форма 1'!$F1570,'Придельники с 2022'!$B$4:$X$28,13,0),IF('Форма 1'!$AE1570=3,'Форма 1'!$H1570*VLOOKUP('Форма 1'!$F1570,'Придельники с 2022'!$B$4:$X$28,12,0)))))</f>
        <v/>
      </c>
      <c r="O1570" s="103" t="str">
        <f>IF(ISNUMBER('Форма 1'!AF1570),'Форма 1'!$H1570*VLOOKUP('Форма 1'!$F1570,'Придельники с 2022'!$B$4:$X$28,'Форма 1'!AF$8),"")</f>
        <v/>
      </c>
      <c r="P1570" s="87"/>
      <c r="Q1570" s="103" t="str">
        <f>IF(ISNUMBER('Форма 1'!AH1570),'Форма 1'!$H1570*VLOOKUP('Форма 1'!$F1570,'Придельники с 2022'!$B$4:$X$28,'Форма 1'!AH$8),"")</f>
        <v/>
      </c>
      <c r="R1570" s="103" t="str">
        <f>IF(ISNUMBER('Форма 1'!AI1570),'Форма 1'!$H1570*VLOOKUP('Форма 1'!$F1570,'Придельники с 2022'!$B$4:$X$28,'Форма 1'!AI$8),"")</f>
        <v/>
      </c>
      <c r="S1570" s="103" t="str">
        <f>IF(ISNUMBER('Форма 1'!AJ1570),'Форма 1'!$H1570*VLOOKUP('Форма 1'!$F1570,'Придельники с 2022'!$B$4:$X$28,'Форма 1'!AJ$8),"")</f>
        <v/>
      </c>
      <c r="T1570" s="87"/>
    </row>
    <row r="1571" spans="1:20">
      <c r="A1571" s="188">
        <f t="shared" si="133"/>
        <v>134</v>
      </c>
      <c r="B1571" s="189" t="s">
        <v>1628</v>
      </c>
      <c r="C1571" s="99">
        <f t="shared" si="131"/>
        <v>693031</v>
      </c>
      <c r="D1571" s="103" t="str">
        <f>IF(ISNUMBER('Форма 1'!U1571),'Форма 1'!$H1571*VLOOKUP('Форма 1'!$F1571,'Придельники с 2022'!$B$4:$X$28,'Форма 1'!U$8),"")</f>
        <v/>
      </c>
      <c r="E1571" s="103" t="str">
        <f>IF(ISNUMBER('Форма 1'!V1571),'Форма 1'!$H1571*VLOOKUP('Форма 1'!$F1571,'Придельники с 2022'!$B$4:$X$28,'Форма 1'!V$8),"")</f>
        <v/>
      </c>
      <c r="F1571" s="103" t="str">
        <f>IF(ISNUMBER('Форма 1'!W1571),'Форма 1'!$H1571*VLOOKUP('Форма 1'!$F1571,'Придельники с 2022'!$B$4:$X$28,'Форма 1'!W$8),"")</f>
        <v/>
      </c>
      <c r="G1571" s="103" t="str">
        <f>IF(ISNUMBER('Форма 1'!X1571),'Форма 1'!$H1571*VLOOKUP('Форма 1'!$F1571,'Придельники с 2022'!$B$4:$X$28,'Форма 1'!X$8),"")</f>
        <v/>
      </c>
      <c r="H1571" s="103" t="str">
        <f>IF(ISNUMBER('Форма 1'!Y1571),'Форма 1'!$H1571*VLOOKUP('Форма 1'!$F1571,'Придельники с 2022'!$B$4:$X$28,'Форма 1'!Y$8),"")</f>
        <v/>
      </c>
      <c r="I1571" s="103">
        <f>IF(ISNUMBER('Форма 1'!Z1571),'Форма 1'!$H1571*VLOOKUP('Форма 1'!$F1571,'Придельники с 2022'!$B$4:$X$28,'Форма 1'!Z$8),"")</f>
        <v>693031</v>
      </c>
      <c r="J1571" s="103" t="str">
        <f>IF(ISNUMBER('Форма 1'!AA1571),'Форма 1'!$H1571*VLOOKUP('Форма 1'!$F1571,'Придельники с 2022'!$B$4:$X$28,'Форма 1'!AA$8),"")</f>
        <v/>
      </c>
      <c r="K1571" s="90"/>
      <c r="L1571" s="87"/>
      <c r="M1571" s="103" t="str">
        <f>IF(ISNUMBER('Форма 1'!AD1571),'Форма 1'!$H1571*VLOOKUP('Форма 1'!$F1571,'Придельники с 2022'!$B$4:$X$28,'Форма 1'!AD$8),"")</f>
        <v/>
      </c>
      <c r="N1571" s="103" t="str">
        <f>IF(ISBLANK('Форма 1'!$AE1571),"",IF('Форма 1'!$AE1571=1,'Форма 1'!$H1571*VLOOKUP('Форма 1'!$F1571,'Придельники с 2022'!$B$4:$X$28,'Форма 1'!$AE$8,0),IF('Форма 1'!$AE1571=2,'Форма 1'!$H1571*VLOOKUP('Форма 1'!$F1571,'Придельники с 2022'!$B$4:$X$28,13,0),IF('Форма 1'!$AE1571=3,'Форма 1'!$H1571*VLOOKUP('Форма 1'!$F1571,'Придельники с 2022'!$B$4:$X$28,12,0)))))</f>
        <v/>
      </c>
      <c r="O1571" s="103" t="str">
        <f>IF(ISNUMBER('Форма 1'!AF1571),'Форма 1'!$H1571*VLOOKUP('Форма 1'!$F1571,'Придельники с 2022'!$B$4:$X$28,'Форма 1'!AF$8),"")</f>
        <v/>
      </c>
      <c r="P1571" s="87"/>
      <c r="Q1571" s="103" t="str">
        <f>IF(ISNUMBER('Форма 1'!AH1571),'Форма 1'!$H1571*VLOOKUP('Форма 1'!$F1571,'Придельники с 2022'!$B$4:$X$28,'Форма 1'!AH$8),"")</f>
        <v/>
      </c>
      <c r="R1571" s="103" t="str">
        <f>IF(ISNUMBER('Форма 1'!AI1571),'Форма 1'!$H1571*VLOOKUP('Форма 1'!$F1571,'Придельники с 2022'!$B$4:$X$28,'Форма 1'!AI$8),"")</f>
        <v/>
      </c>
      <c r="S1571" s="103" t="str">
        <f>IF(ISNUMBER('Форма 1'!AJ1571),'Форма 1'!$H1571*VLOOKUP('Форма 1'!$F1571,'Придельники с 2022'!$B$4:$X$28,'Форма 1'!AJ$8),"")</f>
        <v/>
      </c>
      <c r="T1571" s="87"/>
    </row>
    <row r="1572" spans="1:20">
      <c r="A1572" s="188">
        <f t="shared" si="133"/>
        <v>135</v>
      </c>
      <c r="B1572" s="189" t="s">
        <v>1629</v>
      </c>
      <c r="C1572" s="99">
        <f t="shared" si="131"/>
        <v>16600230.691</v>
      </c>
      <c r="D1572" s="103" t="str">
        <f>IF(ISNUMBER('Форма 1'!U1572),'Форма 1'!$H1572*VLOOKUP('Форма 1'!$F1572,'Придельники с 2022'!$B$4:$X$28,'Форма 1'!U$8),"")</f>
        <v/>
      </c>
      <c r="E1572" s="103" t="str">
        <f>IF(ISNUMBER('Форма 1'!V1572),'Форма 1'!$H1572*VLOOKUP('Форма 1'!$F1572,'Придельники с 2022'!$B$4:$X$28,'Форма 1'!V$8),"")</f>
        <v/>
      </c>
      <c r="F1572" s="103" t="str">
        <f>IF(ISNUMBER('Форма 1'!W1572),'Форма 1'!$H1572*VLOOKUP('Форма 1'!$F1572,'Придельники с 2022'!$B$4:$X$28,'Форма 1'!W$8),"")</f>
        <v/>
      </c>
      <c r="G1572" s="103" t="str">
        <f>IF(ISNUMBER('Форма 1'!X1572),'Форма 1'!$H1572*VLOOKUP('Форма 1'!$F1572,'Придельники с 2022'!$B$4:$X$28,'Форма 1'!X$8),"")</f>
        <v/>
      </c>
      <c r="H1572" s="103" t="str">
        <f>IF(ISNUMBER('Форма 1'!Y1572),'Форма 1'!$H1572*VLOOKUP('Форма 1'!$F1572,'Придельники с 2022'!$B$4:$X$28,'Форма 1'!Y$8),"")</f>
        <v/>
      </c>
      <c r="I1572" s="103" t="str">
        <f>IF(ISNUMBER('Форма 1'!Z1572),'Форма 1'!$H1572*VLOOKUP('Форма 1'!$F1572,'Придельники с 2022'!$B$4:$X$28,'Форма 1'!Z$8),"")</f>
        <v/>
      </c>
      <c r="J1572" s="103" t="str">
        <f>IF(ISNUMBER('Форма 1'!AA1572),'Форма 1'!$H1572*VLOOKUP('Форма 1'!$F1572,'Придельники с 2022'!$B$4:$X$28,'Форма 1'!AA$8),"")</f>
        <v/>
      </c>
      <c r="K1572" s="90"/>
      <c r="L1572" s="87"/>
      <c r="M1572" s="103">
        <f>IF(ISNUMBER('Форма 1'!AD1572),'Форма 1'!$H1572*VLOOKUP('Форма 1'!$F1572,'Придельники с 2022'!$B$4:$X$28,'Форма 1'!AD$8),"")</f>
        <v>16600230.691</v>
      </c>
      <c r="N1572" s="103" t="str">
        <f>IF(ISBLANK('Форма 1'!$AE1572),"",IF('Форма 1'!$AE1572=1,'Форма 1'!$H1572*VLOOKUP('Форма 1'!$F1572,'Придельники с 2022'!$B$4:$X$28,'Форма 1'!$AE$8,0),IF('Форма 1'!$AE1572=2,'Форма 1'!$H1572*VLOOKUP('Форма 1'!$F1572,'Придельники с 2022'!$B$4:$X$28,13,0),IF('Форма 1'!$AE1572=3,'Форма 1'!$H1572*VLOOKUP('Форма 1'!$F1572,'Придельники с 2022'!$B$4:$X$28,12,0)))))</f>
        <v/>
      </c>
      <c r="O1572" s="103" t="str">
        <f>IF(ISNUMBER('Форма 1'!AF1572),'Форма 1'!$H1572*VLOOKUP('Форма 1'!$F1572,'Придельники с 2022'!$B$4:$X$28,'Форма 1'!AF$8),"")</f>
        <v/>
      </c>
      <c r="P1572" s="87"/>
      <c r="Q1572" s="103" t="str">
        <f>IF(ISNUMBER('Форма 1'!AH1572),'Форма 1'!$H1572*VLOOKUP('Форма 1'!$F1572,'Придельники с 2022'!$B$4:$X$28,'Форма 1'!AH$8),"")</f>
        <v/>
      </c>
      <c r="R1572" s="103" t="str">
        <f>IF(ISNUMBER('Форма 1'!AI1572),'Форма 1'!$H1572*VLOOKUP('Форма 1'!$F1572,'Придельники с 2022'!$B$4:$X$28,'Форма 1'!AI$8),"")</f>
        <v/>
      </c>
      <c r="S1572" s="103" t="str">
        <f>IF(ISNUMBER('Форма 1'!AJ1572),'Форма 1'!$H1572*VLOOKUP('Форма 1'!$F1572,'Придельники с 2022'!$B$4:$X$28,'Форма 1'!AJ$8),"")</f>
        <v/>
      </c>
      <c r="T1572" s="87"/>
    </row>
    <row r="1573" spans="1:20">
      <c r="A1573" s="188">
        <f t="shared" si="133"/>
        <v>136</v>
      </c>
      <c r="B1573" s="189" t="s">
        <v>1630</v>
      </c>
      <c r="C1573" s="99">
        <f t="shared" si="131"/>
        <v>16283881.081999999</v>
      </c>
      <c r="D1573" s="103" t="str">
        <f>IF(ISNUMBER('Форма 1'!U1573),'Форма 1'!$H1573*VLOOKUP('Форма 1'!$F1573,'Придельники с 2022'!$B$4:$X$28,'Форма 1'!U$8),"")</f>
        <v/>
      </c>
      <c r="E1573" s="103" t="str">
        <f>IF(ISNUMBER('Форма 1'!V1573),'Форма 1'!$H1573*VLOOKUP('Форма 1'!$F1573,'Придельники с 2022'!$B$4:$X$28,'Форма 1'!V$8),"")</f>
        <v/>
      </c>
      <c r="F1573" s="103" t="str">
        <f>IF(ISNUMBER('Форма 1'!W1573),'Форма 1'!$H1573*VLOOKUP('Форма 1'!$F1573,'Придельники с 2022'!$B$4:$X$28,'Форма 1'!W$8),"")</f>
        <v/>
      </c>
      <c r="G1573" s="103" t="str">
        <f>IF(ISNUMBER('Форма 1'!X1573),'Форма 1'!$H1573*VLOOKUP('Форма 1'!$F1573,'Придельники с 2022'!$B$4:$X$28,'Форма 1'!X$8),"")</f>
        <v/>
      </c>
      <c r="H1573" s="103" t="str">
        <f>IF(ISNUMBER('Форма 1'!Y1573),'Форма 1'!$H1573*VLOOKUP('Форма 1'!$F1573,'Придельники с 2022'!$B$4:$X$28,'Форма 1'!Y$8),"")</f>
        <v/>
      </c>
      <c r="I1573" s="103" t="str">
        <f>IF(ISNUMBER('Форма 1'!Z1573),'Форма 1'!$H1573*VLOOKUP('Форма 1'!$F1573,'Придельники с 2022'!$B$4:$X$28,'Форма 1'!Z$8),"")</f>
        <v/>
      </c>
      <c r="J1573" s="103" t="str">
        <f>IF(ISNUMBER('Форма 1'!AA1573),'Форма 1'!$H1573*VLOOKUP('Форма 1'!$F1573,'Придельники с 2022'!$B$4:$X$28,'Форма 1'!AA$8),"")</f>
        <v/>
      </c>
      <c r="K1573" s="90"/>
      <c r="L1573" s="87"/>
      <c r="M1573" s="103">
        <f>IF(ISNUMBER('Форма 1'!AD1573),'Форма 1'!$H1573*VLOOKUP('Форма 1'!$F1573,'Придельники с 2022'!$B$4:$X$28,'Форма 1'!AD$8),"")</f>
        <v>16283881.081999999</v>
      </c>
      <c r="N1573" s="103" t="str">
        <f>IF(ISBLANK('Форма 1'!$AE1573),"",IF('Форма 1'!$AE1573=1,'Форма 1'!$H1573*VLOOKUP('Форма 1'!$F1573,'Придельники с 2022'!$B$4:$X$28,'Форма 1'!$AE$8,0),IF('Форма 1'!$AE1573=2,'Форма 1'!$H1573*VLOOKUP('Форма 1'!$F1573,'Придельники с 2022'!$B$4:$X$28,13,0),IF('Форма 1'!$AE1573=3,'Форма 1'!$H1573*VLOOKUP('Форма 1'!$F1573,'Придельники с 2022'!$B$4:$X$28,12,0)))))</f>
        <v/>
      </c>
      <c r="O1573" s="103" t="str">
        <f>IF(ISNUMBER('Форма 1'!AF1573),'Форма 1'!$H1573*VLOOKUP('Форма 1'!$F1573,'Придельники с 2022'!$B$4:$X$28,'Форма 1'!AF$8),"")</f>
        <v/>
      </c>
      <c r="P1573" s="87"/>
      <c r="Q1573" s="103" t="str">
        <f>IF(ISNUMBER('Форма 1'!AH1573),'Форма 1'!$H1573*VLOOKUP('Форма 1'!$F1573,'Придельники с 2022'!$B$4:$X$28,'Форма 1'!AH$8),"")</f>
        <v/>
      </c>
      <c r="R1573" s="103" t="str">
        <f>IF(ISNUMBER('Форма 1'!AI1573),'Форма 1'!$H1573*VLOOKUP('Форма 1'!$F1573,'Придельники с 2022'!$B$4:$X$28,'Форма 1'!AI$8),"")</f>
        <v/>
      </c>
      <c r="S1573" s="103" t="str">
        <f>IF(ISNUMBER('Форма 1'!AJ1573),'Форма 1'!$H1573*VLOOKUP('Форма 1'!$F1573,'Придельники с 2022'!$B$4:$X$28,'Форма 1'!AJ$8),"")</f>
        <v/>
      </c>
      <c r="T1573" s="87"/>
    </row>
    <row r="1574" spans="1:20">
      <c r="A1574" s="188">
        <f t="shared" si="133"/>
        <v>137</v>
      </c>
      <c r="B1574" s="189" t="s">
        <v>1631</v>
      </c>
      <c r="C1574" s="99">
        <f t="shared" si="131"/>
        <v>3805727.5619999999</v>
      </c>
      <c r="D1574" s="103">
        <f>IF(ISNUMBER('Форма 1'!U1574),'Форма 1'!$H1574*VLOOKUP('Форма 1'!$F1574,'Придельники с 2022'!$B$4:$X$28,'Форма 1'!U$8),"")</f>
        <v>3805727.5619999999</v>
      </c>
      <c r="E1574" s="103" t="str">
        <f>IF(ISNUMBER('Форма 1'!V1574),'Форма 1'!$H1574*VLOOKUP('Форма 1'!$F1574,'Придельники с 2022'!$B$4:$X$28,'Форма 1'!V$8),"")</f>
        <v/>
      </c>
      <c r="F1574" s="103" t="str">
        <f>IF(ISNUMBER('Форма 1'!W1574),'Форма 1'!$H1574*VLOOKUP('Форма 1'!$F1574,'Придельники с 2022'!$B$4:$X$28,'Форма 1'!W$8),"")</f>
        <v/>
      </c>
      <c r="G1574" s="103" t="str">
        <f>IF(ISNUMBER('Форма 1'!X1574),'Форма 1'!$H1574*VLOOKUP('Форма 1'!$F1574,'Придельники с 2022'!$B$4:$X$28,'Форма 1'!X$8),"")</f>
        <v/>
      </c>
      <c r="H1574" s="103" t="str">
        <f>IF(ISNUMBER('Форма 1'!Y1574),'Форма 1'!$H1574*VLOOKUP('Форма 1'!$F1574,'Придельники с 2022'!$B$4:$X$28,'Форма 1'!Y$8),"")</f>
        <v/>
      </c>
      <c r="I1574" s="103" t="str">
        <f>IF(ISNUMBER('Форма 1'!Z1574),'Форма 1'!$H1574*VLOOKUP('Форма 1'!$F1574,'Придельники с 2022'!$B$4:$X$28,'Форма 1'!Z$8),"")</f>
        <v/>
      </c>
      <c r="J1574" s="103" t="str">
        <f>IF(ISNUMBER('Форма 1'!AA1574),'Форма 1'!$H1574*VLOOKUP('Форма 1'!$F1574,'Придельники с 2022'!$B$4:$X$28,'Форма 1'!AA$8),"")</f>
        <v/>
      </c>
      <c r="K1574" s="90"/>
      <c r="L1574" s="87"/>
      <c r="M1574" s="103" t="str">
        <f>IF(ISNUMBER('Форма 1'!AD1574),'Форма 1'!$H1574*VLOOKUP('Форма 1'!$F1574,'Придельники с 2022'!$B$4:$X$28,'Форма 1'!AD$8),"")</f>
        <v/>
      </c>
      <c r="N1574" s="103" t="str">
        <f>IF(ISBLANK('Форма 1'!$AE1574),"",IF('Форма 1'!$AE1574=1,'Форма 1'!$H1574*VLOOKUP('Форма 1'!$F1574,'Придельники с 2022'!$B$4:$X$28,'Форма 1'!$AE$8,0),IF('Форма 1'!$AE1574=2,'Форма 1'!$H1574*VLOOKUP('Форма 1'!$F1574,'Придельники с 2022'!$B$4:$X$28,13,0),IF('Форма 1'!$AE1574=3,'Форма 1'!$H1574*VLOOKUP('Форма 1'!$F1574,'Придельники с 2022'!$B$4:$X$28,12,0)))))</f>
        <v/>
      </c>
      <c r="O1574" s="103" t="str">
        <f>IF(ISNUMBER('Форма 1'!AF1574),'Форма 1'!$H1574*VLOOKUP('Форма 1'!$F1574,'Придельники с 2022'!$B$4:$X$28,'Форма 1'!AF$8),"")</f>
        <v/>
      </c>
      <c r="P1574" s="87"/>
      <c r="Q1574" s="103" t="str">
        <f>IF(ISNUMBER('Форма 1'!AH1574),'Форма 1'!$H1574*VLOOKUP('Форма 1'!$F1574,'Придельники с 2022'!$B$4:$X$28,'Форма 1'!AH$8),"")</f>
        <v/>
      </c>
      <c r="R1574" s="103" t="str">
        <f>IF(ISNUMBER('Форма 1'!AI1574),'Форма 1'!$H1574*VLOOKUP('Форма 1'!$F1574,'Придельники с 2022'!$B$4:$X$28,'Форма 1'!AI$8),"")</f>
        <v/>
      </c>
      <c r="S1574" s="103" t="str">
        <f>IF(ISNUMBER('Форма 1'!AJ1574),'Форма 1'!$H1574*VLOOKUP('Форма 1'!$F1574,'Придельники с 2022'!$B$4:$X$28,'Форма 1'!AJ$8),"")</f>
        <v/>
      </c>
      <c r="T1574" s="87"/>
    </row>
    <row r="1575" spans="1:20">
      <c r="A1575" s="188">
        <f t="shared" si="133"/>
        <v>138</v>
      </c>
      <c r="B1575" s="189" t="s">
        <v>1632</v>
      </c>
      <c r="C1575" s="99">
        <f t="shared" si="131"/>
        <v>48568848</v>
      </c>
      <c r="D1575" s="103">
        <f>IF(ISNUMBER('Форма 1'!U1575),'Форма 1'!$H1575*VLOOKUP('Форма 1'!$F1575,'Придельники с 2022'!$B$4:$X$28,'Форма 1'!U$8),"")</f>
        <v>2353833.3000000003</v>
      </c>
      <c r="E1575" s="103" t="str">
        <f>IF(ISNUMBER('Форма 1'!V1575),'Форма 1'!$H1575*VLOOKUP('Форма 1'!$F1575,'Придельники с 2022'!$B$4:$X$28,'Форма 1'!V$8),"")</f>
        <v/>
      </c>
      <c r="F1575" s="103" t="str">
        <f>IF(ISNUMBER('Форма 1'!W1575),'Форма 1'!$H1575*VLOOKUP('Форма 1'!$F1575,'Придельники с 2022'!$B$4:$X$28,'Форма 1'!W$8),"")</f>
        <v/>
      </c>
      <c r="G1575" s="103" t="str">
        <f>IF(ISNUMBER('Форма 1'!X1575),'Форма 1'!$H1575*VLOOKUP('Форма 1'!$F1575,'Придельники с 2022'!$B$4:$X$28,'Форма 1'!X$8),"")</f>
        <v/>
      </c>
      <c r="H1575" s="103" t="str">
        <f>IF(ISNUMBER('Форма 1'!Y1575),'Форма 1'!$H1575*VLOOKUP('Форма 1'!$F1575,'Придельники с 2022'!$B$4:$X$28,'Форма 1'!Y$8),"")</f>
        <v/>
      </c>
      <c r="I1575" s="103" t="str">
        <f>IF(ISNUMBER('Форма 1'!Z1575),'Форма 1'!$H1575*VLOOKUP('Форма 1'!$F1575,'Придельники с 2022'!$B$4:$X$28,'Форма 1'!Z$8),"")</f>
        <v/>
      </c>
      <c r="J1575" s="103" t="str">
        <f>IF(ISNUMBER('Форма 1'!AA1575),'Форма 1'!$H1575*VLOOKUP('Форма 1'!$F1575,'Придельники с 2022'!$B$4:$X$28,'Форма 1'!AA$8),"")</f>
        <v/>
      </c>
      <c r="K1575" s="90"/>
      <c r="L1575" s="87"/>
      <c r="M1575" s="103">
        <f>IF(ISNUMBER('Форма 1'!AD1575),'Форма 1'!$H1575*VLOOKUP('Форма 1'!$F1575,'Придельники с 2022'!$B$4:$X$28,'Форма 1'!AD$8),"")</f>
        <v>20400945.600000001</v>
      </c>
      <c r="N1575" s="103">
        <f>IF(ISBLANK('Форма 1'!$AE1575),"",IF('Форма 1'!$AE1575=1,'Форма 1'!$H1575*VLOOKUP('Форма 1'!$F1575,'Придельники с 2022'!$B$4:$X$28,'Форма 1'!$AE$8,0),IF('Форма 1'!$AE1575=2,'Форма 1'!$H1575*VLOOKUP('Форма 1'!$F1575,'Придельники с 2022'!$B$4:$X$28,13,0),IF('Форма 1'!$AE1575=3,'Форма 1'!$H1575*VLOOKUP('Форма 1'!$F1575,'Придельники с 2022'!$B$4:$X$28,12,0)))))</f>
        <v>22117090.799999997</v>
      </c>
      <c r="O1575" s="103">
        <f>IF(ISNUMBER('Форма 1'!AF1575),'Форма 1'!$H1575*VLOOKUP('Форма 1'!$F1575,'Придельники с 2022'!$B$4:$X$28,'Форма 1'!AF$8),"")</f>
        <v>3696978.3000000003</v>
      </c>
      <c r="P1575" s="87"/>
      <c r="Q1575" s="103" t="str">
        <f>IF(ISNUMBER('Форма 1'!AH1575),'Форма 1'!$H1575*VLOOKUP('Форма 1'!$F1575,'Придельники с 2022'!$B$4:$X$28,'Форма 1'!AH$8),"")</f>
        <v/>
      </c>
      <c r="R1575" s="103" t="str">
        <f>IF(ISNUMBER('Форма 1'!AI1575),'Форма 1'!$H1575*VLOOKUP('Форма 1'!$F1575,'Придельники с 2022'!$B$4:$X$28,'Форма 1'!AI$8),"")</f>
        <v/>
      </c>
      <c r="S1575" s="103" t="str">
        <f>IF(ISNUMBER('Форма 1'!AJ1575),'Форма 1'!$H1575*VLOOKUP('Форма 1'!$F1575,'Придельники с 2022'!$B$4:$X$28,'Форма 1'!AJ$8),"")</f>
        <v/>
      </c>
      <c r="T1575" s="87"/>
    </row>
    <row r="1576" spans="1:20">
      <c r="A1576" s="188">
        <f t="shared" si="133"/>
        <v>139</v>
      </c>
      <c r="B1576" s="189" t="s">
        <v>1633</v>
      </c>
      <c r="C1576" s="99">
        <f t="shared" si="131"/>
        <v>2029752.5430000001</v>
      </c>
      <c r="D1576" s="103">
        <f>IF(ISNUMBER('Форма 1'!U1576),'Форма 1'!$H1576*VLOOKUP('Форма 1'!$F1576,'Придельники с 2022'!$B$4:$X$28,'Форма 1'!U$8),"")</f>
        <v>2029752.5430000001</v>
      </c>
      <c r="E1576" s="103" t="str">
        <f>IF(ISNUMBER('Форма 1'!V1576),'Форма 1'!$H1576*VLOOKUP('Форма 1'!$F1576,'Придельники с 2022'!$B$4:$X$28,'Форма 1'!V$8),"")</f>
        <v/>
      </c>
      <c r="F1576" s="103" t="str">
        <f>IF(ISNUMBER('Форма 1'!W1576),'Форма 1'!$H1576*VLOOKUP('Форма 1'!$F1576,'Придельники с 2022'!$B$4:$X$28,'Форма 1'!W$8),"")</f>
        <v/>
      </c>
      <c r="G1576" s="103" t="str">
        <f>IF(ISNUMBER('Форма 1'!X1576),'Форма 1'!$H1576*VLOOKUP('Форма 1'!$F1576,'Придельники с 2022'!$B$4:$X$28,'Форма 1'!X$8),"")</f>
        <v/>
      </c>
      <c r="H1576" s="103" t="str">
        <f>IF(ISNUMBER('Форма 1'!Y1576),'Форма 1'!$H1576*VLOOKUP('Форма 1'!$F1576,'Придельники с 2022'!$B$4:$X$28,'Форма 1'!Y$8),"")</f>
        <v/>
      </c>
      <c r="I1576" s="103" t="str">
        <f>IF(ISNUMBER('Форма 1'!Z1576),'Форма 1'!$H1576*VLOOKUP('Форма 1'!$F1576,'Придельники с 2022'!$B$4:$X$28,'Форма 1'!Z$8),"")</f>
        <v/>
      </c>
      <c r="J1576" s="103" t="str">
        <f>IF(ISNUMBER('Форма 1'!AA1576),'Форма 1'!$H1576*VLOOKUP('Форма 1'!$F1576,'Придельники с 2022'!$B$4:$X$28,'Форма 1'!AA$8),"")</f>
        <v/>
      </c>
      <c r="K1576" s="90"/>
      <c r="L1576" s="87"/>
      <c r="M1576" s="103" t="str">
        <f>IF(ISNUMBER('Форма 1'!AD1576),'Форма 1'!$H1576*VLOOKUP('Форма 1'!$F1576,'Придельники с 2022'!$B$4:$X$28,'Форма 1'!AD$8),"")</f>
        <v/>
      </c>
      <c r="N1576" s="103" t="str">
        <f>IF(ISBLANK('Форма 1'!$AE1576),"",IF('Форма 1'!$AE1576=1,'Форма 1'!$H1576*VLOOKUP('Форма 1'!$F1576,'Придельники с 2022'!$B$4:$X$28,'Форма 1'!$AE$8,0),IF('Форма 1'!$AE1576=2,'Форма 1'!$H1576*VLOOKUP('Форма 1'!$F1576,'Придельники с 2022'!$B$4:$X$28,13,0),IF('Форма 1'!$AE1576=3,'Форма 1'!$H1576*VLOOKUP('Форма 1'!$F1576,'Придельники с 2022'!$B$4:$X$28,12,0)))))</f>
        <v/>
      </c>
      <c r="O1576" s="103" t="str">
        <f>IF(ISNUMBER('Форма 1'!AF1576),'Форма 1'!$H1576*VLOOKUP('Форма 1'!$F1576,'Придельники с 2022'!$B$4:$X$28,'Форма 1'!AF$8),"")</f>
        <v/>
      </c>
      <c r="P1576" s="87"/>
      <c r="Q1576" s="103" t="str">
        <f>IF(ISNUMBER('Форма 1'!AH1576),'Форма 1'!$H1576*VLOOKUP('Форма 1'!$F1576,'Придельники с 2022'!$B$4:$X$28,'Форма 1'!AH$8),"")</f>
        <v/>
      </c>
      <c r="R1576" s="103" t="str">
        <f>IF(ISNUMBER('Форма 1'!AI1576),'Форма 1'!$H1576*VLOOKUP('Форма 1'!$F1576,'Придельники с 2022'!$B$4:$X$28,'Форма 1'!AI$8),"")</f>
        <v/>
      </c>
      <c r="S1576" s="103" t="str">
        <f>IF(ISNUMBER('Форма 1'!AJ1576),'Форма 1'!$H1576*VLOOKUP('Форма 1'!$F1576,'Придельники с 2022'!$B$4:$X$28,'Форма 1'!AJ$8),"")</f>
        <v/>
      </c>
      <c r="T1576" s="87"/>
    </row>
    <row r="1577" spans="1:20">
      <c r="A1577" s="188">
        <f t="shared" si="133"/>
        <v>140</v>
      </c>
      <c r="B1577" s="189" t="s">
        <v>1634</v>
      </c>
      <c r="C1577" s="99">
        <f t="shared" si="131"/>
        <v>14519798.832</v>
      </c>
      <c r="D1577" s="103" t="str">
        <f>IF(ISNUMBER('Форма 1'!U1577),'Форма 1'!$H1577*VLOOKUP('Форма 1'!$F1577,'Придельники с 2022'!$B$4:$X$28,'Форма 1'!U$8),"")</f>
        <v/>
      </c>
      <c r="E1577" s="103" t="str">
        <f>IF(ISNUMBER('Форма 1'!V1577),'Форма 1'!$H1577*VLOOKUP('Форма 1'!$F1577,'Придельники с 2022'!$B$4:$X$28,'Форма 1'!V$8),"")</f>
        <v/>
      </c>
      <c r="F1577" s="103" t="str">
        <f>IF(ISNUMBER('Форма 1'!W1577),'Форма 1'!$H1577*VLOOKUP('Форма 1'!$F1577,'Придельники с 2022'!$B$4:$X$28,'Форма 1'!W$8),"")</f>
        <v/>
      </c>
      <c r="G1577" s="103" t="str">
        <f>IF(ISNUMBER('Форма 1'!X1577),'Форма 1'!$H1577*VLOOKUP('Форма 1'!$F1577,'Придельники с 2022'!$B$4:$X$28,'Форма 1'!X$8),"")</f>
        <v/>
      </c>
      <c r="H1577" s="103" t="str">
        <f>IF(ISNUMBER('Форма 1'!Y1577),'Форма 1'!$H1577*VLOOKUP('Форма 1'!$F1577,'Придельники с 2022'!$B$4:$X$28,'Форма 1'!Y$8),"")</f>
        <v/>
      </c>
      <c r="I1577" s="103" t="str">
        <f>IF(ISNUMBER('Форма 1'!Z1577),'Форма 1'!$H1577*VLOOKUP('Форма 1'!$F1577,'Придельники с 2022'!$B$4:$X$28,'Форма 1'!Z$8),"")</f>
        <v/>
      </c>
      <c r="J1577" s="103" t="str">
        <f>IF(ISNUMBER('Форма 1'!AA1577),'Форма 1'!$H1577*VLOOKUP('Форма 1'!$F1577,'Придельники с 2022'!$B$4:$X$28,'Форма 1'!AA$8),"")</f>
        <v/>
      </c>
      <c r="K1577" s="90"/>
      <c r="L1577" s="87"/>
      <c r="M1577" s="103">
        <f>IF(ISNUMBER('Форма 1'!AD1577),'Форма 1'!$H1577*VLOOKUP('Форма 1'!$F1577,'Придельники с 2022'!$B$4:$X$28,'Форма 1'!AD$8),"")</f>
        <v>14519798.832</v>
      </c>
      <c r="N1577" s="103" t="str">
        <f>IF(ISBLANK('Форма 1'!$AE1577),"",IF('Форма 1'!$AE1577=1,'Форма 1'!$H1577*VLOOKUP('Форма 1'!$F1577,'Придельники с 2022'!$B$4:$X$28,'Форма 1'!$AE$8,0),IF('Форма 1'!$AE1577=2,'Форма 1'!$H1577*VLOOKUP('Форма 1'!$F1577,'Придельники с 2022'!$B$4:$X$28,13,0),IF('Форма 1'!$AE1577=3,'Форма 1'!$H1577*VLOOKUP('Форма 1'!$F1577,'Придельники с 2022'!$B$4:$X$28,12,0)))))</f>
        <v/>
      </c>
      <c r="O1577" s="103" t="str">
        <f>IF(ISNUMBER('Форма 1'!AF1577),'Форма 1'!$H1577*VLOOKUP('Форма 1'!$F1577,'Придельники с 2022'!$B$4:$X$28,'Форма 1'!AF$8),"")</f>
        <v/>
      </c>
      <c r="P1577" s="87"/>
      <c r="Q1577" s="103" t="str">
        <f>IF(ISNUMBER('Форма 1'!AH1577),'Форма 1'!$H1577*VLOOKUP('Форма 1'!$F1577,'Придельники с 2022'!$B$4:$X$28,'Форма 1'!AH$8),"")</f>
        <v/>
      </c>
      <c r="R1577" s="103" t="str">
        <f>IF(ISNUMBER('Форма 1'!AI1577),'Форма 1'!$H1577*VLOOKUP('Форма 1'!$F1577,'Придельники с 2022'!$B$4:$X$28,'Форма 1'!AI$8),"")</f>
        <v/>
      </c>
      <c r="S1577" s="103" t="str">
        <f>IF(ISNUMBER('Форма 1'!AJ1577),'Форма 1'!$H1577*VLOOKUP('Форма 1'!$F1577,'Придельники с 2022'!$B$4:$X$28,'Форма 1'!AJ$8),"")</f>
        <v/>
      </c>
      <c r="T1577" s="87"/>
    </row>
    <row r="1578" spans="1:20">
      <c r="A1578" s="188">
        <f t="shared" si="133"/>
        <v>141</v>
      </c>
      <c r="B1578" s="189" t="s">
        <v>1635</v>
      </c>
      <c r="C1578" s="99">
        <f t="shared" ref="C1578:C1645" si="134">SUM(D1578:J1578,L1578:T1578)</f>
        <v>42996977.790000007</v>
      </c>
      <c r="D1578" s="103" t="str">
        <f>IF(ISNUMBER('Форма 1'!U1578),'Форма 1'!$H1578*VLOOKUP('Форма 1'!$F1578,'Придельники с 2022'!$B$4:$X$28,'Форма 1'!U$8),"")</f>
        <v/>
      </c>
      <c r="E1578" s="103" t="str">
        <f>IF(ISNUMBER('Форма 1'!V1578),'Форма 1'!$H1578*VLOOKUP('Форма 1'!$F1578,'Придельники с 2022'!$B$4:$X$28,'Форма 1'!V$8),"")</f>
        <v/>
      </c>
      <c r="F1578" s="103" t="str">
        <f>IF(ISNUMBER('Форма 1'!W1578),'Форма 1'!$H1578*VLOOKUP('Форма 1'!$F1578,'Придельники с 2022'!$B$4:$X$28,'Форма 1'!W$8),"")</f>
        <v/>
      </c>
      <c r="G1578" s="103" t="str">
        <f>IF(ISNUMBER('Форма 1'!X1578),'Форма 1'!$H1578*VLOOKUP('Форма 1'!$F1578,'Придельники с 2022'!$B$4:$X$28,'Форма 1'!X$8),"")</f>
        <v/>
      </c>
      <c r="H1578" s="103" t="str">
        <f>IF(ISNUMBER('Форма 1'!Y1578),'Форма 1'!$H1578*VLOOKUP('Форма 1'!$F1578,'Придельники с 2022'!$B$4:$X$28,'Форма 1'!Y$8),"")</f>
        <v/>
      </c>
      <c r="I1578" s="103" t="str">
        <f>IF(ISNUMBER('Форма 1'!Z1578),'Форма 1'!$H1578*VLOOKUP('Форма 1'!$F1578,'Придельники с 2022'!$B$4:$X$28,'Форма 1'!Z$8),"")</f>
        <v/>
      </c>
      <c r="J1578" s="103" t="str">
        <f>IF(ISNUMBER('Форма 1'!AA1578),'Форма 1'!$H1578*VLOOKUP('Форма 1'!$F1578,'Придельники с 2022'!$B$4:$X$28,'Форма 1'!AA$8),"")</f>
        <v/>
      </c>
      <c r="K1578" s="90"/>
      <c r="L1578" s="87"/>
      <c r="M1578" s="103">
        <f>IF(ISNUMBER('Форма 1'!AD1578),'Форма 1'!$H1578*VLOOKUP('Форма 1'!$F1578,'Придельники с 2022'!$B$4:$X$28,'Форма 1'!AD$8),"")</f>
        <v>15631717.920000002</v>
      </c>
      <c r="N1578" s="103">
        <f>IF(ISBLANK('Форма 1'!$AE1578),"",IF('Форма 1'!$AE1578=1,'Форма 1'!$H1578*VLOOKUP('Форма 1'!$F1578,'Придельники с 2022'!$B$4:$X$28,'Форма 1'!$AE$8,0),IF('Форма 1'!$AE1578=2,'Форма 1'!$H1578*VLOOKUP('Форма 1'!$F1578,'Придельники с 2022'!$B$4:$X$28,13,0),IF('Форма 1'!$AE1578=3,'Форма 1'!$H1578*VLOOKUP('Форма 1'!$F1578,'Придельники с 2022'!$B$4:$X$28,12,0)))))</f>
        <v>24532542.059999999</v>
      </c>
      <c r="O1578" s="103">
        <f>IF(ISNUMBER('Форма 1'!AF1578),'Форма 1'!$H1578*VLOOKUP('Форма 1'!$F1578,'Придельники с 2022'!$B$4:$X$28,'Форма 1'!AF$8),"")</f>
        <v>2832717.81</v>
      </c>
      <c r="P1578" s="87"/>
      <c r="Q1578" s="103" t="str">
        <f>IF(ISNUMBER('Форма 1'!AH1578),'Форма 1'!$H1578*VLOOKUP('Форма 1'!$F1578,'Придельники с 2022'!$B$4:$X$28,'Форма 1'!AH$8),"")</f>
        <v/>
      </c>
      <c r="R1578" s="103" t="str">
        <f>IF(ISNUMBER('Форма 1'!AI1578),'Форма 1'!$H1578*VLOOKUP('Форма 1'!$F1578,'Придельники с 2022'!$B$4:$X$28,'Форма 1'!AI$8),"")</f>
        <v/>
      </c>
      <c r="S1578" s="103" t="str">
        <f>IF(ISNUMBER('Форма 1'!AJ1578),'Форма 1'!$H1578*VLOOKUP('Форма 1'!$F1578,'Придельники с 2022'!$B$4:$X$28,'Форма 1'!AJ$8),"")</f>
        <v/>
      </c>
      <c r="T1578" s="87"/>
    </row>
    <row r="1579" spans="1:20">
      <c r="A1579" s="188">
        <f t="shared" si="133"/>
        <v>142</v>
      </c>
      <c r="B1579" s="189" t="s">
        <v>699</v>
      </c>
      <c r="C1579" s="99">
        <f t="shared" si="134"/>
        <v>195575654.00399998</v>
      </c>
      <c r="D1579" s="103">
        <f>IF(ISNUMBER('Форма 1'!U1579),'Форма 1'!$H1579*VLOOKUP('Форма 1'!$F1579,'Придельники с 2022'!$B$4:$X$28,'Форма 1'!U$8),"")</f>
        <v>12070722.143999999</v>
      </c>
      <c r="E1579" s="103" t="str">
        <f>IF(ISNUMBER('Форма 1'!V1579),'Форма 1'!$H1579*VLOOKUP('Форма 1'!$F1579,'Придельники с 2022'!$B$4:$X$28,'Форма 1'!V$8),"")</f>
        <v/>
      </c>
      <c r="F1579" s="103" t="str">
        <f>IF(ISNUMBER('Форма 1'!W1579),'Форма 1'!$H1579*VLOOKUP('Форма 1'!$F1579,'Придельники с 2022'!$B$4:$X$28,'Форма 1'!W$8),"")</f>
        <v/>
      </c>
      <c r="G1579" s="103" t="str">
        <f>IF(ISNUMBER('Форма 1'!X1579),'Форма 1'!$H1579*VLOOKUP('Форма 1'!$F1579,'Придельники с 2022'!$B$4:$X$28,'Форма 1'!X$8),"")</f>
        <v/>
      </c>
      <c r="H1579" s="103" t="str">
        <f>IF(ISNUMBER('Форма 1'!Y1579),'Форма 1'!$H1579*VLOOKUP('Форма 1'!$F1579,'Придельники с 2022'!$B$4:$X$28,'Форма 1'!Y$8),"")</f>
        <v/>
      </c>
      <c r="I1579" s="103" t="str">
        <f>IF(ISNUMBER('Форма 1'!Z1579),'Форма 1'!$H1579*VLOOKUP('Форма 1'!$F1579,'Придельники с 2022'!$B$4:$X$28,'Форма 1'!Z$8),"")</f>
        <v/>
      </c>
      <c r="J1579" s="103" t="str">
        <f>IF(ISNUMBER('Форма 1'!AA1579),'Форма 1'!$H1579*VLOOKUP('Форма 1'!$F1579,'Придельники с 2022'!$B$4:$X$28,'Форма 1'!AA$8),"")</f>
        <v/>
      </c>
      <c r="K1579" s="90"/>
      <c r="L1579" s="87"/>
      <c r="M1579" s="103" t="str">
        <f>IF(ISNUMBER('Форма 1'!AD1579),'Форма 1'!$H1579*VLOOKUP('Форма 1'!$F1579,'Придельники с 2022'!$B$4:$X$28,'Форма 1'!AD$8),"")</f>
        <v/>
      </c>
      <c r="N1579" s="103">
        <f>IF(ISBLANK('Форма 1'!$AE1579),"",IF('Форма 1'!$AE1579=1,'Форма 1'!$H1579*VLOOKUP('Форма 1'!$F1579,'Придельники с 2022'!$B$4:$X$28,'Форма 1'!$AE$8,0),IF('Форма 1'!$AE1579=2,'Форма 1'!$H1579*VLOOKUP('Форма 1'!$F1579,'Придельники с 2022'!$B$4:$X$28,13,0),IF('Форма 1'!$AE1579=3,'Форма 1'!$H1579*VLOOKUP('Форма 1'!$F1579,'Придельники с 2022'!$B$4:$X$28,12,0)))))</f>
        <v>183504931.85999998</v>
      </c>
      <c r="O1579" s="103" t="str">
        <f>IF(ISNUMBER('Форма 1'!AF1579),'Форма 1'!$H1579*VLOOKUP('Форма 1'!$F1579,'Придельники с 2022'!$B$4:$X$28,'Форма 1'!AF$8),"")</f>
        <v/>
      </c>
      <c r="P1579" s="87"/>
      <c r="Q1579" s="103" t="str">
        <f>IF(ISNUMBER('Форма 1'!AH1579),'Форма 1'!$H1579*VLOOKUP('Форма 1'!$F1579,'Придельники с 2022'!$B$4:$X$28,'Форма 1'!AH$8),"")</f>
        <v/>
      </c>
      <c r="R1579" s="103" t="str">
        <f>IF(ISNUMBER('Форма 1'!AI1579),'Форма 1'!$H1579*VLOOKUP('Форма 1'!$F1579,'Придельники с 2022'!$B$4:$X$28,'Форма 1'!AI$8),"")</f>
        <v/>
      </c>
      <c r="S1579" s="103" t="str">
        <f>IF(ISNUMBER('Форма 1'!AJ1579),'Форма 1'!$H1579*VLOOKUP('Форма 1'!$F1579,'Придельники с 2022'!$B$4:$X$28,'Форма 1'!AJ$8),"")</f>
        <v/>
      </c>
      <c r="T1579" s="87"/>
    </row>
    <row r="1580" spans="1:20">
      <c r="A1580" s="188">
        <f t="shared" si="133"/>
        <v>143</v>
      </c>
      <c r="B1580" s="189" t="s">
        <v>1636</v>
      </c>
      <c r="C1580" s="99">
        <f t="shared" si="134"/>
        <v>18173584.300000001</v>
      </c>
      <c r="D1580" s="103" t="str">
        <f>IF(ISNUMBER('Форма 1'!U1580),'Форма 1'!$H1580*VLOOKUP('Форма 1'!$F1580,'Придельники с 2022'!$B$4:$X$28,'Форма 1'!U$8),"")</f>
        <v/>
      </c>
      <c r="E1580" s="103" t="str">
        <f>IF(ISNUMBER('Форма 1'!V1580),'Форма 1'!$H1580*VLOOKUP('Форма 1'!$F1580,'Придельники с 2022'!$B$4:$X$28,'Форма 1'!V$8),"")</f>
        <v/>
      </c>
      <c r="F1580" s="103" t="str">
        <f>IF(ISNUMBER('Форма 1'!W1580),'Форма 1'!$H1580*VLOOKUP('Форма 1'!$F1580,'Придельники с 2022'!$B$4:$X$28,'Форма 1'!W$8),"")</f>
        <v/>
      </c>
      <c r="G1580" s="103" t="str">
        <f>IF(ISNUMBER('Форма 1'!X1580),'Форма 1'!$H1580*VLOOKUP('Форма 1'!$F1580,'Придельники с 2022'!$B$4:$X$28,'Форма 1'!X$8),"")</f>
        <v/>
      </c>
      <c r="H1580" s="103" t="str">
        <f>IF(ISNUMBER('Форма 1'!Y1580),'Форма 1'!$H1580*VLOOKUP('Форма 1'!$F1580,'Придельники с 2022'!$B$4:$X$28,'Форма 1'!Y$8),"")</f>
        <v/>
      </c>
      <c r="I1580" s="103" t="str">
        <f>IF(ISNUMBER('Форма 1'!Z1580),'Форма 1'!$H1580*VLOOKUP('Форма 1'!$F1580,'Придельники с 2022'!$B$4:$X$28,'Форма 1'!Z$8),"")</f>
        <v/>
      </c>
      <c r="J1580" s="103" t="str">
        <f>IF(ISNUMBER('Форма 1'!AA1580),'Форма 1'!$H1580*VLOOKUP('Форма 1'!$F1580,'Придельники с 2022'!$B$4:$X$28,'Форма 1'!AA$8),"")</f>
        <v/>
      </c>
      <c r="K1580" s="90"/>
      <c r="L1580" s="87"/>
      <c r="M1580" s="103">
        <f>IF(ISNUMBER('Форма 1'!AD1580),'Форма 1'!$H1580*VLOOKUP('Форма 1'!$F1580,'Придельники с 2022'!$B$4:$X$28,'Форма 1'!AD$8),"")</f>
        <v>16852171.84</v>
      </c>
      <c r="N1580" s="103" t="str">
        <f>IF(ISBLANK('Форма 1'!$AE1580),"",IF('Форма 1'!$AE1580=1,'Форма 1'!$H1580*VLOOKUP('Форма 1'!$F1580,'Придельники с 2022'!$B$4:$X$28,'Форма 1'!$AE$8,0),IF('Форма 1'!$AE1580=2,'Форма 1'!$H1580*VLOOKUP('Форма 1'!$F1580,'Придельники с 2022'!$B$4:$X$28,13,0),IF('Форма 1'!$AE1580=3,'Форма 1'!$H1580*VLOOKUP('Форма 1'!$F1580,'Придельники с 2022'!$B$4:$X$28,12,0)))))</f>
        <v/>
      </c>
      <c r="O1580" s="103" t="str">
        <f>IF(ISNUMBER('Форма 1'!AF1580),'Форма 1'!$H1580*VLOOKUP('Форма 1'!$F1580,'Придельники с 2022'!$B$4:$X$28,'Форма 1'!AF$8),"")</f>
        <v/>
      </c>
      <c r="P1580" s="87"/>
      <c r="Q1580" s="103" t="str">
        <f>IF(ISNUMBER('Форма 1'!AH1580),'Форма 1'!$H1580*VLOOKUP('Форма 1'!$F1580,'Придельники с 2022'!$B$4:$X$28,'Форма 1'!AH$8),"")</f>
        <v/>
      </c>
      <c r="R1580" s="103">
        <f>IF(ISNUMBER('Форма 1'!AI1580),'Форма 1'!$H1580*VLOOKUP('Форма 1'!$F1580,'Придельники с 2022'!$B$4:$X$28,'Форма 1'!AI$8),"")</f>
        <v>1321412.46</v>
      </c>
      <c r="S1580" s="103" t="str">
        <f>IF(ISNUMBER('Форма 1'!AJ1580),'Форма 1'!$H1580*VLOOKUP('Форма 1'!$F1580,'Придельники с 2022'!$B$4:$X$28,'Форма 1'!AJ$8),"")</f>
        <v/>
      </c>
      <c r="T1580" s="87"/>
    </row>
    <row r="1581" spans="1:20">
      <c r="A1581" s="188">
        <f t="shared" si="133"/>
        <v>144</v>
      </c>
      <c r="B1581" s="189" t="s">
        <v>1637</v>
      </c>
      <c r="C1581" s="99">
        <f t="shared" si="134"/>
        <v>11818587.536000002</v>
      </c>
      <c r="D1581" s="103" t="str">
        <f>IF(ISNUMBER('Форма 1'!U1581),'Форма 1'!$H1581*VLOOKUP('Форма 1'!$F1581,'Придельники с 2022'!$B$4:$X$28,'Форма 1'!U$8),"")</f>
        <v/>
      </c>
      <c r="E1581" s="103" t="str">
        <f>IF(ISNUMBER('Форма 1'!V1581),'Форма 1'!$H1581*VLOOKUP('Форма 1'!$F1581,'Придельники с 2022'!$B$4:$X$28,'Форма 1'!V$8),"")</f>
        <v/>
      </c>
      <c r="F1581" s="103" t="str">
        <f>IF(ISNUMBER('Форма 1'!W1581),'Форма 1'!$H1581*VLOOKUP('Форма 1'!$F1581,'Придельники с 2022'!$B$4:$X$28,'Форма 1'!W$8),"")</f>
        <v/>
      </c>
      <c r="G1581" s="103" t="str">
        <f>IF(ISNUMBER('Форма 1'!X1581),'Форма 1'!$H1581*VLOOKUP('Форма 1'!$F1581,'Придельники с 2022'!$B$4:$X$28,'Форма 1'!X$8),"")</f>
        <v/>
      </c>
      <c r="H1581" s="103" t="str">
        <f>IF(ISNUMBER('Форма 1'!Y1581),'Форма 1'!$H1581*VLOOKUP('Форма 1'!$F1581,'Придельники с 2022'!$B$4:$X$28,'Форма 1'!Y$8),"")</f>
        <v/>
      </c>
      <c r="I1581" s="103" t="str">
        <f>IF(ISNUMBER('Форма 1'!Z1581),'Форма 1'!$H1581*VLOOKUP('Форма 1'!$F1581,'Придельники с 2022'!$B$4:$X$28,'Форма 1'!Z$8),"")</f>
        <v/>
      </c>
      <c r="J1581" s="103" t="str">
        <f>IF(ISNUMBER('Форма 1'!AA1581),'Форма 1'!$H1581*VLOOKUP('Форма 1'!$F1581,'Придельники с 2022'!$B$4:$X$28,'Форма 1'!AA$8),"")</f>
        <v/>
      </c>
      <c r="K1581" s="90"/>
      <c r="L1581" s="87"/>
      <c r="M1581" s="103">
        <f>IF(ISNUMBER('Форма 1'!AD1581),'Форма 1'!$H1581*VLOOKUP('Форма 1'!$F1581,'Придельники с 2022'!$B$4:$X$28,'Форма 1'!AD$8),"")</f>
        <v>11818587.536000002</v>
      </c>
      <c r="N1581" s="103" t="str">
        <f>IF(ISBLANK('Форма 1'!$AE1581),"",IF('Форма 1'!$AE1581=1,'Форма 1'!$H1581*VLOOKUP('Форма 1'!$F1581,'Придельники с 2022'!$B$4:$X$28,'Форма 1'!$AE$8,0),IF('Форма 1'!$AE1581=2,'Форма 1'!$H1581*VLOOKUP('Форма 1'!$F1581,'Придельники с 2022'!$B$4:$X$28,13,0),IF('Форма 1'!$AE1581=3,'Форма 1'!$H1581*VLOOKUP('Форма 1'!$F1581,'Придельники с 2022'!$B$4:$X$28,12,0)))))</f>
        <v/>
      </c>
      <c r="O1581" s="103" t="str">
        <f>IF(ISNUMBER('Форма 1'!AF1581),'Форма 1'!$H1581*VLOOKUP('Форма 1'!$F1581,'Придельники с 2022'!$B$4:$X$28,'Форма 1'!AF$8),"")</f>
        <v/>
      </c>
      <c r="P1581" s="87"/>
      <c r="Q1581" s="103" t="str">
        <f>IF(ISNUMBER('Форма 1'!AH1581),'Форма 1'!$H1581*VLOOKUP('Форма 1'!$F1581,'Придельники с 2022'!$B$4:$X$28,'Форма 1'!AH$8),"")</f>
        <v/>
      </c>
      <c r="R1581" s="103" t="str">
        <f>IF(ISNUMBER('Форма 1'!AI1581),'Форма 1'!$H1581*VLOOKUP('Форма 1'!$F1581,'Придельники с 2022'!$B$4:$X$28,'Форма 1'!AI$8),"")</f>
        <v/>
      </c>
      <c r="S1581" s="103" t="str">
        <f>IF(ISNUMBER('Форма 1'!AJ1581),'Форма 1'!$H1581*VLOOKUP('Форма 1'!$F1581,'Придельники с 2022'!$B$4:$X$28,'Форма 1'!AJ$8),"")</f>
        <v/>
      </c>
      <c r="T1581" s="87"/>
    </row>
    <row r="1582" spans="1:20">
      <c r="A1582" s="188">
        <f t="shared" si="133"/>
        <v>145</v>
      </c>
      <c r="B1582" s="189" t="s">
        <v>1638</v>
      </c>
      <c r="C1582" s="99">
        <f t="shared" si="134"/>
        <v>7999028.9199999999</v>
      </c>
      <c r="D1582" s="103" t="str">
        <f>IF(ISNUMBER('Форма 1'!U1582),'Форма 1'!$H1582*VLOOKUP('Форма 1'!$F1582,'Придельники с 2022'!$B$4:$X$28,'Форма 1'!U$8),"")</f>
        <v/>
      </c>
      <c r="E1582" s="103" t="str">
        <f>IF(ISNUMBER('Форма 1'!V1582),'Форма 1'!$H1582*VLOOKUP('Форма 1'!$F1582,'Придельники с 2022'!$B$4:$X$28,'Форма 1'!V$8),"")</f>
        <v/>
      </c>
      <c r="F1582" s="103" t="str">
        <f>IF(ISNUMBER('Форма 1'!W1582),'Форма 1'!$H1582*VLOOKUP('Форма 1'!$F1582,'Придельники с 2022'!$B$4:$X$28,'Форма 1'!W$8),"")</f>
        <v/>
      </c>
      <c r="G1582" s="103" t="str">
        <f>IF(ISNUMBER('Форма 1'!X1582),'Форма 1'!$H1582*VLOOKUP('Форма 1'!$F1582,'Придельники с 2022'!$B$4:$X$28,'Форма 1'!X$8),"")</f>
        <v/>
      </c>
      <c r="H1582" s="103" t="str">
        <f>IF(ISNUMBER('Форма 1'!Y1582),'Форма 1'!$H1582*VLOOKUP('Форма 1'!$F1582,'Придельники с 2022'!$B$4:$X$28,'Форма 1'!Y$8),"")</f>
        <v/>
      </c>
      <c r="I1582" s="103" t="str">
        <f>IF(ISNUMBER('Форма 1'!Z1582),'Форма 1'!$H1582*VLOOKUP('Форма 1'!$F1582,'Придельники с 2022'!$B$4:$X$28,'Форма 1'!Z$8),"")</f>
        <v/>
      </c>
      <c r="J1582" s="103" t="str">
        <f>IF(ISNUMBER('Форма 1'!AA1582),'Форма 1'!$H1582*VLOOKUP('Форма 1'!$F1582,'Придельники с 2022'!$B$4:$X$28,'Форма 1'!AA$8),"")</f>
        <v/>
      </c>
      <c r="K1582" s="90">
        <v>2</v>
      </c>
      <c r="L1582" s="87">
        <f>3930316.8+4068712.12</f>
        <v>7999028.9199999999</v>
      </c>
      <c r="M1582" s="103" t="str">
        <f>IF(ISNUMBER('Форма 1'!AD1582),'Форма 1'!$H1582*VLOOKUP('Форма 1'!$F1582,'Придельники с 2022'!$B$4:$X$28,'Форма 1'!AD$8),"")</f>
        <v/>
      </c>
      <c r="N1582" s="103" t="str">
        <f>IF(ISBLANK('Форма 1'!$AE1582),"",IF('Форма 1'!$AE1582=1,'Форма 1'!$H1582*VLOOKUP('Форма 1'!$F1582,'Придельники с 2022'!$B$4:$X$28,'Форма 1'!$AE$8,0),IF('Форма 1'!$AE1582=2,'Форма 1'!$H1582*VLOOKUP('Форма 1'!$F1582,'Придельники с 2022'!$B$4:$X$28,13,0),IF('Форма 1'!$AE1582=3,'Форма 1'!$H1582*VLOOKUP('Форма 1'!$F1582,'Придельники с 2022'!$B$4:$X$28,12,0)))))</f>
        <v/>
      </c>
      <c r="O1582" s="103" t="str">
        <f>IF(ISNUMBER('Форма 1'!AF1582),'Форма 1'!$H1582*VLOOKUP('Форма 1'!$F1582,'Придельники с 2022'!$B$4:$X$28,'Форма 1'!AF$8),"")</f>
        <v/>
      </c>
      <c r="P1582" s="87"/>
      <c r="Q1582" s="103" t="str">
        <f>IF(ISNUMBER('Форма 1'!AH1582),'Форма 1'!$H1582*VLOOKUP('Форма 1'!$F1582,'Придельники с 2022'!$B$4:$X$28,'Форма 1'!AH$8),"")</f>
        <v/>
      </c>
      <c r="R1582" s="103" t="str">
        <f>IF(ISNUMBER('Форма 1'!AI1582),'Форма 1'!$H1582*VLOOKUP('Форма 1'!$F1582,'Придельники с 2022'!$B$4:$X$28,'Форма 1'!AI$8),"")</f>
        <v/>
      </c>
      <c r="S1582" s="103" t="str">
        <f>IF(ISNUMBER('Форма 1'!AJ1582),'Форма 1'!$H1582*VLOOKUP('Форма 1'!$F1582,'Придельники с 2022'!$B$4:$X$28,'Форма 1'!AJ$8),"")</f>
        <v/>
      </c>
      <c r="T1582" s="87"/>
    </row>
    <row r="1583" spans="1:20">
      <c r="A1583" s="188">
        <f t="shared" si="133"/>
        <v>146</v>
      </c>
      <c r="B1583" s="189" t="s">
        <v>1639</v>
      </c>
      <c r="C1583" s="99">
        <f t="shared" si="134"/>
        <v>2353833.3000000003</v>
      </c>
      <c r="D1583" s="103">
        <f>IF(ISNUMBER('Форма 1'!U1583),'Форма 1'!$H1583*VLOOKUP('Форма 1'!$F1583,'Придельники с 2022'!$B$4:$X$28,'Форма 1'!U$8),"")</f>
        <v>2353833.3000000003</v>
      </c>
      <c r="E1583" s="103" t="str">
        <f>IF(ISNUMBER('Форма 1'!V1583),'Форма 1'!$H1583*VLOOKUP('Форма 1'!$F1583,'Придельники с 2022'!$B$4:$X$28,'Форма 1'!V$8),"")</f>
        <v/>
      </c>
      <c r="F1583" s="103" t="str">
        <f>IF(ISNUMBER('Форма 1'!W1583),'Форма 1'!$H1583*VLOOKUP('Форма 1'!$F1583,'Придельники с 2022'!$B$4:$X$28,'Форма 1'!W$8),"")</f>
        <v/>
      </c>
      <c r="G1583" s="103" t="str">
        <f>IF(ISNUMBER('Форма 1'!X1583),'Форма 1'!$H1583*VLOOKUP('Форма 1'!$F1583,'Придельники с 2022'!$B$4:$X$28,'Форма 1'!X$8),"")</f>
        <v/>
      </c>
      <c r="H1583" s="103" t="str">
        <f>IF(ISNUMBER('Форма 1'!Y1583),'Форма 1'!$H1583*VLOOKUP('Форма 1'!$F1583,'Придельники с 2022'!$B$4:$X$28,'Форма 1'!Y$8),"")</f>
        <v/>
      </c>
      <c r="I1583" s="103" t="str">
        <f>IF(ISNUMBER('Форма 1'!Z1583),'Форма 1'!$H1583*VLOOKUP('Форма 1'!$F1583,'Придельники с 2022'!$B$4:$X$28,'Форма 1'!Z$8),"")</f>
        <v/>
      </c>
      <c r="J1583" s="103" t="str">
        <f>IF(ISNUMBER('Форма 1'!AA1583),'Форма 1'!$H1583*VLOOKUP('Форма 1'!$F1583,'Придельники с 2022'!$B$4:$X$28,'Форма 1'!AA$8),"")</f>
        <v/>
      </c>
      <c r="K1583" s="90"/>
      <c r="L1583" s="87"/>
      <c r="M1583" s="103" t="str">
        <f>IF(ISNUMBER('Форма 1'!AD1583),'Форма 1'!$H1583*VLOOKUP('Форма 1'!$F1583,'Придельники с 2022'!$B$4:$X$28,'Форма 1'!AD$8),"")</f>
        <v/>
      </c>
      <c r="N1583" s="103" t="str">
        <f>IF(ISBLANK('Форма 1'!$AE1583),"",IF('Форма 1'!$AE1583=1,'Форма 1'!$H1583*VLOOKUP('Форма 1'!$F1583,'Придельники с 2022'!$B$4:$X$28,'Форма 1'!$AE$8,0),IF('Форма 1'!$AE1583=2,'Форма 1'!$H1583*VLOOKUP('Форма 1'!$F1583,'Придельники с 2022'!$B$4:$X$28,13,0),IF('Форма 1'!$AE1583=3,'Форма 1'!$H1583*VLOOKUP('Форма 1'!$F1583,'Придельники с 2022'!$B$4:$X$28,12,0)))))</f>
        <v/>
      </c>
      <c r="O1583" s="103" t="str">
        <f>IF(ISNUMBER('Форма 1'!AF1583),'Форма 1'!$H1583*VLOOKUP('Форма 1'!$F1583,'Придельники с 2022'!$B$4:$X$28,'Форма 1'!AF$8),"")</f>
        <v/>
      </c>
      <c r="P1583" s="87"/>
      <c r="Q1583" s="103" t="str">
        <f>IF(ISNUMBER('Форма 1'!AH1583),'Форма 1'!$H1583*VLOOKUP('Форма 1'!$F1583,'Придельники с 2022'!$B$4:$X$28,'Форма 1'!AH$8),"")</f>
        <v/>
      </c>
      <c r="R1583" s="103" t="str">
        <f>IF(ISNUMBER('Форма 1'!AI1583),'Форма 1'!$H1583*VLOOKUP('Форма 1'!$F1583,'Придельники с 2022'!$B$4:$X$28,'Форма 1'!AI$8),"")</f>
        <v/>
      </c>
      <c r="S1583" s="103" t="str">
        <f>IF(ISNUMBER('Форма 1'!AJ1583),'Форма 1'!$H1583*VLOOKUP('Форма 1'!$F1583,'Придельники с 2022'!$B$4:$X$28,'Форма 1'!AJ$8),"")</f>
        <v/>
      </c>
      <c r="T1583" s="87"/>
    </row>
    <row r="1584" spans="1:20">
      <c r="A1584" s="188">
        <f t="shared" si="133"/>
        <v>147</v>
      </c>
      <c r="B1584" s="189" t="s">
        <v>1640</v>
      </c>
      <c r="C1584" s="99">
        <f t="shared" si="134"/>
        <v>4377558.3670000006</v>
      </c>
      <c r="D1584" s="103">
        <f>IF(ISNUMBER('Форма 1'!U1584),'Форма 1'!$H1584*VLOOKUP('Форма 1'!$F1584,'Придельники с 2022'!$B$4:$X$28,'Форма 1'!U$8),"")</f>
        <v>4377558.3670000006</v>
      </c>
      <c r="E1584" s="103" t="str">
        <f>IF(ISNUMBER('Форма 1'!V1584),'Форма 1'!$H1584*VLOOKUP('Форма 1'!$F1584,'Придельники с 2022'!$B$4:$X$28,'Форма 1'!V$8),"")</f>
        <v/>
      </c>
      <c r="F1584" s="103" t="str">
        <f>IF(ISNUMBER('Форма 1'!W1584),'Форма 1'!$H1584*VLOOKUP('Форма 1'!$F1584,'Придельники с 2022'!$B$4:$X$28,'Форма 1'!W$8),"")</f>
        <v/>
      </c>
      <c r="G1584" s="103" t="str">
        <f>IF(ISNUMBER('Форма 1'!X1584),'Форма 1'!$H1584*VLOOKUP('Форма 1'!$F1584,'Придельники с 2022'!$B$4:$X$28,'Форма 1'!X$8),"")</f>
        <v/>
      </c>
      <c r="H1584" s="103" t="str">
        <f>IF(ISNUMBER('Форма 1'!Y1584),'Форма 1'!$H1584*VLOOKUP('Форма 1'!$F1584,'Придельники с 2022'!$B$4:$X$28,'Форма 1'!Y$8),"")</f>
        <v/>
      </c>
      <c r="I1584" s="103" t="str">
        <f>IF(ISNUMBER('Форма 1'!Z1584),'Форма 1'!$H1584*VLOOKUP('Форма 1'!$F1584,'Придельники с 2022'!$B$4:$X$28,'Форма 1'!Z$8),"")</f>
        <v/>
      </c>
      <c r="J1584" s="103" t="str">
        <f>IF(ISNUMBER('Форма 1'!AA1584),'Форма 1'!$H1584*VLOOKUP('Форма 1'!$F1584,'Придельники с 2022'!$B$4:$X$28,'Форма 1'!AA$8),"")</f>
        <v/>
      </c>
      <c r="K1584" s="90"/>
      <c r="L1584" s="87"/>
      <c r="M1584" s="103" t="str">
        <f>IF(ISNUMBER('Форма 1'!AD1584),'Форма 1'!$H1584*VLOOKUP('Форма 1'!$F1584,'Придельники с 2022'!$B$4:$X$28,'Форма 1'!AD$8),"")</f>
        <v/>
      </c>
      <c r="N1584" s="103" t="str">
        <f>IF(ISBLANK('Форма 1'!$AE1584),"",IF('Форма 1'!$AE1584=1,'Форма 1'!$H1584*VLOOKUP('Форма 1'!$F1584,'Придельники с 2022'!$B$4:$X$28,'Форма 1'!$AE$8,0),IF('Форма 1'!$AE1584=2,'Форма 1'!$H1584*VLOOKUP('Форма 1'!$F1584,'Придельники с 2022'!$B$4:$X$28,13,0),IF('Форма 1'!$AE1584=3,'Форма 1'!$H1584*VLOOKUP('Форма 1'!$F1584,'Придельники с 2022'!$B$4:$X$28,12,0)))))</f>
        <v/>
      </c>
      <c r="O1584" s="103" t="str">
        <f>IF(ISNUMBER('Форма 1'!AF1584),'Форма 1'!$H1584*VLOOKUP('Форма 1'!$F1584,'Придельники с 2022'!$B$4:$X$28,'Форма 1'!AF$8),"")</f>
        <v/>
      </c>
      <c r="P1584" s="87"/>
      <c r="Q1584" s="103" t="str">
        <f>IF(ISNUMBER('Форма 1'!AH1584),'Форма 1'!$H1584*VLOOKUP('Форма 1'!$F1584,'Придельники с 2022'!$B$4:$X$28,'Форма 1'!AH$8),"")</f>
        <v/>
      </c>
      <c r="R1584" s="103" t="str">
        <f>IF(ISNUMBER('Форма 1'!AI1584),'Форма 1'!$H1584*VLOOKUP('Форма 1'!$F1584,'Придельники с 2022'!$B$4:$X$28,'Форма 1'!AI$8),"")</f>
        <v/>
      </c>
      <c r="S1584" s="103" t="str">
        <f>IF(ISNUMBER('Форма 1'!AJ1584),'Форма 1'!$H1584*VLOOKUP('Форма 1'!$F1584,'Придельники с 2022'!$B$4:$X$28,'Форма 1'!AJ$8),"")</f>
        <v/>
      </c>
      <c r="T1584" s="87"/>
    </row>
    <row r="1585" spans="1:20">
      <c r="A1585" s="188">
        <f t="shared" si="133"/>
        <v>148</v>
      </c>
      <c r="B1585" s="189" t="s">
        <v>1641</v>
      </c>
      <c r="C1585" s="99">
        <f t="shared" si="134"/>
        <v>1381279.263</v>
      </c>
      <c r="D1585" s="103">
        <f>IF(ISNUMBER('Форма 1'!U1585),'Форма 1'!$H1585*VLOOKUP('Форма 1'!$F1585,'Придельники с 2022'!$B$4:$X$28,'Форма 1'!U$8),"")</f>
        <v>1381279.263</v>
      </c>
      <c r="E1585" s="103" t="str">
        <f>IF(ISNUMBER('Форма 1'!V1585),'Форма 1'!$H1585*VLOOKUP('Форма 1'!$F1585,'Придельники с 2022'!$B$4:$X$28,'Форма 1'!V$8),"")</f>
        <v/>
      </c>
      <c r="F1585" s="103" t="str">
        <f>IF(ISNUMBER('Форма 1'!W1585),'Форма 1'!$H1585*VLOOKUP('Форма 1'!$F1585,'Придельники с 2022'!$B$4:$X$28,'Форма 1'!W$8),"")</f>
        <v/>
      </c>
      <c r="G1585" s="103" t="str">
        <f>IF(ISNUMBER('Форма 1'!X1585),'Форма 1'!$H1585*VLOOKUP('Форма 1'!$F1585,'Придельники с 2022'!$B$4:$X$28,'Форма 1'!X$8),"")</f>
        <v/>
      </c>
      <c r="H1585" s="103" t="str">
        <f>IF(ISNUMBER('Форма 1'!Y1585),'Форма 1'!$H1585*VLOOKUP('Форма 1'!$F1585,'Придельники с 2022'!$B$4:$X$28,'Форма 1'!Y$8),"")</f>
        <v/>
      </c>
      <c r="I1585" s="103" t="str">
        <f>IF(ISNUMBER('Форма 1'!Z1585),'Форма 1'!$H1585*VLOOKUP('Форма 1'!$F1585,'Придельники с 2022'!$B$4:$X$28,'Форма 1'!Z$8),"")</f>
        <v/>
      </c>
      <c r="J1585" s="103" t="str">
        <f>IF(ISNUMBER('Форма 1'!AA1585),'Форма 1'!$H1585*VLOOKUP('Форма 1'!$F1585,'Придельники с 2022'!$B$4:$X$28,'Форма 1'!AA$8),"")</f>
        <v/>
      </c>
      <c r="K1585" s="90"/>
      <c r="L1585" s="87"/>
      <c r="M1585" s="103" t="str">
        <f>IF(ISNUMBER('Форма 1'!AD1585),'Форма 1'!$H1585*VLOOKUP('Форма 1'!$F1585,'Придельники с 2022'!$B$4:$X$28,'Форма 1'!AD$8),"")</f>
        <v/>
      </c>
      <c r="N1585" s="103" t="str">
        <f>IF(ISBLANK('Форма 1'!$AE1585),"",IF('Форма 1'!$AE1585=1,'Форма 1'!$H1585*VLOOKUP('Форма 1'!$F1585,'Придельники с 2022'!$B$4:$X$28,'Форма 1'!$AE$8,0),IF('Форма 1'!$AE1585=2,'Форма 1'!$H1585*VLOOKUP('Форма 1'!$F1585,'Придельники с 2022'!$B$4:$X$28,13,0),IF('Форма 1'!$AE1585=3,'Форма 1'!$H1585*VLOOKUP('Форма 1'!$F1585,'Придельники с 2022'!$B$4:$X$28,12,0)))))</f>
        <v/>
      </c>
      <c r="O1585" s="103" t="str">
        <f>IF(ISNUMBER('Форма 1'!AF1585),'Форма 1'!$H1585*VLOOKUP('Форма 1'!$F1585,'Придельники с 2022'!$B$4:$X$28,'Форма 1'!AF$8),"")</f>
        <v/>
      </c>
      <c r="P1585" s="87"/>
      <c r="Q1585" s="103" t="str">
        <f>IF(ISNUMBER('Форма 1'!AH1585),'Форма 1'!$H1585*VLOOKUP('Форма 1'!$F1585,'Придельники с 2022'!$B$4:$X$28,'Форма 1'!AH$8),"")</f>
        <v/>
      </c>
      <c r="R1585" s="103" t="str">
        <f>IF(ISNUMBER('Форма 1'!AI1585),'Форма 1'!$H1585*VLOOKUP('Форма 1'!$F1585,'Придельники с 2022'!$B$4:$X$28,'Форма 1'!AI$8),"")</f>
        <v/>
      </c>
      <c r="S1585" s="103" t="str">
        <f>IF(ISNUMBER('Форма 1'!AJ1585),'Форма 1'!$H1585*VLOOKUP('Форма 1'!$F1585,'Придельники с 2022'!$B$4:$X$28,'Форма 1'!AJ$8),"")</f>
        <v/>
      </c>
      <c r="T1585" s="87"/>
    </row>
    <row r="1586" spans="1:20">
      <c r="A1586" s="188">
        <f t="shared" si="133"/>
        <v>149</v>
      </c>
      <c r="B1586" s="189" t="s">
        <v>1642</v>
      </c>
      <c r="C1586" s="99">
        <f t="shared" si="134"/>
        <v>1890289.219</v>
      </c>
      <c r="D1586" s="103">
        <f>IF(ISNUMBER('Форма 1'!U1586),'Форма 1'!$H1586*VLOOKUP('Форма 1'!$F1586,'Придельники с 2022'!$B$4:$X$28,'Форма 1'!U$8),"")</f>
        <v>1890289.219</v>
      </c>
      <c r="E1586" s="103" t="str">
        <f>IF(ISNUMBER('Форма 1'!V1586),'Форма 1'!$H1586*VLOOKUP('Форма 1'!$F1586,'Придельники с 2022'!$B$4:$X$28,'Форма 1'!V$8),"")</f>
        <v/>
      </c>
      <c r="F1586" s="103" t="str">
        <f>IF(ISNUMBER('Форма 1'!W1586),'Форма 1'!$H1586*VLOOKUP('Форма 1'!$F1586,'Придельники с 2022'!$B$4:$X$28,'Форма 1'!W$8),"")</f>
        <v/>
      </c>
      <c r="G1586" s="103" t="str">
        <f>IF(ISNUMBER('Форма 1'!X1586),'Форма 1'!$H1586*VLOOKUP('Форма 1'!$F1586,'Придельники с 2022'!$B$4:$X$28,'Форма 1'!X$8),"")</f>
        <v/>
      </c>
      <c r="H1586" s="103" t="str">
        <f>IF(ISNUMBER('Форма 1'!Y1586),'Форма 1'!$H1586*VLOOKUP('Форма 1'!$F1586,'Придельники с 2022'!$B$4:$X$28,'Форма 1'!Y$8),"")</f>
        <v/>
      </c>
      <c r="I1586" s="103" t="str">
        <f>IF(ISNUMBER('Форма 1'!Z1586),'Форма 1'!$H1586*VLOOKUP('Форма 1'!$F1586,'Придельники с 2022'!$B$4:$X$28,'Форма 1'!Z$8),"")</f>
        <v/>
      </c>
      <c r="J1586" s="103" t="str">
        <f>IF(ISNUMBER('Форма 1'!AA1586),'Форма 1'!$H1586*VLOOKUP('Форма 1'!$F1586,'Придельники с 2022'!$B$4:$X$28,'Форма 1'!AA$8),"")</f>
        <v/>
      </c>
      <c r="K1586" s="90"/>
      <c r="L1586" s="87"/>
      <c r="M1586" s="103" t="str">
        <f>IF(ISNUMBER('Форма 1'!AD1586),'Форма 1'!$H1586*VLOOKUP('Форма 1'!$F1586,'Придельники с 2022'!$B$4:$X$28,'Форма 1'!AD$8),"")</f>
        <v/>
      </c>
      <c r="N1586" s="103" t="str">
        <f>IF(ISBLANK('Форма 1'!$AE1586),"",IF('Форма 1'!$AE1586=1,'Форма 1'!$H1586*VLOOKUP('Форма 1'!$F1586,'Придельники с 2022'!$B$4:$X$28,'Форма 1'!$AE$8,0),IF('Форма 1'!$AE1586=2,'Форма 1'!$H1586*VLOOKUP('Форма 1'!$F1586,'Придельники с 2022'!$B$4:$X$28,13,0),IF('Форма 1'!$AE1586=3,'Форма 1'!$H1586*VLOOKUP('Форма 1'!$F1586,'Придельники с 2022'!$B$4:$X$28,12,0)))))</f>
        <v/>
      </c>
      <c r="O1586" s="103" t="str">
        <f>IF(ISNUMBER('Форма 1'!AF1586),'Форма 1'!$H1586*VLOOKUP('Форма 1'!$F1586,'Придельники с 2022'!$B$4:$X$28,'Форма 1'!AF$8),"")</f>
        <v/>
      </c>
      <c r="P1586" s="87"/>
      <c r="Q1586" s="103" t="str">
        <f>IF(ISNUMBER('Форма 1'!AH1586),'Форма 1'!$H1586*VLOOKUP('Форма 1'!$F1586,'Придельники с 2022'!$B$4:$X$28,'Форма 1'!AH$8),"")</f>
        <v/>
      </c>
      <c r="R1586" s="103" t="str">
        <f>IF(ISNUMBER('Форма 1'!AI1586),'Форма 1'!$H1586*VLOOKUP('Форма 1'!$F1586,'Придельники с 2022'!$B$4:$X$28,'Форма 1'!AI$8),"")</f>
        <v/>
      </c>
      <c r="S1586" s="103" t="str">
        <f>IF(ISNUMBER('Форма 1'!AJ1586),'Форма 1'!$H1586*VLOOKUP('Форма 1'!$F1586,'Придельники с 2022'!$B$4:$X$28,'Форма 1'!AJ$8),"")</f>
        <v/>
      </c>
      <c r="T1586" s="87"/>
    </row>
    <row r="1587" spans="1:20">
      <c r="A1587" s="188">
        <f t="shared" si="133"/>
        <v>150</v>
      </c>
      <c r="B1587" s="189" t="s">
        <v>1643</v>
      </c>
      <c r="C1587" s="99">
        <f t="shared" si="134"/>
        <v>12111766.688000001</v>
      </c>
      <c r="D1587" s="103" t="str">
        <f>IF(ISNUMBER('Форма 1'!U1587),'Форма 1'!$H1587*VLOOKUP('Форма 1'!$F1587,'Придельники с 2022'!$B$4:$X$28,'Форма 1'!U$8),"")</f>
        <v/>
      </c>
      <c r="E1587" s="103" t="str">
        <f>IF(ISNUMBER('Форма 1'!V1587),'Форма 1'!$H1587*VLOOKUP('Форма 1'!$F1587,'Придельники с 2022'!$B$4:$X$28,'Форма 1'!V$8),"")</f>
        <v/>
      </c>
      <c r="F1587" s="103" t="str">
        <f>IF(ISNUMBER('Форма 1'!W1587),'Форма 1'!$H1587*VLOOKUP('Форма 1'!$F1587,'Придельники с 2022'!$B$4:$X$28,'Форма 1'!W$8),"")</f>
        <v/>
      </c>
      <c r="G1587" s="103" t="str">
        <f>IF(ISNUMBER('Форма 1'!X1587),'Форма 1'!$H1587*VLOOKUP('Форма 1'!$F1587,'Придельники с 2022'!$B$4:$X$28,'Форма 1'!X$8),"")</f>
        <v/>
      </c>
      <c r="H1587" s="103" t="str">
        <f>IF(ISNUMBER('Форма 1'!Y1587),'Форма 1'!$H1587*VLOOKUP('Форма 1'!$F1587,'Придельники с 2022'!$B$4:$X$28,'Форма 1'!Y$8),"")</f>
        <v/>
      </c>
      <c r="I1587" s="103" t="str">
        <f>IF(ISNUMBER('Форма 1'!Z1587),'Форма 1'!$H1587*VLOOKUP('Форма 1'!$F1587,'Придельники с 2022'!$B$4:$X$28,'Форма 1'!Z$8),"")</f>
        <v/>
      </c>
      <c r="J1587" s="103" t="str">
        <f>IF(ISNUMBER('Форма 1'!AA1587),'Форма 1'!$H1587*VLOOKUP('Форма 1'!$F1587,'Придельники с 2022'!$B$4:$X$28,'Форма 1'!AA$8),"")</f>
        <v/>
      </c>
      <c r="K1587" s="90"/>
      <c r="L1587" s="87"/>
      <c r="M1587" s="103">
        <f>IF(ISNUMBER('Форма 1'!AD1587),'Форма 1'!$H1587*VLOOKUP('Форма 1'!$F1587,'Придельники с 2022'!$B$4:$X$28,'Форма 1'!AD$8),"")</f>
        <v>12111766.688000001</v>
      </c>
      <c r="N1587" s="103" t="str">
        <f>IF(ISBLANK('Форма 1'!$AE1587),"",IF('Форма 1'!$AE1587=1,'Форма 1'!$H1587*VLOOKUP('Форма 1'!$F1587,'Придельники с 2022'!$B$4:$X$28,'Форма 1'!$AE$8,0),IF('Форма 1'!$AE1587=2,'Форма 1'!$H1587*VLOOKUP('Форма 1'!$F1587,'Придельники с 2022'!$B$4:$X$28,13,0),IF('Форма 1'!$AE1587=3,'Форма 1'!$H1587*VLOOKUP('Форма 1'!$F1587,'Придельники с 2022'!$B$4:$X$28,12,0)))))</f>
        <v/>
      </c>
      <c r="O1587" s="103" t="str">
        <f>IF(ISNUMBER('Форма 1'!AF1587),'Форма 1'!$H1587*VLOOKUP('Форма 1'!$F1587,'Придельники с 2022'!$B$4:$X$28,'Форма 1'!AF$8),"")</f>
        <v/>
      </c>
      <c r="P1587" s="87"/>
      <c r="Q1587" s="103" t="str">
        <f>IF(ISNUMBER('Форма 1'!AH1587),'Форма 1'!$H1587*VLOOKUP('Форма 1'!$F1587,'Придельники с 2022'!$B$4:$X$28,'Форма 1'!AH$8),"")</f>
        <v/>
      </c>
      <c r="R1587" s="103" t="str">
        <f>IF(ISNUMBER('Форма 1'!AI1587),'Форма 1'!$H1587*VLOOKUP('Форма 1'!$F1587,'Придельники с 2022'!$B$4:$X$28,'Форма 1'!AI$8),"")</f>
        <v/>
      </c>
      <c r="S1587" s="103" t="str">
        <f>IF(ISNUMBER('Форма 1'!AJ1587),'Форма 1'!$H1587*VLOOKUP('Форма 1'!$F1587,'Придельники с 2022'!$B$4:$X$28,'Форма 1'!AJ$8),"")</f>
        <v/>
      </c>
      <c r="T1587" s="87"/>
    </row>
    <row r="1588" spans="1:20">
      <c r="A1588" s="188">
        <f t="shared" si="133"/>
        <v>151</v>
      </c>
      <c r="B1588" s="189" t="s">
        <v>1644</v>
      </c>
      <c r="C1588" s="99">
        <f t="shared" si="134"/>
        <v>17144900.640000001</v>
      </c>
      <c r="D1588" s="103" t="str">
        <f>IF(ISNUMBER('Форма 1'!U1588),'Форма 1'!$H1588*VLOOKUP('Форма 1'!$F1588,'Придельники с 2022'!$B$4:$X$28,'Форма 1'!U$8),"")</f>
        <v/>
      </c>
      <c r="E1588" s="103" t="str">
        <f>IF(ISNUMBER('Форма 1'!V1588),'Форма 1'!$H1588*VLOOKUP('Форма 1'!$F1588,'Придельники с 2022'!$B$4:$X$28,'Форма 1'!V$8),"")</f>
        <v/>
      </c>
      <c r="F1588" s="103" t="str">
        <f>IF(ISNUMBER('Форма 1'!W1588),'Форма 1'!$H1588*VLOOKUP('Форма 1'!$F1588,'Придельники с 2022'!$B$4:$X$28,'Форма 1'!W$8),"")</f>
        <v/>
      </c>
      <c r="G1588" s="103" t="str">
        <f>IF(ISNUMBER('Форма 1'!X1588),'Форма 1'!$H1588*VLOOKUP('Форма 1'!$F1588,'Придельники с 2022'!$B$4:$X$28,'Форма 1'!X$8),"")</f>
        <v/>
      </c>
      <c r="H1588" s="103" t="str">
        <f>IF(ISNUMBER('Форма 1'!Y1588),'Форма 1'!$H1588*VLOOKUP('Форма 1'!$F1588,'Придельники с 2022'!$B$4:$X$28,'Форма 1'!Y$8),"")</f>
        <v/>
      </c>
      <c r="I1588" s="103" t="str">
        <f>IF(ISNUMBER('Форма 1'!Z1588),'Форма 1'!$H1588*VLOOKUP('Форма 1'!$F1588,'Придельники с 2022'!$B$4:$X$28,'Форма 1'!Z$8),"")</f>
        <v/>
      </c>
      <c r="J1588" s="103" t="str">
        <f>IF(ISNUMBER('Форма 1'!AA1588),'Форма 1'!$H1588*VLOOKUP('Форма 1'!$F1588,'Придельники с 2022'!$B$4:$X$28,'Форма 1'!AA$8),"")</f>
        <v/>
      </c>
      <c r="K1588" s="90"/>
      <c r="L1588" s="87"/>
      <c r="M1588" s="103">
        <f>IF(ISNUMBER('Форма 1'!AD1588),'Форма 1'!$H1588*VLOOKUP('Форма 1'!$F1588,'Придельники с 2022'!$B$4:$X$28,'Форма 1'!AD$8),"")</f>
        <v>17144900.640000001</v>
      </c>
      <c r="N1588" s="103" t="str">
        <f>IF(ISBLANK('Форма 1'!$AE1588),"",IF('Форма 1'!$AE1588=1,'Форма 1'!$H1588*VLOOKUP('Форма 1'!$F1588,'Придельники с 2022'!$B$4:$X$28,'Форма 1'!$AE$8,0),IF('Форма 1'!$AE1588=2,'Форма 1'!$H1588*VLOOKUP('Форма 1'!$F1588,'Придельники с 2022'!$B$4:$X$28,13,0),IF('Форма 1'!$AE1588=3,'Форма 1'!$H1588*VLOOKUP('Форма 1'!$F1588,'Придельники с 2022'!$B$4:$X$28,12,0)))))</f>
        <v/>
      </c>
      <c r="O1588" s="103" t="str">
        <f>IF(ISNUMBER('Форма 1'!AF1588),'Форма 1'!$H1588*VLOOKUP('Форма 1'!$F1588,'Придельники с 2022'!$B$4:$X$28,'Форма 1'!AF$8),"")</f>
        <v/>
      </c>
      <c r="P1588" s="87"/>
      <c r="Q1588" s="103" t="str">
        <f>IF(ISNUMBER('Форма 1'!AH1588),'Форма 1'!$H1588*VLOOKUP('Форма 1'!$F1588,'Придельники с 2022'!$B$4:$X$28,'Форма 1'!AH$8),"")</f>
        <v/>
      </c>
      <c r="R1588" s="103" t="str">
        <f>IF(ISNUMBER('Форма 1'!AI1588),'Форма 1'!$H1588*VLOOKUP('Форма 1'!$F1588,'Придельники с 2022'!$B$4:$X$28,'Форма 1'!AI$8),"")</f>
        <v/>
      </c>
      <c r="S1588" s="103" t="str">
        <f>IF(ISNUMBER('Форма 1'!AJ1588),'Форма 1'!$H1588*VLOOKUP('Форма 1'!$F1588,'Придельники с 2022'!$B$4:$X$28,'Форма 1'!AJ$8),"")</f>
        <v/>
      </c>
      <c r="T1588" s="87"/>
    </row>
    <row r="1589" spans="1:20">
      <c r="A1589" s="188">
        <f t="shared" si="133"/>
        <v>152</v>
      </c>
      <c r="B1589" s="189" t="s">
        <v>1645</v>
      </c>
      <c r="C1589" s="99">
        <f t="shared" si="134"/>
        <v>1359419.067</v>
      </c>
      <c r="D1589" s="103" t="str">
        <f>IF(ISNUMBER('Форма 1'!U1589),'Форма 1'!$H1589*VLOOKUP('Форма 1'!$F1589,'Придельники с 2022'!$B$4:$X$28,'Форма 1'!U$8),"")</f>
        <v/>
      </c>
      <c r="E1589" s="103" t="str">
        <f>IF(ISNUMBER('Форма 1'!V1589),'Форма 1'!$H1589*VLOOKUP('Форма 1'!$F1589,'Придельники с 2022'!$B$4:$X$28,'Форма 1'!V$8),"")</f>
        <v/>
      </c>
      <c r="F1589" s="103" t="str">
        <f>IF(ISNUMBER('Форма 1'!W1589),'Форма 1'!$H1589*VLOOKUP('Форма 1'!$F1589,'Придельники с 2022'!$B$4:$X$28,'Форма 1'!W$8),"")</f>
        <v/>
      </c>
      <c r="G1589" s="103" t="str">
        <f>IF(ISNUMBER('Форма 1'!X1589),'Форма 1'!$H1589*VLOOKUP('Форма 1'!$F1589,'Придельники с 2022'!$B$4:$X$28,'Форма 1'!X$8),"")</f>
        <v/>
      </c>
      <c r="H1589" s="103" t="str">
        <f>IF(ISNUMBER('Форма 1'!Y1589),'Форма 1'!$H1589*VLOOKUP('Форма 1'!$F1589,'Придельники с 2022'!$B$4:$X$28,'Форма 1'!Y$8),"")</f>
        <v/>
      </c>
      <c r="I1589" s="103">
        <f>IF(ISNUMBER('Форма 1'!Z1589),'Форма 1'!$H1589*VLOOKUP('Форма 1'!$F1589,'Придельники с 2022'!$B$4:$X$28,'Форма 1'!Z$8),"")</f>
        <v>1359419.067</v>
      </c>
      <c r="J1589" s="103" t="str">
        <f>IF(ISNUMBER('Форма 1'!AA1589),'Форма 1'!$H1589*VLOOKUP('Форма 1'!$F1589,'Придельники с 2022'!$B$4:$X$28,'Форма 1'!AA$8),"")</f>
        <v/>
      </c>
      <c r="K1589" s="90"/>
      <c r="L1589" s="87"/>
      <c r="M1589" s="103" t="str">
        <f>IF(ISNUMBER('Форма 1'!AD1589),'Форма 1'!$H1589*VLOOKUP('Форма 1'!$F1589,'Придельники с 2022'!$B$4:$X$28,'Форма 1'!AD$8),"")</f>
        <v/>
      </c>
      <c r="N1589" s="103" t="str">
        <f>IF(ISBLANK('Форма 1'!$AE1589),"",IF('Форма 1'!$AE1589=1,'Форма 1'!$H1589*VLOOKUP('Форма 1'!$F1589,'Придельники с 2022'!$B$4:$X$28,'Форма 1'!$AE$8,0),IF('Форма 1'!$AE1589=2,'Форма 1'!$H1589*VLOOKUP('Форма 1'!$F1589,'Придельники с 2022'!$B$4:$X$28,13,0),IF('Форма 1'!$AE1589=3,'Форма 1'!$H1589*VLOOKUP('Форма 1'!$F1589,'Придельники с 2022'!$B$4:$X$28,12,0)))))</f>
        <v/>
      </c>
      <c r="O1589" s="103" t="str">
        <f>IF(ISNUMBER('Форма 1'!AF1589),'Форма 1'!$H1589*VLOOKUP('Форма 1'!$F1589,'Придельники с 2022'!$B$4:$X$28,'Форма 1'!AF$8),"")</f>
        <v/>
      </c>
      <c r="P1589" s="87"/>
      <c r="Q1589" s="103" t="str">
        <f>IF(ISNUMBER('Форма 1'!AH1589),'Форма 1'!$H1589*VLOOKUP('Форма 1'!$F1589,'Придельники с 2022'!$B$4:$X$28,'Форма 1'!AH$8),"")</f>
        <v/>
      </c>
      <c r="R1589" s="103" t="str">
        <f>IF(ISNUMBER('Форма 1'!AI1589),'Форма 1'!$H1589*VLOOKUP('Форма 1'!$F1589,'Придельники с 2022'!$B$4:$X$28,'Форма 1'!AI$8),"")</f>
        <v/>
      </c>
      <c r="S1589" s="103" t="str">
        <f>IF(ISNUMBER('Форма 1'!AJ1589),'Форма 1'!$H1589*VLOOKUP('Форма 1'!$F1589,'Придельники с 2022'!$B$4:$X$28,'Форма 1'!AJ$8),"")</f>
        <v/>
      </c>
      <c r="T1589" s="87"/>
    </row>
    <row r="1590" spans="1:20">
      <c r="A1590" s="188">
        <f t="shared" si="133"/>
        <v>153</v>
      </c>
      <c r="B1590" s="189" t="s">
        <v>1646</v>
      </c>
      <c r="C1590" s="99">
        <f t="shared" si="134"/>
        <v>1772445.2000000002</v>
      </c>
      <c r="D1590" s="103" t="str">
        <f>IF(ISNUMBER('Форма 1'!U1590),'Форма 1'!$H1590*VLOOKUP('Форма 1'!$F1590,'Придельники с 2022'!$B$4:$X$28,'Форма 1'!U$8),"")</f>
        <v/>
      </c>
      <c r="E1590" s="103" t="str">
        <f>IF(ISNUMBER('Форма 1'!V1590),'Форма 1'!$H1590*VLOOKUP('Форма 1'!$F1590,'Придельники с 2022'!$B$4:$X$28,'Форма 1'!V$8),"")</f>
        <v/>
      </c>
      <c r="F1590" s="103" t="str">
        <f>IF(ISNUMBER('Форма 1'!W1590),'Форма 1'!$H1590*VLOOKUP('Форма 1'!$F1590,'Придельники с 2022'!$B$4:$X$28,'Форма 1'!W$8),"")</f>
        <v/>
      </c>
      <c r="G1590" s="103">
        <f>IF(ISNUMBER('Форма 1'!X1590),'Форма 1'!$H1590*VLOOKUP('Форма 1'!$F1590,'Придельники с 2022'!$B$4:$X$28,'Форма 1'!X$8),"")</f>
        <v>1772445.2000000002</v>
      </c>
      <c r="H1590" s="103" t="str">
        <f>IF(ISNUMBER('Форма 1'!Y1590),'Форма 1'!$H1590*VLOOKUP('Форма 1'!$F1590,'Придельники с 2022'!$B$4:$X$28,'Форма 1'!Y$8),"")</f>
        <v/>
      </c>
      <c r="I1590" s="103" t="str">
        <f>IF(ISNUMBER('Форма 1'!Z1590),'Форма 1'!$H1590*VLOOKUP('Форма 1'!$F1590,'Придельники с 2022'!$B$4:$X$28,'Форма 1'!Z$8),"")</f>
        <v/>
      </c>
      <c r="J1590" s="103" t="str">
        <f>IF(ISNUMBER('Форма 1'!AA1590),'Форма 1'!$H1590*VLOOKUP('Форма 1'!$F1590,'Придельники с 2022'!$B$4:$X$28,'Форма 1'!AA$8),"")</f>
        <v/>
      </c>
      <c r="K1590" s="90"/>
      <c r="L1590" s="87"/>
      <c r="M1590" s="103" t="str">
        <f>IF(ISNUMBER('Форма 1'!AD1590),'Форма 1'!$H1590*VLOOKUP('Форма 1'!$F1590,'Придельники с 2022'!$B$4:$X$28,'Форма 1'!AD$8),"")</f>
        <v/>
      </c>
      <c r="N1590" s="103" t="str">
        <f>IF(ISBLANK('Форма 1'!$AE1590),"",IF('Форма 1'!$AE1590=1,'Форма 1'!$H1590*VLOOKUP('Форма 1'!$F1590,'Придельники с 2022'!$B$4:$X$28,'Форма 1'!$AE$8,0),IF('Форма 1'!$AE1590=2,'Форма 1'!$H1590*VLOOKUP('Форма 1'!$F1590,'Придельники с 2022'!$B$4:$X$28,13,0),IF('Форма 1'!$AE1590=3,'Форма 1'!$H1590*VLOOKUP('Форма 1'!$F1590,'Придельники с 2022'!$B$4:$X$28,12,0)))))</f>
        <v/>
      </c>
      <c r="O1590" s="103" t="str">
        <f>IF(ISNUMBER('Форма 1'!AF1590),'Форма 1'!$H1590*VLOOKUP('Форма 1'!$F1590,'Придельники с 2022'!$B$4:$X$28,'Форма 1'!AF$8),"")</f>
        <v/>
      </c>
      <c r="P1590" s="87"/>
      <c r="Q1590" s="103" t="str">
        <f>IF(ISNUMBER('Форма 1'!AH1590),'Форма 1'!$H1590*VLOOKUP('Форма 1'!$F1590,'Придельники с 2022'!$B$4:$X$28,'Форма 1'!AH$8),"")</f>
        <v/>
      </c>
      <c r="R1590" s="103" t="str">
        <f>IF(ISNUMBER('Форма 1'!AI1590),'Форма 1'!$H1590*VLOOKUP('Форма 1'!$F1590,'Придельники с 2022'!$B$4:$X$28,'Форма 1'!AI$8),"")</f>
        <v/>
      </c>
      <c r="S1590" s="103" t="str">
        <f>IF(ISNUMBER('Форма 1'!AJ1590),'Форма 1'!$H1590*VLOOKUP('Форма 1'!$F1590,'Придельники с 2022'!$B$4:$X$28,'Форма 1'!AJ$8),"")</f>
        <v/>
      </c>
      <c r="T1590" s="87"/>
    </row>
    <row r="1591" spans="1:20">
      <c r="A1591" s="188">
        <f t="shared" si="133"/>
        <v>154</v>
      </c>
      <c r="B1591" s="189" t="s">
        <v>1647</v>
      </c>
      <c r="C1591" s="99">
        <f t="shared" si="134"/>
        <v>7189869.6800000006</v>
      </c>
      <c r="D1591" s="103" t="str">
        <f>IF(ISNUMBER('Форма 1'!U1591),'Форма 1'!$H1591*VLOOKUP('Форма 1'!$F1591,'Придельники с 2022'!$B$4:$X$28,'Форма 1'!U$8),"")</f>
        <v/>
      </c>
      <c r="E1591" s="103" t="str">
        <f>IF(ISNUMBER('Форма 1'!V1591),'Форма 1'!$H1591*VLOOKUP('Форма 1'!$F1591,'Придельники с 2022'!$B$4:$X$28,'Форма 1'!V$8),"")</f>
        <v/>
      </c>
      <c r="F1591" s="103" t="str">
        <f>IF(ISNUMBER('Форма 1'!W1591),'Форма 1'!$H1591*VLOOKUP('Форма 1'!$F1591,'Придельники с 2022'!$B$4:$X$28,'Форма 1'!W$8),"")</f>
        <v/>
      </c>
      <c r="G1591" s="103" t="str">
        <f>IF(ISNUMBER('Форма 1'!X1591),'Форма 1'!$H1591*VLOOKUP('Форма 1'!$F1591,'Придельники с 2022'!$B$4:$X$28,'Форма 1'!X$8),"")</f>
        <v/>
      </c>
      <c r="H1591" s="103" t="str">
        <f>IF(ISNUMBER('Форма 1'!Y1591),'Форма 1'!$H1591*VLOOKUP('Форма 1'!$F1591,'Придельники с 2022'!$B$4:$X$28,'Форма 1'!Y$8),"")</f>
        <v/>
      </c>
      <c r="I1591" s="103" t="str">
        <f>IF(ISNUMBER('Форма 1'!Z1591),'Форма 1'!$H1591*VLOOKUP('Форма 1'!$F1591,'Придельники с 2022'!$B$4:$X$28,'Форма 1'!Z$8),"")</f>
        <v/>
      </c>
      <c r="J1591" s="103" t="str">
        <f>IF(ISNUMBER('Форма 1'!AA1591),'Форма 1'!$H1591*VLOOKUP('Форма 1'!$F1591,'Придельники с 2022'!$B$4:$X$28,'Форма 1'!AA$8),"")</f>
        <v/>
      </c>
      <c r="K1591" s="90"/>
      <c r="L1591" s="87"/>
      <c r="M1591" s="103">
        <f>IF(ISNUMBER('Форма 1'!AD1591),'Форма 1'!$H1591*VLOOKUP('Форма 1'!$F1591,'Придельники с 2022'!$B$4:$X$28,'Форма 1'!AD$8),"")</f>
        <v>7189869.6800000006</v>
      </c>
      <c r="N1591" s="103" t="str">
        <f>IF(ISBLANK('Форма 1'!$AE1591),"",IF('Форма 1'!$AE1591=1,'Форма 1'!$H1591*VLOOKUP('Форма 1'!$F1591,'Придельники с 2022'!$B$4:$X$28,'Форма 1'!$AE$8,0),IF('Форма 1'!$AE1591=2,'Форма 1'!$H1591*VLOOKUP('Форма 1'!$F1591,'Придельники с 2022'!$B$4:$X$28,13,0),IF('Форма 1'!$AE1591=3,'Форма 1'!$H1591*VLOOKUP('Форма 1'!$F1591,'Придельники с 2022'!$B$4:$X$28,12,0)))))</f>
        <v/>
      </c>
      <c r="O1591" s="103" t="str">
        <f>IF(ISNUMBER('Форма 1'!AF1591),'Форма 1'!$H1591*VLOOKUP('Форма 1'!$F1591,'Придельники с 2022'!$B$4:$X$28,'Форма 1'!AF$8),"")</f>
        <v/>
      </c>
      <c r="P1591" s="87"/>
      <c r="Q1591" s="103" t="str">
        <f>IF(ISNUMBER('Форма 1'!AH1591),'Форма 1'!$H1591*VLOOKUP('Форма 1'!$F1591,'Придельники с 2022'!$B$4:$X$28,'Форма 1'!AH$8),"")</f>
        <v/>
      </c>
      <c r="R1591" s="103" t="str">
        <f>IF(ISNUMBER('Форма 1'!AI1591),'Форма 1'!$H1591*VLOOKUP('Форма 1'!$F1591,'Придельники с 2022'!$B$4:$X$28,'Форма 1'!AI$8),"")</f>
        <v/>
      </c>
      <c r="S1591" s="103" t="str">
        <f>IF(ISNUMBER('Форма 1'!AJ1591),'Форма 1'!$H1591*VLOOKUP('Форма 1'!$F1591,'Придельники с 2022'!$B$4:$X$28,'Форма 1'!AJ$8),"")</f>
        <v/>
      </c>
      <c r="T1591" s="87"/>
    </row>
    <row r="1592" spans="1:20">
      <c r="A1592" s="188">
        <f t="shared" si="133"/>
        <v>155</v>
      </c>
      <c r="B1592" s="189" t="s">
        <v>1648</v>
      </c>
      <c r="C1592" s="99">
        <f t="shared" si="134"/>
        <v>11745180.160000002</v>
      </c>
      <c r="D1592" s="103" t="str">
        <f>IF(ISNUMBER('Форма 1'!U1592),'Форма 1'!$H1592*VLOOKUP('Форма 1'!$F1592,'Придельники с 2022'!$B$4:$X$28,'Форма 1'!U$8),"")</f>
        <v/>
      </c>
      <c r="E1592" s="103" t="str">
        <f>IF(ISNUMBER('Форма 1'!V1592),'Форма 1'!$H1592*VLOOKUP('Форма 1'!$F1592,'Придельники с 2022'!$B$4:$X$28,'Форма 1'!V$8),"")</f>
        <v/>
      </c>
      <c r="F1592" s="103" t="str">
        <f>IF(ISNUMBER('Форма 1'!W1592),'Форма 1'!$H1592*VLOOKUP('Форма 1'!$F1592,'Придельники с 2022'!$B$4:$X$28,'Форма 1'!W$8),"")</f>
        <v/>
      </c>
      <c r="G1592" s="103" t="str">
        <f>IF(ISNUMBER('Форма 1'!X1592),'Форма 1'!$H1592*VLOOKUP('Форма 1'!$F1592,'Придельники с 2022'!$B$4:$X$28,'Форма 1'!X$8),"")</f>
        <v/>
      </c>
      <c r="H1592" s="103" t="str">
        <f>IF(ISNUMBER('Форма 1'!Y1592),'Форма 1'!$H1592*VLOOKUP('Форма 1'!$F1592,'Придельники с 2022'!$B$4:$X$28,'Форма 1'!Y$8),"")</f>
        <v/>
      </c>
      <c r="I1592" s="103" t="str">
        <f>IF(ISNUMBER('Форма 1'!Z1592),'Форма 1'!$H1592*VLOOKUP('Форма 1'!$F1592,'Придельники с 2022'!$B$4:$X$28,'Форма 1'!Z$8),"")</f>
        <v/>
      </c>
      <c r="J1592" s="103" t="str">
        <f>IF(ISNUMBER('Форма 1'!AA1592),'Форма 1'!$H1592*VLOOKUP('Форма 1'!$F1592,'Придельники с 2022'!$B$4:$X$28,'Форма 1'!AA$8),"")</f>
        <v/>
      </c>
      <c r="K1592" s="90"/>
      <c r="L1592" s="87"/>
      <c r="M1592" s="103">
        <f>IF(ISNUMBER('Форма 1'!AD1592),'Форма 1'!$H1592*VLOOKUP('Форма 1'!$F1592,'Придельники с 2022'!$B$4:$X$28,'Форма 1'!AD$8),"")</f>
        <v>11745180.160000002</v>
      </c>
      <c r="N1592" s="103" t="str">
        <f>IF(ISBLANK('Форма 1'!$AE1592),"",IF('Форма 1'!$AE1592=1,'Форма 1'!$H1592*VLOOKUP('Форма 1'!$F1592,'Придельники с 2022'!$B$4:$X$28,'Форма 1'!$AE$8,0),IF('Форма 1'!$AE1592=2,'Форма 1'!$H1592*VLOOKUP('Форма 1'!$F1592,'Придельники с 2022'!$B$4:$X$28,13,0),IF('Форма 1'!$AE1592=3,'Форма 1'!$H1592*VLOOKUP('Форма 1'!$F1592,'Придельники с 2022'!$B$4:$X$28,12,0)))))</f>
        <v/>
      </c>
      <c r="O1592" s="103" t="str">
        <f>IF(ISNUMBER('Форма 1'!AF1592),'Форма 1'!$H1592*VLOOKUP('Форма 1'!$F1592,'Придельники с 2022'!$B$4:$X$28,'Форма 1'!AF$8),"")</f>
        <v/>
      </c>
      <c r="P1592" s="87"/>
      <c r="Q1592" s="103" t="str">
        <f>IF(ISNUMBER('Форма 1'!AH1592),'Форма 1'!$H1592*VLOOKUP('Форма 1'!$F1592,'Придельники с 2022'!$B$4:$X$28,'Форма 1'!AH$8),"")</f>
        <v/>
      </c>
      <c r="R1592" s="103" t="str">
        <f>IF(ISNUMBER('Форма 1'!AI1592),'Форма 1'!$H1592*VLOOKUP('Форма 1'!$F1592,'Придельники с 2022'!$B$4:$X$28,'Форма 1'!AI$8),"")</f>
        <v/>
      </c>
      <c r="S1592" s="103" t="str">
        <f>IF(ISNUMBER('Форма 1'!AJ1592),'Форма 1'!$H1592*VLOOKUP('Форма 1'!$F1592,'Придельники с 2022'!$B$4:$X$28,'Форма 1'!AJ$8),"")</f>
        <v/>
      </c>
      <c r="T1592" s="87"/>
    </row>
    <row r="1593" spans="1:20">
      <c r="A1593" s="188">
        <f t="shared" si="133"/>
        <v>156</v>
      </c>
      <c r="B1593" s="189" t="s">
        <v>1649</v>
      </c>
      <c r="C1593" s="99">
        <f t="shared" si="134"/>
        <v>21991143.760000002</v>
      </c>
      <c r="D1593" s="103">
        <f>IF(ISNUMBER('Форма 1'!U1593),'Форма 1'!$H1593*VLOOKUP('Форма 1'!$F1593,'Придельники с 2022'!$B$4:$X$28,'Форма 1'!U$8),"")</f>
        <v>2229646.5100000002</v>
      </c>
      <c r="E1593" s="103" t="str">
        <f>IF(ISNUMBER('Форма 1'!V1593),'Форма 1'!$H1593*VLOOKUP('Форма 1'!$F1593,'Придельники с 2022'!$B$4:$X$28,'Форма 1'!V$8),"")</f>
        <v/>
      </c>
      <c r="F1593" s="103" t="str">
        <f>IF(ISNUMBER('Форма 1'!W1593),'Форма 1'!$H1593*VLOOKUP('Форма 1'!$F1593,'Придельники с 2022'!$B$4:$X$28,'Форма 1'!W$8),"")</f>
        <v/>
      </c>
      <c r="G1593" s="103" t="str">
        <f>IF(ISNUMBER('Форма 1'!X1593),'Форма 1'!$H1593*VLOOKUP('Форма 1'!$F1593,'Придельники с 2022'!$B$4:$X$28,'Форма 1'!X$8),"")</f>
        <v/>
      </c>
      <c r="H1593" s="103" t="str">
        <f>IF(ISNUMBER('Форма 1'!Y1593),'Форма 1'!$H1593*VLOOKUP('Форма 1'!$F1593,'Придельники с 2022'!$B$4:$X$28,'Форма 1'!Y$8),"")</f>
        <v/>
      </c>
      <c r="I1593" s="103" t="str">
        <f>IF(ISNUMBER('Форма 1'!Z1593),'Форма 1'!$H1593*VLOOKUP('Форма 1'!$F1593,'Придельники с 2022'!$B$4:$X$28,'Форма 1'!Z$8),"")</f>
        <v/>
      </c>
      <c r="J1593" s="103" t="str">
        <f>IF(ISNUMBER('Форма 1'!AA1593),'Форма 1'!$H1593*VLOOKUP('Форма 1'!$F1593,'Придельники с 2022'!$B$4:$X$28,'Форма 1'!AA$8),"")</f>
        <v/>
      </c>
      <c r="K1593" s="90"/>
      <c r="L1593" s="87"/>
      <c r="M1593" s="103">
        <f>IF(ISNUMBER('Форма 1'!AD1593),'Форма 1'!$H1593*VLOOKUP('Форма 1'!$F1593,'Придельники с 2022'!$B$4:$X$28,'Форма 1'!AD$8),"")</f>
        <v>19324604.32</v>
      </c>
      <c r="N1593" s="103" t="str">
        <f>IF(ISBLANK('Форма 1'!$AE1593),"",IF('Форма 1'!$AE1593=1,'Форма 1'!$H1593*VLOOKUP('Форма 1'!$F1593,'Придельники с 2022'!$B$4:$X$28,'Форма 1'!$AE$8,0),IF('Форма 1'!$AE1593=2,'Форма 1'!$H1593*VLOOKUP('Форма 1'!$F1593,'Придельники с 2022'!$B$4:$X$28,13,0),IF('Форма 1'!$AE1593=3,'Форма 1'!$H1593*VLOOKUP('Форма 1'!$F1593,'Придельники с 2022'!$B$4:$X$28,12,0)))))</f>
        <v/>
      </c>
      <c r="O1593" s="103" t="str">
        <f>IF(ISNUMBER('Форма 1'!AF1593),'Форма 1'!$H1593*VLOOKUP('Форма 1'!$F1593,'Придельники с 2022'!$B$4:$X$28,'Форма 1'!AF$8),"")</f>
        <v/>
      </c>
      <c r="P1593" s="87">
        <f>280193.26+156699.67</f>
        <v>436892.93000000005</v>
      </c>
      <c r="Q1593" s="103" t="str">
        <f>IF(ISNUMBER('Форма 1'!AH1593),'Форма 1'!$H1593*VLOOKUP('Форма 1'!$F1593,'Придельники с 2022'!$B$4:$X$28,'Форма 1'!AH$8),"")</f>
        <v/>
      </c>
      <c r="R1593" s="103" t="str">
        <f>IF(ISNUMBER('Форма 1'!AI1593),'Форма 1'!$H1593*VLOOKUP('Форма 1'!$F1593,'Придельники с 2022'!$B$4:$X$28,'Форма 1'!AI$8),"")</f>
        <v/>
      </c>
      <c r="S1593" s="103" t="str">
        <f>IF(ISNUMBER('Форма 1'!AJ1593),'Форма 1'!$H1593*VLOOKUP('Форма 1'!$F1593,'Придельники с 2022'!$B$4:$X$28,'Форма 1'!AJ$8),"")</f>
        <v/>
      </c>
      <c r="T1593" s="87"/>
    </row>
    <row r="1594" spans="1:20">
      <c r="A1594" s="188">
        <f t="shared" si="133"/>
        <v>157</v>
      </c>
      <c r="B1594" s="189" t="s">
        <v>1650</v>
      </c>
      <c r="C1594" s="99">
        <f t="shared" si="134"/>
        <v>17588947.712000001</v>
      </c>
      <c r="D1594" s="103" t="str">
        <f>IF(ISNUMBER('Форма 1'!U1594),'Форма 1'!$H1594*VLOOKUP('Форма 1'!$F1594,'Придельники с 2022'!$B$4:$X$28,'Форма 1'!U$8),"")</f>
        <v/>
      </c>
      <c r="E1594" s="103" t="str">
        <f>IF(ISNUMBER('Форма 1'!V1594),'Форма 1'!$H1594*VLOOKUP('Форма 1'!$F1594,'Придельники с 2022'!$B$4:$X$28,'Форма 1'!V$8),"")</f>
        <v/>
      </c>
      <c r="F1594" s="103" t="str">
        <f>IF(ISNUMBER('Форма 1'!W1594),'Форма 1'!$H1594*VLOOKUP('Форма 1'!$F1594,'Придельники с 2022'!$B$4:$X$28,'Форма 1'!W$8),"")</f>
        <v/>
      </c>
      <c r="G1594" s="103" t="str">
        <f>IF(ISNUMBER('Форма 1'!X1594),'Форма 1'!$H1594*VLOOKUP('Форма 1'!$F1594,'Придельники с 2022'!$B$4:$X$28,'Форма 1'!X$8),"")</f>
        <v/>
      </c>
      <c r="H1594" s="103" t="str">
        <f>IF(ISNUMBER('Форма 1'!Y1594),'Форма 1'!$H1594*VLOOKUP('Форма 1'!$F1594,'Придельники с 2022'!$B$4:$X$28,'Форма 1'!Y$8),"")</f>
        <v/>
      </c>
      <c r="I1594" s="103" t="str">
        <f>IF(ISNUMBER('Форма 1'!Z1594),'Форма 1'!$H1594*VLOOKUP('Форма 1'!$F1594,'Придельники с 2022'!$B$4:$X$28,'Форма 1'!Z$8),"")</f>
        <v/>
      </c>
      <c r="J1594" s="103" t="str">
        <f>IF(ISNUMBER('Форма 1'!AA1594),'Форма 1'!$H1594*VLOOKUP('Форма 1'!$F1594,'Придельники с 2022'!$B$4:$X$28,'Форма 1'!AA$8),"")</f>
        <v/>
      </c>
      <c r="K1594" s="90"/>
      <c r="L1594" s="87"/>
      <c r="M1594" s="103">
        <f>IF(ISNUMBER('Форма 1'!AD1594),'Форма 1'!$H1594*VLOOKUP('Форма 1'!$F1594,'Придельники с 2022'!$B$4:$X$28,'Форма 1'!AD$8),"")</f>
        <v>17588947.712000001</v>
      </c>
      <c r="N1594" s="103" t="str">
        <f>IF(ISBLANK('Форма 1'!$AE1594),"",IF('Форма 1'!$AE1594=1,'Форма 1'!$H1594*VLOOKUP('Форма 1'!$F1594,'Придельники с 2022'!$B$4:$X$28,'Форма 1'!$AE$8,0),IF('Форма 1'!$AE1594=2,'Форма 1'!$H1594*VLOOKUP('Форма 1'!$F1594,'Придельники с 2022'!$B$4:$X$28,13,0),IF('Форма 1'!$AE1594=3,'Форма 1'!$H1594*VLOOKUP('Форма 1'!$F1594,'Придельники с 2022'!$B$4:$X$28,12,0)))))</f>
        <v/>
      </c>
      <c r="O1594" s="103" t="str">
        <f>IF(ISNUMBER('Форма 1'!AF1594),'Форма 1'!$H1594*VLOOKUP('Форма 1'!$F1594,'Придельники с 2022'!$B$4:$X$28,'Форма 1'!AF$8),"")</f>
        <v/>
      </c>
      <c r="P1594" s="87"/>
      <c r="Q1594" s="103" t="str">
        <f>IF(ISNUMBER('Форма 1'!AH1594),'Форма 1'!$H1594*VLOOKUP('Форма 1'!$F1594,'Придельники с 2022'!$B$4:$X$28,'Форма 1'!AH$8),"")</f>
        <v/>
      </c>
      <c r="R1594" s="103" t="str">
        <f>IF(ISNUMBER('Форма 1'!AI1594),'Форма 1'!$H1594*VLOOKUP('Форма 1'!$F1594,'Придельники с 2022'!$B$4:$X$28,'Форма 1'!AI$8),"")</f>
        <v/>
      </c>
      <c r="S1594" s="103" t="str">
        <f>IF(ISNUMBER('Форма 1'!AJ1594),'Форма 1'!$H1594*VLOOKUP('Форма 1'!$F1594,'Придельники с 2022'!$B$4:$X$28,'Форма 1'!AJ$8),"")</f>
        <v/>
      </c>
      <c r="T1594" s="87"/>
    </row>
    <row r="1595" spans="1:20">
      <c r="A1595" s="188">
        <f t="shared" si="133"/>
        <v>158</v>
      </c>
      <c r="B1595" s="189" t="s">
        <v>1651</v>
      </c>
      <c r="C1595" s="99">
        <f t="shared" si="134"/>
        <v>16075314.640000002</v>
      </c>
      <c r="D1595" s="103" t="str">
        <f>IF(ISNUMBER('Форма 1'!U1595),'Форма 1'!$H1595*VLOOKUP('Форма 1'!$F1595,'Придельники с 2022'!$B$4:$X$28,'Форма 1'!U$8),"")</f>
        <v/>
      </c>
      <c r="E1595" s="103" t="str">
        <f>IF(ISNUMBER('Форма 1'!V1595),'Форма 1'!$H1595*VLOOKUP('Форма 1'!$F1595,'Придельники с 2022'!$B$4:$X$28,'Форма 1'!V$8),"")</f>
        <v/>
      </c>
      <c r="F1595" s="103" t="str">
        <f>IF(ISNUMBER('Форма 1'!W1595),'Форма 1'!$H1595*VLOOKUP('Форма 1'!$F1595,'Придельники с 2022'!$B$4:$X$28,'Форма 1'!W$8),"")</f>
        <v/>
      </c>
      <c r="G1595" s="103" t="str">
        <f>IF(ISNUMBER('Форма 1'!X1595),'Форма 1'!$H1595*VLOOKUP('Форма 1'!$F1595,'Придельники с 2022'!$B$4:$X$28,'Форма 1'!X$8),"")</f>
        <v/>
      </c>
      <c r="H1595" s="103" t="str">
        <f>IF(ISNUMBER('Форма 1'!Y1595),'Форма 1'!$H1595*VLOOKUP('Форма 1'!$F1595,'Придельники с 2022'!$B$4:$X$28,'Форма 1'!Y$8),"")</f>
        <v/>
      </c>
      <c r="I1595" s="103" t="str">
        <f>IF(ISNUMBER('Форма 1'!Z1595),'Форма 1'!$H1595*VLOOKUP('Форма 1'!$F1595,'Придельники с 2022'!$B$4:$X$28,'Форма 1'!Z$8),"")</f>
        <v/>
      </c>
      <c r="J1595" s="103" t="str">
        <f>IF(ISNUMBER('Форма 1'!AA1595),'Форма 1'!$H1595*VLOOKUP('Форма 1'!$F1595,'Придельники с 2022'!$B$4:$X$28,'Форма 1'!AA$8),"")</f>
        <v/>
      </c>
      <c r="K1595" s="90"/>
      <c r="L1595" s="87"/>
      <c r="M1595" s="103">
        <f>IF(ISNUMBER('Форма 1'!AD1595),'Форма 1'!$H1595*VLOOKUP('Форма 1'!$F1595,'Придельники с 2022'!$B$4:$X$28,'Форма 1'!AD$8),"")</f>
        <v>16075314.640000002</v>
      </c>
      <c r="N1595" s="103" t="str">
        <f>IF(ISBLANK('Форма 1'!$AE1595),"",IF('Форма 1'!$AE1595=1,'Форма 1'!$H1595*VLOOKUP('Форма 1'!$F1595,'Придельники с 2022'!$B$4:$X$28,'Форма 1'!$AE$8,0),IF('Форма 1'!$AE1595=2,'Форма 1'!$H1595*VLOOKUP('Форма 1'!$F1595,'Придельники с 2022'!$B$4:$X$28,13,0),IF('Форма 1'!$AE1595=3,'Форма 1'!$H1595*VLOOKUP('Форма 1'!$F1595,'Придельники с 2022'!$B$4:$X$28,12,0)))))</f>
        <v/>
      </c>
      <c r="O1595" s="103" t="str">
        <f>IF(ISNUMBER('Форма 1'!AF1595),'Форма 1'!$H1595*VLOOKUP('Форма 1'!$F1595,'Придельники с 2022'!$B$4:$X$28,'Форма 1'!AF$8),"")</f>
        <v/>
      </c>
      <c r="P1595" s="87"/>
      <c r="Q1595" s="103" t="str">
        <f>IF(ISNUMBER('Форма 1'!AH1595),'Форма 1'!$H1595*VLOOKUP('Форма 1'!$F1595,'Придельники с 2022'!$B$4:$X$28,'Форма 1'!AH$8),"")</f>
        <v/>
      </c>
      <c r="R1595" s="103" t="str">
        <f>IF(ISNUMBER('Форма 1'!AI1595),'Форма 1'!$H1595*VLOOKUP('Форма 1'!$F1595,'Придельники с 2022'!$B$4:$X$28,'Форма 1'!AI$8),"")</f>
        <v/>
      </c>
      <c r="S1595" s="103" t="str">
        <f>IF(ISNUMBER('Форма 1'!AJ1595),'Форма 1'!$H1595*VLOOKUP('Форма 1'!$F1595,'Придельники с 2022'!$B$4:$X$28,'Форма 1'!AJ$8),"")</f>
        <v/>
      </c>
      <c r="T1595" s="87"/>
    </row>
    <row r="1596" spans="1:20">
      <c r="A1596" s="188">
        <f t="shared" si="133"/>
        <v>159</v>
      </c>
      <c r="B1596" s="189" t="s">
        <v>1652</v>
      </c>
      <c r="C1596" s="99">
        <f t="shared" si="134"/>
        <v>14442788.640000001</v>
      </c>
      <c r="D1596" s="103" t="str">
        <f>IF(ISNUMBER('Форма 1'!U1596),'Форма 1'!$H1596*VLOOKUP('Форма 1'!$F1596,'Придельники с 2022'!$B$4:$X$28,'Форма 1'!U$8),"")</f>
        <v/>
      </c>
      <c r="E1596" s="103" t="str">
        <f>IF(ISNUMBER('Форма 1'!V1596),'Форма 1'!$H1596*VLOOKUP('Форма 1'!$F1596,'Придельники с 2022'!$B$4:$X$28,'Форма 1'!V$8),"")</f>
        <v/>
      </c>
      <c r="F1596" s="103" t="str">
        <f>IF(ISNUMBER('Форма 1'!W1596),'Форма 1'!$H1596*VLOOKUP('Форма 1'!$F1596,'Придельники с 2022'!$B$4:$X$28,'Форма 1'!W$8),"")</f>
        <v/>
      </c>
      <c r="G1596" s="103" t="str">
        <f>IF(ISNUMBER('Форма 1'!X1596),'Форма 1'!$H1596*VLOOKUP('Форма 1'!$F1596,'Придельники с 2022'!$B$4:$X$28,'Форма 1'!X$8),"")</f>
        <v/>
      </c>
      <c r="H1596" s="103" t="str">
        <f>IF(ISNUMBER('Форма 1'!Y1596),'Форма 1'!$H1596*VLOOKUP('Форма 1'!$F1596,'Придельники с 2022'!$B$4:$X$28,'Форма 1'!Y$8),"")</f>
        <v/>
      </c>
      <c r="I1596" s="103" t="str">
        <f>IF(ISNUMBER('Форма 1'!Z1596),'Форма 1'!$H1596*VLOOKUP('Форма 1'!$F1596,'Придельники с 2022'!$B$4:$X$28,'Форма 1'!Z$8),"")</f>
        <v/>
      </c>
      <c r="J1596" s="103" t="str">
        <f>IF(ISNUMBER('Форма 1'!AA1596),'Форма 1'!$H1596*VLOOKUP('Форма 1'!$F1596,'Придельники с 2022'!$B$4:$X$28,'Форма 1'!AA$8),"")</f>
        <v/>
      </c>
      <c r="K1596" s="90"/>
      <c r="L1596" s="87"/>
      <c r="M1596" s="103">
        <f>IF(ISNUMBER('Форма 1'!AD1596),'Форма 1'!$H1596*VLOOKUP('Форма 1'!$F1596,'Придельники с 2022'!$B$4:$X$28,'Форма 1'!AD$8),"")</f>
        <v>14442788.640000001</v>
      </c>
      <c r="N1596" s="103" t="str">
        <f>IF(ISBLANK('Форма 1'!$AE1596),"",IF('Форма 1'!$AE1596=1,'Форма 1'!$H1596*VLOOKUP('Форма 1'!$F1596,'Придельники с 2022'!$B$4:$X$28,'Форма 1'!$AE$8,0),IF('Форма 1'!$AE1596=2,'Форма 1'!$H1596*VLOOKUP('Форма 1'!$F1596,'Придельники с 2022'!$B$4:$X$28,13,0),IF('Форма 1'!$AE1596=3,'Форма 1'!$H1596*VLOOKUP('Форма 1'!$F1596,'Придельники с 2022'!$B$4:$X$28,12,0)))))</f>
        <v/>
      </c>
      <c r="O1596" s="103" t="str">
        <f>IF(ISNUMBER('Форма 1'!AF1596),'Форма 1'!$H1596*VLOOKUP('Форма 1'!$F1596,'Придельники с 2022'!$B$4:$X$28,'Форма 1'!AF$8),"")</f>
        <v/>
      </c>
      <c r="P1596" s="87"/>
      <c r="Q1596" s="103" t="str">
        <f>IF(ISNUMBER('Форма 1'!AH1596),'Форма 1'!$H1596*VLOOKUP('Форма 1'!$F1596,'Придельники с 2022'!$B$4:$X$28,'Форма 1'!AH$8),"")</f>
        <v/>
      </c>
      <c r="R1596" s="103" t="str">
        <f>IF(ISNUMBER('Форма 1'!AI1596),'Форма 1'!$H1596*VLOOKUP('Форма 1'!$F1596,'Придельники с 2022'!$B$4:$X$28,'Форма 1'!AI$8),"")</f>
        <v/>
      </c>
      <c r="S1596" s="103" t="str">
        <f>IF(ISNUMBER('Форма 1'!AJ1596),'Форма 1'!$H1596*VLOOKUP('Форма 1'!$F1596,'Придельники с 2022'!$B$4:$X$28,'Форма 1'!AJ$8),"")</f>
        <v/>
      </c>
      <c r="T1596" s="87"/>
    </row>
    <row r="1597" spans="1:20">
      <c r="A1597" s="188">
        <f t="shared" si="133"/>
        <v>160</v>
      </c>
      <c r="B1597" s="189" t="s">
        <v>1653</v>
      </c>
      <c r="C1597" s="99">
        <f t="shared" si="134"/>
        <v>14151410.896000002</v>
      </c>
      <c r="D1597" s="103" t="str">
        <f>IF(ISNUMBER('Форма 1'!U1597),'Форма 1'!$H1597*VLOOKUP('Форма 1'!$F1597,'Придельники с 2022'!$B$4:$X$28,'Форма 1'!U$8),"")</f>
        <v/>
      </c>
      <c r="E1597" s="103" t="str">
        <f>IF(ISNUMBER('Форма 1'!V1597),'Форма 1'!$H1597*VLOOKUP('Форма 1'!$F1597,'Придельники с 2022'!$B$4:$X$28,'Форма 1'!V$8),"")</f>
        <v/>
      </c>
      <c r="F1597" s="103" t="str">
        <f>IF(ISNUMBER('Форма 1'!W1597),'Форма 1'!$H1597*VLOOKUP('Форма 1'!$F1597,'Придельники с 2022'!$B$4:$X$28,'Форма 1'!W$8),"")</f>
        <v/>
      </c>
      <c r="G1597" s="103" t="str">
        <f>IF(ISNUMBER('Форма 1'!X1597),'Форма 1'!$H1597*VLOOKUP('Форма 1'!$F1597,'Придельники с 2022'!$B$4:$X$28,'Форма 1'!X$8),"")</f>
        <v/>
      </c>
      <c r="H1597" s="103" t="str">
        <f>IF(ISNUMBER('Форма 1'!Y1597),'Форма 1'!$H1597*VLOOKUP('Форма 1'!$F1597,'Придельники с 2022'!$B$4:$X$28,'Форма 1'!Y$8),"")</f>
        <v/>
      </c>
      <c r="I1597" s="103" t="str">
        <f>IF(ISNUMBER('Форма 1'!Z1597),'Форма 1'!$H1597*VLOOKUP('Форма 1'!$F1597,'Придельники с 2022'!$B$4:$X$28,'Форма 1'!Z$8),"")</f>
        <v/>
      </c>
      <c r="J1597" s="103" t="str">
        <f>IF(ISNUMBER('Форма 1'!AA1597),'Форма 1'!$H1597*VLOOKUP('Форма 1'!$F1597,'Придельники с 2022'!$B$4:$X$28,'Форма 1'!AA$8),"")</f>
        <v/>
      </c>
      <c r="K1597" s="90"/>
      <c r="L1597" s="87"/>
      <c r="M1597" s="103">
        <f>IF(ISNUMBER('Форма 1'!AD1597),'Форма 1'!$H1597*VLOOKUP('Форма 1'!$F1597,'Придельники с 2022'!$B$4:$X$28,'Форма 1'!AD$8),"")</f>
        <v>14151410.896000002</v>
      </c>
      <c r="N1597" s="103" t="str">
        <f>IF(ISBLANK('Форма 1'!$AE1597),"",IF('Форма 1'!$AE1597=1,'Форма 1'!$H1597*VLOOKUP('Форма 1'!$F1597,'Придельники с 2022'!$B$4:$X$28,'Форма 1'!$AE$8,0),IF('Форма 1'!$AE1597=2,'Форма 1'!$H1597*VLOOKUP('Форма 1'!$F1597,'Придельники с 2022'!$B$4:$X$28,13,0),IF('Форма 1'!$AE1597=3,'Форма 1'!$H1597*VLOOKUP('Форма 1'!$F1597,'Придельники с 2022'!$B$4:$X$28,12,0)))))</f>
        <v/>
      </c>
      <c r="O1597" s="103" t="str">
        <f>IF(ISNUMBER('Форма 1'!AF1597),'Форма 1'!$H1597*VLOOKUP('Форма 1'!$F1597,'Придельники с 2022'!$B$4:$X$28,'Форма 1'!AF$8),"")</f>
        <v/>
      </c>
      <c r="P1597" s="87"/>
      <c r="Q1597" s="103" t="str">
        <f>IF(ISNUMBER('Форма 1'!AH1597),'Форма 1'!$H1597*VLOOKUP('Форма 1'!$F1597,'Придельники с 2022'!$B$4:$X$28,'Форма 1'!AH$8),"")</f>
        <v/>
      </c>
      <c r="R1597" s="103" t="str">
        <f>IF(ISNUMBER('Форма 1'!AI1597),'Форма 1'!$H1597*VLOOKUP('Форма 1'!$F1597,'Придельники с 2022'!$B$4:$X$28,'Форма 1'!AI$8),"")</f>
        <v/>
      </c>
      <c r="S1597" s="103" t="str">
        <f>IF(ISNUMBER('Форма 1'!AJ1597),'Форма 1'!$H1597*VLOOKUP('Форма 1'!$F1597,'Придельники с 2022'!$B$4:$X$28,'Форма 1'!AJ$8),"")</f>
        <v/>
      </c>
      <c r="T1597" s="87"/>
    </row>
    <row r="1598" spans="1:20">
      <c r="A1598" s="188">
        <f t="shared" si="133"/>
        <v>161</v>
      </c>
      <c r="B1598" s="189" t="s">
        <v>1654</v>
      </c>
      <c r="C1598" s="99">
        <f t="shared" si="134"/>
        <v>17624075.168000001</v>
      </c>
      <c r="D1598" s="103" t="str">
        <f>IF(ISNUMBER('Форма 1'!U1598),'Форма 1'!$H1598*VLOOKUP('Форма 1'!$F1598,'Придельники с 2022'!$B$4:$X$28,'Форма 1'!U$8),"")</f>
        <v/>
      </c>
      <c r="E1598" s="103" t="str">
        <f>IF(ISNUMBER('Форма 1'!V1598),'Форма 1'!$H1598*VLOOKUP('Форма 1'!$F1598,'Придельники с 2022'!$B$4:$X$28,'Форма 1'!V$8),"")</f>
        <v/>
      </c>
      <c r="F1598" s="103" t="str">
        <f>IF(ISNUMBER('Форма 1'!W1598),'Форма 1'!$H1598*VLOOKUP('Форма 1'!$F1598,'Придельники с 2022'!$B$4:$X$28,'Форма 1'!W$8),"")</f>
        <v/>
      </c>
      <c r="G1598" s="103" t="str">
        <f>IF(ISNUMBER('Форма 1'!X1598),'Форма 1'!$H1598*VLOOKUP('Форма 1'!$F1598,'Придельники с 2022'!$B$4:$X$28,'Форма 1'!X$8),"")</f>
        <v/>
      </c>
      <c r="H1598" s="103" t="str">
        <f>IF(ISNUMBER('Форма 1'!Y1598),'Форма 1'!$H1598*VLOOKUP('Форма 1'!$F1598,'Придельники с 2022'!$B$4:$X$28,'Форма 1'!Y$8),"")</f>
        <v/>
      </c>
      <c r="I1598" s="103" t="str">
        <f>IF(ISNUMBER('Форма 1'!Z1598),'Форма 1'!$H1598*VLOOKUP('Форма 1'!$F1598,'Придельники с 2022'!$B$4:$X$28,'Форма 1'!Z$8),"")</f>
        <v/>
      </c>
      <c r="J1598" s="103" t="str">
        <f>IF(ISNUMBER('Форма 1'!AA1598),'Форма 1'!$H1598*VLOOKUP('Форма 1'!$F1598,'Придельники с 2022'!$B$4:$X$28,'Форма 1'!AA$8),"")</f>
        <v/>
      </c>
      <c r="K1598" s="90"/>
      <c r="L1598" s="87"/>
      <c r="M1598" s="103">
        <f>IF(ISNUMBER('Форма 1'!AD1598),'Форма 1'!$H1598*VLOOKUP('Форма 1'!$F1598,'Придельники с 2022'!$B$4:$X$28,'Форма 1'!AD$8),"")</f>
        <v>17624075.168000001</v>
      </c>
      <c r="N1598" s="103" t="str">
        <f>IF(ISBLANK('Форма 1'!$AE1598),"",IF('Форма 1'!$AE1598=1,'Форма 1'!$H1598*VLOOKUP('Форма 1'!$F1598,'Придельники с 2022'!$B$4:$X$28,'Форма 1'!$AE$8,0),IF('Форма 1'!$AE1598=2,'Форма 1'!$H1598*VLOOKUP('Форма 1'!$F1598,'Придельники с 2022'!$B$4:$X$28,13,0),IF('Форма 1'!$AE1598=3,'Форма 1'!$H1598*VLOOKUP('Форма 1'!$F1598,'Придельники с 2022'!$B$4:$X$28,12,0)))))</f>
        <v/>
      </c>
      <c r="O1598" s="103" t="str">
        <f>IF(ISNUMBER('Форма 1'!AF1598),'Форма 1'!$H1598*VLOOKUP('Форма 1'!$F1598,'Придельники с 2022'!$B$4:$X$28,'Форма 1'!AF$8),"")</f>
        <v/>
      </c>
      <c r="P1598" s="87"/>
      <c r="Q1598" s="103" t="str">
        <f>IF(ISNUMBER('Форма 1'!AH1598),'Форма 1'!$H1598*VLOOKUP('Форма 1'!$F1598,'Придельники с 2022'!$B$4:$X$28,'Форма 1'!AH$8),"")</f>
        <v/>
      </c>
      <c r="R1598" s="103" t="str">
        <f>IF(ISNUMBER('Форма 1'!AI1598),'Форма 1'!$H1598*VLOOKUP('Форма 1'!$F1598,'Придельники с 2022'!$B$4:$X$28,'Форма 1'!AI$8),"")</f>
        <v/>
      </c>
      <c r="S1598" s="103" t="str">
        <f>IF(ISNUMBER('Форма 1'!AJ1598),'Форма 1'!$H1598*VLOOKUP('Форма 1'!$F1598,'Придельники с 2022'!$B$4:$X$28,'Форма 1'!AJ$8),"")</f>
        <v/>
      </c>
      <c r="T1598" s="87"/>
    </row>
    <row r="1599" spans="1:20">
      <c r="A1599" s="188">
        <f t="shared" si="133"/>
        <v>162</v>
      </c>
      <c r="B1599" s="189" t="s">
        <v>1655</v>
      </c>
      <c r="C1599" s="99">
        <f t="shared" si="134"/>
        <v>17390792.832000002</v>
      </c>
      <c r="D1599" s="103" t="str">
        <f>IF(ISNUMBER('Форма 1'!U1599),'Форма 1'!$H1599*VLOOKUP('Форма 1'!$F1599,'Придельники с 2022'!$B$4:$X$28,'Форма 1'!U$8),"")</f>
        <v/>
      </c>
      <c r="E1599" s="103" t="str">
        <f>IF(ISNUMBER('Форма 1'!V1599),'Форма 1'!$H1599*VLOOKUP('Форма 1'!$F1599,'Придельники с 2022'!$B$4:$X$28,'Форма 1'!V$8),"")</f>
        <v/>
      </c>
      <c r="F1599" s="103" t="str">
        <f>IF(ISNUMBER('Форма 1'!W1599),'Форма 1'!$H1599*VLOOKUP('Форма 1'!$F1599,'Придельники с 2022'!$B$4:$X$28,'Форма 1'!W$8),"")</f>
        <v/>
      </c>
      <c r="G1599" s="103" t="str">
        <f>IF(ISNUMBER('Форма 1'!X1599),'Форма 1'!$H1599*VLOOKUP('Форма 1'!$F1599,'Придельники с 2022'!$B$4:$X$28,'Форма 1'!X$8),"")</f>
        <v/>
      </c>
      <c r="H1599" s="103" t="str">
        <f>IF(ISNUMBER('Форма 1'!Y1599),'Форма 1'!$H1599*VLOOKUP('Форма 1'!$F1599,'Придельники с 2022'!$B$4:$X$28,'Форма 1'!Y$8),"")</f>
        <v/>
      </c>
      <c r="I1599" s="103" t="str">
        <f>IF(ISNUMBER('Форма 1'!Z1599),'Форма 1'!$H1599*VLOOKUP('Форма 1'!$F1599,'Придельники с 2022'!$B$4:$X$28,'Форма 1'!Z$8),"")</f>
        <v/>
      </c>
      <c r="J1599" s="103" t="str">
        <f>IF(ISNUMBER('Форма 1'!AA1599),'Форма 1'!$H1599*VLOOKUP('Форма 1'!$F1599,'Придельники с 2022'!$B$4:$X$28,'Форма 1'!AA$8),"")</f>
        <v/>
      </c>
      <c r="K1599" s="90"/>
      <c r="L1599" s="87"/>
      <c r="M1599" s="103">
        <f>IF(ISNUMBER('Форма 1'!AD1599),'Форма 1'!$H1599*VLOOKUP('Форма 1'!$F1599,'Придельники с 2022'!$B$4:$X$28,'Форма 1'!AD$8),"")</f>
        <v>17390792.832000002</v>
      </c>
      <c r="N1599" s="103" t="str">
        <f>IF(ISBLANK('Форма 1'!$AE1599),"",IF('Форма 1'!$AE1599=1,'Форма 1'!$H1599*VLOOKUP('Форма 1'!$F1599,'Придельники с 2022'!$B$4:$X$28,'Форма 1'!$AE$8,0),IF('Форма 1'!$AE1599=2,'Форма 1'!$H1599*VLOOKUP('Форма 1'!$F1599,'Придельники с 2022'!$B$4:$X$28,13,0),IF('Форма 1'!$AE1599=3,'Форма 1'!$H1599*VLOOKUP('Форма 1'!$F1599,'Придельники с 2022'!$B$4:$X$28,12,0)))))</f>
        <v/>
      </c>
      <c r="O1599" s="103" t="str">
        <f>IF(ISNUMBER('Форма 1'!AF1599),'Форма 1'!$H1599*VLOOKUP('Форма 1'!$F1599,'Придельники с 2022'!$B$4:$X$28,'Форма 1'!AF$8),"")</f>
        <v/>
      </c>
      <c r="P1599" s="87"/>
      <c r="Q1599" s="103" t="str">
        <f>IF(ISNUMBER('Форма 1'!AH1599),'Форма 1'!$H1599*VLOOKUP('Форма 1'!$F1599,'Придельники с 2022'!$B$4:$X$28,'Форма 1'!AH$8),"")</f>
        <v/>
      </c>
      <c r="R1599" s="103" t="str">
        <f>IF(ISNUMBER('Форма 1'!AI1599),'Форма 1'!$H1599*VLOOKUP('Форма 1'!$F1599,'Придельники с 2022'!$B$4:$X$28,'Форма 1'!AI$8),"")</f>
        <v/>
      </c>
      <c r="S1599" s="103" t="str">
        <f>IF(ISNUMBER('Форма 1'!AJ1599),'Форма 1'!$H1599*VLOOKUP('Форма 1'!$F1599,'Придельники с 2022'!$B$4:$X$28,'Форма 1'!AJ$8),"")</f>
        <v/>
      </c>
      <c r="T1599" s="87"/>
    </row>
    <row r="1600" spans="1:20">
      <c r="A1600" s="188">
        <f>A1599+1</f>
        <v>163</v>
      </c>
      <c r="B1600" s="189" t="s">
        <v>1656</v>
      </c>
      <c r="C1600" s="99">
        <f>SUM(D1600:J1600,L1600:T1600)</f>
        <v>1883008.4590000003</v>
      </c>
      <c r="D1600" s="103" t="str">
        <f>IF(ISNUMBER('Форма 1'!U1600),'Форма 1'!$H1600*VLOOKUP('Форма 1'!$F1600,'Придельники с 2022'!$B$4:$X$28,'Форма 1'!U$8),"")</f>
        <v/>
      </c>
      <c r="E1600" s="103" t="str">
        <f>IF(ISNUMBER('Форма 1'!V1600),'Форма 1'!$H1600*VLOOKUP('Форма 1'!$F1600,'Придельники с 2022'!$B$4:$X$28,'Форма 1'!V$8),"")</f>
        <v/>
      </c>
      <c r="F1600" s="103" t="str">
        <f>IF(ISNUMBER('Форма 1'!W1600),'Форма 1'!$H1600*VLOOKUP('Форма 1'!$F1600,'Придельники с 2022'!$B$4:$X$28,'Форма 1'!W$8),"")</f>
        <v/>
      </c>
      <c r="G1600" s="103">
        <f>IF(ISNUMBER('Форма 1'!X1600),'Форма 1'!$H1600*VLOOKUP('Форма 1'!$F1600,'Придельники с 2022'!$B$4:$X$28,'Форма 1'!X$8),"")</f>
        <v>1883008.4590000003</v>
      </c>
      <c r="H1600" s="103" t="str">
        <f>IF(ISNUMBER('Форма 1'!Y1600),'Форма 1'!$H1600*VLOOKUP('Форма 1'!$F1600,'Придельники с 2022'!$B$4:$X$28,'Форма 1'!Y$8),"")</f>
        <v/>
      </c>
      <c r="I1600" s="103" t="str">
        <f>IF(ISNUMBER('Форма 1'!Z1600),'Форма 1'!$H1600*VLOOKUP('Форма 1'!$F1600,'Придельники с 2022'!$B$4:$X$28,'Форма 1'!Z$8),"")</f>
        <v/>
      </c>
      <c r="J1600" s="103" t="str">
        <f>IF(ISNUMBER('Форма 1'!AA1600),'Форма 1'!$H1600*VLOOKUP('Форма 1'!$F1600,'Придельники с 2022'!$B$4:$X$28,'Форма 1'!AA$8),"")</f>
        <v/>
      </c>
      <c r="K1600" s="90"/>
      <c r="L1600" s="87"/>
      <c r="M1600" s="103" t="str">
        <f>IF(ISNUMBER('Форма 1'!AD1600),'Форма 1'!$H1600*VLOOKUP('Форма 1'!$F1600,'Придельники с 2022'!$B$4:$X$28,'Форма 1'!AD$8),"")</f>
        <v/>
      </c>
      <c r="N1600" s="103" t="str">
        <f>IF(ISBLANK('Форма 1'!$AE1600),"",IF('Форма 1'!$AE1600=1,'Форма 1'!$H1600*VLOOKUP('Форма 1'!$F1600,'Придельники с 2022'!$B$4:$X$28,'Форма 1'!$AE$8,0),IF('Форма 1'!$AE1600=2,'Форма 1'!$H1600*VLOOKUP('Форма 1'!$F1600,'Придельники с 2022'!$B$4:$X$28,13,0),IF('Форма 1'!$AE1600=3,'Форма 1'!$H1600*VLOOKUP('Форма 1'!$F1600,'Придельники с 2022'!$B$4:$X$28,12,0)))))</f>
        <v/>
      </c>
      <c r="O1600" s="103" t="str">
        <f>IF(ISNUMBER('Форма 1'!AF1600),'Форма 1'!$H1600*VLOOKUP('Форма 1'!$F1600,'Придельники с 2022'!$B$4:$X$28,'Форма 1'!AF$8),"")</f>
        <v/>
      </c>
      <c r="P1600" s="87"/>
      <c r="Q1600" s="103" t="str">
        <f>IF(ISNUMBER('Форма 1'!AH1600),'Форма 1'!$H1600*VLOOKUP('Форма 1'!$F1600,'Придельники с 2022'!$B$4:$X$28,'Форма 1'!AH$8),"")</f>
        <v/>
      </c>
      <c r="R1600" s="103" t="str">
        <f>IF(ISNUMBER('Форма 1'!AI1600),'Форма 1'!$H1600*VLOOKUP('Форма 1'!$F1600,'Придельники с 2022'!$B$4:$X$28,'Форма 1'!AI$8),"")</f>
        <v/>
      </c>
      <c r="S1600" s="103" t="str">
        <f>IF(ISNUMBER('Форма 1'!AJ1600),'Форма 1'!$H1600*VLOOKUP('Форма 1'!$F1600,'Придельники с 2022'!$B$4:$X$28,'Форма 1'!AJ$8),"")</f>
        <v/>
      </c>
      <c r="T1600" s="87"/>
    </row>
    <row r="1601" spans="1:20">
      <c r="A1601" s="188">
        <f>A1600+1</f>
        <v>164</v>
      </c>
      <c r="B1601" s="114" t="s">
        <v>5083</v>
      </c>
      <c r="C1601" s="99">
        <f>SUM(D1601:J1601,L1601:T1601)</f>
        <v>436892.93000000005</v>
      </c>
      <c r="D1601" s="103" t="str">
        <f>IF(ISNUMBER('Форма 1'!U1601),'Форма 1'!$H1601*VLOOKUP('Форма 1'!$F1601,'Придельники с 2022'!$B$4:$X$28,'Форма 1'!U$8),"")</f>
        <v/>
      </c>
      <c r="E1601" s="103" t="str">
        <f>IF(ISNUMBER('Форма 1'!V1601),'Форма 1'!$H1601*VLOOKUP('Форма 1'!$F1601,'Придельники с 2022'!$B$4:$X$28,'Форма 1'!V$8),"")</f>
        <v/>
      </c>
      <c r="F1601" s="103" t="str">
        <f>IF(ISNUMBER('Форма 1'!W1601),'Форма 1'!$H1601*VLOOKUP('Форма 1'!$F1601,'Придельники с 2022'!$B$4:$X$28,'Форма 1'!W$8),"")</f>
        <v/>
      </c>
      <c r="G1601" s="103" t="str">
        <f>IF(ISNUMBER('Форма 1'!X1601),'Форма 1'!$H1601*VLOOKUP('Форма 1'!$F1601,'Придельники с 2022'!$B$4:$X$28,'Форма 1'!X$8),"")</f>
        <v/>
      </c>
      <c r="H1601" s="103" t="str">
        <f>IF(ISNUMBER('Форма 1'!Y1601),'Форма 1'!$H1601*VLOOKUP('Форма 1'!$F1601,'Придельники с 2022'!$B$4:$X$28,'Форма 1'!Y$8),"")</f>
        <v/>
      </c>
      <c r="I1601" s="103" t="str">
        <f>IF(ISNUMBER('Форма 1'!Z1601),'Форма 1'!$H1601*VLOOKUP('Форма 1'!$F1601,'Придельники с 2022'!$B$4:$X$28,'Форма 1'!Z$8),"")</f>
        <v/>
      </c>
      <c r="J1601" s="103" t="str">
        <f>IF(ISNUMBER('Форма 1'!AA1601),'Форма 1'!$H1601*VLOOKUP('Форма 1'!$F1601,'Придельники с 2022'!$B$4:$X$28,'Форма 1'!AA$8),"")</f>
        <v/>
      </c>
      <c r="K1601" s="90"/>
      <c r="L1601" s="87"/>
      <c r="M1601" s="103" t="str">
        <f>IF(ISNUMBER('Форма 1'!AD1601),'Форма 1'!$H1601*VLOOKUP('Форма 1'!$F1601,'Придельники с 2022'!$B$4:$X$28,'Форма 1'!AD$8),"")</f>
        <v/>
      </c>
      <c r="N1601" s="103" t="str">
        <f>IF(ISBLANK('Форма 1'!$AE1601),"",IF('Форма 1'!$AE1601=1,'Форма 1'!$H1601*VLOOKUP('Форма 1'!$F1601,'Придельники с 2022'!$B$4:$X$28,'Форма 1'!$AE$8,0),IF('Форма 1'!$AE1601=2,'Форма 1'!$H1601*VLOOKUP('Форма 1'!$F1601,'Придельники с 2022'!$B$4:$X$28,13,0),IF('Форма 1'!$AE1601=3,'Форма 1'!$H1601*VLOOKUP('Форма 1'!$F1601,'Придельники с 2022'!$B$4:$X$28,12,0)))))</f>
        <v/>
      </c>
      <c r="O1601" s="103" t="str">
        <f>IF(ISNUMBER('Форма 1'!AF1601),'Форма 1'!$H1601*VLOOKUP('Форма 1'!$F1601,'Придельники с 2022'!$B$4:$X$28,'Форма 1'!AF$8),"")</f>
        <v/>
      </c>
      <c r="P1601" s="87">
        <f>280193.26+156699.67</f>
        <v>436892.93000000005</v>
      </c>
      <c r="Q1601" s="103" t="str">
        <f>IF(ISNUMBER('Форма 1'!AH1601),'Форма 1'!$H1601*VLOOKUP('Форма 1'!$F1601,'Придельники с 2022'!$B$4:$X$28,'Форма 1'!AH$8),"")</f>
        <v/>
      </c>
      <c r="R1601" s="103" t="str">
        <f>IF(ISNUMBER('Форма 1'!AI1601),'Форма 1'!$H1601*VLOOKUP('Форма 1'!$F1601,'Придельники с 2022'!$B$4:$X$28,'Форма 1'!AI$8),"")</f>
        <v/>
      </c>
      <c r="S1601" s="103" t="str">
        <f>IF(ISNUMBER('Форма 1'!AJ1601),'Форма 1'!$H1601*VLOOKUP('Форма 1'!$F1601,'Придельники с 2022'!$B$4:$X$28,'Форма 1'!AJ$8),"")</f>
        <v/>
      </c>
      <c r="T1601" s="87"/>
    </row>
    <row r="1602" spans="1:20">
      <c r="A1602" s="188">
        <f>A1601+1</f>
        <v>165</v>
      </c>
      <c r="B1602" s="114" t="s">
        <v>5084</v>
      </c>
      <c r="C1602" s="99">
        <f>SUM(D1602:J1602,L1602:T1602)</f>
        <v>436892.93000000005</v>
      </c>
      <c r="D1602" s="103" t="str">
        <f>IF(ISNUMBER('Форма 1'!U1602),'Форма 1'!$H1602*VLOOKUP('Форма 1'!$F1602,'Придельники с 2022'!$B$4:$X$28,'Форма 1'!U$8),"")</f>
        <v/>
      </c>
      <c r="E1602" s="103" t="str">
        <f>IF(ISNUMBER('Форма 1'!V1602),'Форма 1'!$H1602*VLOOKUP('Форма 1'!$F1602,'Придельники с 2022'!$B$4:$X$28,'Форма 1'!V$8),"")</f>
        <v/>
      </c>
      <c r="F1602" s="103" t="str">
        <f>IF(ISNUMBER('Форма 1'!W1602),'Форма 1'!$H1602*VLOOKUP('Форма 1'!$F1602,'Придельники с 2022'!$B$4:$X$28,'Форма 1'!W$8),"")</f>
        <v/>
      </c>
      <c r="G1602" s="103" t="str">
        <f>IF(ISNUMBER('Форма 1'!X1602),'Форма 1'!$H1602*VLOOKUP('Форма 1'!$F1602,'Придельники с 2022'!$B$4:$X$28,'Форма 1'!X$8),"")</f>
        <v/>
      </c>
      <c r="H1602" s="103" t="str">
        <f>IF(ISNUMBER('Форма 1'!Y1602),'Форма 1'!$H1602*VLOOKUP('Форма 1'!$F1602,'Придельники с 2022'!$B$4:$X$28,'Форма 1'!Y$8),"")</f>
        <v/>
      </c>
      <c r="I1602" s="103" t="str">
        <f>IF(ISNUMBER('Форма 1'!Z1602),'Форма 1'!$H1602*VLOOKUP('Форма 1'!$F1602,'Придельники с 2022'!$B$4:$X$28,'Форма 1'!Z$8),"")</f>
        <v/>
      </c>
      <c r="J1602" s="103" t="str">
        <f>IF(ISNUMBER('Форма 1'!AA1602),'Форма 1'!$H1602*VLOOKUP('Форма 1'!$F1602,'Придельники с 2022'!$B$4:$X$28,'Форма 1'!AA$8),"")</f>
        <v/>
      </c>
      <c r="K1602" s="90"/>
      <c r="L1602" s="87"/>
      <c r="M1602" s="103" t="str">
        <f>IF(ISNUMBER('Форма 1'!AD1602),'Форма 1'!$H1602*VLOOKUP('Форма 1'!$F1602,'Придельники с 2022'!$B$4:$X$28,'Форма 1'!AD$8),"")</f>
        <v/>
      </c>
      <c r="N1602" s="103" t="str">
        <f>IF(ISBLANK('Форма 1'!$AE1602),"",IF('Форма 1'!$AE1602=1,'Форма 1'!$H1602*VLOOKUP('Форма 1'!$F1602,'Придельники с 2022'!$B$4:$X$28,'Форма 1'!$AE$8,0),IF('Форма 1'!$AE1602=2,'Форма 1'!$H1602*VLOOKUP('Форма 1'!$F1602,'Придельники с 2022'!$B$4:$X$28,13,0),IF('Форма 1'!$AE1602=3,'Форма 1'!$H1602*VLOOKUP('Форма 1'!$F1602,'Придельники с 2022'!$B$4:$X$28,12,0)))))</f>
        <v/>
      </c>
      <c r="O1602" s="103" t="str">
        <f>IF(ISNUMBER('Форма 1'!AF1602),'Форма 1'!$H1602*VLOOKUP('Форма 1'!$F1602,'Придельники с 2022'!$B$4:$X$28,'Форма 1'!AF$8),"")</f>
        <v/>
      </c>
      <c r="P1602" s="87">
        <f>280193.26+156699.67</f>
        <v>436892.93000000005</v>
      </c>
      <c r="Q1602" s="103" t="str">
        <f>IF(ISNUMBER('Форма 1'!AH1602),'Форма 1'!$H1602*VLOOKUP('Форма 1'!$F1602,'Придельники с 2022'!$B$4:$X$28,'Форма 1'!AH$8),"")</f>
        <v/>
      </c>
      <c r="R1602" s="103" t="str">
        <f>IF(ISNUMBER('Форма 1'!AI1602),'Форма 1'!$H1602*VLOOKUP('Форма 1'!$F1602,'Придельники с 2022'!$B$4:$X$28,'Форма 1'!AI$8),"")</f>
        <v/>
      </c>
      <c r="S1602" s="103" t="str">
        <f>IF(ISNUMBER('Форма 1'!AJ1602),'Форма 1'!$H1602*VLOOKUP('Форма 1'!$F1602,'Придельники с 2022'!$B$4:$X$28,'Форма 1'!AJ$8),"")</f>
        <v/>
      </c>
      <c r="T1602" s="87"/>
    </row>
    <row r="1603" spans="1:20">
      <c r="A1603" s="188">
        <f>A1600+1</f>
        <v>164</v>
      </c>
      <c r="B1603" s="189" t="s">
        <v>1657</v>
      </c>
      <c r="C1603" s="99">
        <f t="shared" si="134"/>
        <v>2900717.2320000003</v>
      </c>
      <c r="D1603" s="103" t="str">
        <f>IF(ISNUMBER('Форма 1'!U1603),'Форма 1'!$H1603*VLOOKUP('Форма 1'!$F1603,'Придельники с 2022'!$B$4:$X$28,'Форма 1'!U$8),"")</f>
        <v/>
      </c>
      <c r="E1603" s="103" t="str">
        <f>IF(ISNUMBER('Форма 1'!V1603),'Форма 1'!$H1603*VLOOKUP('Форма 1'!$F1603,'Придельники с 2022'!$B$4:$X$28,'Форма 1'!V$8),"")</f>
        <v/>
      </c>
      <c r="F1603" s="103" t="str">
        <f>IF(ISNUMBER('Форма 1'!W1603),'Форма 1'!$H1603*VLOOKUP('Форма 1'!$F1603,'Придельники с 2022'!$B$4:$X$28,'Форма 1'!W$8),"")</f>
        <v/>
      </c>
      <c r="G1603" s="103" t="str">
        <f>IF(ISNUMBER('Форма 1'!X1603),'Форма 1'!$H1603*VLOOKUP('Форма 1'!$F1603,'Придельники с 2022'!$B$4:$X$28,'Форма 1'!X$8),"")</f>
        <v/>
      </c>
      <c r="H1603" s="103" t="str">
        <f>IF(ISNUMBER('Форма 1'!Y1603),'Форма 1'!$H1603*VLOOKUP('Форма 1'!$F1603,'Придельники с 2022'!$B$4:$X$28,'Форма 1'!Y$8),"")</f>
        <v/>
      </c>
      <c r="I1603" s="103" t="str">
        <f>IF(ISNUMBER('Форма 1'!Z1603),'Форма 1'!$H1603*VLOOKUP('Форма 1'!$F1603,'Придельники с 2022'!$B$4:$X$28,'Форма 1'!Z$8),"")</f>
        <v/>
      </c>
      <c r="J1603" s="103" t="str">
        <f>IF(ISNUMBER('Форма 1'!AA1603),'Форма 1'!$H1603*VLOOKUP('Форма 1'!$F1603,'Придельники с 2022'!$B$4:$X$28,'Форма 1'!AA$8),"")</f>
        <v/>
      </c>
      <c r="K1603" s="90"/>
      <c r="L1603" s="87"/>
      <c r="M1603" s="103">
        <f>IF(ISNUMBER('Форма 1'!AD1603),'Форма 1'!$H1603*VLOOKUP('Форма 1'!$F1603,'Придельники с 2022'!$B$4:$X$28,'Форма 1'!AD$8),"")</f>
        <v>2900717.2320000003</v>
      </c>
      <c r="N1603" s="103" t="str">
        <f>IF(ISBLANK('Форма 1'!$AE1603),"",IF('Форма 1'!$AE1603=1,'Форма 1'!$H1603*VLOOKUP('Форма 1'!$F1603,'Придельники с 2022'!$B$4:$X$28,'Форма 1'!$AE$8,0),IF('Форма 1'!$AE1603=2,'Форма 1'!$H1603*VLOOKUP('Форма 1'!$F1603,'Придельники с 2022'!$B$4:$X$28,13,0),IF('Форма 1'!$AE1603=3,'Форма 1'!$H1603*VLOOKUP('Форма 1'!$F1603,'Придельники с 2022'!$B$4:$X$28,12,0)))))</f>
        <v/>
      </c>
      <c r="O1603" s="103" t="str">
        <f>IF(ISNUMBER('Форма 1'!AF1603),'Форма 1'!$H1603*VLOOKUP('Форма 1'!$F1603,'Придельники с 2022'!$B$4:$X$28,'Форма 1'!AF$8),"")</f>
        <v/>
      </c>
      <c r="P1603" s="87"/>
      <c r="Q1603" s="103" t="str">
        <f>IF(ISNUMBER('Форма 1'!AH1603),'Форма 1'!$H1603*VLOOKUP('Форма 1'!$F1603,'Придельники с 2022'!$B$4:$X$28,'Форма 1'!AH$8),"")</f>
        <v/>
      </c>
      <c r="R1603" s="103" t="str">
        <f>IF(ISNUMBER('Форма 1'!AI1603),'Форма 1'!$H1603*VLOOKUP('Форма 1'!$F1603,'Придельники с 2022'!$B$4:$X$28,'Форма 1'!AI$8),"")</f>
        <v/>
      </c>
      <c r="S1603" s="103" t="str">
        <f>IF(ISNUMBER('Форма 1'!AJ1603),'Форма 1'!$H1603*VLOOKUP('Форма 1'!$F1603,'Придельники с 2022'!$B$4:$X$28,'Форма 1'!AJ$8),"")</f>
        <v/>
      </c>
      <c r="T1603" s="87"/>
    </row>
    <row r="1604" spans="1:20">
      <c r="A1604" s="188">
        <f t="shared" si="133"/>
        <v>165</v>
      </c>
      <c r="B1604" s="189" t="s">
        <v>1658</v>
      </c>
      <c r="C1604" s="99">
        <f t="shared" si="134"/>
        <v>14600862.192000002</v>
      </c>
      <c r="D1604" s="103" t="str">
        <f>IF(ISNUMBER('Форма 1'!U1604),'Форма 1'!$H1604*VLOOKUP('Форма 1'!$F1604,'Придельники с 2022'!$B$4:$X$28,'Форма 1'!U$8),"")</f>
        <v/>
      </c>
      <c r="E1604" s="103" t="str">
        <f>IF(ISNUMBER('Форма 1'!V1604),'Форма 1'!$H1604*VLOOKUP('Форма 1'!$F1604,'Придельники с 2022'!$B$4:$X$28,'Форма 1'!V$8),"")</f>
        <v/>
      </c>
      <c r="F1604" s="103" t="str">
        <f>IF(ISNUMBER('Форма 1'!W1604),'Форма 1'!$H1604*VLOOKUP('Форма 1'!$F1604,'Придельники с 2022'!$B$4:$X$28,'Форма 1'!W$8),"")</f>
        <v/>
      </c>
      <c r="G1604" s="103" t="str">
        <f>IF(ISNUMBER('Форма 1'!X1604),'Форма 1'!$H1604*VLOOKUP('Форма 1'!$F1604,'Придельники с 2022'!$B$4:$X$28,'Форма 1'!X$8),"")</f>
        <v/>
      </c>
      <c r="H1604" s="103" t="str">
        <f>IF(ISNUMBER('Форма 1'!Y1604),'Форма 1'!$H1604*VLOOKUP('Форма 1'!$F1604,'Придельники с 2022'!$B$4:$X$28,'Форма 1'!Y$8),"")</f>
        <v/>
      </c>
      <c r="I1604" s="103" t="str">
        <f>IF(ISNUMBER('Форма 1'!Z1604),'Форма 1'!$H1604*VLOOKUP('Форма 1'!$F1604,'Придельники с 2022'!$B$4:$X$28,'Форма 1'!Z$8),"")</f>
        <v/>
      </c>
      <c r="J1604" s="103" t="str">
        <f>IF(ISNUMBER('Форма 1'!AA1604),'Форма 1'!$H1604*VLOOKUP('Форма 1'!$F1604,'Придельники с 2022'!$B$4:$X$28,'Форма 1'!AA$8),"")</f>
        <v/>
      </c>
      <c r="K1604" s="90"/>
      <c r="L1604" s="87"/>
      <c r="M1604" s="103">
        <f>IF(ISNUMBER('Форма 1'!AD1604),'Форма 1'!$H1604*VLOOKUP('Форма 1'!$F1604,'Придельники с 2022'!$B$4:$X$28,'Форма 1'!AD$8),"")</f>
        <v>14600862.192000002</v>
      </c>
      <c r="N1604" s="103" t="str">
        <f>IF(ISBLANK('Форма 1'!$AE1604),"",IF('Форма 1'!$AE1604=1,'Форма 1'!$H1604*VLOOKUP('Форма 1'!$F1604,'Придельники с 2022'!$B$4:$X$28,'Форма 1'!$AE$8,0),IF('Форма 1'!$AE1604=2,'Форма 1'!$H1604*VLOOKUP('Форма 1'!$F1604,'Придельники с 2022'!$B$4:$X$28,13,0),IF('Форма 1'!$AE1604=3,'Форма 1'!$H1604*VLOOKUP('Форма 1'!$F1604,'Придельники с 2022'!$B$4:$X$28,12,0)))))</f>
        <v/>
      </c>
      <c r="O1604" s="103" t="str">
        <f>IF(ISNUMBER('Форма 1'!AF1604),'Форма 1'!$H1604*VLOOKUP('Форма 1'!$F1604,'Придельники с 2022'!$B$4:$X$28,'Форма 1'!AF$8),"")</f>
        <v/>
      </c>
      <c r="P1604" s="87"/>
      <c r="Q1604" s="103" t="str">
        <f>IF(ISNUMBER('Форма 1'!AH1604),'Форма 1'!$H1604*VLOOKUP('Форма 1'!$F1604,'Придельники с 2022'!$B$4:$X$28,'Форма 1'!AH$8),"")</f>
        <v/>
      </c>
      <c r="R1604" s="103" t="str">
        <f>IF(ISNUMBER('Форма 1'!AI1604),'Форма 1'!$H1604*VLOOKUP('Форма 1'!$F1604,'Придельники с 2022'!$B$4:$X$28,'Форма 1'!AI$8),"")</f>
        <v/>
      </c>
      <c r="S1604" s="103" t="str">
        <f>IF(ISNUMBER('Форма 1'!AJ1604),'Форма 1'!$H1604*VLOOKUP('Форма 1'!$F1604,'Придельники с 2022'!$B$4:$X$28,'Форма 1'!AJ$8),"")</f>
        <v/>
      </c>
      <c r="T1604" s="87"/>
    </row>
    <row r="1605" spans="1:20">
      <c r="A1605" s="188">
        <f t="shared" si="133"/>
        <v>166</v>
      </c>
      <c r="B1605" s="189" t="s">
        <v>1659</v>
      </c>
      <c r="C1605" s="99">
        <f t="shared" si="134"/>
        <v>5557017.8399999999</v>
      </c>
      <c r="D1605" s="103" t="str">
        <f>IF(ISNUMBER('Форма 1'!U1605),'Форма 1'!$H1605*VLOOKUP('Форма 1'!$F1605,'Придельники с 2022'!$B$4:$X$28,'Форма 1'!U$8),"")</f>
        <v/>
      </c>
      <c r="E1605" s="103" t="str">
        <f>IF(ISNUMBER('Форма 1'!V1605),'Форма 1'!$H1605*VLOOKUP('Форма 1'!$F1605,'Придельники с 2022'!$B$4:$X$28,'Форма 1'!V$8),"")</f>
        <v/>
      </c>
      <c r="F1605" s="103" t="str">
        <f>IF(ISNUMBER('Форма 1'!W1605),'Форма 1'!$H1605*VLOOKUP('Форма 1'!$F1605,'Придельники с 2022'!$B$4:$X$28,'Форма 1'!W$8),"")</f>
        <v/>
      </c>
      <c r="G1605" s="103" t="str">
        <f>IF(ISNUMBER('Форма 1'!X1605),'Форма 1'!$H1605*VLOOKUP('Форма 1'!$F1605,'Придельники с 2022'!$B$4:$X$28,'Форма 1'!X$8),"")</f>
        <v/>
      </c>
      <c r="H1605" s="103" t="str">
        <f>IF(ISNUMBER('Форма 1'!Y1605),'Форма 1'!$H1605*VLOOKUP('Форма 1'!$F1605,'Придельники с 2022'!$B$4:$X$28,'Форма 1'!Y$8),"")</f>
        <v/>
      </c>
      <c r="I1605" s="103" t="str">
        <f>IF(ISNUMBER('Форма 1'!Z1605),'Форма 1'!$H1605*VLOOKUP('Форма 1'!$F1605,'Придельники с 2022'!$B$4:$X$28,'Форма 1'!Z$8),"")</f>
        <v/>
      </c>
      <c r="J1605" s="103" t="str">
        <f>IF(ISNUMBER('Форма 1'!AA1605),'Форма 1'!$H1605*VLOOKUP('Форма 1'!$F1605,'Придельники с 2022'!$B$4:$X$28,'Форма 1'!AA$8),"")</f>
        <v/>
      </c>
      <c r="K1605" s="90">
        <v>2</v>
      </c>
      <c r="L1605" s="87">
        <f>2778508.92*K1605</f>
        <v>5557017.8399999999</v>
      </c>
      <c r="M1605" s="103" t="str">
        <f>IF(ISNUMBER('Форма 1'!AD1605),'Форма 1'!$H1605*VLOOKUP('Форма 1'!$F1605,'Придельники с 2022'!$B$4:$X$28,'Форма 1'!AD$8),"")</f>
        <v/>
      </c>
      <c r="N1605" s="103" t="str">
        <f>IF(ISBLANK('Форма 1'!$AE1605),"",IF('Форма 1'!$AE1605=1,'Форма 1'!$H1605*VLOOKUP('Форма 1'!$F1605,'Придельники с 2022'!$B$4:$X$28,'Форма 1'!$AE$8,0),IF('Форма 1'!$AE1605=2,'Форма 1'!$H1605*VLOOKUP('Форма 1'!$F1605,'Придельники с 2022'!$B$4:$X$28,13,0),IF('Форма 1'!$AE1605=3,'Форма 1'!$H1605*VLOOKUP('Форма 1'!$F1605,'Придельники с 2022'!$B$4:$X$28,12,0)))))</f>
        <v/>
      </c>
      <c r="O1605" s="103" t="str">
        <f>IF(ISNUMBER('Форма 1'!AF1605),'Форма 1'!$H1605*VLOOKUP('Форма 1'!$F1605,'Придельники с 2022'!$B$4:$X$28,'Форма 1'!AF$8),"")</f>
        <v/>
      </c>
      <c r="P1605" s="87"/>
      <c r="Q1605" s="103" t="str">
        <f>IF(ISNUMBER('Форма 1'!AH1605),'Форма 1'!$H1605*VLOOKUP('Форма 1'!$F1605,'Придельники с 2022'!$B$4:$X$28,'Форма 1'!AH$8),"")</f>
        <v/>
      </c>
      <c r="R1605" s="103" t="str">
        <f>IF(ISNUMBER('Форма 1'!AI1605),'Форма 1'!$H1605*VLOOKUP('Форма 1'!$F1605,'Придельники с 2022'!$B$4:$X$28,'Форма 1'!AI$8),"")</f>
        <v/>
      </c>
      <c r="S1605" s="103" t="str">
        <f>IF(ISNUMBER('Форма 1'!AJ1605),'Форма 1'!$H1605*VLOOKUP('Форма 1'!$F1605,'Придельники с 2022'!$B$4:$X$28,'Форма 1'!AJ$8),"")</f>
        <v/>
      </c>
      <c r="T1605" s="87"/>
    </row>
    <row r="1606" spans="1:20">
      <c r="A1606" s="188">
        <f t="shared" si="133"/>
        <v>167</v>
      </c>
      <c r="B1606" s="189" t="s">
        <v>1660</v>
      </c>
      <c r="C1606" s="99">
        <f t="shared" si="134"/>
        <v>35195706.799999997</v>
      </c>
      <c r="D1606" s="103" t="str">
        <f>IF(ISNUMBER('Форма 1'!U1606),'Форма 1'!$H1606*VLOOKUP('Форма 1'!$F1606,'Придельники с 2022'!$B$4:$X$28,'Форма 1'!U$8),"")</f>
        <v/>
      </c>
      <c r="E1606" s="103" t="str">
        <f>IF(ISNUMBER('Форма 1'!V1606),'Форма 1'!$H1606*VLOOKUP('Форма 1'!$F1606,'Придельники с 2022'!$B$4:$X$28,'Форма 1'!V$8),"")</f>
        <v/>
      </c>
      <c r="F1606" s="103" t="str">
        <f>IF(ISNUMBER('Форма 1'!W1606),'Форма 1'!$H1606*VLOOKUP('Форма 1'!$F1606,'Придельники с 2022'!$B$4:$X$28,'Форма 1'!W$8),"")</f>
        <v/>
      </c>
      <c r="G1606" s="103" t="str">
        <f>IF(ISNUMBER('Форма 1'!X1606),'Форма 1'!$H1606*VLOOKUP('Форма 1'!$F1606,'Придельники с 2022'!$B$4:$X$28,'Форма 1'!X$8),"")</f>
        <v/>
      </c>
      <c r="H1606" s="103" t="str">
        <f>IF(ISNUMBER('Форма 1'!Y1606),'Форма 1'!$H1606*VLOOKUP('Форма 1'!$F1606,'Придельники с 2022'!$B$4:$X$28,'Форма 1'!Y$8),"")</f>
        <v/>
      </c>
      <c r="I1606" s="103" t="str">
        <f>IF(ISNUMBER('Форма 1'!Z1606),'Форма 1'!$H1606*VLOOKUP('Форма 1'!$F1606,'Придельники с 2022'!$B$4:$X$28,'Форма 1'!Z$8),"")</f>
        <v/>
      </c>
      <c r="J1606" s="103" t="str">
        <f>IF(ISNUMBER('Форма 1'!AA1606),'Форма 1'!$H1606*VLOOKUP('Форма 1'!$F1606,'Придельники с 2022'!$B$4:$X$28,'Форма 1'!AA$8),"")</f>
        <v/>
      </c>
      <c r="K1606" s="90"/>
      <c r="L1606" s="87"/>
      <c r="M1606" s="103" t="str">
        <f>IF(ISNUMBER('Форма 1'!AD1606),'Форма 1'!$H1606*VLOOKUP('Форма 1'!$F1606,'Придельники с 2022'!$B$4:$X$28,'Форма 1'!AD$8),"")</f>
        <v/>
      </c>
      <c r="N1606" s="103">
        <f>IF(ISBLANK('Форма 1'!$AE1606),"",IF('Форма 1'!$AE1606=1,'Форма 1'!$H1606*VLOOKUP('Форма 1'!$F1606,'Придельники с 2022'!$B$4:$X$28,'Форма 1'!$AE$8,0),IF('Форма 1'!$AE1606=2,'Форма 1'!$H1606*VLOOKUP('Форма 1'!$F1606,'Придельники с 2022'!$B$4:$X$28,13,0),IF('Форма 1'!$AE1606=3,'Форма 1'!$H1606*VLOOKUP('Форма 1'!$F1606,'Придельники с 2022'!$B$4:$X$28,12,0)))))</f>
        <v>35195706.799999997</v>
      </c>
      <c r="O1606" s="103" t="str">
        <f>IF(ISNUMBER('Форма 1'!AF1606),'Форма 1'!$H1606*VLOOKUP('Форма 1'!$F1606,'Придельники с 2022'!$B$4:$X$28,'Форма 1'!AF$8),"")</f>
        <v/>
      </c>
      <c r="P1606" s="87"/>
      <c r="Q1606" s="103" t="str">
        <f>IF(ISNUMBER('Форма 1'!AH1606),'Форма 1'!$H1606*VLOOKUP('Форма 1'!$F1606,'Придельники с 2022'!$B$4:$X$28,'Форма 1'!AH$8),"")</f>
        <v/>
      </c>
      <c r="R1606" s="103" t="str">
        <f>IF(ISNUMBER('Форма 1'!AI1606),'Форма 1'!$H1606*VLOOKUP('Форма 1'!$F1606,'Придельники с 2022'!$B$4:$X$28,'Форма 1'!AI$8),"")</f>
        <v/>
      </c>
      <c r="S1606" s="103" t="str">
        <f>IF(ISNUMBER('Форма 1'!AJ1606),'Форма 1'!$H1606*VLOOKUP('Форма 1'!$F1606,'Придельники с 2022'!$B$4:$X$28,'Форма 1'!AJ$8),"")</f>
        <v/>
      </c>
      <c r="T1606" s="87"/>
    </row>
    <row r="1607" spans="1:20">
      <c r="A1607" s="188">
        <f t="shared" si="133"/>
        <v>168</v>
      </c>
      <c r="B1607" s="189" t="s">
        <v>1661</v>
      </c>
      <c r="C1607" s="99">
        <f t="shared" si="134"/>
        <v>15000000</v>
      </c>
      <c r="D1607" s="103" t="str">
        <f>IF(ISNUMBER('Форма 1'!U1607),'Форма 1'!$H1607*VLOOKUP('Форма 1'!$F1607,'Придельники с 2022'!$B$4:$X$28,'Форма 1'!U$8),"")</f>
        <v/>
      </c>
      <c r="E1607" s="103" t="str">
        <f>IF(ISNUMBER('Форма 1'!V1607),'Форма 1'!$H1607*VLOOKUP('Форма 1'!$F1607,'Придельники с 2022'!$B$4:$X$28,'Форма 1'!V$8),"")</f>
        <v/>
      </c>
      <c r="F1607" s="103" t="str">
        <f>IF(ISNUMBER('Форма 1'!W1607),'Форма 1'!$H1607*VLOOKUP('Форма 1'!$F1607,'Придельники с 2022'!$B$4:$X$28,'Форма 1'!W$8),"")</f>
        <v/>
      </c>
      <c r="G1607" s="103" t="str">
        <f>IF(ISNUMBER('Форма 1'!X1607),'Форма 1'!$H1607*VLOOKUP('Форма 1'!$F1607,'Придельники с 2022'!$B$4:$X$28,'Форма 1'!X$8),"")</f>
        <v/>
      </c>
      <c r="H1607" s="103" t="str">
        <f>IF(ISNUMBER('Форма 1'!Y1607),'Форма 1'!$H1607*VLOOKUP('Форма 1'!$F1607,'Придельники с 2022'!$B$4:$X$28,'Форма 1'!Y$8),"")</f>
        <v/>
      </c>
      <c r="I1607" s="103" t="str">
        <f>IF(ISNUMBER('Форма 1'!Z1607),'Форма 1'!$H1607*VLOOKUP('Форма 1'!$F1607,'Придельники с 2022'!$B$4:$X$28,'Форма 1'!Z$8),"")</f>
        <v/>
      </c>
      <c r="J1607" s="103" t="str">
        <f>IF(ISNUMBER('Форма 1'!AA1607),'Форма 1'!$H1607*VLOOKUP('Форма 1'!$F1607,'Придельники с 2022'!$B$4:$X$28,'Форма 1'!AA$8),"")</f>
        <v/>
      </c>
      <c r="K1607" s="90"/>
      <c r="L1607" s="87"/>
      <c r="M1607" s="103" t="str">
        <f>IF(ISNUMBER('Форма 1'!AD1607),'Форма 1'!$H1607*VLOOKUP('Форма 1'!$F1607,'Придельники с 2022'!$B$4:$X$28,'Форма 1'!AD$8),"")</f>
        <v/>
      </c>
      <c r="N1607" s="103">
        <f>SUM('Форма 1'!M1607:O1607)</f>
        <v>15000000</v>
      </c>
      <c r="O1607" s="103" t="str">
        <f>IF(ISNUMBER('Форма 1'!AF1607),'Форма 1'!$H1607*VLOOKUP('Форма 1'!$F1607,'Придельники с 2022'!$B$4:$X$28,'Форма 1'!AF$8),"")</f>
        <v/>
      </c>
      <c r="P1607" s="87"/>
      <c r="Q1607" s="103" t="str">
        <f>IF(ISNUMBER('Форма 1'!AH1607),'Форма 1'!$H1607*VLOOKUP('Форма 1'!$F1607,'Придельники с 2022'!$B$4:$X$28,'Форма 1'!AH$8),"")</f>
        <v/>
      </c>
      <c r="R1607" s="103" t="str">
        <f>IF(ISNUMBER('Форма 1'!AI1607),'Форма 1'!$H1607*VLOOKUP('Форма 1'!$F1607,'Придельники с 2022'!$B$4:$X$28,'Форма 1'!AI$8),"")</f>
        <v/>
      </c>
      <c r="S1607" s="103" t="str">
        <f>IF(ISNUMBER('Форма 1'!AJ1607),'Форма 1'!$H1607*VLOOKUP('Форма 1'!$F1607,'Придельники с 2022'!$B$4:$X$28,'Форма 1'!AJ$8),"")</f>
        <v/>
      </c>
      <c r="T1607" s="87"/>
    </row>
    <row r="1608" spans="1:20">
      <c r="A1608" s="188">
        <f t="shared" ref="A1608:A1676" si="135">A1607+1</f>
        <v>169</v>
      </c>
      <c r="B1608" s="189" t="s">
        <v>1662</v>
      </c>
      <c r="C1608" s="99">
        <f t="shared" si="134"/>
        <v>17027718.735999998</v>
      </c>
      <c r="D1608" s="103" t="str">
        <f>IF(ISNUMBER('Форма 1'!U1608),'Форма 1'!$H1608*VLOOKUP('Форма 1'!$F1608,'Придельники с 2022'!$B$4:$X$28,'Форма 1'!U$8),"")</f>
        <v/>
      </c>
      <c r="E1608" s="103" t="str">
        <f>IF(ISNUMBER('Форма 1'!V1608),'Форма 1'!$H1608*VLOOKUP('Форма 1'!$F1608,'Придельники с 2022'!$B$4:$X$28,'Форма 1'!V$8),"")</f>
        <v/>
      </c>
      <c r="F1608" s="103" t="str">
        <f>IF(ISNUMBER('Форма 1'!W1608),'Форма 1'!$H1608*VLOOKUP('Форма 1'!$F1608,'Придельники с 2022'!$B$4:$X$28,'Форма 1'!W$8),"")</f>
        <v/>
      </c>
      <c r="G1608" s="103" t="str">
        <f>IF(ISNUMBER('Форма 1'!X1608),'Форма 1'!$H1608*VLOOKUP('Форма 1'!$F1608,'Придельники с 2022'!$B$4:$X$28,'Форма 1'!X$8),"")</f>
        <v/>
      </c>
      <c r="H1608" s="103" t="str">
        <f>IF(ISNUMBER('Форма 1'!Y1608),'Форма 1'!$H1608*VLOOKUP('Форма 1'!$F1608,'Придельники с 2022'!$B$4:$X$28,'Форма 1'!Y$8),"")</f>
        <v/>
      </c>
      <c r="I1608" s="103" t="str">
        <f>IF(ISNUMBER('Форма 1'!Z1608),'Форма 1'!$H1608*VLOOKUP('Форма 1'!$F1608,'Придельники с 2022'!$B$4:$X$28,'Форма 1'!Z$8),"")</f>
        <v/>
      </c>
      <c r="J1608" s="103" t="str">
        <f>IF(ISNUMBER('Форма 1'!AA1608),'Форма 1'!$H1608*VLOOKUP('Форма 1'!$F1608,'Придельники с 2022'!$B$4:$X$28,'Форма 1'!AA$8),"")</f>
        <v/>
      </c>
      <c r="K1608" s="90"/>
      <c r="L1608" s="87"/>
      <c r="M1608" s="103" t="str">
        <f>IF(ISNUMBER('Форма 1'!AD1608),'Форма 1'!$H1608*VLOOKUP('Форма 1'!$F1608,'Придельники с 2022'!$B$4:$X$28,'Форма 1'!AD$8),"")</f>
        <v/>
      </c>
      <c r="N1608" s="103">
        <f>IF(ISBLANK('Форма 1'!$AE1608),"",IF('Форма 1'!$AE1608=1,'Форма 1'!$H1608*VLOOKUP('Форма 1'!$F1608,'Придельники с 2022'!$B$4:$X$28,'Форма 1'!$AE$8,0),IF('Форма 1'!$AE1608=2,'Форма 1'!$H1608*VLOOKUP('Форма 1'!$F1608,'Придельники с 2022'!$B$4:$X$28,13,0),IF('Форма 1'!$AE1608=3,'Форма 1'!$H1608*VLOOKUP('Форма 1'!$F1608,'Придельники с 2022'!$B$4:$X$28,12,0)))))</f>
        <v>17027718.735999998</v>
      </c>
      <c r="O1608" s="103" t="str">
        <f>IF(ISNUMBER('Форма 1'!AF1608),'Форма 1'!$H1608*VLOOKUP('Форма 1'!$F1608,'Придельники с 2022'!$B$4:$X$28,'Форма 1'!AF$8),"")</f>
        <v/>
      </c>
      <c r="P1608" s="87"/>
      <c r="Q1608" s="103" t="str">
        <f>IF(ISNUMBER('Форма 1'!AH1608),'Форма 1'!$H1608*VLOOKUP('Форма 1'!$F1608,'Придельники с 2022'!$B$4:$X$28,'Форма 1'!AH$8),"")</f>
        <v/>
      </c>
      <c r="R1608" s="103" t="str">
        <f>IF(ISNUMBER('Форма 1'!AI1608),'Форма 1'!$H1608*VLOOKUP('Форма 1'!$F1608,'Придельники с 2022'!$B$4:$X$28,'Форма 1'!AI$8),"")</f>
        <v/>
      </c>
      <c r="S1608" s="103" t="str">
        <f>IF(ISNUMBER('Форма 1'!AJ1608),'Форма 1'!$H1608*VLOOKUP('Форма 1'!$F1608,'Придельники с 2022'!$B$4:$X$28,'Форма 1'!AJ$8),"")</f>
        <v/>
      </c>
      <c r="T1608" s="87"/>
    </row>
    <row r="1609" spans="1:20">
      <c r="A1609" s="188">
        <f t="shared" si="135"/>
        <v>170</v>
      </c>
      <c r="B1609" s="189" t="s">
        <v>1663</v>
      </c>
      <c r="C1609" s="99">
        <f t="shared" si="134"/>
        <v>131897706.40799999</v>
      </c>
      <c r="D1609" s="103">
        <f>IF(ISNUMBER('Форма 1'!U1609),'Форма 1'!$H1609*VLOOKUP('Форма 1'!$F1609,'Придельники с 2022'!$B$4:$X$28,'Форма 1'!U$8),"")</f>
        <v>8140586.6880000001</v>
      </c>
      <c r="E1609" s="103" t="str">
        <f>IF(ISNUMBER('Форма 1'!V1609),'Форма 1'!$H1609*VLOOKUP('Форма 1'!$F1609,'Придельники с 2022'!$B$4:$X$28,'Форма 1'!V$8),"")</f>
        <v/>
      </c>
      <c r="F1609" s="103" t="str">
        <f>IF(ISNUMBER('Форма 1'!W1609),'Форма 1'!$H1609*VLOOKUP('Форма 1'!$F1609,'Придельники с 2022'!$B$4:$X$28,'Форма 1'!W$8),"")</f>
        <v/>
      </c>
      <c r="G1609" s="103" t="str">
        <f>IF(ISNUMBER('Форма 1'!X1609),'Форма 1'!$H1609*VLOOKUP('Форма 1'!$F1609,'Придельники с 2022'!$B$4:$X$28,'Форма 1'!X$8),"")</f>
        <v/>
      </c>
      <c r="H1609" s="103" t="str">
        <f>IF(ISNUMBER('Форма 1'!Y1609),'Форма 1'!$H1609*VLOOKUP('Форма 1'!$F1609,'Придельники с 2022'!$B$4:$X$28,'Форма 1'!Y$8),"")</f>
        <v/>
      </c>
      <c r="I1609" s="103" t="str">
        <f>IF(ISNUMBER('Форма 1'!Z1609),'Форма 1'!$H1609*VLOOKUP('Форма 1'!$F1609,'Придельники с 2022'!$B$4:$X$28,'Форма 1'!Z$8),"")</f>
        <v/>
      </c>
      <c r="J1609" s="103" t="str">
        <f>IF(ISNUMBER('Форма 1'!AA1609),'Форма 1'!$H1609*VLOOKUP('Форма 1'!$F1609,'Придельники с 2022'!$B$4:$X$28,'Форма 1'!AA$8),"")</f>
        <v/>
      </c>
      <c r="K1609" s="90"/>
      <c r="L1609" s="87"/>
      <c r="M1609" s="103" t="str">
        <f>IF(ISNUMBER('Форма 1'!AD1609),'Форма 1'!$H1609*VLOOKUP('Форма 1'!$F1609,'Придельники с 2022'!$B$4:$X$28,'Форма 1'!AD$8),"")</f>
        <v/>
      </c>
      <c r="N1609" s="103">
        <f>IF(ISBLANK('Форма 1'!$AE1609),"",IF('Форма 1'!$AE1609=1,'Форма 1'!$H1609*VLOOKUP('Форма 1'!$F1609,'Придельники с 2022'!$B$4:$X$28,'Форма 1'!$AE$8,0),IF('Форма 1'!$AE1609=2,'Форма 1'!$H1609*VLOOKUP('Форма 1'!$F1609,'Придельники с 2022'!$B$4:$X$28,13,0),IF('Форма 1'!$AE1609=3,'Форма 1'!$H1609*VLOOKUP('Форма 1'!$F1609,'Придельники с 2022'!$B$4:$X$28,12,0)))))</f>
        <v>123757119.72</v>
      </c>
      <c r="O1609" s="103" t="str">
        <f>IF(ISNUMBER('Форма 1'!AF1609),'Форма 1'!$H1609*VLOOKUP('Форма 1'!$F1609,'Придельники с 2022'!$B$4:$X$28,'Форма 1'!AF$8),"")</f>
        <v/>
      </c>
      <c r="P1609" s="87"/>
      <c r="Q1609" s="103" t="str">
        <f>IF(ISNUMBER('Форма 1'!AH1609),'Форма 1'!$H1609*VLOOKUP('Форма 1'!$F1609,'Придельники с 2022'!$B$4:$X$28,'Форма 1'!AH$8),"")</f>
        <v/>
      </c>
      <c r="R1609" s="103" t="str">
        <f>IF(ISNUMBER('Форма 1'!AI1609),'Форма 1'!$H1609*VLOOKUP('Форма 1'!$F1609,'Придельники с 2022'!$B$4:$X$28,'Форма 1'!AI$8),"")</f>
        <v/>
      </c>
      <c r="S1609" s="103" t="str">
        <f>IF(ISNUMBER('Форма 1'!AJ1609),'Форма 1'!$H1609*VLOOKUP('Форма 1'!$F1609,'Придельники с 2022'!$B$4:$X$28,'Форма 1'!AJ$8),"")</f>
        <v/>
      </c>
      <c r="T1609" s="87"/>
    </row>
    <row r="1610" spans="1:20">
      <c r="A1610" s="188">
        <f t="shared" si="135"/>
        <v>171</v>
      </c>
      <c r="B1610" s="189" t="s">
        <v>1664</v>
      </c>
      <c r="C1610" s="99">
        <f t="shared" si="134"/>
        <v>3771273.33</v>
      </c>
      <c r="D1610" s="103" t="str">
        <f>IF(ISNUMBER('Форма 1'!U1610),'Форма 1'!$H1610*VLOOKUP('Форма 1'!$F1610,'Придельники с 2022'!$B$4:$X$28,'Форма 1'!U$8),"")</f>
        <v/>
      </c>
      <c r="E1610" s="103" t="str">
        <f>IF(ISNUMBER('Форма 1'!V1610),'Форма 1'!$H1610*VLOOKUP('Форма 1'!$F1610,'Придельники с 2022'!$B$4:$X$28,'Форма 1'!V$8),"")</f>
        <v/>
      </c>
      <c r="F1610" s="103" t="str">
        <f>IF(ISNUMBER('Форма 1'!W1610),'Форма 1'!$H1610*VLOOKUP('Форма 1'!$F1610,'Придельники с 2022'!$B$4:$X$28,'Форма 1'!W$8),"")</f>
        <v/>
      </c>
      <c r="G1610" s="103" t="str">
        <f>IF(ISNUMBER('Форма 1'!X1610),'Форма 1'!$H1610*VLOOKUP('Форма 1'!$F1610,'Придельники с 2022'!$B$4:$X$28,'Форма 1'!X$8),"")</f>
        <v/>
      </c>
      <c r="H1610" s="103" t="str">
        <f>IF(ISNUMBER('Форма 1'!Y1610),'Форма 1'!$H1610*VLOOKUP('Форма 1'!$F1610,'Придельники с 2022'!$B$4:$X$28,'Форма 1'!Y$8),"")</f>
        <v/>
      </c>
      <c r="I1610" s="103" t="str">
        <f>IF(ISNUMBER('Форма 1'!Z1610),'Форма 1'!$H1610*VLOOKUP('Форма 1'!$F1610,'Придельники с 2022'!$B$4:$X$28,'Форма 1'!Z$8),"")</f>
        <v/>
      </c>
      <c r="J1610" s="103" t="str">
        <f>IF(ISNUMBER('Форма 1'!AA1610),'Форма 1'!$H1610*VLOOKUP('Форма 1'!$F1610,'Придельники с 2022'!$B$4:$X$28,'Форма 1'!AA$8),"")</f>
        <v/>
      </c>
      <c r="K1610" s="90"/>
      <c r="L1610" s="87"/>
      <c r="M1610" s="103" t="str">
        <f>IF(ISNUMBER('Форма 1'!AD1610),'Форма 1'!$H1610*VLOOKUP('Форма 1'!$F1610,'Придельники с 2022'!$B$4:$X$28,'Форма 1'!AD$8),"")</f>
        <v/>
      </c>
      <c r="N1610" s="103" t="str">
        <f>IF(ISBLANK('Форма 1'!$AE1610),"",IF('Форма 1'!$AE1610=1,'Форма 1'!$H1610*VLOOKUP('Форма 1'!$F1610,'Придельники с 2022'!$B$4:$X$28,'Форма 1'!$AE$8,0),IF('Форма 1'!$AE1610=2,'Форма 1'!$H1610*VLOOKUP('Форма 1'!$F1610,'Придельники с 2022'!$B$4:$X$28,13,0),IF('Форма 1'!$AE1610=3,'Форма 1'!$H1610*VLOOKUP('Форма 1'!$F1610,'Придельники с 2022'!$B$4:$X$28,12,0)))))</f>
        <v/>
      </c>
      <c r="O1610" s="103" t="str">
        <f>IF(ISNUMBER('Форма 1'!AF1610),'Форма 1'!$H1610*VLOOKUP('Форма 1'!$F1610,'Придельники с 2022'!$B$4:$X$28,'Форма 1'!AF$8),"")</f>
        <v/>
      </c>
      <c r="P1610" s="87"/>
      <c r="Q1610" s="103">
        <f>IF(ISNUMBER('Форма 1'!AH1610),'Форма 1'!$H1610*VLOOKUP('Форма 1'!$F1610,'Придельники с 2022'!$B$4:$X$28,'Форма 1'!AH$8),"")</f>
        <v>3771273.33</v>
      </c>
      <c r="R1610" s="103" t="str">
        <f>IF(ISNUMBER('Форма 1'!AI1610),'Форма 1'!$H1610*VLOOKUP('Форма 1'!$F1610,'Придельники с 2022'!$B$4:$X$28,'Форма 1'!AI$8),"")</f>
        <v/>
      </c>
      <c r="S1610" s="103" t="str">
        <f>IF(ISNUMBER('Форма 1'!AJ1610),'Форма 1'!$H1610*VLOOKUP('Форма 1'!$F1610,'Придельники с 2022'!$B$4:$X$28,'Форма 1'!AJ$8),"")</f>
        <v/>
      </c>
      <c r="T1610" s="87"/>
    </row>
    <row r="1611" spans="1:20">
      <c r="A1611" s="188">
        <f t="shared" si="135"/>
        <v>172</v>
      </c>
      <c r="B1611" s="189" t="s">
        <v>1665</v>
      </c>
      <c r="C1611" s="99">
        <f t="shared" si="134"/>
        <v>3436699.8599999994</v>
      </c>
      <c r="D1611" s="103" t="str">
        <f>IF(ISNUMBER('Форма 1'!U1611),'Форма 1'!$H1611*VLOOKUP('Форма 1'!$F1611,'Придельники с 2022'!$B$4:$X$28,'Форма 1'!U$8),"")</f>
        <v/>
      </c>
      <c r="E1611" s="103" t="str">
        <f>IF(ISNUMBER('Форма 1'!V1611),'Форма 1'!$H1611*VLOOKUP('Форма 1'!$F1611,'Придельники с 2022'!$B$4:$X$28,'Форма 1'!V$8),"")</f>
        <v/>
      </c>
      <c r="F1611" s="103" t="str">
        <f>IF(ISNUMBER('Форма 1'!W1611),'Форма 1'!$H1611*VLOOKUP('Форма 1'!$F1611,'Придельники с 2022'!$B$4:$X$28,'Форма 1'!W$8),"")</f>
        <v/>
      </c>
      <c r="G1611" s="103" t="str">
        <f>IF(ISNUMBER('Форма 1'!X1611),'Форма 1'!$H1611*VLOOKUP('Форма 1'!$F1611,'Придельники с 2022'!$B$4:$X$28,'Форма 1'!X$8),"")</f>
        <v/>
      </c>
      <c r="H1611" s="103" t="str">
        <f>IF(ISNUMBER('Форма 1'!Y1611),'Форма 1'!$H1611*VLOOKUP('Форма 1'!$F1611,'Придельники с 2022'!$B$4:$X$28,'Форма 1'!Y$8),"")</f>
        <v/>
      </c>
      <c r="I1611" s="103" t="str">
        <f>IF(ISNUMBER('Форма 1'!Z1611),'Форма 1'!$H1611*VLOOKUP('Форма 1'!$F1611,'Придельники с 2022'!$B$4:$X$28,'Форма 1'!Z$8),"")</f>
        <v/>
      </c>
      <c r="J1611" s="103" t="str">
        <f>IF(ISNUMBER('Форма 1'!AA1611),'Форма 1'!$H1611*VLOOKUP('Форма 1'!$F1611,'Придельники с 2022'!$B$4:$X$28,'Форма 1'!AA$8),"")</f>
        <v/>
      </c>
      <c r="K1611" s="90"/>
      <c r="L1611" s="87"/>
      <c r="M1611" s="103" t="str">
        <f>IF(ISNUMBER('Форма 1'!AD1611),'Форма 1'!$H1611*VLOOKUP('Форма 1'!$F1611,'Придельники с 2022'!$B$4:$X$28,'Форма 1'!AD$8),"")</f>
        <v/>
      </c>
      <c r="N1611" s="103" t="str">
        <f>IF(ISBLANK('Форма 1'!$AE1611),"",IF('Форма 1'!$AE1611=1,'Форма 1'!$H1611*VLOOKUP('Форма 1'!$F1611,'Придельники с 2022'!$B$4:$X$28,'Форма 1'!$AE$8,0),IF('Форма 1'!$AE1611=2,'Форма 1'!$H1611*VLOOKUP('Форма 1'!$F1611,'Придельники с 2022'!$B$4:$X$28,13,0),IF('Форма 1'!$AE1611=3,'Форма 1'!$H1611*VLOOKUP('Форма 1'!$F1611,'Придельники с 2022'!$B$4:$X$28,12,0)))))</f>
        <v/>
      </c>
      <c r="O1611" s="103" t="str">
        <f>IF(ISNUMBER('Форма 1'!AF1611),'Форма 1'!$H1611*VLOOKUP('Форма 1'!$F1611,'Придельники с 2022'!$B$4:$X$28,'Форма 1'!AF$8),"")</f>
        <v/>
      </c>
      <c r="P1611" s="87"/>
      <c r="Q1611" s="103">
        <f>IF(ISNUMBER('Форма 1'!AH1611),'Форма 1'!$H1611*VLOOKUP('Форма 1'!$F1611,'Придельники с 2022'!$B$4:$X$28,'Форма 1'!AH$8),"")</f>
        <v>3436699.8599999994</v>
      </c>
      <c r="R1611" s="103" t="str">
        <f>IF(ISNUMBER('Форма 1'!AI1611),'Форма 1'!$H1611*VLOOKUP('Форма 1'!$F1611,'Придельники с 2022'!$B$4:$X$28,'Форма 1'!AI$8),"")</f>
        <v/>
      </c>
      <c r="S1611" s="103" t="str">
        <f>IF(ISNUMBER('Форма 1'!AJ1611),'Форма 1'!$H1611*VLOOKUP('Форма 1'!$F1611,'Придельники с 2022'!$B$4:$X$28,'Форма 1'!AJ$8),"")</f>
        <v/>
      </c>
      <c r="T1611" s="87"/>
    </row>
    <row r="1612" spans="1:20">
      <c r="A1612" s="188">
        <f t="shared" si="135"/>
        <v>173</v>
      </c>
      <c r="B1612" s="189" t="s">
        <v>1666</v>
      </c>
      <c r="C1612" s="99">
        <f t="shared" si="134"/>
        <v>3032491.7699999996</v>
      </c>
      <c r="D1612" s="103" t="str">
        <f>IF(ISNUMBER('Форма 1'!U1612),'Форма 1'!$H1612*VLOOKUP('Форма 1'!$F1612,'Придельники с 2022'!$B$4:$X$28,'Форма 1'!U$8),"")</f>
        <v/>
      </c>
      <c r="E1612" s="103" t="str">
        <f>IF(ISNUMBER('Форма 1'!V1612),'Форма 1'!$H1612*VLOOKUP('Форма 1'!$F1612,'Придельники с 2022'!$B$4:$X$28,'Форма 1'!V$8),"")</f>
        <v/>
      </c>
      <c r="F1612" s="103" t="str">
        <f>IF(ISNUMBER('Форма 1'!W1612),'Форма 1'!$H1612*VLOOKUP('Форма 1'!$F1612,'Придельники с 2022'!$B$4:$X$28,'Форма 1'!W$8),"")</f>
        <v/>
      </c>
      <c r="G1612" s="103" t="str">
        <f>IF(ISNUMBER('Форма 1'!X1612),'Форма 1'!$H1612*VLOOKUP('Форма 1'!$F1612,'Придельники с 2022'!$B$4:$X$28,'Форма 1'!X$8),"")</f>
        <v/>
      </c>
      <c r="H1612" s="103" t="str">
        <f>IF(ISNUMBER('Форма 1'!Y1612),'Форма 1'!$H1612*VLOOKUP('Форма 1'!$F1612,'Придельники с 2022'!$B$4:$X$28,'Форма 1'!Y$8),"")</f>
        <v/>
      </c>
      <c r="I1612" s="103" t="str">
        <f>IF(ISNUMBER('Форма 1'!Z1612),'Форма 1'!$H1612*VLOOKUP('Форма 1'!$F1612,'Придельники с 2022'!$B$4:$X$28,'Форма 1'!Z$8),"")</f>
        <v/>
      </c>
      <c r="J1612" s="103" t="str">
        <f>IF(ISNUMBER('Форма 1'!AA1612),'Форма 1'!$H1612*VLOOKUP('Форма 1'!$F1612,'Придельники с 2022'!$B$4:$X$28,'Форма 1'!AA$8),"")</f>
        <v/>
      </c>
      <c r="K1612" s="90"/>
      <c r="L1612" s="87"/>
      <c r="M1612" s="103" t="str">
        <f>IF(ISNUMBER('Форма 1'!AD1612),'Форма 1'!$H1612*VLOOKUP('Форма 1'!$F1612,'Придельники с 2022'!$B$4:$X$28,'Форма 1'!AD$8),"")</f>
        <v/>
      </c>
      <c r="N1612" s="103" t="str">
        <f>IF(ISBLANK('Форма 1'!$AE1612),"",IF('Форма 1'!$AE1612=1,'Форма 1'!$H1612*VLOOKUP('Форма 1'!$F1612,'Придельники с 2022'!$B$4:$X$28,'Форма 1'!$AE$8,0),IF('Форма 1'!$AE1612=2,'Форма 1'!$H1612*VLOOKUP('Форма 1'!$F1612,'Придельники с 2022'!$B$4:$X$28,13,0),IF('Форма 1'!$AE1612=3,'Форма 1'!$H1612*VLOOKUP('Форма 1'!$F1612,'Придельники с 2022'!$B$4:$X$28,12,0)))))</f>
        <v/>
      </c>
      <c r="O1612" s="103" t="str">
        <f>IF(ISNUMBER('Форма 1'!AF1612),'Форма 1'!$H1612*VLOOKUP('Форма 1'!$F1612,'Придельники с 2022'!$B$4:$X$28,'Форма 1'!AF$8),"")</f>
        <v/>
      </c>
      <c r="P1612" s="87"/>
      <c r="Q1612" s="103">
        <f>IF(ISNUMBER('Форма 1'!AH1612),'Форма 1'!$H1612*VLOOKUP('Форма 1'!$F1612,'Придельники с 2022'!$B$4:$X$28,'Форма 1'!AH$8),"")</f>
        <v>3032491.7699999996</v>
      </c>
      <c r="R1612" s="103" t="str">
        <f>IF(ISNUMBER('Форма 1'!AI1612),'Форма 1'!$H1612*VLOOKUP('Форма 1'!$F1612,'Придельники с 2022'!$B$4:$X$28,'Форма 1'!AI$8),"")</f>
        <v/>
      </c>
      <c r="S1612" s="103" t="str">
        <f>IF(ISNUMBER('Форма 1'!AJ1612),'Форма 1'!$H1612*VLOOKUP('Форма 1'!$F1612,'Придельники с 2022'!$B$4:$X$28,'Форма 1'!AJ$8),"")</f>
        <v/>
      </c>
      <c r="T1612" s="87"/>
    </row>
    <row r="1613" spans="1:20">
      <c r="A1613" s="188">
        <f t="shared" si="135"/>
        <v>174</v>
      </c>
      <c r="B1613" s="189" t="s">
        <v>1667</v>
      </c>
      <c r="C1613" s="99">
        <f t="shared" si="134"/>
        <v>25006580.280000001</v>
      </c>
      <c r="D1613" s="103" t="str">
        <f>IF(ISNUMBER('Форма 1'!U1613),'Форма 1'!$H1613*VLOOKUP('Форма 1'!$F1613,'Придельники с 2022'!$B$4:$X$28,'Форма 1'!U$8),"")</f>
        <v/>
      </c>
      <c r="E1613" s="103" t="str">
        <f>IF(ISNUMBER('Форма 1'!V1613),'Форма 1'!$H1613*VLOOKUP('Форма 1'!$F1613,'Придельники с 2022'!$B$4:$X$28,'Форма 1'!V$8),"")</f>
        <v/>
      </c>
      <c r="F1613" s="103" t="str">
        <f>IF(ISNUMBER('Форма 1'!W1613),'Форма 1'!$H1613*VLOOKUP('Форма 1'!$F1613,'Придельники с 2022'!$B$4:$X$28,'Форма 1'!W$8),"")</f>
        <v/>
      </c>
      <c r="G1613" s="103" t="str">
        <f>IF(ISNUMBER('Форма 1'!X1613),'Форма 1'!$H1613*VLOOKUP('Форма 1'!$F1613,'Придельники с 2022'!$B$4:$X$28,'Форма 1'!X$8),"")</f>
        <v/>
      </c>
      <c r="H1613" s="103" t="str">
        <f>IF(ISNUMBER('Форма 1'!Y1613),'Форма 1'!$H1613*VLOOKUP('Форма 1'!$F1613,'Придельники с 2022'!$B$4:$X$28,'Форма 1'!Y$8),"")</f>
        <v/>
      </c>
      <c r="I1613" s="103" t="str">
        <f>IF(ISNUMBER('Форма 1'!Z1613),'Форма 1'!$H1613*VLOOKUP('Форма 1'!$F1613,'Придельники с 2022'!$B$4:$X$28,'Форма 1'!Z$8),"")</f>
        <v/>
      </c>
      <c r="J1613" s="103" t="str">
        <f>IF(ISNUMBER('Форма 1'!AA1613),'Форма 1'!$H1613*VLOOKUP('Форма 1'!$F1613,'Придельники с 2022'!$B$4:$X$28,'Форма 1'!AA$8),"")</f>
        <v/>
      </c>
      <c r="K1613" s="90">
        <v>9</v>
      </c>
      <c r="L1613" s="87">
        <f>2778508.92*K1613</f>
        <v>25006580.280000001</v>
      </c>
      <c r="M1613" s="103" t="str">
        <f>IF(ISNUMBER('Форма 1'!AD1613),'Форма 1'!$H1613*VLOOKUP('Форма 1'!$F1613,'Придельники с 2022'!$B$4:$X$28,'Форма 1'!AD$8),"")</f>
        <v/>
      </c>
      <c r="N1613" s="103" t="str">
        <f>IF(ISBLANK('Форма 1'!$AE1613),"",IF('Форма 1'!$AE1613=1,'Форма 1'!$H1613*VLOOKUP('Форма 1'!$F1613,'Придельники с 2022'!$B$4:$X$28,'Форма 1'!$AE$8,0),IF('Форма 1'!$AE1613=2,'Форма 1'!$H1613*VLOOKUP('Форма 1'!$F1613,'Придельники с 2022'!$B$4:$X$28,13,0),IF('Форма 1'!$AE1613=3,'Форма 1'!$H1613*VLOOKUP('Форма 1'!$F1613,'Придельники с 2022'!$B$4:$X$28,12,0)))))</f>
        <v/>
      </c>
      <c r="O1613" s="103" t="str">
        <f>IF(ISNUMBER('Форма 1'!AF1613),'Форма 1'!$H1613*VLOOKUP('Форма 1'!$F1613,'Придельники с 2022'!$B$4:$X$28,'Форма 1'!AF$8),"")</f>
        <v/>
      </c>
      <c r="P1613" s="87"/>
      <c r="Q1613" s="103" t="str">
        <f>IF(ISNUMBER('Форма 1'!AH1613),'Форма 1'!$H1613*VLOOKUP('Форма 1'!$F1613,'Придельники с 2022'!$B$4:$X$28,'Форма 1'!AH$8),"")</f>
        <v/>
      </c>
      <c r="R1613" s="103" t="str">
        <f>IF(ISNUMBER('Форма 1'!AI1613),'Форма 1'!$H1613*VLOOKUP('Форма 1'!$F1613,'Придельники с 2022'!$B$4:$X$28,'Форма 1'!AI$8),"")</f>
        <v/>
      </c>
      <c r="S1613" s="103" t="str">
        <f>IF(ISNUMBER('Форма 1'!AJ1613),'Форма 1'!$H1613*VLOOKUP('Форма 1'!$F1613,'Придельники с 2022'!$B$4:$X$28,'Форма 1'!AJ$8),"")</f>
        <v/>
      </c>
      <c r="T1613" s="87"/>
    </row>
    <row r="1614" spans="1:20">
      <c r="A1614" s="188">
        <f t="shared" si="135"/>
        <v>175</v>
      </c>
      <c r="B1614" s="189" t="s">
        <v>1668</v>
      </c>
      <c r="C1614" s="99">
        <f t="shared" si="134"/>
        <v>16671053.52</v>
      </c>
      <c r="D1614" s="103" t="str">
        <f>IF(ISNUMBER('Форма 1'!U1614),'Форма 1'!$H1614*VLOOKUP('Форма 1'!$F1614,'Придельники с 2022'!$B$4:$X$28,'Форма 1'!U$8),"")</f>
        <v/>
      </c>
      <c r="E1614" s="103" t="str">
        <f>IF(ISNUMBER('Форма 1'!V1614),'Форма 1'!$H1614*VLOOKUP('Форма 1'!$F1614,'Придельники с 2022'!$B$4:$X$28,'Форма 1'!V$8),"")</f>
        <v/>
      </c>
      <c r="F1614" s="103" t="str">
        <f>IF(ISNUMBER('Форма 1'!W1614),'Форма 1'!$H1614*VLOOKUP('Форма 1'!$F1614,'Придельники с 2022'!$B$4:$X$28,'Форма 1'!W$8),"")</f>
        <v/>
      </c>
      <c r="G1614" s="103" t="str">
        <f>IF(ISNUMBER('Форма 1'!X1614),'Форма 1'!$H1614*VLOOKUP('Форма 1'!$F1614,'Придельники с 2022'!$B$4:$X$28,'Форма 1'!X$8),"")</f>
        <v/>
      </c>
      <c r="H1614" s="103" t="str">
        <f>IF(ISNUMBER('Форма 1'!Y1614),'Форма 1'!$H1614*VLOOKUP('Форма 1'!$F1614,'Придельники с 2022'!$B$4:$X$28,'Форма 1'!Y$8),"")</f>
        <v/>
      </c>
      <c r="I1614" s="103" t="str">
        <f>IF(ISNUMBER('Форма 1'!Z1614),'Форма 1'!$H1614*VLOOKUP('Форма 1'!$F1614,'Придельники с 2022'!$B$4:$X$28,'Форма 1'!Z$8),"")</f>
        <v/>
      </c>
      <c r="J1614" s="103" t="str">
        <f>IF(ISNUMBER('Форма 1'!AA1614),'Форма 1'!$H1614*VLOOKUP('Форма 1'!$F1614,'Придельники с 2022'!$B$4:$X$28,'Форма 1'!AA$8),"")</f>
        <v/>
      </c>
      <c r="K1614" s="90">
        <v>6</v>
      </c>
      <c r="L1614" s="87">
        <f>2778508.92*K1614</f>
        <v>16671053.52</v>
      </c>
      <c r="M1614" s="103" t="str">
        <f>IF(ISNUMBER('Форма 1'!AD1614),'Форма 1'!$H1614*VLOOKUP('Форма 1'!$F1614,'Придельники с 2022'!$B$4:$X$28,'Форма 1'!AD$8),"")</f>
        <v/>
      </c>
      <c r="N1614" s="103" t="str">
        <f>IF(ISBLANK('Форма 1'!$AE1614),"",IF('Форма 1'!$AE1614=1,'Форма 1'!$H1614*VLOOKUP('Форма 1'!$F1614,'Придельники с 2022'!$B$4:$X$28,'Форма 1'!$AE$8,0),IF('Форма 1'!$AE1614=2,'Форма 1'!$H1614*VLOOKUP('Форма 1'!$F1614,'Придельники с 2022'!$B$4:$X$28,13,0),IF('Форма 1'!$AE1614=3,'Форма 1'!$H1614*VLOOKUP('Форма 1'!$F1614,'Придельники с 2022'!$B$4:$X$28,12,0)))))</f>
        <v/>
      </c>
      <c r="O1614" s="103" t="str">
        <f>IF(ISNUMBER('Форма 1'!AF1614),'Форма 1'!$H1614*VLOOKUP('Форма 1'!$F1614,'Придельники с 2022'!$B$4:$X$28,'Форма 1'!AF$8),"")</f>
        <v/>
      </c>
      <c r="P1614" s="88"/>
      <c r="Q1614" s="103" t="str">
        <f>IF(ISNUMBER('Форма 1'!AH1614),'Форма 1'!$H1614*VLOOKUP('Форма 1'!$F1614,'Придельники с 2022'!$B$4:$X$28,'Форма 1'!AH$8),"")</f>
        <v/>
      </c>
      <c r="R1614" s="103" t="str">
        <f>IF(ISNUMBER('Форма 1'!AI1614),'Форма 1'!$H1614*VLOOKUP('Форма 1'!$F1614,'Придельники с 2022'!$B$4:$X$28,'Форма 1'!AI$8),"")</f>
        <v/>
      </c>
      <c r="S1614" s="103" t="str">
        <f>IF(ISNUMBER('Форма 1'!AJ1614),'Форма 1'!$H1614*VLOOKUP('Форма 1'!$F1614,'Придельники с 2022'!$B$4:$X$28,'Форма 1'!AJ$8),"")</f>
        <v/>
      </c>
      <c r="T1614" s="87"/>
    </row>
    <row r="1615" spans="1:20">
      <c r="A1615" s="188">
        <f t="shared" si="135"/>
        <v>176</v>
      </c>
      <c r="B1615" s="189" t="s">
        <v>1669</v>
      </c>
      <c r="C1615" s="99">
        <f t="shared" si="134"/>
        <v>1624248.899</v>
      </c>
      <c r="D1615" s="103">
        <f>IF(ISNUMBER('Форма 1'!U1615),'Форма 1'!$H1615*VLOOKUP('Форма 1'!$F1615,'Придельники с 2022'!$B$4:$X$28,'Форма 1'!U$8),"")</f>
        <v>1624248.899</v>
      </c>
      <c r="E1615" s="103" t="str">
        <f>IF(ISNUMBER('Форма 1'!V1615),'Форма 1'!$H1615*VLOOKUP('Форма 1'!$F1615,'Придельники с 2022'!$B$4:$X$28,'Форма 1'!V$8),"")</f>
        <v/>
      </c>
      <c r="F1615" s="103" t="str">
        <f>IF(ISNUMBER('Форма 1'!W1615),'Форма 1'!$H1615*VLOOKUP('Форма 1'!$F1615,'Придельники с 2022'!$B$4:$X$28,'Форма 1'!W$8),"")</f>
        <v/>
      </c>
      <c r="G1615" s="103" t="str">
        <f>IF(ISNUMBER('Форма 1'!X1615),'Форма 1'!$H1615*VLOOKUP('Форма 1'!$F1615,'Придельники с 2022'!$B$4:$X$28,'Форма 1'!X$8),"")</f>
        <v/>
      </c>
      <c r="H1615" s="103" t="str">
        <f>IF(ISNUMBER('Форма 1'!Y1615),'Форма 1'!$H1615*VLOOKUP('Форма 1'!$F1615,'Придельники с 2022'!$B$4:$X$28,'Форма 1'!Y$8),"")</f>
        <v/>
      </c>
      <c r="I1615" s="103" t="str">
        <f>IF(ISNUMBER('Форма 1'!Z1615),'Форма 1'!$H1615*VLOOKUP('Форма 1'!$F1615,'Придельники с 2022'!$B$4:$X$28,'Форма 1'!Z$8),"")</f>
        <v/>
      </c>
      <c r="J1615" s="103" t="str">
        <f>IF(ISNUMBER('Форма 1'!AA1615),'Форма 1'!$H1615*VLOOKUP('Форма 1'!$F1615,'Придельники с 2022'!$B$4:$X$28,'Форма 1'!AA$8),"")</f>
        <v/>
      </c>
      <c r="K1615" s="90"/>
      <c r="L1615" s="87"/>
      <c r="M1615" s="103" t="str">
        <f>IF(ISNUMBER('Форма 1'!AD1615),'Форма 1'!$H1615*VLOOKUP('Форма 1'!$F1615,'Придельники с 2022'!$B$4:$X$28,'Форма 1'!AD$8),"")</f>
        <v/>
      </c>
      <c r="N1615" s="103" t="str">
        <f>IF(ISBLANK('Форма 1'!$AE1615),"",IF('Форма 1'!$AE1615=1,'Форма 1'!$H1615*VLOOKUP('Форма 1'!$F1615,'Придельники с 2022'!$B$4:$X$28,'Форма 1'!$AE$8,0),IF('Форма 1'!$AE1615=2,'Форма 1'!$H1615*VLOOKUP('Форма 1'!$F1615,'Придельники с 2022'!$B$4:$X$28,13,0),IF('Форма 1'!$AE1615=3,'Форма 1'!$H1615*VLOOKUP('Форма 1'!$F1615,'Придельники с 2022'!$B$4:$X$28,12,0)))))</f>
        <v/>
      </c>
      <c r="O1615" s="103" t="str">
        <f>IF(ISNUMBER('Форма 1'!AF1615),'Форма 1'!$H1615*VLOOKUP('Форма 1'!$F1615,'Придельники с 2022'!$B$4:$X$28,'Форма 1'!AF$8),"")</f>
        <v/>
      </c>
      <c r="P1615" s="87"/>
      <c r="Q1615" s="103" t="str">
        <f>IF(ISNUMBER('Форма 1'!AH1615),'Форма 1'!$H1615*VLOOKUP('Форма 1'!$F1615,'Придельники с 2022'!$B$4:$X$28,'Форма 1'!AH$8),"")</f>
        <v/>
      </c>
      <c r="R1615" s="103" t="str">
        <f>IF(ISNUMBER('Форма 1'!AI1615),'Форма 1'!$H1615*VLOOKUP('Форма 1'!$F1615,'Придельники с 2022'!$B$4:$X$28,'Форма 1'!AI$8),"")</f>
        <v/>
      </c>
      <c r="S1615" s="103" t="str">
        <f>IF(ISNUMBER('Форма 1'!AJ1615),'Форма 1'!$H1615*VLOOKUP('Форма 1'!$F1615,'Придельники с 2022'!$B$4:$X$28,'Форма 1'!AJ$8),"")</f>
        <v/>
      </c>
      <c r="T1615" s="87"/>
    </row>
    <row r="1616" spans="1:20">
      <c r="A1616" s="188">
        <f t="shared" si="135"/>
        <v>177</v>
      </c>
      <c r="B1616" s="189" t="s">
        <v>1670</v>
      </c>
      <c r="C1616" s="99">
        <f t="shared" si="134"/>
        <v>1601074.2930000001</v>
      </c>
      <c r="D1616" s="103">
        <f>IF(ISNUMBER('Форма 1'!U1616),'Форма 1'!$H1616*VLOOKUP('Форма 1'!$F1616,'Придельники с 2022'!$B$4:$X$28,'Форма 1'!U$8),"")</f>
        <v>1601074.2930000001</v>
      </c>
      <c r="E1616" s="103" t="str">
        <f>IF(ISNUMBER('Форма 1'!V1616),'Форма 1'!$H1616*VLOOKUP('Форма 1'!$F1616,'Придельники с 2022'!$B$4:$X$28,'Форма 1'!V$8),"")</f>
        <v/>
      </c>
      <c r="F1616" s="103" t="str">
        <f>IF(ISNUMBER('Форма 1'!W1616),'Форма 1'!$H1616*VLOOKUP('Форма 1'!$F1616,'Придельники с 2022'!$B$4:$X$28,'Форма 1'!W$8),"")</f>
        <v/>
      </c>
      <c r="G1616" s="103" t="str">
        <f>IF(ISNUMBER('Форма 1'!X1616),'Форма 1'!$H1616*VLOOKUP('Форма 1'!$F1616,'Придельники с 2022'!$B$4:$X$28,'Форма 1'!X$8),"")</f>
        <v/>
      </c>
      <c r="H1616" s="103" t="str">
        <f>IF(ISNUMBER('Форма 1'!Y1616),'Форма 1'!$H1616*VLOOKUP('Форма 1'!$F1616,'Придельники с 2022'!$B$4:$X$28,'Форма 1'!Y$8),"")</f>
        <v/>
      </c>
      <c r="I1616" s="103" t="str">
        <f>IF(ISNUMBER('Форма 1'!Z1616),'Форма 1'!$H1616*VLOOKUP('Форма 1'!$F1616,'Придельники с 2022'!$B$4:$X$28,'Форма 1'!Z$8),"")</f>
        <v/>
      </c>
      <c r="J1616" s="103" t="str">
        <f>IF(ISNUMBER('Форма 1'!AA1616),'Форма 1'!$H1616*VLOOKUP('Форма 1'!$F1616,'Придельники с 2022'!$B$4:$X$28,'Форма 1'!AA$8),"")</f>
        <v/>
      </c>
      <c r="K1616" s="90"/>
      <c r="L1616" s="87"/>
      <c r="M1616" s="103" t="str">
        <f>IF(ISNUMBER('Форма 1'!AD1616),'Форма 1'!$H1616*VLOOKUP('Форма 1'!$F1616,'Придельники с 2022'!$B$4:$X$28,'Форма 1'!AD$8),"")</f>
        <v/>
      </c>
      <c r="N1616" s="103" t="str">
        <f>IF(ISBLANK('Форма 1'!$AE1616),"",IF('Форма 1'!$AE1616=1,'Форма 1'!$H1616*VLOOKUP('Форма 1'!$F1616,'Придельники с 2022'!$B$4:$X$28,'Форма 1'!$AE$8,0),IF('Форма 1'!$AE1616=2,'Форма 1'!$H1616*VLOOKUP('Форма 1'!$F1616,'Придельники с 2022'!$B$4:$X$28,13,0),IF('Форма 1'!$AE1616=3,'Форма 1'!$H1616*VLOOKUP('Форма 1'!$F1616,'Придельники с 2022'!$B$4:$X$28,12,0)))))</f>
        <v/>
      </c>
      <c r="O1616" s="103" t="str">
        <f>IF(ISNUMBER('Форма 1'!AF1616),'Форма 1'!$H1616*VLOOKUP('Форма 1'!$F1616,'Придельники с 2022'!$B$4:$X$28,'Форма 1'!AF$8),"")</f>
        <v/>
      </c>
      <c r="P1616" s="87"/>
      <c r="Q1616" s="103" t="str">
        <f>IF(ISNUMBER('Форма 1'!AH1616),'Форма 1'!$H1616*VLOOKUP('Форма 1'!$F1616,'Придельники с 2022'!$B$4:$X$28,'Форма 1'!AH$8),"")</f>
        <v/>
      </c>
      <c r="R1616" s="103" t="str">
        <f>IF(ISNUMBER('Форма 1'!AI1616),'Форма 1'!$H1616*VLOOKUP('Форма 1'!$F1616,'Придельники с 2022'!$B$4:$X$28,'Форма 1'!AI$8),"")</f>
        <v/>
      </c>
      <c r="S1616" s="103" t="str">
        <f>IF(ISNUMBER('Форма 1'!AJ1616),'Форма 1'!$H1616*VLOOKUP('Форма 1'!$F1616,'Придельники с 2022'!$B$4:$X$28,'Форма 1'!AJ$8),"")</f>
        <v/>
      </c>
      <c r="T1616" s="87"/>
    </row>
    <row r="1617" spans="1:20">
      <c r="A1617" s="188">
        <f t="shared" si="135"/>
        <v>178</v>
      </c>
      <c r="B1617" s="189" t="s">
        <v>1671</v>
      </c>
      <c r="C1617" s="99">
        <f t="shared" si="134"/>
        <v>1004949.12</v>
      </c>
      <c r="D1617" s="103" t="str">
        <f>IF(ISNUMBER('Форма 1'!U1617),'Форма 1'!$H1617*VLOOKUP('Форма 1'!$F1617,'Придельники с 2022'!$B$4:$X$28,'Форма 1'!U$8),"")</f>
        <v/>
      </c>
      <c r="E1617" s="103" t="str">
        <f>IF(ISNUMBER('Форма 1'!V1617),'Форма 1'!$H1617*VLOOKUP('Форма 1'!$F1617,'Придельники с 2022'!$B$4:$X$28,'Форма 1'!V$8),"")</f>
        <v/>
      </c>
      <c r="F1617" s="103" t="str">
        <f>IF(ISNUMBER('Форма 1'!W1617),'Форма 1'!$H1617*VLOOKUP('Форма 1'!$F1617,'Придельники с 2022'!$B$4:$X$28,'Форма 1'!W$8),"")</f>
        <v/>
      </c>
      <c r="G1617" s="103">
        <f>IF(ISNUMBER('Форма 1'!X1617),'Форма 1'!$H1617*VLOOKUP('Форма 1'!$F1617,'Придельники с 2022'!$B$4:$X$28,'Форма 1'!X$8),"")</f>
        <v>1004949.12</v>
      </c>
      <c r="H1617" s="103" t="str">
        <f>IF(ISNUMBER('Форма 1'!Y1617),'Форма 1'!$H1617*VLOOKUP('Форма 1'!$F1617,'Придельники с 2022'!$B$4:$X$28,'Форма 1'!Y$8),"")</f>
        <v/>
      </c>
      <c r="I1617" s="103" t="str">
        <f>IF(ISNUMBER('Форма 1'!Z1617),'Форма 1'!$H1617*VLOOKUP('Форма 1'!$F1617,'Придельники с 2022'!$B$4:$X$28,'Форма 1'!Z$8),"")</f>
        <v/>
      </c>
      <c r="J1617" s="103" t="str">
        <f>IF(ISNUMBER('Форма 1'!AA1617),'Форма 1'!$H1617*VLOOKUP('Форма 1'!$F1617,'Придельники с 2022'!$B$4:$X$28,'Форма 1'!AA$8),"")</f>
        <v/>
      </c>
      <c r="K1617" s="90"/>
      <c r="L1617" s="87"/>
      <c r="M1617" s="103" t="str">
        <f>IF(ISNUMBER('Форма 1'!AD1617),'Форма 1'!$H1617*VLOOKUP('Форма 1'!$F1617,'Придельники с 2022'!$B$4:$X$28,'Форма 1'!AD$8),"")</f>
        <v/>
      </c>
      <c r="N1617" s="103" t="str">
        <f>IF(ISBLANK('Форма 1'!$AE1617),"",IF('Форма 1'!$AE1617=1,'Форма 1'!$H1617*VLOOKUP('Форма 1'!$F1617,'Придельники с 2022'!$B$4:$X$28,'Форма 1'!$AE$8,0),IF('Форма 1'!$AE1617=2,'Форма 1'!$H1617*VLOOKUP('Форма 1'!$F1617,'Придельники с 2022'!$B$4:$X$28,13,0),IF('Форма 1'!$AE1617=3,'Форма 1'!$H1617*VLOOKUP('Форма 1'!$F1617,'Придельники с 2022'!$B$4:$X$28,12,0)))))</f>
        <v/>
      </c>
      <c r="O1617" s="103" t="str">
        <f>IF(ISNUMBER('Форма 1'!AF1617),'Форма 1'!$H1617*VLOOKUP('Форма 1'!$F1617,'Придельники с 2022'!$B$4:$X$28,'Форма 1'!AF$8),"")</f>
        <v/>
      </c>
      <c r="P1617" s="87"/>
      <c r="Q1617" s="103" t="str">
        <f>IF(ISNUMBER('Форма 1'!AH1617),'Форма 1'!$H1617*VLOOKUP('Форма 1'!$F1617,'Придельники с 2022'!$B$4:$X$28,'Форма 1'!AH$8),"")</f>
        <v/>
      </c>
      <c r="R1617" s="103" t="str">
        <f>IF(ISNUMBER('Форма 1'!AI1617),'Форма 1'!$H1617*VLOOKUP('Форма 1'!$F1617,'Придельники с 2022'!$B$4:$X$28,'Форма 1'!AI$8),"")</f>
        <v/>
      </c>
      <c r="S1617" s="103" t="str">
        <f>IF(ISNUMBER('Форма 1'!AJ1617),'Форма 1'!$H1617*VLOOKUP('Форма 1'!$F1617,'Придельники с 2022'!$B$4:$X$28,'Форма 1'!AJ$8),"")</f>
        <v/>
      </c>
      <c r="T1617" s="87"/>
    </row>
    <row r="1618" spans="1:20">
      <c r="A1618" s="188">
        <f t="shared" si="135"/>
        <v>179</v>
      </c>
      <c r="B1618" s="189" t="s">
        <v>1672</v>
      </c>
      <c r="C1618" s="99">
        <f t="shared" si="134"/>
        <v>1565681.6</v>
      </c>
      <c r="D1618" s="103" t="str">
        <f>IF(ISNUMBER('Форма 1'!U1618),'Форма 1'!$H1618*VLOOKUP('Форма 1'!$F1618,'Придельники с 2022'!$B$4:$X$28,'Форма 1'!U$8),"")</f>
        <v/>
      </c>
      <c r="E1618" s="103" t="str">
        <f>IF(ISNUMBER('Форма 1'!V1618),'Форма 1'!$H1618*VLOOKUP('Форма 1'!$F1618,'Придельники с 2022'!$B$4:$X$28,'Форма 1'!V$8),"")</f>
        <v/>
      </c>
      <c r="F1618" s="103" t="str">
        <f>IF(ISNUMBER('Форма 1'!W1618),'Форма 1'!$H1618*VLOOKUP('Форма 1'!$F1618,'Придельники с 2022'!$B$4:$X$28,'Форма 1'!W$8),"")</f>
        <v/>
      </c>
      <c r="G1618" s="103">
        <f>IF(ISNUMBER('Форма 1'!X1618),'Форма 1'!$H1618*VLOOKUP('Форма 1'!$F1618,'Придельники с 2022'!$B$4:$X$28,'Форма 1'!X$8),"")</f>
        <v>1565681.6</v>
      </c>
      <c r="H1618" s="103" t="str">
        <f>IF(ISNUMBER('Форма 1'!Y1618),'Форма 1'!$H1618*VLOOKUP('Форма 1'!$F1618,'Придельники с 2022'!$B$4:$X$28,'Форма 1'!Y$8),"")</f>
        <v/>
      </c>
      <c r="I1618" s="103" t="str">
        <f>IF(ISNUMBER('Форма 1'!Z1618),'Форма 1'!$H1618*VLOOKUP('Форма 1'!$F1618,'Придельники с 2022'!$B$4:$X$28,'Форма 1'!Z$8),"")</f>
        <v/>
      </c>
      <c r="J1618" s="103" t="str">
        <f>IF(ISNUMBER('Форма 1'!AA1618),'Форма 1'!$H1618*VLOOKUP('Форма 1'!$F1618,'Придельники с 2022'!$B$4:$X$28,'Форма 1'!AA$8),"")</f>
        <v/>
      </c>
      <c r="K1618" s="90"/>
      <c r="L1618" s="87"/>
      <c r="M1618" s="103" t="str">
        <f>IF(ISNUMBER('Форма 1'!AD1618),'Форма 1'!$H1618*VLOOKUP('Форма 1'!$F1618,'Придельники с 2022'!$B$4:$X$28,'Форма 1'!AD$8),"")</f>
        <v/>
      </c>
      <c r="N1618" s="103" t="str">
        <f>IF(ISBLANK('Форма 1'!$AE1618),"",IF('Форма 1'!$AE1618=1,'Форма 1'!$H1618*VLOOKUP('Форма 1'!$F1618,'Придельники с 2022'!$B$4:$X$28,'Форма 1'!$AE$8,0),IF('Форма 1'!$AE1618=2,'Форма 1'!$H1618*VLOOKUP('Форма 1'!$F1618,'Придельники с 2022'!$B$4:$X$28,13,0),IF('Форма 1'!$AE1618=3,'Форма 1'!$H1618*VLOOKUP('Форма 1'!$F1618,'Придельники с 2022'!$B$4:$X$28,12,0)))))</f>
        <v/>
      </c>
      <c r="O1618" s="103" t="str">
        <f>IF(ISNUMBER('Форма 1'!AF1618),'Форма 1'!$H1618*VLOOKUP('Форма 1'!$F1618,'Придельники с 2022'!$B$4:$X$28,'Форма 1'!AF$8),"")</f>
        <v/>
      </c>
      <c r="P1618" s="87"/>
      <c r="Q1618" s="103" t="str">
        <f>IF(ISNUMBER('Форма 1'!AH1618),'Форма 1'!$H1618*VLOOKUP('Форма 1'!$F1618,'Придельники с 2022'!$B$4:$X$28,'Форма 1'!AH$8),"")</f>
        <v/>
      </c>
      <c r="R1618" s="103" t="str">
        <f>IF(ISNUMBER('Форма 1'!AI1618),'Форма 1'!$H1618*VLOOKUP('Форма 1'!$F1618,'Придельники с 2022'!$B$4:$X$28,'Форма 1'!AI$8),"")</f>
        <v/>
      </c>
      <c r="S1618" s="103" t="str">
        <f>IF(ISNUMBER('Форма 1'!AJ1618),'Форма 1'!$H1618*VLOOKUP('Форма 1'!$F1618,'Придельники с 2022'!$B$4:$X$28,'Форма 1'!AJ$8),"")</f>
        <v/>
      </c>
      <c r="T1618" s="87"/>
    </row>
    <row r="1619" spans="1:20">
      <c r="A1619" s="188">
        <f t="shared" si="135"/>
        <v>180</v>
      </c>
      <c r="B1619" s="189" t="s">
        <v>1673</v>
      </c>
      <c r="C1619" s="99">
        <f t="shared" si="134"/>
        <v>11419013.891999999</v>
      </c>
      <c r="D1619" s="103" t="str">
        <f>IF(ISNUMBER('Форма 1'!U1619),'Форма 1'!$H1619*VLOOKUP('Форма 1'!$F1619,'Придельники с 2022'!$B$4:$X$28,'Форма 1'!U$8),"")</f>
        <v/>
      </c>
      <c r="E1619" s="103">
        <f>IF(ISNUMBER('Форма 1'!V1619),'Форма 1'!$H1619*VLOOKUP('Форма 1'!$F1619,'Придельники с 2022'!$B$4:$X$28,'Форма 1'!V$8),"")</f>
        <v>11419013.891999999</v>
      </c>
      <c r="F1619" s="103" t="str">
        <f>IF(ISNUMBER('Форма 1'!W1619),'Форма 1'!$H1619*VLOOKUP('Форма 1'!$F1619,'Придельники с 2022'!$B$4:$X$28,'Форма 1'!W$8),"")</f>
        <v/>
      </c>
      <c r="G1619" s="103" t="str">
        <f>IF(ISNUMBER('Форма 1'!X1619),'Форма 1'!$H1619*VLOOKUP('Форма 1'!$F1619,'Придельники с 2022'!$B$4:$X$28,'Форма 1'!X$8),"")</f>
        <v/>
      </c>
      <c r="H1619" s="103" t="str">
        <f>IF(ISNUMBER('Форма 1'!Y1619),'Форма 1'!$H1619*VLOOKUP('Форма 1'!$F1619,'Придельники с 2022'!$B$4:$X$28,'Форма 1'!Y$8),"")</f>
        <v/>
      </c>
      <c r="I1619" s="103" t="str">
        <f>IF(ISNUMBER('Форма 1'!Z1619),'Форма 1'!$H1619*VLOOKUP('Форма 1'!$F1619,'Придельники с 2022'!$B$4:$X$28,'Форма 1'!Z$8),"")</f>
        <v/>
      </c>
      <c r="J1619" s="103" t="str">
        <f>IF(ISNUMBER('Форма 1'!AA1619),'Форма 1'!$H1619*VLOOKUP('Форма 1'!$F1619,'Придельники с 2022'!$B$4:$X$28,'Форма 1'!AA$8),"")</f>
        <v/>
      </c>
      <c r="K1619" s="90"/>
      <c r="L1619" s="87"/>
      <c r="M1619" s="103" t="str">
        <f>IF(ISNUMBER('Форма 1'!AD1619),'Форма 1'!$H1619*VLOOKUP('Форма 1'!$F1619,'Придельники с 2022'!$B$4:$X$28,'Форма 1'!AD$8),"")</f>
        <v/>
      </c>
      <c r="N1619" s="103" t="str">
        <f>IF(ISBLANK('Форма 1'!$AE1619),"",IF('Форма 1'!$AE1619=1,'Форма 1'!$H1619*VLOOKUP('Форма 1'!$F1619,'Придельники с 2022'!$B$4:$X$28,'Форма 1'!$AE$8,0),IF('Форма 1'!$AE1619=2,'Форма 1'!$H1619*VLOOKUP('Форма 1'!$F1619,'Придельники с 2022'!$B$4:$X$28,13,0),IF('Форма 1'!$AE1619=3,'Форма 1'!$H1619*VLOOKUP('Форма 1'!$F1619,'Придельники с 2022'!$B$4:$X$28,12,0)))))</f>
        <v/>
      </c>
      <c r="O1619" s="103" t="str">
        <f>IF(ISNUMBER('Форма 1'!AF1619),'Форма 1'!$H1619*VLOOKUP('Форма 1'!$F1619,'Придельники с 2022'!$B$4:$X$28,'Форма 1'!AF$8),"")</f>
        <v/>
      </c>
      <c r="P1619" s="87"/>
      <c r="Q1619" s="103" t="str">
        <f>IF(ISNUMBER('Форма 1'!AH1619),'Форма 1'!$H1619*VLOOKUP('Форма 1'!$F1619,'Придельники с 2022'!$B$4:$X$28,'Форма 1'!AH$8),"")</f>
        <v/>
      </c>
      <c r="R1619" s="103" t="str">
        <f>IF(ISNUMBER('Форма 1'!AI1619),'Форма 1'!$H1619*VLOOKUP('Форма 1'!$F1619,'Придельники с 2022'!$B$4:$X$28,'Форма 1'!AI$8),"")</f>
        <v/>
      </c>
      <c r="S1619" s="103" t="str">
        <f>IF(ISNUMBER('Форма 1'!AJ1619),'Форма 1'!$H1619*VLOOKUP('Форма 1'!$F1619,'Придельники с 2022'!$B$4:$X$28,'Форма 1'!AJ$8),"")</f>
        <v/>
      </c>
      <c r="T1619" s="87"/>
    </row>
    <row r="1620" spans="1:20">
      <c r="A1620" s="188">
        <f t="shared" si="135"/>
        <v>181</v>
      </c>
      <c r="B1620" s="189" t="s">
        <v>1674</v>
      </c>
      <c r="C1620" s="99">
        <f t="shared" si="134"/>
        <v>2592815.0301999999</v>
      </c>
      <c r="D1620" s="103" t="str">
        <f>IF(ISNUMBER('Форма 1'!U1620),'Форма 1'!$H1620*VLOOKUP('Форма 1'!$F1620,'Придельники с 2022'!$B$4:$X$28,'Форма 1'!U$8),"")</f>
        <v/>
      </c>
      <c r="E1620" s="103" t="str">
        <f>IF(ISNUMBER('Форма 1'!V1620),'Форма 1'!$H1620*VLOOKUP('Форма 1'!$F1620,'Придельники с 2022'!$B$4:$X$28,'Форма 1'!V$8),"")</f>
        <v/>
      </c>
      <c r="F1620" s="103" t="str">
        <f>IF(ISNUMBER('Форма 1'!W1620),'Форма 1'!$H1620*VLOOKUP('Форма 1'!$F1620,'Придельники с 2022'!$B$4:$X$28,'Форма 1'!W$8),"")</f>
        <v/>
      </c>
      <c r="G1620" s="103">
        <f>IF(ISNUMBER('Форма 1'!X1620),'Форма 1'!$H1620*VLOOKUP('Форма 1'!$F1620,'Придельники с 2022'!$B$4:$X$28,'Форма 1'!X$8),"")</f>
        <v>634849.25540000002</v>
      </c>
      <c r="H1620" s="103">
        <f>IF(ISNUMBER('Форма 1'!Y1620),'Форма 1'!$H1620*VLOOKUP('Форма 1'!$F1620,'Придельники с 2022'!$B$4:$X$28,'Форма 1'!Y$8),"")</f>
        <v>1957965.7748</v>
      </c>
      <c r="I1620" s="103" t="str">
        <f>IF(ISNUMBER('Форма 1'!Z1620),'Форма 1'!$H1620*VLOOKUP('Форма 1'!$F1620,'Придельники с 2022'!$B$4:$X$28,'Форма 1'!Z$8),"")</f>
        <v/>
      </c>
      <c r="J1620" s="103" t="str">
        <f>IF(ISNUMBER('Форма 1'!AA1620),'Форма 1'!$H1620*VLOOKUP('Форма 1'!$F1620,'Придельники с 2022'!$B$4:$X$28,'Форма 1'!AA$8),"")</f>
        <v/>
      </c>
      <c r="K1620" s="90"/>
      <c r="L1620" s="87"/>
      <c r="M1620" s="103" t="str">
        <f>IF(ISNUMBER('Форма 1'!AD1620),'Форма 1'!$H1620*VLOOKUP('Форма 1'!$F1620,'Придельники с 2022'!$B$4:$X$28,'Форма 1'!AD$8),"")</f>
        <v/>
      </c>
      <c r="N1620" s="103" t="str">
        <f>IF(ISBLANK('Форма 1'!$AE1620),"",IF('Форма 1'!$AE1620=1,'Форма 1'!$H1620*VLOOKUP('Форма 1'!$F1620,'Придельники с 2022'!$B$4:$X$28,'Форма 1'!$AE$8,0),IF('Форма 1'!$AE1620=2,'Форма 1'!$H1620*VLOOKUP('Форма 1'!$F1620,'Придельники с 2022'!$B$4:$X$28,13,0),IF('Форма 1'!$AE1620=3,'Форма 1'!$H1620*VLOOKUP('Форма 1'!$F1620,'Придельники с 2022'!$B$4:$X$28,12,0)))))</f>
        <v/>
      </c>
      <c r="O1620" s="103" t="str">
        <f>IF(ISNUMBER('Форма 1'!AF1620),'Форма 1'!$H1620*VLOOKUP('Форма 1'!$F1620,'Придельники с 2022'!$B$4:$X$28,'Форма 1'!AF$8),"")</f>
        <v/>
      </c>
      <c r="P1620" s="87"/>
      <c r="Q1620" s="103" t="str">
        <f>IF(ISNUMBER('Форма 1'!AH1620),'Форма 1'!$H1620*VLOOKUP('Форма 1'!$F1620,'Придельники с 2022'!$B$4:$X$28,'Форма 1'!AH$8),"")</f>
        <v/>
      </c>
      <c r="R1620" s="103" t="str">
        <f>IF(ISNUMBER('Форма 1'!AI1620),'Форма 1'!$H1620*VLOOKUP('Форма 1'!$F1620,'Придельники с 2022'!$B$4:$X$28,'Форма 1'!AI$8),"")</f>
        <v/>
      </c>
      <c r="S1620" s="103" t="str">
        <f>IF(ISNUMBER('Форма 1'!AJ1620),'Форма 1'!$H1620*VLOOKUP('Форма 1'!$F1620,'Придельники с 2022'!$B$4:$X$28,'Форма 1'!AJ$8),"")</f>
        <v/>
      </c>
      <c r="T1620" s="87"/>
    </row>
    <row r="1621" spans="1:20">
      <c r="A1621" s="188">
        <f>A1620+1</f>
        <v>182</v>
      </c>
      <c r="B1621" s="189" t="s">
        <v>1675</v>
      </c>
      <c r="C1621" s="99">
        <f>SUM(D1621:J1621,L1621:T1621)</f>
        <v>41626377.799999997</v>
      </c>
      <c r="D1621" s="103" t="str">
        <f>IF(ISNUMBER('Форма 1'!U1621),'Форма 1'!$H1621*VLOOKUP('Форма 1'!$F1621,'Придельники с 2022'!$B$4:$X$28,'Форма 1'!U$8),"")</f>
        <v/>
      </c>
      <c r="E1621" s="103" t="str">
        <f>IF(ISNUMBER('Форма 1'!V1621),'Форма 1'!$H1621*VLOOKUP('Форма 1'!$F1621,'Придельники с 2022'!$B$4:$X$28,'Форма 1'!V$8),"")</f>
        <v/>
      </c>
      <c r="F1621" s="103" t="str">
        <f>IF(ISNUMBER('Форма 1'!W1621),'Форма 1'!$H1621*VLOOKUP('Форма 1'!$F1621,'Придельники с 2022'!$B$4:$X$28,'Форма 1'!W$8),"")</f>
        <v/>
      </c>
      <c r="G1621" s="103" t="str">
        <f>IF(ISNUMBER('Форма 1'!X1621),'Форма 1'!$H1621*VLOOKUP('Форма 1'!$F1621,'Придельники с 2022'!$B$4:$X$28,'Форма 1'!X$8),"")</f>
        <v/>
      </c>
      <c r="H1621" s="103" t="str">
        <f>IF(ISNUMBER('Форма 1'!Y1621),'Форма 1'!$H1621*VLOOKUP('Форма 1'!$F1621,'Придельники с 2022'!$B$4:$X$28,'Форма 1'!Y$8),"")</f>
        <v/>
      </c>
      <c r="I1621" s="103" t="str">
        <f>IF(ISNUMBER('Форма 1'!Z1621),'Форма 1'!$H1621*VLOOKUP('Форма 1'!$F1621,'Придельники с 2022'!$B$4:$X$28,'Форма 1'!Z$8),"")</f>
        <v/>
      </c>
      <c r="J1621" s="103" t="str">
        <f>IF(ISNUMBER('Форма 1'!AA1621),'Форма 1'!$H1621*VLOOKUP('Форма 1'!$F1621,'Придельники с 2022'!$B$4:$X$28,'Форма 1'!AA$8),"")</f>
        <v/>
      </c>
      <c r="K1621" s="90"/>
      <c r="L1621" s="87"/>
      <c r="M1621" s="103">
        <f>IF(ISNUMBER('Форма 1'!AD1621),'Форма 1'!$H1621*VLOOKUP('Форма 1'!$F1621,'Придельники с 2022'!$B$4:$X$28,'Форма 1'!AD$8),"")</f>
        <v>19973111.200000003</v>
      </c>
      <c r="N1621" s="103">
        <f>IF(ISBLANK('Форма 1'!$AE1621),"",IF('Форма 1'!$AE1621=1,'Форма 1'!$H1621*VLOOKUP('Форма 1'!$F1621,'Придельники с 2022'!$B$4:$X$28,'Форма 1'!$AE$8,0),IF('Форма 1'!$AE1621=2,'Форма 1'!$H1621*VLOOKUP('Форма 1'!$F1621,'Придельники с 2022'!$B$4:$X$28,13,0),IF('Форма 1'!$AE1621=3,'Форма 1'!$H1621*VLOOKUP('Форма 1'!$F1621,'Придельники с 2022'!$B$4:$X$28,12,0)))))</f>
        <v>21653266.599999998</v>
      </c>
      <c r="O1621" s="103" t="str">
        <f>IF(ISNUMBER('Форма 1'!AF1621),'Форма 1'!$H1621*VLOOKUP('Форма 1'!$F1621,'Придельники с 2022'!$B$4:$X$28,'Форма 1'!AF$8),"")</f>
        <v/>
      </c>
      <c r="P1621" s="87"/>
      <c r="Q1621" s="103" t="str">
        <f>IF(ISNUMBER('Форма 1'!AH1621),'Форма 1'!$H1621*VLOOKUP('Форма 1'!$F1621,'Придельники с 2022'!$B$4:$X$28,'Форма 1'!AH$8),"")</f>
        <v/>
      </c>
      <c r="R1621" s="103" t="str">
        <f>IF(ISNUMBER('Форма 1'!AI1621),'Форма 1'!$H1621*VLOOKUP('Форма 1'!$F1621,'Придельники с 2022'!$B$4:$X$28,'Форма 1'!AI$8),"")</f>
        <v/>
      </c>
      <c r="S1621" s="103" t="str">
        <f>IF(ISNUMBER('Форма 1'!AJ1621),'Форма 1'!$H1621*VLOOKUP('Форма 1'!$F1621,'Придельники с 2022'!$B$4:$X$28,'Форма 1'!AJ$8),"")</f>
        <v/>
      </c>
      <c r="T1621" s="87"/>
    </row>
    <row r="1622" spans="1:20">
      <c r="A1622" s="188">
        <f>A1621+1</f>
        <v>183</v>
      </c>
      <c r="B1622" s="189" t="s">
        <v>3524</v>
      </c>
      <c r="C1622" s="99">
        <f>SUM(D1622:J1622,L1622:T1622)</f>
        <v>24301669.447999999</v>
      </c>
      <c r="D1622" s="103" t="str">
        <f>IF(ISNUMBER('Форма 1'!U1622),'Форма 1'!$H1622*VLOOKUP('Форма 1'!$F1622,'Придельники с 2022'!$B$4:$X$28,'Форма 1'!U$8),"")</f>
        <v/>
      </c>
      <c r="E1622" s="103" t="str">
        <f>IF(ISNUMBER('Форма 1'!V1622),'Форма 1'!$H1622*VLOOKUP('Форма 1'!$F1622,'Придельники с 2022'!$B$4:$X$28,'Форма 1'!V$8),"")</f>
        <v/>
      </c>
      <c r="F1622" s="103" t="str">
        <f>IF(ISNUMBER('Форма 1'!W1622),'Форма 1'!$H1622*VLOOKUP('Форма 1'!$F1622,'Придельники с 2022'!$B$4:$X$28,'Форма 1'!W$8),"")</f>
        <v/>
      </c>
      <c r="G1622" s="103" t="str">
        <f>IF(ISNUMBER('Форма 1'!X1622),'Форма 1'!$H1622*VLOOKUP('Форма 1'!$F1622,'Придельники с 2022'!$B$4:$X$28,'Форма 1'!X$8),"")</f>
        <v/>
      </c>
      <c r="H1622" s="103" t="str">
        <f>IF(ISNUMBER('Форма 1'!Y1622),'Форма 1'!$H1622*VLOOKUP('Форма 1'!$F1622,'Придельники с 2022'!$B$4:$X$28,'Форма 1'!Y$8),"")</f>
        <v/>
      </c>
      <c r="I1622" s="103" t="str">
        <f>IF(ISNUMBER('Форма 1'!Z1622),'Форма 1'!$H1622*VLOOKUP('Форма 1'!$F1622,'Придельники с 2022'!$B$4:$X$28,'Форма 1'!Z$8),"")</f>
        <v/>
      </c>
      <c r="J1622" s="103" t="str">
        <f>IF(ISNUMBER('Форма 1'!AA1622),'Форма 1'!$H1622*VLOOKUP('Форма 1'!$F1622,'Придельники с 2022'!$B$4:$X$28,'Форма 1'!AA$8),"")</f>
        <v/>
      </c>
      <c r="K1622" s="90"/>
      <c r="L1622" s="87"/>
      <c r="M1622" s="103">
        <f>IF(ISNUMBER('Форма 1'!AD1622),'Форма 1'!$H1622*VLOOKUP('Форма 1'!$F1622,'Придельники с 2022'!$B$4:$X$28,'Форма 1'!AD$8),"")</f>
        <v>24301669.447999999</v>
      </c>
      <c r="N1622" s="103" t="str">
        <f>IF(ISBLANK('Форма 1'!$AE1622),"",IF('Форма 1'!$AE1622=1,'Форма 1'!$H1622*VLOOKUP('Форма 1'!$F1622,'Придельники с 2022'!$B$4:$X$28,'Форма 1'!$AE$8,0),IF('Форма 1'!$AE1622=2,'Форма 1'!$H1622*VLOOKUP('Форма 1'!$F1622,'Придельники с 2022'!$B$4:$X$28,13,0),IF('Форма 1'!$AE1622=3,'Форма 1'!$H1622*VLOOKUP('Форма 1'!$F1622,'Придельники с 2022'!$B$4:$X$28,12,0)))))</f>
        <v/>
      </c>
      <c r="O1622" s="103" t="str">
        <f>IF(ISNUMBER('Форма 1'!AF1622),'Форма 1'!$H1622*VLOOKUP('Форма 1'!$F1622,'Придельники с 2022'!$B$4:$X$28,'Форма 1'!AF$8),"")</f>
        <v/>
      </c>
      <c r="P1622" s="87"/>
      <c r="Q1622" s="103" t="str">
        <f>IF(ISNUMBER('Форма 1'!AH1622),'Форма 1'!$H1622*VLOOKUP('Форма 1'!$F1622,'Придельники с 2022'!$B$4:$X$28,'Форма 1'!AH$8),"")</f>
        <v/>
      </c>
      <c r="R1622" s="103" t="str">
        <f>IF(ISNUMBER('Форма 1'!AI1622),'Форма 1'!$H1622*VLOOKUP('Форма 1'!$F1622,'Придельники с 2022'!$B$4:$X$28,'Форма 1'!AI$8),"")</f>
        <v/>
      </c>
      <c r="S1622" s="103" t="str">
        <f>IF(ISNUMBER('Форма 1'!AJ1622),'Форма 1'!$H1622*VLOOKUP('Форма 1'!$F1622,'Придельники с 2022'!$B$4:$X$28,'Форма 1'!AJ$8),"")</f>
        <v/>
      </c>
      <c r="T1622" s="87"/>
    </row>
    <row r="1623" spans="1:20">
      <c r="A1623" s="188">
        <f>A1621+1</f>
        <v>183</v>
      </c>
      <c r="B1623" s="189" t="s">
        <v>1676</v>
      </c>
      <c r="C1623" s="99">
        <f t="shared" si="134"/>
        <v>17104371.787999999</v>
      </c>
      <c r="D1623" s="103" t="str">
        <f>IF(ISNUMBER('Форма 1'!U1623),'Форма 1'!$H1623*VLOOKUP('Форма 1'!$F1623,'Придельники с 2022'!$B$4:$X$28,'Форма 1'!U$8),"")</f>
        <v/>
      </c>
      <c r="E1623" s="103" t="str">
        <f>IF(ISNUMBER('Форма 1'!V1623),'Форма 1'!$H1623*VLOOKUP('Форма 1'!$F1623,'Придельники с 2022'!$B$4:$X$28,'Форма 1'!V$8),"")</f>
        <v/>
      </c>
      <c r="F1623" s="103" t="str">
        <f>IF(ISNUMBER('Форма 1'!W1623),'Форма 1'!$H1623*VLOOKUP('Форма 1'!$F1623,'Придельники с 2022'!$B$4:$X$28,'Форма 1'!W$8),"")</f>
        <v/>
      </c>
      <c r="G1623" s="103" t="str">
        <f>IF(ISNUMBER('Форма 1'!X1623),'Форма 1'!$H1623*VLOOKUP('Форма 1'!$F1623,'Придельники с 2022'!$B$4:$X$28,'Форма 1'!X$8),"")</f>
        <v/>
      </c>
      <c r="H1623" s="103" t="str">
        <f>IF(ISNUMBER('Форма 1'!Y1623),'Форма 1'!$H1623*VLOOKUP('Форма 1'!$F1623,'Придельники с 2022'!$B$4:$X$28,'Форма 1'!Y$8),"")</f>
        <v/>
      </c>
      <c r="I1623" s="103" t="str">
        <f>IF(ISNUMBER('Форма 1'!Z1623),'Форма 1'!$H1623*VLOOKUP('Форма 1'!$F1623,'Придельники с 2022'!$B$4:$X$28,'Форма 1'!Z$8),"")</f>
        <v/>
      </c>
      <c r="J1623" s="103" t="str">
        <f>IF(ISNUMBER('Форма 1'!AA1623),'Форма 1'!$H1623*VLOOKUP('Форма 1'!$F1623,'Придельники с 2022'!$B$4:$X$28,'Форма 1'!AA$8),"")</f>
        <v/>
      </c>
      <c r="K1623" s="90"/>
      <c r="L1623" s="87"/>
      <c r="M1623" s="103" t="str">
        <f>IF(ISNUMBER('Форма 1'!AD1623),'Форма 1'!$H1623*VLOOKUP('Форма 1'!$F1623,'Придельники с 2022'!$B$4:$X$28,'Форма 1'!AD$8),"")</f>
        <v/>
      </c>
      <c r="N1623" s="103">
        <f>IF(ISBLANK('Форма 1'!$AE1623),"",IF('Форма 1'!$AE1623=1,'Форма 1'!$H1623*VLOOKUP('Форма 1'!$F1623,'Придельники с 2022'!$B$4:$X$28,'Форма 1'!$AE$8,0),IF('Форма 1'!$AE1623=2,'Форма 1'!$H1623*VLOOKUP('Форма 1'!$F1623,'Придельники с 2022'!$B$4:$X$28,13,0),IF('Форма 1'!$AE1623=3,'Форма 1'!$H1623*VLOOKUP('Форма 1'!$F1623,'Придельники с 2022'!$B$4:$X$28,12,0)))))</f>
        <v>17104371.787999999</v>
      </c>
      <c r="O1623" s="103" t="str">
        <f>IF(ISNUMBER('Форма 1'!AF1623),'Форма 1'!$H1623*VLOOKUP('Форма 1'!$F1623,'Придельники с 2022'!$B$4:$X$28,'Форма 1'!AF$8),"")</f>
        <v/>
      </c>
      <c r="P1623" s="87"/>
      <c r="Q1623" s="103" t="str">
        <f>IF(ISNUMBER('Форма 1'!AH1623),'Форма 1'!$H1623*VLOOKUP('Форма 1'!$F1623,'Придельники с 2022'!$B$4:$X$28,'Форма 1'!AH$8),"")</f>
        <v/>
      </c>
      <c r="R1623" s="103" t="str">
        <f>IF(ISNUMBER('Форма 1'!AI1623),'Форма 1'!$H1623*VLOOKUP('Форма 1'!$F1623,'Придельники с 2022'!$B$4:$X$28,'Форма 1'!AI$8),"")</f>
        <v/>
      </c>
      <c r="S1623" s="103" t="str">
        <f>IF(ISNUMBER('Форма 1'!AJ1623),'Форма 1'!$H1623*VLOOKUP('Форма 1'!$F1623,'Придельники с 2022'!$B$4:$X$28,'Форма 1'!AJ$8),"")</f>
        <v/>
      </c>
      <c r="T1623" s="87"/>
    </row>
    <row r="1624" spans="1:20">
      <c r="A1624" s="188">
        <f t="shared" si="135"/>
        <v>184</v>
      </c>
      <c r="B1624" s="189" t="s">
        <v>1677</v>
      </c>
      <c r="C1624" s="99">
        <f t="shared" si="134"/>
        <v>18627217.447999999</v>
      </c>
      <c r="D1624" s="103" t="str">
        <f>IF(ISNUMBER('Форма 1'!U1624),'Форма 1'!$H1624*VLOOKUP('Форма 1'!$F1624,'Придельники с 2022'!$B$4:$X$28,'Форма 1'!U$8),"")</f>
        <v/>
      </c>
      <c r="E1624" s="103" t="str">
        <f>IF(ISNUMBER('Форма 1'!V1624),'Форма 1'!$H1624*VLOOKUP('Форма 1'!$F1624,'Придельники с 2022'!$B$4:$X$28,'Форма 1'!V$8),"")</f>
        <v/>
      </c>
      <c r="F1624" s="103" t="str">
        <f>IF(ISNUMBER('Форма 1'!W1624),'Форма 1'!$H1624*VLOOKUP('Форма 1'!$F1624,'Придельники с 2022'!$B$4:$X$28,'Форма 1'!W$8),"")</f>
        <v/>
      </c>
      <c r="G1624" s="103" t="str">
        <f>IF(ISNUMBER('Форма 1'!X1624),'Форма 1'!$H1624*VLOOKUP('Форма 1'!$F1624,'Придельники с 2022'!$B$4:$X$28,'Форма 1'!X$8),"")</f>
        <v/>
      </c>
      <c r="H1624" s="103" t="str">
        <f>IF(ISNUMBER('Форма 1'!Y1624),'Форма 1'!$H1624*VLOOKUP('Форма 1'!$F1624,'Придельники с 2022'!$B$4:$X$28,'Форма 1'!Y$8),"")</f>
        <v/>
      </c>
      <c r="I1624" s="103" t="str">
        <f>IF(ISNUMBER('Форма 1'!Z1624),'Форма 1'!$H1624*VLOOKUP('Форма 1'!$F1624,'Придельники с 2022'!$B$4:$X$28,'Форма 1'!Z$8),"")</f>
        <v/>
      </c>
      <c r="J1624" s="103" t="str">
        <f>IF(ISNUMBER('Форма 1'!AA1624),'Форма 1'!$H1624*VLOOKUP('Форма 1'!$F1624,'Придельники с 2022'!$B$4:$X$28,'Форма 1'!AA$8),"")</f>
        <v/>
      </c>
      <c r="K1624" s="90"/>
      <c r="L1624" s="87"/>
      <c r="M1624" s="103">
        <f>IF(ISNUMBER('Форма 1'!AD1624),'Форма 1'!$H1624*VLOOKUP('Форма 1'!$F1624,'Придельники с 2022'!$B$4:$X$28,'Форма 1'!AD$8),"")</f>
        <v>8937685.7920000013</v>
      </c>
      <c r="N1624" s="103">
        <f>IF(ISBLANK('Форма 1'!$AE1624),"",IF('Форма 1'!$AE1624=1,'Форма 1'!$H1624*VLOOKUP('Форма 1'!$F1624,'Придельники с 2022'!$B$4:$X$28,'Форма 1'!$AE$8,0),IF('Форма 1'!$AE1624=2,'Форма 1'!$H1624*VLOOKUP('Форма 1'!$F1624,'Придельники с 2022'!$B$4:$X$28,13,0),IF('Форма 1'!$AE1624=3,'Форма 1'!$H1624*VLOOKUP('Форма 1'!$F1624,'Придельники с 2022'!$B$4:$X$28,12,0)))))</f>
        <v>9689531.6559999995</v>
      </c>
      <c r="O1624" s="103" t="str">
        <f>IF(ISNUMBER('Форма 1'!AF1624),'Форма 1'!$H1624*VLOOKUP('Форма 1'!$F1624,'Придельники с 2022'!$B$4:$X$28,'Форма 1'!AF$8),"")</f>
        <v/>
      </c>
      <c r="P1624" s="87"/>
      <c r="Q1624" s="103" t="str">
        <f>IF(ISNUMBER('Форма 1'!AH1624),'Форма 1'!$H1624*VLOOKUP('Форма 1'!$F1624,'Придельники с 2022'!$B$4:$X$28,'Форма 1'!AH$8),"")</f>
        <v/>
      </c>
      <c r="R1624" s="103" t="str">
        <f>IF(ISNUMBER('Форма 1'!AI1624),'Форма 1'!$H1624*VLOOKUP('Форма 1'!$F1624,'Придельники с 2022'!$B$4:$X$28,'Форма 1'!AI$8),"")</f>
        <v/>
      </c>
      <c r="S1624" s="103" t="str">
        <f>IF(ISNUMBER('Форма 1'!AJ1624),'Форма 1'!$H1624*VLOOKUP('Форма 1'!$F1624,'Придельники с 2022'!$B$4:$X$28,'Форма 1'!AJ$8),"")</f>
        <v/>
      </c>
      <c r="T1624" s="87"/>
    </row>
    <row r="1625" spans="1:20">
      <c r="A1625" s="188">
        <f t="shared" si="135"/>
        <v>185</v>
      </c>
      <c r="B1625" s="189" t="s">
        <v>1678</v>
      </c>
      <c r="C1625" s="99">
        <f t="shared" si="134"/>
        <v>42953728.949599996</v>
      </c>
      <c r="D1625" s="103" t="str">
        <f>IF(ISNUMBER('Форма 1'!U1625),'Форма 1'!$H1625*VLOOKUP('Форма 1'!$F1625,'Придельники с 2022'!$B$4:$X$28,'Форма 1'!U$8),"")</f>
        <v/>
      </c>
      <c r="E1625" s="103" t="str">
        <f>IF(ISNUMBER('Форма 1'!V1625),'Форма 1'!$H1625*VLOOKUP('Форма 1'!$F1625,'Придельники с 2022'!$B$4:$X$28,'Форма 1'!V$8),"")</f>
        <v/>
      </c>
      <c r="F1625" s="103" t="str">
        <f>IF(ISNUMBER('Форма 1'!W1625),'Форма 1'!$H1625*VLOOKUP('Форма 1'!$F1625,'Придельники с 2022'!$B$4:$X$28,'Форма 1'!W$8),"")</f>
        <v/>
      </c>
      <c r="G1625" s="103" t="str">
        <f>IF(ISNUMBER('Форма 1'!X1625),'Форма 1'!$H1625*VLOOKUP('Форма 1'!$F1625,'Придельники с 2022'!$B$4:$X$28,'Форма 1'!X$8),"")</f>
        <v/>
      </c>
      <c r="H1625" s="103" t="str">
        <f>IF(ISNUMBER('Форма 1'!Y1625),'Форма 1'!$H1625*VLOOKUP('Форма 1'!$F1625,'Придельники с 2022'!$B$4:$X$28,'Форма 1'!Y$8),"")</f>
        <v/>
      </c>
      <c r="I1625" s="103" t="str">
        <f>IF(ISNUMBER('Форма 1'!Z1625),'Форма 1'!$H1625*VLOOKUP('Форма 1'!$F1625,'Придельники с 2022'!$B$4:$X$28,'Форма 1'!Z$8),"")</f>
        <v/>
      </c>
      <c r="J1625" s="103" t="str">
        <f>IF(ISNUMBER('Форма 1'!AA1625),'Форма 1'!$H1625*VLOOKUP('Форма 1'!$F1625,'Придельники с 2022'!$B$4:$X$28,'Форма 1'!AA$8),"")</f>
        <v/>
      </c>
      <c r="K1625" s="90"/>
      <c r="L1625" s="87"/>
      <c r="M1625" s="103">
        <f>IF(ISNUMBER('Форма 1'!AD1625),'Форма 1'!$H1625*VLOOKUP('Форма 1'!$F1625,'Придельники с 2022'!$B$4:$X$28,'Форма 1'!AD$8),"")</f>
        <v>20609998.998400003</v>
      </c>
      <c r="N1625" s="103">
        <f>IF(ISBLANK('Форма 1'!$AE1625),"",IF('Форма 1'!$AE1625=1,'Форма 1'!$H1625*VLOOKUP('Форма 1'!$F1625,'Придельники с 2022'!$B$4:$X$28,'Форма 1'!$AE$8,0),IF('Форма 1'!$AE1625=2,'Форма 1'!$H1625*VLOOKUP('Форма 1'!$F1625,'Придельники с 2022'!$B$4:$X$28,13,0),IF('Форма 1'!$AE1625=3,'Форма 1'!$H1625*VLOOKUP('Форма 1'!$F1625,'Придельники с 2022'!$B$4:$X$28,12,0)))))</f>
        <v>22343729.951199997</v>
      </c>
      <c r="O1625" s="103" t="str">
        <f>IF(ISNUMBER('Форма 1'!AF1625),'Форма 1'!$H1625*VLOOKUP('Форма 1'!$F1625,'Придельники с 2022'!$B$4:$X$28,'Форма 1'!AF$8),"")</f>
        <v/>
      </c>
      <c r="P1625" s="87"/>
      <c r="Q1625" s="103" t="str">
        <f>IF(ISNUMBER('Форма 1'!AH1625),'Форма 1'!$H1625*VLOOKUP('Форма 1'!$F1625,'Придельники с 2022'!$B$4:$X$28,'Форма 1'!AH$8),"")</f>
        <v/>
      </c>
      <c r="R1625" s="103" t="str">
        <f>IF(ISNUMBER('Форма 1'!AI1625),'Форма 1'!$H1625*VLOOKUP('Форма 1'!$F1625,'Придельники с 2022'!$B$4:$X$28,'Форма 1'!AI$8),"")</f>
        <v/>
      </c>
      <c r="S1625" s="103" t="str">
        <f>IF(ISNUMBER('Форма 1'!AJ1625),'Форма 1'!$H1625*VLOOKUP('Форма 1'!$F1625,'Придельники с 2022'!$B$4:$X$28,'Форма 1'!AJ$8),"")</f>
        <v/>
      </c>
      <c r="T1625" s="87"/>
    </row>
    <row r="1626" spans="1:20">
      <c r="A1626" s="188">
        <f t="shared" si="135"/>
        <v>186</v>
      </c>
      <c r="B1626" s="189" t="s">
        <v>1679</v>
      </c>
      <c r="C1626" s="99">
        <f t="shared" si="134"/>
        <v>1347353.352</v>
      </c>
      <c r="D1626" s="103" t="str">
        <f>IF(ISNUMBER('Форма 1'!U1626),'Форма 1'!$H1626*VLOOKUP('Форма 1'!$F1626,'Придельники с 2022'!$B$4:$X$28,'Форма 1'!U$8),"")</f>
        <v/>
      </c>
      <c r="E1626" s="103" t="str">
        <f>IF(ISNUMBER('Форма 1'!V1626),'Форма 1'!$H1626*VLOOKUP('Форма 1'!$F1626,'Придельники с 2022'!$B$4:$X$28,'Форма 1'!V$8),"")</f>
        <v/>
      </c>
      <c r="F1626" s="103" t="str">
        <f>IF(ISNUMBER('Форма 1'!W1626),'Форма 1'!$H1626*VLOOKUP('Форма 1'!$F1626,'Придельники с 2022'!$B$4:$X$28,'Форма 1'!W$8),"")</f>
        <v/>
      </c>
      <c r="G1626" s="103" t="str">
        <f>IF(ISNUMBER('Форма 1'!X1626),'Форма 1'!$H1626*VLOOKUP('Форма 1'!$F1626,'Придельники с 2022'!$B$4:$X$28,'Форма 1'!X$8),"")</f>
        <v/>
      </c>
      <c r="H1626" s="103" t="str">
        <f>IF(ISNUMBER('Форма 1'!Y1626),'Форма 1'!$H1626*VLOOKUP('Форма 1'!$F1626,'Придельники с 2022'!$B$4:$X$28,'Форма 1'!Y$8),"")</f>
        <v/>
      </c>
      <c r="I1626" s="103">
        <f>IF(ISNUMBER('Форма 1'!Z1626),'Форма 1'!$H1626*VLOOKUP('Форма 1'!$F1626,'Придельники с 2022'!$B$4:$X$28,'Форма 1'!Z$8),"")</f>
        <v>1347353.352</v>
      </c>
      <c r="J1626" s="103" t="str">
        <f>IF(ISNUMBER('Форма 1'!AA1626),'Форма 1'!$H1626*VLOOKUP('Форма 1'!$F1626,'Придельники с 2022'!$B$4:$X$28,'Форма 1'!AA$8),"")</f>
        <v/>
      </c>
      <c r="K1626" s="90"/>
      <c r="L1626" s="87"/>
      <c r="M1626" s="103" t="str">
        <f>IF(ISNUMBER('Форма 1'!AD1626),'Форма 1'!$H1626*VLOOKUP('Форма 1'!$F1626,'Придельники с 2022'!$B$4:$X$28,'Форма 1'!AD$8),"")</f>
        <v/>
      </c>
      <c r="N1626" s="103" t="str">
        <f>IF(ISBLANK('Форма 1'!$AE1626),"",IF('Форма 1'!$AE1626=1,'Форма 1'!$H1626*VLOOKUP('Форма 1'!$F1626,'Придельники с 2022'!$B$4:$X$28,'Форма 1'!$AE$8,0),IF('Форма 1'!$AE1626=2,'Форма 1'!$H1626*VLOOKUP('Форма 1'!$F1626,'Придельники с 2022'!$B$4:$X$28,13,0),IF('Форма 1'!$AE1626=3,'Форма 1'!$H1626*VLOOKUP('Форма 1'!$F1626,'Придельники с 2022'!$B$4:$X$28,12,0)))))</f>
        <v/>
      </c>
      <c r="O1626" s="103" t="str">
        <f>IF(ISNUMBER('Форма 1'!AF1626),'Форма 1'!$H1626*VLOOKUP('Форма 1'!$F1626,'Придельники с 2022'!$B$4:$X$28,'Форма 1'!AF$8),"")</f>
        <v/>
      </c>
      <c r="P1626" s="87"/>
      <c r="Q1626" s="103" t="str">
        <f>IF(ISNUMBER('Форма 1'!AH1626),'Форма 1'!$H1626*VLOOKUP('Форма 1'!$F1626,'Придельники с 2022'!$B$4:$X$28,'Форма 1'!AH$8),"")</f>
        <v/>
      </c>
      <c r="R1626" s="103" t="str">
        <f>IF(ISNUMBER('Форма 1'!AI1626),'Форма 1'!$H1626*VLOOKUP('Форма 1'!$F1626,'Придельники с 2022'!$B$4:$X$28,'Форма 1'!AI$8),"")</f>
        <v/>
      </c>
      <c r="S1626" s="103" t="str">
        <f>IF(ISNUMBER('Форма 1'!AJ1626),'Форма 1'!$H1626*VLOOKUP('Форма 1'!$F1626,'Придельники с 2022'!$B$4:$X$28,'Форма 1'!AJ$8),"")</f>
        <v/>
      </c>
      <c r="T1626" s="87"/>
    </row>
    <row r="1627" spans="1:20">
      <c r="A1627" s="188">
        <f t="shared" si="135"/>
        <v>187</v>
      </c>
      <c r="B1627" s="114" t="s">
        <v>1680</v>
      </c>
      <c r="C1627" s="99">
        <f t="shared" si="134"/>
        <v>19263351.379999999</v>
      </c>
      <c r="D1627" s="103" t="str">
        <f>IF(ISNUMBER('Форма 1'!U1627),'Форма 1'!$H1627*VLOOKUP('Форма 1'!$F1627,'Придельники с 2022'!$B$4:$X$28,'Форма 1'!U$8),"")</f>
        <v/>
      </c>
      <c r="E1627" s="103" t="str">
        <f>IF(ISNUMBER('Форма 1'!V1627),'Форма 1'!$H1627*VLOOKUP('Форма 1'!$F1627,'Придельники с 2022'!$B$4:$X$28,'Форма 1'!V$8),"")</f>
        <v/>
      </c>
      <c r="F1627" s="103" t="str">
        <f>IF(ISNUMBER('Форма 1'!W1627),'Форма 1'!$H1627*VLOOKUP('Форма 1'!$F1627,'Придельники с 2022'!$B$4:$X$28,'Форма 1'!W$8),"")</f>
        <v/>
      </c>
      <c r="G1627" s="103" t="str">
        <f>IF(ISNUMBER('Форма 1'!X1627),'Форма 1'!$H1627*VLOOKUP('Форма 1'!$F1627,'Придельники с 2022'!$B$4:$X$28,'Форма 1'!X$8),"")</f>
        <v/>
      </c>
      <c r="H1627" s="103" t="str">
        <f>IF(ISNUMBER('Форма 1'!Y1627),'Форма 1'!$H1627*VLOOKUP('Форма 1'!$F1627,'Придельники с 2022'!$B$4:$X$28,'Форма 1'!Y$8),"")</f>
        <v/>
      </c>
      <c r="I1627" s="103" t="str">
        <f>IF(ISNUMBER('Форма 1'!Z1627),'Форма 1'!$H1627*VLOOKUP('Форма 1'!$F1627,'Придельники с 2022'!$B$4:$X$28,'Форма 1'!Z$8),"")</f>
        <v/>
      </c>
      <c r="J1627" s="103" t="str">
        <f>IF(ISNUMBER('Форма 1'!AA1627),'Форма 1'!$H1627*VLOOKUP('Форма 1'!$F1627,'Придельники с 2022'!$B$4:$X$28,'Форма 1'!AA$8),"")</f>
        <v/>
      </c>
      <c r="K1627" s="90"/>
      <c r="L1627" s="87"/>
      <c r="M1627" s="103" t="str">
        <f>IF(ISNUMBER('Форма 1'!AD1627),'Форма 1'!$H1627*VLOOKUP('Форма 1'!$F1627,'Придельники с 2022'!$B$4:$X$28,'Форма 1'!AD$8),"")</f>
        <v/>
      </c>
      <c r="N1627" s="103">
        <f>IF(ISBLANK('Форма 1'!$AE1627),"",IF('Форма 1'!$AE1627=1,'Форма 1'!$H1627*VLOOKUP('Форма 1'!$F1627,'Придельники с 2022'!$B$4:$X$28,'Форма 1'!$AE$8,0),IF('Форма 1'!$AE1627=2,'Форма 1'!$H1627*VLOOKUP('Форма 1'!$F1627,'Придельники с 2022'!$B$4:$X$28,13,0),IF('Форма 1'!$AE1627=3,'Форма 1'!$H1627*VLOOKUP('Форма 1'!$F1627,'Придельники с 2022'!$B$4:$X$28,12,0)))))</f>
        <v>19263351.379999999</v>
      </c>
      <c r="O1627" s="103" t="str">
        <f>IF(ISNUMBER('Форма 1'!AF1627),'Форма 1'!$H1627*VLOOKUP('Форма 1'!$F1627,'Придельники с 2022'!$B$4:$X$28,'Форма 1'!AF$8),"")</f>
        <v/>
      </c>
      <c r="P1627" s="87"/>
      <c r="Q1627" s="103" t="str">
        <f>IF(ISNUMBER('Форма 1'!AH1627),'Форма 1'!$H1627*VLOOKUP('Форма 1'!$F1627,'Придельники с 2022'!$B$4:$X$28,'Форма 1'!AH$8),"")</f>
        <v/>
      </c>
      <c r="R1627" s="103" t="str">
        <f>IF(ISNUMBER('Форма 1'!AI1627),'Форма 1'!$H1627*VLOOKUP('Форма 1'!$F1627,'Придельники с 2022'!$B$4:$X$28,'Форма 1'!AI$8),"")</f>
        <v/>
      </c>
      <c r="S1627" s="103" t="str">
        <f>IF(ISNUMBER('Форма 1'!AJ1627),'Форма 1'!$H1627*VLOOKUP('Форма 1'!$F1627,'Придельники с 2022'!$B$4:$X$28,'Форма 1'!AJ$8),"")</f>
        <v/>
      </c>
      <c r="T1627" s="87"/>
    </row>
    <row r="1628" spans="1:20">
      <c r="A1628" s="188">
        <f t="shared" si="135"/>
        <v>188</v>
      </c>
      <c r="B1628" s="189" t="s">
        <v>1681</v>
      </c>
      <c r="C1628" s="99">
        <f t="shared" si="134"/>
        <v>5494726.6110000005</v>
      </c>
      <c r="D1628" s="103" t="str">
        <f>IF(ISNUMBER('Форма 1'!U1628),'Форма 1'!$H1628*VLOOKUP('Форма 1'!$F1628,'Придельники с 2022'!$B$4:$X$28,'Форма 1'!U$8),"")</f>
        <v/>
      </c>
      <c r="E1628" s="103" t="str">
        <f>IF(ISNUMBER('Форма 1'!V1628),'Форма 1'!$H1628*VLOOKUP('Форма 1'!$F1628,'Придельники с 2022'!$B$4:$X$28,'Форма 1'!V$8),"")</f>
        <v/>
      </c>
      <c r="F1628" s="103" t="str">
        <f>IF(ISNUMBER('Форма 1'!W1628),'Форма 1'!$H1628*VLOOKUP('Форма 1'!$F1628,'Придельники с 2022'!$B$4:$X$28,'Форма 1'!W$8),"")</f>
        <v/>
      </c>
      <c r="G1628" s="103" t="str">
        <f>IF(ISNUMBER('Форма 1'!X1628),'Форма 1'!$H1628*VLOOKUP('Форма 1'!$F1628,'Придельники с 2022'!$B$4:$X$28,'Форма 1'!X$8),"")</f>
        <v/>
      </c>
      <c r="H1628" s="103" t="str">
        <f>IF(ISNUMBER('Форма 1'!Y1628),'Форма 1'!$H1628*VLOOKUP('Форма 1'!$F1628,'Придельники с 2022'!$B$4:$X$28,'Форма 1'!Y$8),"")</f>
        <v/>
      </c>
      <c r="I1628" s="103">
        <f>IF(ISNUMBER('Форма 1'!Z1628),'Форма 1'!$H1628*VLOOKUP('Форма 1'!$F1628,'Придельники с 2022'!$B$4:$X$28,'Форма 1'!Z$8),"")</f>
        <v>5494726.6110000005</v>
      </c>
      <c r="J1628" s="103" t="str">
        <f>IF(ISNUMBER('Форма 1'!AA1628),'Форма 1'!$H1628*VLOOKUP('Форма 1'!$F1628,'Придельники с 2022'!$B$4:$X$28,'Форма 1'!AA$8),"")</f>
        <v/>
      </c>
      <c r="K1628" s="90"/>
      <c r="L1628" s="87"/>
      <c r="M1628" s="103" t="str">
        <f>IF(ISNUMBER('Форма 1'!AD1628),'Форма 1'!$H1628*VLOOKUP('Форма 1'!$F1628,'Придельники с 2022'!$B$4:$X$28,'Форма 1'!AD$8),"")</f>
        <v/>
      </c>
      <c r="N1628" s="103" t="str">
        <f>IF(ISBLANK('Форма 1'!$AE1628),"",IF('Форма 1'!$AE1628=1,'Форма 1'!$H1628*VLOOKUP('Форма 1'!$F1628,'Придельники с 2022'!$B$4:$X$28,'Форма 1'!$AE$8,0),IF('Форма 1'!$AE1628=2,'Форма 1'!$H1628*VLOOKUP('Форма 1'!$F1628,'Придельники с 2022'!$B$4:$X$28,13,0),IF('Форма 1'!$AE1628=3,'Форма 1'!$H1628*VLOOKUP('Форма 1'!$F1628,'Придельники с 2022'!$B$4:$X$28,12,0)))))</f>
        <v/>
      </c>
      <c r="O1628" s="103" t="str">
        <f>IF(ISNUMBER('Форма 1'!AF1628),'Форма 1'!$H1628*VLOOKUP('Форма 1'!$F1628,'Придельники с 2022'!$B$4:$X$28,'Форма 1'!AF$8),"")</f>
        <v/>
      </c>
      <c r="P1628" s="87"/>
      <c r="Q1628" s="103" t="str">
        <f>IF(ISNUMBER('Форма 1'!AH1628),'Форма 1'!$H1628*VLOOKUP('Форма 1'!$F1628,'Придельники с 2022'!$B$4:$X$28,'Форма 1'!AH$8),"")</f>
        <v/>
      </c>
      <c r="R1628" s="103" t="str">
        <f>IF(ISNUMBER('Форма 1'!AI1628),'Форма 1'!$H1628*VLOOKUP('Форма 1'!$F1628,'Придельники с 2022'!$B$4:$X$28,'Форма 1'!AI$8),"")</f>
        <v/>
      </c>
      <c r="S1628" s="103" t="str">
        <f>IF(ISNUMBER('Форма 1'!AJ1628),'Форма 1'!$H1628*VLOOKUP('Форма 1'!$F1628,'Придельники с 2022'!$B$4:$X$28,'Форма 1'!AJ$8),"")</f>
        <v/>
      </c>
      <c r="T1628" s="87"/>
    </row>
    <row r="1629" spans="1:20">
      <c r="A1629" s="188">
        <f t="shared" si="135"/>
        <v>189</v>
      </c>
      <c r="B1629" s="189" t="s">
        <v>1682</v>
      </c>
      <c r="C1629" s="99">
        <f t="shared" si="134"/>
        <v>1985151.6</v>
      </c>
      <c r="D1629" s="103" t="str">
        <f>IF(ISNUMBER('Форма 1'!U1629),'Форма 1'!$H1629*VLOOKUP('Форма 1'!$F1629,'Придельники с 2022'!$B$4:$X$28,'Форма 1'!U$8),"")</f>
        <v/>
      </c>
      <c r="E1629" s="103" t="str">
        <f>IF(ISNUMBER('Форма 1'!V1629),'Форма 1'!$H1629*VLOOKUP('Форма 1'!$F1629,'Придельники с 2022'!$B$4:$X$28,'Форма 1'!V$8),"")</f>
        <v/>
      </c>
      <c r="F1629" s="103" t="str">
        <f>IF(ISNUMBER('Форма 1'!W1629),'Форма 1'!$H1629*VLOOKUP('Форма 1'!$F1629,'Придельники с 2022'!$B$4:$X$28,'Форма 1'!W$8),"")</f>
        <v/>
      </c>
      <c r="G1629" s="103" t="str">
        <f>IF(ISNUMBER('Форма 1'!X1629),'Форма 1'!$H1629*VLOOKUP('Форма 1'!$F1629,'Придельники с 2022'!$B$4:$X$28,'Форма 1'!X$8),"")</f>
        <v/>
      </c>
      <c r="H1629" s="103" t="str">
        <f>IF(ISNUMBER('Форма 1'!Y1629),'Форма 1'!$H1629*VLOOKUP('Форма 1'!$F1629,'Придельники с 2022'!$B$4:$X$28,'Форма 1'!Y$8),"")</f>
        <v/>
      </c>
      <c r="I1629" s="103">
        <f>IF(ISNUMBER('Форма 1'!Z1629),'Форма 1'!$H1629*VLOOKUP('Форма 1'!$F1629,'Придельники с 2022'!$B$4:$X$28,'Форма 1'!Z$8),"")</f>
        <v>1985151.6</v>
      </c>
      <c r="J1629" s="103" t="str">
        <f>IF(ISNUMBER('Форма 1'!AA1629),'Форма 1'!$H1629*VLOOKUP('Форма 1'!$F1629,'Придельники с 2022'!$B$4:$X$28,'Форма 1'!AA$8),"")</f>
        <v/>
      </c>
      <c r="K1629" s="90"/>
      <c r="L1629" s="87"/>
      <c r="M1629" s="103" t="str">
        <f>IF(ISNUMBER('Форма 1'!AD1629),'Форма 1'!$H1629*VLOOKUP('Форма 1'!$F1629,'Придельники с 2022'!$B$4:$X$28,'Форма 1'!AD$8),"")</f>
        <v/>
      </c>
      <c r="N1629" s="103" t="str">
        <f>IF(ISBLANK('Форма 1'!$AE1629),"",IF('Форма 1'!$AE1629=1,'Форма 1'!$H1629*VLOOKUP('Форма 1'!$F1629,'Придельники с 2022'!$B$4:$X$28,'Форма 1'!$AE$8,0),IF('Форма 1'!$AE1629=2,'Форма 1'!$H1629*VLOOKUP('Форма 1'!$F1629,'Придельники с 2022'!$B$4:$X$28,13,0),IF('Форма 1'!$AE1629=3,'Форма 1'!$H1629*VLOOKUP('Форма 1'!$F1629,'Придельники с 2022'!$B$4:$X$28,12,0)))))</f>
        <v/>
      </c>
      <c r="O1629" s="103" t="str">
        <f>IF(ISNUMBER('Форма 1'!AF1629),'Форма 1'!$H1629*VLOOKUP('Форма 1'!$F1629,'Придельники с 2022'!$B$4:$X$28,'Форма 1'!AF$8),"")</f>
        <v/>
      </c>
      <c r="P1629" s="87"/>
      <c r="Q1629" s="103" t="str">
        <f>IF(ISNUMBER('Форма 1'!AH1629),'Форма 1'!$H1629*VLOOKUP('Форма 1'!$F1629,'Придельники с 2022'!$B$4:$X$28,'Форма 1'!AH$8),"")</f>
        <v/>
      </c>
      <c r="R1629" s="103" t="str">
        <f>IF(ISNUMBER('Форма 1'!AI1629),'Форма 1'!$H1629*VLOOKUP('Форма 1'!$F1629,'Придельники с 2022'!$B$4:$X$28,'Форма 1'!AI$8),"")</f>
        <v/>
      </c>
      <c r="S1629" s="103" t="str">
        <f>IF(ISNUMBER('Форма 1'!AJ1629),'Форма 1'!$H1629*VLOOKUP('Форма 1'!$F1629,'Придельники с 2022'!$B$4:$X$28,'Форма 1'!AJ$8),"")</f>
        <v/>
      </c>
      <c r="T1629" s="87"/>
    </row>
    <row r="1630" spans="1:20">
      <c r="A1630" s="188">
        <f t="shared" si="135"/>
        <v>190</v>
      </c>
      <c r="B1630" s="189" t="s">
        <v>1683</v>
      </c>
      <c r="C1630" s="99">
        <f t="shared" si="134"/>
        <v>2197947.452</v>
      </c>
      <c r="D1630" s="103" t="str">
        <f>IF(ISNUMBER('Форма 1'!U1630),'Форма 1'!$H1630*VLOOKUP('Форма 1'!$F1630,'Придельники с 2022'!$B$4:$X$28,'Форма 1'!U$8),"")</f>
        <v/>
      </c>
      <c r="E1630" s="103" t="str">
        <f>IF(ISNUMBER('Форма 1'!V1630),'Форма 1'!$H1630*VLOOKUP('Форма 1'!$F1630,'Придельники с 2022'!$B$4:$X$28,'Форма 1'!V$8),"")</f>
        <v/>
      </c>
      <c r="F1630" s="103" t="str">
        <f>IF(ISNUMBER('Форма 1'!W1630),'Форма 1'!$H1630*VLOOKUP('Форма 1'!$F1630,'Придельники с 2022'!$B$4:$X$28,'Форма 1'!W$8),"")</f>
        <v/>
      </c>
      <c r="G1630" s="103" t="str">
        <f>IF(ISNUMBER('Форма 1'!X1630),'Форма 1'!$H1630*VLOOKUP('Форма 1'!$F1630,'Придельники с 2022'!$B$4:$X$28,'Форма 1'!X$8),"")</f>
        <v/>
      </c>
      <c r="H1630" s="103" t="str">
        <f>IF(ISNUMBER('Форма 1'!Y1630),'Форма 1'!$H1630*VLOOKUP('Форма 1'!$F1630,'Придельники с 2022'!$B$4:$X$28,'Форма 1'!Y$8),"")</f>
        <v/>
      </c>
      <c r="I1630" s="103" t="str">
        <f>IF(ISNUMBER('Форма 1'!Z1630),'Форма 1'!$H1630*VLOOKUP('Форма 1'!$F1630,'Придельники с 2022'!$B$4:$X$28,'Форма 1'!Z$8),"")</f>
        <v/>
      </c>
      <c r="J1630" s="103" t="str">
        <f>IF(ISNUMBER('Форма 1'!AA1630),'Форма 1'!$H1630*VLOOKUP('Форма 1'!$F1630,'Придельники с 2022'!$B$4:$X$28,'Форма 1'!AA$8),"")</f>
        <v/>
      </c>
      <c r="K1630" s="90"/>
      <c r="L1630" s="87"/>
      <c r="M1630" s="103" t="str">
        <f>IF(ISNUMBER('Форма 1'!AD1630),'Форма 1'!$H1630*VLOOKUP('Форма 1'!$F1630,'Придельники с 2022'!$B$4:$X$28,'Форма 1'!AD$8),"")</f>
        <v/>
      </c>
      <c r="N1630" s="103" t="str">
        <f>IF(ISBLANK('Форма 1'!$AE1630),"",IF('Форма 1'!$AE1630=1,'Форма 1'!$H1630*VLOOKUP('Форма 1'!$F1630,'Придельники с 2022'!$B$4:$X$28,'Форма 1'!$AE$8,0),IF('Форма 1'!$AE1630=2,'Форма 1'!$H1630*VLOOKUP('Форма 1'!$F1630,'Придельники с 2022'!$B$4:$X$28,13,0),IF('Форма 1'!$AE1630=3,'Форма 1'!$H1630*VLOOKUP('Форма 1'!$F1630,'Придельники с 2022'!$B$4:$X$28,12,0)))))</f>
        <v/>
      </c>
      <c r="O1630" s="103">
        <f>IF(ISNUMBER('Форма 1'!AF1630),'Форма 1'!$H1630*VLOOKUP('Форма 1'!$F1630,'Придельники с 2022'!$B$4:$X$28,'Форма 1'!AF$8),"")</f>
        <v>2197947.452</v>
      </c>
      <c r="P1630" s="87"/>
      <c r="Q1630" s="103" t="str">
        <f>IF(ISNUMBER('Форма 1'!AH1630),'Форма 1'!$H1630*VLOOKUP('Форма 1'!$F1630,'Придельники с 2022'!$B$4:$X$28,'Форма 1'!AH$8),"")</f>
        <v/>
      </c>
      <c r="R1630" s="103" t="str">
        <f>IF(ISNUMBER('Форма 1'!AI1630),'Форма 1'!$H1630*VLOOKUP('Форма 1'!$F1630,'Придельники с 2022'!$B$4:$X$28,'Форма 1'!AI$8),"")</f>
        <v/>
      </c>
      <c r="S1630" s="103" t="str">
        <f>IF(ISNUMBER('Форма 1'!AJ1630),'Форма 1'!$H1630*VLOOKUP('Форма 1'!$F1630,'Придельники с 2022'!$B$4:$X$28,'Форма 1'!AJ$8),"")</f>
        <v/>
      </c>
      <c r="T1630" s="87"/>
    </row>
    <row r="1631" spans="1:20">
      <c r="A1631" s="188">
        <f t="shared" si="135"/>
        <v>191</v>
      </c>
      <c r="B1631" s="189" t="s">
        <v>1684</v>
      </c>
      <c r="C1631" s="99">
        <f t="shared" si="134"/>
        <v>16803083.472000003</v>
      </c>
      <c r="D1631" s="103" t="str">
        <f>IF(ISNUMBER('Форма 1'!U1631),'Форма 1'!$H1631*VLOOKUP('Форма 1'!$F1631,'Придельники с 2022'!$B$4:$X$28,'Форма 1'!U$8),"")</f>
        <v/>
      </c>
      <c r="E1631" s="103" t="str">
        <f>IF(ISNUMBER('Форма 1'!V1631),'Форма 1'!$H1631*VLOOKUP('Форма 1'!$F1631,'Придельники с 2022'!$B$4:$X$28,'Форма 1'!V$8),"")</f>
        <v/>
      </c>
      <c r="F1631" s="103" t="str">
        <f>IF(ISNUMBER('Форма 1'!W1631),'Форма 1'!$H1631*VLOOKUP('Форма 1'!$F1631,'Придельники с 2022'!$B$4:$X$28,'Форма 1'!W$8),"")</f>
        <v/>
      </c>
      <c r="G1631" s="103" t="str">
        <f>IF(ISNUMBER('Форма 1'!X1631),'Форма 1'!$H1631*VLOOKUP('Форма 1'!$F1631,'Придельники с 2022'!$B$4:$X$28,'Форма 1'!X$8),"")</f>
        <v/>
      </c>
      <c r="H1631" s="103" t="str">
        <f>IF(ISNUMBER('Форма 1'!Y1631),'Форма 1'!$H1631*VLOOKUP('Форма 1'!$F1631,'Придельники с 2022'!$B$4:$X$28,'Форма 1'!Y$8),"")</f>
        <v/>
      </c>
      <c r="I1631" s="103" t="str">
        <f>IF(ISNUMBER('Форма 1'!Z1631),'Форма 1'!$H1631*VLOOKUP('Форма 1'!$F1631,'Придельники с 2022'!$B$4:$X$28,'Форма 1'!Z$8),"")</f>
        <v/>
      </c>
      <c r="J1631" s="103" t="str">
        <f>IF(ISNUMBER('Форма 1'!AA1631),'Форма 1'!$H1631*VLOOKUP('Форма 1'!$F1631,'Придельники с 2022'!$B$4:$X$28,'Форма 1'!AA$8),"")</f>
        <v/>
      </c>
      <c r="K1631" s="90"/>
      <c r="L1631" s="87"/>
      <c r="M1631" s="103">
        <f>IF(ISNUMBER('Форма 1'!AD1631),'Форма 1'!$H1631*VLOOKUP('Форма 1'!$F1631,'Придельники с 2022'!$B$4:$X$28,'Форма 1'!AD$8),"")</f>
        <v>16803083.472000003</v>
      </c>
      <c r="N1631" s="103" t="str">
        <f>IF(ISBLANK('Форма 1'!$AE1631),"",IF('Форма 1'!$AE1631=1,'Форма 1'!$H1631*VLOOKUP('Форма 1'!$F1631,'Придельники с 2022'!$B$4:$X$28,'Форма 1'!$AE$8,0),IF('Форма 1'!$AE1631=2,'Форма 1'!$H1631*VLOOKUP('Форма 1'!$F1631,'Придельники с 2022'!$B$4:$X$28,13,0),IF('Форма 1'!$AE1631=3,'Форма 1'!$H1631*VLOOKUP('Форма 1'!$F1631,'Придельники с 2022'!$B$4:$X$28,12,0)))))</f>
        <v/>
      </c>
      <c r="O1631" s="103" t="str">
        <f>IF(ISNUMBER('Форма 1'!AF1631),'Форма 1'!$H1631*VLOOKUP('Форма 1'!$F1631,'Придельники с 2022'!$B$4:$X$28,'Форма 1'!AF$8),"")</f>
        <v/>
      </c>
      <c r="P1631" s="87"/>
      <c r="Q1631" s="103" t="str">
        <f>IF(ISNUMBER('Форма 1'!AH1631),'Форма 1'!$H1631*VLOOKUP('Форма 1'!$F1631,'Придельники с 2022'!$B$4:$X$28,'Форма 1'!AH$8),"")</f>
        <v/>
      </c>
      <c r="R1631" s="103" t="str">
        <f>IF(ISNUMBER('Форма 1'!AI1631),'Форма 1'!$H1631*VLOOKUP('Форма 1'!$F1631,'Придельники с 2022'!$B$4:$X$28,'Форма 1'!AI$8),"")</f>
        <v/>
      </c>
      <c r="S1631" s="103" t="str">
        <f>IF(ISNUMBER('Форма 1'!AJ1631),'Форма 1'!$H1631*VLOOKUP('Форма 1'!$F1631,'Придельники с 2022'!$B$4:$X$28,'Форма 1'!AJ$8),"")</f>
        <v/>
      </c>
      <c r="T1631" s="87"/>
    </row>
    <row r="1632" spans="1:20">
      <c r="A1632" s="188">
        <f t="shared" si="135"/>
        <v>192</v>
      </c>
      <c r="B1632" s="189" t="s">
        <v>1685</v>
      </c>
      <c r="C1632" s="99">
        <f t="shared" si="134"/>
        <v>11443894.672</v>
      </c>
      <c r="D1632" s="103" t="str">
        <f>IF(ISNUMBER('Форма 1'!U1632),'Форма 1'!$H1632*VLOOKUP('Форма 1'!$F1632,'Придельники с 2022'!$B$4:$X$28,'Форма 1'!U$8),"")</f>
        <v/>
      </c>
      <c r="E1632" s="103" t="str">
        <f>IF(ISNUMBER('Форма 1'!V1632),'Форма 1'!$H1632*VLOOKUP('Форма 1'!$F1632,'Придельники с 2022'!$B$4:$X$28,'Форма 1'!V$8),"")</f>
        <v/>
      </c>
      <c r="F1632" s="103" t="str">
        <f>IF(ISNUMBER('Форма 1'!W1632),'Форма 1'!$H1632*VLOOKUP('Форма 1'!$F1632,'Придельники с 2022'!$B$4:$X$28,'Форма 1'!W$8),"")</f>
        <v/>
      </c>
      <c r="G1632" s="103" t="str">
        <f>IF(ISNUMBER('Форма 1'!X1632),'Форма 1'!$H1632*VLOOKUP('Форма 1'!$F1632,'Придельники с 2022'!$B$4:$X$28,'Форма 1'!X$8),"")</f>
        <v/>
      </c>
      <c r="H1632" s="103" t="str">
        <f>IF(ISNUMBER('Форма 1'!Y1632),'Форма 1'!$H1632*VLOOKUP('Форма 1'!$F1632,'Придельники с 2022'!$B$4:$X$28,'Форма 1'!Y$8),"")</f>
        <v/>
      </c>
      <c r="I1632" s="103" t="str">
        <f>IF(ISNUMBER('Форма 1'!Z1632),'Форма 1'!$H1632*VLOOKUP('Форма 1'!$F1632,'Придельники с 2022'!$B$4:$X$28,'Форма 1'!Z$8),"")</f>
        <v/>
      </c>
      <c r="J1632" s="103" t="str">
        <f>IF(ISNUMBER('Форма 1'!AA1632),'Форма 1'!$H1632*VLOOKUP('Форма 1'!$F1632,'Придельники с 2022'!$B$4:$X$28,'Форма 1'!AA$8),"")</f>
        <v/>
      </c>
      <c r="K1632" s="90"/>
      <c r="L1632" s="87"/>
      <c r="M1632" s="103">
        <f>IF(ISNUMBER('Форма 1'!AD1632),'Форма 1'!$H1632*VLOOKUP('Форма 1'!$F1632,'Придельники с 2022'!$B$4:$X$28,'Форма 1'!AD$8),"")</f>
        <v>11443894.672</v>
      </c>
      <c r="N1632" s="103" t="str">
        <f>IF(ISBLANK('Форма 1'!$AE1632),"",IF('Форма 1'!$AE1632=1,'Форма 1'!$H1632*VLOOKUP('Форма 1'!$F1632,'Придельники с 2022'!$B$4:$X$28,'Форма 1'!$AE$8,0),IF('Форма 1'!$AE1632=2,'Форма 1'!$H1632*VLOOKUP('Форма 1'!$F1632,'Придельники с 2022'!$B$4:$X$28,13,0),IF('Форма 1'!$AE1632=3,'Форма 1'!$H1632*VLOOKUP('Форма 1'!$F1632,'Придельники с 2022'!$B$4:$X$28,12,0)))))</f>
        <v/>
      </c>
      <c r="O1632" s="103" t="str">
        <f>IF(ISNUMBER('Форма 1'!AF1632),'Форма 1'!$H1632*VLOOKUP('Форма 1'!$F1632,'Придельники с 2022'!$B$4:$X$28,'Форма 1'!AF$8),"")</f>
        <v/>
      </c>
      <c r="P1632" s="87"/>
      <c r="Q1632" s="103" t="str">
        <f>IF(ISNUMBER('Форма 1'!AH1632),'Форма 1'!$H1632*VLOOKUP('Форма 1'!$F1632,'Придельники с 2022'!$B$4:$X$28,'Форма 1'!AH$8),"")</f>
        <v/>
      </c>
      <c r="R1632" s="103" t="str">
        <f>IF(ISNUMBER('Форма 1'!AI1632),'Форма 1'!$H1632*VLOOKUP('Форма 1'!$F1632,'Придельники с 2022'!$B$4:$X$28,'Форма 1'!AI$8),"")</f>
        <v/>
      </c>
      <c r="S1632" s="103" t="str">
        <f>IF(ISNUMBER('Форма 1'!AJ1632),'Форма 1'!$H1632*VLOOKUP('Форма 1'!$F1632,'Придельники с 2022'!$B$4:$X$28,'Форма 1'!AJ$8),"")</f>
        <v/>
      </c>
      <c r="T1632" s="87"/>
    </row>
    <row r="1633" spans="1:20">
      <c r="A1633" s="188">
        <f t="shared" si="135"/>
        <v>193</v>
      </c>
      <c r="B1633" s="189" t="s">
        <v>1686</v>
      </c>
      <c r="C1633" s="99">
        <f t="shared" si="134"/>
        <v>7341187.9520000005</v>
      </c>
      <c r="D1633" s="103" t="str">
        <f>IF(ISNUMBER('Форма 1'!U1633),'Форма 1'!$H1633*VLOOKUP('Форма 1'!$F1633,'Придельники с 2022'!$B$4:$X$28,'Форма 1'!U$8),"")</f>
        <v/>
      </c>
      <c r="E1633" s="103" t="str">
        <f>IF(ISNUMBER('Форма 1'!V1633),'Форма 1'!$H1633*VLOOKUP('Форма 1'!$F1633,'Придельники с 2022'!$B$4:$X$28,'Форма 1'!V$8),"")</f>
        <v/>
      </c>
      <c r="F1633" s="103" t="str">
        <f>IF(ISNUMBER('Форма 1'!W1633),'Форма 1'!$H1633*VLOOKUP('Форма 1'!$F1633,'Придельники с 2022'!$B$4:$X$28,'Форма 1'!W$8),"")</f>
        <v/>
      </c>
      <c r="G1633" s="103" t="str">
        <f>IF(ISNUMBER('Форма 1'!X1633),'Форма 1'!$H1633*VLOOKUP('Форма 1'!$F1633,'Придельники с 2022'!$B$4:$X$28,'Форма 1'!X$8),"")</f>
        <v/>
      </c>
      <c r="H1633" s="103" t="str">
        <f>IF(ISNUMBER('Форма 1'!Y1633),'Форма 1'!$H1633*VLOOKUP('Форма 1'!$F1633,'Придельники с 2022'!$B$4:$X$28,'Форма 1'!Y$8),"")</f>
        <v/>
      </c>
      <c r="I1633" s="103" t="str">
        <f>IF(ISNUMBER('Форма 1'!Z1633),'Форма 1'!$H1633*VLOOKUP('Форма 1'!$F1633,'Придельники с 2022'!$B$4:$X$28,'Форма 1'!Z$8),"")</f>
        <v/>
      </c>
      <c r="J1633" s="103" t="str">
        <f>IF(ISNUMBER('Форма 1'!AA1633),'Форма 1'!$H1633*VLOOKUP('Форма 1'!$F1633,'Придельники с 2022'!$B$4:$X$28,'Форма 1'!AA$8),"")</f>
        <v/>
      </c>
      <c r="K1633" s="90"/>
      <c r="L1633" s="87"/>
      <c r="M1633" s="103">
        <f>IF(ISNUMBER('Форма 1'!AD1633),'Форма 1'!$H1633*VLOOKUP('Форма 1'!$F1633,'Придельники с 2022'!$B$4:$X$28,'Форма 1'!AD$8),"")</f>
        <v>7341187.9520000005</v>
      </c>
      <c r="N1633" s="103" t="str">
        <f>IF(ISBLANK('Форма 1'!$AE1633),"",IF('Форма 1'!$AE1633=1,'Форма 1'!$H1633*VLOOKUP('Форма 1'!$F1633,'Придельники с 2022'!$B$4:$X$28,'Форма 1'!$AE$8,0),IF('Форма 1'!$AE1633=2,'Форма 1'!$H1633*VLOOKUP('Форма 1'!$F1633,'Придельники с 2022'!$B$4:$X$28,13,0),IF('Форма 1'!$AE1633=3,'Форма 1'!$H1633*VLOOKUP('Форма 1'!$F1633,'Придельники с 2022'!$B$4:$X$28,12,0)))))</f>
        <v/>
      </c>
      <c r="O1633" s="103" t="str">
        <f>IF(ISNUMBER('Форма 1'!AF1633),'Форма 1'!$H1633*VLOOKUP('Форма 1'!$F1633,'Придельники с 2022'!$B$4:$X$28,'Форма 1'!AF$8),"")</f>
        <v/>
      </c>
      <c r="P1633" s="87"/>
      <c r="Q1633" s="103" t="str">
        <f>IF(ISNUMBER('Форма 1'!AH1633),'Форма 1'!$H1633*VLOOKUP('Форма 1'!$F1633,'Придельники с 2022'!$B$4:$X$28,'Форма 1'!AH$8),"")</f>
        <v/>
      </c>
      <c r="R1633" s="103" t="str">
        <f>IF(ISNUMBER('Форма 1'!AI1633),'Форма 1'!$H1633*VLOOKUP('Форма 1'!$F1633,'Придельники с 2022'!$B$4:$X$28,'Форма 1'!AI$8),"")</f>
        <v/>
      </c>
      <c r="S1633" s="103" t="str">
        <f>IF(ISNUMBER('Форма 1'!AJ1633),'Форма 1'!$H1633*VLOOKUP('Форма 1'!$F1633,'Придельники с 2022'!$B$4:$X$28,'Форма 1'!AJ$8),"")</f>
        <v/>
      </c>
      <c r="T1633" s="87"/>
    </row>
    <row r="1634" spans="1:20">
      <c r="A1634" s="188">
        <f t="shared" si="135"/>
        <v>194</v>
      </c>
      <c r="B1634" s="189" t="s">
        <v>1687</v>
      </c>
      <c r="C1634" s="99">
        <f t="shared" si="134"/>
        <v>5557017.8399999999</v>
      </c>
      <c r="D1634" s="103" t="str">
        <f>IF(ISNUMBER('Форма 1'!U1634),'Форма 1'!$H1634*VLOOKUP('Форма 1'!$F1634,'Придельники с 2022'!$B$4:$X$28,'Форма 1'!U$8),"")</f>
        <v/>
      </c>
      <c r="E1634" s="103" t="str">
        <f>IF(ISNUMBER('Форма 1'!V1634),'Форма 1'!$H1634*VLOOKUP('Форма 1'!$F1634,'Придельники с 2022'!$B$4:$X$28,'Форма 1'!V$8),"")</f>
        <v/>
      </c>
      <c r="F1634" s="103" t="str">
        <f>IF(ISNUMBER('Форма 1'!W1634),'Форма 1'!$H1634*VLOOKUP('Форма 1'!$F1634,'Придельники с 2022'!$B$4:$X$28,'Форма 1'!W$8),"")</f>
        <v/>
      </c>
      <c r="G1634" s="103" t="str">
        <f>IF(ISNUMBER('Форма 1'!X1634),'Форма 1'!$H1634*VLOOKUP('Форма 1'!$F1634,'Придельники с 2022'!$B$4:$X$28,'Форма 1'!X$8),"")</f>
        <v/>
      </c>
      <c r="H1634" s="103" t="str">
        <f>IF(ISNUMBER('Форма 1'!Y1634),'Форма 1'!$H1634*VLOOKUP('Форма 1'!$F1634,'Придельники с 2022'!$B$4:$X$28,'Форма 1'!Y$8),"")</f>
        <v/>
      </c>
      <c r="I1634" s="103" t="str">
        <f>IF(ISNUMBER('Форма 1'!Z1634),'Форма 1'!$H1634*VLOOKUP('Форма 1'!$F1634,'Придельники с 2022'!$B$4:$X$28,'Форма 1'!Z$8),"")</f>
        <v/>
      </c>
      <c r="J1634" s="103" t="str">
        <f>IF(ISNUMBER('Форма 1'!AA1634),'Форма 1'!$H1634*VLOOKUP('Форма 1'!$F1634,'Придельники с 2022'!$B$4:$X$28,'Форма 1'!AA$8),"")</f>
        <v/>
      </c>
      <c r="K1634" s="90">
        <v>2</v>
      </c>
      <c r="L1634" s="87">
        <f>2778508.92*K1634</f>
        <v>5557017.8399999999</v>
      </c>
      <c r="M1634" s="103" t="str">
        <f>IF(ISNUMBER('Форма 1'!AD1634),'Форма 1'!$H1634*VLOOKUP('Форма 1'!$F1634,'Придельники с 2022'!$B$4:$X$28,'Форма 1'!AD$8),"")</f>
        <v/>
      </c>
      <c r="N1634" s="103" t="str">
        <f>IF(ISBLANK('Форма 1'!$AE1634),"",IF('Форма 1'!$AE1634=1,'Форма 1'!$H1634*VLOOKUP('Форма 1'!$F1634,'Придельники с 2022'!$B$4:$X$28,'Форма 1'!$AE$8,0),IF('Форма 1'!$AE1634=2,'Форма 1'!$H1634*VLOOKUP('Форма 1'!$F1634,'Придельники с 2022'!$B$4:$X$28,13,0),IF('Форма 1'!$AE1634=3,'Форма 1'!$H1634*VLOOKUP('Форма 1'!$F1634,'Придельники с 2022'!$B$4:$X$28,12,0)))))</f>
        <v/>
      </c>
      <c r="O1634" s="103" t="str">
        <f>IF(ISNUMBER('Форма 1'!AF1634),'Форма 1'!$H1634*VLOOKUP('Форма 1'!$F1634,'Придельники с 2022'!$B$4:$X$28,'Форма 1'!AF$8),"")</f>
        <v/>
      </c>
      <c r="P1634" s="87"/>
      <c r="Q1634" s="103" t="str">
        <f>IF(ISNUMBER('Форма 1'!AH1634),'Форма 1'!$H1634*VLOOKUP('Форма 1'!$F1634,'Придельники с 2022'!$B$4:$X$28,'Форма 1'!AH$8),"")</f>
        <v/>
      </c>
      <c r="R1634" s="103" t="str">
        <f>IF(ISNUMBER('Форма 1'!AI1634),'Форма 1'!$H1634*VLOOKUP('Форма 1'!$F1634,'Придельники с 2022'!$B$4:$X$28,'Форма 1'!AI$8),"")</f>
        <v/>
      </c>
      <c r="S1634" s="103" t="str">
        <f>IF(ISNUMBER('Форма 1'!AJ1634),'Форма 1'!$H1634*VLOOKUP('Форма 1'!$F1634,'Придельники с 2022'!$B$4:$X$28,'Форма 1'!AJ$8),"")</f>
        <v/>
      </c>
      <c r="T1634" s="87"/>
    </row>
    <row r="1635" spans="1:20">
      <c r="A1635" s="188">
        <f t="shared" si="135"/>
        <v>195</v>
      </c>
      <c r="B1635" s="189" t="s">
        <v>1688</v>
      </c>
      <c r="C1635" s="99">
        <f t="shared" si="134"/>
        <v>11114035.68</v>
      </c>
      <c r="D1635" s="103" t="str">
        <f>IF(ISNUMBER('Форма 1'!U1635),'Форма 1'!$H1635*VLOOKUP('Форма 1'!$F1635,'Придельники с 2022'!$B$4:$X$28,'Форма 1'!U$8),"")</f>
        <v/>
      </c>
      <c r="E1635" s="103" t="str">
        <f>IF(ISNUMBER('Форма 1'!V1635),'Форма 1'!$H1635*VLOOKUP('Форма 1'!$F1635,'Придельники с 2022'!$B$4:$X$28,'Форма 1'!V$8),"")</f>
        <v/>
      </c>
      <c r="F1635" s="103" t="str">
        <f>IF(ISNUMBER('Форма 1'!W1635),'Форма 1'!$H1635*VLOOKUP('Форма 1'!$F1635,'Придельники с 2022'!$B$4:$X$28,'Форма 1'!W$8),"")</f>
        <v/>
      </c>
      <c r="G1635" s="103" t="str">
        <f>IF(ISNUMBER('Форма 1'!X1635),'Форма 1'!$H1635*VLOOKUP('Форма 1'!$F1635,'Придельники с 2022'!$B$4:$X$28,'Форма 1'!X$8),"")</f>
        <v/>
      </c>
      <c r="H1635" s="103" t="str">
        <f>IF(ISNUMBER('Форма 1'!Y1635),'Форма 1'!$H1635*VLOOKUP('Форма 1'!$F1635,'Придельники с 2022'!$B$4:$X$28,'Форма 1'!Y$8),"")</f>
        <v/>
      </c>
      <c r="I1635" s="103" t="str">
        <f>IF(ISNUMBER('Форма 1'!Z1635),'Форма 1'!$H1635*VLOOKUP('Форма 1'!$F1635,'Придельники с 2022'!$B$4:$X$28,'Форма 1'!Z$8),"")</f>
        <v/>
      </c>
      <c r="J1635" s="103" t="str">
        <f>IF(ISNUMBER('Форма 1'!AA1635),'Форма 1'!$H1635*VLOOKUP('Форма 1'!$F1635,'Придельники с 2022'!$B$4:$X$28,'Форма 1'!AA$8),"")</f>
        <v/>
      </c>
      <c r="K1635" s="90">
        <v>4</v>
      </c>
      <c r="L1635" s="87">
        <f>2778508.92*K1635</f>
        <v>11114035.68</v>
      </c>
      <c r="M1635" s="103" t="str">
        <f>IF(ISNUMBER('Форма 1'!AD1635),'Форма 1'!$H1635*VLOOKUP('Форма 1'!$F1635,'Придельники с 2022'!$B$4:$X$28,'Форма 1'!AD$8),"")</f>
        <v/>
      </c>
      <c r="N1635" s="103" t="str">
        <f>IF(ISBLANK('Форма 1'!$AE1635),"",IF('Форма 1'!$AE1635=1,'Форма 1'!$H1635*VLOOKUP('Форма 1'!$F1635,'Придельники с 2022'!$B$4:$X$28,'Форма 1'!$AE$8,0),IF('Форма 1'!$AE1635=2,'Форма 1'!$H1635*VLOOKUP('Форма 1'!$F1635,'Придельники с 2022'!$B$4:$X$28,13,0),IF('Форма 1'!$AE1635=3,'Форма 1'!$H1635*VLOOKUP('Форма 1'!$F1635,'Придельники с 2022'!$B$4:$X$28,12,0)))))</f>
        <v/>
      </c>
      <c r="O1635" s="103" t="str">
        <f>IF(ISNUMBER('Форма 1'!AF1635),'Форма 1'!$H1635*VLOOKUP('Форма 1'!$F1635,'Придельники с 2022'!$B$4:$X$28,'Форма 1'!AF$8),"")</f>
        <v/>
      </c>
      <c r="P1635" s="87"/>
      <c r="Q1635" s="103" t="str">
        <f>IF(ISNUMBER('Форма 1'!AH1635),'Форма 1'!$H1635*VLOOKUP('Форма 1'!$F1635,'Придельники с 2022'!$B$4:$X$28,'Форма 1'!AH$8),"")</f>
        <v/>
      </c>
      <c r="R1635" s="103" t="str">
        <f>IF(ISNUMBER('Форма 1'!AI1635),'Форма 1'!$H1635*VLOOKUP('Форма 1'!$F1635,'Придельники с 2022'!$B$4:$X$28,'Форма 1'!AI$8),"")</f>
        <v/>
      </c>
      <c r="S1635" s="103" t="str">
        <f>IF(ISNUMBER('Форма 1'!AJ1635),'Форма 1'!$H1635*VLOOKUP('Форма 1'!$F1635,'Придельники с 2022'!$B$4:$X$28,'Форма 1'!AJ$8),"")</f>
        <v/>
      </c>
      <c r="T1635" s="87"/>
    </row>
    <row r="1636" spans="1:20">
      <c r="A1636" s="188">
        <f t="shared" si="135"/>
        <v>196</v>
      </c>
      <c r="B1636" s="189" t="s">
        <v>1689</v>
      </c>
      <c r="C1636" s="99">
        <f t="shared" si="134"/>
        <v>5557017.8399999999</v>
      </c>
      <c r="D1636" s="103" t="str">
        <f>IF(ISNUMBER('Форма 1'!U1636),'Форма 1'!$H1636*VLOOKUP('Форма 1'!$F1636,'Придельники с 2022'!$B$4:$X$28,'Форма 1'!U$8),"")</f>
        <v/>
      </c>
      <c r="E1636" s="103" t="str">
        <f>IF(ISNUMBER('Форма 1'!V1636),'Форма 1'!$H1636*VLOOKUP('Форма 1'!$F1636,'Придельники с 2022'!$B$4:$X$28,'Форма 1'!V$8),"")</f>
        <v/>
      </c>
      <c r="F1636" s="103" t="str">
        <f>IF(ISNUMBER('Форма 1'!W1636),'Форма 1'!$H1636*VLOOKUP('Форма 1'!$F1636,'Придельники с 2022'!$B$4:$X$28,'Форма 1'!W$8),"")</f>
        <v/>
      </c>
      <c r="G1636" s="103" t="str">
        <f>IF(ISNUMBER('Форма 1'!X1636),'Форма 1'!$H1636*VLOOKUP('Форма 1'!$F1636,'Придельники с 2022'!$B$4:$X$28,'Форма 1'!X$8),"")</f>
        <v/>
      </c>
      <c r="H1636" s="103" t="str">
        <f>IF(ISNUMBER('Форма 1'!Y1636),'Форма 1'!$H1636*VLOOKUP('Форма 1'!$F1636,'Придельники с 2022'!$B$4:$X$28,'Форма 1'!Y$8),"")</f>
        <v/>
      </c>
      <c r="I1636" s="103" t="str">
        <f>IF(ISNUMBER('Форма 1'!Z1636),'Форма 1'!$H1636*VLOOKUP('Форма 1'!$F1636,'Придельники с 2022'!$B$4:$X$28,'Форма 1'!Z$8),"")</f>
        <v/>
      </c>
      <c r="J1636" s="103" t="str">
        <f>IF(ISNUMBER('Форма 1'!AA1636),'Форма 1'!$H1636*VLOOKUP('Форма 1'!$F1636,'Придельники с 2022'!$B$4:$X$28,'Форма 1'!AA$8),"")</f>
        <v/>
      </c>
      <c r="K1636" s="90">
        <v>2</v>
      </c>
      <c r="L1636" s="87">
        <f>2778508.92*K1636</f>
        <v>5557017.8399999999</v>
      </c>
      <c r="M1636" s="103" t="str">
        <f>IF(ISNUMBER('Форма 1'!AD1636),'Форма 1'!$H1636*VLOOKUP('Форма 1'!$F1636,'Придельники с 2022'!$B$4:$X$28,'Форма 1'!AD$8),"")</f>
        <v/>
      </c>
      <c r="N1636" s="103" t="str">
        <f>IF(ISBLANK('Форма 1'!$AE1636),"",IF('Форма 1'!$AE1636=1,'Форма 1'!$H1636*VLOOKUP('Форма 1'!$F1636,'Придельники с 2022'!$B$4:$X$28,'Форма 1'!$AE$8,0),IF('Форма 1'!$AE1636=2,'Форма 1'!$H1636*VLOOKUP('Форма 1'!$F1636,'Придельники с 2022'!$B$4:$X$28,13,0),IF('Форма 1'!$AE1636=3,'Форма 1'!$H1636*VLOOKUP('Форма 1'!$F1636,'Придельники с 2022'!$B$4:$X$28,12,0)))))</f>
        <v/>
      </c>
      <c r="O1636" s="103" t="str">
        <f>IF(ISNUMBER('Форма 1'!AF1636),'Форма 1'!$H1636*VLOOKUP('Форма 1'!$F1636,'Придельники с 2022'!$B$4:$X$28,'Форма 1'!AF$8),"")</f>
        <v/>
      </c>
      <c r="P1636" s="87"/>
      <c r="Q1636" s="103" t="str">
        <f>IF(ISNUMBER('Форма 1'!AH1636),'Форма 1'!$H1636*VLOOKUP('Форма 1'!$F1636,'Придельники с 2022'!$B$4:$X$28,'Форма 1'!AH$8),"")</f>
        <v/>
      </c>
      <c r="R1636" s="103" t="str">
        <f>IF(ISNUMBER('Форма 1'!AI1636),'Форма 1'!$H1636*VLOOKUP('Форма 1'!$F1636,'Придельники с 2022'!$B$4:$X$28,'Форма 1'!AI$8),"")</f>
        <v/>
      </c>
      <c r="S1636" s="103" t="str">
        <f>IF(ISNUMBER('Форма 1'!AJ1636),'Форма 1'!$H1636*VLOOKUP('Форма 1'!$F1636,'Придельники с 2022'!$B$4:$X$28,'Форма 1'!AJ$8),"")</f>
        <v/>
      </c>
      <c r="T1636" s="87"/>
    </row>
    <row r="1637" spans="1:20">
      <c r="A1637" s="188">
        <f t="shared" si="135"/>
        <v>197</v>
      </c>
      <c r="B1637" s="189" t="s">
        <v>1690</v>
      </c>
      <c r="C1637" s="99">
        <f t="shared" si="134"/>
        <v>27708592.752</v>
      </c>
      <c r="D1637" s="103" t="str">
        <f>IF(ISNUMBER('Форма 1'!U1637),'Форма 1'!$H1637*VLOOKUP('Форма 1'!$F1637,'Придельники с 2022'!$B$4:$X$28,'Форма 1'!U$8),"")</f>
        <v/>
      </c>
      <c r="E1637" s="103" t="str">
        <f>IF(ISNUMBER('Форма 1'!V1637),'Форма 1'!$H1637*VLOOKUP('Форма 1'!$F1637,'Придельники с 2022'!$B$4:$X$28,'Форма 1'!V$8),"")</f>
        <v/>
      </c>
      <c r="F1637" s="103" t="str">
        <f>IF(ISNUMBER('Форма 1'!W1637),'Форма 1'!$H1637*VLOOKUP('Форма 1'!$F1637,'Придельники с 2022'!$B$4:$X$28,'Форма 1'!W$8),"")</f>
        <v/>
      </c>
      <c r="G1637" s="103" t="str">
        <f>IF(ISNUMBER('Форма 1'!X1637),'Форма 1'!$H1637*VLOOKUP('Форма 1'!$F1637,'Придельники с 2022'!$B$4:$X$28,'Форма 1'!X$8),"")</f>
        <v/>
      </c>
      <c r="H1637" s="103" t="str">
        <f>IF(ISNUMBER('Форма 1'!Y1637),'Форма 1'!$H1637*VLOOKUP('Форма 1'!$F1637,'Придельники с 2022'!$B$4:$X$28,'Форма 1'!Y$8),"")</f>
        <v/>
      </c>
      <c r="I1637" s="103" t="str">
        <f>IF(ISNUMBER('Форма 1'!Z1637),'Форма 1'!$H1637*VLOOKUP('Форма 1'!$F1637,'Придельники с 2022'!$B$4:$X$28,'Форма 1'!Z$8),"")</f>
        <v/>
      </c>
      <c r="J1637" s="103" t="str">
        <f>IF(ISNUMBER('Форма 1'!AA1637),'Форма 1'!$H1637*VLOOKUP('Форма 1'!$F1637,'Придельники с 2022'!$B$4:$X$28,'Форма 1'!AA$8),"")</f>
        <v/>
      </c>
      <c r="K1637" s="90"/>
      <c r="L1637" s="87"/>
      <c r="M1637" s="103">
        <f>IF(ISNUMBER('Форма 1'!AD1637),'Форма 1'!$H1637*VLOOKUP('Форма 1'!$F1637,'Придельники с 2022'!$B$4:$X$28,'Форма 1'!AD$8),"")</f>
        <v>9374977.5840000007</v>
      </c>
      <c r="N1637" s="199">
        <f>IF(ISBLANK('Форма 1'!$AE1637),"",IF('Форма 1'!$AE1637=1,'Форма 1'!$H1637*VLOOKUP('Форма 1'!$F1637,'Придельники с 2022'!$B$4:$X$28,'Форма 1'!$AE$8,0),IF('Форма 1'!$AE1637=2,'Форма 1'!$H1637*VLOOKUP('Форма 1'!$F1637,'Придельники с 2022'!$B$4:$X$28,13,0),IF('Форма 1'!$AE1637=3,'Форма 1'!$H1637*VLOOKUP('Форма 1'!$F1637,'Придельники с 2022'!$B$4:$X$28,12,0)))))</f>
        <v>14713164.161999999</v>
      </c>
      <c r="O1637" s="103" t="str">
        <f>IF(ISNUMBER('Форма 1'!AF1637),'Форма 1'!$H1637*VLOOKUP('Форма 1'!$F1637,'Придельники с 2022'!$B$4:$X$28,'Форма 1'!AF$8),"")</f>
        <v/>
      </c>
      <c r="P1637" s="87"/>
      <c r="Q1637" s="103">
        <f>IF(ISNUMBER('Форма 1'!AH1637),'Форма 1'!$H1637*VLOOKUP('Форма 1'!$F1637,'Придельники с 2022'!$B$4:$X$28,'Форма 1'!AH$8),"")</f>
        <v>3620451.0059999996</v>
      </c>
      <c r="R1637" s="103" t="str">
        <f>IF(ISNUMBER('Форма 1'!AI1637),'Форма 1'!$H1637*VLOOKUP('Форма 1'!$F1637,'Придельники с 2022'!$B$4:$X$28,'Форма 1'!AI$8),"")</f>
        <v/>
      </c>
      <c r="S1637" s="103" t="str">
        <f>IF(ISNUMBER('Форма 1'!AJ1637),'Форма 1'!$H1637*VLOOKUP('Форма 1'!$F1637,'Придельники с 2022'!$B$4:$X$28,'Форма 1'!AJ$8),"")</f>
        <v/>
      </c>
      <c r="T1637" s="87"/>
    </row>
    <row r="1638" spans="1:20">
      <c r="A1638" s="188">
        <f t="shared" si="135"/>
        <v>198</v>
      </c>
      <c r="B1638" s="189" t="s">
        <v>1691</v>
      </c>
      <c r="C1638" s="99">
        <f t="shared" si="134"/>
        <v>19933210.012800004</v>
      </c>
      <c r="D1638" s="103" t="str">
        <f>IF(ISNUMBER('Форма 1'!U1638),'Форма 1'!$H1638*VLOOKUP('Форма 1'!$F1638,'Придельники с 2022'!$B$4:$X$28,'Форма 1'!U$8),"")</f>
        <v/>
      </c>
      <c r="E1638" s="103" t="str">
        <f>IF(ISNUMBER('Форма 1'!V1638),'Форма 1'!$H1638*VLOOKUP('Форма 1'!$F1638,'Придельники с 2022'!$B$4:$X$28,'Форма 1'!V$8),"")</f>
        <v/>
      </c>
      <c r="F1638" s="103" t="str">
        <f>IF(ISNUMBER('Форма 1'!W1638),'Форма 1'!$H1638*VLOOKUP('Форма 1'!$F1638,'Придельники с 2022'!$B$4:$X$28,'Форма 1'!W$8),"")</f>
        <v/>
      </c>
      <c r="G1638" s="103" t="str">
        <f>IF(ISNUMBER('Форма 1'!X1638),'Форма 1'!$H1638*VLOOKUP('Форма 1'!$F1638,'Придельники с 2022'!$B$4:$X$28,'Форма 1'!X$8),"")</f>
        <v/>
      </c>
      <c r="H1638" s="103" t="str">
        <f>IF(ISNUMBER('Форма 1'!Y1638),'Форма 1'!$H1638*VLOOKUP('Форма 1'!$F1638,'Придельники с 2022'!$B$4:$X$28,'Форма 1'!Y$8),"")</f>
        <v/>
      </c>
      <c r="I1638" s="103" t="str">
        <f>IF(ISNUMBER('Форма 1'!Z1638),'Форма 1'!$H1638*VLOOKUP('Форма 1'!$F1638,'Придельники с 2022'!$B$4:$X$28,'Форма 1'!Z$8),"")</f>
        <v/>
      </c>
      <c r="J1638" s="103" t="str">
        <f>IF(ISNUMBER('Форма 1'!AA1638),'Форма 1'!$H1638*VLOOKUP('Форма 1'!$F1638,'Придельники с 2022'!$B$4:$X$28,'Форма 1'!AA$8),"")</f>
        <v/>
      </c>
      <c r="K1638" s="90"/>
      <c r="L1638" s="87"/>
      <c r="M1638" s="103">
        <f>IF(ISNUMBER('Форма 1'!AD1638),'Форма 1'!$H1638*VLOOKUP('Форма 1'!$F1638,'Придельники с 2022'!$B$4:$X$28,'Форма 1'!AD$8),"")</f>
        <v>19933210.012800004</v>
      </c>
      <c r="N1638" s="103" t="str">
        <f>IF(ISBLANK('Форма 1'!$AE1638),"",IF('Форма 1'!$AE1638=1,'Форма 1'!$H1638*VLOOKUP('Форма 1'!$F1638,'Придельники с 2022'!$B$4:$X$28,'Форма 1'!$AE$8,0),IF('Форма 1'!$AE1638=2,'Форма 1'!$H1638*VLOOKUP('Форма 1'!$F1638,'Придельники с 2022'!$B$4:$X$28,13,0),IF('Форма 1'!$AE1638=3,'Форма 1'!$H1638*VLOOKUP('Форма 1'!$F1638,'Придельники с 2022'!$B$4:$X$28,12,0)))))</f>
        <v/>
      </c>
      <c r="O1638" s="103" t="str">
        <f>IF(ISNUMBER('Форма 1'!AF1638),'Форма 1'!$H1638*VLOOKUP('Форма 1'!$F1638,'Придельники с 2022'!$B$4:$X$28,'Форма 1'!AF$8),"")</f>
        <v/>
      </c>
      <c r="P1638" s="87"/>
      <c r="Q1638" s="103" t="str">
        <f>IF(ISNUMBER('Форма 1'!AH1638),'Форма 1'!$H1638*VLOOKUP('Форма 1'!$F1638,'Придельники с 2022'!$B$4:$X$28,'Форма 1'!AH$8),"")</f>
        <v/>
      </c>
      <c r="R1638" s="103" t="str">
        <f>IF(ISNUMBER('Форма 1'!AI1638),'Форма 1'!$H1638*VLOOKUP('Форма 1'!$F1638,'Придельники с 2022'!$B$4:$X$28,'Форма 1'!AI$8),"")</f>
        <v/>
      </c>
      <c r="S1638" s="103" t="str">
        <f>IF(ISNUMBER('Форма 1'!AJ1638),'Форма 1'!$H1638*VLOOKUP('Форма 1'!$F1638,'Придельники с 2022'!$B$4:$X$28,'Форма 1'!AJ$8),"")</f>
        <v/>
      </c>
      <c r="T1638" s="87"/>
    </row>
    <row r="1639" spans="1:20">
      <c r="A1639" s="188">
        <f t="shared" si="135"/>
        <v>199</v>
      </c>
      <c r="B1639" s="189" t="s">
        <v>1692</v>
      </c>
      <c r="C1639" s="99">
        <f t="shared" si="134"/>
        <v>24303319.066</v>
      </c>
      <c r="D1639" s="103" t="str">
        <f>IF(ISNUMBER('Форма 1'!U1639),'Форма 1'!$H1639*VLOOKUP('Форма 1'!$F1639,'Придельники с 2022'!$B$4:$X$28,'Форма 1'!U$8),"")</f>
        <v/>
      </c>
      <c r="E1639" s="103" t="str">
        <f>IF(ISNUMBER('Форма 1'!V1639),'Форма 1'!$H1639*VLOOKUP('Форма 1'!$F1639,'Придельники с 2022'!$B$4:$X$28,'Форма 1'!V$8),"")</f>
        <v/>
      </c>
      <c r="F1639" s="103" t="str">
        <f>IF(ISNUMBER('Форма 1'!W1639),'Форма 1'!$H1639*VLOOKUP('Форма 1'!$F1639,'Придельники с 2022'!$B$4:$X$28,'Форма 1'!W$8),"")</f>
        <v/>
      </c>
      <c r="G1639" s="103" t="str">
        <f>IF(ISNUMBER('Форма 1'!X1639),'Форма 1'!$H1639*VLOOKUP('Форма 1'!$F1639,'Придельники с 2022'!$B$4:$X$28,'Форма 1'!X$8),"")</f>
        <v/>
      </c>
      <c r="H1639" s="103" t="str">
        <f>IF(ISNUMBER('Форма 1'!Y1639),'Форма 1'!$H1639*VLOOKUP('Форма 1'!$F1639,'Придельники с 2022'!$B$4:$X$28,'Форма 1'!Y$8),"")</f>
        <v/>
      </c>
      <c r="I1639" s="103" t="str">
        <f>IF(ISNUMBER('Форма 1'!Z1639),'Форма 1'!$H1639*VLOOKUP('Форма 1'!$F1639,'Придельники с 2022'!$B$4:$X$28,'Форма 1'!Z$8),"")</f>
        <v/>
      </c>
      <c r="J1639" s="103" t="str">
        <f>IF(ISNUMBER('Форма 1'!AA1639),'Форма 1'!$H1639*VLOOKUP('Форма 1'!$F1639,'Придельники с 2022'!$B$4:$X$28,'Форма 1'!AA$8),"")</f>
        <v/>
      </c>
      <c r="K1639" s="90"/>
      <c r="L1639" s="87"/>
      <c r="M1639" s="103">
        <f>IF(ISNUMBER('Форма 1'!AD1639),'Форма 1'!$H1639*VLOOKUP('Форма 1'!$F1639,'Придельники с 2022'!$B$4:$X$28,'Форма 1'!AD$8),"")</f>
        <v>24303319.066</v>
      </c>
      <c r="N1639" s="103" t="str">
        <f>IF(ISBLANK('Форма 1'!$AE1639),"",IF('Форма 1'!$AE1639=1,'Форма 1'!$H1639*VLOOKUP('Форма 1'!$F1639,'Придельники с 2022'!$B$4:$X$28,'Форма 1'!$AE$8,0),IF('Форма 1'!$AE1639=2,'Форма 1'!$H1639*VLOOKUP('Форма 1'!$F1639,'Придельники с 2022'!$B$4:$X$28,13,0),IF('Форма 1'!$AE1639=3,'Форма 1'!$H1639*VLOOKUP('Форма 1'!$F1639,'Придельники с 2022'!$B$4:$X$28,12,0)))))</f>
        <v/>
      </c>
      <c r="O1639" s="103" t="str">
        <f>IF(ISNUMBER('Форма 1'!AF1639),'Форма 1'!$H1639*VLOOKUP('Форма 1'!$F1639,'Придельники с 2022'!$B$4:$X$28,'Форма 1'!AF$8),"")</f>
        <v/>
      </c>
      <c r="P1639" s="87"/>
      <c r="Q1639" s="103" t="str">
        <f>IF(ISNUMBER('Форма 1'!AH1639),'Форма 1'!$H1639*VLOOKUP('Форма 1'!$F1639,'Придельники с 2022'!$B$4:$X$28,'Форма 1'!AH$8),"")</f>
        <v/>
      </c>
      <c r="R1639" s="103" t="str">
        <f>IF(ISNUMBER('Форма 1'!AI1639),'Форма 1'!$H1639*VLOOKUP('Форма 1'!$F1639,'Придельники с 2022'!$B$4:$X$28,'Форма 1'!AI$8),"")</f>
        <v/>
      </c>
      <c r="S1639" s="103" t="str">
        <f>IF(ISNUMBER('Форма 1'!AJ1639),'Форма 1'!$H1639*VLOOKUP('Форма 1'!$F1639,'Придельники с 2022'!$B$4:$X$28,'Форма 1'!AJ$8),"")</f>
        <v/>
      </c>
      <c r="T1639" s="87"/>
    </row>
    <row r="1640" spans="1:20">
      <c r="A1640" s="188">
        <f t="shared" si="135"/>
        <v>200</v>
      </c>
      <c r="B1640" s="189" t="s">
        <v>1693</v>
      </c>
      <c r="C1640" s="99">
        <f t="shared" si="134"/>
        <v>7391627.3760000002</v>
      </c>
      <c r="D1640" s="103" t="str">
        <f>IF(ISNUMBER('Форма 1'!U1640),'Форма 1'!$H1640*VLOOKUP('Форма 1'!$F1640,'Придельники с 2022'!$B$4:$X$28,'Форма 1'!U$8),"")</f>
        <v/>
      </c>
      <c r="E1640" s="103" t="str">
        <f>IF(ISNUMBER('Форма 1'!V1640),'Форма 1'!$H1640*VLOOKUP('Форма 1'!$F1640,'Придельники с 2022'!$B$4:$X$28,'Форма 1'!V$8),"")</f>
        <v/>
      </c>
      <c r="F1640" s="103" t="str">
        <f>IF(ISNUMBER('Форма 1'!W1640),'Форма 1'!$H1640*VLOOKUP('Форма 1'!$F1640,'Придельники с 2022'!$B$4:$X$28,'Форма 1'!W$8),"")</f>
        <v/>
      </c>
      <c r="G1640" s="103" t="str">
        <f>IF(ISNUMBER('Форма 1'!X1640),'Форма 1'!$H1640*VLOOKUP('Форма 1'!$F1640,'Придельники с 2022'!$B$4:$X$28,'Форма 1'!X$8),"")</f>
        <v/>
      </c>
      <c r="H1640" s="103" t="str">
        <f>IF(ISNUMBER('Форма 1'!Y1640),'Форма 1'!$H1640*VLOOKUP('Форма 1'!$F1640,'Придельники с 2022'!$B$4:$X$28,'Форма 1'!Y$8),"")</f>
        <v/>
      </c>
      <c r="I1640" s="103" t="str">
        <f>IF(ISNUMBER('Форма 1'!Z1640),'Форма 1'!$H1640*VLOOKUP('Форма 1'!$F1640,'Придельники с 2022'!$B$4:$X$28,'Форма 1'!Z$8),"")</f>
        <v/>
      </c>
      <c r="J1640" s="103" t="str">
        <f>IF(ISNUMBER('Форма 1'!AA1640),'Форма 1'!$H1640*VLOOKUP('Форма 1'!$F1640,'Придельники с 2022'!$B$4:$X$28,'Форма 1'!AA$8),"")</f>
        <v/>
      </c>
      <c r="K1640" s="90"/>
      <c r="L1640" s="87"/>
      <c r="M1640" s="103">
        <f>IF(ISNUMBER('Форма 1'!AD1640),'Форма 1'!$H1640*VLOOKUP('Форма 1'!$F1640,'Придельники с 2022'!$B$4:$X$28,'Форма 1'!AD$8),"")</f>
        <v>7391627.3760000002</v>
      </c>
      <c r="N1640" s="103" t="str">
        <f>IF(ISBLANK('Форма 1'!$AE1640),"",IF('Форма 1'!$AE1640=1,'Форма 1'!$H1640*VLOOKUP('Форма 1'!$F1640,'Придельники с 2022'!$B$4:$X$28,'Форма 1'!$AE$8,0),IF('Форма 1'!$AE1640=2,'Форма 1'!$H1640*VLOOKUP('Форма 1'!$F1640,'Придельники с 2022'!$B$4:$X$28,13,0),IF('Форма 1'!$AE1640=3,'Форма 1'!$H1640*VLOOKUP('Форма 1'!$F1640,'Придельники с 2022'!$B$4:$X$28,12,0)))))</f>
        <v/>
      </c>
      <c r="O1640" s="103" t="str">
        <f>IF(ISNUMBER('Форма 1'!AF1640),'Форма 1'!$H1640*VLOOKUP('Форма 1'!$F1640,'Придельники с 2022'!$B$4:$X$28,'Форма 1'!AF$8),"")</f>
        <v/>
      </c>
      <c r="P1640" s="87"/>
      <c r="Q1640" s="103" t="str">
        <f>IF(ISNUMBER('Форма 1'!AH1640),'Форма 1'!$H1640*VLOOKUP('Форма 1'!$F1640,'Придельники с 2022'!$B$4:$X$28,'Форма 1'!AH$8),"")</f>
        <v/>
      </c>
      <c r="R1640" s="103" t="str">
        <f>IF(ISNUMBER('Форма 1'!AI1640),'Форма 1'!$H1640*VLOOKUP('Форма 1'!$F1640,'Придельники с 2022'!$B$4:$X$28,'Форма 1'!AI$8),"")</f>
        <v/>
      </c>
      <c r="S1640" s="103" t="str">
        <f>IF(ISNUMBER('Форма 1'!AJ1640),'Форма 1'!$H1640*VLOOKUP('Форма 1'!$F1640,'Придельники с 2022'!$B$4:$X$28,'Форма 1'!AJ$8),"")</f>
        <v/>
      </c>
      <c r="T1640" s="87"/>
    </row>
    <row r="1641" spans="1:20">
      <c r="A1641" s="188">
        <f>A1640+1</f>
        <v>201</v>
      </c>
      <c r="B1641" s="114" t="s">
        <v>5158</v>
      </c>
      <c r="C1641" s="99">
        <f>SUM(D1641:J1641,L1641:T1641)</f>
        <v>24969816.84</v>
      </c>
      <c r="D1641" s="103" t="str">
        <f>IF(ISNUMBER('Форма 1'!U1641),'Форма 1'!$H1641*VLOOKUP('Форма 1'!$F1641,'Придельники с 2022'!$B$4:$X$28,'Форма 1'!U$8),"")</f>
        <v/>
      </c>
      <c r="E1641" s="103">
        <f>IF(ISNUMBER('Форма 1'!V1641),'Форма 1'!$H1641*VLOOKUP('Форма 1'!$F1641,'Придельники с 2022'!$B$4:$X$28,'Форма 1'!V$8),"")</f>
        <v>7263660.0360000003</v>
      </c>
      <c r="F1641" s="103" t="str">
        <f>IF(ISNUMBER('Форма 1'!W1641),'Форма 1'!$H1641*VLOOKUP('Форма 1'!$F1641,'Придельники с 2022'!$B$4:$X$28,'Форма 1'!W$8),"")</f>
        <v/>
      </c>
      <c r="G1641" s="103">
        <f>IF(ISNUMBER('Форма 1'!X1641),'Форма 1'!$H1641*VLOOKUP('Форма 1'!$F1641,'Придельники с 2022'!$B$4:$X$28,'Форма 1'!X$8),"")</f>
        <v>949259.49000000011</v>
      </c>
      <c r="H1641" s="103">
        <f>IF(ISNUMBER('Форма 1'!Y1641),'Форма 1'!$H1641*VLOOKUP('Форма 1'!$F1641,'Придельники с 2022'!$B$4:$X$28,'Форма 1'!Y$8),"")</f>
        <v>2500894.35</v>
      </c>
      <c r="I1641" s="103" t="str">
        <f>IF(ISNUMBER('Форма 1'!Z1641),'Форма 1'!$H1641*VLOOKUP('Форма 1'!$F1641,'Придельники с 2022'!$B$4:$X$28,'Форма 1'!Z$8),"")</f>
        <v/>
      </c>
      <c r="J1641" s="103" t="str">
        <f>IF(ISNUMBER('Форма 1'!AA1641),'Форма 1'!$H1641*VLOOKUP('Форма 1'!$F1641,'Придельники с 2022'!$B$4:$X$28,'Форма 1'!AA$8),"")</f>
        <v/>
      </c>
      <c r="K1641" s="92"/>
      <c r="L1641" s="88"/>
      <c r="M1641" s="103" t="str">
        <f>IF(ISNUMBER('Форма 1'!AD1641),'Форма 1'!$H1641*VLOOKUP('Форма 1'!$F1641,'Придельники с 2022'!$B$4:$X$28,'Форма 1'!AD$8),"")</f>
        <v/>
      </c>
      <c r="N1641" s="103">
        <f>IF(ISBLANK('Форма 1'!$AE1641),"",IF('Форма 1'!$AE1641=1,'Форма 1'!$H1641*VLOOKUP('Форма 1'!$F1641,'Придельники с 2022'!$B$4:$X$28,'Форма 1'!$AE$8,0),IF('Форма 1'!$AE1641=2,'Форма 1'!$H1641*VLOOKUP('Форма 1'!$F1641,'Придельники с 2022'!$B$4:$X$28,13,0),IF('Форма 1'!$AE1641=3,'Форма 1'!$H1641*VLOOKUP('Форма 1'!$F1641,'Придельники с 2022'!$B$4:$X$28,12,0)))))</f>
        <v>14256002.964</v>
      </c>
      <c r="O1641" s="103" t="str">
        <f>IF(ISNUMBER('Форма 1'!AF1641),'Форма 1'!$H1641*VLOOKUP('Форма 1'!$F1641,'Придельники с 2022'!$B$4:$X$28,'Форма 1'!AF$8),"")</f>
        <v/>
      </c>
      <c r="P1641" s="88"/>
      <c r="Q1641" s="103" t="str">
        <f>IF(ISNUMBER('Форма 1'!AH1641),'Форма 1'!$H1641*VLOOKUP('Форма 1'!$F1641,'Придельники с 2022'!$B$4:$X$28,'Форма 1'!AH$8),"")</f>
        <v/>
      </c>
      <c r="R1641" s="103" t="str">
        <f>IF(ISNUMBER('Форма 1'!AI1641),'Форма 1'!$H1641*VLOOKUP('Форма 1'!$F1641,'Придельники с 2022'!$B$4:$X$28,'Форма 1'!AI$8),"")</f>
        <v/>
      </c>
      <c r="S1641" s="103" t="str">
        <f>IF(ISNUMBER('Форма 1'!AJ1641),'Форма 1'!$H1641*VLOOKUP('Форма 1'!$F1641,'Придельники с 2022'!$B$4:$X$28,'Форма 1'!AJ$8),"")</f>
        <v/>
      </c>
      <c r="T1641" s="87"/>
    </row>
    <row r="1642" spans="1:20">
      <c r="A1642" s="188">
        <f>A1640+1</f>
        <v>201</v>
      </c>
      <c r="B1642" s="189" t="s">
        <v>1694</v>
      </c>
      <c r="C1642" s="99">
        <f t="shared" si="134"/>
        <v>3894086.6999999997</v>
      </c>
      <c r="D1642" s="103" t="str">
        <f>IF(ISNUMBER('Форма 1'!U1642),'Форма 1'!$H1642*VLOOKUP('Форма 1'!$F1642,'Придельники с 2022'!$B$4:$X$28,'Форма 1'!U$8),"")</f>
        <v/>
      </c>
      <c r="E1642" s="103" t="str">
        <f>IF(ISNUMBER('Форма 1'!V1642),'Форма 1'!$H1642*VLOOKUP('Форма 1'!$F1642,'Придельники с 2022'!$B$4:$X$28,'Форма 1'!V$8),"")</f>
        <v/>
      </c>
      <c r="F1642" s="103" t="str">
        <f>IF(ISNUMBER('Форма 1'!W1642),'Форма 1'!$H1642*VLOOKUP('Форма 1'!$F1642,'Придельники с 2022'!$B$4:$X$28,'Форма 1'!W$8),"")</f>
        <v/>
      </c>
      <c r="G1642" s="103" t="str">
        <f>IF(ISNUMBER('Форма 1'!X1642),'Форма 1'!$H1642*VLOOKUP('Форма 1'!$F1642,'Придельники с 2022'!$B$4:$X$28,'Форма 1'!X$8),"")</f>
        <v/>
      </c>
      <c r="H1642" s="103" t="str">
        <f>IF(ISNUMBER('Форма 1'!Y1642),'Форма 1'!$H1642*VLOOKUP('Форма 1'!$F1642,'Придельники с 2022'!$B$4:$X$28,'Форма 1'!Y$8),"")</f>
        <v/>
      </c>
      <c r="I1642" s="103" t="str">
        <f>IF(ISNUMBER('Форма 1'!Z1642),'Форма 1'!$H1642*VLOOKUP('Форма 1'!$F1642,'Придельники с 2022'!$B$4:$X$28,'Форма 1'!Z$8),"")</f>
        <v/>
      </c>
      <c r="J1642" s="103" t="str">
        <f>IF(ISNUMBER('Форма 1'!AA1642),'Форма 1'!$H1642*VLOOKUP('Форма 1'!$F1642,'Придельники с 2022'!$B$4:$X$28,'Форма 1'!AA$8),"")</f>
        <v/>
      </c>
      <c r="K1642" s="92"/>
      <c r="L1642" s="88"/>
      <c r="M1642" s="103" t="str">
        <f>IF(ISNUMBER('Форма 1'!AD1642),'Форма 1'!$H1642*VLOOKUP('Форма 1'!$F1642,'Придельники с 2022'!$B$4:$X$28,'Форма 1'!AD$8),"")</f>
        <v/>
      </c>
      <c r="N1642" s="103" t="str">
        <f>IF(ISBLANK('Форма 1'!$AE1642),"",IF('Форма 1'!$AE1642=1,'Форма 1'!$H1642*VLOOKUP('Форма 1'!$F1642,'Придельники с 2022'!$B$4:$X$28,'Форма 1'!$AE$8,0),IF('Форма 1'!$AE1642=2,'Форма 1'!$H1642*VLOOKUP('Форма 1'!$F1642,'Придельники с 2022'!$B$4:$X$28,13,0),IF('Форма 1'!$AE1642=3,'Форма 1'!$H1642*VLOOKUP('Форма 1'!$F1642,'Придельники с 2022'!$B$4:$X$28,12,0)))))</f>
        <v/>
      </c>
      <c r="O1642" s="103">
        <f>IF(ISNUMBER('Форма 1'!AF1642),'Форма 1'!$H1642*VLOOKUP('Форма 1'!$F1642,'Придельники с 2022'!$B$4:$X$28,'Форма 1'!AF$8),"")</f>
        <v>3894086.6999999997</v>
      </c>
      <c r="P1642" s="88"/>
      <c r="Q1642" s="103" t="str">
        <f>IF(ISNUMBER('Форма 1'!AH1642),'Форма 1'!$H1642*VLOOKUP('Форма 1'!$F1642,'Придельники с 2022'!$B$4:$X$28,'Форма 1'!AH$8),"")</f>
        <v/>
      </c>
      <c r="R1642" s="103" t="str">
        <f>IF(ISNUMBER('Форма 1'!AI1642),'Форма 1'!$H1642*VLOOKUP('Форма 1'!$F1642,'Придельники с 2022'!$B$4:$X$28,'Форма 1'!AI$8),"")</f>
        <v/>
      </c>
      <c r="S1642" s="103" t="str">
        <f>IF(ISNUMBER('Форма 1'!AJ1642),'Форма 1'!$H1642*VLOOKUP('Форма 1'!$F1642,'Придельники с 2022'!$B$4:$X$28,'Форма 1'!AJ$8),"")</f>
        <v/>
      </c>
      <c r="T1642" s="87"/>
    </row>
    <row r="1643" spans="1:20">
      <c r="A1643" s="188">
        <f t="shared" si="135"/>
        <v>202</v>
      </c>
      <c r="B1643" s="189" t="s">
        <v>1695</v>
      </c>
      <c r="C1643" s="99">
        <f t="shared" si="134"/>
        <v>21979429.360000003</v>
      </c>
      <c r="D1643" s="103" t="str">
        <f>IF(ISNUMBER('Форма 1'!U1643),'Форма 1'!$H1643*VLOOKUP('Форма 1'!$F1643,'Придельники с 2022'!$B$4:$X$28,'Форма 1'!U$8),"")</f>
        <v/>
      </c>
      <c r="E1643" s="103" t="str">
        <f>IF(ISNUMBER('Форма 1'!V1643),'Форма 1'!$H1643*VLOOKUP('Форма 1'!$F1643,'Придельники с 2022'!$B$4:$X$28,'Форма 1'!V$8),"")</f>
        <v/>
      </c>
      <c r="F1643" s="103" t="str">
        <f>IF(ISNUMBER('Форма 1'!W1643),'Форма 1'!$H1643*VLOOKUP('Форма 1'!$F1643,'Придельники с 2022'!$B$4:$X$28,'Форма 1'!W$8),"")</f>
        <v/>
      </c>
      <c r="G1643" s="103" t="str">
        <f>IF(ISNUMBER('Форма 1'!X1643),'Форма 1'!$H1643*VLOOKUP('Форма 1'!$F1643,'Придельники с 2022'!$B$4:$X$28,'Форма 1'!X$8),"")</f>
        <v/>
      </c>
      <c r="H1643" s="103" t="str">
        <f>IF(ISNUMBER('Форма 1'!Y1643),'Форма 1'!$H1643*VLOOKUP('Форма 1'!$F1643,'Придельники с 2022'!$B$4:$X$28,'Форма 1'!Y$8),"")</f>
        <v/>
      </c>
      <c r="I1643" s="103" t="str">
        <f>IF(ISNUMBER('Форма 1'!Z1643),'Форма 1'!$H1643*VLOOKUP('Форма 1'!$F1643,'Придельники с 2022'!$B$4:$X$28,'Форма 1'!Z$8),"")</f>
        <v/>
      </c>
      <c r="J1643" s="103" t="str">
        <f>IF(ISNUMBER('Форма 1'!AA1643),'Форма 1'!$H1643*VLOOKUP('Форма 1'!$F1643,'Придельники с 2022'!$B$4:$X$28,'Форма 1'!AA$8),"")</f>
        <v/>
      </c>
      <c r="K1643" s="90"/>
      <c r="L1643" s="87"/>
      <c r="M1643" s="103">
        <f>IF(ISNUMBER('Форма 1'!AD1643),'Форма 1'!$H1643*VLOOKUP('Форма 1'!$F1643,'Придельники с 2022'!$B$4:$X$28,'Форма 1'!AD$8),"")</f>
        <v>21979429.360000003</v>
      </c>
      <c r="N1643" s="103" t="str">
        <f>IF(ISBLANK('Форма 1'!$AE1643),"",IF('Форма 1'!$AE1643=1,'Форма 1'!$H1643*VLOOKUP('Форма 1'!$F1643,'Придельники с 2022'!$B$4:$X$28,'Форма 1'!$AE$8,0),IF('Форма 1'!$AE1643=2,'Форма 1'!$H1643*VLOOKUP('Форма 1'!$F1643,'Придельники с 2022'!$B$4:$X$28,13,0),IF('Форма 1'!$AE1643=3,'Форма 1'!$H1643*VLOOKUP('Форма 1'!$F1643,'Придельники с 2022'!$B$4:$X$28,12,0)))))</f>
        <v/>
      </c>
      <c r="O1643" s="103" t="str">
        <f>IF(ISNUMBER('Форма 1'!AF1643),'Форма 1'!$H1643*VLOOKUP('Форма 1'!$F1643,'Придельники с 2022'!$B$4:$X$28,'Форма 1'!AF$8),"")</f>
        <v/>
      </c>
      <c r="P1643" s="87"/>
      <c r="Q1643" s="103" t="str">
        <f>IF(ISNUMBER('Форма 1'!AH1643),'Форма 1'!$H1643*VLOOKUP('Форма 1'!$F1643,'Придельники с 2022'!$B$4:$X$28,'Форма 1'!AH$8),"")</f>
        <v/>
      </c>
      <c r="R1643" s="103" t="str">
        <f>IF(ISNUMBER('Форма 1'!AI1643),'Форма 1'!$H1643*VLOOKUP('Форма 1'!$F1643,'Придельники с 2022'!$B$4:$X$28,'Форма 1'!AI$8),"")</f>
        <v/>
      </c>
      <c r="S1643" s="103" t="str">
        <f>IF(ISNUMBER('Форма 1'!AJ1643),'Форма 1'!$H1643*VLOOKUP('Форма 1'!$F1643,'Придельники с 2022'!$B$4:$X$28,'Форма 1'!AJ$8),"")</f>
        <v/>
      </c>
      <c r="T1643" s="87"/>
    </row>
    <row r="1644" spans="1:20">
      <c r="A1644" s="188">
        <f t="shared" si="135"/>
        <v>203</v>
      </c>
      <c r="B1644" s="189" t="s">
        <v>1696</v>
      </c>
      <c r="C1644" s="99">
        <f t="shared" si="134"/>
        <v>19651584</v>
      </c>
      <c r="D1644" s="103" t="str">
        <f>IF(ISNUMBER('Форма 1'!U1644),'Форма 1'!$H1644*VLOOKUP('Форма 1'!$F1644,'Придельники с 2022'!$B$4:$X$28,'Форма 1'!U$8),"")</f>
        <v/>
      </c>
      <c r="E1644" s="103" t="str">
        <f>IF(ISNUMBER('Форма 1'!V1644),'Форма 1'!$H1644*VLOOKUP('Форма 1'!$F1644,'Придельники с 2022'!$B$4:$X$28,'Форма 1'!V$8),"")</f>
        <v/>
      </c>
      <c r="F1644" s="103" t="str">
        <f>IF(ISNUMBER('Форма 1'!W1644),'Форма 1'!$H1644*VLOOKUP('Форма 1'!$F1644,'Придельники с 2022'!$B$4:$X$28,'Форма 1'!W$8),"")</f>
        <v/>
      </c>
      <c r="G1644" s="103" t="str">
        <f>IF(ISNUMBER('Форма 1'!X1644),'Форма 1'!$H1644*VLOOKUP('Форма 1'!$F1644,'Придельники с 2022'!$B$4:$X$28,'Форма 1'!X$8),"")</f>
        <v/>
      </c>
      <c r="H1644" s="103" t="str">
        <f>IF(ISNUMBER('Форма 1'!Y1644),'Форма 1'!$H1644*VLOOKUP('Форма 1'!$F1644,'Придельники с 2022'!$B$4:$X$28,'Форма 1'!Y$8),"")</f>
        <v/>
      </c>
      <c r="I1644" s="103" t="str">
        <f>IF(ISNUMBER('Форма 1'!Z1644),'Форма 1'!$H1644*VLOOKUP('Форма 1'!$F1644,'Придельники с 2022'!$B$4:$X$28,'Форма 1'!Z$8),"")</f>
        <v/>
      </c>
      <c r="J1644" s="103" t="str">
        <f>IF(ISNUMBER('Форма 1'!AA1644),'Форма 1'!$H1644*VLOOKUP('Форма 1'!$F1644,'Придельники с 2022'!$B$4:$X$28,'Форма 1'!AA$8),"")</f>
        <v/>
      </c>
      <c r="K1644" s="90">
        <v>5</v>
      </c>
      <c r="L1644" s="87">
        <f>3930316.8*K1644</f>
        <v>19651584</v>
      </c>
      <c r="M1644" s="103" t="str">
        <f>IF(ISNUMBER('Форма 1'!AD1644),'Форма 1'!$H1644*VLOOKUP('Форма 1'!$F1644,'Придельники с 2022'!$B$4:$X$28,'Форма 1'!AD$8),"")</f>
        <v/>
      </c>
      <c r="N1644" s="103" t="str">
        <f>IF(ISBLANK('Форма 1'!$AE1644),"",IF('Форма 1'!$AE1644=1,'Форма 1'!$H1644*VLOOKUP('Форма 1'!$F1644,'Придельники с 2022'!$B$4:$X$28,'Форма 1'!$AE$8,0),IF('Форма 1'!$AE1644=2,'Форма 1'!$H1644*VLOOKUP('Форма 1'!$F1644,'Придельники с 2022'!$B$4:$X$28,13,0),IF('Форма 1'!$AE1644=3,'Форма 1'!$H1644*VLOOKUP('Форма 1'!$F1644,'Придельники с 2022'!$B$4:$X$28,12,0)))))</f>
        <v/>
      </c>
      <c r="O1644" s="103" t="str">
        <f>IF(ISNUMBER('Форма 1'!AF1644),'Форма 1'!$H1644*VLOOKUP('Форма 1'!$F1644,'Придельники с 2022'!$B$4:$X$28,'Форма 1'!AF$8),"")</f>
        <v/>
      </c>
      <c r="P1644" s="87"/>
      <c r="Q1644" s="103" t="str">
        <f>IF(ISNUMBER('Форма 1'!AH1644),'Форма 1'!$H1644*VLOOKUP('Форма 1'!$F1644,'Придельники с 2022'!$B$4:$X$28,'Форма 1'!AH$8),"")</f>
        <v/>
      </c>
      <c r="R1644" s="103" t="str">
        <f>IF(ISNUMBER('Форма 1'!AI1644),'Форма 1'!$H1644*VLOOKUP('Форма 1'!$F1644,'Придельники с 2022'!$B$4:$X$28,'Форма 1'!AI$8),"")</f>
        <v/>
      </c>
      <c r="S1644" s="103" t="str">
        <f>IF(ISNUMBER('Форма 1'!AJ1644),'Форма 1'!$H1644*VLOOKUP('Форма 1'!$F1644,'Придельники с 2022'!$B$4:$X$28,'Форма 1'!AJ$8),"")</f>
        <v/>
      </c>
      <c r="T1644" s="87"/>
    </row>
    <row r="1645" spans="1:20">
      <c r="A1645" s="188">
        <f t="shared" si="135"/>
        <v>204</v>
      </c>
      <c r="B1645" s="189" t="s">
        <v>1697</v>
      </c>
      <c r="C1645" s="99">
        <f t="shared" si="134"/>
        <v>14794039.035999998</v>
      </c>
      <c r="D1645" s="103" t="str">
        <f>IF(ISNUMBER('Форма 1'!U1645),'Форма 1'!$H1645*VLOOKUP('Форма 1'!$F1645,'Придельники с 2022'!$B$4:$X$28,'Форма 1'!U$8),"")</f>
        <v/>
      </c>
      <c r="E1645" s="103" t="str">
        <f>IF(ISNUMBER('Форма 1'!V1645),'Форма 1'!$H1645*VLOOKUP('Форма 1'!$F1645,'Придельники с 2022'!$B$4:$X$28,'Форма 1'!V$8),"")</f>
        <v/>
      </c>
      <c r="F1645" s="103" t="str">
        <f>IF(ISNUMBER('Форма 1'!W1645),'Форма 1'!$H1645*VLOOKUP('Форма 1'!$F1645,'Придельники с 2022'!$B$4:$X$28,'Форма 1'!W$8),"")</f>
        <v/>
      </c>
      <c r="G1645" s="103" t="str">
        <f>IF(ISNUMBER('Форма 1'!X1645),'Форма 1'!$H1645*VLOOKUP('Форма 1'!$F1645,'Придельники с 2022'!$B$4:$X$28,'Форма 1'!X$8),"")</f>
        <v/>
      </c>
      <c r="H1645" s="103" t="str">
        <f>IF(ISNUMBER('Форма 1'!Y1645),'Форма 1'!$H1645*VLOOKUP('Форма 1'!$F1645,'Придельники с 2022'!$B$4:$X$28,'Форма 1'!Y$8),"")</f>
        <v/>
      </c>
      <c r="I1645" s="103" t="str">
        <f>IF(ISNUMBER('Форма 1'!Z1645),'Форма 1'!$H1645*VLOOKUP('Форма 1'!$F1645,'Придельники с 2022'!$B$4:$X$28,'Форма 1'!Z$8),"")</f>
        <v/>
      </c>
      <c r="J1645" s="103" t="str">
        <f>IF(ISNUMBER('Форма 1'!AA1645),'Форма 1'!$H1645*VLOOKUP('Форма 1'!$F1645,'Придельники с 2022'!$B$4:$X$28,'Форма 1'!AA$8),"")</f>
        <v/>
      </c>
      <c r="K1645" s="90"/>
      <c r="L1645" s="87"/>
      <c r="M1645" s="103" t="str">
        <f>IF(ISNUMBER('Форма 1'!AD1645),'Форма 1'!$H1645*VLOOKUP('Форма 1'!$F1645,'Придельники с 2022'!$B$4:$X$28,'Форма 1'!AD$8),"")</f>
        <v/>
      </c>
      <c r="N1645" s="103">
        <f>IF(ISBLANK('Форма 1'!$AE1645),"",IF('Форма 1'!$AE1645=1,'Форма 1'!$H1645*VLOOKUP('Форма 1'!$F1645,'Придельники с 2022'!$B$4:$X$28,'Форма 1'!$AE$8,0),IF('Форма 1'!$AE1645=2,'Форма 1'!$H1645*VLOOKUP('Форма 1'!$F1645,'Придельники с 2022'!$B$4:$X$28,13,0),IF('Форма 1'!$AE1645=3,'Форма 1'!$H1645*VLOOKUP('Форма 1'!$F1645,'Придельники с 2022'!$B$4:$X$28,12,0)))))</f>
        <v>14794039.035999998</v>
      </c>
      <c r="O1645" s="103" t="str">
        <f>IF(ISNUMBER('Форма 1'!AF1645),'Форма 1'!$H1645*VLOOKUP('Форма 1'!$F1645,'Придельники с 2022'!$B$4:$X$28,'Форма 1'!AF$8),"")</f>
        <v/>
      </c>
      <c r="P1645" s="87"/>
      <c r="Q1645" s="103" t="str">
        <f>IF(ISNUMBER('Форма 1'!AH1645),'Форма 1'!$H1645*VLOOKUP('Форма 1'!$F1645,'Придельники с 2022'!$B$4:$X$28,'Форма 1'!AH$8),"")</f>
        <v/>
      </c>
      <c r="R1645" s="103" t="str">
        <f>IF(ISNUMBER('Форма 1'!AI1645),'Форма 1'!$H1645*VLOOKUP('Форма 1'!$F1645,'Придельники с 2022'!$B$4:$X$28,'Форма 1'!AI$8),"")</f>
        <v/>
      </c>
      <c r="S1645" s="103" t="str">
        <f>IF(ISNUMBER('Форма 1'!AJ1645),'Форма 1'!$H1645*VLOOKUP('Форма 1'!$F1645,'Придельники с 2022'!$B$4:$X$28,'Форма 1'!AJ$8),"")</f>
        <v/>
      </c>
      <c r="T1645" s="87"/>
    </row>
    <row r="1646" spans="1:20">
      <c r="A1646" s="188">
        <f t="shared" si="135"/>
        <v>205</v>
      </c>
      <c r="B1646" s="189" t="s">
        <v>1698</v>
      </c>
      <c r="C1646" s="99">
        <f t="shared" ref="C1646:C1714" si="136">SUM(D1646:J1646,L1646:T1646)</f>
        <v>62474946.362000003</v>
      </c>
      <c r="D1646" s="103" t="str">
        <f>IF(ISNUMBER('Форма 1'!U1646),'Форма 1'!$H1646*VLOOKUP('Форма 1'!$F1646,'Придельники с 2022'!$B$4:$X$28,'Форма 1'!U$8),"")</f>
        <v/>
      </c>
      <c r="E1646" s="103" t="str">
        <f>IF(ISNUMBER('Форма 1'!V1646),'Форма 1'!$H1646*VLOOKUP('Форма 1'!$F1646,'Придельники с 2022'!$B$4:$X$28,'Форма 1'!V$8),"")</f>
        <v/>
      </c>
      <c r="F1646" s="103" t="str">
        <f>IF(ISNUMBER('Форма 1'!W1646),'Форма 1'!$H1646*VLOOKUP('Форма 1'!$F1646,'Придельники с 2022'!$B$4:$X$28,'Форма 1'!W$8),"")</f>
        <v/>
      </c>
      <c r="G1646" s="103" t="str">
        <f>IF(ISNUMBER('Форма 1'!X1646),'Форма 1'!$H1646*VLOOKUP('Форма 1'!$F1646,'Придельники с 2022'!$B$4:$X$28,'Форма 1'!X$8),"")</f>
        <v/>
      </c>
      <c r="H1646" s="103" t="str">
        <f>IF(ISNUMBER('Форма 1'!Y1646),'Форма 1'!$H1646*VLOOKUP('Форма 1'!$F1646,'Придельники с 2022'!$B$4:$X$28,'Форма 1'!Y$8),"")</f>
        <v/>
      </c>
      <c r="I1646" s="103" t="str">
        <f>IF(ISNUMBER('Форма 1'!Z1646),'Форма 1'!$H1646*VLOOKUP('Форма 1'!$F1646,'Придельники с 2022'!$B$4:$X$28,'Форма 1'!Z$8),"")</f>
        <v/>
      </c>
      <c r="J1646" s="103" t="str">
        <f>IF(ISNUMBER('Форма 1'!AA1646),'Форма 1'!$H1646*VLOOKUP('Форма 1'!$F1646,'Придельники с 2022'!$B$4:$X$28,'Форма 1'!AA$8),"")</f>
        <v/>
      </c>
      <c r="K1646" s="90"/>
      <c r="L1646" s="87"/>
      <c r="M1646" s="103">
        <f>IF(ISNUMBER('Форма 1'!AD1646),'Форма 1'!$H1646*VLOOKUP('Форма 1'!$F1646,'Придельники с 2022'!$B$4:$X$28,'Форма 1'!AD$8),"")</f>
        <v>27578655.776000004</v>
      </c>
      <c r="N1646" s="103">
        <f>IF(ISBLANK('Форма 1'!$AE1646),"",IF('Форма 1'!$AE1646=1,'Форма 1'!$H1646*VLOOKUP('Форма 1'!$F1646,'Придельники с 2022'!$B$4:$X$28,'Форма 1'!$AE$8,0),IF('Форма 1'!$AE1646=2,'Форма 1'!$H1646*VLOOKUP('Форма 1'!$F1646,'Придельники с 2022'!$B$4:$X$28,13,0),IF('Форма 1'!$AE1646=3,'Форма 1'!$H1646*VLOOKUP('Форма 1'!$F1646,'Придельники с 2022'!$B$4:$X$28,12,0)))))</f>
        <v>29898596.167999998</v>
      </c>
      <c r="O1646" s="103">
        <f>IF(ISNUMBER('Форма 1'!AF1646),'Форма 1'!$H1646*VLOOKUP('Форма 1'!$F1646,'Придельники с 2022'!$B$4:$X$28,'Форма 1'!AF$8),"")</f>
        <v>4997694.4180000005</v>
      </c>
      <c r="P1646" s="87"/>
      <c r="Q1646" s="103" t="str">
        <f>IF(ISNUMBER('Форма 1'!AH1646),'Форма 1'!$H1646*VLOOKUP('Форма 1'!$F1646,'Придельники с 2022'!$B$4:$X$28,'Форма 1'!AH$8),"")</f>
        <v/>
      </c>
      <c r="R1646" s="103" t="str">
        <f>IF(ISNUMBER('Форма 1'!AI1646),'Форма 1'!$H1646*VLOOKUP('Форма 1'!$F1646,'Придельники с 2022'!$B$4:$X$28,'Форма 1'!AI$8),"")</f>
        <v/>
      </c>
      <c r="S1646" s="103" t="str">
        <f>IF(ISNUMBER('Форма 1'!AJ1646),'Форма 1'!$H1646*VLOOKUP('Форма 1'!$F1646,'Придельники с 2022'!$B$4:$X$28,'Форма 1'!AJ$8),"")</f>
        <v/>
      </c>
      <c r="T1646" s="87"/>
    </row>
    <row r="1647" spans="1:20">
      <c r="A1647" s="188">
        <f t="shared" si="135"/>
        <v>206</v>
      </c>
      <c r="B1647" s="189" t="s">
        <v>1699</v>
      </c>
      <c r="C1647" s="99">
        <f t="shared" si="136"/>
        <v>4453507.07</v>
      </c>
      <c r="D1647" s="103" t="str">
        <f>IF(ISNUMBER('Форма 1'!U1647),'Форма 1'!$H1647*VLOOKUP('Форма 1'!$F1647,'Придельники с 2022'!$B$4:$X$28,'Форма 1'!U$8),"")</f>
        <v/>
      </c>
      <c r="E1647" s="103" t="str">
        <f>IF(ISNUMBER('Форма 1'!V1647),'Форма 1'!$H1647*VLOOKUP('Форма 1'!$F1647,'Придельники с 2022'!$B$4:$X$28,'Форма 1'!V$8),"")</f>
        <v/>
      </c>
      <c r="F1647" s="103" t="str">
        <f>IF(ISNUMBER('Форма 1'!W1647),'Форма 1'!$H1647*VLOOKUP('Форма 1'!$F1647,'Придельники с 2022'!$B$4:$X$28,'Форма 1'!W$8),"")</f>
        <v/>
      </c>
      <c r="G1647" s="103" t="str">
        <f>IF(ISNUMBER('Форма 1'!X1647),'Форма 1'!$H1647*VLOOKUP('Форма 1'!$F1647,'Придельники с 2022'!$B$4:$X$28,'Форма 1'!X$8),"")</f>
        <v/>
      </c>
      <c r="H1647" s="103" t="str">
        <f>IF(ISNUMBER('Форма 1'!Y1647),'Форма 1'!$H1647*VLOOKUP('Форма 1'!$F1647,'Придельники с 2022'!$B$4:$X$28,'Форма 1'!Y$8),"")</f>
        <v/>
      </c>
      <c r="I1647" s="103" t="str">
        <f>IF(ISNUMBER('Форма 1'!Z1647),'Форма 1'!$H1647*VLOOKUP('Форма 1'!$F1647,'Придельники с 2022'!$B$4:$X$28,'Форма 1'!Z$8),"")</f>
        <v/>
      </c>
      <c r="J1647" s="103" t="str">
        <f>IF(ISNUMBER('Форма 1'!AA1647),'Форма 1'!$H1647*VLOOKUP('Форма 1'!$F1647,'Придельники с 2022'!$B$4:$X$28,'Форма 1'!AA$8),"")</f>
        <v/>
      </c>
      <c r="K1647" s="90">
        <v>1</v>
      </c>
      <c r="L1647" s="87">
        <f>2778508.92*K1647</f>
        <v>2778508.92</v>
      </c>
      <c r="M1647" s="103" t="str">
        <f>IF(ISNUMBER('Форма 1'!AD1647),'Форма 1'!$H1647*VLOOKUP('Форма 1'!$F1647,'Придельники с 2022'!$B$4:$X$28,'Форма 1'!AD$8),"")</f>
        <v/>
      </c>
      <c r="N1647" s="103" t="str">
        <f>IF(ISBLANK('Форма 1'!$AE1647),"",IF('Форма 1'!$AE1647=1,'Форма 1'!$H1647*VLOOKUP('Форма 1'!$F1647,'Придельники с 2022'!$B$4:$X$28,'Форма 1'!$AE$8,0),IF('Форма 1'!$AE1647=2,'Форма 1'!$H1647*VLOOKUP('Форма 1'!$F1647,'Придельники с 2022'!$B$4:$X$28,13,0),IF('Форма 1'!$AE1647=3,'Форма 1'!$H1647*VLOOKUP('Форма 1'!$F1647,'Придельники с 2022'!$B$4:$X$28,12,0)))))</f>
        <v/>
      </c>
      <c r="O1647" s="103" t="str">
        <f>IF(ISNUMBER('Форма 1'!AF1647),'Форма 1'!$H1647*VLOOKUP('Форма 1'!$F1647,'Придельники с 2022'!$B$4:$X$28,'Форма 1'!AF$8),"")</f>
        <v/>
      </c>
      <c r="P1647" s="87"/>
      <c r="Q1647" s="103">
        <f>IF(ISNUMBER('Форма 1'!AH1647),'Форма 1'!$H1647*VLOOKUP('Форма 1'!$F1647,'Придельники с 2022'!$B$4:$X$28,'Форма 1'!AH$8),"")</f>
        <v>1615590.9</v>
      </c>
      <c r="R1647" s="103" t="str">
        <f>IF(ISNUMBER('Форма 1'!AI1647),'Форма 1'!$H1647*VLOOKUP('Форма 1'!$F1647,'Придельники с 2022'!$B$4:$X$28,'Форма 1'!AI$8),"")</f>
        <v/>
      </c>
      <c r="S1647" s="103">
        <f>IF(ISNUMBER('Форма 1'!AJ1647),'Форма 1'!$H1647*VLOOKUP('Форма 1'!$F1647,'Придельники с 2022'!$B$4:$X$28,'Форма 1'!AJ$8),"")</f>
        <v>59407.25</v>
      </c>
      <c r="T1647" s="87"/>
    </row>
    <row r="1648" spans="1:20">
      <c r="A1648" s="188">
        <f t="shared" si="135"/>
        <v>207</v>
      </c>
      <c r="B1648" s="189" t="s">
        <v>1700</v>
      </c>
      <c r="C1648" s="99">
        <f t="shared" si="136"/>
        <v>33045994</v>
      </c>
      <c r="D1648" s="103">
        <f>IF(ISNUMBER('Форма 1'!U1648),'Форма 1'!$H1648*VLOOKUP('Форма 1'!$F1648,'Придельники с 2022'!$B$4:$X$28,'Форма 1'!U$8),"")</f>
        <v>1877091.125</v>
      </c>
      <c r="E1648" s="103">
        <f>IF(ISNUMBER('Форма 1'!V1648),'Форма 1'!$H1648*VLOOKUP('Форма 1'!$F1648,'Придельники с 2022'!$B$4:$X$28,'Форма 1'!V$8),"")</f>
        <v>8986599.5</v>
      </c>
      <c r="F1648" s="103" t="str">
        <f>IF(ISNUMBER('Форма 1'!W1648),'Форма 1'!$H1648*VLOOKUP('Форма 1'!$F1648,'Придельники с 2022'!$B$4:$X$28,'Форма 1'!W$8),"")</f>
        <v/>
      </c>
      <c r="G1648" s="103">
        <f>IF(ISNUMBER('Форма 1'!X1648),'Форма 1'!$H1648*VLOOKUP('Форма 1'!$F1648,'Придельники с 2022'!$B$4:$X$28,'Форма 1'!X$8),"")</f>
        <v>1174423.75</v>
      </c>
      <c r="H1648" s="103">
        <f>IF(ISNUMBER('Форма 1'!Y1648),'Форма 1'!$H1648*VLOOKUP('Форма 1'!$F1648,'Придельники с 2022'!$B$4:$X$28,'Форма 1'!Y$8),"")</f>
        <v>3094106.25</v>
      </c>
      <c r="I1648" s="103">
        <f>IF(ISNUMBER('Форма 1'!Z1648),'Форма 1'!$H1648*VLOOKUP('Форма 1'!$F1648,'Придельники с 2022'!$B$4:$X$28,'Форма 1'!Z$8),"")</f>
        <v>1644807.375</v>
      </c>
      <c r="J1648" s="103" t="str">
        <f>IF(ISNUMBER('Форма 1'!AA1648),'Форма 1'!$H1648*VLOOKUP('Форма 1'!$F1648,'Придельники с 2022'!$B$4:$X$28,'Форма 1'!AA$8),"")</f>
        <v/>
      </c>
      <c r="K1648" s="90"/>
      <c r="L1648" s="87"/>
      <c r="M1648" s="103">
        <f>IF(ISNUMBER('Форма 1'!AD1648),'Форма 1'!$H1648*VLOOKUP('Форма 1'!$F1648,'Придельники с 2022'!$B$4:$X$28,'Форма 1'!AD$8),"")</f>
        <v>16268966.000000002</v>
      </c>
      <c r="N1648" s="103" t="str">
        <f>IF(ISBLANK('Форма 1'!$AE1648),"",IF('Форма 1'!$AE1648=1,'Форма 1'!$H1648*VLOOKUP('Форма 1'!$F1648,'Придельники с 2022'!$B$4:$X$28,'Форма 1'!$AE$8,0),IF('Форма 1'!$AE1648=2,'Форма 1'!$H1648*VLOOKUP('Форма 1'!$F1648,'Придельники с 2022'!$B$4:$X$28,13,0),IF('Форма 1'!$AE1648=3,'Форма 1'!$H1648*VLOOKUP('Форма 1'!$F1648,'Придельники с 2022'!$B$4:$X$28,12,0)))))</f>
        <v/>
      </c>
      <c r="O1648" s="103" t="str">
        <f>IF(ISNUMBER('Форма 1'!AF1648),'Форма 1'!$H1648*VLOOKUP('Форма 1'!$F1648,'Придельники с 2022'!$B$4:$X$28,'Форма 1'!AF$8),"")</f>
        <v/>
      </c>
      <c r="P1648" s="87"/>
      <c r="Q1648" s="103" t="str">
        <f>IF(ISNUMBER('Форма 1'!AH1648),'Форма 1'!$H1648*VLOOKUP('Форма 1'!$F1648,'Придельники с 2022'!$B$4:$X$28,'Форма 1'!AH$8),"")</f>
        <v/>
      </c>
      <c r="R1648" s="103" t="str">
        <f>IF(ISNUMBER('Форма 1'!AI1648),'Форма 1'!$H1648*VLOOKUP('Форма 1'!$F1648,'Придельники с 2022'!$B$4:$X$28,'Форма 1'!AI$8),"")</f>
        <v/>
      </c>
      <c r="S1648" s="103" t="str">
        <f>IF(ISNUMBER('Форма 1'!AJ1648),'Форма 1'!$H1648*VLOOKUP('Форма 1'!$F1648,'Придельники с 2022'!$B$4:$X$28,'Форма 1'!AJ$8),"")</f>
        <v/>
      </c>
      <c r="T1648" s="87"/>
    </row>
    <row r="1649" spans="1:20">
      <c r="A1649" s="188">
        <f t="shared" si="135"/>
        <v>208</v>
      </c>
      <c r="B1649" s="189" t="s">
        <v>721</v>
      </c>
      <c r="C1649" s="99">
        <f t="shared" si="136"/>
        <v>1173477.709</v>
      </c>
      <c r="D1649" s="103" t="str">
        <f>IF(ISNUMBER('Форма 1'!U1649),'Форма 1'!$H1649*VLOOKUP('Форма 1'!$F1649,'Придельники с 2022'!$B$4:$X$28,'Форма 1'!U$8),"")</f>
        <v/>
      </c>
      <c r="E1649" s="103" t="str">
        <f>IF(ISNUMBER('Форма 1'!V1649),'Форма 1'!$H1649*VLOOKUP('Форма 1'!$F1649,'Придельники с 2022'!$B$4:$X$28,'Форма 1'!V$8),"")</f>
        <v/>
      </c>
      <c r="F1649" s="103" t="str">
        <f>IF(ISNUMBER('Форма 1'!W1649),'Форма 1'!$H1649*VLOOKUP('Форма 1'!$F1649,'Придельники с 2022'!$B$4:$X$28,'Форма 1'!W$8),"")</f>
        <v/>
      </c>
      <c r="G1649" s="103">
        <f>IF(ISNUMBER('Форма 1'!X1649),'Форма 1'!$H1649*VLOOKUP('Форма 1'!$F1649,'Придельники с 2022'!$B$4:$X$28,'Форма 1'!X$8),"")</f>
        <v>1173477.709</v>
      </c>
      <c r="H1649" s="103" t="str">
        <f>IF(ISNUMBER('Форма 1'!Y1649),'Форма 1'!$H1649*VLOOKUP('Форма 1'!$F1649,'Придельники с 2022'!$B$4:$X$28,'Форма 1'!Y$8),"")</f>
        <v/>
      </c>
      <c r="I1649" s="103" t="str">
        <f>IF(ISNUMBER('Форма 1'!Z1649),'Форма 1'!$H1649*VLOOKUP('Форма 1'!$F1649,'Придельники с 2022'!$B$4:$X$28,'Форма 1'!Z$8),"")</f>
        <v/>
      </c>
      <c r="J1649" s="103" t="str">
        <f>IF(ISNUMBER('Форма 1'!AA1649),'Форма 1'!$H1649*VLOOKUP('Форма 1'!$F1649,'Придельники с 2022'!$B$4:$X$28,'Форма 1'!AA$8),"")</f>
        <v/>
      </c>
      <c r="K1649" s="90"/>
      <c r="L1649" s="87"/>
      <c r="M1649" s="103" t="str">
        <f>IF(ISNUMBER('Форма 1'!AD1649),'Форма 1'!$H1649*VLOOKUP('Форма 1'!$F1649,'Придельники с 2022'!$B$4:$X$28,'Форма 1'!AD$8),"")</f>
        <v/>
      </c>
      <c r="N1649" s="103" t="str">
        <f>IF(ISBLANK('Форма 1'!$AE1649),"",IF('Форма 1'!$AE1649=1,'Форма 1'!$H1649*VLOOKUP('Форма 1'!$F1649,'Придельники с 2022'!$B$4:$X$28,'Форма 1'!$AE$8,0),IF('Форма 1'!$AE1649=2,'Форма 1'!$H1649*VLOOKUP('Форма 1'!$F1649,'Придельники с 2022'!$B$4:$X$28,13,0),IF('Форма 1'!$AE1649=3,'Форма 1'!$H1649*VLOOKUP('Форма 1'!$F1649,'Придельники с 2022'!$B$4:$X$28,12,0)))))</f>
        <v/>
      </c>
      <c r="O1649" s="103" t="str">
        <f>IF(ISNUMBER('Форма 1'!AF1649),'Форма 1'!$H1649*VLOOKUP('Форма 1'!$F1649,'Придельники с 2022'!$B$4:$X$28,'Форма 1'!AF$8),"")</f>
        <v/>
      </c>
      <c r="P1649" s="87"/>
      <c r="Q1649" s="103" t="str">
        <f>IF(ISNUMBER('Форма 1'!AH1649),'Форма 1'!$H1649*VLOOKUP('Форма 1'!$F1649,'Придельники с 2022'!$B$4:$X$28,'Форма 1'!AH$8),"")</f>
        <v/>
      </c>
      <c r="R1649" s="103" t="str">
        <f>IF(ISNUMBER('Форма 1'!AI1649),'Форма 1'!$H1649*VLOOKUP('Форма 1'!$F1649,'Придельники с 2022'!$B$4:$X$28,'Форма 1'!AI$8),"")</f>
        <v/>
      </c>
      <c r="S1649" s="103" t="str">
        <f>IF(ISNUMBER('Форма 1'!AJ1649),'Форма 1'!$H1649*VLOOKUP('Форма 1'!$F1649,'Придельники с 2022'!$B$4:$X$28,'Форма 1'!AJ$8),"")</f>
        <v/>
      </c>
      <c r="T1649" s="87"/>
    </row>
    <row r="1650" spans="1:20">
      <c r="A1650" s="188">
        <f t="shared" si="135"/>
        <v>209</v>
      </c>
      <c r="B1650" s="189" t="s">
        <v>1701</v>
      </c>
      <c r="C1650" s="99">
        <f t="shared" si="136"/>
        <v>15843833.712000001</v>
      </c>
      <c r="D1650" s="103" t="str">
        <f>IF(ISNUMBER('Форма 1'!U1650),'Форма 1'!$H1650*VLOOKUP('Форма 1'!$F1650,'Придельники с 2022'!$B$4:$X$28,'Форма 1'!U$8),"")</f>
        <v/>
      </c>
      <c r="E1650" s="103" t="str">
        <f>IF(ISNUMBER('Форма 1'!V1650),'Форма 1'!$H1650*VLOOKUP('Форма 1'!$F1650,'Придельники с 2022'!$B$4:$X$28,'Форма 1'!V$8),"")</f>
        <v/>
      </c>
      <c r="F1650" s="103" t="str">
        <f>IF(ISNUMBER('Форма 1'!W1650),'Форма 1'!$H1650*VLOOKUP('Форма 1'!$F1650,'Придельники с 2022'!$B$4:$X$28,'Форма 1'!W$8),"")</f>
        <v/>
      </c>
      <c r="G1650" s="103" t="str">
        <f>IF(ISNUMBER('Форма 1'!X1650),'Форма 1'!$H1650*VLOOKUP('Форма 1'!$F1650,'Придельники с 2022'!$B$4:$X$28,'Форма 1'!X$8),"")</f>
        <v/>
      </c>
      <c r="H1650" s="103" t="str">
        <f>IF(ISNUMBER('Форма 1'!Y1650),'Форма 1'!$H1650*VLOOKUP('Форма 1'!$F1650,'Придельники с 2022'!$B$4:$X$28,'Форма 1'!Y$8),"")</f>
        <v/>
      </c>
      <c r="I1650" s="103" t="str">
        <f>IF(ISNUMBER('Форма 1'!Z1650),'Форма 1'!$H1650*VLOOKUP('Форма 1'!$F1650,'Придельники с 2022'!$B$4:$X$28,'Форма 1'!Z$8),"")</f>
        <v/>
      </c>
      <c r="J1650" s="103" t="str">
        <f>IF(ISNUMBER('Форма 1'!AA1650),'Форма 1'!$H1650*VLOOKUP('Форма 1'!$F1650,'Придельники с 2022'!$B$4:$X$28,'Форма 1'!AA$8),"")</f>
        <v/>
      </c>
      <c r="K1650" s="90"/>
      <c r="L1650" s="87"/>
      <c r="M1650" s="103">
        <f>IF(ISNUMBER('Форма 1'!AD1650),'Форма 1'!$H1650*VLOOKUP('Форма 1'!$F1650,'Придельники с 2022'!$B$4:$X$28,'Форма 1'!AD$8),"")</f>
        <v>15843833.712000001</v>
      </c>
      <c r="N1650" s="103" t="str">
        <f>IF(ISBLANK('Форма 1'!$AE1650),"",IF('Форма 1'!$AE1650=1,'Форма 1'!$H1650*VLOOKUP('Форма 1'!$F1650,'Придельники с 2022'!$B$4:$X$28,'Форма 1'!$AE$8,0),IF('Форма 1'!$AE1650=2,'Форма 1'!$H1650*VLOOKUP('Форма 1'!$F1650,'Придельники с 2022'!$B$4:$X$28,13,0),IF('Форма 1'!$AE1650=3,'Форма 1'!$H1650*VLOOKUP('Форма 1'!$F1650,'Придельники с 2022'!$B$4:$X$28,12,0)))))</f>
        <v/>
      </c>
      <c r="O1650" s="103" t="str">
        <f>IF(ISNUMBER('Форма 1'!AF1650),'Форма 1'!$H1650*VLOOKUP('Форма 1'!$F1650,'Придельники с 2022'!$B$4:$X$28,'Форма 1'!AF$8),"")</f>
        <v/>
      </c>
      <c r="P1650" s="87"/>
      <c r="Q1650" s="103" t="str">
        <f>IF(ISNUMBER('Форма 1'!AH1650),'Форма 1'!$H1650*VLOOKUP('Форма 1'!$F1650,'Придельники с 2022'!$B$4:$X$28,'Форма 1'!AH$8),"")</f>
        <v/>
      </c>
      <c r="R1650" s="103" t="str">
        <f>IF(ISNUMBER('Форма 1'!AI1650),'Форма 1'!$H1650*VLOOKUP('Форма 1'!$F1650,'Придельники с 2022'!$B$4:$X$28,'Форма 1'!AI$8),"")</f>
        <v/>
      </c>
      <c r="S1650" s="103" t="str">
        <f>IF(ISNUMBER('Форма 1'!AJ1650),'Форма 1'!$H1650*VLOOKUP('Форма 1'!$F1650,'Придельники с 2022'!$B$4:$X$28,'Форма 1'!AJ$8),"")</f>
        <v/>
      </c>
      <c r="T1650" s="87"/>
    </row>
    <row r="1651" spans="1:20">
      <c r="A1651" s="188">
        <f t="shared" si="135"/>
        <v>210</v>
      </c>
      <c r="B1651" s="189" t="s">
        <v>1702</v>
      </c>
      <c r="C1651" s="99">
        <f t="shared" si="136"/>
        <v>15908234.048000002</v>
      </c>
      <c r="D1651" s="103" t="str">
        <f>IF(ISNUMBER('Форма 1'!U1651),'Форма 1'!$H1651*VLOOKUP('Форма 1'!$F1651,'Придельники с 2022'!$B$4:$X$28,'Форма 1'!U$8),"")</f>
        <v/>
      </c>
      <c r="E1651" s="103" t="str">
        <f>IF(ISNUMBER('Форма 1'!V1651),'Форма 1'!$H1651*VLOOKUP('Форма 1'!$F1651,'Придельники с 2022'!$B$4:$X$28,'Форма 1'!V$8),"")</f>
        <v/>
      </c>
      <c r="F1651" s="103" t="str">
        <f>IF(ISNUMBER('Форма 1'!W1651),'Форма 1'!$H1651*VLOOKUP('Форма 1'!$F1651,'Придельники с 2022'!$B$4:$X$28,'Форма 1'!W$8),"")</f>
        <v/>
      </c>
      <c r="G1651" s="103" t="str">
        <f>IF(ISNUMBER('Форма 1'!X1651),'Форма 1'!$H1651*VLOOKUP('Форма 1'!$F1651,'Придельники с 2022'!$B$4:$X$28,'Форма 1'!X$8),"")</f>
        <v/>
      </c>
      <c r="H1651" s="103" t="str">
        <f>IF(ISNUMBER('Форма 1'!Y1651),'Форма 1'!$H1651*VLOOKUP('Форма 1'!$F1651,'Придельники с 2022'!$B$4:$X$28,'Форма 1'!Y$8),"")</f>
        <v/>
      </c>
      <c r="I1651" s="103" t="str">
        <f>IF(ISNUMBER('Форма 1'!Z1651),'Форма 1'!$H1651*VLOOKUP('Форма 1'!$F1651,'Придельники с 2022'!$B$4:$X$28,'Форма 1'!Z$8),"")</f>
        <v/>
      </c>
      <c r="J1651" s="103" t="str">
        <f>IF(ISNUMBER('Форма 1'!AA1651),'Форма 1'!$H1651*VLOOKUP('Форма 1'!$F1651,'Придельники с 2022'!$B$4:$X$28,'Форма 1'!AA$8),"")</f>
        <v/>
      </c>
      <c r="K1651" s="90"/>
      <c r="L1651" s="87"/>
      <c r="M1651" s="103">
        <f>IF(ISNUMBER('Форма 1'!AD1651),'Форма 1'!$H1651*VLOOKUP('Форма 1'!$F1651,'Придельники с 2022'!$B$4:$X$28,'Форма 1'!AD$8),"")</f>
        <v>15908234.048000002</v>
      </c>
      <c r="N1651" s="103" t="str">
        <f>IF(ISBLANK('Форма 1'!$AE1651),"",IF('Форма 1'!$AE1651=1,'Форма 1'!$H1651*VLOOKUP('Форма 1'!$F1651,'Придельники с 2022'!$B$4:$X$28,'Форма 1'!$AE$8,0),IF('Форма 1'!$AE1651=2,'Форма 1'!$H1651*VLOOKUP('Форма 1'!$F1651,'Придельники с 2022'!$B$4:$X$28,13,0),IF('Форма 1'!$AE1651=3,'Форма 1'!$H1651*VLOOKUP('Форма 1'!$F1651,'Придельники с 2022'!$B$4:$X$28,12,0)))))</f>
        <v/>
      </c>
      <c r="O1651" s="103" t="str">
        <f>IF(ISNUMBER('Форма 1'!AF1651),'Форма 1'!$H1651*VLOOKUP('Форма 1'!$F1651,'Придельники с 2022'!$B$4:$X$28,'Форма 1'!AF$8),"")</f>
        <v/>
      </c>
      <c r="P1651" s="87"/>
      <c r="Q1651" s="103" t="str">
        <f>IF(ISNUMBER('Форма 1'!AH1651),'Форма 1'!$H1651*VLOOKUP('Форма 1'!$F1651,'Придельники с 2022'!$B$4:$X$28,'Форма 1'!AH$8),"")</f>
        <v/>
      </c>
      <c r="R1651" s="103" t="str">
        <f>IF(ISNUMBER('Форма 1'!AI1651),'Форма 1'!$H1651*VLOOKUP('Форма 1'!$F1651,'Придельники с 2022'!$B$4:$X$28,'Форма 1'!AI$8),"")</f>
        <v/>
      </c>
      <c r="S1651" s="103" t="str">
        <f>IF(ISNUMBER('Форма 1'!AJ1651),'Форма 1'!$H1651*VLOOKUP('Форма 1'!$F1651,'Придельники с 2022'!$B$4:$X$28,'Форма 1'!AJ$8),"")</f>
        <v/>
      </c>
      <c r="T1651" s="87"/>
    </row>
    <row r="1652" spans="1:20">
      <c r="A1652" s="188">
        <f>A3747+1</f>
        <v>588</v>
      </c>
      <c r="B1652" s="189" t="s">
        <v>1704</v>
      </c>
      <c r="C1652" s="99">
        <f t="shared" si="136"/>
        <v>1288273.28</v>
      </c>
      <c r="D1652" s="103" t="str">
        <f>IF(ISNUMBER('Форма 1'!U1652),'Форма 1'!$H1652*VLOOKUP('Форма 1'!$F1652,'Придельники с 2022'!$B$4:$X$28,'Форма 1'!U$8),"")</f>
        <v/>
      </c>
      <c r="E1652" s="103" t="str">
        <f>IF(ISNUMBER('Форма 1'!V1652),'Форма 1'!$H1652*VLOOKUP('Форма 1'!$F1652,'Придельники с 2022'!$B$4:$X$28,'Форма 1'!V$8),"")</f>
        <v/>
      </c>
      <c r="F1652" s="103" t="str">
        <f>IF(ISNUMBER('Форма 1'!W1652),'Форма 1'!$H1652*VLOOKUP('Форма 1'!$F1652,'Придельники с 2022'!$B$4:$X$28,'Форма 1'!W$8),"")</f>
        <v/>
      </c>
      <c r="G1652" s="103">
        <f>IF(ISNUMBER('Форма 1'!X1652),'Форма 1'!$H1652*VLOOKUP('Форма 1'!$F1652,'Придельники с 2022'!$B$4:$X$28,'Форма 1'!X$8),"")</f>
        <v>1288273.28</v>
      </c>
      <c r="H1652" s="103" t="str">
        <f>IF(ISNUMBER('Форма 1'!Y1652),'Форма 1'!$H1652*VLOOKUP('Форма 1'!$F1652,'Придельники с 2022'!$B$4:$X$28,'Форма 1'!Y$8),"")</f>
        <v/>
      </c>
      <c r="I1652" s="103" t="str">
        <f>IF(ISNUMBER('Форма 1'!Z1652),'Форма 1'!$H1652*VLOOKUP('Форма 1'!$F1652,'Придельники с 2022'!$B$4:$X$28,'Форма 1'!Z$8),"")</f>
        <v/>
      </c>
      <c r="J1652" s="103" t="str">
        <f>IF(ISNUMBER('Форма 1'!AA1652),'Форма 1'!$H1652*VLOOKUP('Форма 1'!$F1652,'Придельники с 2022'!$B$4:$X$28,'Форма 1'!AA$8),"")</f>
        <v/>
      </c>
      <c r="K1652" s="90"/>
      <c r="L1652" s="87"/>
      <c r="M1652" s="103" t="str">
        <f>IF(ISNUMBER('Форма 1'!AD1652),'Форма 1'!$H1652*VLOOKUP('Форма 1'!$F1652,'Придельники с 2022'!$B$4:$X$28,'Форма 1'!AD$8),"")</f>
        <v/>
      </c>
      <c r="N1652" s="103" t="str">
        <f>IF(ISBLANK('Форма 1'!$AE1652),"",IF('Форма 1'!$AE1652=1,'Форма 1'!$H1652*VLOOKUP('Форма 1'!$F1652,'Придельники с 2022'!$B$4:$X$28,'Форма 1'!$AE$8,0),IF('Форма 1'!$AE1652=2,'Форма 1'!$H1652*VLOOKUP('Форма 1'!$F1652,'Придельники с 2022'!$B$4:$X$28,13,0),IF('Форма 1'!$AE1652=3,'Форма 1'!$H1652*VLOOKUP('Форма 1'!$F1652,'Придельники с 2022'!$B$4:$X$28,12,0)))))</f>
        <v/>
      </c>
      <c r="O1652" s="103" t="str">
        <f>IF(ISNUMBER('Форма 1'!AF1652),'Форма 1'!$H1652*VLOOKUP('Форма 1'!$F1652,'Придельники с 2022'!$B$4:$X$28,'Форма 1'!AF$8),"")</f>
        <v/>
      </c>
      <c r="P1652" s="87"/>
      <c r="Q1652" s="103" t="str">
        <f>IF(ISNUMBER('Форма 1'!AH1652),'Форма 1'!$H1652*VLOOKUP('Форма 1'!$F1652,'Придельники с 2022'!$B$4:$X$28,'Форма 1'!AH$8),"")</f>
        <v/>
      </c>
      <c r="R1652" s="103" t="str">
        <f>IF(ISNUMBER('Форма 1'!AI1652),'Форма 1'!$H1652*VLOOKUP('Форма 1'!$F1652,'Придельники с 2022'!$B$4:$X$28,'Форма 1'!AI$8),"")</f>
        <v/>
      </c>
      <c r="S1652" s="103" t="str">
        <f>IF(ISNUMBER('Форма 1'!AJ1652),'Форма 1'!$H1652*VLOOKUP('Форма 1'!$F1652,'Придельники с 2022'!$B$4:$X$28,'Форма 1'!AJ$8),"")</f>
        <v/>
      </c>
      <c r="T1652" s="87"/>
    </row>
    <row r="1653" spans="1:20">
      <c r="A1653" s="188">
        <f t="shared" si="135"/>
        <v>589</v>
      </c>
      <c r="B1653" s="114" t="s">
        <v>1705</v>
      </c>
      <c r="C1653" s="99">
        <f t="shared" si="136"/>
        <v>14687053.925000001</v>
      </c>
      <c r="D1653" s="103" t="str">
        <f>IF(ISNUMBER('Форма 1'!U1653),'Форма 1'!$H1653*VLOOKUP('Форма 1'!$F1653,'Придельники с 2022'!$B$4:$X$28,'Форма 1'!U$8),"")</f>
        <v/>
      </c>
      <c r="E1653" s="103" t="str">
        <f>IF(ISNUMBER('Форма 1'!V1653),'Форма 1'!$H1653*VLOOKUP('Форма 1'!$F1653,'Придельники с 2022'!$B$4:$X$28,'Форма 1'!V$8),"")</f>
        <v/>
      </c>
      <c r="F1653" s="103" t="str">
        <f>IF(ISNUMBER('Форма 1'!W1653),'Форма 1'!$H1653*VLOOKUP('Форма 1'!$F1653,'Придельники с 2022'!$B$4:$X$28,'Форма 1'!W$8),"")</f>
        <v/>
      </c>
      <c r="G1653" s="103">
        <f>IF(ISNUMBER('Форма 1'!X1653),'Форма 1'!$H1653*VLOOKUP('Форма 1'!$F1653,'Придельники с 2022'!$B$4:$X$28,'Форма 1'!X$8),"")</f>
        <v>2607846.88</v>
      </c>
      <c r="H1653" s="103">
        <f>IF(ISNUMBER('Форма 1'!Y1653),'Форма 1'!$H1653*VLOOKUP('Форма 1'!$F1653,'Придельники с 2022'!$B$4:$X$28,'Форма 1'!Y$8),"")</f>
        <v>8808115.665000001</v>
      </c>
      <c r="I1653" s="103">
        <f>IF(ISNUMBER('Форма 1'!Z1653),'Форма 1'!$H1653*VLOOKUP('Форма 1'!$F1653,'Придельники с 2022'!$B$4:$X$28,'Форма 1'!Z$8),"")</f>
        <v>3271091.38</v>
      </c>
      <c r="J1653" s="103" t="str">
        <f>IF(ISNUMBER('Форма 1'!AA1653),'Форма 1'!$H1653*VLOOKUP('Форма 1'!$F1653,'Придельники с 2022'!$B$4:$X$28,'Форма 1'!AA$8),"")</f>
        <v/>
      </c>
      <c r="K1653" s="90"/>
      <c r="L1653" s="87"/>
      <c r="M1653" s="103" t="str">
        <f>IF(ISNUMBER('Форма 1'!AD1653),'Форма 1'!$H1653*VLOOKUP('Форма 1'!$F1653,'Придельники с 2022'!$B$4:$X$28,'Форма 1'!AD$8),"")</f>
        <v/>
      </c>
      <c r="N1653" s="103" t="str">
        <f>IF(ISBLANK('Форма 1'!$AE1653),"",IF('Форма 1'!$AE1653=1,'Форма 1'!$H1653*VLOOKUP('Форма 1'!$F1653,'Придельники с 2022'!$B$4:$X$28,'Форма 1'!$AE$8,0),IF('Форма 1'!$AE1653=2,'Форма 1'!$H1653*VLOOKUP('Форма 1'!$F1653,'Придельники с 2022'!$B$4:$X$28,13,0),IF('Форма 1'!$AE1653=3,'Форма 1'!$H1653*VLOOKUP('Форма 1'!$F1653,'Придельники с 2022'!$B$4:$X$28,12,0)))))</f>
        <v/>
      </c>
      <c r="O1653" s="103" t="str">
        <f>IF(ISNUMBER('Форма 1'!AF1653),'Форма 1'!$H1653*VLOOKUP('Форма 1'!$F1653,'Придельники с 2022'!$B$4:$X$28,'Форма 1'!AF$8),"")</f>
        <v/>
      </c>
      <c r="P1653" s="87"/>
      <c r="Q1653" s="103" t="str">
        <f>IF(ISNUMBER('Форма 1'!AH1653),'Форма 1'!$H1653*VLOOKUP('Форма 1'!$F1653,'Придельники с 2022'!$B$4:$X$28,'Форма 1'!AH$8),"")</f>
        <v/>
      </c>
      <c r="R1653" s="103" t="str">
        <f>IF(ISNUMBER('Форма 1'!AI1653),'Форма 1'!$H1653*VLOOKUP('Форма 1'!$F1653,'Придельники с 2022'!$B$4:$X$28,'Форма 1'!AI$8),"")</f>
        <v/>
      </c>
      <c r="S1653" s="103" t="str">
        <f>IF(ISNUMBER('Форма 1'!AJ1653),'Форма 1'!$H1653*VLOOKUP('Форма 1'!$F1653,'Придельники с 2022'!$B$4:$X$28,'Форма 1'!AJ$8),"")</f>
        <v/>
      </c>
      <c r="T1653" s="87"/>
    </row>
    <row r="1654" spans="1:20">
      <c r="A1654" s="188">
        <f t="shared" si="135"/>
        <v>590</v>
      </c>
      <c r="B1654" s="114" t="s">
        <v>5177</v>
      </c>
      <c r="C1654" s="99">
        <f t="shared" ref="C1654:C1659" si="137">SUM(D1654:J1654,L1654:T1654)</f>
        <v>7860633.5999999996</v>
      </c>
      <c r="D1654" s="103" t="str">
        <f>IF(ISNUMBER('Форма 1'!U1654),'Форма 1'!$H1654*VLOOKUP('Форма 1'!$F1654,'Придельники с 2022'!$B$4:$X$28,'Форма 1'!U$8),"")</f>
        <v/>
      </c>
      <c r="E1654" s="103" t="str">
        <f>IF(ISNUMBER('Форма 1'!V1654),'Форма 1'!$H1654*VLOOKUP('Форма 1'!$F1654,'Придельники с 2022'!$B$4:$X$28,'Форма 1'!V$8),"")</f>
        <v/>
      </c>
      <c r="F1654" s="103" t="str">
        <f>IF(ISNUMBER('Форма 1'!W1654),'Форма 1'!$H1654*VLOOKUP('Форма 1'!$F1654,'Придельники с 2022'!$B$4:$X$28,'Форма 1'!W$8),"")</f>
        <v/>
      </c>
      <c r="G1654" s="103" t="str">
        <f>IF(ISNUMBER('Форма 1'!X1654),'Форма 1'!$H1654*VLOOKUP('Форма 1'!$F1654,'Придельники с 2022'!$B$4:$X$28,'Форма 1'!X$8),"")</f>
        <v/>
      </c>
      <c r="H1654" s="103" t="str">
        <f>IF(ISNUMBER('Форма 1'!Y1654),'Форма 1'!$H1654*VLOOKUP('Форма 1'!$F1654,'Придельники с 2022'!$B$4:$X$28,'Форма 1'!Y$8),"")</f>
        <v/>
      </c>
      <c r="I1654" s="103" t="str">
        <f>IF(ISNUMBER('Форма 1'!Z1654),'Форма 1'!$H1654*VLOOKUP('Форма 1'!$F1654,'Придельники с 2022'!$B$4:$X$28,'Форма 1'!Z$8),"")</f>
        <v/>
      </c>
      <c r="J1654" s="103" t="str">
        <f>IF(ISNUMBER('Форма 1'!AA1654),'Форма 1'!$H1654*VLOOKUP('Форма 1'!$F1654,'Придельники с 2022'!$B$4:$X$28,'Форма 1'!AA$8),"")</f>
        <v/>
      </c>
      <c r="K1654" s="90">
        <v>2</v>
      </c>
      <c r="L1654" s="87">
        <f>3930316.8*K1654</f>
        <v>7860633.5999999996</v>
      </c>
      <c r="M1654" s="103" t="str">
        <f>IF(ISNUMBER('Форма 1'!AD1654),'Форма 1'!$H1654*VLOOKUP('Форма 1'!$F1654,'Придельники с 2022'!$B$4:$X$28,'Форма 1'!AD$8),"")</f>
        <v/>
      </c>
      <c r="N1654" s="103" t="str">
        <f>IF(ISBLANK('Форма 1'!$AE1654),"",IF('Форма 1'!$AE1654=1,'Форма 1'!$H1654*VLOOKUP('Форма 1'!$F1654,'Придельники с 2022'!$B$4:$X$28,'Форма 1'!$AE$8,0),IF('Форма 1'!$AE1654=2,'Форма 1'!$H1654*VLOOKUP('Форма 1'!$F1654,'Придельники с 2022'!$B$4:$X$28,13,0),IF('Форма 1'!$AE1654=3,'Форма 1'!$H1654*VLOOKUP('Форма 1'!$F1654,'Придельники с 2022'!$B$4:$X$28,12,0)))))</f>
        <v/>
      </c>
      <c r="O1654" s="103" t="str">
        <f>IF(ISNUMBER('Форма 1'!AF1654),'Форма 1'!$H1654*VLOOKUP('Форма 1'!$F1654,'Придельники с 2022'!$B$4:$X$28,'Форма 1'!AF$8),"")</f>
        <v/>
      </c>
      <c r="P1654" s="87"/>
      <c r="Q1654" s="103" t="str">
        <f>IF(ISNUMBER('Форма 1'!AH1654),'Форма 1'!$H1654*VLOOKUP('Форма 1'!$F1654,'Придельники с 2022'!$B$4:$X$28,'Форма 1'!AH$8),"")</f>
        <v/>
      </c>
      <c r="R1654" s="103" t="str">
        <f>IF(ISNUMBER('Форма 1'!AI1654),'Форма 1'!$H1654*VLOOKUP('Форма 1'!$F1654,'Придельники с 2022'!$B$4:$X$28,'Форма 1'!AI$8),"")</f>
        <v/>
      </c>
      <c r="S1654" s="103" t="str">
        <f>IF(ISNUMBER('Форма 1'!AJ1654),'Форма 1'!$H1654*VLOOKUP('Форма 1'!$F1654,'Придельники с 2022'!$B$4:$X$28,'Форма 1'!AJ$8),"")</f>
        <v/>
      </c>
      <c r="T1654" s="87"/>
    </row>
    <row r="1655" spans="1:20">
      <c r="A1655" s="188">
        <f t="shared" si="135"/>
        <v>591</v>
      </c>
      <c r="B1655" s="114" t="s">
        <v>5116</v>
      </c>
      <c r="C1655" s="99">
        <f t="shared" si="137"/>
        <v>86394475.718999997</v>
      </c>
      <c r="D1655" s="103" t="str">
        <f>IF(ISNUMBER('Форма 1'!U1655),'Форма 1'!$H1655*VLOOKUP('Форма 1'!$F1655,'Придельники с 2022'!$B$4:$X$28,'Форма 1'!U$8),"")</f>
        <v/>
      </c>
      <c r="E1655" s="103" t="str">
        <f>IF(ISNUMBER('Форма 1'!V1655),'Форма 1'!$H1655*VLOOKUP('Форма 1'!$F1655,'Придельники с 2022'!$B$4:$X$28,'Форма 1'!V$8),"")</f>
        <v/>
      </c>
      <c r="F1655" s="103" t="str">
        <f>IF(ISNUMBER('Форма 1'!W1655),'Форма 1'!$H1655*VLOOKUP('Форма 1'!$F1655,'Придельники с 2022'!$B$4:$X$28,'Форма 1'!W$8),"")</f>
        <v/>
      </c>
      <c r="G1655" s="103" t="str">
        <f>IF(ISNUMBER('Форма 1'!X1655),'Форма 1'!$H1655*VLOOKUP('Форма 1'!$F1655,'Придельники с 2022'!$B$4:$X$28,'Форма 1'!X$8),"")</f>
        <v/>
      </c>
      <c r="H1655" s="103" t="str">
        <f>IF(ISNUMBER('Форма 1'!Y1655),'Форма 1'!$H1655*VLOOKUP('Форма 1'!$F1655,'Придельники с 2022'!$B$4:$X$28,'Форма 1'!Y$8),"")</f>
        <v/>
      </c>
      <c r="I1655" s="103" t="str">
        <f>IF(ISNUMBER('Форма 1'!Z1655),'Форма 1'!$H1655*VLOOKUP('Форма 1'!$F1655,'Придельники с 2022'!$B$4:$X$28,'Форма 1'!Z$8),"")</f>
        <v/>
      </c>
      <c r="J1655" s="103" t="str">
        <f>IF(ISNUMBER('Форма 1'!AA1655),'Форма 1'!$H1655*VLOOKUP('Форма 1'!$F1655,'Придельники с 2022'!$B$4:$X$28,'Форма 1'!AA$8),"")</f>
        <v/>
      </c>
      <c r="K1655" s="90"/>
      <c r="L1655" s="87"/>
      <c r="M1655" s="103">
        <f>IF(ISNUMBER('Форма 1'!AD1655),'Форма 1'!$H1655*VLOOKUP('Форма 1'!$F1655,'Придельники с 2022'!$B$4:$X$28,'Форма 1'!AD$8),"")</f>
        <v>27542177.264000002</v>
      </c>
      <c r="N1655" s="103">
        <f>IF(ISBLANK('Форма 1'!$AE1655),"",IF('Форма 1'!$AE1655=1,'Форма 1'!$H1655*VLOOKUP('Форма 1'!$F1655,'Придельники с 2022'!$B$4:$X$28,'Форма 1'!$AE$8,0),IF('Форма 1'!$AE1655=2,'Форма 1'!$H1655*VLOOKUP('Форма 1'!$F1655,'Придельники с 2022'!$B$4:$X$28,13,0),IF('Форма 1'!$AE1655=3,'Форма 1'!$H1655*VLOOKUP('Форма 1'!$F1655,'Придельники с 2022'!$B$4:$X$28,12,0)))))</f>
        <v>43224911.401999995</v>
      </c>
      <c r="O1655" s="103">
        <f>IF(ISNUMBER('Форма 1'!AF1655),'Форма 1'!$H1655*VLOOKUP('Форма 1'!$F1655,'Придельники с 2022'!$B$4:$X$28,'Форма 1'!AF$8),"")</f>
        <v>4991083.9270000001</v>
      </c>
      <c r="P1655" s="87"/>
      <c r="Q1655" s="103">
        <f>IF(ISNUMBER('Форма 1'!AH1655),'Форма 1'!$H1655*VLOOKUP('Форма 1'!$F1655,'Придельники с 2022'!$B$4:$X$28,'Форма 1'!AH$8),"")</f>
        <v>10636303.126</v>
      </c>
      <c r="R1655" s="103" t="str">
        <f>IF(ISNUMBER('Форма 1'!AI1655),'Форма 1'!$H1655*VLOOKUP('Форма 1'!$F1655,'Придельники с 2022'!$B$4:$X$28,'Форма 1'!AI$8),"")</f>
        <v/>
      </c>
      <c r="S1655" s="103" t="str">
        <f>IF(ISNUMBER('Форма 1'!AJ1655),'Форма 1'!$H1655*VLOOKUP('Форма 1'!$F1655,'Придельники с 2022'!$B$4:$X$28,'Форма 1'!AJ$8),"")</f>
        <v/>
      </c>
      <c r="T1655" s="87"/>
    </row>
    <row r="1656" spans="1:20">
      <c r="A1656" s="188">
        <f t="shared" si="135"/>
        <v>592</v>
      </c>
      <c r="B1656" s="114" t="s">
        <v>5117</v>
      </c>
      <c r="C1656" s="99">
        <f t="shared" si="137"/>
        <v>90662142.726000011</v>
      </c>
      <c r="D1656" s="103" t="str">
        <f>IF(ISNUMBER('Форма 1'!U1656),'Форма 1'!$H1656*VLOOKUP('Форма 1'!$F1656,'Придельники с 2022'!$B$4:$X$28,'Форма 1'!U$8),"")</f>
        <v/>
      </c>
      <c r="E1656" s="103" t="str">
        <f>IF(ISNUMBER('Форма 1'!V1656),'Форма 1'!$H1656*VLOOKUP('Форма 1'!$F1656,'Придельники с 2022'!$B$4:$X$28,'Форма 1'!V$8),"")</f>
        <v/>
      </c>
      <c r="F1656" s="103" t="str">
        <f>IF(ISNUMBER('Форма 1'!W1656),'Форма 1'!$H1656*VLOOKUP('Форма 1'!$F1656,'Придельники с 2022'!$B$4:$X$28,'Форма 1'!W$8),"")</f>
        <v/>
      </c>
      <c r="G1656" s="103" t="str">
        <f>IF(ISNUMBER('Форма 1'!X1656),'Форма 1'!$H1656*VLOOKUP('Форма 1'!$F1656,'Придельники с 2022'!$B$4:$X$28,'Форма 1'!X$8),"")</f>
        <v/>
      </c>
      <c r="H1656" s="103" t="str">
        <f>IF(ISNUMBER('Форма 1'!Y1656),'Форма 1'!$H1656*VLOOKUP('Форма 1'!$F1656,'Придельники с 2022'!$B$4:$X$28,'Форма 1'!Y$8),"")</f>
        <v/>
      </c>
      <c r="I1656" s="103" t="str">
        <f>IF(ISNUMBER('Форма 1'!Z1656),'Форма 1'!$H1656*VLOOKUP('Форма 1'!$F1656,'Придельники с 2022'!$B$4:$X$28,'Форма 1'!Z$8),"")</f>
        <v/>
      </c>
      <c r="J1656" s="103" t="str">
        <f>IF(ISNUMBER('Форма 1'!AA1656),'Форма 1'!$H1656*VLOOKUP('Форма 1'!$F1656,'Придельники с 2022'!$B$4:$X$28,'Форма 1'!AA$8),"")</f>
        <v/>
      </c>
      <c r="K1656" s="90"/>
      <c r="L1656" s="87"/>
      <c r="M1656" s="103">
        <f>IF(ISNUMBER('Форма 1'!AD1656),'Форма 1'!$H1656*VLOOKUP('Форма 1'!$F1656,'Придельники с 2022'!$B$4:$X$28,'Форма 1'!AD$8),"")</f>
        <v>28902690.656000003</v>
      </c>
      <c r="N1656" s="103">
        <f>IF(ISBLANK('Форма 1'!$AE1656),"",IF('Форма 1'!$AE1656=1,'Форма 1'!$H1656*VLOOKUP('Форма 1'!$F1656,'Придельники с 2022'!$B$4:$X$28,'Форма 1'!$AE$8,0),IF('Форма 1'!$AE1656=2,'Форма 1'!$H1656*VLOOKUP('Форма 1'!$F1656,'Придельники с 2022'!$B$4:$X$28,13,0),IF('Форма 1'!$AE1656=3,'Форма 1'!$H1656*VLOOKUP('Форма 1'!$F1656,'Придельники с 2022'!$B$4:$X$28,12,0)))))</f>
        <v>45360111.908</v>
      </c>
      <c r="O1656" s="103">
        <f>IF(ISNUMBER('Форма 1'!AF1656),'Форма 1'!$H1656*VLOOKUP('Форма 1'!$F1656,'Придельники с 2022'!$B$4:$X$28,'Форма 1'!AF$8),"")</f>
        <v>5237630.7580000004</v>
      </c>
      <c r="P1656" s="87"/>
      <c r="Q1656" s="103">
        <f>IF(ISNUMBER('Форма 1'!AH1656),'Форма 1'!$H1656*VLOOKUP('Форма 1'!$F1656,'Придельники с 2022'!$B$4:$X$28,'Форма 1'!AH$8),"")</f>
        <v>11161709.404000001</v>
      </c>
      <c r="R1656" s="103" t="str">
        <f>IF(ISNUMBER('Форма 1'!AI1656),'Форма 1'!$H1656*VLOOKUP('Форма 1'!$F1656,'Придельники с 2022'!$B$4:$X$28,'Форма 1'!AI$8),"")</f>
        <v/>
      </c>
      <c r="S1656" s="103" t="str">
        <f>IF(ISNUMBER('Форма 1'!AJ1656),'Форма 1'!$H1656*VLOOKUP('Форма 1'!$F1656,'Придельники с 2022'!$B$4:$X$28,'Форма 1'!AJ$8),"")</f>
        <v/>
      </c>
      <c r="T1656" s="87"/>
    </row>
    <row r="1657" spans="1:20">
      <c r="A1657" s="188">
        <f t="shared" ref="A1657:A1659" si="138">A1656+1</f>
        <v>593</v>
      </c>
      <c r="B1657" s="114" t="s">
        <v>5118</v>
      </c>
      <c r="C1657" s="99">
        <f t="shared" si="137"/>
        <v>94312474.254000008</v>
      </c>
      <c r="D1657" s="103" t="str">
        <f>IF(ISNUMBER('Форма 1'!U1657),'Форма 1'!$H1657*VLOOKUP('Форма 1'!$F1657,'Придельники с 2022'!$B$4:$X$28,'Форма 1'!U$8),"")</f>
        <v/>
      </c>
      <c r="E1657" s="103" t="str">
        <f>IF(ISNUMBER('Форма 1'!V1657),'Форма 1'!$H1657*VLOOKUP('Форма 1'!$F1657,'Придельники с 2022'!$B$4:$X$28,'Форма 1'!V$8),"")</f>
        <v/>
      </c>
      <c r="F1657" s="103" t="str">
        <f>IF(ISNUMBER('Форма 1'!W1657),'Форма 1'!$H1657*VLOOKUP('Форма 1'!$F1657,'Придельники с 2022'!$B$4:$X$28,'Форма 1'!W$8),"")</f>
        <v/>
      </c>
      <c r="G1657" s="103" t="str">
        <f>IF(ISNUMBER('Форма 1'!X1657),'Форма 1'!$H1657*VLOOKUP('Форма 1'!$F1657,'Придельники с 2022'!$B$4:$X$28,'Форма 1'!X$8),"")</f>
        <v/>
      </c>
      <c r="H1657" s="103" t="str">
        <f>IF(ISNUMBER('Форма 1'!Y1657),'Форма 1'!$H1657*VLOOKUP('Форма 1'!$F1657,'Придельники с 2022'!$B$4:$X$28,'Форма 1'!Y$8),"")</f>
        <v/>
      </c>
      <c r="I1657" s="103" t="str">
        <f>IF(ISNUMBER('Форма 1'!Z1657),'Форма 1'!$H1657*VLOOKUP('Форма 1'!$F1657,'Придельники с 2022'!$B$4:$X$28,'Форма 1'!Z$8),"")</f>
        <v/>
      </c>
      <c r="J1657" s="103" t="str">
        <f>IF(ISNUMBER('Форма 1'!AA1657),'Форма 1'!$H1657*VLOOKUP('Форма 1'!$F1657,'Придельники с 2022'!$B$4:$X$28,'Форма 1'!AA$8),"")</f>
        <v/>
      </c>
      <c r="K1657" s="90"/>
      <c r="L1657" s="87"/>
      <c r="M1657" s="103">
        <f>IF(ISNUMBER('Форма 1'!AD1657),'Форма 1'!$H1657*VLOOKUP('Форма 1'!$F1657,'Придельники с 2022'!$B$4:$X$28,'Форма 1'!AD$8),"")</f>
        <v>30066400.224000003</v>
      </c>
      <c r="N1657" s="103">
        <f>IF(ISBLANK('Форма 1'!$AE1657),"",IF('Форма 1'!$AE1657=1,'Форма 1'!$H1657*VLOOKUP('Форма 1'!$F1657,'Придельники с 2022'!$B$4:$X$28,'Форма 1'!$AE$8,0),IF('Форма 1'!$AE1657=2,'Форма 1'!$H1657*VLOOKUP('Форма 1'!$F1657,'Придельники с 2022'!$B$4:$X$28,13,0),IF('Форма 1'!$AE1657=3,'Форма 1'!$H1657*VLOOKUP('Форма 1'!$F1657,'Придельники с 2022'!$B$4:$X$28,12,0)))))</f>
        <v>47186446.931999996</v>
      </c>
      <c r="O1657" s="103">
        <f>IF(ISNUMBER('Форма 1'!AF1657),'Форма 1'!$H1657*VLOOKUP('Форма 1'!$F1657,'Придельники с 2022'!$B$4:$X$28,'Форма 1'!AF$8),"")</f>
        <v>5448513.5820000004</v>
      </c>
      <c r="P1657" s="87"/>
      <c r="Q1657" s="103">
        <f>IF(ISNUMBER('Форма 1'!AH1657),'Форма 1'!$H1657*VLOOKUP('Форма 1'!$F1657,'Придельники с 2022'!$B$4:$X$28,'Форма 1'!AH$8),"")</f>
        <v>11611113.516000001</v>
      </c>
      <c r="R1657" s="103" t="str">
        <f>IF(ISNUMBER('Форма 1'!AI1657),'Форма 1'!$H1657*VLOOKUP('Форма 1'!$F1657,'Придельники с 2022'!$B$4:$X$28,'Форма 1'!AI$8),"")</f>
        <v/>
      </c>
      <c r="S1657" s="103" t="str">
        <f>IF(ISNUMBER('Форма 1'!AJ1657),'Форма 1'!$H1657*VLOOKUP('Форма 1'!$F1657,'Придельники с 2022'!$B$4:$X$28,'Форма 1'!AJ$8),"")</f>
        <v/>
      </c>
      <c r="T1657" s="87"/>
    </row>
    <row r="1658" spans="1:20">
      <c r="A1658" s="188">
        <f t="shared" si="138"/>
        <v>594</v>
      </c>
      <c r="B1658" s="114" t="s">
        <v>5119</v>
      </c>
      <c r="C1658" s="99">
        <f t="shared" si="137"/>
        <v>281835607.59900004</v>
      </c>
      <c r="D1658" s="103" t="str">
        <f>IF(ISNUMBER('Форма 1'!U1658),'Форма 1'!$H1658*VLOOKUP('Форма 1'!$F1658,'Придельники с 2022'!$B$4:$X$28,'Форма 1'!U$8),"")</f>
        <v/>
      </c>
      <c r="E1658" s="103" t="str">
        <f>IF(ISNUMBER('Форма 1'!V1658),'Форма 1'!$H1658*VLOOKUP('Форма 1'!$F1658,'Придельники с 2022'!$B$4:$X$28,'Форма 1'!V$8),"")</f>
        <v/>
      </c>
      <c r="F1658" s="103" t="str">
        <f>IF(ISNUMBER('Форма 1'!W1658),'Форма 1'!$H1658*VLOOKUP('Форма 1'!$F1658,'Придельники с 2022'!$B$4:$X$28,'Форма 1'!W$8),"")</f>
        <v/>
      </c>
      <c r="G1658" s="103" t="str">
        <f>IF(ISNUMBER('Форма 1'!X1658),'Форма 1'!$H1658*VLOOKUP('Форма 1'!$F1658,'Придельники с 2022'!$B$4:$X$28,'Форма 1'!X$8),"")</f>
        <v/>
      </c>
      <c r="H1658" s="103" t="str">
        <f>IF(ISNUMBER('Форма 1'!Y1658),'Форма 1'!$H1658*VLOOKUP('Форма 1'!$F1658,'Придельники с 2022'!$B$4:$X$28,'Форма 1'!Y$8),"")</f>
        <v/>
      </c>
      <c r="I1658" s="103" t="str">
        <f>IF(ISNUMBER('Форма 1'!Z1658),'Форма 1'!$H1658*VLOOKUP('Форма 1'!$F1658,'Придельники с 2022'!$B$4:$X$28,'Форма 1'!Z$8),"")</f>
        <v/>
      </c>
      <c r="J1658" s="103" t="str">
        <f>IF(ISNUMBER('Форма 1'!AA1658),'Форма 1'!$H1658*VLOOKUP('Форма 1'!$F1658,'Придельники с 2022'!$B$4:$X$28,'Форма 1'!AA$8),"")</f>
        <v/>
      </c>
      <c r="K1658" s="90"/>
      <c r="L1658" s="87"/>
      <c r="M1658" s="103">
        <f>IF(ISNUMBER('Форма 1'!AD1658),'Форма 1'!$H1658*VLOOKUP('Форма 1'!$F1658,'Придельники с 2022'!$B$4:$X$28,'Форма 1'!AD$8),"")</f>
        <v>32106163.868999995</v>
      </c>
      <c r="N1658" s="103">
        <f>IF(ISBLANK('Форма 1'!$AE1658),"",IF('Форма 1'!$AE1658=1,'Форма 1'!$H1658*VLOOKUP('Форма 1'!$F1658,'Придельники с 2022'!$B$4:$X$28,'Форма 1'!$AE$8,0),IF('Форма 1'!$AE1658=2,'Форма 1'!$H1658*VLOOKUP('Форма 1'!$F1658,'Придельники с 2022'!$B$4:$X$28,13,0),IF('Форма 1'!$AE1658=3,'Форма 1'!$H1658*VLOOKUP('Форма 1'!$F1658,'Придельники с 2022'!$B$4:$X$28,12,0)))))</f>
        <v>236636452.25999999</v>
      </c>
      <c r="O1658" s="103">
        <f>IF(ISNUMBER('Форма 1'!AF1658),'Форма 1'!$H1658*VLOOKUP('Форма 1'!$F1658,'Придельники с 2022'!$B$4:$X$28,'Форма 1'!AF$8),"")</f>
        <v>4331726.0999999996</v>
      </c>
      <c r="P1658" s="87"/>
      <c r="Q1658" s="103">
        <f>IF(ISNUMBER('Форма 1'!AH1658),'Форма 1'!$H1658*VLOOKUP('Форма 1'!$F1658,'Придельники с 2022'!$B$4:$X$28,'Форма 1'!AH$8),"")</f>
        <v>8761265.3699999992</v>
      </c>
      <c r="R1658" s="103" t="str">
        <f>IF(ISNUMBER('Форма 1'!AI1658),'Форма 1'!$H1658*VLOOKUP('Форма 1'!$F1658,'Придельники с 2022'!$B$4:$X$28,'Форма 1'!AI$8),"")</f>
        <v/>
      </c>
      <c r="S1658" s="103" t="str">
        <f>IF(ISNUMBER('Форма 1'!AJ1658),'Форма 1'!$H1658*VLOOKUP('Форма 1'!$F1658,'Придельники с 2022'!$B$4:$X$28,'Форма 1'!AJ$8),"")</f>
        <v/>
      </c>
      <c r="T1658" s="87"/>
    </row>
    <row r="1659" spans="1:20">
      <c r="A1659" s="188">
        <f t="shared" si="138"/>
        <v>595</v>
      </c>
      <c r="B1659" s="114" t="s">
        <v>5087</v>
      </c>
      <c r="C1659" s="99">
        <f t="shared" si="137"/>
        <v>355190.72</v>
      </c>
      <c r="D1659" s="103" t="str">
        <f>IF(ISNUMBER('Форма 1'!U1659),'Форма 1'!$H1659*VLOOKUP('Форма 1'!$F1659,'Придельники с 2022'!$B$4:$X$28,'Форма 1'!U$8),"")</f>
        <v/>
      </c>
      <c r="E1659" s="103" t="str">
        <f>IF(ISNUMBER('Форма 1'!V1659),'Форма 1'!$H1659*VLOOKUP('Форма 1'!$F1659,'Придельники с 2022'!$B$4:$X$28,'Форма 1'!V$8),"")</f>
        <v/>
      </c>
      <c r="F1659" s="103" t="str">
        <f>IF(ISNUMBER('Форма 1'!W1659),'Форма 1'!$H1659*VLOOKUP('Форма 1'!$F1659,'Придельники с 2022'!$B$4:$X$28,'Форма 1'!W$8),"")</f>
        <v/>
      </c>
      <c r="G1659" s="103" t="str">
        <f>IF(ISNUMBER('Форма 1'!X1659),'Форма 1'!$H1659*VLOOKUP('Форма 1'!$F1659,'Придельники с 2022'!$B$4:$X$28,'Форма 1'!X$8),"")</f>
        <v/>
      </c>
      <c r="H1659" s="103" t="str">
        <f>IF(ISNUMBER('Форма 1'!Y1659),'Форма 1'!$H1659*VLOOKUP('Форма 1'!$F1659,'Придельники с 2022'!$B$4:$X$28,'Форма 1'!Y$8),"")</f>
        <v/>
      </c>
      <c r="I1659" s="103" t="str">
        <f>IF(ISNUMBER('Форма 1'!Z1659),'Форма 1'!$H1659*VLOOKUP('Форма 1'!$F1659,'Придельники с 2022'!$B$4:$X$28,'Форма 1'!Z$8),"")</f>
        <v/>
      </c>
      <c r="J1659" s="103" t="str">
        <f>IF(ISNUMBER('Форма 1'!AA1659),'Форма 1'!$H1659*VLOOKUP('Форма 1'!$F1659,'Придельники с 2022'!$B$4:$X$28,'Форма 1'!AA$8),"")</f>
        <v/>
      </c>
      <c r="K1659" s="90"/>
      <c r="L1659" s="87"/>
      <c r="M1659" s="103" t="str">
        <f>IF(ISNUMBER('Форма 1'!AD1659),'Форма 1'!$H1659*VLOOKUP('Форма 1'!$F1659,'Придельники с 2022'!$B$4:$X$28,'Форма 1'!AD$8),"")</f>
        <v/>
      </c>
      <c r="N1659" s="103" t="str">
        <f>IF(ISBLANK('Форма 1'!$AE1659),"",IF('Форма 1'!$AE1659=1,'Форма 1'!$H1659*VLOOKUP('Форма 1'!$F1659,'Придельники с 2022'!$B$4:$X$28,'Форма 1'!$AE$8,0),IF('Форма 1'!$AE1659=2,'Форма 1'!$H1659*VLOOKUP('Форма 1'!$F1659,'Придельники с 2022'!$B$4:$X$28,13,0),IF('Форма 1'!$AE1659=3,'Форма 1'!$H1659*VLOOKUP('Форма 1'!$F1659,'Придельники с 2022'!$B$4:$X$28,12,0)))))</f>
        <v/>
      </c>
      <c r="O1659" s="103" t="str">
        <f>IF(ISNUMBER('Форма 1'!AF1659),'Форма 1'!$H1659*VLOOKUP('Форма 1'!$F1659,'Придельники с 2022'!$B$4:$X$28,'Форма 1'!AF$8),"")</f>
        <v/>
      </c>
      <c r="P1659" s="87">
        <f>248167.25+107023.47</f>
        <v>355190.72</v>
      </c>
      <c r="Q1659" s="103" t="str">
        <f>IF(ISNUMBER('Форма 1'!AH1659),'Форма 1'!$H1659*VLOOKUP('Форма 1'!$F1659,'Придельники с 2022'!$B$4:$X$28,'Форма 1'!AH$8),"")</f>
        <v/>
      </c>
      <c r="R1659" s="103" t="str">
        <f>IF(ISNUMBER('Форма 1'!AI1659),'Форма 1'!$H1659*VLOOKUP('Форма 1'!$F1659,'Придельники с 2022'!$B$4:$X$28,'Форма 1'!AI$8),"")</f>
        <v/>
      </c>
      <c r="S1659" s="103" t="str">
        <f>IF(ISNUMBER('Форма 1'!AJ1659),'Форма 1'!$H1659*VLOOKUP('Форма 1'!$F1659,'Придельники с 2022'!$B$4:$X$28,'Форма 1'!AJ$8),"")</f>
        <v/>
      </c>
      <c r="T1659" s="87"/>
    </row>
    <row r="1660" spans="1:20">
      <c r="A1660" s="188">
        <f>A1659+1</f>
        <v>596</v>
      </c>
      <c r="B1660" s="189" t="s">
        <v>1706</v>
      </c>
      <c r="C1660" s="99">
        <f t="shared" si="136"/>
        <v>47903691.43</v>
      </c>
      <c r="D1660" s="103">
        <f>IF(ISNUMBER('Форма 1'!U1660),'Форма 1'!$H1660*VLOOKUP('Форма 1'!$F1660,'Придельники с 2022'!$B$4:$X$28,'Форма 1'!U$8),"")</f>
        <v>9763631.0720000006</v>
      </c>
      <c r="E1660" s="103">
        <f>IF(ISNUMBER('Форма 1'!V1660),'Форма 1'!$H1660*VLOOKUP('Форма 1'!$F1660,'Придельники с 2022'!$B$4:$X$28,'Форма 1'!V$8),"")</f>
        <v>19377967.873</v>
      </c>
      <c r="F1660" s="103" t="str">
        <f>IF(ISNUMBER('Форма 1'!W1660),'Форма 1'!$H1660*VLOOKUP('Форма 1'!$F1660,'Придельники с 2022'!$B$4:$X$28,'Форма 1'!W$8),"")</f>
        <v/>
      </c>
      <c r="G1660" s="103">
        <f>IF(ISNUMBER('Форма 1'!X1660),'Форма 1'!$H1660*VLOOKUP('Форма 1'!$F1660,'Придельники с 2022'!$B$4:$X$28,'Форма 1'!X$8),"")</f>
        <v>3331414.4960000003</v>
      </c>
      <c r="H1660" s="103">
        <f>IF(ISNUMBER('Форма 1'!Y1660),'Форма 1'!$H1660*VLOOKUP('Форма 1'!$F1660,'Придельники с 2022'!$B$4:$X$28,'Форма 1'!Y$8),"")</f>
        <v>11251996.593000002</v>
      </c>
      <c r="I1660" s="103">
        <f>IF(ISNUMBER('Форма 1'!Z1660),'Форма 1'!$H1660*VLOOKUP('Форма 1'!$F1660,'Придельники с 2022'!$B$4:$X$28,'Форма 1'!Z$8),"")</f>
        <v>4178681.3960000002</v>
      </c>
      <c r="J1660" s="103" t="str">
        <f>IF(ISNUMBER('Форма 1'!AA1660),'Форма 1'!$H1660*VLOOKUP('Форма 1'!$F1660,'Придельники с 2022'!$B$4:$X$28,'Форма 1'!AA$8),"")</f>
        <v/>
      </c>
      <c r="K1660" s="90"/>
      <c r="L1660" s="87"/>
      <c r="M1660" s="103" t="str">
        <f>IF(ISNUMBER('Форма 1'!AD1660),'Форма 1'!$H1660*VLOOKUP('Форма 1'!$F1660,'Придельники с 2022'!$B$4:$X$28,'Форма 1'!AD$8),"")</f>
        <v/>
      </c>
      <c r="N1660" s="103" t="str">
        <f>IF(ISBLANK('Форма 1'!$AE1660),"",IF('Форма 1'!$AE1660=1,'Форма 1'!$H1660*VLOOKUP('Форма 1'!$F1660,'Придельники с 2022'!$B$4:$X$28,'Форма 1'!$AE$8,0),IF('Форма 1'!$AE1660=2,'Форма 1'!$H1660*VLOOKUP('Форма 1'!$F1660,'Придельники с 2022'!$B$4:$X$28,13,0),IF('Форма 1'!$AE1660=3,'Форма 1'!$H1660*VLOOKUP('Форма 1'!$F1660,'Придельники с 2022'!$B$4:$X$28,12,0)))))</f>
        <v/>
      </c>
      <c r="O1660" s="103" t="str">
        <f>IF(ISNUMBER('Форма 1'!AF1660),'Форма 1'!$H1660*VLOOKUP('Форма 1'!$F1660,'Придельники с 2022'!$B$4:$X$28,'Форма 1'!AF$8),"")</f>
        <v/>
      </c>
      <c r="P1660" s="87"/>
      <c r="Q1660" s="103" t="str">
        <f>IF(ISNUMBER('Форма 1'!AH1660),'Форма 1'!$H1660*VLOOKUP('Форма 1'!$F1660,'Придельники с 2022'!$B$4:$X$28,'Форма 1'!AH$8),"")</f>
        <v/>
      </c>
      <c r="R1660" s="103" t="str">
        <f>IF(ISNUMBER('Форма 1'!AI1660),'Форма 1'!$H1660*VLOOKUP('Форма 1'!$F1660,'Придельники с 2022'!$B$4:$X$28,'Форма 1'!AI$8),"")</f>
        <v/>
      </c>
      <c r="S1660" s="103" t="str">
        <f>IF(ISNUMBER('Форма 1'!AJ1660),'Форма 1'!$H1660*VLOOKUP('Форма 1'!$F1660,'Придельники с 2022'!$B$4:$X$28,'Форма 1'!AJ$8),"")</f>
        <v/>
      </c>
      <c r="T1660" s="87"/>
    </row>
    <row r="1661" spans="1:20">
      <c r="A1661" s="188">
        <f t="shared" si="135"/>
        <v>597</v>
      </c>
      <c r="B1661" s="189" t="s">
        <v>1707</v>
      </c>
      <c r="C1661" s="99">
        <f t="shared" si="136"/>
        <v>1829555.3980000003</v>
      </c>
      <c r="D1661" s="103" t="str">
        <f>IF(ISNUMBER('Форма 1'!U1661),'Форма 1'!$H1661*VLOOKUP('Форма 1'!$F1661,'Придельники с 2022'!$B$4:$X$28,'Форма 1'!U$8),"")</f>
        <v/>
      </c>
      <c r="E1661" s="103" t="str">
        <f>IF(ISNUMBER('Форма 1'!V1661),'Форма 1'!$H1661*VLOOKUP('Форма 1'!$F1661,'Придельники с 2022'!$B$4:$X$28,'Форма 1'!V$8),"")</f>
        <v/>
      </c>
      <c r="F1661" s="103" t="str">
        <f>IF(ISNUMBER('Форма 1'!W1661),'Форма 1'!$H1661*VLOOKUP('Форма 1'!$F1661,'Придельники с 2022'!$B$4:$X$28,'Форма 1'!W$8),"")</f>
        <v/>
      </c>
      <c r="G1661" s="103" t="str">
        <f>IF(ISNUMBER('Форма 1'!X1661),'Форма 1'!$H1661*VLOOKUP('Форма 1'!$F1661,'Придельники с 2022'!$B$4:$X$28,'Форма 1'!X$8),"")</f>
        <v/>
      </c>
      <c r="H1661" s="103" t="str">
        <f>IF(ISNUMBER('Форма 1'!Y1661),'Форма 1'!$H1661*VLOOKUP('Форма 1'!$F1661,'Придельники с 2022'!$B$4:$X$28,'Форма 1'!Y$8),"")</f>
        <v/>
      </c>
      <c r="I1661" s="103" t="str">
        <f>IF(ISNUMBER('Форма 1'!Z1661),'Форма 1'!$H1661*VLOOKUP('Форма 1'!$F1661,'Придельники с 2022'!$B$4:$X$28,'Форма 1'!Z$8),"")</f>
        <v/>
      </c>
      <c r="J1661" s="103" t="str">
        <f>IF(ISNUMBER('Форма 1'!AA1661),'Форма 1'!$H1661*VLOOKUP('Форма 1'!$F1661,'Придельники с 2022'!$B$4:$X$28,'Форма 1'!AA$8),"")</f>
        <v/>
      </c>
      <c r="K1661" s="90"/>
      <c r="L1661" s="87"/>
      <c r="M1661" s="103" t="str">
        <f>IF(ISNUMBER('Форма 1'!AD1661),'Форма 1'!$H1661*VLOOKUP('Форма 1'!$F1661,'Придельники с 2022'!$B$4:$X$28,'Форма 1'!AD$8),"")</f>
        <v/>
      </c>
      <c r="N1661" s="103" t="str">
        <f>IF(ISBLANK('Форма 1'!$AE1661),"",IF('Форма 1'!$AE1661=1,'Форма 1'!$H1661*VLOOKUP('Форма 1'!$F1661,'Придельники с 2022'!$B$4:$X$28,'Форма 1'!$AE$8,0),IF('Форма 1'!$AE1661=2,'Форма 1'!$H1661*VLOOKUP('Форма 1'!$F1661,'Придельники с 2022'!$B$4:$X$28,13,0),IF('Форма 1'!$AE1661=3,'Форма 1'!$H1661*VLOOKUP('Форма 1'!$F1661,'Придельники с 2022'!$B$4:$X$28,12,0)))))</f>
        <v/>
      </c>
      <c r="O1661" s="103">
        <f>IF(ISNUMBER('Форма 1'!AF1661),'Форма 1'!$H1661*VLOOKUP('Форма 1'!$F1661,'Придельники с 2022'!$B$4:$X$28,'Форма 1'!AF$8),"")</f>
        <v>1829555.3980000003</v>
      </c>
      <c r="P1661" s="87"/>
      <c r="Q1661" s="103" t="str">
        <f>IF(ISNUMBER('Форма 1'!AH1661),'Форма 1'!$H1661*VLOOKUP('Форма 1'!$F1661,'Придельники с 2022'!$B$4:$X$28,'Форма 1'!AH$8),"")</f>
        <v/>
      </c>
      <c r="R1661" s="103" t="str">
        <f>IF(ISNUMBER('Форма 1'!AI1661),'Форма 1'!$H1661*VLOOKUP('Форма 1'!$F1661,'Придельники с 2022'!$B$4:$X$28,'Форма 1'!AI$8),"")</f>
        <v/>
      </c>
      <c r="S1661" s="103" t="str">
        <f>IF(ISNUMBER('Форма 1'!AJ1661),'Форма 1'!$H1661*VLOOKUP('Форма 1'!$F1661,'Придельники с 2022'!$B$4:$X$28,'Форма 1'!AJ$8),"")</f>
        <v/>
      </c>
      <c r="T1661" s="87"/>
    </row>
    <row r="1662" spans="1:20">
      <c r="A1662" s="188">
        <f t="shared" si="135"/>
        <v>598</v>
      </c>
      <c r="B1662" s="189" t="s">
        <v>728</v>
      </c>
      <c r="C1662" s="99">
        <f t="shared" si="136"/>
        <v>5557017.8399999999</v>
      </c>
      <c r="D1662" s="103" t="str">
        <f>IF(ISNUMBER('Форма 1'!U1662),'Форма 1'!$H1662*VLOOKUP('Форма 1'!$F1662,'Придельники с 2022'!$B$4:$X$28,'Форма 1'!U$8),"")</f>
        <v/>
      </c>
      <c r="E1662" s="103" t="str">
        <f>IF(ISNUMBER('Форма 1'!V1662),'Форма 1'!$H1662*VLOOKUP('Форма 1'!$F1662,'Придельники с 2022'!$B$4:$X$28,'Форма 1'!V$8),"")</f>
        <v/>
      </c>
      <c r="F1662" s="103" t="str">
        <f>IF(ISNUMBER('Форма 1'!W1662),'Форма 1'!$H1662*VLOOKUP('Форма 1'!$F1662,'Придельники с 2022'!$B$4:$X$28,'Форма 1'!W$8),"")</f>
        <v/>
      </c>
      <c r="G1662" s="103" t="str">
        <f>IF(ISNUMBER('Форма 1'!X1662),'Форма 1'!$H1662*VLOOKUP('Форма 1'!$F1662,'Придельники с 2022'!$B$4:$X$28,'Форма 1'!X$8),"")</f>
        <v/>
      </c>
      <c r="H1662" s="103" t="str">
        <f>IF(ISNUMBER('Форма 1'!Y1662),'Форма 1'!$H1662*VLOOKUP('Форма 1'!$F1662,'Придельники с 2022'!$B$4:$X$28,'Форма 1'!Y$8),"")</f>
        <v/>
      </c>
      <c r="I1662" s="103" t="str">
        <f>IF(ISNUMBER('Форма 1'!Z1662),'Форма 1'!$H1662*VLOOKUP('Форма 1'!$F1662,'Придельники с 2022'!$B$4:$X$28,'Форма 1'!Z$8),"")</f>
        <v/>
      </c>
      <c r="J1662" s="103" t="str">
        <f>IF(ISNUMBER('Форма 1'!AA1662),'Форма 1'!$H1662*VLOOKUP('Форма 1'!$F1662,'Придельники с 2022'!$B$4:$X$28,'Форма 1'!AA$8),"")</f>
        <v/>
      </c>
      <c r="K1662" s="90">
        <v>2</v>
      </c>
      <c r="L1662" s="87">
        <f>2778508.92*K1662</f>
        <v>5557017.8399999999</v>
      </c>
      <c r="M1662" s="103" t="str">
        <f>IF(ISNUMBER('Форма 1'!AD1662),'Форма 1'!$H1662*VLOOKUP('Форма 1'!$F1662,'Придельники с 2022'!$B$4:$X$28,'Форма 1'!AD$8),"")</f>
        <v/>
      </c>
      <c r="N1662" s="103" t="str">
        <f>IF(ISBLANK('Форма 1'!$AE1662),"",IF('Форма 1'!$AE1662=1,'Форма 1'!$H1662*VLOOKUP('Форма 1'!$F1662,'Придельники с 2022'!$B$4:$X$28,'Форма 1'!$AE$8,0),IF('Форма 1'!$AE1662=2,'Форма 1'!$H1662*VLOOKUP('Форма 1'!$F1662,'Придельники с 2022'!$B$4:$X$28,13,0),IF('Форма 1'!$AE1662=3,'Форма 1'!$H1662*VLOOKUP('Форма 1'!$F1662,'Придельники с 2022'!$B$4:$X$28,12,0)))))</f>
        <v/>
      </c>
      <c r="O1662" s="103" t="str">
        <f>IF(ISNUMBER('Форма 1'!AF1662),'Форма 1'!$H1662*VLOOKUP('Форма 1'!$F1662,'Придельники с 2022'!$B$4:$X$28,'Форма 1'!AF$8),"")</f>
        <v/>
      </c>
      <c r="P1662" s="87"/>
      <c r="Q1662" s="103" t="str">
        <f>IF(ISNUMBER('Форма 1'!AH1662),'Форма 1'!$H1662*VLOOKUP('Форма 1'!$F1662,'Придельники с 2022'!$B$4:$X$28,'Форма 1'!AH$8),"")</f>
        <v/>
      </c>
      <c r="R1662" s="103" t="str">
        <f>IF(ISNUMBER('Форма 1'!AI1662),'Форма 1'!$H1662*VLOOKUP('Форма 1'!$F1662,'Придельники с 2022'!$B$4:$X$28,'Форма 1'!AI$8),"")</f>
        <v/>
      </c>
      <c r="S1662" s="103" t="str">
        <f>IF(ISNUMBER('Форма 1'!AJ1662),'Форма 1'!$H1662*VLOOKUP('Форма 1'!$F1662,'Придельники с 2022'!$B$4:$X$28,'Форма 1'!AJ$8),"")</f>
        <v/>
      </c>
      <c r="T1662" s="87"/>
    </row>
    <row r="1663" spans="1:20">
      <c r="A1663" s="188">
        <f t="shared" si="135"/>
        <v>599</v>
      </c>
      <c r="B1663" s="189" t="s">
        <v>1708</v>
      </c>
      <c r="C1663" s="99">
        <f t="shared" si="136"/>
        <v>5751887.2319999998</v>
      </c>
      <c r="D1663" s="103">
        <f>IF(ISNUMBER('Форма 1'!U1663),'Форма 1'!$H1663*VLOOKUP('Форма 1'!$F1663,'Придельники с 2022'!$B$4:$X$28,'Форма 1'!U$8),"")</f>
        <v>5751887.2319999998</v>
      </c>
      <c r="E1663" s="103" t="str">
        <f>IF(ISNUMBER('Форма 1'!V1663),'Форма 1'!$H1663*VLOOKUP('Форма 1'!$F1663,'Придельники с 2022'!$B$4:$X$28,'Форма 1'!V$8),"")</f>
        <v/>
      </c>
      <c r="F1663" s="103" t="str">
        <f>IF(ISNUMBER('Форма 1'!W1663),'Форма 1'!$H1663*VLOOKUP('Форма 1'!$F1663,'Придельники с 2022'!$B$4:$X$28,'Форма 1'!W$8),"")</f>
        <v/>
      </c>
      <c r="G1663" s="103" t="str">
        <f>IF(ISNUMBER('Форма 1'!X1663),'Форма 1'!$H1663*VLOOKUP('Форма 1'!$F1663,'Придельники с 2022'!$B$4:$X$28,'Форма 1'!X$8),"")</f>
        <v/>
      </c>
      <c r="H1663" s="103" t="str">
        <f>IF(ISNUMBER('Форма 1'!Y1663),'Форма 1'!$H1663*VLOOKUP('Форма 1'!$F1663,'Придельники с 2022'!$B$4:$X$28,'Форма 1'!Y$8),"")</f>
        <v/>
      </c>
      <c r="I1663" s="103" t="str">
        <f>IF(ISNUMBER('Форма 1'!Z1663),'Форма 1'!$H1663*VLOOKUP('Форма 1'!$F1663,'Придельники с 2022'!$B$4:$X$28,'Форма 1'!Z$8),"")</f>
        <v/>
      </c>
      <c r="J1663" s="103" t="str">
        <f>IF(ISNUMBER('Форма 1'!AA1663),'Форма 1'!$H1663*VLOOKUP('Форма 1'!$F1663,'Придельники с 2022'!$B$4:$X$28,'Форма 1'!AA$8),"")</f>
        <v/>
      </c>
      <c r="K1663" s="90"/>
      <c r="L1663" s="87"/>
      <c r="M1663" s="103" t="str">
        <f>IF(ISNUMBER('Форма 1'!AD1663),'Форма 1'!$H1663*VLOOKUP('Форма 1'!$F1663,'Придельники с 2022'!$B$4:$X$28,'Форма 1'!AD$8),"")</f>
        <v/>
      </c>
      <c r="N1663" s="103" t="str">
        <f>IF(ISBLANK('Форма 1'!$AE1663),"",IF('Форма 1'!$AE1663=1,'Форма 1'!$H1663*VLOOKUP('Форма 1'!$F1663,'Придельники с 2022'!$B$4:$X$28,'Форма 1'!$AE$8,0),IF('Форма 1'!$AE1663=2,'Форма 1'!$H1663*VLOOKUP('Форма 1'!$F1663,'Придельники с 2022'!$B$4:$X$28,13,0),IF('Форма 1'!$AE1663=3,'Форма 1'!$H1663*VLOOKUP('Форма 1'!$F1663,'Придельники с 2022'!$B$4:$X$28,12,0)))))</f>
        <v/>
      </c>
      <c r="O1663" s="103" t="str">
        <f>IF(ISNUMBER('Форма 1'!AF1663),'Форма 1'!$H1663*VLOOKUP('Форма 1'!$F1663,'Придельники с 2022'!$B$4:$X$28,'Форма 1'!AF$8),"")</f>
        <v/>
      </c>
      <c r="P1663" s="87"/>
      <c r="Q1663" s="103" t="str">
        <f>IF(ISNUMBER('Форма 1'!AH1663),'Форма 1'!$H1663*VLOOKUP('Форма 1'!$F1663,'Придельники с 2022'!$B$4:$X$28,'Форма 1'!AH$8),"")</f>
        <v/>
      </c>
      <c r="R1663" s="103" t="str">
        <f>IF(ISNUMBER('Форма 1'!AI1663),'Форма 1'!$H1663*VLOOKUP('Форма 1'!$F1663,'Придельники с 2022'!$B$4:$X$28,'Форма 1'!AI$8),"")</f>
        <v/>
      </c>
      <c r="S1663" s="103" t="str">
        <f>IF(ISNUMBER('Форма 1'!AJ1663),'Форма 1'!$H1663*VLOOKUP('Форма 1'!$F1663,'Придельники с 2022'!$B$4:$X$28,'Форма 1'!AJ$8),"")</f>
        <v/>
      </c>
      <c r="T1663" s="87"/>
    </row>
    <row r="1664" spans="1:20">
      <c r="A1664" s="188">
        <f t="shared" si="135"/>
        <v>600</v>
      </c>
      <c r="B1664" s="189" t="s">
        <v>1709</v>
      </c>
      <c r="C1664" s="99">
        <f t="shared" si="136"/>
        <v>5767727.6799999997</v>
      </c>
      <c r="D1664" s="103">
        <f>IF(ISNUMBER('Форма 1'!U1664),'Форма 1'!$H1664*VLOOKUP('Форма 1'!$F1664,'Придельники с 2022'!$B$4:$X$28,'Форма 1'!U$8),"")</f>
        <v>5767727.6799999997</v>
      </c>
      <c r="E1664" s="103" t="str">
        <f>IF(ISNUMBER('Форма 1'!V1664),'Форма 1'!$H1664*VLOOKUP('Форма 1'!$F1664,'Придельники с 2022'!$B$4:$X$28,'Форма 1'!V$8),"")</f>
        <v/>
      </c>
      <c r="F1664" s="103" t="str">
        <f>IF(ISNUMBER('Форма 1'!W1664),'Форма 1'!$H1664*VLOOKUP('Форма 1'!$F1664,'Придельники с 2022'!$B$4:$X$28,'Форма 1'!W$8),"")</f>
        <v/>
      </c>
      <c r="G1664" s="103" t="str">
        <f>IF(ISNUMBER('Форма 1'!X1664),'Форма 1'!$H1664*VLOOKUP('Форма 1'!$F1664,'Придельники с 2022'!$B$4:$X$28,'Форма 1'!X$8),"")</f>
        <v/>
      </c>
      <c r="H1664" s="103" t="str">
        <f>IF(ISNUMBER('Форма 1'!Y1664),'Форма 1'!$H1664*VLOOKUP('Форма 1'!$F1664,'Придельники с 2022'!$B$4:$X$28,'Форма 1'!Y$8),"")</f>
        <v/>
      </c>
      <c r="I1664" s="103" t="str">
        <f>IF(ISNUMBER('Форма 1'!Z1664),'Форма 1'!$H1664*VLOOKUP('Форма 1'!$F1664,'Придельники с 2022'!$B$4:$X$28,'Форма 1'!Z$8),"")</f>
        <v/>
      </c>
      <c r="J1664" s="103" t="str">
        <f>IF(ISNUMBER('Форма 1'!AA1664),'Форма 1'!$H1664*VLOOKUP('Форма 1'!$F1664,'Придельники с 2022'!$B$4:$X$28,'Форма 1'!AA$8),"")</f>
        <v/>
      </c>
      <c r="K1664" s="90"/>
      <c r="L1664" s="87"/>
      <c r="M1664" s="103" t="str">
        <f>IF(ISNUMBER('Форма 1'!AD1664),'Форма 1'!$H1664*VLOOKUP('Форма 1'!$F1664,'Придельники с 2022'!$B$4:$X$28,'Форма 1'!AD$8),"")</f>
        <v/>
      </c>
      <c r="N1664" s="103" t="str">
        <f>IF(ISBLANK('Форма 1'!$AE1664),"",IF('Форма 1'!$AE1664=1,'Форма 1'!$H1664*VLOOKUP('Форма 1'!$F1664,'Придельники с 2022'!$B$4:$X$28,'Форма 1'!$AE$8,0),IF('Форма 1'!$AE1664=2,'Форма 1'!$H1664*VLOOKUP('Форма 1'!$F1664,'Придельники с 2022'!$B$4:$X$28,13,0),IF('Форма 1'!$AE1664=3,'Форма 1'!$H1664*VLOOKUP('Форма 1'!$F1664,'Придельники с 2022'!$B$4:$X$28,12,0)))))</f>
        <v/>
      </c>
      <c r="O1664" s="103" t="str">
        <f>IF(ISNUMBER('Форма 1'!AF1664),'Форма 1'!$H1664*VLOOKUP('Форма 1'!$F1664,'Придельники с 2022'!$B$4:$X$28,'Форма 1'!AF$8),"")</f>
        <v/>
      </c>
      <c r="P1664" s="87"/>
      <c r="Q1664" s="103" t="str">
        <f>IF(ISNUMBER('Форма 1'!AH1664),'Форма 1'!$H1664*VLOOKUP('Форма 1'!$F1664,'Придельники с 2022'!$B$4:$X$28,'Форма 1'!AH$8),"")</f>
        <v/>
      </c>
      <c r="R1664" s="103" t="str">
        <f>IF(ISNUMBER('Форма 1'!AI1664),'Форма 1'!$H1664*VLOOKUP('Форма 1'!$F1664,'Придельники с 2022'!$B$4:$X$28,'Форма 1'!AI$8),"")</f>
        <v/>
      </c>
      <c r="S1664" s="103" t="str">
        <f>IF(ISNUMBER('Форма 1'!AJ1664),'Форма 1'!$H1664*VLOOKUP('Форма 1'!$F1664,'Придельники с 2022'!$B$4:$X$28,'Форма 1'!AJ$8),"")</f>
        <v/>
      </c>
      <c r="T1664" s="87"/>
    </row>
    <row r="1665" spans="1:20">
      <c r="A1665" s="188">
        <f t="shared" si="135"/>
        <v>601</v>
      </c>
      <c r="B1665" s="189" t="s">
        <v>1710</v>
      </c>
      <c r="C1665" s="99">
        <f t="shared" si="136"/>
        <v>12161755.760000002</v>
      </c>
      <c r="D1665" s="103" t="str">
        <f>IF(ISNUMBER('Форма 1'!U1665),'Форма 1'!$H1665*VLOOKUP('Форма 1'!$F1665,'Придельники с 2022'!$B$4:$X$28,'Форма 1'!U$8),"")</f>
        <v/>
      </c>
      <c r="E1665" s="103" t="str">
        <f>IF(ISNUMBER('Форма 1'!V1665),'Форма 1'!$H1665*VLOOKUP('Форма 1'!$F1665,'Придельники с 2022'!$B$4:$X$28,'Форма 1'!V$8),"")</f>
        <v/>
      </c>
      <c r="F1665" s="103" t="str">
        <f>IF(ISNUMBER('Форма 1'!W1665),'Форма 1'!$H1665*VLOOKUP('Форма 1'!$F1665,'Придельники с 2022'!$B$4:$X$28,'Форма 1'!W$8),"")</f>
        <v/>
      </c>
      <c r="G1665" s="103" t="str">
        <f>IF(ISNUMBER('Форма 1'!X1665),'Форма 1'!$H1665*VLOOKUP('Форма 1'!$F1665,'Придельники с 2022'!$B$4:$X$28,'Форма 1'!X$8),"")</f>
        <v/>
      </c>
      <c r="H1665" s="103" t="str">
        <f>IF(ISNUMBER('Форма 1'!Y1665),'Форма 1'!$H1665*VLOOKUP('Форма 1'!$F1665,'Придельники с 2022'!$B$4:$X$28,'Форма 1'!Y$8),"")</f>
        <v/>
      </c>
      <c r="I1665" s="103" t="str">
        <f>IF(ISNUMBER('Форма 1'!Z1665),'Форма 1'!$H1665*VLOOKUP('Форма 1'!$F1665,'Придельники с 2022'!$B$4:$X$28,'Форма 1'!Z$8),"")</f>
        <v/>
      </c>
      <c r="J1665" s="103" t="str">
        <f>IF(ISNUMBER('Форма 1'!AA1665),'Форма 1'!$H1665*VLOOKUP('Форма 1'!$F1665,'Придельники с 2022'!$B$4:$X$28,'Форма 1'!AA$8),"")</f>
        <v/>
      </c>
      <c r="K1665" s="90"/>
      <c r="L1665" s="87"/>
      <c r="M1665" s="103">
        <f>IF(ISNUMBER('Форма 1'!AD1665),'Форма 1'!$H1665*VLOOKUP('Форма 1'!$F1665,'Придельники с 2022'!$B$4:$X$28,'Форма 1'!AD$8),"")</f>
        <v>12161755.760000002</v>
      </c>
      <c r="N1665" s="103" t="str">
        <f>IF(ISBLANK('Форма 1'!$AE1665),"",IF('Форма 1'!$AE1665=1,'Форма 1'!$H1665*VLOOKUP('Форма 1'!$F1665,'Придельники с 2022'!$B$4:$X$28,'Форма 1'!$AE$8,0),IF('Форма 1'!$AE1665=2,'Форма 1'!$H1665*VLOOKUP('Форма 1'!$F1665,'Придельники с 2022'!$B$4:$X$28,13,0),IF('Форма 1'!$AE1665=3,'Форма 1'!$H1665*VLOOKUP('Форма 1'!$F1665,'Придельники с 2022'!$B$4:$X$28,12,0)))))</f>
        <v/>
      </c>
      <c r="O1665" s="103" t="str">
        <f>IF(ISNUMBER('Форма 1'!AF1665),'Форма 1'!$H1665*VLOOKUP('Форма 1'!$F1665,'Придельники с 2022'!$B$4:$X$28,'Форма 1'!AF$8),"")</f>
        <v/>
      </c>
      <c r="P1665" s="87"/>
      <c r="Q1665" s="103" t="str">
        <f>IF(ISNUMBER('Форма 1'!AH1665),'Форма 1'!$H1665*VLOOKUP('Форма 1'!$F1665,'Придельники с 2022'!$B$4:$X$28,'Форма 1'!AH$8),"")</f>
        <v/>
      </c>
      <c r="R1665" s="103" t="str">
        <f>IF(ISNUMBER('Форма 1'!AI1665),'Форма 1'!$H1665*VLOOKUP('Форма 1'!$F1665,'Придельники с 2022'!$B$4:$X$28,'Форма 1'!AI$8),"")</f>
        <v/>
      </c>
      <c r="S1665" s="103" t="str">
        <f>IF(ISNUMBER('Форма 1'!AJ1665),'Форма 1'!$H1665*VLOOKUP('Форма 1'!$F1665,'Придельники с 2022'!$B$4:$X$28,'Форма 1'!AJ$8),"")</f>
        <v/>
      </c>
      <c r="T1665" s="87"/>
    </row>
    <row r="1666" spans="1:20">
      <c r="A1666" s="188">
        <f t="shared" si="135"/>
        <v>602</v>
      </c>
      <c r="B1666" s="189" t="s">
        <v>1711</v>
      </c>
      <c r="C1666" s="99">
        <f t="shared" si="136"/>
        <v>18955811.067200001</v>
      </c>
      <c r="D1666" s="103" t="str">
        <f>IF(ISNUMBER('Форма 1'!U1666),'Форма 1'!$H1666*VLOOKUP('Форма 1'!$F1666,'Придельники с 2022'!$B$4:$X$28,'Форма 1'!U$8),"")</f>
        <v/>
      </c>
      <c r="E1666" s="103" t="str">
        <f>IF(ISNUMBER('Форма 1'!V1666),'Форма 1'!$H1666*VLOOKUP('Форма 1'!$F1666,'Придельники с 2022'!$B$4:$X$28,'Форма 1'!V$8),"")</f>
        <v/>
      </c>
      <c r="F1666" s="103" t="str">
        <f>IF(ISNUMBER('Форма 1'!W1666),'Форма 1'!$H1666*VLOOKUP('Форма 1'!$F1666,'Придельники с 2022'!$B$4:$X$28,'Форма 1'!W$8),"")</f>
        <v/>
      </c>
      <c r="G1666" s="103" t="str">
        <f>IF(ISNUMBER('Форма 1'!X1666),'Форма 1'!$H1666*VLOOKUP('Форма 1'!$F1666,'Придельники с 2022'!$B$4:$X$28,'Форма 1'!X$8),"")</f>
        <v/>
      </c>
      <c r="H1666" s="103" t="str">
        <f>IF(ISNUMBER('Форма 1'!Y1666),'Форма 1'!$H1666*VLOOKUP('Форма 1'!$F1666,'Придельники с 2022'!$B$4:$X$28,'Форма 1'!Y$8),"")</f>
        <v/>
      </c>
      <c r="I1666" s="103" t="str">
        <f>IF(ISNUMBER('Форма 1'!Z1666),'Форма 1'!$H1666*VLOOKUP('Форма 1'!$F1666,'Придельники с 2022'!$B$4:$X$28,'Форма 1'!Z$8),"")</f>
        <v/>
      </c>
      <c r="J1666" s="103" t="str">
        <f>IF(ISNUMBER('Форма 1'!AA1666),'Форма 1'!$H1666*VLOOKUP('Форма 1'!$F1666,'Придельники с 2022'!$B$4:$X$28,'Форма 1'!AA$8),"")</f>
        <v/>
      </c>
      <c r="K1666" s="90"/>
      <c r="L1666" s="87"/>
      <c r="M1666" s="103">
        <f>IF(ISNUMBER('Форма 1'!AD1666),'Форма 1'!$H1666*VLOOKUP('Форма 1'!$F1666,'Придельники с 2022'!$B$4:$X$28,'Форма 1'!AD$8),"")</f>
        <v>18955811.067200001</v>
      </c>
      <c r="N1666" s="103" t="str">
        <f>IF(ISBLANK('Форма 1'!$AE1666),"",IF('Форма 1'!$AE1666=1,'Форма 1'!$H1666*VLOOKUP('Форма 1'!$F1666,'Придельники с 2022'!$B$4:$X$28,'Форма 1'!$AE$8,0),IF('Форма 1'!$AE1666=2,'Форма 1'!$H1666*VLOOKUP('Форма 1'!$F1666,'Придельники с 2022'!$B$4:$X$28,13,0),IF('Форма 1'!$AE1666=3,'Форма 1'!$H1666*VLOOKUP('Форма 1'!$F1666,'Придельники с 2022'!$B$4:$X$28,12,0)))))</f>
        <v/>
      </c>
      <c r="O1666" s="103" t="str">
        <f>IF(ISNUMBER('Форма 1'!AF1666),'Форма 1'!$H1666*VLOOKUP('Форма 1'!$F1666,'Придельники с 2022'!$B$4:$X$28,'Форма 1'!AF$8),"")</f>
        <v/>
      </c>
      <c r="P1666" s="87"/>
      <c r="Q1666" s="103" t="str">
        <f>IF(ISNUMBER('Форма 1'!AH1666),'Форма 1'!$H1666*VLOOKUP('Форма 1'!$F1666,'Придельники с 2022'!$B$4:$X$28,'Форма 1'!AH$8),"")</f>
        <v/>
      </c>
      <c r="R1666" s="103" t="str">
        <f>IF(ISNUMBER('Форма 1'!AI1666),'Форма 1'!$H1666*VLOOKUP('Форма 1'!$F1666,'Придельники с 2022'!$B$4:$X$28,'Форма 1'!AI$8),"")</f>
        <v/>
      </c>
      <c r="S1666" s="103" t="str">
        <f>IF(ISNUMBER('Форма 1'!AJ1666),'Форма 1'!$H1666*VLOOKUP('Форма 1'!$F1666,'Придельники с 2022'!$B$4:$X$28,'Форма 1'!AJ$8),"")</f>
        <v/>
      </c>
      <c r="T1666" s="87"/>
    </row>
    <row r="1667" spans="1:20">
      <c r="A1667" s="188">
        <f t="shared" si="135"/>
        <v>603</v>
      </c>
      <c r="B1667" s="189" t="s">
        <v>1712</v>
      </c>
      <c r="C1667" s="99">
        <f t="shared" si="136"/>
        <v>2073357.4680000001</v>
      </c>
      <c r="D1667" s="103" t="str">
        <f>IF(ISNUMBER('Форма 1'!U1667),'Форма 1'!$H1667*VLOOKUP('Форма 1'!$F1667,'Придельники с 2022'!$B$4:$X$28,'Форма 1'!U$8),"")</f>
        <v/>
      </c>
      <c r="E1667" s="103" t="str">
        <f>IF(ISNUMBER('Форма 1'!V1667),'Форма 1'!$H1667*VLOOKUP('Форма 1'!$F1667,'Придельники с 2022'!$B$4:$X$28,'Форма 1'!V$8),"")</f>
        <v/>
      </c>
      <c r="F1667" s="103" t="str">
        <f>IF(ISNUMBER('Форма 1'!W1667),'Форма 1'!$H1667*VLOOKUP('Форма 1'!$F1667,'Придельники с 2022'!$B$4:$X$28,'Форма 1'!W$8),"")</f>
        <v/>
      </c>
      <c r="G1667" s="103" t="str">
        <f>IF(ISNUMBER('Форма 1'!X1667),'Форма 1'!$H1667*VLOOKUP('Форма 1'!$F1667,'Придельники с 2022'!$B$4:$X$28,'Форма 1'!X$8),"")</f>
        <v/>
      </c>
      <c r="H1667" s="103" t="str">
        <f>IF(ISNUMBER('Форма 1'!Y1667),'Форма 1'!$H1667*VLOOKUP('Форма 1'!$F1667,'Придельники с 2022'!$B$4:$X$28,'Форма 1'!Y$8),"")</f>
        <v/>
      </c>
      <c r="I1667" s="103">
        <f>IF(ISNUMBER('Форма 1'!Z1667),'Форма 1'!$H1667*VLOOKUP('Форма 1'!$F1667,'Придельники с 2022'!$B$4:$X$28,'Форма 1'!Z$8),"")</f>
        <v>2073357.4680000001</v>
      </c>
      <c r="J1667" s="103" t="str">
        <f>IF(ISNUMBER('Форма 1'!AA1667),'Форма 1'!$H1667*VLOOKUP('Форма 1'!$F1667,'Придельники с 2022'!$B$4:$X$28,'Форма 1'!AA$8),"")</f>
        <v/>
      </c>
      <c r="K1667" s="90"/>
      <c r="L1667" s="87"/>
      <c r="M1667" s="103" t="str">
        <f>IF(ISNUMBER('Форма 1'!AD1667),'Форма 1'!$H1667*VLOOKUP('Форма 1'!$F1667,'Придельники с 2022'!$B$4:$X$28,'Форма 1'!AD$8),"")</f>
        <v/>
      </c>
      <c r="N1667" s="103" t="str">
        <f>IF(ISBLANK('Форма 1'!$AE1667),"",IF('Форма 1'!$AE1667=1,'Форма 1'!$H1667*VLOOKUP('Форма 1'!$F1667,'Придельники с 2022'!$B$4:$X$28,'Форма 1'!$AE$8,0),IF('Форма 1'!$AE1667=2,'Форма 1'!$H1667*VLOOKUP('Форма 1'!$F1667,'Придельники с 2022'!$B$4:$X$28,13,0),IF('Форма 1'!$AE1667=3,'Форма 1'!$H1667*VLOOKUP('Форма 1'!$F1667,'Придельники с 2022'!$B$4:$X$28,12,0)))))</f>
        <v/>
      </c>
      <c r="O1667" s="103" t="str">
        <f>IF(ISNUMBER('Форма 1'!AF1667),'Форма 1'!$H1667*VLOOKUP('Форма 1'!$F1667,'Придельники с 2022'!$B$4:$X$28,'Форма 1'!AF$8),"")</f>
        <v/>
      </c>
      <c r="P1667" s="87"/>
      <c r="Q1667" s="103" t="str">
        <f>IF(ISNUMBER('Форма 1'!AH1667),'Форма 1'!$H1667*VLOOKUP('Форма 1'!$F1667,'Придельники с 2022'!$B$4:$X$28,'Форма 1'!AH$8),"")</f>
        <v/>
      </c>
      <c r="R1667" s="103" t="str">
        <f>IF(ISNUMBER('Форма 1'!AI1667),'Форма 1'!$H1667*VLOOKUP('Форма 1'!$F1667,'Придельники с 2022'!$B$4:$X$28,'Форма 1'!AI$8),"")</f>
        <v/>
      </c>
      <c r="S1667" s="103" t="str">
        <f>IF(ISNUMBER('Форма 1'!AJ1667),'Форма 1'!$H1667*VLOOKUP('Форма 1'!$F1667,'Придельники с 2022'!$B$4:$X$28,'Форма 1'!AJ$8),"")</f>
        <v/>
      </c>
      <c r="T1667" s="87"/>
    </row>
    <row r="1668" spans="1:20">
      <c r="A1668" s="188">
        <f t="shared" si="135"/>
        <v>604</v>
      </c>
      <c r="B1668" s="189" t="s">
        <v>1713</v>
      </c>
      <c r="C1668" s="99">
        <f t="shared" si="136"/>
        <v>2488496.8050000002</v>
      </c>
      <c r="D1668" s="103" t="str">
        <f>IF(ISNUMBER('Форма 1'!U1668),'Форма 1'!$H1668*VLOOKUP('Форма 1'!$F1668,'Придельники с 2022'!$B$4:$X$28,'Форма 1'!U$8),"")</f>
        <v/>
      </c>
      <c r="E1668" s="103" t="str">
        <f>IF(ISNUMBER('Форма 1'!V1668),'Форма 1'!$H1668*VLOOKUP('Форма 1'!$F1668,'Придельники с 2022'!$B$4:$X$28,'Форма 1'!V$8),"")</f>
        <v/>
      </c>
      <c r="F1668" s="103" t="str">
        <f>IF(ISNUMBER('Форма 1'!W1668),'Форма 1'!$H1668*VLOOKUP('Форма 1'!$F1668,'Придельники с 2022'!$B$4:$X$28,'Форма 1'!W$8),"")</f>
        <v/>
      </c>
      <c r="G1668" s="103" t="str">
        <f>IF(ISNUMBER('Форма 1'!X1668),'Форма 1'!$H1668*VLOOKUP('Форма 1'!$F1668,'Придельники с 2022'!$B$4:$X$28,'Форма 1'!X$8),"")</f>
        <v/>
      </c>
      <c r="H1668" s="103" t="str">
        <f>IF(ISNUMBER('Форма 1'!Y1668),'Форма 1'!$H1668*VLOOKUP('Форма 1'!$F1668,'Придельники с 2022'!$B$4:$X$28,'Форма 1'!Y$8),"")</f>
        <v/>
      </c>
      <c r="I1668" s="103">
        <f>IF(ISNUMBER('Форма 1'!Z1668),'Форма 1'!$H1668*VLOOKUP('Форма 1'!$F1668,'Придельники с 2022'!$B$4:$X$28,'Форма 1'!Z$8),"")</f>
        <v>2488496.8050000002</v>
      </c>
      <c r="J1668" s="103" t="str">
        <f>IF(ISNUMBER('Форма 1'!AA1668),'Форма 1'!$H1668*VLOOKUP('Форма 1'!$F1668,'Придельники с 2022'!$B$4:$X$28,'Форма 1'!AA$8),"")</f>
        <v/>
      </c>
      <c r="K1668" s="90"/>
      <c r="L1668" s="87"/>
      <c r="M1668" s="103" t="str">
        <f>IF(ISNUMBER('Форма 1'!AD1668),'Форма 1'!$H1668*VLOOKUP('Форма 1'!$F1668,'Придельники с 2022'!$B$4:$X$28,'Форма 1'!AD$8),"")</f>
        <v/>
      </c>
      <c r="N1668" s="103" t="str">
        <f>IF(ISBLANK('Форма 1'!$AE1668),"",IF('Форма 1'!$AE1668=1,'Форма 1'!$H1668*VLOOKUP('Форма 1'!$F1668,'Придельники с 2022'!$B$4:$X$28,'Форма 1'!$AE$8,0),IF('Форма 1'!$AE1668=2,'Форма 1'!$H1668*VLOOKUP('Форма 1'!$F1668,'Придельники с 2022'!$B$4:$X$28,13,0),IF('Форма 1'!$AE1668=3,'Форма 1'!$H1668*VLOOKUP('Форма 1'!$F1668,'Придельники с 2022'!$B$4:$X$28,12,0)))))</f>
        <v/>
      </c>
      <c r="O1668" s="103" t="str">
        <f>IF(ISNUMBER('Форма 1'!AF1668),'Форма 1'!$H1668*VLOOKUP('Форма 1'!$F1668,'Придельники с 2022'!$B$4:$X$28,'Форма 1'!AF$8),"")</f>
        <v/>
      </c>
      <c r="P1668" s="87"/>
      <c r="Q1668" s="103" t="str">
        <f>IF(ISNUMBER('Форма 1'!AH1668),'Форма 1'!$H1668*VLOOKUP('Форма 1'!$F1668,'Придельники с 2022'!$B$4:$X$28,'Форма 1'!AH$8),"")</f>
        <v/>
      </c>
      <c r="R1668" s="103" t="str">
        <f>IF(ISNUMBER('Форма 1'!AI1668),'Форма 1'!$H1668*VLOOKUP('Форма 1'!$F1668,'Придельники с 2022'!$B$4:$X$28,'Форма 1'!AI$8),"")</f>
        <v/>
      </c>
      <c r="S1668" s="103" t="str">
        <f>IF(ISNUMBER('Форма 1'!AJ1668),'Форма 1'!$H1668*VLOOKUP('Форма 1'!$F1668,'Придельники с 2022'!$B$4:$X$28,'Форма 1'!AJ$8),"")</f>
        <v/>
      </c>
      <c r="T1668" s="87"/>
    </row>
    <row r="1669" spans="1:20">
      <c r="A1669" s="188">
        <f t="shared" si="135"/>
        <v>605</v>
      </c>
      <c r="B1669" s="189" t="s">
        <v>1714</v>
      </c>
      <c r="C1669" s="99">
        <f t="shared" si="136"/>
        <v>1482443.8290000001</v>
      </c>
      <c r="D1669" s="103" t="str">
        <f>IF(ISNUMBER('Форма 1'!U1669),'Форма 1'!$H1669*VLOOKUP('Форма 1'!$F1669,'Придельники с 2022'!$B$4:$X$28,'Форма 1'!U$8),"")</f>
        <v/>
      </c>
      <c r="E1669" s="103" t="str">
        <f>IF(ISNUMBER('Форма 1'!V1669),'Форма 1'!$H1669*VLOOKUP('Форма 1'!$F1669,'Придельники с 2022'!$B$4:$X$28,'Форма 1'!V$8),"")</f>
        <v/>
      </c>
      <c r="F1669" s="103" t="str">
        <f>IF(ISNUMBER('Форма 1'!W1669),'Форма 1'!$H1669*VLOOKUP('Форма 1'!$F1669,'Придельники с 2022'!$B$4:$X$28,'Форма 1'!W$8),"")</f>
        <v/>
      </c>
      <c r="G1669" s="103" t="str">
        <f>IF(ISNUMBER('Форма 1'!X1669),'Форма 1'!$H1669*VLOOKUP('Форма 1'!$F1669,'Придельники с 2022'!$B$4:$X$28,'Форма 1'!X$8),"")</f>
        <v/>
      </c>
      <c r="H1669" s="103" t="str">
        <f>IF(ISNUMBER('Форма 1'!Y1669),'Форма 1'!$H1669*VLOOKUP('Форма 1'!$F1669,'Придельники с 2022'!$B$4:$X$28,'Форма 1'!Y$8),"")</f>
        <v/>
      </c>
      <c r="I1669" s="103">
        <f>IF(ISNUMBER('Форма 1'!Z1669),'Форма 1'!$H1669*VLOOKUP('Форма 1'!$F1669,'Придельники с 2022'!$B$4:$X$28,'Форма 1'!Z$8),"")</f>
        <v>1482443.8290000001</v>
      </c>
      <c r="J1669" s="103" t="str">
        <f>IF(ISNUMBER('Форма 1'!AA1669),'Форма 1'!$H1669*VLOOKUP('Форма 1'!$F1669,'Придельники с 2022'!$B$4:$X$28,'Форма 1'!AA$8),"")</f>
        <v/>
      </c>
      <c r="K1669" s="90"/>
      <c r="L1669" s="87"/>
      <c r="M1669" s="103" t="str">
        <f>IF(ISNUMBER('Форма 1'!AD1669),'Форма 1'!$H1669*VLOOKUP('Форма 1'!$F1669,'Придельники с 2022'!$B$4:$X$28,'Форма 1'!AD$8),"")</f>
        <v/>
      </c>
      <c r="N1669" s="103" t="str">
        <f>IF(ISBLANK('Форма 1'!$AE1669),"",IF('Форма 1'!$AE1669=1,'Форма 1'!$H1669*VLOOKUP('Форма 1'!$F1669,'Придельники с 2022'!$B$4:$X$28,'Форма 1'!$AE$8,0),IF('Форма 1'!$AE1669=2,'Форма 1'!$H1669*VLOOKUP('Форма 1'!$F1669,'Придельники с 2022'!$B$4:$X$28,13,0),IF('Форма 1'!$AE1669=3,'Форма 1'!$H1669*VLOOKUP('Форма 1'!$F1669,'Придельники с 2022'!$B$4:$X$28,12,0)))))</f>
        <v/>
      </c>
      <c r="O1669" s="103" t="str">
        <f>IF(ISNUMBER('Форма 1'!AF1669),'Форма 1'!$H1669*VLOOKUP('Форма 1'!$F1669,'Придельники с 2022'!$B$4:$X$28,'Форма 1'!AF$8),"")</f>
        <v/>
      </c>
      <c r="P1669" s="87"/>
      <c r="Q1669" s="103" t="str">
        <f>IF(ISNUMBER('Форма 1'!AH1669),'Форма 1'!$H1669*VLOOKUP('Форма 1'!$F1669,'Придельники с 2022'!$B$4:$X$28,'Форма 1'!AH$8),"")</f>
        <v/>
      </c>
      <c r="R1669" s="103" t="str">
        <f>IF(ISNUMBER('Форма 1'!AI1669),'Форма 1'!$H1669*VLOOKUP('Форма 1'!$F1669,'Придельники с 2022'!$B$4:$X$28,'Форма 1'!AI$8),"")</f>
        <v/>
      </c>
      <c r="S1669" s="103" t="str">
        <f>IF(ISNUMBER('Форма 1'!AJ1669),'Форма 1'!$H1669*VLOOKUP('Форма 1'!$F1669,'Придельники с 2022'!$B$4:$X$28,'Форма 1'!AJ$8),"")</f>
        <v/>
      </c>
      <c r="T1669" s="87"/>
    </row>
    <row r="1670" spans="1:20">
      <c r="A1670" s="188">
        <f t="shared" si="135"/>
        <v>606</v>
      </c>
      <c r="B1670" s="189" t="s">
        <v>1715</v>
      </c>
      <c r="C1670" s="99">
        <f t="shared" si="136"/>
        <v>37015140.148999996</v>
      </c>
      <c r="D1670" s="103" t="str">
        <f>IF(ISNUMBER('Форма 1'!U1670),'Форма 1'!$H1670*VLOOKUP('Форма 1'!$F1670,'Придельники с 2022'!$B$4:$X$28,'Форма 1'!U$8),"")</f>
        <v/>
      </c>
      <c r="E1670" s="103" t="str">
        <f>IF(ISNUMBER('Форма 1'!V1670),'Форма 1'!$H1670*VLOOKUP('Форма 1'!$F1670,'Придельники с 2022'!$B$4:$X$28,'Форма 1'!V$8),"")</f>
        <v/>
      </c>
      <c r="F1670" s="103" t="str">
        <f>IF(ISNUMBER('Форма 1'!W1670),'Форма 1'!$H1670*VLOOKUP('Форма 1'!$F1670,'Придельники с 2022'!$B$4:$X$28,'Форма 1'!W$8),"")</f>
        <v/>
      </c>
      <c r="G1670" s="103" t="str">
        <f>IF(ISNUMBER('Форма 1'!X1670),'Форма 1'!$H1670*VLOOKUP('Форма 1'!$F1670,'Придельники с 2022'!$B$4:$X$28,'Форма 1'!X$8),"")</f>
        <v/>
      </c>
      <c r="H1670" s="103" t="str">
        <f>IF(ISNUMBER('Форма 1'!Y1670),'Форма 1'!$H1670*VLOOKUP('Форма 1'!$F1670,'Придельники с 2022'!$B$4:$X$28,'Форма 1'!Y$8),"")</f>
        <v/>
      </c>
      <c r="I1670" s="103">
        <f>IF(ISNUMBER('Форма 1'!Z1670),'Форма 1'!$H1670*VLOOKUP('Форма 1'!$F1670,'Придельники с 2022'!$B$4:$X$28,'Форма 1'!Z$8),"")</f>
        <v>3157438.2569999998</v>
      </c>
      <c r="J1670" s="103" t="str">
        <f>IF(ISNUMBER('Форма 1'!AA1670),'Форма 1'!$H1670*VLOOKUP('Форма 1'!$F1670,'Придельники с 2022'!$B$4:$X$28,'Форма 1'!AA$8),"")</f>
        <v/>
      </c>
      <c r="K1670" s="90"/>
      <c r="L1670" s="87"/>
      <c r="M1670" s="103" t="str">
        <f>IF(ISNUMBER('Форма 1'!AD1670),'Форма 1'!$H1670*VLOOKUP('Форма 1'!$F1670,'Придельники с 2022'!$B$4:$X$28,'Форма 1'!AD$8),"")</f>
        <v/>
      </c>
      <c r="N1670" s="103">
        <f>IF(ISBLANK('Форма 1'!$AE1670),"",IF('Форма 1'!$AE1670=1,'Форма 1'!$H1670*VLOOKUP('Форма 1'!$F1670,'Придельники с 2022'!$B$4:$X$28,'Форма 1'!$AE$8,0),IF('Форма 1'!$AE1670=2,'Форма 1'!$H1670*VLOOKUP('Форма 1'!$F1670,'Придельники с 2022'!$B$4:$X$28,13,0),IF('Форма 1'!$AE1670=3,'Форма 1'!$H1670*VLOOKUP('Форма 1'!$F1670,'Придельники с 2022'!$B$4:$X$28,12,0)))))</f>
        <v>33857701.891999997</v>
      </c>
      <c r="O1670" s="103" t="str">
        <f>IF(ISNUMBER('Форма 1'!AF1670),'Форма 1'!$H1670*VLOOKUP('Форма 1'!$F1670,'Придельники с 2022'!$B$4:$X$28,'Форма 1'!AF$8),"")</f>
        <v/>
      </c>
      <c r="P1670" s="87"/>
      <c r="Q1670" s="103" t="str">
        <f>IF(ISNUMBER('Форма 1'!AH1670),'Форма 1'!$H1670*VLOOKUP('Форма 1'!$F1670,'Придельники с 2022'!$B$4:$X$28,'Форма 1'!AH$8),"")</f>
        <v/>
      </c>
      <c r="R1670" s="103" t="str">
        <f>IF(ISNUMBER('Форма 1'!AI1670),'Форма 1'!$H1670*VLOOKUP('Форма 1'!$F1670,'Придельники с 2022'!$B$4:$X$28,'Форма 1'!AI$8),"")</f>
        <v/>
      </c>
      <c r="S1670" s="103" t="str">
        <f>IF(ISNUMBER('Форма 1'!AJ1670),'Форма 1'!$H1670*VLOOKUP('Форма 1'!$F1670,'Придельники с 2022'!$B$4:$X$28,'Форма 1'!AJ$8),"")</f>
        <v/>
      </c>
      <c r="T1670" s="87"/>
    </row>
    <row r="1671" spans="1:20">
      <c r="A1671" s="188">
        <f t="shared" si="135"/>
        <v>607</v>
      </c>
      <c r="B1671" s="189" t="s">
        <v>1716</v>
      </c>
      <c r="C1671" s="99">
        <f t="shared" si="136"/>
        <v>1896698.4200000002</v>
      </c>
      <c r="D1671" s="103" t="str">
        <f>IF(ISNUMBER('Форма 1'!U1671),'Форма 1'!$H1671*VLOOKUP('Форма 1'!$F1671,'Придельники с 2022'!$B$4:$X$28,'Форма 1'!U$8),"")</f>
        <v/>
      </c>
      <c r="E1671" s="103" t="str">
        <f>IF(ISNUMBER('Форма 1'!V1671),'Форма 1'!$H1671*VLOOKUP('Форма 1'!$F1671,'Придельники с 2022'!$B$4:$X$28,'Форма 1'!V$8),"")</f>
        <v/>
      </c>
      <c r="F1671" s="103" t="str">
        <f>IF(ISNUMBER('Форма 1'!W1671),'Форма 1'!$H1671*VLOOKUP('Форма 1'!$F1671,'Придельники с 2022'!$B$4:$X$28,'Форма 1'!W$8),"")</f>
        <v/>
      </c>
      <c r="G1671" s="103">
        <f>IF(ISNUMBER('Форма 1'!X1671),'Форма 1'!$H1671*VLOOKUP('Форма 1'!$F1671,'Придельники с 2022'!$B$4:$X$28,'Форма 1'!X$8),"")</f>
        <v>1896698.4200000002</v>
      </c>
      <c r="H1671" s="103" t="str">
        <f>IF(ISNUMBER('Форма 1'!Y1671),'Форма 1'!$H1671*VLOOKUP('Форма 1'!$F1671,'Придельники с 2022'!$B$4:$X$28,'Форма 1'!Y$8),"")</f>
        <v/>
      </c>
      <c r="I1671" s="103" t="str">
        <f>IF(ISNUMBER('Форма 1'!Z1671),'Форма 1'!$H1671*VLOOKUP('Форма 1'!$F1671,'Придельники с 2022'!$B$4:$X$28,'Форма 1'!Z$8),"")</f>
        <v/>
      </c>
      <c r="J1671" s="103" t="str">
        <f>IF(ISNUMBER('Форма 1'!AA1671),'Форма 1'!$H1671*VLOOKUP('Форма 1'!$F1671,'Придельники с 2022'!$B$4:$X$28,'Форма 1'!AA$8),"")</f>
        <v/>
      </c>
      <c r="K1671" s="90"/>
      <c r="L1671" s="87"/>
      <c r="M1671" s="103" t="str">
        <f>IF(ISNUMBER('Форма 1'!AD1671),'Форма 1'!$H1671*VLOOKUP('Форма 1'!$F1671,'Придельники с 2022'!$B$4:$X$28,'Форма 1'!AD$8),"")</f>
        <v/>
      </c>
      <c r="N1671" s="103" t="str">
        <f>IF(ISBLANK('Форма 1'!$AE1671),"",IF('Форма 1'!$AE1671=1,'Форма 1'!$H1671*VLOOKUP('Форма 1'!$F1671,'Придельники с 2022'!$B$4:$X$28,'Форма 1'!$AE$8,0),IF('Форма 1'!$AE1671=2,'Форма 1'!$H1671*VLOOKUP('Форма 1'!$F1671,'Придельники с 2022'!$B$4:$X$28,13,0),IF('Форма 1'!$AE1671=3,'Форма 1'!$H1671*VLOOKUP('Форма 1'!$F1671,'Придельники с 2022'!$B$4:$X$28,12,0)))))</f>
        <v/>
      </c>
      <c r="O1671" s="103" t="str">
        <f>IF(ISNUMBER('Форма 1'!AF1671),'Форма 1'!$H1671*VLOOKUP('Форма 1'!$F1671,'Придельники с 2022'!$B$4:$X$28,'Форма 1'!AF$8),"")</f>
        <v/>
      </c>
      <c r="P1671" s="87"/>
      <c r="Q1671" s="103" t="str">
        <f>IF(ISNUMBER('Форма 1'!AH1671),'Форма 1'!$H1671*VLOOKUP('Форма 1'!$F1671,'Придельники с 2022'!$B$4:$X$28,'Форма 1'!AH$8),"")</f>
        <v/>
      </c>
      <c r="R1671" s="103" t="str">
        <f>IF(ISNUMBER('Форма 1'!AI1671),'Форма 1'!$H1671*VLOOKUP('Форма 1'!$F1671,'Придельники с 2022'!$B$4:$X$28,'Форма 1'!AI$8),"")</f>
        <v/>
      </c>
      <c r="S1671" s="103" t="str">
        <f>IF(ISNUMBER('Форма 1'!AJ1671),'Форма 1'!$H1671*VLOOKUP('Форма 1'!$F1671,'Придельники с 2022'!$B$4:$X$28,'Форма 1'!AJ$8),"")</f>
        <v/>
      </c>
      <c r="T1671" s="87"/>
    </row>
    <row r="1672" spans="1:20">
      <c r="A1672" s="188">
        <f t="shared" si="135"/>
        <v>608</v>
      </c>
      <c r="B1672" s="189" t="s">
        <v>1717</v>
      </c>
      <c r="C1672" s="99">
        <f t="shared" si="136"/>
        <v>1545003.4230000002</v>
      </c>
      <c r="D1672" s="103" t="str">
        <f>IF(ISNUMBER('Форма 1'!U1672),'Форма 1'!$H1672*VLOOKUP('Форма 1'!$F1672,'Придельники с 2022'!$B$4:$X$28,'Форма 1'!U$8),"")</f>
        <v/>
      </c>
      <c r="E1672" s="103" t="str">
        <f>IF(ISNUMBER('Форма 1'!V1672),'Форма 1'!$H1672*VLOOKUP('Форма 1'!$F1672,'Придельники с 2022'!$B$4:$X$28,'Форма 1'!V$8),"")</f>
        <v/>
      </c>
      <c r="F1672" s="103" t="str">
        <f>IF(ISNUMBER('Форма 1'!W1672),'Форма 1'!$H1672*VLOOKUP('Форма 1'!$F1672,'Придельники с 2022'!$B$4:$X$28,'Форма 1'!W$8),"")</f>
        <v/>
      </c>
      <c r="G1672" s="103" t="str">
        <f>IF(ISNUMBER('Форма 1'!X1672),'Форма 1'!$H1672*VLOOKUP('Форма 1'!$F1672,'Придельники с 2022'!$B$4:$X$28,'Форма 1'!X$8),"")</f>
        <v/>
      </c>
      <c r="H1672" s="103" t="str">
        <f>IF(ISNUMBER('Форма 1'!Y1672),'Форма 1'!$H1672*VLOOKUP('Форма 1'!$F1672,'Придельники с 2022'!$B$4:$X$28,'Форма 1'!Y$8),"")</f>
        <v/>
      </c>
      <c r="I1672" s="103">
        <f>IF(ISNUMBER('Форма 1'!Z1672),'Форма 1'!$H1672*VLOOKUP('Форма 1'!$F1672,'Придельники с 2022'!$B$4:$X$28,'Форма 1'!Z$8),"")</f>
        <v>1545003.4230000002</v>
      </c>
      <c r="J1672" s="103" t="str">
        <f>IF(ISNUMBER('Форма 1'!AA1672),'Форма 1'!$H1672*VLOOKUP('Форма 1'!$F1672,'Придельники с 2022'!$B$4:$X$28,'Форма 1'!AA$8),"")</f>
        <v/>
      </c>
      <c r="K1672" s="90"/>
      <c r="L1672" s="87"/>
      <c r="M1672" s="103" t="str">
        <f>IF(ISNUMBER('Форма 1'!AD1672),'Форма 1'!$H1672*VLOOKUP('Форма 1'!$F1672,'Придельники с 2022'!$B$4:$X$28,'Форма 1'!AD$8),"")</f>
        <v/>
      </c>
      <c r="N1672" s="103" t="str">
        <f>IF(ISBLANK('Форма 1'!$AE1672),"",IF('Форма 1'!$AE1672=1,'Форма 1'!$H1672*VLOOKUP('Форма 1'!$F1672,'Придельники с 2022'!$B$4:$X$28,'Форма 1'!$AE$8,0),IF('Форма 1'!$AE1672=2,'Форма 1'!$H1672*VLOOKUP('Форма 1'!$F1672,'Придельники с 2022'!$B$4:$X$28,13,0),IF('Форма 1'!$AE1672=3,'Форма 1'!$H1672*VLOOKUP('Форма 1'!$F1672,'Придельники с 2022'!$B$4:$X$28,12,0)))))</f>
        <v/>
      </c>
      <c r="O1672" s="103" t="str">
        <f>IF(ISNUMBER('Форма 1'!AF1672),'Форма 1'!$H1672*VLOOKUP('Форма 1'!$F1672,'Придельники с 2022'!$B$4:$X$28,'Форма 1'!AF$8),"")</f>
        <v/>
      </c>
      <c r="P1672" s="87"/>
      <c r="Q1672" s="103" t="str">
        <f>IF(ISNUMBER('Форма 1'!AH1672),'Форма 1'!$H1672*VLOOKUP('Форма 1'!$F1672,'Придельники с 2022'!$B$4:$X$28,'Форма 1'!AH$8),"")</f>
        <v/>
      </c>
      <c r="R1672" s="103" t="str">
        <f>IF(ISNUMBER('Форма 1'!AI1672),'Форма 1'!$H1672*VLOOKUP('Форма 1'!$F1672,'Придельники с 2022'!$B$4:$X$28,'Форма 1'!AI$8),"")</f>
        <v/>
      </c>
      <c r="S1672" s="103" t="str">
        <f>IF(ISNUMBER('Форма 1'!AJ1672),'Форма 1'!$H1672*VLOOKUP('Форма 1'!$F1672,'Придельники с 2022'!$B$4:$X$28,'Форма 1'!AJ$8),"")</f>
        <v/>
      </c>
      <c r="T1672" s="87"/>
    </row>
    <row r="1673" spans="1:20">
      <c r="A1673" s="188">
        <f t="shared" si="135"/>
        <v>609</v>
      </c>
      <c r="B1673" s="189" t="s">
        <v>1718</v>
      </c>
      <c r="C1673" s="99">
        <f t="shared" si="136"/>
        <v>17515089.984000001</v>
      </c>
      <c r="D1673" s="103" t="str">
        <f>IF(ISNUMBER('Форма 1'!U1673),'Форма 1'!$H1673*VLOOKUP('Форма 1'!$F1673,'Придельники с 2022'!$B$4:$X$28,'Форма 1'!U$8),"")</f>
        <v/>
      </c>
      <c r="E1673" s="103" t="str">
        <f>IF(ISNUMBER('Форма 1'!V1673),'Форма 1'!$H1673*VLOOKUP('Форма 1'!$F1673,'Придельники с 2022'!$B$4:$X$28,'Форма 1'!V$8),"")</f>
        <v/>
      </c>
      <c r="F1673" s="103" t="str">
        <f>IF(ISNUMBER('Форма 1'!W1673),'Форма 1'!$H1673*VLOOKUP('Форма 1'!$F1673,'Придельники с 2022'!$B$4:$X$28,'Форма 1'!W$8),"")</f>
        <v/>
      </c>
      <c r="G1673" s="103" t="str">
        <f>IF(ISNUMBER('Форма 1'!X1673),'Форма 1'!$H1673*VLOOKUP('Форма 1'!$F1673,'Придельники с 2022'!$B$4:$X$28,'Форма 1'!X$8),"")</f>
        <v/>
      </c>
      <c r="H1673" s="103" t="str">
        <f>IF(ISNUMBER('Форма 1'!Y1673),'Форма 1'!$H1673*VLOOKUP('Форма 1'!$F1673,'Придельники с 2022'!$B$4:$X$28,'Форма 1'!Y$8),"")</f>
        <v/>
      </c>
      <c r="I1673" s="103" t="str">
        <f>IF(ISNUMBER('Форма 1'!Z1673),'Форма 1'!$H1673*VLOOKUP('Форма 1'!$F1673,'Придельники с 2022'!$B$4:$X$28,'Форма 1'!Z$8),"")</f>
        <v/>
      </c>
      <c r="J1673" s="103" t="str">
        <f>IF(ISNUMBER('Форма 1'!AA1673),'Форма 1'!$H1673*VLOOKUP('Форма 1'!$F1673,'Придельники с 2022'!$B$4:$X$28,'Форма 1'!AA$8),"")</f>
        <v/>
      </c>
      <c r="K1673" s="90"/>
      <c r="L1673" s="87"/>
      <c r="M1673" s="103">
        <f>IF(ISNUMBER('Форма 1'!AD1673),'Форма 1'!$H1673*VLOOKUP('Форма 1'!$F1673,'Придельники с 2022'!$B$4:$X$28,'Форма 1'!AD$8),"")</f>
        <v>17515089.984000001</v>
      </c>
      <c r="N1673" s="103" t="str">
        <f>IF(ISBLANK('Форма 1'!$AE1673),"",IF('Форма 1'!$AE1673=1,'Форма 1'!$H1673*VLOOKUP('Форма 1'!$F1673,'Придельники с 2022'!$B$4:$X$28,'Форма 1'!$AE$8,0),IF('Форма 1'!$AE1673=2,'Форма 1'!$H1673*VLOOKUP('Форма 1'!$F1673,'Придельники с 2022'!$B$4:$X$28,13,0),IF('Форма 1'!$AE1673=3,'Форма 1'!$H1673*VLOOKUP('Форма 1'!$F1673,'Придельники с 2022'!$B$4:$X$28,12,0)))))</f>
        <v/>
      </c>
      <c r="O1673" s="103" t="str">
        <f>IF(ISNUMBER('Форма 1'!AF1673),'Форма 1'!$H1673*VLOOKUP('Форма 1'!$F1673,'Придельники с 2022'!$B$4:$X$28,'Форма 1'!AF$8),"")</f>
        <v/>
      </c>
      <c r="P1673" s="87"/>
      <c r="Q1673" s="103" t="str">
        <f>IF(ISNUMBER('Форма 1'!AH1673),'Форма 1'!$H1673*VLOOKUP('Форма 1'!$F1673,'Придельники с 2022'!$B$4:$X$28,'Форма 1'!AH$8),"")</f>
        <v/>
      </c>
      <c r="R1673" s="103" t="str">
        <f>IF(ISNUMBER('Форма 1'!AI1673),'Форма 1'!$H1673*VLOOKUP('Форма 1'!$F1673,'Придельники с 2022'!$B$4:$X$28,'Форма 1'!AI$8),"")</f>
        <v/>
      </c>
      <c r="S1673" s="103" t="str">
        <f>IF(ISNUMBER('Форма 1'!AJ1673),'Форма 1'!$H1673*VLOOKUP('Форма 1'!$F1673,'Придельники с 2022'!$B$4:$X$28,'Форма 1'!AJ$8),"")</f>
        <v/>
      </c>
      <c r="T1673" s="87"/>
    </row>
    <row r="1674" spans="1:20">
      <c r="A1674" s="188">
        <f t="shared" si="135"/>
        <v>610</v>
      </c>
      <c r="B1674" s="189" t="s">
        <v>1719</v>
      </c>
      <c r="C1674" s="99">
        <f t="shared" si="136"/>
        <v>2044437.4759999998</v>
      </c>
      <c r="D1674" s="103" t="str">
        <f>IF(ISNUMBER('Форма 1'!U1674),'Форма 1'!$H1674*VLOOKUP('Форма 1'!$F1674,'Придельники с 2022'!$B$4:$X$28,'Форма 1'!U$8),"")</f>
        <v/>
      </c>
      <c r="E1674" s="103" t="str">
        <f>IF(ISNUMBER('Форма 1'!V1674),'Форма 1'!$H1674*VLOOKUP('Форма 1'!$F1674,'Придельники с 2022'!$B$4:$X$28,'Форма 1'!V$8),"")</f>
        <v/>
      </c>
      <c r="F1674" s="103" t="str">
        <f>IF(ISNUMBER('Форма 1'!W1674),'Форма 1'!$H1674*VLOOKUP('Форма 1'!$F1674,'Придельники с 2022'!$B$4:$X$28,'Форма 1'!W$8),"")</f>
        <v/>
      </c>
      <c r="G1674" s="103" t="str">
        <f>IF(ISNUMBER('Форма 1'!X1674),'Форма 1'!$H1674*VLOOKUP('Форма 1'!$F1674,'Придельники с 2022'!$B$4:$X$28,'Форма 1'!X$8),"")</f>
        <v/>
      </c>
      <c r="H1674" s="103" t="str">
        <f>IF(ISNUMBER('Форма 1'!Y1674),'Форма 1'!$H1674*VLOOKUP('Форма 1'!$F1674,'Придельники с 2022'!$B$4:$X$28,'Форма 1'!Y$8),"")</f>
        <v/>
      </c>
      <c r="I1674" s="103">
        <f>IF(ISNUMBER('Форма 1'!Z1674),'Форма 1'!$H1674*VLOOKUP('Форма 1'!$F1674,'Придельники с 2022'!$B$4:$X$28,'Форма 1'!Z$8),"")</f>
        <v>2044437.4759999998</v>
      </c>
      <c r="J1674" s="103" t="str">
        <f>IF(ISNUMBER('Форма 1'!AA1674),'Форма 1'!$H1674*VLOOKUP('Форма 1'!$F1674,'Придельники с 2022'!$B$4:$X$28,'Форма 1'!AA$8),"")</f>
        <v/>
      </c>
      <c r="K1674" s="90"/>
      <c r="L1674" s="87"/>
      <c r="M1674" s="103" t="str">
        <f>IF(ISNUMBER('Форма 1'!AD1674),'Форма 1'!$H1674*VLOOKUP('Форма 1'!$F1674,'Придельники с 2022'!$B$4:$X$28,'Форма 1'!AD$8),"")</f>
        <v/>
      </c>
      <c r="N1674" s="103" t="str">
        <f>IF(ISBLANK('Форма 1'!$AE1674),"",IF('Форма 1'!$AE1674=1,'Форма 1'!$H1674*VLOOKUP('Форма 1'!$F1674,'Придельники с 2022'!$B$4:$X$28,'Форма 1'!$AE$8,0),IF('Форма 1'!$AE1674=2,'Форма 1'!$H1674*VLOOKUP('Форма 1'!$F1674,'Придельники с 2022'!$B$4:$X$28,13,0),IF('Форма 1'!$AE1674=3,'Форма 1'!$H1674*VLOOKUP('Форма 1'!$F1674,'Придельники с 2022'!$B$4:$X$28,12,0)))))</f>
        <v/>
      </c>
      <c r="O1674" s="103" t="str">
        <f>IF(ISNUMBER('Форма 1'!AF1674),'Форма 1'!$H1674*VLOOKUP('Форма 1'!$F1674,'Придельники с 2022'!$B$4:$X$28,'Форма 1'!AF$8),"")</f>
        <v/>
      </c>
      <c r="P1674" s="87"/>
      <c r="Q1674" s="103" t="str">
        <f>IF(ISNUMBER('Форма 1'!AH1674),'Форма 1'!$H1674*VLOOKUP('Форма 1'!$F1674,'Придельники с 2022'!$B$4:$X$28,'Форма 1'!AH$8),"")</f>
        <v/>
      </c>
      <c r="R1674" s="103" t="str">
        <f>IF(ISNUMBER('Форма 1'!AI1674),'Форма 1'!$H1674*VLOOKUP('Форма 1'!$F1674,'Придельники с 2022'!$B$4:$X$28,'Форма 1'!AI$8),"")</f>
        <v/>
      </c>
      <c r="S1674" s="103" t="str">
        <f>IF(ISNUMBER('Форма 1'!AJ1674),'Форма 1'!$H1674*VLOOKUP('Форма 1'!$F1674,'Придельники с 2022'!$B$4:$X$28,'Форма 1'!AJ$8),"")</f>
        <v/>
      </c>
      <c r="T1674" s="87"/>
    </row>
    <row r="1675" spans="1:20">
      <c r="A1675" s="188">
        <f t="shared" si="135"/>
        <v>611</v>
      </c>
      <c r="B1675" s="189" t="s">
        <v>1720</v>
      </c>
      <c r="C1675" s="99">
        <f t="shared" si="136"/>
        <v>4875850.3039999995</v>
      </c>
      <c r="D1675" s="103">
        <f>IF(ISNUMBER('Форма 1'!U1675),'Форма 1'!$H1675*VLOOKUP('Форма 1'!$F1675,'Придельники с 2022'!$B$4:$X$28,'Форма 1'!U$8),"")</f>
        <v>4875850.3039999995</v>
      </c>
      <c r="E1675" s="103" t="str">
        <f>IF(ISNUMBER('Форма 1'!V1675),'Форма 1'!$H1675*VLOOKUP('Форма 1'!$F1675,'Придельники с 2022'!$B$4:$X$28,'Форма 1'!V$8),"")</f>
        <v/>
      </c>
      <c r="F1675" s="103" t="str">
        <f>IF(ISNUMBER('Форма 1'!W1675),'Форма 1'!$H1675*VLOOKUP('Форма 1'!$F1675,'Придельники с 2022'!$B$4:$X$28,'Форма 1'!W$8),"")</f>
        <v/>
      </c>
      <c r="G1675" s="103" t="str">
        <f>IF(ISNUMBER('Форма 1'!X1675),'Форма 1'!$H1675*VLOOKUP('Форма 1'!$F1675,'Придельники с 2022'!$B$4:$X$28,'Форма 1'!X$8),"")</f>
        <v/>
      </c>
      <c r="H1675" s="103" t="str">
        <f>IF(ISNUMBER('Форма 1'!Y1675),'Форма 1'!$H1675*VLOOKUP('Форма 1'!$F1675,'Придельники с 2022'!$B$4:$X$28,'Форма 1'!Y$8),"")</f>
        <v/>
      </c>
      <c r="I1675" s="103" t="str">
        <f>IF(ISNUMBER('Форма 1'!Z1675),'Форма 1'!$H1675*VLOOKUP('Форма 1'!$F1675,'Придельники с 2022'!$B$4:$X$28,'Форма 1'!Z$8),"")</f>
        <v/>
      </c>
      <c r="J1675" s="103" t="str">
        <f>IF(ISNUMBER('Форма 1'!AA1675),'Форма 1'!$H1675*VLOOKUP('Форма 1'!$F1675,'Придельники с 2022'!$B$4:$X$28,'Форма 1'!AA$8),"")</f>
        <v/>
      </c>
      <c r="K1675" s="90"/>
      <c r="L1675" s="87"/>
      <c r="M1675" s="103" t="str">
        <f>IF(ISNUMBER('Форма 1'!AD1675),'Форма 1'!$H1675*VLOOKUP('Форма 1'!$F1675,'Придельники с 2022'!$B$4:$X$28,'Форма 1'!AD$8),"")</f>
        <v/>
      </c>
      <c r="N1675" s="103" t="str">
        <f>IF(ISBLANK('Форма 1'!$AE1675),"",IF('Форма 1'!$AE1675=1,'Форма 1'!$H1675*VLOOKUP('Форма 1'!$F1675,'Придельники с 2022'!$B$4:$X$28,'Форма 1'!$AE$8,0),IF('Форма 1'!$AE1675=2,'Форма 1'!$H1675*VLOOKUP('Форма 1'!$F1675,'Придельники с 2022'!$B$4:$X$28,13,0),IF('Форма 1'!$AE1675=3,'Форма 1'!$H1675*VLOOKUP('Форма 1'!$F1675,'Придельники с 2022'!$B$4:$X$28,12,0)))))</f>
        <v/>
      </c>
      <c r="O1675" s="103" t="str">
        <f>IF(ISNUMBER('Форма 1'!AF1675),'Форма 1'!$H1675*VLOOKUP('Форма 1'!$F1675,'Придельники с 2022'!$B$4:$X$28,'Форма 1'!AF$8),"")</f>
        <v/>
      </c>
      <c r="P1675" s="87"/>
      <c r="Q1675" s="103" t="str">
        <f>IF(ISNUMBER('Форма 1'!AH1675),'Форма 1'!$H1675*VLOOKUP('Форма 1'!$F1675,'Придельники с 2022'!$B$4:$X$28,'Форма 1'!AH$8),"")</f>
        <v/>
      </c>
      <c r="R1675" s="103" t="str">
        <f>IF(ISNUMBER('Форма 1'!AI1675),'Форма 1'!$H1675*VLOOKUP('Форма 1'!$F1675,'Придельники с 2022'!$B$4:$X$28,'Форма 1'!AI$8),"")</f>
        <v/>
      </c>
      <c r="S1675" s="103" t="str">
        <f>IF(ISNUMBER('Форма 1'!AJ1675),'Форма 1'!$H1675*VLOOKUP('Форма 1'!$F1675,'Придельники с 2022'!$B$4:$X$28,'Форма 1'!AJ$8),"")</f>
        <v/>
      </c>
      <c r="T1675" s="87"/>
    </row>
    <row r="1676" spans="1:20">
      <c r="A1676" s="188">
        <f t="shared" si="135"/>
        <v>612</v>
      </c>
      <c r="B1676" s="189" t="s">
        <v>1721</v>
      </c>
      <c r="C1676" s="99">
        <f t="shared" si="136"/>
        <v>12511679.264</v>
      </c>
      <c r="D1676" s="103" t="str">
        <f>IF(ISNUMBER('Форма 1'!U1676),'Форма 1'!$H1676*VLOOKUP('Форма 1'!$F1676,'Придельники с 2022'!$B$4:$X$28,'Форма 1'!U$8),"")</f>
        <v/>
      </c>
      <c r="E1676" s="103" t="str">
        <f>IF(ISNUMBER('Форма 1'!V1676),'Форма 1'!$H1676*VLOOKUP('Форма 1'!$F1676,'Придельники с 2022'!$B$4:$X$28,'Форма 1'!V$8),"")</f>
        <v/>
      </c>
      <c r="F1676" s="103" t="str">
        <f>IF(ISNUMBER('Форма 1'!W1676),'Форма 1'!$H1676*VLOOKUP('Форма 1'!$F1676,'Придельники с 2022'!$B$4:$X$28,'Форма 1'!W$8),"")</f>
        <v/>
      </c>
      <c r="G1676" s="103" t="str">
        <f>IF(ISNUMBER('Форма 1'!X1676),'Форма 1'!$H1676*VLOOKUP('Форма 1'!$F1676,'Придельники с 2022'!$B$4:$X$28,'Форма 1'!X$8),"")</f>
        <v/>
      </c>
      <c r="H1676" s="103" t="str">
        <f>IF(ISNUMBER('Форма 1'!Y1676),'Форма 1'!$H1676*VLOOKUP('Форма 1'!$F1676,'Придельники с 2022'!$B$4:$X$28,'Форма 1'!Y$8),"")</f>
        <v/>
      </c>
      <c r="I1676" s="103" t="str">
        <f>IF(ISNUMBER('Форма 1'!Z1676),'Форма 1'!$H1676*VLOOKUP('Форма 1'!$F1676,'Придельники с 2022'!$B$4:$X$28,'Форма 1'!Z$8),"")</f>
        <v/>
      </c>
      <c r="J1676" s="103" t="str">
        <f>IF(ISNUMBER('Форма 1'!AA1676),'Форма 1'!$H1676*VLOOKUP('Форма 1'!$F1676,'Придельники с 2022'!$B$4:$X$28,'Форма 1'!AA$8),"")</f>
        <v/>
      </c>
      <c r="K1676" s="90"/>
      <c r="L1676" s="87"/>
      <c r="M1676" s="103">
        <f>IF(ISNUMBER('Форма 1'!AD1676),'Форма 1'!$H1676*VLOOKUP('Форма 1'!$F1676,'Придельники с 2022'!$B$4:$X$28,'Форма 1'!AD$8),"")</f>
        <v>12511679.264</v>
      </c>
      <c r="N1676" s="103" t="str">
        <f>IF(ISBLANK('Форма 1'!$AE1676),"",IF('Форма 1'!$AE1676=1,'Форма 1'!$H1676*VLOOKUP('Форма 1'!$F1676,'Придельники с 2022'!$B$4:$X$28,'Форма 1'!$AE$8,0),IF('Форма 1'!$AE1676=2,'Форма 1'!$H1676*VLOOKUP('Форма 1'!$F1676,'Придельники с 2022'!$B$4:$X$28,13,0),IF('Форма 1'!$AE1676=3,'Форма 1'!$H1676*VLOOKUP('Форма 1'!$F1676,'Придельники с 2022'!$B$4:$X$28,12,0)))))</f>
        <v/>
      </c>
      <c r="O1676" s="103" t="str">
        <f>IF(ISNUMBER('Форма 1'!AF1676),'Форма 1'!$H1676*VLOOKUP('Форма 1'!$F1676,'Придельники с 2022'!$B$4:$X$28,'Форма 1'!AF$8),"")</f>
        <v/>
      </c>
      <c r="P1676" s="87"/>
      <c r="Q1676" s="103" t="str">
        <f>IF(ISNUMBER('Форма 1'!AH1676),'Форма 1'!$H1676*VLOOKUP('Форма 1'!$F1676,'Придельники с 2022'!$B$4:$X$28,'Форма 1'!AH$8),"")</f>
        <v/>
      </c>
      <c r="R1676" s="103" t="str">
        <f>IF(ISNUMBER('Форма 1'!AI1676),'Форма 1'!$H1676*VLOOKUP('Форма 1'!$F1676,'Придельники с 2022'!$B$4:$X$28,'Форма 1'!AI$8),"")</f>
        <v/>
      </c>
      <c r="S1676" s="103" t="str">
        <f>IF(ISNUMBER('Форма 1'!AJ1676),'Форма 1'!$H1676*VLOOKUP('Форма 1'!$F1676,'Придельники с 2022'!$B$4:$X$28,'Форма 1'!AJ$8),"")</f>
        <v/>
      </c>
      <c r="T1676" s="87"/>
    </row>
    <row r="1677" spans="1:20">
      <c r="A1677" s="188">
        <f t="shared" ref="A1677:A1740" si="139">A1676+1</f>
        <v>613</v>
      </c>
      <c r="B1677" s="189" t="s">
        <v>1722</v>
      </c>
      <c r="C1677" s="99">
        <f t="shared" si="136"/>
        <v>16671053.52</v>
      </c>
      <c r="D1677" s="103" t="str">
        <f>IF(ISNUMBER('Форма 1'!U1677),'Форма 1'!$H1677*VLOOKUP('Форма 1'!$F1677,'Придельники с 2022'!$B$4:$X$28,'Форма 1'!U$8),"")</f>
        <v/>
      </c>
      <c r="E1677" s="103" t="str">
        <f>IF(ISNUMBER('Форма 1'!V1677),'Форма 1'!$H1677*VLOOKUP('Форма 1'!$F1677,'Придельники с 2022'!$B$4:$X$28,'Форма 1'!V$8),"")</f>
        <v/>
      </c>
      <c r="F1677" s="103" t="str">
        <f>IF(ISNUMBER('Форма 1'!W1677),'Форма 1'!$H1677*VLOOKUP('Форма 1'!$F1677,'Придельники с 2022'!$B$4:$X$28,'Форма 1'!W$8),"")</f>
        <v/>
      </c>
      <c r="G1677" s="103" t="str">
        <f>IF(ISNUMBER('Форма 1'!X1677),'Форма 1'!$H1677*VLOOKUP('Форма 1'!$F1677,'Придельники с 2022'!$B$4:$X$28,'Форма 1'!X$8),"")</f>
        <v/>
      </c>
      <c r="H1677" s="103" t="str">
        <f>IF(ISNUMBER('Форма 1'!Y1677),'Форма 1'!$H1677*VLOOKUP('Форма 1'!$F1677,'Придельники с 2022'!$B$4:$X$28,'Форма 1'!Y$8),"")</f>
        <v/>
      </c>
      <c r="I1677" s="103" t="str">
        <f>IF(ISNUMBER('Форма 1'!Z1677),'Форма 1'!$H1677*VLOOKUP('Форма 1'!$F1677,'Придельники с 2022'!$B$4:$X$28,'Форма 1'!Z$8),"")</f>
        <v/>
      </c>
      <c r="J1677" s="103" t="str">
        <f>IF(ISNUMBER('Форма 1'!AA1677),'Форма 1'!$H1677*VLOOKUP('Форма 1'!$F1677,'Придельники с 2022'!$B$4:$X$28,'Форма 1'!AA$8),"")</f>
        <v/>
      </c>
      <c r="K1677" s="90">
        <v>6</v>
      </c>
      <c r="L1677" s="87">
        <f>2778508.92*K1677</f>
        <v>16671053.52</v>
      </c>
      <c r="M1677" s="103" t="str">
        <f>IF(ISNUMBER('Форма 1'!AD1677),'Форма 1'!$H1677*VLOOKUP('Форма 1'!$F1677,'Придельники с 2022'!$B$4:$X$28,'Форма 1'!AD$8),"")</f>
        <v/>
      </c>
      <c r="N1677" s="103" t="str">
        <f>IF(ISBLANK('Форма 1'!$AE1677),"",IF('Форма 1'!$AE1677=1,'Форма 1'!$H1677*VLOOKUP('Форма 1'!$F1677,'Придельники с 2022'!$B$4:$X$28,'Форма 1'!$AE$8,0),IF('Форма 1'!$AE1677=2,'Форма 1'!$H1677*VLOOKUP('Форма 1'!$F1677,'Придельники с 2022'!$B$4:$X$28,13,0),IF('Форма 1'!$AE1677=3,'Форма 1'!$H1677*VLOOKUP('Форма 1'!$F1677,'Придельники с 2022'!$B$4:$X$28,12,0)))))</f>
        <v/>
      </c>
      <c r="O1677" s="103" t="str">
        <f>IF(ISNUMBER('Форма 1'!AF1677),'Форма 1'!$H1677*VLOOKUP('Форма 1'!$F1677,'Придельники с 2022'!$B$4:$X$28,'Форма 1'!AF$8),"")</f>
        <v/>
      </c>
      <c r="P1677" s="87"/>
      <c r="Q1677" s="103" t="str">
        <f>IF(ISNUMBER('Форма 1'!AH1677),'Форма 1'!$H1677*VLOOKUP('Форма 1'!$F1677,'Придельники с 2022'!$B$4:$X$28,'Форма 1'!AH$8),"")</f>
        <v/>
      </c>
      <c r="R1677" s="103" t="str">
        <f>IF(ISNUMBER('Форма 1'!AI1677),'Форма 1'!$H1677*VLOOKUP('Форма 1'!$F1677,'Придельники с 2022'!$B$4:$X$28,'Форма 1'!AI$8),"")</f>
        <v/>
      </c>
      <c r="S1677" s="103" t="str">
        <f>IF(ISNUMBER('Форма 1'!AJ1677),'Форма 1'!$H1677*VLOOKUP('Форма 1'!$F1677,'Придельники с 2022'!$B$4:$X$28,'Форма 1'!AJ$8),"")</f>
        <v/>
      </c>
      <c r="T1677" s="87"/>
    </row>
    <row r="1678" spans="1:20">
      <c r="A1678" s="188">
        <f t="shared" si="139"/>
        <v>614</v>
      </c>
      <c r="B1678" s="189" t="s">
        <v>1723</v>
      </c>
      <c r="C1678" s="99">
        <f t="shared" si="136"/>
        <v>3832628.3760000002</v>
      </c>
      <c r="D1678" s="103" t="str">
        <f>IF(ISNUMBER('Форма 1'!U1678),'Форма 1'!$H1678*VLOOKUP('Форма 1'!$F1678,'Придельники с 2022'!$B$4:$X$28,'Форма 1'!U$8),"")</f>
        <v/>
      </c>
      <c r="E1678" s="103" t="str">
        <f>IF(ISNUMBER('Форма 1'!V1678),'Форма 1'!$H1678*VLOOKUP('Форма 1'!$F1678,'Придельники с 2022'!$B$4:$X$28,'Форма 1'!V$8),"")</f>
        <v/>
      </c>
      <c r="F1678" s="103" t="str">
        <f>IF(ISNUMBER('Форма 1'!W1678),'Форма 1'!$H1678*VLOOKUP('Форма 1'!$F1678,'Придельники с 2022'!$B$4:$X$28,'Форма 1'!W$8),"")</f>
        <v/>
      </c>
      <c r="G1678" s="103" t="str">
        <f>IF(ISNUMBER('Форма 1'!X1678),'Форма 1'!$H1678*VLOOKUP('Форма 1'!$F1678,'Придельники с 2022'!$B$4:$X$28,'Форма 1'!X$8),"")</f>
        <v/>
      </c>
      <c r="H1678" s="103" t="str">
        <f>IF(ISNUMBER('Форма 1'!Y1678),'Форма 1'!$H1678*VLOOKUP('Форма 1'!$F1678,'Придельники с 2022'!$B$4:$X$28,'Форма 1'!Y$8),"")</f>
        <v/>
      </c>
      <c r="I1678" s="103">
        <f>IF(ISNUMBER('Форма 1'!Z1678),'Форма 1'!$H1678*VLOOKUP('Форма 1'!$F1678,'Придельники с 2022'!$B$4:$X$28,'Форма 1'!Z$8),"")</f>
        <v>3832628.3760000002</v>
      </c>
      <c r="J1678" s="103" t="str">
        <f>IF(ISNUMBER('Форма 1'!AA1678),'Форма 1'!$H1678*VLOOKUP('Форма 1'!$F1678,'Придельники с 2022'!$B$4:$X$28,'Форма 1'!AA$8),"")</f>
        <v/>
      </c>
      <c r="K1678" s="90"/>
      <c r="L1678" s="87"/>
      <c r="M1678" s="103" t="str">
        <f>IF(ISNUMBER('Форма 1'!AD1678),'Форма 1'!$H1678*VLOOKUP('Форма 1'!$F1678,'Придельники с 2022'!$B$4:$X$28,'Форма 1'!AD$8),"")</f>
        <v/>
      </c>
      <c r="N1678" s="103" t="str">
        <f>IF(ISBLANK('Форма 1'!$AE1678),"",IF('Форма 1'!$AE1678=1,'Форма 1'!$H1678*VLOOKUP('Форма 1'!$F1678,'Придельники с 2022'!$B$4:$X$28,'Форма 1'!$AE$8,0),IF('Форма 1'!$AE1678=2,'Форма 1'!$H1678*VLOOKUP('Форма 1'!$F1678,'Придельники с 2022'!$B$4:$X$28,13,0),IF('Форма 1'!$AE1678=3,'Форма 1'!$H1678*VLOOKUP('Форма 1'!$F1678,'Придельники с 2022'!$B$4:$X$28,12,0)))))</f>
        <v/>
      </c>
      <c r="O1678" s="103" t="str">
        <f>IF(ISNUMBER('Форма 1'!AF1678),'Форма 1'!$H1678*VLOOKUP('Форма 1'!$F1678,'Придельники с 2022'!$B$4:$X$28,'Форма 1'!AF$8),"")</f>
        <v/>
      </c>
      <c r="P1678" s="87"/>
      <c r="Q1678" s="103" t="str">
        <f>IF(ISNUMBER('Форма 1'!AH1678),'Форма 1'!$H1678*VLOOKUP('Форма 1'!$F1678,'Придельники с 2022'!$B$4:$X$28,'Форма 1'!AH$8),"")</f>
        <v/>
      </c>
      <c r="R1678" s="103" t="str">
        <f>IF(ISNUMBER('Форма 1'!AI1678),'Форма 1'!$H1678*VLOOKUP('Форма 1'!$F1678,'Придельники с 2022'!$B$4:$X$28,'Форма 1'!AI$8),"")</f>
        <v/>
      </c>
      <c r="S1678" s="103" t="str">
        <f>IF(ISNUMBER('Форма 1'!AJ1678),'Форма 1'!$H1678*VLOOKUP('Форма 1'!$F1678,'Придельники с 2022'!$B$4:$X$28,'Форма 1'!AJ$8),"")</f>
        <v/>
      </c>
      <c r="T1678" s="87"/>
    </row>
    <row r="1679" spans="1:20">
      <c r="A1679" s="188">
        <f t="shared" si="139"/>
        <v>615</v>
      </c>
      <c r="B1679" s="189" t="s">
        <v>1724</v>
      </c>
      <c r="C1679" s="99">
        <f t="shared" si="136"/>
        <v>8905727.0319999997</v>
      </c>
      <c r="D1679" s="103" t="str">
        <f>IF(ISNUMBER('Форма 1'!U1679),'Форма 1'!$H1679*VLOOKUP('Форма 1'!$F1679,'Придельники с 2022'!$B$4:$X$28,'Форма 1'!U$8),"")</f>
        <v/>
      </c>
      <c r="E1679" s="103" t="str">
        <f>IF(ISNUMBER('Форма 1'!V1679),'Форма 1'!$H1679*VLOOKUP('Форма 1'!$F1679,'Придельники с 2022'!$B$4:$X$28,'Форма 1'!V$8),"")</f>
        <v/>
      </c>
      <c r="F1679" s="103" t="str">
        <f>IF(ISNUMBER('Форма 1'!W1679),'Форма 1'!$H1679*VLOOKUP('Форма 1'!$F1679,'Придельники с 2022'!$B$4:$X$28,'Форма 1'!W$8),"")</f>
        <v/>
      </c>
      <c r="G1679" s="103" t="str">
        <f>IF(ISNUMBER('Форма 1'!X1679),'Форма 1'!$H1679*VLOOKUP('Форма 1'!$F1679,'Придельники с 2022'!$B$4:$X$28,'Форма 1'!X$8),"")</f>
        <v/>
      </c>
      <c r="H1679" s="103" t="str">
        <f>IF(ISNUMBER('Форма 1'!Y1679),'Форма 1'!$H1679*VLOOKUP('Форма 1'!$F1679,'Придельники с 2022'!$B$4:$X$28,'Форма 1'!Y$8),"")</f>
        <v/>
      </c>
      <c r="I1679" s="103">
        <f>IF(ISNUMBER('Форма 1'!Z1679),'Форма 1'!$H1679*VLOOKUP('Форма 1'!$F1679,'Придельники с 2022'!$B$4:$X$28,'Форма 1'!Z$8),"")</f>
        <v>8905727.0319999997</v>
      </c>
      <c r="J1679" s="103" t="str">
        <f>IF(ISNUMBER('Форма 1'!AA1679),'Форма 1'!$H1679*VLOOKUP('Форма 1'!$F1679,'Придельники с 2022'!$B$4:$X$28,'Форма 1'!AA$8),"")</f>
        <v/>
      </c>
      <c r="K1679" s="90"/>
      <c r="L1679" s="87"/>
      <c r="M1679" s="103" t="str">
        <f>IF(ISNUMBER('Форма 1'!AD1679),'Форма 1'!$H1679*VLOOKUP('Форма 1'!$F1679,'Придельники с 2022'!$B$4:$X$28,'Форма 1'!AD$8),"")</f>
        <v/>
      </c>
      <c r="N1679" s="103" t="str">
        <f>IF(ISBLANK('Форма 1'!$AE1679),"",IF('Форма 1'!$AE1679=1,'Форма 1'!$H1679*VLOOKUP('Форма 1'!$F1679,'Придельники с 2022'!$B$4:$X$28,'Форма 1'!$AE$8,0),IF('Форма 1'!$AE1679=2,'Форма 1'!$H1679*VLOOKUP('Форма 1'!$F1679,'Придельники с 2022'!$B$4:$X$28,13,0),IF('Форма 1'!$AE1679=3,'Форма 1'!$H1679*VLOOKUP('Форма 1'!$F1679,'Придельники с 2022'!$B$4:$X$28,12,0)))))</f>
        <v/>
      </c>
      <c r="O1679" s="103" t="str">
        <f>IF(ISNUMBER('Форма 1'!AF1679),'Форма 1'!$H1679*VLOOKUP('Форма 1'!$F1679,'Придельники с 2022'!$B$4:$X$28,'Форма 1'!AF$8),"")</f>
        <v/>
      </c>
      <c r="P1679" s="87"/>
      <c r="Q1679" s="103" t="str">
        <f>IF(ISNUMBER('Форма 1'!AH1679),'Форма 1'!$H1679*VLOOKUP('Форма 1'!$F1679,'Придельники с 2022'!$B$4:$X$28,'Форма 1'!AH$8),"")</f>
        <v/>
      </c>
      <c r="R1679" s="103" t="str">
        <f>IF(ISNUMBER('Форма 1'!AI1679),'Форма 1'!$H1679*VLOOKUP('Форма 1'!$F1679,'Придельники с 2022'!$B$4:$X$28,'Форма 1'!AI$8),"")</f>
        <v/>
      </c>
      <c r="S1679" s="103" t="str">
        <f>IF(ISNUMBER('Форма 1'!AJ1679),'Форма 1'!$H1679*VLOOKUP('Форма 1'!$F1679,'Придельники с 2022'!$B$4:$X$28,'Форма 1'!AJ$8),"")</f>
        <v/>
      </c>
      <c r="T1679" s="87"/>
    </row>
    <row r="1680" spans="1:20">
      <c r="A1680" s="188">
        <f t="shared" si="139"/>
        <v>616</v>
      </c>
      <c r="B1680" s="189" t="s">
        <v>1725</v>
      </c>
      <c r="C1680" s="99">
        <f t="shared" si="136"/>
        <v>24548028.338</v>
      </c>
      <c r="D1680" s="103" t="str">
        <f>IF(ISNUMBER('Форма 1'!U1680),'Форма 1'!$H1680*VLOOKUP('Форма 1'!$F1680,'Придельники с 2022'!$B$4:$X$28,'Форма 1'!U$8),"")</f>
        <v/>
      </c>
      <c r="E1680" s="103" t="str">
        <f>IF(ISNUMBER('Форма 1'!V1680),'Форма 1'!$H1680*VLOOKUP('Форма 1'!$F1680,'Придельники с 2022'!$B$4:$X$28,'Форма 1'!V$8),"")</f>
        <v/>
      </c>
      <c r="F1680" s="103" t="str">
        <f>IF(ISNUMBER('Форма 1'!W1680),'Форма 1'!$H1680*VLOOKUP('Форма 1'!$F1680,'Придельники с 2022'!$B$4:$X$28,'Форма 1'!W$8),"")</f>
        <v/>
      </c>
      <c r="G1680" s="103" t="str">
        <f>IF(ISNUMBER('Форма 1'!X1680),'Форма 1'!$H1680*VLOOKUP('Форма 1'!$F1680,'Придельники с 2022'!$B$4:$X$28,'Форма 1'!X$8),"")</f>
        <v/>
      </c>
      <c r="H1680" s="103" t="str">
        <f>IF(ISNUMBER('Форма 1'!Y1680),'Форма 1'!$H1680*VLOOKUP('Форма 1'!$F1680,'Придельники с 2022'!$B$4:$X$28,'Форма 1'!Y$8),"")</f>
        <v/>
      </c>
      <c r="I1680" s="103" t="str">
        <f>IF(ISNUMBER('Форма 1'!Z1680),'Форма 1'!$H1680*VLOOKUP('Форма 1'!$F1680,'Придельники с 2022'!$B$4:$X$28,'Форма 1'!Z$8),"")</f>
        <v/>
      </c>
      <c r="J1680" s="103" t="str">
        <f>IF(ISNUMBER('Форма 1'!AA1680),'Форма 1'!$H1680*VLOOKUP('Форма 1'!$F1680,'Придельники с 2022'!$B$4:$X$28,'Форма 1'!AA$8),"")</f>
        <v/>
      </c>
      <c r="K1680" s="90"/>
      <c r="L1680" s="87"/>
      <c r="M1680" s="103">
        <f>IF(ISNUMBER('Форма 1'!AD1680),'Форма 1'!$H1680*VLOOKUP('Форма 1'!$F1680,'Придельники с 2022'!$B$4:$X$28,'Форма 1'!AD$8),"")</f>
        <v>10836369.824000001</v>
      </c>
      <c r="N1680" s="103">
        <f>IF(ISBLANK('Форма 1'!$AE1680),"",IF('Форма 1'!$AE1680=1,'Форма 1'!$H1680*VLOOKUP('Форма 1'!$F1680,'Придельники с 2022'!$B$4:$X$28,'Форма 1'!$AE$8,0),IF('Форма 1'!$AE1680=2,'Форма 1'!$H1680*VLOOKUP('Форма 1'!$F1680,'Придельники с 2022'!$B$4:$X$28,13,0),IF('Форма 1'!$AE1680=3,'Форма 1'!$H1680*VLOOKUP('Форма 1'!$F1680,'Придельники с 2022'!$B$4:$X$28,12,0)))))</f>
        <v>11747934.631999997</v>
      </c>
      <c r="O1680" s="103">
        <f>IF(ISNUMBER('Форма 1'!AF1680),'Форма 1'!$H1680*VLOOKUP('Форма 1'!$F1680,'Придельники с 2022'!$B$4:$X$28,'Форма 1'!AF$8),"")</f>
        <v>1963723.882</v>
      </c>
      <c r="P1680" s="87"/>
      <c r="Q1680" s="103" t="str">
        <f>IF(ISNUMBER('Форма 1'!AH1680),'Форма 1'!$H1680*VLOOKUP('Форма 1'!$F1680,'Придельники с 2022'!$B$4:$X$28,'Форма 1'!AH$8),"")</f>
        <v/>
      </c>
      <c r="R1680" s="103" t="str">
        <f>IF(ISNUMBER('Форма 1'!AI1680),'Форма 1'!$H1680*VLOOKUP('Форма 1'!$F1680,'Придельники с 2022'!$B$4:$X$28,'Форма 1'!AI$8),"")</f>
        <v/>
      </c>
      <c r="S1680" s="103" t="str">
        <f>IF(ISNUMBER('Форма 1'!AJ1680),'Форма 1'!$H1680*VLOOKUP('Форма 1'!$F1680,'Придельники с 2022'!$B$4:$X$28,'Форма 1'!AJ$8),"")</f>
        <v/>
      </c>
      <c r="T1680" s="87"/>
    </row>
    <row r="1681" spans="1:20">
      <c r="A1681" s="188">
        <f t="shared" si="139"/>
        <v>617</v>
      </c>
      <c r="B1681" s="189" t="s">
        <v>1726</v>
      </c>
      <c r="C1681" s="99">
        <f t="shared" si="136"/>
        <v>18668441.456000004</v>
      </c>
      <c r="D1681" s="103" t="str">
        <f>IF(ISNUMBER('Форма 1'!U1681),'Форма 1'!$H1681*VLOOKUP('Форма 1'!$F1681,'Придельники с 2022'!$B$4:$X$28,'Форма 1'!U$8),"")</f>
        <v/>
      </c>
      <c r="E1681" s="103" t="str">
        <f>IF(ISNUMBER('Форма 1'!V1681),'Форма 1'!$H1681*VLOOKUP('Форма 1'!$F1681,'Придельники с 2022'!$B$4:$X$28,'Форма 1'!V$8),"")</f>
        <v/>
      </c>
      <c r="F1681" s="103" t="str">
        <f>IF(ISNUMBER('Форма 1'!W1681),'Форма 1'!$H1681*VLOOKUP('Форма 1'!$F1681,'Придельники с 2022'!$B$4:$X$28,'Форма 1'!W$8),"")</f>
        <v/>
      </c>
      <c r="G1681" s="103" t="str">
        <f>IF(ISNUMBER('Форма 1'!X1681),'Форма 1'!$H1681*VLOOKUP('Форма 1'!$F1681,'Придельники с 2022'!$B$4:$X$28,'Форма 1'!X$8),"")</f>
        <v/>
      </c>
      <c r="H1681" s="103" t="str">
        <f>IF(ISNUMBER('Форма 1'!Y1681),'Форма 1'!$H1681*VLOOKUP('Форма 1'!$F1681,'Придельники с 2022'!$B$4:$X$28,'Форма 1'!Y$8),"")</f>
        <v/>
      </c>
      <c r="I1681" s="103" t="str">
        <f>IF(ISNUMBER('Форма 1'!Z1681),'Форма 1'!$H1681*VLOOKUP('Форма 1'!$F1681,'Придельники с 2022'!$B$4:$X$28,'Форма 1'!Z$8),"")</f>
        <v/>
      </c>
      <c r="J1681" s="103" t="str">
        <f>IF(ISNUMBER('Форма 1'!AA1681),'Форма 1'!$H1681*VLOOKUP('Форма 1'!$F1681,'Придельники с 2022'!$B$4:$X$28,'Форма 1'!AA$8),"")</f>
        <v/>
      </c>
      <c r="K1681" s="90"/>
      <c r="L1681" s="87"/>
      <c r="M1681" s="103">
        <f>IF(ISNUMBER('Форма 1'!AD1681),'Форма 1'!$H1681*VLOOKUP('Форма 1'!$F1681,'Придельники с 2022'!$B$4:$X$28,'Форма 1'!AD$8),"")</f>
        <v>18668441.456000004</v>
      </c>
      <c r="N1681" s="103" t="str">
        <f>IF(ISBLANK('Форма 1'!$AE1681),"",IF('Форма 1'!$AE1681=1,'Форма 1'!$H1681*VLOOKUP('Форма 1'!$F1681,'Придельники с 2022'!$B$4:$X$28,'Форма 1'!$AE$8,0),IF('Форма 1'!$AE1681=2,'Форма 1'!$H1681*VLOOKUP('Форма 1'!$F1681,'Придельники с 2022'!$B$4:$X$28,13,0),IF('Форма 1'!$AE1681=3,'Форма 1'!$H1681*VLOOKUP('Форма 1'!$F1681,'Придельники с 2022'!$B$4:$X$28,12,0)))))</f>
        <v/>
      </c>
      <c r="O1681" s="103" t="str">
        <f>IF(ISNUMBER('Форма 1'!AF1681),'Форма 1'!$H1681*VLOOKUP('Форма 1'!$F1681,'Придельники с 2022'!$B$4:$X$28,'Форма 1'!AF$8),"")</f>
        <v/>
      </c>
      <c r="P1681" s="87"/>
      <c r="Q1681" s="103" t="str">
        <f>IF(ISNUMBER('Форма 1'!AH1681),'Форма 1'!$H1681*VLOOKUP('Форма 1'!$F1681,'Придельники с 2022'!$B$4:$X$28,'Форма 1'!AH$8),"")</f>
        <v/>
      </c>
      <c r="R1681" s="103" t="str">
        <f>IF(ISNUMBER('Форма 1'!AI1681),'Форма 1'!$H1681*VLOOKUP('Форма 1'!$F1681,'Придельники с 2022'!$B$4:$X$28,'Форма 1'!AI$8),"")</f>
        <v/>
      </c>
      <c r="S1681" s="103" t="str">
        <f>IF(ISNUMBER('Форма 1'!AJ1681),'Форма 1'!$H1681*VLOOKUP('Форма 1'!$F1681,'Придельники с 2022'!$B$4:$X$28,'Форма 1'!AJ$8),"")</f>
        <v/>
      </c>
      <c r="T1681" s="87"/>
    </row>
    <row r="1682" spans="1:20">
      <c r="A1682" s="188">
        <f t="shared" si="139"/>
        <v>618</v>
      </c>
      <c r="B1682" s="189" t="s">
        <v>1727</v>
      </c>
      <c r="C1682" s="99">
        <f t="shared" si="136"/>
        <v>17610114.256000001</v>
      </c>
      <c r="D1682" s="103" t="str">
        <f>IF(ISNUMBER('Форма 1'!U1682),'Форма 1'!$H1682*VLOOKUP('Форма 1'!$F1682,'Придельники с 2022'!$B$4:$X$28,'Форма 1'!U$8),"")</f>
        <v/>
      </c>
      <c r="E1682" s="103" t="str">
        <f>IF(ISNUMBER('Форма 1'!V1682),'Форма 1'!$H1682*VLOOKUP('Форма 1'!$F1682,'Придельники с 2022'!$B$4:$X$28,'Форма 1'!V$8),"")</f>
        <v/>
      </c>
      <c r="F1682" s="103" t="str">
        <f>IF(ISNUMBER('Форма 1'!W1682),'Форма 1'!$H1682*VLOOKUP('Форма 1'!$F1682,'Придельники с 2022'!$B$4:$X$28,'Форма 1'!W$8),"")</f>
        <v/>
      </c>
      <c r="G1682" s="103" t="str">
        <f>IF(ISNUMBER('Форма 1'!X1682),'Форма 1'!$H1682*VLOOKUP('Форма 1'!$F1682,'Придельники с 2022'!$B$4:$X$28,'Форма 1'!X$8),"")</f>
        <v/>
      </c>
      <c r="H1682" s="103" t="str">
        <f>IF(ISNUMBER('Форма 1'!Y1682),'Форма 1'!$H1682*VLOOKUP('Форма 1'!$F1682,'Придельники с 2022'!$B$4:$X$28,'Форма 1'!Y$8),"")</f>
        <v/>
      </c>
      <c r="I1682" s="103" t="str">
        <f>IF(ISNUMBER('Форма 1'!Z1682),'Форма 1'!$H1682*VLOOKUP('Форма 1'!$F1682,'Придельники с 2022'!$B$4:$X$28,'Форма 1'!Z$8),"")</f>
        <v/>
      </c>
      <c r="J1682" s="103" t="str">
        <f>IF(ISNUMBER('Форма 1'!AA1682),'Форма 1'!$H1682*VLOOKUP('Форма 1'!$F1682,'Придельники с 2022'!$B$4:$X$28,'Форма 1'!AA$8),"")</f>
        <v/>
      </c>
      <c r="K1682" s="90"/>
      <c r="L1682" s="87"/>
      <c r="M1682" s="103">
        <f>IF(ISNUMBER('Форма 1'!AD1682),'Форма 1'!$H1682*VLOOKUP('Форма 1'!$F1682,'Придельники с 2022'!$B$4:$X$28,'Форма 1'!AD$8),"")</f>
        <v>17610114.256000001</v>
      </c>
      <c r="N1682" s="103" t="str">
        <f>IF(ISBLANK('Форма 1'!$AE1682),"",IF('Форма 1'!$AE1682=1,'Форма 1'!$H1682*VLOOKUP('Форма 1'!$F1682,'Придельники с 2022'!$B$4:$X$28,'Форма 1'!$AE$8,0),IF('Форма 1'!$AE1682=2,'Форма 1'!$H1682*VLOOKUP('Форма 1'!$F1682,'Придельники с 2022'!$B$4:$X$28,13,0),IF('Форма 1'!$AE1682=3,'Форма 1'!$H1682*VLOOKUP('Форма 1'!$F1682,'Придельники с 2022'!$B$4:$X$28,12,0)))))</f>
        <v/>
      </c>
      <c r="O1682" s="103" t="str">
        <f>IF(ISNUMBER('Форма 1'!AF1682),'Форма 1'!$H1682*VLOOKUP('Форма 1'!$F1682,'Придельники с 2022'!$B$4:$X$28,'Форма 1'!AF$8),"")</f>
        <v/>
      </c>
      <c r="P1682" s="87"/>
      <c r="Q1682" s="103" t="str">
        <f>IF(ISNUMBER('Форма 1'!AH1682),'Форма 1'!$H1682*VLOOKUP('Форма 1'!$F1682,'Придельники с 2022'!$B$4:$X$28,'Форма 1'!AH$8),"")</f>
        <v/>
      </c>
      <c r="R1682" s="103" t="str">
        <f>IF(ISNUMBER('Форма 1'!AI1682),'Форма 1'!$H1682*VLOOKUP('Форма 1'!$F1682,'Придельники с 2022'!$B$4:$X$28,'Форма 1'!AI$8),"")</f>
        <v/>
      </c>
      <c r="S1682" s="103" t="str">
        <f>IF(ISNUMBER('Форма 1'!AJ1682),'Форма 1'!$H1682*VLOOKUP('Форма 1'!$F1682,'Придельники с 2022'!$B$4:$X$28,'Форма 1'!AJ$8),"")</f>
        <v/>
      </c>
      <c r="T1682" s="87"/>
    </row>
    <row r="1683" spans="1:20">
      <c r="A1683" s="188">
        <f t="shared" si="139"/>
        <v>619</v>
      </c>
      <c r="B1683" s="114" t="s">
        <v>5031</v>
      </c>
      <c r="C1683" s="99">
        <f t="shared" si="136"/>
        <v>12276595.520000001</v>
      </c>
      <c r="D1683" s="103" t="str">
        <f>IF(ISNUMBER('Форма 1'!U1683),'Форма 1'!$H1683*VLOOKUP('Форма 1'!$F1683,'Придельники до 2021'!$B$4:$X$28,'Форма 1'!U$8),"")</f>
        <v/>
      </c>
      <c r="E1683" s="103" t="str">
        <f>IF(ISNUMBER('Форма 1'!V1683),'Форма 1'!$H1683*VLOOKUP('Форма 1'!$F1683,'Придельники до 2021'!$B$4:$X$28,'Форма 1'!V$8),"")</f>
        <v/>
      </c>
      <c r="F1683" s="103" t="str">
        <f>IF(ISNUMBER('Форма 1'!W1683),'Форма 1'!$H1683*VLOOKUP('Форма 1'!$F1683,'Придельники до 2021'!$B$4:$X$28,'Форма 1'!W$8),"")</f>
        <v/>
      </c>
      <c r="G1683" s="103" t="str">
        <f>IF(ISNUMBER('Форма 1'!X1683),'Форма 1'!$H1683*VLOOKUP('Форма 1'!$F1683,'Придельники с 2022'!$B$4:$X$28,'Форма 1'!X$8),"")</f>
        <v/>
      </c>
      <c r="H1683" s="103" t="str">
        <f>IF(ISNUMBER('Форма 1'!Y1683),'Форма 1'!$H1683*VLOOKUP('Форма 1'!$F1683,'Придельники с 2022'!$B$4:$X$28,'Форма 1'!Y$8),"")</f>
        <v/>
      </c>
      <c r="I1683" s="103" t="str">
        <f>IF(ISNUMBER('Форма 1'!Z1683),'Форма 1'!$H1683*VLOOKUP('Форма 1'!$F1683,'Придельники с 2022'!$B$4:$X$28,'Форма 1'!Z$8),"")</f>
        <v/>
      </c>
      <c r="J1683" s="103" t="str">
        <f>IF(ISNUMBER('Форма 1'!AA1683),'Форма 1'!$H1683*VLOOKUP('Форма 1'!$F1683,'Придельники с 2022'!$B$4:$X$28,'Форма 1'!AA$8),"")</f>
        <v/>
      </c>
      <c r="K1683" s="90"/>
      <c r="L1683" s="87"/>
      <c r="M1683" s="103">
        <f>IF(ISNUMBER('Форма 1'!AD1683),'Форма 1'!$H1683*VLOOKUP('Форма 1'!$F1683,'Придельники с 2022'!$B$4:$X$28,'Форма 1'!AD$8),"")</f>
        <v>12276595.520000001</v>
      </c>
      <c r="N1683" s="103" t="str">
        <f>IF(ISBLANK('Форма 1'!$AE1683),"",IF('Форма 1'!$AE1683=1,'Форма 1'!$H1683*VLOOKUP('Форма 1'!$F1683,'Придельники с 2022'!$B$4:$X$28,'Форма 1'!$AE$8,0),IF('Форма 1'!$AE1683=2,'Форма 1'!$H1683*VLOOKUP('Форма 1'!$F1683,'Придельники с 2022'!$B$4:$X$28,13,0),IF('Форма 1'!$AE1683=3,'Форма 1'!$H1683*VLOOKUP('Форма 1'!$F1683,'Придельники с 2022'!$B$4:$X$28,12,0)))))</f>
        <v/>
      </c>
      <c r="O1683" s="103" t="str">
        <f>IF(ISNUMBER('Форма 1'!AF1683),'Форма 1'!$H1683*VLOOKUP('Форма 1'!$F1683,'Придельники с 2022'!$B$4:$X$28,'Форма 1'!AF$8),"")</f>
        <v/>
      </c>
      <c r="P1683" s="87"/>
      <c r="Q1683" s="103" t="str">
        <f>IF(ISNUMBER('Форма 1'!AH1683),'Форма 1'!$H1683*VLOOKUP('Форма 1'!$F1683,'Придельники с 2022'!$B$4:$X$28,'Форма 1'!AH$8),"")</f>
        <v/>
      </c>
      <c r="R1683" s="103" t="str">
        <f>IF(ISNUMBER('Форма 1'!AI1683),'Форма 1'!$H1683*VLOOKUP('Форма 1'!$F1683,'Придельники с 2022'!$B$4:$X$28,'Форма 1'!AI$8),"")</f>
        <v/>
      </c>
      <c r="S1683" s="103" t="str">
        <f>IF(ISNUMBER('Форма 1'!AJ1683),'Форма 1'!$H1683*VLOOKUP('Форма 1'!$F1683,'Придельники с 2022'!$B$4:$X$28,'Форма 1'!AJ$8),"")</f>
        <v/>
      </c>
      <c r="T1683" s="87"/>
    </row>
    <row r="1684" spans="1:20">
      <c r="A1684" s="188">
        <f t="shared" si="139"/>
        <v>620</v>
      </c>
      <c r="B1684" s="189" t="s">
        <v>1728</v>
      </c>
      <c r="C1684" s="99">
        <f t="shared" si="136"/>
        <v>7999028.9199999999</v>
      </c>
      <c r="D1684" s="103" t="str">
        <f>IF(ISNUMBER('Форма 1'!U1684),'Форма 1'!$H1684*VLOOKUP('Форма 1'!$F1684,'Придельники с 2022'!$B$4:$X$28,'Форма 1'!U$8),"")</f>
        <v/>
      </c>
      <c r="E1684" s="103" t="str">
        <f>IF(ISNUMBER('Форма 1'!V1684),'Форма 1'!$H1684*VLOOKUP('Форма 1'!$F1684,'Придельники с 2022'!$B$4:$X$28,'Форма 1'!V$8),"")</f>
        <v/>
      </c>
      <c r="F1684" s="103" t="str">
        <f>IF(ISNUMBER('Форма 1'!W1684),'Форма 1'!$H1684*VLOOKUP('Форма 1'!$F1684,'Придельники с 2022'!$B$4:$X$28,'Форма 1'!W$8),"")</f>
        <v/>
      </c>
      <c r="G1684" s="103" t="str">
        <f>IF(ISNUMBER('Форма 1'!X1684),'Форма 1'!$H1684*VLOOKUP('Форма 1'!$F1684,'Придельники с 2022'!$B$4:$X$28,'Форма 1'!X$8),"")</f>
        <v/>
      </c>
      <c r="H1684" s="103" t="str">
        <f>IF(ISNUMBER('Форма 1'!Y1684),'Форма 1'!$H1684*VLOOKUP('Форма 1'!$F1684,'Придельники с 2022'!$B$4:$X$28,'Форма 1'!Y$8),"")</f>
        <v/>
      </c>
      <c r="I1684" s="103" t="str">
        <f>IF(ISNUMBER('Форма 1'!Z1684),'Форма 1'!$H1684*VLOOKUP('Форма 1'!$F1684,'Придельники с 2022'!$B$4:$X$28,'Форма 1'!Z$8),"")</f>
        <v/>
      </c>
      <c r="J1684" s="103" t="str">
        <f>IF(ISNUMBER('Форма 1'!AA1684),'Форма 1'!$H1684*VLOOKUP('Форма 1'!$F1684,'Придельники с 2022'!$B$4:$X$28,'Форма 1'!AA$8),"")</f>
        <v/>
      </c>
      <c r="K1684" s="90">
        <v>2</v>
      </c>
      <c r="L1684" s="87">
        <f>3930316.8+4068712.12</f>
        <v>7999028.9199999999</v>
      </c>
      <c r="M1684" s="103" t="str">
        <f>IF(ISNUMBER('Форма 1'!AD1684),'Форма 1'!$H1684*VLOOKUP('Форма 1'!$F1684,'Придельники с 2022'!$B$4:$X$28,'Форма 1'!AD$8),"")</f>
        <v/>
      </c>
      <c r="N1684" s="103" t="str">
        <f>IF(ISBLANK('Форма 1'!$AE1684),"",IF('Форма 1'!$AE1684=1,'Форма 1'!$H1684*VLOOKUP('Форма 1'!$F1684,'Придельники с 2022'!$B$4:$X$28,'Форма 1'!$AE$8,0),IF('Форма 1'!$AE1684=2,'Форма 1'!$H1684*VLOOKUP('Форма 1'!$F1684,'Придельники с 2022'!$B$4:$X$28,13,0),IF('Форма 1'!$AE1684=3,'Форма 1'!$H1684*VLOOKUP('Форма 1'!$F1684,'Придельники с 2022'!$B$4:$X$28,12,0)))))</f>
        <v/>
      </c>
      <c r="O1684" s="103" t="str">
        <f>IF(ISNUMBER('Форма 1'!AF1684),'Форма 1'!$H1684*VLOOKUP('Форма 1'!$F1684,'Придельники с 2022'!$B$4:$X$28,'Форма 1'!AF$8),"")</f>
        <v/>
      </c>
      <c r="P1684" s="87"/>
      <c r="Q1684" s="103" t="str">
        <f>IF(ISNUMBER('Форма 1'!AH1684),'Форма 1'!$H1684*VLOOKUP('Форма 1'!$F1684,'Придельники с 2022'!$B$4:$X$28,'Форма 1'!AH$8),"")</f>
        <v/>
      </c>
      <c r="R1684" s="103" t="str">
        <f>IF(ISNUMBER('Форма 1'!AI1684),'Форма 1'!$H1684*VLOOKUP('Форма 1'!$F1684,'Придельники с 2022'!$B$4:$X$28,'Форма 1'!AI$8),"")</f>
        <v/>
      </c>
      <c r="S1684" s="103" t="str">
        <f>IF(ISNUMBER('Форма 1'!AJ1684),'Форма 1'!$H1684*VLOOKUP('Форма 1'!$F1684,'Придельники с 2022'!$B$4:$X$28,'Форма 1'!AJ$8),"")</f>
        <v/>
      </c>
      <c r="T1684" s="87"/>
    </row>
    <row r="1685" spans="1:20">
      <c r="A1685" s="188">
        <f t="shared" si="139"/>
        <v>621</v>
      </c>
      <c r="B1685" s="189" t="s">
        <v>1729</v>
      </c>
      <c r="C1685" s="99">
        <f t="shared" si="136"/>
        <v>122439323.19999999</v>
      </c>
      <c r="D1685" s="103" t="str">
        <f>IF(ISNUMBER('Форма 1'!U1685),'Форма 1'!$H1685*VLOOKUP('Форма 1'!$F1685,'Придельники с 2022'!$B$4:$X$28,'Форма 1'!U$8),"")</f>
        <v/>
      </c>
      <c r="E1685" s="103" t="str">
        <f>IF(ISNUMBER('Форма 1'!V1685),'Форма 1'!$H1685*VLOOKUP('Форма 1'!$F1685,'Придельники с 2022'!$B$4:$X$28,'Форма 1'!V$8),"")</f>
        <v/>
      </c>
      <c r="F1685" s="103" t="str">
        <f>IF(ISNUMBER('Форма 1'!W1685),'Форма 1'!$H1685*VLOOKUP('Форма 1'!$F1685,'Придельники с 2022'!$B$4:$X$28,'Форма 1'!W$8),"")</f>
        <v/>
      </c>
      <c r="G1685" s="103" t="str">
        <f>IF(ISNUMBER('Форма 1'!X1685),'Форма 1'!$H1685*VLOOKUP('Форма 1'!$F1685,'Придельники с 2022'!$B$4:$X$28,'Форма 1'!X$8),"")</f>
        <v/>
      </c>
      <c r="H1685" s="103" t="str">
        <f>IF(ISNUMBER('Форма 1'!Y1685),'Форма 1'!$H1685*VLOOKUP('Форма 1'!$F1685,'Придельники с 2022'!$B$4:$X$28,'Форма 1'!Y$8),"")</f>
        <v/>
      </c>
      <c r="I1685" s="103" t="str">
        <f>IF(ISNUMBER('Форма 1'!Z1685),'Форма 1'!$H1685*VLOOKUP('Форма 1'!$F1685,'Придельники с 2022'!$B$4:$X$28,'Форма 1'!Z$8),"")</f>
        <v/>
      </c>
      <c r="J1685" s="103" t="str">
        <f>IF(ISNUMBER('Форма 1'!AA1685),'Форма 1'!$H1685*VLOOKUP('Форма 1'!$F1685,'Придельники с 2022'!$B$4:$X$28,'Форма 1'!AA$8),"")</f>
        <v/>
      </c>
      <c r="K1685" s="90"/>
      <c r="L1685" s="87"/>
      <c r="M1685" s="103" t="str">
        <f>IF(ISNUMBER('Форма 1'!AD1685),'Форма 1'!$H1685*VLOOKUP('Форма 1'!$F1685,'Придельники с 2022'!$B$4:$X$28,'Форма 1'!AD$8),"")</f>
        <v/>
      </c>
      <c r="N1685" s="103">
        <f>IF(ISBLANK('Форма 1'!$AE1685),"",IF('Форма 1'!$AE1685=1,'Форма 1'!$H1685*VLOOKUP('Форма 1'!$F1685,'Придельники с 2022'!$B$4:$X$28,'Форма 1'!$AE$8,0),IF('Форма 1'!$AE1685=2,'Форма 1'!$H1685*VLOOKUP('Форма 1'!$F1685,'Придельники с 2022'!$B$4:$X$28,13,0),IF('Форма 1'!$AE1685=3,'Форма 1'!$H1685*VLOOKUP('Форма 1'!$F1685,'Придельники с 2022'!$B$4:$X$28,12,0)))))</f>
        <v>122439323.19999999</v>
      </c>
      <c r="O1685" s="103" t="str">
        <f>IF(ISNUMBER('Форма 1'!AF1685),'Форма 1'!$H1685*VLOOKUP('Форма 1'!$F1685,'Придельники с 2022'!$B$4:$X$28,'Форма 1'!AF$8),"")</f>
        <v/>
      </c>
      <c r="P1685" s="87"/>
      <c r="Q1685" s="103" t="str">
        <f>IF(ISNUMBER('Форма 1'!AH1685),'Форма 1'!$H1685*VLOOKUP('Форма 1'!$F1685,'Придельники с 2022'!$B$4:$X$28,'Форма 1'!AH$8),"")</f>
        <v/>
      </c>
      <c r="R1685" s="103" t="str">
        <f>IF(ISNUMBER('Форма 1'!AI1685),'Форма 1'!$H1685*VLOOKUP('Форма 1'!$F1685,'Придельники с 2022'!$B$4:$X$28,'Форма 1'!AI$8),"")</f>
        <v/>
      </c>
      <c r="S1685" s="103" t="str">
        <f>IF(ISNUMBER('Форма 1'!AJ1685),'Форма 1'!$H1685*VLOOKUP('Форма 1'!$F1685,'Придельники с 2022'!$B$4:$X$28,'Форма 1'!AJ$8),"")</f>
        <v/>
      </c>
      <c r="T1685" s="87"/>
    </row>
    <row r="1686" spans="1:20">
      <c r="A1686" s="188">
        <f t="shared" si="139"/>
        <v>622</v>
      </c>
      <c r="B1686" s="189" t="s">
        <v>1730</v>
      </c>
      <c r="C1686" s="99">
        <f t="shared" si="136"/>
        <v>23372818.447999999</v>
      </c>
      <c r="D1686" s="103" t="str">
        <f>IF(ISNUMBER('Форма 1'!U1686),'Форма 1'!$H1686*VLOOKUP('Форма 1'!$F1686,'Придельники с 2022'!$B$4:$X$28,'Форма 1'!U$8),"")</f>
        <v/>
      </c>
      <c r="E1686" s="103" t="str">
        <f>IF(ISNUMBER('Форма 1'!V1686),'Форма 1'!$H1686*VLOOKUP('Форма 1'!$F1686,'Придельники с 2022'!$B$4:$X$28,'Форма 1'!V$8),"")</f>
        <v/>
      </c>
      <c r="F1686" s="103" t="str">
        <f>IF(ISNUMBER('Форма 1'!W1686),'Форма 1'!$H1686*VLOOKUP('Форма 1'!$F1686,'Придельники с 2022'!$B$4:$X$28,'Форма 1'!W$8),"")</f>
        <v/>
      </c>
      <c r="G1686" s="103" t="str">
        <f>IF(ISNUMBER('Форма 1'!X1686),'Форма 1'!$H1686*VLOOKUP('Форма 1'!$F1686,'Придельники с 2022'!$B$4:$X$28,'Форма 1'!X$8),"")</f>
        <v/>
      </c>
      <c r="H1686" s="103" t="str">
        <f>IF(ISNUMBER('Форма 1'!Y1686),'Форма 1'!$H1686*VLOOKUP('Форма 1'!$F1686,'Придельники с 2022'!$B$4:$X$28,'Форма 1'!Y$8),"")</f>
        <v/>
      </c>
      <c r="I1686" s="103" t="str">
        <f>IF(ISNUMBER('Форма 1'!Z1686),'Форма 1'!$H1686*VLOOKUP('Форма 1'!$F1686,'Придельники с 2022'!$B$4:$X$28,'Форма 1'!Z$8),"")</f>
        <v/>
      </c>
      <c r="J1686" s="103" t="str">
        <f>IF(ISNUMBER('Форма 1'!AA1686),'Форма 1'!$H1686*VLOOKUP('Форма 1'!$F1686,'Придельники с 2022'!$B$4:$X$28,'Форма 1'!AA$8),"")</f>
        <v/>
      </c>
      <c r="K1686" s="90"/>
      <c r="L1686" s="87"/>
      <c r="M1686" s="103">
        <f>IF(ISNUMBER('Форма 1'!AD1686),'Форма 1'!$H1686*VLOOKUP('Форма 1'!$F1686,'Придельники с 2022'!$B$4:$X$28,'Форма 1'!AD$8),"")</f>
        <v>23372818.447999999</v>
      </c>
      <c r="N1686" s="103" t="str">
        <f>IF(ISBLANK('Форма 1'!$AE1686),"",IF('Форма 1'!$AE1686=1,'Форма 1'!$H1686*VLOOKUP('Форма 1'!$F1686,'Придельники с 2022'!$B$4:$X$28,'Форма 1'!$AE$8,0),IF('Форма 1'!$AE1686=2,'Форма 1'!$H1686*VLOOKUP('Форма 1'!$F1686,'Придельники с 2022'!$B$4:$X$28,13,0),IF('Форма 1'!$AE1686=3,'Форма 1'!$H1686*VLOOKUP('Форма 1'!$F1686,'Придельники с 2022'!$B$4:$X$28,12,0)))))</f>
        <v/>
      </c>
      <c r="O1686" s="103" t="str">
        <f>IF(ISNUMBER('Форма 1'!AF1686),'Форма 1'!$H1686*VLOOKUP('Форма 1'!$F1686,'Придельники с 2022'!$B$4:$X$28,'Форма 1'!AF$8),"")</f>
        <v/>
      </c>
      <c r="P1686" s="87"/>
      <c r="Q1686" s="103" t="str">
        <f>IF(ISNUMBER('Форма 1'!AH1686),'Форма 1'!$H1686*VLOOKUP('Форма 1'!$F1686,'Придельники с 2022'!$B$4:$X$28,'Форма 1'!AH$8),"")</f>
        <v/>
      </c>
      <c r="R1686" s="103" t="str">
        <f>IF(ISNUMBER('Форма 1'!AI1686),'Форма 1'!$H1686*VLOOKUP('Форма 1'!$F1686,'Придельники с 2022'!$B$4:$X$28,'Форма 1'!AI$8),"")</f>
        <v/>
      </c>
      <c r="S1686" s="103" t="str">
        <f>IF(ISNUMBER('Форма 1'!AJ1686),'Форма 1'!$H1686*VLOOKUP('Форма 1'!$F1686,'Придельники с 2022'!$B$4:$X$28,'Форма 1'!AJ$8),"")</f>
        <v/>
      </c>
      <c r="T1686" s="87"/>
    </row>
    <row r="1687" spans="1:20">
      <c r="A1687" s="188">
        <f t="shared" si="139"/>
        <v>623</v>
      </c>
      <c r="B1687" s="189" t="s">
        <v>1731</v>
      </c>
      <c r="C1687" s="99">
        <f t="shared" si="136"/>
        <v>19067002.976000004</v>
      </c>
      <c r="D1687" s="103" t="str">
        <f>IF(ISNUMBER('Форма 1'!U1687),'Форма 1'!$H1687*VLOOKUP('Форма 1'!$F1687,'Придельники с 2022'!$B$4:$X$28,'Форма 1'!U$8),"")</f>
        <v/>
      </c>
      <c r="E1687" s="103" t="str">
        <f>IF(ISNUMBER('Форма 1'!V1687),'Форма 1'!$H1687*VLOOKUP('Форма 1'!$F1687,'Придельники с 2022'!$B$4:$X$28,'Форма 1'!V$8),"")</f>
        <v/>
      </c>
      <c r="F1687" s="103" t="str">
        <f>IF(ISNUMBER('Форма 1'!W1687),'Форма 1'!$H1687*VLOOKUP('Форма 1'!$F1687,'Придельники с 2022'!$B$4:$X$28,'Форма 1'!W$8),"")</f>
        <v/>
      </c>
      <c r="G1687" s="103" t="str">
        <f>IF(ISNUMBER('Форма 1'!X1687),'Форма 1'!$H1687*VLOOKUP('Форма 1'!$F1687,'Придельники с 2022'!$B$4:$X$28,'Форма 1'!X$8),"")</f>
        <v/>
      </c>
      <c r="H1687" s="103" t="str">
        <f>IF(ISNUMBER('Форма 1'!Y1687),'Форма 1'!$H1687*VLOOKUP('Форма 1'!$F1687,'Придельники с 2022'!$B$4:$X$28,'Форма 1'!Y$8),"")</f>
        <v/>
      </c>
      <c r="I1687" s="103" t="str">
        <f>IF(ISNUMBER('Форма 1'!Z1687),'Форма 1'!$H1687*VLOOKUP('Форма 1'!$F1687,'Придельники с 2022'!$B$4:$X$28,'Форма 1'!Z$8),"")</f>
        <v/>
      </c>
      <c r="J1687" s="103" t="str">
        <f>IF(ISNUMBER('Форма 1'!AA1687),'Форма 1'!$H1687*VLOOKUP('Форма 1'!$F1687,'Придельники с 2022'!$B$4:$X$28,'Форма 1'!AA$8),"")</f>
        <v/>
      </c>
      <c r="K1687" s="90"/>
      <c r="L1687" s="87"/>
      <c r="M1687" s="103">
        <f>IF(ISNUMBER('Форма 1'!AD1687),'Форма 1'!$H1687*VLOOKUP('Форма 1'!$F1687,'Придельники с 2022'!$B$4:$X$28,'Форма 1'!AD$8),"")</f>
        <v>19067002.976000004</v>
      </c>
      <c r="N1687" s="103" t="str">
        <f>IF(ISBLANK('Форма 1'!$AE1687),"",IF('Форма 1'!$AE1687=1,'Форма 1'!$H1687*VLOOKUP('Форма 1'!$F1687,'Придельники с 2022'!$B$4:$X$28,'Форма 1'!$AE$8,0),IF('Форма 1'!$AE1687=2,'Форма 1'!$H1687*VLOOKUP('Форма 1'!$F1687,'Придельники с 2022'!$B$4:$X$28,13,0),IF('Форма 1'!$AE1687=3,'Форма 1'!$H1687*VLOOKUP('Форма 1'!$F1687,'Придельники с 2022'!$B$4:$X$28,12,0)))))</f>
        <v/>
      </c>
      <c r="O1687" s="103" t="str">
        <f>IF(ISNUMBER('Форма 1'!AF1687),'Форма 1'!$H1687*VLOOKUP('Форма 1'!$F1687,'Придельники с 2022'!$B$4:$X$28,'Форма 1'!AF$8),"")</f>
        <v/>
      </c>
      <c r="P1687" s="87"/>
      <c r="Q1687" s="103" t="str">
        <f>IF(ISNUMBER('Форма 1'!AH1687),'Форма 1'!$H1687*VLOOKUP('Форма 1'!$F1687,'Придельники с 2022'!$B$4:$X$28,'Форма 1'!AH$8),"")</f>
        <v/>
      </c>
      <c r="R1687" s="103" t="str">
        <f>IF(ISNUMBER('Форма 1'!AI1687),'Форма 1'!$H1687*VLOOKUP('Форма 1'!$F1687,'Придельники с 2022'!$B$4:$X$28,'Форма 1'!AI$8),"")</f>
        <v/>
      </c>
      <c r="S1687" s="103" t="str">
        <f>IF(ISNUMBER('Форма 1'!AJ1687),'Форма 1'!$H1687*VLOOKUP('Форма 1'!$F1687,'Придельники с 2022'!$B$4:$X$28,'Форма 1'!AJ$8),"")</f>
        <v/>
      </c>
      <c r="T1687" s="87"/>
    </row>
    <row r="1688" spans="1:20">
      <c r="A1688" s="188">
        <f t="shared" si="139"/>
        <v>624</v>
      </c>
      <c r="B1688" s="189" t="s">
        <v>1732</v>
      </c>
      <c r="C1688" s="99">
        <f t="shared" si="136"/>
        <v>2778508.92</v>
      </c>
      <c r="D1688" s="103" t="str">
        <f>IF(ISNUMBER('Форма 1'!U1688),'Форма 1'!$H1688*VLOOKUP('Форма 1'!$F1688,'Придельники с 2022'!$B$4:$X$28,'Форма 1'!U$8),"")</f>
        <v/>
      </c>
      <c r="E1688" s="103" t="str">
        <f>IF(ISNUMBER('Форма 1'!V1688),'Форма 1'!$H1688*VLOOKUP('Форма 1'!$F1688,'Придельники с 2022'!$B$4:$X$28,'Форма 1'!V$8),"")</f>
        <v/>
      </c>
      <c r="F1688" s="103" t="str">
        <f>IF(ISNUMBER('Форма 1'!W1688),'Форма 1'!$H1688*VLOOKUP('Форма 1'!$F1688,'Придельники с 2022'!$B$4:$X$28,'Форма 1'!W$8),"")</f>
        <v/>
      </c>
      <c r="G1688" s="103" t="str">
        <f>IF(ISNUMBER('Форма 1'!X1688),'Форма 1'!$H1688*VLOOKUP('Форма 1'!$F1688,'Придельники с 2022'!$B$4:$X$28,'Форма 1'!X$8),"")</f>
        <v/>
      </c>
      <c r="H1688" s="103" t="str">
        <f>IF(ISNUMBER('Форма 1'!Y1688),'Форма 1'!$H1688*VLOOKUP('Форма 1'!$F1688,'Придельники с 2022'!$B$4:$X$28,'Форма 1'!Y$8),"")</f>
        <v/>
      </c>
      <c r="I1688" s="103" t="str">
        <f>IF(ISNUMBER('Форма 1'!Z1688),'Форма 1'!$H1688*VLOOKUP('Форма 1'!$F1688,'Придельники с 2022'!$B$4:$X$28,'Форма 1'!Z$8),"")</f>
        <v/>
      </c>
      <c r="J1688" s="103" t="str">
        <f>IF(ISNUMBER('Форма 1'!AA1688),'Форма 1'!$H1688*VLOOKUP('Форма 1'!$F1688,'Придельники с 2022'!$B$4:$X$28,'Форма 1'!AA$8),"")</f>
        <v/>
      </c>
      <c r="K1688" s="90">
        <v>1</v>
      </c>
      <c r="L1688" s="87">
        <f>2778508.92*K1688</f>
        <v>2778508.92</v>
      </c>
      <c r="M1688" s="103" t="str">
        <f>IF(ISNUMBER('Форма 1'!AD1688),'Форма 1'!$H1688*VLOOKUP('Форма 1'!$F1688,'Придельники с 2022'!$B$4:$X$28,'Форма 1'!AD$8),"")</f>
        <v/>
      </c>
      <c r="N1688" s="103" t="str">
        <f>IF(ISBLANK('Форма 1'!$AE1688),"",IF('Форма 1'!$AE1688=1,'Форма 1'!$H1688*VLOOKUP('Форма 1'!$F1688,'Придельники с 2022'!$B$4:$X$28,'Форма 1'!$AE$8,0),IF('Форма 1'!$AE1688=2,'Форма 1'!$H1688*VLOOKUP('Форма 1'!$F1688,'Придельники с 2022'!$B$4:$X$28,13,0),IF('Форма 1'!$AE1688=3,'Форма 1'!$H1688*VLOOKUP('Форма 1'!$F1688,'Придельники с 2022'!$B$4:$X$28,12,0)))))</f>
        <v/>
      </c>
      <c r="O1688" s="103" t="str">
        <f>IF(ISNUMBER('Форма 1'!AF1688),'Форма 1'!$H1688*VLOOKUP('Форма 1'!$F1688,'Придельники с 2022'!$B$4:$X$28,'Форма 1'!AF$8),"")</f>
        <v/>
      </c>
      <c r="P1688" s="87"/>
      <c r="Q1688" s="103" t="str">
        <f>IF(ISNUMBER('Форма 1'!AH1688),'Форма 1'!$H1688*VLOOKUP('Форма 1'!$F1688,'Придельники с 2022'!$B$4:$X$28,'Форма 1'!AH$8),"")</f>
        <v/>
      </c>
      <c r="R1688" s="103" t="str">
        <f>IF(ISNUMBER('Форма 1'!AI1688),'Форма 1'!$H1688*VLOOKUP('Форма 1'!$F1688,'Придельники с 2022'!$B$4:$X$28,'Форма 1'!AI$8),"")</f>
        <v/>
      </c>
      <c r="S1688" s="103" t="str">
        <f>IF(ISNUMBER('Форма 1'!AJ1688),'Форма 1'!$H1688*VLOOKUP('Форма 1'!$F1688,'Придельники с 2022'!$B$4:$X$28,'Форма 1'!AJ$8),"")</f>
        <v/>
      </c>
      <c r="T1688" s="87"/>
    </row>
    <row r="1689" spans="1:20">
      <c r="A1689" s="188">
        <f t="shared" si="139"/>
        <v>625</v>
      </c>
      <c r="B1689" s="189" t="s">
        <v>1733</v>
      </c>
      <c r="C1689" s="99">
        <f t="shared" si="136"/>
        <v>13960912.000000002</v>
      </c>
      <c r="D1689" s="103" t="str">
        <f>IF(ISNUMBER('Форма 1'!U1689),'Форма 1'!$H1689*VLOOKUP('Форма 1'!$F1689,'Придельники с 2022'!$B$4:$X$28,'Форма 1'!U$8),"")</f>
        <v/>
      </c>
      <c r="E1689" s="103" t="str">
        <f>IF(ISNUMBER('Форма 1'!V1689),'Форма 1'!$H1689*VLOOKUP('Форма 1'!$F1689,'Придельники с 2022'!$B$4:$X$28,'Форма 1'!V$8),"")</f>
        <v/>
      </c>
      <c r="F1689" s="103" t="str">
        <f>IF(ISNUMBER('Форма 1'!W1689),'Форма 1'!$H1689*VLOOKUP('Форма 1'!$F1689,'Придельники с 2022'!$B$4:$X$28,'Форма 1'!W$8),"")</f>
        <v/>
      </c>
      <c r="G1689" s="103" t="str">
        <f>IF(ISNUMBER('Форма 1'!X1689),'Форма 1'!$H1689*VLOOKUP('Форма 1'!$F1689,'Придельники с 2022'!$B$4:$X$28,'Форма 1'!X$8),"")</f>
        <v/>
      </c>
      <c r="H1689" s="103" t="str">
        <f>IF(ISNUMBER('Форма 1'!Y1689),'Форма 1'!$H1689*VLOOKUP('Форма 1'!$F1689,'Придельники с 2022'!$B$4:$X$28,'Форма 1'!Y$8),"")</f>
        <v/>
      </c>
      <c r="I1689" s="103" t="str">
        <f>IF(ISNUMBER('Форма 1'!Z1689),'Форма 1'!$H1689*VLOOKUP('Форма 1'!$F1689,'Придельники с 2022'!$B$4:$X$28,'Форма 1'!Z$8),"")</f>
        <v/>
      </c>
      <c r="J1689" s="103" t="str">
        <f>IF(ISNUMBER('Форма 1'!AA1689),'Форма 1'!$H1689*VLOOKUP('Форма 1'!$F1689,'Придельники с 2022'!$B$4:$X$28,'Форма 1'!AA$8),"")</f>
        <v/>
      </c>
      <c r="K1689" s="90"/>
      <c r="L1689" s="87"/>
      <c r="M1689" s="103">
        <f>IF(ISNUMBER('Форма 1'!AD1689),'Форма 1'!$H1689*VLOOKUP('Форма 1'!$F1689,'Придельники с 2022'!$B$4:$X$28,'Форма 1'!AD$8),"")</f>
        <v>13960912.000000002</v>
      </c>
      <c r="N1689" s="103" t="str">
        <f>IF(ISBLANK('Форма 1'!$AE1689),"",IF('Форма 1'!$AE1689=1,'Форма 1'!$H1689*VLOOKUP('Форма 1'!$F1689,'Придельники с 2022'!$B$4:$X$28,'Форма 1'!$AE$8,0),IF('Форма 1'!$AE1689=2,'Форма 1'!$H1689*VLOOKUP('Форма 1'!$F1689,'Придельники с 2022'!$B$4:$X$28,13,0),IF('Форма 1'!$AE1689=3,'Форма 1'!$H1689*VLOOKUP('Форма 1'!$F1689,'Придельники с 2022'!$B$4:$X$28,12,0)))))</f>
        <v/>
      </c>
      <c r="O1689" s="103" t="str">
        <f>IF(ISNUMBER('Форма 1'!AF1689),'Форма 1'!$H1689*VLOOKUP('Форма 1'!$F1689,'Придельники с 2022'!$B$4:$X$28,'Форма 1'!AF$8),"")</f>
        <v/>
      </c>
      <c r="P1689" s="87"/>
      <c r="Q1689" s="103" t="str">
        <f>IF(ISNUMBER('Форма 1'!AH1689),'Форма 1'!$H1689*VLOOKUP('Форма 1'!$F1689,'Придельники с 2022'!$B$4:$X$28,'Форма 1'!AH$8),"")</f>
        <v/>
      </c>
      <c r="R1689" s="103" t="str">
        <f>IF(ISNUMBER('Форма 1'!AI1689),'Форма 1'!$H1689*VLOOKUP('Форма 1'!$F1689,'Придельники с 2022'!$B$4:$X$28,'Форма 1'!AI$8),"")</f>
        <v/>
      </c>
      <c r="S1689" s="103" t="str">
        <f>IF(ISNUMBER('Форма 1'!AJ1689),'Форма 1'!$H1689*VLOOKUP('Форма 1'!$F1689,'Придельники с 2022'!$B$4:$X$28,'Форма 1'!AJ$8),"")</f>
        <v/>
      </c>
      <c r="T1689" s="87"/>
    </row>
    <row r="1690" spans="1:20">
      <c r="A1690" s="188">
        <f t="shared" si="139"/>
        <v>626</v>
      </c>
      <c r="B1690" s="189" t="s">
        <v>1734</v>
      </c>
      <c r="C1690" s="99">
        <f t="shared" si="136"/>
        <v>5550477.2309999997</v>
      </c>
      <c r="D1690" s="103" t="str">
        <f>IF(ISNUMBER('Форма 1'!U1690),'Форма 1'!$H1690*VLOOKUP('Форма 1'!$F1690,'Придельники с 2022'!$B$4:$X$28,'Форма 1'!U$8),"")</f>
        <v/>
      </c>
      <c r="E1690" s="103" t="str">
        <f>IF(ISNUMBER('Форма 1'!V1690),'Форма 1'!$H1690*VLOOKUP('Форма 1'!$F1690,'Придельники с 2022'!$B$4:$X$28,'Форма 1'!V$8),"")</f>
        <v/>
      </c>
      <c r="F1690" s="103" t="str">
        <f>IF(ISNUMBER('Форма 1'!W1690),'Форма 1'!$H1690*VLOOKUP('Форма 1'!$F1690,'Придельники с 2022'!$B$4:$X$28,'Форма 1'!W$8),"")</f>
        <v/>
      </c>
      <c r="G1690" s="103" t="str">
        <f>IF(ISNUMBER('Форма 1'!X1690),'Форма 1'!$H1690*VLOOKUP('Форма 1'!$F1690,'Придельники с 2022'!$B$4:$X$28,'Форма 1'!X$8),"")</f>
        <v/>
      </c>
      <c r="H1690" s="103" t="str">
        <f>IF(ISNUMBER('Форма 1'!Y1690),'Форма 1'!$H1690*VLOOKUP('Форма 1'!$F1690,'Придельники с 2022'!$B$4:$X$28,'Форма 1'!Y$8),"")</f>
        <v/>
      </c>
      <c r="I1690" s="103" t="str">
        <f>IF(ISNUMBER('Форма 1'!Z1690),'Форма 1'!$H1690*VLOOKUP('Форма 1'!$F1690,'Придельники с 2022'!$B$4:$X$28,'Форма 1'!Z$8),"")</f>
        <v/>
      </c>
      <c r="J1690" s="103" t="str">
        <f>IF(ISNUMBER('Форма 1'!AA1690),'Форма 1'!$H1690*VLOOKUP('Форма 1'!$F1690,'Придельники с 2022'!$B$4:$X$28,'Форма 1'!AA$8),"")</f>
        <v/>
      </c>
      <c r="K1690" s="90"/>
      <c r="L1690" s="87"/>
      <c r="M1690" s="103">
        <f>IF(ISNUMBER('Форма 1'!AD1690),'Форма 1'!$H1690*VLOOKUP('Форма 1'!$F1690,'Придельники с 2022'!$B$4:$X$28,'Форма 1'!AD$8),"")</f>
        <v>5550477.2309999997</v>
      </c>
      <c r="N1690" s="103" t="str">
        <f>IF(ISBLANK('Форма 1'!$AE1690),"",IF('Форма 1'!$AE1690=1,'Форма 1'!$H1690*VLOOKUP('Форма 1'!$F1690,'Придельники с 2022'!$B$4:$X$28,'Форма 1'!$AE$8,0),IF('Форма 1'!$AE1690=2,'Форма 1'!$H1690*VLOOKUP('Форма 1'!$F1690,'Придельники с 2022'!$B$4:$X$28,13,0),IF('Форма 1'!$AE1690=3,'Форма 1'!$H1690*VLOOKUP('Форма 1'!$F1690,'Придельники с 2022'!$B$4:$X$28,12,0)))))</f>
        <v/>
      </c>
      <c r="O1690" s="103" t="str">
        <f>IF(ISNUMBER('Форма 1'!AF1690),'Форма 1'!$H1690*VLOOKUP('Форма 1'!$F1690,'Придельники с 2022'!$B$4:$X$28,'Форма 1'!AF$8),"")</f>
        <v/>
      </c>
      <c r="P1690" s="87"/>
      <c r="Q1690" s="103" t="str">
        <f>IF(ISNUMBER('Форма 1'!AH1690),'Форма 1'!$H1690*VLOOKUP('Форма 1'!$F1690,'Придельники с 2022'!$B$4:$X$28,'Форма 1'!AH$8),"")</f>
        <v/>
      </c>
      <c r="R1690" s="103" t="str">
        <f>IF(ISNUMBER('Форма 1'!AI1690),'Форма 1'!$H1690*VLOOKUP('Форма 1'!$F1690,'Придельники с 2022'!$B$4:$X$28,'Форма 1'!AI$8),"")</f>
        <v/>
      </c>
      <c r="S1690" s="103" t="str">
        <f>IF(ISNUMBER('Форма 1'!AJ1690),'Форма 1'!$H1690*VLOOKUP('Форма 1'!$F1690,'Придельники с 2022'!$B$4:$X$28,'Форма 1'!AJ$8),"")</f>
        <v/>
      </c>
      <c r="T1690" s="87"/>
    </row>
    <row r="1691" spans="1:20">
      <c r="A1691" s="188">
        <f t="shared" si="139"/>
        <v>627</v>
      </c>
      <c r="B1691" s="189" t="s">
        <v>1735</v>
      </c>
      <c r="C1691" s="99">
        <f t="shared" si="136"/>
        <v>14471160.816000002</v>
      </c>
      <c r="D1691" s="103" t="str">
        <f>IF(ISNUMBER('Форма 1'!U1691),'Форма 1'!$H1691*VLOOKUP('Форма 1'!$F1691,'Придельники с 2022'!$B$4:$X$28,'Форма 1'!U$8),"")</f>
        <v/>
      </c>
      <c r="E1691" s="103" t="str">
        <f>IF(ISNUMBER('Форма 1'!V1691),'Форма 1'!$H1691*VLOOKUP('Форма 1'!$F1691,'Придельники с 2022'!$B$4:$X$28,'Форма 1'!V$8),"")</f>
        <v/>
      </c>
      <c r="F1691" s="103" t="str">
        <f>IF(ISNUMBER('Форма 1'!W1691),'Форма 1'!$H1691*VLOOKUP('Форма 1'!$F1691,'Придельники с 2022'!$B$4:$X$28,'Форма 1'!W$8),"")</f>
        <v/>
      </c>
      <c r="G1691" s="103" t="str">
        <f>IF(ISNUMBER('Форма 1'!X1691),'Форма 1'!$H1691*VLOOKUP('Форма 1'!$F1691,'Придельники с 2022'!$B$4:$X$28,'Форма 1'!X$8),"")</f>
        <v/>
      </c>
      <c r="H1691" s="103" t="str">
        <f>IF(ISNUMBER('Форма 1'!Y1691),'Форма 1'!$H1691*VLOOKUP('Форма 1'!$F1691,'Придельники с 2022'!$B$4:$X$28,'Форма 1'!Y$8),"")</f>
        <v/>
      </c>
      <c r="I1691" s="103" t="str">
        <f>IF(ISNUMBER('Форма 1'!Z1691),'Форма 1'!$H1691*VLOOKUP('Форма 1'!$F1691,'Придельники с 2022'!$B$4:$X$28,'Форма 1'!Z$8),"")</f>
        <v/>
      </c>
      <c r="J1691" s="103" t="str">
        <f>IF(ISNUMBER('Форма 1'!AA1691),'Форма 1'!$H1691*VLOOKUP('Форма 1'!$F1691,'Придельники с 2022'!$B$4:$X$28,'Форма 1'!AA$8),"")</f>
        <v/>
      </c>
      <c r="K1691" s="90"/>
      <c r="L1691" s="87"/>
      <c r="M1691" s="103">
        <f>IF(ISNUMBER('Форма 1'!AD1691),'Форма 1'!$H1691*VLOOKUP('Форма 1'!$F1691,'Придельники с 2022'!$B$4:$X$28,'Форма 1'!AD$8),"")</f>
        <v>14471160.816000002</v>
      </c>
      <c r="N1691" s="103" t="str">
        <f>IF(ISBLANK('Форма 1'!$AE1691),"",IF('Форма 1'!$AE1691=1,'Форма 1'!$H1691*VLOOKUP('Форма 1'!$F1691,'Придельники с 2022'!$B$4:$X$28,'Форма 1'!$AE$8,0),IF('Форма 1'!$AE1691=2,'Форма 1'!$H1691*VLOOKUP('Форма 1'!$F1691,'Придельники с 2022'!$B$4:$X$28,13,0),IF('Форма 1'!$AE1691=3,'Форма 1'!$H1691*VLOOKUP('Форма 1'!$F1691,'Придельники с 2022'!$B$4:$X$28,12,0)))))</f>
        <v/>
      </c>
      <c r="O1691" s="103" t="str">
        <f>IF(ISNUMBER('Форма 1'!AF1691),'Форма 1'!$H1691*VLOOKUP('Форма 1'!$F1691,'Придельники с 2022'!$B$4:$X$28,'Форма 1'!AF$8),"")</f>
        <v/>
      </c>
      <c r="P1691" s="87"/>
      <c r="Q1691" s="103" t="str">
        <f>IF(ISNUMBER('Форма 1'!AH1691),'Форма 1'!$H1691*VLOOKUP('Форма 1'!$F1691,'Придельники с 2022'!$B$4:$X$28,'Форма 1'!AH$8),"")</f>
        <v/>
      </c>
      <c r="R1691" s="103" t="str">
        <f>IF(ISNUMBER('Форма 1'!AI1691),'Форма 1'!$H1691*VLOOKUP('Форма 1'!$F1691,'Придельники с 2022'!$B$4:$X$28,'Форма 1'!AI$8),"")</f>
        <v/>
      </c>
      <c r="S1691" s="103" t="str">
        <f>IF(ISNUMBER('Форма 1'!AJ1691),'Форма 1'!$H1691*VLOOKUP('Форма 1'!$F1691,'Придельники с 2022'!$B$4:$X$28,'Форма 1'!AJ$8),"")</f>
        <v/>
      </c>
      <c r="T1691" s="87"/>
    </row>
    <row r="1692" spans="1:20">
      <c r="A1692" s="188">
        <f t="shared" si="139"/>
        <v>628</v>
      </c>
      <c r="B1692" s="189" t="s">
        <v>730</v>
      </c>
      <c r="C1692" s="99">
        <f t="shared" si="136"/>
        <v>12217599.408000002</v>
      </c>
      <c r="D1692" s="103" t="str">
        <f>IF(ISNUMBER('Форма 1'!U1692),'Форма 1'!$H1692*VLOOKUP('Форма 1'!$F1692,'Придельники с 2022'!$B$4:$X$28,'Форма 1'!U$8),"")</f>
        <v/>
      </c>
      <c r="E1692" s="103" t="str">
        <f>IF(ISNUMBER('Форма 1'!V1692),'Форма 1'!$H1692*VLOOKUP('Форма 1'!$F1692,'Придельники с 2022'!$B$4:$X$28,'Форма 1'!V$8),"")</f>
        <v/>
      </c>
      <c r="F1692" s="103" t="str">
        <f>IF(ISNUMBER('Форма 1'!W1692),'Форма 1'!$H1692*VLOOKUP('Форма 1'!$F1692,'Придельники с 2022'!$B$4:$X$28,'Форма 1'!W$8),"")</f>
        <v/>
      </c>
      <c r="G1692" s="103" t="str">
        <f>IF(ISNUMBER('Форма 1'!X1692),'Форма 1'!$H1692*VLOOKUP('Форма 1'!$F1692,'Придельники с 2022'!$B$4:$X$28,'Форма 1'!X$8),"")</f>
        <v/>
      </c>
      <c r="H1692" s="103" t="str">
        <f>IF(ISNUMBER('Форма 1'!Y1692),'Форма 1'!$H1692*VLOOKUP('Форма 1'!$F1692,'Придельники с 2022'!$B$4:$X$28,'Форма 1'!Y$8),"")</f>
        <v/>
      </c>
      <c r="I1692" s="103" t="str">
        <f>IF(ISNUMBER('Форма 1'!Z1692),'Форма 1'!$H1692*VLOOKUP('Форма 1'!$F1692,'Придельники с 2022'!$B$4:$X$28,'Форма 1'!Z$8),"")</f>
        <v/>
      </c>
      <c r="J1692" s="103" t="str">
        <f>IF(ISNUMBER('Форма 1'!AA1692),'Форма 1'!$H1692*VLOOKUP('Форма 1'!$F1692,'Придельники с 2022'!$B$4:$X$28,'Форма 1'!AA$8),"")</f>
        <v/>
      </c>
      <c r="K1692" s="90"/>
      <c r="L1692" s="87"/>
      <c r="M1692" s="103">
        <f>IF(ISNUMBER('Форма 1'!AD1692),'Форма 1'!$H1692*VLOOKUP('Форма 1'!$F1692,'Придельники с 2022'!$B$4:$X$28,'Форма 1'!AD$8),"")</f>
        <v>12217599.408000002</v>
      </c>
      <c r="N1692" s="103" t="str">
        <f>IF(ISBLANK('Форма 1'!$AE1692),"",IF('Форма 1'!$AE1692=1,'Форма 1'!$H1692*VLOOKUP('Форма 1'!$F1692,'Придельники с 2022'!$B$4:$X$28,'Форма 1'!$AE$8,0),IF('Форма 1'!$AE1692=2,'Форма 1'!$H1692*VLOOKUP('Форма 1'!$F1692,'Придельники с 2022'!$B$4:$X$28,13,0),IF('Форма 1'!$AE1692=3,'Форма 1'!$H1692*VLOOKUP('Форма 1'!$F1692,'Придельники с 2022'!$B$4:$X$28,12,0)))))</f>
        <v/>
      </c>
      <c r="O1692" s="103" t="str">
        <f>IF(ISNUMBER('Форма 1'!AF1692),'Форма 1'!$H1692*VLOOKUP('Форма 1'!$F1692,'Придельники с 2022'!$B$4:$X$28,'Форма 1'!AF$8),"")</f>
        <v/>
      </c>
      <c r="P1692" s="87"/>
      <c r="Q1692" s="103" t="str">
        <f>IF(ISNUMBER('Форма 1'!AH1692),'Форма 1'!$H1692*VLOOKUP('Форма 1'!$F1692,'Придельники с 2022'!$B$4:$X$28,'Форма 1'!AH$8),"")</f>
        <v/>
      </c>
      <c r="R1692" s="103" t="str">
        <f>IF(ISNUMBER('Форма 1'!AI1692),'Форма 1'!$H1692*VLOOKUP('Форма 1'!$F1692,'Придельники с 2022'!$B$4:$X$28,'Форма 1'!AI$8),"")</f>
        <v/>
      </c>
      <c r="S1692" s="103" t="str">
        <f>IF(ISNUMBER('Форма 1'!AJ1692),'Форма 1'!$H1692*VLOOKUP('Форма 1'!$F1692,'Придельники с 2022'!$B$4:$X$28,'Форма 1'!AJ$8),"")</f>
        <v/>
      </c>
      <c r="T1692" s="87"/>
    </row>
    <row r="1693" spans="1:20">
      <c r="A1693" s="188">
        <f t="shared" si="139"/>
        <v>629</v>
      </c>
      <c r="B1693" s="114" t="s">
        <v>5178</v>
      </c>
      <c r="C1693" s="99">
        <f>SUM(D1693:J1693,L1693:T1693)</f>
        <v>31502757.200000003</v>
      </c>
      <c r="D1693" s="103" t="str">
        <f>IF(ISNUMBER('Форма 1'!U1693),'Форма 1'!$H1693*VLOOKUP('Форма 1'!$F1693,'Придельники с 2022'!$B$4:$X$28,'Форма 1'!U$8),"")</f>
        <v/>
      </c>
      <c r="E1693" s="103" t="str">
        <f>IF(ISNUMBER('Форма 1'!V1693),'Форма 1'!$H1693*VLOOKUP('Форма 1'!$F1693,'Придельники с 2022'!$B$4:$X$28,'Форма 1'!V$8),"")</f>
        <v/>
      </c>
      <c r="F1693" s="103" t="str">
        <f>IF(ISNUMBER('Форма 1'!W1693),'Форма 1'!$H1693*VLOOKUP('Форма 1'!$F1693,'Придельники с 2022'!$B$4:$X$28,'Форма 1'!W$8),"")</f>
        <v/>
      </c>
      <c r="G1693" s="103" t="str">
        <f>IF(ISNUMBER('Форма 1'!X1693),'Форма 1'!$H1693*VLOOKUP('Форма 1'!$F1693,'Придельники с 2022'!$B$4:$X$28,'Форма 1'!X$8),"")</f>
        <v/>
      </c>
      <c r="H1693" s="103" t="str">
        <f>IF(ISNUMBER('Форма 1'!Y1693),'Форма 1'!$H1693*VLOOKUP('Форма 1'!$F1693,'Придельники с 2022'!$B$4:$X$28,'Форма 1'!Y$8),"")</f>
        <v/>
      </c>
      <c r="I1693" s="103" t="str">
        <f>IF(ISNUMBER('Форма 1'!Z1693),'Форма 1'!$H1693*VLOOKUP('Форма 1'!$F1693,'Придельники с 2022'!$B$4:$X$28,'Форма 1'!Z$8),"")</f>
        <v/>
      </c>
      <c r="J1693" s="103" t="str">
        <f>IF(ISNUMBER('Форма 1'!AA1693),'Форма 1'!$H1693*VLOOKUP('Форма 1'!$F1693,'Придельники с 2022'!$B$4:$X$28,'Форма 1'!AA$8),"")</f>
        <v/>
      </c>
      <c r="K1693" s="90"/>
      <c r="L1693" s="87"/>
      <c r="M1693" s="103" t="str">
        <f>IF(ISNUMBER('Форма 1'!AD1693),'Форма 1'!$H1693*VLOOKUP('Форма 1'!$F1693,'Придельники с 2022'!$B$4:$X$28,'Форма 1'!AD$8),"")</f>
        <v/>
      </c>
      <c r="N1693" s="103">
        <f>IF(ISBLANK('Форма 1'!$AE1693),"",IF('Форма 1'!$AE1693=1,'Форма 1'!$H1693*VLOOKUP('Форма 1'!$F1693,'Придельники с 2022'!$B$4:$X$28,'Форма 1'!$AE$8,0),IF('Форма 1'!$AE1693=2,'Форма 1'!$H1693*VLOOKUP('Форма 1'!$F1693,'Придельники с 2022'!$B$4:$X$28,13,0),IF('Форма 1'!$AE1693=3,'Форма 1'!$H1693*VLOOKUP('Форма 1'!$F1693,'Придельники с 2022'!$B$4:$X$28,12,0)))))</f>
        <v>31502757.200000003</v>
      </c>
      <c r="O1693" s="103" t="str">
        <f>IF(ISNUMBER('Форма 1'!AF1693),'Форма 1'!$H1693*VLOOKUP('Форма 1'!$F1693,'Придельники с 2022'!$B$4:$X$28,'Форма 1'!AF$8),"")</f>
        <v/>
      </c>
      <c r="P1693" s="87"/>
      <c r="Q1693" s="103" t="str">
        <f>IF(ISNUMBER('Форма 1'!AH1693),'Форма 1'!$H1693*VLOOKUP('Форма 1'!$F1693,'Придельники с 2022'!$B$4:$X$28,'Форма 1'!AH$8),"")</f>
        <v/>
      </c>
      <c r="R1693" s="103" t="str">
        <f>IF(ISNUMBER('Форма 1'!AI1693),'Форма 1'!$H1693*VLOOKUP('Форма 1'!$F1693,'Придельники с 2022'!$B$4:$X$28,'Форма 1'!AI$8),"")</f>
        <v/>
      </c>
      <c r="S1693" s="103" t="str">
        <f>IF(ISNUMBER('Форма 1'!AJ1693),'Форма 1'!$H1693*VLOOKUP('Форма 1'!$F1693,'Придельники с 2022'!$B$4:$X$28,'Форма 1'!AJ$8),"")</f>
        <v/>
      </c>
      <c r="T1693" s="87"/>
    </row>
    <row r="1694" spans="1:20">
      <c r="A1694" s="188">
        <f t="shared" si="139"/>
        <v>630</v>
      </c>
      <c r="B1694" s="189" t="s">
        <v>1736</v>
      </c>
      <c r="C1694" s="99">
        <f t="shared" si="136"/>
        <v>22786460.144000001</v>
      </c>
      <c r="D1694" s="103" t="str">
        <f>IF(ISNUMBER('Форма 1'!U1694),'Форма 1'!$H1694*VLOOKUP('Форма 1'!$F1694,'Придельники с 2022'!$B$4:$X$28,'Форма 1'!U$8),"")</f>
        <v/>
      </c>
      <c r="E1694" s="103" t="str">
        <f>IF(ISNUMBER('Форма 1'!V1694),'Форма 1'!$H1694*VLOOKUP('Форма 1'!$F1694,'Придельники с 2022'!$B$4:$X$28,'Форма 1'!V$8),"")</f>
        <v/>
      </c>
      <c r="F1694" s="103" t="str">
        <f>IF(ISNUMBER('Форма 1'!W1694),'Форма 1'!$H1694*VLOOKUP('Форма 1'!$F1694,'Придельники с 2022'!$B$4:$X$28,'Форма 1'!W$8),"")</f>
        <v/>
      </c>
      <c r="G1694" s="103" t="str">
        <f>IF(ISNUMBER('Форма 1'!X1694),'Форма 1'!$H1694*VLOOKUP('Форма 1'!$F1694,'Придельники с 2022'!$B$4:$X$28,'Форма 1'!X$8),"")</f>
        <v/>
      </c>
      <c r="H1694" s="103" t="str">
        <f>IF(ISNUMBER('Форма 1'!Y1694),'Форма 1'!$H1694*VLOOKUP('Форма 1'!$F1694,'Придельники с 2022'!$B$4:$X$28,'Форма 1'!Y$8),"")</f>
        <v/>
      </c>
      <c r="I1694" s="103" t="str">
        <f>IF(ISNUMBER('Форма 1'!Z1694),'Форма 1'!$H1694*VLOOKUP('Форма 1'!$F1694,'Придельники с 2022'!$B$4:$X$28,'Форма 1'!Z$8),"")</f>
        <v/>
      </c>
      <c r="J1694" s="103" t="str">
        <f>IF(ISNUMBER('Форма 1'!AA1694),'Форма 1'!$H1694*VLOOKUP('Форма 1'!$F1694,'Придельники с 2022'!$B$4:$X$28,'Форма 1'!AA$8),"")</f>
        <v/>
      </c>
      <c r="K1694" s="90"/>
      <c r="L1694" s="87"/>
      <c r="M1694" s="103">
        <f>IF(ISNUMBER('Форма 1'!AD1694),'Форма 1'!$H1694*VLOOKUP('Форма 1'!$F1694,'Придельники с 2022'!$B$4:$X$28,'Форма 1'!AD$8),"")</f>
        <v>22786460.144000001</v>
      </c>
      <c r="N1694" s="103" t="str">
        <f>IF(ISBLANK('Форма 1'!$AE1694),"",IF('Форма 1'!$AE1694=1,'Форма 1'!$H1694*VLOOKUP('Форма 1'!$F1694,'Придельники с 2022'!$B$4:$X$28,'Форма 1'!$AE$8,0),IF('Форма 1'!$AE1694=2,'Форма 1'!$H1694*VLOOKUP('Форма 1'!$F1694,'Придельники с 2022'!$B$4:$X$28,13,0),IF('Форма 1'!$AE1694=3,'Форма 1'!$H1694*VLOOKUP('Форма 1'!$F1694,'Придельники с 2022'!$B$4:$X$28,12,0)))))</f>
        <v/>
      </c>
      <c r="O1694" s="103" t="str">
        <f>IF(ISNUMBER('Форма 1'!AF1694),'Форма 1'!$H1694*VLOOKUP('Форма 1'!$F1694,'Придельники с 2022'!$B$4:$X$28,'Форма 1'!AF$8),"")</f>
        <v/>
      </c>
      <c r="P1694" s="87"/>
      <c r="Q1694" s="103" t="str">
        <f>IF(ISNUMBER('Форма 1'!AH1694),'Форма 1'!$H1694*VLOOKUP('Форма 1'!$F1694,'Придельники с 2022'!$B$4:$X$28,'Форма 1'!AH$8),"")</f>
        <v/>
      </c>
      <c r="R1694" s="103" t="str">
        <f>IF(ISNUMBER('Форма 1'!AI1694),'Форма 1'!$H1694*VLOOKUP('Форма 1'!$F1694,'Придельники с 2022'!$B$4:$X$28,'Форма 1'!AI$8),"")</f>
        <v/>
      </c>
      <c r="S1694" s="103" t="str">
        <f>IF(ISNUMBER('Форма 1'!AJ1694),'Форма 1'!$H1694*VLOOKUP('Форма 1'!$F1694,'Придельники с 2022'!$B$4:$X$28,'Форма 1'!AJ$8),"")</f>
        <v/>
      </c>
      <c r="T1694" s="87"/>
    </row>
    <row r="1695" spans="1:20">
      <c r="A1695" s="188">
        <f t="shared" si="139"/>
        <v>631</v>
      </c>
      <c r="B1695" s="189" t="s">
        <v>1737</v>
      </c>
      <c r="C1695" s="99">
        <f t="shared" si="136"/>
        <v>25124624.559999999</v>
      </c>
      <c r="D1695" s="103" t="str">
        <f>IF(ISNUMBER('Форма 1'!U1695),'Форма 1'!$H1695*VLOOKUP('Форма 1'!$F1695,'Придельники с 2022'!$B$4:$X$28,'Форма 1'!U$8),"")</f>
        <v/>
      </c>
      <c r="E1695" s="103" t="str">
        <f>IF(ISNUMBER('Форма 1'!V1695),'Форма 1'!$H1695*VLOOKUP('Форма 1'!$F1695,'Придельники с 2022'!$B$4:$X$28,'Форма 1'!V$8),"")</f>
        <v/>
      </c>
      <c r="F1695" s="103" t="str">
        <f>IF(ISNUMBER('Форма 1'!W1695),'Форма 1'!$H1695*VLOOKUP('Форма 1'!$F1695,'Придельники с 2022'!$B$4:$X$28,'Форма 1'!W$8),"")</f>
        <v/>
      </c>
      <c r="G1695" s="103" t="str">
        <f>IF(ISNUMBER('Форма 1'!X1695),'Форма 1'!$H1695*VLOOKUP('Форма 1'!$F1695,'Придельники с 2022'!$B$4:$X$28,'Форма 1'!X$8),"")</f>
        <v/>
      </c>
      <c r="H1695" s="103" t="str">
        <f>IF(ISNUMBER('Форма 1'!Y1695),'Форма 1'!$H1695*VLOOKUP('Форма 1'!$F1695,'Придельники с 2022'!$B$4:$X$28,'Форма 1'!Y$8),"")</f>
        <v/>
      </c>
      <c r="I1695" s="103" t="str">
        <f>IF(ISNUMBER('Форма 1'!Z1695),'Форма 1'!$H1695*VLOOKUP('Форма 1'!$F1695,'Придельники с 2022'!$B$4:$X$28,'Форма 1'!Z$8),"")</f>
        <v/>
      </c>
      <c r="J1695" s="103" t="str">
        <f>IF(ISNUMBER('Форма 1'!AA1695),'Форма 1'!$H1695*VLOOKUP('Форма 1'!$F1695,'Придельники с 2022'!$B$4:$X$28,'Форма 1'!AA$8),"")</f>
        <v/>
      </c>
      <c r="K1695" s="90"/>
      <c r="L1695" s="87"/>
      <c r="M1695" s="103" t="str">
        <f>IF(ISNUMBER('Форма 1'!AD1695),'Форма 1'!$H1695*VLOOKUP('Форма 1'!$F1695,'Придельники с 2022'!$B$4:$X$28,'Форма 1'!AD$8),"")</f>
        <v/>
      </c>
      <c r="N1695" s="103">
        <f>IF(ISBLANK('Форма 1'!$AE1695),"",IF('Форма 1'!$AE1695=1,'Форма 1'!$H1695*VLOOKUP('Форма 1'!$F1695,'Придельники с 2022'!$B$4:$X$28,'Форма 1'!$AE$8,0),IF('Форма 1'!$AE1695=2,'Форма 1'!$H1695*VLOOKUP('Форма 1'!$F1695,'Придельники с 2022'!$B$4:$X$28,13,0),IF('Форма 1'!$AE1695=3,'Форма 1'!$H1695*VLOOKUP('Форма 1'!$F1695,'Придельники с 2022'!$B$4:$X$28,12,0)))))</f>
        <v>25124624.559999999</v>
      </c>
      <c r="O1695" s="103" t="str">
        <f>IF(ISNUMBER('Форма 1'!AF1695),'Форма 1'!$H1695*VLOOKUP('Форма 1'!$F1695,'Придельники с 2022'!$B$4:$X$28,'Форма 1'!AF$8),"")</f>
        <v/>
      </c>
      <c r="P1695" s="87"/>
      <c r="Q1695" s="103" t="str">
        <f>IF(ISNUMBER('Форма 1'!AH1695),'Форма 1'!$H1695*VLOOKUP('Форма 1'!$F1695,'Придельники с 2022'!$B$4:$X$28,'Форма 1'!AH$8),"")</f>
        <v/>
      </c>
      <c r="R1695" s="103" t="str">
        <f>IF(ISNUMBER('Форма 1'!AI1695),'Форма 1'!$H1695*VLOOKUP('Форма 1'!$F1695,'Придельники с 2022'!$B$4:$X$28,'Форма 1'!AI$8),"")</f>
        <v/>
      </c>
      <c r="S1695" s="103" t="str">
        <f>IF(ISNUMBER('Форма 1'!AJ1695),'Форма 1'!$H1695*VLOOKUP('Форма 1'!$F1695,'Придельники с 2022'!$B$4:$X$28,'Форма 1'!AJ$8),"")</f>
        <v/>
      </c>
      <c r="T1695" s="87"/>
    </row>
    <row r="1696" spans="1:20">
      <c r="A1696" s="188">
        <f t="shared" si="139"/>
        <v>632</v>
      </c>
      <c r="B1696" s="189" t="s">
        <v>1738</v>
      </c>
      <c r="C1696" s="99">
        <f t="shared" si="136"/>
        <v>22228071.359999999</v>
      </c>
      <c r="D1696" s="103" t="str">
        <f>IF(ISNUMBER('Форма 1'!U1696),'Форма 1'!$H1696*VLOOKUP('Форма 1'!$F1696,'Придельники с 2022'!$B$4:$X$28,'Форма 1'!U$8),"")</f>
        <v/>
      </c>
      <c r="E1696" s="103" t="str">
        <f>IF(ISNUMBER('Форма 1'!V1696),'Форма 1'!$H1696*VLOOKUP('Форма 1'!$F1696,'Придельники с 2022'!$B$4:$X$28,'Форма 1'!V$8),"")</f>
        <v/>
      </c>
      <c r="F1696" s="103" t="str">
        <f>IF(ISNUMBER('Форма 1'!W1696),'Форма 1'!$H1696*VLOOKUP('Форма 1'!$F1696,'Придельники с 2022'!$B$4:$X$28,'Форма 1'!W$8),"")</f>
        <v/>
      </c>
      <c r="G1696" s="103" t="str">
        <f>IF(ISNUMBER('Форма 1'!X1696),'Форма 1'!$H1696*VLOOKUP('Форма 1'!$F1696,'Придельники с 2022'!$B$4:$X$28,'Форма 1'!X$8),"")</f>
        <v/>
      </c>
      <c r="H1696" s="103" t="str">
        <f>IF(ISNUMBER('Форма 1'!Y1696),'Форма 1'!$H1696*VLOOKUP('Форма 1'!$F1696,'Придельники с 2022'!$B$4:$X$28,'Форма 1'!Y$8),"")</f>
        <v/>
      </c>
      <c r="I1696" s="103" t="str">
        <f>IF(ISNUMBER('Форма 1'!Z1696),'Форма 1'!$H1696*VLOOKUP('Форма 1'!$F1696,'Придельники с 2022'!$B$4:$X$28,'Форма 1'!Z$8),"")</f>
        <v/>
      </c>
      <c r="J1696" s="103" t="str">
        <f>IF(ISNUMBER('Форма 1'!AA1696),'Форма 1'!$H1696*VLOOKUP('Форма 1'!$F1696,'Придельники с 2022'!$B$4:$X$28,'Форма 1'!AA$8),"")</f>
        <v/>
      </c>
      <c r="K1696" s="90">
        <v>8</v>
      </c>
      <c r="L1696" s="87">
        <f>2778508.92*K1696</f>
        <v>22228071.359999999</v>
      </c>
      <c r="M1696" s="103" t="str">
        <f>IF(ISNUMBER('Форма 1'!AD1696),'Форма 1'!$H1696*VLOOKUP('Форма 1'!$F1696,'Придельники с 2022'!$B$4:$X$28,'Форма 1'!AD$8),"")</f>
        <v/>
      </c>
      <c r="N1696" s="103" t="str">
        <f>IF(ISBLANK('Форма 1'!$AE1696),"",IF('Форма 1'!$AE1696=1,'Форма 1'!$H1696*VLOOKUP('Форма 1'!$F1696,'Придельники с 2022'!$B$4:$X$28,'Форма 1'!$AE$8,0),IF('Форма 1'!$AE1696=2,'Форма 1'!$H1696*VLOOKUP('Форма 1'!$F1696,'Придельники с 2022'!$B$4:$X$28,13,0),IF('Форма 1'!$AE1696=3,'Форма 1'!$H1696*VLOOKUP('Форма 1'!$F1696,'Придельники с 2022'!$B$4:$X$28,12,0)))))</f>
        <v/>
      </c>
      <c r="O1696" s="103" t="str">
        <f>IF(ISNUMBER('Форма 1'!AF1696),'Форма 1'!$H1696*VLOOKUP('Форма 1'!$F1696,'Придельники с 2022'!$B$4:$X$28,'Форма 1'!AF$8),"")</f>
        <v/>
      </c>
      <c r="P1696" s="87"/>
      <c r="Q1696" s="103" t="str">
        <f>IF(ISNUMBER('Форма 1'!AH1696),'Форма 1'!$H1696*VLOOKUP('Форма 1'!$F1696,'Придельники с 2022'!$B$4:$X$28,'Форма 1'!AH$8),"")</f>
        <v/>
      </c>
      <c r="R1696" s="103" t="str">
        <f>IF(ISNUMBER('Форма 1'!AI1696),'Форма 1'!$H1696*VLOOKUP('Форма 1'!$F1696,'Придельники с 2022'!$B$4:$X$28,'Форма 1'!AI$8),"")</f>
        <v/>
      </c>
      <c r="S1696" s="103" t="str">
        <f>IF(ISNUMBER('Форма 1'!AJ1696),'Форма 1'!$H1696*VLOOKUP('Форма 1'!$F1696,'Придельники с 2022'!$B$4:$X$28,'Форма 1'!AJ$8),"")</f>
        <v/>
      </c>
      <c r="T1696" s="87"/>
    </row>
    <row r="1697" spans="1:20">
      <c r="A1697" s="188">
        <f t="shared" si="139"/>
        <v>633</v>
      </c>
      <c r="B1697" s="189" t="s">
        <v>1739</v>
      </c>
      <c r="C1697" s="99">
        <f t="shared" si="136"/>
        <v>19449562.439999998</v>
      </c>
      <c r="D1697" s="103" t="str">
        <f>IF(ISNUMBER('Форма 1'!U1697),'Форма 1'!$H1697*VLOOKUP('Форма 1'!$F1697,'Придельники с 2022'!$B$4:$X$28,'Форма 1'!U$8),"")</f>
        <v/>
      </c>
      <c r="E1697" s="103" t="str">
        <f>IF(ISNUMBER('Форма 1'!V1697),'Форма 1'!$H1697*VLOOKUP('Форма 1'!$F1697,'Придельники с 2022'!$B$4:$X$28,'Форма 1'!V$8),"")</f>
        <v/>
      </c>
      <c r="F1697" s="103" t="str">
        <f>IF(ISNUMBER('Форма 1'!W1697),'Форма 1'!$H1697*VLOOKUP('Форма 1'!$F1697,'Придельники с 2022'!$B$4:$X$28,'Форма 1'!W$8),"")</f>
        <v/>
      </c>
      <c r="G1697" s="103" t="str">
        <f>IF(ISNUMBER('Форма 1'!X1697),'Форма 1'!$H1697*VLOOKUP('Форма 1'!$F1697,'Придельники с 2022'!$B$4:$X$28,'Форма 1'!X$8),"")</f>
        <v/>
      </c>
      <c r="H1697" s="103" t="str">
        <f>IF(ISNUMBER('Форма 1'!Y1697),'Форма 1'!$H1697*VLOOKUP('Форма 1'!$F1697,'Придельники с 2022'!$B$4:$X$28,'Форма 1'!Y$8),"")</f>
        <v/>
      </c>
      <c r="I1697" s="103" t="str">
        <f>IF(ISNUMBER('Форма 1'!Z1697),'Форма 1'!$H1697*VLOOKUP('Форма 1'!$F1697,'Придельники с 2022'!$B$4:$X$28,'Форма 1'!Z$8),"")</f>
        <v/>
      </c>
      <c r="J1697" s="103" t="str">
        <f>IF(ISNUMBER('Форма 1'!AA1697),'Форма 1'!$H1697*VLOOKUP('Форма 1'!$F1697,'Придельники с 2022'!$B$4:$X$28,'Форма 1'!AA$8),"")</f>
        <v/>
      </c>
      <c r="K1697" s="90">
        <v>7</v>
      </c>
      <c r="L1697" s="87">
        <f>2778508.92*K1697</f>
        <v>19449562.439999998</v>
      </c>
      <c r="M1697" s="103" t="str">
        <f>IF(ISNUMBER('Форма 1'!AD1697),'Форма 1'!$H1697*VLOOKUP('Форма 1'!$F1697,'Придельники с 2022'!$B$4:$X$28,'Форма 1'!AD$8),"")</f>
        <v/>
      </c>
      <c r="N1697" s="103" t="str">
        <f>IF(ISBLANK('Форма 1'!$AE1697),"",IF('Форма 1'!$AE1697=1,'Форма 1'!$H1697*VLOOKUP('Форма 1'!$F1697,'Придельники с 2022'!$B$4:$X$28,'Форма 1'!$AE$8,0),IF('Форма 1'!$AE1697=2,'Форма 1'!$H1697*VLOOKUP('Форма 1'!$F1697,'Придельники с 2022'!$B$4:$X$28,13,0),IF('Форма 1'!$AE1697=3,'Форма 1'!$H1697*VLOOKUP('Форма 1'!$F1697,'Придельники с 2022'!$B$4:$X$28,12,0)))))</f>
        <v/>
      </c>
      <c r="O1697" s="103" t="str">
        <f>IF(ISNUMBER('Форма 1'!AF1697),'Форма 1'!$H1697*VLOOKUP('Форма 1'!$F1697,'Придельники с 2022'!$B$4:$X$28,'Форма 1'!AF$8),"")</f>
        <v/>
      </c>
      <c r="P1697" s="87"/>
      <c r="Q1697" s="103" t="str">
        <f>IF(ISNUMBER('Форма 1'!AH1697),'Форма 1'!$H1697*VLOOKUP('Форма 1'!$F1697,'Придельники с 2022'!$B$4:$X$28,'Форма 1'!AH$8),"")</f>
        <v/>
      </c>
      <c r="R1697" s="103" t="str">
        <f>IF(ISNUMBER('Форма 1'!AI1697),'Форма 1'!$H1697*VLOOKUP('Форма 1'!$F1697,'Придельники с 2022'!$B$4:$X$28,'Форма 1'!AI$8),"")</f>
        <v/>
      </c>
      <c r="S1697" s="103" t="str">
        <f>IF(ISNUMBER('Форма 1'!AJ1697),'Форма 1'!$H1697*VLOOKUP('Форма 1'!$F1697,'Придельники с 2022'!$B$4:$X$28,'Форма 1'!AJ$8),"")</f>
        <v/>
      </c>
      <c r="T1697" s="87"/>
    </row>
    <row r="1698" spans="1:20">
      <c r="A1698" s="188">
        <f t="shared" si="139"/>
        <v>634</v>
      </c>
      <c r="B1698" s="189" t="s">
        <v>1740</v>
      </c>
      <c r="C1698" s="99">
        <f t="shared" si="136"/>
        <v>9919615.0810000002</v>
      </c>
      <c r="D1698" s="103" t="str">
        <f>IF(ISNUMBER('Форма 1'!U1698),'Форма 1'!$H1698*VLOOKUP('Форма 1'!$F1698,'Придельники с 2022'!$B$4:$X$28,'Форма 1'!U$8),"")</f>
        <v/>
      </c>
      <c r="E1698" s="103" t="str">
        <f>IF(ISNUMBER('Форма 1'!V1698),'Форма 1'!$H1698*VLOOKUP('Форма 1'!$F1698,'Придельники с 2022'!$B$4:$X$28,'Форма 1'!V$8),"")</f>
        <v/>
      </c>
      <c r="F1698" s="103" t="str">
        <f>IF(ISNUMBER('Форма 1'!W1698),'Форма 1'!$H1698*VLOOKUP('Форма 1'!$F1698,'Придельники с 2022'!$B$4:$X$28,'Форма 1'!W$8),"")</f>
        <v/>
      </c>
      <c r="G1698" s="103" t="str">
        <f>IF(ISNUMBER('Форма 1'!X1698),'Форма 1'!$H1698*VLOOKUP('Форма 1'!$F1698,'Придельники с 2022'!$B$4:$X$28,'Форма 1'!X$8),"")</f>
        <v/>
      </c>
      <c r="H1698" s="103" t="str">
        <f>IF(ISNUMBER('Форма 1'!Y1698),'Форма 1'!$H1698*VLOOKUP('Форма 1'!$F1698,'Придельники с 2022'!$B$4:$X$28,'Форма 1'!Y$8),"")</f>
        <v/>
      </c>
      <c r="I1698" s="103" t="str">
        <f>IF(ISNUMBER('Форма 1'!Z1698),'Форма 1'!$H1698*VLOOKUP('Форма 1'!$F1698,'Придельники с 2022'!$B$4:$X$28,'Форма 1'!Z$8),"")</f>
        <v/>
      </c>
      <c r="J1698" s="103" t="str">
        <f>IF(ISNUMBER('Форма 1'!AA1698),'Форма 1'!$H1698*VLOOKUP('Форма 1'!$F1698,'Придельники с 2022'!$B$4:$X$28,'Форма 1'!AA$8),"")</f>
        <v/>
      </c>
      <c r="K1698" s="90"/>
      <c r="L1698" s="87"/>
      <c r="M1698" s="103">
        <f>IF(ISNUMBER('Форма 1'!AD1698),'Форма 1'!$H1698*VLOOKUP('Форма 1'!$F1698,'Придельники с 2022'!$B$4:$X$28,'Форма 1'!AD$8),"")</f>
        <v>9919615.0810000002</v>
      </c>
      <c r="N1698" s="103" t="str">
        <f>IF(ISBLANK('Форма 1'!$AE1698),"",IF('Форма 1'!$AE1698=1,'Форма 1'!$H1698*VLOOKUP('Форма 1'!$F1698,'Придельники с 2022'!$B$4:$X$28,'Форма 1'!$AE$8,0),IF('Форма 1'!$AE1698=2,'Форма 1'!$H1698*VLOOKUP('Форма 1'!$F1698,'Придельники с 2022'!$B$4:$X$28,13,0),IF('Форма 1'!$AE1698=3,'Форма 1'!$H1698*VLOOKUP('Форма 1'!$F1698,'Придельники с 2022'!$B$4:$X$28,12,0)))))</f>
        <v/>
      </c>
      <c r="O1698" s="103" t="str">
        <f>IF(ISNUMBER('Форма 1'!AF1698),'Форма 1'!$H1698*VLOOKUP('Форма 1'!$F1698,'Придельники с 2022'!$B$4:$X$28,'Форма 1'!AF$8),"")</f>
        <v/>
      </c>
      <c r="P1698" s="87"/>
      <c r="Q1698" s="103" t="str">
        <f>IF(ISNUMBER('Форма 1'!AH1698),'Форма 1'!$H1698*VLOOKUP('Форма 1'!$F1698,'Придельники с 2022'!$B$4:$X$28,'Форма 1'!AH$8),"")</f>
        <v/>
      </c>
      <c r="R1698" s="103" t="str">
        <f>IF(ISNUMBER('Форма 1'!AI1698),'Форма 1'!$H1698*VLOOKUP('Форма 1'!$F1698,'Придельники с 2022'!$B$4:$X$28,'Форма 1'!AI$8),"")</f>
        <v/>
      </c>
      <c r="S1698" s="103" t="str">
        <f>IF(ISNUMBER('Форма 1'!AJ1698),'Форма 1'!$H1698*VLOOKUP('Форма 1'!$F1698,'Придельники с 2022'!$B$4:$X$28,'Форма 1'!AJ$8),"")</f>
        <v/>
      </c>
      <c r="T1698" s="87"/>
    </row>
    <row r="1699" spans="1:20">
      <c r="A1699" s="188">
        <f t="shared" si="139"/>
        <v>635</v>
      </c>
      <c r="B1699" s="189" t="s">
        <v>1741</v>
      </c>
      <c r="C1699" s="99">
        <f t="shared" si="136"/>
        <v>156263416.72700003</v>
      </c>
      <c r="D1699" s="103">
        <f>IF(ISNUMBER('Форма 1'!U1699),'Форма 1'!$H1699*VLOOKUP('Форма 1'!$F1699,'Придельники с 2022'!$B$4:$X$28,'Форма 1'!U$8),"")</f>
        <v>18130996.831999999</v>
      </c>
      <c r="E1699" s="103">
        <f>IF(ISNUMBER('Форма 1'!V1699),'Форма 1'!$H1699*VLOOKUP('Форма 1'!$F1699,'Придельники с 2022'!$B$4:$X$28,'Форма 1'!V$8),"")</f>
        <v>35984755.213</v>
      </c>
      <c r="F1699" s="103">
        <f>IF(ISNUMBER('Форма 1'!W1699),'Форма 1'!$H1699*VLOOKUP('Форма 1'!$F1699,'Придельники с 2022'!$B$4:$X$28,'Форма 1'!W$8),"")</f>
        <v>14449313.606000001</v>
      </c>
      <c r="G1699" s="103">
        <f>IF(ISNUMBER('Форма 1'!X1699),'Форма 1'!$H1699*VLOOKUP('Форма 1'!$F1699,'Придельники с 2022'!$B$4:$X$28,'Форма 1'!X$8),"")</f>
        <v>6186414.176</v>
      </c>
      <c r="H1699" s="103" t="str">
        <f>IF(ISNUMBER('Форма 1'!Y1699),'Форма 1'!$H1699*VLOOKUP('Форма 1'!$F1699,'Придельники с 2022'!$B$4:$X$28,'Форма 1'!Y$8),"")</f>
        <v/>
      </c>
      <c r="I1699" s="103">
        <f>IF(ISNUMBER('Форма 1'!Z1699),'Форма 1'!$H1699*VLOOKUP('Форма 1'!$F1699,'Придельники с 2022'!$B$4:$X$28,'Форма 1'!Z$8),"")</f>
        <v>7759783.0760000004</v>
      </c>
      <c r="J1699" s="103">
        <f>IF(ISNUMBER('Форма 1'!AA1699),'Форма 1'!$H1699*VLOOKUP('Форма 1'!$F1699,'Придельники с 2022'!$B$4:$X$28,'Форма 1'!AA$8),"")</f>
        <v>10902542.242000001</v>
      </c>
      <c r="K1699" s="90">
        <v>6</v>
      </c>
      <c r="L1699" s="87">
        <f>K1699*2778508.92</f>
        <v>16671053.52</v>
      </c>
      <c r="M1699" s="103">
        <f>IF(ISNUMBER('Форма 1'!AD1699),'Форма 1'!$H1699*VLOOKUP('Форма 1'!$F1699,'Придельники с 2022'!$B$4:$X$28,'Форма 1'!AD$8),"")</f>
        <v>37397531.976999998</v>
      </c>
      <c r="N1699" s="103" t="str">
        <f>IF(ISBLANK('Форма 1'!$AE1699),"",IF('Форма 1'!$AE1699=1,'Форма 1'!$H1699*VLOOKUP('Форма 1'!$F1699,'Придельники с 2022'!$B$4:$X$28,'Форма 1'!$AE$8,0),IF('Форма 1'!$AE1699=2,'Форма 1'!$H1699*VLOOKUP('Форма 1'!$F1699,'Придельники с 2022'!$B$4:$X$28,13,0),IF('Форма 1'!$AE1699=3,'Форма 1'!$H1699*VLOOKUP('Форма 1'!$F1699,'Придельники с 2022'!$B$4:$X$28,12,0)))))</f>
        <v/>
      </c>
      <c r="O1699" s="103">
        <f>IF(ISNUMBER('Форма 1'!AF1699),'Форма 1'!$H1699*VLOOKUP('Форма 1'!$F1699,'Придельники с 2022'!$B$4:$X$28,'Форма 1'!AF$8),"")</f>
        <v>8781026.0850000009</v>
      </c>
      <c r="P1699" s="87"/>
      <c r="Q1699" s="103" t="str">
        <f>IF(ISNUMBER('Форма 1'!AH1699),'Форма 1'!$H1699*VLOOKUP('Форма 1'!$F1699,'Придельники с 2022'!$B$4:$X$28,'Форма 1'!AH$8),"")</f>
        <v/>
      </c>
      <c r="R1699" s="103" t="str">
        <f>IF(ISNUMBER('Форма 1'!AI1699),'Форма 1'!$H1699*VLOOKUP('Форма 1'!$F1699,'Придельники с 2022'!$B$4:$X$28,'Форма 1'!AI$8),"")</f>
        <v/>
      </c>
      <c r="S1699" s="103" t="str">
        <f>IF(ISNUMBER('Форма 1'!AJ1699),'Форма 1'!$H1699*VLOOKUP('Форма 1'!$F1699,'Придельники с 2022'!$B$4:$X$28,'Форма 1'!AJ$8),"")</f>
        <v/>
      </c>
      <c r="T1699" s="87"/>
    </row>
    <row r="1700" spans="1:20">
      <c r="A1700" s="188">
        <f t="shared" si="139"/>
        <v>636</v>
      </c>
      <c r="B1700" s="189" t="s">
        <v>1742</v>
      </c>
      <c r="C1700" s="99">
        <f t="shared" si="136"/>
        <v>7624367.8360000001</v>
      </c>
      <c r="D1700" s="103" t="str">
        <f>IF(ISNUMBER('Форма 1'!U1700),'Форма 1'!$H1700*VLOOKUP('Форма 1'!$F1700,'Придельники с 2022'!$B$4:$X$28,'Форма 1'!U$8),"")</f>
        <v/>
      </c>
      <c r="E1700" s="103">
        <f>IF(ISNUMBER('Форма 1'!V1700),'Форма 1'!$H1700*VLOOKUP('Форма 1'!$F1700,'Придельники с 2022'!$B$4:$X$28,'Форма 1'!V$8),"")</f>
        <v>7624367.8360000001</v>
      </c>
      <c r="F1700" s="103" t="str">
        <f>IF(ISNUMBER('Форма 1'!W1700),'Форма 1'!$H1700*VLOOKUP('Форма 1'!$F1700,'Придельники с 2022'!$B$4:$X$28,'Форма 1'!W$8),"")</f>
        <v/>
      </c>
      <c r="G1700" s="103" t="str">
        <f>IF(ISNUMBER('Форма 1'!X1700),'Форма 1'!$H1700*VLOOKUP('Форма 1'!$F1700,'Придельники с 2022'!$B$4:$X$28,'Форма 1'!X$8),"")</f>
        <v/>
      </c>
      <c r="H1700" s="103" t="str">
        <f>IF(ISNUMBER('Форма 1'!Y1700),'Форма 1'!$H1700*VLOOKUP('Форма 1'!$F1700,'Придельники с 2022'!$B$4:$X$28,'Форма 1'!Y$8),"")</f>
        <v/>
      </c>
      <c r="I1700" s="103" t="str">
        <f>IF(ISNUMBER('Форма 1'!Z1700),'Форма 1'!$H1700*VLOOKUP('Форма 1'!$F1700,'Придельники с 2022'!$B$4:$X$28,'Форма 1'!Z$8),"")</f>
        <v/>
      </c>
      <c r="J1700" s="103" t="str">
        <f>IF(ISNUMBER('Форма 1'!AA1700),'Форма 1'!$H1700*VLOOKUP('Форма 1'!$F1700,'Придельники с 2022'!$B$4:$X$28,'Форма 1'!AA$8),"")</f>
        <v/>
      </c>
      <c r="K1700" s="90"/>
      <c r="L1700" s="87"/>
      <c r="M1700" s="103" t="str">
        <f>IF(ISNUMBER('Форма 1'!AD1700),'Форма 1'!$H1700*VLOOKUP('Форма 1'!$F1700,'Придельники с 2022'!$B$4:$X$28,'Форма 1'!AD$8),"")</f>
        <v/>
      </c>
      <c r="N1700" s="103" t="str">
        <f>IF(ISBLANK('Форма 1'!$AE1700),"",IF('Форма 1'!$AE1700=1,'Форма 1'!$H1700*VLOOKUP('Форма 1'!$F1700,'Придельники с 2022'!$B$4:$X$28,'Форма 1'!$AE$8,0),IF('Форма 1'!$AE1700=2,'Форма 1'!$H1700*VLOOKUP('Форма 1'!$F1700,'Придельники с 2022'!$B$4:$X$28,13,0),IF('Форма 1'!$AE1700=3,'Форма 1'!$H1700*VLOOKUP('Форма 1'!$F1700,'Придельники с 2022'!$B$4:$X$28,12,0)))))</f>
        <v/>
      </c>
      <c r="O1700" s="103" t="str">
        <f>IF(ISNUMBER('Форма 1'!AF1700),'Форма 1'!$H1700*VLOOKUP('Форма 1'!$F1700,'Придельники с 2022'!$B$4:$X$28,'Форма 1'!AF$8),"")</f>
        <v/>
      </c>
      <c r="P1700" s="87"/>
      <c r="Q1700" s="103" t="str">
        <f>IF(ISNUMBER('Форма 1'!AH1700),'Форма 1'!$H1700*VLOOKUP('Форма 1'!$F1700,'Придельники с 2022'!$B$4:$X$28,'Форма 1'!AH$8),"")</f>
        <v/>
      </c>
      <c r="R1700" s="103" t="str">
        <f>IF(ISNUMBER('Форма 1'!AI1700),'Форма 1'!$H1700*VLOOKUP('Форма 1'!$F1700,'Придельники с 2022'!$B$4:$X$28,'Форма 1'!AI$8),"")</f>
        <v/>
      </c>
      <c r="S1700" s="103" t="str">
        <f>IF(ISNUMBER('Форма 1'!AJ1700),'Форма 1'!$H1700*VLOOKUP('Форма 1'!$F1700,'Придельники с 2022'!$B$4:$X$28,'Форма 1'!AJ$8),"")</f>
        <v/>
      </c>
      <c r="T1700" s="87"/>
    </row>
    <row r="1701" spans="1:20">
      <c r="A1701" s="188">
        <f t="shared" si="139"/>
        <v>637</v>
      </c>
      <c r="B1701" s="189" t="s">
        <v>1743</v>
      </c>
      <c r="C1701" s="99">
        <f t="shared" si="136"/>
        <v>6937672.5600000005</v>
      </c>
      <c r="D1701" s="103" t="str">
        <f>IF(ISNUMBER('Форма 1'!U1701),'Форма 1'!$H1701*VLOOKUP('Форма 1'!$F1701,'Придельники с 2022'!$B$4:$X$28,'Форма 1'!U$8),"")</f>
        <v/>
      </c>
      <c r="E1701" s="103" t="str">
        <f>IF(ISNUMBER('Форма 1'!V1701),'Форма 1'!$H1701*VLOOKUP('Форма 1'!$F1701,'Придельники с 2022'!$B$4:$X$28,'Форма 1'!V$8),"")</f>
        <v/>
      </c>
      <c r="F1701" s="103" t="str">
        <f>IF(ISNUMBER('Форма 1'!W1701),'Форма 1'!$H1701*VLOOKUP('Форма 1'!$F1701,'Придельники с 2022'!$B$4:$X$28,'Форма 1'!W$8),"")</f>
        <v/>
      </c>
      <c r="G1701" s="103" t="str">
        <f>IF(ISNUMBER('Форма 1'!X1701),'Форма 1'!$H1701*VLOOKUP('Форма 1'!$F1701,'Придельники с 2022'!$B$4:$X$28,'Форма 1'!X$8),"")</f>
        <v/>
      </c>
      <c r="H1701" s="103" t="str">
        <f>IF(ISNUMBER('Форма 1'!Y1701),'Форма 1'!$H1701*VLOOKUP('Форма 1'!$F1701,'Придельники с 2022'!$B$4:$X$28,'Форма 1'!Y$8),"")</f>
        <v/>
      </c>
      <c r="I1701" s="103" t="str">
        <f>IF(ISNUMBER('Форма 1'!Z1701),'Форма 1'!$H1701*VLOOKUP('Форма 1'!$F1701,'Придельники с 2022'!$B$4:$X$28,'Форма 1'!Z$8),"")</f>
        <v/>
      </c>
      <c r="J1701" s="103" t="str">
        <f>IF(ISNUMBER('Форма 1'!AA1701),'Форма 1'!$H1701*VLOOKUP('Форма 1'!$F1701,'Придельники с 2022'!$B$4:$X$28,'Форма 1'!AA$8),"")</f>
        <v/>
      </c>
      <c r="K1701" s="90"/>
      <c r="L1701" s="87"/>
      <c r="M1701" s="103">
        <f>IF(ISNUMBER('Форма 1'!AD1701),'Форма 1'!$H1701*VLOOKUP('Форма 1'!$F1701,'Придельники с 2022'!$B$4:$X$28,'Форма 1'!AD$8),"")</f>
        <v>6937672.5600000005</v>
      </c>
      <c r="N1701" s="103" t="str">
        <f>IF(ISBLANK('Форма 1'!$AE1701),"",IF('Форма 1'!$AE1701=1,'Форма 1'!$H1701*VLOOKUP('Форма 1'!$F1701,'Придельники с 2022'!$B$4:$X$28,'Форма 1'!$AE$8,0),IF('Форма 1'!$AE1701=2,'Форма 1'!$H1701*VLOOKUP('Форма 1'!$F1701,'Придельники с 2022'!$B$4:$X$28,13,0),IF('Форма 1'!$AE1701=3,'Форма 1'!$H1701*VLOOKUP('Форма 1'!$F1701,'Придельники с 2022'!$B$4:$X$28,12,0)))))</f>
        <v/>
      </c>
      <c r="O1701" s="103" t="str">
        <f>IF(ISNUMBER('Форма 1'!AF1701),'Форма 1'!$H1701*VLOOKUP('Форма 1'!$F1701,'Придельники с 2022'!$B$4:$X$28,'Форма 1'!AF$8),"")</f>
        <v/>
      </c>
      <c r="P1701" s="87"/>
      <c r="Q1701" s="103" t="str">
        <f>IF(ISNUMBER('Форма 1'!AH1701),'Форма 1'!$H1701*VLOOKUP('Форма 1'!$F1701,'Придельники с 2022'!$B$4:$X$28,'Форма 1'!AH$8),"")</f>
        <v/>
      </c>
      <c r="R1701" s="103" t="str">
        <f>IF(ISNUMBER('Форма 1'!AI1701),'Форма 1'!$H1701*VLOOKUP('Форма 1'!$F1701,'Придельники с 2022'!$B$4:$X$28,'Форма 1'!AI$8),"")</f>
        <v/>
      </c>
      <c r="S1701" s="103" t="str">
        <f>IF(ISNUMBER('Форма 1'!AJ1701),'Форма 1'!$H1701*VLOOKUP('Форма 1'!$F1701,'Придельники с 2022'!$B$4:$X$28,'Форма 1'!AJ$8),"")</f>
        <v/>
      </c>
      <c r="T1701" s="87"/>
    </row>
    <row r="1702" spans="1:20">
      <c r="A1702" s="188">
        <f t="shared" si="139"/>
        <v>638</v>
      </c>
      <c r="B1702" s="189" t="s">
        <v>1744</v>
      </c>
      <c r="C1702" s="99">
        <f t="shared" si="136"/>
        <v>15978488.960000001</v>
      </c>
      <c r="D1702" s="103" t="str">
        <f>IF(ISNUMBER('Форма 1'!U1702),'Форма 1'!$H1702*VLOOKUP('Форма 1'!$F1702,'Придельники с 2022'!$B$4:$X$28,'Форма 1'!U$8),"")</f>
        <v/>
      </c>
      <c r="E1702" s="103" t="str">
        <f>IF(ISNUMBER('Форма 1'!V1702),'Форма 1'!$H1702*VLOOKUP('Форма 1'!$F1702,'Придельники с 2022'!$B$4:$X$28,'Форма 1'!V$8),"")</f>
        <v/>
      </c>
      <c r="F1702" s="103" t="str">
        <f>IF(ISNUMBER('Форма 1'!W1702),'Форма 1'!$H1702*VLOOKUP('Форма 1'!$F1702,'Придельники с 2022'!$B$4:$X$28,'Форма 1'!W$8),"")</f>
        <v/>
      </c>
      <c r="G1702" s="103" t="str">
        <f>IF(ISNUMBER('Форма 1'!X1702),'Форма 1'!$H1702*VLOOKUP('Форма 1'!$F1702,'Придельники с 2022'!$B$4:$X$28,'Форма 1'!X$8),"")</f>
        <v/>
      </c>
      <c r="H1702" s="103" t="str">
        <f>IF(ISNUMBER('Форма 1'!Y1702),'Форма 1'!$H1702*VLOOKUP('Форма 1'!$F1702,'Придельники с 2022'!$B$4:$X$28,'Форма 1'!Y$8),"")</f>
        <v/>
      </c>
      <c r="I1702" s="103" t="str">
        <f>IF(ISNUMBER('Форма 1'!Z1702),'Форма 1'!$H1702*VLOOKUP('Форма 1'!$F1702,'Придельники с 2022'!$B$4:$X$28,'Форма 1'!Z$8),"")</f>
        <v/>
      </c>
      <c r="J1702" s="103" t="str">
        <f>IF(ISNUMBER('Форма 1'!AA1702),'Форма 1'!$H1702*VLOOKUP('Форма 1'!$F1702,'Придельники с 2022'!$B$4:$X$28,'Форма 1'!AA$8),"")</f>
        <v/>
      </c>
      <c r="K1702" s="90"/>
      <c r="L1702" s="87"/>
      <c r="M1702" s="103">
        <f>IF(ISNUMBER('Форма 1'!AD1702),'Форма 1'!$H1702*VLOOKUP('Форма 1'!$F1702,'Придельники с 2022'!$B$4:$X$28,'Форма 1'!AD$8),"")</f>
        <v>15978488.960000001</v>
      </c>
      <c r="N1702" s="103" t="str">
        <f>IF(ISBLANK('Форма 1'!$AE1702),"",IF('Форма 1'!$AE1702=1,'Форма 1'!$H1702*VLOOKUP('Форма 1'!$F1702,'Придельники с 2022'!$B$4:$X$28,'Форма 1'!$AE$8,0),IF('Форма 1'!$AE1702=2,'Форма 1'!$H1702*VLOOKUP('Форма 1'!$F1702,'Придельники с 2022'!$B$4:$X$28,13,0),IF('Форма 1'!$AE1702=3,'Форма 1'!$H1702*VLOOKUP('Форма 1'!$F1702,'Придельники с 2022'!$B$4:$X$28,12,0)))))</f>
        <v/>
      </c>
      <c r="O1702" s="103" t="str">
        <f>IF(ISNUMBER('Форма 1'!AF1702),'Форма 1'!$H1702*VLOOKUP('Форма 1'!$F1702,'Придельники с 2022'!$B$4:$X$28,'Форма 1'!AF$8),"")</f>
        <v/>
      </c>
      <c r="P1702" s="87"/>
      <c r="Q1702" s="103" t="str">
        <f>IF(ISNUMBER('Форма 1'!AH1702),'Форма 1'!$H1702*VLOOKUP('Форма 1'!$F1702,'Придельники с 2022'!$B$4:$X$28,'Форма 1'!AH$8),"")</f>
        <v/>
      </c>
      <c r="R1702" s="103" t="str">
        <f>IF(ISNUMBER('Форма 1'!AI1702),'Форма 1'!$H1702*VLOOKUP('Форма 1'!$F1702,'Придельники с 2022'!$B$4:$X$28,'Форма 1'!AI$8),"")</f>
        <v/>
      </c>
      <c r="S1702" s="103" t="str">
        <f>IF(ISNUMBER('Форма 1'!AJ1702),'Форма 1'!$H1702*VLOOKUP('Форма 1'!$F1702,'Придельники с 2022'!$B$4:$X$28,'Форма 1'!AJ$8),"")</f>
        <v/>
      </c>
      <c r="T1702" s="87"/>
    </row>
    <row r="1703" spans="1:20">
      <c r="A1703" s="188">
        <f t="shared" si="139"/>
        <v>639</v>
      </c>
      <c r="B1703" s="189" t="s">
        <v>1745</v>
      </c>
      <c r="C1703" s="99">
        <f t="shared" si="136"/>
        <v>15691164.384000001</v>
      </c>
      <c r="D1703" s="103" t="str">
        <f>IF(ISNUMBER('Форма 1'!U1703),'Форма 1'!$H1703*VLOOKUP('Форма 1'!$F1703,'Придельники с 2022'!$B$4:$X$28,'Форма 1'!U$8),"")</f>
        <v/>
      </c>
      <c r="E1703" s="103" t="str">
        <f>IF(ISNUMBER('Форма 1'!V1703),'Форма 1'!$H1703*VLOOKUP('Форма 1'!$F1703,'Придельники с 2022'!$B$4:$X$28,'Форма 1'!V$8),"")</f>
        <v/>
      </c>
      <c r="F1703" s="103" t="str">
        <f>IF(ISNUMBER('Форма 1'!W1703),'Форма 1'!$H1703*VLOOKUP('Форма 1'!$F1703,'Придельники с 2022'!$B$4:$X$28,'Форма 1'!W$8),"")</f>
        <v/>
      </c>
      <c r="G1703" s="103" t="str">
        <f>IF(ISNUMBER('Форма 1'!X1703),'Форма 1'!$H1703*VLOOKUP('Форма 1'!$F1703,'Придельники с 2022'!$B$4:$X$28,'Форма 1'!X$8),"")</f>
        <v/>
      </c>
      <c r="H1703" s="103" t="str">
        <f>IF(ISNUMBER('Форма 1'!Y1703),'Форма 1'!$H1703*VLOOKUP('Форма 1'!$F1703,'Придельники с 2022'!$B$4:$X$28,'Форма 1'!Y$8),"")</f>
        <v/>
      </c>
      <c r="I1703" s="103" t="str">
        <f>IF(ISNUMBER('Форма 1'!Z1703),'Форма 1'!$H1703*VLOOKUP('Форма 1'!$F1703,'Придельники с 2022'!$B$4:$X$28,'Форма 1'!Z$8),"")</f>
        <v/>
      </c>
      <c r="J1703" s="103" t="str">
        <f>IF(ISNUMBER('Форма 1'!AA1703),'Форма 1'!$H1703*VLOOKUP('Форма 1'!$F1703,'Придельники с 2022'!$B$4:$X$28,'Форма 1'!AA$8),"")</f>
        <v/>
      </c>
      <c r="K1703" s="90"/>
      <c r="L1703" s="87"/>
      <c r="M1703" s="103">
        <f>IF(ISNUMBER('Форма 1'!AD1703),'Форма 1'!$H1703*VLOOKUP('Форма 1'!$F1703,'Придельники с 2022'!$B$4:$X$28,'Форма 1'!AD$8),"")</f>
        <v>15691164.384000001</v>
      </c>
      <c r="N1703" s="103" t="str">
        <f>IF(ISBLANK('Форма 1'!$AE1703),"",IF('Форма 1'!$AE1703=1,'Форма 1'!$H1703*VLOOKUP('Форма 1'!$F1703,'Придельники с 2022'!$B$4:$X$28,'Форма 1'!$AE$8,0),IF('Форма 1'!$AE1703=2,'Форма 1'!$H1703*VLOOKUP('Форма 1'!$F1703,'Придельники с 2022'!$B$4:$X$28,13,0),IF('Форма 1'!$AE1703=3,'Форма 1'!$H1703*VLOOKUP('Форма 1'!$F1703,'Придельники с 2022'!$B$4:$X$28,12,0)))))</f>
        <v/>
      </c>
      <c r="O1703" s="103" t="str">
        <f>IF(ISNUMBER('Форма 1'!AF1703),'Форма 1'!$H1703*VLOOKUP('Форма 1'!$F1703,'Придельники с 2022'!$B$4:$X$28,'Форма 1'!AF$8),"")</f>
        <v/>
      </c>
      <c r="P1703" s="87"/>
      <c r="Q1703" s="103" t="str">
        <f>IF(ISNUMBER('Форма 1'!AH1703),'Форма 1'!$H1703*VLOOKUP('Форма 1'!$F1703,'Придельники с 2022'!$B$4:$X$28,'Форма 1'!AH$8),"")</f>
        <v/>
      </c>
      <c r="R1703" s="103" t="str">
        <f>IF(ISNUMBER('Форма 1'!AI1703),'Форма 1'!$H1703*VLOOKUP('Форма 1'!$F1703,'Придельники с 2022'!$B$4:$X$28,'Форма 1'!AI$8),"")</f>
        <v/>
      </c>
      <c r="S1703" s="103" t="str">
        <f>IF(ISNUMBER('Форма 1'!AJ1703),'Форма 1'!$H1703*VLOOKUP('Форма 1'!$F1703,'Придельники с 2022'!$B$4:$X$28,'Форма 1'!AJ$8),"")</f>
        <v/>
      </c>
      <c r="T1703" s="87"/>
    </row>
    <row r="1704" spans="1:20">
      <c r="A1704" s="188">
        <f t="shared" si="139"/>
        <v>640</v>
      </c>
      <c r="B1704" s="189" t="s">
        <v>1746</v>
      </c>
      <c r="C1704" s="99">
        <f t="shared" si="136"/>
        <v>14456974.728000002</v>
      </c>
      <c r="D1704" s="103" t="str">
        <f>IF(ISNUMBER('Форма 1'!U1704),'Форма 1'!$H1704*VLOOKUP('Форма 1'!$F1704,'Придельники с 2022'!$B$4:$X$28,'Форма 1'!U$8),"")</f>
        <v/>
      </c>
      <c r="E1704" s="103" t="str">
        <f>IF(ISNUMBER('Форма 1'!V1704),'Форма 1'!$H1704*VLOOKUP('Форма 1'!$F1704,'Придельники с 2022'!$B$4:$X$28,'Форма 1'!V$8),"")</f>
        <v/>
      </c>
      <c r="F1704" s="103" t="str">
        <f>IF(ISNUMBER('Форма 1'!W1704),'Форма 1'!$H1704*VLOOKUP('Форма 1'!$F1704,'Придельники с 2022'!$B$4:$X$28,'Форма 1'!W$8),"")</f>
        <v/>
      </c>
      <c r="G1704" s="103" t="str">
        <f>IF(ISNUMBER('Форма 1'!X1704),'Форма 1'!$H1704*VLOOKUP('Форма 1'!$F1704,'Придельники с 2022'!$B$4:$X$28,'Форма 1'!X$8),"")</f>
        <v/>
      </c>
      <c r="H1704" s="103" t="str">
        <f>IF(ISNUMBER('Форма 1'!Y1704),'Форма 1'!$H1704*VLOOKUP('Форма 1'!$F1704,'Придельники с 2022'!$B$4:$X$28,'Форма 1'!Y$8),"")</f>
        <v/>
      </c>
      <c r="I1704" s="103" t="str">
        <f>IF(ISNUMBER('Форма 1'!Z1704),'Форма 1'!$H1704*VLOOKUP('Форма 1'!$F1704,'Придельники с 2022'!$B$4:$X$28,'Форма 1'!Z$8),"")</f>
        <v/>
      </c>
      <c r="J1704" s="103" t="str">
        <f>IF(ISNUMBER('Форма 1'!AA1704),'Форма 1'!$H1704*VLOOKUP('Форма 1'!$F1704,'Придельники с 2022'!$B$4:$X$28,'Форма 1'!AA$8),"")</f>
        <v/>
      </c>
      <c r="K1704" s="90"/>
      <c r="L1704" s="87"/>
      <c r="M1704" s="103">
        <f>IF(ISNUMBER('Форма 1'!AD1704),'Форма 1'!$H1704*VLOOKUP('Форма 1'!$F1704,'Придельники с 2022'!$B$4:$X$28,'Форма 1'!AD$8),"")</f>
        <v>14456974.728000002</v>
      </c>
      <c r="N1704" s="103" t="str">
        <f>IF(ISBLANK('Форма 1'!$AE1704),"",IF('Форма 1'!$AE1704=1,'Форма 1'!$H1704*VLOOKUP('Форма 1'!$F1704,'Придельники с 2022'!$B$4:$X$28,'Форма 1'!$AE$8,0),IF('Форма 1'!$AE1704=2,'Форма 1'!$H1704*VLOOKUP('Форма 1'!$F1704,'Придельники с 2022'!$B$4:$X$28,13,0),IF('Форма 1'!$AE1704=3,'Форма 1'!$H1704*VLOOKUP('Форма 1'!$F1704,'Придельники с 2022'!$B$4:$X$28,12,0)))))</f>
        <v/>
      </c>
      <c r="O1704" s="103" t="str">
        <f>IF(ISNUMBER('Форма 1'!AF1704),'Форма 1'!$H1704*VLOOKUP('Форма 1'!$F1704,'Придельники с 2022'!$B$4:$X$28,'Форма 1'!AF$8),"")</f>
        <v/>
      </c>
      <c r="P1704" s="87"/>
      <c r="Q1704" s="103" t="str">
        <f>IF(ISNUMBER('Форма 1'!AH1704),'Форма 1'!$H1704*VLOOKUP('Форма 1'!$F1704,'Придельники с 2022'!$B$4:$X$28,'Форма 1'!AH$8),"")</f>
        <v/>
      </c>
      <c r="R1704" s="103" t="str">
        <f>IF(ISNUMBER('Форма 1'!AI1704),'Форма 1'!$H1704*VLOOKUP('Форма 1'!$F1704,'Придельники с 2022'!$B$4:$X$28,'Форма 1'!AI$8),"")</f>
        <v/>
      </c>
      <c r="S1704" s="103" t="str">
        <f>IF(ISNUMBER('Форма 1'!AJ1704),'Форма 1'!$H1704*VLOOKUP('Форма 1'!$F1704,'Придельники с 2022'!$B$4:$X$28,'Форма 1'!AJ$8),"")</f>
        <v/>
      </c>
      <c r="T1704" s="87"/>
    </row>
    <row r="1705" spans="1:20">
      <c r="A1705" s="188">
        <f t="shared" si="139"/>
        <v>641</v>
      </c>
      <c r="B1705" s="189" t="s">
        <v>1747</v>
      </c>
      <c r="C1705" s="99">
        <f t="shared" si="136"/>
        <v>328464.45999999996</v>
      </c>
      <c r="D1705" s="103" t="str">
        <f>IF(ISNUMBER('Форма 1'!U1705),'Форма 1'!$H1705*VLOOKUP('Форма 1'!$F1705,'Придельники с 2022'!$B$4:$X$28,'Форма 1'!U$8),"")</f>
        <v/>
      </c>
      <c r="E1705" s="103" t="str">
        <f>IF(ISNUMBER('Форма 1'!V1705),'Форма 1'!$H1705*VLOOKUP('Форма 1'!$F1705,'Придельники с 2022'!$B$4:$X$28,'Форма 1'!V$8),"")</f>
        <v/>
      </c>
      <c r="F1705" s="103" t="str">
        <f>IF(ISNUMBER('Форма 1'!W1705),'Форма 1'!$H1705*VLOOKUP('Форма 1'!$F1705,'Придельники с 2022'!$B$4:$X$28,'Форма 1'!W$8),"")</f>
        <v/>
      </c>
      <c r="G1705" s="103" t="str">
        <f>IF(ISNUMBER('Форма 1'!X1705),'Форма 1'!$H1705*VLOOKUP('Форма 1'!$F1705,'Придельники с 2022'!$B$4:$X$28,'Форма 1'!X$8),"")</f>
        <v/>
      </c>
      <c r="H1705" s="103" t="str">
        <f>IF(ISNUMBER('Форма 1'!Y1705),'Форма 1'!$H1705*VLOOKUP('Форма 1'!$F1705,'Придельники с 2022'!$B$4:$X$28,'Форма 1'!Y$8),"")</f>
        <v/>
      </c>
      <c r="I1705" s="103">
        <f>IF(ISNUMBER('Форма 1'!Z1705),'Форма 1'!$H1705*VLOOKUP('Форма 1'!$F1705,'Придельники с 2022'!$B$4:$X$28,'Форма 1'!Z$8),"")</f>
        <v>328464.45999999996</v>
      </c>
      <c r="J1705" s="103" t="str">
        <f>IF(ISNUMBER('Форма 1'!AA1705),'Форма 1'!$H1705*VLOOKUP('Форма 1'!$F1705,'Придельники с 2022'!$B$4:$X$28,'Форма 1'!AA$8),"")</f>
        <v/>
      </c>
      <c r="K1705" s="90"/>
      <c r="L1705" s="87"/>
      <c r="M1705" s="103" t="str">
        <f>IF(ISNUMBER('Форма 1'!AD1705),'Форма 1'!$H1705*VLOOKUP('Форма 1'!$F1705,'Придельники с 2022'!$B$4:$X$28,'Форма 1'!AD$8),"")</f>
        <v/>
      </c>
      <c r="N1705" s="103" t="str">
        <f>IF(ISBLANK('Форма 1'!$AE1705),"",IF('Форма 1'!$AE1705=1,'Форма 1'!$H1705*VLOOKUP('Форма 1'!$F1705,'Придельники с 2022'!$B$4:$X$28,'Форма 1'!$AE$8,0),IF('Форма 1'!$AE1705=2,'Форма 1'!$H1705*VLOOKUP('Форма 1'!$F1705,'Придельники с 2022'!$B$4:$X$28,13,0),IF('Форма 1'!$AE1705=3,'Форма 1'!$H1705*VLOOKUP('Форма 1'!$F1705,'Придельники с 2022'!$B$4:$X$28,12,0)))))</f>
        <v/>
      </c>
      <c r="O1705" s="103" t="str">
        <f>IF(ISNUMBER('Форма 1'!AF1705),'Форма 1'!$H1705*VLOOKUP('Форма 1'!$F1705,'Придельники с 2022'!$B$4:$X$28,'Форма 1'!AF$8),"")</f>
        <v/>
      </c>
      <c r="P1705" s="87"/>
      <c r="Q1705" s="103" t="str">
        <f>IF(ISNUMBER('Форма 1'!AH1705),'Форма 1'!$H1705*VLOOKUP('Форма 1'!$F1705,'Придельники с 2022'!$B$4:$X$28,'Форма 1'!AH$8),"")</f>
        <v/>
      </c>
      <c r="R1705" s="103" t="str">
        <f>IF(ISNUMBER('Форма 1'!AI1705),'Форма 1'!$H1705*VLOOKUP('Форма 1'!$F1705,'Придельники с 2022'!$B$4:$X$28,'Форма 1'!AI$8),"")</f>
        <v/>
      </c>
      <c r="S1705" s="103" t="str">
        <f>IF(ISNUMBER('Форма 1'!AJ1705),'Форма 1'!$H1705*VLOOKUP('Форма 1'!$F1705,'Придельники с 2022'!$B$4:$X$28,'Форма 1'!AJ$8),"")</f>
        <v/>
      </c>
      <c r="T1705" s="87"/>
    </row>
    <row r="1706" spans="1:20">
      <c r="A1706" s="188">
        <f t="shared" si="139"/>
        <v>642</v>
      </c>
      <c r="B1706" s="189" t="s">
        <v>1748</v>
      </c>
      <c r="C1706" s="99">
        <f t="shared" si="136"/>
        <v>19340544.328000002</v>
      </c>
      <c r="D1706" s="103" t="str">
        <f>IF(ISNUMBER('Форма 1'!U1706),'Форма 1'!$H1706*VLOOKUP('Форма 1'!$F1706,'Придельники с 2022'!$B$4:$X$28,'Форма 1'!U$8),"")</f>
        <v/>
      </c>
      <c r="E1706" s="103" t="str">
        <f>IF(ISNUMBER('Форма 1'!V1706),'Форма 1'!$H1706*VLOOKUP('Форма 1'!$F1706,'Придельники с 2022'!$B$4:$X$28,'Форма 1'!V$8),"")</f>
        <v/>
      </c>
      <c r="F1706" s="103" t="str">
        <f>IF(ISNUMBER('Форма 1'!W1706),'Форма 1'!$H1706*VLOOKUP('Форма 1'!$F1706,'Придельники с 2022'!$B$4:$X$28,'Форма 1'!W$8),"")</f>
        <v/>
      </c>
      <c r="G1706" s="103" t="str">
        <f>IF(ISNUMBER('Форма 1'!X1706),'Форма 1'!$H1706*VLOOKUP('Форма 1'!$F1706,'Придельники с 2022'!$B$4:$X$28,'Форма 1'!X$8),"")</f>
        <v/>
      </c>
      <c r="H1706" s="103" t="str">
        <f>IF(ISNUMBER('Форма 1'!Y1706),'Форма 1'!$H1706*VLOOKUP('Форма 1'!$F1706,'Придельники с 2022'!$B$4:$X$28,'Форма 1'!Y$8),"")</f>
        <v/>
      </c>
      <c r="I1706" s="103" t="str">
        <f>IF(ISNUMBER('Форма 1'!Z1706),'Форма 1'!$H1706*VLOOKUP('Форма 1'!$F1706,'Придельники с 2022'!$B$4:$X$28,'Форма 1'!Z$8),"")</f>
        <v/>
      </c>
      <c r="J1706" s="103" t="str">
        <f>IF(ISNUMBER('Форма 1'!AA1706),'Форма 1'!$H1706*VLOOKUP('Форма 1'!$F1706,'Придельники с 2022'!$B$4:$X$28,'Форма 1'!AA$8),"")</f>
        <v/>
      </c>
      <c r="K1706" s="90"/>
      <c r="L1706" s="87"/>
      <c r="M1706" s="103">
        <f>IF(ISNUMBER('Форма 1'!AD1706),'Форма 1'!$H1706*VLOOKUP('Форма 1'!$F1706,'Придельники с 2022'!$B$4:$X$28,'Форма 1'!AD$8),"")</f>
        <v>9279953.3120000008</v>
      </c>
      <c r="N1706" s="103">
        <f>IF(ISBLANK('Форма 1'!$AE1706),"",IF('Форма 1'!$AE1706=1,'Форма 1'!$H1706*VLOOKUP('Форма 1'!$F1706,'Придельники с 2022'!$B$4:$X$28,'Форма 1'!$AE$8,0),IF('Форма 1'!$AE1706=2,'Форма 1'!$H1706*VLOOKUP('Форма 1'!$F1706,'Придельники с 2022'!$B$4:$X$28,13,0),IF('Форма 1'!$AE1706=3,'Форма 1'!$H1706*VLOOKUP('Форма 1'!$F1706,'Придельники с 2022'!$B$4:$X$28,12,0)))))</f>
        <v>10060591.015999999</v>
      </c>
      <c r="O1706" s="103" t="str">
        <f>IF(ISNUMBER('Форма 1'!AF1706),'Форма 1'!$H1706*VLOOKUP('Форма 1'!$F1706,'Придельники с 2022'!$B$4:$X$28,'Форма 1'!AF$8),"")</f>
        <v/>
      </c>
      <c r="P1706" s="87"/>
      <c r="Q1706" s="103" t="str">
        <f>IF(ISNUMBER('Форма 1'!AH1706),'Форма 1'!$H1706*VLOOKUP('Форма 1'!$F1706,'Придельники с 2022'!$B$4:$X$28,'Форма 1'!AH$8),"")</f>
        <v/>
      </c>
      <c r="R1706" s="103" t="str">
        <f>IF(ISNUMBER('Форма 1'!AI1706),'Форма 1'!$H1706*VLOOKUP('Форма 1'!$F1706,'Придельники с 2022'!$B$4:$X$28,'Форма 1'!AI$8),"")</f>
        <v/>
      </c>
      <c r="S1706" s="103" t="str">
        <f>IF(ISNUMBER('Форма 1'!AJ1706),'Форма 1'!$H1706*VLOOKUP('Форма 1'!$F1706,'Придельники с 2022'!$B$4:$X$28,'Форма 1'!AJ$8),"")</f>
        <v/>
      </c>
      <c r="T1706" s="87"/>
    </row>
    <row r="1707" spans="1:20">
      <c r="A1707" s="188">
        <f t="shared" si="139"/>
        <v>643</v>
      </c>
      <c r="B1707" s="189" t="s">
        <v>1749</v>
      </c>
      <c r="C1707" s="99">
        <f t="shared" si="136"/>
        <v>7926195.2000000011</v>
      </c>
      <c r="D1707" s="103" t="str">
        <f>IF(ISNUMBER('Форма 1'!U1707),'Форма 1'!$H1707*VLOOKUP('Форма 1'!$F1707,'Придельники с 2022'!$B$4:$X$28,'Форма 1'!U$8),"")</f>
        <v/>
      </c>
      <c r="E1707" s="103" t="str">
        <f>IF(ISNUMBER('Форма 1'!V1707),'Форма 1'!$H1707*VLOOKUP('Форма 1'!$F1707,'Придельники с 2022'!$B$4:$X$28,'Форма 1'!V$8),"")</f>
        <v/>
      </c>
      <c r="F1707" s="103" t="str">
        <f>IF(ISNUMBER('Форма 1'!W1707),'Форма 1'!$H1707*VLOOKUP('Форма 1'!$F1707,'Придельники с 2022'!$B$4:$X$28,'Форма 1'!W$8),"")</f>
        <v/>
      </c>
      <c r="G1707" s="103" t="str">
        <f>IF(ISNUMBER('Форма 1'!X1707),'Форма 1'!$H1707*VLOOKUP('Форма 1'!$F1707,'Придельники с 2022'!$B$4:$X$28,'Форма 1'!X$8),"")</f>
        <v/>
      </c>
      <c r="H1707" s="103" t="str">
        <f>IF(ISNUMBER('Форма 1'!Y1707),'Форма 1'!$H1707*VLOOKUP('Форма 1'!$F1707,'Придельники с 2022'!$B$4:$X$28,'Форма 1'!Y$8),"")</f>
        <v/>
      </c>
      <c r="I1707" s="103" t="str">
        <f>IF(ISNUMBER('Форма 1'!Z1707),'Форма 1'!$H1707*VLOOKUP('Форма 1'!$F1707,'Придельники с 2022'!$B$4:$X$28,'Форма 1'!Z$8),"")</f>
        <v/>
      </c>
      <c r="J1707" s="103" t="str">
        <f>IF(ISNUMBER('Форма 1'!AA1707),'Форма 1'!$H1707*VLOOKUP('Форма 1'!$F1707,'Придельники с 2022'!$B$4:$X$28,'Форма 1'!AA$8),"")</f>
        <v/>
      </c>
      <c r="K1707" s="90"/>
      <c r="L1707" s="87"/>
      <c r="M1707" s="103">
        <f>IF(ISNUMBER('Форма 1'!AD1707),'Форма 1'!$H1707*VLOOKUP('Форма 1'!$F1707,'Придельники с 2022'!$B$4:$X$28,'Форма 1'!AD$8),"")</f>
        <v>7926195.2000000011</v>
      </c>
      <c r="N1707" s="103" t="str">
        <f>IF(ISBLANK('Форма 1'!$AE1707),"",IF('Форма 1'!$AE1707=1,'Форма 1'!$H1707*VLOOKUP('Форма 1'!$F1707,'Придельники с 2022'!$B$4:$X$28,'Форма 1'!$AE$8,0),IF('Форма 1'!$AE1707=2,'Форма 1'!$H1707*VLOOKUP('Форма 1'!$F1707,'Придельники с 2022'!$B$4:$X$28,13,0),IF('Форма 1'!$AE1707=3,'Форма 1'!$H1707*VLOOKUP('Форма 1'!$F1707,'Придельники с 2022'!$B$4:$X$28,12,0)))))</f>
        <v/>
      </c>
      <c r="O1707" s="103" t="str">
        <f>IF(ISNUMBER('Форма 1'!AF1707),'Форма 1'!$H1707*VLOOKUP('Форма 1'!$F1707,'Придельники с 2022'!$B$4:$X$28,'Форма 1'!AF$8),"")</f>
        <v/>
      </c>
      <c r="P1707" s="87"/>
      <c r="Q1707" s="103" t="str">
        <f>IF(ISNUMBER('Форма 1'!AH1707),'Форма 1'!$H1707*VLOOKUP('Форма 1'!$F1707,'Придельники с 2022'!$B$4:$X$28,'Форма 1'!AH$8),"")</f>
        <v/>
      </c>
      <c r="R1707" s="103" t="str">
        <f>IF(ISNUMBER('Форма 1'!AI1707),'Форма 1'!$H1707*VLOOKUP('Форма 1'!$F1707,'Придельники с 2022'!$B$4:$X$28,'Форма 1'!AI$8),"")</f>
        <v/>
      </c>
      <c r="S1707" s="103" t="str">
        <f>IF(ISNUMBER('Форма 1'!AJ1707),'Форма 1'!$H1707*VLOOKUP('Форма 1'!$F1707,'Придельники с 2022'!$B$4:$X$28,'Форма 1'!AJ$8),"")</f>
        <v/>
      </c>
      <c r="T1707" s="87"/>
    </row>
    <row r="1708" spans="1:20">
      <c r="A1708" s="188">
        <f t="shared" si="139"/>
        <v>644</v>
      </c>
      <c r="B1708" s="189" t="s">
        <v>1750</v>
      </c>
      <c r="C1708" s="99">
        <f t="shared" si="136"/>
        <v>8226129.6320000002</v>
      </c>
      <c r="D1708" s="103" t="str">
        <f>IF(ISNUMBER('Форма 1'!U1708),'Форма 1'!$H1708*VLOOKUP('Форма 1'!$F1708,'Придельники с 2022'!$B$4:$X$28,'Форма 1'!U$8),"")</f>
        <v/>
      </c>
      <c r="E1708" s="103" t="str">
        <f>IF(ISNUMBER('Форма 1'!V1708),'Форма 1'!$H1708*VLOOKUP('Форма 1'!$F1708,'Придельники с 2022'!$B$4:$X$28,'Форма 1'!V$8),"")</f>
        <v/>
      </c>
      <c r="F1708" s="103" t="str">
        <f>IF(ISNUMBER('Форма 1'!W1708),'Форма 1'!$H1708*VLOOKUP('Форма 1'!$F1708,'Придельники с 2022'!$B$4:$X$28,'Форма 1'!W$8),"")</f>
        <v/>
      </c>
      <c r="G1708" s="103" t="str">
        <f>IF(ISNUMBER('Форма 1'!X1708),'Форма 1'!$H1708*VLOOKUP('Форма 1'!$F1708,'Придельники с 2022'!$B$4:$X$28,'Форма 1'!X$8),"")</f>
        <v/>
      </c>
      <c r="H1708" s="103" t="str">
        <f>IF(ISNUMBER('Форма 1'!Y1708),'Форма 1'!$H1708*VLOOKUP('Форма 1'!$F1708,'Придельники с 2022'!$B$4:$X$28,'Форма 1'!Y$8),"")</f>
        <v/>
      </c>
      <c r="I1708" s="103" t="str">
        <f>IF(ISNUMBER('Форма 1'!Z1708),'Форма 1'!$H1708*VLOOKUP('Форма 1'!$F1708,'Придельники с 2022'!$B$4:$X$28,'Форма 1'!Z$8),"")</f>
        <v/>
      </c>
      <c r="J1708" s="103" t="str">
        <f>IF(ISNUMBER('Форма 1'!AA1708),'Форма 1'!$H1708*VLOOKUP('Форма 1'!$F1708,'Придельники с 2022'!$B$4:$X$28,'Форма 1'!AA$8),"")</f>
        <v/>
      </c>
      <c r="K1708" s="90"/>
      <c r="L1708" s="87"/>
      <c r="M1708" s="103">
        <f>IF(ISNUMBER('Форма 1'!AD1708),'Форма 1'!$H1708*VLOOKUP('Форма 1'!$F1708,'Придельники с 2022'!$B$4:$X$28,'Форма 1'!AD$8),"")</f>
        <v>8226129.6320000002</v>
      </c>
      <c r="N1708" s="103" t="str">
        <f>IF(ISBLANK('Форма 1'!$AE1708),"",IF('Форма 1'!$AE1708=1,'Форма 1'!$H1708*VLOOKUP('Форма 1'!$F1708,'Придельники с 2022'!$B$4:$X$28,'Форма 1'!$AE$8,0),IF('Форма 1'!$AE1708=2,'Форма 1'!$H1708*VLOOKUP('Форма 1'!$F1708,'Придельники с 2022'!$B$4:$X$28,13,0),IF('Форма 1'!$AE1708=3,'Форма 1'!$H1708*VLOOKUP('Форма 1'!$F1708,'Придельники с 2022'!$B$4:$X$28,12,0)))))</f>
        <v/>
      </c>
      <c r="O1708" s="103" t="str">
        <f>IF(ISNUMBER('Форма 1'!AF1708),'Форма 1'!$H1708*VLOOKUP('Форма 1'!$F1708,'Придельники с 2022'!$B$4:$X$28,'Форма 1'!AF$8),"")</f>
        <v/>
      </c>
      <c r="P1708" s="87"/>
      <c r="Q1708" s="103" t="str">
        <f>IF(ISNUMBER('Форма 1'!AH1708),'Форма 1'!$H1708*VLOOKUP('Форма 1'!$F1708,'Придельники с 2022'!$B$4:$X$28,'Форма 1'!AH$8),"")</f>
        <v/>
      </c>
      <c r="R1708" s="103" t="str">
        <f>IF(ISNUMBER('Форма 1'!AI1708),'Форма 1'!$H1708*VLOOKUP('Форма 1'!$F1708,'Придельники с 2022'!$B$4:$X$28,'Форма 1'!AI$8),"")</f>
        <v/>
      </c>
      <c r="S1708" s="103" t="str">
        <f>IF(ISNUMBER('Форма 1'!AJ1708),'Форма 1'!$H1708*VLOOKUP('Форма 1'!$F1708,'Придельники с 2022'!$B$4:$X$28,'Форма 1'!AJ$8),"")</f>
        <v/>
      </c>
      <c r="T1708" s="87"/>
    </row>
    <row r="1709" spans="1:20">
      <c r="A1709" s="188">
        <f t="shared" si="139"/>
        <v>645</v>
      </c>
      <c r="B1709" s="189" t="s">
        <v>1752</v>
      </c>
      <c r="C1709" s="99">
        <f t="shared" si="136"/>
        <v>18753107.632000003</v>
      </c>
      <c r="D1709" s="103" t="str">
        <f>IF(ISNUMBER('Форма 1'!U1709),'Форма 1'!$H1709*VLOOKUP('Форма 1'!$F1709,'Придельники с 2022'!$B$4:$X$28,'Форма 1'!U$8),"")</f>
        <v/>
      </c>
      <c r="E1709" s="103" t="str">
        <f>IF(ISNUMBER('Форма 1'!V1709),'Форма 1'!$H1709*VLOOKUP('Форма 1'!$F1709,'Придельники с 2022'!$B$4:$X$28,'Форма 1'!V$8),"")</f>
        <v/>
      </c>
      <c r="F1709" s="103" t="str">
        <f>IF(ISNUMBER('Форма 1'!W1709),'Форма 1'!$H1709*VLOOKUP('Форма 1'!$F1709,'Придельники с 2022'!$B$4:$X$28,'Форма 1'!W$8),"")</f>
        <v/>
      </c>
      <c r="G1709" s="103" t="str">
        <f>IF(ISNUMBER('Форма 1'!X1709),'Форма 1'!$H1709*VLOOKUP('Форма 1'!$F1709,'Придельники с 2022'!$B$4:$X$28,'Форма 1'!X$8),"")</f>
        <v/>
      </c>
      <c r="H1709" s="103" t="str">
        <f>IF(ISNUMBER('Форма 1'!Y1709),'Форма 1'!$H1709*VLOOKUP('Форма 1'!$F1709,'Придельники с 2022'!$B$4:$X$28,'Форма 1'!Y$8),"")</f>
        <v/>
      </c>
      <c r="I1709" s="103" t="str">
        <f>IF(ISNUMBER('Форма 1'!Z1709),'Форма 1'!$H1709*VLOOKUP('Форма 1'!$F1709,'Придельники с 2022'!$B$4:$X$28,'Форма 1'!Z$8),"")</f>
        <v/>
      </c>
      <c r="J1709" s="103" t="str">
        <f>IF(ISNUMBER('Форма 1'!AA1709),'Форма 1'!$H1709*VLOOKUP('Форма 1'!$F1709,'Придельники с 2022'!$B$4:$X$28,'Форма 1'!AA$8),"")</f>
        <v/>
      </c>
      <c r="K1709" s="90"/>
      <c r="L1709" s="87"/>
      <c r="M1709" s="103">
        <f>IF(ISNUMBER('Форма 1'!AD1709),'Форма 1'!$H1709*VLOOKUP('Форма 1'!$F1709,'Придельники с 2022'!$B$4:$X$28,'Форма 1'!AD$8),"")</f>
        <v>18753107.632000003</v>
      </c>
      <c r="N1709" s="103" t="str">
        <f>IF(ISBLANK('Форма 1'!$AE1709),"",IF('Форма 1'!$AE1709=1,'Форма 1'!$H1709*VLOOKUP('Форма 1'!$F1709,'Придельники с 2022'!$B$4:$X$28,'Форма 1'!$AE$8,0),IF('Форма 1'!$AE1709=2,'Форма 1'!$H1709*VLOOKUP('Форма 1'!$F1709,'Придельники с 2022'!$B$4:$X$28,13,0),IF('Форма 1'!$AE1709=3,'Форма 1'!$H1709*VLOOKUP('Форма 1'!$F1709,'Придельники с 2022'!$B$4:$X$28,12,0)))))</f>
        <v/>
      </c>
      <c r="O1709" s="103" t="str">
        <f>IF(ISNUMBER('Форма 1'!AF1709),'Форма 1'!$H1709*VLOOKUP('Форма 1'!$F1709,'Придельники с 2022'!$B$4:$X$28,'Форма 1'!AF$8),"")</f>
        <v/>
      </c>
      <c r="P1709" s="87"/>
      <c r="Q1709" s="103" t="str">
        <f>IF(ISNUMBER('Форма 1'!AH1709),'Форма 1'!$H1709*VLOOKUP('Форма 1'!$F1709,'Придельники с 2022'!$B$4:$X$28,'Форма 1'!AH$8),"")</f>
        <v/>
      </c>
      <c r="R1709" s="103" t="str">
        <f>IF(ISNUMBER('Форма 1'!AI1709),'Форма 1'!$H1709*VLOOKUP('Форма 1'!$F1709,'Придельники с 2022'!$B$4:$X$28,'Форма 1'!AI$8),"")</f>
        <v/>
      </c>
      <c r="S1709" s="103" t="str">
        <f>IF(ISNUMBER('Форма 1'!AJ1709),'Форма 1'!$H1709*VLOOKUP('Форма 1'!$F1709,'Придельники с 2022'!$B$4:$X$28,'Форма 1'!AJ$8),"")</f>
        <v/>
      </c>
      <c r="T1709" s="87"/>
    </row>
    <row r="1710" spans="1:20">
      <c r="A1710" s="188">
        <f t="shared" si="139"/>
        <v>646</v>
      </c>
      <c r="B1710" s="189" t="s">
        <v>1753</v>
      </c>
      <c r="C1710" s="99">
        <f t="shared" si="136"/>
        <v>2837901.9760000003</v>
      </c>
      <c r="D1710" s="103">
        <f>IF(ISNUMBER('Форма 1'!U1710),'Форма 1'!$H1710*VLOOKUP('Форма 1'!$F1710,'Придельники с 2022'!$B$4:$X$28,'Форма 1'!U$8),"")</f>
        <v>2837901.9760000003</v>
      </c>
      <c r="E1710" s="103" t="str">
        <f>IF(ISNUMBER('Форма 1'!V1710),'Форма 1'!$H1710*VLOOKUP('Форма 1'!$F1710,'Придельники с 2022'!$B$4:$X$28,'Форма 1'!V$8),"")</f>
        <v/>
      </c>
      <c r="F1710" s="103" t="str">
        <f>IF(ISNUMBER('Форма 1'!W1710),'Форма 1'!$H1710*VLOOKUP('Форма 1'!$F1710,'Придельники с 2022'!$B$4:$X$28,'Форма 1'!W$8),"")</f>
        <v/>
      </c>
      <c r="G1710" s="103" t="str">
        <f>IF(ISNUMBER('Форма 1'!X1710),'Форма 1'!$H1710*VLOOKUP('Форма 1'!$F1710,'Придельники с 2022'!$B$4:$X$28,'Форма 1'!X$8),"")</f>
        <v/>
      </c>
      <c r="H1710" s="103" t="str">
        <f>IF(ISNUMBER('Форма 1'!Y1710),'Форма 1'!$H1710*VLOOKUP('Форма 1'!$F1710,'Придельники с 2022'!$B$4:$X$28,'Форма 1'!Y$8),"")</f>
        <v/>
      </c>
      <c r="I1710" s="103" t="str">
        <f>IF(ISNUMBER('Форма 1'!Z1710),'Форма 1'!$H1710*VLOOKUP('Форма 1'!$F1710,'Придельники с 2022'!$B$4:$X$28,'Форма 1'!Z$8),"")</f>
        <v/>
      </c>
      <c r="J1710" s="103" t="str">
        <f>IF(ISNUMBER('Форма 1'!AA1710),'Форма 1'!$H1710*VLOOKUP('Форма 1'!$F1710,'Придельники с 2022'!$B$4:$X$28,'Форма 1'!AA$8),"")</f>
        <v/>
      </c>
      <c r="K1710" s="90"/>
      <c r="L1710" s="87"/>
      <c r="M1710" s="103" t="str">
        <f>IF(ISNUMBER('Форма 1'!AD1710),'Форма 1'!$H1710*VLOOKUP('Форма 1'!$F1710,'Придельники с 2022'!$B$4:$X$28,'Форма 1'!AD$8),"")</f>
        <v/>
      </c>
      <c r="N1710" s="103" t="str">
        <f>IF(ISBLANK('Форма 1'!$AE1710),"",IF('Форма 1'!$AE1710=1,'Форма 1'!$H1710*VLOOKUP('Форма 1'!$F1710,'Придельники с 2022'!$B$4:$X$28,'Форма 1'!$AE$8,0),IF('Форма 1'!$AE1710=2,'Форма 1'!$H1710*VLOOKUP('Форма 1'!$F1710,'Придельники с 2022'!$B$4:$X$28,13,0),IF('Форма 1'!$AE1710=3,'Форма 1'!$H1710*VLOOKUP('Форма 1'!$F1710,'Придельники с 2022'!$B$4:$X$28,12,0)))))</f>
        <v/>
      </c>
      <c r="O1710" s="103" t="str">
        <f>IF(ISNUMBER('Форма 1'!AF1710),'Форма 1'!$H1710*VLOOKUP('Форма 1'!$F1710,'Придельники с 2022'!$B$4:$X$28,'Форма 1'!AF$8),"")</f>
        <v/>
      </c>
      <c r="P1710" s="87"/>
      <c r="Q1710" s="103" t="str">
        <f>IF(ISNUMBER('Форма 1'!AH1710),'Форма 1'!$H1710*VLOOKUP('Форма 1'!$F1710,'Придельники с 2022'!$B$4:$X$28,'Форма 1'!AH$8),"")</f>
        <v/>
      </c>
      <c r="R1710" s="103" t="str">
        <f>IF(ISNUMBER('Форма 1'!AI1710),'Форма 1'!$H1710*VLOOKUP('Форма 1'!$F1710,'Придельники с 2022'!$B$4:$X$28,'Форма 1'!AI$8),"")</f>
        <v/>
      </c>
      <c r="S1710" s="103" t="str">
        <f>IF(ISNUMBER('Форма 1'!AJ1710),'Форма 1'!$H1710*VLOOKUP('Форма 1'!$F1710,'Придельники с 2022'!$B$4:$X$28,'Форма 1'!AJ$8),"")</f>
        <v/>
      </c>
      <c r="T1710" s="87"/>
    </row>
    <row r="1711" spans="1:20">
      <c r="A1711" s="188">
        <f t="shared" si="139"/>
        <v>647</v>
      </c>
      <c r="B1711" s="114" t="s">
        <v>5034</v>
      </c>
      <c r="C1711" s="99">
        <f t="shared" si="136"/>
        <v>248167.25</v>
      </c>
      <c r="D1711" s="103" t="str">
        <f>IF(ISNUMBER('Форма 1'!U1711),'Форма 1'!$H1711*VLOOKUP('Форма 1'!$F1711,'Придельники до 2021'!$B$4:$X$28,'Форма 1'!U$8),"")</f>
        <v/>
      </c>
      <c r="E1711" s="103" t="str">
        <f>IF(ISNUMBER('Форма 1'!V1711),'Форма 1'!$H1711*VLOOKUP('Форма 1'!$F1711,'Придельники до 2021'!$B$4:$X$28,'Форма 1'!V$8),"")</f>
        <v/>
      </c>
      <c r="F1711" s="103" t="str">
        <f>IF(ISNUMBER('Форма 1'!W1711),'Форма 1'!$H1711*VLOOKUP('Форма 1'!$F1711,'Придельники до 2021'!$B$4:$X$28,'Форма 1'!W$8),"")</f>
        <v/>
      </c>
      <c r="G1711" s="103" t="str">
        <f>IF(ISNUMBER('Форма 1'!X1711),'Форма 1'!$H1711*VLOOKUP('Форма 1'!$F1711,'Придельники с 2022'!$B$4:$X$28,'Форма 1'!X$8),"")</f>
        <v/>
      </c>
      <c r="H1711" s="103" t="str">
        <f>IF(ISNUMBER('Форма 1'!Y1711),'Форма 1'!$H1711*VLOOKUP('Форма 1'!$F1711,'Придельники с 2022'!$B$4:$X$28,'Форма 1'!Y$8),"")</f>
        <v/>
      </c>
      <c r="I1711" s="103" t="str">
        <f>IF(ISNUMBER('Форма 1'!Z1711),'Форма 1'!$H1711*VLOOKUP('Форма 1'!$F1711,'Придельники с 2022'!$B$4:$X$28,'Форма 1'!Z$8),"")</f>
        <v/>
      </c>
      <c r="J1711" s="103" t="str">
        <f>IF(ISNUMBER('Форма 1'!AA1711),'Форма 1'!$H1711*VLOOKUP('Форма 1'!$F1711,'Придельники с 2022'!$B$4:$X$28,'Форма 1'!AA$8),"")</f>
        <v/>
      </c>
      <c r="K1711" s="90"/>
      <c r="L1711" s="87"/>
      <c r="M1711" s="103" t="str">
        <f>IF(ISNUMBER('Форма 1'!AD1711),'Форма 1'!$H1711*VLOOKUP('Форма 1'!$F1711,'Придельники с 2022'!$B$4:$X$28,'Форма 1'!AD$8),"")</f>
        <v/>
      </c>
      <c r="N1711" s="103" t="str">
        <f>IF(ISBLANK('Форма 1'!$AE1711),"",IF('Форма 1'!$AE1711=1,'Форма 1'!$H1711*VLOOKUP('Форма 1'!$F1711,'Придельники с 2022'!$B$4:$X$28,'Форма 1'!$AE$8,0),IF('Форма 1'!$AE1711=2,'Форма 1'!$H1711*VLOOKUP('Форма 1'!$F1711,'Придельники с 2022'!$B$4:$X$28,13,0),IF('Форма 1'!$AE1711=3,'Форма 1'!$H1711*VLOOKUP('Форма 1'!$F1711,'Придельники с 2022'!$B$4:$X$28,12,0)))))</f>
        <v/>
      </c>
      <c r="O1711" s="103" t="str">
        <f>IF(ISNUMBER('Форма 1'!AF1711),'Форма 1'!$H1711*VLOOKUP('Форма 1'!$F1711,'Придельники с 2022'!$B$4:$X$28,'Форма 1'!AF$8),"")</f>
        <v/>
      </c>
      <c r="P1711" s="87">
        <v>248167.25</v>
      </c>
      <c r="Q1711" s="103" t="str">
        <f>IF(ISNUMBER('Форма 1'!AH1711),'Форма 1'!$H1711*VLOOKUP('Форма 1'!$F1711,'Придельники с 2022'!$B$4:$X$28,'Форма 1'!AH$8),"")</f>
        <v/>
      </c>
      <c r="R1711" s="103" t="str">
        <f>IF(ISNUMBER('Форма 1'!AI1711),'Форма 1'!$H1711*VLOOKUP('Форма 1'!$F1711,'Придельники с 2022'!$B$4:$X$28,'Форма 1'!AI$8),"")</f>
        <v/>
      </c>
      <c r="S1711" s="103" t="str">
        <f>IF(ISNUMBER('Форма 1'!AJ1711),'Форма 1'!$H1711*VLOOKUP('Форма 1'!$F1711,'Придельники с 2022'!$B$4:$X$28,'Форма 1'!AJ$8),"")</f>
        <v/>
      </c>
      <c r="T1711" s="87"/>
    </row>
    <row r="1712" spans="1:20">
      <c r="A1712" s="188">
        <f t="shared" si="139"/>
        <v>648</v>
      </c>
      <c r="B1712" s="189" t="s">
        <v>731</v>
      </c>
      <c r="C1712" s="99">
        <f t="shared" si="136"/>
        <v>109078591</v>
      </c>
      <c r="D1712" s="103" t="str">
        <f>IF(ISNUMBER('Форма 1'!U1712),'Форма 1'!$H1712*VLOOKUP('Форма 1'!$F1712,'Придельники с 2022'!$B$4:$X$28,'Форма 1'!U$8),"")</f>
        <v/>
      </c>
      <c r="E1712" s="103" t="str">
        <f>IF(ISNUMBER('Форма 1'!V1712),'Форма 1'!$H1712*VLOOKUP('Форма 1'!$F1712,'Придельники с 2022'!$B$4:$X$28,'Форма 1'!V$8),"")</f>
        <v/>
      </c>
      <c r="F1712" s="103" t="str">
        <f>IF(ISNUMBER('Форма 1'!W1712),'Форма 1'!$H1712*VLOOKUP('Форма 1'!$F1712,'Придельники с 2022'!$B$4:$X$28,'Форма 1'!W$8),"")</f>
        <v/>
      </c>
      <c r="G1712" s="103" t="str">
        <f>IF(ISNUMBER('Форма 1'!X1712),'Форма 1'!$H1712*VLOOKUP('Форма 1'!$F1712,'Придельники с 2022'!$B$4:$X$28,'Форма 1'!X$8),"")</f>
        <v/>
      </c>
      <c r="H1712" s="103" t="str">
        <f>IF(ISNUMBER('Форма 1'!Y1712),'Форма 1'!$H1712*VLOOKUP('Форма 1'!$F1712,'Придельники с 2022'!$B$4:$X$28,'Форма 1'!Y$8),"")</f>
        <v/>
      </c>
      <c r="I1712" s="103" t="str">
        <f>IF(ISNUMBER('Форма 1'!Z1712),'Форма 1'!$H1712*VLOOKUP('Форма 1'!$F1712,'Придельники с 2022'!$B$4:$X$28,'Форма 1'!Z$8),"")</f>
        <v/>
      </c>
      <c r="J1712" s="103" t="str">
        <f>IF(ISNUMBER('Форма 1'!AA1712),'Форма 1'!$H1712*VLOOKUP('Форма 1'!$F1712,'Придельники с 2022'!$B$4:$X$28,'Форма 1'!AA$8),"")</f>
        <v/>
      </c>
      <c r="K1712" s="90"/>
      <c r="L1712" s="87"/>
      <c r="M1712" s="103" t="str">
        <f>IF(ISNUMBER('Форма 1'!AD1712),'Форма 1'!$H1712*VLOOKUP('Форма 1'!$F1712,'Придельники с 2022'!$B$4:$X$28,'Форма 1'!AD$8),"")</f>
        <v/>
      </c>
      <c r="N1712" s="103">
        <f>IF(ISBLANK('Форма 1'!$AE1712),"",IF('Форма 1'!$AE1712=1,'Форма 1'!$H1712*VLOOKUP('Форма 1'!$F1712,'Придельники с 2022'!$B$4:$X$28,'Форма 1'!$AE$8,0),IF('Форма 1'!$AE1712=2,'Форма 1'!$H1712*VLOOKUP('Форма 1'!$F1712,'Придельники с 2022'!$B$4:$X$28,13,0),IF('Форма 1'!$AE1712=3,'Форма 1'!$H1712*VLOOKUP('Форма 1'!$F1712,'Придельники с 2022'!$B$4:$X$28,12,0)))))</f>
        <v>109078591</v>
      </c>
      <c r="O1712" s="103" t="str">
        <f>IF(ISNUMBER('Форма 1'!AF1712),'Форма 1'!$H1712*VLOOKUP('Форма 1'!$F1712,'Придельники с 2022'!$B$4:$X$28,'Форма 1'!AF$8),"")</f>
        <v/>
      </c>
      <c r="P1712" s="87"/>
      <c r="Q1712" s="103" t="str">
        <f>IF(ISNUMBER('Форма 1'!AH1712),'Форма 1'!$H1712*VLOOKUP('Форма 1'!$F1712,'Придельники с 2022'!$B$4:$X$28,'Форма 1'!AH$8),"")</f>
        <v/>
      </c>
      <c r="R1712" s="103" t="str">
        <f>IF(ISNUMBER('Форма 1'!AI1712),'Форма 1'!$H1712*VLOOKUP('Форма 1'!$F1712,'Придельники с 2022'!$B$4:$X$28,'Форма 1'!AI$8),"")</f>
        <v/>
      </c>
      <c r="S1712" s="103" t="str">
        <f>IF(ISNUMBER('Форма 1'!AJ1712),'Форма 1'!$H1712*VLOOKUP('Форма 1'!$F1712,'Придельники с 2022'!$B$4:$X$28,'Форма 1'!AJ$8),"")</f>
        <v/>
      </c>
      <c r="T1712" s="87"/>
    </row>
    <row r="1713" spans="1:20">
      <c r="A1713" s="188">
        <f t="shared" si="139"/>
        <v>649</v>
      </c>
      <c r="B1713" s="189" t="s">
        <v>732</v>
      </c>
      <c r="C1713" s="99">
        <f t="shared" si="136"/>
        <v>8335526.7599999998</v>
      </c>
      <c r="D1713" s="103" t="str">
        <f>IF(ISNUMBER('Форма 1'!U1713),'Форма 1'!$H1713*VLOOKUP('Форма 1'!$F1713,'Придельники с 2022'!$B$4:$X$28,'Форма 1'!U$8),"")</f>
        <v/>
      </c>
      <c r="E1713" s="103" t="str">
        <f>IF(ISNUMBER('Форма 1'!V1713),'Форма 1'!$H1713*VLOOKUP('Форма 1'!$F1713,'Придельники с 2022'!$B$4:$X$28,'Форма 1'!V$8),"")</f>
        <v/>
      </c>
      <c r="F1713" s="103" t="str">
        <f>IF(ISNUMBER('Форма 1'!W1713),'Форма 1'!$H1713*VLOOKUP('Форма 1'!$F1713,'Придельники с 2022'!$B$4:$X$28,'Форма 1'!W$8),"")</f>
        <v/>
      </c>
      <c r="G1713" s="103" t="str">
        <f>IF(ISNUMBER('Форма 1'!X1713),'Форма 1'!$H1713*VLOOKUP('Форма 1'!$F1713,'Придельники с 2022'!$B$4:$X$28,'Форма 1'!X$8),"")</f>
        <v/>
      </c>
      <c r="H1713" s="103" t="str">
        <f>IF(ISNUMBER('Форма 1'!Y1713),'Форма 1'!$H1713*VLOOKUP('Форма 1'!$F1713,'Придельники с 2022'!$B$4:$X$28,'Форма 1'!Y$8),"")</f>
        <v/>
      </c>
      <c r="I1713" s="103" t="str">
        <f>IF(ISNUMBER('Форма 1'!Z1713),'Форма 1'!$H1713*VLOOKUP('Форма 1'!$F1713,'Придельники с 2022'!$B$4:$X$28,'Форма 1'!Z$8),"")</f>
        <v/>
      </c>
      <c r="J1713" s="103" t="str">
        <f>IF(ISNUMBER('Форма 1'!AA1713),'Форма 1'!$H1713*VLOOKUP('Форма 1'!$F1713,'Придельники с 2022'!$B$4:$X$28,'Форма 1'!AA$8),"")</f>
        <v/>
      </c>
      <c r="K1713" s="90">
        <v>3</v>
      </c>
      <c r="L1713" s="87">
        <f>2778508.92*K1713</f>
        <v>8335526.7599999998</v>
      </c>
      <c r="M1713" s="103" t="str">
        <f>IF(ISNUMBER('Форма 1'!AD1713),'Форма 1'!$H1713*VLOOKUP('Форма 1'!$F1713,'Придельники с 2022'!$B$4:$X$28,'Форма 1'!AD$8),"")</f>
        <v/>
      </c>
      <c r="N1713" s="103" t="str">
        <f>IF(ISBLANK('Форма 1'!$AE1713),"",IF('Форма 1'!$AE1713=1,'Форма 1'!$H1713*VLOOKUP('Форма 1'!$F1713,'Придельники с 2022'!$B$4:$X$28,'Форма 1'!$AE$8,0),IF('Форма 1'!$AE1713=2,'Форма 1'!$H1713*VLOOKUP('Форма 1'!$F1713,'Придельники с 2022'!$B$4:$X$28,13,0),IF('Форма 1'!$AE1713=3,'Форма 1'!$H1713*VLOOKUP('Форма 1'!$F1713,'Придельники с 2022'!$B$4:$X$28,12,0)))))</f>
        <v/>
      </c>
      <c r="O1713" s="103" t="str">
        <f>IF(ISNUMBER('Форма 1'!AF1713),'Форма 1'!$H1713*VLOOKUP('Форма 1'!$F1713,'Придельники с 2022'!$B$4:$X$28,'Форма 1'!AF$8),"")</f>
        <v/>
      </c>
      <c r="P1713" s="87"/>
      <c r="Q1713" s="103" t="str">
        <f>IF(ISNUMBER('Форма 1'!AH1713),'Форма 1'!$H1713*VLOOKUP('Форма 1'!$F1713,'Придельники с 2022'!$B$4:$X$28,'Форма 1'!AH$8),"")</f>
        <v/>
      </c>
      <c r="R1713" s="103" t="str">
        <f>IF(ISNUMBER('Форма 1'!AI1713),'Форма 1'!$H1713*VLOOKUP('Форма 1'!$F1713,'Придельники с 2022'!$B$4:$X$28,'Форма 1'!AI$8),"")</f>
        <v/>
      </c>
      <c r="S1713" s="103" t="str">
        <f>IF(ISNUMBER('Форма 1'!AJ1713),'Форма 1'!$H1713*VLOOKUP('Форма 1'!$F1713,'Придельники с 2022'!$B$4:$X$28,'Форма 1'!AJ$8),"")</f>
        <v/>
      </c>
      <c r="T1713" s="87"/>
    </row>
    <row r="1714" spans="1:20">
      <c r="A1714" s="188">
        <f t="shared" si="139"/>
        <v>650</v>
      </c>
      <c r="B1714" s="189" t="s">
        <v>1754</v>
      </c>
      <c r="C1714" s="99">
        <f t="shared" si="136"/>
        <v>11114035.68</v>
      </c>
      <c r="D1714" s="103" t="str">
        <f>IF(ISNUMBER('Форма 1'!U1714),'Форма 1'!$H1714*VLOOKUP('Форма 1'!$F1714,'Придельники с 2022'!$B$4:$X$28,'Форма 1'!U$8),"")</f>
        <v/>
      </c>
      <c r="E1714" s="103" t="str">
        <f>IF(ISNUMBER('Форма 1'!V1714),'Форма 1'!$H1714*VLOOKUP('Форма 1'!$F1714,'Придельники с 2022'!$B$4:$X$28,'Форма 1'!V$8),"")</f>
        <v/>
      </c>
      <c r="F1714" s="103" t="str">
        <f>IF(ISNUMBER('Форма 1'!W1714),'Форма 1'!$H1714*VLOOKUP('Форма 1'!$F1714,'Придельники с 2022'!$B$4:$X$28,'Форма 1'!W$8),"")</f>
        <v/>
      </c>
      <c r="G1714" s="103" t="str">
        <f>IF(ISNUMBER('Форма 1'!X1714),'Форма 1'!$H1714*VLOOKUP('Форма 1'!$F1714,'Придельники с 2022'!$B$4:$X$28,'Форма 1'!X$8),"")</f>
        <v/>
      </c>
      <c r="H1714" s="103" t="str">
        <f>IF(ISNUMBER('Форма 1'!Y1714),'Форма 1'!$H1714*VLOOKUP('Форма 1'!$F1714,'Придельники с 2022'!$B$4:$X$28,'Форма 1'!Y$8),"")</f>
        <v/>
      </c>
      <c r="I1714" s="103" t="str">
        <f>IF(ISNUMBER('Форма 1'!Z1714),'Форма 1'!$H1714*VLOOKUP('Форма 1'!$F1714,'Придельники с 2022'!$B$4:$X$28,'Форма 1'!Z$8),"")</f>
        <v/>
      </c>
      <c r="J1714" s="103" t="str">
        <f>IF(ISNUMBER('Форма 1'!AA1714),'Форма 1'!$H1714*VLOOKUP('Форма 1'!$F1714,'Придельники с 2022'!$B$4:$X$28,'Форма 1'!AA$8),"")</f>
        <v/>
      </c>
      <c r="K1714" s="90">
        <v>4</v>
      </c>
      <c r="L1714" s="87">
        <f>2778508.92*K1714</f>
        <v>11114035.68</v>
      </c>
      <c r="M1714" s="103" t="str">
        <f>IF(ISNUMBER('Форма 1'!AD1714),'Форма 1'!$H1714*VLOOKUP('Форма 1'!$F1714,'Придельники с 2022'!$B$4:$X$28,'Форма 1'!AD$8),"")</f>
        <v/>
      </c>
      <c r="N1714" s="103" t="str">
        <f>IF(ISBLANK('Форма 1'!$AE1714),"",IF('Форма 1'!$AE1714=1,'Форма 1'!$H1714*VLOOKUP('Форма 1'!$F1714,'Придельники с 2022'!$B$4:$X$28,'Форма 1'!$AE$8,0),IF('Форма 1'!$AE1714=2,'Форма 1'!$H1714*VLOOKUP('Форма 1'!$F1714,'Придельники с 2022'!$B$4:$X$28,13,0),IF('Форма 1'!$AE1714=3,'Форма 1'!$H1714*VLOOKUP('Форма 1'!$F1714,'Придельники с 2022'!$B$4:$X$28,12,0)))))</f>
        <v/>
      </c>
      <c r="O1714" s="103" t="str">
        <f>IF(ISNUMBER('Форма 1'!AF1714),'Форма 1'!$H1714*VLOOKUP('Форма 1'!$F1714,'Придельники с 2022'!$B$4:$X$28,'Форма 1'!AF$8),"")</f>
        <v/>
      </c>
      <c r="P1714" s="87"/>
      <c r="Q1714" s="103" t="str">
        <f>IF(ISNUMBER('Форма 1'!AH1714),'Форма 1'!$H1714*VLOOKUP('Форма 1'!$F1714,'Придельники с 2022'!$B$4:$X$28,'Форма 1'!AH$8),"")</f>
        <v/>
      </c>
      <c r="R1714" s="103" t="str">
        <f>IF(ISNUMBER('Форма 1'!AI1714),'Форма 1'!$H1714*VLOOKUP('Форма 1'!$F1714,'Придельники с 2022'!$B$4:$X$28,'Форма 1'!AI$8),"")</f>
        <v/>
      </c>
      <c r="S1714" s="103" t="str">
        <f>IF(ISNUMBER('Форма 1'!AJ1714),'Форма 1'!$H1714*VLOOKUP('Форма 1'!$F1714,'Придельники с 2022'!$B$4:$X$28,'Форма 1'!AJ$8),"")</f>
        <v/>
      </c>
      <c r="T1714" s="87"/>
    </row>
    <row r="1715" spans="1:20">
      <c r="A1715" s="188">
        <f t="shared" si="139"/>
        <v>651</v>
      </c>
      <c r="B1715" s="189" t="s">
        <v>1755</v>
      </c>
      <c r="C1715" s="99">
        <f t="shared" ref="C1715:C1785" si="140">SUM(D1715:J1715,L1715:T1715)</f>
        <v>2610282.5099999998</v>
      </c>
      <c r="D1715" s="103" t="str">
        <f>IF(ISNUMBER('Форма 1'!U1715),'Форма 1'!$H1715*VLOOKUP('Форма 1'!$F1715,'Придельники с 2022'!$B$4:$X$28,'Форма 1'!U$8),"")</f>
        <v/>
      </c>
      <c r="E1715" s="103" t="str">
        <f>IF(ISNUMBER('Форма 1'!V1715),'Форма 1'!$H1715*VLOOKUP('Форма 1'!$F1715,'Придельники с 2022'!$B$4:$X$28,'Форма 1'!V$8),"")</f>
        <v/>
      </c>
      <c r="F1715" s="103" t="str">
        <f>IF(ISNUMBER('Форма 1'!W1715),'Форма 1'!$H1715*VLOOKUP('Форма 1'!$F1715,'Придельники с 2022'!$B$4:$X$28,'Форма 1'!W$8),"")</f>
        <v/>
      </c>
      <c r="G1715" s="103" t="str">
        <f>IF(ISNUMBER('Форма 1'!X1715),'Форма 1'!$H1715*VLOOKUP('Форма 1'!$F1715,'Придельники с 2022'!$B$4:$X$28,'Форма 1'!X$8),"")</f>
        <v/>
      </c>
      <c r="H1715" s="103" t="str">
        <f>IF(ISNUMBER('Форма 1'!Y1715),'Форма 1'!$H1715*VLOOKUP('Форма 1'!$F1715,'Придельники с 2022'!$B$4:$X$28,'Форма 1'!Y$8),"")</f>
        <v/>
      </c>
      <c r="I1715" s="103" t="str">
        <f>IF(ISNUMBER('Форма 1'!Z1715),'Форма 1'!$H1715*VLOOKUP('Форма 1'!$F1715,'Придельники с 2022'!$B$4:$X$28,'Форма 1'!Z$8),"")</f>
        <v/>
      </c>
      <c r="J1715" s="103" t="str">
        <f>IF(ISNUMBER('Форма 1'!AA1715),'Форма 1'!$H1715*VLOOKUP('Форма 1'!$F1715,'Придельники с 2022'!$B$4:$X$28,'Форма 1'!AA$8),"")</f>
        <v/>
      </c>
      <c r="K1715" s="90"/>
      <c r="L1715" s="87"/>
      <c r="M1715" s="103" t="str">
        <f>IF(ISNUMBER('Форма 1'!AD1715),'Форма 1'!$H1715*VLOOKUP('Форма 1'!$F1715,'Придельники с 2022'!$B$4:$X$28,'Форма 1'!AD$8),"")</f>
        <v/>
      </c>
      <c r="N1715" s="103" t="str">
        <f>IF(ISBLANK('Форма 1'!$AE1715),"",IF('Форма 1'!$AE1715=1,'Форма 1'!$H1715*VLOOKUP('Форма 1'!$F1715,'Придельники с 2022'!$B$4:$X$28,'Форма 1'!$AE$8,0),IF('Форма 1'!$AE1715=2,'Форма 1'!$H1715*VLOOKUP('Форма 1'!$F1715,'Придельники с 2022'!$B$4:$X$28,13,0),IF('Форма 1'!$AE1715=3,'Форма 1'!$H1715*VLOOKUP('Форма 1'!$F1715,'Придельники с 2022'!$B$4:$X$28,12,0)))))</f>
        <v/>
      </c>
      <c r="O1715" s="103" t="str">
        <f>IF(ISNUMBER('Форма 1'!AF1715),'Форма 1'!$H1715*VLOOKUP('Форма 1'!$F1715,'Придельники с 2022'!$B$4:$X$28,'Форма 1'!AF$8),"")</f>
        <v/>
      </c>
      <c r="P1715" s="87"/>
      <c r="Q1715" s="103">
        <f>IF(ISNUMBER('Форма 1'!AH1715),'Форма 1'!$H1715*VLOOKUP('Форма 1'!$F1715,'Придельники с 2022'!$B$4:$X$28,'Форма 1'!AH$8),"")</f>
        <v>2610282.5099999998</v>
      </c>
      <c r="R1715" s="103" t="str">
        <f>IF(ISNUMBER('Форма 1'!AI1715),'Форма 1'!$H1715*VLOOKUP('Форма 1'!$F1715,'Придельники с 2022'!$B$4:$X$28,'Форма 1'!AI$8),"")</f>
        <v/>
      </c>
      <c r="S1715" s="103" t="str">
        <f>IF(ISNUMBER('Форма 1'!AJ1715),'Форма 1'!$H1715*VLOOKUP('Форма 1'!$F1715,'Придельники с 2022'!$B$4:$X$28,'Форма 1'!AJ$8),"")</f>
        <v/>
      </c>
      <c r="T1715" s="87"/>
    </row>
    <row r="1716" spans="1:20">
      <c r="A1716" s="188">
        <f t="shared" si="139"/>
        <v>652</v>
      </c>
      <c r="B1716" s="112" t="s">
        <v>5139</v>
      </c>
      <c r="C1716" s="99">
        <f>SUM(D1716:J1716,L1716:T1716)</f>
        <v>15721267.199999999</v>
      </c>
      <c r="D1716" s="103" t="str">
        <f>IF(ISNUMBER('Форма 1'!U1716),'Форма 1'!$H1716*VLOOKUP('Форма 1'!$F1716,'Придельники с 2022'!$B$4:$X$28,'Форма 1'!U$8),"")</f>
        <v/>
      </c>
      <c r="E1716" s="103" t="str">
        <f>IF(ISNUMBER('Форма 1'!V1716),'Форма 1'!$H1716*VLOOKUP('Форма 1'!$F1716,'Придельники с 2022'!$B$4:$X$28,'Форма 1'!V$8),"")</f>
        <v/>
      </c>
      <c r="F1716" s="103" t="str">
        <f>IF(ISNUMBER('Форма 1'!W1716),'Форма 1'!$H1716*VLOOKUP('Форма 1'!$F1716,'Придельники с 2022'!$B$4:$X$28,'Форма 1'!W$8),"")</f>
        <v/>
      </c>
      <c r="G1716" s="103" t="str">
        <f>IF(ISNUMBER('Форма 1'!X1716),'Форма 1'!$H1716*VLOOKUP('Форма 1'!$F1716,'Придельники с 2022'!$B$4:$X$28,'Форма 1'!X$8),"")</f>
        <v/>
      </c>
      <c r="H1716" s="103" t="str">
        <f>IF(ISNUMBER('Форма 1'!Y1716),'Форма 1'!$H1716*VLOOKUP('Форма 1'!$F1716,'Придельники с 2022'!$B$4:$X$28,'Форма 1'!Y$8),"")</f>
        <v/>
      </c>
      <c r="I1716" s="103" t="str">
        <f>IF(ISNUMBER('Форма 1'!Z1716),'Форма 1'!$H1716*VLOOKUP('Форма 1'!$F1716,'Придельники с 2022'!$B$4:$X$28,'Форма 1'!Z$8),"")</f>
        <v/>
      </c>
      <c r="J1716" s="103" t="str">
        <f>IF(ISNUMBER('Форма 1'!AA1716),'Форма 1'!$H1716*VLOOKUP('Форма 1'!$F1716,'Придельники с 2022'!$B$4:$X$28,'Форма 1'!AA$8),"")</f>
        <v/>
      </c>
      <c r="K1716" s="90">
        <v>4</v>
      </c>
      <c r="L1716" s="87">
        <f>3930316.8*K1716</f>
        <v>15721267.199999999</v>
      </c>
      <c r="M1716" s="103" t="str">
        <f>IF(ISNUMBER('Форма 1'!AD1716),'Форма 1'!$H1716*VLOOKUP('Форма 1'!$F1716,'Придельники с 2022'!$B$4:$X$28,'Форма 1'!AD$8),"")</f>
        <v/>
      </c>
      <c r="N1716" s="103" t="str">
        <f>IF(ISBLANK('Форма 1'!$AE1716),"",IF('Форма 1'!$AE1716=1,'Форма 1'!$H1716*VLOOKUP('Форма 1'!$F1716,'Придельники с 2022'!$B$4:$X$28,'Форма 1'!$AE$8,0),IF('Форма 1'!$AE1716=2,'Форма 1'!$H1716*VLOOKUP('Форма 1'!$F1716,'Придельники с 2022'!$B$4:$X$28,13,0),IF('Форма 1'!$AE1716=3,'Форма 1'!$H1716*VLOOKUP('Форма 1'!$F1716,'Придельники с 2022'!$B$4:$X$28,12,0)))))</f>
        <v/>
      </c>
      <c r="O1716" s="103" t="str">
        <f>IF(ISNUMBER('Форма 1'!AF1716),'Форма 1'!$H1716*VLOOKUP('Форма 1'!$F1716,'Придельники с 2022'!$B$4:$X$28,'Форма 1'!AF$8),"")</f>
        <v/>
      </c>
      <c r="P1716" s="87"/>
      <c r="Q1716" s="103" t="str">
        <f>IF(ISNUMBER('Форма 1'!AH1716),'Форма 1'!$H1716*VLOOKUP('Форма 1'!$F1716,'Придельники с 2022'!$B$4:$X$28,'Форма 1'!AH$8),"")</f>
        <v/>
      </c>
      <c r="R1716" s="103" t="str">
        <f>IF(ISNUMBER('Форма 1'!AI1716),'Форма 1'!$H1716*VLOOKUP('Форма 1'!$F1716,'Придельники с 2022'!$B$4:$X$28,'Форма 1'!AI$8),"")</f>
        <v/>
      </c>
      <c r="S1716" s="103" t="str">
        <f>IF(ISNUMBER('Форма 1'!AJ1716),'Форма 1'!$H1716*VLOOKUP('Форма 1'!$F1716,'Придельники с 2022'!$B$4:$X$28,'Форма 1'!AJ$8),"")</f>
        <v/>
      </c>
      <c r="T1716" s="87"/>
    </row>
    <row r="1717" spans="1:20">
      <c r="A1717" s="188">
        <f t="shared" si="139"/>
        <v>653</v>
      </c>
      <c r="B1717" s="189" t="s">
        <v>735</v>
      </c>
      <c r="C1717" s="99">
        <f>SUM(D1717:J1717,L1717:T1717)</f>
        <v>85861078.200000003</v>
      </c>
      <c r="D1717" s="103" t="str">
        <f>IF(ISNUMBER('Форма 1'!U1717),'Форма 1'!$H1717*VLOOKUP('Форма 1'!$F1717,'Придельники с 2022'!$B$4:$X$28,'Форма 1'!U$8),"")</f>
        <v/>
      </c>
      <c r="E1717" s="103" t="str">
        <f>IF(ISNUMBER('Форма 1'!V1717),'Форма 1'!$H1717*VLOOKUP('Форма 1'!$F1717,'Придельники с 2022'!$B$4:$X$28,'Форма 1'!V$8),"")</f>
        <v/>
      </c>
      <c r="F1717" s="103" t="str">
        <f>IF(ISNUMBER('Форма 1'!W1717),'Форма 1'!$H1717*VLOOKUP('Форма 1'!$F1717,'Придельники с 2022'!$B$4:$X$28,'Форма 1'!W$8),"")</f>
        <v/>
      </c>
      <c r="G1717" s="103" t="str">
        <f>IF(ISNUMBER('Форма 1'!X1717),'Форма 1'!$H1717*VLOOKUP('Форма 1'!$F1717,'Придельники с 2022'!$B$4:$X$28,'Форма 1'!X$8),"")</f>
        <v/>
      </c>
      <c r="H1717" s="103" t="str">
        <f>IF(ISNUMBER('Форма 1'!Y1717),'Форма 1'!$H1717*VLOOKUP('Форма 1'!$F1717,'Придельники с 2022'!$B$4:$X$28,'Форма 1'!Y$8),"")</f>
        <v/>
      </c>
      <c r="I1717" s="103" t="str">
        <f>IF(ISNUMBER('Форма 1'!Z1717),'Форма 1'!$H1717*VLOOKUP('Форма 1'!$F1717,'Придельники с 2022'!$B$4:$X$28,'Форма 1'!Z$8),"")</f>
        <v/>
      </c>
      <c r="J1717" s="103" t="str">
        <f>IF(ISNUMBER('Форма 1'!AA1717),'Форма 1'!$H1717*VLOOKUP('Форма 1'!$F1717,'Придельники с 2022'!$B$4:$X$28,'Форма 1'!AA$8),"")</f>
        <v/>
      </c>
      <c r="K1717" s="90"/>
      <c r="L1717" s="87"/>
      <c r="M1717" s="103" t="str">
        <f>IF(ISNUMBER('Форма 1'!AD1717),'Форма 1'!$H1717*VLOOKUP('Форма 1'!$F1717,'Придельники с 2022'!$B$4:$X$28,'Форма 1'!AD$8),"")</f>
        <v/>
      </c>
      <c r="N1717" s="103">
        <f>IF(ISBLANK('Форма 1'!$AE1717),"",IF('Форма 1'!$AE1717=1,'Форма 1'!$H1717*VLOOKUP('Форма 1'!$F1717,'Придельники с 2022'!$B$4:$X$28,'Форма 1'!$AE$8,0),IF('Форма 1'!$AE1717=2,'Форма 1'!$H1717*VLOOKUP('Форма 1'!$F1717,'Придельники с 2022'!$B$4:$X$28,13,0),IF('Форма 1'!$AE1717=3,'Форма 1'!$H1717*VLOOKUP('Форма 1'!$F1717,'Придельники с 2022'!$B$4:$X$28,12,0)))))</f>
        <v>85861078.200000003</v>
      </c>
      <c r="O1717" s="103" t="str">
        <f>IF(ISNUMBER('Форма 1'!AF1717),'Форма 1'!$H1717*VLOOKUP('Форма 1'!$F1717,'Придельники с 2022'!$B$4:$X$28,'Форма 1'!AF$8),"")</f>
        <v/>
      </c>
      <c r="P1717" s="87"/>
      <c r="Q1717" s="103" t="str">
        <f>IF(ISNUMBER('Форма 1'!AH1717),'Форма 1'!$H1717*VLOOKUP('Форма 1'!$F1717,'Придельники с 2022'!$B$4:$X$28,'Форма 1'!AH$8),"")</f>
        <v/>
      </c>
      <c r="R1717" s="103" t="str">
        <f>IF(ISNUMBER('Форма 1'!AI1717),'Форма 1'!$H1717*VLOOKUP('Форма 1'!$F1717,'Придельники с 2022'!$B$4:$X$28,'Форма 1'!AI$8),"")</f>
        <v/>
      </c>
      <c r="S1717" s="103" t="str">
        <f>IF(ISNUMBER('Форма 1'!AJ1717),'Форма 1'!$H1717*VLOOKUP('Форма 1'!$F1717,'Придельники с 2022'!$B$4:$X$28,'Форма 1'!AJ$8),"")</f>
        <v/>
      </c>
      <c r="T1717" s="87"/>
    </row>
    <row r="1718" spans="1:20">
      <c r="A1718" s="188">
        <f t="shared" si="139"/>
        <v>654</v>
      </c>
      <c r="B1718" s="189" t="s">
        <v>1756</v>
      </c>
      <c r="C1718" s="99">
        <f t="shared" si="140"/>
        <v>13892544.6</v>
      </c>
      <c r="D1718" s="103" t="str">
        <f>IF(ISNUMBER('Форма 1'!U1718),'Форма 1'!$H1718*VLOOKUP('Форма 1'!$F1718,'Придельники с 2022'!$B$4:$X$28,'Форма 1'!U$8),"")</f>
        <v/>
      </c>
      <c r="E1718" s="103" t="str">
        <f>IF(ISNUMBER('Форма 1'!V1718),'Форма 1'!$H1718*VLOOKUP('Форма 1'!$F1718,'Придельники с 2022'!$B$4:$X$28,'Форма 1'!V$8),"")</f>
        <v/>
      </c>
      <c r="F1718" s="103" t="str">
        <f>IF(ISNUMBER('Форма 1'!W1718),'Форма 1'!$H1718*VLOOKUP('Форма 1'!$F1718,'Придельники с 2022'!$B$4:$X$28,'Форма 1'!W$8),"")</f>
        <v/>
      </c>
      <c r="G1718" s="103" t="str">
        <f>IF(ISNUMBER('Форма 1'!X1718),'Форма 1'!$H1718*VLOOKUP('Форма 1'!$F1718,'Придельники с 2022'!$B$4:$X$28,'Форма 1'!X$8),"")</f>
        <v/>
      </c>
      <c r="H1718" s="103" t="str">
        <f>IF(ISNUMBER('Форма 1'!Y1718),'Форма 1'!$H1718*VLOOKUP('Форма 1'!$F1718,'Придельники с 2022'!$B$4:$X$28,'Форма 1'!Y$8),"")</f>
        <v/>
      </c>
      <c r="I1718" s="103" t="str">
        <f>IF(ISNUMBER('Форма 1'!Z1718),'Форма 1'!$H1718*VLOOKUP('Форма 1'!$F1718,'Придельники с 2022'!$B$4:$X$28,'Форма 1'!Z$8),"")</f>
        <v/>
      </c>
      <c r="J1718" s="103" t="str">
        <f>IF(ISNUMBER('Форма 1'!AA1718),'Форма 1'!$H1718*VLOOKUP('Форма 1'!$F1718,'Придельники с 2022'!$B$4:$X$28,'Форма 1'!AA$8),"")</f>
        <v/>
      </c>
      <c r="K1718" s="90">
        <v>5</v>
      </c>
      <c r="L1718" s="87">
        <f>2778508.92*K1718</f>
        <v>13892544.6</v>
      </c>
      <c r="M1718" s="103" t="str">
        <f>IF(ISNUMBER('Форма 1'!AD1718),'Форма 1'!$H1718*VLOOKUP('Форма 1'!$F1718,'Придельники с 2022'!$B$4:$X$28,'Форма 1'!AD$8),"")</f>
        <v/>
      </c>
      <c r="N1718" s="103" t="str">
        <f>IF(ISBLANK('Форма 1'!$AE1718),"",IF('Форма 1'!$AE1718=1,'Форма 1'!$H1718*VLOOKUP('Форма 1'!$F1718,'Придельники с 2022'!$B$4:$X$28,'Форма 1'!$AE$8,0),IF('Форма 1'!$AE1718=2,'Форма 1'!$H1718*VLOOKUP('Форма 1'!$F1718,'Придельники с 2022'!$B$4:$X$28,13,0),IF('Форма 1'!$AE1718=3,'Форма 1'!$H1718*VLOOKUP('Форма 1'!$F1718,'Придельники с 2022'!$B$4:$X$28,12,0)))))</f>
        <v/>
      </c>
      <c r="O1718" s="103" t="str">
        <f>IF(ISNUMBER('Форма 1'!AF1718),'Форма 1'!$H1718*VLOOKUP('Форма 1'!$F1718,'Придельники с 2022'!$B$4:$X$28,'Форма 1'!AF$8),"")</f>
        <v/>
      </c>
      <c r="P1718" s="87"/>
      <c r="Q1718" s="103" t="str">
        <f>IF(ISNUMBER('Форма 1'!AH1718),'Форма 1'!$H1718*VLOOKUP('Форма 1'!$F1718,'Придельники с 2022'!$B$4:$X$28,'Форма 1'!AH$8),"")</f>
        <v/>
      </c>
      <c r="R1718" s="103" t="str">
        <f>IF(ISNUMBER('Форма 1'!AI1718),'Форма 1'!$H1718*VLOOKUP('Форма 1'!$F1718,'Придельники с 2022'!$B$4:$X$28,'Форма 1'!AI$8),"")</f>
        <v/>
      </c>
      <c r="S1718" s="103" t="str">
        <f>IF(ISNUMBER('Форма 1'!AJ1718),'Форма 1'!$H1718*VLOOKUP('Форма 1'!$F1718,'Придельники с 2022'!$B$4:$X$28,'Форма 1'!AJ$8),"")</f>
        <v/>
      </c>
      <c r="T1718" s="87"/>
    </row>
    <row r="1719" spans="1:20">
      <c r="A1719" s="188">
        <f t="shared" si="139"/>
        <v>655</v>
      </c>
      <c r="B1719" s="189" t="s">
        <v>1757</v>
      </c>
      <c r="C1719" s="99">
        <f>SUM(D1719:J1719,L1719:T1719)</f>
        <v>16671053.52</v>
      </c>
      <c r="D1719" s="103" t="str">
        <f>IF(ISNUMBER('Форма 1'!U1719),'Форма 1'!$H1719*VLOOKUP('Форма 1'!$F1719,'Придельники с 2022'!$B$4:$X$28,'Форма 1'!U$8),"")</f>
        <v/>
      </c>
      <c r="E1719" s="103" t="str">
        <f>IF(ISNUMBER('Форма 1'!V1719),'Форма 1'!$H1719*VLOOKUP('Форма 1'!$F1719,'Придельники с 2022'!$B$4:$X$28,'Форма 1'!V$8),"")</f>
        <v/>
      </c>
      <c r="F1719" s="103" t="str">
        <f>IF(ISNUMBER('Форма 1'!W1719),'Форма 1'!$H1719*VLOOKUP('Форма 1'!$F1719,'Придельники с 2022'!$B$4:$X$28,'Форма 1'!W$8),"")</f>
        <v/>
      </c>
      <c r="G1719" s="103" t="str">
        <f>IF(ISNUMBER('Форма 1'!X1719),'Форма 1'!$H1719*VLOOKUP('Форма 1'!$F1719,'Придельники с 2022'!$B$4:$X$28,'Форма 1'!X$8),"")</f>
        <v/>
      </c>
      <c r="H1719" s="103" t="str">
        <f>IF(ISNUMBER('Форма 1'!Y1719),'Форма 1'!$H1719*VLOOKUP('Форма 1'!$F1719,'Придельники с 2022'!$B$4:$X$28,'Форма 1'!Y$8),"")</f>
        <v/>
      </c>
      <c r="I1719" s="103" t="str">
        <f>IF(ISNUMBER('Форма 1'!Z1719),'Форма 1'!$H1719*VLOOKUP('Форма 1'!$F1719,'Придельники с 2022'!$B$4:$X$28,'Форма 1'!Z$8),"")</f>
        <v/>
      </c>
      <c r="J1719" s="103" t="str">
        <f>IF(ISNUMBER('Форма 1'!AA1719),'Форма 1'!$H1719*VLOOKUP('Форма 1'!$F1719,'Придельники с 2022'!$B$4:$X$28,'Форма 1'!AA$8),"")</f>
        <v/>
      </c>
      <c r="K1719" s="90">
        <v>6</v>
      </c>
      <c r="L1719" s="87">
        <f>2778508.92*K1719</f>
        <v>16671053.52</v>
      </c>
      <c r="M1719" s="103" t="str">
        <f>IF(ISNUMBER('Форма 1'!AD1719),'Форма 1'!$H1719*VLOOKUP('Форма 1'!$F1719,'Придельники с 2022'!$B$4:$X$28,'Форма 1'!AD$8),"")</f>
        <v/>
      </c>
      <c r="N1719" s="103" t="str">
        <f>IF(ISBLANK('Форма 1'!$AE1719),"",IF('Форма 1'!$AE1719=1,'Форма 1'!$H1719*VLOOKUP('Форма 1'!$F1719,'Придельники с 2022'!$B$4:$X$28,'Форма 1'!$AE$8,0),IF('Форма 1'!$AE1719=2,'Форма 1'!$H1719*VLOOKUP('Форма 1'!$F1719,'Придельники с 2022'!$B$4:$X$28,13,0),IF('Форма 1'!$AE1719=3,'Форма 1'!$H1719*VLOOKUP('Форма 1'!$F1719,'Придельники с 2022'!$B$4:$X$28,12,0)))))</f>
        <v/>
      </c>
      <c r="O1719" s="103" t="str">
        <f>IF(ISNUMBER('Форма 1'!AF1719),'Форма 1'!$H1719*VLOOKUP('Форма 1'!$F1719,'Придельники с 2022'!$B$4:$X$28,'Форма 1'!AF$8),"")</f>
        <v/>
      </c>
      <c r="P1719" s="87"/>
      <c r="Q1719" s="103" t="str">
        <f>IF(ISNUMBER('Форма 1'!AH1719),'Форма 1'!$H1719*VLOOKUP('Форма 1'!$F1719,'Придельники с 2022'!$B$4:$X$28,'Форма 1'!AH$8),"")</f>
        <v/>
      </c>
      <c r="R1719" s="103" t="str">
        <f>IF(ISNUMBER('Форма 1'!AI1719),'Форма 1'!$H1719*VLOOKUP('Форма 1'!$F1719,'Придельники с 2022'!$B$4:$X$28,'Форма 1'!AI$8),"")</f>
        <v/>
      </c>
      <c r="S1719" s="103" t="str">
        <f>IF(ISNUMBER('Форма 1'!AJ1719),'Форма 1'!$H1719*VLOOKUP('Форма 1'!$F1719,'Придельники с 2022'!$B$4:$X$28,'Форма 1'!AJ$8),"")</f>
        <v/>
      </c>
      <c r="T1719" s="87"/>
    </row>
    <row r="1720" spans="1:20">
      <c r="A1720" s="188">
        <f t="shared" si="139"/>
        <v>656</v>
      </c>
      <c r="B1720" s="114" t="s">
        <v>5120</v>
      </c>
      <c r="C1720" s="99">
        <f>SUM(D1720:J1720,L1720:T1720)</f>
        <v>7760668.25</v>
      </c>
      <c r="D1720" s="103" t="str">
        <f>IF(ISNUMBER('Форма 1'!U1720),'Форма 1'!$H1720*VLOOKUP('Форма 1'!$F1720,'Придельники с 2022'!$B$4:$X$28,'Форма 1'!U$8),"")</f>
        <v/>
      </c>
      <c r="E1720" s="103" t="str">
        <f>IF(ISNUMBER('Форма 1'!V1720),'Форма 1'!$H1720*VLOOKUP('Форма 1'!$F1720,'Придельники с 2022'!$B$4:$X$28,'Форма 1'!V$8),"")</f>
        <v/>
      </c>
      <c r="F1720" s="103" t="str">
        <f>IF(ISNUMBER('Форма 1'!W1720),'Форма 1'!$H1720*VLOOKUP('Форма 1'!$F1720,'Придельники с 2022'!$B$4:$X$28,'Форма 1'!W$8),"")</f>
        <v/>
      </c>
      <c r="G1720" s="103">
        <f>IF(ISNUMBER('Форма 1'!X1720),'Форма 1'!$H1720*VLOOKUP('Форма 1'!$F1720,'Придельники с 2022'!$B$4:$X$28,'Форма 1'!X$8),"")</f>
        <v>1307292.9279999998</v>
      </c>
      <c r="H1720" s="103">
        <f>IF(ISNUMBER('Форма 1'!Y1720),'Форма 1'!$H1720*VLOOKUP('Форма 1'!$F1720,'Придельники с 2022'!$B$4:$X$28,'Форма 1'!Y$8),"")</f>
        <v>4415438.4240000006</v>
      </c>
      <c r="I1720" s="103">
        <f>IF(ISNUMBER('Форма 1'!Z1720),'Форма 1'!$H1720*VLOOKUP('Форма 1'!$F1720,'Придельники с 2022'!$B$4:$X$28,'Форма 1'!Z$8),"")</f>
        <v>1639772.1279999998</v>
      </c>
      <c r="J1720" s="103" t="str">
        <f>IF(ISNUMBER('Форма 1'!AA1720),'Форма 1'!$H1720*VLOOKUP('Форма 1'!$F1720,'Придельники с 2022'!$B$4:$X$28,'Форма 1'!AA$8),"")</f>
        <v/>
      </c>
      <c r="K1720" s="90"/>
      <c r="L1720" s="87"/>
      <c r="M1720" s="103" t="str">
        <f>IF(ISNUMBER('Форма 1'!AD1720),'Форма 1'!$H1720*VLOOKUP('Форма 1'!$F1720,'Придельники с 2022'!$B$4:$X$28,'Форма 1'!AD$8),"")</f>
        <v/>
      </c>
      <c r="N1720" s="103" t="str">
        <f>IF(ISBLANK('Форма 1'!$AE1720),"",IF('Форма 1'!$AE1720=1,'Форма 1'!$H1720*VLOOKUP('Форма 1'!$F1720,'Придельники с 2022'!$B$4:$X$28,'Форма 1'!$AE$8,0),IF('Форма 1'!$AE1720=2,'Форма 1'!$H1720*VLOOKUP('Форма 1'!$F1720,'Придельники с 2022'!$B$4:$X$28,13,0),IF('Форма 1'!$AE1720=3,'Форма 1'!$H1720*VLOOKUP('Форма 1'!$F1720,'Придельники с 2022'!$B$4:$X$28,12,0)))))</f>
        <v/>
      </c>
      <c r="O1720" s="103" t="str">
        <f>IF(ISNUMBER('Форма 1'!AF1720),'Форма 1'!$H1720*VLOOKUP('Форма 1'!$F1720,'Придельники с 2022'!$B$4:$X$28,'Форма 1'!AF$8),"")</f>
        <v/>
      </c>
      <c r="P1720" s="87">
        <f>248167.25+42974.05+107023.47</f>
        <v>398164.77</v>
      </c>
      <c r="Q1720" s="103" t="str">
        <f>IF(ISNUMBER('Форма 1'!AH1720),'Форма 1'!$H1720*VLOOKUP('Форма 1'!$F1720,'Придельники с 2022'!$B$4:$X$28,'Форма 1'!AH$8),"")</f>
        <v/>
      </c>
      <c r="R1720" s="103" t="str">
        <f>IF(ISNUMBER('Форма 1'!AI1720),'Форма 1'!$H1720*VLOOKUP('Форма 1'!$F1720,'Придельники с 2022'!$B$4:$X$28,'Форма 1'!AI$8),"")</f>
        <v/>
      </c>
      <c r="S1720" s="103" t="str">
        <f>IF(ISNUMBER('Форма 1'!AJ1720),'Форма 1'!$H1720*VLOOKUP('Форма 1'!$F1720,'Придельники с 2022'!$B$4:$X$28,'Форма 1'!AJ$8),"")</f>
        <v/>
      </c>
      <c r="T1720" s="87"/>
    </row>
    <row r="1721" spans="1:20">
      <c r="A1721" s="188">
        <f t="shared" si="139"/>
        <v>657</v>
      </c>
      <c r="B1721" s="189" t="s">
        <v>1758</v>
      </c>
      <c r="C1721" s="99">
        <f t="shared" si="140"/>
        <v>2445837.344</v>
      </c>
      <c r="D1721" s="103" t="str">
        <f>IF(ISNUMBER('Форма 1'!U1721),'Форма 1'!$H1721*VLOOKUP('Форма 1'!$F1721,'Придельники с 2022'!$B$4:$X$28,'Форма 1'!U$8),"")</f>
        <v/>
      </c>
      <c r="E1721" s="103" t="str">
        <f>IF(ISNUMBER('Форма 1'!V1721),'Форма 1'!$H1721*VLOOKUP('Форма 1'!$F1721,'Придельники с 2022'!$B$4:$X$28,'Форма 1'!V$8),"")</f>
        <v/>
      </c>
      <c r="F1721" s="103" t="str">
        <f>IF(ISNUMBER('Форма 1'!W1721),'Форма 1'!$H1721*VLOOKUP('Форма 1'!$F1721,'Придельники с 2022'!$B$4:$X$28,'Форма 1'!W$8),"")</f>
        <v/>
      </c>
      <c r="G1721" s="103" t="str">
        <f>IF(ISNUMBER('Форма 1'!X1721),'Форма 1'!$H1721*VLOOKUP('Форма 1'!$F1721,'Придельники с 2022'!$B$4:$X$28,'Форма 1'!X$8),"")</f>
        <v/>
      </c>
      <c r="H1721" s="103" t="str">
        <f>IF(ISNUMBER('Форма 1'!Y1721),'Форма 1'!$H1721*VLOOKUP('Форма 1'!$F1721,'Придельники с 2022'!$B$4:$X$28,'Форма 1'!Y$8),"")</f>
        <v/>
      </c>
      <c r="I1721" s="103">
        <f>IF(ISNUMBER('Форма 1'!Z1721),'Форма 1'!$H1721*VLOOKUP('Форма 1'!$F1721,'Придельники с 2022'!$B$4:$X$28,'Форма 1'!Z$8),"")</f>
        <v>475515.96799999999</v>
      </c>
      <c r="J1721" s="103" t="str">
        <f>IF(ISNUMBER('Форма 1'!AA1721),'Форма 1'!$H1721*VLOOKUP('Форма 1'!$F1721,'Придельники с 2022'!$B$4:$X$28,'Форма 1'!AA$8),"")</f>
        <v/>
      </c>
      <c r="K1721" s="90"/>
      <c r="L1721" s="87"/>
      <c r="M1721" s="103" t="str">
        <f>IF(ISNUMBER('Форма 1'!AD1721),'Форма 1'!$H1721*VLOOKUP('Форма 1'!$F1721,'Придельники с 2022'!$B$4:$X$28,'Форма 1'!AD$8),"")</f>
        <v/>
      </c>
      <c r="N1721" s="103" t="str">
        <f>IF(ISBLANK('Форма 1'!$AE1721),"",IF('Форма 1'!$AE1721=1,'Форма 1'!$H1721*VLOOKUP('Форма 1'!$F1721,'Придельники с 2022'!$B$4:$X$28,'Форма 1'!$AE$8,0),IF('Форма 1'!$AE1721=2,'Форма 1'!$H1721*VLOOKUP('Форма 1'!$F1721,'Придельники с 2022'!$B$4:$X$28,13,0),IF('Форма 1'!$AE1721=3,'Форма 1'!$H1721*VLOOKUP('Форма 1'!$F1721,'Придельники с 2022'!$B$4:$X$28,12,0)))))</f>
        <v/>
      </c>
      <c r="O1721" s="103" t="str">
        <f>IF(ISNUMBER('Форма 1'!AF1721),'Форма 1'!$H1721*VLOOKUP('Форма 1'!$F1721,'Придельники с 2022'!$B$4:$X$28,'Форма 1'!AF$8),"")</f>
        <v/>
      </c>
      <c r="P1721" s="87"/>
      <c r="Q1721" s="103">
        <f>IF(ISNUMBER('Форма 1'!AH1721),'Форма 1'!$H1721*VLOOKUP('Форма 1'!$F1721,'Придельники с 2022'!$B$4:$X$28,'Форма 1'!AH$8),"")</f>
        <v>1970321.3760000002</v>
      </c>
      <c r="R1721" s="103" t="str">
        <f>IF(ISNUMBER('Форма 1'!AI1721),'Форма 1'!$H1721*VLOOKUP('Форма 1'!$F1721,'Придельники с 2022'!$B$4:$X$28,'Форма 1'!AI$8),"")</f>
        <v/>
      </c>
      <c r="S1721" s="103" t="str">
        <f>IF(ISNUMBER('Форма 1'!AJ1721),'Форма 1'!$H1721*VLOOKUP('Форма 1'!$F1721,'Придельники с 2022'!$B$4:$X$28,'Форма 1'!AJ$8),"")</f>
        <v/>
      </c>
      <c r="T1721" s="87"/>
    </row>
    <row r="1722" spans="1:20">
      <c r="A1722" s="188">
        <f t="shared" si="139"/>
        <v>658</v>
      </c>
      <c r="B1722" s="189" t="s">
        <v>1759</v>
      </c>
      <c r="C1722" s="99">
        <f t="shared" si="140"/>
        <v>2841097.392</v>
      </c>
      <c r="D1722" s="103" t="str">
        <f>IF(ISNUMBER('Форма 1'!U1722),'Форма 1'!$H1722*VLOOKUP('Форма 1'!$F1722,'Придельники с 2022'!$B$4:$X$28,'Форма 1'!U$8),"")</f>
        <v/>
      </c>
      <c r="E1722" s="103" t="str">
        <f>IF(ISNUMBER('Форма 1'!V1722),'Форма 1'!$H1722*VLOOKUP('Форма 1'!$F1722,'Придельники с 2022'!$B$4:$X$28,'Форма 1'!V$8),"")</f>
        <v/>
      </c>
      <c r="F1722" s="103" t="str">
        <f>IF(ISNUMBER('Форма 1'!W1722),'Форма 1'!$H1722*VLOOKUP('Форма 1'!$F1722,'Придельники с 2022'!$B$4:$X$28,'Форма 1'!W$8),"")</f>
        <v/>
      </c>
      <c r="G1722" s="103" t="str">
        <f>IF(ISNUMBER('Форма 1'!X1722),'Форма 1'!$H1722*VLOOKUP('Форма 1'!$F1722,'Придельники с 2022'!$B$4:$X$28,'Форма 1'!X$8),"")</f>
        <v/>
      </c>
      <c r="H1722" s="103" t="str">
        <f>IF(ISNUMBER('Форма 1'!Y1722),'Форма 1'!$H1722*VLOOKUP('Форма 1'!$F1722,'Придельники с 2022'!$B$4:$X$28,'Форма 1'!Y$8),"")</f>
        <v/>
      </c>
      <c r="I1722" s="103">
        <f>IF(ISNUMBER('Форма 1'!Z1722),'Форма 1'!$H1722*VLOOKUP('Форма 1'!$F1722,'Придельники с 2022'!$B$4:$X$28,'Форма 1'!Z$8),"")</f>
        <v>552361.82399999991</v>
      </c>
      <c r="J1722" s="103" t="str">
        <f>IF(ISNUMBER('Форма 1'!AA1722),'Форма 1'!$H1722*VLOOKUP('Форма 1'!$F1722,'Придельники с 2022'!$B$4:$X$28,'Форма 1'!AA$8),"")</f>
        <v/>
      </c>
      <c r="K1722" s="90"/>
      <c r="L1722" s="87"/>
      <c r="M1722" s="103" t="str">
        <f>IF(ISNUMBER('Форма 1'!AD1722),'Форма 1'!$H1722*VLOOKUP('Форма 1'!$F1722,'Придельники с 2022'!$B$4:$X$28,'Форма 1'!AD$8),"")</f>
        <v/>
      </c>
      <c r="N1722" s="103" t="str">
        <f>IF(ISBLANK('Форма 1'!$AE1722),"",IF('Форма 1'!$AE1722=1,'Форма 1'!$H1722*VLOOKUP('Форма 1'!$F1722,'Придельники с 2022'!$B$4:$X$28,'Форма 1'!$AE$8,0),IF('Форма 1'!$AE1722=2,'Форма 1'!$H1722*VLOOKUP('Форма 1'!$F1722,'Придельники с 2022'!$B$4:$X$28,13,0),IF('Форма 1'!$AE1722=3,'Форма 1'!$H1722*VLOOKUP('Форма 1'!$F1722,'Придельники с 2022'!$B$4:$X$28,12,0)))))</f>
        <v/>
      </c>
      <c r="O1722" s="103" t="str">
        <f>IF(ISNUMBER('Форма 1'!AF1722),'Форма 1'!$H1722*VLOOKUP('Форма 1'!$F1722,'Придельники с 2022'!$B$4:$X$28,'Форма 1'!AF$8),"")</f>
        <v/>
      </c>
      <c r="P1722" s="87"/>
      <c r="Q1722" s="103">
        <f>IF(ISNUMBER('Форма 1'!AH1722),'Форма 1'!$H1722*VLOOKUP('Форма 1'!$F1722,'Придельники с 2022'!$B$4:$X$28,'Форма 1'!AH$8),"")</f>
        <v>2288735.568</v>
      </c>
      <c r="R1722" s="103" t="str">
        <f>IF(ISNUMBER('Форма 1'!AI1722),'Форма 1'!$H1722*VLOOKUP('Форма 1'!$F1722,'Придельники с 2022'!$B$4:$X$28,'Форма 1'!AI$8),"")</f>
        <v/>
      </c>
      <c r="S1722" s="103" t="str">
        <f>IF(ISNUMBER('Форма 1'!AJ1722),'Форма 1'!$H1722*VLOOKUP('Форма 1'!$F1722,'Придельники с 2022'!$B$4:$X$28,'Форма 1'!AJ$8),"")</f>
        <v/>
      </c>
      <c r="T1722" s="87"/>
    </row>
    <row r="1723" spans="1:20">
      <c r="A1723" s="188">
        <f t="shared" si="139"/>
        <v>659</v>
      </c>
      <c r="B1723" s="189" t="s">
        <v>1760</v>
      </c>
      <c r="C1723" s="99">
        <f t="shared" si="140"/>
        <v>2669000.1060000001</v>
      </c>
      <c r="D1723" s="103" t="str">
        <f>IF(ISNUMBER('Форма 1'!U1723),'Форма 1'!$H1723*VLOOKUP('Форма 1'!$F1723,'Придельники с 2022'!$B$4:$X$28,'Форма 1'!U$8),"")</f>
        <v/>
      </c>
      <c r="E1723" s="103" t="str">
        <f>IF(ISNUMBER('Форма 1'!V1723),'Форма 1'!$H1723*VLOOKUP('Форма 1'!$F1723,'Придельники с 2022'!$B$4:$X$28,'Форма 1'!V$8),"")</f>
        <v/>
      </c>
      <c r="F1723" s="103" t="str">
        <f>IF(ISNUMBER('Форма 1'!W1723),'Форма 1'!$H1723*VLOOKUP('Форма 1'!$F1723,'Придельники с 2022'!$B$4:$X$28,'Форма 1'!W$8),"")</f>
        <v/>
      </c>
      <c r="G1723" s="103" t="str">
        <f>IF(ISNUMBER('Форма 1'!X1723),'Форма 1'!$H1723*VLOOKUP('Форма 1'!$F1723,'Придельники с 2022'!$B$4:$X$28,'Форма 1'!X$8),"")</f>
        <v/>
      </c>
      <c r="H1723" s="103" t="str">
        <f>IF(ISNUMBER('Форма 1'!Y1723),'Форма 1'!$H1723*VLOOKUP('Форма 1'!$F1723,'Придельники с 2022'!$B$4:$X$28,'Форма 1'!Y$8),"")</f>
        <v/>
      </c>
      <c r="I1723" s="103">
        <f>IF(ISNUMBER('Форма 1'!Z1723),'Форма 1'!$H1723*VLOOKUP('Форма 1'!$F1723,'Придельники с 2022'!$B$4:$X$28,'Форма 1'!Z$8),"")</f>
        <v>518902.93199999997</v>
      </c>
      <c r="J1723" s="103" t="str">
        <f>IF(ISNUMBER('Форма 1'!AA1723),'Форма 1'!$H1723*VLOOKUP('Форма 1'!$F1723,'Придельники с 2022'!$B$4:$X$28,'Форма 1'!AA$8),"")</f>
        <v/>
      </c>
      <c r="K1723" s="90"/>
      <c r="L1723" s="87"/>
      <c r="M1723" s="103" t="str">
        <f>IF(ISNUMBER('Форма 1'!AD1723),'Форма 1'!$H1723*VLOOKUP('Форма 1'!$F1723,'Придельники с 2022'!$B$4:$X$28,'Форма 1'!AD$8),"")</f>
        <v/>
      </c>
      <c r="N1723" s="103" t="str">
        <f>IF(ISBLANK('Форма 1'!$AE1723),"",IF('Форма 1'!$AE1723=1,'Форма 1'!$H1723*VLOOKUP('Форма 1'!$F1723,'Придельники с 2022'!$B$4:$X$28,'Форма 1'!$AE$8,0),IF('Форма 1'!$AE1723=2,'Форма 1'!$H1723*VLOOKUP('Форма 1'!$F1723,'Придельники с 2022'!$B$4:$X$28,13,0),IF('Форма 1'!$AE1723=3,'Форма 1'!$H1723*VLOOKUP('Форма 1'!$F1723,'Придельники с 2022'!$B$4:$X$28,12,0)))))</f>
        <v/>
      </c>
      <c r="O1723" s="103" t="str">
        <f>IF(ISNUMBER('Форма 1'!AF1723),'Форма 1'!$H1723*VLOOKUP('Форма 1'!$F1723,'Придельники с 2022'!$B$4:$X$28,'Форма 1'!AF$8),"")</f>
        <v/>
      </c>
      <c r="P1723" s="87"/>
      <c r="Q1723" s="103">
        <f>IF(ISNUMBER('Форма 1'!AH1723),'Форма 1'!$H1723*VLOOKUP('Форма 1'!$F1723,'Придельники с 2022'!$B$4:$X$28,'Форма 1'!AH$8),"")</f>
        <v>2150097.1740000001</v>
      </c>
      <c r="R1723" s="103" t="str">
        <f>IF(ISNUMBER('Форма 1'!AI1723),'Форма 1'!$H1723*VLOOKUP('Форма 1'!$F1723,'Придельники с 2022'!$B$4:$X$28,'Форма 1'!AI$8),"")</f>
        <v/>
      </c>
      <c r="S1723" s="103" t="str">
        <f>IF(ISNUMBER('Форма 1'!AJ1723),'Форма 1'!$H1723*VLOOKUP('Форма 1'!$F1723,'Придельники с 2022'!$B$4:$X$28,'Форма 1'!AJ$8),"")</f>
        <v/>
      </c>
      <c r="T1723" s="87"/>
    </row>
    <row r="1724" spans="1:20">
      <c r="A1724" s="188">
        <f t="shared" si="139"/>
        <v>660</v>
      </c>
      <c r="B1724" s="189" t="s">
        <v>1761</v>
      </c>
      <c r="C1724" s="99">
        <f t="shared" si="140"/>
        <v>4786081.4539999999</v>
      </c>
      <c r="D1724" s="103" t="str">
        <f>IF(ISNUMBER('Форма 1'!U1724),'Форма 1'!$H1724*VLOOKUP('Форма 1'!$F1724,'Придельники с 2022'!$B$4:$X$28,'Форма 1'!U$8),"")</f>
        <v/>
      </c>
      <c r="E1724" s="103" t="str">
        <f>IF(ISNUMBER('Форма 1'!V1724),'Форма 1'!$H1724*VLOOKUP('Форма 1'!$F1724,'Придельники с 2022'!$B$4:$X$28,'Форма 1'!V$8),"")</f>
        <v/>
      </c>
      <c r="F1724" s="103" t="str">
        <f>IF(ISNUMBER('Форма 1'!W1724),'Форма 1'!$H1724*VLOOKUP('Форма 1'!$F1724,'Придельники с 2022'!$B$4:$X$28,'Форма 1'!W$8),"")</f>
        <v/>
      </c>
      <c r="G1724" s="103" t="str">
        <f>IF(ISNUMBER('Форма 1'!X1724),'Форма 1'!$H1724*VLOOKUP('Форма 1'!$F1724,'Придельники с 2022'!$B$4:$X$28,'Форма 1'!X$8),"")</f>
        <v/>
      </c>
      <c r="H1724" s="103" t="str">
        <f>IF(ISNUMBER('Форма 1'!Y1724),'Форма 1'!$H1724*VLOOKUP('Форма 1'!$F1724,'Придельники с 2022'!$B$4:$X$28,'Форма 1'!Y$8),"")</f>
        <v/>
      </c>
      <c r="I1724" s="103">
        <f>IF(ISNUMBER('Форма 1'!Z1724),'Форма 1'!$H1724*VLOOKUP('Форма 1'!$F1724,'Придельники с 2022'!$B$4:$X$28,'Форма 1'!Z$8),"")</f>
        <v>668726.5639999999</v>
      </c>
      <c r="J1724" s="103" t="str">
        <f>IF(ISNUMBER('Форма 1'!AA1724),'Форма 1'!$H1724*VLOOKUP('Форма 1'!$F1724,'Придельники с 2022'!$B$4:$X$28,'Форма 1'!AA$8),"")</f>
        <v/>
      </c>
      <c r="K1724" s="90"/>
      <c r="L1724" s="87"/>
      <c r="M1724" s="103" t="str">
        <f>IF(ISNUMBER('Форма 1'!AD1724),'Форма 1'!$H1724*VLOOKUP('Форма 1'!$F1724,'Придельники с 2022'!$B$4:$X$28,'Форма 1'!AD$8),"")</f>
        <v/>
      </c>
      <c r="N1724" s="103" t="str">
        <f>IF(ISBLANK('Форма 1'!$AE1724),"",IF('Форма 1'!$AE1724=1,'Форма 1'!$H1724*VLOOKUP('Форма 1'!$F1724,'Придельники с 2022'!$B$4:$X$28,'Форма 1'!$AE$8,0),IF('Форма 1'!$AE1724=2,'Форма 1'!$H1724*VLOOKUP('Форма 1'!$F1724,'Придельники с 2022'!$B$4:$X$28,13,0),IF('Форма 1'!$AE1724=3,'Форма 1'!$H1724*VLOOKUP('Форма 1'!$F1724,'Придельники с 2022'!$B$4:$X$28,12,0)))))</f>
        <v/>
      </c>
      <c r="O1724" s="103">
        <f>IF(ISNUMBER('Форма 1'!AF1724),'Форма 1'!$H1724*VLOOKUP('Форма 1'!$F1724,'Придельники с 2022'!$B$4:$X$28,'Форма 1'!AF$8),"")</f>
        <v>1346456.892</v>
      </c>
      <c r="P1724" s="87"/>
      <c r="Q1724" s="103">
        <f>IF(ISNUMBER('Форма 1'!AH1724),'Форма 1'!$H1724*VLOOKUP('Форма 1'!$F1724,'Придельники с 2022'!$B$4:$X$28,'Форма 1'!AH$8),"")</f>
        <v>2770897.9980000001</v>
      </c>
      <c r="R1724" s="103" t="str">
        <f>IF(ISNUMBER('Форма 1'!AI1724),'Форма 1'!$H1724*VLOOKUP('Форма 1'!$F1724,'Придельники с 2022'!$B$4:$X$28,'Форма 1'!AI$8),"")</f>
        <v/>
      </c>
      <c r="S1724" s="103" t="str">
        <f>IF(ISNUMBER('Форма 1'!AJ1724),'Форма 1'!$H1724*VLOOKUP('Форма 1'!$F1724,'Придельники с 2022'!$B$4:$X$28,'Форма 1'!AJ$8),"")</f>
        <v/>
      </c>
      <c r="T1724" s="87"/>
    </row>
    <row r="1725" spans="1:20">
      <c r="A1725" s="188">
        <f t="shared" si="139"/>
        <v>661</v>
      </c>
      <c r="B1725" s="189" t="s">
        <v>1762</v>
      </c>
      <c r="C1725" s="99">
        <f t="shared" si="140"/>
        <v>967688.82</v>
      </c>
      <c r="D1725" s="103" t="str">
        <f>IF(ISNUMBER('Форма 1'!U1725),'Форма 1'!$H1725*VLOOKUP('Форма 1'!$F1725,'Придельники с 2022'!$B$4:$X$28,'Форма 1'!U$8),"")</f>
        <v/>
      </c>
      <c r="E1725" s="103" t="str">
        <f>IF(ISNUMBER('Форма 1'!V1725),'Форма 1'!$H1725*VLOOKUP('Форма 1'!$F1725,'Придельники с 2022'!$B$4:$X$28,'Форма 1'!V$8),"")</f>
        <v/>
      </c>
      <c r="F1725" s="103" t="str">
        <f>IF(ISNUMBER('Форма 1'!W1725),'Форма 1'!$H1725*VLOOKUP('Форма 1'!$F1725,'Придельники с 2022'!$B$4:$X$28,'Форма 1'!W$8),"")</f>
        <v/>
      </c>
      <c r="G1725" s="103" t="str">
        <f>IF(ISNUMBER('Форма 1'!X1725),'Форма 1'!$H1725*VLOOKUP('Форма 1'!$F1725,'Придельники с 2022'!$B$4:$X$28,'Форма 1'!X$8),"")</f>
        <v/>
      </c>
      <c r="H1725" s="103" t="str">
        <f>IF(ISNUMBER('Форма 1'!Y1725),'Форма 1'!$H1725*VLOOKUP('Форма 1'!$F1725,'Придельники с 2022'!$B$4:$X$28,'Форма 1'!Y$8),"")</f>
        <v/>
      </c>
      <c r="I1725" s="103" t="str">
        <f>IF(ISNUMBER('Форма 1'!Z1725),'Форма 1'!$H1725*VLOOKUP('Форма 1'!$F1725,'Придельники с 2022'!$B$4:$X$28,'Форма 1'!Z$8),"")</f>
        <v/>
      </c>
      <c r="J1725" s="103" t="str">
        <f>IF(ISNUMBER('Форма 1'!AA1725),'Форма 1'!$H1725*VLOOKUP('Форма 1'!$F1725,'Придельники с 2022'!$B$4:$X$28,'Форма 1'!AA$8),"")</f>
        <v/>
      </c>
      <c r="K1725" s="90"/>
      <c r="L1725" s="87"/>
      <c r="M1725" s="103" t="str">
        <f>IF(ISNUMBER('Форма 1'!AD1725),'Форма 1'!$H1725*VLOOKUP('Форма 1'!$F1725,'Придельники с 2022'!$B$4:$X$28,'Форма 1'!AD$8),"")</f>
        <v/>
      </c>
      <c r="N1725" s="103" t="str">
        <f>IF(ISBLANK('Форма 1'!$AE1725),"",IF('Форма 1'!$AE1725=1,'Форма 1'!$H1725*VLOOKUP('Форма 1'!$F1725,'Придельники с 2022'!$B$4:$X$28,'Форма 1'!$AE$8,0),IF('Форма 1'!$AE1725=2,'Форма 1'!$H1725*VLOOKUP('Форма 1'!$F1725,'Придельники с 2022'!$B$4:$X$28,13,0),IF('Форма 1'!$AE1725=3,'Форма 1'!$H1725*VLOOKUP('Форма 1'!$F1725,'Придельники с 2022'!$B$4:$X$28,12,0)))))</f>
        <v/>
      </c>
      <c r="O1725" s="103">
        <f>IF(ISNUMBER('Форма 1'!AF1725),'Форма 1'!$H1725*VLOOKUP('Форма 1'!$F1725,'Придельники с 2022'!$B$4:$X$28,'Форма 1'!AF$8),"")</f>
        <v>967688.82</v>
      </c>
      <c r="P1725" s="87"/>
      <c r="Q1725" s="103" t="str">
        <f>IF(ISNUMBER('Форма 1'!AH1725),'Форма 1'!$H1725*VLOOKUP('Форма 1'!$F1725,'Придельники с 2022'!$B$4:$X$28,'Форма 1'!AH$8),"")</f>
        <v/>
      </c>
      <c r="R1725" s="103" t="str">
        <f>IF(ISNUMBER('Форма 1'!AI1725),'Форма 1'!$H1725*VLOOKUP('Форма 1'!$F1725,'Придельники с 2022'!$B$4:$X$28,'Форма 1'!AI$8),"")</f>
        <v/>
      </c>
      <c r="S1725" s="103" t="str">
        <f>IF(ISNUMBER('Форма 1'!AJ1725),'Форма 1'!$H1725*VLOOKUP('Форма 1'!$F1725,'Придельники с 2022'!$B$4:$X$28,'Форма 1'!AJ$8),"")</f>
        <v/>
      </c>
      <c r="T1725" s="87"/>
    </row>
    <row r="1726" spans="1:20">
      <c r="A1726" s="188">
        <f t="shared" si="139"/>
        <v>662</v>
      </c>
      <c r="B1726" s="189" t="s">
        <v>1763</v>
      </c>
      <c r="C1726" s="99">
        <f t="shared" si="140"/>
        <v>2706327.0840000003</v>
      </c>
      <c r="D1726" s="103">
        <f>IF(ISNUMBER('Форма 1'!U1726),'Форма 1'!$H1726*VLOOKUP('Форма 1'!$F1726,'Придельники с 2022'!$B$4:$X$28,'Форма 1'!U$8),"")</f>
        <v>587216.52599999995</v>
      </c>
      <c r="E1726" s="103" t="str">
        <f>IF(ISNUMBER('Форма 1'!V1726),'Форма 1'!$H1726*VLOOKUP('Форма 1'!$F1726,'Придельники с 2022'!$B$4:$X$28,'Форма 1'!V$8),"")</f>
        <v/>
      </c>
      <c r="F1726" s="103" t="str">
        <f>IF(ISNUMBER('Форма 1'!W1726),'Форма 1'!$H1726*VLOOKUP('Форма 1'!$F1726,'Придельники с 2022'!$B$4:$X$28,'Форма 1'!W$8),"")</f>
        <v/>
      </c>
      <c r="G1726" s="103" t="str">
        <f>IF(ISNUMBER('Форма 1'!X1726),'Форма 1'!$H1726*VLOOKUP('Форма 1'!$F1726,'Придельники с 2022'!$B$4:$X$28,'Форма 1'!X$8),"")</f>
        <v/>
      </c>
      <c r="H1726" s="103" t="str">
        <f>IF(ISNUMBER('Форма 1'!Y1726),'Форма 1'!$H1726*VLOOKUP('Форма 1'!$F1726,'Придельники с 2022'!$B$4:$X$28,'Форма 1'!Y$8),"")</f>
        <v/>
      </c>
      <c r="I1726" s="103" t="str">
        <f>IF(ISNUMBER('Форма 1'!Z1726),'Форма 1'!$H1726*VLOOKUP('Форма 1'!$F1726,'Придельники с 2022'!$B$4:$X$28,'Форма 1'!Z$8),"")</f>
        <v/>
      </c>
      <c r="J1726" s="103" t="str">
        <f>IF(ISNUMBER('Форма 1'!AA1726),'Форма 1'!$H1726*VLOOKUP('Форма 1'!$F1726,'Придельники с 2022'!$B$4:$X$28,'Форма 1'!AA$8),"")</f>
        <v/>
      </c>
      <c r="K1726" s="90"/>
      <c r="L1726" s="87"/>
      <c r="M1726" s="103" t="str">
        <f>IF(ISNUMBER('Форма 1'!AD1726),'Форма 1'!$H1726*VLOOKUP('Форма 1'!$F1726,'Придельники с 2022'!$B$4:$X$28,'Форма 1'!AD$8),"")</f>
        <v/>
      </c>
      <c r="N1726" s="103" t="str">
        <f>IF(ISBLANK('Форма 1'!$AE1726),"",IF('Форма 1'!$AE1726=1,'Форма 1'!$H1726*VLOOKUP('Форма 1'!$F1726,'Придельники с 2022'!$B$4:$X$28,'Форма 1'!$AE$8,0),IF('Форма 1'!$AE1726=2,'Форма 1'!$H1726*VLOOKUP('Форма 1'!$F1726,'Придельники с 2022'!$B$4:$X$28,13,0),IF('Форма 1'!$AE1726=3,'Форма 1'!$H1726*VLOOKUP('Форма 1'!$F1726,'Придельники с 2022'!$B$4:$X$28,12,0)))))</f>
        <v/>
      </c>
      <c r="O1726" s="103" t="str">
        <f>IF(ISNUMBER('Форма 1'!AF1726),'Форма 1'!$H1726*VLOOKUP('Форма 1'!$F1726,'Придельники с 2022'!$B$4:$X$28,'Форма 1'!AF$8),"")</f>
        <v/>
      </c>
      <c r="P1726" s="87"/>
      <c r="Q1726" s="103">
        <f>IF(ISNUMBER('Форма 1'!AH1726),'Форма 1'!$H1726*VLOOKUP('Форма 1'!$F1726,'Придельники с 2022'!$B$4:$X$28,'Форма 1'!AH$8),"")</f>
        <v>2119110.5580000002</v>
      </c>
      <c r="R1726" s="103" t="str">
        <f>IF(ISNUMBER('Форма 1'!AI1726),'Форма 1'!$H1726*VLOOKUP('Форма 1'!$F1726,'Придельники с 2022'!$B$4:$X$28,'Форма 1'!AI$8),"")</f>
        <v/>
      </c>
      <c r="S1726" s="103" t="str">
        <f>IF(ISNUMBER('Форма 1'!AJ1726),'Форма 1'!$H1726*VLOOKUP('Форма 1'!$F1726,'Придельники с 2022'!$B$4:$X$28,'Форма 1'!AJ$8),"")</f>
        <v/>
      </c>
      <c r="T1726" s="87"/>
    </row>
    <row r="1727" spans="1:20">
      <c r="A1727" s="188">
        <f t="shared" si="139"/>
        <v>663</v>
      </c>
      <c r="B1727" s="189" t="s">
        <v>1764</v>
      </c>
      <c r="C1727" s="99">
        <f t="shared" si="140"/>
        <v>4045643.1869999999</v>
      </c>
      <c r="D1727" s="103" t="str">
        <f>IF(ISNUMBER('Форма 1'!U1727),'Форма 1'!$H1727*VLOOKUP('Форма 1'!$F1727,'Придельники с 2022'!$B$4:$X$28,'Форма 1'!U$8),"")</f>
        <v/>
      </c>
      <c r="E1727" s="103" t="str">
        <f>IF(ISNUMBER('Форма 1'!V1727),'Форма 1'!$H1727*VLOOKUP('Форма 1'!$F1727,'Придельники с 2022'!$B$4:$X$28,'Форма 1'!V$8),"")</f>
        <v/>
      </c>
      <c r="F1727" s="103" t="str">
        <f>IF(ISNUMBER('Форма 1'!W1727),'Форма 1'!$H1727*VLOOKUP('Форма 1'!$F1727,'Придельники с 2022'!$B$4:$X$28,'Форма 1'!W$8),"")</f>
        <v/>
      </c>
      <c r="G1727" s="103" t="str">
        <f>IF(ISNUMBER('Форма 1'!X1727),'Форма 1'!$H1727*VLOOKUP('Форма 1'!$F1727,'Придельники с 2022'!$B$4:$X$28,'Форма 1'!X$8),"")</f>
        <v/>
      </c>
      <c r="H1727" s="103" t="str">
        <f>IF(ISNUMBER('Форма 1'!Y1727),'Форма 1'!$H1727*VLOOKUP('Форма 1'!$F1727,'Придельники с 2022'!$B$4:$X$28,'Форма 1'!Y$8),"")</f>
        <v/>
      </c>
      <c r="I1727" s="103" t="str">
        <f>IF(ISNUMBER('Форма 1'!Z1727),'Форма 1'!$H1727*VLOOKUP('Форма 1'!$F1727,'Придельники с 2022'!$B$4:$X$28,'Форма 1'!Z$8),"")</f>
        <v/>
      </c>
      <c r="J1727" s="103" t="str">
        <f>IF(ISNUMBER('Форма 1'!AA1727),'Форма 1'!$H1727*VLOOKUP('Форма 1'!$F1727,'Придельники с 2022'!$B$4:$X$28,'Форма 1'!AA$8),"")</f>
        <v/>
      </c>
      <c r="K1727" s="90"/>
      <c r="L1727" s="87"/>
      <c r="M1727" s="103">
        <f>IF(ISNUMBER('Форма 1'!AD1727),'Форма 1'!$H1727*VLOOKUP('Форма 1'!$F1727,'Придельники с 2022'!$B$4:$X$28,'Форма 1'!AD$8),"")</f>
        <v>4045643.1869999999</v>
      </c>
      <c r="N1727" s="103" t="str">
        <f>IF(ISBLANK('Форма 1'!$AE1727),"",IF('Форма 1'!$AE1727=1,'Форма 1'!$H1727*VLOOKUP('Форма 1'!$F1727,'Придельники с 2022'!$B$4:$X$28,'Форма 1'!$AE$8,0),IF('Форма 1'!$AE1727=2,'Форма 1'!$H1727*VLOOKUP('Форма 1'!$F1727,'Придельники с 2022'!$B$4:$X$28,13,0),IF('Форма 1'!$AE1727=3,'Форма 1'!$H1727*VLOOKUP('Форма 1'!$F1727,'Придельники с 2022'!$B$4:$X$28,12,0)))))</f>
        <v/>
      </c>
      <c r="O1727" s="103" t="str">
        <f>IF(ISNUMBER('Форма 1'!AF1727),'Форма 1'!$H1727*VLOOKUP('Форма 1'!$F1727,'Придельники с 2022'!$B$4:$X$28,'Форма 1'!AF$8),"")</f>
        <v/>
      </c>
      <c r="P1727" s="87"/>
      <c r="Q1727" s="103" t="str">
        <f>IF(ISNUMBER('Форма 1'!AH1727),'Форма 1'!$H1727*VLOOKUP('Форма 1'!$F1727,'Придельники с 2022'!$B$4:$X$28,'Форма 1'!AH$8),"")</f>
        <v/>
      </c>
      <c r="R1727" s="103" t="str">
        <f>IF(ISNUMBER('Форма 1'!AI1727),'Форма 1'!$H1727*VLOOKUP('Форма 1'!$F1727,'Придельники с 2022'!$B$4:$X$28,'Форма 1'!AI$8),"")</f>
        <v/>
      </c>
      <c r="S1727" s="103" t="str">
        <f>IF(ISNUMBER('Форма 1'!AJ1727),'Форма 1'!$H1727*VLOOKUP('Форма 1'!$F1727,'Придельники с 2022'!$B$4:$X$28,'Форма 1'!AJ$8),"")</f>
        <v/>
      </c>
      <c r="T1727" s="87"/>
    </row>
    <row r="1728" spans="1:20">
      <c r="A1728" s="188">
        <f t="shared" si="139"/>
        <v>664</v>
      </c>
      <c r="B1728" s="189" t="s">
        <v>1765</v>
      </c>
      <c r="C1728" s="99">
        <f t="shared" si="140"/>
        <v>1914224.9160000002</v>
      </c>
      <c r="D1728" s="103" t="str">
        <f>IF(ISNUMBER('Форма 1'!U1728),'Форма 1'!$H1728*VLOOKUP('Форма 1'!$F1728,'Придельники с 2022'!$B$4:$X$28,'Форма 1'!U$8),"")</f>
        <v/>
      </c>
      <c r="E1728" s="103" t="str">
        <f>IF(ISNUMBER('Форма 1'!V1728),'Форма 1'!$H1728*VLOOKUP('Форма 1'!$F1728,'Придельники с 2022'!$B$4:$X$28,'Форма 1'!V$8),"")</f>
        <v/>
      </c>
      <c r="F1728" s="103" t="str">
        <f>IF(ISNUMBER('Форма 1'!W1728),'Форма 1'!$H1728*VLOOKUP('Форма 1'!$F1728,'Придельники с 2022'!$B$4:$X$28,'Форма 1'!W$8),"")</f>
        <v/>
      </c>
      <c r="G1728" s="103" t="str">
        <f>IF(ISNUMBER('Форма 1'!X1728),'Форма 1'!$H1728*VLOOKUP('Форма 1'!$F1728,'Придельники с 2022'!$B$4:$X$28,'Форма 1'!X$8),"")</f>
        <v/>
      </c>
      <c r="H1728" s="103" t="str">
        <f>IF(ISNUMBER('Форма 1'!Y1728),'Форма 1'!$H1728*VLOOKUP('Форма 1'!$F1728,'Придельники с 2022'!$B$4:$X$28,'Форма 1'!Y$8),"")</f>
        <v/>
      </c>
      <c r="I1728" s="103" t="str">
        <f>IF(ISNUMBER('Форма 1'!Z1728),'Форма 1'!$H1728*VLOOKUP('Форма 1'!$F1728,'Придельники с 2022'!$B$4:$X$28,'Форма 1'!Z$8),"")</f>
        <v/>
      </c>
      <c r="J1728" s="103" t="str">
        <f>IF(ISNUMBER('Форма 1'!AA1728),'Форма 1'!$H1728*VLOOKUP('Форма 1'!$F1728,'Придельники с 2022'!$B$4:$X$28,'Форма 1'!AA$8),"")</f>
        <v/>
      </c>
      <c r="K1728" s="90"/>
      <c r="L1728" s="87"/>
      <c r="M1728" s="103" t="str">
        <f>IF(ISNUMBER('Форма 1'!AD1728),'Форма 1'!$H1728*VLOOKUP('Форма 1'!$F1728,'Придельники с 2022'!$B$4:$X$28,'Форма 1'!AD$8),"")</f>
        <v/>
      </c>
      <c r="N1728" s="103" t="str">
        <f>IF(ISBLANK('Форма 1'!$AE1728),"",IF('Форма 1'!$AE1728=1,'Форма 1'!$H1728*VLOOKUP('Форма 1'!$F1728,'Придельники с 2022'!$B$4:$X$28,'Форма 1'!$AE$8,0),IF('Форма 1'!$AE1728=2,'Форма 1'!$H1728*VLOOKUP('Форма 1'!$F1728,'Придельники с 2022'!$B$4:$X$28,13,0),IF('Форма 1'!$AE1728=3,'Форма 1'!$H1728*VLOOKUP('Форма 1'!$F1728,'Придельники с 2022'!$B$4:$X$28,12,0)))))</f>
        <v/>
      </c>
      <c r="O1728" s="103" t="str">
        <f>IF(ISNUMBER('Форма 1'!AF1728),'Форма 1'!$H1728*VLOOKUP('Форма 1'!$F1728,'Придельники с 2022'!$B$4:$X$28,'Форма 1'!AF$8),"")</f>
        <v/>
      </c>
      <c r="P1728" s="87"/>
      <c r="Q1728" s="103">
        <f>IF(ISNUMBER('Форма 1'!AH1728),'Форма 1'!$H1728*VLOOKUP('Форма 1'!$F1728,'Придельники с 2022'!$B$4:$X$28,'Форма 1'!AH$8),"")</f>
        <v>1914224.9160000002</v>
      </c>
      <c r="R1728" s="103" t="str">
        <f>IF(ISNUMBER('Форма 1'!AI1728),'Форма 1'!$H1728*VLOOKUP('Форма 1'!$F1728,'Придельники с 2022'!$B$4:$X$28,'Форма 1'!AI$8),"")</f>
        <v/>
      </c>
      <c r="S1728" s="103" t="str">
        <f>IF(ISNUMBER('Форма 1'!AJ1728),'Форма 1'!$H1728*VLOOKUP('Форма 1'!$F1728,'Придельники с 2022'!$B$4:$X$28,'Форма 1'!AJ$8),"")</f>
        <v/>
      </c>
      <c r="T1728" s="87"/>
    </row>
    <row r="1729" spans="1:20">
      <c r="A1729" s="188">
        <f t="shared" si="139"/>
        <v>665</v>
      </c>
      <c r="B1729" s="189" t="s">
        <v>1766</v>
      </c>
      <c r="C1729" s="99">
        <f t="shared" si="140"/>
        <v>3273329.0984999998</v>
      </c>
      <c r="D1729" s="103" t="str">
        <f>IF(ISNUMBER('Форма 1'!U1729),'Форма 1'!$H1729*VLOOKUP('Форма 1'!$F1729,'Придельники с 2022'!$B$4:$X$28,'Форма 1'!U$8),"")</f>
        <v/>
      </c>
      <c r="E1729" s="103" t="str">
        <f>IF(ISNUMBER('Форма 1'!V1729),'Форма 1'!$H1729*VLOOKUP('Форма 1'!$F1729,'Придельники с 2022'!$B$4:$X$28,'Форма 1'!V$8),"")</f>
        <v/>
      </c>
      <c r="F1729" s="103" t="str">
        <f>IF(ISNUMBER('Форма 1'!W1729),'Форма 1'!$H1729*VLOOKUP('Форма 1'!$F1729,'Придельники с 2022'!$B$4:$X$28,'Форма 1'!W$8),"")</f>
        <v/>
      </c>
      <c r="G1729" s="103">
        <f>IF(ISNUMBER('Форма 1'!X1729),'Форма 1'!$H1729*VLOOKUP('Форма 1'!$F1729,'Придельники с 2022'!$B$4:$X$28,'Форма 1'!X$8),"")</f>
        <v>405597.92550000001</v>
      </c>
      <c r="H1729" s="103" t="str">
        <f>IF(ISNUMBER('Форма 1'!Y1729),'Форма 1'!$H1729*VLOOKUP('Форма 1'!$F1729,'Придельники с 2022'!$B$4:$X$28,'Форма 1'!Y$8),"")</f>
        <v/>
      </c>
      <c r="I1729" s="103" t="str">
        <f>IF(ISNUMBER('Форма 1'!Z1729),'Форма 1'!$H1729*VLOOKUP('Форма 1'!$F1729,'Придельники с 2022'!$B$4:$X$28,'Форма 1'!Z$8),"")</f>
        <v/>
      </c>
      <c r="J1729" s="103" t="str">
        <f>IF(ISNUMBER('Форма 1'!AA1729),'Форма 1'!$H1729*VLOOKUP('Форма 1'!$F1729,'Придельники с 2022'!$B$4:$X$28,'Форма 1'!AA$8),"")</f>
        <v/>
      </c>
      <c r="K1729" s="90"/>
      <c r="L1729" s="87"/>
      <c r="M1729" s="103" t="str">
        <f>IF(ISNUMBER('Форма 1'!AD1729),'Форма 1'!$H1729*VLOOKUP('Форма 1'!$F1729,'Придельники с 2022'!$B$4:$X$28,'Форма 1'!AD$8),"")</f>
        <v/>
      </c>
      <c r="N1729" s="103" t="str">
        <f>IF(ISBLANK('Форма 1'!$AE1729),"",IF('Форма 1'!$AE1729=1,'Форма 1'!$H1729*VLOOKUP('Форма 1'!$F1729,'Придельники с 2022'!$B$4:$X$28,'Форма 1'!$AE$8,0),IF('Форма 1'!$AE1729=2,'Форма 1'!$H1729*VLOOKUP('Форма 1'!$F1729,'Придельники с 2022'!$B$4:$X$28,13,0),IF('Форма 1'!$AE1729=3,'Форма 1'!$H1729*VLOOKUP('Форма 1'!$F1729,'Придельники с 2022'!$B$4:$X$28,12,0)))))</f>
        <v/>
      </c>
      <c r="O1729" s="103" t="str">
        <f>IF(ISNUMBER('Форма 1'!AF1729),'Форма 1'!$H1729*VLOOKUP('Форма 1'!$F1729,'Придельники с 2022'!$B$4:$X$28,'Форма 1'!AF$8),"")</f>
        <v/>
      </c>
      <c r="P1729" s="87"/>
      <c r="Q1729" s="103">
        <f>IF(ISNUMBER('Форма 1'!AH1729),'Форма 1'!$H1729*VLOOKUP('Форма 1'!$F1729,'Придельники с 2022'!$B$4:$X$28,'Форма 1'!AH$8),"")</f>
        <v>2867731.173</v>
      </c>
      <c r="R1729" s="103" t="str">
        <f>IF(ISNUMBER('Форма 1'!AI1729),'Форма 1'!$H1729*VLOOKUP('Форма 1'!$F1729,'Придельники с 2022'!$B$4:$X$28,'Форма 1'!AI$8),"")</f>
        <v/>
      </c>
      <c r="S1729" s="103" t="str">
        <f>IF(ISNUMBER('Форма 1'!AJ1729),'Форма 1'!$H1729*VLOOKUP('Форма 1'!$F1729,'Придельники с 2022'!$B$4:$X$28,'Форма 1'!AJ$8),"")</f>
        <v/>
      </c>
      <c r="T1729" s="87"/>
    </row>
    <row r="1730" spans="1:20">
      <c r="A1730" s="188">
        <f t="shared" si="139"/>
        <v>666</v>
      </c>
      <c r="B1730" s="189" t="s">
        <v>1767</v>
      </c>
      <c r="C1730" s="99">
        <f t="shared" si="140"/>
        <v>3836891.5560000003</v>
      </c>
      <c r="D1730" s="103">
        <f>IF(ISNUMBER('Форма 1'!U1730),'Форма 1'!$H1730*VLOOKUP('Форма 1'!$F1730,'Придельники с 2022'!$B$4:$X$28,'Форма 1'!U$8),"")</f>
        <v>832525.43400000001</v>
      </c>
      <c r="E1730" s="103" t="str">
        <f>IF(ISNUMBER('Форма 1'!V1730),'Форма 1'!$H1730*VLOOKUP('Форма 1'!$F1730,'Придельники с 2022'!$B$4:$X$28,'Форма 1'!V$8),"")</f>
        <v/>
      </c>
      <c r="F1730" s="103" t="str">
        <f>IF(ISNUMBER('Форма 1'!W1730),'Форма 1'!$H1730*VLOOKUP('Форма 1'!$F1730,'Придельники с 2022'!$B$4:$X$28,'Форма 1'!W$8),"")</f>
        <v/>
      </c>
      <c r="G1730" s="103" t="str">
        <f>IF(ISNUMBER('Форма 1'!X1730),'Форма 1'!$H1730*VLOOKUP('Форма 1'!$F1730,'Придельники с 2022'!$B$4:$X$28,'Форма 1'!X$8),"")</f>
        <v/>
      </c>
      <c r="H1730" s="103" t="str">
        <f>IF(ISNUMBER('Форма 1'!Y1730),'Форма 1'!$H1730*VLOOKUP('Форма 1'!$F1730,'Придельники с 2022'!$B$4:$X$28,'Форма 1'!Y$8),"")</f>
        <v/>
      </c>
      <c r="I1730" s="103" t="str">
        <f>IF(ISNUMBER('Форма 1'!Z1730),'Форма 1'!$H1730*VLOOKUP('Форма 1'!$F1730,'Придельники с 2022'!$B$4:$X$28,'Форма 1'!Z$8),"")</f>
        <v/>
      </c>
      <c r="J1730" s="103" t="str">
        <f>IF(ISNUMBER('Форма 1'!AA1730),'Форма 1'!$H1730*VLOOKUP('Форма 1'!$F1730,'Придельники с 2022'!$B$4:$X$28,'Форма 1'!AA$8),"")</f>
        <v/>
      </c>
      <c r="K1730" s="90"/>
      <c r="L1730" s="87"/>
      <c r="M1730" s="103" t="str">
        <f>IF(ISNUMBER('Форма 1'!AD1730),'Форма 1'!$H1730*VLOOKUP('Форма 1'!$F1730,'Придельники с 2022'!$B$4:$X$28,'Форма 1'!AD$8),"")</f>
        <v/>
      </c>
      <c r="N1730" s="103" t="str">
        <f>IF(ISBLANK('Форма 1'!$AE1730),"",IF('Форма 1'!$AE1730=1,'Форма 1'!$H1730*VLOOKUP('Форма 1'!$F1730,'Придельники с 2022'!$B$4:$X$28,'Форма 1'!$AE$8,0),IF('Форма 1'!$AE1730=2,'Форма 1'!$H1730*VLOOKUP('Форма 1'!$F1730,'Придельники с 2022'!$B$4:$X$28,13,0),IF('Форма 1'!$AE1730=3,'Форма 1'!$H1730*VLOOKUP('Форма 1'!$F1730,'Придельники с 2022'!$B$4:$X$28,12,0)))))</f>
        <v/>
      </c>
      <c r="O1730" s="103" t="str">
        <f>IF(ISNUMBER('Форма 1'!AF1730),'Форма 1'!$H1730*VLOOKUP('Форма 1'!$F1730,'Придельники с 2022'!$B$4:$X$28,'Форма 1'!AF$8),"")</f>
        <v/>
      </c>
      <c r="P1730" s="87"/>
      <c r="Q1730" s="103">
        <f>IF(ISNUMBER('Форма 1'!AH1730),'Форма 1'!$H1730*VLOOKUP('Форма 1'!$F1730,'Придельники с 2022'!$B$4:$X$28,'Форма 1'!AH$8),"")</f>
        <v>3004366.1220000004</v>
      </c>
      <c r="R1730" s="103" t="str">
        <f>IF(ISNUMBER('Форма 1'!AI1730),'Форма 1'!$H1730*VLOOKUP('Форма 1'!$F1730,'Придельники с 2022'!$B$4:$X$28,'Форма 1'!AI$8),"")</f>
        <v/>
      </c>
      <c r="S1730" s="103" t="str">
        <f>IF(ISNUMBER('Форма 1'!AJ1730),'Форма 1'!$H1730*VLOOKUP('Форма 1'!$F1730,'Придельники с 2022'!$B$4:$X$28,'Форма 1'!AJ$8),"")</f>
        <v/>
      </c>
      <c r="T1730" s="87"/>
    </row>
    <row r="1731" spans="1:20">
      <c r="A1731" s="188">
        <f t="shared" si="139"/>
        <v>667</v>
      </c>
      <c r="B1731" s="189" t="s">
        <v>1768</v>
      </c>
      <c r="C1731" s="99">
        <f t="shared" si="140"/>
        <v>3621380.4390000002</v>
      </c>
      <c r="D1731" s="103" t="str">
        <f>IF(ISNUMBER('Форма 1'!U1731),'Форма 1'!$H1731*VLOOKUP('Форма 1'!$F1731,'Придельники с 2022'!$B$4:$X$28,'Форма 1'!U$8),"")</f>
        <v/>
      </c>
      <c r="E1731" s="103" t="str">
        <f>IF(ISNUMBER('Форма 1'!V1731),'Форма 1'!$H1731*VLOOKUP('Форма 1'!$F1731,'Придельники с 2022'!$B$4:$X$28,'Форма 1'!V$8),"")</f>
        <v/>
      </c>
      <c r="F1731" s="103" t="str">
        <f>IF(ISNUMBER('Форма 1'!W1731),'Форма 1'!$H1731*VLOOKUP('Форма 1'!$F1731,'Придельники с 2022'!$B$4:$X$28,'Форма 1'!W$8),"")</f>
        <v/>
      </c>
      <c r="G1731" s="103">
        <f>IF(ISNUMBER('Форма 1'!X1731),'Форма 1'!$H1731*VLOOKUP('Форма 1'!$F1731,'Придельники с 2022'!$B$4:$X$28,'Форма 1'!X$8),"")</f>
        <v>448724.93700000003</v>
      </c>
      <c r="H1731" s="103" t="str">
        <f>IF(ISNUMBER('Форма 1'!Y1731),'Форма 1'!$H1731*VLOOKUP('Форма 1'!$F1731,'Придельники с 2022'!$B$4:$X$28,'Форма 1'!Y$8),"")</f>
        <v/>
      </c>
      <c r="I1731" s="103" t="str">
        <f>IF(ISNUMBER('Форма 1'!Z1731),'Форма 1'!$H1731*VLOOKUP('Форма 1'!$F1731,'Придельники с 2022'!$B$4:$X$28,'Форма 1'!Z$8),"")</f>
        <v/>
      </c>
      <c r="J1731" s="103" t="str">
        <f>IF(ISNUMBER('Форма 1'!AA1731),'Форма 1'!$H1731*VLOOKUP('Форма 1'!$F1731,'Придельники с 2022'!$B$4:$X$28,'Форма 1'!AA$8),"")</f>
        <v/>
      </c>
      <c r="K1731" s="90"/>
      <c r="L1731" s="87"/>
      <c r="M1731" s="103" t="str">
        <f>IF(ISNUMBER('Форма 1'!AD1731),'Форма 1'!$H1731*VLOOKUP('Форма 1'!$F1731,'Придельники с 2022'!$B$4:$X$28,'Форма 1'!AD$8),"")</f>
        <v/>
      </c>
      <c r="N1731" s="103" t="str">
        <f>IF(ISBLANK('Форма 1'!$AE1731),"",IF('Форма 1'!$AE1731=1,'Форма 1'!$H1731*VLOOKUP('Форма 1'!$F1731,'Придельники с 2022'!$B$4:$X$28,'Форма 1'!$AE$8,0),IF('Форма 1'!$AE1731=2,'Форма 1'!$H1731*VLOOKUP('Форма 1'!$F1731,'Придельники с 2022'!$B$4:$X$28,13,0),IF('Форма 1'!$AE1731=3,'Форма 1'!$H1731*VLOOKUP('Форма 1'!$F1731,'Придельники с 2022'!$B$4:$X$28,12,0)))))</f>
        <v/>
      </c>
      <c r="O1731" s="103" t="str">
        <f>IF(ISNUMBER('Форма 1'!AF1731),'Форма 1'!$H1731*VLOOKUP('Форма 1'!$F1731,'Придельники с 2022'!$B$4:$X$28,'Форма 1'!AF$8),"")</f>
        <v/>
      </c>
      <c r="P1731" s="87"/>
      <c r="Q1731" s="103">
        <f>IF(ISNUMBER('Форма 1'!AH1731),'Форма 1'!$H1731*VLOOKUP('Форма 1'!$F1731,'Придельники с 2022'!$B$4:$X$28,'Форма 1'!AH$8),"")</f>
        <v>3172655.5020000003</v>
      </c>
      <c r="R1731" s="103" t="str">
        <f>IF(ISNUMBER('Форма 1'!AI1731),'Форма 1'!$H1731*VLOOKUP('Форма 1'!$F1731,'Придельники с 2022'!$B$4:$X$28,'Форма 1'!AI$8),"")</f>
        <v/>
      </c>
      <c r="S1731" s="103" t="str">
        <f>IF(ISNUMBER('Форма 1'!AJ1731),'Форма 1'!$H1731*VLOOKUP('Форма 1'!$F1731,'Придельники с 2022'!$B$4:$X$28,'Форма 1'!AJ$8),"")</f>
        <v/>
      </c>
      <c r="T1731" s="87"/>
    </row>
    <row r="1732" spans="1:20">
      <c r="A1732" s="188">
        <f t="shared" si="139"/>
        <v>668</v>
      </c>
      <c r="B1732" s="189" t="s">
        <v>1769</v>
      </c>
      <c r="C1732" s="99">
        <f t="shared" si="140"/>
        <v>891224.88</v>
      </c>
      <c r="D1732" s="103">
        <f>IF(ISNUMBER('Форма 1'!U1732),'Форма 1'!$H1732*VLOOKUP('Форма 1'!$F1732,'Придельники с 2022'!$B$4:$X$28,'Форма 1'!U$8),"")</f>
        <v>891224.88</v>
      </c>
      <c r="E1732" s="103" t="str">
        <f>IF(ISNUMBER('Форма 1'!V1732),'Форма 1'!$H1732*VLOOKUP('Форма 1'!$F1732,'Придельники с 2022'!$B$4:$X$28,'Форма 1'!V$8),"")</f>
        <v/>
      </c>
      <c r="F1732" s="103" t="str">
        <f>IF(ISNUMBER('Форма 1'!W1732),'Форма 1'!$H1732*VLOOKUP('Форма 1'!$F1732,'Придельники с 2022'!$B$4:$X$28,'Форма 1'!W$8),"")</f>
        <v/>
      </c>
      <c r="G1732" s="103" t="str">
        <f>IF(ISNUMBER('Форма 1'!X1732),'Форма 1'!$H1732*VLOOKUP('Форма 1'!$F1732,'Придельники с 2022'!$B$4:$X$28,'Форма 1'!X$8),"")</f>
        <v/>
      </c>
      <c r="H1732" s="103" t="str">
        <f>IF(ISNUMBER('Форма 1'!Y1732),'Форма 1'!$H1732*VLOOKUP('Форма 1'!$F1732,'Придельники с 2022'!$B$4:$X$28,'Форма 1'!Y$8),"")</f>
        <v/>
      </c>
      <c r="I1732" s="103" t="str">
        <f>IF(ISNUMBER('Форма 1'!Z1732),'Форма 1'!$H1732*VLOOKUP('Форма 1'!$F1732,'Придельники с 2022'!$B$4:$X$28,'Форма 1'!Z$8),"")</f>
        <v/>
      </c>
      <c r="J1732" s="103" t="str">
        <f>IF(ISNUMBER('Форма 1'!AA1732),'Форма 1'!$H1732*VLOOKUP('Форма 1'!$F1732,'Придельники с 2022'!$B$4:$X$28,'Форма 1'!AA$8),"")</f>
        <v/>
      </c>
      <c r="K1732" s="90"/>
      <c r="L1732" s="87"/>
      <c r="M1732" s="103" t="str">
        <f>IF(ISNUMBER('Форма 1'!AD1732),'Форма 1'!$H1732*VLOOKUP('Форма 1'!$F1732,'Придельники с 2022'!$B$4:$X$28,'Форма 1'!AD$8),"")</f>
        <v/>
      </c>
      <c r="N1732" s="103" t="str">
        <f>IF(ISBLANK('Форма 1'!$AE1732),"",IF('Форма 1'!$AE1732=1,'Форма 1'!$H1732*VLOOKUP('Форма 1'!$F1732,'Придельники с 2022'!$B$4:$X$28,'Форма 1'!$AE$8,0),IF('Форма 1'!$AE1732=2,'Форма 1'!$H1732*VLOOKUP('Форма 1'!$F1732,'Придельники с 2022'!$B$4:$X$28,13,0),IF('Форма 1'!$AE1732=3,'Форма 1'!$H1732*VLOOKUP('Форма 1'!$F1732,'Придельники с 2022'!$B$4:$X$28,12,0)))))</f>
        <v/>
      </c>
      <c r="O1732" s="103" t="str">
        <f>IF(ISNUMBER('Форма 1'!AF1732),'Форма 1'!$H1732*VLOOKUP('Форма 1'!$F1732,'Придельники с 2022'!$B$4:$X$28,'Форма 1'!AF$8),"")</f>
        <v/>
      </c>
      <c r="P1732" s="87"/>
      <c r="Q1732" s="103" t="str">
        <f>IF(ISNUMBER('Форма 1'!AH1732),'Форма 1'!$H1732*VLOOKUP('Форма 1'!$F1732,'Придельники с 2022'!$B$4:$X$28,'Форма 1'!AH$8),"")</f>
        <v/>
      </c>
      <c r="R1732" s="103" t="str">
        <f>IF(ISNUMBER('Форма 1'!AI1732),'Форма 1'!$H1732*VLOOKUP('Форма 1'!$F1732,'Придельники с 2022'!$B$4:$X$28,'Форма 1'!AI$8),"")</f>
        <v/>
      </c>
      <c r="S1732" s="103" t="str">
        <f>IF(ISNUMBER('Форма 1'!AJ1732),'Форма 1'!$H1732*VLOOKUP('Форма 1'!$F1732,'Придельники с 2022'!$B$4:$X$28,'Форма 1'!AJ$8),"")</f>
        <v/>
      </c>
      <c r="T1732" s="87"/>
    </row>
    <row r="1733" spans="1:20">
      <c r="A1733" s="188">
        <f t="shared" si="139"/>
        <v>669</v>
      </c>
      <c r="B1733" s="189" t="s">
        <v>1771</v>
      </c>
      <c r="C1733" s="99">
        <f t="shared" si="140"/>
        <v>3455488.0920000002</v>
      </c>
      <c r="D1733" s="103">
        <f>IF(ISNUMBER('Форма 1'!U1733),'Форма 1'!$H1733*VLOOKUP('Форма 1'!$F1733,'Придельники с 2022'!$B$4:$X$28,'Форма 1'!U$8),"")</f>
        <v>749768.83799999999</v>
      </c>
      <c r="E1733" s="103" t="str">
        <f>IF(ISNUMBER('Форма 1'!V1733),'Форма 1'!$H1733*VLOOKUP('Форма 1'!$F1733,'Придельники с 2022'!$B$4:$X$28,'Форма 1'!V$8),"")</f>
        <v/>
      </c>
      <c r="F1733" s="103" t="str">
        <f>IF(ISNUMBER('Форма 1'!W1733),'Форма 1'!$H1733*VLOOKUP('Форма 1'!$F1733,'Придельники с 2022'!$B$4:$X$28,'Форма 1'!W$8),"")</f>
        <v/>
      </c>
      <c r="G1733" s="103" t="str">
        <f>IF(ISNUMBER('Форма 1'!X1733),'Форма 1'!$H1733*VLOOKUP('Форма 1'!$F1733,'Придельники с 2022'!$B$4:$X$28,'Форма 1'!X$8),"")</f>
        <v/>
      </c>
      <c r="H1733" s="103" t="str">
        <f>IF(ISNUMBER('Форма 1'!Y1733),'Форма 1'!$H1733*VLOOKUP('Форма 1'!$F1733,'Придельники с 2022'!$B$4:$X$28,'Форма 1'!Y$8),"")</f>
        <v/>
      </c>
      <c r="I1733" s="103" t="str">
        <f>IF(ISNUMBER('Форма 1'!Z1733),'Форма 1'!$H1733*VLOOKUP('Форма 1'!$F1733,'Придельники с 2022'!$B$4:$X$28,'Форма 1'!Z$8),"")</f>
        <v/>
      </c>
      <c r="J1733" s="103" t="str">
        <f>IF(ISNUMBER('Форма 1'!AA1733),'Форма 1'!$H1733*VLOOKUP('Форма 1'!$F1733,'Придельники с 2022'!$B$4:$X$28,'Форма 1'!AA$8),"")</f>
        <v/>
      </c>
      <c r="K1733" s="90"/>
      <c r="L1733" s="87"/>
      <c r="M1733" s="103" t="str">
        <f>IF(ISNUMBER('Форма 1'!AD1733),'Форма 1'!$H1733*VLOOKUP('Форма 1'!$F1733,'Придельники с 2022'!$B$4:$X$28,'Форма 1'!AD$8),"")</f>
        <v/>
      </c>
      <c r="N1733" s="103" t="str">
        <f>IF(ISBLANK('Форма 1'!$AE1733),"",IF('Форма 1'!$AE1733=1,'Форма 1'!$H1733*VLOOKUP('Форма 1'!$F1733,'Придельники с 2022'!$B$4:$X$28,'Форма 1'!$AE$8,0),IF('Форма 1'!$AE1733=2,'Форма 1'!$H1733*VLOOKUP('Форма 1'!$F1733,'Придельники с 2022'!$B$4:$X$28,13,0),IF('Форма 1'!$AE1733=3,'Форма 1'!$H1733*VLOOKUP('Форма 1'!$F1733,'Придельники с 2022'!$B$4:$X$28,12,0)))))</f>
        <v/>
      </c>
      <c r="O1733" s="103" t="str">
        <f>IF(ISNUMBER('Форма 1'!AF1733),'Форма 1'!$H1733*VLOOKUP('Форма 1'!$F1733,'Придельники с 2022'!$B$4:$X$28,'Форма 1'!AF$8),"")</f>
        <v/>
      </c>
      <c r="P1733" s="87"/>
      <c r="Q1733" s="103">
        <f>IF(ISNUMBER('Форма 1'!AH1733),'Форма 1'!$H1733*VLOOKUP('Форма 1'!$F1733,'Придельники с 2022'!$B$4:$X$28,'Форма 1'!AH$8),"")</f>
        <v>2705719.2540000002</v>
      </c>
      <c r="R1733" s="103" t="str">
        <f>IF(ISNUMBER('Форма 1'!AI1733),'Форма 1'!$H1733*VLOOKUP('Форма 1'!$F1733,'Придельники с 2022'!$B$4:$X$28,'Форма 1'!AI$8),"")</f>
        <v/>
      </c>
      <c r="S1733" s="103" t="str">
        <f>IF(ISNUMBER('Форма 1'!AJ1733),'Форма 1'!$H1733*VLOOKUP('Форма 1'!$F1733,'Придельники с 2022'!$B$4:$X$28,'Форма 1'!AJ$8),"")</f>
        <v/>
      </c>
      <c r="T1733" s="87"/>
    </row>
    <row r="1734" spans="1:20">
      <c r="A1734" s="188">
        <f t="shared" si="139"/>
        <v>670</v>
      </c>
      <c r="B1734" s="189" t="s">
        <v>1772</v>
      </c>
      <c r="C1734" s="99">
        <f t="shared" si="140"/>
        <v>8452206.3360000011</v>
      </c>
      <c r="D1734" s="103" t="str">
        <f>IF(ISNUMBER('Форма 1'!U1734),'Форма 1'!$H1734*VLOOKUP('Форма 1'!$F1734,'Придельники с 2022'!$B$4:$X$28,'Форма 1'!U$8),"")</f>
        <v/>
      </c>
      <c r="E1734" s="103" t="str">
        <f>IF(ISNUMBER('Форма 1'!V1734),'Форма 1'!$H1734*VLOOKUP('Форма 1'!$F1734,'Придельники с 2022'!$B$4:$X$28,'Форма 1'!V$8),"")</f>
        <v/>
      </c>
      <c r="F1734" s="103" t="str">
        <f>IF(ISNUMBER('Форма 1'!W1734),'Форма 1'!$H1734*VLOOKUP('Форма 1'!$F1734,'Придельники с 2022'!$B$4:$X$28,'Форма 1'!W$8),"")</f>
        <v/>
      </c>
      <c r="G1734" s="103" t="str">
        <f>IF(ISNUMBER('Форма 1'!X1734),'Форма 1'!$H1734*VLOOKUP('Форма 1'!$F1734,'Придельники с 2022'!$B$4:$X$28,'Форма 1'!X$8),"")</f>
        <v/>
      </c>
      <c r="H1734" s="103" t="str">
        <f>IF(ISNUMBER('Форма 1'!Y1734),'Форма 1'!$H1734*VLOOKUP('Форма 1'!$F1734,'Придельники с 2022'!$B$4:$X$28,'Форма 1'!Y$8),"")</f>
        <v/>
      </c>
      <c r="I1734" s="103" t="str">
        <f>IF(ISNUMBER('Форма 1'!Z1734),'Форма 1'!$H1734*VLOOKUP('Форма 1'!$F1734,'Придельники с 2022'!$B$4:$X$28,'Форма 1'!Z$8),"")</f>
        <v/>
      </c>
      <c r="J1734" s="103" t="str">
        <f>IF(ISNUMBER('Форма 1'!AA1734),'Форма 1'!$H1734*VLOOKUP('Форма 1'!$F1734,'Придельники с 2022'!$B$4:$X$28,'Форма 1'!AA$8),"")</f>
        <v/>
      </c>
      <c r="K1734" s="90"/>
      <c r="L1734" s="87"/>
      <c r="M1734" s="103">
        <f>IF(ISNUMBER('Форма 1'!AD1734),'Форма 1'!$H1734*VLOOKUP('Форма 1'!$F1734,'Придельники с 2022'!$B$4:$X$28,'Форма 1'!AD$8),"")</f>
        <v>8452206.3360000011</v>
      </c>
      <c r="N1734" s="103" t="str">
        <f>IF(ISBLANK('Форма 1'!$AE1734),"",IF('Форма 1'!$AE1734=1,'Форма 1'!$H1734*VLOOKUP('Форма 1'!$F1734,'Придельники с 2022'!$B$4:$X$28,'Форма 1'!$AE$8,0),IF('Форма 1'!$AE1734=2,'Форма 1'!$H1734*VLOOKUP('Форма 1'!$F1734,'Придельники с 2022'!$B$4:$X$28,13,0),IF('Форма 1'!$AE1734=3,'Форма 1'!$H1734*VLOOKUP('Форма 1'!$F1734,'Придельники с 2022'!$B$4:$X$28,12,0)))))</f>
        <v/>
      </c>
      <c r="O1734" s="103" t="str">
        <f>IF(ISNUMBER('Форма 1'!AF1734),'Форма 1'!$H1734*VLOOKUP('Форма 1'!$F1734,'Придельники с 2022'!$B$4:$X$28,'Форма 1'!AF$8),"")</f>
        <v/>
      </c>
      <c r="P1734" s="87"/>
      <c r="Q1734" s="103" t="str">
        <f>IF(ISNUMBER('Форма 1'!AH1734),'Форма 1'!$H1734*VLOOKUP('Форма 1'!$F1734,'Придельники с 2022'!$B$4:$X$28,'Форма 1'!AH$8),"")</f>
        <v/>
      </c>
      <c r="R1734" s="103" t="str">
        <f>IF(ISNUMBER('Форма 1'!AI1734),'Форма 1'!$H1734*VLOOKUP('Форма 1'!$F1734,'Придельники с 2022'!$B$4:$X$28,'Форма 1'!AI$8),"")</f>
        <v/>
      </c>
      <c r="S1734" s="103" t="str">
        <f>IF(ISNUMBER('Форма 1'!AJ1734),'Форма 1'!$H1734*VLOOKUP('Форма 1'!$F1734,'Придельники с 2022'!$B$4:$X$28,'Форма 1'!AJ$8),"")</f>
        <v/>
      </c>
      <c r="T1734" s="87"/>
    </row>
    <row r="1735" spans="1:20">
      <c r="A1735" s="188">
        <f t="shared" si="139"/>
        <v>671</v>
      </c>
      <c r="B1735" s="189" t="s">
        <v>1773</v>
      </c>
      <c r="C1735" s="99">
        <f t="shared" si="140"/>
        <v>7520411.3600000003</v>
      </c>
      <c r="D1735" s="103" t="str">
        <f>IF(ISNUMBER('Форма 1'!U1735),'Форма 1'!$H1735*VLOOKUP('Форма 1'!$F1735,'Придельники с 2022'!$B$4:$X$28,'Форма 1'!U$8),"")</f>
        <v/>
      </c>
      <c r="E1735" s="103" t="str">
        <f>IF(ISNUMBER('Форма 1'!V1735),'Форма 1'!$H1735*VLOOKUP('Форма 1'!$F1735,'Придельники с 2022'!$B$4:$X$28,'Форма 1'!V$8),"")</f>
        <v/>
      </c>
      <c r="F1735" s="103" t="str">
        <f>IF(ISNUMBER('Форма 1'!W1735),'Форма 1'!$H1735*VLOOKUP('Форма 1'!$F1735,'Придельники с 2022'!$B$4:$X$28,'Форма 1'!W$8),"")</f>
        <v/>
      </c>
      <c r="G1735" s="103">
        <f>IF(ISNUMBER('Форма 1'!X1735),'Форма 1'!$H1735*VLOOKUP('Форма 1'!$F1735,'Придельники с 2022'!$B$4:$X$28,'Форма 1'!X$8),"")</f>
        <v>2069131.4600000002</v>
      </c>
      <c r="H1735" s="103">
        <f>IF(ISNUMBER('Форма 1'!Y1735),'Форма 1'!$H1735*VLOOKUP('Форма 1'!$F1735,'Придельники с 2022'!$B$4:$X$28,'Форма 1'!Y$8),"")</f>
        <v>5451279.9000000004</v>
      </c>
      <c r="I1735" s="103" t="str">
        <f>IF(ISNUMBER('Форма 1'!Z1735),'Форма 1'!$H1735*VLOOKUP('Форма 1'!$F1735,'Придельники с 2022'!$B$4:$X$28,'Форма 1'!Z$8),"")</f>
        <v/>
      </c>
      <c r="J1735" s="103" t="str">
        <f>IF(ISNUMBER('Форма 1'!AA1735),'Форма 1'!$H1735*VLOOKUP('Форма 1'!$F1735,'Придельники с 2022'!$B$4:$X$28,'Форма 1'!AA$8),"")</f>
        <v/>
      </c>
      <c r="K1735" s="90"/>
      <c r="L1735" s="87"/>
      <c r="M1735" s="103" t="str">
        <f>IF(ISNUMBER('Форма 1'!AD1735),'Форма 1'!$H1735*VLOOKUP('Форма 1'!$F1735,'Придельники с 2022'!$B$4:$X$28,'Форма 1'!AD$8),"")</f>
        <v/>
      </c>
      <c r="N1735" s="103" t="str">
        <f>IF(ISBLANK('Форма 1'!$AE1735),"",IF('Форма 1'!$AE1735=1,'Форма 1'!$H1735*VLOOKUP('Форма 1'!$F1735,'Придельники с 2022'!$B$4:$X$28,'Форма 1'!$AE$8,0),IF('Форма 1'!$AE1735=2,'Форма 1'!$H1735*VLOOKUP('Форма 1'!$F1735,'Придельники с 2022'!$B$4:$X$28,13,0),IF('Форма 1'!$AE1735=3,'Форма 1'!$H1735*VLOOKUP('Форма 1'!$F1735,'Придельники с 2022'!$B$4:$X$28,12,0)))))</f>
        <v/>
      </c>
      <c r="O1735" s="103" t="str">
        <f>IF(ISNUMBER('Форма 1'!AF1735),'Форма 1'!$H1735*VLOOKUP('Форма 1'!$F1735,'Придельники с 2022'!$B$4:$X$28,'Форма 1'!AF$8),"")</f>
        <v/>
      </c>
      <c r="P1735" s="87"/>
      <c r="Q1735" s="103" t="str">
        <f>IF(ISNUMBER('Форма 1'!AH1735),'Форма 1'!$H1735*VLOOKUP('Форма 1'!$F1735,'Придельники с 2022'!$B$4:$X$28,'Форма 1'!AH$8),"")</f>
        <v/>
      </c>
      <c r="R1735" s="103" t="str">
        <f>IF(ISNUMBER('Форма 1'!AI1735),'Форма 1'!$H1735*VLOOKUP('Форма 1'!$F1735,'Придельники с 2022'!$B$4:$X$28,'Форма 1'!AI$8),"")</f>
        <v/>
      </c>
      <c r="S1735" s="103" t="str">
        <f>IF(ISNUMBER('Форма 1'!AJ1735),'Форма 1'!$H1735*VLOOKUP('Форма 1'!$F1735,'Придельники с 2022'!$B$4:$X$28,'Форма 1'!AJ$8),"")</f>
        <v/>
      </c>
      <c r="T1735" s="87"/>
    </row>
    <row r="1736" spans="1:20">
      <c r="A1736" s="188">
        <f t="shared" si="139"/>
        <v>672</v>
      </c>
      <c r="B1736" s="189" t="s">
        <v>1774</v>
      </c>
      <c r="C1736" s="99">
        <f t="shared" si="140"/>
        <v>4969069.3389999997</v>
      </c>
      <c r="D1736" s="103" t="str">
        <f>IF(ISNUMBER('Форма 1'!U1736),'Форма 1'!$H1736*VLOOKUP('Форма 1'!$F1736,'Придельники с 2022'!$B$4:$X$28,'Форма 1'!U$8),"")</f>
        <v/>
      </c>
      <c r="E1736" s="103" t="str">
        <f>IF(ISNUMBER('Форма 1'!V1736),'Форма 1'!$H1736*VLOOKUP('Форма 1'!$F1736,'Придельники с 2022'!$B$4:$X$28,'Форма 1'!V$8),"")</f>
        <v/>
      </c>
      <c r="F1736" s="103" t="str">
        <f>IF(ISNUMBER('Форма 1'!W1736),'Форма 1'!$H1736*VLOOKUP('Форма 1'!$F1736,'Придельники с 2022'!$B$4:$X$28,'Форма 1'!W$8),"")</f>
        <v/>
      </c>
      <c r="G1736" s="103">
        <f>IF(ISNUMBER('Форма 1'!X1736),'Форма 1'!$H1736*VLOOKUP('Форма 1'!$F1736,'Придельники с 2022'!$B$4:$X$28,'Форма 1'!X$8),"")</f>
        <v>445475.77099999995</v>
      </c>
      <c r="H1736" s="103">
        <f>IF(ISNUMBER('Форма 1'!Y1736),'Форма 1'!$H1736*VLOOKUP('Форма 1'!$F1736,'Придельники с 2022'!$B$4:$X$28,'Форма 1'!Y$8),"")</f>
        <v>1373910.902</v>
      </c>
      <c r="I1736" s="103" t="str">
        <f>IF(ISNUMBER('Форма 1'!Z1736),'Форма 1'!$H1736*VLOOKUP('Форма 1'!$F1736,'Придельники с 2022'!$B$4:$X$28,'Форма 1'!Z$8),"")</f>
        <v/>
      </c>
      <c r="J1736" s="103" t="str">
        <f>IF(ISNUMBER('Форма 1'!AA1736),'Форма 1'!$H1736*VLOOKUP('Форма 1'!$F1736,'Придельники с 2022'!$B$4:$X$28,'Форма 1'!AA$8),"")</f>
        <v/>
      </c>
      <c r="K1736" s="90"/>
      <c r="L1736" s="87"/>
      <c r="M1736" s="103" t="str">
        <f>IF(ISNUMBER('Форма 1'!AD1736),'Форма 1'!$H1736*VLOOKUP('Форма 1'!$F1736,'Придельники с 2022'!$B$4:$X$28,'Форма 1'!AD$8),"")</f>
        <v/>
      </c>
      <c r="N1736" s="103" t="str">
        <f>IF(ISBLANK('Форма 1'!$AE1736),"",IF('Форма 1'!$AE1736=1,'Форма 1'!$H1736*VLOOKUP('Форма 1'!$F1736,'Придельники с 2022'!$B$4:$X$28,'Форма 1'!$AE$8,0),IF('Форма 1'!$AE1736=2,'Форма 1'!$H1736*VLOOKUP('Форма 1'!$F1736,'Придельники с 2022'!$B$4:$X$28,13,0),IF('Форма 1'!$AE1736=3,'Форма 1'!$H1736*VLOOKUP('Форма 1'!$F1736,'Придельники с 2022'!$B$4:$X$28,12,0)))))</f>
        <v/>
      </c>
      <c r="O1736" s="103" t="str">
        <f>IF(ISNUMBER('Форма 1'!AF1736),'Форма 1'!$H1736*VLOOKUP('Форма 1'!$F1736,'Придельники с 2022'!$B$4:$X$28,'Форма 1'!AF$8),"")</f>
        <v/>
      </c>
      <c r="P1736" s="87"/>
      <c r="Q1736" s="103">
        <f>IF(ISNUMBER('Форма 1'!AH1736),'Форма 1'!$H1736*VLOOKUP('Форма 1'!$F1736,'Придельники с 2022'!$B$4:$X$28,'Форма 1'!AH$8),"")</f>
        <v>3149682.6660000002</v>
      </c>
      <c r="R1736" s="103" t="str">
        <f>IF(ISNUMBER('Форма 1'!AI1736),'Форма 1'!$H1736*VLOOKUP('Форма 1'!$F1736,'Придельники с 2022'!$B$4:$X$28,'Форма 1'!AI$8),"")</f>
        <v/>
      </c>
      <c r="S1736" s="103" t="str">
        <f>IF(ISNUMBER('Форма 1'!AJ1736),'Форма 1'!$H1736*VLOOKUP('Форма 1'!$F1736,'Придельники с 2022'!$B$4:$X$28,'Форма 1'!AJ$8),"")</f>
        <v/>
      </c>
      <c r="T1736" s="87"/>
    </row>
    <row r="1737" spans="1:20">
      <c r="A1737" s="188">
        <f t="shared" si="139"/>
        <v>673</v>
      </c>
      <c r="B1737" s="189" t="s">
        <v>1775</v>
      </c>
      <c r="C1737" s="99">
        <f t="shared" si="140"/>
        <v>8631446.432</v>
      </c>
      <c r="D1737" s="103" t="str">
        <f>IF(ISNUMBER('Форма 1'!U1737),'Форма 1'!$H1737*VLOOKUP('Форма 1'!$F1737,'Придельники с 2022'!$B$4:$X$28,'Форма 1'!U$8),"")</f>
        <v/>
      </c>
      <c r="E1737" s="103" t="str">
        <f>IF(ISNUMBER('Форма 1'!V1737),'Форма 1'!$H1737*VLOOKUP('Форма 1'!$F1737,'Придельники с 2022'!$B$4:$X$28,'Форма 1'!V$8),"")</f>
        <v/>
      </c>
      <c r="F1737" s="103" t="str">
        <f>IF(ISNUMBER('Форма 1'!W1737),'Форма 1'!$H1737*VLOOKUP('Форма 1'!$F1737,'Придельники с 2022'!$B$4:$X$28,'Форма 1'!W$8),"")</f>
        <v/>
      </c>
      <c r="G1737" s="103" t="str">
        <f>IF(ISNUMBER('Форма 1'!X1737),'Форма 1'!$H1737*VLOOKUP('Форма 1'!$F1737,'Придельники с 2022'!$B$4:$X$28,'Форма 1'!X$8),"")</f>
        <v/>
      </c>
      <c r="H1737" s="103" t="str">
        <f>IF(ISNUMBER('Форма 1'!Y1737),'Форма 1'!$H1737*VLOOKUP('Форма 1'!$F1737,'Придельники с 2022'!$B$4:$X$28,'Форма 1'!Y$8),"")</f>
        <v/>
      </c>
      <c r="I1737" s="103" t="str">
        <f>IF(ISNUMBER('Форма 1'!Z1737),'Форма 1'!$H1737*VLOOKUP('Форма 1'!$F1737,'Придельники с 2022'!$B$4:$X$28,'Форма 1'!Z$8),"")</f>
        <v/>
      </c>
      <c r="J1737" s="103" t="str">
        <f>IF(ISNUMBER('Форма 1'!AA1737),'Форма 1'!$H1737*VLOOKUP('Форма 1'!$F1737,'Придельники с 2022'!$B$4:$X$28,'Форма 1'!AA$8),"")</f>
        <v/>
      </c>
      <c r="K1737" s="90"/>
      <c r="L1737" s="87"/>
      <c r="M1737" s="103">
        <f>IF(ISNUMBER('Форма 1'!AD1737),'Форма 1'!$H1737*VLOOKUP('Форма 1'!$F1737,'Придельники с 2022'!$B$4:$X$28,'Форма 1'!AD$8),"")</f>
        <v>8631446.432</v>
      </c>
      <c r="N1737" s="103" t="str">
        <f>IF(ISBLANK('Форма 1'!$AE1737),"",IF('Форма 1'!$AE1737=1,'Форма 1'!$H1737*VLOOKUP('Форма 1'!$F1737,'Придельники с 2022'!$B$4:$X$28,'Форма 1'!$AE$8,0),IF('Форма 1'!$AE1737=2,'Форма 1'!$H1737*VLOOKUP('Форма 1'!$F1737,'Придельники с 2022'!$B$4:$X$28,13,0),IF('Форма 1'!$AE1737=3,'Форма 1'!$H1737*VLOOKUP('Форма 1'!$F1737,'Придельники с 2022'!$B$4:$X$28,12,0)))))</f>
        <v/>
      </c>
      <c r="O1737" s="103" t="str">
        <f>IF(ISNUMBER('Форма 1'!AF1737),'Форма 1'!$H1737*VLOOKUP('Форма 1'!$F1737,'Придельники с 2022'!$B$4:$X$28,'Форма 1'!AF$8),"")</f>
        <v/>
      </c>
      <c r="P1737" s="87"/>
      <c r="Q1737" s="103" t="str">
        <f>IF(ISNUMBER('Форма 1'!AH1737),'Форма 1'!$H1737*VLOOKUP('Форма 1'!$F1737,'Придельники с 2022'!$B$4:$X$28,'Форма 1'!AH$8),"")</f>
        <v/>
      </c>
      <c r="R1737" s="103" t="str">
        <f>IF(ISNUMBER('Форма 1'!AI1737),'Форма 1'!$H1737*VLOOKUP('Форма 1'!$F1737,'Придельники с 2022'!$B$4:$X$28,'Форма 1'!AI$8),"")</f>
        <v/>
      </c>
      <c r="S1737" s="103" t="str">
        <f>IF(ISNUMBER('Форма 1'!AJ1737),'Форма 1'!$H1737*VLOOKUP('Форма 1'!$F1737,'Придельники с 2022'!$B$4:$X$28,'Форма 1'!AJ$8),"")</f>
        <v/>
      </c>
      <c r="T1737" s="87"/>
    </row>
    <row r="1738" spans="1:20">
      <c r="A1738" s="188">
        <f t="shared" si="139"/>
        <v>674</v>
      </c>
      <c r="B1738" s="189" t="s">
        <v>1776</v>
      </c>
      <c r="C1738" s="99">
        <f t="shared" si="140"/>
        <v>2778508.92</v>
      </c>
      <c r="D1738" s="103" t="str">
        <f>IF(ISNUMBER('Форма 1'!U1738),'Форма 1'!$H1738*VLOOKUP('Форма 1'!$F1738,'Придельники с 2022'!$B$4:$X$28,'Форма 1'!U$8),"")</f>
        <v/>
      </c>
      <c r="E1738" s="103" t="str">
        <f>IF(ISNUMBER('Форма 1'!V1738),'Форма 1'!$H1738*VLOOKUP('Форма 1'!$F1738,'Придельники с 2022'!$B$4:$X$28,'Форма 1'!V$8),"")</f>
        <v/>
      </c>
      <c r="F1738" s="103" t="str">
        <f>IF(ISNUMBER('Форма 1'!W1738),'Форма 1'!$H1738*VLOOKUP('Форма 1'!$F1738,'Придельники с 2022'!$B$4:$X$28,'Форма 1'!W$8),"")</f>
        <v/>
      </c>
      <c r="G1738" s="103" t="str">
        <f>IF(ISNUMBER('Форма 1'!X1738),'Форма 1'!$H1738*VLOOKUP('Форма 1'!$F1738,'Придельники с 2022'!$B$4:$X$28,'Форма 1'!X$8),"")</f>
        <v/>
      </c>
      <c r="H1738" s="103" t="str">
        <f>IF(ISNUMBER('Форма 1'!Y1738),'Форма 1'!$H1738*VLOOKUP('Форма 1'!$F1738,'Придельники с 2022'!$B$4:$X$28,'Форма 1'!Y$8),"")</f>
        <v/>
      </c>
      <c r="I1738" s="103" t="str">
        <f>IF(ISNUMBER('Форма 1'!Z1738),'Форма 1'!$H1738*VLOOKUP('Форма 1'!$F1738,'Придельники с 2022'!$B$4:$X$28,'Форма 1'!Z$8),"")</f>
        <v/>
      </c>
      <c r="J1738" s="103" t="str">
        <f>IF(ISNUMBER('Форма 1'!AA1738),'Форма 1'!$H1738*VLOOKUP('Форма 1'!$F1738,'Придельники с 2022'!$B$4:$X$28,'Форма 1'!AA$8),"")</f>
        <v/>
      </c>
      <c r="K1738" s="90">
        <v>1</v>
      </c>
      <c r="L1738" s="87">
        <f>2778508.92*K1738</f>
        <v>2778508.92</v>
      </c>
      <c r="M1738" s="103" t="str">
        <f>IF(ISNUMBER('Форма 1'!AD1738),'Форма 1'!$H1738*VLOOKUP('Форма 1'!$F1738,'Придельники с 2022'!$B$4:$X$28,'Форма 1'!AD$8),"")</f>
        <v/>
      </c>
      <c r="N1738" s="103" t="str">
        <f>IF(ISBLANK('Форма 1'!$AE1738),"",IF('Форма 1'!$AE1738=1,'Форма 1'!$H1738*VLOOKUP('Форма 1'!$F1738,'Придельники с 2022'!$B$4:$X$28,'Форма 1'!$AE$8,0),IF('Форма 1'!$AE1738=2,'Форма 1'!$H1738*VLOOKUP('Форма 1'!$F1738,'Придельники с 2022'!$B$4:$X$28,13,0),IF('Форма 1'!$AE1738=3,'Форма 1'!$H1738*VLOOKUP('Форма 1'!$F1738,'Придельники с 2022'!$B$4:$X$28,12,0)))))</f>
        <v/>
      </c>
      <c r="O1738" s="103" t="str">
        <f>IF(ISNUMBER('Форма 1'!AF1738),'Форма 1'!$H1738*VLOOKUP('Форма 1'!$F1738,'Придельники с 2022'!$B$4:$X$28,'Форма 1'!AF$8),"")</f>
        <v/>
      </c>
      <c r="P1738" s="87"/>
      <c r="Q1738" s="103" t="str">
        <f>IF(ISNUMBER('Форма 1'!AH1738),'Форма 1'!$H1738*VLOOKUP('Форма 1'!$F1738,'Придельники с 2022'!$B$4:$X$28,'Форма 1'!AH$8),"")</f>
        <v/>
      </c>
      <c r="R1738" s="103" t="str">
        <f>IF(ISNUMBER('Форма 1'!AI1738),'Форма 1'!$H1738*VLOOKUP('Форма 1'!$F1738,'Придельники с 2022'!$B$4:$X$28,'Форма 1'!AI$8),"")</f>
        <v/>
      </c>
      <c r="S1738" s="103" t="str">
        <f>IF(ISNUMBER('Форма 1'!AJ1738),'Форма 1'!$H1738*VLOOKUP('Форма 1'!$F1738,'Придельники с 2022'!$B$4:$X$28,'Форма 1'!AJ$8),"")</f>
        <v/>
      </c>
      <c r="T1738" s="87"/>
    </row>
    <row r="1739" spans="1:20">
      <c r="A1739" s="188">
        <f t="shared" si="139"/>
        <v>675</v>
      </c>
      <c r="B1739" s="189" t="s">
        <v>1777</v>
      </c>
      <c r="C1739" s="99">
        <f t="shared" si="140"/>
        <v>6503039.3037999989</v>
      </c>
      <c r="D1739" s="103" t="str">
        <f>IF(ISNUMBER('Форма 1'!U1739),'Форма 1'!$H1739*VLOOKUP('Форма 1'!$F1739,'Придельники с 2022'!$B$4:$X$28,'Форма 1'!U$8),"")</f>
        <v/>
      </c>
      <c r="E1739" s="103" t="str">
        <f>IF(ISNUMBER('Форма 1'!V1739),'Форма 1'!$H1739*VLOOKUP('Форма 1'!$F1739,'Придельники с 2022'!$B$4:$X$28,'Форма 1'!V$8),"")</f>
        <v/>
      </c>
      <c r="F1739" s="103" t="str">
        <f>IF(ISNUMBER('Форма 1'!W1739),'Форма 1'!$H1739*VLOOKUP('Форма 1'!$F1739,'Придельники с 2022'!$B$4:$X$28,'Форма 1'!W$8),"")</f>
        <v/>
      </c>
      <c r="G1739" s="103" t="str">
        <f>IF(ISNUMBER('Форма 1'!X1739),'Форма 1'!$H1739*VLOOKUP('Форма 1'!$F1739,'Придельники с 2022'!$B$4:$X$28,'Форма 1'!X$8),"")</f>
        <v/>
      </c>
      <c r="H1739" s="103" t="str">
        <f>IF(ISNUMBER('Форма 1'!Y1739),'Форма 1'!$H1739*VLOOKUP('Форма 1'!$F1739,'Придельники с 2022'!$B$4:$X$28,'Форма 1'!Y$8),"")</f>
        <v/>
      </c>
      <c r="I1739" s="103" t="str">
        <f>IF(ISNUMBER('Форма 1'!Z1739),'Форма 1'!$H1739*VLOOKUP('Форма 1'!$F1739,'Придельники с 2022'!$B$4:$X$28,'Форма 1'!Z$8),"")</f>
        <v/>
      </c>
      <c r="J1739" s="103" t="str">
        <f>IF(ISNUMBER('Форма 1'!AA1739),'Форма 1'!$H1739*VLOOKUP('Форма 1'!$F1739,'Придельники с 2022'!$B$4:$X$28,'Форма 1'!AA$8),"")</f>
        <v/>
      </c>
      <c r="K1739" s="90"/>
      <c r="L1739" s="87"/>
      <c r="M1739" s="103">
        <f>IF(ISNUMBER('Форма 1'!AD1739),'Форма 1'!$H1739*VLOOKUP('Форма 1'!$F1739,'Придельники с 2022'!$B$4:$X$28,'Форма 1'!AD$8),"")</f>
        <v>6503039.3037999989</v>
      </c>
      <c r="N1739" s="103" t="str">
        <f>IF(ISBLANK('Форма 1'!$AE1739),"",IF('Форма 1'!$AE1739=1,'Форма 1'!$H1739*VLOOKUP('Форма 1'!$F1739,'Придельники с 2022'!$B$4:$X$28,'Форма 1'!$AE$8,0),IF('Форма 1'!$AE1739=2,'Форма 1'!$H1739*VLOOKUP('Форма 1'!$F1739,'Придельники с 2022'!$B$4:$X$28,13,0),IF('Форма 1'!$AE1739=3,'Форма 1'!$H1739*VLOOKUP('Форма 1'!$F1739,'Придельники с 2022'!$B$4:$X$28,12,0)))))</f>
        <v/>
      </c>
      <c r="O1739" s="103" t="str">
        <f>IF(ISNUMBER('Форма 1'!AF1739),'Форма 1'!$H1739*VLOOKUP('Форма 1'!$F1739,'Придельники с 2022'!$B$4:$X$28,'Форма 1'!AF$8),"")</f>
        <v/>
      </c>
      <c r="P1739" s="87"/>
      <c r="Q1739" s="103" t="str">
        <f>IF(ISNUMBER('Форма 1'!AH1739),'Форма 1'!$H1739*VLOOKUP('Форма 1'!$F1739,'Придельники с 2022'!$B$4:$X$28,'Форма 1'!AH$8),"")</f>
        <v/>
      </c>
      <c r="R1739" s="103" t="str">
        <f>IF(ISNUMBER('Форма 1'!AI1739),'Форма 1'!$H1739*VLOOKUP('Форма 1'!$F1739,'Придельники с 2022'!$B$4:$X$28,'Форма 1'!AI$8),"")</f>
        <v/>
      </c>
      <c r="S1739" s="103" t="str">
        <f>IF(ISNUMBER('Форма 1'!AJ1739),'Форма 1'!$H1739*VLOOKUP('Форма 1'!$F1739,'Придельники с 2022'!$B$4:$X$28,'Форма 1'!AJ$8),"")</f>
        <v/>
      </c>
      <c r="T1739" s="87"/>
    </row>
    <row r="1740" spans="1:20">
      <c r="A1740" s="188">
        <f t="shared" si="139"/>
        <v>676</v>
      </c>
      <c r="B1740" s="189" t="s">
        <v>1778</v>
      </c>
      <c r="C1740" s="99">
        <f t="shared" si="140"/>
        <v>2778508.92</v>
      </c>
      <c r="D1740" s="103" t="str">
        <f>IF(ISNUMBER('Форма 1'!U1740),'Форма 1'!$H1740*VLOOKUP('Форма 1'!$F1740,'Придельники с 2022'!$B$4:$X$28,'Форма 1'!U$8),"")</f>
        <v/>
      </c>
      <c r="E1740" s="103" t="str">
        <f>IF(ISNUMBER('Форма 1'!V1740),'Форма 1'!$H1740*VLOOKUP('Форма 1'!$F1740,'Придельники с 2022'!$B$4:$X$28,'Форма 1'!V$8),"")</f>
        <v/>
      </c>
      <c r="F1740" s="103" t="str">
        <f>IF(ISNUMBER('Форма 1'!W1740),'Форма 1'!$H1740*VLOOKUP('Форма 1'!$F1740,'Придельники с 2022'!$B$4:$X$28,'Форма 1'!W$8),"")</f>
        <v/>
      </c>
      <c r="G1740" s="103" t="str">
        <f>IF(ISNUMBER('Форма 1'!X1740),'Форма 1'!$H1740*VLOOKUP('Форма 1'!$F1740,'Придельники с 2022'!$B$4:$X$28,'Форма 1'!X$8),"")</f>
        <v/>
      </c>
      <c r="H1740" s="103" t="str">
        <f>IF(ISNUMBER('Форма 1'!Y1740),'Форма 1'!$H1740*VLOOKUP('Форма 1'!$F1740,'Придельники с 2022'!$B$4:$X$28,'Форма 1'!Y$8),"")</f>
        <v/>
      </c>
      <c r="I1740" s="103" t="str">
        <f>IF(ISNUMBER('Форма 1'!Z1740),'Форма 1'!$H1740*VLOOKUP('Форма 1'!$F1740,'Придельники с 2022'!$B$4:$X$28,'Форма 1'!Z$8),"")</f>
        <v/>
      </c>
      <c r="J1740" s="103" t="str">
        <f>IF(ISNUMBER('Форма 1'!AA1740),'Форма 1'!$H1740*VLOOKUP('Форма 1'!$F1740,'Придельники с 2022'!$B$4:$X$28,'Форма 1'!AA$8),"")</f>
        <v/>
      </c>
      <c r="K1740" s="90">
        <v>1</v>
      </c>
      <c r="L1740" s="87">
        <f>2778508.92*K1740</f>
        <v>2778508.92</v>
      </c>
      <c r="M1740" s="103" t="str">
        <f>IF(ISNUMBER('Форма 1'!AD1740),'Форма 1'!$H1740*VLOOKUP('Форма 1'!$F1740,'Придельники с 2022'!$B$4:$X$28,'Форма 1'!AD$8),"")</f>
        <v/>
      </c>
      <c r="N1740" s="103" t="str">
        <f>IF(ISBLANK('Форма 1'!$AE1740),"",IF('Форма 1'!$AE1740=1,'Форма 1'!$H1740*VLOOKUP('Форма 1'!$F1740,'Придельники с 2022'!$B$4:$X$28,'Форма 1'!$AE$8,0),IF('Форма 1'!$AE1740=2,'Форма 1'!$H1740*VLOOKUP('Форма 1'!$F1740,'Придельники с 2022'!$B$4:$X$28,13,0),IF('Форма 1'!$AE1740=3,'Форма 1'!$H1740*VLOOKUP('Форма 1'!$F1740,'Придельники с 2022'!$B$4:$X$28,12,0)))))</f>
        <v/>
      </c>
      <c r="O1740" s="103" t="str">
        <f>IF(ISNUMBER('Форма 1'!AF1740),'Форма 1'!$H1740*VLOOKUP('Форма 1'!$F1740,'Придельники с 2022'!$B$4:$X$28,'Форма 1'!AF$8),"")</f>
        <v/>
      </c>
      <c r="P1740" s="87"/>
      <c r="Q1740" s="103" t="str">
        <f>IF(ISNUMBER('Форма 1'!AH1740),'Форма 1'!$H1740*VLOOKUP('Форма 1'!$F1740,'Придельники с 2022'!$B$4:$X$28,'Форма 1'!AH$8),"")</f>
        <v/>
      </c>
      <c r="R1740" s="103" t="str">
        <f>IF(ISNUMBER('Форма 1'!AI1740),'Форма 1'!$H1740*VLOOKUP('Форма 1'!$F1740,'Придельники с 2022'!$B$4:$X$28,'Форма 1'!AI$8),"")</f>
        <v/>
      </c>
      <c r="S1740" s="103" t="str">
        <f>IF(ISNUMBER('Форма 1'!AJ1740),'Форма 1'!$H1740*VLOOKUP('Форма 1'!$F1740,'Придельники с 2022'!$B$4:$X$28,'Форма 1'!AJ$8),"")</f>
        <v/>
      </c>
      <c r="T1740" s="87"/>
    </row>
    <row r="1741" spans="1:20">
      <c r="A1741" s="188">
        <f t="shared" ref="A1741:A1780" si="141">A1740+1</f>
        <v>677</v>
      </c>
      <c r="B1741" s="189" t="s">
        <v>1779</v>
      </c>
      <c r="C1741" s="99">
        <f t="shared" si="140"/>
        <v>1123323.8159999999</v>
      </c>
      <c r="D1741" s="103" t="str">
        <f>IF(ISNUMBER('Форма 1'!U1741),'Форма 1'!$H1741*VLOOKUP('Форма 1'!$F1741,'Придельники с 2022'!$B$4:$X$28,'Форма 1'!U$8),"")</f>
        <v/>
      </c>
      <c r="E1741" s="103" t="str">
        <f>IF(ISNUMBER('Форма 1'!V1741),'Форма 1'!$H1741*VLOOKUP('Форма 1'!$F1741,'Придельники с 2022'!$B$4:$X$28,'Форма 1'!V$8),"")</f>
        <v/>
      </c>
      <c r="F1741" s="103" t="str">
        <f>IF(ISNUMBER('Форма 1'!W1741),'Форма 1'!$H1741*VLOOKUP('Форма 1'!$F1741,'Придельники с 2022'!$B$4:$X$28,'Форма 1'!W$8),"")</f>
        <v/>
      </c>
      <c r="G1741" s="103" t="str">
        <f>IF(ISNUMBER('Форма 1'!X1741),'Форма 1'!$H1741*VLOOKUP('Форма 1'!$F1741,'Придельники с 2022'!$B$4:$X$28,'Форма 1'!X$8),"")</f>
        <v/>
      </c>
      <c r="H1741" s="103" t="str">
        <f>IF(ISNUMBER('Форма 1'!Y1741),'Форма 1'!$H1741*VLOOKUP('Форма 1'!$F1741,'Придельники с 2022'!$B$4:$X$28,'Форма 1'!Y$8),"")</f>
        <v/>
      </c>
      <c r="I1741" s="103" t="str">
        <f>IF(ISNUMBER('Форма 1'!Z1741),'Форма 1'!$H1741*VLOOKUP('Форма 1'!$F1741,'Придельники с 2022'!$B$4:$X$28,'Форма 1'!Z$8),"")</f>
        <v/>
      </c>
      <c r="J1741" s="103" t="str">
        <f>IF(ISNUMBER('Форма 1'!AA1741),'Форма 1'!$H1741*VLOOKUP('Форма 1'!$F1741,'Придельники с 2022'!$B$4:$X$28,'Форма 1'!AA$8),"")</f>
        <v/>
      </c>
      <c r="K1741" s="90"/>
      <c r="L1741" s="87"/>
      <c r="M1741" s="103" t="str">
        <f>IF(ISNUMBER('Форма 1'!AD1741),'Форма 1'!$H1741*VLOOKUP('Форма 1'!$F1741,'Придельники с 2022'!$B$4:$X$28,'Форма 1'!AD$8),"")</f>
        <v/>
      </c>
      <c r="N1741" s="103" t="str">
        <f>IF(ISBLANK('Форма 1'!$AE1741),"",IF('Форма 1'!$AE1741=1,'Форма 1'!$H1741*VLOOKUP('Форма 1'!$F1741,'Придельники с 2022'!$B$4:$X$28,'Форма 1'!$AE$8,0),IF('Форма 1'!$AE1741=2,'Форма 1'!$H1741*VLOOKUP('Форма 1'!$F1741,'Придельники с 2022'!$B$4:$X$28,13,0),IF('Форма 1'!$AE1741=3,'Форма 1'!$H1741*VLOOKUP('Форма 1'!$F1741,'Придельники с 2022'!$B$4:$X$28,12,0)))))</f>
        <v/>
      </c>
      <c r="O1741" s="103">
        <f>IF(ISNUMBER('Форма 1'!AF1741),'Форма 1'!$H1741*VLOOKUP('Форма 1'!$F1741,'Придельники с 2022'!$B$4:$X$28,'Форма 1'!AF$8),"")</f>
        <v>1123323.8159999999</v>
      </c>
      <c r="P1741" s="87"/>
      <c r="Q1741" s="103" t="str">
        <f>IF(ISNUMBER('Форма 1'!AH1741),'Форма 1'!$H1741*VLOOKUP('Форма 1'!$F1741,'Придельники с 2022'!$B$4:$X$28,'Форма 1'!AH$8),"")</f>
        <v/>
      </c>
      <c r="R1741" s="103" t="str">
        <f>IF(ISNUMBER('Форма 1'!AI1741),'Форма 1'!$H1741*VLOOKUP('Форма 1'!$F1741,'Придельники с 2022'!$B$4:$X$28,'Форма 1'!AI$8),"")</f>
        <v/>
      </c>
      <c r="S1741" s="103" t="str">
        <f>IF(ISNUMBER('Форма 1'!AJ1741),'Форма 1'!$H1741*VLOOKUP('Форма 1'!$F1741,'Придельники с 2022'!$B$4:$X$28,'Форма 1'!AJ$8),"")</f>
        <v/>
      </c>
      <c r="T1741" s="87"/>
    </row>
    <row r="1742" spans="1:20">
      <c r="A1742" s="188">
        <f t="shared" si="141"/>
        <v>678</v>
      </c>
      <c r="B1742" s="189" t="s">
        <v>1780</v>
      </c>
      <c r="C1742" s="99">
        <f t="shared" si="140"/>
        <v>18597736.192000002</v>
      </c>
      <c r="D1742" s="103" t="str">
        <f>IF(ISNUMBER('Форма 1'!U1742),'Форма 1'!$H1742*VLOOKUP('Форма 1'!$F1742,'Придельники с 2022'!$B$4:$X$28,'Форма 1'!U$8),"")</f>
        <v/>
      </c>
      <c r="E1742" s="103" t="str">
        <f>IF(ISNUMBER('Форма 1'!V1742),'Форма 1'!$H1742*VLOOKUP('Форма 1'!$F1742,'Придельники с 2022'!$B$4:$X$28,'Форма 1'!V$8),"")</f>
        <v/>
      </c>
      <c r="F1742" s="103" t="str">
        <f>IF(ISNUMBER('Форма 1'!W1742),'Форма 1'!$H1742*VLOOKUP('Форма 1'!$F1742,'Придельники с 2022'!$B$4:$X$28,'Форма 1'!W$8),"")</f>
        <v/>
      </c>
      <c r="G1742" s="103" t="str">
        <f>IF(ISNUMBER('Форма 1'!X1742),'Форма 1'!$H1742*VLOOKUP('Форма 1'!$F1742,'Придельники с 2022'!$B$4:$X$28,'Форма 1'!X$8),"")</f>
        <v/>
      </c>
      <c r="H1742" s="103" t="str">
        <f>IF(ISNUMBER('Форма 1'!Y1742),'Форма 1'!$H1742*VLOOKUP('Форма 1'!$F1742,'Придельники с 2022'!$B$4:$X$28,'Форма 1'!Y$8),"")</f>
        <v/>
      </c>
      <c r="I1742" s="103" t="str">
        <f>IF(ISNUMBER('Форма 1'!Z1742),'Форма 1'!$H1742*VLOOKUP('Форма 1'!$F1742,'Придельники с 2022'!$B$4:$X$28,'Форма 1'!Z$8),"")</f>
        <v/>
      </c>
      <c r="J1742" s="103" t="str">
        <f>IF(ISNUMBER('Форма 1'!AA1742),'Форма 1'!$H1742*VLOOKUP('Форма 1'!$F1742,'Придельники с 2022'!$B$4:$X$28,'Форма 1'!AA$8),"")</f>
        <v/>
      </c>
      <c r="K1742" s="90"/>
      <c r="L1742" s="87"/>
      <c r="M1742" s="103">
        <f>IF(ISNUMBER('Форма 1'!AD1742),'Форма 1'!$H1742*VLOOKUP('Форма 1'!$F1742,'Придельники с 2022'!$B$4:$X$28,'Форма 1'!AD$8),"")</f>
        <v>18597736.192000002</v>
      </c>
      <c r="N1742" s="103" t="str">
        <f>IF(ISBLANK('Форма 1'!$AE1742),"",IF('Форма 1'!$AE1742=1,'Форма 1'!$H1742*VLOOKUP('Форма 1'!$F1742,'Придельники с 2022'!$B$4:$X$28,'Форма 1'!$AE$8,0),IF('Форма 1'!$AE1742=2,'Форма 1'!$H1742*VLOOKUP('Форма 1'!$F1742,'Придельники с 2022'!$B$4:$X$28,13,0),IF('Форма 1'!$AE1742=3,'Форма 1'!$H1742*VLOOKUP('Форма 1'!$F1742,'Придельники с 2022'!$B$4:$X$28,12,0)))))</f>
        <v/>
      </c>
      <c r="O1742" s="103" t="str">
        <f>IF(ISNUMBER('Форма 1'!AF1742),'Форма 1'!$H1742*VLOOKUP('Форма 1'!$F1742,'Придельники с 2022'!$B$4:$X$28,'Форма 1'!AF$8),"")</f>
        <v/>
      </c>
      <c r="P1742" s="87"/>
      <c r="Q1742" s="103" t="str">
        <f>IF(ISNUMBER('Форма 1'!AH1742),'Форма 1'!$H1742*VLOOKUP('Форма 1'!$F1742,'Придельники с 2022'!$B$4:$X$28,'Форма 1'!AH$8),"")</f>
        <v/>
      </c>
      <c r="R1742" s="103" t="str">
        <f>IF(ISNUMBER('Форма 1'!AI1742),'Форма 1'!$H1742*VLOOKUP('Форма 1'!$F1742,'Придельники с 2022'!$B$4:$X$28,'Форма 1'!AI$8),"")</f>
        <v/>
      </c>
      <c r="S1742" s="103" t="str">
        <f>IF(ISNUMBER('Форма 1'!AJ1742),'Форма 1'!$H1742*VLOOKUP('Форма 1'!$F1742,'Придельники с 2022'!$B$4:$X$28,'Форма 1'!AJ$8),"")</f>
        <v/>
      </c>
      <c r="T1742" s="87"/>
    </row>
    <row r="1743" spans="1:20">
      <c r="A1743" s="188">
        <f t="shared" si="141"/>
        <v>679</v>
      </c>
      <c r="B1743" s="189" t="s">
        <v>1781</v>
      </c>
      <c r="C1743" s="99">
        <f t="shared" si="140"/>
        <v>3224918.0699999994</v>
      </c>
      <c r="D1743" s="103" t="str">
        <f>IF(ISNUMBER('Форма 1'!U1743),'Форма 1'!$H1743*VLOOKUP('Форма 1'!$F1743,'Придельники с 2022'!$B$4:$X$28,'Форма 1'!U$8),"")</f>
        <v/>
      </c>
      <c r="E1743" s="103" t="str">
        <f>IF(ISNUMBER('Форма 1'!V1743),'Форма 1'!$H1743*VLOOKUP('Форма 1'!$F1743,'Придельники с 2022'!$B$4:$X$28,'Форма 1'!V$8),"")</f>
        <v/>
      </c>
      <c r="F1743" s="103" t="str">
        <f>IF(ISNUMBER('Форма 1'!W1743),'Форма 1'!$H1743*VLOOKUP('Форма 1'!$F1743,'Придельники с 2022'!$B$4:$X$28,'Форма 1'!W$8),"")</f>
        <v/>
      </c>
      <c r="G1743" s="103" t="str">
        <f>IF(ISNUMBER('Форма 1'!X1743),'Форма 1'!$H1743*VLOOKUP('Форма 1'!$F1743,'Придельники с 2022'!$B$4:$X$28,'Форма 1'!X$8),"")</f>
        <v/>
      </c>
      <c r="H1743" s="103" t="str">
        <f>IF(ISNUMBER('Форма 1'!Y1743),'Форма 1'!$H1743*VLOOKUP('Форма 1'!$F1743,'Придельники с 2022'!$B$4:$X$28,'Форма 1'!Y$8),"")</f>
        <v/>
      </c>
      <c r="I1743" s="103" t="str">
        <f>IF(ISNUMBER('Форма 1'!Z1743),'Форма 1'!$H1743*VLOOKUP('Форма 1'!$F1743,'Придельники с 2022'!$B$4:$X$28,'Форма 1'!Z$8),"")</f>
        <v/>
      </c>
      <c r="J1743" s="103" t="str">
        <f>IF(ISNUMBER('Форма 1'!AA1743),'Форма 1'!$H1743*VLOOKUP('Форма 1'!$F1743,'Придельники с 2022'!$B$4:$X$28,'Форма 1'!AA$8),"")</f>
        <v/>
      </c>
      <c r="K1743" s="90"/>
      <c r="L1743" s="87"/>
      <c r="M1743" s="103" t="str">
        <f>IF(ISNUMBER('Форма 1'!AD1743),'Форма 1'!$H1743*VLOOKUP('Форма 1'!$F1743,'Придельники с 2022'!$B$4:$X$28,'Форма 1'!AD$8),"")</f>
        <v/>
      </c>
      <c r="N1743" s="103" t="str">
        <f>IF(ISBLANK('Форма 1'!$AE1743),"",IF('Форма 1'!$AE1743=1,'Форма 1'!$H1743*VLOOKUP('Форма 1'!$F1743,'Придельники с 2022'!$B$4:$X$28,'Форма 1'!$AE$8,0),IF('Форма 1'!$AE1743=2,'Форма 1'!$H1743*VLOOKUP('Форма 1'!$F1743,'Придельники с 2022'!$B$4:$X$28,13,0),IF('Форма 1'!$AE1743=3,'Форма 1'!$H1743*VLOOKUP('Форма 1'!$F1743,'Придельники с 2022'!$B$4:$X$28,12,0)))))</f>
        <v/>
      </c>
      <c r="O1743" s="103" t="str">
        <f>IF(ISNUMBER('Форма 1'!AF1743),'Форма 1'!$H1743*VLOOKUP('Форма 1'!$F1743,'Придельники с 2022'!$B$4:$X$28,'Форма 1'!AF$8),"")</f>
        <v/>
      </c>
      <c r="P1743" s="87"/>
      <c r="Q1743" s="103">
        <f>IF(ISNUMBER('Форма 1'!AH1743),'Форма 1'!$H1743*VLOOKUP('Форма 1'!$F1743,'Придельники с 2022'!$B$4:$X$28,'Форма 1'!AH$8),"")</f>
        <v>3224918.0699999994</v>
      </c>
      <c r="R1743" s="103" t="str">
        <f>IF(ISNUMBER('Форма 1'!AI1743),'Форма 1'!$H1743*VLOOKUP('Форма 1'!$F1743,'Придельники с 2022'!$B$4:$X$28,'Форма 1'!AI$8),"")</f>
        <v/>
      </c>
      <c r="S1743" s="103" t="str">
        <f>IF(ISNUMBER('Форма 1'!AJ1743),'Форма 1'!$H1743*VLOOKUP('Форма 1'!$F1743,'Придельники с 2022'!$B$4:$X$28,'Форма 1'!AJ$8),"")</f>
        <v/>
      </c>
      <c r="T1743" s="87"/>
    </row>
    <row r="1744" spans="1:20">
      <c r="A1744" s="188">
        <f t="shared" si="141"/>
        <v>680</v>
      </c>
      <c r="B1744" s="189" t="s">
        <v>1782</v>
      </c>
      <c r="C1744" s="99">
        <f t="shared" si="140"/>
        <v>3744626.4309999999</v>
      </c>
      <c r="D1744" s="103" t="str">
        <f>IF(ISNUMBER('Форма 1'!U1744),'Форма 1'!$H1744*VLOOKUP('Форма 1'!$F1744,'Придельники с 2022'!$B$4:$X$28,'Форма 1'!U$8),"")</f>
        <v/>
      </c>
      <c r="E1744" s="103" t="str">
        <f>IF(ISNUMBER('Форма 1'!V1744),'Форма 1'!$H1744*VLOOKUP('Форма 1'!$F1744,'Придельники с 2022'!$B$4:$X$28,'Форма 1'!V$8),"")</f>
        <v/>
      </c>
      <c r="F1744" s="103" t="str">
        <f>IF(ISNUMBER('Форма 1'!W1744),'Форма 1'!$H1744*VLOOKUP('Форма 1'!$F1744,'Придельники с 2022'!$B$4:$X$28,'Форма 1'!W$8),"")</f>
        <v/>
      </c>
      <c r="G1744" s="103" t="str">
        <f>IF(ISNUMBER('Форма 1'!X1744),'Форма 1'!$H1744*VLOOKUP('Форма 1'!$F1744,'Придельники с 2022'!$B$4:$X$28,'Форма 1'!X$8),"")</f>
        <v/>
      </c>
      <c r="H1744" s="103" t="str">
        <f>IF(ISNUMBER('Форма 1'!Y1744),'Форма 1'!$H1744*VLOOKUP('Форма 1'!$F1744,'Придельники с 2022'!$B$4:$X$28,'Форма 1'!Y$8),"")</f>
        <v/>
      </c>
      <c r="I1744" s="103">
        <f>IF(ISNUMBER('Форма 1'!Z1744),'Форма 1'!$H1744*VLOOKUP('Форма 1'!$F1744,'Придельники с 2022'!$B$4:$X$28,'Форма 1'!Z$8),"")</f>
        <v>1116465.6510000001</v>
      </c>
      <c r="J1744" s="103">
        <f>IF(ISNUMBER('Форма 1'!AA1744),'Форма 1'!$H1744*VLOOKUP('Форма 1'!$F1744,'Придельники с 2022'!$B$4:$X$28,'Форма 1'!AA$8),"")</f>
        <v>2628160.7799999998</v>
      </c>
      <c r="K1744" s="90"/>
      <c r="L1744" s="87"/>
      <c r="M1744" s="103" t="str">
        <f>IF(ISNUMBER('Форма 1'!AD1744),'Форма 1'!$H1744*VLOOKUP('Форма 1'!$F1744,'Придельники с 2022'!$B$4:$X$28,'Форма 1'!AD$8),"")</f>
        <v/>
      </c>
      <c r="N1744" s="103" t="str">
        <f>IF(ISBLANK('Форма 1'!$AE1744),"",IF('Форма 1'!$AE1744=1,'Форма 1'!$H1744*VLOOKUP('Форма 1'!$F1744,'Придельники с 2022'!$B$4:$X$28,'Форма 1'!$AE$8,0),IF('Форма 1'!$AE1744=2,'Форма 1'!$H1744*VLOOKUP('Форма 1'!$F1744,'Придельники с 2022'!$B$4:$X$28,13,0),IF('Форма 1'!$AE1744=3,'Форма 1'!$H1744*VLOOKUP('Форма 1'!$F1744,'Придельники с 2022'!$B$4:$X$28,12,0)))))</f>
        <v/>
      </c>
      <c r="O1744" s="103" t="str">
        <f>IF(ISNUMBER('Форма 1'!AF1744),'Форма 1'!$H1744*VLOOKUP('Форма 1'!$F1744,'Придельники с 2022'!$B$4:$X$28,'Форма 1'!AF$8),"")</f>
        <v/>
      </c>
      <c r="P1744" s="87"/>
      <c r="Q1744" s="103" t="str">
        <f>IF(ISNUMBER('Форма 1'!AH1744),'Форма 1'!$H1744*VLOOKUP('Форма 1'!$F1744,'Придельники с 2022'!$B$4:$X$28,'Форма 1'!AH$8),"")</f>
        <v/>
      </c>
      <c r="R1744" s="103" t="str">
        <f>IF(ISNUMBER('Форма 1'!AI1744),'Форма 1'!$H1744*VLOOKUP('Форма 1'!$F1744,'Придельники с 2022'!$B$4:$X$28,'Форма 1'!AI$8),"")</f>
        <v/>
      </c>
      <c r="S1744" s="103" t="str">
        <f>IF(ISNUMBER('Форма 1'!AJ1744),'Форма 1'!$H1744*VLOOKUP('Форма 1'!$F1744,'Придельники с 2022'!$B$4:$X$28,'Форма 1'!AJ$8),"")</f>
        <v/>
      </c>
      <c r="T1744" s="87"/>
    </row>
    <row r="1745" spans="1:20">
      <c r="A1745" s="188">
        <f t="shared" si="141"/>
        <v>681</v>
      </c>
      <c r="B1745" s="189" t="s">
        <v>1783</v>
      </c>
      <c r="C1745" s="99">
        <f t="shared" si="140"/>
        <v>17621806.338000003</v>
      </c>
      <c r="D1745" s="103" t="str">
        <f>IF(ISNUMBER('Форма 1'!U1745),'Форма 1'!$H1745*VLOOKUP('Форма 1'!$F1745,'Придельники с 2022'!$B$4:$X$28,'Форма 1'!U$8),"")</f>
        <v/>
      </c>
      <c r="E1745" s="103" t="str">
        <f>IF(ISNUMBER('Форма 1'!V1745),'Форма 1'!$H1745*VLOOKUP('Форма 1'!$F1745,'Придельники с 2022'!$B$4:$X$28,'Форма 1'!V$8),"")</f>
        <v/>
      </c>
      <c r="F1745" s="103" t="str">
        <f>IF(ISNUMBER('Форма 1'!W1745),'Форма 1'!$H1745*VLOOKUP('Форма 1'!$F1745,'Придельники с 2022'!$B$4:$X$28,'Форма 1'!W$8),"")</f>
        <v/>
      </c>
      <c r="G1745" s="103" t="str">
        <f>IF(ISNUMBER('Форма 1'!X1745),'Форма 1'!$H1745*VLOOKUP('Форма 1'!$F1745,'Придельники с 2022'!$B$4:$X$28,'Форма 1'!X$8),"")</f>
        <v/>
      </c>
      <c r="H1745" s="103" t="str">
        <f>IF(ISNUMBER('Форма 1'!Y1745),'Форма 1'!$H1745*VLOOKUP('Форма 1'!$F1745,'Придельники с 2022'!$B$4:$X$28,'Форма 1'!Y$8),"")</f>
        <v/>
      </c>
      <c r="I1745" s="103" t="str">
        <f>IF(ISNUMBER('Форма 1'!Z1745),'Форма 1'!$H1745*VLOOKUP('Форма 1'!$F1745,'Придельники с 2022'!$B$4:$X$28,'Форма 1'!Z$8),"")</f>
        <v/>
      </c>
      <c r="J1745" s="103" t="str">
        <f>IF(ISNUMBER('Форма 1'!AA1745),'Форма 1'!$H1745*VLOOKUP('Форма 1'!$F1745,'Придельники с 2022'!$B$4:$X$28,'Форма 1'!AA$8),"")</f>
        <v/>
      </c>
      <c r="K1745" s="90"/>
      <c r="L1745" s="87"/>
      <c r="M1745" s="103">
        <f>IF(ISNUMBER('Форма 1'!AD1745),'Форма 1'!$H1745*VLOOKUP('Форма 1'!$F1745,'Придельники с 2022'!$B$4:$X$28,'Форма 1'!AD$8),"")</f>
        <v>14918360.352000002</v>
      </c>
      <c r="N1745" s="103" t="str">
        <f>IF(ISBLANK('Форма 1'!$AE1745),"",IF('Форма 1'!$AE1745=1,'Форма 1'!$H1745*VLOOKUP('Форма 1'!$F1745,'Придельники с 2022'!$B$4:$X$28,'Форма 1'!$AE$8,0),IF('Форма 1'!$AE1745=2,'Форма 1'!$H1745*VLOOKUP('Форма 1'!$F1745,'Придельники с 2022'!$B$4:$X$28,13,0),IF('Форма 1'!$AE1745=3,'Форма 1'!$H1745*VLOOKUP('Форма 1'!$F1745,'Придельники с 2022'!$B$4:$X$28,12,0)))))</f>
        <v/>
      </c>
      <c r="O1745" s="103">
        <f>IF(ISNUMBER('Форма 1'!AF1745),'Форма 1'!$H1745*VLOOKUP('Форма 1'!$F1745,'Придельники с 2022'!$B$4:$X$28,'Форма 1'!AF$8),"")</f>
        <v>2703445.986</v>
      </c>
      <c r="P1745" s="87"/>
      <c r="Q1745" s="103" t="str">
        <f>IF(ISNUMBER('Форма 1'!AH1745),'Форма 1'!$H1745*VLOOKUP('Форма 1'!$F1745,'Придельники с 2022'!$B$4:$X$28,'Форма 1'!AH$8),"")</f>
        <v/>
      </c>
      <c r="R1745" s="103" t="str">
        <f>IF(ISNUMBER('Форма 1'!AI1745),'Форма 1'!$H1745*VLOOKUP('Форма 1'!$F1745,'Придельники с 2022'!$B$4:$X$28,'Форма 1'!AI$8),"")</f>
        <v/>
      </c>
      <c r="S1745" s="103" t="str">
        <f>IF(ISNUMBER('Форма 1'!AJ1745),'Форма 1'!$H1745*VLOOKUP('Форма 1'!$F1745,'Придельники с 2022'!$B$4:$X$28,'Форма 1'!AJ$8),"")</f>
        <v/>
      </c>
      <c r="T1745" s="87"/>
    </row>
    <row r="1746" spans="1:20">
      <c r="A1746" s="188">
        <f t="shared" si="141"/>
        <v>682</v>
      </c>
      <c r="B1746" s="189" t="s">
        <v>1784</v>
      </c>
      <c r="C1746" s="99">
        <f t="shared" si="140"/>
        <v>19651584</v>
      </c>
      <c r="D1746" s="103" t="str">
        <f>IF(ISNUMBER('Форма 1'!U1746),'Форма 1'!$H1746*VLOOKUP('Форма 1'!$F1746,'Придельники с 2022'!$B$4:$X$28,'Форма 1'!U$8),"")</f>
        <v/>
      </c>
      <c r="E1746" s="103" t="str">
        <f>IF(ISNUMBER('Форма 1'!V1746),'Форма 1'!$H1746*VLOOKUP('Форма 1'!$F1746,'Придельники с 2022'!$B$4:$X$28,'Форма 1'!V$8),"")</f>
        <v/>
      </c>
      <c r="F1746" s="103" t="str">
        <f>IF(ISNUMBER('Форма 1'!W1746),'Форма 1'!$H1746*VLOOKUP('Форма 1'!$F1746,'Придельники с 2022'!$B$4:$X$28,'Форма 1'!W$8),"")</f>
        <v/>
      </c>
      <c r="G1746" s="103" t="str">
        <f>IF(ISNUMBER('Форма 1'!X1746),'Форма 1'!$H1746*VLOOKUP('Форма 1'!$F1746,'Придельники с 2022'!$B$4:$X$28,'Форма 1'!X$8),"")</f>
        <v/>
      </c>
      <c r="H1746" s="103" t="str">
        <f>IF(ISNUMBER('Форма 1'!Y1746),'Форма 1'!$H1746*VLOOKUP('Форма 1'!$F1746,'Придельники с 2022'!$B$4:$X$28,'Форма 1'!Y$8),"")</f>
        <v/>
      </c>
      <c r="I1746" s="103" t="str">
        <f>IF(ISNUMBER('Форма 1'!Z1746),'Форма 1'!$H1746*VLOOKUP('Форма 1'!$F1746,'Придельники с 2022'!$B$4:$X$28,'Форма 1'!Z$8),"")</f>
        <v/>
      </c>
      <c r="J1746" s="103" t="str">
        <f>IF(ISNUMBER('Форма 1'!AA1746),'Форма 1'!$H1746*VLOOKUP('Форма 1'!$F1746,'Придельники с 2022'!$B$4:$X$28,'Форма 1'!AA$8),"")</f>
        <v/>
      </c>
      <c r="K1746" s="90">
        <v>5</v>
      </c>
      <c r="L1746" s="87">
        <f>3930316.8*K1746</f>
        <v>19651584</v>
      </c>
      <c r="M1746" s="103" t="str">
        <f>IF(ISNUMBER('Форма 1'!AD1746),'Форма 1'!$H1746*VLOOKUP('Форма 1'!$F1746,'Придельники с 2022'!$B$4:$X$28,'Форма 1'!AD$8),"")</f>
        <v/>
      </c>
      <c r="N1746" s="103" t="str">
        <f>IF(ISBLANK('Форма 1'!$AE1746),"",IF('Форма 1'!$AE1746=1,'Форма 1'!$H1746*VLOOKUP('Форма 1'!$F1746,'Придельники с 2022'!$B$4:$X$28,'Форма 1'!$AE$8,0),IF('Форма 1'!$AE1746=2,'Форма 1'!$H1746*VLOOKUP('Форма 1'!$F1746,'Придельники с 2022'!$B$4:$X$28,13,0),IF('Форма 1'!$AE1746=3,'Форма 1'!$H1746*VLOOKUP('Форма 1'!$F1746,'Придельники с 2022'!$B$4:$X$28,12,0)))))</f>
        <v/>
      </c>
      <c r="O1746" s="103" t="str">
        <f>IF(ISNUMBER('Форма 1'!AF1746),'Форма 1'!$H1746*VLOOKUP('Форма 1'!$F1746,'Придельники с 2022'!$B$4:$X$28,'Форма 1'!AF$8),"")</f>
        <v/>
      </c>
      <c r="P1746" s="87"/>
      <c r="Q1746" s="103" t="str">
        <f>IF(ISNUMBER('Форма 1'!AH1746),'Форма 1'!$H1746*VLOOKUP('Форма 1'!$F1746,'Придельники с 2022'!$B$4:$X$28,'Форма 1'!AH$8),"")</f>
        <v/>
      </c>
      <c r="R1746" s="103" t="str">
        <f>IF(ISNUMBER('Форма 1'!AI1746),'Форма 1'!$H1746*VLOOKUP('Форма 1'!$F1746,'Придельники с 2022'!$B$4:$X$28,'Форма 1'!AI$8),"")</f>
        <v/>
      </c>
      <c r="S1746" s="103" t="str">
        <f>IF(ISNUMBER('Форма 1'!AJ1746),'Форма 1'!$H1746*VLOOKUP('Форма 1'!$F1746,'Придельники с 2022'!$B$4:$X$28,'Форма 1'!AJ$8),"")</f>
        <v/>
      </c>
      <c r="T1746" s="87"/>
    </row>
    <row r="1747" spans="1:20">
      <c r="A1747" s="188">
        <f t="shared" si="141"/>
        <v>683</v>
      </c>
      <c r="B1747" s="189" t="s">
        <v>1785</v>
      </c>
      <c r="C1747" s="99">
        <f t="shared" si="140"/>
        <v>2877919.04</v>
      </c>
      <c r="D1747" s="103" t="str">
        <f>IF(ISNUMBER('Форма 1'!U1747),'Форма 1'!$H1747*VLOOKUP('Форма 1'!$F1747,'Придельники с 2022'!$B$4:$X$28,'Форма 1'!U$8),"")</f>
        <v/>
      </c>
      <c r="E1747" s="103" t="str">
        <f>IF(ISNUMBER('Форма 1'!V1747),'Форма 1'!$H1747*VLOOKUP('Форма 1'!$F1747,'Придельники с 2022'!$B$4:$X$28,'Форма 1'!V$8),"")</f>
        <v/>
      </c>
      <c r="F1747" s="103" t="str">
        <f>IF(ISNUMBER('Форма 1'!W1747),'Форма 1'!$H1747*VLOOKUP('Форма 1'!$F1747,'Придельники с 2022'!$B$4:$X$28,'Форма 1'!W$8),"")</f>
        <v/>
      </c>
      <c r="G1747" s="103">
        <f>IF(ISNUMBER('Форма 1'!X1747),'Форма 1'!$H1747*VLOOKUP('Форма 1'!$F1747,'Придельники с 2022'!$B$4:$X$28,'Форма 1'!X$8),"")</f>
        <v>2877919.04</v>
      </c>
      <c r="H1747" s="103" t="str">
        <f>IF(ISNUMBER('Форма 1'!Y1747),'Форма 1'!$H1747*VLOOKUP('Форма 1'!$F1747,'Придельники с 2022'!$B$4:$X$28,'Форма 1'!Y$8),"")</f>
        <v/>
      </c>
      <c r="I1747" s="103" t="str">
        <f>IF(ISNUMBER('Форма 1'!Z1747),'Форма 1'!$H1747*VLOOKUP('Форма 1'!$F1747,'Придельники с 2022'!$B$4:$X$28,'Форма 1'!Z$8),"")</f>
        <v/>
      </c>
      <c r="J1747" s="103" t="str">
        <f>IF(ISNUMBER('Форма 1'!AA1747),'Форма 1'!$H1747*VLOOKUP('Форма 1'!$F1747,'Придельники с 2022'!$B$4:$X$28,'Форма 1'!AA$8),"")</f>
        <v/>
      </c>
      <c r="K1747" s="90"/>
      <c r="L1747" s="87"/>
      <c r="M1747" s="103" t="str">
        <f>IF(ISNUMBER('Форма 1'!AD1747),'Форма 1'!$H1747*VLOOKUP('Форма 1'!$F1747,'Придельники с 2022'!$B$4:$X$28,'Форма 1'!AD$8),"")</f>
        <v/>
      </c>
      <c r="N1747" s="103" t="str">
        <f>IF(ISBLANK('Форма 1'!$AE1747),"",IF('Форма 1'!$AE1747=1,'Форма 1'!$H1747*VLOOKUP('Форма 1'!$F1747,'Придельники с 2022'!$B$4:$X$28,'Форма 1'!$AE$8,0),IF('Форма 1'!$AE1747=2,'Форма 1'!$H1747*VLOOKUP('Форма 1'!$F1747,'Придельники с 2022'!$B$4:$X$28,13,0),IF('Форма 1'!$AE1747=3,'Форма 1'!$H1747*VLOOKUP('Форма 1'!$F1747,'Придельники с 2022'!$B$4:$X$28,12,0)))))</f>
        <v/>
      </c>
      <c r="O1747" s="103" t="str">
        <f>IF(ISNUMBER('Форма 1'!AF1747),'Форма 1'!$H1747*VLOOKUP('Форма 1'!$F1747,'Придельники с 2022'!$B$4:$X$28,'Форма 1'!AF$8),"")</f>
        <v/>
      </c>
      <c r="P1747" s="87"/>
      <c r="Q1747" s="103" t="str">
        <f>IF(ISNUMBER('Форма 1'!AH1747),'Форма 1'!$H1747*VLOOKUP('Форма 1'!$F1747,'Придельники с 2022'!$B$4:$X$28,'Форма 1'!AH$8),"")</f>
        <v/>
      </c>
      <c r="R1747" s="103" t="str">
        <f>IF(ISNUMBER('Форма 1'!AI1747),'Форма 1'!$H1747*VLOOKUP('Форма 1'!$F1747,'Придельники с 2022'!$B$4:$X$28,'Форма 1'!AI$8),"")</f>
        <v/>
      </c>
      <c r="S1747" s="103" t="str">
        <f>IF(ISNUMBER('Форма 1'!AJ1747),'Форма 1'!$H1747*VLOOKUP('Форма 1'!$F1747,'Придельники с 2022'!$B$4:$X$28,'Форма 1'!AJ$8),"")</f>
        <v/>
      </c>
      <c r="T1747" s="87"/>
    </row>
    <row r="1748" spans="1:20">
      <c r="A1748" s="188">
        <f t="shared" si="141"/>
        <v>684</v>
      </c>
      <c r="B1748" s="189" t="s">
        <v>1786</v>
      </c>
      <c r="C1748" s="99">
        <f t="shared" si="140"/>
        <v>1951319.01</v>
      </c>
      <c r="D1748" s="103" t="str">
        <f>IF(ISNUMBER('Форма 1'!U1748),'Форма 1'!$H1748*VLOOKUP('Форма 1'!$F1748,'Придельники с 2022'!$B$4:$X$28,'Форма 1'!U$8),"")</f>
        <v/>
      </c>
      <c r="E1748" s="103" t="str">
        <f>IF(ISNUMBER('Форма 1'!V1748),'Форма 1'!$H1748*VLOOKUP('Форма 1'!$F1748,'Придельники с 2022'!$B$4:$X$28,'Форма 1'!V$8),"")</f>
        <v/>
      </c>
      <c r="F1748" s="103" t="str">
        <f>IF(ISNUMBER('Форма 1'!W1748),'Форма 1'!$H1748*VLOOKUP('Форма 1'!$F1748,'Придельники с 2022'!$B$4:$X$28,'Форма 1'!W$8),"")</f>
        <v/>
      </c>
      <c r="G1748" s="103" t="str">
        <f>IF(ISNUMBER('Форма 1'!X1748),'Форма 1'!$H1748*VLOOKUP('Форма 1'!$F1748,'Придельники с 2022'!$B$4:$X$28,'Форма 1'!X$8),"")</f>
        <v/>
      </c>
      <c r="H1748" s="103" t="str">
        <f>IF(ISNUMBER('Форма 1'!Y1748),'Форма 1'!$H1748*VLOOKUP('Форма 1'!$F1748,'Придельники с 2022'!$B$4:$X$28,'Форма 1'!Y$8),"")</f>
        <v/>
      </c>
      <c r="I1748" s="103" t="str">
        <f>IF(ISNUMBER('Форма 1'!Z1748),'Форма 1'!$H1748*VLOOKUP('Форма 1'!$F1748,'Придельники с 2022'!$B$4:$X$28,'Форма 1'!Z$8),"")</f>
        <v/>
      </c>
      <c r="J1748" s="103" t="str">
        <f>IF(ISNUMBER('Форма 1'!AA1748),'Форма 1'!$H1748*VLOOKUP('Форма 1'!$F1748,'Придельники с 2022'!$B$4:$X$28,'Форма 1'!AA$8),"")</f>
        <v/>
      </c>
      <c r="K1748" s="90"/>
      <c r="L1748" s="87"/>
      <c r="M1748" s="103" t="str">
        <f>IF(ISNUMBER('Форма 1'!AD1748),'Форма 1'!$H1748*VLOOKUP('Форма 1'!$F1748,'Придельники с 2022'!$B$4:$X$28,'Форма 1'!AD$8),"")</f>
        <v/>
      </c>
      <c r="N1748" s="103" t="str">
        <f>IF(ISBLANK('Форма 1'!$AE1748),"",IF('Форма 1'!$AE1748=1,'Форма 1'!$H1748*VLOOKUP('Форма 1'!$F1748,'Придельники с 2022'!$B$4:$X$28,'Форма 1'!$AE$8,0),IF('Форма 1'!$AE1748=2,'Форма 1'!$H1748*VLOOKUP('Форма 1'!$F1748,'Придельники с 2022'!$B$4:$X$28,13,0),IF('Форма 1'!$AE1748=3,'Форма 1'!$H1748*VLOOKUP('Форма 1'!$F1748,'Придельники с 2022'!$B$4:$X$28,12,0)))))</f>
        <v/>
      </c>
      <c r="O1748" s="103">
        <f>IF(ISNUMBER('Форма 1'!AF1748),'Форма 1'!$H1748*VLOOKUP('Форма 1'!$F1748,'Придельники с 2022'!$B$4:$X$28,'Форма 1'!AF$8),"")</f>
        <v>1951319.01</v>
      </c>
      <c r="P1748" s="87"/>
      <c r="Q1748" s="103" t="str">
        <f>IF(ISNUMBER('Форма 1'!AH1748),'Форма 1'!$H1748*VLOOKUP('Форма 1'!$F1748,'Придельники с 2022'!$B$4:$X$28,'Форма 1'!AH$8),"")</f>
        <v/>
      </c>
      <c r="R1748" s="103" t="str">
        <f>IF(ISNUMBER('Форма 1'!AI1748),'Форма 1'!$H1748*VLOOKUP('Форма 1'!$F1748,'Придельники с 2022'!$B$4:$X$28,'Форма 1'!AI$8),"")</f>
        <v/>
      </c>
      <c r="S1748" s="103" t="str">
        <f>IF(ISNUMBER('Форма 1'!AJ1748),'Форма 1'!$H1748*VLOOKUP('Форма 1'!$F1748,'Придельники с 2022'!$B$4:$X$28,'Форма 1'!AJ$8),"")</f>
        <v/>
      </c>
      <c r="T1748" s="87"/>
    </row>
    <row r="1749" spans="1:20">
      <c r="A1749" s="188">
        <f t="shared" si="141"/>
        <v>685</v>
      </c>
      <c r="B1749" s="189" t="s">
        <v>1787</v>
      </c>
      <c r="C1749" s="99">
        <f t="shared" si="140"/>
        <v>3539309.2880000002</v>
      </c>
      <c r="D1749" s="103" t="str">
        <f>IF(ISNUMBER('Форма 1'!U1749),'Форма 1'!$H1749*VLOOKUP('Форма 1'!$F1749,'Придельники с 2022'!$B$4:$X$28,'Форма 1'!U$8),"")</f>
        <v/>
      </c>
      <c r="E1749" s="103" t="str">
        <f>IF(ISNUMBER('Форма 1'!V1749),'Форма 1'!$H1749*VLOOKUP('Форма 1'!$F1749,'Придельники с 2022'!$B$4:$X$28,'Форма 1'!V$8),"")</f>
        <v/>
      </c>
      <c r="F1749" s="103" t="str">
        <f>IF(ISNUMBER('Форма 1'!W1749),'Форма 1'!$H1749*VLOOKUP('Форма 1'!$F1749,'Придельники с 2022'!$B$4:$X$28,'Форма 1'!W$8),"")</f>
        <v/>
      </c>
      <c r="G1749" s="103" t="str">
        <f>IF(ISNUMBER('Форма 1'!X1749),'Форма 1'!$H1749*VLOOKUP('Форма 1'!$F1749,'Придельники с 2022'!$B$4:$X$28,'Форма 1'!X$8),"")</f>
        <v/>
      </c>
      <c r="H1749" s="103" t="str">
        <f>IF(ISNUMBER('Форма 1'!Y1749),'Форма 1'!$H1749*VLOOKUP('Форма 1'!$F1749,'Придельники с 2022'!$B$4:$X$28,'Форма 1'!Y$8),"")</f>
        <v/>
      </c>
      <c r="I1749" s="103">
        <f>IF(ISNUMBER('Форма 1'!Z1749),'Форма 1'!$H1749*VLOOKUP('Форма 1'!$F1749,'Придельники с 2022'!$B$4:$X$28,'Форма 1'!Z$8),"")</f>
        <v>3539309.2880000002</v>
      </c>
      <c r="J1749" s="103" t="str">
        <f>IF(ISNUMBER('Форма 1'!AA1749),'Форма 1'!$H1749*VLOOKUP('Форма 1'!$F1749,'Придельники с 2022'!$B$4:$X$28,'Форма 1'!AA$8),"")</f>
        <v/>
      </c>
      <c r="K1749" s="90"/>
      <c r="L1749" s="87"/>
      <c r="M1749" s="103" t="str">
        <f>IF(ISNUMBER('Форма 1'!AD1749),'Форма 1'!$H1749*VLOOKUP('Форма 1'!$F1749,'Придельники с 2022'!$B$4:$X$28,'Форма 1'!AD$8),"")</f>
        <v/>
      </c>
      <c r="N1749" s="103" t="str">
        <f>IF(ISBLANK('Форма 1'!$AE1749),"",IF('Форма 1'!$AE1749=1,'Форма 1'!$H1749*VLOOKUP('Форма 1'!$F1749,'Придельники с 2022'!$B$4:$X$28,'Форма 1'!$AE$8,0),IF('Форма 1'!$AE1749=2,'Форма 1'!$H1749*VLOOKUP('Форма 1'!$F1749,'Придельники с 2022'!$B$4:$X$28,13,0),IF('Форма 1'!$AE1749=3,'Форма 1'!$H1749*VLOOKUP('Форма 1'!$F1749,'Придельники с 2022'!$B$4:$X$28,12,0)))))</f>
        <v/>
      </c>
      <c r="O1749" s="103" t="str">
        <f>IF(ISNUMBER('Форма 1'!AF1749),'Форма 1'!$H1749*VLOOKUP('Форма 1'!$F1749,'Придельники с 2022'!$B$4:$X$28,'Форма 1'!AF$8),"")</f>
        <v/>
      </c>
      <c r="P1749" s="87"/>
      <c r="Q1749" s="103" t="str">
        <f>IF(ISNUMBER('Форма 1'!AH1749),'Форма 1'!$H1749*VLOOKUP('Форма 1'!$F1749,'Придельники с 2022'!$B$4:$X$28,'Форма 1'!AH$8),"")</f>
        <v/>
      </c>
      <c r="R1749" s="103" t="str">
        <f>IF(ISNUMBER('Форма 1'!AI1749),'Форма 1'!$H1749*VLOOKUP('Форма 1'!$F1749,'Придельники с 2022'!$B$4:$X$28,'Форма 1'!AI$8),"")</f>
        <v/>
      </c>
      <c r="S1749" s="103" t="str">
        <f>IF(ISNUMBER('Форма 1'!AJ1749),'Форма 1'!$H1749*VLOOKUP('Форма 1'!$F1749,'Придельники с 2022'!$B$4:$X$28,'Форма 1'!AJ$8),"")</f>
        <v/>
      </c>
      <c r="T1749" s="87"/>
    </row>
    <row r="1750" spans="1:20">
      <c r="A1750" s="188">
        <f t="shared" si="141"/>
        <v>686</v>
      </c>
      <c r="B1750" s="189" t="s">
        <v>1788</v>
      </c>
      <c r="C1750" s="99">
        <f t="shared" si="140"/>
        <v>6342224.1299999999</v>
      </c>
      <c r="D1750" s="103" t="str">
        <f>IF(ISNUMBER('Форма 1'!U1750),'Форма 1'!$H1750*VLOOKUP('Форма 1'!$F1750,'Придельники с 2022'!$B$4:$X$28,'Форма 1'!U$8),"")</f>
        <v/>
      </c>
      <c r="E1750" s="103" t="str">
        <f>IF(ISNUMBER('Форма 1'!V1750),'Форма 1'!$H1750*VLOOKUP('Форма 1'!$F1750,'Придельники с 2022'!$B$4:$X$28,'Форма 1'!V$8),"")</f>
        <v/>
      </c>
      <c r="F1750" s="103" t="str">
        <f>IF(ISNUMBER('Форма 1'!W1750),'Форма 1'!$H1750*VLOOKUP('Форма 1'!$F1750,'Придельники с 2022'!$B$4:$X$28,'Форма 1'!W$8),"")</f>
        <v/>
      </c>
      <c r="G1750" s="103" t="str">
        <f>IF(ISNUMBER('Форма 1'!X1750),'Форма 1'!$H1750*VLOOKUP('Форма 1'!$F1750,'Придельники с 2022'!$B$4:$X$28,'Форма 1'!X$8),"")</f>
        <v/>
      </c>
      <c r="H1750" s="103" t="str">
        <f>IF(ISNUMBER('Форма 1'!Y1750),'Форма 1'!$H1750*VLOOKUP('Форма 1'!$F1750,'Придельники с 2022'!$B$4:$X$28,'Форма 1'!Y$8),"")</f>
        <v/>
      </c>
      <c r="I1750" s="103" t="str">
        <f>IF(ISNUMBER('Форма 1'!Z1750),'Форма 1'!$H1750*VLOOKUP('Форма 1'!$F1750,'Придельники с 2022'!$B$4:$X$28,'Форма 1'!Z$8),"")</f>
        <v/>
      </c>
      <c r="J1750" s="103" t="str">
        <f>IF(ISNUMBER('Форма 1'!AA1750),'Форма 1'!$H1750*VLOOKUP('Форма 1'!$F1750,'Придельники с 2022'!$B$4:$X$28,'Форма 1'!AA$8),"")</f>
        <v/>
      </c>
      <c r="K1750" s="90"/>
      <c r="L1750" s="87"/>
      <c r="M1750" s="103" t="str">
        <f>IF(ISNUMBER('Форма 1'!AD1750),'Форма 1'!$H1750*VLOOKUP('Форма 1'!$F1750,'Придельники с 2022'!$B$4:$X$28,'Форма 1'!AD$8),"")</f>
        <v/>
      </c>
      <c r="N1750" s="103" t="str">
        <f>IF(ISBLANK('Форма 1'!$AE1750),"",IF('Форма 1'!$AE1750=1,'Форма 1'!$H1750*VLOOKUP('Форма 1'!$F1750,'Придельники с 2022'!$B$4:$X$28,'Форма 1'!$AE$8,0),IF('Форма 1'!$AE1750=2,'Форма 1'!$H1750*VLOOKUP('Форма 1'!$F1750,'Придельники с 2022'!$B$4:$X$28,13,0),IF('Форма 1'!$AE1750=3,'Форма 1'!$H1750*VLOOKUP('Форма 1'!$F1750,'Придельники с 2022'!$B$4:$X$28,12,0)))))</f>
        <v/>
      </c>
      <c r="O1750" s="103" t="str">
        <f>IF(ISNUMBER('Форма 1'!AF1750),'Форма 1'!$H1750*VLOOKUP('Форма 1'!$F1750,'Придельники с 2022'!$B$4:$X$28,'Форма 1'!AF$8),"")</f>
        <v/>
      </c>
      <c r="P1750" s="87"/>
      <c r="Q1750" s="103">
        <f>IF(ISNUMBER('Форма 1'!AH1750),'Форма 1'!$H1750*VLOOKUP('Форма 1'!$F1750,'Придельники с 2022'!$B$4:$X$28,'Форма 1'!AH$8),"")</f>
        <v>6342224.1299999999</v>
      </c>
      <c r="R1750" s="103" t="str">
        <f>IF(ISNUMBER('Форма 1'!AI1750),'Форма 1'!$H1750*VLOOKUP('Форма 1'!$F1750,'Придельники с 2022'!$B$4:$X$28,'Форма 1'!AI$8),"")</f>
        <v/>
      </c>
      <c r="S1750" s="103" t="str">
        <f>IF(ISNUMBER('Форма 1'!AJ1750),'Форма 1'!$H1750*VLOOKUP('Форма 1'!$F1750,'Придельники с 2022'!$B$4:$X$28,'Форма 1'!AJ$8),"")</f>
        <v/>
      </c>
      <c r="T1750" s="87"/>
    </row>
    <row r="1751" spans="1:20">
      <c r="A1751" s="188">
        <f t="shared" si="141"/>
        <v>687</v>
      </c>
      <c r="B1751" s="189" t="s">
        <v>1789</v>
      </c>
      <c r="C1751" s="99">
        <f t="shared" si="140"/>
        <v>10181855.391999999</v>
      </c>
      <c r="D1751" s="103" t="str">
        <f>IF(ISNUMBER('Форма 1'!U1751),'Форма 1'!$H1751*VLOOKUP('Форма 1'!$F1751,'Придельники с 2022'!$B$4:$X$28,'Форма 1'!U$8),"")</f>
        <v/>
      </c>
      <c r="E1751" s="103" t="str">
        <f>IF(ISNUMBER('Форма 1'!V1751),'Форма 1'!$H1751*VLOOKUP('Форма 1'!$F1751,'Придельники с 2022'!$B$4:$X$28,'Форма 1'!V$8),"")</f>
        <v/>
      </c>
      <c r="F1751" s="103" t="str">
        <f>IF(ISNUMBER('Форма 1'!W1751),'Форма 1'!$H1751*VLOOKUP('Форма 1'!$F1751,'Придельники с 2022'!$B$4:$X$28,'Форма 1'!W$8),"")</f>
        <v/>
      </c>
      <c r="G1751" s="103" t="str">
        <f>IF(ISNUMBER('Форма 1'!X1751),'Форма 1'!$H1751*VLOOKUP('Форма 1'!$F1751,'Придельники с 2022'!$B$4:$X$28,'Форма 1'!X$8),"")</f>
        <v/>
      </c>
      <c r="H1751" s="103" t="str">
        <f>IF(ISNUMBER('Форма 1'!Y1751),'Форма 1'!$H1751*VLOOKUP('Форма 1'!$F1751,'Придельники с 2022'!$B$4:$X$28,'Форма 1'!Y$8),"")</f>
        <v/>
      </c>
      <c r="I1751" s="103" t="str">
        <f>IF(ISNUMBER('Форма 1'!Z1751),'Форма 1'!$H1751*VLOOKUP('Форма 1'!$F1751,'Придельники с 2022'!$B$4:$X$28,'Форма 1'!Z$8),"")</f>
        <v/>
      </c>
      <c r="J1751" s="103" t="str">
        <f>IF(ISNUMBER('Форма 1'!AA1751),'Форма 1'!$H1751*VLOOKUP('Форма 1'!$F1751,'Придельники с 2022'!$B$4:$X$28,'Форма 1'!AA$8),"")</f>
        <v/>
      </c>
      <c r="K1751" s="90"/>
      <c r="L1751" s="87"/>
      <c r="M1751" s="103" t="str">
        <f>IF(ISNUMBER('Форма 1'!AD1751),'Форма 1'!$H1751*VLOOKUP('Форма 1'!$F1751,'Придельники с 2022'!$B$4:$X$28,'Форма 1'!AD$8),"")</f>
        <v/>
      </c>
      <c r="N1751" s="103" t="str">
        <f>IF(ISBLANK('Форма 1'!$AE1751),"",IF('Форма 1'!$AE1751=1,'Форма 1'!$H1751*VLOOKUP('Форма 1'!$F1751,'Придельники с 2022'!$B$4:$X$28,'Форма 1'!$AE$8,0),IF('Форма 1'!$AE1751=2,'Форма 1'!$H1751*VLOOKUP('Форма 1'!$F1751,'Придельники с 2022'!$B$4:$X$28,13,0),IF('Форма 1'!$AE1751=3,'Форма 1'!$H1751*VLOOKUP('Форма 1'!$F1751,'Придельники с 2022'!$B$4:$X$28,12,0)))))</f>
        <v/>
      </c>
      <c r="O1751" s="103" t="str">
        <f>IF(ISNUMBER('Форма 1'!AF1751),'Форма 1'!$H1751*VLOOKUP('Форма 1'!$F1751,'Придельники с 2022'!$B$4:$X$28,'Форма 1'!AF$8),"")</f>
        <v/>
      </c>
      <c r="P1751" s="87"/>
      <c r="Q1751" s="103">
        <f>IF(ISNUMBER('Форма 1'!AH1751),'Форма 1'!$H1751*VLOOKUP('Форма 1'!$F1751,'Придельники с 2022'!$B$4:$X$28,'Форма 1'!AH$8),"")</f>
        <v>10181855.391999999</v>
      </c>
      <c r="R1751" s="103" t="str">
        <f>IF(ISNUMBER('Форма 1'!AI1751),'Форма 1'!$H1751*VLOOKUP('Форма 1'!$F1751,'Придельники с 2022'!$B$4:$X$28,'Форма 1'!AI$8),"")</f>
        <v/>
      </c>
      <c r="S1751" s="103" t="str">
        <f>IF(ISNUMBER('Форма 1'!AJ1751),'Форма 1'!$H1751*VLOOKUP('Форма 1'!$F1751,'Придельники с 2022'!$B$4:$X$28,'Форма 1'!AJ$8),"")</f>
        <v/>
      </c>
      <c r="T1751" s="87"/>
    </row>
    <row r="1752" spans="1:20">
      <c r="A1752" s="188">
        <f t="shared" si="141"/>
        <v>688</v>
      </c>
      <c r="B1752" s="189" t="s">
        <v>1790</v>
      </c>
      <c r="C1752" s="99">
        <f t="shared" si="140"/>
        <v>27436344.544000003</v>
      </c>
      <c r="D1752" s="103" t="str">
        <f>IF(ISNUMBER('Форма 1'!U1752),'Форма 1'!$H1752*VLOOKUP('Форма 1'!$F1752,'Придельники с 2022'!$B$4:$X$28,'Форма 1'!U$8),"")</f>
        <v/>
      </c>
      <c r="E1752" s="103" t="str">
        <f>IF(ISNUMBER('Форма 1'!V1752),'Форма 1'!$H1752*VLOOKUP('Форма 1'!$F1752,'Придельники с 2022'!$B$4:$X$28,'Форма 1'!V$8),"")</f>
        <v/>
      </c>
      <c r="F1752" s="103" t="str">
        <f>IF(ISNUMBER('Форма 1'!W1752),'Форма 1'!$H1752*VLOOKUP('Форма 1'!$F1752,'Придельники с 2022'!$B$4:$X$28,'Форма 1'!W$8),"")</f>
        <v/>
      </c>
      <c r="G1752" s="103" t="str">
        <f>IF(ISNUMBER('Форма 1'!X1752),'Форма 1'!$H1752*VLOOKUP('Форма 1'!$F1752,'Придельники с 2022'!$B$4:$X$28,'Форма 1'!X$8),"")</f>
        <v/>
      </c>
      <c r="H1752" s="103" t="str">
        <f>IF(ISNUMBER('Форма 1'!Y1752),'Форма 1'!$H1752*VLOOKUP('Форма 1'!$F1752,'Придельники с 2022'!$B$4:$X$28,'Форма 1'!Y$8),"")</f>
        <v/>
      </c>
      <c r="I1752" s="103" t="str">
        <f>IF(ISNUMBER('Форма 1'!Z1752),'Форма 1'!$H1752*VLOOKUP('Форма 1'!$F1752,'Придельники с 2022'!$B$4:$X$28,'Форма 1'!Z$8),"")</f>
        <v/>
      </c>
      <c r="J1752" s="103" t="str">
        <f>IF(ISNUMBER('Форма 1'!AA1752),'Форма 1'!$H1752*VLOOKUP('Форма 1'!$F1752,'Придельники с 2022'!$B$4:$X$28,'Форма 1'!AA$8),"")</f>
        <v/>
      </c>
      <c r="K1752" s="90"/>
      <c r="L1752" s="87"/>
      <c r="M1752" s="103">
        <f>IF(ISNUMBER('Форма 1'!AD1752),'Форма 1'!$H1752*VLOOKUP('Форма 1'!$F1752,'Придельники с 2022'!$B$4:$X$28,'Форма 1'!AD$8),"")</f>
        <v>27436344.544000003</v>
      </c>
      <c r="N1752" s="103" t="str">
        <f>IF(ISBLANK('Форма 1'!$AE1752),"",IF('Форма 1'!$AE1752=1,'Форма 1'!$H1752*VLOOKUP('Форма 1'!$F1752,'Придельники с 2022'!$B$4:$X$28,'Форма 1'!$AE$8,0),IF('Форма 1'!$AE1752=2,'Форма 1'!$H1752*VLOOKUP('Форма 1'!$F1752,'Придельники с 2022'!$B$4:$X$28,13,0),IF('Форма 1'!$AE1752=3,'Форма 1'!$H1752*VLOOKUP('Форма 1'!$F1752,'Придельники с 2022'!$B$4:$X$28,12,0)))))</f>
        <v/>
      </c>
      <c r="O1752" s="103" t="str">
        <f>IF(ISNUMBER('Форма 1'!AF1752),'Форма 1'!$H1752*VLOOKUP('Форма 1'!$F1752,'Придельники с 2022'!$B$4:$X$28,'Форма 1'!AF$8),"")</f>
        <v/>
      </c>
      <c r="P1752" s="87"/>
      <c r="Q1752" s="103" t="str">
        <f>IF(ISNUMBER('Форма 1'!AH1752),'Форма 1'!$H1752*VLOOKUP('Форма 1'!$F1752,'Придельники с 2022'!$B$4:$X$28,'Форма 1'!AH$8),"")</f>
        <v/>
      </c>
      <c r="R1752" s="103" t="str">
        <f>IF(ISNUMBER('Форма 1'!AI1752),'Форма 1'!$H1752*VLOOKUP('Форма 1'!$F1752,'Придельники с 2022'!$B$4:$X$28,'Форма 1'!AI$8),"")</f>
        <v/>
      </c>
      <c r="S1752" s="103" t="str">
        <f>IF(ISNUMBER('Форма 1'!AJ1752),'Форма 1'!$H1752*VLOOKUP('Форма 1'!$F1752,'Придельники с 2022'!$B$4:$X$28,'Форма 1'!AJ$8),"")</f>
        <v/>
      </c>
      <c r="T1752" s="87"/>
    </row>
    <row r="1753" spans="1:20">
      <c r="A1753" s="188">
        <f t="shared" si="141"/>
        <v>689</v>
      </c>
      <c r="B1753" s="189" t="s">
        <v>1791</v>
      </c>
      <c r="C1753" s="99">
        <f t="shared" si="140"/>
        <v>7860633.5999999996</v>
      </c>
      <c r="D1753" s="103" t="str">
        <f>IF(ISNUMBER('Форма 1'!U1753),'Форма 1'!$H1753*VLOOKUP('Форма 1'!$F1753,'Придельники с 2022'!$B$4:$X$28,'Форма 1'!U$8),"")</f>
        <v/>
      </c>
      <c r="E1753" s="103" t="str">
        <f>IF(ISNUMBER('Форма 1'!V1753),'Форма 1'!$H1753*VLOOKUP('Форма 1'!$F1753,'Придельники с 2022'!$B$4:$X$28,'Форма 1'!V$8),"")</f>
        <v/>
      </c>
      <c r="F1753" s="103" t="str">
        <f>IF(ISNUMBER('Форма 1'!W1753),'Форма 1'!$H1753*VLOOKUP('Форма 1'!$F1753,'Придельники с 2022'!$B$4:$X$28,'Форма 1'!W$8),"")</f>
        <v/>
      </c>
      <c r="G1753" s="103" t="str">
        <f>IF(ISNUMBER('Форма 1'!X1753),'Форма 1'!$H1753*VLOOKUP('Форма 1'!$F1753,'Придельники с 2022'!$B$4:$X$28,'Форма 1'!X$8),"")</f>
        <v/>
      </c>
      <c r="H1753" s="103" t="str">
        <f>IF(ISNUMBER('Форма 1'!Y1753),'Форма 1'!$H1753*VLOOKUP('Форма 1'!$F1753,'Придельники с 2022'!$B$4:$X$28,'Форма 1'!Y$8),"")</f>
        <v/>
      </c>
      <c r="I1753" s="103" t="str">
        <f>IF(ISNUMBER('Форма 1'!Z1753),'Форма 1'!$H1753*VLOOKUP('Форма 1'!$F1753,'Придельники с 2022'!$B$4:$X$28,'Форма 1'!Z$8),"")</f>
        <v/>
      </c>
      <c r="J1753" s="103" t="str">
        <f>IF(ISNUMBER('Форма 1'!AA1753),'Форма 1'!$H1753*VLOOKUP('Форма 1'!$F1753,'Придельники с 2022'!$B$4:$X$28,'Форма 1'!AA$8),"")</f>
        <v/>
      </c>
      <c r="K1753" s="90">
        <v>2</v>
      </c>
      <c r="L1753" s="87">
        <f>3930316.8*K1753</f>
        <v>7860633.5999999996</v>
      </c>
      <c r="M1753" s="103" t="str">
        <f>IF(ISNUMBER('Форма 1'!AD1753),'Форма 1'!$H1753*VLOOKUP('Форма 1'!$F1753,'Придельники с 2022'!$B$4:$X$28,'Форма 1'!AD$8),"")</f>
        <v/>
      </c>
      <c r="N1753" s="103" t="str">
        <f>IF(ISBLANK('Форма 1'!$AE1753),"",IF('Форма 1'!$AE1753=1,'Форма 1'!$H1753*VLOOKUP('Форма 1'!$F1753,'Придельники с 2022'!$B$4:$X$28,'Форма 1'!$AE$8,0),IF('Форма 1'!$AE1753=2,'Форма 1'!$H1753*VLOOKUP('Форма 1'!$F1753,'Придельники с 2022'!$B$4:$X$28,13,0),IF('Форма 1'!$AE1753=3,'Форма 1'!$H1753*VLOOKUP('Форма 1'!$F1753,'Придельники с 2022'!$B$4:$X$28,12,0)))))</f>
        <v/>
      </c>
      <c r="O1753" s="103" t="str">
        <f>IF(ISNUMBER('Форма 1'!AF1753),'Форма 1'!$H1753*VLOOKUP('Форма 1'!$F1753,'Придельники с 2022'!$B$4:$X$28,'Форма 1'!AF$8),"")</f>
        <v/>
      </c>
      <c r="P1753" s="87"/>
      <c r="Q1753" s="103" t="str">
        <f>IF(ISNUMBER('Форма 1'!AH1753),'Форма 1'!$H1753*VLOOKUP('Форма 1'!$F1753,'Придельники с 2022'!$B$4:$X$28,'Форма 1'!AH$8),"")</f>
        <v/>
      </c>
      <c r="R1753" s="103" t="str">
        <f>IF(ISNUMBER('Форма 1'!AI1753),'Форма 1'!$H1753*VLOOKUP('Форма 1'!$F1753,'Придельники с 2022'!$B$4:$X$28,'Форма 1'!AI$8),"")</f>
        <v/>
      </c>
      <c r="S1753" s="103" t="str">
        <f>IF(ISNUMBER('Форма 1'!AJ1753),'Форма 1'!$H1753*VLOOKUP('Форма 1'!$F1753,'Придельники с 2022'!$B$4:$X$28,'Форма 1'!AJ$8),"")</f>
        <v/>
      </c>
      <c r="T1753" s="87"/>
    </row>
    <row r="1754" spans="1:20">
      <c r="A1754" s="188">
        <f t="shared" si="141"/>
        <v>690</v>
      </c>
      <c r="B1754" s="189" t="s">
        <v>1792</v>
      </c>
      <c r="C1754" s="99">
        <f t="shared" si="140"/>
        <v>23565428.514000002</v>
      </c>
      <c r="D1754" s="103" t="str">
        <f>IF(ISNUMBER('Форма 1'!U1754),'Форма 1'!$H1754*VLOOKUP('Форма 1'!$F1754,'Придельники с 2022'!$B$4:$X$28,'Форма 1'!U$8),"")</f>
        <v/>
      </c>
      <c r="E1754" s="103" t="str">
        <f>IF(ISNUMBER('Форма 1'!V1754),'Форма 1'!$H1754*VLOOKUP('Форма 1'!$F1754,'Придельники с 2022'!$B$4:$X$28,'Форма 1'!V$8),"")</f>
        <v/>
      </c>
      <c r="F1754" s="103" t="str">
        <f>IF(ISNUMBER('Форма 1'!W1754),'Форма 1'!$H1754*VLOOKUP('Форма 1'!$F1754,'Придельники с 2022'!$B$4:$X$28,'Форма 1'!W$8),"")</f>
        <v/>
      </c>
      <c r="G1754" s="103" t="str">
        <f>IF(ISNUMBER('Форма 1'!X1754),'Форма 1'!$H1754*VLOOKUP('Форма 1'!$F1754,'Придельники с 2022'!$B$4:$X$28,'Форма 1'!X$8),"")</f>
        <v/>
      </c>
      <c r="H1754" s="103" t="str">
        <f>IF(ISNUMBER('Форма 1'!Y1754),'Форма 1'!$H1754*VLOOKUP('Форма 1'!$F1754,'Придельники с 2022'!$B$4:$X$28,'Форма 1'!Y$8),"")</f>
        <v/>
      </c>
      <c r="I1754" s="103" t="str">
        <f>IF(ISNUMBER('Форма 1'!Z1754),'Форма 1'!$H1754*VLOOKUP('Форма 1'!$F1754,'Придельники с 2022'!$B$4:$X$28,'Форма 1'!Z$8),"")</f>
        <v/>
      </c>
      <c r="J1754" s="103" t="str">
        <f>IF(ISNUMBER('Форма 1'!AA1754),'Форма 1'!$H1754*VLOOKUP('Форма 1'!$F1754,'Придельники с 2022'!$B$4:$X$28,'Форма 1'!AA$8),"")</f>
        <v/>
      </c>
      <c r="K1754" s="90"/>
      <c r="L1754" s="87"/>
      <c r="M1754" s="103">
        <f>IF(ISNUMBER('Форма 1'!AD1754),'Форма 1'!$H1754*VLOOKUP('Форма 1'!$F1754,'Придельники с 2022'!$B$4:$X$28,'Форма 1'!AD$8),"")</f>
        <v>7963314.6189999999</v>
      </c>
      <c r="N1754" s="103">
        <f>IF(ISBLANK('Форма 1'!$AE1754),"",IF('Форма 1'!$AE1754=1,'Форма 1'!$H1754*VLOOKUP('Форма 1'!$F1754,'Придельники с 2022'!$B$4:$X$28,'Форма 1'!$AE$8,0),IF('Форма 1'!$AE1754=2,'Форма 1'!$H1754*VLOOKUP('Форма 1'!$F1754,'Придельники с 2022'!$B$4:$X$28,13,0),IF('Форма 1'!$AE1754=3,'Форма 1'!$H1754*VLOOKUP('Форма 1'!$F1754,'Придельники с 2022'!$B$4:$X$28,12,0)))))</f>
        <v>13732309.4</v>
      </c>
      <c r="O1754" s="103">
        <f>IF(ISNUMBER('Форма 1'!AF1754),'Форма 1'!$H1754*VLOOKUP('Форма 1'!$F1754,'Придельники с 2022'!$B$4:$X$28,'Форма 1'!AF$8),"")</f>
        <v>1869804.4950000001</v>
      </c>
      <c r="P1754" s="87"/>
      <c r="Q1754" s="103" t="str">
        <f>IF(ISNUMBER('Форма 1'!AH1754),'Форма 1'!$H1754*VLOOKUP('Форма 1'!$F1754,'Придельники с 2022'!$B$4:$X$28,'Форма 1'!AH$8),"")</f>
        <v/>
      </c>
      <c r="R1754" s="103" t="str">
        <f>IF(ISNUMBER('Форма 1'!AI1754),'Форма 1'!$H1754*VLOOKUP('Форма 1'!$F1754,'Придельники с 2022'!$B$4:$X$28,'Форма 1'!AI$8),"")</f>
        <v/>
      </c>
      <c r="S1754" s="103" t="str">
        <f>IF(ISNUMBER('Форма 1'!AJ1754),'Форма 1'!$H1754*VLOOKUP('Форма 1'!$F1754,'Придельники с 2022'!$B$4:$X$28,'Форма 1'!AJ$8),"")</f>
        <v/>
      </c>
      <c r="T1754" s="87"/>
    </row>
    <row r="1755" spans="1:20">
      <c r="A1755" s="188">
        <f t="shared" si="141"/>
        <v>691</v>
      </c>
      <c r="B1755" s="189" t="s">
        <v>1793</v>
      </c>
      <c r="C1755" s="99">
        <f t="shared" si="140"/>
        <v>23592354.138</v>
      </c>
      <c r="D1755" s="103" t="str">
        <f>IF(ISNUMBER('Форма 1'!U1755),'Форма 1'!$H1755*VLOOKUP('Форма 1'!$F1755,'Придельники с 2022'!$B$4:$X$28,'Форма 1'!U$8),"")</f>
        <v/>
      </c>
      <c r="E1755" s="103" t="str">
        <f>IF(ISNUMBER('Форма 1'!V1755),'Форма 1'!$H1755*VLOOKUP('Форма 1'!$F1755,'Придельники с 2022'!$B$4:$X$28,'Форма 1'!V$8),"")</f>
        <v/>
      </c>
      <c r="F1755" s="103" t="str">
        <f>IF(ISNUMBER('Форма 1'!W1755),'Форма 1'!$H1755*VLOOKUP('Форма 1'!$F1755,'Придельники с 2022'!$B$4:$X$28,'Форма 1'!W$8),"")</f>
        <v/>
      </c>
      <c r="G1755" s="103" t="str">
        <f>IF(ISNUMBER('Форма 1'!X1755),'Форма 1'!$H1755*VLOOKUP('Форма 1'!$F1755,'Придельники с 2022'!$B$4:$X$28,'Форма 1'!X$8),"")</f>
        <v/>
      </c>
      <c r="H1755" s="103" t="str">
        <f>IF(ISNUMBER('Форма 1'!Y1755),'Форма 1'!$H1755*VLOOKUP('Форма 1'!$F1755,'Придельники с 2022'!$B$4:$X$28,'Форма 1'!Y$8),"")</f>
        <v/>
      </c>
      <c r="I1755" s="103" t="str">
        <f>IF(ISNUMBER('Форма 1'!Z1755),'Форма 1'!$H1755*VLOOKUP('Форма 1'!$F1755,'Придельники с 2022'!$B$4:$X$28,'Форма 1'!Z$8),"")</f>
        <v/>
      </c>
      <c r="J1755" s="103" t="str">
        <f>IF(ISNUMBER('Форма 1'!AA1755),'Форма 1'!$H1755*VLOOKUP('Форма 1'!$F1755,'Придельники с 2022'!$B$4:$X$28,'Форма 1'!AA$8),"")</f>
        <v/>
      </c>
      <c r="K1755" s="90"/>
      <c r="L1755" s="87"/>
      <c r="M1755" s="103">
        <f>IF(ISNUMBER('Форма 1'!AD1755),'Форма 1'!$H1755*VLOOKUP('Форма 1'!$F1755,'Придельники с 2022'!$B$4:$X$28,'Форма 1'!AD$8),"")</f>
        <v>7972413.4229999995</v>
      </c>
      <c r="N1755" s="103">
        <f>IF(ISBLANK('Форма 1'!$AE1755),"",IF('Форма 1'!$AE1755=1,'Форма 1'!$H1755*VLOOKUP('Форма 1'!$F1755,'Придельники с 2022'!$B$4:$X$28,'Форма 1'!$AE$8,0),IF('Форма 1'!$AE1755=2,'Форма 1'!$H1755*VLOOKUP('Форма 1'!$F1755,'Придельники с 2022'!$B$4:$X$28,13,0),IF('Форма 1'!$AE1755=3,'Форма 1'!$H1755*VLOOKUP('Форма 1'!$F1755,'Придельники с 2022'!$B$4:$X$28,12,0)))))</f>
        <v>13747999.800000001</v>
      </c>
      <c r="O1755" s="103">
        <f>IF(ISNUMBER('Форма 1'!AF1755),'Форма 1'!$H1755*VLOOKUP('Форма 1'!$F1755,'Придельники с 2022'!$B$4:$X$28,'Форма 1'!AF$8),"")</f>
        <v>1871940.915</v>
      </c>
      <c r="P1755" s="87"/>
      <c r="Q1755" s="103" t="str">
        <f>IF(ISNUMBER('Форма 1'!AH1755),'Форма 1'!$H1755*VLOOKUP('Форма 1'!$F1755,'Придельники с 2022'!$B$4:$X$28,'Форма 1'!AH$8),"")</f>
        <v/>
      </c>
      <c r="R1755" s="103" t="str">
        <f>IF(ISNUMBER('Форма 1'!AI1755),'Форма 1'!$H1755*VLOOKUP('Форма 1'!$F1755,'Придельники с 2022'!$B$4:$X$28,'Форма 1'!AI$8),"")</f>
        <v/>
      </c>
      <c r="S1755" s="103" t="str">
        <f>IF(ISNUMBER('Форма 1'!AJ1755),'Форма 1'!$H1755*VLOOKUP('Форма 1'!$F1755,'Придельники с 2022'!$B$4:$X$28,'Форма 1'!AJ$8),"")</f>
        <v/>
      </c>
      <c r="T1755" s="87"/>
    </row>
    <row r="1756" spans="1:20">
      <c r="A1756" s="188">
        <f t="shared" si="141"/>
        <v>692</v>
      </c>
      <c r="B1756" s="189" t="s">
        <v>1794</v>
      </c>
      <c r="C1756" s="99">
        <f t="shared" si="140"/>
        <v>15155245.504000001</v>
      </c>
      <c r="D1756" s="103" t="str">
        <f>IF(ISNUMBER('Форма 1'!U1756),'Форма 1'!$H1756*VLOOKUP('Форма 1'!$F1756,'Придельники с 2022'!$B$4:$X$28,'Форма 1'!U$8),"")</f>
        <v/>
      </c>
      <c r="E1756" s="103" t="str">
        <f>IF(ISNUMBER('Форма 1'!V1756),'Форма 1'!$H1756*VLOOKUP('Форма 1'!$F1756,'Придельники с 2022'!$B$4:$X$28,'Форма 1'!V$8),"")</f>
        <v/>
      </c>
      <c r="F1756" s="103" t="str">
        <f>IF(ISNUMBER('Форма 1'!W1756),'Форма 1'!$H1756*VLOOKUP('Форма 1'!$F1756,'Придельники с 2022'!$B$4:$X$28,'Форма 1'!W$8),"")</f>
        <v/>
      </c>
      <c r="G1756" s="103" t="str">
        <f>IF(ISNUMBER('Форма 1'!X1756),'Форма 1'!$H1756*VLOOKUP('Форма 1'!$F1756,'Придельники с 2022'!$B$4:$X$28,'Форма 1'!X$8),"")</f>
        <v/>
      </c>
      <c r="H1756" s="103" t="str">
        <f>IF(ISNUMBER('Форма 1'!Y1756),'Форма 1'!$H1756*VLOOKUP('Форма 1'!$F1756,'Придельники с 2022'!$B$4:$X$28,'Форма 1'!Y$8),"")</f>
        <v/>
      </c>
      <c r="I1756" s="103" t="str">
        <f>IF(ISNUMBER('Форма 1'!Z1756),'Форма 1'!$H1756*VLOOKUP('Форма 1'!$F1756,'Придельники с 2022'!$B$4:$X$28,'Форма 1'!Z$8),"")</f>
        <v/>
      </c>
      <c r="J1756" s="103" t="str">
        <f>IF(ISNUMBER('Форма 1'!AA1756),'Форма 1'!$H1756*VLOOKUP('Форма 1'!$F1756,'Придельники с 2022'!$B$4:$X$28,'Форма 1'!AA$8),"")</f>
        <v/>
      </c>
      <c r="K1756" s="90"/>
      <c r="L1756" s="87"/>
      <c r="M1756" s="103">
        <f>IF(ISNUMBER('Форма 1'!AD1756),'Форма 1'!$H1756*VLOOKUP('Форма 1'!$F1756,'Придельники с 2022'!$B$4:$X$28,'Форма 1'!AD$8),"")</f>
        <v>15155245.504000001</v>
      </c>
      <c r="N1756" s="103" t="str">
        <f>IF(ISBLANK('Форма 1'!$AE1756),"",IF('Форма 1'!$AE1756=1,'Форма 1'!$H1756*VLOOKUP('Форма 1'!$F1756,'Придельники с 2022'!$B$4:$X$28,'Форма 1'!$AE$8,0),IF('Форма 1'!$AE1756=2,'Форма 1'!$H1756*VLOOKUP('Форма 1'!$F1756,'Придельники с 2022'!$B$4:$X$28,13,0),IF('Форма 1'!$AE1756=3,'Форма 1'!$H1756*VLOOKUP('Форма 1'!$F1756,'Придельники с 2022'!$B$4:$X$28,12,0)))))</f>
        <v/>
      </c>
      <c r="O1756" s="103" t="str">
        <f>IF(ISNUMBER('Форма 1'!AF1756),'Форма 1'!$H1756*VLOOKUP('Форма 1'!$F1756,'Придельники с 2022'!$B$4:$X$28,'Форма 1'!AF$8),"")</f>
        <v/>
      </c>
      <c r="P1756" s="87"/>
      <c r="Q1756" s="103" t="str">
        <f>IF(ISNUMBER('Форма 1'!AH1756),'Форма 1'!$H1756*VLOOKUP('Форма 1'!$F1756,'Придельники с 2022'!$B$4:$X$28,'Форма 1'!AH$8),"")</f>
        <v/>
      </c>
      <c r="R1756" s="103" t="str">
        <f>IF(ISNUMBER('Форма 1'!AI1756),'Форма 1'!$H1756*VLOOKUP('Форма 1'!$F1756,'Придельники с 2022'!$B$4:$X$28,'Форма 1'!AI$8),"")</f>
        <v/>
      </c>
      <c r="S1756" s="103" t="str">
        <f>IF(ISNUMBER('Форма 1'!AJ1756),'Форма 1'!$H1756*VLOOKUP('Форма 1'!$F1756,'Придельники с 2022'!$B$4:$X$28,'Форма 1'!AJ$8),"")</f>
        <v/>
      </c>
      <c r="T1756" s="87"/>
    </row>
    <row r="1757" spans="1:20">
      <c r="A1757" s="188">
        <f t="shared" si="141"/>
        <v>693</v>
      </c>
      <c r="B1757" s="189" t="s">
        <v>1795</v>
      </c>
      <c r="C1757" s="99">
        <f t="shared" si="140"/>
        <v>15157497.264</v>
      </c>
      <c r="D1757" s="103" t="str">
        <f>IF(ISNUMBER('Форма 1'!U1757),'Форма 1'!$H1757*VLOOKUP('Форма 1'!$F1757,'Придельники с 2022'!$B$4:$X$28,'Форма 1'!U$8),"")</f>
        <v/>
      </c>
      <c r="E1757" s="103" t="str">
        <f>IF(ISNUMBER('Форма 1'!V1757),'Форма 1'!$H1757*VLOOKUP('Форма 1'!$F1757,'Придельники с 2022'!$B$4:$X$28,'Форма 1'!V$8),"")</f>
        <v/>
      </c>
      <c r="F1757" s="103" t="str">
        <f>IF(ISNUMBER('Форма 1'!W1757),'Форма 1'!$H1757*VLOOKUP('Форма 1'!$F1757,'Придельники с 2022'!$B$4:$X$28,'Форма 1'!W$8),"")</f>
        <v/>
      </c>
      <c r="G1757" s="103" t="str">
        <f>IF(ISNUMBER('Форма 1'!X1757),'Форма 1'!$H1757*VLOOKUP('Форма 1'!$F1757,'Придельники с 2022'!$B$4:$X$28,'Форма 1'!X$8),"")</f>
        <v/>
      </c>
      <c r="H1757" s="103" t="str">
        <f>IF(ISNUMBER('Форма 1'!Y1757),'Форма 1'!$H1757*VLOOKUP('Форма 1'!$F1757,'Придельники с 2022'!$B$4:$X$28,'Форма 1'!Y$8),"")</f>
        <v/>
      </c>
      <c r="I1757" s="103" t="str">
        <f>IF(ISNUMBER('Форма 1'!Z1757),'Форма 1'!$H1757*VLOOKUP('Форма 1'!$F1757,'Придельники с 2022'!$B$4:$X$28,'Форма 1'!Z$8),"")</f>
        <v/>
      </c>
      <c r="J1757" s="103" t="str">
        <f>IF(ISNUMBER('Форма 1'!AA1757),'Форма 1'!$H1757*VLOOKUP('Форма 1'!$F1757,'Придельники с 2022'!$B$4:$X$28,'Форма 1'!AA$8),"")</f>
        <v/>
      </c>
      <c r="K1757" s="90"/>
      <c r="L1757" s="87"/>
      <c r="M1757" s="103">
        <f>IF(ISNUMBER('Форма 1'!AD1757),'Форма 1'!$H1757*VLOOKUP('Форма 1'!$F1757,'Придельники с 2022'!$B$4:$X$28,'Форма 1'!AD$8),"")</f>
        <v>15157497.264</v>
      </c>
      <c r="N1757" s="103" t="str">
        <f>IF(ISBLANK('Форма 1'!$AE1757),"",IF('Форма 1'!$AE1757=1,'Форма 1'!$H1757*VLOOKUP('Форма 1'!$F1757,'Придельники с 2022'!$B$4:$X$28,'Форма 1'!$AE$8,0),IF('Форма 1'!$AE1757=2,'Форма 1'!$H1757*VLOOKUP('Форма 1'!$F1757,'Придельники с 2022'!$B$4:$X$28,13,0),IF('Форма 1'!$AE1757=3,'Форма 1'!$H1757*VLOOKUP('Форма 1'!$F1757,'Придельники с 2022'!$B$4:$X$28,12,0)))))</f>
        <v/>
      </c>
      <c r="O1757" s="103" t="str">
        <f>IF(ISNUMBER('Форма 1'!AF1757),'Форма 1'!$H1757*VLOOKUP('Форма 1'!$F1757,'Придельники с 2022'!$B$4:$X$28,'Форма 1'!AF$8),"")</f>
        <v/>
      </c>
      <c r="P1757" s="87"/>
      <c r="Q1757" s="103" t="str">
        <f>IF(ISNUMBER('Форма 1'!AH1757),'Форма 1'!$H1757*VLOOKUP('Форма 1'!$F1757,'Придельники с 2022'!$B$4:$X$28,'Форма 1'!AH$8),"")</f>
        <v/>
      </c>
      <c r="R1757" s="103" t="str">
        <f>IF(ISNUMBER('Форма 1'!AI1757),'Форма 1'!$H1757*VLOOKUP('Форма 1'!$F1757,'Придельники с 2022'!$B$4:$X$28,'Форма 1'!AI$8),"")</f>
        <v/>
      </c>
      <c r="S1757" s="103" t="str">
        <f>IF(ISNUMBER('Форма 1'!AJ1757),'Форма 1'!$H1757*VLOOKUP('Форма 1'!$F1757,'Придельники с 2022'!$B$4:$X$28,'Форма 1'!AJ$8),"")</f>
        <v/>
      </c>
      <c r="T1757" s="87"/>
    </row>
    <row r="1758" spans="1:20">
      <c r="A1758" s="188">
        <f t="shared" si="141"/>
        <v>694</v>
      </c>
      <c r="B1758" s="114" t="s">
        <v>5121</v>
      </c>
      <c r="C1758" s="99">
        <f>SUM(D1758:J1758,L1758:T1758)</f>
        <v>24244280.848000001</v>
      </c>
      <c r="D1758" s="103" t="str">
        <f>IF(ISNUMBER('Форма 1'!U1758),'Форма 1'!$H1758*VLOOKUP('Форма 1'!$F1758,'Придельники с 2022'!$B$4:$X$28,'Форма 1'!U$8),"")</f>
        <v/>
      </c>
      <c r="E1758" s="103" t="str">
        <f>IF(ISNUMBER('Форма 1'!V1758),'Форма 1'!$H1758*VLOOKUP('Форма 1'!$F1758,'Придельники с 2022'!$B$4:$X$28,'Форма 1'!V$8),"")</f>
        <v/>
      </c>
      <c r="F1758" s="103" t="str">
        <f>IF(ISNUMBER('Форма 1'!W1758),'Форма 1'!$H1758*VLOOKUP('Форма 1'!$F1758,'Придельники с 2022'!$B$4:$X$28,'Форма 1'!W$8),"")</f>
        <v/>
      </c>
      <c r="G1758" s="103" t="str">
        <f>IF(ISNUMBER('Форма 1'!X1758),'Форма 1'!$H1758*VLOOKUP('Форма 1'!$F1758,'Придельники с 2022'!$B$4:$X$28,'Форма 1'!X$8),"")</f>
        <v/>
      </c>
      <c r="H1758" s="103" t="str">
        <f>IF(ISNUMBER('Форма 1'!Y1758),'Форма 1'!$H1758*VLOOKUP('Форма 1'!$F1758,'Придельники с 2022'!$B$4:$X$28,'Форма 1'!Y$8),"")</f>
        <v/>
      </c>
      <c r="I1758" s="103" t="str">
        <f>IF(ISNUMBER('Форма 1'!Z1758),'Форма 1'!$H1758*VLOOKUP('Форма 1'!$F1758,'Придельники с 2022'!$B$4:$X$28,'Форма 1'!Z$8),"")</f>
        <v/>
      </c>
      <c r="J1758" s="103" t="str">
        <f>IF(ISNUMBER('Форма 1'!AA1758),'Форма 1'!$H1758*VLOOKUP('Форма 1'!$F1758,'Придельники с 2022'!$B$4:$X$28,'Форма 1'!AA$8),"")</f>
        <v/>
      </c>
      <c r="K1758" s="90"/>
      <c r="L1758" s="87"/>
      <c r="M1758" s="103" t="str">
        <f>IF(ISNUMBER('Форма 1'!AD1758),'Форма 1'!$H1758*VLOOKUP('Форма 1'!$F1758,'Придельники с 2022'!$B$4:$X$28,'Форма 1'!AD$8),"")</f>
        <v/>
      </c>
      <c r="N1758" s="103">
        <f>IF(ISBLANK('Форма 1'!$AE1758),"",IF('Форма 1'!$AE1758=1,'Форма 1'!$H1758*VLOOKUP('Форма 1'!$F1758,'Придельники с 2022'!$B$4:$X$28,'Форма 1'!$AE$8,0),IF('Форма 1'!$AE1758=2,'Форма 1'!$H1758*VLOOKUP('Форма 1'!$F1758,'Придельники с 2022'!$B$4:$X$28,13,0),IF('Форма 1'!$AE1758=3,'Форма 1'!$H1758*VLOOKUP('Форма 1'!$F1758,'Придельники с 2022'!$B$4:$X$28,12,0)))))</f>
        <v>23964087.588</v>
      </c>
      <c r="O1758" s="103" t="str">
        <f>IF(ISNUMBER('Форма 1'!AF1758),'Форма 1'!$H1758*VLOOKUP('Форма 1'!$F1758,'Придельники с 2022'!$B$4:$X$28,'Форма 1'!AF$8),"")</f>
        <v/>
      </c>
      <c r="P1758" s="87">
        <f>280193.26</f>
        <v>280193.26</v>
      </c>
      <c r="Q1758" s="103" t="str">
        <f>IF(ISNUMBER('Форма 1'!AH1758),'Форма 1'!$H1758*VLOOKUP('Форма 1'!$F1758,'Придельники с 2022'!$B$4:$X$28,'Форма 1'!AH$8),"")</f>
        <v/>
      </c>
      <c r="R1758" s="103" t="str">
        <f>IF(ISNUMBER('Форма 1'!AI1758),'Форма 1'!$H1758*VLOOKUP('Форма 1'!$F1758,'Придельники с 2022'!$B$4:$X$28,'Форма 1'!AI$8),"")</f>
        <v/>
      </c>
      <c r="S1758" s="103" t="str">
        <f>IF(ISNUMBER('Форма 1'!AJ1758),'Форма 1'!$H1758*VLOOKUP('Форма 1'!$F1758,'Придельники с 2022'!$B$4:$X$28,'Форма 1'!AJ$8),"")</f>
        <v/>
      </c>
      <c r="T1758" s="87"/>
    </row>
    <row r="1759" spans="1:20">
      <c r="A1759" s="188">
        <f t="shared" si="141"/>
        <v>695</v>
      </c>
      <c r="B1759" s="189" t="s">
        <v>1796</v>
      </c>
      <c r="C1759" s="99">
        <f t="shared" si="140"/>
        <v>3266565.12</v>
      </c>
      <c r="D1759" s="103">
        <f>IF(ISNUMBER('Форма 1'!U1759),'Форма 1'!$H1759*VLOOKUP('Форма 1'!$F1759,'Придельники с 2022'!$B$4:$X$28,'Форма 1'!U$8),"")</f>
        <v>829297.56</v>
      </c>
      <c r="E1759" s="103" t="str">
        <f>IF(ISNUMBER('Форма 1'!V1759),'Форма 1'!$H1759*VLOOKUP('Форма 1'!$F1759,'Придельники с 2022'!$B$4:$X$28,'Форма 1'!V$8),"")</f>
        <v/>
      </c>
      <c r="F1759" s="103" t="str">
        <f>IF(ISNUMBER('Форма 1'!W1759),'Форма 1'!$H1759*VLOOKUP('Форма 1'!$F1759,'Придельники с 2022'!$B$4:$X$28,'Форма 1'!W$8),"")</f>
        <v/>
      </c>
      <c r="G1759" s="103" t="str">
        <f>IF(ISNUMBER('Форма 1'!X1759),'Форма 1'!$H1759*VLOOKUP('Форма 1'!$F1759,'Придельники с 2022'!$B$4:$X$28,'Форма 1'!X$8),"")</f>
        <v/>
      </c>
      <c r="H1759" s="103" t="str">
        <f>IF(ISNUMBER('Форма 1'!Y1759),'Форма 1'!$H1759*VLOOKUP('Форма 1'!$F1759,'Придельники с 2022'!$B$4:$X$28,'Форма 1'!Y$8),"")</f>
        <v/>
      </c>
      <c r="I1759" s="103">
        <f>IF(ISNUMBER('Форма 1'!Z1759),'Форма 1'!$H1759*VLOOKUP('Форма 1'!$F1759,'Придельники с 2022'!$B$4:$X$28,'Форма 1'!Z$8),"")</f>
        <v>726674.76</v>
      </c>
      <c r="J1759" s="103">
        <f>IF(ISNUMBER('Форма 1'!AA1759),'Форма 1'!$H1759*VLOOKUP('Форма 1'!$F1759,'Придельники с 2022'!$B$4:$X$28,'Форма 1'!AA$8),"")</f>
        <v>1710592.7999999998</v>
      </c>
      <c r="K1759" s="90"/>
      <c r="L1759" s="87"/>
      <c r="M1759" s="103" t="str">
        <f>IF(ISNUMBER('Форма 1'!AD1759),'Форма 1'!$H1759*VLOOKUP('Форма 1'!$F1759,'Придельники с 2022'!$B$4:$X$28,'Форма 1'!AD$8),"")</f>
        <v/>
      </c>
      <c r="N1759" s="103" t="str">
        <f>IF(ISBLANK('Форма 1'!$AE1759),"",IF('Форма 1'!$AE1759=1,'Форма 1'!$H1759*VLOOKUP('Форма 1'!$F1759,'Придельники с 2022'!$B$4:$X$28,'Форма 1'!$AE$8,0),IF('Форма 1'!$AE1759=2,'Форма 1'!$H1759*VLOOKUP('Форма 1'!$F1759,'Придельники с 2022'!$B$4:$X$28,13,0),IF('Форма 1'!$AE1759=3,'Форма 1'!$H1759*VLOOKUP('Форма 1'!$F1759,'Придельники с 2022'!$B$4:$X$28,12,0)))))</f>
        <v/>
      </c>
      <c r="O1759" s="103" t="str">
        <f>IF(ISNUMBER('Форма 1'!AF1759),'Форма 1'!$H1759*VLOOKUP('Форма 1'!$F1759,'Придельники с 2022'!$B$4:$X$28,'Форма 1'!AF$8),"")</f>
        <v/>
      </c>
      <c r="P1759" s="87"/>
      <c r="Q1759" s="103" t="str">
        <f>IF(ISNUMBER('Форма 1'!AH1759),'Форма 1'!$H1759*VLOOKUP('Форма 1'!$F1759,'Придельники с 2022'!$B$4:$X$28,'Форма 1'!AH$8),"")</f>
        <v/>
      </c>
      <c r="R1759" s="103" t="str">
        <f>IF(ISNUMBER('Форма 1'!AI1759),'Форма 1'!$H1759*VLOOKUP('Форма 1'!$F1759,'Придельники с 2022'!$B$4:$X$28,'Форма 1'!AI$8),"")</f>
        <v/>
      </c>
      <c r="S1759" s="103" t="str">
        <f>IF(ISNUMBER('Форма 1'!AJ1759),'Форма 1'!$H1759*VLOOKUP('Форма 1'!$F1759,'Придельники с 2022'!$B$4:$X$28,'Форма 1'!AJ$8),"")</f>
        <v/>
      </c>
      <c r="T1759" s="87"/>
    </row>
    <row r="1760" spans="1:20">
      <c r="A1760" s="188">
        <f t="shared" si="141"/>
        <v>696</v>
      </c>
      <c r="B1760" s="189" t="s">
        <v>1797</v>
      </c>
      <c r="C1760" s="99">
        <f t="shared" si="140"/>
        <v>20242872.048</v>
      </c>
      <c r="D1760" s="103" t="str">
        <f>IF(ISNUMBER('Форма 1'!U1760),'Форма 1'!$H1760*VLOOKUP('Форма 1'!$F1760,'Придельники с 2022'!$B$4:$X$28,'Форма 1'!U$8),"")</f>
        <v/>
      </c>
      <c r="E1760" s="103" t="str">
        <f>IF(ISNUMBER('Форма 1'!V1760),'Форма 1'!$H1760*VLOOKUP('Форма 1'!$F1760,'Придельники с 2022'!$B$4:$X$28,'Форма 1'!V$8),"")</f>
        <v/>
      </c>
      <c r="F1760" s="103" t="str">
        <f>IF(ISNUMBER('Форма 1'!W1760),'Форма 1'!$H1760*VLOOKUP('Форма 1'!$F1760,'Придельники с 2022'!$B$4:$X$28,'Форма 1'!W$8),"")</f>
        <v/>
      </c>
      <c r="G1760" s="103" t="str">
        <f>IF(ISNUMBER('Форма 1'!X1760),'Форма 1'!$H1760*VLOOKUP('Форма 1'!$F1760,'Придельники с 2022'!$B$4:$X$28,'Форма 1'!X$8),"")</f>
        <v/>
      </c>
      <c r="H1760" s="103" t="str">
        <f>IF(ISNUMBER('Форма 1'!Y1760),'Форма 1'!$H1760*VLOOKUP('Форма 1'!$F1760,'Придельники с 2022'!$B$4:$X$28,'Форма 1'!Y$8),"")</f>
        <v/>
      </c>
      <c r="I1760" s="103" t="str">
        <f>IF(ISNUMBER('Форма 1'!Z1760),'Форма 1'!$H1760*VLOOKUP('Форма 1'!$F1760,'Придельники с 2022'!$B$4:$X$28,'Форма 1'!Z$8),"")</f>
        <v/>
      </c>
      <c r="J1760" s="103" t="str">
        <f>IF(ISNUMBER('Форма 1'!AA1760),'Форма 1'!$H1760*VLOOKUP('Форма 1'!$F1760,'Придельники с 2022'!$B$4:$X$28,'Форма 1'!AA$8),"")</f>
        <v/>
      </c>
      <c r="K1760" s="90"/>
      <c r="L1760" s="87"/>
      <c r="M1760" s="103">
        <f>IF(ISNUMBER('Форма 1'!AD1760),'Форма 1'!$H1760*VLOOKUP('Форма 1'!$F1760,'Придельники с 2022'!$B$4:$X$28,'Форма 1'!AD$8),"")</f>
        <v>20242872.048</v>
      </c>
      <c r="N1760" s="103" t="str">
        <f>IF(ISBLANK('Форма 1'!$AE1760),"",IF('Форма 1'!$AE1760=1,'Форма 1'!$H1760*VLOOKUP('Форма 1'!$F1760,'Придельники с 2022'!$B$4:$X$28,'Форма 1'!$AE$8,0),IF('Форма 1'!$AE1760=2,'Форма 1'!$H1760*VLOOKUP('Форма 1'!$F1760,'Придельники с 2022'!$B$4:$X$28,13,0),IF('Форма 1'!$AE1760=3,'Форма 1'!$H1760*VLOOKUP('Форма 1'!$F1760,'Придельники с 2022'!$B$4:$X$28,12,0)))))</f>
        <v/>
      </c>
      <c r="O1760" s="103" t="str">
        <f>IF(ISNUMBER('Форма 1'!AF1760),'Форма 1'!$H1760*VLOOKUP('Форма 1'!$F1760,'Придельники с 2022'!$B$4:$X$28,'Форма 1'!AF$8),"")</f>
        <v/>
      </c>
      <c r="P1760" s="87"/>
      <c r="Q1760" s="103" t="str">
        <f>IF(ISNUMBER('Форма 1'!AH1760),'Форма 1'!$H1760*VLOOKUP('Форма 1'!$F1760,'Придельники с 2022'!$B$4:$X$28,'Форма 1'!AH$8),"")</f>
        <v/>
      </c>
      <c r="R1760" s="103" t="str">
        <f>IF(ISNUMBER('Форма 1'!AI1760),'Форма 1'!$H1760*VLOOKUP('Форма 1'!$F1760,'Придельники с 2022'!$B$4:$X$28,'Форма 1'!AI$8),"")</f>
        <v/>
      </c>
      <c r="S1760" s="103" t="str">
        <f>IF(ISNUMBER('Форма 1'!AJ1760),'Форма 1'!$H1760*VLOOKUP('Форма 1'!$F1760,'Придельники с 2022'!$B$4:$X$28,'Форма 1'!AJ$8),"")</f>
        <v/>
      </c>
      <c r="T1760" s="87"/>
    </row>
    <row r="1761" spans="1:20">
      <c r="A1761" s="188">
        <f t="shared" si="141"/>
        <v>697</v>
      </c>
      <c r="B1761" s="189" t="s">
        <v>1798</v>
      </c>
      <c r="C1761" s="99">
        <f t="shared" si="140"/>
        <v>7972500.7380000008</v>
      </c>
      <c r="D1761" s="103" t="str">
        <f>IF(ISNUMBER('Форма 1'!U1761),'Форма 1'!$H1761*VLOOKUP('Форма 1'!$F1761,'Придельники с 2022'!$B$4:$X$28,'Форма 1'!U$8),"")</f>
        <v/>
      </c>
      <c r="E1761" s="103">
        <f>IF(ISNUMBER('Форма 1'!V1761),'Форма 1'!$H1761*VLOOKUP('Форма 1'!$F1761,'Придельники с 2022'!$B$4:$X$28,'Форма 1'!V$8),"")</f>
        <v>6048926.4120000005</v>
      </c>
      <c r="F1761" s="103" t="str">
        <f>IF(ISNUMBER('Форма 1'!W1761),'Форма 1'!$H1761*VLOOKUP('Форма 1'!$F1761,'Придельники с 2022'!$B$4:$X$28,'Форма 1'!W$8),"")</f>
        <v/>
      </c>
      <c r="G1761" s="103" t="str">
        <f>IF(ISNUMBER('Форма 1'!X1761),'Форма 1'!$H1761*VLOOKUP('Форма 1'!$F1761,'Придельники с 2022'!$B$4:$X$28,'Форма 1'!X$8),"")</f>
        <v/>
      </c>
      <c r="H1761" s="103" t="str">
        <f>IF(ISNUMBER('Форма 1'!Y1761),'Форма 1'!$H1761*VLOOKUP('Форма 1'!$F1761,'Придельники с 2022'!$B$4:$X$28,'Форма 1'!Y$8),"")</f>
        <v/>
      </c>
      <c r="I1761" s="103" t="str">
        <f>IF(ISNUMBER('Форма 1'!Z1761),'Форма 1'!$H1761*VLOOKUP('Форма 1'!$F1761,'Придельники с 2022'!$B$4:$X$28,'Форма 1'!Z$8),"")</f>
        <v/>
      </c>
      <c r="J1761" s="103" t="str">
        <f>IF(ISNUMBER('Форма 1'!AA1761),'Форма 1'!$H1761*VLOOKUP('Форма 1'!$F1761,'Придельники с 2022'!$B$4:$X$28,'Форма 1'!AA$8),"")</f>
        <v/>
      </c>
      <c r="K1761" s="90"/>
      <c r="L1761" s="87"/>
      <c r="M1761" s="103" t="str">
        <f>IF(ISNUMBER('Форма 1'!AD1761),'Форма 1'!$H1761*VLOOKUP('Форма 1'!$F1761,'Придельники с 2022'!$B$4:$X$28,'Форма 1'!AD$8),"")</f>
        <v/>
      </c>
      <c r="N1761" s="103" t="str">
        <f>IF(ISBLANK('Форма 1'!$AE1761),"",IF('Форма 1'!$AE1761=1,'Форма 1'!$H1761*VLOOKUP('Форма 1'!$F1761,'Придельники с 2022'!$B$4:$X$28,'Форма 1'!$AE$8,0),IF('Форма 1'!$AE1761=2,'Форма 1'!$H1761*VLOOKUP('Форма 1'!$F1761,'Придельники с 2022'!$B$4:$X$28,13,0),IF('Форма 1'!$AE1761=3,'Форма 1'!$H1761*VLOOKUP('Форма 1'!$F1761,'Придельники с 2022'!$B$4:$X$28,12,0)))))</f>
        <v/>
      </c>
      <c r="O1761" s="103" t="str">
        <f>IF(ISNUMBER('Форма 1'!AF1761),'Форма 1'!$H1761*VLOOKUP('Форма 1'!$F1761,'Придельники с 2022'!$B$4:$X$28,'Форма 1'!AF$8),"")</f>
        <v/>
      </c>
      <c r="P1761" s="87"/>
      <c r="Q1761" s="103">
        <f>IF(ISNUMBER('Форма 1'!AH1761),'Форма 1'!$H1761*VLOOKUP('Форма 1'!$F1761,'Придельники с 2022'!$B$4:$X$28,'Форма 1'!AH$8),"")</f>
        <v>1923574.3260000001</v>
      </c>
      <c r="R1761" s="103" t="str">
        <f>IF(ISNUMBER('Форма 1'!AI1761),'Форма 1'!$H1761*VLOOKUP('Форма 1'!$F1761,'Придельники с 2022'!$B$4:$X$28,'Форма 1'!AI$8),"")</f>
        <v/>
      </c>
      <c r="S1761" s="103" t="str">
        <f>IF(ISNUMBER('Форма 1'!AJ1761),'Форма 1'!$H1761*VLOOKUP('Форма 1'!$F1761,'Придельники с 2022'!$B$4:$X$28,'Форма 1'!AJ$8),"")</f>
        <v/>
      </c>
      <c r="T1761" s="87"/>
    </row>
    <row r="1762" spans="1:20">
      <c r="A1762" s="188">
        <f t="shared" si="141"/>
        <v>698</v>
      </c>
      <c r="B1762" s="189" t="s">
        <v>1799</v>
      </c>
      <c r="C1762" s="99">
        <f t="shared" si="140"/>
        <v>3978809.1240000003</v>
      </c>
      <c r="D1762" s="103">
        <f>IF(ISNUMBER('Форма 1'!U1762),'Форма 1'!$H1762*VLOOKUP('Форма 1'!$F1762,'Придельники с 2022'!$B$4:$X$28,'Форма 1'!U$8),"")</f>
        <v>863318.58600000001</v>
      </c>
      <c r="E1762" s="103" t="str">
        <f>IF(ISNUMBER('Форма 1'!V1762),'Форма 1'!$H1762*VLOOKUP('Форма 1'!$F1762,'Придельники с 2022'!$B$4:$X$28,'Форма 1'!V$8),"")</f>
        <v/>
      </c>
      <c r="F1762" s="103" t="str">
        <f>IF(ISNUMBER('Форма 1'!W1762),'Форма 1'!$H1762*VLOOKUP('Форма 1'!$F1762,'Придельники с 2022'!$B$4:$X$28,'Форма 1'!W$8),"")</f>
        <v/>
      </c>
      <c r="G1762" s="103" t="str">
        <f>IF(ISNUMBER('Форма 1'!X1762),'Форма 1'!$H1762*VLOOKUP('Форма 1'!$F1762,'Придельники с 2022'!$B$4:$X$28,'Форма 1'!X$8),"")</f>
        <v/>
      </c>
      <c r="H1762" s="103" t="str">
        <f>IF(ISNUMBER('Форма 1'!Y1762),'Форма 1'!$H1762*VLOOKUP('Форма 1'!$F1762,'Придельники с 2022'!$B$4:$X$28,'Форма 1'!Y$8),"")</f>
        <v/>
      </c>
      <c r="I1762" s="103" t="str">
        <f>IF(ISNUMBER('Форма 1'!Z1762),'Форма 1'!$H1762*VLOOKUP('Форма 1'!$F1762,'Придельники с 2022'!$B$4:$X$28,'Форма 1'!Z$8),"")</f>
        <v/>
      </c>
      <c r="J1762" s="103" t="str">
        <f>IF(ISNUMBER('Форма 1'!AA1762),'Форма 1'!$H1762*VLOOKUP('Форма 1'!$F1762,'Придельники с 2022'!$B$4:$X$28,'Форма 1'!AA$8),"")</f>
        <v/>
      </c>
      <c r="K1762" s="90"/>
      <c r="L1762" s="87"/>
      <c r="M1762" s="103" t="str">
        <f>IF(ISNUMBER('Форма 1'!AD1762),'Форма 1'!$H1762*VLOOKUP('Форма 1'!$F1762,'Придельники с 2022'!$B$4:$X$28,'Форма 1'!AD$8),"")</f>
        <v/>
      </c>
      <c r="N1762" s="103" t="str">
        <f>IF(ISBLANK('Форма 1'!$AE1762),"",IF('Форма 1'!$AE1762=1,'Форма 1'!$H1762*VLOOKUP('Форма 1'!$F1762,'Придельники с 2022'!$B$4:$X$28,'Форма 1'!$AE$8,0),IF('Форма 1'!$AE1762=2,'Форма 1'!$H1762*VLOOKUP('Форма 1'!$F1762,'Придельники с 2022'!$B$4:$X$28,13,0),IF('Форма 1'!$AE1762=3,'Форма 1'!$H1762*VLOOKUP('Форма 1'!$F1762,'Придельники с 2022'!$B$4:$X$28,12,0)))))</f>
        <v/>
      </c>
      <c r="O1762" s="103" t="str">
        <f>IF(ISNUMBER('Форма 1'!AF1762),'Форма 1'!$H1762*VLOOKUP('Форма 1'!$F1762,'Придельники с 2022'!$B$4:$X$28,'Форма 1'!AF$8),"")</f>
        <v/>
      </c>
      <c r="P1762" s="87"/>
      <c r="Q1762" s="103">
        <f>IF(ISNUMBER('Форма 1'!AH1762),'Форма 1'!$H1762*VLOOKUP('Форма 1'!$F1762,'Придельники с 2022'!$B$4:$X$28,'Форма 1'!AH$8),"")</f>
        <v>3115490.5380000002</v>
      </c>
      <c r="R1762" s="103" t="str">
        <f>IF(ISNUMBER('Форма 1'!AI1762),'Форма 1'!$H1762*VLOOKUP('Форма 1'!$F1762,'Придельники с 2022'!$B$4:$X$28,'Форма 1'!AI$8),"")</f>
        <v/>
      </c>
      <c r="S1762" s="103" t="str">
        <f>IF(ISNUMBER('Форма 1'!AJ1762),'Форма 1'!$H1762*VLOOKUP('Форма 1'!$F1762,'Придельники с 2022'!$B$4:$X$28,'Форма 1'!AJ$8),"")</f>
        <v/>
      </c>
      <c r="T1762" s="87"/>
    </row>
    <row r="1763" spans="1:20">
      <c r="A1763" s="188">
        <f t="shared" si="141"/>
        <v>699</v>
      </c>
      <c r="B1763" s="189" t="s">
        <v>1800</v>
      </c>
      <c r="C1763" s="99">
        <f t="shared" si="140"/>
        <v>1444880.754</v>
      </c>
      <c r="D1763" s="103" t="str">
        <f>IF(ISNUMBER('Форма 1'!U1763),'Форма 1'!$H1763*VLOOKUP('Форма 1'!$F1763,'Придельники с 2022'!$B$4:$X$28,'Форма 1'!U$8),"")</f>
        <v/>
      </c>
      <c r="E1763" s="103" t="str">
        <f>IF(ISNUMBER('Форма 1'!V1763),'Форма 1'!$H1763*VLOOKUP('Форма 1'!$F1763,'Придельники с 2022'!$B$4:$X$28,'Форма 1'!V$8),"")</f>
        <v/>
      </c>
      <c r="F1763" s="103" t="str">
        <f>IF(ISNUMBER('Форма 1'!W1763),'Форма 1'!$H1763*VLOOKUP('Форма 1'!$F1763,'Придельники с 2022'!$B$4:$X$28,'Форма 1'!W$8),"")</f>
        <v/>
      </c>
      <c r="G1763" s="103" t="str">
        <f>IF(ISNUMBER('Форма 1'!X1763),'Форма 1'!$H1763*VLOOKUP('Форма 1'!$F1763,'Придельники с 2022'!$B$4:$X$28,'Форма 1'!X$8),"")</f>
        <v/>
      </c>
      <c r="H1763" s="103" t="str">
        <f>IF(ISNUMBER('Форма 1'!Y1763),'Форма 1'!$H1763*VLOOKUP('Форма 1'!$F1763,'Придельники с 2022'!$B$4:$X$28,'Форма 1'!Y$8),"")</f>
        <v/>
      </c>
      <c r="I1763" s="103">
        <f>IF(ISNUMBER('Форма 1'!Z1763),'Форма 1'!$H1763*VLOOKUP('Форма 1'!$F1763,'Придельники с 2022'!$B$4:$X$28,'Форма 1'!Z$8),"")</f>
        <v>1444880.754</v>
      </c>
      <c r="J1763" s="103" t="str">
        <f>IF(ISNUMBER('Форма 1'!AA1763),'Форма 1'!$H1763*VLOOKUP('Форма 1'!$F1763,'Придельники с 2022'!$B$4:$X$28,'Форма 1'!AA$8),"")</f>
        <v/>
      </c>
      <c r="K1763" s="90"/>
      <c r="L1763" s="87"/>
      <c r="M1763" s="103" t="str">
        <f>IF(ISNUMBER('Форма 1'!AD1763),'Форма 1'!$H1763*VLOOKUP('Форма 1'!$F1763,'Придельники с 2022'!$B$4:$X$28,'Форма 1'!AD$8),"")</f>
        <v/>
      </c>
      <c r="N1763" s="103" t="str">
        <f>IF(ISBLANK('Форма 1'!$AE1763),"",IF('Форма 1'!$AE1763=1,'Форма 1'!$H1763*VLOOKUP('Форма 1'!$F1763,'Придельники с 2022'!$B$4:$X$28,'Форма 1'!$AE$8,0),IF('Форма 1'!$AE1763=2,'Форма 1'!$H1763*VLOOKUP('Форма 1'!$F1763,'Придельники с 2022'!$B$4:$X$28,13,0),IF('Форма 1'!$AE1763=3,'Форма 1'!$H1763*VLOOKUP('Форма 1'!$F1763,'Придельники с 2022'!$B$4:$X$28,12,0)))))</f>
        <v/>
      </c>
      <c r="O1763" s="103" t="str">
        <f>IF(ISNUMBER('Форма 1'!AF1763),'Форма 1'!$H1763*VLOOKUP('Форма 1'!$F1763,'Придельники с 2022'!$B$4:$X$28,'Форма 1'!AF$8),"")</f>
        <v/>
      </c>
      <c r="P1763" s="87"/>
      <c r="Q1763" s="103" t="str">
        <f>IF(ISNUMBER('Форма 1'!AH1763),'Форма 1'!$H1763*VLOOKUP('Форма 1'!$F1763,'Придельники с 2022'!$B$4:$X$28,'Форма 1'!AH$8),"")</f>
        <v/>
      </c>
      <c r="R1763" s="103" t="str">
        <f>IF(ISNUMBER('Форма 1'!AI1763),'Форма 1'!$H1763*VLOOKUP('Форма 1'!$F1763,'Придельники с 2022'!$B$4:$X$28,'Форма 1'!AI$8),"")</f>
        <v/>
      </c>
      <c r="S1763" s="103" t="str">
        <f>IF(ISNUMBER('Форма 1'!AJ1763),'Форма 1'!$H1763*VLOOKUP('Форма 1'!$F1763,'Придельники с 2022'!$B$4:$X$28,'Форма 1'!AJ$8),"")</f>
        <v/>
      </c>
      <c r="T1763" s="87"/>
    </row>
    <row r="1764" spans="1:20">
      <c r="A1764" s="188">
        <f t="shared" si="141"/>
        <v>700</v>
      </c>
      <c r="B1764" s="189" t="s">
        <v>1801</v>
      </c>
      <c r="C1764" s="99">
        <f t="shared" si="140"/>
        <v>2208441.4010000001</v>
      </c>
      <c r="D1764" s="103" t="str">
        <f>IF(ISNUMBER('Форма 1'!U1764),'Форма 1'!$H1764*VLOOKUP('Форма 1'!$F1764,'Придельники с 2022'!$B$4:$X$28,'Форма 1'!U$8),"")</f>
        <v/>
      </c>
      <c r="E1764" s="103" t="str">
        <f>IF(ISNUMBER('Форма 1'!V1764),'Форма 1'!$H1764*VLOOKUP('Форма 1'!$F1764,'Придельники с 2022'!$B$4:$X$28,'Форма 1'!V$8),"")</f>
        <v/>
      </c>
      <c r="F1764" s="103" t="str">
        <f>IF(ISNUMBER('Форма 1'!W1764),'Форма 1'!$H1764*VLOOKUP('Форма 1'!$F1764,'Придельники с 2022'!$B$4:$X$28,'Форма 1'!W$8),"")</f>
        <v/>
      </c>
      <c r="G1764" s="103">
        <f>IF(ISNUMBER('Форма 1'!X1764),'Форма 1'!$H1764*VLOOKUP('Форма 1'!$F1764,'Придельники с 2022'!$B$4:$X$28,'Форма 1'!X$8),"")</f>
        <v>273647.783</v>
      </c>
      <c r="H1764" s="103" t="str">
        <f>IF(ISNUMBER('Форма 1'!Y1764),'Форма 1'!$H1764*VLOOKUP('Форма 1'!$F1764,'Придельники с 2022'!$B$4:$X$28,'Форма 1'!Y$8),"")</f>
        <v/>
      </c>
      <c r="I1764" s="103" t="str">
        <f>IF(ISNUMBER('Форма 1'!Z1764),'Форма 1'!$H1764*VLOOKUP('Форма 1'!$F1764,'Придельники с 2022'!$B$4:$X$28,'Форма 1'!Z$8),"")</f>
        <v/>
      </c>
      <c r="J1764" s="103" t="str">
        <f>IF(ISNUMBER('Форма 1'!AA1764),'Форма 1'!$H1764*VLOOKUP('Форма 1'!$F1764,'Придельники с 2022'!$B$4:$X$28,'Форма 1'!AA$8),"")</f>
        <v/>
      </c>
      <c r="K1764" s="90"/>
      <c r="L1764" s="87"/>
      <c r="M1764" s="103" t="str">
        <f>IF(ISNUMBER('Форма 1'!AD1764),'Форма 1'!$H1764*VLOOKUP('Форма 1'!$F1764,'Придельники с 2022'!$B$4:$X$28,'Форма 1'!AD$8),"")</f>
        <v/>
      </c>
      <c r="N1764" s="103" t="str">
        <f>IF(ISBLANK('Форма 1'!$AE1764),"",IF('Форма 1'!$AE1764=1,'Форма 1'!$H1764*VLOOKUP('Форма 1'!$F1764,'Придельники с 2022'!$B$4:$X$28,'Форма 1'!$AE$8,0),IF('Форма 1'!$AE1764=2,'Форма 1'!$H1764*VLOOKUP('Форма 1'!$F1764,'Придельники с 2022'!$B$4:$X$28,13,0),IF('Форма 1'!$AE1764=3,'Форма 1'!$H1764*VLOOKUP('Форма 1'!$F1764,'Придельники с 2022'!$B$4:$X$28,12,0)))))</f>
        <v/>
      </c>
      <c r="O1764" s="103" t="str">
        <f>IF(ISNUMBER('Форма 1'!AF1764),'Форма 1'!$H1764*VLOOKUP('Форма 1'!$F1764,'Придельники с 2022'!$B$4:$X$28,'Форма 1'!AF$8),"")</f>
        <v/>
      </c>
      <c r="P1764" s="87"/>
      <c r="Q1764" s="103">
        <f>IF(ISNUMBER('Форма 1'!AH1764),'Форма 1'!$H1764*VLOOKUP('Форма 1'!$F1764,'Придельники с 2022'!$B$4:$X$28,'Форма 1'!AH$8),"")</f>
        <v>1934793.618</v>
      </c>
      <c r="R1764" s="103" t="str">
        <f>IF(ISNUMBER('Форма 1'!AI1764),'Форма 1'!$H1764*VLOOKUP('Форма 1'!$F1764,'Придельники с 2022'!$B$4:$X$28,'Форма 1'!AI$8),"")</f>
        <v/>
      </c>
      <c r="S1764" s="103" t="str">
        <f>IF(ISNUMBER('Форма 1'!AJ1764),'Форма 1'!$H1764*VLOOKUP('Форма 1'!$F1764,'Придельники с 2022'!$B$4:$X$28,'Форма 1'!AJ$8),"")</f>
        <v/>
      </c>
      <c r="T1764" s="87"/>
    </row>
    <row r="1765" spans="1:20">
      <c r="A1765" s="188">
        <f t="shared" si="141"/>
        <v>701</v>
      </c>
      <c r="B1765" s="114" t="s">
        <v>3733</v>
      </c>
      <c r="C1765" s="99">
        <f>SUM(D1765:J1765,L1765:T1765)</f>
        <v>6027190.2079999996</v>
      </c>
      <c r="D1765" s="103">
        <f>IF(ISNUMBER('Форма 1'!U1765),'Форма 1'!$H1765*VLOOKUP('Форма 1'!$F1765,'Придельники с 2022'!$B$4:$X$28,'Форма 1'!U$8),"")</f>
        <v>6027190.2079999996</v>
      </c>
      <c r="E1765" s="103" t="str">
        <f>IF(ISNUMBER('Форма 1'!V1765),'Форма 1'!$H1765*VLOOKUP('Форма 1'!$F1765,'Придельники с 2022'!$B$4:$X$28,'Форма 1'!V$8),"")</f>
        <v/>
      </c>
      <c r="F1765" s="103" t="str">
        <f>IF(ISNUMBER('Форма 1'!W1765),'Форма 1'!$H1765*VLOOKUP('Форма 1'!$F1765,'Придельники с 2022'!$B$4:$X$28,'Форма 1'!W$8),"")</f>
        <v/>
      </c>
      <c r="G1765" s="103" t="str">
        <f>IF(ISNUMBER('Форма 1'!X1765),'Форма 1'!$H1765*VLOOKUP('Форма 1'!$F1765,'Придельники с 2022'!$B$4:$X$28,'Форма 1'!X$8),"")</f>
        <v/>
      </c>
      <c r="H1765" s="103" t="str">
        <f>IF(ISNUMBER('Форма 1'!Y1765),'Форма 1'!$H1765*VLOOKUP('Форма 1'!$F1765,'Придельники с 2022'!$B$4:$X$28,'Форма 1'!Y$8),"")</f>
        <v/>
      </c>
      <c r="I1765" s="103" t="str">
        <f>IF(ISNUMBER('Форма 1'!Z1765),'Форма 1'!$H1765*VLOOKUP('Форма 1'!$F1765,'Придельники с 2022'!$B$4:$X$28,'Форма 1'!Z$8),"")</f>
        <v/>
      </c>
      <c r="J1765" s="103" t="str">
        <f>IF(ISNUMBER('Форма 1'!AA1765),'Форма 1'!$H1765*VLOOKUP('Форма 1'!$F1765,'Придельники с 2022'!$B$4:$X$28,'Форма 1'!AA$8),"")</f>
        <v/>
      </c>
      <c r="K1765" s="90"/>
      <c r="L1765" s="87"/>
      <c r="M1765" s="103" t="str">
        <f>IF(ISNUMBER('Форма 1'!AD1765),'Форма 1'!$H1765*VLOOKUP('Форма 1'!$F1765,'Придельники с 2022'!$B$4:$X$28,'Форма 1'!AD$8),"")</f>
        <v/>
      </c>
      <c r="N1765" s="103" t="str">
        <f>IF(ISBLANK('Форма 1'!$AE1765),"",IF('Форма 1'!$AE1765=1,'Форма 1'!$H1765*VLOOKUP('Форма 1'!$F1765,'Придельники с 2022'!$B$4:$X$28,'Форма 1'!$AE$8,0),IF('Форма 1'!$AE1765=2,'Форма 1'!$H1765*VLOOKUP('Форма 1'!$F1765,'Придельники с 2022'!$B$4:$X$28,13,0),IF('Форма 1'!$AE1765=3,'Форма 1'!$H1765*VLOOKUP('Форма 1'!$F1765,'Придельники с 2022'!$B$4:$X$28,12,0)))))</f>
        <v/>
      </c>
      <c r="O1765" s="103" t="str">
        <f>IF(ISNUMBER('Форма 1'!AF1765),'Форма 1'!$H1765*VLOOKUP('Форма 1'!$F1765,'Придельники с 2022'!$B$4:$X$28,'Форма 1'!AF$8),"")</f>
        <v/>
      </c>
      <c r="P1765" s="87"/>
      <c r="Q1765" s="103" t="str">
        <f>IF(ISNUMBER('Форма 1'!AH1765),'Форма 1'!$H1765*VLOOKUP('Форма 1'!$F1765,'Придельники с 2022'!$B$4:$X$28,'Форма 1'!AH$8),"")</f>
        <v/>
      </c>
      <c r="R1765" s="103" t="str">
        <f>IF(ISNUMBER('Форма 1'!AI1765),'Форма 1'!$H1765*VLOOKUP('Форма 1'!$F1765,'Придельники с 2022'!$B$4:$X$28,'Форма 1'!AI$8),"")</f>
        <v/>
      </c>
      <c r="S1765" s="103" t="str">
        <f>IF(ISNUMBER('Форма 1'!AJ1765),'Форма 1'!$H1765*VLOOKUP('Форма 1'!$F1765,'Придельники с 2022'!$B$4:$X$28,'Форма 1'!AJ$8),"")</f>
        <v/>
      </c>
      <c r="T1765" s="87"/>
    </row>
    <row r="1766" spans="1:20">
      <c r="A1766" s="188">
        <f t="shared" si="141"/>
        <v>702</v>
      </c>
      <c r="B1766" s="189" t="s">
        <v>1802</v>
      </c>
      <c r="C1766" s="99">
        <f t="shared" si="140"/>
        <v>55486810.5</v>
      </c>
      <c r="D1766" s="103" t="str">
        <f>IF(ISNUMBER('Форма 1'!U1766),'Форма 1'!$H1766*VLOOKUP('Форма 1'!$F1766,'Придельники с 2022'!$B$4:$X$28,'Форма 1'!U$8),"")</f>
        <v/>
      </c>
      <c r="E1766" s="103" t="str">
        <f>IF(ISNUMBER('Форма 1'!V1766),'Форма 1'!$H1766*VLOOKUP('Форма 1'!$F1766,'Придельники с 2022'!$B$4:$X$28,'Форма 1'!V$8),"")</f>
        <v/>
      </c>
      <c r="F1766" s="103" t="str">
        <f>IF(ISNUMBER('Форма 1'!W1766),'Форма 1'!$H1766*VLOOKUP('Форма 1'!$F1766,'Придельники с 2022'!$B$4:$X$28,'Форма 1'!W$8),"")</f>
        <v/>
      </c>
      <c r="G1766" s="103" t="str">
        <f>IF(ISNUMBER('Форма 1'!X1766),'Форма 1'!$H1766*VLOOKUP('Форма 1'!$F1766,'Придельники с 2022'!$B$4:$X$28,'Форма 1'!X$8),"")</f>
        <v/>
      </c>
      <c r="H1766" s="103" t="str">
        <f>IF(ISNUMBER('Форма 1'!Y1766),'Форма 1'!$H1766*VLOOKUP('Форма 1'!$F1766,'Придельники с 2022'!$B$4:$X$28,'Форма 1'!Y$8),"")</f>
        <v/>
      </c>
      <c r="I1766" s="103" t="str">
        <f>IF(ISNUMBER('Форма 1'!Z1766),'Форма 1'!$H1766*VLOOKUP('Форма 1'!$F1766,'Придельники с 2022'!$B$4:$X$28,'Форма 1'!Z$8),"")</f>
        <v/>
      </c>
      <c r="J1766" s="103" t="str">
        <f>IF(ISNUMBER('Форма 1'!AA1766),'Форма 1'!$H1766*VLOOKUP('Форма 1'!$F1766,'Придельники с 2022'!$B$4:$X$28,'Форма 1'!AA$8),"")</f>
        <v/>
      </c>
      <c r="K1766" s="90"/>
      <c r="L1766" s="87"/>
      <c r="M1766" s="103" t="str">
        <f>IF(ISNUMBER('Форма 1'!AD1766),'Форма 1'!$H1766*VLOOKUP('Форма 1'!$F1766,'Придельники с 2022'!$B$4:$X$28,'Форма 1'!AD$8),"")</f>
        <v/>
      </c>
      <c r="N1766" s="103">
        <f>IF(ISBLANK('Форма 1'!$AE1766),"",IF('Форма 1'!$AE1766=1,'Форма 1'!$H1766*VLOOKUP('Форма 1'!$F1766,'Придельники с 2022'!$B$4:$X$28,'Форма 1'!$AE$8,0),IF('Форма 1'!$AE1766=2,'Форма 1'!$H1766*VLOOKUP('Форма 1'!$F1766,'Придельники с 2022'!$B$4:$X$28,13,0),IF('Форма 1'!$AE1766=3,'Форма 1'!$H1766*VLOOKUP('Форма 1'!$F1766,'Придельники с 2022'!$B$4:$X$28,12,0)))))</f>
        <v>51460589.399999999</v>
      </c>
      <c r="O1766" s="103">
        <f>IF(ISNUMBER('Форма 1'!AF1766),'Форма 1'!$H1766*VLOOKUP('Форма 1'!$F1766,'Придельники с 2022'!$B$4:$X$28,'Форма 1'!AF$8),"")</f>
        <v>4026221.1</v>
      </c>
      <c r="P1766" s="87"/>
      <c r="Q1766" s="103" t="str">
        <f>IF(ISNUMBER('Форма 1'!AH1766),'Форма 1'!$H1766*VLOOKUP('Форма 1'!$F1766,'Придельники с 2022'!$B$4:$X$28,'Форма 1'!AH$8),"")</f>
        <v/>
      </c>
      <c r="R1766" s="103" t="str">
        <f>IF(ISNUMBER('Форма 1'!AI1766),'Форма 1'!$H1766*VLOOKUP('Форма 1'!$F1766,'Придельники с 2022'!$B$4:$X$28,'Форма 1'!AI$8),"")</f>
        <v/>
      </c>
      <c r="S1766" s="103" t="str">
        <f>IF(ISNUMBER('Форма 1'!AJ1766),'Форма 1'!$H1766*VLOOKUP('Форма 1'!$F1766,'Придельники с 2022'!$B$4:$X$28,'Форма 1'!AJ$8),"")</f>
        <v/>
      </c>
      <c r="T1766" s="87"/>
    </row>
    <row r="1767" spans="1:20">
      <c r="A1767" s="188">
        <f t="shared" si="141"/>
        <v>703</v>
      </c>
      <c r="B1767" s="189" t="s">
        <v>1803</v>
      </c>
      <c r="C1767" s="99">
        <f t="shared" si="140"/>
        <v>9288366.5</v>
      </c>
      <c r="D1767" s="103" t="str">
        <f>IF(ISNUMBER('Форма 1'!U1767),'Форма 1'!$H1767*VLOOKUP('Форма 1'!$F1767,'Придельники с 2022'!$B$4:$X$28,'Форма 1'!U$8),"")</f>
        <v/>
      </c>
      <c r="E1767" s="103" t="str">
        <f>IF(ISNUMBER('Форма 1'!V1767),'Форма 1'!$H1767*VLOOKUP('Форма 1'!$F1767,'Придельники с 2022'!$B$4:$X$28,'Форма 1'!V$8),"")</f>
        <v/>
      </c>
      <c r="F1767" s="103" t="str">
        <f>IF(ISNUMBER('Форма 1'!W1767),'Форма 1'!$H1767*VLOOKUP('Форма 1'!$F1767,'Придельники с 2022'!$B$4:$X$28,'Форма 1'!W$8),"")</f>
        <v/>
      </c>
      <c r="G1767" s="103" t="str">
        <f>IF(ISNUMBER('Форма 1'!X1767),'Форма 1'!$H1767*VLOOKUP('Форма 1'!$F1767,'Придельники с 2022'!$B$4:$X$28,'Форма 1'!X$8),"")</f>
        <v/>
      </c>
      <c r="H1767" s="103" t="str">
        <f>IF(ISNUMBER('Форма 1'!Y1767),'Форма 1'!$H1767*VLOOKUP('Форма 1'!$F1767,'Придельники с 2022'!$B$4:$X$28,'Форма 1'!Y$8),"")</f>
        <v/>
      </c>
      <c r="I1767" s="103" t="str">
        <f>IF(ISNUMBER('Форма 1'!Z1767),'Форма 1'!$H1767*VLOOKUP('Форма 1'!$F1767,'Придельники с 2022'!$B$4:$X$28,'Форма 1'!Z$8),"")</f>
        <v/>
      </c>
      <c r="J1767" s="103" t="str">
        <f>IF(ISNUMBER('Форма 1'!AA1767),'Форма 1'!$H1767*VLOOKUP('Форма 1'!$F1767,'Придельники с 2022'!$B$4:$X$28,'Форма 1'!AA$8),"")</f>
        <v/>
      </c>
      <c r="K1767" s="90"/>
      <c r="L1767" s="87"/>
      <c r="M1767" s="103" t="str">
        <f>IF(ISNUMBER('Форма 1'!AD1767),'Форма 1'!$H1767*VLOOKUP('Форма 1'!$F1767,'Придельники с 2022'!$B$4:$X$28,'Форма 1'!AD$8),"")</f>
        <v/>
      </c>
      <c r="N1767" s="103">
        <f>IF(ISBLANK('Форма 1'!$AE1767),"",IF('Форма 1'!$AE1767=1,'Форма 1'!$H1767*VLOOKUP('Форма 1'!$F1767,'Придельники с 2022'!$B$4:$X$28,'Форма 1'!$AE$8,0),IF('Форма 1'!$AE1767=2,'Форма 1'!$H1767*VLOOKUP('Форма 1'!$F1767,'Придельники с 2022'!$B$4:$X$28,13,0),IF('Форма 1'!$AE1767=3,'Форма 1'!$H1767*VLOOKUP('Форма 1'!$F1767,'Придельники с 2022'!$B$4:$X$28,12,0)))))</f>
        <v>8614386.1999999993</v>
      </c>
      <c r="O1767" s="103">
        <f>IF(ISNUMBER('Форма 1'!AF1767),'Форма 1'!$H1767*VLOOKUP('Форма 1'!$F1767,'Придельники с 2022'!$B$4:$X$28,'Форма 1'!AF$8),"")</f>
        <v>673980.29999999993</v>
      </c>
      <c r="P1767" s="87"/>
      <c r="Q1767" s="103" t="str">
        <f>IF(ISNUMBER('Форма 1'!AH1767),'Форма 1'!$H1767*VLOOKUP('Форма 1'!$F1767,'Придельники с 2022'!$B$4:$X$28,'Форма 1'!AH$8),"")</f>
        <v/>
      </c>
      <c r="R1767" s="103" t="str">
        <f>IF(ISNUMBER('Форма 1'!AI1767),'Форма 1'!$H1767*VLOOKUP('Форма 1'!$F1767,'Придельники с 2022'!$B$4:$X$28,'Форма 1'!AI$8),"")</f>
        <v/>
      </c>
      <c r="S1767" s="103" t="str">
        <f>IF(ISNUMBER('Форма 1'!AJ1767),'Форма 1'!$H1767*VLOOKUP('Форма 1'!$F1767,'Придельники с 2022'!$B$4:$X$28,'Форма 1'!AJ$8),"")</f>
        <v/>
      </c>
      <c r="T1767" s="87"/>
    </row>
    <row r="1768" spans="1:20">
      <c r="A1768" s="188">
        <f t="shared" si="141"/>
        <v>704</v>
      </c>
      <c r="B1768" s="189" t="s">
        <v>1804</v>
      </c>
      <c r="C1768" s="99">
        <f t="shared" si="140"/>
        <v>46376166.859999999</v>
      </c>
      <c r="D1768" s="103" t="str">
        <f>IF(ISNUMBER('Форма 1'!U1768),'Форма 1'!$H1768*VLOOKUP('Форма 1'!$F1768,'Придельники с 2022'!$B$4:$X$28,'Форма 1'!U$8),"")</f>
        <v/>
      </c>
      <c r="E1768" s="103" t="str">
        <f>IF(ISNUMBER('Форма 1'!V1768),'Форма 1'!$H1768*VLOOKUP('Форма 1'!$F1768,'Придельники с 2022'!$B$4:$X$28,'Форма 1'!V$8),"")</f>
        <v/>
      </c>
      <c r="F1768" s="103" t="str">
        <f>IF(ISNUMBER('Форма 1'!W1768),'Форма 1'!$H1768*VLOOKUP('Форма 1'!$F1768,'Придельники с 2022'!$B$4:$X$28,'Форма 1'!W$8),"")</f>
        <v/>
      </c>
      <c r="G1768" s="103" t="str">
        <f>IF(ISNUMBER('Форма 1'!X1768),'Форма 1'!$H1768*VLOOKUP('Форма 1'!$F1768,'Придельники с 2022'!$B$4:$X$28,'Форма 1'!X$8),"")</f>
        <v/>
      </c>
      <c r="H1768" s="103" t="str">
        <f>IF(ISNUMBER('Форма 1'!Y1768),'Форма 1'!$H1768*VLOOKUP('Форма 1'!$F1768,'Придельники с 2022'!$B$4:$X$28,'Форма 1'!Y$8),"")</f>
        <v/>
      </c>
      <c r="I1768" s="103" t="str">
        <f>IF(ISNUMBER('Форма 1'!Z1768),'Форма 1'!$H1768*VLOOKUP('Форма 1'!$F1768,'Придельники с 2022'!$B$4:$X$28,'Форма 1'!Z$8),"")</f>
        <v/>
      </c>
      <c r="J1768" s="103" t="str">
        <f>IF(ISNUMBER('Форма 1'!AA1768),'Форма 1'!$H1768*VLOOKUP('Форма 1'!$F1768,'Придельники с 2022'!$B$4:$X$28,'Форма 1'!AA$8),"")</f>
        <v/>
      </c>
      <c r="K1768" s="90"/>
      <c r="L1768" s="87"/>
      <c r="M1768" s="103" t="str">
        <f>IF(ISNUMBER('Форма 1'!AD1768),'Форма 1'!$H1768*VLOOKUP('Форма 1'!$F1768,'Придельники с 2022'!$B$4:$X$28,'Форма 1'!AD$8),"")</f>
        <v/>
      </c>
      <c r="N1768" s="103">
        <f>IF(ISBLANK('Форма 1'!$AE1768),"",IF('Форма 1'!$AE1768=1,'Форма 1'!$H1768*VLOOKUP('Форма 1'!$F1768,'Придельники с 2022'!$B$4:$X$28,'Форма 1'!$AE$8,0),IF('Форма 1'!$AE1768=2,'Форма 1'!$H1768*VLOOKUP('Форма 1'!$F1768,'Придельники с 2022'!$B$4:$X$28,13,0),IF('Форма 1'!$AE1768=3,'Форма 1'!$H1768*VLOOKUP('Форма 1'!$F1768,'Придельники с 2022'!$B$4:$X$28,12,0)))))</f>
        <v>40610321.200000003</v>
      </c>
      <c r="O1768" s="103">
        <f>IF(ISNUMBER('Форма 1'!AF1768),'Форма 1'!$H1768*VLOOKUP('Форма 1'!$F1768,'Придельники с 2022'!$B$4:$X$28,'Форма 1'!AF$8),"")</f>
        <v>5529540.5100000007</v>
      </c>
      <c r="P1768" s="87"/>
      <c r="Q1768" s="103" t="str">
        <f>IF(ISNUMBER('Форма 1'!AH1768),'Форма 1'!$H1768*VLOOKUP('Форма 1'!$F1768,'Придельники с 2022'!$B$4:$X$28,'Форма 1'!AH$8),"")</f>
        <v/>
      </c>
      <c r="R1768" s="103" t="str">
        <f>IF(ISNUMBER('Форма 1'!AI1768),'Форма 1'!$H1768*VLOOKUP('Форма 1'!$F1768,'Придельники с 2022'!$B$4:$X$28,'Форма 1'!AI$8),"")</f>
        <v/>
      </c>
      <c r="S1768" s="103">
        <f>IF(ISNUMBER('Форма 1'!AJ1768),'Форма 1'!$H1768*VLOOKUP('Форма 1'!$F1768,'Придельники с 2022'!$B$4:$X$28,'Форма 1'!AJ$8),"")</f>
        <v>236305.15000000002</v>
      </c>
      <c r="T1768" s="87"/>
    </row>
    <row r="1769" spans="1:20">
      <c r="A1769" s="188">
        <f t="shared" si="141"/>
        <v>705</v>
      </c>
      <c r="B1769" s="112" t="s">
        <v>5090</v>
      </c>
      <c r="C1769" s="99">
        <f>SUM(D1769:J1769,L1769:T1769)</f>
        <v>6256117.5300000003</v>
      </c>
      <c r="D1769" s="103" t="str">
        <f>IF(ISNUMBER('Форма 1'!U1769),'Форма 1'!$H1769*VLOOKUP('Форма 1'!$F1769,'Придельники с 2022'!$B$4:$X$28,'Форма 1'!U$8),"")</f>
        <v/>
      </c>
      <c r="E1769" s="103" t="str">
        <f>IF(ISNUMBER('Форма 1'!V1769),'Форма 1'!$H1769*VLOOKUP('Форма 1'!$F1769,'Придельники с 2022'!$B$4:$X$28,'Форма 1'!V$8),"")</f>
        <v/>
      </c>
      <c r="F1769" s="103" t="str">
        <f>IF(ISNUMBER('Форма 1'!W1769),'Форма 1'!$H1769*VLOOKUP('Форма 1'!$F1769,'Придельники с 2022'!$B$4:$X$28,'Форма 1'!W$8),"")</f>
        <v/>
      </c>
      <c r="G1769" s="103" t="str">
        <f>IF(ISNUMBER('Форма 1'!X1769),'Форма 1'!$H1769*VLOOKUP('Форма 1'!$F1769,'Придельники с 2022'!$B$4:$X$28,'Форма 1'!X$8),"")</f>
        <v/>
      </c>
      <c r="H1769" s="103" t="str">
        <f>IF(ISNUMBER('Форма 1'!Y1769),'Форма 1'!$H1769*VLOOKUP('Форма 1'!$F1769,'Придельники с 2022'!$B$4:$X$28,'Форма 1'!Y$8),"")</f>
        <v/>
      </c>
      <c r="I1769" s="103" t="str">
        <f>IF(ISNUMBER('Форма 1'!Z1769),'Форма 1'!$H1769*VLOOKUP('Форма 1'!$F1769,'Придельники с 2022'!$B$4:$X$28,'Форма 1'!Z$8),"")</f>
        <v/>
      </c>
      <c r="J1769" s="103" t="str">
        <f>IF(ISNUMBER('Форма 1'!AA1769),'Форма 1'!$H1769*VLOOKUP('Форма 1'!$F1769,'Придельники с 2022'!$B$4:$X$28,'Форма 1'!AA$8),"")</f>
        <v/>
      </c>
      <c r="K1769" s="90"/>
      <c r="L1769" s="87"/>
      <c r="M1769" s="103" t="str">
        <f>IF(ISNUMBER('Форма 1'!AD1769),'Форма 1'!$H1769*VLOOKUP('Форма 1'!$F1769,'Придельники с 2022'!$B$4:$X$28,'Форма 1'!AD$8),"")</f>
        <v/>
      </c>
      <c r="N1769" s="103" t="str">
        <f>IF(ISBLANK('Форма 1'!$AE1769),"",IF('Форма 1'!$AE1769=1,'Форма 1'!$H1769*VLOOKUP('Форма 1'!$F1769,'Придельники с 2022'!$B$4:$X$28,'Форма 1'!$AE$8,0),IF('Форма 1'!$AE1769=2,'Форма 1'!$H1769*VLOOKUP('Форма 1'!$F1769,'Придельники с 2022'!$B$4:$X$28,13,0),IF('Форма 1'!$AE1769=3,'Форма 1'!$H1769*VLOOKUP('Форма 1'!$F1769,'Придельники с 2022'!$B$4:$X$28,12,0)))))</f>
        <v/>
      </c>
      <c r="O1769" s="103">
        <f>IF(ISNUMBER('Форма 1'!AF1769),'Форма 1'!$H1769*VLOOKUP('Форма 1'!$F1769,'Придельники с 2022'!$B$4:$X$28,'Форма 1'!AF$8),"")</f>
        <v>6256117.5300000003</v>
      </c>
      <c r="P1769" s="87"/>
      <c r="Q1769" s="103" t="str">
        <f>IF(ISNUMBER('Форма 1'!AH1769),'Форма 1'!$H1769*VLOOKUP('Форма 1'!$F1769,'Придельники с 2022'!$B$4:$X$28,'Форма 1'!AH$8),"")</f>
        <v/>
      </c>
      <c r="R1769" s="103" t="str">
        <f>IF(ISNUMBER('Форма 1'!AI1769),'Форма 1'!$H1769*VLOOKUP('Форма 1'!$F1769,'Придельники с 2022'!$B$4:$X$28,'Форма 1'!AI$8),"")</f>
        <v/>
      </c>
      <c r="S1769" s="103" t="str">
        <f>IF(ISNUMBER('Форма 1'!AJ1769),'Форма 1'!$H1769*VLOOKUP('Форма 1'!$F1769,'Придельники с 2022'!$B$4:$X$28,'Форма 1'!AJ$8),"")</f>
        <v/>
      </c>
      <c r="T1769" s="87"/>
    </row>
    <row r="1770" spans="1:20">
      <c r="A1770" s="188">
        <f t="shared" si="141"/>
        <v>706</v>
      </c>
      <c r="B1770" s="189" t="s">
        <v>1805</v>
      </c>
      <c r="C1770" s="99">
        <f t="shared" si="140"/>
        <v>4474826.3039999995</v>
      </c>
      <c r="D1770" s="103">
        <f>IF(ISNUMBER('Форма 1'!U1770),'Форма 1'!$H1770*VLOOKUP('Форма 1'!$F1770,'Придельники с 2022'!$B$4:$X$28,'Форма 1'!U$8),"")</f>
        <v>4474826.3039999995</v>
      </c>
      <c r="E1770" s="103" t="str">
        <f>IF(ISNUMBER('Форма 1'!V1770),'Форма 1'!$H1770*VLOOKUP('Форма 1'!$F1770,'Придельники с 2022'!$B$4:$X$28,'Форма 1'!V$8),"")</f>
        <v/>
      </c>
      <c r="F1770" s="103" t="str">
        <f>IF(ISNUMBER('Форма 1'!W1770),'Форма 1'!$H1770*VLOOKUP('Форма 1'!$F1770,'Придельники с 2022'!$B$4:$X$28,'Форма 1'!W$8),"")</f>
        <v/>
      </c>
      <c r="G1770" s="103" t="str">
        <f>IF(ISNUMBER('Форма 1'!X1770),'Форма 1'!$H1770*VLOOKUP('Форма 1'!$F1770,'Придельники с 2022'!$B$4:$X$28,'Форма 1'!X$8),"")</f>
        <v/>
      </c>
      <c r="H1770" s="103" t="str">
        <f>IF(ISNUMBER('Форма 1'!Y1770),'Форма 1'!$H1770*VLOOKUP('Форма 1'!$F1770,'Придельники с 2022'!$B$4:$X$28,'Форма 1'!Y$8),"")</f>
        <v/>
      </c>
      <c r="I1770" s="103" t="str">
        <f>IF(ISNUMBER('Форма 1'!Z1770),'Форма 1'!$H1770*VLOOKUP('Форма 1'!$F1770,'Придельники с 2022'!$B$4:$X$28,'Форма 1'!Z$8),"")</f>
        <v/>
      </c>
      <c r="J1770" s="103" t="str">
        <f>IF(ISNUMBER('Форма 1'!AA1770),'Форма 1'!$H1770*VLOOKUP('Форма 1'!$F1770,'Придельники с 2022'!$B$4:$X$28,'Форма 1'!AA$8),"")</f>
        <v/>
      </c>
      <c r="K1770" s="90"/>
      <c r="L1770" s="87"/>
      <c r="M1770" s="103" t="str">
        <f>IF(ISNUMBER('Форма 1'!AD1770),'Форма 1'!$H1770*VLOOKUP('Форма 1'!$F1770,'Придельники с 2022'!$B$4:$X$28,'Форма 1'!AD$8),"")</f>
        <v/>
      </c>
      <c r="N1770" s="103" t="str">
        <f>IF(ISBLANK('Форма 1'!$AE1770),"",IF('Форма 1'!$AE1770=1,'Форма 1'!$H1770*VLOOKUP('Форма 1'!$F1770,'Придельники с 2022'!$B$4:$X$28,'Форма 1'!$AE$8,0),IF('Форма 1'!$AE1770=2,'Форма 1'!$H1770*VLOOKUP('Форма 1'!$F1770,'Придельники с 2022'!$B$4:$X$28,13,0),IF('Форма 1'!$AE1770=3,'Форма 1'!$H1770*VLOOKUP('Форма 1'!$F1770,'Придельники с 2022'!$B$4:$X$28,12,0)))))</f>
        <v/>
      </c>
      <c r="O1770" s="103" t="str">
        <f>IF(ISNUMBER('Форма 1'!AF1770),'Форма 1'!$H1770*VLOOKUP('Форма 1'!$F1770,'Придельники с 2022'!$B$4:$X$28,'Форма 1'!AF$8),"")</f>
        <v/>
      </c>
      <c r="P1770" s="87"/>
      <c r="Q1770" s="103" t="str">
        <f>IF(ISNUMBER('Форма 1'!AH1770),'Форма 1'!$H1770*VLOOKUP('Форма 1'!$F1770,'Придельники с 2022'!$B$4:$X$28,'Форма 1'!AH$8),"")</f>
        <v/>
      </c>
      <c r="R1770" s="103" t="str">
        <f>IF(ISNUMBER('Форма 1'!AI1770),'Форма 1'!$H1770*VLOOKUP('Форма 1'!$F1770,'Придельники с 2022'!$B$4:$X$28,'Форма 1'!AI$8),"")</f>
        <v/>
      </c>
      <c r="S1770" s="103" t="str">
        <f>IF(ISNUMBER('Форма 1'!AJ1770),'Форма 1'!$H1770*VLOOKUP('Форма 1'!$F1770,'Придельники с 2022'!$B$4:$X$28,'Форма 1'!AJ$8),"")</f>
        <v/>
      </c>
      <c r="T1770" s="87"/>
    </row>
    <row r="1771" spans="1:20">
      <c r="A1771" s="188">
        <f t="shared" si="141"/>
        <v>707</v>
      </c>
      <c r="B1771" s="189" t="s">
        <v>1806</v>
      </c>
      <c r="C1771" s="99">
        <f t="shared" si="140"/>
        <v>2462267.605</v>
      </c>
      <c r="D1771" s="103" t="str">
        <f>IF(ISNUMBER('Форма 1'!U1771),'Форма 1'!$H1771*VLOOKUP('Форма 1'!$F1771,'Придельники с 2022'!$B$4:$X$28,'Форма 1'!U$8),"")</f>
        <v/>
      </c>
      <c r="E1771" s="103" t="str">
        <f>IF(ISNUMBER('Форма 1'!V1771),'Форма 1'!$H1771*VLOOKUP('Форма 1'!$F1771,'Придельники с 2022'!$B$4:$X$28,'Форма 1'!V$8),"")</f>
        <v/>
      </c>
      <c r="F1771" s="103" t="str">
        <f>IF(ISNUMBER('Форма 1'!W1771),'Форма 1'!$H1771*VLOOKUP('Форма 1'!$F1771,'Придельники с 2022'!$B$4:$X$28,'Форма 1'!W$8),"")</f>
        <v/>
      </c>
      <c r="G1771" s="103">
        <f>IF(ISNUMBER('Форма 1'!X1771),'Форма 1'!$H1771*VLOOKUP('Форма 1'!$F1771,'Придельники с 2022'!$B$4:$X$28,'Форма 1'!X$8),"")</f>
        <v>425225.15500000003</v>
      </c>
      <c r="H1771" s="103">
        <f>IF(ISNUMBER('Форма 1'!Y1771),'Форма 1'!$H1771*VLOOKUP('Форма 1'!$F1771,'Придельники с 2022'!$B$4:$X$28,'Форма 1'!Y$8),"")</f>
        <v>1311455.1100000001</v>
      </c>
      <c r="I1771" s="103">
        <f>IF(ISNUMBER('Форма 1'!Z1771),'Форма 1'!$H1771*VLOOKUP('Форма 1'!$F1771,'Придельники с 2022'!$B$4:$X$28,'Форма 1'!Z$8),"")</f>
        <v>725587.34</v>
      </c>
      <c r="J1771" s="103" t="str">
        <f>IF(ISNUMBER('Форма 1'!AA1771),'Форма 1'!$H1771*VLOOKUP('Форма 1'!$F1771,'Придельники с 2022'!$B$4:$X$28,'Форма 1'!AA$8),"")</f>
        <v/>
      </c>
      <c r="K1771" s="90"/>
      <c r="L1771" s="87"/>
      <c r="M1771" s="103" t="str">
        <f>IF(ISNUMBER('Форма 1'!AD1771),'Форма 1'!$H1771*VLOOKUP('Форма 1'!$F1771,'Придельники с 2022'!$B$4:$X$28,'Форма 1'!AD$8),"")</f>
        <v/>
      </c>
      <c r="N1771" s="103" t="str">
        <f>IF(ISBLANK('Форма 1'!$AE1771),"",IF('Форма 1'!$AE1771=1,'Форма 1'!$H1771*VLOOKUP('Форма 1'!$F1771,'Придельники с 2022'!$B$4:$X$28,'Форма 1'!$AE$8,0),IF('Форма 1'!$AE1771=2,'Форма 1'!$H1771*VLOOKUP('Форма 1'!$F1771,'Придельники с 2022'!$B$4:$X$28,13,0),IF('Форма 1'!$AE1771=3,'Форма 1'!$H1771*VLOOKUP('Форма 1'!$F1771,'Придельники с 2022'!$B$4:$X$28,12,0)))))</f>
        <v/>
      </c>
      <c r="O1771" s="103" t="str">
        <f>IF(ISNUMBER('Форма 1'!AF1771),'Форма 1'!$H1771*VLOOKUP('Форма 1'!$F1771,'Придельники с 2022'!$B$4:$X$28,'Форма 1'!AF$8),"")</f>
        <v/>
      </c>
      <c r="P1771" s="87"/>
      <c r="Q1771" s="103" t="str">
        <f>IF(ISNUMBER('Форма 1'!AH1771),'Форма 1'!$H1771*VLOOKUP('Форма 1'!$F1771,'Придельники с 2022'!$B$4:$X$28,'Форма 1'!AH$8),"")</f>
        <v/>
      </c>
      <c r="R1771" s="103" t="str">
        <f>IF(ISNUMBER('Форма 1'!AI1771),'Форма 1'!$H1771*VLOOKUP('Форма 1'!$F1771,'Придельники с 2022'!$B$4:$X$28,'Форма 1'!AI$8),"")</f>
        <v/>
      </c>
      <c r="S1771" s="103" t="str">
        <f>IF(ISNUMBER('Форма 1'!AJ1771),'Форма 1'!$H1771*VLOOKUP('Форма 1'!$F1771,'Придельники с 2022'!$B$4:$X$28,'Форма 1'!AJ$8),"")</f>
        <v/>
      </c>
      <c r="T1771" s="87"/>
    </row>
    <row r="1772" spans="1:20">
      <c r="A1772" s="188">
        <f t="shared" si="141"/>
        <v>708</v>
      </c>
      <c r="B1772" s="189" t="s">
        <v>739</v>
      </c>
      <c r="C1772" s="99">
        <f t="shared" si="140"/>
        <v>7967657.2299999995</v>
      </c>
      <c r="D1772" s="103" t="str">
        <f>IF(ISNUMBER('Форма 1'!U1772),'Форма 1'!$H1772*VLOOKUP('Форма 1'!$F1772,'Придельники с 2022'!$B$4:$X$28,'Форма 1'!U$8),"")</f>
        <v/>
      </c>
      <c r="E1772" s="103" t="str">
        <f>IF(ISNUMBER('Форма 1'!V1772),'Форма 1'!$H1772*VLOOKUP('Форма 1'!$F1772,'Придельники с 2022'!$B$4:$X$28,'Форма 1'!V$8),"")</f>
        <v/>
      </c>
      <c r="F1772" s="103" t="str">
        <f>IF(ISNUMBER('Форма 1'!W1772),'Форма 1'!$H1772*VLOOKUP('Форма 1'!$F1772,'Придельники с 2022'!$B$4:$X$28,'Форма 1'!W$8),"")</f>
        <v/>
      </c>
      <c r="G1772" s="103" t="str">
        <f>IF(ISNUMBER('Форма 1'!X1772),'Форма 1'!$H1772*VLOOKUP('Форма 1'!$F1772,'Придельники с 2022'!$B$4:$X$28,'Форма 1'!X$8),"")</f>
        <v/>
      </c>
      <c r="H1772" s="103" t="str">
        <f>IF(ISNUMBER('Форма 1'!Y1772),'Форма 1'!$H1772*VLOOKUP('Форма 1'!$F1772,'Придельники с 2022'!$B$4:$X$28,'Форма 1'!Y$8),"")</f>
        <v/>
      </c>
      <c r="I1772" s="103" t="str">
        <f>IF(ISNUMBER('Форма 1'!Z1772),'Форма 1'!$H1772*VLOOKUP('Форма 1'!$F1772,'Придельники с 2022'!$B$4:$X$28,'Форма 1'!Z$8),"")</f>
        <v/>
      </c>
      <c r="J1772" s="103" t="str">
        <f>IF(ISNUMBER('Форма 1'!AA1772),'Форма 1'!$H1772*VLOOKUP('Форма 1'!$F1772,'Придельники с 2022'!$B$4:$X$28,'Форма 1'!AA$8),"")</f>
        <v/>
      </c>
      <c r="K1772" s="92"/>
      <c r="L1772" s="88"/>
      <c r="M1772" s="103">
        <f>IF(ISNUMBER('Форма 1'!AD1772),'Форма 1'!$H1772*VLOOKUP('Форма 1'!$F1772,'Придельники с 2022'!$B$4:$X$28,'Форма 1'!AD$8),"")</f>
        <v>7967657.2299999995</v>
      </c>
      <c r="N1772" s="103" t="str">
        <f>IF(ISBLANK('Форма 1'!$AE1772),"",IF('Форма 1'!$AE1772=1,'Форма 1'!$H1772*VLOOKUP('Форма 1'!$F1772,'Придельники с 2022'!$B$4:$X$28,'Форма 1'!$AE$8,0),IF('Форма 1'!$AE1772=2,'Форма 1'!$H1772*VLOOKUP('Форма 1'!$F1772,'Придельники с 2022'!$B$4:$X$28,13,0),IF('Форма 1'!$AE1772=3,'Форма 1'!$H1772*VLOOKUP('Форма 1'!$F1772,'Придельники с 2022'!$B$4:$X$28,12,0)))))</f>
        <v/>
      </c>
      <c r="O1772" s="103" t="str">
        <f>IF(ISNUMBER('Форма 1'!AF1772),'Форма 1'!$H1772*VLOOKUP('Форма 1'!$F1772,'Придельники с 2022'!$B$4:$X$28,'Форма 1'!AF$8),"")</f>
        <v/>
      </c>
      <c r="P1772" s="87"/>
      <c r="Q1772" s="103" t="str">
        <f>IF(ISNUMBER('Форма 1'!AH1772),'Форма 1'!$H1772*VLOOKUP('Форма 1'!$F1772,'Придельники с 2022'!$B$4:$X$28,'Форма 1'!AH$8),"")</f>
        <v/>
      </c>
      <c r="R1772" s="103" t="str">
        <f>IF(ISNUMBER('Форма 1'!AI1772),'Форма 1'!$H1772*VLOOKUP('Форма 1'!$F1772,'Придельники с 2022'!$B$4:$X$28,'Форма 1'!AI$8),"")</f>
        <v/>
      </c>
      <c r="S1772" s="103" t="str">
        <f>IF(ISNUMBER('Форма 1'!AJ1772),'Форма 1'!$H1772*VLOOKUP('Форма 1'!$F1772,'Придельники с 2022'!$B$4:$X$28,'Форма 1'!AJ$8),"")</f>
        <v/>
      </c>
      <c r="T1772" s="87"/>
    </row>
    <row r="1773" spans="1:20">
      <c r="A1773" s="188">
        <f t="shared" si="141"/>
        <v>709</v>
      </c>
      <c r="B1773" s="189" t="s">
        <v>1807</v>
      </c>
      <c r="C1773" s="99">
        <f t="shared" si="140"/>
        <v>1257453</v>
      </c>
      <c r="D1773" s="103" t="str">
        <f>IF(ISNUMBER('Форма 1'!U1773),'Форма 1'!$H1773*VLOOKUP('Форма 1'!$F1773,'Придельники с 2022'!$B$4:$X$28,'Форма 1'!U$8),"")</f>
        <v/>
      </c>
      <c r="E1773" s="103" t="str">
        <f>IF(ISNUMBER('Форма 1'!V1773),'Форма 1'!$H1773*VLOOKUP('Форма 1'!$F1773,'Придельники с 2022'!$B$4:$X$28,'Форма 1'!V$8),"")</f>
        <v/>
      </c>
      <c r="F1773" s="103" t="str">
        <f>IF(ISNUMBER('Форма 1'!W1773),'Форма 1'!$H1773*VLOOKUP('Форма 1'!$F1773,'Придельники с 2022'!$B$4:$X$28,'Форма 1'!W$8),"")</f>
        <v/>
      </c>
      <c r="G1773" s="103" t="str">
        <f>IF(ISNUMBER('Форма 1'!X1773),'Форма 1'!$H1773*VLOOKUP('Форма 1'!$F1773,'Придельники с 2022'!$B$4:$X$28,'Форма 1'!X$8),"")</f>
        <v/>
      </c>
      <c r="H1773" s="103" t="str">
        <f>IF(ISNUMBER('Форма 1'!Y1773),'Форма 1'!$H1773*VLOOKUP('Форма 1'!$F1773,'Придельники с 2022'!$B$4:$X$28,'Форма 1'!Y$8),"")</f>
        <v/>
      </c>
      <c r="I1773" s="103" t="str">
        <f>IF(ISNUMBER('Форма 1'!Z1773),'Форма 1'!$H1773*VLOOKUP('Форма 1'!$F1773,'Придельники с 2022'!$B$4:$X$28,'Форма 1'!Z$8),"")</f>
        <v/>
      </c>
      <c r="J1773" s="103" t="str">
        <f>IF(ISNUMBER('Форма 1'!AA1773),'Форма 1'!$H1773*VLOOKUP('Форма 1'!$F1773,'Придельники с 2022'!$B$4:$X$28,'Форма 1'!AA$8),"")</f>
        <v/>
      </c>
      <c r="K1773" s="92"/>
      <c r="L1773" s="88"/>
      <c r="M1773" s="103" t="str">
        <f>IF(ISNUMBER('Форма 1'!AD1773),'Форма 1'!$H1773*VLOOKUP('Форма 1'!$F1773,'Придельники с 2022'!$B$4:$X$28,'Форма 1'!AD$8),"")</f>
        <v/>
      </c>
      <c r="N1773" s="103" t="str">
        <f>IF(ISBLANK('Форма 1'!$AE1773),"",IF('Форма 1'!$AE1773=1,'Форма 1'!$H1773*VLOOKUP('Форма 1'!$F1773,'Придельники с 2022'!$B$4:$X$28,'Форма 1'!$AE$8,0),IF('Форма 1'!$AE1773=2,'Форма 1'!$H1773*VLOOKUP('Форма 1'!$F1773,'Придельники с 2022'!$B$4:$X$28,13,0),IF('Форма 1'!$AE1773=3,'Форма 1'!$H1773*VLOOKUP('Форма 1'!$F1773,'Придельники с 2022'!$B$4:$X$28,12,0)))))</f>
        <v/>
      </c>
      <c r="O1773" s="103">
        <f>IF(ISNUMBER('Форма 1'!AF1773),'Форма 1'!$H1773*VLOOKUP('Форма 1'!$F1773,'Придельники с 2022'!$B$4:$X$28,'Форма 1'!AF$8),"")</f>
        <v>1257453</v>
      </c>
      <c r="P1773" s="87"/>
      <c r="Q1773" s="103" t="str">
        <f>IF(ISNUMBER('Форма 1'!AH1773),'Форма 1'!$H1773*VLOOKUP('Форма 1'!$F1773,'Придельники с 2022'!$B$4:$X$28,'Форма 1'!AH$8),"")</f>
        <v/>
      </c>
      <c r="R1773" s="103" t="str">
        <f>IF(ISNUMBER('Форма 1'!AI1773),'Форма 1'!$H1773*VLOOKUP('Форма 1'!$F1773,'Придельники с 2022'!$B$4:$X$28,'Форма 1'!AI$8),"")</f>
        <v/>
      </c>
      <c r="S1773" s="103" t="str">
        <f>IF(ISNUMBER('Форма 1'!AJ1773),'Форма 1'!$H1773*VLOOKUP('Форма 1'!$F1773,'Придельники с 2022'!$B$4:$X$28,'Форма 1'!AJ$8),"")</f>
        <v/>
      </c>
      <c r="T1773" s="87"/>
    </row>
    <row r="1774" spans="1:20">
      <c r="A1774" s="188">
        <f t="shared" si="141"/>
        <v>710</v>
      </c>
      <c r="B1774" s="189" t="s">
        <v>1808</v>
      </c>
      <c r="C1774" s="99">
        <f t="shared" si="140"/>
        <v>171258466.95999998</v>
      </c>
      <c r="D1774" s="103" t="str">
        <f>IF(ISNUMBER('Форма 1'!U1774),'Форма 1'!$H1774*VLOOKUP('Форма 1'!$F1774,'Придельники с 2022'!$B$4:$X$28,'Форма 1'!U$8),"")</f>
        <v/>
      </c>
      <c r="E1774" s="103" t="str">
        <f>IF(ISNUMBER('Форма 1'!V1774),'Форма 1'!$H1774*VLOOKUP('Форма 1'!$F1774,'Придельники с 2022'!$B$4:$X$28,'Форма 1'!V$8),"")</f>
        <v/>
      </c>
      <c r="F1774" s="103" t="str">
        <f>IF(ISNUMBER('Форма 1'!W1774),'Форма 1'!$H1774*VLOOKUP('Форма 1'!$F1774,'Придельники с 2022'!$B$4:$X$28,'Форма 1'!W$8),"")</f>
        <v/>
      </c>
      <c r="G1774" s="103" t="str">
        <f>IF(ISNUMBER('Форма 1'!X1774),'Форма 1'!$H1774*VLOOKUP('Форма 1'!$F1774,'Придельники с 2022'!$B$4:$X$28,'Форма 1'!X$8),"")</f>
        <v/>
      </c>
      <c r="H1774" s="103" t="str">
        <f>IF(ISNUMBER('Форма 1'!Y1774),'Форма 1'!$H1774*VLOOKUP('Форма 1'!$F1774,'Придельники с 2022'!$B$4:$X$28,'Форма 1'!Y$8),"")</f>
        <v/>
      </c>
      <c r="I1774" s="103" t="str">
        <f>IF(ISNUMBER('Форма 1'!Z1774),'Форма 1'!$H1774*VLOOKUP('Форма 1'!$F1774,'Придельники с 2022'!$B$4:$X$28,'Форма 1'!Z$8),"")</f>
        <v/>
      </c>
      <c r="J1774" s="103" t="str">
        <f>IF(ISNUMBER('Форма 1'!AA1774),'Форма 1'!$H1774*VLOOKUP('Форма 1'!$F1774,'Придельники с 2022'!$B$4:$X$28,'Форма 1'!AA$8),"")</f>
        <v/>
      </c>
      <c r="K1774" s="92"/>
      <c r="L1774" s="88"/>
      <c r="M1774" s="103" t="str">
        <f>IF(ISNUMBER('Форма 1'!AD1774),'Форма 1'!$H1774*VLOOKUP('Форма 1'!$F1774,'Придельники с 2022'!$B$4:$X$28,'Форма 1'!AD$8),"")</f>
        <v/>
      </c>
      <c r="N1774" s="103">
        <f>IF(ISBLANK('Форма 1'!$AE1774),"",IF('Форма 1'!$AE1774=1,'Форма 1'!$H1774*VLOOKUP('Форма 1'!$F1774,'Придельники с 2022'!$B$4:$X$28,'Форма 1'!$AE$8,0),IF('Форма 1'!$AE1774=2,'Форма 1'!$H1774*VLOOKUP('Форма 1'!$F1774,'Придельники с 2022'!$B$4:$X$28,13,0),IF('Форма 1'!$AE1774=3,'Форма 1'!$H1774*VLOOKUP('Форма 1'!$F1774,'Придельники с 2022'!$B$4:$X$28,12,0)))))</f>
        <v>171258466.95999998</v>
      </c>
      <c r="O1774" s="103" t="str">
        <f>IF(ISNUMBER('Форма 1'!AF1774),'Форма 1'!$H1774*VLOOKUP('Форма 1'!$F1774,'Придельники с 2022'!$B$4:$X$28,'Форма 1'!AF$8),"")</f>
        <v/>
      </c>
      <c r="P1774" s="87"/>
      <c r="Q1774" s="103" t="str">
        <f>IF(ISNUMBER('Форма 1'!AH1774),'Форма 1'!$H1774*VLOOKUP('Форма 1'!$F1774,'Придельники с 2022'!$B$4:$X$28,'Форма 1'!AH$8),"")</f>
        <v/>
      </c>
      <c r="R1774" s="103" t="str">
        <f>IF(ISNUMBER('Форма 1'!AI1774),'Форма 1'!$H1774*VLOOKUP('Форма 1'!$F1774,'Придельники с 2022'!$B$4:$X$28,'Форма 1'!AI$8),"")</f>
        <v/>
      </c>
      <c r="S1774" s="103" t="str">
        <f>IF(ISNUMBER('Форма 1'!AJ1774),'Форма 1'!$H1774*VLOOKUP('Форма 1'!$F1774,'Придельники с 2022'!$B$4:$X$28,'Форма 1'!AJ$8),"")</f>
        <v/>
      </c>
      <c r="T1774" s="87"/>
    </row>
    <row r="1775" spans="1:20">
      <c r="A1775" s="188">
        <f t="shared" si="141"/>
        <v>711</v>
      </c>
      <c r="B1775" s="112" t="s">
        <v>745</v>
      </c>
      <c r="C1775" s="99">
        <f>SUM(D1775:J1775,L1775:T1775)</f>
        <v>2027753.4660000002</v>
      </c>
      <c r="D1775" s="103" t="str">
        <f>IF(ISNUMBER('Форма 1'!U1775),'Форма 1'!$H1775*VLOOKUP('Форма 1'!$F1775,'Придельники с 2022'!$B$4:$X$28,'Форма 1'!U$8),"")</f>
        <v/>
      </c>
      <c r="E1775" s="103" t="str">
        <f>IF(ISNUMBER('Форма 1'!V1775),'Форма 1'!$H1775*VLOOKUP('Форма 1'!$F1775,'Придельники с 2022'!$B$4:$X$28,'Форма 1'!V$8),"")</f>
        <v/>
      </c>
      <c r="F1775" s="103" t="str">
        <f>IF(ISNUMBER('Форма 1'!W1775),'Форма 1'!$H1775*VLOOKUP('Форма 1'!$F1775,'Придельники с 2022'!$B$4:$X$28,'Форма 1'!W$8),"")</f>
        <v/>
      </c>
      <c r="G1775" s="103" t="str">
        <f>IF(ISNUMBER('Форма 1'!X1775),'Форма 1'!$H1775*VLOOKUP('Форма 1'!$F1775,'Придельники с 2022'!$B$4:$X$28,'Форма 1'!X$8),"")</f>
        <v/>
      </c>
      <c r="H1775" s="103" t="str">
        <f>IF(ISNUMBER('Форма 1'!Y1775),'Форма 1'!$H1775*VLOOKUP('Форма 1'!$F1775,'Придельники с 2022'!$B$4:$X$28,'Форма 1'!Y$8),"")</f>
        <v/>
      </c>
      <c r="I1775" s="103" t="str">
        <f>IF(ISNUMBER('Форма 1'!Z1775),'Форма 1'!$H1775*VLOOKUP('Форма 1'!$F1775,'Придельники с 2022'!$B$4:$X$28,'Форма 1'!Z$8),"")</f>
        <v/>
      </c>
      <c r="J1775" s="103" t="str">
        <f>IF(ISNUMBER('Форма 1'!AA1775),'Форма 1'!$H1775*VLOOKUP('Форма 1'!$F1775,'Придельники с 2022'!$B$4:$X$28,'Форма 1'!AA$8),"")</f>
        <v/>
      </c>
      <c r="K1775" s="92"/>
      <c r="L1775" s="88"/>
      <c r="M1775" s="103" t="str">
        <f>IF(ISNUMBER('Форма 1'!AD1775),'Форма 1'!$H1775*VLOOKUP('Форма 1'!$F1775,'Придельники с 2022'!$B$4:$X$28,'Форма 1'!AD$8),"")</f>
        <v/>
      </c>
      <c r="N1775" s="103" t="str">
        <f>IF(ISBLANK('Форма 1'!$AE1775),"",IF('Форма 1'!$AE1775=1,'Форма 1'!$H1775*VLOOKUP('Форма 1'!$F1775,'Придельники с 2022'!$B$4:$X$28,'Форма 1'!$AE$8,0),IF('Форма 1'!$AE1775=2,'Форма 1'!$H1775*VLOOKUP('Форма 1'!$F1775,'Придельники с 2022'!$B$4:$X$28,13,0),IF('Форма 1'!$AE1775=3,'Форма 1'!$H1775*VLOOKUP('Форма 1'!$F1775,'Придельники с 2022'!$B$4:$X$28,12,0)))))</f>
        <v/>
      </c>
      <c r="O1775" s="103" t="str">
        <f>IF(ISNUMBER('Форма 1'!AF1775),'Форма 1'!$H1775*VLOOKUP('Форма 1'!$F1775,'Придельники с 2022'!$B$4:$X$28,'Форма 1'!AF$8),"")</f>
        <v/>
      </c>
      <c r="P1775" s="88"/>
      <c r="Q1775" s="103">
        <f>IF(ISNUMBER('Форма 1'!AH1775),'Форма 1'!$H1775*VLOOKUP('Форма 1'!$F1775,'Придельники с 2022'!$B$4:$X$28,'Форма 1'!AH$8),"")</f>
        <v>2027753.4660000002</v>
      </c>
      <c r="R1775" s="103" t="str">
        <f>IF(ISNUMBER('Форма 1'!AI1775),'Форма 1'!$H1775*VLOOKUP('Форма 1'!$F1775,'Придельники с 2022'!$B$4:$X$28,'Форма 1'!AI$8),"")</f>
        <v/>
      </c>
      <c r="S1775" s="103" t="str">
        <f>IF(ISNUMBER('Форма 1'!AJ1775),'Форма 1'!$H1775*VLOOKUP('Форма 1'!$F1775,'Придельники с 2022'!$B$4:$X$28,'Форма 1'!AJ$8),"")</f>
        <v/>
      </c>
      <c r="T1775" s="87"/>
    </row>
    <row r="1776" spans="1:20">
      <c r="A1776" s="188">
        <f t="shared" si="141"/>
        <v>712</v>
      </c>
      <c r="B1776" s="189" t="s">
        <v>1809</v>
      </c>
      <c r="C1776" s="99">
        <f t="shared" si="140"/>
        <v>18514421.072000004</v>
      </c>
      <c r="D1776" s="103" t="str">
        <f>IF(ISNUMBER('Форма 1'!U1776),'Форма 1'!$H1776*VLOOKUP('Форма 1'!$F1776,'Придельники с 2022'!$B$4:$X$28,'Форма 1'!U$8),"")</f>
        <v/>
      </c>
      <c r="E1776" s="103" t="str">
        <f>IF(ISNUMBER('Форма 1'!V1776),'Форма 1'!$H1776*VLOOKUP('Форма 1'!$F1776,'Придельники с 2022'!$B$4:$X$28,'Форма 1'!V$8),"")</f>
        <v/>
      </c>
      <c r="F1776" s="103" t="str">
        <f>IF(ISNUMBER('Форма 1'!W1776),'Форма 1'!$H1776*VLOOKUP('Форма 1'!$F1776,'Придельники с 2022'!$B$4:$X$28,'Форма 1'!W$8),"")</f>
        <v/>
      </c>
      <c r="G1776" s="103" t="str">
        <f>IF(ISNUMBER('Форма 1'!X1776),'Форма 1'!$H1776*VLOOKUP('Форма 1'!$F1776,'Придельники с 2022'!$B$4:$X$28,'Форма 1'!X$8),"")</f>
        <v/>
      </c>
      <c r="H1776" s="103" t="str">
        <f>IF(ISNUMBER('Форма 1'!Y1776),'Форма 1'!$H1776*VLOOKUP('Форма 1'!$F1776,'Придельники с 2022'!$B$4:$X$28,'Форма 1'!Y$8),"")</f>
        <v/>
      </c>
      <c r="I1776" s="103" t="str">
        <f>IF(ISNUMBER('Форма 1'!Z1776),'Форма 1'!$H1776*VLOOKUP('Форма 1'!$F1776,'Придельники с 2022'!$B$4:$X$28,'Форма 1'!Z$8),"")</f>
        <v/>
      </c>
      <c r="J1776" s="103" t="str">
        <f>IF(ISNUMBER('Форма 1'!AA1776),'Форма 1'!$H1776*VLOOKUP('Форма 1'!$F1776,'Придельники с 2022'!$B$4:$X$28,'Форма 1'!AA$8),"")</f>
        <v/>
      </c>
      <c r="K1776" s="92"/>
      <c r="L1776" s="88"/>
      <c r="M1776" s="103">
        <f>IF(ISNUMBER('Форма 1'!AD1776),'Форма 1'!$H1776*VLOOKUP('Форма 1'!$F1776,'Придельники с 2022'!$B$4:$X$28,'Форма 1'!AD$8),"")</f>
        <v>18514421.072000004</v>
      </c>
      <c r="N1776" s="103" t="str">
        <f>IF(ISBLANK('Форма 1'!$AE1776),"",IF('Форма 1'!$AE1776=1,'Форма 1'!$H1776*VLOOKUP('Форма 1'!$F1776,'Придельники с 2022'!$B$4:$X$28,'Форма 1'!$AE$8,0),IF('Форма 1'!$AE1776=2,'Форма 1'!$H1776*VLOOKUP('Форма 1'!$F1776,'Придельники с 2022'!$B$4:$X$28,13,0),IF('Форма 1'!$AE1776=3,'Форма 1'!$H1776*VLOOKUP('Форма 1'!$F1776,'Придельники с 2022'!$B$4:$X$28,12,0)))))</f>
        <v/>
      </c>
      <c r="O1776" s="103" t="str">
        <f>IF(ISNUMBER('Форма 1'!AF1776),'Форма 1'!$H1776*VLOOKUP('Форма 1'!$F1776,'Придельники с 2022'!$B$4:$X$28,'Форма 1'!AF$8),"")</f>
        <v/>
      </c>
      <c r="P1776" s="88"/>
      <c r="Q1776" s="103" t="str">
        <f>IF(ISNUMBER('Форма 1'!AH1776),'Форма 1'!$H1776*VLOOKUP('Форма 1'!$F1776,'Придельники с 2022'!$B$4:$X$28,'Форма 1'!AH$8),"")</f>
        <v/>
      </c>
      <c r="R1776" s="103" t="str">
        <f>IF(ISNUMBER('Форма 1'!AI1776),'Форма 1'!$H1776*VLOOKUP('Форма 1'!$F1776,'Придельники с 2022'!$B$4:$X$28,'Форма 1'!AI$8),"")</f>
        <v/>
      </c>
      <c r="S1776" s="103" t="str">
        <f>IF(ISNUMBER('Форма 1'!AJ1776),'Форма 1'!$H1776*VLOOKUP('Форма 1'!$F1776,'Придельники с 2022'!$B$4:$X$28,'Форма 1'!AJ$8),"")</f>
        <v/>
      </c>
      <c r="T1776" s="87"/>
    </row>
    <row r="1777" spans="1:20">
      <c r="A1777" s="188">
        <f t="shared" si="141"/>
        <v>713</v>
      </c>
      <c r="B1777" s="189" t="s">
        <v>1810</v>
      </c>
      <c r="C1777" s="99">
        <f t="shared" si="140"/>
        <v>17431860.927000001</v>
      </c>
      <c r="D1777" s="103" t="str">
        <f>IF(ISNUMBER('Форма 1'!U1777),'Форма 1'!$H1777*VLOOKUP('Форма 1'!$F1777,'Придельники с 2022'!$B$4:$X$28,'Форма 1'!U$8),"")</f>
        <v/>
      </c>
      <c r="E1777" s="103" t="str">
        <f>IF(ISNUMBER('Форма 1'!V1777),'Форма 1'!$H1777*VLOOKUP('Форма 1'!$F1777,'Придельники с 2022'!$B$4:$X$28,'Форма 1'!V$8),"")</f>
        <v/>
      </c>
      <c r="F1777" s="103" t="str">
        <f>IF(ISNUMBER('Форма 1'!W1777),'Форма 1'!$H1777*VLOOKUP('Форма 1'!$F1777,'Придельники с 2022'!$B$4:$X$28,'Форма 1'!W$8),"")</f>
        <v/>
      </c>
      <c r="G1777" s="103" t="str">
        <f>IF(ISNUMBER('Форма 1'!X1777),'Форма 1'!$H1777*VLOOKUP('Форма 1'!$F1777,'Придельники с 2022'!$B$4:$X$28,'Форма 1'!X$8),"")</f>
        <v/>
      </c>
      <c r="H1777" s="103" t="str">
        <f>IF(ISNUMBER('Форма 1'!Y1777),'Форма 1'!$H1777*VLOOKUP('Форма 1'!$F1777,'Придельники с 2022'!$B$4:$X$28,'Форма 1'!Y$8),"")</f>
        <v/>
      </c>
      <c r="I1777" s="103" t="str">
        <f>IF(ISNUMBER('Форма 1'!Z1777),'Форма 1'!$H1777*VLOOKUP('Форма 1'!$F1777,'Придельники с 2022'!$B$4:$X$28,'Форма 1'!Z$8),"")</f>
        <v/>
      </c>
      <c r="J1777" s="103" t="str">
        <f>IF(ISNUMBER('Форма 1'!AA1777),'Форма 1'!$H1777*VLOOKUP('Форма 1'!$F1777,'Придельники с 2022'!$B$4:$X$28,'Форма 1'!AA$8),"")</f>
        <v/>
      </c>
      <c r="K1777" s="92"/>
      <c r="L1777" s="88"/>
      <c r="M1777" s="103">
        <f>IF(ISNUMBER('Форма 1'!AD1777),'Форма 1'!$H1777*VLOOKUP('Форма 1'!$F1777,'Придельники с 2022'!$B$4:$X$28,'Форма 1'!AD$8),"")</f>
        <v>17431860.927000001</v>
      </c>
      <c r="N1777" s="103" t="str">
        <f>IF(ISBLANK('Форма 1'!$AE1777),"",IF('Форма 1'!$AE1777=1,'Форма 1'!$H1777*VLOOKUP('Форма 1'!$F1777,'Придельники с 2022'!$B$4:$X$28,'Форма 1'!$AE$8,0),IF('Форма 1'!$AE1777=2,'Форма 1'!$H1777*VLOOKUP('Форма 1'!$F1777,'Придельники с 2022'!$B$4:$X$28,13,0),IF('Форма 1'!$AE1777=3,'Форма 1'!$H1777*VLOOKUP('Форма 1'!$F1777,'Придельники с 2022'!$B$4:$X$28,12,0)))))</f>
        <v/>
      </c>
      <c r="O1777" s="103" t="str">
        <f>IF(ISNUMBER('Форма 1'!AF1777),'Форма 1'!$H1777*VLOOKUP('Форма 1'!$F1777,'Придельники с 2022'!$B$4:$X$28,'Форма 1'!AF$8),"")</f>
        <v/>
      </c>
      <c r="P1777" s="87"/>
      <c r="Q1777" s="103" t="str">
        <f>IF(ISNUMBER('Форма 1'!AH1777),'Форма 1'!$H1777*VLOOKUP('Форма 1'!$F1777,'Придельники с 2022'!$B$4:$X$28,'Форма 1'!AH$8),"")</f>
        <v/>
      </c>
      <c r="R1777" s="103" t="str">
        <f>IF(ISNUMBER('Форма 1'!AI1777),'Форма 1'!$H1777*VLOOKUP('Форма 1'!$F1777,'Придельники с 2022'!$B$4:$X$28,'Форма 1'!AI$8),"")</f>
        <v/>
      </c>
      <c r="S1777" s="103" t="str">
        <f>IF(ISNUMBER('Форма 1'!AJ1777),'Форма 1'!$H1777*VLOOKUP('Форма 1'!$F1777,'Придельники с 2022'!$B$4:$X$28,'Форма 1'!AJ$8),"")</f>
        <v/>
      </c>
      <c r="T1777" s="87"/>
    </row>
    <row r="1778" spans="1:20">
      <c r="A1778" s="188">
        <f t="shared" si="141"/>
        <v>714</v>
      </c>
      <c r="B1778" s="189" t="s">
        <v>1811</v>
      </c>
      <c r="C1778" s="99">
        <f t="shared" si="140"/>
        <v>15892922.305</v>
      </c>
      <c r="D1778" s="103" t="str">
        <f>IF(ISNUMBER('Форма 1'!U1778),'Форма 1'!$H1778*VLOOKUP('Форма 1'!$F1778,'Придельники с 2022'!$B$4:$X$28,'Форма 1'!U$8),"")</f>
        <v/>
      </c>
      <c r="E1778" s="103" t="str">
        <f>IF(ISNUMBER('Форма 1'!V1778),'Форма 1'!$H1778*VLOOKUP('Форма 1'!$F1778,'Придельники с 2022'!$B$4:$X$28,'Форма 1'!V$8),"")</f>
        <v/>
      </c>
      <c r="F1778" s="103" t="str">
        <f>IF(ISNUMBER('Форма 1'!W1778),'Форма 1'!$H1778*VLOOKUP('Форма 1'!$F1778,'Придельники с 2022'!$B$4:$X$28,'Форма 1'!W$8),"")</f>
        <v/>
      </c>
      <c r="G1778" s="103" t="str">
        <f>IF(ISNUMBER('Форма 1'!X1778),'Форма 1'!$H1778*VLOOKUP('Форма 1'!$F1778,'Придельники с 2022'!$B$4:$X$28,'Форма 1'!X$8),"")</f>
        <v/>
      </c>
      <c r="H1778" s="103" t="str">
        <f>IF(ISNUMBER('Форма 1'!Y1778),'Форма 1'!$H1778*VLOOKUP('Форма 1'!$F1778,'Придельники с 2022'!$B$4:$X$28,'Форма 1'!Y$8),"")</f>
        <v/>
      </c>
      <c r="I1778" s="103" t="str">
        <f>IF(ISNUMBER('Форма 1'!Z1778),'Форма 1'!$H1778*VLOOKUP('Форма 1'!$F1778,'Придельники с 2022'!$B$4:$X$28,'Форма 1'!Z$8),"")</f>
        <v/>
      </c>
      <c r="J1778" s="103" t="str">
        <f>IF(ISNUMBER('Форма 1'!AA1778),'Форма 1'!$H1778*VLOOKUP('Форма 1'!$F1778,'Придельники с 2022'!$B$4:$X$28,'Форма 1'!AA$8),"")</f>
        <v/>
      </c>
      <c r="K1778" s="92"/>
      <c r="L1778" s="88"/>
      <c r="M1778" s="103">
        <f>IF(ISNUMBER('Форма 1'!AD1778),'Форма 1'!$H1778*VLOOKUP('Форма 1'!$F1778,'Придельники с 2022'!$B$4:$X$28,'Форма 1'!AD$8),"")</f>
        <v>15892922.305</v>
      </c>
      <c r="N1778" s="103" t="str">
        <f>IF(ISBLANK('Форма 1'!$AE1778),"",IF('Форма 1'!$AE1778=1,'Форма 1'!$H1778*VLOOKUP('Форма 1'!$F1778,'Придельники с 2022'!$B$4:$X$28,'Форма 1'!$AE$8,0),IF('Форма 1'!$AE1778=2,'Форма 1'!$H1778*VLOOKUP('Форма 1'!$F1778,'Придельники с 2022'!$B$4:$X$28,13,0),IF('Форма 1'!$AE1778=3,'Форма 1'!$H1778*VLOOKUP('Форма 1'!$F1778,'Придельники с 2022'!$B$4:$X$28,12,0)))))</f>
        <v/>
      </c>
      <c r="O1778" s="103" t="str">
        <f>IF(ISNUMBER('Форма 1'!AF1778),'Форма 1'!$H1778*VLOOKUP('Форма 1'!$F1778,'Придельники с 2022'!$B$4:$X$28,'Форма 1'!AF$8),"")</f>
        <v/>
      </c>
      <c r="P1778" s="87"/>
      <c r="Q1778" s="103" t="str">
        <f>IF(ISNUMBER('Форма 1'!AH1778),'Форма 1'!$H1778*VLOOKUP('Форма 1'!$F1778,'Придельники с 2022'!$B$4:$X$28,'Форма 1'!AH$8),"")</f>
        <v/>
      </c>
      <c r="R1778" s="103" t="str">
        <f>IF(ISNUMBER('Форма 1'!AI1778),'Форма 1'!$H1778*VLOOKUP('Форма 1'!$F1778,'Придельники с 2022'!$B$4:$X$28,'Форма 1'!AI$8),"")</f>
        <v/>
      </c>
      <c r="S1778" s="103" t="str">
        <f>IF(ISNUMBER('Форма 1'!AJ1778),'Форма 1'!$H1778*VLOOKUP('Форма 1'!$F1778,'Придельники с 2022'!$B$4:$X$28,'Форма 1'!AJ$8),"")</f>
        <v/>
      </c>
      <c r="T1778" s="87"/>
    </row>
    <row r="1779" spans="1:20">
      <c r="A1779" s="188">
        <f t="shared" si="141"/>
        <v>715</v>
      </c>
      <c r="B1779" s="189" t="s">
        <v>1812</v>
      </c>
      <c r="C1779" s="99">
        <f t="shared" si="140"/>
        <v>13764422.541999999</v>
      </c>
      <c r="D1779" s="103" t="str">
        <f>IF(ISNUMBER('Форма 1'!U1779),'Форма 1'!$H1779*VLOOKUP('Форма 1'!$F1779,'Придельники с 2022'!$B$4:$X$28,'Форма 1'!U$8),"")</f>
        <v/>
      </c>
      <c r="E1779" s="103" t="str">
        <f>IF(ISNUMBER('Форма 1'!V1779),'Форма 1'!$H1779*VLOOKUP('Форма 1'!$F1779,'Придельники с 2022'!$B$4:$X$28,'Форма 1'!V$8),"")</f>
        <v/>
      </c>
      <c r="F1779" s="103" t="str">
        <f>IF(ISNUMBER('Форма 1'!W1779),'Форма 1'!$H1779*VLOOKUP('Форма 1'!$F1779,'Придельники с 2022'!$B$4:$X$28,'Форма 1'!W$8),"")</f>
        <v/>
      </c>
      <c r="G1779" s="103" t="str">
        <f>IF(ISNUMBER('Форма 1'!X1779),'Форма 1'!$H1779*VLOOKUP('Форма 1'!$F1779,'Придельники с 2022'!$B$4:$X$28,'Форма 1'!X$8),"")</f>
        <v/>
      </c>
      <c r="H1779" s="103" t="str">
        <f>IF(ISNUMBER('Форма 1'!Y1779),'Форма 1'!$H1779*VLOOKUP('Форма 1'!$F1779,'Придельники с 2022'!$B$4:$X$28,'Форма 1'!Y$8),"")</f>
        <v/>
      </c>
      <c r="I1779" s="103" t="str">
        <f>IF(ISNUMBER('Форма 1'!Z1779),'Форма 1'!$H1779*VLOOKUP('Форма 1'!$F1779,'Придельники с 2022'!$B$4:$X$28,'Форма 1'!Z$8),"")</f>
        <v/>
      </c>
      <c r="J1779" s="103" t="str">
        <f>IF(ISNUMBER('Форма 1'!AA1779),'Форма 1'!$H1779*VLOOKUP('Форма 1'!$F1779,'Придельники с 2022'!$B$4:$X$28,'Форма 1'!AA$8),"")</f>
        <v/>
      </c>
      <c r="K1779" s="92"/>
      <c r="L1779" s="88"/>
      <c r="M1779" s="103">
        <f>IF(ISNUMBER('Форма 1'!AD1779),'Форма 1'!$H1779*VLOOKUP('Форма 1'!$F1779,'Придельники с 2022'!$B$4:$X$28,'Форма 1'!AD$8),"")</f>
        <v>13764422.541999999</v>
      </c>
      <c r="N1779" s="103" t="str">
        <f>IF(ISBLANK('Форма 1'!$AE1779),"",IF('Форма 1'!$AE1779=1,'Форма 1'!$H1779*VLOOKUP('Форма 1'!$F1779,'Придельники с 2022'!$B$4:$X$28,'Форма 1'!$AE$8,0),IF('Форма 1'!$AE1779=2,'Форма 1'!$H1779*VLOOKUP('Форма 1'!$F1779,'Придельники с 2022'!$B$4:$X$28,13,0),IF('Форма 1'!$AE1779=3,'Форма 1'!$H1779*VLOOKUP('Форма 1'!$F1779,'Придельники с 2022'!$B$4:$X$28,12,0)))))</f>
        <v/>
      </c>
      <c r="O1779" s="103" t="str">
        <f>IF(ISNUMBER('Форма 1'!AF1779),'Форма 1'!$H1779*VLOOKUP('Форма 1'!$F1779,'Придельники с 2022'!$B$4:$X$28,'Форма 1'!AF$8),"")</f>
        <v/>
      </c>
      <c r="P1779" s="87"/>
      <c r="Q1779" s="103" t="str">
        <f>IF(ISNUMBER('Форма 1'!AH1779),'Форма 1'!$H1779*VLOOKUP('Форма 1'!$F1779,'Придельники с 2022'!$B$4:$X$28,'Форма 1'!AH$8),"")</f>
        <v/>
      </c>
      <c r="R1779" s="103" t="str">
        <f>IF(ISNUMBER('Форма 1'!AI1779),'Форма 1'!$H1779*VLOOKUP('Форма 1'!$F1779,'Придельники с 2022'!$B$4:$X$28,'Форма 1'!AI$8),"")</f>
        <v/>
      </c>
      <c r="S1779" s="103" t="str">
        <f>IF(ISNUMBER('Форма 1'!AJ1779),'Форма 1'!$H1779*VLOOKUP('Форма 1'!$F1779,'Придельники с 2022'!$B$4:$X$28,'Форма 1'!AJ$8),"")</f>
        <v/>
      </c>
      <c r="T1779" s="87"/>
    </row>
    <row r="1780" spans="1:20">
      <c r="A1780" s="188">
        <f t="shared" si="141"/>
        <v>716</v>
      </c>
      <c r="B1780" s="189" t="s">
        <v>1813</v>
      </c>
      <c r="C1780" s="99">
        <f t="shared" si="140"/>
        <v>14345133.028200001</v>
      </c>
      <c r="D1780" s="103" t="str">
        <f>IF(ISNUMBER('Форма 1'!U1780),'Форма 1'!$H1780*VLOOKUP('Форма 1'!$F1780,'Придельники с 2022'!$B$4:$X$28,'Форма 1'!U$8),"")</f>
        <v/>
      </c>
      <c r="E1780" s="103" t="str">
        <f>IF(ISNUMBER('Форма 1'!V1780),'Форма 1'!$H1780*VLOOKUP('Форма 1'!$F1780,'Придельники с 2022'!$B$4:$X$28,'Форма 1'!V$8),"")</f>
        <v/>
      </c>
      <c r="F1780" s="103" t="str">
        <f>IF(ISNUMBER('Форма 1'!W1780),'Форма 1'!$H1780*VLOOKUP('Форма 1'!$F1780,'Придельники с 2022'!$B$4:$X$28,'Форма 1'!W$8),"")</f>
        <v/>
      </c>
      <c r="G1780" s="103" t="str">
        <f>IF(ISNUMBER('Форма 1'!X1780),'Форма 1'!$H1780*VLOOKUP('Форма 1'!$F1780,'Придельники с 2022'!$B$4:$X$28,'Форма 1'!X$8),"")</f>
        <v/>
      </c>
      <c r="H1780" s="103" t="str">
        <f>IF(ISNUMBER('Форма 1'!Y1780),'Форма 1'!$H1780*VLOOKUP('Форма 1'!$F1780,'Придельники с 2022'!$B$4:$X$28,'Форма 1'!Y$8),"")</f>
        <v/>
      </c>
      <c r="I1780" s="103" t="str">
        <f>IF(ISNUMBER('Форма 1'!Z1780),'Форма 1'!$H1780*VLOOKUP('Форма 1'!$F1780,'Придельники с 2022'!$B$4:$X$28,'Форма 1'!Z$8),"")</f>
        <v/>
      </c>
      <c r="J1780" s="103" t="str">
        <f>IF(ISNUMBER('Форма 1'!AA1780),'Форма 1'!$H1780*VLOOKUP('Форма 1'!$F1780,'Придельники с 2022'!$B$4:$X$28,'Форма 1'!AA$8),"")</f>
        <v/>
      </c>
      <c r="K1780" s="92"/>
      <c r="L1780" s="88"/>
      <c r="M1780" s="103">
        <f>IF(ISNUMBER('Форма 1'!AD1780),'Форма 1'!$H1780*VLOOKUP('Форма 1'!$F1780,'Придельники с 2022'!$B$4:$X$28,'Форма 1'!AD$8),"")</f>
        <v>14345133.028200001</v>
      </c>
      <c r="N1780" s="103" t="str">
        <f>IF(ISBLANK('Форма 1'!$AE1780),"",IF('Форма 1'!$AE1780=1,'Форма 1'!$H1780*VLOOKUP('Форма 1'!$F1780,'Придельники с 2022'!$B$4:$X$28,'Форма 1'!$AE$8,0),IF('Форма 1'!$AE1780=2,'Форма 1'!$H1780*VLOOKUP('Форма 1'!$F1780,'Придельники с 2022'!$B$4:$X$28,13,0),IF('Форма 1'!$AE1780=3,'Форма 1'!$H1780*VLOOKUP('Форма 1'!$F1780,'Придельники с 2022'!$B$4:$X$28,12,0)))))</f>
        <v/>
      </c>
      <c r="O1780" s="103" t="str">
        <f>IF(ISNUMBER('Форма 1'!AF1780),'Форма 1'!$H1780*VLOOKUP('Форма 1'!$F1780,'Придельники с 2022'!$B$4:$X$28,'Форма 1'!AF$8),"")</f>
        <v/>
      </c>
      <c r="P1780" s="87"/>
      <c r="Q1780" s="103" t="str">
        <f>IF(ISNUMBER('Форма 1'!AH1780),'Форма 1'!$H1780*VLOOKUP('Форма 1'!$F1780,'Придельники с 2022'!$B$4:$X$28,'Форма 1'!AH$8),"")</f>
        <v/>
      </c>
      <c r="R1780" s="103" t="str">
        <f>IF(ISNUMBER('Форма 1'!AI1780),'Форма 1'!$H1780*VLOOKUP('Форма 1'!$F1780,'Придельники с 2022'!$B$4:$X$28,'Форма 1'!AI$8),"")</f>
        <v/>
      </c>
      <c r="S1780" s="103" t="str">
        <f>IF(ISNUMBER('Форма 1'!AJ1780),'Форма 1'!$H1780*VLOOKUP('Форма 1'!$F1780,'Придельники с 2022'!$B$4:$X$28,'Форма 1'!AJ$8),"")</f>
        <v/>
      </c>
      <c r="T1780" s="87"/>
    </row>
    <row r="1781" spans="1:20">
      <c r="A1781" s="188">
        <f>A1518+1</f>
        <v>82</v>
      </c>
      <c r="B1781" s="189" t="s">
        <v>1579</v>
      </c>
      <c r="C1781" s="99">
        <f>SUM(D1781:J1781,L1781:T1781)</f>
        <v>32101132</v>
      </c>
      <c r="D1781" s="103" t="str">
        <f>IF(ISNUMBER('Форма 1'!U1781),'Форма 1'!$H1781*VLOOKUP('Форма 1'!$F1781,'Придельники с 2022'!$B$4:$X$28,'Форма 1'!U$8),"")</f>
        <v/>
      </c>
      <c r="E1781" s="103" t="str">
        <f>IF(ISNUMBER('Форма 1'!V1781),'Форма 1'!$H1781*VLOOKUP('Форма 1'!$F1781,'Придельники с 2022'!$B$4:$X$28,'Форма 1'!V$8),"")</f>
        <v/>
      </c>
      <c r="F1781" s="103" t="str">
        <f>IF(ISNUMBER('Форма 1'!W1781),'Форма 1'!$H1781*VLOOKUP('Форма 1'!$F1781,'Придельники с 2022'!$B$4:$X$28,'Форма 1'!W$8),"")</f>
        <v/>
      </c>
      <c r="G1781" s="103" t="str">
        <f>IF(ISNUMBER('Форма 1'!X1781),'Форма 1'!$H1781*VLOOKUP('Форма 1'!$F1781,'Придельники с 2022'!$B$4:$X$28,'Форма 1'!X$8),"")</f>
        <v/>
      </c>
      <c r="H1781" s="103" t="str">
        <f>IF(ISNUMBER('Форма 1'!Y1781),'Форма 1'!$H1781*VLOOKUP('Форма 1'!$F1781,'Придельники с 2022'!$B$4:$X$28,'Форма 1'!Y$8),"")</f>
        <v/>
      </c>
      <c r="I1781" s="103" t="str">
        <f>IF(ISNUMBER('Форма 1'!Z1781),'Форма 1'!$H1781*VLOOKUP('Форма 1'!$F1781,'Придельники с 2022'!$B$4:$X$28,'Форма 1'!Z$8),"")</f>
        <v/>
      </c>
      <c r="J1781" s="103" t="str">
        <f>IF(ISNUMBER('Форма 1'!AA1781),'Форма 1'!$H1781*VLOOKUP('Форма 1'!$F1781,'Придельники с 2022'!$B$4:$X$28,'Форма 1'!AA$8),"")</f>
        <v/>
      </c>
      <c r="K1781" s="90"/>
      <c r="L1781" s="87"/>
      <c r="M1781" s="103" t="str">
        <f>IF(ISNUMBER('Форма 1'!AD1781),'Форма 1'!$H1781*VLOOKUP('Форма 1'!$F1781,'Придельники с 2022'!$B$4:$X$28,'Форма 1'!AD$8),"")</f>
        <v/>
      </c>
      <c r="N1781" s="103">
        <f>IF(ISBLANK('Форма 1'!$AE1781),"",IF('Форма 1'!$AE1781=1,'Форма 1'!$H1781*VLOOKUP('Форма 1'!$F1781,'Придельники с 2022'!$B$4:$X$28,'Форма 1'!$AE$8,0),IF('Форма 1'!$AE1781=2,'Форма 1'!$H1781*VLOOKUP('Форма 1'!$F1781,'Придельники с 2022'!$B$4:$X$28,13,0),IF('Форма 1'!$AE1781=3,'Форма 1'!$H1781*VLOOKUP('Форма 1'!$F1781,'Придельники с 2022'!$B$4:$X$28,12,0)))))</f>
        <v>32101132</v>
      </c>
      <c r="O1781" s="103" t="str">
        <f>IF(ISNUMBER('Форма 1'!AF1781),'Форма 1'!$H1781*VLOOKUP('Форма 1'!$F1781,'Придельники с 2022'!$B$4:$X$28,'Форма 1'!AF$8),"")</f>
        <v/>
      </c>
      <c r="P1781" s="87"/>
      <c r="Q1781" s="103" t="str">
        <f>IF(ISNUMBER('Форма 1'!AH1781),'Форма 1'!$H1781*VLOOKUP('Форма 1'!$F1781,'Придельники с 2022'!$B$4:$X$28,'Форма 1'!AH$8),"")</f>
        <v/>
      </c>
      <c r="R1781" s="103" t="str">
        <f>IF(ISNUMBER('Форма 1'!AI1781),'Форма 1'!$H1781*VLOOKUP('Форма 1'!$F1781,'Придельники с 2022'!$B$4:$X$28,'Форма 1'!AI$8),"")</f>
        <v/>
      </c>
      <c r="S1781" s="103" t="str">
        <f>IF(ISNUMBER('Форма 1'!AJ1781),'Форма 1'!$H1781*VLOOKUP('Форма 1'!$F1781,'Придельники с 2022'!$B$4:$X$28,'Форма 1'!AJ$8),"")</f>
        <v/>
      </c>
      <c r="T1781" s="87"/>
    </row>
    <row r="1782" spans="1:20">
      <c r="A1782" s="188">
        <f>A1781+1</f>
        <v>83</v>
      </c>
      <c r="B1782" s="189" t="s">
        <v>1814</v>
      </c>
      <c r="C1782" s="99">
        <f t="shared" si="140"/>
        <v>82322035.650000006</v>
      </c>
      <c r="D1782" s="103" t="str">
        <f>IF(ISNUMBER('Форма 1'!U1782),'Форма 1'!$H1782*VLOOKUP('Форма 1'!$F1782,'Придельники с 2022'!$B$4:$X$28,'Форма 1'!U$8),"")</f>
        <v/>
      </c>
      <c r="E1782" s="103" t="str">
        <f>IF(ISNUMBER('Форма 1'!V1782),'Форма 1'!$H1782*VLOOKUP('Форма 1'!$F1782,'Придельники с 2022'!$B$4:$X$28,'Форма 1'!V$8),"")</f>
        <v/>
      </c>
      <c r="F1782" s="103" t="str">
        <f>IF(ISNUMBER('Форма 1'!W1782),'Форма 1'!$H1782*VLOOKUP('Форма 1'!$F1782,'Придельники с 2022'!$B$4:$X$28,'Форма 1'!W$8),"")</f>
        <v/>
      </c>
      <c r="G1782" s="103" t="str">
        <f>IF(ISNUMBER('Форма 1'!X1782),'Форма 1'!$H1782*VLOOKUP('Форма 1'!$F1782,'Придельники с 2022'!$B$4:$X$28,'Форма 1'!X$8),"")</f>
        <v/>
      </c>
      <c r="H1782" s="103" t="str">
        <f>IF(ISNUMBER('Форма 1'!Y1782),'Форма 1'!$H1782*VLOOKUP('Форма 1'!$F1782,'Придельники с 2022'!$B$4:$X$28,'Форма 1'!Y$8),"")</f>
        <v/>
      </c>
      <c r="I1782" s="103" t="str">
        <f>IF(ISNUMBER('Форма 1'!Z1782),'Форма 1'!$H1782*VLOOKUP('Форма 1'!$F1782,'Придельники с 2022'!$B$4:$X$28,'Форма 1'!Z$8),"")</f>
        <v/>
      </c>
      <c r="J1782" s="103" t="str">
        <f>IF(ISNUMBER('Форма 1'!AA1782),'Форма 1'!$H1782*VLOOKUP('Форма 1'!$F1782,'Придельники с 2022'!$B$4:$X$28,'Форма 1'!AA$8),"")</f>
        <v/>
      </c>
      <c r="K1782" s="90"/>
      <c r="L1782" s="87"/>
      <c r="M1782" s="103">
        <f>IF(ISNUMBER('Форма 1'!AD1782),'Форма 1'!$H1782*VLOOKUP('Форма 1'!$F1782,'Придельники с 2022'!$B$4:$X$28,'Форма 1'!AD$8),"")</f>
        <v>27818559.274999999</v>
      </c>
      <c r="N1782" s="103">
        <f>IF(ISBLANK('Форма 1'!$AE1782),"",IF('Форма 1'!$AE1782=1,'Форма 1'!$H1782*VLOOKUP('Форма 1'!$F1782,'Придельники с 2022'!$B$4:$X$28,'Форма 1'!$AE$8,0),IF('Форма 1'!$AE1782=2,'Форма 1'!$H1782*VLOOKUP('Форма 1'!$F1782,'Придельники с 2022'!$B$4:$X$28,13,0),IF('Форма 1'!$AE1782=3,'Форма 1'!$H1782*VLOOKUP('Форма 1'!$F1782,'Придельники с 2022'!$B$4:$X$28,12,0)))))</f>
        <v>47971615</v>
      </c>
      <c r="O1782" s="103">
        <f>IF(ISNUMBER('Форма 1'!AF1782),'Форма 1'!$H1782*VLOOKUP('Форма 1'!$F1782,'Придельники с 2022'!$B$4:$X$28,'Форма 1'!AF$8),"")</f>
        <v>6531861.375</v>
      </c>
      <c r="P1782" s="87"/>
      <c r="Q1782" s="103" t="str">
        <f>IF(ISNUMBER('Форма 1'!AH1782),'Форма 1'!$H1782*VLOOKUP('Форма 1'!$F1782,'Придельники с 2022'!$B$4:$X$28,'Форма 1'!AH$8),"")</f>
        <v/>
      </c>
      <c r="R1782" s="103" t="str">
        <f>IF(ISNUMBER('Форма 1'!AI1782),'Форма 1'!$H1782*VLOOKUP('Форма 1'!$F1782,'Придельники с 2022'!$B$4:$X$28,'Форма 1'!AI$8),"")</f>
        <v/>
      </c>
      <c r="S1782" s="103" t="str">
        <f>IF(ISNUMBER('Форма 1'!AJ1782),'Форма 1'!$H1782*VLOOKUP('Форма 1'!$F1782,'Придельники с 2022'!$B$4:$X$28,'Форма 1'!AJ$8),"")</f>
        <v/>
      </c>
      <c r="T1782" s="87"/>
    </row>
    <row r="1783" spans="1:20">
      <c r="A1783" s="188">
        <f t="shared" ref="A1783:A1823" si="142">A1782+1</f>
        <v>84</v>
      </c>
      <c r="B1783" s="112" t="s">
        <v>1815</v>
      </c>
      <c r="C1783" s="99">
        <f t="shared" si="140"/>
        <v>9946045.9930000007</v>
      </c>
      <c r="D1783" s="103" t="str">
        <f>IF(ISNUMBER('Форма 1'!U1783),'Форма 1'!$H1783*VLOOKUP('Форма 1'!$F1783,'Придельники с 2022'!$B$4:$X$28,'Форма 1'!U$8),"")</f>
        <v/>
      </c>
      <c r="E1783" s="103" t="str">
        <f>IF(ISNUMBER('Форма 1'!V1783),'Форма 1'!$H1783*VLOOKUP('Форма 1'!$F1783,'Придельники с 2022'!$B$4:$X$28,'Форма 1'!V$8),"")</f>
        <v/>
      </c>
      <c r="F1783" s="103" t="str">
        <f>IF(ISNUMBER('Форма 1'!W1783),'Форма 1'!$H1783*VLOOKUP('Форма 1'!$F1783,'Придельники с 2022'!$B$4:$X$28,'Форма 1'!W$8),"")</f>
        <v/>
      </c>
      <c r="G1783" s="103">
        <f>IF(ISNUMBER('Форма 1'!X1783),'Форма 1'!$H1783*VLOOKUP('Форма 1'!$F1783,'Придельники с 2022'!$B$4:$X$28,'Форма 1'!X$8),"")</f>
        <v>2272061.1519999998</v>
      </c>
      <c r="H1783" s="103">
        <f>IF(ISNUMBER('Форма 1'!Y1783),'Форма 1'!$H1783*VLOOKUP('Форма 1'!$F1783,'Придельники с 2022'!$B$4:$X$28,'Форма 1'!Y$8),"")</f>
        <v>7673984.841</v>
      </c>
      <c r="I1783" s="103" t="str">
        <f>IF(ISNUMBER('Форма 1'!Z1783),'Форма 1'!$H1783*VLOOKUP('Форма 1'!$F1783,'Придельники с 2022'!$B$4:$X$28,'Форма 1'!Z$8),"")</f>
        <v/>
      </c>
      <c r="J1783" s="103" t="str">
        <f>IF(ISNUMBER('Форма 1'!AA1783),'Форма 1'!$H1783*VLOOKUP('Форма 1'!$F1783,'Придельники с 2022'!$B$4:$X$28,'Форма 1'!AA$8),"")</f>
        <v/>
      </c>
      <c r="K1783" s="90"/>
      <c r="L1783" s="87"/>
      <c r="M1783" s="103" t="str">
        <f>IF(ISNUMBER('Форма 1'!AD1783),'Форма 1'!$H1783*VLOOKUP('Форма 1'!$F1783,'Придельники с 2022'!$B$4:$X$28,'Форма 1'!AD$8),"")</f>
        <v/>
      </c>
      <c r="N1783" s="103" t="str">
        <f>IF(ISBLANK('Форма 1'!$AE1783),"",IF('Форма 1'!$AE1783=1,'Форма 1'!$H1783*VLOOKUP('Форма 1'!$F1783,'Придельники с 2022'!$B$4:$X$28,'Форма 1'!$AE$8,0),IF('Форма 1'!$AE1783=2,'Форма 1'!$H1783*VLOOKUP('Форма 1'!$F1783,'Придельники с 2022'!$B$4:$X$28,13,0),IF('Форма 1'!$AE1783=3,'Форма 1'!$H1783*VLOOKUP('Форма 1'!$F1783,'Придельники с 2022'!$B$4:$X$28,12,0)))))</f>
        <v/>
      </c>
      <c r="O1783" s="103" t="str">
        <f>IF(ISNUMBER('Форма 1'!AF1783),'Форма 1'!$H1783*VLOOKUP('Форма 1'!$F1783,'Придельники с 2022'!$B$4:$X$28,'Форма 1'!AF$8),"")</f>
        <v/>
      </c>
      <c r="P1783" s="87"/>
      <c r="Q1783" s="103" t="str">
        <f>IF(ISNUMBER('Форма 1'!AH1783),'Форма 1'!$H1783*VLOOKUP('Форма 1'!$F1783,'Придельники с 2022'!$B$4:$X$28,'Форма 1'!AH$8),"")</f>
        <v/>
      </c>
      <c r="R1783" s="103" t="str">
        <f>IF(ISNUMBER('Форма 1'!AI1783),'Форма 1'!$H1783*VLOOKUP('Форма 1'!$F1783,'Придельники с 2022'!$B$4:$X$28,'Форма 1'!AI$8),"")</f>
        <v/>
      </c>
      <c r="S1783" s="103" t="str">
        <f>IF(ISNUMBER('Форма 1'!AJ1783),'Форма 1'!$H1783*VLOOKUP('Форма 1'!$F1783,'Придельники с 2022'!$B$4:$X$28,'Форма 1'!AJ$8),"")</f>
        <v/>
      </c>
      <c r="T1783" s="87"/>
    </row>
    <row r="1784" spans="1:20">
      <c r="A1784" s="188">
        <f t="shared" si="142"/>
        <v>85</v>
      </c>
      <c r="B1784" s="112" t="s">
        <v>1816</v>
      </c>
      <c r="C1784" s="99">
        <f t="shared" si="140"/>
        <v>11790950.399999999</v>
      </c>
      <c r="D1784" s="103" t="str">
        <f>IF(ISNUMBER('Форма 1'!U1784),'Форма 1'!$H1784*VLOOKUP('Форма 1'!$F1784,'Придельники с 2022'!$B$4:$X$28,'Форма 1'!U$8),"")</f>
        <v/>
      </c>
      <c r="E1784" s="103" t="str">
        <f>IF(ISNUMBER('Форма 1'!V1784),'Форма 1'!$H1784*VLOOKUP('Форма 1'!$F1784,'Придельники с 2022'!$B$4:$X$28,'Форма 1'!V$8),"")</f>
        <v/>
      </c>
      <c r="F1784" s="103" t="str">
        <f>IF(ISNUMBER('Форма 1'!W1784),'Форма 1'!$H1784*VLOOKUP('Форма 1'!$F1784,'Придельники с 2022'!$B$4:$X$28,'Форма 1'!W$8),"")</f>
        <v/>
      </c>
      <c r="G1784" s="103" t="str">
        <f>IF(ISNUMBER('Форма 1'!X1784),'Форма 1'!$H1784*VLOOKUP('Форма 1'!$F1784,'Придельники с 2022'!$B$4:$X$28,'Форма 1'!X$8),"")</f>
        <v/>
      </c>
      <c r="H1784" s="103" t="str">
        <f>IF(ISNUMBER('Форма 1'!Y1784),'Форма 1'!$H1784*VLOOKUP('Форма 1'!$F1784,'Придельники с 2022'!$B$4:$X$28,'Форма 1'!Y$8),"")</f>
        <v/>
      </c>
      <c r="I1784" s="103" t="str">
        <f>IF(ISNUMBER('Форма 1'!Z1784),'Форма 1'!$H1784*VLOOKUP('Форма 1'!$F1784,'Придельники с 2022'!$B$4:$X$28,'Форма 1'!Z$8),"")</f>
        <v/>
      </c>
      <c r="J1784" s="103" t="str">
        <f>IF(ISNUMBER('Форма 1'!AA1784),'Форма 1'!$H1784*VLOOKUP('Форма 1'!$F1784,'Придельники с 2022'!$B$4:$X$28,'Форма 1'!AA$8),"")</f>
        <v/>
      </c>
      <c r="K1784" s="90">
        <v>3</v>
      </c>
      <c r="L1784" s="87">
        <f>3930316.8*K1784</f>
        <v>11790950.399999999</v>
      </c>
      <c r="M1784" s="103" t="str">
        <f>IF(ISNUMBER('Форма 1'!AD1784),'Форма 1'!$H1784*VLOOKUP('Форма 1'!$F1784,'Придельники с 2022'!$B$4:$X$28,'Форма 1'!AD$8),"")</f>
        <v/>
      </c>
      <c r="N1784" s="103" t="str">
        <f>IF(ISBLANK('Форма 1'!$AE1784),"",IF('Форма 1'!$AE1784=1,'Форма 1'!$H1784*VLOOKUP('Форма 1'!$F1784,'Придельники с 2022'!$B$4:$X$28,'Форма 1'!$AE$8,0),IF('Форма 1'!$AE1784=2,'Форма 1'!$H1784*VLOOKUP('Форма 1'!$F1784,'Придельники с 2022'!$B$4:$X$28,13,0),IF('Форма 1'!$AE1784=3,'Форма 1'!$H1784*VLOOKUP('Форма 1'!$F1784,'Придельники с 2022'!$B$4:$X$28,12,0)))))</f>
        <v/>
      </c>
      <c r="O1784" s="103" t="str">
        <f>IF(ISNUMBER('Форма 1'!AF1784),'Форма 1'!$H1784*VLOOKUP('Форма 1'!$F1784,'Придельники с 2022'!$B$4:$X$28,'Форма 1'!AF$8),"")</f>
        <v/>
      </c>
      <c r="P1784" s="87"/>
      <c r="Q1784" s="103" t="str">
        <f>IF(ISNUMBER('Форма 1'!AH1784),'Форма 1'!$H1784*VLOOKUP('Форма 1'!$F1784,'Придельники с 2022'!$B$4:$X$28,'Форма 1'!AH$8),"")</f>
        <v/>
      </c>
      <c r="R1784" s="103" t="str">
        <f>IF(ISNUMBER('Форма 1'!AI1784),'Форма 1'!$H1784*VLOOKUP('Форма 1'!$F1784,'Придельники с 2022'!$B$4:$X$28,'Форма 1'!AI$8),"")</f>
        <v/>
      </c>
      <c r="S1784" s="103" t="str">
        <f>IF(ISNUMBER('Форма 1'!AJ1784),'Форма 1'!$H1784*VLOOKUP('Форма 1'!$F1784,'Придельники с 2022'!$B$4:$X$28,'Форма 1'!AJ$8),"")</f>
        <v/>
      </c>
      <c r="T1784" s="87"/>
    </row>
    <row r="1785" spans="1:20">
      <c r="A1785" s="188">
        <f t="shared" si="142"/>
        <v>86</v>
      </c>
      <c r="B1785" s="189" t="s">
        <v>748</v>
      </c>
      <c r="C1785" s="99">
        <f t="shared" si="140"/>
        <v>6938818.1397000002</v>
      </c>
      <c r="D1785" s="103">
        <f>IF(ISNUMBER('Форма 1'!U1785),'Форма 1'!$H1785*VLOOKUP('Форма 1'!$F1785,'Придельники с 2022'!$B$4:$X$28,'Форма 1'!U$8),"")</f>
        <v>2265587.9336999999</v>
      </c>
      <c r="E1785" s="103" t="str">
        <f>IF(ISNUMBER('Форма 1'!V1785),'Форма 1'!$H1785*VLOOKUP('Форма 1'!$F1785,'Придельники с 2022'!$B$4:$X$28,'Форма 1'!V$8),"")</f>
        <v/>
      </c>
      <c r="F1785" s="103" t="str">
        <f>IF(ISNUMBER('Форма 1'!W1785),'Форма 1'!$H1785*VLOOKUP('Форма 1'!$F1785,'Придельники с 2022'!$B$4:$X$28,'Форма 1'!W$8),"")</f>
        <v/>
      </c>
      <c r="G1785" s="103" t="str">
        <f>IF(ISNUMBER('Форма 1'!X1785),'Форма 1'!$H1785*VLOOKUP('Форма 1'!$F1785,'Придельники с 2022'!$B$4:$X$28,'Форма 1'!X$8),"")</f>
        <v/>
      </c>
      <c r="H1785" s="103" t="str">
        <f>IF(ISNUMBER('Форма 1'!Y1785),'Форма 1'!$H1785*VLOOKUP('Форма 1'!$F1785,'Придельники с 2022'!$B$4:$X$28,'Форма 1'!Y$8),"")</f>
        <v/>
      </c>
      <c r="I1785" s="103" t="str">
        <f>IF(ISNUMBER('Форма 1'!Z1785),'Форма 1'!$H1785*VLOOKUP('Форма 1'!$F1785,'Придельники с 2022'!$B$4:$X$28,'Форма 1'!Z$8),"")</f>
        <v/>
      </c>
      <c r="J1785" s="103">
        <f>IF(ISNUMBER('Форма 1'!AA1785),'Форма 1'!$H1785*VLOOKUP('Форма 1'!$F1785,'Придельники с 2022'!$B$4:$X$28,'Форма 1'!AA$8),"")</f>
        <v>4673230.2060000002</v>
      </c>
      <c r="K1785" s="90"/>
      <c r="L1785" s="87"/>
      <c r="M1785" s="103" t="str">
        <f>IF(ISNUMBER('Форма 1'!AD1785),'Форма 1'!$H1785*VLOOKUP('Форма 1'!$F1785,'Придельники с 2022'!$B$4:$X$28,'Форма 1'!AD$8),"")</f>
        <v/>
      </c>
      <c r="N1785" s="103" t="str">
        <f>IF(ISBLANK('Форма 1'!$AE1785),"",IF('Форма 1'!$AE1785=1,'Форма 1'!$H1785*VLOOKUP('Форма 1'!$F1785,'Придельники с 2022'!$B$4:$X$28,'Форма 1'!$AE$8,0),IF('Форма 1'!$AE1785=2,'Форма 1'!$H1785*VLOOKUP('Форма 1'!$F1785,'Придельники с 2022'!$B$4:$X$28,13,0),IF('Форма 1'!$AE1785=3,'Форма 1'!$H1785*VLOOKUP('Форма 1'!$F1785,'Придельники с 2022'!$B$4:$X$28,12,0)))))</f>
        <v/>
      </c>
      <c r="O1785" s="103" t="str">
        <f>IF(ISNUMBER('Форма 1'!AF1785),'Форма 1'!$H1785*VLOOKUP('Форма 1'!$F1785,'Придельники с 2022'!$B$4:$X$28,'Форма 1'!AF$8),"")</f>
        <v/>
      </c>
      <c r="P1785" s="87"/>
      <c r="Q1785" s="103" t="str">
        <f>IF(ISNUMBER('Форма 1'!AH1785),'Форма 1'!$H1785*VLOOKUP('Форма 1'!$F1785,'Придельники с 2022'!$B$4:$X$28,'Форма 1'!AH$8),"")</f>
        <v/>
      </c>
      <c r="R1785" s="103" t="str">
        <f>IF(ISNUMBER('Форма 1'!AI1785),'Форма 1'!$H1785*VLOOKUP('Форма 1'!$F1785,'Придельники с 2022'!$B$4:$X$28,'Форма 1'!AI$8),"")</f>
        <v/>
      </c>
      <c r="S1785" s="103" t="str">
        <f>IF(ISNUMBER('Форма 1'!AJ1785),'Форма 1'!$H1785*VLOOKUP('Форма 1'!$F1785,'Придельники с 2022'!$B$4:$X$28,'Форма 1'!AJ$8),"")</f>
        <v/>
      </c>
      <c r="T1785" s="88"/>
    </row>
    <row r="1786" spans="1:20">
      <c r="A1786" s="188">
        <f t="shared" si="142"/>
        <v>87</v>
      </c>
      <c r="B1786" s="112" t="s">
        <v>5037</v>
      </c>
      <c r="C1786" s="99">
        <f t="shared" ref="C1786:C1869" si="143">SUM(D1786:J1786,L1786:T1786)</f>
        <v>53565929.450000003</v>
      </c>
      <c r="D1786" s="103" t="str">
        <f>IF(ISNUMBER('Форма 1'!U1786),'Форма 1'!$H1786*VLOOKUP('Форма 1'!$F1786,'Придельники до 2021'!$B$4:$X$28,'Форма 1'!U$8),"")</f>
        <v/>
      </c>
      <c r="E1786" s="103" t="str">
        <f>IF(ISNUMBER('Форма 1'!V1786),'Форма 1'!$H1786*VLOOKUP('Форма 1'!$F1786,'Придельники до 2021'!$B$4:$X$28,'Форма 1'!V$8),"")</f>
        <v/>
      </c>
      <c r="F1786" s="103" t="str">
        <f>IF(ISNUMBER('Форма 1'!W1786),'Форма 1'!$H1786*VLOOKUP('Форма 1'!$F1786,'Придельники до 2021'!$B$4:$X$28,'Форма 1'!W$8),"")</f>
        <v/>
      </c>
      <c r="G1786" s="103" t="str">
        <f>IF(ISNUMBER('Форма 1'!X1786),'Форма 1'!$H1786*VLOOKUP('Форма 1'!$F1786,'Придельники с 2022'!$B$4:$X$28,'Форма 1'!X$8),"")</f>
        <v/>
      </c>
      <c r="H1786" s="103" t="str">
        <f>IF(ISNUMBER('Форма 1'!Y1786),'Форма 1'!$H1786*VLOOKUP('Форма 1'!$F1786,'Придельники с 2022'!$B$4:$X$28,'Форма 1'!Y$8),"")</f>
        <v/>
      </c>
      <c r="I1786" s="103" t="str">
        <f>IF(ISNUMBER('Форма 1'!Z1786),'Форма 1'!$H1786*VLOOKUP('Форма 1'!$F1786,'Придельники с 2022'!$B$4:$X$28,'Форма 1'!Z$8),"")</f>
        <v/>
      </c>
      <c r="J1786" s="103" t="str">
        <f>IF(ISNUMBER('Форма 1'!AA1786),'Форма 1'!$H1786*VLOOKUP('Форма 1'!$F1786,'Придельники с 2022'!$B$4:$X$28,'Форма 1'!AA$8),"")</f>
        <v/>
      </c>
      <c r="K1786" s="90"/>
      <c r="L1786" s="87"/>
      <c r="M1786" s="103" t="str">
        <f>IF(ISNUMBER('Форма 1'!AD1786),'Форма 1'!$H1786*VLOOKUP('Форма 1'!$F1786,'Придельники с 2022'!$B$4:$X$28,'Форма 1'!AD$8),"")</f>
        <v/>
      </c>
      <c r="N1786" s="103">
        <f>IF(ISBLANK('Форма 1'!$AE1786),"",IF('Форма 1'!$AE1786=1,'Форма 1'!$H1786*VLOOKUP('Форма 1'!$F1786,'Придельники с 2022'!$B$4:$X$28,'Форма 1'!$AE$8,0),IF('Форма 1'!$AE1786=2,'Форма 1'!$H1786*VLOOKUP('Форма 1'!$F1786,'Придельники с 2022'!$B$4:$X$28,13,0),IF('Форма 1'!$AE1786=3,'Форма 1'!$H1786*VLOOKUP('Форма 1'!$F1786,'Придельники с 2022'!$B$4:$X$28,12,0)))))</f>
        <v>53317762.200000003</v>
      </c>
      <c r="O1786" s="103" t="str">
        <f>IF(ISNUMBER('Форма 1'!AF1786),'Форма 1'!$H1786*VLOOKUP('Форма 1'!$F1786,'Придельники с 2022'!$B$4:$X$28,'Форма 1'!AF$8),"")</f>
        <v/>
      </c>
      <c r="P1786" s="103">
        <v>248167.25</v>
      </c>
      <c r="Q1786" s="103" t="str">
        <f>IF(ISNUMBER('Форма 1'!AH1786),'Форма 1'!$H1786*VLOOKUP('Форма 1'!$F1786,'Придельники с 2022'!$B$4:$X$28,'Форма 1'!AH$8),"")</f>
        <v/>
      </c>
      <c r="R1786" s="103" t="str">
        <f>IF(ISNUMBER('Форма 1'!AI1786),'Форма 1'!$H1786*VLOOKUP('Форма 1'!$F1786,'Придельники с 2022'!$B$4:$X$28,'Форма 1'!AI$8),"")</f>
        <v/>
      </c>
      <c r="S1786" s="103" t="str">
        <f>IF(ISNUMBER('Форма 1'!AJ1786),'Форма 1'!$H1786*VLOOKUP('Форма 1'!$F1786,'Придельники с 2022'!$B$4:$X$28,'Форма 1'!AJ$8),"")</f>
        <v/>
      </c>
      <c r="T1786" s="87"/>
    </row>
    <row r="1787" spans="1:20">
      <c r="A1787" s="188">
        <f t="shared" si="142"/>
        <v>88</v>
      </c>
      <c r="B1787" s="189" t="s">
        <v>1817</v>
      </c>
      <c r="C1787" s="99">
        <f t="shared" si="143"/>
        <v>436892.93000000005</v>
      </c>
      <c r="D1787" s="103" t="str">
        <f>IF(ISNUMBER('Форма 1'!U1787),'Форма 1'!$H1787*VLOOKUP('Форма 1'!$F1787,'Придельники с 2022'!$B$4:$X$28,'Форма 1'!U$8),"")</f>
        <v/>
      </c>
      <c r="E1787" s="103" t="str">
        <f>IF(ISNUMBER('Форма 1'!V1787),'Форма 1'!$H1787*VLOOKUP('Форма 1'!$F1787,'Придельники с 2022'!$B$4:$X$28,'Форма 1'!V$8),"")</f>
        <v/>
      </c>
      <c r="F1787" s="103" t="str">
        <f>IF(ISNUMBER('Форма 1'!W1787),'Форма 1'!$H1787*VLOOKUP('Форма 1'!$F1787,'Придельники с 2022'!$B$4:$X$28,'Форма 1'!W$8),"")</f>
        <v/>
      </c>
      <c r="G1787" s="103" t="str">
        <f>IF(ISNUMBER('Форма 1'!X1787),'Форма 1'!$H1787*VLOOKUP('Форма 1'!$F1787,'Придельники с 2022'!$B$4:$X$28,'Форма 1'!X$8),"")</f>
        <v/>
      </c>
      <c r="H1787" s="103" t="str">
        <f>IF(ISNUMBER('Форма 1'!Y1787),'Форма 1'!$H1787*VLOOKUP('Форма 1'!$F1787,'Придельники с 2022'!$B$4:$X$28,'Форма 1'!Y$8),"")</f>
        <v/>
      </c>
      <c r="I1787" s="103" t="str">
        <f>IF(ISNUMBER('Форма 1'!Z1787),'Форма 1'!$H1787*VLOOKUP('Форма 1'!$F1787,'Придельники с 2022'!$B$4:$X$28,'Форма 1'!Z$8),"")</f>
        <v/>
      </c>
      <c r="J1787" s="103" t="str">
        <f>IF(ISNUMBER('Форма 1'!AA1787),'Форма 1'!$H1787*VLOOKUP('Форма 1'!$F1787,'Придельники с 2022'!$B$4:$X$28,'Форма 1'!AA$8),"")</f>
        <v/>
      </c>
      <c r="K1787" s="90"/>
      <c r="L1787" s="87"/>
      <c r="M1787" s="103" t="str">
        <f>IF(ISNUMBER('Форма 1'!AD1787),'Форма 1'!$H1787*VLOOKUP('Форма 1'!$F1787,'Придельники с 2022'!$B$4:$X$28,'Форма 1'!AD$8),"")</f>
        <v/>
      </c>
      <c r="N1787" s="103" t="str">
        <f>IF(ISBLANK('Форма 1'!$AE1787),"",IF('Форма 1'!$AE1787=1,'Форма 1'!$H1787*VLOOKUP('Форма 1'!$F1787,'Придельники с 2022'!$B$4:$X$28,'Форма 1'!$AE$8,0),IF('Форма 1'!$AE1787=2,'Форма 1'!$H1787*VLOOKUP('Форма 1'!$F1787,'Придельники с 2022'!$B$4:$X$28,13,0),IF('Форма 1'!$AE1787=3,'Форма 1'!$H1787*VLOOKUP('Форма 1'!$F1787,'Придельники с 2022'!$B$4:$X$28,12,0)))))</f>
        <v/>
      </c>
      <c r="O1787" s="103" t="str">
        <f>IF(ISNUMBER('Форма 1'!AF1787),'Форма 1'!$H1787*VLOOKUP('Форма 1'!$F1787,'Придельники с 2022'!$B$4:$X$28,'Форма 1'!AF$8),"")</f>
        <v/>
      </c>
      <c r="P1787" s="103">
        <f>280193.26+156699.67</f>
        <v>436892.93000000005</v>
      </c>
      <c r="Q1787" s="103" t="str">
        <f>IF(ISNUMBER('Форма 1'!AH1787),'Форма 1'!$H1787*VLOOKUP('Форма 1'!$F1787,'Придельники с 2022'!$B$4:$X$28,'Форма 1'!AH$8),"")</f>
        <v/>
      </c>
      <c r="R1787" s="103" t="str">
        <f>IF(ISNUMBER('Форма 1'!AI1787),'Форма 1'!$H1787*VLOOKUP('Форма 1'!$F1787,'Придельники с 2022'!$B$4:$X$28,'Форма 1'!AI$8),"")</f>
        <v/>
      </c>
      <c r="S1787" s="103" t="str">
        <f>IF(ISNUMBER('Форма 1'!AJ1787),'Форма 1'!$H1787*VLOOKUP('Форма 1'!$F1787,'Придельники с 2022'!$B$4:$X$28,'Форма 1'!AJ$8),"")</f>
        <v/>
      </c>
      <c r="T1787" s="88"/>
    </row>
    <row r="1788" spans="1:20">
      <c r="A1788" s="188">
        <f>A1787+1</f>
        <v>89</v>
      </c>
      <c r="B1788" s="112" t="s">
        <v>4097</v>
      </c>
      <c r="C1788" s="99">
        <f>SUM(D1788:J1788,L1788:T1788)</f>
        <v>8618862.7829999998</v>
      </c>
      <c r="D1788" s="103" t="str">
        <f>IF(ISNUMBER('Форма 1'!U1788),'Форма 1'!$H1788*VLOOKUP('Форма 1'!$F1788,'Придельники с 2022'!$B$4:$X$28,'Форма 1'!U$8),"")</f>
        <v/>
      </c>
      <c r="E1788" s="103" t="str">
        <f>IF(ISNUMBER('Форма 1'!V1788),'Форма 1'!$H1788*VLOOKUP('Форма 1'!$F1788,'Придельники с 2022'!$B$4:$X$28,'Форма 1'!V$8),"")</f>
        <v/>
      </c>
      <c r="F1788" s="103" t="str">
        <f>IF(ISNUMBER('Форма 1'!W1788),'Форма 1'!$H1788*VLOOKUP('Форма 1'!$F1788,'Придельники с 2022'!$B$4:$X$28,'Форма 1'!W$8),"")</f>
        <v/>
      </c>
      <c r="G1788" s="103" t="str">
        <f>IF(ISNUMBER('Форма 1'!X1788),'Форма 1'!$H1788*VLOOKUP('Форма 1'!$F1788,'Придельники с 2022'!$B$4:$X$28,'Форма 1'!X$8),"")</f>
        <v/>
      </c>
      <c r="H1788" s="103">
        <f>IF(ISNUMBER('Форма 1'!Y1788),'Форма 1'!$H1788*VLOOKUP('Форма 1'!$F1788,'Придельники с 2022'!$B$4:$X$28,'Форма 1'!Y$8),"")</f>
        <v>8618862.7829999998</v>
      </c>
      <c r="I1788" s="103" t="str">
        <f>IF(ISNUMBER('Форма 1'!Z1788),'Форма 1'!$H1788*VLOOKUP('Форма 1'!$F1788,'Придельники с 2022'!$B$4:$X$28,'Форма 1'!Z$8),"")</f>
        <v/>
      </c>
      <c r="J1788" s="103" t="str">
        <f>IF(ISNUMBER('Форма 1'!AA1788),'Форма 1'!$H1788*VLOOKUP('Форма 1'!$F1788,'Придельники с 2022'!$B$4:$X$28,'Форма 1'!AA$8),"")</f>
        <v/>
      </c>
      <c r="K1788" s="90"/>
      <c r="L1788" s="87"/>
      <c r="M1788" s="103" t="str">
        <f>IF(ISNUMBER('Форма 1'!AD1788),'Форма 1'!$H1788*VLOOKUP('Форма 1'!$F1788,'Придельники с 2022'!$B$4:$X$28,'Форма 1'!AD$8),"")</f>
        <v/>
      </c>
      <c r="N1788" s="103" t="str">
        <f>IF(ISBLANK('Форма 1'!$AE1788),"",IF('Форма 1'!$AE1788=1,'Форма 1'!$H1788*VLOOKUP('Форма 1'!$F1788,'Придельники с 2022'!$B$4:$X$28,'Форма 1'!$AE$8,0),IF('Форма 1'!$AE1788=2,'Форма 1'!$H1788*VLOOKUP('Форма 1'!$F1788,'Придельники с 2022'!$B$4:$X$28,13,0),IF('Форма 1'!$AE1788=3,'Форма 1'!$H1788*VLOOKUP('Форма 1'!$F1788,'Придельники с 2022'!$B$4:$X$28,12,0)))))</f>
        <v/>
      </c>
      <c r="O1788" s="103" t="str">
        <f>IF(ISNUMBER('Форма 1'!AF1788),'Форма 1'!$H1788*VLOOKUP('Форма 1'!$F1788,'Придельники с 2022'!$B$4:$X$28,'Форма 1'!AF$8),"")</f>
        <v/>
      </c>
      <c r="P1788" s="103"/>
      <c r="Q1788" s="103" t="str">
        <f>IF(ISNUMBER('Форма 1'!AH1788),'Форма 1'!$H1788*VLOOKUP('Форма 1'!$F1788,'Придельники с 2022'!$B$4:$X$28,'Форма 1'!AH$8),"")</f>
        <v/>
      </c>
      <c r="R1788" s="103" t="str">
        <f>IF(ISNUMBER('Форма 1'!AI1788),'Форма 1'!$H1788*VLOOKUP('Форма 1'!$F1788,'Придельники с 2022'!$B$4:$X$28,'Форма 1'!AI$8),"")</f>
        <v/>
      </c>
      <c r="S1788" s="103" t="str">
        <f>IF(ISNUMBER('Форма 1'!AJ1788),'Форма 1'!$H1788*VLOOKUP('Форма 1'!$F1788,'Придельники с 2022'!$B$4:$X$28,'Форма 1'!AJ$8),"")</f>
        <v/>
      </c>
      <c r="T1788" s="88"/>
    </row>
    <row r="1789" spans="1:20">
      <c r="A1789" s="188">
        <f>A1787+1</f>
        <v>89</v>
      </c>
      <c r="B1789" s="112" t="s">
        <v>769</v>
      </c>
      <c r="C1789" s="99">
        <f>SUM(D1789:J1789,L1789:T1789)</f>
        <v>5893730.527999999</v>
      </c>
      <c r="D1789" s="103" t="str">
        <f>IF(ISNUMBER('Форма 1'!U1789),'Форма 1'!$H1789*VLOOKUP('Форма 1'!$F1789,'Придельники до 2021'!$B$4:$X$28,'Форма 1'!U$8),"")</f>
        <v/>
      </c>
      <c r="E1789" s="103" t="str">
        <f>IF(ISNUMBER('Форма 1'!V1789),'Форма 1'!$H1789*VLOOKUP('Форма 1'!$F1789,'Придельники до 2021'!$B$4:$X$28,'Форма 1'!V$8),"")</f>
        <v/>
      </c>
      <c r="F1789" s="103" t="str">
        <f>IF(ISNUMBER('Форма 1'!W1789),'Форма 1'!$H1789*VLOOKUP('Форма 1'!$F1789,'Придельники до 2021'!$B$4:$X$28,'Форма 1'!W$8),"")</f>
        <v/>
      </c>
      <c r="G1789" s="103">
        <f>IF(ISNUMBER('Форма 1'!X1789),'Форма 1'!$H1789*VLOOKUP('Форма 1'!$F1789,'Придельники с 2022'!$B$4:$X$28,'Форма 1'!X$8),"")</f>
        <v>5893730.527999999</v>
      </c>
      <c r="H1789" s="103" t="str">
        <f>IF(ISNUMBER('Форма 1'!Y1789),'Форма 1'!$H1789*VLOOKUP('Форма 1'!$F1789,'Придельники с 2022'!$B$4:$X$28,'Форма 1'!Y$8),"")</f>
        <v/>
      </c>
      <c r="I1789" s="103" t="str">
        <f>IF(ISNUMBER('Форма 1'!Z1789),'Форма 1'!$H1789*VLOOKUP('Форма 1'!$F1789,'Придельники с 2022'!$B$4:$X$28,'Форма 1'!Z$8),"")</f>
        <v/>
      </c>
      <c r="J1789" s="103" t="str">
        <f>IF(ISNUMBER('Форма 1'!AA1789),'Форма 1'!$H1789*VLOOKUP('Форма 1'!$F1789,'Придельники с 2022'!$B$4:$X$28,'Форма 1'!AA$8),"")</f>
        <v/>
      </c>
      <c r="K1789" s="90"/>
      <c r="L1789" s="87"/>
      <c r="M1789" s="103" t="str">
        <f>IF(ISNUMBER('Форма 1'!AD1789),'Форма 1'!$H1789*VLOOKUP('Форма 1'!$F1789,'Придельники с 2022'!$B$4:$X$28,'Форма 1'!AD$8),"")</f>
        <v/>
      </c>
      <c r="N1789" s="103" t="str">
        <f>IF(ISBLANK('Форма 1'!$AE1789),"",IF('Форма 1'!$AE1789=1,'Форма 1'!$H1789*VLOOKUP('Форма 1'!$F1789,'Придельники с 2022'!$B$4:$X$28,'Форма 1'!$AE$8,0),IF('Форма 1'!$AE1789=2,'Форма 1'!$H1789*VLOOKUP('Форма 1'!$F1789,'Придельники с 2022'!$B$4:$X$28,13,0),IF('Форма 1'!$AE1789=3,'Форма 1'!$H1789*VLOOKUP('Форма 1'!$F1789,'Придельники с 2022'!$B$4:$X$28,12,0)))))</f>
        <v/>
      </c>
      <c r="O1789" s="103" t="str">
        <f>IF(ISNUMBER('Форма 1'!AF1789),'Форма 1'!$H1789*VLOOKUP('Форма 1'!$F1789,'Придельники с 2022'!$B$4:$X$28,'Форма 1'!AF$8),"")</f>
        <v/>
      </c>
      <c r="P1789" s="103"/>
      <c r="Q1789" s="103" t="str">
        <f>IF(ISNUMBER('Форма 1'!AH1789),'Форма 1'!$H1789*VLOOKUP('Форма 1'!$F1789,'Придельники с 2022'!$B$4:$X$28,'Форма 1'!AH$8),"")</f>
        <v/>
      </c>
      <c r="R1789" s="103" t="str">
        <f>IF(ISNUMBER('Форма 1'!AI1789),'Форма 1'!$H1789*VLOOKUP('Форма 1'!$F1789,'Придельники с 2022'!$B$4:$X$28,'Форма 1'!AI$8),"")</f>
        <v/>
      </c>
      <c r="S1789" s="103" t="str">
        <f>IF(ISNUMBER('Форма 1'!AJ1789),'Форма 1'!$H1789*VLOOKUP('Форма 1'!$F1789,'Придельники с 2022'!$B$4:$X$28,'Форма 1'!AJ$8),"")</f>
        <v/>
      </c>
      <c r="T1789" s="87"/>
    </row>
    <row r="1790" spans="1:20">
      <c r="A1790" s="188">
        <f t="shared" si="142"/>
        <v>90</v>
      </c>
      <c r="B1790" s="189" t="s">
        <v>1818</v>
      </c>
      <c r="C1790" s="99">
        <f>SUM(D1790:J1790,L1790:T1790)</f>
        <v>64968240.799999997</v>
      </c>
      <c r="D1790" s="103" t="str">
        <f>IF(ISNUMBER('Форма 1'!U1790),'Форма 1'!$H1790*VLOOKUP('Форма 1'!$F1790,'Придельники с 2022'!$B$4:$X$28,'Форма 1'!U$8),"")</f>
        <v/>
      </c>
      <c r="E1790" s="103" t="str">
        <f>IF(ISNUMBER('Форма 1'!V1790),'Форма 1'!$H1790*VLOOKUP('Форма 1'!$F1790,'Придельники с 2022'!$B$4:$X$28,'Форма 1'!V$8),"")</f>
        <v/>
      </c>
      <c r="F1790" s="103" t="str">
        <f>IF(ISNUMBER('Форма 1'!W1790),'Форма 1'!$H1790*VLOOKUP('Форма 1'!$F1790,'Придельники с 2022'!$B$4:$X$28,'Форма 1'!W$8),"")</f>
        <v/>
      </c>
      <c r="G1790" s="103" t="str">
        <f>IF(ISNUMBER('Форма 1'!X1790),'Форма 1'!$H1790*VLOOKUP('Форма 1'!$F1790,'Придельники с 2022'!$B$4:$X$28,'Форма 1'!X$8),"")</f>
        <v/>
      </c>
      <c r="H1790" s="103" t="str">
        <f>IF(ISNUMBER('Форма 1'!Y1790),'Форма 1'!$H1790*VLOOKUP('Форма 1'!$F1790,'Придельники с 2022'!$B$4:$X$28,'Форма 1'!Y$8),"")</f>
        <v/>
      </c>
      <c r="I1790" s="103" t="str">
        <f>IF(ISNUMBER('Форма 1'!Z1790),'Форма 1'!$H1790*VLOOKUP('Форма 1'!$F1790,'Придельники с 2022'!$B$4:$X$28,'Форма 1'!Z$8),"")</f>
        <v/>
      </c>
      <c r="J1790" s="103" t="str">
        <f>IF(ISNUMBER('Форма 1'!AA1790),'Форма 1'!$H1790*VLOOKUP('Форма 1'!$F1790,'Придельники с 2022'!$B$4:$X$28,'Форма 1'!AA$8),"")</f>
        <v/>
      </c>
      <c r="K1790" s="90"/>
      <c r="L1790" s="87"/>
      <c r="M1790" s="103" t="str">
        <f>IF(ISNUMBER('Форма 1'!AD1790),'Форма 1'!$H1790*VLOOKUP('Форма 1'!$F1790,'Придельники с 2022'!$B$4:$X$28,'Форма 1'!AD$8),"")</f>
        <v/>
      </c>
      <c r="N1790" s="103">
        <f>IF(ISBLANK('Форма 1'!$AE1790),"",IF('Форма 1'!$AE1790=1,'Форма 1'!$H1790*VLOOKUP('Форма 1'!$F1790,'Придельники с 2022'!$B$4:$X$28,'Форма 1'!$AE$8,0),IF('Форма 1'!$AE1790=2,'Форма 1'!$H1790*VLOOKUP('Форма 1'!$F1790,'Придельники с 2022'!$B$4:$X$28,13,0),IF('Форма 1'!$AE1790=3,'Форма 1'!$H1790*VLOOKUP('Форма 1'!$F1790,'Придельники с 2022'!$B$4:$X$28,12,0)))))</f>
        <v>64968240.799999997</v>
      </c>
      <c r="O1790" s="103" t="str">
        <f>IF(ISNUMBER('Форма 1'!AF1790),'Форма 1'!$H1790*VLOOKUP('Форма 1'!$F1790,'Придельники с 2022'!$B$4:$X$28,'Форма 1'!AF$8),"")</f>
        <v/>
      </c>
      <c r="P1790" s="103"/>
      <c r="Q1790" s="103" t="str">
        <f>IF(ISNUMBER('Форма 1'!AH1790),'Форма 1'!$H1790*VLOOKUP('Форма 1'!$F1790,'Придельники с 2022'!$B$4:$X$28,'Форма 1'!AH$8),"")</f>
        <v/>
      </c>
      <c r="R1790" s="103" t="str">
        <f>IF(ISNUMBER('Форма 1'!AI1790),'Форма 1'!$H1790*VLOOKUP('Форма 1'!$F1790,'Придельники с 2022'!$B$4:$X$28,'Форма 1'!AI$8),"")</f>
        <v/>
      </c>
      <c r="S1790" s="103" t="str">
        <f>IF(ISNUMBER('Форма 1'!AJ1790),'Форма 1'!$H1790*VLOOKUP('Форма 1'!$F1790,'Придельники с 2022'!$B$4:$X$28,'Форма 1'!AJ$8),"")</f>
        <v/>
      </c>
      <c r="T1790" s="87"/>
    </row>
    <row r="1791" spans="1:20">
      <c r="A1791" s="188">
        <f t="shared" si="142"/>
        <v>91</v>
      </c>
      <c r="B1791" s="112" t="s">
        <v>5038</v>
      </c>
      <c r="C1791" s="99">
        <f>SUM(D1791:J1791,L1791:T1791)</f>
        <v>18703999.288000003</v>
      </c>
      <c r="D1791" s="103" t="str">
        <f>IF(ISNUMBER('Форма 1'!U1791),'Форма 1'!$H1791*VLOOKUP('Форма 1'!$F1791,'Придельники до 2021'!$B$4:$X$28,'Форма 1'!U$8),"")</f>
        <v/>
      </c>
      <c r="E1791" s="103" t="str">
        <f>IF(ISNUMBER('Форма 1'!V1791),'Форма 1'!$H1791*VLOOKUP('Форма 1'!$F1791,'Придельники до 2021'!$B$4:$X$28,'Форма 1'!V$8),"")</f>
        <v/>
      </c>
      <c r="F1791" s="103" t="str">
        <f>IF(ISNUMBER('Форма 1'!W1791),'Форма 1'!$H1791*VLOOKUP('Форма 1'!$F1791,'Придельники до 2021'!$B$4:$X$28,'Форма 1'!W$8),"")</f>
        <v/>
      </c>
      <c r="G1791" s="103">
        <f>IF(ISNUMBER('Форма 1'!X1791),'Форма 1'!$H1791*VLOOKUP('Форма 1'!$F1791,'Придельники с 2022'!$B$4:$X$28,'Форма 1'!X$8),"")</f>
        <v>4272716.0319999997</v>
      </c>
      <c r="H1791" s="103">
        <f>IF(ISNUMBER('Форма 1'!Y1791),'Форма 1'!$H1791*VLOOKUP('Форма 1'!$F1791,'Придельники с 2022'!$B$4:$X$28,'Форма 1'!Y$8),"")</f>
        <v>14431283.256000001</v>
      </c>
      <c r="I1791" s="103" t="str">
        <f>IF(ISNUMBER('Форма 1'!Z1791),'Форма 1'!$H1791*VLOOKUP('Форма 1'!$F1791,'Придельники с 2022'!$B$4:$X$28,'Форма 1'!Z$8),"")</f>
        <v/>
      </c>
      <c r="J1791" s="103" t="str">
        <f>IF(ISNUMBER('Форма 1'!AA1791),'Форма 1'!$H1791*VLOOKUP('Форма 1'!$F1791,'Придельники с 2022'!$B$4:$X$28,'Форма 1'!AA$8),"")</f>
        <v/>
      </c>
      <c r="K1791" s="90"/>
      <c r="L1791" s="87"/>
      <c r="M1791" s="103" t="str">
        <f>IF(ISNUMBER('Форма 1'!AD1791),'Форма 1'!$H1791*VLOOKUP('Форма 1'!$F1791,'Придельники с 2022'!$B$4:$X$28,'Форма 1'!AD$8),"")</f>
        <v/>
      </c>
      <c r="N1791" s="103" t="str">
        <f>IF(ISBLANK('Форма 1'!$AE1791),"",IF('Форма 1'!$AE1791=1,'Форма 1'!$H1791*VLOOKUP('Форма 1'!$F1791,'Придельники с 2022'!$B$4:$X$28,'Форма 1'!$AE$8,0),IF('Форма 1'!$AE1791=2,'Форма 1'!$H1791*VLOOKUP('Форма 1'!$F1791,'Придельники с 2022'!$B$4:$X$28,13,0),IF('Форма 1'!$AE1791=3,'Форма 1'!$H1791*VLOOKUP('Форма 1'!$F1791,'Придельники с 2022'!$B$4:$X$28,12,0)))))</f>
        <v/>
      </c>
      <c r="O1791" s="103" t="str">
        <f>IF(ISNUMBER('Форма 1'!AF1791),'Форма 1'!$H1791*VLOOKUP('Форма 1'!$F1791,'Придельники с 2022'!$B$4:$X$28,'Форма 1'!AF$8),"")</f>
        <v/>
      </c>
      <c r="P1791" s="103"/>
      <c r="Q1791" s="103" t="str">
        <f>IF(ISNUMBER('Форма 1'!AH1791),'Форма 1'!$H1791*VLOOKUP('Форма 1'!$F1791,'Придельники с 2022'!$B$4:$X$28,'Форма 1'!AH$8),"")</f>
        <v/>
      </c>
      <c r="R1791" s="103" t="str">
        <f>IF(ISNUMBER('Форма 1'!AI1791),'Форма 1'!$H1791*VLOOKUP('Форма 1'!$F1791,'Придельники с 2022'!$B$4:$X$28,'Форма 1'!AI$8),"")</f>
        <v/>
      </c>
      <c r="S1791" s="103" t="str">
        <f>IF(ISNUMBER('Форма 1'!AJ1791),'Форма 1'!$H1791*VLOOKUP('Форма 1'!$F1791,'Придельники с 2022'!$B$4:$X$28,'Форма 1'!AJ$8),"")</f>
        <v/>
      </c>
      <c r="T1791" s="87"/>
    </row>
    <row r="1792" spans="1:20">
      <c r="A1792" s="188">
        <f>A1791+1</f>
        <v>92</v>
      </c>
      <c r="B1792" s="112" t="s">
        <v>5126</v>
      </c>
      <c r="C1792" s="99">
        <f>SUM(D1792:J1792,L1792:T1792)</f>
        <v>436892.93000000005</v>
      </c>
      <c r="D1792" s="103" t="str">
        <f>IF(ISNUMBER('Форма 1'!U1792),'Форма 1'!$H1792*VLOOKUP('Форма 1'!$F1792,'Придельники до 2021'!$B$4:$X$28,'Форма 1'!U$8),"")</f>
        <v/>
      </c>
      <c r="E1792" s="103" t="str">
        <f>IF(ISNUMBER('Форма 1'!V1792),'Форма 1'!$H1792*VLOOKUP('Форма 1'!$F1792,'Придельники до 2021'!$B$4:$X$28,'Форма 1'!V$8),"")</f>
        <v/>
      </c>
      <c r="F1792" s="103" t="str">
        <f>IF(ISNUMBER('Форма 1'!W1792),'Форма 1'!$H1792*VLOOKUP('Форма 1'!$F1792,'Придельники до 2021'!$B$4:$X$28,'Форма 1'!W$8),"")</f>
        <v/>
      </c>
      <c r="G1792" s="103" t="str">
        <f>IF(ISNUMBER('Форма 1'!X1792),'Форма 1'!$H1792*VLOOKUP('Форма 1'!$F1792,'Придельники с 2022'!$B$4:$X$28,'Форма 1'!X$8),"")</f>
        <v/>
      </c>
      <c r="H1792" s="103" t="str">
        <f>IF(ISNUMBER('Форма 1'!Y1792),'Форма 1'!$H1792*VLOOKUP('Форма 1'!$F1792,'Придельники с 2022'!$B$4:$X$28,'Форма 1'!Y$8),"")</f>
        <v/>
      </c>
      <c r="I1792" s="103" t="str">
        <f>IF(ISNUMBER('Форма 1'!Z1792),'Форма 1'!$H1792*VLOOKUP('Форма 1'!$F1792,'Придельники с 2022'!$B$4:$X$28,'Форма 1'!Z$8),"")</f>
        <v/>
      </c>
      <c r="J1792" s="103" t="str">
        <f>IF(ISNUMBER('Форма 1'!AA1792),'Форма 1'!$H1792*VLOOKUP('Форма 1'!$F1792,'Придельники с 2022'!$B$4:$X$28,'Форма 1'!AA$8),"")</f>
        <v/>
      </c>
      <c r="K1792" s="90"/>
      <c r="L1792" s="87"/>
      <c r="M1792" s="103" t="str">
        <f>IF(ISNUMBER('Форма 1'!AD1792),'Форма 1'!$H1792*VLOOKUP('Форма 1'!$F1792,'Придельники с 2022'!$B$4:$X$28,'Форма 1'!AD$8),"")</f>
        <v/>
      </c>
      <c r="N1792" s="103" t="str">
        <f>IF(ISBLANK('Форма 1'!$AE1792),"",IF('Форма 1'!$AE1792=1,'Форма 1'!$H1792*VLOOKUP('Форма 1'!$F1792,'Придельники с 2022'!$B$4:$X$28,'Форма 1'!$AE$8,0),IF('Форма 1'!$AE1792=2,'Форма 1'!$H1792*VLOOKUP('Форма 1'!$F1792,'Придельники с 2022'!$B$4:$X$28,13,0),IF('Форма 1'!$AE1792=3,'Форма 1'!$H1792*VLOOKUP('Форма 1'!$F1792,'Придельники с 2022'!$B$4:$X$28,12,0)))))</f>
        <v/>
      </c>
      <c r="O1792" s="103" t="str">
        <f>IF(ISNUMBER('Форма 1'!AF1792),'Форма 1'!$H1792*VLOOKUP('Форма 1'!$F1792,'Придельники с 2022'!$B$4:$X$28,'Форма 1'!AF$8),"")</f>
        <v/>
      </c>
      <c r="P1792" s="103">
        <f>280193.26+156699.67</f>
        <v>436892.93000000005</v>
      </c>
      <c r="Q1792" s="103" t="str">
        <f>IF(ISNUMBER('Форма 1'!AH1792),'Форма 1'!$H1792*VLOOKUP('Форма 1'!$F1792,'Придельники с 2022'!$B$4:$X$28,'Форма 1'!AH$8),"")</f>
        <v/>
      </c>
      <c r="R1792" s="103" t="str">
        <f>IF(ISNUMBER('Форма 1'!AI1792),'Форма 1'!$H1792*VLOOKUP('Форма 1'!$F1792,'Придельники с 2022'!$B$4:$X$28,'Форма 1'!AI$8),"")</f>
        <v/>
      </c>
      <c r="S1792" s="103" t="str">
        <f>IF(ISNUMBER('Форма 1'!AJ1792),'Форма 1'!$H1792*VLOOKUP('Форма 1'!$F1792,'Придельники с 2022'!$B$4:$X$28,'Форма 1'!AJ$8),"")</f>
        <v/>
      </c>
      <c r="T1792" s="87"/>
    </row>
    <row r="1793" spans="1:20">
      <c r="A1793" s="188">
        <f>A1792+1</f>
        <v>93</v>
      </c>
      <c r="B1793" s="114" t="s">
        <v>1820</v>
      </c>
      <c r="C1793" s="99">
        <f t="shared" si="143"/>
        <v>3445126.7539999997</v>
      </c>
      <c r="D1793" s="103" t="str">
        <f>IF(ISNUMBER('Форма 1'!U1793),'Форма 1'!$H1793*VLOOKUP('Форма 1'!$F1793,'Придельники с 2022'!$B$4:$X$28,'Форма 1'!U$8),"")</f>
        <v/>
      </c>
      <c r="E1793" s="103" t="str">
        <f>IF(ISNUMBER('Форма 1'!V1793),'Форма 1'!$H1793*VLOOKUP('Форма 1'!$F1793,'Придельники с 2022'!$B$4:$X$28,'Форма 1'!V$8),"")</f>
        <v/>
      </c>
      <c r="F1793" s="103" t="str">
        <f>IF(ISNUMBER('Форма 1'!W1793),'Форма 1'!$H1793*VLOOKUP('Форма 1'!$F1793,'Придельники с 2022'!$B$4:$X$28,'Форма 1'!W$8),"")</f>
        <v/>
      </c>
      <c r="G1793" s="103" t="str">
        <f>IF(ISNUMBER('Форма 1'!X1793),'Форма 1'!$H1793*VLOOKUP('Форма 1'!$F1793,'Придельники с 2022'!$B$4:$X$28,'Форма 1'!X$8),"")</f>
        <v/>
      </c>
      <c r="H1793" s="103" t="str">
        <f>IF(ISNUMBER('Форма 1'!Y1793),'Форма 1'!$H1793*VLOOKUP('Форма 1'!$F1793,'Придельники с 2022'!$B$4:$X$28,'Форма 1'!Y$8),"")</f>
        <v/>
      </c>
      <c r="I1793" s="103" t="str">
        <f>IF(ISNUMBER('Форма 1'!Z1793),'Форма 1'!$H1793*VLOOKUP('Форма 1'!$F1793,'Придельники с 2022'!$B$4:$X$28,'Форма 1'!Z$8),"")</f>
        <v/>
      </c>
      <c r="J1793" s="103" t="str">
        <f>IF(ISNUMBER('Форма 1'!AA1793),'Форма 1'!$H1793*VLOOKUP('Форма 1'!$F1793,'Придельники с 2022'!$B$4:$X$28,'Форма 1'!AA$8),"")</f>
        <v/>
      </c>
      <c r="K1793" s="90"/>
      <c r="L1793" s="87"/>
      <c r="M1793" s="103" t="str">
        <f>IF(ISNUMBER('Форма 1'!AD1793),'Форма 1'!$H1793*VLOOKUP('Форма 1'!$F1793,'Придельники с 2022'!$B$4:$X$28,'Форма 1'!AD$8),"")</f>
        <v/>
      </c>
      <c r="N1793" s="103" t="str">
        <f>IF(ISBLANK('Форма 1'!$AE1793),"",IF('Форма 1'!$AE1793=1,'Форма 1'!$H1793*VLOOKUP('Форма 1'!$F1793,'Придельники с 2022'!$B$4:$X$28,'Форма 1'!$AE$8,0),IF('Форма 1'!$AE1793=2,'Форма 1'!$H1793*VLOOKUP('Форма 1'!$F1793,'Придельники с 2022'!$B$4:$X$28,13,0),IF('Форма 1'!$AE1793=3,'Форма 1'!$H1793*VLOOKUP('Форма 1'!$F1793,'Придельники с 2022'!$B$4:$X$28,12,0)))))</f>
        <v/>
      </c>
      <c r="O1793" s="103">
        <f>IF(ISNUMBER('Форма 1'!AF1793),'Форма 1'!$H1793*VLOOKUP('Форма 1'!$F1793,'Придельники с 2022'!$B$4:$X$28,'Форма 1'!AF$8),"")</f>
        <v>3445126.7539999997</v>
      </c>
      <c r="P1793" s="103"/>
      <c r="Q1793" s="103" t="str">
        <f>IF(ISNUMBER('Форма 1'!AH1793),'Форма 1'!$H1793*VLOOKUP('Форма 1'!$F1793,'Придельники с 2022'!$B$4:$X$28,'Форма 1'!AH$8),"")</f>
        <v/>
      </c>
      <c r="R1793" s="103" t="str">
        <f>IF(ISNUMBER('Форма 1'!AI1793),'Форма 1'!$H1793*VLOOKUP('Форма 1'!$F1793,'Придельники с 2022'!$B$4:$X$28,'Форма 1'!AI$8),"")</f>
        <v/>
      </c>
      <c r="S1793" s="103" t="str">
        <f>IF(ISNUMBER('Форма 1'!AJ1793),'Форма 1'!$H1793*VLOOKUP('Форма 1'!$F1793,'Придельники с 2022'!$B$4:$X$28,'Форма 1'!AJ$8),"")</f>
        <v/>
      </c>
      <c r="T1793" s="87"/>
    </row>
    <row r="1794" spans="1:20">
      <c r="A1794" s="188">
        <f>A1793+1</f>
        <v>94</v>
      </c>
      <c r="B1794" s="114" t="s">
        <v>1821</v>
      </c>
      <c r="C1794" s="99">
        <f>SUM(D1794:J1794,L1794:T1794)</f>
        <v>7725831.7579999994</v>
      </c>
      <c r="D1794" s="103" t="str">
        <f>IF(ISNUMBER('Форма 1'!U1794),'Форма 1'!$H1794*VLOOKUP('Форма 1'!$F1794,'Придельники с 2022'!$B$4:$X$28,'Форма 1'!U$8),"")</f>
        <v/>
      </c>
      <c r="E1794" s="103" t="str">
        <f>IF(ISNUMBER('Форма 1'!V1794),'Форма 1'!$H1794*VLOOKUP('Форма 1'!$F1794,'Придельники с 2022'!$B$4:$X$28,'Форма 1'!V$8),"")</f>
        <v/>
      </c>
      <c r="F1794" s="103" t="str">
        <f>IF(ISNUMBER('Форма 1'!W1794),'Форма 1'!$H1794*VLOOKUP('Форма 1'!$F1794,'Придельники с 2022'!$B$4:$X$28,'Форма 1'!W$8),"")</f>
        <v/>
      </c>
      <c r="G1794" s="103" t="str">
        <f>IF(ISNUMBER('Форма 1'!X1794),'Форма 1'!$H1794*VLOOKUP('Форма 1'!$F1794,'Придельники с 2022'!$B$4:$X$28,'Форма 1'!X$8),"")</f>
        <v/>
      </c>
      <c r="H1794" s="103" t="str">
        <f>IF(ISNUMBER('Форма 1'!Y1794),'Форма 1'!$H1794*VLOOKUP('Форма 1'!$F1794,'Придельники с 2022'!$B$4:$X$28,'Форма 1'!Y$8),"")</f>
        <v/>
      </c>
      <c r="I1794" s="103" t="str">
        <f>IF(ISNUMBER('Форма 1'!Z1794),'Форма 1'!$H1794*VLOOKUP('Форма 1'!$F1794,'Придельники с 2022'!$B$4:$X$28,'Форма 1'!Z$8),"")</f>
        <v/>
      </c>
      <c r="J1794" s="103">
        <f>IF(ISNUMBER('Форма 1'!AA1794),'Форма 1'!$H1794*VLOOKUP('Форма 1'!$F1794,'Придельники с 2022'!$B$4:$X$28,'Форма 1'!AA$8),"")</f>
        <v>7725831.7579999994</v>
      </c>
      <c r="K1794" s="90"/>
      <c r="L1794" s="87"/>
      <c r="M1794" s="103" t="str">
        <f>IF(ISNUMBER('Форма 1'!AD1794),'Форма 1'!$H1794*VLOOKUP('Форма 1'!$F1794,'Придельники с 2022'!$B$4:$X$28,'Форма 1'!AD$8),"")</f>
        <v/>
      </c>
      <c r="N1794" s="103" t="str">
        <f>IF(ISBLANK('Форма 1'!$AE1794),"",IF('Форма 1'!$AE1794=1,'Форма 1'!$H1794*VLOOKUP('Форма 1'!$F1794,'Придельники с 2022'!$B$4:$X$28,'Форма 1'!$AE$8,0),IF('Форма 1'!$AE1794=2,'Форма 1'!$H1794*VLOOKUP('Форма 1'!$F1794,'Придельники с 2022'!$B$4:$X$28,13,0),IF('Форма 1'!$AE1794=3,'Форма 1'!$H1794*VLOOKUP('Форма 1'!$F1794,'Придельники с 2022'!$B$4:$X$28,12,0)))))</f>
        <v/>
      </c>
      <c r="O1794" s="103" t="str">
        <f>IF(ISNUMBER('Форма 1'!AF1794),'Форма 1'!$H1794*VLOOKUP('Форма 1'!$F1794,'Придельники с 2022'!$B$4:$X$28,'Форма 1'!AF$8),"")</f>
        <v/>
      </c>
      <c r="P1794" s="103"/>
      <c r="Q1794" s="103" t="str">
        <f>IF(ISNUMBER('Форма 1'!AH1794),'Форма 1'!$H1794*VLOOKUP('Форма 1'!$F1794,'Придельники с 2022'!$B$4:$X$28,'Форма 1'!AH$8),"")</f>
        <v/>
      </c>
      <c r="R1794" s="103" t="str">
        <f>IF(ISNUMBER('Форма 1'!AI1794),'Форма 1'!$H1794*VLOOKUP('Форма 1'!$F1794,'Придельники с 2022'!$B$4:$X$28,'Форма 1'!AI$8),"")</f>
        <v/>
      </c>
      <c r="S1794" s="103" t="str">
        <f>IF(ISNUMBER('Форма 1'!AJ1794),'Форма 1'!$H1794*VLOOKUP('Форма 1'!$F1794,'Придельники с 2022'!$B$4:$X$28,'Форма 1'!AJ$8),"")</f>
        <v/>
      </c>
      <c r="T1794" s="87"/>
    </row>
    <row r="1795" spans="1:20">
      <c r="A1795" s="188">
        <f>A1794+1</f>
        <v>95</v>
      </c>
      <c r="B1795" s="114" t="s">
        <v>5127</v>
      </c>
      <c r="C1795" s="99">
        <f>SUM(D1795:J1795,L1795:T1795)</f>
        <v>16510805.024</v>
      </c>
      <c r="D1795" s="103" t="str">
        <f>IF(ISNUMBER('Форма 1'!U1795),'Форма 1'!$H1795*VLOOKUP('Форма 1'!$F1795,'Придельники с 2022'!$B$4:$X$28,'Форма 1'!U$8),"")</f>
        <v/>
      </c>
      <c r="E1795" s="103" t="str">
        <f>IF(ISNUMBER('Форма 1'!V1795),'Форма 1'!$H1795*VLOOKUP('Форма 1'!$F1795,'Придельники с 2022'!$B$4:$X$28,'Форма 1'!V$8),"")</f>
        <v/>
      </c>
      <c r="F1795" s="103" t="str">
        <f>IF(ISNUMBER('Форма 1'!W1795),'Форма 1'!$H1795*VLOOKUP('Форма 1'!$F1795,'Придельники с 2022'!$B$4:$X$28,'Форма 1'!W$8),"")</f>
        <v/>
      </c>
      <c r="G1795" s="103" t="str">
        <f>IF(ISNUMBER('Форма 1'!X1795),'Форма 1'!$H1795*VLOOKUP('Форма 1'!$F1795,'Придельники с 2022'!$B$4:$X$28,'Форма 1'!X$8),"")</f>
        <v/>
      </c>
      <c r="H1795" s="103" t="str">
        <f>IF(ISNUMBER('Форма 1'!Y1795),'Форма 1'!$H1795*VLOOKUP('Форма 1'!$F1795,'Придельники с 2022'!$B$4:$X$28,'Форма 1'!Y$8),"")</f>
        <v/>
      </c>
      <c r="I1795" s="103" t="str">
        <f>IF(ISNUMBER('Форма 1'!Z1795),'Форма 1'!$H1795*VLOOKUP('Форма 1'!$F1795,'Придельники с 2022'!$B$4:$X$28,'Форма 1'!Z$8),"")</f>
        <v/>
      </c>
      <c r="J1795" s="103" t="str">
        <f>IF(ISNUMBER('Форма 1'!AA1795),'Форма 1'!$H1795*VLOOKUP('Форма 1'!$F1795,'Придельники с 2022'!$B$4:$X$28,'Форма 1'!AA$8),"")</f>
        <v/>
      </c>
      <c r="K1795" s="90"/>
      <c r="L1795" s="87"/>
      <c r="M1795" s="103">
        <f>IF(ISNUMBER('Форма 1'!AD1795),'Форма 1'!$H1795*VLOOKUP('Форма 1'!$F1795,'Придельники с 2022'!$B$4:$X$28,'Форма 1'!AD$8),"")</f>
        <v>16510805.024</v>
      </c>
      <c r="N1795" s="103" t="str">
        <f>IF(ISBLANK('Форма 1'!$AE1795),"",IF('Форма 1'!$AE1795=1,'Форма 1'!$H1795*VLOOKUP('Форма 1'!$F1795,'Придельники с 2022'!$B$4:$X$28,'Форма 1'!$AE$8,0),IF('Форма 1'!$AE1795=2,'Форма 1'!$H1795*VLOOKUP('Форма 1'!$F1795,'Придельники с 2022'!$B$4:$X$28,13,0),IF('Форма 1'!$AE1795=3,'Форма 1'!$H1795*VLOOKUP('Форма 1'!$F1795,'Придельники с 2022'!$B$4:$X$28,12,0)))))</f>
        <v/>
      </c>
      <c r="O1795" s="103" t="str">
        <f>IF(ISNUMBER('Форма 1'!AF1795),'Форма 1'!$H1795*VLOOKUP('Форма 1'!$F1795,'Придельники с 2022'!$B$4:$X$28,'Форма 1'!AF$8),"")</f>
        <v/>
      </c>
      <c r="P1795" s="103"/>
      <c r="Q1795" s="103" t="str">
        <f>IF(ISNUMBER('Форма 1'!AH1795),'Форма 1'!$H1795*VLOOKUP('Форма 1'!$F1795,'Придельники с 2022'!$B$4:$X$28,'Форма 1'!AH$8),"")</f>
        <v/>
      </c>
      <c r="R1795" s="103" t="str">
        <f>IF(ISNUMBER('Форма 1'!AI1795),'Форма 1'!$H1795*VLOOKUP('Форма 1'!$F1795,'Придельники с 2022'!$B$4:$X$28,'Форма 1'!AI$8),"")</f>
        <v/>
      </c>
      <c r="S1795" s="103" t="str">
        <f>IF(ISNUMBER('Форма 1'!AJ1795),'Форма 1'!$H1795*VLOOKUP('Форма 1'!$F1795,'Придельники с 2022'!$B$4:$X$28,'Форма 1'!AJ$8),"")</f>
        <v/>
      </c>
      <c r="T1795" s="87"/>
    </row>
    <row r="1796" spans="1:20">
      <c r="A1796" s="188">
        <f t="shared" ref="A1796:A1797" si="144">A1795+1</f>
        <v>96</v>
      </c>
      <c r="B1796" s="189" t="s">
        <v>776</v>
      </c>
      <c r="C1796" s="99">
        <f>SUM(D1796:J1796,L1796:T1796)</f>
        <v>6731887.5999999996</v>
      </c>
      <c r="D1796" s="103" t="str">
        <f>IF(ISNUMBER('Форма 1'!U1796),'Форма 1'!$H1796*VLOOKUP('Форма 1'!$F1796,'Придельники с 2022'!$B$4:$X$28,'Форма 1'!U$8),"")</f>
        <v/>
      </c>
      <c r="E1796" s="103">
        <f>IF(ISNUMBER('Форма 1'!V1796),'Форма 1'!$H1796*VLOOKUP('Форма 1'!$F1796,'Придельники с 2022'!$B$4:$X$28,'Форма 1'!V$8),"")</f>
        <v>6451694.3399999999</v>
      </c>
      <c r="F1796" s="103" t="str">
        <f>IF(ISNUMBER('Форма 1'!W1796),'Форма 1'!$H1796*VLOOKUP('Форма 1'!$F1796,'Придельники с 2022'!$B$4:$X$28,'Форма 1'!W$8),"")</f>
        <v/>
      </c>
      <c r="G1796" s="103" t="str">
        <f>IF(ISNUMBER('Форма 1'!X1796),'Форма 1'!$H1796*VLOOKUP('Форма 1'!$F1796,'Придельники с 2022'!$B$4:$X$28,'Форма 1'!X$8),"")</f>
        <v/>
      </c>
      <c r="H1796" s="103" t="str">
        <f>IF(ISNUMBER('Форма 1'!Y1796),'Форма 1'!$H1796*VLOOKUP('Форма 1'!$F1796,'Придельники с 2022'!$B$4:$X$28,'Форма 1'!Y$8),"")</f>
        <v/>
      </c>
      <c r="I1796" s="103" t="str">
        <f>IF(ISNUMBER('Форма 1'!Z1796),'Форма 1'!$H1796*VLOOKUP('Форма 1'!$F1796,'Придельники с 2022'!$B$4:$X$28,'Форма 1'!Z$8),"")</f>
        <v/>
      </c>
      <c r="J1796" s="103" t="str">
        <f>IF(ISNUMBER('Форма 1'!AA1796),'Форма 1'!$H1796*VLOOKUP('Форма 1'!$F1796,'Придельники с 2022'!$B$4:$X$28,'Форма 1'!AA$8),"")</f>
        <v/>
      </c>
      <c r="K1796" s="90"/>
      <c r="L1796" s="87"/>
      <c r="M1796" s="103" t="str">
        <f>IF(ISNUMBER('Форма 1'!AD1796),'Форма 1'!$H1796*VLOOKUP('Форма 1'!$F1796,'Придельники с 2022'!$B$4:$X$28,'Форма 1'!AD$8),"")</f>
        <v/>
      </c>
      <c r="N1796" s="103" t="str">
        <f>IF(ISBLANK('Форма 1'!$AE1796),"",IF('Форма 1'!$AE1796=1,'Форма 1'!$H1796*VLOOKUP('Форма 1'!$F1796,'Придельники с 2022'!$B$4:$X$28,'Форма 1'!$AE$8,0),IF('Форма 1'!$AE1796=2,'Форма 1'!$H1796*VLOOKUP('Форма 1'!$F1796,'Придельники с 2022'!$B$4:$X$28,13,0),IF('Форма 1'!$AE1796=3,'Форма 1'!$H1796*VLOOKUP('Форма 1'!$F1796,'Придельники с 2022'!$B$4:$X$28,12,0)))))</f>
        <v/>
      </c>
      <c r="O1796" s="103" t="str">
        <f>IF(ISNUMBER('Форма 1'!AF1796),'Форма 1'!$H1796*VLOOKUP('Форма 1'!$F1796,'Придельники с 2022'!$B$4:$X$28,'Форма 1'!AF$8),"")</f>
        <v/>
      </c>
      <c r="P1796" s="87">
        <f>280193.26</f>
        <v>280193.26</v>
      </c>
      <c r="Q1796" s="103" t="str">
        <f>IF(ISNUMBER('Форма 1'!AH1796),'Форма 1'!$H1796*VLOOKUP('Форма 1'!$F1796,'Придельники с 2022'!$B$4:$X$28,'Форма 1'!AH$8),"")</f>
        <v/>
      </c>
      <c r="R1796" s="103" t="str">
        <f>IF(ISNUMBER('Форма 1'!AI1796),'Форма 1'!$H1796*VLOOKUP('Форма 1'!$F1796,'Придельники с 2022'!$B$4:$X$28,'Форма 1'!AI$8),"")</f>
        <v/>
      </c>
      <c r="S1796" s="103" t="str">
        <f>IF(ISNUMBER('Форма 1'!AJ1796),'Форма 1'!$H1796*VLOOKUP('Форма 1'!$F1796,'Придельники с 2022'!$B$4:$X$28,'Форма 1'!AJ$8),"")</f>
        <v/>
      </c>
      <c r="T1796" s="87"/>
    </row>
    <row r="1797" spans="1:20">
      <c r="A1797" s="188">
        <f t="shared" si="144"/>
        <v>97</v>
      </c>
      <c r="B1797" s="112" t="s">
        <v>779</v>
      </c>
      <c r="C1797" s="99">
        <f>SUM(D1797:J1797,L1797:T1797)</f>
        <v>6750793.6639999989</v>
      </c>
      <c r="D1797" s="103" t="str">
        <f>IF(ISNUMBER('Форма 1'!U1797),'Форма 1'!$H1797*VLOOKUP('Форма 1'!$F1797,'Придельники с 2022'!$B$4:$X$28,'Форма 1'!U$8),"")</f>
        <v/>
      </c>
      <c r="E1797" s="103">
        <f>IF(ISNUMBER('Форма 1'!V1797),'Форма 1'!$H1797*VLOOKUP('Форма 1'!$F1797,'Придельники с 2022'!$B$4:$X$28,'Форма 1'!V$8),"")</f>
        <v>6470600.4039999992</v>
      </c>
      <c r="F1797" s="103" t="str">
        <f>IF(ISNUMBER('Форма 1'!W1797),'Форма 1'!$H1797*VLOOKUP('Форма 1'!$F1797,'Придельники с 2022'!$B$4:$X$28,'Форма 1'!W$8),"")</f>
        <v/>
      </c>
      <c r="G1797" s="103" t="str">
        <f>IF(ISNUMBER('Форма 1'!X1797),'Форма 1'!$H1797*VLOOKUP('Форма 1'!$F1797,'Придельники с 2022'!$B$4:$X$28,'Форма 1'!X$8),"")</f>
        <v/>
      </c>
      <c r="H1797" s="103" t="str">
        <f>IF(ISNUMBER('Форма 1'!Y1797),'Форма 1'!$H1797*VLOOKUP('Форма 1'!$F1797,'Придельники с 2022'!$B$4:$X$28,'Форма 1'!Y$8),"")</f>
        <v/>
      </c>
      <c r="I1797" s="103" t="str">
        <f>IF(ISNUMBER('Форма 1'!Z1797),'Форма 1'!$H1797*VLOOKUP('Форма 1'!$F1797,'Придельники с 2022'!$B$4:$X$28,'Форма 1'!Z$8),"")</f>
        <v/>
      </c>
      <c r="J1797" s="103" t="str">
        <f>IF(ISNUMBER('Форма 1'!AA1797),'Форма 1'!$H1797*VLOOKUP('Форма 1'!$F1797,'Придельники с 2022'!$B$4:$X$28,'Форма 1'!AA$8),"")</f>
        <v/>
      </c>
      <c r="K1797" s="90"/>
      <c r="L1797" s="87"/>
      <c r="M1797" s="103" t="str">
        <f>IF(ISNUMBER('Форма 1'!AD1797),'Форма 1'!$H1797*VLOOKUP('Форма 1'!$F1797,'Придельники с 2022'!$B$4:$X$28,'Форма 1'!AD$8),"")</f>
        <v/>
      </c>
      <c r="N1797" s="103" t="str">
        <f>IF(ISBLANK('Форма 1'!$AE1797),"",IF('Форма 1'!$AE1797=1,'Форма 1'!$H1797*VLOOKUP('Форма 1'!$F1797,'Придельники с 2022'!$B$4:$X$28,'Форма 1'!$AE$8,0),IF('Форма 1'!$AE1797=2,'Форма 1'!$H1797*VLOOKUP('Форма 1'!$F1797,'Придельники с 2022'!$B$4:$X$28,13,0),IF('Форма 1'!$AE1797=3,'Форма 1'!$H1797*VLOOKUP('Форма 1'!$F1797,'Придельники с 2022'!$B$4:$X$28,12,0)))))</f>
        <v/>
      </c>
      <c r="O1797" s="103" t="str">
        <f>IF(ISNUMBER('Форма 1'!AF1797),'Форма 1'!$H1797*VLOOKUP('Форма 1'!$F1797,'Придельники с 2022'!$B$4:$X$28,'Форма 1'!AF$8),"")</f>
        <v/>
      </c>
      <c r="P1797" s="87">
        <v>280193.26</v>
      </c>
      <c r="Q1797" s="103" t="str">
        <f>IF(ISNUMBER('Форма 1'!AH1797),'Форма 1'!$H1797*VLOOKUP('Форма 1'!$F1797,'Придельники с 2022'!$B$4:$X$28,'Форма 1'!AH$8),"")</f>
        <v/>
      </c>
      <c r="R1797" s="103" t="str">
        <f>IF(ISNUMBER('Форма 1'!AI1797),'Форма 1'!$H1797*VLOOKUP('Форма 1'!$F1797,'Придельники с 2022'!$B$4:$X$28,'Форма 1'!AI$8),"")</f>
        <v/>
      </c>
      <c r="S1797" s="103" t="str">
        <f>IF(ISNUMBER('Форма 1'!AJ1797),'Форма 1'!$H1797*VLOOKUP('Форма 1'!$F1797,'Придельники с 2022'!$B$4:$X$28,'Форма 1'!AJ$8),"")</f>
        <v/>
      </c>
      <c r="T1797" s="87"/>
    </row>
    <row r="1798" spans="1:20">
      <c r="A1798" s="188">
        <f>A1797+1</f>
        <v>98</v>
      </c>
      <c r="B1798" s="114" t="s">
        <v>5128</v>
      </c>
      <c r="C1798" s="99">
        <f>SUM(D1798:J1798,L1798:T1798)</f>
        <v>1586733.057</v>
      </c>
      <c r="D1798" s="103">
        <f>IF(ISNUMBER('Форма 1'!U1798),'Форма 1'!$H1798*VLOOKUP('Форма 1'!$F1798,'Придельники с 2022'!$B$4:$X$28,'Форма 1'!U$8),"")</f>
        <v>1586733.057</v>
      </c>
      <c r="E1798" s="103" t="str">
        <f>IF(ISNUMBER('Форма 1'!V1798),'Форма 1'!$H1798*VLOOKUP('Форма 1'!$F1798,'Придельники с 2022'!$B$4:$X$28,'Форма 1'!V$8),"")</f>
        <v/>
      </c>
      <c r="F1798" s="103" t="str">
        <f>IF(ISNUMBER('Форма 1'!W1798),'Форма 1'!$H1798*VLOOKUP('Форма 1'!$F1798,'Придельники с 2022'!$B$4:$X$28,'Форма 1'!W$8),"")</f>
        <v/>
      </c>
      <c r="G1798" s="103" t="str">
        <f>IF(ISNUMBER('Форма 1'!X1798),'Форма 1'!$H1798*VLOOKUP('Форма 1'!$F1798,'Придельники с 2022'!$B$4:$X$28,'Форма 1'!X$8),"")</f>
        <v/>
      </c>
      <c r="H1798" s="103" t="str">
        <f>IF(ISNUMBER('Форма 1'!Y1798),'Форма 1'!$H1798*VLOOKUP('Форма 1'!$F1798,'Придельники с 2022'!$B$4:$X$28,'Форма 1'!Y$8),"")</f>
        <v/>
      </c>
      <c r="I1798" s="103" t="str">
        <f>IF(ISNUMBER('Форма 1'!Z1798),'Форма 1'!$H1798*VLOOKUP('Форма 1'!$F1798,'Придельники с 2022'!$B$4:$X$28,'Форма 1'!Z$8),"")</f>
        <v/>
      </c>
      <c r="J1798" s="103" t="str">
        <f>IF(ISNUMBER('Форма 1'!AA1798),'Форма 1'!$H1798*VLOOKUP('Форма 1'!$F1798,'Придельники с 2022'!$B$4:$X$28,'Форма 1'!AA$8),"")</f>
        <v/>
      </c>
      <c r="K1798" s="90"/>
      <c r="L1798" s="87"/>
      <c r="M1798" s="103" t="str">
        <f>IF(ISNUMBER('Форма 1'!AD1798),'Форма 1'!$H1798*VLOOKUP('Форма 1'!$F1798,'Придельники с 2022'!$B$4:$X$28,'Форма 1'!AD$8),"")</f>
        <v/>
      </c>
      <c r="N1798" s="103" t="str">
        <f>IF(ISBLANK('Форма 1'!$AE1798),"",IF('Форма 1'!$AE1798=1,'Форма 1'!$H1798*VLOOKUP('Форма 1'!$F1798,'Придельники с 2022'!$B$4:$X$28,'Форма 1'!$AE$8,0),IF('Форма 1'!$AE1798=2,'Форма 1'!$H1798*VLOOKUP('Форма 1'!$F1798,'Придельники с 2022'!$B$4:$X$28,13,0),IF('Форма 1'!$AE1798=3,'Форма 1'!$H1798*VLOOKUP('Форма 1'!$F1798,'Придельники с 2022'!$B$4:$X$28,12,0)))))</f>
        <v/>
      </c>
      <c r="O1798" s="103" t="str">
        <f>IF(ISNUMBER('Форма 1'!AF1798),'Форма 1'!$H1798*VLOOKUP('Форма 1'!$F1798,'Придельники с 2022'!$B$4:$X$28,'Форма 1'!AF$8),"")</f>
        <v/>
      </c>
      <c r="P1798" s="103"/>
      <c r="Q1798" s="103" t="str">
        <f>IF(ISNUMBER('Форма 1'!AH1798),'Форма 1'!$H1798*VLOOKUP('Форма 1'!$F1798,'Придельники с 2022'!$B$4:$X$28,'Форма 1'!AH$8),"")</f>
        <v/>
      </c>
      <c r="R1798" s="103" t="str">
        <f>IF(ISNUMBER('Форма 1'!AI1798),'Форма 1'!$H1798*VLOOKUP('Форма 1'!$F1798,'Придельники с 2022'!$B$4:$X$28,'Форма 1'!AI$8),"")</f>
        <v/>
      </c>
      <c r="S1798" s="103" t="str">
        <f>IF(ISNUMBER('Форма 1'!AJ1798),'Форма 1'!$H1798*VLOOKUP('Форма 1'!$F1798,'Придельники с 2022'!$B$4:$X$28,'Форма 1'!AJ$8),"")</f>
        <v/>
      </c>
      <c r="T1798" s="87"/>
    </row>
    <row r="1799" spans="1:20">
      <c r="A1799" s="188">
        <f t="shared" ref="A1799:A1800" si="145">A1798+1</f>
        <v>99</v>
      </c>
      <c r="B1799" s="114" t="s">
        <v>1822</v>
      </c>
      <c r="C1799" s="99">
        <f t="shared" si="143"/>
        <v>2808594.9699999997</v>
      </c>
      <c r="D1799" s="103" t="str">
        <f>IF(ISNUMBER('Форма 1'!U1799),'Форма 1'!$H1799*VLOOKUP('Форма 1'!$F1799,'Придельники с 2022'!$B$4:$X$28,'Форма 1'!U$8),"")</f>
        <v/>
      </c>
      <c r="E1799" s="103" t="str">
        <f>IF(ISNUMBER('Форма 1'!V1799),'Форма 1'!$H1799*VLOOKUP('Форма 1'!$F1799,'Придельники с 2022'!$B$4:$X$28,'Форма 1'!V$8),"")</f>
        <v/>
      </c>
      <c r="F1799" s="103" t="str">
        <f>IF(ISNUMBER('Форма 1'!W1799),'Форма 1'!$H1799*VLOOKUP('Форма 1'!$F1799,'Придельники с 2022'!$B$4:$X$28,'Форма 1'!W$8),"")</f>
        <v/>
      </c>
      <c r="G1799" s="103" t="str">
        <f>IF(ISNUMBER('Форма 1'!X1799),'Форма 1'!$H1799*VLOOKUP('Форма 1'!$F1799,'Придельники с 2022'!$B$4:$X$28,'Форма 1'!X$8),"")</f>
        <v/>
      </c>
      <c r="H1799" s="103">
        <f>IF(ISNUMBER('Форма 1'!Y1799),'Форма 1'!$H1799*VLOOKUP('Форма 1'!$F1799,'Придельники с 2022'!$B$4:$X$28,'Форма 1'!Y$8),"")</f>
        <v>2651895.2999999998</v>
      </c>
      <c r="I1799" s="103" t="str">
        <f>IF(ISNUMBER('Форма 1'!Z1799),'Форма 1'!$H1799*VLOOKUP('Форма 1'!$F1799,'Придельники с 2022'!$B$4:$X$28,'Форма 1'!Z$8),"")</f>
        <v/>
      </c>
      <c r="J1799" s="103" t="str">
        <f>IF(ISNUMBER('Форма 1'!AA1799),'Форма 1'!$H1799*VLOOKUP('Форма 1'!$F1799,'Придельники с 2022'!$B$4:$X$28,'Форма 1'!AA$8),"")</f>
        <v/>
      </c>
      <c r="K1799" s="90"/>
      <c r="L1799" s="87"/>
      <c r="M1799" s="103" t="str">
        <f>IF(ISNUMBER('Форма 1'!AD1799),'Форма 1'!$H1799*VLOOKUP('Форма 1'!$F1799,'Придельники с 2022'!$B$4:$X$28,'Форма 1'!AD$8),"")</f>
        <v/>
      </c>
      <c r="N1799" s="103" t="str">
        <f>IF(ISBLANK('Форма 1'!$AE1799),"",IF('Форма 1'!$AE1799=1,'Форма 1'!$H1799*VLOOKUP('Форма 1'!$F1799,'Придельники с 2022'!$B$4:$X$28,'Форма 1'!$AE$8,0),IF('Форма 1'!$AE1799=2,'Форма 1'!$H1799*VLOOKUP('Форма 1'!$F1799,'Придельники с 2022'!$B$4:$X$28,13,0),IF('Форма 1'!$AE1799=3,'Форма 1'!$H1799*VLOOKUP('Форма 1'!$F1799,'Придельники с 2022'!$B$4:$X$28,12,0)))))</f>
        <v/>
      </c>
      <c r="O1799" s="103" t="str">
        <f>IF(ISNUMBER('Форма 1'!AF1799),'Форма 1'!$H1799*VLOOKUP('Форма 1'!$F1799,'Придельники с 2022'!$B$4:$X$28,'Форма 1'!AF$8),"")</f>
        <v/>
      </c>
      <c r="P1799" s="103">
        <f>156699.67</f>
        <v>156699.67000000001</v>
      </c>
      <c r="Q1799" s="103" t="str">
        <f>IF(ISNUMBER('Форма 1'!AH1799),'Форма 1'!$H1799*VLOOKUP('Форма 1'!$F1799,'Придельники с 2022'!$B$4:$X$28,'Форма 1'!AH$8),"")</f>
        <v/>
      </c>
      <c r="R1799" s="103" t="str">
        <f>IF(ISNUMBER('Форма 1'!AI1799),'Форма 1'!$H1799*VLOOKUP('Форма 1'!$F1799,'Придельники с 2022'!$B$4:$X$28,'Форма 1'!AI$8),"")</f>
        <v/>
      </c>
      <c r="S1799" s="103" t="str">
        <f>IF(ISNUMBER('Форма 1'!AJ1799),'Форма 1'!$H1799*VLOOKUP('Форма 1'!$F1799,'Придельники с 2022'!$B$4:$X$28,'Форма 1'!AJ$8),"")</f>
        <v/>
      </c>
      <c r="T1799" s="87"/>
    </row>
    <row r="1800" spans="1:20">
      <c r="A1800" s="188">
        <f t="shared" si="145"/>
        <v>100</v>
      </c>
      <c r="B1800" s="189" t="s">
        <v>1823</v>
      </c>
      <c r="C1800" s="99">
        <f t="shared" si="143"/>
        <v>70114377.774000004</v>
      </c>
      <c r="D1800" s="103">
        <f>IF(ISNUMBER('Форма 1'!U1800),'Форма 1'!$H1800*VLOOKUP('Форма 1'!$F1800,'Придельники с 2022'!$B$4:$X$28,'Форма 1'!U$8),"")</f>
        <v>1685703.0060000003</v>
      </c>
      <c r="E1800" s="103">
        <f>IF(ISNUMBER('Форма 1'!V1800),'Форма 1'!$H1800*VLOOKUP('Форма 1'!$F1800,'Придельники с 2022'!$B$4:$X$28,'Форма 1'!V$8),"")</f>
        <v>19129593.276000004</v>
      </c>
      <c r="F1800" s="103" t="str">
        <f>IF(ISNUMBER('Форма 1'!W1800),'Форма 1'!$H1800*VLOOKUP('Форма 1'!$F1800,'Придельники с 2022'!$B$4:$X$28,'Форма 1'!W$8),"")</f>
        <v/>
      </c>
      <c r="G1800" s="103">
        <f>IF(ISNUMBER('Форма 1'!X1800),'Форма 1'!$H1800*VLOOKUP('Форма 1'!$F1800,'Придельники с 2022'!$B$4:$X$28,'Форма 1'!X$8),"")</f>
        <v>860386.71300000011</v>
      </c>
      <c r="H1800" s="103" t="str">
        <f>IF(ISNUMBER('Форма 1'!Y1800),'Форма 1'!$H1800*VLOOKUP('Форма 1'!$F1800,'Придельники с 2022'!$B$4:$X$28,'Форма 1'!Y$8),"")</f>
        <v/>
      </c>
      <c r="I1800" s="103">
        <f>IF(ISNUMBER('Форма 1'!Z1800),'Форма 1'!$H1800*VLOOKUP('Форма 1'!$F1800,'Придельники с 2022'!$B$4:$X$28,'Форма 1'!Z$8),"")</f>
        <v>1468129.764</v>
      </c>
      <c r="J1800" s="103">
        <f>IF(ISNUMBER('Форма 1'!AA1800),'Форма 1'!$H1800*VLOOKUP('Форма 1'!$F1800,'Придельники с 2022'!$B$4:$X$28,'Форма 1'!AA$8),"")</f>
        <v>2896065.1830000002</v>
      </c>
      <c r="K1800" s="90"/>
      <c r="L1800" s="87"/>
      <c r="M1800" s="103">
        <f>IF(ISNUMBER('Форма 1'!AD1800),'Форма 1'!$H1800*VLOOKUP('Форма 1'!$F1800,'Придельники с 2022'!$B$4:$X$28,'Форма 1'!AD$8),"")</f>
        <v>21765044.247000001</v>
      </c>
      <c r="N1800" s="103">
        <f>IF(ISBLANK('Форма 1'!$AE1800),"",IF('Форма 1'!$AE1800=1,'Форма 1'!$H1800*VLOOKUP('Форма 1'!$F1800,'Придельники с 2022'!$B$4:$X$28,'Форма 1'!$AE$8,0),IF('Форма 1'!$AE1800=2,'Форма 1'!$H1800*VLOOKUP('Форма 1'!$F1800,'Придельники с 2022'!$B$4:$X$28,13,0),IF('Форма 1'!$AE1800=3,'Форма 1'!$H1800*VLOOKUP('Форма 1'!$F1800,'Придельники с 2022'!$B$4:$X$28,12,0)))))</f>
        <v>13270168.695</v>
      </c>
      <c r="O1800" s="103">
        <f>IF(ISNUMBER('Форма 1'!AF1800),'Форма 1'!$H1800*VLOOKUP('Форма 1'!$F1800,'Придельники с 2022'!$B$4:$X$28,'Форма 1'!AF$8),"")</f>
        <v>2956026.4920000001</v>
      </c>
      <c r="P1800" s="87"/>
      <c r="Q1800" s="103">
        <f>IF(ISNUMBER('Форма 1'!AH1800),'Форма 1'!$H1800*VLOOKUP('Форма 1'!$F1800,'Придельники с 2022'!$B$4:$X$28,'Форма 1'!AH$8),"")</f>
        <v>6083260.398000001</v>
      </c>
      <c r="R1800" s="103" t="str">
        <f>IF(ISNUMBER('Форма 1'!AI1800),'Форма 1'!$H1800*VLOOKUP('Форма 1'!$F1800,'Придельники с 2022'!$B$4:$X$28,'Форма 1'!AI$8),"")</f>
        <v/>
      </c>
      <c r="S1800" s="103" t="str">
        <f>IF(ISNUMBER('Форма 1'!AJ1800),'Форма 1'!$H1800*VLOOKUP('Форма 1'!$F1800,'Придельники с 2022'!$B$4:$X$28,'Форма 1'!AJ$8),"")</f>
        <v/>
      </c>
      <c r="T1800" s="87"/>
    </row>
    <row r="1801" spans="1:20">
      <c r="A1801" s="188">
        <f t="shared" si="142"/>
        <v>101</v>
      </c>
      <c r="B1801" s="189" t="s">
        <v>1824</v>
      </c>
      <c r="C1801" s="99">
        <f t="shared" si="143"/>
        <v>30429314.901999999</v>
      </c>
      <c r="D1801" s="103" t="str">
        <f>IF(ISNUMBER('Форма 1'!U1801),'Форма 1'!$H1801*VLOOKUP('Форма 1'!$F1801,'Придельники с 2022'!$B$4:$X$28,'Форма 1'!U$8),"")</f>
        <v/>
      </c>
      <c r="E1801" s="103" t="str">
        <f>IF(ISNUMBER('Форма 1'!V1801),'Форма 1'!$H1801*VLOOKUP('Форма 1'!$F1801,'Придельники с 2022'!$B$4:$X$28,'Форма 1'!V$8),"")</f>
        <v/>
      </c>
      <c r="F1801" s="103">
        <f>IF(ISNUMBER('Форма 1'!W1801),'Форма 1'!$H1801*VLOOKUP('Форма 1'!$F1801,'Придельники с 2022'!$B$4:$X$28,'Форма 1'!W$8),"")</f>
        <v>5012321.1320000002</v>
      </c>
      <c r="G1801" s="103" t="str">
        <f>IF(ISNUMBER('Форма 1'!X1801),'Форма 1'!$H1801*VLOOKUP('Форма 1'!$F1801,'Придельники с 2022'!$B$4:$X$28,'Форма 1'!X$8),"")</f>
        <v/>
      </c>
      <c r="H1801" s="103" t="str">
        <f>IF(ISNUMBER('Форма 1'!Y1801),'Форма 1'!$H1801*VLOOKUP('Форма 1'!$F1801,'Придельники с 2022'!$B$4:$X$28,'Форма 1'!Y$8),"")</f>
        <v/>
      </c>
      <c r="I1801" s="103" t="str">
        <f>IF(ISNUMBER('Форма 1'!Z1801),'Форма 1'!$H1801*VLOOKUP('Форма 1'!$F1801,'Придельники с 2022'!$B$4:$X$28,'Форма 1'!Z$8),"")</f>
        <v/>
      </c>
      <c r="J1801" s="103" t="str">
        <f>IF(ISNUMBER('Форма 1'!AA1801),'Форма 1'!$H1801*VLOOKUP('Форма 1'!$F1801,'Придельники с 2022'!$B$4:$X$28,'Форма 1'!AA$8),"")</f>
        <v/>
      </c>
      <c r="K1801" s="90"/>
      <c r="L1801" s="87"/>
      <c r="M1801" s="103" t="str">
        <f>IF(ISNUMBER('Форма 1'!AD1801),'Форма 1'!$H1801*VLOOKUP('Форма 1'!$F1801,'Придельники с 2022'!$B$4:$X$28,'Форма 1'!AD$8),"")</f>
        <v/>
      </c>
      <c r="N1801" s="103">
        <f>IF(ISBLANK('Форма 1'!$AE1801),"",IF('Форма 1'!$AE1801=1,'Форма 1'!$H1801*VLOOKUP('Форма 1'!$F1801,'Придельники с 2022'!$B$4:$X$28,'Форма 1'!$AE$8,0),IF('Форма 1'!$AE1801=2,'Форма 1'!$H1801*VLOOKUP('Форма 1'!$F1801,'Придельники с 2022'!$B$4:$X$28,13,0),IF('Форма 1'!$AE1801=3,'Форма 1'!$H1801*VLOOKUP('Форма 1'!$F1801,'Придельники с 2022'!$B$4:$X$28,12,0)))))</f>
        <v>22370944.399999999</v>
      </c>
      <c r="O1801" s="103">
        <f>IF(ISNUMBER('Форма 1'!AF1801),'Форма 1'!$H1801*VLOOKUP('Форма 1'!$F1801,'Придельники с 2022'!$B$4:$X$28,'Форма 1'!AF$8),"")</f>
        <v>3046049.37</v>
      </c>
      <c r="P1801" s="87"/>
      <c r="Q1801" s="103" t="str">
        <f>IF(ISNUMBER('Форма 1'!AH1801),'Форма 1'!$H1801*VLOOKUP('Форма 1'!$F1801,'Придельники с 2022'!$B$4:$X$28,'Форма 1'!AH$8),"")</f>
        <v/>
      </c>
      <c r="R1801" s="103" t="str">
        <f>IF(ISNUMBER('Форма 1'!AI1801),'Форма 1'!$H1801*VLOOKUP('Форма 1'!$F1801,'Придельники с 2022'!$B$4:$X$28,'Форма 1'!AI$8),"")</f>
        <v/>
      </c>
      <c r="S1801" s="103" t="str">
        <f>IF(ISNUMBER('Форма 1'!AJ1801),'Форма 1'!$H1801*VLOOKUP('Форма 1'!$F1801,'Придельники с 2022'!$B$4:$X$28,'Форма 1'!AJ$8),"")</f>
        <v/>
      </c>
      <c r="T1801" s="88"/>
    </row>
    <row r="1802" spans="1:20">
      <c r="A1802" s="188">
        <f t="shared" si="142"/>
        <v>102</v>
      </c>
      <c r="B1802" s="189" t="s">
        <v>1825</v>
      </c>
      <c r="C1802" s="99">
        <f t="shared" si="143"/>
        <v>155757171</v>
      </c>
      <c r="D1802" s="103" t="str">
        <f>IF(ISNUMBER('Форма 1'!U1802),'Форма 1'!$H1802*VLOOKUP('Форма 1'!$F1802,'Придельники с 2022'!$B$4:$X$28,'Форма 1'!U$8),"")</f>
        <v/>
      </c>
      <c r="E1802" s="103" t="str">
        <f>IF(ISNUMBER('Форма 1'!V1802),'Форма 1'!$H1802*VLOOKUP('Форма 1'!$F1802,'Придельники с 2022'!$B$4:$X$28,'Форма 1'!V$8),"")</f>
        <v/>
      </c>
      <c r="F1802" s="103" t="str">
        <f>IF(ISNUMBER('Форма 1'!W1802),'Форма 1'!$H1802*VLOOKUP('Форма 1'!$F1802,'Придельники с 2022'!$B$4:$X$28,'Форма 1'!W$8),"")</f>
        <v/>
      </c>
      <c r="G1802" s="103">
        <f>IF(ISNUMBER('Форма 1'!X1802),'Форма 1'!$H1802*VLOOKUP('Форма 1'!$F1802,'Придельники с 2022'!$B$4:$X$28,'Форма 1'!X$8),"")</f>
        <v>6447523.8399999999</v>
      </c>
      <c r="H1802" s="103">
        <f>IF(ISNUMBER('Форма 1'!Y1802),'Форма 1'!$H1802*VLOOKUP('Форма 1'!$F1802,'Придельники с 2022'!$B$4:$X$28,'Форма 1'!Y$8),"")</f>
        <v>21776790.720000003</v>
      </c>
      <c r="I1802" s="103">
        <f>IF(ISNUMBER('Форма 1'!Z1802),'Форма 1'!$H1802*VLOOKUP('Форма 1'!$F1802,'Придельники с 2022'!$B$4:$X$28,'Форма 1'!Z$8),"")</f>
        <v>8087299.8399999999</v>
      </c>
      <c r="J1802" s="103" t="str">
        <f>IF(ISNUMBER('Форма 1'!AA1802),'Форма 1'!$H1802*VLOOKUP('Форма 1'!$F1802,'Придельники с 2022'!$B$4:$X$28,'Форма 1'!AA$8),"")</f>
        <v/>
      </c>
      <c r="K1802" s="90">
        <v>2</v>
      </c>
      <c r="L1802" s="87">
        <f>3930316.8+4068712.12</f>
        <v>7999028.9199999999</v>
      </c>
      <c r="M1802" s="103">
        <f>IF(ISNUMBER('Форма 1'!AD1802),'Форма 1'!$H1802*VLOOKUP('Форма 1'!$F1802,'Придельники с 2022'!$B$4:$X$28,'Форма 1'!AD$8),"")</f>
        <v>38975967.68</v>
      </c>
      <c r="N1802" s="103">
        <f>IF(ISBLANK('Форма 1'!$AE1802),"",IF('Форма 1'!$AE1802=1,'Форма 1'!$H1802*VLOOKUP('Форма 1'!$F1802,'Придельники с 2022'!$B$4:$X$28,'Форма 1'!$AE$8,0),IF('Форма 1'!$AE1802=2,'Форма 1'!$H1802*VLOOKUP('Форма 1'!$F1802,'Придельники с 2022'!$B$4:$X$28,13,0),IF('Форма 1'!$AE1802=3,'Форма 1'!$H1802*VLOOKUP('Форма 1'!$F1802,'Придельники с 2022'!$B$4:$X$28,12,0)))))</f>
        <v>67211968</v>
      </c>
      <c r="O1802" s="103">
        <f>IF(ISNUMBER('Форма 1'!AF1802),'Форма 1'!$H1802*VLOOKUP('Форма 1'!$F1802,'Придельники с 2022'!$B$4:$X$28,'Форма 1'!AF$8),"")</f>
        <v>5258592</v>
      </c>
      <c r="P1802" s="87"/>
      <c r="Q1802" s="103" t="str">
        <f>IF(ISNUMBER('Форма 1'!AH1802),'Форма 1'!$H1802*VLOOKUP('Форма 1'!$F1802,'Придельники с 2022'!$B$4:$X$28,'Форма 1'!AH$8),"")</f>
        <v/>
      </c>
      <c r="R1802" s="103" t="str">
        <f>IF(ISNUMBER('Форма 1'!AI1802),'Форма 1'!$H1802*VLOOKUP('Форма 1'!$F1802,'Придельники с 2022'!$B$4:$X$28,'Форма 1'!AI$8),"")</f>
        <v/>
      </c>
      <c r="S1802" s="103" t="str">
        <f>IF(ISNUMBER('Форма 1'!AJ1802),'Форма 1'!$H1802*VLOOKUP('Форма 1'!$F1802,'Придельники с 2022'!$B$4:$X$28,'Форма 1'!AJ$8),"")</f>
        <v/>
      </c>
      <c r="T1802" s="87"/>
    </row>
    <row r="1803" spans="1:20">
      <c r="A1803" s="188">
        <f t="shared" si="142"/>
        <v>103</v>
      </c>
      <c r="B1803" s="189" t="s">
        <v>1826</v>
      </c>
      <c r="C1803" s="99">
        <f t="shared" si="143"/>
        <v>16671053.52</v>
      </c>
      <c r="D1803" s="103" t="str">
        <f>IF(ISNUMBER('Форма 1'!U1803),'Форма 1'!$H1803*VLOOKUP('Форма 1'!$F1803,'Придельники с 2022'!$B$4:$X$28,'Форма 1'!U$8),"")</f>
        <v/>
      </c>
      <c r="E1803" s="103" t="str">
        <f>IF(ISNUMBER('Форма 1'!V1803),'Форма 1'!$H1803*VLOOKUP('Форма 1'!$F1803,'Придельники с 2022'!$B$4:$X$28,'Форма 1'!V$8),"")</f>
        <v/>
      </c>
      <c r="F1803" s="103" t="str">
        <f>IF(ISNUMBER('Форма 1'!W1803),'Форма 1'!$H1803*VLOOKUP('Форма 1'!$F1803,'Придельники с 2022'!$B$4:$X$28,'Форма 1'!W$8),"")</f>
        <v/>
      </c>
      <c r="G1803" s="103" t="str">
        <f>IF(ISNUMBER('Форма 1'!X1803),'Форма 1'!$H1803*VLOOKUP('Форма 1'!$F1803,'Придельники с 2022'!$B$4:$X$28,'Форма 1'!X$8),"")</f>
        <v/>
      </c>
      <c r="H1803" s="103" t="str">
        <f>IF(ISNUMBER('Форма 1'!Y1803),'Форма 1'!$H1803*VLOOKUP('Форма 1'!$F1803,'Придельники с 2022'!$B$4:$X$28,'Форма 1'!Y$8),"")</f>
        <v/>
      </c>
      <c r="I1803" s="103" t="str">
        <f>IF(ISNUMBER('Форма 1'!Z1803),'Форма 1'!$H1803*VLOOKUP('Форма 1'!$F1803,'Придельники с 2022'!$B$4:$X$28,'Форма 1'!Z$8),"")</f>
        <v/>
      </c>
      <c r="J1803" s="103" t="str">
        <f>IF(ISNUMBER('Форма 1'!AA1803),'Форма 1'!$H1803*VLOOKUP('Форма 1'!$F1803,'Придельники с 2022'!$B$4:$X$28,'Форма 1'!AA$8),"")</f>
        <v/>
      </c>
      <c r="K1803" s="90">
        <v>6</v>
      </c>
      <c r="L1803" s="87">
        <f>2778508.92*K1803</f>
        <v>16671053.52</v>
      </c>
      <c r="M1803" s="103" t="str">
        <f>IF(ISNUMBER('Форма 1'!AD1803),'Форма 1'!$H1803*VLOOKUP('Форма 1'!$F1803,'Придельники с 2022'!$B$4:$X$28,'Форма 1'!AD$8),"")</f>
        <v/>
      </c>
      <c r="N1803" s="103" t="str">
        <f>IF(ISBLANK('Форма 1'!$AE1803),"",IF('Форма 1'!$AE1803=1,'Форма 1'!$H1803*VLOOKUP('Форма 1'!$F1803,'Придельники с 2022'!$B$4:$X$28,'Форма 1'!$AE$8,0),IF('Форма 1'!$AE1803=2,'Форма 1'!$H1803*VLOOKUP('Форма 1'!$F1803,'Придельники с 2022'!$B$4:$X$28,13,0),IF('Форма 1'!$AE1803=3,'Форма 1'!$H1803*VLOOKUP('Форма 1'!$F1803,'Придельники с 2022'!$B$4:$X$28,12,0)))))</f>
        <v/>
      </c>
      <c r="O1803" s="103" t="str">
        <f>IF(ISNUMBER('Форма 1'!AF1803),'Форма 1'!$H1803*VLOOKUP('Форма 1'!$F1803,'Придельники с 2022'!$B$4:$X$28,'Форма 1'!AF$8),"")</f>
        <v/>
      </c>
      <c r="P1803" s="87"/>
      <c r="Q1803" s="103" t="str">
        <f>IF(ISNUMBER('Форма 1'!AH1803),'Форма 1'!$H1803*VLOOKUP('Форма 1'!$F1803,'Придельники с 2022'!$B$4:$X$28,'Форма 1'!AH$8),"")</f>
        <v/>
      </c>
      <c r="R1803" s="103" t="str">
        <f>IF(ISNUMBER('Форма 1'!AI1803),'Форма 1'!$H1803*VLOOKUP('Форма 1'!$F1803,'Придельники с 2022'!$B$4:$X$28,'Форма 1'!AI$8),"")</f>
        <v/>
      </c>
      <c r="S1803" s="103" t="str">
        <f>IF(ISNUMBER('Форма 1'!AJ1803),'Форма 1'!$H1803*VLOOKUP('Форма 1'!$F1803,'Придельники с 2022'!$B$4:$X$28,'Форма 1'!AJ$8),"")</f>
        <v/>
      </c>
      <c r="T1803" s="87"/>
    </row>
    <row r="1804" spans="1:20">
      <c r="A1804" s="188">
        <f t="shared" si="142"/>
        <v>104</v>
      </c>
      <c r="B1804" s="189" t="s">
        <v>1827</v>
      </c>
      <c r="C1804" s="99">
        <f t="shared" si="143"/>
        <v>46586837.033999994</v>
      </c>
      <c r="D1804" s="103" t="str">
        <f>IF(ISNUMBER('Форма 1'!U1804),'Форма 1'!$H1804*VLOOKUP('Форма 1'!$F1804,'Придельники с 2022'!$B$4:$X$28,'Форма 1'!U$8),"")</f>
        <v/>
      </c>
      <c r="E1804" s="103" t="str">
        <f>IF(ISNUMBER('Форма 1'!V1804),'Форма 1'!$H1804*VLOOKUP('Форма 1'!$F1804,'Придельники с 2022'!$B$4:$X$28,'Форма 1'!V$8),"")</f>
        <v/>
      </c>
      <c r="F1804" s="103" t="str">
        <f>IF(ISNUMBER('Форма 1'!W1804),'Форма 1'!$H1804*VLOOKUP('Форма 1'!$F1804,'Придельники с 2022'!$B$4:$X$28,'Форма 1'!W$8),"")</f>
        <v/>
      </c>
      <c r="G1804" s="103" t="str">
        <f>IF(ISNUMBER('Форма 1'!X1804),'Форма 1'!$H1804*VLOOKUP('Форма 1'!$F1804,'Придельники с 2022'!$B$4:$X$28,'Форма 1'!X$8),"")</f>
        <v/>
      </c>
      <c r="H1804" s="103" t="str">
        <f>IF(ISNUMBER('Форма 1'!Y1804),'Форма 1'!$H1804*VLOOKUP('Форма 1'!$F1804,'Придельники с 2022'!$B$4:$X$28,'Форма 1'!Y$8),"")</f>
        <v/>
      </c>
      <c r="I1804" s="103" t="str">
        <f>IF(ISNUMBER('Форма 1'!Z1804),'Форма 1'!$H1804*VLOOKUP('Форма 1'!$F1804,'Придельники с 2022'!$B$4:$X$28,'Форма 1'!Z$8),"")</f>
        <v/>
      </c>
      <c r="J1804" s="103" t="str">
        <f>IF(ISNUMBER('Форма 1'!AA1804),'Форма 1'!$H1804*VLOOKUP('Форма 1'!$F1804,'Придельники с 2022'!$B$4:$X$28,'Форма 1'!AA$8),"")</f>
        <v/>
      </c>
      <c r="K1804" s="90"/>
      <c r="L1804" s="87"/>
      <c r="M1804" s="103">
        <f>IF(ISNUMBER('Форма 1'!AD1804),'Форма 1'!$H1804*VLOOKUP('Форма 1'!$F1804,'Придельники с 2022'!$B$4:$X$28,'Форма 1'!AD$8),"")</f>
        <v>15742792.038999999</v>
      </c>
      <c r="N1804" s="103">
        <f>IF(ISBLANK('Форма 1'!$AE1804),"",IF('Форма 1'!$AE1804=1,'Форма 1'!$H1804*VLOOKUP('Форма 1'!$F1804,'Придельники с 2022'!$B$4:$X$28,'Форма 1'!$AE$8,0),IF('Форма 1'!$AE1804=2,'Форма 1'!$H1804*VLOOKUP('Форма 1'!$F1804,'Придельники с 2022'!$B$4:$X$28,13,0),IF('Форма 1'!$AE1804=3,'Форма 1'!$H1804*VLOOKUP('Форма 1'!$F1804,'Придельники с 2022'!$B$4:$X$28,12,0)))))</f>
        <v>27147601.399999999</v>
      </c>
      <c r="O1804" s="103">
        <f>IF(ISNUMBER('Форма 1'!AF1804),'Форма 1'!$H1804*VLOOKUP('Форма 1'!$F1804,'Придельники с 2022'!$B$4:$X$28,'Форма 1'!AF$8),"")</f>
        <v>3696443.5949999997</v>
      </c>
      <c r="P1804" s="87"/>
      <c r="Q1804" s="103" t="str">
        <f>IF(ISNUMBER('Форма 1'!AH1804),'Форма 1'!$H1804*VLOOKUP('Форма 1'!$F1804,'Придельники с 2022'!$B$4:$X$28,'Форма 1'!AH$8),"")</f>
        <v/>
      </c>
      <c r="R1804" s="103" t="str">
        <f>IF(ISNUMBER('Форма 1'!AI1804),'Форма 1'!$H1804*VLOOKUP('Форма 1'!$F1804,'Придельники с 2022'!$B$4:$X$28,'Форма 1'!AI$8),"")</f>
        <v/>
      </c>
      <c r="S1804" s="103" t="str">
        <f>IF(ISNUMBER('Форма 1'!AJ1804),'Форма 1'!$H1804*VLOOKUP('Форма 1'!$F1804,'Придельники с 2022'!$B$4:$X$28,'Форма 1'!AJ$8),"")</f>
        <v/>
      </c>
      <c r="T1804" s="87"/>
    </row>
    <row r="1805" spans="1:20">
      <c r="A1805" s="188">
        <f t="shared" si="142"/>
        <v>105</v>
      </c>
      <c r="B1805" s="189" t="s">
        <v>1828</v>
      </c>
      <c r="C1805" s="99">
        <f t="shared" si="143"/>
        <v>75139625.447999999</v>
      </c>
      <c r="D1805" s="103" t="str">
        <f>IF(ISNUMBER('Форма 1'!U1805),'Форма 1'!$H1805*VLOOKUP('Форма 1'!$F1805,'Придельники с 2022'!$B$4:$X$28,'Форма 1'!U$8),"")</f>
        <v/>
      </c>
      <c r="E1805" s="103" t="str">
        <f>IF(ISNUMBER('Форма 1'!V1805),'Форма 1'!$H1805*VLOOKUP('Форма 1'!$F1805,'Придельники с 2022'!$B$4:$X$28,'Форма 1'!V$8),"")</f>
        <v/>
      </c>
      <c r="F1805" s="103" t="str">
        <f>IF(ISNUMBER('Форма 1'!W1805),'Форма 1'!$H1805*VLOOKUP('Форма 1'!$F1805,'Придельники с 2022'!$B$4:$X$28,'Форма 1'!W$8),"")</f>
        <v/>
      </c>
      <c r="G1805" s="103" t="str">
        <f>IF(ISNUMBER('Форма 1'!X1805),'Форма 1'!$H1805*VLOOKUP('Форма 1'!$F1805,'Придельники с 2022'!$B$4:$X$28,'Форма 1'!X$8),"")</f>
        <v/>
      </c>
      <c r="H1805" s="103" t="str">
        <f>IF(ISNUMBER('Форма 1'!Y1805),'Форма 1'!$H1805*VLOOKUP('Форма 1'!$F1805,'Придельники с 2022'!$B$4:$X$28,'Форма 1'!Y$8),"")</f>
        <v/>
      </c>
      <c r="I1805" s="103" t="str">
        <f>IF(ISNUMBER('Форма 1'!Z1805),'Форма 1'!$H1805*VLOOKUP('Форма 1'!$F1805,'Придельники с 2022'!$B$4:$X$28,'Форма 1'!Z$8),"")</f>
        <v/>
      </c>
      <c r="J1805" s="103" t="str">
        <f>IF(ISNUMBER('Форма 1'!AA1805),'Форма 1'!$H1805*VLOOKUP('Форма 1'!$F1805,'Придельники с 2022'!$B$4:$X$28,'Форма 1'!AA$8),"")</f>
        <v/>
      </c>
      <c r="K1805" s="90"/>
      <c r="L1805" s="87"/>
      <c r="M1805" s="103">
        <f>IF(ISNUMBER('Форма 1'!AD1805),'Форма 1'!$H1805*VLOOKUP('Форма 1'!$F1805,'Придельники с 2022'!$B$4:$X$28,'Форма 1'!AD$8),"")</f>
        <v>25391453.307999998</v>
      </c>
      <c r="N1805" s="103">
        <f>IF(ISBLANK('Форма 1'!$AE1805),"",IF('Форма 1'!$AE1805=1,'Форма 1'!$H1805*VLOOKUP('Форма 1'!$F1805,'Придельники с 2022'!$B$4:$X$28,'Форма 1'!$AE$8,0),IF('Форма 1'!$AE1805=2,'Форма 1'!$H1805*VLOOKUP('Форма 1'!$F1805,'Придельники с 2022'!$B$4:$X$28,13,0),IF('Форма 1'!$AE1805=3,'Форма 1'!$H1805*VLOOKUP('Форма 1'!$F1805,'Придельники с 2022'!$B$4:$X$28,12,0)))))</f>
        <v>43786200.799999997</v>
      </c>
      <c r="O1805" s="103">
        <f>IF(ISNUMBER('Форма 1'!AF1805),'Форма 1'!$H1805*VLOOKUP('Форма 1'!$F1805,'Придельники с 2022'!$B$4:$X$28,'Форма 1'!AF$8),"")</f>
        <v>5961971.3399999999</v>
      </c>
      <c r="P1805" s="87"/>
      <c r="Q1805" s="103" t="str">
        <f>IF(ISNUMBER('Форма 1'!AH1805),'Форма 1'!$H1805*VLOOKUP('Форма 1'!$F1805,'Придельники с 2022'!$B$4:$X$28,'Форма 1'!AH$8),"")</f>
        <v/>
      </c>
      <c r="R1805" s="103" t="str">
        <f>IF(ISNUMBER('Форма 1'!AI1805),'Форма 1'!$H1805*VLOOKUP('Форма 1'!$F1805,'Придельники с 2022'!$B$4:$X$28,'Форма 1'!AI$8),"")</f>
        <v/>
      </c>
      <c r="S1805" s="103" t="str">
        <f>IF(ISNUMBER('Форма 1'!AJ1805),'Форма 1'!$H1805*VLOOKUP('Форма 1'!$F1805,'Придельники с 2022'!$B$4:$X$28,'Форма 1'!AJ$8),"")</f>
        <v/>
      </c>
      <c r="T1805" s="87"/>
    </row>
    <row r="1806" spans="1:20">
      <c r="A1806" s="188">
        <f t="shared" si="142"/>
        <v>106</v>
      </c>
      <c r="B1806" s="189" t="s">
        <v>1829</v>
      </c>
      <c r="C1806" s="99">
        <f t="shared" si="143"/>
        <v>3242568.2519999999</v>
      </c>
      <c r="D1806" s="103" t="str">
        <f>IF(ISNUMBER('Форма 1'!U1806),'Форма 1'!$H1806*VLOOKUP('Форма 1'!$F1806,'Придельники с 2022'!$B$4:$X$28,'Форма 1'!U$8),"")</f>
        <v/>
      </c>
      <c r="E1806" s="103" t="str">
        <f>IF(ISNUMBER('Форма 1'!V1806),'Форма 1'!$H1806*VLOOKUP('Форма 1'!$F1806,'Придельники с 2022'!$B$4:$X$28,'Форма 1'!V$8),"")</f>
        <v/>
      </c>
      <c r="F1806" s="103" t="str">
        <f>IF(ISNUMBER('Форма 1'!W1806),'Форма 1'!$H1806*VLOOKUP('Форма 1'!$F1806,'Придельники с 2022'!$B$4:$X$28,'Форма 1'!W$8),"")</f>
        <v/>
      </c>
      <c r="G1806" s="103" t="str">
        <f>IF(ISNUMBER('Форма 1'!X1806),'Форма 1'!$H1806*VLOOKUP('Форма 1'!$F1806,'Придельники с 2022'!$B$4:$X$28,'Форма 1'!X$8),"")</f>
        <v/>
      </c>
      <c r="H1806" s="103" t="str">
        <f>IF(ISNUMBER('Форма 1'!Y1806),'Форма 1'!$H1806*VLOOKUP('Форма 1'!$F1806,'Придельники с 2022'!$B$4:$X$28,'Форма 1'!Y$8),"")</f>
        <v/>
      </c>
      <c r="I1806" s="103" t="str">
        <f>IF(ISNUMBER('Форма 1'!Z1806),'Форма 1'!$H1806*VLOOKUP('Форма 1'!$F1806,'Придельники с 2022'!$B$4:$X$28,'Форма 1'!Z$8),"")</f>
        <v/>
      </c>
      <c r="J1806" s="103" t="str">
        <f>IF(ISNUMBER('Форма 1'!AA1806),'Форма 1'!$H1806*VLOOKUP('Форма 1'!$F1806,'Придельники с 2022'!$B$4:$X$28,'Форма 1'!AA$8),"")</f>
        <v/>
      </c>
      <c r="K1806" s="90"/>
      <c r="L1806" s="87"/>
      <c r="M1806" s="103" t="str">
        <f>IF(ISNUMBER('Форма 1'!AD1806),'Форма 1'!$H1806*VLOOKUP('Форма 1'!$F1806,'Придельники с 2022'!$B$4:$X$28,'Форма 1'!AD$8),"")</f>
        <v/>
      </c>
      <c r="N1806" s="103" t="str">
        <f>IF(ISBLANK('Форма 1'!$AE1806),"",IF('Форма 1'!$AE1806=1,'Форма 1'!$H1806*VLOOKUP('Форма 1'!$F1806,'Придельники с 2022'!$B$4:$X$28,'Форма 1'!$AE$8,0),IF('Форма 1'!$AE1806=2,'Форма 1'!$H1806*VLOOKUP('Форма 1'!$F1806,'Придельники с 2022'!$B$4:$X$28,13,0),IF('Форма 1'!$AE1806=3,'Форма 1'!$H1806*VLOOKUP('Форма 1'!$F1806,'Придельники с 2022'!$B$4:$X$28,12,0)))))</f>
        <v/>
      </c>
      <c r="O1806" s="103">
        <f>IF(ISNUMBER('Форма 1'!AF1806),'Форма 1'!$H1806*VLOOKUP('Форма 1'!$F1806,'Придельники с 2022'!$B$4:$X$28,'Форма 1'!AF$8),"")</f>
        <v>3242568.2519999999</v>
      </c>
      <c r="P1806" s="87"/>
      <c r="Q1806" s="103" t="str">
        <f>IF(ISNUMBER('Форма 1'!AH1806),'Форма 1'!$H1806*VLOOKUP('Форма 1'!$F1806,'Придельники с 2022'!$B$4:$X$28,'Форма 1'!AH$8),"")</f>
        <v/>
      </c>
      <c r="R1806" s="103" t="str">
        <f>IF(ISNUMBER('Форма 1'!AI1806),'Форма 1'!$H1806*VLOOKUP('Форма 1'!$F1806,'Придельники с 2022'!$B$4:$X$28,'Форма 1'!AI$8),"")</f>
        <v/>
      </c>
      <c r="S1806" s="103" t="str">
        <f>IF(ISNUMBER('Форма 1'!AJ1806),'Форма 1'!$H1806*VLOOKUP('Форма 1'!$F1806,'Придельники с 2022'!$B$4:$X$28,'Форма 1'!AJ$8),"")</f>
        <v/>
      </c>
      <c r="T1806" s="87"/>
    </row>
    <row r="1807" spans="1:20">
      <c r="A1807" s="188">
        <f t="shared" si="142"/>
        <v>107</v>
      </c>
      <c r="B1807" s="112" t="s">
        <v>1830</v>
      </c>
      <c r="C1807" s="99">
        <f t="shared" si="143"/>
        <v>248167.25</v>
      </c>
      <c r="D1807" s="103" t="str">
        <f>IF(ISNUMBER('Форма 1'!U1807),'Форма 1'!$H1807*VLOOKUP('Форма 1'!$F1807,'Придельники с 2022'!$B$4:$X$28,'Форма 1'!U$8),"")</f>
        <v/>
      </c>
      <c r="E1807" s="103" t="str">
        <f>IF(ISNUMBER('Форма 1'!V1807),'Форма 1'!$H1807*VLOOKUP('Форма 1'!$F1807,'Придельники с 2022'!$B$4:$X$28,'Форма 1'!V$8),"")</f>
        <v/>
      </c>
      <c r="F1807" s="103" t="str">
        <f>IF(ISNUMBER('Форма 1'!W1807),'Форма 1'!$H1807*VLOOKUP('Форма 1'!$F1807,'Придельники с 2022'!$B$4:$X$28,'Форма 1'!W$8),"")</f>
        <v/>
      </c>
      <c r="G1807" s="103" t="str">
        <f>IF(ISNUMBER('Форма 1'!X1807),'Форма 1'!$H1807*VLOOKUP('Форма 1'!$F1807,'Придельники с 2022'!$B$4:$X$28,'Форма 1'!X$8),"")</f>
        <v/>
      </c>
      <c r="H1807" s="103" t="str">
        <f>IF(ISNUMBER('Форма 1'!Y1807),'Форма 1'!$H1807*VLOOKUP('Форма 1'!$F1807,'Придельники с 2022'!$B$4:$X$28,'Форма 1'!Y$8),"")</f>
        <v/>
      </c>
      <c r="I1807" s="103" t="str">
        <f>IF(ISNUMBER('Форма 1'!Z1807),'Форма 1'!$H1807*VLOOKUP('Форма 1'!$F1807,'Придельники с 2022'!$B$4:$X$28,'Форма 1'!Z$8),"")</f>
        <v/>
      </c>
      <c r="J1807" s="103" t="str">
        <f>IF(ISNUMBER('Форма 1'!AA1807),'Форма 1'!$H1807*VLOOKUP('Форма 1'!$F1807,'Придельники с 2022'!$B$4:$X$28,'Форма 1'!AA$8),"")</f>
        <v/>
      </c>
      <c r="K1807" s="90"/>
      <c r="L1807" s="87"/>
      <c r="M1807" s="103" t="str">
        <f>IF(ISNUMBER('Форма 1'!AD1807),'Форма 1'!$H1807*VLOOKUP('Форма 1'!$F1807,'Придельники с 2022'!$B$4:$X$28,'Форма 1'!AD$8),"")</f>
        <v/>
      </c>
      <c r="N1807" s="103" t="str">
        <f>IF(ISBLANK('Форма 1'!$AE1807),"",IF('Форма 1'!$AE1807=1,'Форма 1'!$H1807*VLOOKUP('Форма 1'!$F1807,'Придельники с 2022'!$B$4:$X$28,'Форма 1'!$AE$8,0),IF('Форма 1'!$AE1807=2,'Форма 1'!$H1807*VLOOKUP('Форма 1'!$F1807,'Придельники с 2022'!$B$4:$X$28,13,0),IF('Форма 1'!$AE1807=3,'Форма 1'!$H1807*VLOOKUP('Форма 1'!$F1807,'Придельники с 2022'!$B$4:$X$28,12,0)))))</f>
        <v/>
      </c>
      <c r="O1807" s="103" t="str">
        <f>IF(ISNUMBER('Форма 1'!AF1807),'Форма 1'!$H1807*VLOOKUP('Форма 1'!$F1807,'Придельники с 2022'!$B$4:$X$28,'Форма 1'!AF$8),"")</f>
        <v/>
      </c>
      <c r="P1807" s="103">
        <f>248167.25</f>
        <v>248167.25</v>
      </c>
      <c r="Q1807" s="103" t="str">
        <f>IF(ISNUMBER('Форма 1'!AH1807),'Форма 1'!$H1807*VLOOKUP('Форма 1'!$F1807,'Придельники с 2022'!$B$4:$X$28,'Форма 1'!AH$8),"")</f>
        <v/>
      </c>
      <c r="R1807" s="103" t="str">
        <f>IF(ISNUMBER('Форма 1'!AI1807),'Форма 1'!$H1807*VLOOKUP('Форма 1'!$F1807,'Придельники с 2022'!$B$4:$X$28,'Форма 1'!AI$8),"")</f>
        <v/>
      </c>
      <c r="S1807" s="103" t="str">
        <f>IF(ISNUMBER('Форма 1'!AJ1807),'Форма 1'!$H1807*VLOOKUP('Форма 1'!$F1807,'Придельники с 2022'!$B$4:$X$28,'Форма 1'!AJ$8),"")</f>
        <v/>
      </c>
      <c r="T1807" s="88"/>
    </row>
    <row r="1808" spans="1:20">
      <c r="A1808" s="188">
        <f t="shared" si="142"/>
        <v>108</v>
      </c>
      <c r="B1808" s="189" t="s">
        <v>1831</v>
      </c>
      <c r="C1808" s="99">
        <f>SUM(D1808:J1808,L1808:T1808)</f>
        <v>31032540.447999999</v>
      </c>
      <c r="D1808" s="103">
        <f>IF(ISNUMBER('Форма 1'!U1808),'Форма 1'!$H1808*VLOOKUP('Форма 1'!$F1808,'Придельники с 2022'!$B$4:$X$28,'Форма 1'!U$8),"")</f>
        <v>31032540.447999999</v>
      </c>
      <c r="E1808" s="103" t="str">
        <f>IF(ISNUMBER('Форма 1'!V1808),'Форма 1'!$H1808*VLOOKUP('Форма 1'!$F1808,'Придельники с 2022'!$B$4:$X$28,'Форма 1'!V$8),"")</f>
        <v/>
      </c>
      <c r="F1808" s="103" t="str">
        <f>IF(ISNUMBER('Форма 1'!W1808),'Форма 1'!$H1808*VLOOKUP('Форма 1'!$F1808,'Придельники с 2022'!$B$4:$X$28,'Форма 1'!W$8),"")</f>
        <v/>
      </c>
      <c r="G1808" s="103" t="str">
        <f>IF(ISNUMBER('Форма 1'!X1808),'Форма 1'!$H1808*VLOOKUP('Форма 1'!$F1808,'Придельники с 2022'!$B$4:$X$28,'Форма 1'!X$8),"")</f>
        <v/>
      </c>
      <c r="H1808" s="103" t="str">
        <f>IF(ISNUMBER('Форма 1'!Y1808),'Форма 1'!$H1808*VLOOKUP('Форма 1'!$F1808,'Придельники с 2022'!$B$4:$X$28,'Форма 1'!Y$8),"")</f>
        <v/>
      </c>
      <c r="I1808" s="103" t="str">
        <f>IF(ISNUMBER('Форма 1'!Z1808),'Форма 1'!$H1808*VLOOKUP('Форма 1'!$F1808,'Придельники с 2022'!$B$4:$X$28,'Форма 1'!Z$8),"")</f>
        <v/>
      </c>
      <c r="J1808" s="103" t="str">
        <f>IF(ISNUMBER('Форма 1'!AA1808),'Форма 1'!$H1808*VLOOKUP('Форма 1'!$F1808,'Придельники с 2022'!$B$4:$X$28,'Форма 1'!AA$8),"")</f>
        <v/>
      </c>
      <c r="K1808" s="90"/>
      <c r="L1808" s="87"/>
      <c r="M1808" s="103" t="str">
        <f>IF(ISNUMBER('Форма 1'!AD1808),'Форма 1'!$H1808*VLOOKUP('Форма 1'!$F1808,'Придельники с 2022'!$B$4:$X$28,'Форма 1'!AD$8),"")</f>
        <v/>
      </c>
      <c r="N1808" s="103" t="str">
        <f>IF(ISBLANK('Форма 1'!$AE1808),"",IF('Форма 1'!$AE1808=1,'Форма 1'!$H1808*VLOOKUP('Форма 1'!$F1808,'Придельники с 2022'!$B$4:$X$28,'Форма 1'!$AE$8,0),IF('Форма 1'!$AE1808=2,'Форма 1'!$H1808*VLOOKUP('Форма 1'!$F1808,'Придельники с 2022'!$B$4:$X$28,13,0),IF('Форма 1'!$AE1808=3,'Форма 1'!$H1808*VLOOKUP('Форма 1'!$F1808,'Придельники с 2022'!$B$4:$X$28,12,0)))))</f>
        <v/>
      </c>
      <c r="O1808" s="103" t="str">
        <f>IF(ISNUMBER('Форма 1'!AF1808),'Форма 1'!$H1808*VLOOKUP('Форма 1'!$F1808,'Придельники с 2022'!$B$4:$X$28,'Форма 1'!AF$8),"")</f>
        <v/>
      </c>
      <c r="P1808" s="87"/>
      <c r="Q1808" s="103" t="str">
        <f>IF(ISNUMBER('Форма 1'!AH1808),'Форма 1'!$H1808*VLOOKUP('Форма 1'!$F1808,'Придельники с 2022'!$B$4:$X$28,'Форма 1'!AH$8),"")</f>
        <v/>
      </c>
      <c r="R1808" s="103" t="str">
        <f>IF(ISNUMBER('Форма 1'!AI1808),'Форма 1'!$H1808*VLOOKUP('Форма 1'!$F1808,'Придельники с 2022'!$B$4:$X$28,'Форма 1'!AI$8),"")</f>
        <v/>
      </c>
      <c r="S1808" s="103" t="str">
        <f>IF(ISNUMBER('Форма 1'!AJ1808),'Форма 1'!$H1808*VLOOKUP('Форма 1'!$F1808,'Придельники с 2022'!$B$4:$X$28,'Форма 1'!AJ$8),"")</f>
        <v/>
      </c>
      <c r="T1808" s="88"/>
    </row>
    <row r="1809" spans="1:20">
      <c r="A1809" s="188">
        <f t="shared" si="142"/>
        <v>109</v>
      </c>
      <c r="B1809" s="112" t="s">
        <v>5142</v>
      </c>
      <c r="C1809" s="99">
        <f>SUM(D1809:J1809,L1809:T1809)</f>
        <v>4532388.96</v>
      </c>
      <c r="D1809" s="103" t="str">
        <f>IF(ISNUMBER('Форма 1'!U1809),'Форма 1'!$H1809*VLOOKUP('Форма 1'!$F1809,'Придельники с 2022'!$B$4:$X$28,'Форма 1'!U$8),"")</f>
        <v/>
      </c>
      <c r="E1809" s="103" t="str">
        <f>IF(ISNUMBER('Форма 1'!V1809),'Форма 1'!$H1809*VLOOKUP('Форма 1'!$F1809,'Придельники с 2022'!$B$4:$X$28,'Форма 1'!V$8),"")</f>
        <v/>
      </c>
      <c r="F1809" s="103" t="str">
        <f>IF(ISNUMBER('Форма 1'!W1809),'Форма 1'!$H1809*VLOOKUP('Форма 1'!$F1809,'Придельники с 2022'!$B$4:$X$28,'Форма 1'!W$8),"")</f>
        <v/>
      </c>
      <c r="G1809" s="103">
        <f>IF(ISNUMBER('Форма 1'!X1809),'Форма 1'!$H1809*VLOOKUP('Форма 1'!$F1809,'Придельники с 2022'!$B$4:$X$28,'Форма 1'!X$8),"")</f>
        <v>4532388.96</v>
      </c>
      <c r="H1809" s="103" t="str">
        <f>IF(ISNUMBER('Форма 1'!Y1809),'Форма 1'!$H1809*VLOOKUP('Форма 1'!$F1809,'Придельники с 2022'!$B$4:$X$28,'Форма 1'!Y$8),"")</f>
        <v/>
      </c>
      <c r="I1809" s="103" t="str">
        <f>IF(ISNUMBER('Форма 1'!Z1809),'Форма 1'!$H1809*VLOOKUP('Форма 1'!$F1809,'Придельники с 2022'!$B$4:$X$28,'Форма 1'!Z$8),"")</f>
        <v/>
      </c>
      <c r="J1809" s="103" t="str">
        <f>IF(ISNUMBER('Форма 1'!AA1809),'Форма 1'!$H1809*VLOOKUP('Форма 1'!$F1809,'Придельники с 2022'!$B$4:$X$28,'Форма 1'!AA$8),"")</f>
        <v/>
      </c>
      <c r="K1809" s="90"/>
      <c r="L1809" s="87"/>
      <c r="M1809" s="103" t="str">
        <f>IF(ISNUMBER('Форма 1'!AD1809),'Форма 1'!$H1809*VLOOKUP('Форма 1'!$F1809,'Придельники с 2022'!$B$4:$X$28,'Форма 1'!AD$8),"")</f>
        <v/>
      </c>
      <c r="N1809" s="103" t="str">
        <f>IF(ISBLANK('Форма 1'!$AE1809),"",IF('Форма 1'!$AE1809=1,'Форма 1'!$H1809*VLOOKUP('Форма 1'!$F1809,'Придельники с 2022'!$B$4:$X$28,'Форма 1'!$AE$8,0),IF('Форма 1'!$AE1809=2,'Форма 1'!$H1809*VLOOKUP('Форма 1'!$F1809,'Придельники с 2022'!$B$4:$X$28,13,0),IF('Форма 1'!$AE1809=3,'Форма 1'!$H1809*VLOOKUP('Форма 1'!$F1809,'Придельники с 2022'!$B$4:$X$28,12,0)))))</f>
        <v/>
      </c>
      <c r="O1809" s="103" t="str">
        <f>IF(ISNUMBER('Форма 1'!AF1809),'Форма 1'!$H1809*VLOOKUP('Форма 1'!$F1809,'Придельники с 2022'!$B$4:$X$28,'Форма 1'!AF$8),"")</f>
        <v/>
      </c>
      <c r="P1809" s="87"/>
      <c r="Q1809" s="103" t="str">
        <f>IF(ISNUMBER('Форма 1'!AH1809),'Форма 1'!$H1809*VLOOKUP('Форма 1'!$F1809,'Придельники с 2022'!$B$4:$X$28,'Форма 1'!AH$8),"")</f>
        <v/>
      </c>
      <c r="R1809" s="103" t="str">
        <f>IF(ISNUMBER('Форма 1'!AI1809),'Форма 1'!$H1809*VLOOKUP('Форма 1'!$F1809,'Придельники с 2022'!$B$4:$X$28,'Форма 1'!AI$8),"")</f>
        <v/>
      </c>
      <c r="S1809" s="103" t="str">
        <f>IF(ISNUMBER('Форма 1'!AJ1809),'Форма 1'!$H1809*VLOOKUP('Форма 1'!$F1809,'Придельники с 2022'!$B$4:$X$28,'Форма 1'!AJ$8),"")</f>
        <v/>
      </c>
      <c r="T1809" s="88"/>
    </row>
    <row r="1810" spans="1:20">
      <c r="A1810" s="188">
        <f>A1808+1</f>
        <v>109</v>
      </c>
      <c r="B1810" s="112" t="s">
        <v>5130</v>
      </c>
      <c r="C1810" s="99">
        <f t="shared" ref="C1810:C1814" si="146">SUM(D1810:J1810,L1810:T1810)</f>
        <v>7999028.9199999999</v>
      </c>
      <c r="D1810" s="103" t="str">
        <f>IF(ISNUMBER('Форма 1'!U1810),'Форма 1'!$H1810*VLOOKUP('Форма 1'!$F1810,'Придельники с 2022'!$B$4:$X$28,'Форма 1'!U$8),"")</f>
        <v/>
      </c>
      <c r="E1810" s="103" t="str">
        <f>IF(ISNUMBER('Форма 1'!V1810),'Форма 1'!$H1810*VLOOKUP('Форма 1'!$F1810,'Придельники с 2022'!$B$4:$X$28,'Форма 1'!V$8),"")</f>
        <v/>
      </c>
      <c r="F1810" s="103" t="str">
        <f>IF(ISNUMBER('Форма 1'!W1810),'Форма 1'!$H1810*VLOOKUP('Форма 1'!$F1810,'Придельники с 2022'!$B$4:$X$28,'Форма 1'!W$8),"")</f>
        <v/>
      </c>
      <c r="G1810" s="103" t="str">
        <f>IF(ISNUMBER('Форма 1'!X1810),'Форма 1'!$H1810*VLOOKUP('Форма 1'!$F1810,'Придельники с 2022'!$B$4:$X$28,'Форма 1'!X$8),"")</f>
        <v/>
      </c>
      <c r="H1810" s="103" t="str">
        <f>IF(ISNUMBER('Форма 1'!Y1810),'Форма 1'!$H1810*VLOOKUP('Форма 1'!$F1810,'Придельники с 2022'!$B$4:$X$28,'Форма 1'!Y$8),"")</f>
        <v/>
      </c>
      <c r="I1810" s="103" t="str">
        <f>IF(ISNUMBER('Форма 1'!Z1810),'Форма 1'!$H1810*VLOOKUP('Форма 1'!$F1810,'Придельники с 2022'!$B$4:$X$28,'Форма 1'!Z$8),"")</f>
        <v/>
      </c>
      <c r="J1810" s="103" t="str">
        <f>IF(ISNUMBER('Форма 1'!AA1810),'Форма 1'!$H1810*VLOOKUP('Форма 1'!$F1810,'Придельники с 2022'!$B$4:$X$28,'Форма 1'!AA$8),"")</f>
        <v/>
      </c>
      <c r="K1810" s="90">
        <v>2</v>
      </c>
      <c r="L1810" s="87">
        <f>3930316.8+4068712.12</f>
        <v>7999028.9199999999</v>
      </c>
      <c r="M1810" s="103" t="str">
        <f>IF(ISNUMBER('Форма 1'!AD1810),'Форма 1'!$H1810*VLOOKUP('Форма 1'!$F1810,'Придельники с 2022'!$B$4:$X$28,'Форма 1'!AD$8),"")</f>
        <v/>
      </c>
      <c r="N1810" s="103" t="str">
        <f>IF(ISBLANK('Форма 1'!$AE1810),"",IF('Форма 1'!$AE1810=1,'Форма 1'!$H1810*VLOOKUP('Форма 1'!$F1810,'Придельники с 2022'!$B$4:$X$28,'Форма 1'!$AE$8,0),IF('Форма 1'!$AE1810=2,'Форма 1'!$H1810*VLOOKUP('Форма 1'!$F1810,'Придельники с 2022'!$B$4:$X$28,13,0),IF('Форма 1'!$AE1810=3,'Форма 1'!$H1810*VLOOKUP('Форма 1'!$F1810,'Придельники с 2022'!$B$4:$X$28,12,0)))))</f>
        <v/>
      </c>
      <c r="O1810" s="103" t="str">
        <f>IF(ISNUMBER('Форма 1'!AF1810),'Форма 1'!$H1810*VLOOKUP('Форма 1'!$F1810,'Придельники с 2022'!$B$4:$X$28,'Форма 1'!AF$8),"")</f>
        <v/>
      </c>
      <c r="P1810" s="87"/>
      <c r="Q1810" s="103" t="str">
        <f>IF(ISNUMBER('Форма 1'!AH1810),'Форма 1'!$H1810*VLOOKUP('Форма 1'!$F1810,'Придельники с 2022'!$B$4:$X$28,'Форма 1'!AH$8),"")</f>
        <v/>
      </c>
      <c r="R1810" s="103" t="str">
        <f>IF(ISNUMBER('Форма 1'!AI1810),'Форма 1'!$H1810*VLOOKUP('Форма 1'!$F1810,'Придельники с 2022'!$B$4:$X$28,'Форма 1'!AI$8),"")</f>
        <v/>
      </c>
      <c r="S1810" s="103" t="str">
        <f>IF(ISNUMBER('Форма 1'!AJ1810),'Форма 1'!$H1810*VLOOKUP('Форма 1'!$F1810,'Придельники с 2022'!$B$4:$X$28,'Форма 1'!AJ$8),"")</f>
        <v/>
      </c>
      <c r="T1810" s="88"/>
    </row>
    <row r="1811" spans="1:20">
      <c r="A1811" s="188">
        <f>A1810+1</f>
        <v>110</v>
      </c>
      <c r="B1811" s="112" t="s">
        <v>1832</v>
      </c>
      <c r="C1811" s="99">
        <f t="shared" si="146"/>
        <v>2562300.8319999999</v>
      </c>
      <c r="D1811" s="103">
        <f>IF(ISNUMBER('Форма 1'!U1811),'Форма 1'!$H1811*VLOOKUP('Форма 1'!$F1811,'Придельники с 2022'!$B$4:$X$28,'Форма 1'!U$8),"")</f>
        <v>2562300.8319999999</v>
      </c>
      <c r="E1811" s="103" t="str">
        <f>IF(ISNUMBER('Форма 1'!V1811),'Форма 1'!$H1811*VLOOKUP('Форма 1'!$F1811,'Придельники с 2022'!$B$4:$X$28,'Форма 1'!V$8),"")</f>
        <v/>
      </c>
      <c r="F1811" s="103" t="str">
        <f>IF(ISNUMBER('Форма 1'!W1811),'Форма 1'!$H1811*VLOOKUP('Форма 1'!$F1811,'Придельники с 2022'!$B$4:$X$28,'Форма 1'!W$8),"")</f>
        <v/>
      </c>
      <c r="G1811" s="103" t="str">
        <f>IF(ISNUMBER('Форма 1'!X1811),'Форма 1'!$H1811*VLOOKUP('Форма 1'!$F1811,'Придельники с 2022'!$B$4:$X$28,'Форма 1'!X$8),"")</f>
        <v/>
      </c>
      <c r="H1811" s="103" t="str">
        <f>IF(ISNUMBER('Форма 1'!Y1811),'Форма 1'!$H1811*VLOOKUP('Форма 1'!$F1811,'Придельники с 2022'!$B$4:$X$28,'Форма 1'!Y$8),"")</f>
        <v/>
      </c>
      <c r="I1811" s="103" t="str">
        <f>IF(ISNUMBER('Форма 1'!Z1811),'Форма 1'!$H1811*VLOOKUP('Форма 1'!$F1811,'Придельники с 2022'!$B$4:$X$28,'Форма 1'!Z$8),"")</f>
        <v/>
      </c>
      <c r="J1811" s="103" t="str">
        <f>IF(ISNUMBER('Форма 1'!AA1811),'Форма 1'!$H1811*VLOOKUP('Форма 1'!$F1811,'Придельники с 2022'!$B$4:$X$28,'Форма 1'!AA$8),"")</f>
        <v/>
      </c>
      <c r="K1811" s="90"/>
      <c r="L1811" s="87"/>
      <c r="M1811" s="103" t="str">
        <f>IF(ISNUMBER('Форма 1'!AD1811),'Форма 1'!$H1811*VLOOKUP('Форма 1'!$F1811,'Придельники с 2022'!$B$4:$X$28,'Форма 1'!AD$8),"")</f>
        <v/>
      </c>
      <c r="N1811" s="103" t="str">
        <f>IF(ISBLANK('Форма 1'!$AE1811),"",IF('Форма 1'!$AE1811=1,'Форма 1'!$H1811*VLOOKUP('Форма 1'!$F1811,'Придельники с 2022'!$B$4:$X$28,'Форма 1'!$AE$8,0),IF('Форма 1'!$AE1811=2,'Форма 1'!$H1811*VLOOKUP('Форма 1'!$F1811,'Придельники с 2022'!$B$4:$X$28,13,0),IF('Форма 1'!$AE1811=3,'Форма 1'!$H1811*VLOOKUP('Форма 1'!$F1811,'Придельники с 2022'!$B$4:$X$28,12,0)))))</f>
        <v/>
      </c>
      <c r="O1811" s="103" t="str">
        <f>IF(ISNUMBER('Форма 1'!AF1811),'Форма 1'!$H1811*VLOOKUP('Форма 1'!$F1811,'Придельники с 2022'!$B$4:$X$28,'Форма 1'!AF$8),"")</f>
        <v/>
      </c>
      <c r="P1811" s="87"/>
      <c r="Q1811" s="103" t="str">
        <f>IF(ISNUMBER('Форма 1'!AH1811),'Форма 1'!$H1811*VLOOKUP('Форма 1'!$F1811,'Придельники с 2022'!$B$4:$X$28,'Форма 1'!AH$8),"")</f>
        <v/>
      </c>
      <c r="R1811" s="103" t="str">
        <f>IF(ISNUMBER('Форма 1'!AI1811),'Форма 1'!$H1811*VLOOKUP('Форма 1'!$F1811,'Придельники с 2022'!$B$4:$X$28,'Форма 1'!AI$8),"")</f>
        <v/>
      </c>
      <c r="S1811" s="103" t="str">
        <f>IF(ISNUMBER('Форма 1'!AJ1811),'Форма 1'!$H1811*VLOOKUP('Форма 1'!$F1811,'Придельники с 2022'!$B$4:$X$28,'Форма 1'!AJ$8),"")</f>
        <v/>
      </c>
      <c r="T1811" s="88"/>
    </row>
    <row r="1812" spans="1:20">
      <c r="A1812" s="188">
        <f t="shared" ref="A1812:A1814" si="147">A1811+1</f>
        <v>111</v>
      </c>
      <c r="B1812" s="112" t="s">
        <v>5124</v>
      </c>
      <c r="C1812" s="99">
        <f t="shared" si="146"/>
        <v>116158551.39</v>
      </c>
      <c r="D1812" s="103" t="str">
        <f>IF(ISNUMBER('Форма 1'!U1812),'Форма 1'!$H1812*VLOOKUP('Форма 1'!$F1812,'Придельники с 2022'!$B$4:$X$28,'Форма 1'!U$8),"")</f>
        <v/>
      </c>
      <c r="E1812" s="103" t="str">
        <f>IF(ISNUMBER('Форма 1'!V1812),'Форма 1'!$H1812*VLOOKUP('Форма 1'!$F1812,'Придельники с 2022'!$B$4:$X$28,'Форма 1'!V$8),"")</f>
        <v/>
      </c>
      <c r="F1812" s="103" t="str">
        <f>IF(ISNUMBER('Форма 1'!W1812),'Форма 1'!$H1812*VLOOKUP('Форма 1'!$F1812,'Придельники с 2022'!$B$4:$X$28,'Форма 1'!W$8),"")</f>
        <v/>
      </c>
      <c r="G1812" s="103" t="str">
        <f>IF(ISNUMBER('Форма 1'!X1812),'Форма 1'!$H1812*VLOOKUP('Форма 1'!$F1812,'Придельники с 2022'!$B$4:$X$28,'Форма 1'!X$8),"")</f>
        <v/>
      </c>
      <c r="H1812" s="103" t="str">
        <f>IF(ISNUMBER('Форма 1'!Y1812),'Форма 1'!$H1812*VLOOKUP('Форма 1'!$F1812,'Придельники с 2022'!$B$4:$X$28,'Форма 1'!Y$8),"")</f>
        <v/>
      </c>
      <c r="I1812" s="103" t="str">
        <f>IF(ISNUMBER('Форма 1'!Z1812),'Форма 1'!$H1812*VLOOKUP('Форма 1'!$F1812,'Придельники с 2022'!$B$4:$X$28,'Форма 1'!Z$8),"")</f>
        <v/>
      </c>
      <c r="J1812" s="103" t="str">
        <f>IF(ISNUMBER('Форма 1'!AA1812),'Форма 1'!$H1812*VLOOKUP('Форма 1'!$F1812,'Придельники с 2022'!$B$4:$X$28,'Форма 1'!AA$8),"")</f>
        <v/>
      </c>
      <c r="K1812" s="90"/>
      <c r="L1812" s="87"/>
      <c r="M1812" s="103">
        <f>IF(ISNUMBER('Форма 1'!AD1812),'Форма 1'!$H1812*VLOOKUP('Форма 1'!$F1812,'Придельники с 2022'!$B$4:$X$28,'Форма 1'!AD$8),"")</f>
        <v>13232556.09</v>
      </c>
      <c r="N1812" s="103">
        <f>IF(ISBLANK('Форма 1'!$AE1812),"",IF('Форма 1'!$AE1812=1,'Форма 1'!$H1812*VLOOKUP('Форма 1'!$F1812,'Придельники с 2022'!$B$4:$X$28,'Форма 1'!$AE$8,0),IF('Форма 1'!$AE1812=2,'Форма 1'!$H1812*VLOOKUP('Форма 1'!$F1812,'Придельники с 2022'!$B$4:$X$28,13,0),IF('Форма 1'!$AE1812=3,'Форма 1'!$H1812*VLOOKUP('Форма 1'!$F1812,'Придельники с 2022'!$B$4:$X$28,12,0)))))</f>
        <v>97529718.599999994</v>
      </c>
      <c r="O1812" s="103">
        <f>IF(ISNUMBER('Форма 1'!AF1812),'Форма 1'!$H1812*VLOOKUP('Форма 1'!$F1812,'Придельники с 2022'!$B$4:$X$28,'Форма 1'!AF$8),"")</f>
        <v>1785321</v>
      </c>
      <c r="P1812" s="87"/>
      <c r="Q1812" s="103">
        <f>IF(ISNUMBER('Форма 1'!AH1812),'Форма 1'!$H1812*VLOOKUP('Форма 1'!$F1812,'Придельники с 2022'!$B$4:$X$28,'Форма 1'!AH$8),"")</f>
        <v>3610955.6999999997</v>
      </c>
      <c r="R1812" s="103" t="str">
        <f>IF(ISNUMBER('Форма 1'!AI1812),'Форма 1'!$H1812*VLOOKUP('Форма 1'!$F1812,'Придельники с 2022'!$B$4:$X$28,'Форма 1'!AI$8),"")</f>
        <v/>
      </c>
      <c r="S1812" s="103" t="str">
        <f>IF(ISNUMBER('Форма 1'!AJ1812),'Форма 1'!$H1812*VLOOKUP('Форма 1'!$F1812,'Придельники с 2022'!$B$4:$X$28,'Форма 1'!AJ$8),"")</f>
        <v/>
      </c>
      <c r="T1812" s="88"/>
    </row>
    <row r="1813" spans="1:20">
      <c r="A1813" s="188">
        <f t="shared" si="147"/>
        <v>112</v>
      </c>
      <c r="B1813" s="112" t="s">
        <v>5125</v>
      </c>
      <c r="C1813" s="99">
        <f t="shared" si="146"/>
        <v>111008655.93300001</v>
      </c>
      <c r="D1813" s="103" t="str">
        <f>IF(ISNUMBER('Форма 1'!U1813),'Форма 1'!$H1813*VLOOKUP('Форма 1'!$F1813,'Придельники с 2022'!$B$4:$X$28,'Форма 1'!U$8),"")</f>
        <v/>
      </c>
      <c r="E1813" s="103" t="str">
        <f>IF(ISNUMBER('Форма 1'!V1813),'Форма 1'!$H1813*VLOOKUP('Форма 1'!$F1813,'Придельники с 2022'!$B$4:$X$28,'Форма 1'!V$8),"")</f>
        <v/>
      </c>
      <c r="F1813" s="103" t="str">
        <f>IF(ISNUMBER('Форма 1'!W1813),'Форма 1'!$H1813*VLOOKUP('Форма 1'!$F1813,'Придельники с 2022'!$B$4:$X$28,'Форма 1'!W$8),"")</f>
        <v/>
      </c>
      <c r="G1813" s="103" t="str">
        <f>IF(ISNUMBER('Форма 1'!X1813),'Форма 1'!$H1813*VLOOKUP('Форма 1'!$F1813,'Придельники с 2022'!$B$4:$X$28,'Форма 1'!X$8),"")</f>
        <v/>
      </c>
      <c r="H1813" s="103" t="str">
        <f>IF(ISNUMBER('Форма 1'!Y1813),'Форма 1'!$H1813*VLOOKUP('Форма 1'!$F1813,'Придельники с 2022'!$B$4:$X$28,'Форма 1'!Y$8),"")</f>
        <v/>
      </c>
      <c r="I1813" s="103" t="str">
        <f>IF(ISNUMBER('Форма 1'!Z1813),'Форма 1'!$H1813*VLOOKUP('Форма 1'!$F1813,'Придельники с 2022'!$B$4:$X$28,'Форма 1'!Z$8),"")</f>
        <v/>
      </c>
      <c r="J1813" s="103" t="str">
        <f>IF(ISNUMBER('Форма 1'!AA1813),'Форма 1'!$H1813*VLOOKUP('Форма 1'!$F1813,'Придельники с 2022'!$B$4:$X$28,'Форма 1'!AA$8),"")</f>
        <v/>
      </c>
      <c r="K1813" s="90"/>
      <c r="L1813" s="87"/>
      <c r="M1813" s="103">
        <f>IF(ISNUMBER('Форма 1'!AD1813),'Форма 1'!$H1813*VLOOKUP('Форма 1'!$F1813,'Придельники с 2022'!$B$4:$X$28,'Форма 1'!AD$8),"")</f>
        <v>12645890.023</v>
      </c>
      <c r="N1813" s="103">
        <f>IF(ISBLANK('Форма 1'!$AE1813),"",IF('Форма 1'!$AE1813=1,'Форма 1'!$H1813*VLOOKUP('Форма 1'!$F1813,'Придельники с 2022'!$B$4:$X$28,'Форма 1'!$AE$8,0),IF('Форма 1'!$AE1813=2,'Форма 1'!$H1813*VLOOKUP('Форма 1'!$F1813,'Придельники с 2022'!$B$4:$X$28,13,0),IF('Форма 1'!$AE1813=3,'Форма 1'!$H1813*VLOOKUP('Форма 1'!$F1813,'Придельники с 2022'!$B$4:$X$28,12,0)))))</f>
        <v>93205733.420000002</v>
      </c>
      <c r="O1813" s="103">
        <f>IF(ISNUMBER('Форма 1'!AF1813),'Форма 1'!$H1813*VLOOKUP('Форма 1'!$F1813,'Придельники с 2022'!$B$4:$X$28,'Форма 1'!AF$8),"")</f>
        <v>1706168.7</v>
      </c>
      <c r="P1813" s="87"/>
      <c r="Q1813" s="103">
        <f>IF(ISNUMBER('Форма 1'!AH1813),'Форма 1'!$H1813*VLOOKUP('Форма 1'!$F1813,'Придельники с 2022'!$B$4:$X$28,'Форма 1'!AH$8),"")</f>
        <v>3450863.79</v>
      </c>
      <c r="R1813" s="103" t="str">
        <f>IF(ISNUMBER('Форма 1'!AI1813),'Форма 1'!$H1813*VLOOKUP('Форма 1'!$F1813,'Придельники с 2022'!$B$4:$X$28,'Форма 1'!AI$8),"")</f>
        <v/>
      </c>
      <c r="S1813" s="103" t="str">
        <f>IF(ISNUMBER('Форма 1'!AJ1813),'Форма 1'!$H1813*VLOOKUP('Форма 1'!$F1813,'Придельники с 2022'!$B$4:$X$28,'Форма 1'!AJ$8),"")</f>
        <v/>
      </c>
      <c r="T1813" s="88"/>
    </row>
    <row r="1814" spans="1:20">
      <c r="A1814" s="188">
        <f t="shared" si="147"/>
        <v>113</v>
      </c>
      <c r="B1814" s="112" t="s">
        <v>4270</v>
      </c>
      <c r="C1814" s="99">
        <f t="shared" si="146"/>
        <v>154384317.52799997</v>
      </c>
      <c r="D1814" s="103" t="str">
        <f>IF(ISNUMBER('Форма 1'!U1814),'Форма 1'!$H1814*VLOOKUP('Форма 1'!$F1814,'Придельники с 2022'!$B$4:$X$28,'Форма 1'!U$8),"")</f>
        <v/>
      </c>
      <c r="E1814" s="103" t="str">
        <f>IF(ISNUMBER('Форма 1'!V1814),'Форма 1'!$H1814*VLOOKUP('Форма 1'!$F1814,'Придельники с 2022'!$B$4:$X$28,'Форма 1'!V$8),"")</f>
        <v/>
      </c>
      <c r="F1814" s="103" t="str">
        <f>IF(ISNUMBER('Форма 1'!W1814),'Форма 1'!$H1814*VLOOKUP('Форма 1'!$F1814,'Придельники с 2022'!$B$4:$X$28,'Форма 1'!W$8),"")</f>
        <v/>
      </c>
      <c r="G1814" s="103" t="str">
        <f>IF(ISNUMBER('Форма 1'!X1814),'Форма 1'!$H1814*VLOOKUP('Форма 1'!$F1814,'Придельники с 2022'!$B$4:$X$28,'Форма 1'!X$8),"")</f>
        <v/>
      </c>
      <c r="H1814" s="103" t="str">
        <f>IF(ISNUMBER('Форма 1'!Y1814),'Форма 1'!$H1814*VLOOKUP('Форма 1'!$F1814,'Придельники с 2022'!$B$4:$X$28,'Форма 1'!Y$8),"")</f>
        <v/>
      </c>
      <c r="I1814" s="103" t="str">
        <f>IF(ISNUMBER('Форма 1'!Z1814),'Форма 1'!$H1814*VLOOKUP('Форма 1'!$F1814,'Придельники с 2022'!$B$4:$X$28,'Форма 1'!Z$8),"")</f>
        <v/>
      </c>
      <c r="J1814" s="103" t="str">
        <f>IF(ISNUMBER('Форма 1'!AA1814),'Форма 1'!$H1814*VLOOKUP('Форма 1'!$F1814,'Придельники с 2022'!$B$4:$X$28,'Форма 1'!AA$8),"")</f>
        <v/>
      </c>
      <c r="K1814" s="90"/>
      <c r="L1814" s="87"/>
      <c r="M1814" s="103">
        <f>IF(ISNUMBER('Форма 1'!AD1814),'Форма 1'!$H1814*VLOOKUP('Форма 1'!$F1814,'Придельники с 2022'!$B$4:$X$28,'Форма 1'!AD$8),"")</f>
        <v>17587160.967999998</v>
      </c>
      <c r="N1814" s="103">
        <f>IF(ISBLANK('Форма 1'!$AE1814),"",IF('Форма 1'!$AE1814=1,'Форма 1'!$H1814*VLOOKUP('Форма 1'!$F1814,'Придельники с 2022'!$B$4:$X$28,'Форма 1'!$AE$8,0),IF('Форма 1'!$AE1814=2,'Форма 1'!$H1814*VLOOKUP('Форма 1'!$F1814,'Придельники с 2022'!$B$4:$X$28,13,0),IF('Форма 1'!$AE1814=3,'Форма 1'!$H1814*VLOOKUP('Форма 1'!$F1814,'Придельники с 2022'!$B$4:$X$28,12,0)))))</f>
        <v>129625058.71999998</v>
      </c>
      <c r="O1814" s="103">
        <f>IF(ISNUMBER('Форма 1'!AF1814),'Форма 1'!$H1814*VLOOKUP('Форма 1'!$F1814,'Придельники с 2022'!$B$4:$X$28,'Форма 1'!AF$8),"")</f>
        <v>2372839.1999999997</v>
      </c>
      <c r="P1814" s="87"/>
      <c r="Q1814" s="103">
        <f>IF(ISNUMBER('Форма 1'!AH1814),'Форма 1'!$H1814*VLOOKUP('Форма 1'!$F1814,'Придельники с 2022'!$B$4:$X$28,'Форма 1'!AH$8),"")</f>
        <v>4799258.6399999997</v>
      </c>
      <c r="R1814" s="103" t="str">
        <f>IF(ISNUMBER('Форма 1'!AI1814),'Форма 1'!$H1814*VLOOKUP('Форма 1'!$F1814,'Придельники с 2022'!$B$4:$X$28,'Форма 1'!AI$8),"")</f>
        <v/>
      </c>
      <c r="S1814" s="103" t="str">
        <f>IF(ISNUMBER('Форма 1'!AJ1814),'Форма 1'!$H1814*VLOOKUP('Форма 1'!$F1814,'Придельники с 2022'!$B$4:$X$28,'Форма 1'!AJ$8),"")</f>
        <v/>
      </c>
      <c r="T1814" s="88"/>
    </row>
    <row r="1815" spans="1:20">
      <c r="A1815" s="188">
        <f>A1811+1</f>
        <v>111</v>
      </c>
      <c r="B1815" s="189" t="s">
        <v>1833</v>
      </c>
      <c r="C1815" s="99">
        <f t="shared" si="143"/>
        <v>3321606.9250000003</v>
      </c>
      <c r="D1815" s="103">
        <f>IF(ISNUMBER('Форма 1'!U1815),'Форма 1'!$H1815*VLOOKUP('Форма 1'!$F1815,'Придельники с 2022'!$B$4:$X$28,'Форма 1'!U$8),"")</f>
        <v>3321606.9250000003</v>
      </c>
      <c r="E1815" s="103" t="str">
        <f>IF(ISNUMBER('Форма 1'!V1815),'Форма 1'!$H1815*VLOOKUP('Форма 1'!$F1815,'Придельники с 2022'!$B$4:$X$28,'Форма 1'!V$8),"")</f>
        <v/>
      </c>
      <c r="F1815" s="103" t="str">
        <f>IF(ISNUMBER('Форма 1'!W1815),'Форма 1'!$H1815*VLOOKUP('Форма 1'!$F1815,'Придельники с 2022'!$B$4:$X$28,'Форма 1'!W$8),"")</f>
        <v/>
      </c>
      <c r="G1815" s="103" t="str">
        <f>IF(ISNUMBER('Форма 1'!X1815),'Форма 1'!$H1815*VLOOKUP('Форма 1'!$F1815,'Придельники с 2022'!$B$4:$X$28,'Форма 1'!X$8),"")</f>
        <v/>
      </c>
      <c r="H1815" s="103" t="str">
        <f>IF(ISNUMBER('Форма 1'!Y1815),'Форма 1'!$H1815*VLOOKUP('Форма 1'!$F1815,'Придельники с 2022'!$B$4:$X$28,'Форма 1'!Y$8),"")</f>
        <v/>
      </c>
      <c r="I1815" s="103" t="str">
        <f>IF(ISNUMBER('Форма 1'!Z1815),'Форма 1'!$H1815*VLOOKUP('Форма 1'!$F1815,'Придельники с 2022'!$B$4:$X$28,'Форма 1'!Z$8),"")</f>
        <v/>
      </c>
      <c r="J1815" s="103" t="str">
        <f>IF(ISNUMBER('Форма 1'!AA1815),'Форма 1'!$H1815*VLOOKUP('Форма 1'!$F1815,'Придельники с 2022'!$B$4:$X$28,'Форма 1'!AA$8),"")</f>
        <v/>
      </c>
      <c r="K1815" s="90"/>
      <c r="L1815" s="87"/>
      <c r="M1815" s="103" t="str">
        <f>IF(ISNUMBER('Форма 1'!AD1815),'Форма 1'!$H1815*VLOOKUP('Форма 1'!$F1815,'Придельники с 2022'!$B$4:$X$28,'Форма 1'!AD$8),"")</f>
        <v/>
      </c>
      <c r="N1815" s="103" t="str">
        <f>IF(ISBLANK('Форма 1'!$AE1815),"",IF('Форма 1'!$AE1815=1,'Форма 1'!$H1815*VLOOKUP('Форма 1'!$F1815,'Придельники с 2022'!$B$4:$X$28,'Форма 1'!$AE$8,0),IF('Форма 1'!$AE1815=2,'Форма 1'!$H1815*VLOOKUP('Форма 1'!$F1815,'Придельники с 2022'!$B$4:$X$28,13,0),IF('Форма 1'!$AE1815=3,'Форма 1'!$H1815*VLOOKUP('Форма 1'!$F1815,'Придельники с 2022'!$B$4:$X$28,12,0)))))</f>
        <v/>
      </c>
      <c r="O1815" s="103" t="str">
        <f>IF(ISNUMBER('Форма 1'!AF1815),'Форма 1'!$H1815*VLOOKUP('Форма 1'!$F1815,'Придельники с 2022'!$B$4:$X$28,'Форма 1'!AF$8),"")</f>
        <v/>
      </c>
      <c r="P1815" s="87"/>
      <c r="Q1815" s="103" t="str">
        <f>IF(ISNUMBER('Форма 1'!AH1815),'Форма 1'!$H1815*VLOOKUP('Форма 1'!$F1815,'Придельники с 2022'!$B$4:$X$28,'Форма 1'!AH$8),"")</f>
        <v/>
      </c>
      <c r="R1815" s="103" t="str">
        <f>IF(ISNUMBER('Форма 1'!AI1815),'Форма 1'!$H1815*VLOOKUP('Форма 1'!$F1815,'Придельники с 2022'!$B$4:$X$28,'Форма 1'!AI$8),"")</f>
        <v/>
      </c>
      <c r="S1815" s="103" t="str">
        <f>IF(ISNUMBER('Форма 1'!AJ1815),'Форма 1'!$H1815*VLOOKUP('Форма 1'!$F1815,'Придельники с 2022'!$B$4:$X$28,'Форма 1'!AJ$8),"")</f>
        <v/>
      </c>
      <c r="T1815" s="88"/>
    </row>
    <row r="1816" spans="1:20">
      <c r="A1816" s="188">
        <f t="shared" si="142"/>
        <v>112</v>
      </c>
      <c r="B1816" s="189" t="s">
        <v>1834</v>
      </c>
      <c r="C1816" s="99">
        <f>SUM(D1816:J1816,L1816:T1816)</f>
        <v>28717145.632000003</v>
      </c>
      <c r="D1816" s="103" t="str">
        <f>IF(ISNUMBER('Форма 1'!U1816),'Форма 1'!$H1816*VLOOKUP('Форма 1'!$F1816,'Придельники с 2022'!$B$4:$X$28,'Форма 1'!U$8),"")</f>
        <v/>
      </c>
      <c r="E1816" s="103" t="str">
        <f>IF(ISNUMBER('Форма 1'!V1816),'Форма 1'!$H1816*VLOOKUP('Форма 1'!$F1816,'Придельники с 2022'!$B$4:$X$28,'Форма 1'!V$8),"")</f>
        <v/>
      </c>
      <c r="F1816" s="103" t="str">
        <f>IF(ISNUMBER('Форма 1'!W1816),'Форма 1'!$H1816*VLOOKUP('Форма 1'!$F1816,'Придельники с 2022'!$B$4:$X$28,'Форма 1'!W$8),"")</f>
        <v/>
      </c>
      <c r="G1816" s="103" t="str">
        <f>IF(ISNUMBER('Форма 1'!X1816),'Форма 1'!$H1816*VLOOKUP('Форма 1'!$F1816,'Придельники с 2022'!$B$4:$X$28,'Форма 1'!X$8),"")</f>
        <v/>
      </c>
      <c r="H1816" s="103" t="str">
        <f>IF(ISNUMBER('Форма 1'!Y1816),'Форма 1'!$H1816*VLOOKUP('Форма 1'!$F1816,'Придельники с 2022'!$B$4:$X$28,'Форма 1'!Y$8),"")</f>
        <v/>
      </c>
      <c r="I1816" s="103" t="str">
        <f>IF(ISNUMBER('Форма 1'!Z1816),'Форма 1'!$H1816*VLOOKUP('Форма 1'!$F1816,'Придельники с 2022'!$B$4:$X$28,'Форма 1'!Z$8),"")</f>
        <v/>
      </c>
      <c r="J1816" s="103" t="str">
        <f>IF(ISNUMBER('Форма 1'!AA1816),'Форма 1'!$H1816*VLOOKUP('Форма 1'!$F1816,'Придельники с 2022'!$B$4:$X$28,'Форма 1'!AA$8),"")</f>
        <v/>
      </c>
      <c r="K1816" s="90"/>
      <c r="L1816" s="87"/>
      <c r="M1816" s="103">
        <f>IF(ISNUMBER('Форма 1'!AD1816),'Форма 1'!$H1816*VLOOKUP('Форма 1'!$F1816,'Придельники с 2022'!$B$4:$X$28,'Форма 1'!AD$8),"")</f>
        <v>28717145.632000003</v>
      </c>
      <c r="N1816" s="103" t="str">
        <f>IF(ISBLANK('Форма 1'!$AE1816),"",IF('Форма 1'!$AE1816=1,'Форма 1'!$H1816*VLOOKUP('Форма 1'!$F1816,'Придельники с 2022'!$B$4:$X$28,'Форма 1'!$AE$8,0),IF('Форма 1'!$AE1816=2,'Форма 1'!$H1816*VLOOKUP('Форма 1'!$F1816,'Придельники с 2022'!$B$4:$X$28,13,0),IF('Форма 1'!$AE1816=3,'Форма 1'!$H1816*VLOOKUP('Форма 1'!$F1816,'Придельники с 2022'!$B$4:$X$28,12,0)))))</f>
        <v/>
      </c>
      <c r="O1816" s="103" t="str">
        <f>IF(ISNUMBER('Форма 1'!AF1816),'Форма 1'!$H1816*VLOOKUP('Форма 1'!$F1816,'Придельники с 2022'!$B$4:$X$28,'Форма 1'!AF$8),"")</f>
        <v/>
      </c>
      <c r="P1816" s="87"/>
      <c r="Q1816" s="103" t="str">
        <f>IF(ISNUMBER('Форма 1'!AH1816),'Форма 1'!$H1816*VLOOKUP('Форма 1'!$F1816,'Придельники с 2022'!$B$4:$X$28,'Форма 1'!AH$8),"")</f>
        <v/>
      </c>
      <c r="R1816" s="103" t="str">
        <f>IF(ISNUMBER('Форма 1'!AI1816),'Форма 1'!$H1816*VLOOKUP('Форма 1'!$F1816,'Придельники с 2022'!$B$4:$X$28,'Форма 1'!AI$8),"")</f>
        <v/>
      </c>
      <c r="S1816" s="103" t="str">
        <f>IF(ISNUMBER('Форма 1'!AJ1816),'Форма 1'!$H1816*VLOOKUP('Форма 1'!$F1816,'Придельники с 2022'!$B$4:$X$28,'Форма 1'!AJ$8),"")</f>
        <v/>
      </c>
      <c r="T1816" s="88"/>
    </row>
    <row r="1817" spans="1:20">
      <c r="A1817" s="188">
        <f t="shared" si="142"/>
        <v>113</v>
      </c>
      <c r="B1817" s="112" t="s">
        <v>5033</v>
      </c>
      <c r="C1817" s="99">
        <f>SUM(D1817:J1817,L1817:T1817)</f>
        <v>2626819.983</v>
      </c>
      <c r="D1817" s="103" t="str">
        <f>IF(ISNUMBER('Форма 1'!U1817),'Форма 1'!$H1817*VLOOKUP('Форма 1'!$F1817,'Придельники до 2021'!$B$4:$X$28,'Форма 1'!U$8),"")</f>
        <v/>
      </c>
      <c r="E1817" s="103" t="str">
        <f>IF(ISNUMBER('Форма 1'!V1817),'Форма 1'!$H1817*VLOOKUP('Форма 1'!$F1817,'Придельники до 2021'!$B$4:$X$28,'Форма 1'!V$8),"")</f>
        <v/>
      </c>
      <c r="F1817" s="103" t="str">
        <f>IF(ISNUMBER('Форма 1'!W1817),'Форма 1'!$H1817*VLOOKUP('Форма 1'!$F1817,'Придельники до 2021'!$B$4:$X$28,'Форма 1'!W$8),"")</f>
        <v/>
      </c>
      <c r="G1817" s="103" t="str">
        <f>IF(ISNUMBER('Форма 1'!X1817),'Форма 1'!$H1817*VLOOKUP('Форма 1'!$F1817,'Придельники с 2022'!$B$4:$X$28,'Форма 1'!X$8),"")</f>
        <v/>
      </c>
      <c r="H1817" s="103" t="str">
        <f>IF(ISNUMBER('Форма 1'!Y1817),'Форма 1'!$H1817*VLOOKUP('Форма 1'!$F1817,'Придельники с 2022'!$B$4:$X$28,'Форма 1'!Y$8),"")</f>
        <v/>
      </c>
      <c r="I1817" s="103">
        <f>IF(ISNUMBER('Форма 1'!Z1817),'Форма 1'!$H1817*VLOOKUP('Форма 1'!$F1817,'Придельники с 2022'!$B$4:$X$28,'Форма 1'!Z$8),"")</f>
        <v>2626819.983</v>
      </c>
      <c r="J1817" s="103" t="str">
        <f>IF(ISNUMBER('Форма 1'!AA1817),'Форма 1'!$H1817*VLOOKUP('Форма 1'!$F1817,'Придельники с 2022'!$B$4:$X$28,'Форма 1'!AA$8),"")</f>
        <v/>
      </c>
      <c r="K1817" s="90"/>
      <c r="L1817" s="87"/>
      <c r="M1817" s="103" t="str">
        <f>IF(ISNUMBER('Форма 1'!AD1817),'Форма 1'!$H1817*VLOOKUP('Форма 1'!$F1817,'Придельники с 2022'!$B$4:$X$28,'Форма 1'!AD$8),"")</f>
        <v/>
      </c>
      <c r="N1817" s="103" t="str">
        <f>IF(ISBLANK('Форма 1'!$AE1817),"",IF('Форма 1'!$AE1817=1,'Форма 1'!$H1817*VLOOKUP('Форма 1'!$F1817,'Придельники с 2022'!$B$4:$X$28,'Форма 1'!$AE$8,0),IF('Форма 1'!$AE1817=2,'Форма 1'!$H1817*VLOOKUP('Форма 1'!$F1817,'Придельники с 2022'!$B$4:$X$28,13,0),IF('Форма 1'!$AE1817=3,'Форма 1'!$H1817*VLOOKUP('Форма 1'!$F1817,'Придельники с 2022'!$B$4:$X$28,12,0)))))</f>
        <v/>
      </c>
      <c r="O1817" s="103" t="str">
        <f>IF(ISNUMBER('Форма 1'!AF1817),'Форма 1'!$H1817*VLOOKUP('Форма 1'!$F1817,'Придельники с 2022'!$B$4:$X$28,'Форма 1'!AF$8),"")</f>
        <v/>
      </c>
      <c r="P1817" s="87"/>
      <c r="Q1817" s="103" t="str">
        <f>IF(ISNUMBER('Форма 1'!AH1817),'Форма 1'!$H1817*VLOOKUP('Форма 1'!$F1817,'Придельники с 2022'!$B$4:$X$28,'Форма 1'!AH$8),"")</f>
        <v/>
      </c>
      <c r="R1817" s="103" t="str">
        <f>IF(ISNUMBER('Форма 1'!AI1817),'Форма 1'!$H1817*VLOOKUP('Форма 1'!$F1817,'Придельники с 2022'!$B$4:$X$28,'Форма 1'!AI$8),"")</f>
        <v/>
      </c>
      <c r="S1817" s="103" t="str">
        <f>IF(ISNUMBER('Форма 1'!AJ1817),'Форма 1'!$H1817*VLOOKUP('Форма 1'!$F1817,'Придельники с 2022'!$B$4:$X$28,'Форма 1'!AJ$8),"")</f>
        <v/>
      </c>
      <c r="T1817" s="87"/>
    </row>
    <row r="1818" spans="1:20">
      <c r="A1818" s="188">
        <f t="shared" si="142"/>
        <v>114</v>
      </c>
      <c r="B1818" s="112" t="s">
        <v>5032</v>
      </c>
      <c r="C1818" s="99">
        <f>SUM(D1818:J1818,L1818:T1818)</f>
        <v>27887146.896000005</v>
      </c>
      <c r="D1818" s="103" t="str">
        <f>IF(ISNUMBER('Форма 1'!U1818),'Форма 1'!$H1818*VLOOKUP('Форма 1'!$F1818,'Придельники до 2021'!$B$4:$X$28,'Форма 1'!U$8),"")</f>
        <v/>
      </c>
      <c r="E1818" s="103" t="str">
        <f>IF(ISNUMBER('Форма 1'!V1818),'Форма 1'!$H1818*VLOOKUP('Форма 1'!$F1818,'Придельники до 2021'!$B$4:$X$28,'Форма 1'!V$8),"")</f>
        <v/>
      </c>
      <c r="F1818" s="103" t="str">
        <f>IF(ISNUMBER('Форма 1'!W1818),'Форма 1'!$H1818*VLOOKUP('Форма 1'!$F1818,'Придельники до 2021'!$B$4:$X$28,'Форма 1'!W$8),"")</f>
        <v/>
      </c>
      <c r="G1818" s="103" t="str">
        <f>IF(ISNUMBER('Форма 1'!X1818),'Форма 1'!$H1818*VLOOKUP('Форма 1'!$F1818,'Придельники с 2022'!$B$4:$X$28,'Форма 1'!X$8),"")</f>
        <v/>
      </c>
      <c r="H1818" s="103" t="str">
        <f>IF(ISNUMBER('Форма 1'!Y1818),'Форма 1'!$H1818*VLOOKUP('Форма 1'!$F1818,'Придельники с 2022'!$B$4:$X$28,'Форма 1'!Y$8),"")</f>
        <v/>
      </c>
      <c r="I1818" s="103" t="str">
        <f>IF(ISNUMBER('Форма 1'!Z1818),'Форма 1'!$H1818*VLOOKUP('Форма 1'!$F1818,'Придельники с 2022'!$B$4:$X$28,'Форма 1'!Z$8),"")</f>
        <v/>
      </c>
      <c r="J1818" s="103" t="str">
        <f>IF(ISNUMBER('Форма 1'!AA1818),'Форма 1'!$H1818*VLOOKUP('Форма 1'!$F1818,'Придельники с 2022'!$B$4:$X$28,'Форма 1'!AA$8),"")</f>
        <v/>
      </c>
      <c r="K1818" s="90"/>
      <c r="L1818" s="87"/>
      <c r="M1818" s="103">
        <f>IF(ISNUMBER('Форма 1'!AD1818),'Форма 1'!$H1818*VLOOKUP('Форма 1'!$F1818,'Придельники с 2022'!$B$4:$X$28,'Форма 1'!AD$8),"")</f>
        <v>27887146.896000005</v>
      </c>
      <c r="N1818" s="103" t="str">
        <f>IF(ISBLANK('Форма 1'!$AE1818),"",IF('Форма 1'!$AE1818=1,'Форма 1'!$H1818*VLOOKUP('Форма 1'!$F1818,'Придельники с 2022'!$B$4:$X$28,'Форма 1'!$AE$8,0),IF('Форма 1'!$AE1818=2,'Форма 1'!$H1818*VLOOKUP('Форма 1'!$F1818,'Придельники с 2022'!$B$4:$X$28,13,0),IF('Форма 1'!$AE1818=3,'Форма 1'!$H1818*VLOOKUP('Форма 1'!$F1818,'Придельники с 2022'!$B$4:$X$28,12,0)))))</f>
        <v/>
      </c>
      <c r="O1818" s="103" t="str">
        <f>IF(ISNUMBER('Форма 1'!AF1818),'Форма 1'!$H1818*VLOOKUP('Форма 1'!$F1818,'Придельники с 2022'!$B$4:$X$28,'Форма 1'!AF$8),"")</f>
        <v/>
      </c>
      <c r="P1818" s="87"/>
      <c r="Q1818" s="103" t="str">
        <f>IF(ISNUMBER('Форма 1'!AH1818),'Форма 1'!$H1818*VLOOKUP('Форма 1'!$F1818,'Придельники с 2022'!$B$4:$X$28,'Форма 1'!AH$8),"")</f>
        <v/>
      </c>
      <c r="R1818" s="103" t="str">
        <f>IF(ISNUMBER('Форма 1'!AI1818),'Форма 1'!$H1818*VLOOKUP('Форма 1'!$F1818,'Придельники с 2022'!$B$4:$X$28,'Форма 1'!AI$8),"")</f>
        <v/>
      </c>
      <c r="S1818" s="103" t="str">
        <f>IF(ISNUMBER('Форма 1'!AJ1818),'Форма 1'!$H1818*VLOOKUP('Форма 1'!$F1818,'Придельники с 2022'!$B$4:$X$28,'Форма 1'!AJ$8),"")</f>
        <v/>
      </c>
      <c r="T1818" s="87"/>
    </row>
    <row r="1819" spans="1:20" ht="15.75">
      <c r="A1819" s="187">
        <v>0</v>
      </c>
      <c r="B1819" s="34" t="s">
        <v>792</v>
      </c>
      <c r="C1819" s="36">
        <f>SUM(C1820:C1830)</f>
        <v>200364950.84599999</v>
      </c>
      <c r="D1819" s="36">
        <f t="shared" ref="D1819:T1819" si="148">SUM(D1820:D1830)</f>
        <v>0</v>
      </c>
      <c r="E1819" s="36">
        <f t="shared" si="148"/>
        <v>6026246.0880000005</v>
      </c>
      <c r="F1819" s="36">
        <f t="shared" si="148"/>
        <v>0</v>
      </c>
      <c r="G1819" s="36">
        <f t="shared" si="148"/>
        <v>763705.13400000008</v>
      </c>
      <c r="H1819" s="36">
        <f t="shared" si="148"/>
        <v>0</v>
      </c>
      <c r="I1819" s="36">
        <f t="shared" si="148"/>
        <v>4343670.2929999996</v>
      </c>
      <c r="J1819" s="36">
        <f t="shared" si="148"/>
        <v>0</v>
      </c>
      <c r="K1819" s="39">
        <f t="shared" si="148"/>
        <v>0</v>
      </c>
      <c r="L1819" s="36">
        <f t="shared" si="148"/>
        <v>0</v>
      </c>
      <c r="M1819" s="36">
        <f t="shared" si="148"/>
        <v>48492661.508000001</v>
      </c>
      <c r="N1819" s="36">
        <f t="shared" si="148"/>
        <v>126020742.8</v>
      </c>
      <c r="O1819" s="36">
        <f t="shared" si="148"/>
        <v>5474029.7930000005</v>
      </c>
      <c r="P1819" s="36">
        <f t="shared" si="148"/>
        <v>0</v>
      </c>
      <c r="Q1819" s="36">
        <f t="shared" si="148"/>
        <v>9243895.2300000004</v>
      </c>
      <c r="R1819" s="36">
        <f t="shared" si="148"/>
        <v>0</v>
      </c>
      <c r="S1819" s="36">
        <f t="shared" si="148"/>
        <v>0</v>
      </c>
      <c r="T1819" s="36">
        <f t="shared" si="148"/>
        <v>0</v>
      </c>
    </row>
    <row r="1820" spans="1:20">
      <c r="A1820" s="188">
        <f t="shared" si="142"/>
        <v>1</v>
      </c>
      <c r="B1820" s="189" t="s">
        <v>1835</v>
      </c>
      <c r="C1820" s="99">
        <f t="shared" si="143"/>
        <v>60153993.637000002</v>
      </c>
      <c r="D1820" s="103" t="str">
        <f>IF(ISNUMBER('Форма 1'!U1820),'Форма 1'!$H1820*VLOOKUP('Форма 1'!$F1820,'Придельники с 2022'!$B$4:$X$28,'Форма 1'!U$8),"")</f>
        <v/>
      </c>
      <c r="E1820" s="103" t="str">
        <f>IF(ISNUMBER('Форма 1'!V1820),'Форма 1'!$H1820*VLOOKUP('Форма 1'!$F1820,'Придельники с 2022'!$B$4:$X$28,'Форма 1'!V$8),"")</f>
        <v/>
      </c>
      <c r="F1820" s="103" t="str">
        <f>IF(ISNUMBER('Форма 1'!W1820),'Форма 1'!$H1820*VLOOKUP('Форма 1'!$F1820,'Придельники с 2022'!$B$4:$X$28,'Форма 1'!W$8),"")</f>
        <v/>
      </c>
      <c r="G1820" s="103" t="str">
        <f>IF(ISNUMBER('Форма 1'!X1820),'Форма 1'!$H1820*VLOOKUP('Форма 1'!$F1820,'Придельники с 2022'!$B$4:$X$28,'Форма 1'!X$8),"")</f>
        <v/>
      </c>
      <c r="H1820" s="103" t="str">
        <f>IF(ISNUMBER('Форма 1'!Y1820),'Форма 1'!$H1820*VLOOKUP('Форма 1'!$F1820,'Придельники с 2022'!$B$4:$X$28,'Форма 1'!Y$8),"")</f>
        <v/>
      </c>
      <c r="I1820" s="103" t="str">
        <f>IF(ISNUMBER('Форма 1'!Z1820),'Форма 1'!$H1820*VLOOKUP('Форма 1'!$F1820,'Придельники с 2022'!$B$4:$X$28,'Форма 1'!Z$8),"")</f>
        <v/>
      </c>
      <c r="J1820" s="103" t="str">
        <f>IF(ISNUMBER('Форма 1'!AA1820),'Форма 1'!$H1820*VLOOKUP('Форма 1'!$F1820,'Придельники с 2022'!$B$4:$X$28,'Форма 1'!AA$8),"")</f>
        <v/>
      </c>
      <c r="K1820" s="90"/>
      <c r="L1820" s="87"/>
      <c r="M1820" s="103">
        <f>IF(ISNUMBER('Форма 1'!AD1820),'Форма 1'!$H1820*VLOOKUP('Форма 1'!$F1820,'Придельники с 2022'!$B$4:$X$28,'Форма 1'!AD$8),"")</f>
        <v>26554104.976000004</v>
      </c>
      <c r="N1820" s="103">
        <f>IF(ISBLANK('Форма 1'!$AE1820),"",IF('Форма 1'!$AE1820=1,'Форма 1'!$H1820*VLOOKUP('Форма 1'!$F1820,'Придельники с 2022'!$B$4:$X$28,'Форма 1'!$AE$8,0),IF('Форма 1'!$AE1820=2,'Форма 1'!$H1820*VLOOKUP('Форма 1'!$F1820,'Придельники с 2022'!$B$4:$X$28,13,0),IF('Форма 1'!$AE1820=3,'Форма 1'!$H1820*VLOOKUP('Форма 1'!$F1820,'Придельники с 2022'!$B$4:$X$28,12,0)))))</f>
        <v>28787859.267999999</v>
      </c>
      <c r="O1820" s="103">
        <f>IF(ISNUMBER('Форма 1'!AF1820),'Форма 1'!$H1820*VLOOKUP('Форма 1'!$F1820,'Придельники с 2022'!$B$4:$X$28,'Форма 1'!AF$8),"")</f>
        <v>4812029.3930000002</v>
      </c>
      <c r="P1820" s="87"/>
      <c r="Q1820" s="103" t="str">
        <f>IF(ISNUMBER('Форма 1'!AH1820),'Форма 1'!$H1820*VLOOKUP('Форма 1'!$F1820,'Придельники с 2022'!$B$4:$X$28,'Форма 1'!AH$8),"")</f>
        <v/>
      </c>
      <c r="R1820" s="103" t="str">
        <f>IF(ISNUMBER('Форма 1'!AI1820),'Форма 1'!$H1820*VLOOKUP('Форма 1'!$F1820,'Придельники с 2022'!$B$4:$X$28,'Форма 1'!AI$8),"")</f>
        <v/>
      </c>
      <c r="S1820" s="103" t="str">
        <f>IF(ISNUMBER('Форма 1'!AJ1820),'Форма 1'!$H1820*VLOOKUP('Форма 1'!$F1820,'Придельники с 2022'!$B$4:$X$28,'Форма 1'!AJ$8),"")</f>
        <v/>
      </c>
      <c r="T1820" s="87"/>
    </row>
    <row r="1821" spans="1:20">
      <c r="A1821" s="188">
        <f t="shared" si="142"/>
        <v>2</v>
      </c>
      <c r="B1821" s="189" t="s">
        <v>1836</v>
      </c>
      <c r="C1821" s="99">
        <f t="shared" si="143"/>
        <v>6898611.9000000004</v>
      </c>
      <c r="D1821" s="103" t="str">
        <f>IF(ISNUMBER('Форма 1'!U1821),'Форма 1'!$H1821*VLOOKUP('Форма 1'!$F1821,'Придельники с 2022'!$B$4:$X$28,'Форма 1'!U$8),"")</f>
        <v/>
      </c>
      <c r="E1821" s="103" t="str">
        <f>IF(ISNUMBER('Форма 1'!V1821),'Форма 1'!$H1821*VLOOKUP('Форма 1'!$F1821,'Придельники с 2022'!$B$4:$X$28,'Форма 1'!V$8),"")</f>
        <v/>
      </c>
      <c r="F1821" s="103" t="str">
        <f>IF(ISNUMBER('Форма 1'!W1821),'Форма 1'!$H1821*VLOOKUP('Форма 1'!$F1821,'Придельники с 2022'!$B$4:$X$28,'Форма 1'!W$8),"")</f>
        <v/>
      </c>
      <c r="G1821" s="103" t="str">
        <f>IF(ISNUMBER('Форма 1'!X1821),'Форма 1'!$H1821*VLOOKUP('Форма 1'!$F1821,'Придельники с 2022'!$B$4:$X$28,'Форма 1'!X$8),"")</f>
        <v/>
      </c>
      <c r="H1821" s="103" t="str">
        <f>IF(ISNUMBER('Форма 1'!Y1821),'Форма 1'!$H1821*VLOOKUP('Форма 1'!$F1821,'Придельники с 2022'!$B$4:$X$28,'Форма 1'!Y$8),"")</f>
        <v/>
      </c>
      <c r="I1821" s="103" t="str">
        <f>IF(ISNUMBER('Форма 1'!Z1821),'Форма 1'!$H1821*VLOOKUP('Форма 1'!$F1821,'Придельники с 2022'!$B$4:$X$28,'Форма 1'!Z$8),"")</f>
        <v/>
      </c>
      <c r="J1821" s="103" t="str">
        <f>IF(ISNUMBER('Форма 1'!AA1821),'Форма 1'!$H1821*VLOOKUP('Форма 1'!$F1821,'Придельники с 2022'!$B$4:$X$28,'Форма 1'!AA$8),"")</f>
        <v/>
      </c>
      <c r="K1821" s="90"/>
      <c r="L1821" s="87"/>
      <c r="M1821" s="103">
        <f>IF(ISNUMBER('Форма 1'!AD1821),'Форма 1'!$H1821*VLOOKUP('Форма 1'!$F1821,'Придельники с 2022'!$B$4:$X$28,'Форма 1'!AD$8),"")</f>
        <v>4874268.8999999994</v>
      </c>
      <c r="N1821" s="103" t="str">
        <f>IF(ISBLANK('Форма 1'!$AE1821),"",IF('Форма 1'!$AE1821=1,'Форма 1'!$H1821*VLOOKUP('Форма 1'!$F1821,'Придельники с 2022'!$B$4:$X$28,'Форма 1'!$AE$8,0),IF('Форма 1'!$AE1821=2,'Форма 1'!$H1821*VLOOKUP('Форма 1'!$F1821,'Придельники с 2022'!$B$4:$X$28,13,0),IF('Форма 1'!$AE1821=3,'Форма 1'!$H1821*VLOOKUP('Форма 1'!$F1821,'Придельники с 2022'!$B$4:$X$28,12,0)))))</f>
        <v/>
      </c>
      <c r="O1821" s="103">
        <f>IF(ISNUMBER('Форма 1'!AF1821),'Форма 1'!$H1821*VLOOKUP('Форма 1'!$F1821,'Придельники с 2022'!$B$4:$X$28,'Форма 1'!AF$8),"")</f>
        <v>662000.4</v>
      </c>
      <c r="P1821" s="87"/>
      <c r="Q1821" s="103">
        <f>IF(ISNUMBER('Форма 1'!AH1821),'Форма 1'!$H1821*VLOOKUP('Форма 1'!$F1821,'Придельники с 2022'!$B$4:$X$28,'Форма 1'!AH$8),"")</f>
        <v>1362342.6</v>
      </c>
      <c r="R1821" s="103" t="str">
        <f>IF(ISNUMBER('Форма 1'!AI1821),'Форма 1'!$H1821*VLOOKUP('Форма 1'!$F1821,'Придельники с 2022'!$B$4:$X$28,'Форма 1'!AI$8),"")</f>
        <v/>
      </c>
      <c r="S1821" s="103" t="str">
        <f>IF(ISNUMBER('Форма 1'!AJ1821),'Форма 1'!$H1821*VLOOKUP('Форма 1'!$F1821,'Придельники с 2022'!$B$4:$X$28,'Форма 1'!AJ$8),"")</f>
        <v/>
      </c>
      <c r="T1821" s="87"/>
    </row>
    <row r="1822" spans="1:20">
      <c r="A1822" s="188">
        <f t="shared" si="142"/>
        <v>3</v>
      </c>
      <c r="B1822" s="189" t="s">
        <v>1837</v>
      </c>
      <c r="C1822" s="99">
        <f t="shared" si="143"/>
        <v>35564037.908</v>
      </c>
      <c r="D1822" s="103" t="str">
        <f>IF(ISNUMBER('Форма 1'!U1822),'Форма 1'!$H1822*VLOOKUP('Форма 1'!$F1822,'Придельники с 2022'!$B$4:$X$28,'Форма 1'!U$8),"")</f>
        <v/>
      </c>
      <c r="E1822" s="103" t="str">
        <f>IF(ISNUMBER('Форма 1'!V1822),'Форма 1'!$H1822*VLOOKUP('Форма 1'!$F1822,'Придельники с 2022'!$B$4:$X$28,'Форма 1'!V$8),"")</f>
        <v/>
      </c>
      <c r="F1822" s="103" t="str">
        <f>IF(ISNUMBER('Форма 1'!W1822),'Форма 1'!$H1822*VLOOKUP('Форма 1'!$F1822,'Придельники с 2022'!$B$4:$X$28,'Форма 1'!W$8),"")</f>
        <v/>
      </c>
      <c r="G1822" s="103" t="str">
        <f>IF(ISNUMBER('Форма 1'!X1822),'Форма 1'!$H1822*VLOOKUP('Форма 1'!$F1822,'Придельники с 2022'!$B$4:$X$28,'Форма 1'!X$8),"")</f>
        <v/>
      </c>
      <c r="H1822" s="103" t="str">
        <f>IF(ISNUMBER('Форма 1'!Y1822),'Форма 1'!$H1822*VLOOKUP('Форма 1'!$F1822,'Придельники с 2022'!$B$4:$X$28,'Форма 1'!Y$8),"")</f>
        <v/>
      </c>
      <c r="I1822" s="103" t="str">
        <f>IF(ISNUMBER('Форма 1'!Z1822),'Форма 1'!$H1822*VLOOKUP('Форма 1'!$F1822,'Придельники с 2022'!$B$4:$X$28,'Форма 1'!Z$8),"")</f>
        <v/>
      </c>
      <c r="J1822" s="103" t="str">
        <f>IF(ISNUMBER('Форма 1'!AA1822),'Форма 1'!$H1822*VLOOKUP('Форма 1'!$F1822,'Придельники с 2022'!$B$4:$X$28,'Форма 1'!AA$8),"")</f>
        <v/>
      </c>
      <c r="K1822" s="90"/>
      <c r="L1822" s="87"/>
      <c r="M1822" s="103">
        <f>IF(ISNUMBER('Форма 1'!AD1822),'Форма 1'!$H1822*VLOOKUP('Форма 1'!$F1822,'Придельники с 2022'!$B$4:$X$28,'Форма 1'!AD$8),"")</f>
        <v>17064287.632000003</v>
      </c>
      <c r="N1822" s="103">
        <f>IF(ISBLANK('Форма 1'!$AE1822),"",IF('Форма 1'!$AE1822=1,'Форма 1'!$H1822*VLOOKUP('Форма 1'!$F1822,'Придельники с 2022'!$B$4:$X$28,'Форма 1'!$AE$8,0),IF('Форма 1'!$AE1822=2,'Форма 1'!$H1822*VLOOKUP('Форма 1'!$F1822,'Придельники с 2022'!$B$4:$X$28,13,0),IF('Форма 1'!$AE1822=3,'Форма 1'!$H1822*VLOOKUP('Форма 1'!$F1822,'Придельники с 2022'!$B$4:$X$28,12,0)))))</f>
        <v>18499750.275999997</v>
      </c>
      <c r="O1822" s="103" t="str">
        <f>IF(ISNUMBER('Форма 1'!AF1822),'Форма 1'!$H1822*VLOOKUP('Форма 1'!$F1822,'Придельники с 2022'!$B$4:$X$28,'Форма 1'!AF$8),"")</f>
        <v/>
      </c>
      <c r="P1822" s="87"/>
      <c r="Q1822" s="103" t="str">
        <f>IF(ISNUMBER('Форма 1'!AH1822),'Форма 1'!$H1822*VLOOKUP('Форма 1'!$F1822,'Придельники с 2022'!$B$4:$X$28,'Форма 1'!AH$8),"")</f>
        <v/>
      </c>
      <c r="R1822" s="103" t="str">
        <f>IF(ISNUMBER('Форма 1'!AI1822),'Форма 1'!$H1822*VLOOKUP('Форма 1'!$F1822,'Придельники с 2022'!$B$4:$X$28,'Форма 1'!AI$8),"")</f>
        <v/>
      </c>
      <c r="S1822" s="103" t="str">
        <f>IF(ISNUMBER('Форма 1'!AJ1822),'Форма 1'!$H1822*VLOOKUP('Форма 1'!$F1822,'Придельники с 2022'!$B$4:$X$28,'Форма 1'!AJ$8),"")</f>
        <v/>
      </c>
      <c r="T1822" s="87"/>
    </row>
    <row r="1823" spans="1:20">
      <c r="A1823" s="188">
        <f t="shared" si="142"/>
        <v>4</v>
      </c>
      <c r="B1823" s="189" t="s">
        <v>1838</v>
      </c>
      <c r="C1823" s="99">
        <f t="shared" si="143"/>
        <v>5817816.7299999995</v>
      </c>
      <c r="D1823" s="103" t="str">
        <f>IF(ISNUMBER('Форма 1'!U1823),'Форма 1'!$H1823*VLOOKUP('Форма 1'!$F1823,'Придельники с 2022'!$B$4:$X$28,'Форма 1'!U$8),"")</f>
        <v/>
      </c>
      <c r="E1823" s="103" t="str">
        <f>IF(ISNUMBER('Форма 1'!V1823),'Форма 1'!$H1823*VLOOKUP('Форма 1'!$F1823,'Придельники с 2022'!$B$4:$X$28,'Форма 1'!V$8),"")</f>
        <v/>
      </c>
      <c r="F1823" s="103" t="str">
        <f>IF(ISNUMBER('Форма 1'!W1823),'Форма 1'!$H1823*VLOOKUP('Форма 1'!$F1823,'Придельники с 2022'!$B$4:$X$28,'Форма 1'!W$8),"")</f>
        <v/>
      </c>
      <c r="G1823" s="103" t="str">
        <f>IF(ISNUMBER('Форма 1'!X1823),'Форма 1'!$H1823*VLOOKUP('Форма 1'!$F1823,'Придельники с 2022'!$B$4:$X$28,'Форма 1'!X$8),"")</f>
        <v/>
      </c>
      <c r="H1823" s="103" t="str">
        <f>IF(ISNUMBER('Форма 1'!Y1823),'Форма 1'!$H1823*VLOOKUP('Форма 1'!$F1823,'Придельники с 2022'!$B$4:$X$28,'Форма 1'!Y$8),"")</f>
        <v/>
      </c>
      <c r="I1823" s="103">
        <f>IF(ISNUMBER('Форма 1'!Z1823),'Форма 1'!$H1823*VLOOKUP('Форма 1'!$F1823,'Придельники с 2022'!$B$4:$X$28,'Форма 1'!Z$8),"")</f>
        <v>1131091.0599999998</v>
      </c>
      <c r="J1823" s="103" t="str">
        <f>IF(ISNUMBER('Форма 1'!AA1823),'Форма 1'!$H1823*VLOOKUP('Форма 1'!$F1823,'Придельники с 2022'!$B$4:$X$28,'Форма 1'!AA$8),"")</f>
        <v/>
      </c>
      <c r="K1823" s="90"/>
      <c r="L1823" s="87"/>
      <c r="M1823" s="103" t="str">
        <f>IF(ISNUMBER('Форма 1'!AD1823),'Форма 1'!$H1823*VLOOKUP('Форма 1'!$F1823,'Придельники с 2022'!$B$4:$X$28,'Форма 1'!AD$8),"")</f>
        <v/>
      </c>
      <c r="N1823" s="103" t="str">
        <f>IF(ISBLANK('Форма 1'!$AE1823),"",IF('Форма 1'!$AE1823=1,'Форма 1'!$H1823*VLOOKUP('Форма 1'!$F1823,'Придельники с 2022'!$B$4:$X$28,'Форма 1'!$AE$8,0),IF('Форма 1'!$AE1823=2,'Форма 1'!$H1823*VLOOKUP('Форма 1'!$F1823,'Придельники с 2022'!$B$4:$X$28,13,0),IF('Форма 1'!$AE1823=3,'Форма 1'!$H1823*VLOOKUP('Форма 1'!$F1823,'Придельники с 2022'!$B$4:$X$28,12,0)))))</f>
        <v/>
      </c>
      <c r="O1823" s="103" t="str">
        <f>IF(ISNUMBER('Форма 1'!AF1823),'Форма 1'!$H1823*VLOOKUP('Форма 1'!$F1823,'Придельники с 2022'!$B$4:$X$28,'Форма 1'!AF$8),"")</f>
        <v/>
      </c>
      <c r="P1823" s="87"/>
      <c r="Q1823" s="103">
        <f>IF(ISNUMBER('Форма 1'!AH1823),'Форма 1'!$H1823*VLOOKUP('Форма 1'!$F1823,'Придельники с 2022'!$B$4:$X$28,'Форма 1'!AH$8),"")</f>
        <v>4686725.67</v>
      </c>
      <c r="R1823" s="103" t="str">
        <f>IF(ISNUMBER('Форма 1'!AI1823),'Форма 1'!$H1823*VLOOKUP('Форма 1'!$F1823,'Придельники с 2022'!$B$4:$X$28,'Форма 1'!AI$8),"")</f>
        <v/>
      </c>
      <c r="S1823" s="103" t="str">
        <f>IF(ISNUMBER('Форма 1'!AJ1823),'Форма 1'!$H1823*VLOOKUP('Форма 1'!$F1823,'Придельники с 2022'!$B$4:$X$28,'Форма 1'!AJ$8),"")</f>
        <v/>
      </c>
      <c r="T1823" s="87"/>
    </row>
    <row r="1824" spans="1:20">
      <c r="A1824" s="188">
        <f t="shared" ref="A1824:A1890" si="149">A1823+1</f>
        <v>5</v>
      </c>
      <c r="B1824" s="189" t="s">
        <v>1839</v>
      </c>
      <c r="C1824" s="99">
        <f t="shared" si="143"/>
        <v>19230233.488000002</v>
      </c>
      <c r="D1824" s="103" t="str">
        <f>IF(ISNUMBER('Форма 1'!U1824),'Форма 1'!$H1824*VLOOKUP('Форма 1'!$F1824,'Придельники с 2022'!$B$4:$X$28,'Форма 1'!U$8),"")</f>
        <v/>
      </c>
      <c r="E1824" s="103" t="str">
        <f>IF(ISNUMBER('Форма 1'!V1824),'Форма 1'!$H1824*VLOOKUP('Форма 1'!$F1824,'Придельники с 2022'!$B$4:$X$28,'Форма 1'!V$8),"")</f>
        <v/>
      </c>
      <c r="F1824" s="103" t="str">
        <f>IF(ISNUMBER('Форма 1'!W1824),'Форма 1'!$H1824*VLOOKUP('Форма 1'!$F1824,'Придельники с 2022'!$B$4:$X$28,'Форма 1'!W$8),"")</f>
        <v/>
      </c>
      <c r="G1824" s="103" t="str">
        <f>IF(ISNUMBER('Форма 1'!X1824),'Форма 1'!$H1824*VLOOKUP('Форма 1'!$F1824,'Придельники с 2022'!$B$4:$X$28,'Форма 1'!X$8),"")</f>
        <v/>
      </c>
      <c r="H1824" s="103" t="str">
        <f>IF(ISNUMBER('Форма 1'!Y1824),'Форма 1'!$H1824*VLOOKUP('Форма 1'!$F1824,'Придельники с 2022'!$B$4:$X$28,'Форма 1'!Y$8),"")</f>
        <v/>
      </c>
      <c r="I1824" s="103" t="str">
        <f>IF(ISNUMBER('Форма 1'!Z1824),'Форма 1'!$H1824*VLOOKUP('Форма 1'!$F1824,'Придельники с 2022'!$B$4:$X$28,'Форма 1'!Z$8),"")</f>
        <v/>
      </c>
      <c r="J1824" s="103" t="str">
        <f>IF(ISNUMBER('Форма 1'!AA1824),'Форма 1'!$H1824*VLOOKUP('Форма 1'!$F1824,'Придельники с 2022'!$B$4:$X$28,'Форма 1'!AA$8),"")</f>
        <v/>
      </c>
      <c r="K1824" s="90"/>
      <c r="L1824" s="87"/>
      <c r="M1824" s="103" t="str">
        <f>IF(ISNUMBER('Форма 1'!AD1824),'Форма 1'!$H1824*VLOOKUP('Форма 1'!$F1824,'Придельники с 2022'!$B$4:$X$28,'Форма 1'!AD$8),"")</f>
        <v/>
      </c>
      <c r="N1824" s="103">
        <f>IF(ISBLANK('Форма 1'!$AE1824),"",IF('Форма 1'!$AE1824=1,'Форма 1'!$H1824*VLOOKUP('Форма 1'!$F1824,'Придельники с 2022'!$B$4:$X$28,'Форма 1'!$AE$8,0),IF('Форма 1'!$AE1824=2,'Форма 1'!$H1824*VLOOKUP('Форма 1'!$F1824,'Придельники с 2022'!$B$4:$X$28,13,0),IF('Форма 1'!$AE1824=3,'Форма 1'!$H1824*VLOOKUP('Форма 1'!$F1824,'Придельники с 2022'!$B$4:$X$28,12,0)))))</f>
        <v>19230233.488000002</v>
      </c>
      <c r="O1824" s="103" t="str">
        <f>IF(ISNUMBER('Форма 1'!AF1824),'Форма 1'!$H1824*VLOOKUP('Форма 1'!$F1824,'Придельники с 2022'!$B$4:$X$28,'Форма 1'!AF$8),"")</f>
        <v/>
      </c>
      <c r="P1824" s="87"/>
      <c r="Q1824" s="103" t="str">
        <f>IF(ISNUMBER('Форма 1'!AH1824),'Форма 1'!$H1824*VLOOKUP('Форма 1'!$F1824,'Придельники с 2022'!$B$4:$X$28,'Форма 1'!AH$8),"")</f>
        <v/>
      </c>
      <c r="R1824" s="103" t="str">
        <f>IF(ISNUMBER('Форма 1'!AI1824),'Форма 1'!$H1824*VLOOKUP('Форма 1'!$F1824,'Придельники с 2022'!$B$4:$X$28,'Форма 1'!AI$8),"")</f>
        <v/>
      </c>
      <c r="S1824" s="103" t="str">
        <f>IF(ISNUMBER('Форма 1'!AJ1824),'Форма 1'!$H1824*VLOOKUP('Форма 1'!$F1824,'Придельники с 2022'!$B$4:$X$28,'Форма 1'!AJ$8),"")</f>
        <v/>
      </c>
      <c r="T1824" s="87"/>
    </row>
    <row r="1825" spans="1:20">
      <c r="A1825" s="188">
        <f t="shared" si="149"/>
        <v>6</v>
      </c>
      <c r="B1825" s="189" t="s">
        <v>1840</v>
      </c>
      <c r="C1825" s="99">
        <f t="shared" si="143"/>
        <v>6488739.5200000005</v>
      </c>
      <c r="D1825" s="103" t="str">
        <f>IF(ISNUMBER('Форма 1'!U1825),'Форма 1'!$H1825*VLOOKUP('Форма 1'!$F1825,'Придельники с 2022'!$B$4:$X$28,'Форма 1'!U$8),"")</f>
        <v/>
      </c>
      <c r="E1825" s="103">
        <f>IF(ISNUMBER('Форма 1'!V1825),'Форма 1'!$H1825*VLOOKUP('Форма 1'!$F1825,'Придельники с 2022'!$B$4:$X$28,'Форма 1'!V$8),"")</f>
        <v>6026246.0880000005</v>
      </c>
      <c r="F1825" s="103" t="str">
        <f>IF(ISNUMBER('Форма 1'!W1825),'Форма 1'!$H1825*VLOOKUP('Форма 1'!$F1825,'Придельники с 2022'!$B$4:$X$28,'Форма 1'!W$8),"")</f>
        <v/>
      </c>
      <c r="G1825" s="103" t="str">
        <f>IF(ISNUMBER('Форма 1'!X1825),'Форма 1'!$H1825*VLOOKUP('Форма 1'!$F1825,'Придельники с 2022'!$B$4:$X$28,'Форма 1'!X$8),"")</f>
        <v/>
      </c>
      <c r="H1825" s="103" t="str">
        <f>IF(ISNUMBER('Форма 1'!Y1825),'Форма 1'!$H1825*VLOOKUP('Форма 1'!$F1825,'Придельники с 2022'!$B$4:$X$28,'Форма 1'!Y$8),"")</f>
        <v/>
      </c>
      <c r="I1825" s="103">
        <f>IF(ISNUMBER('Форма 1'!Z1825),'Форма 1'!$H1825*VLOOKUP('Форма 1'!$F1825,'Придельники с 2022'!$B$4:$X$28,'Форма 1'!Z$8),"")</f>
        <v>462493.43199999997</v>
      </c>
      <c r="J1825" s="103" t="str">
        <f>IF(ISNUMBER('Форма 1'!AA1825),'Форма 1'!$H1825*VLOOKUP('Форма 1'!$F1825,'Придельники с 2022'!$B$4:$X$28,'Форма 1'!AA$8),"")</f>
        <v/>
      </c>
      <c r="K1825" s="90"/>
      <c r="L1825" s="87"/>
      <c r="M1825" s="103" t="str">
        <f>IF(ISNUMBER('Форма 1'!AD1825),'Форма 1'!$H1825*VLOOKUP('Форма 1'!$F1825,'Придельники с 2022'!$B$4:$X$28,'Форма 1'!AD$8),"")</f>
        <v/>
      </c>
      <c r="N1825" s="103" t="str">
        <f>IF(ISBLANK('Форма 1'!$AE1825),"",IF('Форма 1'!$AE1825=1,'Форма 1'!$H1825*VLOOKUP('Форма 1'!$F1825,'Придельники с 2022'!$B$4:$X$28,'Форма 1'!$AE$8,0),IF('Форма 1'!$AE1825=2,'Форма 1'!$H1825*VLOOKUP('Форма 1'!$F1825,'Придельники с 2022'!$B$4:$X$28,13,0),IF('Форма 1'!$AE1825=3,'Форма 1'!$H1825*VLOOKUP('Форма 1'!$F1825,'Придельники с 2022'!$B$4:$X$28,12,0)))))</f>
        <v/>
      </c>
      <c r="O1825" s="103" t="str">
        <f>IF(ISNUMBER('Форма 1'!AF1825),'Форма 1'!$H1825*VLOOKUP('Форма 1'!$F1825,'Придельники с 2022'!$B$4:$X$28,'Форма 1'!AF$8),"")</f>
        <v/>
      </c>
      <c r="P1825" s="87"/>
      <c r="Q1825" s="103" t="str">
        <f>IF(ISNUMBER('Форма 1'!AH1825),'Форма 1'!$H1825*VLOOKUP('Форма 1'!$F1825,'Придельники с 2022'!$B$4:$X$28,'Форма 1'!AH$8),"")</f>
        <v/>
      </c>
      <c r="R1825" s="103" t="str">
        <f>IF(ISNUMBER('Форма 1'!AI1825),'Форма 1'!$H1825*VLOOKUP('Форма 1'!$F1825,'Придельники с 2022'!$B$4:$X$28,'Форма 1'!AI$8),"")</f>
        <v/>
      </c>
      <c r="S1825" s="103" t="str">
        <f>IF(ISNUMBER('Форма 1'!AJ1825),'Форма 1'!$H1825*VLOOKUP('Форма 1'!$F1825,'Придельники с 2022'!$B$4:$X$28,'Форма 1'!AJ$8),"")</f>
        <v/>
      </c>
      <c r="T1825" s="87"/>
    </row>
    <row r="1826" spans="1:20">
      <c r="A1826" s="188">
        <f t="shared" si="149"/>
        <v>7</v>
      </c>
      <c r="B1826" s="189" t="s">
        <v>1841</v>
      </c>
      <c r="C1826" s="99">
        <f t="shared" si="143"/>
        <v>1031283.4140000001</v>
      </c>
      <c r="D1826" s="103" t="str">
        <f>IF(ISNUMBER('Форма 1'!U1826),'Форма 1'!$H1826*VLOOKUP('Форма 1'!$F1826,'Придельники с 2022'!$B$4:$X$28,'Форма 1'!U$8),"")</f>
        <v/>
      </c>
      <c r="E1826" s="103" t="str">
        <f>IF(ISNUMBER('Форма 1'!V1826),'Форма 1'!$H1826*VLOOKUP('Форма 1'!$F1826,'Придельники с 2022'!$B$4:$X$28,'Форма 1'!V$8),"")</f>
        <v/>
      </c>
      <c r="F1826" s="103" t="str">
        <f>IF(ISNUMBER('Форма 1'!W1826),'Форма 1'!$H1826*VLOOKUP('Форма 1'!$F1826,'Придельники с 2022'!$B$4:$X$28,'Форма 1'!W$8),"")</f>
        <v/>
      </c>
      <c r="G1826" s="103">
        <f>IF(ISNUMBER('Форма 1'!X1826),'Форма 1'!$H1826*VLOOKUP('Форма 1'!$F1826,'Придельники с 2022'!$B$4:$X$28,'Форма 1'!X$8),"")</f>
        <v>381059.16600000003</v>
      </c>
      <c r="H1826" s="103" t="str">
        <f>IF(ISNUMBER('Форма 1'!Y1826),'Форма 1'!$H1826*VLOOKUP('Форма 1'!$F1826,'Придельники с 2022'!$B$4:$X$28,'Форма 1'!Y$8),"")</f>
        <v/>
      </c>
      <c r="I1826" s="103">
        <f>IF(ISNUMBER('Форма 1'!Z1826),'Форма 1'!$H1826*VLOOKUP('Форма 1'!$F1826,'Придельники с 2022'!$B$4:$X$28,'Форма 1'!Z$8),"")</f>
        <v>650224.24800000002</v>
      </c>
      <c r="J1826" s="103" t="str">
        <f>IF(ISNUMBER('Форма 1'!AA1826),'Форма 1'!$H1826*VLOOKUP('Форма 1'!$F1826,'Придельники с 2022'!$B$4:$X$28,'Форма 1'!AA$8),"")</f>
        <v/>
      </c>
      <c r="K1826" s="90"/>
      <c r="L1826" s="87"/>
      <c r="M1826" s="103" t="str">
        <f>IF(ISNUMBER('Форма 1'!AD1826),'Форма 1'!$H1826*VLOOKUP('Форма 1'!$F1826,'Придельники с 2022'!$B$4:$X$28,'Форма 1'!AD$8),"")</f>
        <v/>
      </c>
      <c r="N1826" s="103" t="str">
        <f>IF(ISBLANK('Форма 1'!$AE1826),"",IF('Форма 1'!$AE1826=1,'Форма 1'!$H1826*VLOOKUP('Форма 1'!$F1826,'Придельники с 2022'!$B$4:$X$28,'Форма 1'!$AE$8,0),IF('Форма 1'!$AE1826=2,'Форма 1'!$H1826*VLOOKUP('Форма 1'!$F1826,'Придельники с 2022'!$B$4:$X$28,13,0),IF('Форма 1'!$AE1826=3,'Форма 1'!$H1826*VLOOKUP('Форма 1'!$F1826,'Придельники с 2022'!$B$4:$X$28,12,0)))))</f>
        <v/>
      </c>
      <c r="O1826" s="103" t="str">
        <f>IF(ISNUMBER('Форма 1'!AF1826),'Форма 1'!$H1826*VLOOKUP('Форма 1'!$F1826,'Придельники с 2022'!$B$4:$X$28,'Форма 1'!AF$8),"")</f>
        <v/>
      </c>
      <c r="P1826" s="87"/>
      <c r="Q1826" s="103" t="str">
        <f>IF(ISNUMBER('Форма 1'!AH1826),'Форма 1'!$H1826*VLOOKUP('Форма 1'!$F1826,'Придельники с 2022'!$B$4:$X$28,'Форма 1'!AH$8),"")</f>
        <v/>
      </c>
      <c r="R1826" s="103" t="str">
        <f>IF(ISNUMBER('Форма 1'!AI1826),'Форма 1'!$H1826*VLOOKUP('Форма 1'!$F1826,'Придельники с 2022'!$B$4:$X$28,'Форма 1'!AI$8),"")</f>
        <v/>
      </c>
      <c r="S1826" s="103" t="str">
        <f>IF(ISNUMBER('Форма 1'!AJ1826),'Форма 1'!$H1826*VLOOKUP('Форма 1'!$F1826,'Придельники с 2022'!$B$4:$X$28,'Форма 1'!AJ$8),"")</f>
        <v/>
      </c>
      <c r="T1826" s="87"/>
    </row>
    <row r="1827" spans="1:20">
      <c r="A1827" s="188">
        <f t="shared" si="149"/>
        <v>8</v>
      </c>
      <c r="B1827" s="189" t="s">
        <v>1842</v>
      </c>
      <c r="C1827" s="99">
        <f t="shared" si="143"/>
        <v>1035577.8719999999</v>
      </c>
      <c r="D1827" s="103" t="str">
        <f>IF(ISNUMBER('Форма 1'!U1827),'Форма 1'!$H1827*VLOOKUP('Форма 1'!$F1827,'Придельники с 2022'!$B$4:$X$28,'Форма 1'!U$8),"")</f>
        <v/>
      </c>
      <c r="E1827" s="103" t="str">
        <f>IF(ISNUMBER('Форма 1'!V1827),'Форма 1'!$H1827*VLOOKUP('Форма 1'!$F1827,'Придельники с 2022'!$B$4:$X$28,'Форма 1'!V$8),"")</f>
        <v/>
      </c>
      <c r="F1827" s="103" t="str">
        <f>IF(ISNUMBER('Форма 1'!W1827),'Форма 1'!$H1827*VLOOKUP('Форма 1'!$F1827,'Придельники с 2022'!$B$4:$X$28,'Форма 1'!W$8),"")</f>
        <v/>
      </c>
      <c r="G1827" s="103">
        <f>IF(ISNUMBER('Форма 1'!X1827),'Форма 1'!$H1827*VLOOKUP('Форма 1'!$F1827,'Придельники с 2022'!$B$4:$X$28,'Форма 1'!X$8),"")</f>
        <v>382645.96799999999</v>
      </c>
      <c r="H1827" s="103" t="str">
        <f>IF(ISNUMBER('Форма 1'!Y1827),'Форма 1'!$H1827*VLOOKUP('Форма 1'!$F1827,'Придельники с 2022'!$B$4:$X$28,'Форма 1'!Y$8),"")</f>
        <v/>
      </c>
      <c r="I1827" s="103">
        <f>IF(ISNUMBER('Форма 1'!Z1827),'Форма 1'!$H1827*VLOOKUP('Форма 1'!$F1827,'Придельники с 2022'!$B$4:$X$28,'Форма 1'!Z$8),"")</f>
        <v>652931.90399999986</v>
      </c>
      <c r="J1827" s="103" t="str">
        <f>IF(ISNUMBER('Форма 1'!AA1827),'Форма 1'!$H1827*VLOOKUP('Форма 1'!$F1827,'Придельники с 2022'!$B$4:$X$28,'Форма 1'!AA$8),"")</f>
        <v/>
      </c>
      <c r="K1827" s="90"/>
      <c r="L1827" s="87"/>
      <c r="M1827" s="103" t="str">
        <f>IF(ISNUMBER('Форма 1'!AD1827),'Форма 1'!$H1827*VLOOKUP('Форма 1'!$F1827,'Придельники с 2022'!$B$4:$X$28,'Форма 1'!AD$8),"")</f>
        <v/>
      </c>
      <c r="N1827" s="103" t="str">
        <f>IF(ISBLANK('Форма 1'!$AE1827),"",IF('Форма 1'!$AE1827=1,'Форма 1'!$H1827*VLOOKUP('Форма 1'!$F1827,'Придельники с 2022'!$B$4:$X$28,'Форма 1'!$AE$8,0),IF('Форма 1'!$AE1827=2,'Форма 1'!$H1827*VLOOKUP('Форма 1'!$F1827,'Придельники с 2022'!$B$4:$X$28,13,0),IF('Форма 1'!$AE1827=3,'Форма 1'!$H1827*VLOOKUP('Форма 1'!$F1827,'Придельники с 2022'!$B$4:$X$28,12,0)))))</f>
        <v/>
      </c>
      <c r="O1827" s="103" t="str">
        <f>IF(ISNUMBER('Форма 1'!AF1827),'Форма 1'!$H1827*VLOOKUP('Форма 1'!$F1827,'Придельники с 2022'!$B$4:$X$28,'Форма 1'!AF$8),"")</f>
        <v/>
      </c>
      <c r="P1827" s="87"/>
      <c r="Q1827" s="103" t="str">
        <f>IF(ISNUMBER('Форма 1'!AH1827),'Форма 1'!$H1827*VLOOKUP('Форма 1'!$F1827,'Придельники с 2022'!$B$4:$X$28,'Форма 1'!AH$8),"")</f>
        <v/>
      </c>
      <c r="R1827" s="103" t="str">
        <f>IF(ISNUMBER('Форма 1'!AI1827),'Форма 1'!$H1827*VLOOKUP('Форма 1'!$F1827,'Придельники с 2022'!$B$4:$X$28,'Форма 1'!AI$8),"")</f>
        <v/>
      </c>
      <c r="S1827" s="103" t="str">
        <f>IF(ISNUMBER('Форма 1'!AJ1827),'Форма 1'!$H1827*VLOOKUP('Форма 1'!$F1827,'Придельники с 2022'!$B$4:$X$28,'Форма 1'!AJ$8),"")</f>
        <v/>
      </c>
      <c r="T1827" s="87"/>
    </row>
    <row r="1828" spans="1:20">
      <c r="A1828" s="188">
        <f t="shared" si="149"/>
        <v>9</v>
      </c>
      <c r="B1828" s="114" t="s">
        <v>5085</v>
      </c>
      <c r="C1828" s="99">
        <f>SUM(D1828:J1828,L1828:T1828)</f>
        <v>59502899.767999992</v>
      </c>
      <c r="D1828" s="103" t="str">
        <f>IF(ISNUMBER('Форма 1'!U1828),'Форма 1'!$H1828*VLOOKUP('Форма 1'!$F1828,'Придельники с 2022'!$B$4:$X$28,'Форма 1'!U$8),"")</f>
        <v/>
      </c>
      <c r="E1828" s="103" t="str">
        <f>IF(ISNUMBER('Форма 1'!V1828),'Форма 1'!$H1828*VLOOKUP('Форма 1'!$F1828,'Придельники с 2022'!$B$4:$X$28,'Форма 1'!V$8),"")</f>
        <v/>
      </c>
      <c r="F1828" s="103" t="str">
        <f>IF(ISNUMBER('Форма 1'!W1828),'Форма 1'!$H1828*VLOOKUP('Форма 1'!$F1828,'Придельники с 2022'!$B$4:$X$28,'Форма 1'!W$8),"")</f>
        <v/>
      </c>
      <c r="G1828" s="103" t="str">
        <f>IF(ISNUMBER('Форма 1'!X1828),'Форма 1'!$H1828*VLOOKUP('Форма 1'!$F1828,'Придельники с 2022'!$B$4:$X$28,'Форма 1'!X$8),"")</f>
        <v/>
      </c>
      <c r="H1828" s="103" t="str">
        <f>IF(ISNUMBER('Форма 1'!Y1828),'Форма 1'!$H1828*VLOOKUP('Форма 1'!$F1828,'Придельники с 2022'!$B$4:$X$28,'Форма 1'!Y$8),"")</f>
        <v/>
      </c>
      <c r="I1828" s="103" t="str">
        <f>IF(ISNUMBER('Форма 1'!Z1828),'Форма 1'!$H1828*VLOOKUP('Форма 1'!$F1828,'Придельники с 2022'!$B$4:$X$28,'Форма 1'!Z$8),"")</f>
        <v/>
      </c>
      <c r="J1828" s="103" t="str">
        <f>IF(ISNUMBER('Форма 1'!AA1828),'Форма 1'!$H1828*VLOOKUP('Форма 1'!$F1828,'Придельники с 2022'!$B$4:$X$28,'Форма 1'!AA$8),"")</f>
        <v/>
      </c>
      <c r="K1828" s="90"/>
      <c r="L1828" s="87"/>
      <c r="M1828" s="103" t="str">
        <f>IF(ISNUMBER('Форма 1'!AD1828),'Форма 1'!$H1828*VLOOKUP('Форма 1'!$F1828,'Придельники с 2022'!$B$4:$X$28,'Форма 1'!AD$8),"")</f>
        <v/>
      </c>
      <c r="N1828" s="103">
        <f>IF(ISBLANK('Форма 1'!$AE1828),"",IF('Форма 1'!$AE1828=1,'Форма 1'!$H1828*VLOOKUP('Форма 1'!$F1828,'Придельники с 2022'!$B$4:$X$28,'Форма 1'!$AE$8,0),IF('Форма 1'!$AE1828=2,'Форма 1'!$H1828*VLOOKUP('Форма 1'!$F1828,'Придельники с 2022'!$B$4:$X$28,13,0),IF('Форма 1'!$AE1828=3,'Форма 1'!$H1828*VLOOKUP('Форма 1'!$F1828,'Придельники с 2022'!$B$4:$X$28,12,0)))))</f>
        <v>59502899.767999992</v>
      </c>
      <c r="O1828" s="103" t="str">
        <f>IF(ISNUMBER('Форма 1'!AF1828),'Форма 1'!$H1828*VLOOKUP('Форма 1'!$F1828,'Придельники с 2022'!$B$4:$X$28,'Форма 1'!AF$8),"")</f>
        <v/>
      </c>
      <c r="P1828" s="87"/>
      <c r="Q1828" s="103" t="str">
        <f>IF(ISNUMBER('Форма 1'!AH1828),'Форма 1'!$H1828*VLOOKUP('Форма 1'!$F1828,'Придельники с 2022'!$B$4:$X$28,'Форма 1'!AH$8),"")</f>
        <v/>
      </c>
      <c r="R1828" s="103" t="str">
        <f>IF(ISNUMBER('Форма 1'!AI1828),'Форма 1'!$H1828*VLOOKUP('Форма 1'!$F1828,'Придельники с 2022'!$B$4:$X$28,'Форма 1'!AI$8),"")</f>
        <v/>
      </c>
      <c r="S1828" s="103" t="str">
        <f>IF(ISNUMBER('Форма 1'!AJ1828),'Форма 1'!$H1828*VLOOKUP('Форма 1'!$F1828,'Придельники с 2022'!$B$4:$X$28,'Форма 1'!AJ$8),"")</f>
        <v/>
      </c>
      <c r="T1828" s="87"/>
    </row>
    <row r="1829" spans="1:20">
      <c r="A1829" s="188">
        <f t="shared" si="149"/>
        <v>10</v>
      </c>
      <c r="B1829" s="189" t="s">
        <v>1843</v>
      </c>
      <c r="C1829" s="99">
        <f t="shared" si="143"/>
        <v>1446929.649</v>
      </c>
      <c r="D1829" s="103" t="str">
        <f>IF(ISNUMBER('Форма 1'!U1829),'Форма 1'!$H1829*VLOOKUP('Форма 1'!$F1829,'Придельники с 2022'!$B$4:$X$28,'Форма 1'!U$8),"")</f>
        <v/>
      </c>
      <c r="E1829" s="103" t="str">
        <f>IF(ISNUMBER('Форма 1'!V1829),'Форма 1'!$H1829*VLOOKUP('Форма 1'!$F1829,'Придельники с 2022'!$B$4:$X$28,'Форма 1'!V$8),"")</f>
        <v/>
      </c>
      <c r="F1829" s="103" t="str">
        <f>IF(ISNUMBER('Форма 1'!W1829),'Форма 1'!$H1829*VLOOKUP('Форма 1'!$F1829,'Придельники с 2022'!$B$4:$X$28,'Форма 1'!W$8),"")</f>
        <v/>
      </c>
      <c r="G1829" s="103" t="str">
        <f>IF(ISNUMBER('Форма 1'!X1829),'Форма 1'!$H1829*VLOOKUP('Форма 1'!$F1829,'Придельники с 2022'!$B$4:$X$28,'Форма 1'!X$8),"")</f>
        <v/>
      </c>
      <c r="H1829" s="103" t="str">
        <f>IF(ISNUMBER('Форма 1'!Y1829),'Форма 1'!$H1829*VLOOKUP('Форма 1'!$F1829,'Придельники с 2022'!$B$4:$X$28,'Форма 1'!Y$8),"")</f>
        <v/>
      </c>
      <c r="I1829" s="103">
        <f>IF(ISNUMBER('Форма 1'!Z1829),'Форма 1'!$H1829*VLOOKUP('Форма 1'!$F1829,'Придельники с 2022'!$B$4:$X$28,'Форма 1'!Z$8),"")</f>
        <v>1446929.649</v>
      </c>
      <c r="J1829" s="103" t="str">
        <f>IF(ISNUMBER('Форма 1'!AA1829),'Форма 1'!$H1829*VLOOKUP('Форма 1'!$F1829,'Придельники с 2022'!$B$4:$X$28,'Форма 1'!AA$8),"")</f>
        <v/>
      </c>
      <c r="K1829" s="90"/>
      <c r="L1829" s="87"/>
      <c r="M1829" s="103" t="str">
        <f>IF(ISNUMBER('Форма 1'!AD1829),'Форма 1'!$H1829*VLOOKUP('Форма 1'!$F1829,'Придельники с 2022'!$B$4:$X$28,'Форма 1'!AD$8),"")</f>
        <v/>
      </c>
      <c r="N1829" s="103" t="str">
        <f>IF(ISBLANK('Форма 1'!$AE1829),"",IF('Форма 1'!$AE1829=1,'Форма 1'!$H1829*VLOOKUP('Форма 1'!$F1829,'Придельники с 2022'!$B$4:$X$28,'Форма 1'!$AE$8,0),IF('Форма 1'!$AE1829=2,'Форма 1'!$H1829*VLOOKUP('Форма 1'!$F1829,'Придельники с 2022'!$B$4:$X$28,13,0),IF('Форма 1'!$AE1829=3,'Форма 1'!$H1829*VLOOKUP('Форма 1'!$F1829,'Придельники с 2022'!$B$4:$X$28,12,0)))))</f>
        <v/>
      </c>
      <c r="O1829" s="103" t="str">
        <f>IF(ISNUMBER('Форма 1'!AF1829),'Форма 1'!$H1829*VLOOKUP('Форма 1'!$F1829,'Придельники с 2022'!$B$4:$X$28,'Форма 1'!AF$8),"")</f>
        <v/>
      </c>
      <c r="P1829" s="87"/>
      <c r="Q1829" s="103" t="str">
        <f>IF(ISNUMBER('Форма 1'!AH1829),'Форма 1'!$H1829*VLOOKUP('Форма 1'!$F1829,'Придельники с 2022'!$B$4:$X$28,'Форма 1'!AH$8),"")</f>
        <v/>
      </c>
      <c r="R1829" s="103" t="str">
        <f>IF(ISNUMBER('Форма 1'!AI1829),'Форма 1'!$H1829*VLOOKUP('Форма 1'!$F1829,'Придельники с 2022'!$B$4:$X$28,'Форма 1'!AI$8),"")</f>
        <v/>
      </c>
      <c r="S1829" s="103" t="str">
        <f>IF(ISNUMBER('Форма 1'!AJ1829),'Форма 1'!$H1829*VLOOKUP('Форма 1'!$F1829,'Придельники с 2022'!$B$4:$X$28,'Форма 1'!AJ$8),"")</f>
        <v/>
      </c>
      <c r="T1829" s="87"/>
    </row>
    <row r="1830" spans="1:20">
      <c r="A1830" s="188">
        <f t="shared" si="149"/>
        <v>11</v>
      </c>
      <c r="B1830" s="112" t="s">
        <v>1844</v>
      </c>
      <c r="C1830" s="99">
        <f t="shared" si="143"/>
        <v>3194826.9600000004</v>
      </c>
      <c r="D1830" s="103" t="str">
        <f>IF(ISNUMBER('Форма 1'!U1830),'Форма 1'!$H1830*VLOOKUP('Форма 1'!$F1830,'Придельники с 2022'!$B$4:$X$28,'Форма 1'!U$8),"")</f>
        <v/>
      </c>
      <c r="E1830" s="103" t="str">
        <f>IF(ISNUMBER('Форма 1'!V1830),'Форма 1'!$H1830*VLOOKUP('Форма 1'!$F1830,'Придельники с 2022'!$B$4:$X$28,'Форма 1'!V$8),"")</f>
        <v/>
      </c>
      <c r="F1830" s="103" t="str">
        <f>IF(ISNUMBER('Форма 1'!W1830),'Форма 1'!$H1830*VLOOKUP('Форма 1'!$F1830,'Придельники с 2022'!$B$4:$X$28,'Форма 1'!W$8),"")</f>
        <v/>
      </c>
      <c r="G1830" s="103" t="str">
        <f>IF(ISNUMBER('Форма 1'!X1830),'Форма 1'!$H1830*VLOOKUP('Форма 1'!$F1830,'Придельники с 2022'!$B$4:$X$28,'Форма 1'!X$8),"")</f>
        <v/>
      </c>
      <c r="H1830" s="103" t="str">
        <f>IF(ISNUMBER('Форма 1'!Y1830),'Форма 1'!$H1830*VLOOKUP('Форма 1'!$F1830,'Придельники с 2022'!$B$4:$X$28,'Форма 1'!Y$8),"")</f>
        <v/>
      </c>
      <c r="I1830" s="103" t="str">
        <f>IF(ISNUMBER('Форма 1'!Z1830),'Форма 1'!$H1830*VLOOKUP('Форма 1'!$F1830,'Придельники с 2022'!$B$4:$X$28,'Форма 1'!Z$8),"")</f>
        <v/>
      </c>
      <c r="J1830" s="103" t="str">
        <f>IF(ISNUMBER('Форма 1'!AA1830),'Форма 1'!$H1830*VLOOKUP('Форма 1'!$F1830,'Придельники с 2022'!$B$4:$X$28,'Форма 1'!AA$8),"")</f>
        <v/>
      </c>
      <c r="K1830" s="90"/>
      <c r="L1830" s="87"/>
      <c r="M1830" s="103" t="str">
        <f>IF(ISNUMBER('Форма 1'!AD1830),'Форма 1'!$H1830*VLOOKUP('Форма 1'!$F1830,'Придельники с 2022'!$B$4:$X$28,'Форма 1'!AD$8),"")</f>
        <v/>
      </c>
      <c r="N1830" s="103" t="str">
        <f>IF(ISBLANK('Форма 1'!$AE1830),"",IF('Форма 1'!$AE1830=1,'Форма 1'!$H1830*VLOOKUP('Форма 1'!$F1830,'Придельники с 2022'!$B$4:$X$28,'Форма 1'!$AE$8,0),IF('Форма 1'!$AE1830=2,'Форма 1'!$H1830*VLOOKUP('Форма 1'!$F1830,'Придельники с 2022'!$B$4:$X$28,13,0),IF('Форма 1'!$AE1830=3,'Форма 1'!$H1830*VLOOKUP('Форма 1'!$F1830,'Придельники с 2022'!$B$4:$X$28,12,0)))))</f>
        <v/>
      </c>
      <c r="O1830" s="103" t="str">
        <f>IF(ISNUMBER('Форма 1'!AF1830),'Форма 1'!$H1830*VLOOKUP('Форма 1'!$F1830,'Придельники с 2022'!$B$4:$X$28,'Форма 1'!AF$8),"")</f>
        <v/>
      </c>
      <c r="P1830" s="87"/>
      <c r="Q1830" s="103">
        <f>IF(ISNUMBER('Форма 1'!AH1830),'Форма 1'!$H1830*VLOOKUP('Форма 1'!$F1830,'Придельники с 2022'!$B$4:$X$28,'Форма 1'!AH$8),"")</f>
        <v>3194826.9600000004</v>
      </c>
      <c r="R1830" s="103" t="str">
        <f>IF(ISNUMBER('Форма 1'!AI1830),'Форма 1'!$H1830*VLOOKUP('Форма 1'!$F1830,'Придельники с 2022'!$B$4:$X$28,'Форма 1'!AI$8),"")</f>
        <v/>
      </c>
      <c r="S1830" s="103" t="str">
        <f>IF(ISNUMBER('Форма 1'!AJ1830),'Форма 1'!$H1830*VLOOKUP('Форма 1'!$F1830,'Придельники с 2022'!$B$4:$X$28,'Форма 1'!AJ$8),"")</f>
        <v/>
      </c>
      <c r="T1830" s="87"/>
    </row>
    <row r="1831" spans="1:20" ht="15.75">
      <c r="A1831" s="187">
        <v>0</v>
      </c>
      <c r="B1831" s="34" t="s">
        <v>807</v>
      </c>
      <c r="C1831" s="36">
        <f t="shared" ref="C1831:T1831" si="150">SUM(C1833:C1900)</f>
        <v>974137092.68400025</v>
      </c>
      <c r="D1831" s="36">
        <f t="shared" si="150"/>
        <v>2274488.8530000001</v>
      </c>
      <c r="E1831" s="36">
        <f t="shared" si="150"/>
        <v>0</v>
      </c>
      <c r="F1831" s="36">
        <f t="shared" si="150"/>
        <v>0</v>
      </c>
      <c r="G1831" s="36">
        <f t="shared" si="150"/>
        <v>0</v>
      </c>
      <c r="H1831" s="36">
        <f t="shared" si="150"/>
        <v>0</v>
      </c>
      <c r="I1831" s="36">
        <f t="shared" si="150"/>
        <v>2146376.8710000003</v>
      </c>
      <c r="J1831" s="36">
        <f t="shared" si="150"/>
        <v>6502503.419999999</v>
      </c>
      <c r="K1831" s="39">
        <f t="shared" si="150"/>
        <v>0</v>
      </c>
      <c r="L1831" s="36">
        <f t="shared" si="150"/>
        <v>0</v>
      </c>
      <c r="M1831" s="36">
        <f t="shared" si="150"/>
        <v>920895876.27900016</v>
      </c>
      <c r="N1831" s="36">
        <f t="shared" si="150"/>
        <v>38325681.973999999</v>
      </c>
      <c r="O1831" s="36">
        <f t="shared" si="150"/>
        <v>3992165.287</v>
      </c>
      <c r="P1831" s="36">
        <f t="shared" si="150"/>
        <v>0</v>
      </c>
      <c r="Q1831" s="36">
        <f t="shared" si="150"/>
        <v>0</v>
      </c>
      <c r="R1831" s="36">
        <f t="shared" si="150"/>
        <v>0</v>
      </c>
      <c r="S1831" s="36">
        <f t="shared" si="150"/>
        <v>0</v>
      </c>
      <c r="T1831" s="36">
        <f t="shared" si="150"/>
        <v>0</v>
      </c>
    </row>
    <row r="1832" spans="1:20">
      <c r="A1832" s="188">
        <f t="shared" ref="A1832:A1833" si="151">A1831+1</f>
        <v>1</v>
      </c>
      <c r="B1832" s="189" t="s">
        <v>815</v>
      </c>
      <c r="C1832" s="99">
        <f>SUM(D1832:J1832,L1832:T1832)</f>
        <v>33749378.880000003</v>
      </c>
      <c r="D1832" s="103" t="str">
        <f>IF(ISNUMBER('Форма 1'!U1832),'Форма 1'!$H1832*VLOOKUP('Форма 1'!$F1832,'Придельники с 2022'!$B$4:$X$28,'Форма 1'!U$8),"")</f>
        <v/>
      </c>
      <c r="E1832" s="103" t="str">
        <f>IF(ISNUMBER('Форма 1'!V1832),'Форма 1'!$H1832*VLOOKUP('Форма 1'!$F1832,'Придельники с 2022'!$B$4:$X$28,'Форма 1'!V$8),"")</f>
        <v/>
      </c>
      <c r="F1832" s="103" t="str">
        <f>IF(ISNUMBER('Форма 1'!W1832),'Форма 1'!$H1832*VLOOKUP('Форма 1'!$F1832,'Придельники с 2022'!$B$4:$X$28,'Форма 1'!W$8),"")</f>
        <v/>
      </c>
      <c r="G1832" s="103" t="str">
        <f>IF(ISNUMBER('Форма 1'!X1832),'Форма 1'!$H1832*VLOOKUP('Форма 1'!$F1832,'Придельники с 2022'!$B$4:$X$28,'Форма 1'!X$8),"")</f>
        <v/>
      </c>
      <c r="H1832" s="103" t="str">
        <f>IF(ISNUMBER('Форма 1'!Y1832),'Форма 1'!$H1832*VLOOKUP('Форма 1'!$F1832,'Придельники с 2022'!$B$4:$X$28,'Форма 1'!Y$8),"")</f>
        <v/>
      </c>
      <c r="I1832" s="103" t="str">
        <f>IF(ISNUMBER('Форма 1'!Z1832),'Форма 1'!$H1832*VLOOKUP('Форма 1'!$F1832,'Придельники с 2022'!$B$4:$X$28,'Форма 1'!Z$8),"")</f>
        <v/>
      </c>
      <c r="J1832" s="103" t="str">
        <f>IF(ISNUMBER('Форма 1'!AA1832),'Форма 1'!$H1832*VLOOKUP('Форма 1'!$F1832,'Придельники с 2022'!$B$4:$X$28,'Форма 1'!AA$8),"")</f>
        <v/>
      </c>
      <c r="K1832" s="91"/>
      <c r="L1832" s="87"/>
      <c r="M1832" s="103">
        <f>IF(ISNUMBER('Форма 1'!AD1832),'Форма 1'!$H1832*VLOOKUP('Форма 1'!$F1832,'Придельники с 2022'!$B$4:$X$28,'Форма 1'!AD$8),"")</f>
        <v>33749378.880000003</v>
      </c>
      <c r="N1832" s="103" t="str">
        <f>IF(ISBLANK('Форма 1'!$AE1832),"",IF('Форма 1'!$AE1832=1,'Форма 1'!$H1832*VLOOKUP('Форма 1'!$F1832,'Придельники с 2022'!$B$4:$X$28,'Форма 1'!$AE$8,0),IF('Форма 1'!$AE1832=2,'Форма 1'!$H1832*VLOOKUP('Форма 1'!$F1832,'Придельники с 2022'!$B$4:$X$28,13,0),IF('Форма 1'!$AE1832=3,'Форма 1'!$H1832*VLOOKUP('Форма 1'!$F1832,'Придельники с 2022'!$B$4:$X$28,12,0)))))</f>
        <v/>
      </c>
      <c r="O1832" s="103" t="str">
        <f>IF(ISNUMBER('Форма 1'!AF1832),'Форма 1'!$H1832*VLOOKUP('Форма 1'!$F1832,'Придельники с 2022'!$B$4:$X$28,'Форма 1'!AF$8),"")</f>
        <v/>
      </c>
      <c r="P1832" s="87"/>
      <c r="Q1832" s="103" t="str">
        <f>IF(ISNUMBER('Форма 1'!AH1832),'Форма 1'!$H1832*VLOOKUP('Форма 1'!$F1832,'Придельники с 2022'!$B$4:$X$28,'Форма 1'!AH$8),"")</f>
        <v/>
      </c>
      <c r="R1832" s="103" t="str">
        <f>IF(ISNUMBER('Форма 1'!AI1832),'Форма 1'!$H1832*VLOOKUP('Форма 1'!$F1832,'Придельники с 2022'!$B$4:$X$28,'Форма 1'!AI$8),"")</f>
        <v/>
      </c>
      <c r="S1832" s="103" t="str">
        <f>IF(ISNUMBER('Форма 1'!AJ1832),'Форма 1'!$H1832*VLOOKUP('Форма 1'!$F1832,'Придельники с 2022'!$B$4:$X$28,'Форма 1'!AJ$8),"")</f>
        <v/>
      </c>
      <c r="T1832" s="87"/>
    </row>
    <row r="1833" spans="1:20">
      <c r="A1833" s="188">
        <f t="shared" si="151"/>
        <v>2</v>
      </c>
      <c r="B1833" s="189" t="s">
        <v>1845</v>
      </c>
      <c r="C1833" s="99">
        <f>SUM(D1833:J1833,L1833:T1833)</f>
        <v>6502503.419999999</v>
      </c>
      <c r="D1833" s="103" t="str">
        <f>IF(ISNUMBER('Форма 1'!U1833),'Форма 1'!$H1833*VLOOKUP('Форма 1'!$F1833,'Придельники с 2022'!$B$4:$X$28,'Форма 1'!U$8),"")</f>
        <v/>
      </c>
      <c r="E1833" s="103" t="str">
        <f>IF(ISNUMBER('Форма 1'!V1833),'Форма 1'!$H1833*VLOOKUP('Форма 1'!$F1833,'Придельники с 2022'!$B$4:$X$28,'Форма 1'!V$8),"")</f>
        <v/>
      </c>
      <c r="F1833" s="103" t="str">
        <f>IF(ISNUMBER('Форма 1'!W1833),'Форма 1'!$H1833*VLOOKUP('Форма 1'!$F1833,'Придельники с 2022'!$B$4:$X$28,'Форма 1'!W$8),"")</f>
        <v/>
      </c>
      <c r="G1833" s="103" t="str">
        <f>IF(ISNUMBER('Форма 1'!X1833),'Форма 1'!$H1833*VLOOKUP('Форма 1'!$F1833,'Придельники с 2022'!$B$4:$X$28,'Форма 1'!X$8),"")</f>
        <v/>
      </c>
      <c r="H1833" s="103" t="str">
        <f>IF(ISNUMBER('Форма 1'!Y1833),'Форма 1'!$H1833*VLOOKUP('Форма 1'!$F1833,'Придельники с 2022'!$B$4:$X$28,'Форма 1'!Y$8),"")</f>
        <v/>
      </c>
      <c r="I1833" s="103" t="str">
        <f>IF(ISNUMBER('Форма 1'!Z1833),'Форма 1'!$H1833*VLOOKUP('Форма 1'!$F1833,'Придельники с 2022'!$B$4:$X$28,'Форма 1'!Z$8),"")</f>
        <v/>
      </c>
      <c r="J1833" s="103">
        <f>IF(ISNUMBER('Форма 1'!AA1833),'Форма 1'!$H1833*VLOOKUP('Форма 1'!$F1833,'Придельники с 2022'!$B$4:$X$28,'Форма 1'!AA$8),"")</f>
        <v>6502503.419999999</v>
      </c>
      <c r="K1833" s="91"/>
      <c r="L1833" s="87"/>
      <c r="M1833" s="103" t="str">
        <f>IF(ISNUMBER('Форма 1'!AD1833),'Форма 1'!$H1833*VLOOKUP('Форма 1'!$F1833,'Придельники с 2022'!$B$4:$X$28,'Форма 1'!AD$8),"")</f>
        <v/>
      </c>
      <c r="N1833" s="103" t="str">
        <f>IF(ISBLANK('Форма 1'!$AE1833),"",IF('Форма 1'!$AE1833=1,'Форма 1'!$H1833*VLOOKUP('Форма 1'!$F1833,'Придельники с 2022'!$B$4:$X$28,'Форма 1'!$AE$8,0),IF('Форма 1'!$AE1833=2,'Форма 1'!$H1833*VLOOKUP('Форма 1'!$F1833,'Придельники с 2022'!$B$4:$X$28,13,0),IF('Форма 1'!$AE1833=3,'Форма 1'!$H1833*VLOOKUP('Форма 1'!$F1833,'Придельники с 2022'!$B$4:$X$28,12,0)))))</f>
        <v/>
      </c>
      <c r="O1833" s="103" t="str">
        <f>IF(ISNUMBER('Форма 1'!AF1833),'Форма 1'!$H1833*VLOOKUP('Форма 1'!$F1833,'Придельники с 2022'!$B$4:$X$28,'Форма 1'!AF$8),"")</f>
        <v/>
      </c>
      <c r="P1833" s="87"/>
      <c r="Q1833" s="103" t="str">
        <f>IF(ISNUMBER('Форма 1'!AH1833),'Форма 1'!$H1833*VLOOKUP('Форма 1'!$F1833,'Придельники с 2022'!$B$4:$X$28,'Форма 1'!AH$8),"")</f>
        <v/>
      </c>
      <c r="R1833" s="103" t="str">
        <f>IF(ISNUMBER('Форма 1'!AI1833),'Форма 1'!$H1833*VLOOKUP('Форма 1'!$F1833,'Придельники с 2022'!$B$4:$X$28,'Форма 1'!AI$8),"")</f>
        <v/>
      </c>
      <c r="S1833" s="103" t="str">
        <f>IF(ISNUMBER('Форма 1'!AJ1833),'Форма 1'!$H1833*VLOOKUP('Форма 1'!$F1833,'Придельники с 2022'!$B$4:$X$28,'Форма 1'!AJ$8),"")</f>
        <v/>
      </c>
      <c r="T1833" s="87"/>
    </row>
    <row r="1834" spans="1:20">
      <c r="A1834" s="188">
        <f>A1833+1</f>
        <v>3</v>
      </c>
      <c r="B1834" s="191" t="s">
        <v>5051</v>
      </c>
      <c r="C1834" s="99">
        <f>SUM(D1834:J1834,L1834:T1834)</f>
        <v>19652963.708000001</v>
      </c>
      <c r="D1834" s="103" t="str">
        <f>IF(ISNUMBER('Форма 1'!U1834),'Форма 1'!$H1834*VLOOKUP('Форма 1'!$F1834,'Придельники до 2021'!$B$4:$X$28,'Форма 1'!U$8),"")</f>
        <v/>
      </c>
      <c r="E1834" s="103" t="str">
        <f>IF(ISNUMBER('Форма 1'!V1834),'Форма 1'!$H1834*VLOOKUP('Форма 1'!$F1834,'Придельники до 2021'!$B$4:$X$28,'Форма 1'!V$8),"")</f>
        <v/>
      </c>
      <c r="F1834" s="103" t="str">
        <f>IF(ISNUMBER('Форма 1'!W1834),'Форма 1'!$H1834*VLOOKUP('Форма 1'!$F1834,'Придельники до 2021'!$B$4:$X$28,'Форма 1'!W$8),"")</f>
        <v/>
      </c>
      <c r="G1834" s="103" t="str">
        <f>IF(ISNUMBER('Форма 1'!X1834),'Форма 1'!$H1834*VLOOKUP('Форма 1'!$F1834,'Придельники с 2022'!$B$4:$X$28,'Форма 1'!X$8),"")</f>
        <v/>
      </c>
      <c r="H1834" s="103" t="str">
        <f>IF(ISNUMBER('Форма 1'!Y1834),'Форма 1'!$H1834*VLOOKUP('Форма 1'!$F1834,'Придельники с 2022'!$B$4:$X$28,'Форма 1'!Y$8),"")</f>
        <v/>
      </c>
      <c r="I1834" s="103" t="str">
        <f>IF(ISNUMBER('Форма 1'!Z1834),'Форма 1'!$H1834*VLOOKUP('Форма 1'!$F1834,'Придельники с 2022'!$B$4:$X$28,'Форма 1'!Z$8),"")</f>
        <v/>
      </c>
      <c r="J1834" s="103" t="str">
        <f>IF(ISNUMBER('Форма 1'!AA1834),'Форма 1'!$H1834*VLOOKUP('Форма 1'!$F1834,'Придельники с 2022'!$B$4:$X$28,'Форма 1'!AA$8),"")</f>
        <v/>
      </c>
      <c r="K1834" s="90"/>
      <c r="L1834" s="87"/>
      <c r="M1834" s="103" t="str">
        <f>IF(ISNUMBER('Форма 1'!AD1834),'Форма 1'!$H1834*VLOOKUP('Форма 1'!$F1834,'Придельники с 2022'!$B$4:$X$28,'Форма 1'!AD$8),"")</f>
        <v/>
      </c>
      <c r="N1834" s="103">
        <f>IF(ISBLANK('Форма 1'!$AE1834),"",IF('Форма 1'!$AE1834=1,'Форма 1'!$H1834*VLOOKUP('Форма 1'!$F1834,'Придельники с 2022'!$B$4:$X$28,'Форма 1'!$AE$8,0),IF('Форма 1'!$AE1834=2,'Форма 1'!$H1834*VLOOKUP('Форма 1'!$F1834,'Придельники с 2022'!$B$4:$X$28,13,0),IF('Форма 1'!$AE1834=3,'Форма 1'!$H1834*VLOOKUP('Форма 1'!$F1834,'Придельники с 2022'!$B$4:$X$28,12,0)))))</f>
        <v>19652963.708000001</v>
      </c>
      <c r="O1834" s="103" t="str">
        <f>IF(ISNUMBER('Форма 1'!AF1834),'Форма 1'!$H1834*VLOOKUP('Форма 1'!$F1834,'Придельники с 2022'!$B$4:$X$28,'Форма 1'!AF$8),"")</f>
        <v/>
      </c>
      <c r="P1834" s="87"/>
      <c r="Q1834" s="103" t="str">
        <f>IF(ISNUMBER('Форма 1'!AH1834),'Форма 1'!$H1834*VLOOKUP('Форма 1'!$F1834,'Придельники с 2022'!$B$4:$X$28,'Форма 1'!AH$8),"")</f>
        <v/>
      </c>
      <c r="R1834" s="103" t="str">
        <f>IF(ISNUMBER('Форма 1'!AI1834),'Форма 1'!$H1834*VLOOKUP('Форма 1'!$F1834,'Придельники с 2022'!$B$4:$X$28,'Форма 1'!AI$8),"")</f>
        <v/>
      </c>
      <c r="S1834" s="103" t="str">
        <f>IF(ISNUMBER('Форма 1'!AJ1834),'Форма 1'!$H1834*VLOOKUP('Форма 1'!$F1834,'Придельники с 2022'!$B$4:$X$28,'Форма 1'!AJ$8),"")</f>
        <v/>
      </c>
      <c r="T1834" s="87"/>
    </row>
    <row r="1835" spans="1:20">
      <c r="A1835" s="188">
        <f>A1834+1</f>
        <v>4</v>
      </c>
      <c r="B1835" s="114" t="s">
        <v>5070</v>
      </c>
      <c r="C1835" s="99">
        <f>SUM(D1835:J1835,L1835:T1835)</f>
        <v>13745193.392000001</v>
      </c>
      <c r="D1835" s="103" t="str">
        <f>IF(ISNUMBER('Форма 1'!U1835),'Форма 1'!$H1835*VLOOKUP('Форма 1'!$F1835,'Придельники с 2022'!$B$4:$X$28,'Форма 1'!U$8),"")</f>
        <v/>
      </c>
      <c r="E1835" s="103" t="str">
        <f>IF(ISNUMBER('Форма 1'!V1835),'Форма 1'!$H1835*VLOOKUP('Форма 1'!$F1835,'Придельники с 2022'!$B$4:$X$28,'Форма 1'!V$8),"")</f>
        <v/>
      </c>
      <c r="F1835" s="103" t="str">
        <f>IF(ISNUMBER('Форма 1'!W1835),'Форма 1'!$H1835*VLOOKUP('Форма 1'!$F1835,'Придельники с 2022'!$B$4:$X$28,'Форма 1'!W$8),"")</f>
        <v/>
      </c>
      <c r="G1835" s="103" t="str">
        <f>IF(ISNUMBER('Форма 1'!X1835),'Форма 1'!$H1835*VLOOKUP('Форма 1'!$F1835,'Придельники с 2022'!$B$4:$X$28,'Форма 1'!X$8),"")</f>
        <v/>
      </c>
      <c r="H1835" s="103" t="str">
        <f>IF(ISNUMBER('Форма 1'!Y1835),'Форма 1'!$H1835*VLOOKUP('Форма 1'!$F1835,'Придельники с 2022'!$B$4:$X$28,'Форма 1'!Y$8),"")</f>
        <v/>
      </c>
      <c r="I1835" s="103" t="str">
        <f>IF(ISNUMBER('Форма 1'!Z1835),'Форма 1'!$H1835*VLOOKUP('Форма 1'!$F1835,'Придельники с 2022'!$B$4:$X$28,'Форма 1'!Z$8),"")</f>
        <v/>
      </c>
      <c r="J1835" s="103" t="str">
        <f>IF(ISNUMBER('Форма 1'!AA1835),'Форма 1'!$H1835*VLOOKUP('Форма 1'!$F1835,'Придельники с 2022'!$B$4:$X$28,'Форма 1'!AA$8),"")</f>
        <v/>
      </c>
      <c r="K1835" s="91"/>
      <c r="L1835" s="87"/>
      <c r="M1835" s="103">
        <f>IF(ISNUMBER('Форма 1'!AD1835),'Форма 1'!$H1835*VLOOKUP('Форма 1'!$F1835,'Придельники с 2022'!$B$4:$X$28,'Форма 1'!AD$8),"")</f>
        <v>13745193.392000001</v>
      </c>
      <c r="N1835" s="103" t="str">
        <f>IF(ISBLANK('Форма 1'!$AE1835),"",IF('Форма 1'!$AE1835=1,'Форма 1'!$H1835*VLOOKUP('Форма 1'!$F1835,'Придельники с 2022'!$B$4:$X$28,'Форма 1'!$AE$8,0),IF('Форма 1'!$AE1835=2,'Форма 1'!$H1835*VLOOKUP('Форма 1'!$F1835,'Придельники с 2022'!$B$4:$X$28,13,0),IF('Форма 1'!$AE1835=3,'Форма 1'!$H1835*VLOOKUP('Форма 1'!$F1835,'Придельники с 2022'!$B$4:$X$28,12,0)))))</f>
        <v/>
      </c>
      <c r="O1835" s="103" t="str">
        <f>IF(ISNUMBER('Форма 1'!AF1835),'Форма 1'!$H1835*VLOOKUP('Форма 1'!$F1835,'Придельники с 2022'!$B$4:$X$28,'Форма 1'!AF$8),"")</f>
        <v/>
      </c>
      <c r="P1835" s="87"/>
      <c r="Q1835" s="103" t="str">
        <f>IF(ISNUMBER('Форма 1'!AH1835),'Форма 1'!$H1835*VLOOKUP('Форма 1'!$F1835,'Придельники с 2022'!$B$4:$X$28,'Форма 1'!AH$8),"")</f>
        <v/>
      </c>
      <c r="R1835" s="103" t="str">
        <f>IF(ISNUMBER('Форма 1'!AI1835),'Форма 1'!$H1835*VLOOKUP('Форма 1'!$F1835,'Придельники с 2022'!$B$4:$X$28,'Форма 1'!AI$8),"")</f>
        <v/>
      </c>
      <c r="S1835" s="103" t="str">
        <f>IF(ISNUMBER('Форма 1'!AJ1835),'Форма 1'!$H1835*VLOOKUP('Форма 1'!$F1835,'Придельники с 2022'!$B$4:$X$28,'Форма 1'!AJ$8),"")</f>
        <v/>
      </c>
      <c r="T1835" s="87"/>
    </row>
    <row r="1836" spans="1:20">
      <c r="A1836" s="188">
        <f>A1834+1</f>
        <v>4</v>
      </c>
      <c r="B1836" s="189" t="s">
        <v>1846</v>
      </c>
      <c r="C1836" s="99">
        <f t="shared" si="143"/>
        <v>16889551.056000002</v>
      </c>
      <c r="D1836" s="103" t="str">
        <f>IF(ISNUMBER('Форма 1'!U1836),'Форма 1'!$H1836*VLOOKUP('Форма 1'!$F1836,'Придельники с 2022'!$B$4:$X$28,'Форма 1'!U$8),"")</f>
        <v/>
      </c>
      <c r="E1836" s="103" t="str">
        <f>IF(ISNUMBER('Форма 1'!V1836),'Форма 1'!$H1836*VLOOKUP('Форма 1'!$F1836,'Придельники с 2022'!$B$4:$X$28,'Форма 1'!V$8),"")</f>
        <v/>
      </c>
      <c r="F1836" s="103" t="str">
        <f>IF(ISNUMBER('Форма 1'!W1836),'Форма 1'!$H1836*VLOOKUP('Форма 1'!$F1836,'Придельники с 2022'!$B$4:$X$28,'Форма 1'!W$8),"")</f>
        <v/>
      </c>
      <c r="G1836" s="103" t="str">
        <f>IF(ISNUMBER('Форма 1'!X1836),'Форма 1'!$H1836*VLOOKUP('Форма 1'!$F1836,'Придельники с 2022'!$B$4:$X$28,'Форма 1'!X$8),"")</f>
        <v/>
      </c>
      <c r="H1836" s="103" t="str">
        <f>IF(ISNUMBER('Форма 1'!Y1836),'Форма 1'!$H1836*VLOOKUP('Форма 1'!$F1836,'Придельники с 2022'!$B$4:$X$28,'Форма 1'!Y$8),"")</f>
        <v/>
      </c>
      <c r="I1836" s="103" t="str">
        <f>IF(ISNUMBER('Форма 1'!Z1836),'Форма 1'!$H1836*VLOOKUP('Форма 1'!$F1836,'Придельники с 2022'!$B$4:$X$28,'Форма 1'!Z$8),"")</f>
        <v/>
      </c>
      <c r="J1836" s="103" t="str">
        <f>IF(ISNUMBER('Форма 1'!AA1836),'Форма 1'!$H1836*VLOOKUP('Форма 1'!$F1836,'Придельники с 2022'!$B$4:$X$28,'Форма 1'!AA$8),"")</f>
        <v/>
      </c>
      <c r="K1836" s="90"/>
      <c r="L1836" s="87"/>
      <c r="M1836" s="103">
        <f>IF(ISNUMBER('Форма 1'!AD1836),'Форма 1'!$H1836*VLOOKUP('Форма 1'!$F1836,'Придельники с 2022'!$B$4:$X$28,'Форма 1'!AD$8),"")</f>
        <v>16889551.056000002</v>
      </c>
      <c r="N1836" s="103" t="str">
        <f>IF(ISBLANK('Форма 1'!$AE1836),"",IF('Форма 1'!$AE1836=1,'Форма 1'!$H1836*VLOOKUP('Форма 1'!$F1836,'Придельники с 2022'!$B$4:$X$28,'Форма 1'!$AE$8,0),IF('Форма 1'!$AE1836=2,'Форма 1'!$H1836*VLOOKUP('Форма 1'!$F1836,'Придельники с 2022'!$B$4:$X$28,13,0),IF('Форма 1'!$AE1836=3,'Форма 1'!$H1836*VLOOKUP('Форма 1'!$F1836,'Придельники с 2022'!$B$4:$X$28,12,0)))))</f>
        <v/>
      </c>
      <c r="O1836" s="103" t="str">
        <f>IF(ISNUMBER('Форма 1'!AF1836),'Форма 1'!$H1836*VLOOKUP('Форма 1'!$F1836,'Придельники с 2022'!$B$4:$X$28,'Форма 1'!AF$8),"")</f>
        <v/>
      </c>
      <c r="P1836" s="87"/>
      <c r="Q1836" s="103" t="str">
        <f>IF(ISNUMBER('Форма 1'!AH1836),'Форма 1'!$H1836*VLOOKUP('Форма 1'!$F1836,'Придельники с 2022'!$B$4:$X$28,'Форма 1'!AH$8),"")</f>
        <v/>
      </c>
      <c r="R1836" s="103" t="str">
        <f>IF(ISNUMBER('Форма 1'!AI1836),'Форма 1'!$H1836*VLOOKUP('Форма 1'!$F1836,'Придельники с 2022'!$B$4:$X$28,'Форма 1'!AI$8),"")</f>
        <v/>
      </c>
      <c r="S1836" s="103" t="str">
        <f>IF(ISNUMBER('Форма 1'!AJ1836),'Форма 1'!$H1836*VLOOKUP('Форма 1'!$F1836,'Придельники с 2022'!$B$4:$X$28,'Форма 1'!AJ$8),"")</f>
        <v/>
      </c>
      <c r="T1836" s="87"/>
    </row>
    <row r="1837" spans="1:20">
      <c r="A1837" s="188">
        <f t="shared" si="149"/>
        <v>5</v>
      </c>
      <c r="B1837" s="189" t="s">
        <v>1847</v>
      </c>
      <c r="C1837" s="99">
        <f t="shared" si="143"/>
        <v>17098514.384</v>
      </c>
      <c r="D1837" s="103" t="str">
        <f>IF(ISNUMBER('Форма 1'!U1837),'Форма 1'!$H1837*VLOOKUP('Форма 1'!$F1837,'Придельники с 2022'!$B$4:$X$28,'Форма 1'!U$8),"")</f>
        <v/>
      </c>
      <c r="E1837" s="103" t="str">
        <f>IF(ISNUMBER('Форма 1'!V1837),'Форма 1'!$H1837*VLOOKUP('Форма 1'!$F1837,'Придельники с 2022'!$B$4:$X$28,'Форма 1'!V$8),"")</f>
        <v/>
      </c>
      <c r="F1837" s="103" t="str">
        <f>IF(ISNUMBER('Форма 1'!W1837),'Форма 1'!$H1837*VLOOKUP('Форма 1'!$F1837,'Придельники с 2022'!$B$4:$X$28,'Форма 1'!W$8),"")</f>
        <v/>
      </c>
      <c r="G1837" s="103" t="str">
        <f>IF(ISNUMBER('Форма 1'!X1837),'Форма 1'!$H1837*VLOOKUP('Форма 1'!$F1837,'Придельники с 2022'!$B$4:$X$28,'Форма 1'!X$8),"")</f>
        <v/>
      </c>
      <c r="H1837" s="103" t="str">
        <f>IF(ISNUMBER('Форма 1'!Y1837),'Форма 1'!$H1837*VLOOKUP('Форма 1'!$F1837,'Придельники с 2022'!$B$4:$X$28,'Форма 1'!Y$8),"")</f>
        <v/>
      </c>
      <c r="I1837" s="103" t="str">
        <f>IF(ISNUMBER('Форма 1'!Z1837),'Форма 1'!$H1837*VLOOKUP('Форма 1'!$F1837,'Придельники с 2022'!$B$4:$X$28,'Форма 1'!Z$8),"")</f>
        <v/>
      </c>
      <c r="J1837" s="103" t="str">
        <f>IF(ISNUMBER('Форма 1'!AA1837),'Форма 1'!$H1837*VLOOKUP('Форма 1'!$F1837,'Придельники с 2022'!$B$4:$X$28,'Форма 1'!AA$8),"")</f>
        <v/>
      </c>
      <c r="K1837" s="90"/>
      <c r="L1837" s="87"/>
      <c r="M1837" s="103">
        <f>IF(ISNUMBER('Форма 1'!AD1837),'Форма 1'!$H1837*VLOOKUP('Форма 1'!$F1837,'Придельники с 2022'!$B$4:$X$28,'Форма 1'!AD$8),"")</f>
        <v>17098514.384</v>
      </c>
      <c r="N1837" s="103" t="str">
        <f>IF(ISBLANK('Форма 1'!$AE1837),"",IF('Форма 1'!$AE1837=1,'Форма 1'!$H1837*VLOOKUP('Форма 1'!$F1837,'Придельники с 2022'!$B$4:$X$28,'Форма 1'!$AE$8,0),IF('Форма 1'!$AE1837=2,'Форма 1'!$H1837*VLOOKUP('Форма 1'!$F1837,'Придельники с 2022'!$B$4:$X$28,13,0),IF('Форма 1'!$AE1837=3,'Форма 1'!$H1837*VLOOKUP('Форма 1'!$F1837,'Придельники с 2022'!$B$4:$X$28,12,0)))))</f>
        <v/>
      </c>
      <c r="O1837" s="103" t="str">
        <f>IF(ISNUMBER('Форма 1'!AF1837),'Форма 1'!$H1837*VLOOKUP('Форма 1'!$F1837,'Придельники с 2022'!$B$4:$X$28,'Форма 1'!AF$8),"")</f>
        <v/>
      </c>
      <c r="P1837" s="87"/>
      <c r="Q1837" s="103" t="str">
        <f>IF(ISNUMBER('Форма 1'!AH1837),'Форма 1'!$H1837*VLOOKUP('Форма 1'!$F1837,'Придельники с 2022'!$B$4:$X$28,'Форма 1'!AH$8),"")</f>
        <v/>
      </c>
      <c r="R1837" s="103" t="str">
        <f>IF(ISNUMBER('Форма 1'!AI1837),'Форма 1'!$H1837*VLOOKUP('Форма 1'!$F1837,'Придельники с 2022'!$B$4:$X$28,'Форма 1'!AI$8),"")</f>
        <v/>
      </c>
      <c r="S1837" s="103" t="str">
        <f>IF(ISNUMBER('Форма 1'!AJ1837),'Форма 1'!$H1837*VLOOKUP('Форма 1'!$F1837,'Придельники с 2022'!$B$4:$X$28,'Форма 1'!AJ$8),"")</f>
        <v/>
      </c>
      <c r="T1837" s="87"/>
    </row>
    <row r="1838" spans="1:20">
      <c r="A1838" s="188">
        <f t="shared" si="149"/>
        <v>6</v>
      </c>
      <c r="B1838" s="189" t="s">
        <v>1848</v>
      </c>
      <c r="C1838" s="99">
        <f t="shared" si="143"/>
        <v>17485366.752</v>
      </c>
      <c r="D1838" s="103" t="str">
        <f>IF(ISNUMBER('Форма 1'!U1838),'Форма 1'!$H1838*VLOOKUP('Форма 1'!$F1838,'Придельники с 2022'!$B$4:$X$28,'Форма 1'!U$8),"")</f>
        <v/>
      </c>
      <c r="E1838" s="103" t="str">
        <f>IF(ISNUMBER('Форма 1'!V1838),'Форма 1'!$H1838*VLOOKUP('Форма 1'!$F1838,'Придельники с 2022'!$B$4:$X$28,'Форма 1'!V$8),"")</f>
        <v/>
      </c>
      <c r="F1838" s="103" t="str">
        <f>IF(ISNUMBER('Форма 1'!W1838),'Форма 1'!$H1838*VLOOKUP('Форма 1'!$F1838,'Придельники с 2022'!$B$4:$X$28,'Форма 1'!W$8),"")</f>
        <v/>
      </c>
      <c r="G1838" s="103" t="str">
        <f>IF(ISNUMBER('Форма 1'!X1838),'Форма 1'!$H1838*VLOOKUP('Форма 1'!$F1838,'Придельники с 2022'!$B$4:$X$28,'Форма 1'!X$8),"")</f>
        <v/>
      </c>
      <c r="H1838" s="103" t="str">
        <f>IF(ISNUMBER('Форма 1'!Y1838),'Форма 1'!$H1838*VLOOKUP('Форма 1'!$F1838,'Придельники с 2022'!$B$4:$X$28,'Форма 1'!Y$8),"")</f>
        <v/>
      </c>
      <c r="I1838" s="103" t="str">
        <f>IF(ISNUMBER('Форма 1'!Z1838),'Форма 1'!$H1838*VLOOKUP('Форма 1'!$F1838,'Придельники с 2022'!$B$4:$X$28,'Форма 1'!Z$8),"")</f>
        <v/>
      </c>
      <c r="J1838" s="103" t="str">
        <f>IF(ISNUMBER('Форма 1'!AA1838),'Форма 1'!$H1838*VLOOKUP('Форма 1'!$F1838,'Придельники с 2022'!$B$4:$X$28,'Форма 1'!AA$8),"")</f>
        <v/>
      </c>
      <c r="K1838" s="90"/>
      <c r="L1838" s="87"/>
      <c r="M1838" s="103">
        <f>IF(ISNUMBER('Форма 1'!AD1838),'Форма 1'!$H1838*VLOOKUP('Форма 1'!$F1838,'Придельники с 2022'!$B$4:$X$28,'Форма 1'!AD$8),"")</f>
        <v>17485366.752</v>
      </c>
      <c r="N1838" s="103" t="str">
        <f>IF(ISBLANK('Форма 1'!$AE1838),"",IF('Форма 1'!$AE1838=1,'Форма 1'!$H1838*VLOOKUP('Форма 1'!$F1838,'Придельники с 2022'!$B$4:$X$28,'Форма 1'!$AE$8,0),IF('Форма 1'!$AE1838=2,'Форма 1'!$H1838*VLOOKUP('Форма 1'!$F1838,'Придельники с 2022'!$B$4:$X$28,13,0),IF('Форма 1'!$AE1838=3,'Форма 1'!$H1838*VLOOKUP('Форма 1'!$F1838,'Придельники с 2022'!$B$4:$X$28,12,0)))))</f>
        <v/>
      </c>
      <c r="O1838" s="103" t="str">
        <f>IF(ISNUMBER('Форма 1'!AF1838),'Форма 1'!$H1838*VLOOKUP('Форма 1'!$F1838,'Придельники с 2022'!$B$4:$X$28,'Форма 1'!AF$8),"")</f>
        <v/>
      </c>
      <c r="P1838" s="87"/>
      <c r="Q1838" s="103" t="str">
        <f>IF(ISNUMBER('Форма 1'!AH1838),'Форма 1'!$H1838*VLOOKUP('Форма 1'!$F1838,'Придельники с 2022'!$B$4:$X$28,'Форма 1'!AH$8),"")</f>
        <v/>
      </c>
      <c r="R1838" s="103" t="str">
        <f>IF(ISNUMBER('Форма 1'!AI1838),'Форма 1'!$H1838*VLOOKUP('Форма 1'!$F1838,'Придельники с 2022'!$B$4:$X$28,'Форма 1'!AI$8),"")</f>
        <v/>
      </c>
      <c r="S1838" s="103" t="str">
        <f>IF(ISNUMBER('Форма 1'!AJ1838),'Форма 1'!$H1838*VLOOKUP('Форма 1'!$F1838,'Придельники с 2022'!$B$4:$X$28,'Форма 1'!AJ$8),"")</f>
        <v/>
      </c>
      <c r="T1838" s="87"/>
    </row>
    <row r="1839" spans="1:20">
      <c r="A1839" s="188">
        <f t="shared" si="149"/>
        <v>7</v>
      </c>
      <c r="B1839" s="189" t="s">
        <v>1849</v>
      </c>
      <c r="C1839" s="99">
        <f t="shared" si="143"/>
        <v>15987946.352000002</v>
      </c>
      <c r="D1839" s="103" t="str">
        <f>IF(ISNUMBER('Форма 1'!U1839),'Форма 1'!$H1839*VLOOKUP('Форма 1'!$F1839,'Придельники с 2022'!$B$4:$X$28,'Форма 1'!U$8),"")</f>
        <v/>
      </c>
      <c r="E1839" s="103" t="str">
        <f>IF(ISNUMBER('Форма 1'!V1839),'Форма 1'!$H1839*VLOOKUP('Форма 1'!$F1839,'Придельники с 2022'!$B$4:$X$28,'Форма 1'!V$8),"")</f>
        <v/>
      </c>
      <c r="F1839" s="103" t="str">
        <f>IF(ISNUMBER('Форма 1'!W1839),'Форма 1'!$H1839*VLOOKUP('Форма 1'!$F1839,'Придельники с 2022'!$B$4:$X$28,'Форма 1'!W$8),"")</f>
        <v/>
      </c>
      <c r="G1839" s="103" t="str">
        <f>IF(ISNUMBER('Форма 1'!X1839),'Форма 1'!$H1839*VLOOKUP('Форма 1'!$F1839,'Придельники с 2022'!$B$4:$X$28,'Форма 1'!X$8),"")</f>
        <v/>
      </c>
      <c r="H1839" s="103" t="str">
        <f>IF(ISNUMBER('Форма 1'!Y1839),'Форма 1'!$H1839*VLOOKUP('Форма 1'!$F1839,'Придельники с 2022'!$B$4:$X$28,'Форма 1'!Y$8),"")</f>
        <v/>
      </c>
      <c r="I1839" s="103" t="str">
        <f>IF(ISNUMBER('Форма 1'!Z1839),'Форма 1'!$H1839*VLOOKUP('Форма 1'!$F1839,'Придельники с 2022'!$B$4:$X$28,'Форма 1'!Z$8),"")</f>
        <v/>
      </c>
      <c r="J1839" s="103" t="str">
        <f>IF(ISNUMBER('Форма 1'!AA1839),'Форма 1'!$H1839*VLOOKUP('Форма 1'!$F1839,'Придельники с 2022'!$B$4:$X$28,'Форма 1'!AA$8),"")</f>
        <v/>
      </c>
      <c r="K1839" s="90"/>
      <c r="L1839" s="87"/>
      <c r="M1839" s="103">
        <f>IF(ISNUMBER('Форма 1'!AD1839),'Форма 1'!$H1839*VLOOKUP('Форма 1'!$F1839,'Придельники с 2022'!$B$4:$X$28,'Форма 1'!AD$8),"")</f>
        <v>15987946.352000002</v>
      </c>
      <c r="N1839" s="103" t="str">
        <f>IF(ISBLANK('Форма 1'!$AE1839),"",IF('Форма 1'!$AE1839=1,'Форма 1'!$H1839*VLOOKUP('Форма 1'!$F1839,'Придельники с 2022'!$B$4:$X$28,'Форма 1'!$AE$8,0),IF('Форма 1'!$AE1839=2,'Форма 1'!$H1839*VLOOKUP('Форма 1'!$F1839,'Придельники с 2022'!$B$4:$X$28,13,0),IF('Форма 1'!$AE1839=3,'Форма 1'!$H1839*VLOOKUP('Форма 1'!$F1839,'Придельники с 2022'!$B$4:$X$28,12,0)))))</f>
        <v/>
      </c>
      <c r="O1839" s="103" t="str">
        <f>IF(ISNUMBER('Форма 1'!AF1839),'Форма 1'!$H1839*VLOOKUP('Форма 1'!$F1839,'Придельники с 2022'!$B$4:$X$28,'Форма 1'!AF$8),"")</f>
        <v/>
      </c>
      <c r="P1839" s="87"/>
      <c r="Q1839" s="103" t="str">
        <f>IF(ISNUMBER('Форма 1'!AH1839),'Форма 1'!$H1839*VLOOKUP('Форма 1'!$F1839,'Придельники с 2022'!$B$4:$X$28,'Форма 1'!AH$8),"")</f>
        <v/>
      </c>
      <c r="R1839" s="103" t="str">
        <f>IF(ISNUMBER('Форма 1'!AI1839),'Форма 1'!$H1839*VLOOKUP('Форма 1'!$F1839,'Придельники с 2022'!$B$4:$X$28,'Форма 1'!AI$8),"")</f>
        <v/>
      </c>
      <c r="S1839" s="103" t="str">
        <f>IF(ISNUMBER('Форма 1'!AJ1839),'Форма 1'!$H1839*VLOOKUP('Форма 1'!$F1839,'Придельники с 2022'!$B$4:$X$28,'Форма 1'!AJ$8),"")</f>
        <v/>
      </c>
      <c r="T1839" s="87"/>
    </row>
    <row r="1840" spans="1:20">
      <c r="A1840" s="188">
        <f t="shared" si="149"/>
        <v>8</v>
      </c>
      <c r="B1840" s="189" t="s">
        <v>1850</v>
      </c>
      <c r="C1840" s="99">
        <f t="shared" si="143"/>
        <v>8682786.5600000005</v>
      </c>
      <c r="D1840" s="103" t="str">
        <f>IF(ISNUMBER('Форма 1'!U1840),'Форма 1'!$H1840*VLOOKUP('Форма 1'!$F1840,'Придельники с 2022'!$B$4:$X$28,'Форма 1'!U$8),"")</f>
        <v/>
      </c>
      <c r="E1840" s="103" t="str">
        <f>IF(ISNUMBER('Форма 1'!V1840),'Форма 1'!$H1840*VLOOKUP('Форма 1'!$F1840,'Придельники с 2022'!$B$4:$X$28,'Форма 1'!V$8),"")</f>
        <v/>
      </c>
      <c r="F1840" s="103" t="str">
        <f>IF(ISNUMBER('Форма 1'!W1840),'Форма 1'!$H1840*VLOOKUP('Форма 1'!$F1840,'Придельники с 2022'!$B$4:$X$28,'Форма 1'!W$8),"")</f>
        <v/>
      </c>
      <c r="G1840" s="103" t="str">
        <f>IF(ISNUMBER('Форма 1'!X1840),'Форма 1'!$H1840*VLOOKUP('Форма 1'!$F1840,'Придельники с 2022'!$B$4:$X$28,'Форма 1'!X$8),"")</f>
        <v/>
      </c>
      <c r="H1840" s="103" t="str">
        <f>IF(ISNUMBER('Форма 1'!Y1840),'Форма 1'!$H1840*VLOOKUP('Форма 1'!$F1840,'Придельники с 2022'!$B$4:$X$28,'Форма 1'!Y$8),"")</f>
        <v/>
      </c>
      <c r="I1840" s="103" t="str">
        <f>IF(ISNUMBER('Форма 1'!Z1840),'Форма 1'!$H1840*VLOOKUP('Форма 1'!$F1840,'Придельники с 2022'!$B$4:$X$28,'Форма 1'!Z$8),"")</f>
        <v/>
      </c>
      <c r="J1840" s="103" t="str">
        <f>IF(ISNUMBER('Форма 1'!AA1840),'Форма 1'!$H1840*VLOOKUP('Форма 1'!$F1840,'Придельники с 2022'!$B$4:$X$28,'Форма 1'!AA$8),"")</f>
        <v/>
      </c>
      <c r="K1840" s="90"/>
      <c r="L1840" s="87"/>
      <c r="M1840" s="103">
        <f>IF(ISNUMBER('Форма 1'!AD1840),'Форма 1'!$H1840*VLOOKUP('Форма 1'!$F1840,'Придельники с 2022'!$B$4:$X$28,'Форма 1'!AD$8),"")</f>
        <v>8682786.5600000005</v>
      </c>
      <c r="N1840" s="103" t="str">
        <f>IF(ISBLANK('Форма 1'!$AE1840),"",IF('Форма 1'!$AE1840=1,'Форма 1'!$H1840*VLOOKUP('Форма 1'!$F1840,'Придельники с 2022'!$B$4:$X$28,'Форма 1'!$AE$8,0),IF('Форма 1'!$AE1840=2,'Форма 1'!$H1840*VLOOKUP('Форма 1'!$F1840,'Придельники с 2022'!$B$4:$X$28,13,0),IF('Форма 1'!$AE1840=3,'Форма 1'!$H1840*VLOOKUP('Форма 1'!$F1840,'Придельники с 2022'!$B$4:$X$28,12,0)))))</f>
        <v/>
      </c>
      <c r="O1840" s="103" t="str">
        <f>IF(ISNUMBER('Форма 1'!AF1840),'Форма 1'!$H1840*VLOOKUP('Форма 1'!$F1840,'Придельники с 2022'!$B$4:$X$28,'Форма 1'!AF$8),"")</f>
        <v/>
      </c>
      <c r="P1840" s="87"/>
      <c r="Q1840" s="103" t="str">
        <f>IF(ISNUMBER('Форма 1'!AH1840),'Форма 1'!$H1840*VLOOKUP('Форма 1'!$F1840,'Придельники с 2022'!$B$4:$X$28,'Форма 1'!AH$8),"")</f>
        <v/>
      </c>
      <c r="R1840" s="103" t="str">
        <f>IF(ISNUMBER('Форма 1'!AI1840),'Форма 1'!$H1840*VLOOKUP('Форма 1'!$F1840,'Придельники с 2022'!$B$4:$X$28,'Форма 1'!AI$8),"")</f>
        <v/>
      </c>
      <c r="S1840" s="103" t="str">
        <f>IF(ISNUMBER('Форма 1'!AJ1840),'Форма 1'!$H1840*VLOOKUP('Форма 1'!$F1840,'Придельники с 2022'!$B$4:$X$28,'Форма 1'!AJ$8),"")</f>
        <v/>
      </c>
      <c r="T1840" s="87"/>
    </row>
    <row r="1841" spans="1:20">
      <c r="A1841" s="188">
        <f t="shared" si="149"/>
        <v>9</v>
      </c>
      <c r="B1841" s="189" t="s">
        <v>1851</v>
      </c>
      <c r="C1841" s="99">
        <f t="shared" si="143"/>
        <v>23207989.616000004</v>
      </c>
      <c r="D1841" s="103" t="str">
        <f>IF(ISNUMBER('Форма 1'!U1841),'Форма 1'!$H1841*VLOOKUP('Форма 1'!$F1841,'Придельники с 2022'!$B$4:$X$28,'Форма 1'!U$8),"")</f>
        <v/>
      </c>
      <c r="E1841" s="103" t="str">
        <f>IF(ISNUMBER('Форма 1'!V1841),'Форма 1'!$H1841*VLOOKUP('Форма 1'!$F1841,'Придельники с 2022'!$B$4:$X$28,'Форма 1'!V$8),"")</f>
        <v/>
      </c>
      <c r="F1841" s="103" t="str">
        <f>IF(ISNUMBER('Форма 1'!W1841),'Форма 1'!$H1841*VLOOKUP('Форма 1'!$F1841,'Придельники с 2022'!$B$4:$X$28,'Форма 1'!W$8),"")</f>
        <v/>
      </c>
      <c r="G1841" s="103" t="str">
        <f>IF(ISNUMBER('Форма 1'!X1841),'Форма 1'!$H1841*VLOOKUP('Форма 1'!$F1841,'Придельники с 2022'!$B$4:$X$28,'Форма 1'!X$8),"")</f>
        <v/>
      </c>
      <c r="H1841" s="103" t="str">
        <f>IF(ISNUMBER('Форма 1'!Y1841),'Форма 1'!$H1841*VLOOKUP('Форма 1'!$F1841,'Придельники с 2022'!$B$4:$X$28,'Форма 1'!Y$8),"")</f>
        <v/>
      </c>
      <c r="I1841" s="103" t="str">
        <f>IF(ISNUMBER('Форма 1'!Z1841),'Форма 1'!$H1841*VLOOKUP('Форма 1'!$F1841,'Придельники с 2022'!$B$4:$X$28,'Форма 1'!Z$8),"")</f>
        <v/>
      </c>
      <c r="J1841" s="103" t="str">
        <f>IF(ISNUMBER('Форма 1'!AA1841),'Форма 1'!$H1841*VLOOKUP('Форма 1'!$F1841,'Придельники с 2022'!$B$4:$X$28,'Форма 1'!AA$8),"")</f>
        <v/>
      </c>
      <c r="K1841" s="90"/>
      <c r="L1841" s="87"/>
      <c r="M1841" s="103">
        <f>IF(ISNUMBER('Форма 1'!AD1841),'Форма 1'!$H1841*VLOOKUP('Форма 1'!$F1841,'Придельники с 2022'!$B$4:$X$28,'Форма 1'!AD$8),"")</f>
        <v>23207989.616000004</v>
      </c>
      <c r="N1841" s="103" t="str">
        <f>IF(ISBLANK('Форма 1'!$AE1841),"",IF('Форма 1'!$AE1841=1,'Форма 1'!$H1841*VLOOKUP('Форма 1'!$F1841,'Придельники с 2022'!$B$4:$X$28,'Форма 1'!$AE$8,0),IF('Форма 1'!$AE1841=2,'Форма 1'!$H1841*VLOOKUP('Форма 1'!$F1841,'Придельники с 2022'!$B$4:$X$28,13,0),IF('Форма 1'!$AE1841=3,'Форма 1'!$H1841*VLOOKUP('Форма 1'!$F1841,'Придельники с 2022'!$B$4:$X$28,12,0)))))</f>
        <v/>
      </c>
      <c r="O1841" s="103" t="str">
        <f>IF(ISNUMBER('Форма 1'!AF1841),'Форма 1'!$H1841*VLOOKUP('Форма 1'!$F1841,'Придельники с 2022'!$B$4:$X$28,'Форма 1'!AF$8),"")</f>
        <v/>
      </c>
      <c r="P1841" s="87"/>
      <c r="Q1841" s="103" t="str">
        <f>IF(ISNUMBER('Форма 1'!AH1841),'Форма 1'!$H1841*VLOOKUP('Форма 1'!$F1841,'Придельники с 2022'!$B$4:$X$28,'Форма 1'!AH$8),"")</f>
        <v/>
      </c>
      <c r="R1841" s="103" t="str">
        <f>IF(ISNUMBER('Форма 1'!AI1841),'Форма 1'!$H1841*VLOOKUP('Форма 1'!$F1841,'Придельники с 2022'!$B$4:$X$28,'Форма 1'!AI$8),"")</f>
        <v/>
      </c>
      <c r="S1841" s="103" t="str">
        <f>IF(ISNUMBER('Форма 1'!AJ1841),'Форма 1'!$H1841*VLOOKUP('Форма 1'!$F1841,'Придельники с 2022'!$B$4:$X$28,'Форма 1'!AJ$8),"")</f>
        <v/>
      </c>
      <c r="T1841" s="87"/>
    </row>
    <row r="1842" spans="1:20">
      <c r="A1842" s="188">
        <f t="shared" si="149"/>
        <v>10</v>
      </c>
      <c r="B1842" s="189" t="s">
        <v>1852</v>
      </c>
      <c r="C1842" s="99">
        <f t="shared" si="143"/>
        <v>9700131.728000002</v>
      </c>
      <c r="D1842" s="103" t="str">
        <f>IF(ISNUMBER('Форма 1'!U1842),'Форма 1'!$H1842*VLOOKUP('Форма 1'!$F1842,'Придельники с 2022'!$B$4:$X$28,'Форма 1'!U$8),"")</f>
        <v/>
      </c>
      <c r="E1842" s="103" t="str">
        <f>IF(ISNUMBER('Форма 1'!V1842),'Форма 1'!$H1842*VLOOKUP('Форма 1'!$F1842,'Придельники с 2022'!$B$4:$X$28,'Форма 1'!V$8),"")</f>
        <v/>
      </c>
      <c r="F1842" s="103" t="str">
        <f>IF(ISNUMBER('Форма 1'!W1842),'Форма 1'!$H1842*VLOOKUP('Форма 1'!$F1842,'Придельники с 2022'!$B$4:$X$28,'Форма 1'!W$8),"")</f>
        <v/>
      </c>
      <c r="G1842" s="103" t="str">
        <f>IF(ISNUMBER('Форма 1'!X1842),'Форма 1'!$H1842*VLOOKUP('Форма 1'!$F1842,'Придельники с 2022'!$B$4:$X$28,'Форма 1'!X$8),"")</f>
        <v/>
      </c>
      <c r="H1842" s="103" t="str">
        <f>IF(ISNUMBER('Форма 1'!Y1842),'Форма 1'!$H1842*VLOOKUP('Форма 1'!$F1842,'Придельники с 2022'!$B$4:$X$28,'Форма 1'!Y$8),"")</f>
        <v/>
      </c>
      <c r="I1842" s="103" t="str">
        <f>IF(ISNUMBER('Форма 1'!Z1842),'Форма 1'!$H1842*VLOOKUP('Форма 1'!$F1842,'Придельники с 2022'!$B$4:$X$28,'Форма 1'!Z$8),"")</f>
        <v/>
      </c>
      <c r="J1842" s="103" t="str">
        <f>IF(ISNUMBER('Форма 1'!AA1842),'Форма 1'!$H1842*VLOOKUP('Форма 1'!$F1842,'Придельники с 2022'!$B$4:$X$28,'Форма 1'!AA$8),"")</f>
        <v/>
      </c>
      <c r="K1842" s="90"/>
      <c r="L1842" s="87"/>
      <c r="M1842" s="103">
        <f>IF(ISNUMBER('Форма 1'!AD1842),'Форма 1'!$H1842*VLOOKUP('Форма 1'!$F1842,'Придельники с 2022'!$B$4:$X$28,'Форма 1'!AD$8),"")</f>
        <v>9700131.728000002</v>
      </c>
      <c r="N1842" s="103" t="str">
        <f>IF(ISBLANK('Форма 1'!$AE1842),"",IF('Форма 1'!$AE1842=1,'Форма 1'!$H1842*VLOOKUP('Форма 1'!$F1842,'Придельники с 2022'!$B$4:$X$28,'Форма 1'!$AE$8,0),IF('Форма 1'!$AE1842=2,'Форма 1'!$H1842*VLOOKUP('Форма 1'!$F1842,'Придельники с 2022'!$B$4:$X$28,13,0),IF('Форма 1'!$AE1842=3,'Форма 1'!$H1842*VLOOKUP('Форма 1'!$F1842,'Придельники с 2022'!$B$4:$X$28,12,0)))))</f>
        <v/>
      </c>
      <c r="O1842" s="103" t="str">
        <f>IF(ISNUMBER('Форма 1'!AF1842),'Форма 1'!$H1842*VLOOKUP('Форма 1'!$F1842,'Придельники с 2022'!$B$4:$X$28,'Форма 1'!AF$8),"")</f>
        <v/>
      </c>
      <c r="P1842" s="87"/>
      <c r="Q1842" s="103" t="str">
        <f>IF(ISNUMBER('Форма 1'!AH1842),'Форма 1'!$H1842*VLOOKUP('Форма 1'!$F1842,'Придельники с 2022'!$B$4:$X$28,'Форма 1'!AH$8),"")</f>
        <v/>
      </c>
      <c r="R1842" s="103" t="str">
        <f>IF(ISNUMBER('Форма 1'!AI1842),'Форма 1'!$H1842*VLOOKUP('Форма 1'!$F1842,'Придельники с 2022'!$B$4:$X$28,'Форма 1'!AI$8),"")</f>
        <v/>
      </c>
      <c r="S1842" s="103" t="str">
        <f>IF(ISNUMBER('Форма 1'!AJ1842),'Форма 1'!$H1842*VLOOKUP('Форма 1'!$F1842,'Придельники с 2022'!$B$4:$X$28,'Форма 1'!AJ$8),"")</f>
        <v/>
      </c>
      <c r="T1842" s="87"/>
    </row>
    <row r="1843" spans="1:20">
      <c r="A1843" s="188">
        <f t="shared" si="149"/>
        <v>11</v>
      </c>
      <c r="B1843" s="189" t="s">
        <v>1853</v>
      </c>
      <c r="C1843" s="99">
        <f t="shared" si="143"/>
        <v>8627393.2640000004</v>
      </c>
      <c r="D1843" s="103" t="str">
        <f>IF(ISNUMBER('Форма 1'!U1843),'Форма 1'!$H1843*VLOOKUP('Форма 1'!$F1843,'Придельники с 2022'!$B$4:$X$28,'Форма 1'!U$8),"")</f>
        <v/>
      </c>
      <c r="E1843" s="103" t="str">
        <f>IF(ISNUMBER('Форма 1'!V1843),'Форма 1'!$H1843*VLOOKUP('Форма 1'!$F1843,'Придельники с 2022'!$B$4:$X$28,'Форма 1'!V$8),"")</f>
        <v/>
      </c>
      <c r="F1843" s="103" t="str">
        <f>IF(ISNUMBER('Форма 1'!W1843),'Форма 1'!$H1843*VLOOKUP('Форма 1'!$F1843,'Придельники с 2022'!$B$4:$X$28,'Форма 1'!W$8),"")</f>
        <v/>
      </c>
      <c r="G1843" s="103" t="str">
        <f>IF(ISNUMBER('Форма 1'!X1843),'Форма 1'!$H1843*VLOOKUP('Форма 1'!$F1843,'Придельники с 2022'!$B$4:$X$28,'Форма 1'!X$8),"")</f>
        <v/>
      </c>
      <c r="H1843" s="103" t="str">
        <f>IF(ISNUMBER('Форма 1'!Y1843),'Форма 1'!$H1843*VLOOKUP('Форма 1'!$F1843,'Придельники с 2022'!$B$4:$X$28,'Форма 1'!Y$8),"")</f>
        <v/>
      </c>
      <c r="I1843" s="103" t="str">
        <f>IF(ISNUMBER('Форма 1'!Z1843),'Форма 1'!$H1843*VLOOKUP('Форма 1'!$F1843,'Придельники с 2022'!$B$4:$X$28,'Форма 1'!Z$8),"")</f>
        <v/>
      </c>
      <c r="J1843" s="103" t="str">
        <f>IF(ISNUMBER('Форма 1'!AA1843),'Форма 1'!$H1843*VLOOKUP('Форма 1'!$F1843,'Придельники с 2022'!$B$4:$X$28,'Форма 1'!AA$8),"")</f>
        <v/>
      </c>
      <c r="K1843" s="90"/>
      <c r="L1843" s="87"/>
      <c r="M1843" s="103">
        <f>IF(ISNUMBER('Форма 1'!AD1843),'Форма 1'!$H1843*VLOOKUP('Форма 1'!$F1843,'Придельники с 2022'!$B$4:$X$28,'Форма 1'!AD$8),"")</f>
        <v>8627393.2640000004</v>
      </c>
      <c r="N1843" s="103" t="str">
        <f>IF(ISBLANK('Форма 1'!$AE1843),"",IF('Форма 1'!$AE1843=1,'Форма 1'!$H1843*VLOOKUP('Форма 1'!$F1843,'Придельники с 2022'!$B$4:$X$28,'Форма 1'!$AE$8,0),IF('Форма 1'!$AE1843=2,'Форма 1'!$H1843*VLOOKUP('Форма 1'!$F1843,'Придельники с 2022'!$B$4:$X$28,13,0),IF('Форма 1'!$AE1843=3,'Форма 1'!$H1843*VLOOKUP('Форма 1'!$F1843,'Придельники с 2022'!$B$4:$X$28,12,0)))))</f>
        <v/>
      </c>
      <c r="O1843" s="103" t="str">
        <f>IF(ISNUMBER('Форма 1'!AF1843),'Форма 1'!$H1843*VLOOKUP('Форма 1'!$F1843,'Придельники с 2022'!$B$4:$X$28,'Форма 1'!AF$8),"")</f>
        <v/>
      </c>
      <c r="P1843" s="87"/>
      <c r="Q1843" s="103" t="str">
        <f>IF(ISNUMBER('Форма 1'!AH1843),'Форма 1'!$H1843*VLOOKUP('Форма 1'!$F1843,'Придельники с 2022'!$B$4:$X$28,'Форма 1'!AH$8),"")</f>
        <v/>
      </c>
      <c r="R1843" s="103" t="str">
        <f>IF(ISNUMBER('Форма 1'!AI1843),'Форма 1'!$H1843*VLOOKUP('Форма 1'!$F1843,'Придельники с 2022'!$B$4:$X$28,'Форма 1'!AI$8),"")</f>
        <v/>
      </c>
      <c r="S1843" s="103" t="str">
        <f>IF(ISNUMBER('Форма 1'!AJ1843),'Форма 1'!$H1843*VLOOKUP('Форма 1'!$F1843,'Придельники с 2022'!$B$4:$X$28,'Форма 1'!AJ$8),"")</f>
        <v/>
      </c>
      <c r="T1843" s="87"/>
    </row>
    <row r="1844" spans="1:20">
      <c r="A1844" s="188">
        <f t="shared" si="149"/>
        <v>12</v>
      </c>
      <c r="B1844" s="189" t="s">
        <v>1854</v>
      </c>
      <c r="C1844" s="99">
        <f t="shared" si="143"/>
        <v>8435418.4719999991</v>
      </c>
      <c r="D1844" s="103" t="str">
        <f>IF(ISNUMBER('Форма 1'!U1844),'Форма 1'!$H1844*VLOOKUP('Форма 1'!$F1844,'Придельники с 2022'!$B$4:$X$28,'Форма 1'!U$8),"")</f>
        <v/>
      </c>
      <c r="E1844" s="103" t="str">
        <f>IF(ISNUMBER('Форма 1'!V1844),'Форма 1'!$H1844*VLOOKUP('Форма 1'!$F1844,'Придельники с 2022'!$B$4:$X$28,'Форма 1'!V$8),"")</f>
        <v/>
      </c>
      <c r="F1844" s="103" t="str">
        <f>IF(ISNUMBER('Форма 1'!W1844),'Форма 1'!$H1844*VLOOKUP('Форма 1'!$F1844,'Придельники с 2022'!$B$4:$X$28,'Форма 1'!W$8),"")</f>
        <v/>
      </c>
      <c r="G1844" s="103" t="str">
        <f>IF(ISNUMBER('Форма 1'!X1844),'Форма 1'!$H1844*VLOOKUP('Форма 1'!$F1844,'Придельники с 2022'!$B$4:$X$28,'Форма 1'!X$8),"")</f>
        <v/>
      </c>
      <c r="H1844" s="103" t="str">
        <f>IF(ISNUMBER('Форма 1'!Y1844),'Форма 1'!$H1844*VLOOKUP('Форма 1'!$F1844,'Придельники с 2022'!$B$4:$X$28,'Форма 1'!Y$8),"")</f>
        <v/>
      </c>
      <c r="I1844" s="103" t="str">
        <f>IF(ISNUMBER('Форма 1'!Z1844),'Форма 1'!$H1844*VLOOKUP('Форма 1'!$F1844,'Придельники с 2022'!$B$4:$X$28,'Форма 1'!Z$8),"")</f>
        <v/>
      </c>
      <c r="J1844" s="103" t="str">
        <f>IF(ISNUMBER('Форма 1'!AA1844),'Форма 1'!$H1844*VLOOKUP('Форма 1'!$F1844,'Придельники с 2022'!$B$4:$X$28,'Форма 1'!AA$8),"")</f>
        <v/>
      </c>
      <c r="K1844" s="90"/>
      <c r="L1844" s="87"/>
      <c r="M1844" s="103">
        <f>IF(ISNUMBER('Форма 1'!AD1844),'Форма 1'!$H1844*VLOOKUP('Форма 1'!$F1844,'Придельники с 2022'!$B$4:$X$28,'Форма 1'!AD$8),"")</f>
        <v>8435418.4719999991</v>
      </c>
      <c r="N1844" s="103" t="str">
        <f>IF(ISBLANK('Форма 1'!$AE1844),"",IF('Форма 1'!$AE1844=1,'Форма 1'!$H1844*VLOOKUP('Форма 1'!$F1844,'Придельники с 2022'!$B$4:$X$28,'Форма 1'!$AE$8,0),IF('Форма 1'!$AE1844=2,'Форма 1'!$H1844*VLOOKUP('Форма 1'!$F1844,'Придельники с 2022'!$B$4:$X$28,13,0),IF('Форма 1'!$AE1844=3,'Форма 1'!$H1844*VLOOKUP('Форма 1'!$F1844,'Придельники с 2022'!$B$4:$X$28,12,0)))))</f>
        <v/>
      </c>
      <c r="O1844" s="103" t="str">
        <f>IF(ISNUMBER('Форма 1'!AF1844),'Форма 1'!$H1844*VLOOKUP('Форма 1'!$F1844,'Придельники с 2022'!$B$4:$X$28,'Форма 1'!AF$8),"")</f>
        <v/>
      </c>
      <c r="P1844" s="87"/>
      <c r="Q1844" s="103" t="str">
        <f>IF(ISNUMBER('Форма 1'!AH1844),'Форма 1'!$H1844*VLOOKUP('Форма 1'!$F1844,'Придельники с 2022'!$B$4:$X$28,'Форма 1'!AH$8),"")</f>
        <v/>
      </c>
      <c r="R1844" s="103" t="str">
        <f>IF(ISNUMBER('Форма 1'!AI1844),'Форма 1'!$H1844*VLOOKUP('Форма 1'!$F1844,'Придельники с 2022'!$B$4:$X$28,'Форма 1'!AI$8),"")</f>
        <v/>
      </c>
      <c r="S1844" s="103" t="str">
        <f>IF(ISNUMBER('Форма 1'!AJ1844),'Форма 1'!$H1844*VLOOKUP('Форма 1'!$F1844,'Придельники с 2022'!$B$4:$X$28,'Форма 1'!AJ$8),"")</f>
        <v/>
      </c>
      <c r="T1844" s="87"/>
    </row>
    <row r="1845" spans="1:20">
      <c r="A1845" s="188">
        <f t="shared" si="149"/>
        <v>13</v>
      </c>
      <c r="B1845" s="189" t="s">
        <v>1855</v>
      </c>
      <c r="C1845" s="99">
        <f t="shared" si="143"/>
        <v>28091730.185999997</v>
      </c>
      <c r="D1845" s="103" t="str">
        <f>IF(ISNUMBER('Форма 1'!U1845),'Форма 1'!$H1845*VLOOKUP('Форма 1'!$F1845,'Придельники с 2022'!$B$4:$X$28,'Форма 1'!U$8),"")</f>
        <v/>
      </c>
      <c r="E1845" s="103" t="str">
        <f>IF(ISNUMBER('Форма 1'!V1845),'Форма 1'!$H1845*VLOOKUP('Форма 1'!$F1845,'Придельники с 2022'!$B$4:$X$28,'Форма 1'!V$8),"")</f>
        <v/>
      </c>
      <c r="F1845" s="103" t="str">
        <f>IF(ISNUMBER('Форма 1'!W1845),'Форма 1'!$H1845*VLOOKUP('Форма 1'!$F1845,'Придельники с 2022'!$B$4:$X$28,'Форма 1'!W$8),"")</f>
        <v/>
      </c>
      <c r="G1845" s="103" t="str">
        <f>IF(ISNUMBER('Форма 1'!X1845),'Форма 1'!$H1845*VLOOKUP('Форма 1'!$F1845,'Придельники с 2022'!$B$4:$X$28,'Форма 1'!X$8),"")</f>
        <v/>
      </c>
      <c r="H1845" s="103" t="str">
        <f>IF(ISNUMBER('Форма 1'!Y1845),'Форма 1'!$H1845*VLOOKUP('Форма 1'!$F1845,'Придельники с 2022'!$B$4:$X$28,'Форма 1'!Y$8),"")</f>
        <v/>
      </c>
      <c r="I1845" s="103" t="str">
        <f>IF(ISNUMBER('Форма 1'!Z1845),'Форма 1'!$H1845*VLOOKUP('Форма 1'!$F1845,'Придельники с 2022'!$B$4:$X$28,'Форма 1'!Z$8),"")</f>
        <v/>
      </c>
      <c r="J1845" s="103" t="str">
        <f>IF(ISNUMBER('Форма 1'!AA1845),'Форма 1'!$H1845*VLOOKUP('Форма 1'!$F1845,'Придельники с 2022'!$B$4:$X$28,'Форма 1'!AA$8),"")</f>
        <v/>
      </c>
      <c r="K1845" s="90"/>
      <c r="L1845" s="87"/>
      <c r="M1845" s="103">
        <f>IF(ISNUMBER('Форма 1'!AD1845),'Форма 1'!$H1845*VLOOKUP('Форма 1'!$F1845,'Придельники с 2022'!$B$4:$X$28,'Форма 1'!AD$8),"")</f>
        <v>28091730.185999997</v>
      </c>
      <c r="N1845" s="103" t="str">
        <f>IF(ISBLANK('Форма 1'!$AE1845),"",IF('Форма 1'!$AE1845=1,'Форма 1'!$H1845*VLOOKUP('Форма 1'!$F1845,'Придельники с 2022'!$B$4:$X$28,'Форма 1'!$AE$8,0),IF('Форма 1'!$AE1845=2,'Форма 1'!$H1845*VLOOKUP('Форма 1'!$F1845,'Придельники с 2022'!$B$4:$X$28,13,0),IF('Форма 1'!$AE1845=3,'Форма 1'!$H1845*VLOOKUP('Форма 1'!$F1845,'Придельники с 2022'!$B$4:$X$28,12,0)))))</f>
        <v/>
      </c>
      <c r="O1845" s="103" t="str">
        <f>IF(ISNUMBER('Форма 1'!AF1845),'Форма 1'!$H1845*VLOOKUP('Форма 1'!$F1845,'Придельники с 2022'!$B$4:$X$28,'Форма 1'!AF$8),"")</f>
        <v/>
      </c>
      <c r="P1845" s="87"/>
      <c r="Q1845" s="103" t="str">
        <f>IF(ISNUMBER('Форма 1'!AH1845),'Форма 1'!$H1845*VLOOKUP('Форма 1'!$F1845,'Придельники с 2022'!$B$4:$X$28,'Форма 1'!AH$8),"")</f>
        <v/>
      </c>
      <c r="R1845" s="103" t="str">
        <f>IF(ISNUMBER('Форма 1'!AI1845),'Форма 1'!$H1845*VLOOKUP('Форма 1'!$F1845,'Придельники с 2022'!$B$4:$X$28,'Форма 1'!AI$8),"")</f>
        <v/>
      </c>
      <c r="S1845" s="103" t="str">
        <f>IF(ISNUMBER('Форма 1'!AJ1845),'Форма 1'!$H1845*VLOOKUP('Форма 1'!$F1845,'Придельники с 2022'!$B$4:$X$28,'Форма 1'!AJ$8),"")</f>
        <v/>
      </c>
      <c r="T1845" s="87"/>
    </row>
    <row r="1846" spans="1:20">
      <c r="A1846" s="188">
        <f t="shared" si="149"/>
        <v>14</v>
      </c>
      <c r="B1846" s="189" t="s">
        <v>1856</v>
      </c>
      <c r="C1846" s="99">
        <f t="shared" si="143"/>
        <v>16888650.352000002</v>
      </c>
      <c r="D1846" s="103" t="str">
        <f>IF(ISNUMBER('Форма 1'!U1846),'Форма 1'!$H1846*VLOOKUP('Форма 1'!$F1846,'Придельники с 2022'!$B$4:$X$28,'Форма 1'!U$8),"")</f>
        <v/>
      </c>
      <c r="E1846" s="103" t="str">
        <f>IF(ISNUMBER('Форма 1'!V1846),'Форма 1'!$H1846*VLOOKUP('Форма 1'!$F1846,'Придельники с 2022'!$B$4:$X$28,'Форма 1'!V$8),"")</f>
        <v/>
      </c>
      <c r="F1846" s="103" t="str">
        <f>IF(ISNUMBER('Форма 1'!W1846),'Форма 1'!$H1846*VLOOKUP('Форма 1'!$F1846,'Придельники с 2022'!$B$4:$X$28,'Форма 1'!W$8),"")</f>
        <v/>
      </c>
      <c r="G1846" s="103" t="str">
        <f>IF(ISNUMBER('Форма 1'!X1846),'Форма 1'!$H1846*VLOOKUP('Форма 1'!$F1846,'Придельники с 2022'!$B$4:$X$28,'Форма 1'!X$8),"")</f>
        <v/>
      </c>
      <c r="H1846" s="103" t="str">
        <f>IF(ISNUMBER('Форма 1'!Y1846),'Форма 1'!$H1846*VLOOKUP('Форма 1'!$F1846,'Придельники с 2022'!$B$4:$X$28,'Форма 1'!Y$8),"")</f>
        <v/>
      </c>
      <c r="I1846" s="103" t="str">
        <f>IF(ISNUMBER('Форма 1'!Z1846),'Форма 1'!$H1846*VLOOKUP('Форма 1'!$F1846,'Придельники с 2022'!$B$4:$X$28,'Форма 1'!Z$8),"")</f>
        <v/>
      </c>
      <c r="J1846" s="103" t="str">
        <f>IF(ISNUMBER('Форма 1'!AA1846),'Форма 1'!$H1846*VLOOKUP('Форма 1'!$F1846,'Придельники с 2022'!$B$4:$X$28,'Форма 1'!AA$8),"")</f>
        <v/>
      </c>
      <c r="K1846" s="90"/>
      <c r="L1846" s="87"/>
      <c r="M1846" s="103">
        <f>IF(ISNUMBER('Форма 1'!AD1846),'Форма 1'!$H1846*VLOOKUP('Форма 1'!$F1846,'Придельники с 2022'!$B$4:$X$28,'Форма 1'!AD$8),"")</f>
        <v>16888650.352000002</v>
      </c>
      <c r="N1846" s="103" t="str">
        <f>IF(ISBLANK('Форма 1'!$AE1846),"",IF('Форма 1'!$AE1846=1,'Форма 1'!$H1846*VLOOKUP('Форма 1'!$F1846,'Придельники с 2022'!$B$4:$X$28,'Форма 1'!$AE$8,0),IF('Форма 1'!$AE1846=2,'Форма 1'!$H1846*VLOOKUP('Форма 1'!$F1846,'Придельники с 2022'!$B$4:$X$28,13,0),IF('Форма 1'!$AE1846=3,'Форма 1'!$H1846*VLOOKUP('Форма 1'!$F1846,'Придельники с 2022'!$B$4:$X$28,12,0)))))</f>
        <v/>
      </c>
      <c r="O1846" s="103" t="str">
        <f>IF(ISNUMBER('Форма 1'!AF1846),'Форма 1'!$H1846*VLOOKUP('Форма 1'!$F1846,'Придельники с 2022'!$B$4:$X$28,'Форма 1'!AF$8),"")</f>
        <v/>
      </c>
      <c r="P1846" s="87"/>
      <c r="Q1846" s="103" t="str">
        <f>IF(ISNUMBER('Форма 1'!AH1846),'Форма 1'!$H1846*VLOOKUP('Форма 1'!$F1846,'Придельники с 2022'!$B$4:$X$28,'Форма 1'!AH$8),"")</f>
        <v/>
      </c>
      <c r="R1846" s="103" t="str">
        <f>IF(ISNUMBER('Форма 1'!AI1846),'Форма 1'!$H1846*VLOOKUP('Форма 1'!$F1846,'Придельники с 2022'!$B$4:$X$28,'Форма 1'!AI$8),"")</f>
        <v/>
      </c>
      <c r="S1846" s="103" t="str">
        <f>IF(ISNUMBER('Форма 1'!AJ1846),'Форма 1'!$H1846*VLOOKUP('Форма 1'!$F1846,'Придельники с 2022'!$B$4:$X$28,'Форма 1'!AJ$8),"")</f>
        <v/>
      </c>
      <c r="T1846" s="87"/>
    </row>
    <row r="1847" spans="1:20">
      <c r="A1847" s="188">
        <f t="shared" si="149"/>
        <v>15</v>
      </c>
      <c r="B1847" s="189" t="s">
        <v>1857</v>
      </c>
      <c r="C1847" s="99">
        <f t="shared" si="143"/>
        <v>17021954.544</v>
      </c>
      <c r="D1847" s="103" t="str">
        <f>IF(ISNUMBER('Форма 1'!U1847),'Форма 1'!$H1847*VLOOKUP('Форма 1'!$F1847,'Придельники с 2022'!$B$4:$X$28,'Форма 1'!U$8),"")</f>
        <v/>
      </c>
      <c r="E1847" s="103" t="str">
        <f>IF(ISNUMBER('Форма 1'!V1847),'Форма 1'!$H1847*VLOOKUP('Форма 1'!$F1847,'Придельники с 2022'!$B$4:$X$28,'Форма 1'!V$8),"")</f>
        <v/>
      </c>
      <c r="F1847" s="103" t="str">
        <f>IF(ISNUMBER('Форма 1'!W1847),'Форма 1'!$H1847*VLOOKUP('Форма 1'!$F1847,'Придельники с 2022'!$B$4:$X$28,'Форма 1'!W$8),"")</f>
        <v/>
      </c>
      <c r="G1847" s="103" t="str">
        <f>IF(ISNUMBER('Форма 1'!X1847),'Форма 1'!$H1847*VLOOKUP('Форма 1'!$F1847,'Придельники с 2022'!$B$4:$X$28,'Форма 1'!X$8),"")</f>
        <v/>
      </c>
      <c r="H1847" s="103" t="str">
        <f>IF(ISNUMBER('Форма 1'!Y1847),'Форма 1'!$H1847*VLOOKUP('Форма 1'!$F1847,'Придельники с 2022'!$B$4:$X$28,'Форма 1'!Y$8),"")</f>
        <v/>
      </c>
      <c r="I1847" s="103" t="str">
        <f>IF(ISNUMBER('Форма 1'!Z1847),'Форма 1'!$H1847*VLOOKUP('Форма 1'!$F1847,'Придельники с 2022'!$B$4:$X$28,'Форма 1'!Z$8),"")</f>
        <v/>
      </c>
      <c r="J1847" s="103" t="str">
        <f>IF(ISNUMBER('Форма 1'!AA1847),'Форма 1'!$H1847*VLOOKUP('Форма 1'!$F1847,'Придельники с 2022'!$B$4:$X$28,'Форма 1'!AA$8),"")</f>
        <v/>
      </c>
      <c r="K1847" s="90"/>
      <c r="L1847" s="87"/>
      <c r="M1847" s="103">
        <f>IF(ISNUMBER('Форма 1'!AD1847),'Форма 1'!$H1847*VLOOKUP('Форма 1'!$F1847,'Придельники с 2022'!$B$4:$X$28,'Форма 1'!AD$8),"")</f>
        <v>17021954.544</v>
      </c>
      <c r="N1847" s="103" t="str">
        <f>IF(ISBLANK('Форма 1'!$AE1847),"",IF('Форма 1'!$AE1847=1,'Форма 1'!$H1847*VLOOKUP('Форма 1'!$F1847,'Придельники с 2022'!$B$4:$X$28,'Форма 1'!$AE$8,0),IF('Форма 1'!$AE1847=2,'Форма 1'!$H1847*VLOOKUP('Форма 1'!$F1847,'Придельники с 2022'!$B$4:$X$28,13,0),IF('Форма 1'!$AE1847=3,'Форма 1'!$H1847*VLOOKUP('Форма 1'!$F1847,'Придельники с 2022'!$B$4:$X$28,12,0)))))</f>
        <v/>
      </c>
      <c r="O1847" s="103" t="str">
        <f>IF(ISNUMBER('Форма 1'!AF1847),'Форма 1'!$H1847*VLOOKUP('Форма 1'!$F1847,'Придельники с 2022'!$B$4:$X$28,'Форма 1'!AF$8),"")</f>
        <v/>
      </c>
      <c r="P1847" s="87"/>
      <c r="Q1847" s="103" t="str">
        <f>IF(ISNUMBER('Форма 1'!AH1847),'Форма 1'!$H1847*VLOOKUP('Форма 1'!$F1847,'Придельники с 2022'!$B$4:$X$28,'Форма 1'!AH$8),"")</f>
        <v/>
      </c>
      <c r="R1847" s="103" t="str">
        <f>IF(ISNUMBER('Форма 1'!AI1847),'Форма 1'!$H1847*VLOOKUP('Форма 1'!$F1847,'Придельники с 2022'!$B$4:$X$28,'Форма 1'!AI$8),"")</f>
        <v/>
      </c>
      <c r="S1847" s="103" t="str">
        <f>IF(ISNUMBER('Форма 1'!AJ1847),'Форма 1'!$H1847*VLOOKUP('Форма 1'!$F1847,'Придельники с 2022'!$B$4:$X$28,'Форма 1'!AJ$8),"")</f>
        <v/>
      </c>
      <c r="T1847" s="87"/>
    </row>
    <row r="1848" spans="1:20">
      <c r="A1848" s="188">
        <f t="shared" si="149"/>
        <v>16</v>
      </c>
      <c r="B1848" s="189" t="s">
        <v>1858</v>
      </c>
      <c r="C1848" s="99">
        <f t="shared" si="143"/>
        <v>22419873.616000004</v>
      </c>
      <c r="D1848" s="103" t="str">
        <f>IF(ISNUMBER('Форма 1'!U1848),'Форма 1'!$H1848*VLOOKUP('Форма 1'!$F1848,'Придельники с 2022'!$B$4:$X$28,'Форма 1'!U$8),"")</f>
        <v/>
      </c>
      <c r="E1848" s="103" t="str">
        <f>IF(ISNUMBER('Форма 1'!V1848),'Форма 1'!$H1848*VLOOKUP('Форма 1'!$F1848,'Придельники с 2022'!$B$4:$X$28,'Форма 1'!V$8),"")</f>
        <v/>
      </c>
      <c r="F1848" s="103" t="str">
        <f>IF(ISNUMBER('Форма 1'!W1848),'Форма 1'!$H1848*VLOOKUP('Форма 1'!$F1848,'Придельники с 2022'!$B$4:$X$28,'Форма 1'!W$8),"")</f>
        <v/>
      </c>
      <c r="G1848" s="103" t="str">
        <f>IF(ISNUMBER('Форма 1'!X1848),'Форма 1'!$H1848*VLOOKUP('Форма 1'!$F1848,'Придельники с 2022'!$B$4:$X$28,'Форма 1'!X$8),"")</f>
        <v/>
      </c>
      <c r="H1848" s="103" t="str">
        <f>IF(ISNUMBER('Форма 1'!Y1848),'Форма 1'!$H1848*VLOOKUP('Форма 1'!$F1848,'Придельники с 2022'!$B$4:$X$28,'Форма 1'!Y$8),"")</f>
        <v/>
      </c>
      <c r="I1848" s="103" t="str">
        <f>IF(ISNUMBER('Форма 1'!Z1848),'Форма 1'!$H1848*VLOOKUP('Форма 1'!$F1848,'Придельники с 2022'!$B$4:$X$28,'Форма 1'!Z$8),"")</f>
        <v/>
      </c>
      <c r="J1848" s="103" t="str">
        <f>IF(ISNUMBER('Форма 1'!AA1848),'Форма 1'!$H1848*VLOOKUP('Форма 1'!$F1848,'Придельники с 2022'!$B$4:$X$28,'Форма 1'!AA$8),"")</f>
        <v/>
      </c>
      <c r="K1848" s="90"/>
      <c r="L1848" s="87"/>
      <c r="M1848" s="103">
        <f>IF(ISNUMBER('Форма 1'!AD1848),'Форма 1'!$H1848*VLOOKUP('Форма 1'!$F1848,'Придельники с 2022'!$B$4:$X$28,'Форма 1'!AD$8),"")</f>
        <v>22419873.616000004</v>
      </c>
      <c r="N1848" s="103" t="str">
        <f>IF(ISBLANK('Форма 1'!$AE1848),"",IF('Форма 1'!$AE1848=1,'Форма 1'!$H1848*VLOOKUP('Форма 1'!$F1848,'Придельники с 2022'!$B$4:$X$28,'Форма 1'!$AE$8,0),IF('Форма 1'!$AE1848=2,'Форма 1'!$H1848*VLOOKUP('Форма 1'!$F1848,'Придельники с 2022'!$B$4:$X$28,13,0),IF('Форма 1'!$AE1848=3,'Форма 1'!$H1848*VLOOKUP('Форма 1'!$F1848,'Придельники с 2022'!$B$4:$X$28,12,0)))))</f>
        <v/>
      </c>
      <c r="O1848" s="103" t="str">
        <f>IF(ISNUMBER('Форма 1'!AF1848),'Форма 1'!$H1848*VLOOKUP('Форма 1'!$F1848,'Придельники с 2022'!$B$4:$X$28,'Форма 1'!AF$8),"")</f>
        <v/>
      </c>
      <c r="P1848" s="87"/>
      <c r="Q1848" s="103" t="str">
        <f>IF(ISNUMBER('Форма 1'!AH1848),'Форма 1'!$H1848*VLOOKUP('Форма 1'!$F1848,'Придельники с 2022'!$B$4:$X$28,'Форма 1'!AH$8),"")</f>
        <v/>
      </c>
      <c r="R1848" s="103" t="str">
        <f>IF(ISNUMBER('Форма 1'!AI1848),'Форма 1'!$H1848*VLOOKUP('Форма 1'!$F1848,'Придельники с 2022'!$B$4:$X$28,'Форма 1'!AI$8),"")</f>
        <v/>
      </c>
      <c r="S1848" s="103" t="str">
        <f>IF(ISNUMBER('Форма 1'!AJ1848),'Форма 1'!$H1848*VLOOKUP('Форма 1'!$F1848,'Придельники с 2022'!$B$4:$X$28,'Форма 1'!AJ$8),"")</f>
        <v/>
      </c>
      <c r="T1848" s="87"/>
    </row>
    <row r="1849" spans="1:20">
      <c r="A1849" s="188">
        <f t="shared" si="149"/>
        <v>17</v>
      </c>
      <c r="B1849" s="189" t="s">
        <v>1859</v>
      </c>
      <c r="C1849" s="99">
        <f t="shared" si="143"/>
        <v>18746017.732000001</v>
      </c>
      <c r="D1849" s="103" t="str">
        <f>IF(ISNUMBER('Форма 1'!U1849),'Форма 1'!$H1849*VLOOKUP('Форма 1'!$F1849,'Придельники с 2022'!$B$4:$X$28,'Форма 1'!U$8),"")</f>
        <v/>
      </c>
      <c r="E1849" s="103" t="str">
        <f>IF(ISNUMBER('Форма 1'!V1849),'Форма 1'!$H1849*VLOOKUP('Форма 1'!$F1849,'Придельники с 2022'!$B$4:$X$28,'Форма 1'!V$8),"")</f>
        <v/>
      </c>
      <c r="F1849" s="103" t="str">
        <f>IF(ISNUMBER('Форма 1'!W1849),'Форма 1'!$H1849*VLOOKUP('Форма 1'!$F1849,'Придельники с 2022'!$B$4:$X$28,'Форма 1'!W$8),"")</f>
        <v/>
      </c>
      <c r="G1849" s="103" t="str">
        <f>IF(ISNUMBER('Форма 1'!X1849),'Форма 1'!$H1849*VLOOKUP('Форма 1'!$F1849,'Придельники с 2022'!$B$4:$X$28,'Форма 1'!X$8),"")</f>
        <v/>
      </c>
      <c r="H1849" s="103" t="str">
        <f>IF(ISNUMBER('Форма 1'!Y1849),'Форма 1'!$H1849*VLOOKUP('Форма 1'!$F1849,'Придельники с 2022'!$B$4:$X$28,'Форма 1'!Y$8),"")</f>
        <v/>
      </c>
      <c r="I1849" s="103" t="str">
        <f>IF(ISNUMBER('Форма 1'!Z1849),'Форма 1'!$H1849*VLOOKUP('Форма 1'!$F1849,'Придельники с 2022'!$B$4:$X$28,'Форма 1'!Z$8),"")</f>
        <v/>
      </c>
      <c r="J1849" s="103" t="str">
        <f>IF(ISNUMBER('Форма 1'!AA1849),'Форма 1'!$H1849*VLOOKUP('Форма 1'!$F1849,'Придельники с 2022'!$B$4:$X$28,'Форма 1'!AA$8),"")</f>
        <v/>
      </c>
      <c r="K1849" s="90"/>
      <c r="L1849" s="87"/>
      <c r="M1849" s="103">
        <f>IF(ISNUMBER('Форма 1'!AD1849),'Форма 1'!$H1849*VLOOKUP('Форма 1'!$F1849,'Придельники с 2022'!$B$4:$X$28,'Форма 1'!AD$8),"")</f>
        <v>18746017.732000001</v>
      </c>
      <c r="N1849" s="103" t="str">
        <f>IF(ISBLANK('Форма 1'!$AE1849),"",IF('Форма 1'!$AE1849=1,'Форма 1'!$H1849*VLOOKUP('Форма 1'!$F1849,'Придельники с 2022'!$B$4:$X$28,'Форма 1'!$AE$8,0),IF('Форма 1'!$AE1849=2,'Форма 1'!$H1849*VLOOKUP('Форма 1'!$F1849,'Придельники с 2022'!$B$4:$X$28,13,0),IF('Форма 1'!$AE1849=3,'Форма 1'!$H1849*VLOOKUP('Форма 1'!$F1849,'Придельники с 2022'!$B$4:$X$28,12,0)))))</f>
        <v/>
      </c>
      <c r="O1849" s="103" t="str">
        <f>IF(ISNUMBER('Форма 1'!AF1849),'Форма 1'!$H1849*VLOOKUP('Форма 1'!$F1849,'Придельники с 2022'!$B$4:$X$28,'Форма 1'!AF$8),"")</f>
        <v/>
      </c>
      <c r="P1849" s="87"/>
      <c r="Q1849" s="103" t="str">
        <f>IF(ISNUMBER('Форма 1'!AH1849),'Форма 1'!$H1849*VLOOKUP('Форма 1'!$F1849,'Придельники с 2022'!$B$4:$X$28,'Форма 1'!AH$8),"")</f>
        <v/>
      </c>
      <c r="R1849" s="103" t="str">
        <f>IF(ISNUMBER('Форма 1'!AI1849),'Форма 1'!$H1849*VLOOKUP('Форма 1'!$F1849,'Придельники с 2022'!$B$4:$X$28,'Форма 1'!AI$8),"")</f>
        <v/>
      </c>
      <c r="S1849" s="103" t="str">
        <f>IF(ISNUMBER('Форма 1'!AJ1849),'Форма 1'!$H1849*VLOOKUP('Форма 1'!$F1849,'Придельники с 2022'!$B$4:$X$28,'Форма 1'!AJ$8),"")</f>
        <v/>
      </c>
      <c r="T1849" s="87"/>
    </row>
    <row r="1850" spans="1:20">
      <c r="A1850" s="188">
        <f t="shared" si="149"/>
        <v>18</v>
      </c>
      <c r="B1850" s="189" t="s">
        <v>1860</v>
      </c>
      <c r="C1850" s="99">
        <f t="shared" si="143"/>
        <v>21895663.888</v>
      </c>
      <c r="D1850" s="103" t="str">
        <f>IF(ISNUMBER('Форма 1'!U1850),'Форма 1'!$H1850*VLOOKUP('Форма 1'!$F1850,'Придельники с 2022'!$B$4:$X$28,'Форма 1'!U$8),"")</f>
        <v/>
      </c>
      <c r="E1850" s="103" t="str">
        <f>IF(ISNUMBER('Форма 1'!V1850),'Форма 1'!$H1850*VLOOKUP('Форма 1'!$F1850,'Придельники с 2022'!$B$4:$X$28,'Форма 1'!V$8),"")</f>
        <v/>
      </c>
      <c r="F1850" s="103" t="str">
        <f>IF(ISNUMBER('Форма 1'!W1850),'Форма 1'!$H1850*VLOOKUP('Форма 1'!$F1850,'Придельники с 2022'!$B$4:$X$28,'Форма 1'!W$8),"")</f>
        <v/>
      </c>
      <c r="G1850" s="103" t="str">
        <f>IF(ISNUMBER('Форма 1'!X1850),'Форма 1'!$H1850*VLOOKUP('Форма 1'!$F1850,'Придельники с 2022'!$B$4:$X$28,'Форма 1'!X$8),"")</f>
        <v/>
      </c>
      <c r="H1850" s="103" t="str">
        <f>IF(ISNUMBER('Форма 1'!Y1850),'Форма 1'!$H1850*VLOOKUP('Форма 1'!$F1850,'Придельники с 2022'!$B$4:$X$28,'Форма 1'!Y$8),"")</f>
        <v/>
      </c>
      <c r="I1850" s="103" t="str">
        <f>IF(ISNUMBER('Форма 1'!Z1850),'Форма 1'!$H1850*VLOOKUP('Форма 1'!$F1850,'Придельники с 2022'!$B$4:$X$28,'Форма 1'!Z$8),"")</f>
        <v/>
      </c>
      <c r="J1850" s="103" t="str">
        <f>IF(ISNUMBER('Форма 1'!AA1850),'Форма 1'!$H1850*VLOOKUP('Форма 1'!$F1850,'Придельники с 2022'!$B$4:$X$28,'Форма 1'!AA$8),"")</f>
        <v/>
      </c>
      <c r="K1850" s="90"/>
      <c r="L1850" s="87"/>
      <c r="M1850" s="103">
        <f>IF(ISNUMBER('Форма 1'!AD1850),'Форма 1'!$H1850*VLOOKUP('Форма 1'!$F1850,'Придельники с 2022'!$B$4:$X$28,'Форма 1'!AD$8),"")</f>
        <v>21895663.888</v>
      </c>
      <c r="N1850" s="103" t="str">
        <f>IF(ISBLANK('Форма 1'!$AE1850),"",IF('Форма 1'!$AE1850=1,'Форма 1'!$H1850*VLOOKUP('Форма 1'!$F1850,'Придельники с 2022'!$B$4:$X$28,'Форма 1'!$AE$8,0),IF('Форма 1'!$AE1850=2,'Форма 1'!$H1850*VLOOKUP('Форма 1'!$F1850,'Придельники с 2022'!$B$4:$X$28,13,0),IF('Форма 1'!$AE1850=3,'Форма 1'!$H1850*VLOOKUP('Форма 1'!$F1850,'Придельники с 2022'!$B$4:$X$28,12,0)))))</f>
        <v/>
      </c>
      <c r="O1850" s="103" t="str">
        <f>IF(ISNUMBER('Форма 1'!AF1850),'Форма 1'!$H1850*VLOOKUP('Форма 1'!$F1850,'Придельники с 2022'!$B$4:$X$28,'Форма 1'!AF$8),"")</f>
        <v/>
      </c>
      <c r="P1850" s="87"/>
      <c r="Q1850" s="103" t="str">
        <f>IF(ISNUMBER('Форма 1'!AH1850),'Форма 1'!$H1850*VLOOKUP('Форма 1'!$F1850,'Придельники с 2022'!$B$4:$X$28,'Форма 1'!AH$8),"")</f>
        <v/>
      </c>
      <c r="R1850" s="103" t="str">
        <f>IF(ISNUMBER('Форма 1'!AI1850),'Форма 1'!$H1850*VLOOKUP('Форма 1'!$F1850,'Придельники с 2022'!$B$4:$X$28,'Форма 1'!AI$8),"")</f>
        <v/>
      </c>
      <c r="S1850" s="103" t="str">
        <f>IF(ISNUMBER('Форма 1'!AJ1850),'Форма 1'!$H1850*VLOOKUP('Форма 1'!$F1850,'Придельники с 2022'!$B$4:$X$28,'Форма 1'!AJ$8),"")</f>
        <v/>
      </c>
      <c r="T1850" s="87"/>
    </row>
    <row r="1851" spans="1:20">
      <c r="A1851" s="188">
        <f t="shared" si="149"/>
        <v>19</v>
      </c>
      <c r="B1851" s="189" t="s">
        <v>1861</v>
      </c>
      <c r="C1851" s="99">
        <f t="shared" si="143"/>
        <v>16908015.488000002</v>
      </c>
      <c r="D1851" s="103" t="str">
        <f>IF(ISNUMBER('Форма 1'!U1851),'Форма 1'!$H1851*VLOOKUP('Форма 1'!$F1851,'Придельники с 2022'!$B$4:$X$28,'Форма 1'!U$8),"")</f>
        <v/>
      </c>
      <c r="E1851" s="103" t="str">
        <f>IF(ISNUMBER('Форма 1'!V1851),'Форма 1'!$H1851*VLOOKUP('Форма 1'!$F1851,'Придельники с 2022'!$B$4:$X$28,'Форма 1'!V$8),"")</f>
        <v/>
      </c>
      <c r="F1851" s="103" t="str">
        <f>IF(ISNUMBER('Форма 1'!W1851),'Форма 1'!$H1851*VLOOKUP('Форма 1'!$F1851,'Придельники с 2022'!$B$4:$X$28,'Форма 1'!W$8),"")</f>
        <v/>
      </c>
      <c r="G1851" s="103" t="str">
        <f>IF(ISNUMBER('Форма 1'!X1851),'Форма 1'!$H1851*VLOOKUP('Форма 1'!$F1851,'Придельники с 2022'!$B$4:$X$28,'Форма 1'!X$8),"")</f>
        <v/>
      </c>
      <c r="H1851" s="103" t="str">
        <f>IF(ISNUMBER('Форма 1'!Y1851),'Форма 1'!$H1851*VLOOKUP('Форма 1'!$F1851,'Придельники с 2022'!$B$4:$X$28,'Форма 1'!Y$8),"")</f>
        <v/>
      </c>
      <c r="I1851" s="103" t="str">
        <f>IF(ISNUMBER('Форма 1'!Z1851),'Форма 1'!$H1851*VLOOKUP('Форма 1'!$F1851,'Придельники с 2022'!$B$4:$X$28,'Форма 1'!Z$8),"")</f>
        <v/>
      </c>
      <c r="J1851" s="103" t="str">
        <f>IF(ISNUMBER('Форма 1'!AA1851),'Форма 1'!$H1851*VLOOKUP('Форма 1'!$F1851,'Придельники с 2022'!$B$4:$X$28,'Форма 1'!AA$8),"")</f>
        <v/>
      </c>
      <c r="K1851" s="90"/>
      <c r="L1851" s="87"/>
      <c r="M1851" s="103">
        <f>IF(ISNUMBER('Форма 1'!AD1851),'Форма 1'!$H1851*VLOOKUP('Форма 1'!$F1851,'Придельники с 2022'!$B$4:$X$28,'Форма 1'!AD$8),"")</f>
        <v>16908015.488000002</v>
      </c>
      <c r="N1851" s="103" t="str">
        <f>IF(ISBLANK('Форма 1'!$AE1851),"",IF('Форма 1'!$AE1851=1,'Форма 1'!$H1851*VLOOKUP('Форма 1'!$F1851,'Придельники с 2022'!$B$4:$X$28,'Форма 1'!$AE$8,0),IF('Форма 1'!$AE1851=2,'Форма 1'!$H1851*VLOOKUP('Форма 1'!$F1851,'Придельники с 2022'!$B$4:$X$28,13,0),IF('Форма 1'!$AE1851=3,'Форма 1'!$H1851*VLOOKUP('Форма 1'!$F1851,'Придельники с 2022'!$B$4:$X$28,12,0)))))</f>
        <v/>
      </c>
      <c r="O1851" s="103" t="str">
        <f>IF(ISNUMBER('Форма 1'!AF1851),'Форма 1'!$H1851*VLOOKUP('Форма 1'!$F1851,'Придельники с 2022'!$B$4:$X$28,'Форма 1'!AF$8),"")</f>
        <v/>
      </c>
      <c r="P1851" s="87"/>
      <c r="Q1851" s="103" t="str">
        <f>IF(ISNUMBER('Форма 1'!AH1851),'Форма 1'!$H1851*VLOOKUP('Форма 1'!$F1851,'Придельники с 2022'!$B$4:$X$28,'Форма 1'!AH$8),"")</f>
        <v/>
      </c>
      <c r="R1851" s="103" t="str">
        <f>IF(ISNUMBER('Форма 1'!AI1851),'Форма 1'!$H1851*VLOOKUP('Форма 1'!$F1851,'Придельники с 2022'!$B$4:$X$28,'Форма 1'!AI$8),"")</f>
        <v/>
      </c>
      <c r="S1851" s="103" t="str">
        <f>IF(ISNUMBER('Форма 1'!AJ1851),'Форма 1'!$H1851*VLOOKUP('Форма 1'!$F1851,'Придельники с 2022'!$B$4:$X$28,'Форма 1'!AJ$8),"")</f>
        <v/>
      </c>
      <c r="T1851" s="87"/>
    </row>
    <row r="1852" spans="1:20">
      <c r="A1852" s="188">
        <f t="shared" si="149"/>
        <v>20</v>
      </c>
      <c r="B1852" s="189" t="s">
        <v>1862</v>
      </c>
      <c r="C1852" s="99">
        <f t="shared" si="143"/>
        <v>16979621.456000004</v>
      </c>
      <c r="D1852" s="103" t="str">
        <f>IF(ISNUMBER('Форма 1'!U1852),'Форма 1'!$H1852*VLOOKUP('Форма 1'!$F1852,'Придельники с 2022'!$B$4:$X$28,'Форма 1'!U$8),"")</f>
        <v/>
      </c>
      <c r="E1852" s="103" t="str">
        <f>IF(ISNUMBER('Форма 1'!V1852),'Форма 1'!$H1852*VLOOKUP('Форма 1'!$F1852,'Придельники с 2022'!$B$4:$X$28,'Форма 1'!V$8),"")</f>
        <v/>
      </c>
      <c r="F1852" s="103" t="str">
        <f>IF(ISNUMBER('Форма 1'!W1852),'Форма 1'!$H1852*VLOOKUP('Форма 1'!$F1852,'Придельники с 2022'!$B$4:$X$28,'Форма 1'!W$8),"")</f>
        <v/>
      </c>
      <c r="G1852" s="103" t="str">
        <f>IF(ISNUMBER('Форма 1'!X1852),'Форма 1'!$H1852*VLOOKUP('Форма 1'!$F1852,'Придельники с 2022'!$B$4:$X$28,'Форма 1'!X$8),"")</f>
        <v/>
      </c>
      <c r="H1852" s="103" t="str">
        <f>IF(ISNUMBER('Форма 1'!Y1852),'Форма 1'!$H1852*VLOOKUP('Форма 1'!$F1852,'Придельники с 2022'!$B$4:$X$28,'Форма 1'!Y$8),"")</f>
        <v/>
      </c>
      <c r="I1852" s="103" t="str">
        <f>IF(ISNUMBER('Форма 1'!Z1852),'Форма 1'!$H1852*VLOOKUP('Форма 1'!$F1852,'Придельники с 2022'!$B$4:$X$28,'Форма 1'!Z$8),"")</f>
        <v/>
      </c>
      <c r="J1852" s="103" t="str">
        <f>IF(ISNUMBER('Форма 1'!AA1852),'Форма 1'!$H1852*VLOOKUP('Форма 1'!$F1852,'Придельники с 2022'!$B$4:$X$28,'Форма 1'!AA$8),"")</f>
        <v/>
      </c>
      <c r="K1852" s="90"/>
      <c r="L1852" s="87"/>
      <c r="M1852" s="103">
        <f>IF(ISNUMBER('Форма 1'!AD1852),'Форма 1'!$H1852*VLOOKUP('Форма 1'!$F1852,'Придельники с 2022'!$B$4:$X$28,'Форма 1'!AD$8),"")</f>
        <v>16979621.456000004</v>
      </c>
      <c r="N1852" s="103" t="str">
        <f>IF(ISBLANK('Форма 1'!$AE1852),"",IF('Форма 1'!$AE1852=1,'Форма 1'!$H1852*VLOOKUP('Форма 1'!$F1852,'Придельники с 2022'!$B$4:$X$28,'Форма 1'!$AE$8,0),IF('Форма 1'!$AE1852=2,'Форма 1'!$H1852*VLOOKUP('Форма 1'!$F1852,'Придельники с 2022'!$B$4:$X$28,13,0),IF('Форма 1'!$AE1852=3,'Форма 1'!$H1852*VLOOKUP('Форма 1'!$F1852,'Придельники с 2022'!$B$4:$X$28,12,0)))))</f>
        <v/>
      </c>
      <c r="O1852" s="103" t="str">
        <f>IF(ISNUMBER('Форма 1'!AF1852),'Форма 1'!$H1852*VLOOKUP('Форма 1'!$F1852,'Придельники с 2022'!$B$4:$X$28,'Форма 1'!AF$8),"")</f>
        <v/>
      </c>
      <c r="P1852" s="87"/>
      <c r="Q1852" s="103" t="str">
        <f>IF(ISNUMBER('Форма 1'!AH1852),'Форма 1'!$H1852*VLOOKUP('Форма 1'!$F1852,'Придельники с 2022'!$B$4:$X$28,'Форма 1'!AH$8),"")</f>
        <v/>
      </c>
      <c r="R1852" s="103" t="str">
        <f>IF(ISNUMBER('Форма 1'!AI1852),'Форма 1'!$H1852*VLOOKUP('Форма 1'!$F1852,'Придельники с 2022'!$B$4:$X$28,'Форма 1'!AI$8),"")</f>
        <v/>
      </c>
      <c r="S1852" s="103" t="str">
        <f>IF(ISNUMBER('Форма 1'!AJ1852),'Форма 1'!$H1852*VLOOKUP('Форма 1'!$F1852,'Придельники с 2022'!$B$4:$X$28,'Форма 1'!AJ$8),"")</f>
        <v/>
      </c>
      <c r="T1852" s="87"/>
    </row>
    <row r="1853" spans="1:20">
      <c r="A1853" s="188">
        <f t="shared" si="149"/>
        <v>21</v>
      </c>
      <c r="B1853" s="189" t="s">
        <v>1863</v>
      </c>
      <c r="C1853" s="99">
        <f t="shared" si="143"/>
        <v>8513792.2609999999</v>
      </c>
      <c r="D1853" s="103" t="str">
        <f>IF(ISNUMBER('Форма 1'!U1853),'Форма 1'!$H1853*VLOOKUP('Форма 1'!$F1853,'Придельники с 2022'!$B$4:$X$28,'Форма 1'!U$8),"")</f>
        <v/>
      </c>
      <c r="E1853" s="103" t="str">
        <f>IF(ISNUMBER('Форма 1'!V1853),'Форма 1'!$H1853*VLOOKUP('Форма 1'!$F1853,'Придельники с 2022'!$B$4:$X$28,'Форма 1'!V$8),"")</f>
        <v/>
      </c>
      <c r="F1853" s="103" t="str">
        <f>IF(ISNUMBER('Форма 1'!W1853),'Форма 1'!$H1853*VLOOKUP('Форма 1'!$F1853,'Придельники с 2022'!$B$4:$X$28,'Форма 1'!W$8),"")</f>
        <v/>
      </c>
      <c r="G1853" s="103" t="str">
        <f>IF(ISNUMBER('Форма 1'!X1853),'Форма 1'!$H1853*VLOOKUP('Форма 1'!$F1853,'Придельники с 2022'!$B$4:$X$28,'Форма 1'!X$8),"")</f>
        <v/>
      </c>
      <c r="H1853" s="103" t="str">
        <f>IF(ISNUMBER('Форма 1'!Y1853),'Форма 1'!$H1853*VLOOKUP('Форма 1'!$F1853,'Придельники с 2022'!$B$4:$X$28,'Форма 1'!Y$8),"")</f>
        <v/>
      </c>
      <c r="I1853" s="103" t="str">
        <f>IF(ISNUMBER('Форма 1'!Z1853),'Форма 1'!$H1853*VLOOKUP('Форма 1'!$F1853,'Придельники с 2022'!$B$4:$X$28,'Форма 1'!Z$8),"")</f>
        <v/>
      </c>
      <c r="J1853" s="103" t="str">
        <f>IF(ISNUMBER('Форма 1'!AA1853),'Форма 1'!$H1853*VLOOKUP('Форма 1'!$F1853,'Придельники с 2022'!$B$4:$X$28,'Форма 1'!AA$8),"")</f>
        <v/>
      </c>
      <c r="K1853" s="90"/>
      <c r="L1853" s="87"/>
      <c r="M1853" s="103">
        <f>IF(ISNUMBER('Форма 1'!AD1853),'Форма 1'!$H1853*VLOOKUP('Форма 1'!$F1853,'Придельники с 2022'!$B$4:$X$28,'Форма 1'!AD$8),"")</f>
        <v>8513792.2609999999</v>
      </c>
      <c r="N1853" s="103" t="str">
        <f>IF(ISBLANK('Форма 1'!$AE1853),"",IF('Форма 1'!$AE1853=1,'Форма 1'!$H1853*VLOOKUP('Форма 1'!$F1853,'Придельники с 2022'!$B$4:$X$28,'Форма 1'!$AE$8,0),IF('Форма 1'!$AE1853=2,'Форма 1'!$H1853*VLOOKUP('Форма 1'!$F1853,'Придельники с 2022'!$B$4:$X$28,13,0),IF('Форма 1'!$AE1853=3,'Форма 1'!$H1853*VLOOKUP('Форма 1'!$F1853,'Придельники с 2022'!$B$4:$X$28,12,0)))))</f>
        <v/>
      </c>
      <c r="O1853" s="103" t="str">
        <f>IF(ISNUMBER('Форма 1'!AF1853),'Форма 1'!$H1853*VLOOKUP('Форма 1'!$F1853,'Придельники с 2022'!$B$4:$X$28,'Форма 1'!AF$8),"")</f>
        <v/>
      </c>
      <c r="P1853" s="87"/>
      <c r="Q1853" s="103" t="str">
        <f>IF(ISNUMBER('Форма 1'!AH1853),'Форма 1'!$H1853*VLOOKUP('Форма 1'!$F1853,'Придельники с 2022'!$B$4:$X$28,'Форма 1'!AH$8),"")</f>
        <v/>
      </c>
      <c r="R1853" s="103" t="str">
        <f>IF(ISNUMBER('Форма 1'!AI1853),'Форма 1'!$H1853*VLOOKUP('Форма 1'!$F1853,'Придельники с 2022'!$B$4:$X$28,'Форма 1'!AI$8),"")</f>
        <v/>
      </c>
      <c r="S1853" s="103" t="str">
        <f>IF(ISNUMBER('Форма 1'!AJ1853),'Форма 1'!$H1853*VLOOKUP('Форма 1'!$F1853,'Придельники с 2022'!$B$4:$X$28,'Форма 1'!AJ$8),"")</f>
        <v/>
      </c>
      <c r="T1853" s="87"/>
    </row>
    <row r="1854" spans="1:20">
      <c r="A1854" s="188">
        <f t="shared" si="149"/>
        <v>22</v>
      </c>
      <c r="B1854" s="189" t="s">
        <v>1864</v>
      </c>
      <c r="C1854" s="99">
        <f t="shared" si="143"/>
        <v>9729723.341</v>
      </c>
      <c r="D1854" s="103" t="str">
        <f>IF(ISNUMBER('Форма 1'!U1854),'Форма 1'!$H1854*VLOOKUP('Форма 1'!$F1854,'Придельники с 2022'!$B$4:$X$28,'Форма 1'!U$8),"")</f>
        <v/>
      </c>
      <c r="E1854" s="103" t="str">
        <f>IF(ISNUMBER('Форма 1'!V1854),'Форма 1'!$H1854*VLOOKUP('Форма 1'!$F1854,'Придельники с 2022'!$B$4:$X$28,'Форма 1'!V$8),"")</f>
        <v/>
      </c>
      <c r="F1854" s="103" t="str">
        <f>IF(ISNUMBER('Форма 1'!W1854),'Форма 1'!$H1854*VLOOKUP('Форма 1'!$F1854,'Придельники с 2022'!$B$4:$X$28,'Форма 1'!W$8),"")</f>
        <v/>
      </c>
      <c r="G1854" s="103" t="str">
        <f>IF(ISNUMBER('Форма 1'!X1854),'Форма 1'!$H1854*VLOOKUP('Форма 1'!$F1854,'Придельники с 2022'!$B$4:$X$28,'Форма 1'!X$8),"")</f>
        <v/>
      </c>
      <c r="H1854" s="103" t="str">
        <f>IF(ISNUMBER('Форма 1'!Y1854),'Форма 1'!$H1854*VLOOKUP('Форма 1'!$F1854,'Придельники с 2022'!$B$4:$X$28,'Форма 1'!Y$8),"")</f>
        <v/>
      </c>
      <c r="I1854" s="103" t="str">
        <f>IF(ISNUMBER('Форма 1'!Z1854),'Форма 1'!$H1854*VLOOKUP('Форма 1'!$F1854,'Придельники с 2022'!$B$4:$X$28,'Форма 1'!Z$8),"")</f>
        <v/>
      </c>
      <c r="J1854" s="103" t="str">
        <f>IF(ISNUMBER('Форма 1'!AA1854),'Форма 1'!$H1854*VLOOKUP('Форма 1'!$F1854,'Придельники с 2022'!$B$4:$X$28,'Форма 1'!AA$8),"")</f>
        <v/>
      </c>
      <c r="K1854" s="90"/>
      <c r="L1854" s="87"/>
      <c r="M1854" s="103">
        <f>IF(ISNUMBER('Форма 1'!AD1854),'Форма 1'!$H1854*VLOOKUP('Форма 1'!$F1854,'Придельники с 2022'!$B$4:$X$28,'Форма 1'!AD$8),"")</f>
        <v>9729723.341</v>
      </c>
      <c r="N1854" s="103" t="str">
        <f>IF(ISBLANK('Форма 1'!$AE1854),"",IF('Форма 1'!$AE1854=1,'Форма 1'!$H1854*VLOOKUP('Форма 1'!$F1854,'Придельники с 2022'!$B$4:$X$28,'Форма 1'!$AE$8,0),IF('Форма 1'!$AE1854=2,'Форма 1'!$H1854*VLOOKUP('Форма 1'!$F1854,'Придельники с 2022'!$B$4:$X$28,13,0),IF('Форма 1'!$AE1854=3,'Форма 1'!$H1854*VLOOKUP('Форма 1'!$F1854,'Придельники с 2022'!$B$4:$X$28,12,0)))))</f>
        <v/>
      </c>
      <c r="O1854" s="103" t="str">
        <f>IF(ISNUMBER('Форма 1'!AF1854),'Форма 1'!$H1854*VLOOKUP('Форма 1'!$F1854,'Придельники с 2022'!$B$4:$X$28,'Форма 1'!AF$8),"")</f>
        <v/>
      </c>
      <c r="P1854" s="87"/>
      <c r="Q1854" s="103" t="str">
        <f>IF(ISNUMBER('Форма 1'!AH1854),'Форма 1'!$H1854*VLOOKUP('Форма 1'!$F1854,'Придельники с 2022'!$B$4:$X$28,'Форма 1'!AH$8),"")</f>
        <v/>
      </c>
      <c r="R1854" s="103" t="str">
        <f>IF(ISNUMBER('Форма 1'!AI1854),'Форма 1'!$H1854*VLOOKUP('Форма 1'!$F1854,'Придельники с 2022'!$B$4:$X$28,'Форма 1'!AI$8),"")</f>
        <v/>
      </c>
      <c r="S1854" s="103" t="str">
        <f>IF(ISNUMBER('Форма 1'!AJ1854),'Форма 1'!$H1854*VLOOKUP('Форма 1'!$F1854,'Придельники с 2022'!$B$4:$X$28,'Форма 1'!AJ$8),"")</f>
        <v/>
      </c>
      <c r="T1854" s="87"/>
    </row>
    <row r="1855" spans="1:20">
      <c r="A1855" s="188">
        <f t="shared" si="149"/>
        <v>23</v>
      </c>
      <c r="B1855" s="189" t="s">
        <v>1865</v>
      </c>
      <c r="C1855" s="99">
        <f t="shared" si="143"/>
        <v>14605365.712000001</v>
      </c>
      <c r="D1855" s="103" t="str">
        <f>IF(ISNUMBER('Форма 1'!U1855),'Форма 1'!$H1855*VLOOKUP('Форма 1'!$F1855,'Придельники с 2022'!$B$4:$X$28,'Форма 1'!U$8),"")</f>
        <v/>
      </c>
      <c r="E1855" s="103" t="str">
        <f>IF(ISNUMBER('Форма 1'!V1855),'Форма 1'!$H1855*VLOOKUP('Форма 1'!$F1855,'Придельники с 2022'!$B$4:$X$28,'Форма 1'!V$8),"")</f>
        <v/>
      </c>
      <c r="F1855" s="103" t="str">
        <f>IF(ISNUMBER('Форма 1'!W1855),'Форма 1'!$H1855*VLOOKUP('Форма 1'!$F1855,'Придельники с 2022'!$B$4:$X$28,'Форма 1'!W$8),"")</f>
        <v/>
      </c>
      <c r="G1855" s="103" t="str">
        <f>IF(ISNUMBER('Форма 1'!X1855),'Форма 1'!$H1855*VLOOKUP('Форма 1'!$F1855,'Придельники с 2022'!$B$4:$X$28,'Форма 1'!X$8),"")</f>
        <v/>
      </c>
      <c r="H1855" s="103" t="str">
        <f>IF(ISNUMBER('Форма 1'!Y1855),'Форма 1'!$H1855*VLOOKUP('Форма 1'!$F1855,'Придельники с 2022'!$B$4:$X$28,'Форма 1'!Y$8),"")</f>
        <v/>
      </c>
      <c r="I1855" s="103" t="str">
        <f>IF(ISNUMBER('Форма 1'!Z1855),'Форма 1'!$H1855*VLOOKUP('Форма 1'!$F1855,'Придельники с 2022'!$B$4:$X$28,'Форма 1'!Z$8),"")</f>
        <v/>
      </c>
      <c r="J1855" s="103" t="str">
        <f>IF(ISNUMBER('Форма 1'!AA1855),'Форма 1'!$H1855*VLOOKUP('Форма 1'!$F1855,'Придельники с 2022'!$B$4:$X$28,'Форма 1'!AA$8),"")</f>
        <v/>
      </c>
      <c r="K1855" s="90"/>
      <c r="L1855" s="87"/>
      <c r="M1855" s="103">
        <f>IF(ISNUMBER('Форма 1'!AD1855),'Форма 1'!$H1855*VLOOKUP('Форма 1'!$F1855,'Придельники с 2022'!$B$4:$X$28,'Форма 1'!AD$8),"")</f>
        <v>14605365.712000001</v>
      </c>
      <c r="N1855" s="103" t="str">
        <f>IF(ISBLANK('Форма 1'!$AE1855),"",IF('Форма 1'!$AE1855=1,'Форма 1'!$H1855*VLOOKUP('Форма 1'!$F1855,'Придельники с 2022'!$B$4:$X$28,'Форма 1'!$AE$8,0),IF('Форма 1'!$AE1855=2,'Форма 1'!$H1855*VLOOKUP('Форма 1'!$F1855,'Придельники с 2022'!$B$4:$X$28,13,0),IF('Форма 1'!$AE1855=3,'Форма 1'!$H1855*VLOOKUP('Форма 1'!$F1855,'Придельники с 2022'!$B$4:$X$28,12,0)))))</f>
        <v/>
      </c>
      <c r="O1855" s="103" t="str">
        <f>IF(ISNUMBER('Форма 1'!AF1855),'Форма 1'!$H1855*VLOOKUP('Форма 1'!$F1855,'Придельники с 2022'!$B$4:$X$28,'Форма 1'!AF$8),"")</f>
        <v/>
      </c>
      <c r="P1855" s="87"/>
      <c r="Q1855" s="103" t="str">
        <f>IF(ISNUMBER('Форма 1'!AH1855),'Форма 1'!$H1855*VLOOKUP('Форма 1'!$F1855,'Придельники с 2022'!$B$4:$X$28,'Форма 1'!AH$8),"")</f>
        <v/>
      </c>
      <c r="R1855" s="103" t="str">
        <f>IF(ISNUMBER('Форма 1'!AI1855),'Форма 1'!$H1855*VLOOKUP('Форма 1'!$F1855,'Придельники с 2022'!$B$4:$X$28,'Форма 1'!AI$8),"")</f>
        <v/>
      </c>
      <c r="S1855" s="103" t="str">
        <f>IF(ISNUMBER('Форма 1'!AJ1855),'Форма 1'!$H1855*VLOOKUP('Форма 1'!$F1855,'Придельники с 2022'!$B$4:$X$28,'Форма 1'!AJ$8),"")</f>
        <v/>
      </c>
      <c r="T1855" s="87"/>
    </row>
    <row r="1856" spans="1:20">
      <c r="A1856" s="188">
        <f t="shared" si="149"/>
        <v>24</v>
      </c>
      <c r="B1856" s="189" t="s">
        <v>1866</v>
      </c>
      <c r="C1856" s="99">
        <f t="shared" si="143"/>
        <v>23044962.192000005</v>
      </c>
      <c r="D1856" s="103" t="str">
        <f>IF(ISNUMBER('Форма 1'!U1856),'Форма 1'!$H1856*VLOOKUP('Форма 1'!$F1856,'Придельники с 2022'!$B$4:$X$28,'Форма 1'!U$8),"")</f>
        <v/>
      </c>
      <c r="E1856" s="103" t="str">
        <f>IF(ISNUMBER('Форма 1'!V1856),'Форма 1'!$H1856*VLOOKUP('Форма 1'!$F1856,'Придельники с 2022'!$B$4:$X$28,'Форма 1'!V$8),"")</f>
        <v/>
      </c>
      <c r="F1856" s="103" t="str">
        <f>IF(ISNUMBER('Форма 1'!W1856),'Форма 1'!$H1856*VLOOKUP('Форма 1'!$F1856,'Придельники с 2022'!$B$4:$X$28,'Форма 1'!W$8),"")</f>
        <v/>
      </c>
      <c r="G1856" s="103" t="str">
        <f>IF(ISNUMBER('Форма 1'!X1856),'Форма 1'!$H1856*VLOOKUP('Форма 1'!$F1856,'Придельники с 2022'!$B$4:$X$28,'Форма 1'!X$8),"")</f>
        <v/>
      </c>
      <c r="H1856" s="103" t="str">
        <f>IF(ISNUMBER('Форма 1'!Y1856),'Форма 1'!$H1856*VLOOKUP('Форма 1'!$F1856,'Придельники с 2022'!$B$4:$X$28,'Форма 1'!Y$8),"")</f>
        <v/>
      </c>
      <c r="I1856" s="103" t="str">
        <f>IF(ISNUMBER('Форма 1'!Z1856),'Форма 1'!$H1856*VLOOKUP('Форма 1'!$F1856,'Придельники с 2022'!$B$4:$X$28,'Форма 1'!Z$8),"")</f>
        <v/>
      </c>
      <c r="J1856" s="103" t="str">
        <f>IF(ISNUMBER('Форма 1'!AA1856),'Форма 1'!$H1856*VLOOKUP('Форма 1'!$F1856,'Придельники с 2022'!$B$4:$X$28,'Форма 1'!AA$8),"")</f>
        <v/>
      </c>
      <c r="K1856" s="90"/>
      <c r="L1856" s="87"/>
      <c r="M1856" s="103">
        <f>IF(ISNUMBER('Форма 1'!AD1856),'Форма 1'!$H1856*VLOOKUP('Форма 1'!$F1856,'Придельники с 2022'!$B$4:$X$28,'Форма 1'!AD$8),"")</f>
        <v>23044962.192000005</v>
      </c>
      <c r="N1856" s="103" t="str">
        <f>IF(ISBLANK('Форма 1'!$AE1856),"",IF('Форма 1'!$AE1856=1,'Форма 1'!$H1856*VLOOKUP('Форма 1'!$F1856,'Придельники с 2022'!$B$4:$X$28,'Форма 1'!$AE$8,0),IF('Форма 1'!$AE1856=2,'Форма 1'!$H1856*VLOOKUP('Форма 1'!$F1856,'Придельники с 2022'!$B$4:$X$28,13,0),IF('Форма 1'!$AE1856=3,'Форма 1'!$H1856*VLOOKUP('Форма 1'!$F1856,'Придельники с 2022'!$B$4:$X$28,12,0)))))</f>
        <v/>
      </c>
      <c r="O1856" s="103" t="str">
        <f>IF(ISNUMBER('Форма 1'!AF1856),'Форма 1'!$H1856*VLOOKUP('Форма 1'!$F1856,'Придельники с 2022'!$B$4:$X$28,'Форма 1'!AF$8),"")</f>
        <v/>
      </c>
      <c r="P1856" s="87"/>
      <c r="Q1856" s="103" t="str">
        <f>IF(ISNUMBER('Форма 1'!AH1856),'Форма 1'!$H1856*VLOOKUP('Форма 1'!$F1856,'Придельники с 2022'!$B$4:$X$28,'Форма 1'!AH$8),"")</f>
        <v/>
      </c>
      <c r="R1856" s="103" t="str">
        <f>IF(ISNUMBER('Форма 1'!AI1856),'Форма 1'!$H1856*VLOOKUP('Форма 1'!$F1856,'Придельники с 2022'!$B$4:$X$28,'Форма 1'!AI$8),"")</f>
        <v/>
      </c>
      <c r="S1856" s="103" t="str">
        <f>IF(ISNUMBER('Форма 1'!AJ1856),'Форма 1'!$H1856*VLOOKUP('Форма 1'!$F1856,'Придельники с 2022'!$B$4:$X$28,'Форма 1'!AJ$8),"")</f>
        <v/>
      </c>
      <c r="T1856" s="87"/>
    </row>
    <row r="1857" spans="1:20">
      <c r="A1857" s="188">
        <f t="shared" si="149"/>
        <v>25</v>
      </c>
      <c r="B1857" s="189" t="s">
        <v>1867</v>
      </c>
      <c r="C1857" s="99">
        <f t="shared" si="143"/>
        <v>15279993.008000001</v>
      </c>
      <c r="D1857" s="103" t="str">
        <f>IF(ISNUMBER('Форма 1'!U1857),'Форма 1'!$H1857*VLOOKUP('Форма 1'!$F1857,'Придельники с 2022'!$B$4:$X$28,'Форма 1'!U$8),"")</f>
        <v/>
      </c>
      <c r="E1857" s="103" t="str">
        <f>IF(ISNUMBER('Форма 1'!V1857),'Форма 1'!$H1857*VLOOKUP('Форма 1'!$F1857,'Придельники с 2022'!$B$4:$X$28,'Форма 1'!V$8),"")</f>
        <v/>
      </c>
      <c r="F1857" s="103" t="str">
        <f>IF(ISNUMBER('Форма 1'!W1857),'Форма 1'!$H1857*VLOOKUP('Форма 1'!$F1857,'Придельники с 2022'!$B$4:$X$28,'Форма 1'!W$8),"")</f>
        <v/>
      </c>
      <c r="G1857" s="103" t="str">
        <f>IF(ISNUMBER('Форма 1'!X1857),'Форма 1'!$H1857*VLOOKUP('Форма 1'!$F1857,'Придельники с 2022'!$B$4:$X$28,'Форма 1'!X$8),"")</f>
        <v/>
      </c>
      <c r="H1857" s="103" t="str">
        <f>IF(ISNUMBER('Форма 1'!Y1857),'Форма 1'!$H1857*VLOOKUP('Форма 1'!$F1857,'Придельники с 2022'!$B$4:$X$28,'Форма 1'!Y$8),"")</f>
        <v/>
      </c>
      <c r="I1857" s="103" t="str">
        <f>IF(ISNUMBER('Форма 1'!Z1857),'Форма 1'!$H1857*VLOOKUP('Форма 1'!$F1857,'Придельники с 2022'!$B$4:$X$28,'Форма 1'!Z$8),"")</f>
        <v/>
      </c>
      <c r="J1857" s="103" t="str">
        <f>IF(ISNUMBER('Форма 1'!AA1857),'Форма 1'!$H1857*VLOOKUP('Форма 1'!$F1857,'Придельники с 2022'!$B$4:$X$28,'Форма 1'!AA$8),"")</f>
        <v/>
      </c>
      <c r="K1857" s="90"/>
      <c r="L1857" s="87"/>
      <c r="M1857" s="103">
        <f>IF(ISNUMBER('Форма 1'!AD1857),'Форма 1'!$H1857*VLOOKUP('Форма 1'!$F1857,'Придельники с 2022'!$B$4:$X$28,'Форма 1'!AD$8),"")</f>
        <v>15279993.008000001</v>
      </c>
      <c r="N1857" s="103" t="str">
        <f>IF(ISBLANK('Форма 1'!$AE1857),"",IF('Форма 1'!$AE1857=1,'Форма 1'!$H1857*VLOOKUP('Форма 1'!$F1857,'Придельники с 2022'!$B$4:$X$28,'Форма 1'!$AE$8,0),IF('Форма 1'!$AE1857=2,'Форма 1'!$H1857*VLOOKUP('Форма 1'!$F1857,'Придельники с 2022'!$B$4:$X$28,13,0),IF('Форма 1'!$AE1857=3,'Форма 1'!$H1857*VLOOKUP('Форма 1'!$F1857,'Придельники с 2022'!$B$4:$X$28,12,0)))))</f>
        <v/>
      </c>
      <c r="O1857" s="103" t="str">
        <f>IF(ISNUMBER('Форма 1'!AF1857),'Форма 1'!$H1857*VLOOKUP('Форма 1'!$F1857,'Придельники с 2022'!$B$4:$X$28,'Форма 1'!AF$8),"")</f>
        <v/>
      </c>
      <c r="P1857" s="87"/>
      <c r="Q1857" s="103" t="str">
        <f>IF(ISNUMBER('Форма 1'!AH1857),'Форма 1'!$H1857*VLOOKUP('Форма 1'!$F1857,'Придельники с 2022'!$B$4:$X$28,'Форма 1'!AH$8),"")</f>
        <v/>
      </c>
      <c r="R1857" s="103" t="str">
        <f>IF(ISNUMBER('Форма 1'!AI1857),'Форма 1'!$H1857*VLOOKUP('Форма 1'!$F1857,'Придельники с 2022'!$B$4:$X$28,'Форма 1'!AI$8),"")</f>
        <v/>
      </c>
      <c r="S1857" s="103" t="str">
        <f>IF(ISNUMBER('Форма 1'!AJ1857),'Форма 1'!$H1857*VLOOKUP('Форма 1'!$F1857,'Придельники с 2022'!$B$4:$X$28,'Форма 1'!AJ$8),"")</f>
        <v/>
      </c>
      <c r="T1857" s="87"/>
    </row>
    <row r="1858" spans="1:20">
      <c r="A1858" s="188">
        <f t="shared" si="149"/>
        <v>26</v>
      </c>
      <c r="B1858" s="189" t="s">
        <v>1868</v>
      </c>
      <c r="C1858" s="99">
        <f t="shared" si="143"/>
        <v>15496161.968000002</v>
      </c>
      <c r="D1858" s="103" t="str">
        <f>IF(ISNUMBER('Форма 1'!U1858),'Форма 1'!$H1858*VLOOKUP('Форма 1'!$F1858,'Придельники с 2022'!$B$4:$X$28,'Форма 1'!U$8),"")</f>
        <v/>
      </c>
      <c r="E1858" s="103" t="str">
        <f>IF(ISNUMBER('Форма 1'!V1858),'Форма 1'!$H1858*VLOOKUP('Форма 1'!$F1858,'Придельники с 2022'!$B$4:$X$28,'Форма 1'!V$8),"")</f>
        <v/>
      </c>
      <c r="F1858" s="103" t="str">
        <f>IF(ISNUMBER('Форма 1'!W1858),'Форма 1'!$H1858*VLOOKUP('Форма 1'!$F1858,'Придельники с 2022'!$B$4:$X$28,'Форма 1'!W$8),"")</f>
        <v/>
      </c>
      <c r="G1858" s="103" t="str">
        <f>IF(ISNUMBER('Форма 1'!X1858),'Форма 1'!$H1858*VLOOKUP('Форма 1'!$F1858,'Придельники с 2022'!$B$4:$X$28,'Форма 1'!X$8),"")</f>
        <v/>
      </c>
      <c r="H1858" s="103" t="str">
        <f>IF(ISNUMBER('Форма 1'!Y1858),'Форма 1'!$H1858*VLOOKUP('Форма 1'!$F1858,'Придельники с 2022'!$B$4:$X$28,'Форма 1'!Y$8),"")</f>
        <v/>
      </c>
      <c r="I1858" s="103" t="str">
        <f>IF(ISNUMBER('Форма 1'!Z1858),'Форма 1'!$H1858*VLOOKUP('Форма 1'!$F1858,'Придельники с 2022'!$B$4:$X$28,'Форма 1'!Z$8),"")</f>
        <v/>
      </c>
      <c r="J1858" s="103" t="str">
        <f>IF(ISNUMBER('Форма 1'!AA1858),'Форма 1'!$H1858*VLOOKUP('Форма 1'!$F1858,'Придельники с 2022'!$B$4:$X$28,'Форма 1'!AA$8),"")</f>
        <v/>
      </c>
      <c r="K1858" s="90"/>
      <c r="L1858" s="87"/>
      <c r="M1858" s="103">
        <f>IF(ISNUMBER('Форма 1'!AD1858),'Форма 1'!$H1858*VLOOKUP('Форма 1'!$F1858,'Придельники с 2022'!$B$4:$X$28,'Форма 1'!AD$8),"")</f>
        <v>15496161.968000002</v>
      </c>
      <c r="N1858" s="103" t="str">
        <f>IF(ISBLANK('Форма 1'!$AE1858),"",IF('Форма 1'!$AE1858=1,'Форма 1'!$H1858*VLOOKUP('Форма 1'!$F1858,'Придельники с 2022'!$B$4:$X$28,'Форма 1'!$AE$8,0),IF('Форма 1'!$AE1858=2,'Форма 1'!$H1858*VLOOKUP('Форма 1'!$F1858,'Придельники с 2022'!$B$4:$X$28,13,0),IF('Форма 1'!$AE1858=3,'Форма 1'!$H1858*VLOOKUP('Форма 1'!$F1858,'Придельники с 2022'!$B$4:$X$28,12,0)))))</f>
        <v/>
      </c>
      <c r="O1858" s="103" t="str">
        <f>IF(ISNUMBER('Форма 1'!AF1858),'Форма 1'!$H1858*VLOOKUP('Форма 1'!$F1858,'Придельники с 2022'!$B$4:$X$28,'Форма 1'!AF$8),"")</f>
        <v/>
      </c>
      <c r="P1858" s="87"/>
      <c r="Q1858" s="103" t="str">
        <f>IF(ISNUMBER('Форма 1'!AH1858),'Форма 1'!$H1858*VLOOKUP('Форма 1'!$F1858,'Придельники с 2022'!$B$4:$X$28,'Форма 1'!AH$8),"")</f>
        <v/>
      </c>
      <c r="R1858" s="103" t="str">
        <f>IF(ISNUMBER('Форма 1'!AI1858),'Форма 1'!$H1858*VLOOKUP('Форма 1'!$F1858,'Придельники с 2022'!$B$4:$X$28,'Форма 1'!AI$8),"")</f>
        <v/>
      </c>
      <c r="S1858" s="103" t="str">
        <f>IF(ISNUMBER('Форма 1'!AJ1858),'Форма 1'!$H1858*VLOOKUP('Форма 1'!$F1858,'Придельники с 2022'!$B$4:$X$28,'Форма 1'!AJ$8),"")</f>
        <v/>
      </c>
      <c r="T1858" s="87"/>
    </row>
    <row r="1859" spans="1:20">
      <c r="A1859" s="188">
        <f t="shared" si="149"/>
        <v>27</v>
      </c>
      <c r="B1859" s="189" t="s">
        <v>1869</v>
      </c>
      <c r="C1859" s="99">
        <f t="shared" si="143"/>
        <v>15638473.200000001</v>
      </c>
      <c r="D1859" s="103" t="str">
        <f>IF(ISNUMBER('Форма 1'!U1859),'Форма 1'!$H1859*VLOOKUP('Форма 1'!$F1859,'Придельники с 2022'!$B$4:$X$28,'Форма 1'!U$8),"")</f>
        <v/>
      </c>
      <c r="E1859" s="103" t="str">
        <f>IF(ISNUMBER('Форма 1'!V1859),'Форма 1'!$H1859*VLOOKUP('Форма 1'!$F1859,'Придельники с 2022'!$B$4:$X$28,'Форма 1'!V$8),"")</f>
        <v/>
      </c>
      <c r="F1859" s="103" t="str">
        <f>IF(ISNUMBER('Форма 1'!W1859),'Форма 1'!$H1859*VLOOKUP('Форма 1'!$F1859,'Придельники с 2022'!$B$4:$X$28,'Форма 1'!W$8),"")</f>
        <v/>
      </c>
      <c r="G1859" s="103" t="str">
        <f>IF(ISNUMBER('Форма 1'!X1859),'Форма 1'!$H1859*VLOOKUP('Форма 1'!$F1859,'Придельники с 2022'!$B$4:$X$28,'Форма 1'!X$8),"")</f>
        <v/>
      </c>
      <c r="H1859" s="103" t="str">
        <f>IF(ISNUMBER('Форма 1'!Y1859),'Форма 1'!$H1859*VLOOKUP('Форма 1'!$F1859,'Придельники с 2022'!$B$4:$X$28,'Форма 1'!Y$8),"")</f>
        <v/>
      </c>
      <c r="I1859" s="103" t="str">
        <f>IF(ISNUMBER('Форма 1'!Z1859),'Форма 1'!$H1859*VLOOKUP('Форма 1'!$F1859,'Придельники с 2022'!$B$4:$X$28,'Форма 1'!Z$8),"")</f>
        <v/>
      </c>
      <c r="J1859" s="103" t="str">
        <f>IF(ISNUMBER('Форма 1'!AA1859),'Форма 1'!$H1859*VLOOKUP('Форма 1'!$F1859,'Придельники с 2022'!$B$4:$X$28,'Форма 1'!AA$8),"")</f>
        <v/>
      </c>
      <c r="K1859" s="90"/>
      <c r="L1859" s="87"/>
      <c r="M1859" s="103">
        <f>IF(ISNUMBER('Форма 1'!AD1859),'Форма 1'!$H1859*VLOOKUP('Форма 1'!$F1859,'Придельники с 2022'!$B$4:$X$28,'Форма 1'!AD$8),"")</f>
        <v>15638473.200000001</v>
      </c>
      <c r="N1859" s="103" t="str">
        <f>IF(ISBLANK('Форма 1'!$AE1859),"",IF('Форма 1'!$AE1859=1,'Форма 1'!$H1859*VLOOKUP('Форма 1'!$F1859,'Придельники с 2022'!$B$4:$X$28,'Форма 1'!$AE$8,0),IF('Форма 1'!$AE1859=2,'Форма 1'!$H1859*VLOOKUP('Форма 1'!$F1859,'Придельники с 2022'!$B$4:$X$28,13,0),IF('Форма 1'!$AE1859=3,'Форма 1'!$H1859*VLOOKUP('Форма 1'!$F1859,'Придельники с 2022'!$B$4:$X$28,12,0)))))</f>
        <v/>
      </c>
      <c r="O1859" s="103" t="str">
        <f>IF(ISNUMBER('Форма 1'!AF1859),'Форма 1'!$H1859*VLOOKUP('Форма 1'!$F1859,'Придельники с 2022'!$B$4:$X$28,'Форма 1'!AF$8),"")</f>
        <v/>
      </c>
      <c r="P1859" s="87"/>
      <c r="Q1859" s="103" t="str">
        <f>IF(ISNUMBER('Форма 1'!AH1859),'Форма 1'!$H1859*VLOOKUP('Форма 1'!$F1859,'Придельники с 2022'!$B$4:$X$28,'Форма 1'!AH$8),"")</f>
        <v/>
      </c>
      <c r="R1859" s="103" t="str">
        <f>IF(ISNUMBER('Форма 1'!AI1859),'Форма 1'!$H1859*VLOOKUP('Форма 1'!$F1859,'Придельники с 2022'!$B$4:$X$28,'Форма 1'!AI$8),"")</f>
        <v/>
      </c>
      <c r="S1859" s="103" t="str">
        <f>IF(ISNUMBER('Форма 1'!AJ1859),'Форма 1'!$H1859*VLOOKUP('Форма 1'!$F1859,'Придельники с 2022'!$B$4:$X$28,'Форма 1'!AJ$8),"")</f>
        <v/>
      </c>
      <c r="T1859" s="87"/>
    </row>
    <row r="1860" spans="1:20">
      <c r="A1860" s="188">
        <f t="shared" si="149"/>
        <v>28</v>
      </c>
      <c r="B1860" s="189" t="s">
        <v>1870</v>
      </c>
      <c r="C1860" s="99">
        <f t="shared" si="143"/>
        <v>15103455.024</v>
      </c>
      <c r="D1860" s="103" t="str">
        <f>IF(ISNUMBER('Форма 1'!U1860),'Форма 1'!$H1860*VLOOKUP('Форма 1'!$F1860,'Придельники с 2022'!$B$4:$X$28,'Форма 1'!U$8),"")</f>
        <v/>
      </c>
      <c r="E1860" s="103" t="str">
        <f>IF(ISNUMBER('Форма 1'!V1860),'Форма 1'!$H1860*VLOOKUP('Форма 1'!$F1860,'Придельники с 2022'!$B$4:$X$28,'Форма 1'!V$8),"")</f>
        <v/>
      </c>
      <c r="F1860" s="103" t="str">
        <f>IF(ISNUMBER('Форма 1'!W1860),'Форма 1'!$H1860*VLOOKUP('Форма 1'!$F1860,'Придельники с 2022'!$B$4:$X$28,'Форма 1'!W$8),"")</f>
        <v/>
      </c>
      <c r="G1860" s="103" t="str">
        <f>IF(ISNUMBER('Форма 1'!X1860),'Форма 1'!$H1860*VLOOKUP('Форма 1'!$F1860,'Придельники с 2022'!$B$4:$X$28,'Форма 1'!X$8),"")</f>
        <v/>
      </c>
      <c r="H1860" s="103" t="str">
        <f>IF(ISNUMBER('Форма 1'!Y1860),'Форма 1'!$H1860*VLOOKUP('Форма 1'!$F1860,'Придельники с 2022'!$B$4:$X$28,'Форма 1'!Y$8),"")</f>
        <v/>
      </c>
      <c r="I1860" s="103" t="str">
        <f>IF(ISNUMBER('Форма 1'!Z1860),'Форма 1'!$H1860*VLOOKUP('Форма 1'!$F1860,'Придельники с 2022'!$B$4:$X$28,'Форма 1'!Z$8),"")</f>
        <v/>
      </c>
      <c r="J1860" s="103" t="str">
        <f>IF(ISNUMBER('Форма 1'!AA1860),'Форма 1'!$H1860*VLOOKUP('Форма 1'!$F1860,'Придельники с 2022'!$B$4:$X$28,'Форма 1'!AA$8),"")</f>
        <v/>
      </c>
      <c r="K1860" s="90"/>
      <c r="L1860" s="87"/>
      <c r="M1860" s="103">
        <f>IF(ISNUMBER('Форма 1'!AD1860),'Форма 1'!$H1860*VLOOKUP('Форма 1'!$F1860,'Придельники с 2022'!$B$4:$X$28,'Форма 1'!AD$8),"")</f>
        <v>15103455.024</v>
      </c>
      <c r="N1860" s="103" t="str">
        <f>IF(ISBLANK('Форма 1'!$AE1860),"",IF('Форма 1'!$AE1860=1,'Форма 1'!$H1860*VLOOKUP('Форма 1'!$F1860,'Придельники с 2022'!$B$4:$X$28,'Форма 1'!$AE$8,0),IF('Форма 1'!$AE1860=2,'Форма 1'!$H1860*VLOOKUP('Форма 1'!$F1860,'Придельники с 2022'!$B$4:$X$28,13,0),IF('Форма 1'!$AE1860=3,'Форма 1'!$H1860*VLOOKUP('Форма 1'!$F1860,'Придельники с 2022'!$B$4:$X$28,12,0)))))</f>
        <v/>
      </c>
      <c r="O1860" s="103" t="str">
        <f>IF(ISNUMBER('Форма 1'!AF1860),'Форма 1'!$H1860*VLOOKUP('Форма 1'!$F1860,'Придельники с 2022'!$B$4:$X$28,'Форма 1'!AF$8),"")</f>
        <v/>
      </c>
      <c r="P1860" s="87"/>
      <c r="Q1860" s="103" t="str">
        <f>IF(ISNUMBER('Форма 1'!AH1860),'Форма 1'!$H1860*VLOOKUP('Форма 1'!$F1860,'Придельники с 2022'!$B$4:$X$28,'Форма 1'!AH$8),"")</f>
        <v/>
      </c>
      <c r="R1860" s="103" t="str">
        <f>IF(ISNUMBER('Форма 1'!AI1860),'Форма 1'!$H1860*VLOOKUP('Форма 1'!$F1860,'Придельники с 2022'!$B$4:$X$28,'Форма 1'!AI$8),"")</f>
        <v/>
      </c>
      <c r="S1860" s="103" t="str">
        <f>IF(ISNUMBER('Форма 1'!AJ1860),'Форма 1'!$H1860*VLOOKUP('Форма 1'!$F1860,'Придельники с 2022'!$B$4:$X$28,'Форма 1'!AJ$8),"")</f>
        <v/>
      </c>
      <c r="T1860" s="87"/>
    </row>
    <row r="1861" spans="1:20">
      <c r="A1861" s="188">
        <f t="shared" si="149"/>
        <v>29</v>
      </c>
      <c r="B1861" s="189" t="s">
        <v>1871</v>
      </c>
      <c r="C1861" s="99">
        <f t="shared" si="143"/>
        <v>10097792.544</v>
      </c>
      <c r="D1861" s="103" t="str">
        <f>IF(ISNUMBER('Форма 1'!U1861),'Форма 1'!$H1861*VLOOKUP('Форма 1'!$F1861,'Придельники с 2022'!$B$4:$X$28,'Форма 1'!U$8),"")</f>
        <v/>
      </c>
      <c r="E1861" s="103" t="str">
        <f>IF(ISNUMBER('Форма 1'!V1861),'Форма 1'!$H1861*VLOOKUP('Форма 1'!$F1861,'Придельники с 2022'!$B$4:$X$28,'Форма 1'!V$8),"")</f>
        <v/>
      </c>
      <c r="F1861" s="103" t="str">
        <f>IF(ISNUMBER('Форма 1'!W1861),'Форма 1'!$H1861*VLOOKUP('Форма 1'!$F1861,'Придельники с 2022'!$B$4:$X$28,'Форма 1'!W$8),"")</f>
        <v/>
      </c>
      <c r="G1861" s="103" t="str">
        <f>IF(ISNUMBER('Форма 1'!X1861),'Форма 1'!$H1861*VLOOKUP('Форма 1'!$F1861,'Придельники с 2022'!$B$4:$X$28,'Форма 1'!X$8),"")</f>
        <v/>
      </c>
      <c r="H1861" s="103" t="str">
        <f>IF(ISNUMBER('Форма 1'!Y1861),'Форма 1'!$H1861*VLOOKUP('Форма 1'!$F1861,'Придельники с 2022'!$B$4:$X$28,'Форма 1'!Y$8),"")</f>
        <v/>
      </c>
      <c r="I1861" s="103" t="str">
        <f>IF(ISNUMBER('Форма 1'!Z1861),'Форма 1'!$H1861*VLOOKUP('Форма 1'!$F1861,'Придельники с 2022'!$B$4:$X$28,'Форма 1'!Z$8),"")</f>
        <v/>
      </c>
      <c r="J1861" s="103" t="str">
        <f>IF(ISNUMBER('Форма 1'!AA1861),'Форма 1'!$H1861*VLOOKUP('Форма 1'!$F1861,'Придельники с 2022'!$B$4:$X$28,'Форма 1'!AA$8),"")</f>
        <v/>
      </c>
      <c r="K1861" s="90"/>
      <c r="L1861" s="87"/>
      <c r="M1861" s="103">
        <f>IF(ISNUMBER('Форма 1'!AD1861),'Форма 1'!$H1861*VLOOKUP('Форма 1'!$F1861,'Придельники с 2022'!$B$4:$X$28,'Форма 1'!AD$8),"")</f>
        <v>10097792.544</v>
      </c>
      <c r="N1861" s="103" t="str">
        <f>IF(ISBLANK('Форма 1'!$AE1861),"",IF('Форма 1'!$AE1861=1,'Форма 1'!$H1861*VLOOKUP('Форма 1'!$F1861,'Придельники с 2022'!$B$4:$X$28,'Форма 1'!$AE$8,0),IF('Форма 1'!$AE1861=2,'Форма 1'!$H1861*VLOOKUP('Форма 1'!$F1861,'Придельники с 2022'!$B$4:$X$28,13,0),IF('Форма 1'!$AE1861=3,'Форма 1'!$H1861*VLOOKUP('Форма 1'!$F1861,'Придельники с 2022'!$B$4:$X$28,12,0)))))</f>
        <v/>
      </c>
      <c r="O1861" s="103" t="str">
        <f>IF(ISNUMBER('Форма 1'!AF1861),'Форма 1'!$H1861*VLOOKUP('Форма 1'!$F1861,'Придельники с 2022'!$B$4:$X$28,'Форма 1'!AF$8),"")</f>
        <v/>
      </c>
      <c r="P1861" s="87"/>
      <c r="Q1861" s="103" t="str">
        <f>IF(ISNUMBER('Форма 1'!AH1861),'Форма 1'!$H1861*VLOOKUP('Форма 1'!$F1861,'Придельники с 2022'!$B$4:$X$28,'Форма 1'!AH$8),"")</f>
        <v/>
      </c>
      <c r="R1861" s="103" t="str">
        <f>IF(ISNUMBER('Форма 1'!AI1861),'Форма 1'!$H1861*VLOOKUP('Форма 1'!$F1861,'Придельники с 2022'!$B$4:$X$28,'Форма 1'!AI$8),"")</f>
        <v/>
      </c>
      <c r="S1861" s="103" t="str">
        <f>IF(ISNUMBER('Форма 1'!AJ1861),'Форма 1'!$H1861*VLOOKUP('Форма 1'!$F1861,'Придельники с 2022'!$B$4:$X$28,'Форма 1'!AJ$8),"")</f>
        <v/>
      </c>
      <c r="T1861" s="87"/>
    </row>
    <row r="1862" spans="1:20">
      <c r="A1862" s="188">
        <f t="shared" si="149"/>
        <v>30</v>
      </c>
      <c r="B1862" s="189" t="s">
        <v>1872</v>
      </c>
      <c r="C1862" s="99">
        <f t="shared" si="143"/>
        <v>18395077.792000003</v>
      </c>
      <c r="D1862" s="103" t="str">
        <f>IF(ISNUMBER('Форма 1'!U1862),'Форма 1'!$H1862*VLOOKUP('Форма 1'!$F1862,'Придельники с 2022'!$B$4:$X$28,'Форма 1'!U$8),"")</f>
        <v/>
      </c>
      <c r="E1862" s="103" t="str">
        <f>IF(ISNUMBER('Форма 1'!V1862),'Форма 1'!$H1862*VLOOKUP('Форма 1'!$F1862,'Придельники с 2022'!$B$4:$X$28,'Форма 1'!V$8),"")</f>
        <v/>
      </c>
      <c r="F1862" s="103" t="str">
        <f>IF(ISNUMBER('Форма 1'!W1862),'Форма 1'!$H1862*VLOOKUP('Форма 1'!$F1862,'Придельники с 2022'!$B$4:$X$28,'Форма 1'!W$8),"")</f>
        <v/>
      </c>
      <c r="G1862" s="103" t="str">
        <f>IF(ISNUMBER('Форма 1'!X1862),'Форма 1'!$H1862*VLOOKUP('Форма 1'!$F1862,'Придельники с 2022'!$B$4:$X$28,'Форма 1'!X$8),"")</f>
        <v/>
      </c>
      <c r="H1862" s="103" t="str">
        <f>IF(ISNUMBER('Форма 1'!Y1862),'Форма 1'!$H1862*VLOOKUP('Форма 1'!$F1862,'Придельники с 2022'!$B$4:$X$28,'Форма 1'!Y$8),"")</f>
        <v/>
      </c>
      <c r="I1862" s="103" t="str">
        <f>IF(ISNUMBER('Форма 1'!Z1862),'Форма 1'!$H1862*VLOOKUP('Форма 1'!$F1862,'Придельники с 2022'!$B$4:$X$28,'Форма 1'!Z$8),"")</f>
        <v/>
      </c>
      <c r="J1862" s="103" t="str">
        <f>IF(ISNUMBER('Форма 1'!AA1862),'Форма 1'!$H1862*VLOOKUP('Форма 1'!$F1862,'Придельники с 2022'!$B$4:$X$28,'Форма 1'!AA$8),"")</f>
        <v/>
      </c>
      <c r="K1862" s="90"/>
      <c r="L1862" s="87"/>
      <c r="M1862" s="103">
        <f>IF(ISNUMBER('Форма 1'!AD1862),'Форма 1'!$H1862*VLOOKUP('Форма 1'!$F1862,'Придельники с 2022'!$B$4:$X$28,'Форма 1'!AD$8),"")</f>
        <v>18395077.792000003</v>
      </c>
      <c r="N1862" s="103" t="str">
        <f>IF(ISBLANK('Форма 1'!$AE1862),"",IF('Форма 1'!$AE1862=1,'Форма 1'!$H1862*VLOOKUP('Форма 1'!$F1862,'Придельники с 2022'!$B$4:$X$28,'Форма 1'!$AE$8,0),IF('Форма 1'!$AE1862=2,'Форма 1'!$H1862*VLOOKUP('Форма 1'!$F1862,'Придельники с 2022'!$B$4:$X$28,13,0),IF('Форма 1'!$AE1862=3,'Форма 1'!$H1862*VLOOKUP('Форма 1'!$F1862,'Придельники с 2022'!$B$4:$X$28,12,0)))))</f>
        <v/>
      </c>
      <c r="O1862" s="103" t="str">
        <f>IF(ISNUMBER('Форма 1'!AF1862),'Форма 1'!$H1862*VLOOKUP('Форма 1'!$F1862,'Придельники с 2022'!$B$4:$X$28,'Форма 1'!AF$8),"")</f>
        <v/>
      </c>
      <c r="P1862" s="87"/>
      <c r="Q1862" s="103" t="str">
        <f>IF(ISNUMBER('Форма 1'!AH1862),'Форма 1'!$H1862*VLOOKUP('Форма 1'!$F1862,'Придельники с 2022'!$B$4:$X$28,'Форма 1'!AH$8),"")</f>
        <v/>
      </c>
      <c r="R1862" s="103" t="str">
        <f>IF(ISNUMBER('Форма 1'!AI1862),'Форма 1'!$H1862*VLOOKUP('Форма 1'!$F1862,'Придельники с 2022'!$B$4:$X$28,'Форма 1'!AI$8),"")</f>
        <v/>
      </c>
      <c r="S1862" s="103" t="str">
        <f>IF(ISNUMBER('Форма 1'!AJ1862),'Форма 1'!$H1862*VLOOKUP('Форма 1'!$F1862,'Придельники с 2022'!$B$4:$X$28,'Форма 1'!AJ$8),"")</f>
        <v/>
      </c>
      <c r="T1862" s="87"/>
    </row>
    <row r="1863" spans="1:20">
      <c r="A1863" s="188">
        <f t="shared" si="149"/>
        <v>31</v>
      </c>
      <c r="B1863" s="189" t="s">
        <v>1873</v>
      </c>
      <c r="C1863" s="99">
        <f t="shared" si="143"/>
        <v>15713231.632000001</v>
      </c>
      <c r="D1863" s="103" t="str">
        <f>IF(ISNUMBER('Форма 1'!U1863),'Форма 1'!$H1863*VLOOKUP('Форма 1'!$F1863,'Придельники с 2022'!$B$4:$X$28,'Форма 1'!U$8),"")</f>
        <v/>
      </c>
      <c r="E1863" s="103" t="str">
        <f>IF(ISNUMBER('Форма 1'!V1863),'Форма 1'!$H1863*VLOOKUP('Форма 1'!$F1863,'Придельники с 2022'!$B$4:$X$28,'Форма 1'!V$8),"")</f>
        <v/>
      </c>
      <c r="F1863" s="103" t="str">
        <f>IF(ISNUMBER('Форма 1'!W1863),'Форма 1'!$H1863*VLOOKUP('Форма 1'!$F1863,'Придельники с 2022'!$B$4:$X$28,'Форма 1'!W$8),"")</f>
        <v/>
      </c>
      <c r="G1863" s="103" t="str">
        <f>IF(ISNUMBER('Форма 1'!X1863),'Форма 1'!$H1863*VLOOKUP('Форма 1'!$F1863,'Придельники с 2022'!$B$4:$X$28,'Форма 1'!X$8),"")</f>
        <v/>
      </c>
      <c r="H1863" s="103" t="str">
        <f>IF(ISNUMBER('Форма 1'!Y1863),'Форма 1'!$H1863*VLOOKUP('Форма 1'!$F1863,'Придельники с 2022'!$B$4:$X$28,'Форма 1'!Y$8),"")</f>
        <v/>
      </c>
      <c r="I1863" s="103" t="str">
        <f>IF(ISNUMBER('Форма 1'!Z1863),'Форма 1'!$H1863*VLOOKUP('Форма 1'!$F1863,'Придельники с 2022'!$B$4:$X$28,'Форма 1'!Z$8),"")</f>
        <v/>
      </c>
      <c r="J1863" s="103" t="str">
        <f>IF(ISNUMBER('Форма 1'!AA1863),'Форма 1'!$H1863*VLOOKUP('Форма 1'!$F1863,'Придельники с 2022'!$B$4:$X$28,'Форма 1'!AA$8),"")</f>
        <v/>
      </c>
      <c r="K1863" s="90"/>
      <c r="L1863" s="87"/>
      <c r="M1863" s="103">
        <f>IF(ISNUMBER('Форма 1'!AD1863),'Форма 1'!$H1863*VLOOKUP('Форма 1'!$F1863,'Придельники с 2022'!$B$4:$X$28,'Форма 1'!AD$8),"")</f>
        <v>15713231.632000001</v>
      </c>
      <c r="N1863" s="103" t="str">
        <f>IF(ISBLANK('Форма 1'!$AE1863),"",IF('Форма 1'!$AE1863=1,'Форма 1'!$H1863*VLOOKUP('Форма 1'!$F1863,'Придельники с 2022'!$B$4:$X$28,'Форма 1'!$AE$8,0),IF('Форма 1'!$AE1863=2,'Форма 1'!$H1863*VLOOKUP('Форма 1'!$F1863,'Придельники с 2022'!$B$4:$X$28,13,0),IF('Форма 1'!$AE1863=3,'Форма 1'!$H1863*VLOOKUP('Форма 1'!$F1863,'Придельники с 2022'!$B$4:$X$28,12,0)))))</f>
        <v/>
      </c>
      <c r="O1863" s="103" t="str">
        <f>IF(ISNUMBER('Форма 1'!AF1863),'Форма 1'!$H1863*VLOOKUP('Форма 1'!$F1863,'Придельники с 2022'!$B$4:$X$28,'Форма 1'!AF$8),"")</f>
        <v/>
      </c>
      <c r="P1863" s="87"/>
      <c r="Q1863" s="103" t="str">
        <f>IF(ISNUMBER('Форма 1'!AH1863),'Форма 1'!$H1863*VLOOKUP('Форма 1'!$F1863,'Придельники с 2022'!$B$4:$X$28,'Форма 1'!AH$8),"")</f>
        <v/>
      </c>
      <c r="R1863" s="103" t="str">
        <f>IF(ISNUMBER('Форма 1'!AI1863),'Форма 1'!$H1863*VLOOKUP('Форма 1'!$F1863,'Придельники с 2022'!$B$4:$X$28,'Форма 1'!AI$8),"")</f>
        <v/>
      </c>
      <c r="S1863" s="103" t="str">
        <f>IF(ISNUMBER('Форма 1'!AJ1863),'Форма 1'!$H1863*VLOOKUP('Форма 1'!$F1863,'Придельники с 2022'!$B$4:$X$28,'Форма 1'!AJ$8),"")</f>
        <v/>
      </c>
      <c r="T1863" s="87"/>
    </row>
    <row r="1864" spans="1:20">
      <c r="A1864" s="188">
        <f t="shared" si="149"/>
        <v>32</v>
      </c>
      <c r="B1864" s="189" t="s">
        <v>1874</v>
      </c>
      <c r="C1864" s="99">
        <f t="shared" si="143"/>
        <v>11753380.066999998</v>
      </c>
      <c r="D1864" s="103" t="str">
        <f>IF(ISNUMBER('Форма 1'!U1864),'Форма 1'!$H1864*VLOOKUP('Форма 1'!$F1864,'Придельники с 2022'!$B$4:$X$28,'Форма 1'!U$8),"")</f>
        <v/>
      </c>
      <c r="E1864" s="103" t="str">
        <f>IF(ISNUMBER('Форма 1'!V1864),'Форма 1'!$H1864*VLOOKUP('Форма 1'!$F1864,'Придельники с 2022'!$B$4:$X$28,'Форма 1'!V$8),"")</f>
        <v/>
      </c>
      <c r="F1864" s="103" t="str">
        <f>IF(ISNUMBER('Форма 1'!W1864),'Форма 1'!$H1864*VLOOKUP('Форма 1'!$F1864,'Придельники с 2022'!$B$4:$X$28,'Форма 1'!W$8),"")</f>
        <v/>
      </c>
      <c r="G1864" s="103" t="str">
        <f>IF(ISNUMBER('Форма 1'!X1864),'Форма 1'!$H1864*VLOOKUP('Форма 1'!$F1864,'Придельники с 2022'!$B$4:$X$28,'Форма 1'!X$8),"")</f>
        <v/>
      </c>
      <c r="H1864" s="103" t="str">
        <f>IF(ISNUMBER('Форма 1'!Y1864),'Форма 1'!$H1864*VLOOKUP('Форма 1'!$F1864,'Придельники с 2022'!$B$4:$X$28,'Форма 1'!Y$8),"")</f>
        <v/>
      </c>
      <c r="I1864" s="103" t="str">
        <f>IF(ISNUMBER('Форма 1'!Z1864),'Форма 1'!$H1864*VLOOKUP('Форма 1'!$F1864,'Придельники с 2022'!$B$4:$X$28,'Форма 1'!Z$8),"")</f>
        <v/>
      </c>
      <c r="J1864" s="103" t="str">
        <f>IF(ISNUMBER('Форма 1'!AA1864),'Форма 1'!$H1864*VLOOKUP('Форма 1'!$F1864,'Придельники с 2022'!$B$4:$X$28,'Форма 1'!AA$8),"")</f>
        <v/>
      </c>
      <c r="K1864" s="90"/>
      <c r="L1864" s="87"/>
      <c r="M1864" s="103">
        <f>IF(ISNUMBER('Форма 1'!AD1864),'Форма 1'!$H1864*VLOOKUP('Форма 1'!$F1864,'Придельники с 2022'!$B$4:$X$28,'Форма 1'!AD$8),"")</f>
        <v>11753380.066999998</v>
      </c>
      <c r="N1864" s="103" t="str">
        <f>IF(ISBLANK('Форма 1'!$AE1864),"",IF('Форма 1'!$AE1864=1,'Форма 1'!$H1864*VLOOKUP('Форма 1'!$F1864,'Придельники с 2022'!$B$4:$X$28,'Форма 1'!$AE$8,0),IF('Форма 1'!$AE1864=2,'Форма 1'!$H1864*VLOOKUP('Форма 1'!$F1864,'Придельники с 2022'!$B$4:$X$28,13,0),IF('Форма 1'!$AE1864=3,'Форма 1'!$H1864*VLOOKUP('Форма 1'!$F1864,'Придельники с 2022'!$B$4:$X$28,12,0)))))</f>
        <v/>
      </c>
      <c r="O1864" s="103" t="str">
        <f>IF(ISNUMBER('Форма 1'!AF1864),'Форма 1'!$H1864*VLOOKUP('Форма 1'!$F1864,'Придельники с 2022'!$B$4:$X$28,'Форма 1'!AF$8),"")</f>
        <v/>
      </c>
      <c r="P1864" s="87"/>
      <c r="Q1864" s="103" t="str">
        <f>IF(ISNUMBER('Форма 1'!AH1864),'Форма 1'!$H1864*VLOOKUP('Форма 1'!$F1864,'Придельники с 2022'!$B$4:$X$28,'Форма 1'!AH$8),"")</f>
        <v/>
      </c>
      <c r="R1864" s="103" t="str">
        <f>IF(ISNUMBER('Форма 1'!AI1864),'Форма 1'!$H1864*VLOOKUP('Форма 1'!$F1864,'Придельники с 2022'!$B$4:$X$28,'Форма 1'!AI$8),"")</f>
        <v/>
      </c>
      <c r="S1864" s="103" t="str">
        <f>IF(ISNUMBER('Форма 1'!AJ1864),'Форма 1'!$H1864*VLOOKUP('Форма 1'!$F1864,'Придельники с 2022'!$B$4:$X$28,'Форма 1'!AJ$8),"")</f>
        <v/>
      </c>
      <c r="T1864" s="87"/>
    </row>
    <row r="1865" spans="1:20">
      <c r="A1865" s="188">
        <f t="shared" si="149"/>
        <v>33</v>
      </c>
      <c r="B1865" s="189" t="s">
        <v>1875</v>
      </c>
      <c r="C1865" s="99">
        <f t="shared" si="143"/>
        <v>12780510.963999998</v>
      </c>
      <c r="D1865" s="103" t="str">
        <f>IF(ISNUMBER('Форма 1'!U1865),'Форма 1'!$H1865*VLOOKUP('Форма 1'!$F1865,'Придельники с 2022'!$B$4:$X$28,'Форма 1'!U$8),"")</f>
        <v/>
      </c>
      <c r="E1865" s="103" t="str">
        <f>IF(ISNUMBER('Форма 1'!V1865),'Форма 1'!$H1865*VLOOKUP('Форма 1'!$F1865,'Придельники с 2022'!$B$4:$X$28,'Форма 1'!V$8),"")</f>
        <v/>
      </c>
      <c r="F1865" s="103" t="str">
        <f>IF(ISNUMBER('Форма 1'!W1865),'Форма 1'!$H1865*VLOOKUP('Форма 1'!$F1865,'Придельники с 2022'!$B$4:$X$28,'Форма 1'!W$8),"")</f>
        <v/>
      </c>
      <c r="G1865" s="103" t="str">
        <f>IF(ISNUMBER('Форма 1'!X1865),'Форма 1'!$H1865*VLOOKUP('Форма 1'!$F1865,'Придельники с 2022'!$B$4:$X$28,'Форма 1'!X$8),"")</f>
        <v/>
      </c>
      <c r="H1865" s="103" t="str">
        <f>IF(ISNUMBER('Форма 1'!Y1865),'Форма 1'!$H1865*VLOOKUP('Форма 1'!$F1865,'Придельники с 2022'!$B$4:$X$28,'Форма 1'!Y$8),"")</f>
        <v/>
      </c>
      <c r="I1865" s="103" t="str">
        <f>IF(ISNUMBER('Форма 1'!Z1865),'Форма 1'!$H1865*VLOOKUP('Форма 1'!$F1865,'Придельники с 2022'!$B$4:$X$28,'Форма 1'!Z$8),"")</f>
        <v/>
      </c>
      <c r="J1865" s="103" t="str">
        <f>IF(ISNUMBER('Форма 1'!AA1865),'Форма 1'!$H1865*VLOOKUP('Форма 1'!$F1865,'Придельники с 2022'!$B$4:$X$28,'Форма 1'!AA$8),"")</f>
        <v/>
      </c>
      <c r="K1865" s="90"/>
      <c r="L1865" s="87"/>
      <c r="M1865" s="103">
        <f>IF(ISNUMBER('Форма 1'!AD1865),'Форма 1'!$H1865*VLOOKUP('Форма 1'!$F1865,'Придельники с 2022'!$B$4:$X$28,'Форма 1'!AD$8),"")</f>
        <v>12780510.963999998</v>
      </c>
      <c r="N1865" s="103" t="str">
        <f>IF(ISBLANK('Форма 1'!$AE1865),"",IF('Форма 1'!$AE1865=1,'Форма 1'!$H1865*VLOOKUP('Форма 1'!$F1865,'Придельники с 2022'!$B$4:$X$28,'Форма 1'!$AE$8,0),IF('Форма 1'!$AE1865=2,'Форма 1'!$H1865*VLOOKUP('Форма 1'!$F1865,'Придельники с 2022'!$B$4:$X$28,13,0),IF('Форма 1'!$AE1865=3,'Форма 1'!$H1865*VLOOKUP('Форма 1'!$F1865,'Придельники с 2022'!$B$4:$X$28,12,0)))))</f>
        <v/>
      </c>
      <c r="O1865" s="103" t="str">
        <f>IF(ISNUMBER('Форма 1'!AF1865),'Форма 1'!$H1865*VLOOKUP('Форма 1'!$F1865,'Придельники с 2022'!$B$4:$X$28,'Форма 1'!AF$8),"")</f>
        <v/>
      </c>
      <c r="P1865" s="87"/>
      <c r="Q1865" s="103" t="str">
        <f>IF(ISNUMBER('Форма 1'!AH1865),'Форма 1'!$H1865*VLOOKUP('Форма 1'!$F1865,'Придельники с 2022'!$B$4:$X$28,'Форма 1'!AH$8),"")</f>
        <v/>
      </c>
      <c r="R1865" s="103" t="str">
        <f>IF(ISNUMBER('Форма 1'!AI1865),'Форма 1'!$H1865*VLOOKUP('Форма 1'!$F1865,'Придельники с 2022'!$B$4:$X$28,'Форма 1'!AI$8),"")</f>
        <v/>
      </c>
      <c r="S1865" s="103" t="str">
        <f>IF(ISNUMBER('Форма 1'!AJ1865),'Форма 1'!$H1865*VLOOKUP('Форма 1'!$F1865,'Придельники с 2022'!$B$4:$X$28,'Форма 1'!AJ$8),"")</f>
        <v/>
      </c>
      <c r="T1865" s="87"/>
    </row>
    <row r="1866" spans="1:20">
      <c r="A1866" s="188">
        <f t="shared" si="149"/>
        <v>34</v>
      </c>
      <c r="B1866" s="189" t="s">
        <v>1876</v>
      </c>
      <c r="C1866" s="99">
        <f t="shared" si="143"/>
        <v>16173041.024</v>
      </c>
      <c r="D1866" s="103" t="str">
        <f>IF(ISNUMBER('Форма 1'!U1866),'Форма 1'!$H1866*VLOOKUP('Форма 1'!$F1866,'Придельники с 2022'!$B$4:$X$28,'Форма 1'!U$8),"")</f>
        <v/>
      </c>
      <c r="E1866" s="103" t="str">
        <f>IF(ISNUMBER('Форма 1'!V1866),'Форма 1'!$H1866*VLOOKUP('Форма 1'!$F1866,'Придельники с 2022'!$B$4:$X$28,'Форма 1'!V$8),"")</f>
        <v/>
      </c>
      <c r="F1866" s="103" t="str">
        <f>IF(ISNUMBER('Форма 1'!W1866),'Форма 1'!$H1866*VLOOKUP('Форма 1'!$F1866,'Придельники с 2022'!$B$4:$X$28,'Форма 1'!W$8),"")</f>
        <v/>
      </c>
      <c r="G1866" s="103" t="str">
        <f>IF(ISNUMBER('Форма 1'!X1866),'Форма 1'!$H1866*VLOOKUP('Форма 1'!$F1866,'Придельники с 2022'!$B$4:$X$28,'Форма 1'!X$8),"")</f>
        <v/>
      </c>
      <c r="H1866" s="103" t="str">
        <f>IF(ISNUMBER('Форма 1'!Y1866),'Форма 1'!$H1866*VLOOKUP('Форма 1'!$F1866,'Придельники с 2022'!$B$4:$X$28,'Форма 1'!Y$8),"")</f>
        <v/>
      </c>
      <c r="I1866" s="103" t="str">
        <f>IF(ISNUMBER('Форма 1'!Z1866),'Форма 1'!$H1866*VLOOKUP('Форма 1'!$F1866,'Придельники с 2022'!$B$4:$X$28,'Форма 1'!Z$8),"")</f>
        <v/>
      </c>
      <c r="J1866" s="103" t="str">
        <f>IF(ISNUMBER('Форма 1'!AA1866),'Форма 1'!$H1866*VLOOKUP('Форма 1'!$F1866,'Придельники с 2022'!$B$4:$X$28,'Форма 1'!AA$8),"")</f>
        <v/>
      </c>
      <c r="K1866" s="90"/>
      <c r="L1866" s="87"/>
      <c r="M1866" s="103">
        <f>IF(ISNUMBER('Форма 1'!AD1866),'Форма 1'!$H1866*VLOOKUP('Форма 1'!$F1866,'Придельники с 2022'!$B$4:$X$28,'Форма 1'!AD$8),"")</f>
        <v>16173041.024</v>
      </c>
      <c r="N1866" s="103" t="str">
        <f>IF(ISBLANK('Форма 1'!$AE1866),"",IF('Форма 1'!$AE1866=1,'Форма 1'!$H1866*VLOOKUP('Форма 1'!$F1866,'Придельники с 2022'!$B$4:$X$28,'Форма 1'!$AE$8,0),IF('Форма 1'!$AE1866=2,'Форма 1'!$H1866*VLOOKUP('Форма 1'!$F1866,'Придельники с 2022'!$B$4:$X$28,13,0),IF('Форма 1'!$AE1866=3,'Форма 1'!$H1866*VLOOKUP('Форма 1'!$F1866,'Придельники с 2022'!$B$4:$X$28,12,0)))))</f>
        <v/>
      </c>
      <c r="O1866" s="103" t="str">
        <f>IF(ISNUMBER('Форма 1'!AF1866),'Форма 1'!$H1866*VLOOKUP('Форма 1'!$F1866,'Придельники с 2022'!$B$4:$X$28,'Форма 1'!AF$8),"")</f>
        <v/>
      </c>
      <c r="P1866" s="87"/>
      <c r="Q1866" s="103" t="str">
        <f>IF(ISNUMBER('Форма 1'!AH1866),'Форма 1'!$H1866*VLOOKUP('Форма 1'!$F1866,'Придельники с 2022'!$B$4:$X$28,'Форма 1'!AH$8),"")</f>
        <v/>
      </c>
      <c r="R1866" s="103" t="str">
        <f>IF(ISNUMBER('Форма 1'!AI1866),'Форма 1'!$H1866*VLOOKUP('Форма 1'!$F1866,'Придельники с 2022'!$B$4:$X$28,'Форма 1'!AI$8),"")</f>
        <v/>
      </c>
      <c r="S1866" s="103" t="str">
        <f>IF(ISNUMBER('Форма 1'!AJ1866),'Форма 1'!$H1866*VLOOKUP('Форма 1'!$F1866,'Придельники с 2022'!$B$4:$X$28,'Форма 1'!AJ$8),"")</f>
        <v/>
      </c>
      <c r="T1866" s="87"/>
    </row>
    <row r="1867" spans="1:20">
      <c r="A1867" s="188">
        <f t="shared" si="149"/>
        <v>35</v>
      </c>
      <c r="B1867" s="189" t="s">
        <v>1877</v>
      </c>
      <c r="C1867" s="99">
        <f t="shared" si="143"/>
        <v>12230033.321999999</v>
      </c>
      <c r="D1867" s="103" t="str">
        <f>IF(ISNUMBER('Форма 1'!U1867),'Форма 1'!$H1867*VLOOKUP('Форма 1'!$F1867,'Придельники с 2022'!$B$4:$X$28,'Форма 1'!U$8),"")</f>
        <v/>
      </c>
      <c r="E1867" s="103" t="str">
        <f>IF(ISNUMBER('Форма 1'!V1867),'Форма 1'!$H1867*VLOOKUP('Форма 1'!$F1867,'Придельники с 2022'!$B$4:$X$28,'Форма 1'!V$8),"")</f>
        <v/>
      </c>
      <c r="F1867" s="103" t="str">
        <f>IF(ISNUMBER('Форма 1'!W1867),'Форма 1'!$H1867*VLOOKUP('Форма 1'!$F1867,'Придельники с 2022'!$B$4:$X$28,'Форма 1'!W$8),"")</f>
        <v/>
      </c>
      <c r="G1867" s="103" t="str">
        <f>IF(ISNUMBER('Форма 1'!X1867),'Форма 1'!$H1867*VLOOKUP('Форма 1'!$F1867,'Придельники с 2022'!$B$4:$X$28,'Форма 1'!X$8),"")</f>
        <v/>
      </c>
      <c r="H1867" s="103" t="str">
        <f>IF(ISNUMBER('Форма 1'!Y1867),'Форма 1'!$H1867*VLOOKUP('Форма 1'!$F1867,'Придельники с 2022'!$B$4:$X$28,'Форма 1'!Y$8),"")</f>
        <v/>
      </c>
      <c r="I1867" s="103" t="str">
        <f>IF(ISNUMBER('Форма 1'!Z1867),'Форма 1'!$H1867*VLOOKUP('Форма 1'!$F1867,'Придельники с 2022'!$B$4:$X$28,'Форма 1'!Z$8),"")</f>
        <v/>
      </c>
      <c r="J1867" s="103" t="str">
        <f>IF(ISNUMBER('Форма 1'!AA1867),'Форма 1'!$H1867*VLOOKUP('Форма 1'!$F1867,'Придельники с 2022'!$B$4:$X$28,'Форма 1'!AA$8),"")</f>
        <v/>
      </c>
      <c r="K1867" s="90"/>
      <c r="L1867" s="87"/>
      <c r="M1867" s="103">
        <f>IF(ISNUMBER('Форма 1'!AD1867),'Форма 1'!$H1867*VLOOKUP('Форма 1'!$F1867,'Придельники с 2022'!$B$4:$X$28,'Форма 1'!AD$8),"")</f>
        <v>12230033.321999999</v>
      </c>
      <c r="N1867" s="103" t="str">
        <f>IF(ISBLANK('Форма 1'!$AE1867),"",IF('Форма 1'!$AE1867=1,'Форма 1'!$H1867*VLOOKUP('Форма 1'!$F1867,'Придельники с 2022'!$B$4:$X$28,'Форма 1'!$AE$8,0),IF('Форма 1'!$AE1867=2,'Форма 1'!$H1867*VLOOKUP('Форма 1'!$F1867,'Придельники с 2022'!$B$4:$X$28,13,0),IF('Форма 1'!$AE1867=3,'Форма 1'!$H1867*VLOOKUP('Форма 1'!$F1867,'Придельники с 2022'!$B$4:$X$28,12,0)))))</f>
        <v/>
      </c>
      <c r="O1867" s="103" t="str">
        <f>IF(ISNUMBER('Форма 1'!AF1867),'Форма 1'!$H1867*VLOOKUP('Форма 1'!$F1867,'Придельники с 2022'!$B$4:$X$28,'Форма 1'!AF$8),"")</f>
        <v/>
      </c>
      <c r="P1867" s="87"/>
      <c r="Q1867" s="103" t="str">
        <f>IF(ISNUMBER('Форма 1'!AH1867),'Форма 1'!$H1867*VLOOKUP('Форма 1'!$F1867,'Придельники с 2022'!$B$4:$X$28,'Форма 1'!AH$8),"")</f>
        <v/>
      </c>
      <c r="R1867" s="103" t="str">
        <f>IF(ISNUMBER('Форма 1'!AI1867),'Форма 1'!$H1867*VLOOKUP('Форма 1'!$F1867,'Придельники с 2022'!$B$4:$X$28,'Форма 1'!AI$8),"")</f>
        <v/>
      </c>
      <c r="S1867" s="103" t="str">
        <f>IF(ISNUMBER('Форма 1'!AJ1867),'Форма 1'!$H1867*VLOOKUP('Форма 1'!$F1867,'Придельники с 2022'!$B$4:$X$28,'Форма 1'!AJ$8),"")</f>
        <v/>
      </c>
      <c r="T1867" s="87"/>
    </row>
    <row r="1868" spans="1:20">
      <c r="A1868" s="188">
        <f t="shared" si="149"/>
        <v>36</v>
      </c>
      <c r="B1868" s="189" t="s">
        <v>1878</v>
      </c>
      <c r="C1868" s="99">
        <f t="shared" si="143"/>
        <v>11657635.833999999</v>
      </c>
      <c r="D1868" s="103" t="str">
        <f>IF(ISNUMBER('Форма 1'!U1868),'Форма 1'!$H1868*VLOOKUP('Форма 1'!$F1868,'Придельники с 2022'!$B$4:$X$28,'Форма 1'!U$8),"")</f>
        <v/>
      </c>
      <c r="E1868" s="103" t="str">
        <f>IF(ISNUMBER('Форма 1'!V1868),'Форма 1'!$H1868*VLOOKUP('Форма 1'!$F1868,'Придельники с 2022'!$B$4:$X$28,'Форма 1'!V$8),"")</f>
        <v/>
      </c>
      <c r="F1868" s="103" t="str">
        <f>IF(ISNUMBER('Форма 1'!W1868),'Форма 1'!$H1868*VLOOKUP('Форма 1'!$F1868,'Придельники с 2022'!$B$4:$X$28,'Форма 1'!W$8),"")</f>
        <v/>
      </c>
      <c r="G1868" s="103" t="str">
        <f>IF(ISNUMBER('Форма 1'!X1868),'Форма 1'!$H1868*VLOOKUP('Форма 1'!$F1868,'Придельники с 2022'!$B$4:$X$28,'Форма 1'!X$8),"")</f>
        <v/>
      </c>
      <c r="H1868" s="103" t="str">
        <f>IF(ISNUMBER('Форма 1'!Y1868),'Форма 1'!$H1868*VLOOKUP('Форма 1'!$F1868,'Придельники с 2022'!$B$4:$X$28,'Форма 1'!Y$8),"")</f>
        <v/>
      </c>
      <c r="I1868" s="103" t="str">
        <f>IF(ISNUMBER('Форма 1'!Z1868),'Форма 1'!$H1868*VLOOKUP('Форма 1'!$F1868,'Придельники с 2022'!$B$4:$X$28,'Форма 1'!Z$8),"")</f>
        <v/>
      </c>
      <c r="J1868" s="103" t="str">
        <f>IF(ISNUMBER('Форма 1'!AA1868),'Форма 1'!$H1868*VLOOKUP('Форма 1'!$F1868,'Придельники с 2022'!$B$4:$X$28,'Форма 1'!AA$8),"")</f>
        <v/>
      </c>
      <c r="K1868" s="90"/>
      <c r="L1868" s="87"/>
      <c r="M1868" s="103">
        <f>IF(ISNUMBER('Форма 1'!AD1868),'Форма 1'!$H1868*VLOOKUP('Форма 1'!$F1868,'Придельники с 2022'!$B$4:$X$28,'Форма 1'!AD$8),"")</f>
        <v>11657635.833999999</v>
      </c>
      <c r="N1868" s="103" t="str">
        <f>IF(ISBLANK('Форма 1'!$AE1868),"",IF('Форма 1'!$AE1868=1,'Форма 1'!$H1868*VLOOKUP('Форма 1'!$F1868,'Придельники с 2022'!$B$4:$X$28,'Форма 1'!$AE$8,0),IF('Форма 1'!$AE1868=2,'Форма 1'!$H1868*VLOOKUP('Форма 1'!$F1868,'Придельники с 2022'!$B$4:$X$28,13,0),IF('Форма 1'!$AE1868=3,'Форма 1'!$H1868*VLOOKUP('Форма 1'!$F1868,'Придельники с 2022'!$B$4:$X$28,12,0)))))</f>
        <v/>
      </c>
      <c r="O1868" s="103" t="str">
        <f>IF(ISNUMBER('Форма 1'!AF1868),'Форма 1'!$H1868*VLOOKUP('Форма 1'!$F1868,'Придельники с 2022'!$B$4:$X$28,'Форма 1'!AF$8),"")</f>
        <v/>
      </c>
      <c r="P1868" s="87"/>
      <c r="Q1868" s="103" t="str">
        <f>IF(ISNUMBER('Форма 1'!AH1868),'Форма 1'!$H1868*VLOOKUP('Форма 1'!$F1868,'Придельники с 2022'!$B$4:$X$28,'Форма 1'!AH$8),"")</f>
        <v/>
      </c>
      <c r="R1868" s="103" t="str">
        <f>IF(ISNUMBER('Форма 1'!AI1868),'Форма 1'!$H1868*VLOOKUP('Форма 1'!$F1868,'Придельники с 2022'!$B$4:$X$28,'Форма 1'!AI$8),"")</f>
        <v/>
      </c>
      <c r="S1868" s="103" t="str">
        <f>IF(ISNUMBER('Форма 1'!AJ1868),'Форма 1'!$H1868*VLOOKUP('Форма 1'!$F1868,'Придельники с 2022'!$B$4:$X$28,'Форма 1'!AJ$8),"")</f>
        <v/>
      </c>
      <c r="T1868" s="87"/>
    </row>
    <row r="1869" spans="1:20">
      <c r="A1869" s="188">
        <f t="shared" si="149"/>
        <v>37</v>
      </c>
      <c r="B1869" s="189" t="s">
        <v>1879</v>
      </c>
      <c r="C1869" s="99">
        <f t="shared" si="143"/>
        <v>13555595.200000001</v>
      </c>
      <c r="D1869" s="103" t="str">
        <f>IF(ISNUMBER('Форма 1'!U1869),'Форма 1'!$H1869*VLOOKUP('Форма 1'!$F1869,'Придельники с 2022'!$B$4:$X$28,'Форма 1'!U$8),"")</f>
        <v/>
      </c>
      <c r="E1869" s="103" t="str">
        <f>IF(ISNUMBER('Форма 1'!V1869),'Форма 1'!$H1869*VLOOKUP('Форма 1'!$F1869,'Придельники с 2022'!$B$4:$X$28,'Форма 1'!V$8),"")</f>
        <v/>
      </c>
      <c r="F1869" s="103" t="str">
        <f>IF(ISNUMBER('Форма 1'!W1869),'Форма 1'!$H1869*VLOOKUP('Форма 1'!$F1869,'Придельники с 2022'!$B$4:$X$28,'Форма 1'!W$8),"")</f>
        <v/>
      </c>
      <c r="G1869" s="103" t="str">
        <f>IF(ISNUMBER('Форма 1'!X1869),'Форма 1'!$H1869*VLOOKUP('Форма 1'!$F1869,'Придельники с 2022'!$B$4:$X$28,'Форма 1'!X$8),"")</f>
        <v/>
      </c>
      <c r="H1869" s="103" t="str">
        <f>IF(ISNUMBER('Форма 1'!Y1869),'Форма 1'!$H1869*VLOOKUP('Форма 1'!$F1869,'Придельники с 2022'!$B$4:$X$28,'Форма 1'!Y$8),"")</f>
        <v/>
      </c>
      <c r="I1869" s="103" t="str">
        <f>IF(ISNUMBER('Форма 1'!Z1869),'Форма 1'!$H1869*VLOOKUP('Форма 1'!$F1869,'Придельники с 2022'!$B$4:$X$28,'Форма 1'!Z$8),"")</f>
        <v/>
      </c>
      <c r="J1869" s="103" t="str">
        <f>IF(ISNUMBER('Форма 1'!AA1869),'Форма 1'!$H1869*VLOOKUP('Форма 1'!$F1869,'Придельники с 2022'!$B$4:$X$28,'Форма 1'!AA$8),"")</f>
        <v/>
      </c>
      <c r="K1869" s="90"/>
      <c r="L1869" s="87"/>
      <c r="M1869" s="103">
        <f>IF(ISNUMBER('Форма 1'!AD1869),'Форма 1'!$H1869*VLOOKUP('Форма 1'!$F1869,'Придельники с 2022'!$B$4:$X$28,'Форма 1'!AD$8),"")</f>
        <v>13555595.200000001</v>
      </c>
      <c r="N1869" s="103" t="str">
        <f>IF(ISBLANK('Форма 1'!$AE1869),"",IF('Форма 1'!$AE1869=1,'Форма 1'!$H1869*VLOOKUP('Форма 1'!$F1869,'Придельники с 2022'!$B$4:$X$28,'Форма 1'!$AE$8,0),IF('Форма 1'!$AE1869=2,'Форма 1'!$H1869*VLOOKUP('Форма 1'!$F1869,'Придельники с 2022'!$B$4:$X$28,13,0),IF('Форма 1'!$AE1869=3,'Форма 1'!$H1869*VLOOKUP('Форма 1'!$F1869,'Придельники с 2022'!$B$4:$X$28,12,0)))))</f>
        <v/>
      </c>
      <c r="O1869" s="103" t="str">
        <f>IF(ISNUMBER('Форма 1'!AF1869),'Форма 1'!$H1869*VLOOKUP('Форма 1'!$F1869,'Придельники с 2022'!$B$4:$X$28,'Форма 1'!AF$8),"")</f>
        <v/>
      </c>
      <c r="P1869" s="87"/>
      <c r="Q1869" s="103" t="str">
        <f>IF(ISNUMBER('Форма 1'!AH1869),'Форма 1'!$H1869*VLOOKUP('Форма 1'!$F1869,'Придельники с 2022'!$B$4:$X$28,'Форма 1'!AH$8),"")</f>
        <v/>
      </c>
      <c r="R1869" s="103" t="str">
        <f>IF(ISNUMBER('Форма 1'!AI1869),'Форма 1'!$H1869*VLOOKUP('Форма 1'!$F1869,'Придельники с 2022'!$B$4:$X$28,'Форма 1'!AI$8),"")</f>
        <v/>
      </c>
      <c r="S1869" s="103" t="str">
        <f>IF(ISNUMBER('Форма 1'!AJ1869),'Форма 1'!$H1869*VLOOKUP('Форма 1'!$F1869,'Придельники с 2022'!$B$4:$X$28,'Форма 1'!AJ$8),"")</f>
        <v/>
      </c>
      <c r="T1869" s="87"/>
    </row>
    <row r="1870" spans="1:20">
      <c r="A1870" s="188">
        <f t="shared" si="149"/>
        <v>38</v>
      </c>
      <c r="B1870" s="189" t="s">
        <v>1880</v>
      </c>
      <c r="C1870" s="99">
        <f t="shared" ref="C1870:C1941" si="152">SUM(D1870:J1870,L1870:T1870)</f>
        <v>10086083.392000001</v>
      </c>
      <c r="D1870" s="103" t="str">
        <f>IF(ISNUMBER('Форма 1'!U1870),'Форма 1'!$H1870*VLOOKUP('Форма 1'!$F1870,'Придельники с 2022'!$B$4:$X$28,'Форма 1'!U$8),"")</f>
        <v/>
      </c>
      <c r="E1870" s="103" t="str">
        <f>IF(ISNUMBER('Форма 1'!V1870),'Форма 1'!$H1870*VLOOKUP('Форма 1'!$F1870,'Придельники с 2022'!$B$4:$X$28,'Форма 1'!V$8),"")</f>
        <v/>
      </c>
      <c r="F1870" s="103" t="str">
        <f>IF(ISNUMBER('Форма 1'!W1870),'Форма 1'!$H1870*VLOOKUP('Форма 1'!$F1870,'Придельники с 2022'!$B$4:$X$28,'Форма 1'!W$8),"")</f>
        <v/>
      </c>
      <c r="G1870" s="103" t="str">
        <f>IF(ISNUMBER('Форма 1'!X1870),'Форма 1'!$H1870*VLOOKUP('Форма 1'!$F1870,'Придельники с 2022'!$B$4:$X$28,'Форма 1'!X$8),"")</f>
        <v/>
      </c>
      <c r="H1870" s="103" t="str">
        <f>IF(ISNUMBER('Форма 1'!Y1870),'Форма 1'!$H1870*VLOOKUP('Форма 1'!$F1870,'Придельники с 2022'!$B$4:$X$28,'Форма 1'!Y$8),"")</f>
        <v/>
      </c>
      <c r="I1870" s="103" t="str">
        <f>IF(ISNUMBER('Форма 1'!Z1870),'Форма 1'!$H1870*VLOOKUP('Форма 1'!$F1870,'Придельники с 2022'!$B$4:$X$28,'Форма 1'!Z$8),"")</f>
        <v/>
      </c>
      <c r="J1870" s="103" t="str">
        <f>IF(ISNUMBER('Форма 1'!AA1870),'Форма 1'!$H1870*VLOOKUP('Форма 1'!$F1870,'Придельники с 2022'!$B$4:$X$28,'Форма 1'!AA$8),"")</f>
        <v/>
      </c>
      <c r="K1870" s="90"/>
      <c r="L1870" s="87"/>
      <c r="M1870" s="103">
        <f>IF(ISNUMBER('Форма 1'!AD1870),'Форма 1'!$H1870*VLOOKUP('Форма 1'!$F1870,'Придельники с 2022'!$B$4:$X$28,'Форма 1'!AD$8),"")</f>
        <v>10086083.392000001</v>
      </c>
      <c r="N1870" s="103" t="str">
        <f>IF(ISBLANK('Форма 1'!$AE1870),"",IF('Форма 1'!$AE1870=1,'Форма 1'!$H1870*VLOOKUP('Форма 1'!$F1870,'Придельники с 2022'!$B$4:$X$28,'Форма 1'!$AE$8,0),IF('Форма 1'!$AE1870=2,'Форма 1'!$H1870*VLOOKUP('Форма 1'!$F1870,'Придельники с 2022'!$B$4:$X$28,13,0),IF('Форма 1'!$AE1870=3,'Форма 1'!$H1870*VLOOKUP('Форма 1'!$F1870,'Придельники с 2022'!$B$4:$X$28,12,0)))))</f>
        <v/>
      </c>
      <c r="O1870" s="103" t="str">
        <f>IF(ISNUMBER('Форма 1'!AF1870),'Форма 1'!$H1870*VLOOKUP('Форма 1'!$F1870,'Придельники с 2022'!$B$4:$X$28,'Форма 1'!AF$8),"")</f>
        <v/>
      </c>
      <c r="P1870" s="87"/>
      <c r="Q1870" s="103" t="str">
        <f>IF(ISNUMBER('Форма 1'!AH1870),'Форма 1'!$H1870*VLOOKUP('Форма 1'!$F1870,'Придельники с 2022'!$B$4:$X$28,'Форма 1'!AH$8),"")</f>
        <v/>
      </c>
      <c r="R1870" s="103" t="str">
        <f>IF(ISNUMBER('Форма 1'!AI1870),'Форма 1'!$H1870*VLOOKUP('Форма 1'!$F1870,'Придельники с 2022'!$B$4:$X$28,'Форма 1'!AI$8),"")</f>
        <v/>
      </c>
      <c r="S1870" s="103" t="str">
        <f>IF(ISNUMBER('Форма 1'!AJ1870),'Форма 1'!$H1870*VLOOKUP('Форма 1'!$F1870,'Придельники с 2022'!$B$4:$X$28,'Форма 1'!AJ$8),"")</f>
        <v/>
      </c>
      <c r="T1870" s="87"/>
    </row>
    <row r="1871" spans="1:20">
      <c r="A1871" s="188">
        <f t="shared" si="149"/>
        <v>39</v>
      </c>
      <c r="B1871" s="189" t="s">
        <v>1881</v>
      </c>
      <c r="C1871" s="99">
        <f t="shared" si="152"/>
        <v>10100494.656000001</v>
      </c>
      <c r="D1871" s="103" t="str">
        <f>IF(ISNUMBER('Форма 1'!U1871),'Форма 1'!$H1871*VLOOKUP('Форма 1'!$F1871,'Придельники с 2022'!$B$4:$X$28,'Форма 1'!U$8),"")</f>
        <v/>
      </c>
      <c r="E1871" s="103" t="str">
        <f>IF(ISNUMBER('Форма 1'!V1871),'Форма 1'!$H1871*VLOOKUP('Форма 1'!$F1871,'Придельники с 2022'!$B$4:$X$28,'Форма 1'!V$8),"")</f>
        <v/>
      </c>
      <c r="F1871" s="103" t="str">
        <f>IF(ISNUMBER('Форма 1'!W1871),'Форма 1'!$H1871*VLOOKUP('Форма 1'!$F1871,'Придельники с 2022'!$B$4:$X$28,'Форма 1'!W$8),"")</f>
        <v/>
      </c>
      <c r="G1871" s="103" t="str">
        <f>IF(ISNUMBER('Форма 1'!X1871),'Форма 1'!$H1871*VLOOKUP('Форма 1'!$F1871,'Придельники с 2022'!$B$4:$X$28,'Форма 1'!X$8),"")</f>
        <v/>
      </c>
      <c r="H1871" s="103" t="str">
        <f>IF(ISNUMBER('Форма 1'!Y1871),'Форма 1'!$H1871*VLOOKUP('Форма 1'!$F1871,'Придельники с 2022'!$B$4:$X$28,'Форма 1'!Y$8),"")</f>
        <v/>
      </c>
      <c r="I1871" s="103" t="str">
        <f>IF(ISNUMBER('Форма 1'!Z1871),'Форма 1'!$H1871*VLOOKUP('Форма 1'!$F1871,'Придельники с 2022'!$B$4:$X$28,'Форма 1'!Z$8),"")</f>
        <v/>
      </c>
      <c r="J1871" s="103" t="str">
        <f>IF(ISNUMBER('Форма 1'!AA1871),'Форма 1'!$H1871*VLOOKUP('Форма 1'!$F1871,'Придельники с 2022'!$B$4:$X$28,'Форма 1'!AA$8),"")</f>
        <v/>
      </c>
      <c r="K1871" s="90"/>
      <c r="L1871" s="87"/>
      <c r="M1871" s="103">
        <f>IF(ISNUMBER('Форма 1'!AD1871),'Форма 1'!$H1871*VLOOKUP('Форма 1'!$F1871,'Придельники с 2022'!$B$4:$X$28,'Форма 1'!AD$8),"")</f>
        <v>10100494.656000001</v>
      </c>
      <c r="N1871" s="103" t="str">
        <f>IF(ISBLANK('Форма 1'!$AE1871),"",IF('Форма 1'!$AE1871=1,'Форма 1'!$H1871*VLOOKUP('Форма 1'!$F1871,'Придельники с 2022'!$B$4:$X$28,'Форма 1'!$AE$8,0),IF('Форма 1'!$AE1871=2,'Форма 1'!$H1871*VLOOKUP('Форма 1'!$F1871,'Придельники с 2022'!$B$4:$X$28,13,0),IF('Форма 1'!$AE1871=3,'Форма 1'!$H1871*VLOOKUP('Форма 1'!$F1871,'Придельники с 2022'!$B$4:$X$28,12,0)))))</f>
        <v/>
      </c>
      <c r="O1871" s="103" t="str">
        <f>IF(ISNUMBER('Форма 1'!AF1871),'Форма 1'!$H1871*VLOOKUP('Форма 1'!$F1871,'Придельники с 2022'!$B$4:$X$28,'Форма 1'!AF$8),"")</f>
        <v/>
      </c>
      <c r="P1871" s="87"/>
      <c r="Q1871" s="103" t="str">
        <f>IF(ISNUMBER('Форма 1'!AH1871),'Форма 1'!$H1871*VLOOKUP('Форма 1'!$F1871,'Придельники с 2022'!$B$4:$X$28,'Форма 1'!AH$8),"")</f>
        <v/>
      </c>
      <c r="R1871" s="103" t="str">
        <f>IF(ISNUMBER('Форма 1'!AI1871),'Форма 1'!$H1871*VLOOKUP('Форма 1'!$F1871,'Придельники с 2022'!$B$4:$X$28,'Форма 1'!AI$8),"")</f>
        <v/>
      </c>
      <c r="S1871" s="103" t="str">
        <f>IF(ISNUMBER('Форма 1'!AJ1871),'Форма 1'!$H1871*VLOOKUP('Форма 1'!$F1871,'Придельники с 2022'!$B$4:$X$28,'Форма 1'!AJ$8),"")</f>
        <v/>
      </c>
      <c r="T1871" s="87"/>
    </row>
    <row r="1872" spans="1:20">
      <c r="A1872" s="188">
        <f t="shared" si="149"/>
        <v>40</v>
      </c>
      <c r="B1872" s="189" t="s">
        <v>1882</v>
      </c>
      <c r="C1872" s="99">
        <f t="shared" si="152"/>
        <v>10030239.744000001</v>
      </c>
      <c r="D1872" s="103" t="str">
        <f>IF(ISNUMBER('Форма 1'!U1872),'Форма 1'!$H1872*VLOOKUP('Форма 1'!$F1872,'Придельники с 2022'!$B$4:$X$28,'Форма 1'!U$8),"")</f>
        <v/>
      </c>
      <c r="E1872" s="103" t="str">
        <f>IF(ISNUMBER('Форма 1'!V1872),'Форма 1'!$H1872*VLOOKUP('Форма 1'!$F1872,'Придельники с 2022'!$B$4:$X$28,'Форма 1'!V$8),"")</f>
        <v/>
      </c>
      <c r="F1872" s="103" t="str">
        <f>IF(ISNUMBER('Форма 1'!W1872),'Форма 1'!$H1872*VLOOKUP('Форма 1'!$F1872,'Придельники с 2022'!$B$4:$X$28,'Форма 1'!W$8),"")</f>
        <v/>
      </c>
      <c r="G1872" s="103" t="str">
        <f>IF(ISNUMBER('Форма 1'!X1872),'Форма 1'!$H1872*VLOOKUP('Форма 1'!$F1872,'Придельники с 2022'!$B$4:$X$28,'Форма 1'!X$8),"")</f>
        <v/>
      </c>
      <c r="H1872" s="103" t="str">
        <f>IF(ISNUMBER('Форма 1'!Y1872),'Форма 1'!$H1872*VLOOKUP('Форма 1'!$F1872,'Придельники с 2022'!$B$4:$X$28,'Форма 1'!Y$8),"")</f>
        <v/>
      </c>
      <c r="I1872" s="103" t="str">
        <f>IF(ISNUMBER('Форма 1'!Z1872),'Форма 1'!$H1872*VLOOKUP('Форма 1'!$F1872,'Придельники с 2022'!$B$4:$X$28,'Форма 1'!Z$8),"")</f>
        <v/>
      </c>
      <c r="J1872" s="103" t="str">
        <f>IF(ISNUMBER('Форма 1'!AA1872),'Форма 1'!$H1872*VLOOKUP('Форма 1'!$F1872,'Придельники с 2022'!$B$4:$X$28,'Форма 1'!AA$8),"")</f>
        <v/>
      </c>
      <c r="K1872" s="90"/>
      <c r="L1872" s="87"/>
      <c r="M1872" s="103">
        <f>IF(ISNUMBER('Форма 1'!AD1872),'Форма 1'!$H1872*VLOOKUP('Форма 1'!$F1872,'Придельники с 2022'!$B$4:$X$28,'Форма 1'!AD$8),"")</f>
        <v>10030239.744000001</v>
      </c>
      <c r="N1872" s="103" t="str">
        <f>IF(ISBLANK('Форма 1'!$AE1872),"",IF('Форма 1'!$AE1872=1,'Форма 1'!$H1872*VLOOKUP('Форма 1'!$F1872,'Придельники с 2022'!$B$4:$X$28,'Форма 1'!$AE$8,0),IF('Форма 1'!$AE1872=2,'Форма 1'!$H1872*VLOOKUP('Форма 1'!$F1872,'Придельники с 2022'!$B$4:$X$28,13,0),IF('Форма 1'!$AE1872=3,'Форма 1'!$H1872*VLOOKUP('Форма 1'!$F1872,'Придельники с 2022'!$B$4:$X$28,12,0)))))</f>
        <v/>
      </c>
      <c r="O1872" s="103" t="str">
        <f>IF(ISNUMBER('Форма 1'!AF1872),'Форма 1'!$H1872*VLOOKUP('Форма 1'!$F1872,'Придельники с 2022'!$B$4:$X$28,'Форма 1'!AF$8),"")</f>
        <v/>
      </c>
      <c r="P1872" s="87"/>
      <c r="Q1872" s="103" t="str">
        <f>IF(ISNUMBER('Форма 1'!AH1872),'Форма 1'!$H1872*VLOOKUP('Форма 1'!$F1872,'Придельники с 2022'!$B$4:$X$28,'Форма 1'!AH$8),"")</f>
        <v/>
      </c>
      <c r="R1872" s="103" t="str">
        <f>IF(ISNUMBER('Форма 1'!AI1872),'Форма 1'!$H1872*VLOOKUP('Форма 1'!$F1872,'Придельники с 2022'!$B$4:$X$28,'Форма 1'!AI$8),"")</f>
        <v/>
      </c>
      <c r="S1872" s="103" t="str">
        <f>IF(ISNUMBER('Форма 1'!AJ1872),'Форма 1'!$H1872*VLOOKUP('Форма 1'!$F1872,'Придельники с 2022'!$B$4:$X$28,'Форма 1'!AJ$8),"")</f>
        <v/>
      </c>
      <c r="T1872" s="87"/>
    </row>
    <row r="1873" spans="1:20">
      <c r="A1873" s="188">
        <f t="shared" si="149"/>
        <v>41</v>
      </c>
      <c r="B1873" s="189" t="s">
        <v>1883</v>
      </c>
      <c r="C1873" s="99">
        <f t="shared" si="152"/>
        <v>10023034.112</v>
      </c>
      <c r="D1873" s="103" t="str">
        <f>IF(ISNUMBER('Форма 1'!U1873),'Форма 1'!$H1873*VLOOKUP('Форма 1'!$F1873,'Придельники с 2022'!$B$4:$X$28,'Форма 1'!U$8),"")</f>
        <v/>
      </c>
      <c r="E1873" s="103" t="str">
        <f>IF(ISNUMBER('Форма 1'!V1873),'Форма 1'!$H1873*VLOOKUP('Форма 1'!$F1873,'Придельники с 2022'!$B$4:$X$28,'Форма 1'!V$8),"")</f>
        <v/>
      </c>
      <c r="F1873" s="103" t="str">
        <f>IF(ISNUMBER('Форма 1'!W1873),'Форма 1'!$H1873*VLOOKUP('Форма 1'!$F1873,'Придельники с 2022'!$B$4:$X$28,'Форма 1'!W$8),"")</f>
        <v/>
      </c>
      <c r="G1873" s="103" t="str">
        <f>IF(ISNUMBER('Форма 1'!X1873),'Форма 1'!$H1873*VLOOKUP('Форма 1'!$F1873,'Придельники с 2022'!$B$4:$X$28,'Форма 1'!X$8),"")</f>
        <v/>
      </c>
      <c r="H1873" s="103" t="str">
        <f>IF(ISNUMBER('Форма 1'!Y1873),'Форма 1'!$H1873*VLOOKUP('Форма 1'!$F1873,'Придельники с 2022'!$B$4:$X$28,'Форма 1'!Y$8),"")</f>
        <v/>
      </c>
      <c r="I1873" s="103" t="str">
        <f>IF(ISNUMBER('Форма 1'!Z1873),'Форма 1'!$H1873*VLOOKUP('Форма 1'!$F1873,'Придельники с 2022'!$B$4:$X$28,'Форма 1'!Z$8),"")</f>
        <v/>
      </c>
      <c r="J1873" s="103" t="str">
        <f>IF(ISNUMBER('Форма 1'!AA1873),'Форма 1'!$H1873*VLOOKUP('Форма 1'!$F1873,'Придельники с 2022'!$B$4:$X$28,'Форма 1'!AA$8),"")</f>
        <v/>
      </c>
      <c r="K1873" s="90"/>
      <c r="L1873" s="87"/>
      <c r="M1873" s="103">
        <f>IF(ISNUMBER('Форма 1'!AD1873),'Форма 1'!$H1873*VLOOKUP('Форма 1'!$F1873,'Придельники с 2022'!$B$4:$X$28,'Форма 1'!AD$8),"")</f>
        <v>10023034.112</v>
      </c>
      <c r="N1873" s="103" t="str">
        <f>IF(ISBLANK('Форма 1'!$AE1873),"",IF('Форма 1'!$AE1873=1,'Форма 1'!$H1873*VLOOKUP('Форма 1'!$F1873,'Придельники с 2022'!$B$4:$X$28,'Форма 1'!$AE$8,0),IF('Форма 1'!$AE1873=2,'Форма 1'!$H1873*VLOOKUP('Форма 1'!$F1873,'Придельники с 2022'!$B$4:$X$28,13,0),IF('Форма 1'!$AE1873=3,'Форма 1'!$H1873*VLOOKUP('Форма 1'!$F1873,'Придельники с 2022'!$B$4:$X$28,12,0)))))</f>
        <v/>
      </c>
      <c r="O1873" s="103" t="str">
        <f>IF(ISNUMBER('Форма 1'!AF1873),'Форма 1'!$H1873*VLOOKUP('Форма 1'!$F1873,'Придельники с 2022'!$B$4:$X$28,'Форма 1'!AF$8),"")</f>
        <v/>
      </c>
      <c r="P1873" s="87"/>
      <c r="Q1873" s="103" t="str">
        <f>IF(ISNUMBER('Форма 1'!AH1873),'Форма 1'!$H1873*VLOOKUP('Форма 1'!$F1873,'Придельники с 2022'!$B$4:$X$28,'Форма 1'!AH$8),"")</f>
        <v/>
      </c>
      <c r="R1873" s="103" t="str">
        <f>IF(ISNUMBER('Форма 1'!AI1873),'Форма 1'!$H1873*VLOOKUP('Форма 1'!$F1873,'Придельники с 2022'!$B$4:$X$28,'Форма 1'!AI$8),"")</f>
        <v/>
      </c>
      <c r="S1873" s="103" t="str">
        <f>IF(ISNUMBER('Форма 1'!AJ1873),'Форма 1'!$H1873*VLOOKUP('Форма 1'!$F1873,'Придельники с 2022'!$B$4:$X$28,'Форма 1'!AJ$8),"")</f>
        <v/>
      </c>
      <c r="T1873" s="87"/>
    </row>
    <row r="1874" spans="1:20">
      <c r="A1874" s="188">
        <f t="shared" si="149"/>
        <v>42</v>
      </c>
      <c r="B1874" s="189" t="s">
        <v>1884</v>
      </c>
      <c r="C1874" s="99">
        <f t="shared" si="152"/>
        <v>10100494.656000001</v>
      </c>
      <c r="D1874" s="103" t="str">
        <f>IF(ISNUMBER('Форма 1'!U1874),'Форма 1'!$H1874*VLOOKUP('Форма 1'!$F1874,'Придельники с 2022'!$B$4:$X$28,'Форма 1'!U$8),"")</f>
        <v/>
      </c>
      <c r="E1874" s="103" t="str">
        <f>IF(ISNUMBER('Форма 1'!V1874),'Форма 1'!$H1874*VLOOKUP('Форма 1'!$F1874,'Придельники с 2022'!$B$4:$X$28,'Форма 1'!V$8),"")</f>
        <v/>
      </c>
      <c r="F1874" s="103" t="str">
        <f>IF(ISNUMBER('Форма 1'!W1874),'Форма 1'!$H1874*VLOOKUP('Форма 1'!$F1874,'Придельники с 2022'!$B$4:$X$28,'Форма 1'!W$8),"")</f>
        <v/>
      </c>
      <c r="G1874" s="103" t="str">
        <f>IF(ISNUMBER('Форма 1'!X1874),'Форма 1'!$H1874*VLOOKUP('Форма 1'!$F1874,'Придельники с 2022'!$B$4:$X$28,'Форма 1'!X$8),"")</f>
        <v/>
      </c>
      <c r="H1874" s="103" t="str">
        <f>IF(ISNUMBER('Форма 1'!Y1874),'Форма 1'!$H1874*VLOOKUP('Форма 1'!$F1874,'Придельники с 2022'!$B$4:$X$28,'Форма 1'!Y$8),"")</f>
        <v/>
      </c>
      <c r="I1874" s="103" t="str">
        <f>IF(ISNUMBER('Форма 1'!Z1874),'Форма 1'!$H1874*VLOOKUP('Форма 1'!$F1874,'Придельники с 2022'!$B$4:$X$28,'Форма 1'!Z$8),"")</f>
        <v/>
      </c>
      <c r="J1874" s="103" t="str">
        <f>IF(ISNUMBER('Форма 1'!AA1874),'Форма 1'!$H1874*VLOOKUP('Форма 1'!$F1874,'Придельники с 2022'!$B$4:$X$28,'Форма 1'!AA$8),"")</f>
        <v/>
      </c>
      <c r="K1874" s="90"/>
      <c r="L1874" s="87"/>
      <c r="M1874" s="103">
        <f>IF(ISNUMBER('Форма 1'!AD1874),'Форма 1'!$H1874*VLOOKUP('Форма 1'!$F1874,'Придельники с 2022'!$B$4:$X$28,'Форма 1'!AD$8),"")</f>
        <v>10100494.656000001</v>
      </c>
      <c r="N1874" s="103" t="str">
        <f>IF(ISBLANK('Форма 1'!$AE1874),"",IF('Форма 1'!$AE1874=1,'Форма 1'!$H1874*VLOOKUP('Форма 1'!$F1874,'Придельники с 2022'!$B$4:$X$28,'Форма 1'!$AE$8,0),IF('Форма 1'!$AE1874=2,'Форма 1'!$H1874*VLOOKUP('Форма 1'!$F1874,'Придельники с 2022'!$B$4:$X$28,13,0),IF('Форма 1'!$AE1874=3,'Форма 1'!$H1874*VLOOKUP('Форма 1'!$F1874,'Придельники с 2022'!$B$4:$X$28,12,0)))))</f>
        <v/>
      </c>
      <c r="O1874" s="103" t="str">
        <f>IF(ISNUMBER('Форма 1'!AF1874),'Форма 1'!$H1874*VLOOKUP('Форма 1'!$F1874,'Придельники с 2022'!$B$4:$X$28,'Форма 1'!AF$8),"")</f>
        <v/>
      </c>
      <c r="P1874" s="87"/>
      <c r="Q1874" s="103" t="str">
        <f>IF(ISNUMBER('Форма 1'!AH1874),'Форма 1'!$H1874*VLOOKUP('Форма 1'!$F1874,'Придельники с 2022'!$B$4:$X$28,'Форма 1'!AH$8),"")</f>
        <v/>
      </c>
      <c r="R1874" s="103" t="str">
        <f>IF(ISNUMBER('Форма 1'!AI1874),'Форма 1'!$H1874*VLOOKUP('Форма 1'!$F1874,'Придельники с 2022'!$B$4:$X$28,'Форма 1'!AI$8),"")</f>
        <v/>
      </c>
      <c r="S1874" s="103" t="str">
        <f>IF(ISNUMBER('Форма 1'!AJ1874),'Форма 1'!$H1874*VLOOKUP('Форма 1'!$F1874,'Придельники с 2022'!$B$4:$X$28,'Форма 1'!AJ$8),"")</f>
        <v/>
      </c>
      <c r="T1874" s="87"/>
    </row>
    <row r="1875" spans="1:20">
      <c r="A1875" s="188">
        <f t="shared" si="149"/>
        <v>43</v>
      </c>
      <c r="B1875" s="189" t="s">
        <v>1885</v>
      </c>
      <c r="C1875" s="99">
        <f t="shared" si="152"/>
        <v>9409817.6639999989</v>
      </c>
      <c r="D1875" s="103" t="str">
        <f>IF(ISNUMBER('Форма 1'!U1875),'Форма 1'!$H1875*VLOOKUP('Форма 1'!$F1875,'Придельники с 2022'!$B$4:$X$28,'Форма 1'!U$8),"")</f>
        <v/>
      </c>
      <c r="E1875" s="103" t="str">
        <f>IF(ISNUMBER('Форма 1'!V1875),'Форма 1'!$H1875*VLOOKUP('Форма 1'!$F1875,'Придельники с 2022'!$B$4:$X$28,'Форма 1'!V$8),"")</f>
        <v/>
      </c>
      <c r="F1875" s="103" t="str">
        <f>IF(ISNUMBER('Форма 1'!W1875),'Форма 1'!$H1875*VLOOKUP('Форма 1'!$F1875,'Придельники с 2022'!$B$4:$X$28,'Форма 1'!W$8),"")</f>
        <v/>
      </c>
      <c r="G1875" s="103" t="str">
        <f>IF(ISNUMBER('Форма 1'!X1875),'Форма 1'!$H1875*VLOOKUP('Форма 1'!$F1875,'Придельники с 2022'!$B$4:$X$28,'Форма 1'!X$8),"")</f>
        <v/>
      </c>
      <c r="H1875" s="103" t="str">
        <f>IF(ISNUMBER('Форма 1'!Y1875),'Форма 1'!$H1875*VLOOKUP('Форма 1'!$F1875,'Придельники с 2022'!$B$4:$X$28,'Форма 1'!Y$8),"")</f>
        <v/>
      </c>
      <c r="I1875" s="103" t="str">
        <f>IF(ISNUMBER('Форма 1'!Z1875),'Форма 1'!$H1875*VLOOKUP('Форма 1'!$F1875,'Придельники с 2022'!$B$4:$X$28,'Форма 1'!Z$8),"")</f>
        <v/>
      </c>
      <c r="J1875" s="103" t="str">
        <f>IF(ISNUMBER('Форма 1'!AA1875),'Форма 1'!$H1875*VLOOKUP('Форма 1'!$F1875,'Придельники с 2022'!$B$4:$X$28,'Форма 1'!AA$8),"")</f>
        <v/>
      </c>
      <c r="K1875" s="90"/>
      <c r="L1875" s="87"/>
      <c r="M1875" s="103">
        <f>IF(ISNUMBER('Форма 1'!AD1875),'Форма 1'!$H1875*VLOOKUP('Форма 1'!$F1875,'Придельники с 2022'!$B$4:$X$28,'Форма 1'!AD$8),"")</f>
        <v>9409817.6639999989</v>
      </c>
      <c r="N1875" s="103" t="str">
        <f>IF(ISBLANK('Форма 1'!$AE1875),"",IF('Форма 1'!$AE1875=1,'Форма 1'!$H1875*VLOOKUP('Форма 1'!$F1875,'Придельники с 2022'!$B$4:$X$28,'Форма 1'!$AE$8,0),IF('Форма 1'!$AE1875=2,'Форма 1'!$H1875*VLOOKUP('Форма 1'!$F1875,'Придельники с 2022'!$B$4:$X$28,13,0),IF('Форма 1'!$AE1875=3,'Форма 1'!$H1875*VLOOKUP('Форма 1'!$F1875,'Придельники с 2022'!$B$4:$X$28,12,0)))))</f>
        <v/>
      </c>
      <c r="O1875" s="103" t="str">
        <f>IF(ISNUMBER('Форма 1'!AF1875),'Форма 1'!$H1875*VLOOKUP('Форма 1'!$F1875,'Придельники с 2022'!$B$4:$X$28,'Форма 1'!AF$8),"")</f>
        <v/>
      </c>
      <c r="P1875" s="87"/>
      <c r="Q1875" s="103" t="str">
        <f>IF(ISNUMBER('Форма 1'!AH1875),'Форма 1'!$H1875*VLOOKUP('Форма 1'!$F1875,'Придельники с 2022'!$B$4:$X$28,'Форма 1'!AH$8),"")</f>
        <v/>
      </c>
      <c r="R1875" s="103" t="str">
        <f>IF(ISNUMBER('Форма 1'!AI1875),'Форма 1'!$H1875*VLOOKUP('Форма 1'!$F1875,'Придельники с 2022'!$B$4:$X$28,'Форма 1'!AI$8),"")</f>
        <v/>
      </c>
      <c r="S1875" s="103" t="str">
        <f>IF(ISNUMBER('Форма 1'!AJ1875),'Форма 1'!$H1875*VLOOKUP('Форма 1'!$F1875,'Придельники с 2022'!$B$4:$X$28,'Форма 1'!AJ$8),"")</f>
        <v/>
      </c>
      <c r="T1875" s="87"/>
    </row>
    <row r="1876" spans="1:20">
      <c r="A1876" s="188">
        <f t="shared" si="149"/>
        <v>44</v>
      </c>
      <c r="B1876" s="189" t="s">
        <v>1886</v>
      </c>
      <c r="C1876" s="99">
        <f t="shared" si="152"/>
        <v>19497539.488000002</v>
      </c>
      <c r="D1876" s="103" t="str">
        <f>IF(ISNUMBER('Форма 1'!U1876),'Форма 1'!$H1876*VLOOKUP('Форма 1'!$F1876,'Придельники с 2022'!$B$4:$X$28,'Форма 1'!U$8),"")</f>
        <v/>
      </c>
      <c r="E1876" s="103" t="str">
        <f>IF(ISNUMBER('Форма 1'!V1876),'Форма 1'!$H1876*VLOOKUP('Форма 1'!$F1876,'Придельники с 2022'!$B$4:$X$28,'Форма 1'!V$8),"")</f>
        <v/>
      </c>
      <c r="F1876" s="103" t="str">
        <f>IF(ISNUMBER('Форма 1'!W1876),'Форма 1'!$H1876*VLOOKUP('Форма 1'!$F1876,'Придельники с 2022'!$B$4:$X$28,'Форма 1'!W$8),"")</f>
        <v/>
      </c>
      <c r="G1876" s="103" t="str">
        <f>IF(ISNUMBER('Форма 1'!X1876),'Форма 1'!$H1876*VLOOKUP('Форма 1'!$F1876,'Придельники с 2022'!$B$4:$X$28,'Форма 1'!X$8),"")</f>
        <v/>
      </c>
      <c r="H1876" s="103" t="str">
        <f>IF(ISNUMBER('Форма 1'!Y1876),'Форма 1'!$H1876*VLOOKUP('Форма 1'!$F1876,'Придельники с 2022'!$B$4:$X$28,'Форма 1'!Y$8),"")</f>
        <v/>
      </c>
      <c r="I1876" s="103" t="str">
        <f>IF(ISNUMBER('Форма 1'!Z1876),'Форма 1'!$H1876*VLOOKUP('Форма 1'!$F1876,'Придельники с 2022'!$B$4:$X$28,'Форма 1'!Z$8),"")</f>
        <v/>
      </c>
      <c r="J1876" s="103" t="str">
        <f>IF(ISNUMBER('Форма 1'!AA1876),'Форма 1'!$H1876*VLOOKUP('Форма 1'!$F1876,'Придельники с 2022'!$B$4:$X$28,'Форма 1'!AA$8),"")</f>
        <v/>
      </c>
      <c r="K1876" s="90"/>
      <c r="L1876" s="87"/>
      <c r="M1876" s="103">
        <f>IF(ISNUMBER('Форма 1'!AD1876),'Форма 1'!$H1876*VLOOKUP('Форма 1'!$F1876,'Придельники с 2022'!$B$4:$X$28,'Форма 1'!AD$8),"")</f>
        <v>19497539.488000002</v>
      </c>
      <c r="N1876" s="103" t="str">
        <f>IF(ISBLANK('Форма 1'!$AE1876),"",IF('Форма 1'!$AE1876=1,'Форма 1'!$H1876*VLOOKUP('Форма 1'!$F1876,'Придельники с 2022'!$B$4:$X$28,'Форма 1'!$AE$8,0),IF('Форма 1'!$AE1876=2,'Форма 1'!$H1876*VLOOKUP('Форма 1'!$F1876,'Придельники с 2022'!$B$4:$X$28,13,0),IF('Форма 1'!$AE1876=3,'Форма 1'!$H1876*VLOOKUP('Форма 1'!$F1876,'Придельники с 2022'!$B$4:$X$28,12,0)))))</f>
        <v/>
      </c>
      <c r="O1876" s="103" t="str">
        <f>IF(ISNUMBER('Форма 1'!AF1876),'Форма 1'!$H1876*VLOOKUP('Форма 1'!$F1876,'Придельники с 2022'!$B$4:$X$28,'Форма 1'!AF$8),"")</f>
        <v/>
      </c>
      <c r="P1876" s="87"/>
      <c r="Q1876" s="103" t="str">
        <f>IF(ISNUMBER('Форма 1'!AH1876),'Форма 1'!$H1876*VLOOKUP('Форма 1'!$F1876,'Придельники с 2022'!$B$4:$X$28,'Форма 1'!AH$8),"")</f>
        <v/>
      </c>
      <c r="R1876" s="103" t="str">
        <f>IF(ISNUMBER('Форма 1'!AI1876),'Форма 1'!$H1876*VLOOKUP('Форма 1'!$F1876,'Придельники с 2022'!$B$4:$X$28,'Форма 1'!AI$8),"")</f>
        <v/>
      </c>
      <c r="S1876" s="103" t="str">
        <f>IF(ISNUMBER('Форма 1'!AJ1876),'Форма 1'!$H1876*VLOOKUP('Форма 1'!$F1876,'Придельники с 2022'!$B$4:$X$28,'Форма 1'!AJ$8),"")</f>
        <v/>
      </c>
      <c r="T1876" s="87"/>
    </row>
    <row r="1877" spans="1:20">
      <c r="A1877" s="188">
        <f t="shared" si="149"/>
        <v>45</v>
      </c>
      <c r="B1877" s="189" t="s">
        <v>1887</v>
      </c>
      <c r="C1877" s="99">
        <f t="shared" si="152"/>
        <v>20052823.504000001</v>
      </c>
      <c r="D1877" s="103" t="str">
        <f>IF(ISNUMBER('Форма 1'!U1877),'Форма 1'!$H1877*VLOOKUP('Форма 1'!$F1877,'Придельники с 2022'!$B$4:$X$28,'Форма 1'!U$8),"")</f>
        <v/>
      </c>
      <c r="E1877" s="103" t="str">
        <f>IF(ISNUMBER('Форма 1'!V1877),'Форма 1'!$H1877*VLOOKUP('Форма 1'!$F1877,'Придельники с 2022'!$B$4:$X$28,'Форма 1'!V$8),"")</f>
        <v/>
      </c>
      <c r="F1877" s="103" t="str">
        <f>IF(ISNUMBER('Форма 1'!W1877),'Форма 1'!$H1877*VLOOKUP('Форма 1'!$F1877,'Придельники с 2022'!$B$4:$X$28,'Форма 1'!W$8),"")</f>
        <v/>
      </c>
      <c r="G1877" s="103" t="str">
        <f>IF(ISNUMBER('Форма 1'!X1877),'Форма 1'!$H1877*VLOOKUP('Форма 1'!$F1877,'Придельники с 2022'!$B$4:$X$28,'Форма 1'!X$8),"")</f>
        <v/>
      </c>
      <c r="H1877" s="103" t="str">
        <f>IF(ISNUMBER('Форма 1'!Y1877),'Форма 1'!$H1877*VLOOKUP('Форма 1'!$F1877,'Придельники с 2022'!$B$4:$X$28,'Форма 1'!Y$8),"")</f>
        <v/>
      </c>
      <c r="I1877" s="103" t="str">
        <f>IF(ISNUMBER('Форма 1'!Z1877),'Форма 1'!$H1877*VLOOKUP('Форма 1'!$F1877,'Придельники с 2022'!$B$4:$X$28,'Форма 1'!Z$8),"")</f>
        <v/>
      </c>
      <c r="J1877" s="103" t="str">
        <f>IF(ISNUMBER('Форма 1'!AA1877),'Форма 1'!$H1877*VLOOKUP('Форма 1'!$F1877,'Придельники с 2022'!$B$4:$X$28,'Форма 1'!AA$8),"")</f>
        <v/>
      </c>
      <c r="K1877" s="90"/>
      <c r="L1877" s="87"/>
      <c r="M1877" s="103">
        <f>IF(ISNUMBER('Форма 1'!AD1877),'Форма 1'!$H1877*VLOOKUP('Форма 1'!$F1877,'Придельники с 2022'!$B$4:$X$28,'Форма 1'!AD$8),"")</f>
        <v>20052823.504000001</v>
      </c>
      <c r="N1877" s="103" t="str">
        <f>IF(ISBLANK('Форма 1'!$AE1877),"",IF('Форма 1'!$AE1877=1,'Форма 1'!$H1877*VLOOKUP('Форма 1'!$F1877,'Придельники с 2022'!$B$4:$X$28,'Форма 1'!$AE$8,0),IF('Форма 1'!$AE1877=2,'Форма 1'!$H1877*VLOOKUP('Форма 1'!$F1877,'Придельники с 2022'!$B$4:$X$28,13,0),IF('Форма 1'!$AE1877=3,'Форма 1'!$H1877*VLOOKUP('Форма 1'!$F1877,'Придельники с 2022'!$B$4:$X$28,12,0)))))</f>
        <v/>
      </c>
      <c r="O1877" s="103" t="str">
        <f>IF(ISNUMBER('Форма 1'!AF1877),'Форма 1'!$H1877*VLOOKUP('Форма 1'!$F1877,'Придельники с 2022'!$B$4:$X$28,'Форма 1'!AF$8),"")</f>
        <v/>
      </c>
      <c r="P1877" s="87"/>
      <c r="Q1877" s="103" t="str">
        <f>IF(ISNUMBER('Форма 1'!AH1877),'Форма 1'!$H1877*VLOOKUP('Форма 1'!$F1877,'Придельники с 2022'!$B$4:$X$28,'Форма 1'!AH$8),"")</f>
        <v/>
      </c>
      <c r="R1877" s="103" t="str">
        <f>IF(ISNUMBER('Форма 1'!AI1877),'Форма 1'!$H1877*VLOOKUP('Форма 1'!$F1877,'Придельники с 2022'!$B$4:$X$28,'Форма 1'!AI$8),"")</f>
        <v/>
      </c>
      <c r="S1877" s="103" t="str">
        <f>IF(ISNUMBER('Форма 1'!AJ1877),'Форма 1'!$H1877*VLOOKUP('Форма 1'!$F1877,'Придельники с 2022'!$B$4:$X$28,'Форма 1'!AJ$8),"")</f>
        <v/>
      </c>
      <c r="T1877" s="87"/>
    </row>
    <row r="1878" spans="1:20">
      <c r="A1878" s="188">
        <f t="shared" si="149"/>
        <v>46</v>
      </c>
      <c r="B1878" s="189" t="s">
        <v>1888</v>
      </c>
      <c r="C1878" s="99">
        <f t="shared" si="152"/>
        <v>25439934.128000002</v>
      </c>
      <c r="D1878" s="103" t="str">
        <f>IF(ISNUMBER('Форма 1'!U1878),'Форма 1'!$H1878*VLOOKUP('Форма 1'!$F1878,'Придельники с 2022'!$B$4:$X$28,'Форма 1'!U$8),"")</f>
        <v/>
      </c>
      <c r="E1878" s="103" t="str">
        <f>IF(ISNUMBER('Форма 1'!V1878),'Форма 1'!$H1878*VLOOKUP('Форма 1'!$F1878,'Придельники с 2022'!$B$4:$X$28,'Форма 1'!V$8),"")</f>
        <v/>
      </c>
      <c r="F1878" s="103" t="str">
        <f>IF(ISNUMBER('Форма 1'!W1878),'Форма 1'!$H1878*VLOOKUP('Форма 1'!$F1878,'Придельники с 2022'!$B$4:$X$28,'Форма 1'!W$8),"")</f>
        <v/>
      </c>
      <c r="G1878" s="103" t="str">
        <f>IF(ISNUMBER('Форма 1'!X1878),'Форма 1'!$H1878*VLOOKUP('Форма 1'!$F1878,'Придельники с 2022'!$B$4:$X$28,'Форма 1'!X$8),"")</f>
        <v/>
      </c>
      <c r="H1878" s="103" t="str">
        <f>IF(ISNUMBER('Форма 1'!Y1878),'Форма 1'!$H1878*VLOOKUP('Форма 1'!$F1878,'Придельники с 2022'!$B$4:$X$28,'Форма 1'!Y$8),"")</f>
        <v/>
      </c>
      <c r="I1878" s="103" t="str">
        <f>IF(ISNUMBER('Форма 1'!Z1878),'Форма 1'!$H1878*VLOOKUP('Форма 1'!$F1878,'Придельники с 2022'!$B$4:$X$28,'Форма 1'!Z$8),"")</f>
        <v/>
      </c>
      <c r="J1878" s="103" t="str">
        <f>IF(ISNUMBER('Форма 1'!AA1878),'Форма 1'!$H1878*VLOOKUP('Форма 1'!$F1878,'Придельники с 2022'!$B$4:$X$28,'Форма 1'!AA$8),"")</f>
        <v/>
      </c>
      <c r="K1878" s="90"/>
      <c r="L1878" s="87"/>
      <c r="M1878" s="103">
        <f>IF(ISNUMBER('Форма 1'!AD1878),'Форма 1'!$H1878*VLOOKUP('Форма 1'!$F1878,'Придельники с 2022'!$B$4:$X$28,'Форма 1'!AD$8),"")</f>
        <v>25439934.128000002</v>
      </c>
      <c r="N1878" s="103" t="str">
        <f>IF(ISBLANK('Форма 1'!$AE1878),"",IF('Форма 1'!$AE1878=1,'Форма 1'!$H1878*VLOOKUP('Форма 1'!$F1878,'Придельники с 2022'!$B$4:$X$28,'Форма 1'!$AE$8,0),IF('Форма 1'!$AE1878=2,'Форма 1'!$H1878*VLOOKUP('Форма 1'!$F1878,'Придельники с 2022'!$B$4:$X$28,13,0),IF('Форма 1'!$AE1878=3,'Форма 1'!$H1878*VLOOKUP('Форма 1'!$F1878,'Придельники с 2022'!$B$4:$X$28,12,0)))))</f>
        <v/>
      </c>
      <c r="O1878" s="103" t="str">
        <f>IF(ISNUMBER('Форма 1'!AF1878),'Форма 1'!$H1878*VLOOKUP('Форма 1'!$F1878,'Придельники с 2022'!$B$4:$X$28,'Форма 1'!AF$8),"")</f>
        <v/>
      </c>
      <c r="P1878" s="87"/>
      <c r="Q1878" s="103" t="str">
        <f>IF(ISNUMBER('Форма 1'!AH1878),'Форма 1'!$H1878*VLOOKUP('Форма 1'!$F1878,'Придельники с 2022'!$B$4:$X$28,'Форма 1'!AH$8),"")</f>
        <v/>
      </c>
      <c r="R1878" s="103" t="str">
        <f>IF(ISNUMBER('Форма 1'!AI1878),'Форма 1'!$H1878*VLOOKUP('Форма 1'!$F1878,'Придельники с 2022'!$B$4:$X$28,'Форма 1'!AI$8),"")</f>
        <v/>
      </c>
      <c r="S1878" s="103" t="str">
        <f>IF(ISNUMBER('Форма 1'!AJ1878),'Форма 1'!$H1878*VLOOKUP('Форма 1'!$F1878,'Придельники с 2022'!$B$4:$X$28,'Форма 1'!AJ$8),"")</f>
        <v/>
      </c>
      <c r="T1878" s="87"/>
    </row>
    <row r="1879" spans="1:20">
      <c r="A1879" s="188">
        <f t="shared" si="149"/>
        <v>47</v>
      </c>
      <c r="B1879" s="189" t="s">
        <v>866</v>
      </c>
      <c r="C1879" s="99">
        <f t="shared" si="152"/>
        <v>1124747.8059999999</v>
      </c>
      <c r="D1879" s="103">
        <f>IF(ISNUMBER('Форма 1'!U1879),'Форма 1'!$H1879*VLOOKUP('Форма 1'!$F1879,'Придельники с 2022'!$B$4:$X$28,'Форма 1'!U$8),"")</f>
        <v>1124747.8059999999</v>
      </c>
      <c r="E1879" s="103" t="str">
        <f>IF(ISNUMBER('Форма 1'!V1879),'Форма 1'!$H1879*VLOOKUP('Форма 1'!$F1879,'Придельники с 2022'!$B$4:$X$28,'Форма 1'!V$8),"")</f>
        <v/>
      </c>
      <c r="F1879" s="103" t="str">
        <f>IF(ISNUMBER('Форма 1'!W1879),'Форма 1'!$H1879*VLOOKUP('Форма 1'!$F1879,'Придельники с 2022'!$B$4:$X$28,'Форма 1'!W$8),"")</f>
        <v/>
      </c>
      <c r="G1879" s="103" t="str">
        <f>IF(ISNUMBER('Форма 1'!X1879),'Форма 1'!$H1879*VLOOKUP('Форма 1'!$F1879,'Придельники с 2022'!$B$4:$X$28,'Форма 1'!X$8),"")</f>
        <v/>
      </c>
      <c r="H1879" s="103" t="str">
        <f>IF(ISNUMBER('Форма 1'!Y1879),'Форма 1'!$H1879*VLOOKUP('Форма 1'!$F1879,'Придельники с 2022'!$B$4:$X$28,'Форма 1'!Y$8),"")</f>
        <v/>
      </c>
      <c r="I1879" s="103" t="str">
        <f>IF(ISNUMBER('Форма 1'!Z1879),'Форма 1'!$H1879*VLOOKUP('Форма 1'!$F1879,'Придельники с 2022'!$B$4:$X$28,'Форма 1'!Z$8),"")</f>
        <v/>
      </c>
      <c r="J1879" s="103" t="str">
        <f>IF(ISNUMBER('Форма 1'!AA1879),'Форма 1'!$H1879*VLOOKUP('Форма 1'!$F1879,'Придельники с 2022'!$B$4:$X$28,'Форма 1'!AA$8),"")</f>
        <v/>
      </c>
      <c r="K1879" s="90"/>
      <c r="L1879" s="87"/>
      <c r="M1879" s="103" t="str">
        <f>IF(ISNUMBER('Форма 1'!AD1879),'Форма 1'!$H1879*VLOOKUP('Форма 1'!$F1879,'Придельники с 2022'!$B$4:$X$28,'Форма 1'!AD$8),"")</f>
        <v/>
      </c>
      <c r="N1879" s="103" t="str">
        <f>IF(ISBLANK('Форма 1'!$AE1879),"",IF('Форма 1'!$AE1879=1,'Форма 1'!$H1879*VLOOKUP('Форма 1'!$F1879,'Придельники с 2022'!$B$4:$X$28,'Форма 1'!$AE$8,0),IF('Форма 1'!$AE1879=2,'Форма 1'!$H1879*VLOOKUP('Форма 1'!$F1879,'Придельники с 2022'!$B$4:$X$28,13,0),IF('Форма 1'!$AE1879=3,'Форма 1'!$H1879*VLOOKUP('Форма 1'!$F1879,'Придельники с 2022'!$B$4:$X$28,12,0)))))</f>
        <v/>
      </c>
      <c r="O1879" s="103" t="str">
        <f>IF(ISNUMBER('Форма 1'!AF1879),'Форма 1'!$H1879*VLOOKUP('Форма 1'!$F1879,'Придельники с 2022'!$B$4:$X$28,'Форма 1'!AF$8),"")</f>
        <v/>
      </c>
      <c r="P1879" s="87"/>
      <c r="Q1879" s="103" t="str">
        <f>IF(ISNUMBER('Форма 1'!AH1879),'Форма 1'!$H1879*VLOOKUP('Форма 1'!$F1879,'Придельники с 2022'!$B$4:$X$28,'Форма 1'!AH$8),"")</f>
        <v/>
      </c>
      <c r="R1879" s="103" t="str">
        <f>IF(ISNUMBER('Форма 1'!AI1879),'Форма 1'!$H1879*VLOOKUP('Форма 1'!$F1879,'Придельники с 2022'!$B$4:$X$28,'Форма 1'!AI$8),"")</f>
        <v/>
      </c>
      <c r="S1879" s="103" t="str">
        <f>IF(ISNUMBER('Форма 1'!AJ1879),'Форма 1'!$H1879*VLOOKUP('Форма 1'!$F1879,'Придельники с 2022'!$B$4:$X$28,'Форма 1'!AJ$8),"")</f>
        <v/>
      </c>
      <c r="T1879" s="87"/>
    </row>
    <row r="1880" spans="1:20">
      <c r="A1880" s="188">
        <f t="shared" si="149"/>
        <v>48</v>
      </c>
      <c r="B1880" s="189" t="s">
        <v>867</v>
      </c>
      <c r="C1880" s="99">
        <f t="shared" si="152"/>
        <v>11114679.751</v>
      </c>
      <c r="D1880" s="103">
        <f>IF(ISNUMBER('Форма 1'!U1880),'Форма 1'!$H1880*VLOOKUP('Форма 1'!$F1880,'Придельники с 2022'!$B$4:$X$28,'Форма 1'!U$8),"")</f>
        <v>1149741.047</v>
      </c>
      <c r="E1880" s="103" t="str">
        <f>IF(ISNUMBER('Форма 1'!V1880),'Форма 1'!$H1880*VLOOKUP('Форма 1'!$F1880,'Придельники с 2022'!$B$4:$X$28,'Форма 1'!V$8),"")</f>
        <v/>
      </c>
      <c r="F1880" s="103" t="str">
        <f>IF(ISNUMBER('Форма 1'!W1880),'Форма 1'!$H1880*VLOOKUP('Форма 1'!$F1880,'Придельники с 2022'!$B$4:$X$28,'Форма 1'!W$8),"")</f>
        <v/>
      </c>
      <c r="G1880" s="103" t="str">
        <f>IF(ISNUMBER('Форма 1'!X1880),'Форма 1'!$H1880*VLOOKUP('Форма 1'!$F1880,'Придельники с 2022'!$B$4:$X$28,'Форма 1'!X$8),"")</f>
        <v/>
      </c>
      <c r="H1880" s="103" t="str">
        <f>IF(ISNUMBER('Форма 1'!Y1880),'Форма 1'!$H1880*VLOOKUP('Форма 1'!$F1880,'Придельники с 2022'!$B$4:$X$28,'Форма 1'!Y$8),"")</f>
        <v/>
      </c>
      <c r="I1880" s="103" t="str">
        <f>IF(ISNUMBER('Форма 1'!Z1880),'Форма 1'!$H1880*VLOOKUP('Форма 1'!$F1880,'Придельники с 2022'!$B$4:$X$28,'Форма 1'!Z$8),"")</f>
        <v/>
      </c>
      <c r="J1880" s="103" t="str">
        <f>IF(ISNUMBER('Форма 1'!AA1880),'Форма 1'!$H1880*VLOOKUP('Форма 1'!$F1880,'Придельники с 2022'!$B$4:$X$28,'Форма 1'!AA$8),"")</f>
        <v/>
      </c>
      <c r="K1880" s="90"/>
      <c r="L1880" s="87"/>
      <c r="M1880" s="103">
        <f>IF(ISNUMBER('Форма 1'!AD1880),'Форма 1'!$H1880*VLOOKUP('Форма 1'!$F1880,'Придельники с 2022'!$B$4:$X$28,'Форма 1'!AD$8),"")</f>
        <v>9964938.7039999999</v>
      </c>
      <c r="N1880" s="103" t="str">
        <f>IF(ISBLANK('Форма 1'!$AE1880),"",IF('Форма 1'!$AE1880=1,'Форма 1'!$H1880*VLOOKUP('Форма 1'!$F1880,'Придельники с 2022'!$B$4:$X$28,'Форма 1'!$AE$8,0),IF('Форма 1'!$AE1880=2,'Форма 1'!$H1880*VLOOKUP('Форма 1'!$F1880,'Придельники с 2022'!$B$4:$X$28,13,0),IF('Форма 1'!$AE1880=3,'Форма 1'!$H1880*VLOOKUP('Форма 1'!$F1880,'Придельники с 2022'!$B$4:$X$28,12,0)))))</f>
        <v/>
      </c>
      <c r="O1880" s="103" t="str">
        <f>IF(ISNUMBER('Форма 1'!AF1880),'Форма 1'!$H1880*VLOOKUP('Форма 1'!$F1880,'Придельники с 2022'!$B$4:$X$28,'Форма 1'!AF$8),"")</f>
        <v/>
      </c>
      <c r="P1880" s="87"/>
      <c r="Q1880" s="103" t="str">
        <f>IF(ISNUMBER('Форма 1'!AH1880),'Форма 1'!$H1880*VLOOKUP('Форма 1'!$F1880,'Придельники с 2022'!$B$4:$X$28,'Форма 1'!AH$8),"")</f>
        <v/>
      </c>
      <c r="R1880" s="103" t="str">
        <f>IF(ISNUMBER('Форма 1'!AI1880),'Форма 1'!$H1880*VLOOKUP('Форма 1'!$F1880,'Придельники с 2022'!$B$4:$X$28,'Форма 1'!AI$8),"")</f>
        <v/>
      </c>
      <c r="S1880" s="103" t="str">
        <f>IF(ISNUMBER('Форма 1'!AJ1880),'Форма 1'!$H1880*VLOOKUP('Форма 1'!$F1880,'Придельники с 2022'!$B$4:$X$28,'Форма 1'!AJ$8),"")</f>
        <v/>
      </c>
      <c r="T1880" s="87"/>
    </row>
    <row r="1881" spans="1:20">
      <c r="A1881" s="188">
        <f t="shared" si="149"/>
        <v>49</v>
      </c>
      <c r="B1881" s="189" t="s">
        <v>1889</v>
      </c>
      <c r="C1881" s="99">
        <f t="shared" si="152"/>
        <v>1877624.2769999998</v>
      </c>
      <c r="D1881" s="103" t="str">
        <f>IF(ISNUMBER('Форма 1'!U1881),'Форма 1'!$H1881*VLOOKUP('Форма 1'!$F1881,'Придельники с 2022'!$B$4:$X$28,'Форма 1'!U$8),"")</f>
        <v/>
      </c>
      <c r="E1881" s="103" t="str">
        <f>IF(ISNUMBER('Форма 1'!V1881),'Форма 1'!$H1881*VLOOKUP('Форма 1'!$F1881,'Придельники с 2022'!$B$4:$X$28,'Форма 1'!V$8),"")</f>
        <v/>
      </c>
      <c r="F1881" s="103" t="str">
        <f>IF(ISNUMBER('Форма 1'!W1881),'Форма 1'!$H1881*VLOOKUP('Форма 1'!$F1881,'Придельники с 2022'!$B$4:$X$28,'Форма 1'!W$8),"")</f>
        <v/>
      </c>
      <c r="G1881" s="103" t="str">
        <f>IF(ISNUMBER('Форма 1'!X1881),'Форма 1'!$H1881*VLOOKUP('Форма 1'!$F1881,'Придельники с 2022'!$B$4:$X$28,'Форма 1'!X$8),"")</f>
        <v/>
      </c>
      <c r="H1881" s="103" t="str">
        <f>IF(ISNUMBER('Форма 1'!Y1881),'Форма 1'!$H1881*VLOOKUP('Форма 1'!$F1881,'Придельники с 2022'!$B$4:$X$28,'Форма 1'!Y$8),"")</f>
        <v/>
      </c>
      <c r="I1881" s="103" t="str">
        <f>IF(ISNUMBER('Форма 1'!Z1881),'Форма 1'!$H1881*VLOOKUP('Форма 1'!$F1881,'Придельники с 2022'!$B$4:$X$28,'Форма 1'!Z$8),"")</f>
        <v/>
      </c>
      <c r="J1881" s="103" t="str">
        <f>IF(ISNUMBER('Форма 1'!AA1881),'Форма 1'!$H1881*VLOOKUP('Форма 1'!$F1881,'Придельники с 2022'!$B$4:$X$28,'Форма 1'!AA$8),"")</f>
        <v/>
      </c>
      <c r="K1881" s="90"/>
      <c r="L1881" s="87"/>
      <c r="M1881" s="103" t="str">
        <f>IF(ISNUMBER('Форма 1'!AD1881),'Форма 1'!$H1881*VLOOKUP('Форма 1'!$F1881,'Придельники с 2022'!$B$4:$X$28,'Форма 1'!AD$8),"")</f>
        <v/>
      </c>
      <c r="N1881" s="103" t="str">
        <f>IF(ISBLANK('Форма 1'!$AE1881),"",IF('Форма 1'!$AE1881=1,'Форма 1'!$H1881*VLOOKUP('Форма 1'!$F1881,'Придельники с 2022'!$B$4:$X$28,'Форма 1'!$AE$8,0),IF('Форма 1'!$AE1881=2,'Форма 1'!$H1881*VLOOKUP('Форма 1'!$F1881,'Придельники с 2022'!$B$4:$X$28,13,0),IF('Форма 1'!$AE1881=3,'Форма 1'!$H1881*VLOOKUP('Форма 1'!$F1881,'Придельники с 2022'!$B$4:$X$28,12,0)))))</f>
        <v/>
      </c>
      <c r="O1881" s="103">
        <f>IF(ISNUMBER('Форма 1'!AF1881),'Форма 1'!$H1881*VLOOKUP('Форма 1'!$F1881,'Придельники с 2022'!$B$4:$X$28,'Форма 1'!AF$8),"")</f>
        <v>1877624.2769999998</v>
      </c>
      <c r="P1881" s="87"/>
      <c r="Q1881" s="103" t="str">
        <f>IF(ISNUMBER('Форма 1'!AH1881),'Форма 1'!$H1881*VLOOKUP('Форма 1'!$F1881,'Придельники с 2022'!$B$4:$X$28,'Форма 1'!AH$8),"")</f>
        <v/>
      </c>
      <c r="R1881" s="103" t="str">
        <f>IF(ISNUMBER('Форма 1'!AI1881),'Форма 1'!$H1881*VLOOKUP('Форма 1'!$F1881,'Придельники с 2022'!$B$4:$X$28,'Форма 1'!AI$8),"")</f>
        <v/>
      </c>
      <c r="S1881" s="103" t="str">
        <f>IF(ISNUMBER('Форма 1'!AJ1881),'Форма 1'!$H1881*VLOOKUP('Форма 1'!$F1881,'Придельники с 2022'!$B$4:$X$28,'Форма 1'!AJ$8),"")</f>
        <v/>
      </c>
      <c r="T1881" s="87"/>
    </row>
    <row r="1882" spans="1:20">
      <c r="A1882" s="188">
        <f t="shared" si="149"/>
        <v>50</v>
      </c>
      <c r="B1882" s="189" t="s">
        <v>1890</v>
      </c>
      <c r="C1882" s="99">
        <f t="shared" si="152"/>
        <v>26433356.09</v>
      </c>
      <c r="D1882" s="103" t="str">
        <f>IF(ISNUMBER('Форма 1'!U1882),'Форма 1'!$H1882*VLOOKUP('Форма 1'!$F1882,'Придельники с 2022'!$B$4:$X$28,'Форма 1'!U$8),"")</f>
        <v/>
      </c>
      <c r="E1882" s="103" t="str">
        <f>IF(ISNUMBER('Форма 1'!V1882),'Форма 1'!$H1882*VLOOKUP('Форма 1'!$F1882,'Придельники с 2022'!$B$4:$X$28,'Форма 1'!V$8),"")</f>
        <v/>
      </c>
      <c r="F1882" s="103" t="str">
        <f>IF(ISNUMBER('Форма 1'!W1882),'Форма 1'!$H1882*VLOOKUP('Форма 1'!$F1882,'Придельники с 2022'!$B$4:$X$28,'Форма 1'!W$8),"")</f>
        <v/>
      </c>
      <c r="G1882" s="103" t="str">
        <f>IF(ISNUMBER('Форма 1'!X1882),'Форма 1'!$H1882*VLOOKUP('Форма 1'!$F1882,'Придельники с 2022'!$B$4:$X$28,'Форма 1'!X$8),"")</f>
        <v/>
      </c>
      <c r="H1882" s="103" t="str">
        <f>IF(ISNUMBER('Форма 1'!Y1882),'Форма 1'!$H1882*VLOOKUP('Форма 1'!$F1882,'Придельники с 2022'!$B$4:$X$28,'Форма 1'!Y$8),"")</f>
        <v/>
      </c>
      <c r="I1882" s="103" t="str">
        <f>IF(ISNUMBER('Форма 1'!Z1882),'Форма 1'!$H1882*VLOOKUP('Форма 1'!$F1882,'Придельники с 2022'!$B$4:$X$28,'Форма 1'!Z$8),"")</f>
        <v/>
      </c>
      <c r="J1882" s="103" t="str">
        <f>IF(ISNUMBER('Форма 1'!AA1882),'Форма 1'!$H1882*VLOOKUP('Форма 1'!$F1882,'Придельники с 2022'!$B$4:$X$28,'Форма 1'!AA$8),"")</f>
        <v/>
      </c>
      <c r="K1882" s="90"/>
      <c r="L1882" s="87"/>
      <c r="M1882" s="103">
        <f>IF(ISNUMBER('Форма 1'!AD1882),'Форма 1'!$H1882*VLOOKUP('Форма 1'!$F1882,'Придельники с 2022'!$B$4:$X$28,'Форма 1'!AD$8),"")</f>
        <v>11668620.32</v>
      </c>
      <c r="N1882" s="103">
        <f>IF(ISBLANK('Форма 1'!$AE1882),"",IF('Форма 1'!$AE1882=1,'Форма 1'!$H1882*VLOOKUP('Форма 1'!$F1882,'Придельники с 2022'!$B$4:$X$28,'Форма 1'!$AE$8,0),IF('Форма 1'!$AE1882=2,'Форма 1'!$H1882*VLOOKUP('Форма 1'!$F1882,'Придельники с 2022'!$B$4:$X$28,13,0),IF('Форма 1'!$AE1882=3,'Форма 1'!$H1882*VLOOKUP('Форма 1'!$F1882,'Придельники с 2022'!$B$4:$X$28,12,0)))))</f>
        <v>12650194.76</v>
      </c>
      <c r="O1882" s="103">
        <f>IF(ISNUMBER('Форма 1'!AF1882),'Форма 1'!$H1882*VLOOKUP('Форма 1'!$F1882,'Придельники с 2022'!$B$4:$X$28,'Форма 1'!AF$8),"")</f>
        <v>2114541.0100000002</v>
      </c>
      <c r="P1882" s="87"/>
      <c r="Q1882" s="103" t="str">
        <f>IF(ISNUMBER('Форма 1'!AH1882),'Форма 1'!$H1882*VLOOKUP('Форма 1'!$F1882,'Придельники с 2022'!$B$4:$X$28,'Форма 1'!AH$8),"")</f>
        <v/>
      </c>
      <c r="R1882" s="103" t="str">
        <f>IF(ISNUMBER('Форма 1'!AI1882),'Форма 1'!$H1882*VLOOKUP('Форма 1'!$F1882,'Придельники с 2022'!$B$4:$X$28,'Форма 1'!AI$8),"")</f>
        <v/>
      </c>
      <c r="S1882" s="103" t="str">
        <f>IF(ISNUMBER('Форма 1'!AJ1882),'Форма 1'!$H1882*VLOOKUP('Форма 1'!$F1882,'Придельники с 2022'!$B$4:$X$28,'Форма 1'!AJ$8),"")</f>
        <v/>
      </c>
      <c r="T1882" s="87"/>
    </row>
    <row r="1883" spans="1:20">
      <c r="A1883" s="188">
        <f t="shared" si="149"/>
        <v>51</v>
      </c>
      <c r="B1883" s="189" t="s">
        <v>1891</v>
      </c>
      <c r="C1883" s="99">
        <f t="shared" si="152"/>
        <v>17761882.880000003</v>
      </c>
      <c r="D1883" s="103" t="str">
        <f>IF(ISNUMBER('Форма 1'!U1883),'Форма 1'!$H1883*VLOOKUP('Форма 1'!$F1883,'Придельники с 2022'!$B$4:$X$28,'Форма 1'!U$8),"")</f>
        <v/>
      </c>
      <c r="E1883" s="103" t="str">
        <f>IF(ISNUMBER('Форма 1'!V1883),'Форма 1'!$H1883*VLOOKUP('Форма 1'!$F1883,'Придельники с 2022'!$B$4:$X$28,'Форма 1'!V$8),"")</f>
        <v/>
      </c>
      <c r="F1883" s="103" t="str">
        <f>IF(ISNUMBER('Форма 1'!W1883),'Форма 1'!$H1883*VLOOKUP('Форма 1'!$F1883,'Придельники с 2022'!$B$4:$X$28,'Форма 1'!W$8),"")</f>
        <v/>
      </c>
      <c r="G1883" s="103" t="str">
        <f>IF(ISNUMBER('Форма 1'!X1883),'Форма 1'!$H1883*VLOOKUP('Форма 1'!$F1883,'Придельники с 2022'!$B$4:$X$28,'Форма 1'!X$8),"")</f>
        <v/>
      </c>
      <c r="H1883" s="103" t="str">
        <f>IF(ISNUMBER('Форма 1'!Y1883),'Форма 1'!$H1883*VLOOKUP('Форма 1'!$F1883,'Придельники с 2022'!$B$4:$X$28,'Форма 1'!Y$8),"")</f>
        <v/>
      </c>
      <c r="I1883" s="103" t="str">
        <f>IF(ISNUMBER('Форма 1'!Z1883),'Форма 1'!$H1883*VLOOKUP('Форма 1'!$F1883,'Придельники с 2022'!$B$4:$X$28,'Форма 1'!Z$8),"")</f>
        <v/>
      </c>
      <c r="J1883" s="103" t="str">
        <f>IF(ISNUMBER('Форма 1'!AA1883),'Форма 1'!$H1883*VLOOKUP('Форма 1'!$F1883,'Придельники с 2022'!$B$4:$X$28,'Форма 1'!AA$8),"")</f>
        <v/>
      </c>
      <c r="K1883" s="90"/>
      <c r="L1883" s="87"/>
      <c r="M1883" s="103">
        <f>IF(ISNUMBER('Форма 1'!AD1883),'Форма 1'!$H1883*VLOOKUP('Форма 1'!$F1883,'Придельники с 2022'!$B$4:$X$28,'Форма 1'!AD$8),"")</f>
        <v>17761882.880000003</v>
      </c>
      <c r="N1883" s="103" t="str">
        <f>IF(ISBLANK('Форма 1'!$AE1883),"",IF('Форма 1'!$AE1883=1,'Форма 1'!$H1883*VLOOKUP('Форма 1'!$F1883,'Придельники с 2022'!$B$4:$X$28,'Форма 1'!$AE$8,0),IF('Форма 1'!$AE1883=2,'Форма 1'!$H1883*VLOOKUP('Форма 1'!$F1883,'Придельники с 2022'!$B$4:$X$28,13,0),IF('Форма 1'!$AE1883=3,'Форма 1'!$H1883*VLOOKUP('Форма 1'!$F1883,'Придельники с 2022'!$B$4:$X$28,12,0)))))</f>
        <v/>
      </c>
      <c r="O1883" s="103" t="str">
        <f>IF(ISNUMBER('Форма 1'!AF1883),'Форма 1'!$H1883*VLOOKUP('Форма 1'!$F1883,'Придельники с 2022'!$B$4:$X$28,'Форма 1'!AF$8),"")</f>
        <v/>
      </c>
      <c r="P1883" s="87"/>
      <c r="Q1883" s="103" t="str">
        <f>IF(ISNUMBER('Форма 1'!AH1883),'Форма 1'!$H1883*VLOOKUP('Форма 1'!$F1883,'Придельники с 2022'!$B$4:$X$28,'Форма 1'!AH$8),"")</f>
        <v/>
      </c>
      <c r="R1883" s="103" t="str">
        <f>IF(ISNUMBER('Форма 1'!AI1883),'Форма 1'!$H1883*VLOOKUP('Форма 1'!$F1883,'Придельники с 2022'!$B$4:$X$28,'Форма 1'!AI$8),"")</f>
        <v/>
      </c>
      <c r="S1883" s="103" t="str">
        <f>IF(ISNUMBER('Форма 1'!AJ1883),'Форма 1'!$H1883*VLOOKUP('Форма 1'!$F1883,'Придельники с 2022'!$B$4:$X$28,'Форма 1'!AJ$8),"")</f>
        <v/>
      </c>
      <c r="T1883" s="87"/>
    </row>
    <row r="1884" spans="1:20">
      <c r="A1884" s="188">
        <f t="shared" si="149"/>
        <v>52</v>
      </c>
      <c r="B1884" s="189" t="s">
        <v>1892</v>
      </c>
      <c r="C1884" s="99">
        <f t="shared" si="152"/>
        <v>9917651.7440000009</v>
      </c>
      <c r="D1884" s="103" t="str">
        <f>IF(ISNUMBER('Форма 1'!U1884),'Форма 1'!$H1884*VLOOKUP('Форма 1'!$F1884,'Придельники с 2022'!$B$4:$X$28,'Форма 1'!U$8),"")</f>
        <v/>
      </c>
      <c r="E1884" s="103" t="str">
        <f>IF(ISNUMBER('Форма 1'!V1884),'Форма 1'!$H1884*VLOOKUP('Форма 1'!$F1884,'Придельники с 2022'!$B$4:$X$28,'Форма 1'!V$8),"")</f>
        <v/>
      </c>
      <c r="F1884" s="103" t="str">
        <f>IF(ISNUMBER('Форма 1'!W1884),'Форма 1'!$H1884*VLOOKUP('Форма 1'!$F1884,'Придельники с 2022'!$B$4:$X$28,'Форма 1'!W$8),"")</f>
        <v/>
      </c>
      <c r="G1884" s="103" t="str">
        <f>IF(ISNUMBER('Форма 1'!X1884),'Форма 1'!$H1884*VLOOKUP('Форма 1'!$F1884,'Придельники с 2022'!$B$4:$X$28,'Форма 1'!X$8),"")</f>
        <v/>
      </c>
      <c r="H1884" s="103" t="str">
        <f>IF(ISNUMBER('Форма 1'!Y1884),'Форма 1'!$H1884*VLOOKUP('Форма 1'!$F1884,'Придельники с 2022'!$B$4:$X$28,'Форма 1'!Y$8),"")</f>
        <v/>
      </c>
      <c r="I1884" s="103" t="str">
        <f>IF(ISNUMBER('Форма 1'!Z1884),'Форма 1'!$H1884*VLOOKUP('Форма 1'!$F1884,'Придельники с 2022'!$B$4:$X$28,'Форма 1'!Z$8),"")</f>
        <v/>
      </c>
      <c r="J1884" s="103" t="str">
        <f>IF(ISNUMBER('Форма 1'!AA1884),'Форма 1'!$H1884*VLOOKUP('Форма 1'!$F1884,'Придельники с 2022'!$B$4:$X$28,'Форма 1'!AA$8),"")</f>
        <v/>
      </c>
      <c r="K1884" s="90"/>
      <c r="L1884" s="87"/>
      <c r="M1884" s="103">
        <f>IF(ISNUMBER('Форма 1'!AD1884),'Форма 1'!$H1884*VLOOKUP('Форма 1'!$F1884,'Придельники с 2022'!$B$4:$X$28,'Форма 1'!AD$8),"")</f>
        <v>9917651.7440000009</v>
      </c>
      <c r="N1884" s="103" t="str">
        <f>IF(ISBLANK('Форма 1'!$AE1884),"",IF('Форма 1'!$AE1884=1,'Форма 1'!$H1884*VLOOKUP('Форма 1'!$F1884,'Придельники с 2022'!$B$4:$X$28,'Форма 1'!$AE$8,0),IF('Форма 1'!$AE1884=2,'Форма 1'!$H1884*VLOOKUP('Форма 1'!$F1884,'Придельники с 2022'!$B$4:$X$28,13,0),IF('Форма 1'!$AE1884=3,'Форма 1'!$H1884*VLOOKUP('Форма 1'!$F1884,'Придельники с 2022'!$B$4:$X$28,12,0)))))</f>
        <v/>
      </c>
      <c r="O1884" s="103" t="str">
        <f>IF(ISNUMBER('Форма 1'!AF1884),'Форма 1'!$H1884*VLOOKUP('Форма 1'!$F1884,'Придельники с 2022'!$B$4:$X$28,'Форма 1'!AF$8),"")</f>
        <v/>
      </c>
      <c r="P1884" s="87"/>
      <c r="Q1884" s="103" t="str">
        <f>IF(ISNUMBER('Форма 1'!AH1884),'Форма 1'!$H1884*VLOOKUP('Форма 1'!$F1884,'Придельники с 2022'!$B$4:$X$28,'Форма 1'!AH$8),"")</f>
        <v/>
      </c>
      <c r="R1884" s="103" t="str">
        <f>IF(ISNUMBER('Форма 1'!AI1884),'Форма 1'!$H1884*VLOOKUP('Форма 1'!$F1884,'Придельники с 2022'!$B$4:$X$28,'Форма 1'!AI$8),"")</f>
        <v/>
      </c>
      <c r="S1884" s="103" t="str">
        <f>IF(ISNUMBER('Форма 1'!AJ1884),'Форма 1'!$H1884*VLOOKUP('Форма 1'!$F1884,'Придельники с 2022'!$B$4:$X$28,'Форма 1'!AJ$8),"")</f>
        <v/>
      </c>
      <c r="T1884" s="87"/>
    </row>
    <row r="1885" spans="1:20">
      <c r="A1885" s="188">
        <f t="shared" si="149"/>
        <v>53</v>
      </c>
      <c r="B1885" s="189" t="s">
        <v>1893</v>
      </c>
      <c r="C1885" s="99">
        <f t="shared" si="152"/>
        <v>17034564.400000002</v>
      </c>
      <c r="D1885" s="103" t="str">
        <f>IF(ISNUMBER('Форма 1'!U1885),'Форма 1'!$H1885*VLOOKUP('Форма 1'!$F1885,'Придельники с 2022'!$B$4:$X$28,'Форма 1'!U$8),"")</f>
        <v/>
      </c>
      <c r="E1885" s="103" t="str">
        <f>IF(ISNUMBER('Форма 1'!V1885),'Форма 1'!$H1885*VLOOKUP('Форма 1'!$F1885,'Придельники с 2022'!$B$4:$X$28,'Форма 1'!V$8),"")</f>
        <v/>
      </c>
      <c r="F1885" s="103" t="str">
        <f>IF(ISNUMBER('Форма 1'!W1885),'Форма 1'!$H1885*VLOOKUP('Форма 1'!$F1885,'Придельники с 2022'!$B$4:$X$28,'Форма 1'!W$8),"")</f>
        <v/>
      </c>
      <c r="G1885" s="103" t="str">
        <f>IF(ISNUMBER('Форма 1'!X1885),'Форма 1'!$H1885*VLOOKUP('Форма 1'!$F1885,'Придельники с 2022'!$B$4:$X$28,'Форма 1'!X$8),"")</f>
        <v/>
      </c>
      <c r="H1885" s="103" t="str">
        <f>IF(ISNUMBER('Форма 1'!Y1885),'Форма 1'!$H1885*VLOOKUP('Форма 1'!$F1885,'Придельники с 2022'!$B$4:$X$28,'Форма 1'!Y$8),"")</f>
        <v/>
      </c>
      <c r="I1885" s="103" t="str">
        <f>IF(ISNUMBER('Форма 1'!Z1885),'Форма 1'!$H1885*VLOOKUP('Форма 1'!$F1885,'Придельники с 2022'!$B$4:$X$28,'Форма 1'!Z$8),"")</f>
        <v/>
      </c>
      <c r="J1885" s="103" t="str">
        <f>IF(ISNUMBER('Форма 1'!AA1885),'Форма 1'!$H1885*VLOOKUP('Форма 1'!$F1885,'Придельники с 2022'!$B$4:$X$28,'Форма 1'!AA$8),"")</f>
        <v/>
      </c>
      <c r="K1885" s="90"/>
      <c r="L1885" s="87"/>
      <c r="M1885" s="103">
        <f>IF(ISNUMBER('Форма 1'!AD1885),'Форма 1'!$H1885*VLOOKUP('Форма 1'!$F1885,'Придельники с 2022'!$B$4:$X$28,'Форма 1'!AD$8),"")</f>
        <v>17034564.400000002</v>
      </c>
      <c r="N1885" s="103" t="str">
        <f>IF(ISBLANK('Форма 1'!$AE1885),"",IF('Форма 1'!$AE1885=1,'Форма 1'!$H1885*VLOOKUP('Форма 1'!$F1885,'Придельники с 2022'!$B$4:$X$28,'Форма 1'!$AE$8,0),IF('Форма 1'!$AE1885=2,'Форма 1'!$H1885*VLOOKUP('Форма 1'!$F1885,'Придельники с 2022'!$B$4:$X$28,13,0),IF('Форма 1'!$AE1885=3,'Форма 1'!$H1885*VLOOKUP('Форма 1'!$F1885,'Придельники с 2022'!$B$4:$X$28,12,0)))))</f>
        <v/>
      </c>
      <c r="O1885" s="103" t="str">
        <f>IF(ISNUMBER('Форма 1'!AF1885),'Форма 1'!$H1885*VLOOKUP('Форма 1'!$F1885,'Придельники с 2022'!$B$4:$X$28,'Форма 1'!AF$8),"")</f>
        <v/>
      </c>
      <c r="P1885" s="87"/>
      <c r="Q1885" s="103" t="str">
        <f>IF(ISNUMBER('Форма 1'!AH1885),'Форма 1'!$H1885*VLOOKUP('Форма 1'!$F1885,'Придельники с 2022'!$B$4:$X$28,'Форма 1'!AH$8),"")</f>
        <v/>
      </c>
      <c r="R1885" s="103" t="str">
        <f>IF(ISNUMBER('Форма 1'!AI1885),'Форма 1'!$H1885*VLOOKUP('Форма 1'!$F1885,'Придельники с 2022'!$B$4:$X$28,'Форма 1'!AI$8),"")</f>
        <v/>
      </c>
      <c r="S1885" s="103" t="str">
        <f>IF(ISNUMBER('Форма 1'!AJ1885),'Форма 1'!$H1885*VLOOKUP('Форма 1'!$F1885,'Придельники с 2022'!$B$4:$X$28,'Форма 1'!AJ$8),"")</f>
        <v/>
      </c>
      <c r="T1885" s="87"/>
    </row>
    <row r="1886" spans="1:20">
      <c r="A1886" s="188">
        <f t="shared" si="149"/>
        <v>54</v>
      </c>
      <c r="B1886" s="189" t="s">
        <v>1894</v>
      </c>
      <c r="C1886" s="99">
        <f t="shared" si="152"/>
        <v>17950580.368000001</v>
      </c>
      <c r="D1886" s="103" t="str">
        <f>IF(ISNUMBER('Форма 1'!U1886),'Форма 1'!$H1886*VLOOKUP('Форма 1'!$F1886,'Придельники с 2022'!$B$4:$X$28,'Форма 1'!U$8),"")</f>
        <v/>
      </c>
      <c r="E1886" s="103" t="str">
        <f>IF(ISNUMBER('Форма 1'!V1886),'Форма 1'!$H1886*VLOOKUP('Форма 1'!$F1886,'Придельники с 2022'!$B$4:$X$28,'Форма 1'!V$8),"")</f>
        <v/>
      </c>
      <c r="F1886" s="103" t="str">
        <f>IF(ISNUMBER('Форма 1'!W1886),'Форма 1'!$H1886*VLOOKUP('Форма 1'!$F1886,'Придельники с 2022'!$B$4:$X$28,'Форма 1'!W$8),"")</f>
        <v/>
      </c>
      <c r="G1886" s="103" t="str">
        <f>IF(ISNUMBER('Форма 1'!X1886),'Форма 1'!$H1886*VLOOKUP('Форма 1'!$F1886,'Придельники с 2022'!$B$4:$X$28,'Форма 1'!X$8),"")</f>
        <v/>
      </c>
      <c r="H1886" s="103" t="str">
        <f>IF(ISNUMBER('Форма 1'!Y1886),'Форма 1'!$H1886*VLOOKUP('Форма 1'!$F1886,'Придельники с 2022'!$B$4:$X$28,'Форма 1'!Y$8),"")</f>
        <v/>
      </c>
      <c r="I1886" s="103" t="str">
        <f>IF(ISNUMBER('Форма 1'!Z1886),'Форма 1'!$H1886*VLOOKUP('Форма 1'!$F1886,'Придельники с 2022'!$B$4:$X$28,'Форма 1'!Z$8),"")</f>
        <v/>
      </c>
      <c r="J1886" s="103" t="str">
        <f>IF(ISNUMBER('Форма 1'!AA1886),'Форма 1'!$H1886*VLOOKUP('Форма 1'!$F1886,'Придельники с 2022'!$B$4:$X$28,'Форма 1'!AA$8),"")</f>
        <v/>
      </c>
      <c r="K1886" s="90"/>
      <c r="L1886" s="87"/>
      <c r="M1886" s="103">
        <f>IF(ISNUMBER('Форма 1'!AD1886),'Форма 1'!$H1886*VLOOKUP('Форма 1'!$F1886,'Придельники с 2022'!$B$4:$X$28,'Форма 1'!AD$8),"")</f>
        <v>17950580.368000001</v>
      </c>
      <c r="N1886" s="103" t="str">
        <f>IF(ISBLANK('Форма 1'!$AE1886),"",IF('Форма 1'!$AE1886=1,'Форма 1'!$H1886*VLOOKUP('Форма 1'!$F1886,'Придельники с 2022'!$B$4:$X$28,'Форма 1'!$AE$8,0),IF('Форма 1'!$AE1886=2,'Форма 1'!$H1886*VLOOKUP('Форма 1'!$F1886,'Придельники с 2022'!$B$4:$X$28,13,0),IF('Форма 1'!$AE1886=3,'Форма 1'!$H1886*VLOOKUP('Форма 1'!$F1886,'Придельники с 2022'!$B$4:$X$28,12,0)))))</f>
        <v/>
      </c>
      <c r="O1886" s="103" t="str">
        <f>IF(ISNUMBER('Форма 1'!AF1886),'Форма 1'!$H1886*VLOOKUP('Форма 1'!$F1886,'Придельники с 2022'!$B$4:$X$28,'Форма 1'!AF$8),"")</f>
        <v/>
      </c>
      <c r="P1886" s="87"/>
      <c r="Q1886" s="103" t="str">
        <f>IF(ISNUMBER('Форма 1'!AH1886),'Форма 1'!$H1886*VLOOKUP('Форма 1'!$F1886,'Придельники с 2022'!$B$4:$X$28,'Форма 1'!AH$8),"")</f>
        <v/>
      </c>
      <c r="R1886" s="103" t="str">
        <f>IF(ISNUMBER('Форма 1'!AI1886),'Форма 1'!$H1886*VLOOKUP('Форма 1'!$F1886,'Придельники с 2022'!$B$4:$X$28,'Форма 1'!AI$8),"")</f>
        <v/>
      </c>
      <c r="S1886" s="103" t="str">
        <f>IF(ISNUMBER('Форма 1'!AJ1886),'Форма 1'!$H1886*VLOOKUP('Форма 1'!$F1886,'Придельники с 2022'!$B$4:$X$28,'Форма 1'!AJ$8),"")</f>
        <v/>
      </c>
      <c r="T1886" s="87"/>
    </row>
    <row r="1887" spans="1:20">
      <c r="A1887" s="188">
        <f t="shared" si="149"/>
        <v>55</v>
      </c>
      <c r="B1887" s="189" t="s">
        <v>1895</v>
      </c>
      <c r="C1887" s="99">
        <f t="shared" si="152"/>
        <v>13843460.198400002</v>
      </c>
      <c r="D1887" s="103" t="str">
        <f>IF(ISNUMBER('Форма 1'!U1887),'Форма 1'!$H1887*VLOOKUP('Форма 1'!$F1887,'Придельники с 2022'!$B$4:$X$28,'Форма 1'!U$8),"")</f>
        <v/>
      </c>
      <c r="E1887" s="103" t="str">
        <f>IF(ISNUMBER('Форма 1'!V1887),'Форма 1'!$H1887*VLOOKUP('Форма 1'!$F1887,'Придельники с 2022'!$B$4:$X$28,'Форма 1'!V$8),"")</f>
        <v/>
      </c>
      <c r="F1887" s="103" t="str">
        <f>IF(ISNUMBER('Форма 1'!W1887),'Форма 1'!$H1887*VLOOKUP('Форма 1'!$F1887,'Придельники с 2022'!$B$4:$X$28,'Форма 1'!W$8),"")</f>
        <v/>
      </c>
      <c r="G1887" s="103" t="str">
        <f>IF(ISNUMBER('Форма 1'!X1887),'Форма 1'!$H1887*VLOOKUP('Форма 1'!$F1887,'Придельники с 2022'!$B$4:$X$28,'Форма 1'!X$8),"")</f>
        <v/>
      </c>
      <c r="H1887" s="103" t="str">
        <f>IF(ISNUMBER('Форма 1'!Y1887),'Форма 1'!$H1887*VLOOKUP('Форма 1'!$F1887,'Придельники с 2022'!$B$4:$X$28,'Форма 1'!Y$8),"")</f>
        <v/>
      </c>
      <c r="I1887" s="103" t="str">
        <f>IF(ISNUMBER('Форма 1'!Z1887),'Форма 1'!$H1887*VLOOKUP('Форма 1'!$F1887,'Придельники с 2022'!$B$4:$X$28,'Форма 1'!Z$8),"")</f>
        <v/>
      </c>
      <c r="J1887" s="103" t="str">
        <f>IF(ISNUMBER('Форма 1'!AA1887),'Форма 1'!$H1887*VLOOKUP('Форма 1'!$F1887,'Придельники с 2022'!$B$4:$X$28,'Форма 1'!AA$8),"")</f>
        <v/>
      </c>
      <c r="K1887" s="90"/>
      <c r="L1887" s="87"/>
      <c r="M1887" s="103">
        <f>IF(ISNUMBER('Форма 1'!AD1887),'Форма 1'!$H1887*VLOOKUP('Форма 1'!$F1887,'Придельники с 2022'!$B$4:$X$28,'Форма 1'!AD$8),"")</f>
        <v>13843460.198400002</v>
      </c>
      <c r="N1887" s="103" t="str">
        <f>IF(ISBLANK('Форма 1'!$AE1887),"",IF('Форма 1'!$AE1887=1,'Форма 1'!$H1887*VLOOKUP('Форма 1'!$F1887,'Придельники с 2022'!$B$4:$X$28,'Форма 1'!$AE$8,0),IF('Форма 1'!$AE1887=2,'Форма 1'!$H1887*VLOOKUP('Форма 1'!$F1887,'Придельники с 2022'!$B$4:$X$28,13,0),IF('Форма 1'!$AE1887=3,'Форма 1'!$H1887*VLOOKUP('Форма 1'!$F1887,'Придельники с 2022'!$B$4:$X$28,12,0)))))</f>
        <v/>
      </c>
      <c r="O1887" s="103" t="str">
        <f>IF(ISNUMBER('Форма 1'!AF1887),'Форма 1'!$H1887*VLOOKUP('Форма 1'!$F1887,'Придельники с 2022'!$B$4:$X$28,'Форма 1'!AF$8),"")</f>
        <v/>
      </c>
      <c r="P1887" s="87"/>
      <c r="Q1887" s="103" t="str">
        <f>IF(ISNUMBER('Форма 1'!AH1887),'Форма 1'!$H1887*VLOOKUP('Форма 1'!$F1887,'Придельники с 2022'!$B$4:$X$28,'Форма 1'!AH$8),"")</f>
        <v/>
      </c>
      <c r="R1887" s="103" t="str">
        <f>IF(ISNUMBER('Форма 1'!AI1887),'Форма 1'!$H1887*VLOOKUP('Форма 1'!$F1887,'Придельники с 2022'!$B$4:$X$28,'Форма 1'!AI$8),"")</f>
        <v/>
      </c>
      <c r="S1887" s="103" t="str">
        <f>IF(ISNUMBER('Форма 1'!AJ1887),'Форма 1'!$H1887*VLOOKUP('Форма 1'!$F1887,'Придельники с 2022'!$B$4:$X$28,'Форма 1'!AJ$8),"")</f>
        <v/>
      </c>
      <c r="T1887" s="87"/>
    </row>
    <row r="1888" spans="1:20">
      <c r="A1888" s="188">
        <f t="shared" si="149"/>
        <v>56</v>
      </c>
      <c r="B1888" s="189" t="s">
        <v>1896</v>
      </c>
      <c r="C1888" s="99">
        <f t="shared" si="152"/>
        <v>5202034.3959999997</v>
      </c>
      <c r="D1888" s="103" t="str">
        <f>IF(ISNUMBER('Форма 1'!U1888),'Форма 1'!$H1888*VLOOKUP('Форма 1'!$F1888,'Придельники с 2022'!$B$4:$X$28,'Форма 1'!U$8),"")</f>
        <v/>
      </c>
      <c r="E1888" s="103" t="str">
        <f>IF(ISNUMBER('Форма 1'!V1888),'Форма 1'!$H1888*VLOOKUP('Форма 1'!$F1888,'Придельники с 2022'!$B$4:$X$28,'Форма 1'!V$8),"")</f>
        <v/>
      </c>
      <c r="F1888" s="103" t="str">
        <f>IF(ISNUMBER('Форма 1'!W1888),'Форма 1'!$H1888*VLOOKUP('Форма 1'!$F1888,'Придельники с 2022'!$B$4:$X$28,'Форма 1'!W$8),"")</f>
        <v/>
      </c>
      <c r="G1888" s="103" t="str">
        <f>IF(ISNUMBER('Форма 1'!X1888),'Форма 1'!$H1888*VLOOKUP('Форма 1'!$F1888,'Придельники с 2022'!$B$4:$X$28,'Форма 1'!X$8),"")</f>
        <v/>
      </c>
      <c r="H1888" s="103" t="str">
        <f>IF(ISNUMBER('Форма 1'!Y1888),'Форма 1'!$H1888*VLOOKUP('Форма 1'!$F1888,'Придельники с 2022'!$B$4:$X$28,'Форма 1'!Y$8),"")</f>
        <v/>
      </c>
      <c r="I1888" s="103" t="str">
        <f>IF(ISNUMBER('Форма 1'!Z1888),'Форма 1'!$H1888*VLOOKUP('Форма 1'!$F1888,'Придельники с 2022'!$B$4:$X$28,'Форма 1'!Z$8),"")</f>
        <v/>
      </c>
      <c r="J1888" s="103" t="str">
        <f>IF(ISNUMBER('Форма 1'!AA1888),'Форма 1'!$H1888*VLOOKUP('Форма 1'!$F1888,'Придельники с 2022'!$B$4:$X$28,'Форма 1'!AA$8),"")</f>
        <v/>
      </c>
      <c r="K1888" s="90"/>
      <c r="L1888" s="87"/>
      <c r="M1888" s="103">
        <f>IF(ISNUMBER('Форма 1'!AD1888),'Форма 1'!$H1888*VLOOKUP('Форма 1'!$F1888,'Придельники с 2022'!$B$4:$X$28,'Форма 1'!AD$8),"")</f>
        <v>5202034.3959999997</v>
      </c>
      <c r="N1888" s="103" t="str">
        <f>IF(ISBLANK('Форма 1'!$AE1888),"",IF('Форма 1'!$AE1888=1,'Форма 1'!$H1888*VLOOKUP('Форма 1'!$F1888,'Придельники с 2022'!$B$4:$X$28,'Форма 1'!$AE$8,0),IF('Форма 1'!$AE1888=2,'Форма 1'!$H1888*VLOOKUP('Форма 1'!$F1888,'Придельники с 2022'!$B$4:$X$28,13,0),IF('Форма 1'!$AE1888=3,'Форма 1'!$H1888*VLOOKUP('Форма 1'!$F1888,'Придельники с 2022'!$B$4:$X$28,12,0)))))</f>
        <v/>
      </c>
      <c r="O1888" s="103" t="str">
        <f>IF(ISNUMBER('Форма 1'!AF1888),'Форма 1'!$H1888*VLOOKUP('Форма 1'!$F1888,'Придельники с 2022'!$B$4:$X$28,'Форма 1'!AF$8),"")</f>
        <v/>
      </c>
      <c r="P1888" s="87"/>
      <c r="Q1888" s="103" t="str">
        <f>IF(ISNUMBER('Форма 1'!AH1888),'Форма 1'!$H1888*VLOOKUP('Форма 1'!$F1888,'Придельники с 2022'!$B$4:$X$28,'Форма 1'!AH$8),"")</f>
        <v/>
      </c>
      <c r="R1888" s="103" t="str">
        <f>IF(ISNUMBER('Форма 1'!AI1888),'Форма 1'!$H1888*VLOOKUP('Форма 1'!$F1888,'Придельники с 2022'!$B$4:$X$28,'Форма 1'!AI$8),"")</f>
        <v/>
      </c>
      <c r="S1888" s="103" t="str">
        <f>IF(ISNUMBER('Форма 1'!AJ1888),'Форма 1'!$H1888*VLOOKUP('Форма 1'!$F1888,'Придельники с 2022'!$B$4:$X$28,'Форма 1'!AJ$8),"")</f>
        <v/>
      </c>
      <c r="T1888" s="87"/>
    </row>
    <row r="1889" spans="1:20">
      <c r="A1889" s="188">
        <f t="shared" si="149"/>
        <v>57</v>
      </c>
      <c r="B1889" s="189" t="s">
        <v>1897</v>
      </c>
      <c r="C1889" s="99">
        <f t="shared" si="152"/>
        <v>1039563.7919999999</v>
      </c>
      <c r="D1889" s="103" t="str">
        <f>IF(ISNUMBER('Форма 1'!U1889),'Форма 1'!$H1889*VLOOKUP('Форма 1'!$F1889,'Придельники с 2022'!$B$4:$X$28,'Форма 1'!U$8),"")</f>
        <v/>
      </c>
      <c r="E1889" s="103" t="str">
        <f>IF(ISNUMBER('Форма 1'!V1889),'Форма 1'!$H1889*VLOOKUP('Форма 1'!$F1889,'Придельники с 2022'!$B$4:$X$28,'Форма 1'!V$8),"")</f>
        <v/>
      </c>
      <c r="F1889" s="103" t="str">
        <f>IF(ISNUMBER('Форма 1'!W1889),'Форма 1'!$H1889*VLOOKUP('Форма 1'!$F1889,'Придельники с 2022'!$B$4:$X$28,'Форма 1'!W$8),"")</f>
        <v/>
      </c>
      <c r="G1889" s="103" t="str">
        <f>IF(ISNUMBER('Форма 1'!X1889),'Форма 1'!$H1889*VLOOKUP('Форма 1'!$F1889,'Придельники с 2022'!$B$4:$X$28,'Форма 1'!X$8),"")</f>
        <v/>
      </c>
      <c r="H1889" s="103" t="str">
        <f>IF(ISNUMBER('Форма 1'!Y1889),'Форма 1'!$H1889*VLOOKUP('Форма 1'!$F1889,'Придельники с 2022'!$B$4:$X$28,'Форма 1'!Y$8),"")</f>
        <v/>
      </c>
      <c r="I1889" s="103">
        <f>IF(ISNUMBER('Форма 1'!Z1889),'Форма 1'!$H1889*VLOOKUP('Форма 1'!$F1889,'Придельники с 2022'!$B$4:$X$28,'Форма 1'!Z$8),"")</f>
        <v>1039563.7919999999</v>
      </c>
      <c r="J1889" s="103" t="str">
        <f>IF(ISNUMBER('Форма 1'!AA1889),'Форма 1'!$H1889*VLOOKUP('Форма 1'!$F1889,'Придельники с 2022'!$B$4:$X$28,'Форма 1'!AA$8),"")</f>
        <v/>
      </c>
      <c r="K1889" s="90"/>
      <c r="L1889" s="87"/>
      <c r="M1889" s="103" t="str">
        <f>IF(ISNUMBER('Форма 1'!AD1889),'Форма 1'!$H1889*VLOOKUP('Форма 1'!$F1889,'Придельники с 2022'!$B$4:$X$28,'Форма 1'!AD$8),"")</f>
        <v/>
      </c>
      <c r="N1889" s="103" t="str">
        <f>IF(ISBLANK('Форма 1'!$AE1889),"",IF('Форма 1'!$AE1889=1,'Форма 1'!$H1889*VLOOKUP('Форма 1'!$F1889,'Придельники с 2022'!$B$4:$X$28,'Форма 1'!$AE$8,0),IF('Форма 1'!$AE1889=2,'Форма 1'!$H1889*VLOOKUP('Форма 1'!$F1889,'Придельники с 2022'!$B$4:$X$28,13,0),IF('Форма 1'!$AE1889=3,'Форма 1'!$H1889*VLOOKUP('Форма 1'!$F1889,'Придельники с 2022'!$B$4:$X$28,12,0)))))</f>
        <v/>
      </c>
      <c r="O1889" s="103" t="str">
        <f>IF(ISNUMBER('Форма 1'!AF1889),'Форма 1'!$H1889*VLOOKUP('Форма 1'!$F1889,'Придельники с 2022'!$B$4:$X$28,'Форма 1'!AF$8),"")</f>
        <v/>
      </c>
      <c r="P1889" s="87"/>
      <c r="Q1889" s="103" t="str">
        <f>IF(ISNUMBER('Форма 1'!AH1889),'Форма 1'!$H1889*VLOOKUP('Форма 1'!$F1889,'Придельники с 2022'!$B$4:$X$28,'Форма 1'!AH$8),"")</f>
        <v/>
      </c>
      <c r="R1889" s="103" t="str">
        <f>IF(ISNUMBER('Форма 1'!AI1889),'Форма 1'!$H1889*VLOOKUP('Форма 1'!$F1889,'Придельники с 2022'!$B$4:$X$28,'Форма 1'!AI$8),"")</f>
        <v/>
      </c>
      <c r="S1889" s="103" t="str">
        <f>IF(ISNUMBER('Форма 1'!AJ1889),'Форма 1'!$H1889*VLOOKUP('Форма 1'!$F1889,'Придельники с 2022'!$B$4:$X$28,'Форма 1'!AJ$8),"")</f>
        <v/>
      </c>
      <c r="T1889" s="87"/>
    </row>
    <row r="1890" spans="1:20">
      <c r="A1890" s="188">
        <f t="shared" si="149"/>
        <v>58</v>
      </c>
      <c r="B1890" s="189" t="s">
        <v>1898</v>
      </c>
      <c r="C1890" s="99">
        <f t="shared" si="152"/>
        <v>13047891.726999998</v>
      </c>
      <c r="D1890" s="103" t="str">
        <f>IF(ISNUMBER('Форма 1'!U1890),'Форма 1'!$H1890*VLOOKUP('Форма 1'!$F1890,'Придельники с 2022'!$B$4:$X$28,'Форма 1'!U$8),"")</f>
        <v/>
      </c>
      <c r="E1890" s="103" t="str">
        <f>IF(ISNUMBER('Форма 1'!V1890),'Форма 1'!$H1890*VLOOKUP('Форма 1'!$F1890,'Придельники с 2022'!$B$4:$X$28,'Форма 1'!V$8),"")</f>
        <v/>
      </c>
      <c r="F1890" s="103" t="str">
        <f>IF(ISNUMBER('Форма 1'!W1890),'Форма 1'!$H1890*VLOOKUP('Форма 1'!$F1890,'Придельники с 2022'!$B$4:$X$28,'Форма 1'!W$8),"")</f>
        <v/>
      </c>
      <c r="G1890" s="103" t="str">
        <f>IF(ISNUMBER('Форма 1'!X1890),'Форма 1'!$H1890*VLOOKUP('Форма 1'!$F1890,'Придельники с 2022'!$B$4:$X$28,'Форма 1'!X$8),"")</f>
        <v/>
      </c>
      <c r="H1890" s="103" t="str">
        <f>IF(ISNUMBER('Форма 1'!Y1890),'Форма 1'!$H1890*VLOOKUP('Форма 1'!$F1890,'Придельники с 2022'!$B$4:$X$28,'Форма 1'!Y$8),"")</f>
        <v/>
      </c>
      <c r="I1890" s="103" t="str">
        <f>IF(ISNUMBER('Форма 1'!Z1890),'Форма 1'!$H1890*VLOOKUP('Форма 1'!$F1890,'Придельники с 2022'!$B$4:$X$28,'Форма 1'!Z$8),"")</f>
        <v/>
      </c>
      <c r="J1890" s="103" t="str">
        <f>IF(ISNUMBER('Форма 1'!AA1890),'Форма 1'!$H1890*VLOOKUP('Форма 1'!$F1890,'Придельники с 2022'!$B$4:$X$28,'Форма 1'!AA$8),"")</f>
        <v/>
      </c>
      <c r="K1890" s="90"/>
      <c r="L1890" s="87"/>
      <c r="M1890" s="103">
        <f>IF(ISNUMBER('Форма 1'!AD1890),'Форма 1'!$H1890*VLOOKUP('Форма 1'!$F1890,'Придельники с 2022'!$B$4:$X$28,'Форма 1'!AD$8),"")</f>
        <v>13047891.726999998</v>
      </c>
      <c r="N1890" s="103" t="str">
        <f>IF(ISBLANK('Форма 1'!$AE1890),"",IF('Форма 1'!$AE1890=1,'Форма 1'!$H1890*VLOOKUP('Форма 1'!$F1890,'Придельники с 2022'!$B$4:$X$28,'Форма 1'!$AE$8,0),IF('Форма 1'!$AE1890=2,'Форма 1'!$H1890*VLOOKUP('Форма 1'!$F1890,'Придельники с 2022'!$B$4:$X$28,13,0),IF('Форма 1'!$AE1890=3,'Форма 1'!$H1890*VLOOKUP('Форма 1'!$F1890,'Придельники с 2022'!$B$4:$X$28,12,0)))))</f>
        <v/>
      </c>
      <c r="O1890" s="103" t="str">
        <f>IF(ISNUMBER('Форма 1'!AF1890),'Форма 1'!$H1890*VLOOKUP('Форма 1'!$F1890,'Придельники с 2022'!$B$4:$X$28,'Форма 1'!AF$8),"")</f>
        <v/>
      </c>
      <c r="P1890" s="87"/>
      <c r="Q1890" s="103" t="str">
        <f>IF(ISNUMBER('Форма 1'!AH1890),'Форма 1'!$H1890*VLOOKUP('Форма 1'!$F1890,'Придельники с 2022'!$B$4:$X$28,'Форма 1'!AH$8),"")</f>
        <v/>
      </c>
      <c r="R1890" s="103" t="str">
        <f>IF(ISNUMBER('Форма 1'!AI1890),'Форма 1'!$H1890*VLOOKUP('Форма 1'!$F1890,'Придельники с 2022'!$B$4:$X$28,'Форма 1'!AI$8),"")</f>
        <v/>
      </c>
      <c r="S1890" s="103" t="str">
        <f>IF(ISNUMBER('Форма 1'!AJ1890),'Форма 1'!$H1890*VLOOKUP('Форма 1'!$F1890,'Придельники с 2022'!$B$4:$X$28,'Форма 1'!AJ$8),"")</f>
        <v/>
      </c>
      <c r="T1890" s="87"/>
    </row>
    <row r="1891" spans="1:20">
      <c r="A1891" s="188">
        <f t="shared" ref="A1891:A1962" si="153">A1890+1</f>
        <v>59</v>
      </c>
      <c r="B1891" s="189" t="s">
        <v>1899</v>
      </c>
      <c r="C1891" s="99">
        <f t="shared" si="152"/>
        <v>1106813.0790000001</v>
      </c>
      <c r="D1891" s="103" t="str">
        <f>IF(ISNUMBER('Форма 1'!U1891),'Форма 1'!$H1891*VLOOKUP('Форма 1'!$F1891,'Придельники с 2022'!$B$4:$X$28,'Форма 1'!U$8),"")</f>
        <v/>
      </c>
      <c r="E1891" s="103" t="str">
        <f>IF(ISNUMBER('Форма 1'!V1891),'Форма 1'!$H1891*VLOOKUP('Форма 1'!$F1891,'Придельники с 2022'!$B$4:$X$28,'Форма 1'!V$8),"")</f>
        <v/>
      </c>
      <c r="F1891" s="103" t="str">
        <f>IF(ISNUMBER('Форма 1'!W1891),'Форма 1'!$H1891*VLOOKUP('Форма 1'!$F1891,'Придельники с 2022'!$B$4:$X$28,'Форма 1'!W$8),"")</f>
        <v/>
      </c>
      <c r="G1891" s="103" t="str">
        <f>IF(ISNUMBER('Форма 1'!X1891),'Форма 1'!$H1891*VLOOKUP('Форма 1'!$F1891,'Придельники с 2022'!$B$4:$X$28,'Форма 1'!X$8),"")</f>
        <v/>
      </c>
      <c r="H1891" s="103" t="str">
        <f>IF(ISNUMBER('Форма 1'!Y1891),'Форма 1'!$H1891*VLOOKUP('Форма 1'!$F1891,'Придельники с 2022'!$B$4:$X$28,'Форма 1'!Y$8),"")</f>
        <v/>
      </c>
      <c r="I1891" s="103">
        <f>IF(ISNUMBER('Форма 1'!Z1891),'Форма 1'!$H1891*VLOOKUP('Форма 1'!$F1891,'Придельники с 2022'!$B$4:$X$28,'Форма 1'!Z$8),"")</f>
        <v>1106813.0790000001</v>
      </c>
      <c r="J1891" s="103" t="str">
        <f>IF(ISNUMBER('Форма 1'!AA1891),'Форма 1'!$H1891*VLOOKUP('Форма 1'!$F1891,'Придельники с 2022'!$B$4:$X$28,'Форма 1'!AA$8),"")</f>
        <v/>
      </c>
      <c r="K1891" s="90"/>
      <c r="L1891" s="87"/>
      <c r="M1891" s="103" t="str">
        <f>IF(ISNUMBER('Форма 1'!AD1891),'Форма 1'!$H1891*VLOOKUP('Форма 1'!$F1891,'Придельники с 2022'!$B$4:$X$28,'Форма 1'!AD$8),"")</f>
        <v/>
      </c>
      <c r="N1891" s="103" t="str">
        <f>IF(ISBLANK('Форма 1'!$AE1891),"",IF('Форма 1'!$AE1891=1,'Форма 1'!$H1891*VLOOKUP('Форма 1'!$F1891,'Придельники с 2022'!$B$4:$X$28,'Форма 1'!$AE$8,0),IF('Форма 1'!$AE1891=2,'Форма 1'!$H1891*VLOOKUP('Форма 1'!$F1891,'Придельники с 2022'!$B$4:$X$28,13,0),IF('Форма 1'!$AE1891=3,'Форма 1'!$H1891*VLOOKUP('Форма 1'!$F1891,'Придельники с 2022'!$B$4:$X$28,12,0)))))</f>
        <v/>
      </c>
      <c r="O1891" s="103" t="str">
        <f>IF(ISNUMBER('Форма 1'!AF1891),'Форма 1'!$H1891*VLOOKUP('Форма 1'!$F1891,'Придельники с 2022'!$B$4:$X$28,'Форма 1'!AF$8),"")</f>
        <v/>
      </c>
      <c r="P1891" s="87"/>
      <c r="Q1891" s="103" t="str">
        <f>IF(ISNUMBER('Форма 1'!AH1891),'Форма 1'!$H1891*VLOOKUP('Форма 1'!$F1891,'Придельники с 2022'!$B$4:$X$28,'Форма 1'!AH$8),"")</f>
        <v/>
      </c>
      <c r="R1891" s="103" t="str">
        <f>IF(ISNUMBER('Форма 1'!AI1891),'Форма 1'!$H1891*VLOOKUP('Форма 1'!$F1891,'Придельники с 2022'!$B$4:$X$28,'Форма 1'!AI$8),"")</f>
        <v/>
      </c>
      <c r="S1891" s="103" t="str">
        <f>IF(ISNUMBER('Форма 1'!AJ1891),'Форма 1'!$H1891*VLOOKUP('Форма 1'!$F1891,'Придельники с 2022'!$B$4:$X$28,'Форма 1'!AJ$8),"")</f>
        <v/>
      </c>
      <c r="T1891" s="87"/>
    </row>
    <row r="1892" spans="1:20">
      <c r="A1892" s="188">
        <f t="shared" si="153"/>
        <v>60</v>
      </c>
      <c r="B1892" s="189" t="s">
        <v>1900</v>
      </c>
      <c r="C1892" s="99">
        <f t="shared" si="152"/>
        <v>13250842.001600001</v>
      </c>
      <c r="D1892" s="103" t="str">
        <f>IF(ISNUMBER('Форма 1'!U1892),'Форма 1'!$H1892*VLOOKUP('Форма 1'!$F1892,'Придельники с 2022'!$B$4:$X$28,'Форма 1'!U$8),"")</f>
        <v/>
      </c>
      <c r="E1892" s="103" t="str">
        <f>IF(ISNUMBER('Форма 1'!V1892),'Форма 1'!$H1892*VLOOKUP('Форма 1'!$F1892,'Придельники с 2022'!$B$4:$X$28,'Форма 1'!V$8),"")</f>
        <v/>
      </c>
      <c r="F1892" s="103" t="str">
        <f>IF(ISNUMBER('Форма 1'!W1892),'Форма 1'!$H1892*VLOOKUP('Форма 1'!$F1892,'Придельники с 2022'!$B$4:$X$28,'Форма 1'!W$8),"")</f>
        <v/>
      </c>
      <c r="G1892" s="103" t="str">
        <f>IF(ISNUMBER('Форма 1'!X1892),'Форма 1'!$H1892*VLOOKUP('Форма 1'!$F1892,'Придельники с 2022'!$B$4:$X$28,'Форма 1'!X$8),"")</f>
        <v/>
      </c>
      <c r="H1892" s="103" t="str">
        <f>IF(ISNUMBER('Форма 1'!Y1892),'Форма 1'!$H1892*VLOOKUP('Форма 1'!$F1892,'Придельники с 2022'!$B$4:$X$28,'Форма 1'!Y$8),"")</f>
        <v/>
      </c>
      <c r="I1892" s="103" t="str">
        <f>IF(ISNUMBER('Форма 1'!Z1892),'Форма 1'!$H1892*VLOOKUP('Форма 1'!$F1892,'Придельники с 2022'!$B$4:$X$28,'Форма 1'!Z$8),"")</f>
        <v/>
      </c>
      <c r="J1892" s="103" t="str">
        <f>IF(ISNUMBER('Форма 1'!AA1892),'Форма 1'!$H1892*VLOOKUP('Форма 1'!$F1892,'Придельники с 2022'!$B$4:$X$28,'Форма 1'!AA$8),"")</f>
        <v/>
      </c>
      <c r="K1892" s="90"/>
      <c r="L1892" s="87"/>
      <c r="M1892" s="103">
        <f>IF(ISNUMBER('Форма 1'!AD1892),'Форма 1'!$H1892*VLOOKUP('Форма 1'!$F1892,'Придельники с 2022'!$B$4:$X$28,'Форма 1'!AD$8),"")</f>
        <v>13250842.001600001</v>
      </c>
      <c r="N1892" s="103" t="str">
        <f>IF(ISBLANK('Форма 1'!$AE1892),"",IF('Форма 1'!$AE1892=1,'Форма 1'!$H1892*VLOOKUP('Форма 1'!$F1892,'Придельники с 2022'!$B$4:$X$28,'Форма 1'!$AE$8,0),IF('Форма 1'!$AE1892=2,'Форма 1'!$H1892*VLOOKUP('Форма 1'!$F1892,'Придельники с 2022'!$B$4:$X$28,13,0),IF('Форма 1'!$AE1892=3,'Форма 1'!$H1892*VLOOKUP('Форма 1'!$F1892,'Придельники с 2022'!$B$4:$X$28,12,0)))))</f>
        <v/>
      </c>
      <c r="O1892" s="103" t="str">
        <f>IF(ISNUMBER('Форма 1'!AF1892),'Форма 1'!$H1892*VLOOKUP('Форма 1'!$F1892,'Придельники с 2022'!$B$4:$X$28,'Форма 1'!AF$8),"")</f>
        <v/>
      </c>
      <c r="P1892" s="87"/>
      <c r="Q1892" s="103" t="str">
        <f>IF(ISNUMBER('Форма 1'!AH1892),'Форма 1'!$H1892*VLOOKUP('Форма 1'!$F1892,'Придельники с 2022'!$B$4:$X$28,'Форма 1'!AH$8),"")</f>
        <v/>
      </c>
      <c r="R1892" s="103" t="str">
        <f>IF(ISNUMBER('Форма 1'!AI1892),'Форма 1'!$H1892*VLOOKUP('Форма 1'!$F1892,'Придельники с 2022'!$B$4:$X$28,'Форма 1'!AI$8),"")</f>
        <v/>
      </c>
      <c r="S1892" s="103" t="str">
        <f>IF(ISNUMBER('Форма 1'!AJ1892),'Форма 1'!$H1892*VLOOKUP('Форма 1'!$F1892,'Придельники с 2022'!$B$4:$X$28,'Форма 1'!AJ$8),"")</f>
        <v/>
      </c>
      <c r="T1892" s="87"/>
    </row>
    <row r="1893" spans="1:20">
      <c r="A1893" s="188">
        <f t="shared" si="153"/>
        <v>61</v>
      </c>
      <c r="B1893" s="189" t="s">
        <v>1901</v>
      </c>
      <c r="C1893" s="99">
        <f t="shared" si="152"/>
        <v>9385416.3259999994</v>
      </c>
      <c r="D1893" s="103" t="str">
        <f>IF(ISNUMBER('Форма 1'!U1893),'Форма 1'!$H1893*VLOOKUP('Форма 1'!$F1893,'Придельники с 2022'!$B$4:$X$28,'Форма 1'!U$8),"")</f>
        <v/>
      </c>
      <c r="E1893" s="103" t="str">
        <f>IF(ISNUMBER('Форма 1'!V1893),'Форма 1'!$H1893*VLOOKUP('Форма 1'!$F1893,'Придельники с 2022'!$B$4:$X$28,'Форма 1'!V$8),"")</f>
        <v/>
      </c>
      <c r="F1893" s="103" t="str">
        <f>IF(ISNUMBER('Форма 1'!W1893),'Форма 1'!$H1893*VLOOKUP('Форма 1'!$F1893,'Придельники с 2022'!$B$4:$X$28,'Форма 1'!W$8),"")</f>
        <v/>
      </c>
      <c r="G1893" s="103" t="str">
        <f>IF(ISNUMBER('Форма 1'!X1893),'Форма 1'!$H1893*VLOOKUP('Форма 1'!$F1893,'Придельники с 2022'!$B$4:$X$28,'Форма 1'!X$8),"")</f>
        <v/>
      </c>
      <c r="H1893" s="103" t="str">
        <f>IF(ISNUMBER('Форма 1'!Y1893),'Форма 1'!$H1893*VLOOKUP('Форма 1'!$F1893,'Придельники с 2022'!$B$4:$X$28,'Форма 1'!Y$8),"")</f>
        <v/>
      </c>
      <c r="I1893" s="103" t="str">
        <f>IF(ISNUMBER('Форма 1'!Z1893),'Форма 1'!$H1893*VLOOKUP('Форма 1'!$F1893,'Придельники с 2022'!$B$4:$X$28,'Форма 1'!Z$8),"")</f>
        <v/>
      </c>
      <c r="J1893" s="103" t="str">
        <f>IF(ISNUMBER('Форма 1'!AA1893),'Форма 1'!$H1893*VLOOKUP('Форма 1'!$F1893,'Придельники с 2022'!$B$4:$X$28,'Форма 1'!AA$8),"")</f>
        <v/>
      </c>
      <c r="K1893" s="90"/>
      <c r="L1893" s="87"/>
      <c r="M1893" s="103">
        <f>IF(ISNUMBER('Форма 1'!AD1893),'Форма 1'!$H1893*VLOOKUP('Форма 1'!$F1893,'Придельники с 2022'!$B$4:$X$28,'Форма 1'!AD$8),"")</f>
        <v>9385416.3259999994</v>
      </c>
      <c r="N1893" s="103" t="str">
        <f>IF(ISBLANK('Форма 1'!$AE1893),"",IF('Форма 1'!$AE1893=1,'Форма 1'!$H1893*VLOOKUP('Форма 1'!$F1893,'Придельники с 2022'!$B$4:$X$28,'Форма 1'!$AE$8,0),IF('Форма 1'!$AE1893=2,'Форма 1'!$H1893*VLOOKUP('Форма 1'!$F1893,'Придельники с 2022'!$B$4:$X$28,13,0),IF('Форма 1'!$AE1893=3,'Форма 1'!$H1893*VLOOKUP('Форма 1'!$F1893,'Придельники с 2022'!$B$4:$X$28,12,0)))))</f>
        <v/>
      </c>
      <c r="O1893" s="103" t="str">
        <f>IF(ISNUMBER('Форма 1'!AF1893),'Форма 1'!$H1893*VLOOKUP('Форма 1'!$F1893,'Придельники с 2022'!$B$4:$X$28,'Форма 1'!AF$8),"")</f>
        <v/>
      </c>
      <c r="P1893" s="87"/>
      <c r="Q1893" s="103" t="str">
        <f>IF(ISNUMBER('Форма 1'!AH1893),'Форма 1'!$H1893*VLOOKUP('Форма 1'!$F1893,'Придельники с 2022'!$B$4:$X$28,'Форма 1'!AH$8),"")</f>
        <v/>
      </c>
      <c r="R1893" s="103" t="str">
        <f>IF(ISNUMBER('Форма 1'!AI1893),'Форма 1'!$H1893*VLOOKUP('Форма 1'!$F1893,'Придельники с 2022'!$B$4:$X$28,'Форма 1'!AI$8),"")</f>
        <v/>
      </c>
      <c r="S1893" s="103" t="str">
        <f>IF(ISNUMBER('Форма 1'!AJ1893),'Форма 1'!$H1893*VLOOKUP('Форма 1'!$F1893,'Придельники с 2022'!$B$4:$X$28,'Форма 1'!AJ$8),"")</f>
        <v/>
      </c>
      <c r="T1893" s="87"/>
    </row>
    <row r="1894" spans="1:20">
      <c r="A1894" s="188">
        <f t="shared" si="153"/>
        <v>62</v>
      </c>
      <c r="B1894" s="189" t="s">
        <v>1902</v>
      </c>
      <c r="C1894" s="99">
        <f t="shared" si="152"/>
        <v>33106726.576000005</v>
      </c>
      <c r="D1894" s="103" t="str">
        <f>IF(ISNUMBER('Форма 1'!U1894),'Форма 1'!$H1894*VLOOKUP('Форма 1'!$F1894,'Придельники с 2022'!$B$4:$X$28,'Форма 1'!U$8),"")</f>
        <v/>
      </c>
      <c r="E1894" s="103" t="str">
        <f>IF(ISNUMBER('Форма 1'!V1894),'Форма 1'!$H1894*VLOOKUP('Форма 1'!$F1894,'Придельники с 2022'!$B$4:$X$28,'Форма 1'!V$8),"")</f>
        <v/>
      </c>
      <c r="F1894" s="103" t="str">
        <f>IF(ISNUMBER('Форма 1'!W1894),'Форма 1'!$H1894*VLOOKUP('Форма 1'!$F1894,'Придельники с 2022'!$B$4:$X$28,'Форма 1'!W$8),"")</f>
        <v/>
      </c>
      <c r="G1894" s="103" t="str">
        <f>IF(ISNUMBER('Форма 1'!X1894),'Форма 1'!$H1894*VLOOKUP('Форма 1'!$F1894,'Придельники с 2022'!$B$4:$X$28,'Форма 1'!X$8),"")</f>
        <v/>
      </c>
      <c r="H1894" s="103" t="str">
        <f>IF(ISNUMBER('Форма 1'!Y1894),'Форма 1'!$H1894*VLOOKUP('Форма 1'!$F1894,'Придельники с 2022'!$B$4:$X$28,'Форма 1'!Y$8),"")</f>
        <v/>
      </c>
      <c r="I1894" s="103" t="str">
        <f>IF(ISNUMBER('Форма 1'!Z1894),'Форма 1'!$H1894*VLOOKUP('Форма 1'!$F1894,'Придельники с 2022'!$B$4:$X$28,'Форма 1'!Z$8),"")</f>
        <v/>
      </c>
      <c r="J1894" s="103" t="str">
        <f>IF(ISNUMBER('Форма 1'!AA1894),'Форма 1'!$H1894*VLOOKUP('Форма 1'!$F1894,'Придельники с 2022'!$B$4:$X$28,'Форма 1'!AA$8),"")</f>
        <v/>
      </c>
      <c r="K1894" s="90"/>
      <c r="L1894" s="87"/>
      <c r="M1894" s="103">
        <f>IF(ISNUMBER('Форма 1'!AD1894),'Форма 1'!$H1894*VLOOKUP('Форма 1'!$F1894,'Придельники с 2022'!$B$4:$X$28,'Форма 1'!AD$8),"")</f>
        <v>33106726.576000005</v>
      </c>
      <c r="N1894" s="103" t="str">
        <f>IF(ISBLANK('Форма 1'!$AE1894),"",IF('Форма 1'!$AE1894=1,'Форма 1'!$H1894*VLOOKUP('Форма 1'!$F1894,'Придельники с 2022'!$B$4:$X$28,'Форма 1'!$AE$8,0),IF('Форма 1'!$AE1894=2,'Форма 1'!$H1894*VLOOKUP('Форма 1'!$F1894,'Придельники с 2022'!$B$4:$X$28,13,0),IF('Форма 1'!$AE1894=3,'Форма 1'!$H1894*VLOOKUP('Форма 1'!$F1894,'Придельники с 2022'!$B$4:$X$28,12,0)))))</f>
        <v/>
      </c>
      <c r="O1894" s="103" t="str">
        <f>IF(ISNUMBER('Форма 1'!AF1894),'Форма 1'!$H1894*VLOOKUP('Форма 1'!$F1894,'Придельники с 2022'!$B$4:$X$28,'Форма 1'!AF$8),"")</f>
        <v/>
      </c>
      <c r="P1894" s="87"/>
      <c r="Q1894" s="103" t="str">
        <f>IF(ISNUMBER('Форма 1'!AH1894),'Форма 1'!$H1894*VLOOKUP('Форма 1'!$F1894,'Придельники с 2022'!$B$4:$X$28,'Форма 1'!AH$8),"")</f>
        <v/>
      </c>
      <c r="R1894" s="103" t="str">
        <f>IF(ISNUMBER('Форма 1'!AI1894),'Форма 1'!$H1894*VLOOKUP('Форма 1'!$F1894,'Придельники с 2022'!$B$4:$X$28,'Форма 1'!AI$8),"")</f>
        <v/>
      </c>
      <c r="S1894" s="103" t="str">
        <f>IF(ISNUMBER('Форма 1'!AJ1894),'Форма 1'!$H1894*VLOOKUP('Форма 1'!$F1894,'Придельники с 2022'!$B$4:$X$28,'Форма 1'!AJ$8),"")</f>
        <v/>
      </c>
      <c r="T1894" s="87"/>
    </row>
    <row r="1895" spans="1:20">
      <c r="A1895" s="188">
        <f t="shared" si="153"/>
        <v>63</v>
      </c>
      <c r="B1895" s="114" t="s">
        <v>1903</v>
      </c>
      <c r="C1895" s="99">
        <f t="shared" si="152"/>
        <v>17081401.008000001</v>
      </c>
      <c r="D1895" s="103" t="str">
        <f>IF(ISNUMBER('Форма 1'!U1895),'Форма 1'!$H1895*VLOOKUP('Форма 1'!$F1895,'Придельники с 2022'!$B$4:$X$28,'Форма 1'!U$8),"")</f>
        <v/>
      </c>
      <c r="E1895" s="103" t="str">
        <f>IF(ISNUMBER('Форма 1'!V1895),'Форма 1'!$H1895*VLOOKUP('Форма 1'!$F1895,'Придельники с 2022'!$B$4:$X$28,'Форма 1'!V$8),"")</f>
        <v/>
      </c>
      <c r="F1895" s="103" t="str">
        <f>IF(ISNUMBER('Форма 1'!W1895),'Форма 1'!$H1895*VLOOKUP('Форма 1'!$F1895,'Придельники с 2022'!$B$4:$X$28,'Форма 1'!W$8),"")</f>
        <v/>
      </c>
      <c r="G1895" s="103" t="str">
        <f>IF(ISNUMBER('Форма 1'!X1895),'Форма 1'!$H1895*VLOOKUP('Форма 1'!$F1895,'Придельники с 2022'!$B$4:$X$28,'Форма 1'!X$8),"")</f>
        <v/>
      </c>
      <c r="H1895" s="103" t="str">
        <f>IF(ISNUMBER('Форма 1'!Y1895),'Форма 1'!$H1895*VLOOKUP('Форма 1'!$F1895,'Придельники с 2022'!$B$4:$X$28,'Форма 1'!Y$8),"")</f>
        <v/>
      </c>
      <c r="I1895" s="103" t="str">
        <f>IF(ISNUMBER('Форма 1'!Z1895),'Форма 1'!$H1895*VLOOKUP('Форма 1'!$F1895,'Придельники с 2022'!$B$4:$X$28,'Форма 1'!Z$8),"")</f>
        <v/>
      </c>
      <c r="J1895" s="103" t="str">
        <f>IF(ISNUMBER('Форма 1'!AA1895),'Форма 1'!$H1895*VLOOKUP('Форма 1'!$F1895,'Придельники с 2022'!$B$4:$X$28,'Форма 1'!AA$8),"")</f>
        <v/>
      </c>
      <c r="K1895" s="90"/>
      <c r="L1895" s="87"/>
      <c r="M1895" s="103">
        <f>IF(ISNUMBER('Форма 1'!AD1895),'Форма 1'!$H1895*VLOOKUP('Форма 1'!$F1895,'Придельники с 2022'!$B$4:$X$28,'Форма 1'!AD$8),"")</f>
        <v>17081401.008000001</v>
      </c>
      <c r="N1895" s="103" t="str">
        <f>IF(ISBLANK('Форма 1'!$AE1895),"",IF('Форма 1'!$AE1895=1,'Форма 1'!$H1895*VLOOKUP('Форма 1'!$F1895,'Придельники с 2022'!$B$4:$X$28,'Форма 1'!$AE$8,0),IF('Форма 1'!$AE1895=2,'Форма 1'!$H1895*VLOOKUP('Форма 1'!$F1895,'Придельники с 2022'!$B$4:$X$28,13,0),IF('Форма 1'!$AE1895=3,'Форма 1'!$H1895*VLOOKUP('Форма 1'!$F1895,'Придельники с 2022'!$B$4:$X$28,12,0)))))</f>
        <v/>
      </c>
      <c r="O1895" s="103" t="str">
        <f>IF(ISNUMBER('Форма 1'!AF1895),'Форма 1'!$H1895*VLOOKUP('Форма 1'!$F1895,'Придельники с 2022'!$B$4:$X$28,'Форма 1'!AF$8),"")</f>
        <v/>
      </c>
      <c r="P1895" s="87"/>
      <c r="Q1895" s="103" t="str">
        <f>IF(ISNUMBER('Форма 1'!AH1895),'Форма 1'!$H1895*VLOOKUP('Форма 1'!$F1895,'Придельники с 2022'!$B$4:$X$28,'Форма 1'!AH$8),"")</f>
        <v/>
      </c>
      <c r="R1895" s="103" t="str">
        <f>IF(ISNUMBER('Форма 1'!AI1895),'Форма 1'!$H1895*VLOOKUP('Форма 1'!$F1895,'Придельники с 2022'!$B$4:$X$28,'Форма 1'!AI$8),"")</f>
        <v/>
      </c>
      <c r="S1895" s="103" t="str">
        <f>IF(ISNUMBER('Форма 1'!AJ1895),'Форма 1'!$H1895*VLOOKUP('Форма 1'!$F1895,'Придельники с 2022'!$B$4:$X$28,'Форма 1'!AJ$8),"")</f>
        <v/>
      </c>
      <c r="T1895" s="87"/>
    </row>
    <row r="1896" spans="1:20">
      <c r="A1896" s="188">
        <f t="shared" si="153"/>
        <v>64</v>
      </c>
      <c r="B1896" s="114" t="s">
        <v>1904</v>
      </c>
      <c r="C1896" s="99">
        <f t="shared" si="152"/>
        <v>16919724.640000001</v>
      </c>
      <c r="D1896" s="103" t="str">
        <f>IF(ISNUMBER('Форма 1'!U1896),'Форма 1'!$H1896*VLOOKUP('Форма 1'!$F1896,'Придельники с 2022'!$B$4:$X$28,'Форма 1'!U$8),"")</f>
        <v/>
      </c>
      <c r="E1896" s="103" t="str">
        <f>IF(ISNUMBER('Форма 1'!V1896),'Форма 1'!$H1896*VLOOKUP('Форма 1'!$F1896,'Придельники с 2022'!$B$4:$X$28,'Форма 1'!V$8),"")</f>
        <v/>
      </c>
      <c r="F1896" s="103" t="str">
        <f>IF(ISNUMBER('Форма 1'!W1896),'Форма 1'!$H1896*VLOOKUP('Форма 1'!$F1896,'Придельники с 2022'!$B$4:$X$28,'Форма 1'!W$8),"")</f>
        <v/>
      </c>
      <c r="G1896" s="103" t="str">
        <f>IF(ISNUMBER('Форма 1'!X1896),'Форма 1'!$H1896*VLOOKUP('Форма 1'!$F1896,'Придельники с 2022'!$B$4:$X$28,'Форма 1'!X$8),"")</f>
        <v/>
      </c>
      <c r="H1896" s="103" t="str">
        <f>IF(ISNUMBER('Форма 1'!Y1896),'Форма 1'!$H1896*VLOOKUP('Форма 1'!$F1896,'Придельники с 2022'!$B$4:$X$28,'Форма 1'!Y$8),"")</f>
        <v/>
      </c>
      <c r="I1896" s="103" t="str">
        <f>IF(ISNUMBER('Форма 1'!Z1896),'Форма 1'!$H1896*VLOOKUP('Форма 1'!$F1896,'Придельники с 2022'!$B$4:$X$28,'Форма 1'!Z$8),"")</f>
        <v/>
      </c>
      <c r="J1896" s="103" t="str">
        <f>IF(ISNUMBER('Форма 1'!AA1896),'Форма 1'!$H1896*VLOOKUP('Форма 1'!$F1896,'Придельники с 2022'!$B$4:$X$28,'Форма 1'!AA$8),"")</f>
        <v/>
      </c>
      <c r="K1896" s="90"/>
      <c r="L1896" s="87"/>
      <c r="M1896" s="103">
        <f>IF(ISNUMBER('Форма 1'!AD1896),'Форма 1'!$H1896*VLOOKUP('Форма 1'!$F1896,'Придельники с 2022'!$B$4:$X$28,'Форма 1'!AD$8),"")</f>
        <v>16919724.640000001</v>
      </c>
      <c r="N1896" s="103" t="str">
        <f>IF(ISBLANK('Форма 1'!$AE1896),"",IF('Форма 1'!$AE1896=1,'Форма 1'!$H1896*VLOOKUP('Форма 1'!$F1896,'Придельники с 2022'!$B$4:$X$28,'Форма 1'!$AE$8,0),IF('Форма 1'!$AE1896=2,'Форма 1'!$H1896*VLOOKUP('Форма 1'!$F1896,'Придельники с 2022'!$B$4:$X$28,13,0),IF('Форма 1'!$AE1896=3,'Форма 1'!$H1896*VLOOKUP('Форма 1'!$F1896,'Придельники с 2022'!$B$4:$X$28,12,0)))))</f>
        <v/>
      </c>
      <c r="O1896" s="103" t="str">
        <f>IF(ISNUMBER('Форма 1'!AF1896),'Форма 1'!$H1896*VLOOKUP('Форма 1'!$F1896,'Придельники с 2022'!$B$4:$X$28,'Форма 1'!AF$8),"")</f>
        <v/>
      </c>
      <c r="P1896" s="87"/>
      <c r="Q1896" s="103" t="str">
        <f>IF(ISNUMBER('Форма 1'!AH1896),'Форма 1'!$H1896*VLOOKUP('Форма 1'!$F1896,'Придельники с 2022'!$B$4:$X$28,'Форма 1'!AH$8),"")</f>
        <v/>
      </c>
      <c r="R1896" s="103" t="str">
        <f>IF(ISNUMBER('Форма 1'!AI1896),'Форма 1'!$H1896*VLOOKUP('Форма 1'!$F1896,'Придельники с 2022'!$B$4:$X$28,'Форма 1'!AI$8),"")</f>
        <v/>
      </c>
      <c r="S1896" s="103" t="str">
        <f>IF(ISNUMBER('Форма 1'!AJ1896),'Форма 1'!$H1896*VLOOKUP('Форма 1'!$F1896,'Придельники с 2022'!$B$4:$X$28,'Форма 1'!AJ$8),"")</f>
        <v/>
      </c>
      <c r="T1896" s="87"/>
    </row>
    <row r="1897" spans="1:20">
      <c r="A1897" s="188">
        <f t="shared" si="153"/>
        <v>65</v>
      </c>
      <c r="B1897" s="189" t="s">
        <v>1905</v>
      </c>
      <c r="C1897" s="99">
        <f t="shared" si="152"/>
        <v>15806454.496000003</v>
      </c>
      <c r="D1897" s="103" t="str">
        <f>IF(ISNUMBER('Форма 1'!U1897),'Форма 1'!$H1897*VLOOKUP('Форма 1'!$F1897,'Придельники с 2022'!$B$4:$X$28,'Форма 1'!U$8),"")</f>
        <v/>
      </c>
      <c r="E1897" s="103" t="str">
        <f>IF(ISNUMBER('Форма 1'!V1897),'Форма 1'!$H1897*VLOOKUP('Форма 1'!$F1897,'Придельники с 2022'!$B$4:$X$28,'Форма 1'!V$8),"")</f>
        <v/>
      </c>
      <c r="F1897" s="103" t="str">
        <f>IF(ISNUMBER('Форма 1'!W1897),'Форма 1'!$H1897*VLOOKUP('Форма 1'!$F1897,'Придельники с 2022'!$B$4:$X$28,'Форма 1'!W$8),"")</f>
        <v/>
      </c>
      <c r="G1897" s="103" t="str">
        <f>IF(ISNUMBER('Форма 1'!X1897),'Форма 1'!$H1897*VLOOKUP('Форма 1'!$F1897,'Придельники с 2022'!$B$4:$X$28,'Форма 1'!X$8),"")</f>
        <v/>
      </c>
      <c r="H1897" s="103" t="str">
        <f>IF(ISNUMBER('Форма 1'!Y1897),'Форма 1'!$H1897*VLOOKUP('Форма 1'!$F1897,'Придельники с 2022'!$B$4:$X$28,'Форма 1'!Y$8),"")</f>
        <v/>
      </c>
      <c r="I1897" s="103" t="str">
        <f>IF(ISNUMBER('Форма 1'!Z1897),'Форма 1'!$H1897*VLOOKUP('Форма 1'!$F1897,'Придельники с 2022'!$B$4:$X$28,'Форма 1'!Z$8),"")</f>
        <v/>
      </c>
      <c r="J1897" s="103" t="str">
        <f>IF(ISNUMBER('Форма 1'!AA1897),'Форма 1'!$H1897*VLOOKUP('Форма 1'!$F1897,'Придельники с 2022'!$B$4:$X$28,'Форма 1'!AA$8),"")</f>
        <v/>
      </c>
      <c r="K1897" s="90"/>
      <c r="L1897" s="87"/>
      <c r="M1897" s="103">
        <f>IF(ISNUMBER('Форма 1'!AD1897),'Форма 1'!$H1897*VLOOKUP('Форма 1'!$F1897,'Придельники с 2022'!$B$4:$X$28,'Форма 1'!AD$8),"")</f>
        <v>15806454.496000003</v>
      </c>
      <c r="N1897" s="103" t="str">
        <f>IF(ISBLANK('Форма 1'!$AE1897),"",IF('Форма 1'!$AE1897=1,'Форма 1'!$H1897*VLOOKUP('Форма 1'!$F1897,'Придельники с 2022'!$B$4:$X$28,'Форма 1'!$AE$8,0),IF('Форма 1'!$AE1897=2,'Форма 1'!$H1897*VLOOKUP('Форма 1'!$F1897,'Придельники с 2022'!$B$4:$X$28,13,0),IF('Форма 1'!$AE1897=3,'Форма 1'!$H1897*VLOOKUP('Форма 1'!$F1897,'Придельники с 2022'!$B$4:$X$28,12,0)))))</f>
        <v/>
      </c>
      <c r="O1897" s="103" t="str">
        <f>IF(ISNUMBER('Форма 1'!AF1897),'Форма 1'!$H1897*VLOOKUP('Форма 1'!$F1897,'Придельники с 2022'!$B$4:$X$28,'Форма 1'!AF$8),"")</f>
        <v/>
      </c>
      <c r="P1897" s="87"/>
      <c r="Q1897" s="103" t="str">
        <f>IF(ISNUMBER('Форма 1'!AH1897),'Форма 1'!$H1897*VLOOKUP('Форма 1'!$F1897,'Придельники с 2022'!$B$4:$X$28,'Форма 1'!AH$8),"")</f>
        <v/>
      </c>
      <c r="R1897" s="103" t="str">
        <f>IF(ISNUMBER('Форма 1'!AI1897),'Форма 1'!$H1897*VLOOKUP('Форма 1'!$F1897,'Придельники с 2022'!$B$4:$X$28,'Форма 1'!AI$8),"")</f>
        <v/>
      </c>
      <c r="S1897" s="103" t="str">
        <f>IF(ISNUMBER('Форма 1'!AJ1897),'Форма 1'!$H1897*VLOOKUP('Форма 1'!$F1897,'Придельники с 2022'!$B$4:$X$28,'Форма 1'!AJ$8),"")</f>
        <v/>
      </c>
      <c r="T1897" s="87"/>
    </row>
    <row r="1898" spans="1:20">
      <c r="A1898" s="188">
        <f t="shared" si="153"/>
        <v>66</v>
      </c>
      <c r="B1898" s="189" t="s">
        <v>1906</v>
      </c>
      <c r="C1898" s="99">
        <f t="shared" si="152"/>
        <v>9361221.7789999992</v>
      </c>
      <c r="D1898" s="103" t="str">
        <f>IF(ISNUMBER('Форма 1'!U1898),'Форма 1'!$H1898*VLOOKUP('Форма 1'!$F1898,'Придельники с 2022'!$B$4:$X$28,'Форма 1'!U$8),"")</f>
        <v/>
      </c>
      <c r="E1898" s="103" t="str">
        <f>IF(ISNUMBER('Форма 1'!V1898),'Форма 1'!$H1898*VLOOKUP('Форма 1'!$F1898,'Придельники с 2022'!$B$4:$X$28,'Форма 1'!V$8),"")</f>
        <v/>
      </c>
      <c r="F1898" s="103" t="str">
        <f>IF(ISNUMBER('Форма 1'!W1898),'Форма 1'!$H1898*VLOOKUP('Форма 1'!$F1898,'Придельники с 2022'!$B$4:$X$28,'Форма 1'!W$8),"")</f>
        <v/>
      </c>
      <c r="G1898" s="103" t="str">
        <f>IF(ISNUMBER('Форма 1'!X1898),'Форма 1'!$H1898*VLOOKUP('Форма 1'!$F1898,'Придельники с 2022'!$B$4:$X$28,'Форма 1'!X$8),"")</f>
        <v/>
      </c>
      <c r="H1898" s="103" t="str">
        <f>IF(ISNUMBER('Форма 1'!Y1898),'Форма 1'!$H1898*VLOOKUP('Форма 1'!$F1898,'Придельники с 2022'!$B$4:$X$28,'Форма 1'!Y$8),"")</f>
        <v/>
      </c>
      <c r="I1898" s="103" t="str">
        <f>IF(ISNUMBER('Форма 1'!Z1898),'Форма 1'!$H1898*VLOOKUP('Форма 1'!$F1898,'Придельники с 2022'!$B$4:$X$28,'Форма 1'!Z$8),"")</f>
        <v/>
      </c>
      <c r="J1898" s="103" t="str">
        <f>IF(ISNUMBER('Форма 1'!AA1898),'Форма 1'!$H1898*VLOOKUP('Форма 1'!$F1898,'Придельники с 2022'!$B$4:$X$28,'Форма 1'!AA$8),"")</f>
        <v/>
      </c>
      <c r="K1898" s="90"/>
      <c r="L1898" s="87"/>
      <c r="M1898" s="103">
        <f>IF(ISNUMBER('Форма 1'!AD1898),'Форма 1'!$H1898*VLOOKUP('Форма 1'!$F1898,'Придельники с 2022'!$B$4:$X$28,'Форма 1'!AD$8),"")</f>
        <v>9361221.7789999992</v>
      </c>
      <c r="N1898" s="103" t="str">
        <f>IF(ISBLANK('Форма 1'!$AE1898),"",IF('Форма 1'!$AE1898=1,'Форма 1'!$H1898*VLOOKUP('Форма 1'!$F1898,'Придельники с 2022'!$B$4:$X$28,'Форма 1'!$AE$8,0),IF('Форма 1'!$AE1898=2,'Форма 1'!$H1898*VLOOKUP('Форма 1'!$F1898,'Придельники с 2022'!$B$4:$X$28,13,0),IF('Форма 1'!$AE1898=3,'Форма 1'!$H1898*VLOOKUP('Форма 1'!$F1898,'Придельники с 2022'!$B$4:$X$28,12,0)))))</f>
        <v/>
      </c>
      <c r="O1898" s="103" t="str">
        <f>IF(ISNUMBER('Форма 1'!AF1898),'Форма 1'!$H1898*VLOOKUP('Форма 1'!$F1898,'Придельники с 2022'!$B$4:$X$28,'Форма 1'!AF$8),"")</f>
        <v/>
      </c>
      <c r="P1898" s="87"/>
      <c r="Q1898" s="103" t="str">
        <f>IF(ISNUMBER('Форма 1'!AH1898),'Форма 1'!$H1898*VLOOKUP('Форма 1'!$F1898,'Придельники с 2022'!$B$4:$X$28,'Форма 1'!AH$8),"")</f>
        <v/>
      </c>
      <c r="R1898" s="103" t="str">
        <f>IF(ISNUMBER('Форма 1'!AI1898),'Форма 1'!$H1898*VLOOKUP('Форма 1'!$F1898,'Придельники с 2022'!$B$4:$X$28,'Форма 1'!AI$8),"")</f>
        <v/>
      </c>
      <c r="S1898" s="103" t="str">
        <f>IF(ISNUMBER('Форма 1'!AJ1898),'Форма 1'!$H1898*VLOOKUP('Форма 1'!$F1898,'Придельники с 2022'!$B$4:$X$28,'Форма 1'!AJ$8),"")</f>
        <v/>
      </c>
      <c r="T1898" s="87"/>
    </row>
    <row r="1899" spans="1:20">
      <c r="A1899" s="188">
        <f t="shared" si="153"/>
        <v>67</v>
      </c>
      <c r="B1899" s="189" t="s">
        <v>1907</v>
      </c>
      <c r="C1899" s="99">
        <f t="shared" si="152"/>
        <v>26271959.448000003</v>
      </c>
      <c r="D1899" s="103" t="str">
        <f>IF(ISNUMBER('Форма 1'!U1899),'Форма 1'!$H1899*VLOOKUP('Форма 1'!$F1899,'Придельники с 2022'!$B$4:$X$28,'Форма 1'!U$8),"")</f>
        <v/>
      </c>
      <c r="E1899" s="103" t="str">
        <f>IF(ISNUMBER('Форма 1'!V1899),'Форма 1'!$H1899*VLOOKUP('Форма 1'!$F1899,'Придельники с 2022'!$B$4:$X$28,'Форма 1'!V$8),"")</f>
        <v/>
      </c>
      <c r="F1899" s="103" t="str">
        <f>IF(ISNUMBER('Форма 1'!W1899),'Форма 1'!$H1899*VLOOKUP('Форма 1'!$F1899,'Придельники с 2022'!$B$4:$X$28,'Форма 1'!W$8),"")</f>
        <v/>
      </c>
      <c r="G1899" s="103" t="str">
        <f>IF(ISNUMBER('Форма 1'!X1899),'Форма 1'!$H1899*VLOOKUP('Форма 1'!$F1899,'Придельники с 2022'!$B$4:$X$28,'Форма 1'!X$8),"")</f>
        <v/>
      </c>
      <c r="H1899" s="103" t="str">
        <f>IF(ISNUMBER('Форма 1'!Y1899),'Форма 1'!$H1899*VLOOKUP('Форма 1'!$F1899,'Придельники с 2022'!$B$4:$X$28,'Форма 1'!Y$8),"")</f>
        <v/>
      </c>
      <c r="I1899" s="103" t="str">
        <f>IF(ISNUMBER('Форма 1'!Z1899),'Форма 1'!$H1899*VLOOKUP('Форма 1'!$F1899,'Придельники с 2022'!$B$4:$X$28,'Форма 1'!Z$8),"")</f>
        <v/>
      </c>
      <c r="J1899" s="103" t="str">
        <f>IF(ISNUMBER('Форма 1'!AA1899),'Форма 1'!$H1899*VLOOKUP('Форма 1'!$F1899,'Придельники с 2022'!$B$4:$X$28,'Форма 1'!AA$8),"")</f>
        <v/>
      </c>
      <c r="K1899" s="90"/>
      <c r="L1899" s="87"/>
      <c r="M1899" s="103">
        <f>IF(ISNUMBER('Форма 1'!AD1899),'Форма 1'!$H1899*VLOOKUP('Форма 1'!$F1899,'Придельники с 2022'!$B$4:$X$28,'Форма 1'!AD$8),"")</f>
        <v>26271959.448000003</v>
      </c>
      <c r="N1899" s="103" t="str">
        <f>IF(ISBLANK('Форма 1'!$AE1899),"",IF('Форма 1'!$AE1899=1,'Форма 1'!$H1899*VLOOKUP('Форма 1'!$F1899,'Придельники с 2022'!$B$4:$X$28,'Форма 1'!$AE$8,0),IF('Форма 1'!$AE1899=2,'Форма 1'!$H1899*VLOOKUP('Форма 1'!$F1899,'Придельники с 2022'!$B$4:$X$28,13,0),IF('Форма 1'!$AE1899=3,'Форма 1'!$H1899*VLOOKUP('Форма 1'!$F1899,'Придельники с 2022'!$B$4:$X$28,12,0)))))</f>
        <v/>
      </c>
      <c r="O1899" s="103" t="str">
        <f>IF(ISNUMBER('Форма 1'!AF1899),'Форма 1'!$H1899*VLOOKUP('Форма 1'!$F1899,'Придельники с 2022'!$B$4:$X$28,'Форма 1'!AF$8),"")</f>
        <v/>
      </c>
      <c r="P1899" s="87"/>
      <c r="Q1899" s="103" t="str">
        <f>IF(ISNUMBER('Форма 1'!AH1899),'Форма 1'!$H1899*VLOOKUP('Форма 1'!$F1899,'Придельники с 2022'!$B$4:$X$28,'Форма 1'!AH$8),"")</f>
        <v/>
      </c>
      <c r="R1899" s="103" t="str">
        <f>IF(ISNUMBER('Форма 1'!AI1899),'Форма 1'!$H1899*VLOOKUP('Форма 1'!$F1899,'Придельники с 2022'!$B$4:$X$28,'Форма 1'!AI$8),"")</f>
        <v/>
      </c>
      <c r="S1899" s="103" t="str">
        <f>IF(ISNUMBER('Форма 1'!AJ1899),'Форма 1'!$H1899*VLOOKUP('Форма 1'!$F1899,'Придельники с 2022'!$B$4:$X$28,'Форма 1'!AJ$8),"")</f>
        <v/>
      </c>
      <c r="T1899" s="87"/>
    </row>
    <row r="1900" spans="1:20">
      <c r="A1900" s="188">
        <f t="shared" si="153"/>
        <v>68</v>
      </c>
      <c r="B1900" s="114" t="s">
        <v>1908</v>
      </c>
      <c r="C1900" s="99">
        <f t="shared" si="152"/>
        <v>6022523.5060000001</v>
      </c>
      <c r="D1900" s="103" t="str">
        <f>IF(ISNUMBER('Форма 1'!U1900),'Форма 1'!$H1900*VLOOKUP('Форма 1'!$F1900,'Придельники с 2022'!$B$4:$X$28,'Форма 1'!U$8),"")</f>
        <v/>
      </c>
      <c r="E1900" s="103" t="str">
        <f>IF(ISNUMBER('Форма 1'!V1900),'Форма 1'!$H1900*VLOOKUP('Форма 1'!$F1900,'Придельники с 2022'!$B$4:$X$28,'Форма 1'!V$8),"")</f>
        <v/>
      </c>
      <c r="F1900" s="103" t="str">
        <f>IF(ISNUMBER('Форма 1'!W1900),'Форма 1'!$H1900*VLOOKUP('Форма 1'!$F1900,'Придельники с 2022'!$B$4:$X$28,'Форма 1'!W$8),"")</f>
        <v/>
      </c>
      <c r="G1900" s="103" t="str">
        <f>IF(ISNUMBER('Форма 1'!X1900),'Форма 1'!$H1900*VLOOKUP('Форма 1'!$F1900,'Придельники с 2022'!$B$4:$X$28,'Форма 1'!X$8),"")</f>
        <v/>
      </c>
      <c r="H1900" s="103" t="str">
        <f>IF(ISNUMBER('Форма 1'!Y1900),'Форма 1'!$H1900*VLOOKUP('Форма 1'!$F1900,'Придельники с 2022'!$B$4:$X$28,'Форма 1'!Y$8),"")</f>
        <v/>
      </c>
      <c r="I1900" s="103" t="str">
        <f>IF(ISNUMBER('Форма 1'!Z1900),'Форма 1'!$H1900*VLOOKUP('Форма 1'!$F1900,'Придельники с 2022'!$B$4:$X$28,'Форма 1'!Z$8),"")</f>
        <v/>
      </c>
      <c r="J1900" s="103" t="str">
        <f>IF(ISNUMBER('Форма 1'!AA1900),'Форма 1'!$H1900*VLOOKUP('Форма 1'!$F1900,'Придельники с 2022'!$B$4:$X$28,'Форма 1'!AA$8),"")</f>
        <v/>
      </c>
      <c r="K1900" s="90"/>
      <c r="L1900" s="87"/>
      <c r="M1900" s="103" t="str">
        <f>IF(ISNUMBER('Форма 1'!AD1900),'Форма 1'!$H1900*VLOOKUP('Форма 1'!$F1900,'Придельники с 2022'!$B$4:$X$28,'Форма 1'!AD$8),"")</f>
        <v/>
      </c>
      <c r="N1900" s="103">
        <f>IF(ISBLANK('Форма 1'!$AE1900),"",IF('Форма 1'!$AE1900=1,'Форма 1'!$H1900*VLOOKUP('Форма 1'!$F1900,'Придельники с 2022'!$B$4:$X$28,'Форма 1'!$AE$8,0),IF('Форма 1'!$AE1900=2,'Форма 1'!$H1900*VLOOKUP('Форма 1'!$F1900,'Придельники с 2022'!$B$4:$X$28,13,0),IF('Форма 1'!$AE1900=3,'Форма 1'!$H1900*VLOOKUP('Форма 1'!$F1900,'Придельники с 2022'!$B$4:$X$28,12,0)))))</f>
        <v>6022523.5060000001</v>
      </c>
      <c r="O1900" s="103" t="str">
        <f>IF(ISNUMBER('Форма 1'!AF1900),'Форма 1'!$H1900*VLOOKUP('Форма 1'!$F1900,'Придельники с 2022'!$B$4:$X$28,'Форма 1'!AF$8),"")</f>
        <v/>
      </c>
      <c r="P1900" s="87"/>
      <c r="Q1900" s="103" t="str">
        <f>IF(ISNUMBER('Форма 1'!AH1900),'Форма 1'!$H1900*VLOOKUP('Форма 1'!$F1900,'Придельники с 2022'!$B$4:$X$28,'Форма 1'!AH$8),"")</f>
        <v/>
      </c>
      <c r="R1900" s="103" t="str">
        <f>IF(ISNUMBER('Форма 1'!AI1900),'Форма 1'!$H1900*VLOOKUP('Форма 1'!$F1900,'Придельники с 2022'!$B$4:$X$28,'Форма 1'!AI$8),"")</f>
        <v/>
      </c>
      <c r="S1900" s="103" t="str">
        <f>IF(ISNUMBER('Форма 1'!AJ1900),'Форма 1'!$H1900*VLOOKUP('Форма 1'!$F1900,'Придельники с 2022'!$B$4:$X$28,'Форма 1'!AJ$8),"")</f>
        <v/>
      </c>
      <c r="T1900" s="87"/>
    </row>
    <row r="1901" spans="1:20" ht="15.75">
      <c r="A1901" s="187">
        <v>0</v>
      </c>
      <c r="B1901" s="34" t="s">
        <v>875</v>
      </c>
      <c r="C1901" s="36">
        <f t="shared" ref="C1901:T1901" si="154">SUM(C1902:C1947)</f>
        <v>444408780.76159996</v>
      </c>
      <c r="D1901" s="36">
        <f t="shared" si="154"/>
        <v>5461984.4370000008</v>
      </c>
      <c r="E1901" s="36">
        <f t="shared" si="154"/>
        <v>22142483.640000001</v>
      </c>
      <c r="F1901" s="36">
        <f t="shared" si="154"/>
        <v>0</v>
      </c>
      <c r="G1901" s="36">
        <f t="shared" si="154"/>
        <v>6449549.3870000001</v>
      </c>
      <c r="H1901" s="36">
        <f t="shared" si="154"/>
        <v>9003271.0500000007</v>
      </c>
      <c r="I1901" s="36">
        <f t="shared" si="154"/>
        <v>6911970.0480000004</v>
      </c>
      <c r="J1901" s="36">
        <f t="shared" si="154"/>
        <v>0</v>
      </c>
      <c r="K1901" s="39">
        <f t="shared" si="154"/>
        <v>31</v>
      </c>
      <c r="L1901" s="36">
        <f t="shared" si="154"/>
        <v>86133776.519999981</v>
      </c>
      <c r="M1901" s="36">
        <f t="shared" si="154"/>
        <v>199592477.14399999</v>
      </c>
      <c r="N1901" s="36">
        <f t="shared" si="154"/>
        <v>105609119.82459998</v>
      </c>
      <c r="O1901" s="36">
        <f t="shared" si="154"/>
        <v>1761573.4350000001</v>
      </c>
      <c r="P1901" s="36">
        <f t="shared" si="154"/>
        <v>0</v>
      </c>
      <c r="Q1901" s="36">
        <f t="shared" si="154"/>
        <v>1342575.2760000001</v>
      </c>
      <c r="R1901" s="36">
        <f t="shared" si="154"/>
        <v>0</v>
      </c>
      <c r="S1901" s="36">
        <f t="shared" si="154"/>
        <v>0</v>
      </c>
      <c r="T1901" s="36">
        <f t="shared" si="154"/>
        <v>0</v>
      </c>
    </row>
    <row r="1902" spans="1:20">
      <c r="A1902" s="188">
        <f t="shared" si="153"/>
        <v>1</v>
      </c>
      <c r="B1902" s="195" t="s">
        <v>1909</v>
      </c>
      <c r="C1902" s="99">
        <f t="shared" si="152"/>
        <v>17505182.240000002</v>
      </c>
      <c r="D1902" s="103" t="str">
        <f>IF(ISNUMBER('Форма 1'!U1902),'Форма 1'!$H1902*VLOOKUP('Форма 1'!$F1902,'Придельники с 2022'!$B$4:$X$28,'Форма 1'!U$8),"")</f>
        <v/>
      </c>
      <c r="E1902" s="103" t="str">
        <f>IF(ISNUMBER('Форма 1'!V1902),'Форма 1'!$H1902*VLOOKUP('Форма 1'!$F1902,'Придельники с 2022'!$B$4:$X$28,'Форма 1'!V$8),"")</f>
        <v/>
      </c>
      <c r="F1902" s="103" t="str">
        <f>IF(ISNUMBER('Форма 1'!W1902),'Форма 1'!$H1902*VLOOKUP('Форма 1'!$F1902,'Придельники с 2022'!$B$4:$X$28,'Форма 1'!W$8),"")</f>
        <v/>
      </c>
      <c r="G1902" s="103" t="str">
        <f>IF(ISNUMBER('Форма 1'!X1902),'Форма 1'!$H1902*VLOOKUP('Форма 1'!$F1902,'Придельники с 2022'!$B$4:$X$28,'Форма 1'!X$8),"")</f>
        <v/>
      </c>
      <c r="H1902" s="103" t="str">
        <f>IF(ISNUMBER('Форма 1'!Y1902),'Форма 1'!$H1902*VLOOKUP('Форма 1'!$F1902,'Придельники с 2022'!$B$4:$X$28,'Форма 1'!Y$8),"")</f>
        <v/>
      </c>
      <c r="I1902" s="103" t="str">
        <f>IF(ISNUMBER('Форма 1'!Z1902),'Форма 1'!$H1902*VLOOKUP('Форма 1'!$F1902,'Придельники с 2022'!$B$4:$X$28,'Форма 1'!Z$8),"")</f>
        <v/>
      </c>
      <c r="J1902" s="103" t="str">
        <f>IF(ISNUMBER('Форма 1'!AA1902),'Форма 1'!$H1902*VLOOKUP('Форма 1'!$F1902,'Придельники с 2022'!$B$4:$X$28,'Форма 1'!AA$8),"")</f>
        <v/>
      </c>
      <c r="K1902" s="90"/>
      <c r="L1902" s="87"/>
      <c r="M1902" s="103">
        <f>IF(ISNUMBER('Форма 1'!AD1902),'Форма 1'!$H1902*VLOOKUP('Форма 1'!$F1902,'Придельники с 2022'!$B$4:$X$28,'Форма 1'!AD$8),"")</f>
        <v>17505182.240000002</v>
      </c>
      <c r="N1902" s="103" t="str">
        <f>IF(ISBLANK('Форма 1'!$AE1902),"",IF('Форма 1'!$AE1902=1,'Форма 1'!$H1902*VLOOKUP('Форма 1'!$F1902,'Придельники с 2022'!$B$4:$X$28,'Форма 1'!$AE$8,0),IF('Форма 1'!$AE1902=2,'Форма 1'!$H1902*VLOOKUP('Форма 1'!$F1902,'Придельники с 2022'!$B$4:$X$28,13,0),IF('Форма 1'!$AE1902=3,'Форма 1'!$H1902*VLOOKUP('Форма 1'!$F1902,'Придельники с 2022'!$B$4:$X$28,12,0)))))</f>
        <v/>
      </c>
      <c r="O1902" s="103" t="str">
        <f>IF(ISNUMBER('Форма 1'!AF1902),'Форма 1'!$H1902*VLOOKUP('Форма 1'!$F1902,'Придельники с 2022'!$B$4:$X$28,'Форма 1'!AF$8),"")</f>
        <v/>
      </c>
      <c r="P1902" s="87"/>
      <c r="Q1902" s="103" t="str">
        <f>IF(ISNUMBER('Форма 1'!AH1902),'Форма 1'!$H1902*VLOOKUP('Форма 1'!$F1902,'Придельники с 2022'!$B$4:$X$28,'Форма 1'!AH$8),"")</f>
        <v/>
      </c>
      <c r="R1902" s="103" t="str">
        <f>IF(ISNUMBER('Форма 1'!AI1902),'Форма 1'!$H1902*VLOOKUP('Форма 1'!$F1902,'Придельники с 2022'!$B$4:$X$28,'Форма 1'!AI$8),"")</f>
        <v/>
      </c>
      <c r="S1902" s="103" t="str">
        <f>IF(ISNUMBER('Форма 1'!AJ1902),'Форма 1'!$H1902*VLOOKUP('Форма 1'!$F1902,'Придельники с 2022'!$B$4:$X$28,'Форма 1'!AJ$8),"")</f>
        <v/>
      </c>
      <c r="T1902" s="87"/>
    </row>
    <row r="1903" spans="1:20">
      <c r="A1903" s="188">
        <f t="shared" si="153"/>
        <v>2</v>
      </c>
      <c r="B1903" s="189" t="s">
        <v>888</v>
      </c>
      <c r="C1903" s="99">
        <f t="shared" si="152"/>
        <v>24125937.821999997</v>
      </c>
      <c r="D1903" s="103" t="str">
        <f>IF(ISNUMBER('Форма 1'!U1903),'Форма 1'!$H1903*VLOOKUP('Форма 1'!$F1903,'Придельники с 2022'!$B$4:$X$28,'Форма 1'!U$8),"")</f>
        <v/>
      </c>
      <c r="E1903" s="103" t="str">
        <f>IF(ISNUMBER('Форма 1'!V1903),'Форма 1'!$H1903*VLOOKUP('Форма 1'!$F1903,'Придельники с 2022'!$B$4:$X$28,'Форма 1'!V$8),"")</f>
        <v/>
      </c>
      <c r="F1903" s="103" t="str">
        <f>IF(ISNUMBER('Форма 1'!W1903),'Форма 1'!$H1903*VLOOKUP('Форма 1'!$F1903,'Придельники с 2022'!$B$4:$X$28,'Форма 1'!W$8),"")</f>
        <v/>
      </c>
      <c r="G1903" s="103" t="str">
        <f>IF(ISNUMBER('Форма 1'!X1903),'Форма 1'!$H1903*VLOOKUP('Форма 1'!$F1903,'Придельники с 2022'!$B$4:$X$28,'Форма 1'!X$8),"")</f>
        <v/>
      </c>
      <c r="H1903" s="103" t="str">
        <f>IF(ISNUMBER('Форма 1'!Y1903),'Форма 1'!$H1903*VLOOKUP('Форма 1'!$F1903,'Придельники с 2022'!$B$4:$X$28,'Форма 1'!Y$8),"")</f>
        <v/>
      </c>
      <c r="I1903" s="103" t="str">
        <f>IF(ISNUMBER('Форма 1'!Z1903),'Форма 1'!$H1903*VLOOKUP('Форма 1'!$F1903,'Придельники с 2022'!$B$4:$X$28,'Форма 1'!Z$8),"")</f>
        <v/>
      </c>
      <c r="J1903" s="103" t="str">
        <f>IF(ISNUMBER('Форма 1'!AA1903),'Форма 1'!$H1903*VLOOKUP('Форма 1'!$F1903,'Придельники с 2022'!$B$4:$X$28,'Форма 1'!AA$8),"")</f>
        <v/>
      </c>
      <c r="K1903" s="90"/>
      <c r="L1903" s="87"/>
      <c r="M1903" s="103" t="str">
        <f>IF(ISNUMBER('Форма 1'!AD1903),'Форма 1'!$H1903*VLOOKUP('Форма 1'!$F1903,'Придельники с 2022'!$B$4:$X$28,'Форма 1'!AD$8),"")</f>
        <v/>
      </c>
      <c r="N1903" s="103">
        <f>IF(ISBLANK('Форма 1'!$AE1903),"",IF('Форма 1'!$AE1903=1,'Форма 1'!$H1903*VLOOKUP('Форма 1'!$F1903,'Придельники с 2022'!$B$4:$X$28,'Форма 1'!$AE$8,0),IF('Форма 1'!$AE1903=2,'Форма 1'!$H1903*VLOOKUP('Форма 1'!$F1903,'Придельники с 2022'!$B$4:$X$28,13,0),IF('Форма 1'!$AE1903=3,'Форма 1'!$H1903*VLOOKUP('Форма 1'!$F1903,'Придельники с 2022'!$B$4:$X$28,12,0)))))</f>
        <v>24125937.821999997</v>
      </c>
      <c r="O1903" s="103" t="str">
        <f>IF(ISNUMBER('Форма 1'!AF1903),'Форма 1'!$H1903*VLOOKUP('Форма 1'!$F1903,'Придельники с 2022'!$B$4:$X$28,'Форма 1'!AF$8),"")</f>
        <v/>
      </c>
      <c r="P1903" s="87"/>
      <c r="Q1903" s="103" t="str">
        <f>IF(ISNUMBER('Форма 1'!AH1903),'Форма 1'!$H1903*VLOOKUP('Форма 1'!$F1903,'Придельники с 2022'!$B$4:$X$28,'Форма 1'!AH$8),"")</f>
        <v/>
      </c>
      <c r="R1903" s="103" t="str">
        <f>IF(ISNUMBER('Форма 1'!AI1903),'Форма 1'!$H1903*VLOOKUP('Форма 1'!$F1903,'Придельники с 2022'!$B$4:$X$28,'Форма 1'!AI$8),"")</f>
        <v/>
      </c>
      <c r="S1903" s="103" t="str">
        <f>IF(ISNUMBER('Форма 1'!AJ1903),'Форма 1'!$H1903*VLOOKUP('Форма 1'!$F1903,'Придельники с 2022'!$B$4:$X$28,'Форма 1'!AJ$8),"")</f>
        <v/>
      </c>
      <c r="T1903" s="87"/>
    </row>
    <row r="1904" spans="1:20">
      <c r="A1904" s="188">
        <f t="shared" si="153"/>
        <v>3</v>
      </c>
      <c r="B1904" s="195" t="s">
        <v>1910</v>
      </c>
      <c r="C1904" s="99">
        <f t="shared" si="152"/>
        <v>22646851.024</v>
      </c>
      <c r="D1904" s="103" t="str">
        <f>IF(ISNUMBER('Форма 1'!U1904),'Форма 1'!$H1904*VLOOKUP('Форма 1'!$F1904,'Придельники с 2022'!$B$4:$X$28,'Форма 1'!U$8),"")</f>
        <v/>
      </c>
      <c r="E1904" s="103" t="str">
        <f>IF(ISNUMBER('Форма 1'!V1904),'Форма 1'!$H1904*VLOOKUP('Форма 1'!$F1904,'Придельники с 2022'!$B$4:$X$28,'Форма 1'!V$8),"")</f>
        <v/>
      </c>
      <c r="F1904" s="103" t="str">
        <f>IF(ISNUMBER('Форма 1'!W1904),'Форма 1'!$H1904*VLOOKUP('Форма 1'!$F1904,'Придельники с 2022'!$B$4:$X$28,'Форма 1'!W$8),"")</f>
        <v/>
      </c>
      <c r="G1904" s="103" t="str">
        <f>IF(ISNUMBER('Форма 1'!X1904),'Форма 1'!$H1904*VLOOKUP('Форма 1'!$F1904,'Придельники с 2022'!$B$4:$X$28,'Форма 1'!X$8),"")</f>
        <v/>
      </c>
      <c r="H1904" s="103" t="str">
        <f>IF(ISNUMBER('Форма 1'!Y1904),'Форма 1'!$H1904*VLOOKUP('Форма 1'!$F1904,'Придельники с 2022'!$B$4:$X$28,'Форма 1'!Y$8),"")</f>
        <v/>
      </c>
      <c r="I1904" s="103" t="str">
        <f>IF(ISNUMBER('Форма 1'!Z1904),'Форма 1'!$H1904*VLOOKUP('Форма 1'!$F1904,'Придельники с 2022'!$B$4:$X$28,'Форма 1'!Z$8),"")</f>
        <v/>
      </c>
      <c r="J1904" s="103" t="str">
        <f>IF(ISNUMBER('Форма 1'!AA1904),'Форма 1'!$H1904*VLOOKUP('Форма 1'!$F1904,'Придельники с 2022'!$B$4:$X$28,'Форма 1'!AA$8),"")</f>
        <v/>
      </c>
      <c r="K1904" s="90"/>
      <c r="L1904" s="87"/>
      <c r="M1904" s="103">
        <f>IF(ISNUMBER('Форма 1'!AD1904),'Форма 1'!$H1904*VLOOKUP('Форма 1'!$F1904,'Придельники с 2022'!$B$4:$X$28,'Форма 1'!AD$8),"")</f>
        <v>22646851.024</v>
      </c>
      <c r="N1904" s="103" t="str">
        <f>IF(ISBLANK('Форма 1'!$AE1904),"",IF('Форма 1'!$AE1904=1,'Форма 1'!$H1904*VLOOKUP('Форма 1'!$F1904,'Придельники с 2022'!$B$4:$X$28,'Форма 1'!$AE$8,0),IF('Форма 1'!$AE1904=2,'Форма 1'!$H1904*VLOOKUP('Форма 1'!$F1904,'Придельники с 2022'!$B$4:$X$28,13,0),IF('Форма 1'!$AE1904=3,'Форма 1'!$H1904*VLOOKUP('Форма 1'!$F1904,'Придельники с 2022'!$B$4:$X$28,12,0)))))</f>
        <v/>
      </c>
      <c r="O1904" s="103" t="str">
        <f>IF(ISNUMBER('Форма 1'!AF1904),'Форма 1'!$H1904*VLOOKUP('Форма 1'!$F1904,'Придельники с 2022'!$B$4:$X$28,'Форма 1'!AF$8),"")</f>
        <v/>
      </c>
      <c r="P1904" s="87"/>
      <c r="Q1904" s="103" t="str">
        <f>IF(ISNUMBER('Форма 1'!AH1904),'Форма 1'!$H1904*VLOOKUP('Форма 1'!$F1904,'Придельники с 2022'!$B$4:$X$28,'Форма 1'!AH$8),"")</f>
        <v/>
      </c>
      <c r="R1904" s="103" t="str">
        <f>IF(ISNUMBER('Форма 1'!AI1904),'Форма 1'!$H1904*VLOOKUP('Форма 1'!$F1904,'Придельники с 2022'!$B$4:$X$28,'Форма 1'!AI$8),"")</f>
        <v/>
      </c>
      <c r="S1904" s="103" t="str">
        <f>IF(ISNUMBER('Форма 1'!AJ1904),'Форма 1'!$H1904*VLOOKUP('Форма 1'!$F1904,'Придельники с 2022'!$B$4:$X$28,'Форма 1'!AJ$8),"")</f>
        <v/>
      </c>
      <c r="T1904" s="87"/>
    </row>
    <row r="1905" spans="1:20">
      <c r="A1905" s="188">
        <f t="shared" si="153"/>
        <v>4</v>
      </c>
      <c r="B1905" s="189" t="s">
        <v>883</v>
      </c>
      <c r="C1905" s="99">
        <f t="shared" si="152"/>
        <v>33614853.305599995</v>
      </c>
      <c r="D1905" s="103" t="str">
        <f>IF(ISNUMBER('Форма 1'!U1905),'Форма 1'!$H1905*VLOOKUP('Форма 1'!$F1905,'Придельники с 2022'!$B$4:$X$28,'Форма 1'!U$8),"")</f>
        <v/>
      </c>
      <c r="E1905" s="103" t="str">
        <f>IF(ISNUMBER('Форма 1'!V1905),'Форма 1'!$H1905*VLOOKUP('Форма 1'!$F1905,'Придельники с 2022'!$B$4:$X$28,'Форма 1'!V$8),"")</f>
        <v/>
      </c>
      <c r="F1905" s="103" t="str">
        <f>IF(ISNUMBER('Форма 1'!W1905),'Форма 1'!$H1905*VLOOKUP('Форма 1'!$F1905,'Придельники с 2022'!$B$4:$X$28,'Форма 1'!W$8),"")</f>
        <v/>
      </c>
      <c r="G1905" s="103" t="str">
        <f>IF(ISNUMBER('Форма 1'!X1905),'Форма 1'!$H1905*VLOOKUP('Форма 1'!$F1905,'Придельники с 2022'!$B$4:$X$28,'Форма 1'!X$8),"")</f>
        <v/>
      </c>
      <c r="H1905" s="103" t="str">
        <f>IF(ISNUMBER('Форма 1'!Y1905),'Форма 1'!$H1905*VLOOKUP('Форма 1'!$F1905,'Придельники с 2022'!$B$4:$X$28,'Форма 1'!Y$8),"")</f>
        <v/>
      </c>
      <c r="I1905" s="103" t="str">
        <f>IF(ISNUMBER('Форма 1'!Z1905),'Форма 1'!$H1905*VLOOKUP('Форма 1'!$F1905,'Придельники с 2022'!$B$4:$X$28,'Форма 1'!Z$8),"")</f>
        <v/>
      </c>
      <c r="J1905" s="103" t="str">
        <f>IF(ISNUMBER('Форма 1'!AA1905),'Форма 1'!$H1905*VLOOKUP('Форма 1'!$F1905,'Придельники с 2022'!$B$4:$X$28,'Форма 1'!AA$8),"")</f>
        <v/>
      </c>
      <c r="K1905" s="90"/>
      <c r="L1905" s="87"/>
      <c r="M1905" s="103" t="str">
        <f>IF(ISNUMBER('Форма 1'!AD1905),'Форма 1'!$H1905*VLOOKUP('Форма 1'!$F1905,'Придельники с 2022'!$B$4:$X$28,'Форма 1'!AD$8),"")</f>
        <v/>
      </c>
      <c r="N1905" s="103">
        <f>IF(ISBLANK('Форма 1'!$AE1905),"",IF('Форма 1'!$AE1905=1,'Форма 1'!$H1905*VLOOKUP('Форма 1'!$F1905,'Придельники с 2022'!$B$4:$X$28,'Форма 1'!$AE$8,0),IF('Форма 1'!$AE1905=2,'Форма 1'!$H1905*VLOOKUP('Форма 1'!$F1905,'Придельники с 2022'!$B$4:$X$28,13,0),IF('Форма 1'!$AE1905=3,'Форма 1'!$H1905*VLOOKUP('Форма 1'!$F1905,'Придельники с 2022'!$B$4:$X$28,12,0)))))</f>
        <v>33614853.305599995</v>
      </c>
      <c r="O1905" s="103" t="str">
        <f>IF(ISNUMBER('Форма 1'!AF1905),'Форма 1'!$H1905*VLOOKUP('Форма 1'!$F1905,'Придельники с 2022'!$B$4:$X$28,'Форма 1'!AF$8),"")</f>
        <v/>
      </c>
      <c r="P1905" s="87"/>
      <c r="Q1905" s="103" t="str">
        <f>IF(ISNUMBER('Форма 1'!AH1905),'Форма 1'!$H1905*VLOOKUP('Форма 1'!$F1905,'Придельники с 2022'!$B$4:$X$28,'Форма 1'!AH$8),"")</f>
        <v/>
      </c>
      <c r="R1905" s="103" t="str">
        <f>IF(ISNUMBER('Форма 1'!AI1905),'Форма 1'!$H1905*VLOOKUP('Форма 1'!$F1905,'Придельники с 2022'!$B$4:$X$28,'Форма 1'!AI$8),"")</f>
        <v/>
      </c>
      <c r="S1905" s="103" t="str">
        <f>IF(ISNUMBER('Форма 1'!AJ1905),'Форма 1'!$H1905*VLOOKUP('Форма 1'!$F1905,'Придельники с 2022'!$B$4:$X$28,'Форма 1'!AJ$8),"")</f>
        <v/>
      </c>
      <c r="T1905" s="87"/>
    </row>
    <row r="1906" spans="1:20">
      <c r="A1906" s="188">
        <f>A1905+1</f>
        <v>5</v>
      </c>
      <c r="B1906" s="189" t="s">
        <v>5058</v>
      </c>
      <c r="C1906" s="99">
        <f t="shared" si="152"/>
        <v>44483338.304000005</v>
      </c>
      <c r="D1906" s="103">
        <f>IF(ISNUMBER('Форма 1'!U1906),'Форма 1'!$H1906*VLOOKUP('Форма 1'!$F1906,'Придельники с 2022'!$B$4:$X$28,'Форма 1'!U$8),"")</f>
        <v>2526759.5080000004</v>
      </c>
      <c r="E1906" s="103">
        <f>IF(ISNUMBER('Форма 1'!V1906),'Форма 1'!$H1906*VLOOKUP('Форма 1'!$F1906,'Придельники с 2022'!$B$4:$X$28,'Форма 1'!V$8),"")</f>
        <v>12096895.791999999</v>
      </c>
      <c r="F1906" s="103" t="str">
        <f>IF(ISNUMBER('Форма 1'!W1906),'Форма 1'!$H1906*VLOOKUP('Форма 1'!$F1906,'Придельники с 2022'!$B$4:$X$28,'Форма 1'!W$8),"")</f>
        <v/>
      </c>
      <c r="G1906" s="103">
        <f>IF(ISNUMBER('Форма 1'!X1906),'Форма 1'!$H1906*VLOOKUP('Форма 1'!$F1906,'Придельники с 2022'!$B$4:$X$28,'Форма 1'!X$8),"")</f>
        <v>1580896.2800000003</v>
      </c>
      <c r="H1906" s="103">
        <f>IF(ISNUMBER('Форма 1'!Y1906),'Форма 1'!$H1906*VLOOKUP('Форма 1'!$F1906,'Придельники с 2022'!$B$4:$X$28,'Форма 1'!Y$8),"")</f>
        <v>4164988.2</v>
      </c>
      <c r="I1906" s="103">
        <f>IF(ISNUMBER('Форма 1'!Z1906),'Форма 1'!$H1906*VLOOKUP('Форма 1'!$F1906,'Придельники с 2022'!$B$4:$X$28,'Форма 1'!Z$8),"")</f>
        <v>2214081.4679999999</v>
      </c>
      <c r="J1906" s="103" t="str">
        <f>IF(ISNUMBER('Форма 1'!AA1906),'Форма 1'!$H1906*VLOOKUP('Форма 1'!$F1906,'Придельники с 2022'!$B$4:$X$28,'Форма 1'!AA$8),"")</f>
        <v/>
      </c>
      <c r="K1906" s="90"/>
      <c r="L1906" s="87"/>
      <c r="M1906" s="103">
        <f>IF(ISNUMBER('Форма 1'!AD1906),'Форма 1'!$H1906*VLOOKUP('Форма 1'!$F1906,'Придельники с 2022'!$B$4:$X$28,'Форма 1'!AD$8),"")</f>
        <v>21899717.056000002</v>
      </c>
      <c r="N1906" s="103" t="str">
        <f>IF(ISBLANK('Форма 1'!$AE1906),"",IF('Форма 1'!$AE1906=1,'Форма 1'!$H1906*VLOOKUP('Форма 1'!$F1906,'Придельники с 2022'!$B$4:$X$28,'Форма 1'!$AE$8,0),IF('Форма 1'!$AE1906=2,'Форма 1'!$H1906*VLOOKUP('Форма 1'!$F1906,'Придельники с 2022'!$B$4:$X$28,13,0),IF('Форма 1'!$AE1906=3,'Форма 1'!$H1906*VLOOKUP('Форма 1'!$F1906,'Придельники с 2022'!$B$4:$X$28,12,0)))))</f>
        <v/>
      </c>
      <c r="O1906" s="103" t="str">
        <f>IF(ISNUMBER('Форма 1'!AF1906),'Форма 1'!$H1906*VLOOKUP('Форма 1'!$F1906,'Придельники с 2022'!$B$4:$X$28,'Форма 1'!AF$8),"")</f>
        <v/>
      </c>
      <c r="P1906" s="87"/>
      <c r="Q1906" s="103" t="str">
        <f>IF(ISNUMBER('Форма 1'!AH1906),'Форма 1'!$H1906*VLOOKUP('Форма 1'!$F1906,'Придельники с 2022'!$B$4:$X$28,'Форма 1'!AH$8),"")</f>
        <v/>
      </c>
      <c r="R1906" s="103" t="str">
        <f>IF(ISNUMBER('Форма 1'!AI1906),'Форма 1'!$H1906*VLOOKUP('Форма 1'!$F1906,'Придельники с 2022'!$B$4:$X$28,'Форма 1'!AI$8),"")</f>
        <v/>
      </c>
      <c r="S1906" s="103" t="str">
        <f>IF(ISNUMBER('Форма 1'!AJ1906),'Форма 1'!$H1906*VLOOKUP('Форма 1'!$F1906,'Придельники с 2022'!$B$4:$X$28,'Форма 1'!AJ$8),"")</f>
        <v/>
      </c>
      <c r="T1906" s="87"/>
    </row>
    <row r="1907" spans="1:20">
      <c r="A1907" s="188">
        <f>A1906+1</f>
        <v>6</v>
      </c>
      <c r="B1907" s="114" t="s">
        <v>5059</v>
      </c>
      <c r="C1907" s="99">
        <f t="shared" si="152"/>
        <v>12181965.828</v>
      </c>
      <c r="D1907" s="103">
        <f>IF(ISNUMBER('Форма 1'!U1907),'Форма 1'!$H1907*VLOOKUP('Форма 1'!$F1907,'Придельники с 2022'!$B$4:$X$28,'Форма 1'!U$8),"")</f>
        <v>2935224.929</v>
      </c>
      <c r="E1907" s="103" t="str">
        <f>IF(ISNUMBER('Форма 1'!V1907),'Форма 1'!$H1907*VLOOKUP('Форма 1'!$F1907,'Придельники с 2022'!$B$4:$X$28,'Форма 1'!V$8),"")</f>
        <v/>
      </c>
      <c r="F1907" s="103" t="str">
        <f>IF(ISNUMBER('Форма 1'!W1907),'Форма 1'!$H1907*VLOOKUP('Форма 1'!$F1907,'Придельники с 2022'!$B$4:$X$28,'Форма 1'!W$8),"")</f>
        <v/>
      </c>
      <c r="G1907" s="103">
        <f>IF(ISNUMBER('Форма 1'!X1907),'Форма 1'!$H1907*VLOOKUP('Форма 1'!$F1907,'Придельники с 2022'!$B$4:$X$28,'Форма 1'!X$8),"")</f>
        <v>1836457.39</v>
      </c>
      <c r="H1907" s="103">
        <f>IF(ISNUMBER('Форма 1'!Y1907),'Форма 1'!$H1907*VLOOKUP('Форма 1'!$F1907,'Придельники с 2022'!$B$4:$X$28,'Форма 1'!Y$8),"")</f>
        <v>4838282.8499999996</v>
      </c>
      <c r="I1907" s="103">
        <f>IF(ISNUMBER('Форма 1'!Z1907),'Форма 1'!$H1907*VLOOKUP('Форма 1'!$F1907,'Придельники с 2022'!$B$4:$X$28,'Форма 1'!Z$8),"")</f>
        <v>2572000.659</v>
      </c>
      <c r="J1907" s="103" t="str">
        <f>IF(ISNUMBER('Форма 1'!AA1907),'Форма 1'!$H1907*VLOOKUP('Форма 1'!$F1907,'Придельники с 2022'!$B$4:$X$28,'Форма 1'!AA$8),"")</f>
        <v/>
      </c>
      <c r="K1907" s="90"/>
      <c r="L1907" s="87"/>
      <c r="M1907" s="103" t="str">
        <f>IF(ISNUMBER('Форма 1'!AD1907),'Форма 1'!$H1907*VLOOKUP('Форма 1'!$F1907,'Придельники с 2022'!$B$4:$X$28,'Форма 1'!AD$8),"")</f>
        <v/>
      </c>
      <c r="N1907" s="103" t="str">
        <f>IF(ISBLANK('Форма 1'!$AE1907),"",IF('Форма 1'!$AE1907=1,'Форма 1'!$H1907*VLOOKUP('Форма 1'!$F1907,'Придельники с 2022'!$B$4:$X$28,'Форма 1'!$AE$8,0),IF('Форма 1'!$AE1907=2,'Форма 1'!$H1907*VLOOKUP('Форма 1'!$F1907,'Придельники с 2022'!$B$4:$X$28,13,0),IF('Форма 1'!$AE1907=3,'Форма 1'!$H1907*VLOOKUP('Форма 1'!$F1907,'Придельники с 2022'!$B$4:$X$28,12,0)))))</f>
        <v/>
      </c>
      <c r="O1907" s="103" t="str">
        <f>IF(ISNUMBER('Форма 1'!AF1907),'Форма 1'!$H1907*VLOOKUP('Форма 1'!$F1907,'Придельники с 2022'!$B$4:$X$28,'Форма 1'!AF$8),"")</f>
        <v/>
      </c>
      <c r="P1907" s="87"/>
      <c r="Q1907" s="103" t="str">
        <f>IF(ISNUMBER('Форма 1'!AH1907),'Форма 1'!$H1907*VLOOKUP('Форма 1'!$F1907,'Придельники с 2022'!$B$4:$X$28,'Форма 1'!AH$8),"")</f>
        <v/>
      </c>
      <c r="R1907" s="103" t="str">
        <f>IF(ISNUMBER('Форма 1'!AI1907),'Форма 1'!$H1907*VLOOKUP('Форма 1'!$F1907,'Придельники с 2022'!$B$4:$X$28,'Форма 1'!AI$8),"")</f>
        <v/>
      </c>
      <c r="S1907" s="103" t="str">
        <f>IF(ISNUMBER('Форма 1'!AJ1907),'Форма 1'!$H1907*VLOOKUP('Форма 1'!$F1907,'Придельники с 2022'!$B$4:$X$28,'Форма 1'!AJ$8),"")</f>
        <v/>
      </c>
      <c r="T1907" s="87"/>
    </row>
    <row r="1908" spans="1:20">
      <c r="A1908" s="188">
        <f>A1907+1</f>
        <v>7</v>
      </c>
      <c r="B1908" s="114" t="s">
        <v>5060</v>
      </c>
      <c r="C1908" s="99">
        <f t="shared" ref="C1908" si="155">SUM(D1908:J1908,L1908:T1908)</f>
        <v>10045587.847999999</v>
      </c>
      <c r="D1908" s="103" t="str">
        <f>IF(ISNUMBER('Форма 1'!U1908),'Форма 1'!$H1908*VLOOKUP('Форма 1'!$F1908,'Придельники с 2022'!$B$4:$X$28,'Форма 1'!U$8),"")</f>
        <v/>
      </c>
      <c r="E1908" s="103">
        <f>IF(ISNUMBER('Форма 1'!V1908),'Форма 1'!$H1908*VLOOKUP('Форма 1'!$F1908,'Придельники с 2022'!$B$4:$X$28,'Форма 1'!V$8),"")</f>
        <v>10045587.847999999</v>
      </c>
      <c r="F1908" s="103" t="str">
        <f>IF(ISNUMBER('Форма 1'!W1908),'Форма 1'!$H1908*VLOOKUP('Форма 1'!$F1908,'Придельники с 2022'!$B$4:$X$28,'Форма 1'!W$8),"")</f>
        <v/>
      </c>
      <c r="G1908" s="103" t="str">
        <f>IF(ISNUMBER('Форма 1'!X1908),'Форма 1'!$H1908*VLOOKUP('Форма 1'!$F1908,'Придельники с 2022'!$B$4:$X$28,'Форма 1'!X$8),"")</f>
        <v/>
      </c>
      <c r="H1908" s="103" t="str">
        <f>IF(ISNUMBER('Форма 1'!Y1908),'Форма 1'!$H1908*VLOOKUP('Форма 1'!$F1908,'Придельники с 2022'!$B$4:$X$28,'Форма 1'!Y$8),"")</f>
        <v/>
      </c>
      <c r="I1908" s="103" t="str">
        <f>IF(ISNUMBER('Форма 1'!Z1908),'Форма 1'!$H1908*VLOOKUP('Форма 1'!$F1908,'Придельники с 2022'!$B$4:$X$28,'Форма 1'!Z$8),"")</f>
        <v/>
      </c>
      <c r="J1908" s="103" t="str">
        <f>IF(ISNUMBER('Форма 1'!AA1908),'Форма 1'!$H1908*VLOOKUP('Форма 1'!$F1908,'Придельники с 2022'!$B$4:$X$28,'Форма 1'!AA$8),"")</f>
        <v/>
      </c>
      <c r="K1908" s="90"/>
      <c r="L1908" s="87"/>
      <c r="M1908" s="103" t="str">
        <f>IF(ISNUMBER('Форма 1'!AD1908),'Форма 1'!$H1908*VLOOKUP('Форма 1'!$F1908,'Придельники с 2022'!$B$4:$X$28,'Форма 1'!AD$8),"")</f>
        <v/>
      </c>
      <c r="N1908" s="103" t="str">
        <f>IF(ISBLANK('Форма 1'!$AE1908),"",IF('Форма 1'!$AE1908=1,'Форма 1'!$H1908*VLOOKUP('Форма 1'!$F1908,'Придельники с 2022'!$B$4:$X$28,'Форма 1'!$AE$8,0),IF('Форма 1'!$AE1908=2,'Форма 1'!$H1908*VLOOKUP('Форма 1'!$F1908,'Придельники с 2022'!$B$4:$X$28,13,0),IF('Форма 1'!$AE1908=3,'Форма 1'!$H1908*VLOOKUP('Форма 1'!$F1908,'Придельники с 2022'!$B$4:$X$28,12,0)))))</f>
        <v/>
      </c>
      <c r="O1908" s="103" t="str">
        <f>IF(ISNUMBER('Форма 1'!AF1908),'Форма 1'!$H1908*VLOOKUP('Форма 1'!$F1908,'Придельники с 2022'!$B$4:$X$28,'Форма 1'!AF$8),"")</f>
        <v/>
      </c>
      <c r="P1908" s="87"/>
      <c r="Q1908" s="103" t="str">
        <f>IF(ISNUMBER('Форма 1'!AH1908),'Форма 1'!$H1908*VLOOKUP('Форма 1'!$F1908,'Придельники с 2022'!$B$4:$X$28,'Форма 1'!AH$8),"")</f>
        <v/>
      </c>
      <c r="R1908" s="103" t="str">
        <f>IF(ISNUMBER('Форма 1'!AI1908),'Форма 1'!$H1908*VLOOKUP('Форма 1'!$F1908,'Придельники с 2022'!$B$4:$X$28,'Форма 1'!AI$8),"")</f>
        <v/>
      </c>
      <c r="S1908" s="103" t="str">
        <f>IF(ISNUMBER('Форма 1'!AJ1908),'Форма 1'!$H1908*VLOOKUP('Форма 1'!$F1908,'Придельники с 2022'!$B$4:$X$28,'Форма 1'!AJ$8),"")</f>
        <v/>
      </c>
      <c r="T1908" s="87"/>
    </row>
    <row r="1909" spans="1:20">
      <c r="A1909" s="188">
        <f>A1908+1</f>
        <v>8</v>
      </c>
      <c r="B1909" s="114" t="s">
        <v>5061</v>
      </c>
      <c r="C1909" s="99">
        <f>SUM(D1909:J1909,L1909:T1909)</f>
        <v>16919274.288000003</v>
      </c>
      <c r="D1909" s="103" t="str">
        <f>IF(ISNUMBER('Форма 1'!U1909),'Форма 1'!$H1909*VLOOKUP('Форма 1'!$F1909,'Придельники с 2022'!$B$4:$X$28,'Форма 1'!U$8),"")</f>
        <v/>
      </c>
      <c r="E1909" s="103" t="str">
        <f>IF(ISNUMBER('Форма 1'!V1909),'Форма 1'!$H1909*VLOOKUP('Форма 1'!$F1909,'Придельники с 2022'!$B$4:$X$28,'Форма 1'!V$8),"")</f>
        <v/>
      </c>
      <c r="F1909" s="103" t="str">
        <f>IF(ISNUMBER('Форма 1'!W1909),'Форма 1'!$H1909*VLOOKUP('Форма 1'!$F1909,'Придельники с 2022'!$B$4:$X$28,'Форма 1'!W$8),"")</f>
        <v/>
      </c>
      <c r="G1909" s="103" t="str">
        <f>IF(ISNUMBER('Форма 1'!X1909),'Форма 1'!$H1909*VLOOKUP('Форма 1'!$F1909,'Придельники с 2022'!$B$4:$X$28,'Форма 1'!X$8),"")</f>
        <v/>
      </c>
      <c r="H1909" s="103" t="str">
        <f>IF(ISNUMBER('Форма 1'!Y1909),'Форма 1'!$H1909*VLOOKUP('Форма 1'!$F1909,'Придельники с 2022'!$B$4:$X$28,'Форма 1'!Y$8),"")</f>
        <v/>
      </c>
      <c r="I1909" s="103" t="str">
        <f>IF(ISNUMBER('Форма 1'!Z1909),'Форма 1'!$H1909*VLOOKUP('Форма 1'!$F1909,'Придельники с 2022'!$B$4:$X$28,'Форма 1'!Z$8),"")</f>
        <v/>
      </c>
      <c r="J1909" s="103" t="str">
        <f>IF(ISNUMBER('Форма 1'!AA1909),'Форма 1'!$H1909*VLOOKUP('Форма 1'!$F1909,'Придельники с 2022'!$B$4:$X$28,'Форма 1'!AA$8),"")</f>
        <v/>
      </c>
      <c r="K1909" s="90"/>
      <c r="L1909" s="87"/>
      <c r="M1909" s="103">
        <f>IF(ISNUMBER('Форма 1'!AD1909),'Форма 1'!$H1909*VLOOKUP('Форма 1'!$F1909,'Придельники с 2022'!$B$4:$X$28,'Форма 1'!AD$8),"")</f>
        <v>16919274.288000003</v>
      </c>
      <c r="N1909" s="103" t="str">
        <f>IF(ISBLANK('Форма 1'!$AE1909),"",IF('Форма 1'!$AE1909=1,'Форма 1'!$H1909*VLOOKUP('Форма 1'!$F1909,'Придельники с 2022'!$B$4:$X$28,'Форма 1'!$AE$8,0),IF('Форма 1'!$AE1909=2,'Форма 1'!$H1909*VLOOKUP('Форма 1'!$F1909,'Придельники с 2022'!$B$4:$X$28,13,0),IF('Форма 1'!$AE1909=3,'Форма 1'!$H1909*VLOOKUP('Форма 1'!$F1909,'Придельники с 2022'!$B$4:$X$28,12,0)))))</f>
        <v/>
      </c>
      <c r="O1909" s="103" t="str">
        <f>IF(ISNUMBER('Форма 1'!AF1909),'Форма 1'!$H1909*VLOOKUP('Форма 1'!$F1909,'Придельники с 2022'!$B$4:$X$28,'Форма 1'!AF$8),"")</f>
        <v/>
      </c>
      <c r="P1909" s="87"/>
      <c r="Q1909" s="103" t="str">
        <f>IF(ISNUMBER('Форма 1'!AH1909),'Форма 1'!$H1909*VLOOKUP('Форма 1'!$F1909,'Придельники с 2022'!$B$4:$X$28,'Форма 1'!AH$8),"")</f>
        <v/>
      </c>
      <c r="R1909" s="103" t="str">
        <f>IF(ISNUMBER('Форма 1'!AI1909),'Форма 1'!$H1909*VLOOKUP('Форма 1'!$F1909,'Придельники с 2022'!$B$4:$X$28,'Форма 1'!AI$8),"")</f>
        <v/>
      </c>
      <c r="S1909" s="103" t="str">
        <f>IF(ISNUMBER('Форма 1'!AJ1909),'Форма 1'!$H1909*VLOOKUP('Форма 1'!$F1909,'Придельники с 2022'!$B$4:$X$28,'Форма 1'!AJ$8),"")</f>
        <v/>
      </c>
      <c r="T1909" s="87"/>
    </row>
    <row r="1910" spans="1:20">
      <c r="A1910" s="188">
        <f t="shared" ref="A1910:A1911" si="156">A1909+1</f>
        <v>9</v>
      </c>
      <c r="B1910" s="114" t="s">
        <v>5062</v>
      </c>
      <c r="C1910" s="99">
        <f>SUM(D1910:J1910,L1910:T1910)</f>
        <v>14438285.120000001</v>
      </c>
      <c r="D1910" s="103" t="str">
        <f>IF(ISNUMBER('Форма 1'!U1910),'Форма 1'!$H1910*VLOOKUP('Форма 1'!$F1910,'Придельники с 2022'!$B$4:$X$28,'Форма 1'!U$8),"")</f>
        <v/>
      </c>
      <c r="E1910" s="103" t="str">
        <f>IF(ISNUMBER('Форма 1'!V1910),'Форма 1'!$H1910*VLOOKUP('Форма 1'!$F1910,'Придельники с 2022'!$B$4:$X$28,'Форма 1'!V$8),"")</f>
        <v/>
      </c>
      <c r="F1910" s="103" t="str">
        <f>IF(ISNUMBER('Форма 1'!W1910),'Форма 1'!$H1910*VLOOKUP('Форма 1'!$F1910,'Придельники с 2022'!$B$4:$X$28,'Форма 1'!W$8),"")</f>
        <v/>
      </c>
      <c r="G1910" s="103" t="str">
        <f>IF(ISNUMBER('Форма 1'!X1910),'Форма 1'!$H1910*VLOOKUP('Форма 1'!$F1910,'Придельники с 2022'!$B$4:$X$28,'Форма 1'!X$8),"")</f>
        <v/>
      </c>
      <c r="H1910" s="103" t="str">
        <f>IF(ISNUMBER('Форма 1'!Y1910),'Форма 1'!$H1910*VLOOKUP('Форма 1'!$F1910,'Придельники с 2022'!$B$4:$X$28,'Форма 1'!Y$8),"")</f>
        <v/>
      </c>
      <c r="I1910" s="103" t="str">
        <f>IF(ISNUMBER('Форма 1'!Z1910),'Форма 1'!$H1910*VLOOKUP('Форма 1'!$F1910,'Придельники с 2022'!$B$4:$X$28,'Форма 1'!Z$8),"")</f>
        <v/>
      </c>
      <c r="J1910" s="103" t="str">
        <f>IF(ISNUMBER('Форма 1'!AA1910),'Форма 1'!$H1910*VLOOKUP('Форма 1'!$F1910,'Придельники с 2022'!$B$4:$X$28,'Форма 1'!AA$8),"")</f>
        <v/>
      </c>
      <c r="K1910" s="90"/>
      <c r="L1910" s="87"/>
      <c r="M1910" s="103">
        <f>IF(ISNUMBER('Форма 1'!AD1910),'Форма 1'!$H1910*VLOOKUP('Форма 1'!$F1910,'Придельники с 2022'!$B$4:$X$28,'Форма 1'!AD$8),"")</f>
        <v>14438285.120000001</v>
      </c>
      <c r="N1910" s="103" t="str">
        <f>IF(ISBLANK('Форма 1'!$AE1910),"",IF('Форма 1'!$AE1910=1,'Форма 1'!$H1910*VLOOKUP('Форма 1'!$F1910,'Придельники с 2022'!$B$4:$X$28,'Форма 1'!$AE$8,0),IF('Форма 1'!$AE1910=2,'Форма 1'!$H1910*VLOOKUP('Форма 1'!$F1910,'Придельники с 2022'!$B$4:$X$28,13,0),IF('Форма 1'!$AE1910=3,'Форма 1'!$H1910*VLOOKUP('Форма 1'!$F1910,'Придельники с 2022'!$B$4:$X$28,12,0)))))</f>
        <v/>
      </c>
      <c r="O1910" s="103" t="str">
        <f>IF(ISNUMBER('Форма 1'!AF1910),'Форма 1'!$H1910*VLOOKUP('Форма 1'!$F1910,'Придельники с 2022'!$B$4:$X$28,'Форма 1'!AF$8),"")</f>
        <v/>
      </c>
      <c r="P1910" s="87"/>
      <c r="Q1910" s="103" t="str">
        <f>IF(ISNUMBER('Форма 1'!AH1910),'Форма 1'!$H1910*VLOOKUP('Форма 1'!$F1910,'Придельники с 2022'!$B$4:$X$28,'Форма 1'!AH$8),"")</f>
        <v/>
      </c>
      <c r="R1910" s="103" t="str">
        <f>IF(ISNUMBER('Форма 1'!AI1910),'Форма 1'!$H1910*VLOOKUP('Форма 1'!$F1910,'Придельники с 2022'!$B$4:$X$28,'Форма 1'!AI$8),"")</f>
        <v/>
      </c>
      <c r="S1910" s="103" t="str">
        <f>IF(ISNUMBER('Форма 1'!AJ1910),'Форма 1'!$H1910*VLOOKUP('Форма 1'!$F1910,'Придельники с 2022'!$B$4:$X$28,'Форма 1'!AJ$8),"")</f>
        <v/>
      </c>
      <c r="T1910" s="87"/>
    </row>
    <row r="1911" spans="1:20">
      <c r="A1911" s="188">
        <f t="shared" si="156"/>
        <v>10</v>
      </c>
      <c r="B1911" s="189" t="s">
        <v>881</v>
      </c>
      <c r="C1911" s="99">
        <f t="shared" si="152"/>
        <v>12300147.494999999</v>
      </c>
      <c r="D1911" s="103" t="str">
        <f>IF(ISNUMBER('Форма 1'!U1911),'Форма 1'!$H1911*VLOOKUP('Форма 1'!$F1911,'Придельники с 2022'!$B$4:$X$28,'Форма 1'!U$8),"")</f>
        <v/>
      </c>
      <c r="E1911" s="103" t="str">
        <f>IF(ISNUMBER('Форма 1'!V1911),'Форма 1'!$H1911*VLOOKUP('Форма 1'!$F1911,'Придельники с 2022'!$B$4:$X$28,'Форма 1'!V$8),"")</f>
        <v/>
      </c>
      <c r="F1911" s="103" t="str">
        <f>IF(ISNUMBER('Форма 1'!W1911),'Форма 1'!$H1911*VLOOKUP('Форма 1'!$F1911,'Придельники с 2022'!$B$4:$X$28,'Форма 1'!W$8),"")</f>
        <v/>
      </c>
      <c r="G1911" s="103" t="str">
        <f>IF(ISNUMBER('Форма 1'!X1911),'Форма 1'!$H1911*VLOOKUP('Форма 1'!$F1911,'Придельники с 2022'!$B$4:$X$28,'Форма 1'!X$8),"")</f>
        <v/>
      </c>
      <c r="H1911" s="103" t="str">
        <f>IF(ISNUMBER('Форма 1'!Y1911),'Форма 1'!$H1911*VLOOKUP('Форма 1'!$F1911,'Придельники с 2022'!$B$4:$X$28,'Форма 1'!Y$8),"")</f>
        <v/>
      </c>
      <c r="I1911" s="103" t="str">
        <f>IF(ISNUMBER('Форма 1'!Z1911),'Форма 1'!$H1911*VLOOKUP('Форма 1'!$F1911,'Придельники с 2022'!$B$4:$X$28,'Форма 1'!Z$8),"")</f>
        <v/>
      </c>
      <c r="J1911" s="103" t="str">
        <f>IF(ISNUMBER('Форма 1'!AA1911),'Форма 1'!$H1911*VLOOKUP('Форма 1'!$F1911,'Придельники с 2022'!$B$4:$X$28,'Форма 1'!AA$8),"")</f>
        <v/>
      </c>
      <c r="K1911" s="90"/>
      <c r="L1911" s="87"/>
      <c r="M1911" s="103" t="str">
        <f>IF(ISNUMBER('Форма 1'!AD1911),'Форма 1'!$H1911*VLOOKUP('Форма 1'!$F1911,'Придельники с 2022'!$B$4:$X$28,'Форма 1'!AD$8),"")</f>
        <v/>
      </c>
      <c r="N1911" s="103">
        <f>IF(ISBLANK('Форма 1'!$AE1911),"",IF('Форма 1'!$AE1911=1,'Форма 1'!$H1911*VLOOKUP('Форма 1'!$F1911,'Придельники с 2022'!$B$4:$X$28,'Форма 1'!$AE$8,0),IF('Форма 1'!$AE1911=2,'Форма 1'!$H1911*VLOOKUP('Форма 1'!$F1911,'Придельники с 2022'!$B$4:$X$28,13,0),IF('Форма 1'!$AE1911=3,'Форма 1'!$H1911*VLOOKUP('Форма 1'!$F1911,'Придельники с 2022'!$B$4:$X$28,12,0)))))</f>
        <v>10538574.059999999</v>
      </c>
      <c r="O1911" s="103">
        <f>IF(ISNUMBER('Форма 1'!AF1911),'Форма 1'!$H1911*VLOOKUP('Форма 1'!$F1911,'Придельники с 2022'!$B$4:$X$28,'Форма 1'!AF$8),"")</f>
        <v>1761573.4350000001</v>
      </c>
      <c r="P1911" s="87"/>
      <c r="Q1911" s="103" t="str">
        <f>IF(ISNUMBER('Форма 1'!AH1911),'Форма 1'!$H1911*VLOOKUP('Форма 1'!$F1911,'Придельники с 2022'!$B$4:$X$28,'Форма 1'!AH$8),"")</f>
        <v/>
      </c>
      <c r="R1911" s="103" t="str">
        <f>IF(ISNUMBER('Форма 1'!AI1911),'Форма 1'!$H1911*VLOOKUP('Форма 1'!$F1911,'Придельники с 2022'!$B$4:$X$28,'Форма 1'!AI$8),"")</f>
        <v/>
      </c>
      <c r="S1911" s="103" t="str">
        <f>IF(ISNUMBER('Форма 1'!AJ1911),'Форма 1'!$H1911*VLOOKUP('Форма 1'!$F1911,'Придельники с 2022'!$B$4:$X$28,'Форма 1'!AJ$8),"")</f>
        <v/>
      </c>
      <c r="T1911" s="87"/>
    </row>
    <row r="1912" spans="1:20">
      <c r="A1912" s="188">
        <f t="shared" si="153"/>
        <v>11</v>
      </c>
      <c r="B1912" s="189" t="s">
        <v>1911</v>
      </c>
      <c r="C1912" s="99">
        <f t="shared" si="152"/>
        <v>3495137.5229999996</v>
      </c>
      <c r="D1912" s="103" t="str">
        <f>IF(ISNUMBER('Форма 1'!U1912),'Форма 1'!$H1912*VLOOKUP('Форма 1'!$F1912,'Придельники с 2022'!$B$4:$X$28,'Форма 1'!U$8),"")</f>
        <v/>
      </c>
      <c r="E1912" s="103" t="str">
        <f>IF(ISNUMBER('Форма 1'!V1912),'Форма 1'!$H1912*VLOOKUP('Форма 1'!$F1912,'Придельники с 2022'!$B$4:$X$28,'Форма 1'!V$8),"")</f>
        <v/>
      </c>
      <c r="F1912" s="103" t="str">
        <f>IF(ISNUMBER('Форма 1'!W1912),'Форма 1'!$H1912*VLOOKUP('Форма 1'!$F1912,'Придельники с 2022'!$B$4:$X$28,'Форма 1'!W$8),"")</f>
        <v/>
      </c>
      <c r="G1912" s="103" t="str">
        <f>IF(ISNUMBER('Форма 1'!X1912),'Форма 1'!$H1912*VLOOKUP('Форма 1'!$F1912,'Придельники с 2022'!$B$4:$X$28,'Форма 1'!X$8),"")</f>
        <v/>
      </c>
      <c r="H1912" s="103" t="str">
        <f>IF(ISNUMBER('Форма 1'!Y1912),'Форма 1'!$H1912*VLOOKUP('Форма 1'!$F1912,'Придельники с 2022'!$B$4:$X$28,'Форма 1'!Y$8),"")</f>
        <v/>
      </c>
      <c r="I1912" s="103" t="str">
        <f>IF(ISNUMBER('Форма 1'!Z1912),'Форма 1'!$H1912*VLOOKUP('Форма 1'!$F1912,'Придельники с 2022'!$B$4:$X$28,'Форма 1'!Z$8),"")</f>
        <v/>
      </c>
      <c r="J1912" s="103" t="str">
        <f>IF(ISNUMBER('Форма 1'!AA1912),'Форма 1'!$H1912*VLOOKUP('Форма 1'!$F1912,'Придельники с 2022'!$B$4:$X$28,'Форма 1'!AA$8),"")</f>
        <v/>
      </c>
      <c r="K1912" s="90"/>
      <c r="L1912" s="87"/>
      <c r="M1912" s="103">
        <f>IF(ISNUMBER('Форма 1'!AD1912),'Форма 1'!$H1912*VLOOKUP('Форма 1'!$F1912,'Придельники с 2022'!$B$4:$X$28,'Форма 1'!AD$8),"")</f>
        <v>3495137.5229999996</v>
      </c>
      <c r="N1912" s="103" t="str">
        <f>IF(ISBLANK('Форма 1'!$AE1912),"",IF('Форма 1'!$AE1912=1,'Форма 1'!$H1912*VLOOKUP('Форма 1'!$F1912,'Придельники с 2022'!$B$4:$X$28,'Форма 1'!$AE$8,0),IF('Форма 1'!$AE1912=2,'Форма 1'!$H1912*VLOOKUP('Форма 1'!$F1912,'Придельники с 2022'!$B$4:$X$28,13,0),IF('Форма 1'!$AE1912=3,'Форма 1'!$H1912*VLOOKUP('Форма 1'!$F1912,'Придельники с 2022'!$B$4:$X$28,12,0)))))</f>
        <v/>
      </c>
      <c r="O1912" s="103" t="str">
        <f>IF(ISNUMBER('Форма 1'!AF1912),'Форма 1'!$H1912*VLOOKUP('Форма 1'!$F1912,'Придельники с 2022'!$B$4:$X$28,'Форма 1'!AF$8),"")</f>
        <v/>
      </c>
      <c r="P1912" s="87"/>
      <c r="Q1912" s="103" t="str">
        <f>IF(ISNUMBER('Форма 1'!AH1912),'Форма 1'!$H1912*VLOOKUP('Форма 1'!$F1912,'Придельники с 2022'!$B$4:$X$28,'Форма 1'!AH$8),"")</f>
        <v/>
      </c>
      <c r="R1912" s="103" t="str">
        <f>IF(ISNUMBER('Форма 1'!AI1912),'Форма 1'!$H1912*VLOOKUP('Форма 1'!$F1912,'Придельники с 2022'!$B$4:$X$28,'Форма 1'!AI$8),"")</f>
        <v/>
      </c>
      <c r="S1912" s="103" t="str">
        <f>IF(ISNUMBER('Форма 1'!AJ1912),'Форма 1'!$H1912*VLOOKUP('Форма 1'!$F1912,'Придельники с 2022'!$B$4:$X$28,'Форма 1'!AJ$8),"")</f>
        <v/>
      </c>
      <c r="T1912" s="87"/>
    </row>
    <row r="1913" spans="1:20">
      <c r="A1913" s="188">
        <f t="shared" si="153"/>
        <v>12</v>
      </c>
      <c r="B1913" s="189" t="s">
        <v>918</v>
      </c>
      <c r="C1913" s="99">
        <f t="shared" si="152"/>
        <v>7016934.5120000001</v>
      </c>
      <c r="D1913" s="103" t="str">
        <f>IF(ISNUMBER('Форма 1'!U1913),'Форма 1'!$H1913*VLOOKUP('Форма 1'!$F1913,'Придельники с 2022'!$B$4:$X$28,'Форма 1'!U$8),"")</f>
        <v/>
      </c>
      <c r="E1913" s="103" t="str">
        <f>IF(ISNUMBER('Форма 1'!V1913),'Форма 1'!$H1913*VLOOKUP('Форма 1'!$F1913,'Придельники с 2022'!$B$4:$X$28,'Форма 1'!V$8),"")</f>
        <v/>
      </c>
      <c r="F1913" s="103" t="str">
        <f>IF(ISNUMBER('Форма 1'!W1913),'Форма 1'!$H1913*VLOOKUP('Форма 1'!$F1913,'Придельники с 2022'!$B$4:$X$28,'Форма 1'!W$8),"")</f>
        <v/>
      </c>
      <c r="G1913" s="103" t="str">
        <f>IF(ISNUMBER('Форма 1'!X1913),'Форма 1'!$H1913*VLOOKUP('Форма 1'!$F1913,'Придельники с 2022'!$B$4:$X$28,'Форма 1'!X$8),"")</f>
        <v/>
      </c>
      <c r="H1913" s="103" t="str">
        <f>IF(ISNUMBER('Форма 1'!Y1913),'Форма 1'!$H1913*VLOOKUP('Форма 1'!$F1913,'Придельники с 2022'!$B$4:$X$28,'Форма 1'!Y$8),"")</f>
        <v/>
      </c>
      <c r="I1913" s="103" t="str">
        <f>IF(ISNUMBER('Форма 1'!Z1913),'Форма 1'!$H1913*VLOOKUP('Форма 1'!$F1913,'Придельники с 2022'!$B$4:$X$28,'Форма 1'!Z$8),"")</f>
        <v/>
      </c>
      <c r="J1913" s="103" t="str">
        <f>IF(ISNUMBER('Форма 1'!AA1913),'Форма 1'!$H1913*VLOOKUP('Форма 1'!$F1913,'Придельники с 2022'!$B$4:$X$28,'Форма 1'!AA$8),"")</f>
        <v/>
      </c>
      <c r="K1913" s="90"/>
      <c r="L1913" s="87"/>
      <c r="M1913" s="103">
        <f>IF(ISNUMBER('Форма 1'!AD1913),'Форма 1'!$H1913*VLOOKUP('Форма 1'!$F1913,'Придельники с 2022'!$B$4:$X$28,'Форма 1'!AD$8),"")</f>
        <v>7016934.5120000001</v>
      </c>
      <c r="N1913" s="103" t="str">
        <f>IF(ISBLANK('Форма 1'!$AE1913),"",IF('Форма 1'!$AE1913=1,'Форма 1'!$H1913*VLOOKUP('Форма 1'!$F1913,'Придельники с 2022'!$B$4:$X$28,'Форма 1'!$AE$8,0),IF('Форма 1'!$AE1913=2,'Форма 1'!$H1913*VLOOKUP('Форма 1'!$F1913,'Придельники с 2022'!$B$4:$X$28,13,0),IF('Форма 1'!$AE1913=3,'Форма 1'!$H1913*VLOOKUP('Форма 1'!$F1913,'Придельники с 2022'!$B$4:$X$28,12,0)))))</f>
        <v/>
      </c>
      <c r="O1913" s="103" t="str">
        <f>IF(ISNUMBER('Форма 1'!AF1913),'Форма 1'!$H1913*VLOOKUP('Форма 1'!$F1913,'Придельники с 2022'!$B$4:$X$28,'Форма 1'!AF$8),"")</f>
        <v/>
      </c>
      <c r="P1913" s="87"/>
      <c r="Q1913" s="103" t="str">
        <f>IF(ISNUMBER('Форма 1'!AH1913),'Форма 1'!$H1913*VLOOKUP('Форма 1'!$F1913,'Придельники с 2022'!$B$4:$X$28,'Форма 1'!AH$8),"")</f>
        <v/>
      </c>
      <c r="R1913" s="103" t="str">
        <f>IF(ISNUMBER('Форма 1'!AI1913),'Форма 1'!$H1913*VLOOKUP('Форма 1'!$F1913,'Придельники с 2022'!$B$4:$X$28,'Форма 1'!AI$8),"")</f>
        <v/>
      </c>
      <c r="S1913" s="103" t="str">
        <f>IF(ISNUMBER('Форма 1'!AJ1913),'Форма 1'!$H1913*VLOOKUP('Форма 1'!$F1913,'Придельники с 2022'!$B$4:$X$28,'Форма 1'!AJ$8),"")</f>
        <v/>
      </c>
      <c r="T1913" s="87"/>
    </row>
    <row r="1914" spans="1:20">
      <c r="A1914" s="188">
        <f t="shared" si="153"/>
        <v>13</v>
      </c>
      <c r="B1914" s="189" t="s">
        <v>920</v>
      </c>
      <c r="C1914" s="99">
        <f t="shared" si="152"/>
        <v>9508056.6000000015</v>
      </c>
      <c r="D1914" s="103" t="str">
        <f>IF(ISNUMBER('Форма 1'!U1914),'Форма 1'!$H1914*VLOOKUP('Форма 1'!$F1914,'Придельники с 2022'!$B$4:$X$28,'Форма 1'!U$8),"")</f>
        <v/>
      </c>
      <c r="E1914" s="103" t="str">
        <f>IF(ISNUMBER('Форма 1'!V1914),'Форма 1'!$H1914*VLOOKUP('Форма 1'!$F1914,'Придельники с 2022'!$B$4:$X$28,'Форма 1'!V$8),"")</f>
        <v/>
      </c>
      <c r="F1914" s="103" t="str">
        <f>IF(ISNUMBER('Форма 1'!W1914),'Форма 1'!$H1914*VLOOKUP('Форма 1'!$F1914,'Придельники с 2022'!$B$4:$X$28,'Форма 1'!W$8),"")</f>
        <v/>
      </c>
      <c r="G1914" s="103" t="str">
        <f>IF(ISNUMBER('Форма 1'!X1914),'Форма 1'!$H1914*VLOOKUP('Форма 1'!$F1914,'Придельники с 2022'!$B$4:$X$28,'Форма 1'!X$8),"")</f>
        <v/>
      </c>
      <c r="H1914" s="103" t="str">
        <f>IF(ISNUMBER('Форма 1'!Y1914),'Форма 1'!$H1914*VLOOKUP('Форма 1'!$F1914,'Придельники с 2022'!$B$4:$X$28,'Форма 1'!Y$8),"")</f>
        <v/>
      </c>
      <c r="I1914" s="103" t="str">
        <f>IF(ISNUMBER('Форма 1'!Z1914),'Форма 1'!$H1914*VLOOKUP('Форма 1'!$F1914,'Придельники с 2022'!$B$4:$X$28,'Форма 1'!Z$8),"")</f>
        <v/>
      </c>
      <c r="J1914" s="103" t="str">
        <f>IF(ISNUMBER('Форма 1'!AA1914),'Форма 1'!$H1914*VLOOKUP('Форма 1'!$F1914,'Придельники с 2022'!$B$4:$X$28,'Форма 1'!AA$8),"")</f>
        <v/>
      </c>
      <c r="K1914" s="90"/>
      <c r="L1914" s="87"/>
      <c r="M1914" s="103">
        <f>IF(ISNUMBER('Форма 1'!AD1914),'Форма 1'!$H1914*VLOOKUP('Форма 1'!$F1914,'Придельники с 2022'!$B$4:$X$28,'Форма 1'!AD$8),"")</f>
        <v>9508056.6000000015</v>
      </c>
      <c r="N1914" s="103" t="str">
        <f>IF(ISBLANK('Форма 1'!$AE1914),"",IF('Форма 1'!$AE1914=1,'Форма 1'!$H1914*VLOOKUP('Форма 1'!$F1914,'Придельники с 2022'!$B$4:$X$28,'Форма 1'!$AE$8,0),IF('Форма 1'!$AE1914=2,'Форма 1'!$H1914*VLOOKUP('Форма 1'!$F1914,'Придельники с 2022'!$B$4:$X$28,13,0),IF('Форма 1'!$AE1914=3,'Форма 1'!$H1914*VLOOKUP('Форма 1'!$F1914,'Придельники с 2022'!$B$4:$X$28,12,0)))))</f>
        <v/>
      </c>
      <c r="O1914" s="103" t="str">
        <f>IF(ISNUMBER('Форма 1'!AF1914),'Форма 1'!$H1914*VLOOKUP('Форма 1'!$F1914,'Придельники с 2022'!$B$4:$X$28,'Форма 1'!AF$8),"")</f>
        <v/>
      </c>
      <c r="P1914" s="87"/>
      <c r="Q1914" s="103" t="str">
        <f>IF(ISNUMBER('Форма 1'!AH1914),'Форма 1'!$H1914*VLOOKUP('Форма 1'!$F1914,'Придельники с 2022'!$B$4:$X$28,'Форма 1'!AH$8),"")</f>
        <v/>
      </c>
      <c r="R1914" s="103" t="str">
        <f>IF(ISNUMBER('Форма 1'!AI1914),'Форма 1'!$H1914*VLOOKUP('Форма 1'!$F1914,'Придельники с 2022'!$B$4:$X$28,'Форма 1'!AI$8),"")</f>
        <v/>
      </c>
      <c r="S1914" s="103" t="str">
        <f>IF(ISNUMBER('Форма 1'!AJ1914),'Форма 1'!$H1914*VLOOKUP('Форма 1'!$F1914,'Придельники с 2022'!$B$4:$X$28,'Форма 1'!AJ$8),"")</f>
        <v/>
      </c>
      <c r="T1914" s="87"/>
    </row>
    <row r="1915" spans="1:20">
      <c r="A1915" s="188">
        <f t="shared" si="153"/>
        <v>14</v>
      </c>
      <c r="B1915" s="189" t="s">
        <v>1912</v>
      </c>
      <c r="C1915" s="99">
        <f t="shared" si="152"/>
        <v>8335526.7599999998</v>
      </c>
      <c r="D1915" s="103" t="str">
        <f>IF(ISNUMBER('Форма 1'!U1915),'Форма 1'!$H1915*VLOOKUP('Форма 1'!$F1915,'Придельники с 2022'!$B$4:$X$28,'Форма 1'!U$8),"")</f>
        <v/>
      </c>
      <c r="E1915" s="103" t="str">
        <f>IF(ISNUMBER('Форма 1'!V1915),'Форма 1'!$H1915*VLOOKUP('Форма 1'!$F1915,'Придельники с 2022'!$B$4:$X$28,'Форма 1'!V$8),"")</f>
        <v/>
      </c>
      <c r="F1915" s="103" t="str">
        <f>IF(ISNUMBER('Форма 1'!W1915),'Форма 1'!$H1915*VLOOKUP('Форма 1'!$F1915,'Придельники с 2022'!$B$4:$X$28,'Форма 1'!W$8),"")</f>
        <v/>
      </c>
      <c r="G1915" s="103" t="str">
        <f>IF(ISNUMBER('Форма 1'!X1915),'Форма 1'!$H1915*VLOOKUP('Форма 1'!$F1915,'Придельники с 2022'!$B$4:$X$28,'Форма 1'!X$8),"")</f>
        <v/>
      </c>
      <c r="H1915" s="103" t="str">
        <f>IF(ISNUMBER('Форма 1'!Y1915),'Форма 1'!$H1915*VLOOKUP('Форма 1'!$F1915,'Придельники с 2022'!$B$4:$X$28,'Форма 1'!Y$8),"")</f>
        <v/>
      </c>
      <c r="I1915" s="103" t="str">
        <f>IF(ISNUMBER('Форма 1'!Z1915),'Форма 1'!$H1915*VLOOKUP('Форма 1'!$F1915,'Придельники с 2022'!$B$4:$X$28,'Форма 1'!Z$8),"")</f>
        <v/>
      </c>
      <c r="J1915" s="103" t="str">
        <f>IF(ISNUMBER('Форма 1'!AA1915),'Форма 1'!$H1915*VLOOKUP('Форма 1'!$F1915,'Придельники с 2022'!$B$4:$X$28,'Форма 1'!AA$8),"")</f>
        <v/>
      </c>
      <c r="K1915" s="90">
        <v>3</v>
      </c>
      <c r="L1915" s="87">
        <f>2778508.92*K1915</f>
        <v>8335526.7599999998</v>
      </c>
      <c r="M1915" s="103" t="str">
        <f>IF(ISNUMBER('Форма 1'!AD1915),'Форма 1'!$H1915*VLOOKUP('Форма 1'!$F1915,'Придельники с 2022'!$B$4:$X$28,'Форма 1'!AD$8),"")</f>
        <v/>
      </c>
      <c r="N1915" s="103" t="str">
        <f>IF(ISBLANK('Форма 1'!$AE1915),"",IF('Форма 1'!$AE1915=1,'Форма 1'!$H1915*VLOOKUP('Форма 1'!$F1915,'Придельники с 2022'!$B$4:$X$28,'Форма 1'!$AE$8,0),IF('Форма 1'!$AE1915=2,'Форма 1'!$H1915*VLOOKUP('Форма 1'!$F1915,'Придельники с 2022'!$B$4:$X$28,13,0),IF('Форма 1'!$AE1915=3,'Форма 1'!$H1915*VLOOKUP('Форма 1'!$F1915,'Придельники с 2022'!$B$4:$X$28,12,0)))))</f>
        <v/>
      </c>
      <c r="O1915" s="103" t="str">
        <f>IF(ISNUMBER('Форма 1'!AF1915),'Форма 1'!$H1915*VLOOKUP('Форма 1'!$F1915,'Придельники с 2022'!$B$4:$X$28,'Форма 1'!AF$8),"")</f>
        <v/>
      </c>
      <c r="P1915" s="87"/>
      <c r="Q1915" s="103" t="str">
        <f>IF(ISNUMBER('Форма 1'!AH1915),'Форма 1'!$H1915*VLOOKUP('Форма 1'!$F1915,'Придельники с 2022'!$B$4:$X$28,'Форма 1'!AH$8),"")</f>
        <v/>
      </c>
      <c r="R1915" s="103" t="str">
        <f>IF(ISNUMBER('Форма 1'!AI1915),'Форма 1'!$H1915*VLOOKUP('Форма 1'!$F1915,'Придельники с 2022'!$B$4:$X$28,'Форма 1'!AI$8),"")</f>
        <v/>
      </c>
      <c r="S1915" s="103" t="str">
        <f>IF(ISNUMBER('Форма 1'!AJ1915),'Форма 1'!$H1915*VLOOKUP('Форма 1'!$F1915,'Придельники с 2022'!$B$4:$X$28,'Форма 1'!AJ$8),"")</f>
        <v/>
      </c>
      <c r="T1915" s="87"/>
    </row>
    <row r="1916" spans="1:20">
      <c r="A1916" s="188">
        <f t="shared" si="153"/>
        <v>15</v>
      </c>
      <c r="B1916" s="189" t="s">
        <v>1913</v>
      </c>
      <c r="C1916" s="99">
        <f t="shared" si="152"/>
        <v>2778508.92</v>
      </c>
      <c r="D1916" s="103" t="str">
        <f>IF(ISNUMBER('Форма 1'!U1916),'Форма 1'!$H1916*VLOOKUP('Форма 1'!$F1916,'Придельники с 2022'!$B$4:$X$28,'Форма 1'!U$8),"")</f>
        <v/>
      </c>
      <c r="E1916" s="103" t="str">
        <f>IF(ISNUMBER('Форма 1'!V1916),'Форма 1'!$H1916*VLOOKUP('Форма 1'!$F1916,'Придельники с 2022'!$B$4:$X$28,'Форма 1'!V$8),"")</f>
        <v/>
      </c>
      <c r="F1916" s="103" t="str">
        <f>IF(ISNUMBER('Форма 1'!W1916),'Форма 1'!$H1916*VLOOKUP('Форма 1'!$F1916,'Придельники с 2022'!$B$4:$X$28,'Форма 1'!W$8),"")</f>
        <v/>
      </c>
      <c r="G1916" s="103" t="str">
        <f>IF(ISNUMBER('Форма 1'!X1916),'Форма 1'!$H1916*VLOOKUP('Форма 1'!$F1916,'Придельники с 2022'!$B$4:$X$28,'Форма 1'!X$8),"")</f>
        <v/>
      </c>
      <c r="H1916" s="103" t="str">
        <f>IF(ISNUMBER('Форма 1'!Y1916),'Форма 1'!$H1916*VLOOKUP('Форма 1'!$F1916,'Придельники с 2022'!$B$4:$X$28,'Форма 1'!Y$8),"")</f>
        <v/>
      </c>
      <c r="I1916" s="103" t="str">
        <f>IF(ISNUMBER('Форма 1'!Z1916),'Форма 1'!$H1916*VLOOKUP('Форма 1'!$F1916,'Придельники с 2022'!$B$4:$X$28,'Форма 1'!Z$8),"")</f>
        <v/>
      </c>
      <c r="J1916" s="103" t="str">
        <f>IF(ISNUMBER('Форма 1'!AA1916),'Форма 1'!$H1916*VLOOKUP('Форма 1'!$F1916,'Придельники с 2022'!$B$4:$X$28,'Форма 1'!AA$8),"")</f>
        <v/>
      </c>
      <c r="K1916" s="90">
        <v>1</v>
      </c>
      <c r="L1916" s="87">
        <f>2778508.92*K1916</f>
        <v>2778508.92</v>
      </c>
      <c r="M1916" s="103" t="str">
        <f>IF(ISNUMBER('Форма 1'!AD1916),'Форма 1'!$H1916*VLOOKUP('Форма 1'!$F1916,'Придельники с 2022'!$B$4:$X$28,'Форма 1'!AD$8),"")</f>
        <v/>
      </c>
      <c r="N1916" s="103" t="str">
        <f>IF(ISBLANK('Форма 1'!$AE1916),"",IF('Форма 1'!$AE1916=1,'Форма 1'!$H1916*VLOOKUP('Форма 1'!$F1916,'Придельники с 2022'!$B$4:$X$28,'Форма 1'!$AE$8,0),IF('Форма 1'!$AE1916=2,'Форма 1'!$H1916*VLOOKUP('Форма 1'!$F1916,'Придельники с 2022'!$B$4:$X$28,13,0),IF('Форма 1'!$AE1916=3,'Форма 1'!$H1916*VLOOKUP('Форма 1'!$F1916,'Придельники с 2022'!$B$4:$X$28,12,0)))))</f>
        <v/>
      </c>
      <c r="O1916" s="103" t="str">
        <f>IF(ISNUMBER('Форма 1'!AF1916),'Форма 1'!$H1916*VLOOKUP('Форма 1'!$F1916,'Придельники с 2022'!$B$4:$X$28,'Форма 1'!AF$8),"")</f>
        <v/>
      </c>
      <c r="P1916" s="87"/>
      <c r="Q1916" s="103" t="str">
        <f>IF(ISNUMBER('Форма 1'!AH1916),'Форма 1'!$H1916*VLOOKUP('Форма 1'!$F1916,'Придельники с 2022'!$B$4:$X$28,'Форма 1'!AH$8),"")</f>
        <v/>
      </c>
      <c r="R1916" s="103" t="str">
        <f>IF(ISNUMBER('Форма 1'!AI1916),'Форма 1'!$H1916*VLOOKUP('Форма 1'!$F1916,'Придельники с 2022'!$B$4:$X$28,'Форма 1'!AI$8),"")</f>
        <v/>
      </c>
      <c r="S1916" s="103" t="str">
        <f>IF(ISNUMBER('Форма 1'!AJ1916),'Форма 1'!$H1916*VLOOKUP('Форма 1'!$F1916,'Придельники с 2022'!$B$4:$X$28,'Форма 1'!AJ$8),"")</f>
        <v/>
      </c>
      <c r="T1916" s="87"/>
    </row>
    <row r="1917" spans="1:20">
      <c r="A1917" s="188">
        <f t="shared" si="153"/>
        <v>16</v>
      </c>
      <c r="B1917" s="189" t="s">
        <v>1914</v>
      </c>
      <c r="C1917" s="99">
        <f t="shared" si="152"/>
        <v>5557017.8399999999</v>
      </c>
      <c r="D1917" s="103" t="str">
        <f>IF(ISNUMBER('Форма 1'!U1917),'Форма 1'!$H1917*VLOOKUP('Форма 1'!$F1917,'Придельники с 2022'!$B$4:$X$28,'Форма 1'!U$8),"")</f>
        <v/>
      </c>
      <c r="E1917" s="103" t="str">
        <f>IF(ISNUMBER('Форма 1'!V1917),'Форма 1'!$H1917*VLOOKUP('Форма 1'!$F1917,'Придельники с 2022'!$B$4:$X$28,'Форма 1'!V$8),"")</f>
        <v/>
      </c>
      <c r="F1917" s="103" t="str">
        <f>IF(ISNUMBER('Форма 1'!W1917),'Форма 1'!$H1917*VLOOKUP('Форма 1'!$F1917,'Придельники с 2022'!$B$4:$X$28,'Форма 1'!W$8),"")</f>
        <v/>
      </c>
      <c r="G1917" s="103" t="str">
        <f>IF(ISNUMBER('Форма 1'!X1917),'Форма 1'!$H1917*VLOOKUP('Форма 1'!$F1917,'Придельники с 2022'!$B$4:$X$28,'Форма 1'!X$8),"")</f>
        <v/>
      </c>
      <c r="H1917" s="103" t="str">
        <f>IF(ISNUMBER('Форма 1'!Y1917),'Форма 1'!$H1917*VLOOKUP('Форма 1'!$F1917,'Придельники с 2022'!$B$4:$X$28,'Форма 1'!Y$8),"")</f>
        <v/>
      </c>
      <c r="I1917" s="103" t="str">
        <f>IF(ISNUMBER('Форма 1'!Z1917),'Форма 1'!$H1917*VLOOKUP('Форма 1'!$F1917,'Придельники с 2022'!$B$4:$X$28,'Форма 1'!Z$8),"")</f>
        <v/>
      </c>
      <c r="J1917" s="103" t="str">
        <f>IF(ISNUMBER('Форма 1'!AA1917),'Форма 1'!$H1917*VLOOKUP('Форма 1'!$F1917,'Придельники с 2022'!$B$4:$X$28,'Форма 1'!AA$8),"")</f>
        <v/>
      </c>
      <c r="K1917" s="90">
        <v>2</v>
      </c>
      <c r="L1917" s="87">
        <f>2778508.92*K1917</f>
        <v>5557017.8399999999</v>
      </c>
      <c r="M1917" s="103" t="str">
        <f>IF(ISNUMBER('Форма 1'!AD1917),'Форма 1'!$H1917*VLOOKUP('Форма 1'!$F1917,'Придельники с 2022'!$B$4:$X$28,'Форма 1'!AD$8),"")</f>
        <v/>
      </c>
      <c r="N1917" s="103" t="str">
        <f>IF(ISBLANK('Форма 1'!$AE1917),"",IF('Форма 1'!$AE1917=1,'Форма 1'!$H1917*VLOOKUP('Форма 1'!$F1917,'Придельники с 2022'!$B$4:$X$28,'Форма 1'!$AE$8,0),IF('Форма 1'!$AE1917=2,'Форма 1'!$H1917*VLOOKUP('Форма 1'!$F1917,'Придельники с 2022'!$B$4:$X$28,13,0),IF('Форма 1'!$AE1917=3,'Форма 1'!$H1917*VLOOKUP('Форма 1'!$F1917,'Придельники с 2022'!$B$4:$X$28,12,0)))))</f>
        <v/>
      </c>
      <c r="O1917" s="103" t="str">
        <f>IF(ISNUMBER('Форма 1'!AF1917),'Форма 1'!$H1917*VLOOKUP('Форма 1'!$F1917,'Придельники с 2022'!$B$4:$X$28,'Форма 1'!AF$8),"")</f>
        <v/>
      </c>
      <c r="P1917" s="87"/>
      <c r="Q1917" s="103" t="str">
        <f>IF(ISNUMBER('Форма 1'!AH1917),'Форма 1'!$H1917*VLOOKUP('Форма 1'!$F1917,'Придельники с 2022'!$B$4:$X$28,'Форма 1'!AH$8),"")</f>
        <v/>
      </c>
      <c r="R1917" s="103" t="str">
        <f>IF(ISNUMBER('Форма 1'!AI1917),'Форма 1'!$H1917*VLOOKUP('Форма 1'!$F1917,'Придельники с 2022'!$B$4:$X$28,'Форма 1'!AI$8),"")</f>
        <v/>
      </c>
      <c r="S1917" s="103" t="str">
        <f>IF(ISNUMBER('Форма 1'!AJ1917),'Форма 1'!$H1917*VLOOKUP('Форма 1'!$F1917,'Придельники с 2022'!$B$4:$X$28,'Форма 1'!AJ$8),"")</f>
        <v/>
      </c>
      <c r="T1917" s="87"/>
    </row>
    <row r="1918" spans="1:20">
      <c r="A1918" s="188">
        <f t="shared" si="153"/>
        <v>17</v>
      </c>
      <c r="B1918" s="189" t="s">
        <v>1915</v>
      </c>
      <c r="C1918" s="99">
        <f t="shared" si="152"/>
        <v>2778508.92</v>
      </c>
      <c r="D1918" s="103" t="str">
        <f>IF(ISNUMBER('Форма 1'!U1918),'Форма 1'!$H1918*VLOOKUP('Форма 1'!$F1918,'Придельники с 2022'!$B$4:$X$28,'Форма 1'!U$8),"")</f>
        <v/>
      </c>
      <c r="E1918" s="103" t="str">
        <f>IF(ISNUMBER('Форма 1'!V1918),'Форма 1'!$H1918*VLOOKUP('Форма 1'!$F1918,'Придельники с 2022'!$B$4:$X$28,'Форма 1'!V$8),"")</f>
        <v/>
      </c>
      <c r="F1918" s="103" t="str">
        <f>IF(ISNUMBER('Форма 1'!W1918),'Форма 1'!$H1918*VLOOKUP('Форма 1'!$F1918,'Придельники с 2022'!$B$4:$X$28,'Форма 1'!W$8),"")</f>
        <v/>
      </c>
      <c r="G1918" s="103" t="str">
        <f>IF(ISNUMBER('Форма 1'!X1918),'Форма 1'!$H1918*VLOOKUP('Форма 1'!$F1918,'Придельники с 2022'!$B$4:$X$28,'Форма 1'!X$8),"")</f>
        <v/>
      </c>
      <c r="H1918" s="103" t="str">
        <f>IF(ISNUMBER('Форма 1'!Y1918),'Форма 1'!$H1918*VLOOKUP('Форма 1'!$F1918,'Придельники с 2022'!$B$4:$X$28,'Форма 1'!Y$8),"")</f>
        <v/>
      </c>
      <c r="I1918" s="103" t="str">
        <f>IF(ISNUMBER('Форма 1'!Z1918),'Форма 1'!$H1918*VLOOKUP('Форма 1'!$F1918,'Придельники с 2022'!$B$4:$X$28,'Форма 1'!Z$8),"")</f>
        <v/>
      </c>
      <c r="J1918" s="103" t="str">
        <f>IF(ISNUMBER('Форма 1'!AA1918),'Форма 1'!$H1918*VLOOKUP('Форма 1'!$F1918,'Придельники с 2022'!$B$4:$X$28,'Форма 1'!AA$8),"")</f>
        <v/>
      </c>
      <c r="K1918" s="90">
        <v>1</v>
      </c>
      <c r="L1918" s="87">
        <f>2778508.92*K1918</f>
        <v>2778508.92</v>
      </c>
      <c r="M1918" s="103" t="str">
        <f>IF(ISNUMBER('Форма 1'!AD1918),'Форма 1'!$H1918*VLOOKUP('Форма 1'!$F1918,'Придельники с 2022'!$B$4:$X$28,'Форма 1'!AD$8),"")</f>
        <v/>
      </c>
      <c r="N1918" s="103" t="str">
        <f>IF(ISBLANK('Форма 1'!$AE1918),"",IF('Форма 1'!$AE1918=1,'Форма 1'!$H1918*VLOOKUP('Форма 1'!$F1918,'Придельники с 2022'!$B$4:$X$28,'Форма 1'!$AE$8,0),IF('Форма 1'!$AE1918=2,'Форма 1'!$H1918*VLOOKUP('Форма 1'!$F1918,'Придельники с 2022'!$B$4:$X$28,13,0),IF('Форма 1'!$AE1918=3,'Форма 1'!$H1918*VLOOKUP('Форма 1'!$F1918,'Придельники с 2022'!$B$4:$X$28,12,0)))))</f>
        <v/>
      </c>
      <c r="O1918" s="103" t="str">
        <f>IF(ISNUMBER('Форма 1'!AF1918),'Форма 1'!$H1918*VLOOKUP('Форма 1'!$F1918,'Придельники с 2022'!$B$4:$X$28,'Форма 1'!AF$8),"")</f>
        <v/>
      </c>
      <c r="P1918" s="87"/>
      <c r="Q1918" s="103" t="str">
        <f>IF(ISNUMBER('Форма 1'!AH1918),'Форма 1'!$H1918*VLOOKUP('Форма 1'!$F1918,'Придельники с 2022'!$B$4:$X$28,'Форма 1'!AH$8),"")</f>
        <v/>
      </c>
      <c r="R1918" s="103" t="str">
        <f>IF(ISNUMBER('Форма 1'!AI1918),'Форма 1'!$H1918*VLOOKUP('Форма 1'!$F1918,'Придельники с 2022'!$B$4:$X$28,'Форма 1'!AI$8),"")</f>
        <v/>
      </c>
      <c r="S1918" s="103" t="str">
        <f>IF(ISNUMBER('Форма 1'!AJ1918),'Форма 1'!$H1918*VLOOKUP('Форма 1'!$F1918,'Придельники с 2022'!$B$4:$X$28,'Форма 1'!AJ$8),"")</f>
        <v/>
      </c>
      <c r="T1918" s="87"/>
    </row>
    <row r="1919" spans="1:20">
      <c r="A1919" s="188">
        <f>A1918+1</f>
        <v>18</v>
      </c>
      <c r="B1919" s="189" t="s">
        <v>1916</v>
      </c>
      <c r="C1919" s="99">
        <f>SUM(D1919:J1919,L1919:T1919)</f>
        <v>12995183.183</v>
      </c>
      <c r="D1919" s="103" t="str">
        <f>IF(ISNUMBER('Форма 1'!U1919),'Форма 1'!$H1919*VLOOKUP('Форма 1'!$F1919,'Придельники с 2022'!$B$4:$X$28,'Форма 1'!U$8),"")</f>
        <v/>
      </c>
      <c r="E1919" s="103" t="str">
        <f>IF(ISNUMBER('Форма 1'!V1919),'Форма 1'!$H1919*VLOOKUP('Форма 1'!$F1919,'Придельники с 2022'!$B$4:$X$28,'Форма 1'!V$8),"")</f>
        <v/>
      </c>
      <c r="F1919" s="103" t="str">
        <f>IF(ISNUMBER('Форма 1'!W1919),'Форма 1'!$H1919*VLOOKUP('Форма 1'!$F1919,'Придельники с 2022'!$B$4:$X$28,'Форма 1'!W$8),"")</f>
        <v/>
      </c>
      <c r="G1919" s="103" t="str">
        <f>IF(ISNUMBER('Форма 1'!X1919),'Форма 1'!$H1919*VLOOKUP('Форма 1'!$F1919,'Придельники с 2022'!$B$4:$X$28,'Форма 1'!X$8),"")</f>
        <v/>
      </c>
      <c r="H1919" s="103" t="str">
        <f>IF(ISNUMBER('Форма 1'!Y1919),'Форма 1'!$H1919*VLOOKUP('Форма 1'!$F1919,'Придельники с 2022'!$B$4:$X$28,'Форма 1'!Y$8),"")</f>
        <v/>
      </c>
      <c r="I1919" s="103" t="str">
        <f>IF(ISNUMBER('Форма 1'!Z1919),'Форма 1'!$H1919*VLOOKUP('Форма 1'!$F1919,'Придельники с 2022'!$B$4:$X$28,'Форма 1'!Z$8),"")</f>
        <v/>
      </c>
      <c r="J1919" s="103" t="str">
        <f>IF(ISNUMBER('Форма 1'!AA1919),'Форма 1'!$H1919*VLOOKUP('Форма 1'!$F1919,'Придельники с 2022'!$B$4:$X$28,'Форма 1'!AA$8),"")</f>
        <v/>
      </c>
      <c r="K1919" s="90"/>
      <c r="L1919" s="87"/>
      <c r="M1919" s="103">
        <f>IF(ISNUMBER('Форма 1'!AD1919),'Форма 1'!$H1919*VLOOKUP('Форма 1'!$F1919,'Придельники с 2022'!$B$4:$X$28,'Форма 1'!AD$8),"")</f>
        <v>12995183.183</v>
      </c>
      <c r="N1919" s="103" t="str">
        <f>IF(ISBLANK('Форма 1'!$AE1919),"",IF('Форма 1'!$AE1919=1,'Форма 1'!$H1919*VLOOKUP('Форма 1'!$F1919,'Придельники с 2022'!$B$4:$X$28,'Форма 1'!$AE$8,0),IF('Форма 1'!$AE1919=2,'Форма 1'!$H1919*VLOOKUP('Форма 1'!$F1919,'Придельники с 2022'!$B$4:$X$28,13,0),IF('Форма 1'!$AE1919=3,'Форма 1'!$H1919*VLOOKUP('Форма 1'!$F1919,'Придельники с 2022'!$B$4:$X$28,12,0)))))</f>
        <v/>
      </c>
      <c r="O1919" s="103" t="str">
        <f>IF(ISNUMBER('Форма 1'!AF1919),'Форма 1'!$H1919*VLOOKUP('Форма 1'!$F1919,'Придельники с 2022'!$B$4:$X$28,'Форма 1'!AF$8),"")</f>
        <v/>
      </c>
      <c r="P1919" s="87"/>
      <c r="Q1919" s="103" t="str">
        <f>IF(ISNUMBER('Форма 1'!AH1919),'Форма 1'!$H1919*VLOOKUP('Форма 1'!$F1919,'Придельники с 2022'!$B$4:$X$28,'Форма 1'!AH$8),"")</f>
        <v/>
      </c>
      <c r="R1919" s="103" t="str">
        <f>IF(ISNUMBER('Форма 1'!AI1919),'Форма 1'!$H1919*VLOOKUP('Форма 1'!$F1919,'Придельники с 2022'!$B$4:$X$28,'Форма 1'!AI$8),"")</f>
        <v/>
      </c>
      <c r="S1919" s="103" t="str">
        <f>IF(ISNUMBER('Форма 1'!AJ1919),'Форма 1'!$H1919*VLOOKUP('Форма 1'!$F1919,'Придельники с 2022'!$B$4:$X$28,'Форма 1'!AJ$8),"")</f>
        <v/>
      </c>
      <c r="T1919" s="87"/>
    </row>
    <row r="1920" spans="1:20">
      <c r="A1920" s="188">
        <f>A1919+1</f>
        <v>19</v>
      </c>
      <c r="B1920" s="114" t="s">
        <v>5111</v>
      </c>
      <c r="C1920" s="99">
        <f>SUM(D1920:J1920,L1920:T1920)</f>
        <v>8247748.1100000003</v>
      </c>
      <c r="D1920" s="103" t="str">
        <f>IF(ISNUMBER('Форма 1'!U1920),'Форма 1'!$H1920*VLOOKUP('Форма 1'!$F1920,'Придельники с 2022'!$B$4:$X$28,'Форма 1'!U$8),"")</f>
        <v/>
      </c>
      <c r="E1920" s="103" t="str">
        <f>IF(ISNUMBER('Форма 1'!V1920),'Форма 1'!$H1920*VLOOKUP('Форма 1'!$F1920,'Придельники с 2022'!$B$4:$X$28,'Форма 1'!V$8),"")</f>
        <v/>
      </c>
      <c r="F1920" s="103" t="str">
        <f>IF(ISNUMBER('Форма 1'!W1920),'Форма 1'!$H1920*VLOOKUP('Форма 1'!$F1920,'Придельники с 2022'!$B$4:$X$28,'Форма 1'!W$8),"")</f>
        <v/>
      </c>
      <c r="G1920" s="103" t="str">
        <f>IF(ISNUMBER('Форма 1'!X1920),'Форма 1'!$H1920*VLOOKUP('Форма 1'!$F1920,'Придельники с 2022'!$B$4:$X$28,'Форма 1'!X$8),"")</f>
        <v/>
      </c>
      <c r="H1920" s="103" t="str">
        <f>IF(ISNUMBER('Форма 1'!Y1920),'Форма 1'!$H1920*VLOOKUP('Форма 1'!$F1920,'Придельники с 2022'!$B$4:$X$28,'Форма 1'!Y$8),"")</f>
        <v/>
      </c>
      <c r="I1920" s="103" t="str">
        <f>IF(ISNUMBER('Форма 1'!Z1920),'Форма 1'!$H1920*VLOOKUP('Форма 1'!$F1920,'Придельники с 2022'!$B$4:$X$28,'Форма 1'!Z$8),"")</f>
        <v/>
      </c>
      <c r="J1920" s="103" t="str">
        <f>IF(ISNUMBER('Форма 1'!AA1920),'Форма 1'!$H1920*VLOOKUP('Форма 1'!$F1920,'Придельники с 2022'!$B$4:$X$28,'Форма 1'!AA$8),"")</f>
        <v/>
      </c>
      <c r="K1920" s="90"/>
      <c r="L1920" s="87"/>
      <c r="M1920" s="103" t="str">
        <f>IF(ISNUMBER('Форма 1'!AD1920),'Форма 1'!$H1920*VLOOKUP('Форма 1'!$F1920,'Придельники с 2022'!$B$4:$X$28,'Форма 1'!AD$8),"")</f>
        <v/>
      </c>
      <c r="N1920" s="103">
        <f>IF(ISBLANK('Форма 1'!$AE1920),"",IF('Форма 1'!$AE1920=1,'Форма 1'!$H1920*VLOOKUP('Форма 1'!$F1920,'Придельники с 2022'!$B$4:$X$28,'Форма 1'!$AE$8,0),IF('Форма 1'!$AE1920=2,'Форма 1'!$H1920*VLOOKUP('Форма 1'!$F1920,'Придельники с 2022'!$B$4:$X$28,13,0),IF('Форма 1'!$AE1920=3,'Форма 1'!$H1920*VLOOKUP('Форма 1'!$F1920,'Придельники с 2022'!$B$4:$X$28,12,0)))))</f>
        <v>8247748.1100000003</v>
      </c>
      <c r="O1920" s="103" t="str">
        <f>IF(ISNUMBER('Форма 1'!AF1920),'Форма 1'!$H1920*VLOOKUP('Форма 1'!$F1920,'Придельники с 2022'!$B$4:$X$28,'Форма 1'!AF$8),"")</f>
        <v/>
      </c>
      <c r="P1920" s="87"/>
      <c r="Q1920" s="103" t="str">
        <f>IF(ISNUMBER('Форма 1'!AH1920),'Форма 1'!$H1920*VLOOKUP('Форма 1'!$F1920,'Придельники с 2022'!$B$4:$X$28,'Форма 1'!AH$8),"")</f>
        <v/>
      </c>
      <c r="R1920" s="103" t="str">
        <f>IF(ISNUMBER('Форма 1'!AI1920),'Форма 1'!$H1920*VLOOKUP('Форма 1'!$F1920,'Придельники с 2022'!$B$4:$X$28,'Форма 1'!AI$8),"")</f>
        <v/>
      </c>
      <c r="S1920" s="103" t="str">
        <f>IF(ISNUMBER('Форма 1'!AJ1920),'Форма 1'!$H1920*VLOOKUP('Форма 1'!$F1920,'Придельники с 2022'!$B$4:$X$28,'Форма 1'!AJ$8),"")</f>
        <v/>
      </c>
      <c r="T1920" s="87"/>
    </row>
    <row r="1921" spans="1:20">
      <c r="A1921" s="188">
        <f>A1920+1</f>
        <v>20</v>
      </c>
      <c r="B1921" s="114" t="s">
        <v>5112</v>
      </c>
      <c r="C1921" s="99">
        <f>SUM(D1921:J1921,L1921:T1921)</f>
        <v>7249557.3149999995</v>
      </c>
      <c r="D1921" s="103" t="str">
        <f>IF(ISNUMBER('Форма 1'!U1921),'Форма 1'!$H1921*VLOOKUP('Форма 1'!$F1921,'Придельники с 2022'!$B$4:$X$28,'Форма 1'!U$8),"")</f>
        <v/>
      </c>
      <c r="E1921" s="103" t="str">
        <f>IF(ISNUMBER('Форма 1'!V1921),'Форма 1'!$H1921*VLOOKUP('Форма 1'!$F1921,'Придельники с 2022'!$B$4:$X$28,'Форма 1'!V$8),"")</f>
        <v/>
      </c>
      <c r="F1921" s="103" t="str">
        <f>IF(ISNUMBER('Форма 1'!W1921),'Форма 1'!$H1921*VLOOKUP('Форма 1'!$F1921,'Придельники с 2022'!$B$4:$X$28,'Форма 1'!W$8),"")</f>
        <v/>
      </c>
      <c r="G1921" s="103" t="str">
        <f>IF(ISNUMBER('Форма 1'!X1921),'Форма 1'!$H1921*VLOOKUP('Форма 1'!$F1921,'Придельники с 2022'!$B$4:$X$28,'Форма 1'!X$8),"")</f>
        <v/>
      </c>
      <c r="H1921" s="103" t="str">
        <f>IF(ISNUMBER('Форма 1'!Y1921),'Форма 1'!$H1921*VLOOKUP('Форма 1'!$F1921,'Придельники с 2022'!$B$4:$X$28,'Форма 1'!Y$8),"")</f>
        <v/>
      </c>
      <c r="I1921" s="103" t="str">
        <f>IF(ISNUMBER('Форма 1'!Z1921),'Форма 1'!$H1921*VLOOKUP('Форма 1'!$F1921,'Придельники с 2022'!$B$4:$X$28,'Форма 1'!Z$8),"")</f>
        <v/>
      </c>
      <c r="J1921" s="103" t="str">
        <f>IF(ISNUMBER('Форма 1'!AA1921),'Форма 1'!$H1921*VLOOKUP('Форма 1'!$F1921,'Придельники с 2022'!$B$4:$X$28,'Форма 1'!AA$8),"")</f>
        <v/>
      </c>
      <c r="K1921" s="90"/>
      <c r="L1921" s="87"/>
      <c r="M1921" s="103" t="str">
        <f>IF(ISNUMBER('Форма 1'!AD1921),'Форма 1'!$H1921*VLOOKUP('Форма 1'!$F1921,'Придельники с 2022'!$B$4:$X$28,'Форма 1'!AD$8),"")</f>
        <v/>
      </c>
      <c r="N1921" s="103">
        <f>IF(ISBLANK('Форма 1'!$AE1921),"",IF('Форма 1'!$AE1921=1,'Форма 1'!$H1921*VLOOKUP('Форма 1'!$F1921,'Придельники с 2022'!$B$4:$X$28,'Форма 1'!$AE$8,0),IF('Форма 1'!$AE1921=2,'Форма 1'!$H1921*VLOOKUP('Форма 1'!$F1921,'Придельники с 2022'!$B$4:$X$28,13,0),IF('Форма 1'!$AE1921=3,'Форма 1'!$H1921*VLOOKUP('Форма 1'!$F1921,'Придельники с 2022'!$B$4:$X$28,12,0)))))</f>
        <v>7249557.3149999995</v>
      </c>
      <c r="O1921" s="103" t="str">
        <f>IF(ISNUMBER('Форма 1'!AF1921),'Форма 1'!$H1921*VLOOKUP('Форма 1'!$F1921,'Придельники с 2022'!$B$4:$X$28,'Форма 1'!AF$8),"")</f>
        <v/>
      </c>
      <c r="P1921" s="87"/>
      <c r="Q1921" s="103" t="str">
        <f>IF(ISNUMBER('Форма 1'!AH1921),'Форма 1'!$H1921*VLOOKUP('Форма 1'!$F1921,'Придельники с 2022'!$B$4:$X$28,'Форма 1'!AH$8),"")</f>
        <v/>
      </c>
      <c r="R1921" s="103" t="str">
        <f>IF(ISNUMBER('Форма 1'!AI1921),'Форма 1'!$H1921*VLOOKUP('Форма 1'!$F1921,'Придельники с 2022'!$B$4:$X$28,'Форма 1'!AI$8),"")</f>
        <v/>
      </c>
      <c r="S1921" s="103" t="str">
        <f>IF(ISNUMBER('Форма 1'!AJ1921),'Форма 1'!$H1921*VLOOKUP('Форма 1'!$F1921,'Придельники с 2022'!$B$4:$X$28,'Форма 1'!AJ$8),"")</f>
        <v/>
      </c>
      <c r="T1921" s="87"/>
    </row>
    <row r="1922" spans="1:20">
      <c r="A1922" s="188">
        <f>A1919+1</f>
        <v>19</v>
      </c>
      <c r="B1922" s="189" t="s">
        <v>1917</v>
      </c>
      <c r="C1922" s="99">
        <f t="shared" si="152"/>
        <v>5951386.7530000005</v>
      </c>
      <c r="D1922" s="103" t="str">
        <f>IF(ISNUMBER('Форма 1'!U1922),'Форма 1'!$H1922*VLOOKUP('Форма 1'!$F1922,'Придельники с 2022'!$B$4:$X$28,'Форма 1'!U$8),"")</f>
        <v/>
      </c>
      <c r="E1922" s="103" t="str">
        <f>IF(ISNUMBER('Форма 1'!V1922),'Форма 1'!$H1922*VLOOKUP('Форма 1'!$F1922,'Придельники с 2022'!$B$4:$X$28,'Форма 1'!V$8),"")</f>
        <v/>
      </c>
      <c r="F1922" s="103" t="str">
        <f>IF(ISNUMBER('Форма 1'!W1922),'Форма 1'!$H1922*VLOOKUP('Форма 1'!$F1922,'Придельники с 2022'!$B$4:$X$28,'Форма 1'!W$8),"")</f>
        <v/>
      </c>
      <c r="G1922" s="103" t="str">
        <f>IF(ISNUMBER('Форма 1'!X1922),'Форма 1'!$H1922*VLOOKUP('Форма 1'!$F1922,'Придельники с 2022'!$B$4:$X$28,'Форма 1'!X$8),"")</f>
        <v/>
      </c>
      <c r="H1922" s="103" t="str">
        <f>IF(ISNUMBER('Форма 1'!Y1922),'Форма 1'!$H1922*VLOOKUP('Форма 1'!$F1922,'Придельники с 2022'!$B$4:$X$28,'Форма 1'!Y$8),"")</f>
        <v/>
      </c>
      <c r="I1922" s="103" t="str">
        <f>IF(ISNUMBER('Форма 1'!Z1922),'Форма 1'!$H1922*VLOOKUP('Форма 1'!$F1922,'Придельники с 2022'!$B$4:$X$28,'Форма 1'!Z$8),"")</f>
        <v/>
      </c>
      <c r="J1922" s="103" t="str">
        <f>IF(ISNUMBER('Форма 1'!AA1922),'Форма 1'!$H1922*VLOOKUP('Форма 1'!$F1922,'Придельники с 2022'!$B$4:$X$28,'Форма 1'!AA$8),"")</f>
        <v/>
      </c>
      <c r="K1922" s="90"/>
      <c r="L1922" s="87"/>
      <c r="M1922" s="103">
        <f>IF(ISNUMBER('Форма 1'!AD1922),'Форма 1'!$H1922*VLOOKUP('Форма 1'!$F1922,'Придельники с 2022'!$B$4:$X$28,'Форма 1'!AD$8),"")</f>
        <v>5951386.7530000005</v>
      </c>
      <c r="N1922" s="103" t="str">
        <f>IF(ISBLANK('Форма 1'!$AE1922),"",IF('Форма 1'!$AE1922=1,'Форма 1'!$H1922*VLOOKUP('Форма 1'!$F1922,'Придельники с 2022'!$B$4:$X$28,'Форма 1'!$AE$8,0),IF('Форма 1'!$AE1922=2,'Форма 1'!$H1922*VLOOKUP('Форма 1'!$F1922,'Придельники с 2022'!$B$4:$X$28,13,0),IF('Форма 1'!$AE1922=3,'Форма 1'!$H1922*VLOOKUP('Форма 1'!$F1922,'Придельники с 2022'!$B$4:$X$28,12,0)))))</f>
        <v/>
      </c>
      <c r="O1922" s="103" t="str">
        <f>IF(ISNUMBER('Форма 1'!AF1922),'Форма 1'!$H1922*VLOOKUP('Форма 1'!$F1922,'Придельники с 2022'!$B$4:$X$28,'Форма 1'!AF$8),"")</f>
        <v/>
      </c>
      <c r="P1922" s="87"/>
      <c r="Q1922" s="103" t="str">
        <f>IF(ISNUMBER('Форма 1'!AH1922),'Форма 1'!$H1922*VLOOKUP('Форма 1'!$F1922,'Придельники с 2022'!$B$4:$X$28,'Форма 1'!AH$8),"")</f>
        <v/>
      </c>
      <c r="R1922" s="103" t="str">
        <f>IF(ISNUMBER('Форма 1'!AI1922),'Форма 1'!$H1922*VLOOKUP('Форма 1'!$F1922,'Придельники с 2022'!$B$4:$X$28,'Форма 1'!AI$8),"")</f>
        <v/>
      </c>
      <c r="S1922" s="103" t="str">
        <f>IF(ISNUMBER('Форма 1'!AJ1922),'Форма 1'!$H1922*VLOOKUP('Форма 1'!$F1922,'Придельники с 2022'!$B$4:$X$28,'Форма 1'!AJ$8),"")</f>
        <v/>
      </c>
      <c r="T1922" s="87"/>
    </row>
    <row r="1923" spans="1:20">
      <c r="A1923" s="188">
        <f t="shared" si="153"/>
        <v>20</v>
      </c>
      <c r="B1923" s="189" t="s">
        <v>1918</v>
      </c>
      <c r="C1923" s="99">
        <f t="shared" si="152"/>
        <v>12502259.251999998</v>
      </c>
      <c r="D1923" s="103" t="str">
        <f>IF(ISNUMBER('Форма 1'!U1923),'Форма 1'!$H1923*VLOOKUP('Форма 1'!$F1923,'Придельники с 2022'!$B$4:$X$28,'Форма 1'!U$8),"")</f>
        <v/>
      </c>
      <c r="E1923" s="103" t="str">
        <f>IF(ISNUMBER('Форма 1'!V1923),'Форма 1'!$H1923*VLOOKUP('Форма 1'!$F1923,'Придельники с 2022'!$B$4:$X$28,'Форма 1'!V$8),"")</f>
        <v/>
      </c>
      <c r="F1923" s="103" t="str">
        <f>IF(ISNUMBER('Форма 1'!W1923),'Форма 1'!$H1923*VLOOKUP('Форма 1'!$F1923,'Придельники с 2022'!$B$4:$X$28,'Форма 1'!W$8),"")</f>
        <v/>
      </c>
      <c r="G1923" s="103" t="str">
        <f>IF(ISNUMBER('Форма 1'!X1923),'Форма 1'!$H1923*VLOOKUP('Форма 1'!$F1923,'Придельники с 2022'!$B$4:$X$28,'Форма 1'!X$8),"")</f>
        <v/>
      </c>
      <c r="H1923" s="103" t="str">
        <f>IF(ISNUMBER('Форма 1'!Y1923),'Форма 1'!$H1923*VLOOKUP('Форма 1'!$F1923,'Придельники с 2022'!$B$4:$X$28,'Форма 1'!Y$8),"")</f>
        <v/>
      </c>
      <c r="I1923" s="103" t="str">
        <f>IF(ISNUMBER('Форма 1'!Z1923),'Форма 1'!$H1923*VLOOKUP('Форма 1'!$F1923,'Придельники с 2022'!$B$4:$X$28,'Форма 1'!Z$8),"")</f>
        <v/>
      </c>
      <c r="J1923" s="103" t="str">
        <f>IF(ISNUMBER('Форма 1'!AA1923),'Форма 1'!$H1923*VLOOKUP('Форма 1'!$F1923,'Придельники с 2022'!$B$4:$X$28,'Форма 1'!AA$8),"")</f>
        <v/>
      </c>
      <c r="K1923" s="90"/>
      <c r="L1923" s="87"/>
      <c r="M1923" s="103" t="str">
        <f>IF(ISNUMBER('Форма 1'!AD1923),'Форма 1'!$H1923*VLOOKUP('Форма 1'!$F1923,'Придельники с 2022'!$B$4:$X$28,'Форма 1'!AD$8),"")</f>
        <v/>
      </c>
      <c r="N1923" s="103">
        <f>IF(ISBLANK('Форма 1'!$AE1923),"",IF('Форма 1'!$AE1923=1,'Форма 1'!$H1923*VLOOKUP('Форма 1'!$F1923,'Придельники с 2022'!$B$4:$X$28,'Форма 1'!$AE$8,0),IF('Форма 1'!$AE1923=2,'Форма 1'!$H1923*VLOOKUP('Форма 1'!$F1923,'Придельники с 2022'!$B$4:$X$28,13,0),IF('Форма 1'!$AE1923=3,'Форма 1'!$H1923*VLOOKUP('Форма 1'!$F1923,'Придельники с 2022'!$B$4:$X$28,12,0)))))</f>
        <v>12502259.251999998</v>
      </c>
      <c r="O1923" s="103" t="str">
        <f>IF(ISNUMBER('Форма 1'!AF1923),'Форма 1'!$H1923*VLOOKUP('Форма 1'!$F1923,'Придельники с 2022'!$B$4:$X$28,'Форма 1'!AF$8),"")</f>
        <v/>
      </c>
      <c r="P1923" s="87"/>
      <c r="Q1923" s="103" t="str">
        <f>IF(ISNUMBER('Форма 1'!AH1923),'Форма 1'!$H1923*VLOOKUP('Форма 1'!$F1923,'Придельники с 2022'!$B$4:$X$28,'Форма 1'!AH$8),"")</f>
        <v/>
      </c>
      <c r="R1923" s="103" t="str">
        <f>IF(ISNUMBER('Форма 1'!AI1923),'Форма 1'!$H1923*VLOOKUP('Форма 1'!$F1923,'Придельники с 2022'!$B$4:$X$28,'Форма 1'!AI$8),"")</f>
        <v/>
      </c>
      <c r="S1923" s="103" t="str">
        <f>IF(ISNUMBER('Форма 1'!AJ1923),'Форма 1'!$H1923*VLOOKUP('Форма 1'!$F1923,'Придельники с 2022'!$B$4:$X$28,'Форма 1'!AJ$8),"")</f>
        <v/>
      </c>
      <c r="T1923" s="87"/>
    </row>
    <row r="1924" spans="1:20">
      <c r="A1924" s="188">
        <f t="shared" si="153"/>
        <v>21</v>
      </c>
      <c r="B1924" s="189" t="s">
        <v>1919</v>
      </c>
      <c r="C1924" s="99">
        <f t="shared" si="152"/>
        <v>3202681.389</v>
      </c>
      <c r="D1924" s="103" t="str">
        <f>IF(ISNUMBER('Форма 1'!U1924),'Форма 1'!$H1924*VLOOKUP('Форма 1'!$F1924,'Придельники с 2022'!$B$4:$X$28,'Форма 1'!U$8),"")</f>
        <v/>
      </c>
      <c r="E1924" s="103" t="str">
        <f>IF(ISNUMBER('Форма 1'!V1924),'Форма 1'!$H1924*VLOOKUP('Форма 1'!$F1924,'Придельники с 2022'!$B$4:$X$28,'Форма 1'!V$8),"")</f>
        <v/>
      </c>
      <c r="F1924" s="103" t="str">
        <f>IF(ISNUMBER('Форма 1'!W1924),'Форма 1'!$H1924*VLOOKUP('Форма 1'!$F1924,'Придельники с 2022'!$B$4:$X$28,'Форма 1'!W$8),"")</f>
        <v/>
      </c>
      <c r="G1924" s="103" t="str">
        <f>IF(ISNUMBER('Форма 1'!X1924),'Форма 1'!$H1924*VLOOKUP('Форма 1'!$F1924,'Придельники с 2022'!$B$4:$X$28,'Форма 1'!X$8),"")</f>
        <v/>
      </c>
      <c r="H1924" s="103" t="str">
        <f>IF(ISNUMBER('Форма 1'!Y1924),'Форма 1'!$H1924*VLOOKUP('Форма 1'!$F1924,'Придельники с 2022'!$B$4:$X$28,'Форма 1'!Y$8),"")</f>
        <v/>
      </c>
      <c r="I1924" s="103" t="str">
        <f>IF(ISNUMBER('Форма 1'!Z1924),'Форма 1'!$H1924*VLOOKUP('Форма 1'!$F1924,'Придельники с 2022'!$B$4:$X$28,'Форма 1'!Z$8),"")</f>
        <v/>
      </c>
      <c r="J1924" s="103" t="str">
        <f>IF(ISNUMBER('Форма 1'!AA1924),'Форма 1'!$H1924*VLOOKUP('Форма 1'!$F1924,'Придельники с 2022'!$B$4:$X$28,'Форма 1'!AA$8),"")</f>
        <v/>
      </c>
      <c r="K1924" s="90"/>
      <c r="L1924" s="87"/>
      <c r="M1924" s="103">
        <f>IF(ISNUMBER('Форма 1'!AD1924),'Форма 1'!$H1924*VLOOKUP('Форма 1'!$F1924,'Придельники с 2022'!$B$4:$X$28,'Форма 1'!AD$8),"")</f>
        <v>3202681.389</v>
      </c>
      <c r="N1924" s="103" t="str">
        <f>IF(ISBLANK('Форма 1'!$AE1924),"",IF('Форма 1'!$AE1924=1,'Форма 1'!$H1924*VLOOKUP('Форма 1'!$F1924,'Придельники с 2022'!$B$4:$X$28,'Форма 1'!$AE$8,0),IF('Форма 1'!$AE1924=2,'Форма 1'!$H1924*VLOOKUP('Форма 1'!$F1924,'Придельники с 2022'!$B$4:$X$28,13,0),IF('Форма 1'!$AE1924=3,'Форма 1'!$H1924*VLOOKUP('Форма 1'!$F1924,'Придельники с 2022'!$B$4:$X$28,12,0)))))</f>
        <v/>
      </c>
      <c r="O1924" s="103" t="str">
        <f>IF(ISNUMBER('Форма 1'!AF1924),'Форма 1'!$H1924*VLOOKUP('Форма 1'!$F1924,'Придельники с 2022'!$B$4:$X$28,'Форма 1'!AF$8),"")</f>
        <v/>
      </c>
      <c r="P1924" s="87"/>
      <c r="Q1924" s="103" t="str">
        <f>IF(ISNUMBER('Форма 1'!AH1924),'Форма 1'!$H1924*VLOOKUP('Форма 1'!$F1924,'Придельники с 2022'!$B$4:$X$28,'Форма 1'!AH$8),"")</f>
        <v/>
      </c>
      <c r="R1924" s="103" t="str">
        <f>IF(ISNUMBER('Форма 1'!AI1924),'Форма 1'!$H1924*VLOOKUP('Форма 1'!$F1924,'Придельники с 2022'!$B$4:$X$28,'Форма 1'!AI$8),"")</f>
        <v/>
      </c>
      <c r="S1924" s="103" t="str">
        <f>IF(ISNUMBER('Форма 1'!AJ1924),'Форма 1'!$H1924*VLOOKUP('Форма 1'!$F1924,'Придельники с 2022'!$B$4:$X$28,'Форма 1'!AJ$8),"")</f>
        <v/>
      </c>
      <c r="T1924" s="87"/>
    </row>
    <row r="1925" spans="1:20">
      <c r="A1925" s="188">
        <f t="shared" si="153"/>
        <v>22</v>
      </c>
      <c r="B1925" s="189" t="s">
        <v>1920</v>
      </c>
      <c r="C1925" s="99">
        <f t="shared" si="152"/>
        <v>2554690.3470000001</v>
      </c>
      <c r="D1925" s="103" t="str">
        <f>IF(ISNUMBER('Форма 1'!U1925),'Форма 1'!$H1925*VLOOKUP('Форма 1'!$F1925,'Придельники с 2022'!$B$4:$X$28,'Форма 1'!U$8),"")</f>
        <v/>
      </c>
      <c r="E1925" s="103" t="str">
        <f>IF(ISNUMBER('Форма 1'!V1925),'Форма 1'!$H1925*VLOOKUP('Форма 1'!$F1925,'Придельники с 2022'!$B$4:$X$28,'Форма 1'!V$8),"")</f>
        <v/>
      </c>
      <c r="F1925" s="103" t="str">
        <f>IF(ISNUMBER('Форма 1'!W1925),'Форма 1'!$H1925*VLOOKUP('Форма 1'!$F1925,'Придельники с 2022'!$B$4:$X$28,'Форма 1'!W$8),"")</f>
        <v/>
      </c>
      <c r="G1925" s="103" t="str">
        <f>IF(ISNUMBER('Форма 1'!X1925),'Форма 1'!$H1925*VLOOKUP('Форма 1'!$F1925,'Придельники с 2022'!$B$4:$X$28,'Форма 1'!X$8),"")</f>
        <v/>
      </c>
      <c r="H1925" s="103" t="str">
        <f>IF(ISNUMBER('Форма 1'!Y1925),'Форма 1'!$H1925*VLOOKUP('Форма 1'!$F1925,'Придельники с 2022'!$B$4:$X$28,'Форма 1'!Y$8),"")</f>
        <v/>
      </c>
      <c r="I1925" s="103" t="str">
        <f>IF(ISNUMBER('Форма 1'!Z1925),'Форма 1'!$H1925*VLOOKUP('Форма 1'!$F1925,'Придельники с 2022'!$B$4:$X$28,'Форма 1'!Z$8),"")</f>
        <v/>
      </c>
      <c r="J1925" s="103" t="str">
        <f>IF(ISNUMBER('Форма 1'!AA1925),'Форма 1'!$H1925*VLOOKUP('Форма 1'!$F1925,'Придельники с 2022'!$B$4:$X$28,'Форма 1'!AA$8),"")</f>
        <v/>
      </c>
      <c r="K1925" s="90"/>
      <c r="L1925" s="87"/>
      <c r="M1925" s="103">
        <f>IF(ISNUMBER('Форма 1'!AD1925),'Форма 1'!$H1925*VLOOKUP('Форма 1'!$F1925,'Придельники с 2022'!$B$4:$X$28,'Форма 1'!AD$8),"")</f>
        <v>2554690.3470000001</v>
      </c>
      <c r="N1925" s="103" t="str">
        <f>IF(ISBLANK('Форма 1'!$AE1925),"",IF('Форма 1'!$AE1925=1,'Форма 1'!$H1925*VLOOKUP('Форма 1'!$F1925,'Придельники с 2022'!$B$4:$X$28,'Форма 1'!$AE$8,0),IF('Форма 1'!$AE1925=2,'Форма 1'!$H1925*VLOOKUP('Форма 1'!$F1925,'Придельники с 2022'!$B$4:$X$28,13,0),IF('Форма 1'!$AE1925=3,'Форма 1'!$H1925*VLOOKUP('Форма 1'!$F1925,'Придельники с 2022'!$B$4:$X$28,12,0)))))</f>
        <v/>
      </c>
      <c r="O1925" s="103" t="str">
        <f>IF(ISNUMBER('Форма 1'!AF1925),'Форма 1'!$H1925*VLOOKUP('Форма 1'!$F1925,'Придельники с 2022'!$B$4:$X$28,'Форма 1'!AF$8),"")</f>
        <v/>
      </c>
      <c r="P1925" s="87"/>
      <c r="Q1925" s="103" t="str">
        <f>IF(ISNUMBER('Форма 1'!AH1925),'Форма 1'!$H1925*VLOOKUP('Форма 1'!$F1925,'Придельники с 2022'!$B$4:$X$28,'Форма 1'!AH$8),"")</f>
        <v/>
      </c>
      <c r="R1925" s="103" t="str">
        <f>IF(ISNUMBER('Форма 1'!AI1925),'Форма 1'!$H1925*VLOOKUP('Форма 1'!$F1925,'Придельники с 2022'!$B$4:$X$28,'Форма 1'!AI$8),"")</f>
        <v/>
      </c>
      <c r="S1925" s="103" t="str">
        <f>IF(ISNUMBER('Форма 1'!AJ1925),'Форма 1'!$H1925*VLOOKUP('Форма 1'!$F1925,'Придельники с 2022'!$B$4:$X$28,'Форма 1'!AJ$8),"")</f>
        <v/>
      </c>
      <c r="T1925" s="87"/>
    </row>
    <row r="1926" spans="1:20">
      <c r="A1926" s="188">
        <f t="shared" si="153"/>
        <v>23</v>
      </c>
      <c r="B1926" s="189" t="s">
        <v>1921</v>
      </c>
      <c r="C1926" s="99">
        <f t="shared" si="152"/>
        <v>3246645.3829999999</v>
      </c>
      <c r="D1926" s="103" t="str">
        <f>IF(ISNUMBER('Форма 1'!U1926),'Форма 1'!$H1926*VLOOKUP('Форма 1'!$F1926,'Придельники с 2022'!$B$4:$X$28,'Форма 1'!U$8),"")</f>
        <v/>
      </c>
      <c r="E1926" s="103" t="str">
        <f>IF(ISNUMBER('Форма 1'!V1926),'Форма 1'!$H1926*VLOOKUP('Форма 1'!$F1926,'Придельники с 2022'!$B$4:$X$28,'Форма 1'!V$8),"")</f>
        <v/>
      </c>
      <c r="F1926" s="103" t="str">
        <f>IF(ISNUMBER('Форма 1'!W1926),'Форма 1'!$H1926*VLOOKUP('Форма 1'!$F1926,'Придельники с 2022'!$B$4:$X$28,'Форма 1'!W$8),"")</f>
        <v/>
      </c>
      <c r="G1926" s="103" t="str">
        <f>IF(ISNUMBER('Форма 1'!X1926),'Форма 1'!$H1926*VLOOKUP('Форма 1'!$F1926,'Придельники с 2022'!$B$4:$X$28,'Форма 1'!X$8),"")</f>
        <v/>
      </c>
      <c r="H1926" s="103" t="str">
        <f>IF(ISNUMBER('Форма 1'!Y1926),'Форма 1'!$H1926*VLOOKUP('Форма 1'!$F1926,'Придельники с 2022'!$B$4:$X$28,'Форма 1'!Y$8),"")</f>
        <v/>
      </c>
      <c r="I1926" s="103" t="str">
        <f>IF(ISNUMBER('Форма 1'!Z1926),'Форма 1'!$H1926*VLOOKUP('Форма 1'!$F1926,'Придельники с 2022'!$B$4:$X$28,'Форма 1'!Z$8),"")</f>
        <v/>
      </c>
      <c r="J1926" s="103" t="str">
        <f>IF(ISNUMBER('Форма 1'!AA1926),'Форма 1'!$H1926*VLOOKUP('Форма 1'!$F1926,'Придельники с 2022'!$B$4:$X$28,'Форма 1'!AA$8),"")</f>
        <v/>
      </c>
      <c r="K1926" s="90"/>
      <c r="L1926" s="87"/>
      <c r="M1926" s="103">
        <f>IF(ISNUMBER('Форма 1'!AD1926),'Форма 1'!$H1926*VLOOKUP('Форма 1'!$F1926,'Придельники с 2022'!$B$4:$X$28,'Форма 1'!AD$8),"")</f>
        <v>3246645.3829999999</v>
      </c>
      <c r="N1926" s="103" t="str">
        <f>IF(ISBLANK('Форма 1'!$AE1926),"",IF('Форма 1'!$AE1926=1,'Форма 1'!$H1926*VLOOKUP('Форма 1'!$F1926,'Придельники с 2022'!$B$4:$X$28,'Форма 1'!$AE$8,0),IF('Форма 1'!$AE1926=2,'Форма 1'!$H1926*VLOOKUP('Форма 1'!$F1926,'Придельники с 2022'!$B$4:$X$28,13,0),IF('Форма 1'!$AE1926=3,'Форма 1'!$H1926*VLOOKUP('Форма 1'!$F1926,'Придельники с 2022'!$B$4:$X$28,12,0)))))</f>
        <v/>
      </c>
      <c r="O1926" s="103" t="str">
        <f>IF(ISNUMBER('Форма 1'!AF1926),'Форма 1'!$H1926*VLOOKUP('Форма 1'!$F1926,'Придельники с 2022'!$B$4:$X$28,'Форма 1'!AF$8),"")</f>
        <v/>
      </c>
      <c r="P1926" s="87"/>
      <c r="Q1926" s="103" t="str">
        <f>IF(ISNUMBER('Форма 1'!AH1926),'Форма 1'!$H1926*VLOOKUP('Форма 1'!$F1926,'Придельники с 2022'!$B$4:$X$28,'Форма 1'!AH$8),"")</f>
        <v/>
      </c>
      <c r="R1926" s="103" t="str">
        <f>IF(ISNUMBER('Форма 1'!AI1926),'Форма 1'!$H1926*VLOOKUP('Форма 1'!$F1926,'Придельники с 2022'!$B$4:$X$28,'Форма 1'!AI$8),"")</f>
        <v/>
      </c>
      <c r="S1926" s="103" t="str">
        <f>IF(ISNUMBER('Форма 1'!AJ1926),'Форма 1'!$H1926*VLOOKUP('Форма 1'!$F1926,'Придельники с 2022'!$B$4:$X$28,'Форма 1'!AJ$8),"")</f>
        <v/>
      </c>
      <c r="T1926" s="87"/>
    </row>
    <row r="1927" spans="1:20">
      <c r="A1927" s="188">
        <f t="shared" si="153"/>
        <v>24</v>
      </c>
      <c r="B1927" s="189" t="s">
        <v>1922</v>
      </c>
      <c r="C1927" s="99">
        <f t="shared" si="152"/>
        <v>2814651.355</v>
      </c>
      <c r="D1927" s="103" t="str">
        <f>IF(ISNUMBER('Форма 1'!U1927),'Форма 1'!$H1927*VLOOKUP('Форма 1'!$F1927,'Придельники с 2022'!$B$4:$X$28,'Форма 1'!U$8),"")</f>
        <v/>
      </c>
      <c r="E1927" s="103" t="str">
        <f>IF(ISNUMBER('Форма 1'!V1927),'Форма 1'!$H1927*VLOOKUP('Форма 1'!$F1927,'Придельники с 2022'!$B$4:$X$28,'Форма 1'!V$8),"")</f>
        <v/>
      </c>
      <c r="F1927" s="103" t="str">
        <f>IF(ISNUMBER('Форма 1'!W1927),'Форма 1'!$H1927*VLOOKUP('Форма 1'!$F1927,'Придельники с 2022'!$B$4:$X$28,'Форма 1'!W$8),"")</f>
        <v/>
      </c>
      <c r="G1927" s="103" t="str">
        <f>IF(ISNUMBER('Форма 1'!X1927),'Форма 1'!$H1927*VLOOKUP('Форма 1'!$F1927,'Придельники с 2022'!$B$4:$X$28,'Форма 1'!X$8),"")</f>
        <v/>
      </c>
      <c r="H1927" s="103" t="str">
        <f>IF(ISNUMBER('Форма 1'!Y1927),'Форма 1'!$H1927*VLOOKUP('Форма 1'!$F1927,'Придельники с 2022'!$B$4:$X$28,'Форма 1'!Y$8),"")</f>
        <v/>
      </c>
      <c r="I1927" s="103" t="str">
        <f>IF(ISNUMBER('Форма 1'!Z1927),'Форма 1'!$H1927*VLOOKUP('Форма 1'!$F1927,'Придельники с 2022'!$B$4:$X$28,'Форма 1'!Z$8),"")</f>
        <v/>
      </c>
      <c r="J1927" s="103" t="str">
        <f>IF(ISNUMBER('Форма 1'!AA1927),'Форма 1'!$H1927*VLOOKUP('Форма 1'!$F1927,'Придельники с 2022'!$B$4:$X$28,'Форма 1'!AA$8),"")</f>
        <v/>
      </c>
      <c r="K1927" s="90"/>
      <c r="L1927" s="87"/>
      <c r="M1927" s="103">
        <f>IF(ISNUMBER('Форма 1'!AD1927),'Форма 1'!$H1927*VLOOKUP('Форма 1'!$F1927,'Придельники с 2022'!$B$4:$X$28,'Форма 1'!AD$8),"")</f>
        <v>2814651.355</v>
      </c>
      <c r="N1927" s="103" t="str">
        <f>IF(ISBLANK('Форма 1'!$AE1927),"",IF('Форма 1'!$AE1927=1,'Форма 1'!$H1927*VLOOKUP('Форма 1'!$F1927,'Придельники с 2022'!$B$4:$X$28,'Форма 1'!$AE$8,0),IF('Форма 1'!$AE1927=2,'Форма 1'!$H1927*VLOOKUP('Форма 1'!$F1927,'Придельники с 2022'!$B$4:$X$28,13,0),IF('Форма 1'!$AE1927=3,'Форма 1'!$H1927*VLOOKUP('Форма 1'!$F1927,'Придельники с 2022'!$B$4:$X$28,12,0)))))</f>
        <v/>
      </c>
      <c r="O1927" s="103" t="str">
        <f>IF(ISNUMBER('Форма 1'!AF1927),'Форма 1'!$H1927*VLOOKUP('Форма 1'!$F1927,'Придельники с 2022'!$B$4:$X$28,'Форма 1'!AF$8),"")</f>
        <v/>
      </c>
      <c r="P1927" s="87"/>
      <c r="Q1927" s="103" t="str">
        <f>IF(ISNUMBER('Форма 1'!AH1927),'Форма 1'!$H1927*VLOOKUP('Форма 1'!$F1927,'Придельники с 2022'!$B$4:$X$28,'Форма 1'!AH$8),"")</f>
        <v/>
      </c>
      <c r="R1927" s="103" t="str">
        <f>IF(ISNUMBER('Форма 1'!AI1927),'Форма 1'!$H1927*VLOOKUP('Форма 1'!$F1927,'Придельники с 2022'!$B$4:$X$28,'Форма 1'!AI$8),"")</f>
        <v/>
      </c>
      <c r="S1927" s="103" t="str">
        <f>IF(ISNUMBER('Форма 1'!AJ1927),'Форма 1'!$H1927*VLOOKUP('Форма 1'!$F1927,'Придельники с 2022'!$B$4:$X$28,'Форма 1'!AJ$8),"")</f>
        <v/>
      </c>
      <c r="T1927" s="87"/>
    </row>
    <row r="1928" spans="1:20">
      <c r="A1928" s="188">
        <f t="shared" si="153"/>
        <v>25</v>
      </c>
      <c r="B1928" s="114" t="s">
        <v>5176</v>
      </c>
      <c r="C1928" s="99">
        <f>SUM(D1928:J1928,L1928:T1928)</f>
        <v>2125887.9210000001</v>
      </c>
      <c r="D1928" s="103" t="str">
        <f>IF(ISNUMBER('Форма 1'!U1928),'Форма 1'!$H1928*VLOOKUP('Форма 1'!$F1928,'Придельники с 2022'!$B$4:$X$28,'Форма 1'!U$8),"")</f>
        <v/>
      </c>
      <c r="E1928" s="103" t="str">
        <f>IF(ISNUMBER('Форма 1'!V1928),'Форма 1'!$H1928*VLOOKUP('Форма 1'!$F1928,'Придельники с 2022'!$B$4:$X$28,'Форма 1'!V$8),"")</f>
        <v/>
      </c>
      <c r="F1928" s="103" t="str">
        <f>IF(ISNUMBER('Форма 1'!W1928),'Форма 1'!$H1928*VLOOKUP('Форма 1'!$F1928,'Придельники с 2022'!$B$4:$X$28,'Форма 1'!W$8),"")</f>
        <v/>
      </c>
      <c r="G1928" s="103" t="str">
        <f>IF(ISNUMBER('Форма 1'!X1928),'Форма 1'!$H1928*VLOOKUP('Форма 1'!$F1928,'Придельники с 2022'!$B$4:$X$28,'Форма 1'!X$8),"")</f>
        <v/>
      </c>
      <c r="H1928" s="103" t="str">
        <f>IF(ISNUMBER('Форма 1'!Y1928),'Форма 1'!$H1928*VLOOKUP('Форма 1'!$F1928,'Придельники с 2022'!$B$4:$X$28,'Форма 1'!Y$8),"")</f>
        <v/>
      </c>
      <c r="I1928" s="103">
        <f>IF(ISNUMBER('Форма 1'!Z1928),'Форма 1'!$H1928*VLOOKUP('Форма 1'!$F1928,'Придельники с 2022'!$B$4:$X$28,'Форма 1'!Z$8),"")</f>
        <v>2125887.9210000001</v>
      </c>
      <c r="J1928" s="103" t="str">
        <f>IF(ISNUMBER('Форма 1'!AA1928),'Форма 1'!$H1928*VLOOKUP('Форма 1'!$F1928,'Придельники с 2022'!$B$4:$X$28,'Форма 1'!AA$8),"")</f>
        <v/>
      </c>
      <c r="K1928" s="90"/>
      <c r="L1928" s="87"/>
      <c r="M1928" s="103" t="str">
        <f>IF(ISNUMBER('Форма 1'!AD1928),'Форма 1'!$H1928*VLOOKUP('Форма 1'!$F1928,'Придельники с 2022'!$B$4:$X$28,'Форма 1'!AD$8),"")</f>
        <v/>
      </c>
      <c r="N1928" s="103" t="str">
        <f>IF(ISBLANK('Форма 1'!$AE1928),"",IF('Форма 1'!$AE1928=1,'Форма 1'!$H1928*VLOOKUP('Форма 1'!$F1928,'Придельники с 2022'!$B$4:$X$28,'Форма 1'!$AE$8,0),IF('Форма 1'!$AE1928=2,'Форма 1'!$H1928*VLOOKUP('Форма 1'!$F1928,'Придельники с 2022'!$B$4:$X$28,13,0),IF('Форма 1'!$AE1928=3,'Форма 1'!$H1928*VLOOKUP('Форма 1'!$F1928,'Придельники с 2022'!$B$4:$X$28,12,0)))))</f>
        <v/>
      </c>
      <c r="O1928" s="103" t="str">
        <f>IF(ISNUMBER('Форма 1'!AF1928),'Форма 1'!$H1928*VLOOKUP('Форма 1'!$F1928,'Придельники с 2022'!$B$4:$X$28,'Форма 1'!AF$8),"")</f>
        <v/>
      </c>
      <c r="P1928" s="87"/>
      <c r="Q1928" s="103" t="str">
        <f>IF(ISNUMBER('Форма 1'!AH1928),'Форма 1'!$H1928*VLOOKUP('Форма 1'!$F1928,'Придельники с 2022'!$B$4:$X$28,'Форма 1'!AH$8),"")</f>
        <v/>
      </c>
      <c r="R1928" s="103" t="str">
        <f>IF(ISNUMBER('Форма 1'!AI1928),'Форма 1'!$H1928*VLOOKUP('Форма 1'!$F1928,'Придельники с 2022'!$B$4:$X$28,'Форма 1'!AI$8),"")</f>
        <v/>
      </c>
      <c r="S1928" s="103" t="str">
        <f>IF(ISNUMBER('Форма 1'!AJ1928),'Форма 1'!$H1928*VLOOKUP('Форма 1'!$F1928,'Придельники с 2022'!$B$4:$X$28,'Форма 1'!AJ$8),"")</f>
        <v/>
      </c>
      <c r="T1928" s="87"/>
    </row>
    <row r="1929" spans="1:20">
      <c r="A1929" s="188">
        <f t="shared" si="153"/>
        <v>26</v>
      </c>
      <c r="B1929" s="189" t="s">
        <v>1923</v>
      </c>
      <c r="C1929" s="99">
        <f t="shared" si="152"/>
        <v>2113138.929</v>
      </c>
      <c r="D1929" s="103" t="str">
        <f>IF(ISNUMBER('Форма 1'!U1929),'Форма 1'!$H1929*VLOOKUP('Форма 1'!$F1929,'Придельники с 2022'!$B$4:$X$28,'Форма 1'!U$8),"")</f>
        <v/>
      </c>
      <c r="E1929" s="103" t="str">
        <f>IF(ISNUMBER('Форма 1'!V1929),'Форма 1'!$H1929*VLOOKUP('Форма 1'!$F1929,'Придельники с 2022'!$B$4:$X$28,'Форма 1'!V$8),"")</f>
        <v/>
      </c>
      <c r="F1929" s="103" t="str">
        <f>IF(ISNUMBER('Форма 1'!W1929),'Форма 1'!$H1929*VLOOKUP('Форма 1'!$F1929,'Придельники с 2022'!$B$4:$X$28,'Форма 1'!W$8),"")</f>
        <v/>
      </c>
      <c r="G1929" s="103" t="str">
        <f>IF(ISNUMBER('Форма 1'!X1929),'Форма 1'!$H1929*VLOOKUP('Форма 1'!$F1929,'Придельники с 2022'!$B$4:$X$28,'Форма 1'!X$8),"")</f>
        <v/>
      </c>
      <c r="H1929" s="103" t="str">
        <f>IF(ISNUMBER('Форма 1'!Y1929),'Форма 1'!$H1929*VLOOKUP('Форма 1'!$F1929,'Придельники с 2022'!$B$4:$X$28,'Форма 1'!Y$8),"")</f>
        <v/>
      </c>
      <c r="I1929" s="103" t="str">
        <f>IF(ISNUMBER('Форма 1'!Z1929),'Форма 1'!$H1929*VLOOKUP('Форма 1'!$F1929,'Придельники с 2022'!$B$4:$X$28,'Форма 1'!Z$8),"")</f>
        <v/>
      </c>
      <c r="J1929" s="103" t="str">
        <f>IF(ISNUMBER('Форма 1'!AA1929),'Форма 1'!$H1929*VLOOKUP('Форма 1'!$F1929,'Придельники с 2022'!$B$4:$X$28,'Форма 1'!AA$8),"")</f>
        <v/>
      </c>
      <c r="K1929" s="90"/>
      <c r="L1929" s="87"/>
      <c r="M1929" s="103">
        <f>IF(ISNUMBER('Форма 1'!AD1929),'Форма 1'!$H1929*VLOOKUP('Форма 1'!$F1929,'Придельники с 2022'!$B$4:$X$28,'Форма 1'!AD$8),"")</f>
        <v>2113138.929</v>
      </c>
      <c r="N1929" s="103" t="str">
        <f>IF(ISBLANK('Форма 1'!$AE1929),"",IF('Форма 1'!$AE1929=1,'Форма 1'!$H1929*VLOOKUP('Форма 1'!$F1929,'Придельники с 2022'!$B$4:$X$28,'Форма 1'!$AE$8,0),IF('Форма 1'!$AE1929=2,'Форма 1'!$H1929*VLOOKUP('Форма 1'!$F1929,'Придельники с 2022'!$B$4:$X$28,13,0),IF('Форма 1'!$AE1929=3,'Форма 1'!$H1929*VLOOKUP('Форма 1'!$F1929,'Придельники с 2022'!$B$4:$X$28,12,0)))))</f>
        <v/>
      </c>
      <c r="O1929" s="103" t="str">
        <f>IF(ISNUMBER('Форма 1'!AF1929),'Форма 1'!$H1929*VLOOKUP('Форма 1'!$F1929,'Придельники с 2022'!$B$4:$X$28,'Форма 1'!AF$8),"")</f>
        <v/>
      </c>
      <c r="P1929" s="87"/>
      <c r="Q1929" s="103" t="str">
        <f>IF(ISNUMBER('Форма 1'!AH1929),'Форма 1'!$H1929*VLOOKUP('Форма 1'!$F1929,'Придельники с 2022'!$B$4:$X$28,'Форма 1'!AH$8),"")</f>
        <v/>
      </c>
      <c r="R1929" s="103" t="str">
        <f>IF(ISNUMBER('Форма 1'!AI1929),'Форма 1'!$H1929*VLOOKUP('Форма 1'!$F1929,'Придельники с 2022'!$B$4:$X$28,'Форма 1'!AI$8),"")</f>
        <v/>
      </c>
      <c r="S1929" s="103" t="str">
        <f>IF(ISNUMBER('Форма 1'!AJ1929),'Форма 1'!$H1929*VLOOKUP('Форма 1'!$F1929,'Придельники с 2022'!$B$4:$X$28,'Форма 1'!AJ$8),"")</f>
        <v/>
      </c>
      <c r="T1929" s="87"/>
    </row>
    <row r="1930" spans="1:20">
      <c r="A1930" s="188">
        <f t="shared" si="153"/>
        <v>27</v>
      </c>
      <c r="B1930" s="189" t="s">
        <v>1924</v>
      </c>
      <c r="C1930" s="99">
        <f t="shared" si="152"/>
        <v>17936416.68</v>
      </c>
      <c r="D1930" s="103" t="str">
        <f>IF(ISNUMBER('Форма 1'!U1930),'Форма 1'!$H1930*VLOOKUP('Форма 1'!$F1930,'Придельники с 2022'!$B$4:$X$28,'Форма 1'!U$8),"")</f>
        <v/>
      </c>
      <c r="E1930" s="103" t="str">
        <f>IF(ISNUMBER('Форма 1'!V1930),'Форма 1'!$H1930*VLOOKUP('Форма 1'!$F1930,'Придельники с 2022'!$B$4:$X$28,'Форма 1'!V$8),"")</f>
        <v/>
      </c>
      <c r="F1930" s="103" t="str">
        <f>IF(ISNUMBER('Форма 1'!W1930),'Форма 1'!$H1930*VLOOKUP('Форма 1'!$F1930,'Придельники с 2022'!$B$4:$X$28,'Форма 1'!W$8),"")</f>
        <v/>
      </c>
      <c r="G1930" s="103" t="str">
        <f>IF(ISNUMBER('Форма 1'!X1930),'Форма 1'!$H1930*VLOOKUP('Форма 1'!$F1930,'Придельники с 2022'!$B$4:$X$28,'Форма 1'!X$8),"")</f>
        <v/>
      </c>
      <c r="H1930" s="103" t="str">
        <f>IF(ISNUMBER('Форма 1'!Y1930),'Форма 1'!$H1930*VLOOKUP('Форма 1'!$F1930,'Придельники с 2022'!$B$4:$X$28,'Форма 1'!Y$8),"")</f>
        <v/>
      </c>
      <c r="I1930" s="103" t="str">
        <f>IF(ISNUMBER('Форма 1'!Z1930),'Форма 1'!$H1930*VLOOKUP('Форма 1'!$F1930,'Придельники с 2022'!$B$4:$X$28,'Форма 1'!Z$8),"")</f>
        <v/>
      </c>
      <c r="J1930" s="103" t="str">
        <f>IF(ISNUMBER('Форма 1'!AA1930),'Форма 1'!$H1930*VLOOKUP('Форма 1'!$F1930,'Придельники с 2022'!$B$4:$X$28,'Форма 1'!AA$8),"")</f>
        <v/>
      </c>
      <c r="K1930" s="90"/>
      <c r="L1930" s="87"/>
      <c r="M1930" s="103">
        <f>IF(ISNUMBER('Форма 1'!AD1930),'Форма 1'!$H1930*VLOOKUP('Форма 1'!$F1930,'Придельники с 2022'!$B$4:$X$28,'Форма 1'!AD$8),"")</f>
        <v>8606226.7200000007</v>
      </c>
      <c r="N1930" s="103">
        <f>IF(ISBLANK('Форма 1'!$AE1930),"",IF('Форма 1'!$AE1930=1,'Форма 1'!$H1930*VLOOKUP('Форма 1'!$F1930,'Придельники с 2022'!$B$4:$X$28,'Форма 1'!$AE$8,0),IF('Форма 1'!$AE1930=2,'Форма 1'!$H1930*VLOOKUP('Форма 1'!$F1930,'Придельники с 2022'!$B$4:$X$28,13,0),IF('Форма 1'!$AE1930=3,'Форма 1'!$H1930*VLOOKUP('Форма 1'!$F1930,'Придельники с 2022'!$B$4:$X$28,12,0)))))</f>
        <v>9330189.959999999</v>
      </c>
      <c r="O1930" s="103" t="str">
        <f>IF(ISNUMBER('Форма 1'!AF1930),'Форма 1'!$H1930*VLOOKUP('Форма 1'!$F1930,'Придельники с 2022'!$B$4:$X$28,'Форма 1'!AF$8),"")</f>
        <v/>
      </c>
      <c r="P1930" s="87"/>
      <c r="Q1930" s="103" t="str">
        <f>IF(ISNUMBER('Форма 1'!AH1930),'Форма 1'!$H1930*VLOOKUP('Форма 1'!$F1930,'Придельники с 2022'!$B$4:$X$28,'Форма 1'!AH$8),"")</f>
        <v/>
      </c>
      <c r="R1930" s="103" t="str">
        <f>IF(ISNUMBER('Форма 1'!AI1930),'Форма 1'!$H1930*VLOOKUP('Форма 1'!$F1930,'Придельники с 2022'!$B$4:$X$28,'Форма 1'!AI$8),"")</f>
        <v/>
      </c>
      <c r="S1930" s="103" t="str">
        <f>IF(ISNUMBER('Форма 1'!AJ1930),'Форма 1'!$H1930*VLOOKUP('Форма 1'!$F1930,'Придельники с 2022'!$B$4:$X$28,'Форма 1'!AJ$8),"")</f>
        <v/>
      </c>
      <c r="T1930" s="87"/>
    </row>
    <row r="1931" spans="1:20">
      <c r="A1931" s="188">
        <f t="shared" si="153"/>
        <v>28</v>
      </c>
      <c r="B1931" s="189" t="s">
        <v>939</v>
      </c>
      <c r="C1931" s="99">
        <f t="shared" si="152"/>
        <v>1640942.25</v>
      </c>
      <c r="D1931" s="103" t="str">
        <f>IF(ISNUMBER('Форма 1'!U1931),'Форма 1'!$H1931*VLOOKUP('Форма 1'!$F1931,'Придельники с 2022'!$B$4:$X$28,'Форма 1'!U$8),"")</f>
        <v/>
      </c>
      <c r="E1931" s="103" t="str">
        <f>IF(ISNUMBER('Форма 1'!V1931),'Форма 1'!$H1931*VLOOKUP('Форма 1'!$F1931,'Придельники с 2022'!$B$4:$X$28,'Форма 1'!V$8),"")</f>
        <v/>
      </c>
      <c r="F1931" s="103" t="str">
        <f>IF(ISNUMBER('Форма 1'!W1931),'Форма 1'!$H1931*VLOOKUP('Форма 1'!$F1931,'Придельники с 2022'!$B$4:$X$28,'Форма 1'!W$8),"")</f>
        <v/>
      </c>
      <c r="G1931" s="103">
        <f>IF(ISNUMBER('Форма 1'!X1931),'Форма 1'!$H1931*VLOOKUP('Форма 1'!$F1931,'Придельники с 2022'!$B$4:$X$28,'Форма 1'!X$8),"")</f>
        <v>1640942.25</v>
      </c>
      <c r="H1931" s="103" t="str">
        <f>IF(ISNUMBER('Форма 1'!Y1931),'Форма 1'!$H1931*VLOOKUP('Форма 1'!$F1931,'Придельники с 2022'!$B$4:$X$28,'Форма 1'!Y$8),"")</f>
        <v/>
      </c>
      <c r="I1931" s="103" t="str">
        <f>IF(ISNUMBER('Форма 1'!Z1931),'Форма 1'!$H1931*VLOOKUP('Форма 1'!$F1931,'Придельники с 2022'!$B$4:$X$28,'Форма 1'!Z$8),"")</f>
        <v/>
      </c>
      <c r="J1931" s="103" t="str">
        <f>IF(ISNUMBER('Форма 1'!AA1931),'Форма 1'!$H1931*VLOOKUP('Форма 1'!$F1931,'Придельники с 2022'!$B$4:$X$28,'Форма 1'!AA$8),"")</f>
        <v/>
      </c>
      <c r="K1931" s="90"/>
      <c r="L1931" s="87"/>
      <c r="M1931" s="103" t="str">
        <f>IF(ISNUMBER('Форма 1'!AD1931),'Форма 1'!$H1931*VLOOKUP('Форма 1'!$F1931,'Придельники с 2022'!$B$4:$X$28,'Форма 1'!AD$8),"")</f>
        <v/>
      </c>
      <c r="N1931" s="103" t="str">
        <f>IF(ISBLANK('Форма 1'!$AE1931),"",IF('Форма 1'!$AE1931=1,'Форма 1'!$H1931*VLOOKUP('Форма 1'!$F1931,'Придельники с 2022'!$B$4:$X$28,'Форма 1'!$AE$8,0),IF('Форма 1'!$AE1931=2,'Форма 1'!$H1931*VLOOKUP('Форма 1'!$F1931,'Придельники с 2022'!$B$4:$X$28,13,0),IF('Форма 1'!$AE1931=3,'Форма 1'!$H1931*VLOOKUP('Форма 1'!$F1931,'Придельники с 2022'!$B$4:$X$28,12,0)))))</f>
        <v/>
      </c>
      <c r="O1931" s="103" t="str">
        <f>IF(ISNUMBER('Форма 1'!AF1931),'Форма 1'!$H1931*VLOOKUP('Форма 1'!$F1931,'Придельники с 2022'!$B$4:$X$28,'Форма 1'!AF$8),"")</f>
        <v/>
      </c>
      <c r="P1931" s="87"/>
      <c r="Q1931" s="103" t="str">
        <f>IF(ISNUMBER('Форма 1'!AH1931),'Форма 1'!$H1931*VLOOKUP('Форма 1'!$F1931,'Придельники с 2022'!$B$4:$X$28,'Форма 1'!AH$8),"")</f>
        <v/>
      </c>
      <c r="R1931" s="103" t="str">
        <f>IF(ISNUMBER('Форма 1'!AI1931),'Форма 1'!$H1931*VLOOKUP('Форма 1'!$F1931,'Придельники с 2022'!$B$4:$X$28,'Форма 1'!AI$8),"")</f>
        <v/>
      </c>
      <c r="S1931" s="103" t="str">
        <f>IF(ISNUMBER('Форма 1'!AJ1931),'Форма 1'!$H1931*VLOOKUP('Форма 1'!$F1931,'Придельники с 2022'!$B$4:$X$28,'Форма 1'!AJ$8),"")</f>
        <v/>
      </c>
      <c r="T1931" s="87"/>
    </row>
    <row r="1932" spans="1:20">
      <c r="A1932" s="188">
        <f t="shared" si="153"/>
        <v>29</v>
      </c>
      <c r="B1932" s="189" t="s">
        <v>941</v>
      </c>
      <c r="C1932" s="99">
        <f t="shared" si="152"/>
        <v>700686.42599999998</v>
      </c>
      <c r="D1932" s="103" t="str">
        <f>IF(ISNUMBER('Форма 1'!U1932),'Форма 1'!$H1932*VLOOKUP('Форма 1'!$F1932,'Придельники с 2022'!$B$4:$X$28,'Форма 1'!U$8),"")</f>
        <v/>
      </c>
      <c r="E1932" s="103" t="str">
        <f>IF(ISNUMBER('Форма 1'!V1932),'Форма 1'!$H1932*VLOOKUP('Форма 1'!$F1932,'Придельники с 2022'!$B$4:$X$28,'Форма 1'!V$8),"")</f>
        <v/>
      </c>
      <c r="F1932" s="103" t="str">
        <f>IF(ISNUMBER('Форма 1'!W1932),'Форма 1'!$H1932*VLOOKUP('Форма 1'!$F1932,'Придельники с 2022'!$B$4:$X$28,'Форма 1'!W$8),"")</f>
        <v/>
      </c>
      <c r="G1932" s="103">
        <f>IF(ISNUMBER('Форма 1'!X1932),'Форма 1'!$H1932*VLOOKUP('Форма 1'!$F1932,'Придельники с 2022'!$B$4:$X$28,'Форма 1'!X$8),"")</f>
        <v>700686.42599999998</v>
      </c>
      <c r="H1932" s="103" t="str">
        <f>IF(ISNUMBER('Форма 1'!Y1932),'Форма 1'!$H1932*VLOOKUP('Форма 1'!$F1932,'Придельники с 2022'!$B$4:$X$28,'Форма 1'!Y$8),"")</f>
        <v/>
      </c>
      <c r="I1932" s="103" t="str">
        <f>IF(ISNUMBER('Форма 1'!Z1932),'Форма 1'!$H1932*VLOOKUP('Форма 1'!$F1932,'Придельники с 2022'!$B$4:$X$28,'Форма 1'!Z$8),"")</f>
        <v/>
      </c>
      <c r="J1932" s="103" t="str">
        <f>IF(ISNUMBER('Форма 1'!AA1932),'Форма 1'!$H1932*VLOOKUP('Форма 1'!$F1932,'Придельники с 2022'!$B$4:$X$28,'Форма 1'!AA$8),"")</f>
        <v/>
      </c>
      <c r="K1932" s="90"/>
      <c r="L1932" s="87"/>
      <c r="M1932" s="103" t="str">
        <f>IF(ISNUMBER('Форма 1'!AD1932),'Форма 1'!$H1932*VLOOKUP('Форма 1'!$F1932,'Придельники с 2022'!$B$4:$X$28,'Форма 1'!AD$8),"")</f>
        <v/>
      </c>
      <c r="N1932" s="103" t="str">
        <f>IF(ISBLANK('Форма 1'!$AE1932),"",IF('Форма 1'!$AE1932=1,'Форма 1'!$H1932*VLOOKUP('Форма 1'!$F1932,'Придельники с 2022'!$B$4:$X$28,'Форма 1'!$AE$8,0),IF('Форма 1'!$AE1932=2,'Форма 1'!$H1932*VLOOKUP('Форма 1'!$F1932,'Придельники с 2022'!$B$4:$X$28,13,0),IF('Форма 1'!$AE1932=3,'Форма 1'!$H1932*VLOOKUP('Форма 1'!$F1932,'Придельники с 2022'!$B$4:$X$28,12,0)))))</f>
        <v/>
      </c>
      <c r="O1932" s="103" t="str">
        <f>IF(ISNUMBER('Форма 1'!AF1932),'Форма 1'!$H1932*VLOOKUP('Форма 1'!$F1932,'Придельники с 2022'!$B$4:$X$28,'Форма 1'!AF$8),"")</f>
        <v/>
      </c>
      <c r="P1932" s="87"/>
      <c r="Q1932" s="103" t="str">
        <f>IF(ISNUMBER('Форма 1'!AH1932),'Форма 1'!$H1932*VLOOKUP('Форма 1'!$F1932,'Придельники с 2022'!$B$4:$X$28,'Форма 1'!AH$8),"")</f>
        <v/>
      </c>
      <c r="R1932" s="103" t="str">
        <f>IF(ISNUMBER('Форма 1'!AI1932),'Форма 1'!$H1932*VLOOKUP('Форма 1'!$F1932,'Придельники с 2022'!$B$4:$X$28,'Форма 1'!AI$8),"")</f>
        <v/>
      </c>
      <c r="S1932" s="103" t="str">
        <f>IF(ISNUMBER('Форма 1'!AJ1932),'Форма 1'!$H1932*VLOOKUP('Форма 1'!$F1932,'Придельники с 2022'!$B$4:$X$28,'Форма 1'!AJ$8),"")</f>
        <v/>
      </c>
      <c r="T1932" s="87"/>
    </row>
    <row r="1933" spans="1:20">
      <c r="A1933" s="188">
        <f t="shared" si="153"/>
        <v>30</v>
      </c>
      <c r="B1933" s="189" t="s">
        <v>1925</v>
      </c>
      <c r="C1933" s="99">
        <f t="shared" si="152"/>
        <v>16671053.52</v>
      </c>
      <c r="D1933" s="103" t="str">
        <f>IF(ISNUMBER('Форма 1'!U1933),'Форма 1'!$H1933*VLOOKUP('Форма 1'!$F1933,'Придельники с 2022'!$B$4:$X$28,'Форма 1'!U$8),"")</f>
        <v/>
      </c>
      <c r="E1933" s="103" t="str">
        <f>IF(ISNUMBER('Форма 1'!V1933),'Форма 1'!$H1933*VLOOKUP('Форма 1'!$F1933,'Придельники с 2022'!$B$4:$X$28,'Форма 1'!V$8),"")</f>
        <v/>
      </c>
      <c r="F1933" s="103" t="str">
        <f>IF(ISNUMBER('Форма 1'!W1933),'Форма 1'!$H1933*VLOOKUP('Форма 1'!$F1933,'Придельники с 2022'!$B$4:$X$28,'Форма 1'!W$8),"")</f>
        <v/>
      </c>
      <c r="G1933" s="103" t="str">
        <f>IF(ISNUMBER('Форма 1'!X1933),'Форма 1'!$H1933*VLOOKUP('Форма 1'!$F1933,'Придельники с 2022'!$B$4:$X$28,'Форма 1'!X$8),"")</f>
        <v/>
      </c>
      <c r="H1933" s="103" t="str">
        <f>IF(ISNUMBER('Форма 1'!Y1933),'Форма 1'!$H1933*VLOOKUP('Форма 1'!$F1933,'Придельники с 2022'!$B$4:$X$28,'Форма 1'!Y$8),"")</f>
        <v/>
      </c>
      <c r="I1933" s="103" t="str">
        <f>IF(ISNUMBER('Форма 1'!Z1933),'Форма 1'!$H1933*VLOOKUP('Форма 1'!$F1933,'Придельники с 2022'!$B$4:$X$28,'Форма 1'!Z$8),"")</f>
        <v/>
      </c>
      <c r="J1933" s="103" t="str">
        <f>IF(ISNUMBER('Форма 1'!AA1933),'Форма 1'!$H1933*VLOOKUP('Форма 1'!$F1933,'Придельники с 2022'!$B$4:$X$28,'Форма 1'!AA$8),"")</f>
        <v/>
      </c>
      <c r="K1933" s="90">
        <v>6</v>
      </c>
      <c r="L1933" s="87">
        <f>2778508.92*K1933</f>
        <v>16671053.52</v>
      </c>
      <c r="M1933" s="103" t="str">
        <f>IF(ISNUMBER('Форма 1'!AD1933),'Форма 1'!$H1933*VLOOKUP('Форма 1'!$F1933,'Придельники с 2022'!$B$4:$X$28,'Форма 1'!AD$8),"")</f>
        <v/>
      </c>
      <c r="N1933" s="103" t="str">
        <f>IF(ISBLANK('Форма 1'!$AE1933),"",IF('Форма 1'!$AE1933=1,'Форма 1'!$H1933*VLOOKUP('Форма 1'!$F1933,'Придельники с 2022'!$B$4:$X$28,'Форма 1'!$AE$8,0),IF('Форма 1'!$AE1933=2,'Форма 1'!$H1933*VLOOKUP('Форма 1'!$F1933,'Придельники с 2022'!$B$4:$X$28,13,0),IF('Форма 1'!$AE1933=3,'Форма 1'!$H1933*VLOOKUP('Форма 1'!$F1933,'Придельники с 2022'!$B$4:$X$28,12,0)))))</f>
        <v/>
      </c>
      <c r="O1933" s="103" t="str">
        <f>IF(ISNUMBER('Форма 1'!AF1933),'Форма 1'!$H1933*VLOOKUP('Форма 1'!$F1933,'Придельники с 2022'!$B$4:$X$28,'Форма 1'!AF$8),"")</f>
        <v/>
      </c>
      <c r="P1933" s="87"/>
      <c r="Q1933" s="103" t="str">
        <f>IF(ISNUMBER('Форма 1'!AH1933),'Форма 1'!$H1933*VLOOKUP('Форма 1'!$F1933,'Придельники с 2022'!$B$4:$X$28,'Форма 1'!AH$8),"")</f>
        <v/>
      </c>
      <c r="R1933" s="103" t="str">
        <f>IF(ISNUMBER('Форма 1'!AI1933),'Форма 1'!$H1933*VLOOKUP('Форма 1'!$F1933,'Придельники с 2022'!$B$4:$X$28,'Форма 1'!AI$8),"")</f>
        <v/>
      </c>
      <c r="S1933" s="103" t="str">
        <f>IF(ISNUMBER('Форма 1'!AJ1933),'Форма 1'!$H1933*VLOOKUP('Форма 1'!$F1933,'Придельники с 2022'!$B$4:$X$28,'Форма 1'!AJ$8),"")</f>
        <v/>
      </c>
      <c r="T1933" s="87"/>
    </row>
    <row r="1934" spans="1:20">
      <c r="A1934" s="188">
        <f t="shared" si="153"/>
        <v>31</v>
      </c>
      <c r="B1934" s="189" t="s">
        <v>1926</v>
      </c>
      <c r="C1934" s="99">
        <f t="shared" si="152"/>
        <v>16671053.52</v>
      </c>
      <c r="D1934" s="103" t="str">
        <f>IF(ISNUMBER('Форма 1'!U1934),'Форма 1'!$H1934*VLOOKUP('Форма 1'!$F1934,'Придельники с 2022'!$B$4:$X$28,'Форма 1'!U$8),"")</f>
        <v/>
      </c>
      <c r="E1934" s="103" t="str">
        <f>IF(ISNUMBER('Форма 1'!V1934),'Форма 1'!$H1934*VLOOKUP('Форма 1'!$F1934,'Придельники с 2022'!$B$4:$X$28,'Форма 1'!V$8),"")</f>
        <v/>
      </c>
      <c r="F1934" s="103" t="str">
        <f>IF(ISNUMBER('Форма 1'!W1934),'Форма 1'!$H1934*VLOOKUP('Форма 1'!$F1934,'Придельники с 2022'!$B$4:$X$28,'Форма 1'!W$8),"")</f>
        <v/>
      </c>
      <c r="G1934" s="103" t="str">
        <f>IF(ISNUMBER('Форма 1'!X1934),'Форма 1'!$H1934*VLOOKUP('Форма 1'!$F1934,'Придельники с 2022'!$B$4:$X$28,'Форма 1'!X$8),"")</f>
        <v/>
      </c>
      <c r="H1934" s="103" t="str">
        <f>IF(ISNUMBER('Форма 1'!Y1934),'Форма 1'!$H1934*VLOOKUP('Форма 1'!$F1934,'Придельники с 2022'!$B$4:$X$28,'Форма 1'!Y$8),"")</f>
        <v/>
      </c>
      <c r="I1934" s="103" t="str">
        <f>IF(ISNUMBER('Форма 1'!Z1934),'Форма 1'!$H1934*VLOOKUP('Форма 1'!$F1934,'Придельники с 2022'!$B$4:$X$28,'Форма 1'!Z$8),"")</f>
        <v/>
      </c>
      <c r="J1934" s="103" t="str">
        <f>IF(ISNUMBER('Форма 1'!AA1934),'Форма 1'!$H1934*VLOOKUP('Форма 1'!$F1934,'Придельники с 2022'!$B$4:$X$28,'Форма 1'!AA$8),"")</f>
        <v/>
      </c>
      <c r="K1934" s="90">
        <v>6</v>
      </c>
      <c r="L1934" s="87">
        <f>2778508.92*K1934</f>
        <v>16671053.52</v>
      </c>
      <c r="M1934" s="103" t="str">
        <f>IF(ISNUMBER('Форма 1'!AD1934),'Форма 1'!$H1934*VLOOKUP('Форма 1'!$F1934,'Придельники с 2022'!$B$4:$X$28,'Форма 1'!AD$8),"")</f>
        <v/>
      </c>
      <c r="N1934" s="103" t="str">
        <f>IF(ISBLANK('Форма 1'!$AE1934),"",IF('Форма 1'!$AE1934=1,'Форма 1'!$H1934*VLOOKUP('Форма 1'!$F1934,'Придельники с 2022'!$B$4:$X$28,'Форма 1'!$AE$8,0),IF('Форма 1'!$AE1934=2,'Форма 1'!$H1934*VLOOKUP('Форма 1'!$F1934,'Придельники с 2022'!$B$4:$X$28,13,0),IF('Форма 1'!$AE1934=3,'Форма 1'!$H1934*VLOOKUP('Форма 1'!$F1934,'Придельники с 2022'!$B$4:$X$28,12,0)))))</f>
        <v/>
      </c>
      <c r="O1934" s="103" t="str">
        <f>IF(ISNUMBER('Форма 1'!AF1934),'Форма 1'!$H1934*VLOOKUP('Форма 1'!$F1934,'Придельники с 2022'!$B$4:$X$28,'Форма 1'!AF$8),"")</f>
        <v/>
      </c>
      <c r="P1934" s="87"/>
      <c r="Q1934" s="103" t="str">
        <f>IF(ISNUMBER('Форма 1'!AH1934),'Форма 1'!$H1934*VLOOKUP('Форма 1'!$F1934,'Придельники с 2022'!$B$4:$X$28,'Форма 1'!AH$8),"")</f>
        <v/>
      </c>
      <c r="R1934" s="103" t="str">
        <f>IF(ISNUMBER('Форма 1'!AI1934),'Форма 1'!$H1934*VLOOKUP('Форма 1'!$F1934,'Придельники с 2022'!$B$4:$X$28,'Форма 1'!AI$8),"")</f>
        <v/>
      </c>
      <c r="S1934" s="103" t="str">
        <f>IF(ISNUMBER('Форма 1'!AJ1934),'Форма 1'!$H1934*VLOOKUP('Форма 1'!$F1934,'Придельники с 2022'!$B$4:$X$28,'Форма 1'!AJ$8),"")</f>
        <v/>
      </c>
      <c r="T1934" s="87"/>
    </row>
    <row r="1935" spans="1:20">
      <c r="A1935" s="188">
        <f t="shared" si="153"/>
        <v>32</v>
      </c>
      <c r="B1935" s="189" t="s">
        <v>1927</v>
      </c>
      <c r="C1935" s="99">
        <f t="shared" si="152"/>
        <v>16671053.52</v>
      </c>
      <c r="D1935" s="103" t="str">
        <f>IF(ISNUMBER('Форма 1'!U1935),'Форма 1'!$H1935*VLOOKUP('Форма 1'!$F1935,'Придельники с 2022'!$B$4:$X$28,'Форма 1'!U$8),"")</f>
        <v/>
      </c>
      <c r="E1935" s="103" t="str">
        <f>IF(ISNUMBER('Форма 1'!V1935),'Форма 1'!$H1935*VLOOKUP('Форма 1'!$F1935,'Придельники с 2022'!$B$4:$X$28,'Форма 1'!V$8),"")</f>
        <v/>
      </c>
      <c r="F1935" s="103" t="str">
        <f>IF(ISNUMBER('Форма 1'!W1935),'Форма 1'!$H1935*VLOOKUP('Форма 1'!$F1935,'Придельники с 2022'!$B$4:$X$28,'Форма 1'!W$8),"")</f>
        <v/>
      </c>
      <c r="G1935" s="103" t="str">
        <f>IF(ISNUMBER('Форма 1'!X1935),'Форма 1'!$H1935*VLOOKUP('Форма 1'!$F1935,'Придельники с 2022'!$B$4:$X$28,'Форма 1'!X$8),"")</f>
        <v/>
      </c>
      <c r="H1935" s="103" t="str">
        <f>IF(ISNUMBER('Форма 1'!Y1935),'Форма 1'!$H1935*VLOOKUP('Форма 1'!$F1935,'Придельники с 2022'!$B$4:$X$28,'Форма 1'!Y$8),"")</f>
        <v/>
      </c>
      <c r="I1935" s="103" t="str">
        <f>IF(ISNUMBER('Форма 1'!Z1935),'Форма 1'!$H1935*VLOOKUP('Форма 1'!$F1935,'Придельники с 2022'!$B$4:$X$28,'Форма 1'!Z$8),"")</f>
        <v/>
      </c>
      <c r="J1935" s="103" t="str">
        <f>IF(ISNUMBER('Форма 1'!AA1935),'Форма 1'!$H1935*VLOOKUP('Форма 1'!$F1935,'Придельники с 2022'!$B$4:$X$28,'Форма 1'!AA$8),"")</f>
        <v/>
      </c>
      <c r="K1935" s="90">
        <v>6</v>
      </c>
      <c r="L1935" s="87">
        <f>2778508.92*K1935</f>
        <v>16671053.52</v>
      </c>
      <c r="M1935" s="103" t="str">
        <f>IF(ISNUMBER('Форма 1'!AD1935),'Форма 1'!$H1935*VLOOKUP('Форма 1'!$F1935,'Придельники с 2022'!$B$4:$X$28,'Форма 1'!AD$8),"")</f>
        <v/>
      </c>
      <c r="N1935" s="103" t="str">
        <f>IF(ISBLANK('Форма 1'!$AE1935),"",IF('Форма 1'!$AE1935=1,'Форма 1'!$H1935*VLOOKUP('Форма 1'!$F1935,'Придельники с 2022'!$B$4:$X$28,'Форма 1'!$AE$8,0),IF('Форма 1'!$AE1935=2,'Форма 1'!$H1935*VLOOKUP('Форма 1'!$F1935,'Придельники с 2022'!$B$4:$X$28,13,0),IF('Форма 1'!$AE1935=3,'Форма 1'!$H1935*VLOOKUP('Форма 1'!$F1935,'Придельники с 2022'!$B$4:$X$28,12,0)))))</f>
        <v/>
      </c>
      <c r="O1935" s="103" t="str">
        <f>IF(ISNUMBER('Форма 1'!AF1935),'Форма 1'!$H1935*VLOOKUP('Форма 1'!$F1935,'Придельники с 2022'!$B$4:$X$28,'Форма 1'!AF$8),"")</f>
        <v/>
      </c>
      <c r="P1935" s="87"/>
      <c r="Q1935" s="103" t="str">
        <f>IF(ISNUMBER('Форма 1'!AH1935),'Форма 1'!$H1935*VLOOKUP('Форма 1'!$F1935,'Придельники с 2022'!$B$4:$X$28,'Форма 1'!AH$8),"")</f>
        <v/>
      </c>
      <c r="R1935" s="103" t="str">
        <f>IF(ISNUMBER('Форма 1'!AI1935),'Форма 1'!$H1935*VLOOKUP('Форма 1'!$F1935,'Придельники с 2022'!$B$4:$X$28,'Форма 1'!AI$8),"")</f>
        <v/>
      </c>
      <c r="S1935" s="103" t="str">
        <f>IF(ISNUMBER('Форма 1'!AJ1935),'Форма 1'!$H1935*VLOOKUP('Форма 1'!$F1935,'Придельники с 2022'!$B$4:$X$28,'Форма 1'!AJ$8),"")</f>
        <v/>
      </c>
      <c r="T1935" s="87"/>
    </row>
    <row r="1936" spans="1:20">
      <c r="A1936" s="188">
        <f t="shared" si="153"/>
        <v>33</v>
      </c>
      <c r="B1936" s="189" t="s">
        <v>1928</v>
      </c>
      <c r="C1936" s="99">
        <f t="shared" si="152"/>
        <v>16671053.52</v>
      </c>
      <c r="D1936" s="103" t="str">
        <f>IF(ISNUMBER('Форма 1'!U1936),'Форма 1'!$H1936*VLOOKUP('Форма 1'!$F1936,'Придельники с 2022'!$B$4:$X$28,'Форма 1'!U$8),"")</f>
        <v/>
      </c>
      <c r="E1936" s="103" t="str">
        <f>IF(ISNUMBER('Форма 1'!V1936),'Форма 1'!$H1936*VLOOKUP('Форма 1'!$F1936,'Придельники с 2022'!$B$4:$X$28,'Форма 1'!V$8),"")</f>
        <v/>
      </c>
      <c r="F1936" s="103" t="str">
        <f>IF(ISNUMBER('Форма 1'!W1936),'Форма 1'!$H1936*VLOOKUP('Форма 1'!$F1936,'Придельники с 2022'!$B$4:$X$28,'Форма 1'!W$8),"")</f>
        <v/>
      </c>
      <c r="G1936" s="103" t="str">
        <f>IF(ISNUMBER('Форма 1'!X1936),'Форма 1'!$H1936*VLOOKUP('Форма 1'!$F1936,'Придельники с 2022'!$B$4:$X$28,'Форма 1'!X$8),"")</f>
        <v/>
      </c>
      <c r="H1936" s="103" t="str">
        <f>IF(ISNUMBER('Форма 1'!Y1936),'Форма 1'!$H1936*VLOOKUP('Форма 1'!$F1936,'Придельники с 2022'!$B$4:$X$28,'Форма 1'!Y$8),"")</f>
        <v/>
      </c>
      <c r="I1936" s="103" t="str">
        <f>IF(ISNUMBER('Форма 1'!Z1936),'Форма 1'!$H1936*VLOOKUP('Форма 1'!$F1936,'Придельники с 2022'!$B$4:$X$28,'Форма 1'!Z$8),"")</f>
        <v/>
      </c>
      <c r="J1936" s="103" t="str">
        <f>IF(ISNUMBER('Форма 1'!AA1936),'Форма 1'!$H1936*VLOOKUP('Форма 1'!$F1936,'Придельники с 2022'!$B$4:$X$28,'Форма 1'!AA$8),"")</f>
        <v/>
      </c>
      <c r="K1936" s="90">
        <v>6</v>
      </c>
      <c r="L1936" s="87">
        <f>2778508.92*K1936</f>
        <v>16671053.52</v>
      </c>
      <c r="M1936" s="103" t="str">
        <f>IF(ISNUMBER('Форма 1'!AD1936),'Форма 1'!$H1936*VLOOKUP('Форма 1'!$F1936,'Придельники с 2022'!$B$4:$X$28,'Форма 1'!AD$8),"")</f>
        <v/>
      </c>
      <c r="N1936" s="103" t="str">
        <f>IF(ISBLANK('Форма 1'!$AE1936),"",IF('Форма 1'!$AE1936=1,'Форма 1'!$H1936*VLOOKUP('Форма 1'!$F1936,'Придельники с 2022'!$B$4:$X$28,'Форма 1'!$AE$8,0),IF('Форма 1'!$AE1936=2,'Форма 1'!$H1936*VLOOKUP('Форма 1'!$F1936,'Придельники с 2022'!$B$4:$X$28,13,0),IF('Форма 1'!$AE1936=3,'Форма 1'!$H1936*VLOOKUP('Форма 1'!$F1936,'Придельники с 2022'!$B$4:$X$28,12,0)))))</f>
        <v/>
      </c>
      <c r="O1936" s="103" t="str">
        <f>IF(ISNUMBER('Форма 1'!AF1936),'Форма 1'!$H1936*VLOOKUP('Форма 1'!$F1936,'Придельники с 2022'!$B$4:$X$28,'Форма 1'!AF$8),"")</f>
        <v/>
      </c>
      <c r="P1936" s="87"/>
      <c r="Q1936" s="103" t="str">
        <f>IF(ISNUMBER('Форма 1'!AH1936),'Форма 1'!$H1936*VLOOKUP('Форма 1'!$F1936,'Придельники с 2022'!$B$4:$X$28,'Форма 1'!AH$8),"")</f>
        <v/>
      </c>
      <c r="R1936" s="103" t="str">
        <f>IF(ISNUMBER('Форма 1'!AI1936),'Форма 1'!$H1936*VLOOKUP('Форма 1'!$F1936,'Придельники с 2022'!$B$4:$X$28,'Форма 1'!AI$8),"")</f>
        <v/>
      </c>
      <c r="S1936" s="103" t="str">
        <f>IF(ISNUMBER('Форма 1'!AJ1936),'Форма 1'!$H1936*VLOOKUP('Форма 1'!$F1936,'Придельники с 2022'!$B$4:$X$28,'Форма 1'!AJ$8),"")</f>
        <v/>
      </c>
      <c r="T1936" s="87"/>
    </row>
    <row r="1937" spans="1:20">
      <c r="A1937" s="188">
        <f t="shared" si="153"/>
        <v>34</v>
      </c>
      <c r="B1937" s="189" t="s">
        <v>1929</v>
      </c>
      <c r="C1937" s="99">
        <f t="shared" si="152"/>
        <v>1342575.2760000001</v>
      </c>
      <c r="D1937" s="103" t="str">
        <f>IF(ISNUMBER('Форма 1'!U1937),'Форма 1'!$H1937*VLOOKUP('Форма 1'!$F1937,'Придельники с 2022'!$B$4:$X$28,'Форма 1'!U$8),"")</f>
        <v/>
      </c>
      <c r="E1937" s="103" t="str">
        <f>IF(ISNUMBER('Форма 1'!V1937),'Форма 1'!$H1937*VLOOKUP('Форма 1'!$F1937,'Придельники с 2022'!$B$4:$X$28,'Форма 1'!V$8),"")</f>
        <v/>
      </c>
      <c r="F1937" s="103" t="str">
        <f>IF(ISNUMBER('Форма 1'!W1937),'Форма 1'!$H1937*VLOOKUP('Форма 1'!$F1937,'Придельники с 2022'!$B$4:$X$28,'Форма 1'!W$8),"")</f>
        <v/>
      </c>
      <c r="G1937" s="103" t="str">
        <f>IF(ISNUMBER('Форма 1'!X1937),'Форма 1'!$H1937*VLOOKUP('Форма 1'!$F1937,'Придельники с 2022'!$B$4:$X$28,'Форма 1'!X$8),"")</f>
        <v/>
      </c>
      <c r="H1937" s="103" t="str">
        <f>IF(ISNUMBER('Форма 1'!Y1937),'Форма 1'!$H1937*VLOOKUP('Форма 1'!$F1937,'Придельники с 2022'!$B$4:$X$28,'Форма 1'!Y$8),"")</f>
        <v/>
      </c>
      <c r="I1937" s="103" t="str">
        <f>IF(ISNUMBER('Форма 1'!Z1937),'Форма 1'!$H1937*VLOOKUP('Форма 1'!$F1937,'Придельники с 2022'!$B$4:$X$28,'Форма 1'!Z$8),"")</f>
        <v/>
      </c>
      <c r="J1937" s="103" t="str">
        <f>IF(ISNUMBER('Форма 1'!AA1937),'Форма 1'!$H1937*VLOOKUP('Форма 1'!$F1937,'Придельники с 2022'!$B$4:$X$28,'Форма 1'!AA$8),"")</f>
        <v/>
      </c>
      <c r="K1937" s="90"/>
      <c r="L1937" s="87"/>
      <c r="M1937" s="103" t="str">
        <f>IF(ISNUMBER('Форма 1'!AD1937),'Форма 1'!$H1937*VLOOKUP('Форма 1'!$F1937,'Придельники с 2022'!$B$4:$X$28,'Форма 1'!AD$8),"")</f>
        <v/>
      </c>
      <c r="N1937" s="103" t="str">
        <f>IF(ISBLANK('Форма 1'!$AE1937),"",IF('Форма 1'!$AE1937=1,'Форма 1'!$H1937*VLOOKUP('Форма 1'!$F1937,'Придельники с 2022'!$B$4:$X$28,'Форма 1'!$AE$8,0),IF('Форма 1'!$AE1937=2,'Форма 1'!$H1937*VLOOKUP('Форма 1'!$F1937,'Придельники с 2022'!$B$4:$X$28,13,0),IF('Форма 1'!$AE1937=3,'Форма 1'!$H1937*VLOOKUP('Форма 1'!$F1937,'Придельники с 2022'!$B$4:$X$28,12,0)))))</f>
        <v/>
      </c>
      <c r="O1937" s="103" t="str">
        <f>IF(ISNUMBER('Форма 1'!AF1937),'Форма 1'!$H1937*VLOOKUP('Форма 1'!$F1937,'Придельники с 2022'!$B$4:$X$28,'Форма 1'!AF$8),"")</f>
        <v/>
      </c>
      <c r="P1937" s="87"/>
      <c r="Q1937" s="103">
        <f>IF(ISNUMBER('Форма 1'!AH1937),'Форма 1'!$H1937*VLOOKUP('Форма 1'!$F1937,'Придельники с 2022'!$B$4:$X$28,'Форма 1'!AH$8),"")</f>
        <v>1342575.2760000001</v>
      </c>
      <c r="R1937" s="103" t="str">
        <f>IF(ISNUMBER('Форма 1'!AI1937),'Форма 1'!$H1937*VLOOKUP('Форма 1'!$F1937,'Придельники с 2022'!$B$4:$X$28,'Форма 1'!AI$8),"")</f>
        <v/>
      </c>
      <c r="S1937" s="103" t="str">
        <f>IF(ISNUMBER('Форма 1'!AJ1937),'Форма 1'!$H1937*VLOOKUP('Форма 1'!$F1937,'Придельники с 2022'!$B$4:$X$28,'Форма 1'!AJ$8),"")</f>
        <v/>
      </c>
      <c r="T1937" s="87"/>
    </row>
    <row r="1938" spans="1:20">
      <c r="A1938" s="188">
        <f t="shared" si="153"/>
        <v>35</v>
      </c>
      <c r="B1938" s="189" t="s">
        <v>1930</v>
      </c>
      <c r="C1938" s="99">
        <f t="shared" si="152"/>
        <v>2570937.9099999997</v>
      </c>
      <c r="D1938" s="103" t="str">
        <f>IF(ISNUMBER('Форма 1'!U1938),'Форма 1'!$H1938*VLOOKUP('Форма 1'!$F1938,'Придельники с 2022'!$B$4:$X$28,'Форма 1'!U$8),"")</f>
        <v/>
      </c>
      <c r="E1938" s="103" t="str">
        <f>IF(ISNUMBER('Форма 1'!V1938),'Форма 1'!$H1938*VLOOKUP('Форма 1'!$F1938,'Придельники с 2022'!$B$4:$X$28,'Форма 1'!V$8),"")</f>
        <v/>
      </c>
      <c r="F1938" s="103" t="str">
        <f>IF(ISNUMBER('Форма 1'!W1938),'Форма 1'!$H1938*VLOOKUP('Форма 1'!$F1938,'Придельники с 2022'!$B$4:$X$28,'Форма 1'!W$8),"")</f>
        <v/>
      </c>
      <c r="G1938" s="103" t="str">
        <f>IF(ISNUMBER('Форма 1'!X1938),'Форма 1'!$H1938*VLOOKUP('Форма 1'!$F1938,'Придельники с 2022'!$B$4:$X$28,'Форма 1'!X$8),"")</f>
        <v/>
      </c>
      <c r="H1938" s="103" t="str">
        <f>IF(ISNUMBER('Форма 1'!Y1938),'Форма 1'!$H1938*VLOOKUP('Форма 1'!$F1938,'Придельники с 2022'!$B$4:$X$28,'Форма 1'!Y$8),"")</f>
        <v/>
      </c>
      <c r="I1938" s="103" t="str">
        <f>IF(ISNUMBER('Форма 1'!Z1938),'Форма 1'!$H1938*VLOOKUP('Форма 1'!$F1938,'Придельники с 2022'!$B$4:$X$28,'Форма 1'!Z$8),"")</f>
        <v/>
      </c>
      <c r="J1938" s="103" t="str">
        <f>IF(ISNUMBER('Форма 1'!AA1938),'Форма 1'!$H1938*VLOOKUP('Форма 1'!$F1938,'Придельники с 2022'!$B$4:$X$28,'Форма 1'!AA$8),"")</f>
        <v/>
      </c>
      <c r="K1938" s="90"/>
      <c r="L1938" s="87"/>
      <c r="M1938" s="103">
        <f>IF(ISNUMBER('Форма 1'!AD1938),'Форма 1'!$H1938*VLOOKUP('Форма 1'!$F1938,'Придельники с 2022'!$B$4:$X$28,'Форма 1'!AD$8),"")</f>
        <v>2570937.9099999997</v>
      </c>
      <c r="N1938" s="103" t="str">
        <f>IF(ISBLANK('Форма 1'!$AE1938),"",IF('Форма 1'!$AE1938=1,'Форма 1'!$H1938*VLOOKUP('Форма 1'!$F1938,'Придельники с 2022'!$B$4:$X$28,'Форма 1'!$AE$8,0),IF('Форма 1'!$AE1938=2,'Форма 1'!$H1938*VLOOKUP('Форма 1'!$F1938,'Придельники с 2022'!$B$4:$X$28,13,0),IF('Форма 1'!$AE1938=3,'Форма 1'!$H1938*VLOOKUP('Форма 1'!$F1938,'Придельники с 2022'!$B$4:$X$28,12,0)))))</f>
        <v/>
      </c>
      <c r="O1938" s="103" t="str">
        <f>IF(ISNUMBER('Форма 1'!AF1938),'Форма 1'!$H1938*VLOOKUP('Форма 1'!$F1938,'Придельники с 2022'!$B$4:$X$28,'Форма 1'!AF$8),"")</f>
        <v/>
      </c>
      <c r="P1938" s="87"/>
      <c r="Q1938" s="103" t="str">
        <f>IF(ISNUMBER('Форма 1'!AH1938),'Форма 1'!$H1938*VLOOKUP('Форма 1'!$F1938,'Придельники с 2022'!$B$4:$X$28,'Форма 1'!AH$8),"")</f>
        <v/>
      </c>
      <c r="R1938" s="103" t="str">
        <f>IF(ISNUMBER('Форма 1'!AI1938),'Форма 1'!$H1938*VLOOKUP('Форма 1'!$F1938,'Придельники с 2022'!$B$4:$X$28,'Форма 1'!AI$8),"")</f>
        <v/>
      </c>
      <c r="S1938" s="103" t="str">
        <f>IF(ISNUMBER('Форма 1'!AJ1938),'Форма 1'!$H1938*VLOOKUP('Форма 1'!$F1938,'Придельники с 2022'!$B$4:$X$28,'Форма 1'!AJ$8),"")</f>
        <v/>
      </c>
      <c r="T1938" s="87"/>
    </row>
    <row r="1939" spans="1:20">
      <c r="A1939" s="188">
        <f t="shared" si="153"/>
        <v>36</v>
      </c>
      <c r="B1939" s="189" t="s">
        <v>1931</v>
      </c>
      <c r="C1939" s="99">
        <f t="shared" si="152"/>
        <v>2542265.7399999998</v>
      </c>
      <c r="D1939" s="103" t="str">
        <f>IF(ISNUMBER('Форма 1'!U1939),'Форма 1'!$H1939*VLOOKUP('Форма 1'!$F1939,'Придельники с 2022'!$B$4:$X$28,'Форма 1'!U$8),"")</f>
        <v/>
      </c>
      <c r="E1939" s="103" t="str">
        <f>IF(ISNUMBER('Форма 1'!V1939),'Форма 1'!$H1939*VLOOKUP('Форма 1'!$F1939,'Придельники с 2022'!$B$4:$X$28,'Форма 1'!V$8),"")</f>
        <v/>
      </c>
      <c r="F1939" s="103" t="str">
        <f>IF(ISNUMBER('Форма 1'!W1939),'Форма 1'!$H1939*VLOOKUP('Форма 1'!$F1939,'Придельники с 2022'!$B$4:$X$28,'Форма 1'!W$8),"")</f>
        <v/>
      </c>
      <c r="G1939" s="103" t="str">
        <f>IF(ISNUMBER('Форма 1'!X1939),'Форма 1'!$H1939*VLOOKUP('Форма 1'!$F1939,'Придельники с 2022'!$B$4:$X$28,'Форма 1'!X$8),"")</f>
        <v/>
      </c>
      <c r="H1939" s="103" t="str">
        <f>IF(ISNUMBER('Форма 1'!Y1939),'Форма 1'!$H1939*VLOOKUP('Форма 1'!$F1939,'Придельники с 2022'!$B$4:$X$28,'Форма 1'!Y$8),"")</f>
        <v/>
      </c>
      <c r="I1939" s="103" t="str">
        <f>IF(ISNUMBER('Форма 1'!Z1939),'Форма 1'!$H1939*VLOOKUP('Форма 1'!$F1939,'Придельники с 2022'!$B$4:$X$28,'Форма 1'!Z$8),"")</f>
        <v/>
      </c>
      <c r="J1939" s="103" t="str">
        <f>IF(ISNUMBER('Форма 1'!AA1939),'Форма 1'!$H1939*VLOOKUP('Форма 1'!$F1939,'Придельники с 2022'!$B$4:$X$28,'Форма 1'!AA$8),"")</f>
        <v/>
      </c>
      <c r="K1939" s="90"/>
      <c r="L1939" s="87"/>
      <c r="M1939" s="103">
        <f>IF(ISNUMBER('Форма 1'!AD1939),'Форма 1'!$H1939*VLOOKUP('Форма 1'!$F1939,'Придельники с 2022'!$B$4:$X$28,'Форма 1'!AD$8),"")</f>
        <v>2542265.7399999998</v>
      </c>
      <c r="N1939" s="103" t="str">
        <f>IF(ISBLANK('Форма 1'!$AE1939),"",IF('Форма 1'!$AE1939=1,'Форма 1'!$H1939*VLOOKUP('Форма 1'!$F1939,'Придельники с 2022'!$B$4:$X$28,'Форма 1'!$AE$8,0),IF('Форма 1'!$AE1939=2,'Форма 1'!$H1939*VLOOKUP('Форма 1'!$F1939,'Придельники с 2022'!$B$4:$X$28,13,0),IF('Форма 1'!$AE1939=3,'Форма 1'!$H1939*VLOOKUP('Форма 1'!$F1939,'Придельники с 2022'!$B$4:$X$28,12,0)))))</f>
        <v/>
      </c>
      <c r="O1939" s="103" t="str">
        <f>IF(ISNUMBER('Форма 1'!AF1939),'Форма 1'!$H1939*VLOOKUP('Форма 1'!$F1939,'Придельники с 2022'!$B$4:$X$28,'Форма 1'!AF$8),"")</f>
        <v/>
      </c>
      <c r="P1939" s="87"/>
      <c r="Q1939" s="103" t="str">
        <f>IF(ISNUMBER('Форма 1'!AH1939),'Форма 1'!$H1939*VLOOKUP('Форма 1'!$F1939,'Придельники с 2022'!$B$4:$X$28,'Форма 1'!AH$8),"")</f>
        <v/>
      </c>
      <c r="R1939" s="103" t="str">
        <f>IF(ISNUMBER('Форма 1'!AI1939),'Форма 1'!$H1939*VLOOKUP('Форма 1'!$F1939,'Придельники с 2022'!$B$4:$X$28,'Форма 1'!AI$8),"")</f>
        <v/>
      </c>
      <c r="S1939" s="103" t="str">
        <f>IF(ISNUMBER('Форма 1'!AJ1939),'Форма 1'!$H1939*VLOOKUP('Форма 1'!$F1939,'Придельники с 2022'!$B$4:$X$28,'Форма 1'!AJ$8),"")</f>
        <v/>
      </c>
      <c r="T1939" s="87"/>
    </row>
    <row r="1940" spans="1:20">
      <c r="A1940" s="188">
        <f t="shared" si="153"/>
        <v>37</v>
      </c>
      <c r="B1940" s="189" t="s">
        <v>1932</v>
      </c>
      <c r="C1940" s="99">
        <f t="shared" si="152"/>
        <v>2561380.52</v>
      </c>
      <c r="D1940" s="103" t="str">
        <f>IF(ISNUMBER('Форма 1'!U1940),'Форма 1'!$H1940*VLOOKUP('Форма 1'!$F1940,'Придельники с 2022'!$B$4:$X$28,'Форма 1'!U$8),"")</f>
        <v/>
      </c>
      <c r="E1940" s="103" t="str">
        <f>IF(ISNUMBER('Форма 1'!V1940),'Форма 1'!$H1940*VLOOKUP('Форма 1'!$F1940,'Придельники с 2022'!$B$4:$X$28,'Форма 1'!V$8),"")</f>
        <v/>
      </c>
      <c r="F1940" s="103" t="str">
        <f>IF(ISNUMBER('Форма 1'!W1940),'Форма 1'!$H1940*VLOOKUP('Форма 1'!$F1940,'Придельники с 2022'!$B$4:$X$28,'Форма 1'!W$8),"")</f>
        <v/>
      </c>
      <c r="G1940" s="103" t="str">
        <f>IF(ISNUMBER('Форма 1'!X1940),'Форма 1'!$H1940*VLOOKUP('Форма 1'!$F1940,'Придельники с 2022'!$B$4:$X$28,'Форма 1'!X$8),"")</f>
        <v/>
      </c>
      <c r="H1940" s="103" t="str">
        <f>IF(ISNUMBER('Форма 1'!Y1940),'Форма 1'!$H1940*VLOOKUP('Форма 1'!$F1940,'Придельники с 2022'!$B$4:$X$28,'Форма 1'!Y$8),"")</f>
        <v/>
      </c>
      <c r="I1940" s="103" t="str">
        <f>IF(ISNUMBER('Форма 1'!Z1940),'Форма 1'!$H1940*VLOOKUP('Форма 1'!$F1940,'Придельники с 2022'!$B$4:$X$28,'Форма 1'!Z$8),"")</f>
        <v/>
      </c>
      <c r="J1940" s="103" t="str">
        <f>IF(ISNUMBER('Форма 1'!AA1940),'Форма 1'!$H1940*VLOOKUP('Форма 1'!$F1940,'Придельники с 2022'!$B$4:$X$28,'Форма 1'!AA$8),"")</f>
        <v/>
      </c>
      <c r="K1940" s="90"/>
      <c r="L1940" s="87"/>
      <c r="M1940" s="103">
        <f>IF(ISNUMBER('Форма 1'!AD1940),'Форма 1'!$H1940*VLOOKUP('Форма 1'!$F1940,'Придельники с 2022'!$B$4:$X$28,'Форма 1'!AD$8),"")</f>
        <v>2561380.52</v>
      </c>
      <c r="N1940" s="103" t="str">
        <f>IF(ISBLANK('Форма 1'!$AE1940),"",IF('Форма 1'!$AE1940=1,'Форма 1'!$H1940*VLOOKUP('Форма 1'!$F1940,'Придельники с 2022'!$B$4:$X$28,'Форма 1'!$AE$8,0),IF('Форма 1'!$AE1940=2,'Форма 1'!$H1940*VLOOKUP('Форма 1'!$F1940,'Придельники с 2022'!$B$4:$X$28,13,0),IF('Форма 1'!$AE1940=3,'Форма 1'!$H1940*VLOOKUP('Форма 1'!$F1940,'Придельники с 2022'!$B$4:$X$28,12,0)))))</f>
        <v/>
      </c>
      <c r="O1940" s="103" t="str">
        <f>IF(ISNUMBER('Форма 1'!AF1940),'Форма 1'!$H1940*VLOOKUP('Форма 1'!$F1940,'Придельники с 2022'!$B$4:$X$28,'Форма 1'!AF$8),"")</f>
        <v/>
      </c>
      <c r="P1940" s="87"/>
      <c r="Q1940" s="103" t="str">
        <f>IF(ISNUMBER('Форма 1'!AH1940),'Форма 1'!$H1940*VLOOKUP('Форма 1'!$F1940,'Придельники с 2022'!$B$4:$X$28,'Форма 1'!AH$8),"")</f>
        <v/>
      </c>
      <c r="R1940" s="103" t="str">
        <f>IF(ISNUMBER('Форма 1'!AI1940),'Форма 1'!$H1940*VLOOKUP('Форма 1'!$F1940,'Придельники с 2022'!$B$4:$X$28,'Форма 1'!AI$8),"")</f>
        <v/>
      </c>
      <c r="S1940" s="103" t="str">
        <f>IF(ISNUMBER('Форма 1'!AJ1940),'Форма 1'!$H1940*VLOOKUP('Форма 1'!$F1940,'Придельники с 2022'!$B$4:$X$28,'Форма 1'!AJ$8),"")</f>
        <v/>
      </c>
      <c r="T1940" s="87"/>
    </row>
    <row r="1941" spans="1:20">
      <c r="A1941" s="188">
        <f t="shared" si="153"/>
        <v>38</v>
      </c>
      <c r="B1941" s="189" t="s">
        <v>1933</v>
      </c>
      <c r="C1941" s="99">
        <f t="shared" si="152"/>
        <v>2570937.9099999997</v>
      </c>
      <c r="D1941" s="103" t="str">
        <f>IF(ISNUMBER('Форма 1'!U1941),'Форма 1'!$H1941*VLOOKUP('Форма 1'!$F1941,'Придельники с 2022'!$B$4:$X$28,'Форма 1'!U$8),"")</f>
        <v/>
      </c>
      <c r="E1941" s="103" t="str">
        <f>IF(ISNUMBER('Форма 1'!V1941),'Форма 1'!$H1941*VLOOKUP('Форма 1'!$F1941,'Придельники с 2022'!$B$4:$X$28,'Форма 1'!V$8),"")</f>
        <v/>
      </c>
      <c r="F1941" s="103" t="str">
        <f>IF(ISNUMBER('Форма 1'!W1941),'Форма 1'!$H1941*VLOOKUP('Форма 1'!$F1941,'Придельники с 2022'!$B$4:$X$28,'Форма 1'!W$8),"")</f>
        <v/>
      </c>
      <c r="G1941" s="103" t="str">
        <f>IF(ISNUMBER('Форма 1'!X1941),'Форма 1'!$H1941*VLOOKUP('Форма 1'!$F1941,'Придельники с 2022'!$B$4:$X$28,'Форма 1'!X$8),"")</f>
        <v/>
      </c>
      <c r="H1941" s="103" t="str">
        <f>IF(ISNUMBER('Форма 1'!Y1941),'Форма 1'!$H1941*VLOOKUP('Форма 1'!$F1941,'Придельники с 2022'!$B$4:$X$28,'Форма 1'!Y$8),"")</f>
        <v/>
      </c>
      <c r="I1941" s="103" t="str">
        <f>IF(ISNUMBER('Форма 1'!Z1941),'Форма 1'!$H1941*VLOOKUP('Форма 1'!$F1941,'Придельники с 2022'!$B$4:$X$28,'Форма 1'!Z$8),"")</f>
        <v/>
      </c>
      <c r="J1941" s="103" t="str">
        <f>IF(ISNUMBER('Форма 1'!AA1941),'Форма 1'!$H1941*VLOOKUP('Форма 1'!$F1941,'Придельники с 2022'!$B$4:$X$28,'Форма 1'!AA$8),"")</f>
        <v/>
      </c>
      <c r="K1941" s="90"/>
      <c r="L1941" s="87"/>
      <c r="M1941" s="103">
        <f>IF(ISNUMBER('Форма 1'!AD1941),'Форма 1'!$H1941*VLOOKUP('Форма 1'!$F1941,'Придельники с 2022'!$B$4:$X$28,'Форма 1'!AD$8),"")</f>
        <v>2570937.9099999997</v>
      </c>
      <c r="N1941" s="103" t="str">
        <f>IF(ISBLANK('Форма 1'!$AE1941),"",IF('Форма 1'!$AE1941=1,'Форма 1'!$H1941*VLOOKUP('Форма 1'!$F1941,'Придельники с 2022'!$B$4:$X$28,'Форма 1'!$AE$8,0),IF('Форма 1'!$AE1941=2,'Форма 1'!$H1941*VLOOKUP('Форма 1'!$F1941,'Придельники с 2022'!$B$4:$X$28,13,0),IF('Форма 1'!$AE1941=3,'Форма 1'!$H1941*VLOOKUP('Форма 1'!$F1941,'Придельники с 2022'!$B$4:$X$28,12,0)))))</f>
        <v/>
      </c>
      <c r="O1941" s="103" t="str">
        <f>IF(ISNUMBER('Форма 1'!AF1941),'Форма 1'!$H1941*VLOOKUP('Форма 1'!$F1941,'Придельники с 2022'!$B$4:$X$28,'Форма 1'!AF$8),"")</f>
        <v/>
      </c>
      <c r="P1941" s="87"/>
      <c r="Q1941" s="103" t="str">
        <f>IF(ISNUMBER('Форма 1'!AH1941),'Форма 1'!$H1941*VLOOKUP('Форма 1'!$F1941,'Придельники с 2022'!$B$4:$X$28,'Форма 1'!AH$8),"")</f>
        <v/>
      </c>
      <c r="R1941" s="103" t="str">
        <f>IF(ISNUMBER('Форма 1'!AI1941),'Форма 1'!$H1941*VLOOKUP('Форма 1'!$F1941,'Придельники с 2022'!$B$4:$X$28,'Форма 1'!AI$8),"")</f>
        <v/>
      </c>
      <c r="S1941" s="103" t="str">
        <f>IF(ISNUMBER('Форма 1'!AJ1941),'Форма 1'!$H1941*VLOOKUP('Форма 1'!$F1941,'Придельники с 2022'!$B$4:$X$28,'Форма 1'!AJ$8),"")</f>
        <v/>
      </c>
      <c r="T1941" s="87"/>
    </row>
    <row r="1942" spans="1:20">
      <c r="A1942" s="188">
        <f t="shared" si="153"/>
        <v>39</v>
      </c>
      <c r="B1942" s="189" t="s">
        <v>1934</v>
      </c>
      <c r="C1942" s="99">
        <f t="shared" ref="C1942:C2004" si="157">SUM(D1942:J1942,L1942:T1942)</f>
        <v>4710278.32</v>
      </c>
      <c r="D1942" s="103" t="str">
        <f>IF(ISNUMBER('Форма 1'!U1942),'Форма 1'!$H1942*VLOOKUP('Форма 1'!$F1942,'Придельники с 2022'!$B$4:$X$28,'Форма 1'!U$8),"")</f>
        <v/>
      </c>
      <c r="E1942" s="103" t="str">
        <f>IF(ISNUMBER('Форма 1'!V1942),'Форма 1'!$H1942*VLOOKUP('Форма 1'!$F1942,'Придельники с 2022'!$B$4:$X$28,'Форма 1'!V$8),"")</f>
        <v/>
      </c>
      <c r="F1942" s="103" t="str">
        <f>IF(ISNUMBER('Форма 1'!W1942),'Форма 1'!$H1942*VLOOKUP('Форма 1'!$F1942,'Придельники с 2022'!$B$4:$X$28,'Форма 1'!W$8),"")</f>
        <v/>
      </c>
      <c r="G1942" s="103">
        <f>IF(ISNUMBER('Форма 1'!X1942),'Форма 1'!$H1942*VLOOKUP('Форма 1'!$F1942,'Придельники с 2022'!$B$4:$X$28,'Форма 1'!X$8),"")</f>
        <v>179119.72100000002</v>
      </c>
      <c r="H1942" s="103" t="str">
        <f>IF(ISNUMBER('Форма 1'!Y1942),'Форма 1'!$H1942*VLOOKUP('Форма 1'!$F1942,'Придельники с 2022'!$B$4:$X$28,'Форма 1'!Y$8),"")</f>
        <v/>
      </c>
      <c r="I1942" s="103" t="str">
        <f>IF(ISNUMBER('Форма 1'!Z1942),'Форма 1'!$H1942*VLOOKUP('Форма 1'!$F1942,'Придельники с 2022'!$B$4:$X$28,'Форма 1'!Z$8),"")</f>
        <v/>
      </c>
      <c r="J1942" s="103" t="str">
        <f>IF(ISNUMBER('Форма 1'!AA1942),'Форма 1'!$H1942*VLOOKUP('Форма 1'!$F1942,'Придельники с 2022'!$B$4:$X$28,'Форма 1'!AA$8),"")</f>
        <v/>
      </c>
      <c r="K1942" s="90"/>
      <c r="L1942" s="87"/>
      <c r="M1942" s="103">
        <f>IF(ISNUMBER('Форма 1'!AD1942),'Форма 1'!$H1942*VLOOKUP('Форма 1'!$F1942,'Придельники с 2022'!$B$4:$X$28,'Форма 1'!AD$8),"")</f>
        <v>4531158.5990000004</v>
      </c>
      <c r="N1942" s="103" t="str">
        <f>IF(ISBLANK('Форма 1'!$AE1942),"",IF('Форма 1'!$AE1942=1,'Форма 1'!$H1942*VLOOKUP('Форма 1'!$F1942,'Придельники с 2022'!$B$4:$X$28,'Форма 1'!$AE$8,0),IF('Форма 1'!$AE1942=2,'Форма 1'!$H1942*VLOOKUP('Форма 1'!$F1942,'Придельники с 2022'!$B$4:$X$28,13,0),IF('Форма 1'!$AE1942=3,'Форма 1'!$H1942*VLOOKUP('Форма 1'!$F1942,'Придельники с 2022'!$B$4:$X$28,12,0)))))</f>
        <v/>
      </c>
      <c r="O1942" s="103" t="str">
        <f>IF(ISNUMBER('Форма 1'!AF1942),'Форма 1'!$H1942*VLOOKUP('Форма 1'!$F1942,'Придельники с 2022'!$B$4:$X$28,'Форма 1'!AF$8),"")</f>
        <v/>
      </c>
      <c r="P1942" s="87"/>
      <c r="Q1942" s="103" t="str">
        <f>IF(ISNUMBER('Форма 1'!AH1942),'Форма 1'!$H1942*VLOOKUP('Форма 1'!$F1942,'Придельники с 2022'!$B$4:$X$28,'Форма 1'!AH$8),"")</f>
        <v/>
      </c>
      <c r="R1942" s="103" t="str">
        <f>IF(ISNUMBER('Форма 1'!AI1942),'Форма 1'!$H1942*VLOOKUP('Форма 1'!$F1942,'Придельники с 2022'!$B$4:$X$28,'Форма 1'!AI$8),"")</f>
        <v/>
      </c>
      <c r="S1942" s="103" t="str">
        <f>IF(ISNUMBER('Форма 1'!AJ1942),'Форма 1'!$H1942*VLOOKUP('Форма 1'!$F1942,'Придельники с 2022'!$B$4:$X$28,'Форма 1'!AJ$8),"")</f>
        <v/>
      </c>
      <c r="T1942" s="87"/>
    </row>
    <row r="1943" spans="1:20">
      <c r="A1943" s="188">
        <f t="shared" si="153"/>
        <v>40</v>
      </c>
      <c r="B1943" s="189" t="s">
        <v>1935</v>
      </c>
      <c r="C1943" s="99">
        <f t="shared" si="157"/>
        <v>6031668.8289999999</v>
      </c>
      <c r="D1943" s="103" t="str">
        <f>IF(ISNUMBER('Форма 1'!U1943),'Форма 1'!$H1943*VLOOKUP('Форма 1'!$F1943,'Придельники с 2022'!$B$4:$X$28,'Форма 1'!U$8),"")</f>
        <v/>
      </c>
      <c r="E1943" s="103" t="str">
        <f>IF(ISNUMBER('Форма 1'!V1943),'Форма 1'!$H1943*VLOOKUP('Форма 1'!$F1943,'Придельники с 2022'!$B$4:$X$28,'Форма 1'!V$8),"")</f>
        <v/>
      </c>
      <c r="F1943" s="103" t="str">
        <f>IF(ISNUMBER('Форма 1'!W1943),'Форма 1'!$H1943*VLOOKUP('Форма 1'!$F1943,'Придельники с 2022'!$B$4:$X$28,'Форма 1'!W$8),"")</f>
        <v/>
      </c>
      <c r="G1943" s="103" t="str">
        <f>IF(ISNUMBER('Форма 1'!X1943),'Форма 1'!$H1943*VLOOKUP('Форма 1'!$F1943,'Придельники с 2022'!$B$4:$X$28,'Форма 1'!X$8),"")</f>
        <v/>
      </c>
      <c r="H1943" s="103" t="str">
        <f>IF(ISNUMBER('Форма 1'!Y1943),'Форма 1'!$H1943*VLOOKUP('Форма 1'!$F1943,'Придельники с 2022'!$B$4:$X$28,'Форма 1'!Y$8),"")</f>
        <v/>
      </c>
      <c r="I1943" s="103" t="str">
        <f>IF(ISNUMBER('Форма 1'!Z1943),'Форма 1'!$H1943*VLOOKUP('Форма 1'!$F1943,'Придельники с 2022'!$B$4:$X$28,'Форма 1'!Z$8),"")</f>
        <v/>
      </c>
      <c r="J1943" s="103" t="str">
        <f>IF(ISNUMBER('Форма 1'!AA1943),'Форма 1'!$H1943*VLOOKUP('Форма 1'!$F1943,'Придельники с 2022'!$B$4:$X$28,'Форма 1'!AA$8),"")</f>
        <v/>
      </c>
      <c r="K1943" s="90"/>
      <c r="L1943" s="87"/>
      <c r="M1943" s="103">
        <f>IF(ISNUMBER('Форма 1'!AD1943),'Форма 1'!$H1943*VLOOKUP('Форма 1'!$F1943,'Придельники с 2022'!$B$4:$X$28,'Форма 1'!AD$8),"")</f>
        <v>6031668.8289999999</v>
      </c>
      <c r="N1943" s="103" t="str">
        <f>IF(ISBLANK('Форма 1'!$AE1943),"",IF('Форма 1'!$AE1943=1,'Форма 1'!$H1943*VLOOKUP('Форма 1'!$F1943,'Придельники с 2022'!$B$4:$X$28,'Форма 1'!$AE$8,0),IF('Форма 1'!$AE1943=2,'Форма 1'!$H1943*VLOOKUP('Форма 1'!$F1943,'Придельники с 2022'!$B$4:$X$28,13,0),IF('Форма 1'!$AE1943=3,'Форма 1'!$H1943*VLOOKUP('Форма 1'!$F1943,'Придельники с 2022'!$B$4:$X$28,12,0)))))</f>
        <v/>
      </c>
      <c r="O1943" s="103" t="str">
        <f>IF(ISNUMBER('Форма 1'!AF1943),'Форма 1'!$H1943*VLOOKUP('Форма 1'!$F1943,'Придельники с 2022'!$B$4:$X$28,'Форма 1'!AF$8),"")</f>
        <v/>
      </c>
      <c r="P1943" s="87"/>
      <c r="Q1943" s="103" t="str">
        <f>IF(ISNUMBER('Форма 1'!AH1943),'Форма 1'!$H1943*VLOOKUP('Форма 1'!$F1943,'Придельники с 2022'!$B$4:$X$28,'Форма 1'!AH$8),"")</f>
        <v/>
      </c>
      <c r="R1943" s="103" t="str">
        <f>IF(ISNUMBER('Форма 1'!AI1943),'Форма 1'!$H1943*VLOOKUP('Форма 1'!$F1943,'Придельники с 2022'!$B$4:$X$28,'Форма 1'!AI$8),"")</f>
        <v/>
      </c>
      <c r="S1943" s="103" t="str">
        <f>IF(ISNUMBER('Форма 1'!AJ1943),'Форма 1'!$H1943*VLOOKUP('Форма 1'!$F1943,'Придельники с 2022'!$B$4:$X$28,'Форма 1'!AJ$8),"")</f>
        <v/>
      </c>
      <c r="T1943" s="87"/>
    </row>
    <row r="1944" spans="1:20">
      <c r="A1944" s="188">
        <f t="shared" si="153"/>
        <v>41</v>
      </c>
      <c r="B1944" s="189" t="s">
        <v>1936</v>
      </c>
      <c r="C1944" s="99">
        <f t="shared" si="157"/>
        <v>6069898.3889999995</v>
      </c>
      <c r="D1944" s="103" t="str">
        <f>IF(ISNUMBER('Форма 1'!U1944),'Форма 1'!$H1944*VLOOKUP('Форма 1'!$F1944,'Придельники с 2022'!$B$4:$X$28,'Форма 1'!U$8),"")</f>
        <v/>
      </c>
      <c r="E1944" s="103" t="str">
        <f>IF(ISNUMBER('Форма 1'!V1944),'Форма 1'!$H1944*VLOOKUP('Форма 1'!$F1944,'Придельники с 2022'!$B$4:$X$28,'Форма 1'!V$8),"")</f>
        <v/>
      </c>
      <c r="F1944" s="103" t="str">
        <f>IF(ISNUMBER('Форма 1'!W1944),'Форма 1'!$H1944*VLOOKUP('Форма 1'!$F1944,'Придельники с 2022'!$B$4:$X$28,'Форма 1'!W$8),"")</f>
        <v/>
      </c>
      <c r="G1944" s="103" t="str">
        <f>IF(ISNUMBER('Форма 1'!X1944),'Форма 1'!$H1944*VLOOKUP('Форма 1'!$F1944,'Придельники с 2022'!$B$4:$X$28,'Форма 1'!X$8),"")</f>
        <v/>
      </c>
      <c r="H1944" s="103" t="str">
        <f>IF(ISNUMBER('Форма 1'!Y1944),'Форма 1'!$H1944*VLOOKUP('Форма 1'!$F1944,'Придельники с 2022'!$B$4:$X$28,'Форма 1'!Y$8),"")</f>
        <v/>
      </c>
      <c r="I1944" s="103" t="str">
        <f>IF(ISNUMBER('Форма 1'!Z1944),'Форма 1'!$H1944*VLOOKUP('Форма 1'!$F1944,'Придельники с 2022'!$B$4:$X$28,'Форма 1'!Z$8),"")</f>
        <v/>
      </c>
      <c r="J1944" s="103" t="str">
        <f>IF(ISNUMBER('Форма 1'!AA1944),'Форма 1'!$H1944*VLOOKUP('Форма 1'!$F1944,'Придельники с 2022'!$B$4:$X$28,'Форма 1'!AA$8),"")</f>
        <v/>
      </c>
      <c r="K1944" s="90"/>
      <c r="L1944" s="87"/>
      <c r="M1944" s="103">
        <f>IF(ISNUMBER('Форма 1'!AD1944),'Форма 1'!$H1944*VLOOKUP('Форма 1'!$F1944,'Придельники с 2022'!$B$4:$X$28,'Форма 1'!AD$8),"")</f>
        <v>6069898.3889999995</v>
      </c>
      <c r="N1944" s="103" t="str">
        <f>IF(ISBLANK('Форма 1'!$AE1944),"",IF('Форма 1'!$AE1944=1,'Форма 1'!$H1944*VLOOKUP('Форма 1'!$F1944,'Придельники с 2022'!$B$4:$X$28,'Форма 1'!$AE$8,0),IF('Форма 1'!$AE1944=2,'Форма 1'!$H1944*VLOOKUP('Форма 1'!$F1944,'Придельники с 2022'!$B$4:$X$28,13,0),IF('Форма 1'!$AE1944=3,'Форма 1'!$H1944*VLOOKUP('Форма 1'!$F1944,'Придельники с 2022'!$B$4:$X$28,12,0)))))</f>
        <v/>
      </c>
      <c r="O1944" s="103" t="str">
        <f>IF(ISNUMBER('Форма 1'!AF1944),'Форма 1'!$H1944*VLOOKUP('Форма 1'!$F1944,'Придельники с 2022'!$B$4:$X$28,'Форма 1'!AF$8),"")</f>
        <v/>
      </c>
      <c r="P1944" s="87"/>
      <c r="Q1944" s="103" t="str">
        <f>IF(ISNUMBER('Форма 1'!AH1944),'Форма 1'!$H1944*VLOOKUP('Форма 1'!$F1944,'Придельники с 2022'!$B$4:$X$28,'Форма 1'!AH$8),"")</f>
        <v/>
      </c>
      <c r="R1944" s="103" t="str">
        <f>IF(ISNUMBER('Форма 1'!AI1944),'Форма 1'!$H1944*VLOOKUP('Форма 1'!$F1944,'Придельники с 2022'!$B$4:$X$28,'Форма 1'!AI$8),"")</f>
        <v/>
      </c>
      <c r="S1944" s="103" t="str">
        <f>IF(ISNUMBER('Форма 1'!AJ1944),'Форма 1'!$H1944*VLOOKUP('Форма 1'!$F1944,'Придельники с 2022'!$B$4:$X$28,'Форма 1'!AJ$8),"")</f>
        <v/>
      </c>
      <c r="T1944" s="87"/>
    </row>
    <row r="1945" spans="1:20">
      <c r="A1945" s="188">
        <f t="shared" si="153"/>
        <v>42</v>
      </c>
      <c r="B1945" s="189" t="s">
        <v>1937</v>
      </c>
      <c r="C1945" s="99">
        <f t="shared" si="157"/>
        <v>2503080.4409999996</v>
      </c>
      <c r="D1945" s="103" t="str">
        <f>IF(ISNUMBER('Форма 1'!U1945),'Форма 1'!$H1945*VLOOKUP('Форма 1'!$F1945,'Придельники с 2022'!$B$4:$X$28,'Форма 1'!U$8),"")</f>
        <v/>
      </c>
      <c r="E1945" s="103" t="str">
        <f>IF(ISNUMBER('Форма 1'!V1945),'Форма 1'!$H1945*VLOOKUP('Форма 1'!$F1945,'Придельники с 2022'!$B$4:$X$28,'Форма 1'!V$8),"")</f>
        <v/>
      </c>
      <c r="F1945" s="103" t="str">
        <f>IF(ISNUMBER('Форма 1'!W1945),'Форма 1'!$H1945*VLOOKUP('Форма 1'!$F1945,'Придельники с 2022'!$B$4:$X$28,'Форма 1'!W$8),"")</f>
        <v/>
      </c>
      <c r="G1945" s="103" t="str">
        <f>IF(ISNUMBER('Форма 1'!X1945),'Форма 1'!$H1945*VLOOKUP('Форма 1'!$F1945,'Придельники с 2022'!$B$4:$X$28,'Форма 1'!X$8),"")</f>
        <v/>
      </c>
      <c r="H1945" s="103" t="str">
        <f>IF(ISNUMBER('Форма 1'!Y1945),'Форма 1'!$H1945*VLOOKUP('Форма 1'!$F1945,'Придельники с 2022'!$B$4:$X$28,'Форма 1'!Y$8),"")</f>
        <v/>
      </c>
      <c r="I1945" s="103" t="str">
        <f>IF(ISNUMBER('Форма 1'!Z1945),'Форма 1'!$H1945*VLOOKUP('Форма 1'!$F1945,'Придельники с 2022'!$B$4:$X$28,'Форма 1'!Z$8),"")</f>
        <v/>
      </c>
      <c r="J1945" s="103" t="str">
        <f>IF(ISNUMBER('Форма 1'!AA1945),'Форма 1'!$H1945*VLOOKUP('Форма 1'!$F1945,'Придельники с 2022'!$B$4:$X$28,'Форма 1'!AA$8),"")</f>
        <v/>
      </c>
      <c r="K1945" s="90"/>
      <c r="L1945" s="87"/>
      <c r="M1945" s="103">
        <f>IF(ISNUMBER('Форма 1'!AD1945),'Форма 1'!$H1945*VLOOKUP('Форма 1'!$F1945,'Придельники с 2022'!$B$4:$X$28,'Форма 1'!AD$8),"")</f>
        <v>2503080.4409999996</v>
      </c>
      <c r="N1945" s="103" t="str">
        <f>IF(ISBLANK('Форма 1'!$AE1945),"",IF('Форма 1'!$AE1945=1,'Форма 1'!$H1945*VLOOKUP('Форма 1'!$F1945,'Придельники с 2022'!$B$4:$X$28,'Форма 1'!$AE$8,0),IF('Форма 1'!$AE1945=2,'Форма 1'!$H1945*VLOOKUP('Форма 1'!$F1945,'Придельники с 2022'!$B$4:$X$28,13,0),IF('Форма 1'!$AE1945=3,'Форма 1'!$H1945*VLOOKUP('Форма 1'!$F1945,'Придельники с 2022'!$B$4:$X$28,12,0)))))</f>
        <v/>
      </c>
      <c r="O1945" s="103" t="str">
        <f>IF(ISNUMBER('Форма 1'!AF1945),'Форма 1'!$H1945*VLOOKUP('Форма 1'!$F1945,'Придельники с 2022'!$B$4:$X$28,'Форма 1'!AF$8),"")</f>
        <v/>
      </c>
      <c r="P1945" s="87"/>
      <c r="Q1945" s="103" t="str">
        <f>IF(ISNUMBER('Форма 1'!AH1945),'Форма 1'!$H1945*VLOOKUP('Форма 1'!$F1945,'Придельники с 2022'!$B$4:$X$28,'Форма 1'!AH$8),"")</f>
        <v/>
      </c>
      <c r="R1945" s="103" t="str">
        <f>IF(ISNUMBER('Форма 1'!AI1945),'Форма 1'!$H1945*VLOOKUP('Форма 1'!$F1945,'Придельники с 2022'!$B$4:$X$28,'Форма 1'!AI$8),"")</f>
        <v/>
      </c>
      <c r="S1945" s="103" t="str">
        <f>IF(ISNUMBER('Форма 1'!AJ1945),'Форма 1'!$H1945*VLOOKUP('Форма 1'!$F1945,'Придельники с 2022'!$B$4:$X$28,'Форма 1'!AJ$8),"")</f>
        <v/>
      </c>
      <c r="T1945" s="87"/>
    </row>
    <row r="1946" spans="1:20">
      <c r="A1946" s="188">
        <f t="shared" si="153"/>
        <v>43</v>
      </c>
      <c r="B1946" s="114" t="s">
        <v>5042</v>
      </c>
      <c r="C1946" s="99">
        <f>SUM(D1946:J1946,L1946:T1946)</f>
        <v>15297106.384000001</v>
      </c>
      <c r="D1946" s="103" t="str">
        <f>IF(ISNUMBER('Форма 1'!U1946),'Форма 1'!$H1946*VLOOKUP('Форма 1'!$F1946,'Придельники до 2021'!$B$4:$X$28,'Форма 1'!U$8),"")</f>
        <v/>
      </c>
      <c r="E1946" s="103" t="str">
        <f>IF(ISNUMBER('Форма 1'!V1946),'Форма 1'!$H1946*VLOOKUP('Форма 1'!$F1946,'Придельники до 2021'!$B$4:$X$28,'Форма 1'!V$8),"")</f>
        <v/>
      </c>
      <c r="F1946" s="103" t="str">
        <f>IF(ISNUMBER('Форма 1'!W1946),'Форма 1'!$H1946*VLOOKUP('Форма 1'!$F1946,'Придельники до 2021'!$B$4:$X$28,'Форма 1'!W$8),"")</f>
        <v/>
      </c>
      <c r="G1946" s="103" t="str">
        <f>IF(ISNUMBER('Форма 1'!X1946),'Форма 1'!$H1946*VLOOKUP('Форма 1'!$F1946,'Придельники с 2022'!$B$4:$X$28,'Форма 1'!X$8),"")</f>
        <v/>
      </c>
      <c r="H1946" s="103" t="str">
        <f>IF(ISNUMBER('Форма 1'!Y1946),'Форма 1'!$H1946*VLOOKUP('Форма 1'!$F1946,'Придельники с 2022'!$B$4:$X$28,'Форма 1'!Y$8),"")</f>
        <v/>
      </c>
      <c r="I1946" s="103" t="str">
        <f>IF(ISNUMBER('Форма 1'!Z1946),'Форма 1'!$H1946*VLOOKUP('Форма 1'!$F1946,'Придельники с 2022'!$B$4:$X$28,'Форма 1'!Z$8),"")</f>
        <v/>
      </c>
      <c r="J1946" s="103" t="str">
        <f>IF(ISNUMBER('Форма 1'!AA1946),'Форма 1'!$H1946*VLOOKUP('Форма 1'!$F1946,'Придельники с 2022'!$B$4:$X$28,'Форма 1'!AA$8),"")</f>
        <v/>
      </c>
      <c r="K1946" s="90"/>
      <c r="L1946" s="87"/>
      <c r="M1946" s="103">
        <f>IF(ISNUMBER('Форма 1'!AD1946),'Форма 1'!$H1946*VLOOKUP('Форма 1'!$F1946,'Придельники с 2022'!$B$4:$X$28,'Форма 1'!AD$8),"")</f>
        <v>15297106.384000001</v>
      </c>
      <c r="N1946" s="103" t="str">
        <f>IF(ISBLANK('Форма 1'!$AE1946),"",IF('Форма 1'!$AE1946=1,'Форма 1'!$H1946*VLOOKUP('Форма 1'!$F1946,'Придельники с 2022'!$B$4:$X$28,'Форма 1'!$AE$8,0),IF('Форма 1'!$AE1946=2,'Форма 1'!$H1946*VLOOKUP('Форма 1'!$F1946,'Придельники с 2022'!$B$4:$X$28,13,0),IF('Форма 1'!$AE1946=3,'Форма 1'!$H1946*VLOOKUP('Форма 1'!$F1946,'Придельники с 2022'!$B$4:$X$28,12,0)))))</f>
        <v/>
      </c>
      <c r="O1946" s="103" t="str">
        <f>IF(ISNUMBER('Форма 1'!AF1946),'Форма 1'!$H1946*VLOOKUP('Форма 1'!$F1946,'Придельники с 2022'!$B$4:$X$28,'Форма 1'!AF$8),"")</f>
        <v/>
      </c>
      <c r="P1946" s="87"/>
      <c r="Q1946" s="103" t="str">
        <f>IF(ISNUMBER('Форма 1'!AH1946),'Форма 1'!$H1946*VLOOKUP('Форма 1'!$F1946,'Придельники с 2022'!$B$4:$X$28,'Форма 1'!AH$8),"")</f>
        <v/>
      </c>
      <c r="R1946" s="103" t="str">
        <f>IF(ISNUMBER('Форма 1'!AI1946),'Форма 1'!$H1946*VLOOKUP('Форма 1'!$F1946,'Придельники с 2022'!$B$4:$X$28,'Форма 1'!AI$8),"")</f>
        <v/>
      </c>
      <c r="S1946" s="103" t="str">
        <f>IF(ISNUMBER('Форма 1'!AJ1946),'Форма 1'!$H1946*VLOOKUP('Форма 1'!$F1946,'Придельники с 2022'!$B$4:$X$28,'Форма 1'!AJ$8),"")</f>
        <v/>
      </c>
      <c r="T1946" s="87"/>
    </row>
    <row r="1947" spans="1:20">
      <c r="A1947" s="188">
        <f t="shared" si="153"/>
        <v>44</v>
      </c>
      <c r="B1947" s="114" t="s">
        <v>1938</v>
      </c>
      <c r="C1947" s="99">
        <f t="shared" si="157"/>
        <v>511447.32000000007</v>
      </c>
      <c r="D1947" s="103" t="str">
        <f>IF(ISNUMBER('Форма 1'!U1947),'Форма 1'!$H1947*VLOOKUP('Форма 1'!$F1947,'Придельники с 2022'!$B$4:$X$28,'Форма 1'!U$8),"")</f>
        <v/>
      </c>
      <c r="E1947" s="103" t="str">
        <f>IF(ISNUMBER('Форма 1'!V1947),'Форма 1'!$H1947*VLOOKUP('Форма 1'!$F1947,'Придельники с 2022'!$B$4:$X$28,'Форма 1'!V$8),"")</f>
        <v/>
      </c>
      <c r="F1947" s="103" t="str">
        <f>IF(ISNUMBER('Форма 1'!W1947),'Форма 1'!$H1947*VLOOKUP('Форма 1'!$F1947,'Придельники с 2022'!$B$4:$X$28,'Форма 1'!W$8),"")</f>
        <v/>
      </c>
      <c r="G1947" s="103">
        <f>IF(ISNUMBER('Форма 1'!X1947),'Форма 1'!$H1947*VLOOKUP('Форма 1'!$F1947,'Придельники с 2022'!$B$4:$X$28,'Форма 1'!X$8),"")</f>
        <v>511447.32000000007</v>
      </c>
      <c r="H1947" s="103" t="str">
        <f>IF(ISNUMBER('Форма 1'!Y1947),'Форма 1'!$H1947*VLOOKUP('Форма 1'!$F1947,'Придельники с 2022'!$B$4:$X$28,'Форма 1'!Y$8),"")</f>
        <v/>
      </c>
      <c r="I1947" s="103" t="str">
        <f>IF(ISNUMBER('Форма 1'!Z1947),'Форма 1'!$H1947*VLOOKUP('Форма 1'!$F1947,'Придельники с 2022'!$B$4:$X$28,'Форма 1'!Z$8),"")</f>
        <v/>
      </c>
      <c r="J1947" s="103" t="str">
        <f>IF(ISNUMBER('Форма 1'!AA1947),'Форма 1'!$H1947*VLOOKUP('Форма 1'!$F1947,'Придельники с 2022'!$B$4:$X$28,'Форма 1'!AA$8),"")</f>
        <v/>
      </c>
      <c r="K1947" s="90"/>
      <c r="L1947" s="87"/>
      <c r="M1947" s="103" t="str">
        <f>IF(ISNUMBER('Форма 1'!AD1947),'Форма 1'!$H1947*VLOOKUP('Форма 1'!$F1947,'Придельники с 2022'!$B$4:$X$28,'Форма 1'!AD$8),"")</f>
        <v/>
      </c>
      <c r="N1947" s="103" t="str">
        <f>IF(ISBLANK('Форма 1'!$AE1947),"",IF('Форма 1'!$AE1947=1,'Форма 1'!$H1947*VLOOKUP('Форма 1'!$F1947,'Придельники с 2022'!$B$4:$X$28,'Форма 1'!$AE$8,0),IF('Форма 1'!$AE1947=2,'Форма 1'!$H1947*VLOOKUP('Форма 1'!$F1947,'Придельники с 2022'!$B$4:$X$28,13,0),IF('Форма 1'!$AE1947=3,'Форма 1'!$H1947*VLOOKUP('Форма 1'!$F1947,'Придельники с 2022'!$B$4:$X$28,12,0)))))</f>
        <v/>
      </c>
      <c r="O1947" s="103" t="str">
        <f>IF(ISNUMBER('Форма 1'!AF1947),'Форма 1'!$H1947*VLOOKUP('Форма 1'!$F1947,'Придельники с 2022'!$B$4:$X$28,'Форма 1'!AF$8),"")</f>
        <v/>
      </c>
      <c r="P1947" s="87"/>
      <c r="Q1947" s="103" t="str">
        <f>IF(ISNUMBER('Форма 1'!AH1947),'Форма 1'!$H1947*VLOOKUP('Форма 1'!$F1947,'Придельники с 2022'!$B$4:$X$28,'Форма 1'!AH$8),"")</f>
        <v/>
      </c>
      <c r="R1947" s="103" t="str">
        <f>IF(ISNUMBER('Форма 1'!AI1947),'Форма 1'!$H1947*VLOOKUP('Форма 1'!$F1947,'Придельники с 2022'!$B$4:$X$28,'Форма 1'!AI$8),"")</f>
        <v/>
      </c>
      <c r="S1947" s="103" t="str">
        <f>IF(ISNUMBER('Форма 1'!AJ1947),'Форма 1'!$H1947*VLOOKUP('Форма 1'!$F1947,'Придельники с 2022'!$B$4:$X$28,'Форма 1'!AJ$8),"")</f>
        <v/>
      </c>
      <c r="T1947" s="87"/>
    </row>
    <row r="1948" spans="1:20" ht="15.75">
      <c r="A1948" s="187">
        <v>0</v>
      </c>
      <c r="B1948" s="34" t="s">
        <v>955</v>
      </c>
      <c r="C1948" s="36">
        <f>SUM(C1949:C1949)</f>
        <v>3563950.7309999997</v>
      </c>
      <c r="D1948" s="36">
        <f t="shared" ref="D1948:T1948" si="158">SUM(D1949:D1949)</f>
        <v>0</v>
      </c>
      <c r="E1948" s="36">
        <f t="shared" si="158"/>
        <v>0</v>
      </c>
      <c r="F1948" s="36">
        <f t="shared" si="158"/>
        <v>0</v>
      </c>
      <c r="G1948" s="36">
        <f t="shared" si="158"/>
        <v>0</v>
      </c>
      <c r="H1948" s="36">
        <f t="shared" si="158"/>
        <v>0</v>
      </c>
      <c r="I1948" s="36">
        <f t="shared" si="158"/>
        <v>0</v>
      </c>
      <c r="J1948" s="36">
        <f t="shared" si="158"/>
        <v>0</v>
      </c>
      <c r="K1948" s="39">
        <f t="shared" si="158"/>
        <v>0</v>
      </c>
      <c r="L1948" s="36">
        <f t="shared" si="158"/>
        <v>0</v>
      </c>
      <c r="M1948" s="36">
        <f t="shared" si="158"/>
        <v>3563950.7309999997</v>
      </c>
      <c r="N1948" s="36">
        <f t="shared" si="158"/>
        <v>0</v>
      </c>
      <c r="O1948" s="36">
        <f t="shared" si="158"/>
        <v>0</v>
      </c>
      <c r="P1948" s="36">
        <f t="shared" si="158"/>
        <v>0</v>
      </c>
      <c r="Q1948" s="36">
        <f t="shared" si="158"/>
        <v>0</v>
      </c>
      <c r="R1948" s="36">
        <f t="shared" si="158"/>
        <v>0</v>
      </c>
      <c r="S1948" s="36">
        <f t="shared" si="158"/>
        <v>0</v>
      </c>
      <c r="T1948" s="36">
        <f t="shared" si="158"/>
        <v>0</v>
      </c>
    </row>
    <row r="1949" spans="1:20">
      <c r="A1949" s="188">
        <f t="shared" si="153"/>
        <v>1</v>
      </c>
      <c r="B1949" s="189" t="s">
        <v>1939</v>
      </c>
      <c r="C1949" s="99">
        <f t="shared" si="157"/>
        <v>3563950.7309999997</v>
      </c>
      <c r="D1949" s="103" t="str">
        <f>IF(ISNUMBER('Форма 1'!U1949),'Форма 1'!$H1949*VLOOKUP('Форма 1'!$F1949,'Придельники с 2022'!$B$4:$X$28,'Форма 1'!U$8),"")</f>
        <v/>
      </c>
      <c r="E1949" s="103" t="str">
        <f>IF(ISNUMBER('Форма 1'!V1949),'Форма 1'!$H1949*VLOOKUP('Форма 1'!$F1949,'Придельники с 2022'!$B$4:$X$28,'Форма 1'!V$8),"")</f>
        <v/>
      </c>
      <c r="F1949" s="103" t="str">
        <f>IF(ISNUMBER('Форма 1'!W1949),'Форма 1'!$H1949*VLOOKUP('Форма 1'!$F1949,'Придельники с 2022'!$B$4:$X$28,'Форма 1'!W$8),"")</f>
        <v/>
      </c>
      <c r="G1949" s="103" t="str">
        <f>IF(ISNUMBER('Форма 1'!X1949),'Форма 1'!$H1949*VLOOKUP('Форма 1'!$F1949,'Придельники с 2022'!$B$4:$X$28,'Форма 1'!X$8),"")</f>
        <v/>
      </c>
      <c r="H1949" s="103" t="str">
        <f>IF(ISNUMBER('Форма 1'!Y1949),'Форма 1'!$H1949*VLOOKUP('Форма 1'!$F1949,'Придельники с 2022'!$B$4:$X$28,'Форма 1'!Y$8),"")</f>
        <v/>
      </c>
      <c r="I1949" s="103" t="str">
        <f>IF(ISNUMBER('Форма 1'!Z1949),'Форма 1'!$H1949*VLOOKUP('Форма 1'!$F1949,'Придельники с 2022'!$B$4:$X$28,'Форма 1'!Z$8),"")</f>
        <v/>
      </c>
      <c r="J1949" s="103" t="str">
        <f>IF(ISNUMBER('Форма 1'!AA1949),'Форма 1'!$H1949*VLOOKUP('Форма 1'!$F1949,'Придельники с 2022'!$B$4:$X$28,'Форма 1'!AA$8),"")</f>
        <v/>
      </c>
      <c r="K1949" s="90"/>
      <c r="L1949" s="87"/>
      <c r="M1949" s="103">
        <f>IF(ISNUMBER('Форма 1'!AD1949),'Форма 1'!$H1949*VLOOKUP('Форма 1'!$F1949,'Придельники с 2022'!$B$4:$X$28,'Форма 1'!AD$8),"")</f>
        <v>3563950.7309999997</v>
      </c>
      <c r="N1949" s="103" t="str">
        <f>IF(ISBLANK('Форма 1'!$AE1949),"",IF('Форма 1'!$AE1949=1,'Форма 1'!$H1949*VLOOKUP('Форма 1'!$F1949,'Придельники с 2022'!$B$4:$X$28,'Форма 1'!$AE$8,0),IF('Форма 1'!$AE1949=2,'Форма 1'!$H1949*VLOOKUP('Форма 1'!$F1949,'Придельники с 2022'!$B$4:$X$28,13,0),IF('Форма 1'!$AE1949=3,'Форма 1'!$H1949*VLOOKUP('Форма 1'!$F1949,'Придельники с 2022'!$B$4:$X$28,12,0)))))</f>
        <v/>
      </c>
      <c r="O1949" s="103" t="str">
        <f>IF(ISNUMBER('Форма 1'!AF1949),'Форма 1'!$H1949*VLOOKUP('Форма 1'!$F1949,'Придельники с 2022'!$B$4:$X$28,'Форма 1'!AF$8),"")</f>
        <v/>
      </c>
      <c r="P1949" s="87"/>
      <c r="Q1949" s="103" t="str">
        <f>IF(ISNUMBER('Форма 1'!AH1949),'Форма 1'!$H1949*VLOOKUP('Форма 1'!$F1949,'Придельники с 2022'!$B$4:$X$28,'Форма 1'!AH$8),"")</f>
        <v/>
      </c>
      <c r="R1949" s="103" t="str">
        <f>IF(ISNUMBER('Форма 1'!AI1949),'Форма 1'!$H1949*VLOOKUP('Форма 1'!$F1949,'Придельники с 2022'!$B$4:$X$28,'Форма 1'!AI$8),"")</f>
        <v/>
      </c>
      <c r="S1949" s="103" t="str">
        <f>IF(ISNUMBER('Форма 1'!AJ1949),'Форма 1'!$H1949*VLOOKUP('Форма 1'!$F1949,'Придельники с 2022'!$B$4:$X$28,'Форма 1'!AJ$8),"")</f>
        <v/>
      </c>
      <c r="T1949" s="87"/>
    </row>
    <row r="1950" spans="1:20" ht="15.75">
      <c r="A1950" s="187">
        <v>0</v>
      </c>
      <c r="B1950" s="34" t="s">
        <v>958</v>
      </c>
      <c r="C1950" s="36">
        <f t="shared" ref="C1950:T1950" si="159">SUM(C1951:C1965)</f>
        <v>127659158.03589998</v>
      </c>
      <c r="D1950" s="36">
        <f t="shared" si="159"/>
        <v>3170570.5330000003</v>
      </c>
      <c r="E1950" s="36">
        <f t="shared" si="159"/>
        <v>19766938.552000001</v>
      </c>
      <c r="F1950" s="36">
        <f t="shared" si="159"/>
        <v>0</v>
      </c>
      <c r="G1950" s="36">
        <f t="shared" si="159"/>
        <v>631732.32290000003</v>
      </c>
      <c r="H1950" s="36">
        <f t="shared" si="159"/>
        <v>0</v>
      </c>
      <c r="I1950" s="36">
        <f t="shared" si="159"/>
        <v>0</v>
      </c>
      <c r="J1950" s="36">
        <f t="shared" si="159"/>
        <v>0</v>
      </c>
      <c r="K1950" s="39">
        <f t="shared" si="159"/>
        <v>0</v>
      </c>
      <c r="L1950" s="36">
        <f t="shared" si="159"/>
        <v>0</v>
      </c>
      <c r="M1950" s="36">
        <f t="shared" si="159"/>
        <v>49500956.552999996</v>
      </c>
      <c r="N1950" s="36">
        <f t="shared" si="159"/>
        <v>53111799.009000003</v>
      </c>
      <c r="O1950" s="36">
        <f t="shared" si="159"/>
        <v>0</v>
      </c>
      <c r="P1950" s="36">
        <f t="shared" si="159"/>
        <v>532603.53</v>
      </c>
      <c r="Q1950" s="36">
        <f t="shared" si="159"/>
        <v>944557.53600000008</v>
      </c>
      <c r="R1950" s="36">
        <f t="shared" si="159"/>
        <v>0</v>
      </c>
      <c r="S1950" s="36">
        <f t="shared" si="159"/>
        <v>0</v>
      </c>
      <c r="T1950" s="36">
        <f t="shared" si="159"/>
        <v>0</v>
      </c>
    </row>
    <row r="1951" spans="1:20">
      <c r="A1951" s="188">
        <f t="shared" si="153"/>
        <v>1</v>
      </c>
      <c r="B1951" s="189" t="s">
        <v>1940</v>
      </c>
      <c r="C1951" s="99">
        <f t="shared" si="157"/>
        <v>36058.61</v>
      </c>
      <c r="D1951" s="103" t="str">
        <f>IF(ISNUMBER('Форма 1'!U1951),'Форма 1'!$H1951*VLOOKUP('Форма 1'!$F1951,'Придельники с 2022'!$B$4:$X$28,'Форма 1'!U$8),"")</f>
        <v/>
      </c>
      <c r="E1951" s="103" t="str">
        <f>IF(ISNUMBER('Форма 1'!V1951),'Форма 1'!$H1951*VLOOKUP('Форма 1'!$F1951,'Придельники с 2022'!$B$4:$X$28,'Форма 1'!V$8),"")</f>
        <v/>
      </c>
      <c r="F1951" s="103" t="str">
        <f>IF(ISNUMBER('Форма 1'!W1951),'Форма 1'!$H1951*VLOOKUP('Форма 1'!$F1951,'Придельники с 2022'!$B$4:$X$28,'Форма 1'!W$8),"")</f>
        <v/>
      </c>
      <c r="G1951" s="103" t="str">
        <f>IF(ISNUMBER('Форма 1'!X1951),'Форма 1'!$H1951*VLOOKUP('Форма 1'!$F1951,'Придельники с 2022'!$B$4:$X$28,'Форма 1'!X$8),"")</f>
        <v/>
      </c>
      <c r="H1951" s="103" t="str">
        <f>IF(ISNUMBER('Форма 1'!Y1951),'Форма 1'!$H1951*VLOOKUP('Форма 1'!$F1951,'Придельники с 2022'!$B$4:$X$28,'Форма 1'!Y$8),"")</f>
        <v/>
      </c>
      <c r="I1951" s="103" t="str">
        <f>IF(ISNUMBER('Форма 1'!Z1951),'Форма 1'!$H1951*VLOOKUP('Форма 1'!$F1951,'Придельники с 2022'!$B$4:$X$28,'Форма 1'!Z$8),"")</f>
        <v/>
      </c>
      <c r="J1951" s="103" t="str">
        <f>IF(ISNUMBER('Форма 1'!AA1951),'Форма 1'!$H1951*VLOOKUP('Форма 1'!$F1951,'Придельники с 2022'!$B$4:$X$28,'Форма 1'!AA$8),"")</f>
        <v/>
      </c>
      <c r="K1951" s="90"/>
      <c r="L1951" s="87"/>
      <c r="M1951" s="103" t="str">
        <f>IF(ISNUMBER('Форма 1'!AD1951),'Форма 1'!$H1951*VLOOKUP('Форма 1'!$F1951,'Придельники с 2022'!$B$4:$X$28,'Форма 1'!AD$8),"")</f>
        <v/>
      </c>
      <c r="N1951" s="103" t="str">
        <f>IF(ISBLANK('Форма 1'!$AE1951),"",IF('Форма 1'!$AE1951=1,'Форма 1'!$H1951*VLOOKUP('Форма 1'!$F1951,'Придельники с 2022'!$B$4:$X$28,'Форма 1'!$AE$8,0),IF('Форма 1'!$AE1951=2,'Форма 1'!$H1951*VLOOKUP('Форма 1'!$F1951,'Придельники с 2022'!$B$4:$X$28,13,0),IF('Форма 1'!$AE1951=3,'Форма 1'!$H1951*VLOOKUP('Форма 1'!$F1951,'Придельники с 2022'!$B$4:$X$28,12,0)))))</f>
        <v/>
      </c>
      <c r="O1951" s="103" t="str">
        <f>IF(ISNUMBER('Форма 1'!AF1951),'Форма 1'!$H1951*VLOOKUP('Форма 1'!$F1951,'Придельники с 2022'!$B$4:$X$28,'Форма 1'!AF$8),"")</f>
        <v/>
      </c>
      <c r="P1951" s="87">
        <v>36058.61</v>
      </c>
      <c r="Q1951" s="103" t="str">
        <f>IF(ISNUMBER('Форма 1'!AH1951),'Форма 1'!$H1951*VLOOKUP('Форма 1'!$F1951,'Придельники с 2022'!$B$4:$X$28,'Форма 1'!AH$8),"")</f>
        <v/>
      </c>
      <c r="R1951" s="103" t="str">
        <f>IF(ISNUMBER('Форма 1'!AI1951),'Форма 1'!$H1951*VLOOKUP('Форма 1'!$F1951,'Придельники с 2022'!$B$4:$X$28,'Форма 1'!AI$8),"")</f>
        <v/>
      </c>
      <c r="S1951" s="103" t="str">
        <f>IF(ISNUMBER('Форма 1'!AJ1951),'Форма 1'!$H1951*VLOOKUP('Форма 1'!$F1951,'Придельники с 2022'!$B$4:$X$28,'Форма 1'!AJ$8),"")</f>
        <v/>
      </c>
      <c r="T1951" s="87"/>
    </row>
    <row r="1952" spans="1:20">
      <c r="A1952" s="188">
        <f t="shared" si="153"/>
        <v>2</v>
      </c>
      <c r="B1952" s="189" t="s">
        <v>1942</v>
      </c>
      <c r="C1952" s="99">
        <f t="shared" si="157"/>
        <v>223486.37290000002</v>
      </c>
      <c r="D1952" s="103" t="str">
        <f>IF(ISNUMBER('Форма 1'!U1952),'Форма 1'!$H1952*VLOOKUP('Форма 1'!$F1952,'Придельники с 2022'!$B$4:$X$28,'Форма 1'!U$8),"")</f>
        <v/>
      </c>
      <c r="E1952" s="103" t="str">
        <f>IF(ISNUMBER('Форма 1'!V1952),'Форма 1'!$H1952*VLOOKUP('Форма 1'!$F1952,'Придельники с 2022'!$B$4:$X$28,'Форма 1'!V$8),"")</f>
        <v/>
      </c>
      <c r="F1952" s="103" t="str">
        <f>IF(ISNUMBER('Форма 1'!W1952),'Форма 1'!$H1952*VLOOKUP('Форма 1'!$F1952,'Придельники с 2022'!$B$4:$X$28,'Форма 1'!W$8),"")</f>
        <v/>
      </c>
      <c r="G1952" s="103">
        <f>IF(ISNUMBER('Форма 1'!X1952),'Форма 1'!$H1952*VLOOKUP('Форма 1'!$F1952,'Придельники с 2022'!$B$4:$X$28,'Форма 1'!X$8),"")</f>
        <v>187427.7629</v>
      </c>
      <c r="H1952" s="103" t="str">
        <f>IF(ISNUMBER('Форма 1'!Y1952),'Форма 1'!$H1952*VLOOKUP('Форма 1'!$F1952,'Придельники с 2022'!$B$4:$X$28,'Форма 1'!Y$8),"")</f>
        <v/>
      </c>
      <c r="I1952" s="103" t="str">
        <f>IF(ISNUMBER('Форма 1'!Z1952),'Форма 1'!$H1952*VLOOKUP('Форма 1'!$F1952,'Придельники с 2022'!$B$4:$X$28,'Форма 1'!Z$8),"")</f>
        <v/>
      </c>
      <c r="J1952" s="103" t="str">
        <f>IF(ISNUMBER('Форма 1'!AA1952),'Форма 1'!$H1952*VLOOKUP('Форма 1'!$F1952,'Придельники с 2022'!$B$4:$X$28,'Форма 1'!AA$8),"")</f>
        <v/>
      </c>
      <c r="K1952" s="90"/>
      <c r="L1952" s="87"/>
      <c r="M1952" s="103" t="str">
        <f>IF(ISNUMBER('Форма 1'!AD1952),'Форма 1'!$H1952*VLOOKUP('Форма 1'!$F1952,'Придельники с 2022'!$B$4:$X$28,'Форма 1'!AD$8),"")</f>
        <v/>
      </c>
      <c r="N1952" s="103" t="str">
        <f>IF(ISBLANK('Форма 1'!$AE1952),"",IF('Форма 1'!$AE1952=1,'Форма 1'!$H1952*VLOOKUP('Форма 1'!$F1952,'Придельники с 2022'!$B$4:$X$28,'Форма 1'!$AE$8,0),IF('Форма 1'!$AE1952=2,'Форма 1'!$H1952*VLOOKUP('Форма 1'!$F1952,'Придельники с 2022'!$B$4:$X$28,13,0),IF('Форма 1'!$AE1952=3,'Форма 1'!$H1952*VLOOKUP('Форма 1'!$F1952,'Придельники с 2022'!$B$4:$X$28,12,0)))))</f>
        <v/>
      </c>
      <c r="O1952" s="103" t="str">
        <f>IF(ISNUMBER('Форма 1'!AF1952),'Форма 1'!$H1952*VLOOKUP('Форма 1'!$F1952,'Придельники с 2022'!$B$4:$X$28,'Форма 1'!AF$8),"")</f>
        <v/>
      </c>
      <c r="P1952" s="87">
        <v>36058.61</v>
      </c>
      <c r="Q1952" s="103" t="str">
        <f>IF(ISNUMBER('Форма 1'!AH1952),'Форма 1'!$H1952*VLOOKUP('Форма 1'!$F1952,'Придельники с 2022'!$B$4:$X$28,'Форма 1'!AH$8),"")</f>
        <v/>
      </c>
      <c r="R1952" s="103" t="str">
        <f>IF(ISNUMBER('Форма 1'!AI1952),'Форма 1'!$H1952*VLOOKUP('Форма 1'!$F1952,'Придельники с 2022'!$B$4:$X$28,'Форма 1'!AI$8),"")</f>
        <v/>
      </c>
      <c r="S1952" s="103" t="str">
        <f>IF(ISNUMBER('Форма 1'!AJ1952),'Форма 1'!$H1952*VLOOKUP('Форма 1'!$F1952,'Придельники с 2022'!$B$4:$X$28,'Форма 1'!AJ$8),"")</f>
        <v/>
      </c>
      <c r="T1952" s="87"/>
    </row>
    <row r="1953" spans="1:20">
      <c r="A1953" s="188">
        <f t="shared" si="153"/>
        <v>3</v>
      </c>
      <c r="B1953" s="189" t="s">
        <v>1943</v>
      </c>
      <c r="C1953" s="99">
        <f t="shared" si="157"/>
        <v>480363.17</v>
      </c>
      <c r="D1953" s="103" t="str">
        <f>IF(ISNUMBER('Форма 1'!U1953),'Форма 1'!$H1953*VLOOKUP('Форма 1'!$F1953,'Придельники с 2022'!$B$4:$X$28,'Форма 1'!U$8),"")</f>
        <v/>
      </c>
      <c r="E1953" s="103" t="str">
        <f>IF(ISNUMBER('Форма 1'!V1953),'Форма 1'!$H1953*VLOOKUP('Форма 1'!$F1953,'Придельники с 2022'!$B$4:$X$28,'Форма 1'!V$8),"")</f>
        <v/>
      </c>
      <c r="F1953" s="103" t="str">
        <f>IF(ISNUMBER('Форма 1'!W1953),'Форма 1'!$H1953*VLOOKUP('Форма 1'!$F1953,'Придельники с 2022'!$B$4:$X$28,'Форма 1'!W$8),"")</f>
        <v/>
      </c>
      <c r="G1953" s="103">
        <f>IF(ISNUMBER('Форма 1'!X1953),'Форма 1'!$H1953*VLOOKUP('Форма 1'!$F1953,'Придельники с 2022'!$B$4:$X$28,'Форма 1'!X$8),"")</f>
        <v>444304.56</v>
      </c>
      <c r="H1953" s="103" t="str">
        <f>IF(ISNUMBER('Форма 1'!Y1953),'Форма 1'!$H1953*VLOOKUP('Форма 1'!$F1953,'Придельники с 2022'!$B$4:$X$28,'Форма 1'!Y$8),"")</f>
        <v/>
      </c>
      <c r="I1953" s="103" t="str">
        <f>IF(ISNUMBER('Форма 1'!Z1953),'Форма 1'!$H1953*VLOOKUP('Форма 1'!$F1953,'Придельники с 2022'!$B$4:$X$28,'Форма 1'!Z$8),"")</f>
        <v/>
      </c>
      <c r="J1953" s="103" t="str">
        <f>IF(ISNUMBER('Форма 1'!AA1953),'Форма 1'!$H1953*VLOOKUP('Форма 1'!$F1953,'Придельники с 2022'!$B$4:$X$28,'Форма 1'!AA$8),"")</f>
        <v/>
      </c>
      <c r="K1953" s="90"/>
      <c r="L1953" s="87"/>
      <c r="M1953" s="103" t="str">
        <f>IF(ISNUMBER('Форма 1'!AD1953),'Форма 1'!$H1953*VLOOKUP('Форма 1'!$F1953,'Придельники с 2022'!$B$4:$X$28,'Форма 1'!AD$8),"")</f>
        <v/>
      </c>
      <c r="N1953" s="103" t="str">
        <f>IF(ISBLANK('Форма 1'!$AE1953),"",IF('Форма 1'!$AE1953=1,'Форма 1'!$H1953*VLOOKUP('Форма 1'!$F1953,'Придельники с 2022'!$B$4:$X$28,'Форма 1'!$AE$8,0),IF('Форма 1'!$AE1953=2,'Форма 1'!$H1953*VLOOKUP('Форма 1'!$F1953,'Придельники с 2022'!$B$4:$X$28,13,0),IF('Форма 1'!$AE1953=3,'Форма 1'!$H1953*VLOOKUP('Форма 1'!$F1953,'Придельники с 2022'!$B$4:$X$28,12,0)))))</f>
        <v/>
      </c>
      <c r="O1953" s="103" t="str">
        <f>IF(ISNUMBER('Форма 1'!AF1953),'Форма 1'!$H1953*VLOOKUP('Форма 1'!$F1953,'Придельники с 2022'!$B$4:$X$28,'Форма 1'!AF$8),"")</f>
        <v/>
      </c>
      <c r="P1953" s="87">
        <v>36058.61</v>
      </c>
      <c r="Q1953" s="103" t="str">
        <f>IF(ISNUMBER('Форма 1'!AH1953),'Форма 1'!$H1953*VLOOKUP('Форма 1'!$F1953,'Придельники с 2022'!$B$4:$X$28,'Форма 1'!AH$8),"")</f>
        <v/>
      </c>
      <c r="R1953" s="103" t="str">
        <f>IF(ISNUMBER('Форма 1'!AI1953),'Форма 1'!$H1953*VLOOKUP('Форма 1'!$F1953,'Придельники с 2022'!$B$4:$X$28,'Форма 1'!AI$8),"")</f>
        <v/>
      </c>
      <c r="S1953" s="103" t="str">
        <f>IF(ISNUMBER('Форма 1'!AJ1953),'Форма 1'!$H1953*VLOOKUP('Форма 1'!$F1953,'Придельники с 2022'!$B$4:$X$28,'Форма 1'!AJ$8),"")</f>
        <v/>
      </c>
      <c r="T1953" s="87"/>
    </row>
    <row r="1954" spans="1:20">
      <c r="A1954" s="188">
        <f t="shared" si="153"/>
        <v>4</v>
      </c>
      <c r="B1954" s="189" t="s">
        <v>1944</v>
      </c>
      <c r="C1954" s="99">
        <f t="shared" si="157"/>
        <v>36058.61</v>
      </c>
      <c r="D1954" s="103" t="str">
        <f>IF(ISNUMBER('Форма 1'!U1954),'Форма 1'!$H1954*VLOOKUP('Форма 1'!$F1954,'Придельники с 2022'!$B$4:$X$28,'Форма 1'!U$8),"")</f>
        <v/>
      </c>
      <c r="E1954" s="103" t="str">
        <f>IF(ISNUMBER('Форма 1'!V1954),'Форма 1'!$H1954*VLOOKUP('Форма 1'!$F1954,'Придельники с 2022'!$B$4:$X$28,'Форма 1'!V$8),"")</f>
        <v/>
      </c>
      <c r="F1954" s="103" t="str">
        <f>IF(ISNUMBER('Форма 1'!W1954),'Форма 1'!$H1954*VLOOKUP('Форма 1'!$F1954,'Придельники с 2022'!$B$4:$X$28,'Форма 1'!W$8),"")</f>
        <v/>
      </c>
      <c r="G1954" s="103" t="str">
        <f>IF(ISNUMBER('Форма 1'!X1954),'Форма 1'!$H1954*VLOOKUP('Форма 1'!$F1954,'Придельники с 2022'!$B$4:$X$28,'Форма 1'!X$8),"")</f>
        <v/>
      </c>
      <c r="H1954" s="103" t="str">
        <f>IF(ISNUMBER('Форма 1'!Y1954),'Форма 1'!$H1954*VLOOKUP('Форма 1'!$F1954,'Придельники с 2022'!$B$4:$X$28,'Форма 1'!Y$8),"")</f>
        <v/>
      </c>
      <c r="I1954" s="103" t="str">
        <f>IF(ISNUMBER('Форма 1'!Z1954),'Форма 1'!$H1954*VLOOKUP('Форма 1'!$F1954,'Придельники с 2022'!$B$4:$X$28,'Форма 1'!Z$8),"")</f>
        <v/>
      </c>
      <c r="J1954" s="103" t="str">
        <f>IF(ISNUMBER('Форма 1'!AA1954),'Форма 1'!$H1954*VLOOKUP('Форма 1'!$F1954,'Придельники с 2022'!$B$4:$X$28,'Форма 1'!AA$8),"")</f>
        <v/>
      </c>
      <c r="K1954" s="90"/>
      <c r="L1954" s="87"/>
      <c r="M1954" s="103" t="str">
        <f>IF(ISNUMBER('Форма 1'!AD1954),'Форма 1'!$H1954*VLOOKUP('Форма 1'!$F1954,'Придельники с 2022'!$B$4:$X$28,'Форма 1'!AD$8),"")</f>
        <v/>
      </c>
      <c r="N1954" s="103" t="str">
        <f>IF(ISBLANK('Форма 1'!$AE1954),"",IF('Форма 1'!$AE1954=1,'Форма 1'!$H1954*VLOOKUP('Форма 1'!$F1954,'Придельники с 2022'!$B$4:$X$28,'Форма 1'!$AE$8,0),IF('Форма 1'!$AE1954=2,'Форма 1'!$H1954*VLOOKUP('Форма 1'!$F1954,'Придельники с 2022'!$B$4:$X$28,13,0),IF('Форма 1'!$AE1954=3,'Форма 1'!$H1954*VLOOKUP('Форма 1'!$F1954,'Придельники с 2022'!$B$4:$X$28,12,0)))))</f>
        <v/>
      </c>
      <c r="O1954" s="103" t="str">
        <f>IF(ISNUMBER('Форма 1'!AF1954),'Форма 1'!$H1954*VLOOKUP('Форма 1'!$F1954,'Придельники с 2022'!$B$4:$X$28,'Форма 1'!AF$8),"")</f>
        <v/>
      </c>
      <c r="P1954" s="87">
        <v>36058.61</v>
      </c>
      <c r="Q1954" s="103" t="str">
        <f>IF(ISNUMBER('Форма 1'!AH1954),'Форма 1'!$H1954*VLOOKUP('Форма 1'!$F1954,'Придельники с 2022'!$B$4:$X$28,'Форма 1'!AH$8),"")</f>
        <v/>
      </c>
      <c r="R1954" s="103" t="str">
        <f>IF(ISNUMBER('Форма 1'!AI1954),'Форма 1'!$H1954*VLOOKUP('Форма 1'!$F1954,'Придельники с 2022'!$B$4:$X$28,'Форма 1'!AI$8),"")</f>
        <v/>
      </c>
      <c r="S1954" s="103" t="str">
        <f>IF(ISNUMBER('Форма 1'!AJ1954),'Форма 1'!$H1954*VLOOKUP('Форма 1'!$F1954,'Придельники с 2022'!$B$4:$X$28,'Форма 1'!AJ$8),"")</f>
        <v/>
      </c>
      <c r="T1954" s="87"/>
    </row>
    <row r="1955" spans="1:20">
      <c r="A1955" s="188">
        <f t="shared" si="153"/>
        <v>5</v>
      </c>
      <c r="B1955" s="189" t="s">
        <v>1946</v>
      </c>
      <c r="C1955" s="99">
        <f t="shared" si="157"/>
        <v>36058.61</v>
      </c>
      <c r="D1955" s="103" t="str">
        <f>IF(ISNUMBER('Форма 1'!U1955),'Форма 1'!$H1955*VLOOKUP('Форма 1'!$F1955,'Придельники с 2022'!$B$4:$X$28,'Форма 1'!U$8),"")</f>
        <v/>
      </c>
      <c r="E1955" s="103" t="str">
        <f>IF(ISNUMBER('Форма 1'!V1955),'Форма 1'!$H1955*VLOOKUP('Форма 1'!$F1955,'Придельники с 2022'!$B$4:$X$28,'Форма 1'!V$8),"")</f>
        <v/>
      </c>
      <c r="F1955" s="103" t="str">
        <f>IF(ISNUMBER('Форма 1'!W1955),'Форма 1'!$H1955*VLOOKUP('Форма 1'!$F1955,'Придельники с 2022'!$B$4:$X$28,'Форма 1'!W$8),"")</f>
        <v/>
      </c>
      <c r="G1955" s="103" t="str">
        <f>IF(ISNUMBER('Форма 1'!X1955),'Форма 1'!$H1955*VLOOKUP('Форма 1'!$F1955,'Придельники с 2022'!$B$4:$X$28,'Форма 1'!X$8),"")</f>
        <v/>
      </c>
      <c r="H1955" s="103" t="str">
        <f>IF(ISNUMBER('Форма 1'!Y1955),'Форма 1'!$H1955*VLOOKUP('Форма 1'!$F1955,'Придельники с 2022'!$B$4:$X$28,'Форма 1'!Y$8),"")</f>
        <v/>
      </c>
      <c r="I1955" s="103" t="str">
        <f>IF(ISNUMBER('Форма 1'!Z1955),'Форма 1'!$H1955*VLOOKUP('Форма 1'!$F1955,'Придельники с 2022'!$B$4:$X$28,'Форма 1'!Z$8),"")</f>
        <v/>
      </c>
      <c r="J1955" s="103" t="str">
        <f>IF(ISNUMBER('Форма 1'!AA1955),'Форма 1'!$H1955*VLOOKUP('Форма 1'!$F1955,'Придельники с 2022'!$B$4:$X$28,'Форма 1'!AA$8),"")</f>
        <v/>
      </c>
      <c r="K1955" s="90"/>
      <c r="L1955" s="87"/>
      <c r="M1955" s="103" t="str">
        <f>IF(ISNUMBER('Форма 1'!AD1955),'Форма 1'!$H1955*VLOOKUP('Форма 1'!$F1955,'Придельники с 2022'!$B$4:$X$28,'Форма 1'!AD$8),"")</f>
        <v/>
      </c>
      <c r="N1955" s="103" t="str">
        <f>IF(ISBLANK('Форма 1'!$AE1955),"",IF('Форма 1'!$AE1955=1,'Форма 1'!$H1955*VLOOKUP('Форма 1'!$F1955,'Придельники с 2022'!$B$4:$X$28,'Форма 1'!$AE$8,0),IF('Форма 1'!$AE1955=2,'Форма 1'!$H1955*VLOOKUP('Форма 1'!$F1955,'Придельники с 2022'!$B$4:$X$28,13,0),IF('Форма 1'!$AE1955=3,'Форма 1'!$H1955*VLOOKUP('Форма 1'!$F1955,'Придельники с 2022'!$B$4:$X$28,12,0)))))</f>
        <v/>
      </c>
      <c r="O1955" s="103" t="str">
        <f>IF(ISNUMBER('Форма 1'!AF1955),'Форма 1'!$H1955*VLOOKUP('Форма 1'!$F1955,'Придельники с 2022'!$B$4:$X$28,'Форма 1'!AF$8),"")</f>
        <v/>
      </c>
      <c r="P1955" s="87">
        <v>36058.61</v>
      </c>
      <c r="Q1955" s="103" t="str">
        <f>IF(ISNUMBER('Форма 1'!AH1955),'Форма 1'!$H1955*VLOOKUP('Форма 1'!$F1955,'Придельники с 2022'!$B$4:$X$28,'Форма 1'!AH$8),"")</f>
        <v/>
      </c>
      <c r="R1955" s="103" t="str">
        <f>IF(ISNUMBER('Форма 1'!AI1955),'Форма 1'!$H1955*VLOOKUP('Форма 1'!$F1955,'Придельники с 2022'!$B$4:$X$28,'Форма 1'!AI$8),"")</f>
        <v/>
      </c>
      <c r="S1955" s="103" t="str">
        <f>IF(ISNUMBER('Форма 1'!AJ1955),'Форма 1'!$H1955*VLOOKUP('Форма 1'!$F1955,'Придельники с 2022'!$B$4:$X$28,'Форма 1'!AJ$8),"")</f>
        <v/>
      </c>
      <c r="T1955" s="87"/>
    </row>
    <row r="1956" spans="1:20">
      <c r="A1956" s="188">
        <f t="shared" si="153"/>
        <v>6</v>
      </c>
      <c r="B1956" s="189" t="s">
        <v>1947</v>
      </c>
      <c r="C1956" s="99">
        <f t="shared" si="157"/>
        <v>5656895.3579999991</v>
      </c>
      <c r="D1956" s="103" t="str">
        <f>IF(ISNUMBER('Форма 1'!U1956),'Форма 1'!$H1956*VLOOKUP('Форма 1'!$F1956,'Придельники с 2022'!$B$4:$X$28,'Форма 1'!U$8),"")</f>
        <v/>
      </c>
      <c r="E1956" s="103" t="str">
        <f>IF(ISNUMBER('Форма 1'!V1956),'Форма 1'!$H1956*VLOOKUP('Форма 1'!$F1956,'Придельники с 2022'!$B$4:$X$28,'Форма 1'!V$8),"")</f>
        <v/>
      </c>
      <c r="F1956" s="103" t="str">
        <f>IF(ISNUMBER('Форма 1'!W1956),'Форма 1'!$H1956*VLOOKUP('Форма 1'!$F1956,'Придельники с 2022'!$B$4:$X$28,'Форма 1'!W$8),"")</f>
        <v/>
      </c>
      <c r="G1956" s="103" t="str">
        <f>IF(ISNUMBER('Форма 1'!X1956),'Форма 1'!$H1956*VLOOKUP('Форма 1'!$F1956,'Придельники с 2022'!$B$4:$X$28,'Форма 1'!X$8),"")</f>
        <v/>
      </c>
      <c r="H1956" s="103" t="str">
        <f>IF(ISNUMBER('Форма 1'!Y1956),'Форма 1'!$H1956*VLOOKUP('Форма 1'!$F1956,'Придельники с 2022'!$B$4:$X$28,'Форма 1'!Y$8),"")</f>
        <v/>
      </c>
      <c r="I1956" s="103" t="str">
        <f>IF(ISNUMBER('Форма 1'!Z1956),'Форма 1'!$H1956*VLOOKUP('Форма 1'!$F1956,'Придельники с 2022'!$B$4:$X$28,'Форма 1'!Z$8),"")</f>
        <v/>
      </c>
      <c r="J1956" s="103" t="str">
        <f>IF(ISNUMBER('Форма 1'!AA1956),'Форма 1'!$H1956*VLOOKUP('Форма 1'!$F1956,'Придельники с 2022'!$B$4:$X$28,'Форма 1'!AA$8),"")</f>
        <v/>
      </c>
      <c r="K1956" s="90"/>
      <c r="L1956" s="87"/>
      <c r="M1956" s="103">
        <f>IF(ISNUMBER('Форма 1'!AD1956),'Форма 1'!$H1956*VLOOKUP('Форма 1'!$F1956,'Придельники с 2022'!$B$4:$X$28,'Форма 1'!AD$8),"")</f>
        <v>3514252.3029999998</v>
      </c>
      <c r="N1956" s="103">
        <f>IF(ISBLANK('Форма 1'!$AE1956),"",IF('Форма 1'!$AE1956=1,'Форма 1'!$H1956*VLOOKUP('Форма 1'!$F1956,'Придельники с 2022'!$B$4:$X$28,'Форма 1'!$AE$8,0),IF('Форма 1'!$AE1956=2,'Форма 1'!$H1956*VLOOKUP('Форма 1'!$F1956,'Придельники с 2022'!$B$4:$X$28,13,0),IF('Форма 1'!$AE1956=3,'Форма 1'!$H1956*VLOOKUP('Форма 1'!$F1956,'Придельники с 2022'!$B$4:$X$28,12,0)))))</f>
        <v>2142643.0549999997</v>
      </c>
      <c r="O1956" s="103" t="str">
        <f>IF(ISNUMBER('Форма 1'!AF1956),'Форма 1'!$H1956*VLOOKUP('Форма 1'!$F1956,'Придельники с 2022'!$B$4:$X$28,'Форма 1'!AF$8),"")</f>
        <v/>
      </c>
      <c r="P1956" s="87"/>
      <c r="Q1956" s="103" t="str">
        <f>IF(ISNUMBER('Форма 1'!AH1956),'Форма 1'!$H1956*VLOOKUP('Форма 1'!$F1956,'Придельники с 2022'!$B$4:$X$28,'Форма 1'!AH$8),"")</f>
        <v/>
      </c>
      <c r="R1956" s="103" t="str">
        <f>IF(ISNUMBER('Форма 1'!AI1956),'Форма 1'!$H1956*VLOOKUP('Форма 1'!$F1956,'Придельники с 2022'!$B$4:$X$28,'Форма 1'!AI$8),"")</f>
        <v/>
      </c>
      <c r="S1956" s="103" t="str">
        <f>IF(ISNUMBER('Форма 1'!AJ1956),'Форма 1'!$H1956*VLOOKUP('Форма 1'!$F1956,'Придельники с 2022'!$B$4:$X$28,'Форма 1'!AJ$8),"")</f>
        <v/>
      </c>
      <c r="T1956" s="87"/>
    </row>
    <row r="1957" spans="1:20">
      <c r="A1957" s="188">
        <f t="shared" si="153"/>
        <v>7</v>
      </c>
      <c r="B1957" s="189" t="s">
        <v>1948</v>
      </c>
      <c r="C1957" s="99">
        <f t="shared" si="157"/>
        <v>38022157.475999996</v>
      </c>
      <c r="D1957" s="103" t="str">
        <f>IF(ISNUMBER('Форма 1'!U1957),'Форма 1'!$H1957*VLOOKUP('Форма 1'!$F1957,'Придельники с 2022'!$B$4:$X$28,'Форма 1'!U$8),"")</f>
        <v/>
      </c>
      <c r="E1957" s="103">
        <f>IF(ISNUMBER('Форма 1'!V1957),'Форма 1'!$H1957*VLOOKUP('Форма 1'!$F1957,'Придельники с 2022'!$B$4:$X$28,'Форма 1'!V$8),"")</f>
        <v>13428431.832</v>
      </c>
      <c r="F1957" s="103" t="str">
        <f>IF(ISNUMBER('Форма 1'!W1957),'Форма 1'!$H1957*VLOOKUP('Форма 1'!$F1957,'Придельники с 2022'!$B$4:$X$28,'Форма 1'!W$8),"")</f>
        <v/>
      </c>
      <c r="G1957" s="103" t="str">
        <f>IF(ISNUMBER('Форма 1'!X1957),'Форма 1'!$H1957*VLOOKUP('Форма 1'!$F1957,'Придельники с 2022'!$B$4:$X$28,'Форма 1'!X$8),"")</f>
        <v/>
      </c>
      <c r="H1957" s="103" t="str">
        <f>IF(ISNUMBER('Форма 1'!Y1957),'Форма 1'!$H1957*VLOOKUP('Форма 1'!$F1957,'Придельники с 2022'!$B$4:$X$28,'Форма 1'!Y$8),"")</f>
        <v/>
      </c>
      <c r="I1957" s="103" t="str">
        <f>IF(ISNUMBER('Форма 1'!Z1957),'Форма 1'!$H1957*VLOOKUP('Форма 1'!$F1957,'Придельники с 2022'!$B$4:$X$28,'Форма 1'!Z$8),"")</f>
        <v/>
      </c>
      <c r="J1957" s="103" t="str">
        <f>IF(ISNUMBER('Форма 1'!AA1957),'Форма 1'!$H1957*VLOOKUP('Форма 1'!$F1957,'Придельники с 2022'!$B$4:$X$28,'Форма 1'!AA$8),"")</f>
        <v/>
      </c>
      <c r="K1957" s="90"/>
      <c r="L1957" s="87"/>
      <c r="M1957" s="103">
        <f>IF(ISNUMBER('Форма 1'!AD1957),'Форма 1'!$H1957*VLOOKUP('Форма 1'!$F1957,'Придельники с 2022'!$B$4:$X$28,'Форма 1'!AD$8),"")</f>
        <v>15278443.653999997</v>
      </c>
      <c r="N1957" s="103">
        <f>IF(ISBLANK('Форма 1'!$AE1957),"",IF('Форма 1'!$AE1957=1,'Форма 1'!$H1957*VLOOKUP('Форма 1'!$F1957,'Придельники с 2022'!$B$4:$X$28,'Форма 1'!$AE$8,0),IF('Форма 1'!$AE1957=2,'Форма 1'!$H1957*VLOOKUP('Форма 1'!$F1957,'Придельники с 2022'!$B$4:$X$28,13,0),IF('Форма 1'!$AE1957=3,'Форма 1'!$H1957*VLOOKUP('Форма 1'!$F1957,'Придельники с 2022'!$B$4:$X$28,12,0)))))</f>
        <v>9315281.9899999984</v>
      </c>
      <c r="O1957" s="103" t="str">
        <f>IF(ISNUMBER('Форма 1'!AF1957),'Форма 1'!$H1957*VLOOKUP('Форма 1'!$F1957,'Придельники с 2022'!$B$4:$X$28,'Форма 1'!AF$8),"")</f>
        <v/>
      </c>
      <c r="P1957" s="87"/>
      <c r="Q1957" s="103" t="str">
        <f>IF(ISNUMBER('Форма 1'!AH1957),'Форма 1'!$H1957*VLOOKUP('Форма 1'!$F1957,'Придельники с 2022'!$B$4:$X$28,'Форма 1'!AH$8),"")</f>
        <v/>
      </c>
      <c r="R1957" s="103" t="str">
        <f>IF(ISNUMBER('Форма 1'!AI1957),'Форма 1'!$H1957*VLOOKUP('Форма 1'!$F1957,'Придельники с 2022'!$B$4:$X$28,'Форма 1'!AI$8),"")</f>
        <v/>
      </c>
      <c r="S1957" s="103" t="str">
        <f>IF(ISNUMBER('Форма 1'!AJ1957),'Форма 1'!$H1957*VLOOKUP('Форма 1'!$F1957,'Придельники с 2022'!$B$4:$X$28,'Форма 1'!AJ$8),"")</f>
        <v/>
      </c>
      <c r="T1957" s="87"/>
    </row>
    <row r="1958" spans="1:20">
      <c r="A1958" s="188">
        <f t="shared" si="153"/>
        <v>8</v>
      </c>
      <c r="B1958" s="189" t="s">
        <v>1949</v>
      </c>
      <c r="C1958" s="99">
        <f t="shared" si="157"/>
        <v>36058.61</v>
      </c>
      <c r="D1958" s="103" t="str">
        <f>IF(ISNUMBER('Форма 1'!U1958),'Форма 1'!$H1958*VLOOKUP('Форма 1'!$F1958,'Придельники с 2022'!$B$4:$X$28,'Форма 1'!U$8),"")</f>
        <v/>
      </c>
      <c r="E1958" s="103" t="str">
        <f>IF(ISNUMBER('Форма 1'!V1958),'Форма 1'!$H1958*VLOOKUP('Форма 1'!$F1958,'Придельники с 2022'!$B$4:$X$28,'Форма 1'!V$8),"")</f>
        <v/>
      </c>
      <c r="F1958" s="103" t="str">
        <f>IF(ISNUMBER('Форма 1'!W1958),'Форма 1'!$H1958*VLOOKUP('Форма 1'!$F1958,'Придельники с 2022'!$B$4:$X$28,'Форма 1'!W$8),"")</f>
        <v/>
      </c>
      <c r="G1958" s="103" t="str">
        <f>IF(ISNUMBER('Форма 1'!X1958),'Форма 1'!$H1958*VLOOKUP('Форма 1'!$F1958,'Придельники с 2022'!$B$4:$X$28,'Форма 1'!X$8),"")</f>
        <v/>
      </c>
      <c r="H1958" s="103" t="str">
        <f>IF(ISNUMBER('Форма 1'!Y1958),'Форма 1'!$H1958*VLOOKUP('Форма 1'!$F1958,'Придельники с 2022'!$B$4:$X$28,'Форма 1'!Y$8),"")</f>
        <v/>
      </c>
      <c r="I1958" s="103" t="str">
        <f>IF(ISNUMBER('Форма 1'!Z1958),'Форма 1'!$H1958*VLOOKUP('Форма 1'!$F1958,'Придельники с 2022'!$B$4:$X$28,'Форма 1'!Z$8),"")</f>
        <v/>
      </c>
      <c r="J1958" s="103" t="str">
        <f>IF(ISNUMBER('Форма 1'!AA1958),'Форма 1'!$H1958*VLOOKUP('Форма 1'!$F1958,'Придельники с 2022'!$B$4:$X$28,'Форма 1'!AA$8),"")</f>
        <v/>
      </c>
      <c r="K1958" s="90"/>
      <c r="L1958" s="87"/>
      <c r="M1958" s="103" t="str">
        <f>IF(ISNUMBER('Форма 1'!AD1958),'Форма 1'!$H1958*VLOOKUP('Форма 1'!$F1958,'Придельники с 2022'!$B$4:$X$28,'Форма 1'!AD$8),"")</f>
        <v/>
      </c>
      <c r="N1958" s="103" t="str">
        <f>IF(ISBLANK('Форма 1'!$AE1958),"",IF('Форма 1'!$AE1958=1,'Форма 1'!$H1958*VLOOKUP('Форма 1'!$F1958,'Придельники с 2022'!$B$4:$X$28,'Форма 1'!$AE$8,0),IF('Форма 1'!$AE1958=2,'Форма 1'!$H1958*VLOOKUP('Форма 1'!$F1958,'Придельники с 2022'!$B$4:$X$28,13,0),IF('Форма 1'!$AE1958=3,'Форма 1'!$H1958*VLOOKUP('Форма 1'!$F1958,'Придельники с 2022'!$B$4:$X$28,12,0)))))</f>
        <v/>
      </c>
      <c r="O1958" s="103" t="str">
        <f>IF(ISNUMBER('Форма 1'!AF1958),'Форма 1'!$H1958*VLOOKUP('Форма 1'!$F1958,'Придельники с 2022'!$B$4:$X$28,'Форма 1'!AF$8),"")</f>
        <v/>
      </c>
      <c r="P1958" s="87">
        <v>36058.61</v>
      </c>
      <c r="Q1958" s="103" t="str">
        <f>IF(ISNUMBER('Форма 1'!AH1958),'Форма 1'!$H1958*VLOOKUP('Форма 1'!$F1958,'Придельники с 2022'!$B$4:$X$28,'Форма 1'!AH$8),"")</f>
        <v/>
      </c>
      <c r="R1958" s="103" t="str">
        <f>IF(ISNUMBER('Форма 1'!AI1958),'Форма 1'!$H1958*VLOOKUP('Форма 1'!$F1958,'Придельники с 2022'!$B$4:$X$28,'Форма 1'!AI$8),"")</f>
        <v/>
      </c>
      <c r="S1958" s="103" t="str">
        <f>IF(ISNUMBER('Форма 1'!AJ1958),'Форма 1'!$H1958*VLOOKUP('Форма 1'!$F1958,'Придельники с 2022'!$B$4:$X$28,'Форма 1'!AJ$8),"")</f>
        <v/>
      </c>
      <c r="T1958" s="87"/>
    </row>
    <row r="1959" spans="1:20">
      <c r="A1959" s="188">
        <f t="shared" si="153"/>
        <v>9</v>
      </c>
      <c r="B1959" s="189" t="s">
        <v>1950</v>
      </c>
      <c r="C1959" s="99">
        <f t="shared" si="157"/>
        <v>14716850.964</v>
      </c>
      <c r="D1959" s="103" t="str">
        <f>IF(ISNUMBER('Форма 1'!U1959),'Форма 1'!$H1959*VLOOKUP('Форма 1'!$F1959,'Придельники с 2022'!$B$4:$X$28,'Форма 1'!U$8),"")</f>
        <v/>
      </c>
      <c r="E1959" s="103" t="str">
        <f>IF(ISNUMBER('Форма 1'!V1959),'Форма 1'!$H1959*VLOOKUP('Форма 1'!$F1959,'Придельники с 2022'!$B$4:$X$28,'Форма 1'!V$8),"")</f>
        <v/>
      </c>
      <c r="F1959" s="103" t="str">
        <f>IF(ISNUMBER('Форма 1'!W1959),'Форма 1'!$H1959*VLOOKUP('Форма 1'!$F1959,'Придельники с 2022'!$B$4:$X$28,'Форма 1'!W$8),"")</f>
        <v/>
      </c>
      <c r="G1959" s="103" t="str">
        <f>IF(ISNUMBER('Форма 1'!X1959),'Форма 1'!$H1959*VLOOKUP('Форма 1'!$F1959,'Придельники с 2022'!$B$4:$X$28,'Форма 1'!X$8),"")</f>
        <v/>
      </c>
      <c r="H1959" s="103" t="str">
        <f>IF(ISNUMBER('Форма 1'!Y1959),'Форма 1'!$H1959*VLOOKUP('Форма 1'!$F1959,'Придельники с 2022'!$B$4:$X$28,'Форма 1'!Y$8),"")</f>
        <v/>
      </c>
      <c r="I1959" s="103" t="str">
        <f>IF(ISNUMBER('Форма 1'!Z1959),'Форма 1'!$H1959*VLOOKUP('Форма 1'!$F1959,'Придельники с 2022'!$B$4:$X$28,'Форма 1'!Z$8),"")</f>
        <v/>
      </c>
      <c r="J1959" s="103" t="str">
        <f>IF(ISNUMBER('Форма 1'!AA1959),'Форма 1'!$H1959*VLOOKUP('Форма 1'!$F1959,'Придельники с 2022'!$B$4:$X$28,'Форма 1'!AA$8),"")</f>
        <v/>
      </c>
      <c r="K1959" s="90"/>
      <c r="L1959" s="87"/>
      <c r="M1959" s="103">
        <f>IF(ISNUMBER('Форма 1'!AD1959),'Форма 1'!$H1959*VLOOKUP('Форма 1'!$F1959,'Придельники с 2022'!$B$4:$X$28,'Форма 1'!AD$8),"")</f>
        <v>9142599.2740000002</v>
      </c>
      <c r="N1959" s="103">
        <f>IF(ISBLANK('Форма 1'!$AE1959),"",IF('Форма 1'!$AE1959=1,'Форма 1'!$H1959*VLOOKUP('Форма 1'!$F1959,'Придельники с 2022'!$B$4:$X$28,'Форма 1'!$AE$8,0),IF('Форма 1'!$AE1959=2,'Форма 1'!$H1959*VLOOKUP('Форма 1'!$F1959,'Придельники с 2022'!$B$4:$X$28,13,0),IF('Форма 1'!$AE1959=3,'Форма 1'!$H1959*VLOOKUP('Форма 1'!$F1959,'Придельники с 2022'!$B$4:$X$28,12,0)))))</f>
        <v>5574251.6899999995</v>
      </c>
      <c r="O1959" s="103" t="str">
        <f>IF(ISNUMBER('Форма 1'!AF1959),'Форма 1'!$H1959*VLOOKUP('Форма 1'!$F1959,'Придельники с 2022'!$B$4:$X$28,'Форма 1'!AF$8),"")</f>
        <v/>
      </c>
      <c r="P1959" s="87"/>
      <c r="Q1959" s="103" t="str">
        <f>IF(ISNUMBER('Форма 1'!AH1959),'Форма 1'!$H1959*VLOOKUP('Форма 1'!$F1959,'Придельники с 2022'!$B$4:$X$28,'Форма 1'!AH$8),"")</f>
        <v/>
      </c>
      <c r="R1959" s="103" t="str">
        <f>IF(ISNUMBER('Форма 1'!AI1959),'Форма 1'!$H1959*VLOOKUP('Форма 1'!$F1959,'Придельники с 2022'!$B$4:$X$28,'Форма 1'!AI$8),"")</f>
        <v/>
      </c>
      <c r="S1959" s="103" t="str">
        <f>IF(ISNUMBER('Форма 1'!AJ1959),'Форма 1'!$H1959*VLOOKUP('Форма 1'!$F1959,'Придельники с 2022'!$B$4:$X$28,'Форма 1'!AJ$8),"")</f>
        <v/>
      </c>
      <c r="T1959" s="87"/>
    </row>
    <row r="1960" spans="1:20">
      <c r="A1960" s="188">
        <f t="shared" si="153"/>
        <v>10</v>
      </c>
      <c r="B1960" s="189" t="s">
        <v>1951</v>
      </c>
      <c r="C1960" s="99">
        <f t="shared" si="157"/>
        <v>16242997.331999999</v>
      </c>
      <c r="D1960" s="103" t="str">
        <f>IF(ISNUMBER('Форма 1'!U1960),'Форма 1'!$H1960*VLOOKUP('Форма 1'!$F1960,'Придельники с 2022'!$B$4:$X$28,'Форма 1'!U$8),"")</f>
        <v/>
      </c>
      <c r="E1960" s="103" t="str">
        <f>IF(ISNUMBER('Форма 1'!V1960),'Форма 1'!$H1960*VLOOKUP('Форма 1'!$F1960,'Придельники с 2022'!$B$4:$X$28,'Форма 1'!V$8),"")</f>
        <v/>
      </c>
      <c r="F1960" s="103" t="str">
        <f>IF(ISNUMBER('Форма 1'!W1960),'Форма 1'!$H1960*VLOOKUP('Форма 1'!$F1960,'Придельники с 2022'!$B$4:$X$28,'Форма 1'!W$8),"")</f>
        <v/>
      </c>
      <c r="G1960" s="103" t="str">
        <f>IF(ISNUMBER('Форма 1'!X1960),'Форма 1'!$H1960*VLOOKUP('Форма 1'!$F1960,'Придельники с 2022'!$B$4:$X$28,'Форма 1'!X$8),"")</f>
        <v/>
      </c>
      <c r="H1960" s="103" t="str">
        <f>IF(ISNUMBER('Форма 1'!Y1960),'Форма 1'!$H1960*VLOOKUP('Форма 1'!$F1960,'Придельники с 2022'!$B$4:$X$28,'Форма 1'!Y$8),"")</f>
        <v/>
      </c>
      <c r="I1960" s="103" t="str">
        <f>IF(ISNUMBER('Форма 1'!Z1960),'Форма 1'!$H1960*VLOOKUP('Форма 1'!$F1960,'Придельники с 2022'!$B$4:$X$28,'Форма 1'!Z$8),"")</f>
        <v/>
      </c>
      <c r="J1960" s="103" t="str">
        <f>IF(ISNUMBER('Форма 1'!AA1960),'Форма 1'!$H1960*VLOOKUP('Форма 1'!$F1960,'Придельники с 2022'!$B$4:$X$28,'Форма 1'!AA$8),"")</f>
        <v/>
      </c>
      <c r="K1960" s="90"/>
      <c r="L1960" s="87"/>
      <c r="M1960" s="103">
        <f>IF(ISNUMBER('Форма 1'!AD1960),'Форма 1'!$H1960*VLOOKUP('Форма 1'!$F1960,'Придельники с 2022'!$B$4:$X$28,'Форма 1'!AD$8),"")</f>
        <v>10090692.362</v>
      </c>
      <c r="N1960" s="103">
        <f>IF(ISBLANK('Форма 1'!$AE1960),"",IF('Форма 1'!$AE1960=1,'Форма 1'!$H1960*VLOOKUP('Форма 1'!$F1960,'Придельники с 2022'!$B$4:$X$28,'Форма 1'!$AE$8,0),IF('Форма 1'!$AE1960=2,'Форма 1'!$H1960*VLOOKUP('Форма 1'!$F1960,'Придельники с 2022'!$B$4:$X$28,13,0),IF('Форма 1'!$AE1960=3,'Форма 1'!$H1960*VLOOKUP('Форма 1'!$F1960,'Придельники с 2022'!$B$4:$X$28,12,0)))))</f>
        <v>6152304.9699999997</v>
      </c>
      <c r="O1960" s="103" t="str">
        <f>IF(ISNUMBER('Форма 1'!AF1960),'Форма 1'!$H1960*VLOOKUP('Форма 1'!$F1960,'Придельники с 2022'!$B$4:$X$28,'Форма 1'!AF$8),"")</f>
        <v/>
      </c>
      <c r="P1960" s="87"/>
      <c r="Q1960" s="103" t="str">
        <f>IF(ISNUMBER('Форма 1'!AH1960),'Форма 1'!$H1960*VLOOKUP('Форма 1'!$F1960,'Придельники с 2022'!$B$4:$X$28,'Форма 1'!AH$8),"")</f>
        <v/>
      </c>
      <c r="R1960" s="103" t="str">
        <f>IF(ISNUMBER('Форма 1'!AI1960),'Форма 1'!$H1960*VLOOKUP('Форма 1'!$F1960,'Придельники с 2022'!$B$4:$X$28,'Форма 1'!AI$8),"")</f>
        <v/>
      </c>
      <c r="S1960" s="103" t="str">
        <f>IF(ISNUMBER('Форма 1'!AJ1960),'Форма 1'!$H1960*VLOOKUP('Форма 1'!$F1960,'Придельники с 2022'!$B$4:$X$28,'Форма 1'!AJ$8),"")</f>
        <v/>
      </c>
      <c r="T1960" s="87"/>
    </row>
    <row r="1961" spans="1:20">
      <c r="A1961" s="188">
        <f t="shared" si="153"/>
        <v>11</v>
      </c>
      <c r="B1961" s="189" t="s">
        <v>1952</v>
      </c>
      <c r="C1961" s="99">
        <f t="shared" si="157"/>
        <v>14987868.728</v>
      </c>
      <c r="D1961" s="103" t="str">
        <f>IF(ISNUMBER('Форма 1'!U1961),'Форма 1'!$H1961*VLOOKUP('Форма 1'!$F1961,'Придельники с 2022'!$B$4:$X$28,'Форма 1'!U$8),"")</f>
        <v/>
      </c>
      <c r="E1961" s="103" t="str">
        <f>IF(ISNUMBER('Форма 1'!V1961),'Форма 1'!$H1961*VLOOKUP('Форма 1'!$F1961,'Придельники с 2022'!$B$4:$X$28,'Форма 1'!V$8),"")</f>
        <v/>
      </c>
      <c r="F1961" s="103" t="str">
        <f>IF(ISNUMBER('Форма 1'!W1961),'Форма 1'!$H1961*VLOOKUP('Форма 1'!$F1961,'Придельники с 2022'!$B$4:$X$28,'Форма 1'!W$8),"")</f>
        <v/>
      </c>
      <c r="G1961" s="103" t="str">
        <f>IF(ISNUMBER('Форма 1'!X1961),'Форма 1'!$H1961*VLOOKUP('Форма 1'!$F1961,'Придельники с 2022'!$B$4:$X$28,'Форма 1'!X$8),"")</f>
        <v/>
      </c>
      <c r="H1961" s="103" t="str">
        <f>IF(ISNUMBER('Форма 1'!Y1961),'Форма 1'!$H1961*VLOOKUP('Форма 1'!$F1961,'Придельники с 2022'!$B$4:$X$28,'Форма 1'!Y$8),"")</f>
        <v/>
      </c>
      <c r="I1961" s="103" t="str">
        <f>IF(ISNUMBER('Форма 1'!Z1961),'Форма 1'!$H1961*VLOOKUP('Форма 1'!$F1961,'Придельники с 2022'!$B$4:$X$28,'Форма 1'!Z$8),"")</f>
        <v/>
      </c>
      <c r="J1961" s="103" t="str">
        <f>IF(ISNUMBER('Форма 1'!AA1961),'Форма 1'!$H1961*VLOOKUP('Форма 1'!$F1961,'Придельники с 2022'!$B$4:$X$28,'Форма 1'!AA$8),"")</f>
        <v/>
      </c>
      <c r="K1961" s="90"/>
      <c r="L1961" s="87"/>
      <c r="M1961" s="103" t="str">
        <f>IF(ISNUMBER('Форма 1'!AD1961),'Форма 1'!$H1961*VLOOKUP('Форма 1'!$F1961,'Придельники с 2022'!$B$4:$X$28,'Форма 1'!AD$8),"")</f>
        <v/>
      </c>
      <c r="N1961" s="103">
        <f>IF(ISBLANK('Форма 1'!$AE1961),"",IF('Форма 1'!$AE1961=1,'Форма 1'!$H1961*VLOOKUP('Форма 1'!$F1961,'Придельники с 2022'!$B$4:$X$28,'Форма 1'!$AE$8,0),IF('Форма 1'!$AE1961=2,'Форма 1'!$H1961*VLOOKUP('Форма 1'!$F1961,'Придельники с 2022'!$B$4:$X$28,13,0),IF('Форма 1'!$AE1961=3,'Форма 1'!$H1961*VLOOKUP('Форма 1'!$F1961,'Придельники с 2022'!$B$4:$X$28,12,0)))))</f>
        <v>14987868.728</v>
      </c>
      <c r="O1961" s="103" t="str">
        <f>IF(ISNUMBER('Форма 1'!AF1961),'Форма 1'!$H1961*VLOOKUP('Форма 1'!$F1961,'Придельники с 2022'!$B$4:$X$28,'Форма 1'!AF$8),"")</f>
        <v/>
      </c>
      <c r="P1961" s="87"/>
      <c r="Q1961" s="103" t="str">
        <f>IF(ISNUMBER('Форма 1'!AH1961),'Форма 1'!$H1961*VLOOKUP('Форма 1'!$F1961,'Придельники с 2022'!$B$4:$X$28,'Форма 1'!AH$8),"")</f>
        <v/>
      </c>
      <c r="R1961" s="103" t="str">
        <f>IF(ISNUMBER('Форма 1'!AI1961),'Форма 1'!$H1961*VLOOKUP('Форма 1'!$F1961,'Придельники с 2022'!$B$4:$X$28,'Форма 1'!AI$8),"")</f>
        <v/>
      </c>
      <c r="S1961" s="103" t="str">
        <f>IF(ISNUMBER('Форма 1'!AJ1961),'Форма 1'!$H1961*VLOOKUP('Форма 1'!$F1961,'Придельники с 2022'!$B$4:$X$28,'Форма 1'!AJ$8),"")</f>
        <v/>
      </c>
      <c r="T1961" s="87"/>
    </row>
    <row r="1962" spans="1:20">
      <c r="A1962" s="188">
        <f t="shared" si="153"/>
        <v>12</v>
      </c>
      <c r="B1962" s="189" t="s">
        <v>1953</v>
      </c>
      <c r="C1962" s="99">
        <f t="shared" si="157"/>
        <v>36058.61</v>
      </c>
      <c r="D1962" s="103" t="str">
        <f>IF(ISNUMBER('Форма 1'!U1962),'Форма 1'!$H1962*VLOOKUP('Форма 1'!$F1962,'Придельники с 2022'!$B$4:$X$28,'Форма 1'!U$8),"")</f>
        <v/>
      </c>
      <c r="E1962" s="103" t="str">
        <f>IF(ISNUMBER('Форма 1'!V1962),'Форма 1'!$H1962*VLOOKUP('Форма 1'!$F1962,'Придельники с 2022'!$B$4:$X$28,'Форма 1'!V$8),"")</f>
        <v/>
      </c>
      <c r="F1962" s="103" t="str">
        <f>IF(ISNUMBER('Форма 1'!W1962),'Форма 1'!$H1962*VLOOKUP('Форма 1'!$F1962,'Придельники с 2022'!$B$4:$X$28,'Форма 1'!W$8),"")</f>
        <v/>
      </c>
      <c r="G1962" s="103" t="str">
        <f>IF(ISNUMBER('Форма 1'!X1962),'Форма 1'!$H1962*VLOOKUP('Форма 1'!$F1962,'Придельники с 2022'!$B$4:$X$28,'Форма 1'!X$8),"")</f>
        <v/>
      </c>
      <c r="H1962" s="103" t="str">
        <f>IF(ISNUMBER('Форма 1'!Y1962),'Форма 1'!$H1962*VLOOKUP('Форма 1'!$F1962,'Придельники с 2022'!$B$4:$X$28,'Форма 1'!Y$8),"")</f>
        <v/>
      </c>
      <c r="I1962" s="103" t="str">
        <f>IF(ISNUMBER('Форма 1'!Z1962),'Форма 1'!$H1962*VLOOKUP('Форма 1'!$F1962,'Придельники с 2022'!$B$4:$X$28,'Форма 1'!Z$8),"")</f>
        <v/>
      </c>
      <c r="J1962" s="103" t="str">
        <f>IF(ISNUMBER('Форма 1'!AA1962),'Форма 1'!$H1962*VLOOKUP('Форма 1'!$F1962,'Придельники с 2022'!$B$4:$X$28,'Форма 1'!AA$8),"")</f>
        <v/>
      </c>
      <c r="K1962" s="90"/>
      <c r="L1962" s="87"/>
      <c r="M1962" s="103" t="str">
        <f>IF(ISNUMBER('Форма 1'!AD1962),'Форма 1'!$H1962*VLOOKUP('Форма 1'!$F1962,'Придельники с 2022'!$B$4:$X$28,'Форма 1'!AD$8),"")</f>
        <v/>
      </c>
      <c r="N1962" s="103" t="str">
        <f>IF(ISBLANK('Форма 1'!$AE1962),"",IF('Форма 1'!$AE1962=1,'Форма 1'!$H1962*VLOOKUP('Форма 1'!$F1962,'Придельники с 2022'!$B$4:$X$28,'Форма 1'!$AE$8,0),IF('Форма 1'!$AE1962=2,'Форма 1'!$H1962*VLOOKUP('Форма 1'!$F1962,'Придельники с 2022'!$B$4:$X$28,13,0),IF('Форма 1'!$AE1962=3,'Форма 1'!$H1962*VLOOKUP('Форма 1'!$F1962,'Придельники с 2022'!$B$4:$X$28,12,0)))))</f>
        <v/>
      </c>
      <c r="O1962" s="103" t="str">
        <f>IF(ISNUMBER('Форма 1'!AF1962),'Форма 1'!$H1962*VLOOKUP('Форма 1'!$F1962,'Придельники с 2022'!$B$4:$X$28,'Форма 1'!AF$8),"")</f>
        <v/>
      </c>
      <c r="P1962" s="87">
        <v>36058.61</v>
      </c>
      <c r="Q1962" s="103" t="str">
        <f>IF(ISNUMBER('Форма 1'!AH1962),'Форма 1'!$H1962*VLOOKUP('Форма 1'!$F1962,'Придельники с 2022'!$B$4:$X$28,'Форма 1'!AH$8),"")</f>
        <v/>
      </c>
      <c r="R1962" s="103" t="str">
        <f>IF(ISNUMBER('Форма 1'!AI1962),'Форма 1'!$H1962*VLOOKUP('Форма 1'!$F1962,'Придельники с 2022'!$B$4:$X$28,'Форма 1'!AI$8),"")</f>
        <v/>
      </c>
      <c r="S1962" s="103" t="str">
        <f>IF(ISNUMBER('Форма 1'!AJ1962),'Форма 1'!$H1962*VLOOKUP('Форма 1'!$F1962,'Придельники с 2022'!$B$4:$X$28,'Форма 1'!AJ$8),"")</f>
        <v/>
      </c>
      <c r="T1962" s="87"/>
    </row>
    <row r="1963" spans="1:20">
      <c r="A1963" s="188">
        <f t="shared" ref="A1963:A1965" si="160">A1962+1</f>
        <v>13</v>
      </c>
      <c r="B1963" s="189" t="s">
        <v>978</v>
      </c>
      <c r="C1963" s="99">
        <f t="shared" si="157"/>
        <v>2908828.7410000004</v>
      </c>
      <c r="D1963" s="103">
        <f>IF(ISNUMBER('Форма 1'!U1963),'Форма 1'!$H1963*VLOOKUP('Форма 1'!$F1963,'Придельники с 2022'!$B$4:$X$28,'Форма 1'!U$8),"")</f>
        <v>2908828.7410000004</v>
      </c>
      <c r="E1963" s="103" t="str">
        <f>IF(ISNUMBER('Форма 1'!V1963),'Форма 1'!$H1963*VLOOKUP('Форма 1'!$F1963,'Придельники с 2022'!$B$4:$X$28,'Форма 1'!V$8),"")</f>
        <v/>
      </c>
      <c r="F1963" s="103" t="str">
        <f>IF(ISNUMBER('Форма 1'!W1963),'Форма 1'!$H1963*VLOOKUP('Форма 1'!$F1963,'Придельники с 2022'!$B$4:$X$28,'Форма 1'!W$8),"")</f>
        <v/>
      </c>
      <c r="G1963" s="103" t="str">
        <f>IF(ISNUMBER('Форма 1'!X1963),'Форма 1'!$H1963*VLOOKUP('Форма 1'!$F1963,'Придельники с 2022'!$B$4:$X$28,'Форма 1'!X$8),"")</f>
        <v/>
      </c>
      <c r="H1963" s="103" t="str">
        <f>IF(ISNUMBER('Форма 1'!Y1963),'Форма 1'!$H1963*VLOOKUP('Форма 1'!$F1963,'Придельники с 2022'!$B$4:$X$28,'Форма 1'!Y$8),"")</f>
        <v/>
      </c>
      <c r="I1963" s="103" t="str">
        <f>IF(ISNUMBER('Форма 1'!Z1963),'Форма 1'!$H1963*VLOOKUP('Форма 1'!$F1963,'Придельники с 2022'!$B$4:$X$28,'Форма 1'!Z$8),"")</f>
        <v/>
      </c>
      <c r="J1963" s="103" t="str">
        <f>IF(ISNUMBER('Форма 1'!AA1963),'Форма 1'!$H1963*VLOOKUP('Форма 1'!$F1963,'Придельники с 2022'!$B$4:$X$28,'Форма 1'!AA$8),"")</f>
        <v/>
      </c>
      <c r="K1963" s="90"/>
      <c r="L1963" s="87"/>
      <c r="M1963" s="103" t="str">
        <f>IF(ISNUMBER('Форма 1'!AD1963),'Форма 1'!$H1963*VLOOKUP('Форма 1'!$F1963,'Придельники с 2022'!$B$4:$X$28,'Форма 1'!AD$8),"")</f>
        <v/>
      </c>
      <c r="N1963" s="103" t="str">
        <f>IF(ISBLANK('Форма 1'!$AE1963),"",IF('Форма 1'!$AE1963=1,'Форма 1'!$H1963*VLOOKUP('Форма 1'!$F1963,'Придельники с 2022'!$B$4:$X$28,'Форма 1'!$AE$8,0),IF('Форма 1'!$AE1963=2,'Форма 1'!$H1963*VLOOKUP('Форма 1'!$F1963,'Придельники с 2022'!$B$4:$X$28,13,0),IF('Форма 1'!$AE1963=3,'Форма 1'!$H1963*VLOOKUP('Форма 1'!$F1963,'Придельники с 2022'!$B$4:$X$28,12,0)))))</f>
        <v/>
      </c>
      <c r="O1963" s="103" t="str">
        <f>IF(ISNUMBER('Форма 1'!AF1963),'Форма 1'!$H1963*VLOOKUP('Форма 1'!$F1963,'Придельники с 2022'!$B$4:$X$28,'Форма 1'!AF$8),"")</f>
        <v/>
      </c>
      <c r="P1963" s="87"/>
      <c r="Q1963" s="103" t="str">
        <f>IF(ISNUMBER('Форма 1'!AH1963),'Форма 1'!$H1963*VLOOKUP('Форма 1'!$F1963,'Придельники с 2022'!$B$4:$X$28,'Форма 1'!AH$8),"")</f>
        <v/>
      </c>
      <c r="R1963" s="103" t="str">
        <f>IF(ISNUMBER('Форма 1'!AI1963),'Форма 1'!$H1963*VLOOKUP('Форма 1'!$F1963,'Придельники с 2022'!$B$4:$X$28,'Форма 1'!AI$8),"")</f>
        <v/>
      </c>
      <c r="S1963" s="103" t="str">
        <f>IF(ISNUMBER('Форма 1'!AJ1963),'Форма 1'!$H1963*VLOOKUP('Форма 1'!$F1963,'Придельники с 2022'!$B$4:$X$28,'Форма 1'!AJ$8),"")</f>
        <v/>
      </c>
      <c r="T1963" s="87"/>
    </row>
    <row r="1964" spans="1:20">
      <c r="A1964" s="188">
        <f t="shared" si="160"/>
        <v>14</v>
      </c>
      <c r="B1964" s="189" t="s">
        <v>1954</v>
      </c>
      <c r="C1964" s="99">
        <f t="shared" si="157"/>
        <v>30533922.220000003</v>
      </c>
      <c r="D1964" s="103" t="str">
        <f>IF(ISNUMBER('Форма 1'!U1964),'Форма 1'!$H1964*VLOOKUP('Форма 1'!$F1964,'Придельники с 2022'!$B$4:$X$28,'Форма 1'!U$8),"")</f>
        <v/>
      </c>
      <c r="E1964" s="103">
        <f>IF(ISNUMBER('Форма 1'!V1964),'Форма 1'!$H1964*VLOOKUP('Форма 1'!$F1964,'Придельники с 2022'!$B$4:$X$28,'Форма 1'!V$8),"")</f>
        <v>6338506.7199999997</v>
      </c>
      <c r="F1964" s="103" t="str">
        <f>IF(ISNUMBER('Форма 1'!W1964),'Форма 1'!$H1964*VLOOKUP('Форма 1'!$F1964,'Придельники с 2022'!$B$4:$X$28,'Форма 1'!W$8),"")</f>
        <v/>
      </c>
      <c r="G1964" s="103" t="str">
        <f>IF(ISNUMBER('Форма 1'!X1964),'Форма 1'!$H1964*VLOOKUP('Форма 1'!$F1964,'Придельники с 2022'!$B$4:$X$28,'Форма 1'!X$8),"")</f>
        <v/>
      </c>
      <c r="H1964" s="103" t="str">
        <f>IF(ISNUMBER('Форма 1'!Y1964),'Форма 1'!$H1964*VLOOKUP('Форма 1'!$F1964,'Придельники с 2022'!$B$4:$X$28,'Форма 1'!Y$8),"")</f>
        <v/>
      </c>
      <c r="I1964" s="103" t="str">
        <f>IF(ISNUMBER('Форма 1'!Z1964),'Форма 1'!$H1964*VLOOKUP('Форма 1'!$F1964,'Придельники с 2022'!$B$4:$X$28,'Форма 1'!Z$8),"")</f>
        <v/>
      </c>
      <c r="J1964" s="103" t="str">
        <f>IF(ISNUMBER('Форма 1'!AA1964),'Форма 1'!$H1964*VLOOKUP('Форма 1'!$F1964,'Придельники с 2022'!$B$4:$X$28,'Форма 1'!AA$8),"")</f>
        <v/>
      </c>
      <c r="K1964" s="90"/>
      <c r="L1964" s="87"/>
      <c r="M1964" s="103">
        <f>IF(ISNUMBER('Форма 1'!AD1964),'Форма 1'!$H1964*VLOOKUP('Форма 1'!$F1964,'Придельники с 2022'!$B$4:$X$28,'Форма 1'!AD$8),"")</f>
        <v>11474968.960000001</v>
      </c>
      <c r="N1964" s="103">
        <f>IF(ISBLANK('Форма 1'!$AE1964),"",IF('Форма 1'!$AE1964=1,'Форма 1'!$H1964*VLOOKUP('Форма 1'!$F1964,'Придельники с 2022'!$B$4:$X$28,'Форма 1'!$AE$8,0),IF('Форма 1'!$AE1964=2,'Форма 1'!$H1964*VLOOKUP('Форма 1'!$F1964,'Придельники с 2022'!$B$4:$X$28,13,0),IF('Форма 1'!$AE1964=3,'Форма 1'!$H1964*VLOOKUP('Форма 1'!$F1964,'Придельники с 2022'!$B$4:$X$28,12,0)))))</f>
        <v>12440253.279999999</v>
      </c>
      <c r="O1964" s="103" t="str">
        <f>IF(ISNUMBER('Форма 1'!AF1964),'Форма 1'!$H1964*VLOOKUP('Форма 1'!$F1964,'Придельники с 2022'!$B$4:$X$28,'Форма 1'!AF$8),"")</f>
        <v/>
      </c>
      <c r="P1964" s="87">
        <v>280193.26</v>
      </c>
      <c r="Q1964" s="103" t="str">
        <f>IF(ISNUMBER('Форма 1'!AH1964),'Форма 1'!$H1964*VLOOKUP('Форма 1'!$F1964,'Придельники с 2022'!$B$4:$X$28,'Форма 1'!AH$8),"")</f>
        <v/>
      </c>
      <c r="R1964" s="103" t="str">
        <f>IF(ISNUMBER('Форма 1'!AI1964),'Форма 1'!$H1964*VLOOKUP('Форма 1'!$F1964,'Придельники с 2022'!$B$4:$X$28,'Форма 1'!AI$8),"")</f>
        <v/>
      </c>
      <c r="S1964" s="103" t="str">
        <f>IF(ISNUMBER('Форма 1'!AJ1964),'Форма 1'!$H1964*VLOOKUP('Форма 1'!$F1964,'Придельники с 2022'!$B$4:$X$28,'Форма 1'!AJ$8),"")</f>
        <v/>
      </c>
      <c r="T1964" s="87"/>
    </row>
    <row r="1965" spans="1:20">
      <c r="A1965" s="188">
        <f t="shared" si="160"/>
        <v>15</v>
      </c>
      <c r="B1965" s="189" t="s">
        <v>1955</v>
      </c>
      <c r="C1965" s="99">
        <f t="shared" si="157"/>
        <v>3705494.6239999998</v>
      </c>
      <c r="D1965" s="103">
        <f>IF(ISNUMBER('Форма 1'!U1965),'Форма 1'!$H1965*VLOOKUP('Форма 1'!$F1965,'Придельники с 2022'!$B$4:$X$28,'Форма 1'!U$8),"")</f>
        <v>261741.79200000002</v>
      </c>
      <c r="E1965" s="103" t="str">
        <f>IF(ISNUMBER('Форма 1'!V1965),'Форма 1'!$H1965*VLOOKUP('Форма 1'!$F1965,'Придельники с 2022'!$B$4:$X$28,'Форма 1'!V$8),"")</f>
        <v/>
      </c>
      <c r="F1965" s="103" t="str">
        <f>IF(ISNUMBER('Форма 1'!W1965),'Форма 1'!$H1965*VLOOKUP('Форма 1'!$F1965,'Придельники с 2022'!$B$4:$X$28,'Форма 1'!W$8),"")</f>
        <v/>
      </c>
      <c r="G1965" s="103" t="str">
        <f>IF(ISNUMBER('Форма 1'!X1965),'Форма 1'!$H1965*VLOOKUP('Форма 1'!$F1965,'Придельники с 2022'!$B$4:$X$28,'Форма 1'!X$8),"")</f>
        <v/>
      </c>
      <c r="H1965" s="103" t="str">
        <f>IF(ISNUMBER('Форма 1'!Y1965),'Форма 1'!$H1965*VLOOKUP('Форма 1'!$F1965,'Придельники с 2022'!$B$4:$X$28,'Форма 1'!Y$8),"")</f>
        <v/>
      </c>
      <c r="I1965" s="103" t="str">
        <f>IF(ISNUMBER('Форма 1'!Z1965),'Форма 1'!$H1965*VLOOKUP('Форма 1'!$F1965,'Придельники с 2022'!$B$4:$X$28,'Форма 1'!Z$8),"")</f>
        <v/>
      </c>
      <c r="J1965" s="103" t="str">
        <f>IF(ISNUMBER('Форма 1'!AA1965),'Форма 1'!$H1965*VLOOKUP('Форма 1'!$F1965,'Придельники с 2022'!$B$4:$X$28,'Форма 1'!AA$8),"")</f>
        <v/>
      </c>
      <c r="K1965" s="90"/>
      <c r="L1965" s="87"/>
      <c r="M1965" s="103" t="str">
        <f>IF(ISNUMBER('Форма 1'!AD1965),'Форма 1'!$H1965*VLOOKUP('Форма 1'!$F1965,'Придельники с 2022'!$B$4:$X$28,'Форма 1'!AD$8),"")</f>
        <v/>
      </c>
      <c r="N1965" s="103">
        <f>IF(ISBLANK('Форма 1'!$AE1965),"",IF('Форма 1'!$AE1965=1,'Форма 1'!$H1965*VLOOKUP('Форма 1'!$F1965,'Придельники с 2022'!$B$4:$X$28,'Форма 1'!$AE$8,0),IF('Форма 1'!$AE1965=2,'Форма 1'!$H1965*VLOOKUP('Форма 1'!$F1965,'Придельники с 2022'!$B$4:$X$28,13,0),IF('Форма 1'!$AE1965=3,'Форма 1'!$H1965*VLOOKUP('Форма 1'!$F1965,'Придельники с 2022'!$B$4:$X$28,12,0)))))</f>
        <v>2499195.2960000001</v>
      </c>
      <c r="O1965" s="103" t="str">
        <f>IF(ISNUMBER('Форма 1'!AF1965),'Форма 1'!$H1965*VLOOKUP('Форма 1'!$F1965,'Придельники с 2022'!$B$4:$X$28,'Форма 1'!AF$8),"")</f>
        <v/>
      </c>
      <c r="P1965" s="87"/>
      <c r="Q1965" s="103">
        <f>IF(ISNUMBER('Форма 1'!AH1965),'Форма 1'!$H1965*VLOOKUP('Форма 1'!$F1965,'Придельники с 2022'!$B$4:$X$28,'Форма 1'!AH$8),"")</f>
        <v>944557.53600000008</v>
      </c>
      <c r="R1965" s="103" t="str">
        <f>IF(ISNUMBER('Форма 1'!AI1965),'Форма 1'!$H1965*VLOOKUP('Форма 1'!$F1965,'Придельники с 2022'!$B$4:$X$28,'Форма 1'!AI$8),"")</f>
        <v/>
      </c>
      <c r="S1965" s="103" t="str">
        <f>IF(ISNUMBER('Форма 1'!AJ1965),'Форма 1'!$H1965*VLOOKUP('Форма 1'!$F1965,'Придельники с 2022'!$B$4:$X$28,'Форма 1'!AJ$8),"")</f>
        <v/>
      </c>
      <c r="T1965" s="87"/>
    </row>
    <row r="1966" spans="1:20" ht="15.75">
      <c r="A1966" s="187">
        <v>0</v>
      </c>
      <c r="B1966" s="34" t="s">
        <v>979</v>
      </c>
      <c r="C1966" s="36">
        <f>SUM(C1967)</f>
        <v>12797860.199999999</v>
      </c>
      <c r="D1966" s="36">
        <f t="shared" ref="D1966:T1966" si="161">SUM(D1967)</f>
        <v>0</v>
      </c>
      <c r="E1966" s="36">
        <f t="shared" si="161"/>
        <v>0</v>
      </c>
      <c r="F1966" s="36">
        <f t="shared" si="161"/>
        <v>0</v>
      </c>
      <c r="G1966" s="36">
        <f t="shared" si="161"/>
        <v>734726</v>
      </c>
      <c r="H1966" s="36">
        <f t="shared" si="161"/>
        <v>0</v>
      </c>
      <c r="I1966" s="36">
        <f t="shared" si="161"/>
        <v>1029000.6</v>
      </c>
      <c r="J1966" s="36">
        <f t="shared" si="161"/>
        <v>0</v>
      </c>
      <c r="K1966" s="39">
        <f t="shared" si="161"/>
        <v>0</v>
      </c>
      <c r="L1966" s="36">
        <f t="shared" si="161"/>
        <v>0</v>
      </c>
      <c r="M1966" s="36">
        <f t="shared" si="161"/>
        <v>0</v>
      </c>
      <c r="N1966" s="36">
        <f t="shared" si="161"/>
        <v>11034133.6</v>
      </c>
      <c r="O1966" s="36">
        <f t="shared" si="161"/>
        <v>0</v>
      </c>
      <c r="P1966" s="36">
        <f t="shared" si="161"/>
        <v>0</v>
      </c>
      <c r="Q1966" s="36">
        <f t="shared" si="161"/>
        <v>0</v>
      </c>
      <c r="R1966" s="36">
        <f t="shared" si="161"/>
        <v>0</v>
      </c>
      <c r="S1966" s="36">
        <f t="shared" si="161"/>
        <v>0</v>
      </c>
      <c r="T1966" s="36">
        <f t="shared" si="161"/>
        <v>0</v>
      </c>
    </row>
    <row r="1967" spans="1:20">
      <c r="A1967" s="188">
        <f t="shared" ref="A1967:A2031" si="162">A1966+1</f>
        <v>1</v>
      </c>
      <c r="B1967" s="189" t="s">
        <v>1956</v>
      </c>
      <c r="C1967" s="99">
        <f t="shared" si="157"/>
        <v>12797860.199999999</v>
      </c>
      <c r="D1967" s="103" t="str">
        <f>IF(ISNUMBER('Форма 1'!U1967),'Форма 1'!$H1967*VLOOKUP('Форма 1'!$F1967,'Придельники с 2022'!$B$4:$X$28,'Форма 1'!U$8),"")</f>
        <v/>
      </c>
      <c r="E1967" s="103" t="str">
        <f>IF(ISNUMBER('Форма 1'!V1967),'Форма 1'!$H1967*VLOOKUP('Форма 1'!$F1967,'Придельники с 2022'!$B$4:$X$28,'Форма 1'!V$8),"")</f>
        <v/>
      </c>
      <c r="F1967" s="103" t="str">
        <f>IF(ISNUMBER('Форма 1'!W1967),'Форма 1'!$H1967*VLOOKUP('Форма 1'!$F1967,'Придельники с 2022'!$B$4:$X$28,'Форма 1'!W$8),"")</f>
        <v/>
      </c>
      <c r="G1967" s="103">
        <f>IF(ISNUMBER('Форма 1'!X1967),'Форма 1'!$H1967*VLOOKUP('Форма 1'!$F1967,'Придельники с 2022'!$B$4:$X$28,'Форма 1'!X$8),"")</f>
        <v>734726</v>
      </c>
      <c r="H1967" s="103" t="str">
        <f>IF(ISNUMBER('Форма 1'!Y1967),'Форма 1'!$H1967*VLOOKUP('Форма 1'!$F1967,'Придельники с 2022'!$B$4:$X$28,'Форма 1'!Y$8),"")</f>
        <v/>
      </c>
      <c r="I1967" s="103">
        <f>IF(ISNUMBER('Форма 1'!Z1967),'Форма 1'!$H1967*VLOOKUP('Форма 1'!$F1967,'Придельники с 2022'!$B$4:$X$28,'Форма 1'!Z$8),"")</f>
        <v>1029000.6</v>
      </c>
      <c r="J1967" s="103" t="str">
        <f>IF(ISNUMBER('Форма 1'!AA1967),'Форма 1'!$H1967*VLOOKUP('Форма 1'!$F1967,'Придельники с 2022'!$B$4:$X$28,'Форма 1'!AA$8),"")</f>
        <v/>
      </c>
      <c r="K1967" s="90"/>
      <c r="L1967" s="87"/>
      <c r="M1967" s="103" t="str">
        <f>IF(ISNUMBER('Форма 1'!AD1967),'Форма 1'!$H1967*VLOOKUP('Форма 1'!$F1967,'Придельники с 2022'!$B$4:$X$28,'Форма 1'!AD$8),"")</f>
        <v/>
      </c>
      <c r="N1967" s="103">
        <f>IF(ISBLANK('Форма 1'!$AE1967),"",IF('Форма 1'!$AE1967=1,'Форма 1'!$H1967*VLOOKUP('Форма 1'!$F1967,'Придельники с 2022'!$B$4:$X$28,'Форма 1'!$AE$8,0),IF('Форма 1'!$AE1967=2,'Форма 1'!$H1967*VLOOKUP('Форма 1'!$F1967,'Придельники с 2022'!$B$4:$X$28,13,0),IF('Форма 1'!$AE1967=3,'Форма 1'!$H1967*VLOOKUP('Форма 1'!$F1967,'Придельники с 2022'!$B$4:$X$28,12,0)))))</f>
        <v>11034133.6</v>
      </c>
      <c r="O1967" s="103" t="str">
        <f>IF(ISNUMBER('Форма 1'!AF1967),'Форма 1'!$H1967*VLOOKUP('Форма 1'!$F1967,'Придельники с 2022'!$B$4:$X$28,'Форма 1'!AF$8),"")</f>
        <v/>
      </c>
      <c r="P1967" s="87"/>
      <c r="Q1967" s="103" t="str">
        <f>IF(ISNUMBER('Форма 1'!AH1967),'Форма 1'!$H1967*VLOOKUP('Форма 1'!$F1967,'Придельники с 2022'!$B$4:$X$28,'Форма 1'!AH$8),"")</f>
        <v/>
      </c>
      <c r="R1967" s="103" t="str">
        <f>IF(ISNUMBER('Форма 1'!AI1967),'Форма 1'!$H1967*VLOOKUP('Форма 1'!$F1967,'Придельники с 2022'!$B$4:$X$28,'Форма 1'!AI$8),"")</f>
        <v/>
      </c>
      <c r="S1967" s="103" t="str">
        <f>IF(ISNUMBER('Форма 1'!AJ1967),'Форма 1'!$H1967*VLOOKUP('Форма 1'!$F1967,'Придельники с 2022'!$B$4:$X$28,'Форма 1'!AJ$8),"")</f>
        <v/>
      </c>
      <c r="T1967" s="87"/>
    </row>
    <row r="1968" spans="1:20" ht="15.75">
      <c r="A1968" s="187">
        <v>0</v>
      </c>
      <c r="B1968" s="34" t="s">
        <v>984</v>
      </c>
      <c r="C1968" s="36">
        <f t="shared" ref="C1968:T1968" si="163">SUM(C1969:C1976)</f>
        <v>16490655.304999998</v>
      </c>
      <c r="D1968" s="36">
        <f t="shared" si="163"/>
        <v>1313742.456</v>
      </c>
      <c r="E1968" s="36">
        <f t="shared" si="163"/>
        <v>4786388.3760000002</v>
      </c>
      <c r="F1968" s="36">
        <f t="shared" si="163"/>
        <v>0</v>
      </c>
      <c r="G1968" s="36">
        <f t="shared" si="163"/>
        <v>0</v>
      </c>
      <c r="H1968" s="36">
        <f t="shared" si="163"/>
        <v>0</v>
      </c>
      <c r="I1968" s="36">
        <f t="shared" si="163"/>
        <v>367338.66399999993</v>
      </c>
      <c r="J1968" s="36">
        <f t="shared" si="163"/>
        <v>904948.83600000001</v>
      </c>
      <c r="K1968" s="39">
        <f t="shared" si="163"/>
        <v>0</v>
      </c>
      <c r="L1968" s="36">
        <f t="shared" si="163"/>
        <v>0</v>
      </c>
      <c r="M1968" s="36">
        <f t="shared" si="163"/>
        <v>6447415.2939999998</v>
      </c>
      <c r="N1968" s="36">
        <f t="shared" si="163"/>
        <v>2290652.665</v>
      </c>
      <c r="O1968" s="36">
        <f t="shared" si="163"/>
        <v>344110.40400000004</v>
      </c>
      <c r="P1968" s="36">
        <f t="shared" si="163"/>
        <v>36058.61</v>
      </c>
      <c r="Q1968" s="36">
        <f t="shared" si="163"/>
        <v>0</v>
      </c>
      <c r="R1968" s="36">
        <f t="shared" si="163"/>
        <v>0</v>
      </c>
      <c r="S1968" s="36">
        <f t="shared" si="163"/>
        <v>0</v>
      </c>
      <c r="T1968" s="36">
        <f t="shared" si="163"/>
        <v>0</v>
      </c>
    </row>
    <row r="1969" spans="1:20">
      <c r="A1969" s="188">
        <f t="shared" si="162"/>
        <v>1</v>
      </c>
      <c r="B1969" s="189" t="s">
        <v>1957</v>
      </c>
      <c r="C1969" s="99">
        <f t="shared" si="157"/>
        <v>5153727.04</v>
      </c>
      <c r="D1969" s="103" t="str">
        <f>IF(ISNUMBER('Форма 1'!U1969),'Форма 1'!$H1969*VLOOKUP('Форма 1'!$F1969,'Придельники с 2022'!$B$4:$X$28,'Форма 1'!U$8),"")</f>
        <v/>
      </c>
      <c r="E1969" s="103">
        <f>IF(ISNUMBER('Форма 1'!V1969),'Форма 1'!$H1969*VLOOKUP('Форма 1'!$F1969,'Придельники с 2022'!$B$4:$X$28,'Форма 1'!V$8),"")</f>
        <v>4786388.3760000002</v>
      </c>
      <c r="F1969" s="103" t="str">
        <f>IF(ISNUMBER('Форма 1'!W1969),'Форма 1'!$H1969*VLOOKUP('Форма 1'!$F1969,'Придельники с 2022'!$B$4:$X$28,'Форма 1'!W$8),"")</f>
        <v/>
      </c>
      <c r="G1969" s="103" t="str">
        <f>IF(ISNUMBER('Форма 1'!X1969),'Форма 1'!$H1969*VLOOKUP('Форма 1'!$F1969,'Придельники с 2022'!$B$4:$X$28,'Форма 1'!X$8),"")</f>
        <v/>
      </c>
      <c r="H1969" s="103" t="str">
        <f>IF(ISNUMBER('Форма 1'!Y1969),'Форма 1'!$H1969*VLOOKUP('Форма 1'!$F1969,'Придельники с 2022'!$B$4:$X$28,'Форма 1'!Y$8),"")</f>
        <v/>
      </c>
      <c r="I1969" s="103">
        <f>IF(ISNUMBER('Форма 1'!Z1969),'Форма 1'!$H1969*VLOOKUP('Форма 1'!$F1969,'Придельники с 2022'!$B$4:$X$28,'Форма 1'!Z$8),"")</f>
        <v>367338.66399999993</v>
      </c>
      <c r="J1969" s="103" t="str">
        <f>IF(ISNUMBER('Форма 1'!AA1969),'Форма 1'!$H1969*VLOOKUP('Форма 1'!$F1969,'Придельники с 2022'!$B$4:$X$28,'Форма 1'!AA$8),"")</f>
        <v/>
      </c>
      <c r="K1969" s="90"/>
      <c r="L1969" s="87"/>
      <c r="M1969" s="103" t="str">
        <f>IF(ISNUMBER('Форма 1'!AD1969),'Форма 1'!$H1969*VLOOKUP('Форма 1'!$F1969,'Придельники с 2022'!$B$4:$X$28,'Форма 1'!AD$8),"")</f>
        <v/>
      </c>
      <c r="N1969" s="103" t="str">
        <f>IF(ISBLANK('Форма 1'!$AE1969),"",IF('Форма 1'!$AE1969=1,'Форма 1'!$H1969*VLOOKUP('Форма 1'!$F1969,'Придельники с 2022'!$B$4:$X$28,'Форма 1'!$AE$8,0),IF('Форма 1'!$AE1969=2,'Форма 1'!$H1969*VLOOKUP('Форма 1'!$F1969,'Придельники с 2022'!$B$4:$X$28,13,0),IF('Форма 1'!$AE1969=3,'Форма 1'!$H1969*VLOOKUP('Форма 1'!$F1969,'Придельники с 2022'!$B$4:$X$28,12,0)))))</f>
        <v/>
      </c>
      <c r="O1969" s="103" t="str">
        <f>IF(ISNUMBER('Форма 1'!AF1969),'Форма 1'!$H1969*VLOOKUP('Форма 1'!$F1969,'Придельники с 2022'!$B$4:$X$28,'Форма 1'!AF$8),"")</f>
        <v/>
      </c>
      <c r="P1969" s="87"/>
      <c r="Q1969" s="103" t="str">
        <f>IF(ISNUMBER('Форма 1'!AH1969),'Форма 1'!$H1969*VLOOKUP('Форма 1'!$F1969,'Придельники с 2022'!$B$4:$X$28,'Форма 1'!AH$8),"")</f>
        <v/>
      </c>
      <c r="R1969" s="103" t="str">
        <f>IF(ISNUMBER('Форма 1'!AI1969),'Форма 1'!$H1969*VLOOKUP('Форма 1'!$F1969,'Придельники с 2022'!$B$4:$X$28,'Форма 1'!AI$8),"")</f>
        <v/>
      </c>
      <c r="S1969" s="103" t="str">
        <f>IF(ISNUMBER('Форма 1'!AJ1969),'Форма 1'!$H1969*VLOOKUP('Форма 1'!$F1969,'Придельники с 2022'!$B$4:$X$28,'Форма 1'!AJ$8),"")</f>
        <v/>
      </c>
      <c r="T1969" s="87"/>
    </row>
    <row r="1970" spans="1:20">
      <c r="A1970" s="188">
        <f t="shared" si="162"/>
        <v>2</v>
      </c>
      <c r="B1970" s="189" t="s">
        <v>992</v>
      </c>
      <c r="C1970" s="99">
        <f t="shared" si="157"/>
        <v>2290652.665</v>
      </c>
      <c r="D1970" s="103" t="str">
        <f>IF(ISNUMBER('Форма 1'!U1970),'Форма 1'!$H1970*VLOOKUP('Форма 1'!$F1970,'Придельники с 2022'!$B$4:$X$28,'Форма 1'!U$8),"")</f>
        <v/>
      </c>
      <c r="E1970" s="103" t="str">
        <f>IF(ISNUMBER('Форма 1'!V1970),'Форма 1'!$H1970*VLOOKUP('Форма 1'!$F1970,'Придельники с 2022'!$B$4:$X$28,'Форма 1'!V$8),"")</f>
        <v/>
      </c>
      <c r="F1970" s="103" t="str">
        <f>IF(ISNUMBER('Форма 1'!W1970),'Форма 1'!$H1970*VLOOKUP('Форма 1'!$F1970,'Придельники с 2022'!$B$4:$X$28,'Форма 1'!W$8),"")</f>
        <v/>
      </c>
      <c r="G1970" s="103" t="str">
        <f>IF(ISNUMBER('Форма 1'!X1970),'Форма 1'!$H1970*VLOOKUP('Форма 1'!$F1970,'Придельники с 2022'!$B$4:$X$28,'Форма 1'!X$8),"")</f>
        <v/>
      </c>
      <c r="H1970" s="103" t="str">
        <f>IF(ISNUMBER('Форма 1'!Y1970),'Форма 1'!$H1970*VLOOKUP('Форма 1'!$F1970,'Придельники с 2022'!$B$4:$X$28,'Форма 1'!Y$8),"")</f>
        <v/>
      </c>
      <c r="I1970" s="103" t="str">
        <f>IF(ISNUMBER('Форма 1'!Z1970),'Форма 1'!$H1970*VLOOKUP('Форма 1'!$F1970,'Придельники с 2022'!$B$4:$X$28,'Форма 1'!Z$8),"")</f>
        <v/>
      </c>
      <c r="J1970" s="103" t="str">
        <f>IF(ISNUMBER('Форма 1'!AA1970),'Форма 1'!$H1970*VLOOKUP('Форма 1'!$F1970,'Придельники с 2022'!$B$4:$X$28,'Форма 1'!AA$8),"")</f>
        <v/>
      </c>
      <c r="K1970" s="90"/>
      <c r="L1970" s="87"/>
      <c r="M1970" s="103" t="str">
        <f>IF(ISNUMBER('Форма 1'!AD1970),'Форма 1'!$H1970*VLOOKUP('Форма 1'!$F1970,'Придельники с 2022'!$B$4:$X$28,'Форма 1'!AD$8),"")</f>
        <v/>
      </c>
      <c r="N1970" s="103">
        <f>IF(ISBLANK('Форма 1'!$AE1970),"",IF('Форма 1'!$AE1970=1,'Форма 1'!$H1970*VLOOKUP('Форма 1'!$F1970,'Придельники с 2022'!$B$4:$X$28,'Форма 1'!$AE$8,0),IF('Форма 1'!$AE1970=2,'Форма 1'!$H1970*VLOOKUP('Форма 1'!$F1970,'Придельники с 2022'!$B$4:$X$28,13,0),IF('Форма 1'!$AE1970=3,'Форма 1'!$H1970*VLOOKUP('Форма 1'!$F1970,'Придельники с 2022'!$B$4:$X$28,12,0)))))</f>
        <v>2290652.665</v>
      </c>
      <c r="O1970" s="103" t="str">
        <f>IF(ISNUMBER('Форма 1'!AF1970),'Форма 1'!$H1970*VLOOKUP('Форма 1'!$F1970,'Придельники с 2022'!$B$4:$X$28,'Форма 1'!AF$8),"")</f>
        <v/>
      </c>
      <c r="P1970" s="87"/>
      <c r="Q1970" s="103" t="str">
        <f>IF(ISNUMBER('Форма 1'!AH1970),'Форма 1'!$H1970*VLOOKUP('Форма 1'!$F1970,'Придельники с 2022'!$B$4:$X$28,'Форма 1'!AH$8),"")</f>
        <v/>
      </c>
      <c r="R1970" s="103" t="str">
        <f>IF(ISNUMBER('Форма 1'!AI1970),'Форма 1'!$H1970*VLOOKUP('Форма 1'!$F1970,'Придельники с 2022'!$B$4:$X$28,'Форма 1'!AI$8),"")</f>
        <v/>
      </c>
      <c r="S1970" s="103" t="str">
        <f>IF(ISNUMBER('Форма 1'!AJ1970),'Форма 1'!$H1970*VLOOKUP('Форма 1'!$F1970,'Придельники с 2022'!$B$4:$X$28,'Форма 1'!AJ$8),"")</f>
        <v/>
      </c>
      <c r="T1970" s="87"/>
    </row>
    <row r="1971" spans="1:20">
      <c r="A1971" s="188">
        <f t="shared" si="162"/>
        <v>3</v>
      </c>
      <c r="B1971" s="189" t="s">
        <v>1958</v>
      </c>
      <c r="C1971" s="99">
        <f t="shared" si="157"/>
        <v>1313742.456</v>
      </c>
      <c r="D1971" s="103">
        <f>IF(ISNUMBER('Форма 1'!U1971),'Форма 1'!$H1971*VLOOKUP('Форма 1'!$F1971,'Придельники с 2022'!$B$4:$X$28,'Форма 1'!U$8),"")</f>
        <v>1313742.456</v>
      </c>
      <c r="E1971" s="103" t="str">
        <f>IF(ISNUMBER('Форма 1'!V1971),'Форма 1'!$H1971*VLOOKUP('Форма 1'!$F1971,'Придельники с 2022'!$B$4:$X$28,'Форма 1'!V$8),"")</f>
        <v/>
      </c>
      <c r="F1971" s="103" t="str">
        <f>IF(ISNUMBER('Форма 1'!W1971),'Форма 1'!$H1971*VLOOKUP('Форма 1'!$F1971,'Придельники с 2022'!$B$4:$X$28,'Форма 1'!W$8),"")</f>
        <v/>
      </c>
      <c r="G1971" s="103" t="str">
        <f>IF(ISNUMBER('Форма 1'!X1971),'Форма 1'!$H1971*VLOOKUP('Форма 1'!$F1971,'Придельники с 2022'!$B$4:$X$28,'Форма 1'!X$8),"")</f>
        <v/>
      </c>
      <c r="H1971" s="103" t="str">
        <f>IF(ISNUMBER('Форма 1'!Y1971),'Форма 1'!$H1971*VLOOKUP('Форма 1'!$F1971,'Придельники с 2022'!$B$4:$X$28,'Форма 1'!Y$8),"")</f>
        <v/>
      </c>
      <c r="I1971" s="103" t="str">
        <f>IF(ISNUMBER('Форма 1'!Z1971),'Форма 1'!$H1971*VLOOKUP('Форма 1'!$F1971,'Придельники с 2022'!$B$4:$X$28,'Форма 1'!Z$8),"")</f>
        <v/>
      </c>
      <c r="J1971" s="103" t="str">
        <f>IF(ISNUMBER('Форма 1'!AA1971),'Форма 1'!$H1971*VLOOKUP('Форма 1'!$F1971,'Придельники с 2022'!$B$4:$X$28,'Форма 1'!AA$8),"")</f>
        <v/>
      </c>
      <c r="K1971" s="90"/>
      <c r="L1971" s="87"/>
      <c r="M1971" s="103" t="str">
        <f>IF(ISNUMBER('Форма 1'!AD1971),'Форма 1'!$H1971*VLOOKUP('Форма 1'!$F1971,'Придельники с 2022'!$B$4:$X$28,'Форма 1'!AD$8),"")</f>
        <v/>
      </c>
      <c r="N1971" s="103" t="str">
        <f>IF(ISBLANK('Форма 1'!$AE1971),"",IF('Форма 1'!$AE1971=1,'Форма 1'!$H1971*VLOOKUP('Форма 1'!$F1971,'Придельники с 2022'!$B$4:$X$28,'Форма 1'!$AE$8,0),IF('Форма 1'!$AE1971=2,'Форма 1'!$H1971*VLOOKUP('Форма 1'!$F1971,'Придельники с 2022'!$B$4:$X$28,13,0),IF('Форма 1'!$AE1971=3,'Форма 1'!$H1971*VLOOKUP('Форма 1'!$F1971,'Придельники с 2022'!$B$4:$X$28,12,0)))))</f>
        <v/>
      </c>
      <c r="O1971" s="103" t="str">
        <f>IF(ISNUMBER('Форма 1'!AF1971),'Форма 1'!$H1971*VLOOKUP('Форма 1'!$F1971,'Придельники с 2022'!$B$4:$X$28,'Форма 1'!AF$8),"")</f>
        <v/>
      </c>
      <c r="P1971" s="87"/>
      <c r="Q1971" s="103" t="str">
        <f>IF(ISNUMBER('Форма 1'!AH1971),'Форма 1'!$H1971*VLOOKUP('Форма 1'!$F1971,'Придельники с 2022'!$B$4:$X$28,'Форма 1'!AH$8),"")</f>
        <v/>
      </c>
      <c r="R1971" s="103" t="str">
        <f>IF(ISNUMBER('Форма 1'!AI1971),'Форма 1'!$H1971*VLOOKUP('Форма 1'!$F1971,'Придельники с 2022'!$B$4:$X$28,'Форма 1'!AI$8),"")</f>
        <v/>
      </c>
      <c r="S1971" s="103" t="str">
        <f>IF(ISNUMBER('Форма 1'!AJ1971),'Форма 1'!$H1971*VLOOKUP('Форма 1'!$F1971,'Придельники с 2022'!$B$4:$X$28,'Форма 1'!AJ$8),"")</f>
        <v/>
      </c>
      <c r="T1971" s="87"/>
    </row>
    <row r="1972" spans="1:20">
      <c r="A1972" s="188">
        <f t="shared" si="162"/>
        <v>4</v>
      </c>
      <c r="B1972" s="189" t="s">
        <v>1959</v>
      </c>
      <c r="C1972" s="99">
        <f t="shared" si="157"/>
        <v>2832810.3959999997</v>
      </c>
      <c r="D1972" s="103" t="str">
        <f>IF(ISNUMBER('Форма 1'!U1972),'Форма 1'!$H1972*VLOOKUP('Форма 1'!$F1972,'Придельники с 2022'!$B$4:$X$28,'Форма 1'!U$8),"")</f>
        <v/>
      </c>
      <c r="E1972" s="103" t="str">
        <f>IF(ISNUMBER('Форма 1'!V1972),'Форма 1'!$H1972*VLOOKUP('Форма 1'!$F1972,'Придельники с 2022'!$B$4:$X$28,'Форма 1'!V$8),"")</f>
        <v/>
      </c>
      <c r="F1972" s="103" t="str">
        <f>IF(ISNUMBER('Форма 1'!W1972),'Форма 1'!$H1972*VLOOKUP('Форма 1'!$F1972,'Придельники с 2022'!$B$4:$X$28,'Форма 1'!W$8),"")</f>
        <v/>
      </c>
      <c r="G1972" s="103" t="str">
        <f>IF(ISNUMBER('Форма 1'!X1972),'Форма 1'!$H1972*VLOOKUP('Форма 1'!$F1972,'Придельники с 2022'!$B$4:$X$28,'Форма 1'!X$8),"")</f>
        <v/>
      </c>
      <c r="H1972" s="103" t="str">
        <f>IF(ISNUMBER('Форма 1'!Y1972),'Форма 1'!$H1972*VLOOKUP('Форма 1'!$F1972,'Придельники с 2022'!$B$4:$X$28,'Форма 1'!Y$8),"")</f>
        <v/>
      </c>
      <c r="I1972" s="103" t="str">
        <f>IF(ISNUMBER('Форма 1'!Z1972),'Форма 1'!$H1972*VLOOKUP('Форма 1'!$F1972,'Придельники с 2022'!$B$4:$X$28,'Форма 1'!Z$8),"")</f>
        <v/>
      </c>
      <c r="J1972" s="103" t="str">
        <f>IF(ISNUMBER('Форма 1'!AA1972),'Форма 1'!$H1972*VLOOKUP('Форма 1'!$F1972,'Придельники с 2022'!$B$4:$X$28,'Форма 1'!AA$8),"")</f>
        <v/>
      </c>
      <c r="K1972" s="90"/>
      <c r="L1972" s="87"/>
      <c r="M1972" s="103">
        <f>IF(ISNUMBER('Форма 1'!AD1972),'Форма 1'!$H1972*VLOOKUP('Форма 1'!$F1972,'Придельники с 2022'!$B$4:$X$28,'Форма 1'!AD$8),"")</f>
        <v>2832810.3959999997</v>
      </c>
      <c r="N1972" s="103" t="str">
        <f>IF(ISBLANK('Форма 1'!$AE1972),"",IF('Форма 1'!$AE1972=1,'Форма 1'!$H1972*VLOOKUP('Форма 1'!$F1972,'Придельники с 2022'!$B$4:$X$28,'Форма 1'!$AE$8,0),IF('Форма 1'!$AE1972=2,'Форма 1'!$H1972*VLOOKUP('Форма 1'!$F1972,'Придельники с 2022'!$B$4:$X$28,13,0),IF('Форма 1'!$AE1972=3,'Форма 1'!$H1972*VLOOKUP('Форма 1'!$F1972,'Придельники с 2022'!$B$4:$X$28,12,0)))))</f>
        <v/>
      </c>
      <c r="O1972" s="103" t="str">
        <f>IF(ISNUMBER('Форма 1'!AF1972),'Форма 1'!$H1972*VLOOKUP('Форма 1'!$F1972,'Придельники с 2022'!$B$4:$X$28,'Форма 1'!AF$8),"")</f>
        <v/>
      </c>
      <c r="P1972" s="87"/>
      <c r="Q1972" s="103" t="str">
        <f>IF(ISNUMBER('Форма 1'!AH1972),'Форма 1'!$H1972*VLOOKUP('Форма 1'!$F1972,'Придельники с 2022'!$B$4:$X$28,'Форма 1'!AH$8),"")</f>
        <v/>
      </c>
      <c r="R1972" s="103" t="str">
        <f>IF(ISNUMBER('Форма 1'!AI1972),'Форма 1'!$H1972*VLOOKUP('Форма 1'!$F1972,'Придельники с 2022'!$B$4:$X$28,'Форма 1'!AI$8),"")</f>
        <v/>
      </c>
      <c r="S1972" s="103" t="str">
        <f>IF(ISNUMBER('Форма 1'!AJ1972),'Форма 1'!$H1972*VLOOKUP('Форма 1'!$F1972,'Придельники с 2022'!$B$4:$X$28,'Форма 1'!AJ$8),"")</f>
        <v/>
      </c>
      <c r="T1972" s="87"/>
    </row>
    <row r="1973" spans="1:20">
      <c r="A1973" s="188">
        <f t="shared" si="162"/>
        <v>5</v>
      </c>
      <c r="B1973" s="189" t="s">
        <v>1961</v>
      </c>
      <c r="C1973" s="99">
        <f t="shared" si="157"/>
        <v>36058.61</v>
      </c>
      <c r="D1973" s="103" t="str">
        <f>IF(ISNUMBER('Форма 1'!U1973),'Форма 1'!$H1973*VLOOKUP('Форма 1'!$F1973,'Придельники с 2022'!$B$4:$X$28,'Форма 1'!U$8),"")</f>
        <v/>
      </c>
      <c r="E1973" s="103" t="str">
        <f>IF(ISNUMBER('Форма 1'!V1973),'Форма 1'!$H1973*VLOOKUP('Форма 1'!$F1973,'Придельники с 2022'!$B$4:$X$28,'Форма 1'!V$8),"")</f>
        <v/>
      </c>
      <c r="F1973" s="103" t="str">
        <f>IF(ISNUMBER('Форма 1'!W1973),'Форма 1'!$H1973*VLOOKUP('Форма 1'!$F1973,'Придельники с 2022'!$B$4:$X$28,'Форма 1'!W$8),"")</f>
        <v/>
      </c>
      <c r="G1973" s="103" t="str">
        <f>IF(ISNUMBER('Форма 1'!X1973),'Форма 1'!$H1973*VLOOKUP('Форма 1'!$F1973,'Придельники с 2022'!$B$4:$X$28,'Форма 1'!X$8),"")</f>
        <v/>
      </c>
      <c r="H1973" s="103" t="str">
        <f>IF(ISNUMBER('Форма 1'!Y1973),'Форма 1'!$H1973*VLOOKUP('Форма 1'!$F1973,'Придельники с 2022'!$B$4:$X$28,'Форма 1'!Y$8),"")</f>
        <v/>
      </c>
      <c r="I1973" s="103" t="str">
        <f>IF(ISNUMBER('Форма 1'!Z1973),'Форма 1'!$H1973*VLOOKUP('Форма 1'!$F1973,'Придельники с 2022'!$B$4:$X$28,'Форма 1'!Z$8),"")</f>
        <v/>
      </c>
      <c r="J1973" s="103" t="str">
        <f>IF(ISNUMBER('Форма 1'!AA1973),'Форма 1'!$H1973*VLOOKUP('Форма 1'!$F1973,'Придельники с 2022'!$B$4:$X$28,'Форма 1'!AA$8),"")</f>
        <v/>
      </c>
      <c r="K1973" s="90"/>
      <c r="L1973" s="87"/>
      <c r="M1973" s="103" t="str">
        <f>IF(ISNUMBER('Форма 1'!AD1973),'Форма 1'!$H1973*VLOOKUP('Форма 1'!$F1973,'Придельники с 2022'!$B$4:$X$28,'Форма 1'!AD$8),"")</f>
        <v/>
      </c>
      <c r="N1973" s="103" t="str">
        <f>IF(ISBLANK('Форма 1'!$AE1973),"",IF('Форма 1'!$AE1973=1,'Форма 1'!$H1973*VLOOKUP('Форма 1'!$F1973,'Придельники с 2022'!$B$4:$X$28,'Форма 1'!$AE$8,0),IF('Форма 1'!$AE1973=2,'Форма 1'!$H1973*VLOOKUP('Форма 1'!$F1973,'Придельники с 2022'!$B$4:$X$28,13,0),IF('Форма 1'!$AE1973=3,'Форма 1'!$H1973*VLOOKUP('Форма 1'!$F1973,'Придельники с 2022'!$B$4:$X$28,12,0)))))</f>
        <v/>
      </c>
      <c r="O1973" s="103" t="str">
        <f>IF(ISNUMBER('Форма 1'!AF1973),'Форма 1'!$H1973*VLOOKUP('Форма 1'!$F1973,'Придельники с 2022'!$B$4:$X$28,'Форма 1'!AF$8),"")</f>
        <v/>
      </c>
      <c r="P1973" s="87">
        <v>36058.61</v>
      </c>
      <c r="Q1973" s="103" t="str">
        <f>IF(ISNUMBER('Форма 1'!AH1973),'Форма 1'!$H1973*VLOOKUP('Форма 1'!$F1973,'Придельники с 2022'!$B$4:$X$28,'Форма 1'!AH$8),"")</f>
        <v/>
      </c>
      <c r="R1973" s="103" t="str">
        <f>IF(ISNUMBER('Форма 1'!AI1973),'Форма 1'!$H1973*VLOOKUP('Форма 1'!$F1973,'Придельники с 2022'!$B$4:$X$28,'Форма 1'!AI$8),"")</f>
        <v/>
      </c>
      <c r="S1973" s="103" t="str">
        <f>IF(ISNUMBER('Форма 1'!AJ1973),'Форма 1'!$H1973*VLOOKUP('Форма 1'!$F1973,'Придельники с 2022'!$B$4:$X$28,'Форма 1'!AJ$8),"")</f>
        <v/>
      </c>
      <c r="T1973" s="87"/>
    </row>
    <row r="1974" spans="1:20">
      <c r="A1974" s="188">
        <f t="shared" si="162"/>
        <v>6</v>
      </c>
      <c r="B1974" s="189" t="s">
        <v>1962</v>
      </c>
      <c r="C1974" s="99">
        <f t="shared" si="157"/>
        <v>904948.83600000001</v>
      </c>
      <c r="D1974" s="103" t="str">
        <f>IF(ISNUMBER('Форма 1'!U1974),'Форма 1'!$H1974*VLOOKUP('Форма 1'!$F1974,'Придельники с 2022'!$B$4:$X$28,'Форма 1'!U$8),"")</f>
        <v/>
      </c>
      <c r="E1974" s="103" t="str">
        <f>IF(ISNUMBER('Форма 1'!V1974),'Форма 1'!$H1974*VLOOKUP('Форма 1'!$F1974,'Придельники с 2022'!$B$4:$X$28,'Форма 1'!V$8),"")</f>
        <v/>
      </c>
      <c r="F1974" s="103" t="str">
        <f>IF(ISNUMBER('Форма 1'!W1974),'Форма 1'!$H1974*VLOOKUP('Форма 1'!$F1974,'Придельники с 2022'!$B$4:$X$28,'Форма 1'!W$8),"")</f>
        <v/>
      </c>
      <c r="G1974" s="103" t="str">
        <f>IF(ISNUMBER('Форма 1'!X1974),'Форма 1'!$H1974*VLOOKUP('Форма 1'!$F1974,'Придельники с 2022'!$B$4:$X$28,'Форма 1'!X$8),"")</f>
        <v/>
      </c>
      <c r="H1974" s="103" t="str">
        <f>IF(ISNUMBER('Форма 1'!Y1974),'Форма 1'!$H1974*VLOOKUP('Форма 1'!$F1974,'Придельники с 2022'!$B$4:$X$28,'Форма 1'!Y$8),"")</f>
        <v/>
      </c>
      <c r="I1974" s="103" t="str">
        <f>IF(ISNUMBER('Форма 1'!Z1974),'Форма 1'!$H1974*VLOOKUP('Форма 1'!$F1974,'Придельники с 2022'!$B$4:$X$28,'Форма 1'!Z$8),"")</f>
        <v/>
      </c>
      <c r="J1974" s="103">
        <f>IF(ISNUMBER('Форма 1'!AA1974),'Форма 1'!$H1974*VLOOKUP('Форма 1'!$F1974,'Придельники с 2022'!$B$4:$X$28,'Форма 1'!AA$8),"")</f>
        <v>904948.83600000001</v>
      </c>
      <c r="K1974" s="92"/>
      <c r="L1974" s="88"/>
      <c r="M1974" s="103" t="str">
        <f>IF(ISNUMBER('Форма 1'!AD1974),'Форма 1'!$H1974*VLOOKUP('Форма 1'!$F1974,'Придельники с 2022'!$B$4:$X$28,'Форма 1'!AD$8),"")</f>
        <v/>
      </c>
      <c r="N1974" s="103" t="str">
        <f>IF(ISBLANK('Форма 1'!$AE1974),"",IF('Форма 1'!$AE1974=1,'Форма 1'!$H1974*VLOOKUP('Форма 1'!$F1974,'Придельники с 2022'!$B$4:$X$28,'Форма 1'!$AE$8,0),IF('Форма 1'!$AE1974=2,'Форма 1'!$H1974*VLOOKUP('Форма 1'!$F1974,'Придельники с 2022'!$B$4:$X$28,13,0),IF('Форма 1'!$AE1974=3,'Форма 1'!$H1974*VLOOKUP('Форма 1'!$F1974,'Придельники с 2022'!$B$4:$X$28,12,0)))))</f>
        <v/>
      </c>
      <c r="O1974" s="103" t="str">
        <f>IF(ISNUMBER('Форма 1'!AF1974),'Форма 1'!$H1974*VLOOKUP('Форма 1'!$F1974,'Придельники с 2022'!$B$4:$X$28,'Форма 1'!AF$8),"")</f>
        <v/>
      </c>
      <c r="P1974" s="88"/>
      <c r="Q1974" s="103" t="str">
        <f>IF(ISNUMBER('Форма 1'!AH1974),'Форма 1'!$H1974*VLOOKUP('Форма 1'!$F1974,'Придельники с 2022'!$B$4:$X$28,'Форма 1'!AH$8),"")</f>
        <v/>
      </c>
      <c r="R1974" s="103" t="str">
        <f>IF(ISNUMBER('Форма 1'!AI1974),'Форма 1'!$H1974*VLOOKUP('Форма 1'!$F1974,'Придельники с 2022'!$B$4:$X$28,'Форма 1'!AI$8),"")</f>
        <v/>
      </c>
      <c r="S1974" s="103" t="str">
        <f>IF(ISNUMBER('Форма 1'!AJ1974),'Форма 1'!$H1974*VLOOKUP('Форма 1'!$F1974,'Придельники с 2022'!$B$4:$X$28,'Форма 1'!AJ$8),"")</f>
        <v/>
      </c>
      <c r="T1974" s="87"/>
    </row>
    <row r="1975" spans="1:20">
      <c r="A1975" s="188">
        <f t="shared" si="162"/>
        <v>7</v>
      </c>
      <c r="B1975" s="189" t="s">
        <v>1963</v>
      </c>
      <c r="C1975" s="99">
        <f t="shared" si="157"/>
        <v>3614604.8979999996</v>
      </c>
      <c r="D1975" s="103" t="str">
        <f>IF(ISNUMBER('Форма 1'!U1975),'Форма 1'!$H1975*VLOOKUP('Форма 1'!$F1975,'Придельники с 2022'!$B$4:$X$28,'Форма 1'!U$8),"")</f>
        <v/>
      </c>
      <c r="E1975" s="103" t="str">
        <f>IF(ISNUMBER('Форма 1'!V1975),'Форма 1'!$H1975*VLOOKUP('Форма 1'!$F1975,'Придельники с 2022'!$B$4:$X$28,'Форма 1'!V$8),"")</f>
        <v/>
      </c>
      <c r="F1975" s="103" t="str">
        <f>IF(ISNUMBER('Форма 1'!W1975),'Форма 1'!$H1975*VLOOKUP('Форма 1'!$F1975,'Придельники с 2022'!$B$4:$X$28,'Форма 1'!W$8),"")</f>
        <v/>
      </c>
      <c r="G1975" s="103" t="str">
        <f>IF(ISNUMBER('Форма 1'!X1975),'Форма 1'!$H1975*VLOOKUP('Форма 1'!$F1975,'Придельники с 2022'!$B$4:$X$28,'Форма 1'!X$8),"")</f>
        <v/>
      </c>
      <c r="H1975" s="103" t="str">
        <f>IF(ISNUMBER('Форма 1'!Y1975),'Форма 1'!$H1975*VLOOKUP('Форма 1'!$F1975,'Придельники с 2022'!$B$4:$X$28,'Форма 1'!Y$8),"")</f>
        <v/>
      </c>
      <c r="I1975" s="103" t="str">
        <f>IF(ISNUMBER('Форма 1'!Z1975),'Форма 1'!$H1975*VLOOKUP('Форма 1'!$F1975,'Придельники с 2022'!$B$4:$X$28,'Форма 1'!Z$8),"")</f>
        <v/>
      </c>
      <c r="J1975" s="103" t="str">
        <f>IF(ISNUMBER('Форма 1'!AA1975),'Форма 1'!$H1975*VLOOKUP('Форма 1'!$F1975,'Придельники с 2022'!$B$4:$X$28,'Форма 1'!AA$8),"")</f>
        <v/>
      </c>
      <c r="K1975" s="92"/>
      <c r="L1975" s="88"/>
      <c r="M1975" s="103">
        <f>IF(ISNUMBER('Форма 1'!AD1975),'Форма 1'!$H1975*VLOOKUP('Форма 1'!$F1975,'Придельники с 2022'!$B$4:$X$28,'Форма 1'!AD$8),"")</f>
        <v>3614604.8979999996</v>
      </c>
      <c r="N1975" s="103" t="str">
        <f>IF(ISBLANK('Форма 1'!$AE1975),"",IF('Форма 1'!$AE1975=1,'Форма 1'!$H1975*VLOOKUP('Форма 1'!$F1975,'Придельники с 2022'!$B$4:$X$28,'Форма 1'!$AE$8,0),IF('Форма 1'!$AE1975=2,'Форма 1'!$H1975*VLOOKUP('Форма 1'!$F1975,'Придельники с 2022'!$B$4:$X$28,13,0),IF('Форма 1'!$AE1975=3,'Форма 1'!$H1975*VLOOKUP('Форма 1'!$F1975,'Придельники с 2022'!$B$4:$X$28,12,0)))))</f>
        <v/>
      </c>
      <c r="O1975" s="103" t="str">
        <f>IF(ISNUMBER('Форма 1'!AF1975),'Форма 1'!$H1975*VLOOKUP('Форма 1'!$F1975,'Придельники с 2022'!$B$4:$X$28,'Форма 1'!AF$8),"")</f>
        <v/>
      </c>
      <c r="P1975" s="88"/>
      <c r="Q1975" s="103" t="str">
        <f>IF(ISNUMBER('Форма 1'!AH1975),'Форма 1'!$H1975*VLOOKUP('Форма 1'!$F1975,'Придельники с 2022'!$B$4:$X$28,'Форма 1'!AH$8),"")</f>
        <v/>
      </c>
      <c r="R1975" s="103" t="str">
        <f>IF(ISNUMBER('Форма 1'!AI1975),'Форма 1'!$H1975*VLOOKUP('Форма 1'!$F1975,'Придельники с 2022'!$B$4:$X$28,'Форма 1'!AI$8),"")</f>
        <v/>
      </c>
      <c r="S1975" s="103" t="str">
        <f>IF(ISNUMBER('Форма 1'!AJ1975),'Форма 1'!$H1975*VLOOKUP('Форма 1'!$F1975,'Придельники с 2022'!$B$4:$X$28,'Форма 1'!AJ$8),"")</f>
        <v/>
      </c>
      <c r="T1975" s="87"/>
    </row>
    <row r="1976" spans="1:20">
      <c r="A1976" s="188">
        <f t="shared" si="162"/>
        <v>8</v>
      </c>
      <c r="B1976" s="189" t="s">
        <v>1964</v>
      </c>
      <c r="C1976" s="99">
        <f t="shared" si="157"/>
        <v>344110.40400000004</v>
      </c>
      <c r="D1976" s="103" t="str">
        <f>IF(ISNUMBER('Форма 1'!U1976),'Форма 1'!$H1976*VLOOKUP('Форма 1'!$F1976,'Придельники с 2022'!$B$4:$X$28,'Форма 1'!U$8),"")</f>
        <v/>
      </c>
      <c r="E1976" s="103" t="str">
        <f>IF(ISNUMBER('Форма 1'!V1976),'Форма 1'!$H1976*VLOOKUP('Форма 1'!$F1976,'Придельники с 2022'!$B$4:$X$28,'Форма 1'!V$8),"")</f>
        <v/>
      </c>
      <c r="F1976" s="103" t="str">
        <f>IF(ISNUMBER('Форма 1'!W1976),'Форма 1'!$H1976*VLOOKUP('Форма 1'!$F1976,'Придельники с 2022'!$B$4:$X$28,'Форма 1'!W$8),"")</f>
        <v/>
      </c>
      <c r="G1976" s="103" t="str">
        <f>IF(ISNUMBER('Форма 1'!X1976),'Форма 1'!$H1976*VLOOKUP('Форма 1'!$F1976,'Придельники с 2022'!$B$4:$X$28,'Форма 1'!X$8),"")</f>
        <v/>
      </c>
      <c r="H1976" s="103" t="str">
        <f>IF(ISNUMBER('Форма 1'!Y1976),'Форма 1'!$H1976*VLOOKUP('Форма 1'!$F1976,'Придельники с 2022'!$B$4:$X$28,'Форма 1'!Y$8),"")</f>
        <v/>
      </c>
      <c r="I1976" s="103" t="str">
        <f>IF(ISNUMBER('Форма 1'!Z1976),'Форма 1'!$H1976*VLOOKUP('Форма 1'!$F1976,'Придельники с 2022'!$B$4:$X$28,'Форма 1'!Z$8),"")</f>
        <v/>
      </c>
      <c r="J1976" s="103" t="str">
        <f>IF(ISNUMBER('Форма 1'!AA1976),'Форма 1'!$H1976*VLOOKUP('Форма 1'!$F1976,'Придельники с 2022'!$B$4:$X$28,'Форма 1'!AA$8),"")</f>
        <v/>
      </c>
      <c r="K1976" s="92"/>
      <c r="L1976" s="88"/>
      <c r="M1976" s="103" t="str">
        <f>IF(ISNUMBER('Форма 1'!AD1976),'Форма 1'!$H1976*VLOOKUP('Форма 1'!$F1976,'Придельники с 2022'!$B$4:$X$28,'Форма 1'!AD$8),"")</f>
        <v/>
      </c>
      <c r="N1976" s="103" t="str">
        <f>IF(ISBLANK('Форма 1'!$AE1976),"",IF('Форма 1'!$AE1976=1,'Форма 1'!$H1976*VLOOKUP('Форма 1'!$F1976,'Придельники с 2022'!$B$4:$X$28,'Форма 1'!$AE$8,0),IF('Форма 1'!$AE1976=2,'Форма 1'!$H1976*VLOOKUP('Форма 1'!$F1976,'Придельники с 2022'!$B$4:$X$28,13,0),IF('Форма 1'!$AE1976=3,'Форма 1'!$H1976*VLOOKUP('Форма 1'!$F1976,'Придельники с 2022'!$B$4:$X$28,12,0)))))</f>
        <v/>
      </c>
      <c r="O1976" s="103">
        <f>IF(ISNUMBER('Форма 1'!AF1976),'Форма 1'!$H1976*VLOOKUP('Форма 1'!$F1976,'Придельники с 2022'!$B$4:$X$28,'Форма 1'!AF$8),"")</f>
        <v>344110.40400000004</v>
      </c>
      <c r="P1976" s="88"/>
      <c r="Q1976" s="103" t="str">
        <f>IF(ISNUMBER('Форма 1'!AH1976),'Форма 1'!$H1976*VLOOKUP('Форма 1'!$F1976,'Придельники с 2022'!$B$4:$X$28,'Форма 1'!AH$8),"")</f>
        <v/>
      </c>
      <c r="R1976" s="103" t="str">
        <f>IF(ISNUMBER('Форма 1'!AI1976),'Форма 1'!$H1976*VLOOKUP('Форма 1'!$F1976,'Придельники с 2022'!$B$4:$X$28,'Форма 1'!AI$8),"")</f>
        <v/>
      </c>
      <c r="S1976" s="103" t="str">
        <f>IF(ISNUMBER('Форма 1'!AJ1976),'Форма 1'!$H1976*VLOOKUP('Форма 1'!$F1976,'Придельники с 2022'!$B$4:$X$28,'Форма 1'!AJ$8),"")</f>
        <v/>
      </c>
      <c r="T1976" s="87"/>
    </row>
    <row r="1977" spans="1:20" ht="15.75">
      <c r="A1977" s="187">
        <v>0</v>
      </c>
      <c r="B1977" s="34" t="s">
        <v>999</v>
      </c>
      <c r="C1977" s="36">
        <f t="shared" ref="C1977:T1977" si="164">SUM(C1978:C1983)</f>
        <v>35286450.842</v>
      </c>
      <c r="D1977" s="36">
        <f t="shared" si="164"/>
        <v>0</v>
      </c>
      <c r="E1977" s="36">
        <f t="shared" si="164"/>
        <v>4360502.2920000004</v>
      </c>
      <c r="F1977" s="36">
        <f t="shared" si="164"/>
        <v>0</v>
      </c>
      <c r="G1977" s="36">
        <f t="shared" si="164"/>
        <v>0</v>
      </c>
      <c r="H1977" s="36">
        <f t="shared" si="164"/>
        <v>0</v>
      </c>
      <c r="I1977" s="36">
        <f t="shared" si="164"/>
        <v>657186.7919999999</v>
      </c>
      <c r="J1977" s="36">
        <f t="shared" si="164"/>
        <v>0</v>
      </c>
      <c r="K1977" s="39">
        <f t="shared" si="164"/>
        <v>0</v>
      </c>
      <c r="L1977" s="36">
        <f t="shared" si="164"/>
        <v>0</v>
      </c>
      <c r="M1977" s="36">
        <f t="shared" si="164"/>
        <v>22476114.063000001</v>
      </c>
      <c r="N1977" s="36">
        <f t="shared" si="164"/>
        <v>7792647.6949999994</v>
      </c>
      <c r="O1977" s="36">
        <f t="shared" si="164"/>
        <v>0</v>
      </c>
      <c r="P1977" s="36">
        <f t="shared" si="164"/>
        <v>0</v>
      </c>
      <c r="Q1977" s="36">
        <f t="shared" si="164"/>
        <v>0</v>
      </c>
      <c r="R1977" s="36">
        <f t="shared" si="164"/>
        <v>0</v>
      </c>
      <c r="S1977" s="36">
        <f t="shared" si="164"/>
        <v>0</v>
      </c>
      <c r="T1977" s="36">
        <f t="shared" si="164"/>
        <v>0</v>
      </c>
    </row>
    <row r="1978" spans="1:20">
      <c r="A1978" s="188">
        <f t="shared" si="162"/>
        <v>1</v>
      </c>
      <c r="B1978" s="189" t="s">
        <v>1965</v>
      </c>
      <c r="C1978" s="99">
        <f t="shared" si="157"/>
        <v>5251785.8049999997</v>
      </c>
      <c r="D1978" s="103" t="str">
        <f>IF(ISNUMBER('Форма 1'!U1978),'Форма 1'!$H1978*VLOOKUP('Форма 1'!$F1978,'Придельники с 2022'!$B$4:$X$28,'Форма 1'!U$8),"")</f>
        <v/>
      </c>
      <c r="E1978" s="103" t="str">
        <f>IF(ISNUMBER('Форма 1'!V1978),'Форма 1'!$H1978*VLOOKUP('Форма 1'!$F1978,'Придельники с 2022'!$B$4:$X$28,'Форма 1'!V$8),"")</f>
        <v/>
      </c>
      <c r="F1978" s="103" t="str">
        <f>IF(ISNUMBER('Форма 1'!W1978),'Форма 1'!$H1978*VLOOKUP('Форма 1'!$F1978,'Придельники с 2022'!$B$4:$X$28,'Форма 1'!W$8),"")</f>
        <v/>
      </c>
      <c r="G1978" s="103" t="str">
        <f>IF(ISNUMBER('Форма 1'!X1978),'Форма 1'!$H1978*VLOOKUP('Форма 1'!$F1978,'Придельники с 2022'!$B$4:$X$28,'Форма 1'!X$8),"")</f>
        <v/>
      </c>
      <c r="H1978" s="103" t="str">
        <f>IF(ISNUMBER('Форма 1'!Y1978),'Форма 1'!$H1978*VLOOKUP('Форма 1'!$F1978,'Придельники с 2022'!$B$4:$X$28,'Форма 1'!Y$8),"")</f>
        <v/>
      </c>
      <c r="I1978" s="103" t="str">
        <f>IF(ISNUMBER('Форма 1'!Z1978),'Форма 1'!$H1978*VLOOKUP('Форма 1'!$F1978,'Придельники с 2022'!$B$4:$X$28,'Форма 1'!Z$8),"")</f>
        <v/>
      </c>
      <c r="J1978" s="103" t="str">
        <f>IF(ISNUMBER('Форма 1'!AA1978),'Форма 1'!$H1978*VLOOKUP('Форма 1'!$F1978,'Придельники с 2022'!$B$4:$X$28,'Форма 1'!AA$8),"")</f>
        <v/>
      </c>
      <c r="K1978" s="90"/>
      <c r="L1978" s="87"/>
      <c r="M1978" s="103">
        <f>IF(ISNUMBER('Форма 1'!AD1978),'Форма 1'!$H1978*VLOOKUP('Форма 1'!$F1978,'Придельники с 2022'!$B$4:$X$28,'Форма 1'!AD$8),"")</f>
        <v>5251785.8049999997</v>
      </c>
      <c r="N1978" s="103" t="str">
        <f>IF(ISBLANK('Форма 1'!$AE1978),"",IF('Форма 1'!$AE1978=1,'Форма 1'!$H1978*VLOOKUP('Форма 1'!$F1978,'Придельники с 2022'!$B$4:$X$28,'Форма 1'!$AE$8,0),IF('Форма 1'!$AE1978=2,'Форма 1'!$H1978*VLOOKUP('Форма 1'!$F1978,'Придельники с 2022'!$B$4:$X$28,13,0),IF('Форма 1'!$AE1978=3,'Форма 1'!$H1978*VLOOKUP('Форма 1'!$F1978,'Придельники с 2022'!$B$4:$X$28,12,0)))))</f>
        <v/>
      </c>
      <c r="O1978" s="103" t="str">
        <f>IF(ISNUMBER('Форма 1'!AF1978),'Форма 1'!$H1978*VLOOKUP('Форма 1'!$F1978,'Придельники с 2022'!$B$4:$X$28,'Форма 1'!AF$8),"")</f>
        <v/>
      </c>
      <c r="P1978" s="87"/>
      <c r="Q1978" s="103" t="str">
        <f>IF(ISNUMBER('Форма 1'!AH1978),'Форма 1'!$H1978*VLOOKUP('Форма 1'!$F1978,'Придельники с 2022'!$B$4:$X$28,'Форма 1'!AH$8),"")</f>
        <v/>
      </c>
      <c r="R1978" s="103" t="str">
        <f>IF(ISNUMBER('Форма 1'!AI1978),'Форма 1'!$H1978*VLOOKUP('Форма 1'!$F1978,'Придельники с 2022'!$B$4:$X$28,'Форма 1'!AI$8),"")</f>
        <v/>
      </c>
      <c r="S1978" s="103" t="str">
        <f>IF(ISNUMBER('Форма 1'!AJ1978),'Форма 1'!$H1978*VLOOKUP('Форма 1'!$F1978,'Придельники с 2022'!$B$4:$X$28,'Форма 1'!AJ$8),"")</f>
        <v/>
      </c>
      <c r="T1978" s="87"/>
    </row>
    <row r="1979" spans="1:20">
      <c r="A1979" s="188">
        <f t="shared" si="162"/>
        <v>2</v>
      </c>
      <c r="B1979" s="189" t="s">
        <v>1966</v>
      </c>
      <c r="C1979" s="99">
        <f t="shared" si="157"/>
        <v>4048510.4040000001</v>
      </c>
      <c r="D1979" s="103" t="str">
        <f>IF(ISNUMBER('Форма 1'!U1979),'Форма 1'!$H1979*VLOOKUP('Форма 1'!$F1979,'Придельники с 2022'!$B$4:$X$28,'Форма 1'!U$8),"")</f>
        <v/>
      </c>
      <c r="E1979" s="103" t="str">
        <f>IF(ISNUMBER('Форма 1'!V1979),'Форма 1'!$H1979*VLOOKUP('Форма 1'!$F1979,'Придельники с 2022'!$B$4:$X$28,'Форма 1'!V$8),"")</f>
        <v/>
      </c>
      <c r="F1979" s="103" t="str">
        <f>IF(ISNUMBER('Форма 1'!W1979),'Форма 1'!$H1979*VLOOKUP('Форма 1'!$F1979,'Придельники с 2022'!$B$4:$X$28,'Форма 1'!W$8),"")</f>
        <v/>
      </c>
      <c r="G1979" s="103" t="str">
        <f>IF(ISNUMBER('Форма 1'!X1979),'Форма 1'!$H1979*VLOOKUP('Форма 1'!$F1979,'Придельники с 2022'!$B$4:$X$28,'Форма 1'!X$8),"")</f>
        <v/>
      </c>
      <c r="H1979" s="103" t="str">
        <f>IF(ISNUMBER('Форма 1'!Y1979),'Форма 1'!$H1979*VLOOKUP('Форма 1'!$F1979,'Придельники с 2022'!$B$4:$X$28,'Форма 1'!Y$8),"")</f>
        <v/>
      </c>
      <c r="I1979" s="103" t="str">
        <f>IF(ISNUMBER('Форма 1'!Z1979),'Форма 1'!$H1979*VLOOKUP('Форма 1'!$F1979,'Придельники с 2022'!$B$4:$X$28,'Форма 1'!Z$8),"")</f>
        <v/>
      </c>
      <c r="J1979" s="103" t="str">
        <f>IF(ISNUMBER('Форма 1'!AA1979),'Форма 1'!$H1979*VLOOKUP('Форма 1'!$F1979,'Придельники с 2022'!$B$4:$X$28,'Форма 1'!AA$8),"")</f>
        <v/>
      </c>
      <c r="K1979" s="90"/>
      <c r="L1979" s="87"/>
      <c r="M1979" s="103">
        <f>IF(ISNUMBER('Форма 1'!AD1979),'Форма 1'!$H1979*VLOOKUP('Форма 1'!$F1979,'Придельники с 2022'!$B$4:$X$28,'Форма 1'!AD$8),"")</f>
        <v>4048510.4040000001</v>
      </c>
      <c r="N1979" s="103" t="str">
        <f>IF(ISBLANK('Форма 1'!$AE1979),"",IF('Форма 1'!$AE1979=1,'Форма 1'!$H1979*VLOOKUP('Форма 1'!$F1979,'Придельники с 2022'!$B$4:$X$28,'Форма 1'!$AE$8,0),IF('Форма 1'!$AE1979=2,'Форма 1'!$H1979*VLOOKUP('Форма 1'!$F1979,'Придельники с 2022'!$B$4:$X$28,13,0),IF('Форма 1'!$AE1979=3,'Форма 1'!$H1979*VLOOKUP('Форма 1'!$F1979,'Придельники с 2022'!$B$4:$X$28,12,0)))))</f>
        <v/>
      </c>
      <c r="O1979" s="103" t="str">
        <f>IF(ISNUMBER('Форма 1'!AF1979),'Форма 1'!$H1979*VLOOKUP('Форма 1'!$F1979,'Придельники с 2022'!$B$4:$X$28,'Форма 1'!AF$8),"")</f>
        <v/>
      </c>
      <c r="P1979" s="87"/>
      <c r="Q1979" s="103" t="str">
        <f>IF(ISNUMBER('Форма 1'!AH1979),'Форма 1'!$H1979*VLOOKUP('Форма 1'!$F1979,'Придельники с 2022'!$B$4:$X$28,'Форма 1'!AH$8),"")</f>
        <v/>
      </c>
      <c r="R1979" s="103" t="str">
        <f>IF(ISNUMBER('Форма 1'!AI1979),'Форма 1'!$H1979*VLOOKUP('Форма 1'!$F1979,'Придельники с 2022'!$B$4:$X$28,'Форма 1'!AI$8),"")</f>
        <v/>
      </c>
      <c r="S1979" s="103" t="str">
        <f>IF(ISNUMBER('Форма 1'!AJ1979),'Форма 1'!$H1979*VLOOKUP('Форма 1'!$F1979,'Придельники с 2022'!$B$4:$X$28,'Форма 1'!AJ$8),"")</f>
        <v/>
      </c>
      <c r="T1979" s="87"/>
    </row>
    <row r="1980" spans="1:20">
      <c r="A1980" s="188">
        <f t="shared" si="162"/>
        <v>3</v>
      </c>
      <c r="B1980" s="189" t="s">
        <v>1967</v>
      </c>
      <c r="C1980" s="99">
        <f t="shared" si="157"/>
        <v>9656396.8289999999</v>
      </c>
      <c r="D1980" s="103" t="str">
        <f>IF(ISNUMBER('Форма 1'!U1980),'Форма 1'!$H1980*VLOOKUP('Форма 1'!$F1980,'Придельники с 2022'!$B$4:$X$28,'Форма 1'!U$8),"")</f>
        <v/>
      </c>
      <c r="E1980" s="103">
        <f>IF(ISNUMBER('Форма 1'!V1980),'Форма 1'!$H1980*VLOOKUP('Форма 1'!$F1980,'Придельники с 2022'!$B$4:$X$28,'Форма 1'!V$8),"")</f>
        <v>4360502.2920000004</v>
      </c>
      <c r="F1980" s="103" t="str">
        <f>IF(ISNUMBER('Форма 1'!W1980),'Форма 1'!$H1980*VLOOKUP('Форма 1'!$F1980,'Придельники с 2022'!$B$4:$X$28,'Форма 1'!W$8),"")</f>
        <v/>
      </c>
      <c r="G1980" s="103" t="str">
        <f>IF(ISNUMBER('Форма 1'!X1980),'Форма 1'!$H1980*VLOOKUP('Форма 1'!$F1980,'Придельники с 2022'!$B$4:$X$28,'Форма 1'!X$8),"")</f>
        <v/>
      </c>
      <c r="H1980" s="103" t="str">
        <f>IF(ISNUMBER('Форма 1'!Y1980),'Форма 1'!$H1980*VLOOKUP('Форма 1'!$F1980,'Придельники с 2022'!$B$4:$X$28,'Форма 1'!Y$8),"")</f>
        <v/>
      </c>
      <c r="I1980" s="103">
        <f>IF(ISNUMBER('Форма 1'!Z1980),'Форма 1'!$H1980*VLOOKUP('Форма 1'!$F1980,'Придельники с 2022'!$B$4:$X$28,'Форма 1'!Z$8),"")</f>
        <v>334653.38799999998</v>
      </c>
      <c r="J1980" s="103" t="str">
        <f>IF(ISNUMBER('Форма 1'!AA1980),'Форма 1'!$H1980*VLOOKUP('Форма 1'!$F1980,'Придельники с 2022'!$B$4:$X$28,'Форма 1'!AA$8),"")</f>
        <v/>
      </c>
      <c r="K1980" s="90"/>
      <c r="L1980" s="87"/>
      <c r="M1980" s="103">
        <f>IF(ISNUMBER('Форма 1'!AD1980),'Форма 1'!$H1980*VLOOKUP('Форма 1'!$F1980,'Придельники с 2022'!$B$4:$X$28,'Форма 1'!AD$8),"")</f>
        <v>4961241.1490000002</v>
      </c>
      <c r="N1980" s="103" t="str">
        <f>IF(ISBLANK('Форма 1'!$AE1980),"",IF('Форма 1'!$AE1980=1,'Форма 1'!$H1980*VLOOKUP('Форма 1'!$F1980,'Придельники с 2022'!$B$4:$X$28,'Форма 1'!$AE$8,0),IF('Форма 1'!$AE1980=2,'Форма 1'!$H1980*VLOOKUP('Форма 1'!$F1980,'Придельники с 2022'!$B$4:$X$28,13,0),IF('Форма 1'!$AE1980=3,'Форма 1'!$H1980*VLOOKUP('Форма 1'!$F1980,'Придельники с 2022'!$B$4:$X$28,12,0)))))</f>
        <v/>
      </c>
      <c r="O1980" s="103" t="str">
        <f>IF(ISNUMBER('Форма 1'!AF1980),'Форма 1'!$H1980*VLOOKUP('Форма 1'!$F1980,'Придельники с 2022'!$B$4:$X$28,'Форма 1'!AF$8),"")</f>
        <v/>
      </c>
      <c r="P1980" s="87"/>
      <c r="Q1980" s="103" t="str">
        <f>IF(ISNUMBER('Форма 1'!AH1980),'Форма 1'!$H1980*VLOOKUP('Форма 1'!$F1980,'Придельники с 2022'!$B$4:$X$28,'Форма 1'!AH$8),"")</f>
        <v/>
      </c>
      <c r="R1980" s="103" t="str">
        <f>IF(ISNUMBER('Форма 1'!AI1980),'Форма 1'!$H1980*VLOOKUP('Форма 1'!$F1980,'Придельники с 2022'!$B$4:$X$28,'Форма 1'!AI$8),"")</f>
        <v/>
      </c>
      <c r="S1980" s="103" t="str">
        <f>IF(ISNUMBER('Форма 1'!AJ1980),'Форма 1'!$H1980*VLOOKUP('Форма 1'!$F1980,'Придельники с 2022'!$B$4:$X$28,'Форма 1'!AJ$8),"")</f>
        <v/>
      </c>
      <c r="T1980" s="87"/>
    </row>
    <row r="1981" spans="1:20">
      <c r="A1981" s="188">
        <f t="shared" si="162"/>
        <v>4</v>
      </c>
      <c r="B1981" s="189" t="s">
        <v>1968</v>
      </c>
      <c r="C1981" s="99">
        <f t="shared" si="157"/>
        <v>5104095.6210000003</v>
      </c>
      <c r="D1981" s="103" t="str">
        <f>IF(ISNUMBER('Форма 1'!U1981),'Форма 1'!$H1981*VLOOKUP('Форма 1'!$F1981,'Придельники с 2022'!$B$4:$X$28,'Форма 1'!U$8),"")</f>
        <v/>
      </c>
      <c r="E1981" s="103" t="str">
        <f>IF(ISNUMBER('Форма 1'!V1981),'Форма 1'!$H1981*VLOOKUP('Форма 1'!$F1981,'Придельники с 2022'!$B$4:$X$28,'Форма 1'!V$8),"")</f>
        <v/>
      </c>
      <c r="F1981" s="103" t="str">
        <f>IF(ISNUMBER('Форма 1'!W1981),'Форма 1'!$H1981*VLOOKUP('Форма 1'!$F1981,'Придельники с 2022'!$B$4:$X$28,'Форма 1'!W$8),"")</f>
        <v/>
      </c>
      <c r="G1981" s="103" t="str">
        <f>IF(ISNUMBER('Форма 1'!X1981),'Форма 1'!$H1981*VLOOKUP('Форма 1'!$F1981,'Придельники с 2022'!$B$4:$X$28,'Форма 1'!X$8),"")</f>
        <v/>
      </c>
      <c r="H1981" s="103" t="str">
        <f>IF(ISNUMBER('Форма 1'!Y1981),'Форма 1'!$H1981*VLOOKUP('Форма 1'!$F1981,'Придельники с 2022'!$B$4:$X$28,'Форма 1'!Y$8),"")</f>
        <v/>
      </c>
      <c r="I1981" s="103">
        <f>IF(ISNUMBER('Форма 1'!Z1981),'Форма 1'!$H1981*VLOOKUP('Форма 1'!$F1981,'Придельники с 2022'!$B$4:$X$28,'Форма 1'!Z$8),"")</f>
        <v>322533.40399999998</v>
      </c>
      <c r="J1981" s="103" t="str">
        <f>IF(ISNUMBER('Форма 1'!AA1981),'Форма 1'!$H1981*VLOOKUP('Форма 1'!$F1981,'Придельники с 2022'!$B$4:$X$28,'Форма 1'!AA$8),"")</f>
        <v/>
      </c>
      <c r="K1981" s="90"/>
      <c r="L1981" s="87"/>
      <c r="M1981" s="103">
        <f>IF(ISNUMBER('Форма 1'!AD1981),'Форма 1'!$H1981*VLOOKUP('Форма 1'!$F1981,'Придельники с 2022'!$B$4:$X$28,'Форма 1'!AD$8),"")</f>
        <v>4781562.2170000002</v>
      </c>
      <c r="N1981" s="103" t="str">
        <f>IF(ISBLANK('Форма 1'!$AE1981),"",IF('Форма 1'!$AE1981=1,'Форма 1'!$H1981*VLOOKUP('Форма 1'!$F1981,'Придельники с 2022'!$B$4:$X$28,'Форма 1'!$AE$8,0),IF('Форма 1'!$AE1981=2,'Форма 1'!$H1981*VLOOKUP('Форма 1'!$F1981,'Придельники с 2022'!$B$4:$X$28,13,0),IF('Форма 1'!$AE1981=3,'Форма 1'!$H1981*VLOOKUP('Форма 1'!$F1981,'Придельники с 2022'!$B$4:$X$28,12,0)))))</f>
        <v/>
      </c>
      <c r="O1981" s="103" t="str">
        <f>IF(ISNUMBER('Форма 1'!AF1981),'Форма 1'!$H1981*VLOOKUP('Форма 1'!$F1981,'Придельники с 2022'!$B$4:$X$28,'Форма 1'!AF$8),"")</f>
        <v/>
      </c>
      <c r="P1981" s="87"/>
      <c r="Q1981" s="103" t="str">
        <f>IF(ISNUMBER('Форма 1'!AH1981),'Форма 1'!$H1981*VLOOKUP('Форма 1'!$F1981,'Придельники с 2022'!$B$4:$X$28,'Форма 1'!AH$8),"")</f>
        <v/>
      </c>
      <c r="R1981" s="103" t="str">
        <f>IF(ISNUMBER('Форма 1'!AI1981),'Форма 1'!$H1981*VLOOKUP('Форма 1'!$F1981,'Придельники с 2022'!$B$4:$X$28,'Форма 1'!AI$8),"")</f>
        <v/>
      </c>
      <c r="S1981" s="103" t="str">
        <f>IF(ISNUMBER('Форма 1'!AJ1981),'Форма 1'!$H1981*VLOOKUP('Форма 1'!$F1981,'Придельники с 2022'!$B$4:$X$28,'Форма 1'!AJ$8),"")</f>
        <v/>
      </c>
      <c r="T1981" s="87"/>
    </row>
    <row r="1982" spans="1:20">
      <c r="A1982" s="188">
        <f t="shared" si="162"/>
        <v>5</v>
      </c>
      <c r="B1982" s="189" t="s">
        <v>1969</v>
      </c>
      <c r="C1982" s="99">
        <f t="shared" si="157"/>
        <v>3433014.4879999999</v>
      </c>
      <c r="D1982" s="103" t="str">
        <f>IF(ISNUMBER('Форма 1'!U1982),'Форма 1'!$H1982*VLOOKUP('Форма 1'!$F1982,'Придельники с 2022'!$B$4:$X$28,'Форма 1'!U$8),"")</f>
        <v/>
      </c>
      <c r="E1982" s="103" t="str">
        <f>IF(ISNUMBER('Форма 1'!V1982),'Форма 1'!$H1982*VLOOKUP('Форма 1'!$F1982,'Придельники с 2022'!$B$4:$X$28,'Форма 1'!V$8),"")</f>
        <v/>
      </c>
      <c r="F1982" s="103" t="str">
        <f>IF(ISNUMBER('Форма 1'!W1982),'Форма 1'!$H1982*VLOOKUP('Форма 1'!$F1982,'Придельники с 2022'!$B$4:$X$28,'Форма 1'!W$8),"")</f>
        <v/>
      </c>
      <c r="G1982" s="103" t="str">
        <f>IF(ISNUMBER('Форма 1'!X1982),'Форма 1'!$H1982*VLOOKUP('Форма 1'!$F1982,'Придельники с 2022'!$B$4:$X$28,'Форма 1'!X$8),"")</f>
        <v/>
      </c>
      <c r="H1982" s="103" t="str">
        <f>IF(ISNUMBER('Форма 1'!Y1982),'Форма 1'!$H1982*VLOOKUP('Форма 1'!$F1982,'Придельники с 2022'!$B$4:$X$28,'Форма 1'!Y$8),"")</f>
        <v/>
      </c>
      <c r="I1982" s="103" t="str">
        <f>IF(ISNUMBER('Форма 1'!Z1982),'Форма 1'!$H1982*VLOOKUP('Форма 1'!$F1982,'Придельники с 2022'!$B$4:$X$28,'Форма 1'!Z$8),"")</f>
        <v/>
      </c>
      <c r="J1982" s="103" t="str">
        <f>IF(ISNUMBER('Форма 1'!AA1982),'Форма 1'!$H1982*VLOOKUP('Форма 1'!$F1982,'Придельники с 2022'!$B$4:$X$28,'Форма 1'!AA$8),"")</f>
        <v/>
      </c>
      <c r="K1982" s="90"/>
      <c r="L1982" s="87"/>
      <c r="M1982" s="103">
        <f>IF(ISNUMBER('Форма 1'!AD1982),'Форма 1'!$H1982*VLOOKUP('Форма 1'!$F1982,'Придельники с 2022'!$B$4:$X$28,'Форма 1'!AD$8),"")</f>
        <v>3433014.4879999999</v>
      </c>
      <c r="N1982" s="103" t="str">
        <f>IF(ISBLANK('Форма 1'!$AE1982),"",IF('Форма 1'!$AE1982=1,'Форма 1'!$H1982*VLOOKUP('Форма 1'!$F1982,'Придельники с 2022'!$B$4:$X$28,'Форма 1'!$AE$8,0),IF('Форма 1'!$AE1982=2,'Форма 1'!$H1982*VLOOKUP('Форма 1'!$F1982,'Придельники с 2022'!$B$4:$X$28,13,0),IF('Форма 1'!$AE1982=3,'Форма 1'!$H1982*VLOOKUP('Форма 1'!$F1982,'Придельники с 2022'!$B$4:$X$28,12,0)))))</f>
        <v/>
      </c>
      <c r="O1982" s="103" t="str">
        <f>IF(ISNUMBER('Форма 1'!AF1982),'Форма 1'!$H1982*VLOOKUP('Форма 1'!$F1982,'Придельники с 2022'!$B$4:$X$28,'Форма 1'!AF$8),"")</f>
        <v/>
      </c>
      <c r="P1982" s="87"/>
      <c r="Q1982" s="103" t="str">
        <f>IF(ISNUMBER('Форма 1'!AH1982),'Форма 1'!$H1982*VLOOKUP('Форма 1'!$F1982,'Придельники с 2022'!$B$4:$X$28,'Форма 1'!AH$8),"")</f>
        <v/>
      </c>
      <c r="R1982" s="103" t="str">
        <f>IF(ISNUMBER('Форма 1'!AI1982),'Форма 1'!$H1982*VLOOKUP('Форма 1'!$F1982,'Придельники с 2022'!$B$4:$X$28,'Форма 1'!AI$8),"")</f>
        <v/>
      </c>
      <c r="S1982" s="103" t="str">
        <f>IF(ISNUMBER('Форма 1'!AJ1982),'Форма 1'!$H1982*VLOOKUP('Форма 1'!$F1982,'Придельники с 2022'!$B$4:$X$28,'Форма 1'!AJ$8),"")</f>
        <v/>
      </c>
      <c r="T1982" s="87"/>
    </row>
    <row r="1983" spans="1:20">
      <c r="A1983" s="188">
        <f t="shared" si="162"/>
        <v>6</v>
      </c>
      <c r="B1983" s="189" t="s">
        <v>1970</v>
      </c>
      <c r="C1983" s="99">
        <f t="shared" si="157"/>
        <v>7792647.6949999994</v>
      </c>
      <c r="D1983" s="103" t="str">
        <f>IF(ISNUMBER('Форма 1'!U1983),'Форма 1'!$H1983*VLOOKUP('Форма 1'!$F1983,'Придельники с 2022'!$B$4:$X$28,'Форма 1'!U$8),"")</f>
        <v/>
      </c>
      <c r="E1983" s="103" t="str">
        <f>IF(ISNUMBER('Форма 1'!V1983),'Форма 1'!$H1983*VLOOKUP('Форма 1'!$F1983,'Придельники с 2022'!$B$4:$X$28,'Форма 1'!V$8),"")</f>
        <v/>
      </c>
      <c r="F1983" s="103" t="str">
        <f>IF(ISNUMBER('Форма 1'!W1983),'Форма 1'!$H1983*VLOOKUP('Форма 1'!$F1983,'Придельники с 2022'!$B$4:$X$28,'Форма 1'!W$8),"")</f>
        <v/>
      </c>
      <c r="G1983" s="103" t="str">
        <f>IF(ISNUMBER('Форма 1'!X1983),'Форма 1'!$H1983*VLOOKUP('Форма 1'!$F1983,'Придельники с 2022'!$B$4:$X$28,'Форма 1'!X$8),"")</f>
        <v/>
      </c>
      <c r="H1983" s="103" t="str">
        <f>IF(ISNUMBER('Форма 1'!Y1983),'Форма 1'!$H1983*VLOOKUP('Форма 1'!$F1983,'Придельники с 2022'!$B$4:$X$28,'Форма 1'!Y$8),"")</f>
        <v/>
      </c>
      <c r="I1983" s="103" t="str">
        <f>IF(ISNUMBER('Форма 1'!Z1983),'Форма 1'!$H1983*VLOOKUP('Форма 1'!$F1983,'Придельники с 2022'!$B$4:$X$28,'Форма 1'!Z$8),"")</f>
        <v/>
      </c>
      <c r="J1983" s="103" t="str">
        <f>IF(ISNUMBER('Форма 1'!AA1983),'Форма 1'!$H1983*VLOOKUP('Форма 1'!$F1983,'Придельники с 2022'!$B$4:$X$28,'Форма 1'!AA$8),"")</f>
        <v/>
      </c>
      <c r="K1983" s="90"/>
      <c r="L1983" s="87"/>
      <c r="M1983" s="103" t="str">
        <f>IF(ISNUMBER('Форма 1'!AD1983),'Форма 1'!$H1983*VLOOKUP('Форма 1'!$F1983,'Придельники с 2022'!$B$4:$X$28,'Форма 1'!AD$8),"")</f>
        <v/>
      </c>
      <c r="N1983" s="103">
        <f>IF(ISBLANK('Форма 1'!$AE1983),"",IF('Форма 1'!$AE1983=1,'Форма 1'!$H1983*VLOOKUP('Форма 1'!$F1983,'Придельники с 2022'!$B$4:$X$28,'Форма 1'!$AE$8,0),IF('Форма 1'!$AE1983=2,'Форма 1'!$H1983*VLOOKUP('Форма 1'!$F1983,'Придельники с 2022'!$B$4:$X$28,13,0),IF('Форма 1'!$AE1983=3,'Форма 1'!$H1983*VLOOKUP('Форма 1'!$F1983,'Придельники с 2022'!$B$4:$X$28,12,0)))))</f>
        <v>7792647.6949999994</v>
      </c>
      <c r="O1983" s="103" t="str">
        <f>IF(ISNUMBER('Форма 1'!AF1983),'Форма 1'!$H1983*VLOOKUP('Форма 1'!$F1983,'Придельники с 2022'!$B$4:$X$28,'Форма 1'!AF$8),"")</f>
        <v/>
      </c>
      <c r="P1983" s="87"/>
      <c r="Q1983" s="103" t="str">
        <f>IF(ISNUMBER('Форма 1'!AH1983),'Форма 1'!$H1983*VLOOKUP('Форма 1'!$F1983,'Придельники с 2022'!$B$4:$X$28,'Форма 1'!AH$8),"")</f>
        <v/>
      </c>
      <c r="R1983" s="103" t="str">
        <f>IF(ISNUMBER('Форма 1'!AI1983),'Форма 1'!$H1983*VLOOKUP('Форма 1'!$F1983,'Придельники с 2022'!$B$4:$X$28,'Форма 1'!AI$8),"")</f>
        <v/>
      </c>
      <c r="S1983" s="103" t="str">
        <f>IF(ISNUMBER('Форма 1'!AJ1983),'Форма 1'!$H1983*VLOOKUP('Форма 1'!$F1983,'Придельники с 2022'!$B$4:$X$28,'Форма 1'!AJ$8),"")</f>
        <v/>
      </c>
      <c r="T1983" s="87"/>
    </row>
    <row r="1984" spans="1:20" ht="15.75">
      <c r="A1984" s="187">
        <v>0</v>
      </c>
      <c r="B1984" s="34" t="s">
        <v>1009</v>
      </c>
      <c r="C1984" s="36">
        <f>SUM(C1985:C1988)</f>
        <v>16019141.379000001</v>
      </c>
      <c r="D1984" s="36">
        <f t="shared" ref="D1984:T1984" si="165">SUM(D1985:D1988)</f>
        <v>0</v>
      </c>
      <c r="E1984" s="36">
        <f t="shared" si="165"/>
        <v>0</v>
      </c>
      <c r="F1984" s="36">
        <f t="shared" si="165"/>
        <v>0</v>
      </c>
      <c r="G1984" s="36">
        <f t="shared" si="165"/>
        <v>0</v>
      </c>
      <c r="H1984" s="36">
        <f t="shared" si="165"/>
        <v>0</v>
      </c>
      <c r="I1984" s="36">
        <f t="shared" si="165"/>
        <v>0</v>
      </c>
      <c r="J1984" s="36">
        <f t="shared" si="165"/>
        <v>0</v>
      </c>
      <c r="K1984" s="39">
        <f t="shared" si="165"/>
        <v>0</v>
      </c>
      <c r="L1984" s="36">
        <f t="shared" si="165"/>
        <v>0</v>
      </c>
      <c r="M1984" s="36">
        <f t="shared" si="165"/>
        <v>16019141.379000001</v>
      </c>
      <c r="N1984" s="36">
        <f t="shared" si="165"/>
        <v>0</v>
      </c>
      <c r="O1984" s="36">
        <f t="shared" si="165"/>
        <v>0</v>
      </c>
      <c r="P1984" s="36">
        <f t="shared" si="165"/>
        <v>0</v>
      </c>
      <c r="Q1984" s="36">
        <f t="shared" si="165"/>
        <v>0</v>
      </c>
      <c r="R1984" s="36">
        <f t="shared" si="165"/>
        <v>0</v>
      </c>
      <c r="S1984" s="36">
        <f t="shared" si="165"/>
        <v>0</v>
      </c>
      <c r="T1984" s="36">
        <f t="shared" si="165"/>
        <v>0</v>
      </c>
    </row>
    <row r="1985" spans="1:20">
      <c r="A1985" s="188">
        <f t="shared" si="162"/>
        <v>1</v>
      </c>
      <c r="B1985" s="191" t="s">
        <v>1972</v>
      </c>
      <c r="C1985" s="99">
        <f t="shared" si="157"/>
        <v>3010577.8499999996</v>
      </c>
      <c r="D1985" s="103" t="str">
        <f>IF(ISNUMBER('Форма 1'!U1985),'Форма 1'!$H1985*VLOOKUP('Форма 1'!$F1985,'Придельники с 2022'!$B$4:$X$28,'Форма 1'!U$8),"")</f>
        <v/>
      </c>
      <c r="E1985" s="103" t="str">
        <f>IF(ISNUMBER('Форма 1'!V1985),'Форма 1'!$H1985*VLOOKUP('Форма 1'!$F1985,'Придельники с 2022'!$B$4:$X$28,'Форма 1'!V$8),"")</f>
        <v/>
      </c>
      <c r="F1985" s="103" t="str">
        <f>IF(ISNUMBER('Форма 1'!W1985),'Форма 1'!$H1985*VLOOKUP('Форма 1'!$F1985,'Придельники с 2022'!$B$4:$X$28,'Форма 1'!W$8),"")</f>
        <v/>
      </c>
      <c r="G1985" s="103" t="str">
        <f>IF(ISNUMBER('Форма 1'!X1985),'Форма 1'!$H1985*VLOOKUP('Форма 1'!$F1985,'Придельники с 2022'!$B$4:$X$28,'Форма 1'!X$8),"")</f>
        <v/>
      </c>
      <c r="H1985" s="103" t="str">
        <f>IF(ISNUMBER('Форма 1'!Y1985),'Форма 1'!$H1985*VLOOKUP('Форма 1'!$F1985,'Придельники с 2022'!$B$4:$X$28,'Форма 1'!Y$8),"")</f>
        <v/>
      </c>
      <c r="I1985" s="103" t="str">
        <f>IF(ISNUMBER('Форма 1'!Z1985),'Форма 1'!$H1985*VLOOKUP('Форма 1'!$F1985,'Придельники с 2022'!$B$4:$X$28,'Форма 1'!Z$8),"")</f>
        <v/>
      </c>
      <c r="J1985" s="103" t="str">
        <f>IF(ISNUMBER('Форма 1'!AA1985),'Форма 1'!$H1985*VLOOKUP('Форма 1'!$F1985,'Придельники с 2022'!$B$4:$X$28,'Форма 1'!AA$8),"")</f>
        <v/>
      </c>
      <c r="K1985" s="90"/>
      <c r="L1985" s="87"/>
      <c r="M1985" s="103">
        <f>IF(ISNUMBER('Форма 1'!AD1985),'Форма 1'!$H1985*VLOOKUP('Форма 1'!$F1985,'Придельники с 2022'!$B$4:$X$28,'Форма 1'!AD$8),"")</f>
        <v>3010577.8499999996</v>
      </c>
      <c r="N1985" s="103" t="str">
        <f>IF(ISBLANK('Форма 1'!$AE1985),"",IF('Форма 1'!$AE1985=1,'Форма 1'!$H1985*VLOOKUP('Форма 1'!$F1985,'Придельники с 2022'!$B$4:$X$28,'Форма 1'!$AE$8,0),IF('Форма 1'!$AE1985=2,'Форма 1'!$H1985*VLOOKUP('Форма 1'!$F1985,'Придельники с 2022'!$B$4:$X$28,13,0),IF('Форма 1'!$AE1985=3,'Форма 1'!$H1985*VLOOKUP('Форма 1'!$F1985,'Придельники с 2022'!$B$4:$X$28,12,0)))))</f>
        <v/>
      </c>
      <c r="O1985" s="103" t="str">
        <f>IF(ISNUMBER('Форма 1'!AF1985),'Форма 1'!$H1985*VLOOKUP('Форма 1'!$F1985,'Придельники с 2022'!$B$4:$X$28,'Форма 1'!AF$8),"")</f>
        <v/>
      </c>
      <c r="P1985" s="87"/>
      <c r="Q1985" s="103" t="str">
        <f>IF(ISNUMBER('Форма 1'!AH1985),'Форма 1'!$H1985*VLOOKUP('Форма 1'!$F1985,'Придельники с 2022'!$B$4:$X$28,'Форма 1'!AH$8),"")</f>
        <v/>
      </c>
      <c r="R1985" s="103" t="str">
        <f>IF(ISNUMBER('Форма 1'!AI1985),'Форма 1'!$H1985*VLOOKUP('Форма 1'!$F1985,'Придельники с 2022'!$B$4:$X$28,'Форма 1'!AI$8),"")</f>
        <v/>
      </c>
      <c r="S1985" s="103" t="str">
        <f>IF(ISNUMBER('Форма 1'!AJ1985),'Форма 1'!$H1985*VLOOKUP('Форма 1'!$F1985,'Придельники с 2022'!$B$4:$X$28,'Форма 1'!AJ$8),"")</f>
        <v/>
      </c>
      <c r="T1985" s="87"/>
    </row>
    <row r="1986" spans="1:20">
      <c r="A1986" s="188">
        <f t="shared" si="162"/>
        <v>2</v>
      </c>
      <c r="B1986" s="191" t="s">
        <v>1973</v>
      </c>
      <c r="C1986" s="99">
        <f t="shared" si="157"/>
        <v>5053947.8319999995</v>
      </c>
      <c r="D1986" s="103" t="str">
        <f>IF(ISNUMBER('Форма 1'!U1986),'Форма 1'!$H1986*VLOOKUP('Форма 1'!$F1986,'Придельники с 2022'!$B$4:$X$28,'Форма 1'!U$8),"")</f>
        <v/>
      </c>
      <c r="E1986" s="103" t="str">
        <f>IF(ISNUMBER('Форма 1'!V1986),'Форма 1'!$H1986*VLOOKUP('Форма 1'!$F1986,'Придельники с 2022'!$B$4:$X$28,'Форма 1'!V$8),"")</f>
        <v/>
      </c>
      <c r="F1986" s="103" t="str">
        <f>IF(ISNUMBER('Форма 1'!W1986),'Форма 1'!$H1986*VLOOKUP('Форма 1'!$F1986,'Придельники с 2022'!$B$4:$X$28,'Форма 1'!W$8),"")</f>
        <v/>
      </c>
      <c r="G1986" s="103" t="str">
        <f>IF(ISNUMBER('Форма 1'!X1986),'Форма 1'!$H1986*VLOOKUP('Форма 1'!$F1986,'Придельники с 2022'!$B$4:$X$28,'Форма 1'!X$8),"")</f>
        <v/>
      </c>
      <c r="H1986" s="103" t="str">
        <f>IF(ISNUMBER('Форма 1'!Y1986),'Форма 1'!$H1986*VLOOKUP('Форма 1'!$F1986,'Придельники с 2022'!$B$4:$X$28,'Форма 1'!Y$8),"")</f>
        <v/>
      </c>
      <c r="I1986" s="103" t="str">
        <f>IF(ISNUMBER('Форма 1'!Z1986),'Форма 1'!$H1986*VLOOKUP('Форма 1'!$F1986,'Придельники с 2022'!$B$4:$X$28,'Форма 1'!Z$8),"")</f>
        <v/>
      </c>
      <c r="J1986" s="103" t="str">
        <f>IF(ISNUMBER('Форма 1'!AA1986),'Форма 1'!$H1986*VLOOKUP('Форма 1'!$F1986,'Придельники с 2022'!$B$4:$X$28,'Форма 1'!AA$8),"")</f>
        <v/>
      </c>
      <c r="K1986" s="90"/>
      <c r="L1986" s="87"/>
      <c r="M1986" s="103">
        <f>IF(ISNUMBER('Форма 1'!AD1986),'Форма 1'!$H1986*VLOOKUP('Форма 1'!$F1986,'Придельники с 2022'!$B$4:$X$28,'Форма 1'!AD$8),"")</f>
        <v>5053947.8319999995</v>
      </c>
      <c r="N1986" s="103" t="str">
        <f>IF(ISBLANK('Форма 1'!$AE1986),"",IF('Форма 1'!$AE1986=1,'Форма 1'!$H1986*VLOOKUP('Форма 1'!$F1986,'Придельники с 2022'!$B$4:$X$28,'Форма 1'!$AE$8,0),IF('Форма 1'!$AE1986=2,'Форма 1'!$H1986*VLOOKUP('Форма 1'!$F1986,'Придельники с 2022'!$B$4:$X$28,13,0),IF('Форма 1'!$AE1986=3,'Форма 1'!$H1986*VLOOKUP('Форма 1'!$F1986,'Придельники с 2022'!$B$4:$X$28,12,0)))))</f>
        <v/>
      </c>
      <c r="O1986" s="103" t="str">
        <f>IF(ISNUMBER('Форма 1'!AF1986),'Форма 1'!$H1986*VLOOKUP('Форма 1'!$F1986,'Придельники с 2022'!$B$4:$X$28,'Форма 1'!AF$8),"")</f>
        <v/>
      </c>
      <c r="P1986" s="87"/>
      <c r="Q1986" s="103" t="str">
        <f>IF(ISNUMBER('Форма 1'!AH1986),'Форма 1'!$H1986*VLOOKUP('Форма 1'!$F1986,'Придельники с 2022'!$B$4:$X$28,'Форма 1'!AH$8),"")</f>
        <v/>
      </c>
      <c r="R1986" s="103" t="str">
        <f>IF(ISNUMBER('Форма 1'!AI1986),'Форма 1'!$H1986*VLOOKUP('Форма 1'!$F1986,'Придельники с 2022'!$B$4:$X$28,'Форма 1'!AI$8),"")</f>
        <v/>
      </c>
      <c r="S1986" s="103" t="str">
        <f>IF(ISNUMBER('Форма 1'!AJ1986),'Форма 1'!$H1986*VLOOKUP('Форма 1'!$F1986,'Придельники с 2022'!$B$4:$X$28,'Форма 1'!AJ$8),"")</f>
        <v/>
      </c>
      <c r="T1986" s="87"/>
    </row>
    <row r="1987" spans="1:20">
      <c r="A1987" s="188">
        <f t="shared" si="162"/>
        <v>3</v>
      </c>
      <c r="B1987" s="189" t="s">
        <v>1974</v>
      </c>
      <c r="C1987" s="99">
        <f t="shared" si="157"/>
        <v>4779650.7390000001</v>
      </c>
      <c r="D1987" s="103" t="str">
        <f>IF(ISNUMBER('Форма 1'!U1987),'Форма 1'!$H1987*VLOOKUP('Форма 1'!$F1987,'Придельники с 2022'!$B$4:$X$28,'Форма 1'!U$8),"")</f>
        <v/>
      </c>
      <c r="E1987" s="103" t="str">
        <f>IF(ISNUMBER('Форма 1'!V1987),'Форма 1'!$H1987*VLOOKUP('Форма 1'!$F1987,'Придельники с 2022'!$B$4:$X$28,'Форма 1'!V$8),"")</f>
        <v/>
      </c>
      <c r="F1987" s="103" t="str">
        <f>IF(ISNUMBER('Форма 1'!W1987),'Форма 1'!$H1987*VLOOKUP('Форма 1'!$F1987,'Придельники с 2022'!$B$4:$X$28,'Форма 1'!W$8),"")</f>
        <v/>
      </c>
      <c r="G1987" s="103" t="str">
        <f>IF(ISNUMBER('Форма 1'!X1987),'Форма 1'!$H1987*VLOOKUP('Форма 1'!$F1987,'Придельники с 2022'!$B$4:$X$28,'Форма 1'!X$8),"")</f>
        <v/>
      </c>
      <c r="H1987" s="103" t="str">
        <f>IF(ISNUMBER('Форма 1'!Y1987),'Форма 1'!$H1987*VLOOKUP('Форма 1'!$F1987,'Придельники с 2022'!$B$4:$X$28,'Форма 1'!Y$8),"")</f>
        <v/>
      </c>
      <c r="I1987" s="103" t="str">
        <f>IF(ISNUMBER('Форма 1'!Z1987),'Форма 1'!$H1987*VLOOKUP('Форма 1'!$F1987,'Придельники с 2022'!$B$4:$X$28,'Форма 1'!Z$8),"")</f>
        <v/>
      </c>
      <c r="J1987" s="103" t="str">
        <f>IF(ISNUMBER('Форма 1'!AA1987),'Форма 1'!$H1987*VLOOKUP('Форма 1'!$F1987,'Придельники с 2022'!$B$4:$X$28,'Форма 1'!AA$8),"")</f>
        <v/>
      </c>
      <c r="K1987" s="90"/>
      <c r="L1987" s="87"/>
      <c r="M1987" s="103">
        <f>IF(ISNUMBER('Форма 1'!AD1987),'Форма 1'!$H1987*VLOOKUP('Форма 1'!$F1987,'Придельники с 2022'!$B$4:$X$28,'Форма 1'!AD$8),"")</f>
        <v>4779650.7390000001</v>
      </c>
      <c r="N1987" s="103" t="str">
        <f>IF(ISBLANK('Форма 1'!$AE1987),"",IF('Форма 1'!$AE1987=1,'Форма 1'!$H1987*VLOOKUP('Форма 1'!$F1987,'Придельники с 2022'!$B$4:$X$28,'Форма 1'!$AE$8,0),IF('Форма 1'!$AE1987=2,'Форма 1'!$H1987*VLOOKUP('Форма 1'!$F1987,'Придельники с 2022'!$B$4:$X$28,13,0),IF('Форма 1'!$AE1987=3,'Форма 1'!$H1987*VLOOKUP('Форма 1'!$F1987,'Придельники с 2022'!$B$4:$X$28,12,0)))))</f>
        <v/>
      </c>
      <c r="O1987" s="103" t="str">
        <f>IF(ISNUMBER('Форма 1'!AF1987),'Форма 1'!$H1987*VLOOKUP('Форма 1'!$F1987,'Придельники с 2022'!$B$4:$X$28,'Форма 1'!AF$8),"")</f>
        <v/>
      </c>
      <c r="P1987" s="87"/>
      <c r="Q1987" s="103" t="str">
        <f>IF(ISNUMBER('Форма 1'!AH1987),'Форма 1'!$H1987*VLOOKUP('Форма 1'!$F1987,'Придельники с 2022'!$B$4:$X$28,'Форма 1'!AH$8),"")</f>
        <v/>
      </c>
      <c r="R1987" s="103" t="str">
        <f>IF(ISNUMBER('Форма 1'!AI1987),'Форма 1'!$H1987*VLOOKUP('Форма 1'!$F1987,'Придельники с 2022'!$B$4:$X$28,'Форма 1'!AI$8),"")</f>
        <v/>
      </c>
      <c r="S1987" s="103" t="str">
        <f>IF(ISNUMBER('Форма 1'!AJ1987),'Форма 1'!$H1987*VLOOKUP('Форма 1'!$F1987,'Придельники с 2022'!$B$4:$X$28,'Форма 1'!AJ$8),"")</f>
        <v/>
      </c>
      <c r="T1987" s="87"/>
    </row>
    <row r="1988" spans="1:20">
      <c r="A1988" s="188">
        <f t="shared" si="162"/>
        <v>4</v>
      </c>
      <c r="B1988" s="189" t="s">
        <v>1975</v>
      </c>
      <c r="C1988" s="99">
        <f t="shared" si="157"/>
        <v>3174964.9579999996</v>
      </c>
      <c r="D1988" s="103" t="str">
        <f>IF(ISNUMBER('Форма 1'!U1988),'Форма 1'!$H1988*VLOOKUP('Форма 1'!$F1988,'Придельники с 2022'!$B$4:$X$28,'Форма 1'!U$8),"")</f>
        <v/>
      </c>
      <c r="E1988" s="103" t="str">
        <f>IF(ISNUMBER('Форма 1'!V1988),'Форма 1'!$H1988*VLOOKUP('Форма 1'!$F1988,'Придельники с 2022'!$B$4:$X$28,'Форма 1'!V$8),"")</f>
        <v/>
      </c>
      <c r="F1988" s="103" t="str">
        <f>IF(ISNUMBER('Форма 1'!W1988),'Форма 1'!$H1988*VLOOKUP('Форма 1'!$F1988,'Придельники с 2022'!$B$4:$X$28,'Форма 1'!W$8),"")</f>
        <v/>
      </c>
      <c r="G1988" s="103" t="str">
        <f>IF(ISNUMBER('Форма 1'!X1988),'Форма 1'!$H1988*VLOOKUP('Форма 1'!$F1988,'Придельники с 2022'!$B$4:$X$28,'Форма 1'!X$8),"")</f>
        <v/>
      </c>
      <c r="H1988" s="103" t="str">
        <f>IF(ISNUMBER('Форма 1'!Y1988),'Форма 1'!$H1988*VLOOKUP('Форма 1'!$F1988,'Придельники с 2022'!$B$4:$X$28,'Форма 1'!Y$8),"")</f>
        <v/>
      </c>
      <c r="I1988" s="103" t="str">
        <f>IF(ISNUMBER('Форма 1'!Z1988),'Форма 1'!$H1988*VLOOKUP('Форма 1'!$F1988,'Придельники с 2022'!$B$4:$X$28,'Форма 1'!Z$8),"")</f>
        <v/>
      </c>
      <c r="J1988" s="103" t="str">
        <f>IF(ISNUMBER('Форма 1'!AA1988),'Форма 1'!$H1988*VLOOKUP('Форма 1'!$F1988,'Придельники с 2022'!$B$4:$X$28,'Форма 1'!AA$8),"")</f>
        <v/>
      </c>
      <c r="K1988" s="90"/>
      <c r="L1988" s="87"/>
      <c r="M1988" s="103">
        <f>IF(ISNUMBER('Форма 1'!AD1988),'Форма 1'!$H1988*VLOOKUP('Форма 1'!$F1988,'Придельники с 2022'!$B$4:$X$28,'Форма 1'!AD$8),"")</f>
        <v>3174964.9579999996</v>
      </c>
      <c r="N1988" s="103" t="str">
        <f>IF(ISBLANK('Форма 1'!$AE1988),"",IF('Форма 1'!$AE1988=1,'Форма 1'!$H1988*VLOOKUP('Форма 1'!$F1988,'Придельники с 2022'!$B$4:$X$28,'Форма 1'!$AE$8,0),IF('Форма 1'!$AE1988=2,'Форма 1'!$H1988*VLOOKUP('Форма 1'!$F1988,'Придельники с 2022'!$B$4:$X$28,13,0),IF('Форма 1'!$AE1988=3,'Форма 1'!$H1988*VLOOKUP('Форма 1'!$F1988,'Придельники с 2022'!$B$4:$X$28,12,0)))))</f>
        <v/>
      </c>
      <c r="O1988" s="103" t="str">
        <f>IF(ISNUMBER('Форма 1'!AF1988),'Форма 1'!$H1988*VLOOKUP('Форма 1'!$F1988,'Придельники с 2022'!$B$4:$X$28,'Форма 1'!AF$8),"")</f>
        <v/>
      </c>
      <c r="P1988" s="87"/>
      <c r="Q1988" s="103" t="str">
        <f>IF(ISNUMBER('Форма 1'!AH1988),'Форма 1'!$H1988*VLOOKUP('Форма 1'!$F1988,'Придельники с 2022'!$B$4:$X$28,'Форма 1'!AH$8),"")</f>
        <v/>
      </c>
      <c r="R1988" s="103" t="str">
        <f>IF(ISNUMBER('Форма 1'!AI1988),'Форма 1'!$H1988*VLOOKUP('Форма 1'!$F1988,'Придельники с 2022'!$B$4:$X$28,'Форма 1'!AI$8),"")</f>
        <v/>
      </c>
      <c r="S1988" s="103" t="str">
        <f>IF(ISNUMBER('Форма 1'!AJ1988),'Форма 1'!$H1988*VLOOKUP('Форма 1'!$F1988,'Придельники с 2022'!$B$4:$X$28,'Форма 1'!AJ$8),"")</f>
        <v/>
      </c>
      <c r="T1988" s="87"/>
    </row>
    <row r="1989" spans="1:20" ht="15.75">
      <c r="A1989" s="187">
        <v>0</v>
      </c>
      <c r="B1989" s="34" t="s">
        <v>1015</v>
      </c>
      <c r="C1989" s="36">
        <f>SUM(C1990:C1991)</f>
        <v>5747741.8680000007</v>
      </c>
      <c r="D1989" s="36">
        <f t="shared" ref="D1989:T1989" si="166">SUM(D1990:D1991)</f>
        <v>405270.45</v>
      </c>
      <c r="E1989" s="36">
        <f t="shared" si="166"/>
        <v>2932481.8920000005</v>
      </c>
      <c r="F1989" s="36">
        <f t="shared" si="166"/>
        <v>0</v>
      </c>
      <c r="G1989" s="36">
        <f t="shared" si="166"/>
        <v>0</v>
      </c>
      <c r="H1989" s="36">
        <f t="shared" si="166"/>
        <v>0</v>
      </c>
      <c r="I1989" s="36">
        <f t="shared" si="166"/>
        <v>0</v>
      </c>
      <c r="J1989" s="36">
        <f t="shared" si="166"/>
        <v>0</v>
      </c>
      <c r="K1989" s="39">
        <f t="shared" si="166"/>
        <v>0</v>
      </c>
      <c r="L1989" s="36">
        <f t="shared" si="166"/>
        <v>0</v>
      </c>
      <c r="M1989" s="36">
        <f t="shared" si="166"/>
        <v>0</v>
      </c>
      <c r="N1989" s="36">
        <f t="shared" si="166"/>
        <v>0</v>
      </c>
      <c r="O1989" s="36">
        <f t="shared" si="166"/>
        <v>0</v>
      </c>
      <c r="P1989" s="36">
        <f t="shared" si="166"/>
        <v>14937.81</v>
      </c>
      <c r="Q1989" s="36">
        <f t="shared" si="166"/>
        <v>2395051.716</v>
      </c>
      <c r="R1989" s="36">
        <f t="shared" si="166"/>
        <v>0</v>
      </c>
      <c r="S1989" s="36">
        <f t="shared" si="166"/>
        <v>0</v>
      </c>
      <c r="T1989" s="36">
        <f t="shared" si="166"/>
        <v>0</v>
      </c>
    </row>
    <row r="1990" spans="1:20">
      <c r="A1990" s="188">
        <f t="shared" si="162"/>
        <v>1</v>
      </c>
      <c r="B1990" s="189" t="s">
        <v>1976</v>
      </c>
      <c r="C1990" s="99">
        <f t="shared" si="157"/>
        <v>3865018.7580000004</v>
      </c>
      <c r="D1990" s="103" t="str">
        <f>IF(ISNUMBER('Форма 1'!U1990),'Форма 1'!$H1990*VLOOKUP('Форма 1'!$F1990,'Придельники с 2022'!$B$4:$X$28,'Форма 1'!U$8),"")</f>
        <v/>
      </c>
      <c r="E1990" s="103">
        <f>IF(ISNUMBER('Форма 1'!V1990),'Форма 1'!$H1990*VLOOKUP('Форма 1'!$F1990,'Придельники с 2022'!$B$4:$X$28,'Форма 1'!V$8),"")</f>
        <v>2932481.8920000005</v>
      </c>
      <c r="F1990" s="103" t="str">
        <f>IF(ISNUMBER('Форма 1'!W1990),'Форма 1'!$H1990*VLOOKUP('Форма 1'!$F1990,'Придельники с 2022'!$B$4:$X$28,'Форма 1'!W$8),"")</f>
        <v/>
      </c>
      <c r="G1990" s="103" t="str">
        <f>IF(ISNUMBER('Форма 1'!X1990),'Форма 1'!$H1990*VLOOKUP('Форма 1'!$F1990,'Придельники с 2022'!$B$4:$X$28,'Форма 1'!X$8),"")</f>
        <v/>
      </c>
      <c r="H1990" s="103" t="str">
        <f>IF(ISNUMBER('Форма 1'!Y1990),'Форма 1'!$H1990*VLOOKUP('Форма 1'!$F1990,'Придельники с 2022'!$B$4:$X$28,'Форма 1'!Y$8),"")</f>
        <v/>
      </c>
      <c r="I1990" s="103" t="str">
        <f>IF(ISNUMBER('Форма 1'!Z1990),'Форма 1'!$H1990*VLOOKUP('Форма 1'!$F1990,'Придельники с 2022'!$B$4:$X$28,'Форма 1'!Z$8),"")</f>
        <v/>
      </c>
      <c r="J1990" s="103" t="str">
        <f>IF(ISNUMBER('Форма 1'!AA1990),'Форма 1'!$H1990*VLOOKUP('Форма 1'!$F1990,'Придельники с 2022'!$B$4:$X$28,'Форма 1'!AA$8),"")</f>
        <v/>
      </c>
      <c r="K1990" s="90"/>
      <c r="L1990" s="87"/>
      <c r="M1990" s="103" t="str">
        <f>IF(ISNUMBER('Форма 1'!AD1990),'Форма 1'!$H1990*VLOOKUP('Форма 1'!$F1990,'Придельники с 2022'!$B$4:$X$28,'Форма 1'!AD$8),"")</f>
        <v/>
      </c>
      <c r="N1990" s="103" t="str">
        <f>IF(ISBLANK('Форма 1'!$AE1990),"",IF('Форма 1'!$AE1990=1,'Форма 1'!$H1990*VLOOKUP('Форма 1'!$F1990,'Придельники с 2022'!$B$4:$X$28,'Форма 1'!$AE$8,0),IF('Форма 1'!$AE1990=2,'Форма 1'!$H1990*VLOOKUP('Форма 1'!$F1990,'Придельники с 2022'!$B$4:$X$28,13,0),IF('Форма 1'!$AE1990=3,'Форма 1'!$H1990*VLOOKUP('Форма 1'!$F1990,'Придельники с 2022'!$B$4:$X$28,12,0)))))</f>
        <v/>
      </c>
      <c r="O1990" s="103" t="str">
        <f>IF(ISNUMBER('Форма 1'!AF1990),'Форма 1'!$H1990*VLOOKUP('Форма 1'!$F1990,'Придельники с 2022'!$B$4:$X$28,'Форма 1'!AF$8),"")</f>
        <v/>
      </c>
      <c r="P1990" s="87"/>
      <c r="Q1990" s="103">
        <f>IF(ISNUMBER('Форма 1'!AH1990),'Форма 1'!$H1990*VLOOKUP('Форма 1'!$F1990,'Придельники с 2022'!$B$4:$X$28,'Форма 1'!AH$8),"")</f>
        <v>932536.86600000015</v>
      </c>
      <c r="R1990" s="103" t="str">
        <f>IF(ISNUMBER('Форма 1'!AI1990),'Форма 1'!$H1990*VLOOKUP('Форма 1'!$F1990,'Придельники с 2022'!$B$4:$X$28,'Форма 1'!AI$8),"")</f>
        <v/>
      </c>
      <c r="S1990" s="103" t="str">
        <f>IF(ISNUMBER('Форма 1'!AJ1990),'Форма 1'!$H1990*VLOOKUP('Форма 1'!$F1990,'Придельники с 2022'!$B$4:$X$28,'Форма 1'!AJ$8),"")</f>
        <v/>
      </c>
      <c r="T1990" s="87"/>
    </row>
    <row r="1991" spans="1:20">
      <c r="A1991" s="188">
        <f t="shared" si="162"/>
        <v>2</v>
      </c>
      <c r="B1991" s="189" t="s">
        <v>1977</v>
      </c>
      <c r="C1991" s="99">
        <f t="shared" si="157"/>
        <v>1882723.11</v>
      </c>
      <c r="D1991" s="103">
        <f>IF(ISNUMBER('Форма 1'!U1991),'Форма 1'!$H1991*VLOOKUP('Форма 1'!$F1991,'Придельники с 2022'!$B$4:$X$28,'Форма 1'!U$8),"")</f>
        <v>405270.45</v>
      </c>
      <c r="E1991" s="103" t="str">
        <f>IF(ISNUMBER('Форма 1'!V1991),'Форма 1'!$H1991*VLOOKUP('Форма 1'!$F1991,'Придельники с 2022'!$B$4:$X$28,'Форма 1'!V$8),"")</f>
        <v/>
      </c>
      <c r="F1991" s="103" t="str">
        <f>IF(ISNUMBER('Форма 1'!W1991),'Форма 1'!$H1991*VLOOKUP('Форма 1'!$F1991,'Придельники с 2022'!$B$4:$X$28,'Форма 1'!W$8),"")</f>
        <v/>
      </c>
      <c r="G1991" s="103" t="str">
        <f>IF(ISNUMBER('Форма 1'!X1991),'Форма 1'!$H1991*VLOOKUP('Форма 1'!$F1991,'Придельники с 2022'!$B$4:$X$28,'Форма 1'!X$8),"")</f>
        <v/>
      </c>
      <c r="H1991" s="103" t="str">
        <f>IF(ISNUMBER('Форма 1'!Y1991),'Форма 1'!$H1991*VLOOKUP('Форма 1'!$F1991,'Придельники с 2022'!$B$4:$X$28,'Форма 1'!Y$8),"")</f>
        <v/>
      </c>
      <c r="I1991" s="103" t="str">
        <f>IF(ISNUMBER('Форма 1'!Z1991),'Форма 1'!$H1991*VLOOKUP('Форма 1'!$F1991,'Придельники с 2022'!$B$4:$X$28,'Форма 1'!Z$8),"")</f>
        <v/>
      </c>
      <c r="J1991" s="103" t="str">
        <f>IF(ISNUMBER('Форма 1'!AA1991),'Форма 1'!$H1991*VLOOKUP('Форма 1'!$F1991,'Придельники с 2022'!$B$4:$X$28,'Форма 1'!AA$8),"")</f>
        <v/>
      </c>
      <c r="K1991" s="90"/>
      <c r="L1991" s="87"/>
      <c r="M1991" s="103" t="str">
        <f>IF(ISNUMBER('Форма 1'!AD1991),'Форма 1'!$H1991*VLOOKUP('Форма 1'!$F1991,'Придельники с 2022'!$B$4:$X$28,'Форма 1'!AD$8),"")</f>
        <v/>
      </c>
      <c r="N1991" s="103" t="str">
        <f>IF(ISBLANK('Форма 1'!$AE1991),"",IF('Форма 1'!$AE1991=1,'Форма 1'!$H1991*VLOOKUP('Форма 1'!$F1991,'Придельники с 2022'!$B$4:$X$28,'Форма 1'!$AE$8,0),IF('Форма 1'!$AE1991=2,'Форма 1'!$H1991*VLOOKUP('Форма 1'!$F1991,'Придельники с 2022'!$B$4:$X$28,13,0),IF('Форма 1'!$AE1991=3,'Форма 1'!$H1991*VLOOKUP('Форма 1'!$F1991,'Придельники с 2022'!$B$4:$X$28,12,0)))))</f>
        <v/>
      </c>
      <c r="O1991" s="103" t="str">
        <f>IF(ISNUMBER('Форма 1'!AF1991),'Форма 1'!$H1991*VLOOKUP('Форма 1'!$F1991,'Придельники с 2022'!$B$4:$X$28,'Форма 1'!AF$8),"")</f>
        <v/>
      </c>
      <c r="P1991" s="87">
        <v>14937.81</v>
      </c>
      <c r="Q1991" s="103">
        <f>IF(ISNUMBER('Форма 1'!AH1991),'Форма 1'!$H1991*VLOOKUP('Форма 1'!$F1991,'Придельники с 2022'!$B$4:$X$28,'Форма 1'!AH$8),"")</f>
        <v>1462514.85</v>
      </c>
      <c r="R1991" s="103" t="str">
        <f>IF(ISNUMBER('Форма 1'!AI1991),'Форма 1'!$H1991*VLOOKUP('Форма 1'!$F1991,'Придельники с 2022'!$B$4:$X$28,'Форма 1'!AI$8),"")</f>
        <v/>
      </c>
      <c r="S1991" s="103" t="str">
        <f>IF(ISNUMBER('Форма 1'!AJ1991),'Форма 1'!$H1991*VLOOKUP('Форма 1'!$F1991,'Придельники с 2022'!$B$4:$X$28,'Форма 1'!AJ$8),"")</f>
        <v/>
      </c>
      <c r="T1991" s="87"/>
    </row>
    <row r="1992" spans="1:20" ht="15.75">
      <c r="A1992" s="187">
        <v>0</v>
      </c>
      <c r="B1992" s="34" t="s">
        <v>1020</v>
      </c>
      <c r="C1992" s="36">
        <f t="shared" ref="C1992:T1992" si="167">SUM(C1993:C2011)</f>
        <v>163664866.91800007</v>
      </c>
      <c r="D1992" s="36">
        <f t="shared" si="167"/>
        <v>1790814.2460000003</v>
      </c>
      <c r="E1992" s="36">
        <f t="shared" si="167"/>
        <v>71970564.960000008</v>
      </c>
      <c r="F1992" s="36">
        <f t="shared" si="167"/>
        <v>0</v>
      </c>
      <c r="G1992" s="36">
        <f t="shared" si="167"/>
        <v>3150859.8379999995</v>
      </c>
      <c r="H1992" s="36">
        <f t="shared" si="167"/>
        <v>2210189.2960000001</v>
      </c>
      <c r="I1992" s="36">
        <f t="shared" si="167"/>
        <v>970823.61199999996</v>
      </c>
      <c r="J1992" s="36">
        <f t="shared" si="167"/>
        <v>0</v>
      </c>
      <c r="K1992" s="39">
        <f t="shared" si="167"/>
        <v>0</v>
      </c>
      <c r="L1992" s="36">
        <f t="shared" si="167"/>
        <v>0</v>
      </c>
      <c r="M1992" s="36">
        <f t="shared" si="167"/>
        <v>43191118.522</v>
      </c>
      <c r="N1992" s="36">
        <f t="shared" si="167"/>
        <v>32803584.855999999</v>
      </c>
      <c r="O1992" s="36">
        <f t="shared" si="167"/>
        <v>0</v>
      </c>
      <c r="P1992" s="36">
        <f t="shared" si="167"/>
        <v>0</v>
      </c>
      <c r="Q1992" s="36">
        <f t="shared" si="167"/>
        <v>7576911.5880000005</v>
      </c>
      <c r="R1992" s="36">
        <f t="shared" si="167"/>
        <v>0</v>
      </c>
      <c r="S1992" s="36">
        <f t="shared" si="167"/>
        <v>0</v>
      </c>
      <c r="T1992" s="36">
        <f t="shared" si="167"/>
        <v>0</v>
      </c>
    </row>
    <row r="1993" spans="1:20">
      <c r="A1993" s="188">
        <f t="shared" si="162"/>
        <v>1</v>
      </c>
      <c r="B1993" s="189" t="s">
        <v>1021</v>
      </c>
      <c r="C1993" s="99">
        <f t="shared" si="157"/>
        <v>15254780.730000002</v>
      </c>
      <c r="D1993" s="103" t="str">
        <f>IF(ISNUMBER('Форма 1'!U1993),'Форма 1'!$H1993*VLOOKUP('Форма 1'!$F1993,'Придельники с 2022'!$B$4:$X$28,'Форма 1'!U$8),"")</f>
        <v/>
      </c>
      <c r="E1993" s="103">
        <f>IF(ISNUMBER('Форма 1'!V1993),'Форма 1'!$H1993*VLOOKUP('Форма 1'!$F1993,'Придельники с 2022'!$B$4:$X$28,'Форма 1'!V$8),"")</f>
        <v>12887464.104000002</v>
      </c>
      <c r="F1993" s="103" t="str">
        <f>IF(ISNUMBER('Форма 1'!W1993),'Форма 1'!$H1993*VLOOKUP('Форма 1'!$F1993,'Придельники с 2022'!$B$4:$X$28,'Форма 1'!W$8),"")</f>
        <v/>
      </c>
      <c r="G1993" s="103">
        <f>IF(ISNUMBER('Форма 1'!X1993),'Форма 1'!$H1993*VLOOKUP('Форма 1'!$F1993,'Придельники с 2022'!$B$4:$X$28,'Форма 1'!X$8),"")</f>
        <v>579636.10200000007</v>
      </c>
      <c r="H1993" s="103">
        <f>IF(ISNUMBER('Форма 1'!Y1993),'Форма 1'!$H1993*VLOOKUP('Форма 1'!$F1993,'Придельники с 2022'!$B$4:$X$28,'Форма 1'!Y$8),"")</f>
        <v>1787680.5240000002</v>
      </c>
      <c r="I1993" s="103" t="str">
        <f>IF(ISNUMBER('Форма 1'!Z1993),'Форма 1'!$H1993*VLOOKUP('Форма 1'!$F1993,'Придельники с 2022'!$B$4:$X$28,'Форма 1'!Z$8),"")</f>
        <v/>
      </c>
      <c r="J1993" s="103" t="str">
        <f>IF(ISNUMBER('Форма 1'!AA1993),'Форма 1'!$H1993*VLOOKUP('Форма 1'!$F1993,'Придельники с 2022'!$B$4:$X$28,'Форма 1'!AA$8),"")</f>
        <v/>
      </c>
      <c r="K1993" s="90"/>
      <c r="L1993" s="87"/>
      <c r="M1993" s="103" t="str">
        <f>IF(ISNUMBER('Форма 1'!AD1993),'Форма 1'!$H1993*VLOOKUP('Форма 1'!$F1993,'Придельники с 2022'!$B$4:$X$28,'Форма 1'!AD$8),"")</f>
        <v/>
      </c>
      <c r="N1993" s="103" t="str">
        <f>IF(ISBLANK('Форма 1'!$AE1993),"",IF('Форма 1'!$AE1993=1,'Форма 1'!$H1993*VLOOKUP('Форма 1'!$F1993,'Придельники с 2022'!$B$4:$X$28,'Форма 1'!$AE$8,0),IF('Форма 1'!$AE1993=2,'Форма 1'!$H1993*VLOOKUP('Форма 1'!$F1993,'Придельники с 2022'!$B$4:$X$28,13,0),IF('Форма 1'!$AE1993=3,'Форма 1'!$H1993*VLOOKUP('Форма 1'!$F1993,'Придельники с 2022'!$B$4:$X$28,12,0)))))</f>
        <v/>
      </c>
      <c r="O1993" s="103" t="str">
        <f>IF(ISNUMBER('Форма 1'!AF1993),'Форма 1'!$H1993*VLOOKUP('Форма 1'!$F1993,'Придельники с 2022'!$B$4:$X$28,'Форма 1'!AF$8),"")</f>
        <v/>
      </c>
      <c r="P1993" s="87"/>
      <c r="Q1993" s="103" t="str">
        <f>IF(ISNUMBER('Форма 1'!AH1993),'Форма 1'!$H1993*VLOOKUP('Форма 1'!$F1993,'Придельники с 2022'!$B$4:$X$28,'Форма 1'!AH$8),"")</f>
        <v/>
      </c>
      <c r="R1993" s="103" t="str">
        <f>IF(ISNUMBER('Форма 1'!AI1993),'Форма 1'!$H1993*VLOOKUP('Форма 1'!$F1993,'Придельники с 2022'!$B$4:$X$28,'Форма 1'!AI$8),"")</f>
        <v/>
      </c>
      <c r="S1993" s="103" t="str">
        <f>IF(ISNUMBER('Форма 1'!AJ1993),'Форма 1'!$H1993*VLOOKUP('Форма 1'!$F1993,'Придельники с 2022'!$B$4:$X$28,'Форма 1'!AJ$8),"")</f>
        <v/>
      </c>
      <c r="T1993" s="87"/>
    </row>
    <row r="1994" spans="1:20">
      <c r="A1994" s="188">
        <f t="shared" si="162"/>
        <v>2</v>
      </c>
      <c r="B1994" s="189" t="s">
        <v>1978</v>
      </c>
      <c r="C1994" s="99">
        <f t="shared" si="157"/>
        <v>14275547.559</v>
      </c>
      <c r="D1994" s="103" t="str">
        <f>IF(ISNUMBER('Форма 1'!U1994),'Форма 1'!$H1994*VLOOKUP('Форма 1'!$F1994,'Придельники с 2022'!$B$4:$X$28,'Форма 1'!U$8),"")</f>
        <v/>
      </c>
      <c r="E1994" s="103">
        <f>IF(ISNUMBER('Форма 1'!V1994),'Форма 1'!$H1994*VLOOKUP('Форма 1'!$F1994,'Придельники с 2022'!$B$4:$X$28,'Форма 1'!V$8),"")</f>
        <v>13661115.156000001</v>
      </c>
      <c r="F1994" s="103" t="str">
        <f>IF(ISNUMBER('Форма 1'!W1994),'Форма 1'!$H1994*VLOOKUP('Форма 1'!$F1994,'Придельники с 2022'!$B$4:$X$28,'Форма 1'!W$8),"")</f>
        <v/>
      </c>
      <c r="G1994" s="103">
        <f>IF(ISNUMBER('Форма 1'!X1994),'Форма 1'!$H1994*VLOOKUP('Форма 1'!$F1994,'Придельники с 2022'!$B$4:$X$28,'Форма 1'!X$8),"")</f>
        <v>614432.40299999993</v>
      </c>
      <c r="H1994" s="103" t="str">
        <f>IF(ISNUMBER('Форма 1'!Y1994),'Форма 1'!$H1994*VLOOKUP('Форма 1'!$F1994,'Придельники с 2022'!$B$4:$X$28,'Форма 1'!Y$8),"")</f>
        <v/>
      </c>
      <c r="I1994" s="103" t="str">
        <f>IF(ISNUMBER('Форма 1'!Z1994),'Форма 1'!$H1994*VLOOKUP('Форма 1'!$F1994,'Придельники с 2022'!$B$4:$X$28,'Форма 1'!Z$8),"")</f>
        <v/>
      </c>
      <c r="J1994" s="103" t="str">
        <f>IF(ISNUMBER('Форма 1'!AA1994),'Форма 1'!$H1994*VLOOKUP('Форма 1'!$F1994,'Придельники с 2022'!$B$4:$X$28,'Форма 1'!AA$8),"")</f>
        <v/>
      </c>
      <c r="K1994" s="90"/>
      <c r="L1994" s="87"/>
      <c r="M1994" s="103" t="str">
        <f>IF(ISNUMBER('Форма 1'!AD1994),'Форма 1'!$H1994*VLOOKUP('Форма 1'!$F1994,'Придельники с 2022'!$B$4:$X$28,'Форма 1'!AD$8),"")</f>
        <v/>
      </c>
      <c r="N1994" s="103" t="str">
        <f>IF(ISBLANK('Форма 1'!$AE1994),"",IF('Форма 1'!$AE1994=1,'Форма 1'!$H1994*VLOOKUP('Форма 1'!$F1994,'Придельники с 2022'!$B$4:$X$28,'Форма 1'!$AE$8,0),IF('Форма 1'!$AE1994=2,'Форма 1'!$H1994*VLOOKUP('Форма 1'!$F1994,'Придельники с 2022'!$B$4:$X$28,13,0),IF('Форма 1'!$AE1994=3,'Форма 1'!$H1994*VLOOKUP('Форма 1'!$F1994,'Придельники с 2022'!$B$4:$X$28,12,0)))))</f>
        <v/>
      </c>
      <c r="O1994" s="103" t="str">
        <f>IF(ISNUMBER('Форма 1'!AF1994),'Форма 1'!$H1994*VLOOKUP('Форма 1'!$F1994,'Придельники с 2022'!$B$4:$X$28,'Форма 1'!AF$8),"")</f>
        <v/>
      </c>
      <c r="P1994" s="87"/>
      <c r="Q1994" s="103" t="str">
        <f>IF(ISNUMBER('Форма 1'!AH1994),'Форма 1'!$H1994*VLOOKUP('Форма 1'!$F1994,'Придельники с 2022'!$B$4:$X$28,'Форма 1'!AH$8),"")</f>
        <v/>
      </c>
      <c r="R1994" s="103" t="str">
        <f>IF(ISNUMBER('Форма 1'!AI1994),'Форма 1'!$H1994*VLOOKUP('Форма 1'!$F1994,'Придельники с 2022'!$B$4:$X$28,'Форма 1'!AI$8),"")</f>
        <v/>
      </c>
      <c r="S1994" s="103" t="str">
        <f>IF(ISNUMBER('Форма 1'!AJ1994),'Форма 1'!$H1994*VLOOKUP('Форма 1'!$F1994,'Придельники с 2022'!$B$4:$X$28,'Форма 1'!AJ$8),"")</f>
        <v/>
      </c>
      <c r="T1994" s="87"/>
    </row>
    <row r="1995" spans="1:20">
      <c r="A1995" s="188">
        <f t="shared" si="162"/>
        <v>3</v>
      </c>
      <c r="B1995" s="189" t="s">
        <v>1979</v>
      </c>
      <c r="C1995" s="99">
        <f t="shared" si="157"/>
        <v>362055.32299999997</v>
      </c>
      <c r="D1995" s="103" t="str">
        <f>IF(ISNUMBER('Форма 1'!U1995),'Форма 1'!$H1995*VLOOKUP('Форма 1'!$F1995,'Придельники с 2022'!$B$4:$X$28,'Форма 1'!U$8),"")</f>
        <v/>
      </c>
      <c r="E1995" s="103" t="str">
        <f>IF(ISNUMBER('Форма 1'!V1995),'Форма 1'!$H1995*VLOOKUP('Форма 1'!$F1995,'Придельники с 2022'!$B$4:$X$28,'Форма 1'!V$8),"")</f>
        <v/>
      </c>
      <c r="F1995" s="103" t="str">
        <f>IF(ISNUMBER('Форма 1'!W1995),'Форма 1'!$H1995*VLOOKUP('Форма 1'!$F1995,'Придельники с 2022'!$B$4:$X$28,'Форма 1'!W$8),"")</f>
        <v/>
      </c>
      <c r="G1995" s="103">
        <f>IF(ISNUMBER('Форма 1'!X1995),'Форма 1'!$H1995*VLOOKUP('Форма 1'!$F1995,'Придельники с 2022'!$B$4:$X$28,'Форма 1'!X$8),"")</f>
        <v>362055.32299999997</v>
      </c>
      <c r="H1995" s="103" t="str">
        <f>IF(ISNUMBER('Форма 1'!Y1995),'Форма 1'!$H1995*VLOOKUP('Форма 1'!$F1995,'Придельники с 2022'!$B$4:$X$28,'Форма 1'!Y$8),"")</f>
        <v/>
      </c>
      <c r="I1995" s="103" t="str">
        <f>IF(ISNUMBER('Форма 1'!Z1995),'Форма 1'!$H1995*VLOOKUP('Форма 1'!$F1995,'Придельники с 2022'!$B$4:$X$28,'Форма 1'!Z$8),"")</f>
        <v/>
      </c>
      <c r="J1995" s="103" t="str">
        <f>IF(ISNUMBER('Форма 1'!AA1995),'Форма 1'!$H1995*VLOOKUP('Форма 1'!$F1995,'Придельники с 2022'!$B$4:$X$28,'Форма 1'!AA$8),"")</f>
        <v/>
      </c>
      <c r="K1995" s="90"/>
      <c r="L1995" s="87"/>
      <c r="M1995" s="103" t="str">
        <f>IF(ISNUMBER('Форма 1'!AD1995),'Форма 1'!$H1995*VLOOKUP('Форма 1'!$F1995,'Придельники с 2022'!$B$4:$X$28,'Форма 1'!AD$8),"")</f>
        <v/>
      </c>
      <c r="N1995" s="103" t="str">
        <f>IF(ISBLANK('Форма 1'!$AE1995),"",IF('Форма 1'!$AE1995=1,'Форма 1'!$H1995*VLOOKUP('Форма 1'!$F1995,'Придельники с 2022'!$B$4:$X$28,'Форма 1'!$AE$8,0),IF('Форма 1'!$AE1995=2,'Форма 1'!$H1995*VLOOKUP('Форма 1'!$F1995,'Придельники с 2022'!$B$4:$X$28,13,0),IF('Форма 1'!$AE1995=3,'Форма 1'!$H1995*VLOOKUP('Форма 1'!$F1995,'Придельники с 2022'!$B$4:$X$28,12,0)))))</f>
        <v/>
      </c>
      <c r="O1995" s="103" t="str">
        <f>IF(ISNUMBER('Форма 1'!AF1995),'Форма 1'!$H1995*VLOOKUP('Форма 1'!$F1995,'Придельники с 2022'!$B$4:$X$28,'Форма 1'!AF$8),"")</f>
        <v/>
      </c>
      <c r="P1995" s="87"/>
      <c r="Q1995" s="103" t="str">
        <f>IF(ISNUMBER('Форма 1'!AH1995),'Форма 1'!$H1995*VLOOKUP('Форма 1'!$F1995,'Придельники с 2022'!$B$4:$X$28,'Форма 1'!AH$8),"")</f>
        <v/>
      </c>
      <c r="R1995" s="103" t="str">
        <f>IF(ISNUMBER('Форма 1'!AI1995),'Форма 1'!$H1995*VLOOKUP('Форма 1'!$F1995,'Придельники с 2022'!$B$4:$X$28,'Форма 1'!AI$8),"")</f>
        <v/>
      </c>
      <c r="S1995" s="103" t="str">
        <f>IF(ISNUMBER('Форма 1'!AJ1995),'Форма 1'!$H1995*VLOOKUP('Форма 1'!$F1995,'Придельники с 2022'!$B$4:$X$28,'Форма 1'!AJ$8),"")</f>
        <v/>
      </c>
      <c r="T1995" s="87"/>
    </row>
    <row r="1996" spans="1:20">
      <c r="A1996" s="188">
        <f t="shared" si="162"/>
        <v>4</v>
      </c>
      <c r="B1996" s="189" t="s">
        <v>1980</v>
      </c>
      <c r="C1996" s="99">
        <f t="shared" si="157"/>
        <v>365846.92200000002</v>
      </c>
      <c r="D1996" s="103" t="str">
        <f>IF(ISNUMBER('Форма 1'!U1996),'Форма 1'!$H1996*VLOOKUP('Форма 1'!$F1996,'Придельники с 2022'!$B$4:$X$28,'Форма 1'!U$8),"")</f>
        <v/>
      </c>
      <c r="E1996" s="103" t="str">
        <f>IF(ISNUMBER('Форма 1'!V1996),'Форма 1'!$H1996*VLOOKUP('Форма 1'!$F1996,'Придельники с 2022'!$B$4:$X$28,'Форма 1'!V$8),"")</f>
        <v/>
      </c>
      <c r="F1996" s="103" t="str">
        <f>IF(ISNUMBER('Форма 1'!W1996),'Форма 1'!$H1996*VLOOKUP('Форма 1'!$F1996,'Придельники с 2022'!$B$4:$X$28,'Форма 1'!W$8),"")</f>
        <v/>
      </c>
      <c r="G1996" s="103">
        <f>IF(ISNUMBER('Форма 1'!X1996),'Форма 1'!$H1996*VLOOKUP('Форма 1'!$F1996,'Придельники с 2022'!$B$4:$X$28,'Форма 1'!X$8),"")</f>
        <v>135180.41800000001</v>
      </c>
      <c r="H1996" s="103" t="str">
        <f>IF(ISNUMBER('Форма 1'!Y1996),'Форма 1'!$H1996*VLOOKUP('Форма 1'!$F1996,'Придельники с 2022'!$B$4:$X$28,'Форма 1'!Y$8),"")</f>
        <v/>
      </c>
      <c r="I1996" s="103">
        <f>IF(ISNUMBER('Форма 1'!Z1996),'Форма 1'!$H1996*VLOOKUP('Форма 1'!$F1996,'Придельники с 2022'!$B$4:$X$28,'Форма 1'!Z$8),"")</f>
        <v>230666.50399999999</v>
      </c>
      <c r="J1996" s="103" t="str">
        <f>IF(ISNUMBER('Форма 1'!AA1996),'Форма 1'!$H1996*VLOOKUP('Форма 1'!$F1996,'Придельники с 2022'!$B$4:$X$28,'Форма 1'!AA$8),"")</f>
        <v/>
      </c>
      <c r="K1996" s="90"/>
      <c r="L1996" s="87"/>
      <c r="M1996" s="103" t="str">
        <f>IF(ISNUMBER('Форма 1'!AD1996),'Форма 1'!$H1996*VLOOKUP('Форма 1'!$F1996,'Придельники с 2022'!$B$4:$X$28,'Форма 1'!AD$8),"")</f>
        <v/>
      </c>
      <c r="N1996" s="103" t="str">
        <f>IF(ISBLANK('Форма 1'!$AE1996),"",IF('Форма 1'!$AE1996=1,'Форма 1'!$H1996*VLOOKUP('Форма 1'!$F1996,'Придельники с 2022'!$B$4:$X$28,'Форма 1'!$AE$8,0),IF('Форма 1'!$AE1996=2,'Форма 1'!$H1996*VLOOKUP('Форма 1'!$F1996,'Придельники с 2022'!$B$4:$X$28,13,0),IF('Форма 1'!$AE1996=3,'Форма 1'!$H1996*VLOOKUP('Форма 1'!$F1996,'Придельники с 2022'!$B$4:$X$28,12,0)))))</f>
        <v/>
      </c>
      <c r="O1996" s="103" t="str">
        <f>IF(ISNUMBER('Форма 1'!AF1996),'Форма 1'!$H1996*VLOOKUP('Форма 1'!$F1996,'Придельники с 2022'!$B$4:$X$28,'Форма 1'!AF$8),"")</f>
        <v/>
      </c>
      <c r="P1996" s="87"/>
      <c r="Q1996" s="103" t="str">
        <f>IF(ISNUMBER('Форма 1'!AH1996),'Форма 1'!$H1996*VLOOKUP('Форма 1'!$F1996,'Придельники с 2022'!$B$4:$X$28,'Форма 1'!AH$8),"")</f>
        <v/>
      </c>
      <c r="R1996" s="103" t="str">
        <f>IF(ISNUMBER('Форма 1'!AI1996),'Форма 1'!$H1996*VLOOKUP('Форма 1'!$F1996,'Придельники с 2022'!$B$4:$X$28,'Форма 1'!AI$8),"")</f>
        <v/>
      </c>
      <c r="S1996" s="103" t="str">
        <f>IF(ISNUMBER('Форма 1'!AJ1996),'Форма 1'!$H1996*VLOOKUP('Форма 1'!$F1996,'Придельники с 2022'!$B$4:$X$28,'Форма 1'!AJ$8),"")</f>
        <v/>
      </c>
      <c r="T1996" s="87"/>
    </row>
    <row r="1997" spans="1:20">
      <c r="A1997" s="188">
        <f t="shared" si="162"/>
        <v>5</v>
      </c>
      <c r="B1997" s="114" t="s">
        <v>1026</v>
      </c>
      <c r="C1997" s="99">
        <f>SUM(D1997:J1997,L1997:T1997)</f>
        <v>19979416.127999999</v>
      </c>
      <c r="D1997" s="103" t="str">
        <f>IF(ISNUMBER('Форма 1'!U1997),'Форма 1'!$H1997*VLOOKUP('Форма 1'!$F1997,'Придельники с 2022'!$B$4:$X$28,'Форма 1'!U$8),"")</f>
        <v/>
      </c>
      <c r="E1997" s="103" t="str">
        <f>IF(ISNUMBER('Форма 1'!V1997),'Форма 1'!$H1997*VLOOKUP('Форма 1'!$F1997,'Придельники с 2022'!$B$4:$X$28,'Форма 1'!V$8),"")</f>
        <v/>
      </c>
      <c r="F1997" s="103" t="str">
        <f>IF(ISNUMBER('Форма 1'!W1997),'Форма 1'!$H1997*VLOOKUP('Форма 1'!$F1997,'Придельники с 2022'!$B$4:$X$28,'Форма 1'!W$8),"")</f>
        <v/>
      </c>
      <c r="G1997" s="103" t="str">
        <f>IF(ISNUMBER('Форма 1'!X1997),'Форма 1'!$H1997*VLOOKUP('Форма 1'!$F1997,'Придельники с 2022'!$B$4:$X$28,'Форма 1'!X$8),"")</f>
        <v/>
      </c>
      <c r="H1997" s="103" t="str">
        <f>IF(ISNUMBER('Форма 1'!Y1997),'Форма 1'!$H1997*VLOOKUP('Форма 1'!$F1997,'Придельники с 2022'!$B$4:$X$28,'Форма 1'!Y$8),"")</f>
        <v/>
      </c>
      <c r="I1997" s="103" t="str">
        <f>IF(ISNUMBER('Форма 1'!Z1997),'Форма 1'!$H1997*VLOOKUP('Форма 1'!$F1997,'Придельники с 2022'!$B$4:$X$28,'Форма 1'!Z$8),"")</f>
        <v/>
      </c>
      <c r="J1997" s="103" t="str">
        <f>IF(ISNUMBER('Форма 1'!AA1997),'Форма 1'!$H1997*VLOOKUP('Форма 1'!$F1997,'Придельники с 2022'!$B$4:$X$28,'Форма 1'!AA$8),"")</f>
        <v/>
      </c>
      <c r="K1997" s="90"/>
      <c r="L1997" s="87"/>
      <c r="M1997" s="103">
        <f>IF(ISNUMBER('Форма 1'!AD1997),'Форма 1'!$H1997*VLOOKUP('Форма 1'!$F1997,'Придельники с 2022'!$B$4:$X$28,'Форма 1'!AD$8),"")</f>
        <v>19979416.127999999</v>
      </c>
      <c r="N1997" s="103" t="str">
        <f>IF(ISBLANK('Форма 1'!$AE1997),"",IF('Форма 1'!$AE1997=1,'Форма 1'!$H1997*VLOOKUP('Форма 1'!$F1997,'Придельники с 2022'!$B$4:$X$28,'Форма 1'!$AE$8,0),IF('Форма 1'!$AE1997=2,'Форма 1'!$H1997*VLOOKUP('Форма 1'!$F1997,'Придельники с 2022'!$B$4:$X$28,13,0),IF('Форма 1'!$AE1997=3,'Форма 1'!$H1997*VLOOKUP('Форма 1'!$F1997,'Придельники с 2022'!$B$4:$X$28,12,0)))))</f>
        <v/>
      </c>
      <c r="O1997" s="103" t="str">
        <f>IF(ISNUMBER('Форма 1'!AF1997),'Форма 1'!$H1997*VLOOKUP('Форма 1'!$F1997,'Придельники с 2022'!$B$4:$X$28,'Форма 1'!AF$8),"")</f>
        <v/>
      </c>
      <c r="P1997" s="87"/>
      <c r="Q1997" s="103" t="str">
        <f>IF(ISNUMBER('Форма 1'!AH1997),'Форма 1'!$H1997*VLOOKUP('Форма 1'!$F1997,'Придельники с 2022'!$B$4:$X$28,'Форма 1'!AH$8),"")</f>
        <v/>
      </c>
      <c r="R1997" s="103" t="str">
        <f>IF(ISNUMBER('Форма 1'!AI1997),'Форма 1'!$H1997*VLOOKUP('Форма 1'!$F1997,'Придельники с 2022'!$B$4:$X$28,'Форма 1'!AI$8),"")</f>
        <v/>
      </c>
      <c r="S1997" s="103" t="str">
        <f>IF(ISNUMBER('Форма 1'!AJ1997),'Форма 1'!$H1997*VLOOKUP('Форма 1'!$F1997,'Придельники с 2022'!$B$4:$X$28,'Форма 1'!AJ$8),"")</f>
        <v/>
      </c>
      <c r="T1997" s="87"/>
    </row>
    <row r="1998" spans="1:20">
      <c r="A1998" s="188">
        <f t="shared" si="162"/>
        <v>6</v>
      </c>
      <c r="B1998" s="189" t="s">
        <v>1981</v>
      </c>
      <c r="C1998" s="99">
        <f t="shared" si="157"/>
        <v>3869841.838</v>
      </c>
      <c r="D1998" s="103">
        <f>IF(ISNUMBER('Форма 1'!U1998),'Форма 1'!$H1998*VLOOKUP('Форма 1'!$F1998,'Придельники с 2022'!$B$4:$X$28,'Форма 1'!U$8),"")</f>
        <v>278174.67600000004</v>
      </c>
      <c r="E1998" s="103" t="str">
        <f>IF(ISNUMBER('Форма 1'!V1998),'Форма 1'!$H1998*VLOOKUP('Форма 1'!$F1998,'Придельники с 2022'!$B$4:$X$28,'Форма 1'!V$8),"")</f>
        <v/>
      </c>
      <c r="F1998" s="103" t="str">
        <f>IF(ISNUMBER('Форма 1'!W1998),'Форма 1'!$H1998*VLOOKUP('Форма 1'!$F1998,'Придельники с 2022'!$B$4:$X$28,'Форма 1'!W$8),"")</f>
        <v/>
      </c>
      <c r="G1998" s="103" t="str">
        <f>IF(ISNUMBER('Форма 1'!X1998),'Форма 1'!$H1998*VLOOKUP('Форма 1'!$F1998,'Придельники с 2022'!$B$4:$X$28,'Форма 1'!X$8),"")</f>
        <v/>
      </c>
      <c r="H1998" s="103" t="str">
        <f>IF(ISNUMBER('Форма 1'!Y1998),'Форма 1'!$H1998*VLOOKUP('Форма 1'!$F1998,'Придельники с 2022'!$B$4:$X$28,'Форма 1'!Y$8),"")</f>
        <v/>
      </c>
      <c r="I1998" s="103" t="str">
        <f>IF(ISNUMBER('Форма 1'!Z1998),'Форма 1'!$H1998*VLOOKUP('Форма 1'!$F1998,'Придельники с 2022'!$B$4:$X$28,'Форма 1'!Z$8),"")</f>
        <v/>
      </c>
      <c r="J1998" s="103" t="str">
        <f>IF(ISNUMBER('Форма 1'!AA1998),'Форма 1'!$H1998*VLOOKUP('Форма 1'!$F1998,'Придельники с 2022'!$B$4:$X$28,'Форма 1'!AA$8),"")</f>
        <v/>
      </c>
      <c r="K1998" s="90"/>
      <c r="L1998" s="87"/>
      <c r="M1998" s="103">
        <f>IF(ISNUMBER('Форма 1'!AD1998),'Форма 1'!$H1998*VLOOKUP('Форма 1'!$F1998,'Придельники с 2022'!$B$4:$X$28,'Форма 1'!AD$8),"")</f>
        <v>3591667.162</v>
      </c>
      <c r="N1998" s="103" t="str">
        <f>IF(ISBLANK('Форма 1'!$AE1998),"",IF('Форма 1'!$AE1998=1,'Форма 1'!$H1998*VLOOKUP('Форма 1'!$F1998,'Придельники с 2022'!$B$4:$X$28,'Форма 1'!$AE$8,0),IF('Форма 1'!$AE1998=2,'Форма 1'!$H1998*VLOOKUP('Форма 1'!$F1998,'Придельники с 2022'!$B$4:$X$28,13,0),IF('Форма 1'!$AE1998=3,'Форма 1'!$H1998*VLOOKUP('Форма 1'!$F1998,'Придельники с 2022'!$B$4:$X$28,12,0)))))</f>
        <v/>
      </c>
      <c r="O1998" s="103" t="str">
        <f>IF(ISNUMBER('Форма 1'!AF1998),'Форма 1'!$H1998*VLOOKUP('Форма 1'!$F1998,'Придельники с 2022'!$B$4:$X$28,'Форма 1'!AF$8),"")</f>
        <v/>
      </c>
      <c r="P1998" s="87"/>
      <c r="Q1998" s="103" t="str">
        <f>IF(ISNUMBER('Форма 1'!AH1998),'Форма 1'!$H1998*VLOOKUP('Форма 1'!$F1998,'Придельники с 2022'!$B$4:$X$28,'Форма 1'!AH$8),"")</f>
        <v/>
      </c>
      <c r="R1998" s="103" t="str">
        <f>IF(ISNUMBER('Форма 1'!AI1998),'Форма 1'!$H1998*VLOOKUP('Форма 1'!$F1998,'Придельники с 2022'!$B$4:$X$28,'Форма 1'!AI$8),"")</f>
        <v/>
      </c>
      <c r="S1998" s="103" t="str">
        <f>IF(ISNUMBER('Форма 1'!AJ1998),'Форма 1'!$H1998*VLOOKUP('Форма 1'!$F1998,'Придельники с 2022'!$B$4:$X$28,'Форма 1'!AJ$8),"")</f>
        <v/>
      </c>
      <c r="T1998" s="87"/>
    </row>
    <row r="1999" spans="1:20">
      <c r="A1999" s="188">
        <f t="shared" si="162"/>
        <v>7</v>
      </c>
      <c r="B1999" s="189" t="s">
        <v>1982</v>
      </c>
      <c r="C1999" s="99">
        <f t="shared" si="157"/>
        <v>729042.67799999996</v>
      </c>
      <c r="D1999" s="103">
        <f>IF(ISNUMBER('Форма 1'!U1999),'Форма 1'!$H1999*VLOOKUP('Форма 1'!$F1999,'Придельники с 2022'!$B$4:$X$28,'Форма 1'!U$8),"")</f>
        <v>729042.67799999996</v>
      </c>
      <c r="E1999" s="103" t="str">
        <f>IF(ISNUMBER('Форма 1'!V1999),'Форма 1'!$H1999*VLOOKUP('Форма 1'!$F1999,'Придельники с 2022'!$B$4:$X$28,'Форма 1'!V$8),"")</f>
        <v/>
      </c>
      <c r="F1999" s="103" t="str">
        <f>IF(ISNUMBER('Форма 1'!W1999),'Форма 1'!$H1999*VLOOKUP('Форма 1'!$F1999,'Придельники с 2022'!$B$4:$X$28,'Форма 1'!W$8),"")</f>
        <v/>
      </c>
      <c r="G1999" s="103" t="str">
        <f>IF(ISNUMBER('Форма 1'!X1999),'Форма 1'!$H1999*VLOOKUP('Форма 1'!$F1999,'Придельники с 2022'!$B$4:$X$28,'Форма 1'!X$8),"")</f>
        <v/>
      </c>
      <c r="H1999" s="103" t="str">
        <f>IF(ISNUMBER('Форма 1'!Y1999),'Форма 1'!$H1999*VLOOKUP('Форма 1'!$F1999,'Придельники с 2022'!$B$4:$X$28,'Форма 1'!Y$8),"")</f>
        <v/>
      </c>
      <c r="I1999" s="103" t="str">
        <f>IF(ISNUMBER('Форма 1'!Z1999),'Форма 1'!$H1999*VLOOKUP('Форма 1'!$F1999,'Придельники с 2022'!$B$4:$X$28,'Форма 1'!Z$8),"")</f>
        <v/>
      </c>
      <c r="J1999" s="103" t="str">
        <f>IF(ISNUMBER('Форма 1'!AA1999),'Форма 1'!$H1999*VLOOKUP('Форма 1'!$F1999,'Придельники с 2022'!$B$4:$X$28,'Форма 1'!AA$8),"")</f>
        <v/>
      </c>
      <c r="K1999" s="90"/>
      <c r="L1999" s="87"/>
      <c r="M1999" s="103" t="str">
        <f>IF(ISNUMBER('Форма 1'!AD1999),'Форма 1'!$H1999*VLOOKUP('Форма 1'!$F1999,'Придельники с 2022'!$B$4:$X$28,'Форма 1'!AD$8),"")</f>
        <v/>
      </c>
      <c r="N1999" s="103" t="str">
        <f>IF(ISBLANK('Форма 1'!$AE1999),"",IF('Форма 1'!$AE1999=1,'Форма 1'!$H1999*VLOOKUP('Форма 1'!$F1999,'Придельники с 2022'!$B$4:$X$28,'Форма 1'!$AE$8,0),IF('Форма 1'!$AE1999=2,'Форма 1'!$H1999*VLOOKUP('Форма 1'!$F1999,'Придельники с 2022'!$B$4:$X$28,13,0),IF('Форма 1'!$AE1999=3,'Форма 1'!$H1999*VLOOKUP('Форма 1'!$F1999,'Придельники с 2022'!$B$4:$X$28,12,0)))))</f>
        <v/>
      </c>
      <c r="O1999" s="103" t="str">
        <f>IF(ISNUMBER('Форма 1'!AF1999),'Форма 1'!$H1999*VLOOKUP('Форма 1'!$F1999,'Придельники с 2022'!$B$4:$X$28,'Форма 1'!AF$8),"")</f>
        <v/>
      </c>
      <c r="P1999" s="87"/>
      <c r="Q1999" s="103" t="str">
        <f>IF(ISNUMBER('Форма 1'!AH1999),'Форма 1'!$H1999*VLOOKUP('Форма 1'!$F1999,'Придельники с 2022'!$B$4:$X$28,'Форма 1'!AH$8),"")</f>
        <v/>
      </c>
      <c r="R1999" s="103" t="str">
        <f>IF(ISNUMBER('Форма 1'!AI1999),'Форма 1'!$H1999*VLOOKUP('Форма 1'!$F1999,'Придельники с 2022'!$B$4:$X$28,'Форма 1'!AI$8),"")</f>
        <v/>
      </c>
      <c r="S1999" s="103" t="str">
        <f>IF(ISNUMBER('Форма 1'!AJ1999),'Форма 1'!$H1999*VLOOKUP('Форма 1'!$F1999,'Придельники с 2022'!$B$4:$X$28,'Форма 1'!AJ$8),"")</f>
        <v/>
      </c>
      <c r="T1999" s="87"/>
    </row>
    <row r="2000" spans="1:20">
      <c r="A2000" s="188">
        <f t="shared" si="162"/>
        <v>8</v>
      </c>
      <c r="B2000" s="189" t="s">
        <v>1035</v>
      </c>
      <c r="C2000" s="99">
        <f t="shared" si="157"/>
        <v>48467436.396000005</v>
      </c>
      <c r="D2000" s="103" t="str">
        <f>IF(ISNUMBER('Форма 1'!U2000),'Форма 1'!$H2000*VLOOKUP('Форма 1'!$F2000,'Придельники до 2021'!$B$4:$X$28,'Форма 1'!U$8),"")</f>
        <v/>
      </c>
      <c r="E2000" s="103" t="str">
        <f>IF(ISNUMBER('Форма 1'!V2000),'Форма 1'!$H2000*VLOOKUP('Форма 1'!$F2000,'Придельники до 2021'!$B$4:$X$28,'Форма 1'!V$8),"")</f>
        <v/>
      </c>
      <c r="F2000" s="103" t="str">
        <f>IF(ISNUMBER('Форма 1'!W2000),'Форма 1'!$H2000*VLOOKUP('Форма 1'!$F2000,'Придельники до 2021'!$B$4:$X$28,'Форма 1'!W$8),"")</f>
        <v/>
      </c>
      <c r="G2000" s="103" t="str">
        <f>IF(ISNUMBER('Форма 1'!X2000),'Форма 1'!$H2000*VLOOKUP('Форма 1'!$F2000,'Придельники с 2022'!$B$4:$X$28,'Форма 1'!X$8),"")</f>
        <v/>
      </c>
      <c r="H2000" s="103" t="str">
        <f>IF(ISNUMBER('Форма 1'!Y2000),'Форма 1'!$H2000*VLOOKUP('Форма 1'!$F2000,'Придельники с 2022'!$B$4:$X$28,'Форма 1'!Y$8),"")</f>
        <v/>
      </c>
      <c r="I2000" s="103" t="str">
        <f>IF(ISNUMBER('Форма 1'!Z2000),'Форма 1'!$H2000*VLOOKUP('Форма 1'!$F2000,'Придельники с 2022'!$B$4:$X$28,'Форма 1'!Z$8),"")</f>
        <v/>
      </c>
      <c r="J2000" s="103" t="str">
        <f>IF(ISNUMBER('Форма 1'!AA2000),'Форма 1'!$H2000*VLOOKUP('Форма 1'!$F2000,'Придельники с 2022'!$B$4:$X$28,'Форма 1'!AA$8),"")</f>
        <v/>
      </c>
      <c r="K2000" s="90"/>
      <c r="L2000" s="87"/>
      <c r="M2000" s="103">
        <f>IF(ISNUMBER('Форма 1'!AD2000),'Форма 1'!$H2000*VLOOKUP('Форма 1'!$F2000,'Придельники с 2022'!$B$4:$X$28,'Форма 1'!AD$8),"")</f>
        <v>19620035.232000005</v>
      </c>
      <c r="N2000" s="103">
        <f>IF(ISBLANK('Форма 1'!$AE2000),"",IF('Форма 1'!$AE2000=1,'Форма 1'!$H2000*VLOOKUP('Форма 1'!$F2000,'Придельники с 2022'!$B$4:$X$28,'Форма 1'!$AE$8,0),IF('Форма 1'!$AE2000=2,'Форма 1'!$H2000*VLOOKUP('Форма 1'!$F2000,'Придельники с 2022'!$B$4:$X$28,13,0),IF('Форма 1'!$AE2000=3,'Форма 1'!$H2000*VLOOKUP('Форма 1'!$F2000,'Придельники с 2022'!$B$4:$X$28,12,0)))))</f>
        <v>21270489.576000001</v>
      </c>
      <c r="O2000" s="103" t="str">
        <f>IF(ISNUMBER('Форма 1'!AF2000),'Форма 1'!$H2000*VLOOKUP('Форма 1'!$F2000,'Придельники с 2022'!$B$4:$X$28,'Форма 1'!AF$8),"")</f>
        <v/>
      </c>
      <c r="P2000" s="87"/>
      <c r="Q2000" s="103">
        <f>IF(ISNUMBER('Форма 1'!AH2000),'Форма 1'!$H2000*VLOOKUP('Форма 1'!$F2000,'Придельники с 2022'!$B$4:$X$28,'Форма 1'!AH$8),"")</f>
        <v>7576911.5880000005</v>
      </c>
      <c r="R2000" s="103" t="str">
        <f>IF(ISNUMBER('Форма 1'!AI2000),'Форма 1'!$H2000*VLOOKUP('Форма 1'!$F2000,'Придельники с 2022'!$B$4:$X$28,'Форма 1'!AI$8),"")</f>
        <v/>
      </c>
      <c r="S2000" s="103" t="str">
        <f>IF(ISNUMBER('Форма 1'!AJ2000),'Форма 1'!$H2000*VLOOKUP('Форма 1'!$F2000,'Придельники с 2022'!$B$4:$X$28,'Форма 1'!AJ$8),"")</f>
        <v/>
      </c>
      <c r="T2000" s="87"/>
    </row>
    <row r="2001" spans="1:20">
      <c r="A2001" s="188">
        <f t="shared" si="162"/>
        <v>9</v>
      </c>
      <c r="B2001" s="189" t="s">
        <v>1983</v>
      </c>
      <c r="C2001" s="99">
        <f t="shared" si="157"/>
        <v>28709106.947999999</v>
      </c>
      <c r="D2001" s="103" t="str">
        <f>IF(ISNUMBER('Форма 1'!U2001),'Форма 1'!$H2001*VLOOKUP('Форма 1'!$F2001,'Придельники с 2022'!$B$4:$X$28,'Форма 1'!U$8),"")</f>
        <v/>
      </c>
      <c r="E2001" s="103">
        <f>IF(ISNUMBER('Форма 1'!V2001),'Форма 1'!$H2001*VLOOKUP('Форма 1'!$F2001,'Придельники с 2022'!$B$4:$X$28,'Форма 1'!V$8),"")</f>
        <v>28709106.947999999</v>
      </c>
      <c r="F2001" s="103" t="str">
        <f>IF(ISNUMBER('Форма 1'!W2001),'Форма 1'!$H2001*VLOOKUP('Форма 1'!$F2001,'Придельники с 2022'!$B$4:$X$28,'Форма 1'!W$8),"")</f>
        <v/>
      </c>
      <c r="G2001" s="103" t="str">
        <f>IF(ISNUMBER('Форма 1'!X2001),'Форма 1'!$H2001*VLOOKUP('Форма 1'!$F2001,'Придельники с 2022'!$B$4:$X$28,'Форма 1'!X$8),"")</f>
        <v/>
      </c>
      <c r="H2001" s="103" t="str">
        <f>IF(ISNUMBER('Форма 1'!Y2001),'Форма 1'!$H2001*VLOOKUP('Форма 1'!$F2001,'Придельники с 2022'!$B$4:$X$28,'Форма 1'!Y$8),"")</f>
        <v/>
      </c>
      <c r="I2001" s="103" t="str">
        <f>IF(ISNUMBER('Форма 1'!Z2001),'Форма 1'!$H2001*VLOOKUP('Форма 1'!$F2001,'Придельники с 2022'!$B$4:$X$28,'Форма 1'!Z$8),"")</f>
        <v/>
      </c>
      <c r="J2001" s="103" t="str">
        <f>IF(ISNUMBER('Форма 1'!AA2001),'Форма 1'!$H2001*VLOOKUP('Форма 1'!$F2001,'Придельники с 2022'!$B$4:$X$28,'Форма 1'!AA$8),"")</f>
        <v/>
      </c>
      <c r="K2001" s="90"/>
      <c r="L2001" s="87"/>
      <c r="M2001" s="103" t="str">
        <f>IF(ISNUMBER('Форма 1'!AD2001),'Форма 1'!$H2001*VLOOKUP('Форма 1'!$F2001,'Придельники с 2022'!$B$4:$X$28,'Форма 1'!AD$8),"")</f>
        <v/>
      </c>
      <c r="N2001" s="103" t="str">
        <f>IF(ISBLANK('Форма 1'!$AE2001),"",IF('Форма 1'!$AE2001=1,'Форма 1'!$H2001*VLOOKUP('Форма 1'!$F2001,'Придельники с 2022'!$B$4:$X$28,'Форма 1'!$AE$8,0),IF('Форма 1'!$AE2001=2,'Форма 1'!$H2001*VLOOKUP('Форма 1'!$F2001,'Придельники с 2022'!$B$4:$X$28,13,0),IF('Форма 1'!$AE2001=3,'Форма 1'!$H2001*VLOOKUP('Форма 1'!$F2001,'Придельники с 2022'!$B$4:$X$28,12,0)))))</f>
        <v/>
      </c>
      <c r="O2001" s="103" t="str">
        <f>IF(ISNUMBER('Форма 1'!AF2001),'Форма 1'!$H2001*VLOOKUP('Форма 1'!$F2001,'Придельники с 2022'!$B$4:$X$28,'Форма 1'!AF$8),"")</f>
        <v/>
      </c>
      <c r="P2001" s="87"/>
      <c r="Q2001" s="103" t="str">
        <f>IF(ISNUMBER('Форма 1'!AH2001),'Форма 1'!$H2001*VLOOKUP('Форма 1'!$F2001,'Придельники с 2022'!$B$4:$X$28,'Форма 1'!AH$8),"")</f>
        <v/>
      </c>
      <c r="R2001" s="103" t="str">
        <f>IF(ISNUMBER('Форма 1'!AI2001),'Форма 1'!$H2001*VLOOKUP('Форма 1'!$F2001,'Придельники с 2022'!$B$4:$X$28,'Форма 1'!AI$8),"")</f>
        <v/>
      </c>
      <c r="S2001" s="103" t="str">
        <f>IF(ISNUMBER('Форма 1'!AJ2001),'Форма 1'!$H2001*VLOOKUP('Форма 1'!$F2001,'Придельники с 2022'!$B$4:$X$28,'Форма 1'!AJ$8),"")</f>
        <v/>
      </c>
      <c r="T2001" s="87"/>
    </row>
    <row r="2002" spans="1:20">
      <c r="A2002" s="188">
        <f>A2001+1</f>
        <v>10</v>
      </c>
      <c r="B2002" s="200" t="s">
        <v>1984</v>
      </c>
      <c r="C2002" s="99">
        <f>SUM(D2002:J2002,L2002:T2002)</f>
        <v>17464569.528000001</v>
      </c>
      <c r="D2002" s="103" t="str">
        <f>IF(ISNUMBER('Форма 1'!U2002),'Форма 1'!$H2002*VLOOKUP('Форма 1'!$F2002,'Придельники с 2022'!$B$4:$X$28,'Форма 1'!U$8),"")</f>
        <v/>
      </c>
      <c r="E2002" s="103">
        <f>IF(ISNUMBER('Форма 1'!V2002),'Форма 1'!$H2002*VLOOKUP('Форма 1'!$F2002,'Придельники с 2022'!$B$4:$X$28,'Форма 1'!V$8),"")</f>
        <v>16712878.752</v>
      </c>
      <c r="F2002" s="103" t="str">
        <f>IF(ISNUMBER('Форма 1'!W2002),'Форма 1'!$H2002*VLOOKUP('Форма 1'!$F2002,'Придельники с 2022'!$B$4:$X$28,'Форма 1'!W$8),"")</f>
        <v/>
      </c>
      <c r="G2002" s="103">
        <f>IF(ISNUMBER('Форма 1'!X2002),'Форма 1'!$H2002*VLOOKUP('Форма 1'!$F2002,'Придельники с 2022'!$B$4:$X$28,'Форма 1'!X$8),"")</f>
        <v>751690.77599999995</v>
      </c>
      <c r="H2002" s="103" t="str">
        <f>IF(ISNUMBER('Форма 1'!Y2002),'Форма 1'!$H2002*VLOOKUP('Форма 1'!$F2002,'Придельники с 2022'!$B$4:$X$28,'Форма 1'!Y$8),"")</f>
        <v/>
      </c>
      <c r="I2002" s="103" t="str">
        <f>IF(ISNUMBER('Форма 1'!Z2002),'Форма 1'!$H2002*VLOOKUP('Форма 1'!$F2002,'Придельники с 2022'!$B$4:$X$28,'Форма 1'!Z$8),"")</f>
        <v/>
      </c>
      <c r="J2002" s="103" t="str">
        <f>IF(ISNUMBER('Форма 1'!AA2002),'Форма 1'!$H2002*VLOOKUP('Форма 1'!$F2002,'Придельники с 2022'!$B$4:$X$28,'Форма 1'!AA$8),"")</f>
        <v/>
      </c>
      <c r="K2002" s="90"/>
      <c r="L2002" s="87"/>
      <c r="M2002" s="103" t="str">
        <f>IF(ISNUMBER('Форма 1'!AD2002),'Форма 1'!$H2002*VLOOKUP('Форма 1'!$F2002,'Придельники с 2022'!$B$4:$X$28,'Форма 1'!AD$8),"")</f>
        <v/>
      </c>
      <c r="N2002" s="103" t="str">
        <f>IF(ISBLANK('Форма 1'!$AE2002),"",IF('Форма 1'!$AE2002=1,'Форма 1'!$H2002*VLOOKUP('Форма 1'!$F2002,'Придельники с 2022'!$B$4:$X$28,'Форма 1'!$AE$8,0),IF('Форма 1'!$AE2002=2,'Форма 1'!$H2002*VLOOKUP('Форма 1'!$F2002,'Придельники с 2022'!$B$4:$X$28,13,0),IF('Форма 1'!$AE2002=3,'Форма 1'!$H2002*VLOOKUP('Форма 1'!$F2002,'Придельники с 2022'!$B$4:$X$28,12,0)))))</f>
        <v/>
      </c>
      <c r="O2002" s="103" t="str">
        <f>IF(ISNUMBER('Форма 1'!AF2002),'Форма 1'!$H2002*VLOOKUP('Форма 1'!$F2002,'Придельники с 2022'!$B$4:$X$28,'Форма 1'!AF$8),"")</f>
        <v/>
      </c>
      <c r="P2002" s="87"/>
      <c r="Q2002" s="103" t="str">
        <f>IF(ISNUMBER('Форма 1'!AH2002),'Форма 1'!$H2002*VLOOKUP('Форма 1'!$F2002,'Придельники с 2022'!$B$4:$X$28,'Форма 1'!AH$8),"")</f>
        <v/>
      </c>
      <c r="R2002" s="103" t="str">
        <f>IF(ISNUMBER('Форма 1'!AI2002),'Форма 1'!$H2002*VLOOKUP('Форма 1'!$F2002,'Придельники с 2022'!$B$4:$X$28,'Форма 1'!AI$8),"")</f>
        <v/>
      </c>
      <c r="S2002" s="103" t="str">
        <f>IF(ISNUMBER('Форма 1'!AJ2002),'Форма 1'!$H2002*VLOOKUP('Форма 1'!$F2002,'Придельники с 2022'!$B$4:$X$28,'Форма 1'!AJ$8),"")</f>
        <v/>
      </c>
      <c r="T2002" s="87"/>
    </row>
    <row r="2003" spans="1:20">
      <c r="A2003" s="188">
        <f>A2002+1</f>
        <v>11</v>
      </c>
      <c r="B2003" s="112" t="s">
        <v>5140</v>
      </c>
      <c r="C2003" s="99">
        <f>SUM(D2003:J2003,L2003:T2003)</f>
        <v>11533095.279999999</v>
      </c>
      <c r="D2003" s="103" t="str">
        <f>IF(ISNUMBER('Форма 1'!U2003),'Форма 1'!$H2003*VLOOKUP('Форма 1'!$F2003,'Придельники с 2022'!$B$4:$X$28,'Форма 1'!U$8),"")</f>
        <v/>
      </c>
      <c r="E2003" s="103" t="str">
        <f>IF(ISNUMBER('Форма 1'!V2003),'Форма 1'!$H2003*VLOOKUP('Форма 1'!$F2003,'Придельники с 2022'!$B$4:$X$28,'Форма 1'!V$8),"")</f>
        <v/>
      </c>
      <c r="F2003" s="103" t="str">
        <f>IF(ISNUMBER('Форма 1'!W2003),'Форма 1'!$H2003*VLOOKUP('Форма 1'!$F2003,'Придельники с 2022'!$B$4:$X$28,'Форма 1'!W$8),"")</f>
        <v/>
      </c>
      <c r="G2003" s="103" t="str">
        <f>IF(ISNUMBER('Форма 1'!X2003),'Форма 1'!$H2003*VLOOKUP('Форма 1'!$F2003,'Придельники с 2022'!$B$4:$X$28,'Форма 1'!X$8),"")</f>
        <v/>
      </c>
      <c r="H2003" s="103" t="str">
        <f>IF(ISNUMBER('Форма 1'!Y2003),'Форма 1'!$H2003*VLOOKUP('Форма 1'!$F2003,'Придельники с 2022'!$B$4:$X$28,'Форма 1'!Y$8),"")</f>
        <v/>
      </c>
      <c r="I2003" s="103" t="str">
        <f>IF(ISNUMBER('Форма 1'!Z2003),'Форма 1'!$H2003*VLOOKUP('Форма 1'!$F2003,'Придельники с 2022'!$B$4:$X$28,'Форма 1'!Z$8),"")</f>
        <v/>
      </c>
      <c r="J2003" s="103" t="str">
        <f>IF(ISNUMBER('Форма 1'!AA2003),'Форма 1'!$H2003*VLOOKUP('Форма 1'!$F2003,'Придельники с 2022'!$B$4:$X$28,'Форма 1'!AA$8),"")</f>
        <v/>
      </c>
      <c r="K2003" s="90"/>
      <c r="L2003" s="87"/>
      <c r="M2003" s="103" t="str">
        <f>IF(ISNUMBER('Форма 1'!AD2003),'Форма 1'!$H2003*VLOOKUP('Форма 1'!$F2003,'Придельники с 2022'!$B$4:$X$28,'Форма 1'!AD$8),"")</f>
        <v/>
      </c>
      <c r="N2003" s="103">
        <f>IF(ISBLANK('Форма 1'!$AE2003),"",IF('Форма 1'!$AE2003=1,'Форма 1'!$H2003*VLOOKUP('Форма 1'!$F2003,'Придельники с 2022'!$B$4:$X$28,'Форма 1'!$AE$8,0),IF('Форма 1'!$AE2003=2,'Форма 1'!$H2003*VLOOKUP('Форма 1'!$F2003,'Придельники с 2022'!$B$4:$X$28,13,0),IF('Форма 1'!$AE2003=3,'Форма 1'!$H2003*VLOOKUP('Форма 1'!$F2003,'Придельники с 2022'!$B$4:$X$28,12,0)))))</f>
        <v>11533095.279999999</v>
      </c>
      <c r="O2003" s="103" t="str">
        <f>IF(ISNUMBER('Форма 1'!AF2003),'Форма 1'!$H2003*VLOOKUP('Форма 1'!$F2003,'Придельники с 2022'!$B$4:$X$28,'Форма 1'!AF$8),"")</f>
        <v/>
      </c>
      <c r="P2003" s="87"/>
      <c r="Q2003" s="103" t="str">
        <f>IF(ISNUMBER('Форма 1'!AH2003),'Форма 1'!$H2003*VLOOKUP('Форма 1'!$F2003,'Придельники с 2022'!$B$4:$X$28,'Форма 1'!AH$8),"")</f>
        <v/>
      </c>
      <c r="R2003" s="103" t="str">
        <f>IF(ISNUMBER('Форма 1'!AI2003),'Форма 1'!$H2003*VLOOKUP('Форма 1'!$F2003,'Придельники с 2022'!$B$4:$X$28,'Форма 1'!AI$8),"")</f>
        <v/>
      </c>
      <c r="S2003" s="103" t="str">
        <f>IF(ISNUMBER('Форма 1'!AJ2003),'Форма 1'!$H2003*VLOOKUP('Форма 1'!$F2003,'Придельники с 2022'!$B$4:$X$28,'Форма 1'!AJ$8),"")</f>
        <v/>
      </c>
      <c r="T2003" s="87"/>
    </row>
    <row r="2004" spans="1:20">
      <c r="A2004" s="188">
        <f>A2002+1</f>
        <v>11</v>
      </c>
      <c r="B2004" s="189" t="s">
        <v>1985</v>
      </c>
      <c r="C2004" s="99">
        <f t="shared" si="157"/>
        <v>373004.35200000001</v>
      </c>
      <c r="D2004" s="103" t="str">
        <f>IF(ISNUMBER('Форма 1'!U2004),'Форма 1'!$H2004*VLOOKUP('Форма 1'!$F2004,'Придельники с 2022'!$B$4:$X$28,'Форма 1'!U$8),"")</f>
        <v/>
      </c>
      <c r="E2004" s="103" t="str">
        <f>IF(ISNUMBER('Форма 1'!V2004),'Форма 1'!$H2004*VLOOKUP('Форма 1'!$F2004,'Придельники с 2022'!$B$4:$X$28,'Форма 1'!V$8),"")</f>
        <v/>
      </c>
      <c r="F2004" s="103" t="str">
        <f>IF(ISNUMBER('Форма 1'!W2004),'Форма 1'!$H2004*VLOOKUP('Форма 1'!$F2004,'Придельники с 2022'!$B$4:$X$28,'Форма 1'!W$8),"")</f>
        <v/>
      </c>
      <c r="G2004" s="103">
        <f>IF(ISNUMBER('Форма 1'!X2004),'Форма 1'!$H2004*VLOOKUP('Форма 1'!$F2004,'Придельники с 2022'!$B$4:$X$28,'Форма 1'!X$8),"")</f>
        <v>137825.08800000002</v>
      </c>
      <c r="H2004" s="103" t="str">
        <f>IF(ISNUMBER('Форма 1'!Y2004),'Форма 1'!$H2004*VLOOKUP('Форма 1'!$F2004,'Придельники с 2022'!$B$4:$X$28,'Форма 1'!Y$8),"")</f>
        <v/>
      </c>
      <c r="I2004" s="103">
        <f>IF(ISNUMBER('Форма 1'!Z2004),'Форма 1'!$H2004*VLOOKUP('Форма 1'!$F2004,'Придельники с 2022'!$B$4:$X$28,'Форма 1'!Z$8),"")</f>
        <v>235179.264</v>
      </c>
      <c r="J2004" s="103" t="str">
        <f>IF(ISNUMBER('Форма 1'!AA2004),'Форма 1'!$H2004*VLOOKUP('Форма 1'!$F2004,'Придельники с 2022'!$B$4:$X$28,'Форма 1'!AA$8),"")</f>
        <v/>
      </c>
      <c r="K2004" s="90"/>
      <c r="L2004" s="87"/>
      <c r="M2004" s="103" t="str">
        <f>IF(ISNUMBER('Форма 1'!AD2004),'Форма 1'!$H2004*VLOOKUP('Форма 1'!$F2004,'Придельники с 2022'!$B$4:$X$28,'Форма 1'!AD$8),"")</f>
        <v/>
      </c>
      <c r="N2004" s="103" t="str">
        <f>IF(ISBLANK('Форма 1'!$AE2004),"",IF('Форма 1'!$AE2004=1,'Форма 1'!$H2004*VLOOKUP('Форма 1'!$F2004,'Придельники с 2022'!$B$4:$X$28,'Форма 1'!$AE$8,0),IF('Форма 1'!$AE2004=2,'Форма 1'!$H2004*VLOOKUP('Форма 1'!$F2004,'Придельники с 2022'!$B$4:$X$28,13,0),IF('Форма 1'!$AE2004=3,'Форма 1'!$H2004*VLOOKUP('Форма 1'!$F2004,'Придельники с 2022'!$B$4:$X$28,12,0)))))</f>
        <v/>
      </c>
      <c r="O2004" s="103" t="str">
        <f>IF(ISNUMBER('Форма 1'!AF2004),'Форма 1'!$H2004*VLOOKUP('Форма 1'!$F2004,'Придельники с 2022'!$B$4:$X$28,'Форма 1'!AF$8),"")</f>
        <v/>
      </c>
      <c r="P2004" s="87"/>
      <c r="Q2004" s="103" t="str">
        <f>IF(ISNUMBER('Форма 1'!AH2004),'Форма 1'!$H2004*VLOOKUP('Форма 1'!$F2004,'Придельники с 2022'!$B$4:$X$28,'Форма 1'!AH$8),"")</f>
        <v/>
      </c>
      <c r="R2004" s="103" t="str">
        <f>IF(ISNUMBER('Форма 1'!AI2004),'Форма 1'!$H2004*VLOOKUP('Форма 1'!$F2004,'Придельники с 2022'!$B$4:$X$28,'Форма 1'!AI$8),"")</f>
        <v/>
      </c>
      <c r="S2004" s="103" t="str">
        <f>IF(ISNUMBER('Форма 1'!AJ2004),'Форма 1'!$H2004*VLOOKUP('Форма 1'!$F2004,'Придельники с 2022'!$B$4:$X$28,'Форма 1'!AJ$8),"")</f>
        <v/>
      </c>
      <c r="T2004" s="87"/>
    </row>
    <row r="2005" spans="1:20">
      <c r="A2005" s="188">
        <f t="shared" si="162"/>
        <v>12</v>
      </c>
      <c r="B2005" s="189" t="s">
        <v>1986</v>
      </c>
      <c r="C2005" s="99">
        <f t="shared" ref="C2005:C2077" si="168">SUM(D2005:J2005,L2005:T2005)</f>
        <v>256560.25200000004</v>
      </c>
      <c r="D2005" s="103">
        <f>IF(ISNUMBER('Форма 1'!U2005),'Форма 1'!$H2005*VLOOKUP('Форма 1'!$F2005,'Придельники с 2022'!$B$4:$X$28,'Форма 1'!U$8),"")</f>
        <v>256560.25200000004</v>
      </c>
      <c r="E2005" s="103" t="str">
        <f>IF(ISNUMBER('Форма 1'!V2005),'Форма 1'!$H2005*VLOOKUP('Форма 1'!$F2005,'Придельники с 2022'!$B$4:$X$28,'Форма 1'!V$8),"")</f>
        <v/>
      </c>
      <c r="F2005" s="103" t="str">
        <f>IF(ISNUMBER('Форма 1'!W2005),'Форма 1'!$H2005*VLOOKUP('Форма 1'!$F2005,'Придельники с 2022'!$B$4:$X$28,'Форма 1'!W$8),"")</f>
        <v/>
      </c>
      <c r="G2005" s="103" t="str">
        <f>IF(ISNUMBER('Форма 1'!X2005),'Форма 1'!$H2005*VLOOKUP('Форма 1'!$F2005,'Придельники с 2022'!$B$4:$X$28,'Форма 1'!X$8),"")</f>
        <v/>
      </c>
      <c r="H2005" s="103" t="str">
        <f>IF(ISNUMBER('Форма 1'!Y2005),'Форма 1'!$H2005*VLOOKUP('Форма 1'!$F2005,'Придельники с 2022'!$B$4:$X$28,'Форма 1'!Y$8),"")</f>
        <v/>
      </c>
      <c r="I2005" s="103" t="str">
        <f>IF(ISNUMBER('Форма 1'!Z2005),'Форма 1'!$H2005*VLOOKUP('Форма 1'!$F2005,'Придельники с 2022'!$B$4:$X$28,'Форма 1'!Z$8),"")</f>
        <v/>
      </c>
      <c r="J2005" s="103" t="str">
        <f>IF(ISNUMBER('Форма 1'!AA2005),'Форма 1'!$H2005*VLOOKUP('Форма 1'!$F2005,'Придельники с 2022'!$B$4:$X$28,'Форма 1'!AA$8),"")</f>
        <v/>
      </c>
      <c r="K2005" s="90"/>
      <c r="L2005" s="87"/>
      <c r="M2005" s="103" t="str">
        <f>IF(ISNUMBER('Форма 1'!AD2005),'Форма 1'!$H2005*VLOOKUP('Форма 1'!$F2005,'Придельники с 2022'!$B$4:$X$28,'Форма 1'!AD$8),"")</f>
        <v/>
      </c>
      <c r="N2005" s="103" t="str">
        <f>IF(ISBLANK('Форма 1'!$AE2005),"",IF('Форма 1'!$AE2005=1,'Форма 1'!$H2005*VLOOKUP('Форма 1'!$F2005,'Придельники с 2022'!$B$4:$X$28,'Форма 1'!$AE$8,0),IF('Форма 1'!$AE2005=2,'Форма 1'!$H2005*VLOOKUP('Форма 1'!$F2005,'Придельники с 2022'!$B$4:$X$28,13,0),IF('Форма 1'!$AE2005=3,'Форма 1'!$H2005*VLOOKUP('Форма 1'!$F2005,'Придельники с 2022'!$B$4:$X$28,12,0)))))</f>
        <v/>
      </c>
      <c r="O2005" s="103" t="str">
        <f>IF(ISNUMBER('Форма 1'!AF2005),'Форма 1'!$H2005*VLOOKUP('Форма 1'!$F2005,'Придельники с 2022'!$B$4:$X$28,'Форма 1'!AF$8),"")</f>
        <v/>
      </c>
      <c r="P2005" s="87"/>
      <c r="Q2005" s="103" t="str">
        <f>IF(ISNUMBER('Форма 1'!AH2005),'Форма 1'!$H2005*VLOOKUP('Форма 1'!$F2005,'Придельники с 2022'!$B$4:$X$28,'Форма 1'!AH$8),"")</f>
        <v/>
      </c>
      <c r="R2005" s="103" t="str">
        <f>IF(ISNUMBER('Форма 1'!AI2005),'Форма 1'!$H2005*VLOOKUP('Форма 1'!$F2005,'Придельники с 2022'!$B$4:$X$28,'Форма 1'!AI$8),"")</f>
        <v/>
      </c>
      <c r="S2005" s="103" t="str">
        <f>IF(ISNUMBER('Форма 1'!AJ2005),'Форма 1'!$H2005*VLOOKUP('Форма 1'!$F2005,'Придельники с 2022'!$B$4:$X$28,'Форма 1'!AJ$8),"")</f>
        <v/>
      </c>
      <c r="T2005" s="87"/>
    </row>
    <row r="2006" spans="1:20">
      <c r="A2006" s="188">
        <f t="shared" si="162"/>
        <v>13</v>
      </c>
      <c r="B2006" s="189" t="s">
        <v>1987</v>
      </c>
      <c r="C2006" s="99">
        <f t="shared" si="168"/>
        <v>264776.69400000002</v>
      </c>
      <c r="D2006" s="103">
        <f>IF(ISNUMBER('Форма 1'!U2006),'Форма 1'!$H2006*VLOOKUP('Форма 1'!$F2006,'Придельники с 2022'!$B$4:$X$28,'Форма 1'!U$8),"")</f>
        <v>264776.69400000002</v>
      </c>
      <c r="E2006" s="103" t="str">
        <f>IF(ISNUMBER('Форма 1'!V2006),'Форма 1'!$H2006*VLOOKUP('Форма 1'!$F2006,'Придельники с 2022'!$B$4:$X$28,'Форма 1'!V$8),"")</f>
        <v/>
      </c>
      <c r="F2006" s="103" t="str">
        <f>IF(ISNUMBER('Форма 1'!W2006),'Форма 1'!$H2006*VLOOKUP('Форма 1'!$F2006,'Придельники с 2022'!$B$4:$X$28,'Форма 1'!W$8),"")</f>
        <v/>
      </c>
      <c r="G2006" s="103" t="str">
        <f>IF(ISNUMBER('Форма 1'!X2006),'Форма 1'!$H2006*VLOOKUP('Форма 1'!$F2006,'Придельники с 2022'!$B$4:$X$28,'Форма 1'!X$8),"")</f>
        <v/>
      </c>
      <c r="H2006" s="103" t="str">
        <f>IF(ISNUMBER('Форма 1'!Y2006),'Форма 1'!$H2006*VLOOKUP('Форма 1'!$F2006,'Придельники с 2022'!$B$4:$X$28,'Форма 1'!Y$8),"")</f>
        <v/>
      </c>
      <c r="I2006" s="103" t="str">
        <f>IF(ISNUMBER('Форма 1'!Z2006),'Форма 1'!$H2006*VLOOKUP('Форма 1'!$F2006,'Придельники с 2022'!$B$4:$X$28,'Форма 1'!Z$8),"")</f>
        <v/>
      </c>
      <c r="J2006" s="103" t="str">
        <f>IF(ISNUMBER('Форма 1'!AA2006),'Форма 1'!$H2006*VLOOKUP('Форма 1'!$F2006,'Придельники с 2022'!$B$4:$X$28,'Форма 1'!AA$8),"")</f>
        <v/>
      </c>
      <c r="K2006" s="90"/>
      <c r="L2006" s="87"/>
      <c r="M2006" s="103" t="str">
        <f>IF(ISNUMBER('Форма 1'!AD2006),'Форма 1'!$H2006*VLOOKUP('Форма 1'!$F2006,'Придельники с 2022'!$B$4:$X$28,'Форма 1'!AD$8),"")</f>
        <v/>
      </c>
      <c r="N2006" s="103" t="str">
        <f>IF(ISBLANK('Форма 1'!$AE2006),"",IF('Форма 1'!$AE2006=1,'Форма 1'!$H2006*VLOOKUP('Форма 1'!$F2006,'Придельники с 2022'!$B$4:$X$28,'Форма 1'!$AE$8,0),IF('Форма 1'!$AE2006=2,'Форма 1'!$H2006*VLOOKUP('Форма 1'!$F2006,'Придельники с 2022'!$B$4:$X$28,13,0),IF('Форма 1'!$AE2006=3,'Форма 1'!$H2006*VLOOKUP('Форма 1'!$F2006,'Придельники с 2022'!$B$4:$X$28,12,0)))))</f>
        <v/>
      </c>
      <c r="O2006" s="103" t="str">
        <f>IF(ISNUMBER('Форма 1'!AF2006),'Форма 1'!$H2006*VLOOKUP('Форма 1'!$F2006,'Придельники с 2022'!$B$4:$X$28,'Форма 1'!AF$8),"")</f>
        <v/>
      </c>
      <c r="P2006" s="87"/>
      <c r="Q2006" s="103" t="str">
        <f>IF(ISNUMBER('Форма 1'!AH2006),'Форма 1'!$H2006*VLOOKUP('Форма 1'!$F2006,'Придельники с 2022'!$B$4:$X$28,'Форма 1'!AH$8),"")</f>
        <v/>
      </c>
      <c r="R2006" s="103" t="str">
        <f>IF(ISNUMBER('Форма 1'!AI2006),'Форма 1'!$H2006*VLOOKUP('Форма 1'!$F2006,'Придельники с 2022'!$B$4:$X$28,'Форма 1'!AI$8),"")</f>
        <v/>
      </c>
      <c r="S2006" s="103" t="str">
        <f>IF(ISNUMBER('Форма 1'!AJ2006),'Форма 1'!$H2006*VLOOKUP('Форма 1'!$F2006,'Придельники с 2022'!$B$4:$X$28,'Форма 1'!AJ$8),"")</f>
        <v/>
      </c>
      <c r="T2006" s="87"/>
    </row>
    <row r="2007" spans="1:20">
      <c r="A2007" s="188">
        <f t="shared" si="162"/>
        <v>14</v>
      </c>
      <c r="B2007" s="189" t="s">
        <v>1988</v>
      </c>
      <c r="C2007" s="99">
        <f t="shared" si="168"/>
        <v>262259.946</v>
      </c>
      <c r="D2007" s="103">
        <f>IF(ISNUMBER('Форма 1'!U2007),'Форма 1'!$H2007*VLOOKUP('Форма 1'!$F2007,'Придельники с 2022'!$B$4:$X$28,'Форма 1'!U$8),"")</f>
        <v>262259.946</v>
      </c>
      <c r="E2007" s="103" t="str">
        <f>IF(ISNUMBER('Форма 1'!V2007),'Форма 1'!$H2007*VLOOKUP('Форма 1'!$F2007,'Придельники с 2022'!$B$4:$X$28,'Форма 1'!V$8),"")</f>
        <v/>
      </c>
      <c r="F2007" s="103" t="str">
        <f>IF(ISNUMBER('Форма 1'!W2007),'Форма 1'!$H2007*VLOOKUP('Форма 1'!$F2007,'Придельники с 2022'!$B$4:$X$28,'Форма 1'!W$8),"")</f>
        <v/>
      </c>
      <c r="G2007" s="103" t="str">
        <f>IF(ISNUMBER('Форма 1'!X2007),'Форма 1'!$H2007*VLOOKUP('Форма 1'!$F2007,'Придельники с 2022'!$B$4:$X$28,'Форма 1'!X$8),"")</f>
        <v/>
      </c>
      <c r="H2007" s="103" t="str">
        <f>IF(ISNUMBER('Форма 1'!Y2007),'Форма 1'!$H2007*VLOOKUP('Форма 1'!$F2007,'Придельники с 2022'!$B$4:$X$28,'Форма 1'!Y$8),"")</f>
        <v/>
      </c>
      <c r="I2007" s="103" t="str">
        <f>IF(ISNUMBER('Форма 1'!Z2007),'Форма 1'!$H2007*VLOOKUP('Форма 1'!$F2007,'Придельники с 2022'!$B$4:$X$28,'Форма 1'!Z$8),"")</f>
        <v/>
      </c>
      <c r="J2007" s="103" t="str">
        <f>IF(ISNUMBER('Форма 1'!AA2007),'Форма 1'!$H2007*VLOOKUP('Форма 1'!$F2007,'Придельники с 2022'!$B$4:$X$28,'Форма 1'!AA$8),"")</f>
        <v/>
      </c>
      <c r="K2007" s="90"/>
      <c r="L2007" s="87"/>
      <c r="M2007" s="103" t="str">
        <f>IF(ISNUMBER('Форма 1'!AD2007),'Форма 1'!$H2007*VLOOKUP('Форма 1'!$F2007,'Придельники с 2022'!$B$4:$X$28,'Форма 1'!AD$8),"")</f>
        <v/>
      </c>
      <c r="N2007" s="103" t="str">
        <f>IF(ISBLANK('Форма 1'!$AE2007),"",IF('Форма 1'!$AE2007=1,'Форма 1'!$H2007*VLOOKUP('Форма 1'!$F2007,'Придельники с 2022'!$B$4:$X$28,'Форма 1'!$AE$8,0),IF('Форма 1'!$AE2007=2,'Форма 1'!$H2007*VLOOKUP('Форма 1'!$F2007,'Придельники с 2022'!$B$4:$X$28,13,0),IF('Форма 1'!$AE2007=3,'Форма 1'!$H2007*VLOOKUP('Форма 1'!$F2007,'Придельники с 2022'!$B$4:$X$28,12,0)))))</f>
        <v/>
      </c>
      <c r="O2007" s="103" t="str">
        <f>IF(ISNUMBER('Форма 1'!AF2007),'Форма 1'!$H2007*VLOOKUP('Форма 1'!$F2007,'Придельники с 2022'!$B$4:$X$28,'Форма 1'!AF$8),"")</f>
        <v/>
      </c>
      <c r="P2007" s="87"/>
      <c r="Q2007" s="103" t="str">
        <f>IF(ISNUMBER('Форма 1'!AH2007),'Форма 1'!$H2007*VLOOKUP('Форма 1'!$F2007,'Придельники с 2022'!$B$4:$X$28,'Форма 1'!AH$8),"")</f>
        <v/>
      </c>
      <c r="R2007" s="103" t="str">
        <f>IF(ISNUMBER('Форма 1'!AI2007),'Форма 1'!$H2007*VLOOKUP('Форма 1'!$F2007,'Придельники с 2022'!$B$4:$X$28,'Форма 1'!AI$8),"")</f>
        <v/>
      </c>
      <c r="S2007" s="103" t="str">
        <f>IF(ISNUMBER('Форма 1'!AJ2007),'Форма 1'!$H2007*VLOOKUP('Форма 1'!$F2007,'Придельники с 2022'!$B$4:$X$28,'Форма 1'!AJ$8),"")</f>
        <v/>
      </c>
      <c r="T2007" s="87"/>
    </row>
    <row r="2008" spans="1:20">
      <c r="A2008" s="188">
        <f t="shared" si="162"/>
        <v>15</v>
      </c>
      <c r="B2008" s="189" t="s">
        <v>1989</v>
      </c>
      <c r="C2008" s="99">
        <f t="shared" si="168"/>
        <v>559502.67800000007</v>
      </c>
      <c r="D2008" s="103" t="str">
        <f>IF(ISNUMBER('Форма 1'!U2008),'Форма 1'!$H2008*VLOOKUP('Форма 1'!$F2008,'Придельники с 2022'!$B$4:$X$28,'Форма 1'!U$8),"")</f>
        <v/>
      </c>
      <c r="E2008" s="103" t="str">
        <f>IF(ISNUMBER('Форма 1'!V2008),'Форма 1'!$H2008*VLOOKUP('Форма 1'!$F2008,'Придельники с 2022'!$B$4:$X$28,'Форма 1'!V$8),"")</f>
        <v/>
      </c>
      <c r="F2008" s="103" t="str">
        <f>IF(ISNUMBER('Форма 1'!W2008),'Форма 1'!$H2008*VLOOKUP('Форма 1'!$F2008,'Придельники с 2022'!$B$4:$X$28,'Форма 1'!W$8),"")</f>
        <v/>
      </c>
      <c r="G2008" s="103">
        <f>IF(ISNUMBER('Форма 1'!X2008),'Форма 1'!$H2008*VLOOKUP('Форма 1'!$F2008,'Придельники с 2022'!$B$4:$X$28,'Форма 1'!X$8),"")</f>
        <v>136993.90600000002</v>
      </c>
      <c r="H2008" s="103">
        <f>IF(ISNUMBER('Форма 1'!Y2008),'Форма 1'!$H2008*VLOOKUP('Форма 1'!$F2008,'Придельники с 2022'!$B$4:$X$28,'Форма 1'!Y$8),"")</f>
        <v>422508.77200000006</v>
      </c>
      <c r="I2008" s="103" t="str">
        <f>IF(ISNUMBER('Форма 1'!Z2008),'Форма 1'!$H2008*VLOOKUP('Форма 1'!$F2008,'Придельники с 2022'!$B$4:$X$28,'Форма 1'!Z$8),"")</f>
        <v/>
      </c>
      <c r="J2008" s="103" t="str">
        <f>IF(ISNUMBER('Форма 1'!AA2008),'Форма 1'!$H2008*VLOOKUP('Форма 1'!$F2008,'Придельники с 2022'!$B$4:$X$28,'Форма 1'!AA$8),"")</f>
        <v/>
      </c>
      <c r="K2008" s="90"/>
      <c r="L2008" s="87"/>
      <c r="M2008" s="103" t="str">
        <f>IF(ISNUMBER('Форма 1'!AD2008),'Форма 1'!$H2008*VLOOKUP('Форма 1'!$F2008,'Придельники с 2022'!$B$4:$X$28,'Форма 1'!AD$8),"")</f>
        <v/>
      </c>
      <c r="N2008" s="103" t="str">
        <f>IF(ISBLANK('Форма 1'!$AE2008),"",IF('Форма 1'!$AE2008=1,'Форма 1'!$H2008*VLOOKUP('Форма 1'!$F2008,'Придельники с 2022'!$B$4:$X$28,'Форма 1'!$AE$8,0),IF('Форма 1'!$AE2008=2,'Форма 1'!$H2008*VLOOKUP('Форма 1'!$F2008,'Придельники с 2022'!$B$4:$X$28,13,0),IF('Форма 1'!$AE2008=3,'Форма 1'!$H2008*VLOOKUP('Форма 1'!$F2008,'Придельники с 2022'!$B$4:$X$28,12,0)))))</f>
        <v/>
      </c>
      <c r="O2008" s="103" t="str">
        <f>IF(ISNUMBER('Форма 1'!AF2008),'Форма 1'!$H2008*VLOOKUP('Форма 1'!$F2008,'Придельники с 2022'!$B$4:$X$28,'Форма 1'!AF$8),"")</f>
        <v/>
      </c>
      <c r="P2008" s="87"/>
      <c r="Q2008" s="103" t="str">
        <f>IF(ISNUMBER('Форма 1'!AH2008),'Форма 1'!$H2008*VLOOKUP('Форма 1'!$F2008,'Придельники с 2022'!$B$4:$X$28,'Форма 1'!AH$8),"")</f>
        <v/>
      </c>
      <c r="R2008" s="103" t="str">
        <f>IF(ISNUMBER('Форма 1'!AI2008),'Форма 1'!$H2008*VLOOKUP('Форма 1'!$F2008,'Придельники с 2022'!$B$4:$X$28,'Форма 1'!AI$8),"")</f>
        <v/>
      </c>
      <c r="S2008" s="103" t="str">
        <f>IF(ISNUMBER('Форма 1'!AJ2008),'Форма 1'!$H2008*VLOOKUP('Форма 1'!$F2008,'Придельники с 2022'!$B$4:$X$28,'Форма 1'!AJ$8),"")</f>
        <v/>
      </c>
      <c r="T2008" s="87"/>
    </row>
    <row r="2009" spans="1:20">
      <c r="A2009" s="188">
        <f t="shared" si="162"/>
        <v>16</v>
      </c>
      <c r="B2009" s="189" t="s">
        <v>1042</v>
      </c>
      <c r="C2009" s="99">
        <f t="shared" si="168"/>
        <v>368607.64500000002</v>
      </c>
      <c r="D2009" s="103" t="str">
        <f>IF(ISNUMBER('Форма 1'!U2009),'Форма 1'!$H2009*VLOOKUP('Форма 1'!$F2009,'Придельники с 2022'!$B$4:$X$28,'Форма 1'!U$8),"")</f>
        <v/>
      </c>
      <c r="E2009" s="103" t="str">
        <f>IF(ISNUMBER('Форма 1'!V2009),'Форма 1'!$H2009*VLOOKUP('Форма 1'!$F2009,'Придельники с 2022'!$B$4:$X$28,'Форма 1'!V$8),"")</f>
        <v/>
      </c>
      <c r="F2009" s="103" t="str">
        <f>IF(ISNUMBER('Форма 1'!W2009),'Форма 1'!$H2009*VLOOKUP('Форма 1'!$F2009,'Придельники с 2022'!$B$4:$X$28,'Форма 1'!W$8),"")</f>
        <v/>
      </c>
      <c r="G2009" s="103">
        <f>IF(ISNUMBER('Форма 1'!X2009),'Форма 1'!$H2009*VLOOKUP('Форма 1'!$F2009,'Придельники с 2022'!$B$4:$X$28,'Форма 1'!X$8),"")</f>
        <v>136200.505</v>
      </c>
      <c r="H2009" s="103" t="str">
        <f>IF(ISNUMBER('Форма 1'!Y2009),'Форма 1'!$H2009*VLOOKUP('Форма 1'!$F2009,'Придельники с 2022'!$B$4:$X$28,'Форма 1'!Y$8),"")</f>
        <v/>
      </c>
      <c r="I2009" s="103">
        <f>IF(ISNUMBER('Форма 1'!Z2009),'Форма 1'!$H2009*VLOOKUP('Форма 1'!$F2009,'Придельники с 2022'!$B$4:$X$28,'Форма 1'!Z$8),"")</f>
        <v>232407.13999999998</v>
      </c>
      <c r="J2009" s="103" t="str">
        <f>IF(ISNUMBER('Форма 1'!AA2009),'Форма 1'!$H2009*VLOOKUP('Форма 1'!$F2009,'Придельники с 2022'!$B$4:$X$28,'Форма 1'!AA$8),"")</f>
        <v/>
      </c>
      <c r="K2009" s="90"/>
      <c r="L2009" s="87"/>
      <c r="M2009" s="103" t="str">
        <f>IF(ISNUMBER('Форма 1'!AD2009),'Форма 1'!$H2009*VLOOKUP('Форма 1'!$F2009,'Придельники с 2022'!$B$4:$X$28,'Форма 1'!AD$8),"")</f>
        <v/>
      </c>
      <c r="N2009" s="103" t="str">
        <f>IF(ISBLANK('Форма 1'!$AE2009),"",IF('Форма 1'!$AE2009=1,'Форма 1'!$H2009*VLOOKUP('Форма 1'!$F2009,'Придельники с 2022'!$B$4:$X$28,'Форма 1'!$AE$8,0),IF('Форма 1'!$AE2009=2,'Форма 1'!$H2009*VLOOKUP('Форма 1'!$F2009,'Придельники с 2022'!$B$4:$X$28,13,0),IF('Форма 1'!$AE2009=3,'Форма 1'!$H2009*VLOOKUP('Форма 1'!$F2009,'Придельники с 2022'!$B$4:$X$28,12,0)))))</f>
        <v/>
      </c>
      <c r="O2009" s="103" t="str">
        <f>IF(ISNUMBER('Форма 1'!AF2009),'Форма 1'!$H2009*VLOOKUP('Форма 1'!$F2009,'Придельники с 2022'!$B$4:$X$28,'Форма 1'!AF$8),"")</f>
        <v/>
      </c>
      <c r="P2009" s="87"/>
      <c r="Q2009" s="103" t="str">
        <f>IF(ISNUMBER('Форма 1'!AH2009),'Форма 1'!$H2009*VLOOKUP('Форма 1'!$F2009,'Придельники с 2022'!$B$4:$X$28,'Форма 1'!AH$8),"")</f>
        <v/>
      </c>
      <c r="R2009" s="103" t="str">
        <f>IF(ISNUMBER('Форма 1'!AI2009),'Форма 1'!$H2009*VLOOKUP('Форма 1'!$F2009,'Придельники с 2022'!$B$4:$X$28,'Форма 1'!AI$8),"")</f>
        <v/>
      </c>
      <c r="S2009" s="103" t="str">
        <f>IF(ISNUMBER('Форма 1'!AJ2009),'Форма 1'!$H2009*VLOOKUP('Форма 1'!$F2009,'Придельники с 2022'!$B$4:$X$28,'Форма 1'!AJ$8),"")</f>
        <v/>
      </c>
      <c r="T2009" s="87"/>
    </row>
    <row r="2010" spans="1:20">
      <c r="A2010" s="188">
        <f t="shared" si="162"/>
        <v>17</v>
      </c>
      <c r="B2010" s="189" t="s">
        <v>1990</v>
      </c>
      <c r="C2010" s="99">
        <f t="shared" si="168"/>
        <v>137107.24899999998</v>
      </c>
      <c r="D2010" s="103" t="str">
        <f>IF(ISNUMBER('Форма 1'!U2010),'Форма 1'!$H2010*VLOOKUP('Форма 1'!$F2010,'Придельники с 2022'!$B$4:$X$28,'Форма 1'!U$8),"")</f>
        <v/>
      </c>
      <c r="E2010" s="103" t="str">
        <f>IF(ISNUMBER('Форма 1'!V2010),'Форма 1'!$H2010*VLOOKUP('Форма 1'!$F2010,'Придельники с 2022'!$B$4:$X$28,'Форма 1'!V$8),"")</f>
        <v/>
      </c>
      <c r="F2010" s="103" t="str">
        <f>IF(ISNUMBER('Форма 1'!W2010),'Форма 1'!$H2010*VLOOKUP('Форма 1'!$F2010,'Придельники с 2022'!$B$4:$X$28,'Форма 1'!W$8),"")</f>
        <v/>
      </c>
      <c r="G2010" s="103">
        <f>IF(ISNUMBER('Форма 1'!X2010),'Форма 1'!$H2010*VLOOKUP('Форма 1'!$F2010,'Придельники с 2022'!$B$4:$X$28,'Форма 1'!X$8),"")</f>
        <v>137107.24899999998</v>
      </c>
      <c r="H2010" s="103" t="str">
        <f>IF(ISNUMBER('Форма 1'!Y2010),'Форма 1'!$H2010*VLOOKUP('Форма 1'!$F2010,'Придельники с 2022'!$B$4:$X$28,'Форма 1'!Y$8),"")</f>
        <v/>
      </c>
      <c r="I2010" s="103" t="str">
        <f>IF(ISNUMBER('Форма 1'!Z2010),'Форма 1'!$H2010*VLOOKUP('Форма 1'!$F2010,'Придельники с 2022'!$B$4:$X$28,'Форма 1'!Z$8),"")</f>
        <v/>
      </c>
      <c r="J2010" s="103" t="str">
        <f>IF(ISNUMBER('Форма 1'!AA2010),'Форма 1'!$H2010*VLOOKUP('Форма 1'!$F2010,'Придельники с 2022'!$B$4:$X$28,'Форма 1'!AA$8),"")</f>
        <v/>
      </c>
      <c r="K2010" s="90"/>
      <c r="L2010" s="87"/>
      <c r="M2010" s="103" t="str">
        <f>IF(ISNUMBER('Форма 1'!AD2010),'Форма 1'!$H2010*VLOOKUP('Форма 1'!$F2010,'Придельники с 2022'!$B$4:$X$28,'Форма 1'!AD$8),"")</f>
        <v/>
      </c>
      <c r="N2010" s="103" t="str">
        <f>IF(ISBLANK('Форма 1'!$AE2010),"",IF('Форма 1'!$AE2010=1,'Форма 1'!$H2010*VLOOKUP('Форма 1'!$F2010,'Придельники с 2022'!$B$4:$X$28,'Форма 1'!$AE$8,0),IF('Форма 1'!$AE2010=2,'Форма 1'!$H2010*VLOOKUP('Форма 1'!$F2010,'Придельники с 2022'!$B$4:$X$28,13,0),IF('Форма 1'!$AE2010=3,'Форма 1'!$H2010*VLOOKUP('Форма 1'!$F2010,'Придельники с 2022'!$B$4:$X$28,12,0)))))</f>
        <v/>
      </c>
      <c r="O2010" s="103" t="str">
        <f>IF(ISNUMBER('Форма 1'!AF2010),'Форма 1'!$H2010*VLOOKUP('Форма 1'!$F2010,'Придельники с 2022'!$B$4:$X$28,'Форма 1'!AF$8),"")</f>
        <v/>
      </c>
      <c r="P2010" s="87"/>
      <c r="Q2010" s="103" t="str">
        <f>IF(ISNUMBER('Форма 1'!AH2010),'Форма 1'!$H2010*VLOOKUP('Форма 1'!$F2010,'Придельники с 2022'!$B$4:$X$28,'Форма 1'!AH$8),"")</f>
        <v/>
      </c>
      <c r="R2010" s="103" t="str">
        <f>IF(ISNUMBER('Форма 1'!AI2010),'Форма 1'!$H2010*VLOOKUP('Форма 1'!$F2010,'Придельники с 2022'!$B$4:$X$28,'Форма 1'!AI$8),"")</f>
        <v/>
      </c>
      <c r="S2010" s="103" t="str">
        <f>IF(ISNUMBER('Форма 1'!AJ2010),'Форма 1'!$H2010*VLOOKUP('Форма 1'!$F2010,'Придельники с 2022'!$B$4:$X$28,'Форма 1'!AJ$8),"")</f>
        <v/>
      </c>
      <c r="T2010" s="87"/>
    </row>
    <row r="2011" spans="1:20">
      <c r="A2011" s="188">
        <f t="shared" si="162"/>
        <v>18</v>
      </c>
      <c r="B2011" s="189" t="s">
        <v>1991</v>
      </c>
      <c r="C2011" s="99">
        <f t="shared" si="168"/>
        <v>432308.772</v>
      </c>
      <c r="D2011" s="103" t="str">
        <f>IF(ISNUMBER('Форма 1'!U2011),'Форма 1'!$H2011*VLOOKUP('Форма 1'!$F2011,'Придельники с 2022'!$B$4:$X$28,'Форма 1'!U$8),"")</f>
        <v/>
      </c>
      <c r="E2011" s="103" t="str">
        <f>IF(ISNUMBER('Форма 1'!V2011),'Форма 1'!$H2011*VLOOKUP('Форма 1'!$F2011,'Придельники с 2022'!$B$4:$X$28,'Форма 1'!V$8),"")</f>
        <v/>
      </c>
      <c r="F2011" s="103" t="str">
        <f>IF(ISNUMBER('Форма 1'!W2011),'Форма 1'!$H2011*VLOOKUP('Форма 1'!$F2011,'Придельники с 2022'!$B$4:$X$28,'Форма 1'!W$8),"")</f>
        <v/>
      </c>
      <c r="G2011" s="103">
        <f>IF(ISNUMBER('Форма 1'!X2011),'Форма 1'!$H2011*VLOOKUP('Форма 1'!$F2011,'Придельники с 2022'!$B$4:$X$28,'Форма 1'!X$8),"")</f>
        <v>159738.068</v>
      </c>
      <c r="H2011" s="103" t="str">
        <f>IF(ISNUMBER('Форма 1'!Y2011),'Форма 1'!$H2011*VLOOKUP('Форма 1'!$F2011,'Придельники с 2022'!$B$4:$X$28,'Форма 1'!Y$8),"")</f>
        <v/>
      </c>
      <c r="I2011" s="103">
        <f>IF(ISNUMBER('Форма 1'!Z2011),'Форма 1'!$H2011*VLOOKUP('Форма 1'!$F2011,'Придельники с 2022'!$B$4:$X$28,'Форма 1'!Z$8),"")</f>
        <v>272570.70399999997</v>
      </c>
      <c r="J2011" s="103" t="str">
        <f>IF(ISNUMBER('Форма 1'!AA2011),'Форма 1'!$H2011*VLOOKUP('Форма 1'!$F2011,'Придельники с 2022'!$B$4:$X$28,'Форма 1'!AA$8),"")</f>
        <v/>
      </c>
      <c r="K2011" s="90"/>
      <c r="L2011" s="87"/>
      <c r="M2011" s="103" t="str">
        <f>IF(ISNUMBER('Форма 1'!AD2011),'Форма 1'!$H2011*VLOOKUP('Форма 1'!$F2011,'Придельники с 2022'!$B$4:$X$28,'Форма 1'!AD$8),"")</f>
        <v/>
      </c>
      <c r="N2011" s="103" t="str">
        <f>IF(ISBLANK('Форма 1'!$AE2011),"",IF('Форма 1'!$AE2011=1,'Форма 1'!$H2011*VLOOKUP('Форма 1'!$F2011,'Придельники с 2022'!$B$4:$X$28,'Форма 1'!$AE$8,0),IF('Форма 1'!$AE2011=2,'Форма 1'!$H2011*VLOOKUP('Форма 1'!$F2011,'Придельники с 2022'!$B$4:$X$28,13,0),IF('Форма 1'!$AE2011=3,'Форма 1'!$H2011*VLOOKUP('Форма 1'!$F2011,'Придельники с 2022'!$B$4:$X$28,12,0)))))</f>
        <v/>
      </c>
      <c r="O2011" s="103" t="str">
        <f>IF(ISNUMBER('Форма 1'!AF2011),'Форма 1'!$H2011*VLOOKUP('Форма 1'!$F2011,'Придельники с 2022'!$B$4:$X$28,'Форма 1'!AF$8),"")</f>
        <v/>
      </c>
      <c r="P2011" s="87"/>
      <c r="Q2011" s="103" t="str">
        <f>IF(ISNUMBER('Форма 1'!AH2011),'Форма 1'!$H2011*VLOOKUP('Форма 1'!$F2011,'Придельники с 2022'!$B$4:$X$28,'Форма 1'!AH$8),"")</f>
        <v/>
      </c>
      <c r="R2011" s="103" t="str">
        <f>IF(ISNUMBER('Форма 1'!AI2011),'Форма 1'!$H2011*VLOOKUP('Форма 1'!$F2011,'Придельники с 2022'!$B$4:$X$28,'Форма 1'!AI$8),"")</f>
        <v/>
      </c>
      <c r="S2011" s="103" t="str">
        <f>IF(ISNUMBER('Форма 1'!AJ2011),'Форма 1'!$H2011*VLOOKUP('Форма 1'!$F2011,'Придельники с 2022'!$B$4:$X$28,'Форма 1'!AJ$8),"")</f>
        <v/>
      </c>
      <c r="T2011" s="87"/>
    </row>
    <row r="2012" spans="1:20" ht="15.75">
      <c r="A2012" s="187">
        <v>0</v>
      </c>
      <c r="B2012" s="34" t="s">
        <v>1057</v>
      </c>
      <c r="C2012" s="36">
        <f>SUM(C2013)</f>
        <v>2086702.415</v>
      </c>
      <c r="D2012" s="36">
        <f t="shared" ref="D2012:T2012" si="169">SUM(D2013)</f>
        <v>0</v>
      </c>
      <c r="E2012" s="36">
        <f t="shared" si="169"/>
        <v>0</v>
      </c>
      <c r="F2012" s="36">
        <f t="shared" si="169"/>
        <v>0</v>
      </c>
      <c r="G2012" s="36">
        <f t="shared" si="169"/>
        <v>0</v>
      </c>
      <c r="H2012" s="36">
        <f t="shared" si="169"/>
        <v>0</v>
      </c>
      <c r="I2012" s="36">
        <f t="shared" si="169"/>
        <v>0</v>
      </c>
      <c r="J2012" s="36">
        <f t="shared" si="169"/>
        <v>0</v>
      </c>
      <c r="K2012" s="39">
        <f t="shared" si="169"/>
        <v>0</v>
      </c>
      <c r="L2012" s="36">
        <f t="shared" si="169"/>
        <v>0</v>
      </c>
      <c r="M2012" s="36">
        <f t="shared" si="169"/>
        <v>0</v>
      </c>
      <c r="N2012" s="36">
        <f t="shared" si="169"/>
        <v>2086702.415</v>
      </c>
      <c r="O2012" s="36">
        <f t="shared" si="169"/>
        <v>0</v>
      </c>
      <c r="P2012" s="36">
        <f t="shared" si="169"/>
        <v>0</v>
      </c>
      <c r="Q2012" s="36">
        <f t="shared" si="169"/>
        <v>0</v>
      </c>
      <c r="R2012" s="36">
        <f t="shared" si="169"/>
        <v>0</v>
      </c>
      <c r="S2012" s="36">
        <f t="shared" si="169"/>
        <v>0</v>
      </c>
      <c r="T2012" s="36">
        <f t="shared" si="169"/>
        <v>0</v>
      </c>
    </row>
    <row r="2013" spans="1:20">
      <c r="A2013" s="188">
        <f t="shared" si="162"/>
        <v>1</v>
      </c>
      <c r="B2013" s="189" t="s">
        <v>1992</v>
      </c>
      <c r="C2013" s="99">
        <f t="shared" si="168"/>
        <v>2086702.415</v>
      </c>
      <c r="D2013" s="103" t="str">
        <f>IF(ISNUMBER('Форма 1'!U2013),'Форма 1'!$H2013*VLOOKUP('Форма 1'!$F2013,'Придельники с 2022'!$B$4:$X$28,'Форма 1'!U$8),"")</f>
        <v/>
      </c>
      <c r="E2013" s="103" t="str">
        <f>IF(ISNUMBER('Форма 1'!V2013),'Форма 1'!$H2013*VLOOKUP('Форма 1'!$F2013,'Придельники с 2022'!$B$4:$X$28,'Форма 1'!V$8),"")</f>
        <v/>
      </c>
      <c r="F2013" s="103" t="str">
        <f>IF(ISNUMBER('Форма 1'!W2013),'Форма 1'!$H2013*VLOOKUP('Форма 1'!$F2013,'Придельники с 2022'!$B$4:$X$28,'Форма 1'!W$8),"")</f>
        <v/>
      </c>
      <c r="G2013" s="103" t="str">
        <f>IF(ISNUMBER('Форма 1'!X2013),'Форма 1'!$H2013*VLOOKUP('Форма 1'!$F2013,'Придельники с 2022'!$B$4:$X$28,'Форма 1'!X$8),"")</f>
        <v/>
      </c>
      <c r="H2013" s="103" t="str">
        <f>IF(ISNUMBER('Форма 1'!Y2013),'Форма 1'!$H2013*VLOOKUP('Форма 1'!$F2013,'Придельники с 2022'!$B$4:$X$28,'Форма 1'!Y$8),"")</f>
        <v/>
      </c>
      <c r="I2013" s="103" t="str">
        <f>IF(ISNUMBER('Форма 1'!Z2013),'Форма 1'!$H2013*VLOOKUP('Форма 1'!$F2013,'Придельники с 2022'!$B$4:$X$28,'Форма 1'!Z$8),"")</f>
        <v/>
      </c>
      <c r="J2013" s="103" t="str">
        <f>IF(ISNUMBER('Форма 1'!AA2013),'Форма 1'!$H2013*VLOOKUP('Форма 1'!$F2013,'Придельники с 2022'!$B$4:$X$28,'Форма 1'!AA$8),"")</f>
        <v/>
      </c>
      <c r="K2013" s="90"/>
      <c r="L2013" s="87"/>
      <c r="M2013" s="103" t="str">
        <f>IF(ISNUMBER('Форма 1'!AD2013),'Форма 1'!$H2013*VLOOKUP('Форма 1'!$F2013,'Придельники с 2022'!$B$4:$X$28,'Форма 1'!AD$8),"")</f>
        <v/>
      </c>
      <c r="N2013" s="103">
        <f>IF(ISBLANK('Форма 1'!$AE2013),"",IF('Форма 1'!$AE2013=1,'Форма 1'!$H2013*VLOOKUP('Форма 1'!$F2013,'Придельники с 2022'!$B$4:$X$28,'Форма 1'!$AE$8,0),IF('Форма 1'!$AE2013=2,'Форма 1'!$H2013*VLOOKUP('Форма 1'!$F2013,'Придельники с 2022'!$B$4:$X$28,13,0),IF('Форма 1'!$AE2013=3,'Форма 1'!$H2013*VLOOKUP('Форма 1'!$F2013,'Придельники с 2022'!$B$4:$X$28,12,0)))))</f>
        <v>2086702.415</v>
      </c>
      <c r="O2013" s="103" t="str">
        <f>IF(ISNUMBER('Форма 1'!AF2013),'Форма 1'!$H2013*VLOOKUP('Форма 1'!$F2013,'Придельники с 2022'!$B$4:$X$28,'Форма 1'!AF$8),"")</f>
        <v/>
      </c>
      <c r="P2013" s="87"/>
      <c r="Q2013" s="103" t="str">
        <f>IF(ISNUMBER('Форма 1'!AH2013),'Форма 1'!$H2013*VLOOKUP('Форма 1'!$F2013,'Придельники с 2022'!$B$4:$X$28,'Форма 1'!AH$8),"")</f>
        <v/>
      </c>
      <c r="R2013" s="103" t="str">
        <f>IF(ISNUMBER('Форма 1'!AI2013),'Форма 1'!$H2013*VLOOKUP('Форма 1'!$F2013,'Придельники с 2022'!$B$4:$X$28,'Форма 1'!AI$8),"")</f>
        <v/>
      </c>
      <c r="S2013" s="103" t="str">
        <f>IF(ISNUMBER('Форма 1'!AJ2013),'Форма 1'!$H2013*VLOOKUP('Форма 1'!$F2013,'Придельники с 2022'!$B$4:$X$28,'Форма 1'!AJ$8),"")</f>
        <v/>
      </c>
      <c r="T2013" s="87"/>
    </row>
    <row r="2014" spans="1:20" ht="15.75">
      <c r="A2014" s="187">
        <v>0</v>
      </c>
      <c r="B2014" s="34" t="s">
        <v>1059</v>
      </c>
      <c r="C2014" s="36">
        <f>SUM(C2015:C2015)</f>
        <v>10439717.017999999</v>
      </c>
      <c r="D2014" s="36">
        <f t="shared" ref="D2014:T2014" si="170">SUM(D2015:D2015)</f>
        <v>750435.03599999996</v>
      </c>
      <c r="E2014" s="36">
        <f t="shared" si="170"/>
        <v>0</v>
      </c>
      <c r="F2014" s="36">
        <f t="shared" si="170"/>
        <v>0</v>
      </c>
      <c r="G2014" s="36">
        <f t="shared" si="170"/>
        <v>0</v>
      </c>
      <c r="H2014" s="36">
        <f t="shared" si="170"/>
        <v>0</v>
      </c>
      <c r="I2014" s="36">
        <f t="shared" si="170"/>
        <v>0</v>
      </c>
      <c r="J2014" s="36">
        <f t="shared" si="170"/>
        <v>0</v>
      </c>
      <c r="K2014" s="39">
        <f t="shared" si="170"/>
        <v>0</v>
      </c>
      <c r="L2014" s="36">
        <f t="shared" si="170"/>
        <v>0</v>
      </c>
      <c r="M2014" s="36">
        <f t="shared" si="170"/>
        <v>9689281.9819999989</v>
      </c>
      <c r="N2014" s="36">
        <f t="shared" si="170"/>
        <v>0</v>
      </c>
      <c r="O2014" s="36">
        <f t="shared" si="170"/>
        <v>0</v>
      </c>
      <c r="P2014" s="36">
        <f t="shared" si="170"/>
        <v>0</v>
      </c>
      <c r="Q2014" s="36">
        <f t="shared" si="170"/>
        <v>0</v>
      </c>
      <c r="R2014" s="36">
        <f t="shared" si="170"/>
        <v>0</v>
      </c>
      <c r="S2014" s="36">
        <f t="shared" si="170"/>
        <v>0</v>
      </c>
      <c r="T2014" s="36">
        <f t="shared" si="170"/>
        <v>0</v>
      </c>
    </row>
    <row r="2015" spans="1:20">
      <c r="A2015" s="188">
        <f t="shared" si="162"/>
        <v>1</v>
      </c>
      <c r="B2015" s="189" t="s">
        <v>1993</v>
      </c>
      <c r="C2015" s="99">
        <f t="shared" si="168"/>
        <v>10439717.017999999</v>
      </c>
      <c r="D2015" s="103">
        <f>IF(ISNUMBER('Форма 1'!U2015),'Форма 1'!$H2015*VLOOKUP('Форма 1'!$F2015,'Придельники с 2022'!$B$4:$X$28,'Форма 1'!U$8),"")</f>
        <v>750435.03599999996</v>
      </c>
      <c r="E2015" s="103" t="str">
        <f>IF(ISNUMBER('Форма 1'!V2015),'Форма 1'!$H2015*VLOOKUP('Форма 1'!$F2015,'Придельники с 2022'!$B$4:$X$28,'Форма 1'!V$8),"")</f>
        <v/>
      </c>
      <c r="F2015" s="103" t="str">
        <f>IF(ISNUMBER('Форма 1'!W2015),'Форма 1'!$H2015*VLOOKUP('Форма 1'!$F2015,'Придельники с 2022'!$B$4:$X$28,'Форма 1'!W$8),"")</f>
        <v/>
      </c>
      <c r="G2015" s="103" t="str">
        <f>IF(ISNUMBER('Форма 1'!X2015),'Форма 1'!$H2015*VLOOKUP('Форма 1'!$F2015,'Придельники с 2022'!$B$4:$X$28,'Форма 1'!X$8),"")</f>
        <v/>
      </c>
      <c r="H2015" s="103" t="str">
        <f>IF(ISNUMBER('Форма 1'!Y2015),'Форма 1'!$H2015*VLOOKUP('Форма 1'!$F2015,'Придельники с 2022'!$B$4:$X$28,'Форма 1'!Y$8),"")</f>
        <v/>
      </c>
      <c r="I2015" s="103" t="str">
        <f>IF(ISNUMBER('Форма 1'!Z2015),'Форма 1'!$H2015*VLOOKUP('Форма 1'!$F2015,'Придельники с 2022'!$B$4:$X$28,'Форма 1'!Z$8),"")</f>
        <v/>
      </c>
      <c r="J2015" s="103" t="str">
        <f>IF(ISNUMBER('Форма 1'!AA2015),'Форма 1'!$H2015*VLOOKUP('Форма 1'!$F2015,'Придельники с 2022'!$B$4:$X$28,'Форма 1'!AA$8),"")</f>
        <v/>
      </c>
      <c r="K2015" s="90"/>
      <c r="L2015" s="87"/>
      <c r="M2015" s="103">
        <f>IF(ISNUMBER('Форма 1'!AD2015),'Форма 1'!$H2015*VLOOKUP('Форма 1'!$F2015,'Придельники с 2022'!$B$4:$X$28,'Форма 1'!AD$8),"")</f>
        <v>9689281.9819999989</v>
      </c>
      <c r="N2015" s="103" t="str">
        <f>IF(ISBLANK('Форма 1'!$AE2015),"",IF('Форма 1'!$AE2015=1,'Форма 1'!$H2015*VLOOKUP('Форма 1'!$F2015,'Придельники с 2022'!$B$4:$X$28,'Форма 1'!$AE$8,0),IF('Форма 1'!$AE2015=2,'Форма 1'!$H2015*VLOOKUP('Форма 1'!$F2015,'Придельники с 2022'!$B$4:$X$28,13,0),IF('Форма 1'!$AE2015=3,'Форма 1'!$H2015*VLOOKUP('Форма 1'!$F2015,'Придельники с 2022'!$B$4:$X$28,12,0)))))</f>
        <v/>
      </c>
      <c r="O2015" s="103" t="str">
        <f>IF(ISNUMBER('Форма 1'!AF2015),'Форма 1'!$H2015*VLOOKUP('Форма 1'!$F2015,'Придельники с 2022'!$B$4:$X$28,'Форма 1'!AF$8),"")</f>
        <v/>
      </c>
      <c r="P2015" s="87"/>
      <c r="Q2015" s="103" t="str">
        <f>IF(ISNUMBER('Форма 1'!AH2015),'Форма 1'!$H2015*VLOOKUP('Форма 1'!$F2015,'Придельники с 2022'!$B$4:$X$28,'Форма 1'!AH$8),"")</f>
        <v/>
      </c>
      <c r="R2015" s="103" t="str">
        <f>IF(ISNUMBER('Форма 1'!AI2015),'Форма 1'!$H2015*VLOOKUP('Форма 1'!$F2015,'Придельники с 2022'!$B$4:$X$28,'Форма 1'!AI$8),"")</f>
        <v/>
      </c>
      <c r="S2015" s="103" t="str">
        <f>IF(ISNUMBER('Форма 1'!AJ2015),'Форма 1'!$H2015*VLOOKUP('Форма 1'!$F2015,'Придельники с 2022'!$B$4:$X$28,'Форма 1'!AJ$8),"")</f>
        <v/>
      </c>
      <c r="T2015" s="87"/>
    </row>
    <row r="2016" spans="1:20" ht="15.75">
      <c r="A2016" s="187">
        <v>0</v>
      </c>
      <c r="B2016" s="34" t="s">
        <v>1062</v>
      </c>
      <c r="C2016" s="36">
        <f t="shared" ref="C2016:T2016" si="171">SUM(C2024:C2053)</f>
        <v>117611330.17809999</v>
      </c>
      <c r="D2016" s="36">
        <f t="shared" si="171"/>
        <v>3071646.5208000001</v>
      </c>
      <c r="E2016" s="36">
        <f t="shared" si="171"/>
        <v>5384476.9200000009</v>
      </c>
      <c r="F2016" s="36">
        <f t="shared" si="171"/>
        <v>0</v>
      </c>
      <c r="G2016" s="36">
        <f t="shared" si="171"/>
        <v>5074526.5039999997</v>
      </c>
      <c r="H2016" s="36">
        <f t="shared" si="171"/>
        <v>3886863.7888000002</v>
      </c>
      <c r="I2016" s="36">
        <f t="shared" si="171"/>
        <v>6845024.0316000003</v>
      </c>
      <c r="J2016" s="36">
        <f t="shared" si="171"/>
        <v>7193109.6875</v>
      </c>
      <c r="K2016" s="39">
        <f t="shared" si="171"/>
        <v>0</v>
      </c>
      <c r="L2016" s="36">
        <f t="shared" si="171"/>
        <v>0</v>
      </c>
      <c r="M2016" s="36">
        <f t="shared" si="171"/>
        <v>65846910.496399999</v>
      </c>
      <c r="N2016" s="36">
        <f t="shared" si="171"/>
        <v>16964003.300999999</v>
      </c>
      <c r="O2016" s="36">
        <f t="shared" si="171"/>
        <v>1302323.5319999999</v>
      </c>
      <c r="P2016" s="36">
        <f t="shared" si="171"/>
        <v>0</v>
      </c>
      <c r="Q2016" s="36">
        <f t="shared" si="171"/>
        <v>2042445.3960000002</v>
      </c>
      <c r="R2016" s="36">
        <f t="shared" si="171"/>
        <v>0</v>
      </c>
      <c r="S2016" s="36">
        <f t="shared" si="171"/>
        <v>0</v>
      </c>
      <c r="T2016" s="36">
        <f t="shared" si="171"/>
        <v>0</v>
      </c>
    </row>
    <row r="2017" spans="1:20">
      <c r="A2017" s="188">
        <f t="shared" si="162"/>
        <v>1</v>
      </c>
      <c r="B2017" s="189" t="s">
        <v>1070</v>
      </c>
      <c r="C2017" s="99">
        <f t="shared" ref="C2017:C2023" si="172">SUM(D2017:J2017,L2017:T2017)</f>
        <v>2019048.577</v>
      </c>
      <c r="D2017" s="103">
        <f>IF(ISNUMBER('Форма 1'!U2017),'Форма 1'!$H2017*VLOOKUP('Форма 1'!$F2017,'Придельники с 2022'!$B$4:$X$28,'Форма 1'!U$8),"")</f>
        <v>2019048.577</v>
      </c>
      <c r="E2017" s="103" t="str">
        <f>IF(ISNUMBER('Форма 1'!V2017),'Форма 1'!$H2017*VLOOKUP('Форма 1'!$F2017,'Придельники с 2022'!$B$4:$X$28,'Форма 1'!V$8),"")</f>
        <v/>
      </c>
      <c r="F2017" s="103" t="str">
        <f>IF(ISNUMBER('Форма 1'!W2017),'Форма 1'!$H2017*VLOOKUP('Форма 1'!$F2017,'Придельники с 2022'!$B$4:$X$28,'Форма 1'!W$8),"")</f>
        <v/>
      </c>
      <c r="G2017" s="103" t="str">
        <f>IF(ISNUMBER('Форма 1'!X2017),'Форма 1'!$H2017*VLOOKUP('Форма 1'!$F2017,'Придельники с 2022'!$B$4:$X$28,'Форма 1'!X$8),"")</f>
        <v/>
      </c>
      <c r="H2017" s="103" t="str">
        <f>IF(ISNUMBER('Форма 1'!Y2017),'Форма 1'!$H2017*VLOOKUP('Форма 1'!$F2017,'Придельники с 2022'!$B$4:$X$28,'Форма 1'!Y$8),"")</f>
        <v/>
      </c>
      <c r="I2017" s="103" t="str">
        <f>IF(ISNUMBER('Форма 1'!Z2017),'Форма 1'!$H2017*VLOOKUP('Форма 1'!$F2017,'Придельники с 2022'!$B$4:$X$28,'Форма 1'!Z$8),"")</f>
        <v/>
      </c>
      <c r="J2017" s="103" t="str">
        <f>IF(ISNUMBER('Форма 1'!AA2017),'Форма 1'!$H2017*VLOOKUP('Форма 1'!$F2017,'Придельники с 2022'!$B$4:$X$28,'Форма 1'!AA$8),"")</f>
        <v/>
      </c>
      <c r="K2017" s="90"/>
      <c r="L2017" s="87"/>
      <c r="M2017" s="103" t="str">
        <f>IF(ISNUMBER('Форма 1'!AD2017),'Форма 1'!$H2017*VLOOKUP('Форма 1'!$F2017,'Придельники с 2022'!$B$4:$X$28,'Форма 1'!AD$8),"")</f>
        <v/>
      </c>
      <c r="N2017" s="103" t="str">
        <f>IF(ISBLANK('Форма 1'!$AE2017),"",IF('Форма 1'!$AE2017=1,'Форма 1'!$H2017*VLOOKUP('Форма 1'!$F2017,'Придельники с 2022'!$B$4:$X$28,'Форма 1'!$AE$8,0),IF('Форма 1'!$AE2017=2,'Форма 1'!$H2017*VLOOKUP('Форма 1'!$F2017,'Придельники с 2022'!$B$4:$X$28,13,0),IF('Форма 1'!$AE2017=3,'Форма 1'!$H2017*VLOOKUP('Форма 1'!$F2017,'Придельники с 2022'!$B$4:$X$28,12,0)))))</f>
        <v/>
      </c>
      <c r="O2017" s="103" t="str">
        <f>IF(ISNUMBER('Форма 1'!AF2017),'Форма 1'!$H2017*VLOOKUP('Форма 1'!$F2017,'Придельники с 2022'!$B$4:$X$28,'Форма 1'!AF$8),"")</f>
        <v/>
      </c>
      <c r="P2017" s="87"/>
      <c r="Q2017" s="103" t="str">
        <f>IF(ISNUMBER('Форма 1'!AH2017),'Форма 1'!$H2017*VLOOKUP('Форма 1'!$F2017,'Придельники с 2022'!$B$4:$X$28,'Форма 1'!AH$8),"")</f>
        <v/>
      </c>
      <c r="R2017" s="103" t="str">
        <f>IF(ISNUMBER('Форма 1'!AI2017),'Форма 1'!$H2017*VLOOKUP('Форма 1'!$F2017,'Придельники с 2022'!$B$4:$X$28,'Форма 1'!AI$8),"")</f>
        <v/>
      </c>
      <c r="S2017" s="103" t="str">
        <f>IF(ISNUMBER('Форма 1'!AJ2017),'Форма 1'!$H2017*VLOOKUP('Форма 1'!$F2017,'Придельники с 2022'!$B$4:$X$28,'Форма 1'!AJ$8),"")</f>
        <v/>
      </c>
      <c r="T2017" s="87"/>
    </row>
    <row r="2018" spans="1:20">
      <c r="A2018" s="188">
        <f>A2017+1</f>
        <v>2</v>
      </c>
      <c r="B2018" s="189" t="s">
        <v>1994</v>
      </c>
      <c r="C2018" s="99">
        <f t="shared" si="172"/>
        <v>2026686.844</v>
      </c>
      <c r="D2018" s="103">
        <f>IF(ISNUMBER('Форма 1'!U2018),'Форма 1'!$H2018*VLOOKUP('Форма 1'!$F2018,'Придельники с 2022'!$B$4:$X$28,'Форма 1'!U$8),"")</f>
        <v>2026686.844</v>
      </c>
      <c r="E2018" s="103" t="str">
        <f>IF(ISNUMBER('Форма 1'!V2018),'Форма 1'!$H2018*VLOOKUP('Форма 1'!$F2018,'Придельники с 2022'!$B$4:$X$28,'Форма 1'!V$8),"")</f>
        <v/>
      </c>
      <c r="F2018" s="103" t="str">
        <f>IF(ISNUMBER('Форма 1'!W2018),'Форма 1'!$H2018*VLOOKUP('Форма 1'!$F2018,'Придельники с 2022'!$B$4:$X$28,'Форма 1'!W$8),"")</f>
        <v/>
      </c>
      <c r="G2018" s="103" t="str">
        <f>IF(ISNUMBER('Форма 1'!X2018),'Форма 1'!$H2018*VLOOKUP('Форма 1'!$F2018,'Придельники с 2022'!$B$4:$X$28,'Форма 1'!X$8),"")</f>
        <v/>
      </c>
      <c r="H2018" s="103" t="str">
        <f>IF(ISNUMBER('Форма 1'!Y2018),'Форма 1'!$H2018*VLOOKUP('Форма 1'!$F2018,'Придельники с 2022'!$B$4:$X$28,'Форма 1'!Y$8),"")</f>
        <v/>
      </c>
      <c r="I2018" s="103" t="str">
        <f>IF(ISNUMBER('Форма 1'!Z2018),'Форма 1'!$H2018*VLOOKUP('Форма 1'!$F2018,'Придельники с 2022'!$B$4:$X$28,'Форма 1'!Z$8),"")</f>
        <v/>
      </c>
      <c r="J2018" s="103" t="str">
        <f>IF(ISNUMBER('Форма 1'!AA2018),'Форма 1'!$H2018*VLOOKUP('Форма 1'!$F2018,'Придельники с 2022'!$B$4:$X$28,'Форма 1'!AA$8),"")</f>
        <v/>
      </c>
      <c r="K2018" s="90"/>
      <c r="L2018" s="87"/>
      <c r="M2018" s="103" t="str">
        <f>IF(ISNUMBER('Форма 1'!AD2018),'Форма 1'!$H2018*VLOOKUP('Форма 1'!$F2018,'Придельники с 2022'!$B$4:$X$28,'Форма 1'!AD$8),"")</f>
        <v/>
      </c>
      <c r="N2018" s="103" t="str">
        <f>IF(ISBLANK('Форма 1'!$AE2018),"",IF('Форма 1'!$AE2018=1,'Форма 1'!$H2018*VLOOKUP('Форма 1'!$F2018,'Придельники с 2022'!$B$4:$X$28,'Форма 1'!$AE$8,0),IF('Форма 1'!$AE2018=2,'Форма 1'!$H2018*VLOOKUP('Форма 1'!$F2018,'Придельники с 2022'!$B$4:$X$28,13,0),IF('Форма 1'!$AE2018=3,'Форма 1'!$H2018*VLOOKUP('Форма 1'!$F2018,'Придельники с 2022'!$B$4:$X$28,12,0)))))</f>
        <v/>
      </c>
      <c r="O2018" s="103" t="str">
        <f>IF(ISNUMBER('Форма 1'!AF2018),'Форма 1'!$H2018*VLOOKUP('Форма 1'!$F2018,'Придельники с 2022'!$B$4:$X$28,'Форма 1'!AF$8),"")</f>
        <v/>
      </c>
      <c r="P2018" s="87"/>
      <c r="Q2018" s="103" t="str">
        <f>IF(ISNUMBER('Форма 1'!AH2018),'Форма 1'!$H2018*VLOOKUP('Форма 1'!$F2018,'Придельники с 2022'!$B$4:$X$28,'Форма 1'!AH$8),"")</f>
        <v/>
      </c>
      <c r="R2018" s="103" t="str">
        <f>IF(ISNUMBER('Форма 1'!AI2018),'Форма 1'!$H2018*VLOOKUP('Форма 1'!$F2018,'Придельники с 2022'!$B$4:$X$28,'Форма 1'!AI$8),"")</f>
        <v/>
      </c>
      <c r="S2018" s="103" t="str">
        <f>IF(ISNUMBER('Форма 1'!AJ2018),'Форма 1'!$H2018*VLOOKUP('Форма 1'!$F2018,'Придельники с 2022'!$B$4:$X$28,'Форма 1'!AJ$8),"")</f>
        <v/>
      </c>
      <c r="T2018" s="87"/>
    </row>
    <row r="2019" spans="1:20">
      <c r="A2019" s="188">
        <f t="shared" ref="A2019:A2023" si="173">A2018+1</f>
        <v>3</v>
      </c>
      <c r="B2019" s="114" t="s">
        <v>5134</v>
      </c>
      <c r="C2019" s="99">
        <f t="shared" si="172"/>
        <v>436892.93000000005</v>
      </c>
      <c r="D2019" s="103" t="str">
        <f>IF(ISNUMBER('Форма 1'!U2019),'Форма 1'!$H2019*VLOOKUP('Форма 1'!$F2019,'Придельники с 2022'!$B$4:$X$28,'Форма 1'!U$8),"")</f>
        <v/>
      </c>
      <c r="E2019" s="103" t="str">
        <f>IF(ISNUMBER('Форма 1'!V2019),'Форма 1'!$H2019*VLOOKUP('Форма 1'!$F2019,'Придельники с 2022'!$B$4:$X$28,'Форма 1'!V$8),"")</f>
        <v/>
      </c>
      <c r="F2019" s="103" t="str">
        <f>IF(ISNUMBER('Форма 1'!W2019),'Форма 1'!$H2019*VLOOKUP('Форма 1'!$F2019,'Придельники с 2022'!$B$4:$X$28,'Форма 1'!W$8),"")</f>
        <v/>
      </c>
      <c r="G2019" s="103" t="str">
        <f>IF(ISNUMBER('Форма 1'!X2019),'Форма 1'!$H2019*VLOOKUP('Форма 1'!$F2019,'Придельники с 2022'!$B$4:$X$28,'Форма 1'!X$8),"")</f>
        <v/>
      </c>
      <c r="H2019" s="103" t="str">
        <f>IF(ISNUMBER('Форма 1'!Y2019),'Форма 1'!$H2019*VLOOKUP('Форма 1'!$F2019,'Придельники с 2022'!$B$4:$X$28,'Форма 1'!Y$8),"")</f>
        <v/>
      </c>
      <c r="I2019" s="103" t="str">
        <f>IF(ISNUMBER('Форма 1'!Z2019),'Форма 1'!$H2019*VLOOKUP('Форма 1'!$F2019,'Придельники с 2022'!$B$4:$X$28,'Форма 1'!Z$8),"")</f>
        <v/>
      </c>
      <c r="J2019" s="103" t="str">
        <f>IF(ISNUMBER('Форма 1'!AA2019),'Форма 1'!$H2019*VLOOKUP('Форма 1'!$F2019,'Придельники с 2022'!$B$4:$X$28,'Форма 1'!AA$8),"")</f>
        <v/>
      </c>
      <c r="K2019" s="90"/>
      <c r="L2019" s="87"/>
      <c r="M2019" s="103" t="str">
        <f>IF(ISNUMBER('Форма 1'!AD2019),'Форма 1'!$H2019*VLOOKUP('Форма 1'!$F2019,'Придельники с 2022'!$B$4:$X$28,'Форма 1'!AD$8),"")</f>
        <v/>
      </c>
      <c r="N2019" s="103" t="str">
        <f>IF(ISBLANK('Форма 1'!$AE2019),"",IF('Форма 1'!$AE2019=1,'Форма 1'!$H2019*VLOOKUP('Форма 1'!$F2019,'Придельники с 2022'!$B$4:$X$28,'Форма 1'!$AE$8,0),IF('Форма 1'!$AE2019=2,'Форма 1'!$H2019*VLOOKUP('Форма 1'!$F2019,'Придельники с 2022'!$B$4:$X$28,13,0),IF('Форма 1'!$AE2019=3,'Форма 1'!$H2019*VLOOKUP('Форма 1'!$F2019,'Придельники с 2022'!$B$4:$X$28,12,0)))))</f>
        <v/>
      </c>
      <c r="O2019" s="103" t="str">
        <f>IF(ISNUMBER('Форма 1'!AF2019),'Форма 1'!$H2019*VLOOKUP('Форма 1'!$F2019,'Придельники с 2022'!$B$4:$X$28,'Форма 1'!AF$8),"")</f>
        <v/>
      </c>
      <c r="P2019" s="87">
        <f>280193.26+156699.67</f>
        <v>436892.93000000005</v>
      </c>
      <c r="Q2019" s="103" t="str">
        <f>IF(ISNUMBER('Форма 1'!AH2019),'Форма 1'!$H2019*VLOOKUP('Форма 1'!$F2019,'Придельники с 2022'!$B$4:$X$28,'Форма 1'!AH$8),"")</f>
        <v/>
      </c>
      <c r="R2019" s="103" t="str">
        <f>IF(ISNUMBER('Форма 1'!AI2019),'Форма 1'!$H2019*VLOOKUP('Форма 1'!$F2019,'Придельники с 2022'!$B$4:$X$28,'Форма 1'!AI$8),"")</f>
        <v/>
      </c>
      <c r="S2019" s="103" t="str">
        <f>IF(ISNUMBER('Форма 1'!AJ2019),'Форма 1'!$H2019*VLOOKUP('Форма 1'!$F2019,'Придельники с 2022'!$B$4:$X$28,'Форма 1'!AJ$8),"")</f>
        <v/>
      </c>
      <c r="T2019" s="87"/>
    </row>
    <row r="2020" spans="1:20">
      <c r="A2020" s="188">
        <f t="shared" si="173"/>
        <v>4</v>
      </c>
      <c r="B2020" s="114" t="s">
        <v>5145</v>
      </c>
      <c r="C2020" s="99">
        <f t="shared" si="172"/>
        <v>23506659.279599998</v>
      </c>
      <c r="D2020" s="103" t="str">
        <f>IF(ISNUMBER('Форма 1'!U2020),'Форма 1'!$H2020*VLOOKUP('Форма 1'!$F2020,'Придельники с 2022'!$B$4:$X$28,'Форма 1'!U$8),"")</f>
        <v/>
      </c>
      <c r="E2020" s="103" t="str">
        <f>IF(ISNUMBER('Форма 1'!V2020),'Форма 1'!$H2020*VLOOKUP('Форма 1'!$F2020,'Придельники с 2022'!$B$4:$X$28,'Форма 1'!V$8),"")</f>
        <v/>
      </c>
      <c r="F2020" s="103" t="str">
        <f>IF(ISNUMBER('Форма 1'!W2020),'Форма 1'!$H2020*VLOOKUP('Форма 1'!$F2020,'Придельники с 2022'!$B$4:$X$28,'Форма 1'!W$8),"")</f>
        <v/>
      </c>
      <c r="G2020" s="103" t="str">
        <f>IF(ISNUMBER('Форма 1'!X2020),'Форма 1'!$H2020*VLOOKUP('Форма 1'!$F2020,'Придельники с 2022'!$B$4:$X$28,'Форма 1'!X$8),"")</f>
        <v/>
      </c>
      <c r="H2020" s="103" t="str">
        <f>IF(ISNUMBER('Форма 1'!Y2020),'Форма 1'!$H2020*VLOOKUP('Форма 1'!$F2020,'Придельники с 2022'!$B$4:$X$28,'Форма 1'!Y$8),"")</f>
        <v/>
      </c>
      <c r="I2020" s="103" t="str">
        <f>IF(ISNUMBER('Форма 1'!Z2020),'Форма 1'!$H2020*VLOOKUP('Форма 1'!$F2020,'Придельники с 2022'!$B$4:$X$28,'Форма 1'!Z$8),"")</f>
        <v/>
      </c>
      <c r="J2020" s="103" t="str">
        <f>IF(ISNUMBER('Форма 1'!AA2020),'Форма 1'!$H2020*VLOOKUP('Форма 1'!$F2020,'Придельники с 2022'!$B$4:$X$28,'Форма 1'!AA$8),"")</f>
        <v/>
      </c>
      <c r="K2020" s="90"/>
      <c r="L2020" s="87"/>
      <c r="M2020" s="103" t="str">
        <f>IF(ISNUMBER('Форма 1'!AD2020),'Форма 1'!$H2020*VLOOKUP('Форма 1'!$F2020,'Придельники с 2022'!$B$4:$X$28,'Форма 1'!AD$8),"")</f>
        <v/>
      </c>
      <c r="N2020" s="103">
        <f>IF(ISBLANK('Форма 1'!$AE2020),"",IF('Форма 1'!$AE2020=1,'Форма 1'!$H2020*VLOOKUP('Форма 1'!$F2020,'Придельники с 2022'!$B$4:$X$28,'Форма 1'!$AE$8,0),IF('Форма 1'!$AE2020=2,'Форма 1'!$H2020*VLOOKUP('Форма 1'!$F2020,'Придельники с 2022'!$B$4:$X$28,13,0),IF('Форма 1'!$AE2020=3,'Форма 1'!$H2020*VLOOKUP('Форма 1'!$F2020,'Придельники с 2022'!$B$4:$X$28,12,0)))))</f>
        <v>23506659.279599998</v>
      </c>
      <c r="O2020" s="103" t="str">
        <f>IF(ISNUMBER('Форма 1'!AF2020),'Форма 1'!$H2020*VLOOKUP('Форма 1'!$F2020,'Придельники с 2022'!$B$4:$X$28,'Форма 1'!AF$8),"")</f>
        <v/>
      </c>
      <c r="P2020" s="87"/>
      <c r="Q2020" s="103" t="str">
        <f>IF(ISNUMBER('Форма 1'!AH2020),'Форма 1'!$H2020*VLOOKUP('Форма 1'!$F2020,'Придельники с 2022'!$B$4:$X$28,'Форма 1'!AH$8),"")</f>
        <v/>
      </c>
      <c r="R2020" s="103" t="str">
        <f>IF(ISNUMBER('Форма 1'!AI2020),'Форма 1'!$H2020*VLOOKUP('Форма 1'!$F2020,'Придельники с 2022'!$B$4:$X$28,'Форма 1'!AI$8),"")</f>
        <v/>
      </c>
      <c r="S2020" s="103" t="str">
        <f>IF(ISNUMBER('Форма 1'!AJ2020),'Форма 1'!$H2020*VLOOKUP('Форма 1'!$F2020,'Придельники с 2022'!$B$4:$X$28,'Форма 1'!AJ$8),"")</f>
        <v/>
      </c>
      <c r="T2020" s="87"/>
    </row>
    <row r="2021" spans="1:20">
      <c r="A2021" s="188">
        <f t="shared" si="173"/>
        <v>5</v>
      </c>
      <c r="B2021" s="114" t="s">
        <v>5132</v>
      </c>
      <c r="C2021" s="99">
        <f t="shared" si="172"/>
        <v>436892.93000000005</v>
      </c>
      <c r="D2021" s="103" t="str">
        <f>IF(ISNUMBER('Форма 1'!U2021),'Форма 1'!$H2021*VLOOKUP('Форма 1'!$F2021,'Придельники с 2022'!$B$4:$X$28,'Форма 1'!U$8),"")</f>
        <v/>
      </c>
      <c r="E2021" s="103" t="str">
        <f>IF(ISNUMBER('Форма 1'!V2021),'Форма 1'!$H2021*VLOOKUP('Форма 1'!$F2021,'Придельники с 2022'!$B$4:$X$28,'Форма 1'!V$8),"")</f>
        <v/>
      </c>
      <c r="F2021" s="103" t="str">
        <f>IF(ISNUMBER('Форма 1'!W2021),'Форма 1'!$H2021*VLOOKUP('Форма 1'!$F2021,'Придельники с 2022'!$B$4:$X$28,'Форма 1'!W$8),"")</f>
        <v/>
      </c>
      <c r="G2021" s="103" t="str">
        <f>IF(ISNUMBER('Форма 1'!X2021),'Форма 1'!$H2021*VLOOKUP('Форма 1'!$F2021,'Придельники с 2022'!$B$4:$X$28,'Форма 1'!X$8),"")</f>
        <v/>
      </c>
      <c r="H2021" s="103" t="str">
        <f>IF(ISNUMBER('Форма 1'!Y2021),'Форма 1'!$H2021*VLOOKUP('Форма 1'!$F2021,'Придельники с 2022'!$B$4:$X$28,'Форма 1'!Y$8),"")</f>
        <v/>
      </c>
      <c r="I2021" s="103" t="str">
        <f>IF(ISNUMBER('Форма 1'!Z2021),'Форма 1'!$H2021*VLOOKUP('Форма 1'!$F2021,'Придельники с 2022'!$B$4:$X$28,'Форма 1'!Z$8),"")</f>
        <v/>
      </c>
      <c r="J2021" s="103" t="str">
        <f>IF(ISNUMBER('Форма 1'!AA2021),'Форма 1'!$H2021*VLOOKUP('Форма 1'!$F2021,'Придельники с 2022'!$B$4:$X$28,'Форма 1'!AA$8),"")</f>
        <v/>
      </c>
      <c r="K2021" s="90"/>
      <c r="L2021" s="87"/>
      <c r="M2021" s="103" t="str">
        <f>IF(ISNUMBER('Форма 1'!AD2021),'Форма 1'!$H2021*VLOOKUP('Форма 1'!$F2021,'Придельники с 2022'!$B$4:$X$28,'Форма 1'!AD$8),"")</f>
        <v/>
      </c>
      <c r="N2021" s="103" t="str">
        <f>IF(ISBLANK('Форма 1'!$AE2021),"",IF('Форма 1'!$AE2021=1,'Форма 1'!$H2021*VLOOKUP('Форма 1'!$F2021,'Придельники с 2022'!$B$4:$X$28,'Форма 1'!$AE$8,0),IF('Форма 1'!$AE2021=2,'Форма 1'!$H2021*VLOOKUP('Форма 1'!$F2021,'Придельники с 2022'!$B$4:$X$28,13,0),IF('Форма 1'!$AE2021=3,'Форма 1'!$H2021*VLOOKUP('Форма 1'!$F2021,'Придельники с 2022'!$B$4:$X$28,12,0)))))</f>
        <v/>
      </c>
      <c r="O2021" s="103" t="str">
        <f>IF(ISNUMBER('Форма 1'!AF2021),'Форма 1'!$H2021*VLOOKUP('Форма 1'!$F2021,'Придельники с 2022'!$B$4:$X$28,'Форма 1'!AF$8),"")</f>
        <v/>
      </c>
      <c r="P2021" s="87">
        <f>280193.26+156699.67</f>
        <v>436892.93000000005</v>
      </c>
      <c r="Q2021" s="103" t="str">
        <f>IF(ISNUMBER('Форма 1'!AH2021),'Форма 1'!$H2021*VLOOKUP('Форма 1'!$F2021,'Придельники с 2022'!$B$4:$X$28,'Форма 1'!AH$8),"")</f>
        <v/>
      </c>
      <c r="R2021" s="103" t="str">
        <f>IF(ISNUMBER('Форма 1'!AI2021),'Форма 1'!$H2021*VLOOKUP('Форма 1'!$F2021,'Придельники с 2022'!$B$4:$X$28,'Форма 1'!AI$8),"")</f>
        <v/>
      </c>
      <c r="S2021" s="103" t="str">
        <f>IF(ISNUMBER('Форма 1'!AJ2021),'Форма 1'!$H2021*VLOOKUP('Форма 1'!$F2021,'Придельники с 2022'!$B$4:$X$28,'Форма 1'!AJ$8),"")</f>
        <v/>
      </c>
      <c r="T2021" s="87"/>
    </row>
    <row r="2022" spans="1:20">
      <c r="A2022" s="188">
        <f t="shared" si="173"/>
        <v>6</v>
      </c>
      <c r="B2022" s="114" t="s">
        <v>5162</v>
      </c>
      <c r="C2022" s="99">
        <f>SUM(D2022:J2022,L2022:T2022)</f>
        <v>14224755.859999999</v>
      </c>
      <c r="D2022" s="103" t="str">
        <f>IF(ISNUMBER('Форма 1'!U2022),'Форма 1'!$H2022*VLOOKUP('Форма 1'!$F2022,'Придельники с 2022'!$B$4:$X$28,'Форма 1'!U$8),"")</f>
        <v/>
      </c>
      <c r="E2022" s="103" t="str">
        <f>IF(ISNUMBER('Форма 1'!V2022),'Форма 1'!$H2022*VLOOKUP('Форма 1'!$F2022,'Придельники с 2022'!$B$4:$X$28,'Форма 1'!V$8),"")</f>
        <v/>
      </c>
      <c r="F2022" s="103" t="str">
        <f>IF(ISNUMBER('Форма 1'!W2022),'Форма 1'!$H2022*VLOOKUP('Форма 1'!$F2022,'Придельники с 2022'!$B$4:$X$28,'Форма 1'!W$8),"")</f>
        <v/>
      </c>
      <c r="G2022" s="103" t="str">
        <f>IF(ISNUMBER('Форма 1'!X2022),'Форма 1'!$H2022*VLOOKUP('Форма 1'!$F2022,'Придельники с 2022'!$B$4:$X$28,'Форма 1'!X$8),"")</f>
        <v/>
      </c>
      <c r="H2022" s="103" t="str">
        <f>IF(ISNUMBER('Форма 1'!Y2022),'Форма 1'!$H2022*VLOOKUP('Форма 1'!$F2022,'Придельники с 2022'!$B$4:$X$28,'Форма 1'!Y$8),"")</f>
        <v/>
      </c>
      <c r="I2022" s="103" t="str">
        <f>IF(ISNUMBER('Форма 1'!Z2022),'Форма 1'!$H2022*VLOOKUP('Форма 1'!$F2022,'Придельники с 2022'!$B$4:$X$28,'Форма 1'!Z$8),"")</f>
        <v/>
      </c>
      <c r="J2022" s="103" t="str">
        <f>IF(ISNUMBER('Форма 1'!AA2022),'Форма 1'!$H2022*VLOOKUP('Форма 1'!$F2022,'Придельники с 2022'!$B$4:$X$28,'Форма 1'!AA$8),"")</f>
        <v/>
      </c>
      <c r="K2022" s="90"/>
      <c r="L2022" s="87"/>
      <c r="M2022" s="103" t="str">
        <f>IF(ISNUMBER('Форма 1'!AD2022),'Форма 1'!$H2022*VLOOKUP('Форма 1'!$F2022,'Придельники с 2022'!$B$4:$X$28,'Форма 1'!AD$8),"")</f>
        <v/>
      </c>
      <c r="N2022" s="103">
        <f>IF(ISBLANK('Форма 1'!$AE2022),"",IF('Форма 1'!$AE2022=1,'Форма 1'!$H2022*VLOOKUP('Форма 1'!$F2022,'Придельники с 2022'!$B$4:$X$28,'Форма 1'!$AE$8,0),IF('Форма 1'!$AE2022=2,'Форма 1'!$H2022*VLOOKUP('Форма 1'!$F2022,'Придельники с 2022'!$B$4:$X$28,13,0),IF('Форма 1'!$AE2022=3,'Форма 1'!$H2022*VLOOKUP('Форма 1'!$F2022,'Придельники с 2022'!$B$4:$X$28,12,0)))))</f>
        <v>14224755.859999999</v>
      </c>
      <c r="O2022" s="103" t="str">
        <f>IF(ISNUMBER('Форма 1'!AF2022),'Форма 1'!$H2022*VLOOKUP('Форма 1'!$F2022,'Придельники с 2022'!$B$4:$X$28,'Форма 1'!AF$8),"")</f>
        <v/>
      </c>
      <c r="P2022" s="87"/>
      <c r="Q2022" s="103" t="str">
        <f>IF(ISNUMBER('Форма 1'!AH2022),'Форма 1'!$H2022*VLOOKUP('Форма 1'!$F2022,'Придельники с 2022'!$B$4:$X$28,'Форма 1'!AH$8),"")</f>
        <v/>
      </c>
      <c r="R2022" s="103" t="str">
        <f>IF(ISNUMBER('Форма 1'!AI2022),'Форма 1'!$H2022*VLOOKUP('Форма 1'!$F2022,'Придельники с 2022'!$B$4:$X$28,'Форма 1'!AI$8),"")</f>
        <v/>
      </c>
      <c r="S2022" s="103" t="str">
        <f>IF(ISNUMBER('Форма 1'!AJ2022),'Форма 1'!$H2022*VLOOKUP('Форма 1'!$F2022,'Придельники с 2022'!$B$4:$X$28,'Форма 1'!AJ$8),"")</f>
        <v/>
      </c>
      <c r="T2022" s="87"/>
    </row>
    <row r="2023" spans="1:20">
      <c r="A2023" s="188">
        <f t="shared" si="173"/>
        <v>7</v>
      </c>
      <c r="B2023" s="114" t="s">
        <v>5133</v>
      </c>
      <c r="C2023" s="99">
        <f t="shared" si="172"/>
        <v>19371739.771999996</v>
      </c>
      <c r="D2023" s="103" t="str">
        <f>IF(ISNUMBER('Форма 1'!U2023),'Форма 1'!$H2023*VLOOKUP('Форма 1'!$F2023,'Придельники с 2022'!$B$4:$X$28,'Форма 1'!U$8),"")</f>
        <v/>
      </c>
      <c r="E2023" s="103" t="str">
        <f>IF(ISNUMBER('Форма 1'!V2023),'Форма 1'!$H2023*VLOOKUP('Форма 1'!$F2023,'Придельники с 2022'!$B$4:$X$28,'Форма 1'!V$8),"")</f>
        <v/>
      </c>
      <c r="F2023" s="103" t="str">
        <f>IF(ISNUMBER('Форма 1'!W2023),'Форма 1'!$H2023*VLOOKUP('Форма 1'!$F2023,'Придельники с 2022'!$B$4:$X$28,'Форма 1'!W$8),"")</f>
        <v/>
      </c>
      <c r="G2023" s="103" t="str">
        <f>IF(ISNUMBER('Форма 1'!X2023),'Форма 1'!$H2023*VLOOKUP('Форма 1'!$F2023,'Придельники с 2022'!$B$4:$X$28,'Форма 1'!X$8),"")</f>
        <v/>
      </c>
      <c r="H2023" s="103" t="str">
        <f>IF(ISNUMBER('Форма 1'!Y2023),'Форма 1'!$H2023*VLOOKUP('Форма 1'!$F2023,'Придельники с 2022'!$B$4:$X$28,'Форма 1'!Y$8),"")</f>
        <v/>
      </c>
      <c r="I2023" s="103" t="str">
        <f>IF(ISNUMBER('Форма 1'!Z2023),'Форма 1'!$H2023*VLOOKUP('Форма 1'!$F2023,'Придельники с 2022'!$B$4:$X$28,'Форма 1'!Z$8),"")</f>
        <v/>
      </c>
      <c r="J2023" s="103" t="str">
        <f>IF(ISNUMBER('Форма 1'!AA2023),'Форма 1'!$H2023*VLOOKUP('Форма 1'!$F2023,'Придельники с 2022'!$B$4:$X$28,'Форма 1'!AA$8),"")</f>
        <v/>
      </c>
      <c r="K2023" s="90"/>
      <c r="L2023" s="87"/>
      <c r="M2023" s="103" t="str">
        <f>IF(ISNUMBER('Форма 1'!AD2023),'Форма 1'!$H2023*VLOOKUP('Форма 1'!$F2023,'Придельники с 2022'!$B$4:$X$28,'Форма 1'!AD$8),"")</f>
        <v/>
      </c>
      <c r="N2023" s="103">
        <f>IF(ISBLANK('Форма 1'!$AE2023),"",IF('Форма 1'!$AE2023=1,'Форма 1'!$H2023*VLOOKUP('Форма 1'!$F2023,'Придельники с 2022'!$B$4:$X$28,'Форма 1'!$AE$8,0),IF('Форма 1'!$AE2023=2,'Форма 1'!$H2023*VLOOKUP('Форма 1'!$F2023,'Придельники с 2022'!$B$4:$X$28,13,0),IF('Форма 1'!$AE2023=3,'Форма 1'!$H2023*VLOOKUP('Форма 1'!$F2023,'Придельники с 2022'!$B$4:$X$28,12,0)))))</f>
        <v>19371739.771999996</v>
      </c>
      <c r="O2023" s="103" t="str">
        <f>IF(ISNUMBER('Форма 1'!AF2023),'Форма 1'!$H2023*VLOOKUP('Форма 1'!$F2023,'Придельники с 2022'!$B$4:$X$28,'Форма 1'!AF$8),"")</f>
        <v/>
      </c>
      <c r="P2023" s="87"/>
      <c r="Q2023" s="103" t="str">
        <f>IF(ISNUMBER('Форма 1'!AH2023),'Форма 1'!$H2023*VLOOKUP('Форма 1'!$F2023,'Придельники с 2022'!$B$4:$X$28,'Форма 1'!AH$8),"")</f>
        <v/>
      </c>
      <c r="R2023" s="103" t="str">
        <f>IF(ISNUMBER('Форма 1'!AI2023),'Форма 1'!$H2023*VLOOKUP('Форма 1'!$F2023,'Придельники с 2022'!$B$4:$X$28,'Форма 1'!AI$8),"")</f>
        <v/>
      </c>
      <c r="S2023" s="103" t="str">
        <f>IF(ISNUMBER('Форма 1'!AJ2023),'Форма 1'!$H2023*VLOOKUP('Форма 1'!$F2023,'Придельники с 2022'!$B$4:$X$28,'Форма 1'!AJ$8),"")</f>
        <v/>
      </c>
      <c r="T2023" s="87"/>
    </row>
    <row r="2024" spans="1:20">
      <c r="A2024" s="188">
        <f>A2018+1</f>
        <v>3</v>
      </c>
      <c r="B2024" s="195" t="s">
        <v>1995</v>
      </c>
      <c r="C2024" s="99">
        <f>SUM(D2024:J2024,L2024:T2024)</f>
        <v>566934.49800000002</v>
      </c>
      <c r="D2024" s="103">
        <f>IF(ISNUMBER('Форма 1'!U2024),'Форма 1'!$H2024*VLOOKUP('Форма 1'!$F2024,'Придельники с 2022'!$B$4:$X$28,'Форма 1'!U$8),"")</f>
        <v>566934.49800000002</v>
      </c>
      <c r="E2024" s="103" t="str">
        <f>IF(ISNUMBER('Форма 1'!V2024),'Форма 1'!$H2024*VLOOKUP('Форма 1'!$F2024,'Придельники с 2022'!$B$4:$X$28,'Форма 1'!V$8),"")</f>
        <v/>
      </c>
      <c r="F2024" s="103" t="str">
        <f>IF(ISNUMBER('Форма 1'!W2024),'Форма 1'!$H2024*VLOOKUP('Форма 1'!$F2024,'Придельники с 2022'!$B$4:$X$28,'Форма 1'!W$8),"")</f>
        <v/>
      </c>
      <c r="G2024" s="103" t="str">
        <f>IF(ISNUMBER('Форма 1'!X2024),'Форма 1'!$H2024*VLOOKUP('Форма 1'!$F2024,'Придельники с 2022'!$B$4:$X$28,'Форма 1'!X$8),"")</f>
        <v/>
      </c>
      <c r="H2024" s="103" t="str">
        <f>IF(ISNUMBER('Форма 1'!Y2024),'Форма 1'!$H2024*VLOOKUP('Форма 1'!$F2024,'Придельники с 2022'!$B$4:$X$28,'Форма 1'!Y$8),"")</f>
        <v/>
      </c>
      <c r="I2024" s="103" t="str">
        <f>IF(ISNUMBER('Форма 1'!Z2024),'Форма 1'!$H2024*VLOOKUP('Форма 1'!$F2024,'Придельники с 2022'!$B$4:$X$28,'Форма 1'!Z$8),"")</f>
        <v/>
      </c>
      <c r="J2024" s="103" t="str">
        <f>IF(ISNUMBER('Форма 1'!AA2024),'Форма 1'!$H2024*VLOOKUP('Форма 1'!$F2024,'Придельники с 2022'!$B$4:$X$28,'Форма 1'!AA$8),"")</f>
        <v/>
      </c>
      <c r="K2024" s="90"/>
      <c r="L2024" s="87"/>
      <c r="M2024" s="103" t="str">
        <f>IF(ISNUMBER('Форма 1'!AD2024),'Форма 1'!$H2024*VLOOKUP('Форма 1'!$F2024,'Придельники с 2022'!$B$4:$X$28,'Форма 1'!AD$8),"")</f>
        <v/>
      </c>
      <c r="N2024" s="103" t="str">
        <f>IF(ISBLANK('Форма 1'!$AE2024),"",IF('Форма 1'!$AE2024=1,'Форма 1'!$H2024*VLOOKUP('Форма 1'!$F2024,'Придельники с 2022'!$B$4:$X$28,'Форма 1'!$AE$8,0),IF('Форма 1'!$AE2024=2,'Форма 1'!$H2024*VLOOKUP('Форма 1'!$F2024,'Придельники с 2022'!$B$4:$X$28,13,0),IF('Форма 1'!$AE2024=3,'Форма 1'!$H2024*VLOOKUP('Форма 1'!$F2024,'Придельники с 2022'!$B$4:$X$28,12,0)))))</f>
        <v/>
      </c>
      <c r="O2024" s="103" t="str">
        <f>IF(ISNUMBER('Форма 1'!AF2024),'Форма 1'!$H2024*VLOOKUP('Форма 1'!$F2024,'Придельники с 2022'!$B$4:$X$28,'Форма 1'!AF$8),"")</f>
        <v/>
      </c>
      <c r="P2024" s="87"/>
      <c r="Q2024" s="103" t="str">
        <f>IF(ISNUMBER('Форма 1'!AH2024),'Форма 1'!$H2024*VLOOKUP('Форма 1'!$F2024,'Придельники с 2022'!$B$4:$X$28,'Форма 1'!AH$8),"")</f>
        <v/>
      </c>
      <c r="R2024" s="103" t="str">
        <f>IF(ISNUMBER('Форма 1'!AI2024),'Форма 1'!$H2024*VLOOKUP('Форма 1'!$F2024,'Придельники с 2022'!$B$4:$X$28,'Форма 1'!AI$8),"")</f>
        <v/>
      </c>
      <c r="S2024" s="103" t="str">
        <f>IF(ISNUMBER('Форма 1'!AJ2024),'Форма 1'!$H2024*VLOOKUP('Форма 1'!$F2024,'Придельники с 2022'!$B$4:$X$28,'Форма 1'!AJ$8),"")</f>
        <v/>
      </c>
      <c r="T2024" s="87"/>
    </row>
    <row r="2025" spans="1:20">
      <c r="A2025" s="188">
        <f>A2019+1</f>
        <v>4</v>
      </c>
      <c r="B2025" s="114" t="s">
        <v>5165</v>
      </c>
      <c r="C2025" s="99">
        <f>SUM(D2025:J2025,L2025:T2025)</f>
        <v>1129253.0458</v>
      </c>
      <c r="D2025" s="103" t="str">
        <f>IF(ISNUMBER('Форма 1'!U2025),'Форма 1'!$H2025*VLOOKUP('Форма 1'!$F2025,'Придельники с 2022'!$B$4:$X$28,'Форма 1'!U$8),"")</f>
        <v/>
      </c>
      <c r="E2025" s="103" t="str">
        <f>IF(ISNUMBER('Форма 1'!V2025),'Форма 1'!$H2025*VLOOKUP('Форма 1'!$F2025,'Придельники с 2022'!$B$4:$X$28,'Форма 1'!V$8),"")</f>
        <v/>
      </c>
      <c r="F2025" s="103" t="str">
        <f>IF(ISNUMBER('Форма 1'!W2025),'Форма 1'!$H2025*VLOOKUP('Форма 1'!$F2025,'Придельники с 2022'!$B$4:$X$28,'Форма 1'!W$8),"")</f>
        <v/>
      </c>
      <c r="G2025" s="103" t="str">
        <f>IF(ISNUMBER('Форма 1'!X2025),'Форма 1'!$H2025*VLOOKUP('Форма 1'!$F2025,'Придельники с 2022'!$B$4:$X$28,'Форма 1'!X$8),"")</f>
        <v/>
      </c>
      <c r="H2025" s="103" t="str">
        <f>IF(ISNUMBER('Форма 1'!Y2025),'Форма 1'!$H2025*VLOOKUP('Форма 1'!$F2025,'Придельники с 2022'!$B$4:$X$28,'Форма 1'!Y$8),"")</f>
        <v/>
      </c>
      <c r="I2025" s="103" t="str">
        <f>IF(ISNUMBER('Форма 1'!Z2025),'Форма 1'!$H2025*VLOOKUP('Форма 1'!$F2025,'Придельники с 2022'!$B$4:$X$28,'Форма 1'!Z$8),"")</f>
        <v/>
      </c>
      <c r="J2025" s="103">
        <f>IF(ISNUMBER('Форма 1'!AA2025),'Форма 1'!$H2025*VLOOKUP('Форма 1'!$F2025,'Придельники с 2022'!$B$4:$X$28,'Форма 1'!AA$8),"")</f>
        <v>1129253.0458</v>
      </c>
      <c r="K2025" s="90"/>
      <c r="L2025" s="87"/>
      <c r="M2025" s="103" t="str">
        <f>IF(ISNUMBER('Форма 1'!AD2025),'Форма 1'!$H2025*VLOOKUP('Форма 1'!$F2025,'Придельники с 2022'!$B$4:$X$28,'Форма 1'!AD$8),"")</f>
        <v/>
      </c>
      <c r="N2025" s="103" t="str">
        <f>IF(ISBLANK('Форма 1'!$AE2025),"",IF('Форма 1'!$AE2025=1,'Форма 1'!$H2025*VLOOKUP('Форма 1'!$F2025,'Придельники с 2022'!$B$4:$X$28,'Форма 1'!$AE$8,0),IF('Форма 1'!$AE2025=2,'Форма 1'!$H2025*VLOOKUP('Форма 1'!$F2025,'Придельники с 2022'!$B$4:$X$28,13,0),IF('Форма 1'!$AE2025=3,'Форма 1'!$H2025*VLOOKUP('Форма 1'!$F2025,'Придельники с 2022'!$B$4:$X$28,12,0)))))</f>
        <v/>
      </c>
      <c r="O2025" s="103" t="str">
        <f>IF(ISNUMBER('Форма 1'!AF2025),'Форма 1'!$H2025*VLOOKUP('Форма 1'!$F2025,'Придельники с 2022'!$B$4:$X$28,'Форма 1'!AF$8),"")</f>
        <v/>
      </c>
      <c r="P2025" s="87"/>
      <c r="Q2025" s="103" t="str">
        <f>IF(ISNUMBER('Форма 1'!AH2025),'Форма 1'!$H2025*VLOOKUP('Форма 1'!$F2025,'Придельники с 2022'!$B$4:$X$28,'Форма 1'!AH$8),"")</f>
        <v/>
      </c>
      <c r="R2025" s="103" t="str">
        <f>IF(ISNUMBER('Форма 1'!AI2025),'Форма 1'!$H2025*VLOOKUP('Форма 1'!$F2025,'Придельники с 2022'!$B$4:$X$28,'Форма 1'!AI$8),"")</f>
        <v/>
      </c>
      <c r="S2025" s="103" t="str">
        <f>IF(ISNUMBER('Форма 1'!AJ2025),'Форма 1'!$H2025*VLOOKUP('Форма 1'!$F2025,'Придельники с 2022'!$B$4:$X$28,'Форма 1'!AJ$8),"")</f>
        <v/>
      </c>
      <c r="T2025" s="87"/>
    </row>
    <row r="2026" spans="1:20">
      <c r="A2026" s="188">
        <f>A2024+1</f>
        <v>4</v>
      </c>
      <c r="B2026" s="189" t="s">
        <v>1996</v>
      </c>
      <c r="C2026" s="99">
        <f t="shared" si="168"/>
        <v>12640661.02</v>
      </c>
      <c r="D2026" s="103">
        <f>IF(ISNUMBER('Форма 1'!U2026),'Форма 1'!$H2026*VLOOKUP('Форма 1'!$F2026,'Придельники с 2022'!$B$4:$X$28,'Форма 1'!U$8),"")</f>
        <v>474481.02</v>
      </c>
      <c r="E2026" s="103">
        <f>IF(ISNUMBER('Форма 1'!V2026),'Форма 1'!$H2026*VLOOKUP('Форма 1'!$F2026,'Придельники с 2022'!$B$4:$X$28,'Форма 1'!V$8),"")</f>
        <v>5384476.9200000009</v>
      </c>
      <c r="F2026" s="103" t="str">
        <f>IF(ISNUMBER('Форма 1'!W2026),'Форма 1'!$H2026*VLOOKUP('Форма 1'!$F2026,'Придельники с 2022'!$B$4:$X$28,'Форма 1'!W$8),"")</f>
        <v/>
      </c>
      <c r="G2026" s="103">
        <f>IF(ISNUMBER('Форма 1'!X2026),'Форма 1'!$H2026*VLOOKUP('Форма 1'!$F2026,'Придельники с 2022'!$B$4:$X$28,'Форма 1'!X$8),"")</f>
        <v>242176.21</v>
      </c>
      <c r="H2026" s="103" t="str">
        <f>IF(ISNUMBER('Форма 1'!Y2026),'Форма 1'!$H2026*VLOOKUP('Форма 1'!$F2026,'Придельники с 2022'!$B$4:$X$28,'Форма 1'!Y$8),"")</f>
        <v/>
      </c>
      <c r="I2026" s="103">
        <f>IF(ISNUMBER('Форма 1'!Z2026),'Форма 1'!$H2026*VLOOKUP('Форма 1'!$F2026,'Придельники с 2022'!$B$4:$X$28,'Форма 1'!Z$8),"")</f>
        <v>413239.87999999995</v>
      </c>
      <c r="J2026" s="103" t="str">
        <f>IF(ISNUMBER('Форма 1'!AA2026),'Форма 1'!$H2026*VLOOKUP('Форма 1'!$F2026,'Придельники с 2022'!$B$4:$X$28,'Форма 1'!AA$8),"")</f>
        <v/>
      </c>
      <c r="K2026" s="90"/>
      <c r="L2026" s="87"/>
      <c r="M2026" s="103">
        <f>IF(ISNUMBER('Форма 1'!AD2026),'Форма 1'!$H2026*VLOOKUP('Форма 1'!$F2026,'Придельники с 2022'!$B$4:$X$28,'Форма 1'!AD$8),"")</f>
        <v>6126286.9899999993</v>
      </c>
      <c r="N2026" s="103" t="str">
        <f>IF(ISBLANK('Форма 1'!$AE2026),"",IF('Форма 1'!$AE2026=1,'Форма 1'!$H2026*VLOOKUP('Форма 1'!$F2026,'Придельники с 2022'!$B$4:$X$28,'Форма 1'!$AE$8,0),IF('Форма 1'!$AE2026=2,'Форма 1'!$H2026*VLOOKUP('Форма 1'!$F2026,'Придельники с 2022'!$B$4:$X$28,13,0),IF('Форма 1'!$AE2026=3,'Форма 1'!$H2026*VLOOKUP('Форма 1'!$F2026,'Придельники с 2022'!$B$4:$X$28,12,0)))))</f>
        <v/>
      </c>
      <c r="O2026" s="103" t="str">
        <f>IF(ISNUMBER('Форма 1'!AF2026),'Форма 1'!$H2026*VLOOKUP('Форма 1'!$F2026,'Придельники с 2022'!$B$4:$X$28,'Форма 1'!AF$8),"")</f>
        <v/>
      </c>
      <c r="P2026" s="87"/>
      <c r="Q2026" s="103" t="str">
        <f>IF(ISNUMBER('Форма 1'!AH2026),'Форма 1'!$H2026*VLOOKUP('Форма 1'!$F2026,'Придельники с 2022'!$B$4:$X$28,'Форма 1'!AH$8),"")</f>
        <v/>
      </c>
      <c r="R2026" s="103" t="str">
        <f>IF(ISNUMBER('Форма 1'!AI2026),'Форма 1'!$H2026*VLOOKUP('Форма 1'!$F2026,'Придельники с 2022'!$B$4:$X$28,'Форма 1'!AI$8),"")</f>
        <v/>
      </c>
      <c r="S2026" s="103" t="str">
        <f>IF(ISNUMBER('Форма 1'!AJ2026),'Форма 1'!$H2026*VLOOKUP('Форма 1'!$F2026,'Придельники с 2022'!$B$4:$X$28,'Форма 1'!AJ$8),"")</f>
        <v/>
      </c>
      <c r="T2026" s="87"/>
    </row>
    <row r="2027" spans="1:20">
      <c r="A2027" s="188">
        <f t="shared" si="162"/>
        <v>5</v>
      </c>
      <c r="B2027" s="195" t="s">
        <v>1997</v>
      </c>
      <c r="C2027" s="99">
        <f t="shared" si="168"/>
        <v>6178183.6176999994</v>
      </c>
      <c r="D2027" s="103" t="str">
        <f>IF(ISNUMBER('Форма 1'!U2027),'Форма 1'!$H2027*VLOOKUP('Форма 1'!$F2027,'Придельники с 2022'!$B$4:$X$28,'Форма 1'!U$8),"")</f>
        <v/>
      </c>
      <c r="E2027" s="103" t="str">
        <f>IF(ISNUMBER('Форма 1'!V2027),'Форма 1'!$H2027*VLOOKUP('Форма 1'!$F2027,'Придельники с 2022'!$B$4:$X$28,'Форма 1'!V$8),"")</f>
        <v/>
      </c>
      <c r="F2027" s="103" t="str">
        <f>IF(ISNUMBER('Форма 1'!W2027),'Форма 1'!$H2027*VLOOKUP('Форма 1'!$F2027,'Придельники с 2022'!$B$4:$X$28,'Форма 1'!W$8),"")</f>
        <v/>
      </c>
      <c r="G2027" s="103" t="str">
        <f>IF(ISNUMBER('Форма 1'!X2027),'Форма 1'!$H2027*VLOOKUP('Форма 1'!$F2027,'Придельники с 2022'!$B$4:$X$28,'Форма 1'!X$8),"")</f>
        <v/>
      </c>
      <c r="H2027" s="103" t="str">
        <f>IF(ISNUMBER('Форма 1'!Y2027),'Форма 1'!$H2027*VLOOKUP('Форма 1'!$F2027,'Придельники с 2022'!$B$4:$X$28,'Форма 1'!Y$8),"")</f>
        <v/>
      </c>
      <c r="I2027" s="103" t="str">
        <f>IF(ISNUMBER('Форма 1'!Z2027),'Форма 1'!$H2027*VLOOKUP('Форма 1'!$F2027,'Придельники с 2022'!$B$4:$X$28,'Форма 1'!Z$8),"")</f>
        <v/>
      </c>
      <c r="J2027" s="103" t="str">
        <f>IF(ISNUMBER('Форма 1'!AA2027),'Форма 1'!$H2027*VLOOKUP('Форма 1'!$F2027,'Придельники с 2022'!$B$4:$X$28,'Форма 1'!AA$8),"")</f>
        <v/>
      </c>
      <c r="K2027" s="90"/>
      <c r="L2027" s="87"/>
      <c r="M2027" s="103">
        <f>IF(ISNUMBER('Форма 1'!AD2027),'Форма 1'!$H2027*VLOOKUP('Форма 1'!$F2027,'Придельники с 2022'!$B$4:$X$28,'Форма 1'!AD$8),"")</f>
        <v>6178183.6176999994</v>
      </c>
      <c r="N2027" s="103" t="str">
        <f>IF(ISBLANK('Форма 1'!$AE2027),"",IF('Форма 1'!$AE2027=1,'Форма 1'!$H2027*VLOOKUP('Форма 1'!$F2027,'Придельники с 2022'!$B$4:$X$28,'Форма 1'!$AE$8,0),IF('Форма 1'!$AE2027=2,'Форма 1'!$H2027*VLOOKUP('Форма 1'!$F2027,'Придельники с 2022'!$B$4:$X$28,13,0),IF('Форма 1'!$AE2027=3,'Форма 1'!$H2027*VLOOKUP('Форма 1'!$F2027,'Придельники с 2022'!$B$4:$X$28,12,0)))))</f>
        <v/>
      </c>
      <c r="O2027" s="103" t="str">
        <f>IF(ISNUMBER('Форма 1'!AF2027),'Форма 1'!$H2027*VLOOKUP('Форма 1'!$F2027,'Придельники с 2022'!$B$4:$X$28,'Форма 1'!AF$8),"")</f>
        <v/>
      </c>
      <c r="P2027" s="87"/>
      <c r="Q2027" s="103" t="str">
        <f>IF(ISNUMBER('Форма 1'!AH2027),'Форма 1'!$H2027*VLOOKUP('Форма 1'!$F2027,'Придельники с 2022'!$B$4:$X$28,'Форма 1'!AH$8),"")</f>
        <v/>
      </c>
      <c r="R2027" s="103" t="str">
        <f>IF(ISNUMBER('Форма 1'!AI2027),'Форма 1'!$H2027*VLOOKUP('Форма 1'!$F2027,'Придельники с 2022'!$B$4:$X$28,'Форма 1'!AI$8),"")</f>
        <v/>
      </c>
      <c r="S2027" s="103" t="str">
        <f>IF(ISNUMBER('Форма 1'!AJ2027),'Форма 1'!$H2027*VLOOKUP('Форма 1'!$F2027,'Придельники с 2022'!$B$4:$X$28,'Форма 1'!AJ$8),"")</f>
        <v/>
      </c>
      <c r="T2027" s="87"/>
    </row>
    <row r="2028" spans="1:20">
      <c r="A2028" s="188">
        <f t="shared" si="162"/>
        <v>6</v>
      </c>
      <c r="B2028" s="195" t="s">
        <v>1998</v>
      </c>
      <c r="C2028" s="99">
        <f t="shared" si="168"/>
        <v>6605971.2731999997</v>
      </c>
      <c r="D2028" s="103" t="str">
        <f>IF(ISNUMBER('Форма 1'!U2028),'Форма 1'!$H2028*VLOOKUP('Форма 1'!$F2028,'Придельники с 2022'!$B$4:$X$28,'Форма 1'!U$8),"")</f>
        <v/>
      </c>
      <c r="E2028" s="103" t="str">
        <f>IF(ISNUMBER('Форма 1'!V2028),'Форма 1'!$H2028*VLOOKUP('Форма 1'!$F2028,'Придельники с 2022'!$B$4:$X$28,'Форма 1'!V$8),"")</f>
        <v/>
      </c>
      <c r="F2028" s="103" t="str">
        <f>IF(ISNUMBER('Форма 1'!W2028),'Форма 1'!$H2028*VLOOKUP('Форма 1'!$F2028,'Придельники с 2022'!$B$4:$X$28,'Форма 1'!W$8),"")</f>
        <v/>
      </c>
      <c r="G2028" s="103">
        <f>IF(ISNUMBER('Форма 1'!X2028),'Форма 1'!$H2028*VLOOKUP('Форма 1'!$F2028,'Придельники с 2022'!$B$4:$X$28,'Форма 1'!X$8),"")</f>
        <v>235900.78589999999</v>
      </c>
      <c r="H2028" s="103" t="str">
        <f>IF(ISNUMBER('Форма 1'!Y2028),'Форма 1'!$H2028*VLOOKUP('Форма 1'!$F2028,'Придельники с 2022'!$B$4:$X$28,'Форма 1'!Y$8),"")</f>
        <v/>
      </c>
      <c r="I2028" s="103">
        <f>IF(ISNUMBER('Форма 1'!Z2028),'Форма 1'!$H2028*VLOOKUP('Форма 1'!$F2028,'Придельники с 2022'!$B$4:$X$28,'Форма 1'!Z$8),"")</f>
        <v>402531.74519999995</v>
      </c>
      <c r="J2028" s="103" t="str">
        <f>IF(ISNUMBER('Форма 1'!AA2028),'Форма 1'!$H2028*VLOOKUP('Форма 1'!$F2028,'Придельники с 2022'!$B$4:$X$28,'Форма 1'!AA$8),"")</f>
        <v/>
      </c>
      <c r="K2028" s="90"/>
      <c r="L2028" s="87"/>
      <c r="M2028" s="103">
        <f>IF(ISNUMBER('Форма 1'!AD2028),'Форма 1'!$H2028*VLOOKUP('Форма 1'!$F2028,'Придельники с 2022'!$B$4:$X$28,'Форма 1'!AD$8),"")</f>
        <v>5967538.7420999995</v>
      </c>
      <c r="N2028" s="103" t="str">
        <f>IF(ISBLANK('Форма 1'!$AE2028),"",IF('Форма 1'!$AE2028=1,'Форма 1'!$H2028*VLOOKUP('Форма 1'!$F2028,'Придельники с 2022'!$B$4:$X$28,'Форма 1'!$AE$8,0),IF('Форма 1'!$AE2028=2,'Форма 1'!$H2028*VLOOKUP('Форма 1'!$F2028,'Придельники с 2022'!$B$4:$X$28,13,0),IF('Форма 1'!$AE2028=3,'Форма 1'!$H2028*VLOOKUP('Форма 1'!$F2028,'Придельники с 2022'!$B$4:$X$28,12,0)))))</f>
        <v/>
      </c>
      <c r="O2028" s="103" t="str">
        <f>IF(ISNUMBER('Форма 1'!AF2028),'Форма 1'!$H2028*VLOOKUP('Форма 1'!$F2028,'Придельники с 2022'!$B$4:$X$28,'Форма 1'!AF$8),"")</f>
        <v/>
      </c>
      <c r="P2028" s="87"/>
      <c r="Q2028" s="103" t="str">
        <f>IF(ISNUMBER('Форма 1'!AH2028),'Форма 1'!$H2028*VLOOKUP('Форма 1'!$F2028,'Придельники с 2022'!$B$4:$X$28,'Форма 1'!AH$8),"")</f>
        <v/>
      </c>
      <c r="R2028" s="103" t="str">
        <f>IF(ISNUMBER('Форма 1'!AI2028),'Форма 1'!$H2028*VLOOKUP('Форма 1'!$F2028,'Придельники с 2022'!$B$4:$X$28,'Форма 1'!AI$8),"")</f>
        <v/>
      </c>
      <c r="S2028" s="103" t="str">
        <f>IF(ISNUMBER('Форма 1'!AJ2028),'Форма 1'!$H2028*VLOOKUP('Форма 1'!$F2028,'Придельники с 2022'!$B$4:$X$28,'Форма 1'!AJ$8),"")</f>
        <v/>
      </c>
      <c r="T2028" s="87"/>
    </row>
    <row r="2029" spans="1:20">
      <c r="A2029" s="188">
        <f t="shared" si="162"/>
        <v>7</v>
      </c>
      <c r="B2029" s="195" t="s">
        <v>1999</v>
      </c>
      <c r="C2029" s="99">
        <f t="shared" si="168"/>
        <v>5799663.8892000001</v>
      </c>
      <c r="D2029" s="103" t="str">
        <f>IF(ISNUMBER('Форма 1'!U2029),'Форма 1'!$H2029*VLOOKUP('Форма 1'!$F2029,'Придельники с 2022'!$B$4:$X$28,'Форма 1'!U$8),"")</f>
        <v/>
      </c>
      <c r="E2029" s="103" t="str">
        <f>IF(ISNUMBER('Форма 1'!V2029),'Форма 1'!$H2029*VLOOKUP('Форма 1'!$F2029,'Придельники с 2022'!$B$4:$X$28,'Форма 1'!V$8),"")</f>
        <v/>
      </c>
      <c r="F2029" s="103" t="str">
        <f>IF(ISNUMBER('Форма 1'!W2029),'Форма 1'!$H2029*VLOOKUP('Форма 1'!$F2029,'Придельники с 2022'!$B$4:$X$28,'Форма 1'!W$8),"")</f>
        <v/>
      </c>
      <c r="G2029" s="103" t="str">
        <f>IF(ISNUMBER('Форма 1'!X2029),'Форма 1'!$H2029*VLOOKUP('Форма 1'!$F2029,'Придельники с 2022'!$B$4:$X$28,'Форма 1'!X$8),"")</f>
        <v/>
      </c>
      <c r="H2029" s="103" t="str">
        <f>IF(ISNUMBER('Форма 1'!Y2029),'Форма 1'!$H2029*VLOOKUP('Форма 1'!$F2029,'Придельники с 2022'!$B$4:$X$28,'Форма 1'!Y$8),"")</f>
        <v/>
      </c>
      <c r="I2029" s="103" t="str">
        <f>IF(ISNUMBER('Форма 1'!Z2029),'Форма 1'!$H2029*VLOOKUP('Форма 1'!$F2029,'Придельники с 2022'!$B$4:$X$28,'Форма 1'!Z$8),"")</f>
        <v/>
      </c>
      <c r="J2029" s="103" t="str">
        <f>IF(ISNUMBER('Форма 1'!AA2029),'Форма 1'!$H2029*VLOOKUP('Форма 1'!$F2029,'Придельники с 2022'!$B$4:$X$28,'Форма 1'!AA$8),"")</f>
        <v/>
      </c>
      <c r="K2029" s="90"/>
      <c r="L2029" s="87"/>
      <c r="M2029" s="103">
        <f>IF(ISNUMBER('Форма 1'!AD2029),'Форма 1'!$H2029*VLOOKUP('Форма 1'!$F2029,'Придельники с 2022'!$B$4:$X$28,'Форма 1'!AD$8),"")</f>
        <v>3602944.8821999999</v>
      </c>
      <c r="N2029" s="103">
        <f>IF(ISBLANK('Форма 1'!$AE2029),"",IF('Форма 1'!$AE2029=1,'Форма 1'!$H2029*VLOOKUP('Форма 1'!$F2029,'Придельники с 2022'!$B$4:$X$28,'Форма 1'!$AE$8,0),IF('Форма 1'!$AE2029=2,'Форма 1'!$H2029*VLOOKUP('Форма 1'!$F2029,'Придельники с 2022'!$B$4:$X$28,13,0),IF('Форма 1'!$AE2029=3,'Форма 1'!$H2029*VLOOKUP('Форма 1'!$F2029,'Придельники с 2022'!$B$4:$X$28,12,0)))))</f>
        <v>2196719.0069999998</v>
      </c>
      <c r="O2029" s="103" t="str">
        <f>IF(ISNUMBER('Форма 1'!AF2029),'Форма 1'!$H2029*VLOOKUP('Форма 1'!$F2029,'Придельники с 2022'!$B$4:$X$28,'Форма 1'!AF$8),"")</f>
        <v/>
      </c>
      <c r="P2029" s="87"/>
      <c r="Q2029" s="103" t="str">
        <f>IF(ISNUMBER('Форма 1'!AH2029),'Форма 1'!$H2029*VLOOKUP('Форма 1'!$F2029,'Придельники с 2022'!$B$4:$X$28,'Форма 1'!AH$8),"")</f>
        <v/>
      </c>
      <c r="R2029" s="103" t="str">
        <f>IF(ISNUMBER('Форма 1'!AI2029),'Форма 1'!$H2029*VLOOKUP('Форма 1'!$F2029,'Придельники с 2022'!$B$4:$X$28,'Форма 1'!AI$8),"")</f>
        <v/>
      </c>
      <c r="S2029" s="103" t="str">
        <f>IF(ISNUMBER('Форма 1'!AJ2029),'Форма 1'!$H2029*VLOOKUP('Форма 1'!$F2029,'Придельники с 2022'!$B$4:$X$28,'Форма 1'!AJ$8),"")</f>
        <v/>
      </c>
      <c r="T2029" s="87"/>
    </row>
    <row r="2030" spans="1:20">
      <c r="A2030" s="188">
        <f t="shared" si="162"/>
        <v>8</v>
      </c>
      <c r="B2030" s="195" t="s">
        <v>2000</v>
      </c>
      <c r="C2030" s="99">
        <f t="shared" si="168"/>
        <v>9296262.1403999999</v>
      </c>
      <c r="D2030" s="103" t="str">
        <f>IF(ISNUMBER('Форма 1'!U2030),'Форма 1'!$H2030*VLOOKUP('Форма 1'!$F2030,'Придельники с 2022'!$B$4:$X$28,'Форма 1'!U$8),"")</f>
        <v/>
      </c>
      <c r="E2030" s="103" t="str">
        <f>IF(ISNUMBER('Форма 1'!V2030),'Форма 1'!$H2030*VLOOKUP('Форма 1'!$F2030,'Придельники с 2022'!$B$4:$X$28,'Форма 1'!V$8),"")</f>
        <v/>
      </c>
      <c r="F2030" s="103" t="str">
        <f>IF(ISNUMBER('Форма 1'!W2030),'Форма 1'!$H2030*VLOOKUP('Форма 1'!$F2030,'Придельники с 2022'!$B$4:$X$28,'Форма 1'!W$8),"")</f>
        <v/>
      </c>
      <c r="G2030" s="103" t="str">
        <f>IF(ISNUMBER('Форма 1'!X2030),'Форма 1'!$H2030*VLOOKUP('Форма 1'!$F2030,'Придельники с 2022'!$B$4:$X$28,'Форма 1'!X$8),"")</f>
        <v/>
      </c>
      <c r="H2030" s="103" t="str">
        <f>IF(ISNUMBER('Форма 1'!Y2030),'Форма 1'!$H2030*VLOOKUP('Форма 1'!$F2030,'Придельники с 2022'!$B$4:$X$28,'Форма 1'!Y$8),"")</f>
        <v/>
      </c>
      <c r="I2030" s="103" t="str">
        <f>IF(ISNUMBER('Форма 1'!Z2030),'Форма 1'!$H2030*VLOOKUP('Форма 1'!$F2030,'Придельники с 2022'!$B$4:$X$28,'Форма 1'!Z$8),"")</f>
        <v/>
      </c>
      <c r="J2030" s="103" t="str">
        <f>IF(ISNUMBER('Форма 1'!AA2030),'Форма 1'!$H2030*VLOOKUP('Форма 1'!$F2030,'Придельники с 2022'!$B$4:$X$28,'Форма 1'!AA$8),"")</f>
        <v/>
      </c>
      <c r="K2030" s="90"/>
      <c r="L2030" s="87"/>
      <c r="M2030" s="103">
        <f>IF(ISNUMBER('Форма 1'!AD2030),'Форма 1'!$H2030*VLOOKUP('Форма 1'!$F2030,'Придельники с 2022'!$B$4:$X$28,'Форма 1'!AD$8),"")</f>
        <v>5775148.4813999999</v>
      </c>
      <c r="N2030" s="103">
        <f>IF(ISBLANK('Форма 1'!$AE2030),"",IF('Форма 1'!$AE2030=1,'Форма 1'!$H2030*VLOOKUP('Форма 1'!$F2030,'Придельники с 2022'!$B$4:$X$28,'Форма 1'!$AE$8,0),IF('Форма 1'!$AE2030=2,'Форма 1'!$H2030*VLOOKUP('Форма 1'!$F2030,'Придельники с 2022'!$B$4:$X$28,13,0),IF('Форма 1'!$AE2030=3,'Форма 1'!$H2030*VLOOKUP('Форма 1'!$F2030,'Придельники с 2022'!$B$4:$X$28,12,0)))))</f>
        <v>3521113.6589999995</v>
      </c>
      <c r="O2030" s="103" t="str">
        <f>IF(ISNUMBER('Форма 1'!AF2030),'Форма 1'!$H2030*VLOOKUP('Форма 1'!$F2030,'Придельники с 2022'!$B$4:$X$28,'Форма 1'!AF$8),"")</f>
        <v/>
      </c>
      <c r="P2030" s="87"/>
      <c r="Q2030" s="103" t="str">
        <f>IF(ISNUMBER('Форма 1'!AH2030),'Форма 1'!$H2030*VLOOKUP('Форма 1'!$F2030,'Придельники с 2022'!$B$4:$X$28,'Форма 1'!AH$8),"")</f>
        <v/>
      </c>
      <c r="R2030" s="103" t="str">
        <f>IF(ISNUMBER('Форма 1'!AI2030),'Форма 1'!$H2030*VLOOKUP('Форма 1'!$F2030,'Придельники с 2022'!$B$4:$X$28,'Форма 1'!AI$8),"")</f>
        <v/>
      </c>
      <c r="S2030" s="103" t="str">
        <f>IF(ISNUMBER('Форма 1'!AJ2030),'Форма 1'!$H2030*VLOOKUP('Форма 1'!$F2030,'Придельники с 2022'!$B$4:$X$28,'Форма 1'!AJ$8),"")</f>
        <v/>
      </c>
      <c r="T2030" s="87"/>
    </row>
    <row r="2031" spans="1:20">
      <c r="A2031" s="188">
        <f t="shared" si="162"/>
        <v>9</v>
      </c>
      <c r="B2031" s="189" t="s">
        <v>1084</v>
      </c>
      <c r="C2031" s="99">
        <f t="shared" si="168"/>
        <v>9352459.9839999992</v>
      </c>
      <c r="D2031" s="103" t="str">
        <f>IF(ISNUMBER('Форма 1'!U2031),'Форма 1'!$H2031*VLOOKUP('Форма 1'!$F2031,'Придельники с 2022'!$B$4:$X$28,'Форма 1'!U$8),"")</f>
        <v/>
      </c>
      <c r="E2031" s="103" t="str">
        <f>IF(ISNUMBER('Форма 1'!V2031),'Форма 1'!$H2031*VLOOKUP('Форма 1'!$F2031,'Придельники с 2022'!$B$4:$X$28,'Форма 1'!V$8),"")</f>
        <v/>
      </c>
      <c r="F2031" s="103" t="str">
        <f>IF(ISNUMBER('Форма 1'!W2031),'Форма 1'!$H2031*VLOOKUP('Форма 1'!$F2031,'Придельники с 2022'!$B$4:$X$28,'Форма 1'!W$8),"")</f>
        <v/>
      </c>
      <c r="G2031" s="103" t="str">
        <f>IF(ISNUMBER('Форма 1'!X2031),'Форма 1'!$H2031*VLOOKUP('Форма 1'!$F2031,'Придельники с 2022'!$B$4:$X$28,'Форма 1'!X$8),"")</f>
        <v/>
      </c>
      <c r="H2031" s="103" t="str">
        <f>IF(ISNUMBER('Форма 1'!Y2031),'Форма 1'!$H2031*VLOOKUP('Форма 1'!$F2031,'Придельники с 2022'!$B$4:$X$28,'Форма 1'!Y$8),"")</f>
        <v/>
      </c>
      <c r="I2031" s="103" t="str">
        <f>IF(ISNUMBER('Форма 1'!Z2031),'Форма 1'!$H2031*VLOOKUP('Форма 1'!$F2031,'Придельники с 2022'!$B$4:$X$28,'Форма 1'!Z$8),"")</f>
        <v/>
      </c>
      <c r="J2031" s="103" t="str">
        <f>IF(ISNUMBER('Форма 1'!AA2031),'Форма 1'!$H2031*VLOOKUP('Форма 1'!$F2031,'Придельники с 2022'!$B$4:$X$28,'Форма 1'!AA$8),"")</f>
        <v/>
      </c>
      <c r="K2031" s="90"/>
      <c r="L2031" s="87"/>
      <c r="M2031" s="103">
        <f>IF(ISNUMBER('Форма 1'!AD2031),'Форма 1'!$H2031*VLOOKUP('Форма 1'!$F2031,'Придельники с 2022'!$B$4:$X$28,'Форма 1'!AD$8),"")</f>
        <v>9352459.9839999992</v>
      </c>
      <c r="N2031" s="103" t="str">
        <f>IF(ISBLANK('Форма 1'!$AE2031),"",IF('Форма 1'!$AE2031=1,'Форма 1'!$H2031*VLOOKUP('Форма 1'!$F2031,'Придельники с 2022'!$B$4:$X$28,'Форма 1'!$AE$8,0),IF('Форма 1'!$AE2031=2,'Форма 1'!$H2031*VLOOKUP('Форма 1'!$F2031,'Придельники с 2022'!$B$4:$X$28,13,0),IF('Форма 1'!$AE2031=3,'Форма 1'!$H2031*VLOOKUP('Форма 1'!$F2031,'Придельники с 2022'!$B$4:$X$28,12,0)))))</f>
        <v/>
      </c>
      <c r="O2031" s="103" t="str">
        <f>IF(ISNUMBER('Форма 1'!AF2031),'Форма 1'!$H2031*VLOOKUP('Форма 1'!$F2031,'Придельники с 2022'!$B$4:$X$28,'Форма 1'!AF$8),"")</f>
        <v/>
      </c>
      <c r="P2031" s="87"/>
      <c r="Q2031" s="103" t="str">
        <f>IF(ISNUMBER('Форма 1'!AH2031),'Форма 1'!$H2031*VLOOKUP('Форма 1'!$F2031,'Придельники с 2022'!$B$4:$X$28,'Форма 1'!AH$8),"")</f>
        <v/>
      </c>
      <c r="R2031" s="103" t="str">
        <f>IF(ISNUMBER('Форма 1'!AI2031),'Форма 1'!$H2031*VLOOKUP('Форма 1'!$F2031,'Придельники с 2022'!$B$4:$X$28,'Форма 1'!AI$8),"")</f>
        <v/>
      </c>
      <c r="S2031" s="103" t="str">
        <f>IF(ISNUMBER('Форма 1'!AJ2031),'Форма 1'!$H2031*VLOOKUP('Форма 1'!$F2031,'Придельники с 2022'!$B$4:$X$28,'Форма 1'!AJ$8),"")</f>
        <v/>
      </c>
      <c r="T2031" s="87"/>
    </row>
    <row r="2032" spans="1:20">
      <c r="A2032" s="188">
        <f t="shared" ref="A2032:A2097" si="174">A2031+1</f>
        <v>10</v>
      </c>
      <c r="B2032" s="189" t="s">
        <v>2001</v>
      </c>
      <c r="C2032" s="99">
        <f t="shared" si="168"/>
        <v>1861103.9304000002</v>
      </c>
      <c r="D2032" s="103" t="str">
        <f>IF(ISNUMBER('Форма 1'!U2032),'Форма 1'!$H2032*VLOOKUP('Форма 1'!$F2032,'Придельники с 2022'!$B$4:$X$28,'Форма 1'!U$8),"")</f>
        <v/>
      </c>
      <c r="E2032" s="103" t="str">
        <f>IF(ISNUMBER('Форма 1'!V2032),'Форма 1'!$H2032*VLOOKUP('Форма 1'!$F2032,'Придельники с 2022'!$B$4:$X$28,'Форма 1'!V$8),"")</f>
        <v/>
      </c>
      <c r="F2032" s="103" t="str">
        <f>IF(ISNUMBER('Форма 1'!W2032),'Форма 1'!$H2032*VLOOKUP('Форма 1'!$F2032,'Придельники с 2022'!$B$4:$X$28,'Форма 1'!W$8),"")</f>
        <v/>
      </c>
      <c r="G2032" s="103">
        <f>IF(ISNUMBER('Форма 1'!X2032),'Форма 1'!$H2032*VLOOKUP('Форма 1'!$F2032,'Придельники с 2022'!$B$4:$X$28,'Форма 1'!X$8),"")</f>
        <v>426271.6887</v>
      </c>
      <c r="H2032" s="103" t="str">
        <f>IF(ISNUMBER('Форма 1'!Y2032),'Форма 1'!$H2032*VLOOKUP('Форма 1'!$F2032,'Придельники с 2022'!$B$4:$X$28,'Форма 1'!Y$8),"")</f>
        <v/>
      </c>
      <c r="I2032" s="103" t="str">
        <f>IF(ISNUMBER('Форма 1'!Z2032),'Форма 1'!$H2032*VLOOKUP('Форма 1'!$F2032,'Придельники с 2022'!$B$4:$X$28,'Форма 1'!Z$8),"")</f>
        <v/>
      </c>
      <c r="J2032" s="103">
        <f>IF(ISNUMBER('Форма 1'!AA2032),'Форма 1'!$H2032*VLOOKUP('Форма 1'!$F2032,'Придельники с 2022'!$B$4:$X$28,'Форма 1'!AA$8),"")</f>
        <v>1434832.2417000001</v>
      </c>
      <c r="K2032" s="90"/>
      <c r="L2032" s="87"/>
      <c r="M2032" s="103" t="str">
        <f>IF(ISNUMBER('Форма 1'!AD2032),'Форма 1'!$H2032*VLOOKUP('Форма 1'!$F2032,'Придельники с 2022'!$B$4:$X$28,'Форма 1'!AD$8),"")</f>
        <v/>
      </c>
      <c r="N2032" s="103" t="str">
        <f>IF(ISBLANK('Форма 1'!$AE2032),"",IF('Форма 1'!$AE2032=1,'Форма 1'!$H2032*VLOOKUP('Форма 1'!$F2032,'Придельники с 2022'!$B$4:$X$28,'Форма 1'!$AE$8,0),IF('Форма 1'!$AE2032=2,'Форма 1'!$H2032*VLOOKUP('Форма 1'!$F2032,'Придельники с 2022'!$B$4:$X$28,13,0),IF('Форма 1'!$AE2032=3,'Форма 1'!$H2032*VLOOKUP('Форма 1'!$F2032,'Придельники с 2022'!$B$4:$X$28,12,0)))))</f>
        <v/>
      </c>
      <c r="O2032" s="103" t="str">
        <f>IF(ISNUMBER('Форма 1'!AF2032),'Форма 1'!$H2032*VLOOKUP('Форма 1'!$F2032,'Придельники с 2022'!$B$4:$X$28,'Форма 1'!AF$8),"")</f>
        <v/>
      </c>
      <c r="P2032" s="87"/>
      <c r="Q2032" s="103" t="str">
        <f>IF(ISNUMBER('Форма 1'!AH2032),'Форма 1'!$H2032*VLOOKUP('Форма 1'!$F2032,'Придельники с 2022'!$B$4:$X$28,'Форма 1'!AH$8),"")</f>
        <v/>
      </c>
      <c r="R2032" s="103" t="str">
        <f>IF(ISNUMBER('Форма 1'!AI2032),'Форма 1'!$H2032*VLOOKUP('Форма 1'!$F2032,'Придельники с 2022'!$B$4:$X$28,'Форма 1'!AI$8),"")</f>
        <v/>
      </c>
      <c r="S2032" s="103" t="str">
        <f>IF(ISNUMBER('Форма 1'!AJ2032),'Форма 1'!$H2032*VLOOKUP('Форма 1'!$F2032,'Придельники с 2022'!$B$4:$X$28,'Форма 1'!AJ$8),"")</f>
        <v/>
      </c>
      <c r="T2032" s="87"/>
    </row>
    <row r="2033" spans="1:20">
      <c r="A2033" s="188">
        <f t="shared" si="174"/>
        <v>11</v>
      </c>
      <c r="B2033" s="189" t="s">
        <v>2002</v>
      </c>
      <c r="C2033" s="99">
        <f t="shared" si="168"/>
        <v>715005.42500000005</v>
      </c>
      <c r="D2033" s="103" t="str">
        <f>IF(ISNUMBER('Форма 1'!U2033),'Форма 1'!$H2033*VLOOKUP('Форма 1'!$F2033,'Придельники с 2022'!$B$4:$X$28,'Форма 1'!U$8),"")</f>
        <v/>
      </c>
      <c r="E2033" s="103" t="str">
        <f>IF(ISNUMBER('Форма 1'!V2033),'Форма 1'!$H2033*VLOOKUP('Форма 1'!$F2033,'Придельники с 2022'!$B$4:$X$28,'Форма 1'!V$8),"")</f>
        <v/>
      </c>
      <c r="F2033" s="103" t="str">
        <f>IF(ISNUMBER('Форма 1'!W2033),'Форма 1'!$H2033*VLOOKUP('Форма 1'!$F2033,'Придельники с 2022'!$B$4:$X$28,'Форма 1'!W$8),"")</f>
        <v/>
      </c>
      <c r="G2033" s="103">
        <f>IF(ISNUMBER('Форма 1'!X2033),'Форма 1'!$H2033*VLOOKUP('Форма 1'!$F2033,'Придельники с 2022'!$B$4:$X$28,'Форма 1'!X$8),"")</f>
        <v>715005.42500000005</v>
      </c>
      <c r="H2033" s="103" t="str">
        <f>IF(ISNUMBER('Форма 1'!Y2033),'Форма 1'!$H2033*VLOOKUP('Форма 1'!$F2033,'Придельники с 2022'!$B$4:$X$28,'Форма 1'!Y$8),"")</f>
        <v/>
      </c>
      <c r="I2033" s="103" t="str">
        <f>IF(ISNUMBER('Форма 1'!Z2033),'Форма 1'!$H2033*VLOOKUP('Форма 1'!$F2033,'Придельники с 2022'!$B$4:$X$28,'Форма 1'!Z$8),"")</f>
        <v/>
      </c>
      <c r="J2033" s="103" t="str">
        <f>IF(ISNUMBER('Форма 1'!AA2033),'Форма 1'!$H2033*VLOOKUP('Форма 1'!$F2033,'Придельники с 2022'!$B$4:$X$28,'Форма 1'!AA$8),"")</f>
        <v/>
      </c>
      <c r="K2033" s="90"/>
      <c r="L2033" s="87"/>
      <c r="M2033" s="103" t="str">
        <f>IF(ISNUMBER('Форма 1'!AD2033),'Форма 1'!$H2033*VLOOKUP('Форма 1'!$F2033,'Придельники с 2022'!$B$4:$X$28,'Форма 1'!AD$8),"")</f>
        <v/>
      </c>
      <c r="N2033" s="103" t="str">
        <f>IF(ISBLANK('Форма 1'!$AE2033),"",IF('Форма 1'!$AE2033=1,'Форма 1'!$H2033*VLOOKUP('Форма 1'!$F2033,'Придельники с 2022'!$B$4:$X$28,'Форма 1'!$AE$8,0),IF('Форма 1'!$AE2033=2,'Форма 1'!$H2033*VLOOKUP('Форма 1'!$F2033,'Придельники с 2022'!$B$4:$X$28,13,0),IF('Форма 1'!$AE2033=3,'Форма 1'!$H2033*VLOOKUP('Форма 1'!$F2033,'Придельники с 2022'!$B$4:$X$28,12,0)))))</f>
        <v/>
      </c>
      <c r="O2033" s="103" t="str">
        <f>IF(ISNUMBER('Форма 1'!AF2033),'Форма 1'!$H2033*VLOOKUP('Форма 1'!$F2033,'Придельники с 2022'!$B$4:$X$28,'Форма 1'!AF$8),"")</f>
        <v/>
      </c>
      <c r="P2033" s="87"/>
      <c r="Q2033" s="103" t="str">
        <f>IF(ISNUMBER('Форма 1'!AH2033),'Форма 1'!$H2033*VLOOKUP('Форма 1'!$F2033,'Придельники с 2022'!$B$4:$X$28,'Форма 1'!AH$8),"")</f>
        <v/>
      </c>
      <c r="R2033" s="103" t="str">
        <f>IF(ISNUMBER('Форма 1'!AI2033),'Форма 1'!$H2033*VLOOKUP('Форма 1'!$F2033,'Придельники с 2022'!$B$4:$X$28,'Форма 1'!AI$8),"")</f>
        <v/>
      </c>
      <c r="S2033" s="103" t="str">
        <f>IF(ISNUMBER('Форма 1'!AJ2033),'Форма 1'!$H2033*VLOOKUP('Форма 1'!$F2033,'Придельники с 2022'!$B$4:$X$28,'Форма 1'!AJ$8),"")</f>
        <v/>
      </c>
      <c r="T2033" s="87"/>
    </row>
    <row r="2034" spans="1:20">
      <c r="A2034" s="188">
        <f t="shared" si="174"/>
        <v>12</v>
      </c>
      <c r="B2034" s="189" t="s">
        <v>2003</v>
      </c>
      <c r="C2034" s="99">
        <f t="shared" si="168"/>
        <v>1378316.52</v>
      </c>
      <c r="D2034" s="103" t="str">
        <f>IF(ISNUMBER('Форма 1'!U2034),'Форма 1'!$H2034*VLOOKUP('Форма 1'!$F2034,'Придельники с 2022'!$B$4:$X$28,'Форма 1'!U$8),"")</f>
        <v/>
      </c>
      <c r="E2034" s="103" t="str">
        <f>IF(ISNUMBER('Форма 1'!V2034),'Форма 1'!$H2034*VLOOKUP('Форма 1'!$F2034,'Придельники с 2022'!$B$4:$X$28,'Форма 1'!V$8),"")</f>
        <v/>
      </c>
      <c r="F2034" s="103" t="str">
        <f>IF(ISNUMBER('Форма 1'!W2034),'Форма 1'!$H2034*VLOOKUP('Форма 1'!$F2034,'Придельники с 2022'!$B$4:$X$28,'Форма 1'!W$8),"")</f>
        <v/>
      </c>
      <c r="G2034" s="103">
        <f>IF(ISNUMBER('Форма 1'!X2034),'Форма 1'!$H2034*VLOOKUP('Форма 1'!$F2034,'Придельники с 2022'!$B$4:$X$28,'Форма 1'!X$8),"")</f>
        <v>509287.88</v>
      </c>
      <c r="H2034" s="103" t="str">
        <f>IF(ISNUMBER('Форма 1'!Y2034),'Форма 1'!$H2034*VLOOKUP('Форма 1'!$F2034,'Придельники с 2022'!$B$4:$X$28,'Форма 1'!Y$8),"")</f>
        <v/>
      </c>
      <c r="I2034" s="103">
        <f>IF(ISNUMBER('Форма 1'!Z2034),'Форма 1'!$H2034*VLOOKUP('Форма 1'!$F2034,'Придельники с 2022'!$B$4:$X$28,'Форма 1'!Z$8),"")</f>
        <v>869028.6399999999</v>
      </c>
      <c r="J2034" s="103" t="str">
        <f>IF(ISNUMBER('Форма 1'!AA2034),'Форма 1'!$H2034*VLOOKUP('Форма 1'!$F2034,'Придельники с 2022'!$B$4:$X$28,'Форма 1'!AA$8),"")</f>
        <v/>
      </c>
      <c r="K2034" s="90"/>
      <c r="L2034" s="87"/>
      <c r="M2034" s="103" t="str">
        <f>IF(ISNUMBER('Форма 1'!AD2034),'Форма 1'!$H2034*VLOOKUP('Форма 1'!$F2034,'Придельники с 2022'!$B$4:$X$28,'Форма 1'!AD$8),"")</f>
        <v/>
      </c>
      <c r="N2034" s="103" t="str">
        <f>IF(ISBLANK('Форма 1'!$AE2034),"",IF('Форма 1'!$AE2034=1,'Форма 1'!$H2034*VLOOKUP('Форма 1'!$F2034,'Придельники с 2022'!$B$4:$X$28,'Форма 1'!$AE$8,0),IF('Форма 1'!$AE2034=2,'Форма 1'!$H2034*VLOOKUP('Форма 1'!$F2034,'Придельники с 2022'!$B$4:$X$28,13,0),IF('Форма 1'!$AE2034=3,'Форма 1'!$H2034*VLOOKUP('Форма 1'!$F2034,'Придельники с 2022'!$B$4:$X$28,12,0)))))</f>
        <v/>
      </c>
      <c r="O2034" s="103" t="str">
        <f>IF(ISNUMBER('Форма 1'!AF2034),'Форма 1'!$H2034*VLOOKUP('Форма 1'!$F2034,'Придельники с 2022'!$B$4:$X$28,'Форма 1'!AF$8),"")</f>
        <v/>
      </c>
      <c r="P2034" s="87"/>
      <c r="Q2034" s="103" t="str">
        <f>IF(ISNUMBER('Форма 1'!AH2034),'Форма 1'!$H2034*VLOOKUP('Форма 1'!$F2034,'Придельники с 2022'!$B$4:$X$28,'Форма 1'!AH$8),"")</f>
        <v/>
      </c>
      <c r="R2034" s="103" t="str">
        <f>IF(ISNUMBER('Форма 1'!AI2034),'Форма 1'!$H2034*VLOOKUP('Форма 1'!$F2034,'Придельники с 2022'!$B$4:$X$28,'Форма 1'!AI$8),"")</f>
        <v/>
      </c>
      <c r="S2034" s="103" t="str">
        <f>IF(ISNUMBER('Форма 1'!AJ2034),'Форма 1'!$H2034*VLOOKUP('Форма 1'!$F2034,'Придельники с 2022'!$B$4:$X$28,'Форма 1'!AJ$8),"")</f>
        <v/>
      </c>
      <c r="T2034" s="87"/>
    </row>
    <row r="2035" spans="1:20">
      <c r="A2035" s="188">
        <f t="shared" si="174"/>
        <v>13</v>
      </c>
      <c r="B2035" s="189" t="s">
        <v>2004</v>
      </c>
      <c r="C2035" s="99">
        <f t="shared" si="168"/>
        <v>3747211.3</v>
      </c>
      <c r="D2035" s="103" t="str">
        <f>IF(ISNUMBER('Форма 1'!U2035),'Форма 1'!$H2035*VLOOKUP('Форма 1'!$F2035,'Придельники с 2022'!$B$4:$X$28,'Форма 1'!U$8),"")</f>
        <v/>
      </c>
      <c r="E2035" s="103" t="str">
        <f>IF(ISNUMBER('Форма 1'!V2035),'Форма 1'!$H2035*VLOOKUP('Форма 1'!$F2035,'Придельники с 2022'!$B$4:$X$28,'Форма 1'!V$8),"")</f>
        <v/>
      </c>
      <c r="F2035" s="103" t="str">
        <f>IF(ISNUMBER('Форма 1'!W2035),'Форма 1'!$H2035*VLOOKUP('Форма 1'!$F2035,'Придельники с 2022'!$B$4:$X$28,'Форма 1'!W$8),"")</f>
        <v/>
      </c>
      <c r="G2035" s="103" t="str">
        <f>IF(ISNUMBER('Форма 1'!X2035),'Форма 1'!$H2035*VLOOKUP('Форма 1'!$F2035,'Придельники с 2022'!$B$4:$X$28,'Форма 1'!X$8),"")</f>
        <v/>
      </c>
      <c r="H2035" s="103" t="str">
        <f>IF(ISNUMBER('Форма 1'!Y2035),'Форма 1'!$H2035*VLOOKUP('Форма 1'!$F2035,'Придельники с 2022'!$B$4:$X$28,'Форма 1'!Y$8),"")</f>
        <v/>
      </c>
      <c r="I2035" s="103" t="str">
        <f>IF(ISNUMBER('Форма 1'!Z2035),'Форма 1'!$H2035*VLOOKUP('Форма 1'!$F2035,'Придельники с 2022'!$B$4:$X$28,'Форма 1'!Z$8),"")</f>
        <v/>
      </c>
      <c r="J2035" s="103" t="str">
        <f>IF(ISNUMBER('Форма 1'!AA2035),'Форма 1'!$H2035*VLOOKUP('Форма 1'!$F2035,'Придельники с 2022'!$B$4:$X$28,'Форма 1'!AA$8),"")</f>
        <v/>
      </c>
      <c r="K2035" s="90"/>
      <c r="L2035" s="87"/>
      <c r="M2035" s="103" t="str">
        <f>IF(ISNUMBER('Форма 1'!AD2035),'Форма 1'!$H2035*VLOOKUP('Форма 1'!$F2035,'Придельники с 2022'!$B$4:$X$28,'Форма 1'!AD$8),"")</f>
        <v/>
      </c>
      <c r="N2035" s="103">
        <f>IF(ISBLANK('Форма 1'!$AE2035),"",IF('Форма 1'!$AE2035=1,'Форма 1'!$H2035*VLOOKUP('Форма 1'!$F2035,'Придельники с 2022'!$B$4:$X$28,'Форма 1'!$AE$8,0),IF('Форма 1'!$AE2035=2,'Форма 1'!$H2035*VLOOKUP('Форма 1'!$F2035,'Придельники с 2022'!$B$4:$X$28,13,0),IF('Форма 1'!$AE2035=3,'Форма 1'!$H2035*VLOOKUP('Форма 1'!$F2035,'Придельники с 2022'!$B$4:$X$28,12,0)))))</f>
        <v>3747211.3</v>
      </c>
      <c r="O2035" s="103" t="str">
        <f>IF(ISNUMBER('Форма 1'!AF2035),'Форма 1'!$H2035*VLOOKUP('Форма 1'!$F2035,'Придельники с 2022'!$B$4:$X$28,'Форма 1'!AF$8),"")</f>
        <v/>
      </c>
      <c r="P2035" s="87"/>
      <c r="Q2035" s="103" t="str">
        <f>IF(ISNUMBER('Форма 1'!AH2035),'Форма 1'!$H2035*VLOOKUP('Форма 1'!$F2035,'Придельники с 2022'!$B$4:$X$28,'Форма 1'!AH$8),"")</f>
        <v/>
      </c>
      <c r="R2035" s="103" t="str">
        <f>IF(ISNUMBER('Форма 1'!AI2035),'Форма 1'!$H2035*VLOOKUP('Форма 1'!$F2035,'Придельники с 2022'!$B$4:$X$28,'Форма 1'!AI$8),"")</f>
        <v/>
      </c>
      <c r="S2035" s="103" t="str">
        <f>IF(ISNUMBER('Форма 1'!AJ2035),'Форма 1'!$H2035*VLOOKUP('Форма 1'!$F2035,'Придельники с 2022'!$B$4:$X$28,'Форма 1'!AJ$8),"")</f>
        <v/>
      </c>
      <c r="T2035" s="87"/>
    </row>
    <row r="2036" spans="1:20">
      <c r="A2036" s="188">
        <f t="shared" si="174"/>
        <v>14</v>
      </c>
      <c r="B2036" s="189" t="s">
        <v>2005</v>
      </c>
      <c r="C2036" s="99">
        <f t="shared" si="168"/>
        <v>5667486.0899999999</v>
      </c>
      <c r="D2036" s="103" t="str">
        <f>IF(ISNUMBER('Форма 1'!U2036),'Форма 1'!$H2036*VLOOKUP('Форма 1'!$F2036,'Придельники с 2022'!$B$4:$X$28,'Форма 1'!U$8),"")</f>
        <v/>
      </c>
      <c r="E2036" s="103" t="str">
        <f>IF(ISNUMBER('Форма 1'!V2036),'Форма 1'!$H2036*VLOOKUP('Форма 1'!$F2036,'Придельники с 2022'!$B$4:$X$28,'Форма 1'!V$8),"")</f>
        <v/>
      </c>
      <c r="F2036" s="103" t="str">
        <f>IF(ISNUMBER('Форма 1'!W2036),'Форма 1'!$H2036*VLOOKUP('Форма 1'!$F2036,'Придельники с 2022'!$B$4:$X$28,'Форма 1'!W$8),"")</f>
        <v/>
      </c>
      <c r="G2036" s="103" t="str">
        <f>IF(ISNUMBER('Форма 1'!X2036),'Форма 1'!$H2036*VLOOKUP('Форма 1'!$F2036,'Придельники с 2022'!$B$4:$X$28,'Форма 1'!X$8),"")</f>
        <v/>
      </c>
      <c r="H2036" s="103" t="str">
        <f>IF(ISNUMBER('Форма 1'!Y2036),'Форма 1'!$H2036*VLOOKUP('Форма 1'!$F2036,'Придельники с 2022'!$B$4:$X$28,'Форма 1'!Y$8),"")</f>
        <v/>
      </c>
      <c r="I2036" s="103" t="str">
        <f>IF(ISNUMBER('Форма 1'!Z2036),'Форма 1'!$H2036*VLOOKUP('Форма 1'!$F2036,'Придельники с 2022'!$B$4:$X$28,'Форма 1'!Z$8),"")</f>
        <v/>
      </c>
      <c r="J2036" s="103" t="str">
        <f>IF(ISNUMBER('Форма 1'!AA2036),'Форма 1'!$H2036*VLOOKUP('Форма 1'!$F2036,'Придельники с 2022'!$B$4:$X$28,'Форма 1'!AA$8),"")</f>
        <v/>
      </c>
      <c r="K2036" s="90"/>
      <c r="L2036" s="87"/>
      <c r="M2036" s="103" t="str">
        <f>IF(ISNUMBER('Форма 1'!AD2036),'Форма 1'!$H2036*VLOOKUP('Форма 1'!$F2036,'Придельники с 2022'!$B$4:$X$28,'Форма 1'!AD$8),"")</f>
        <v/>
      </c>
      <c r="N2036" s="103">
        <f>IF(ISBLANK('Форма 1'!$AE2036),"",IF('Форма 1'!$AE2036=1,'Форма 1'!$H2036*VLOOKUP('Форма 1'!$F2036,'Придельники с 2022'!$B$4:$X$28,'Форма 1'!$AE$8,0),IF('Форма 1'!$AE2036=2,'Форма 1'!$H2036*VLOOKUP('Форма 1'!$F2036,'Придельники с 2022'!$B$4:$X$28,13,0),IF('Форма 1'!$AE2036=3,'Форма 1'!$H2036*VLOOKUP('Форма 1'!$F2036,'Придельники с 2022'!$B$4:$X$28,12,0)))))</f>
        <v>5667486.0899999999</v>
      </c>
      <c r="O2036" s="103" t="str">
        <f>IF(ISNUMBER('Форма 1'!AF2036),'Форма 1'!$H2036*VLOOKUP('Форма 1'!$F2036,'Придельники с 2022'!$B$4:$X$28,'Форма 1'!AF$8),"")</f>
        <v/>
      </c>
      <c r="P2036" s="87"/>
      <c r="Q2036" s="103" t="str">
        <f>IF(ISNUMBER('Форма 1'!AH2036),'Форма 1'!$H2036*VLOOKUP('Форма 1'!$F2036,'Придельники с 2022'!$B$4:$X$28,'Форма 1'!AH$8),"")</f>
        <v/>
      </c>
      <c r="R2036" s="103" t="str">
        <f>IF(ISNUMBER('Форма 1'!AI2036),'Форма 1'!$H2036*VLOOKUP('Форма 1'!$F2036,'Придельники с 2022'!$B$4:$X$28,'Форма 1'!AI$8),"")</f>
        <v/>
      </c>
      <c r="S2036" s="103" t="str">
        <f>IF(ISNUMBER('Форма 1'!AJ2036),'Форма 1'!$H2036*VLOOKUP('Форма 1'!$F2036,'Придельники с 2022'!$B$4:$X$28,'Форма 1'!AJ$8),"")</f>
        <v/>
      </c>
      <c r="T2036" s="87"/>
    </row>
    <row r="2037" spans="1:20">
      <c r="A2037" s="188">
        <f t="shared" si="174"/>
        <v>15</v>
      </c>
      <c r="B2037" s="189" t="s">
        <v>2006</v>
      </c>
      <c r="C2037" s="99">
        <f t="shared" si="168"/>
        <v>456030.54</v>
      </c>
      <c r="D2037" s="103" t="str">
        <f>IF(ISNUMBER('Форма 1'!U2037),'Форма 1'!$H2037*VLOOKUP('Форма 1'!$F2037,'Придельники с 2022'!$B$4:$X$28,'Форма 1'!U$8),"")</f>
        <v/>
      </c>
      <c r="E2037" s="103" t="str">
        <f>IF(ISNUMBER('Форма 1'!V2037),'Форма 1'!$H2037*VLOOKUP('Форма 1'!$F2037,'Придельники с 2022'!$B$4:$X$28,'Форма 1'!V$8),"")</f>
        <v/>
      </c>
      <c r="F2037" s="103" t="str">
        <f>IF(ISNUMBER('Форма 1'!W2037),'Форма 1'!$H2037*VLOOKUP('Форма 1'!$F2037,'Придельники с 2022'!$B$4:$X$28,'Форма 1'!W$8),"")</f>
        <v/>
      </c>
      <c r="G2037" s="103">
        <f>IF(ISNUMBER('Форма 1'!X2037),'Форма 1'!$H2037*VLOOKUP('Форма 1'!$F2037,'Придельники с 2022'!$B$4:$X$28,'Форма 1'!X$8),"")</f>
        <v>168503.26</v>
      </c>
      <c r="H2037" s="103" t="str">
        <f>IF(ISNUMBER('Форма 1'!Y2037),'Форма 1'!$H2037*VLOOKUP('Форма 1'!$F2037,'Придельники с 2022'!$B$4:$X$28,'Форма 1'!Y$8),"")</f>
        <v/>
      </c>
      <c r="I2037" s="103">
        <f>IF(ISNUMBER('Форма 1'!Z2037),'Форма 1'!$H2037*VLOOKUP('Форма 1'!$F2037,'Придельники с 2022'!$B$4:$X$28,'Форма 1'!Z$8),"")</f>
        <v>287527.27999999997</v>
      </c>
      <c r="J2037" s="103" t="str">
        <f>IF(ISNUMBER('Форма 1'!AA2037),'Форма 1'!$H2037*VLOOKUP('Форма 1'!$F2037,'Придельники с 2022'!$B$4:$X$28,'Форма 1'!AA$8),"")</f>
        <v/>
      </c>
      <c r="K2037" s="90"/>
      <c r="L2037" s="87"/>
      <c r="M2037" s="103" t="str">
        <f>IF(ISNUMBER('Форма 1'!AD2037),'Форма 1'!$H2037*VLOOKUP('Форма 1'!$F2037,'Придельники с 2022'!$B$4:$X$28,'Форма 1'!AD$8),"")</f>
        <v/>
      </c>
      <c r="N2037" s="103" t="str">
        <f>IF(ISBLANK('Форма 1'!$AE2037),"",IF('Форма 1'!$AE2037=1,'Форма 1'!$H2037*VLOOKUP('Форма 1'!$F2037,'Придельники с 2022'!$B$4:$X$28,'Форма 1'!$AE$8,0),IF('Форма 1'!$AE2037=2,'Форма 1'!$H2037*VLOOKUP('Форма 1'!$F2037,'Придельники с 2022'!$B$4:$X$28,13,0),IF('Форма 1'!$AE2037=3,'Форма 1'!$H2037*VLOOKUP('Форма 1'!$F2037,'Придельники с 2022'!$B$4:$X$28,12,0)))))</f>
        <v/>
      </c>
      <c r="O2037" s="103" t="str">
        <f>IF(ISNUMBER('Форма 1'!AF2037),'Форма 1'!$H2037*VLOOKUP('Форма 1'!$F2037,'Придельники с 2022'!$B$4:$X$28,'Форма 1'!AF$8),"")</f>
        <v/>
      </c>
      <c r="P2037" s="87"/>
      <c r="Q2037" s="103" t="str">
        <f>IF(ISNUMBER('Форма 1'!AH2037),'Форма 1'!$H2037*VLOOKUP('Форма 1'!$F2037,'Придельники с 2022'!$B$4:$X$28,'Форма 1'!AH$8),"")</f>
        <v/>
      </c>
      <c r="R2037" s="103" t="str">
        <f>IF(ISNUMBER('Форма 1'!AI2037),'Форма 1'!$H2037*VLOOKUP('Форма 1'!$F2037,'Придельники с 2022'!$B$4:$X$28,'Форма 1'!AI$8),"")</f>
        <v/>
      </c>
      <c r="S2037" s="103" t="str">
        <f>IF(ISNUMBER('Форма 1'!AJ2037),'Форма 1'!$H2037*VLOOKUP('Форма 1'!$F2037,'Придельники с 2022'!$B$4:$X$28,'Форма 1'!AJ$8),"")</f>
        <v/>
      </c>
      <c r="T2037" s="87"/>
    </row>
    <row r="2038" spans="1:20">
      <c r="A2038" s="188">
        <f t="shared" si="174"/>
        <v>16</v>
      </c>
      <c r="B2038" s="189" t="s">
        <v>2007</v>
      </c>
      <c r="C2038" s="99">
        <f t="shared" si="168"/>
        <v>2064124.3909999998</v>
      </c>
      <c r="D2038" s="103">
        <f>IF(ISNUMBER('Форма 1'!U2038),'Форма 1'!$H2038*VLOOKUP('Форма 1'!$F2038,'Придельники с 2022'!$B$4:$X$28,'Форма 1'!U$8),"")</f>
        <v>232651.14600000001</v>
      </c>
      <c r="E2038" s="103" t="str">
        <f>IF(ISNUMBER('Форма 1'!V2038),'Форма 1'!$H2038*VLOOKUP('Форма 1'!$F2038,'Придельники с 2022'!$B$4:$X$28,'Форма 1'!V$8),"")</f>
        <v/>
      </c>
      <c r="F2038" s="103" t="str">
        <f>IF(ISNUMBER('Форма 1'!W2038),'Форма 1'!$H2038*VLOOKUP('Форма 1'!$F2038,'Придельники с 2022'!$B$4:$X$28,'Форма 1'!W$8),"")</f>
        <v/>
      </c>
      <c r="G2038" s="103" t="str">
        <f>IF(ISNUMBER('Форма 1'!X2038),'Форма 1'!$H2038*VLOOKUP('Форма 1'!$F2038,'Придельники с 2022'!$B$4:$X$28,'Форма 1'!X$8),"")</f>
        <v/>
      </c>
      <c r="H2038" s="103" t="str">
        <f>IF(ISNUMBER('Форма 1'!Y2038),'Форма 1'!$H2038*VLOOKUP('Форма 1'!$F2038,'Придельники с 2022'!$B$4:$X$28,'Форма 1'!Y$8),"")</f>
        <v/>
      </c>
      <c r="I2038" s="103" t="str">
        <f>IF(ISNUMBER('Форма 1'!Z2038),'Форма 1'!$H2038*VLOOKUP('Форма 1'!$F2038,'Придельники с 2022'!$B$4:$X$28,'Форма 1'!Z$8),"")</f>
        <v/>
      </c>
      <c r="J2038" s="103" t="str">
        <f>IF(ISNUMBER('Форма 1'!AA2038),'Форма 1'!$H2038*VLOOKUP('Форма 1'!$F2038,'Придельники с 2022'!$B$4:$X$28,'Форма 1'!AA$8),"")</f>
        <v/>
      </c>
      <c r="K2038" s="90"/>
      <c r="L2038" s="87"/>
      <c r="M2038" s="103" t="str">
        <f>IF(ISNUMBER('Форма 1'!AD2038),'Форма 1'!$H2038*VLOOKUP('Форма 1'!$F2038,'Придельники с 2022'!$B$4:$X$28,'Форма 1'!AD$8),"")</f>
        <v/>
      </c>
      <c r="N2038" s="103">
        <f>IF(ISBLANK('Форма 1'!$AE2038),"",IF('Форма 1'!$AE2038=1,'Форма 1'!$H2038*VLOOKUP('Форма 1'!$F2038,'Придельники с 2022'!$B$4:$X$28,'Форма 1'!$AE$8,0),IF('Форма 1'!$AE2038=2,'Форма 1'!$H2038*VLOOKUP('Форма 1'!$F2038,'Придельники с 2022'!$B$4:$X$28,13,0),IF('Форма 1'!$AE2038=3,'Форма 1'!$H2038*VLOOKUP('Форма 1'!$F2038,'Придельники с 2022'!$B$4:$X$28,12,0)))))</f>
        <v>1831473.2449999999</v>
      </c>
      <c r="O2038" s="103" t="str">
        <f>IF(ISNUMBER('Форма 1'!AF2038),'Форма 1'!$H2038*VLOOKUP('Форма 1'!$F2038,'Придельники с 2022'!$B$4:$X$28,'Форма 1'!AF$8),"")</f>
        <v/>
      </c>
      <c r="P2038" s="87"/>
      <c r="Q2038" s="103" t="str">
        <f>IF(ISNUMBER('Форма 1'!AH2038),'Форма 1'!$H2038*VLOOKUP('Форма 1'!$F2038,'Придельники с 2022'!$B$4:$X$28,'Форма 1'!AH$8),"")</f>
        <v/>
      </c>
      <c r="R2038" s="103" t="str">
        <f>IF(ISNUMBER('Форма 1'!AI2038),'Форма 1'!$H2038*VLOOKUP('Форма 1'!$F2038,'Придельники с 2022'!$B$4:$X$28,'Форма 1'!AI$8),"")</f>
        <v/>
      </c>
      <c r="S2038" s="103" t="str">
        <f>IF(ISNUMBER('Форма 1'!AJ2038),'Форма 1'!$H2038*VLOOKUP('Форма 1'!$F2038,'Придельники с 2022'!$B$4:$X$28,'Форма 1'!AJ$8),"")</f>
        <v/>
      </c>
      <c r="T2038" s="87"/>
    </row>
    <row r="2039" spans="1:20">
      <c r="A2039" s="188">
        <f t="shared" si="174"/>
        <v>17</v>
      </c>
      <c r="B2039" s="189" t="s">
        <v>2008</v>
      </c>
      <c r="C2039" s="99">
        <f t="shared" si="168"/>
        <v>4186915</v>
      </c>
      <c r="D2039" s="103" t="str">
        <f>IF(ISNUMBER('Форма 1'!U2039),'Форма 1'!$H2039*VLOOKUP('Форма 1'!$F2039,'Придельники с 2022'!$B$4:$X$28,'Форма 1'!U$8),"")</f>
        <v/>
      </c>
      <c r="E2039" s="103" t="str">
        <f>IF(ISNUMBER('Форма 1'!V2039),'Форма 1'!$H2039*VLOOKUP('Форма 1'!$F2039,'Придельники с 2022'!$B$4:$X$28,'Форма 1'!V$8),"")</f>
        <v/>
      </c>
      <c r="F2039" s="103" t="str">
        <f>IF(ISNUMBER('Форма 1'!W2039),'Форма 1'!$H2039*VLOOKUP('Форма 1'!$F2039,'Придельники с 2022'!$B$4:$X$28,'Форма 1'!W$8),"")</f>
        <v/>
      </c>
      <c r="G2039" s="103">
        <f>IF(ISNUMBER('Форма 1'!X2039),'Форма 1'!$H2039*VLOOKUP('Форма 1'!$F2039,'Придельники с 2022'!$B$4:$X$28,'Форма 1'!X$8),"")</f>
        <v>689503.25</v>
      </c>
      <c r="H2039" s="103" t="str">
        <f>IF(ISNUMBER('Форма 1'!Y2039),'Форма 1'!$H2039*VLOOKUP('Форма 1'!$F2039,'Придельники с 2022'!$B$4:$X$28,'Форма 1'!Y$8),"")</f>
        <v/>
      </c>
      <c r="I2039" s="103">
        <f>IF(ISNUMBER('Форма 1'!Z2039),'Форма 1'!$H2039*VLOOKUP('Форма 1'!$F2039,'Придельники с 2022'!$B$4:$X$28,'Форма 1'!Z$8),"")</f>
        <v>1176541</v>
      </c>
      <c r="J2039" s="103">
        <f>IF(ISNUMBER('Форма 1'!AA2039),'Форма 1'!$H2039*VLOOKUP('Форма 1'!$F2039,'Придельники с 2022'!$B$4:$X$28,'Форма 1'!AA$8),"")</f>
        <v>2320870.75</v>
      </c>
      <c r="K2039" s="90"/>
      <c r="L2039" s="87"/>
      <c r="M2039" s="103" t="str">
        <f>IF(ISNUMBER('Форма 1'!AD2039),'Форма 1'!$H2039*VLOOKUP('Форма 1'!$F2039,'Придельники с 2022'!$B$4:$X$28,'Форма 1'!AD$8),"")</f>
        <v/>
      </c>
      <c r="N2039" s="103" t="str">
        <f>IF(ISBLANK('Форма 1'!$AE2039),"",IF('Форма 1'!$AE2039=1,'Форма 1'!$H2039*VLOOKUP('Форма 1'!$F2039,'Придельники с 2022'!$B$4:$X$28,'Форма 1'!$AE$8,0),IF('Форма 1'!$AE2039=2,'Форма 1'!$H2039*VLOOKUP('Форма 1'!$F2039,'Придельники с 2022'!$B$4:$X$28,13,0),IF('Форма 1'!$AE2039=3,'Форма 1'!$H2039*VLOOKUP('Форма 1'!$F2039,'Придельники с 2022'!$B$4:$X$28,12,0)))))</f>
        <v/>
      </c>
      <c r="O2039" s="103" t="str">
        <f>IF(ISNUMBER('Форма 1'!AF2039),'Форма 1'!$H2039*VLOOKUP('Форма 1'!$F2039,'Придельники с 2022'!$B$4:$X$28,'Форма 1'!AF$8),"")</f>
        <v/>
      </c>
      <c r="P2039" s="87"/>
      <c r="Q2039" s="103" t="str">
        <f>IF(ISNUMBER('Форма 1'!AH2039),'Форма 1'!$H2039*VLOOKUP('Форма 1'!$F2039,'Придельники с 2022'!$B$4:$X$28,'Форма 1'!AH$8),"")</f>
        <v/>
      </c>
      <c r="R2039" s="103" t="str">
        <f>IF(ISNUMBER('Форма 1'!AI2039),'Форма 1'!$H2039*VLOOKUP('Форма 1'!$F2039,'Придельники с 2022'!$B$4:$X$28,'Форма 1'!AI$8),"")</f>
        <v/>
      </c>
      <c r="S2039" s="103" t="str">
        <f>IF(ISNUMBER('Форма 1'!AJ2039),'Форма 1'!$H2039*VLOOKUP('Форма 1'!$F2039,'Придельники с 2022'!$B$4:$X$28,'Форма 1'!AJ$8),"")</f>
        <v/>
      </c>
      <c r="T2039" s="87"/>
    </row>
    <row r="2040" spans="1:20">
      <c r="A2040" s="188">
        <f t="shared" si="174"/>
        <v>18</v>
      </c>
      <c r="B2040" s="189" t="s">
        <v>2009</v>
      </c>
      <c r="C2040" s="99">
        <f t="shared" si="168"/>
        <v>4163973</v>
      </c>
      <c r="D2040" s="103" t="str">
        <f>IF(ISNUMBER('Форма 1'!U2040),'Форма 1'!$H2040*VLOOKUP('Форма 1'!$F2040,'Придельники с 2022'!$B$4:$X$28,'Форма 1'!U$8),"")</f>
        <v/>
      </c>
      <c r="E2040" s="103" t="str">
        <f>IF(ISNUMBER('Форма 1'!V2040),'Форма 1'!$H2040*VLOOKUP('Форма 1'!$F2040,'Придельники с 2022'!$B$4:$X$28,'Форма 1'!V$8),"")</f>
        <v/>
      </c>
      <c r="F2040" s="103" t="str">
        <f>IF(ISNUMBER('Форма 1'!W2040),'Форма 1'!$H2040*VLOOKUP('Форма 1'!$F2040,'Придельники с 2022'!$B$4:$X$28,'Форма 1'!W$8),"")</f>
        <v/>
      </c>
      <c r="G2040" s="103">
        <f>IF(ISNUMBER('Форма 1'!X2040),'Форма 1'!$H2040*VLOOKUP('Форма 1'!$F2040,'Придельники с 2022'!$B$4:$X$28,'Форма 1'!X$8),"")</f>
        <v>685725.15</v>
      </c>
      <c r="H2040" s="103" t="str">
        <f>IF(ISNUMBER('Форма 1'!Y2040),'Форма 1'!$H2040*VLOOKUP('Форма 1'!$F2040,'Придельники с 2022'!$B$4:$X$28,'Форма 1'!Y$8),"")</f>
        <v/>
      </c>
      <c r="I2040" s="103">
        <f>IF(ISNUMBER('Форма 1'!Z2040),'Форма 1'!$H2040*VLOOKUP('Форма 1'!$F2040,'Придельники с 2022'!$B$4:$X$28,'Форма 1'!Z$8),"")</f>
        <v>1170094.2</v>
      </c>
      <c r="J2040" s="103">
        <f>IF(ISNUMBER('Форма 1'!AA2040),'Форма 1'!$H2040*VLOOKUP('Форма 1'!$F2040,'Придельники с 2022'!$B$4:$X$28,'Форма 1'!AA$8),"")</f>
        <v>2308153.65</v>
      </c>
      <c r="K2040" s="90"/>
      <c r="L2040" s="87"/>
      <c r="M2040" s="103" t="str">
        <f>IF(ISNUMBER('Форма 1'!AD2040),'Форма 1'!$H2040*VLOOKUP('Форма 1'!$F2040,'Придельники с 2022'!$B$4:$X$28,'Форма 1'!AD$8),"")</f>
        <v/>
      </c>
      <c r="N2040" s="103" t="str">
        <f>IF(ISBLANK('Форма 1'!$AE2040),"",IF('Форма 1'!$AE2040=1,'Форма 1'!$H2040*VLOOKUP('Форма 1'!$F2040,'Придельники с 2022'!$B$4:$X$28,'Форма 1'!$AE$8,0),IF('Форма 1'!$AE2040=2,'Форма 1'!$H2040*VLOOKUP('Форма 1'!$F2040,'Придельники с 2022'!$B$4:$X$28,13,0),IF('Форма 1'!$AE2040=3,'Форма 1'!$H2040*VLOOKUP('Форма 1'!$F2040,'Придельники с 2022'!$B$4:$X$28,12,0)))))</f>
        <v/>
      </c>
      <c r="O2040" s="103" t="str">
        <f>IF(ISNUMBER('Форма 1'!AF2040),'Форма 1'!$H2040*VLOOKUP('Форма 1'!$F2040,'Придельники с 2022'!$B$4:$X$28,'Форма 1'!AF$8),"")</f>
        <v/>
      </c>
      <c r="P2040" s="87"/>
      <c r="Q2040" s="103" t="str">
        <f>IF(ISNUMBER('Форма 1'!AH2040),'Форма 1'!$H2040*VLOOKUP('Форма 1'!$F2040,'Придельники с 2022'!$B$4:$X$28,'Форма 1'!AH$8),"")</f>
        <v/>
      </c>
      <c r="R2040" s="103" t="str">
        <f>IF(ISNUMBER('Форма 1'!AI2040),'Форма 1'!$H2040*VLOOKUP('Форма 1'!$F2040,'Придельники с 2022'!$B$4:$X$28,'Форма 1'!AI$8),"")</f>
        <v/>
      </c>
      <c r="S2040" s="103" t="str">
        <f>IF(ISNUMBER('Форма 1'!AJ2040),'Форма 1'!$H2040*VLOOKUP('Форма 1'!$F2040,'Придельники с 2022'!$B$4:$X$28,'Форма 1'!AJ$8),"")</f>
        <v/>
      </c>
      <c r="T2040" s="87"/>
    </row>
    <row r="2041" spans="1:20">
      <c r="A2041" s="188">
        <f t="shared" si="174"/>
        <v>19</v>
      </c>
      <c r="B2041" s="189" t="s">
        <v>2010</v>
      </c>
      <c r="C2041" s="99">
        <f t="shared" si="168"/>
        <v>1005690.2869999999</v>
      </c>
      <c r="D2041" s="103" t="str">
        <f>IF(ISNUMBER('Форма 1'!U2041),'Форма 1'!$H2041*VLOOKUP('Форма 1'!$F2041,'Придельники с 2022'!$B$4:$X$28,'Форма 1'!U$8),"")</f>
        <v/>
      </c>
      <c r="E2041" s="103" t="str">
        <f>IF(ISNUMBER('Форма 1'!V2041),'Форма 1'!$H2041*VLOOKUP('Форма 1'!$F2041,'Придельники с 2022'!$B$4:$X$28,'Форма 1'!V$8),"")</f>
        <v/>
      </c>
      <c r="F2041" s="103" t="str">
        <f>IF(ISNUMBER('Форма 1'!W2041),'Форма 1'!$H2041*VLOOKUP('Форма 1'!$F2041,'Придельники с 2022'!$B$4:$X$28,'Форма 1'!W$8),"")</f>
        <v/>
      </c>
      <c r="G2041" s="103">
        <f>IF(ISNUMBER('Форма 1'!X2041),'Форма 1'!$H2041*VLOOKUP('Форма 1'!$F2041,'Придельники с 2022'!$B$4:$X$28,'Форма 1'!X$8),"")</f>
        <v>173679.25699999998</v>
      </c>
      <c r="H2041" s="103">
        <f>IF(ISNUMBER('Форма 1'!Y2041),'Форма 1'!$H2041*VLOOKUP('Форма 1'!$F2041,'Придельники с 2022'!$B$4:$X$28,'Форма 1'!Y$8),"")</f>
        <v>535651.63399999996</v>
      </c>
      <c r="I2041" s="103">
        <f>IF(ISNUMBER('Форма 1'!Z2041),'Форма 1'!$H2041*VLOOKUP('Форма 1'!$F2041,'Придельники с 2022'!$B$4:$X$28,'Форма 1'!Z$8),"")</f>
        <v>296359.39599999995</v>
      </c>
      <c r="J2041" s="103" t="str">
        <f>IF(ISNUMBER('Форма 1'!AA2041),'Форма 1'!$H2041*VLOOKUP('Форма 1'!$F2041,'Придельники с 2022'!$B$4:$X$28,'Форма 1'!AA$8),"")</f>
        <v/>
      </c>
      <c r="K2041" s="90"/>
      <c r="L2041" s="87"/>
      <c r="M2041" s="103" t="str">
        <f>IF(ISNUMBER('Форма 1'!AD2041),'Форма 1'!$H2041*VLOOKUP('Форма 1'!$F2041,'Придельники с 2022'!$B$4:$X$28,'Форма 1'!AD$8),"")</f>
        <v/>
      </c>
      <c r="N2041" s="103" t="str">
        <f>IF(ISBLANK('Форма 1'!$AE2041),"",IF('Форма 1'!$AE2041=1,'Форма 1'!$H2041*VLOOKUP('Форма 1'!$F2041,'Придельники с 2022'!$B$4:$X$28,'Форма 1'!$AE$8,0),IF('Форма 1'!$AE2041=2,'Форма 1'!$H2041*VLOOKUP('Форма 1'!$F2041,'Придельники с 2022'!$B$4:$X$28,13,0),IF('Форма 1'!$AE2041=3,'Форма 1'!$H2041*VLOOKUP('Форма 1'!$F2041,'Придельники с 2022'!$B$4:$X$28,12,0)))))</f>
        <v/>
      </c>
      <c r="O2041" s="103" t="str">
        <f>IF(ISNUMBER('Форма 1'!AF2041),'Форма 1'!$H2041*VLOOKUP('Форма 1'!$F2041,'Придельники с 2022'!$B$4:$X$28,'Форма 1'!AF$8),"")</f>
        <v/>
      </c>
      <c r="P2041" s="87"/>
      <c r="Q2041" s="103" t="str">
        <f>IF(ISNUMBER('Форма 1'!AH2041),'Форма 1'!$H2041*VLOOKUP('Форма 1'!$F2041,'Придельники с 2022'!$B$4:$X$28,'Форма 1'!AH$8),"")</f>
        <v/>
      </c>
      <c r="R2041" s="103" t="str">
        <f>IF(ISNUMBER('Форма 1'!AI2041),'Форма 1'!$H2041*VLOOKUP('Форма 1'!$F2041,'Придельники с 2022'!$B$4:$X$28,'Форма 1'!AI$8),"")</f>
        <v/>
      </c>
      <c r="S2041" s="103" t="str">
        <f>IF(ISNUMBER('Форма 1'!AJ2041),'Форма 1'!$H2041*VLOOKUP('Форма 1'!$F2041,'Придельники с 2022'!$B$4:$X$28,'Форма 1'!AJ$8),"")</f>
        <v/>
      </c>
      <c r="T2041" s="87"/>
    </row>
    <row r="2042" spans="1:20">
      <c r="A2042" s="188">
        <f t="shared" si="174"/>
        <v>20</v>
      </c>
      <c r="B2042" s="114" t="s">
        <v>2011</v>
      </c>
      <c r="C2042" s="99">
        <f t="shared" si="168"/>
        <v>1477448.0714</v>
      </c>
      <c r="D2042" s="103" t="str">
        <f>IF(ISNUMBER('Форма 1'!U2042),'Форма 1'!$H2042*VLOOKUP('Форма 1'!$F2042,'Придельники с 2022'!$B$4:$X$28,'Форма 1'!U$8),"")</f>
        <v/>
      </c>
      <c r="E2042" s="103" t="str">
        <f>IF(ISNUMBER('Форма 1'!V2042),'Форма 1'!$H2042*VLOOKUP('Форма 1'!$F2042,'Придельники с 2022'!$B$4:$X$28,'Форма 1'!V$8),"")</f>
        <v/>
      </c>
      <c r="F2042" s="103" t="str">
        <f>IF(ISNUMBER('Форма 1'!W2042),'Форма 1'!$H2042*VLOOKUP('Форма 1'!$F2042,'Придельники с 2022'!$B$4:$X$28,'Форма 1'!W$8),"")</f>
        <v/>
      </c>
      <c r="G2042" s="103">
        <f>IF(ISNUMBER('Форма 1'!X2042),'Форма 1'!$H2042*VLOOKUP('Форма 1'!$F2042,'Придельники с 2022'!$B$4:$X$28,'Форма 1'!X$8),"")</f>
        <v>255150.20540000001</v>
      </c>
      <c r="H2042" s="103">
        <f>IF(ISNUMBER('Форма 1'!Y2042),'Форма 1'!$H2042*VLOOKUP('Форма 1'!$F2042,'Придельники с 2022'!$B$4:$X$28,'Форма 1'!Y$8),"")</f>
        <v>786919.67480000004</v>
      </c>
      <c r="I2042" s="103">
        <f>IF(ISNUMBER('Форма 1'!Z2042),'Форма 1'!$H2042*VLOOKUP('Форма 1'!$F2042,'Придельники с 2022'!$B$4:$X$28,'Форма 1'!Z$8),"")</f>
        <v>435378.1912</v>
      </c>
      <c r="J2042" s="103" t="str">
        <f>IF(ISNUMBER('Форма 1'!AA2042),'Форма 1'!$H2042*VLOOKUP('Форма 1'!$F2042,'Придельники с 2022'!$B$4:$X$28,'Форма 1'!AA$8),"")</f>
        <v/>
      </c>
      <c r="K2042" s="90"/>
      <c r="L2042" s="87"/>
      <c r="M2042" s="103" t="str">
        <f>IF(ISNUMBER('Форма 1'!AD2042),'Форма 1'!$H2042*VLOOKUP('Форма 1'!$F2042,'Придельники с 2022'!$B$4:$X$28,'Форма 1'!AD$8),"")</f>
        <v/>
      </c>
      <c r="N2042" s="103" t="str">
        <f>IF(ISBLANK('Форма 1'!$AE2042),"",IF('Форма 1'!$AE2042=1,'Форма 1'!$H2042*VLOOKUP('Форма 1'!$F2042,'Придельники с 2022'!$B$4:$X$28,'Форма 1'!$AE$8,0),IF('Форма 1'!$AE2042=2,'Форма 1'!$H2042*VLOOKUP('Форма 1'!$F2042,'Придельники с 2022'!$B$4:$X$28,13,0),IF('Форма 1'!$AE2042=3,'Форма 1'!$H2042*VLOOKUP('Форма 1'!$F2042,'Придельники с 2022'!$B$4:$X$28,12,0)))))</f>
        <v/>
      </c>
      <c r="O2042" s="103" t="str">
        <f>IF(ISNUMBER('Форма 1'!AF2042),'Форма 1'!$H2042*VLOOKUP('Форма 1'!$F2042,'Придельники с 2022'!$B$4:$X$28,'Форма 1'!AF$8),"")</f>
        <v/>
      </c>
      <c r="P2042" s="87"/>
      <c r="Q2042" s="103" t="str">
        <f>IF(ISNUMBER('Форма 1'!AH2042),'Форма 1'!$H2042*VLOOKUP('Форма 1'!$F2042,'Придельники с 2022'!$B$4:$X$28,'Форма 1'!AH$8),"")</f>
        <v/>
      </c>
      <c r="R2042" s="103" t="str">
        <f>IF(ISNUMBER('Форма 1'!AI2042),'Форма 1'!$H2042*VLOOKUP('Форма 1'!$F2042,'Придельники с 2022'!$B$4:$X$28,'Форма 1'!AI$8),"")</f>
        <v/>
      </c>
      <c r="S2042" s="103" t="str">
        <f>IF(ISNUMBER('Форма 1'!AJ2042),'Форма 1'!$H2042*VLOOKUP('Форма 1'!$F2042,'Придельники с 2022'!$B$4:$X$28,'Форма 1'!AJ$8),"")</f>
        <v/>
      </c>
      <c r="T2042" s="87"/>
    </row>
    <row r="2043" spans="1:20">
      <c r="A2043" s="188">
        <f t="shared" si="174"/>
        <v>21</v>
      </c>
      <c r="B2043" s="189" t="s">
        <v>2012</v>
      </c>
      <c r="C2043" s="99">
        <f t="shared" si="168"/>
        <v>431161.98399999994</v>
      </c>
      <c r="D2043" s="103" t="str">
        <f>IF(ISNUMBER('Форма 1'!U2043),'Форма 1'!$H2043*VLOOKUP('Форма 1'!$F2043,'Придельники с 2022'!$B$4:$X$28,'Форма 1'!U$8),"")</f>
        <v/>
      </c>
      <c r="E2043" s="103" t="str">
        <f>IF(ISNUMBER('Форма 1'!V2043),'Форма 1'!$H2043*VLOOKUP('Форма 1'!$F2043,'Придельники с 2022'!$B$4:$X$28,'Форма 1'!V$8),"")</f>
        <v/>
      </c>
      <c r="F2043" s="103" t="str">
        <f>IF(ISNUMBER('Форма 1'!W2043),'Форма 1'!$H2043*VLOOKUP('Форма 1'!$F2043,'Придельники с 2022'!$B$4:$X$28,'Форма 1'!W$8),"")</f>
        <v/>
      </c>
      <c r="G2043" s="103" t="str">
        <f>IF(ISNUMBER('Форма 1'!X2043),'Форма 1'!$H2043*VLOOKUP('Форма 1'!$F2043,'Придельники с 2022'!$B$4:$X$28,'Форма 1'!X$8),"")</f>
        <v/>
      </c>
      <c r="H2043" s="103" t="str">
        <f>IF(ISNUMBER('Форма 1'!Y2043),'Форма 1'!$H2043*VLOOKUP('Форма 1'!$F2043,'Придельники с 2022'!$B$4:$X$28,'Форма 1'!Y$8),"")</f>
        <v/>
      </c>
      <c r="I2043" s="103">
        <f>IF(ISNUMBER('Форма 1'!Z2043),'Форма 1'!$H2043*VLOOKUP('Форма 1'!$F2043,'Придельники с 2022'!$B$4:$X$28,'Форма 1'!Z$8),"")</f>
        <v>431161.98399999994</v>
      </c>
      <c r="J2043" s="103" t="str">
        <f>IF(ISNUMBER('Форма 1'!AA2043),'Форма 1'!$H2043*VLOOKUP('Форма 1'!$F2043,'Придельники с 2022'!$B$4:$X$28,'Форма 1'!AA$8),"")</f>
        <v/>
      </c>
      <c r="K2043" s="90"/>
      <c r="L2043" s="87"/>
      <c r="M2043" s="103" t="str">
        <f>IF(ISNUMBER('Форма 1'!AD2043),'Форма 1'!$H2043*VLOOKUP('Форма 1'!$F2043,'Придельники с 2022'!$B$4:$X$28,'Форма 1'!AD$8),"")</f>
        <v/>
      </c>
      <c r="N2043" s="103" t="str">
        <f>IF(ISBLANK('Форма 1'!$AE2043),"",IF('Форма 1'!$AE2043=1,'Форма 1'!$H2043*VLOOKUP('Форма 1'!$F2043,'Придельники с 2022'!$B$4:$X$28,'Форма 1'!$AE$8,0),IF('Форма 1'!$AE2043=2,'Форма 1'!$H2043*VLOOKUP('Форма 1'!$F2043,'Придельники с 2022'!$B$4:$X$28,13,0),IF('Форма 1'!$AE2043=3,'Форма 1'!$H2043*VLOOKUP('Форма 1'!$F2043,'Придельники с 2022'!$B$4:$X$28,12,0)))))</f>
        <v/>
      </c>
      <c r="O2043" s="103" t="str">
        <f>IF(ISNUMBER('Форма 1'!AF2043),'Форма 1'!$H2043*VLOOKUP('Форма 1'!$F2043,'Придельники с 2022'!$B$4:$X$28,'Форма 1'!AF$8),"")</f>
        <v/>
      </c>
      <c r="P2043" s="87"/>
      <c r="Q2043" s="103" t="str">
        <f>IF(ISNUMBER('Форма 1'!AH2043),'Форма 1'!$H2043*VLOOKUP('Форма 1'!$F2043,'Придельники с 2022'!$B$4:$X$28,'Форма 1'!AH$8),"")</f>
        <v/>
      </c>
      <c r="R2043" s="103" t="str">
        <f>IF(ISNUMBER('Форма 1'!AI2043),'Форма 1'!$H2043*VLOOKUP('Форма 1'!$F2043,'Придельники с 2022'!$B$4:$X$28,'Форма 1'!AI$8),"")</f>
        <v/>
      </c>
      <c r="S2043" s="103" t="str">
        <f>IF(ISNUMBER('Форма 1'!AJ2043),'Форма 1'!$H2043*VLOOKUP('Форма 1'!$F2043,'Придельники с 2022'!$B$4:$X$28,'Форма 1'!AJ$8),"")</f>
        <v/>
      </c>
      <c r="T2043" s="87"/>
    </row>
    <row r="2044" spans="1:20">
      <c r="A2044" s="188">
        <f t="shared" si="174"/>
        <v>22</v>
      </c>
      <c r="B2044" s="114" t="s">
        <v>2013</v>
      </c>
      <c r="C2044" s="99">
        <f t="shared" si="168"/>
        <v>470143.3308</v>
      </c>
      <c r="D2044" s="103">
        <f>IF(ISNUMBER('Форма 1'!U2044),'Форма 1'!$H2044*VLOOKUP('Форма 1'!$F2044,'Придельники с 2022'!$B$4:$X$28,'Форма 1'!U$8),"")</f>
        <v>470143.3308</v>
      </c>
      <c r="E2044" s="103" t="str">
        <f>IF(ISNUMBER('Форма 1'!V2044),'Форма 1'!$H2044*VLOOKUP('Форма 1'!$F2044,'Придельники с 2022'!$B$4:$X$28,'Форма 1'!V$8),"")</f>
        <v/>
      </c>
      <c r="F2044" s="103" t="str">
        <f>IF(ISNUMBER('Форма 1'!W2044),'Форма 1'!$H2044*VLOOKUP('Форма 1'!$F2044,'Придельники с 2022'!$B$4:$X$28,'Форма 1'!W$8),"")</f>
        <v/>
      </c>
      <c r="G2044" s="103" t="str">
        <f>IF(ISNUMBER('Форма 1'!X2044),'Форма 1'!$H2044*VLOOKUP('Форма 1'!$F2044,'Придельники с 2022'!$B$4:$X$28,'Форма 1'!X$8),"")</f>
        <v/>
      </c>
      <c r="H2044" s="103" t="str">
        <f>IF(ISNUMBER('Форма 1'!Y2044),'Форма 1'!$H2044*VLOOKUP('Форма 1'!$F2044,'Придельники с 2022'!$B$4:$X$28,'Форма 1'!Y$8),"")</f>
        <v/>
      </c>
      <c r="I2044" s="103" t="str">
        <f>IF(ISNUMBER('Форма 1'!Z2044),'Форма 1'!$H2044*VLOOKUP('Форма 1'!$F2044,'Придельники с 2022'!$B$4:$X$28,'Форма 1'!Z$8),"")</f>
        <v/>
      </c>
      <c r="J2044" s="103" t="str">
        <f>IF(ISNUMBER('Форма 1'!AA2044),'Форма 1'!$H2044*VLOOKUP('Форма 1'!$F2044,'Придельники с 2022'!$B$4:$X$28,'Форма 1'!AA$8),"")</f>
        <v/>
      </c>
      <c r="K2044" s="90"/>
      <c r="L2044" s="87"/>
      <c r="M2044" s="103" t="str">
        <f>IF(ISNUMBER('Форма 1'!AD2044),'Форма 1'!$H2044*VLOOKUP('Форма 1'!$F2044,'Придельники с 2022'!$B$4:$X$28,'Форма 1'!AD$8),"")</f>
        <v/>
      </c>
      <c r="N2044" s="103" t="str">
        <f>IF(ISBLANK('Форма 1'!$AE2044),"",IF('Форма 1'!$AE2044=1,'Форма 1'!$H2044*VLOOKUP('Форма 1'!$F2044,'Придельники с 2022'!$B$4:$X$28,'Форма 1'!$AE$8,0),IF('Форма 1'!$AE2044=2,'Форма 1'!$H2044*VLOOKUP('Форма 1'!$F2044,'Придельники с 2022'!$B$4:$X$28,13,0),IF('Форма 1'!$AE2044=3,'Форма 1'!$H2044*VLOOKUP('Форма 1'!$F2044,'Придельники с 2022'!$B$4:$X$28,12,0)))))</f>
        <v/>
      </c>
      <c r="O2044" s="103" t="str">
        <f>IF(ISNUMBER('Форма 1'!AF2044),'Форма 1'!$H2044*VLOOKUP('Форма 1'!$F2044,'Придельники с 2022'!$B$4:$X$28,'Форма 1'!AF$8),"")</f>
        <v/>
      </c>
      <c r="P2044" s="87"/>
      <c r="Q2044" s="103" t="str">
        <f>IF(ISNUMBER('Форма 1'!AH2044),'Форма 1'!$H2044*VLOOKUP('Форма 1'!$F2044,'Придельники с 2022'!$B$4:$X$28,'Форма 1'!AH$8),"")</f>
        <v/>
      </c>
      <c r="R2044" s="103" t="str">
        <f>IF(ISNUMBER('Форма 1'!AI2044),'Форма 1'!$H2044*VLOOKUP('Форма 1'!$F2044,'Придельники с 2022'!$B$4:$X$28,'Форма 1'!AI$8),"")</f>
        <v/>
      </c>
      <c r="S2044" s="103" t="str">
        <f>IF(ISNUMBER('Форма 1'!AJ2044),'Форма 1'!$H2044*VLOOKUP('Форма 1'!$F2044,'Придельники с 2022'!$B$4:$X$28,'Форма 1'!AJ$8),"")</f>
        <v/>
      </c>
      <c r="T2044" s="87"/>
    </row>
    <row r="2045" spans="1:20">
      <c r="A2045" s="188">
        <f t="shared" si="174"/>
        <v>23</v>
      </c>
      <c r="B2045" s="114" t="s">
        <v>2014</v>
      </c>
      <c r="C2045" s="99">
        <f t="shared" si="168"/>
        <v>801669.50399999996</v>
      </c>
      <c r="D2045" s="103" t="str">
        <f>IF(ISNUMBER('Форма 1'!U2045),'Форма 1'!$H2045*VLOOKUP('Форма 1'!$F2045,'Придельники с 2022'!$B$4:$X$28,'Форма 1'!U$8),"")</f>
        <v/>
      </c>
      <c r="E2045" s="103" t="str">
        <f>IF(ISNUMBER('Форма 1'!V2045),'Форма 1'!$H2045*VLOOKUP('Форма 1'!$F2045,'Придельники с 2022'!$B$4:$X$28,'Форма 1'!V$8),"")</f>
        <v/>
      </c>
      <c r="F2045" s="103" t="str">
        <f>IF(ISNUMBER('Форма 1'!W2045),'Форма 1'!$H2045*VLOOKUP('Форма 1'!$F2045,'Придельники с 2022'!$B$4:$X$28,'Форма 1'!W$8),"")</f>
        <v/>
      </c>
      <c r="G2045" s="103" t="str">
        <f>IF(ISNUMBER('Форма 1'!X2045),'Форма 1'!$H2045*VLOOKUP('Форма 1'!$F2045,'Придельники с 2022'!$B$4:$X$28,'Форма 1'!X$8),"")</f>
        <v/>
      </c>
      <c r="H2045" s="103" t="str">
        <f>IF(ISNUMBER('Форма 1'!Y2045),'Форма 1'!$H2045*VLOOKUP('Форма 1'!$F2045,'Придельники с 2022'!$B$4:$X$28,'Форма 1'!Y$8),"")</f>
        <v/>
      </c>
      <c r="I2045" s="103" t="str">
        <f>IF(ISNUMBER('Форма 1'!Z2045),'Форма 1'!$H2045*VLOOKUP('Форма 1'!$F2045,'Придельники с 2022'!$B$4:$X$28,'Форма 1'!Z$8),"")</f>
        <v/>
      </c>
      <c r="J2045" s="103" t="str">
        <f>IF(ISNUMBER('Форма 1'!AA2045),'Форма 1'!$H2045*VLOOKUP('Форма 1'!$F2045,'Придельники с 2022'!$B$4:$X$28,'Форма 1'!AA$8),"")</f>
        <v/>
      </c>
      <c r="K2045" s="90"/>
      <c r="L2045" s="87"/>
      <c r="M2045" s="103" t="str">
        <f>IF(ISNUMBER('Форма 1'!AD2045),'Форма 1'!$H2045*VLOOKUP('Форма 1'!$F2045,'Придельники с 2022'!$B$4:$X$28,'Форма 1'!AD$8),"")</f>
        <v/>
      </c>
      <c r="N2045" s="103" t="str">
        <f>IF(ISBLANK('Форма 1'!$AE2045),"",IF('Форма 1'!$AE2045=1,'Форма 1'!$H2045*VLOOKUP('Форма 1'!$F2045,'Придельники с 2022'!$B$4:$X$28,'Форма 1'!$AE$8,0),IF('Форма 1'!$AE2045=2,'Форма 1'!$H2045*VLOOKUP('Форма 1'!$F2045,'Придельники с 2022'!$B$4:$X$28,13,0),IF('Форма 1'!$AE2045=3,'Форма 1'!$H2045*VLOOKUP('Форма 1'!$F2045,'Придельники с 2022'!$B$4:$X$28,12,0)))))</f>
        <v/>
      </c>
      <c r="O2045" s="103">
        <f>IF(ISNUMBER('Форма 1'!AF2045),'Форма 1'!$H2045*VLOOKUP('Форма 1'!$F2045,'Придельники с 2022'!$B$4:$X$28,'Форма 1'!AF$8),"")</f>
        <v>801669.50399999996</v>
      </c>
      <c r="P2045" s="87"/>
      <c r="Q2045" s="103" t="str">
        <f>IF(ISNUMBER('Форма 1'!AH2045),'Форма 1'!$H2045*VLOOKUP('Форма 1'!$F2045,'Придельники с 2022'!$B$4:$X$28,'Форма 1'!AH$8),"")</f>
        <v/>
      </c>
      <c r="R2045" s="103" t="str">
        <f>IF(ISNUMBER('Форма 1'!AI2045),'Форма 1'!$H2045*VLOOKUP('Форма 1'!$F2045,'Придельники с 2022'!$B$4:$X$28,'Форма 1'!AI$8),"")</f>
        <v/>
      </c>
      <c r="S2045" s="103" t="str">
        <f>IF(ISNUMBER('Форма 1'!AJ2045),'Форма 1'!$H2045*VLOOKUP('Форма 1'!$F2045,'Придельники с 2022'!$B$4:$X$28,'Форма 1'!AJ$8),"")</f>
        <v/>
      </c>
      <c r="T2045" s="87"/>
    </row>
    <row r="2046" spans="1:20">
      <c r="A2046" s="188">
        <f t="shared" si="174"/>
        <v>24</v>
      </c>
      <c r="B2046" s="114" t="s">
        <v>2015</v>
      </c>
      <c r="C2046" s="99">
        <f t="shared" si="168"/>
        <v>1530959.01</v>
      </c>
      <c r="D2046" s="103" t="str">
        <f>IF(ISNUMBER('Форма 1'!U2046),'Форма 1'!$H2046*VLOOKUP('Форма 1'!$F2046,'Придельники с 2022'!$B$4:$X$28,'Форма 1'!U$8),"")</f>
        <v/>
      </c>
      <c r="E2046" s="103" t="str">
        <f>IF(ISNUMBER('Форма 1'!V2046),'Форма 1'!$H2046*VLOOKUP('Форма 1'!$F2046,'Придельники с 2022'!$B$4:$X$28,'Форма 1'!V$8),"")</f>
        <v/>
      </c>
      <c r="F2046" s="103" t="str">
        <f>IF(ISNUMBER('Форма 1'!W2046),'Форма 1'!$H2046*VLOOKUP('Форма 1'!$F2046,'Придельники с 2022'!$B$4:$X$28,'Форма 1'!W$8),"")</f>
        <v/>
      </c>
      <c r="G2046" s="103" t="str">
        <f>IF(ISNUMBER('Форма 1'!X2046),'Форма 1'!$H2046*VLOOKUP('Форма 1'!$F2046,'Придельники с 2022'!$B$4:$X$28,'Форма 1'!X$8),"")</f>
        <v/>
      </c>
      <c r="H2046" s="103" t="str">
        <f>IF(ISNUMBER('Форма 1'!Y2046),'Форма 1'!$H2046*VLOOKUP('Форма 1'!$F2046,'Придельники с 2022'!$B$4:$X$28,'Форма 1'!Y$8),"")</f>
        <v/>
      </c>
      <c r="I2046" s="103" t="str">
        <f>IF(ISNUMBER('Форма 1'!Z2046),'Форма 1'!$H2046*VLOOKUP('Форма 1'!$F2046,'Придельники с 2022'!$B$4:$X$28,'Форма 1'!Z$8),"")</f>
        <v/>
      </c>
      <c r="J2046" s="103" t="str">
        <f>IF(ISNUMBER('Форма 1'!AA2046),'Форма 1'!$H2046*VLOOKUP('Форма 1'!$F2046,'Придельники с 2022'!$B$4:$X$28,'Форма 1'!AA$8),"")</f>
        <v/>
      </c>
      <c r="K2046" s="90"/>
      <c r="L2046" s="87"/>
      <c r="M2046" s="103" t="str">
        <f>IF(ISNUMBER('Форма 1'!AD2046),'Форма 1'!$H2046*VLOOKUP('Форма 1'!$F2046,'Придельники с 2022'!$B$4:$X$28,'Форма 1'!AD$8),"")</f>
        <v/>
      </c>
      <c r="N2046" s="103" t="str">
        <f>IF(ISBLANK('Форма 1'!$AE2046),"",IF('Форма 1'!$AE2046=1,'Форма 1'!$H2046*VLOOKUP('Форма 1'!$F2046,'Придельники с 2022'!$B$4:$X$28,'Форма 1'!$AE$8,0),IF('Форма 1'!$AE2046=2,'Форма 1'!$H2046*VLOOKUP('Форма 1'!$F2046,'Придельники с 2022'!$B$4:$X$28,13,0),IF('Форма 1'!$AE2046=3,'Форма 1'!$H2046*VLOOKUP('Форма 1'!$F2046,'Придельники с 2022'!$B$4:$X$28,12,0)))))</f>
        <v/>
      </c>
      <c r="O2046" s="103">
        <f>IF(ISNUMBER('Форма 1'!AF2046),'Форма 1'!$H2046*VLOOKUP('Форма 1'!$F2046,'Придельники с 2022'!$B$4:$X$28,'Форма 1'!AF$8),"")</f>
        <v>500654.02799999999</v>
      </c>
      <c r="P2046" s="87"/>
      <c r="Q2046" s="103">
        <f>IF(ISNUMBER('Форма 1'!AH2046),'Форма 1'!$H2046*VLOOKUP('Форма 1'!$F2046,'Придельники с 2022'!$B$4:$X$28,'Форма 1'!AH$8),"")</f>
        <v>1030304.9820000001</v>
      </c>
      <c r="R2046" s="103" t="str">
        <f>IF(ISNUMBER('Форма 1'!AI2046),'Форма 1'!$H2046*VLOOKUP('Форма 1'!$F2046,'Придельники с 2022'!$B$4:$X$28,'Форма 1'!AI$8),"")</f>
        <v/>
      </c>
      <c r="S2046" s="103" t="str">
        <f>IF(ISNUMBER('Форма 1'!AJ2046),'Форма 1'!$H2046*VLOOKUP('Форма 1'!$F2046,'Придельники с 2022'!$B$4:$X$28,'Форма 1'!AJ$8),"")</f>
        <v/>
      </c>
      <c r="T2046" s="87"/>
    </row>
    <row r="2047" spans="1:20">
      <c r="A2047" s="188">
        <f t="shared" si="174"/>
        <v>25</v>
      </c>
      <c r="B2047" s="114" t="s">
        <v>2016</v>
      </c>
      <c r="C2047" s="99">
        <f t="shared" si="168"/>
        <v>5011895.3159999996</v>
      </c>
      <c r="D2047" s="103" t="str">
        <f>IF(ISNUMBER('Форма 1'!U2047),'Форма 1'!$H2047*VLOOKUP('Форма 1'!$F2047,'Придельники с 2022'!$B$4:$X$28,'Форма 1'!U$8),"")</f>
        <v/>
      </c>
      <c r="E2047" s="103" t="str">
        <f>IF(ISNUMBER('Форма 1'!V2047),'Форма 1'!$H2047*VLOOKUP('Форма 1'!$F2047,'Придельники с 2022'!$B$4:$X$28,'Форма 1'!V$8),"")</f>
        <v/>
      </c>
      <c r="F2047" s="103" t="str">
        <f>IF(ISNUMBER('Форма 1'!W2047),'Форма 1'!$H2047*VLOOKUP('Форма 1'!$F2047,'Придельники с 2022'!$B$4:$X$28,'Форма 1'!W$8),"")</f>
        <v/>
      </c>
      <c r="G2047" s="103" t="str">
        <f>IF(ISNUMBER('Форма 1'!X2047),'Форма 1'!$H2047*VLOOKUP('Форма 1'!$F2047,'Придельники с 2022'!$B$4:$X$28,'Форма 1'!X$8),"")</f>
        <v/>
      </c>
      <c r="H2047" s="103" t="str">
        <f>IF(ISNUMBER('Форма 1'!Y2047),'Форма 1'!$H2047*VLOOKUP('Форма 1'!$F2047,'Придельники с 2022'!$B$4:$X$28,'Форма 1'!Y$8),"")</f>
        <v/>
      </c>
      <c r="I2047" s="103" t="str">
        <f>IF(ISNUMBER('Форма 1'!Z2047),'Форма 1'!$H2047*VLOOKUP('Форма 1'!$F2047,'Придельники с 2022'!$B$4:$X$28,'Форма 1'!Z$8),"")</f>
        <v/>
      </c>
      <c r="J2047" s="103" t="str">
        <f>IF(ISNUMBER('Форма 1'!AA2047),'Форма 1'!$H2047*VLOOKUP('Форма 1'!$F2047,'Придельники с 2022'!$B$4:$X$28,'Форма 1'!AA$8),"")</f>
        <v/>
      </c>
      <c r="K2047" s="90"/>
      <c r="L2047" s="87"/>
      <c r="M2047" s="103">
        <f>IF(ISNUMBER('Форма 1'!AD2047),'Форма 1'!$H2047*VLOOKUP('Форма 1'!$F2047,'Придельники с 2022'!$B$4:$X$28,'Форма 1'!AD$8),"")</f>
        <v>5011895.3159999996</v>
      </c>
      <c r="N2047" s="103" t="str">
        <f>IF(ISBLANK('Форма 1'!$AE2047),"",IF('Форма 1'!$AE2047=1,'Форма 1'!$H2047*VLOOKUP('Форма 1'!$F2047,'Придельники с 2022'!$B$4:$X$28,'Форма 1'!$AE$8,0),IF('Форма 1'!$AE2047=2,'Форма 1'!$H2047*VLOOKUP('Форма 1'!$F2047,'Придельники с 2022'!$B$4:$X$28,13,0),IF('Форма 1'!$AE2047=3,'Форма 1'!$H2047*VLOOKUP('Форма 1'!$F2047,'Придельники с 2022'!$B$4:$X$28,12,0)))))</f>
        <v/>
      </c>
      <c r="O2047" s="103" t="str">
        <f>IF(ISNUMBER('Форма 1'!AF2047),'Форма 1'!$H2047*VLOOKUP('Форма 1'!$F2047,'Придельники с 2022'!$B$4:$X$28,'Форма 1'!AF$8),"")</f>
        <v/>
      </c>
      <c r="P2047" s="87"/>
      <c r="Q2047" s="103" t="str">
        <f>IF(ISNUMBER('Форма 1'!AH2047),'Форма 1'!$H2047*VLOOKUP('Форма 1'!$F2047,'Придельники с 2022'!$B$4:$X$28,'Форма 1'!AH$8),"")</f>
        <v/>
      </c>
      <c r="R2047" s="103" t="str">
        <f>IF(ISNUMBER('Форма 1'!AI2047),'Форма 1'!$H2047*VLOOKUP('Форма 1'!$F2047,'Придельники с 2022'!$B$4:$X$28,'Форма 1'!AI$8),"")</f>
        <v/>
      </c>
      <c r="S2047" s="103" t="str">
        <f>IF(ISNUMBER('Форма 1'!AJ2047),'Форма 1'!$H2047*VLOOKUP('Форма 1'!$F2047,'Придельники с 2022'!$B$4:$X$28,'Форма 1'!AJ$8),"")</f>
        <v/>
      </c>
      <c r="T2047" s="87"/>
    </row>
    <row r="2048" spans="1:20">
      <c r="A2048" s="188">
        <f t="shared" si="174"/>
        <v>26</v>
      </c>
      <c r="B2048" s="189" t="s">
        <v>2017</v>
      </c>
      <c r="C2048" s="99">
        <f t="shared" si="168"/>
        <v>4900777.5872</v>
      </c>
      <c r="D2048" s="103" t="str">
        <f>IF(ISNUMBER('Форма 1'!U2048),'Форма 1'!$H2048*VLOOKUP('Форма 1'!$F2048,'Придельники с 2022'!$B$4:$X$28,'Форма 1'!U$8),"")</f>
        <v/>
      </c>
      <c r="E2048" s="103" t="str">
        <f>IF(ISNUMBER('Форма 1'!V2048),'Форма 1'!$H2048*VLOOKUP('Форма 1'!$F2048,'Придельники с 2022'!$B$4:$X$28,'Форма 1'!V$8),"")</f>
        <v/>
      </c>
      <c r="F2048" s="103" t="str">
        <f>IF(ISNUMBER('Форма 1'!W2048),'Форма 1'!$H2048*VLOOKUP('Форма 1'!$F2048,'Придельники с 2022'!$B$4:$X$28,'Форма 1'!W$8),"")</f>
        <v/>
      </c>
      <c r="G2048" s="103">
        <f>IF(ISNUMBER('Форма 1'!X2048),'Форма 1'!$H2048*VLOOKUP('Форма 1'!$F2048,'Придельники с 2022'!$B$4:$X$28,'Форма 1'!X$8),"")</f>
        <v>973323.39200000011</v>
      </c>
      <c r="H2048" s="103">
        <f>IF(ISNUMBER('Форма 1'!Y2048),'Форма 1'!$H2048*VLOOKUP('Форма 1'!$F2048,'Придельники с 2022'!$B$4:$X$28,'Форма 1'!Y$8),"")</f>
        <v>2564292.48</v>
      </c>
      <c r="I2048" s="103">
        <f>IF(ISNUMBER('Форма 1'!Z2048),'Форма 1'!$H2048*VLOOKUP('Форма 1'!$F2048,'Придельники с 2022'!$B$4:$X$28,'Форма 1'!Z$8),"")</f>
        <v>1363161.7152</v>
      </c>
      <c r="J2048" s="103" t="str">
        <f>IF(ISNUMBER('Форма 1'!AA2048),'Форма 1'!$H2048*VLOOKUP('Форма 1'!$F2048,'Придельники с 2022'!$B$4:$X$28,'Форма 1'!AA$8),"")</f>
        <v/>
      </c>
      <c r="K2048" s="90"/>
      <c r="L2048" s="87"/>
      <c r="M2048" s="103" t="str">
        <f>IF(ISNUMBER('Форма 1'!AD2048),'Форма 1'!$H2048*VLOOKUP('Форма 1'!$F2048,'Придельники с 2022'!$B$4:$X$28,'Форма 1'!AD$8),"")</f>
        <v/>
      </c>
      <c r="N2048" s="103" t="str">
        <f>IF(ISBLANK('Форма 1'!$AE2048),"",IF('Форма 1'!$AE2048=1,'Форма 1'!$H2048*VLOOKUP('Форма 1'!$F2048,'Придельники с 2022'!$B$4:$X$28,'Форма 1'!$AE$8,0),IF('Форма 1'!$AE2048=2,'Форма 1'!$H2048*VLOOKUP('Форма 1'!$F2048,'Придельники с 2022'!$B$4:$X$28,13,0),IF('Форма 1'!$AE2048=3,'Форма 1'!$H2048*VLOOKUP('Форма 1'!$F2048,'Придельники с 2022'!$B$4:$X$28,12,0)))))</f>
        <v/>
      </c>
      <c r="O2048" s="103" t="str">
        <f>IF(ISNUMBER('Форма 1'!AF2048),'Форма 1'!$H2048*VLOOKUP('Форма 1'!$F2048,'Придельники с 2022'!$B$4:$X$28,'Форма 1'!AF$8),"")</f>
        <v/>
      </c>
      <c r="P2048" s="87"/>
      <c r="Q2048" s="103" t="str">
        <f>IF(ISNUMBER('Форма 1'!AH2048),'Форма 1'!$H2048*VLOOKUP('Форма 1'!$F2048,'Придельники с 2022'!$B$4:$X$28,'Форма 1'!AH$8),"")</f>
        <v/>
      </c>
      <c r="R2048" s="103" t="str">
        <f>IF(ISNUMBER('Форма 1'!AI2048),'Форма 1'!$H2048*VLOOKUP('Форма 1'!$F2048,'Придельники с 2022'!$B$4:$X$28,'Форма 1'!AI$8),"")</f>
        <v/>
      </c>
      <c r="S2048" s="103" t="str">
        <f>IF(ISNUMBER('Форма 1'!AJ2048),'Форма 1'!$H2048*VLOOKUP('Форма 1'!$F2048,'Придельники с 2022'!$B$4:$X$28,'Форма 1'!AJ$8),"")</f>
        <v/>
      </c>
      <c r="T2048" s="87"/>
    </row>
    <row r="2049" spans="1:20">
      <c r="A2049" s="188">
        <f t="shared" si="174"/>
        <v>27</v>
      </c>
      <c r="B2049" s="189" t="s">
        <v>2018</v>
      </c>
      <c r="C2049" s="99">
        <f t="shared" si="168"/>
        <v>1012140.414</v>
      </c>
      <c r="D2049" s="103" t="str">
        <f>IF(ISNUMBER('Форма 1'!U2049),'Форма 1'!$H2049*VLOOKUP('Форма 1'!$F2049,'Придельники с 2022'!$B$4:$X$28,'Форма 1'!U$8),"")</f>
        <v/>
      </c>
      <c r="E2049" s="103" t="str">
        <f>IF(ISNUMBER('Форма 1'!V2049),'Форма 1'!$H2049*VLOOKUP('Форма 1'!$F2049,'Придельники с 2022'!$B$4:$X$28,'Форма 1'!V$8),"")</f>
        <v/>
      </c>
      <c r="F2049" s="103" t="str">
        <f>IF(ISNUMBER('Форма 1'!W2049),'Форма 1'!$H2049*VLOOKUP('Форма 1'!$F2049,'Придельники с 2022'!$B$4:$X$28,'Форма 1'!W$8),"")</f>
        <v/>
      </c>
      <c r="G2049" s="103" t="str">
        <f>IF(ISNUMBER('Форма 1'!X2049),'Форма 1'!$H2049*VLOOKUP('Форма 1'!$F2049,'Придельники с 2022'!$B$4:$X$28,'Форма 1'!X$8),"")</f>
        <v/>
      </c>
      <c r="H2049" s="103" t="str">
        <f>IF(ISNUMBER('Форма 1'!Y2049),'Форма 1'!$H2049*VLOOKUP('Форма 1'!$F2049,'Придельники с 2022'!$B$4:$X$28,'Форма 1'!Y$8),"")</f>
        <v/>
      </c>
      <c r="I2049" s="103" t="str">
        <f>IF(ISNUMBER('Форма 1'!Z2049),'Форма 1'!$H2049*VLOOKUP('Форма 1'!$F2049,'Придельники с 2022'!$B$4:$X$28,'Форма 1'!Z$8),"")</f>
        <v/>
      </c>
      <c r="J2049" s="103" t="str">
        <f>IF(ISNUMBER('Форма 1'!AA2049),'Форма 1'!$H2049*VLOOKUP('Форма 1'!$F2049,'Придельники с 2022'!$B$4:$X$28,'Форма 1'!AA$8),"")</f>
        <v/>
      </c>
      <c r="K2049" s="90"/>
      <c r="L2049" s="87"/>
      <c r="M2049" s="103" t="str">
        <f>IF(ISNUMBER('Форма 1'!AD2049),'Форма 1'!$H2049*VLOOKUP('Форма 1'!$F2049,'Придельники с 2022'!$B$4:$X$28,'Форма 1'!AD$8),"")</f>
        <v/>
      </c>
      <c r="N2049" s="103" t="str">
        <f>IF(ISBLANK('Форма 1'!$AE2049),"",IF('Форма 1'!$AE2049=1,'Форма 1'!$H2049*VLOOKUP('Форма 1'!$F2049,'Придельники с 2022'!$B$4:$X$28,'Форма 1'!$AE$8,0),IF('Форма 1'!$AE2049=2,'Форма 1'!$H2049*VLOOKUP('Форма 1'!$F2049,'Придельники с 2022'!$B$4:$X$28,13,0),IF('Форма 1'!$AE2049=3,'Форма 1'!$H2049*VLOOKUP('Форма 1'!$F2049,'Придельники с 2022'!$B$4:$X$28,12,0)))))</f>
        <v/>
      </c>
      <c r="O2049" s="103" t="str">
        <f>IF(ISNUMBER('Форма 1'!AF2049),'Форма 1'!$H2049*VLOOKUP('Форма 1'!$F2049,'Придельники с 2022'!$B$4:$X$28,'Форма 1'!AF$8),"")</f>
        <v/>
      </c>
      <c r="P2049" s="87"/>
      <c r="Q2049" s="103">
        <f>IF(ISNUMBER('Форма 1'!AH2049),'Форма 1'!$H2049*VLOOKUP('Форма 1'!$F2049,'Придельники с 2022'!$B$4:$X$28,'Форма 1'!AH$8),"")</f>
        <v>1012140.414</v>
      </c>
      <c r="R2049" s="103" t="str">
        <f>IF(ISNUMBER('Форма 1'!AI2049),'Форма 1'!$H2049*VLOOKUP('Форма 1'!$F2049,'Придельники с 2022'!$B$4:$X$28,'Форма 1'!AI$8),"")</f>
        <v/>
      </c>
      <c r="S2049" s="103" t="str">
        <f>IF(ISNUMBER('Форма 1'!AJ2049),'Форма 1'!$H2049*VLOOKUP('Форма 1'!$F2049,'Придельники с 2022'!$B$4:$X$28,'Форма 1'!AJ$8),"")</f>
        <v/>
      </c>
      <c r="T2049" s="87"/>
    </row>
    <row r="2050" spans="1:20">
      <c r="A2050" s="188">
        <f t="shared" si="174"/>
        <v>28</v>
      </c>
      <c r="B2050" s="189" t="s">
        <v>2019</v>
      </c>
      <c r="C2050" s="99">
        <f t="shared" si="168"/>
        <v>333543.13200000004</v>
      </c>
      <c r="D2050" s="103">
        <f>IF(ISNUMBER('Форма 1'!U2050),'Форма 1'!$H2050*VLOOKUP('Форма 1'!$F2050,'Придельники с 2022'!$B$4:$X$28,'Форма 1'!U$8),"")</f>
        <v>333543.13200000004</v>
      </c>
      <c r="E2050" s="103" t="str">
        <f>IF(ISNUMBER('Форма 1'!V2050),'Форма 1'!$H2050*VLOOKUP('Форма 1'!$F2050,'Придельники с 2022'!$B$4:$X$28,'Форма 1'!V$8),"")</f>
        <v/>
      </c>
      <c r="F2050" s="103" t="str">
        <f>IF(ISNUMBER('Форма 1'!W2050),'Форма 1'!$H2050*VLOOKUP('Форма 1'!$F2050,'Придельники с 2022'!$B$4:$X$28,'Форма 1'!W$8),"")</f>
        <v/>
      </c>
      <c r="G2050" s="103" t="str">
        <f>IF(ISNUMBER('Форма 1'!X2050),'Форма 1'!$H2050*VLOOKUP('Форма 1'!$F2050,'Придельники с 2022'!$B$4:$X$28,'Форма 1'!X$8),"")</f>
        <v/>
      </c>
      <c r="H2050" s="103" t="str">
        <f>IF(ISNUMBER('Форма 1'!Y2050),'Форма 1'!$H2050*VLOOKUP('Форма 1'!$F2050,'Придельники с 2022'!$B$4:$X$28,'Форма 1'!Y$8),"")</f>
        <v/>
      </c>
      <c r="I2050" s="103" t="str">
        <f>IF(ISNUMBER('Форма 1'!Z2050),'Форма 1'!$H2050*VLOOKUP('Форма 1'!$F2050,'Придельники с 2022'!$B$4:$X$28,'Форма 1'!Z$8),"")</f>
        <v/>
      </c>
      <c r="J2050" s="103" t="str">
        <f>IF(ISNUMBER('Форма 1'!AA2050),'Форма 1'!$H2050*VLOOKUP('Форма 1'!$F2050,'Придельники с 2022'!$B$4:$X$28,'Форма 1'!AA$8),"")</f>
        <v/>
      </c>
      <c r="K2050" s="90"/>
      <c r="L2050" s="87"/>
      <c r="M2050" s="103" t="str">
        <f>IF(ISNUMBER('Форма 1'!AD2050),'Форма 1'!$H2050*VLOOKUP('Форма 1'!$F2050,'Придельники с 2022'!$B$4:$X$28,'Форма 1'!AD$8),"")</f>
        <v/>
      </c>
      <c r="N2050" s="103" t="str">
        <f>IF(ISBLANK('Форма 1'!$AE2050),"",IF('Форма 1'!$AE2050=1,'Форма 1'!$H2050*VLOOKUP('Форма 1'!$F2050,'Придельники с 2022'!$B$4:$X$28,'Форма 1'!$AE$8,0),IF('Форма 1'!$AE2050=2,'Форма 1'!$H2050*VLOOKUP('Форма 1'!$F2050,'Придельники с 2022'!$B$4:$X$28,13,0),IF('Форма 1'!$AE2050=3,'Форма 1'!$H2050*VLOOKUP('Форма 1'!$F2050,'Придельники с 2022'!$B$4:$X$28,12,0)))))</f>
        <v/>
      </c>
      <c r="O2050" s="103" t="str">
        <f>IF(ISNUMBER('Форма 1'!AF2050),'Форма 1'!$H2050*VLOOKUP('Форма 1'!$F2050,'Придельники с 2022'!$B$4:$X$28,'Форма 1'!AF$8),"")</f>
        <v/>
      </c>
      <c r="P2050" s="87"/>
      <c r="Q2050" s="103" t="str">
        <f>IF(ISNUMBER('Форма 1'!AH2050),'Форма 1'!$H2050*VLOOKUP('Форма 1'!$F2050,'Придельники с 2022'!$B$4:$X$28,'Форма 1'!AH$8),"")</f>
        <v/>
      </c>
      <c r="R2050" s="103" t="str">
        <f>IF(ISNUMBER('Форма 1'!AI2050),'Форма 1'!$H2050*VLOOKUP('Форма 1'!$F2050,'Придельники с 2022'!$B$4:$X$28,'Форма 1'!AI$8),"")</f>
        <v/>
      </c>
      <c r="S2050" s="103" t="str">
        <f>IF(ISNUMBER('Форма 1'!AJ2050),'Форма 1'!$H2050*VLOOKUP('Форма 1'!$F2050,'Придельники с 2022'!$B$4:$X$28,'Форма 1'!AJ$8),"")</f>
        <v/>
      </c>
      <c r="T2050" s="87"/>
    </row>
    <row r="2051" spans="1:20">
      <c r="A2051" s="188">
        <f t="shared" si="174"/>
        <v>29</v>
      </c>
      <c r="B2051" s="189" t="s">
        <v>2020</v>
      </c>
      <c r="C2051" s="99">
        <f t="shared" si="168"/>
        <v>6451452.665</v>
      </c>
      <c r="D2051" s="103">
        <f>IF(ISNUMBER('Форма 1'!U2051),'Форма 1'!$H2051*VLOOKUP('Форма 1'!$F2051,'Придельники с 2022'!$B$4:$X$28,'Форма 1'!U$8),"")</f>
        <v>463747.83</v>
      </c>
      <c r="E2051" s="103" t="str">
        <f>IF(ISNUMBER('Форма 1'!V2051),'Форма 1'!$H2051*VLOOKUP('Форма 1'!$F2051,'Придельники с 2022'!$B$4:$X$28,'Форма 1'!V$8),"")</f>
        <v/>
      </c>
      <c r="F2051" s="103" t="str">
        <f>IF(ISNUMBER('Форма 1'!W2051),'Форма 1'!$H2051*VLOOKUP('Форма 1'!$F2051,'Придельники с 2022'!$B$4:$X$28,'Форма 1'!W$8),"")</f>
        <v/>
      </c>
      <c r="G2051" s="103" t="str">
        <f>IF(ISNUMBER('Форма 1'!X2051),'Форма 1'!$H2051*VLOOKUP('Форма 1'!$F2051,'Придельники с 2022'!$B$4:$X$28,'Форма 1'!X$8),"")</f>
        <v/>
      </c>
      <c r="H2051" s="103" t="str">
        <f>IF(ISNUMBER('Форма 1'!Y2051),'Форма 1'!$H2051*VLOOKUP('Форма 1'!$F2051,'Придельники с 2022'!$B$4:$X$28,'Форма 1'!Y$8),"")</f>
        <v/>
      </c>
      <c r="I2051" s="103" t="str">
        <f>IF(ISNUMBER('Форма 1'!Z2051),'Форма 1'!$H2051*VLOOKUP('Форма 1'!$F2051,'Придельники с 2022'!$B$4:$X$28,'Форма 1'!Z$8),"")</f>
        <v/>
      </c>
      <c r="J2051" s="103" t="str">
        <f>IF(ISNUMBER('Форма 1'!AA2051),'Форма 1'!$H2051*VLOOKUP('Форма 1'!$F2051,'Придельники с 2022'!$B$4:$X$28,'Форма 1'!AA$8),"")</f>
        <v/>
      </c>
      <c r="K2051" s="90"/>
      <c r="L2051" s="87"/>
      <c r="M2051" s="103">
        <f>IF(ISNUMBER('Форма 1'!AD2051),'Форма 1'!$H2051*VLOOKUP('Форма 1'!$F2051,'Придельники с 2022'!$B$4:$X$28,'Форма 1'!AD$8),"")</f>
        <v>5987704.835</v>
      </c>
      <c r="N2051" s="103" t="str">
        <f>IF(ISBLANK('Форма 1'!$AE2051),"",IF('Форма 1'!$AE2051=1,'Форма 1'!$H2051*VLOOKUP('Форма 1'!$F2051,'Придельники с 2022'!$B$4:$X$28,'Форма 1'!$AE$8,0),IF('Форма 1'!$AE2051=2,'Форма 1'!$H2051*VLOOKUP('Форма 1'!$F2051,'Придельники с 2022'!$B$4:$X$28,13,0),IF('Форма 1'!$AE2051=3,'Форма 1'!$H2051*VLOOKUP('Форма 1'!$F2051,'Придельники с 2022'!$B$4:$X$28,12,0)))))</f>
        <v/>
      </c>
      <c r="O2051" s="103" t="str">
        <f>IF(ISNUMBER('Форма 1'!AF2051),'Форма 1'!$H2051*VLOOKUP('Форма 1'!$F2051,'Придельники с 2022'!$B$4:$X$28,'Форма 1'!AF$8),"")</f>
        <v/>
      </c>
      <c r="P2051" s="87"/>
      <c r="Q2051" s="103" t="str">
        <f>IF(ISNUMBER('Форма 1'!AH2051),'Форма 1'!$H2051*VLOOKUP('Форма 1'!$F2051,'Придельники с 2022'!$B$4:$X$28,'Форма 1'!AH$8),"")</f>
        <v/>
      </c>
      <c r="R2051" s="103" t="str">
        <f>IF(ISNUMBER('Форма 1'!AI2051),'Форма 1'!$H2051*VLOOKUP('Форма 1'!$F2051,'Придельники с 2022'!$B$4:$X$28,'Форма 1'!AI$8),"")</f>
        <v/>
      </c>
      <c r="S2051" s="103" t="str">
        <f>IF(ISNUMBER('Форма 1'!AJ2051),'Форма 1'!$H2051*VLOOKUP('Форма 1'!$F2051,'Придельники с 2022'!$B$4:$X$28,'Форма 1'!AJ$8),"")</f>
        <v/>
      </c>
      <c r="T2051" s="87"/>
    </row>
    <row r="2052" spans="1:20">
      <c r="A2052" s="188">
        <f t="shared" si="174"/>
        <v>30</v>
      </c>
      <c r="B2052" s="189" t="s">
        <v>2021</v>
      </c>
      <c r="C2052" s="99">
        <f t="shared" si="168"/>
        <v>530145.56400000001</v>
      </c>
      <c r="D2052" s="103">
        <f>IF(ISNUMBER('Форма 1'!U2052),'Форма 1'!$H2052*VLOOKUP('Форма 1'!$F2052,'Придельники с 2022'!$B$4:$X$28,'Форма 1'!U$8),"")</f>
        <v>530145.56400000001</v>
      </c>
      <c r="E2052" s="103" t="str">
        <f>IF(ISNUMBER('Форма 1'!V2052),'Форма 1'!$H2052*VLOOKUP('Форма 1'!$F2052,'Придельники с 2022'!$B$4:$X$28,'Форма 1'!V$8),"")</f>
        <v/>
      </c>
      <c r="F2052" s="103" t="str">
        <f>IF(ISNUMBER('Форма 1'!W2052),'Форма 1'!$H2052*VLOOKUP('Форма 1'!$F2052,'Придельники с 2022'!$B$4:$X$28,'Форма 1'!W$8),"")</f>
        <v/>
      </c>
      <c r="G2052" s="103" t="str">
        <f>IF(ISNUMBER('Форма 1'!X2052),'Форма 1'!$H2052*VLOOKUP('Форма 1'!$F2052,'Придельники с 2022'!$B$4:$X$28,'Форма 1'!X$8),"")</f>
        <v/>
      </c>
      <c r="H2052" s="103" t="str">
        <f>IF(ISNUMBER('Форма 1'!Y2052),'Форма 1'!$H2052*VLOOKUP('Форма 1'!$F2052,'Придельники с 2022'!$B$4:$X$28,'Форма 1'!Y$8),"")</f>
        <v/>
      </c>
      <c r="I2052" s="103" t="str">
        <f>IF(ISNUMBER('Форма 1'!Z2052),'Форма 1'!$H2052*VLOOKUP('Форма 1'!$F2052,'Придельники с 2022'!$B$4:$X$28,'Форма 1'!Z$8),"")</f>
        <v/>
      </c>
      <c r="J2052" s="103" t="str">
        <f>IF(ISNUMBER('Форма 1'!AA2052),'Форма 1'!$H2052*VLOOKUP('Форма 1'!$F2052,'Придельники с 2022'!$B$4:$X$28,'Форма 1'!AA$8),"")</f>
        <v/>
      </c>
      <c r="K2052" s="90"/>
      <c r="L2052" s="87"/>
      <c r="M2052" s="103" t="str">
        <f>IF(ISNUMBER('Форма 1'!AD2052),'Форма 1'!$H2052*VLOOKUP('Форма 1'!$F2052,'Придельники с 2022'!$B$4:$X$28,'Форма 1'!AD$8),"")</f>
        <v/>
      </c>
      <c r="N2052" s="103" t="str">
        <f>IF(ISBLANK('Форма 1'!$AE2052),"",IF('Форма 1'!$AE2052=1,'Форма 1'!$H2052*VLOOKUP('Форма 1'!$F2052,'Придельники с 2022'!$B$4:$X$28,'Форма 1'!$AE$8,0),IF('Форма 1'!$AE2052=2,'Форма 1'!$H2052*VLOOKUP('Форма 1'!$F2052,'Придельники с 2022'!$B$4:$X$28,13,0),IF('Форма 1'!$AE2052=3,'Форма 1'!$H2052*VLOOKUP('Форма 1'!$F2052,'Придельники с 2022'!$B$4:$X$28,12,0)))))</f>
        <v/>
      </c>
      <c r="O2052" s="103" t="str">
        <f>IF(ISNUMBER('Форма 1'!AF2052),'Форма 1'!$H2052*VLOOKUP('Форма 1'!$F2052,'Придельники с 2022'!$B$4:$X$28,'Форма 1'!AF$8),"")</f>
        <v/>
      </c>
      <c r="P2052" s="87"/>
      <c r="Q2052" s="103" t="str">
        <f>IF(ISNUMBER('Форма 1'!AH2052),'Форма 1'!$H2052*VLOOKUP('Форма 1'!$F2052,'Придельники с 2022'!$B$4:$X$28,'Форма 1'!AH$8),"")</f>
        <v/>
      </c>
      <c r="R2052" s="103" t="str">
        <f>IF(ISNUMBER('Форма 1'!AI2052),'Форма 1'!$H2052*VLOOKUP('Форма 1'!$F2052,'Придельники с 2022'!$B$4:$X$28,'Форма 1'!AI$8),"")</f>
        <v/>
      </c>
      <c r="S2052" s="103" t="str">
        <f>IF(ISNUMBER('Форма 1'!AJ2052),'Форма 1'!$H2052*VLOOKUP('Форма 1'!$F2052,'Придельники с 2022'!$B$4:$X$28,'Форма 1'!AJ$8),"")</f>
        <v/>
      </c>
      <c r="T2052" s="87"/>
    </row>
    <row r="2053" spans="1:20">
      <c r="A2053" s="188">
        <f t="shared" si="174"/>
        <v>31</v>
      </c>
      <c r="B2053" s="189" t="s">
        <v>2022</v>
      </c>
      <c r="C2053" s="99">
        <f t="shared" si="168"/>
        <v>17844747.648000002</v>
      </c>
      <c r="D2053" s="103" t="str">
        <f>IF(ISNUMBER('Форма 1'!U2053),'Форма 1'!$H2053*VLOOKUP('Форма 1'!$F2053,'Придельники с 2022'!$B$4:$X$28,'Форма 1'!U$8),"")</f>
        <v/>
      </c>
      <c r="E2053" s="103" t="str">
        <f>IF(ISNUMBER('Форма 1'!V2053),'Форма 1'!$H2053*VLOOKUP('Форма 1'!$F2053,'Придельники с 2022'!$B$4:$X$28,'Форма 1'!V$8),"")</f>
        <v/>
      </c>
      <c r="F2053" s="103" t="str">
        <f>IF(ISNUMBER('Форма 1'!W2053),'Форма 1'!$H2053*VLOOKUP('Форма 1'!$F2053,'Придельники с 2022'!$B$4:$X$28,'Форма 1'!W$8),"")</f>
        <v/>
      </c>
      <c r="G2053" s="103" t="str">
        <f>IF(ISNUMBER('Форма 1'!X2053),'Форма 1'!$H2053*VLOOKUP('Форма 1'!$F2053,'Придельники с 2022'!$B$4:$X$28,'Форма 1'!X$8),"")</f>
        <v/>
      </c>
      <c r="H2053" s="103" t="str">
        <f>IF(ISNUMBER('Форма 1'!Y2053),'Форма 1'!$H2053*VLOOKUP('Форма 1'!$F2053,'Придельники с 2022'!$B$4:$X$28,'Форма 1'!Y$8),"")</f>
        <v/>
      </c>
      <c r="I2053" s="103" t="str">
        <f>IF(ISNUMBER('Форма 1'!Z2053),'Форма 1'!$H2053*VLOOKUP('Форма 1'!$F2053,'Придельники с 2022'!$B$4:$X$28,'Форма 1'!Z$8),"")</f>
        <v/>
      </c>
      <c r="J2053" s="103" t="str">
        <f>IF(ISNUMBER('Форма 1'!AA2053),'Форма 1'!$H2053*VLOOKUP('Форма 1'!$F2053,'Придельники с 2022'!$B$4:$X$28,'Форма 1'!AA$8),"")</f>
        <v/>
      </c>
      <c r="K2053" s="90"/>
      <c r="L2053" s="87"/>
      <c r="M2053" s="103">
        <f>IF(ISNUMBER('Форма 1'!AD2053),'Форма 1'!$H2053*VLOOKUP('Форма 1'!$F2053,'Придельники с 2022'!$B$4:$X$28,'Форма 1'!AD$8),"")</f>
        <v>17844747.648000002</v>
      </c>
      <c r="N2053" s="103" t="str">
        <f>IF(ISBLANK('Форма 1'!$AE2053),"",IF('Форма 1'!$AE2053=1,'Форма 1'!$H2053*VLOOKUP('Форма 1'!$F2053,'Придельники с 2022'!$B$4:$X$28,'Форма 1'!$AE$8,0),IF('Форма 1'!$AE2053=2,'Форма 1'!$H2053*VLOOKUP('Форма 1'!$F2053,'Придельники с 2022'!$B$4:$X$28,13,0),IF('Форма 1'!$AE2053=3,'Форма 1'!$H2053*VLOOKUP('Форма 1'!$F2053,'Придельники с 2022'!$B$4:$X$28,12,0)))))</f>
        <v/>
      </c>
      <c r="O2053" s="103" t="str">
        <f>IF(ISNUMBER('Форма 1'!AF2053),'Форма 1'!$H2053*VLOOKUP('Форма 1'!$F2053,'Придельники с 2022'!$B$4:$X$28,'Форма 1'!AF$8),"")</f>
        <v/>
      </c>
      <c r="P2053" s="87"/>
      <c r="Q2053" s="103" t="str">
        <f>IF(ISNUMBER('Форма 1'!AH2053),'Форма 1'!$H2053*VLOOKUP('Форма 1'!$F2053,'Придельники с 2022'!$B$4:$X$28,'Форма 1'!AH$8),"")</f>
        <v/>
      </c>
      <c r="R2053" s="103" t="str">
        <f>IF(ISNUMBER('Форма 1'!AI2053),'Форма 1'!$H2053*VLOOKUP('Форма 1'!$F2053,'Придельники с 2022'!$B$4:$X$28,'Форма 1'!AI$8),"")</f>
        <v/>
      </c>
      <c r="S2053" s="103" t="str">
        <f>IF(ISNUMBER('Форма 1'!AJ2053),'Форма 1'!$H2053*VLOOKUP('Форма 1'!$F2053,'Придельники с 2022'!$B$4:$X$28,'Форма 1'!AJ$8),"")</f>
        <v/>
      </c>
      <c r="T2053" s="87"/>
    </row>
    <row r="2054" spans="1:20" ht="15.75">
      <c r="A2054" s="187">
        <v>0</v>
      </c>
      <c r="B2054" s="34" t="s">
        <v>1090</v>
      </c>
      <c r="C2054" s="36">
        <f>SUM(C2055:C2059)</f>
        <v>10231081.651000001</v>
      </c>
      <c r="D2054" s="36">
        <f t="shared" ref="D2054:T2054" si="175">SUM(D2055:D2059)</f>
        <v>628446.78</v>
      </c>
      <c r="E2054" s="36">
        <f t="shared" si="175"/>
        <v>0</v>
      </c>
      <c r="F2054" s="36">
        <f t="shared" si="175"/>
        <v>0</v>
      </c>
      <c r="G2054" s="36">
        <f t="shared" si="175"/>
        <v>1960085.1910000001</v>
      </c>
      <c r="H2054" s="36">
        <f t="shared" si="175"/>
        <v>4203359.4000000004</v>
      </c>
      <c r="I2054" s="36">
        <f t="shared" si="175"/>
        <v>2234479.3560000001</v>
      </c>
      <c r="J2054" s="36">
        <f t="shared" si="175"/>
        <v>0</v>
      </c>
      <c r="K2054" s="39">
        <f t="shared" si="175"/>
        <v>0</v>
      </c>
      <c r="L2054" s="36">
        <f t="shared" si="175"/>
        <v>0</v>
      </c>
      <c r="M2054" s="36">
        <f t="shared" si="175"/>
        <v>0</v>
      </c>
      <c r="N2054" s="36">
        <f t="shared" si="175"/>
        <v>0</v>
      </c>
      <c r="O2054" s="36">
        <f t="shared" si="175"/>
        <v>1204710.9239999999</v>
      </c>
      <c r="P2054" s="36">
        <f t="shared" si="175"/>
        <v>0</v>
      </c>
      <c r="Q2054" s="36">
        <f t="shared" si="175"/>
        <v>0</v>
      </c>
      <c r="R2054" s="36">
        <f t="shared" si="175"/>
        <v>0</v>
      </c>
      <c r="S2054" s="36">
        <f t="shared" si="175"/>
        <v>0</v>
      </c>
      <c r="T2054" s="36">
        <f t="shared" si="175"/>
        <v>0</v>
      </c>
    </row>
    <row r="2055" spans="1:20">
      <c r="A2055" s="188">
        <f t="shared" si="174"/>
        <v>1</v>
      </c>
      <c r="B2055" s="189" t="s">
        <v>1096</v>
      </c>
      <c r="C2055" s="99">
        <f t="shared" si="168"/>
        <v>1204710.9239999999</v>
      </c>
      <c r="D2055" s="103" t="str">
        <f>IF(ISNUMBER('Форма 1'!U2055),'Форма 1'!$H2055*VLOOKUP('Форма 1'!$F2055,'Придельники с 2022'!$B$4:$X$28,'Форма 1'!U$8),"")</f>
        <v/>
      </c>
      <c r="E2055" s="103" t="str">
        <f>IF(ISNUMBER('Форма 1'!V2055),'Форма 1'!$H2055*VLOOKUP('Форма 1'!$F2055,'Придельники с 2022'!$B$4:$X$28,'Форма 1'!V$8),"")</f>
        <v/>
      </c>
      <c r="F2055" s="103" t="str">
        <f>IF(ISNUMBER('Форма 1'!W2055),'Форма 1'!$H2055*VLOOKUP('Форма 1'!$F2055,'Придельники с 2022'!$B$4:$X$28,'Форма 1'!W$8),"")</f>
        <v/>
      </c>
      <c r="G2055" s="103" t="str">
        <f>IF(ISNUMBER('Форма 1'!X2055),'Форма 1'!$H2055*VLOOKUP('Форма 1'!$F2055,'Придельники с 2022'!$B$4:$X$28,'Форма 1'!X$8),"")</f>
        <v/>
      </c>
      <c r="H2055" s="103" t="str">
        <f>IF(ISNUMBER('Форма 1'!Y2055),'Форма 1'!$H2055*VLOOKUP('Форма 1'!$F2055,'Придельники с 2022'!$B$4:$X$28,'Форма 1'!Y$8),"")</f>
        <v/>
      </c>
      <c r="I2055" s="103" t="str">
        <f>IF(ISNUMBER('Форма 1'!Z2055),'Форма 1'!$H2055*VLOOKUP('Форма 1'!$F2055,'Придельники с 2022'!$B$4:$X$28,'Форма 1'!Z$8),"")</f>
        <v/>
      </c>
      <c r="J2055" s="103" t="str">
        <f>IF(ISNUMBER('Форма 1'!AA2055),'Форма 1'!$H2055*VLOOKUP('Форма 1'!$F2055,'Придельники с 2022'!$B$4:$X$28,'Форма 1'!AA$8),"")</f>
        <v/>
      </c>
      <c r="K2055" s="90"/>
      <c r="L2055" s="87"/>
      <c r="M2055" s="103" t="str">
        <f>IF(ISNUMBER('Форма 1'!AD2055),'Форма 1'!$H2055*VLOOKUP('Форма 1'!$F2055,'Придельники с 2022'!$B$4:$X$28,'Форма 1'!AD$8),"")</f>
        <v/>
      </c>
      <c r="N2055" s="103" t="str">
        <f>IF(ISBLANK('Форма 1'!$AE2055),"",IF('Форма 1'!$AE2055=1,'Форма 1'!$H2055*VLOOKUP('Форма 1'!$F2055,'Придельники с 2022'!$B$4:$X$28,'Форма 1'!$AE$8,0),IF('Форма 1'!$AE2055=2,'Форма 1'!$H2055*VLOOKUP('Форма 1'!$F2055,'Придельники с 2022'!$B$4:$X$28,13,0),IF('Форма 1'!$AE2055=3,'Форма 1'!$H2055*VLOOKUP('Форма 1'!$F2055,'Придельники с 2022'!$B$4:$X$28,12,0)))))</f>
        <v/>
      </c>
      <c r="O2055" s="103">
        <f>IF(ISNUMBER('Форма 1'!AF2055),'Форма 1'!$H2055*VLOOKUP('Форма 1'!$F2055,'Придельники с 2022'!$B$4:$X$28,'Форма 1'!AF$8),"")</f>
        <v>1204710.9239999999</v>
      </c>
      <c r="P2055" s="87"/>
      <c r="Q2055" s="103" t="str">
        <f>IF(ISNUMBER('Форма 1'!AH2055),'Форма 1'!$H2055*VLOOKUP('Форма 1'!$F2055,'Придельники с 2022'!$B$4:$X$28,'Форма 1'!AH$8),"")</f>
        <v/>
      </c>
      <c r="R2055" s="103" t="str">
        <f>IF(ISNUMBER('Форма 1'!AI2055),'Форма 1'!$H2055*VLOOKUP('Форма 1'!$F2055,'Придельники с 2022'!$B$4:$X$28,'Форма 1'!AI$8),"")</f>
        <v/>
      </c>
      <c r="S2055" s="103" t="str">
        <f>IF(ISNUMBER('Форма 1'!AJ2055),'Форма 1'!$H2055*VLOOKUP('Форма 1'!$F2055,'Придельники с 2022'!$B$4:$X$28,'Форма 1'!AJ$8),"")</f>
        <v/>
      </c>
      <c r="T2055" s="87"/>
    </row>
    <row r="2056" spans="1:20">
      <c r="A2056" s="188">
        <f t="shared" si="174"/>
        <v>2</v>
      </c>
      <c r="B2056" s="189" t="s">
        <v>2023</v>
      </c>
      <c r="C2056" s="99">
        <f t="shared" si="168"/>
        <v>401495.32799999998</v>
      </c>
      <c r="D2056" s="103">
        <f>IF(ISNUMBER('Форма 1'!U2056),'Форма 1'!$H2056*VLOOKUP('Форма 1'!$F2056,'Придельники с 2022'!$B$4:$X$28,'Форма 1'!U$8),"")</f>
        <v>401495.32799999998</v>
      </c>
      <c r="E2056" s="103" t="str">
        <f>IF(ISNUMBER('Форма 1'!V2056),'Форма 1'!$H2056*VLOOKUP('Форма 1'!$F2056,'Придельники с 2022'!$B$4:$X$28,'Форма 1'!V$8),"")</f>
        <v/>
      </c>
      <c r="F2056" s="103" t="str">
        <f>IF(ISNUMBER('Форма 1'!W2056),'Форма 1'!$H2056*VLOOKUP('Форма 1'!$F2056,'Придельники с 2022'!$B$4:$X$28,'Форма 1'!W$8),"")</f>
        <v/>
      </c>
      <c r="G2056" s="103" t="str">
        <f>IF(ISNUMBER('Форма 1'!X2056),'Форма 1'!$H2056*VLOOKUP('Форма 1'!$F2056,'Придельники с 2022'!$B$4:$X$28,'Форма 1'!X$8),"")</f>
        <v/>
      </c>
      <c r="H2056" s="103" t="str">
        <f>IF(ISNUMBER('Форма 1'!Y2056),'Форма 1'!$H2056*VLOOKUP('Форма 1'!$F2056,'Придельники с 2022'!$B$4:$X$28,'Форма 1'!Y$8),"")</f>
        <v/>
      </c>
      <c r="I2056" s="103" t="str">
        <f>IF(ISNUMBER('Форма 1'!Z2056),'Форма 1'!$H2056*VLOOKUP('Форма 1'!$F2056,'Придельники с 2022'!$B$4:$X$28,'Форма 1'!Z$8),"")</f>
        <v/>
      </c>
      <c r="J2056" s="103" t="str">
        <f>IF(ISNUMBER('Форма 1'!AA2056),'Форма 1'!$H2056*VLOOKUP('Форма 1'!$F2056,'Придельники с 2022'!$B$4:$X$28,'Форма 1'!AA$8),"")</f>
        <v/>
      </c>
      <c r="K2056" s="90"/>
      <c r="L2056" s="87"/>
      <c r="M2056" s="103" t="str">
        <f>IF(ISNUMBER('Форма 1'!AD2056),'Форма 1'!$H2056*VLOOKUP('Форма 1'!$F2056,'Придельники с 2022'!$B$4:$X$28,'Форма 1'!AD$8),"")</f>
        <v/>
      </c>
      <c r="N2056" s="103" t="str">
        <f>IF(ISBLANK('Форма 1'!$AE2056),"",IF('Форма 1'!$AE2056=1,'Форма 1'!$H2056*VLOOKUP('Форма 1'!$F2056,'Придельники с 2022'!$B$4:$X$28,'Форма 1'!$AE$8,0),IF('Форма 1'!$AE2056=2,'Форма 1'!$H2056*VLOOKUP('Форма 1'!$F2056,'Придельники с 2022'!$B$4:$X$28,13,0),IF('Форма 1'!$AE2056=3,'Форма 1'!$H2056*VLOOKUP('Форма 1'!$F2056,'Придельники с 2022'!$B$4:$X$28,12,0)))))</f>
        <v/>
      </c>
      <c r="O2056" s="103" t="str">
        <f>IF(ISNUMBER('Форма 1'!AF2056),'Форма 1'!$H2056*VLOOKUP('Форма 1'!$F2056,'Придельники с 2022'!$B$4:$X$28,'Форма 1'!AF$8),"")</f>
        <v/>
      </c>
      <c r="P2056" s="87"/>
      <c r="Q2056" s="103" t="str">
        <f>IF(ISNUMBER('Форма 1'!AH2056),'Форма 1'!$H2056*VLOOKUP('Форма 1'!$F2056,'Придельники с 2022'!$B$4:$X$28,'Форма 1'!AH$8),"")</f>
        <v/>
      </c>
      <c r="R2056" s="103" t="str">
        <f>IF(ISNUMBER('Форма 1'!AI2056),'Форма 1'!$H2056*VLOOKUP('Форма 1'!$F2056,'Придельники с 2022'!$B$4:$X$28,'Форма 1'!AI$8),"")</f>
        <v/>
      </c>
      <c r="S2056" s="103" t="str">
        <f>IF(ISNUMBER('Форма 1'!AJ2056),'Форма 1'!$H2056*VLOOKUP('Форма 1'!$F2056,'Придельники с 2022'!$B$4:$X$28,'Форма 1'!AJ$8),"")</f>
        <v/>
      </c>
      <c r="T2056" s="87"/>
    </row>
    <row r="2057" spans="1:20">
      <c r="A2057" s="188">
        <f t="shared" si="174"/>
        <v>3</v>
      </c>
      <c r="B2057" s="189" t="s">
        <v>2024</v>
      </c>
      <c r="C2057" s="99">
        <f t="shared" si="168"/>
        <v>226951.45200000002</v>
      </c>
      <c r="D2057" s="103">
        <f>IF(ISNUMBER('Форма 1'!U2057),'Форма 1'!$H2057*VLOOKUP('Форма 1'!$F2057,'Придельники с 2022'!$B$4:$X$28,'Форма 1'!U$8),"")</f>
        <v>226951.45200000002</v>
      </c>
      <c r="E2057" s="103" t="str">
        <f>IF(ISNUMBER('Форма 1'!V2057),'Форма 1'!$H2057*VLOOKUP('Форма 1'!$F2057,'Придельники с 2022'!$B$4:$X$28,'Форма 1'!V$8),"")</f>
        <v/>
      </c>
      <c r="F2057" s="103" t="str">
        <f>IF(ISNUMBER('Форма 1'!W2057),'Форма 1'!$H2057*VLOOKUP('Форма 1'!$F2057,'Придельники с 2022'!$B$4:$X$28,'Форма 1'!W$8),"")</f>
        <v/>
      </c>
      <c r="G2057" s="103" t="str">
        <f>IF(ISNUMBER('Форма 1'!X2057),'Форма 1'!$H2057*VLOOKUP('Форма 1'!$F2057,'Придельники с 2022'!$B$4:$X$28,'Форма 1'!X$8),"")</f>
        <v/>
      </c>
      <c r="H2057" s="103" t="str">
        <f>IF(ISNUMBER('Форма 1'!Y2057),'Форма 1'!$H2057*VLOOKUP('Форма 1'!$F2057,'Придельники с 2022'!$B$4:$X$28,'Форма 1'!Y$8),"")</f>
        <v/>
      </c>
      <c r="I2057" s="103" t="str">
        <f>IF(ISNUMBER('Форма 1'!Z2057),'Форма 1'!$H2057*VLOOKUP('Форма 1'!$F2057,'Придельники с 2022'!$B$4:$X$28,'Форма 1'!Z$8),"")</f>
        <v/>
      </c>
      <c r="J2057" s="103" t="str">
        <f>IF(ISNUMBER('Форма 1'!AA2057),'Форма 1'!$H2057*VLOOKUP('Форма 1'!$F2057,'Придельники с 2022'!$B$4:$X$28,'Форма 1'!AA$8),"")</f>
        <v/>
      </c>
      <c r="K2057" s="90"/>
      <c r="L2057" s="87"/>
      <c r="M2057" s="103" t="str">
        <f>IF(ISNUMBER('Форма 1'!AD2057),'Форма 1'!$H2057*VLOOKUP('Форма 1'!$F2057,'Придельники с 2022'!$B$4:$X$28,'Форма 1'!AD$8),"")</f>
        <v/>
      </c>
      <c r="N2057" s="103" t="str">
        <f>IF(ISBLANK('Форма 1'!$AE2057),"",IF('Форма 1'!$AE2057=1,'Форма 1'!$H2057*VLOOKUP('Форма 1'!$F2057,'Придельники с 2022'!$B$4:$X$28,'Форма 1'!$AE$8,0),IF('Форма 1'!$AE2057=2,'Форма 1'!$H2057*VLOOKUP('Форма 1'!$F2057,'Придельники с 2022'!$B$4:$X$28,13,0),IF('Форма 1'!$AE2057=3,'Форма 1'!$H2057*VLOOKUP('Форма 1'!$F2057,'Придельники с 2022'!$B$4:$X$28,12,0)))))</f>
        <v/>
      </c>
      <c r="O2057" s="103" t="str">
        <f>IF(ISNUMBER('Форма 1'!AF2057),'Форма 1'!$H2057*VLOOKUP('Форма 1'!$F2057,'Придельники с 2022'!$B$4:$X$28,'Форма 1'!AF$8),"")</f>
        <v/>
      </c>
      <c r="P2057" s="87"/>
      <c r="Q2057" s="103" t="str">
        <f>IF(ISNUMBER('Форма 1'!AH2057),'Форма 1'!$H2057*VLOOKUP('Форма 1'!$F2057,'Придельники с 2022'!$B$4:$X$28,'Форма 1'!AH$8),"")</f>
        <v/>
      </c>
      <c r="R2057" s="103" t="str">
        <f>IF(ISNUMBER('Форма 1'!AI2057),'Форма 1'!$H2057*VLOOKUP('Форма 1'!$F2057,'Придельники с 2022'!$B$4:$X$28,'Форма 1'!AI$8),"")</f>
        <v/>
      </c>
      <c r="S2057" s="103" t="str">
        <f>IF(ISNUMBER('Форма 1'!AJ2057),'Форма 1'!$H2057*VLOOKUP('Форма 1'!$F2057,'Придельники с 2022'!$B$4:$X$28,'Форма 1'!AJ$8),"")</f>
        <v/>
      </c>
      <c r="T2057" s="87"/>
    </row>
    <row r="2058" spans="1:20">
      <c r="A2058" s="188">
        <f t="shared" si="174"/>
        <v>4</v>
      </c>
      <c r="B2058" s="189" t="s">
        <v>2025</v>
      </c>
      <c r="C2058" s="99">
        <f t="shared" si="168"/>
        <v>364624.43099999998</v>
      </c>
      <c r="D2058" s="103" t="str">
        <f>IF(ISNUMBER('Форма 1'!U2058),'Форма 1'!$H2058*VLOOKUP('Форма 1'!$F2058,'Придельники с 2022'!$B$4:$X$28,'Форма 1'!U$8),"")</f>
        <v/>
      </c>
      <c r="E2058" s="103" t="str">
        <f>IF(ISNUMBER('Форма 1'!V2058),'Форма 1'!$H2058*VLOOKUP('Форма 1'!$F2058,'Придельники с 2022'!$B$4:$X$28,'Форма 1'!V$8),"")</f>
        <v/>
      </c>
      <c r="F2058" s="103" t="str">
        <f>IF(ISNUMBER('Форма 1'!W2058),'Форма 1'!$H2058*VLOOKUP('Форма 1'!$F2058,'Придельники с 2022'!$B$4:$X$28,'Форма 1'!W$8),"")</f>
        <v/>
      </c>
      <c r="G2058" s="103">
        <f>IF(ISNUMBER('Форма 1'!X2058),'Форма 1'!$H2058*VLOOKUP('Форма 1'!$F2058,'Придельники с 2022'!$B$4:$X$28,'Форма 1'!X$8),"")</f>
        <v>364624.43099999998</v>
      </c>
      <c r="H2058" s="103" t="str">
        <f>IF(ISNUMBER('Форма 1'!Y2058),'Форма 1'!$H2058*VLOOKUP('Форма 1'!$F2058,'Придельники с 2022'!$B$4:$X$28,'Форма 1'!Y$8),"")</f>
        <v/>
      </c>
      <c r="I2058" s="103" t="str">
        <f>IF(ISNUMBER('Форма 1'!Z2058),'Форма 1'!$H2058*VLOOKUP('Форма 1'!$F2058,'Придельники с 2022'!$B$4:$X$28,'Форма 1'!Z$8),"")</f>
        <v/>
      </c>
      <c r="J2058" s="103" t="str">
        <f>IF(ISNUMBER('Форма 1'!AA2058),'Форма 1'!$H2058*VLOOKUP('Форма 1'!$F2058,'Придельники с 2022'!$B$4:$X$28,'Форма 1'!AA$8),"")</f>
        <v/>
      </c>
      <c r="K2058" s="90"/>
      <c r="L2058" s="87"/>
      <c r="M2058" s="103" t="str">
        <f>IF(ISNUMBER('Форма 1'!AD2058),'Форма 1'!$H2058*VLOOKUP('Форма 1'!$F2058,'Придельники с 2022'!$B$4:$X$28,'Форма 1'!AD$8),"")</f>
        <v/>
      </c>
      <c r="N2058" s="103" t="str">
        <f>IF(ISBLANK('Форма 1'!$AE2058),"",IF('Форма 1'!$AE2058=1,'Форма 1'!$H2058*VLOOKUP('Форма 1'!$F2058,'Придельники с 2022'!$B$4:$X$28,'Форма 1'!$AE$8,0),IF('Форма 1'!$AE2058=2,'Форма 1'!$H2058*VLOOKUP('Форма 1'!$F2058,'Придельники с 2022'!$B$4:$X$28,13,0),IF('Форма 1'!$AE2058=3,'Форма 1'!$H2058*VLOOKUP('Форма 1'!$F2058,'Придельники с 2022'!$B$4:$X$28,12,0)))))</f>
        <v/>
      </c>
      <c r="O2058" s="103" t="str">
        <f>IF(ISNUMBER('Форма 1'!AF2058),'Форма 1'!$H2058*VLOOKUP('Форма 1'!$F2058,'Придельники с 2022'!$B$4:$X$28,'Форма 1'!AF$8),"")</f>
        <v/>
      </c>
      <c r="P2058" s="87"/>
      <c r="Q2058" s="103" t="str">
        <f>IF(ISNUMBER('Форма 1'!AH2058),'Форма 1'!$H2058*VLOOKUP('Форма 1'!$F2058,'Придельники с 2022'!$B$4:$X$28,'Форма 1'!AH$8),"")</f>
        <v/>
      </c>
      <c r="R2058" s="103" t="str">
        <f>IF(ISNUMBER('Форма 1'!AI2058),'Форма 1'!$H2058*VLOOKUP('Форма 1'!$F2058,'Придельники с 2022'!$B$4:$X$28,'Форма 1'!AI$8),"")</f>
        <v/>
      </c>
      <c r="S2058" s="103" t="str">
        <f>IF(ISNUMBER('Форма 1'!AJ2058),'Форма 1'!$H2058*VLOOKUP('Форма 1'!$F2058,'Придельники с 2022'!$B$4:$X$28,'Форма 1'!AJ$8),"")</f>
        <v/>
      </c>
      <c r="T2058" s="87"/>
    </row>
    <row r="2059" spans="1:20">
      <c r="A2059" s="188">
        <f t="shared" si="174"/>
        <v>5</v>
      </c>
      <c r="B2059" s="189" t="s">
        <v>1098</v>
      </c>
      <c r="C2059" s="99">
        <f t="shared" si="168"/>
        <v>8033299.5160000008</v>
      </c>
      <c r="D2059" s="103" t="str">
        <f>IF(ISNUMBER('Форма 1'!U2059),'Форма 1'!$H2059*VLOOKUP('Форма 1'!$F2059,'Придельники с 2022'!$B$4:$X$28,'Форма 1'!U$8),"")</f>
        <v/>
      </c>
      <c r="E2059" s="103" t="str">
        <f>IF(ISNUMBER('Форма 1'!V2059),'Форма 1'!$H2059*VLOOKUP('Форма 1'!$F2059,'Придельники с 2022'!$B$4:$X$28,'Форма 1'!V$8),"")</f>
        <v/>
      </c>
      <c r="F2059" s="103" t="str">
        <f>IF(ISNUMBER('Форма 1'!W2059),'Форма 1'!$H2059*VLOOKUP('Форма 1'!$F2059,'Придельники с 2022'!$B$4:$X$28,'Форма 1'!W$8),"")</f>
        <v/>
      </c>
      <c r="G2059" s="103">
        <f>IF(ISNUMBER('Форма 1'!X2059),'Форма 1'!$H2059*VLOOKUP('Форма 1'!$F2059,'Придельники с 2022'!$B$4:$X$28,'Форма 1'!X$8),"")</f>
        <v>1595460.7600000002</v>
      </c>
      <c r="H2059" s="103">
        <f>IF(ISNUMBER('Форма 1'!Y2059),'Форма 1'!$H2059*VLOOKUP('Форма 1'!$F2059,'Придельники с 2022'!$B$4:$X$28,'Форма 1'!Y$8),"")</f>
        <v>4203359.4000000004</v>
      </c>
      <c r="I2059" s="103">
        <f>IF(ISNUMBER('Форма 1'!Z2059),'Форма 1'!$H2059*VLOOKUP('Форма 1'!$F2059,'Придельники с 2022'!$B$4:$X$28,'Форма 1'!Z$8),"")</f>
        <v>2234479.3560000001</v>
      </c>
      <c r="J2059" s="103" t="str">
        <f>IF(ISNUMBER('Форма 1'!AA2059),'Форма 1'!$H2059*VLOOKUP('Форма 1'!$F2059,'Придельники с 2022'!$B$4:$X$28,'Форма 1'!AA$8),"")</f>
        <v/>
      </c>
      <c r="K2059" s="90"/>
      <c r="L2059" s="87"/>
      <c r="M2059" s="103" t="str">
        <f>IF(ISNUMBER('Форма 1'!AD2059),'Форма 1'!$H2059*VLOOKUP('Форма 1'!$F2059,'Придельники с 2022'!$B$4:$X$28,'Форма 1'!AD$8),"")</f>
        <v/>
      </c>
      <c r="N2059" s="103" t="str">
        <f>IF(ISBLANK('Форма 1'!$AE2059),"",IF('Форма 1'!$AE2059=1,'Форма 1'!$H2059*VLOOKUP('Форма 1'!$F2059,'Придельники с 2022'!$B$4:$X$28,'Форма 1'!$AE$8,0),IF('Форма 1'!$AE2059=2,'Форма 1'!$H2059*VLOOKUP('Форма 1'!$F2059,'Придельники с 2022'!$B$4:$X$28,13,0),IF('Форма 1'!$AE2059=3,'Форма 1'!$H2059*VLOOKUP('Форма 1'!$F2059,'Придельники с 2022'!$B$4:$X$28,12,0)))))</f>
        <v/>
      </c>
      <c r="O2059" s="103" t="str">
        <f>IF(ISNUMBER('Форма 1'!AF2059),'Форма 1'!$H2059*VLOOKUP('Форма 1'!$F2059,'Придельники с 2022'!$B$4:$X$28,'Форма 1'!AF$8),"")</f>
        <v/>
      </c>
      <c r="P2059" s="87"/>
      <c r="Q2059" s="103" t="str">
        <f>IF(ISNUMBER('Форма 1'!AH2059),'Форма 1'!$H2059*VLOOKUP('Форма 1'!$F2059,'Придельники с 2022'!$B$4:$X$28,'Форма 1'!AH$8),"")</f>
        <v/>
      </c>
      <c r="R2059" s="103" t="str">
        <f>IF(ISNUMBER('Форма 1'!AI2059),'Форма 1'!$H2059*VLOOKUP('Форма 1'!$F2059,'Придельники с 2022'!$B$4:$X$28,'Форма 1'!AI$8),"")</f>
        <v/>
      </c>
      <c r="S2059" s="103" t="str">
        <f>IF(ISNUMBER('Форма 1'!AJ2059),'Форма 1'!$H2059*VLOOKUP('Форма 1'!$F2059,'Придельники с 2022'!$B$4:$X$28,'Форма 1'!AJ$8),"")</f>
        <v/>
      </c>
      <c r="T2059" s="87"/>
    </row>
    <row r="2060" spans="1:20" ht="15.75">
      <c r="A2060" s="187">
        <v>0</v>
      </c>
      <c r="B2060" s="34" t="s">
        <v>1100</v>
      </c>
      <c r="C2060" s="36">
        <f>SUM(C2061:C2064)</f>
        <v>7626368.3210000005</v>
      </c>
      <c r="D2060" s="36">
        <f t="shared" ref="D2060:T2060" si="176">SUM(D2061:D2064)</f>
        <v>1192050.2880000002</v>
      </c>
      <c r="E2060" s="36">
        <f t="shared" si="176"/>
        <v>5470998.1560000004</v>
      </c>
      <c r="F2060" s="36">
        <f t="shared" si="176"/>
        <v>0</v>
      </c>
      <c r="G2060" s="36">
        <f t="shared" si="176"/>
        <v>246067.65299999999</v>
      </c>
      <c r="H2060" s="36">
        <f t="shared" si="176"/>
        <v>0</v>
      </c>
      <c r="I2060" s="36">
        <f t="shared" si="176"/>
        <v>238015.85599999997</v>
      </c>
      <c r="J2060" s="36">
        <f t="shared" si="176"/>
        <v>0</v>
      </c>
      <c r="K2060" s="39">
        <f t="shared" si="176"/>
        <v>0</v>
      </c>
      <c r="L2060" s="36">
        <f t="shared" si="176"/>
        <v>0</v>
      </c>
      <c r="M2060" s="36">
        <f t="shared" si="176"/>
        <v>0</v>
      </c>
      <c r="N2060" s="36">
        <f t="shared" si="176"/>
        <v>0</v>
      </c>
      <c r="O2060" s="36">
        <f t="shared" si="176"/>
        <v>479236.36799999996</v>
      </c>
      <c r="P2060" s="36">
        <f t="shared" si="176"/>
        <v>0</v>
      </c>
      <c r="Q2060" s="36">
        <f t="shared" si="176"/>
        <v>0</v>
      </c>
      <c r="R2060" s="36">
        <f t="shared" si="176"/>
        <v>0</v>
      </c>
      <c r="S2060" s="36">
        <f t="shared" si="176"/>
        <v>0</v>
      </c>
      <c r="T2060" s="36">
        <f t="shared" si="176"/>
        <v>0</v>
      </c>
    </row>
    <row r="2061" spans="1:20">
      <c r="A2061" s="188">
        <f t="shared" si="174"/>
        <v>1</v>
      </c>
      <c r="B2061" s="189" t="s">
        <v>2026</v>
      </c>
      <c r="C2061" s="99">
        <f t="shared" si="168"/>
        <v>297642.462</v>
      </c>
      <c r="D2061" s="103">
        <f>IF(ISNUMBER('Форма 1'!U2061),'Форма 1'!$H2061*VLOOKUP('Форма 1'!$F2061,'Придельники с 2022'!$B$4:$X$28,'Форма 1'!U$8),"")</f>
        <v>297642.462</v>
      </c>
      <c r="E2061" s="103" t="str">
        <f>IF(ISNUMBER('Форма 1'!V2061),'Форма 1'!$H2061*VLOOKUP('Форма 1'!$F2061,'Придельники с 2022'!$B$4:$X$28,'Форма 1'!V$8),"")</f>
        <v/>
      </c>
      <c r="F2061" s="103" t="str">
        <f>IF(ISNUMBER('Форма 1'!W2061),'Форма 1'!$H2061*VLOOKUP('Форма 1'!$F2061,'Придельники с 2022'!$B$4:$X$28,'Форма 1'!W$8),"")</f>
        <v/>
      </c>
      <c r="G2061" s="103" t="str">
        <f>IF(ISNUMBER('Форма 1'!X2061),'Форма 1'!$H2061*VLOOKUP('Форма 1'!$F2061,'Придельники с 2022'!$B$4:$X$28,'Форма 1'!X$8),"")</f>
        <v/>
      </c>
      <c r="H2061" s="103" t="str">
        <f>IF(ISNUMBER('Форма 1'!Y2061),'Форма 1'!$H2061*VLOOKUP('Форма 1'!$F2061,'Придельники с 2022'!$B$4:$X$28,'Форма 1'!Y$8),"")</f>
        <v/>
      </c>
      <c r="I2061" s="103" t="str">
        <f>IF(ISNUMBER('Форма 1'!Z2061),'Форма 1'!$H2061*VLOOKUP('Форма 1'!$F2061,'Придельники с 2022'!$B$4:$X$28,'Форма 1'!Z$8),"")</f>
        <v/>
      </c>
      <c r="J2061" s="103" t="str">
        <f>IF(ISNUMBER('Форма 1'!AA2061),'Форма 1'!$H2061*VLOOKUP('Форма 1'!$F2061,'Придельники с 2022'!$B$4:$X$28,'Форма 1'!AA$8),"")</f>
        <v/>
      </c>
      <c r="K2061" s="90"/>
      <c r="L2061" s="87"/>
      <c r="M2061" s="103" t="str">
        <f>IF(ISNUMBER('Форма 1'!AD2061),'Форма 1'!$H2061*VLOOKUP('Форма 1'!$F2061,'Придельники с 2022'!$B$4:$X$28,'Форма 1'!AD$8),"")</f>
        <v/>
      </c>
      <c r="N2061" s="103" t="str">
        <f>IF(ISBLANK('Форма 1'!$AE2061),"",IF('Форма 1'!$AE2061=1,'Форма 1'!$H2061*VLOOKUP('Форма 1'!$F2061,'Придельники с 2022'!$B$4:$X$28,'Форма 1'!$AE$8,0),IF('Форма 1'!$AE2061=2,'Форма 1'!$H2061*VLOOKUP('Форма 1'!$F2061,'Придельники с 2022'!$B$4:$X$28,13,0),IF('Форма 1'!$AE2061=3,'Форма 1'!$H2061*VLOOKUP('Форма 1'!$F2061,'Придельники с 2022'!$B$4:$X$28,12,0)))))</f>
        <v/>
      </c>
      <c r="O2061" s="103" t="str">
        <f>IF(ISNUMBER('Форма 1'!AF2061),'Форма 1'!$H2061*VLOOKUP('Форма 1'!$F2061,'Придельники с 2022'!$B$4:$X$28,'Форма 1'!AF$8),"")</f>
        <v/>
      </c>
      <c r="P2061" s="87"/>
      <c r="Q2061" s="103" t="str">
        <f>IF(ISNUMBER('Форма 1'!AH2061),'Форма 1'!$H2061*VLOOKUP('Форма 1'!$F2061,'Придельники с 2022'!$B$4:$X$28,'Форма 1'!AH$8),"")</f>
        <v/>
      </c>
      <c r="R2061" s="103" t="str">
        <f>IF(ISNUMBER('Форма 1'!AI2061),'Форма 1'!$H2061*VLOOKUP('Форма 1'!$F2061,'Придельники с 2022'!$B$4:$X$28,'Форма 1'!AI$8),"")</f>
        <v/>
      </c>
      <c r="S2061" s="103" t="str">
        <f>IF(ISNUMBER('Форма 1'!AJ2061),'Форма 1'!$H2061*VLOOKUP('Форма 1'!$F2061,'Придельники с 2022'!$B$4:$X$28,'Форма 1'!AJ$8),"")</f>
        <v/>
      </c>
      <c r="T2061" s="87"/>
    </row>
    <row r="2062" spans="1:20">
      <c r="A2062" s="188">
        <f t="shared" si="174"/>
        <v>2</v>
      </c>
      <c r="B2062" s="189" t="s">
        <v>2027</v>
      </c>
      <c r="C2062" s="99">
        <f t="shared" si="168"/>
        <v>412302.54000000004</v>
      </c>
      <c r="D2062" s="103">
        <f>IF(ISNUMBER('Форма 1'!U2062),'Форма 1'!$H2062*VLOOKUP('Форма 1'!$F2062,'Придельники с 2022'!$B$4:$X$28,'Форма 1'!U$8),"")</f>
        <v>412302.54000000004</v>
      </c>
      <c r="E2062" s="103" t="str">
        <f>IF(ISNUMBER('Форма 1'!V2062),'Форма 1'!$H2062*VLOOKUP('Форма 1'!$F2062,'Придельники с 2022'!$B$4:$X$28,'Форма 1'!V$8),"")</f>
        <v/>
      </c>
      <c r="F2062" s="103" t="str">
        <f>IF(ISNUMBER('Форма 1'!W2062),'Форма 1'!$H2062*VLOOKUP('Форма 1'!$F2062,'Придельники с 2022'!$B$4:$X$28,'Форма 1'!W$8),"")</f>
        <v/>
      </c>
      <c r="G2062" s="103" t="str">
        <f>IF(ISNUMBER('Форма 1'!X2062),'Форма 1'!$H2062*VLOOKUP('Форма 1'!$F2062,'Придельники с 2022'!$B$4:$X$28,'Форма 1'!X$8),"")</f>
        <v/>
      </c>
      <c r="H2062" s="103" t="str">
        <f>IF(ISNUMBER('Форма 1'!Y2062),'Форма 1'!$H2062*VLOOKUP('Форма 1'!$F2062,'Придельники с 2022'!$B$4:$X$28,'Форма 1'!Y$8),"")</f>
        <v/>
      </c>
      <c r="I2062" s="103" t="str">
        <f>IF(ISNUMBER('Форма 1'!Z2062),'Форма 1'!$H2062*VLOOKUP('Форма 1'!$F2062,'Придельники с 2022'!$B$4:$X$28,'Форма 1'!Z$8),"")</f>
        <v/>
      </c>
      <c r="J2062" s="103" t="str">
        <f>IF(ISNUMBER('Форма 1'!AA2062),'Форма 1'!$H2062*VLOOKUP('Форма 1'!$F2062,'Придельники с 2022'!$B$4:$X$28,'Форма 1'!AA$8),"")</f>
        <v/>
      </c>
      <c r="K2062" s="90"/>
      <c r="L2062" s="87"/>
      <c r="M2062" s="103" t="str">
        <f>IF(ISNUMBER('Форма 1'!AD2062),'Форма 1'!$H2062*VLOOKUP('Форма 1'!$F2062,'Придельники с 2022'!$B$4:$X$28,'Форма 1'!AD$8),"")</f>
        <v/>
      </c>
      <c r="N2062" s="103" t="str">
        <f>IF(ISBLANK('Форма 1'!$AE2062),"",IF('Форма 1'!$AE2062=1,'Форма 1'!$H2062*VLOOKUP('Форма 1'!$F2062,'Придельники с 2022'!$B$4:$X$28,'Форма 1'!$AE$8,0),IF('Форма 1'!$AE2062=2,'Форма 1'!$H2062*VLOOKUP('Форма 1'!$F2062,'Придельники с 2022'!$B$4:$X$28,13,0),IF('Форма 1'!$AE2062=3,'Форма 1'!$H2062*VLOOKUP('Форма 1'!$F2062,'Придельники с 2022'!$B$4:$X$28,12,0)))))</f>
        <v/>
      </c>
      <c r="O2062" s="103" t="str">
        <f>IF(ISNUMBER('Форма 1'!AF2062),'Форма 1'!$H2062*VLOOKUP('Форма 1'!$F2062,'Придельники с 2022'!$B$4:$X$28,'Форма 1'!AF$8),"")</f>
        <v/>
      </c>
      <c r="P2062" s="87"/>
      <c r="Q2062" s="103" t="str">
        <f>IF(ISNUMBER('Форма 1'!AH2062),'Форма 1'!$H2062*VLOOKUP('Форма 1'!$F2062,'Придельники с 2022'!$B$4:$X$28,'Форма 1'!AH$8),"")</f>
        <v/>
      </c>
      <c r="R2062" s="103" t="str">
        <f>IF(ISNUMBER('Форма 1'!AI2062),'Форма 1'!$H2062*VLOOKUP('Форма 1'!$F2062,'Придельники с 2022'!$B$4:$X$28,'Форма 1'!AI$8),"")</f>
        <v/>
      </c>
      <c r="S2062" s="103" t="str">
        <f>IF(ISNUMBER('Форма 1'!AJ2062),'Форма 1'!$H2062*VLOOKUP('Форма 1'!$F2062,'Придельники с 2022'!$B$4:$X$28,'Форма 1'!AJ$8),"")</f>
        <v/>
      </c>
      <c r="T2062" s="87"/>
    </row>
    <row r="2063" spans="1:20">
      <c r="A2063" s="188">
        <f t="shared" si="174"/>
        <v>3</v>
      </c>
      <c r="B2063" s="114" t="s">
        <v>2028</v>
      </c>
      <c r="C2063" s="99">
        <f t="shared" si="168"/>
        <v>6199171.0950000007</v>
      </c>
      <c r="D2063" s="103">
        <f>IF(ISNUMBER('Форма 1'!U2063),'Форма 1'!$H2063*VLOOKUP('Форма 1'!$F2063,'Придельники с 2022'!$B$4:$X$28,'Форма 1'!U$8),"")</f>
        <v>482105.28599999996</v>
      </c>
      <c r="E2063" s="103">
        <f>IF(ISNUMBER('Форма 1'!V2063),'Форма 1'!$H2063*VLOOKUP('Форма 1'!$F2063,'Придельники с 2022'!$B$4:$X$28,'Форма 1'!V$8),"")</f>
        <v>5470998.1560000004</v>
      </c>
      <c r="F2063" s="103" t="str">
        <f>IF(ISNUMBER('Форма 1'!W2063),'Форма 1'!$H2063*VLOOKUP('Форма 1'!$F2063,'Придельники с 2022'!$B$4:$X$28,'Форма 1'!W$8),"")</f>
        <v/>
      </c>
      <c r="G2063" s="103">
        <f>IF(ISNUMBER('Форма 1'!X2063),'Форма 1'!$H2063*VLOOKUP('Форма 1'!$F2063,'Придельники с 2022'!$B$4:$X$28,'Форма 1'!X$8),"")</f>
        <v>246067.65299999999</v>
      </c>
      <c r="H2063" s="103" t="str">
        <f>IF(ISNUMBER('Форма 1'!Y2063),'Форма 1'!$H2063*VLOOKUP('Форма 1'!$F2063,'Придельники с 2022'!$B$4:$X$28,'Форма 1'!Y$8),"")</f>
        <v/>
      </c>
      <c r="I2063" s="103" t="str">
        <f>IF(ISNUMBER('Форма 1'!Z2063),'Форма 1'!$H2063*VLOOKUP('Форма 1'!$F2063,'Придельники с 2022'!$B$4:$X$28,'Форма 1'!Z$8),"")</f>
        <v/>
      </c>
      <c r="J2063" s="103" t="str">
        <f>IF(ISNUMBER('Форма 1'!AA2063),'Форма 1'!$H2063*VLOOKUP('Форма 1'!$F2063,'Придельники с 2022'!$B$4:$X$28,'Форма 1'!AA$8),"")</f>
        <v/>
      </c>
      <c r="K2063" s="90"/>
      <c r="L2063" s="87"/>
      <c r="M2063" s="103" t="str">
        <f>IF(ISNUMBER('Форма 1'!AD2063),'Форма 1'!$H2063*VLOOKUP('Форма 1'!$F2063,'Придельники с 2022'!$B$4:$X$28,'Форма 1'!AD$8),"")</f>
        <v/>
      </c>
      <c r="N2063" s="103" t="str">
        <f>IF(ISBLANK('Форма 1'!$AE2063),"",IF('Форма 1'!$AE2063=1,'Форма 1'!$H2063*VLOOKUP('Форма 1'!$F2063,'Придельники с 2022'!$B$4:$X$28,'Форма 1'!$AE$8,0),IF('Форма 1'!$AE2063=2,'Форма 1'!$H2063*VLOOKUP('Форма 1'!$F2063,'Придельники с 2022'!$B$4:$X$28,13,0),IF('Форма 1'!$AE2063=3,'Форма 1'!$H2063*VLOOKUP('Форма 1'!$F2063,'Придельники с 2022'!$B$4:$X$28,12,0)))))</f>
        <v/>
      </c>
      <c r="O2063" s="103" t="str">
        <f>IF(ISNUMBER('Форма 1'!AF2063),'Форма 1'!$H2063*VLOOKUP('Форма 1'!$F2063,'Придельники с 2022'!$B$4:$X$28,'Форма 1'!AF$8),"")</f>
        <v/>
      </c>
      <c r="P2063" s="87"/>
      <c r="Q2063" s="103" t="str">
        <f>IF(ISNUMBER('Форма 1'!AH2063),'Форма 1'!$H2063*VLOOKUP('Форма 1'!$F2063,'Придельники с 2022'!$B$4:$X$28,'Форма 1'!AH$8),"")</f>
        <v/>
      </c>
      <c r="R2063" s="103" t="str">
        <f>IF(ISNUMBER('Форма 1'!AI2063),'Форма 1'!$H2063*VLOOKUP('Форма 1'!$F2063,'Придельники с 2022'!$B$4:$X$28,'Форма 1'!AI$8),"")</f>
        <v/>
      </c>
      <c r="S2063" s="103" t="str">
        <f>IF(ISNUMBER('Форма 1'!AJ2063),'Форма 1'!$H2063*VLOOKUP('Форма 1'!$F2063,'Придельники с 2022'!$B$4:$X$28,'Форма 1'!AJ$8),"")</f>
        <v/>
      </c>
      <c r="T2063" s="87"/>
    </row>
    <row r="2064" spans="1:20">
      <c r="A2064" s="188">
        <f t="shared" si="174"/>
        <v>4</v>
      </c>
      <c r="B2064" s="189" t="s">
        <v>2029</v>
      </c>
      <c r="C2064" s="99">
        <f t="shared" si="168"/>
        <v>717252.22399999993</v>
      </c>
      <c r="D2064" s="103" t="str">
        <f>IF(ISNUMBER('Форма 1'!U2064),'Форма 1'!$H2064*VLOOKUP('Форма 1'!$F2064,'Придельники с 2022'!$B$4:$X$28,'Форма 1'!U$8),"")</f>
        <v/>
      </c>
      <c r="E2064" s="103" t="str">
        <f>IF(ISNUMBER('Форма 1'!V2064),'Форма 1'!$H2064*VLOOKUP('Форма 1'!$F2064,'Придельники с 2022'!$B$4:$X$28,'Форма 1'!V$8),"")</f>
        <v/>
      </c>
      <c r="F2064" s="103" t="str">
        <f>IF(ISNUMBER('Форма 1'!W2064),'Форма 1'!$H2064*VLOOKUP('Форма 1'!$F2064,'Придельники с 2022'!$B$4:$X$28,'Форма 1'!W$8),"")</f>
        <v/>
      </c>
      <c r="G2064" s="103" t="str">
        <f>IF(ISNUMBER('Форма 1'!X2064),'Форма 1'!$H2064*VLOOKUP('Форма 1'!$F2064,'Придельники с 2022'!$B$4:$X$28,'Форма 1'!X$8),"")</f>
        <v/>
      </c>
      <c r="H2064" s="103" t="str">
        <f>IF(ISNUMBER('Форма 1'!Y2064),'Форма 1'!$H2064*VLOOKUP('Форма 1'!$F2064,'Придельники с 2022'!$B$4:$X$28,'Форма 1'!Y$8),"")</f>
        <v/>
      </c>
      <c r="I2064" s="103">
        <f>IF(ISNUMBER('Форма 1'!Z2064),'Форма 1'!$H2064*VLOOKUP('Форма 1'!$F2064,'Придельники с 2022'!$B$4:$X$28,'Форма 1'!Z$8),"")</f>
        <v>238015.85599999997</v>
      </c>
      <c r="J2064" s="103" t="str">
        <f>IF(ISNUMBER('Форма 1'!AA2064),'Форма 1'!$H2064*VLOOKUP('Форма 1'!$F2064,'Придельники с 2022'!$B$4:$X$28,'Форма 1'!AA$8),"")</f>
        <v/>
      </c>
      <c r="K2064" s="90"/>
      <c r="L2064" s="87"/>
      <c r="M2064" s="103" t="str">
        <f>IF(ISNUMBER('Форма 1'!AD2064),'Форма 1'!$H2064*VLOOKUP('Форма 1'!$F2064,'Придельники с 2022'!$B$4:$X$28,'Форма 1'!AD$8),"")</f>
        <v/>
      </c>
      <c r="N2064" s="103" t="str">
        <f>IF(ISBLANK('Форма 1'!$AE2064),"",IF('Форма 1'!$AE2064=1,'Форма 1'!$H2064*VLOOKUP('Форма 1'!$F2064,'Придельники с 2022'!$B$4:$X$28,'Форма 1'!$AE$8,0),IF('Форма 1'!$AE2064=2,'Форма 1'!$H2064*VLOOKUP('Форма 1'!$F2064,'Придельники с 2022'!$B$4:$X$28,13,0),IF('Форма 1'!$AE2064=3,'Форма 1'!$H2064*VLOOKUP('Форма 1'!$F2064,'Придельники с 2022'!$B$4:$X$28,12,0)))))</f>
        <v/>
      </c>
      <c r="O2064" s="103">
        <f>IF(ISNUMBER('Форма 1'!AF2064),'Форма 1'!$H2064*VLOOKUP('Форма 1'!$F2064,'Придельники с 2022'!$B$4:$X$28,'Форма 1'!AF$8),"")</f>
        <v>479236.36799999996</v>
      </c>
      <c r="P2064" s="87"/>
      <c r="Q2064" s="103" t="str">
        <f>IF(ISNUMBER('Форма 1'!AH2064),'Форма 1'!$H2064*VLOOKUP('Форма 1'!$F2064,'Придельники с 2022'!$B$4:$X$28,'Форма 1'!AH$8),"")</f>
        <v/>
      </c>
      <c r="R2064" s="103" t="str">
        <f>IF(ISNUMBER('Форма 1'!AI2064),'Форма 1'!$H2064*VLOOKUP('Форма 1'!$F2064,'Придельники с 2022'!$B$4:$X$28,'Форма 1'!AI$8),"")</f>
        <v/>
      </c>
      <c r="S2064" s="103" t="str">
        <f>IF(ISNUMBER('Форма 1'!AJ2064),'Форма 1'!$H2064*VLOOKUP('Форма 1'!$F2064,'Придельники с 2022'!$B$4:$X$28,'Форма 1'!AJ$8),"")</f>
        <v/>
      </c>
      <c r="T2064" s="87"/>
    </row>
    <row r="2065" spans="1:20" ht="15.75">
      <c r="A2065" s="187">
        <v>0</v>
      </c>
      <c r="B2065" s="34" t="s">
        <v>1104</v>
      </c>
      <c r="C2065" s="36">
        <f>SUM(C2066:C2088)</f>
        <v>137324297.2511</v>
      </c>
      <c r="D2065" s="36">
        <f t="shared" ref="D2065:T2065" si="177">SUM(D2066:D2088)</f>
        <v>584773.80000000005</v>
      </c>
      <c r="E2065" s="36">
        <f t="shared" si="177"/>
        <v>20693767.123999998</v>
      </c>
      <c r="F2065" s="36">
        <f t="shared" si="177"/>
        <v>601555.5</v>
      </c>
      <c r="G2065" s="36">
        <f t="shared" si="177"/>
        <v>4170359.94</v>
      </c>
      <c r="H2065" s="36">
        <f t="shared" si="177"/>
        <v>9548604.3000000007</v>
      </c>
      <c r="I2065" s="36">
        <f t="shared" si="177"/>
        <v>8016901.0862000007</v>
      </c>
      <c r="J2065" s="36">
        <f t="shared" si="177"/>
        <v>0</v>
      </c>
      <c r="K2065" s="39">
        <f t="shared" si="177"/>
        <v>0</v>
      </c>
      <c r="L2065" s="36">
        <f t="shared" si="177"/>
        <v>0</v>
      </c>
      <c r="M2065" s="36">
        <f t="shared" si="177"/>
        <v>87153840.637900025</v>
      </c>
      <c r="N2065" s="36">
        <f t="shared" si="177"/>
        <v>6554494.8629999999</v>
      </c>
      <c r="O2065" s="36">
        <f t="shared" si="177"/>
        <v>0</v>
      </c>
      <c r="P2065" s="36">
        <f t="shared" si="177"/>
        <v>0</v>
      </c>
      <c r="Q2065" s="36">
        <f t="shared" si="177"/>
        <v>0</v>
      </c>
      <c r="R2065" s="36">
        <f t="shared" si="177"/>
        <v>0</v>
      </c>
      <c r="S2065" s="36">
        <f t="shared" si="177"/>
        <v>0</v>
      </c>
      <c r="T2065" s="36">
        <f t="shared" si="177"/>
        <v>0</v>
      </c>
    </row>
    <row r="2066" spans="1:20">
      <c r="A2066" s="188">
        <f t="shared" ref="A2066:A2068" si="178">A2065+1</f>
        <v>1</v>
      </c>
      <c r="B2066" s="114" t="s">
        <v>5164</v>
      </c>
      <c r="C2066" s="99">
        <f>SUM(D2066:J2066,L2066:T2066)</f>
        <v>19830836.400000002</v>
      </c>
      <c r="D2066" s="103" t="str">
        <f>IF(ISNUMBER('Форма 1'!U2066),'Форма 1'!$H2066*VLOOKUP('Форма 1'!$F2066,'Придельники с 2022'!$B$4:$X$28,'Форма 1'!U$8),"")</f>
        <v/>
      </c>
      <c r="E2066" s="103">
        <f>IF(ISNUMBER('Форма 1'!V2066),'Форма 1'!$H2066*VLOOKUP('Форма 1'!$F2066,'Придельники с 2022'!$B$4:$X$28,'Форма 1'!V$8),"")</f>
        <v>11960573.119999999</v>
      </c>
      <c r="F2066" s="103" t="str">
        <f>IF(ISNUMBER('Форма 1'!W2066),'Форма 1'!$H2066*VLOOKUP('Форма 1'!$F2066,'Придельники с 2022'!$B$4:$X$28,'Форма 1'!W$8),"")</f>
        <v/>
      </c>
      <c r="G2066" s="103">
        <f>IF(ISNUMBER('Форма 1'!X2066),'Форма 1'!$H2066*VLOOKUP('Форма 1'!$F2066,'Придельники с 2022'!$B$4:$X$28,'Форма 1'!X$8),"")</f>
        <v>1563080.8</v>
      </c>
      <c r="H2066" s="103">
        <f>IF(ISNUMBER('Форма 1'!Y2066),'Форма 1'!$H2066*VLOOKUP('Форма 1'!$F2066,'Придельники с 2022'!$B$4:$X$28,'Форма 1'!Y$8),"")</f>
        <v>4118052</v>
      </c>
      <c r="I2066" s="103">
        <f>IF(ISNUMBER('Форма 1'!Z2066),'Форма 1'!$H2066*VLOOKUP('Форма 1'!$F2066,'Придельники с 2022'!$B$4:$X$28,'Форма 1'!Z$8),"")</f>
        <v>2189130.48</v>
      </c>
      <c r="J2066" s="103" t="str">
        <f>IF(ISNUMBER('Форма 1'!AA2066),'Форма 1'!$H2066*VLOOKUP('Форма 1'!$F2066,'Придельники с 2022'!$B$4:$X$28,'Форма 1'!AA$8),"")</f>
        <v/>
      </c>
      <c r="K2066" s="90"/>
      <c r="L2066" s="87"/>
      <c r="M2066" s="103" t="str">
        <f>IF(ISNUMBER('Форма 1'!AD2066),'Форма 1'!$H2066*VLOOKUP('Форма 1'!$F2066,'Придельники с 2022'!$B$4:$X$28,'Форма 1'!AD$8),"")</f>
        <v/>
      </c>
      <c r="N2066" s="103" t="str">
        <f>IF(ISBLANK('Форма 1'!$AE2066),"",IF('Форма 1'!$AE2066=1,'Форма 1'!$H2066*VLOOKUP('Форма 1'!$F2066,'Придельники с 2022'!$B$4:$X$28,'Форма 1'!$AE$8,0),IF('Форма 1'!$AE2066=2,'Форма 1'!$H2066*VLOOKUP('Форма 1'!$F2066,'Придельники с 2022'!$B$4:$X$28,13,0),IF('Форма 1'!$AE2066=3,'Форма 1'!$H2066*VLOOKUP('Форма 1'!$F2066,'Придельники с 2022'!$B$4:$X$28,12,0)))))</f>
        <v/>
      </c>
      <c r="O2066" s="103" t="str">
        <f>IF(ISNUMBER('Форма 1'!AF2066),'Форма 1'!$H2066*VLOOKUP('Форма 1'!$F2066,'Придельники с 2022'!$B$4:$X$28,'Форма 1'!AF$8),"")</f>
        <v/>
      </c>
      <c r="P2066" s="87"/>
      <c r="Q2066" s="103" t="str">
        <f>IF(ISNUMBER('Форма 1'!AH2066),'Форма 1'!$H2066*VLOOKUP('Форма 1'!$F2066,'Придельники с 2022'!$B$4:$X$28,'Форма 1'!AH$8),"")</f>
        <v/>
      </c>
      <c r="R2066" s="103" t="str">
        <f>IF(ISNUMBER('Форма 1'!AI2066),'Форма 1'!$H2066*VLOOKUP('Форма 1'!$F2066,'Придельники с 2022'!$B$4:$X$28,'Форма 1'!AI$8),"")</f>
        <v/>
      </c>
      <c r="S2066" s="103" t="str">
        <f>IF(ISNUMBER('Форма 1'!AJ2066),'Форма 1'!$H2066*VLOOKUP('Форма 1'!$F2066,'Придельники с 2022'!$B$4:$X$28,'Форма 1'!AJ$8),"")</f>
        <v/>
      </c>
      <c r="T2066" s="87"/>
    </row>
    <row r="2067" spans="1:20">
      <c r="A2067" s="188">
        <f t="shared" si="178"/>
        <v>2</v>
      </c>
      <c r="B2067" s="114" t="s">
        <v>5157</v>
      </c>
      <c r="C2067" s="99">
        <f>SUM(D2067:J2067,L2067:T2067)</f>
        <v>18540991.840000004</v>
      </c>
      <c r="D2067" s="103" t="str">
        <f>IF(ISNUMBER('Форма 1'!U2067),'Форма 1'!$H2067*VLOOKUP('Форма 1'!$F2067,'Придельники с 2022'!$B$4:$X$28,'Форма 1'!U$8),"")</f>
        <v/>
      </c>
      <c r="E2067" s="103" t="str">
        <f>IF(ISNUMBER('Форма 1'!V2067),'Форма 1'!$H2067*VLOOKUP('Форма 1'!$F2067,'Придельники с 2022'!$B$4:$X$28,'Форма 1'!V$8),"")</f>
        <v/>
      </c>
      <c r="F2067" s="103" t="str">
        <f>IF(ISNUMBER('Форма 1'!W2067),'Форма 1'!$H2067*VLOOKUP('Форма 1'!$F2067,'Придельники с 2022'!$B$4:$X$28,'Форма 1'!W$8),"")</f>
        <v/>
      </c>
      <c r="G2067" s="103" t="str">
        <f>IF(ISNUMBER('Форма 1'!X2067),'Форма 1'!$H2067*VLOOKUP('Форма 1'!$F2067,'Придельники с 2022'!$B$4:$X$28,'Форма 1'!X$8),"")</f>
        <v/>
      </c>
      <c r="H2067" s="103" t="str">
        <f>IF(ISNUMBER('Форма 1'!Y2067),'Форма 1'!$H2067*VLOOKUP('Форма 1'!$F2067,'Придельники с 2022'!$B$4:$X$28,'Форма 1'!Y$8),"")</f>
        <v/>
      </c>
      <c r="I2067" s="103" t="str">
        <f>IF(ISNUMBER('Форма 1'!Z2067),'Форма 1'!$H2067*VLOOKUP('Форма 1'!$F2067,'Придельники с 2022'!$B$4:$X$28,'Форма 1'!Z$8),"")</f>
        <v/>
      </c>
      <c r="J2067" s="103" t="str">
        <f>IF(ISNUMBER('Форма 1'!AA2067),'Форма 1'!$H2067*VLOOKUP('Форма 1'!$F2067,'Придельники с 2022'!$B$4:$X$28,'Форма 1'!AA$8),"")</f>
        <v/>
      </c>
      <c r="K2067" s="90"/>
      <c r="L2067" s="87"/>
      <c r="M2067" s="103">
        <f>IF(ISNUMBER('Форма 1'!AD2067),'Форма 1'!$H2067*VLOOKUP('Форма 1'!$F2067,'Придельники с 2022'!$B$4:$X$28,'Форма 1'!AD$8),"")</f>
        <v>18540991.840000004</v>
      </c>
      <c r="N2067" s="103" t="str">
        <f>IF(ISBLANK('Форма 1'!$AE2067),"",IF('Форма 1'!$AE2067=1,'Форма 1'!$H2067*VLOOKUP('Форма 1'!$F2067,'Придельники с 2022'!$B$4:$X$28,'Форма 1'!$AE$8,0),IF('Форма 1'!$AE2067=2,'Форма 1'!$H2067*VLOOKUP('Форма 1'!$F2067,'Придельники с 2022'!$B$4:$X$28,13,0),IF('Форма 1'!$AE2067=3,'Форма 1'!$H2067*VLOOKUP('Форма 1'!$F2067,'Придельники с 2022'!$B$4:$X$28,12,0)))))</f>
        <v/>
      </c>
      <c r="O2067" s="103" t="str">
        <f>IF(ISNUMBER('Форма 1'!AF2067),'Форма 1'!$H2067*VLOOKUP('Форма 1'!$F2067,'Придельники с 2022'!$B$4:$X$28,'Форма 1'!AF$8),"")</f>
        <v/>
      </c>
      <c r="P2067" s="87"/>
      <c r="Q2067" s="103" t="str">
        <f>IF(ISNUMBER('Форма 1'!AH2067),'Форма 1'!$H2067*VLOOKUP('Форма 1'!$F2067,'Придельники с 2022'!$B$4:$X$28,'Форма 1'!AH$8),"")</f>
        <v/>
      </c>
      <c r="R2067" s="103" t="str">
        <f>IF(ISNUMBER('Форма 1'!AI2067),'Форма 1'!$H2067*VLOOKUP('Форма 1'!$F2067,'Придельники с 2022'!$B$4:$X$28,'Форма 1'!AI$8),"")</f>
        <v/>
      </c>
      <c r="S2067" s="103" t="str">
        <f>IF(ISNUMBER('Форма 1'!AJ2067),'Форма 1'!$H2067*VLOOKUP('Форма 1'!$F2067,'Придельники с 2022'!$B$4:$X$28,'Форма 1'!AJ$8),"")</f>
        <v/>
      </c>
      <c r="T2067" s="87"/>
    </row>
    <row r="2068" spans="1:20">
      <c r="A2068" s="188">
        <f t="shared" si="178"/>
        <v>3</v>
      </c>
      <c r="B2068" s="114" t="s">
        <v>5152</v>
      </c>
      <c r="C2068" s="99">
        <f>SUM(D2068:J2068,L2068:T2068)</f>
        <v>23268787.136000004</v>
      </c>
      <c r="D2068" s="103" t="str">
        <f>IF(ISNUMBER('Форма 1'!U2068),'Форма 1'!$H2068*VLOOKUP('Форма 1'!$F2068,'Придельники с 2022'!$B$4:$X$28,'Форма 1'!U$8),"")</f>
        <v/>
      </c>
      <c r="E2068" s="103" t="str">
        <f>IF(ISNUMBER('Форма 1'!V2068),'Форма 1'!$H2068*VLOOKUP('Форма 1'!$F2068,'Придельники с 2022'!$B$4:$X$28,'Форма 1'!V$8),"")</f>
        <v/>
      </c>
      <c r="F2068" s="103" t="str">
        <f>IF(ISNUMBER('Форма 1'!W2068),'Форма 1'!$H2068*VLOOKUP('Форма 1'!$F2068,'Придельники с 2022'!$B$4:$X$28,'Форма 1'!W$8),"")</f>
        <v/>
      </c>
      <c r="G2068" s="103" t="str">
        <f>IF(ISNUMBER('Форма 1'!X2068),'Форма 1'!$H2068*VLOOKUP('Форма 1'!$F2068,'Придельники с 2022'!$B$4:$X$28,'Форма 1'!X$8),"")</f>
        <v/>
      </c>
      <c r="H2068" s="103" t="str">
        <f>IF(ISNUMBER('Форма 1'!Y2068),'Форма 1'!$H2068*VLOOKUP('Форма 1'!$F2068,'Придельники с 2022'!$B$4:$X$28,'Форма 1'!Y$8),"")</f>
        <v/>
      </c>
      <c r="I2068" s="103" t="str">
        <f>IF(ISNUMBER('Форма 1'!Z2068),'Форма 1'!$H2068*VLOOKUP('Форма 1'!$F2068,'Придельники с 2022'!$B$4:$X$28,'Форма 1'!Z$8),"")</f>
        <v/>
      </c>
      <c r="J2068" s="103" t="str">
        <f>IF(ISNUMBER('Форма 1'!AA2068),'Форма 1'!$H2068*VLOOKUP('Форма 1'!$F2068,'Придельники с 2022'!$B$4:$X$28,'Форма 1'!AA$8),"")</f>
        <v/>
      </c>
      <c r="K2068" s="90"/>
      <c r="L2068" s="87"/>
      <c r="M2068" s="103">
        <f>IF(ISNUMBER('Форма 1'!AD2068),'Форма 1'!$H2068*VLOOKUP('Форма 1'!$F2068,'Придельники с 2022'!$B$4:$X$28,'Форма 1'!AD$8),"")</f>
        <v>23268787.136000004</v>
      </c>
      <c r="N2068" s="103" t="str">
        <f>IF(ISBLANK('Форма 1'!$AE2068),"",IF('Форма 1'!$AE2068=1,'Форма 1'!$H2068*VLOOKUP('Форма 1'!$F2068,'Придельники с 2022'!$B$4:$X$28,'Форма 1'!$AE$8,0),IF('Форма 1'!$AE2068=2,'Форма 1'!$H2068*VLOOKUP('Форма 1'!$F2068,'Придельники с 2022'!$B$4:$X$28,13,0),IF('Форма 1'!$AE2068=3,'Форма 1'!$H2068*VLOOKUP('Форма 1'!$F2068,'Придельники с 2022'!$B$4:$X$28,12,0)))))</f>
        <v/>
      </c>
      <c r="O2068" s="103" t="str">
        <f>IF(ISNUMBER('Форма 1'!AF2068),'Форма 1'!$H2068*VLOOKUP('Форма 1'!$F2068,'Придельники с 2022'!$B$4:$X$28,'Форма 1'!AF$8),"")</f>
        <v/>
      </c>
      <c r="P2068" s="87"/>
      <c r="Q2068" s="103" t="str">
        <f>IF(ISNUMBER('Форма 1'!AH2068),'Форма 1'!$H2068*VLOOKUP('Форма 1'!$F2068,'Придельники с 2022'!$B$4:$X$28,'Форма 1'!AH$8),"")</f>
        <v/>
      </c>
      <c r="R2068" s="103" t="str">
        <f>IF(ISNUMBER('Форма 1'!AI2068),'Форма 1'!$H2068*VLOOKUP('Форма 1'!$F2068,'Придельники с 2022'!$B$4:$X$28,'Форма 1'!AI$8),"")</f>
        <v/>
      </c>
      <c r="S2068" s="103" t="str">
        <f>IF(ISNUMBER('Форма 1'!AJ2068),'Форма 1'!$H2068*VLOOKUP('Форма 1'!$F2068,'Придельники с 2022'!$B$4:$X$28,'Форма 1'!AJ$8),"")</f>
        <v/>
      </c>
      <c r="T2068" s="87"/>
    </row>
    <row r="2069" spans="1:20">
      <c r="A2069" s="188">
        <f>A2068+1</f>
        <v>4</v>
      </c>
      <c r="B2069" s="189" t="s">
        <v>2030</v>
      </c>
      <c r="C2069" s="99">
        <f>SUM(D2069:J2069,L2069:T2069)</f>
        <v>5476472.1129999999</v>
      </c>
      <c r="D2069" s="103" t="str">
        <f>IF(ISNUMBER('Форма 1'!U2069),'Форма 1'!$H2069*VLOOKUP('Форма 1'!$F2069,'Придельники с 2022'!$B$4:$X$28,'Форма 1'!U$8),"")</f>
        <v/>
      </c>
      <c r="E2069" s="103" t="str">
        <f>IF(ISNUMBER('Форма 1'!V2069),'Форма 1'!$H2069*VLOOKUP('Форма 1'!$F2069,'Придельники с 2022'!$B$4:$X$28,'Форма 1'!V$8),"")</f>
        <v/>
      </c>
      <c r="F2069" s="103" t="str">
        <f>IF(ISNUMBER('Форма 1'!W2069),'Форма 1'!$H2069*VLOOKUP('Форма 1'!$F2069,'Придельники с 2022'!$B$4:$X$28,'Форма 1'!W$8),"")</f>
        <v/>
      </c>
      <c r="G2069" s="103" t="str">
        <f>IF(ISNUMBER('Форма 1'!X2069),'Форма 1'!$H2069*VLOOKUP('Форма 1'!$F2069,'Придельники с 2022'!$B$4:$X$28,'Форма 1'!X$8),"")</f>
        <v/>
      </c>
      <c r="H2069" s="103" t="str">
        <f>IF(ISNUMBER('Форма 1'!Y2069),'Форма 1'!$H2069*VLOOKUP('Форма 1'!$F2069,'Придельники с 2022'!$B$4:$X$28,'Форма 1'!Y$8),"")</f>
        <v/>
      </c>
      <c r="I2069" s="103" t="str">
        <f>IF(ISNUMBER('Форма 1'!Z2069),'Форма 1'!$H2069*VLOOKUP('Форма 1'!$F2069,'Придельники с 2022'!$B$4:$X$28,'Форма 1'!Z$8),"")</f>
        <v/>
      </c>
      <c r="J2069" s="103" t="str">
        <f>IF(ISNUMBER('Форма 1'!AA2069),'Форма 1'!$H2069*VLOOKUP('Форма 1'!$F2069,'Придельники с 2022'!$B$4:$X$28,'Форма 1'!AA$8),"")</f>
        <v/>
      </c>
      <c r="K2069" s="90"/>
      <c r="L2069" s="87"/>
      <c r="M2069" s="103" t="str">
        <f>IF(ISNUMBER('Форма 1'!AD2069),'Форма 1'!$H2069*VLOOKUP('Форма 1'!$F2069,'Придельники с 2022'!$B$4:$X$28,'Форма 1'!AD$8),"")</f>
        <v/>
      </c>
      <c r="N2069" s="103">
        <f>IF(ISBLANK('Форма 1'!$AE2069),"",IF('Форма 1'!$AE2069=1,'Форма 1'!$H2069*VLOOKUP('Форма 1'!$F2069,'Придельники с 2022'!$B$4:$X$28,'Форма 1'!$AE$8,0),IF('Форма 1'!$AE2069=2,'Форма 1'!$H2069*VLOOKUP('Форма 1'!$F2069,'Придельники с 2022'!$B$4:$X$28,13,0),IF('Форма 1'!$AE2069=3,'Форма 1'!$H2069*VLOOKUP('Форма 1'!$F2069,'Придельники с 2022'!$B$4:$X$28,12,0)))))</f>
        <v>5476472.1129999999</v>
      </c>
      <c r="O2069" s="103" t="str">
        <f>IF(ISNUMBER('Форма 1'!AF2069),'Форма 1'!$H2069*VLOOKUP('Форма 1'!$F2069,'Придельники с 2022'!$B$4:$X$28,'Форма 1'!AF$8),"")</f>
        <v/>
      </c>
      <c r="P2069" s="87"/>
      <c r="Q2069" s="103" t="str">
        <f>IF(ISNUMBER('Форма 1'!AH2069),'Форма 1'!$H2069*VLOOKUP('Форма 1'!$F2069,'Придельники с 2022'!$B$4:$X$28,'Форма 1'!AH$8),"")</f>
        <v/>
      </c>
      <c r="R2069" s="103" t="str">
        <f>IF(ISNUMBER('Форма 1'!AI2069),'Форма 1'!$H2069*VLOOKUP('Форма 1'!$F2069,'Придельники с 2022'!$B$4:$X$28,'Форма 1'!AI$8),"")</f>
        <v/>
      </c>
      <c r="S2069" s="103" t="str">
        <f>IF(ISNUMBER('Форма 1'!AJ2069),'Форма 1'!$H2069*VLOOKUP('Форма 1'!$F2069,'Придельники с 2022'!$B$4:$X$28,'Форма 1'!AJ$8),"")</f>
        <v/>
      </c>
      <c r="T2069" s="87"/>
    </row>
    <row r="2070" spans="1:20">
      <c r="A2070" s="188">
        <f>A2069+1</f>
        <v>5</v>
      </c>
      <c r="B2070" s="189" t="s">
        <v>2031</v>
      </c>
      <c r="C2070" s="99">
        <f t="shared" si="168"/>
        <v>594227.3432</v>
      </c>
      <c r="D2070" s="103" t="str">
        <f>IF(ISNUMBER('Форма 1'!U2070),'Форма 1'!$H2070*VLOOKUP('Форма 1'!$F2070,'Придельники с 2022'!$B$4:$X$28,'Форма 1'!U$8),"")</f>
        <v/>
      </c>
      <c r="E2070" s="103" t="str">
        <f>IF(ISNUMBER('Форма 1'!V2070),'Форма 1'!$H2070*VLOOKUP('Форма 1'!$F2070,'Придельники с 2022'!$B$4:$X$28,'Форма 1'!V$8),"")</f>
        <v/>
      </c>
      <c r="F2070" s="103" t="str">
        <f>IF(ISNUMBER('Форма 1'!W2070),'Форма 1'!$H2070*VLOOKUP('Форма 1'!$F2070,'Придельники с 2022'!$B$4:$X$28,'Форма 1'!W$8),"")</f>
        <v/>
      </c>
      <c r="G2070" s="103" t="str">
        <f>IF(ISNUMBER('Форма 1'!X2070),'Форма 1'!$H2070*VLOOKUP('Форма 1'!$F2070,'Придельники с 2022'!$B$4:$X$28,'Форма 1'!X$8),"")</f>
        <v/>
      </c>
      <c r="H2070" s="103" t="str">
        <f>IF(ISNUMBER('Форма 1'!Y2070),'Форма 1'!$H2070*VLOOKUP('Форма 1'!$F2070,'Придельники с 2022'!$B$4:$X$28,'Форма 1'!Y$8),"")</f>
        <v/>
      </c>
      <c r="I2070" s="103">
        <f>IF(ISNUMBER('Форма 1'!Z2070),'Форма 1'!$H2070*VLOOKUP('Форма 1'!$F2070,'Придельники с 2022'!$B$4:$X$28,'Форма 1'!Z$8),"")</f>
        <v>594227.3432</v>
      </c>
      <c r="J2070" s="103" t="str">
        <f>IF(ISNUMBER('Форма 1'!AA2070),'Форма 1'!$H2070*VLOOKUP('Форма 1'!$F2070,'Придельники с 2022'!$B$4:$X$28,'Форма 1'!AA$8),"")</f>
        <v/>
      </c>
      <c r="K2070" s="90"/>
      <c r="L2070" s="87"/>
      <c r="M2070" s="103" t="str">
        <f>IF(ISNUMBER('Форма 1'!AD2070),'Форма 1'!$H2070*VLOOKUP('Форма 1'!$F2070,'Придельники с 2022'!$B$4:$X$28,'Форма 1'!AD$8),"")</f>
        <v/>
      </c>
      <c r="N2070" s="103" t="str">
        <f>IF(ISBLANK('Форма 1'!$AE2070),"",IF('Форма 1'!$AE2070=1,'Форма 1'!$H2070*VLOOKUP('Форма 1'!$F2070,'Придельники с 2022'!$B$4:$X$28,'Форма 1'!$AE$8,0),IF('Форма 1'!$AE2070=2,'Форма 1'!$H2070*VLOOKUP('Форма 1'!$F2070,'Придельники с 2022'!$B$4:$X$28,13,0),IF('Форма 1'!$AE2070=3,'Форма 1'!$H2070*VLOOKUP('Форма 1'!$F2070,'Придельники с 2022'!$B$4:$X$28,12,0)))))</f>
        <v/>
      </c>
      <c r="O2070" s="103" t="str">
        <f>IF(ISNUMBER('Форма 1'!AF2070),'Форма 1'!$H2070*VLOOKUP('Форма 1'!$F2070,'Придельники с 2022'!$B$4:$X$28,'Форма 1'!AF$8),"")</f>
        <v/>
      </c>
      <c r="P2070" s="87"/>
      <c r="Q2070" s="103" t="str">
        <f>IF(ISNUMBER('Форма 1'!AH2070),'Форма 1'!$H2070*VLOOKUP('Форма 1'!$F2070,'Придельники с 2022'!$B$4:$X$28,'Форма 1'!AH$8),"")</f>
        <v/>
      </c>
      <c r="R2070" s="103" t="str">
        <f>IF(ISNUMBER('Форма 1'!AI2070),'Форма 1'!$H2070*VLOOKUP('Форма 1'!$F2070,'Придельники с 2022'!$B$4:$X$28,'Форма 1'!AI$8),"")</f>
        <v/>
      </c>
      <c r="S2070" s="103" t="str">
        <f>IF(ISNUMBER('Форма 1'!AJ2070),'Форма 1'!$H2070*VLOOKUP('Форма 1'!$F2070,'Придельники с 2022'!$B$4:$X$28,'Форма 1'!AJ$8),"")</f>
        <v/>
      </c>
      <c r="T2070" s="87"/>
    </row>
    <row r="2071" spans="1:20">
      <c r="A2071" s="188">
        <f t="shared" si="174"/>
        <v>6</v>
      </c>
      <c r="B2071" s="189" t="s">
        <v>2032</v>
      </c>
      <c r="C2071" s="99">
        <f t="shared" si="168"/>
        <v>8859031.5126999989</v>
      </c>
      <c r="D2071" s="103" t="str">
        <f>IF(ISNUMBER('Форма 1'!U2071),'Форма 1'!$H2071*VLOOKUP('Форма 1'!$F2071,'Придельники с 2022'!$B$4:$X$28,'Форма 1'!U$8),"")</f>
        <v/>
      </c>
      <c r="E2071" s="103" t="str">
        <f>IF(ISNUMBER('Форма 1'!V2071),'Форма 1'!$H2071*VLOOKUP('Форма 1'!$F2071,'Придельники с 2022'!$B$4:$X$28,'Форма 1'!V$8),"")</f>
        <v/>
      </c>
      <c r="F2071" s="103" t="str">
        <f>IF(ISNUMBER('Форма 1'!W2071),'Форма 1'!$H2071*VLOOKUP('Форма 1'!$F2071,'Придельники с 2022'!$B$4:$X$28,'Форма 1'!W$8),"")</f>
        <v/>
      </c>
      <c r="G2071" s="103" t="str">
        <f>IF(ISNUMBER('Форма 1'!X2071),'Форма 1'!$H2071*VLOOKUP('Форма 1'!$F2071,'Придельники с 2022'!$B$4:$X$28,'Форма 1'!X$8),"")</f>
        <v/>
      </c>
      <c r="H2071" s="103" t="str">
        <f>IF(ISNUMBER('Форма 1'!Y2071),'Форма 1'!$H2071*VLOOKUP('Форма 1'!$F2071,'Придельники с 2022'!$B$4:$X$28,'Форма 1'!Y$8),"")</f>
        <v/>
      </c>
      <c r="I2071" s="103" t="str">
        <f>IF(ISNUMBER('Форма 1'!Z2071),'Форма 1'!$H2071*VLOOKUP('Форма 1'!$F2071,'Придельники с 2022'!$B$4:$X$28,'Форма 1'!Z$8),"")</f>
        <v/>
      </c>
      <c r="J2071" s="103" t="str">
        <f>IF(ISNUMBER('Форма 1'!AA2071),'Форма 1'!$H2071*VLOOKUP('Форма 1'!$F2071,'Придельники с 2022'!$B$4:$X$28,'Форма 1'!AA$8),"")</f>
        <v/>
      </c>
      <c r="K2071" s="92"/>
      <c r="L2071" s="88"/>
      <c r="M2071" s="103">
        <f>IF(ISNUMBER('Форма 1'!AD2071),'Форма 1'!$H2071*VLOOKUP('Форма 1'!$F2071,'Придельники с 2022'!$B$4:$X$28,'Форма 1'!AD$8),"")</f>
        <v>8859031.5126999989</v>
      </c>
      <c r="N2071" s="103" t="str">
        <f>IF(ISBLANK('Форма 1'!$AE2071),"",IF('Форма 1'!$AE2071=1,'Форма 1'!$H2071*VLOOKUP('Форма 1'!$F2071,'Придельники с 2022'!$B$4:$X$28,'Форма 1'!$AE$8,0),IF('Форма 1'!$AE2071=2,'Форма 1'!$H2071*VLOOKUP('Форма 1'!$F2071,'Придельники с 2022'!$B$4:$X$28,13,0),IF('Форма 1'!$AE2071=3,'Форма 1'!$H2071*VLOOKUP('Форма 1'!$F2071,'Придельники с 2022'!$B$4:$X$28,12,0)))))</f>
        <v/>
      </c>
      <c r="O2071" s="103" t="str">
        <f>IF(ISNUMBER('Форма 1'!AF2071),'Форма 1'!$H2071*VLOOKUP('Форма 1'!$F2071,'Придельники с 2022'!$B$4:$X$28,'Форма 1'!AF$8),"")</f>
        <v/>
      </c>
      <c r="P2071" s="88"/>
      <c r="Q2071" s="103" t="str">
        <f>IF(ISNUMBER('Форма 1'!AH2071),'Форма 1'!$H2071*VLOOKUP('Форма 1'!$F2071,'Придельники с 2022'!$B$4:$X$28,'Форма 1'!AH$8),"")</f>
        <v/>
      </c>
      <c r="R2071" s="103" t="str">
        <f>IF(ISNUMBER('Форма 1'!AI2071),'Форма 1'!$H2071*VLOOKUP('Форма 1'!$F2071,'Придельники с 2022'!$B$4:$X$28,'Форма 1'!AI$8),"")</f>
        <v/>
      </c>
      <c r="S2071" s="103" t="str">
        <f>IF(ISNUMBER('Форма 1'!AJ2071),'Форма 1'!$H2071*VLOOKUP('Форма 1'!$F2071,'Придельники с 2022'!$B$4:$X$28,'Форма 1'!AJ$8),"")</f>
        <v/>
      </c>
      <c r="T2071" s="87"/>
    </row>
    <row r="2072" spans="1:20">
      <c r="A2072" s="188">
        <f t="shared" si="174"/>
        <v>7</v>
      </c>
      <c r="B2072" s="189" t="s">
        <v>2033</v>
      </c>
      <c r="C2072" s="99">
        <f t="shared" si="168"/>
        <v>2335330.5210000002</v>
      </c>
      <c r="D2072" s="103" t="str">
        <f>IF(ISNUMBER('Форма 1'!U2072),'Форма 1'!$H2072*VLOOKUP('Форма 1'!$F2072,'Придельники с 2022'!$B$4:$X$28,'Форма 1'!U$8),"")</f>
        <v/>
      </c>
      <c r="E2072" s="103" t="str">
        <f>IF(ISNUMBER('Форма 1'!V2072),'Форма 1'!$H2072*VLOOKUP('Форма 1'!$F2072,'Придельники с 2022'!$B$4:$X$28,'Форма 1'!V$8),"")</f>
        <v/>
      </c>
      <c r="F2072" s="103" t="str">
        <f>IF(ISNUMBER('Форма 1'!W2072),'Форма 1'!$H2072*VLOOKUP('Форма 1'!$F2072,'Придельники с 2022'!$B$4:$X$28,'Форма 1'!W$8),"")</f>
        <v/>
      </c>
      <c r="G2072" s="103" t="str">
        <f>IF(ISNUMBER('Форма 1'!X2072),'Форма 1'!$H2072*VLOOKUP('Форма 1'!$F2072,'Придельники с 2022'!$B$4:$X$28,'Форма 1'!X$8),"")</f>
        <v/>
      </c>
      <c r="H2072" s="103" t="str">
        <f>IF(ISNUMBER('Форма 1'!Y2072),'Форма 1'!$H2072*VLOOKUP('Форма 1'!$F2072,'Придельники с 2022'!$B$4:$X$28,'Форма 1'!Y$8),"")</f>
        <v/>
      </c>
      <c r="I2072" s="103">
        <f>IF(ISNUMBER('Форма 1'!Z2072),'Форма 1'!$H2072*VLOOKUP('Форма 1'!$F2072,'Придельники с 2022'!$B$4:$X$28,'Форма 1'!Z$8),"")</f>
        <v>2335330.5210000002</v>
      </c>
      <c r="J2072" s="103" t="str">
        <f>IF(ISNUMBER('Форма 1'!AA2072),'Форма 1'!$H2072*VLOOKUP('Форма 1'!$F2072,'Придельники с 2022'!$B$4:$X$28,'Форма 1'!AA$8),"")</f>
        <v/>
      </c>
      <c r="K2072" s="92"/>
      <c r="L2072" s="88"/>
      <c r="M2072" s="103" t="str">
        <f>IF(ISNUMBER('Форма 1'!AD2072),'Форма 1'!$H2072*VLOOKUP('Форма 1'!$F2072,'Придельники с 2022'!$B$4:$X$28,'Форма 1'!AD$8),"")</f>
        <v/>
      </c>
      <c r="N2072" s="103" t="str">
        <f>IF(ISBLANK('Форма 1'!$AE2072),"",IF('Форма 1'!$AE2072=1,'Форма 1'!$H2072*VLOOKUP('Форма 1'!$F2072,'Придельники с 2022'!$B$4:$X$28,'Форма 1'!$AE$8,0),IF('Форма 1'!$AE2072=2,'Форма 1'!$H2072*VLOOKUP('Форма 1'!$F2072,'Придельники с 2022'!$B$4:$X$28,13,0),IF('Форма 1'!$AE2072=3,'Форма 1'!$H2072*VLOOKUP('Форма 1'!$F2072,'Придельники с 2022'!$B$4:$X$28,12,0)))))</f>
        <v/>
      </c>
      <c r="O2072" s="103" t="str">
        <f>IF(ISNUMBER('Форма 1'!AF2072),'Форма 1'!$H2072*VLOOKUP('Форма 1'!$F2072,'Придельники с 2022'!$B$4:$X$28,'Форма 1'!AF$8),"")</f>
        <v/>
      </c>
      <c r="P2072" s="88"/>
      <c r="Q2072" s="103" t="str">
        <f>IF(ISNUMBER('Форма 1'!AH2072),'Форма 1'!$H2072*VLOOKUP('Форма 1'!$F2072,'Придельники с 2022'!$B$4:$X$28,'Форма 1'!AH$8),"")</f>
        <v/>
      </c>
      <c r="R2072" s="103" t="str">
        <f>IF(ISNUMBER('Форма 1'!AI2072),'Форма 1'!$H2072*VLOOKUP('Форма 1'!$F2072,'Придельники с 2022'!$B$4:$X$28,'Форма 1'!AI$8),"")</f>
        <v/>
      </c>
      <c r="S2072" s="103" t="str">
        <f>IF(ISNUMBER('Форма 1'!AJ2072),'Форма 1'!$H2072*VLOOKUP('Форма 1'!$F2072,'Придельники с 2022'!$B$4:$X$28,'Форма 1'!AJ$8),"")</f>
        <v/>
      </c>
      <c r="T2072" s="87"/>
    </row>
    <row r="2073" spans="1:20">
      <c r="A2073" s="188">
        <f t="shared" si="174"/>
        <v>8</v>
      </c>
      <c r="B2073" s="189" t="s">
        <v>2034</v>
      </c>
      <c r="C2073" s="99">
        <f t="shared" si="168"/>
        <v>9376547.8619999997</v>
      </c>
      <c r="D2073" s="103" t="str">
        <f>IF(ISNUMBER('Форма 1'!U2073),'Форма 1'!$H2073*VLOOKUP('Форма 1'!$F2073,'Придельники с 2022'!$B$4:$X$28,'Форма 1'!U$8),"")</f>
        <v/>
      </c>
      <c r="E2073" s="103" t="str">
        <f>IF(ISNUMBER('Форма 1'!V2073),'Форма 1'!$H2073*VLOOKUP('Форма 1'!$F2073,'Придельники с 2022'!$B$4:$X$28,'Форма 1'!V$8),"")</f>
        <v/>
      </c>
      <c r="F2073" s="103" t="str">
        <f>IF(ISNUMBER('Форма 1'!W2073),'Форма 1'!$H2073*VLOOKUP('Форма 1'!$F2073,'Придельники с 2022'!$B$4:$X$28,'Форма 1'!W$8),"")</f>
        <v/>
      </c>
      <c r="G2073" s="103">
        <f>IF(ISNUMBER('Форма 1'!X2073),'Форма 1'!$H2073*VLOOKUP('Форма 1'!$F2073,'Придельники с 2022'!$B$4:$X$28,'Форма 1'!X$8),"")</f>
        <v>1862237.82</v>
      </c>
      <c r="H2073" s="103">
        <f>IF(ISNUMBER('Форма 1'!Y2073),'Форма 1'!$H2073*VLOOKUP('Форма 1'!$F2073,'Придельники с 2022'!$B$4:$X$28,'Форма 1'!Y$8),"")</f>
        <v>4906203.3</v>
      </c>
      <c r="I2073" s="103">
        <f>IF(ISNUMBER('Форма 1'!Z2073),'Форма 1'!$H2073*VLOOKUP('Форма 1'!$F2073,'Придельники с 2022'!$B$4:$X$28,'Форма 1'!Z$8),"")</f>
        <v>2608106.7420000001</v>
      </c>
      <c r="J2073" s="103" t="str">
        <f>IF(ISNUMBER('Форма 1'!AA2073),'Форма 1'!$H2073*VLOOKUP('Форма 1'!$F2073,'Придельники с 2022'!$B$4:$X$28,'Форма 1'!AA$8),"")</f>
        <v/>
      </c>
      <c r="K2073" s="92"/>
      <c r="L2073" s="88"/>
      <c r="M2073" s="103" t="str">
        <f>IF(ISNUMBER('Форма 1'!AD2073),'Форма 1'!$H2073*VLOOKUP('Форма 1'!$F2073,'Придельники с 2022'!$B$4:$X$28,'Форма 1'!AD$8),"")</f>
        <v/>
      </c>
      <c r="N2073" s="103" t="str">
        <f>IF(ISBLANK('Форма 1'!$AE2073),"",IF('Форма 1'!$AE2073=1,'Форма 1'!$H2073*VLOOKUP('Форма 1'!$F2073,'Придельники с 2022'!$B$4:$X$28,'Форма 1'!$AE$8,0),IF('Форма 1'!$AE2073=2,'Форма 1'!$H2073*VLOOKUP('Форма 1'!$F2073,'Придельники с 2022'!$B$4:$X$28,13,0),IF('Форма 1'!$AE2073=3,'Форма 1'!$H2073*VLOOKUP('Форма 1'!$F2073,'Придельники с 2022'!$B$4:$X$28,12,0)))))</f>
        <v/>
      </c>
      <c r="O2073" s="103" t="str">
        <f>IF(ISNUMBER('Форма 1'!AF2073),'Форма 1'!$H2073*VLOOKUP('Форма 1'!$F2073,'Придельники с 2022'!$B$4:$X$28,'Форма 1'!AF$8),"")</f>
        <v/>
      </c>
      <c r="P2073" s="88"/>
      <c r="Q2073" s="103" t="str">
        <f>IF(ISNUMBER('Форма 1'!AH2073),'Форма 1'!$H2073*VLOOKUP('Форма 1'!$F2073,'Придельники с 2022'!$B$4:$X$28,'Форма 1'!AH$8),"")</f>
        <v/>
      </c>
      <c r="R2073" s="103" t="str">
        <f>IF(ISNUMBER('Форма 1'!AI2073),'Форма 1'!$H2073*VLOOKUP('Форма 1'!$F2073,'Придельники с 2022'!$B$4:$X$28,'Форма 1'!AI$8),"")</f>
        <v/>
      </c>
      <c r="S2073" s="103" t="str">
        <f>IF(ISNUMBER('Форма 1'!AJ2073),'Форма 1'!$H2073*VLOOKUP('Форма 1'!$F2073,'Придельники с 2022'!$B$4:$X$28,'Форма 1'!AJ$8),"")</f>
        <v/>
      </c>
      <c r="T2073" s="87"/>
    </row>
    <row r="2074" spans="1:20">
      <c r="A2074" s="188">
        <f t="shared" si="174"/>
        <v>9</v>
      </c>
      <c r="B2074" s="189" t="s">
        <v>2035</v>
      </c>
      <c r="C2074" s="99">
        <f t="shared" si="168"/>
        <v>1949707.5599999998</v>
      </c>
      <c r="D2074" s="103" t="str">
        <f>IF(ISNUMBER('Форма 1'!U2074),'Форма 1'!$H2074*VLOOKUP('Форма 1'!$F2074,'Придельники с 2022'!$B$4:$X$28,'Форма 1'!U$8),"")</f>
        <v/>
      </c>
      <c r="E2074" s="103" t="str">
        <f>IF(ISNUMBER('Форма 1'!V2074),'Форма 1'!$H2074*VLOOKUP('Форма 1'!$F2074,'Придельники с 2022'!$B$4:$X$28,'Форма 1'!V$8),"")</f>
        <v/>
      </c>
      <c r="F2074" s="103" t="str">
        <f>IF(ISNUMBER('Форма 1'!W2074),'Форма 1'!$H2074*VLOOKUP('Форма 1'!$F2074,'Придельники с 2022'!$B$4:$X$28,'Форма 1'!W$8),"")</f>
        <v/>
      </c>
      <c r="G2074" s="103" t="str">
        <f>IF(ISNUMBER('Форма 1'!X2074),'Форма 1'!$H2074*VLOOKUP('Форма 1'!$F2074,'Придельники с 2022'!$B$4:$X$28,'Форма 1'!X$8),"")</f>
        <v/>
      </c>
      <c r="H2074" s="103" t="str">
        <f>IF(ISNUMBER('Форма 1'!Y2074),'Форма 1'!$H2074*VLOOKUP('Форма 1'!$F2074,'Придельники с 2022'!$B$4:$X$28,'Форма 1'!Y$8),"")</f>
        <v/>
      </c>
      <c r="I2074" s="103" t="str">
        <f>IF(ISNUMBER('Форма 1'!Z2074),'Форма 1'!$H2074*VLOOKUP('Форма 1'!$F2074,'Придельники с 2022'!$B$4:$X$28,'Форма 1'!Z$8),"")</f>
        <v/>
      </c>
      <c r="J2074" s="103" t="str">
        <f>IF(ISNUMBER('Форма 1'!AA2074),'Форма 1'!$H2074*VLOOKUP('Форма 1'!$F2074,'Придельники с 2022'!$B$4:$X$28,'Форма 1'!AA$8),"")</f>
        <v/>
      </c>
      <c r="K2074" s="92"/>
      <c r="L2074" s="88"/>
      <c r="M2074" s="103">
        <f>IF(ISNUMBER('Форма 1'!AD2074),'Форма 1'!$H2074*VLOOKUP('Форма 1'!$F2074,'Придельники с 2022'!$B$4:$X$28,'Форма 1'!AD$8),"")</f>
        <v>1949707.5599999998</v>
      </c>
      <c r="N2074" s="103" t="str">
        <f>IF(ISBLANK('Форма 1'!$AE2074),"",IF('Форма 1'!$AE2074=1,'Форма 1'!$H2074*VLOOKUP('Форма 1'!$F2074,'Придельники с 2022'!$B$4:$X$28,'Форма 1'!$AE$8,0),IF('Форма 1'!$AE2074=2,'Форма 1'!$H2074*VLOOKUP('Форма 1'!$F2074,'Придельники с 2022'!$B$4:$X$28,13,0),IF('Форма 1'!$AE2074=3,'Форма 1'!$H2074*VLOOKUP('Форма 1'!$F2074,'Придельники с 2022'!$B$4:$X$28,12,0)))))</f>
        <v/>
      </c>
      <c r="O2074" s="103" t="str">
        <f>IF(ISNUMBER('Форма 1'!AF2074),'Форма 1'!$H2074*VLOOKUP('Форма 1'!$F2074,'Придельники с 2022'!$B$4:$X$28,'Форма 1'!AF$8),"")</f>
        <v/>
      </c>
      <c r="P2074" s="88"/>
      <c r="Q2074" s="103" t="str">
        <f>IF(ISNUMBER('Форма 1'!AH2074),'Форма 1'!$H2074*VLOOKUP('Форма 1'!$F2074,'Придельники с 2022'!$B$4:$X$28,'Форма 1'!AH$8),"")</f>
        <v/>
      </c>
      <c r="R2074" s="103" t="str">
        <f>IF(ISNUMBER('Форма 1'!AI2074),'Форма 1'!$H2074*VLOOKUP('Форма 1'!$F2074,'Придельники с 2022'!$B$4:$X$28,'Форма 1'!AI$8),"")</f>
        <v/>
      </c>
      <c r="S2074" s="103" t="str">
        <f>IF(ISNUMBER('Форма 1'!AJ2074),'Форма 1'!$H2074*VLOOKUP('Форма 1'!$F2074,'Придельники с 2022'!$B$4:$X$28,'Форма 1'!AJ$8),"")</f>
        <v/>
      </c>
      <c r="T2074" s="87"/>
    </row>
    <row r="2075" spans="1:20">
      <c r="A2075" s="188">
        <f t="shared" si="174"/>
        <v>10</v>
      </c>
      <c r="B2075" s="189" t="s">
        <v>2036</v>
      </c>
      <c r="C2075" s="99">
        <f t="shared" si="168"/>
        <v>251674.80000000002</v>
      </c>
      <c r="D2075" s="103">
        <f>IF(ISNUMBER('Форма 1'!U2075),'Форма 1'!$H2075*VLOOKUP('Форма 1'!$F2075,'Придельники с 2022'!$B$4:$X$28,'Форма 1'!U$8),"")</f>
        <v>251674.80000000002</v>
      </c>
      <c r="E2075" s="103" t="str">
        <f>IF(ISNUMBER('Форма 1'!V2075),'Форма 1'!$H2075*VLOOKUP('Форма 1'!$F2075,'Придельники с 2022'!$B$4:$X$28,'Форма 1'!V$8),"")</f>
        <v/>
      </c>
      <c r="F2075" s="103" t="str">
        <f>IF(ISNUMBER('Форма 1'!W2075),'Форма 1'!$H2075*VLOOKUP('Форма 1'!$F2075,'Придельники с 2022'!$B$4:$X$28,'Форма 1'!W$8),"")</f>
        <v/>
      </c>
      <c r="G2075" s="103" t="str">
        <f>IF(ISNUMBER('Форма 1'!X2075),'Форма 1'!$H2075*VLOOKUP('Форма 1'!$F2075,'Придельники с 2022'!$B$4:$X$28,'Форма 1'!X$8),"")</f>
        <v/>
      </c>
      <c r="H2075" s="103" t="str">
        <f>IF(ISNUMBER('Форма 1'!Y2075),'Форма 1'!$H2075*VLOOKUP('Форма 1'!$F2075,'Придельники с 2022'!$B$4:$X$28,'Форма 1'!Y$8),"")</f>
        <v/>
      </c>
      <c r="I2075" s="103" t="str">
        <f>IF(ISNUMBER('Форма 1'!Z2075),'Форма 1'!$H2075*VLOOKUP('Форма 1'!$F2075,'Придельники с 2022'!$B$4:$X$28,'Форма 1'!Z$8),"")</f>
        <v/>
      </c>
      <c r="J2075" s="103" t="str">
        <f>IF(ISNUMBER('Форма 1'!AA2075),'Форма 1'!$H2075*VLOOKUP('Форма 1'!$F2075,'Придельники с 2022'!$B$4:$X$28,'Форма 1'!AA$8),"")</f>
        <v/>
      </c>
      <c r="K2075" s="90"/>
      <c r="L2075" s="87"/>
      <c r="M2075" s="103" t="str">
        <f>IF(ISNUMBER('Форма 1'!AD2075),'Форма 1'!$H2075*VLOOKUP('Форма 1'!$F2075,'Придельники с 2022'!$B$4:$X$28,'Форма 1'!AD$8),"")</f>
        <v/>
      </c>
      <c r="N2075" s="103" t="str">
        <f>IF(ISBLANK('Форма 1'!$AE2075),"",IF('Форма 1'!$AE2075=1,'Форма 1'!$H2075*VLOOKUP('Форма 1'!$F2075,'Придельники с 2022'!$B$4:$X$28,'Форма 1'!$AE$8,0),IF('Форма 1'!$AE2075=2,'Форма 1'!$H2075*VLOOKUP('Форма 1'!$F2075,'Придельники с 2022'!$B$4:$X$28,13,0),IF('Форма 1'!$AE2075=3,'Форма 1'!$H2075*VLOOKUP('Форма 1'!$F2075,'Придельники с 2022'!$B$4:$X$28,12,0)))))</f>
        <v/>
      </c>
      <c r="O2075" s="103" t="str">
        <f>IF(ISNUMBER('Форма 1'!AF2075),'Форма 1'!$H2075*VLOOKUP('Форма 1'!$F2075,'Придельники с 2022'!$B$4:$X$28,'Форма 1'!AF$8),"")</f>
        <v/>
      </c>
      <c r="P2075" s="87"/>
      <c r="Q2075" s="103" t="str">
        <f>IF(ISNUMBER('Форма 1'!AH2075),'Форма 1'!$H2075*VLOOKUP('Форма 1'!$F2075,'Придельники с 2022'!$B$4:$X$28,'Форма 1'!AH$8),"")</f>
        <v/>
      </c>
      <c r="R2075" s="103" t="str">
        <f>IF(ISNUMBER('Форма 1'!AI2075),'Форма 1'!$H2075*VLOOKUP('Форма 1'!$F2075,'Придельники с 2022'!$B$4:$X$28,'Форма 1'!AI$8),"")</f>
        <v/>
      </c>
      <c r="S2075" s="103" t="str">
        <f>IF(ISNUMBER('Форма 1'!AJ2075),'Форма 1'!$H2075*VLOOKUP('Форма 1'!$F2075,'Придельники с 2022'!$B$4:$X$28,'Форма 1'!AJ$8),"")</f>
        <v/>
      </c>
      <c r="T2075" s="87"/>
    </row>
    <row r="2076" spans="1:20">
      <c r="A2076" s="188">
        <f t="shared" si="174"/>
        <v>11</v>
      </c>
      <c r="B2076" s="189" t="s">
        <v>2037</v>
      </c>
      <c r="C2076" s="99">
        <f t="shared" si="168"/>
        <v>575026.81999999995</v>
      </c>
      <c r="D2076" s="103" t="str">
        <f>IF(ISNUMBER('Форма 1'!U2076),'Форма 1'!$H2076*VLOOKUP('Форма 1'!$F2076,'Придельники с 2022'!$B$4:$X$28,'Форма 1'!U$8),"")</f>
        <v/>
      </c>
      <c r="E2076" s="103" t="str">
        <f>IF(ISNUMBER('Форма 1'!V2076),'Форма 1'!$H2076*VLOOKUP('Форма 1'!$F2076,'Придельники с 2022'!$B$4:$X$28,'Форма 1'!V$8),"")</f>
        <v/>
      </c>
      <c r="F2076" s="103" t="str">
        <f>IF(ISNUMBER('Форма 1'!W2076),'Форма 1'!$H2076*VLOOKUP('Форма 1'!$F2076,'Придельники с 2022'!$B$4:$X$28,'Форма 1'!W$8),"")</f>
        <v/>
      </c>
      <c r="G2076" s="103">
        <f>IF(ISNUMBER('Форма 1'!X2076),'Форма 1'!$H2076*VLOOKUP('Форма 1'!$F2076,'Придельники с 2022'!$B$4:$X$28,'Форма 1'!X$8),"")</f>
        <v>575026.81999999995</v>
      </c>
      <c r="H2076" s="103" t="str">
        <f>IF(ISNUMBER('Форма 1'!Y2076),'Форма 1'!$H2076*VLOOKUP('Форма 1'!$F2076,'Придельники с 2022'!$B$4:$X$28,'Форма 1'!Y$8),"")</f>
        <v/>
      </c>
      <c r="I2076" s="103" t="str">
        <f>IF(ISNUMBER('Форма 1'!Z2076),'Форма 1'!$H2076*VLOOKUP('Форма 1'!$F2076,'Придельники с 2022'!$B$4:$X$28,'Форма 1'!Z$8),"")</f>
        <v/>
      </c>
      <c r="J2076" s="103" t="str">
        <f>IF(ISNUMBER('Форма 1'!AA2076),'Форма 1'!$H2076*VLOOKUP('Форма 1'!$F2076,'Придельники с 2022'!$B$4:$X$28,'Форма 1'!AA$8),"")</f>
        <v/>
      </c>
      <c r="K2076" s="90"/>
      <c r="L2076" s="87"/>
      <c r="M2076" s="103" t="str">
        <f>IF(ISNUMBER('Форма 1'!AD2076),'Форма 1'!$H2076*VLOOKUP('Форма 1'!$F2076,'Придельники с 2022'!$B$4:$X$28,'Форма 1'!AD$8),"")</f>
        <v/>
      </c>
      <c r="N2076" s="103" t="str">
        <f>IF(ISBLANK('Форма 1'!$AE2076),"",IF('Форма 1'!$AE2076=1,'Форма 1'!$H2076*VLOOKUP('Форма 1'!$F2076,'Придельники с 2022'!$B$4:$X$28,'Форма 1'!$AE$8,0),IF('Форма 1'!$AE2076=2,'Форма 1'!$H2076*VLOOKUP('Форма 1'!$F2076,'Придельники с 2022'!$B$4:$X$28,13,0),IF('Форма 1'!$AE2076=3,'Форма 1'!$H2076*VLOOKUP('Форма 1'!$F2076,'Придельники с 2022'!$B$4:$X$28,12,0)))))</f>
        <v/>
      </c>
      <c r="O2076" s="103" t="str">
        <f>IF(ISNUMBER('Форма 1'!AF2076),'Форма 1'!$H2076*VLOOKUP('Форма 1'!$F2076,'Придельники с 2022'!$B$4:$X$28,'Форма 1'!AF$8),"")</f>
        <v/>
      </c>
      <c r="P2076" s="87"/>
      <c r="Q2076" s="103" t="str">
        <f>IF(ISNUMBER('Форма 1'!AH2076),'Форма 1'!$H2076*VLOOKUP('Форма 1'!$F2076,'Придельники с 2022'!$B$4:$X$28,'Форма 1'!AH$8),"")</f>
        <v/>
      </c>
      <c r="R2076" s="103" t="str">
        <f>IF(ISNUMBER('Форма 1'!AI2076),'Форма 1'!$H2076*VLOOKUP('Форма 1'!$F2076,'Придельники с 2022'!$B$4:$X$28,'Форма 1'!AI$8),"")</f>
        <v/>
      </c>
      <c r="S2076" s="103" t="str">
        <f>IF(ISNUMBER('Форма 1'!AJ2076),'Форма 1'!$H2076*VLOOKUP('Форма 1'!$F2076,'Придельники с 2022'!$B$4:$X$28,'Форма 1'!AJ$8),"")</f>
        <v/>
      </c>
      <c r="T2076" s="87"/>
    </row>
    <row r="2077" spans="1:20">
      <c r="A2077" s="188">
        <f t="shared" si="174"/>
        <v>12</v>
      </c>
      <c r="B2077" s="189" t="s">
        <v>2038</v>
      </c>
      <c r="C2077" s="99">
        <f t="shared" si="168"/>
        <v>1127772.02</v>
      </c>
      <c r="D2077" s="103" t="str">
        <f>IF(ISNUMBER('Форма 1'!U2077),'Форма 1'!$H2077*VLOOKUP('Форма 1'!$F2077,'Придельники с 2022'!$B$4:$X$28,'Форма 1'!U$8),"")</f>
        <v/>
      </c>
      <c r="E2077" s="103" t="str">
        <f>IF(ISNUMBER('Форма 1'!V2077),'Форма 1'!$H2077*VLOOKUP('Форма 1'!$F2077,'Придельники с 2022'!$B$4:$X$28,'Форма 1'!V$8),"")</f>
        <v/>
      </c>
      <c r="F2077" s="103" t="str">
        <f>IF(ISNUMBER('Форма 1'!W2077),'Форма 1'!$H2077*VLOOKUP('Форма 1'!$F2077,'Придельники с 2022'!$B$4:$X$28,'Форма 1'!W$8),"")</f>
        <v/>
      </c>
      <c r="G2077" s="103" t="str">
        <f>IF(ISNUMBER('Форма 1'!X2077),'Форма 1'!$H2077*VLOOKUP('Форма 1'!$F2077,'Придельники с 2022'!$B$4:$X$28,'Форма 1'!X$8),"")</f>
        <v/>
      </c>
      <c r="H2077" s="103" t="str">
        <f>IF(ISNUMBER('Форма 1'!Y2077),'Форма 1'!$H2077*VLOOKUP('Форма 1'!$F2077,'Придельники с 2022'!$B$4:$X$28,'Форма 1'!Y$8),"")</f>
        <v/>
      </c>
      <c r="I2077" s="103" t="str">
        <f>IF(ISNUMBER('Форма 1'!Z2077),'Форма 1'!$H2077*VLOOKUP('Форма 1'!$F2077,'Придельники с 2022'!$B$4:$X$28,'Форма 1'!Z$8),"")</f>
        <v/>
      </c>
      <c r="J2077" s="103" t="str">
        <f>IF(ISNUMBER('Форма 1'!AA2077),'Форма 1'!$H2077*VLOOKUP('Форма 1'!$F2077,'Придельники с 2022'!$B$4:$X$28,'Форма 1'!AA$8),"")</f>
        <v/>
      </c>
      <c r="K2077" s="92"/>
      <c r="L2077" s="88"/>
      <c r="M2077" s="103">
        <f>IF(ISNUMBER('Форма 1'!AD2077),'Форма 1'!$H2077*VLOOKUP('Форма 1'!$F2077,'Придельники с 2022'!$B$4:$X$28,'Форма 1'!AD$8),"")</f>
        <v>1127772.02</v>
      </c>
      <c r="N2077" s="103" t="str">
        <f>IF(ISBLANK('Форма 1'!$AE2077),"",IF('Форма 1'!$AE2077=1,'Форма 1'!$H2077*VLOOKUP('Форма 1'!$F2077,'Придельники с 2022'!$B$4:$X$28,'Форма 1'!$AE$8,0),IF('Форма 1'!$AE2077=2,'Форма 1'!$H2077*VLOOKUP('Форма 1'!$F2077,'Придельники с 2022'!$B$4:$X$28,13,0),IF('Форма 1'!$AE2077=3,'Форма 1'!$H2077*VLOOKUP('Форма 1'!$F2077,'Придельники с 2022'!$B$4:$X$28,12,0)))))</f>
        <v/>
      </c>
      <c r="O2077" s="103" t="str">
        <f>IF(ISNUMBER('Форма 1'!AF2077),'Форма 1'!$H2077*VLOOKUP('Форма 1'!$F2077,'Придельники с 2022'!$B$4:$X$28,'Форма 1'!AF$8),"")</f>
        <v/>
      </c>
      <c r="P2077" s="88"/>
      <c r="Q2077" s="103" t="str">
        <f>IF(ISNUMBER('Форма 1'!AH2077),'Форма 1'!$H2077*VLOOKUP('Форма 1'!$F2077,'Придельники с 2022'!$B$4:$X$28,'Форма 1'!AH$8),"")</f>
        <v/>
      </c>
      <c r="R2077" s="103" t="str">
        <f>IF(ISNUMBER('Форма 1'!AI2077),'Форма 1'!$H2077*VLOOKUP('Форма 1'!$F2077,'Придельники с 2022'!$B$4:$X$28,'Форма 1'!AI$8),"")</f>
        <v/>
      </c>
      <c r="S2077" s="103" t="str">
        <f>IF(ISNUMBER('Форма 1'!AJ2077),'Форма 1'!$H2077*VLOOKUP('Форма 1'!$F2077,'Придельники с 2022'!$B$4:$X$28,'Форма 1'!AJ$8),"")</f>
        <v/>
      </c>
      <c r="T2077" s="87"/>
    </row>
    <row r="2078" spans="1:20">
      <c r="A2078" s="188">
        <f t="shared" si="174"/>
        <v>13</v>
      </c>
      <c r="B2078" s="189" t="s">
        <v>2039</v>
      </c>
      <c r="C2078" s="99">
        <f t="shared" ref="C2078:C2125" si="179">SUM(D2078:J2078,L2078:T2078)</f>
        <v>1078022.75</v>
      </c>
      <c r="D2078" s="103" t="str">
        <f>IF(ISNUMBER('Форма 1'!U2078),'Форма 1'!$H2078*VLOOKUP('Форма 1'!$F2078,'Придельники с 2022'!$B$4:$X$28,'Форма 1'!U$8),"")</f>
        <v/>
      </c>
      <c r="E2078" s="103" t="str">
        <f>IF(ISNUMBER('Форма 1'!V2078),'Форма 1'!$H2078*VLOOKUP('Форма 1'!$F2078,'Придельники с 2022'!$B$4:$X$28,'Форма 1'!V$8),"")</f>
        <v/>
      </c>
      <c r="F2078" s="103" t="str">
        <f>IF(ISNUMBER('Форма 1'!W2078),'Форма 1'!$H2078*VLOOKUP('Форма 1'!$F2078,'Придельники с 2022'!$B$4:$X$28,'Форма 1'!W$8),"")</f>
        <v/>
      </c>
      <c r="G2078" s="103" t="str">
        <f>IF(ISNUMBER('Форма 1'!X2078),'Форма 1'!$H2078*VLOOKUP('Форма 1'!$F2078,'Придельники с 2022'!$B$4:$X$28,'Форма 1'!X$8),"")</f>
        <v/>
      </c>
      <c r="H2078" s="103" t="str">
        <f>IF(ISNUMBER('Форма 1'!Y2078),'Форма 1'!$H2078*VLOOKUP('Форма 1'!$F2078,'Придельники с 2022'!$B$4:$X$28,'Форма 1'!Y$8),"")</f>
        <v/>
      </c>
      <c r="I2078" s="103" t="str">
        <f>IF(ISNUMBER('Форма 1'!Z2078),'Форма 1'!$H2078*VLOOKUP('Форма 1'!$F2078,'Придельники с 2022'!$B$4:$X$28,'Форма 1'!Z$8),"")</f>
        <v/>
      </c>
      <c r="J2078" s="103" t="str">
        <f>IF(ISNUMBER('Форма 1'!AA2078),'Форма 1'!$H2078*VLOOKUP('Форма 1'!$F2078,'Придельники с 2022'!$B$4:$X$28,'Форма 1'!AA$8),"")</f>
        <v/>
      </c>
      <c r="K2078" s="90"/>
      <c r="L2078" s="87"/>
      <c r="M2078" s="103" t="str">
        <f>IF(ISNUMBER('Форма 1'!AD2078),'Форма 1'!$H2078*VLOOKUP('Форма 1'!$F2078,'Придельники с 2022'!$B$4:$X$28,'Форма 1'!AD$8),"")</f>
        <v/>
      </c>
      <c r="N2078" s="103">
        <f>IF(ISBLANK('Форма 1'!$AE2078),"",IF('Форма 1'!$AE2078=1,'Форма 1'!$H2078*VLOOKUP('Форма 1'!$F2078,'Придельники с 2022'!$B$4:$X$28,'Форма 1'!$AE$8,0),IF('Форма 1'!$AE2078=2,'Форма 1'!$H2078*VLOOKUP('Форма 1'!$F2078,'Придельники с 2022'!$B$4:$X$28,13,0),IF('Форма 1'!$AE2078=3,'Форма 1'!$H2078*VLOOKUP('Форма 1'!$F2078,'Придельники с 2022'!$B$4:$X$28,12,0)))))</f>
        <v>1078022.75</v>
      </c>
      <c r="O2078" s="103" t="str">
        <f>IF(ISNUMBER('Форма 1'!AF2078),'Форма 1'!$H2078*VLOOKUP('Форма 1'!$F2078,'Придельники с 2022'!$B$4:$X$28,'Форма 1'!AF$8),"")</f>
        <v/>
      </c>
      <c r="P2078" s="88"/>
      <c r="Q2078" s="103" t="str">
        <f>IF(ISNUMBER('Форма 1'!AH2078),'Форма 1'!$H2078*VLOOKUP('Форма 1'!$F2078,'Придельники с 2022'!$B$4:$X$28,'Форма 1'!AH$8),"")</f>
        <v/>
      </c>
      <c r="R2078" s="103" t="str">
        <f>IF(ISNUMBER('Форма 1'!AI2078),'Форма 1'!$H2078*VLOOKUP('Форма 1'!$F2078,'Придельники с 2022'!$B$4:$X$28,'Форма 1'!AI$8),"")</f>
        <v/>
      </c>
      <c r="S2078" s="103" t="str">
        <f>IF(ISNUMBER('Форма 1'!AJ2078),'Форма 1'!$H2078*VLOOKUP('Форма 1'!$F2078,'Придельники с 2022'!$B$4:$X$28,'Форма 1'!AJ$8),"")</f>
        <v/>
      </c>
      <c r="T2078" s="87"/>
    </row>
    <row r="2079" spans="1:20">
      <c r="A2079" s="188">
        <f t="shared" si="174"/>
        <v>14</v>
      </c>
      <c r="B2079" s="189" t="s">
        <v>2040</v>
      </c>
      <c r="C2079" s="99">
        <f t="shared" si="179"/>
        <v>2974642.0636</v>
      </c>
      <c r="D2079" s="103" t="str">
        <f>IF(ISNUMBER('Форма 1'!U2079),'Форма 1'!$H2079*VLOOKUP('Форма 1'!$F2079,'Придельники с 2022'!$B$4:$X$28,'Форма 1'!U$8),"")</f>
        <v/>
      </c>
      <c r="E2079" s="103" t="str">
        <f>IF(ISNUMBER('Форма 1'!V2079),'Форма 1'!$H2079*VLOOKUP('Форма 1'!$F2079,'Придельники с 2022'!$B$4:$X$28,'Форма 1'!V$8),"")</f>
        <v/>
      </c>
      <c r="F2079" s="103" t="str">
        <f>IF(ISNUMBER('Форма 1'!W2079),'Форма 1'!$H2079*VLOOKUP('Форма 1'!$F2079,'Придельники с 2022'!$B$4:$X$28,'Форма 1'!W$8),"")</f>
        <v/>
      </c>
      <c r="G2079" s="103" t="str">
        <f>IF(ISNUMBER('Форма 1'!X2079),'Форма 1'!$H2079*VLOOKUP('Форма 1'!$F2079,'Придельники с 2022'!$B$4:$X$28,'Форма 1'!X$8),"")</f>
        <v/>
      </c>
      <c r="H2079" s="103" t="str">
        <f>IF(ISNUMBER('Форма 1'!Y2079),'Форма 1'!$H2079*VLOOKUP('Форма 1'!$F2079,'Придельники с 2022'!$B$4:$X$28,'Форма 1'!Y$8),"")</f>
        <v/>
      </c>
      <c r="I2079" s="103" t="str">
        <f>IF(ISNUMBER('Форма 1'!Z2079),'Форма 1'!$H2079*VLOOKUP('Форма 1'!$F2079,'Придельники с 2022'!$B$4:$X$28,'Форма 1'!Z$8),"")</f>
        <v/>
      </c>
      <c r="J2079" s="103" t="str">
        <f>IF(ISNUMBER('Форма 1'!AA2079),'Форма 1'!$H2079*VLOOKUP('Форма 1'!$F2079,'Придельники с 2022'!$B$4:$X$28,'Форма 1'!AA$8),"")</f>
        <v/>
      </c>
      <c r="K2079" s="92"/>
      <c r="L2079" s="88"/>
      <c r="M2079" s="103">
        <f>IF(ISNUMBER('Форма 1'!AD2079),'Форма 1'!$H2079*VLOOKUP('Форма 1'!$F2079,'Придельники с 2022'!$B$4:$X$28,'Форма 1'!AD$8),"")</f>
        <v>2974642.0636</v>
      </c>
      <c r="N2079" s="103" t="str">
        <f>IF(ISBLANK('Форма 1'!$AE2079),"",IF('Форма 1'!$AE2079=1,'Форма 1'!$H2079*VLOOKUP('Форма 1'!$F2079,'Придельники с 2022'!$B$4:$X$28,'Форма 1'!$AE$8,0),IF('Форма 1'!$AE2079=2,'Форма 1'!$H2079*VLOOKUP('Форма 1'!$F2079,'Придельники с 2022'!$B$4:$X$28,13,0),IF('Форма 1'!$AE2079=3,'Форма 1'!$H2079*VLOOKUP('Форма 1'!$F2079,'Придельники с 2022'!$B$4:$X$28,12,0)))))</f>
        <v/>
      </c>
      <c r="O2079" s="103" t="str">
        <f>IF(ISNUMBER('Форма 1'!AF2079),'Форма 1'!$H2079*VLOOKUP('Форма 1'!$F2079,'Придельники с 2022'!$B$4:$X$28,'Форма 1'!AF$8),"")</f>
        <v/>
      </c>
      <c r="P2079" s="88"/>
      <c r="Q2079" s="103" t="str">
        <f>IF(ISNUMBER('Форма 1'!AH2079),'Форма 1'!$H2079*VLOOKUP('Форма 1'!$F2079,'Придельники с 2022'!$B$4:$X$28,'Форма 1'!AH$8),"")</f>
        <v/>
      </c>
      <c r="R2079" s="103" t="str">
        <f>IF(ISNUMBER('Форма 1'!AI2079),'Форма 1'!$H2079*VLOOKUP('Форма 1'!$F2079,'Придельники с 2022'!$B$4:$X$28,'Форма 1'!AI$8),"")</f>
        <v/>
      </c>
      <c r="S2079" s="103" t="str">
        <f>IF(ISNUMBER('Форма 1'!AJ2079),'Форма 1'!$H2079*VLOOKUP('Форма 1'!$F2079,'Придельники с 2022'!$B$4:$X$28,'Форма 1'!AJ$8),"")</f>
        <v/>
      </c>
      <c r="T2079" s="87"/>
    </row>
    <row r="2080" spans="1:20">
      <c r="A2080" s="188">
        <f t="shared" si="174"/>
        <v>15</v>
      </c>
      <c r="B2080" s="189" t="s">
        <v>2041</v>
      </c>
      <c r="C2080" s="99">
        <f t="shared" si="179"/>
        <v>1720330.2</v>
      </c>
      <c r="D2080" s="103" t="str">
        <f>IF(ISNUMBER('Форма 1'!U2080),'Форма 1'!$H2080*VLOOKUP('Форма 1'!$F2080,'Придельники с 2022'!$B$4:$X$28,'Форма 1'!U$8),"")</f>
        <v/>
      </c>
      <c r="E2080" s="103" t="str">
        <f>IF(ISNUMBER('Форма 1'!V2080),'Форма 1'!$H2080*VLOOKUP('Форма 1'!$F2080,'Придельники с 2022'!$B$4:$X$28,'Форма 1'!V$8),"")</f>
        <v/>
      </c>
      <c r="F2080" s="103" t="str">
        <f>IF(ISNUMBER('Форма 1'!W2080),'Форма 1'!$H2080*VLOOKUP('Форма 1'!$F2080,'Придельники с 2022'!$B$4:$X$28,'Форма 1'!W$8),"")</f>
        <v/>
      </c>
      <c r="G2080" s="103" t="str">
        <f>IF(ISNUMBER('Форма 1'!X2080),'Форма 1'!$H2080*VLOOKUP('Форма 1'!$F2080,'Придельники с 2022'!$B$4:$X$28,'Форма 1'!X$8),"")</f>
        <v/>
      </c>
      <c r="H2080" s="103" t="str">
        <f>IF(ISNUMBER('Форма 1'!Y2080),'Форма 1'!$H2080*VLOOKUP('Форма 1'!$F2080,'Придельники с 2022'!$B$4:$X$28,'Форма 1'!Y$8),"")</f>
        <v/>
      </c>
      <c r="I2080" s="103" t="str">
        <f>IF(ISNUMBER('Форма 1'!Z2080),'Форма 1'!$H2080*VLOOKUP('Форма 1'!$F2080,'Придельники с 2022'!$B$4:$X$28,'Форма 1'!Z$8),"")</f>
        <v/>
      </c>
      <c r="J2080" s="103" t="str">
        <f>IF(ISNUMBER('Форма 1'!AA2080),'Форма 1'!$H2080*VLOOKUP('Форма 1'!$F2080,'Придельники с 2022'!$B$4:$X$28,'Форма 1'!AA$8),"")</f>
        <v/>
      </c>
      <c r="K2080" s="92"/>
      <c r="L2080" s="88"/>
      <c r="M2080" s="103">
        <f>IF(ISNUMBER('Форма 1'!AD2080),'Форма 1'!$H2080*VLOOKUP('Форма 1'!$F2080,'Придельники с 2022'!$B$4:$X$28,'Форма 1'!AD$8),"")</f>
        <v>1720330.2</v>
      </c>
      <c r="N2080" s="103" t="str">
        <f>IF(ISBLANK('Форма 1'!$AE2080),"",IF('Форма 1'!$AE2080=1,'Форма 1'!$H2080*VLOOKUP('Форма 1'!$F2080,'Придельники с 2022'!$B$4:$X$28,'Форма 1'!$AE$8,0),IF('Форма 1'!$AE2080=2,'Форма 1'!$H2080*VLOOKUP('Форма 1'!$F2080,'Придельники с 2022'!$B$4:$X$28,13,0),IF('Форма 1'!$AE2080=3,'Форма 1'!$H2080*VLOOKUP('Форма 1'!$F2080,'Придельники с 2022'!$B$4:$X$28,12,0)))))</f>
        <v/>
      </c>
      <c r="O2080" s="103" t="str">
        <f>IF(ISNUMBER('Форма 1'!AF2080),'Форма 1'!$H2080*VLOOKUP('Форма 1'!$F2080,'Придельники с 2022'!$B$4:$X$28,'Форма 1'!AF$8),"")</f>
        <v/>
      </c>
      <c r="P2080" s="88"/>
      <c r="Q2080" s="103" t="str">
        <f>IF(ISNUMBER('Форма 1'!AH2080),'Форма 1'!$H2080*VLOOKUP('Форма 1'!$F2080,'Придельники с 2022'!$B$4:$X$28,'Форма 1'!AH$8),"")</f>
        <v/>
      </c>
      <c r="R2080" s="103" t="str">
        <f>IF(ISNUMBER('Форма 1'!AI2080),'Форма 1'!$H2080*VLOOKUP('Форма 1'!$F2080,'Придельники с 2022'!$B$4:$X$28,'Форма 1'!AI$8),"")</f>
        <v/>
      </c>
      <c r="S2080" s="103" t="str">
        <f>IF(ISNUMBER('Форма 1'!AJ2080),'Форма 1'!$H2080*VLOOKUP('Форма 1'!$F2080,'Придельники с 2022'!$B$4:$X$28,'Форма 1'!AJ$8),"")</f>
        <v/>
      </c>
      <c r="T2080" s="87"/>
    </row>
    <row r="2081" spans="1:20">
      <c r="A2081" s="188">
        <f t="shared" si="174"/>
        <v>16</v>
      </c>
      <c r="B2081" s="189" t="s">
        <v>2042</v>
      </c>
      <c r="C2081" s="99">
        <f t="shared" si="179"/>
        <v>4953140.0039999997</v>
      </c>
      <c r="D2081" s="103" t="str">
        <f>IF(ISNUMBER('Форма 1'!U2081),'Форма 1'!$H2081*VLOOKUP('Форма 1'!$F2081,'Придельники с 2022'!$B$4:$X$28,'Форма 1'!U$8),"")</f>
        <v/>
      </c>
      <c r="E2081" s="103">
        <f>IF(ISNUMBER('Форма 1'!V2081),'Форма 1'!$H2081*VLOOKUP('Форма 1'!$F2081,'Придельники с 2022'!$B$4:$X$28,'Форма 1'!V$8),"")</f>
        <v>4953140.0039999997</v>
      </c>
      <c r="F2081" s="103" t="str">
        <f>IF(ISNUMBER('Форма 1'!W2081),'Форма 1'!$H2081*VLOOKUP('Форма 1'!$F2081,'Придельники с 2022'!$B$4:$X$28,'Форма 1'!W$8),"")</f>
        <v/>
      </c>
      <c r="G2081" s="103" t="str">
        <f>IF(ISNUMBER('Форма 1'!X2081),'Форма 1'!$H2081*VLOOKUP('Форма 1'!$F2081,'Придельники с 2022'!$B$4:$X$28,'Форма 1'!X$8),"")</f>
        <v/>
      </c>
      <c r="H2081" s="103" t="str">
        <f>IF(ISNUMBER('Форма 1'!Y2081),'Форма 1'!$H2081*VLOOKUP('Форма 1'!$F2081,'Придельники с 2022'!$B$4:$X$28,'Форма 1'!Y$8),"")</f>
        <v/>
      </c>
      <c r="I2081" s="103" t="str">
        <f>IF(ISNUMBER('Форма 1'!Z2081),'Форма 1'!$H2081*VLOOKUP('Форма 1'!$F2081,'Придельники с 2022'!$B$4:$X$28,'Форма 1'!Z$8),"")</f>
        <v/>
      </c>
      <c r="J2081" s="103" t="str">
        <f>IF(ISNUMBER('Форма 1'!AA2081),'Форма 1'!$H2081*VLOOKUP('Форма 1'!$F2081,'Придельники с 2022'!$B$4:$X$28,'Форма 1'!AA$8),"")</f>
        <v/>
      </c>
      <c r="K2081" s="90"/>
      <c r="L2081" s="87"/>
      <c r="M2081" s="103" t="str">
        <f>IF(ISNUMBER('Форма 1'!AD2081),'Форма 1'!$H2081*VLOOKUP('Форма 1'!$F2081,'Придельники с 2022'!$B$4:$X$28,'Форма 1'!AD$8),"")</f>
        <v/>
      </c>
      <c r="N2081" s="103" t="str">
        <f>IF(ISBLANK('Форма 1'!$AE2081),"",IF('Форма 1'!$AE2081=1,'Форма 1'!$H2081*VLOOKUP('Форма 1'!$F2081,'Придельники с 2022'!$B$4:$X$28,'Форма 1'!$AE$8,0),IF('Форма 1'!$AE2081=2,'Форма 1'!$H2081*VLOOKUP('Форма 1'!$F2081,'Придельники с 2022'!$B$4:$X$28,13,0),IF('Форма 1'!$AE2081=3,'Форма 1'!$H2081*VLOOKUP('Форма 1'!$F2081,'Придельники с 2022'!$B$4:$X$28,12,0)))))</f>
        <v/>
      </c>
      <c r="O2081" s="103" t="str">
        <f>IF(ISNUMBER('Форма 1'!AF2081),'Форма 1'!$H2081*VLOOKUP('Форма 1'!$F2081,'Придельники с 2022'!$B$4:$X$28,'Форма 1'!AF$8),"")</f>
        <v/>
      </c>
      <c r="P2081" s="87"/>
      <c r="Q2081" s="103" t="str">
        <f>IF(ISNUMBER('Форма 1'!AH2081),'Форма 1'!$H2081*VLOOKUP('Форма 1'!$F2081,'Придельники с 2022'!$B$4:$X$28,'Форма 1'!AH$8),"")</f>
        <v/>
      </c>
      <c r="R2081" s="103" t="str">
        <f>IF(ISNUMBER('Форма 1'!AI2081),'Форма 1'!$H2081*VLOOKUP('Форма 1'!$F2081,'Придельники с 2022'!$B$4:$X$28,'Форма 1'!AI$8),"")</f>
        <v/>
      </c>
      <c r="S2081" s="103" t="str">
        <f>IF(ISNUMBER('Форма 1'!AJ2081),'Форма 1'!$H2081*VLOOKUP('Форма 1'!$F2081,'Придельники с 2022'!$B$4:$X$28,'Форма 1'!AJ$8),"")</f>
        <v/>
      </c>
      <c r="T2081" s="87"/>
    </row>
    <row r="2082" spans="1:20">
      <c r="A2082" s="188">
        <f t="shared" si="174"/>
        <v>17</v>
      </c>
      <c r="B2082" s="189" t="s">
        <v>2043</v>
      </c>
      <c r="C2082" s="99">
        <f t="shared" si="179"/>
        <v>8966958.6720000003</v>
      </c>
      <c r="D2082" s="103" t="str">
        <f>IF(ISNUMBER('Форма 1'!U2082),'Форма 1'!$H2082*VLOOKUP('Форма 1'!$F2082,'Придельники с 2022'!$B$4:$X$28,'Форма 1'!U$8),"")</f>
        <v/>
      </c>
      <c r="E2082" s="103" t="str">
        <f>IF(ISNUMBER('Форма 1'!V2082),'Форма 1'!$H2082*VLOOKUP('Форма 1'!$F2082,'Придельники с 2022'!$B$4:$X$28,'Форма 1'!V$8),"")</f>
        <v/>
      </c>
      <c r="F2082" s="103" t="str">
        <f>IF(ISNUMBER('Форма 1'!W2082),'Форма 1'!$H2082*VLOOKUP('Форма 1'!$F2082,'Придельники с 2022'!$B$4:$X$28,'Форма 1'!W$8),"")</f>
        <v/>
      </c>
      <c r="G2082" s="103" t="str">
        <f>IF(ISNUMBER('Форма 1'!X2082),'Форма 1'!$H2082*VLOOKUP('Форма 1'!$F2082,'Придельники с 2022'!$B$4:$X$28,'Форма 1'!X$8),"")</f>
        <v/>
      </c>
      <c r="H2082" s="103" t="str">
        <f>IF(ISNUMBER('Форма 1'!Y2082),'Форма 1'!$H2082*VLOOKUP('Форма 1'!$F2082,'Придельники с 2022'!$B$4:$X$28,'Форма 1'!Y$8),"")</f>
        <v/>
      </c>
      <c r="I2082" s="103" t="str">
        <f>IF(ISNUMBER('Форма 1'!Z2082),'Форма 1'!$H2082*VLOOKUP('Форма 1'!$F2082,'Придельники с 2022'!$B$4:$X$28,'Форма 1'!Z$8),"")</f>
        <v/>
      </c>
      <c r="J2082" s="103" t="str">
        <f>IF(ISNUMBER('Форма 1'!AA2082),'Форма 1'!$H2082*VLOOKUP('Форма 1'!$F2082,'Придельники с 2022'!$B$4:$X$28,'Форма 1'!AA$8),"")</f>
        <v/>
      </c>
      <c r="K2082" s="92"/>
      <c r="L2082" s="88"/>
      <c r="M2082" s="103">
        <f>IF(ISNUMBER('Форма 1'!AD2082),'Форма 1'!$H2082*VLOOKUP('Форма 1'!$F2082,'Придельники с 2022'!$B$4:$X$28,'Форма 1'!AD$8),"")</f>
        <v>8966958.6720000003</v>
      </c>
      <c r="N2082" s="103" t="str">
        <f>IF(ISBLANK('Форма 1'!$AE2082),"",IF('Форма 1'!$AE2082=1,'Форма 1'!$H2082*VLOOKUP('Форма 1'!$F2082,'Придельники с 2022'!$B$4:$X$28,'Форма 1'!$AE$8,0),IF('Форма 1'!$AE2082=2,'Форма 1'!$H2082*VLOOKUP('Форма 1'!$F2082,'Придельники с 2022'!$B$4:$X$28,13,0),IF('Форма 1'!$AE2082=3,'Форма 1'!$H2082*VLOOKUP('Форма 1'!$F2082,'Придельники с 2022'!$B$4:$X$28,12,0)))))</f>
        <v/>
      </c>
      <c r="O2082" s="103" t="str">
        <f>IF(ISNUMBER('Форма 1'!AF2082),'Форма 1'!$H2082*VLOOKUP('Форма 1'!$F2082,'Придельники с 2022'!$B$4:$X$28,'Форма 1'!AF$8),"")</f>
        <v/>
      </c>
      <c r="P2082" s="88"/>
      <c r="Q2082" s="103" t="str">
        <f>IF(ISNUMBER('Форма 1'!AH2082),'Форма 1'!$H2082*VLOOKUP('Форма 1'!$F2082,'Придельники с 2022'!$B$4:$X$28,'Форма 1'!AH$8),"")</f>
        <v/>
      </c>
      <c r="R2082" s="103" t="str">
        <f>IF(ISNUMBER('Форма 1'!AI2082),'Форма 1'!$H2082*VLOOKUP('Форма 1'!$F2082,'Придельники с 2022'!$B$4:$X$28,'Форма 1'!AI$8),"")</f>
        <v/>
      </c>
      <c r="S2082" s="103" t="str">
        <f>IF(ISNUMBER('Форма 1'!AJ2082),'Форма 1'!$H2082*VLOOKUP('Форма 1'!$F2082,'Придельники с 2022'!$B$4:$X$28,'Форма 1'!AJ$8),"")</f>
        <v/>
      </c>
      <c r="T2082" s="87"/>
    </row>
    <row r="2083" spans="1:20">
      <c r="A2083" s="188">
        <f t="shared" si="174"/>
        <v>18</v>
      </c>
      <c r="B2083" s="189" t="s">
        <v>2044</v>
      </c>
      <c r="C2083" s="99">
        <f t="shared" si="179"/>
        <v>3211283.04</v>
      </c>
      <c r="D2083" s="103" t="str">
        <f>IF(ISNUMBER('Форма 1'!U2083),'Форма 1'!$H2083*VLOOKUP('Форма 1'!$F2083,'Придельники с 2022'!$B$4:$X$28,'Форма 1'!U$8),"")</f>
        <v/>
      </c>
      <c r="E2083" s="103" t="str">
        <f>IF(ISNUMBER('Форма 1'!V2083),'Форма 1'!$H2083*VLOOKUP('Форма 1'!$F2083,'Придельники с 2022'!$B$4:$X$28,'Форма 1'!V$8),"")</f>
        <v/>
      </c>
      <c r="F2083" s="103" t="str">
        <f>IF(ISNUMBER('Форма 1'!W2083),'Форма 1'!$H2083*VLOOKUP('Форма 1'!$F2083,'Придельники с 2022'!$B$4:$X$28,'Форма 1'!W$8),"")</f>
        <v/>
      </c>
      <c r="G2083" s="103" t="str">
        <f>IF(ISNUMBER('Форма 1'!X2083),'Форма 1'!$H2083*VLOOKUP('Форма 1'!$F2083,'Придельники с 2022'!$B$4:$X$28,'Форма 1'!X$8),"")</f>
        <v/>
      </c>
      <c r="H2083" s="103" t="str">
        <f>IF(ISNUMBER('Форма 1'!Y2083),'Форма 1'!$H2083*VLOOKUP('Форма 1'!$F2083,'Придельники с 2022'!$B$4:$X$28,'Форма 1'!Y$8),"")</f>
        <v/>
      </c>
      <c r="I2083" s="103" t="str">
        <f>IF(ISNUMBER('Форма 1'!Z2083),'Форма 1'!$H2083*VLOOKUP('Форма 1'!$F2083,'Придельники с 2022'!$B$4:$X$28,'Форма 1'!Z$8),"")</f>
        <v/>
      </c>
      <c r="J2083" s="103" t="str">
        <f>IF(ISNUMBER('Форма 1'!AA2083),'Форма 1'!$H2083*VLOOKUP('Форма 1'!$F2083,'Придельники с 2022'!$B$4:$X$28,'Форма 1'!AA$8),"")</f>
        <v/>
      </c>
      <c r="K2083" s="92"/>
      <c r="L2083" s="88"/>
      <c r="M2083" s="103">
        <f>IF(ISNUMBER('Форма 1'!AD2083),'Форма 1'!$H2083*VLOOKUP('Форма 1'!$F2083,'Придельники с 2022'!$B$4:$X$28,'Форма 1'!AD$8),"")</f>
        <v>3211283.04</v>
      </c>
      <c r="N2083" s="103" t="str">
        <f>IF(ISBLANK('Форма 1'!$AE2083),"",IF('Форма 1'!$AE2083=1,'Форма 1'!$H2083*VLOOKUP('Форма 1'!$F2083,'Придельники с 2022'!$B$4:$X$28,'Форма 1'!$AE$8,0),IF('Форма 1'!$AE2083=2,'Форма 1'!$H2083*VLOOKUP('Форма 1'!$F2083,'Придельники с 2022'!$B$4:$X$28,13,0),IF('Форма 1'!$AE2083=3,'Форма 1'!$H2083*VLOOKUP('Форма 1'!$F2083,'Придельники с 2022'!$B$4:$X$28,12,0)))))</f>
        <v/>
      </c>
      <c r="O2083" s="103" t="str">
        <f>IF(ISNUMBER('Форма 1'!AF2083),'Форма 1'!$H2083*VLOOKUP('Форма 1'!$F2083,'Придельники с 2022'!$B$4:$X$28,'Форма 1'!AF$8),"")</f>
        <v/>
      </c>
      <c r="P2083" s="88"/>
      <c r="Q2083" s="103" t="str">
        <f>IF(ISNUMBER('Форма 1'!AH2083),'Форма 1'!$H2083*VLOOKUP('Форма 1'!$F2083,'Придельники с 2022'!$B$4:$X$28,'Форма 1'!AH$8),"")</f>
        <v/>
      </c>
      <c r="R2083" s="103" t="str">
        <f>IF(ISNUMBER('Форма 1'!AI2083),'Форма 1'!$H2083*VLOOKUP('Форма 1'!$F2083,'Придельники с 2022'!$B$4:$X$28,'Форма 1'!AI$8),"")</f>
        <v/>
      </c>
      <c r="S2083" s="103" t="str">
        <f>IF(ISNUMBER('Форма 1'!AJ2083),'Форма 1'!$H2083*VLOOKUP('Форма 1'!$F2083,'Придельники с 2022'!$B$4:$X$28,'Форма 1'!AJ$8),"")</f>
        <v/>
      </c>
      <c r="T2083" s="87"/>
    </row>
    <row r="2084" spans="1:20">
      <c r="A2084" s="188">
        <f t="shared" si="174"/>
        <v>19</v>
      </c>
      <c r="B2084" s="189" t="s">
        <v>2045</v>
      </c>
      <c r="C2084" s="99">
        <f t="shared" si="179"/>
        <v>2073953.63</v>
      </c>
      <c r="D2084" s="103" t="str">
        <f>IF(ISNUMBER('Форма 1'!U2084),'Форма 1'!$H2084*VLOOKUP('Форма 1'!$F2084,'Придельники с 2022'!$B$4:$X$28,'Форма 1'!U$8),"")</f>
        <v/>
      </c>
      <c r="E2084" s="103" t="str">
        <f>IF(ISNUMBER('Форма 1'!V2084),'Форма 1'!$H2084*VLOOKUP('Форма 1'!$F2084,'Придельники с 2022'!$B$4:$X$28,'Форма 1'!V$8),"")</f>
        <v/>
      </c>
      <c r="F2084" s="103" t="str">
        <f>IF(ISNUMBER('Форма 1'!W2084),'Форма 1'!$H2084*VLOOKUP('Форма 1'!$F2084,'Придельники с 2022'!$B$4:$X$28,'Форма 1'!W$8),"")</f>
        <v/>
      </c>
      <c r="G2084" s="103" t="str">
        <f>IF(ISNUMBER('Форма 1'!X2084),'Форма 1'!$H2084*VLOOKUP('Форма 1'!$F2084,'Придельники с 2022'!$B$4:$X$28,'Форма 1'!X$8),"")</f>
        <v/>
      </c>
      <c r="H2084" s="103" t="str">
        <f>IF(ISNUMBER('Форма 1'!Y2084),'Форма 1'!$H2084*VLOOKUP('Форма 1'!$F2084,'Придельники с 2022'!$B$4:$X$28,'Форма 1'!Y$8),"")</f>
        <v/>
      </c>
      <c r="I2084" s="103" t="str">
        <f>IF(ISNUMBER('Форма 1'!Z2084),'Форма 1'!$H2084*VLOOKUP('Форма 1'!$F2084,'Придельники с 2022'!$B$4:$X$28,'Форма 1'!Z$8),"")</f>
        <v/>
      </c>
      <c r="J2084" s="103" t="str">
        <f>IF(ISNUMBER('Форма 1'!AA2084),'Форма 1'!$H2084*VLOOKUP('Форма 1'!$F2084,'Придельники с 2022'!$B$4:$X$28,'Форма 1'!AA$8),"")</f>
        <v/>
      </c>
      <c r="K2084" s="92"/>
      <c r="L2084" s="88"/>
      <c r="M2084" s="103">
        <f>IF(ISNUMBER('Форма 1'!AD2084),'Форма 1'!$H2084*VLOOKUP('Форма 1'!$F2084,'Придельники с 2022'!$B$4:$X$28,'Форма 1'!AD$8),"")</f>
        <v>2073953.63</v>
      </c>
      <c r="N2084" s="103" t="str">
        <f>IF(ISBLANK('Форма 1'!$AE2084),"",IF('Форма 1'!$AE2084=1,'Форма 1'!$H2084*VLOOKUP('Форма 1'!$F2084,'Придельники с 2022'!$B$4:$X$28,'Форма 1'!$AE$8,0),IF('Форма 1'!$AE2084=2,'Форма 1'!$H2084*VLOOKUP('Форма 1'!$F2084,'Придельники с 2022'!$B$4:$X$28,13,0),IF('Форма 1'!$AE2084=3,'Форма 1'!$H2084*VLOOKUP('Форма 1'!$F2084,'Придельники с 2022'!$B$4:$X$28,12,0)))))</f>
        <v/>
      </c>
      <c r="O2084" s="103" t="str">
        <f>IF(ISNUMBER('Форма 1'!AF2084),'Форма 1'!$H2084*VLOOKUP('Форма 1'!$F2084,'Придельники с 2022'!$B$4:$X$28,'Форма 1'!AF$8),"")</f>
        <v/>
      </c>
      <c r="P2084" s="88"/>
      <c r="Q2084" s="103" t="str">
        <f>IF(ISNUMBER('Форма 1'!AH2084),'Форма 1'!$H2084*VLOOKUP('Форма 1'!$F2084,'Придельники с 2022'!$B$4:$X$28,'Форма 1'!AH$8),"")</f>
        <v/>
      </c>
      <c r="R2084" s="103" t="str">
        <f>IF(ISNUMBER('Форма 1'!AI2084),'Форма 1'!$H2084*VLOOKUP('Форма 1'!$F2084,'Придельники с 2022'!$B$4:$X$28,'Форма 1'!AI$8),"")</f>
        <v/>
      </c>
      <c r="S2084" s="103" t="str">
        <f>IF(ISNUMBER('Форма 1'!AJ2084),'Форма 1'!$H2084*VLOOKUP('Форма 1'!$F2084,'Придельники с 2022'!$B$4:$X$28,'Форма 1'!AJ$8),"")</f>
        <v/>
      </c>
      <c r="T2084" s="87"/>
    </row>
    <row r="2085" spans="1:20">
      <c r="A2085" s="188">
        <f t="shared" si="174"/>
        <v>20</v>
      </c>
      <c r="B2085" s="189" t="s">
        <v>2046</v>
      </c>
      <c r="C2085" s="99">
        <f t="shared" si="179"/>
        <v>2073953.63</v>
      </c>
      <c r="D2085" s="103" t="str">
        <f>IF(ISNUMBER('Форма 1'!U2085),'Форма 1'!$H2085*VLOOKUP('Форма 1'!$F2085,'Придельники с 2022'!$B$4:$X$28,'Форма 1'!U$8),"")</f>
        <v/>
      </c>
      <c r="E2085" s="103" t="str">
        <f>IF(ISNUMBER('Форма 1'!V2085),'Форма 1'!$H2085*VLOOKUP('Форма 1'!$F2085,'Придельники с 2022'!$B$4:$X$28,'Форма 1'!V$8),"")</f>
        <v/>
      </c>
      <c r="F2085" s="103" t="str">
        <f>IF(ISNUMBER('Форма 1'!W2085),'Форма 1'!$H2085*VLOOKUP('Форма 1'!$F2085,'Придельники с 2022'!$B$4:$X$28,'Форма 1'!W$8),"")</f>
        <v/>
      </c>
      <c r="G2085" s="103" t="str">
        <f>IF(ISNUMBER('Форма 1'!X2085),'Форма 1'!$H2085*VLOOKUP('Форма 1'!$F2085,'Придельники с 2022'!$B$4:$X$28,'Форма 1'!X$8),"")</f>
        <v/>
      </c>
      <c r="H2085" s="103" t="str">
        <f>IF(ISNUMBER('Форма 1'!Y2085),'Форма 1'!$H2085*VLOOKUP('Форма 1'!$F2085,'Придельники с 2022'!$B$4:$X$28,'Форма 1'!Y$8),"")</f>
        <v/>
      </c>
      <c r="I2085" s="103" t="str">
        <f>IF(ISNUMBER('Форма 1'!Z2085),'Форма 1'!$H2085*VLOOKUP('Форма 1'!$F2085,'Придельники с 2022'!$B$4:$X$28,'Форма 1'!Z$8),"")</f>
        <v/>
      </c>
      <c r="J2085" s="103" t="str">
        <f>IF(ISNUMBER('Форма 1'!AA2085),'Форма 1'!$H2085*VLOOKUP('Форма 1'!$F2085,'Придельники с 2022'!$B$4:$X$28,'Форма 1'!AA$8),"")</f>
        <v/>
      </c>
      <c r="K2085" s="92"/>
      <c r="L2085" s="88"/>
      <c r="M2085" s="103">
        <f>IF(ISNUMBER('Форма 1'!AD2085),'Форма 1'!$H2085*VLOOKUP('Форма 1'!$F2085,'Придельники с 2022'!$B$4:$X$28,'Форма 1'!AD$8),"")</f>
        <v>2073953.63</v>
      </c>
      <c r="N2085" s="103" t="str">
        <f>IF(ISBLANK('Форма 1'!$AE2085),"",IF('Форма 1'!$AE2085=1,'Форма 1'!$H2085*VLOOKUP('Форма 1'!$F2085,'Придельники с 2022'!$B$4:$X$28,'Форма 1'!$AE$8,0),IF('Форма 1'!$AE2085=2,'Форма 1'!$H2085*VLOOKUP('Форма 1'!$F2085,'Придельники с 2022'!$B$4:$X$28,13,0),IF('Форма 1'!$AE2085=3,'Форма 1'!$H2085*VLOOKUP('Форма 1'!$F2085,'Придельники с 2022'!$B$4:$X$28,12,0)))))</f>
        <v/>
      </c>
      <c r="O2085" s="103" t="str">
        <f>IF(ISNUMBER('Форма 1'!AF2085),'Форма 1'!$H2085*VLOOKUP('Форма 1'!$F2085,'Придельники с 2022'!$B$4:$X$28,'Форма 1'!AF$8),"")</f>
        <v/>
      </c>
      <c r="P2085" s="88"/>
      <c r="Q2085" s="103" t="str">
        <f>IF(ISNUMBER('Форма 1'!AH2085),'Форма 1'!$H2085*VLOOKUP('Форма 1'!$F2085,'Придельники с 2022'!$B$4:$X$28,'Форма 1'!AH$8),"")</f>
        <v/>
      </c>
      <c r="R2085" s="103" t="str">
        <f>IF(ISNUMBER('Форма 1'!AI2085),'Форма 1'!$H2085*VLOOKUP('Форма 1'!$F2085,'Придельники с 2022'!$B$4:$X$28,'Форма 1'!AI$8),"")</f>
        <v/>
      </c>
      <c r="S2085" s="103" t="str">
        <f>IF(ISNUMBER('Форма 1'!AJ2085),'Форма 1'!$H2085*VLOOKUP('Форма 1'!$F2085,'Придельники с 2022'!$B$4:$X$28,'Форма 1'!AJ$8),"")</f>
        <v/>
      </c>
      <c r="T2085" s="87"/>
    </row>
    <row r="2086" spans="1:20">
      <c r="A2086" s="188">
        <f t="shared" si="174"/>
        <v>21</v>
      </c>
      <c r="B2086" s="189" t="s">
        <v>2047</v>
      </c>
      <c r="C2086" s="99">
        <f t="shared" si="179"/>
        <v>5699178</v>
      </c>
      <c r="D2086" s="103">
        <f>IF(ISNUMBER('Форма 1'!U2086),'Форма 1'!$H2086*VLOOKUP('Форма 1'!$F2086,'Придельники с 2022'!$B$4:$X$28,'Форма 1'!U$8),"")</f>
        <v>333099</v>
      </c>
      <c r="E2086" s="103">
        <f>IF(ISNUMBER('Форма 1'!V2086),'Форма 1'!$H2086*VLOOKUP('Форма 1'!$F2086,'Придельники с 2022'!$B$4:$X$28,'Форма 1'!V$8),"")</f>
        <v>3780054.0000000005</v>
      </c>
      <c r="F2086" s="103">
        <f>IF(ISNUMBER('Форма 1'!W2086),'Форма 1'!$H2086*VLOOKUP('Форма 1'!$F2086,'Придельники с 2022'!$B$4:$X$28,'Форма 1'!W$8),"")</f>
        <v>601555.5</v>
      </c>
      <c r="G2086" s="103">
        <f>IF(ISNUMBER('Форма 1'!X2086),'Форма 1'!$H2086*VLOOKUP('Форма 1'!$F2086,'Придельники с 2022'!$B$4:$X$28,'Форма 1'!X$8),"")</f>
        <v>170014.5</v>
      </c>
      <c r="H2086" s="103">
        <f>IF(ISNUMBER('Форма 1'!Y2086),'Форма 1'!$H2086*VLOOKUP('Форма 1'!$F2086,'Придельники с 2022'!$B$4:$X$28,'Форма 1'!Y$8),"")</f>
        <v>524349</v>
      </c>
      <c r="I2086" s="103">
        <f>IF(ISNUMBER('Форма 1'!Z2086),'Форма 1'!$H2086*VLOOKUP('Форма 1'!$F2086,'Придельники с 2022'!$B$4:$X$28,'Форма 1'!Z$8),"")</f>
        <v>290106</v>
      </c>
      <c r="J2086" s="103" t="str">
        <f>IF(ISNUMBER('Форма 1'!AA2086),'Форма 1'!$H2086*VLOOKUP('Форма 1'!$F2086,'Придельники с 2022'!$B$4:$X$28,'Форма 1'!AA$8),"")</f>
        <v/>
      </c>
      <c r="K2086" s="92"/>
      <c r="L2086" s="88"/>
      <c r="M2086" s="103" t="str">
        <f>IF(ISNUMBER('Форма 1'!AD2086),'Форма 1'!$H2086*VLOOKUP('Форма 1'!$F2086,'Придельники с 2022'!$B$4:$X$28,'Форма 1'!AD$8),"")</f>
        <v/>
      </c>
      <c r="N2086" s="103" t="str">
        <f>IF(ISBLANK('Форма 1'!$AE2086),"",IF('Форма 1'!$AE2086=1,'Форма 1'!$H2086*VLOOKUP('Форма 1'!$F2086,'Придельники с 2022'!$B$4:$X$28,'Форма 1'!$AE$8,0),IF('Форма 1'!$AE2086=2,'Форма 1'!$H2086*VLOOKUP('Форма 1'!$F2086,'Придельники с 2022'!$B$4:$X$28,13,0),IF('Форма 1'!$AE2086=3,'Форма 1'!$H2086*VLOOKUP('Форма 1'!$F2086,'Придельники с 2022'!$B$4:$X$28,12,0)))))</f>
        <v/>
      </c>
      <c r="O2086" s="103" t="str">
        <f>IF(ISNUMBER('Форма 1'!AF2086),'Форма 1'!$H2086*VLOOKUP('Форма 1'!$F2086,'Придельники с 2022'!$B$4:$X$28,'Форма 1'!AF$8),"")</f>
        <v/>
      </c>
      <c r="P2086" s="88"/>
      <c r="Q2086" s="103" t="str">
        <f>IF(ISNUMBER('Форма 1'!AH2086),'Форма 1'!$H2086*VLOOKUP('Форма 1'!$F2086,'Придельники с 2022'!$B$4:$X$28,'Форма 1'!AH$8),"")</f>
        <v/>
      </c>
      <c r="R2086" s="103" t="str">
        <f>IF(ISNUMBER('Форма 1'!AI2086),'Форма 1'!$H2086*VLOOKUP('Форма 1'!$F2086,'Придельники с 2022'!$B$4:$X$28,'Форма 1'!AI$8),"")</f>
        <v/>
      </c>
      <c r="S2086" s="103" t="str">
        <f>IF(ISNUMBER('Форма 1'!AJ2086),'Форма 1'!$H2086*VLOOKUP('Форма 1'!$F2086,'Придельники с 2022'!$B$4:$X$28,'Форма 1'!AJ$8),"")</f>
        <v/>
      </c>
      <c r="T2086" s="87"/>
    </row>
    <row r="2087" spans="1:20">
      <c r="A2087" s="188">
        <f t="shared" si="174"/>
        <v>22</v>
      </c>
      <c r="B2087" s="114" t="s">
        <v>2048</v>
      </c>
      <c r="C2087" s="99">
        <f t="shared" si="179"/>
        <v>4415514.18</v>
      </c>
      <c r="D2087" s="103" t="str">
        <f>IF(ISNUMBER('Форма 1'!U2087),'Форма 1'!$H2087*VLOOKUP('Форма 1'!$F2087,'Придельники с 2022'!$B$4:$X$28,'Форма 1'!U$8),"")</f>
        <v/>
      </c>
      <c r="E2087" s="103" t="str">
        <f>IF(ISNUMBER('Форма 1'!V2087),'Форма 1'!$H2087*VLOOKUP('Форма 1'!$F2087,'Придельники с 2022'!$B$4:$X$28,'Форма 1'!V$8),"")</f>
        <v/>
      </c>
      <c r="F2087" s="103" t="str">
        <f>IF(ISNUMBER('Форма 1'!W2087),'Форма 1'!$H2087*VLOOKUP('Форма 1'!$F2087,'Придельники с 2022'!$B$4:$X$28,'Форма 1'!W$8),"")</f>
        <v/>
      </c>
      <c r="G2087" s="103" t="str">
        <f>IF(ISNUMBER('Форма 1'!X2087),'Форма 1'!$H2087*VLOOKUP('Форма 1'!$F2087,'Придельники с 2022'!$B$4:$X$28,'Форма 1'!X$8),"")</f>
        <v/>
      </c>
      <c r="H2087" s="103" t="str">
        <f>IF(ISNUMBER('Форма 1'!Y2087),'Форма 1'!$H2087*VLOOKUP('Форма 1'!$F2087,'Придельники с 2022'!$B$4:$X$28,'Форма 1'!Y$8),"")</f>
        <v/>
      </c>
      <c r="I2087" s="103" t="str">
        <f>IF(ISNUMBER('Форма 1'!Z2087),'Форма 1'!$H2087*VLOOKUP('Форма 1'!$F2087,'Придельники с 2022'!$B$4:$X$28,'Форма 1'!Z$8),"")</f>
        <v/>
      </c>
      <c r="J2087" s="103" t="str">
        <f>IF(ISNUMBER('Форма 1'!AA2087),'Форма 1'!$H2087*VLOOKUP('Форма 1'!$F2087,'Придельники с 2022'!$B$4:$X$28,'Форма 1'!AA$8),"")</f>
        <v/>
      </c>
      <c r="K2087" s="92"/>
      <c r="L2087" s="88"/>
      <c r="M2087" s="103">
        <f>IF(ISNUMBER('Форма 1'!AD2087),'Форма 1'!$H2087*VLOOKUP('Форма 1'!$F2087,'Придельники с 2022'!$B$4:$X$28,'Форма 1'!AD$8),"")</f>
        <v>4415514.18</v>
      </c>
      <c r="N2087" s="103" t="str">
        <f>IF(ISBLANK('Форма 1'!$AE2087),"",IF('Форма 1'!$AE2087=1,'Форма 1'!$H2087*VLOOKUP('Форма 1'!$F2087,'Придельники с 2022'!$B$4:$X$28,'Форма 1'!$AE$8,0),IF('Форма 1'!$AE2087=2,'Форма 1'!$H2087*VLOOKUP('Форма 1'!$F2087,'Придельники с 2022'!$B$4:$X$28,13,0),IF('Форма 1'!$AE2087=3,'Форма 1'!$H2087*VLOOKUP('Форма 1'!$F2087,'Придельники с 2022'!$B$4:$X$28,12,0)))))</f>
        <v/>
      </c>
      <c r="O2087" s="103" t="str">
        <f>IF(ISNUMBER('Форма 1'!AF2087),'Форма 1'!$H2087*VLOOKUP('Форма 1'!$F2087,'Придельники с 2022'!$B$4:$X$28,'Форма 1'!AF$8),"")</f>
        <v/>
      </c>
      <c r="P2087" s="88"/>
      <c r="Q2087" s="103" t="str">
        <f>IF(ISNUMBER('Форма 1'!AH2087),'Форма 1'!$H2087*VLOOKUP('Форма 1'!$F2087,'Придельники с 2022'!$B$4:$X$28,'Форма 1'!AH$8),"")</f>
        <v/>
      </c>
      <c r="R2087" s="103" t="str">
        <f>IF(ISNUMBER('Форма 1'!AI2087),'Форма 1'!$H2087*VLOOKUP('Форма 1'!$F2087,'Придельники с 2022'!$B$4:$X$28,'Форма 1'!AI$8),"")</f>
        <v/>
      </c>
      <c r="S2087" s="103" t="str">
        <f>IF(ISNUMBER('Форма 1'!AJ2087),'Форма 1'!$H2087*VLOOKUP('Форма 1'!$F2087,'Придельники с 2022'!$B$4:$X$28,'Форма 1'!AJ$8),"")</f>
        <v/>
      </c>
      <c r="T2087" s="87"/>
    </row>
    <row r="2088" spans="1:20">
      <c r="A2088" s="188">
        <f t="shared" si="174"/>
        <v>23</v>
      </c>
      <c r="B2088" s="114" t="s">
        <v>2049</v>
      </c>
      <c r="C2088" s="99">
        <f t="shared" si="179"/>
        <v>7970915.1536000008</v>
      </c>
      <c r="D2088" s="103" t="str">
        <f>IF(ISNUMBER('Форма 1'!U2088),'Форма 1'!$H2088*VLOOKUP('Форма 1'!$F2088,'Придельники с 2022'!$B$4:$X$28,'Форма 1'!U$8),"")</f>
        <v/>
      </c>
      <c r="E2088" s="103" t="str">
        <f>IF(ISNUMBER('Форма 1'!V2088),'Форма 1'!$H2088*VLOOKUP('Форма 1'!$F2088,'Придельники с 2022'!$B$4:$X$28,'Форма 1'!V$8),"")</f>
        <v/>
      </c>
      <c r="F2088" s="103" t="str">
        <f>IF(ISNUMBER('Форма 1'!W2088),'Форма 1'!$H2088*VLOOKUP('Форма 1'!$F2088,'Придельники с 2022'!$B$4:$X$28,'Форма 1'!W$8),"")</f>
        <v/>
      </c>
      <c r="G2088" s="103" t="str">
        <f>IF(ISNUMBER('Форма 1'!X2088),'Форма 1'!$H2088*VLOOKUP('Форма 1'!$F2088,'Придельники с 2022'!$B$4:$X$28,'Форма 1'!X$8),"")</f>
        <v/>
      </c>
      <c r="H2088" s="103" t="str">
        <f>IF(ISNUMBER('Форма 1'!Y2088),'Форма 1'!$H2088*VLOOKUP('Форма 1'!$F2088,'Придельники с 2022'!$B$4:$X$28,'Форма 1'!Y$8),"")</f>
        <v/>
      </c>
      <c r="I2088" s="103" t="str">
        <f>IF(ISNUMBER('Форма 1'!Z2088),'Форма 1'!$H2088*VLOOKUP('Форма 1'!$F2088,'Придельники с 2022'!$B$4:$X$28,'Форма 1'!Z$8),"")</f>
        <v/>
      </c>
      <c r="J2088" s="103" t="str">
        <f>IF(ISNUMBER('Форма 1'!AA2088),'Форма 1'!$H2088*VLOOKUP('Форма 1'!$F2088,'Придельники с 2022'!$B$4:$X$28,'Форма 1'!AA$8),"")</f>
        <v/>
      </c>
      <c r="K2088" s="92"/>
      <c r="L2088" s="88"/>
      <c r="M2088" s="103">
        <f>IF(ISNUMBER('Форма 1'!AD2088),'Форма 1'!$H2088*VLOOKUP('Форма 1'!$F2088,'Придельники с 2022'!$B$4:$X$28,'Форма 1'!AD$8),"")</f>
        <v>7970915.1536000008</v>
      </c>
      <c r="N2088" s="103" t="str">
        <f>IF(ISBLANK('Форма 1'!$AE2088),"",IF('Форма 1'!$AE2088=1,'Форма 1'!$H2088*VLOOKUP('Форма 1'!$F2088,'Придельники с 2022'!$B$4:$X$28,'Форма 1'!$AE$8,0),IF('Форма 1'!$AE2088=2,'Форма 1'!$H2088*VLOOKUP('Форма 1'!$F2088,'Придельники с 2022'!$B$4:$X$28,13,0),IF('Форма 1'!$AE2088=3,'Форма 1'!$H2088*VLOOKUP('Форма 1'!$F2088,'Придельники с 2022'!$B$4:$X$28,12,0)))))</f>
        <v/>
      </c>
      <c r="O2088" s="103" t="str">
        <f>IF(ISNUMBER('Форма 1'!AF2088),'Форма 1'!$H2088*VLOOKUP('Форма 1'!$F2088,'Придельники с 2022'!$B$4:$X$28,'Форма 1'!AF$8),"")</f>
        <v/>
      </c>
      <c r="P2088" s="88"/>
      <c r="Q2088" s="103" t="str">
        <f>IF(ISNUMBER('Форма 1'!AH2088),'Форма 1'!$H2088*VLOOKUP('Форма 1'!$F2088,'Придельники с 2022'!$B$4:$X$28,'Форма 1'!AH$8),"")</f>
        <v/>
      </c>
      <c r="R2088" s="103" t="str">
        <f>IF(ISNUMBER('Форма 1'!AI2088),'Форма 1'!$H2088*VLOOKUP('Форма 1'!$F2088,'Придельники с 2022'!$B$4:$X$28,'Форма 1'!AI$8),"")</f>
        <v/>
      </c>
      <c r="S2088" s="103" t="str">
        <f>IF(ISNUMBER('Форма 1'!AJ2088),'Форма 1'!$H2088*VLOOKUP('Форма 1'!$F2088,'Придельники с 2022'!$B$4:$X$28,'Форма 1'!AJ$8),"")</f>
        <v/>
      </c>
      <c r="T2088" s="87"/>
    </row>
    <row r="2089" spans="1:20" ht="15.75">
      <c r="A2089" s="187">
        <v>0</v>
      </c>
      <c r="B2089" s="34" t="s">
        <v>1139</v>
      </c>
      <c r="C2089" s="36">
        <f>SUM(C2090:C2097)</f>
        <v>41015074.445</v>
      </c>
      <c r="D2089" s="36">
        <f t="shared" ref="D2089:T2089" si="180">SUM(D2090:D2097)</f>
        <v>754432.22400000005</v>
      </c>
      <c r="E2089" s="36">
        <f t="shared" si="180"/>
        <v>19113578.612</v>
      </c>
      <c r="F2089" s="36">
        <f t="shared" si="180"/>
        <v>1276768.129</v>
      </c>
      <c r="G2089" s="36">
        <f t="shared" si="180"/>
        <v>710585.04799999995</v>
      </c>
      <c r="H2089" s="36">
        <f t="shared" si="180"/>
        <v>1107541.6100000001</v>
      </c>
      <c r="I2089" s="36">
        <f t="shared" si="180"/>
        <v>265866.03199999995</v>
      </c>
      <c r="J2089" s="36">
        <f t="shared" si="180"/>
        <v>0</v>
      </c>
      <c r="K2089" s="39">
        <f t="shared" si="180"/>
        <v>0</v>
      </c>
      <c r="L2089" s="36">
        <f t="shared" si="180"/>
        <v>0</v>
      </c>
      <c r="M2089" s="36">
        <f t="shared" si="180"/>
        <v>17786302.789999999</v>
      </c>
      <c r="N2089" s="36">
        <f t="shared" si="180"/>
        <v>0</v>
      </c>
      <c r="O2089" s="36">
        <f t="shared" si="180"/>
        <v>0</v>
      </c>
      <c r="P2089" s="36">
        <f t="shared" si="180"/>
        <v>0</v>
      </c>
      <c r="Q2089" s="36">
        <f t="shared" si="180"/>
        <v>0</v>
      </c>
      <c r="R2089" s="36">
        <f t="shared" si="180"/>
        <v>0</v>
      </c>
      <c r="S2089" s="36">
        <f t="shared" si="180"/>
        <v>0</v>
      </c>
      <c r="T2089" s="36">
        <f t="shared" si="180"/>
        <v>0</v>
      </c>
    </row>
    <row r="2090" spans="1:20">
      <c r="A2090" s="188">
        <f t="shared" si="174"/>
        <v>1</v>
      </c>
      <c r="B2090" s="147" t="s">
        <v>2050</v>
      </c>
      <c r="C2090" s="99">
        <f t="shared" si="179"/>
        <v>4305901.512000001</v>
      </c>
      <c r="D2090" s="103" t="str">
        <f>IF(ISNUMBER('Форма 1'!U2090),'Форма 1'!$H2090*VLOOKUP('Форма 1'!$F2090,'Придельники с 2022'!$B$4:$X$28,'Форма 1'!U$8),"")</f>
        <v/>
      </c>
      <c r="E2090" s="103">
        <f>IF(ISNUMBER('Форма 1'!V2090),'Форма 1'!$H2090*VLOOKUP('Форма 1'!$F2090,'Придельники с 2022'!$B$4:$X$28,'Форма 1'!V$8),"")</f>
        <v>4305901.512000001</v>
      </c>
      <c r="F2090" s="103" t="str">
        <f>IF(ISNUMBER('Форма 1'!W2090),'Форма 1'!$H2090*VLOOKUP('Форма 1'!$F2090,'Придельники с 2022'!$B$4:$X$28,'Форма 1'!W$8),"")</f>
        <v/>
      </c>
      <c r="G2090" s="103" t="str">
        <f>IF(ISNUMBER('Форма 1'!X2090),'Форма 1'!$H2090*VLOOKUP('Форма 1'!$F2090,'Придельники с 2022'!$B$4:$X$28,'Форма 1'!X$8),"")</f>
        <v/>
      </c>
      <c r="H2090" s="103" t="str">
        <f>IF(ISNUMBER('Форма 1'!Y2090),'Форма 1'!$H2090*VLOOKUP('Форма 1'!$F2090,'Придельники с 2022'!$B$4:$X$28,'Форма 1'!Y$8),"")</f>
        <v/>
      </c>
      <c r="I2090" s="103" t="str">
        <f>IF(ISNUMBER('Форма 1'!Z2090),'Форма 1'!$H2090*VLOOKUP('Форма 1'!$F2090,'Придельники с 2022'!$B$4:$X$28,'Форма 1'!Z$8),"")</f>
        <v/>
      </c>
      <c r="J2090" s="103" t="str">
        <f>IF(ISNUMBER('Форма 1'!AA2090),'Форма 1'!$H2090*VLOOKUP('Форма 1'!$F2090,'Придельники с 2022'!$B$4:$X$28,'Форма 1'!AA$8),"")</f>
        <v/>
      </c>
      <c r="K2090" s="91"/>
      <c r="L2090" s="87"/>
      <c r="M2090" s="103" t="str">
        <f>IF(ISNUMBER('Форма 1'!AD2090),'Форма 1'!$H2090*VLOOKUP('Форма 1'!$F2090,'Придельники с 2022'!$B$4:$X$28,'Форма 1'!AD$8),"")</f>
        <v/>
      </c>
      <c r="N2090" s="103" t="str">
        <f>IF(ISBLANK('Форма 1'!$AE2090),"",IF('Форма 1'!$AE2090=1,'Форма 1'!$H2090*VLOOKUP('Форма 1'!$F2090,'Придельники с 2022'!$B$4:$X$28,'Форма 1'!$AE$8,0),IF('Форма 1'!$AE2090=2,'Форма 1'!$H2090*VLOOKUP('Форма 1'!$F2090,'Придельники с 2022'!$B$4:$X$28,13,0),IF('Форма 1'!$AE2090=3,'Форма 1'!$H2090*VLOOKUP('Форма 1'!$F2090,'Придельники с 2022'!$B$4:$X$28,12,0)))))</f>
        <v/>
      </c>
      <c r="O2090" s="103" t="str">
        <f>IF(ISNUMBER('Форма 1'!AF2090),'Форма 1'!$H2090*VLOOKUP('Форма 1'!$F2090,'Придельники с 2022'!$B$4:$X$28,'Форма 1'!AF$8),"")</f>
        <v/>
      </c>
      <c r="P2090" s="87"/>
      <c r="Q2090" s="103" t="str">
        <f>IF(ISNUMBER('Форма 1'!AH2090),'Форма 1'!$H2090*VLOOKUP('Форма 1'!$F2090,'Придельники с 2022'!$B$4:$X$28,'Форма 1'!AH$8),"")</f>
        <v/>
      </c>
      <c r="R2090" s="103" t="str">
        <f>IF(ISNUMBER('Форма 1'!AI2090),'Форма 1'!$H2090*VLOOKUP('Форма 1'!$F2090,'Придельники с 2022'!$B$4:$X$28,'Форма 1'!AI$8),"")</f>
        <v/>
      </c>
      <c r="S2090" s="103" t="str">
        <f>IF(ISNUMBER('Форма 1'!AJ2090),'Форма 1'!$H2090*VLOOKUP('Форма 1'!$F2090,'Придельники с 2022'!$B$4:$X$28,'Форма 1'!AJ$8),"")</f>
        <v/>
      </c>
      <c r="T2090" s="87"/>
    </row>
    <row r="2091" spans="1:20">
      <c r="A2091" s="188">
        <f t="shared" si="174"/>
        <v>2</v>
      </c>
      <c r="B2091" s="189" t="s">
        <v>2051</v>
      </c>
      <c r="C2091" s="99">
        <f t="shared" si="179"/>
        <v>8895062.8729999997</v>
      </c>
      <c r="D2091" s="103" t="str">
        <f>IF(ISNUMBER('Форма 1'!U2091),'Форма 1'!$H2091*VLOOKUP('Форма 1'!$F2091,'Придельники с 2022'!$B$4:$X$28,'Форма 1'!U$8),"")</f>
        <v/>
      </c>
      <c r="E2091" s="103" t="str">
        <f>IF(ISNUMBER('Форма 1'!V2091),'Форма 1'!$H2091*VLOOKUP('Форма 1'!$F2091,'Придельники с 2022'!$B$4:$X$28,'Форма 1'!V$8),"")</f>
        <v/>
      </c>
      <c r="F2091" s="103" t="str">
        <f>IF(ISNUMBER('Форма 1'!W2091),'Форма 1'!$H2091*VLOOKUP('Форма 1'!$F2091,'Придельники с 2022'!$B$4:$X$28,'Форма 1'!W$8),"")</f>
        <v/>
      </c>
      <c r="G2091" s="103" t="str">
        <f>IF(ISNUMBER('Форма 1'!X2091),'Форма 1'!$H2091*VLOOKUP('Форма 1'!$F2091,'Придельники с 2022'!$B$4:$X$28,'Форма 1'!X$8),"")</f>
        <v/>
      </c>
      <c r="H2091" s="103" t="str">
        <f>IF(ISNUMBER('Форма 1'!Y2091),'Форма 1'!$H2091*VLOOKUP('Форма 1'!$F2091,'Придельники с 2022'!$B$4:$X$28,'Форма 1'!Y$8),"")</f>
        <v/>
      </c>
      <c r="I2091" s="103" t="str">
        <f>IF(ISNUMBER('Форма 1'!Z2091),'Форма 1'!$H2091*VLOOKUP('Форма 1'!$F2091,'Придельники с 2022'!$B$4:$X$28,'Форма 1'!Z$8),"")</f>
        <v/>
      </c>
      <c r="J2091" s="103" t="str">
        <f>IF(ISNUMBER('Форма 1'!AA2091),'Форма 1'!$H2091*VLOOKUP('Форма 1'!$F2091,'Придельники с 2022'!$B$4:$X$28,'Форма 1'!AA$8),"")</f>
        <v/>
      </c>
      <c r="K2091" s="92"/>
      <c r="L2091" s="88"/>
      <c r="M2091" s="103">
        <f>IF(ISNUMBER('Форма 1'!AD2091),'Форма 1'!$H2091*VLOOKUP('Форма 1'!$F2091,'Придельники с 2022'!$B$4:$X$28,'Форма 1'!AD$8),"")</f>
        <v>8895062.8729999997</v>
      </c>
      <c r="N2091" s="103" t="str">
        <f>IF(ISBLANK('Форма 1'!$AE2091),"",IF('Форма 1'!$AE2091=1,'Форма 1'!$H2091*VLOOKUP('Форма 1'!$F2091,'Придельники с 2022'!$B$4:$X$28,'Форма 1'!$AE$8,0),IF('Форма 1'!$AE2091=2,'Форма 1'!$H2091*VLOOKUP('Форма 1'!$F2091,'Придельники с 2022'!$B$4:$X$28,13,0),IF('Форма 1'!$AE2091=3,'Форма 1'!$H2091*VLOOKUP('Форма 1'!$F2091,'Придельники с 2022'!$B$4:$X$28,12,0)))))</f>
        <v/>
      </c>
      <c r="O2091" s="103" t="str">
        <f>IF(ISNUMBER('Форма 1'!AF2091),'Форма 1'!$H2091*VLOOKUP('Форма 1'!$F2091,'Придельники с 2022'!$B$4:$X$28,'Форма 1'!AF$8),"")</f>
        <v/>
      </c>
      <c r="P2091" s="88"/>
      <c r="Q2091" s="103" t="str">
        <f>IF(ISNUMBER('Форма 1'!AH2091),'Форма 1'!$H2091*VLOOKUP('Форма 1'!$F2091,'Придельники с 2022'!$B$4:$X$28,'Форма 1'!AH$8),"")</f>
        <v/>
      </c>
      <c r="R2091" s="103" t="str">
        <f>IF(ISNUMBER('Форма 1'!AI2091),'Форма 1'!$H2091*VLOOKUP('Форма 1'!$F2091,'Придельники с 2022'!$B$4:$X$28,'Форма 1'!AI$8),"")</f>
        <v/>
      </c>
      <c r="S2091" s="103" t="str">
        <f>IF(ISNUMBER('Форма 1'!AJ2091),'Форма 1'!$H2091*VLOOKUP('Форма 1'!$F2091,'Придельники с 2022'!$B$4:$X$28,'Форма 1'!AJ$8),"")</f>
        <v/>
      </c>
      <c r="T2091" s="87"/>
    </row>
    <row r="2092" spans="1:20">
      <c r="A2092" s="188">
        <f t="shared" si="174"/>
        <v>3</v>
      </c>
      <c r="B2092" s="114" t="s">
        <v>2052</v>
      </c>
      <c r="C2092" s="99">
        <f t="shared" si="179"/>
        <v>14807677.1</v>
      </c>
      <c r="D2092" s="103" t="str">
        <f>IF(ISNUMBER('Форма 1'!U2092),'Форма 1'!$H2092*VLOOKUP('Форма 1'!$F2092,'Придельники с 2022'!$B$4:$X$28,'Форма 1'!U$8),"")</f>
        <v/>
      </c>
      <c r="E2092" s="103">
        <f>IF(ISNUMBER('Форма 1'!V2092),'Форма 1'!$H2092*VLOOKUP('Форма 1'!$F2092,'Придельники с 2022'!$B$4:$X$28,'Форма 1'!V$8),"")</f>
        <v>14807677.1</v>
      </c>
      <c r="F2092" s="103" t="str">
        <f>IF(ISNUMBER('Форма 1'!W2092),'Форма 1'!$H2092*VLOOKUP('Форма 1'!$F2092,'Придельники с 2022'!$B$4:$X$28,'Форма 1'!W$8),"")</f>
        <v/>
      </c>
      <c r="G2092" s="103" t="str">
        <f>IF(ISNUMBER('Форма 1'!X2092),'Форма 1'!$H2092*VLOOKUP('Форма 1'!$F2092,'Придельники с 2022'!$B$4:$X$28,'Форма 1'!X$8),"")</f>
        <v/>
      </c>
      <c r="H2092" s="103" t="str">
        <f>IF(ISNUMBER('Форма 1'!Y2092),'Форма 1'!$H2092*VLOOKUP('Форма 1'!$F2092,'Придельники с 2022'!$B$4:$X$28,'Форма 1'!Y$8),"")</f>
        <v/>
      </c>
      <c r="I2092" s="103" t="str">
        <f>IF(ISNUMBER('Форма 1'!Z2092),'Форма 1'!$H2092*VLOOKUP('Форма 1'!$F2092,'Придельники с 2022'!$B$4:$X$28,'Форма 1'!Z$8),"")</f>
        <v/>
      </c>
      <c r="J2092" s="103" t="str">
        <f>IF(ISNUMBER('Форма 1'!AA2092),'Форма 1'!$H2092*VLOOKUP('Форма 1'!$F2092,'Придельники с 2022'!$B$4:$X$28,'Форма 1'!AA$8),"")</f>
        <v/>
      </c>
      <c r="K2092" s="92"/>
      <c r="L2092" s="88"/>
      <c r="M2092" s="103" t="str">
        <f>IF(ISNUMBER('Форма 1'!AD2092),'Форма 1'!$H2092*VLOOKUP('Форма 1'!$F2092,'Придельники с 2022'!$B$4:$X$28,'Форма 1'!AD$8),"")</f>
        <v/>
      </c>
      <c r="N2092" s="103" t="str">
        <f>IF(ISBLANK('Форма 1'!$AE2092),"",IF('Форма 1'!$AE2092=1,'Форма 1'!$H2092*VLOOKUP('Форма 1'!$F2092,'Придельники с 2022'!$B$4:$X$28,'Форма 1'!$AE$8,0),IF('Форма 1'!$AE2092=2,'Форма 1'!$H2092*VLOOKUP('Форма 1'!$F2092,'Придельники с 2022'!$B$4:$X$28,13,0),IF('Форма 1'!$AE2092=3,'Форма 1'!$H2092*VLOOKUP('Форма 1'!$F2092,'Придельники с 2022'!$B$4:$X$28,12,0)))))</f>
        <v/>
      </c>
      <c r="O2092" s="103" t="str">
        <f>IF(ISNUMBER('Форма 1'!AF2092),'Форма 1'!$H2092*VLOOKUP('Форма 1'!$F2092,'Придельники с 2022'!$B$4:$X$28,'Форма 1'!AF$8),"")</f>
        <v/>
      </c>
      <c r="P2092" s="88"/>
      <c r="Q2092" s="103" t="str">
        <f>IF(ISNUMBER('Форма 1'!AH2092),'Форма 1'!$H2092*VLOOKUP('Форма 1'!$F2092,'Придельники с 2022'!$B$4:$X$28,'Форма 1'!AH$8),"")</f>
        <v/>
      </c>
      <c r="R2092" s="103" t="str">
        <f>IF(ISNUMBER('Форма 1'!AI2092),'Форма 1'!$H2092*VLOOKUP('Форма 1'!$F2092,'Придельники с 2022'!$B$4:$X$28,'Форма 1'!AI$8),"")</f>
        <v/>
      </c>
      <c r="S2092" s="103" t="str">
        <f>IF(ISNUMBER('Форма 1'!AJ2092),'Форма 1'!$H2092*VLOOKUP('Форма 1'!$F2092,'Придельники с 2022'!$B$4:$X$28,'Форма 1'!AJ$8),"")</f>
        <v/>
      </c>
      <c r="T2092" s="87"/>
    </row>
    <row r="2093" spans="1:20">
      <c r="A2093" s="188">
        <f t="shared" si="174"/>
        <v>4</v>
      </c>
      <c r="B2093" s="189" t="s">
        <v>2053</v>
      </c>
      <c r="C2093" s="99">
        <f t="shared" si="179"/>
        <v>5528800.0179999992</v>
      </c>
      <c r="D2093" s="103">
        <f>IF(ISNUMBER('Форма 1'!U2093),'Форма 1'!$H2093*VLOOKUP('Форма 1'!$F2093,'Придельники с 2022'!$B$4:$X$28,'Форма 1'!U$8),"")</f>
        <v>383359.93800000002</v>
      </c>
      <c r="E2093" s="103" t="str">
        <f>IF(ISNUMBER('Форма 1'!V2093),'Форма 1'!$H2093*VLOOKUP('Форма 1'!$F2093,'Придельники с 2022'!$B$4:$X$28,'Форма 1'!V$8),"")</f>
        <v/>
      </c>
      <c r="F2093" s="103" t="str">
        <f>IF(ISNUMBER('Форма 1'!W2093),'Форма 1'!$H2093*VLOOKUP('Форма 1'!$F2093,'Придельники с 2022'!$B$4:$X$28,'Форма 1'!W$8),"")</f>
        <v/>
      </c>
      <c r="G2093" s="103">
        <f>IF(ISNUMBER('Форма 1'!X2093),'Форма 1'!$H2093*VLOOKUP('Форма 1'!$F2093,'Придельники с 2022'!$B$4:$X$28,'Форма 1'!X$8),"")</f>
        <v>195667.799</v>
      </c>
      <c r="H2093" s="103" t="str">
        <f>IF(ISNUMBER('Форма 1'!Y2093),'Форма 1'!$H2093*VLOOKUP('Форма 1'!$F2093,'Придельники с 2022'!$B$4:$X$28,'Форма 1'!Y$8),"")</f>
        <v/>
      </c>
      <c r="I2093" s="103" t="str">
        <f>IF(ISNUMBER('Форма 1'!Z2093),'Форма 1'!$H2093*VLOOKUP('Форма 1'!$F2093,'Придельники с 2022'!$B$4:$X$28,'Форма 1'!Z$8),"")</f>
        <v/>
      </c>
      <c r="J2093" s="103" t="str">
        <f>IF(ISNUMBER('Форма 1'!AA2093),'Форма 1'!$H2093*VLOOKUP('Форма 1'!$F2093,'Придельники с 2022'!$B$4:$X$28,'Форма 1'!AA$8),"")</f>
        <v/>
      </c>
      <c r="K2093" s="90"/>
      <c r="L2093" s="87"/>
      <c r="M2093" s="103">
        <f>IF(ISNUMBER('Форма 1'!AD2093),'Форма 1'!$H2093*VLOOKUP('Форма 1'!$F2093,'Придельники с 2022'!$B$4:$X$28,'Форма 1'!AD$8),"")</f>
        <v>4949772.2809999995</v>
      </c>
      <c r="N2093" s="103" t="str">
        <f>IF(ISBLANK('Форма 1'!$AE2093),"",IF('Форма 1'!$AE2093=1,'Форма 1'!$H2093*VLOOKUP('Форма 1'!$F2093,'Придельники с 2022'!$B$4:$X$28,'Форма 1'!$AE$8,0),IF('Форма 1'!$AE2093=2,'Форма 1'!$H2093*VLOOKUP('Форма 1'!$F2093,'Придельники с 2022'!$B$4:$X$28,13,0),IF('Форма 1'!$AE2093=3,'Форма 1'!$H2093*VLOOKUP('Форма 1'!$F2093,'Придельники с 2022'!$B$4:$X$28,12,0)))))</f>
        <v/>
      </c>
      <c r="O2093" s="103" t="str">
        <f>IF(ISNUMBER('Форма 1'!AF2093),'Форма 1'!$H2093*VLOOKUP('Форма 1'!$F2093,'Придельники с 2022'!$B$4:$X$28,'Форма 1'!AF$8),"")</f>
        <v/>
      </c>
      <c r="P2093" s="87"/>
      <c r="Q2093" s="103" t="str">
        <f>IF(ISNUMBER('Форма 1'!AH2093),'Форма 1'!$H2093*VLOOKUP('Форма 1'!$F2093,'Придельники с 2022'!$B$4:$X$28,'Форма 1'!AH$8),"")</f>
        <v/>
      </c>
      <c r="R2093" s="103" t="str">
        <f>IF(ISNUMBER('Форма 1'!AI2093),'Форма 1'!$H2093*VLOOKUP('Форма 1'!$F2093,'Придельники с 2022'!$B$4:$X$28,'Форма 1'!AI$8),"")</f>
        <v/>
      </c>
      <c r="S2093" s="103" t="str">
        <f>IF(ISNUMBER('Форма 1'!AJ2093),'Форма 1'!$H2093*VLOOKUP('Форма 1'!$F2093,'Придельники с 2022'!$B$4:$X$28,'Форма 1'!AJ$8),"")</f>
        <v/>
      </c>
      <c r="T2093" s="87"/>
    </row>
    <row r="2094" spans="1:20">
      <c r="A2094" s="188">
        <f t="shared" si="174"/>
        <v>5</v>
      </c>
      <c r="B2094" s="189" t="s">
        <v>2054</v>
      </c>
      <c r="C2094" s="99">
        <f t="shared" si="179"/>
        <v>4363142.5119999992</v>
      </c>
      <c r="D2094" s="103" t="str">
        <f>IF(ISNUMBER('Форма 1'!U2094),'Форма 1'!$H2094*VLOOKUP('Форма 1'!$F2094,'Придельники с 2022'!$B$4:$X$28,'Форма 1'!U$8),"")</f>
        <v/>
      </c>
      <c r="E2094" s="103" t="str">
        <f>IF(ISNUMBER('Форма 1'!V2094),'Форма 1'!$H2094*VLOOKUP('Форма 1'!$F2094,'Придельники с 2022'!$B$4:$X$28,'Форма 1'!V$8),"")</f>
        <v/>
      </c>
      <c r="F2094" s="103" t="str">
        <f>IF(ISNUMBER('Форма 1'!W2094),'Форма 1'!$H2094*VLOOKUP('Форма 1'!$F2094,'Придельники с 2022'!$B$4:$X$28,'Форма 1'!W$8),"")</f>
        <v/>
      </c>
      <c r="G2094" s="103">
        <f>IF(ISNUMBER('Форма 1'!X2094),'Форма 1'!$H2094*VLOOKUP('Форма 1'!$F2094,'Придельники с 2022'!$B$4:$X$28,'Форма 1'!X$8),"")</f>
        <v>155808.84399999998</v>
      </c>
      <c r="H2094" s="103" t="str">
        <f>IF(ISNUMBER('Форма 1'!Y2094),'Форма 1'!$H2094*VLOOKUP('Форма 1'!$F2094,'Придельники с 2022'!$B$4:$X$28,'Форма 1'!Y$8),"")</f>
        <v/>
      </c>
      <c r="I2094" s="103">
        <f>IF(ISNUMBER('Форма 1'!Z2094),'Форма 1'!$H2094*VLOOKUP('Форма 1'!$F2094,'Придельники с 2022'!$B$4:$X$28,'Форма 1'!Z$8),"")</f>
        <v>265866.03199999995</v>
      </c>
      <c r="J2094" s="103" t="str">
        <f>IF(ISNUMBER('Форма 1'!AA2094),'Форма 1'!$H2094*VLOOKUP('Форма 1'!$F2094,'Придельники с 2022'!$B$4:$X$28,'Форма 1'!AA$8),"")</f>
        <v/>
      </c>
      <c r="K2094" s="90"/>
      <c r="L2094" s="87"/>
      <c r="M2094" s="103">
        <f>IF(ISNUMBER('Форма 1'!AD2094),'Форма 1'!$H2094*VLOOKUP('Форма 1'!$F2094,'Придельники с 2022'!$B$4:$X$28,'Форма 1'!AD$8),"")</f>
        <v>3941467.6359999995</v>
      </c>
      <c r="N2094" s="103" t="str">
        <f>IF(ISBLANK('Форма 1'!$AE2094),"",IF('Форма 1'!$AE2094=1,'Форма 1'!$H2094*VLOOKUP('Форма 1'!$F2094,'Придельники с 2022'!$B$4:$X$28,'Форма 1'!$AE$8,0),IF('Форма 1'!$AE2094=2,'Форма 1'!$H2094*VLOOKUP('Форма 1'!$F2094,'Придельники с 2022'!$B$4:$X$28,13,0),IF('Форма 1'!$AE2094=3,'Форма 1'!$H2094*VLOOKUP('Форма 1'!$F2094,'Придельники с 2022'!$B$4:$X$28,12,0)))))</f>
        <v/>
      </c>
      <c r="O2094" s="103" t="str">
        <f>IF(ISNUMBER('Форма 1'!AF2094),'Форма 1'!$H2094*VLOOKUP('Форма 1'!$F2094,'Придельники с 2022'!$B$4:$X$28,'Форма 1'!AF$8),"")</f>
        <v/>
      </c>
      <c r="P2094" s="87"/>
      <c r="Q2094" s="103" t="str">
        <f>IF(ISNUMBER('Форма 1'!AH2094),'Форма 1'!$H2094*VLOOKUP('Форма 1'!$F2094,'Придельники с 2022'!$B$4:$X$28,'Форма 1'!AH$8),"")</f>
        <v/>
      </c>
      <c r="R2094" s="103" t="str">
        <f>IF(ISNUMBER('Форма 1'!AI2094),'Форма 1'!$H2094*VLOOKUP('Форма 1'!$F2094,'Придельники с 2022'!$B$4:$X$28,'Форма 1'!AI$8),"")</f>
        <v/>
      </c>
      <c r="S2094" s="103" t="str">
        <f>IF(ISNUMBER('Форма 1'!AJ2094),'Форма 1'!$H2094*VLOOKUP('Форма 1'!$F2094,'Придельники с 2022'!$B$4:$X$28,'Форма 1'!AJ$8),"")</f>
        <v/>
      </c>
      <c r="T2094" s="87"/>
    </row>
    <row r="2095" spans="1:20">
      <c r="A2095" s="188">
        <f t="shared" si="174"/>
        <v>6</v>
      </c>
      <c r="B2095" s="189" t="s">
        <v>2055</v>
      </c>
      <c r="C2095" s="99">
        <f t="shared" si="179"/>
        <v>371072.28600000002</v>
      </c>
      <c r="D2095" s="103">
        <f>IF(ISNUMBER('Форма 1'!U2095),'Форма 1'!$H2095*VLOOKUP('Форма 1'!$F2095,'Придельники с 2022'!$B$4:$X$28,'Форма 1'!U$8),"")</f>
        <v>371072.28600000002</v>
      </c>
      <c r="E2095" s="103" t="str">
        <f>IF(ISNUMBER('Форма 1'!V2095),'Форма 1'!$H2095*VLOOKUP('Форма 1'!$F2095,'Придельники с 2022'!$B$4:$X$28,'Форма 1'!V$8),"")</f>
        <v/>
      </c>
      <c r="F2095" s="103" t="str">
        <f>IF(ISNUMBER('Форма 1'!W2095),'Форма 1'!$H2095*VLOOKUP('Форма 1'!$F2095,'Придельники с 2022'!$B$4:$X$28,'Форма 1'!W$8),"")</f>
        <v/>
      </c>
      <c r="G2095" s="103" t="str">
        <f>IF(ISNUMBER('Форма 1'!X2095),'Форма 1'!$H2095*VLOOKUP('Форма 1'!$F2095,'Придельники с 2022'!$B$4:$X$28,'Форма 1'!X$8),"")</f>
        <v/>
      </c>
      <c r="H2095" s="103" t="str">
        <f>IF(ISNUMBER('Форма 1'!Y2095),'Форма 1'!$H2095*VLOOKUP('Форма 1'!$F2095,'Придельники с 2022'!$B$4:$X$28,'Форма 1'!Y$8),"")</f>
        <v/>
      </c>
      <c r="I2095" s="103" t="str">
        <f>IF(ISNUMBER('Форма 1'!Z2095),'Форма 1'!$H2095*VLOOKUP('Форма 1'!$F2095,'Придельники с 2022'!$B$4:$X$28,'Форма 1'!Z$8),"")</f>
        <v/>
      </c>
      <c r="J2095" s="103" t="str">
        <f>IF(ISNUMBER('Форма 1'!AA2095),'Форма 1'!$H2095*VLOOKUP('Форма 1'!$F2095,'Придельники с 2022'!$B$4:$X$28,'Форма 1'!AA$8),"")</f>
        <v/>
      </c>
      <c r="K2095" s="90"/>
      <c r="L2095" s="87"/>
      <c r="M2095" s="103" t="str">
        <f>IF(ISNUMBER('Форма 1'!AD2095),'Форма 1'!$H2095*VLOOKUP('Форма 1'!$F2095,'Придельники с 2022'!$B$4:$X$28,'Форма 1'!AD$8),"")</f>
        <v/>
      </c>
      <c r="N2095" s="103" t="str">
        <f>IF(ISBLANK('Форма 1'!$AE2095),"",IF('Форма 1'!$AE2095=1,'Форма 1'!$H2095*VLOOKUP('Форма 1'!$F2095,'Придельники с 2022'!$B$4:$X$28,'Форма 1'!$AE$8,0),IF('Форма 1'!$AE2095=2,'Форма 1'!$H2095*VLOOKUP('Форма 1'!$F2095,'Придельники с 2022'!$B$4:$X$28,13,0),IF('Форма 1'!$AE2095=3,'Форма 1'!$H2095*VLOOKUP('Форма 1'!$F2095,'Придельники с 2022'!$B$4:$X$28,12,0)))))</f>
        <v/>
      </c>
      <c r="O2095" s="103" t="str">
        <f>IF(ISNUMBER('Форма 1'!AF2095),'Форма 1'!$H2095*VLOOKUP('Форма 1'!$F2095,'Придельники с 2022'!$B$4:$X$28,'Форма 1'!AF$8),"")</f>
        <v/>
      </c>
      <c r="P2095" s="87"/>
      <c r="Q2095" s="103" t="str">
        <f>IF(ISNUMBER('Форма 1'!AH2095),'Форма 1'!$H2095*VLOOKUP('Форма 1'!$F2095,'Придельники с 2022'!$B$4:$X$28,'Форма 1'!AH$8),"")</f>
        <v/>
      </c>
      <c r="R2095" s="103" t="str">
        <f>IF(ISNUMBER('Форма 1'!AI2095),'Форма 1'!$H2095*VLOOKUP('Форма 1'!$F2095,'Придельники с 2022'!$B$4:$X$28,'Форма 1'!AI$8),"")</f>
        <v/>
      </c>
      <c r="S2095" s="103" t="str">
        <f>IF(ISNUMBER('Форма 1'!AJ2095),'Форма 1'!$H2095*VLOOKUP('Форма 1'!$F2095,'Придельники с 2022'!$B$4:$X$28,'Форма 1'!AJ$8),"")</f>
        <v/>
      </c>
      <c r="T2095" s="87"/>
    </row>
    <row r="2096" spans="1:20">
      <c r="A2096" s="188">
        <f t="shared" si="174"/>
        <v>7</v>
      </c>
      <c r="B2096" s="189" t="s">
        <v>2056</v>
      </c>
      <c r="C2096" s="99">
        <f t="shared" si="179"/>
        <v>1276768.129</v>
      </c>
      <c r="D2096" s="103" t="str">
        <f>IF(ISNUMBER('Форма 1'!U2096),'Форма 1'!$H2096*VLOOKUP('Форма 1'!$F2096,'Придельники с 2022'!$B$4:$X$28,'Форма 1'!U$8),"")</f>
        <v/>
      </c>
      <c r="E2096" s="103" t="str">
        <f>IF(ISNUMBER('Форма 1'!V2096),'Форма 1'!$H2096*VLOOKUP('Форма 1'!$F2096,'Придельники с 2022'!$B$4:$X$28,'Форма 1'!V$8),"")</f>
        <v/>
      </c>
      <c r="F2096" s="103">
        <f>IF(ISNUMBER('Форма 1'!W2096),'Форма 1'!$H2096*VLOOKUP('Форма 1'!$F2096,'Придельники с 2022'!$B$4:$X$28,'Форма 1'!W$8),"")</f>
        <v>1276768.129</v>
      </c>
      <c r="G2096" s="103" t="str">
        <f>IF(ISNUMBER('Форма 1'!X2096),'Форма 1'!$H2096*VLOOKUP('Форма 1'!$F2096,'Придельники с 2022'!$B$4:$X$28,'Форма 1'!X$8),"")</f>
        <v/>
      </c>
      <c r="H2096" s="103" t="str">
        <f>IF(ISNUMBER('Форма 1'!Y2096),'Форма 1'!$H2096*VLOOKUP('Форма 1'!$F2096,'Придельники с 2022'!$B$4:$X$28,'Форма 1'!Y$8),"")</f>
        <v/>
      </c>
      <c r="I2096" s="103" t="str">
        <f>IF(ISNUMBER('Форма 1'!Z2096),'Форма 1'!$H2096*VLOOKUP('Форма 1'!$F2096,'Придельники с 2022'!$B$4:$X$28,'Форма 1'!Z$8),"")</f>
        <v/>
      </c>
      <c r="J2096" s="103" t="str">
        <f>IF(ISNUMBER('Форма 1'!AA2096),'Форма 1'!$H2096*VLOOKUP('Форма 1'!$F2096,'Придельники с 2022'!$B$4:$X$28,'Форма 1'!AA$8),"")</f>
        <v/>
      </c>
      <c r="K2096" s="90"/>
      <c r="L2096" s="87"/>
      <c r="M2096" s="103" t="str">
        <f>IF(ISNUMBER('Форма 1'!AD2096),'Форма 1'!$H2096*VLOOKUP('Форма 1'!$F2096,'Придельники с 2022'!$B$4:$X$28,'Форма 1'!AD$8),"")</f>
        <v/>
      </c>
      <c r="N2096" s="103" t="str">
        <f>IF(ISBLANK('Форма 1'!$AE2096),"",IF('Форма 1'!$AE2096=1,'Форма 1'!$H2096*VLOOKUP('Форма 1'!$F2096,'Придельники с 2022'!$B$4:$X$28,'Форма 1'!$AE$8,0),IF('Форма 1'!$AE2096=2,'Форма 1'!$H2096*VLOOKUP('Форма 1'!$F2096,'Придельники с 2022'!$B$4:$X$28,13,0),IF('Форма 1'!$AE2096=3,'Форма 1'!$H2096*VLOOKUP('Форма 1'!$F2096,'Придельники с 2022'!$B$4:$X$28,12,0)))))</f>
        <v/>
      </c>
      <c r="O2096" s="103" t="str">
        <f>IF(ISNUMBER('Форма 1'!AF2096),'Форма 1'!$H2096*VLOOKUP('Форма 1'!$F2096,'Придельники с 2022'!$B$4:$X$28,'Форма 1'!AF$8),"")</f>
        <v/>
      </c>
      <c r="P2096" s="87"/>
      <c r="Q2096" s="103" t="str">
        <f>IF(ISNUMBER('Форма 1'!AH2096),'Форма 1'!$H2096*VLOOKUP('Форма 1'!$F2096,'Придельники с 2022'!$B$4:$X$28,'Форма 1'!AH$8),"")</f>
        <v/>
      </c>
      <c r="R2096" s="103" t="str">
        <f>IF(ISNUMBER('Форма 1'!AI2096),'Форма 1'!$H2096*VLOOKUP('Форма 1'!$F2096,'Придельники с 2022'!$B$4:$X$28,'Форма 1'!AI$8),"")</f>
        <v/>
      </c>
      <c r="S2096" s="103" t="str">
        <f>IF(ISNUMBER('Форма 1'!AJ2096),'Форма 1'!$H2096*VLOOKUP('Форма 1'!$F2096,'Придельники с 2022'!$B$4:$X$28,'Форма 1'!AJ$8),"")</f>
        <v/>
      </c>
      <c r="T2096" s="87"/>
    </row>
    <row r="2097" spans="1:20">
      <c r="A2097" s="188">
        <f t="shared" si="174"/>
        <v>8</v>
      </c>
      <c r="B2097" s="189" t="s">
        <v>2057</v>
      </c>
      <c r="C2097" s="99">
        <f t="shared" si="179"/>
        <v>1466650.0150000001</v>
      </c>
      <c r="D2097" s="103" t="str">
        <f>IF(ISNUMBER('Форма 1'!U2097),'Форма 1'!$H2097*VLOOKUP('Форма 1'!$F2097,'Придельники с 2022'!$B$4:$X$28,'Форма 1'!U$8),"")</f>
        <v/>
      </c>
      <c r="E2097" s="103" t="str">
        <f>IF(ISNUMBER('Форма 1'!V2097),'Форма 1'!$H2097*VLOOKUP('Форма 1'!$F2097,'Придельники с 2022'!$B$4:$X$28,'Форма 1'!V$8),"")</f>
        <v/>
      </c>
      <c r="F2097" s="103" t="str">
        <f>IF(ISNUMBER('Форма 1'!W2097),'Форма 1'!$H2097*VLOOKUP('Форма 1'!$F2097,'Придельники с 2022'!$B$4:$X$28,'Форма 1'!W$8),"")</f>
        <v/>
      </c>
      <c r="G2097" s="103">
        <f>IF(ISNUMBER('Форма 1'!X2097),'Форма 1'!$H2097*VLOOKUP('Форма 1'!$F2097,'Придельники с 2022'!$B$4:$X$28,'Форма 1'!X$8),"")</f>
        <v>359108.40500000003</v>
      </c>
      <c r="H2097" s="103">
        <f>IF(ISNUMBER('Форма 1'!Y2097),'Форма 1'!$H2097*VLOOKUP('Форма 1'!$F2097,'Придельники с 2022'!$B$4:$X$28,'Форма 1'!Y$8),"")</f>
        <v>1107541.6100000001</v>
      </c>
      <c r="I2097" s="103" t="str">
        <f>IF(ISNUMBER('Форма 1'!Z2097),'Форма 1'!$H2097*VLOOKUP('Форма 1'!$F2097,'Придельники с 2022'!$B$4:$X$28,'Форма 1'!Z$8),"")</f>
        <v/>
      </c>
      <c r="J2097" s="103" t="str">
        <f>IF(ISNUMBER('Форма 1'!AA2097),'Форма 1'!$H2097*VLOOKUP('Форма 1'!$F2097,'Придельники с 2022'!$B$4:$X$28,'Форма 1'!AA$8),"")</f>
        <v/>
      </c>
      <c r="K2097" s="90"/>
      <c r="L2097" s="87"/>
      <c r="M2097" s="103" t="str">
        <f>IF(ISNUMBER('Форма 1'!AD2097),'Форма 1'!$H2097*VLOOKUP('Форма 1'!$F2097,'Придельники с 2022'!$B$4:$X$28,'Форма 1'!AD$8),"")</f>
        <v/>
      </c>
      <c r="N2097" s="103" t="str">
        <f>IF(ISBLANK('Форма 1'!$AE2097),"",IF('Форма 1'!$AE2097=1,'Форма 1'!$H2097*VLOOKUP('Форма 1'!$F2097,'Придельники с 2022'!$B$4:$X$28,'Форма 1'!$AE$8,0),IF('Форма 1'!$AE2097=2,'Форма 1'!$H2097*VLOOKUP('Форма 1'!$F2097,'Придельники с 2022'!$B$4:$X$28,13,0),IF('Форма 1'!$AE2097=3,'Форма 1'!$H2097*VLOOKUP('Форма 1'!$F2097,'Придельники с 2022'!$B$4:$X$28,12,0)))))</f>
        <v/>
      </c>
      <c r="O2097" s="103" t="str">
        <f>IF(ISNUMBER('Форма 1'!AF2097),'Форма 1'!$H2097*VLOOKUP('Форма 1'!$F2097,'Придельники с 2022'!$B$4:$X$28,'Форма 1'!AF$8),"")</f>
        <v/>
      </c>
      <c r="P2097" s="87"/>
      <c r="Q2097" s="103" t="str">
        <f>IF(ISNUMBER('Форма 1'!AH2097),'Форма 1'!$H2097*VLOOKUP('Форма 1'!$F2097,'Придельники с 2022'!$B$4:$X$28,'Форма 1'!AH$8),"")</f>
        <v/>
      </c>
      <c r="R2097" s="103" t="str">
        <f>IF(ISNUMBER('Форма 1'!AI2097),'Форма 1'!$H2097*VLOOKUP('Форма 1'!$F2097,'Придельники с 2022'!$B$4:$X$28,'Форма 1'!AI$8),"")</f>
        <v/>
      </c>
      <c r="S2097" s="103" t="str">
        <f>IF(ISNUMBER('Форма 1'!AJ2097),'Форма 1'!$H2097*VLOOKUP('Форма 1'!$F2097,'Придельники с 2022'!$B$4:$X$28,'Форма 1'!AJ$8),"")</f>
        <v/>
      </c>
      <c r="T2097" s="87"/>
    </row>
    <row r="2098" spans="1:20" ht="15.75">
      <c r="A2098" s="187">
        <v>0</v>
      </c>
      <c r="B2098" s="34" t="s">
        <v>1144</v>
      </c>
      <c r="C2098" s="36">
        <f t="shared" ref="C2098:T2098" si="181">SUM(C2099:C2116)</f>
        <v>89479216.077000007</v>
      </c>
      <c r="D2098" s="36">
        <f t="shared" si="181"/>
        <v>800473.90800000005</v>
      </c>
      <c r="E2098" s="36">
        <f t="shared" si="181"/>
        <v>0</v>
      </c>
      <c r="F2098" s="36">
        <f t="shared" si="181"/>
        <v>0</v>
      </c>
      <c r="G2098" s="36">
        <f t="shared" si="181"/>
        <v>3347720.091</v>
      </c>
      <c r="H2098" s="36">
        <f t="shared" si="181"/>
        <v>8254347.4499999993</v>
      </c>
      <c r="I2098" s="36">
        <f t="shared" si="181"/>
        <v>2452240.477</v>
      </c>
      <c r="J2098" s="36">
        <f t="shared" si="181"/>
        <v>0</v>
      </c>
      <c r="K2098" s="39">
        <f t="shared" si="181"/>
        <v>0</v>
      </c>
      <c r="L2098" s="36">
        <f t="shared" si="181"/>
        <v>0</v>
      </c>
      <c r="M2098" s="36">
        <f t="shared" si="181"/>
        <v>41202864.028999999</v>
      </c>
      <c r="N2098" s="36">
        <f t="shared" si="181"/>
        <v>32002163.381999999</v>
      </c>
      <c r="O2098" s="36">
        <f t="shared" si="181"/>
        <v>1419406.74</v>
      </c>
      <c r="P2098" s="36">
        <f t="shared" si="181"/>
        <v>0</v>
      </c>
      <c r="Q2098" s="36">
        <f t="shared" si="181"/>
        <v>0</v>
      </c>
      <c r="R2098" s="36">
        <f t="shared" si="181"/>
        <v>0</v>
      </c>
      <c r="S2098" s="36">
        <f t="shared" si="181"/>
        <v>0</v>
      </c>
      <c r="T2098" s="36">
        <f t="shared" si="181"/>
        <v>0</v>
      </c>
    </row>
    <row r="2099" spans="1:20">
      <c r="A2099" s="188">
        <f t="shared" ref="A2099:A2165" si="182">A2098+1</f>
        <v>1</v>
      </c>
      <c r="B2099" s="189" t="s">
        <v>2058</v>
      </c>
      <c r="C2099" s="99">
        <f t="shared" si="179"/>
        <v>2954365.05</v>
      </c>
      <c r="D2099" s="103" t="str">
        <f>IF(ISNUMBER('Форма 1'!U2099),'Форма 1'!$H2099*VLOOKUP('Форма 1'!$F2099,'Придельники с 2022'!$B$4:$X$28,'Форма 1'!U$8),"")</f>
        <v/>
      </c>
      <c r="E2099" s="103" t="str">
        <f>IF(ISNUMBER('Форма 1'!V2099),'Форма 1'!$H2099*VLOOKUP('Форма 1'!$F2099,'Придельники с 2022'!$B$4:$X$28,'Форма 1'!V$8),"")</f>
        <v/>
      </c>
      <c r="F2099" s="103" t="str">
        <f>IF(ISNUMBER('Форма 1'!W2099),'Форма 1'!$H2099*VLOOKUP('Форма 1'!$F2099,'Придельники с 2022'!$B$4:$X$28,'Форма 1'!W$8),"")</f>
        <v/>
      </c>
      <c r="G2099" s="103" t="str">
        <f>IF(ISNUMBER('Форма 1'!X2099),'Форма 1'!$H2099*VLOOKUP('Форма 1'!$F2099,'Придельники с 2022'!$B$4:$X$28,'Форма 1'!X$8),"")</f>
        <v/>
      </c>
      <c r="H2099" s="103" t="str">
        <f>IF(ISNUMBER('Форма 1'!Y2099),'Форма 1'!$H2099*VLOOKUP('Форма 1'!$F2099,'Придельники с 2022'!$B$4:$X$28,'Форма 1'!Y$8),"")</f>
        <v/>
      </c>
      <c r="I2099" s="103" t="str">
        <f>IF(ISNUMBER('Форма 1'!Z2099),'Форма 1'!$H2099*VLOOKUP('Форма 1'!$F2099,'Придельники с 2022'!$B$4:$X$28,'Форма 1'!Z$8),"")</f>
        <v/>
      </c>
      <c r="J2099" s="103" t="str">
        <f>IF(ISNUMBER('Форма 1'!AA2099),'Форма 1'!$H2099*VLOOKUP('Форма 1'!$F2099,'Придельники с 2022'!$B$4:$X$28,'Форма 1'!AA$8),"")</f>
        <v/>
      </c>
      <c r="K2099" s="90"/>
      <c r="L2099" s="87"/>
      <c r="M2099" s="103" t="str">
        <f>IF(ISNUMBER('Форма 1'!AD2099),'Форма 1'!$H2099*VLOOKUP('Форма 1'!$F2099,'Придельники с 2022'!$B$4:$X$28,'Форма 1'!AD$8),"")</f>
        <v/>
      </c>
      <c r="N2099" s="103">
        <f>IF(ISBLANK('Форма 1'!$AE2099),"",IF('Форма 1'!$AE2099=1,'Форма 1'!$H2099*VLOOKUP('Форма 1'!$F2099,'Придельники с 2022'!$B$4:$X$28,'Форма 1'!$AE$8,0),IF('Форма 1'!$AE2099=2,'Форма 1'!$H2099*VLOOKUP('Форма 1'!$F2099,'Придельники с 2022'!$B$4:$X$28,13,0),IF('Форма 1'!$AE2099=3,'Форма 1'!$H2099*VLOOKUP('Форма 1'!$F2099,'Придельники с 2022'!$B$4:$X$28,12,0)))))</f>
        <v>2954365.05</v>
      </c>
      <c r="O2099" s="103" t="str">
        <f>IF(ISNUMBER('Форма 1'!AF2099),'Форма 1'!$H2099*VLOOKUP('Форма 1'!$F2099,'Придельники с 2022'!$B$4:$X$28,'Форма 1'!AF$8),"")</f>
        <v/>
      </c>
      <c r="P2099" s="87"/>
      <c r="Q2099" s="103" t="str">
        <f>IF(ISNUMBER('Форма 1'!AH2099),'Форма 1'!$H2099*VLOOKUP('Форма 1'!$F2099,'Придельники с 2022'!$B$4:$X$28,'Форма 1'!AH$8),"")</f>
        <v/>
      </c>
      <c r="R2099" s="103" t="str">
        <f>IF(ISNUMBER('Форма 1'!AI2099),'Форма 1'!$H2099*VLOOKUP('Форма 1'!$F2099,'Придельники с 2022'!$B$4:$X$28,'Форма 1'!AI$8),"")</f>
        <v/>
      </c>
      <c r="S2099" s="103" t="str">
        <f>IF(ISNUMBER('Форма 1'!AJ2099),'Форма 1'!$H2099*VLOOKUP('Форма 1'!$F2099,'Придельники с 2022'!$B$4:$X$28,'Форма 1'!AJ$8),"")</f>
        <v/>
      </c>
      <c r="T2099" s="87"/>
    </row>
    <row r="2100" spans="1:20">
      <c r="A2100" s="188">
        <f t="shared" si="182"/>
        <v>2</v>
      </c>
      <c r="B2100" s="189" t="s">
        <v>2059</v>
      </c>
      <c r="C2100" s="99">
        <f t="shared" si="179"/>
        <v>5619703.46</v>
      </c>
      <c r="D2100" s="103" t="str">
        <f>IF(ISNUMBER('Форма 1'!U2100),'Форма 1'!$H2100*VLOOKUP('Форма 1'!$F2100,'Придельники с 2022'!$B$4:$X$28,'Форма 1'!U$8),"")</f>
        <v/>
      </c>
      <c r="E2100" s="103" t="str">
        <f>IF(ISNUMBER('Форма 1'!V2100),'Форма 1'!$H2100*VLOOKUP('Форма 1'!$F2100,'Придельники с 2022'!$B$4:$X$28,'Форма 1'!V$8),"")</f>
        <v/>
      </c>
      <c r="F2100" s="103" t="str">
        <f>IF(ISNUMBER('Форма 1'!W2100),'Форма 1'!$H2100*VLOOKUP('Форма 1'!$F2100,'Придельники с 2022'!$B$4:$X$28,'Форма 1'!W$8),"")</f>
        <v/>
      </c>
      <c r="G2100" s="103" t="str">
        <f>IF(ISNUMBER('Форма 1'!X2100),'Форма 1'!$H2100*VLOOKUP('Форма 1'!$F2100,'Придельники с 2022'!$B$4:$X$28,'Форма 1'!X$8),"")</f>
        <v/>
      </c>
      <c r="H2100" s="103" t="str">
        <f>IF(ISNUMBER('Форма 1'!Y2100),'Форма 1'!$H2100*VLOOKUP('Форма 1'!$F2100,'Придельники с 2022'!$B$4:$X$28,'Форма 1'!Y$8),"")</f>
        <v/>
      </c>
      <c r="I2100" s="103" t="str">
        <f>IF(ISNUMBER('Форма 1'!Z2100),'Форма 1'!$H2100*VLOOKUP('Форма 1'!$F2100,'Придельники с 2022'!$B$4:$X$28,'Форма 1'!Z$8),"")</f>
        <v/>
      </c>
      <c r="J2100" s="103" t="str">
        <f>IF(ISNUMBER('Форма 1'!AA2100),'Форма 1'!$H2100*VLOOKUP('Форма 1'!$F2100,'Придельники с 2022'!$B$4:$X$28,'Форма 1'!AA$8),"")</f>
        <v/>
      </c>
      <c r="K2100" s="90"/>
      <c r="L2100" s="87"/>
      <c r="M2100" s="103" t="str">
        <f>IF(ISNUMBER('Форма 1'!AD2100),'Форма 1'!$H2100*VLOOKUP('Форма 1'!$F2100,'Придельники с 2022'!$B$4:$X$28,'Форма 1'!AD$8),"")</f>
        <v/>
      </c>
      <c r="N2100" s="103">
        <f>IF(ISBLANK('Форма 1'!$AE2100),"",IF('Форма 1'!$AE2100=1,'Форма 1'!$H2100*VLOOKUP('Форма 1'!$F2100,'Придельники с 2022'!$B$4:$X$28,'Форма 1'!$AE$8,0),IF('Форма 1'!$AE2100=2,'Форма 1'!$H2100*VLOOKUP('Форма 1'!$F2100,'Придельники с 2022'!$B$4:$X$28,13,0),IF('Форма 1'!$AE2100=3,'Форма 1'!$H2100*VLOOKUP('Форма 1'!$F2100,'Придельники с 2022'!$B$4:$X$28,12,0)))))</f>
        <v>5619703.46</v>
      </c>
      <c r="O2100" s="103" t="str">
        <f>IF(ISNUMBER('Форма 1'!AF2100),'Форма 1'!$H2100*VLOOKUP('Форма 1'!$F2100,'Придельники с 2022'!$B$4:$X$28,'Форма 1'!AF$8),"")</f>
        <v/>
      </c>
      <c r="P2100" s="87"/>
      <c r="Q2100" s="103" t="str">
        <f>IF(ISNUMBER('Форма 1'!AH2100),'Форма 1'!$H2100*VLOOKUP('Форма 1'!$F2100,'Придельники с 2022'!$B$4:$X$28,'Форма 1'!AH$8),"")</f>
        <v/>
      </c>
      <c r="R2100" s="103" t="str">
        <f>IF(ISNUMBER('Форма 1'!AI2100),'Форма 1'!$H2100*VLOOKUP('Форма 1'!$F2100,'Придельники с 2022'!$B$4:$X$28,'Форма 1'!AI$8),"")</f>
        <v/>
      </c>
      <c r="S2100" s="103" t="str">
        <f>IF(ISNUMBER('Форма 1'!AJ2100),'Форма 1'!$H2100*VLOOKUP('Форма 1'!$F2100,'Придельники с 2022'!$B$4:$X$28,'Форма 1'!AJ$8),"")</f>
        <v/>
      </c>
      <c r="T2100" s="87"/>
    </row>
    <row r="2101" spans="1:20">
      <c r="A2101" s="188">
        <f t="shared" si="182"/>
        <v>3</v>
      </c>
      <c r="B2101" s="189" t="s">
        <v>2060</v>
      </c>
      <c r="C2101" s="99">
        <f t="shared" si="179"/>
        <v>4931613.2399999993</v>
      </c>
      <c r="D2101" s="103" t="str">
        <f>IF(ISNUMBER('Форма 1'!U2101),'Форма 1'!$H2101*VLOOKUP('Форма 1'!$F2101,'Придельники с 2022'!$B$4:$X$28,'Форма 1'!U$8),"")</f>
        <v/>
      </c>
      <c r="E2101" s="103" t="str">
        <f>IF(ISNUMBER('Форма 1'!V2101),'Форма 1'!$H2101*VLOOKUP('Форма 1'!$F2101,'Придельники с 2022'!$B$4:$X$28,'Форма 1'!V$8),"")</f>
        <v/>
      </c>
      <c r="F2101" s="103" t="str">
        <f>IF(ISNUMBER('Форма 1'!W2101),'Форма 1'!$H2101*VLOOKUP('Форма 1'!$F2101,'Придельники с 2022'!$B$4:$X$28,'Форма 1'!W$8),"")</f>
        <v/>
      </c>
      <c r="G2101" s="103" t="str">
        <f>IF(ISNUMBER('Форма 1'!X2101),'Форма 1'!$H2101*VLOOKUP('Форма 1'!$F2101,'Придельники с 2022'!$B$4:$X$28,'Форма 1'!X$8),"")</f>
        <v/>
      </c>
      <c r="H2101" s="103" t="str">
        <f>IF(ISNUMBER('Форма 1'!Y2101),'Форма 1'!$H2101*VLOOKUP('Форма 1'!$F2101,'Придельники с 2022'!$B$4:$X$28,'Форма 1'!Y$8),"")</f>
        <v/>
      </c>
      <c r="I2101" s="103" t="str">
        <f>IF(ISNUMBER('Форма 1'!Z2101),'Форма 1'!$H2101*VLOOKUP('Форма 1'!$F2101,'Придельники с 2022'!$B$4:$X$28,'Форма 1'!Z$8),"")</f>
        <v/>
      </c>
      <c r="J2101" s="103" t="str">
        <f>IF(ISNUMBER('Форма 1'!AA2101),'Форма 1'!$H2101*VLOOKUP('Форма 1'!$F2101,'Придельники с 2022'!$B$4:$X$28,'Форма 1'!AA$8),"")</f>
        <v/>
      </c>
      <c r="K2101" s="90"/>
      <c r="L2101" s="87"/>
      <c r="M2101" s="103">
        <f>IF(ISNUMBER('Форма 1'!AD2101),'Форма 1'!$H2101*VLOOKUP('Форма 1'!$F2101,'Придельники с 2022'!$B$4:$X$28,'Форма 1'!AD$8),"")</f>
        <v>4931613.2399999993</v>
      </c>
      <c r="N2101" s="103" t="str">
        <f>IF(ISBLANK('Форма 1'!$AE2101),"",IF('Форма 1'!$AE2101=1,'Форма 1'!$H2101*VLOOKUP('Форма 1'!$F2101,'Придельники с 2022'!$B$4:$X$28,'Форма 1'!$AE$8,0),IF('Форма 1'!$AE2101=2,'Форма 1'!$H2101*VLOOKUP('Форма 1'!$F2101,'Придельники с 2022'!$B$4:$X$28,13,0),IF('Форма 1'!$AE2101=3,'Форма 1'!$H2101*VLOOKUP('Форма 1'!$F2101,'Придельники с 2022'!$B$4:$X$28,12,0)))))</f>
        <v/>
      </c>
      <c r="O2101" s="103" t="str">
        <f>IF(ISNUMBER('Форма 1'!AF2101),'Форма 1'!$H2101*VLOOKUP('Форма 1'!$F2101,'Придельники с 2022'!$B$4:$X$28,'Форма 1'!AF$8),"")</f>
        <v/>
      </c>
      <c r="P2101" s="87"/>
      <c r="Q2101" s="103" t="str">
        <f>IF(ISNUMBER('Форма 1'!AH2101),'Форма 1'!$H2101*VLOOKUP('Форма 1'!$F2101,'Придельники с 2022'!$B$4:$X$28,'Форма 1'!AH$8),"")</f>
        <v/>
      </c>
      <c r="R2101" s="103" t="str">
        <f>IF(ISNUMBER('Форма 1'!AI2101),'Форма 1'!$H2101*VLOOKUP('Форма 1'!$F2101,'Придельники с 2022'!$B$4:$X$28,'Форма 1'!AI$8),"")</f>
        <v/>
      </c>
      <c r="S2101" s="103" t="str">
        <f>IF(ISNUMBER('Форма 1'!AJ2101),'Форма 1'!$H2101*VLOOKUP('Форма 1'!$F2101,'Придельники с 2022'!$B$4:$X$28,'Форма 1'!AJ$8),"")</f>
        <v/>
      </c>
      <c r="T2101" s="87"/>
    </row>
    <row r="2102" spans="1:20">
      <c r="A2102" s="188">
        <f t="shared" si="182"/>
        <v>4</v>
      </c>
      <c r="B2102" s="189" t="s">
        <v>2061</v>
      </c>
      <c r="C2102" s="99">
        <f t="shared" si="179"/>
        <v>8603034.7679999992</v>
      </c>
      <c r="D2102" s="103" t="str">
        <f>IF(ISNUMBER('Форма 1'!U2102),'Форма 1'!$H2102*VLOOKUP('Форма 1'!$F2102,'Придельники с 2022'!$B$4:$X$28,'Форма 1'!U$8),"")</f>
        <v/>
      </c>
      <c r="E2102" s="103" t="str">
        <f>IF(ISNUMBER('Форма 1'!V2102),'Форма 1'!$H2102*VLOOKUP('Форма 1'!$F2102,'Придельники с 2022'!$B$4:$X$28,'Форма 1'!V$8),"")</f>
        <v/>
      </c>
      <c r="F2102" s="103" t="str">
        <f>IF(ISNUMBER('Форма 1'!W2102),'Форма 1'!$H2102*VLOOKUP('Форма 1'!$F2102,'Придельники с 2022'!$B$4:$X$28,'Форма 1'!W$8),"")</f>
        <v/>
      </c>
      <c r="G2102" s="103" t="str">
        <f>IF(ISNUMBER('Форма 1'!X2102),'Форма 1'!$H2102*VLOOKUP('Форма 1'!$F2102,'Придельники с 2022'!$B$4:$X$28,'Форма 1'!X$8),"")</f>
        <v/>
      </c>
      <c r="H2102" s="103" t="str">
        <f>IF(ISNUMBER('Форма 1'!Y2102),'Форма 1'!$H2102*VLOOKUP('Форма 1'!$F2102,'Придельники с 2022'!$B$4:$X$28,'Форма 1'!Y$8),"")</f>
        <v/>
      </c>
      <c r="I2102" s="103" t="str">
        <f>IF(ISNUMBER('Форма 1'!Z2102),'Форма 1'!$H2102*VLOOKUP('Форма 1'!$F2102,'Придельники с 2022'!$B$4:$X$28,'Форма 1'!Z$8),"")</f>
        <v/>
      </c>
      <c r="J2102" s="103" t="str">
        <f>IF(ISNUMBER('Форма 1'!AA2102),'Форма 1'!$H2102*VLOOKUP('Форма 1'!$F2102,'Придельники с 2022'!$B$4:$X$28,'Форма 1'!AA$8),"")</f>
        <v/>
      </c>
      <c r="K2102" s="90"/>
      <c r="L2102" s="87"/>
      <c r="M2102" s="103">
        <f>IF(ISNUMBER('Форма 1'!AD2102),'Форма 1'!$H2102*VLOOKUP('Форма 1'!$F2102,'Придельники с 2022'!$B$4:$X$28,'Форма 1'!AD$8),"")</f>
        <v>5344492.4879999999</v>
      </c>
      <c r="N2102" s="103">
        <f>IF(ISBLANK('Форма 1'!$AE2102),"",IF('Форма 1'!$AE2102=1,'Форма 1'!$H2102*VLOOKUP('Форма 1'!$F2102,'Придельники с 2022'!$B$4:$X$28,'Форма 1'!$AE$8,0),IF('Форма 1'!$AE2102=2,'Форма 1'!$H2102*VLOOKUP('Форма 1'!$F2102,'Придельники с 2022'!$B$4:$X$28,13,0),IF('Форма 1'!$AE2102=3,'Форма 1'!$H2102*VLOOKUP('Форма 1'!$F2102,'Придельники с 2022'!$B$4:$X$28,12,0)))))</f>
        <v>3258542.2800000003</v>
      </c>
      <c r="O2102" s="103" t="str">
        <f>IF(ISNUMBER('Форма 1'!AF2102),'Форма 1'!$H2102*VLOOKUP('Форма 1'!$F2102,'Придельники с 2022'!$B$4:$X$28,'Форма 1'!AF$8),"")</f>
        <v/>
      </c>
      <c r="P2102" s="87"/>
      <c r="Q2102" s="103" t="str">
        <f>IF(ISNUMBER('Форма 1'!AH2102),'Форма 1'!$H2102*VLOOKUP('Форма 1'!$F2102,'Придельники с 2022'!$B$4:$X$28,'Форма 1'!AH$8),"")</f>
        <v/>
      </c>
      <c r="R2102" s="103" t="str">
        <f>IF(ISNUMBER('Форма 1'!AI2102),'Форма 1'!$H2102*VLOOKUP('Форма 1'!$F2102,'Придельники с 2022'!$B$4:$X$28,'Форма 1'!AI$8),"")</f>
        <v/>
      </c>
      <c r="S2102" s="103" t="str">
        <f>IF(ISNUMBER('Форма 1'!AJ2102),'Форма 1'!$H2102*VLOOKUP('Форма 1'!$F2102,'Придельники с 2022'!$B$4:$X$28,'Форма 1'!AJ$8),"")</f>
        <v/>
      </c>
      <c r="T2102" s="87"/>
    </row>
    <row r="2103" spans="1:20">
      <c r="A2103" s="188">
        <f t="shared" si="182"/>
        <v>5</v>
      </c>
      <c r="B2103" s="147" t="s">
        <v>1146</v>
      </c>
      <c r="C2103" s="99">
        <f>SUM(D2103:J2103,L2103:T2103)</f>
        <v>3094799.3649999998</v>
      </c>
      <c r="D2103" s="103" t="str">
        <f>IF(ISNUMBER('Форма 1'!U2103),'Форма 1'!$H2103*VLOOKUP('Форма 1'!$F2103,'Придельники до 2021'!$B$4:$X$28,'Форма 1'!U$8),"")</f>
        <v/>
      </c>
      <c r="E2103" s="103" t="str">
        <f>IF(ISNUMBER('Форма 1'!V2103),'Форма 1'!$H2103*VLOOKUP('Форма 1'!$F2103,'Придельники до 2021'!$B$4:$X$28,'Форма 1'!V$8),"")</f>
        <v/>
      </c>
      <c r="F2103" s="103" t="str">
        <f>IF(ISNUMBER('Форма 1'!W2103),'Форма 1'!$H2103*VLOOKUP('Форма 1'!$F2103,'Придельники до 2021'!$B$4:$X$28,'Форма 1'!W$8),"")</f>
        <v/>
      </c>
      <c r="G2103" s="103" t="str">
        <f>IF(ISNUMBER('Форма 1'!X2103),'Форма 1'!$H2103*VLOOKUP('Форма 1'!$F2103,'Придельники с 2022'!$B$4:$X$28,'Форма 1'!X$8),"")</f>
        <v/>
      </c>
      <c r="H2103" s="103" t="str">
        <f>IF(ISNUMBER('Форма 1'!Y2103),'Форма 1'!$H2103*VLOOKUP('Форма 1'!$F2103,'Придельники с 2022'!$B$4:$X$28,'Форма 1'!Y$8),"")</f>
        <v/>
      </c>
      <c r="I2103" s="103" t="str">
        <f>IF(ISNUMBER('Форма 1'!Z2103),'Форма 1'!$H2103*VLOOKUP('Форма 1'!$F2103,'Придельники с 2022'!$B$4:$X$28,'Форма 1'!Z$8),"")</f>
        <v/>
      </c>
      <c r="J2103" s="103" t="str">
        <f>IF(ISNUMBER('Форма 1'!AA2103),'Форма 1'!$H2103*VLOOKUP('Форма 1'!$F2103,'Придельники с 2022'!$B$4:$X$28,'Форма 1'!AA$8),"")</f>
        <v/>
      </c>
      <c r="K2103" s="90"/>
      <c r="L2103" s="87"/>
      <c r="M2103" s="103" t="str">
        <f>IF(ISNUMBER('Форма 1'!AD2103),'Форма 1'!$H2103*VLOOKUP('Форма 1'!$F2103,'Придельники с 2022'!$B$4:$X$28,'Форма 1'!AD$8),"")</f>
        <v/>
      </c>
      <c r="N2103" s="103">
        <f>IF(ISBLANK('Форма 1'!$AE2103),"",IF('Форма 1'!$AE2103=1,'Форма 1'!$H2103*VLOOKUP('Форма 1'!$F2103,'Придельники с 2022'!$B$4:$X$28,'Форма 1'!$AE$8,0),IF('Форма 1'!$AE2103=2,'Форма 1'!$H2103*VLOOKUP('Форма 1'!$F2103,'Придельники с 2022'!$B$4:$X$28,13,0),IF('Форма 1'!$AE2103=3,'Форма 1'!$H2103*VLOOKUP('Форма 1'!$F2103,'Придельники с 2022'!$B$4:$X$28,12,0)))))</f>
        <v>3094799.3649999998</v>
      </c>
      <c r="O2103" s="103" t="str">
        <f>IF(ISNUMBER('Форма 1'!AF2103),'Форма 1'!$H2103*VLOOKUP('Форма 1'!$F2103,'Придельники с 2022'!$B$4:$X$28,'Форма 1'!AF$8),"")</f>
        <v/>
      </c>
      <c r="P2103" s="87"/>
      <c r="Q2103" s="103" t="str">
        <f>IF(ISNUMBER('Форма 1'!AH2103),'Форма 1'!$H2103*VLOOKUP('Форма 1'!$F2103,'Придельники с 2022'!$B$4:$X$28,'Форма 1'!AH$8),"")</f>
        <v/>
      </c>
      <c r="R2103" s="103" t="str">
        <f>IF(ISNUMBER('Форма 1'!AI2103),'Форма 1'!$H2103*VLOOKUP('Форма 1'!$F2103,'Придельники с 2022'!$B$4:$X$28,'Форма 1'!AI$8),"")</f>
        <v/>
      </c>
      <c r="S2103" s="103" t="str">
        <f>IF(ISNUMBER('Форма 1'!AJ2103),'Форма 1'!$H2103*VLOOKUP('Форма 1'!$F2103,'Придельники с 2022'!$B$4:$X$28,'Форма 1'!AJ$8),"")</f>
        <v/>
      </c>
      <c r="T2103" s="87"/>
    </row>
    <row r="2104" spans="1:20">
      <c r="A2104" s="188">
        <f t="shared" si="182"/>
        <v>6</v>
      </c>
      <c r="B2104" s="189" t="s">
        <v>2062</v>
      </c>
      <c r="C2104" s="99">
        <f t="shared" si="179"/>
        <v>394685.30400000006</v>
      </c>
      <c r="D2104" s="103">
        <f>IF(ISNUMBER('Форма 1'!U2104),'Форма 1'!$H2104*VLOOKUP('Форма 1'!$F2104,'Придельники с 2022'!$B$4:$X$28,'Форма 1'!U$8),"")</f>
        <v>394685.30400000006</v>
      </c>
      <c r="E2104" s="103" t="str">
        <f>IF(ISNUMBER('Форма 1'!V2104),'Форма 1'!$H2104*VLOOKUP('Форма 1'!$F2104,'Придельники с 2022'!$B$4:$X$28,'Форма 1'!V$8),"")</f>
        <v/>
      </c>
      <c r="F2104" s="103" t="str">
        <f>IF(ISNUMBER('Форма 1'!W2104),'Форма 1'!$H2104*VLOOKUP('Форма 1'!$F2104,'Придельники с 2022'!$B$4:$X$28,'Форма 1'!W$8),"")</f>
        <v/>
      </c>
      <c r="G2104" s="103" t="str">
        <f>IF(ISNUMBER('Форма 1'!X2104),'Форма 1'!$H2104*VLOOKUP('Форма 1'!$F2104,'Придельники с 2022'!$B$4:$X$28,'Форма 1'!X$8),"")</f>
        <v/>
      </c>
      <c r="H2104" s="103" t="str">
        <f>IF(ISNUMBER('Форма 1'!Y2104),'Форма 1'!$H2104*VLOOKUP('Форма 1'!$F2104,'Придельники с 2022'!$B$4:$X$28,'Форма 1'!Y$8),"")</f>
        <v/>
      </c>
      <c r="I2104" s="103" t="str">
        <f>IF(ISNUMBER('Форма 1'!Z2104),'Форма 1'!$H2104*VLOOKUP('Форма 1'!$F2104,'Придельники с 2022'!$B$4:$X$28,'Форма 1'!Z$8),"")</f>
        <v/>
      </c>
      <c r="J2104" s="103" t="str">
        <f>IF(ISNUMBER('Форма 1'!AA2104),'Форма 1'!$H2104*VLOOKUP('Форма 1'!$F2104,'Придельники с 2022'!$B$4:$X$28,'Форма 1'!AA$8),"")</f>
        <v/>
      </c>
      <c r="K2104" s="90"/>
      <c r="L2104" s="87"/>
      <c r="M2104" s="103" t="str">
        <f>IF(ISNUMBER('Форма 1'!AD2104),'Форма 1'!$H2104*VLOOKUP('Форма 1'!$F2104,'Придельники с 2022'!$B$4:$X$28,'Форма 1'!AD$8),"")</f>
        <v/>
      </c>
      <c r="N2104" s="103" t="str">
        <f>IF(ISBLANK('Форма 1'!$AE2104),"",IF('Форма 1'!$AE2104=1,'Форма 1'!$H2104*VLOOKUP('Форма 1'!$F2104,'Придельники с 2022'!$B$4:$X$28,'Форма 1'!$AE$8,0),IF('Форма 1'!$AE2104=2,'Форма 1'!$H2104*VLOOKUP('Форма 1'!$F2104,'Придельники с 2022'!$B$4:$X$28,13,0),IF('Форма 1'!$AE2104=3,'Форма 1'!$H2104*VLOOKUP('Форма 1'!$F2104,'Придельники с 2022'!$B$4:$X$28,12,0)))))</f>
        <v/>
      </c>
      <c r="O2104" s="103" t="str">
        <f>IF(ISNUMBER('Форма 1'!AF2104),'Форма 1'!$H2104*VLOOKUP('Форма 1'!$F2104,'Придельники с 2022'!$B$4:$X$28,'Форма 1'!AF$8),"")</f>
        <v/>
      </c>
      <c r="P2104" s="87"/>
      <c r="Q2104" s="103" t="str">
        <f>IF(ISNUMBER('Форма 1'!AH2104),'Форма 1'!$H2104*VLOOKUP('Форма 1'!$F2104,'Придельники с 2022'!$B$4:$X$28,'Форма 1'!AH$8),"")</f>
        <v/>
      </c>
      <c r="R2104" s="103" t="str">
        <f>IF(ISNUMBER('Форма 1'!AI2104),'Форма 1'!$H2104*VLOOKUP('Форма 1'!$F2104,'Придельники с 2022'!$B$4:$X$28,'Форма 1'!AI$8),"")</f>
        <v/>
      </c>
      <c r="S2104" s="103" t="str">
        <f>IF(ISNUMBER('Форма 1'!AJ2104),'Форма 1'!$H2104*VLOOKUP('Форма 1'!$F2104,'Придельники с 2022'!$B$4:$X$28,'Форма 1'!AJ$8),"")</f>
        <v/>
      </c>
      <c r="T2104" s="87"/>
    </row>
    <row r="2105" spans="1:20">
      <c r="A2105" s="188">
        <f t="shared" si="182"/>
        <v>7</v>
      </c>
      <c r="B2105" s="189" t="s">
        <v>2063</v>
      </c>
      <c r="C2105" s="99">
        <f t="shared" si="179"/>
        <v>5874958.716</v>
      </c>
      <c r="D2105" s="103" t="str">
        <f>IF(ISNUMBER('Форма 1'!U2105),'Форма 1'!$H2105*VLOOKUP('Форма 1'!$F2105,'Придельники с 2022'!$B$4:$X$28,'Форма 1'!U$8),"")</f>
        <v/>
      </c>
      <c r="E2105" s="103" t="str">
        <f>IF(ISNUMBER('Форма 1'!V2105),'Форма 1'!$H2105*VLOOKUP('Форма 1'!$F2105,'Придельники с 2022'!$B$4:$X$28,'Форма 1'!V$8),"")</f>
        <v/>
      </c>
      <c r="F2105" s="103" t="str">
        <f>IF(ISNUMBER('Форма 1'!W2105),'Форма 1'!$H2105*VLOOKUP('Форма 1'!$F2105,'Придельники с 2022'!$B$4:$X$28,'Форма 1'!W$8),"")</f>
        <v/>
      </c>
      <c r="G2105" s="103" t="str">
        <f>IF(ISNUMBER('Форма 1'!X2105),'Форма 1'!$H2105*VLOOKUP('Форма 1'!$F2105,'Придельники с 2022'!$B$4:$X$28,'Форма 1'!X$8),"")</f>
        <v/>
      </c>
      <c r="H2105" s="103" t="str">
        <f>IF(ISNUMBER('Форма 1'!Y2105),'Форма 1'!$H2105*VLOOKUP('Форма 1'!$F2105,'Придельники с 2022'!$B$4:$X$28,'Форма 1'!Y$8),"")</f>
        <v/>
      </c>
      <c r="I2105" s="103" t="str">
        <f>IF(ISNUMBER('Форма 1'!Z2105),'Форма 1'!$H2105*VLOOKUP('Форма 1'!$F2105,'Придельники с 2022'!$B$4:$X$28,'Форма 1'!Z$8),"")</f>
        <v/>
      </c>
      <c r="J2105" s="103" t="str">
        <f>IF(ISNUMBER('Форма 1'!AA2105),'Форма 1'!$H2105*VLOOKUP('Форма 1'!$F2105,'Придельники с 2022'!$B$4:$X$28,'Форма 1'!AA$8),"")</f>
        <v/>
      </c>
      <c r="K2105" s="90"/>
      <c r="L2105" s="87"/>
      <c r="M2105" s="103">
        <f>IF(ISNUMBER('Форма 1'!AD2105),'Форма 1'!$H2105*VLOOKUP('Форма 1'!$F2105,'Придельники с 2022'!$B$4:$X$28,'Форма 1'!AD$8),"")</f>
        <v>5172459.4680000003</v>
      </c>
      <c r="N2105" s="103" t="str">
        <f>IF(ISBLANK('Форма 1'!$AE2105),"",IF('Форма 1'!$AE2105=1,'Форма 1'!$H2105*VLOOKUP('Форма 1'!$F2105,'Придельники с 2022'!$B$4:$X$28,'Форма 1'!$AE$8,0),IF('Форма 1'!$AE2105=2,'Форма 1'!$H2105*VLOOKUP('Форма 1'!$F2105,'Придельники с 2022'!$B$4:$X$28,13,0),IF('Форма 1'!$AE2105=3,'Форма 1'!$H2105*VLOOKUP('Форма 1'!$F2105,'Придельники с 2022'!$B$4:$X$28,12,0)))))</f>
        <v/>
      </c>
      <c r="O2105" s="103">
        <f>IF(ISNUMBER('Форма 1'!AF2105),'Форма 1'!$H2105*VLOOKUP('Форма 1'!$F2105,'Придельники с 2022'!$B$4:$X$28,'Форма 1'!AF$8),"")</f>
        <v>702499.24800000002</v>
      </c>
      <c r="P2105" s="87"/>
      <c r="Q2105" s="103" t="str">
        <f>IF(ISNUMBER('Форма 1'!AH2105),'Форма 1'!$H2105*VLOOKUP('Форма 1'!$F2105,'Придельники с 2022'!$B$4:$X$28,'Форма 1'!AH$8),"")</f>
        <v/>
      </c>
      <c r="R2105" s="103" t="str">
        <f>IF(ISNUMBER('Форма 1'!AI2105),'Форма 1'!$H2105*VLOOKUP('Форма 1'!$F2105,'Придельники с 2022'!$B$4:$X$28,'Форма 1'!AI$8),"")</f>
        <v/>
      </c>
      <c r="S2105" s="103" t="str">
        <f>IF(ISNUMBER('Форма 1'!AJ2105),'Форма 1'!$H2105*VLOOKUP('Форма 1'!$F2105,'Придельники с 2022'!$B$4:$X$28,'Форма 1'!AJ$8),"")</f>
        <v/>
      </c>
      <c r="T2105" s="87"/>
    </row>
    <row r="2106" spans="1:20">
      <c r="A2106" s="188">
        <f t="shared" si="182"/>
        <v>8</v>
      </c>
      <c r="B2106" s="189" t="s">
        <v>2064</v>
      </c>
      <c r="C2106" s="99">
        <f t="shared" si="179"/>
        <v>1298134.341</v>
      </c>
      <c r="D2106" s="103" t="str">
        <f>IF(ISNUMBER('Форма 1'!U2106),'Форма 1'!$H2106*VLOOKUP('Форма 1'!$F2106,'Придельники с 2022'!$B$4:$X$28,'Форма 1'!U$8),"")</f>
        <v/>
      </c>
      <c r="E2106" s="103" t="str">
        <f>IF(ISNUMBER('Форма 1'!V2106),'Форма 1'!$H2106*VLOOKUP('Форма 1'!$F2106,'Придельники с 2022'!$B$4:$X$28,'Форма 1'!V$8),"")</f>
        <v/>
      </c>
      <c r="F2106" s="103" t="str">
        <f>IF(ISNUMBER('Форма 1'!W2106),'Форма 1'!$H2106*VLOOKUP('Форма 1'!$F2106,'Придельники с 2022'!$B$4:$X$28,'Форма 1'!W$8),"")</f>
        <v/>
      </c>
      <c r="G2106" s="103" t="str">
        <f>IF(ISNUMBER('Форма 1'!X2106),'Форма 1'!$H2106*VLOOKUP('Форма 1'!$F2106,'Придельники с 2022'!$B$4:$X$28,'Форма 1'!X$8),"")</f>
        <v/>
      </c>
      <c r="H2106" s="103" t="str">
        <f>IF(ISNUMBER('Форма 1'!Y2106),'Форма 1'!$H2106*VLOOKUP('Форма 1'!$F2106,'Придельники с 2022'!$B$4:$X$28,'Форма 1'!Y$8),"")</f>
        <v/>
      </c>
      <c r="I2106" s="103">
        <f>IF(ISNUMBER('Форма 1'!Z2106),'Форма 1'!$H2106*VLOOKUP('Форма 1'!$F2106,'Придельники с 2022'!$B$4:$X$28,'Форма 1'!Z$8),"")</f>
        <v>1298134.341</v>
      </c>
      <c r="J2106" s="103" t="str">
        <f>IF(ISNUMBER('Форма 1'!AA2106),'Форма 1'!$H2106*VLOOKUP('Форма 1'!$F2106,'Придельники с 2022'!$B$4:$X$28,'Форма 1'!AA$8),"")</f>
        <v/>
      </c>
      <c r="K2106" s="92"/>
      <c r="L2106" s="88"/>
      <c r="M2106" s="103" t="str">
        <f>IF(ISNUMBER('Форма 1'!AD2106),'Форма 1'!$H2106*VLOOKUP('Форма 1'!$F2106,'Придельники с 2022'!$B$4:$X$28,'Форма 1'!AD$8),"")</f>
        <v/>
      </c>
      <c r="N2106" s="103" t="str">
        <f>IF(ISBLANK('Форма 1'!$AE2106),"",IF('Форма 1'!$AE2106=1,'Форма 1'!$H2106*VLOOKUP('Форма 1'!$F2106,'Придельники с 2022'!$B$4:$X$28,'Форма 1'!$AE$8,0),IF('Форма 1'!$AE2106=2,'Форма 1'!$H2106*VLOOKUP('Форма 1'!$F2106,'Придельники с 2022'!$B$4:$X$28,13,0),IF('Форма 1'!$AE2106=3,'Форма 1'!$H2106*VLOOKUP('Форма 1'!$F2106,'Придельники с 2022'!$B$4:$X$28,12,0)))))</f>
        <v/>
      </c>
      <c r="O2106" s="103" t="str">
        <f>IF(ISNUMBER('Форма 1'!AF2106),'Форма 1'!$H2106*VLOOKUP('Форма 1'!$F2106,'Придельники с 2022'!$B$4:$X$28,'Форма 1'!AF$8),"")</f>
        <v/>
      </c>
      <c r="P2106" s="88"/>
      <c r="Q2106" s="103" t="str">
        <f>IF(ISNUMBER('Форма 1'!AH2106),'Форма 1'!$H2106*VLOOKUP('Форма 1'!$F2106,'Придельники с 2022'!$B$4:$X$28,'Форма 1'!AH$8),"")</f>
        <v/>
      </c>
      <c r="R2106" s="103" t="str">
        <f>IF(ISNUMBER('Форма 1'!AI2106),'Форма 1'!$H2106*VLOOKUP('Форма 1'!$F2106,'Придельники с 2022'!$B$4:$X$28,'Форма 1'!AI$8),"")</f>
        <v/>
      </c>
      <c r="S2106" s="103" t="str">
        <f>IF(ISNUMBER('Форма 1'!AJ2106),'Форма 1'!$H2106*VLOOKUP('Форма 1'!$F2106,'Придельники с 2022'!$B$4:$X$28,'Форма 1'!AJ$8),"")</f>
        <v/>
      </c>
      <c r="T2106" s="87"/>
    </row>
    <row r="2107" spans="1:20">
      <c r="A2107" s="188">
        <f t="shared" si="182"/>
        <v>9</v>
      </c>
      <c r="B2107" s="189" t="s">
        <v>2066</v>
      </c>
      <c r="C2107" s="99">
        <f t="shared" si="179"/>
        <v>11387433.68</v>
      </c>
      <c r="D2107" s="103" t="str">
        <f>IF(ISNUMBER('Форма 1'!U2107),'Форма 1'!$H2107*VLOOKUP('Форма 1'!$F2107,'Придельники с 2022'!$B$4:$X$28,'Форма 1'!U$8),"")</f>
        <v/>
      </c>
      <c r="E2107" s="103" t="str">
        <f>IF(ISNUMBER('Форма 1'!V2107),'Форма 1'!$H2107*VLOOKUP('Форма 1'!$F2107,'Придельники с 2022'!$B$4:$X$28,'Форма 1'!V$8),"")</f>
        <v/>
      </c>
      <c r="F2107" s="103" t="str">
        <f>IF(ISNUMBER('Форма 1'!W2107),'Форма 1'!$H2107*VLOOKUP('Форма 1'!$F2107,'Придельники с 2022'!$B$4:$X$28,'Форма 1'!W$8),"")</f>
        <v/>
      </c>
      <c r="G2107" s="103">
        <f>IF(ISNUMBER('Форма 1'!X2107),'Форма 1'!$H2107*VLOOKUP('Форма 1'!$F2107,'Придельники с 2022'!$B$4:$X$28,'Форма 1'!X$8),"")</f>
        <v>3133086.23</v>
      </c>
      <c r="H2107" s="103">
        <f>IF(ISNUMBER('Форма 1'!Y2107),'Форма 1'!$H2107*VLOOKUP('Форма 1'!$F2107,'Придельники с 2022'!$B$4:$X$28,'Форма 1'!Y$8),"")</f>
        <v>8254347.4499999993</v>
      </c>
      <c r="I2107" s="103" t="str">
        <f>IF(ISNUMBER('Форма 1'!Z2107),'Форма 1'!$H2107*VLOOKUP('Форма 1'!$F2107,'Придельники с 2022'!$B$4:$X$28,'Форма 1'!Z$8),"")</f>
        <v/>
      </c>
      <c r="J2107" s="103" t="str">
        <f>IF(ISNUMBER('Форма 1'!AA2107),'Форма 1'!$H2107*VLOOKUP('Форма 1'!$F2107,'Придельники с 2022'!$B$4:$X$28,'Форма 1'!AA$8),"")</f>
        <v/>
      </c>
      <c r="K2107" s="92"/>
      <c r="L2107" s="88"/>
      <c r="M2107" s="103" t="str">
        <f>IF(ISNUMBER('Форма 1'!AD2107),'Форма 1'!$H2107*VLOOKUP('Форма 1'!$F2107,'Придельники с 2022'!$B$4:$X$28,'Форма 1'!AD$8),"")</f>
        <v/>
      </c>
      <c r="N2107" s="103" t="str">
        <f>IF(ISBLANK('Форма 1'!$AE2107),"",IF('Форма 1'!$AE2107=1,'Форма 1'!$H2107*VLOOKUP('Форма 1'!$F2107,'Придельники с 2022'!$B$4:$X$28,'Форма 1'!$AE$8,0),IF('Форма 1'!$AE2107=2,'Форма 1'!$H2107*VLOOKUP('Форма 1'!$F2107,'Придельники с 2022'!$B$4:$X$28,13,0),IF('Форма 1'!$AE2107=3,'Форма 1'!$H2107*VLOOKUP('Форма 1'!$F2107,'Придельники с 2022'!$B$4:$X$28,12,0)))))</f>
        <v/>
      </c>
      <c r="O2107" s="103" t="str">
        <f>IF(ISNUMBER('Форма 1'!AF2107),'Форма 1'!$H2107*VLOOKUP('Форма 1'!$F2107,'Придельники с 2022'!$B$4:$X$28,'Форма 1'!AF$8),"")</f>
        <v/>
      </c>
      <c r="P2107" s="88"/>
      <c r="Q2107" s="103" t="str">
        <f>IF(ISNUMBER('Форма 1'!AH2107),'Форма 1'!$H2107*VLOOKUP('Форма 1'!$F2107,'Придельники с 2022'!$B$4:$X$28,'Форма 1'!AH$8),"")</f>
        <v/>
      </c>
      <c r="R2107" s="103" t="str">
        <f>IF(ISNUMBER('Форма 1'!AI2107),'Форма 1'!$H2107*VLOOKUP('Форма 1'!$F2107,'Придельники с 2022'!$B$4:$X$28,'Форма 1'!AI$8),"")</f>
        <v/>
      </c>
      <c r="S2107" s="103" t="str">
        <f>IF(ISNUMBER('Форма 1'!AJ2107),'Форма 1'!$H2107*VLOOKUP('Форма 1'!$F2107,'Придельники с 2022'!$B$4:$X$28,'Форма 1'!AJ$8),"")</f>
        <v/>
      </c>
      <c r="T2107" s="87"/>
    </row>
    <row r="2108" spans="1:20">
      <c r="A2108" s="188">
        <f t="shared" si="182"/>
        <v>10</v>
      </c>
      <c r="B2108" s="189" t="s">
        <v>2067</v>
      </c>
      <c r="C2108" s="99">
        <f t="shared" si="179"/>
        <v>352059.74799999996</v>
      </c>
      <c r="D2108" s="103" t="str">
        <f>IF(ISNUMBER('Форма 1'!U2108),'Форма 1'!$H2108*VLOOKUP('Форма 1'!$F2108,'Придельники с 2022'!$B$4:$X$28,'Форма 1'!U$8),"")</f>
        <v/>
      </c>
      <c r="E2108" s="103" t="str">
        <f>IF(ISNUMBER('Форма 1'!V2108),'Форма 1'!$H2108*VLOOKUP('Форма 1'!$F2108,'Придельники с 2022'!$B$4:$X$28,'Форма 1'!V$8),"")</f>
        <v/>
      </c>
      <c r="F2108" s="103" t="str">
        <f>IF(ISNUMBER('Форма 1'!W2108),'Форма 1'!$H2108*VLOOKUP('Форма 1'!$F2108,'Придельники с 2022'!$B$4:$X$28,'Форма 1'!W$8),"")</f>
        <v/>
      </c>
      <c r="G2108" s="103" t="str">
        <f>IF(ISNUMBER('Форма 1'!X2108),'Форма 1'!$H2108*VLOOKUP('Форма 1'!$F2108,'Придельники с 2022'!$B$4:$X$28,'Форма 1'!X$8),"")</f>
        <v/>
      </c>
      <c r="H2108" s="103" t="str">
        <f>IF(ISNUMBER('Форма 1'!Y2108),'Форма 1'!$H2108*VLOOKUP('Форма 1'!$F2108,'Придельники с 2022'!$B$4:$X$28,'Форма 1'!Y$8),"")</f>
        <v/>
      </c>
      <c r="I2108" s="103">
        <f>IF(ISNUMBER('Форма 1'!Z2108),'Форма 1'!$H2108*VLOOKUP('Форма 1'!$F2108,'Придельники с 2022'!$B$4:$X$28,'Форма 1'!Z$8),"")</f>
        <v>352059.74799999996</v>
      </c>
      <c r="J2108" s="103" t="str">
        <f>IF(ISNUMBER('Форма 1'!AA2108),'Форма 1'!$H2108*VLOOKUP('Форма 1'!$F2108,'Придельники с 2022'!$B$4:$X$28,'Форма 1'!AA$8),"")</f>
        <v/>
      </c>
      <c r="K2108" s="90"/>
      <c r="L2108" s="87"/>
      <c r="M2108" s="103" t="str">
        <f>IF(ISNUMBER('Форма 1'!AD2108),'Форма 1'!$H2108*VLOOKUP('Форма 1'!$F2108,'Придельники с 2022'!$B$4:$X$28,'Форма 1'!AD$8),"")</f>
        <v/>
      </c>
      <c r="N2108" s="103" t="str">
        <f>IF(ISBLANK('Форма 1'!$AE2108),"",IF('Форма 1'!$AE2108=1,'Форма 1'!$H2108*VLOOKUP('Форма 1'!$F2108,'Придельники с 2022'!$B$4:$X$28,'Форма 1'!$AE$8,0),IF('Форма 1'!$AE2108=2,'Форма 1'!$H2108*VLOOKUP('Форма 1'!$F2108,'Придельники с 2022'!$B$4:$X$28,13,0),IF('Форма 1'!$AE2108=3,'Форма 1'!$H2108*VLOOKUP('Форма 1'!$F2108,'Придельники с 2022'!$B$4:$X$28,12,0)))))</f>
        <v/>
      </c>
      <c r="O2108" s="103" t="str">
        <f>IF(ISNUMBER('Форма 1'!AF2108),'Форма 1'!$H2108*VLOOKUP('Форма 1'!$F2108,'Придельники с 2022'!$B$4:$X$28,'Форма 1'!AF$8),"")</f>
        <v/>
      </c>
      <c r="P2108" s="87"/>
      <c r="Q2108" s="103" t="str">
        <f>IF(ISNUMBER('Форма 1'!AH2108),'Форма 1'!$H2108*VLOOKUP('Форма 1'!$F2108,'Придельники с 2022'!$B$4:$X$28,'Форма 1'!AH$8),"")</f>
        <v/>
      </c>
      <c r="R2108" s="103" t="str">
        <f>IF(ISNUMBER('Форма 1'!AI2108),'Форма 1'!$H2108*VLOOKUP('Форма 1'!$F2108,'Придельники с 2022'!$B$4:$X$28,'Форма 1'!AI$8),"")</f>
        <v/>
      </c>
      <c r="S2108" s="103" t="str">
        <f>IF(ISNUMBER('Форма 1'!AJ2108),'Форма 1'!$H2108*VLOOKUP('Форма 1'!$F2108,'Придельники с 2022'!$B$4:$X$28,'Форма 1'!AJ$8),"")</f>
        <v/>
      </c>
      <c r="T2108" s="87"/>
    </row>
    <row r="2109" spans="1:20">
      <c r="A2109" s="188">
        <f t="shared" si="182"/>
        <v>11</v>
      </c>
      <c r="B2109" s="189" t="s">
        <v>2068</v>
      </c>
      <c r="C2109" s="99">
        <f t="shared" si="179"/>
        <v>8954591.0350000001</v>
      </c>
      <c r="D2109" s="103" t="str">
        <f>IF(ISNUMBER('Форма 1'!U2109),'Форма 1'!$H2109*VLOOKUP('Форма 1'!$F2109,'Придельники с 2022'!$B$4:$X$28,'Форма 1'!U$8),"")</f>
        <v/>
      </c>
      <c r="E2109" s="103" t="str">
        <f>IF(ISNUMBER('Форма 1'!V2109),'Форма 1'!$H2109*VLOOKUP('Форма 1'!$F2109,'Придельники с 2022'!$B$4:$X$28,'Форма 1'!V$8),"")</f>
        <v/>
      </c>
      <c r="F2109" s="103" t="str">
        <f>IF(ISNUMBER('Форма 1'!W2109),'Форма 1'!$H2109*VLOOKUP('Форма 1'!$F2109,'Придельники с 2022'!$B$4:$X$28,'Форма 1'!W$8),"")</f>
        <v/>
      </c>
      <c r="G2109" s="103">
        <f>IF(ISNUMBER('Форма 1'!X2109),'Форма 1'!$H2109*VLOOKUP('Форма 1'!$F2109,'Придельники с 2022'!$B$4:$X$28,'Форма 1'!X$8),"")</f>
        <v>214633.861</v>
      </c>
      <c r="H2109" s="103" t="str">
        <f>IF(ISNUMBER('Форма 1'!Y2109),'Форма 1'!$H2109*VLOOKUP('Форма 1'!$F2109,'Придельники с 2022'!$B$4:$X$28,'Форма 1'!Y$8),"")</f>
        <v/>
      </c>
      <c r="I2109" s="103" t="str">
        <f>IF(ISNUMBER('Форма 1'!Z2109),'Форма 1'!$H2109*VLOOKUP('Форма 1'!$F2109,'Придельники с 2022'!$B$4:$X$28,'Форма 1'!Z$8),"")</f>
        <v/>
      </c>
      <c r="J2109" s="103" t="str">
        <f>IF(ISNUMBER('Форма 1'!AA2109),'Форма 1'!$H2109*VLOOKUP('Форма 1'!$F2109,'Придельники с 2022'!$B$4:$X$28,'Форма 1'!AA$8),"")</f>
        <v/>
      </c>
      <c r="K2109" s="90"/>
      <c r="L2109" s="87"/>
      <c r="M2109" s="103">
        <f>IF(ISNUMBER('Форма 1'!AD2109),'Форма 1'!$H2109*VLOOKUP('Форма 1'!$F2109,'Придельники с 2022'!$B$4:$X$28,'Форма 1'!AD$8),"")</f>
        <v>5429553.2589999996</v>
      </c>
      <c r="N2109" s="103">
        <f>IF(ISBLANK('Форма 1'!$AE2109),"",IF('Форма 1'!$AE2109=1,'Форма 1'!$H2109*VLOOKUP('Форма 1'!$F2109,'Придельники с 2022'!$B$4:$X$28,'Форма 1'!$AE$8,0),IF('Форма 1'!$AE2109=2,'Форма 1'!$H2109*VLOOKUP('Форма 1'!$F2109,'Придельники с 2022'!$B$4:$X$28,13,0),IF('Форма 1'!$AE2109=3,'Форма 1'!$H2109*VLOOKUP('Форма 1'!$F2109,'Придельники с 2022'!$B$4:$X$28,12,0)))))</f>
        <v>3310403.915</v>
      </c>
      <c r="O2109" s="103" t="str">
        <f>IF(ISNUMBER('Форма 1'!AF2109),'Форма 1'!$H2109*VLOOKUP('Форма 1'!$F2109,'Придельники с 2022'!$B$4:$X$28,'Форма 1'!AF$8),"")</f>
        <v/>
      </c>
      <c r="P2109" s="87"/>
      <c r="Q2109" s="103" t="str">
        <f>IF(ISNUMBER('Форма 1'!AH2109),'Форма 1'!$H2109*VLOOKUP('Форма 1'!$F2109,'Придельники с 2022'!$B$4:$X$28,'Форма 1'!AH$8),"")</f>
        <v/>
      </c>
      <c r="R2109" s="103" t="str">
        <f>IF(ISNUMBER('Форма 1'!AI2109),'Форма 1'!$H2109*VLOOKUP('Форма 1'!$F2109,'Придельники с 2022'!$B$4:$X$28,'Форма 1'!AI$8),"")</f>
        <v/>
      </c>
      <c r="S2109" s="103" t="str">
        <f>IF(ISNUMBER('Форма 1'!AJ2109),'Форма 1'!$H2109*VLOOKUP('Форма 1'!$F2109,'Придельники с 2022'!$B$4:$X$28,'Форма 1'!AJ$8),"")</f>
        <v/>
      </c>
      <c r="T2109" s="87"/>
    </row>
    <row r="2110" spans="1:20">
      <c r="A2110" s="188">
        <f>A2109+1</f>
        <v>12</v>
      </c>
      <c r="B2110" s="189" t="s">
        <v>2069</v>
      </c>
      <c r="C2110" s="99">
        <f>SUM(D2110:J2110,L2110:T2110)</f>
        <v>5995453.9889999991</v>
      </c>
      <c r="D2110" s="103" t="str">
        <f>IF(ISNUMBER('Форма 1'!U2110),'Форма 1'!$H2110*VLOOKUP('Форма 1'!$F2110,'Придельники с 2022'!$B$4:$X$28,'Форма 1'!U$8),"")</f>
        <v/>
      </c>
      <c r="E2110" s="103" t="str">
        <f>IF(ISNUMBER('Форма 1'!V2110),'Форма 1'!$H2110*VLOOKUP('Форма 1'!$F2110,'Придельники с 2022'!$B$4:$X$28,'Форма 1'!V$8),"")</f>
        <v/>
      </c>
      <c r="F2110" s="103" t="str">
        <f>IF(ISNUMBER('Форма 1'!W2110),'Форма 1'!$H2110*VLOOKUP('Форма 1'!$F2110,'Придельники с 2022'!$B$4:$X$28,'Форма 1'!W$8),"")</f>
        <v/>
      </c>
      <c r="G2110" s="103" t="str">
        <f>IF(ISNUMBER('Форма 1'!X2110),'Форма 1'!$H2110*VLOOKUP('Форма 1'!$F2110,'Придельники с 2022'!$B$4:$X$28,'Форма 1'!X$8),"")</f>
        <v/>
      </c>
      <c r="H2110" s="103" t="str">
        <f>IF(ISNUMBER('Форма 1'!Y2110),'Форма 1'!$H2110*VLOOKUP('Форма 1'!$F2110,'Придельники с 2022'!$B$4:$X$28,'Форма 1'!Y$8),"")</f>
        <v/>
      </c>
      <c r="I2110" s="103" t="str">
        <f>IF(ISNUMBER('Форма 1'!Z2110),'Форма 1'!$H2110*VLOOKUP('Форма 1'!$F2110,'Придельники с 2022'!$B$4:$X$28,'Форма 1'!Z$8),"")</f>
        <v/>
      </c>
      <c r="J2110" s="103" t="str">
        <f>IF(ISNUMBER('Форма 1'!AA2110),'Форма 1'!$H2110*VLOOKUP('Форма 1'!$F2110,'Придельники с 2022'!$B$4:$X$28,'Форма 1'!AA$8),"")</f>
        <v/>
      </c>
      <c r="K2110" s="90"/>
      <c r="L2110" s="87"/>
      <c r="M2110" s="103">
        <f>IF(ISNUMBER('Форма 1'!AD2110),'Форма 1'!$H2110*VLOOKUP('Форма 1'!$F2110,'Придельники с 2022'!$B$4:$X$28,'Форма 1'!AD$8),"")</f>
        <v>5278546.4969999995</v>
      </c>
      <c r="N2110" s="103" t="str">
        <f>IF(ISBLANK('Форма 1'!$AE2110),"",IF('Форма 1'!$AE2110=1,'Форма 1'!$H2110*VLOOKUP('Форма 1'!$F2110,'Придельники с 2022'!$B$4:$X$28,'Форма 1'!$AE$8,0),IF('Форма 1'!$AE2110=2,'Форма 1'!$H2110*VLOOKUP('Форма 1'!$F2110,'Придельники с 2022'!$B$4:$X$28,13,0),IF('Форма 1'!$AE2110=3,'Форма 1'!$H2110*VLOOKUP('Форма 1'!$F2110,'Придельники с 2022'!$B$4:$X$28,12,0)))))</f>
        <v/>
      </c>
      <c r="O2110" s="103">
        <f>IF(ISNUMBER('Форма 1'!AF2110),'Форма 1'!$H2110*VLOOKUP('Форма 1'!$F2110,'Придельники с 2022'!$B$4:$X$28,'Форма 1'!AF$8),"")</f>
        <v>716907.49199999997</v>
      </c>
      <c r="P2110" s="87"/>
      <c r="Q2110" s="103" t="str">
        <f>IF(ISNUMBER('Форма 1'!AH2110),'Форма 1'!$H2110*VLOOKUP('Форма 1'!$F2110,'Придельники с 2022'!$B$4:$X$28,'Форма 1'!AH$8),"")</f>
        <v/>
      </c>
      <c r="R2110" s="103" t="str">
        <f>IF(ISNUMBER('Форма 1'!AI2110),'Форма 1'!$H2110*VLOOKUP('Форма 1'!$F2110,'Придельники с 2022'!$B$4:$X$28,'Форма 1'!AI$8),"")</f>
        <v/>
      </c>
      <c r="S2110" s="103" t="str">
        <f>IF(ISNUMBER('Форма 1'!AJ2110),'Форма 1'!$H2110*VLOOKUP('Форма 1'!$F2110,'Придельники с 2022'!$B$4:$X$28,'Форма 1'!AJ$8),"")</f>
        <v/>
      </c>
      <c r="T2110" s="87"/>
    </row>
    <row r="2111" spans="1:20">
      <c r="A2111" s="188">
        <f>A2110+1</f>
        <v>13</v>
      </c>
      <c r="B2111" s="112" t="s">
        <v>5109</v>
      </c>
      <c r="C2111" s="99">
        <f>SUM(D2111:J2111,L2111:T2111)</f>
        <v>13764349.311999999</v>
      </c>
      <c r="D2111" s="103" t="str">
        <f>IF(ISNUMBER('Форма 1'!U2111),'Форма 1'!$H2111*VLOOKUP('Форма 1'!$F2111,'Придельники с 2022'!$B$4:$X$28,'Форма 1'!U$8),"")</f>
        <v/>
      </c>
      <c r="E2111" s="103" t="str">
        <f>IF(ISNUMBER('Форма 1'!V2111),'Форма 1'!$H2111*VLOOKUP('Форма 1'!$F2111,'Придельники с 2022'!$B$4:$X$28,'Форма 1'!V$8),"")</f>
        <v/>
      </c>
      <c r="F2111" s="103" t="str">
        <f>IF(ISNUMBER('Форма 1'!W2111),'Форма 1'!$H2111*VLOOKUP('Форма 1'!$F2111,'Придельники с 2022'!$B$4:$X$28,'Форма 1'!W$8),"")</f>
        <v/>
      </c>
      <c r="G2111" s="103" t="str">
        <f>IF(ISNUMBER('Форма 1'!X2111),'Форма 1'!$H2111*VLOOKUP('Форма 1'!$F2111,'Придельники с 2022'!$B$4:$X$28,'Форма 1'!X$8),"")</f>
        <v/>
      </c>
      <c r="H2111" s="103" t="str">
        <f>IF(ISNUMBER('Форма 1'!Y2111),'Форма 1'!$H2111*VLOOKUP('Форма 1'!$F2111,'Придельники с 2022'!$B$4:$X$28,'Форма 1'!Y$8),"")</f>
        <v/>
      </c>
      <c r="I2111" s="103" t="str">
        <f>IF(ISNUMBER('Форма 1'!Z2111),'Форма 1'!$H2111*VLOOKUP('Форма 1'!$F2111,'Придельники с 2022'!$B$4:$X$28,'Форма 1'!Z$8),"")</f>
        <v/>
      </c>
      <c r="J2111" s="103" t="str">
        <f>IF(ISNUMBER('Форма 1'!AA2111),'Форма 1'!$H2111*VLOOKUP('Форма 1'!$F2111,'Придельники с 2022'!$B$4:$X$28,'Форма 1'!AA$8),"")</f>
        <v/>
      </c>
      <c r="K2111" s="90"/>
      <c r="L2111" s="87"/>
      <c r="M2111" s="103" t="str">
        <f>IF(ISNUMBER('Форма 1'!AD2111),'Форма 1'!$H2111*VLOOKUP('Форма 1'!$F2111,'Придельники с 2022'!$B$4:$X$28,'Форма 1'!AD$8),"")</f>
        <v/>
      </c>
      <c r="N2111" s="103">
        <f>IF(ISBLANK('Форма 1'!$AE2111),"",IF('Форма 1'!$AE2111=1,'Форма 1'!$H2111*VLOOKUP('Форма 1'!$F2111,'Придельники с 2022'!$B$4:$X$28,'Форма 1'!$AE$8,0),IF('Форма 1'!$AE2111=2,'Форма 1'!$H2111*VLOOKUP('Форма 1'!$F2111,'Придельники с 2022'!$B$4:$X$28,13,0),IF('Форма 1'!$AE2111=3,'Форма 1'!$H2111*VLOOKUP('Форма 1'!$F2111,'Придельники с 2022'!$B$4:$X$28,12,0)))))</f>
        <v>13764349.311999999</v>
      </c>
      <c r="O2111" s="103" t="str">
        <f>IF(ISNUMBER('Форма 1'!AF2111),'Форма 1'!$H2111*VLOOKUP('Форма 1'!$F2111,'Придельники с 2022'!$B$4:$X$28,'Форма 1'!AF$8),"")</f>
        <v/>
      </c>
      <c r="P2111" s="87"/>
      <c r="Q2111" s="103" t="str">
        <f>IF(ISNUMBER('Форма 1'!AH2111),'Форма 1'!$H2111*VLOOKUP('Форма 1'!$F2111,'Придельники с 2022'!$B$4:$X$28,'Форма 1'!AH$8),"")</f>
        <v/>
      </c>
      <c r="R2111" s="103" t="str">
        <f>IF(ISNUMBER('Форма 1'!AI2111),'Форма 1'!$H2111*VLOOKUP('Форма 1'!$F2111,'Придельники с 2022'!$B$4:$X$28,'Форма 1'!AI$8),"")</f>
        <v/>
      </c>
      <c r="S2111" s="103" t="str">
        <f>IF(ISNUMBER('Форма 1'!AJ2111),'Форма 1'!$H2111*VLOOKUP('Форма 1'!$F2111,'Придельники с 2022'!$B$4:$X$28,'Форма 1'!AJ$8),"")</f>
        <v/>
      </c>
      <c r="T2111" s="87"/>
    </row>
    <row r="2112" spans="1:20">
      <c r="A2112" s="188">
        <f>A2110+1</f>
        <v>13</v>
      </c>
      <c r="B2112" s="189" t="s">
        <v>2070</v>
      </c>
      <c r="C2112" s="99">
        <f t="shared" si="179"/>
        <v>405788.60400000005</v>
      </c>
      <c r="D2112" s="103">
        <f>IF(ISNUMBER('Форма 1'!U2112),'Форма 1'!$H2112*VLOOKUP('Форма 1'!$F2112,'Придельники с 2022'!$B$4:$X$28,'Форма 1'!U$8),"")</f>
        <v>405788.60400000005</v>
      </c>
      <c r="E2112" s="103" t="str">
        <f>IF(ISNUMBER('Форма 1'!V2112),'Форма 1'!$H2112*VLOOKUP('Форма 1'!$F2112,'Придельники с 2022'!$B$4:$X$28,'Форма 1'!V$8),"")</f>
        <v/>
      </c>
      <c r="F2112" s="103" t="str">
        <f>IF(ISNUMBER('Форма 1'!W2112),'Форма 1'!$H2112*VLOOKUP('Форма 1'!$F2112,'Придельники с 2022'!$B$4:$X$28,'Форма 1'!W$8),"")</f>
        <v/>
      </c>
      <c r="G2112" s="103" t="str">
        <f>IF(ISNUMBER('Форма 1'!X2112),'Форма 1'!$H2112*VLOOKUP('Форма 1'!$F2112,'Придельники с 2022'!$B$4:$X$28,'Форма 1'!X$8),"")</f>
        <v/>
      </c>
      <c r="H2112" s="103" t="str">
        <f>IF(ISNUMBER('Форма 1'!Y2112),'Форма 1'!$H2112*VLOOKUP('Форма 1'!$F2112,'Придельники с 2022'!$B$4:$X$28,'Форма 1'!Y$8),"")</f>
        <v/>
      </c>
      <c r="I2112" s="103" t="str">
        <f>IF(ISNUMBER('Форма 1'!Z2112),'Форма 1'!$H2112*VLOOKUP('Форма 1'!$F2112,'Придельники с 2022'!$B$4:$X$28,'Форма 1'!Z$8),"")</f>
        <v/>
      </c>
      <c r="J2112" s="103" t="str">
        <f>IF(ISNUMBER('Форма 1'!AA2112),'Форма 1'!$H2112*VLOOKUP('Форма 1'!$F2112,'Придельники с 2022'!$B$4:$X$28,'Форма 1'!AA$8),"")</f>
        <v/>
      </c>
      <c r="K2112" s="90"/>
      <c r="L2112" s="87"/>
      <c r="M2112" s="103" t="str">
        <f>IF(ISNUMBER('Форма 1'!AD2112),'Форма 1'!$H2112*VLOOKUP('Форма 1'!$F2112,'Придельники с 2022'!$B$4:$X$28,'Форма 1'!AD$8),"")</f>
        <v/>
      </c>
      <c r="N2112" s="103" t="str">
        <f>IF(ISBLANK('Форма 1'!$AE2112),"",IF('Форма 1'!$AE2112=1,'Форма 1'!$H2112*VLOOKUP('Форма 1'!$F2112,'Придельники с 2022'!$B$4:$X$28,'Форма 1'!$AE$8,0),IF('Форма 1'!$AE2112=2,'Форма 1'!$H2112*VLOOKUP('Форма 1'!$F2112,'Придельники с 2022'!$B$4:$X$28,13,0),IF('Форма 1'!$AE2112=3,'Форма 1'!$H2112*VLOOKUP('Форма 1'!$F2112,'Придельники с 2022'!$B$4:$X$28,12,0)))))</f>
        <v/>
      </c>
      <c r="O2112" s="103" t="str">
        <f>IF(ISNUMBER('Форма 1'!AF2112),'Форма 1'!$H2112*VLOOKUP('Форма 1'!$F2112,'Придельники с 2022'!$B$4:$X$28,'Форма 1'!AF$8),"")</f>
        <v/>
      </c>
      <c r="P2112" s="87"/>
      <c r="Q2112" s="103" t="str">
        <f>IF(ISNUMBER('Форма 1'!AH2112),'Форма 1'!$H2112*VLOOKUP('Форма 1'!$F2112,'Придельники с 2022'!$B$4:$X$28,'Форма 1'!AH$8),"")</f>
        <v/>
      </c>
      <c r="R2112" s="103" t="str">
        <f>IF(ISNUMBER('Форма 1'!AI2112),'Форма 1'!$H2112*VLOOKUP('Форма 1'!$F2112,'Придельники с 2022'!$B$4:$X$28,'Форма 1'!AI$8),"")</f>
        <v/>
      </c>
      <c r="S2112" s="103" t="str">
        <f>IF(ISNUMBER('Форма 1'!AJ2112),'Форма 1'!$H2112*VLOOKUP('Форма 1'!$F2112,'Придельники с 2022'!$B$4:$X$28,'Форма 1'!AJ$8),"")</f>
        <v/>
      </c>
      <c r="T2112" s="87"/>
    </row>
    <row r="2113" spans="1:20">
      <c r="A2113" s="188">
        <f t="shared" si="182"/>
        <v>14</v>
      </c>
      <c r="B2113" s="189" t="s">
        <v>2071</v>
      </c>
      <c r="C2113" s="99">
        <f t="shared" si="179"/>
        <v>5385589.2649999997</v>
      </c>
      <c r="D2113" s="103" t="str">
        <f>IF(ISNUMBER('Форма 1'!U2113),'Форма 1'!$H2113*VLOOKUP('Форма 1'!$F2113,'Придельники с 2022'!$B$4:$X$28,'Форма 1'!U$8),"")</f>
        <v/>
      </c>
      <c r="E2113" s="103" t="str">
        <f>IF(ISNUMBER('Форма 1'!V2113),'Форма 1'!$H2113*VLOOKUP('Форма 1'!$F2113,'Придельники с 2022'!$B$4:$X$28,'Форма 1'!V$8),"")</f>
        <v/>
      </c>
      <c r="F2113" s="103" t="str">
        <f>IF(ISNUMBER('Форма 1'!W2113),'Форма 1'!$H2113*VLOOKUP('Форма 1'!$F2113,'Придельники с 2022'!$B$4:$X$28,'Форма 1'!W$8),"")</f>
        <v/>
      </c>
      <c r="G2113" s="103" t="str">
        <f>IF(ISNUMBER('Форма 1'!X2113),'Форма 1'!$H2113*VLOOKUP('Форма 1'!$F2113,'Придельники с 2022'!$B$4:$X$28,'Форма 1'!X$8),"")</f>
        <v/>
      </c>
      <c r="H2113" s="103" t="str">
        <f>IF(ISNUMBER('Форма 1'!Y2113),'Форма 1'!$H2113*VLOOKUP('Форма 1'!$F2113,'Придельники с 2022'!$B$4:$X$28,'Форма 1'!Y$8),"")</f>
        <v/>
      </c>
      <c r="I2113" s="103" t="str">
        <f>IF(ISNUMBER('Форма 1'!Z2113),'Форма 1'!$H2113*VLOOKUP('Форма 1'!$F2113,'Придельники с 2022'!$B$4:$X$28,'Форма 1'!Z$8),"")</f>
        <v/>
      </c>
      <c r="J2113" s="103" t="str">
        <f>IF(ISNUMBER('Форма 1'!AA2113),'Форма 1'!$H2113*VLOOKUP('Форма 1'!$F2113,'Придельники с 2022'!$B$4:$X$28,'Форма 1'!AA$8),"")</f>
        <v/>
      </c>
      <c r="K2113" s="90"/>
      <c r="L2113" s="87"/>
      <c r="M2113" s="103">
        <f>IF(ISNUMBER('Форма 1'!AD2113),'Форма 1'!$H2113*VLOOKUP('Форма 1'!$F2113,'Придельники с 2022'!$B$4:$X$28,'Форма 1'!AD$8),"")</f>
        <v>5385589.2649999997</v>
      </c>
      <c r="N2113" s="103" t="str">
        <f>IF(ISBLANK('Форма 1'!$AE2113),"",IF('Форма 1'!$AE2113=1,'Форма 1'!$H2113*VLOOKUP('Форма 1'!$F2113,'Придельники с 2022'!$B$4:$X$28,'Форма 1'!$AE$8,0),IF('Форма 1'!$AE2113=2,'Форма 1'!$H2113*VLOOKUP('Форма 1'!$F2113,'Придельники с 2022'!$B$4:$X$28,13,0),IF('Форма 1'!$AE2113=3,'Форма 1'!$H2113*VLOOKUP('Форма 1'!$F2113,'Придельники с 2022'!$B$4:$X$28,12,0)))))</f>
        <v/>
      </c>
      <c r="O2113" s="103" t="str">
        <f>IF(ISNUMBER('Форма 1'!AF2113),'Форма 1'!$H2113*VLOOKUP('Форма 1'!$F2113,'Придельники с 2022'!$B$4:$X$28,'Форма 1'!AF$8),"")</f>
        <v/>
      </c>
      <c r="P2113" s="87"/>
      <c r="Q2113" s="103" t="str">
        <f>IF(ISNUMBER('Форма 1'!AH2113),'Форма 1'!$H2113*VLOOKUP('Форма 1'!$F2113,'Придельники с 2022'!$B$4:$X$28,'Форма 1'!AH$8),"")</f>
        <v/>
      </c>
      <c r="R2113" s="103" t="str">
        <f>IF(ISNUMBER('Форма 1'!AI2113),'Форма 1'!$H2113*VLOOKUP('Форма 1'!$F2113,'Придельники с 2022'!$B$4:$X$28,'Форма 1'!AI$8),"")</f>
        <v/>
      </c>
      <c r="S2113" s="103" t="str">
        <f>IF(ISNUMBER('Форма 1'!AJ2113),'Форма 1'!$H2113*VLOOKUP('Форма 1'!$F2113,'Придельники с 2022'!$B$4:$X$28,'Форма 1'!AJ$8),"")</f>
        <v/>
      </c>
      <c r="T2113" s="87"/>
    </row>
    <row r="2114" spans="1:20">
      <c r="A2114" s="188">
        <f>A2113+1</f>
        <v>15</v>
      </c>
      <c r="B2114" s="189" t="s">
        <v>2072</v>
      </c>
      <c r="C2114" s="99">
        <f>SUM(D2114:J2114,L2114:T2114)</f>
        <v>4498663.4729999993</v>
      </c>
      <c r="D2114" s="103" t="str">
        <f>IF(ISNUMBER('Форма 1'!U2114),'Форма 1'!$H2114*VLOOKUP('Форма 1'!$F2114,'Придельники с 2022'!$B$4:$X$28,'Форма 1'!U$8),"")</f>
        <v/>
      </c>
      <c r="E2114" s="103" t="str">
        <f>IF(ISNUMBER('Форма 1'!V2114),'Форма 1'!$H2114*VLOOKUP('Форма 1'!$F2114,'Придельники с 2022'!$B$4:$X$28,'Форма 1'!V$8),"")</f>
        <v/>
      </c>
      <c r="F2114" s="103" t="str">
        <f>IF(ISNUMBER('Форма 1'!W2114),'Форма 1'!$H2114*VLOOKUP('Форма 1'!$F2114,'Придельники с 2022'!$B$4:$X$28,'Форма 1'!W$8),"")</f>
        <v/>
      </c>
      <c r="G2114" s="103" t="str">
        <f>IF(ISNUMBER('Форма 1'!X2114),'Форма 1'!$H2114*VLOOKUP('Форма 1'!$F2114,'Придельники с 2022'!$B$4:$X$28,'Форма 1'!X$8),"")</f>
        <v/>
      </c>
      <c r="H2114" s="103" t="str">
        <f>IF(ISNUMBER('Форма 1'!Y2114),'Форма 1'!$H2114*VLOOKUP('Форма 1'!$F2114,'Придельники с 2022'!$B$4:$X$28,'Форма 1'!Y$8),"")</f>
        <v/>
      </c>
      <c r="I2114" s="103" t="str">
        <f>IF(ISNUMBER('Форма 1'!Z2114),'Форма 1'!$H2114*VLOOKUP('Форма 1'!$F2114,'Придельники с 2022'!$B$4:$X$28,'Форма 1'!Z$8),"")</f>
        <v/>
      </c>
      <c r="J2114" s="103" t="str">
        <f>IF(ISNUMBER('Форма 1'!AA2114),'Форма 1'!$H2114*VLOOKUP('Форма 1'!$F2114,'Придельники с 2022'!$B$4:$X$28,'Форма 1'!AA$8),"")</f>
        <v/>
      </c>
      <c r="K2114" s="90"/>
      <c r="L2114" s="87"/>
      <c r="M2114" s="103">
        <f>IF(ISNUMBER('Форма 1'!AD2114),'Форма 1'!$H2114*VLOOKUP('Форма 1'!$F2114,'Придельники с 2022'!$B$4:$X$28,'Форма 1'!AD$8),"")</f>
        <v>4498663.4729999993</v>
      </c>
      <c r="N2114" s="103" t="str">
        <f>IF(ISBLANK('Форма 1'!$AE2114),"",IF('Форма 1'!$AE2114=1,'Форма 1'!$H2114*VLOOKUP('Форма 1'!$F2114,'Придельники с 2022'!$B$4:$X$28,'Форма 1'!$AE$8,0),IF('Форма 1'!$AE2114=2,'Форма 1'!$H2114*VLOOKUP('Форма 1'!$F2114,'Придельники с 2022'!$B$4:$X$28,13,0),IF('Форма 1'!$AE2114=3,'Форма 1'!$H2114*VLOOKUP('Форма 1'!$F2114,'Придельники с 2022'!$B$4:$X$28,12,0)))))</f>
        <v/>
      </c>
      <c r="O2114" s="103" t="str">
        <f>IF(ISNUMBER('Форма 1'!AF2114),'Форма 1'!$H2114*VLOOKUP('Форма 1'!$F2114,'Придельники с 2022'!$B$4:$X$28,'Форма 1'!AF$8),"")</f>
        <v/>
      </c>
      <c r="P2114" s="87"/>
      <c r="Q2114" s="103" t="str">
        <f>IF(ISNUMBER('Форма 1'!AH2114),'Форма 1'!$H2114*VLOOKUP('Форма 1'!$F2114,'Придельники с 2022'!$B$4:$X$28,'Форма 1'!AH$8),"")</f>
        <v/>
      </c>
      <c r="R2114" s="103" t="str">
        <f>IF(ISNUMBER('Форма 1'!AI2114),'Форма 1'!$H2114*VLOOKUP('Форма 1'!$F2114,'Придельники с 2022'!$B$4:$X$28,'Форма 1'!AI$8),"")</f>
        <v/>
      </c>
      <c r="S2114" s="103" t="str">
        <f>IF(ISNUMBER('Форма 1'!AJ2114),'Форма 1'!$H2114*VLOOKUP('Форма 1'!$F2114,'Придельники с 2022'!$B$4:$X$28,'Форма 1'!AJ$8),"")</f>
        <v/>
      </c>
      <c r="T2114" s="87"/>
    </row>
    <row r="2115" spans="1:20">
      <c r="A2115" s="188">
        <f t="shared" ref="A2115:A2116" si="183">A2114+1</f>
        <v>16</v>
      </c>
      <c r="B2115" s="189" t="s">
        <v>2073</v>
      </c>
      <c r="C2115" s="99">
        <f>SUM(D2115:J2115,L2115:T2115)</f>
        <v>5161946.3389999997</v>
      </c>
      <c r="D2115" s="103" t="str">
        <f>IF(ISNUMBER('Форма 1'!U2115),'Форма 1'!$H2115*VLOOKUP('Форма 1'!$F2115,'Придельники с 2022'!$B$4:$X$28,'Форма 1'!U$8),"")</f>
        <v/>
      </c>
      <c r="E2115" s="103" t="str">
        <f>IF(ISNUMBER('Форма 1'!V2115),'Форма 1'!$H2115*VLOOKUP('Форма 1'!$F2115,'Придельники с 2022'!$B$4:$X$28,'Форма 1'!V$8),"")</f>
        <v/>
      </c>
      <c r="F2115" s="103" t="str">
        <f>IF(ISNUMBER('Форма 1'!W2115),'Форма 1'!$H2115*VLOOKUP('Форма 1'!$F2115,'Придельники с 2022'!$B$4:$X$28,'Форма 1'!W$8),"")</f>
        <v/>
      </c>
      <c r="G2115" s="103" t="str">
        <f>IF(ISNUMBER('Форма 1'!X2115),'Форма 1'!$H2115*VLOOKUP('Форма 1'!$F2115,'Придельники с 2022'!$B$4:$X$28,'Форма 1'!X$8),"")</f>
        <v/>
      </c>
      <c r="H2115" s="103" t="str">
        <f>IF(ISNUMBER('Форма 1'!Y2115),'Форма 1'!$H2115*VLOOKUP('Форма 1'!$F2115,'Придельники с 2022'!$B$4:$X$28,'Форма 1'!Y$8),"")</f>
        <v/>
      </c>
      <c r="I2115" s="103" t="str">
        <f>IF(ISNUMBER('Форма 1'!Z2115),'Форма 1'!$H2115*VLOOKUP('Форма 1'!$F2115,'Придельники с 2022'!$B$4:$X$28,'Форма 1'!Z$8),"")</f>
        <v/>
      </c>
      <c r="J2115" s="103" t="str">
        <f>IF(ISNUMBER('Форма 1'!AA2115),'Форма 1'!$H2115*VLOOKUP('Форма 1'!$F2115,'Придельники с 2022'!$B$4:$X$28,'Форма 1'!AA$8),"")</f>
        <v/>
      </c>
      <c r="K2115" s="90"/>
      <c r="L2115" s="87"/>
      <c r="M2115" s="103">
        <f>IF(ISNUMBER('Форма 1'!AD2115),'Форма 1'!$H2115*VLOOKUP('Форма 1'!$F2115,'Придельники с 2022'!$B$4:$X$28,'Форма 1'!AD$8),"")</f>
        <v>5161946.3389999997</v>
      </c>
      <c r="N2115" s="103" t="str">
        <f>IF(ISBLANK('Форма 1'!$AE2115),"",IF('Форма 1'!$AE2115=1,'Форма 1'!$H2115*VLOOKUP('Форма 1'!$F2115,'Придельники с 2022'!$B$4:$X$28,'Форма 1'!$AE$8,0),IF('Форма 1'!$AE2115=2,'Форма 1'!$H2115*VLOOKUP('Форма 1'!$F2115,'Придельники с 2022'!$B$4:$X$28,13,0),IF('Форма 1'!$AE2115=3,'Форма 1'!$H2115*VLOOKUP('Форма 1'!$F2115,'Придельники с 2022'!$B$4:$X$28,12,0)))))</f>
        <v/>
      </c>
      <c r="O2115" s="103" t="str">
        <f>IF(ISNUMBER('Форма 1'!AF2115),'Форма 1'!$H2115*VLOOKUP('Форма 1'!$F2115,'Придельники с 2022'!$B$4:$X$28,'Форма 1'!AF$8),"")</f>
        <v/>
      </c>
      <c r="P2115" s="87"/>
      <c r="Q2115" s="103" t="str">
        <f>IF(ISNUMBER('Форма 1'!AH2115),'Форма 1'!$H2115*VLOOKUP('Форма 1'!$F2115,'Придельники с 2022'!$B$4:$X$28,'Форма 1'!AH$8),"")</f>
        <v/>
      </c>
      <c r="R2115" s="103" t="str">
        <f>IF(ISNUMBER('Форма 1'!AI2115),'Форма 1'!$H2115*VLOOKUP('Форма 1'!$F2115,'Придельники с 2022'!$B$4:$X$28,'Форма 1'!AI$8),"")</f>
        <v/>
      </c>
      <c r="S2115" s="103" t="str">
        <f>IF(ISNUMBER('Форма 1'!AJ2115),'Форма 1'!$H2115*VLOOKUP('Форма 1'!$F2115,'Придельники с 2022'!$B$4:$X$28,'Форма 1'!AJ$8),"")</f>
        <v/>
      </c>
      <c r="T2115" s="87"/>
    </row>
    <row r="2116" spans="1:20">
      <c r="A2116" s="188">
        <f t="shared" si="183"/>
        <v>17</v>
      </c>
      <c r="B2116" s="112" t="s">
        <v>4741</v>
      </c>
      <c r="C2116" s="99">
        <f>SUM(D2116:J2116,L2116:T2116)</f>
        <v>802046.38799999992</v>
      </c>
      <c r="D2116" s="103" t="str">
        <f>IF(ISNUMBER('Форма 1'!U2116),'Форма 1'!$H2116*VLOOKUP('Форма 1'!$F2116,'Придельники с 2022'!$B$4:$X$28,'Форма 1'!U$8),"")</f>
        <v/>
      </c>
      <c r="E2116" s="103" t="str">
        <f>IF(ISNUMBER('Форма 1'!V2116),'Форма 1'!$H2116*VLOOKUP('Форма 1'!$F2116,'Придельники с 2022'!$B$4:$X$28,'Форма 1'!V$8),"")</f>
        <v/>
      </c>
      <c r="F2116" s="103" t="str">
        <f>IF(ISNUMBER('Форма 1'!W2116),'Форма 1'!$H2116*VLOOKUP('Форма 1'!$F2116,'Придельники с 2022'!$B$4:$X$28,'Форма 1'!W$8),"")</f>
        <v/>
      </c>
      <c r="G2116" s="103" t="str">
        <f>IF(ISNUMBER('Форма 1'!X2116),'Форма 1'!$H2116*VLOOKUP('Форма 1'!$F2116,'Придельники с 2022'!$B$4:$X$28,'Форма 1'!X$8),"")</f>
        <v/>
      </c>
      <c r="H2116" s="103" t="str">
        <f>IF(ISNUMBER('Форма 1'!Y2116),'Форма 1'!$H2116*VLOOKUP('Форма 1'!$F2116,'Придельники с 2022'!$B$4:$X$28,'Форма 1'!Y$8),"")</f>
        <v/>
      </c>
      <c r="I2116" s="103">
        <f>IF(ISNUMBER('Форма 1'!Z2116),'Форма 1'!$H2116*VLOOKUP('Форма 1'!$F2116,'Придельники с 2022'!$B$4:$X$28,'Форма 1'!Z$8),"")</f>
        <v>802046.38799999992</v>
      </c>
      <c r="J2116" s="103" t="str">
        <f>IF(ISNUMBER('Форма 1'!AA2116),'Форма 1'!$H2116*VLOOKUP('Форма 1'!$F2116,'Придельники с 2022'!$B$4:$X$28,'Форма 1'!AA$8),"")</f>
        <v/>
      </c>
      <c r="K2116" s="90"/>
      <c r="L2116" s="87"/>
      <c r="M2116" s="103" t="str">
        <f>IF(ISNUMBER('Форма 1'!AD2116),'Форма 1'!$H2116*VLOOKUP('Форма 1'!$F2116,'Придельники с 2022'!$B$4:$X$28,'Форма 1'!AD$8),"")</f>
        <v/>
      </c>
      <c r="N2116" s="103" t="str">
        <f>IF(ISBLANK('Форма 1'!$AE2116),"",IF('Форма 1'!$AE2116=1,'Форма 1'!$H2116*VLOOKUP('Форма 1'!$F2116,'Придельники с 2022'!$B$4:$X$28,'Форма 1'!$AE$8,0),IF('Форма 1'!$AE2116=2,'Форма 1'!$H2116*VLOOKUP('Форма 1'!$F2116,'Придельники с 2022'!$B$4:$X$28,13,0),IF('Форма 1'!$AE2116=3,'Форма 1'!$H2116*VLOOKUP('Форма 1'!$F2116,'Придельники с 2022'!$B$4:$X$28,12,0)))))</f>
        <v/>
      </c>
      <c r="O2116" s="103" t="str">
        <f>IF(ISNUMBER('Форма 1'!AF2116),'Форма 1'!$H2116*VLOOKUP('Форма 1'!$F2116,'Придельники с 2022'!$B$4:$X$28,'Форма 1'!AF$8),"")</f>
        <v/>
      </c>
      <c r="P2116" s="87"/>
      <c r="Q2116" s="103" t="str">
        <f>IF(ISNUMBER('Форма 1'!AH2116),'Форма 1'!$H2116*VLOOKUP('Форма 1'!$F2116,'Придельники с 2022'!$B$4:$X$28,'Форма 1'!AH$8),"")</f>
        <v/>
      </c>
      <c r="R2116" s="103" t="str">
        <f>IF(ISNUMBER('Форма 1'!AI2116),'Форма 1'!$H2116*VLOOKUP('Форма 1'!$F2116,'Придельники с 2022'!$B$4:$X$28,'Форма 1'!AI$8),"")</f>
        <v/>
      </c>
      <c r="S2116" s="103" t="str">
        <f>IF(ISNUMBER('Форма 1'!AJ2116),'Форма 1'!$H2116*VLOOKUP('Форма 1'!$F2116,'Придельники с 2022'!$B$4:$X$28,'Форма 1'!AJ$8),"")</f>
        <v/>
      </c>
      <c r="T2116" s="87"/>
    </row>
    <row r="2117" spans="1:20" ht="15.75">
      <c r="A2117" s="187">
        <v>0</v>
      </c>
      <c r="B2117" s="34" t="s">
        <v>1151</v>
      </c>
      <c r="C2117" s="36">
        <f>SUM(C2118:C2125)</f>
        <v>58361098.961399995</v>
      </c>
      <c r="D2117" s="36">
        <f t="shared" ref="D2117:T2117" si="184">SUM(D2118:D2125)</f>
        <v>7708362.3890000004</v>
      </c>
      <c r="E2117" s="36">
        <f t="shared" si="184"/>
        <v>0</v>
      </c>
      <c r="F2117" s="36">
        <f t="shared" si="184"/>
        <v>0</v>
      </c>
      <c r="G2117" s="36">
        <f t="shared" si="184"/>
        <v>1173754.044</v>
      </c>
      <c r="H2117" s="36">
        <f t="shared" si="184"/>
        <v>3092341.86</v>
      </c>
      <c r="I2117" s="36">
        <f t="shared" si="184"/>
        <v>1643869.4364</v>
      </c>
      <c r="J2117" s="36">
        <f t="shared" si="184"/>
        <v>10213117.892000001</v>
      </c>
      <c r="K2117" s="39">
        <f t="shared" si="184"/>
        <v>0</v>
      </c>
      <c r="L2117" s="36">
        <f t="shared" si="184"/>
        <v>0</v>
      </c>
      <c r="M2117" s="36">
        <f t="shared" si="184"/>
        <v>0</v>
      </c>
      <c r="N2117" s="36">
        <f t="shared" si="184"/>
        <v>34430402.719999999</v>
      </c>
      <c r="O2117" s="36">
        <f t="shared" si="184"/>
        <v>0</v>
      </c>
      <c r="P2117" s="36">
        <f t="shared" si="184"/>
        <v>99250.62</v>
      </c>
      <c r="Q2117" s="36">
        <f t="shared" si="184"/>
        <v>0</v>
      </c>
      <c r="R2117" s="36">
        <f t="shared" si="184"/>
        <v>0</v>
      </c>
      <c r="S2117" s="36">
        <f t="shared" si="184"/>
        <v>0</v>
      </c>
      <c r="T2117" s="36">
        <f t="shared" si="184"/>
        <v>0</v>
      </c>
    </row>
    <row r="2118" spans="1:20">
      <c r="A2118" s="188">
        <f t="shared" si="182"/>
        <v>1</v>
      </c>
      <c r="B2118" s="189" t="s">
        <v>2074</v>
      </c>
      <c r="C2118" s="99">
        <f t="shared" si="179"/>
        <v>9779634.9323999994</v>
      </c>
      <c r="D2118" s="103" t="str">
        <f>IF(ISNUMBER('Форма 1'!U2118),'Форма 1'!$H2118*VLOOKUP('Форма 1'!$F2118,'Придельники с 2022'!$B$4:$X$28,'Форма 1'!U$8),"")</f>
        <v/>
      </c>
      <c r="E2118" s="103" t="str">
        <f>IF(ISNUMBER('Форма 1'!V2118),'Форма 1'!$H2118*VLOOKUP('Форма 1'!$F2118,'Придельники с 2022'!$B$4:$X$28,'Форма 1'!V$8),"")</f>
        <v/>
      </c>
      <c r="F2118" s="103" t="str">
        <f>IF(ISNUMBER('Форма 1'!W2118),'Форма 1'!$H2118*VLOOKUP('Форма 1'!$F2118,'Придельники с 2022'!$B$4:$X$28,'Форма 1'!W$8),"")</f>
        <v/>
      </c>
      <c r="G2118" s="103">
        <f>IF(ISNUMBER('Форма 1'!X2118),'Форма 1'!$H2118*VLOOKUP('Форма 1'!$F2118,'Придельники с 2022'!$B$4:$X$28,'Форма 1'!X$8),"")</f>
        <v>1173754.044</v>
      </c>
      <c r="H2118" s="103">
        <f>IF(ISNUMBER('Форма 1'!Y2118),'Форма 1'!$H2118*VLOOKUP('Форма 1'!$F2118,'Придельники с 2022'!$B$4:$X$28,'Форма 1'!Y$8),"")</f>
        <v>3092341.86</v>
      </c>
      <c r="I2118" s="103">
        <f>IF(ISNUMBER('Форма 1'!Z2118),'Форма 1'!$H2118*VLOOKUP('Форма 1'!$F2118,'Придельники с 2022'!$B$4:$X$28,'Форма 1'!Z$8),"")</f>
        <v>1643869.4364</v>
      </c>
      <c r="J2118" s="103">
        <f>IF(ISNUMBER('Форма 1'!AA2118),'Форма 1'!$H2118*VLOOKUP('Форма 1'!$F2118,'Придельники с 2022'!$B$4:$X$28,'Форма 1'!AA$8),"")</f>
        <v>3869669.5919999997</v>
      </c>
      <c r="K2118" s="90"/>
      <c r="L2118" s="87"/>
      <c r="M2118" s="103" t="str">
        <f>IF(ISNUMBER('Форма 1'!AD2118),'Форма 1'!$H2118*VLOOKUP('Форма 1'!$F2118,'Придельники с 2022'!$B$4:$X$28,'Форма 1'!AD$8),"")</f>
        <v/>
      </c>
      <c r="N2118" s="103" t="str">
        <f>IF(ISBLANK('Форма 1'!$AE2118),"",IF('Форма 1'!$AE2118=1,'Форма 1'!$H2118*VLOOKUP('Форма 1'!$F2118,'Придельники с 2022'!$B$4:$X$28,'Форма 1'!$AE$8,0),IF('Форма 1'!$AE2118=2,'Форма 1'!$H2118*VLOOKUP('Форма 1'!$F2118,'Придельники с 2022'!$B$4:$X$28,13,0),IF('Форма 1'!$AE2118=3,'Форма 1'!$H2118*VLOOKUP('Форма 1'!$F2118,'Придельники с 2022'!$B$4:$X$28,12,0)))))</f>
        <v/>
      </c>
      <c r="O2118" s="103" t="str">
        <f>IF(ISNUMBER('Форма 1'!AF2118),'Форма 1'!$H2118*VLOOKUP('Форма 1'!$F2118,'Придельники с 2022'!$B$4:$X$28,'Форма 1'!AF$8),"")</f>
        <v/>
      </c>
      <c r="P2118" s="87"/>
      <c r="Q2118" s="103" t="str">
        <f>IF(ISNUMBER('Форма 1'!AH2118),'Форма 1'!$H2118*VLOOKUP('Форма 1'!$F2118,'Придельники с 2022'!$B$4:$X$28,'Форма 1'!AH$8),"")</f>
        <v/>
      </c>
      <c r="R2118" s="103" t="str">
        <f>IF(ISNUMBER('Форма 1'!AI2118),'Форма 1'!$H2118*VLOOKUP('Форма 1'!$F2118,'Придельники с 2022'!$B$4:$X$28,'Форма 1'!AI$8),"")</f>
        <v/>
      </c>
      <c r="S2118" s="103" t="str">
        <f>IF(ISNUMBER('Форма 1'!AJ2118),'Форма 1'!$H2118*VLOOKUP('Форма 1'!$F2118,'Придельники с 2022'!$B$4:$X$28,'Форма 1'!AJ$8),"")</f>
        <v/>
      </c>
      <c r="T2118" s="87"/>
    </row>
    <row r="2119" spans="1:20">
      <c r="A2119" s="188">
        <f t="shared" si="182"/>
        <v>2</v>
      </c>
      <c r="B2119" s="189" t="s">
        <v>2075</v>
      </c>
      <c r="C2119" s="99">
        <f t="shared" si="179"/>
        <v>14659138.283</v>
      </c>
      <c r="D2119" s="103">
        <f>IF(ISNUMBER('Форма 1'!U2119),'Форма 1'!$H2119*VLOOKUP('Форма 1'!$F2119,'Придельники с 2022'!$B$4:$X$28,'Форма 1'!U$8),"")</f>
        <v>1408610.7490000001</v>
      </c>
      <c r="E2119" s="103" t="str">
        <f>IF(ISNUMBER('Форма 1'!V2119),'Форма 1'!$H2119*VLOOKUP('Форма 1'!$F2119,'Придельники с 2022'!$B$4:$X$28,'Форма 1'!V$8),"")</f>
        <v/>
      </c>
      <c r="F2119" s="103" t="str">
        <f>IF(ISNUMBER('Форма 1'!W2119),'Форма 1'!$H2119*VLOOKUP('Форма 1'!$F2119,'Придельники с 2022'!$B$4:$X$28,'Форма 1'!W$8),"")</f>
        <v/>
      </c>
      <c r="G2119" s="103" t="str">
        <f>IF(ISNUMBER('Форма 1'!X2119),'Форма 1'!$H2119*VLOOKUP('Форма 1'!$F2119,'Придельники с 2022'!$B$4:$X$28,'Форма 1'!X$8),"")</f>
        <v/>
      </c>
      <c r="H2119" s="103" t="str">
        <f>IF(ISNUMBER('Форма 1'!Y2119),'Форма 1'!$H2119*VLOOKUP('Форма 1'!$F2119,'Придельники с 2022'!$B$4:$X$28,'Форма 1'!Y$8),"")</f>
        <v/>
      </c>
      <c r="I2119" s="103" t="str">
        <f>IF(ISNUMBER('Форма 1'!Z2119),'Форма 1'!$H2119*VLOOKUP('Форма 1'!$F2119,'Придельники с 2022'!$B$4:$X$28,'Форма 1'!Z$8),"")</f>
        <v/>
      </c>
      <c r="J2119" s="103" t="str">
        <f>IF(ISNUMBER('Форма 1'!AA2119),'Форма 1'!$H2119*VLOOKUP('Форма 1'!$F2119,'Придельники с 2022'!$B$4:$X$28,'Форма 1'!AA$8),"")</f>
        <v/>
      </c>
      <c r="K2119" s="90"/>
      <c r="L2119" s="87"/>
      <c r="M2119" s="103" t="str">
        <f>IF(ISNUMBER('Форма 1'!AD2119),'Форма 1'!$H2119*VLOOKUP('Форма 1'!$F2119,'Придельники с 2022'!$B$4:$X$28,'Форма 1'!AD$8),"")</f>
        <v/>
      </c>
      <c r="N2119" s="103">
        <f>IF(ISBLANK('Форма 1'!$AE2119),"",IF('Форма 1'!$AE2119=1,'Форма 1'!$H2119*VLOOKUP('Форма 1'!$F2119,'Придельники с 2022'!$B$4:$X$28,'Форма 1'!$AE$8,0),IF('Форма 1'!$AE2119=2,'Форма 1'!$H2119*VLOOKUP('Форма 1'!$F2119,'Придельники с 2022'!$B$4:$X$28,13,0),IF('Форма 1'!$AE2119=3,'Форма 1'!$H2119*VLOOKUP('Форма 1'!$F2119,'Придельники с 2022'!$B$4:$X$28,12,0)))))</f>
        <v>13235589.723999999</v>
      </c>
      <c r="O2119" s="103" t="str">
        <f>IF(ISNUMBER('Форма 1'!AF2119),'Форма 1'!$H2119*VLOOKUP('Форма 1'!$F2119,'Придельники с 2022'!$B$4:$X$28,'Форма 1'!AF$8),"")</f>
        <v/>
      </c>
      <c r="P2119" s="87">
        <v>14937.81</v>
      </c>
      <c r="Q2119" s="103" t="str">
        <f>IF(ISNUMBER('Форма 1'!AH2119),'Форма 1'!$H2119*VLOOKUP('Форма 1'!$F2119,'Придельники с 2022'!$B$4:$X$28,'Форма 1'!AH$8),"")</f>
        <v/>
      </c>
      <c r="R2119" s="103" t="str">
        <f>IF(ISNUMBER('Форма 1'!AI2119),'Форма 1'!$H2119*VLOOKUP('Форма 1'!$F2119,'Придельники с 2022'!$B$4:$X$28,'Форма 1'!AI$8),"")</f>
        <v/>
      </c>
      <c r="S2119" s="103" t="str">
        <f>IF(ISNUMBER('Форма 1'!AJ2119),'Форма 1'!$H2119*VLOOKUP('Форма 1'!$F2119,'Придельники с 2022'!$B$4:$X$28,'Форма 1'!AJ$8),"")</f>
        <v/>
      </c>
      <c r="T2119" s="87"/>
    </row>
    <row r="2120" spans="1:20">
      <c r="A2120" s="188">
        <f t="shared" si="182"/>
        <v>3</v>
      </c>
      <c r="B2120" s="189" t="s">
        <v>2076</v>
      </c>
      <c r="C2120" s="99">
        <f t="shared" si="179"/>
        <v>34687.5</v>
      </c>
      <c r="D2120" s="103" t="str">
        <f>IF(ISNUMBER('Форма 1'!U2120),'Форма 1'!$H2120*VLOOKUP('Форма 1'!$F2120,'Придельники с 2022'!$B$4:$X$28,'Форма 1'!U$8),"")</f>
        <v/>
      </c>
      <c r="E2120" s="103" t="str">
        <f>IF(ISNUMBER('Форма 1'!V2120),'Форма 1'!$H2120*VLOOKUP('Форма 1'!$F2120,'Придельники с 2022'!$B$4:$X$28,'Форма 1'!V$8),"")</f>
        <v/>
      </c>
      <c r="F2120" s="103" t="str">
        <f>IF(ISNUMBER('Форма 1'!W2120),'Форма 1'!$H2120*VLOOKUP('Форма 1'!$F2120,'Придельники с 2022'!$B$4:$X$28,'Форма 1'!W$8),"")</f>
        <v/>
      </c>
      <c r="G2120" s="103" t="str">
        <f>IF(ISNUMBER('Форма 1'!X2120),'Форма 1'!$H2120*VLOOKUP('Форма 1'!$F2120,'Придельники с 2022'!$B$4:$X$28,'Форма 1'!X$8),"")</f>
        <v/>
      </c>
      <c r="H2120" s="103" t="str">
        <f>IF(ISNUMBER('Форма 1'!Y2120),'Форма 1'!$H2120*VLOOKUP('Форма 1'!$F2120,'Придельники с 2022'!$B$4:$X$28,'Форма 1'!Y$8),"")</f>
        <v/>
      </c>
      <c r="I2120" s="103" t="str">
        <f>IF(ISNUMBER('Форма 1'!Z2120),'Форма 1'!$H2120*VLOOKUP('Форма 1'!$F2120,'Придельники с 2022'!$B$4:$X$28,'Форма 1'!Z$8),"")</f>
        <v/>
      </c>
      <c r="J2120" s="103" t="str">
        <f>IF(ISNUMBER('Форма 1'!AA2120),'Форма 1'!$H2120*VLOOKUP('Форма 1'!$F2120,'Придельники с 2022'!$B$4:$X$28,'Форма 1'!AA$8),"")</f>
        <v/>
      </c>
      <c r="K2120" s="90"/>
      <c r="L2120" s="87"/>
      <c r="M2120" s="103" t="str">
        <f>IF(ISNUMBER('Форма 1'!AD2120),'Форма 1'!$H2120*VLOOKUP('Форма 1'!$F2120,'Придельники с 2022'!$B$4:$X$28,'Форма 1'!AD$8),"")</f>
        <v/>
      </c>
      <c r="N2120" s="103" t="str">
        <f>IF(ISBLANK('Форма 1'!$AE2120),"",IF('Форма 1'!$AE2120=1,'Форма 1'!$H2120*VLOOKUP('Форма 1'!$F2120,'Придельники с 2022'!$B$4:$X$28,'Форма 1'!$AE$8,0),IF('Форма 1'!$AE2120=2,'Форма 1'!$H2120*VLOOKUP('Форма 1'!$F2120,'Придельники с 2022'!$B$4:$X$28,13,0),IF('Форма 1'!$AE2120=3,'Форма 1'!$H2120*VLOOKUP('Форма 1'!$F2120,'Придельники с 2022'!$B$4:$X$28,12,0)))))</f>
        <v/>
      </c>
      <c r="O2120" s="103" t="str">
        <f>IF(ISNUMBER('Форма 1'!AF2120),'Форма 1'!$H2120*VLOOKUP('Форма 1'!$F2120,'Придельники с 2022'!$B$4:$X$28,'Форма 1'!AF$8),"")</f>
        <v/>
      </c>
      <c r="P2120" s="87">
        <v>34687.5</v>
      </c>
      <c r="Q2120" s="103" t="str">
        <f>IF(ISNUMBER('Форма 1'!AH2120),'Форма 1'!$H2120*VLOOKUP('Форма 1'!$F2120,'Придельники с 2022'!$B$4:$X$28,'Форма 1'!AH$8),"")</f>
        <v/>
      </c>
      <c r="R2120" s="103" t="str">
        <f>IF(ISNUMBER('Форма 1'!AI2120),'Форма 1'!$H2120*VLOOKUP('Форма 1'!$F2120,'Придельники с 2022'!$B$4:$X$28,'Форма 1'!AI$8),"")</f>
        <v/>
      </c>
      <c r="S2120" s="103" t="str">
        <f>IF(ISNUMBER('Форма 1'!AJ2120),'Форма 1'!$H2120*VLOOKUP('Форма 1'!$F2120,'Придельники с 2022'!$B$4:$X$28,'Форма 1'!AJ$8),"")</f>
        <v/>
      </c>
      <c r="T2120" s="87"/>
    </row>
    <row r="2121" spans="1:20">
      <c r="A2121" s="188">
        <f t="shared" si="182"/>
        <v>4</v>
      </c>
      <c r="B2121" s="189" t="s">
        <v>2077</v>
      </c>
      <c r="C2121" s="99">
        <f t="shared" si="179"/>
        <v>3190495.42</v>
      </c>
      <c r="D2121" s="103" t="str">
        <f>IF(ISNUMBER('Форма 1'!U2121),'Форма 1'!$H2121*VLOOKUP('Форма 1'!$F2121,'Придельники с 2022'!$B$4:$X$28,'Форма 1'!U$8),"")</f>
        <v/>
      </c>
      <c r="E2121" s="103" t="str">
        <f>IF(ISNUMBER('Форма 1'!V2121),'Форма 1'!$H2121*VLOOKUP('Форма 1'!$F2121,'Придельники с 2022'!$B$4:$X$28,'Форма 1'!V$8),"")</f>
        <v/>
      </c>
      <c r="F2121" s="103" t="str">
        <f>IF(ISNUMBER('Форма 1'!W2121),'Форма 1'!$H2121*VLOOKUP('Форма 1'!$F2121,'Придельники с 2022'!$B$4:$X$28,'Форма 1'!W$8),"")</f>
        <v/>
      </c>
      <c r="G2121" s="103" t="str">
        <f>IF(ISNUMBER('Форма 1'!X2121),'Форма 1'!$H2121*VLOOKUP('Форма 1'!$F2121,'Придельники с 2022'!$B$4:$X$28,'Форма 1'!X$8),"")</f>
        <v/>
      </c>
      <c r="H2121" s="103" t="str">
        <f>IF(ISNUMBER('Форма 1'!Y2121),'Форма 1'!$H2121*VLOOKUP('Форма 1'!$F2121,'Придельники с 2022'!$B$4:$X$28,'Форма 1'!Y$8),"")</f>
        <v/>
      </c>
      <c r="I2121" s="103" t="str">
        <f>IF(ISNUMBER('Форма 1'!Z2121),'Форма 1'!$H2121*VLOOKUP('Форма 1'!$F2121,'Придельники с 2022'!$B$4:$X$28,'Форма 1'!Z$8),"")</f>
        <v/>
      </c>
      <c r="J2121" s="103">
        <f>IF(ISNUMBER('Форма 1'!AA2121),'Форма 1'!$H2121*VLOOKUP('Форма 1'!$F2121,'Придельники с 2022'!$B$4:$X$28,'Форма 1'!AA$8),"")</f>
        <v>3155807.92</v>
      </c>
      <c r="K2121" s="90"/>
      <c r="L2121" s="87"/>
      <c r="M2121" s="103" t="str">
        <f>IF(ISNUMBER('Форма 1'!AD2121),'Форма 1'!$H2121*VLOOKUP('Форма 1'!$F2121,'Придельники с 2022'!$B$4:$X$28,'Форма 1'!AD$8),"")</f>
        <v/>
      </c>
      <c r="N2121" s="103" t="str">
        <f>IF(ISBLANK('Форма 1'!$AE2121),"",IF('Форма 1'!$AE2121=1,'Форма 1'!$H2121*VLOOKUP('Форма 1'!$F2121,'Придельники с 2022'!$B$4:$X$28,'Форма 1'!$AE$8,0),IF('Форма 1'!$AE2121=2,'Форма 1'!$H2121*VLOOKUP('Форма 1'!$F2121,'Придельники с 2022'!$B$4:$X$28,13,0),IF('Форма 1'!$AE2121=3,'Форма 1'!$H2121*VLOOKUP('Форма 1'!$F2121,'Придельники с 2022'!$B$4:$X$28,12,0)))))</f>
        <v/>
      </c>
      <c r="O2121" s="103" t="str">
        <f>IF(ISNUMBER('Форма 1'!AF2121),'Форма 1'!$H2121*VLOOKUP('Форма 1'!$F2121,'Придельники с 2022'!$B$4:$X$28,'Форма 1'!AF$8),"")</f>
        <v/>
      </c>
      <c r="P2121" s="87">
        <v>34687.5</v>
      </c>
      <c r="Q2121" s="103" t="str">
        <f>IF(ISNUMBER('Форма 1'!AH2121),'Форма 1'!$H2121*VLOOKUP('Форма 1'!$F2121,'Придельники с 2022'!$B$4:$X$28,'Форма 1'!AH$8),"")</f>
        <v/>
      </c>
      <c r="R2121" s="103" t="str">
        <f>IF(ISNUMBER('Форма 1'!AI2121),'Форма 1'!$H2121*VLOOKUP('Форма 1'!$F2121,'Придельники с 2022'!$B$4:$X$28,'Форма 1'!AI$8),"")</f>
        <v/>
      </c>
      <c r="S2121" s="103" t="str">
        <f>IF(ISNUMBER('Форма 1'!AJ2121),'Форма 1'!$H2121*VLOOKUP('Форма 1'!$F2121,'Придельники с 2022'!$B$4:$X$28,'Форма 1'!AJ$8),"")</f>
        <v/>
      </c>
      <c r="T2121" s="87"/>
    </row>
    <row r="2122" spans="1:20">
      <c r="A2122" s="188">
        <f t="shared" si="182"/>
        <v>5</v>
      </c>
      <c r="B2122" s="189" t="s">
        <v>1152</v>
      </c>
      <c r="C2122" s="99">
        <f t="shared" si="179"/>
        <v>2482488.736</v>
      </c>
      <c r="D2122" s="103">
        <f>IF(ISNUMBER('Форма 1'!U2122),'Форма 1'!$H2122*VLOOKUP('Форма 1'!$F2122,'Придельники с 2022'!$B$4:$X$28,'Форма 1'!U$8),"")</f>
        <v>2482488.736</v>
      </c>
      <c r="E2122" s="103" t="str">
        <f>IF(ISNUMBER('Форма 1'!V2122),'Форма 1'!$H2122*VLOOKUP('Форма 1'!$F2122,'Придельники с 2022'!$B$4:$X$28,'Форма 1'!V$8),"")</f>
        <v/>
      </c>
      <c r="F2122" s="103" t="str">
        <f>IF(ISNUMBER('Форма 1'!W2122),'Форма 1'!$H2122*VLOOKUP('Форма 1'!$F2122,'Придельники с 2022'!$B$4:$X$28,'Форма 1'!W$8),"")</f>
        <v/>
      </c>
      <c r="G2122" s="103" t="str">
        <f>IF(ISNUMBER('Форма 1'!X2122),'Форма 1'!$H2122*VLOOKUP('Форма 1'!$F2122,'Придельники с 2022'!$B$4:$X$28,'Форма 1'!X$8),"")</f>
        <v/>
      </c>
      <c r="H2122" s="103" t="str">
        <f>IF(ISNUMBER('Форма 1'!Y2122),'Форма 1'!$H2122*VLOOKUP('Форма 1'!$F2122,'Придельники с 2022'!$B$4:$X$28,'Форма 1'!Y$8),"")</f>
        <v/>
      </c>
      <c r="I2122" s="103" t="str">
        <f>IF(ISNUMBER('Форма 1'!Z2122),'Форма 1'!$H2122*VLOOKUP('Форма 1'!$F2122,'Придельники с 2022'!$B$4:$X$28,'Форма 1'!Z$8),"")</f>
        <v/>
      </c>
      <c r="J2122" s="103" t="str">
        <f>IF(ISNUMBER('Форма 1'!AA2122),'Форма 1'!$H2122*VLOOKUP('Форма 1'!$F2122,'Придельники с 2022'!$B$4:$X$28,'Форма 1'!AA$8),"")</f>
        <v/>
      </c>
      <c r="K2122" s="90"/>
      <c r="L2122" s="87"/>
      <c r="M2122" s="103" t="str">
        <f>IF(ISNUMBER('Форма 1'!AD2122),'Форма 1'!$H2122*VLOOKUP('Форма 1'!$F2122,'Придельники с 2022'!$B$4:$X$28,'Форма 1'!AD$8),"")</f>
        <v/>
      </c>
      <c r="N2122" s="103" t="str">
        <f>IF(ISBLANK('Форма 1'!$AE2122),"",IF('Форма 1'!$AE2122=1,'Форма 1'!$H2122*VLOOKUP('Форма 1'!$F2122,'Придельники с 2022'!$B$4:$X$28,'Форма 1'!$AE$8,0),IF('Форма 1'!$AE2122=2,'Форма 1'!$H2122*VLOOKUP('Форма 1'!$F2122,'Придельники с 2022'!$B$4:$X$28,13,0),IF('Форма 1'!$AE2122=3,'Форма 1'!$H2122*VLOOKUP('Форма 1'!$F2122,'Придельники с 2022'!$B$4:$X$28,12,0)))))</f>
        <v/>
      </c>
      <c r="O2122" s="103" t="str">
        <f>IF(ISNUMBER('Форма 1'!AF2122),'Форма 1'!$H2122*VLOOKUP('Форма 1'!$F2122,'Придельники с 2022'!$B$4:$X$28,'Форма 1'!AF$8),"")</f>
        <v/>
      </c>
      <c r="P2122" s="87"/>
      <c r="Q2122" s="103" t="str">
        <f>IF(ISNUMBER('Форма 1'!AH2122),'Форма 1'!$H2122*VLOOKUP('Форма 1'!$F2122,'Придельники с 2022'!$B$4:$X$28,'Форма 1'!AH$8),"")</f>
        <v/>
      </c>
      <c r="R2122" s="103" t="str">
        <f>IF(ISNUMBER('Форма 1'!AI2122),'Форма 1'!$H2122*VLOOKUP('Форма 1'!$F2122,'Придельники с 2022'!$B$4:$X$28,'Форма 1'!AI$8),"")</f>
        <v/>
      </c>
      <c r="S2122" s="103" t="str">
        <f>IF(ISNUMBER('Форма 1'!AJ2122),'Форма 1'!$H2122*VLOOKUP('Форма 1'!$F2122,'Придельники с 2022'!$B$4:$X$28,'Форма 1'!AJ$8),"")</f>
        <v/>
      </c>
      <c r="T2122" s="87"/>
    </row>
    <row r="2123" spans="1:20">
      <c r="A2123" s="188">
        <f t="shared" si="182"/>
        <v>6</v>
      </c>
      <c r="B2123" s="189" t="s">
        <v>2078</v>
      </c>
      <c r="C2123" s="99">
        <f t="shared" si="179"/>
        <v>2286828.6130000004</v>
      </c>
      <c r="D2123" s="103">
        <f>IF(ISNUMBER('Форма 1'!U2123),'Форма 1'!$H2123*VLOOKUP('Форма 1'!$F2123,'Придельники с 2022'!$B$4:$X$28,'Форма 1'!U$8),"")</f>
        <v>2271890.8030000003</v>
      </c>
      <c r="E2123" s="103" t="str">
        <f>IF(ISNUMBER('Форма 1'!V2123),'Форма 1'!$H2123*VLOOKUP('Форма 1'!$F2123,'Придельники с 2022'!$B$4:$X$28,'Форма 1'!V$8),"")</f>
        <v/>
      </c>
      <c r="F2123" s="103" t="str">
        <f>IF(ISNUMBER('Форма 1'!W2123),'Форма 1'!$H2123*VLOOKUP('Форма 1'!$F2123,'Придельники с 2022'!$B$4:$X$28,'Форма 1'!W$8),"")</f>
        <v/>
      </c>
      <c r="G2123" s="103" t="str">
        <f>IF(ISNUMBER('Форма 1'!X2123),'Форма 1'!$H2123*VLOOKUP('Форма 1'!$F2123,'Придельники с 2022'!$B$4:$X$28,'Форма 1'!X$8),"")</f>
        <v/>
      </c>
      <c r="H2123" s="103" t="str">
        <f>IF(ISNUMBER('Форма 1'!Y2123),'Форма 1'!$H2123*VLOOKUP('Форма 1'!$F2123,'Придельники с 2022'!$B$4:$X$28,'Форма 1'!Y$8),"")</f>
        <v/>
      </c>
      <c r="I2123" s="103" t="str">
        <f>IF(ISNUMBER('Форма 1'!Z2123),'Форма 1'!$H2123*VLOOKUP('Форма 1'!$F2123,'Придельники с 2022'!$B$4:$X$28,'Форма 1'!Z$8),"")</f>
        <v/>
      </c>
      <c r="J2123" s="103" t="str">
        <f>IF(ISNUMBER('Форма 1'!AA2123),'Форма 1'!$H2123*VLOOKUP('Форма 1'!$F2123,'Придельники с 2022'!$B$4:$X$28,'Форма 1'!AA$8),"")</f>
        <v/>
      </c>
      <c r="K2123" s="90"/>
      <c r="L2123" s="87"/>
      <c r="M2123" s="103" t="str">
        <f>IF(ISNUMBER('Форма 1'!AD2123),'Форма 1'!$H2123*VLOOKUP('Форма 1'!$F2123,'Придельники с 2022'!$B$4:$X$28,'Форма 1'!AD$8),"")</f>
        <v/>
      </c>
      <c r="N2123" s="103" t="str">
        <f>IF(ISBLANK('Форма 1'!$AE2123),"",IF('Форма 1'!$AE2123=1,'Форма 1'!$H2123*VLOOKUP('Форма 1'!$F2123,'Придельники с 2022'!$B$4:$X$28,'Форма 1'!$AE$8,0),IF('Форма 1'!$AE2123=2,'Форма 1'!$H2123*VLOOKUP('Форма 1'!$F2123,'Придельники с 2022'!$B$4:$X$28,13,0),IF('Форма 1'!$AE2123=3,'Форма 1'!$H2123*VLOOKUP('Форма 1'!$F2123,'Придельники с 2022'!$B$4:$X$28,12,0)))))</f>
        <v/>
      </c>
      <c r="O2123" s="103" t="str">
        <f>IF(ISNUMBER('Форма 1'!AF2123),'Форма 1'!$H2123*VLOOKUP('Форма 1'!$F2123,'Придельники с 2022'!$B$4:$X$28,'Форма 1'!AF$8),"")</f>
        <v/>
      </c>
      <c r="P2123" s="87">
        <v>14937.81</v>
      </c>
      <c r="Q2123" s="103" t="str">
        <f>IF(ISNUMBER('Форма 1'!AH2123),'Форма 1'!$H2123*VLOOKUP('Форма 1'!$F2123,'Придельники с 2022'!$B$4:$X$28,'Форма 1'!AH$8),"")</f>
        <v/>
      </c>
      <c r="R2123" s="103" t="str">
        <f>IF(ISNUMBER('Форма 1'!AI2123),'Форма 1'!$H2123*VLOOKUP('Форма 1'!$F2123,'Придельники с 2022'!$B$4:$X$28,'Форма 1'!AI$8),"")</f>
        <v/>
      </c>
      <c r="S2123" s="103" t="str">
        <f>IF(ISNUMBER('Форма 1'!AJ2123),'Форма 1'!$H2123*VLOOKUP('Форма 1'!$F2123,'Придельники с 2022'!$B$4:$X$28,'Форма 1'!AJ$8),"")</f>
        <v/>
      </c>
      <c r="T2123" s="87"/>
    </row>
    <row r="2124" spans="1:20">
      <c r="A2124" s="188">
        <f t="shared" si="182"/>
        <v>7</v>
      </c>
      <c r="B2124" s="189" t="s">
        <v>1155</v>
      </c>
      <c r="C2124" s="99">
        <f t="shared" si="179"/>
        <v>21194812.995999999</v>
      </c>
      <c r="D2124" s="103" t="str">
        <f>IF(ISNUMBER('Форма 1'!U2124),'Форма 1'!$H2124*VLOOKUP('Форма 1'!$F2124,'Придельники с 2022'!$B$4:$X$28,'Форма 1'!U$8),"")</f>
        <v/>
      </c>
      <c r="E2124" s="103" t="str">
        <f>IF(ISNUMBER('Форма 1'!V2124),'Форма 1'!$H2124*VLOOKUP('Форма 1'!$F2124,'Придельники с 2022'!$B$4:$X$28,'Форма 1'!V$8),"")</f>
        <v/>
      </c>
      <c r="F2124" s="103" t="str">
        <f>IF(ISNUMBER('Форма 1'!W2124),'Форма 1'!$H2124*VLOOKUP('Форма 1'!$F2124,'Придельники с 2022'!$B$4:$X$28,'Форма 1'!W$8),"")</f>
        <v/>
      </c>
      <c r="G2124" s="103" t="str">
        <f>IF(ISNUMBER('Форма 1'!X2124),'Форма 1'!$H2124*VLOOKUP('Форма 1'!$F2124,'Придельники с 2022'!$B$4:$X$28,'Форма 1'!X$8),"")</f>
        <v/>
      </c>
      <c r="H2124" s="103" t="str">
        <f>IF(ISNUMBER('Форма 1'!Y2124),'Форма 1'!$H2124*VLOOKUP('Форма 1'!$F2124,'Придельники с 2022'!$B$4:$X$28,'Форма 1'!Y$8),"")</f>
        <v/>
      </c>
      <c r="I2124" s="103" t="str">
        <f>IF(ISNUMBER('Форма 1'!Z2124),'Форма 1'!$H2124*VLOOKUP('Форма 1'!$F2124,'Придельники с 2022'!$B$4:$X$28,'Форма 1'!Z$8),"")</f>
        <v/>
      </c>
      <c r="J2124" s="103" t="str">
        <f>IF(ISNUMBER('Форма 1'!AA2124),'Форма 1'!$H2124*VLOOKUP('Форма 1'!$F2124,'Придельники с 2022'!$B$4:$X$28,'Форма 1'!AA$8),"")</f>
        <v/>
      </c>
      <c r="K2124" s="90"/>
      <c r="L2124" s="87"/>
      <c r="M2124" s="103" t="str">
        <f>IF(ISNUMBER('Форма 1'!AD2124),'Форма 1'!$H2124*VLOOKUP('Форма 1'!$F2124,'Придельники с 2022'!$B$4:$X$28,'Форма 1'!AD$8),"")</f>
        <v/>
      </c>
      <c r="N2124" s="103">
        <f>IF(ISBLANK('Форма 1'!$AE2124),"",IF('Форма 1'!$AE2124=1,'Форма 1'!$H2124*VLOOKUP('Форма 1'!$F2124,'Придельники с 2022'!$B$4:$X$28,'Форма 1'!$AE$8,0),IF('Форма 1'!$AE2124=2,'Форма 1'!$H2124*VLOOKUP('Форма 1'!$F2124,'Придельники с 2022'!$B$4:$X$28,13,0),IF('Форма 1'!$AE2124=3,'Форма 1'!$H2124*VLOOKUP('Форма 1'!$F2124,'Придельники с 2022'!$B$4:$X$28,12,0)))))</f>
        <v>21194812.995999999</v>
      </c>
      <c r="O2124" s="103" t="str">
        <f>IF(ISNUMBER('Форма 1'!AF2124),'Форма 1'!$H2124*VLOOKUP('Форма 1'!$F2124,'Придельники с 2022'!$B$4:$X$28,'Форма 1'!AF$8),"")</f>
        <v/>
      </c>
      <c r="P2124" s="87"/>
      <c r="Q2124" s="103" t="str">
        <f>IF(ISNUMBER('Форма 1'!AH2124),'Форма 1'!$H2124*VLOOKUP('Форма 1'!$F2124,'Придельники с 2022'!$B$4:$X$28,'Форма 1'!AH$8),"")</f>
        <v/>
      </c>
      <c r="R2124" s="103" t="str">
        <f>IF(ISNUMBER('Форма 1'!AI2124),'Форма 1'!$H2124*VLOOKUP('Форма 1'!$F2124,'Придельники с 2022'!$B$4:$X$28,'Форма 1'!AI$8),"")</f>
        <v/>
      </c>
      <c r="S2124" s="103" t="str">
        <f>IF(ISNUMBER('Форма 1'!AJ2124),'Форма 1'!$H2124*VLOOKUP('Форма 1'!$F2124,'Придельники с 2022'!$B$4:$X$28,'Форма 1'!AJ$8),"")</f>
        <v/>
      </c>
      <c r="T2124" s="87"/>
    </row>
    <row r="2125" spans="1:20">
      <c r="A2125" s="188">
        <f t="shared" si="182"/>
        <v>8</v>
      </c>
      <c r="B2125" s="189" t="s">
        <v>2079</v>
      </c>
      <c r="C2125" s="99">
        <f t="shared" si="179"/>
        <v>4733012.4809999997</v>
      </c>
      <c r="D2125" s="103">
        <f>IF(ISNUMBER('Форма 1'!U2125),'Форма 1'!$H2125*VLOOKUP('Форма 1'!$F2125,'Придельники с 2022'!$B$4:$X$28,'Форма 1'!U$8),"")</f>
        <v>1545372.101</v>
      </c>
      <c r="E2125" s="103" t="str">
        <f>IF(ISNUMBER('Форма 1'!V2125),'Форма 1'!$H2125*VLOOKUP('Форма 1'!$F2125,'Придельники с 2022'!$B$4:$X$28,'Форма 1'!V$8),"")</f>
        <v/>
      </c>
      <c r="F2125" s="103" t="str">
        <f>IF(ISNUMBER('Форма 1'!W2125),'Форма 1'!$H2125*VLOOKUP('Форма 1'!$F2125,'Придельники с 2022'!$B$4:$X$28,'Форма 1'!W$8),"")</f>
        <v/>
      </c>
      <c r="G2125" s="103" t="str">
        <f>IF(ISNUMBER('Форма 1'!X2125),'Форма 1'!$H2125*VLOOKUP('Форма 1'!$F2125,'Придельники с 2022'!$B$4:$X$28,'Форма 1'!X$8),"")</f>
        <v/>
      </c>
      <c r="H2125" s="103" t="str">
        <f>IF(ISNUMBER('Форма 1'!Y2125),'Форма 1'!$H2125*VLOOKUP('Форма 1'!$F2125,'Придельники с 2022'!$B$4:$X$28,'Форма 1'!Y$8),"")</f>
        <v/>
      </c>
      <c r="I2125" s="103" t="str">
        <f>IF(ISNUMBER('Форма 1'!Z2125),'Форма 1'!$H2125*VLOOKUP('Форма 1'!$F2125,'Придельники с 2022'!$B$4:$X$28,'Форма 1'!Z$8),"")</f>
        <v/>
      </c>
      <c r="J2125" s="103">
        <f>IF(ISNUMBER('Форма 1'!AA2125),'Форма 1'!$H2125*VLOOKUP('Форма 1'!$F2125,'Придельники с 2022'!$B$4:$X$28,'Форма 1'!AA$8),"")</f>
        <v>3187640.38</v>
      </c>
      <c r="K2125" s="90"/>
      <c r="L2125" s="87"/>
      <c r="M2125" s="103" t="str">
        <f>IF(ISNUMBER('Форма 1'!AD2125),'Форма 1'!$H2125*VLOOKUP('Форма 1'!$F2125,'Придельники с 2022'!$B$4:$X$28,'Форма 1'!AD$8),"")</f>
        <v/>
      </c>
      <c r="N2125" s="103" t="str">
        <f>IF(ISBLANK('Форма 1'!$AE2125),"",IF('Форма 1'!$AE2125=1,'Форма 1'!$H2125*VLOOKUP('Форма 1'!$F2125,'Придельники с 2022'!$B$4:$X$28,'Форма 1'!$AE$8,0),IF('Форма 1'!$AE2125=2,'Форма 1'!$H2125*VLOOKUP('Форма 1'!$F2125,'Придельники с 2022'!$B$4:$X$28,13,0),IF('Форма 1'!$AE2125=3,'Форма 1'!$H2125*VLOOKUP('Форма 1'!$F2125,'Придельники с 2022'!$B$4:$X$28,12,0)))))</f>
        <v/>
      </c>
      <c r="O2125" s="103" t="str">
        <f>IF(ISNUMBER('Форма 1'!AF2125),'Форма 1'!$H2125*VLOOKUP('Форма 1'!$F2125,'Придельники с 2022'!$B$4:$X$28,'Форма 1'!AF$8),"")</f>
        <v/>
      </c>
      <c r="P2125" s="87"/>
      <c r="Q2125" s="103" t="str">
        <f>IF(ISNUMBER('Форма 1'!AH2125),'Форма 1'!$H2125*VLOOKUP('Форма 1'!$F2125,'Придельники с 2022'!$B$4:$X$28,'Форма 1'!AH$8),"")</f>
        <v/>
      </c>
      <c r="R2125" s="103" t="str">
        <f>IF(ISNUMBER('Форма 1'!AI2125),'Форма 1'!$H2125*VLOOKUP('Форма 1'!$F2125,'Придельники с 2022'!$B$4:$X$28,'Форма 1'!AI$8),"")</f>
        <v/>
      </c>
      <c r="S2125" s="103" t="str">
        <f>IF(ISNUMBER('Форма 1'!AJ2125),'Форма 1'!$H2125*VLOOKUP('Форма 1'!$F2125,'Придельники с 2022'!$B$4:$X$28,'Форма 1'!AJ$8),"")</f>
        <v/>
      </c>
      <c r="T2125" s="87"/>
    </row>
    <row r="2126" spans="1:20" ht="15.75">
      <c r="A2126" s="187">
        <v>0</v>
      </c>
      <c r="B2126" s="34" t="s">
        <v>1158</v>
      </c>
      <c r="C2126" s="36">
        <f t="shared" ref="C2126:T2126" si="185">SUM(C2127:C2160)</f>
        <v>347728810.41479999</v>
      </c>
      <c r="D2126" s="36">
        <f t="shared" si="185"/>
        <v>0</v>
      </c>
      <c r="E2126" s="36">
        <f t="shared" si="185"/>
        <v>0</v>
      </c>
      <c r="F2126" s="36">
        <f t="shared" si="185"/>
        <v>0</v>
      </c>
      <c r="G2126" s="36">
        <f t="shared" si="185"/>
        <v>5451073.2770000007</v>
      </c>
      <c r="H2126" s="36">
        <f t="shared" si="185"/>
        <v>18786428.789999999</v>
      </c>
      <c r="I2126" s="36">
        <f t="shared" si="185"/>
        <v>1400180.4919999999</v>
      </c>
      <c r="J2126" s="36">
        <f t="shared" si="185"/>
        <v>10425077.059999999</v>
      </c>
      <c r="K2126" s="39">
        <f t="shared" si="185"/>
        <v>0</v>
      </c>
      <c r="L2126" s="36">
        <f t="shared" si="185"/>
        <v>0</v>
      </c>
      <c r="M2126" s="36">
        <f t="shared" si="185"/>
        <v>118230910.56</v>
      </c>
      <c r="N2126" s="36">
        <f t="shared" si="185"/>
        <v>184537656.71179998</v>
      </c>
      <c r="O2126" s="36">
        <f t="shared" si="185"/>
        <v>6331753.5900000008</v>
      </c>
      <c r="P2126" s="36">
        <f t="shared" si="185"/>
        <v>0</v>
      </c>
      <c r="Q2126" s="36">
        <f t="shared" si="185"/>
        <v>2517128.298</v>
      </c>
      <c r="R2126" s="36">
        <f t="shared" si="185"/>
        <v>0</v>
      </c>
      <c r="S2126" s="36">
        <f t="shared" si="185"/>
        <v>48601.635999999999</v>
      </c>
      <c r="T2126" s="36">
        <f t="shared" si="185"/>
        <v>0</v>
      </c>
    </row>
    <row r="2127" spans="1:20">
      <c r="A2127" s="188">
        <f t="shared" si="182"/>
        <v>1</v>
      </c>
      <c r="B2127" s="189" t="s">
        <v>1159</v>
      </c>
      <c r="C2127" s="99">
        <f>SUM(D2127:J2127,L2127:T2127)</f>
        <v>2517128.298</v>
      </c>
      <c r="D2127" s="103" t="str">
        <f>IF(ISNUMBER('Форма 1'!U2127),'Форма 1'!$H2127*VLOOKUP('Форма 1'!$F2127,'Придельники с 2022'!$B$4:$X$28,'Форма 1'!U$8),"")</f>
        <v/>
      </c>
      <c r="E2127" s="103" t="str">
        <f>IF(ISNUMBER('Форма 1'!V2127),'Форма 1'!$H2127*VLOOKUP('Форма 1'!$F2127,'Придельники с 2022'!$B$4:$X$28,'Форма 1'!V$8),"")</f>
        <v/>
      </c>
      <c r="F2127" s="103" t="str">
        <f>IF(ISNUMBER('Форма 1'!W2127),'Форма 1'!$H2127*VLOOKUP('Форма 1'!$F2127,'Придельники с 2022'!$B$4:$X$28,'Форма 1'!W$8),"")</f>
        <v/>
      </c>
      <c r="G2127" s="103" t="str">
        <f>IF(ISNUMBER('Форма 1'!X2127),'Форма 1'!$H2127*VLOOKUP('Форма 1'!$F2127,'Придельники с 2022'!$B$4:$X$28,'Форма 1'!X$8),"")</f>
        <v/>
      </c>
      <c r="H2127" s="103" t="str">
        <f>IF(ISNUMBER('Форма 1'!Y2127),'Форма 1'!$H2127*VLOOKUP('Форма 1'!$F2127,'Придельники с 2022'!$B$4:$X$28,'Форма 1'!Y$8),"")</f>
        <v/>
      </c>
      <c r="I2127" s="103" t="str">
        <f>IF(ISNUMBER('Форма 1'!Z2127),'Форма 1'!$H2127*VLOOKUP('Форма 1'!$F2127,'Придельники с 2022'!$B$4:$X$28,'Форма 1'!Z$8),"")</f>
        <v/>
      </c>
      <c r="J2127" s="103" t="str">
        <f>IF(ISNUMBER('Форма 1'!AA2127),'Форма 1'!$H2127*VLOOKUP('Форма 1'!$F2127,'Придельники с 2022'!$B$4:$X$28,'Форма 1'!AA$8),"")</f>
        <v/>
      </c>
      <c r="K2127" s="90"/>
      <c r="L2127" s="87"/>
      <c r="M2127" s="103" t="str">
        <f>IF(ISNUMBER('Форма 1'!AD2127),'Форма 1'!$H2127*VLOOKUP('Форма 1'!$F2127,'Придельники с 2022'!$B$4:$X$28,'Форма 1'!AD$8),"")</f>
        <v/>
      </c>
      <c r="N2127" s="103" t="str">
        <f>IF(ISBLANK('Форма 1'!$AE2127),"",IF('Форма 1'!$AE2127=1,'Форма 1'!$H2127*VLOOKUP('Форма 1'!$F2127,'Придельники с 2022'!$B$4:$X$28,'Форма 1'!$AE$8,0),IF('Форма 1'!$AE2127=2,'Форма 1'!$H2127*VLOOKUP('Форма 1'!$F2127,'Придельники с 2022'!$B$4:$X$28,13,0),IF('Форма 1'!$AE2127=3,'Форма 1'!$H2127*VLOOKUP('Форма 1'!$F2127,'Придельники с 2022'!$B$4:$X$28,12,0)))))</f>
        <v/>
      </c>
      <c r="O2127" s="103" t="str">
        <f>IF(ISNUMBER('Форма 1'!AF2127),'Форма 1'!$H2127*VLOOKUP('Форма 1'!$F2127,'Придельники с 2022'!$B$4:$X$28,'Форма 1'!AF$8),"")</f>
        <v/>
      </c>
      <c r="P2127" s="87"/>
      <c r="Q2127" s="103">
        <f>IF(ISNUMBER('Форма 1'!AH2127),'Форма 1'!$H2127*VLOOKUP('Форма 1'!$F2127,'Придельники с 2022'!$B$4:$X$28,'Форма 1'!AH$8),"")</f>
        <v>2517128.298</v>
      </c>
      <c r="R2127" s="103" t="str">
        <f>IF(ISNUMBER('Форма 1'!AI2127),'Форма 1'!$H2127*VLOOKUP('Форма 1'!$F2127,'Придельники с 2022'!$B$4:$X$28,'Форма 1'!AI$8),"")</f>
        <v/>
      </c>
      <c r="S2127" s="103" t="str">
        <f>IF(ISNUMBER('Форма 1'!AJ2127),'Форма 1'!$H2127*VLOOKUP('Форма 1'!$F2127,'Придельники с 2022'!$B$4:$X$28,'Форма 1'!AJ$8),"")</f>
        <v/>
      </c>
      <c r="T2127" s="87"/>
    </row>
    <row r="2128" spans="1:20">
      <c r="A2128" s="188">
        <f t="shared" si="182"/>
        <v>2</v>
      </c>
      <c r="B2128" s="147" t="s">
        <v>2080</v>
      </c>
      <c r="C2128" s="99">
        <f t="shared" ref="C2128:C2160" si="186">SUM(D2128:J2128,L2128:T2128)</f>
        <v>4093283.6100000003</v>
      </c>
      <c r="D2128" s="103" t="str">
        <f>IF(ISNUMBER('Форма 1'!U2128),'Форма 1'!$H2128*VLOOKUP('Форма 1'!$F2128,'Придельники с 2022'!$B$4:$X$28,'Форма 1'!U$8),"")</f>
        <v/>
      </c>
      <c r="E2128" s="103" t="str">
        <f>IF(ISNUMBER('Форма 1'!V2128),'Форма 1'!$H2128*VLOOKUP('Форма 1'!$F2128,'Придельники с 2022'!$B$4:$X$28,'Форма 1'!V$8),"")</f>
        <v/>
      </c>
      <c r="F2128" s="103" t="str">
        <f>IF(ISNUMBER('Форма 1'!W2128),'Форма 1'!$H2128*VLOOKUP('Форма 1'!$F2128,'Придельники с 2022'!$B$4:$X$28,'Форма 1'!W$8),"")</f>
        <v/>
      </c>
      <c r="G2128" s="103" t="str">
        <f>IF(ISNUMBER('Форма 1'!X2128),'Форма 1'!$H2128*VLOOKUP('Форма 1'!$F2128,'Придельники с 2022'!$B$4:$X$28,'Форма 1'!X$8),"")</f>
        <v/>
      </c>
      <c r="H2128" s="103" t="str">
        <f>IF(ISNUMBER('Форма 1'!Y2128),'Форма 1'!$H2128*VLOOKUP('Форма 1'!$F2128,'Придельники с 2022'!$B$4:$X$28,'Форма 1'!Y$8),"")</f>
        <v/>
      </c>
      <c r="I2128" s="103" t="str">
        <f>IF(ISNUMBER('Форма 1'!Z2128),'Форма 1'!$H2128*VLOOKUP('Форма 1'!$F2128,'Придельники с 2022'!$B$4:$X$28,'Форма 1'!Z$8),"")</f>
        <v/>
      </c>
      <c r="J2128" s="103" t="str">
        <f>IF(ISNUMBER('Форма 1'!AA2128),'Форма 1'!$H2128*VLOOKUP('Форма 1'!$F2128,'Придельники с 2022'!$B$4:$X$28,'Форма 1'!AA$8),"")</f>
        <v/>
      </c>
      <c r="K2128" s="100"/>
      <c r="L2128" s="99"/>
      <c r="M2128" s="103" t="str">
        <f>IF(ISNUMBER('Форма 1'!AD2128),'Форма 1'!$H2128*VLOOKUP('Форма 1'!$F2128,'Придельники с 2022'!$B$4:$X$28,'Форма 1'!AD$8),"")</f>
        <v/>
      </c>
      <c r="N2128" s="103" t="str">
        <f>IF(ISBLANK('Форма 1'!$AE2128),"",IF('Форма 1'!$AE2128=1,'Форма 1'!$H2128*VLOOKUP('Форма 1'!$F2128,'Придельники с 2022'!$B$4:$X$28,'Форма 1'!$AE$8,0),IF('Форма 1'!$AE2128=2,'Форма 1'!$H2128*VLOOKUP('Форма 1'!$F2128,'Придельники с 2022'!$B$4:$X$28,13,0),IF('Форма 1'!$AE2128=3,'Форма 1'!$H2128*VLOOKUP('Форма 1'!$F2128,'Придельники с 2022'!$B$4:$X$28,12,0)))))</f>
        <v/>
      </c>
      <c r="O2128" s="103">
        <f>IF(ISNUMBER('Форма 1'!AF2128),'Форма 1'!$H2128*VLOOKUP('Форма 1'!$F2128,'Придельники с 2022'!$B$4:$X$28,'Форма 1'!AF$8),"")</f>
        <v>4093283.6100000003</v>
      </c>
      <c r="P2128" s="99"/>
      <c r="Q2128" s="103" t="str">
        <f>IF(ISNUMBER('Форма 1'!AH2128),'Форма 1'!$H2128*VLOOKUP('Форма 1'!$F2128,'Придельники с 2022'!$B$4:$X$28,'Форма 1'!AH$8),"")</f>
        <v/>
      </c>
      <c r="R2128" s="103" t="str">
        <f>IF(ISNUMBER('Форма 1'!AI2128),'Форма 1'!$H2128*VLOOKUP('Форма 1'!$F2128,'Придельники с 2022'!$B$4:$X$28,'Форма 1'!AI$8),"")</f>
        <v/>
      </c>
      <c r="S2128" s="103" t="str">
        <f>IF(ISNUMBER('Форма 1'!AJ2128),'Форма 1'!$H2128*VLOOKUP('Форма 1'!$F2128,'Придельники с 2022'!$B$4:$X$28,'Форма 1'!AJ$8),"")</f>
        <v/>
      </c>
      <c r="T2128" s="99"/>
    </row>
    <row r="2129" spans="1:20">
      <c r="A2129" s="188">
        <f t="shared" si="182"/>
        <v>3</v>
      </c>
      <c r="B2129" s="147" t="s">
        <v>2081</v>
      </c>
      <c r="C2129" s="99">
        <f t="shared" si="186"/>
        <v>6678716.2000000002</v>
      </c>
      <c r="D2129" s="103" t="str">
        <f>IF(ISNUMBER('Форма 1'!U2129),'Форма 1'!$H2129*VLOOKUP('Форма 1'!$F2129,'Придельники с 2022'!$B$4:$X$28,'Форма 1'!U$8),"")</f>
        <v/>
      </c>
      <c r="E2129" s="103" t="str">
        <f>IF(ISNUMBER('Форма 1'!V2129),'Форма 1'!$H2129*VLOOKUP('Форма 1'!$F2129,'Придельники с 2022'!$B$4:$X$28,'Форма 1'!V$8),"")</f>
        <v/>
      </c>
      <c r="F2129" s="103" t="str">
        <f>IF(ISNUMBER('Форма 1'!W2129),'Форма 1'!$H2129*VLOOKUP('Форма 1'!$F2129,'Придельники с 2022'!$B$4:$X$28,'Форма 1'!W$8),"")</f>
        <v/>
      </c>
      <c r="G2129" s="103">
        <f>IF(ISNUMBER('Форма 1'!X2129),'Форма 1'!$H2129*VLOOKUP('Форма 1'!$F2129,'Придельники с 2022'!$B$4:$X$28,'Форма 1'!X$8),"")</f>
        <v>1525676.7999999998</v>
      </c>
      <c r="H2129" s="103">
        <f>IF(ISNUMBER('Форма 1'!Y2129),'Форма 1'!$H2129*VLOOKUP('Форма 1'!$F2129,'Придельники с 2022'!$B$4:$X$28,'Форма 1'!Y$8),"")</f>
        <v>5153039.4000000004</v>
      </c>
      <c r="I2129" s="103" t="str">
        <f>IF(ISNUMBER('Форма 1'!Z2129),'Форма 1'!$H2129*VLOOKUP('Форма 1'!$F2129,'Придельники с 2022'!$B$4:$X$28,'Форма 1'!Z$8),"")</f>
        <v/>
      </c>
      <c r="J2129" s="103" t="str">
        <f>IF(ISNUMBER('Форма 1'!AA2129),'Форма 1'!$H2129*VLOOKUP('Форма 1'!$F2129,'Придельники с 2022'!$B$4:$X$28,'Форма 1'!AA$8),"")</f>
        <v/>
      </c>
      <c r="K2129" s="90"/>
      <c r="L2129" s="87"/>
      <c r="M2129" s="103" t="str">
        <f>IF(ISNUMBER('Форма 1'!AD2129),'Форма 1'!$H2129*VLOOKUP('Форма 1'!$F2129,'Придельники с 2022'!$B$4:$X$28,'Форма 1'!AD$8),"")</f>
        <v/>
      </c>
      <c r="N2129" s="103" t="str">
        <f>IF(ISBLANK('Форма 1'!$AE2129),"",IF('Форма 1'!$AE2129=1,'Форма 1'!$H2129*VLOOKUP('Форма 1'!$F2129,'Придельники с 2022'!$B$4:$X$28,'Форма 1'!$AE$8,0),IF('Форма 1'!$AE2129=2,'Форма 1'!$H2129*VLOOKUP('Форма 1'!$F2129,'Придельники с 2022'!$B$4:$X$28,13,0),IF('Форма 1'!$AE2129=3,'Форма 1'!$H2129*VLOOKUP('Форма 1'!$F2129,'Придельники с 2022'!$B$4:$X$28,12,0)))))</f>
        <v/>
      </c>
      <c r="O2129" s="103" t="str">
        <f>IF(ISNUMBER('Форма 1'!AF2129),'Форма 1'!$H2129*VLOOKUP('Форма 1'!$F2129,'Придельники с 2022'!$B$4:$X$28,'Форма 1'!AF$8),"")</f>
        <v/>
      </c>
      <c r="P2129" s="87"/>
      <c r="Q2129" s="103" t="str">
        <f>IF(ISNUMBER('Форма 1'!AH2129),'Форма 1'!$H2129*VLOOKUP('Форма 1'!$F2129,'Придельники с 2022'!$B$4:$X$28,'Форма 1'!AH$8),"")</f>
        <v/>
      </c>
      <c r="R2129" s="103" t="str">
        <f>IF(ISNUMBER('Форма 1'!AI2129),'Форма 1'!$H2129*VLOOKUP('Форма 1'!$F2129,'Придельники с 2022'!$B$4:$X$28,'Форма 1'!AI$8),"")</f>
        <v/>
      </c>
      <c r="S2129" s="103" t="str">
        <f>IF(ISNUMBER('Форма 1'!AJ2129),'Форма 1'!$H2129*VLOOKUP('Форма 1'!$F2129,'Придельники с 2022'!$B$4:$X$28,'Форма 1'!AJ$8),"")</f>
        <v/>
      </c>
      <c r="T2129" s="87"/>
    </row>
    <row r="2130" spans="1:20">
      <c r="A2130" s="188">
        <f t="shared" si="182"/>
        <v>4</v>
      </c>
      <c r="B2130" s="119" t="s">
        <v>5092</v>
      </c>
      <c r="C2130" s="99">
        <f>SUM(D2130:J2130,L2130:T2130)</f>
        <v>25044993.268399995</v>
      </c>
      <c r="D2130" s="103" t="str">
        <f>IF(ISNUMBER('Форма 1'!U2130),'Форма 1'!$H2130*VLOOKUP('Форма 1'!$F2130,'Придельники с 2022'!$B$4:$X$28,'Форма 1'!U$8),"")</f>
        <v/>
      </c>
      <c r="E2130" s="103" t="str">
        <f>IF(ISNUMBER('Форма 1'!V2130),'Форма 1'!$H2130*VLOOKUP('Форма 1'!$F2130,'Придельники с 2022'!$B$4:$X$28,'Форма 1'!V$8),"")</f>
        <v/>
      </c>
      <c r="F2130" s="103" t="str">
        <f>IF(ISNUMBER('Форма 1'!W2130),'Форма 1'!$H2130*VLOOKUP('Форма 1'!$F2130,'Придельники с 2022'!$B$4:$X$28,'Форма 1'!W$8),"")</f>
        <v/>
      </c>
      <c r="G2130" s="103" t="str">
        <f>IF(ISNUMBER('Форма 1'!X2130),'Форма 1'!$H2130*VLOOKUP('Форма 1'!$F2130,'Придельники с 2022'!$B$4:$X$28,'Форма 1'!X$8),"")</f>
        <v/>
      </c>
      <c r="H2130" s="103" t="str">
        <f>IF(ISNUMBER('Форма 1'!Y2130),'Форма 1'!$H2130*VLOOKUP('Форма 1'!$F2130,'Придельники с 2022'!$B$4:$X$28,'Форма 1'!Y$8),"")</f>
        <v/>
      </c>
      <c r="I2130" s="103" t="str">
        <f>IF(ISNUMBER('Форма 1'!Z2130),'Форма 1'!$H2130*VLOOKUP('Форма 1'!$F2130,'Придельники с 2022'!$B$4:$X$28,'Форма 1'!Z$8),"")</f>
        <v/>
      </c>
      <c r="J2130" s="103" t="str">
        <f>IF(ISNUMBER('Форма 1'!AA2130),'Форма 1'!$H2130*VLOOKUP('Форма 1'!$F2130,'Придельники с 2022'!$B$4:$X$28,'Форма 1'!AA$8),"")</f>
        <v/>
      </c>
      <c r="K2130" s="90"/>
      <c r="L2130" s="87"/>
      <c r="M2130" s="103" t="str">
        <f>IF(ISNUMBER('Форма 1'!AD2130),'Форма 1'!$H2130*VLOOKUP('Форма 1'!$F2130,'Придельники с 2022'!$B$4:$X$28,'Форма 1'!AD$8),"")</f>
        <v/>
      </c>
      <c r="N2130" s="103">
        <f>IF(ISBLANK('Форма 1'!$AE2130),"",IF('Форма 1'!$AE2130=1,'Форма 1'!$H2130*VLOOKUP('Форма 1'!$F2130,'Придельники с 2022'!$B$4:$X$28,'Форма 1'!$AE$8,0),IF('Форма 1'!$AE2130=2,'Форма 1'!$H2130*VLOOKUP('Форма 1'!$F2130,'Придельники с 2022'!$B$4:$X$28,13,0),IF('Форма 1'!$AE2130=3,'Форма 1'!$H2130*VLOOKUP('Форма 1'!$F2130,'Придельники с 2022'!$B$4:$X$28,12,0)))))</f>
        <v>25044993.268399995</v>
      </c>
      <c r="O2130" s="103" t="str">
        <f>IF(ISNUMBER('Форма 1'!AF2130),'Форма 1'!$H2130*VLOOKUP('Форма 1'!$F2130,'Придельники с 2022'!$B$4:$X$28,'Форма 1'!AF$8),"")</f>
        <v/>
      </c>
      <c r="P2130" s="87"/>
      <c r="Q2130" s="103" t="str">
        <f>IF(ISNUMBER('Форма 1'!AH2130),'Форма 1'!$H2130*VLOOKUP('Форма 1'!$F2130,'Придельники с 2022'!$B$4:$X$28,'Форма 1'!AH$8),"")</f>
        <v/>
      </c>
      <c r="R2130" s="103" t="str">
        <f>IF(ISNUMBER('Форма 1'!AI2130),'Форма 1'!$H2130*VLOOKUP('Форма 1'!$F2130,'Придельники с 2022'!$B$4:$X$28,'Форма 1'!AI$8),"")</f>
        <v/>
      </c>
      <c r="S2130" s="103" t="str">
        <f>IF(ISNUMBER('Форма 1'!AJ2130),'Форма 1'!$H2130*VLOOKUP('Форма 1'!$F2130,'Придельники с 2022'!$B$4:$X$28,'Форма 1'!AJ$8),"")</f>
        <v/>
      </c>
      <c r="T2130" s="87"/>
    </row>
    <row r="2131" spans="1:20">
      <c r="A2131" s="188">
        <f t="shared" si="182"/>
        <v>5</v>
      </c>
      <c r="B2131" s="135" t="s">
        <v>2082</v>
      </c>
      <c r="C2131" s="99">
        <f>SUM(D2131:J2131,L2131:T2131)</f>
        <v>4044666.47</v>
      </c>
      <c r="D2131" s="103" t="str">
        <f>IF(ISNUMBER('Форма 1'!U2131),'Форма 1'!$H2131*VLOOKUP('Форма 1'!$F2131,'Придельники с 2022'!$B$4:$X$28,'Форма 1'!U$8),"")</f>
        <v/>
      </c>
      <c r="E2131" s="103" t="str">
        <f>IF(ISNUMBER('Форма 1'!V2131),'Форма 1'!$H2131*VLOOKUP('Форма 1'!$F2131,'Придельники с 2022'!$B$4:$X$28,'Форма 1'!V$8),"")</f>
        <v/>
      </c>
      <c r="F2131" s="103" t="str">
        <f>IF(ISNUMBER('Форма 1'!W2131),'Форма 1'!$H2131*VLOOKUP('Форма 1'!$F2131,'Придельники с 2022'!$B$4:$X$28,'Форма 1'!W$8),"")</f>
        <v/>
      </c>
      <c r="G2131" s="103">
        <f>IF(ISNUMBER('Форма 1'!X2131),'Форма 1'!$H2131*VLOOKUP('Форма 1'!$F2131,'Придельники с 2022'!$B$4:$X$28,'Форма 1'!X$8),"")</f>
        <v>923958.08</v>
      </c>
      <c r="H2131" s="103">
        <f>IF(ISNUMBER('Форма 1'!Y2131),'Форма 1'!$H2131*VLOOKUP('Форма 1'!$F2131,'Придельники с 2022'!$B$4:$X$28,'Форма 1'!Y$8),"")</f>
        <v>3120708.39</v>
      </c>
      <c r="I2131" s="103" t="str">
        <f>IF(ISNUMBER('Форма 1'!Z2131),'Форма 1'!$H2131*VLOOKUP('Форма 1'!$F2131,'Придельники с 2022'!$B$4:$X$28,'Форма 1'!Z$8),"")</f>
        <v/>
      </c>
      <c r="J2131" s="103" t="str">
        <f>IF(ISNUMBER('Форма 1'!AA2131),'Форма 1'!$H2131*VLOOKUP('Форма 1'!$F2131,'Придельники с 2022'!$B$4:$X$28,'Форма 1'!AA$8),"")</f>
        <v/>
      </c>
      <c r="K2131" s="90"/>
      <c r="L2131" s="87"/>
      <c r="M2131" s="103" t="str">
        <f>IF(ISNUMBER('Форма 1'!AD2131),'Форма 1'!$H2131*VLOOKUP('Форма 1'!$F2131,'Придельники с 2022'!$B$4:$X$28,'Форма 1'!AD$8),"")</f>
        <v/>
      </c>
      <c r="N2131" s="103" t="str">
        <f>IF(ISBLANK('Форма 1'!$AE2131),"",IF('Форма 1'!$AE2131=1,'Форма 1'!$H2131*VLOOKUP('Форма 1'!$F2131,'Придельники с 2022'!$B$4:$X$28,'Форма 1'!$AE$8,0),IF('Форма 1'!$AE2131=2,'Форма 1'!$H2131*VLOOKUP('Форма 1'!$F2131,'Придельники с 2022'!$B$4:$X$28,13,0),IF('Форма 1'!$AE2131=3,'Форма 1'!$H2131*VLOOKUP('Форма 1'!$F2131,'Придельники с 2022'!$B$4:$X$28,12,0)))))</f>
        <v/>
      </c>
      <c r="O2131" s="103" t="str">
        <f>IF(ISNUMBER('Форма 1'!AF2131),'Форма 1'!$H2131*VLOOKUP('Форма 1'!$F2131,'Придельники с 2022'!$B$4:$X$28,'Форма 1'!AF$8),"")</f>
        <v/>
      </c>
      <c r="P2131" s="87"/>
      <c r="Q2131" s="103" t="str">
        <f>IF(ISNUMBER('Форма 1'!AH2131),'Форма 1'!$H2131*VLOOKUP('Форма 1'!$F2131,'Придельники с 2022'!$B$4:$X$28,'Форма 1'!AH$8),"")</f>
        <v/>
      </c>
      <c r="R2131" s="103" t="str">
        <f>IF(ISNUMBER('Форма 1'!AI2131),'Форма 1'!$H2131*VLOOKUP('Форма 1'!$F2131,'Придельники с 2022'!$B$4:$X$28,'Форма 1'!AI$8),"")</f>
        <v/>
      </c>
      <c r="S2131" s="103" t="str">
        <f>IF(ISNUMBER('Форма 1'!AJ2131),'Форма 1'!$H2131*VLOOKUP('Форма 1'!$F2131,'Придельники с 2022'!$B$4:$X$28,'Форма 1'!AJ$8),"")</f>
        <v/>
      </c>
      <c r="T2131" s="87"/>
    </row>
    <row r="2132" spans="1:20">
      <c r="A2132" s="188">
        <f>A2131+1</f>
        <v>6</v>
      </c>
      <c r="B2132" s="135" t="s">
        <v>2083</v>
      </c>
      <c r="C2132" s="99">
        <f t="shared" si="186"/>
        <v>49628735.200000003</v>
      </c>
      <c r="D2132" s="103" t="str">
        <f>IF(ISNUMBER('Форма 1'!U2132),'Форма 1'!$H2132*VLOOKUP('Форма 1'!$F2132,'Придельники с 2022'!$B$4:$X$28,'Форма 1'!U$8),"")</f>
        <v/>
      </c>
      <c r="E2132" s="103" t="str">
        <f>IF(ISNUMBER('Форма 1'!V2132),'Форма 1'!$H2132*VLOOKUP('Форма 1'!$F2132,'Придельники с 2022'!$B$4:$X$28,'Форма 1'!V$8),"")</f>
        <v/>
      </c>
      <c r="F2132" s="103" t="str">
        <f>IF(ISNUMBER('Форма 1'!W2132),'Форма 1'!$H2132*VLOOKUP('Форма 1'!$F2132,'Придельники с 2022'!$B$4:$X$28,'Форма 1'!W$8),"")</f>
        <v/>
      </c>
      <c r="G2132" s="103" t="str">
        <f>IF(ISNUMBER('Форма 1'!X2132),'Форма 1'!$H2132*VLOOKUP('Форма 1'!$F2132,'Придельники с 2022'!$B$4:$X$28,'Форма 1'!X$8),"")</f>
        <v/>
      </c>
      <c r="H2132" s="103" t="str">
        <f>IF(ISNUMBER('Форма 1'!Y2132),'Форма 1'!$H2132*VLOOKUP('Форма 1'!$F2132,'Придельники с 2022'!$B$4:$X$28,'Форма 1'!Y$8),"")</f>
        <v/>
      </c>
      <c r="I2132" s="103" t="str">
        <f>IF(ISNUMBER('Форма 1'!Z2132),'Форма 1'!$H2132*VLOOKUP('Форма 1'!$F2132,'Придельники с 2022'!$B$4:$X$28,'Форма 1'!Z$8),"")</f>
        <v/>
      </c>
      <c r="J2132" s="103" t="str">
        <f>IF(ISNUMBER('Форма 1'!AA2132),'Форма 1'!$H2132*VLOOKUP('Форма 1'!$F2132,'Придельники с 2022'!$B$4:$X$28,'Форма 1'!AA$8),"")</f>
        <v/>
      </c>
      <c r="K2132" s="90"/>
      <c r="L2132" s="87"/>
      <c r="M2132" s="103" t="str">
        <f>IF(ISNUMBER('Форма 1'!AD2132),'Форма 1'!$H2132*VLOOKUP('Форма 1'!$F2132,'Придельники с 2022'!$B$4:$X$28,'Форма 1'!AD$8),"")</f>
        <v/>
      </c>
      <c r="N2132" s="103">
        <f>IF(ISBLANK('Форма 1'!$AE2132),"",IF('Форма 1'!$AE2132=1,'Форма 1'!$H2132*VLOOKUP('Форма 1'!$F2132,'Придельники с 2022'!$B$4:$X$28,'Форма 1'!$AE$8,0),IF('Форма 1'!$AE2132=2,'Форма 1'!$H2132*VLOOKUP('Форма 1'!$F2132,'Придельники с 2022'!$B$4:$X$28,13,0),IF('Форма 1'!$AE2132=3,'Форма 1'!$H2132*VLOOKUP('Форма 1'!$F2132,'Придельники с 2022'!$B$4:$X$28,12,0)))))</f>
        <v>49628735.200000003</v>
      </c>
      <c r="O2132" s="103" t="str">
        <f>IF(ISNUMBER('Форма 1'!AF2132),'Форма 1'!$H2132*VLOOKUP('Форма 1'!$F2132,'Придельники с 2022'!$B$4:$X$28,'Форма 1'!AF$8),"")</f>
        <v/>
      </c>
      <c r="P2132" s="87"/>
      <c r="Q2132" s="103" t="str">
        <f>IF(ISNUMBER('Форма 1'!AH2132),'Форма 1'!$H2132*VLOOKUP('Форма 1'!$F2132,'Придельники с 2022'!$B$4:$X$28,'Форма 1'!AH$8),"")</f>
        <v/>
      </c>
      <c r="R2132" s="103" t="str">
        <f>IF(ISNUMBER('Форма 1'!AI2132),'Форма 1'!$H2132*VLOOKUP('Форма 1'!$F2132,'Придельники с 2022'!$B$4:$X$28,'Форма 1'!AI$8),"")</f>
        <v/>
      </c>
      <c r="S2132" s="103" t="str">
        <f>IF(ISNUMBER('Форма 1'!AJ2132),'Форма 1'!$H2132*VLOOKUP('Форма 1'!$F2132,'Придельники с 2022'!$B$4:$X$28,'Форма 1'!AJ$8),"")</f>
        <v/>
      </c>
      <c r="T2132" s="87"/>
    </row>
    <row r="2133" spans="1:20">
      <c r="A2133" s="188">
        <f t="shared" si="182"/>
        <v>7</v>
      </c>
      <c r="B2133" s="189" t="s">
        <v>2084</v>
      </c>
      <c r="C2133" s="99">
        <f t="shared" si="186"/>
        <v>201784.84</v>
      </c>
      <c r="D2133" s="103" t="str">
        <f>IF(ISNUMBER('Форма 1'!U2133),'Форма 1'!$H2133*VLOOKUP('Форма 1'!$F2133,'Придельники с 2022'!$B$4:$X$28,'Форма 1'!U$8),"")</f>
        <v/>
      </c>
      <c r="E2133" s="103" t="str">
        <f>IF(ISNUMBER('Форма 1'!V2133),'Форма 1'!$H2133*VLOOKUP('Форма 1'!$F2133,'Придельники с 2022'!$B$4:$X$28,'Форма 1'!V$8),"")</f>
        <v/>
      </c>
      <c r="F2133" s="103" t="str">
        <f>IF(ISNUMBER('Форма 1'!W2133),'Форма 1'!$H2133*VLOOKUP('Форма 1'!$F2133,'Придельники с 2022'!$B$4:$X$28,'Форма 1'!W$8),"")</f>
        <v/>
      </c>
      <c r="G2133" s="103" t="str">
        <f>IF(ISNUMBER('Форма 1'!X2133),'Форма 1'!$H2133*VLOOKUP('Форма 1'!$F2133,'Придельники с 2022'!$B$4:$X$28,'Форма 1'!X$8),"")</f>
        <v/>
      </c>
      <c r="H2133" s="103" t="str">
        <f>IF(ISNUMBER('Форма 1'!Y2133),'Форма 1'!$H2133*VLOOKUP('Форма 1'!$F2133,'Придельники с 2022'!$B$4:$X$28,'Форма 1'!Y$8),"")</f>
        <v/>
      </c>
      <c r="I2133" s="103">
        <f>IF(ISNUMBER('Форма 1'!Z2133),'Форма 1'!$H2133*VLOOKUP('Форма 1'!$F2133,'Придельники с 2022'!$B$4:$X$28,'Форма 1'!Z$8),"")</f>
        <v>201784.84</v>
      </c>
      <c r="J2133" s="103" t="str">
        <f>IF(ISNUMBER('Форма 1'!AA2133),'Форма 1'!$H2133*VLOOKUP('Форма 1'!$F2133,'Придельники с 2022'!$B$4:$X$28,'Форма 1'!AA$8),"")</f>
        <v/>
      </c>
      <c r="K2133" s="90"/>
      <c r="L2133" s="87"/>
      <c r="M2133" s="103" t="str">
        <f>IF(ISNUMBER('Форма 1'!AD2133),'Форма 1'!$H2133*VLOOKUP('Форма 1'!$F2133,'Придельники с 2022'!$B$4:$X$28,'Форма 1'!AD$8),"")</f>
        <v/>
      </c>
      <c r="N2133" s="103" t="str">
        <f>IF(ISBLANK('Форма 1'!$AE2133),"",IF('Форма 1'!$AE2133=1,'Форма 1'!$H2133*VLOOKUP('Форма 1'!$F2133,'Придельники с 2022'!$B$4:$X$28,'Форма 1'!$AE$8,0),IF('Форма 1'!$AE2133=2,'Форма 1'!$H2133*VLOOKUP('Форма 1'!$F2133,'Придельники с 2022'!$B$4:$X$28,13,0),IF('Форма 1'!$AE2133=3,'Форма 1'!$H2133*VLOOKUP('Форма 1'!$F2133,'Придельники с 2022'!$B$4:$X$28,12,0)))))</f>
        <v/>
      </c>
      <c r="O2133" s="103" t="str">
        <f>IF(ISNUMBER('Форма 1'!AF2133),'Форма 1'!$H2133*VLOOKUP('Форма 1'!$F2133,'Придельники с 2022'!$B$4:$X$28,'Форма 1'!AF$8),"")</f>
        <v/>
      </c>
      <c r="P2133" s="87"/>
      <c r="Q2133" s="103" t="str">
        <f>IF(ISNUMBER('Форма 1'!AH2133),'Форма 1'!$H2133*VLOOKUP('Форма 1'!$F2133,'Придельники с 2022'!$B$4:$X$28,'Форма 1'!AH$8),"")</f>
        <v/>
      </c>
      <c r="R2133" s="103" t="str">
        <f>IF(ISNUMBER('Форма 1'!AI2133),'Форма 1'!$H2133*VLOOKUP('Форма 1'!$F2133,'Придельники с 2022'!$B$4:$X$28,'Форма 1'!AI$8),"")</f>
        <v/>
      </c>
      <c r="S2133" s="103" t="str">
        <f>IF(ISNUMBER('Форма 1'!AJ2133),'Форма 1'!$H2133*VLOOKUP('Форма 1'!$F2133,'Придельники с 2022'!$B$4:$X$28,'Форма 1'!AJ$8),"")</f>
        <v/>
      </c>
      <c r="T2133" s="87"/>
    </row>
    <row r="2134" spans="1:20">
      <c r="A2134" s="188">
        <f t="shared" si="182"/>
        <v>8</v>
      </c>
      <c r="B2134" s="189" t="s">
        <v>2085</v>
      </c>
      <c r="C2134" s="99">
        <f t="shared" si="186"/>
        <v>44743087.729999997</v>
      </c>
      <c r="D2134" s="103" t="str">
        <f>IF(ISNUMBER('Форма 1'!U2134),'Форма 1'!$H2134*VLOOKUP('Форма 1'!$F2134,'Придельники с 2022'!$B$4:$X$28,'Форма 1'!U$8),"")</f>
        <v/>
      </c>
      <c r="E2134" s="103" t="str">
        <f>IF(ISNUMBER('Форма 1'!V2134),'Форма 1'!$H2134*VLOOKUP('Форма 1'!$F2134,'Придельники с 2022'!$B$4:$X$28,'Форма 1'!V$8),"")</f>
        <v/>
      </c>
      <c r="F2134" s="103" t="str">
        <f>IF(ISNUMBER('Форма 1'!W2134),'Форма 1'!$H2134*VLOOKUP('Форма 1'!$F2134,'Придельники с 2022'!$B$4:$X$28,'Форма 1'!W$8),"")</f>
        <v/>
      </c>
      <c r="G2134" s="103" t="str">
        <f>IF(ISNUMBER('Форма 1'!X2134),'Форма 1'!$H2134*VLOOKUP('Форма 1'!$F2134,'Придельники с 2022'!$B$4:$X$28,'Форма 1'!X$8),"")</f>
        <v/>
      </c>
      <c r="H2134" s="103" t="str">
        <f>IF(ISNUMBER('Форма 1'!Y2134),'Форма 1'!$H2134*VLOOKUP('Форма 1'!$F2134,'Придельники с 2022'!$B$4:$X$28,'Форма 1'!Y$8),"")</f>
        <v/>
      </c>
      <c r="I2134" s="103" t="str">
        <f>IF(ISNUMBER('Форма 1'!Z2134),'Форма 1'!$H2134*VLOOKUP('Форма 1'!$F2134,'Придельники с 2022'!$B$4:$X$28,'Форма 1'!Z$8),"")</f>
        <v/>
      </c>
      <c r="J2134" s="103" t="str">
        <f>IF(ISNUMBER('Форма 1'!AA2134),'Форма 1'!$H2134*VLOOKUP('Форма 1'!$F2134,'Придельники с 2022'!$B$4:$X$28,'Форма 1'!AA$8),"")</f>
        <v/>
      </c>
      <c r="K2134" s="90"/>
      <c r="L2134" s="87"/>
      <c r="M2134" s="103" t="str">
        <f>IF(ISNUMBER('Форма 1'!AD2134),'Форма 1'!$H2134*VLOOKUP('Форма 1'!$F2134,'Придельники с 2022'!$B$4:$X$28,'Форма 1'!AD$8),"")</f>
        <v/>
      </c>
      <c r="N2134" s="103">
        <f>IF(ISBLANK('Форма 1'!$AE2134),"",IF('Форма 1'!$AE2134=1,'Форма 1'!$H2134*VLOOKUP('Форма 1'!$F2134,'Придельники с 2022'!$B$4:$X$28,'Форма 1'!$AE$8,0),IF('Форма 1'!$AE2134=2,'Форма 1'!$H2134*VLOOKUP('Форма 1'!$F2134,'Придельники с 2022'!$B$4:$X$28,13,0),IF('Форма 1'!$AE2134=3,'Форма 1'!$H2134*VLOOKUP('Форма 1'!$F2134,'Придельники с 2022'!$B$4:$X$28,12,0)))))</f>
        <v>44743087.729999997</v>
      </c>
      <c r="O2134" s="103" t="str">
        <f>IF(ISNUMBER('Форма 1'!AF2134),'Форма 1'!$H2134*VLOOKUP('Форма 1'!$F2134,'Придельники с 2022'!$B$4:$X$28,'Форма 1'!AF$8),"")</f>
        <v/>
      </c>
      <c r="P2134" s="87"/>
      <c r="Q2134" s="103" t="str">
        <f>IF(ISNUMBER('Форма 1'!AH2134),'Форма 1'!$H2134*VLOOKUP('Форма 1'!$F2134,'Придельники с 2022'!$B$4:$X$28,'Форма 1'!AH$8),"")</f>
        <v/>
      </c>
      <c r="R2134" s="103" t="str">
        <f>IF(ISNUMBER('Форма 1'!AI2134),'Форма 1'!$H2134*VLOOKUP('Форма 1'!$F2134,'Придельники с 2022'!$B$4:$X$28,'Форма 1'!AI$8),"")</f>
        <v/>
      </c>
      <c r="S2134" s="103" t="str">
        <f>IF(ISNUMBER('Форма 1'!AJ2134),'Форма 1'!$H2134*VLOOKUP('Форма 1'!$F2134,'Придельники с 2022'!$B$4:$X$28,'Форма 1'!AJ$8),"")</f>
        <v/>
      </c>
      <c r="T2134" s="87"/>
    </row>
    <row r="2135" spans="1:20">
      <c r="A2135" s="188">
        <f t="shared" si="182"/>
        <v>9</v>
      </c>
      <c r="B2135" s="189" t="s">
        <v>2087</v>
      </c>
      <c r="C2135" s="99">
        <f t="shared" si="186"/>
        <v>27126719.460000001</v>
      </c>
      <c r="D2135" s="103" t="str">
        <f>IF(ISNUMBER('Форма 1'!U2135),'Форма 1'!$H2135*VLOOKUP('Форма 1'!$F2135,'Придельники с 2022'!$B$4:$X$28,'Форма 1'!U$8),"")</f>
        <v/>
      </c>
      <c r="E2135" s="103" t="str">
        <f>IF(ISNUMBER('Форма 1'!V2135),'Форма 1'!$H2135*VLOOKUP('Форма 1'!$F2135,'Придельники с 2022'!$B$4:$X$28,'Форма 1'!V$8),"")</f>
        <v/>
      </c>
      <c r="F2135" s="103" t="str">
        <f>IF(ISNUMBER('Форма 1'!W2135),'Форма 1'!$H2135*VLOOKUP('Форма 1'!$F2135,'Придельники с 2022'!$B$4:$X$28,'Форма 1'!W$8),"")</f>
        <v/>
      </c>
      <c r="G2135" s="103" t="str">
        <f>IF(ISNUMBER('Форма 1'!X2135),'Форма 1'!$H2135*VLOOKUP('Форма 1'!$F2135,'Придельники с 2022'!$B$4:$X$28,'Форма 1'!X$8),"")</f>
        <v/>
      </c>
      <c r="H2135" s="103" t="str">
        <f>IF(ISNUMBER('Форма 1'!Y2135),'Форма 1'!$H2135*VLOOKUP('Форма 1'!$F2135,'Придельники с 2022'!$B$4:$X$28,'Форма 1'!Y$8),"")</f>
        <v/>
      </c>
      <c r="I2135" s="103" t="str">
        <f>IF(ISNUMBER('Форма 1'!Z2135),'Форма 1'!$H2135*VLOOKUP('Форма 1'!$F2135,'Придельники с 2022'!$B$4:$X$28,'Форма 1'!Z$8),"")</f>
        <v/>
      </c>
      <c r="J2135" s="103">
        <f>IF(ISNUMBER('Форма 1'!AA2135),'Форма 1'!$H2135*VLOOKUP('Форма 1'!$F2135,'Придельники с 2022'!$B$4:$X$28,'Форма 1'!AA$8),"")</f>
        <v>5214842.8999999994</v>
      </c>
      <c r="K2135" s="90"/>
      <c r="L2135" s="87"/>
      <c r="M2135" s="103">
        <f>IF(ISNUMBER('Форма 1'!AD2135),'Форма 1'!$H2135*VLOOKUP('Форма 1'!$F2135,'Придельники с 2022'!$B$4:$X$28,'Форма 1'!AD$8),"")</f>
        <v>21911876.560000002</v>
      </c>
      <c r="N2135" s="103" t="str">
        <f>IF(ISBLANK('Форма 1'!$AE2135),"",IF('Форма 1'!$AE2135=1,'Форма 1'!$H2135*VLOOKUP('Форма 1'!$F2135,'Придельники с 2022'!$B$4:$X$28,'Форма 1'!$AE$8,0),IF('Форма 1'!$AE2135=2,'Форма 1'!$H2135*VLOOKUP('Форма 1'!$F2135,'Придельники с 2022'!$B$4:$X$28,13,0),IF('Форма 1'!$AE2135=3,'Форма 1'!$H2135*VLOOKUP('Форма 1'!$F2135,'Придельники с 2022'!$B$4:$X$28,12,0)))))</f>
        <v/>
      </c>
      <c r="O2135" s="103" t="str">
        <f>IF(ISNUMBER('Форма 1'!AF2135),'Форма 1'!$H2135*VLOOKUP('Форма 1'!$F2135,'Придельники с 2022'!$B$4:$X$28,'Форма 1'!AF$8),"")</f>
        <v/>
      </c>
      <c r="P2135" s="87"/>
      <c r="Q2135" s="103" t="str">
        <f>IF(ISNUMBER('Форма 1'!AH2135),'Форма 1'!$H2135*VLOOKUP('Форма 1'!$F2135,'Придельники с 2022'!$B$4:$X$28,'Форма 1'!AH$8),"")</f>
        <v/>
      </c>
      <c r="R2135" s="103" t="str">
        <f>IF(ISNUMBER('Форма 1'!AI2135),'Форма 1'!$H2135*VLOOKUP('Форма 1'!$F2135,'Придельники с 2022'!$B$4:$X$28,'Форма 1'!AI$8),"")</f>
        <v/>
      </c>
      <c r="S2135" s="103" t="str">
        <f>IF(ISNUMBER('Форма 1'!AJ2135),'Форма 1'!$H2135*VLOOKUP('Форма 1'!$F2135,'Придельники с 2022'!$B$4:$X$28,'Форма 1'!AJ$8),"")</f>
        <v/>
      </c>
      <c r="T2135" s="87"/>
    </row>
    <row r="2136" spans="1:20">
      <c r="A2136" s="188">
        <f t="shared" si="182"/>
        <v>10</v>
      </c>
      <c r="B2136" s="189" t="s">
        <v>2088</v>
      </c>
      <c r="C2136" s="99">
        <f t="shared" si="186"/>
        <v>28431172.112000003</v>
      </c>
      <c r="D2136" s="103" t="str">
        <f>IF(ISNUMBER('Форма 1'!U2136),'Форма 1'!$H2136*VLOOKUP('Форма 1'!$F2136,'Придельники с 2022'!$B$4:$X$28,'Форма 1'!U$8),"")</f>
        <v/>
      </c>
      <c r="E2136" s="103" t="str">
        <f>IF(ISNUMBER('Форма 1'!V2136),'Форма 1'!$H2136*VLOOKUP('Форма 1'!$F2136,'Придельники с 2022'!$B$4:$X$28,'Форма 1'!V$8),"")</f>
        <v/>
      </c>
      <c r="F2136" s="103" t="str">
        <f>IF(ISNUMBER('Форма 1'!W2136),'Форма 1'!$H2136*VLOOKUP('Форма 1'!$F2136,'Придельники с 2022'!$B$4:$X$28,'Форма 1'!W$8),"")</f>
        <v/>
      </c>
      <c r="G2136" s="103" t="str">
        <f>IF(ISNUMBER('Форма 1'!X2136),'Форма 1'!$H2136*VLOOKUP('Форма 1'!$F2136,'Придельники с 2022'!$B$4:$X$28,'Форма 1'!X$8),"")</f>
        <v/>
      </c>
      <c r="H2136" s="103" t="str">
        <f>IF(ISNUMBER('Форма 1'!Y2136),'Форма 1'!$H2136*VLOOKUP('Форма 1'!$F2136,'Придельники с 2022'!$B$4:$X$28,'Форма 1'!Y$8),"")</f>
        <v/>
      </c>
      <c r="I2136" s="103" t="str">
        <f>IF(ISNUMBER('Форма 1'!Z2136),'Форма 1'!$H2136*VLOOKUP('Форма 1'!$F2136,'Придельники с 2022'!$B$4:$X$28,'Форма 1'!Z$8),"")</f>
        <v/>
      </c>
      <c r="J2136" s="103" t="str">
        <f>IF(ISNUMBER('Форма 1'!AA2136),'Форма 1'!$H2136*VLOOKUP('Форма 1'!$F2136,'Придельники с 2022'!$B$4:$X$28,'Форма 1'!AA$8),"")</f>
        <v/>
      </c>
      <c r="K2136" s="90"/>
      <c r="L2136" s="87"/>
      <c r="M2136" s="103">
        <f>IF(ISNUMBER('Форма 1'!AD2136),'Форма 1'!$H2136*VLOOKUP('Форма 1'!$F2136,'Придельники с 2022'!$B$4:$X$28,'Форма 1'!AD$8),"")</f>
        <v>28431172.112000003</v>
      </c>
      <c r="N2136" s="103" t="str">
        <f>IF(ISBLANK('Форма 1'!$AE2136),"",IF('Форма 1'!$AE2136=1,'Форма 1'!$H2136*VLOOKUP('Форма 1'!$F2136,'Придельники с 2022'!$B$4:$X$28,'Форма 1'!$AE$8,0),IF('Форма 1'!$AE2136=2,'Форма 1'!$H2136*VLOOKUP('Форма 1'!$F2136,'Придельники с 2022'!$B$4:$X$28,13,0),IF('Форма 1'!$AE2136=3,'Форма 1'!$H2136*VLOOKUP('Форма 1'!$F2136,'Придельники с 2022'!$B$4:$X$28,12,0)))))</f>
        <v/>
      </c>
      <c r="O2136" s="103" t="str">
        <f>IF(ISNUMBER('Форма 1'!AF2136),'Форма 1'!$H2136*VLOOKUP('Форма 1'!$F2136,'Придельники с 2022'!$B$4:$X$28,'Форма 1'!AF$8),"")</f>
        <v/>
      </c>
      <c r="P2136" s="87"/>
      <c r="Q2136" s="103" t="str">
        <f>IF(ISNUMBER('Форма 1'!AH2136),'Форма 1'!$H2136*VLOOKUP('Форма 1'!$F2136,'Придельники с 2022'!$B$4:$X$28,'Форма 1'!AH$8),"")</f>
        <v/>
      </c>
      <c r="R2136" s="103" t="str">
        <f>IF(ISNUMBER('Форма 1'!AI2136),'Форма 1'!$H2136*VLOOKUP('Форма 1'!$F2136,'Придельники с 2022'!$B$4:$X$28,'Форма 1'!AI$8),"")</f>
        <v/>
      </c>
      <c r="S2136" s="103" t="str">
        <f>IF(ISNUMBER('Форма 1'!AJ2136),'Форма 1'!$H2136*VLOOKUP('Форма 1'!$F2136,'Придельники с 2022'!$B$4:$X$28,'Форма 1'!AJ$8),"")</f>
        <v/>
      </c>
      <c r="T2136" s="87"/>
    </row>
    <row r="2137" spans="1:20">
      <c r="A2137" s="188">
        <f t="shared" si="182"/>
        <v>11</v>
      </c>
      <c r="B2137" s="189" t="s">
        <v>2089</v>
      </c>
      <c r="C2137" s="99">
        <f t="shared" si="186"/>
        <v>196158.95200000002</v>
      </c>
      <c r="D2137" s="103" t="str">
        <f>IF(ISNUMBER('Форма 1'!U2137),'Форма 1'!$H2137*VLOOKUP('Форма 1'!$F2137,'Придельники с 2022'!$B$4:$X$28,'Форма 1'!U$8),"")</f>
        <v/>
      </c>
      <c r="E2137" s="103" t="str">
        <f>IF(ISNUMBER('Форма 1'!V2137),'Форма 1'!$H2137*VLOOKUP('Форма 1'!$F2137,'Придельники с 2022'!$B$4:$X$28,'Форма 1'!V$8),"")</f>
        <v/>
      </c>
      <c r="F2137" s="103" t="str">
        <f>IF(ISNUMBER('Форма 1'!W2137),'Форма 1'!$H2137*VLOOKUP('Форма 1'!$F2137,'Придельники с 2022'!$B$4:$X$28,'Форма 1'!W$8),"")</f>
        <v/>
      </c>
      <c r="G2137" s="103">
        <f>IF(ISNUMBER('Форма 1'!X2137),'Форма 1'!$H2137*VLOOKUP('Форма 1'!$F2137,'Придельники с 2022'!$B$4:$X$28,'Форма 1'!X$8),"")</f>
        <v>196158.95200000002</v>
      </c>
      <c r="H2137" s="103" t="str">
        <f>IF(ISNUMBER('Форма 1'!Y2137),'Форма 1'!$H2137*VLOOKUP('Форма 1'!$F2137,'Придельники с 2022'!$B$4:$X$28,'Форма 1'!Y$8),"")</f>
        <v/>
      </c>
      <c r="I2137" s="103" t="str">
        <f>IF(ISNUMBER('Форма 1'!Z2137),'Форма 1'!$H2137*VLOOKUP('Форма 1'!$F2137,'Придельники с 2022'!$B$4:$X$28,'Форма 1'!Z$8),"")</f>
        <v/>
      </c>
      <c r="J2137" s="103" t="str">
        <f>IF(ISNUMBER('Форма 1'!AA2137),'Форма 1'!$H2137*VLOOKUP('Форма 1'!$F2137,'Придельники с 2022'!$B$4:$X$28,'Форма 1'!AA$8),"")</f>
        <v/>
      </c>
      <c r="K2137" s="90"/>
      <c r="L2137" s="87"/>
      <c r="M2137" s="103" t="str">
        <f>IF(ISNUMBER('Форма 1'!AD2137),'Форма 1'!$H2137*VLOOKUP('Форма 1'!$F2137,'Придельники с 2022'!$B$4:$X$28,'Форма 1'!AD$8),"")</f>
        <v/>
      </c>
      <c r="N2137" s="103" t="str">
        <f>IF(ISBLANK('Форма 1'!$AE2137),"",IF('Форма 1'!$AE2137=1,'Форма 1'!$H2137*VLOOKUP('Форма 1'!$F2137,'Придельники с 2022'!$B$4:$X$28,'Форма 1'!$AE$8,0),IF('Форма 1'!$AE2137=2,'Форма 1'!$H2137*VLOOKUP('Форма 1'!$F2137,'Придельники с 2022'!$B$4:$X$28,13,0),IF('Форма 1'!$AE2137=3,'Форма 1'!$H2137*VLOOKUP('Форма 1'!$F2137,'Придельники с 2022'!$B$4:$X$28,12,0)))))</f>
        <v/>
      </c>
      <c r="O2137" s="103" t="str">
        <f>IF(ISNUMBER('Форма 1'!AF2137),'Форма 1'!$H2137*VLOOKUP('Форма 1'!$F2137,'Придельники с 2022'!$B$4:$X$28,'Форма 1'!AF$8),"")</f>
        <v/>
      </c>
      <c r="P2137" s="87"/>
      <c r="Q2137" s="103" t="str">
        <f>IF(ISNUMBER('Форма 1'!AH2137),'Форма 1'!$H2137*VLOOKUP('Форма 1'!$F2137,'Придельники с 2022'!$B$4:$X$28,'Форма 1'!AH$8),"")</f>
        <v/>
      </c>
      <c r="R2137" s="103" t="str">
        <f>IF(ISNUMBER('Форма 1'!AI2137),'Форма 1'!$H2137*VLOOKUP('Форма 1'!$F2137,'Придельники с 2022'!$B$4:$X$28,'Форма 1'!AI$8),"")</f>
        <v/>
      </c>
      <c r="S2137" s="103" t="str">
        <f>IF(ISNUMBER('Форма 1'!AJ2137),'Форма 1'!$H2137*VLOOKUP('Форма 1'!$F2137,'Придельники с 2022'!$B$4:$X$28,'Форма 1'!AJ$8),"")</f>
        <v/>
      </c>
      <c r="T2137" s="87"/>
    </row>
    <row r="2138" spans="1:20">
      <c r="A2138" s="188">
        <f t="shared" si="182"/>
        <v>12</v>
      </c>
      <c r="B2138" s="189" t="s">
        <v>2090</v>
      </c>
      <c r="C2138" s="99">
        <f t="shared" si="186"/>
        <v>527298.09300000011</v>
      </c>
      <c r="D2138" s="103" t="str">
        <f>IF(ISNUMBER('Форма 1'!U2138),'Форма 1'!$H2138*VLOOKUP('Форма 1'!$F2138,'Придельники с 2022'!$B$4:$X$28,'Форма 1'!U$8),"")</f>
        <v/>
      </c>
      <c r="E2138" s="103" t="str">
        <f>IF(ISNUMBER('Форма 1'!V2138),'Форма 1'!$H2138*VLOOKUP('Форма 1'!$F2138,'Придельники с 2022'!$B$4:$X$28,'Форма 1'!V$8),"")</f>
        <v/>
      </c>
      <c r="F2138" s="103" t="str">
        <f>IF(ISNUMBER('Форма 1'!W2138),'Форма 1'!$H2138*VLOOKUP('Форма 1'!$F2138,'Придельники с 2022'!$B$4:$X$28,'Форма 1'!W$8),"")</f>
        <v/>
      </c>
      <c r="G2138" s="103">
        <f>IF(ISNUMBER('Форма 1'!X2138),'Форма 1'!$H2138*VLOOKUP('Форма 1'!$F2138,'Придельники с 2022'!$B$4:$X$28,'Форма 1'!X$8),"")</f>
        <v>194836.61700000003</v>
      </c>
      <c r="H2138" s="103" t="str">
        <f>IF(ISNUMBER('Форма 1'!Y2138),'Форма 1'!$H2138*VLOOKUP('Форма 1'!$F2138,'Придельники с 2022'!$B$4:$X$28,'Форма 1'!Y$8),"")</f>
        <v/>
      </c>
      <c r="I2138" s="103">
        <f>IF(ISNUMBER('Форма 1'!Z2138),'Форма 1'!$H2138*VLOOKUP('Форма 1'!$F2138,'Придельники с 2022'!$B$4:$X$28,'Форма 1'!Z$8),"")</f>
        <v>332461.47600000002</v>
      </c>
      <c r="J2138" s="103" t="str">
        <f>IF(ISNUMBER('Форма 1'!AA2138),'Форма 1'!$H2138*VLOOKUP('Форма 1'!$F2138,'Придельники с 2022'!$B$4:$X$28,'Форма 1'!AA$8),"")</f>
        <v/>
      </c>
      <c r="K2138" s="90"/>
      <c r="L2138" s="87"/>
      <c r="M2138" s="103" t="str">
        <f>IF(ISNUMBER('Форма 1'!AD2138),'Форма 1'!$H2138*VLOOKUP('Форма 1'!$F2138,'Придельники с 2022'!$B$4:$X$28,'Форма 1'!AD$8),"")</f>
        <v/>
      </c>
      <c r="N2138" s="103" t="str">
        <f>IF(ISBLANK('Форма 1'!$AE2138),"",IF('Форма 1'!$AE2138=1,'Форма 1'!$H2138*VLOOKUP('Форма 1'!$F2138,'Придельники с 2022'!$B$4:$X$28,'Форма 1'!$AE$8,0),IF('Форма 1'!$AE2138=2,'Форма 1'!$H2138*VLOOKUP('Форма 1'!$F2138,'Придельники с 2022'!$B$4:$X$28,13,0),IF('Форма 1'!$AE2138=3,'Форма 1'!$H2138*VLOOKUP('Форма 1'!$F2138,'Придельники с 2022'!$B$4:$X$28,12,0)))))</f>
        <v/>
      </c>
      <c r="O2138" s="103" t="str">
        <f>IF(ISNUMBER('Форма 1'!AF2138),'Форма 1'!$H2138*VLOOKUP('Форма 1'!$F2138,'Придельники с 2022'!$B$4:$X$28,'Форма 1'!AF$8),"")</f>
        <v/>
      </c>
      <c r="P2138" s="87"/>
      <c r="Q2138" s="103" t="str">
        <f>IF(ISNUMBER('Форма 1'!AH2138),'Форма 1'!$H2138*VLOOKUP('Форма 1'!$F2138,'Придельники с 2022'!$B$4:$X$28,'Форма 1'!AH$8),"")</f>
        <v/>
      </c>
      <c r="R2138" s="103" t="str">
        <f>IF(ISNUMBER('Форма 1'!AI2138),'Форма 1'!$H2138*VLOOKUP('Форма 1'!$F2138,'Придельники с 2022'!$B$4:$X$28,'Форма 1'!AI$8),"")</f>
        <v/>
      </c>
      <c r="S2138" s="103" t="str">
        <f>IF(ISNUMBER('Форма 1'!AJ2138),'Форма 1'!$H2138*VLOOKUP('Форма 1'!$F2138,'Придельники с 2022'!$B$4:$X$28,'Форма 1'!AJ$8),"")</f>
        <v/>
      </c>
      <c r="T2138" s="87"/>
    </row>
    <row r="2139" spans="1:20">
      <c r="A2139" s="188">
        <f t="shared" si="182"/>
        <v>13</v>
      </c>
      <c r="B2139" s="189" t="s">
        <v>2091</v>
      </c>
      <c r="C2139" s="99">
        <f t="shared" si="186"/>
        <v>2091364.1349999998</v>
      </c>
      <c r="D2139" s="103" t="str">
        <f>IF(ISNUMBER('Форма 1'!U2139),'Форма 1'!$H2139*VLOOKUP('Форма 1'!$F2139,'Придельники с 2022'!$B$4:$X$28,'Форма 1'!U$8),"")</f>
        <v/>
      </c>
      <c r="E2139" s="103" t="str">
        <f>IF(ISNUMBER('Форма 1'!V2139),'Форма 1'!$H2139*VLOOKUP('Форма 1'!$F2139,'Придельники с 2022'!$B$4:$X$28,'Форма 1'!V$8),"")</f>
        <v/>
      </c>
      <c r="F2139" s="103" t="str">
        <f>IF(ISNUMBER('Форма 1'!W2139),'Форма 1'!$H2139*VLOOKUP('Форма 1'!$F2139,'Придельники с 2022'!$B$4:$X$28,'Форма 1'!W$8),"")</f>
        <v/>
      </c>
      <c r="G2139" s="103" t="str">
        <f>IF(ISNUMBER('Форма 1'!X2139),'Форма 1'!$H2139*VLOOKUP('Форма 1'!$F2139,'Придельники с 2022'!$B$4:$X$28,'Форма 1'!X$8),"")</f>
        <v/>
      </c>
      <c r="H2139" s="103" t="str">
        <f>IF(ISNUMBER('Форма 1'!Y2139),'Форма 1'!$H2139*VLOOKUP('Форма 1'!$F2139,'Придельники с 2022'!$B$4:$X$28,'Форма 1'!Y$8),"")</f>
        <v/>
      </c>
      <c r="I2139" s="103" t="str">
        <f>IF(ISNUMBER('Форма 1'!Z2139),'Форма 1'!$H2139*VLOOKUP('Форма 1'!$F2139,'Придельники с 2022'!$B$4:$X$28,'Форма 1'!Z$8),"")</f>
        <v/>
      </c>
      <c r="J2139" s="103" t="str">
        <f>IF(ISNUMBER('Форма 1'!AA2139),'Форма 1'!$H2139*VLOOKUP('Форма 1'!$F2139,'Придельники с 2022'!$B$4:$X$28,'Форма 1'!AA$8),"")</f>
        <v/>
      </c>
      <c r="K2139" s="90"/>
      <c r="L2139" s="87"/>
      <c r="M2139" s="103" t="str">
        <f>IF(ISNUMBER('Форма 1'!AD2139),'Форма 1'!$H2139*VLOOKUP('Форма 1'!$F2139,'Придельники с 2022'!$B$4:$X$28,'Форма 1'!AD$8),"")</f>
        <v/>
      </c>
      <c r="N2139" s="103">
        <f>IF(ISBLANK('Форма 1'!$AE2139),"",IF('Форма 1'!$AE2139=1,'Форма 1'!$H2139*VLOOKUP('Форма 1'!$F2139,'Придельники с 2022'!$B$4:$X$28,'Форма 1'!$AE$8,0),IF('Форма 1'!$AE2139=2,'Форма 1'!$H2139*VLOOKUP('Форма 1'!$F2139,'Придельники с 2022'!$B$4:$X$28,13,0),IF('Форма 1'!$AE2139=3,'Форма 1'!$H2139*VLOOKUP('Форма 1'!$F2139,'Придельники с 2022'!$B$4:$X$28,12,0)))))</f>
        <v>2091364.1349999998</v>
      </c>
      <c r="O2139" s="103" t="str">
        <f>IF(ISNUMBER('Форма 1'!AF2139),'Форма 1'!$H2139*VLOOKUP('Форма 1'!$F2139,'Придельники с 2022'!$B$4:$X$28,'Форма 1'!AF$8),"")</f>
        <v/>
      </c>
      <c r="P2139" s="87"/>
      <c r="Q2139" s="103" t="str">
        <f>IF(ISNUMBER('Форма 1'!AH2139),'Форма 1'!$H2139*VLOOKUP('Форма 1'!$F2139,'Придельники с 2022'!$B$4:$X$28,'Форма 1'!AH$8),"")</f>
        <v/>
      </c>
      <c r="R2139" s="103" t="str">
        <f>IF(ISNUMBER('Форма 1'!AI2139),'Форма 1'!$H2139*VLOOKUP('Форма 1'!$F2139,'Придельники с 2022'!$B$4:$X$28,'Форма 1'!AI$8),"")</f>
        <v/>
      </c>
      <c r="S2139" s="103" t="str">
        <f>IF(ISNUMBER('Форма 1'!AJ2139),'Форма 1'!$H2139*VLOOKUP('Форма 1'!$F2139,'Придельники с 2022'!$B$4:$X$28,'Форма 1'!AJ$8),"")</f>
        <v/>
      </c>
      <c r="T2139" s="87"/>
    </row>
    <row r="2140" spans="1:20">
      <c r="A2140" s="188">
        <f t="shared" si="182"/>
        <v>14</v>
      </c>
      <c r="B2140" s="189" t="s">
        <v>2092</v>
      </c>
      <c r="C2140" s="99">
        <f t="shared" si="186"/>
        <v>2121082.6</v>
      </c>
      <c r="D2140" s="103" t="str">
        <f>IF(ISNUMBER('Форма 1'!U2140),'Форма 1'!$H2140*VLOOKUP('Форма 1'!$F2140,'Придельники с 2022'!$B$4:$X$28,'Форма 1'!U$8),"")</f>
        <v/>
      </c>
      <c r="E2140" s="103" t="str">
        <f>IF(ISNUMBER('Форма 1'!V2140),'Форма 1'!$H2140*VLOOKUP('Форма 1'!$F2140,'Придельники с 2022'!$B$4:$X$28,'Форма 1'!V$8),"")</f>
        <v/>
      </c>
      <c r="F2140" s="103" t="str">
        <f>IF(ISNUMBER('Форма 1'!W2140),'Форма 1'!$H2140*VLOOKUP('Форма 1'!$F2140,'Придельники с 2022'!$B$4:$X$28,'Форма 1'!W$8),"")</f>
        <v/>
      </c>
      <c r="G2140" s="103" t="str">
        <f>IF(ISNUMBER('Форма 1'!X2140),'Форма 1'!$H2140*VLOOKUP('Форма 1'!$F2140,'Придельники с 2022'!$B$4:$X$28,'Форма 1'!X$8),"")</f>
        <v/>
      </c>
      <c r="H2140" s="103" t="str">
        <f>IF(ISNUMBER('Форма 1'!Y2140),'Форма 1'!$H2140*VLOOKUP('Форма 1'!$F2140,'Придельники с 2022'!$B$4:$X$28,'Форма 1'!Y$8),"")</f>
        <v/>
      </c>
      <c r="I2140" s="103" t="str">
        <f>IF(ISNUMBER('Форма 1'!Z2140),'Форма 1'!$H2140*VLOOKUP('Форма 1'!$F2140,'Придельники с 2022'!$B$4:$X$28,'Форма 1'!Z$8),"")</f>
        <v/>
      </c>
      <c r="J2140" s="103" t="str">
        <f>IF(ISNUMBER('Форма 1'!AA2140),'Форма 1'!$H2140*VLOOKUP('Форма 1'!$F2140,'Придельники с 2022'!$B$4:$X$28,'Форма 1'!AA$8),"")</f>
        <v/>
      </c>
      <c r="K2140" s="90"/>
      <c r="L2140" s="87"/>
      <c r="M2140" s="103" t="str">
        <f>IF(ISNUMBER('Форма 1'!AD2140),'Форма 1'!$H2140*VLOOKUP('Форма 1'!$F2140,'Придельники с 2022'!$B$4:$X$28,'Форма 1'!AD$8),"")</f>
        <v/>
      </c>
      <c r="N2140" s="103">
        <f>IF(ISBLANK('Форма 1'!$AE2140),"",IF('Форма 1'!$AE2140=1,'Форма 1'!$H2140*VLOOKUP('Форма 1'!$F2140,'Придельники с 2022'!$B$4:$X$28,'Форма 1'!$AE$8,0),IF('Форма 1'!$AE2140=2,'Форма 1'!$H2140*VLOOKUP('Форма 1'!$F2140,'Придельники с 2022'!$B$4:$X$28,13,0),IF('Форма 1'!$AE2140=3,'Форма 1'!$H2140*VLOOKUP('Форма 1'!$F2140,'Придельники с 2022'!$B$4:$X$28,12,0)))))</f>
        <v>2121082.6</v>
      </c>
      <c r="O2140" s="103" t="str">
        <f>IF(ISNUMBER('Форма 1'!AF2140),'Форма 1'!$H2140*VLOOKUP('Форма 1'!$F2140,'Придельники с 2022'!$B$4:$X$28,'Форма 1'!AF$8),"")</f>
        <v/>
      </c>
      <c r="P2140" s="87"/>
      <c r="Q2140" s="103" t="str">
        <f>IF(ISNUMBER('Форма 1'!AH2140),'Форма 1'!$H2140*VLOOKUP('Форма 1'!$F2140,'Придельники с 2022'!$B$4:$X$28,'Форма 1'!AH$8),"")</f>
        <v/>
      </c>
      <c r="R2140" s="103" t="str">
        <f>IF(ISNUMBER('Форма 1'!AI2140),'Форма 1'!$H2140*VLOOKUP('Форма 1'!$F2140,'Придельники с 2022'!$B$4:$X$28,'Форма 1'!AI$8),"")</f>
        <v/>
      </c>
      <c r="S2140" s="103" t="str">
        <f>IF(ISNUMBER('Форма 1'!AJ2140),'Форма 1'!$H2140*VLOOKUP('Форма 1'!$F2140,'Придельники с 2022'!$B$4:$X$28,'Форма 1'!AJ$8),"")</f>
        <v/>
      </c>
      <c r="T2140" s="87"/>
    </row>
    <row r="2141" spans="1:20">
      <c r="A2141" s="188">
        <f t="shared" si="182"/>
        <v>15</v>
      </c>
      <c r="B2141" s="189" t="s">
        <v>2093</v>
      </c>
      <c r="C2141" s="99">
        <f t="shared" si="186"/>
        <v>2114090.02</v>
      </c>
      <c r="D2141" s="103" t="str">
        <f>IF(ISNUMBER('Форма 1'!U2141),'Форма 1'!$H2141*VLOOKUP('Форма 1'!$F2141,'Придельники с 2022'!$B$4:$X$28,'Форма 1'!U$8),"")</f>
        <v/>
      </c>
      <c r="E2141" s="103" t="str">
        <f>IF(ISNUMBER('Форма 1'!V2141),'Форма 1'!$H2141*VLOOKUP('Форма 1'!$F2141,'Придельники с 2022'!$B$4:$X$28,'Форма 1'!V$8),"")</f>
        <v/>
      </c>
      <c r="F2141" s="103" t="str">
        <f>IF(ISNUMBER('Форма 1'!W2141),'Форма 1'!$H2141*VLOOKUP('Форма 1'!$F2141,'Придельники с 2022'!$B$4:$X$28,'Форма 1'!W$8),"")</f>
        <v/>
      </c>
      <c r="G2141" s="103" t="str">
        <f>IF(ISNUMBER('Форма 1'!X2141),'Форма 1'!$H2141*VLOOKUP('Форма 1'!$F2141,'Придельники с 2022'!$B$4:$X$28,'Форма 1'!X$8),"")</f>
        <v/>
      </c>
      <c r="H2141" s="103" t="str">
        <f>IF(ISNUMBER('Форма 1'!Y2141),'Форма 1'!$H2141*VLOOKUP('Форма 1'!$F2141,'Придельники с 2022'!$B$4:$X$28,'Форма 1'!Y$8),"")</f>
        <v/>
      </c>
      <c r="I2141" s="103" t="str">
        <f>IF(ISNUMBER('Форма 1'!Z2141),'Форма 1'!$H2141*VLOOKUP('Форма 1'!$F2141,'Придельники с 2022'!$B$4:$X$28,'Форма 1'!Z$8),"")</f>
        <v/>
      </c>
      <c r="J2141" s="103" t="str">
        <f>IF(ISNUMBER('Форма 1'!AA2141),'Форма 1'!$H2141*VLOOKUP('Форма 1'!$F2141,'Придельники с 2022'!$B$4:$X$28,'Форма 1'!AA$8),"")</f>
        <v/>
      </c>
      <c r="K2141" s="90"/>
      <c r="L2141" s="87"/>
      <c r="M2141" s="103" t="str">
        <f>IF(ISNUMBER('Форма 1'!AD2141),'Форма 1'!$H2141*VLOOKUP('Форма 1'!$F2141,'Придельники с 2022'!$B$4:$X$28,'Форма 1'!AD$8),"")</f>
        <v/>
      </c>
      <c r="N2141" s="103">
        <f>IF(ISBLANK('Форма 1'!$AE2141),"",IF('Форма 1'!$AE2141=1,'Форма 1'!$H2141*VLOOKUP('Форма 1'!$F2141,'Придельники с 2022'!$B$4:$X$28,'Форма 1'!$AE$8,0),IF('Форма 1'!$AE2141=2,'Форма 1'!$H2141*VLOOKUP('Форма 1'!$F2141,'Придельники с 2022'!$B$4:$X$28,13,0),IF('Форма 1'!$AE2141=3,'Форма 1'!$H2141*VLOOKUP('Форма 1'!$F2141,'Придельники с 2022'!$B$4:$X$28,12,0)))))</f>
        <v>2114090.02</v>
      </c>
      <c r="O2141" s="103" t="str">
        <f>IF(ISNUMBER('Форма 1'!AF2141),'Форма 1'!$H2141*VLOOKUP('Форма 1'!$F2141,'Придельники с 2022'!$B$4:$X$28,'Форма 1'!AF$8),"")</f>
        <v/>
      </c>
      <c r="P2141" s="87"/>
      <c r="Q2141" s="103" t="str">
        <f>IF(ISNUMBER('Форма 1'!AH2141),'Форма 1'!$H2141*VLOOKUP('Форма 1'!$F2141,'Придельники с 2022'!$B$4:$X$28,'Форма 1'!AH$8),"")</f>
        <v/>
      </c>
      <c r="R2141" s="103" t="str">
        <f>IF(ISNUMBER('Форма 1'!AI2141),'Форма 1'!$H2141*VLOOKUP('Форма 1'!$F2141,'Придельники с 2022'!$B$4:$X$28,'Форма 1'!AI$8),"")</f>
        <v/>
      </c>
      <c r="S2141" s="103" t="str">
        <f>IF(ISNUMBER('Форма 1'!AJ2141),'Форма 1'!$H2141*VLOOKUP('Форма 1'!$F2141,'Придельники с 2022'!$B$4:$X$28,'Форма 1'!AJ$8),"")</f>
        <v/>
      </c>
      <c r="T2141" s="87"/>
    </row>
    <row r="2142" spans="1:20">
      <c r="A2142" s="188">
        <f t="shared" si="182"/>
        <v>16</v>
      </c>
      <c r="B2142" s="189" t="s">
        <v>2094</v>
      </c>
      <c r="C2142" s="99">
        <f t="shared" si="186"/>
        <v>2604736.0499999998</v>
      </c>
      <c r="D2142" s="103" t="str">
        <f>IF(ISNUMBER('Форма 1'!U2142),'Форма 1'!$H2142*VLOOKUP('Форма 1'!$F2142,'Придельники с 2022'!$B$4:$X$28,'Форма 1'!U$8),"")</f>
        <v/>
      </c>
      <c r="E2142" s="103" t="str">
        <f>IF(ISNUMBER('Форма 1'!V2142),'Форма 1'!$H2142*VLOOKUP('Форма 1'!$F2142,'Придельники с 2022'!$B$4:$X$28,'Форма 1'!V$8),"")</f>
        <v/>
      </c>
      <c r="F2142" s="103" t="str">
        <f>IF(ISNUMBER('Форма 1'!W2142),'Форма 1'!$H2142*VLOOKUP('Форма 1'!$F2142,'Придельники с 2022'!$B$4:$X$28,'Форма 1'!W$8),"")</f>
        <v/>
      </c>
      <c r="G2142" s="103" t="str">
        <f>IF(ISNUMBER('Форма 1'!X2142),'Форма 1'!$H2142*VLOOKUP('Форма 1'!$F2142,'Придельники с 2022'!$B$4:$X$28,'Форма 1'!X$8),"")</f>
        <v/>
      </c>
      <c r="H2142" s="103" t="str">
        <f>IF(ISNUMBER('Форма 1'!Y2142),'Форма 1'!$H2142*VLOOKUP('Форма 1'!$F2142,'Придельники с 2022'!$B$4:$X$28,'Форма 1'!Y$8),"")</f>
        <v/>
      </c>
      <c r="I2142" s="103" t="str">
        <f>IF(ISNUMBER('Форма 1'!Z2142),'Форма 1'!$H2142*VLOOKUP('Форма 1'!$F2142,'Придельники с 2022'!$B$4:$X$28,'Форма 1'!Z$8),"")</f>
        <v/>
      </c>
      <c r="J2142" s="103" t="str">
        <f>IF(ISNUMBER('Форма 1'!AA2142),'Форма 1'!$H2142*VLOOKUP('Форма 1'!$F2142,'Придельники с 2022'!$B$4:$X$28,'Форма 1'!AA$8),"")</f>
        <v/>
      </c>
      <c r="K2142" s="90"/>
      <c r="L2142" s="87"/>
      <c r="M2142" s="103" t="str">
        <f>IF(ISNUMBER('Форма 1'!AD2142),'Форма 1'!$H2142*VLOOKUP('Форма 1'!$F2142,'Придельники с 2022'!$B$4:$X$28,'Форма 1'!AD$8),"")</f>
        <v/>
      </c>
      <c r="N2142" s="103">
        <f>IF(ISBLANK('Форма 1'!$AE2142),"",IF('Форма 1'!$AE2142=1,'Форма 1'!$H2142*VLOOKUP('Форма 1'!$F2142,'Придельники с 2022'!$B$4:$X$28,'Форма 1'!$AE$8,0),IF('Форма 1'!$AE2142=2,'Форма 1'!$H2142*VLOOKUP('Форма 1'!$F2142,'Придельники с 2022'!$B$4:$X$28,13,0),IF('Форма 1'!$AE2142=3,'Форма 1'!$H2142*VLOOKUP('Форма 1'!$F2142,'Придельники с 2022'!$B$4:$X$28,12,0)))))</f>
        <v>2604736.0499999998</v>
      </c>
      <c r="O2142" s="103" t="str">
        <f>IF(ISNUMBER('Форма 1'!AF2142),'Форма 1'!$H2142*VLOOKUP('Форма 1'!$F2142,'Придельники с 2022'!$B$4:$X$28,'Форма 1'!AF$8),"")</f>
        <v/>
      </c>
      <c r="P2142" s="87"/>
      <c r="Q2142" s="103" t="str">
        <f>IF(ISNUMBER('Форма 1'!AH2142),'Форма 1'!$H2142*VLOOKUP('Форма 1'!$F2142,'Придельники с 2022'!$B$4:$X$28,'Форма 1'!AH$8),"")</f>
        <v/>
      </c>
      <c r="R2142" s="103" t="str">
        <f>IF(ISNUMBER('Форма 1'!AI2142),'Форма 1'!$H2142*VLOOKUP('Форма 1'!$F2142,'Придельники с 2022'!$B$4:$X$28,'Форма 1'!AI$8),"")</f>
        <v/>
      </c>
      <c r="S2142" s="103" t="str">
        <f>IF(ISNUMBER('Форма 1'!AJ2142),'Форма 1'!$H2142*VLOOKUP('Форма 1'!$F2142,'Придельники с 2022'!$B$4:$X$28,'Форма 1'!AJ$8),"")</f>
        <v/>
      </c>
      <c r="T2142" s="87"/>
    </row>
    <row r="2143" spans="1:20">
      <c r="A2143" s="188">
        <f t="shared" si="182"/>
        <v>17</v>
      </c>
      <c r="B2143" s="189" t="s">
        <v>2095</v>
      </c>
      <c r="C2143" s="99">
        <f t="shared" si="186"/>
        <v>712234.54800000007</v>
      </c>
      <c r="D2143" s="103" t="str">
        <f>IF(ISNUMBER('Форма 1'!U2143),'Форма 1'!$H2143*VLOOKUP('Форма 1'!$F2143,'Придельники с 2022'!$B$4:$X$28,'Форма 1'!U$8),"")</f>
        <v/>
      </c>
      <c r="E2143" s="103" t="str">
        <f>IF(ISNUMBER('Форма 1'!V2143),'Форма 1'!$H2143*VLOOKUP('Форма 1'!$F2143,'Придельники с 2022'!$B$4:$X$28,'Форма 1'!V$8),"")</f>
        <v/>
      </c>
      <c r="F2143" s="103" t="str">
        <f>IF(ISNUMBER('Форма 1'!W2143),'Форма 1'!$H2143*VLOOKUP('Форма 1'!$F2143,'Придельники с 2022'!$B$4:$X$28,'Форма 1'!W$8),"")</f>
        <v/>
      </c>
      <c r="G2143" s="103" t="str">
        <f>IF(ISNUMBER('Форма 1'!X2143),'Форма 1'!$H2143*VLOOKUP('Форма 1'!$F2143,'Придельники с 2022'!$B$4:$X$28,'Форма 1'!X$8),"")</f>
        <v/>
      </c>
      <c r="H2143" s="103" t="str">
        <f>IF(ISNUMBER('Форма 1'!Y2143),'Форма 1'!$H2143*VLOOKUP('Форма 1'!$F2143,'Придельники с 2022'!$B$4:$X$28,'Форма 1'!Y$8),"")</f>
        <v/>
      </c>
      <c r="I2143" s="103" t="str">
        <f>IF(ISNUMBER('Форма 1'!Z2143),'Форма 1'!$H2143*VLOOKUP('Форма 1'!$F2143,'Придельники с 2022'!$B$4:$X$28,'Форма 1'!Z$8),"")</f>
        <v/>
      </c>
      <c r="J2143" s="103" t="str">
        <f>IF(ISNUMBER('Форма 1'!AA2143),'Форма 1'!$H2143*VLOOKUP('Форма 1'!$F2143,'Придельники с 2022'!$B$4:$X$28,'Форма 1'!AA$8),"")</f>
        <v/>
      </c>
      <c r="K2143" s="90"/>
      <c r="L2143" s="87"/>
      <c r="M2143" s="103" t="str">
        <f>IF(ISNUMBER('Форма 1'!AD2143),'Форма 1'!$H2143*VLOOKUP('Форма 1'!$F2143,'Придельники с 2022'!$B$4:$X$28,'Форма 1'!AD$8),"")</f>
        <v/>
      </c>
      <c r="N2143" s="103" t="str">
        <f>IF(ISBLANK('Форма 1'!$AE2143),"",IF('Форма 1'!$AE2143=1,'Форма 1'!$H2143*VLOOKUP('Форма 1'!$F2143,'Придельники с 2022'!$B$4:$X$28,'Форма 1'!$AE$8,0),IF('Форма 1'!$AE2143=2,'Форма 1'!$H2143*VLOOKUP('Форма 1'!$F2143,'Придельники с 2022'!$B$4:$X$28,13,0),IF('Форма 1'!$AE2143=3,'Форма 1'!$H2143*VLOOKUP('Форма 1'!$F2143,'Придельники с 2022'!$B$4:$X$28,12,0)))))</f>
        <v/>
      </c>
      <c r="O2143" s="103">
        <f>IF(ISNUMBER('Форма 1'!AF2143),'Форма 1'!$H2143*VLOOKUP('Форма 1'!$F2143,'Придельники с 2022'!$B$4:$X$28,'Форма 1'!AF$8),"")</f>
        <v>712234.54800000007</v>
      </c>
      <c r="P2143" s="87"/>
      <c r="Q2143" s="103" t="str">
        <f>IF(ISNUMBER('Форма 1'!AH2143),'Форма 1'!$H2143*VLOOKUP('Форма 1'!$F2143,'Придельники с 2022'!$B$4:$X$28,'Форма 1'!AH$8),"")</f>
        <v/>
      </c>
      <c r="R2143" s="103" t="str">
        <f>IF(ISNUMBER('Форма 1'!AI2143),'Форма 1'!$H2143*VLOOKUP('Форма 1'!$F2143,'Придельники с 2022'!$B$4:$X$28,'Форма 1'!AI$8),"")</f>
        <v/>
      </c>
      <c r="S2143" s="103" t="str">
        <f>IF(ISNUMBER('Форма 1'!AJ2143),'Форма 1'!$H2143*VLOOKUP('Форма 1'!$F2143,'Придельники с 2022'!$B$4:$X$28,'Форма 1'!AJ$8),"")</f>
        <v/>
      </c>
      <c r="T2143" s="87"/>
    </row>
    <row r="2144" spans="1:20">
      <c r="A2144" s="188">
        <f t="shared" si="182"/>
        <v>18</v>
      </c>
      <c r="B2144" s="189" t="s">
        <v>2096</v>
      </c>
      <c r="C2144" s="99">
        <f t="shared" si="186"/>
        <v>362374.62799999997</v>
      </c>
      <c r="D2144" s="103" t="str">
        <f>IF(ISNUMBER('Форма 1'!U2144),'Форма 1'!$H2144*VLOOKUP('Форма 1'!$F2144,'Придельники с 2022'!$B$4:$X$28,'Форма 1'!U$8),"")</f>
        <v/>
      </c>
      <c r="E2144" s="103" t="str">
        <f>IF(ISNUMBER('Форма 1'!V2144),'Форма 1'!$H2144*VLOOKUP('Форма 1'!$F2144,'Придельники с 2022'!$B$4:$X$28,'Форма 1'!V$8),"")</f>
        <v/>
      </c>
      <c r="F2144" s="103" t="str">
        <f>IF(ISNUMBER('Форма 1'!W2144),'Форма 1'!$H2144*VLOOKUP('Форма 1'!$F2144,'Придельники с 2022'!$B$4:$X$28,'Форма 1'!W$8),"")</f>
        <v/>
      </c>
      <c r="G2144" s="103" t="str">
        <f>IF(ISNUMBER('Форма 1'!X2144),'Форма 1'!$H2144*VLOOKUP('Форма 1'!$F2144,'Придельники с 2022'!$B$4:$X$28,'Форма 1'!X$8),"")</f>
        <v/>
      </c>
      <c r="H2144" s="103" t="str">
        <f>IF(ISNUMBER('Форма 1'!Y2144),'Форма 1'!$H2144*VLOOKUP('Форма 1'!$F2144,'Придельники с 2022'!$B$4:$X$28,'Форма 1'!Y$8),"")</f>
        <v/>
      </c>
      <c r="I2144" s="103">
        <f>IF(ISNUMBER('Форма 1'!Z2144),'Форма 1'!$H2144*VLOOKUP('Форма 1'!$F2144,'Придельники с 2022'!$B$4:$X$28,'Форма 1'!Z$8),"")</f>
        <v>362374.62799999997</v>
      </c>
      <c r="J2144" s="103" t="str">
        <f>IF(ISNUMBER('Форма 1'!AA2144),'Форма 1'!$H2144*VLOOKUP('Форма 1'!$F2144,'Придельники с 2022'!$B$4:$X$28,'Форма 1'!AA$8),"")</f>
        <v/>
      </c>
      <c r="K2144" s="90"/>
      <c r="L2144" s="87"/>
      <c r="M2144" s="103" t="str">
        <f>IF(ISNUMBER('Форма 1'!AD2144),'Форма 1'!$H2144*VLOOKUP('Форма 1'!$F2144,'Придельники с 2022'!$B$4:$X$28,'Форма 1'!AD$8),"")</f>
        <v/>
      </c>
      <c r="N2144" s="103" t="str">
        <f>IF(ISBLANK('Форма 1'!$AE2144),"",IF('Форма 1'!$AE2144=1,'Форма 1'!$H2144*VLOOKUP('Форма 1'!$F2144,'Придельники с 2022'!$B$4:$X$28,'Форма 1'!$AE$8,0),IF('Форма 1'!$AE2144=2,'Форма 1'!$H2144*VLOOKUP('Форма 1'!$F2144,'Придельники с 2022'!$B$4:$X$28,13,0),IF('Форма 1'!$AE2144=3,'Форма 1'!$H2144*VLOOKUP('Форма 1'!$F2144,'Придельники с 2022'!$B$4:$X$28,12,0)))))</f>
        <v/>
      </c>
      <c r="O2144" s="103" t="str">
        <f>IF(ISNUMBER('Форма 1'!AF2144),'Форма 1'!$H2144*VLOOKUP('Форма 1'!$F2144,'Придельники с 2022'!$B$4:$X$28,'Форма 1'!AF$8),"")</f>
        <v/>
      </c>
      <c r="P2144" s="87"/>
      <c r="Q2144" s="103" t="str">
        <f>IF(ISNUMBER('Форма 1'!AH2144),'Форма 1'!$H2144*VLOOKUP('Форма 1'!$F2144,'Придельники с 2022'!$B$4:$X$28,'Форма 1'!AH$8),"")</f>
        <v/>
      </c>
      <c r="R2144" s="103" t="str">
        <f>IF(ISNUMBER('Форма 1'!AI2144),'Форма 1'!$H2144*VLOOKUP('Форма 1'!$F2144,'Придельники с 2022'!$B$4:$X$28,'Форма 1'!AI$8),"")</f>
        <v/>
      </c>
      <c r="S2144" s="103" t="str">
        <f>IF(ISNUMBER('Форма 1'!AJ2144),'Форма 1'!$H2144*VLOOKUP('Форма 1'!$F2144,'Придельники с 2022'!$B$4:$X$28,'Форма 1'!AJ$8),"")</f>
        <v/>
      </c>
      <c r="T2144" s="87"/>
    </row>
    <row r="2145" spans="1:20">
      <c r="A2145" s="188">
        <f t="shared" si="182"/>
        <v>19</v>
      </c>
      <c r="B2145" s="189" t="s">
        <v>2097</v>
      </c>
      <c r="C2145" s="99">
        <f t="shared" si="186"/>
        <v>757536.14399999997</v>
      </c>
      <c r="D2145" s="103" t="str">
        <f>IF(ISNUMBER('Форма 1'!U2145),'Форма 1'!$H2145*VLOOKUP('Форма 1'!$F2145,'Придельники с 2022'!$B$4:$X$28,'Форма 1'!U$8),"")</f>
        <v/>
      </c>
      <c r="E2145" s="103" t="str">
        <f>IF(ISNUMBER('Форма 1'!V2145),'Форма 1'!$H2145*VLOOKUP('Форма 1'!$F2145,'Придельники с 2022'!$B$4:$X$28,'Форма 1'!V$8),"")</f>
        <v/>
      </c>
      <c r="F2145" s="103" t="str">
        <f>IF(ISNUMBER('Форма 1'!W2145),'Форма 1'!$H2145*VLOOKUP('Форма 1'!$F2145,'Придельники с 2022'!$B$4:$X$28,'Форма 1'!W$8),"")</f>
        <v/>
      </c>
      <c r="G2145" s="103" t="str">
        <f>IF(ISNUMBER('Форма 1'!X2145),'Форма 1'!$H2145*VLOOKUP('Форма 1'!$F2145,'Придельники с 2022'!$B$4:$X$28,'Форма 1'!X$8),"")</f>
        <v/>
      </c>
      <c r="H2145" s="103" t="str">
        <f>IF(ISNUMBER('Форма 1'!Y2145),'Форма 1'!$H2145*VLOOKUP('Форма 1'!$F2145,'Придельники с 2022'!$B$4:$X$28,'Форма 1'!Y$8),"")</f>
        <v/>
      </c>
      <c r="I2145" s="103" t="str">
        <f>IF(ISNUMBER('Форма 1'!Z2145),'Форма 1'!$H2145*VLOOKUP('Форма 1'!$F2145,'Придельники с 2022'!$B$4:$X$28,'Форма 1'!Z$8),"")</f>
        <v/>
      </c>
      <c r="J2145" s="103" t="str">
        <f>IF(ISNUMBER('Форма 1'!AA2145),'Форма 1'!$H2145*VLOOKUP('Форма 1'!$F2145,'Придельники с 2022'!$B$4:$X$28,'Форма 1'!AA$8),"")</f>
        <v/>
      </c>
      <c r="K2145" s="90"/>
      <c r="L2145" s="87"/>
      <c r="M2145" s="103" t="str">
        <f>IF(ISNUMBER('Форма 1'!AD2145),'Форма 1'!$H2145*VLOOKUP('Форма 1'!$F2145,'Придельники с 2022'!$B$4:$X$28,'Форма 1'!AD$8),"")</f>
        <v/>
      </c>
      <c r="N2145" s="103" t="str">
        <f>IF(ISBLANK('Форма 1'!$AE2145),"",IF('Форма 1'!$AE2145=1,'Форма 1'!$H2145*VLOOKUP('Форма 1'!$F2145,'Придельники с 2022'!$B$4:$X$28,'Форма 1'!$AE$8,0),IF('Форма 1'!$AE2145=2,'Форма 1'!$H2145*VLOOKUP('Форма 1'!$F2145,'Придельники с 2022'!$B$4:$X$28,13,0),IF('Форма 1'!$AE2145=3,'Форма 1'!$H2145*VLOOKUP('Форма 1'!$F2145,'Придельники с 2022'!$B$4:$X$28,12,0)))))</f>
        <v/>
      </c>
      <c r="O2145" s="103">
        <f>IF(ISNUMBER('Форма 1'!AF2145),'Форма 1'!$H2145*VLOOKUP('Форма 1'!$F2145,'Придельники с 2022'!$B$4:$X$28,'Форма 1'!AF$8),"")</f>
        <v>757536.14399999997</v>
      </c>
      <c r="P2145" s="87"/>
      <c r="Q2145" s="103" t="str">
        <f>IF(ISNUMBER('Форма 1'!AH2145),'Форма 1'!$H2145*VLOOKUP('Форма 1'!$F2145,'Придельники с 2022'!$B$4:$X$28,'Форма 1'!AH$8),"")</f>
        <v/>
      </c>
      <c r="R2145" s="103" t="str">
        <f>IF(ISNUMBER('Форма 1'!AI2145),'Форма 1'!$H2145*VLOOKUP('Форма 1'!$F2145,'Придельники с 2022'!$B$4:$X$28,'Форма 1'!AI$8),"")</f>
        <v/>
      </c>
      <c r="S2145" s="103" t="str">
        <f>IF(ISNUMBER('Форма 1'!AJ2145),'Форма 1'!$H2145*VLOOKUP('Форма 1'!$F2145,'Придельники с 2022'!$B$4:$X$28,'Форма 1'!AJ$8),"")</f>
        <v/>
      </c>
      <c r="T2145" s="87"/>
    </row>
    <row r="2146" spans="1:20">
      <c r="A2146" s="188">
        <f t="shared" si="182"/>
        <v>20</v>
      </c>
      <c r="B2146" s="189" t="s">
        <v>2098</v>
      </c>
      <c r="C2146" s="99">
        <f t="shared" si="186"/>
        <v>768699.28800000006</v>
      </c>
      <c r="D2146" s="103" t="str">
        <f>IF(ISNUMBER('Форма 1'!U2146),'Форма 1'!$H2146*VLOOKUP('Форма 1'!$F2146,'Придельники с 2022'!$B$4:$X$28,'Форма 1'!U$8),"")</f>
        <v/>
      </c>
      <c r="E2146" s="103" t="str">
        <f>IF(ISNUMBER('Форма 1'!V2146),'Форма 1'!$H2146*VLOOKUP('Форма 1'!$F2146,'Придельники с 2022'!$B$4:$X$28,'Форма 1'!V$8),"")</f>
        <v/>
      </c>
      <c r="F2146" s="103" t="str">
        <f>IF(ISNUMBER('Форма 1'!W2146),'Форма 1'!$H2146*VLOOKUP('Форма 1'!$F2146,'Придельники с 2022'!$B$4:$X$28,'Форма 1'!W$8),"")</f>
        <v/>
      </c>
      <c r="G2146" s="103" t="str">
        <f>IF(ISNUMBER('Форма 1'!X2146),'Форма 1'!$H2146*VLOOKUP('Форма 1'!$F2146,'Придельники с 2022'!$B$4:$X$28,'Форма 1'!X$8),"")</f>
        <v/>
      </c>
      <c r="H2146" s="103" t="str">
        <f>IF(ISNUMBER('Форма 1'!Y2146),'Форма 1'!$H2146*VLOOKUP('Форма 1'!$F2146,'Придельники с 2022'!$B$4:$X$28,'Форма 1'!Y$8),"")</f>
        <v/>
      </c>
      <c r="I2146" s="103" t="str">
        <f>IF(ISNUMBER('Форма 1'!Z2146),'Форма 1'!$H2146*VLOOKUP('Форма 1'!$F2146,'Придельники с 2022'!$B$4:$X$28,'Форма 1'!Z$8),"")</f>
        <v/>
      </c>
      <c r="J2146" s="103" t="str">
        <f>IF(ISNUMBER('Форма 1'!AA2146),'Форма 1'!$H2146*VLOOKUP('Форма 1'!$F2146,'Придельники с 2022'!$B$4:$X$28,'Форма 1'!AA$8),"")</f>
        <v/>
      </c>
      <c r="K2146" s="90"/>
      <c r="L2146" s="87"/>
      <c r="M2146" s="103" t="str">
        <f>IF(ISNUMBER('Форма 1'!AD2146),'Форма 1'!$H2146*VLOOKUP('Форма 1'!$F2146,'Придельники с 2022'!$B$4:$X$28,'Форма 1'!AD$8),"")</f>
        <v/>
      </c>
      <c r="N2146" s="103" t="str">
        <f>IF(ISBLANK('Форма 1'!$AE2146),"",IF('Форма 1'!$AE2146=1,'Форма 1'!$H2146*VLOOKUP('Форма 1'!$F2146,'Придельники с 2022'!$B$4:$X$28,'Форма 1'!$AE$8,0),IF('Форма 1'!$AE2146=2,'Форма 1'!$H2146*VLOOKUP('Форма 1'!$F2146,'Придельники с 2022'!$B$4:$X$28,13,0),IF('Форма 1'!$AE2146=3,'Форма 1'!$H2146*VLOOKUP('Форма 1'!$F2146,'Придельники с 2022'!$B$4:$X$28,12,0)))))</f>
        <v/>
      </c>
      <c r="O2146" s="103">
        <f>IF(ISNUMBER('Форма 1'!AF2146),'Форма 1'!$H2146*VLOOKUP('Форма 1'!$F2146,'Придельники с 2022'!$B$4:$X$28,'Форма 1'!AF$8),"")</f>
        <v>768699.28800000006</v>
      </c>
      <c r="P2146" s="87"/>
      <c r="Q2146" s="103" t="str">
        <f>IF(ISNUMBER('Форма 1'!AH2146),'Форма 1'!$H2146*VLOOKUP('Форма 1'!$F2146,'Придельники с 2022'!$B$4:$X$28,'Форма 1'!AH$8),"")</f>
        <v/>
      </c>
      <c r="R2146" s="103" t="str">
        <f>IF(ISNUMBER('Форма 1'!AI2146),'Форма 1'!$H2146*VLOOKUP('Форма 1'!$F2146,'Придельники с 2022'!$B$4:$X$28,'Форма 1'!AI$8),"")</f>
        <v/>
      </c>
      <c r="S2146" s="103" t="str">
        <f>IF(ISNUMBER('Форма 1'!AJ2146),'Форма 1'!$H2146*VLOOKUP('Форма 1'!$F2146,'Придельники с 2022'!$B$4:$X$28,'Форма 1'!AJ$8),"")</f>
        <v/>
      </c>
      <c r="T2146" s="87"/>
    </row>
    <row r="2147" spans="1:20">
      <c r="A2147" s="188">
        <f t="shared" si="182"/>
        <v>21</v>
      </c>
      <c r="B2147" s="189" t="s">
        <v>2099</v>
      </c>
      <c r="C2147" s="99">
        <f t="shared" si="186"/>
        <v>15784.68</v>
      </c>
      <c r="D2147" s="103" t="str">
        <f>IF(ISNUMBER('Форма 1'!U2147),'Форма 1'!$H2147*VLOOKUP('Форма 1'!$F2147,'Придельники с 2022'!$B$4:$X$28,'Форма 1'!U$8),"")</f>
        <v/>
      </c>
      <c r="E2147" s="103" t="str">
        <f>IF(ISNUMBER('Форма 1'!V2147),'Форма 1'!$H2147*VLOOKUP('Форма 1'!$F2147,'Придельники с 2022'!$B$4:$X$28,'Форма 1'!V$8),"")</f>
        <v/>
      </c>
      <c r="F2147" s="103" t="str">
        <f>IF(ISNUMBER('Форма 1'!W2147),'Форма 1'!$H2147*VLOOKUP('Форма 1'!$F2147,'Придельники с 2022'!$B$4:$X$28,'Форма 1'!W$8),"")</f>
        <v/>
      </c>
      <c r="G2147" s="103" t="str">
        <f>IF(ISNUMBER('Форма 1'!X2147),'Форма 1'!$H2147*VLOOKUP('Форма 1'!$F2147,'Придельники с 2022'!$B$4:$X$28,'Форма 1'!X$8),"")</f>
        <v/>
      </c>
      <c r="H2147" s="103" t="str">
        <f>IF(ISNUMBER('Форма 1'!Y2147),'Форма 1'!$H2147*VLOOKUP('Форма 1'!$F2147,'Придельники с 2022'!$B$4:$X$28,'Форма 1'!Y$8),"")</f>
        <v/>
      </c>
      <c r="I2147" s="103" t="str">
        <f>IF(ISNUMBER('Форма 1'!Z2147),'Форма 1'!$H2147*VLOOKUP('Форма 1'!$F2147,'Придельники с 2022'!$B$4:$X$28,'Форма 1'!Z$8),"")</f>
        <v/>
      </c>
      <c r="J2147" s="103" t="str">
        <f>IF(ISNUMBER('Форма 1'!AA2147),'Форма 1'!$H2147*VLOOKUP('Форма 1'!$F2147,'Придельники с 2022'!$B$4:$X$28,'Форма 1'!AA$8),"")</f>
        <v/>
      </c>
      <c r="K2147" s="90"/>
      <c r="L2147" s="87"/>
      <c r="M2147" s="103" t="str">
        <f>IF(ISNUMBER('Форма 1'!AD2147),'Форма 1'!$H2147*VLOOKUP('Форма 1'!$F2147,'Придельники с 2022'!$B$4:$X$28,'Форма 1'!AD$8),"")</f>
        <v/>
      </c>
      <c r="N2147" s="103" t="str">
        <f>IF(ISBLANK('Форма 1'!$AE2147),"",IF('Форма 1'!$AE2147=1,'Форма 1'!$H2147*VLOOKUP('Форма 1'!$F2147,'Придельники с 2022'!$B$4:$X$28,'Форма 1'!$AE$8,0),IF('Форма 1'!$AE2147=2,'Форма 1'!$H2147*VLOOKUP('Форма 1'!$F2147,'Придельники с 2022'!$B$4:$X$28,13,0),IF('Форма 1'!$AE2147=3,'Форма 1'!$H2147*VLOOKUP('Форма 1'!$F2147,'Придельники с 2022'!$B$4:$X$28,12,0)))))</f>
        <v/>
      </c>
      <c r="O2147" s="103" t="str">
        <f>IF(ISNUMBER('Форма 1'!AF2147),'Форма 1'!$H2147*VLOOKUP('Форма 1'!$F2147,'Придельники с 2022'!$B$4:$X$28,'Форма 1'!AF$8),"")</f>
        <v/>
      </c>
      <c r="P2147" s="87"/>
      <c r="Q2147" s="103" t="str">
        <f>IF(ISNUMBER('Форма 1'!AH2147),'Форма 1'!$H2147*VLOOKUP('Форма 1'!$F2147,'Придельники с 2022'!$B$4:$X$28,'Форма 1'!AH$8),"")</f>
        <v/>
      </c>
      <c r="R2147" s="103" t="str">
        <f>IF(ISNUMBER('Форма 1'!AI2147),'Форма 1'!$H2147*VLOOKUP('Форма 1'!$F2147,'Придельники с 2022'!$B$4:$X$28,'Форма 1'!AI$8),"")</f>
        <v/>
      </c>
      <c r="S2147" s="103">
        <f>IF(ISNUMBER('Форма 1'!AJ2147),'Форма 1'!$H2147*VLOOKUP('Форма 1'!$F2147,'Придельники с 2022'!$B$4:$X$28,'Форма 1'!AJ$8),"")</f>
        <v>15784.68</v>
      </c>
      <c r="T2147" s="87"/>
    </row>
    <row r="2148" spans="1:20">
      <c r="A2148" s="188">
        <f t="shared" si="182"/>
        <v>22</v>
      </c>
      <c r="B2148" s="189" t="s">
        <v>2101</v>
      </c>
      <c r="C2148" s="99">
        <f t="shared" si="186"/>
        <v>10590.78</v>
      </c>
      <c r="D2148" s="103" t="str">
        <f>IF(ISNUMBER('Форма 1'!U2148),'Форма 1'!$H2148*VLOOKUP('Форма 1'!$F2148,'Придельники с 2022'!$B$4:$X$28,'Форма 1'!U$8),"")</f>
        <v/>
      </c>
      <c r="E2148" s="103" t="str">
        <f>IF(ISNUMBER('Форма 1'!V2148),'Форма 1'!$H2148*VLOOKUP('Форма 1'!$F2148,'Придельники с 2022'!$B$4:$X$28,'Форма 1'!V$8),"")</f>
        <v/>
      </c>
      <c r="F2148" s="103" t="str">
        <f>IF(ISNUMBER('Форма 1'!W2148),'Форма 1'!$H2148*VLOOKUP('Форма 1'!$F2148,'Придельники с 2022'!$B$4:$X$28,'Форма 1'!W$8),"")</f>
        <v/>
      </c>
      <c r="G2148" s="103" t="str">
        <f>IF(ISNUMBER('Форма 1'!X2148),'Форма 1'!$H2148*VLOOKUP('Форма 1'!$F2148,'Придельники с 2022'!$B$4:$X$28,'Форма 1'!X$8),"")</f>
        <v/>
      </c>
      <c r="H2148" s="103" t="str">
        <f>IF(ISNUMBER('Форма 1'!Y2148),'Форма 1'!$H2148*VLOOKUP('Форма 1'!$F2148,'Придельники с 2022'!$B$4:$X$28,'Форма 1'!Y$8),"")</f>
        <v/>
      </c>
      <c r="I2148" s="103" t="str">
        <f>IF(ISNUMBER('Форма 1'!Z2148),'Форма 1'!$H2148*VLOOKUP('Форма 1'!$F2148,'Придельники с 2022'!$B$4:$X$28,'Форма 1'!Z$8),"")</f>
        <v/>
      </c>
      <c r="J2148" s="103" t="str">
        <f>IF(ISNUMBER('Форма 1'!AA2148),'Форма 1'!$H2148*VLOOKUP('Форма 1'!$F2148,'Придельники с 2022'!$B$4:$X$28,'Форма 1'!AA$8),"")</f>
        <v/>
      </c>
      <c r="K2148" s="90"/>
      <c r="L2148" s="87"/>
      <c r="M2148" s="103" t="str">
        <f>IF(ISNUMBER('Форма 1'!AD2148),'Форма 1'!$H2148*VLOOKUP('Форма 1'!$F2148,'Придельники с 2022'!$B$4:$X$28,'Форма 1'!AD$8),"")</f>
        <v/>
      </c>
      <c r="N2148" s="103" t="str">
        <f>IF(ISBLANK('Форма 1'!$AE2148),"",IF('Форма 1'!$AE2148=1,'Форма 1'!$H2148*VLOOKUP('Форма 1'!$F2148,'Придельники с 2022'!$B$4:$X$28,'Форма 1'!$AE$8,0),IF('Форма 1'!$AE2148=2,'Форма 1'!$H2148*VLOOKUP('Форма 1'!$F2148,'Придельники с 2022'!$B$4:$X$28,13,0),IF('Форма 1'!$AE2148=3,'Форма 1'!$H2148*VLOOKUP('Форма 1'!$F2148,'Придельники с 2022'!$B$4:$X$28,12,0)))))</f>
        <v/>
      </c>
      <c r="O2148" s="103" t="str">
        <f>IF(ISNUMBER('Форма 1'!AF2148),'Форма 1'!$H2148*VLOOKUP('Форма 1'!$F2148,'Придельники с 2022'!$B$4:$X$28,'Форма 1'!AF$8),"")</f>
        <v/>
      </c>
      <c r="P2148" s="87"/>
      <c r="Q2148" s="103" t="str">
        <f>IF(ISNUMBER('Форма 1'!AH2148),'Форма 1'!$H2148*VLOOKUP('Форма 1'!$F2148,'Придельники с 2022'!$B$4:$X$28,'Форма 1'!AH$8),"")</f>
        <v/>
      </c>
      <c r="R2148" s="103" t="str">
        <f>IF(ISNUMBER('Форма 1'!AI2148),'Форма 1'!$H2148*VLOOKUP('Форма 1'!$F2148,'Придельники с 2022'!$B$4:$X$28,'Форма 1'!AI$8),"")</f>
        <v/>
      </c>
      <c r="S2148" s="103">
        <f>IF(ISNUMBER('Форма 1'!AJ2148),'Форма 1'!$H2148*VLOOKUP('Форма 1'!$F2148,'Придельники с 2022'!$B$4:$X$28,'Форма 1'!AJ$8),"")</f>
        <v>10590.78</v>
      </c>
      <c r="T2148" s="87"/>
    </row>
    <row r="2149" spans="1:20">
      <c r="A2149" s="188">
        <f t="shared" si="182"/>
        <v>23</v>
      </c>
      <c r="B2149" s="147" t="s">
        <v>2103</v>
      </c>
      <c r="C2149" s="99">
        <f t="shared" si="186"/>
        <v>22226.175999999999</v>
      </c>
      <c r="D2149" s="103" t="str">
        <f>IF(ISNUMBER('Форма 1'!U2149),'Форма 1'!$H2149*VLOOKUP('Форма 1'!$F2149,'Придельники с 2022'!$B$4:$X$28,'Форма 1'!U$8),"")</f>
        <v/>
      </c>
      <c r="E2149" s="103" t="str">
        <f>IF(ISNUMBER('Форма 1'!V2149),'Форма 1'!$H2149*VLOOKUP('Форма 1'!$F2149,'Придельники с 2022'!$B$4:$X$28,'Форма 1'!V$8),"")</f>
        <v/>
      </c>
      <c r="F2149" s="103" t="str">
        <f>IF(ISNUMBER('Форма 1'!W2149),'Форма 1'!$H2149*VLOOKUP('Форма 1'!$F2149,'Придельники с 2022'!$B$4:$X$28,'Форма 1'!W$8),"")</f>
        <v/>
      </c>
      <c r="G2149" s="103" t="str">
        <f>IF(ISNUMBER('Форма 1'!X2149),'Форма 1'!$H2149*VLOOKUP('Форма 1'!$F2149,'Придельники с 2022'!$B$4:$X$28,'Форма 1'!X$8),"")</f>
        <v/>
      </c>
      <c r="H2149" s="103" t="str">
        <f>IF(ISNUMBER('Форма 1'!Y2149),'Форма 1'!$H2149*VLOOKUP('Форма 1'!$F2149,'Придельники с 2022'!$B$4:$X$28,'Форма 1'!Y$8),"")</f>
        <v/>
      </c>
      <c r="I2149" s="103" t="str">
        <f>IF(ISNUMBER('Форма 1'!Z2149),'Форма 1'!$H2149*VLOOKUP('Форма 1'!$F2149,'Придельники с 2022'!$B$4:$X$28,'Форма 1'!Z$8),"")</f>
        <v/>
      </c>
      <c r="J2149" s="103" t="str">
        <f>IF(ISNUMBER('Форма 1'!AA2149),'Форма 1'!$H2149*VLOOKUP('Форма 1'!$F2149,'Придельники с 2022'!$B$4:$X$28,'Форма 1'!AA$8),"")</f>
        <v/>
      </c>
      <c r="K2149" s="90"/>
      <c r="L2149" s="87"/>
      <c r="M2149" s="103" t="str">
        <f>IF(ISNUMBER('Форма 1'!AD2149),'Форма 1'!$H2149*VLOOKUP('Форма 1'!$F2149,'Придельники с 2022'!$B$4:$X$28,'Форма 1'!AD$8),"")</f>
        <v/>
      </c>
      <c r="N2149" s="103" t="str">
        <f>IF(ISBLANK('Форма 1'!$AE2149),"",IF('Форма 1'!$AE2149=1,'Форма 1'!$H2149*VLOOKUP('Форма 1'!$F2149,'Придельники с 2022'!$B$4:$X$28,'Форма 1'!$AE$8,0),IF('Форма 1'!$AE2149=2,'Форма 1'!$H2149*VLOOKUP('Форма 1'!$F2149,'Придельники с 2022'!$B$4:$X$28,13,0),IF('Форма 1'!$AE2149=3,'Форма 1'!$H2149*VLOOKUP('Форма 1'!$F2149,'Придельники с 2022'!$B$4:$X$28,12,0)))))</f>
        <v/>
      </c>
      <c r="O2149" s="103" t="str">
        <f>IF(ISNUMBER('Форма 1'!AF2149),'Форма 1'!$H2149*VLOOKUP('Форма 1'!$F2149,'Придельники с 2022'!$B$4:$X$28,'Форма 1'!AF$8),"")</f>
        <v/>
      </c>
      <c r="P2149" s="87"/>
      <c r="Q2149" s="103" t="str">
        <f>IF(ISNUMBER('Форма 1'!AH2149),'Форма 1'!$H2149*VLOOKUP('Форма 1'!$F2149,'Придельники с 2022'!$B$4:$X$28,'Форма 1'!AH$8),"")</f>
        <v/>
      </c>
      <c r="R2149" s="103" t="str">
        <f>IF(ISNUMBER('Форма 1'!AI2149),'Форма 1'!$H2149*VLOOKUP('Форма 1'!$F2149,'Придельники с 2022'!$B$4:$X$28,'Форма 1'!AI$8),"")</f>
        <v/>
      </c>
      <c r="S2149" s="103">
        <f>IF(ISNUMBER('Форма 1'!AJ2149),'Форма 1'!$H2149*VLOOKUP('Форма 1'!$F2149,'Придельники с 2022'!$B$4:$X$28,'Форма 1'!AJ$8),"")</f>
        <v>22226.175999999999</v>
      </c>
      <c r="T2149" s="87"/>
    </row>
    <row r="2150" spans="1:20">
      <c r="A2150" s="188">
        <f t="shared" si="182"/>
        <v>24</v>
      </c>
      <c r="B2150" s="189" t="s">
        <v>2104</v>
      </c>
      <c r="C2150" s="99">
        <f t="shared" si="186"/>
        <v>4379482.24</v>
      </c>
      <c r="D2150" s="103" t="str">
        <f>IF(ISNUMBER('Форма 1'!U2150),'Форма 1'!$H2150*VLOOKUP('Форма 1'!$F2150,'Придельники с 2022'!$B$4:$X$28,'Форма 1'!U$8),"")</f>
        <v/>
      </c>
      <c r="E2150" s="103" t="str">
        <f>IF(ISNUMBER('Форма 1'!V2150),'Форма 1'!$H2150*VLOOKUP('Форма 1'!$F2150,'Придельники с 2022'!$B$4:$X$28,'Форма 1'!V$8),"")</f>
        <v/>
      </c>
      <c r="F2150" s="103" t="str">
        <f>IF(ISNUMBER('Форма 1'!W2150),'Форма 1'!$H2150*VLOOKUP('Форма 1'!$F2150,'Придельники с 2022'!$B$4:$X$28,'Форма 1'!W$8),"")</f>
        <v/>
      </c>
      <c r="G2150" s="103">
        <f>IF(ISNUMBER('Форма 1'!X2150),'Форма 1'!$H2150*VLOOKUP('Форма 1'!$F2150,'Придельники с 2022'!$B$4:$X$28,'Форма 1'!X$8),"")</f>
        <v>1204950.6400000001</v>
      </c>
      <c r="H2150" s="103">
        <f>IF(ISNUMBER('Форма 1'!Y2150),'Форма 1'!$H2150*VLOOKUP('Форма 1'!$F2150,'Придельники с 2022'!$B$4:$X$28,'Форма 1'!Y$8),"")</f>
        <v>3174531.6</v>
      </c>
      <c r="I2150" s="103" t="str">
        <f>IF(ISNUMBER('Форма 1'!Z2150),'Форма 1'!$H2150*VLOOKUP('Форма 1'!$F2150,'Придельники с 2022'!$B$4:$X$28,'Форма 1'!Z$8),"")</f>
        <v/>
      </c>
      <c r="J2150" s="103" t="str">
        <f>IF(ISNUMBER('Форма 1'!AA2150),'Форма 1'!$H2150*VLOOKUP('Форма 1'!$F2150,'Придельники с 2022'!$B$4:$X$28,'Форма 1'!AA$8),"")</f>
        <v/>
      </c>
      <c r="K2150" s="90"/>
      <c r="L2150" s="87"/>
      <c r="M2150" s="103" t="str">
        <f>IF(ISNUMBER('Форма 1'!AD2150),'Форма 1'!$H2150*VLOOKUP('Форма 1'!$F2150,'Придельники с 2022'!$B$4:$X$28,'Форма 1'!AD$8),"")</f>
        <v/>
      </c>
      <c r="N2150" s="103" t="str">
        <f>IF(ISBLANK('Форма 1'!$AE2150),"",IF('Форма 1'!$AE2150=1,'Форма 1'!$H2150*VLOOKUP('Форма 1'!$F2150,'Придельники с 2022'!$B$4:$X$28,'Форма 1'!$AE$8,0),IF('Форма 1'!$AE2150=2,'Форма 1'!$H2150*VLOOKUP('Форма 1'!$F2150,'Придельники с 2022'!$B$4:$X$28,13,0),IF('Форма 1'!$AE2150=3,'Форма 1'!$H2150*VLOOKUP('Форма 1'!$F2150,'Придельники с 2022'!$B$4:$X$28,12,0)))))</f>
        <v/>
      </c>
      <c r="O2150" s="103" t="str">
        <f>IF(ISNUMBER('Форма 1'!AF2150),'Форма 1'!$H2150*VLOOKUP('Форма 1'!$F2150,'Придельники с 2022'!$B$4:$X$28,'Форма 1'!AF$8),"")</f>
        <v/>
      </c>
      <c r="P2150" s="87"/>
      <c r="Q2150" s="103" t="str">
        <f>IF(ISNUMBER('Форма 1'!AH2150),'Форма 1'!$H2150*VLOOKUP('Форма 1'!$F2150,'Придельники с 2022'!$B$4:$X$28,'Форма 1'!AH$8),"")</f>
        <v/>
      </c>
      <c r="R2150" s="103" t="str">
        <f>IF(ISNUMBER('Форма 1'!AI2150),'Форма 1'!$H2150*VLOOKUP('Форма 1'!$F2150,'Придельники с 2022'!$B$4:$X$28,'Форма 1'!AI$8),"")</f>
        <v/>
      </c>
      <c r="S2150" s="103" t="str">
        <f>IF(ISNUMBER('Форма 1'!AJ2150),'Форма 1'!$H2150*VLOOKUP('Форма 1'!$F2150,'Придельники с 2022'!$B$4:$X$28,'Форма 1'!AJ$8),"")</f>
        <v/>
      </c>
      <c r="T2150" s="87"/>
    </row>
    <row r="2151" spans="1:20">
      <c r="A2151" s="188">
        <f t="shared" si="182"/>
        <v>25</v>
      </c>
      <c r="B2151" s="189" t="s">
        <v>2105</v>
      </c>
      <c r="C2151" s="99">
        <f t="shared" si="186"/>
        <v>4379482.24</v>
      </c>
      <c r="D2151" s="103" t="str">
        <f>IF(ISNUMBER('Форма 1'!U2151),'Форма 1'!$H2151*VLOOKUP('Форма 1'!$F2151,'Придельники с 2022'!$B$4:$X$28,'Форма 1'!U$8),"")</f>
        <v/>
      </c>
      <c r="E2151" s="103" t="str">
        <f>IF(ISNUMBER('Форма 1'!V2151),'Форма 1'!$H2151*VLOOKUP('Форма 1'!$F2151,'Придельники с 2022'!$B$4:$X$28,'Форма 1'!V$8),"")</f>
        <v/>
      </c>
      <c r="F2151" s="103" t="str">
        <f>IF(ISNUMBER('Форма 1'!W2151),'Форма 1'!$H2151*VLOOKUP('Форма 1'!$F2151,'Придельники с 2022'!$B$4:$X$28,'Форма 1'!W$8),"")</f>
        <v/>
      </c>
      <c r="G2151" s="103">
        <f>IF(ISNUMBER('Форма 1'!X2151),'Форма 1'!$H2151*VLOOKUP('Форма 1'!$F2151,'Придельники с 2022'!$B$4:$X$28,'Форма 1'!X$8),"")</f>
        <v>1204950.6400000001</v>
      </c>
      <c r="H2151" s="103">
        <f>IF(ISNUMBER('Форма 1'!Y2151),'Форма 1'!$H2151*VLOOKUP('Форма 1'!$F2151,'Придельники с 2022'!$B$4:$X$28,'Форма 1'!Y$8),"")</f>
        <v>3174531.6</v>
      </c>
      <c r="I2151" s="103" t="str">
        <f>IF(ISNUMBER('Форма 1'!Z2151),'Форма 1'!$H2151*VLOOKUP('Форма 1'!$F2151,'Придельники с 2022'!$B$4:$X$28,'Форма 1'!Z$8),"")</f>
        <v/>
      </c>
      <c r="J2151" s="103" t="str">
        <f>IF(ISNUMBER('Форма 1'!AA2151),'Форма 1'!$H2151*VLOOKUP('Форма 1'!$F2151,'Придельники с 2022'!$B$4:$X$28,'Форма 1'!AA$8),"")</f>
        <v/>
      </c>
      <c r="K2151" s="90"/>
      <c r="L2151" s="87"/>
      <c r="M2151" s="103" t="str">
        <f>IF(ISNUMBER('Форма 1'!AD2151),'Форма 1'!$H2151*VLOOKUP('Форма 1'!$F2151,'Придельники с 2022'!$B$4:$X$28,'Форма 1'!AD$8),"")</f>
        <v/>
      </c>
      <c r="N2151" s="103" t="str">
        <f>IF(ISBLANK('Форма 1'!$AE2151),"",IF('Форма 1'!$AE2151=1,'Форма 1'!$H2151*VLOOKUP('Форма 1'!$F2151,'Придельники с 2022'!$B$4:$X$28,'Форма 1'!$AE$8,0),IF('Форма 1'!$AE2151=2,'Форма 1'!$H2151*VLOOKUP('Форма 1'!$F2151,'Придельники с 2022'!$B$4:$X$28,13,0),IF('Форма 1'!$AE2151=3,'Форма 1'!$H2151*VLOOKUP('Форма 1'!$F2151,'Придельники с 2022'!$B$4:$X$28,12,0)))))</f>
        <v/>
      </c>
      <c r="O2151" s="103" t="str">
        <f>IF(ISNUMBER('Форма 1'!AF2151),'Форма 1'!$H2151*VLOOKUP('Форма 1'!$F2151,'Придельники с 2022'!$B$4:$X$28,'Форма 1'!AF$8),"")</f>
        <v/>
      </c>
      <c r="P2151" s="87"/>
      <c r="Q2151" s="103" t="str">
        <f>IF(ISNUMBER('Форма 1'!AH2151),'Форма 1'!$H2151*VLOOKUP('Форма 1'!$F2151,'Придельники с 2022'!$B$4:$X$28,'Форма 1'!AH$8),"")</f>
        <v/>
      </c>
      <c r="R2151" s="103" t="str">
        <f>IF(ISNUMBER('Форма 1'!AI2151),'Форма 1'!$H2151*VLOOKUP('Форма 1'!$F2151,'Придельники с 2022'!$B$4:$X$28,'Форма 1'!AI$8),"")</f>
        <v/>
      </c>
      <c r="S2151" s="103" t="str">
        <f>IF(ISNUMBER('Форма 1'!AJ2151),'Форма 1'!$H2151*VLOOKUP('Форма 1'!$F2151,'Придельники с 2022'!$B$4:$X$28,'Форма 1'!AJ$8),"")</f>
        <v/>
      </c>
      <c r="T2151" s="87"/>
    </row>
    <row r="2152" spans="1:20">
      <c r="A2152" s="188">
        <f t="shared" si="182"/>
        <v>26</v>
      </c>
      <c r="B2152" s="147" t="s">
        <v>2106</v>
      </c>
      <c r="C2152" s="99">
        <f t="shared" si="186"/>
        <v>13414235.276399998</v>
      </c>
      <c r="D2152" s="103" t="str">
        <f>IF(ISNUMBER('Форма 1'!U2152),'Форма 1'!$H2152*VLOOKUP('Форма 1'!$F2152,'Придельники с 2022'!$B$4:$X$28,'Форма 1'!U$8),"")</f>
        <v/>
      </c>
      <c r="E2152" s="103" t="str">
        <f>IF(ISNUMBER('Форма 1'!V2152),'Форма 1'!$H2152*VLOOKUP('Форма 1'!$F2152,'Придельники с 2022'!$B$4:$X$28,'Форма 1'!V$8),"")</f>
        <v/>
      </c>
      <c r="F2152" s="103" t="str">
        <f>IF(ISNUMBER('Форма 1'!W2152),'Форма 1'!$H2152*VLOOKUP('Форма 1'!$F2152,'Придельники с 2022'!$B$4:$X$28,'Форма 1'!W$8),"")</f>
        <v/>
      </c>
      <c r="G2152" s="103" t="str">
        <f>IF(ISNUMBER('Форма 1'!X2152),'Форма 1'!$H2152*VLOOKUP('Форма 1'!$F2152,'Придельники с 2022'!$B$4:$X$28,'Форма 1'!X$8),"")</f>
        <v/>
      </c>
      <c r="H2152" s="103" t="str">
        <f>IF(ISNUMBER('Форма 1'!Y2152),'Форма 1'!$H2152*VLOOKUP('Форма 1'!$F2152,'Придельники с 2022'!$B$4:$X$28,'Форма 1'!Y$8),"")</f>
        <v/>
      </c>
      <c r="I2152" s="103" t="str">
        <f>IF(ISNUMBER('Форма 1'!Z2152),'Форма 1'!$H2152*VLOOKUP('Форма 1'!$F2152,'Придельники с 2022'!$B$4:$X$28,'Форма 1'!Z$8),"")</f>
        <v/>
      </c>
      <c r="J2152" s="103" t="str">
        <f>IF(ISNUMBER('Форма 1'!AA2152),'Форма 1'!$H2152*VLOOKUP('Форма 1'!$F2152,'Придельники с 2022'!$B$4:$X$28,'Форма 1'!AA$8),"")</f>
        <v/>
      </c>
      <c r="K2152" s="90"/>
      <c r="L2152" s="87"/>
      <c r="M2152" s="103" t="str">
        <f>IF(ISNUMBER('Форма 1'!AD2152),'Форма 1'!$H2152*VLOOKUP('Форма 1'!$F2152,'Придельники с 2022'!$B$4:$X$28,'Форма 1'!AD$8),"")</f>
        <v/>
      </c>
      <c r="N2152" s="103">
        <f>IF(ISBLANK('Форма 1'!$AE2152),"",IF('Форма 1'!$AE2152=1,'Форма 1'!$H2152*VLOOKUP('Форма 1'!$F2152,'Придельники с 2022'!$B$4:$X$28,'Форма 1'!$AE$8,0),IF('Форма 1'!$AE2152=2,'Форма 1'!$H2152*VLOOKUP('Форма 1'!$F2152,'Придельники с 2022'!$B$4:$X$28,13,0),IF('Форма 1'!$AE2152=3,'Форма 1'!$H2152*VLOOKUP('Форма 1'!$F2152,'Придельники с 2022'!$B$4:$X$28,12,0)))))</f>
        <v>13414235.276399998</v>
      </c>
      <c r="O2152" s="103" t="str">
        <f>IF(ISNUMBER('Форма 1'!AF2152),'Форма 1'!$H2152*VLOOKUP('Форма 1'!$F2152,'Придельники с 2022'!$B$4:$X$28,'Форма 1'!AF$8),"")</f>
        <v/>
      </c>
      <c r="P2152" s="87"/>
      <c r="Q2152" s="103" t="str">
        <f>IF(ISNUMBER('Форма 1'!AH2152),'Форма 1'!$H2152*VLOOKUP('Форма 1'!$F2152,'Придельники с 2022'!$B$4:$X$28,'Форма 1'!AH$8),"")</f>
        <v/>
      </c>
      <c r="R2152" s="103" t="str">
        <f>IF(ISNUMBER('Форма 1'!AI2152),'Форма 1'!$H2152*VLOOKUP('Форма 1'!$F2152,'Придельники с 2022'!$B$4:$X$28,'Форма 1'!AI$8),"")</f>
        <v/>
      </c>
      <c r="S2152" s="103" t="str">
        <f>IF(ISNUMBER('Форма 1'!AJ2152),'Форма 1'!$H2152*VLOOKUP('Форма 1'!$F2152,'Придельники с 2022'!$B$4:$X$28,'Форма 1'!AJ$8),"")</f>
        <v/>
      </c>
      <c r="T2152" s="87"/>
    </row>
    <row r="2153" spans="1:20">
      <c r="A2153" s="188">
        <f t="shared" si="182"/>
        <v>27</v>
      </c>
      <c r="B2153" s="189" t="s">
        <v>1181</v>
      </c>
      <c r="C2153" s="99">
        <f t="shared" si="186"/>
        <v>12402243.728000002</v>
      </c>
      <c r="D2153" s="103" t="str">
        <f>IF(ISNUMBER('Форма 1'!U2153),'Форма 1'!$H2153*VLOOKUP('Форма 1'!$F2153,'Придельники с 2022'!$B$4:$X$28,'Форма 1'!U$8),"")</f>
        <v/>
      </c>
      <c r="E2153" s="103" t="str">
        <f>IF(ISNUMBER('Форма 1'!V2153),'Форма 1'!$H2153*VLOOKUP('Форма 1'!$F2153,'Придельники с 2022'!$B$4:$X$28,'Форма 1'!V$8),"")</f>
        <v/>
      </c>
      <c r="F2153" s="103" t="str">
        <f>IF(ISNUMBER('Форма 1'!W2153),'Форма 1'!$H2153*VLOOKUP('Форма 1'!$F2153,'Придельники с 2022'!$B$4:$X$28,'Форма 1'!W$8),"")</f>
        <v/>
      </c>
      <c r="G2153" s="103" t="str">
        <f>IF(ISNUMBER('Форма 1'!X2153),'Форма 1'!$H2153*VLOOKUP('Форма 1'!$F2153,'Придельники с 2022'!$B$4:$X$28,'Форма 1'!X$8),"")</f>
        <v/>
      </c>
      <c r="H2153" s="103" t="str">
        <f>IF(ISNUMBER('Форма 1'!Y2153),'Форма 1'!$H2153*VLOOKUP('Форма 1'!$F2153,'Придельники с 2022'!$B$4:$X$28,'Форма 1'!Y$8),"")</f>
        <v/>
      </c>
      <c r="I2153" s="103" t="str">
        <f>IF(ISNUMBER('Форма 1'!Z2153),'Форма 1'!$H2153*VLOOKUP('Форма 1'!$F2153,'Придельники с 2022'!$B$4:$X$28,'Форма 1'!Z$8),"")</f>
        <v/>
      </c>
      <c r="J2153" s="103" t="str">
        <f>IF(ISNUMBER('Форма 1'!AA2153),'Форма 1'!$H2153*VLOOKUP('Форма 1'!$F2153,'Придельники с 2022'!$B$4:$X$28,'Форма 1'!AA$8),"")</f>
        <v/>
      </c>
      <c r="K2153" s="90"/>
      <c r="L2153" s="87"/>
      <c r="M2153" s="103">
        <f>IF(ISNUMBER('Форма 1'!AD2153),'Форма 1'!$H2153*VLOOKUP('Форма 1'!$F2153,'Придельники с 2022'!$B$4:$X$28,'Форма 1'!AD$8),"")</f>
        <v>12402243.728000002</v>
      </c>
      <c r="N2153" s="103" t="str">
        <f>IF(ISBLANK('Форма 1'!$AE2153),"",IF('Форма 1'!$AE2153=1,'Форма 1'!$H2153*VLOOKUP('Форма 1'!$F2153,'Придельники с 2022'!$B$4:$X$28,'Форма 1'!$AE$8,0),IF('Форма 1'!$AE2153=2,'Форма 1'!$H2153*VLOOKUP('Форма 1'!$F2153,'Придельники с 2022'!$B$4:$X$28,13,0),IF('Форма 1'!$AE2153=3,'Форма 1'!$H2153*VLOOKUP('Форма 1'!$F2153,'Придельники с 2022'!$B$4:$X$28,12,0)))))</f>
        <v/>
      </c>
      <c r="O2153" s="103" t="str">
        <f>IF(ISNUMBER('Форма 1'!AF2153),'Форма 1'!$H2153*VLOOKUP('Форма 1'!$F2153,'Придельники с 2022'!$B$4:$X$28,'Форма 1'!AF$8),"")</f>
        <v/>
      </c>
      <c r="P2153" s="87"/>
      <c r="Q2153" s="103" t="str">
        <f>IF(ISNUMBER('Форма 1'!AH2153),'Форма 1'!$H2153*VLOOKUP('Форма 1'!$F2153,'Придельники с 2022'!$B$4:$X$28,'Форма 1'!AH$8),"")</f>
        <v/>
      </c>
      <c r="R2153" s="103" t="str">
        <f>IF(ISNUMBER('Форма 1'!AI2153),'Форма 1'!$H2153*VLOOKUP('Форма 1'!$F2153,'Придельники с 2022'!$B$4:$X$28,'Форма 1'!AI$8),"")</f>
        <v/>
      </c>
      <c r="S2153" s="103" t="str">
        <f>IF(ISNUMBER('Форма 1'!AJ2153),'Форма 1'!$H2153*VLOOKUP('Форма 1'!$F2153,'Придельники с 2022'!$B$4:$X$28,'Форма 1'!AJ$8),"")</f>
        <v/>
      </c>
      <c r="T2153" s="87"/>
    </row>
    <row r="2154" spans="1:20">
      <c r="A2154" s="188">
        <f t="shared" si="182"/>
        <v>28</v>
      </c>
      <c r="B2154" s="189" t="s">
        <v>2107</v>
      </c>
      <c r="C2154" s="99">
        <f t="shared" si="186"/>
        <v>20042015.056000002</v>
      </c>
      <c r="D2154" s="103" t="str">
        <f>IF(ISNUMBER('Форма 1'!U2154),'Форма 1'!$H2154*VLOOKUP('Форма 1'!$F2154,'Придельники с 2022'!$B$4:$X$28,'Форма 1'!U$8),"")</f>
        <v/>
      </c>
      <c r="E2154" s="103" t="str">
        <f>IF(ISNUMBER('Форма 1'!V2154),'Форма 1'!$H2154*VLOOKUP('Форма 1'!$F2154,'Придельники с 2022'!$B$4:$X$28,'Форма 1'!V$8),"")</f>
        <v/>
      </c>
      <c r="F2154" s="103" t="str">
        <f>IF(ISNUMBER('Форма 1'!W2154),'Форма 1'!$H2154*VLOOKUP('Форма 1'!$F2154,'Придельники с 2022'!$B$4:$X$28,'Форма 1'!W$8),"")</f>
        <v/>
      </c>
      <c r="G2154" s="103" t="str">
        <f>IF(ISNUMBER('Форма 1'!X2154),'Форма 1'!$H2154*VLOOKUP('Форма 1'!$F2154,'Придельники с 2022'!$B$4:$X$28,'Форма 1'!X$8),"")</f>
        <v/>
      </c>
      <c r="H2154" s="103" t="str">
        <f>IF(ISNUMBER('Форма 1'!Y2154),'Форма 1'!$H2154*VLOOKUP('Форма 1'!$F2154,'Придельники с 2022'!$B$4:$X$28,'Форма 1'!Y$8),"")</f>
        <v/>
      </c>
      <c r="I2154" s="103" t="str">
        <f>IF(ISNUMBER('Форма 1'!Z2154),'Форма 1'!$H2154*VLOOKUP('Форма 1'!$F2154,'Придельники с 2022'!$B$4:$X$28,'Форма 1'!Z$8),"")</f>
        <v/>
      </c>
      <c r="J2154" s="103" t="str">
        <f>IF(ISNUMBER('Форма 1'!AA2154),'Форма 1'!$H2154*VLOOKUP('Форма 1'!$F2154,'Придельники с 2022'!$B$4:$X$28,'Форма 1'!AA$8),"")</f>
        <v/>
      </c>
      <c r="K2154" s="90"/>
      <c r="L2154" s="87"/>
      <c r="M2154" s="103">
        <f>IF(ISNUMBER('Форма 1'!AD2154),'Форма 1'!$H2154*VLOOKUP('Форма 1'!$F2154,'Придельники с 2022'!$B$4:$X$28,'Форма 1'!AD$8),"")</f>
        <v>20042015.056000002</v>
      </c>
      <c r="N2154" s="103" t="str">
        <f>IF(ISBLANK('Форма 1'!$AE2154),"",IF('Форма 1'!$AE2154=1,'Форма 1'!$H2154*VLOOKUP('Форма 1'!$F2154,'Придельники с 2022'!$B$4:$X$28,'Форма 1'!$AE$8,0),IF('Форма 1'!$AE2154=2,'Форма 1'!$H2154*VLOOKUP('Форма 1'!$F2154,'Придельники с 2022'!$B$4:$X$28,13,0),IF('Форма 1'!$AE2154=3,'Форма 1'!$H2154*VLOOKUP('Форма 1'!$F2154,'Придельники с 2022'!$B$4:$X$28,12,0)))))</f>
        <v/>
      </c>
      <c r="O2154" s="103" t="str">
        <f>IF(ISNUMBER('Форма 1'!AF2154),'Форма 1'!$H2154*VLOOKUP('Форма 1'!$F2154,'Придельники с 2022'!$B$4:$X$28,'Форма 1'!AF$8),"")</f>
        <v/>
      </c>
      <c r="P2154" s="87"/>
      <c r="Q2154" s="103" t="str">
        <f>IF(ISNUMBER('Форма 1'!AH2154),'Форма 1'!$H2154*VLOOKUP('Форма 1'!$F2154,'Придельники с 2022'!$B$4:$X$28,'Форма 1'!AH$8),"")</f>
        <v/>
      </c>
      <c r="R2154" s="103" t="str">
        <f>IF(ISNUMBER('Форма 1'!AI2154),'Форма 1'!$H2154*VLOOKUP('Форма 1'!$F2154,'Придельники с 2022'!$B$4:$X$28,'Форма 1'!AI$8),"")</f>
        <v/>
      </c>
      <c r="S2154" s="103" t="str">
        <f>IF(ISNUMBER('Форма 1'!AJ2154),'Форма 1'!$H2154*VLOOKUP('Форма 1'!$F2154,'Придельники с 2022'!$B$4:$X$28,'Форма 1'!AJ$8),"")</f>
        <v/>
      </c>
      <c r="T2154" s="87"/>
    </row>
    <row r="2155" spans="1:20">
      <c r="A2155" s="188">
        <f t="shared" si="182"/>
        <v>29</v>
      </c>
      <c r="B2155" s="147" t="s">
        <v>2108</v>
      </c>
      <c r="C2155" s="99">
        <f t="shared" si="186"/>
        <v>19082215.824000001</v>
      </c>
      <c r="D2155" s="103" t="str">
        <f>IF(ISNUMBER('Форма 1'!U2155),'Форма 1'!$H2155*VLOOKUP('Форма 1'!$F2155,'Придельники с 2022'!$B$4:$X$28,'Форма 1'!U$8),"")</f>
        <v/>
      </c>
      <c r="E2155" s="103" t="str">
        <f>IF(ISNUMBER('Форма 1'!V2155),'Форма 1'!$H2155*VLOOKUP('Форма 1'!$F2155,'Придельники с 2022'!$B$4:$X$28,'Форма 1'!V$8),"")</f>
        <v/>
      </c>
      <c r="F2155" s="103" t="str">
        <f>IF(ISNUMBER('Форма 1'!W2155),'Форма 1'!$H2155*VLOOKUP('Форма 1'!$F2155,'Придельники с 2022'!$B$4:$X$28,'Форма 1'!W$8),"")</f>
        <v/>
      </c>
      <c r="G2155" s="103" t="str">
        <f>IF(ISNUMBER('Форма 1'!X2155),'Форма 1'!$H2155*VLOOKUP('Форма 1'!$F2155,'Придельники с 2022'!$B$4:$X$28,'Форма 1'!X$8),"")</f>
        <v/>
      </c>
      <c r="H2155" s="103" t="str">
        <f>IF(ISNUMBER('Форма 1'!Y2155),'Форма 1'!$H2155*VLOOKUP('Форма 1'!$F2155,'Придельники с 2022'!$B$4:$X$28,'Форма 1'!Y$8),"")</f>
        <v/>
      </c>
      <c r="I2155" s="103" t="str">
        <f>IF(ISNUMBER('Форма 1'!Z2155),'Форма 1'!$H2155*VLOOKUP('Форма 1'!$F2155,'Придельники с 2022'!$B$4:$X$28,'Форма 1'!Z$8),"")</f>
        <v/>
      </c>
      <c r="J2155" s="103" t="str">
        <f>IF(ISNUMBER('Форма 1'!AA2155),'Форма 1'!$H2155*VLOOKUP('Форма 1'!$F2155,'Придельники с 2022'!$B$4:$X$28,'Форма 1'!AA$8),"")</f>
        <v/>
      </c>
      <c r="K2155" s="90"/>
      <c r="L2155" s="87"/>
      <c r="M2155" s="103" t="str">
        <f>IF(ISNUMBER('Форма 1'!AD2155),'Форма 1'!$H2155*VLOOKUP('Форма 1'!$F2155,'Придельники с 2022'!$B$4:$X$28,'Форма 1'!AD$8),"")</f>
        <v/>
      </c>
      <c r="N2155" s="103">
        <f>IF(ISBLANK('Форма 1'!$AE2155),"",IF('Форма 1'!$AE2155=1,'Форма 1'!$H2155*VLOOKUP('Форма 1'!$F2155,'Придельники с 2022'!$B$4:$X$28,'Форма 1'!$AE$8,0),IF('Форма 1'!$AE2155=2,'Форма 1'!$H2155*VLOOKUP('Форма 1'!$F2155,'Придельники с 2022'!$B$4:$X$28,13,0),IF('Форма 1'!$AE2155=3,'Форма 1'!$H2155*VLOOKUP('Форма 1'!$F2155,'Придельники с 2022'!$B$4:$X$28,12,0)))))</f>
        <v>19082215.824000001</v>
      </c>
      <c r="O2155" s="103" t="str">
        <f>IF(ISNUMBER('Форма 1'!AF2155),'Форма 1'!$H2155*VLOOKUP('Форма 1'!$F2155,'Придельники с 2022'!$B$4:$X$28,'Форма 1'!AF$8),"")</f>
        <v/>
      </c>
      <c r="P2155" s="87"/>
      <c r="Q2155" s="103" t="str">
        <f>IF(ISNUMBER('Форма 1'!AH2155),'Форма 1'!$H2155*VLOOKUP('Форма 1'!$F2155,'Придельники с 2022'!$B$4:$X$28,'Форма 1'!AH$8),"")</f>
        <v/>
      </c>
      <c r="R2155" s="103" t="str">
        <f>IF(ISNUMBER('Форма 1'!AI2155),'Форма 1'!$H2155*VLOOKUP('Форма 1'!$F2155,'Придельники с 2022'!$B$4:$X$28,'Форма 1'!AI$8),"")</f>
        <v/>
      </c>
      <c r="S2155" s="103" t="str">
        <f>IF(ISNUMBER('Форма 1'!AJ2155),'Форма 1'!$H2155*VLOOKUP('Форма 1'!$F2155,'Придельники с 2022'!$B$4:$X$28,'Форма 1'!AJ$8),"")</f>
        <v/>
      </c>
      <c r="T2155" s="87"/>
    </row>
    <row r="2156" spans="1:20">
      <c r="A2156" s="188">
        <f t="shared" si="182"/>
        <v>30</v>
      </c>
      <c r="B2156" s="147" t="s">
        <v>5093</v>
      </c>
      <c r="C2156" s="99">
        <f>SUM(D2156:J2156,L2156:T2156)</f>
        <v>200541.54799999998</v>
      </c>
      <c r="D2156" s="103" t="str">
        <f>IF(ISNUMBER('Форма 1'!U2156),'Форма 1'!$H2156*VLOOKUP('Форма 1'!$F2156,'Придельники с 2022'!$B$4:$X$28,'Форма 1'!U$8),"")</f>
        <v/>
      </c>
      <c r="E2156" s="103" t="str">
        <f>IF(ISNUMBER('Форма 1'!V2156),'Форма 1'!$H2156*VLOOKUP('Форма 1'!$F2156,'Придельники с 2022'!$B$4:$X$28,'Форма 1'!V$8),"")</f>
        <v/>
      </c>
      <c r="F2156" s="103" t="str">
        <f>IF(ISNUMBER('Форма 1'!W2156),'Форма 1'!$H2156*VLOOKUP('Форма 1'!$F2156,'Придельники с 2022'!$B$4:$X$28,'Форма 1'!W$8),"")</f>
        <v/>
      </c>
      <c r="G2156" s="103">
        <f>IF(ISNUMBER('Форма 1'!X2156),'Форма 1'!$H2156*VLOOKUP('Форма 1'!$F2156,'Придельники с 2022'!$B$4:$X$28,'Форма 1'!X$8),"")</f>
        <v>200541.54799999998</v>
      </c>
      <c r="H2156" s="103" t="str">
        <f>IF(ISNUMBER('Форма 1'!Y2156),'Форма 1'!$H2156*VLOOKUP('Форма 1'!$F2156,'Придельники с 2022'!$B$4:$X$28,'Форма 1'!Y$8),"")</f>
        <v/>
      </c>
      <c r="I2156" s="103" t="str">
        <f>IF(ISNUMBER('Форма 1'!Z2156),'Форма 1'!$H2156*VLOOKUP('Форма 1'!$F2156,'Придельники с 2022'!$B$4:$X$28,'Форма 1'!Z$8),"")</f>
        <v/>
      </c>
      <c r="J2156" s="103" t="str">
        <f>IF(ISNUMBER('Форма 1'!AA2156),'Форма 1'!$H2156*VLOOKUP('Форма 1'!$F2156,'Придельники с 2022'!$B$4:$X$28,'Форма 1'!AA$8),"")</f>
        <v/>
      </c>
      <c r="K2156" s="90"/>
      <c r="L2156" s="87"/>
      <c r="M2156" s="103" t="str">
        <f>IF(ISNUMBER('Форма 1'!AD2156),'Форма 1'!$H2156*VLOOKUP('Форма 1'!$F2156,'Придельники с 2022'!$B$4:$X$28,'Форма 1'!AD$8),"")</f>
        <v/>
      </c>
      <c r="N2156" s="103" t="str">
        <f>IF(ISBLANK('Форма 1'!$AE2156),"",IF('Форма 1'!$AE2156=1,'Форма 1'!$H2156*VLOOKUP('Форма 1'!$F2156,'Придельники с 2022'!$B$4:$X$28,'Форма 1'!$AE$8,0),IF('Форма 1'!$AE2156=2,'Форма 1'!$H2156*VLOOKUP('Форма 1'!$F2156,'Придельники с 2022'!$B$4:$X$28,13,0),IF('Форма 1'!$AE2156=3,'Форма 1'!$H2156*VLOOKUP('Форма 1'!$F2156,'Придельники с 2022'!$B$4:$X$28,12,0)))))</f>
        <v/>
      </c>
      <c r="O2156" s="103" t="str">
        <f>IF(ISNUMBER('Форма 1'!AF2156),'Форма 1'!$H2156*VLOOKUP('Форма 1'!$F2156,'Придельники с 2022'!$B$4:$X$28,'Форма 1'!AF$8),"")</f>
        <v/>
      </c>
      <c r="P2156" s="87"/>
      <c r="Q2156" s="103" t="str">
        <f>IF(ISNUMBER('Форма 1'!AH2156),'Форма 1'!$H2156*VLOOKUP('Форма 1'!$F2156,'Придельники с 2022'!$B$4:$X$28,'Форма 1'!AH$8),"")</f>
        <v/>
      </c>
      <c r="R2156" s="103" t="str">
        <f>IF(ISNUMBER('Форма 1'!AI2156),'Форма 1'!$H2156*VLOOKUP('Форма 1'!$F2156,'Придельники с 2022'!$B$4:$X$28,'Форма 1'!AI$8),"")</f>
        <v/>
      </c>
      <c r="S2156" s="103" t="str">
        <f>IF(ISNUMBER('Форма 1'!AJ2156),'Форма 1'!$H2156*VLOOKUP('Форма 1'!$F2156,'Придельники с 2022'!$B$4:$X$28,'Форма 1'!AJ$8),"")</f>
        <v/>
      </c>
      <c r="T2156" s="87"/>
    </row>
    <row r="2157" spans="1:20">
      <c r="A2157" s="188">
        <f t="shared" si="182"/>
        <v>31</v>
      </c>
      <c r="B2157" s="189" t="s">
        <v>2109</v>
      </c>
      <c r="C2157" s="99">
        <f t="shared" si="186"/>
        <v>503559.54799999995</v>
      </c>
      <c r="D2157" s="103" t="str">
        <f>IF(ISNUMBER('Форма 1'!U2157),'Форма 1'!$H2157*VLOOKUP('Форма 1'!$F2157,'Придельники с 2022'!$B$4:$X$28,'Форма 1'!U$8),"")</f>
        <v/>
      </c>
      <c r="E2157" s="103" t="str">
        <f>IF(ISNUMBER('Форма 1'!V2157),'Форма 1'!$H2157*VLOOKUP('Форма 1'!$F2157,'Придельники с 2022'!$B$4:$X$28,'Форма 1'!V$8),"")</f>
        <v/>
      </c>
      <c r="F2157" s="103" t="str">
        <f>IF(ISNUMBER('Форма 1'!W2157),'Форма 1'!$H2157*VLOOKUP('Форма 1'!$F2157,'Придельники с 2022'!$B$4:$X$28,'Форма 1'!W$8),"")</f>
        <v/>
      </c>
      <c r="G2157" s="103" t="str">
        <f>IF(ISNUMBER('Форма 1'!X2157),'Форма 1'!$H2157*VLOOKUP('Форма 1'!$F2157,'Придельники с 2022'!$B$4:$X$28,'Форма 1'!X$8),"")</f>
        <v/>
      </c>
      <c r="H2157" s="103" t="str">
        <f>IF(ISNUMBER('Форма 1'!Y2157),'Форма 1'!$H2157*VLOOKUP('Форма 1'!$F2157,'Придельники с 2022'!$B$4:$X$28,'Форма 1'!Y$8),"")</f>
        <v/>
      </c>
      <c r="I2157" s="103">
        <f>IF(ISNUMBER('Форма 1'!Z2157),'Форма 1'!$H2157*VLOOKUP('Форма 1'!$F2157,'Придельники с 2022'!$B$4:$X$28,'Форма 1'!Z$8),"")</f>
        <v>503559.54799999995</v>
      </c>
      <c r="J2157" s="103" t="str">
        <f>IF(ISNUMBER('Форма 1'!AA2157),'Форма 1'!$H2157*VLOOKUP('Форма 1'!$F2157,'Придельники с 2022'!$B$4:$X$28,'Форма 1'!AA$8),"")</f>
        <v/>
      </c>
      <c r="K2157" s="90"/>
      <c r="L2157" s="87"/>
      <c r="M2157" s="103" t="str">
        <f>IF(ISNUMBER('Форма 1'!AD2157),'Форма 1'!$H2157*VLOOKUP('Форма 1'!$F2157,'Придельники с 2022'!$B$4:$X$28,'Форма 1'!AD$8),"")</f>
        <v/>
      </c>
      <c r="N2157" s="103" t="str">
        <f>IF(ISBLANK('Форма 1'!$AE2157),"",IF('Форма 1'!$AE2157=1,'Форма 1'!$H2157*VLOOKUP('Форма 1'!$F2157,'Придельники с 2022'!$B$4:$X$28,'Форма 1'!$AE$8,0),IF('Форма 1'!$AE2157=2,'Форма 1'!$H2157*VLOOKUP('Форма 1'!$F2157,'Придельники с 2022'!$B$4:$X$28,13,0),IF('Форма 1'!$AE2157=3,'Форма 1'!$H2157*VLOOKUP('Форма 1'!$F2157,'Придельники с 2022'!$B$4:$X$28,12,0)))))</f>
        <v/>
      </c>
      <c r="O2157" s="103" t="str">
        <f>IF(ISNUMBER('Форма 1'!AF2157),'Форма 1'!$H2157*VLOOKUP('Форма 1'!$F2157,'Придельники с 2022'!$B$4:$X$28,'Форма 1'!AF$8),"")</f>
        <v/>
      </c>
      <c r="P2157" s="87"/>
      <c r="Q2157" s="103" t="str">
        <f>IF(ISNUMBER('Форма 1'!AH2157),'Форма 1'!$H2157*VLOOKUP('Форма 1'!$F2157,'Придельники с 2022'!$B$4:$X$28,'Форма 1'!AH$8),"")</f>
        <v/>
      </c>
      <c r="R2157" s="103" t="str">
        <f>IF(ISNUMBER('Форма 1'!AI2157),'Форма 1'!$H2157*VLOOKUP('Форма 1'!$F2157,'Придельники с 2022'!$B$4:$X$28,'Форма 1'!AI$8),"")</f>
        <v/>
      </c>
      <c r="S2157" s="103" t="str">
        <f>IF(ISNUMBER('Форма 1'!AJ2157),'Форма 1'!$H2157*VLOOKUP('Форма 1'!$F2157,'Придельники с 2022'!$B$4:$X$28,'Форма 1'!AJ$8),"")</f>
        <v/>
      </c>
      <c r="T2157" s="87"/>
    </row>
    <row r="2158" spans="1:20">
      <c r="A2158" s="188">
        <f t="shared" si="182"/>
        <v>32</v>
      </c>
      <c r="B2158" s="189" t="s">
        <v>2110</v>
      </c>
      <c r="C2158" s="99">
        <f t="shared" si="186"/>
        <v>13551091.680000002</v>
      </c>
      <c r="D2158" s="103" t="str">
        <f>IF(ISNUMBER('Форма 1'!U2158),'Форма 1'!$H2158*VLOOKUP('Форма 1'!$F2158,'Придельники с 2022'!$B$4:$X$28,'Форма 1'!U$8),"")</f>
        <v/>
      </c>
      <c r="E2158" s="103" t="str">
        <f>IF(ISNUMBER('Форма 1'!V2158),'Форма 1'!$H2158*VLOOKUP('Форма 1'!$F2158,'Придельники с 2022'!$B$4:$X$28,'Форма 1'!V$8),"")</f>
        <v/>
      </c>
      <c r="F2158" s="103" t="str">
        <f>IF(ISNUMBER('Форма 1'!W2158),'Форма 1'!$H2158*VLOOKUP('Форма 1'!$F2158,'Придельники с 2022'!$B$4:$X$28,'Форма 1'!W$8),"")</f>
        <v/>
      </c>
      <c r="G2158" s="103" t="str">
        <f>IF(ISNUMBER('Форма 1'!X2158),'Форма 1'!$H2158*VLOOKUP('Форма 1'!$F2158,'Придельники с 2022'!$B$4:$X$28,'Форма 1'!X$8),"")</f>
        <v/>
      </c>
      <c r="H2158" s="103" t="str">
        <f>IF(ISNUMBER('Форма 1'!Y2158),'Форма 1'!$H2158*VLOOKUP('Форма 1'!$F2158,'Придельники с 2022'!$B$4:$X$28,'Форма 1'!Y$8),"")</f>
        <v/>
      </c>
      <c r="I2158" s="103" t="str">
        <f>IF(ISNUMBER('Форма 1'!Z2158),'Форма 1'!$H2158*VLOOKUP('Форма 1'!$F2158,'Придельники с 2022'!$B$4:$X$28,'Форма 1'!Z$8),"")</f>
        <v/>
      </c>
      <c r="J2158" s="103" t="str">
        <f>IF(ISNUMBER('Форма 1'!AA2158),'Форма 1'!$H2158*VLOOKUP('Форма 1'!$F2158,'Придельники с 2022'!$B$4:$X$28,'Форма 1'!AA$8),"")</f>
        <v/>
      </c>
      <c r="K2158" s="90"/>
      <c r="L2158" s="87"/>
      <c r="M2158" s="103">
        <f>IF(ISNUMBER('Форма 1'!AD2158),'Форма 1'!$H2158*VLOOKUP('Форма 1'!$F2158,'Придельники с 2022'!$B$4:$X$28,'Форма 1'!AD$8),"")</f>
        <v>13551091.680000002</v>
      </c>
      <c r="N2158" s="103" t="str">
        <f>IF(ISBLANK('Форма 1'!$AE2158),"",IF('Форма 1'!$AE2158=1,'Форма 1'!$H2158*VLOOKUP('Форма 1'!$F2158,'Придельники с 2022'!$B$4:$X$28,'Форма 1'!$AE$8,0),IF('Форма 1'!$AE2158=2,'Форма 1'!$H2158*VLOOKUP('Форма 1'!$F2158,'Придельники с 2022'!$B$4:$X$28,13,0),IF('Форма 1'!$AE2158=3,'Форма 1'!$H2158*VLOOKUP('Форма 1'!$F2158,'Придельники с 2022'!$B$4:$X$28,12,0)))))</f>
        <v/>
      </c>
      <c r="O2158" s="103" t="str">
        <f>IF(ISNUMBER('Форма 1'!AF2158),'Форма 1'!$H2158*VLOOKUP('Форма 1'!$F2158,'Придельники с 2022'!$B$4:$X$28,'Форма 1'!AF$8),"")</f>
        <v/>
      </c>
      <c r="P2158" s="87"/>
      <c r="Q2158" s="103" t="str">
        <f>IF(ISNUMBER('Форма 1'!AH2158),'Форма 1'!$H2158*VLOOKUP('Форма 1'!$F2158,'Придельники с 2022'!$B$4:$X$28,'Форма 1'!AH$8),"")</f>
        <v/>
      </c>
      <c r="R2158" s="103" t="str">
        <f>IF(ISNUMBER('Форма 1'!AI2158),'Форма 1'!$H2158*VLOOKUP('Форма 1'!$F2158,'Придельники с 2022'!$B$4:$X$28,'Форма 1'!AI$8),"")</f>
        <v/>
      </c>
      <c r="S2158" s="103" t="str">
        <f>IF(ISNUMBER('Форма 1'!AJ2158),'Форма 1'!$H2158*VLOOKUP('Форма 1'!$F2158,'Придельники с 2022'!$B$4:$X$28,'Форма 1'!AJ$8),"")</f>
        <v/>
      </c>
      <c r="T2158" s="87"/>
    </row>
    <row r="2159" spans="1:20">
      <c r="A2159" s="188">
        <f t="shared" si="182"/>
        <v>33</v>
      </c>
      <c r="B2159" s="189" t="s">
        <v>2111</v>
      </c>
      <c r="C2159" s="99">
        <f t="shared" si="186"/>
        <v>31266363.384000003</v>
      </c>
      <c r="D2159" s="103" t="str">
        <f>IF(ISNUMBER('Форма 1'!U2159),'Форма 1'!$H2159*VLOOKUP('Форма 1'!$F2159,'Придельники с 2022'!$B$4:$X$28,'Форма 1'!U$8),"")</f>
        <v/>
      </c>
      <c r="E2159" s="103" t="str">
        <f>IF(ISNUMBER('Форма 1'!V2159),'Форма 1'!$H2159*VLOOKUP('Форма 1'!$F2159,'Придельники с 2022'!$B$4:$X$28,'Форма 1'!V$8),"")</f>
        <v/>
      </c>
      <c r="F2159" s="103" t="str">
        <f>IF(ISNUMBER('Форма 1'!W2159),'Форма 1'!$H2159*VLOOKUP('Форма 1'!$F2159,'Придельники с 2022'!$B$4:$X$28,'Форма 1'!W$8),"")</f>
        <v/>
      </c>
      <c r="G2159" s="103" t="str">
        <f>IF(ISNUMBER('Форма 1'!X2159),'Форма 1'!$H2159*VLOOKUP('Форма 1'!$F2159,'Придельники с 2022'!$B$4:$X$28,'Форма 1'!X$8),"")</f>
        <v/>
      </c>
      <c r="H2159" s="103">
        <f>IF(ISNUMBER('Форма 1'!Y2159),'Форма 1'!$H2159*VLOOKUP('Форма 1'!$F2159,'Придельники с 2022'!$B$4:$X$28,'Форма 1'!Y$8),"")</f>
        <v>4163617.8</v>
      </c>
      <c r="I2159" s="103" t="str">
        <f>IF(ISNUMBER('Форма 1'!Z2159),'Форма 1'!$H2159*VLOOKUP('Форма 1'!$F2159,'Придельники с 2022'!$B$4:$X$28,'Форма 1'!Z$8),"")</f>
        <v/>
      </c>
      <c r="J2159" s="103">
        <f>IF(ISNUMBER('Форма 1'!AA2159),'Форма 1'!$H2159*VLOOKUP('Форма 1'!$F2159,'Придельники с 2022'!$B$4:$X$28,'Форма 1'!AA$8),"")</f>
        <v>5210234.1599999992</v>
      </c>
      <c r="K2159" s="90"/>
      <c r="L2159" s="87"/>
      <c r="M2159" s="103">
        <f>IF(ISNUMBER('Форма 1'!AD2159),'Форма 1'!$H2159*VLOOKUP('Форма 1'!$F2159,'Придельники с 2022'!$B$4:$X$28,'Форма 1'!AD$8),"")</f>
        <v>21892511.424000002</v>
      </c>
      <c r="N2159" s="103" t="str">
        <f>IF(ISBLANK('Форма 1'!$AE2159),"",IF('Форма 1'!$AE2159=1,'Форма 1'!$H2159*VLOOKUP('Форма 1'!$F2159,'Придельники с 2022'!$B$4:$X$28,'Форма 1'!$AE$8,0),IF('Форма 1'!$AE2159=2,'Форма 1'!$H2159*VLOOKUP('Форма 1'!$F2159,'Придельники с 2022'!$B$4:$X$28,13,0),IF('Форма 1'!$AE2159=3,'Форма 1'!$H2159*VLOOKUP('Форма 1'!$F2159,'Придельники с 2022'!$B$4:$X$28,12,0)))))</f>
        <v/>
      </c>
      <c r="O2159" s="103" t="str">
        <f>IF(ISNUMBER('Форма 1'!AF2159),'Форма 1'!$H2159*VLOOKUP('Форма 1'!$F2159,'Придельники с 2022'!$B$4:$X$28,'Форма 1'!AF$8),"")</f>
        <v/>
      </c>
      <c r="P2159" s="87"/>
      <c r="Q2159" s="103" t="str">
        <f>IF(ISNUMBER('Форма 1'!AH2159),'Форма 1'!$H2159*VLOOKUP('Форма 1'!$F2159,'Придельники с 2022'!$B$4:$X$28,'Форма 1'!AH$8),"")</f>
        <v/>
      </c>
      <c r="R2159" s="103" t="str">
        <f>IF(ISNUMBER('Форма 1'!AI2159),'Форма 1'!$H2159*VLOOKUP('Форма 1'!$F2159,'Придельники с 2022'!$B$4:$X$28,'Форма 1'!AI$8),"")</f>
        <v/>
      </c>
      <c r="S2159" s="103" t="str">
        <f>IF(ISNUMBER('Форма 1'!AJ2159),'Форма 1'!$H2159*VLOOKUP('Форма 1'!$F2159,'Придельники с 2022'!$B$4:$X$28,'Форма 1'!AJ$8),"")</f>
        <v/>
      </c>
      <c r="T2159" s="87"/>
    </row>
    <row r="2160" spans="1:20">
      <c r="A2160" s="188">
        <f t="shared" si="182"/>
        <v>34</v>
      </c>
      <c r="B2160" s="189" t="s">
        <v>2112</v>
      </c>
      <c r="C2160" s="99">
        <f t="shared" si="186"/>
        <v>23693116.607999999</v>
      </c>
      <c r="D2160" s="103" t="str">
        <f>IF(ISNUMBER('Форма 1'!U2160),'Форма 1'!$H2160*VLOOKUP('Форма 1'!$F2160,'Придельники с 2022'!$B$4:$X$28,'Форма 1'!U$8),"")</f>
        <v/>
      </c>
      <c r="E2160" s="103" t="str">
        <f>IF(ISNUMBER('Форма 1'!V2160),'Форма 1'!$H2160*VLOOKUP('Форма 1'!$F2160,'Придельники с 2022'!$B$4:$X$28,'Форма 1'!V$8),"")</f>
        <v/>
      </c>
      <c r="F2160" s="103" t="str">
        <f>IF(ISNUMBER('Форма 1'!W2160),'Форма 1'!$H2160*VLOOKUP('Форма 1'!$F2160,'Придельники с 2022'!$B$4:$X$28,'Форма 1'!W$8),"")</f>
        <v/>
      </c>
      <c r="G2160" s="103" t="str">
        <f>IF(ISNUMBER('Форма 1'!X2160),'Форма 1'!$H2160*VLOOKUP('Форма 1'!$F2160,'Придельники с 2022'!$B$4:$X$28,'Форма 1'!X$8),"")</f>
        <v/>
      </c>
      <c r="H2160" s="103" t="str">
        <f>IF(ISNUMBER('Форма 1'!Y2160),'Форма 1'!$H2160*VLOOKUP('Форма 1'!$F2160,'Придельники с 2022'!$B$4:$X$28,'Форма 1'!Y$8),"")</f>
        <v/>
      </c>
      <c r="I2160" s="103" t="str">
        <f>IF(ISNUMBER('Форма 1'!Z2160),'Форма 1'!$H2160*VLOOKUP('Форма 1'!$F2160,'Придельники с 2022'!$B$4:$X$28,'Форма 1'!Z$8),"")</f>
        <v/>
      </c>
      <c r="J2160" s="103" t="str">
        <f>IF(ISNUMBER('Форма 1'!AA2160),'Форма 1'!$H2160*VLOOKUP('Форма 1'!$F2160,'Придельники с 2022'!$B$4:$X$28,'Форма 1'!AA$8),"")</f>
        <v/>
      </c>
      <c r="K2160" s="90"/>
      <c r="L2160" s="87"/>
      <c r="M2160" s="103" t="str">
        <f>IF(ISNUMBER('Форма 1'!AD2160),'Форма 1'!$H2160*VLOOKUP('Форма 1'!$F2160,'Придельники с 2022'!$B$4:$X$28,'Форма 1'!AD$8),"")</f>
        <v/>
      </c>
      <c r="N2160" s="103">
        <f>IF(ISBLANK('Форма 1'!$AE2160),"",IF('Форма 1'!$AE2160=1,'Форма 1'!$H2160*VLOOKUP('Форма 1'!$F2160,'Придельники с 2022'!$B$4:$X$28,'Форма 1'!$AE$8,0),IF('Форма 1'!$AE2160=2,'Форма 1'!$H2160*VLOOKUP('Форма 1'!$F2160,'Придельники с 2022'!$B$4:$X$28,13,0),IF('Форма 1'!$AE2160=3,'Форма 1'!$H2160*VLOOKUP('Форма 1'!$F2160,'Придельники с 2022'!$B$4:$X$28,12,0)))))</f>
        <v>23693116.607999999</v>
      </c>
      <c r="O2160" s="103" t="str">
        <f>IF(ISNUMBER('Форма 1'!AF2160),'Форма 1'!$H2160*VLOOKUP('Форма 1'!$F2160,'Придельники с 2022'!$B$4:$X$28,'Форма 1'!AF$8),"")</f>
        <v/>
      </c>
      <c r="P2160" s="87"/>
      <c r="Q2160" s="103" t="str">
        <f>IF(ISNUMBER('Форма 1'!AH2160),'Форма 1'!$H2160*VLOOKUP('Форма 1'!$F2160,'Придельники с 2022'!$B$4:$X$28,'Форма 1'!AH$8),"")</f>
        <v/>
      </c>
      <c r="R2160" s="103" t="str">
        <f>IF(ISNUMBER('Форма 1'!AI2160),'Форма 1'!$H2160*VLOOKUP('Форма 1'!$F2160,'Придельники с 2022'!$B$4:$X$28,'Форма 1'!AI$8),"")</f>
        <v/>
      </c>
      <c r="S2160" s="103" t="str">
        <f>IF(ISNUMBER('Форма 1'!AJ2160),'Форма 1'!$H2160*VLOOKUP('Форма 1'!$F2160,'Придельники с 2022'!$B$4:$X$28,'Форма 1'!AJ$8),"")</f>
        <v/>
      </c>
      <c r="T2160" s="87"/>
    </row>
    <row r="2161" spans="1:20" ht="15.75">
      <c r="A2161" s="187">
        <v>0</v>
      </c>
      <c r="B2161" s="34" t="s">
        <v>2113</v>
      </c>
      <c r="C2161" s="36">
        <f>SUM(C2162:C2165)</f>
        <v>16133983.242000001</v>
      </c>
      <c r="D2161" s="36">
        <f t="shared" ref="D2161:T2161" si="187">SUM(D2162:D2165)</f>
        <v>1967356.716</v>
      </c>
      <c r="E2161" s="36">
        <f t="shared" si="187"/>
        <v>0</v>
      </c>
      <c r="F2161" s="36">
        <f t="shared" si="187"/>
        <v>0</v>
      </c>
      <c r="G2161" s="36">
        <f t="shared" si="187"/>
        <v>548504.55799999996</v>
      </c>
      <c r="H2161" s="36">
        <f t="shared" si="187"/>
        <v>0</v>
      </c>
      <c r="I2161" s="36">
        <f t="shared" si="187"/>
        <v>381263.75199999998</v>
      </c>
      <c r="J2161" s="36">
        <f t="shared" si="187"/>
        <v>0</v>
      </c>
      <c r="K2161" s="39">
        <f t="shared" si="187"/>
        <v>0</v>
      </c>
      <c r="L2161" s="36">
        <f t="shared" si="187"/>
        <v>0</v>
      </c>
      <c r="M2161" s="36">
        <f t="shared" si="187"/>
        <v>8223178.3559999997</v>
      </c>
      <c r="N2161" s="36">
        <f t="shared" si="187"/>
        <v>5013679.8599999994</v>
      </c>
      <c r="O2161" s="36">
        <f t="shared" si="187"/>
        <v>0</v>
      </c>
      <c r="P2161" s="36">
        <f t="shared" si="187"/>
        <v>0</v>
      </c>
      <c r="Q2161" s="36">
        <f t="shared" si="187"/>
        <v>0</v>
      </c>
      <c r="R2161" s="36">
        <f t="shared" si="187"/>
        <v>0</v>
      </c>
      <c r="S2161" s="36">
        <f t="shared" si="187"/>
        <v>0</v>
      </c>
      <c r="T2161" s="36">
        <f t="shared" si="187"/>
        <v>0</v>
      </c>
    </row>
    <row r="2162" spans="1:20">
      <c r="A2162" s="188">
        <f t="shared" si="182"/>
        <v>1</v>
      </c>
      <c r="B2162" s="114" t="s">
        <v>2114</v>
      </c>
      <c r="C2162" s="99">
        <f t="shared" ref="C2162:C2210" si="188">SUM(D2162:J2162,L2162:T2162)</f>
        <v>674118.35400000005</v>
      </c>
      <c r="D2162" s="103">
        <f>IF(ISNUMBER('Форма 1'!U2162),'Форма 1'!$H2162*VLOOKUP('Форма 1'!$F2162,'Придельники с 2022'!$B$4:$X$28,'Форма 1'!U$8),"")</f>
        <v>674118.35400000005</v>
      </c>
      <c r="E2162" s="103" t="str">
        <f>IF(ISNUMBER('Форма 1'!V2162),'Форма 1'!$H2162*VLOOKUP('Форма 1'!$F2162,'Придельники с 2022'!$B$4:$X$28,'Форма 1'!V$8),"")</f>
        <v/>
      </c>
      <c r="F2162" s="103" t="str">
        <f>IF(ISNUMBER('Форма 1'!W2162),'Форма 1'!$H2162*VLOOKUP('Форма 1'!$F2162,'Придельники с 2022'!$B$4:$X$28,'Форма 1'!W$8),"")</f>
        <v/>
      </c>
      <c r="G2162" s="103" t="str">
        <f>IF(ISNUMBER('Форма 1'!X2162),'Форма 1'!$H2162*VLOOKUP('Форма 1'!$F2162,'Придельники с 2022'!$B$4:$X$28,'Форма 1'!X$8),"")</f>
        <v/>
      </c>
      <c r="H2162" s="103" t="str">
        <f>IF(ISNUMBER('Форма 1'!Y2162),'Форма 1'!$H2162*VLOOKUP('Форма 1'!$F2162,'Придельники с 2022'!$B$4:$X$28,'Форма 1'!Y$8),"")</f>
        <v/>
      </c>
      <c r="I2162" s="103" t="str">
        <f>IF(ISNUMBER('Форма 1'!Z2162),'Форма 1'!$H2162*VLOOKUP('Форма 1'!$F2162,'Придельники с 2022'!$B$4:$X$28,'Форма 1'!Z$8),"")</f>
        <v/>
      </c>
      <c r="J2162" s="103" t="str">
        <f>IF(ISNUMBER('Форма 1'!AA2162),'Форма 1'!$H2162*VLOOKUP('Форма 1'!$F2162,'Придельники с 2022'!$B$4:$X$28,'Форма 1'!AA$8),"")</f>
        <v/>
      </c>
      <c r="K2162" s="90"/>
      <c r="L2162" s="87"/>
      <c r="M2162" s="103" t="str">
        <f>IF(ISNUMBER('Форма 1'!AD2162),'Форма 1'!$H2162*VLOOKUP('Форма 1'!$F2162,'Придельники с 2022'!$B$4:$X$28,'Форма 1'!AD$8),"")</f>
        <v/>
      </c>
      <c r="N2162" s="103" t="str">
        <f>IF(ISBLANK('Форма 1'!$AE2162),"",IF('Форма 1'!$AE2162=1,'Форма 1'!$H2162*VLOOKUP('Форма 1'!$F2162,'Придельники с 2022'!$B$4:$X$28,'Форма 1'!$AE$8,0),IF('Форма 1'!$AE2162=2,'Форма 1'!$H2162*VLOOKUP('Форма 1'!$F2162,'Придельники с 2022'!$B$4:$X$28,13,0),IF('Форма 1'!$AE2162=3,'Форма 1'!$H2162*VLOOKUP('Форма 1'!$F2162,'Придельники с 2022'!$B$4:$X$28,12,0)))))</f>
        <v/>
      </c>
      <c r="O2162" s="103" t="str">
        <f>IF(ISNUMBER('Форма 1'!AF2162),'Форма 1'!$H2162*VLOOKUP('Форма 1'!$F2162,'Придельники с 2022'!$B$4:$X$28,'Форма 1'!AF$8),"")</f>
        <v/>
      </c>
      <c r="P2162" s="87"/>
      <c r="Q2162" s="103" t="str">
        <f>IF(ISNUMBER('Форма 1'!AH2162),'Форма 1'!$H2162*VLOOKUP('Форма 1'!$F2162,'Придельники с 2022'!$B$4:$X$28,'Форма 1'!AH$8),"")</f>
        <v/>
      </c>
      <c r="R2162" s="103" t="str">
        <f>IF(ISNUMBER('Форма 1'!AI2162),'Форма 1'!$H2162*VLOOKUP('Форма 1'!$F2162,'Придельники с 2022'!$B$4:$X$28,'Форма 1'!AI$8),"")</f>
        <v/>
      </c>
      <c r="S2162" s="103" t="str">
        <f>IF(ISNUMBER('Форма 1'!AJ2162),'Форма 1'!$H2162*VLOOKUP('Форма 1'!$F2162,'Придельники с 2022'!$B$4:$X$28,'Форма 1'!AJ$8),"")</f>
        <v/>
      </c>
      <c r="T2162" s="87"/>
    </row>
    <row r="2163" spans="1:20">
      <c r="A2163" s="188">
        <f t="shared" si="182"/>
        <v>2</v>
      </c>
      <c r="B2163" s="189" t="s">
        <v>2115</v>
      </c>
      <c r="C2163" s="99">
        <f t="shared" si="188"/>
        <v>656353.07400000002</v>
      </c>
      <c r="D2163" s="103">
        <f>IF(ISNUMBER('Форма 1'!U2163),'Форма 1'!$H2163*VLOOKUP('Форма 1'!$F2163,'Придельники с 2022'!$B$4:$X$28,'Форма 1'!U$8),"")</f>
        <v>656353.07400000002</v>
      </c>
      <c r="E2163" s="103" t="str">
        <f>IF(ISNUMBER('Форма 1'!V2163),'Форма 1'!$H2163*VLOOKUP('Форма 1'!$F2163,'Придельники с 2022'!$B$4:$X$28,'Форма 1'!V$8),"")</f>
        <v/>
      </c>
      <c r="F2163" s="103" t="str">
        <f>IF(ISNUMBER('Форма 1'!W2163),'Форма 1'!$H2163*VLOOKUP('Форма 1'!$F2163,'Придельники с 2022'!$B$4:$X$28,'Форма 1'!W$8),"")</f>
        <v/>
      </c>
      <c r="G2163" s="103" t="str">
        <f>IF(ISNUMBER('Форма 1'!X2163),'Форма 1'!$H2163*VLOOKUP('Форма 1'!$F2163,'Придельники с 2022'!$B$4:$X$28,'Форма 1'!X$8),"")</f>
        <v/>
      </c>
      <c r="H2163" s="103" t="str">
        <f>IF(ISNUMBER('Форма 1'!Y2163),'Форма 1'!$H2163*VLOOKUP('Форма 1'!$F2163,'Придельники с 2022'!$B$4:$X$28,'Форма 1'!Y$8),"")</f>
        <v/>
      </c>
      <c r="I2163" s="103" t="str">
        <f>IF(ISNUMBER('Форма 1'!Z2163),'Форма 1'!$H2163*VLOOKUP('Форма 1'!$F2163,'Придельники с 2022'!$B$4:$X$28,'Форма 1'!Z$8),"")</f>
        <v/>
      </c>
      <c r="J2163" s="103" t="str">
        <f>IF(ISNUMBER('Форма 1'!AA2163),'Форма 1'!$H2163*VLOOKUP('Форма 1'!$F2163,'Придельники с 2022'!$B$4:$X$28,'Форма 1'!AA$8),"")</f>
        <v/>
      </c>
      <c r="K2163" s="90"/>
      <c r="L2163" s="87"/>
      <c r="M2163" s="103" t="str">
        <f>IF(ISNUMBER('Форма 1'!AD2163),'Форма 1'!$H2163*VLOOKUP('Форма 1'!$F2163,'Придельники с 2022'!$B$4:$X$28,'Форма 1'!AD$8),"")</f>
        <v/>
      </c>
      <c r="N2163" s="103" t="str">
        <f>IF(ISBLANK('Форма 1'!$AE2163),"",IF('Форма 1'!$AE2163=1,'Форма 1'!$H2163*VLOOKUP('Форма 1'!$F2163,'Придельники с 2022'!$B$4:$X$28,'Форма 1'!$AE$8,0),IF('Форма 1'!$AE2163=2,'Форма 1'!$H2163*VLOOKUP('Форма 1'!$F2163,'Придельники с 2022'!$B$4:$X$28,13,0),IF('Форма 1'!$AE2163=3,'Форма 1'!$H2163*VLOOKUP('Форма 1'!$F2163,'Придельники с 2022'!$B$4:$X$28,12,0)))))</f>
        <v/>
      </c>
      <c r="O2163" s="103" t="str">
        <f>IF(ISNUMBER('Форма 1'!AF2163),'Форма 1'!$H2163*VLOOKUP('Форма 1'!$F2163,'Придельники с 2022'!$B$4:$X$28,'Форма 1'!AF$8),"")</f>
        <v/>
      </c>
      <c r="P2163" s="87"/>
      <c r="Q2163" s="103" t="str">
        <f>IF(ISNUMBER('Форма 1'!AH2163),'Форма 1'!$H2163*VLOOKUP('Форма 1'!$F2163,'Придельники с 2022'!$B$4:$X$28,'Форма 1'!AH$8),"")</f>
        <v/>
      </c>
      <c r="R2163" s="103" t="str">
        <f>IF(ISNUMBER('Форма 1'!AI2163),'Форма 1'!$H2163*VLOOKUP('Форма 1'!$F2163,'Придельники с 2022'!$B$4:$X$28,'Форма 1'!AI$8),"")</f>
        <v/>
      </c>
      <c r="S2163" s="103" t="str">
        <f>IF(ISNUMBER('Форма 1'!AJ2163),'Форма 1'!$H2163*VLOOKUP('Форма 1'!$F2163,'Придельники с 2022'!$B$4:$X$28,'Форма 1'!AJ$8),"")</f>
        <v/>
      </c>
      <c r="T2163" s="87"/>
    </row>
    <row r="2164" spans="1:20">
      <c r="A2164" s="188">
        <f t="shared" si="182"/>
        <v>3</v>
      </c>
      <c r="B2164" s="189" t="s">
        <v>2117</v>
      </c>
      <c r="C2164" s="99">
        <f t="shared" si="188"/>
        <v>604700.58600000001</v>
      </c>
      <c r="D2164" s="103" t="str">
        <f>IF(ISNUMBER('Форма 1'!U2164),'Форма 1'!$H2164*VLOOKUP('Форма 1'!$F2164,'Придельники с 2022'!$B$4:$X$28,'Форма 1'!U$8),"")</f>
        <v/>
      </c>
      <c r="E2164" s="103" t="str">
        <f>IF(ISNUMBER('Форма 1'!V2164),'Форма 1'!$H2164*VLOOKUP('Форма 1'!$F2164,'Придельники с 2022'!$B$4:$X$28,'Форма 1'!V$8),"")</f>
        <v/>
      </c>
      <c r="F2164" s="103" t="str">
        <f>IF(ISNUMBER('Форма 1'!W2164),'Форма 1'!$H2164*VLOOKUP('Форма 1'!$F2164,'Придельники с 2022'!$B$4:$X$28,'Форма 1'!W$8),"")</f>
        <v/>
      </c>
      <c r="G2164" s="103">
        <f>IF(ISNUMBER('Форма 1'!X2164),'Форма 1'!$H2164*VLOOKUP('Форма 1'!$F2164,'Придельники с 2022'!$B$4:$X$28,'Форма 1'!X$8),"")</f>
        <v>223436.834</v>
      </c>
      <c r="H2164" s="103" t="str">
        <f>IF(ISNUMBER('Форма 1'!Y2164),'Форма 1'!$H2164*VLOOKUP('Форма 1'!$F2164,'Придельники с 2022'!$B$4:$X$28,'Форма 1'!Y$8),"")</f>
        <v/>
      </c>
      <c r="I2164" s="103">
        <f>IF(ISNUMBER('Форма 1'!Z2164),'Форма 1'!$H2164*VLOOKUP('Форма 1'!$F2164,'Придельники с 2022'!$B$4:$X$28,'Форма 1'!Z$8),"")</f>
        <v>381263.75199999998</v>
      </c>
      <c r="J2164" s="103" t="str">
        <f>IF(ISNUMBER('Форма 1'!AA2164),'Форма 1'!$H2164*VLOOKUP('Форма 1'!$F2164,'Придельники с 2022'!$B$4:$X$28,'Форма 1'!AA$8),"")</f>
        <v/>
      </c>
      <c r="K2164" s="90"/>
      <c r="L2164" s="87"/>
      <c r="M2164" s="103" t="str">
        <f>IF(ISNUMBER('Форма 1'!AD2164),'Форма 1'!$H2164*VLOOKUP('Форма 1'!$F2164,'Придельники с 2022'!$B$4:$X$28,'Форма 1'!AD$8),"")</f>
        <v/>
      </c>
      <c r="N2164" s="103" t="str">
        <f>IF(ISBLANK('Форма 1'!$AE2164),"",IF('Форма 1'!$AE2164=1,'Форма 1'!$H2164*VLOOKUP('Форма 1'!$F2164,'Придельники с 2022'!$B$4:$X$28,'Форма 1'!$AE$8,0),IF('Форма 1'!$AE2164=2,'Форма 1'!$H2164*VLOOKUP('Форма 1'!$F2164,'Придельники с 2022'!$B$4:$X$28,13,0),IF('Форма 1'!$AE2164=3,'Форма 1'!$H2164*VLOOKUP('Форма 1'!$F2164,'Придельники с 2022'!$B$4:$X$28,12,0)))))</f>
        <v/>
      </c>
      <c r="O2164" s="103" t="str">
        <f>IF(ISNUMBER('Форма 1'!AF2164),'Форма 1'!$H2164*VLOOKUP('Форма 1'!$F2164,'Придельники с 2022'!$B$4:$X$28,'Форма 1'!AF$8),"")</f>
        <v/>
      </c>
      <c r="P2164" s="87"/>
      <c r="Q2164" s="103" t="str">
        <f>IF(ISNUMBER('Форма 1'!AH2164),'Форма 1'!$H2164*VLOOKUP('Форма 1'!$F2164,'Придельники с 2022'!$B$4:$X$28,'Форма 1'!AH$8),"")</f>
        <v/>
      </c>
      <c r="R2164" s="103" t="str">
        <f>IF(ISNUMBER('Форма 1'!AI2164),'Форма 1'!$H2164*VLOOKUP('Форма 1'!$F2164,'Придельники с 2022'!$B$4:$X$28,'Форма 1'!AI$8),"")</f>
        <v/>
      </c>
      <c r="S2164" s="103" t="str">
        <f>IF(ISNUMBER('Форма 1'!AJ2164),'Форма 1'!$H2164*VLOOKUP('Форма 1'!$F2164,'Придельники с 2022'!$B$4:$X$28,'Форма 1'!AJ$8),"")</f>
        <v/>
      </c>
      <c r="T2164" s="87"/>
    </row>
    <row r="2165" spans="1:20">
      <c r="A2165" s="188">
        <f t="shared" si="182"/>
        <v>4</v>
      </c>
      <c r="B2165" s="189" t="s">
        <v>2118</v>
      </c>
      <c r="C2165" s="99">
        <f t="shared" si="188"/>
        <v>14198811.228</v>
      </c>
      <c r="D2165" s="103">
        <f>IF(ISNUMBER('Форма 1'!U2165),'Форма 1'!$H2165*VLOOKUP('Форма 1'!$F2165,'Придельники с 2022'!$B$4:$X$28,'Форма 1'!U$8),"")</f>
        <v>636885.28800000006</v>
      </c>
      <c r="E2165" s="103" t="str">
        <f>IF(ISNUMBER('Форма 1'!V2165),'Форма 1'!$H2165*VLOOKUP('Форма 1'!$F2165,'Придельники с 2022'!$B$4:$X$28,'Форма 1'!V$8),"")</f>
        <v/>
      </c>
      <c r="F2165" s="103" t="str">
        <f>IF(ISNUMBER('Форма 1'!W2165),'Форма 1'!$H2165*VLOOKUP('Форма 1'!$F2165,'Придельники с 2022'!$B$4:$X$28,'Форма 1'!W$8),"")</f>
        <v/>
      </c>
      <c r="G2165" s="103">
        <f>IF(ISNUMBER('Форма 1'!X2165),'Форма 1'!$H2165*VLOOKUP('Форма 1'!$F2165,'Придельники с 2022'!$B$4:$X$28,'Форма 1'!X$8),"")</f>
        <v>325067.72399999999</v>
      </c>
      <c r="H2165" s="103" t="str">
        <f>IF(ISNUMBER('Форма 1'!Y2165),'Форма 1'!$H2165*VLOOKUP('Форма 1'!$F2165,'Придельники с 2022'!$B$4:$X$28,'Форма 1'!Y$8),"")</f>
        <v/>
      </c>
      <c r="I2165" s="103" t="str">
        <f>IF(ISNUMBER('Форма 1'!Z2165),'Форма 1'!$H2165*VLOOKUP('Форма 1'!$F2165,'Придельники с 2022'!$B$4:$X$28,'Форма 1'!Z$8),"")</f>
        <v/>
      </c>
      <c r="J2165" s="103" t="str">
        <f>IF(ISNUMBER('Форма 1'!AA2165),'Форма 1'!$H2165*VLOOKUP('Форма 1'!$F2165,'Придельники с 2022'!$B$4:$X$28,'Форма 1'!AA$8),"")</f>
        <v/>
      </c>
      <c r="K2165" s="90"/>
      <c r="L2165" s="87"/>
      <c r="M2165" s="103">
        <f>IF(ISNUMBER('Форма 1'!AD2165),'Форма 1'!$H2165*VLOOKUP('Форма 1'!$F2165,'Придельники с 2022'!$B$4:$X$28,'Форма 1'!AD$8),"")</f>
        <v>8223178.3559999997</v>
      </c>
      <c r="N2165" s="103">
        <f>IF(ISBLANK('Форма 1'!$AE2165),"",IF('Форма 1'!$AE2165=1,'Форма 1'!$H2165*VLOOKUP('Форма 1'!$F2165,'Придельники с 2022'!$B$4:$X$28,'Форма 1'!$AE$8,0),IF('Форма 1'!$AE2165=2,'Форма 1'!$H2165*VLOOKUP('Форма 1'!$F2165,'Придельники с 2022'!$B$4:$X$28,13,0),IF('Форма 1'!$AE2165=3,'Форма 1'!$H2165*VLOOKUP('Форма 1'!$F2165,'Придельники с 2022'!$B$4:$X$28,12,0)))))</f>
        <v>5013679.8599999994</v>
      </c>
      <c r="O2165" s="103" t="str">
        <f>IF(ISNUMBER('Форма 1'!AF2165),'Форма 1'!$H2165*VLOOKUP('Форма 1'!$F2165,'Придельники с 2022'!$B$4:$X$28,'Форма 1'!AF$8),"")</f>
        <v/>
      </c>
      <c r="P2165" s="87"/>
      <c r="Q2165" s="103" t="str">
        <f>IF(ISNUMBER('Форма 1'!AH2165),'Форма 1'!$H2165*VLOOKUP('Форма 1'!$F2165,'Придельники с 2022'!$B$4:$X$28,'Форма 1'!AH$8),"")</f>
        <v/>
      </c>
      <c r="R2165" s="103" t="str">
        <f>IF(ISNUMBER('Форма 1'!AI2165),'Форма 1'!$H2165*VLOOKUP('Форма 1'!$F2165,'Придельники с 2022'!$B$4:$X$28,'Форма 1'!AI$8),"")</f>
        <v/>
      </c>
      <c r="S2165" s="103" t="str">
        <f>IF(ISNUMBER('Форма 1'!AJ2165),'Форма 1'!$H2165*VLOOKUP('Форма 1'!$F2165,'Придельники с 2022'!$B$4:$X$28,'Форма 1'!AJ$8),"")</f>
        <v/>
      </c>
      <c r="T2165" s="87"/>
    </row>
    <row r="2166" spans="1:20" ht="15.75">
      <c r="A2166" s="187">
        <v>0</v>
      </c>
      <c r="B2166" s="34" t="s">
        <v>1183</v>
      </c>
      <c r="C2166" s="36">
        <f>SUM(C2168)</f>
        <v>8799956.879999999</v>
      </c>
      <c r="D2166" s="36">
        <f t="shared" ref="D2166:T2166" si="189">SUM(D2168)</f>
        <v>0</v>
      </c>
      <c r="E2166" s="36">
        <f t="shared" si="189"/>
        <v>0</v>
      </c>
      <c r="F2166" s="36">
        <f t="shared" si="189"/>
        <v>0</v>
      </c>
      <c r="G2166" s="36">
        <f t="shared" si="189"/>
        <v>0</v>
      </c>
      <c r="H2166" s="36">
        <f t="shared" si="189"/>
        <v>0</v>
      </c>
      <c r="I2166" s="36">
        <f t="shared" si="189"/>
        <v>0</v>
      </c>
      <c r="J2166" s="36">
        <f t="shared" si="189"/>
        <v>0</v>
      </c>
      <c r="K2166" s="39">
        <f t="shared" si="189"/>
        <v>0</v>
      </c>
      <c r="L2166" s="36">
        <f t="shared" si="189"/>
        <v>0</v>
      </c>
      <c r="M2166" s="36">
        <f t="shared" si="189"/>
        <v>5466827.0800000001</v>
      </c>
      <c r="N2166" s="36">
        <f t="shared" si="189"/>
        <v>3333129.8</v>
      </c>
      <c r="O2166" s="36">
        <f t="shared" si="189"/>
        <v>0</v>
      </c>
      <c r="P2166" s="36">
        <f t="shared" si="189"/>
        <v>0</v>
      </c>
      <c r="Q2166" s="36">
        <f t="shared" si="189"/>
        <v>0</v>
      </c>
      <c r="R2166" s="36">
        <f t="shared" si="189"/>
        <v>0</v>
      </c>
      <c r="S2166" s="36">
        <f t="shared" si="189"/>
        <v>0</v>
      </c>
      <c r="T2166" s="36">
        <f t="shared" si="189"/>
        <v>0</v>
      </c>
    </row>
    <row r="2167" spans="1:20">
      <c r="A2167" s="188">
        <f>A2166+1</f>
        <v>1</v>
      </c>
      <c r="B2167" s="191" t="s">
        <v>1196</v>
      </c>
      <c r="C2167" s="99">
        <f t="shared" ref="C2167" si="190">SUM(D2167:J2167,L2167:T2167)</f>
        <v>6870807.6709999992</v>
      </c>
      <c r="D2167" s="103" t="str">
        <f>IF(ISNUMBER('Форма 1'!U2167),'Форма 1'!$H2167*VLOOKUP('Форма 1'!$F2167,'Придельники с 2022'!$B$4:$X$28,'Форма 1'!U$8),"")</f>
        <v/>
      </c>
      <c r="E2167" s="103" t="str">
        <f>IF(ISNUMBER('Форма 1'!V2167),'Форма 1'!$H2167*VLOOKUP('Форма 1'!$F2167,'Придельники с 2022'!$B$4:$X$28,'Форма 1'!V$8),"")</f>
        <v/>
      </c>
      <c r="F2167" s="103" t="str">
        <f>IF(ISNUMBER('Форма 1'!W2167),'Форма 1'!$H2167*VLOOKUP('Форма 1'!$F2167,'Придельники с 2022'!$B$4:$X$28,'Форма 1'!W$8),"")</f>
        <v/>
      </c>
      <c r="G2167" s="103" t="str">
        <f>IF(ISNUMBER('Форма 1'!X2167),'Форма 1'!$H2167*VLOOKUP('Форма 1'!$F2167,'Придельники с 2022'!$B$4:$X$28,'Форма 1'!X$8),"")</f>
        <v/>
      </c>
      <c r="H2167" s="103" t="str">
        <f>IF(ISNUMBER('Форма 1'!Y2167),'Форма 1'!$H2167*VLOOKUP('Форма 1'!$F2167,'Придельники с 2022'!$B$4:$X$28,'Форма 1'!Y$8),"")</f>
        <v/>
      </c>
      <c r="I2167" s="103" t="str">
        <f>IF(ISNUMBER('Форма 1'!Z2167),'Форма 1'!$H2167*VLOOKUP('Форма 1'!$F2167,'Придельники с 2022'!$B$4:$X$28,'Форма 1'!Z$8),"")</f>
        <v/>
      </c>
      <c r="J2167" s="103" t="str">
        <f>IF(ISNUMBER('Форма 1'!AA2167),'Форма 1'!$H2167*VLOOKUP('Форма 1'!$F2167,'Придельники с 2022'!$B$4:$X$28,'Форма 1'!AA$8),"")</f>
        <v/>
      </c>
      <c r="K2167" s="90"/>
      <c r="L2167" s="87"/>
      <c r="M2167" s="103">
        <f>IF(ISNUMBER('Форма 1'!AD2167),'Форма 1'!$H2167*VLOOKUP('Форма 1'!$F2167,'Придельники с 2022'!$B$4:$X$28,'Форма 1'!AD$8),"")</f>
        <v>6870807.6709999992</v>
      </c>
      <c r="N2167" s="103" t="str">
        <f>IF(ISBLANK('Форма 1'!$AE2167),"",IF('Форма 1'!$AE2167=1,'Форма 1'!$H2167*VLOOKUP('Форма 1'!$F2167,'Придельники с 2022'!$B$4:$X$28,'Форма 1'!$AE$8,0),IF('Форма 1'!$AE2167=2,'Форма 1'!$H2167*VLOOKUP('Форма 1'!$F2167,'Придельники с 2022'!$B$4:$X$28,13,0),IF('Форма 1'!$AE2167=3,'Форма 1'!$H2167*VLOOKUP('Форма 1'!$F2167,'Придельники с 2022'!$B$4:$X$28,12,0)))))</f>
        <v/>
      </c>
      <c r="O2167" s="103" t="str">
        <f>IF(ISNUMBER('Форма 1'!AF2167),'Форма 1'!$H2167*VLOOKUP('Форма 1'!$F2167,'Придельники с 2022'!$B$4:$X$28,'Форма 1'!AF$8),"")</f>
        <v/>
      </c>
      <c r="P2167" s="87"/>
      <c r="Q2167" s="103" t="str">
        <f>IF(ISNUMBER('Форма 1'!AH2167),'Форма 1'!$H2167*VLOOKUP('Форма 1'!$F2167,'Придельники с 2022'!$B$4:$X$28,'Форма 1'!AH$8),"")</f>
        <v/>
      </c>
      <c r="R2167" s="103" t="str">
        <f>IF(ISNUMBER('Форма 1'!AI2167),'Форма 1'!$H2167*VLOOKUP('Форма 1'!$F2167,'Придельники с 2022'!$B$4:$X$28,'Форма 1'!AI$8),"")</f>
        <v/>
      </c>
      <c r="S2167" s="103" t="str">
        <f>IF(ISNUMBER('Форма 1'!AJ2167),'Форма 1'!$H2167*VLOOKUP('Форма 1'!$F2167,'Придельники с 2022'!$B$4:$X$28,'Форма 1'!AJ$8),"")</f>
        <v/>
      </c>
      <c r="T2167" s="87"/>
    </row>
    <row r="2168" spans="1:20">
      <c r="A2168" s="188">
        <f>A2167+1</f>
        <v>2</v>
      </c>
      <c r="B2168" s="189" t="s">
        <v>2119</v>
      </c>
      <c r="C2168" s="99">
        <f t="shared" si="188"/>
        <v>8799956.879999999</v>
      </c>
      <c r="D2168" s="103" t="str">
        <f>IF(ISNUMBER('Форма 1'!U2168),'Форма 1'!$H2168*VLOOKUP('Форма 1'!$F2168,'Придельники с 2022'!$B$4:$X$28,'Форма 1'!U$8),"")</f>
        <v/>
      </c>
      <c r="E2168" s="103" t="str">
        <f>IF(ISNUMBER('Форма 1'!V2168),'Форма 1'!$H2168*VLOOKUP('Форма 1'!$F2168,'Придельники с 2022'!$B$4:$X$28,'Форма 1'!V$8),"")</f>
        <v/>
      </c>
      <c r="F2168" s="103" t="str">
        <f>IF(ISNUMBER('Форма 1'!W2168),'Форма 1'!$H2168*VLOOKUP('Форма 1'!$F2168,'Придельники с 2022'!$B$4:$X$28,'Форма 1'!W$8),"")</f>
        <v/>
      </c>
      <c r="G2168" s="103" t="str">
        <f>IF(ISNUMBER('Форма 1'!X2168),'Форма 1'!$H2168*VLOOKUP('Форма 1'!$F2168,'Придельники с 2022'!$B$4:$X$28,'Форма 1'!X$8),"")</f>
        <v/>
      </c>
      <c r="H2168" s="103" t="str">
        <f>IF(ISNUMBER('Форма 1'!Y2168),'Форма 1'!$H2168*VLOOKUP('Форма 1'!$F2168,'Придельники с 2022'!$B$4:$X$28,'Форма 1'!Y$8),"")</f>
        <v/>
      </c>
      <c r="I2168" s="103" t="str">
        <f>IF(ISNUMBER('Форма 1'!Z2168),'Форма 1'!$H2168*VLOOKUP('Форма 1'!$F2168,'Придельники с 2022'!$B$4:$X$28,'Форма 1'!Z$8),"")</f>
        <v/>
      </c>
      <c r="J2168" s="103" t="str">
        <f>IF(ISNUMBER('Форма 1'!AA2168),'Форма 1'!$H2168*VLOOKUP('Форма 1'!$F2168,'Придельники с 2022'!$B$4:$X$28,'Форма 1'!AA$8),"")</f>
        <v/>
      </c>
      <c r="K2168" s="90"/>
      <c r="L2168" s="87"/>
      <c r="M2168" s="103">
        <f>IF(ISNUMBER('Форма 1'!AD2168),'Форма 1'!$H2168*VLOOKUP('Форма 1'!$F2168,'Придельники с 2022'!$B$4:$X$28,'Форма 1'!AD$8),"")</f>
        <v>5466827.0800000001</v>
      </c>
      <c r="N2168" s="103">
        <f>IF(ISBLANK('Форма 1'!$AE2168),"",IF('Форма 1'!$AE2168=1,'Форма 1'!$H2168*VLOOKUP('Форма 1'!$F2168,'Придельники с 2022'!$B$4:$X$28,'Форма 1'!$AE$8,0),IF('Форма 1'!$AE2168=2,'Форма 1'!$H2168*VLOOKUP('Форма 1'!$F2168,'Придельники с 2022'!$B$4:$X$28,13,0),IF('Форма 1'!$AE2168=3,'Форма 1'!$H2168*VLOOKUP('Форма 1'!$F2168,'Придельники с 2022'!$B$4:$X$28,12,0)))))</f>
        <v>3333129.8</v>
      </c>
      <c r="O2168" s="103" t="str">
        <f>IF(ISNUMBER('Форма 1'!AF2168),'Форма 1'!$H2168*VLOOKUP('Форма 1'!$F2168,'Придельники с 2022'!$B$4:$X$28,'Форма 1'!AF$8),"")</f>
        <v/>
      </c>
      <c r="P2168" s="87"/>
      <c r="Q2168" s="103" t="str">
        <f>IF(ISNUMBER('Форма 1'!AH2168),'Форма 1'!$H2168*VLOOKUP('Форма 1'!$F2168,'Придельники с 2022'!$B$4:$X$28,'Форма 1'!AH$8),"")</f>
        <v/>
      </c>
      <c r="R2168" s="103" t="str">
        <f>IF(ISNUMBER('Форма 1'!AI2168),'Форма 1'!$H2168*VLOOKUP('Форма 1'!$F2168,'Придельники с 2022'!$B$4:$X$28,'Форма 1'!AI$8),"")</f>
        <v/>
      </c>
      <c r="S2168" s="103" t="str">
        <f>IF(ISNUMBER('Форма 1'!AJ2168),'Форма 1'!$H2168*VLOOKUP('Форма 1'!$F2168,'Придельники с 2022'!$B$4:$X$28,'Форма 1'!AJ$8),"")</f>
        <v/>
      </c>
      <c r="T2168" s="87"/>
    </row>
    <row r="2169" spans="1:20" ht="15.75">
      <c r="A2169" s="187">
        <v>0</v>
      </c>
      <c r="B2169" s="34" t="s">
        <v>1203</v>
      </c>
      <c r="C2169" s="36">
        <f>SUM(C2170:C2171)</f>
        <v>4113373.4909999995</v>
      </c>
      <c r="D2169" s="36">
        <f t="shared" ref="D2169:T2169" si="191">SUM(D2170:D2171)</f>
        <v>0</v>
      </c>
      <c r="E2169" s="36">
        <f t="shared" si="191"/>
        <v>0</v>
      </c>
      <c r="F2169" s="36">
        <f t="shared" si="191"/>
        <v>0</v>
      </c>
      <c r="G2169" s="36">
        <f t="shared" si="191"/>
        <v>0</v>
      </c>
      <c r="H2169" s="36">
        <f t="shared" si="191"/>
        <v>0</v>
      </c>
      <c r="I2169" s="36">
        <f t="shared" si="191"/>
        <v>0</v>
      </c>
      <c r="J2169" s="36">
        <f t="shared" si="191"/>
        <v>0</v>
      </c>
      <c r="K2169" s="39">
        <f t="shared" si="191"/>
        <v>0</v>
      </c>
      <c r="L2169" s="36">
        <f t="shared" si="191"/>
        <v>0</v>
      </c>
      <c r="M2169" s="36">
        <f t="shared" si="191"/>
        <v>3586888.4669999997</v>
      </c>
      <c r="N2169" s="36">
        <f t="shared" si="191"/>
        <v>0</v>
      </c>
      <c r="O2169" s="36">
        <f t="shared" si="191"/>
        <v>526485.02399999998</v>
      </c>
      <c r="P2169" s="36">
        <f t="shared" si="191"/>
        <v>0</v>
      </c>
      <c r="Q2169" s="36">
        <f t="shared" si="191"/>
        <v>0</v>
      </c>
      <c r="R2169" s="36">
        <f t="shared" si="191"/>
        <v>0</v>
      </c>
      <c r="S2169" s="36">
        <f t="shared" si="191"/>
        <v>0</v>
      </c>
      <c r="T2169" s="36">
        <f t="shared" si="191"/>
        <v>0</v>
      </c>
    </row>
    <row r="2170" spans="1:20">
      <c r="A2170" s="188">
        <f t="shared" ref="A2170:A2210" si="192">A2169+1</f>
        <v>1</v>
      </c>
      <c r="B2170" s="189" t="s">
        <v>1204</v>
      </c>
      <c r="C2170" s="99">
        <f t="shared" si="188"/>
        <v>3586888.4669999997</v>
      </c>
      <c r="D2170" s="103" t="str">
        <f>IF(ISNUMBER('Форма 1'!U2170),'Форма 1'!$H2170*VLOOKUP('Форма 1'!$F2170,'Придельники с 2022'!$B$4:$X$28,'Форма 1'!U$8),"")</f>
        <v/>
      </c>
      <c r="E2170" s="103" t="str">
        <f>IF(ISNUMBER('Форма 1'!V2170),'Форма 1'!$H2170*VLOOKUP('Форма 1'!$F2170,'Придельники с 2022'!$B$4:$X$28,'Форма 1'!V$8),"")</f>
        <v/>
      </c>
      <c r="F2170" s="103" t="str">
        <f>IF(ISNUMBER('Форма 1'!W2170),'Форма 1'!$H2170*VLOOKUP('Форма 1'!$F2170,'Придельники с 2022'!$B$4:$X$28,'Форма 1'!W$8),"")</f>
        <v/>
      </c>
      <c r="G2170" s="103" t="str">
        <f>IF(ISNUMBER('Форма 1'!X2170),'Форма 1'!$H2170*VLOOKUP('Форма 1'!$F2170,'Придельники с 2022'!$B$4:$X$28,'Форма 1'!X$8),"")</f>
        <v/>
      </c>
      <c r="H2170" s="103" t="str">
        <f>IF(ISNUMBER('Форма 1'!Y2170),'Форма 1'!$H2170*VLOOKUP('Форма 1'!$F2170,'Придельники с 2022'!$B$4:$X$28,'Форма 1'!Y$8),"")</f>
        <v/>
      </c>
      <c r="I2170" s="103" t="str">
        <f>IF(ISNUMBER('Форма 1'!Z2170),'Форма 1'!$H2170*VLOOKUP('Форма 1'!$F2170,'Придельники с 2022'!$B$4:$X$28,'Форма 1'!Z$8),"")</f>
        <v/>
      </c>
      <c r="J2170" s="103" t="str">
        <f>IF(ISNUMBER('Форма 1'!AA2170),'Форма 1'!$H2170*VLOOKUP('Форма 1'!$F2170,'Придельники с 2022'!$B$4:$X$28,'Форма 1'!AA$8),"")</f>
        <v/>
      </c>
      <c r="K2170" s="90"/>
      <c r="L2170" s="87"/>
      <c r="M2170" s="103">
        <f>IF(ISNUMBER('Форма 1'!AD2170),'Форма 1'!$H2170*VLOOKUP('Форма 1'!$F2170,'Придельники с 2022'!$B$4:$X$28,'Форма 1'!AD$8),"")</f>
        <v>3586888.4669999997</v>
      </c>
      <c r="N2170" s="103" t="str">
        <f>IF(ISBLANK('Форма 1'!$AE2170),"",IF('Форма 1'!$AE2170=1,'Форма 1'!$H2170*VLOOKUP('Форма 1'!$F2170,'Придельники с 2022'!$B$4:$X$28,'Форма 1'!$AE$8,0),IF('Форма 1'!$AE2170=2,'Форма 1'!$H2170*VLOOKUP('Форма 1'!$F2170,'Придельники с 2022'!$B$4:$X$28,13,0),IF('Форма 1'!$AE2170=3,'Форма 1'!$H2170*VLOOKUP('Форма 1'!$F2170,'Придельники с 2022'!$B$4:$X$28,12,0)))))</f>
        <v/>
      </c>
      <c r="O2170" s="103" t="str">
        <f>IF(ISNUMBER('Форма 1'!AF2170),'Форма 1'!$H2170*VLOOKUP('Форма 1'!$F2170,'Придельники с 2022'!$B$4:$X$28,'Форма 1'!AF$8),"")</f>
        <v/>
      </c>
      <c r="P2170" s="87"/>
      <c r="Q2170" s="103" t="str">
        <f>IF(ISNUMBER('Форма 1'!AH2170),'Форма 1'!$H2170*VLOOKUP('Форма 1'!$F2170,'Придельники с 2022'!$B$4:$X$28,'Форма 1'!AH$8),"")</f>
        <v/>
      </c>
      <c r="R2170" s="103" t="str">
        <f>IF(ISNUMBER('Форма 1'!AI2170),'Форма 1'!$H2170*VLOOKUP('Форма 1'!$F2170,'Придельники с 2022'!$B$4:$X$28,'Форма 1'!AI$8),"")</f>
        <v/>
      </c>
      <c r="S2170" s="103" t="str">
        <f>IF(ISNUMBER('Форма 1'!AJ2170),'Форма 1'!$H2170*VLOOKUP('Форма 1'!$F2170,'Придельники с 2022'!$B$4:$X$28,'Форма 1'!AJ$8),"")</f>
        <v/>
      </c>
      <c r="T2170" s="87"/>
    </row>
    <row r="2171" spans="1:20">
      <c r="A2171" s="188">
        <f t="shared" si="192"/>
        <v>2</v>
      </c>
      <c r="B2171" s="189" t="s">
        <v>1209</v>
      </c>
      <c r="C2171" s="99">
        <f t="shared" si="188"/>
        <v>526485.02399999998</v>
      </c>
      <c r="D2171" s="103" t="str">
        <f>IF(ISNUMBER('Форма 1'!U2171),'Форма 1'!$H2171*VLOOKUP('Форма 1'!$F2171,'Придельники с 2022'!$B$4:$X$28,'Форма 1'!U$8),"")</f>
        <v/>
      </c>
      <c r="E2171" s="103" t="str">
        <f>IF(ISNUMBER('Форма 1'!V2171),'Форма 1'!$H2171*VLOOKUP('Форма 1'!$F2171,'Придельники с 2022'!$B$4:$X$28,'Форма 1'!V$8),"")</f>
        <v/>
      </c>
      <c r="F2171" s="103" t="str">
        <f>IF(ISNUMBER('Форма 1'!W2171),'Форма 1'!$H2171*VLOOKUP('Форма 1'!$F2171,'Придельники с 2022'!$B$4:$X$28,'Форма 1'!W$8),"")</f>
        <v/>
      </c>
      <c r="G2171" s="103" t="str">
        <f>IF(ISNUMBER('Форма 1'!X2171),'Форма 1'!$H2171*VLOOKUP('Форма 1'!$F2171,'Придельники с 2022'!$B$4:$X$28,'Форма 1'!X$8),"")</f>
        <v/>
      </c>
      <c r="H2171" s="103" t="str">
        <f>IF(ISNUMBER('Форма 1'!Y2171),'Форма 1'!$H2171*VLOOKUP('Форма 1'!$F2171,'Придельники с 2022'!$B$4:$X$28,'Форма 1'!Y$8),"")</f>
        <v/>
      </c>
      <c r="I2171" s="103" t="str">
        <f>IF(ISNUMBER('Форма 1'!Z2171),'Форма 1'!$H2171*VLOOKUP('Форма 1'!$F2171,'Придельники с 2022'!$B$4:$X$28,'Форма 1'!Z$8),"")</f>
        <v/>
      </c>
      <c r="J2171" s="103" t="str">
        <f>IF(ISNUMBER('Форма 1'!AA2171),'Форма 1'!$H2171*VLOOKUP('Форма 1'!$F2171,'Придельники с 2022'!$B$4:$X$28,'Форма 1'!AA$8),"")</f>
        <v/>
      </c>
      <c r="K2171" s="90"/>
      <c r="L2171" s="87"/>
      <c r="M2171" s="103" t="str">
        <f>IF(ISNUMBER('Форма 1'!AD2171),'Форма 1'!$H2171*VLOOKUP('Форма 1'!$F2171,'Придельники с 2022'!$B$4:$X$28,'Форма 1'!AD$8),"")</f>
        <v/>
      </c>
      <c r="N2171" s="103" t="str">
        <f>IF(ISBLANK('Форма 1'!$AE2171),"",IF('Форма 1'!$AE2171=1,'Форма 1'!$H2171*VLOOKUP('Форма 1'!$F2171,'Придельники с 2022'!$B$4:$X$28,'Форма 1'!$AE$8,0),IF('Форма 1'!$AE2171=2,'Форма 1'!$H2171*VLOOKUP('Форма 1'!$F2171,'Придельники с 2022'!$B$4:$X$28,13,0),IF('Форма 1'!$AE2171=3,'Форма 1'!$H2171*VLOOKUP('Форма 1'!$F2171,'Придельники с 2022'!$B$4:$X$28,12,0)))))</f>
        <v/>
      </c>
      <c r="O2171" s="103">
        <f>IF(ISNUMBER('Форма 1'!AF2171),'Форма 1'!$H2171*VLOOKUP('Форма 1'!$F2171,'Придельники с 2022'!$B$4:$X$28,'Форма 1'!AF$8),"")</f>
        <v>526485.02399999998</v>
      </c>
      <c r="P2171" s="87"/>
      <c r="Q2171" s="103" t="str">
        <f>IF(ISNUMBER('Форма 1'!AH2171),'Форма 1'!$H2171*VLOOKUP('Форма 1'!$F2171,'Придельники с 2022'!$B$4:$X$28,'Форма 1'!AH$8),"")</f>
        <v/>
      </c>
      <c r="R2171" s="103" t="str">
        <f>IF(ISNUMBER('Форма 1'!AI2171),'Форма 1'!$H2171*VLOOKUP('Форма 1'!$F2171,'Придельники с 2022'!$B$4:$X$28,'Форма 1'!AI$8),"")</f>
        <v/>
      </c>
      <c r="S2171" s="103" t="str">
        <f>IF(ISNUMBER('Форма 1'!AJ2171),'Форма 1'!$H2171*VLOOKUP('Форма 1'!$F2171,'Придельники с 2022'!$B$4:$X$28,'Форма 1'!AJ$8),"")</f>
        <v/>
      </c>
      <c r="T2171" s="87"/>
    </row>
    <row r="2172" spans="1:20" ht="15.75">
      <c r="A2172" s="187">
        <v>0</v>
      </c>
      <c r="B2172" s="34" t="s">
        <v>1210</v>
      </c>
      <c r="C2172" s="36">
        <f>SUM(C2173:C2177)</f>
        <v>18497596.843000002</v>
      </c>
      <c r="D2172" s="36">
        <f t="shared" ref="D2172:T2172" si="193">SUM(D2173:D2177)</f>
        <v>1329657.186</v>
      </c>
      <c r="E2172" s="36">
        <f t="shared" si="193"/>
        <v>0</v>
      </c>
      <c r="F2172" s="36">
        <f t="shared" si="193"/>
        <v>0</v>
      </c>
      <c r="G2172" s="36">
        <f t="shared" si="193"/>
        <v>0</v>
      </c>
      <c r="H2172" s="36">
        <f t="shared" si="193"/>
        <v>0</v>
      </c>
      <c r="I2172" s="36">
        <f t="shared" si="193"/>
        <v>0</v>
      </c>
      <c r="J2172" s="36">
        <f t="shared" si="193"/>
        <v>0</v>
      </c>
      <c r="K2172" s="39">
        <f t="shared" si="193"/>
        <v>0</v>
      </c>
      <c r="L2172" s="36">
        <f t="shared" si="193"/>
        <v>0</v>
      </c>
      <c r="M2172" s="36">
        <f t="shared" si="193"/>
        <v>17167939.656999998</v>
      </c>
      <c r="N2172" s="36">
        <f t="shared" si="193"/>
        <v>0</v>
      </c>
      <c r="O2172" s="36">
        <f t="shared" si="193"/>
        <v>0</v>
      </c>
      <c r="P2172" s="36">
        <f t="shared" si="193"/>
        <v>0</v>
      </c>
      <c r="Q2172" s="36">
        <f t="shared" si="193"/>
        <v>0</v>
      </c>
      <c r="R2172" s="36">
        <f t="shared" si="193"/>
        <v>0</v>
      </c>
      <c r="S2172" s="36">
        <f t="shared" si="193"/>
        <v>0</v>
      </c>
      <c r="T2172" s="36">
        <f t="shared" si="193"/>
        <v>0</v>
      </c>
    </row>
    <row r="2173" spans="1:20">
      <c r="A2173" s="188">
        <f t="shared" si="192"/>
        <v>1</v>
      </c>
      <c r="B2173" s="189" t="s">
        <v>2120</v>
      </c>
      <c r="C2173" s="99">
        <f t="shared" si="188"/>
        <v>5281644.1689999998</v>
      </c>
      <c r="D2173" s="103">
        <f>IF(ISNUMBER('Форма 1'!U2173),'Форма 1'!$H2173*VLOOKUP('Форма 1'!$F2173,'Придельники с 2022'!$B$4:$X$28,'Форма 1'!U$8),"")</f>
        <v>379658.83799999999</v>
      </c>
      <c r="E2173" s="103" t="str">
        <f>IF(ISNUMBER('Форма 1'!V2173),'Форма 1'!$H2173*VLOOKUP('Форма 1'!$F2173,'Придельники с 2022'!$B$4:$X$28,'Форма 1'!V$8),"")</f>
        <v/>
      </c>
      <c r="F2173" s="103" t="str">
        <f>IF(ISNUMBER('Форма 1'!W2173),'Форма 1'!$H2173*VLOOKUP('Форма 1'!$F2173,'Придельники с 2022'!$B$4:$X$28,'Форма 1'!W$8),"")</f>
        <v/>
      </c>
      <c r="G2173" s="103" t="str">
        <f>IF(ISNUMBER('Форма 1'!X2173),'Форма 1'!$H2173*VLOOKUP('Форма 1'!$F2173,'Придельники с 2022'!$B$4:$X$28,'Форма 1'!X$8),"")</f>
        <v/>
      </c>
      <c r="H2173" s="103" t="str">
        <f>IF(ISNUMBER('Форма 1'!Y2173),'Форма 1'!$H2173*VLOOKUP('Форма 1'!$F2173,'Придельники с 2022'!$B$4:$X$28,'Форма 1'!Y$8),"")</f>
        <v/>
      </c>
      <c r="I2173" s="103" t="str">
        <f>IF(ISNUMBER('Форма 1'!Z2173),'Форма 1'!$H2173*VLOOKUP('Форма 1'!$F2173,'Придельники с 2022'!$B$4:$X$28,'Форма 1'!Z$8),"")</f>
        <v/>
      </c>
      <c r="J2173" s="103" t="str">
        <f>IF(ISNUMBER('Форма 1'!AA2173),'Форма 1'!$H2173*VLOOKUP('Форма 1'!$F2173,'Придельники с 2022'!$B$4:$X$28,'Форма 1'!AA$8),"")</f>
        <v/>
      </c>
      <c r="K2173" s="90"/>
      <c r="L2173" s="87"/>
      <c r="M2173" s="103">
        <f>IF(ISNUMBER('Форма 1'!AD2173),'Форма 1'!$H2173*VLOOKUP('Форма 1'!$F2173,'Придельники с 2022'!$B$4:$X$28,'Форма 1'!AD$8),"")</f>
        <v>4901985.3309999993</v>
      </c>
      <c r="N2173" s="103" t="str">
        <f>IF(ISBLANK('Форма 1'!$AE2173),"",IF('Форма 1'!$AE2173=1,'Форма 1'!$H2173*VLOOKUP('Форма 1'!$F2173,'Придельники с 2022'!$B$4:$X$28,'Форма 1'!$AE$8,0),IF('Форма 1'!$AE2173=2,'Форма 1'!$H2173*VLOOKUP('Форма 1'!$F2173,'Придельники с 2022'!$B$4:$X$28,13,0),IF('Форма 1'!$AE2173=3,'Форма 1'!$H2173*VLOOKUP('Форма 1'!$F2173,'Придельники с 2022'!$B$4:$X$28,12,0)))))</f>
        <v/>
      </c>
      <c r="O2173" s="103" t="str">
        <f>IF(ISNUMBER('Форма 1'!AF2173),'Форма 1'!$H2173*VLOOKUP('Форма 1'!$F2173,'Придельники с 2022'!$B$4:$X$28,'Форма 1'!AF$8),"")</f>
        <v/>
      </c>
      <c r="P2173" s="87"/>
      <c r="Q2173" s="103" t="str">
        <f>IF(ISNUMBER('Форма 1'!AH2173),'Форма 1'!$H2173*VLOOKUP('Форма 1'!$F2173,'Придельники с 2022'!$B$4:$X$28,'Форма 1'!AH$8),"")</f>
        <v/>
      </c>
      <c r="R2173" s="103" t="str">
        <f>IF(ISNUMBER('Форма 1'!AI2173),'Форма 1'!$H2173*VLOOKUP('Форма 1'!$F2173,'Придельники с 2022'!$B$4:$X$28,'Форма 1'!AI$8),"")</f>
        <v/>
      </c>
      <c r="S2173" s="103" t="str">
        <f>IF(ISNUMBER('Форма 1'!AJ2173),'Форма 1'!$H2173*VLOOKUP('Форма 1'!$F2173,'Придельники с 2022'!$B$4:$X$28,'Форма 1'!AJ$8),"")</f>
        <v/>
      </c>
      <c r="T2173" s="87"/>
    </row>
    <row r="2174" spans="1:20">
      <c r="A2174" s="188">
        <f t="shared" si="192"/>
        <v>2</v>
      </c>
      <c r="B2174" s="189" t="s">
        <v>2121</v>
      </c>
      <c r="C2174" s="99">
        <f t="shared" si="188"/>
        <v>3522812.3810000001</v>
      </c>
      <c r="D2174" s="103">
        <f>IF(ISNUMBER('Форма 1'!U2174),'Форма 1'!$H2174*VLOOKUP('Форма 1'!$F2174,'Придельники с 2022'!$B$4:$X$28,'Форма 1'!U$8),"")</f>
        <v>253229.26200000002</v>
      </c>
      <c r="E2174" s="103" t="str">
        <f>IF(ISNUMBER('Форма 1'!V2174),'Форма 1'!$H2174*VLOOKUP('Форма 1'!$F2174,'Придельники с 2022'!$B$4:$X$28,'Форма 1'!V$8),"")</f>
        <v/>
      </c>
      <c r="F2174" s="103" t="str">
        <f>IF(ISNUMBER('Форма 1'!W2174),'Форма 1'!$H2174*VLOOKUP('Форма 1'!$F2174,'Придельники с 2022'!$B$4:$X$28,'Форма 1'!W$8),"")</f>
        <v/>
      </c>
      <c r="G2174" s="103" t="str">
        <f>IF(ISNUMBER('Форма 1'!X2174),'Форма 1'!$H2174*VLOOKUP('Форма 1'!$F2174,'Придельники с 2022'!$B$4:$X$28,'Форма 1'!X$8),"")</f>
        <v/>
      </c>
      <c r="H2174" s="103" t="str">
        <f>IF(ISNUMBER('Форма 1'!Y2174),'Форма 1'!$H2174*VLOOKUP('Форма 1'!$F2174,'Придельники с 2022'!$B$4:$X$28,'Форма 1'!Y$8),"")</f>
        <v/>
      </c>
      <c r="I2174" s="103" t="str">
        <f>IF(ISNUMBER('Форма 1'!Z2174),'Форма 1'!$H2174*VLOOKUP('Форма 1'!$F2174,'Придельники с 2022'!$B$4:$X$28,'Форма 1'!Z$8),"")</f>
        <v/>
      </c>
      <c r="J2174" s="103" t="str">
        <f>IF(ISNUMBER('Форма 1'!AA2174),'Форма 1'!$H2174*VLOOKUP('Форма 1'!$F2174,'Придельники с 2022'!$B$4:$X$28,'Форма 1'!AA$8),"")</f>
        <v/>
      </c>
      <c r="K2174" s="90"/>
      <c r="L2174" s="87"/>
      <c r="M2174" s="103">
        <f>IF(ISNUMBER('Форма 1'!AD2174),'Форма 1'!$H2174*VLOOKUP('Форма 1'!$F2174,'Придельники с 2022'!$B$4:$X$28,'Форма 1'!AD$8),"")</f>
        <v>3269583.1189999999</v>
      </c>
      <c r="N2174" s="103" t="str">
        <f>IF(ISBLANK('Форма 1'!$AE2174),"",IF('Форма 1'!$AE2174=1,'Форма 1'!$H2174*VLOOKUP('Форма 1'!$F2174,'Придельники с 2022'!$B$4:$X$28,'Форма 1'!$AE$8,0),IF('Форма 1'!$AE2174=2,'Форма 1'!$H2174*VLOOKUP('Форма 1'!$F2174,'Придельники с 2022'!$B$4:$X$28,13,0),IF('Форма 1'!$AE2174=3,'Форма 1'!$H2174*VLOOKUP('Форма 1'!$F2174,'Придельники с 2022'!$B$4:$X$28,12,0)))))</f>
        <v/>
      </c>
      <c r="O2174" s="103" t="str">
        <f>IF(ISNUMBER('Форма 1'!AF2174),'Форма 1'!$H2174*VLOOKUP('Форма 1'!$F2174,'Придельники с 2022'!$B$4:$X$28,'Форма 1'!AF$8),"")</f>
        <v/>
      </c>
      <c r="P2174" s="87"/>
      <c r="Q2174" s="103" t="str">
        <f>IF(ISNUMBER('Форма 1'!AH2174),'Форма 1'!$H2174*VLOOKUP('Форма 1'!$F2174,'Придельники с 2022'!$B$4:$X$28,'Форма 1'!AH$8),"")</f>
        <v/>
      </c>
      <c r="R2174" s="103" t="str">
        <f>IF(ISNUMBER('Форма 1'!AI2174),'Форма 1'!$H2174*VLOOKUP('Форма 1'!$F2174,'Придельники с 2022'!$B$4:$X$28,'Форма 1'!AI$8),"")</f>
        <v/>
      </c>
      <c r="S2174" s="103" t="str">
        <f>IF(ISNUMBER('Форма 1'!AJ2174),'Форма 1'!$H2174*VLOOKUP('Форма 1'!$F2174,'Придельники с 2022'!$B$4:$X$28,'Форма 1'!AJ$8),"")</f>
        <v/>
      </c>
      <c r="T2174" s="87"/>
    </row>
    <row r="2175" spans="1:20">
      <c r="A2175" s="188">
        <f t="shared" si="192"/>
        <v>3</v>
      </c>
      <c r="B2175" s="189" t="s">
        <v>2122</v>
      </c>
      <c r="C2175" s="99">
        <f t="shared" si="188"/>
        <v>3589746.8459999999</v>
      </c>
      <c r="D2175" s="103">
        <f>IF(ISNUMBER('Форма 1'!U2175),'Форма 1'!$H2175*VLOOKUP('Форма 1'!$F2175,'Придельники с 2022'!$B$4:$X$28,'Форма 1'!U$8),"")</f>
        <v>258040.69200000004</v>
      </c>
      <c r="E2175" s="103" t="str">
        <f>IF(ISNUMBER('Форма 1'!V2175),'Форма 1'!$H2175*VLOOKUP('Форма 1'!$F2175,'Придельники с 2022'!$B$4:$X$28,'Форма 1'!V$8),"")</f>
        <v/>
      </c>
      <c r="F2175" s="103" t="str">
        <f>IF(ISNUMBER('Форма 1'!W2175),'Форма 1'!$H2175*VLOOKUP('Форма 1'!$F2175,'Придельники с 2022'!$B$4:$X$28,'Форма 1'!W$8),"")</f>
        <v/>
      </c>
      <c r="G2175" s="103" t="str">
        <f>IF(ISNUMBER('Форма 1'!X2175),'Форма 1'!$H2175*VLOOKUP('Форма 1'!$F2175,'Придельники с 2022'!$B$4:$X$28,'Форма 1'!X$8),"")</f>
        <v/>
      </c>
      <c r="H2175" s="103" t="str">
        <f>IF(ISNUMBER('Форма 1'!Y2175),'Форма 1'!$H2175*VLOOKUP('Форма 1'!$F2175,'Придельники с 2022'!$B$4:$X$28,'Форма 1'!Y$8),"")</f>
        <v/>
      </c>
      <c r="I2175" s="103" t="str">
        <f>IF(ISNUMBER('Форма 1'!Z2175),'Форма 1'!$H2175*VLOOKUP('Форма 1'!$F2175,'Придельники с 2022'!$B$4:$X$28,'Форма 1'!Z$8),"")</f>
        <v/>
      </c>
      <c r="J2175" s="103" t="str">
        <f>IF(ISNUMBER('Форма 1'!AA2175),'Форма 1'!$H2175*VLOOKUP('Форма 1'!$F2175,'Придельники с 2022'!$B$4:$X$28,'Форма 1'!AA$8),"")</f>
        <v/>
      </c>
      <c r="K2175" s="90"/>
      <c r="L2175" s="87"/>
      <c r="M2175" s="103">
        <f>IF(ISNUMBER('Форма 1'!AD2175),'Форма 1'!$H2175*VLOOKUP('Форма 1'!$F2175,'Придельники с 2022'!$B$4:$X$28,'Форма 1'!AD$8),"")</f>
        <v>3331706.1540000001</v>
      </c>
      <c r="N2175" s="103" t="str">
        <f>IF(ISBLANK('Форма 1'!$AE2175),"",IF('Форма 1'!$AE2175=1,'Форма 1'!$H2175*VLOOKUP('Форма 1'!$F2175,'Придельники с 2022'!$B$4:$X$28,'Форма 1'!$AE$8,0),IF('Форма 1'!$AE2175=2,'Форма 1'!$H2175*VLOOKUP('Форма 1'!$F2175,'Придельники с 2022'!$B$4:$X$28,13,0),IF('Форма 1'!$AE2175=3,'Форма 1'!$H2175*VLOOKUP('Форма 1'!$F2175,'Придельники с 2022'!$B$4:$X$28,12,0)))))</f>
        <v/>
      </c>
      <c r="O2175" s="103" t="str">
        <f>IF(ISNUMBER('Форма 1'!AF2175),'Форма 1'!$H2175*VLOOKUP('Форма 1'!$F2175,'Придельники с 2022'!$B$4:$X$28,'Форма 1'!AF$8),"")</f>
        <v/>
      </c>
      <c r="P2175" s="87"/>
      <c r="Q2175" s="103" t="str">
        <f>IF(ISNUMBER('Форма 1'!AH2175),'Форма 1'!$H2175*VLOOKUP('Форма 1'!$F2175,'Придельники с 2022'!$B$4:$X$28,'Форма 1'!AH$8),"")</f>
        <v/>
      </c>
      <c r="R2175" s="103" t="str">
        <f>IF(ISNUMBER('Форма 1'!AI2175),'Форма 1'!$H2175*VLOOKUP('Форма 1'!$F2175,'Придельники с 2022'!$B$4:$X$28,'Форма 1'!AI$8),"")</f>
        <v/>
      </c>
      <c r="S2175" s="103" t="str">
        <f>IF(ISNUMBER('Форма 1'!AJ2175),'Форма 1'!$H2175*VLOOKUP('Форма 1'!$F2175,'Придельники с 2022'!$B$4:$X$28,'Форма 1'!AJ$8),"")</f>
        <v/>
      </c>
      <c r="T2175" s="87"/>
    </row>
    <row r="2176" spans="1:20">
      <c r="A2176" s="188">
        <f t="shared" si="192"/>
        <v>4</v>
      </c>
      <c r="B2176" s="189" t="s">
        <v>2123</v>
      </c>
      <c r="C2176" s="99">
        <f t="shared" si="188"/>
        <v>3599014.6949999998</v>
      </c>
      <c r="D2176" s="103">
        <f>IF(ISNUMBER('Форма 1'!U2176),'Форма 1'!$H2176*VLOOKUP('Форма 1'!$F2176,'Придельники с 2022'!$B$4:$X$28,'Форма 1'!U$8),"")</f>
        <v>258706.89</v>
      </c>
      <c r="E2176" s="103" t="str">
        <f>IF(ISNUMBER('Форма 1'!V2176),'Форма 1'!$H2176*VLOOKUP('Форма 1'!$F2176,'Придельники с 2022'!$B$4:$X$28,'Форма 1'!V$8),"")</f>
        <v/>
      </c>
      <c r="F2176" s="103" t="str">
        <f>IF(ISNUMBER('Форма 1'!W2176),'Форма 1'!$H2176*VLOOKUP('Форма 1'!$F2176,'Придельники с 2022'!$B$4:$X$28,'Форма 1'!W$8),"")</f>
        <v/>
      </c>
      <c r="G2176" s="103" t="str">
        <f>IF(ISNUMBER('Форма 1'!X2176),'Форма 1'!$H2176*VLOOKUP('Форма 1'!$F2176,'Придельники с 2022'!$B$4:$X$28,'Форма 1'!X$8),"")</f>
        <v/>
      </c>
      <c r="H2176" s="103" t="str">
        <f>IF(ISNUMBER('Форма 1'!Y2176),'Форма 1'!$H2176*VLOOKUP('Форма 1'!$F2176,'Придельники с 2022'!$B$4:$X$28,'Форма 1'!Y$8),"")</f>
        <v/>
      </c>
      <c r="I2176" s="103" t="str">
        <f>IF(ISNUMBER('Форма 1'!Z2176),'Форма 1'!$H2176*VLOOKUP('Форма 1'!$F2176,'Придельники с 2022'!$B$4:$X$28,'Форма 1'!Z$8),"")</f>
        <v/>
      </c>
      <c r="J2176" s="103" t="str">
        <f>IF(ISNUMBER('Форма 1'!AA2176),'Форма 1'!$H2176*VLOOKUP('Форма 1'!$F2176,'Придельники с 2022'!$B$4:$X$28,'Форма 1'!AA$8),"")</f>
        <v/>
      </c>
      <c r="K2176" s="90"/>
      <c r="L2176" s="87"/>
      <c r="M2176" s="103">
        <f>IF(ISNUMBER('Форма 1'!AD2176),'Форма 1'!$H2176*VLOOKUP('Форма 1'!$F2176,'Придельники с 2022'!$B$4:$X$28,'Форма 1'!AD$8),"")</f>
        <v>3340307.8049999997</v>
      </c>
      <c r="N2176" s="103" t="str">
        <f>IF(ISBLANK('Форма 1'!$AE2176),"",IF('Форма 1'!$AE2176=1,'Форма 1'!$H2176*VLOOKUP('Форма 1'!$F2176,'Придельники с 2022'!$B$4:$X$28,'Форма 1'!$AE$8,0),IF('Форма 1'!$AE2176=2,'Форма 1'!$H2176*VLOOKUP('Форма 1'!$F2176,'Придельники с 2022'!$B$4:$X$28,13,0),IF('Форма 1'!$AE2176=3,'Форма 1'!$H2176*VLOOKUP('Форма 1'!$F2176,'Придельники с 2022'!$B$4:$X$28,12,0)))))</f>
        <v/>
      </c>
      <c r="O2176" s="103" t="str">
        <f>IF(ISNUMBER('Форма 1'!AF2176),'Форма 1'!$H2176*VLOOKUP('Форма 1'!$F2176,'Придельники с 2022'!$B$4:$X$28,'Форма 1'!AF$8),"")</f>
        <v/>
      </c>
      <c r="P2176" s="87"/>
      <c r="Q2176" s="103" t="str">
        <f>IF(ISNUMBER('Форма 1'!AH2176),'Форма 1'!$H2176*VLOOKUP('Форма 1'!$F2176,'Придельники с 2022'!$B$4:$X$28,'Форма 1'!AH$8),"")</f>
        <v/>
      </c>
      <c r="R2176" s="103" t="str">
        <f>IF(ISNUMBER('Форма 1'!AI2176),'Форма 1'!$H2176*VLOOKUP('Форма 1'!$F2176,'Придельники с 2022'!$B$4:$X$28,'Форма 1'!AI$8),"")</f>
        <v/>
      </c>
      <c r="S2176" s="103" t="str">
        <f>IF(ISNUMBER('Форма 1'!AJ2176),'Форма 1'!$H2176*VLOOKUP('Форма 1'!$F2176,'Придельники с 2022'!$B$4:$X$28,'Форма 1'!AJ$8),"")</f>
        <v/>
      </c>
      <c r="T2176" s="87"/>
    </row>
    <row r="2177" spans="1:20">
      <c r="A2177" s="188">
        <f t="shared" si="192"/>
        <v>5</v>
      </c>
      <c r="B2177" s="189" t="s">
        <v>2124</v>
      </c>
      <c r="C2177" s="99">
        <f t="shared" si="188"/>
        <v>2504378.7519999999</v>
      </c>
      <c r="D2177" s="103">
        <f>IF(ISNUMBER('Форма 1'!U2177),'Форма 1'!$H2177*VLOOKUP('Форма 1'!$F2177,'Придельники с 2022'!$B$4:$X$28,'Форма 1'!U$8),"")</f>
        <v>180021.50399999999</v>
      </c>
      <c r="E2177" s="103" t="str">
        <f>IF(ISNUMBER('Форма 1'!V2177),'Форма 1'!$H2177*VLOOKUP('Форма 1'!$F2177,'Придельники с 2022'!$B$4:$X$28,'Форма 1'!V$8),"")</f>
        <v/>
      </c>
      <c r="F2177" s="103" t="str">
        <f>IF(ISNUMBER('Форма 1'!W2177),'Форма 1'!$H2177*VLOOKUP('Форма 1'!$F2177,'Придельники с 2022'!$B$4:$X$28,'Форма 1'!W$8),"")</f>
        <v/>
      </c>
      <c r="G2177" s="103" t="str">
        <f>IF(ISNUMBER('Форма 1'!X2177),'Форма 1'!$H2177*VLOOKUP('Форма 1'!$F2177,'Придельники с 2022'!$B$4:$X$28,'Форма 1'!X$8),"")</f>
        <v/>
      </c>
      <c r="H2177" s="103" t="str">
        <f>IF(ISNUMBER('Форма 1'!Y2177),'Форма 1'!$H2177*VLOOKUP('Форма 1'!$F2177,'Придельники с 2022'!$B$4:$X$28,'Форма 1'!Y$8),"")</f>
        <v/>
      </c>
      <c r="I2177" s="103" t="str">
        <f>IF(ISNUMBER('Форма 1'!Z2177),'Форма 1'!$H2177*VLOOKUP('Форма 1'!$F2177,'Придельники с 2022'!$B$4:$X$28,'Форма 1'!Z$8),"")</f>
        <v/>
      </c>
      <c r="J2177" s="103" t="str">
        <f>IF(ISNUMBER('Форма 1'!AA2177),'Форма 1'!$H2177*VLOOKUP('Форма 1'!$F2177,'Придельники с 2022'!$B$4:$X$28,'Форма 1'!AA$8),"")</f>
        <v/>
      </c>
      <c r="K2177" s="90"/>
      <c r="L2177" s="87"/>
      <c r="M2177" s="103">
        <f>IF(ISNUMBER('Форма 1'!AD2177),'Форма 1'!$H2177*VLOOKUP('Форма 1'!$F2177,'Придельники с 2022'!$B$4:$X$28,'Форма 1'!AD$8),"")</f>
        <v>2324357.2479999997</v>
      </c>
      <c r="N2177" s="103" t="str">
        <f>IF(ISBLANK('Форма 1'!$AE2177),"",IF('Форма 1'!$AE2177=1,'Форма 1'!$H2177*VLOOKUP('Форма 1'!$F2177,'Придельники с 2022'!$B$4:$X$28,'Форма 1'!$AE$8,0),IF('Форма 1'!$AE2177=2,'Форма 1'!$H2177*VLOOKUP('Форма 1'!$F2177,'Придельники с 2022'!$B$4:$X$28,13,0),IF('Форма 1'!$AE2177=3,'Форма 1'!$H2177*VLOOKUP('Форма 1'!$F2177,'Придельники с 2022'!$B$4:$X$28,12,0)))))</f>
        <v/>
      </c>
      <c r="O2177" s="103" t="str">
        <f>IF(ISNUMBER('Форма 1'!AF2177),'Форма 1'!$H2177*VLOOKUP('Форма 1'!$F2177,'Придельники с 2022'!$B$4:$X$28,'Форма 1'!AF$8),"")</f>
        <v/>
      </c>
      <c r="P2177" s="87"/>
      <c r="Q2177" s="103" t="str">
        <f>IF(ISNUMBER('Форма 1'!AH2177),'Форма 1'!$H2177*VLOOKUP('Форма 1'!$F2177,'Придельники с 2022'!$B$4:$X$28,'Форма 1'!AH$8),"")</f>
        <v/>
      </c>
      <c r="R2177" s="103" t="str">
        <f>IF(ISNUMBER('Форма 1'!AI2177),'Форма 1'!$H2177*VLOOKUP('Форма 1'!$F2177,'Придельники с 2022'!$B$4:$X$28,'Форма 1'!AI$8),"")</f>
        <v/>
      </c>
      <c r="S2177" s="103" t="str">
        <f>IF(ISNUMBER('Форма 1'!AJ2177),'Форма 1'!$H2177*VLOOKUP('Форма 1'!$F2177,'Придельники с 2022'!$B$4:$X$28,'Форма 1'!AJ$8),"")</f>
        <v/>
      </c>
      <c r="T2177" s="87"/>
    </row>
    <row r="2178" spans="1:20" ht="15.75">
      <c r="A2178" s="187">
        <v>0</v>
      </c>
      <c r="B2178" s="34" t="s">
        <v>1217</v>
      </c>
      <c r="C2178" s="36">
        <f t="shared" ref="C2178:T2178" si="194">SUM(C2179:C2188)</f>
        <v>12206546.266000001</v>
      </c>
      <c r="D2178" s="36">
        <f t="shared" si="194"/>
        <v>2867242.17</v>
      </c>
      <c r="E2178" s="36">
        <f t="shared" si="194"/>
        <v>0</v>
      </c>
      <c r="F2178" s="36">
        <f t="shared" si="194"/>
        <v>0</v>
      </c>
      <c r="G2178" s="36">
        <f t="shared" si="194"/>
        <v>0</v>
      </c>
      <c r="H2178" s="36">
        <f t="shared" si="194"/>
        <v>0</v>
      </c>
      <c r="I2178" s="36">
        <f t="shared" si="194"/>
        <v>0</v>
      </c>
      <c r="J2178" s="36">
        <f t="shared" si="194"/>
        <v>0</v>
      </c>
      <c r="K2178" s="39">
        <f t="shared" si="194"/>
        <v>0</v>
      </c>
      <c r="L2178" s="36">
        <f t="shared" si="194"/>
        <v>0</v>
      </c>
      <c r="M2178" s="36">
        <f t="shared" si="194"/>
        <v>6476087.4639999997</v>
      </c>
      <c r="N2178" s="36">
        <f t="shared" si="194"/>
        <v>0</v>
      </c>
      <c r="O2178" s="36">
        <f t="shared" si="194"/>
        <v>2863216.6319999998</v>
      </c>
      <c r="P2178" s="36">
        <f t="shared" si="194"/>
        <v>0</v>
      </c>
      <c r="Q2178" s="36">
        <f t="shared" si="194"/>
        <v>0</v>
      </c>
      <c r="R2178" s="36">
        <f t="shared" si="194"/>
        <v>0</v>
      </c>
      <c r="S2178" s="36">
        <f t="shared" si="194"/>
        <v>0</v>
      </c>
      <c r="T2178" s="36">
        <f t="shared" si="194"/>
        <v>0</v>
      </c>
    </row>
    <row r="2179" spans="1:20">
      <c r="A2179" s="188">
        <f t="shared" si="192"/>
        <v>1</v>
      </c>
      <c r="B2179" s="189" t="s">
        <v>2125</v>
      </c>
      <c r="C2179" s="99">
        <f t="shared" si="188"/>
        <v>985991.18400000001</v>
      </c>
      <c r="D2179" s="103" t="str">
        <f>IF(ISNUMBER('Форма 1'!U2179),'Форма 1'!$H2179*VLOOKUP('Форма 1'!$F2179,'Придельники с 2022'!$B$4:$X$28,'Форма 1'!U$8),"")</f>
        <v/>
      </c>
      <c r="E2179" s="103" t="str">
        <f>IF(ISNUMBER('Форма 1'!V2179),'Форма 1'!$H2179*VLOOKUP('Форма 1'!$F2179,'Придельники с 2022'!$B$4:$X$28,'Форма 1'!V$8),"")</f>
        <v/>
      </c>
      <c r="F2179" s="103" t="str">
        <f>IF(ISNUMBER('Форма 1'!W2179),'Форма 1'!$H2179*VLOOKUP('Форма 1'!$F2179,'Придельники с 2022'!$B$4:$X$28,'Форма 1'!W$8),"")</f>
        <v/>
      </c>
      <c r="G2179" s="103" t="str">
        <f>IF(ISNUMBER('Форма 1'!X2179),'Форма 1'!$H2179*VLOOKUP('Форма 1'!$F2179,'Придельники с 2022'!$B$4:$X$28,'Форма 1'!X$8),"")</f>
        <v/>
      </c>
      <c r="H2179" s="103" t="str">
        <f>IF(ISNUMBER('Форма 1'!Y2179),'Форма 1'!$H2179*VLOOKUP('Форма 1'!$F2179,'Придельники с 2022'!$B$4:$X$28,'Форма 1'!Y$8),"")</f>
        <v/>
      </c>
      <c r="I2179" s="103" t="str">
        <f>IF(ISNUMBER('Форма 1'!Z2179),'Форма 1'!$H2179*VLOOKUP('Форма 1'!$F2179,'Придельники с 2022'!$B$4:$X$28,'Форма 1'!Z$8),"")</f>
        <v/>
      </c>
      <c r="J2179" s="103" t="str">
        <f>IF(ISNUMBER('Форма 1'!AA2179),'Форма 1'!$H2179*VLOOKUP('Форма 1'!$F2179,'Придельники с 2022'!$B$4:$X$28,'Форма 1'!AA$8),"")</f>
        <v/>
      </c>
      <c r="K2179" s="90"/>
      <c r="L2179" s="87"/>
      <c r="M2179" s="103" t="str">
        <f>IF(ISNUMBER('Форма 1'!AD2179),'Форма 1'!$H2179*VLOOKUP('Форма 1'!$F2179,'Придельники с 2022'!$B$4:$X$28,'Форма 1'!AD$8),"")</f>
        <v/>
      </c>
      <c r="N2179" s="103" t="str">
        <f>IF(ISBLANK('Форма 1'!$AE2179),"",IF('Форма 1'!$AE2179=1,'Форма 1'!$H2179*VLOOKUP('Форма 1'!$F2179,'Придельники с 2022'!$B$4:$X$28,'Форма 1'!$AE$8,0),IF('Форма 1'!$AE2179=2,'Форма 1'!$H2179*VLOOKUP('Форма 1'!$F2179,'Придельники с 2022'!$B$4:$X$28,13,0),IF('Форма 1'!$AE2179=3,'Форма 1'!$H2179*VLOOKUP('Форма 1'!$F2179,'Придельники с 2022'!$B$4:$X$28,12,0)))))</f>
        <v/>
      </c>
      <c r="O2179" s="103">
        <f>IF(ISNUMBER('Форма 1'!AF2179),'Форма 1'!$H2179*VLOOKUP('Форма 1'!$F2179,'Придельники с 2022'!$B$4:$X$28,'Форма 1'!AF$8),"")</f>
        <v>985991.18400000001</v>
      </c>
      <c r="P2179" s="87"/>
      <c r="Q2179" s="103" t="str">
        <f>IF(ISNUMBER('Форма 1'!AH2179),'Форма 1'!$H2179*VLOOKUP('Форма 1'!$F2179,'Придельники с 2022'!$B$4:$X$28,'Форма 1'!AH$8),"")</f>
        <v/>
      </c>
      <c r="R2179" s="103" t="str">
        <f>IF(ISNUMBER('Форма 1'!AI2179),'Форма 1'!$H2179*VLOOKUP('Форма 1'!$F2179,'Придельники с 2022'!$B$4:$X$28,'Форма 1'!AI$8),"")</f>
        <v/>
      </c>
      <c r="S2179" s="103" t="str">
        <f>IF(ISNUMBER('Форма 1'!AJ2179),'Форма 1'!$H2179*VLOOKUP('Форма 1'!$F2179,'Придельники с 2022'!$B$4:$X$28,'Форма 1'!AJ$8),"")</f>
        <v/>
      </c>
      <c r="T2179" s="87"/>
    </row>
    <row r="2180" spans="1:20">
      <c r="A2180" s="188">
        <f t="shared" si="192"/>
        <v>2</v>
      </c>
      <c r="B2180" s="189" t="s">
        <v>2126</v>
      </c>
      <c r="C2180" s="99">
        <f t="shared" si="188"/>
        <v>441982.62</v>
      </c>
      <c r="D2180" s="103" t="str">
        <f>IF(ISNUMBER('Форма 1'!U2180),'Форма 1'!$H2180*VLOOKUP('Форма 1'!$F2180,'Придельники с 2022'!$B$4:$X$28,'Форма 1'!U$8),"")</f>
        <v/>
      </c>
      <c r="E2180" s="103" t="str">
        <f>IF(ISNUMBER('Форма 1'!V2180),'Форма 1'!$H2180*VLOOKUP('Форма 1'!$F2180,'Придельники с 2022'!$B$4:$X$28,'Форма 1'!V$8),"")</f>
        <v/>
      </c>
      <c r="F2180" s="103" t="str">
        <f>IF(ISNUMBER('Форма 1'!W2180),'Форма 1'!$H2180*VLOOKUP('Форма 1'!$F2180,'Придельники с 2022'!$B$4:$X$28,'Форма 1'!W$8),"")</f>
        <v/>
      </c>
      <c r="G2180" s="103" t="str">
        <f>IF(ISNUMBER('Форма 1'!X2180),'Форма 1'!$H2180*VLOOKUP('Форма 1'!$F2180,'Придельники с 2022'!$B$4:$X$28,'Форма 1'!X$8),"")</f>
        <v/>
      </c>
      <c r="H2180" s="103" t="str">
        <f>IF(ISNUMBER('Форма 1'!Y2180),'Форма 1'!$H2180*VLOOKUP('Форма 1'!$F2180,'Придельники с 2022'!$B$4:$X$28,'Форма 1'!Y$8),"")</f>
        <v/>
      </c>
      <c r="I2180" s="103" t="str">
        <f>IF(ISNUMBER('Форма 1'!Z2180),'Форма 1'!$H2180*VLOOKUP('Форма 1'!$F2180,'Придельники с 2022'!$B$4:$X$28,'Форма 1'!Z$8),"")</f>
        <v/>
      </c>
      <c r="J2180" s="103" t="str">
        <f>IF(ISNUMBER('Форма 1'!AA2180),'Форма 1'!$H2180*VLOOKUP('Форма 1'!$F2180,'Придельники с 2022'!$B$4:$X$28,'Форма 1'!AA$8),"")</f>
        <v/>
      </c>
      <c r="K2180" s="90"/>
      <c r="L2180" s="87"/>
      <c r="M2180" s="103" t="str">
        <f>IF(ISNUMBER('Форма 1'!AD2180),'Форма 1'!$H2180*VLOOKUP('Форма 1'!$F2180,'Придельники с 2022'!$B$4:$X$28,'Форма 1'!AD$8),"")</f>
        <v/>
      </c>
      <c r="N2180" s="103" t="str">
        <f>IF(ISBLANK('Форма 1'!$AE2180),"",IF('Форма 1'!$AE2180=1,'Форма 1'!$H2180*VLOOKUP('Форма 1'!$F2180,'Придельники с 2022'!$B$4:$X$28,'Форма 1'!$AE$8,0),IF('Форма 1'!$AE2180=2,'Форма 1'!$H2180*VLOOKUP('Форма 1'!$F2180,'Придельники с 2022'!$B$4:$X$28,13,0),IF('Форма 1'!$AE2180=3,'Форма 1'!$H2180*VLOOKUP('Форма 1'!$F2180,'Придельники с 2022'!$B$4:$X$28,12,0)))))</f>
        <v/>
      </c>
      <c r="O2180" s="103">
        <f>IF(ISNUMBER('Форма 1'!AF2180),'Форма 1'!$H2180*VLOOKUP('Форма 1'!$F2180,'Придельники с 2022'!$B$4:$X$28,'Форма 1'!AF$8),"")</f>
        <v>441982.62</v>
      </c>
      <c r="P2180" s="87"/>
      <c r="Q2180" s="103" t="str">
        <f>IF(ISNUMBER('Форма 1'!AH2180),'Форма 1'!$H2180*VLOOKUP('Форма 1'!$F2180,'Придельники с 2022'!$B$4:$X$28,'Форма 1'!AH$8),"")</f>
        <v/>
      </c>
      <c r="R2180" s="103" t="str">
        <f>IF(ISNUMBER('Форма 1'!AI2180),'Форма 1'!$H2180*VLOOKUP('Форма 1'!$F2180,'Придельники с 2022'!$B$4:$X$28,'Форма 1'!AI$8),"")</f>
        <v/>
      </c>
      <c r="S2180" s="103" t="str">
        <f>IF(ISNUMBER('Форма 1'!AJ2180),'Форма 1'!$H2180*VLOOKUP('Форма 1'!$F2180,'Придельники с 2022'!$B$4:$X$28,'Форма 1'!AJ$8),"")</f>
        <v/>
      </c>
      <c r="T2180" s="87"/>
    </row>
    <row r="2181" spans="1:20">
      <c r="A2181" s="188">
        <f t="shared" si="192"/>
        <v>3</v>
      </c>
      <c r="B2181" s="189" t="s">
        <v>2127</v>
      </c>
      <c r="C2181" s="99">
        <f t="shared" si="188"/>
        <v>546085.42799999996</v>
      </c>
      <c r="D2181" s="103" t="str">
        <f>IF(ISNUMBER('Форма 1'!U2181),'Форма 1'!$H2181*VLOOKUP('Форма 1'!$F2181,'Придельники с 2022'!$B$4:$X$28,'Форма 1'!U$8),"")</f>
        <v/>
      </c>
      <c r="E2181" s="103" t="str">
        <f>IF(ISNUMBER('Форма 1'!V2181),'Форма 1'!$H2181*VLOOKUP('Форма 1'!$F2181,'Придельники с 2022'!$B$4:$X$28,'Форма 1'!V$8),"")</f>
        <v/>
      </c>
      <c r="F2181" s="103" t="str">
        <f>IF(ISNUMBER('Форма 1'!W2181),'Форма 1'!$H2181*VLOOKUP('Форма 1'!$F2181,'Придельники с 2022'!$B$4:$X$28,'Форма 1'!W$8),"")</f>
        <v/>
      </c>
      <c r="G2181" s="103" t="str">
        <f>IF(ISNUMBER('Форма 1'!X2181),'Форма 1'!$H2181*VLOOKUP('Форма 1'!$F2181,'Придельники с 2022'!$B$4:$X$28,'Форма 1'!X$8),"")</f>
        <v/>
      </c>
      <c r="H2181" s="103" t="str">
        <f>IF(ISNUMBER('Форма 1'!Y2181),'Форма 1'!$H2181*VLOOKUP('Форма 1'!$F2181,'Придельники с 2022'!$B$4:$X$28,'Форма 1'!Y$8),"")</f>
        <v/>
      </c>
      <c r="I2181" s="103" t="str">
        <f>IF(ISNUMBER('Форма 1'!Z2181),'Форма 1'!$H2181*VLOOKUP('Форма 1'!$F2181,'Придельники с 2022'!$B$4:$X$28,'Форма 1'!Z$8),"")</f>
        <v/>
      </c>
      <c r="J2181" s="103" t="str">
        <f>IF(ISNUMBER('Форма 1'!AA2181),'Форма 1'!$H2181*VLOOKUP('Форма 1'!$F2181,'Придельники с 2022'!$B$4:$X$28,'Форма 1'!AA$8),"")</f>
        <v/>
      </c>
      <c r="K2181" s="90"/>
      <c r="L2181" s="87"/>
      <c r="M2181" s="103" t="str">
        <f>IF(ISNUMBER('Форма 1'!AD2181),'Форма 1'!$H2181*VLOOKUP('Форма 1'!$F2181,'Придельники с 2022'!$B$4:$X$28,'Форма 1'!AD$8),"")</f>
        <v/>
      </c>
      <c r="N2181" s="103" t="str">
        <f>IF(ISBLANK('Форма 1'!$AE2181),"",IF('Форма 1'!$AE2181=1,'Форма 1'!$H2181*VLOOKUP('Форма 1'!$F2181,'Придельники с 2022'!$B$4:$X$28,'Форма 1'!$AE$8,0),IF('Форма 1'!$AE2181=2,'Форма 1'!$H2181*VLOOKUP('Форма 1'!$F2181,'Придельники с 2022'!$B$4:$X$28,13,0),IF('Форма 1'!$AE2181=3,'Форма 1'!$H2181*VLOOKUP('Форма 1'!$F2181,'Придельники с 2022'!$B$4:$X$28,12,0)))))</f>
        <v/>
      </c>
      <c r="O2181" s="103">
        <f>IF(ISNUMBER('Форма 1'!AF2181),'Форма 1'!$H2181*VLOOKUP('Форма 1'!$F2181,'Придельники с 2022'!$B$4:$X$28,'Форма 1'!AF$8),"")</f>
        <v>546085.42799999996</v>
      </c>
      <c r="P2181" s="87"/>
      <c r="Q2181" s="103" t="str">
        <f>IF(ISNUMBER('Форма 1'!AH2181),'Форма 1'!$H2181*VLOOKUP('Форма 1'!$F2181,'Придельники с 2022'!$B$4:$X$28,'Форма 1'!AH$8),"")</f>
        <v/>
      </c>
      <c r="R2181" s="103" t="str">
        <f>IF(ISNUMBER('Форма 1'!AI2181),'Форма 1'!$H2181*VLOOKUP('Форма 1'!$F2181,'Придельники с 2022'!$B$4:$X$28,'Форма 1'!AI$8),"")</f>
        <v/>
      </c>
      <c r="S2181" s="103" t="str">
        <f>IF(ISNUMBER('Форма 1'!AJ2181),'Форма 1'!$H2181*VLOOKUP('Форма 1'!$F2181,'Придельники с 2022'!$B$4:$X$28,'Форма 1'!AJ$8),"")</f>
        <v/>
      </c>
      <c r="T2181" s="87"/>
    </row>
    <row r="2182" spans="1:20">
      <c r="A2182" s="188">
        <f t="shared" si="192"/>
        <v>4</v>
      </c>
      <c r="B2182" s="189" t="s">
        <v>2128</v>
      </c>
      <c r="C2182" s="99">
        <f t="shared" si="188"/>
        <v>463789.69199999998</v>
      </c>
      <c r="D2182" s="103" t="str">
        <f>IF(ISNUMBER('Форма 1'!U2182),'Форма 1'!$H2182*VLOOKUP('Форма 1'!$F2182,'Придельники с 2022'!$B$4:$X$28,'Форма 1'!U$8),"")</f>
        <v/>
      </c>
      <c r="E2182" s="103" t="str">
        <f>IF(ISNUMBER('Форма 1'!V2182),'Форма 1'!$H2182*VLOOKUP('Форма 1'!$F2182,'Придельники с 2022'!$B$4:$X$28,'Форма 1'!V$8),"")</f>
        <v/>
      </c>
      <c r="F2182" s="103" t="str">
        <f>IF(ISNUMBER('Форма 1'!W2182),'Форма 1'!$H2182*VLOOKUP('Форма 1'!$F2182,'Придельники с 2022'!$B$4:$X$28,'Форма 1'!W$8),"")</f>
        <v/>
      </c>
      <c r="G2182" s="103" t="str">
        <f>IF(ISNUMBER('Форма 1'!X2182),'Форма 1'!$H2182*VLOOKUP('Форма 1'!$F2182,'Придельники с 2022'!$B$4:$X$28,'Форма 1'!X$8),"")</f>
        <v/>
      </c>
      <c r="H2182" s="103" t="str">
        <f>IF(ISNUMBER('Форма 1'!Y2182),'Форма 1'!$H2182*VLOOKUP('Форма 1'!$F2182,'Придельники с 2022'!$B$4:$X$28,'Форма 1'!Y$8),"")</f>
        <v/>
      </c>
      <c r="I2182" s="103" t="str">
        <f>IF(ISNUMBER('Форма 1'!Z2182),'Форма 1'!$H2182*VLOOKUP('Форма 1'!$F2182,'Придельники с 2022'!$B$4:$X$28,'Форма 1'!Z$8),"")</f>
        <v/>
      </c>
      <c r="J2182" s="103" t="str">
        <f>IF(ISNUMBER('Форма 1'!AA2182),'Форма 1'!$H2182*VLOOKUP('Форма 1'!$F2182,'Придельники с 2022'!$B$4:$X$28,'Форма 1'!AA$8),"")</f>
        <v/>
      </c>
      <c r="K2182" s="90"/>
      <c r="L2182" s="87"/>
      <c r="M2182" s="103" t="str">
        <f>IF(ISNUMBER('Форма 1'!AD2182),'Форма 1'!$H2182*VLOOKUP('Форма 1'!$F2182,'Придельники с 2022'!$B$4:$X$28,'Форма 1'!AD$8),"")</f>
        <v/>
      </c>
      <c r="N2182" s="103" t="str">
        <f>IF(ISBLANK('Форма 1'!$AE2182),"",IF('Форма 1'!$AE2182=1,'Форма 1'!$H2182*VLOOKUP('Форма 1'!$F2182,'Придельники с 2022'!$B$4:$X$28,'Форма 1'!$AE$8,0),IF('Форма 1'!$AE2182=2,'Форма 1'!$H2182*VLOOKUP('Форма 1'!$F2182,'Придельники с 2022'!$B$4:$X$28,13,0),IF('Форма 1'!$AE2182=3,'Форма 1'!$H2182*VLOOKUP('Форма 1'!$F2182,'Придельники с 2022'!$B$4:$X$28,12,0)))))</f>
        <v/>
      </c>
      <c r="O2182" s="103">
        <f>IF(ISNUMBER('Форма 1'!AF2182),'Форма 1'!$H2182*VLOOKUP('Форма 1'!$F2182,'Придельники с 2022'!$B$4:$X$28,'Форма 1'!AF$8),"")</f>
        <v>463789.69199999998</v>
      </c>
      <c r="P2182" s="87"/>
      <c r="Q2182" s="103" t="str">
        <f>IF(ISNUMBER('Форма 1'!AH2182),'Форма 1'!$H2182*VLOOKUP('Форма 1'!$F2182,'Придельники с 2022'!$B$4:$X$28,'Форма 1'!AH$8),"")</f>
        <v/>
      </c>
      <c r="R2182" s="103" t="str">
        <f>IF(ISNUMBER('Форма 1'!AI2182),'Форма 1'!$H2182*VLOOKUP('Форма 1'!$F2182,'Придельники с 2022'!$B$4:$X$28,'Форма 1'!AI$8),"")</f>
        <v/>
      </c>
      <c r="S2182" s="103" t="str">
        <f>IF(ISNUMBER('Форма 1'!AJ2182),'Форма 1'!$H2182*VLOOKUP('Форма 1'!$F2182,'Придельники с 2022'!$B$4:$X$28,'Форма 1'!AJ$8),"")</f>
        <v/>
      </c>
      <c r="T2182" s="87"/>
    </row>
    <row r="2183" spans="1:20">
      <c r="A2183" s="188">
        <f t="shared" si="192"/>
        <v>5</v>
      </c>
      <c r="B2183" s="189" t="s">
        <v>2129</v>
      </c>
      <c r="C2183" s="99">
        <f t="shared" si="188"/>
        <v>1811125.4049999998</v>
      </c>
      <c r="D2183" s="103" t="str">
        <f>IF(ISNUMBER('Форма 1'!U2183),'Форма 1'!$H2183*VLOOKUP('Форма 1'!$F2183,'Придельники с 2022'!$B$4:$X$28,'Форма 1'!U$8),"")</f>
        <v/>
      </c>
      <c r="E2183" s="103" t="str">
        <f>IF(ISNUMBER('Форма 1'!V2183),'Форма 1'!$H2183*VLOOKUP('Форма 1'!$F2183,'Придельники с 2022'!$B$4:$X$28,'Форма 1'!V$8),"")</f>
        <v/>
      </c>
      <c r="F2183" s="103" t="str">
        <f>IF(ISNUMBER('Форма 1'!W2183),'Форма 1'!$H2183*VLOOKUP('Форма 1'!$F2183,'Придельники с 2022'!$B$4:$X$28,'Форма 1'!W$8),"")</f>
        <v/>
      </c>
      <c r="G2183" s="103" t="str">
        <f>IF(ISNUMBER('Форма 1'!X2183),'Форма 1'!$H2183*VLOOKUP('Форма 1'!$F2183,'Придельники с 2022'!$B$4:$X$28,'Форма 1'!X$8),"")</f>
        <v/>
      </c>
      <c r="H2183" s="103" t="str">
        <f>IF(ISNUMBER('Форма 1'!Y2183),'Форма 1'!$H2183*VLOOKUP('Форма 1'!$F2183,'Придельники с 2022'!$B$4:$X$28,'Форма 1'!Y$8),"")</f>
        <v/>
      </c>
      <c r="I2183" s="103" t="str">
        <f>IF(ISNUMBER('Форма 1'!Z2183),'Форма 1'!$H2183*VLOOKUP('Форма 1'!$F2183,'Придельники с 2022'!$B$4:$X$28,'Форма 1'!Z$8),"")</f>
        <v/>
      </c>
      <c r="J2183" s="103" t="str">
        <f>IF(ISNUMBER('Форма 1'!AA2183),'Форма 1'!$H2183*VLOOKUP('Форма 1'!$F2183,'Придельники с 2022'!$B$4:$X$28,'Форма 1'!AA$8),"")</f>
        <v/>
      </c>
      <c r="K2183" s="90"/>
      <c r="L2183" s="87"/>
      <c r="M2183" s="103">
        <f>IF(ISNUMBER('Форма 1'!AD2183),'Форма 1'!$H2183*VLOOKUP('Форма 1'!$F2183,'Придельники с 2022'!$B$4:$X$28,'Форма 1'!AD$8),"")</f>
        <v>1811125.4049999998</v>
      </c>
      <c r="N2183" s="103" t="str">
        <f>IF(ISBLANK('Форма 1'!$AE2183),"",IF('Форма 1'!$AE2183=1,'Форма 1'!$H2183*VLOOKUP('Форма 1'!$F2183,'Придельники с 2022'!$B$4:$X$28,'Форма 1'!$AE$8,0),IF('Форма 1'!$AE2183=2,'Форма 1'!$H2183*VLOOKUP('Форма 1'!$F2183,'Придельники с 2022'!$B$4:$X$28,13,0),IF('Форма 1'!$AE2183=3,'Форма 1'!$H2183*VLOOKUP('Форма 1'!$F2183,'Придельники с 2022'!$B$4:$X$28,12,0)))))</f>
        <v/>
      </c>
      <c r="O2183" s="103" t="str">
        <f>IF(ISNUMBER('Форма 1'!AF2183),'Форма 1'!$H2183*VLOOKUP('Форма 1'!$F2183,'Придельники с 2022'!$B$4:$X$28,'Форма 1'!AF$8),"")</f>
        <v/>
      </c>
      <c r="P2183" s="87"/>
      <c r="Q2183" s="103" t="str">
        <f>IF(ISNUMBER('Форма 1'!AH2183),'Форма 1'!$H2183*VLOOKUP('Форма 1'!$F2183,'Придельники с 2022'!$B$4:$X$28,'Форма 1'!AH$8),"")</f>
        <v/>
      </c>
      <c r="R2183" s="103" t="str">
        <f>IF(ISNUMBER('Форма 1'!AI2183),'Форма 1'!$H2183*VLOOKUP('Форма 1'!$F2183,'Придельники с 2022'!$B$4:$X$28,'Форма 1'!AI$8),"")</f>
        <v/>
      </c>
      <c r="S2183" s="103" t="str">
        <f>IF(ISNUMBER('Форма 1'!AJ2183),'Форма 1'!$H2183*VLOOKUP('Форма 1'!$F2183,'Придельники с 2022'!$B$4:$X$28,'Форма 1'!AJ$8),"")</f>
        <v/>
      </c>
      <c r="T2183" s="87"/>
    </row>
    <row r="2184" spans="1:20">
      <c r="A2184" s="188">
        <f t="shared" si="192"/>
        <v>6</v>
      </c>
      <c r="B2184" s="189" t="s">
        <v>2130</v>
      </c>
      <c r="C2184" s="99">
        <f t="shared" si="188"/>
        <v>2202022.656</v>
      </c>
      <c r="D2184" s="103" t="str">
        <f>IF(ISNUMBER('Форма 1'!U2184),'Форма 1'!$H2184*VLOOKUP('Форма 1'!$F2184,'Придельники с 2022'!$B$4:$X$28,'Форма 1'!U$8),"")</f>
        <v/>
      </c>
      <c r="E2184" s="103" t="str">
        <f>IF(ISNUMBER('Форма 1'!V2184),'Форма 1'!$H2184*VLOOKUP('Форма 1'!$F2184,'Придельники с 2022'!$B$4:$X$28,'Форма 1'!V$8),"")</f>
        <v/>
      </c>
      <c r="F2184" s="103" t="str">
        <f>IF(ISNUMBER('Форма 1'!W2184),'Форма 1'!$H2184*VLOOKUP('Форма 1'!$F2184,'Придельники с 2022'!$B$4:$X$28,'Форма 1'!W$8),"")</f>
        <v/>
      </c>
      <c r="G2184" s="103" t="str">
        <f>IF(ISNUMBER('Форма 1'!X2184),'Форма 1'!$H2184*VLOOKUP('Форма 1'!$F2184,'Придельники с 2022'!$B$4:$X$28,'Форма 1'!X$8),"")</f>
        <v/>
      </c>
      <c r="H2184" s="103" t="str">
        <f>IF(ISNUMBER('Форма 1'!Y2184),'Форма 1'!$H2184*VLOOKUP('Форма 1'!$F2184,'Придельники с 2022'!$B$4:$X$28,'Форма 1'!Y$8),"")</f>
        <v/>
      </c>
      <c r="I2184" s="103" t="str">
        <f>IF(ISNUMBER('Форма 1'!Z2184),'Форма 1'!$H2184*VLOOKUP('Форма 1'!$F2184,'Придельники с 2022'!$B$4:$X$28,'Форма 1'!Z$8),"")</f>
        <v/>
      </c>
      <c r="J2184" s="103" t="str">
        <f>IF(ISNUMBER('Форма 1'!AA2184),'Форма 1'!$H2184*VLOOKUP('Форма 1'!$F2184,'Придельники с 2022'!$B$4:$X$28,'Форма 1'!AA$8),"")</f>
        <v/>
      </c>
      <c r="K2184" s="90"/>
      <c r="L2184" s="87"/>
      <c r="M2184" s="103">
        <f>IF(ISNUMBER('Форма 1'!AD2184),'Форма 1'!$H2184*VLOOKUP('Форма 1'!$F2184,'Придельники с 2022'!$B$4:$X$28,'Форма 1'!AD$8),"")</f>
        <v>2202022.656</v>
      </c>
      <c r="N2184" s="103" t="str">
        <f>IF(ISBLANK('Форма 1'!$AE2184),"",IF('Форма 1'!$AE2184=1,'Форма 1'!$H2184*VLOOKUP('Форма 1'!$F2184,'Придельники с 2022'!$B$4:$X$28,'Форма 1'!$AE$8,0),IF('Форма 1'!$AE2184=2,'Форма 1'!$H2184*VLOOKUP('Форма 1'!$F2184,'Придельники с 2022'!$B$4:$X$28,13,0),IF('Форма 1'!$AE2184=3,'Форма 1'!$H2184*VLOOKUP('Форма 1'!$F2184,'Придельники с 2022'!$B$4:$X$28,12,0)))))</f>
        <v/>
      </c>
      <c r="O2184" s="103" t="str">
        <f>IF(ISNUMBER('Форма 1'!AF2184),'Форма 1'!$H2184*VLOOKUP('Форма 1'!$F2184,'Придельники с 2022'!$B$4:$X$28,'Форма 1'!AF$8),"")</f>
        <v/>
      </c>
      <c r="P2184" s="87"/>
      <c r="Q2184" s="103" t="str">
        <f>IF(ISNUMBER('Форма 1'!AH2184),'Форма 1'!$H2184*VLOOKUP('Форма 1'!$F2184,'Придельники с 2022'!$B$4:$X$28,'Форма 1'!AH$8),"")</f>
        <v/>
      </c>
      <c r="R2184" s="103" t="str">
        <f>IF(ISNUMBER('Форма 1'!AI2184),'Форма 1'!$H2184*VLOOKUP('Форма 1'!$F2184,'Придельники с 2022'!$B$4:$X$28,'Форма 1'!AI$8),"")</f>
        <v/>
      </c>
      <c r="S2184" s="103" t="str">
        <f>IF(ISNUMBER('Форма 1'!AJ2184),'Форма 1'!$H2184*VLOOKUP('Форма 1'!$F2184,'Придельники с 2022'!$B$4:$X$28,'Форма 1'!AJ$8),"")</f>
        <v/>
      </c>
      <c r="T2184" s="87"/>
    </row>
    <row r="2185" spans="1:20">
      <c r="A2185" s="188">
        <f t="shared" si="192"/>
        <v>7</v>
      </c>
      <c r="B2185" s="189" t="s">
        <v>2131</v>
      </c>
      <c r="C2185" s="99">
        <f t="shared" si="188"/>
        <v>2462939.4029999999</v>
      </c>
      <c r="D2185" s="103" t="str">
        <f>IF(ISNUMBER('Форма 1'!U2185),'Форма 1'!$H2185*VLOOKUP('Форма 1'!$F2185,'Придельники с 2022'!$B$4:$X$28,'Форма 1'!U$8),"")</f>
        <v/>
      </c>
      <c r="E2185" s="103" t="str">
        <f>IF(ISNUMBER('Форма 1'!V2185),'Форма 1'!$H2185*VLOOKUP('Форма 1'!$F2185,'Придельники с 2022'!$B$4:$X$28,'Форма 1'!V$8),"")</f>
        <v/>
      </c>
      <c r="F2185" s="103" t="str">
        <f>IF(ISNUMBER('Форма 1'!W2185),'Форма 1'!$H2185*VLOOKUP('Форма 1'!$F2185,'Придельники с 2022'!$B$4:$X$28,'Форма 1'!W$8),"")</f>
        <v/>
      </c>
      <c r="G2185" s="103" t="str">
        <f>IF(ISNUMBER('Форма 1'!X2185),'Форма 1'!$H2185*VLOOKUP('Форма 1'!$F2185,'Придельники с 2022'!$B$4:$X$28,'Форма 1'!X$8),"")</f>
        <v/>
      </c>
      <c r="H2185" s="103" t="str">
        <f>IF(ISNUMBER('Форма 1'!Y2185),'Форма 1'!$H2185*VLOOKUP('Форма 1'!$F2185,'Придельники с 2022'!$B$4:$X$28,'Форма 1'!Y$8),"")</f>
        <v/>
      </c>
      <c r="I2185" s="103" t="str">
        <f>IF(ISNUMBER('Форма 1'!Z2185),'Форма 1'!$H2185*VLOOKUP('Форма 1'!$F2185,'Придельники с 2022'!$B$4:$X$28,'Форма 1'!Z$8),"")</f>
        <v/>
      </c>
      <c r="J2185" s="103" t="str">
        <f>IF(ISNUMBER('Форма 1'!AA2185),'Форма 1'!$H2185*VLOOKUP('Форма 1'!$F2185,'Придельники с 2022'!$B$4:$X$28,'Форма 1'!AA$8),"")</f>
        <v/>
      </c>
      <c r="K2185" s="90"/>
      <c r="L2185" s="87"/>
      <c r="M2185" s="103">
        <f>IF(ISNUMBER('Форма 1'!AD2185),'Форма 1'!$H2185*VLOOKUP('Форма 1'!$F2185,'Придельники с 2022'!$B$4:$X$28,'Форма 1'!AD$8),"")</f>
        <v>2462939.4029999999</v>
      </c>
      <c r="N2185" s="103" t="str">
        <f>IF(ISBLANK('Форма 1'!$AE2185),"",IF('Форма 1'!$AE2185=1,'Форма 1'!$H2185*VLOOKUP('Форма 1'!$F2185,'Придельники с 2022'!$B$4:$X$28,'Форма 1'!$AE$8,0),IF('Форма 1'!$AE2185=2,'Форма 1'!$H2185*VLOOKUP('Форма 1'!$F2185,'Придельники с 2022'!$B$4:$X$28,13,0),IF('Форма 1'!$AE2185=3,'Форма 1'!$H2185*VLOOKUP('Форма 1'!$F2185,'Придельники с 2022'!$B$4:$X$28,12,0)))))</f>
        <v/>
      </c>
      <c r="O2185" s="103" t="str">
        <f>IF(ISNUMBER('Форма 1'!AF2185),'Форма 1'!$H2185*VLOOKUP('Форма 1'!$F2185,'Придельники с 2022'!$B$4:$X$28,'Форма 1'!AF$8),"")</f>
        <v/>
      </c>
      <c r="P2185" s="87"/>
      <c r="Q2185" s="103" t="str">
        <f>IF(ISNUMBER('Форма 1'!AH2185),'Форма 1'!$H2185*VLOOKUP('Форма 1'!$F2185,'Придельники с 2022'!$B$4:$X$28,'Форма 1'!AH$8),"")</f>
        <v/>
      </c>
      <c r="R2185" s="103" t="str">
        <f>IF(ISNUMBER('Форма 1'!AI2185),'Форма 1'!$H2185*VLOOKUP('Форма 1'!$F2185,'Придельники с 2022'!$B$4:$X$28,'Форма 1'!AI$8),"")</f>
        <v/>
      </c>
      <c r="S2185" s="103" t="str">
        <f>IF(ISNUMBER('Форма 1'!AJ2185),'Форма 1'!$H2185*VLOOKUP('Форма 1'!$F2185,'Придельники с 2022'!$B$4:$X$28,'Форма 1'!AJ$8),"")</f>
        <v/>
      </c>
      <c r="T2185" s="87"/>
    </row>
    <row r="2186" spans="1:20">
      <c r="A2186" s="188">
        <f t="shared" si="192"/>
        <v>8</v>
      </c>
      <c r="B2186" s="189" t="s">
        <v>2132</v>
      </c>
      <c r="C2186" s="99">
        <f t="shared" si="188"/>
        <v>425367.70799999998</v>
      </c>
      <c r="D2186" s="103" t="str">
        <f>IF(ISNUMBER('Форма 1'!U2186),'Форма 1'!$H2186*VLOOKUP('Форма 1'!$F2186,'Придельники с 2022'!$B$4:$X$28,'Форма 1'!U$8),"")</f>
        <v/>
      </c>
      <c r="E2186" s="103" t="str">
        <f>IF(ISNUMBER('Форма 1'!V2186),'Форма 1'!$H2186*VLOOKUP('Форма 1'!$F2186,'Придельники с 2022'!$B$4:$X$28,'Форма 1'!V$8),"")</f>
        <v/>
      </c>
      <c r="F2186" s="103" t="str">
        <f>IF(ISNUMBER('Форма 1'!W2186),'Форма 1'!$H2186*VLOOKUP('Форма 1'!$F2186,'Придельники с 2022'!$B$4:$X$28,'Форма 1'!W$8),"")</f>
        <v/>
      </c>
      <c r="G2186" s="103" t="str">
        <f>IF(ISNUMBER('Форма 1'!X2186),'Форма 1'!$H2186*VLOOKUP('Форма 1'!$F2186,'Придельники с 2022'!$B$4:$X$28,'Форма 1'!X$8),"")</f>
        <v/>
      </c>
      <c r="H2186" s="103" t="str">
        <f>IF(ISNUMBER('Форма 1'!Y2186),'Форма 1'!$H2186*VLOOKUP('Форма 1'!$F2186,'Придельники с 2022'!$B$4:$X$28,'Форма 1'!Y$8),"")</f>
        <v/>
      </c>
      <c r="I2186" s="103" t="str">
        <f>IF(ISNUMBER('Форма 1'!Z2186),'Форма 1'!$H2186*VLOOKUP('Форма 1'!$F2186,'Придельники с 2022'!$B$4:$X$28,'Форма 1'!Z$8),"")</f>
        <v/>
      </c>
      <c r="J2186" s="103" t="str">
        <f>IF(ISNUMBER('Форма 1'!AA2186),'Форма 1'!$H2186*VLOOKUP('Форма 1'!$F2186,'Придельники с 2022'!$B$4:$X$28,'Форма 1'!AA$8),"")</f>
        <v/>
      </c>
      <c r="K2186" s="90"/>
      <c r="L2186" s="87"/>
      <c r="M2186" s="103" t="str">
        <f>IF(ISNUMBER('Форма 1'!AD2186),'Форма 1'!$H2186*VLOOKUP('Форма 1'!$F2186,'Придельники с 2022'!$B$4:$X$28,'Форма 1'!AD$8),"")</f>
        <v/>
      </c>
      <c r="N2186" s="103" t="str">
        <f>IF(ISBLANK('Форма 1'!$AE2186),"",IF('Форма 1'!$AE2186=1,'Форма 1'!$H2186*VLOOKUP('Форма 1'!$F2186,'Придельники с 2022'!$B$4:$X$28,'Форма 1'!$AE$8,0),IF('Форма 1'!$AE2186=2,'Форма 1'!$H2186*VLOOKUP('Форма 1'!$F2186,'Придельники с 2022'!$B$4:$X$28,13,0),IF('Форма 1'!$AE2186=3,'Форма 1'!$H2186*VLOOKUP('Форма 1'!$F2186,'Придельники с 2022'!$B$4:$X$28,12,0)))))</f>
        <v/>
      </c>
      <c r="O2186" s="103">
        <f>IF(ISNUMBER('Форма 1'!AF2186),'Форма 1'!$H2186*VLOOKUP('Форма 1'!$F2186,'Придельники с 2022'!$B$4:$X$28,'Форма 1'!AF$8),"")</f>
        <v>425367.70799999998</v>
      </c>
      <c r="P2186" s="87"/>
      <c r="Q2186" s="103" t="str">
        <f>IF(ISNUMBER('Форма 1'!AH2186),'Форма 1'!$H2186*VLOOKUP('Форма 1'!$F2186,'Придельники с 2022'!$B$4:$X$28,'Форма 1'!AH$8),"")</f>
        <v/>
      </c>
      <c r="R2186" s="103" t="str">
        <f>IF(ISNUMBER('Форма 1'!AI2186),'Форма 1'!$H2186*VLOOKUP('Форма 1'!$F2186,'Придельники с 2022'!$B$4:$X$28,'Форма 1'!AI$8),"")</f>
        <v/>
      </c>
      <c r="S2186" s="103" t="str">
        <f>IF(ISNUMBER('Форма 1'!AJ2186),'Форма 1'!$H2186*VLOOKUP('Форма 1'!$F2186,'Придельники с 2022'!$B$4:$X$28,'Форма 1'!AJ$8),"")</f>
        <v/>
      </c>
      <c r="T2186" s="87"/>
    </row>
    <row r="2187" spans="1:20">
      <c r="A2187" s="188">
        <f t="shared" si="192"/>
        <v>9</v>
      </c>
      <c r="B2187" s="189" t="s">
        <v>2133</v>
      </c>
      <c r="C2187" s="99">
        <f t="shared" si="188"/>
        <v>1709982.2220000001</v>
      </c>
      <c r="D2187" s="103">
        <f>IF(ISNUMBER('Форма 1'!U2187),'Форма 1'!$H2187*VLOOKUP('Форма 1'!$F2187,'Придельники с 2022'!$B$4:$X$28,'Форма 1'!U$8),"")</f>
        <v>1709982.2220000001</v>
      </c>
      <c r="E2187" s="103" t="str">
        <f>IF(ISNUMBER('Форма 1'!V2187),'Форма 1'!$H2187*VLOOKUP('Форма 1'!$F2187,'Придельники с 2022'!$B$4:$X$28,'Форма 1'!V$8),"")</f>
        <v/>
      </c>
      <c r="F2187" s="103" t="str">
        <f>IF(ISNUMBER('Форма 1'!W2187),'Форма 1'!$H2187*VLOOKUP('Форма 1'!$F2187,'Придельники с 2022'!$B$4:$X$28,'Форма 1'!W$8),"")</f>
        <v/>
      </c>
      <c r="G2187" s="103" t="str">
        <f>IF(ISNUMBER('Форма 1'!X2187),'Форма 1'!$H2187*VLOOKUP('Форма 1'!$F2187,'Придельники с 2022'!$B$4:$X$28,'Форма 1'!X$8),"")</f>
        <v/>
      </c>
      <c r="H2187" s="103" t="str">
        <f>IF(ISNUMBER('Форма 1'!Y2187),'Форма 1'!$H2187*VLOOKUP('Форма 1'!$F2187,'Придельники с 2022'!$B$4:$X$28,'Форма 1'!Y$8),"")</f>
        <v/>
      </c>
      <c r="I2187" s="103" t="str">
        <f>IF(ISNUMBER('Форма 1'!Z2187),'Форма 1'!$H2187*VLOOKUP('Форма 1'!$F2187,'Придельники с 2022'!$B$4:$X$28,'Форма 1'!Z$8),"")</f>
        <v/>
      </c>
      <c r="J2187" s="103" t="str">
        <f>IF(ISNUMBER('Форма 1'!AA2187),'Форма 1'!$H2187*VLOOKUP('Форма 1'!$F2187,'Придельники с 2022'!$B$4:$X$28,'Форма 1'!AA$8),"")</f>
        <v/>
      </c>
      <c r="K2187" s="90"/>
      <c r="L2187" s="87"/>
      <c r="M2187" s="103" t="str">
        <f>IF(ISNUMBER('Форма 1'!AD2187),'Форма 1'!$H2187*VLOOKUP('Форма 1'!$F2187,'Придельники с 2022'!$B$4:$X$28,'Форма 1'!AD$8),"")</f>
        <v/>
      </c>
      <c r="N2187" s="103" t="str">
        <f>IF(ISBLANK('Форма 1'!$AE2187),"",IF('Форма 1'!$AE2187=1,'Форма 1'!$H2187*VLOOKUP('Форма 1'!$F2187,'Придельники с 2022'!$B$4:$X$28,'Форма 1'!$AE$8,0),IF('Форма 1'!$AE2187=2,'Форма 1'!$H2187*VLOOKUP('Форма 1'!$F2187,'Придельники с 2022'!$B$4:$X$28,13,0),IF('Форма 1'!$AE2187=3,'Форма 1'!$H2187*VLOOKUP('Форма 1'!$F2187,'Придельники с 2022'!$B$4:$X$28,12,0)))))</f>
        <v/>
      </c>
      <c r="O2187" s="103" t="str">
        <f>IF(ISNUMBER('Форма 1'!AF2187),'Форма 1'!$H2187*VLOOKUP('Форма 1'!$F2187,'Придельники с 2022'!$B$4:$X$28,'Форма 1'!AF$8),"")</f>
        <v/>
      </c>
      <c r="P2187" s="87"/>
      <c r="Q2187" s="103" t="str">
        <f>IF(ISNUMBER('Форма 1'!AH2187),'Форма 1'!$H2187*VLOOKUP('Форма 1'!$F2187,'Придельники с 2022'!$B$4:$X$28,'Форма 1'!AH$8),"")</f>
        <v/>
      </c>
      <c r="R2187" s="103" t="str">
        <f>IF(ISNUMBER('Форма 1'!AI2187),'Форма 1'!$H2187*VLOOKUP('Форма 1'!$F2187,'Придельники с 2022'!$B$4:$X$28,'Форма 1'!AI$8),"")</f>
        <v/>
      </c>
      <c r="S2187" s="103" t="str">
        <f>IF(ISNUMBER('Форма 1'!AJ2187),'Форма 1'!$H2187*VLOOKUP('Форма 1'!$F2187,'Придельники с 2022'!$B$4:$X$28,'Форма 1'!AJ$8),"")</f>
        <v/>
      </c>
      <c r="T2187" s="87"/>
    </row>
    <row r="2188" spans="1:20">
      <c r="A2188" s="188">
        <f t="shared" si="192"/>
        <v>10</v>
      </c>
      <c r="B2188" s="189" t="s">
        <v>1251</v>
      </c>
      <c r="C2188" s="99">
        <f t="shared" si="188"/>
        <v>1157259.9480000001</v>
      </c>
      <c r="D2188" s="103">
        <f>IF(ISNUMBER('Форма 1'!U2188),'Форма 1'!$H2188*VLOOKUP('Форма 1'!$F2188,'Придельники с 2022'!$B$4:$X$28,'Форма 1'!U$8),"")</f>
        <v>1157259.9480000001</v>
      </c>
      <c r="E2188" s="103" t="str">
        <f>IF(ISNUMBER('Форма 1'!V2188),'Форма 1'!$H2188*VLOOKUP('Форма 1'!$F2188,'Придельники с 2022'!$B$4:$X$28,'Форма 1'!V$8),"")</f>
        <v/>
      </c>
      <c r="F2188" s="103" t="str">
        <f>IF(ISNUMBER('Форма 1'!W2188),'Форма 1'!$H2188*VLOOKUP('Форма 1'!$F2188,'Придельники с 2022'!$B$4:$X$28,'Форма 1'!W$8),"")</f>
        <v/>
      </c>
      <c r="G2188" s="103" t="str">
        <f>IF(ISNUMBER('Форма 1'!X2188),'Форма 1'!$H2188*VLOOKUP('Форма 1'!$F2188,'Придельники с 2022'!$B$4:$X$28,'Форма 1'!X$8),"")</f>
        <v/>
      </c>
      <c r="H2188" s="103" t="str">
        <f>IF(ISNUMBER('Форма 1'!Y2188),'Форма 1'!$H2188*VLOOKUP('Форма 1'!$F2188,'Придельники с 2022'!$B$4:$X$28,'Форма 1'!Y$8),"")</f>
        <v/>
      </c>
      <c r="I2188" s="103" t="str">
        <f>IF(ISNUMBER('Форма 1'!Z2188),'Форма 1'!$H2188*VLOOKUP('Форма 1'!$F2188,'Придельники с 2022'!$B$4:$X$28,'Форма 1'!Z$8),"")</f>
        <v/>
      </c>
      <c r="J2188" s="103" t="str">
        <f>IF(ISNUMBER('Форма 1'!AA2188),'Форма 1'!$H2188*VLOOKUP('Форма 1'!$F2188,'Придельники с 2022'!$B$4:$X$28,'Форма 1'!AA$8),"")</f>
        <v/>
      </c>
      <c r="K2188" s="90"/>
      <c r="L2188" s="87"/>
      <c r="M2188" s="103" t="str">
        <f>IF(ISNUMBER('Форма 1'!AD2188),'Форма 1'!$H2188*VLOOKUP('Форма 1'!$F2188,'Придельники с 2022'!$B$4:$X$28,'Форма 1'!AD$8),"")</f>
        <v/>
      </c>
      <c r="N2188" s="103" t="str">
        <f>IF(ISBLANK('Форма 1'!$AE2188),"",IF('Форма 1'!$AE2188=1,'Форма 1'!$H2188*VLOOKUP('Форма 1'!$F2188,'Придельники с 2022'!$B$4:$X$28,'Форма 1'!$AE$8,0),IF('Форма 1'!$AE2188=2,'Форма 1'!$H2188*VLOOKUP('Форма 1'!$F2188,'Придельники с 2022'!$B$4:$X$28,13,0),IF('Форма 1'!$AE2188=3,'Форма 1'!$H2188*VLOOKUP('Форма 1'!$F2188,'Придельники с 2022'!$B$4:$X$28,12,0)))))</f>
        <v/>
      </c>
      <c r="O2188" s="103" t="str">
        <f>IF(ISNUMBER('Форма 1'!AF2188),'Форма 1'!$H2188*VLOOKUP('Форма 1'!$F2188,'Придельники с 2022'!$B$4:$X$28,'Форма 1'!AF$8),"")</f>
        <v/>
      </c>
      <c r="P2188" s="87"/>
      <c r="Q2188" s="103" t="str">
        <f>IF(ISNUMBER('Форма 1'!AH2188),'Форма 1'!$H2188*VLOOKUP('Форма 1'!$F2188,'Придельники с 2022'!$B$4:$X$28,'Форма 1'!AH$8),"")</f>
        <v/>
      </c>
      <c r="R2188" s="103" t="str">
        <f>IF(ISNUMBER('Форма 1'!AI2188),'Форма 1'!$H2188*VLOOKUP('Форма 1'!$F2188,'Придельники с 2022'!$B$4:$X$28,'Форма 1'!AI$8),"")</f>
        <v/>
      </c>
      <c r="S2188" s="103" t="str">
        <f>IF(ISNUMBER('Форма 1'!AJ2188),'Форма 1'!$H2188*VLOOKUP('Форма 1'!$F2188,'Придельники с 2022'!$B$4:$X$28,'Форма 1'!AJ$8),"")</f>
        <v/>
      </c>
      <c r="T2188" s="87"/>
    </row>
    <row r="2189" spans="1:20" ht="15.75">
      <c r="A2189" s="187">
        <v>0</v>
      </c>
      <c r="B2189" s="34" t="s">
        <v>1252</v>
      </c>
      <c r="C2189" s="36">
        <f t="shared" ref="C2189:T2189" si="195">SUM(C2190:C2200)</f>
        <v>106558169.46000001</v>
      </c>
      <c r="D2189" s="36">
        <f t="shared" si="195"/>
        <v>0</v>
      </c>
      <c r="E2189" s="36">
        <f t="shared" si="195"/>
        <v>0</v>
      </c>
      <c r="F2189" s="36">
        <f t="shared" si="195"/>
        <v>0</v>
      </c>
      <c r="G2189" s="36">
        <f t="shared" si="195"/>
        <v>3735677.6680000005</v>
      </c>
      <c r="H2189" s="36">
        <f t="shared" si="195"/>
        <v>0</v>
      </c>
      <c r="I2189" s="36">
        <f t="shared" si="195"/>
        <v>0</v>
      </c>
      <c r="J2189" s="36">
        <f t="shared" si="195"/>
        <v>0</v>
      </c>
      <c r="K2189" s="39">
        <f t="shared" si="195"/>
        <v>0</v>
      </c>
      <c r="L2189" s="36">
        <f t="shared" si="195"/>
        <v>0</v>
      </c>
      <c r="M2189" s="36">
        <f t="shared" si="195"/>
        <v>96047936.356000006</v>
      </c>
      <c r="N2189" s="36">
        <f t="shared" si="195"/>
        <v>4984544.1099999994</v>
      </c>
      <c r="O2189" s="36">
        <f t="shared" si="195"/>
        <v>0</v>
      </c>
      <c r="P2189" s="36">
        <f t="shared" si="195"/>
        <v>0</v>
      </c>
      <c r="Q2189" s="36">
        <f t="shared" si="195"/>
        <v>1790011.3260000001</v>
      </c>
      <c r="R2189" s="36">
        <f t="shared" si="195"/>
        <v>0</v>
      </c>
      <c r="S2189" s="36">
        <f t="shared" si="195"/>
        <v>0</v>
      </c>
      <c r="T2189" s="36">
        <f t="shared" si="195"/>
        <v>0</v>
      </c>
    </row>
    <row r="2190" spans="1:20">
      <c r="A2190" s="188">
        <f t="shared" ref="A2190:A2191" si="196">A2189+1</f>
        <v>1</v>
      </c>
      <c r="B2190" s="194" t="s">
        <v>1265</v>
      </c>
      <c r="C2190" s="99">
        <f>SUM(D2190:J2190,L2190:T2190)</f>
        <v>2365240.1849999996</v>
      </c>
      <c r="D2190" s="103" t="str">
        <f>IF(ISNUMBER('Форма 1'!U2190),'Форма 1'!$H2190*VLOOKUP('Форма 1'!$F2190,'Придельники с 2022'!$B$4:$X$28,'Форма 1'!U$8),"")</f>
        <v/>
      </c>
      <c r="E2190" s="103" t="str">
        <f>IF(ISNUMBER('Форма 1'!V2190),'Форма 1'!$H2190*VLOOKUP('Форма 1'!$F2190,'Придельники с 2022'!$B$4:$X$28,'Форма 1'!V$8),"")</f>
        <v/>
      </c>
      <c r="F2190" s="103" t="str">
        <f>IF(ISNUMBER('Форма 1'!W2190),'Форма 1'!$H2190*VLOOKUP('Форма 1'!$F2190,'Придельники с 2022'!$B$4:$X$28,'Форма 1'!W$8),"")</f>
        <v/>
      </c>
      <c r="G2190" s="103" t="str">
        <f>IF(ISNUMBER('Форма 1'!X2190),'Форма 1'!$H2190*VLOOKUP('Форма 1'!$F2190,'Придельники с 2022'!$B$4:$X$28,'Форма 1'!X$8),"")</f>
        <v/>
      </c>
      <c r="H2190" s="103" t="str">
        <f>IF(ISNUMBER('Форма 1'!Y2190),'Форма 1'!$H2190*VLOOKUP('Форма 1'!$F2190,'Придельники с 2022'!$B$4:$X$28,'Форма 1'!Y$8),"")</f>
        <v/>
      </c>
      <c r="I2190" s="103" t="str">
        <f>IF(ISNUMBER('Форма 1'!Z2190),'Форма 1'!$H2190*VLOOKUP('Форма 1'!$F2190,'Придельники с 2022'!$B$4:$X$28,'Форма 1'!Z$8),"")</f>
        <v/>
      </c>
      <c r="J2190" s="103" t="str">
        <f>IF(ISNUMBER('Форма 1'!AA2190),'Форма 1'!$H2190*VLOOKUP('Форма 1'!$F2190,'Придельники с 2022'!$B$4:$X$28,'Форма 1'!AA$8),"")</f>
        <v/>
      </c>
      <c r="K2190" s="90"/>
      <c r="L2190" s="87"/>
      <c r="M2190" s="103" t="str">
        <f>IF(ISNUMBER('Форма 1'!AD2190),'Форма 1'!$H2190*VLOOKUP('Форма 1'!$F2190,'Придельники с 2022'!$B$4:$X$28,'Форма 1'!AD$8),"")</f>
        <v/>
      </c>
      <c r="N2190" s="103">
        <f>IF(ISBLANK('Форма 1'!$AE2190),"",IF('Форма 1'!$AE2190=1,'Форма 1'!$H2190*VLOOKUP('Форма 1'!$F2190,'Придельники с 2022'!$B$4:$X$28,'Форма 1'!$AE$8,0),IF('Форма 1'!$AE2190=2,'Форма 1'!$H2190*VLOOKUP('Форма 1'!$F2190,'Придельники с 2022'!$B$4:$X$28,13,0),IF('Форма 1'!$AE2190=3,'Форма 1'!$H2190*VLOOKUP('Форма 1'!$F2190,'Придельники с 2022'!$B$4:$X$28,12,0)))))</f>
        <v>2365240.1849999996</v>
      </c>
      <c r="O2190" s="103" t="str">
        <f>IF(ISNUMBER('Форма 1'!AF2190),'Форма 1'!$H2190*VLOOKUP('Форма 1'!$F2190,'Придельники с 2022'!$B$4:$X$28,'Форма 1'!AF$8),"")</f>
        <v/>
      </c>
      <c r="P2190" s="87"/>
      <c r="Q2190" s="103" t="str">
        <f>IF(ISNUMBER('Форма 1'!AH2190),'Форма 1'!$H2190*VLOOKUP('Форма 1'!$F2190,'Придельники с 2022'!$B$4:$X$28,'Форма 1'!AH$8),"")</f>
        <v/>
      </c>
      <c r="R2190" s="103" t="str">
        <f>IF(ISNUMBER('Форма 1'!AI2190),'Форма 1'!$H2190*VLOOKUP('Форма 1'!$F2190,'Придельники с 2022'!$B$4:$X$28,'Форма 1'!AI$8),"")</f>
        <v/>
      </c>
      <c r="S2190" s="103" t="str">
        <f>IF(ISNUMBER('Форма 1'!AJ2190),'Форма 1'!$H2190*VLOOKUP('Форма 1'!$F2190,'Придельники с 2022'!$B$4:$X$28,'Форма 1'!AJ$8),"")</f>
        <v/>
      </c>
      <c r="T2190" s="87"/>
    </row>
    <row r="2191" spans="1:20">
      <c r="A2191" s="188">
        <f t="shared" si="196"/>
        <v>2</v>
      </c>
      <c r="B2191" s="189" t="s">
        <v>1268</v>
      </c>
      <c r="C2191" s="99">
        <f>SUM(D2191:J2191,L2191:T2191)</f>
        <v>21390819.296000004</v>
      </c>
      <c r="D2191" s="103" t="str">
        <f>IF(ISNUMBER('Форма 1'!U2191),'Форма 1'!$H2191*VLOOKUP('Форма 1'!$F2191,'Придельники с 2022'!$B$4:$X$28,'Форма 1'!U$8),"")</f>
        <v/>
      </c>
      <c r="E2191" s="103" t="str">
        <f>IF(ISNUMBER('Форма 1'!V2191),'Форма 1'!$H2191*VLOOKUP('Форма 1'!$F2191,'Придельники с 2022'!$B$4:$X$28,'Форма 1'!V$8),"")</f>
        <v/>
      </c>
      <c r="F2191" s="103" t="str">
        <f>IF(ISNUMBER('Форма 1'!W2191),'Форма 1'!$H2191*VLOOKUP('Форма 1'!$F2191,'Придельники с 2022'!$B$4:$X$28,'Форма 1'!W$8),"")</f>
        <v/>
      </c>
      <c r="G2191" s="103" t="str">
        <f>IF(ISNUMBER('Форма 1'!X2191),'Форма 1'!$H2191*VLOOKUP('Форма 1'!$F2191,'Придельники с 2022'!$B$4:$X$28,'Форма 1'!X$8),"")</f>
        <v/>
      </c>
      <c r="H2191" s="103" t="str">
        <f>IF(ISNUMBER('Форма 1'!Y2191),'Форма 1'!$H2191*VLOOKUP('Форма 1'!$F2191,'Придельники с 2022'!$B$4:$X$28,'Форма 1'!Y$8),"")</f>
        <v/>
      </c>
      <c r="I2191" s="103" t="str">
        <f>IF(ISNUMBER('Форма 1'!Z2191),'Форма 1'!$H2191*VLOOKUP('Форма 1'!$F2191,'Придельники с 2022'!$B$4:$X$28,'Форма 1'!Z$8),"")</f>
        <v/>
      </c>
      <c r="J2191" s="103" t="str">
        <f>IF(ISNUMBER('Форма 1'!AA2191),'Форма 1'!$H2191*VLOOKUP('Форма 1'!$F2191,'Придельники с 2022'!$B$4:$X$28,'Форма 1'!AA$8),"")</f>
        <v/>
      </c>
      <c r="K2191" s="90"/>
      <c r="L2191" s="87"/>
      <c r="M2191" s="103">
        <f>IF(ISNUMBER('Форма 1'!AD2191),'Форма 1'!$H2191*VLOOKUP('Форма 1'!$F2191,'Придельники с 2022'!$B$4:$X$28,'Форма 1'!AD$8),"")</f>
        <v>21390819.296000004</v>
      </c>
      <c r="N2191" s="103" t="str">
        <f>IF(ISBLANK('Форма 1'!$AE2191),"",IF('Форма 1'!$AE2191=1,'Форма 1'!$H2191*VLOOKUP('Форма 1'!$F2191,'Придельники с 2022'!$B$4:$X$28,'Форма 1'!$AE$8,0),IF('Форма 1'!$AE2191=2,'Форма 1'!$H2191*VLOOKUP('Форма 1'!$F2191,'Придельники с 2022'!$B$4:$X$28,13,0),IF('Форма 1'!$AE2191=3,'Форма 1'!$H2191*VLOOKUP('Форма 1'!$F2191,'Придельники с 2022'!$B$4:$X$28,12,0)))))</f>
        <v/>
      </c>
      <c r="O2191" s="103" t="str">
        <f>IF(ISNUMBER('Форма 1'!AF2191),'Форма 1'!$H2191*VLOOKUP('Форма 1'!$F2191,'Придельники с 2022'!$B$4:$X$28,'Форма 1'!AF$8),"")</f>
        <v/>
      </c>
      <c r="P2191" s="87"/>
      <c r="Q2191" s="103" t="str">
        <f>IF(ISNUMBER('Форма 1'!AH2191),'Форма 1'!$H2191*VLOOKUP('Форма 1'!$F2191,'Придельники с 2022'!$B$4:$X$28,'Форма 1'!AH$8),"")</f>
        <v/>
      </c>
      <c r="R2191" s="103" t="str">
        <f>IF(ISNUMBER('Форма 1'!AI2191),'Форма 1'!$H2191*VLOOKUP('Форма 1'!$F2191,'Придельники с 2022'!$B$4:$X$28,'Форма 1'!AI$8),"")</f>
        <v/>
      </c>
      <c r="S2191" s="103" t="str">
        <f>IF(ISNUMBER('Форма 1'!AJ2191),'Форма 1'!$H2191*VLOOKUP('Форма 1'!$F2191,'Придельники с 2022'!$B$4:$X$28,'Форма 1'!AJ$8),"")</f>
        <v/>
      </c>
      <c r="T2191" s="87"/>
    </row>
    <row r="2192" spans="1:20">
      <c r="A2192" s="188">
        <f>A2191+1</f>
        <v>3</v>
      </c>
      <c r="B2192" s="189" t="s">
        <v>2134</v>
      </c>
      <c r="C2192" s="99">
        <f t="shared" si="188"/>
        <v>1790011.3260000001</v>
      </c>
      <c r="D2192" s="103" t="str">
        <f>IF(ISNUMBER('Форма 1'!U2192),'Форма 1'!$H2192*VLOOKUP('Форма 1'!$F2192,'Придельники с 2022'!$B$4:$X$28,'Форма 1'!U$8),"")</f>
        <v/>
      </c>
      <c r="E2192" s="103" t="str">
        <f>IF(ISNUMBER('Форма 1'!V2192),'Форма 1'!$H2192*VLOOKUP('Форма 1'!$F2192,'Придельники с 2022'!$B$4:$X$28,'Форма 1'!V$8),"")</f>
        <v/>
      </c>
      <c r="F2192" s="103" t="str">
        <f>IF(ISNUMBER('Форма 1'!W2192),'Форма 1'!$H2192*VLOOKUP('Форма 1'!$F2192,'Придельники с 2022'!$B$4:$X$28,'Форма 1'!W$8),"")</f>
        <v/>
      </c>
      <c r="G2192" s="103" t="str">
        <f>IF(ISNUMBER('Форма 1'!X2192),'Форма 1'!$H2192*VLOOKUP('Форма 1'!$F2192,'Придельники с 2022'!$B$4:$X$28,'Форма 1'!X$8),"")</f>
        <v/>
      </c>
      <c r="H2192" s="103" t="str">
        <f>IF(ISNUMBER('Форма 1'!Y2192),'Форма 1'!$H2192*VLOOKUP('Форма 1'!$F2192,'Придельники с 2022'!$B$4:$X$28,'Форма 1'!Y$8),"")</f>
        <v/>
      </c>
      <c r="I2192" s="103" t="str">
        <f>IF(ISNUMBER('Форма 1'!Z2192),'Форма 1'!$H2192*VLOOKUP('Форма 1'!$F2192,'Придельники с 2022'!$B$4:$X$28,'Форма 1'!Z$8),"")</f>
        <v/>
      </c>
      <c r="J2192" s="103" t="str">
        <f>IF(ISNUMBER('Форма 1'!AA2192),'Форма 1'!$H2192*VLOOKUP('Форма 1'!$F2192,'Придельники с 2022'!$B$4:$X$28,'Форма 1'!AA$8),"")</f>
        <v/>
      </c>
      <c r="K2192" s="90"/>
      <c r="L2192" s="87"/>
      <c r="M2192" s="103" t="str">
        <f>IF(ISNUMBER('Форма 1'!AD2192),'Форма 1'!$H2192*VLOOKUP('Форма 1'!$F2192,'Придельники с 2022'!$B$4:$X$28,'Форма 1'!AD$8),"")</f>
        <v/>
      </c>
      <c r="N2192" s="103" t="str">
        <f>IF(ISBLANK('Форма 1'!$AE2192),"",IF('Форма 1'!$AE2192=1,'Форма 1'!$H2192*VLOOKUP('Форма 1'!$F2192,'Придельники с 2022'!$B$4:$X$28,'Форма 1'!$AE$8,0),IF('Форма 1'!$AE2192=2,'Форма 1'!$H2192*VLOOKUP('Форма 1'!$F2192,'Придельники с 2022'!$B$4:$X$28,13,0),IF('Форма 1'!$AE2192=3,'Форма 1'!$H2192*VLOOKUP('Форма 1'!$F2192,'Придельники с 2022'!$B$4:$X$28,12,0)))))</f>
        <v/>
      </c>
      <c r="O2192" s="103" t="str">
        <f>IF(ISNUMBER('Форма 1'!AF2192),'Форма 1'!$H2192*VLOOKUP('Форма 1'!$F2192,'Придельники с 2022'!$B$4:$X$28,'Форма 1'!AF$8),"")</f>
        <v/>
      </c>
      <c r="P2192" s="87"/>
      <c r="Q2192" s="103">
        <f>IF(ISNUMBER('Форма 1'!AH2192),'Форма 1'!$H2192*VLOOKUP('Форма 1'!$F2192,'Придельники с 2022'!$B$4:$X$28,'Форма 1'!AH$8),"")</f>
        <v>1790011.3260000001</v>
      </c>
      <c r="R2192" s="103" t="str">
        <f>IF(ISNUMBER('Форма 1'!AI2192),'Форма 1'!$H2192*VLOOKUP('Форма 1'!$F2192,'Придельники с 2022'!$B$4:$X$28,'Форма 1'!AI$8),"")</f>
        <v/>
      </c>
      <c r="S2192" s="103" t="str">
        <f>IF(ISNUMBER('Форма 1'!AJ2192),'Форма 1'!$H2192*VLOOKUP('Форма 1'!$F2192,'Придельники с 2022'!$B$4:$X$28,'Форма 1'!AJ$8),"")</f>
        <v/>
      </c>
      <c r="T2192" s="87"/>
    </row>
    <row r="2193" spans="1:20">
      <c r="A2193" s="188">
        <f t="shared" si="192"/>
        <v>4</v>
      </c>
      <c r="B2193" s="189" t="s">
        <v>2135</v>
      </c>
      <c r="C2193" s="99">
        <f t="shared" si="188"/>
        <v>21694356.544</v>
      </c>
      <c r="D2193" s="103" t="str">
        <f>IF(ISNUMBER('Форма 1'!U2193),'Форма 1'!$H2193*VLOOKUP('Форма 1'!$F2193,'Придельники с 2022'!$B$4:$X$28,'Форма 1'!U$8),"")</f>
        <v/>
      </c>
      <c r="E2193" s="103" t="str">
        <f>IF(ISNUMBER('Форма 1'!V2193),'Форма 1'!$H2193*VLOOKUP('Форма 1'!$F2193,'Придельники с 2022'!$B$4:$X$28,'Форма 1'!V$8),"")</f>
        <v/>
      </c>
      <c r="F2193" s="103" t="str">
        <f>IF(ISNUMBER('Форма 1'!W2193),'Форма 1'!$H2193*VLOOKUP('Форма 1'!$F2193,'Придельники с 2022'!$B$4:$X$28,'Форма 1'!W$8),"")</f>
        <v/>
      </c>
      <c r="G2193" s="103" t="str">
        <f>IF(ISNUMBER('Форма 1'!X2193),'Форма 1'!$H2193*VLOOKUP('Форма 1'!$F2193,'Придельники с 2022'!$B$4:$X$28,'Форма 1'!X$8),"")</f>
        <v/>
      </c>
      <c r="H2193" s="103" t="str">
        <f>IF(ISNUMBER('Форма 1'!Y2193),'Форма 1'!$H2193*VLOOKUP('Форма 1'!$F2193,'Придельники с 2022'!$B$4:$X$28,'Форма 1'!Y$8),"")</f>
        <v/>
      </c>
      <c r="I2193" s="103" t="str">
        <f>IF(ISNUMBER('Форма 1'!Z2193),'Форма 1'!$H2193*VLOOKUP('Форма 1'!$F2193,'Придельники с 2022'!$B$4:$X$28,'Форма 1'!Z$8),"")</f>
        <v/>
      </c>
      <c r="J2193" s="103" t="str">
        <f>IF(ISNUMBER('Форма 1'!AA2193),'Форма 1'!$H2193*VLOOKUP('Форма 1'!$F2193,'Придельники с 2022'!$B$4:$X$28,'Форма 1'!AA$8),"")</f>
        <v/>
      </c>
      <c r="K2193" s="90"/>
      <c r="L2193" s="87"/>
      <c r="M2193" s="103">
        <f>IF(ISNUMBER('Форма 1'!AD2193),'Форма 1'!$H2193*VLOOKUP('Форма 1'!$F2193,'Придельники с 2022'!$B$4:$X$28,'Форма 1'!AD$8),"")</f>
        <v>21694356.544</v>
      </c>
      <c r="N2193" s="103" t="str">
        <f>IF(ISBLANK('Форма 1'!$AE2193),"",IF('Форма 1'!$AE2193=1,'Форма 1'!$H2193*VLOOKUP('Форма 1'!$F2193,'Придельники с 2022'!$B$4:$X$28,'Форма 1'!$AE$8,0),IF('Форма 1'!$AE2193=2,'Форма 1'!$H2193*VLOOKUP('Форма 1'!$F2193,'Придельники с 2022'!$B$4:$X$28,13,0),IF('Форма 1'!$AE2193=3,'Форма 1'!$H2193*VLOOKUP('Форма 1'!$F2193,'Придельники с 2022'!$B$4:$X$28,12,0)))))</f>
        <v/>
      </c>
      <c r="O2193" s="103" t="str">
        <f>IF(ISNUMBER('Форма 1'!AF2193),'Форма 1'!$H2193*VLOOKUP('Форма 1'!$F2193,'Придельники с 2022'!$B$4:$X$28,'Форма 1'!AF$8),"")</f>
        <v/>
      </c>
      <c r="P2193" s="87"/>
      <c r="Q2193" s="103" t="str">
        <f>IF(ISNUMBER('Форма 1'!AH2193),'Форма 1'!$H2193*VLOOKUP('Форма 1'!$F2193,'Придельники с 2022'!$B$4:$X$28,'Форма 1'!AH$8),"")</f>
        <v/>
      </c>
      <c r="R2193" s="103" t="str">
        <f>IF(ISNUMBER('Форма 1'!AI2193),'Форма 1'!$H2193*VLOOKUP('Форма 1'!$F2193,'Придельники с 2022'!$B$4:$X$28,'Форма 1'!AI$8),"")</f>
        <v/>
      </c>
      <c r="S2193" s="103" t="str">
        <f>IF(ISNUMBER('Форма 1'!AJ2193),'Форма 1'!$H2193*VLOOKUP('Форма 1'!$F2193,'Придельники с 2022'!$B$4:$X$28,'Форма 1'!AJ$8),"")</f>
        <v/>
      </c>
      <c r="T2193" s="87"/>
    </row>
    <row r="2194" spans="1:20">
      <c r="A2194" s="188">
        <f t="shared" si="192"/>
        <v>5</v>
      </c>
      <c r="B2194" s="189" t="s">
        <v>2136</v>
      </c>
      <c r="C2194" s="99">
        <f t="shared" si="188"/>
        <v>3518134.6700000004</v>
      </c>
      <c r="D2194" s="103" t="str">
        <f>IF(ISNUMBER('Форма 1'!U2194),'Форма 1'!$H2194*VLOOKUP('Форма 1'!$F2194,'Придельники с 2022'!$B$4:$X$28,'Форма 1'!U$8),"")</f>
        <v/>
      </c>
      <c r="E2194" s="103" t="str">
        <f>IF(ISNUMBER('Форма 1'!V2194),'Форма 1'!$H2194*VLOOKUP('Форма 1'!$F2194,'Придельники с 2022'!$B$4:$X$28,'Форма 1'!V$8),"")</f>
        <v/>
      </c>
      <c r="F2194" s="103" t="str">
        <f>IF(ISNUMBER('Форма 1'!W2194),'Форма 1'!$H2194*VLOOKUP('Форма 1'!$F2194,'Придельники с 2022'!$B$4:$X$28,'Форма 1'!W$8),"")</f>
        <v/>
      </c>
      <c r="G2194" s="103">
        <f>IF(ISNUMBER('Форма 1'!X2194),'Форма 1'!$H2194*VLOOKUP('Форма 1'!$F2194,'Придельники с 2022'!$B$4:$X$28,'Форма 1'!X$8),"")</f>
        <v>3518134.6700000004</v>
      </c>
      <c r="H2194" s="103" t="str">
        <f>IF(ISNUMBER('Форма 1'!Y2194),'Форма 1'!$H2194*VLOOKUP('Форма 1'!$F2194,'Придельники с 2022'!$B$4:$X$28,'Форма 1'!Y$8),"")</f>
        <v/>
      </c>
      <c r="I2194" s="103" t="str">
        <f>IF(ISNUMBER('Форма 1'!Z2194),'Форма 1'!$H2194*VLOOKUP('Форма 1'!$F2194,'Придельники с 2022'!$B$4:$X$28,'Форма 1'!Z$8),"")</f>
        <v/>
      </c>
      <c r="J2194" s="103" t="str">
        <f>IF(ISNUMBER('Форма 1'!AA2194),'Форма 1'!$H2194*VLOOKUP('Форма 1'!$F2194,'Придельники с 2022'!$B$4:$X$28,'Форма 1'!AA$8),"")</f>
        <v/>
      </c>
      <c r="K2194" s="90"/>
      <c r="L2194" s="87"/>
      <c r="M2194" s="103" t="str">
        <f>IF(ISNUMBER('Форма 1'!AD2194),'Форма 1'!$H2194*VLOOKUP('Форма 1'!$F2194,'Придельники с 2022'!$B$4:$X$28,'Форма 1'!AD$8),"")</f>
        <v/>
      </c>
      <c r="N2194" s="103" t="str">
        <f>IF(ISBLANK('Форма 1'!$AE2194),"",IF('Форма 1'!$AE2194=1,'Форма 1'!$H2194*VLOOKUP('Форма 1'!$F2194,'Придельники с 2022'!$B$4:$X$28,'Форма 1'!$AE$8,0),IF('Форма 1'!$AE2194=2,'Форма 1'!$H2194*VLOOKUP('Форма 1'!$F2194,'Придельники с 2022'!$B$4:$X$28,13,0),IF('Форма 1'!$AE2194=3,'Форма 1'!$H2194*VLOOKUP('Форма 1'!$F2194,'Придельники с 2022'!$B$4:$X$28,12,0)))))</f>
        <v/>
      </c>
      <c r="O2194" s="103" t="str">
        <f>IF(ISNUMBER('Форма 1'!AF2194),'Форма 1'!$H2194*VLOOKUP('Форма 1'!$F2194,'Придельники с 2022'!$B$4:$X$28,'Форма 1'!AF$8),"")</f>
        <v/>
      </c>
      <c r="P2194" s="87"/>
      <c r="Q2194" s="103" t="str">
        <f>IF(ISNUMBER('Форма 1'!AH2194),'Форма 1'!$H2194*VLOOKUP('Форма 1'!$F2194,'Придельники с 2022'!$B$4:$X$28,'Форма 1'!AH$8),"")</f>
        <v/>
      </c>
      <c r="R2194" s="103" t="str">
        <f>IF(ISNUMBER('Форма 1'!AI2194),'Форма 1'!$H2194*VLOOKUP('Форма 1'!$F2194,'Придельники с 2022'!$B$4:$X$28,'Форма 1'!AI$8),"")</f>
        <v/>
      </c>
      <c r="S2194" s="103" t="str">
        <f>IF(ISNUMBER('Форма 1'!AJ2194),'Форма 1'!$H2194*VLOOKUP('Форма 1'!$F2194,'Придельники с 2022'!$B$4:$X$28,'Форма 1'!AJ$8),"")</f>
        <v/>
      </c>
      <c r="T2194" s="87"/>
    </row>
    <row r="2195" spans="1:20">
      <c r="A2195" s="188">
        <f t="shared" si="192"/>
        <v>6</v>
      </c>
      <c r="B2195" s="189" t="s">
        <v>2137</v>
      </c>
      <c r="C2195" s="99">
        <f t="shared" si="188"/>
        <v>16164484.336000003</v>
      </c>
      <c r="D2195" s="103" t="str">
        <f>IF(ISNUMBER('Форма 1'!U2195),'Форма 1'!$H2195*VLOOKUP('Форма 1'!$F2195,'Придельники с 2022'!$B$4:$X$28,'Форма 1'!U$8),"")</f>
        <v/>
      </c>
      <c r="E2195" s="103" t="str">
        <f>IF(ISNUMBER('Форма 1'!V2195),'Форма 1'!$H2195*VLOOKUP('Форма 1'!$F2195,'Придельники с 2022'!$B$4:$X$28,'Форма 1'!V$8),"")</f>
        <v/>
      </c>
      <c r="F2195" s="103" t="str">
        <f>IF(ISNUMBER('Форма 1'!W2195),'Форма 1'!$H2195*VLOOKUP('Форма 1'!$F2195,'Придельники с 2022'!$B$4:$X$28,'Форма 1'!W$8),"")</f>
        <v/>
      </c>
      <c r="G2195" s="103" t="str">
        <f>IF(ISNUMBER('Форма 1'!X2195),'Форма 1'!$H2195*VLOOKUP('Форма 1'!$F2195,'Придельники с 2022'!$B$4:$X$28,'Форма 1'!X$8),"")</f>
        <v/>
      </c>
      <c r="H2195" s="103" t="str">
        <f>IF(ISNUMBER('Форма 1'!Y2195),'Форма 1'!$H2195*VLOOKUP('Форма 1'!$F2195,'Придельники с 2022'!$B$4:$X$28,'Форма 1'!Y$8),"")</f>
        <v/>
      </c>
      <c r="I2195" s="103" t="str">
        <f>IF(ISNUMBER('Форма 1'!Z2195),'Форма 1'!$H2195*VLOOKUP('Форма 1'!$F2195,'Придельники с 2022'!$B$4:$X$28,'Форма 1'!Z$8),"")</f>
        <v/>
      </c>
      <c r="J2195" s="103" t="str">
        <f>IF(ISNUMBER('Форма 1'!AA2195),'Форма 1'!$H2195*VLOOKUP('Форма 1'!$F2195,'Придельники с 2022'!$B$4:$X$28,'Форма 1'!AA$8),"")</f>
        <v/>
      </c>
      <c r="K2195" s="90"/>
      <c r="L2195" s="87"/>
      <c r="M2195" s="103">
        <f>IF(ISNUMBER('Форма 1'!AD2195),'Форма 1'!$H2195*VLOOKUP('Форма 1'!$F2195,'Придельники с 2022'!$B$4:$X$28,'Форма 1'!AD$8),"")</f>
        <v>16164484.336000003</v>
      </c>
      <c r="N2195" s="103" t="str">
        <f>IF(ISBLANK('Форма 1'!$AE2195),"",IF('Форма 1'!$AE2195=1,'Форма 1'!$H2195*VLOOKUP('Форма 1'!$F2195,'Придельники с 2022'!$B$4:$X$28,'Форма 1'!$AE$8,0),IF('Форма 1'!$AE2195=2,'Форма 1'!$H2195*VLOOKUP('Форма 1'!$F2195,'Придельники с 2022'!$B$4:$X$28,13,0),IF('Форма 1'!$AE2195=3,'Форма 1'!$H2195*VLOOKUP('Форма 1'!$F2195,'Придельники с 2022'!$B$4:$X$28,12,0)))))</f>
        <v/>
      </c>
      <c r="O2195" s="103" t="str">
        <f>IF(ISNUMBER('Форма 1'!AF2195),'Форма 1'!$H2195*VLOOKUP('Форма 1'!$F2195,'Придельники с 2022'!$B$4:$X$28,'Форма 1'!AF$8),"")</f>
        <v/>
      </c>
      <c r="P2195" s="87"/>
      <c r="Q2195" s="103" t="str">
        <f>IF(ISNUMBER('Форма 1'!AH2195),'Форма 1'!$H2195*VLOOKUP('Форма 1'!$F2195,'Придельники с 2022'!$B$4:$X$28,'Форма 1'!AH$8),"")</f>
        <v/>
      </c>
      <c r="R2195" s="103" t="str">
        <f>IF(ISNUMBER('Форма 1'!AI2195),'Форма 1'!$H2195*VLOOKUP('Форма 1'!$F2195,'Придельники с 2022'!$B$4:$X$28,'Форма 1'!AI$8),"")</f>
        <v/>
      </c>
      <c r="S2195" s="103" t="str">
        <f>IF(ISNUMBER('Форма 1'!AJ2195),'Форма 1'!$H2195*VLOOKUP('Форма 1'!$F2195,'Придельники с 2022'!$B$4:$X$28,'Форма 1'!AJ$8),"")</f>
        <v/>
      </c>
      <c r="T2195" s="87"/>
    </row>
    <row r="2196" spans="1:20">
      <c r="A2196" s="188">
        <f t="shared" si="192"/>
        <v>7</v>
      </c>
      <c r="B2196" s="189" t="s">
        <v>2138</v>
      </c>
      <c r="C2196" s="99">
        <f t="shared" si="188"/>
        <v>15989747.760000002</v>
      </c>
      <c r="D2196" s="103" t="str">
        <f>IF(ISNUMBER('Форма 1'!U2196),'Форма 1'!$H2196*VLOOKUP('Форма 1'!$F2196,'Придельники с 2022'!$B$4:$X$28,'Форма 1'!U$8),"")</f>
        <v/>
      </c>
      <c r="E2196" s="103" t="str">
        <f>IF(ISNUMBER('Форма 1'!V2196),'Форма 1'!$H2196*VLOOKUP('Форма 1'!$F2196,'Придельники с 2022'!$B$4:$X$28,'Форма 1'!V$8),"")</f>
        <v/>
      </c>
      <c r="F2196" s="103" t="str">
        <f>IF(ISNUMBER('Форма 1'!W2196),'Форма 1'!$H2196*VLOOKUP('Форма 1'!$F2196,'Придельники с 2022'!$B$4:$X$28,'Форма 1'!W$8),"")</f>
        <v/>
      </c>
      <c r="G2196" s="103" t="str">
        <f>IF(ISNUMBER('Форма 1'!X2196),'Форма 1'!$H2196*VLOOKUP('Форма 1'!$F2196,'Придельники с 2022'!$B$4:$X$28,'Форма 1'!X$8),"")</f>
        <v/>
      </c>
      <c r="H2196" s="103" t="str">
        <f>IF(ISNUMBER('Форма 1'!Y2196),'Форма 1'!$H2196*VLOOKUP('Форма 1'!$F2196,'Придельники с 2022'!$B$4:$X$28,'Форма 1'!Y$8),"")</f>
        <v/>
      </c>
      <c r="I2196" s="103" t="str">
        <f>IF(ISNUMBER('Форма 1'!Z2196),'Форма 1'!$H2196*VLOOKUP('Форма 1'!$F2196,'Придельники с 2022'!$B$4:$X$28,'Форма 1'!Z$8),"")</f>
        <v/>
      </c>
      <c r="J2196" s="103" t="str">
        <f>IF(ISNUMBER('Форма 1'!AA2196),'Форма 1'!$H2196*VLOOKUP('Форма 1'!$F2196,'Придельники с 2022'!$B$4:$X$28,'Форма 1'!AA$8),"")</f>
        <v/>
      </c>
      <c r="K2196" s="90"/>
      <c r="L2196" s="87"/>
      <c r="M2196" s="103">
        <f>IF(ISNUMBER('Форма 1'!AD2196),'Форма 1'!$H2196*VLOOKUP('Форма 1'!$F2196,'Придельники с 2022'!$B$4:$X$28,'Форма 1'!AD$8),"")</f>
        <v>15989747.760000002</v>
      </c>
      <c r="N2196" s="103" t="str">
        <f>IF(ISBLANK('Форма 1'!$AE2196),"",IF('Форма 1'!$AE2196=1,'Форма 1'!$H2196*VLOOKUP('Форма 1'!$F2196,'Придельники с 2022'!$B$4:$X$28,'Форма 1'!$AE$8,0),IF('Форма 1'!$AE2196=2,'Форма 1'!$H2196*VLOOKUP('Форма 1'!$F2196,'Придельники с 2022'!$B$4:$X$28,13,0),IF('Форма 1'!$AE2196=3,'Форма 1'!$H2196*VLOOKUP('Форма 1'!$F2196,'Придельники с 2022'!$B$4:$X$28,12,0)))))</f>
        <v/>
      </c>
      <c r="O2196" s="103" t="str">
        <f>IF(ISNUMBER('Форма 1'!AF2196),'Форма 1'!$H2196*VLOOKUP('Форма 1'!$F2196,'Придельники с 2022'!$B$4:$X$28,'Форма 1'!AF$8),"")</f>
        <v/>
      </c>
      <c r="P2196" s="87"/>
      <c r="Q2196" s="103" t="str">
        <f>IF(ISNUMBER('Форма 1'!AH2196),'Форма 1'!$H2196*VLOOKUP('Форма 1'!$F2196,'Придельники с 2022'!$B$4:$X$28,'Форма 1'!AH$8),"")</f>
        <v/>
      </c>
      <c r="R2196" s="103" t="str">
        <f>IF(ISNUMBER('Форма 1'!AI2196),'Форма 1'!$H2196*VLOOKUP('Форма 1'!$F2196,'Придельники с 2022'!$B$4:$X$28,'Форма 1'!AI$8),"")</f>
        <v/>
      </c>
      <c r="S2196" s="103" t="str">
        <f>IF(ISNUMBER('Форма 1'!AJ2196),'Форма 1'!$H2196*VLOOKUP('Форма 1'!$F2196,'Придельники с 2022'!$B$4:$X$28,'Форма 1'!AJ$8),"")</f>
        <v/>
      </c>
      <c r="T2196" s="87"/>
    </row>
    <row r="2197" spans="1:20">
      <c r="A2197" s="188">
        <f t="shared" si="192"/>
        <v>8</v>
      </c>
      <c r="B2197" s="189" t="s">
        <v>2139</v>
      </c>
      <c r="C2197" s="99">
        <f t="shared" si="188"/>
        <v>16545932.480000002</v>
      </c>
      <c r="D2197" s="103" t="str">
        <f>IF(ISNUMBER('Форма 1'!U2197),'Форма 1'!$H2197*VLOOKUP('Форма 1'!$F2197,'Придельники с 2022'!$B$4:$X$28,'Форма 1'!U$8),"")</f>
        <v/>
      </c>
      <c r="E2197" s="103" t="str">
        <f>IF(ISNUMBER('Форма 1'!V2197),'Форма 1'!$H2197*VLOOKUP('Форма 1'!$F2197,'Придельники с 2022'!$B$4:$X$28,'Форма 1'!V$8),"")</f>
        <v/>
      </c>
      <c r="F2197" s="103" t="str">
        <f>IF(ISNUMBER('Форма 1'!W2197),'Форма 1'!$H2197*VLOOKUP('Форма 1'!$F2197,'Придельники с 2022'!$B$4:$X$28,'Форма 1'!W$8),"")</f>
        <v/>
      </c>
      <c r="G2197" s="103" t="str">
        <f>IF(ISNUMBER('Форма 1'!X2197),'Форма 1'!$H2197*VLOOKUP('Форма 1'!$F2197,'Придельники с 2022'!$B$4:$X$28,'Форма 1'!X$8),"")</f>
        <v/>
      </c>
      <c r="H2197" s="103" t="str">
        <f>IF(ISNUMBER('Форма 1'!Y2197),'Форма 1'!$H2197*VLOOKUP('Форма 1'!$F2197,'Придельники с 2022'!$B$4:$X$28,'Форма 1'!Y$8),"")</f>
        <v/>
      </c>
      <c r="I2197" s="103" t="str">
        <f>IF(ISNUMBER('Форма 1'!Z2197),'Форма 1'!$H2197*VLOOKUP('Форма 1'!$F2197,'Придельники с 2022'!$B$4:$X$28,'Форма 1'!Z$8),"")</f>
        <v/>
      </c>
      <c r="J2197" s="103" t="str">
        <f>IF(ISNUMBER('Форма 1'!AA2197),'Форма 1'!$H2197*VLOOKUP('Форма 1'!$F2197,'Придельники с 2022'!$B$4:$X$28,'Форма 1'!AA$8),"")</f>
        <v/>
      </c>
      <c r="K2197" s="90"/>
      <c r="L2197" s="87"/>
      <c r="M2197" s="103">
        <f>IF(ISNUMBER('Форма 1'!AD2197),'Форма 1'!$H2197*VLOOKUP('Форма 1'!$F2197,'Придельники с 2022'!$B$4:$X$28,'Форма 1'!AD$8),"")</f>
        <v>16545932.480000002</v>
      </c>
      <c r="N2197" s="103" t="str">
        <f>IF(ISBLANK('Форма 1'!$AE2197),"",IF('Форма 1'!$AE2197=1,'Форма 1'!$H2197*VLOOKUP('Форма 1'!$F2197,'Придельники с 2022'!$B$4:$X$28,'Форма 1'!$AE$8,0),IF('Форма 1'!$AE2197=2,'Форма 1'!$H2197*VLOOKUP('Форма 1'!$F2197,'Придельники с 2022'!$B$4:$X$28,13,0),IF('Форма 1'!$AE2197=3,'Форма 1'!$H2197*VLOOKUP('Форма 1'!$F2197,'Придельники с 2022'!$B$4:$X$28,12,0)))))</f>
        <v/>
      </c>
      <c r="O2197" s="103" t="str">
        <f>IF(ISNUMBER('Форма 1'!AF2197),'Форма 1'!$H2197*VLOOKUP('Форма 1'!$F2197,'Придельники с 2022'!$B$4:$X$28,'Форма 1'!AF$8),"")</f>
        <v/>
      </c>
      <c r="P2197" s="87"/>
      <c r="Q2197" s="103" t="str">
        <f>IF(ISNUMBER('Форма 1'!AH2197),'Форма 1'!$H2197*VLOOKUP('Форма 1'!$F2197,'Придельники с 2022'!$B$4:$X$28,'Форма 1'!AH$8),"")</f>
        <v/>
      </c>
      <c r="R2197" s="103" t="str">
        <f>IF(ISNUMBER('Форма 1'!AI2197),'Форма 1'!$H2197*VLOOKUP('Форма 1'!$F2197,'Придельники с 2022'!$B$4:$X$28,'Форма 1'!AI$8),"")</f>
        <v/>
      </c>
      <c r="S2197" s="103" t="str">
        <f>IF(ISNUMBER('Форма 1'!AJ2197),'Форма 1'!$H2197*VLOOKUP('Форма 1'!$F2197,'Придельники с 2022'!$B$4:$X$28,'Форма 1'!AJ$8),"")</f>
        <v/>
      </c>
      <c r="T2197" s="87"/>
    </row>
    <row r="2198" spans="1:20">
      <c r="A2198" s="188">
        <f t="shared" si="192"/>
        <v>9</v>
      </c>
      <c r="B2198" s="189" t="s">
        <v>2140</v>
      </c>
      <c r="C2198" s="99">
        <f t="shared" si="188"/>
        <v>4262595.9399999995</v>
      </c>
      <c r="D2198" s="103" t="str">
        <f>IF(ISNUMBER('Форма 1'!U2198),'Форма 1'!$H2198*VLOOKUP('Форма 1'!$F2198,'Придельники с 2022'!$B$4:$X$28,'Форма 1'!U$8),"")</f>
        <v/>
      </c>
      <c r="E2198" s="103" t="str">
        <f>IF(ISNUMBER('Форма 1'!V2198),'Форма 1'!$H2198*VLOOKUP('Форма 1'!$F2198,'Придельники с 2022'!$B$4:$X$28,'Форма 1'!V$8),"")</f>
        <v/>
      </c>
      <c r="F2198" s="103" t="str">
        <f>IF(ISNUMBER('Форма 1'!W2198),'Форма 1'!$H2198*VLOOKUP('Форма 1'!$F2198,'Придельники с 2022'!$B$4:$X$28,'Форма 1'!W$8),"")</f>
        <v/>
      </c>
      <c r="G2198" s="103" t="str">
        <f>IF(ISNUMBER('Форма 1'!X2198),'Форма 1'!$H2198*VLOOKUP('Форма 1'!$F2198,'Придельники с 2022'!$B$4:$X$28,'Форма 1'!X$8),"")</f>
        <v/>
      </c>
      <c r="H2198" s="103" t="str">
        <f>IF(ISNUMBER('Форма 1'!Y2198),'Форма 1'!$H2198*VLOOKUP('Форма 1'!$F2198,'Придельники с 2022'!$B$4:$X$28,'Форма 1'!Y$8),"")</f>
        <v/>
      </c>
      <c r="I2198" s="103" t="str">
        <f>IF(ISNUMBER('Форма 1'!Z2198),'Форма 1'!$H2198*VLOOKUP('Форма 1'!$F2198,'Придельники с 2022'!$B$4:$X$28,'Форма 1'!Z$8),"")</f>
        <v/>
      </c>
      <c r="J2198" s="103" t="str">
        <f>IF(ISNUMBER('Форма 1'!AA2198),'Форма 1'!$H2198*VLOOKUP('Форма 1'!$F2198,'Придельники с 2022'!$B$4:$X$28,'Форма 1'!AA$8),"")</f>
        <v/>
      </c>
      <c r="K2198" s="90"/>
      <c r="L2198" s="87"/>
      <c r="M2198" s="103">
        <f>IF(ISNUMBER('Форма 1'!AD2198),'Форма 1'!$H2198*VLOOKUP('Форма 1'!$F2198,'Придельники с 2022'!$B$4:$X$28,'Форма 1'!AD$8),"")</f>
        <v>4262595.9399999995</v>
      </c>
      <c r="N2198" s="103" t="str">
        <f>IF(ISBLANK('Форма 1'!$AE2198),"",IF('Форма 1'!$AE2198=1,'Форма 1'!$H2198*VLOOKUP('Форма 1'!$F2198,'Придельники с 2022'!$B$4:$X$28,'Форма 1'!$AE$8,0),IF('Форма 1'!$AE2198=2,'Форма 1'!$H2198*VLOOKUP('Форма 1'!$F2198,'Придельники с 2022'!$B$4:$X$28,13,0),IF('Форма 1'!$AE2198=3,'Форма 1'!$H2198*VLOOKUP('Форма 1'!$F2198,'Придельники с 2022'!$B$4:$X$28,12,0)))))</f>
        <v/>
      </c>
      <c r="O2198" s="103" t="str">
        <f>IF(ISNUMBER('Форма 1'!AF2198),'Форма 1'!$H2198*VLOOKUP('Форма 1'!$F2198,'Придельники с 2022'!$B$4:$X$28,'Форма 1'!AF$8),"")</f>
        <v/>
      </c>
      <c r="P2198" s="87"/>
      <c r="Q2198" s="103" t="str">
        <f>IF(ISNUMBER('Форма 1'!AH2198),'Форма 1'!$H2198*VLOOKUP('Форма 1'!$F2198,'Придельники с 2022'!$B$4:$X$28,'Форма 1'!AH$8),"")</f>
        <v/>
      </c>
      <c r="R2198" s="103" t="str">
        <f>IF(ISNUMBER('Форма 1'!AI2198),'Форма 1'!$H2198*VLOOKUP('Форма 1'!$F2198,'Придельники с 2022'!$B$4:$X$28,'Форма 1'!AI$8),"")</f>
        <v/>
      </c>
      <c r="S2198" s="103" t="str">
        <f>IF(ISNUMBER('Форма 1'!AJ2198),'Форма 1'!$H2198*VLOOKUP('Форма 1'!$F2198,'Придельники с 2022'!$B$4:$X$28,'Форма 1'!AJ$8),"")</f>
        <v/>
      </c>
      <c r="T2198" s="87"/>
    </row>
    <row r="2199" spans="1:20">
      <c r="A2199" s="188">
        <f t="shared" si="192"/>
        <v>10</v>
      </c>
      <c r="B2199" s="189" t="s">
        <v>2141</v>
      </c>
      <c r="C2199" s="99">
        <f t="shared" si="188"/>
        <v>2619303.9249999998</v>
      </c>
      <c r="D2199" s="103" t="str">
        <f>IF(ISNUMBER('Форма 1'!U2199),'Форма 1'!$H2199*VLOOKUP('Форма 1'!$F2199,'Придельники с 2022'!$B$4:$X$28,'Форма 1'!U$8),"")</f>
        <v/>
      </c>
      <c r="E2199" s="103" t="str">
        <f>IF(ISNUMBER('Форма 1'!V2199),'Форма 1'!$H2199*VLOOKUP('Форма 1'!$F2199,'Придельники с 2022'!$B$4:$X$28,'Форма 1'!V$8),"")</f>
        <v/>
      </c>
      <c r="F2199" s="103" t="str">
        <f>IF(ISNUMBER('Форма 1'!W2199),'Форма 1'!$H2199*VLOOKUP('Форма 1'!$F2199,'Придельники с 2022'!$B$4:$X$28,'Форма 1'!W$8),"")</f>
        <v/>
      </c>
      <c r="G2199" s="103" t="str">
        <f>IF(ISNUMBER('Форма 1'!X2199),'Форма 1'!$H2199*VLOOKUP('Форма 1'!$F2199,'Придельники с 2022'!$B$4:$X$28,'Форма 1'!X$8),"")</f>
        <v/>
      </c>
      <c r="H2199" s="103" t="str">
        <f>IF(ISNUMBER('Форма 1'!Y2199),'Форма 1'!$H2199*VLOOKUP('Форма 1'!$F2199,'Придельники с 2022'!$B$4:$X$28,'Форма 1'!Y$8),"")</f>
        <v/>
      </c>
      <c r="I2199" s="103" t="str">
        <f>IF(ISNUMBER('Форма 1'!Z2199),'Форма 1'!$H2199*VLOOKUP('Форма 1'!$F2199,'Придельники с 2022'!$B$4:$X$28,'Форма 1'!Z$8),"")</f>
        <v/>
      </c>
      <c r="J2199" s="103" t="str">
        <f>IF(ISNUMBER('Форма 1'!AA2199),'Форма 1'!$H2199*VLOOKUP('Форма 1'!$F2199,'Придельники с 2022'!$B$4:$X$28,'Форма 1'!AA$8),"")</f>
        <v/>
      </c>
      <c r="K2199" s="90"/>
      <c r="L2199" s="87"/>
      <c r="M2199" s="103" t="str">
        <f>IF(ISNUMBER('Форма 1'!AD2199),'Форма 1'!$H2199*VLOOKUP('Форма 1'!$F2199,'Придельники с 2022'!$B$4:$X$28,'Форма 1'!AD$8),"")</f>
        <v/>
      </c>
      <c r="N2199" s="103">
        <f>IF(ISBLANK('Форма 1'!$AE2199),"",IF('Форма 1'!$AE2199=1,'Форма 1'!$H2199*VLOOKUP('Форма 1'!$F2199,'Придельники с 2022'!$B$4:$X$28,'Форма 1'!$AE$8,0),IF('Форма 1'!$AE2199=2,'Форма 1'!$H2199*VLOOKUP('Форма 1'!$F2199,'Придельники с 2022'!$B$4:$X$28,13,0),IF('Форма 1'!$AE2199=3,'Форма 1'!$H2199*VLOOKUP('Форма 1'!$F2199,'Придельники с 2022'!$B$4:$X$28,12,0)))))</f>
        <v>2619303.9249999998</v>
      </c>
      <c r="O2199" s="103" t="str">
        <f>IF(ISNUMBER('Форма 1'!AF2199),'Форма 1'!$H2199*VLOOKUP('Форма 1'!$F2199,'Придельники с 2022'!$B$4:$X$28,'Форма 1'!AF$8),"")</f>
        <v/>
      </c>
      <c r="P2199" s="87"/>
      <c r="Q2199" s="103" t="str">
        <f>IF(ISNUMBER('Форма 1'!AH2199),'Форма 1'!$H2199*VLOOKUP('Форма 1'!$F2199,'Придельники с 2022'!$B$4:$X$28,'Форма 1'!AH$8),"")</f>
        <v/>
      </c>
      <c r="R2199" s="103" t="str">
        <f>IF(ISNUMBER('Форма 1'!AI2199),'Форма 1'!$H2199*VLOOKUP('Форма 1'!$F2199,'Придельники с 2022'!$B$4:$X$28,'Форма 1'!AI$8),"")</f>
        <v/>
      </c>
      <c r="S2199" s="103" t="str">
        <f>IF(ISNUMBER('Форма 1'!AJ2199),'Форма 1'!$H2199*VLOOKUP('Форма 1'!$F2199,'Придельники с 2022'!$B$4:$X$28,'Форма 1'!AJ$8),"")</f>
        <v/>
      </c>
      <c r="T2199" s="87"/>
    </row>
    <row r="2200" spans="1:20">
      <c r="A2200" s="188">
        <f t="shared" si="192"/>
        <v>11</v>
      </c>
      <c r="B2200" s="189" t="s">
        <v>2142</v>
      </c>
      <c r="C2200" s="99">
        <f t="shared" si="188"/>
        <v>217542.99799999999</v>
      </c>
      <c r="D2200" s="103" t="str">
        <f>IF(ISNUMBER('Форма 1'!U2200),'Форма 1'!$H2200*VLOOKUP('Форма 1'!$F2200,'Придельники с 2022'!$B$4:$X$28,'Форма 1'!U$8),"")</f>
        <v/>
      </c>
      <c r="E2200" s="103" t="str">
        <f>IF(ISNUMBER('Форма 1'!V2200),'Форма 1'!$H2200*VLOOKUP('Форма 1'!$F2200,'Придельники с 2022'!$B$4:$X$28,'Форма 1'!V$8),"")</f>
        <v/>
      </c>
      <c r="F2200" s="103" t="str">
        <f>IF(ISNUMBER('Форма 1'!W2200),'Форма 1'!$H2200*VLOOKUP('Форма 1'!$F2200,'Придельники с 2022'!$B$4:$X$28,'Форма 1'!W$8),"")</f>
        <v/>
      </c>
      <c r="G2200" s="103">
        <f>IF(ISNUMBER('Форма 1'!X2200),'Форма 1'!$H2200*VLOOKUP('Форма 1'!$F2200,'Придельники с 2022'!$B$4:$X$28,'Форма 1'!X$8),"")</f>
        <v>217542.99799999999</v>
      </c>
      <c r="H2200" s="103" t="str">
        <f>IF(ISNUMBER('Форма 1'!Y2200),'Форма 1'!$H2200*VLOOKUP('Форма 1'!$F2200,'Придельники с 2022'!$B$4:$X$28,'Форма 1'!Y$8),"")</f>
        <v/>
      </c>
      <c r="I2200" s="103" t="str">
        <f>IF(ISNUMBER('Форма 1'!Z2200),'Форма 1'!$H2200*VLOOKUP('Форма 1'!$F2200,'Придельники с 2022'!$B$4:$X$28,'Форма 1'!Z$8),"")</f>
        <v/>
      </c>
      <c r="J2200" s="103" t="str">
        <f>IF(ISNUMBER('Форма 1'!AA2200),'Форма 1'!$H2200*VLOOKUP('Форма 1'!$F2200,'Придельники с 2022'!$B$4:$X$28,'Форма 1'!AA$8),"")</f>
        <v/>
      </c>
      <c r="K2200" s="90"/>
      <c r="L2200" s="87"/>
      <c r="M2200" s="103" t="str">
        <f>IF(ISNUMBER('Форма 1'!AD2200),'Форма 1'!$H2200*VLOOKUP('Форма 1'!$F2200,'Придельники с 2022'!$B$4:$X$28,'Форма 1'!AD$8),"")</f>
        <v/>
      </c>
      <c r="N2200" s="103" t="str">
        <f>IF(ISBLANK('Форма 1'!$AE2200),"",IF('Форма 1'!$AE2200=1,'Форма 1'!$H2200*VLOOKUP('Форма 1'!$F2200,'Придельники с 2022'!$B$4:$X$28,'Форма 1'!$AE$8,0),IF('Форма 1'!$AE2200=2,'Форма 1'!$H2200*VLOOKUP('Форма 1'!$F2200,'Придельники с 2022'!$B$4:$X$28,13,0),IF('Форма 1'!$AE2200=3,'Форма 1'!$H2200*VLOOKUP('Форма 1'!$F2200,'Придельники с 2022'!$B$4:$X$28,12,0)))))</f>
        <v/>
      </c>
      <c r="O2200" s="103" t="str">
        <f>IF(ISNUMBER('Форма 1'!AF2200),'Форма 1'!$H2200*VLOOKUP('Форма 1'!$F2200,'Придельники с 2022'!$B$4:$X$28,'Форма 1'!AF$8),"")</f>
        <v/>
      </c>
      <c r="P2200" s="87"/>
      <c r="Q2200" s="103" t="str">
        <f>IF(ISNUMBER('Форма 1'!AH2200),'Форма 1'!$H2200*VLOOKUP('Форма 1'!$F2200,'Придельники с 2022'!$B$4:$X$28,'Форма 1'!AH$8),"")</f>
        <v/>
      </c>
      <c r="R2200" s="103" t="str">
        <f>IF(ISNUMBER('Форма 1'!AI2200),'Форма 1'!$H2200*VLOOKUP('Форма 1'!$F2200,'Придельники с 2022'!$B$4:$X$28,'Форма 1'!AI$8),"")</f>
        <v/>
      </c>
      <c r="S2200" s="103" t="str">
        <f>IF(ISNUMBER('Форма 1'!AJ2200),'Форма 1'!$H2200*VLOOKUP('Форма 1'!$F2200,'Придельники с 2022'!$B$4:$X$28,'Форма 1'!AJ$8),"")</f>
        <v/>
      </c>
      <c r="T2200" s="87"/>
    </row>
    <row r="2201" spans="1:20" ht="15.75">
      <c r="A2201" s="187">
        <v>0</v>
      </c>
      <c r="B2201" s="34" t="s">
        <v>1271</v>
      </c>
      <c r="C2201" s="36">
        <f>SUM(C2202:C2210)</f>
        <v>41863823.356000006</v>
      </c>
      <c r="D2201" s="36">
        <f t="shared" ref="D2201:T2201" si="197">SUM(D2202:D2210)</f>
        <v>1335652.9680000001</v>
      </c>
      <c r="E2201" s="36">
        <f t="shared" si="197"/>
        <v>0</v>
      </c>
      <c r="F2201" s="36">
        <f t="shared" si="197"/>
        <v>0</v>
      </c>
      <c r="G2201" s="36">
        <f t="shared" si="197"/>
        <v>214784.98500000002</v>
      </c>
      <c r="H2201" s="36">
        <f t="shared" si="197"/>
        <v>0</v>
      </c>
      <c r="I2201" s="36">
        <f t="shared" si="197"/>
        <v>0</v>
      </c>
      <c r="J2201" s="36">
        <f t="shared" si="197"/>
        <v>0</v>
      </c>
      <c r="K2201" s="39">
        <f t="shared" si="197"/>
        <v>0</v>
      </c>
      <c r="L2201" s="36">
        <f t="shared" si="197"/>
        <v>0</v>
      </c>
      <c r="M2201" s="36">
        <f t="shared" si="197"/>
        <v>27539619.285</v>
      </c>
      <c r="N2201" s="36">
        <f t="shared" si="197"/>
        <v>5816661.1299999999</v>
      </c>
      <c r="O2201" s="36">
        <f t="shared" si="197"/>
        <v>6957104.9879999999</v>
      </c>
      <c r="P2201" s="36">
        <f t="shared" si="197"/>
        <v>0</v>
      </c>
      <c r="Q2201" s="36">
        <f t="shared" si="197"/>
        <v>0</v>
      </c>
      <c r="R2201" s="36">
        <f t="shared" si="197"/>
        <v>0</v>
      </c>
      <c r="S2201" s="36">
        <f t="shared" si="197"/>
        <v>0</v>
      </c>
      <c r="T2201" s="36">
        <f t="shared" si="197"/>
        <v>0</v>
      </c>
    </row>
    <row r="2202" spans="1:20">
      <c r="A2202" s="188">
        <f t="shared" si="192"/>
        <v>1</v>
      </c>
      <c r="B2202" s="189" t="s">
        <v>1272</v>
      </c>
      <c r="C2202" s="99">
        <f t="shared" si="188"/>
        <v>2252618.6159999999</v>
      </c>
      <c r="D2202" s="103" t="str">
        <f>IF(ISNUMBER('Форма 1'!U2202),'Форма 1'!$H2202*VLOOKUP('Форма 1'!$F2202,'Придельники с 2022'!$B$4:$X$28,'Форма 1'!U$8),"")</f>
        <v/>
      </c>
      <c r="E2202" s="103" t="str">
        <f>IF(ISNUMBER('Форма 1'!V2202),'Форма 1'!$H2202*VLOOKUP('Форма 1'!$F2202,'Придельники с 2022'!$B$4:$X$28,'Форма 1'!V$8),"")</f>
        <v/>
      </c>
      <c r="F2202" s="103" t="str">
        <f>IF(ISNUMBER('Форма 1'!W2202),'Форма 1'!$H2202*VLOOKUP('Форма 1'!$F2202,'Придельники с 2022'!$B$4:$X$28,'Форма 1'!W$8),"")</f>
        <v/>
      </c>
      <c r="G2202" s="103" t="str">
        <f>IF(ISNUMBER('Форма 1'!X2202),'Форма 1'!$H2202*VLOOKUP('Форма 1'!$F2202,'Придельники с 2022'!$B$4:$X$28,'Форма 1'!X$8),"")</f>
        <v/>
      </c>
      <c r="H2202" s="103" t="str">
        <f>IF(ISNUMBER('Форма 1'!Y2202),'Форма 1'!$H2202*VLOOKUP('Форма 1'!$F2202,'Придельники с 2022'!$B$4:$X$28,'Форма 1'!Y$8),"")</f>
        <v/>
      </c>
      <c r="I2202" s="103" t="str">
        <f>IF(ISNUMBER('Форма 1'!Z2202),'Форма 1'!$H2202*VLOOKUP('Форма 1'!$F2202,'Придельники с 2022'!$B$4:$X$28,'Форма 1'!Z$8),"")</f>
        <v/>
      </c>
      <c r="J2202" s="103" t="str">
        <f>IF(ISNUMBER('Форма 1'!AA2202),'Форма 1'!$H2202*VLOOKUP('Форма 1'!$F2202,'Придельники с 2022'!$B$4:$X$28,'Форма 1'!AA$8),"")</f>
        <v/>
      </c>
      <c r="K2202" s="90"/>
      <c r="L2202" s="87"/>
      <c r="M2202" s="103" t="str">
        <f>IF(ISNUMBER('Форма 1'!AD2202),'Форма 1'!$H2202*VLOOKUP('Форма 1'!$F2202,'Придельники с 2022'!$B$4:$X$28,'Форма 1'!AD$8),"")</f>
        <v/>
      </c>
      <c r="N2202" s="103" t="str">
        <f>IF(ISBLANK('Форма 1'!$AE2202),"",IF('Форма 1'!$AE2202=1,'Форма 1'!$H2202*VLOOKUP('Форма 1'!$F2202,'Придельники с 2022'!$B$4:$X$28,'Форма 1'!$AE$8,0),IF('Форма 1'!$AE2202=2,'Форма 1'!$H2202*VLOOKUP('Форма 1'!$F2202,'Придельники с 2022'!$B$4:$X$28,13,0),IF('Форма 1'!$AE2202=3,'Форма 1'!$H2202*VLOOKUP('Форма 1'!$F2202,'Придельники с 2022'!$B$4:$X$28,12,0)))))</f>
        <v/>
      </c>
      <c r="O2202" s="103">
        <f>IF(ISNUMBER('Форма 1'!AF2202),'Форма 1'!$H2202*VLOOKUP('Форма 1'!$F2202,'Придельники с 2022'!$B$4:$X$28,'Форма 1'!AF$8),"")</f>
        <v>2252618.6159999999</v>
      </c>
      <c r="P2202" s="87"/>
      <c r="Q2202" s="103" t="str">
        <f>IF(ISNUMBER('Форма 1'!AH2202),'Форма 1'!$H2202*VLOOKUP('Форма 1'!$F2202,'Придельники с 2022'!$B$4:$X$28,'Форма 1'!AH$8),"")</f>
        <v/>
      </c>
      <c r="R2202" s="103" t="str">
        <f>IF(ISNUMBER('Форма 1'!AI2202),'Форма 1'!$H2202*VLOOKUP('Форма 1'!$F2202,'Придельники с 2022'!$B$4:$X$28,'Форма 1'!AI$8),"")</f>
        <v/>
      </c>
      <c r="S2202" s="103" t="str">
        <f>IF(ISNUMBER('Форма 1'!AJ2202),'Форма 1'!$H2202*VLOOKUP('Форма 1'!$F2202,'Придельники с 2022'!$B$4:$X$28,'Форма 1'!AJ$8),"")</f>
        <v/>
      </c>
      <c r="T2202" s="87"/>
    </row>
    <row r="2203" spans="1:20">
      <c r="A2203" s="188">
        <f t="shared" si="192"/>
        <v>2</v>
      </c>
      <c r="B2203" s="189" t="s">
        <v>1273</v>
      </c>
      <c r="C2203" s="99">
        <f t="shared" si="188"/>
        <v>2252229.2039999999</v>
      </c>
      <c r="D2203" s="103" t="str">
        <f>IF(ISNUMBER('Форма 1'!U2203),'Форма 1'!$H2203*VLOOKUP('Форма 1'!$F2203,'Придельники с 2022'!$B$4:$X$28,'Форма 1'!U$8),"")</f>
        <v/>
      </c>
      <c r="E2203" s="103" t="str">
        <f>IF(ISNUMBER('Форма 1'!V2203),'Форма 1'!$H2203*VLOOKUP('Форма 1'!$F2203,'Придельники с 2022'!$B$4:$X$28,'Форма 1'!V$8),"")</f>
        <v/>
      </c>
      <c r="F2203" s="103" t="str">
        <f>IF(ISNUMBER('Форма 1'!W2203),'Форма 1'!$H2203*VLOOKUP('Форма 1'!$F2203,'Придельники с 2022'!$B$4:$X$28,'Форма 1'!W$8),"")</f>
        <v/>
      </c>
      <c r="G2203" s="103" t="str">
        <f>IF(ISNUMBER('Форма 1'!X2203),'Форма 1'!$H2203*VLOOKUP('Форма 1'!$F2203,'Придельники с 2022'!$B$4:$X$28,'Форма 1'!X$8),"")</f>
        <v/>
      </c>
      <c r="H2203" s="103" t="str">
        <f>IF(ISNUMBER('Форма 1'!Y2203),'Форма 1'!$H2203*VLOOKUP('Форма 1'!$F2203,'Придельники с 2022'!$B$4:$X$28,'Форма 1'!Y$8),"")</f>
        <v/>
      </c>
      <c r="I2203" s="103" t="str">
        <f>IF(ISNUMBER('Форма 1'!Z2203),'Форма 1'!$H2203*VLOOKUP('Форма 1'!$F2203,'Придельники с 2022'!$B$4:$X$28,'Форма 1'!Z$8),"")</f>
        <v/>
      </c>
      <c r="J2203" s="103" t="str">
        <f>IF(ISNUMBER('Форма 1'!AA2203),'Форма 1'!$H2203*VLOOKUP('Форма 1'!$F2203,'Придельники с 2022'!$B$4:$X$28,'Форма 1'!AA$8),"")</f>
        <v/>
      </c>
      <c r="K2203" s="90"/>
      <c r="L2203" s="87"/>
      <c r="M2203" s="103" t="str">
        <f>IF(ISNUMBER('Форма 1'!AD2203),'Форма 1'!$H2203*VLOOKUP('Форма 1'!$F2203,'Придельники с 2022'!$B$4:$X$28,'Форма 1'!AD$8),"")</f>
        <v/>
      </c>
      <c r="N2203" s="103" t="str">
        <f>IF(ISBLANK('Форма 1'!$AE2203),"",IF('Форма 1'!$AE2203=1,'Форма 1'!$H2203*VLOOKUP('Форма 1'!$F2203,'Придельники с 2022'!$B$4:$X$28,'Форма 1'!$AE$8,0),IF('Форма 1'!$AE2203=2,'Форма 1'!$H2203*VLOOKUP('Форма 1'!$F2203,'Придельники с 2022'!$B$4:$X$28,13,0),IF('Форма 1'!$AE2203=3,'Форма 1'!$H2203*VLOOKUP('Форма 1'!$F2203,'Придельники с 2022'!$B$4:$X$28,12,0)))))</f>
        <v/>
      </c>
      <c r="O2203" s="103">
        <f>IF(ISNUMBER('Форма 1'!AF2203),'Форма 1'!$H2203*VLOOKUP('Форма 1'!$F2203,'Придельники с 2022'!$B$4:$X$28,'Форма 1'!AF$8),"")</f>
        <v>2252229.2039999999</v>
      </c>
      <c r="P2203" s="87"/>
      <c r="Q2203" s="103" t="str">
        <f>IF(ISNUMBER('Форма 1'!AH2203),'Форма 1'!$H2203*VLOOKUP('Форма 1'!$F2203,'Придельники с 2022'!$B$4:$X$28,'Форма 1'!AH$8),"")</f>
        <v/>
      </c>
      <c r="R2203" s="103" t="str">
        <f>IF(ISNUMBER('Форма 1'!AI2203),'Форма 1'!$H2203*VLOOKUP('Форма 1'!$F2203,'Придельники с 2022'!$B$4:$X$28,'Форма 1'!AI$8),"")</f>
        <v/>
      </c>
      <c r="S2203" s="103" t="str">
        <f>IF(ISNUMBER('Форма 1'!AJ2203),'Форма 1'!$H2203*VLOOKUP('Форма 1'!$F2203,'Придельники с 2022'!$B$4:$X$28,'Форма 1'!AJ$8),"")</f>
        <v/>
      </c>
      <c r="T2203" s="87"/>
    </row>
    <row r="2204" spans="1:20">
      <c r="A2204" s="188">
        <f t="shared" si="192"/>
        <v>3</v>
      </c>
      <c r="B2204" s="189" t="s">
        <v>2143</v>
      </c>
      <c r="C2204" s="99">
        <f t="shared" si="188"/>
        <v>707058.14400000009</v>
      </c>
      <c r="D2204" s="103">
        <f>IF(ISNUMBER('Форма 1'!U2204),'Форма 1'!$H2204*VLOOKUP('Форма 1'!$F2204,'Придельники с 2022'!$B$4:$X$28,'Форма 1'!U$8),"")</f>
        <v>707058.14400000009</v>
      </c>
      <c r="E2204" s="103" t="str">
        <f>IF(ISNUMBER('Форма 1'!V2204),'Форма 1'!$H2204*VLOOKUP('Форма 1'!$F2204,'Придельники с 2022'!$B$4:$X$28,'Форма 1'!V$8),"")</f>
        <v/>
      </c>
      <c r="F2204" s="103" t="str">
        <f>IF(ISNUMBER('Форма 1'!W2204),'Форма 1'!$H2204*VLOOKUP('Форма 1'!$F2204,'Придельники с 2022'!$B$4:$X$28,'Форма 1'!W$8),"")</f>
        <v/>
      </c>
      <c r="G2204" s="103" t="str">
        <f>IF(ISNUMBER('Форма 1'!X2204),'Форма 1'!$H2204*VLOOKUP('Форма 1'!$F2204,'Придельники с 2022'!$B$4:$X$28,'Форма 1'!X$8),"")</f>
        <v/>
      </c>
      <c r="H2204" s="103" t="str">
        <f>IF(ISNUMBER('Форма 1'!Y2204),'Форма 1'!$H2204*VLOOKUP('Форма 1'!$F2204,'Придельники с 2022'!$B$4:$X$28,'Форма 1'!Y$8),"")</f>
        <v/>
      </c>
      <c r="I2204" s="103" t="str">
        <f>IF(ISNUMBER('Форма 1'!Z2204),'Форма 1'!$H2204*VLOOKUP('Форма 1'!$F2204,'Придельники с 2022'!$B$4:$X$28,'Форма 1'!Z$8),"")</f>
        <v/>
      </c>
      <c r="J2204" s="103" t="str">
        <f>IF(ISNUMBER('Форма 1'!AA2204),'Форма 1'!$H2204*VLOOKUP('Форма 1'!$F2204,'Придельники с 2022'!$B$4:$X$28,'Форма 1'!AA$8),"")</f>
        <v/>
      </c>
      <c r="K2204" s="90"/>
      <c r="L2204" s="87"/>
      <c r="M2204" s="103" t="str">
        <f>IF(ISNUMBER('Форма 1'!AD2204),'Форма 1'!$H2204*VLOOKUP('Форма 1'!$F2204,'Придельники с 2022'!$B$4:$X$28,'Форма 1'!AD$8),"")</f>
        <v/>
      </c>
      <c r="N2204" s="103" t="str">
        <f>IF(ISBLANK('Форма 1'!$AE2204),"",IF('Форма 1'!$AE2204=1,'Форма 1'!$H2204*VLOOKUP('Форма 1'!$F2204,'Придельники с 2022'!$B$4:$X$28,'Форма 1'!$AE$8,0),IF('Форма 1'!$AE2204=2,'Форма 1'!$H2204*VLOOKUP('Форма 1'!$F2204,'Придельники с 2022'!$B$4:$X$28,13,0),IF('Форма 1'!$AE2204=3,'Форма 1'!$H2204*VLOOKUP('Форма 1'!$F2204,'Придельники с 2022'!$B$4:$X$28,12,0)))))</f>
        <v/>
      </c>
      <c r="O2204" s="103" t="str">
        <f>IF(ISNUMBER('Форма 1'!AF2204),'Форма 1'!$H2204*VLOOKUP('Форма 1'!$F2204,'Придельники с 2022'!$B$4:$X$28,'Форма 1'!AF$8),"")</f>
        <v/>
      </c>
      <c r="P2204" s="87"/>
      <c r="Q2204" s="103" t="str">
        <f>IF(ISNUMBER('Форма 1'!AH2204),'Форма 1'!$H2204*VLOOKUP('Форма 1'!$F2204,'Придельники с 2022'!$B$4:$X$28,'Форма 1'!AH$8),"")</f>
        <v/>
      </c>
      <c r="R2204" s="103" t="str">
        <f>IF(ISNUMBER('Форма 1'!AI2204),'Форма 1'!$H2204*VLOOKUP('Форма 1'!$F2204,'Придельники с 2022'!$B$4:$X$28,'Форма 1'!AI$8),"")</f>
        <v/>
      </c>
      <c r="S2204" s="103" t="str">
        <f>IF(ISNUMBER('Форма 1'!AJ2204),'Форма 1'!$H2204*VLOOKUP('Форма 1'!$F2204,'Придельники с 2022'!$B$4:$X$28,'Форма 1'!AJ$8),"")</f>
        <v/>
      </c>
      <c r="T2204" s="87"/>
    </row>
    <row r="2205" spans="1:20">
      <c r="A2205" s="188">
        <f t="shared" si="192"/>
        <v>4</v>
      </c>
      <c r="B2205" s="189" t="s">
        <v>2144</v>
      </c>
      <c r="C2205" s="99">
        <f t="shared" si="188"/>
        <v>20508078.356000002</v>
      </c>
      <c r="D2205" s="103" t="str">
        <f>IF(ISNUMBER('Форма 1'!U2205),'Форма 1'!$H2205*VLOOKUP('Форма 1'!$F2205,'Придельники с 2022'!$B$4:$X$28,'Форма 1'!U$8),"")</f>
        <v/>
      </c>
      <c r="E2205" s="103" t="str">
        <f>IF(ISNUMBER('Форма 1'!V2205),'Форма 1'!$H2205*VLOOKUP('Форма 1'!$F2205,'Придельники с 2022'!$B$4:$X$28,'Форма 1'!V$8),"")</f>
        <v/>
      </c>
      <c r="F2205" s="103" t="str">
        <f>IF(ISNUMBER('Форма 1'!W2205),'Форма 1'!$H2205*VLOOKUP('Форма 1'!$F2205,'Придельники с 2022'!$B$4:$X$28,'Форма 1'!W$8),"")</f>
        <v/>
      </c>
      <c r="G2205" s="103" t="str">
        <f>IF(ISNUMBER('Форма 1'!X2205),'Форма 1'!$H2205*VLOOKUP('Форма 1'!$F2205,'Придельники с 2022'!$B$4:$X$28,'Форма 1'!X$8),"")</f>
        <v/>
      </c>
      <c r="H2205" s="103" t="str">
        <f>IF(ISNUMBER('Форма 1'!Y2205),'Форма 1'!$H2205*VLOOKUP('Форма 1'!$F2205,'Придельники с 2022'!$B$4:$X$28,'Форма 1'!Y$8),"")</f>
        <v/>
      </c>
      <c r="I2205" s="103" t="str">
        <f>IF(ISNUMBER('Форма 1'!Z2205),'Форма 1'!$H2205*VLOOKUP('Форма 1'!$F2205,'Придельники с 2022'!$B$4:$X$28,'Форма 1'!Z$8),"")</f>
        <v/>
      </c>
      <c r="J2205" s="103" t="str">
        <f>IF(ISNUMBER('Форма 1'!AA2205),'Форма 1'!$H2205*VLOOKUP('Форма 1'!$F2205,'Придельники с 2022'!$B$4:$X$28,'Форма 1'!AA$8),"")</f>
        <v/>
      </c>
      <c r="K2205" s="90"/>
      <c r="L2205" s="87"/>
      <c r="M2205" s="103">
        <f>IF(ISNUMBER('Форма 1'!AD2205),'Форма 1'!$H2205*VLOOKUP('Форма 1'!$F2205,'Придельники с 2022'!$B$4:$X$28,'Форма 1'!AD$8),"")</f>
        <v>18055821.188000001</v>
      </c>
      <c r="N2205" s="103" t="str">
        <f>IF(ISBLANK('Форма 1'!$AE2205),"",IF('Форма 1'!$AE2205=1,'Форма 1'!$H2205*VLOOKUP('Форма 1'!$F2205,'Придельники с 2022'!$B$4:$X$28,'Форма 1'!$AE$8,0),IF('Форма 1'!$AE2205=2,'Форма 1'!$H2205*VLOOKUP('Форма 1'!$F2205,'Придельники с 2022'!$B$4:$X$28,13,0),IF('Форма 1'!$AE2205=3,'Форма 1'!$H2205*VLOOKUP('Форма 1'!$F2205,'Придельники с 2022'!$B$4:$X$28,12,0)))))</f>
        <v/>
      </c>
      <c r="O2205" s="103">
        <f>IF(ISNUMBER('Форма 1'!AF2205),'Форма 1'!$H2205*VLOOKUP('Форма 1'!$F2205,'Придельники с 2022'!$B$4:$X$28,'Форма 1'!AF$8),"")</f>
        <v>2452257.1680000001</v>
      </c>
      <c r="P2205" s="87"/>
      <c r="Q2205" s="103" t="str">
        <f>IF(ISNUMBER('Форма 1'!AH2205),'Форма 1'!$H2205*VLOOKUP('Форма 1'!$F2205,'Придельники с 2022'!$B$4:$X$28,'Форма 1'!AH$8),"")</f>
        <v/>
      </c>
      <c r="R2205" s="103" t="str">
        <f>IF(ISNUMBER('Форма 1'!AI2205),'Форма 1'!$H2205*VLOOKUP('Форма 1'!$F2205,'Придельники с 2022'!$B$4:$X$28,'Форма 1'!AI$8),"")</f>
        <v/>
      </c>
      <c r="S2205" s="103" t="str">
        <f>IF(ISNUMBER('Форма 1'!AJ2205),'Форма 1'!$H2205*VLOOKUP('Форма 1'!$F2205,'Придельники с 2022'!$B$4:$X$28,'Форма 1'!AJ$8),"")</f>
        <v/>
      </c>
      <c r="T2205" s="87"/>
    </row>
    <row r="2206" spans="1:20">
      <c r="A2206" s="188">
        <f t="shared" si="192"/>
        <v>5</v>
      </c>
      <c r="B2206" s="189" t="s">
        <v>2145</v>
      </c>
      <c r="C2206" s="99">
        <f t="shared" si="188"/>
        <v>635600.05500000005</v>
      </c>
      <c r="D2206" s="103">
        <f>IF(ISNUMBER('Форма 1'!U2206),'Форма 1'!$H2206*VLOOKUP('Форма 1'!$F2206,'Придельники с 2022'!$B$4:$X$28,'Форма 1'!U$8),"")</f>
        <v>420815.07</v>
      </c>
      <c r="E2206" s="103" t="str">
        <f>IF(ISNUMBER('Форма 1'!V2206),'Форма 1'!$H2206*VLOOKUP('Форма 1'!$F2206,'Придельники с 2022'!$B$4:$X$28,'Форма 1'!V$8),"")</f>
        <v/>
      </c>
      <c r="F2206" s="103" t="str">
        <f>IF(ISNUMBER('Форма 1'!W2206),'Форма 1'!$H2206*VLOOKUP('Форма 1'!$F2206,'Придельники с 2022'!$B$4:$X$28,'Форма 1'!W$8),"")</f>
        <v/>
      </c>
      <c r="G2206" s="103">
        <f>IF(ISNUMBER('Форма 1'!X2206),'Форма 1'!$H2206*VLOOKUP('Форма 1'!$F2206,'Придельники с 2022'!$B$4:$X$28,'Форма 1'!X$8),"")</f>
        <v>214784.98500000002</v>
      </c>
      <c r="H2206" s="103" t="str">
        <f>IF(ISNUMBER('Форма 1'!Y2206),'Форма 1'!$H2206*VLOOKUP('Форма 1'!$F2206,'Придельники с 2022'!$B$4:$X$28,'Форма 1'!Y$8),"")</f>
        <v/>
      </c>
      <c r="I2206" s="103" t="str">
        <f>IF(ISNUMBER('Форма 1'!Z2206),'Форма 1'!$H2206*VLOOKUP('Форма 1'!$F2206,'Придельники с 2022'!$B$4:$X$28,'Форма 1'!Z$8),"")</f>
        <v/>
      </c>
      <c r="J2206" s="103" t="str">
        <f>IF(ISNUMBER('Форма 1'!AA2206),'Форма 1'!$H2206*VLOOKUP('Форма 1'!$F2206,'Придельники с 2022'!$B$4:$X$28,'Форма 1'!AA$8),"")</f>
        <v/>
      </c>
      <c r="K2206" s="90"/>
      <c r="L2206" s="87"/>
      <c r="M2206" s="103" t="str">
        <f>IF(ISNUMBER('Форма 1'!AD2206),'Форма 1'!$H2206*VLOOKUP('Форма 1'!$F2206,'Придельники с 2022'!$B$4:$X$28,'Форма 1'!AD$8),"")</f>
        <v/>
      </c>
      <c r="N2206" s="103" t="str">
        <f>IF(ISBLANK('Форма 1'!$AE2206),"",IF('Форма 1'!$AE2206=1,'Форма 1'!$H2206*VLOOKUP('Форма 1'!$F2206,'Придельники с 2022'!$B$4:$X$28,'Форма 1'!$AE$8,0),IF('Форма 1'!$AE2206=2,'Форма 1'!$H2206*VLOOKUP('Форма 1'!$F2206,'Придельники с 2022'!$B$4:$X$28,13,0),IF('Форма 1'!$AE2206=3,'Форма 1'!$H2206*VLOOKUP('Форма 1'!$F2206,'Придельники с 2022'!$B$4:$X$28,12,0)))))</f>
        <v/>
      </c>
      <c r="O2206" s="103" t="str">
        <f>IF(ISNUMBER('Форма 1'!AF2206),'Форма 1'!$H2206*VLOOKUP('Форма 1'!$F2206,'Придельники с 2022'!$B$4:$X$28,'Форма 1'!AF$8),"")</f>
        <v/>
      </c>
      <c r="P2206" s="87"/>
      <c r="Q2206" s="103" t="str">
        <f>IF(ISNUMBER('Форма 1'!AH2206),'Форма 1'!$H2206*VLOOKUP('Форма 1'!$F2206,'Придельники с 2022'!$B$4:$X$28,'Форма 1'!AH$8),"")</f>
        <v/>
      </c>
      <c r="R2206" s="103" t="str">
        <f>IF(ISNUMBER('Форма 1'!AI2206),'Форма 1'!$H2206*VLOOKUP('Форма 1'!$F2206,'Придельники с 2022'!$B$4:$X$28,'Форма 1'!AI$8),"")</f>
        <v/>
      </c>
      <c r="S2206" s="103" t="str">
        <f>IF(ISNUMBER('Форма 1'!AJ2206),'Форма 1'!$H2206*VLOOKUP('Форма 1'!$F2206,'Придельники с 2022'!$B$4:$X$28,'Форма 1'!AJ$8),"")</f>
        <v/>
      </c>
      <c r="T2206" s="87"/>
    </row>
    <row r="2207" spans="1:20">
      <c r="A2207" s="188">
        <f t="shared" si="192"/>
        <v>6</v>
      </c>
      <c r="B2207" s="189" t="s">
        <v>2146</v>
      </c>
      <c r="C2207" s="99">
        <f t="shared" si="188"/>
        <v>1960253.2599999998</v>
      </c>
      <c r="D2207" s="103" t="str">
        <f>IF(ISNUMBER('Форма 1'!U2207),'Форма 1'!$H2207*VLOOKUP('Форма 1'!$F2207,'Придельники с 2022'!$B$4:$X$28,'Форма 1'!U$8),"")</f>
        <v/>
      </c>
      <c r="E2207" s="103" t="str">
        <f>IF(ISNUMBER('Форма 1'!V2207),'Форма 1'!$H2207*VLOOKUP('Форма 1'!$F2207,'Придельники с 2022'!$B$4:$X$28,'Форма 1'!V$8),"")</f>
        <v/>
      </c>
      <c r="F2207" s="103" t="str">
        <f>IF(ISNUMBER('Форма 1'!W2207),'Форма 1'!$H2207*VLOOKUP('Форма 1'!$F2207,'Придельники с 2022'!$B$4:$X$28,'Форма 1'!W$8),"")</f>
        <v/>
      </c>
      <c r="G2207" s="103" t="str">
        <f>IF(ISNUMBER('Форма 1'!X2207),'Форма 1'!$H2207*VLOOKUP('Форма 1'!$F2207,'Придельники с 2022'!$B$4:$X$28,'Форма 1'!X$8),"")</f>
        <v/>
      </c>
      <c r="H2207" s="103" t="str">
        <f>IF(ISNUMBER('Форма 1'!Y2207),'Форма 1'!$H2207*VLOOKUP('Форма 1'!$F2207,'Придельники с 2022'!$B$4:$X$28,'Форма 1'!Y$8),"")</f>
        <v/>
      </c>
      <c r="I2207" s="103" t="str">
        <f>IF(ISNUMBER('Форма 1'!Z2207),'Форма 1'!$H2207*VLOOKUP('Форма 1'!$F2207,'Придельники с 2022'!$B$4:$X$28,'Форма 1'!Z$8),"")</f>
        <v/>
      </c>
      <c r="J2207" s="103" t="str">
        <f>IF(ISNUMBER('Форма 1'!AA2207),'Форма 1'!$H2207*VLOOKUP('Форма 1'!$F2207,'Придельники с 2022'!$B$4:$X$28,'Форма 1'!AA$8),"")</f>
        <v/>
      </c>
      <c r="K2207" s="90"/>
      <c r="L2207" s="87"/>
      <c r="M2207" s="103" t="str">
        <f>IF(ISNUMBER('Форма 1'!AD2207),'Форма 1'!$H2207*VLOOKUP('Форма 1'!$F2207,'Придельники с 2022'!$B$4:$X$28,'Форма 1'!AD$8),"")</f>
        <v/>
      </c>
      <c r="N2207" s="103">
        <f>IF(ISBLANK('Форма 1'!$AE2207),"",IF('Форма 1'!$AE2207=1,'Форма 1'!$H2207*VLOOKUP('Форма 1'!$F2207,'Придельники с 2022'!$B$4:$X$28,'Форма 1'!$AE$8,0),IF('Форма 1'!$AE2207=2,'Форма 1'!$H2207*VLOOKUP('Форма 1'!$F2207,'Придельники с 2022'!$B$4:$X$28,13,0),IF('Форма 1'!$AE2207=3,'Форма 1'!$H2207*VLOOKUP('Форма 1'!$F2207,'Придельники с 2022'!$B$4:$X$28,12,0)))))</f>
        <v>1960253.2599999998</v>
      </c>
      <c r="O2207" s="103" t="str">
        <f>IF(ISNUMBER('Форма 1'!AF2207),'Форма 1'!$H2207*VLOOKUP('Форма 1'!$F2207,'Придельники с 2022'!$B$4:$X$28,'Форма 1'!AF$8),"")</f>
        <v/>
      </c>
      <c r="P2207" s="87"/>
      <c r="Q2207" s="103" t="str">
        <f>IF(ISNUMBER('Форма 1'!AH2207),'Форма 1'!$H2207*VLOOKUP('Форма 1'!$F2207,'Придельники с 2022'!$B$4:$X$28,'Форма 1'!AH$8),"")</f>
        <v/>
      </c>
      <c r="R2207" s="103" t="str">
        <f>IF(ISNUMBER('Форма 1'!AI2207),'Форма 1'!$H2207*VLOOKUP('Форма 1'!$F2207,'Придельники с 2022'!$B$4:$X$28,'Форма 1'!AI$8),"")</f>
        <v/>
      </c>
      <c r="S2207" s="103" t="str">
        <f>IF(ISNUMBER('Форма 1'!AJ2207),'Форма 1'!$H2207*VLOOKUP('Форма 1'!$F2207,'Придельники с 2022'!$B$4:$X$28,'Форма 1'!AJ$8),"")</f>
        <v/>
      </c>
      <c r="T2207" s="87"/>
    </row>
    <row r="2208" spans="1:20">
      <c r="A2208" s="188">
        <f t="shared" si="192"/>
        <v>7</v>
      </c>
      <c r="B2208" s="189" t="s">
        <v>2147</v>
      </c>
      <c r="C2208" s="99">
        <f t="shared" si="188"/>
        <v>4526220.1319999993</v>
      </c>
      <c r="D2208" s="103">
        <f>IF(ISNUMBER('Форма 1'!U2208),'Форма 1'!$H2208*VLOOKUP('Форма 1'!$F2208,'Придельники с 2022'!$B$4:$X$28,'Форма 1'!U$8),"")</f>
        <v>207779.75399999999</v>
      </c>
      <c r="E2208" s="103" t="str">
        <f>IF(ISNUMBER('Форма 1'!V2208),'Форма 1'!$H2208*VLOOKUP('Форма 1'!$F2208,'Придельники с 2022'!$B$4:$X$28,'Форма 1'!V$8),"")</f>
        <v/>
      </c>
      <c r="F2208" s="103" t="str">
        <f>IF(ISNUMBER('Форма 1'!W2208),'Форма 1'!$H2208*VLOOKUP('Форма 1'!$F2208,'Придельники с 2022'!$B$4:$X$28,'Форма 1'!W$8),"")</f>
        <v/>
      </c>
      <c r="G2208" s="103" t="str">
        <f>IF(ISNUMBER('Форма 1'!X2208),'Форма 1'!$H2208*VLOOKUP('Форма 1'!$F2208,'Придельники с 2022'!$B$4:$X$28,'Форма 1'!X$8),"")</f>
        <v/>
      </c>
      <c r="H2208" s="103" t="str">
        <f>IF(ISNUMBER('Форма 1'!Y2208),'Форма 1'!$H2208*VLOOKUP('Форма 1'!$F2208,'Придельники с 2022'!$B$4:$X$28,'Форма 1'!Y$8),"")</f>
        <v/>
      </c>
      <c r="I2208" s="103" t="str">
        <f>IF(ISNUMBER('Форма 1'!Z2208),'Форма 1'!$H2208*VLOOKUP('Форма 1'!$F2208,'Придельники с 2022'!$B$4:$X$28,'Форма 1'!Z$8),"")</f>
        <v/>
      </c>
      <c r="J2208" s="103" t="str">
        <f>IF(ISNUMBER('Форма 1'!AA2208),'Форма 1'!$H2208*VLOOKUP('Форма 1'!$F2208,'Придельники с 2022'!$B$4:$X$28,'Форма 1'!AA$8),"")</f>
        <v/>
      </c>
      <c r="K2208" s="90"/>
      <c r="L2208" s="87"/>
      <c r="M2208" s="103">
        <f>IF(ISNUMBER('Форма 1'!AD2208),'Форма 1'!$H2208*VLOOKUP('Форма 1'!$F2208,'Придельники с 2022'!$B$4:$X$28,'Форма 1'!AD$8),"")</f>
        <v>2682759.3729999997</v>
      </c>
      <c r="N2208" s="103">
        <f>IF(ISBLANK('Форма 1'!$AE2208),"",IF('Форма 1'!$AE2208=1,'Форма 1'!$H2208*VLOOKUP('Форма 1'!$F2208,'Придельники с 2022'!$B$4:$X$28,'Форма 1'!$AE$8,0),IF('Форма 1'!$AE2208=2,'Форма 1'!$H2208*VLOOKUP('Форма 1'!$F2208,'Придельники с 2022'!$B$4:$X$28,13,0),IF('Форма 1'!$AE2208=3,'Форма 1'!$H2208*VLOOKUP('Форма 1'!$F2208,'Придельники с 2022'!$B$4:$X$28,12,0)))))</f>
        <v>1635681.0049999999</v>
      </c>
      <c r="O2208" s="103" t="str">
        <f>IF(ISNUMBER('Форма 1'!AF2208),'Форма 1'!$H2208*VLOOKUP('Форма 1'!$F2208,'Придельники с 2022'!$B$4:$X$28,'Форма 1'!AF$8),"")</f>
        <v/>
      </c>
      <c r="P2208" s="87"/>
      <c r="Q2208" s="103" t="str">
        <f>IF(ISNUMBER('Форма 1'!AH2208),'Форма 1'!$H2208*VLOOKUP('Форма 1'!$F2208,'Придельники с 2022'!$B$4:$X$28,'Форма 1'!AH$8),"")</f>
        <v/>
      </c>
      <c r="R2208" s="103" t="str">
        <f>IF(ISNUMBER('Форма 1'!AI2208),'Форма 1'!$H2208*VLOOKUP('Форма 1'!$F2208,'Придельники с 2022'!$B$4:$X$28,'Форма 1'!AI$8),"")</f>
        <v/>
      </c>
      <c r="S2208" s="103" t="str">
        <f>IF(ISNUMBER('Форма 1'!AJ2208),'Форма 1'!$H2208*VLOOKUP('Форма 1'!$F2208,'Придельники с 2022'!$B$4:$X$28,'Форма 1'!AJ$8),"")</f>
        <v/>
      </c>
      <c r="T2208" s="87"/>
    </row>
    <row r="2209" spans="1:20">
      <c r="A2209" s="188">
        <f t="shared" si="192"/>
        <v>8</v>
      </c>
      <c r="B2209" s="189" t="s">
        <v>2148</v>
      </c>
      <c r="C2209" s="99">
        <f t="shared" si="188"/>
        <v>5863048.1940000001</v>
      </c>
      <c r="D2209" s="103" t="str">
        <f>IF(ISNUMBER('Форма 1'!U2209),'Форма 1'!$H2209*VLOOKUP('Форма 1'!$F2209,'Придельники с 2022'!$B$4:$X$28,'Форма 1'!U$8),"")</f>
        <v/>
      </c>
      <c r="E2209" s="103" t="str">
        <f>IF(ISNUMBER('Форма 1'!V2209),'Форма 1'!$H2209*VLOOKUP('Форма 1'!$F2209,'Придельники с 2022'!$B$4:$X$28,'Форма 1'!V$8),"")</f>
        <v/>
      </c>
      <c r="F2209" s="103" t="str">
        <f>IF(ISNUMBER('Форма 1'!W2209),'Форма 1'!$H2209*VLOOKUP('Форма 1'!$F2209,'Придельники с 2022'!$B$4:$X$28,'Форма 1'!W$8),"")</f>
        <v/>
      </c>
      <c r="G2209" s="103" t="str">
        <f>IF(ISNUMBER('Форма 1'!X2209),'Форма 1'!$H2209*VLOOKUP('Форма 1'!$F2209,'Придельники с 2022'!$B$4:$X$28,'Форма 1'!X$8),"")</f>
        <v/>
      </c>
      <c r="H2209" s="103" t="str">
        <f>IF(ISNUMBER('Форма 1'!Y2209),'Форма 1'!$H2209*VLOOKUP('Форма 1'!$F2209,'Придельники с 2022'!$B$4:$X$28,'Форма 1'!Y$8),"")</f>
        <v/>
      </c>
      <c r="I2209" s="103" t="str">
        <f>IF(ISNUMBER('Форма 1'!Z2209),'Форма 1'!$H2209*VLOOKUP('Форма 1'!$F2209,'Придельники с 2022'!$B$4:$X$28,'Форма 1'!Z$8),"")</f>
        <v/>
      </c>
      <c r="J2209" s="103" t="str">
        <f>IF(ISNUMBER('Форма 1'!AA2209),'Форма 1'!$H2209*VLOOKUP('Форма 1'!$F2209,'Придельники с 2022'!$B$4:$X$28,'Форма 1'!AA$8),"")</f>
        <v/>
      </c>
      <c r="K2209" s="90"/>
      <c r="L2209" s="87"/>
      <c r="M2209" s="103">
        <f>IF(ISNUMBER('Форма 1'!AD2209),'Форма 1'!$H2209*VLOOKUP('Форма 1'!$F2209,'Придельники с 2022'!$B$4:$X$28,'Форма 1'!AD$8),"")</f>
        <v>3642321.3289999999</v>
      </c>
      <c r="N2209" s="103">
        <f>IF(ISBLANK('Форма 1'!$AE2209),"",IF('Форма 1'!$AE2209=1,'Форма 1'!$H2209*VLOOKUP('Форма 1'!$F2209,'Придельники с 2022'!$B$4:$X$28,'Форма 1'!$AE$8,0),IF('Форма 1'!$AE2209=2,'Форма 1'!$H2209*VLOOKUP('Форма 1'!$F2209,'Придельники с 2022'!$B$4:$X$28,13,0),IF('Форма 1'!$AE2209=3,'Форма 1'!$H2209*VLOOKUP('Форма 1'!$F2209,'Придельники с 2022'!$B$4:$X$28,12,0)))))</f>
        <v>2220726.8650000002</v>
      </c>
      <c r="O2209" s="103" t="str">
        <f>IF(ISNUMBER('Форма 1'!AF2209),'Форма 1'!$H2209*VLOOKUP('Форма 1'!$F2209,'Придельники с 2022'!$B$4:$X$28,'Форма 1'!AF$8),"")</f>
        <v/>
      </c>
      <c r="P2209" s="87"/>
      <c r="Q2209" s="103" t="str">
        <f>IF(ISNUMBER('Форма 1'!AH2209),'Форма 1'!$H2209*VLOOKUP('Форма 1'!$F2209,'Придельники с 2022'!$B$4:$X$28,'Форма 1'!AH$8),"")</f>
        <v/>
      </c>
      <c r="R2209" s="103" t="str">
        <f>IF(ISNUMBER('Форма 1'!AI2209),'Форма 1'!$H2209*VLOOKUP('Форма 1'!$F2209,'Придельники с 2022'!$B$4:$X$28,'Форма 1'!AI$8),"")</f>
        <v/>
      </c>
      <c r="S2209" s="103" t="str">
        <f>IF(ISNUMBER('Форма 1'!AJ2209),'Форма 1'!$H2209*VLOOKUP('Форма 1'!$F2209,'Придельники с 2022'!$B$4:$X$28,'Форма 1'!AJ$8),"")</f>
        <v/>
      </c>
      <c r="T2209" s="87"/>
    </row>
    <row r="2210" spans="1:20">
      <c r="A2210" s="188">
        <f t="shared" si="192"/>
        <v>9</v>
      </c>
      <c r="B2210" s="189" t="s">
        <v>2149</v>
      </c>
      <c r="C2210" s="99">
        <f t="shared" si="188"/>
        <v>3158717.395</v>
      </c>
      <c r="D2210" s="103" t="str">
        <f>IF(ISNUMBER('Форма 1'!U2210),'Форма 1'!$H2210*VLOOKUP('Форма 1'!$F2210,'Придельники с 2022'!$B$4:$X$28,'Форма 1'!U$8),"")</f>
        <v/>
      </c>
      <c r="E2210" s="103" t="str">
        <f>IF(ISNUMBER('Форма 1'!V2210),'Форма 1'!$H2210*VLOOKUP('Форма 1'!$F2210,'Придельники с 2022'!$B$4:$X$28,'Форма 1'!V$8),"")</f>
        <v/>
      </c>
      <c r="F2210" s="103" t="str">
        <f>IF(ISNUMBER('Форма 1'!W2210),'Форма 1'!$H2210*VLOOKUP('Форма 1'!$F2210,'Придельники с 2022'!$B$4:$X$28,'Форма 1'!W$8),"")</f>
        <v/>
      </c>
      <c r="G2210" s="103" t="str">
        <f>IF(ISNUMBER('Форма 1'!X2210),'Форма 1'!$H2210*VLOOKUP('Форма 1'!$F2210,'Придельники с 2022'!$B$4:$X$28,'Форма 1'!X$8),"")</f>
        <v/>
      </c>
      <c r="H2210" s="103" t="str">
        <f>IF(ISNUMBER('Форма 1'!Y2210),'Форма 1'!$H2210*VLOOKUP('Форма 1'!$F2210,'Придельники с 2022'!$B$4:$X$28,'Форма 1'!Y$8),"")</f>
        <v/>
      </c>
      <c r="I2210" s="103" t="str">
        <f>IF(ISNUMBER('Форма 1'!Z2210),'Форма 1'!$H2210*VLOOKUP('Форма 1'!$F2210,'Придельники с 2022'!$B$4:$X$28,'Форма 1'!Z$8),"")</f>
        <v/>
      </c>
      <c r="J2210" s="103" t="str">
        <f>IF(ISNUMBER('Форма 1'!AA2210),'Форма 1'!$H2210*VLOOKUP('Форма 1'!$F2210,'Придельники с 2022'!$B$4:$X$28,'Форма 1'!AA$8),"")</f>
        <v/>
      </c>
      <c r="K2210" s="90"/>
      <c r="L2210" s="87"/>
      <c r="M2210" s="103">
        <f>IF(ISNUMBER('Форма 1'!AD2210),'Форма 1'!$H2210*VLOOKUP('Форма 1'!$F2210,'Придельники с 2022'!$B$4:$X$28,'Форма 1'!AD$8),"")</f>
        <v>3158717.395</v>
      </c>
      <c r="N2210" s="103" t="str">
        <f>IF(ISBLANK('Форма 1'!$AE2210),"",IF('Форма 1'!$AE2210=1,'Форма 1'!$H2210*VLOOKUP('Форма 1'!$F2210,'Придельники с 2022'!$B$4:$X$28,'Форма 1'!$AE$8,0),IF('Форма 1'!$AE2210=2,'Форма 1'!$H2210*VLOOKUP('Форма 1'!$F2210,'Придельники с 2022'!$B$4:$X$28,13,0),IF('Форма 1'!$AE2210=3,'Форма 1'!$H2210*VLOOKUP('Форма 1'!$F2210,'Придельники с 2022'!$B$4:$X$28,12,0)))))</f>
        <v/>
      </c>
      <c r="O2210" s="103" t="str">
        <f>IF(ISNUMBER('Форма 1'!AF2210),'Форма 1'!$H2210*VLOOKUP('Форма 1'!$F2210,'Придельники с 2022'!$B$4:$X$28,'Форма 1'!AF$8),"")</f>
        <v/>
      </c>
      <c r="P2210" s="87"/>
      <c r="Q2210" s="103" t="str">
        <f>IF(ISNUMBER('Форма 1'!AH2210),'Форма 1'!$H2210*VLOOKUP('Форма 1'!$F2210,'Придельники с 2022'!$B$4:$X$28,'Форма 1'!AH$8),"")</f>
        <v/>
      </c>
      <c r="R2210" s="103" t="str">
        <f>IF(ISNUMBER('Форма 1'!AI2210),'Форма 1'!$H2210*VLOOKUP('Форма 1'!$F2210,'Придельники с 2022'!$B$4:$X$28,'Форма 1'!AI$8),"")</f>
        <v/>
      </c>
      <c r="S2210" s="103" t="str">
        <f>IF(ISNUMBER('Форма 1'!AJ2210),'Форма 1'!$H2210*VLOOKUP('Форма 1'!$F2210,'Придельники с 2022'!$B$4:$X$28,'Форма 1'!AJ$8),"")</f>
        <v/>
      </c>
      <c r="T2210" s="87"/>
    </row>
    <row r="2211" spans="1:20" ht="15.75">
      <c r="A2211" s="187">
        <v>0</v>
      </c>
      <c r="B2211" s="11" t="s">
        <v>2150</v>
      </c>
      <c r="C2211" s="40">
        <f t="shared" ref="C2211:T2211" si="198">SUM(C2212,C2279,C2282,C2290,C2310,C2587,C2639,C2775,C2827,C2856,C2969,C2997,C3063,C3154,C4454,C4606,C4679,C4755,C4757,C4792,C4798,C4802,C4804,C4807,C4817,C4822,C4876,C4883,C4887,C4918,C4928,C4969,C4981,C5122,C5133,C5136,C5140,C5157,C5194)</f>
        <v>33149573337.684128</v>
      </c>
      <c r="D2211" s="40">
        <f t="shared" si="198"/>
        <v>883196520.54530001</v>
      </c>
      <c r="E2211" s="40">
        <f t="shared" si="198"/>
        <v>2101486645.0330002</v>
      </c>
      <c r="F2211" s="40">
        <f t="shared" si="198"/>
        <v>1003996953.7727001</v>
      </c>
      <c r="G2211" s="40">
        <f t="shared" si="198"/>
        <v>912992870.72659993</v>
      </c>
      <c r="H2211" s="40">
        <f t="shared" si="198"/>
        <v>2023523843.8207998</v>
      </c>
      <c r="I2211" s="40">
        <f t="shared" si="198"/>
        <v>394591304.68670005</v>
      </c>
      <c r="J2211" s="40">
        <f t="shared" si="198"/>
        <v>697724316.63879979</v>
      </c>
      <c r="K2211" s="41">
        <f t="shared" si="198"/>
        <v>477</v>
      </c>
      <c r="L2211" s="40">
        <f t="shared" si="198"/>
        <v>1495418242.1399994</v>
      </c>
      <c r="M2211" s="40">
        <f t="shared" si="198"/>
        <v>14705609770.806101</v>
      </c>
      <c r="N2211" s="40">
        <f t="shared" si="198"/>
        <v>7614048310.2416</v>
      </c>
      <c r="O2211" s="40">
        <f t="shared" si="198"/>
        <v>780350384.79589975</v>
      </c>
      <c r="P2211" s="40">
        <f t="shared" si="198"/>
        <v>18176848.639999993</v>
      </c>
      <c r="Q2211" s="40">
        <f t="shared" si="198"/>
        <v>513296783.87359995</v>
      </c>
      <c r="R2211" s="40">
        <f t="shared" si="198"/>
        <v>4047964.5029999996</v>
      </c>
      <c r="S2211" s="40">
        <f t="shared" si="198"/>
        <v>1112577.46</v>
      </c>
      <c r="T2211" s="40">
        <f t="shared" si="198"/>
        <v>0</v>
      </c>
    </row>
    <row r="2212" spans="1:20" ht="15.75">
      <c r="A2212" s="187">
        <v>0</v>
      </c>
      <c r="B2212" s="34" t="s">
        <v>78</v>
      </c>
      <c r="C2212" s="36">
        <f t="shared" ref="C2212:T2212" si="199">SUM(C2213:C2278)</f>
        <v>638439946.45100033</v>
      </c>
      <c r="D2212" s="36">
        <f t="shared" si="199"/>
        <v>12928643.624</v>
      </c>
      <c r="E2212" s="36">
        <f t="shared" si="199"/>
        <v>111979536.6816</v>
      </c>
      <c r="F2212" s="36">
        <f t="shared" si="199"/>
        <v>36700361.321399994</v>
      </c>
      <c r="G2212" s="36">
        <f t="shared" si="199"/>
        <v>17270485.261599995</v>
      </c>
      <c r="H2212" s="36">
        <f t="shared" si="199"/>
        <v>47146854.760200001</v>
      </c>
      <c r="I2212" s="36">
        <f t="shared" si="199"/>
        <v>14533833.529299995</v>
      </c>
      <c r="J2212" s="36">
        <f t="shared" si="199"/>
        <v>4023440.7379999994</v>
      </c>
      <c r="K2212" s="39">
        <f t="shared" si="199"/>
        <v>0</v>
      </c>
      <c r="L2212" s="36">
        <f t="shared" si="199"/>
        <v>0</v>
      </c>
      <c r="M2212" s="36">
        <f t="shared" si="199"/>
        <v>171253245.44510001</v>
      </c>
      <c r="N2212" s="36">
        <f t="shared" si="199"/>
        <v>206061898.57679999</v>
      </c>
      <c r="O2212" s="36">
        <f t="shared" si="199"/>
        <v>0</v>
      </c>
      <c r="P2212" s="36">
        <f t="shared" si="199"/>
        <v>502078.31999999989</v>
      </c>
      <c r="Q2212" s="36">
        <f t="shared" si="199"/>
        <v>16039568.193000002</v>
      </c>
      <c r="R2212" s="36">
        <f t="shared" si="199"/>
        <v>0</v>
      </c>
      <c r="S2212" s="36">
        <f t="shared" si="199"/>
        <v>0</v>
      </c>
      <c r="T2212" s="36">
        <f t="shared" si="199"/>
        <v>0</v>
      </c>
    </row>
    <row r="2213" spans="1:20">
      <c r="A2213" s="188">
        <f t="shared" ref="A2213:A2276" si="200">A2212+1</f>
        <v>1</v>
      </c>
      <c r="B2213" s="195" t="s">
        <v>2151</v>
      </c>
      <c r="C2213" s="99">
        <f t="shared" ref="C2213:C2275" si="201">SUM(D2213:J2213,L2213:T2213)</f>
        <v>12861602.768000001</v>
      </c>
      <c r="D2213" s="103" t="str">
        <f>IF(ISNUMBER('Форма 1'!U2213),'Форма 1'!$H2213*VLOOKUP('Форма 1'!$F2213,'Придельники с 2022'!$B$4:$X$28,'Форма 1'!U$8),"")</f>
        <v/>
      </c>
      <c r="E2213" s="103" t="str">
        <f>IF(ISNUMBER('Форма 1'!V2213),'Форма 1'!$H2213*VLOOKUP('Форма 1'!$F2213,'Придельники с 2022'!$B$4:$X$28,'Форма 1'!V$8),"")</f>
        <v/>
      </c>
      <c r="F2213" s="103" t="str">
        <f>IF(ISNUMBER('Форма 1'!W2213),'Форма 1'!$H2213*VLOOKUP('Форма 1'!$F2213,'Придельники с 2022'!$B$4:$X$28,'Форма 1'!W$8),"")</f>
        <v/>
      </c>
      <c r="G2213" s="103" t="str">
        <f>IF(ISNUMBER('Форма 1'!X2213),'Форма 1'!$H2213*VLOOKUP('Форма 1'!$F2213,'Придельники с 2022'!$B$4:$X$28,'Форма 1'!X$8),"")</f>
        <v/>
      </c>
      <c r="H2213" s="103" t="str">
        <f>IF(ISNUMBER('Форма 1'!Y2213),'Форма 1'!$H2213*VLOOKUP('Форма 1'!$F2213,'Придельники с 2022'!$B$4:$X$28,'Форма 1'!Y$8),"")</f>
        <v/>
      </c>
      <c r="I2213" s="103" t="str">
        <f>IF(ISNUMBER('Форма 1'!Z2213),'Форма 1'!$H2213*VLOOKUP('Форма 1'!$F2213,'Придельники с 2022'!$B$4:$X$28,'Форма 1'!Z$8),"")</f>
        <v/>
      </c>
      <c r="J2213" s="103" t="str">
        <f>IF(ISNUMBER('Форма 1'!AA2213),'Форма 1'!$H2213*VLOOKUP('Форма 1'!$F2213,'Придельники с 2022'!$B$4:$X$28,'Форма 1'!AA$8),"")</f>
        <v/>
      </c>
      <c r="K2213" s="90"/>
      <c r="L2213" s="87"/>
      <c r="M2213" s="103">
        <f>IF(ISNUMBER('Форма 1'!AD2213),'Форма 1'!$H2213*VLOOKUP('Форма 1'!$F2213,'Придельники с 2022'!$B$4:$X$28,'Форма 1'!AD$8),"")</f>
        <v>12861602.768000001</v>
      </c>
      <c r="N2213" s="103" t="str">
        <f>IF(ISBLANK('Форма 1'!$AE2213),"",IF('Форма 1'!$AE2213=1,'Форма 1'!$H2213*VLOOKUP('Форма 1'!$F2213,'Придельники с 2022'!$B$4:$X$28,'Форма 1'!$AE$8,0),IF('Форма 1'!$AE2213=2,'Форма 1'!$H2213*VLOOKUP('Форма 1'!$F2213,'Придельники с 2022'!$B$4:$X$28,13,0),IF('Форма 1'!$AE2213=3,'Форма 1'!$H2213*VLOOKUP('Форма 1'!$F2213,'Придельники с 2022'!$B$4:$X$28,12,0)))))</f>
        <v/>
      </c>
      <c r="O2213" s="103" t="str">
        <f>IF(ISNUMBER('Форма 1'!AF2213),'Форма 1'!$H2213*VLOOKUP('Форма 1'!$F2213,'Придельники с 2022'!$B$4:$X$28,'Форма 1'!AF$8),"")</f>
        <v/>
      </c>
      <c r="P2213" s="87"/>
      <c r="Q2213" s="103" t="str">
        <f>IF(ISNUMBER('Форма 1'!AH2213),'Форма 1'!$H2213*VLOOKUP('Форма 1'!$F2213,'Придельники с 2022'!$B$4:$X$28,'Форма 1'!AH$8),"")</f>
        <v/>
      </c>
      <c r="R2213" s="103" t="str">
        <f>IF(ISNUMBER('Форма 1'!AI2213),'Форма 1'!$H2213*VLOOKUP('Форма 1'!$F2213,'Придельники с 2022'!$B$4:$X$28,'Форма 1'!AI$8),"")</f>
        <v/>
      </c>
      <c r="S2213" s="103" t="str">
        <f>IF(ISNUMBER('Форма 1'!AJ2213),'Форма 1'!$H2213*VLOOKUP('Форма 1'!$F2213,'Придельники с 2022'!$B$4:$X$28,'Форма 1'!AJ$8),"")</f>
        <v/>
      </c>
      <c r="T2213" s="87"/>
    </row>
    <row r="2214" spans="1:20">
      <c r="A2214" s="188">
        <f t="shared" si="200"/>
        <v>2</v>
      </c>
      <c r="B2214" s="189" t="s">
        <v>2153</v>
      </c>
      <c r="C2214" s="99">
        <f t="shared" si="201"/>
        <v>4908197.6344999997</v>
      </c>
      <c r="D2214" s="103" t="str">
        <f>IF(ISNUMBER('Форма 1'!U2214),'Форма 1'!$H2214*VLOOKUP('Форма 1'!$F2214,'Придельники с 2022'!$B$4:$X$28,'Форма 1'!U$8),"")</f>
        <v/>
      </c>
      <c r="E2214" s="103" t="str">
        <f>IF(ISNUMBER('Форма 1'!V2214),'Форма 1'!$H2214*VLOOKUP('Форма 1'!$F2214,'Придельники с 2022'!$B$4:$X$28,'Форма 1'!V$8),"")</f>
        <v/>
      </c>
      <c r="F2214" s="103" t="str">
        <f>IF(ISNUMBER('Форма 1'!W2214),'Форма 1'!$H2214*VLOOKUP('Форма 1'!$F2214,'Придельники с 2022'!$B$4:$X$28,'Форма 1'!W$8),"")</f>
        <v/>
      </c>
      <c r="G2214" s="103" t="str">
        <f>IF(ISNUMBER('Форма 1'!X2214),'Форма 1'!$H2214*VLOOKUP('Форма 1'!$F2214,'Придельники с 2022'!$B$4:$X$28,'Форма 1'!X$8),"")</f>
        <v/>
      </c>
      <c r="H2214" s="103" t="str">
        <f>IF(ISNUMBER('Форма 1'!Y2214),'Форма 1'!$H2214*VLOOKUP('Форма 1'!$F2214,'Придельники с 2022'!$B$4:$X$28,'Форма 1'!Y$8),"")</f>
        <v/>
      </c>
      <c r="I2214" s="103" t="str">
        <f>IF(ISNUMBER('Форма 1'!Z2214),'Форма 1'!$H2214*VLOOKUP('Форма 1'!$F2214,'Придельники с 2022'!$B$4:$X$28,'Форма 1'!Z$8),"")</f>
        <v/>
      </c>
      <c r="J2214" s="103" t="str">
        <f>IF(ISNUMBER('Форма 1'!AA2214),'Форма 1'!$H2214*VLOOKUP('Форма 1'!$F2214,'Придельники с 2022'!$B$4:$X$28,'Форма 1'!AA$8),"")</f>
        <v/>
      </c>
      <c r="K2214" s="90"/>
      <c r="L2214" s="87"/>
      <c r="M2214" s="103">
        <f>IF(ISNUMBER('Форма 1'!AD2214),'Форма 1'!$H2214*VLOOKUP('Форма 1'!$F2214,'Придельники с 2022'!$B$4:$X$28,'Форма 1'!AD$8),"")</f>
        <v>4908197.6344999997</v>
      </c>
      <c r="N2214" s="103" t="str">
        <f>IF(ISBLANK('Форма 1'!$AE2214),"",IF('Форма 1'!$AE2214=1,'Форма 1'!$H2214*VLOOKUP('Форма 1'!$F2214,'Придельники с 2022'!$B$4:$X$28,'Форма 1'!$AE$8,0),IF('Форма 1'!$AE2214=2,'Форма 1'!$H2214*VLOOKUP('Форма 1'!$F2214,'Придельники с 2022'!$B$4:$X$28,13,0),IF('Форма 1'!$AE2214=3,'Форма 1'!$H2214*VLOOKUP('Форма 1'!$F2214,'Придельники с 2022'!$B$4:$X$28,12,0)))))</f>
        <v/>
      </c>
      <c r="O2214" s="103" t="str">
        <f>IF(ISNUMBER('Форма 1'!AF2214),'Форма 1'!$H2214*VLOOKUP('Форма 1'!$F2214,'Придельники с 2022'!$B$4:$X$28,'Форма 1'!AF$8),"")</f>
        <v/>
      </c>
      <c r="P2214" s="87"/>
      <c r="Q2214" s="103" t="str">
        <f>IF(ISNUMBER('Форма 1'!AH2214),'Форма 1'!$H2214*VLOOKUP('Форма 1'!$F2214,'Придельники с 2022'!$B$4:$X$28,'Форма 1'!AH$8),"")</f>
        <v/>
      </c>
      <c r="R2214" s="103" t="str">
        <f>IF(ISNUMBER('Форма 1'!AI2214),'Форма 1'!$H2214*VLOOKUP('Форма 1'!$F2214,'Придельники с 2022'!$B$4:$X$28,'Форма 1'!AI$8),"")</f>
        <v/>
      </c>
      <c r="S2214" s="103" t="str">
        <f>IF(ISNUMBER('Форма 1'!AJ2214),'Форма 1'!$H2214*VLOOKUP('Форма 1'!$F2214,'Придельники с 2022'!$B$4:$X$28,'Форма 1'!AJ$8),"")</f>
        <v/>
      </c>
      <c r="T2214" s="87"/>
    </row>
    <row r="2215" spans="1:20">
      <c r="A2215" s="188">
        <f t="shared" si="200"/>
        <v>3</v>
      </c>
      <c r="B2215" s="189" t="s">
        <v>2154</v>
      </c>
      <c r="C2215" s="99">
        <f t="shared" si="201"/>
        <v>8426175.4574999996</v>
      </c>
      <c r="D2215" s="103" t="str">
        <f>IF(ISNUMBER('Форма 1'!U2215),'Форма 1'!$H2215*VLOOKUP('Форма 1'!$F2215,'Придельники с 2022'!$B$4:$X$28,'Форма 1'!U$8),"")</f>
        <v/>
      </c>
      <c r="E2215" s="103" t="str">
        <f>IF(ISNUMBER('Форма 1'!V2215),'Форма 1'!$H2215*VLOOKUP('Форма 1'!$F2215,'Придельники с 2022'!$B$4:$X$28,'Форма 1'!V$8),"")</f>
        <v/>
      </c>
      <c r="F2215" s="103" t="str">
        <f>IF(ISNUMBER('Форма 1'!W2215),'Форма 1'!$H2215*VLOOKUP('Форма 1'!$F2215,'Придельники с 2022'!$B$4:$X$28,'Форма 1'!W$8),"")</f>
        <v/>
      </c>
      <c r="G2215" s="103" t="str">
        <f>IF(ISNUMBER('Форма 1'!X2215),'Форма 1'!$H2215*VLOOKUP('Форма 1'!$F2215,'Придельники с 2022'!$B$4:$X$28,'Форма 1'!X$8),"")</f>
        <v/>
      </c>
      <c r="H2215" s="103" t="str">
        <f>IF(ISNUMBER('Форма 1'!Y2215),'Форма 1'!$H2215*VLOOKUP('Форма 1'!$F2215,'Придельники с 2022'!$B$4:$X$28,'Форма 1'!Y$8),"")</f>
        <v/>
      </c>
      <c r="I2215" s="103" t="str">
        <f>IF(ISNUMBER('Форма 1'!Z2215),'Форма 1'!$H2215*VLOOKUP('Форма 1'!$F2215,'Придельники с 2022'!$B$4:$X$28,'Форма 1'!Z$8),"")</f>
        <v/>
      </c>
      <c r="J2215" s="103" t="str">
        <f>IF(ISNUMBER('Форма 1'!AA2215),'Форма 1'!$H2215*VLOOKUP('Форма 1'!$F2215,'Придельники с 2022'!$B$4:$X$28,'Форма 1'!AA$8),"")</f>
        <v/>
      </c>
      <c r="K2215" s="90"/>
      <c r="L2215" s="87"/>
      <c r="M2215" s="103">
        <f>IF(ISNUMBER('Форма 1'!AD2215),'Форма 1'!$H2215*VLOOKUP('Форма 1'!$F2215,'Придельники с 2022'!$B$4:$X$28,'Форма 1'!AD$8),"")</f>
        <v>4843971.9737</v>
      </c>
      <c r="N2215" s="103">
        <f>IF(ISBLANK('Форма 1'!$AE2215),"",IF('Форма 1'!$AE2215=1,'Форма 1'!$H2215*VLOOKUP('Форма 1'!$F2215,'Придельники с 2022'!$B$4:$X$28,'Форма 1'!$AE$8,0),IF('Форма 1'!$AE2215=2,'Форма 1'!$H2215*VLOOKUP('Форма 1'!$F2215,'Придельники с 2022'!$B$4:$X$28,13,0),IF('Форма 1'!$AE2215=3,'Форма 1'!$H2215*VLOOKUP('Форма 1'!$F2215,'Придельники с 2022'!$B$4:$X$28,12,0)))))</f>
        <v>3582203.4837999996</v>
      </c>
      <c r="O2215" s="103" t="str">
        <f>IF(ISNUMBER('Форма 1'!AF2215),'Форма 1'!$H2215*VLOOKUP('Форма 1'!$F2215,'Придельники с 2022'!$B$4:$X$28,'Форма 1'!AF$8),"")</f>
        <v/>
      </c>
      <c r="P2215" s="87"/>
      <c r="Q2215" s="103" t="str">
        <f>IF(ISNUMBER('Форма 1'!AH2215),'Форма 1'!$H2215*VLOOKUP('Форма 1'!$F2215,'Придельники с 2022'!$B$4:$X$28,'Форма 1'!AH$8),"")</f>
        <v/>
      </c>
      <c r="R2215" s="103" t="str">
        <f>IF(ISNUMBER('Форма 1'!AI2215),'Форма 1'!$H2215*VLOOKUP('Форма 1'!$F2215,'Придельники с 2022'!$B$4:$X$28,'Форма 1'!AI$8),"")</f>
        <v/>
      </c>
      <c r="S2215" s="103" t="str">
        <f>IF(ISNUMBER('Форма 1'!AJ2215),'Форма 1'!$H2215*VLOOKUP('Форма 1'!$F2215,'Придельники с 2022'!$B$4:$X$28,'Форма 1'!AJ$8),"")</f>
        <v/>
      </c>
      <c r="T2215" s="87"/>
    </row>
    <row r="2216" spans="1:20">
      <c r="A2216" s="188">
        <f t="shared" si="200"/>
        <v>4</v>
      </c>
      <c r="B2216" s="189" t="s">
        <v>2155</v>
      </c>
      <c r="C2216" s="99">
        <f t="shared" si="201"/>
        <v>4828106.7062999997</v>
      </c>
      <c r="D2216" s="103" t="str">
        <f>IF(ISNUMBER('Форма 1'!U2216),'Форма 1'!$H2216*VLOOKUP('Форма 1'!$F2216,'Придельники с 2022'!$B$4:$X$28,'Форма 1'!U$8),"")</f>
        <v/>
      </c>
      <c r="E2216" s="103" t="str">
        <f>IF(ISNUMBER('Форма 1'!V2216),'Форма 1'!$H2216*VLOOKUP('Форма 1'!$F2216,'Придельники с 2022'!$B$4:$X$28,'Форма 1'!V$8),"")</f>
        <v/>
      </c>
      <c r="F2216" s="103" t="str">
        <f>IF(ISNUMBER('Форма 1'!W2216),'Форма 1'!$H2216*VLOOKUP('Форма 1'!$F2216,'Придельники с 2022'!$B$4:$X$28,'Форма 1'!W$8),"")</f>
        <v/>
      </c>
      <c r="G2216" s="103" t="str">
        <f>IF(ISNUMBER('Форма 1'!X2216),'Форма 1'!$H2216*VLOOKUP('Форма 1'!$F2216,'Придельники с 2022'!$B$4:$X$28,'Форма 1'!X$8),"")</f>
        <v/>
      </c>
      <c r="H2216" s="103" t="str">
        <f>IF(ISNUMBER('Форма 1'!Y2216),'Форма 1'!$H2216*VLOOKUP('Форма 1'!$F2216,'Придельники с 2022'!$B$4:$X$28,'Форма 1'!Y$8),"")</f>
        <v/>
      </c>
      <c r="I2216" s="103" t="str">
        <f>IF(ISNUMBER('Форма 1'!Z2216),'Форма 1'!$H2216*VLOOKUP('Форма 1'!$F2216,'Придельники с 2022'!$B$4:$X$28,'Форма 1'!Z$8),"")</f>
        <v/>
      </c>
      <c r="J2216" s="103" t="str">
        <f>IF(ISNUMBER('Форма 1'!AA2216),'Форма 1'!$H2216*VLOOKUP('Форма 1'!$F2216,'Придельники с 2022'!$B$4:$X$28,'Форма 1'!AA$8),"")</f>
        <v/>
      </c>
      <c r="K2216" s="90"/>
      <c r="L2216" s="87"/>
      <c r="M2216" s="103">
        <f>IF(ISNUMBER('Форма 1'!AD2216),'Форма 1'!$H2216*VLOOKUP('Форма 1'!$F2216,'Придельники с 2022'!$B$4:$X$28,'Форма 1'!AD$8),"")</f>
        <v>4828106.7062999997</v>
      </c>
      <c r="N2216" s="103" t="str">
        <f>IF(ISBLANK('Форма 1'!$AE2216),"",IF('Форма 1'!$AE2216=1,'Форма 1'!$H2216*VLOOKUP('Форма 1'!$F2216,'Придельники с 2022'!$B$4:$X$28,'Форма 1'!$AE$8,0),IF('Форма 1'!$AE2216=2,'Форма 1'!$H2216*VLOOKUP('Форма 1'!$F2216,'Придельники с 2022'!$B$4:$X$28,13,0),IF('Форма 1'!$AE2216=3,'Форма 1'!$H2216*VLOOKUP('Форма 1'!$F2216,'Придельники с 2022'!$B$4:$X$28,12,0)))))</f>
        <v/>
      </c>
      <c r="O2216" s="103" t="str">
        <f>IF(ISNUMBER('Форма 1'!AF2216),'Форма 1'!$H2216*VLOOKUP('Форма 1'!$F2216,'Придельники с 2022'!$B$4:$X$28,'Форма 1'!AF$8),"")</f>
        <v/>
      </c>
      <c r="P2216" s="87"/>
      <c r="Q2216" s="103" t="str">
        <f>IF(ISNUMBER('Форма 1'!AH2216),'Форма 1'!$H2216*VLOOKUP('Форма 1'!$F2216,'Придельники с 2022'!$B$4:$X$28,'Форма 1'!AH$8),"")</f>
        <v/>
      </c>
      <c r="R2216" s="103" t="str">
        <f>IF(ISNUMBER('Форма 1'!AI2216),'Форма 1'!$H2216*VLOOKUP('Форма 1'!$F2216,'Придельники с 2022'!$B$4:$X$28,'Форма 1'!AI$8),"")</f>
        <v/>
      </c>
      <c r="S2216" s="103" t="str">
        <f>IF(ISNUMBER('Форма 1'!AJ2216),'Форма 1'!$H2216*VLOOKUP('Форма 1'!$F2216,'Придельники с 2022'!$B$4:$X$28,'Форма 1'!AJ$8),"")</f>
        <v/>
      </c>
      <c r="T2216" s="87"/>
    </row>
    <row r="2217" spans="1:20">
      <c r="A2217" s="188">
        <f t="shared" si="200"/>
        <v>5</v>
      </c>
      <c r="B2217" s="189" t="s">
        <v>2156</v>
      </c>
      <c r="C2217" s="99">
        <f t="shared" si="201"/>
        <v>8290679.6699999999</v>
      </c>
      <c r="D2217" s="103" t="str">
        <f>IF(ISNUMBER('Форма 1'!U2217),'Форма 1'!$H2217*VLOOKUP('Форма 1'!$F2217,'Придельники с 2022'!$B$4:$X$28,'Форма 1'!U$8),"")</f>
        <v/>
      </c>
      <c r="E2217" s="103" t="str">
        <f>IF(ISNUMBER('Форма 1'!V2217),'Форма 1'!$H2217*VLOOKUP('Форма 1'!$F2217,'Придельники с 2022'!$B$4:$X$28,'Форма 1'!V$8),"")</f>
        <v/>
      </c>
      <c r="F2217" s="103" t="str">
        <f>IF(ISNUMBER('Форма 1'!W2217),'Форма 1'!$H2217*VLOOKUP('Форма 1'!$F2217,'Придельники с 2022'!$B$4:$X$28,'Форма 1'!W$8),"")</f>
        <v/>
      </c>
      <c r="G2217" s="103" t="str">
        <f>IF(ISNUMBER('Форма 1'!X2217),'Форма 1'!$H2217*VLOOKUP('Форма 1'!$F2217,'Придельники с 2022'!$B$4:$X$28,'Форма 1'!X$8),"")</f>
        <v/>
      </c>
      <c r="H2217" s="103" t="str">
        <f>IF(ISNUMBER('Форма 1'!Y2217),'Форма 1'!$H2217*VLOOKUP('Форма 1'!$F2217,'Придельники с 2022'!$B$4:$X$28,'Форма 1'!Y$8),"")</f>
        <v/>
      </c>
      <c r="I2217" s="103" t="str">
        <f>IF(ISNUMBER('Форма 1'!Z2217),'Форма 1'!$H2217*VLOOKUP('Форма 1'!$F2217,'Придельники с 2022'!$B$4:$X$28,'Форма 1'!Z$8),"")</f>
        <v/>
      </c>
      <c r="J2217" s="103" t="str">
        <f>IF(ISNUMBER('Форма 1'!AA2217),'Форма 1'!$H2217*VLOOKUP('Форма 1'!$F2217,'Придельники с 2022'!$B$4:$X$28,'Форма 1'!AA$8),"")</f>
        <v/>
      </c>
      <c r="K2217" s="90"/>
      <c r="L2217" s="87"/>
      <c r="M2217" s="103">
        <f>IF(ISNUMBER('Форма 1'!AD2217),'Форма 1'!$H2217*VLOOKUP('Форма 1'!$F2217,'Придельники с 2022'!$B$4:$X$28,'Форма 1'!AD$8),"")</f>
        <v>4766079.2451999998</v>
      </c>
      <c r="N2217" s="103">
        <f>IF(ISBLANK('Форма 1'!$AE2217),"",IF('Форма 1'!$AE2217=1,'Форма 1'!$H2217*VLOOKUP('Форма 1'!$F2217,'Придельники с 2022'!$B$4:$X$28,'Форма 1'!$AE$8,0),IF('Форма 1'!$AE2217=2,'Форма 1'!$H2217*VLOOKUP('Форма 1'!$F2217,'Придельники с 2022'!$B$4:$X$28,13,0),IF('Форма 1'!$AE2217=3,'Форма 1'!$H2217*VLOOKUP('Форма 1'!$F2217,'Придельники с 2022'!$B$4:$X$28,12,0)))))</f>
        <v>3524600.4247999997</v>
      </c>
      <c r="O2217" s="103" t="str">
        <f>IF(ISNUMBER('Форма 1'!AF2217),'Форма 1'!$H2217*VLOOKUP('Форма 1'!$F2217,'Придельники с 2022'!$B$4:$X$28,'Форма 1'!AF$8),"")</f>
        <v/>
      </c>
      <c r="P2217" s="87"/>
      <c r="Q2217" s="103" t="str">
        <f>IF(ISNUMBER('Форма 1'!AH2217),'Форма 1'!$H2217*VLOOKUP('Форма 1'!$F2217,'Придельники с 2022'!$B$4:$X$28,'Форма 1'!AH$8),"")</f>
        <v/>
      </c>
      <c r="R2217" s="103" t="str">
        <f>IF(ISNUMBER('Форма 1'!AI2217),'Форма 1'!$H2217*VLOOKUP('Форма 1'!$F2217,'Придельники с 2022'!$B$4:$X$28,'Форма 1'!AI$8),"")</f>
        <v/>
      </c>
      <c r="S2217" s="103" t="str">
        <f>IF(ISNUMBER('Форма 1'!AJ2217),'Форма 1'!$H2217*VLOOKUP('Форма 1'!$F2217,'Придельники с 2022'!$B$4:$X$28,'Форма 1'!AJ$8),"")</f>
        <v/>
      </c>
      <c r="T2217" s="87"/>
    </row>
    <row r="2218" spans="1:20">
      <c r="A2218" s="188">
        <f t="shared" si="200"/>
        <v>6</v>
      </c>
      <c r="B2218" s="189" t="s">
        <v>2157</v>
      </c>
      <c r="C2218" s="99">
        <f t="shared" si="201"/>
        <v>16947668.101</v>
      </c>
      <c r="D2218" s="103" t="str">
        <f>IF(ISNUMBER('Форма 1'!U2218),'Форма 1'!$H2218*VLOOKUP('Форма 1'!$F2218,'Придельники с 2022'!$B$4:$X$28,'Форма 1'!U$8),"")</f>
        <v/>
      </c>
      <c r="E2218" s="103" t="str">
        <f>IF(ISNUMBER('Форма 1'!V2218),'Форма 1'!$H2218*VLOOKUP('Форма 1'!$F2218,'Придельники с 2022'!$B$4:$X$28,'Форма 1'!V$8),"")</f>
        <v/>
      </c>
      <c r="F2218" s="103" t="str">
        <f>IF(ISNUMBER('Форма 1'!W2218),'Форма 1'!$H2218*VLOOKUP('Форма 1'!$F2218,'Придельники с 2022'!$B$4:$X$28,'Форма 1'!W$8),"")</f>
        <v/>
      </c>
      <c r="G2218" s="103" t="str">
        <f>IF(ISNUMBER('Форма 1'!X2218),'Форма 1'!$H2218*VLOOKUP('Форма 1'!$F2218,'Придельники с 2022'!$B$4:$X$28,'Форма 1'!X$8),"")</f>
        <v/>
      </c>
      <c r="H2218" s="103" t="str">
        <f>IF(ISNUMBER('Форма 1'!Y2218),'Форма 1'!$H2218*VLOOKUP('Форма 1'!$F2218,'Придельники с 2022'!$B$4:$X$28,'Форма 1'!Y$8),"")</f>
        <v/>
      </c>
      <c r="I2218" s="103" t="str">
        <f>IF(ISNUMBER('Форма 1'!Z2218),'Форма 1'!$H2218*VLOOKUP('Форма 1'!$F2218,'Придельники с 2022'!$B$4:$X$28,'Форма 1'!Z$8),"")</f>
        <v/>
      </c>
      <c r="J2218" s="103" t="str">
        <f>IF(ISNUMBER('Форма 1'!AA2218),'Форма 1'!$H2218*VLOOKUP('Форма 1'!$F2218,'Придельники с 2022'!$B$4:$X$28,'Форма 1'!AA$8),"")</f>
        <v/>
      </c>
      <c r="K2218" s="90"/>
      <c r="L2218" s="87"/>
      <c r="M2218" s="103" t="str">
        <f>IF(ISNUMBER('Форма 1'!AD2218),'Форма 1'!$H2218*VLOOKUP('Форма 1'!$F2218,'Придельники с 2022'!$B$4:$X$28,'Форма 1'!AD$8),"")</f>
        <v/>
      </c>
      <c r="N2218" s="103">
        <f>IF(ISBLANK('Форма 1'!$AE2218),"",IF('Форма 1'!$AE2218=1,'Форма 1'!$H2218*VLOOKUP('Форма 1'!$F2218,'Придельники с 2022'!$B$4:$X$28,'Форма 1'!$AE$8,0),IF('Форма 1'!$AE2218=2,'Форма 1'!$H2218*VLOOKUP('Форма 1'!$F2218,'Придельники с 2022'!$B$4:$X$28,13,0),IF('Форма 1'!$AE2218=3,'Форма 1'!$H2218*VLOOKUP('Форма 1'!$F2218,'Придельники с 2022'!$B$4:$X$28,12,0)))))</f>
        <v>16947668.101</v>
      </c>
      <c r="O2218" s="103" t="str">
        <f>IF(ISNUMBER('Форма 1'!AF2218),'Форма 1'!$H2218*VLOOKUP('Форма 1'!$F2218,'Придельники с 2022'!$B$4:$X$28,'Форма 1'!AF$8),"")</f>
        <v/>
      </c>
      <c r="P2218" s="87"/>
      <c r="Q2218" s="103" t="str">
        <f>IF(ISNUMBER('Форма 1'!AH2218),'Форма 1'!$H2218*VLOOKUP('Форма 1'!$F2218,'Придельники с 2022'!$B$4:$X$28,'Форма 1'!AH$8),"")</f>
        <v/>
      </c>
      <c r="R2218" s="103" t="str">
        <f>IF(ISNUMBER('Форма 1'!AI2218),'Форма 1'!$H2218*VLOOKUP('Форма 1'!$F2218,'Придельники с 2022'!$B$4:$X$28,'Форма 1'!AI$8),"")</f>
        <v/>
      </c>
      <c r="S2218" s="103" t="str">
        <f>IF(ISNUMBER('Форма 1'!AJ2218),'Форма 1'!$H2218*VLOOKUP('Форма 1'!$F2218,'Придельники с 2022'!$B$4:$X$28,'Форма 1'!AJ$8),"")</f>
        <v/>
      </c>
      <c r="T2218" s="87"/>
    </row>
    <row r="2219" spans="1:20">
      <c r="A2219" s="188">
        <f t="shared" si="200"/>
        <v>7</v>
      </c>
      <c r="B2219" s="189" t="s">
        <v>2159</v>
      </c>
      <c r="C2219" s="99">
        <f t="shared" si="201"/>
        <v>31747225.767999999</v>
      </c>
      <c r="D2219" s="103" t="str">
        <f>IF(ISNUMBER('Форма 1'!U2219),'Форма 1'!$H2219*VLOOKUP('Форма 1'!$F2219,'Придельники с 2022'!$B$4:$X$28,'Форма 1'!U$8),"")</f>
        <v/>
      </c>
      <c r="E2219" s="103" t="str">
        <f>IF(ISNUMBER('Форма 1'!V2219),'Форма 1'!$H2219*VLOOKUP('Форма 1'!$F2219,'Придельники с 2022'!$B$4:$X$28,'Форма 1'!V$8),"")</f>
        <v/>
      </c>
      <c r="F2219" s="103">
        <f>IF(ISNUMBER('Форма 1'!W2219),'Форма 1'!$H2219*VLOOKUP('Форма 1'!$F2219,'Придельники с 2022'!$B$4:$X$28,'Форма 1'!W$8),"")</f>
        <v>1894079.92</v>
      </c>
      <c r="G2219" s="103">
        <f>IF(ISNUMBER('Форма 1'!X2219),'Форма 1'!$H2219*VLOOKUP('Форма 1'!$F2219,'Придельники с 2022'!$B$4:$X$28,'Форма 1'!X$8),"")</f>
        <v>1176471.8800000001</v>
      </c>
      <c r="H2219" s="103">
        <f>IF(ISNUMBER('Форма 1'!Y2219),'Форма 1'!$H2219*VLOOKUP('Форма 1'!$F2219,'Придельники с 2022'!$B$4:$X$28,'Форма 1'!Y$8),"")</f>
        <v>3099502.2</v>
      </c>
      <c r="I2219" s="103" t="str">
        <f>IF(ISNUMBER('Форма 1'!Z2219),'Форма 1'!$H2219*VLOOKUP('Форма 1'!$F2219,'Придельники с 2022'!$B$4:$X$28,'Форма 1'!Z$8),"")</f>
        <v/>
      </c>
      <c r="J2219" s="103" t="str">
        <f>IF(ISNUMBER('Форма 1'!AA2219),'Форма 1'!$H2219*VLOOKUP('Форма 1'!$F2219,'Придельники с 2022'!$B$4:$X$28,'Форма 1'!AA$8),"")</f>
        <v/>
      </c>
      <c r="K2219" s="90"/>
      <c r="L2219" s="87"/>
      <c r="M2219" s="103" t="str">
        <f>IF(ISNUMBER('Форма 1'!AD2219),'Форма 1'!$H2219*VLOOKUP('Форма 1'!$F2219,'Придельники с 2022'!$B$4:$X$28,'Форма 1'!AD$8),"")</f>
        <v/>
      </c>
      <c r="N2219" s="103">
        <f>IF(ISBLANK('Форма 1'!$AE2219),"",IF('Форма 1'!$AE2219=1,'Форма 1'!$H2219*VLOOKUP('Форма 1'!$F2219,'Придельники с 2022'!$B$4:$X$28,'Форма 1'!$AE$8,0),IF('Форма 1'!$AE2219=2,'Форма 1'!$H2219*VLOOKUP('Форма 1'!$F2219,'Придельники с 2022'!$B$4:$X$28,13,0),IF('Форма 1'!$AE2219=3,'Форма 1'!$H2219*VLOOKUP('Форма 1'!$F2219,'Придельники с 2022'!$B$4:$X$28,12,0)))))</f>
        <v>25577171.767999999</v>
      </c>
      <c r="O2219" s="103" t="str">
        <f>IF(ISNUMBER('Форма 1'!AF2219),'Форма 1'!$H2219*VLOOKUP('Форма 1'!$F2219,'Придельники с 2022'!$B$4:$X$28,'Форма 1'!AF$8),"")</f>
        <v/>
      </c>
      <c r="P2219" s="87"/>
      <c r="Q2219" s="103" t="str">
        <f>IF(ISNUMBER('Форма 1'!AH2219),'Форма 1'!$H2219*VLOOKUP('Форма 1'!$F2219,'Придельники с 2022'!$B$4:$X$28,'Форма 1'!AH$8),"")</f>
        <v/>
      </c>
      <c r="R2219" s="103" t="str">
        <f>IF(ISNUMBER('Форма 1'!AI2219),'Форма 1'!$H2219*VLOOKUP('Форма 1'!$F2219,'Придельники с 2022'!$B$4:$X$28,'Форма 1'!AI$8),"")</f>
        <v/>
      </c>
      <c r="S2219" s="103" t="str">
        <f>IF(ISNUMBER('Форма 1'!AJ2219),'Форма 1'!$H2219*VLOOKUP('Форма 1'!$F2219,'Придельники с 2022'!$B$4:$X$28,'Форма 1'!AJ$8),"")</f>
        <v/>
      </c>
      <c r="T2219" s="87"/>
    </row>
    <row r="2220" spans="1:20">
      <c r="A2220" s="188">
        <f t="shared" si="200"/>
        <v>8</v>
      </c>
      <c r="B2220" s="189" t="s">
        <v>2160</v>
      </c>
      <c r="C2220" s="99">
        <f t="shared" si="201"/>
        <v>24271738.025999997</v>
      </c>
      <c r="D2220" s="103" t="str">
        <f>IF(ISNUMBER('Форма 1'!U2220),'Форма 1'!$H2220*VLOOKUP('Форма 1'!$F2220,'Придельники с 2022'!$B$4:$X$28,'Форма 1'!U$8),"")</f>
        <v/>
      </c>
      <c r="E2220" s="103" t="str">
        <f>IF(ISNUMBER('Форма 1'!V2220),'Форма 1'!$H2220*VLOOKUP('Форма 1'!$F2220,'Придельники с 2022'!$B$4:$X$28,'Форма 1'!V$8),"")</f>
        <v/>
      </c>
      <c r="F2220" s="103" t="str">
        <f>IF(ISNUMBER('Форма 1'!W2220),'Форма 1'!$H2220*VLOOKUP('Форма 1'!$F2220,'Придельники с 2022'!$B$4:$X$28,'Форма 1'!W$8),"")</f>
        <v/>
      </c>
      <c r="G2220" s="103" t="str">
        <f>IF(ISNUMBER('Форма 1'!X2220),'Форма 1'!$H2220*VLOOKUP('Форма 1'!$F2220,'Придельники с 2022'!$B$4:$X$28,'Форма 1'!X$8),"")</f>
        <v/>
      </c>
      <c r="H2220" s="103" t="str">
        <f>IF(ISNUMBER('Форма 1'!Y2220),'Форма 1'!$H2220*VLOOKUP('Форма 1'!$F2220,'Придельники с 2022'!$B$4:$X$28,'Форма 1'!Y$8),"")</f>
        <v/>
      </c>
      <c r="I2220" s="103" t="str">
        <f>IF(ISNUMBER('Форма 1'!Z2220),'Форма 1'!$H2220*VLOOKUP('Форма 1'!$F2220,'Придельники с 2022'!$B$4:$X$28,'Форма 1'!Z$8),"")</f>
        <v/>
      </c>
      <c r="J2220" s="103" t="str">
        <f>IF(ISNUMBER('Форма 1'!AA2220),'Форма 1'!$H2220*VLOOKUP('Форма 1'!$F2220,'Придельники с 2022'!$B$4:$X$28,'Форма 1'!AA$8),"")</f>
        <v/>
      </c>
      <c r="K2220" s="90"/>
      <c r="L2220" s="87"/>
      <c r="M2220" s="103" t="str">
        <f>IF(ISNUMBER('Форма 1'!AD2220),'Форма 1'!$H2220*VLOOKUP('Форма 1'!$F2220,'Придельники с 2022'!$B$4:$X$28,'Форма 1'!AD$8),"")</f>
        <v/>
      </c>
      <c r="N2220" s="103">
        <f>IF(ISBLANK('Форма 1'!$AE2220),"",IF('Форма 1'!$AE2220=1,'Форма 1'!$H2220*VLOOKUP('Форма 1'!$F2220,'Придельники с 2022'!$B$4:$X$28,'Форма 1'!$AE$8,0),IF('Форма 1'!$AE2220=2,'Форма 1'!$H2220*VLOOKUP('Форма 1'!$F2220,'Придельники с 2022'!$B$4:$X$28,13,0),IF('Форма 1'!$AE2220=3,'Форма 1'!$H2220*VLOOKUP('Форма 1'!$F2220,'Придельники с 2022'!$B$4:$X$28,12,0)))))</f>
        <v>24271738.025999997</v>
      </c>
      <c r="O2220" s="103" t="str">
        <f>IF(ISNUMBER('Форма 1'!AF2220),'Форма 1'!$H2220*VLOOKUP('Форма 1'!$F2220,'Придельники с 2022'!$B$4:$X$28,'Форма 1'!AF$8),"")</f>
        <v/>
      </c>
      <c r="P2220" s="87"/>
      <c r="Q2220" s="103" t="str">
        <f>IF(ISNUMBER('Форма 1'!AH2220),'Форма 1'!$H2220*VLOOKUP('Форма 1'!$F2220,'Придельники с 2022'!$B$4:$X$28,'Форма 1'!AH$8),"")</f>
        <v/>
      </c>
      <c r="R2220" s="103" t="str">
        <f>IF(ISNUMBER('Форма 1'!AI2220),'Форма 1'!$H2220*VLOOKUP('Форма 1'!$F2220,'Придельники с 2022'!$B$4:$X$28,'Форма 1'!AI$8),"")</f>
        <v/>
      </c>
      <c r="S2220" s="103" t="str">
        <f>IF(ISNUMBER('Форма 1'!AJ2220),'Форма 1'!$H2220*VLOOKUP('Форма 1'!$F2220,'Придельники с 2022'!$B$4:$X$28,'Форма 1'!AJ$8),"")</f>
        <v/>
      </c>
      <c r="T2220" s="87"/>
    </row>
    <row r="2221" spans="1:20">
      <c r="A2221" s="188">
        <f t="shared" si="200"/>
        <v>9</v>
      </c>
      <c r="B2221" s="189" t="s">
        <v>2161</v>
      </c>
      <c r="C2221" s="99">
        <f t="shared" si="201"/>
        <v>7861232.7344000004</v>
      </c>
      <c r="D2221" s="103" t="str">
        <f>IF(ISNUMBER('Форма 1'!U2221),'Форма 1'!$H2221*VLOOKUP('Форма 1'!$F2221,'Придельники с 2022'!$B$4:$X$28,'Форма 1'!U$8),"")</f>
        <v/>
      </c>
      <c r="E2221" s="103" t="str">
        <f>IF(ISNUMBER('Форма 1'!V2221),'Форма 1'!$H2221*VLOOKUP('Форма 1'!$F2221,'Придельники с 2022'!$B$4:$X$28,'Форма 1'!V$8),"")</f>
        <v/>
      </c>
      <c r="F2221" s="103" t="str">
        <f>IF(ISNUMBER('Форма 1'!W2221),'Форма 1'!$H2221*VLOOKUP('Форма 1'!$F2221,'Придельники с 2022'!$B$4:$X$28,'Форма 1'!W$8),"")</f>
        <v/>
      </c>
      <c r="G2221" s="103" t="str">
        <f>IF(ISNUMBER('Форма 1'!X2221),'Форма 1'!$H2221*VLOOKUP('Форма 1'!$F2221,'Придельники с 2022'!$B$4:$X$28,'Форма 1'!X$8),"")</f>
        <v/>
      </c>
      <c r="H2221" s="103" t="str">
        <f>IF(ISNUMBER('Форма 1'!Y2221),'Форма 1'!$H2221*VLOOKUP('Форма 1'!$F2221,'Придельники с 2022'!$B$4:$X$28,'Форма 1'!Y$8),"")</f>
        <v/>
      </c>
      <c r="I2221" s="103" t="str">
        <f>IF(ISNUMBER('Форма 1'!Z2221),'Форма 1'!$H2221*VLOOKUP('Форма 1'!$F2221,'Придельники с 2022'!$B$4:$X$28,'Форма 1'!Z$8),"")</f>
        <v/>
      </c>
      <c r="J2221" s="103" t="str">
        <f>IF(ISNUMBER('Форма 1'!AA2221),'Форма 1'!$H2221*VLOOKUP('Форма 1'!$F2221,'Придельники с 2022'!$B$4:$X$28,'Форма 1'!AA$8),"")</f>
        <v/>
      </c>
      <c r="K2221" s="90"/>
      <c r="L2221" s="87"/>
      <c r="M2221" s="103" t="str">
        <f>IF(ISNUMBER('Форма 1'!AD2221),'Форма 1'!$H2221*VLOOKUP('Форма 1'!$F2221,'Придельники с 2022'!$B$4:$X$28,'Форма 1'!AD$8),"")</f>
        <v/>
      </c>
      <c r="N2221" s="103" t="str">
        <f>IF(ISBLANK('Форма 1'!$AE2221),"",IF('Форма 1'!$AE2221=1,'Форма 1'!$H2221*VLOOKUP('Форма 1'!$F2221,'Придельники с 2022'!$B$4:$X$28,'Форма 1'!$AE$8,0),IF('Форма 1'!$AE2221=2,'Форма 1'!$H2221*VLOOKUP('Форма 1'!$F2221,'Придельники с 2022'!$B$4:$X$28,13,0),IF('Форма 1'!$AE2221=3,'Форма 1'!$H2221*VLOOKUP('Форма 1'!$F2221,'Придельники с 2022'!$B$4:$X$28,12,0)))))</f>
        <v/>
      </c>
      <c r="O2221" s="103" t="str">
        <f>IF(ISNUMBER('Форма 1'!AF2221),'Форма 1'!$H2221*VLOOKUP('Форма 1'!$F2221,'Придельники с 2022'!$B$4:$X$28,'Форма 1'!AF$8),"")</f>
        <v/>
      </c>
      <c r="P2221" s="87"/>
      <c r="Q2221" s="103">
        <f>IF(ISNUMBER('Форма 1'!AH2221),'Форма 1'!$H2221*VLOOKUP('Форма 1'!$F2221,'Придельники с 2022'!$B$4:$X$28,'Форма 1'!AH$8),"")</f>
        <v>7861232.7344000004</v>
      </c>
      <c r="R2221" s="103" t="str">
        <f>IF(ISNUMBER('Форма 1'!AI2221),'Форма 1'!$H2221*VLOOKUP('Форма 1'!$F2221,'Придельники с 2022'!$B$4:$X$28,'Форма 1'!AI$8),"")</f>
        <v/>
      </c>
      <c r="S2221" s="103" t="str">
        <f>IF(ISNUMBER('Форма 1'!AJ2221),'Форма 1'!$H2221*VLOOKUP('Форма 1'!$F2221,'Придельники с 2022'!$B$4:$X$28,'Форма 1'!AJ$8),"")</f>
        <v/>
      </c>
      <c r="T2221" s="87"/>
    </row>
    <row r="2222" spans="1:20">
      <c r="A2222" s="188">
        <f>A2221+1</f>
        <v>10</v>
      </c>
      <c r="B2222" s="114" t="s">
        <v>5086</v>
      </c>
      <c r="C2222" s="99">
        <f>SUM(D2222:J2222,L2222:T2222)</f>
        <v>1184970.9360000002</v>
      </c>
      <c r="D2222" s="103" t="str">
        <f>IF(ISNUMBER('Форма 1'!U2222),'Форма 1'!$H2222*VLOOKUP('Форма 1'!$F2222,'Придельники с 2022'!$B$4:$X$28,'Форма 1'!U$8),"")</f>
        <v/>
      </c>
      <c r="E2222" s="103" t="str">
        <f>IF(ISNUMBER('Форма 1'!V2222),'Форма 1'!$H2222*VLOOKUP('Форма 1'!$F2222,'Придельники с 2022'!$B$4:$X$28,'Форма 1'!V$8),"")</f>
        <v/>
      </c>
      <c r="F2222" s="103" t="str">
        <f>IF(ISNUMBER('Форма 1'!W2222),'Форма 1'!$H2222*VLOOKUP('Форма 1'!$F2222,'Придельники с 2022'!$B$4:$X$28,'Форма 1'!W$8),"")</f>
        <v/>
      </c>
      <c r="G2222" s="103" t="str">
        <f>IF(ISNUMBER('Форма 1'!X2222),'Форма 1'!$H2222*VLOOKUP('Форма 1'!$F2222,'Придельники с 2022'!$B$4:$X$28,'Форма 1'!X$8),"")</f>
        <v/>
      </c>
      <c r="H2222" s="103" t="str">
        <f>IF(ISNUMBER('Форма 1'!Y2222),'Форма 1'!$H2222*VLOOKUP('Форма 1'!$F2222,'Придельники с 2022'!$B$4:$X$28,'Форма 1'!Y$8),"")</f>
        <v/>
      </c>
      <c r="I2222" s="103" t="str">
        <f>IF(ISNUMBER('Форма 1'!Z2222),'Форма 1'!$H2222*VLOOKUP('Форма 1'!$F2222,'Придельники с 2022'!$B$4:$X$28,'Форма 1'!Z$8),"")</f>
        <v/>
      </c>
      <c r="J2222" s="103" t="str">
        <f>IF(ISNUMBER('Форма 1'!AA2222),'Форма 1'!$H2222*VLOOKUP('Форма 1'!$F2222,'Придельники с 2022'!$B$4:$X$28,'Форма 1'!AA$8),"")</f>
        <v/>
      </c>
      <c r="K2222" s="90"/>
      <c r="L2222" s="87"/>
      <c r="M2222" s="103" t="str">
        <f>IF(ISNUMBER('Форма 1'!AD2222),'Форма 1'!$H2222*VLOOKUP('Форма 1'!$F2222,'Придельники с 2022'!$B$4:$X$28,'Форма 1'!AD$8),"")</f>
        <v/>
      </c>
      <c r="N2222" s="103" t="str">
        <f>IF(ISBLANK('Форма 1'!$AE2222),"",IF('Форма 1'!$AE2222=1,'Форма 1'!$H2222*VLOOKUP('Форма 1'!$F2222,'Придельники с 2022'!$B$4:$X$28,'Форма 1'!$AE$8,0),IF('Форма 1'!$AE2222=2,'Форма 1'!$H2222*VLOOKUP('Форма 1'!$F2222,'Придельники с 2022'!$B$4:$X$28,13,0),IF('Форма 1'!$AE2222=3,'Форма 1'!$H2222*VLOOKUP('Форма 1'!$F2222,'Придельники с 2022'!$B$4:$X$28,12,0)))))</f>
        <v/>
      </c>
      <c r="O2222" s="103" t="str">
        <f>IF(ISNUMBER('Форма 1'!AF2222),'Форма 1'!$H2222*VLOOKUP('Форма 1'!$F2222,'Придельники с 2022'!$B$4:$X$28,'Форма 1'!AF$8),"")</f>
        <v/>
      </c>
      <c r="P2222" s="87"/>
      <c r="Q2222" s="103">
        <f>IF(ISNUMBER('Форма 1'!AH2222),'Форма 1'!$H2222*VLOOKUP('Форма 1'!$F2222,'Придельники с 2022'!$B$4:$X$28,'Форма 1'!AH$8),"")</f>
        <v>1184970.9360000002</v>
      </c>
      <c r="R2222" s="103" t="str">
        <f>IF(ISNUMBER('Форма 1'!AI2222),'Форма 1'!$H2222*VLOOKUP('Форма 1'!$F2222,'Придельники с 2022'!$B$4:$X$28,'Форма 1'!AI$8),"")</f>
        <v/>
      </c>
      <c r="S2222" s="103" t="str">
        <f>IF(ISNUMBER('Форма 1'!AJ2222),'Форма 1'!$H2222*VLOOKUP('Форма 1'!$F2222,'Придельники с 2022'!$B$4:$X$28,'Форма 1'!AJ$8),"")</f>
        <v/>
      </c>
      <c r="T2222" s="87"/>
    </row>
    <row r="2223" spans="1:20">
      <c r="A2223" s="188">
        <f>A2222+1</f>
        <v>11</v>
      </c>
      <c r="B2223" s="189" t="s">
        <v>2162</v>
      </c>
      <c r="C2223" s="99">
        <f t="shared" si="201"/>
        <v>18087440.737500001</v>
      </c>
      <c r="D2223" s="103" t="str">
        <f>IF(ISNUMBER('Форма 1'!U2223),'Форма 1'!$H2223*VLOOKUP('Форма 1'!$F2223,'Придельники с 2022'!$B$4:$X$28,'Форма 1'!U$8),"")</f>
        <v/>
      </c>
      <c r="E2223" s="103" t="str">
        <f>IF(ISNUMBER('Форма 1'!V2223),'Форма 1'!$H2223*VLOOKUP('Форма 1'!$F2223,'Придельники с 2022'!$B$4:$X$28,'Форма 1'!V$8),"")</f>
        <v/>
      </c>
      <c r="F2223" s="103" t="str">
        <f>IF(ISNUMBER('Форма 1'!W2223),'Форма 1'!$H2223*VLOOKUP('Форма 1'!$F2223,'Придельники с 2022'!$B$4:$X$28,'Форма 1'!W$8),"")</f>
        <v/>
      </c>
      <c r="G2223" s="103" t="str">
        <f>IF(ISNUMBER('Форма 1'!X2223),'Форма 1'!$H2223*VLOOKUP('Форма 1'!$F2223,'Придельники с 2022'!$B$4:$X$28,'Форма 1'!X$8),"")</f>
        <v/>
      </c>
      <c r="H2223" s="103" t="str">
        <f>IF(ISNUMBER('Форма 1'!Y2223),'Форма 1'!$H2223*VLOOKUP('Форма 1'!$F2223,'Придельники с 2022'!$B$4:$X$28,'Форма 1'!Y$8),"")</f>
        <v/>
      </c>
      <c r="I2223" s="103" t="str">
        <f>IF(ISNUMBER('Форма 1'!Z2223),'Форма 1'!$H2223*VLOOKUP('Форма 1'!$F2223,'Придельники с 2022'!$B$4:$X$28,'Форма 1'!Z$8),"")</f>
        <v/>
      </c>
      <c r="J2223" s="103" t="str">
        <f>IF(ISNUMBER('Форма 1'!AA2223),'Форма 1'!$H2223*VLOOKUP('Форма 1'!$F2223,'Придельники с 2022'!$B$4:$X$28,'Форма 1'!AA$8),"")</f>
        <v/>
      </c>
      <c r="K2223" s="90"/>
      <c r="L2223" s="87"/>
      <c r="M2223" s="103">
        <f>IF(ISNUMBER('Форма 1'!AD2223),'Форма 1'!$H2223*VLOOKUP('Форма 1'!$F2223,'Придельники с 2022'!$B$4:$X$28,'Форма 1'!AD$8),"")</f>
        <v>10397962.4505</v>
      </c>
      <c r="N2223" s="103">
        <f>IF(ISBLANK('Форма 1'!$AE2223),"",IF('Форма 1'!$AE2223=1,'Форма 1'!$H2223*VLOOKUP('Форма 1'!$F2223,'Придельники с 2022'!$B$4:$X$28,'Форма 1'!$AE$8,0),IF('Форма 1'!$AE2223=2,'Форма 1'!$H2223*VLOOKUP('Форма 1'!$F2223,'Придельники с 2022'!$B$4:$X$28,13,0),IF('Форма 1'!$AE2223=3,'Форма 1'!$H2223*VLOOKUP('Форма 1'!$F2223,'Придельники с 2022'!$B$4:$X$28,12,0)))))</f>
        <v>7689478.2869999995</v>
      </c>
      <c r="O2223" s="103" t="str">
        <f>IF(ISNUMBER('Форма 1'!AF2223),'Форма 1'!$H2223*VLOOKUP('Форма 1'!$F2223,'Придельники с 2022'!$B$4:$X$28,'Форма 1'!AF$8),"")</f>
        <v/>
      </c>
      <c r="P2223" s="87"/>
      <c r="Q2223" s="103" t="str">
        <f>IF(ISNUMBER('Форма 1'!AH2223),'Форма 1'!$H2223*VLOOKUP('Форма 1'!$F2223,'Придельники с 2022'!$B$4:$X$28,'Форма 1'!AH$8),"")</f>
        <v/>
      </c>
      <c r="R2223" s="103" t="str">
        <f>IF(ISNUMBER('Форма 1'!AI2223),'Форма 1'!$H2223*VLOOKUP('Форма 1'!$F2223,'Придельники с 2022'!$B$4:$X$28,'Форма 1'!AI$8),"")</f>
        <v/>
      </c>
      <c r="S2223" s="103" t="str">
        <f>IF(ISNUMBER('Форма 1'!AJ2223),'Форма 1'!$H2223*VLOOKUP('Форма 1'!$F2223,'Придельники с 2022'!$B$4:$X$28,'Форма 1'!AJ$8),"")</f>
        <v/>
      </c>
      <c r="T2223" s="87"/>
    </row>
    <row r="2224" spans="1:20">
      <c r="A2224" s="188">
        <f t="shared" si="200"/>
        <v>12</v>
      </c>
      <c r="B2224" s="189" t="s">
        <v>2164</v>
      </c>
      <c r="C2224" s="99">
        <f t="shared" si="201"/>
        <v>7171686.8634000001</v>
      </c>
      <c r="D2224" s="103" t="str">
        <f>IF(ISNUMBER('Форма 1'!U2224),'Форма 1'!$H2224*VLOOKUP('Форма 1'!$F2224,'Придельники с 2022'!$B$4:$X$28,'Форма 1'!U$8),"")</f>
        <v/>
      </c>
      <c r="E2224" s="103" t="str">
        <f>IF(ISNUMBER('Форма 1'!V2224),'Форма 1'!$H2224*VLOOKUP('Форма 1'!$F2224,'Придельники с 2022'!$B$4:$X$28,'Форма 1'!V$8),"")</f>
        <v/>
      </c>
      <c r="F2224" s="103" t="str">
        <f>IF(ISNUMBER('Форма 1'!W2224),'Форма 1'!$H2224*VLOOKUP('Форма 1'!$F2224,'Придельники с 2022'!$B$4:$X$28,'Форма 1'!W$8),"")</f>
        <v/>
      </c>
      <c r="G2224" s="103" t="str">
        <f>IF(ISNUMBER('Форма 1'!X2224),'Форма 1'!$H2224*VLOOKUP('Форма 1'!$F2224,'Придельники с 2022'!$B$4:$X$28,'Форма 1'!X$8),"")</f>
        <v/>
      </c>
      <c r="H2224" s="103" t="str">
        <f>IF(ISNUMBER('Форма 1'!Y2224),'Форма 1'!$H2224*VLOOKUP('Форма 1'!$F2224,'Придельники с 2022'!$B$4:$X$28,'Форма 1'!Y$8),"")</f>
        <v/>
      </c>
      <c r="I2224" s="103" t="str">
        <f>IF(ISNUMBER('Форма 1'!Z2224),'Форма 1'!$H2224*VLOOKUP('Форма 1'!$F2224,'Придельники с 2022'!$B$4:$X$28,'Форма 1'!Z$8),"")</f>
        <v/>
      </c>
      <c r="J2224" s="103" t="str">
        <f>IF(ISNUMBER('Форма 1'!AA2224),'Форма 1'!$H2224*VLOOKUP('Форма 1'!$F2224,'Придельники с 2022'!$B$4:$X$28,'Форма 1'!AA$8),"")</f>
        <v/>
      </c>
      <c r="K2224" s="90"/>
      <c r="L2224" s="87"/>
      <c r="M2224" s="103" t="str">
        <f>IF(ISNUMBER('Форма 1'!AD2224),'Форма 1'!$H2224*VLOOKUP('Форма 1'!$F2224,'Придельники с 2022'!$B$4:$X$28,'Форма 1'!AD$8),"")</f>
        <v/>
      </c>
      <c r="N2224" s="103">
        <f>IF(ISBLANK('Форма 1'!$AE2224),"",IF('Форма 1'!$AE2224=1,'Форма 1'!$H2224*VLOOKUP('Форма 1'!$F2224,'Придельники с 2022'!$B$4:$X$28,'Форма 1'!$AE$8,0),IF('Форма 1'!$AE2224=2,'Форма 1'!$H2224*VLOOKUP('Форма 1'!$F2224,'Придельники с 2022'!$B$4:$X$28,13,0),IF('Форма 1'!$AE2224=3,'Форма 1'!$H2224*VLOOKUP('Форма 1'!$F2224,'Придельники с 2022'!$B$4:$X$28,12,0)))))</f>
        <v>7171686.8634000001</v>
      </c>
      <c r="O2224" s="103" t="str">
        <f>IF(ISNUMBER('Форма 1'!AF2224),'Форма 1'!$H2224*VLOOKUP('Форма 1'!$F2224,'Придельники с 2022'!$B$4:$X$28,'Форма 1'!AF$8),"")</f>
        <v/>
      </c>
      <c r="P2224" s="87"/>
      <c r="Q2224" s="103" t="str">
        <f>IF(ISNUMBER('Форма 1'!AH2224),'Форма 1'!$H2224*VLOOKUP('Форма 1'!$F2224,'Придельники с 2022'!$B$4:$X$28,'Форма 1'!AH$8),"")</f>
        <v/>
      </c>
      <c r="R2224" s="103" t="str">
        <f>IF(ISNUMBER('Форма 1'!AI2224),'Форма 1'!$H2224*VLOOKUP('Форма 1'!$F2224,'Придельники с 2022'!$B$4:$X$28,'Форма 1'!AI$8),"")</f>
        <v/>
      </c>
      <c r="S2224" s="103" t="str">
        <f>IF(ISNUMBER('Форма 1'!AJ2224),'Форма 1'!$H2224*VLOOKUP('Форма 1'!$F2224,'Придельники с 2022'!$B$4:$X$28,'Форма 1'!AJ$8),"")</f>
        <v/>
      </c>
      <c r="T2224" s="87"/>
    </row>
    <row r="2225" spans="1:20">
      <c r="A2225" s="188">
        <f t="shared" si="200"/>
        <v>13</v>
      </c>
      <c r="B2225" s="189" t="s">
        <v>2166</v>
      </c>
      <c r="C2225" s="99">
        <f t="shared" si="201"/>
        <v>27263357.816999998</v>
      </c>
      <c r="D2225" s="103" t="str">
        <f>IF(ISNUMBER('Форма 1'!U2225),'Форма 1'!$H2225*VLOOKUP('Форма 1'!$F2225,'Придельники с 2022'!$B$4:$X$28,'Форма 1'!U$8),"")</f>
        <v/>
      </c>
      <c r="E2225" s="103">
        <f>IF(ISNUMBER('Форма 1'!V2225),'Форма 1'!$H2225*VLOOKUP('Форма 1'!$F2225,'Придельники с 2022'!$B$4:$X$28,'Форма 1'!V$8),"")</f>
        <v>7116391.7479999987</v>
      </c>
      <c r="F2225" s="103">
        <f>IF(ISNUMBER('Форма 1'!W2225),'Форма 1'!$H2225*VLOOKUP('Форма 1'!$F2225,'Придельники с 2022'!$B$4:$X$28,'Форма 1'!W$8),"")</f>
        <v>1497290.38</v>
      </c>
      <c r="G2225" s="103">
        <f>IF(ISNUMBER('Форма 1'!X2225),'Форма 1'!$H2225*VLOOKUP('Форма 1'!$F2225,'Придельники с 2022'!$B$4:$X$28,'Форма 1'!X$8),"")</f>
        <v>930013.57</v>
      </c>
      <c r="H2225" s="103">
        <f>IF(ISNUMBER('Форма 1'!Y2225),'Форма 1'!$H2225*VLOOKUP('Форма 1'!$F2225,'Придельники с 2022'!$B$4:$X$28,'Форма 1'!Y$8),"")</f>
        <v>2450189.5499999998</v>
      </c>
      <c r="I2225" s="103">
        <f>IF(ISNUMBER('Форма 1'!Z2225),'Форма 1'!$H2225*VLOOKUP('Форма 1'!$F2225,'Придельники с 2022'!$B$4:$X$28,'Форма 1'!Z$8),"")</f>
        <v>1302505.317</v>
      </c>
      <c r="J2225" s="103" t="str">
        <f>IF(ISNUMBER('Форма 1'!AA2225),'Форма 1'!$H2225*VLOOKUP('Форма 1'!$F2225,'Придельники с 2022'!$B$4:$X$28,'Форма 1'!AA$8),"")</f>
        <v/>
      </c>
      <c r="K2225" s="90"/>
      <c r="L2225" s="87"/>
      <c r="M2225" s="103" t="str">
        <f>IF(ISNUMBER('Форма 1'!AD2225),'Форма 1'!$H2225*VLOOKUP('Форма 1'!$F2225,'Придельники с 2022'!$B$4:$X$28,'Форма 1'!AD$8),"")</f>
        <v/>
      </c>
      <c r="N2225" s="103">
        <f>IF(ISBLANK('Форма 1'!$AE2225),"",IF('Форма 1'!$AE2225=1,'Форма 1'!$H2225*VLOOKUP('Форма 1'!$F2225,'Придельники с 2022'!$B$4:$X$28,'Форма 1'!$AE$8,0),IF('Форма 1'!$AE2225=2,'Форма 1'!$H2225*VLOOKUP('Форма 1'!$F2225,'Придельники с 2022'!$B$4:$X$28,13,0),IF('Форма 1'!$AE2225=3,'Форма 1'!$H2225*VLOOKUP('Форма 1'!$F2225,'Придельники с 2022'!$B$4:$X$28,12,0)))))</f>
        <v>13966967.251999998</v>
      </c>
      <c r="O2225" s="103" t="str">
        <f>IF(ISNUMBER('Форма 1'!AF2225),'Форма 1'!$H2225*VLOOKUP('Форма 1'!$F2225,'Придельники с 2022'!$B$4:$X$28,'Форма 1'!AF$8),"")</f>
        <v/>
      </c>
      <c r="P2225" s="87"/>
      <c r="Q2225" s="103" t="str">
        <f>IF(ISNUMBER('Форма 1'!AH2225),'Форма 1'!$H2225*VLOOKUP('Форма 1'!$F2225,'Придельники с 2022'!$B$4:$X$28,'Форма 1'!AH$8),"")</f>
        <v/>
      </c>
      <c r="R2225" s="103" t="str">
        <f>IF(ISNUMBER('Форма 1'!AI2225),'Форма 1'!$H2225*VLOOKUP('Форма 1'!$F2225,'Придельники с 2022'!$B$4:$X$28,'Форма 1'!AI$8),"")</f>
        <v/>
      </c>
      <c r="S2225" s="103" t="str">
        <f>IF(ISNUMBER('Форма 1'!AJ2225),'Форма 1'!$H2225*VLOOKUP('Форма 1'!$F2225,'Придельники с 2022'!$B$4:$X$28,'Форма 1'!AJ$8),"")</f>
        <v/>
      </c>
      <c r="T2225" s="87"/>
    </row>
    <row r="2226" spans="1:20">
      <c r="A2226" s="188">
        <f t="shared" si="200"/>
        <v>14</v>
      </c>
      <c r="B2226" s="189" t="s">
        <v>2168</v>
      </c>
      <c r="C2226" s="99">
        <f t="shared" si="201"/>
        <v>18717976</v>
      </c>
      <c r="D2226" s="103">
        <f>IF(ISNUMBER('Форма 1'!U2226),'Форма 1'!$H2226*VLOOKUP('Форма 1'!$F2226,'Придельники с 2022'!$B$4:$X$28,'Форма 1'!U$8),"")</f>
        <v>967773.625</v>
      </c>
      <c r="E2226" s="103">
        <f>IF(ISNUMBER('Форма 1'!V2226),'Форма 1'!$H2226*VLOOKUP('Форма 1'!$F2226,'Придельники с 2022'!$B$4:$X$28,'Форма 1'!V$8),"")</f>
        <v>4633229.5</v>
      </c>
      <c r="F2226" s="103">
        <f>IF(ISNUMBER('Форма 1'!W2226),'Форма 1'!$H2226*VLOOKUP('Форма 1'!$F2226,'Придельники с 2022'!$B$4:$X$28,'Форма 1'!W$8),"")</f>
        <v>974832.5</v>
      </c>
      <c r="G2226" s="103">
        <f>IF(ISNUMBER('Форма 1'!X2226),'Форма 1'!$H2226*VLOOKUP('Форма 1'!$F2226,'Придельники с 2022'!$B$4:$X$28,'Форма 1'!X$8),"")</f>
        <v>605498.75</v>
      </c>
      <c r="H2226" s="103">
        <f>IF(ISNUMBER('Форма 1'!Y2226),'Форма 1'!$H2226*VLOOKUP('Форма 1'!$F2226,'Придельники с 2022'!$B$4:$X$28,'Форма 1'!Y$8),"")</f>
        <v>1595231.25</v>
      </c>
      <c r="I2226" s="103">
        <f>IF(ISNUMBER('Форма 1'!Z2226),'Форма 1'!$H2226*VLOOKUP('Форма 1'!$F2226,'Придельники с 2022'!$B$4:$X$28,'Форма 1'!Z$8),"")</f>
        <v>848014.875</v>
      </c>
      <c r="J2226" s="103" t="str">
        <f>IF(ISNUMBER('Форма 1'!AA2226),'Форма 1'!$H2226*VLOOKUP('Форма 1'!$F2226,'Придельники с 2022'!$B$4:$X$28,'Форма 1'!AA$8),"")</f>
        <v/>
      </c>
      <c r="K2226" s="90"/>
      <c r="L2226" s="87"/>
      <c r="M2226" s="103" t="str">
        <f>IF(ISNUMBER('Форма 1'!AD2226),'Форма 1'!$H2226*VLOOKUP('Форма 1'!$F2226,'Придельники с 2022'!$B$4:$X$28,'Форма 1'!AD$8),"")</f>
        <v/>
      </c>
      <c r="N2226" s="103">
        <f>IF(ISBLANK('Форма 1'!$AE2226),"",IF('Форма 1'!$AE2226=1,'Форма 1'!$H2226*VLOOKUP('Форма 1'!$F2226,'Придельники с 2022'!$B$4:$X$28,'Форма 1'!$AE$8,0),IF('Форма 1'!$AE2226=2,'Форма 1'!$H2226*VLOOKUP('Форма 1'!$F2226,'Придельники с 2022'!$B$4:$X$28,13,0),IF('Форма 1'!$AE2226=3,'Форма 1'!$H2226*VLOOKUP('Форма 1'!$F2226,'Придельники с 2022'!$B$4:$X$28,12,0)))))</f>
        <v>9093395.5</v>
      </c>
      <c r="O2226" s="103" t="str">
        <f>IF(ISNUMBER('Форма 1'!AF2226),'Форма 1'!$H2226*VLOOKUP('Форма 1'!$F2226,'Придельники с 2022'!$B$4:$X$28,'Форма 1'!AF$8),"")</f>
        <v/>
      </c>
      <c r="P2226" s="87"/>
      <c r="Q2226" s="103" t="str">
        <f>IF(ISNUMBER('Форма 1'!AH2226),'Форма 1'!$H2226*VLOOKUP('Форма 1'!$F2226,'Придельники с 2022'!$B$4:$X$28,'Форма 1'!AH$8),"")</f>
        <v/>
      </c>
      <c r="R2226" s="103" t="str">
        <f>IF(ISNUMBER('Форма 1'!AI2226),'Форма 1'!$H2226*VLOOKUP('Форма 1'!$F2226,'Придельники с 2022'!$B$4:$X$28,'Форма 1'!AI$8),"")</f>
        <v/>
      </c>
      <c r="S2226" s="103" t="str">
        <f>IF(ISNUMBER('Форма 1'!AJ2226),'Форма 1'!$H2226*VLOOKUP('Форма 1'!$F2226,'Придельники с 2022'!$B$4:$X$28,'Форма 1'!AJ$8),"")</f>
        <v/>
      </c>
      <c r="T2226" s="87"/>
    </row>
    <row r="2227" spans="1:20">
      <c r="A2227" s="188">
        <f t="shared" si="200"/>
        <v>15</v>
      </c>
      <c r="B2227" s="189" t="s">
        <v>2169</v>
      </c>
      <c r="C2227" s="99">
        <f t="shared" si="201"/>
        <v>5275389.9799999995</v>
      </c>
      <c r="D2227" s="103" t="str">
        <f>IF(ISNUMBER('Форма 1'!U2227),'Форма 1'!$H2227*VLOOKUP('Форма 1'!$F2227,'Придельники с 2022'!$B$4:$X$28,'Форма 1'!U$8),"")</f>
        <v/>
      </c>
      <c r="E2227" s="103" t="str">
        <f>IF(ISNUMBER('Форма 1'!V2227),'Форма 1'!$H2227*VLOOKUP('Форма 1'!$F2227,'Придельники с 2022'!$B$4:$X$28,'Форма 1'!V$8),"")</f>
        <v/>
      </c>
      <c r="F2227" s="103" t="str">
        <f>IF(ISNUMBER('Форма 1'!W2227),'Форма 1'!$H2227*VLOOKUP('Форма 1'!$F2227,'Придельники с 2022'!$B$4:$X$28,'Форма 1'!W$8),"")</f>
        <v/>
      </c>
      <c r="G2227" s="103" t="str">
        <f>IF(ISNUMBER('Форма 1'!X2227),'Форма 1'!$H2227*VLOOKUP('Форма 1'!$F2227,'Придельники с 2022'!$B$4:$X$28,'Форма 1'!X$8),"")</f>
        <v/>
      </c>
      <c r="H2227" s="103" t="str">
        <f>IF(ISNUMBER('Форма 1'!Y2227),'Форма 1'!$H2227*VLOOKUP('Форма 1'!$F2227,'Придельники с 2022'!$B$4:$X$28,'Форма 1'!Y$8),"")</f>
        <v/>
      </c>
      <c r="I2227" s="103" t="str">
        <f>IF(ISNUMBER('Форма 1'!Z2227),'Форма 1'!$H2227*VLOOKUP('Форма 1'!$F2227,'Придельники с 2022'!$B$4:$X$28,'Форма 1'!Z$8),"")</f>
        <v/>
      </c>
      <c r="J2227" s="103" t="str">
        <f>IF(ISNUMBER('Форма 1'!AA2227),'Форма 1'!$H2227*VLOOKUP('Форма 1'!$F2227,'Придельники с 2022'!$B$4:$X$28,'Форма 1'!AA$8),"")</f>
        <v/>
      </c>
      <c r="K2227" s="90"/>
      <c r="L2227" s="87"/>
      <c r="M2227" s="103" t="str">
        <f>IF(ISNUMBER('Форма 1'!AD2227),'Форма 1'!$H2227*VLOOKUP('Форма 1'!$F2227,'Придельники с 2022'!$B$4:$X$28,'Форма 1'!AD$8),"")</f>
        <v/>
      </c>
      <c r="N2227" s="103">
        <f>IF(ISBLANK('Форма 1'!$AE2227),"",IF('Форма 1'!$AE2227=1,'Форма 1'!$H2227*VLOOKUP('Форма 1'!$F2227,'Придельники с 2022'!$B$4:$X$28,'Форма 1'!$AE$8,0),IF('Форма 1'!$AE2227=2,'Форма 1'!$H2227*VLOOKUP('Форма 1'!$F2227,'Придельники с 2022'!$B$4:$X$28,13,0),IF('Форма 1'!$AE2227=3,'Форма 1'!$H2227*VLOOKUP('Форма 1'!$F2227,'Придельники с 2022'!$B$4:$X$28,12,0)))))</f>
        <v>5275389.9799999995</v>
      </c>
      <c r="O2227" s="103" t="str">
        <f>IF(ISNUMBER('Форма 1'!AF2227),'Форма 1'!$H2227*VLOOKUP('Форма 1'!$F2227,'Придельники с 2022'!$B$4:$X$28,'Форма 1'!AF$8),"")</f>
        <v/>
      </c>
      <c r="P2227" s="87"/>
      <c r="Q2227" s="103" t="str">
        <f>IF(ISNUMBER('Форма 1'!AH2227),'Форма 1'!$H2227*VLOOKUP('Форма 1'!$F2227,'Придельники с 2022'!$B$4:$X$28,'Форма 1'!AH$8),"")</f>
        <v/>
      </c>
      <c r="R2227" s="103" t="str">
        <f>IF(ISNUMBER('Форма 1'!AI2227),'Форма 1'!$H2227*VLOOKUP('Форма 1'!$F2227,'Придельники с 2022'!$B$4:$X$28,'Форма 1'!AI$8),"")</f>
        <v/>
      </c>
      <c r="S2227" s="103" t="str">
        <f>IF(ISNUMBER('Форма 1'!AJ2227),'Форма 1'!$H2227*VLOOKUP('Форма 1'!$F2227,'Придельники с 2022'!$B$4:$X$28,'Форма 1'!AJ$8),"")</f>
        <v/>
      </c>
      <c r="T2227" s="87"/>
    </row>
    <row r="2228" spans="1:20">
      <c r="A2228" s="188">
        <f t="shared" si="200"/>
        <v>16</v>
      </c>
      <c r="B2228" s="189" t="s">
        <v>2170</v>
      </c>
      <c r="C2228" s="99">
        <f t="shared" si="201"/>
        <v>4652441.8781000003</v>
      </c>
      <c r="D2228" s="103" t="str">
        <f>IF(ISNUMBER('Форма 1'!U2228),'Форма 1'!$H2228*VLOOKUP('Форма 1'!$F2228,'Придельники с 2022'!$B$4:$X$28,'Форма 1'!U$8),"")</f>
        <v/>
      </c>
      <c r="E2228" s="103" t="str">
        <f>IF(ISNUMBER('Форма 1'!V2228),'Форма 1'!$H2228*VLOOKUP('Форма 1'!$F2228,'Придельники с 2022'!$B$4:$X$28,'Форма 1'!V$8),"")</f>
        <v/>
      </c>
      <c r="F2228" s="103" t="str">
        <f>IF(ISNUMBER('Форма 1'!W2228),'Форма 1'!$H2228*VLOOKUP('Форма 1'!$F2228,'Придельники с 2022'!$B$4:$X$28,'Форма 1'!W$8),"")</f>
        <v/>
      </c>
      <c r="G2228" s="103" t="str">
        <f>IF(ISNUMBER('Форма 1'!X2228),'Форма 1'!$H2228*VLOOKUP('Форма 1'!$F2228,'Придельники с 2022'!$B$4:$X$28,'Форма 1'!X$8),"")</f>
        <v/>
      </c>
      <c r="H2228" s="103" t="str">
        <f>IF(ISNUMBER('Форма 1'!Y2228),'Форма 1'!$H2228*VLOOKUP('Форма 1'!$F2228,'Придельники с 2022'!$B$4:$X$28,'Форма 1'!Y$8),"")</f>
        <v/>
      </c>
      <c r="I2228" s="103" t="str">
        <f>IF(ISNUMBER('Форма 1'!Z2228),'Форма 1'!$H2228*VLOOKUP('Форма 1'!$F2228,'Придельники с 2022'!$B$4:$X$28,'Форма 1'!Z$8),"")</f>
        <v/>
      </c>
      <c r="J2228" s="103" t="str">
        <f>IF(ISNUMBER('Форма 1'!AA2228),'Форма 1'!$H2228*VLOOKUP('Форма 1'!$F2228,'Придельники с 2022'!$B$4:$X$28,'Форма 1'!AA$8),"")</f>
        <v/>
      </c>
      <c r="K2228" s="90"/>
      <c r="L2228" s="87"/>
      <c r="M2228" s="103">
        <f>IF(ISNUMBER('Форма 1'!AD2228),'Форма 1'!$H2228*VLOOKUP('Форма 1'!$F2228,'Придельники с 2022'!$B$4:$X$28,'Форма 1'!AD$8),"")</f>
        <v>4652441.8781000003</v>
      </c>
      <c r="N2228" s="103" t="str">
        <f>IF(ISBLANK('Форма 1'!$AE2228),"",IF('Форма 1'!$AE2228=1,'Форма 1'!$H2228*VLOOKUP('Форма 1'!$F2228,'Придельники с 2022'!$B$4:$X$28,'Форма 1'!$AE$8,0),IF('Форма 1'!$AE2228=2,'Форма 1'!$H2228*VLOOKUP('Форма 1'!$F2228,'Придельники с 2022'!$B$4:$X$28,13,0),IF('Форма 1'!$AE2228=3,'Форма 1'!$H2228*VLOOKUP('Форма 1'!$F2228,'Придельники с 2022'!$B$4:$X$28,12,0)))))</f>
        <v/>
      </c>
      <c r="O2228" s="103" t="str">
        <f>IF(ISNUMBER('Форма 1'!AF2228),'Форма 1'!$H2228*VLOOKUP('Форма 1'!$F2228,'Придельники с 2022'!$B$4:$X$28,'Форма 1'!AF$8),"")</f>
        <v/>
      </c>
      <c r="P2228" s="87"/>
      <c r="Q2228" s="103" t="str">
        <f>IF(ISNUMBER('Форма 1'!AH2228),'Форма 1'!$H2228*VLOOKUP('Форма 1'!$F2228,'Придельники с 2022'!$B$4:$X$28,'Форма 1'!AH$8),"")</f>
        <v/>
      </c>
      <c r="R2228" s="103" t="str">
        <f>IF(ISNUMBER('Форма 1'!AI2228),'Форма 1'!$H2228*VLOOKUP('Форма 1'!$F2228,'Придельники с 2022'!$B$4:$X$28,'Форма 1'!AI$8),"")</f>
        <v/>
      </c>
      <c r="S2228" s="103" t="str">
        <f>IF(ISNUMBER('Форма 1'!AJ2228),'Форма 1'!$H2228*VLOOKUP('Форма 1'!$F2228,'Придельники с 2022'!$B$4:$X$28,'Форма 1'!AJ$8),"")</f>
        <v/>
      </c>
      <c r="T2228" s="87"/>
    </row>
    <row r="2229" spans="1:20">
      <c r="A2229" s="188">
        <f t="shared" si="200"/>
        <v>17</v>
      </c>
      <c r="B2229" s="189" t="s">
        <v>2171</v>
      </c>
      <c r="C2229" s="99">
        <f t="shared" si="201"/>
        <v>6993364.5226000007</v>
      </c>
      <c r="D2229" s="103" t="str">
        <f>IF(ISNUMBER('Форма 1'!U2229),'Форма 1'!$H2229*VLOOKUP('Форма 1'!$F2229,'Придельники с 2022'!$B$4:$X$28,'Форма 1'!U$8),"")</f>
        <v/>
      </c>
      <c r="E2229" s="103" t="str">
        <f>IF(ISNUMBER('Форма 1'!V2229),'Форма 1'!$H2229*VLOOKUP('Форма 1'!$F2229,'Придельники с 2022'!$B$4:$X$28,'Форма 1'!V$8),"")</f>
        <v/>
      </c>
      <c r="F2229" s="103" t="str">
        <f>IF(ISNUMBER('Форма 1'!W2229),'Форма 1'!$H2229*VLOOKUP('Форма 1'!$F2229,'Придельники с 2022'!$B$4:$X$28,'Форма 1'!W$8),"")</f>
        <v/>
      </c>
      <c r="G2229" s="103" t="str">
        <f>IF(ISNUMBER('Форма 1'!X2229),'Форма 1'!$H2229*VLOOKUP('Форма 1'!$F2229,'Придельники с 2022'!$B$4:$X$28,'Форма 1'!X$8),"")</f>
        <v/>
      </c>
      <c r="H2229" s="103" t="str">
        <f>IF(ISNUMBER('Форма 1'!Y2229),'Форма 1'!$H2229*VLOOKUP('Форма 1'!$F2229,'Придельники с 2022'!$B$4:$X$28,'Форма 1'!Y$8),"")</f>
        <v/>
      </c>
      <c r="I2229" s="103" t="str">
        <f>IF(ISNUMBER('Форма 1'!Z2229),'Форма 1'!$H2229*VLOOKUP('Форма 1'!$F2229,'Придельники с 2022'!$B$4:$X$28,'Форма 1'!Z$8),"")</f>
        <v/>
      </c>
      <c r="J2229" s="103" t="str">
        <f>IF(ISNUMBER('Форма 1'!AA2229),'Форма 1'!$H2229*VLOOKUP('Форма 1'!$F2229,'Придельники с 2022'!$B$4:$X$28,'Форма 1'!AA$8),"")</f>
        <v/>
      </c>
      <c r="K2229" s="90"/>
      <c r="L2229" s="87"/>
      <c r="M2229" s="103" t="str">
        <f>IF(ISNUMBER('Форма 1'!AD2229),'Форма 1'!$H2229*VLOOKUP('Форма 1'!$F2229,'Придельники с 2022'!$B$4:$X$28,'Форма 1'!AD$8),"")</f>
        <v/>
      </c>
      <c r="N2229" s="103" t="str">
        <f>IF(ISBLANK('Форма 1'!$AE2229),"",IF('Форма 1'!$AE2229=1,'Форма 1'!$H2229*VLOOKUP('Форма 1'!$F2229,'Придельники с 2022'!$B$4:$X$28,'Форма 1'!$AE$8,0),IF('Форма 1'!$AE2229=2,'Форма 1'!$H2229*VLOOKUP('Форма 1'!$F2229,'Придельники с 2022'!$B$4:$X$28,13,0),IF('Форма 1'!$AE2229=3,'Форма 1'!$H2229*VLOOKUP('Форма 1'!$F2229,'Придельники с 2022'!$B$4:$X$28,12,0)))))</f>
        <v/>
      </c>
      <c r="O2229" s="103" t="str">
        <f>IF(ISNUMBER('Форма 1'!AF2229),'Форма 1'!$H2229*VLOOKUP('Форма 1'!$F2229,'Придельники с 2022'!$B$4:$X$28,'Форма 1'!AF$8),"")</f>
        <v/>
      </c>
      <c r="P2229" s="87"/>
      <c r="Q2229" s="103">
        <f>IF(ISNUMBER('Форма 1'!AH2229),'Форма 1'!$H2229*VLOOKUP('Форма 1'!$F2229,'Придельники с 2022'!$B$4:$X$28,'Форма 1'!AH$8),"")</f>
        <v>6993364.5226000007</v>
      </c>
      <c r="R2229" s="103" t="str">
        <f>IF(ISNUMBER('Форма 1'!AI2229),'Форма 1'!$H2229*VLOOKUP('Форма 1'!$F2229,'Придельники с 2022'!$B$4:$X$28,'Форма 1'!AI$8),"")</f>
        <v/>
      </c>
      <c r="S2229" s="103" t="str">
        <f>IF(ISNUMBER('Форма 1'!AJ2229),'Форма 1'!$H2229*VLOOKUP('Форма 1'!$F2229,'Придельники с 2022'!$B$4:$X$28,'Форма 1'!AJ$8),"")</f>
        <v/>
      </c>
      <c r="T2229" s="87"/>
    </row>
    <row r="2230" spans="1:20">
      <c r="A2230" s="188">
        <f t="shared" si="200"/>
        <v>18</v>
      </c>
      <c r="B2230" s="189" t="s">
        <v>2172</v>
      </c>
      <c r="C2230" s="99">
        <f t="shared" si="201"/>
        <v>15706780.960000001</v>
      </c>
      <c r="D2230" s="103" t="str">
        <f>IF(ISNUMBER('Форма 1'!U2230),'Форма 1'!$H2230*VLOOKUP('Форма 1'!$F2230,'Придельники с 2022'!$B$4:$X$28,'Форма 1'!U$8),"")</f>
        <v/>
      </c>
      <c r="E2230" s="103">
        <f>IF(ISNUMBER('Форма 1'!V2230),'Форма 1'!$H2230*VLOOKUP('Форма 1'!$F2230,'Придельники с 2022'!$B$4:$X$28,'Форма 1'!V$8),"")</f>
        <v>6946899.2400000002</v>
      </c>
      <c r="F2230" s="103">
        <f>IF(ISNUMBER('Форма 1'!W2230),'Форма 1'!$H2230*VLOOKUP('Форма 1'!$F2230,'Придельники с 2022'!$B$4:$X$28,'Форма 1'!W$8),"")</f>
        <v>1105525.33</v>
      </c>
      <c r="G2230" s="103">
        <f>IF(ISNUMBER('Форма 1'!X2230),'Форма 1'!$H2230*VLOOKUP('Форма 1'!$F2230,'Придельники с 2022'!$B$4:$X$28,'Форма 1'!X$8),"")</f>
        <v>312448.87</v>
      </c>
      <c r="H2230" s="103">
        <f>IF(ISNUMBER('Форма 1'!Y2230),'Форма 1'!$H2230*VLOOKUP('Форма 1'!$F2230,'Придельники с 2022'!$B$4:$X$28,'Форма 1'!Y$8),"")</f>
        <v>963636.94000000006</v>
      </c>
      <c r="I2230" s="103">
        <f>IF(ISNUMBER('Форма 1'!Z2230),'Форма 1'!$H2230*VLOOKUP('Форма 1'!$F2230,'Придельники с 2022'!$B$4:$X$28,'Форма 1'!Z$8),"")</f>
        <v>533150.36</v>
      </c>
      <c r="J2230" s="103" t="str">
        <f>IF(ISNUMBER('Форма 1'!AA2230),'Форма 1'!$H2230*VLOOKUP('Форма 1'!$F2230,'Придельники с 2022'!$B$4:$X$28,'Форма 1'!AA$8),"")</f>
        <v/>
      </c>
      <c r="K2230" s="90"/>
      <c r="L2230" s="87"/>
      <c r="M2230" s="103" t="str">
        <f>IF(ISNUMBER('Форма 1'!AD2230),'Форма 1'!$H2230*VLOOKUP('Форма 1'!$F2230,'Придельники с 2022'!$B$4:$X$28,'Форма 1'!AD$8),"")</f>
        <v/>
      </c>
      <c r="N2230" s="103">
        <f>IF(ISBLANK('Форма 1'!$AE2230),"",IF('Форма 1'!$AE2230=1,'Форма 1'!$H2230*VLOOKUP('Форма 1'!$F2230,'Придельники с 2022'!$B$4:$X$28,'Форма 1'!$AE$8,0),IF('Форма 1'!$AE2230=2,'Форма 1'!$H2230*VLOOKUP('Форма 1'!$F2230,'Придельники с 2022'!$B$4:$X$28,13,0),IF('Форма 1'!$AE2230=3,'Форма 1'!$H2230*VLOOKUP('Форма 1'!$F2230,'Придельники с 2022'!$B$4:$X$28,12,0)))))</f>
        <v>5845120.2199999997</v>
      </c>
      <c r="O2230" s="103" t="str">
        <f>IF(ISNUMBER('Форма 1'!AF2230),'Форма 1'!$H2230*VLOOKUP('Форма 1'!$F2230,'Придельники с 2022'!$B$4:$X$28,'Форма 1'!AF$8),"")</f>
        <v/>
      </c>
      <c r="P2230" s="87"/>
      <c r="Q2230" s="103" t="str">
        <f>IF(ISNUMBER('Форма 1'!AH2230),'Форма 1'!$H2230*VLOOKUP('Форма 1'!$F2230,'Придельники с 2022'!$B$4:$X$28,'Форма 1'!AH$8),"")</f>
        <v/>
      </c>
      <c r="R2230" s="103" t="str">
        <f>IF(ISNUMBER('Форма 1'!AI2230),'Форма 1'!$H2230*VLOOKUP('Форма 1'!$F2230,'Придельники с 2022'!$B$4:$X$28,'Форма 1'!AI$8),"")</f>
        <v/>
      </c>
      <c r="S2230" s="103" t="str">
        <f>IF(ISNUMBER('Форма 1'!AJ2230),'Форма 1'!$H2230*VLOOKUP('Форма 1'!$F2230,'Придельники с 2022'!$B$4:$X$28,'Форма 1'!AJ$8),"")</f>
        <v/>
      </c>
      <c r="T2230" s="87"/>
    </row>
    <row r="2231" spans="1:20">
      <c r="A2231" s="188">
        <f t="shared" si="200"/>
        <v>19</v>
      </c>
      <c r="B2231" s="189" t="s">
        <v>2174</v>
      </c>
      <c r="C2231" s="99">
        <f t="shared" si="201"/>
        <v>4060935.0109999995</v>
      </c>
      <c r="D2231" s="103" t="str">
        <f>IF(ISNUMBER('Форма 1'!U2231),'Форма 1'!$H2231*VLOOKUP('Форма 1'!$F2231,'Придельники с 2022'!$B$4:$X$28,'Форма 1'!U$8),"")</f>
        <v/>
      </c>
      <c r="E2231" s="103" t="str">
        <f>IF(ISNUMBER('Форма 1'!V2231),'Форма 1'!$H2231*VLOOKUP('Форма 1'!$F2231,'Придельники с 2022'!$B$4:$X$28,'Форма 1'!V$8),"")</f>
        <v/>
      </c>
      <c r="F2231" s="103" t="str">
        <f>IF(ISNUMBER('Форма 1'!W2231),'Форма 1'!$H2231*VLOOKUP('Форма 1'!$F2231,'Придельники с 2022'!$B$4:$X$28,'Форма 1'!W$8),"")</f>
        <v/>
      </c>
      <c r="G2231" s="103" t="str">
        <f>IF(ISNUMBER('Форма 1'!X2231),'Форма 1'!$H2231*VLOOKUP('Форма 1'!$F2231,'Придельники с 2022'!$B$4:$X$28,'Форма 1'!X$8),"")</f>
        <v/>
      </c>
      <c r="H2231" s="103" t="str">
        <f>IF(ISNUMBER('Форма 1'!Y2231),'Форма 1'!$H2231*VLOOKUP('Форма 1'!$F2231,'Придельники с 2022'!$B$4:$X$28,'Форма 1'!Y$8),"")</f>
        <v/>
      </c>
      <c r="I2231" s="103" t="str">
        <f>IF(ISNUMBER('Форма 1'!Z2231),'Форма 1'!$H2231*VLOOKUP('Форма 1'!$F2231,'Придельники с 2022'!$B$4:$X$28,'Форма 1'!Z$8),"")</f>
        <v/>
      </c>
      <c r="J2231" s="103" t="str">
        <f>IF(ISNUMBER('Форма 1'!AA2231),'Форма 1'!$H2231*VLOOKUP('Форма 1'!$F2231,'Придельники с 2022'!$B$4:$X$28,'Форма 1'!AA$8),"")</f>
        <v/>
      </c>
      <c r="K2231" s="90"/>
      <c r="L2231" s="87"/>
      <c r="M2231" s="103">
        <f>IF(ISNUMBER('Форма 1'!AD2231),'Форма 1'!$H2231*VLOOKUP('Форма 1'!$F2231,'Придельники с 2022'!$B$4:$X$28,'Форма 1'!AD$8),"")</f>
        <v>4060935.0109999995</v>
      </c>
      <c r="N2231" s="103" t="str">
        <f>IF(ISBLANK('Форма 1'!$AE2231),"",IF('Форма 1'!$AE2231=1,'Форма 1'!$H2231*VLOOKUP('Форма 1'!$F2231,'Придельники с 2022'!$B$4:$X$28,'Форма 1'!$AE$8,0),IF('Форма 1'!$AE2231=2,'Форма 1'!$H2231*VLOOKUP('Форма 1'!$F2231,'Придельники с 2022'!$B$4:$X$28,13,0),IF('Форма 1'!$AE2231=3,'Форма 1'!$H2231*VLOOKUP('Форма 1'!$F2231,'Придельники с 2022'!$B$4:$X$28,12,0)))))</f>
        <v/>
      </c>
      <c r="O2231" s="103" t="str">
        <f>IF(ISNUMBER('Форма 1'!AF2231),'Форма 1'!$H2231*VLOOKUP('Форма 1'!$F2231,'Придельники с 2022'!$B$4:$X$28,'Форма 1'!AF$8),"")</f>
        <v/>
      </c>
      <c r="P2231" s="87"/>
      <c r="Q2231" s="103" t="str">
        <f>IF(ISNUMBER('Форма 1'!AH2231),'Форма 1'!$H2231*VLOOKUP('Форма 1'!$F2231,'Придельники с 2022'!$B$4:$X$28,'Форма 1'!AH$8),"")</f>
        <v/>
      </c>
      <c r="R2231" s="103" t="str">
        <f>IF(ISNUMBER('Форма 1'!AI2231),'Форма 1'!$H2231*VLOOKUP('Форма 1'!$F2231,'Придельники с 2022'!$B$4:$X$28,'Форма 1'!AI$8),"")</f>
        <v/>
      </c>
      <c r="S2231" s="103" t="str">
        <f>IF(ISNUMBER('Форма 1'!AJ2231),'Форма 1'!$H2231*VLOOKUP('Форма 1'!$F2231,'Придельники с 2022'!$B$4:$X$28,'Форма 1'!AJ$8),"")</f>
        <v/>
      </c>
      <c r="T2231" s="87"/>
    </row>
    <row r="2232" spans="1:20">
      <c r="A2232" s="188">
        <f t="shared" si="200"/>
        <v>20</v>
      </c>
      <c r="B2232" s="189" t="s">
        <v>2175</v>
      </c>
      <c r="C2232" s="99">
        <f t="shared" si="201"/>
        <v>7074380.0779999997</v>
      </c>
      <c r="D2232" s="103" t="str">
        <f>IF(ISNUMBER('Форма 1'!U2232),'Форма 1'!$H2232*VLOOKUP('Форма 1'!$F2232,'Придельники с 2022'!$B$4:$X$28,'Форма 1'!U$8),"")</f>
        <v/>
      </c>
      <c r="E2232" s="103" t="str">
        <f>IF(ISNUMBER('Форма 1'!V2232),'Форма 1'!$H2232*VLOOKUP('Форма 1'!$F2232,'Придельники с 2022'!$B$4:$X$28,'Форма 1'!V$8),"")</f>
        <v/>
      </c>
      <c r="F2232" s="103" t="str">
        <f>IF(ISNUMBER('Форма 1'!W2232),'Форма 1'!$H2232*VLOOKUP('Форма 1'!$F2232,'Придельники с 2022'!$B$4:$X$28,'Форма 1'!W$8),"")</f>
        <v/>
      </c>
      <c r="G2232" s="103" t="str">
        <f>IF(ISNUMBER('Форма 1'!X2232),'Форма 1'!$H2232*VLOOKUP('Форма 1'!$F2232,'Придельники с 2022'!$B$4:$X$28,'Форма 1'!X$8),"")</f>
        <v/>
      </c>
      <c r="H2232" s="103" t="str">
        <f>IF(ISNUMBER('Форма 1'!Y2232),'Форма 1'!$H2232*VLOOKUP('Форма 1'!$F2232,'Придельники с 2022'!$B$4:$X$28,'Форма 1'!Y$8),"")</f>
        <v/>
      </c>
      <c r="I2232" s="103" t="str">
        <f>IF(ISNUMBER('Форма 1'!Z2232),'Форма 1'!$H2232*VLOOKUP('Форма 1'!$F2232,'Придельники с 2022'!$B$4:$X$28,'Форма 1'!Z$8),"")</f>
        <v/>
      </c>
      <c r="J2232" s="103" t="str">
        <f>IF(ISNUMBER('Форма 1'!AA2232),'Форма 1'!$H2232*VLOOKUP('Форма 1'!$F2232,'Придельники с 2022'!$B$4:$X$28,'Форма 1'!AA$8),"")</f>
        <v/>
      </c>
      <c r="K2232" s="90"/>
      <c r="L2232" s="87"/>
      <c r="M2232" s="103">
        <f>IF(ISNUMBER('Форма 1'!AD2232),'Форма 1'!$H2232*VLOOKUP('Форма 1'!$F2232,'Придельники с 2022'!$B$4:$X$28,'Форма 1'!AD$8),"")</f>
        <v>7074380.0779999997</v>
      </c>
      <c r="N2232" s="103" t="str">
        <f>IF(ISBLANK('Форма 1'!$AE2232),"",IF('Форма 1'!$AE2232=1,'Форма 1'!$H2232*VLOOKUP('Форма 1'!$F2232,'Придельники с 2022'!$B$4:$X$28,'Форма 1'!$AE$8,0),IF('Форма 1'!$AE2232=2,'Форма 1'!$H2232*VLOOKUP('Форма 1'!$F2232,'Придельники с 2022'!$B$4:$X$28,13,0),IF('Форма 1'!$AE2232=3,'Форма 1'!$H2232*VLOOKUP('Форма 1'!$F2232,'Придельники с 2022'!$B$4:$X$28,12,0)))))</f>
        <v/>
      </c>
      <c r="O2232" s="103" t="str">
        <f>IF(ISNUMBER('Форма 1'!AF2232),'Форма 1'!$H2232*VLOOKUP('Форма 1'!$F2232,'Придельники с 2022'!$B$4:$X$28,'Форма 1'!AF$8),"")</f>
        <v/>
      </c>
      <c r="P2232" s="87"/>
      <c r="Q2232" s="103" t="str">
        <f>IF(ISNUMBER('Форма 1'!AH2232),'Форма 1'!$H2232*VLOOKUP('Форма 1'!$F2232,'Придельники с 2022'!$B$4:$X$28,'Форма 1'!AH$8),"")</f>
        <v/>
      </c>
      <c r="R2232" s="103" t="str">
        <f>IF(ISNUMBER('Форма 1'!AI2232),'Форма 1'!$H2232*VLOOKUP('Форма 1'!$F2232,'Придельники с 2022'!$B$4:$X$28,'Форма 1'!AI$8),"")</f>
        <v/>
      </c>
      <c r="S2232" s="103" t="str">
        <f>IF(ISNUMBER('Форма 1'!AJ2232),'Форма 1'!$H2232*VLOOKUP('Форма 1'!$F2232,'Придельники с 2022'!$B$4:$X$28,'Форма 1'!AJ$8),"")</f>
        <v/>
      </c>
      <c r="T2232" s="87"/>
    </row>
    <row r="2233" spans="1:20">
      <c r="A2233" s="188">
        <f t="shared" si="200"/>
        <v>21</v>
      </c>
      <c r="B2233" s="189" t="s">
        <v>2176</v>
      </c>
      <c r="C2233" s="99">
        <f t="shared" si="201"/>
        <v>4147907.26</v>
      </c>
      <c r="D2233" s="103" t="str">
        <f>IF(ISNUMBER('Форма 1'!U2233),'Форма 1'!$H2233*VLOOKUP('Форма 1'!$F2233,'Придельники с 2022'!$B$4:$X$28,'Форма 1'!U$8),"")</f>
        <v/>
      </c>
      <c r="E2233" s="103" t="str">
        <f>IF(ISNUMBER('Форма 1'!V2233),'Форма 1'!$H2233*VLOOKUP('Форма 1'!$F2233,'Придельники с 2022'!$B$4:$X$28,'Форма 1'!V$8),"")</f>
        <v/>
      </c>
      <c r="F2233" s="103" t="str">
        <f>IF(ISNUMBER('Форма 1'!W2233),'Форма 1'!$H2233*VLOOKUP('Форма 1'!$F2233,'Придельники с 2022'!$B$4:$X$28,'Форма 1'!W$8),"")</f>
        <v/>
      </c>
      <c r="G2233" s="103" t="str">
        <f>IF(ISNUMBER('Форма 1'!X2233),'Форма 1'!$H2233*VLOOKUP('Форма 1'!$F2233,'Придельники с 2022'!$B$4:$X$28,'Форма 1'!X$8),"")</f>
        <v/>
      </c>
      <c r="H2233" s="103" t="str">
        <f>IF(ISNUMBER('Форма 1'!Y2233),'Форма 1'!$H2233*VLOOKUP('Форма 1'!$F2233,'Придельники с 2022'!$B$4:$X$28,'Форма 1'!Y$8),"")</f>
        <v/>
      </c>
      <c r="I2233" s="103" t="str">
        <f>IF(ISNUMBER('Форма 1'!Z2233),'Форма 1'!$H2233*VLOOKUP('Форма 1'!$F2233,'Придельники с 2022'!$B$4:$X$28,'Форма 1'!Z$8),"")</f>
        <v/>
      </c>
      <c r="J2233" s="103" t="str">
        <f>IF(ISNUMBER('Форма 1'!AA2233),'Форма 1'!$H2233*VLOOKUP('Форма 1'!$F2233,'Придельники с 2022'!$B$4:$X$28,'Форма 1'!AA$8),"")</f>
        <v/>
      </c>
      <c r="K2233" s="90"/>
      <c r="L2233" s="87"/>
      <c r="M2233" s="103">
        <f>IF(ISNUMBER('Форма 1'!AD2233),'Форма 1'!$H2233*VLOOKUP('Форма 1'!$F2233,'Придельники с 2022'!$B$4:$X$28,'Форма 1'!AD$8),"")</f>
        <v>4147907.26</v>
      </c>
      <c r="N2233" s="103" t="str">
        <f>IF(ISBLANK('Форма 1'!$AE2233),"",IF('Форма 1'!$AE2233=1,'Форма 1'!$H2233*VLOOKUP('Форма 1'!$F2233,'Придельники с 2022'!$B$4:$X$28,'Форма 1'!$AE$8,0),IF('Форма 1'!$AE2233=2,'Форма 1'!$H2233*VLOOKUP('Форма 1'!$F2233,'Придельники с 2022'!$B$4:$X$28,13,0),IF('Форма 1'!$AE2233=3,'Форма 1'!$H2233*VLOOKUP('Форма 1'!$F2233,'Придельники с 2022'!$B$4:$X$28,12,0)))))</f>
        <v/>
      </c>
      <c r="O2233" s="103" t="str">
        <f>IF(ISNUMBER('Форма 1'!AF2233),'Форма 1'!$H2233*VLOOKUP('Форма 1'!$F2233,'Придельники с 2022'!$B$4:$X$28,'Форма 1'!AF$8),"")</f>
        <v/>
      </c>
      <c r="P2233" s="87"/>
      <c r="Q2233" s="103" t="str">
        <f>IF(ISNUMBER('Форма 1'!AH2233),'Форма 1'!$H2233*VLOOKUP('Форма 1'!$F2233,'Придельники с 2022'!$B$4:$X$28,'Форма 1'!AH$8),"")</f>
        <v/>
      </c>
      <c r="R2233" s="103" t="str">
        <f>IF(ISNUMBER('Форма 1'!AI2233),'Форма 1'!$H2233*VLOOKUP('Форма 1'!$F2233,'Придельники с 2022'!$B$4:$X$28,'Форма 1'!AI$8),"")</f>
        <v/>
      </c>
      <c r="S2233" s="103" t="str">
        <f>IF(ISNUMBER('Форма 1'!AJ2233),'Форма 1'!$H2233*VLOOKUP('Форма 1'!$F2233,'Придельники с 2022'!$B$4:$X$28,'Форма 1'!AJ$8),"")</f>
        <v/>
      </c>
      <c r="T2233" s="87"/>
    </row>
    <row r="2234" spans="1:20">
      <c r="A2234" s="188">
        <f t="shared" si="200"/>
        <v>22</v>
      </c>
      <c r="B2234" s="189" t="s">
        <v>2177</v>
      </c>
      <c r="C2234" s="99">
        <f t="shared" si="201"/>
        <v>22877788.316</v>
      </c>
      <c r="D2234" s="103">
        <f>IF(ISNUMBER('Форма 1'!U2234),'Форма 1'!$H2234*VLOOKUP('Форма 1'!$F2234,'Придельники с 2022'!$B$4:$X$28,'Форма 1'!U$8),"")</f>
        <v>971566.77800000005</v>
      </c>
      <c r="E2234" s="103">
        <f>IF(ISNUMBER('Форма 1'!V2234),'Форма 1'!$H2234*VLOOKUP('Форма 1'!$F2234,'Придельники с 2022'!$B$4:$X$28,'Форма 1'!V$8),"")</f>
        <v>4651389.2719999999</v>
      </c>
      <c r="F2234" s="103">
        <f>IF(ISNUMBER('Форма 1'!W2234),'Форма 1'!$H2234*VLOOKUP('Форма 1'!$F2234,'Придельники с 2022'!$B$4:$X$28,'Форма 1'!W$8),"")</f>
        <v>978653.32</v>
      </c>
      <c r="G2234" s="103">
        <f>IF(ISNUMBER('Форма 1'!X2234),'Форма 1'!$H2234*VLOOKUP('Форма 1'!$F2234,'Придельники с 2022'!$B$4:$X$28,'Форма 1'!X$8),"")</f>
        <v>607871.98</v>
      </c>
      <c r="H2234" s="103">
        <f>IF(ISNUMBER('Форма 1'!Y2234),'Форма 1'!$H2234*VLOOKUP('Форма 1'!$F2234,'Придельники с 2022'!$B$4:$X$28,'Форма 1'!Y$8),"")</f>
        <v>1601483.7</v>
      </c>
      <c r="I2234" s="103">
        <f>IF(ISNUMBER('Форма 1'!Z2234),'Форма 1'!$H2234*VLOOKUP('Форма 1'!$F2234,'Придельники с 2022'!$B$4:$X$28,'Форма 1'!Z$8),"")</f>
        <v>851338.63800000004</v>
      </c>
      <c r="J2234" s="103" t="str">
        <f>IF(ISNUMBER('Форма 1'!AA2234),'Форма 1'!$H2234*VLOOKUP('Форма 1'!$F2234,'Придельники с 2022'!$B$4:$X$28,'Форма 1'!AA$8),"")</f>
        <v/>
      </c>
      <c r="K2234" s="90"/>
      <c r="L2234" s="87"/>
      <c r="M2234" s="103" t="str">
        <f>IF(ISNUMBER('Форма 1'!AD2234),'Форма 1'!$H2234*VLOOKUP('Форма 1'!$F2234,'Придельники с 2022'!$B$4:$X$28,'Форма 1'!AD$8),"")</f>
        <v/>
      </c>
      <c r="N2234" s="103">
        <f>IF(ISBLANK('Форма 1'!$AE2234),"",IF('Форма 1'!$AE2234=1,'Форма 1'!$H2234*VLOOKUP('Форма 1'!$F2234,'Придельники с 2022'!$B$4:$X$28,'Форма 1'!$AE$8,0),IF('Форма 1'!$AE2234=2,'Форма 1'!$H2234*VLOOKUP('Форма 1'!$F2234,'Придельники с 2022'!$B$4:$X$28,13,0),IF('Форма 1'!$AE2234=3,'Форма 1'!$H2234*VLOOKUP('Форма 1'!$F2234,'Придельники с 2022'!$B$4:$X$28,12,0)))))</f>
        <v>13215484.627999999</v>
      </c>
      <c r="O2234" s="103" t="str">
        <f>IF(ISNUMBER('Форма 1'!AF2234),'Форма 1'!$H2234*VLOOKUP('Форма 1'!$F2234,'Придельники с 2022'!$B$4:$X$28,'Форма 1'!AF$8),"")</f>
        <v/>
      </c>
      <c r="P2234" s="87"/>
      <c r="Q2234" s="103" t="str">
        <f>IF(ISNUMBER('Форма 1'!AH2234),'Форма 1'!$H2234*VLOOKUP('Форма 1'!$F2234,'Придельники с 2022'!$B$4:$X$28,'Форма 1'!AH$8),"")</f>
        <v/>
      </c>
      <c r="R2234" s="103" t="str">
        <f>IF(ISNUMBER('Форма 1'!AI2234),'Форма 1'!$H2234*VLOOKUP('Форма 1'!$F2234,'Придельники с 2022'!$B$4:$X$28,'Форма 1'!AI$8),"")</f>
        <v/>
      </c>
      <c r="S2234" s="103" t="str">
        <f>IF(ISNUMBER('Форма 1'!AJ2234),'Форма 1'!$H2234*VLOOKUP('Форма 1'!$F2234,'Придельники с 2022'!$B$4:$X$28,'Форма 1'!AJ$8),"")</f>
        <v/>
      </c>
      <c r="T2234" s="87"/>
    </row>
    <row r="2235" spans="1:20">
      <c r="A2235" s="188">
        <f t="shared" si="200"/>
        <v>23</v>
      </c>
      <c r="B2235" s="189" t="s">
        <v>2178</v>
      </c>
      <c r="C2235" s="99">
        <f t="shared" si="201"/>
        <v>33455064.1976</v>
      </c>
      <c r="D2235" s="103">
        <f>IF(ISNUMBER('Форма 1'!U2235),'Форма 1'!$H2235*VLOOKUP('Форма 1'!$F2235,'Придельники с 2022'!$B$4:$X$28,'Форма 1'!U$8),"")</f>
        <v>1420759.2308000003</v>
      </c>
      <c r="E2235" s="103">
        <f>IF(ISNUMBER('Форма 1'!V2235),'Форма 1'!$H2235*VLOOKUP('Форма 1'!$F2235,'Придельники с 2022'!$B$4:$X$28,'Форма 1'!V$8),"")</f>
        <v>6801904.2992000002</v>
      </c>
      <c r="F2235" s="103">
        <f>IF(ISNUMBER('Форма 1'!W2235),'Форма 1'!$H2235*VLOOKUP('Форма 1'!$F2235,'Придельники с 2022'!$B$4:$X$28,'Форма 1'!W$8),"")</f>
        <v>1431122.152</v>
      </c>
      <c r="G2235" s="103">
        <f>IF(ISNUMBER('Форма 1'!X2235),'Форма 1'!$H2235*VLOOKUP('Форма 1'!$F2235,'Придельники с 2022'!$B$4:$X$28,'Форма 1'!X$8),"")</f>
        <v>888914.42800000007</v>
      </c>
      <c r="H2235" s="103">
        <f>IF(ISNUMBER('Форма 1'!Y2235),'Форма 1'!$H2235*VLOOKUP('Форма 1'!$F2235,'Придельники с 2022'!$B$4:$X$28,'Форма 1'!Y$8),"")</f>
        <v>2341910.8200000003</v>
      </c>
      <c r="I2235" s="103">
        <f>IF(ISNUMBER('Форма 1'!Z2235),'Форма 1'!$H2235*VLOOKUP('Форма 1'!$F2235,'Придельники с 2022'!$B$4:$X$28,'Форма 1'!Z$8),"")</f>
        <v>1244945.0268000001</v>
      </c>
      <c r="J2235" s="103" t="str">
        <f>IF(ISNUMBER('Форма 1'!AA2235),'Форма 1'!$H2235*VLOOKUP('Форма 1'!$F2235,'Придельники с 2022'!$B$4:$X$28,'Форма 1'!AA$8),"")</f>
        <v/>
      </c>
      <c r="K2235" s="90"/>
      <c r="L2235" s="87"/>
      <c r="M2235" s="103" t="str">
        <f>IF(ISNUMBER('Форма 1'!AD2235),'Форма 1'!$H2235*VLOOKUP('Форма 1'!$F2235,'Придельники с 2022'!$B$4:$X$28,'Форма 1'!AD$8),"")</f>
        <v/>
      </c>
      <c r="N2235" s="103">
        <f>IF(ISBLANK('Форма 1'!$AE2235),"",IF('Форма 1'!$AE2235=1,'Форма 1'!$H2235*VLOOKUP('Форма 1'!$F2235,'Придельники с 2022'!$B$4:$X$28,'Форма 1'!$AE$8,0),IF('Форма 1'!$AE2235=2,'Форма 1'!$H2235*VLOOKUP('Форма 1'!$F2235,'Придельники с 2022'!$B$4:$X$28,13,0),IF('Форма 1'!$AE2235=3,'Форма 1'!$H2235*VLOOKUP('Форма 1'!$F2235,'Придельники с 2022'!$B$4:$X$28,12,0)))))</f>
        <v>19325508.240800001</v>
      </c>
      <c r="O2235" s="103" t="str">
        <f>IF(ISNUMBER('Форма 1'!AF2235),'Форма 1'!$H2235*VLOOKUP('Форма 1'!$F2235,'Придельники с 2022'!$B$4:$X$28,'Форма 1'!AF$8),"")</f>
        <v/>
      </c>
      <c r="P2235" s="87"/>
      <c r="Q2235" s="103" t="str">
        <f>IF(ISNUMBER('Форма 1'!AH2235),'Форма 1'!$H2235*VLOOKUP('Форма 1'!$F2235,'Придельники с 2022'!$B$4:$X$28,'Форма 1'!AH$8),"")</f>
        <v/>
      </c>
      <c r="R2235" s="103" t="str">
        <f>IF(ISNUMBER('Форма 1'!AI2235),'Форма 1'!$H2235*VLOOKUP('Форма 1'!$F2235,'Придельники с 2022'!$B$4:$X$28,'Форма 1'!AI$8),"")</f>
        <v/>
      </c>
      <c r="S2235" s="103" t="str">
        <f>IF(ISNUMBER('Форма 1'!AJ2235),'Форма 1'!$H2235*VLOOKUP('Форма 1'!$F2235,'Придельники с 2022'!$B$4:$X$28,'Форма 1'!AJ$8),"")</f>
        <v/>
      </c>
      <c r="T2235" s="87"/>
    </row>
    <row r="2236" spans="1:20">
      <c r="A2236" s="188">
        <f t="shared" si="200"/>
        <v>24</v>
      </c>
      <c r="B2236" s="189" t="s">
        <v>2179</v>
      </c>
      <c r="C2236" s="99">
        <f t="shared" si="201"/>
        <v>17040269.434</v>
      </c>
      <c r="D2236" s="103">
        <f>IF(ISNUMBER('Форма 1'!U2236),'Форма 1'!$H2236*VLOOKUP('Форма 1'!$F2236,'Придельники с 2022'!$B$4:$X$28,'Форма 1'!U$8),"")</f>
        <v>723660.84700000007</v>
      </c>
      <c r="E2236" s="103">
        <f>IF(ISNUMBER('Форма 1'!V2236),'Форма 1'!$H2236*VLOOKUP('Форма 1'!$F2236,'Придельники с 2022'!$B$4:$X$28,'Форма 1'!V$8),"")</f>
        <v>3464536.2280000001</v>
      </c>
      <c r="F2236" s="103">
        <f>IF(ISNUMBER('Форма 1'!W2236),'Форма 1'!$H2236*VLOOKUP('Форма 1'!$F2236,'Придельники с 2022'!$B$4:$X$28,'Форма 1'!W$8),"")</f>
        <v>728939.17999999993</v>
      </c>
      <c r="G2236" s="103">
        <f>IF(ISNUMBER('Форма 1'!X2236),'Форма 1'!$H2236*VLOOKUP('Форма 1'!$F2236,'Придельники с 2022'!$B$4:$X$28,'Форма 1'!X$8),"")</f>
        <v>452766.77</v>
      </c>
      <c r="H2236" s="103">
        <f>IF(ISNUMBER('Форма 1'!Y2236),'Форма 1'!$H2236*VLOOKUP('Форма 1'!$F2236,'Придельники с 2022'!$B$4:$X$28,'Форма 1'!Y$8),"")</f>
        <v>1192847.55</v>
      </c>
      <c r="I2236" s="103">
        <f>IF(ISNUMBER('Форма 1'!Z2236),'Форма 1'!$H2236*VLOOKUP('Форма 1'!$F2236,'Придельники с 2022'!$B$4:$X$28,'Форма 1'!Z$8),"")</f>
        <v>634110.23700000008</v>
      </c>
      <c r="J2236" s="103" t="str">
        <f>IF(ISNUMBER('Форма 1'!AA2236),'Форма 1'!$H2236*VLOOKUP('Форма 1'!$F2236,'Придельники с 2022'!$B$4:$X$28,'Форма 1'!AA$8),"")</f>
        <v/>
      </c>
      <c r="K2236" s="90"/>
      <c r="L2236" s="87"/>
      <c r="M2236" s="103" t="str">
        <f>IF(ISNUMBER('Форма 1'!AD2236),'Форма 1'!$H2236*VLOOKUP('Форма 1'!$F2236,'Придельники с 2022'!$B$4:$X$28,'Форма 1'!AD$8),"")</f>
        <v/>
      </c>
      <c r="N2236" s="103">
        <f>IF(ISBLANK('Форма 1'!$AE2236),"",IF('Форма 1'!$AE2236=1,'Форма 1'!$H2236*VLOOKUP('Форма 1'!$F2236,'Придельники с 2022'!$B$4:$X$28,'Форма 1'!$AE$8,0),IF('Форма 1'!$AE2236=2,'Форма 1'!$H2236*VLOOKUP('Форма 1'!$F2236,'Придельники с 2022'!$B$4:$X$28,13,0),IF('Форма 1'!$AE2236=3,'Форма 1'!$H2236*VLOOKUP('Форма 1'!$F2236,'Придельники с 2022'!$B$4:$X$28,12,0)))))</f>
        <v>9843408.6219999995</v>
      </c>
      <c r="O2236" s="103" t="str">
        <f>IF(ISNUMBER('Форма 1'!AF2236),'Форма 1'!$H2236*VLOOKUP('Форма 1'!$F2236,'Придельники с 2022'!$B$4:$X$28,'Форма 1'!AF$8),"")</f>
        <v/>
      </c>
      <c r="P2236" s="87"/>
      <c r="Q2236" s="103" t="str">
        <f>IF(ISNUMBER('Форма 1'!AH2236),'Форма 1'!$H2236*VLOOKUP('Форма 1'!$F2236,'Придельники с 2022'!$B$4:$X$28,'Форма 1'!AH$8),"")</f>
        <v/>
      </c>
      <c r="R2236" s="103" t="str">
        <f>IF(ISNUMBER('Форма 1'!AI2236),'Форма 1'!$H2236*VLOOKUP('Форма 1'!$F2236,'Придельники с 2022'!$B$4:$X$28,'Форма 1'!AI$8),"")</f>
        <v/>
      </c>
      <c r="S2236" s="103" t="str">
        <f>IF(ISNUMBER('Форма 1'!AJ2236),'Форма 1'!$H2236*VLOOKUP('Форма 1'!$F2236,'Придельники с 2022'!$B$4:$X$28,'Форма 1'!AJ$8),"")</f>
        <v/>
      </c>
      <c r="T2236" s="87"/>
    </row>
    <row r="2237" spans="1:20">
      <c r="A2237" s="188">
        <f t="shared" si="200"/>
        <v>25</v>
      </c>
      <c r="B2237" s="189" t="s">
        <v>2180</v>
      </c>
      <c r="C2237" s="99">
        <f t="shared" si="201"/>
        <v>27709955.595999997</v>
      </c>
      <c r="D2237" s="103" t="str">
        <f>IF(ISNUMBER('Форма 1'!U2237),'Форма 1'!$H2237*VLOOKUP('Форма 1'!$F2237,'Придельники с 2022'!$B$4:$X$28,'Форма 1'!U$8),"")</f>
        <v/>
      </c>
      <c r="E2237" s="103" t="str">
        <f>IF(ISNUMBER('Форма 1'!V2237),'Форма 1'!$H2237*VLOOKUP('Форма 1'!$F2237,'Придельники с 2022'!$B$4:$X$28,'Форма 1'!V$8),"")</f>
        <v/>
      </c>
      <c r="F2237" s="103">
        <f>IF(ISNUMBER('Форма 1'!W2237),'Форма 1'!$H2237*VLOOKUP('Форма 1'!$F2237,'Придельники с 2022'!$B$4:$X$28,'Форма 1'!W$8),"")</f>
        <v>1653211.24</v>
      </c>
      <c r="G2237" s="103">
        <f>IF(ISNUMBER('Форма 1'!X2237),'Форма 1'!$H2237*VLOOKUP('Форма 1'!$F2237,'Придельники с 2022'!$B$4:$X$28,'Форма 1'!X$8),"")</f>
        <v>1026860.86</v>
      </c>
      <c r="H2237" s="103">
        <f>IF(ISNUMBER('Форма 1'!Y2237),'Форма 1'!$H2237*VLOOKUP('Форма 1'!$F2237,'Придельники с 2022'!$B$4:$X$28,'Форма 1'!Y$8),"")</f>
        <v>2705340.9</v>
      </c>
      <c r="I2237" s="103" t="str">
        <f>IF(ISNUMBER('Форма 1'!Z2237),'Форма 1'!$H2237*VLOOKUP('Форма 1'!$F2237,'Придельники с 2022'!$B$4:$X$28,'Форма 1'!Z$8),"")</f>
        <v/>
      </c>
      <c r="J2237" s="103" t="str">
        <f>IF(ISNUMBER('Форма 1'!AA2237),'Форма 1'!$H2237*VLOOKUP('Форма 1'!$F2237,'Придельники с 2022'!$B$4:$X$28,'Форма 1'!AA$8),"")</f>
        <v/>
      </c>
      <c r="K2237" s="90"/>
      <c r="L2237" s="87"/>
      <c r="M2237" s="103" t="str">
        <f>IF(ISNUMBER('Форма 1'!AD2237),'Форма 1'!$H2237*VLOOKUP('Форма 1'!$F2237,'Придельники с 2022'!$B$4:$X$28,'Форма 1'!AD$8),"")</f>
        <v/>
      </c>
      <c r="N2237" s="103">
        <f>IF(ISBLANK('Форма 1'!$AE2237),"",IF('Форма 1'!$AE2237=1,'Форма 1'!$H2237*VLOOKUP('Форма 1'!$F2237,'Придельники с 2022'!$B$4:$X$28,'Форма 1'!$AE$8,0),IF('Форма 1'!$AE2237=2,'Форма 1'!$H2237*VLOOKUP('Форма 1'!$F2237,'Придельники с 2022'!$B$4:$X$28,13,0),IF('Форма 1'!$AE2237=3,'Форма 1'!$H2237*VLOOKUP('Форма 1'!$F2237,'Придельники с 2022'!$B$4:$X$28,12,0)))))</f>
        <v>22324542.595999997</v>
      </c>
      <c r="O2237" s="103" t="str">
        <f>IF(ISNUMBER('Форма 1'!AF2237),'Форма 1'!$H2237*VLOOKUP('Форма 1'!$F2237,'Придельники с 2022'!$B$4:$X$28,'Форма 1'!AF$8),"")</f>
        <v/>
      </c>
      <c r="P2237" s="87"/>
      <c r="Q2237" s="103" t="str">
        <f>IF(ISNUMBER('Форма 1'!AH2237),'Форма 1'!$H2237*VLOOKUP('Форма 1'!$F2237,'Придельники с 2022'!$B$4:$X$28,'Форма 1'!AH$8),"")</f>
        <v/>
      </c>
      <c r="R2237" s="103" t="str">
        <f>IF(ISNUMBER('Форма 1'!AI2237),'Форма 1'!$H2237*VLOOKUP('Форма 1'!$F2237,'Придельники с 2022'!$B$4:$X$28,'Форма 1'!AI$8),"")</f>
        <v/>
      </c>
      <c r="S2237" s="103" t="str">
        <f>IF(ISNUMBER('Форма 1'!AJ2237),'Форма 1'!$H2237*VLOOKUP('Форма 1'!$F2237,'Придельники с 2022'!$B$4:$X$28,'Форма 1'!AJ$8),"")</f>
        <v/>
      </c>
      <c r="T2237" s="87"/>
    </row>
    <row r="2238" spans="1:20">
      <c r="A2238" s="188">
        <f t="shared" si="200"/>
        <v>26</v>
      </c>
      <c r="B2238" s="189" t="s">
        <v>2181</v>
      </c>
      <c r="C2238" s="99">
        <f t="shared" si="201"/>
        <v>22799481.628000002</v>
      </c>
      <c r="D2238" s="103">
        <f>IF(ISNUMBER('Форма 1'!U2238),'Форма 1'!$H2238*VLOOKUP('Форма 1'!$F2238,'Придельники с 2022'!$B$4:$X$28,'Форма 1'!U$8),"")</f>
        <v>968241.27400000009</v>
      </c>
      <c r="E2238" s="103">
        <f>IF(ISNUMBER('Форма 1'!V2238),'Форма 1'!$H2238*VLOOKUP('Форма 1'!$F2238,'Придельники с 2022'!$B$4:$X$28,'Форма 1'!V$8),"")</f>
        <v>4635468.3760000002</v>
      </c>
      <c r="F2238" s="103">
        <f>IF(ISNUMBER('Форма 1'!W2238),'Форма 1'!$H2238*VLOOKUP('Форма 1'!$F2238,'Придельники с 2022'!$B$4:$X$28,'Форма 1'!W$8),"")</f>
        <v>975303.56</v>
      </c>
      <c r="G2238" s="103">
        <f>IF(ISNUMBER('Форма 1'!X2238),'Форма 1'!$H2238*VLOOKUP('Форма 1'!$F2238,'Придельники с 2022'!$B$4:$X$28,'Форма 1'!X$8),"")</f>
        <v>605791.34000000008</v>
      </c>
      <c r="H2238" s="103">
        <f>IF(ISNUMBER('Форма 1'!Y2238),'Форма 1'!$H2238*VLOOKUP('Форма 1'!$F2238,'Придельники с 2022'!$B$4:$X$28,'Форма 1'!Y$8),"")</f>
        <v>1596002.1</v>
      </c>
      <c r="I2238" s="103">
        <f>IF(ISNUMBER('Форма 1'!Z2238),'Форма 1'!$H2238*VLOOKUP('Форма 1'!$F2238,'Придельники с 2022'!$B$4:$X$28,'Форма 1'!Z$8),"")</f>
        <v>848424.6540000001</v>
      </c>
      <c r="J2238" s="103" t="str">
        <f>IF(ISNUMBER('Форма 1'!AA2238),'Форма 1'!$H2238*VLOOKUP('Форма 1'!$F2238,'Придельники с 2022'!$B$4:$X$28,'Форма 1'!AA$8),"")</f>
        <v/>
      </c>
      <c r="K2238" s="90"/>
      <c r="L2238" s="87"/>
      <c r="M2238" s="103" t="str">
        <f>IF(ISNUMBER('Форма 1'!AD2238),'Форма 1'!$H2238*VLOOKUP('Форма 1'!$F2238,'Придельники с 2022'!$B$4:$X$28,'Форма 1'!AD$8),"")</f>
        <v/>
      </c>
      <c r="N2238" s="103">
        <f>IF(ISBLANK('Форма 1'!$AE2238),"",IF('Форма 1'!$AE2238=1,'Форма 1'!$H2238*VLOOKUP('Форма 1'!$F2238,'Придельники с 2022'!$B$4:$X$28,'Форма 1'!$AE$8,0),IF('Форма 1'!$AE2238=2,'Форма 1'!$H2238*VLOOKUP('Форма 1'!$F2238,'Придельники с 2022'!$B$4:$X$28,13,0),IF('Форма 1'!$AE2238=3,'Форма 1'!$H2238*VLOOKUP('Форма 1'!$F2238,'Придельники с 2022'!$B$4:$X$28,12,0)))))</f>
        <v>13170250.324000001</v>
      </c>
      <c r="O2238" s="103" t="str">
        <f>IF(ISNUMBER('Форма 1'!AF2238),'Форма 1'!$H2238*VLOOKUP('Форма 1'!$F2238,'Придельники с 2022'!$B$4:$X$28,'Форма 1'!AF$8),"")</f>
        <v/>
      </c>
      <c r="P2238" s="87"/>
      <c r="Q2238" s="103" t="str">
        <f>IF(ISNUMBER('Форма 1'!AH2238),'Форма 1'!$H2238*VLOOKUP('Форма 1'!$F2238,'Придельники с 2022'!$B$4:$X$28,'Форма 1'!AH$8),"")</f>
        <v/>
      </c>
      <c r="R2238" s="103" t="str">
        <f>IF(ISNUMBER('Форма 1'!AI2238),'Форма 1'!$H2238*VLOOKUP('Форма 1'!$F2238,'Придельники с 2022'!$B$4:$X$28,'Форма 1'!AI$8),"")</f>
        <v/>
      </c>
      <c r="S2238" s="103" t="str">
        <f>IF(ISNUMBER('Форма 1'!AJ2238),'Форма 1'!$H2238*VLOOKUP('Форма 1'!$F2238,'Придельники с 2022'!$B$4:$X$28,'Форма 1'!AJ$8),"")</f>
        <v/>
      </c>
      <c r="T2238" s="87"/>
    </row>
    <row r="2239" spans="1:20">
      <c r="A2239" s="188">
        <f t="shared" si="200"/>
        <v>27</v>
      </c>
      <c r="B2239" s="189" t="s">
        <v>2182</v>
      </c>
      <c r="C2239" s="99">
        <f t="shared" si="201"/>
        <v>4741134.4572999999</v>
      </c>
      <c r="D2239" s="103" t="str">
        <f>IF(ISNUMBER('Форма 1'!U2239),'Форма 1'!$H2239*VLOOKUP('Форма 1'!$F2239,'Придельники с 2022'!$B$4:$X$28,'Форма 1'!U$8),"")</f>
        <v/>
      </c>
      <c r="E2239" s="103" t="str">
        <f>IF(ISNUMBER('Форма 1'!V2239),'Форма 1'!$H2239*VLOOKUP('Форма 1'!$F2239,'Придельники с 2022'!$B$4:$X$28,'Форма 1'!V$8),"")</f>
        <v/>
      </c>
      <c r="F2239" s="103" t="str">
        <f>IF(ISNUMBER('Форма 1'!W2239),'Форма 1'!$H2239*VLOOKUP('Форма 1'!$F2239,'Придельники с 2022'!$B$4:$X$28,'Форма 1'!W$8),"")</f>
        <v/>
      </c>
      <c r="G2239" s="103" t="str">
        <f>IF(ISNUMBER('Форма 1'!X2239),'Форма 1'!$H2239*VLOOKUP('Форма 1'!$F2239,'Придельники с 2022'!$B$4:$X$28,'Форма 1'!X$8),"")</f>
        <v/>
      </c>
      <c r="H2239" s="103" t="str">
        <f>IF(ISNUMBER('Форма 1'!Y2239),'Форма 1'!$H2239*VLOOKUP('Форма 1'!$F2239,'Придельники с 2022'!$B$4:$X$28,'Форма 1'!Y$8),"")</f>
        <v/>
      </c>
      <c r="I2239" s="103" t="str">
        <f>IF(ISNUMBER('Форма 1'!Z2239),'Форма 1'!$H2239*VLOOKUP('Форма 1'!$F2239,'Придельники с 2022'!$B$4:$X$28,'Форма 1'!Z$8),"")</f>
        <v/>
      </c>
      <c r="J2239" s="103" t="str">
        <f>IF(ISNUMBER('Форма 1'!AA2239),'Форма 1'!$H2239*VLOOKUP('Форма 1'!$F2239,'Придельники с 2022'!$B$4:$X$28,'Форма 1'!AA$8),"")</f>
        <v/>
      </c>
      <c r="K2239" s="90"/>
      <c r="L2239" s="87"/>
      <c r="M2239" s="103">
        <f>IF(ISNUMBER('Форма 1'!AD2239),'Форма 1'!$H2239*VLOOKUP('Форма 1'!$F2239,'Придельники с 2022'!$B$4:$X$28,'Форма 1'!AD$8),"")</f>
        <v>4741134.4572999999</v>
      </c>
      <c r="N2239" s="103" t="str">
        <f>IF(ISBLANK('Форма 1'!$AE2239),"",IF('Форма 1'!$AE2239=1,'Форма 1'!$H2239*VLOOKUP('Форма 1'!$F2239,'Придельники с 2022'!$B$4:$X$28,'Форма 1'!$AE$8,0),IF('Форма 1'!$AE2239=2,'Форма 1'!$H2239*VLOOKUP('Форма 1'!$F2239,'Придельники с 2022'!$B$4:$X$28,13,0),IF('Форма 1'!$AE2239=3,'Форма 1'!$H2239*VLOOKUP('Форма 1'!$F2239,'Придельники с 2022'!$B$4:$X$28,12,0)))))</f>
        <v/>
      </c>
      <c r="O2239" s="103" t="str">
        <f>IF(ISNUMBER('Форма 1'!AF2239),'Форма 1'!$H2239*VLOOKUP('Форма 1'!$F2239,'Придельники с 2022'!$B$4:$X$28,'Форма 1'!AF$8),"")</f>
        <v/>
      </c>
      <c r="P2239" s="87"/>
      <c r="Q2239" s="103" t="str">
        <f>IF(ISNUMBER('Форма 1'!AH2239),'Форма 1'!$H2239*VLOOKUP('Форма 1'!$F2239,'Придельники с 2022'!$B$4:$X$28,'Форма 1'!AH$8),"")</f>
        <v/>
      </c>
      <c r="R2239" s="103" t="str">
        <f>IF(ISNUMBER('Форма 1'!AI2239),'Форма 1'!$H2239*VLOOKUP('Форма 1'!$F2239,'Придельники с 2022'!$B$4:$X$28,'Форма 1'!AI$8),"")</f>
        <v/>
      </c>
      <c r="S2239" s="103" t="str">
        <f>IF(ISNUMBER('Форма 1'!AJ2239),'Форма 1'!$H2239*VLOOKUP('Форма 1'!$F2239,'Придельники с 2022'!$B$4:$X$28,'Форма 1'!AJ$8),"")</f>
        <v/>
      </c>
      <c r="T2239" s="87"/>
    </row>
    <row r="2240" spans="1:20">
      <c r="A2240" s="188">
        <f t="shared" si="200"/>
        <v>28</v>
      </c>
      <c r="B2240" s="189" t="s">
        <v>2183</v>
      </c>
      <c r="C2240" s="99">
        <f t="shared" si="201"/>
        <v>12319310.25</v>
      </c>
      <c r="D2240" s="103" t="str">
        <f>IF(ISNUMBER('Форма 1'!U2240),'Форма 1'!$H2240*VLOOKUP('Форма 1'!$F2240,'Придельники с 2022'!$B$4:$X$28,'Форма 1'!U$8),"")</f>
        <v/>
      </c>
      <c r="E2240" s="103" t="str">
        <f>IF(ISNUMBER('Форма 1'!V2240),'Форма 1'!$H2240*VLOOKUP('Форма 1'!$F2240,'Придельники с 2022'!$B$4:$X$28,'Форма 1'!V$8),"")</f>
        <v/>
      </c>
      <c r="F2240" s="103" t="str">
        <f>IF(ISNUMBER('Форма 1'!W2240),'Форма 1'!$H2240*VLOOKUP('Форма 1'!$F2240,'Придельники с 2022'!$B$4:$X$28,'Форма 1'!W$8),"")</f>
        <v/>
      </c>
      <c r="G2240" s="103" t="str">
        <f>IF(ISNUMBER('Форма 1'!X2240),'Форма 1'!$H2240*VLOOKUP('Форма 1'!$F2240,'Придельники с 2022'!$B$4:$X$28,'Форма 1'!X$8),"")</f>
        <v/>
      </c>
      <c r="H2240" s="103" t="str">
        <f>IF(ISNUMBER('Форма 1'!Y2240),'Форма 1'!$H2240*VLOOKUP('Форма 1'!$F2240,'Придельники с 2022'!$B$4:$X$28,'Форма 1'!Y$8),"")</f>
        <v/>
      </c>
      <c r="I2240" s="103" t="str">
        <f>IF(ISNUMBER('Форма 1'!Z2240),'Форма 1'!$H2240*VLOOKUP('Форма 1'!$F2240,'Придельники с 2022'!$B$4:$X$28,'Форма 1'!Z$8),"")</f>
        <v/>
      </c>
      <c r="J2240" s="103" t="str">
        <f>IF(ISNUMBER('Форма 1'!AA2240),'Форма 1'!$H2240*VLOOKUP('Форма 1'!$F2240,'Придельники с 2022'!$B$4:$X$28,'Форма 1'!AA$8),"")</f>
        <v/>
      </c>
      <c r="K2240" s="90"/>
      <c r="L2240" s="87"/>
      <c r="M2240" s="103">
        <f>IF(ISNUMBER('Форма 1'!AD2240),'Форма 1'!$H2240*VLOOKUP('Форма 1'!$F2240,'Придельники с 2022'!$B$4:$X$28,'Форма 1'!AD$8),"")</f>
        <v>7082025.9899999993</v>
      </c>
      <c r="N2240" s="103">
        <f>IF(ISBLANK('Форма 1'!$AE2240),"",IF('Форма 1'!$AE2240=1,'Форма 1'!$H2240*VLOOKUP('Форма 1'!$F2240,'Придельники с 2022'!$B$4:$X$28,'Форма 1'!$AE$8,0),IF('Форма 1'!$AE2240=2,'Форма 1'!$H2240*VLOOKUP('Форма 1'!$F2240,'Придельники с 2022'!$B$4:$X$28,13,0),IF('Форма 1'!$AE2240=3,'Форма 1'!$H2240*VLOOKUP('Форма 1'!$F2240,'Придельники с 2022'!$B$4:$X$28,12,0)))))</f>
        <v>5237284.26</v>
      </c>
      <c r="O2240" s="103" t="str">
        <f>IF(ISNUMBER('Форма 1'!AF2240),'Форма 1'!$H2240*VLOOKUP('Форма 1'!$F2240,'Придельники с 2022'!$B$4:$X$28,'Форма 1'!AF$8),"")</f>
        <v/>
      </c>
      <c r="P2240" s="87"/>
      <c r="Q2240" s="103" t="str">
        <f>IF(ISNUMBER('Форма 1'!AH2240),'Форма 1'!$H2240*VLOOKUP('Форма 1'!$F2240,'Придельники с 2022'!$B$4:$X$28,'Форма 1'!AH$8),"")</f>
        <v/>
      </c>
      <c r="R2240" s="103" t="str">
        <f>IF(ISNUMBER('Форма 1'!AI2240),'Форма 1'!$H2240*VLOOKUP('Форма 1'!$F2240,'Придельники с 2022'!$B$4:$X$28,'Форма 1'!AI$8),"")</f>
        <v/>
      </c>
      <c r="S2240" s="103" t="str">
        <f>IF(ISNUMBER('Форма 1'!AJ2240),'Форма 1'!$H2240*VLOOKUP('Форма 1'!$F2240,'Придельники с 2022'!$B$4:$X$28,'Форма 1'!AJ$8),"")</f>
        <v/>
      </c>
      <c r="T2240" s="87"/>
    </row>
    <row r="2241" spans="1:20">
      <c r="A2241" s="188">
        <f t="shared" si="200"/>
        <v>29</v>
      </c>
      <c r="B2241" s="189" t="s">
        <v>2184</v>
      </c>
      <c r="C2241" s="99">
        <f t="shared" si="201"/>
        <v>15002364.422</v>
      </c>
      <c r="D2241" s="103" t="str">
        <f>IF(ISNUMBER('Форма 1'!U2241),'Форма 1'!$H2241*VLOOKUP('Форма 1'!$F2241,'Придельники с 2022'!$B$4:$X$28,'Форма 1'!U$8),"")</f>
        <v/>
      </c>
      <c r="E2241" s="103">
        <f>IF(ISNUMBER('Форма 1'!V2241),'Форма 1'!$H2241*VLOOKUP('Форма 1'!$F2241,'Придельники с 2022'!$B$4:$X$28,'Форма 1'!V$8),"")</f>
        <v>10568190.972000001</v>
      </c>
      <c r="F2241" s="103">
        <f>IF(ISNUMBER('Форма 1'!W2241),'Форма 1'!$H2241*VLOOKUP('Форма 1'!$F2241,'Придельники с 2022'!$B$4:$X$28,'Форма 1'!W$8),"")</f>
        <v>1681815.4989999998</v>
      </c>
      <c r="G2241" s="103">
        <f>IF(ISNUMBER('Форма 1'!X2241),'Форма 1'!$H2241*VLOOKUP('Форма 1'!$F2241,'Придельники с 2022'!$B$4:$X$28,'Форма 1'!X$8),"")</f>
        <v>475322.76099999994</v>
      </c>
      <c r="H2241" s="103">
        <f>IF(ISNUMBER('Форма 1'!Y2241),'Форма 1'!$H2241*VLOOKUP('Форма 1'!$F2241,'Придельники с 2022'!$B$4:$X$28,'Форма 1'!Y$8),"")</f>
        <v>1465963.2819999999</v>
      </c>
      <c r="I2241" s="103">
        <f>IF(ISNUMBER('Форма 1'!Z2241),'Форма 1'!$H2241*VLOOKUP('Форма 1'!$F2241,'Придельники с 2022'!$B$4:$X$28,'Форма 1'!Z$8),"")</f>
        <v>811071.90799999982</v>
      </c>
      <c r="J2241" s="103" t="str">
        <f>IF(ISNUMBER('Форма 1'!AA2241),'Форма 1'!$H2241*VLOOKUP('Форма 1'!$F2241,'Придельники с 2022'!$B$4:$X$28,'Форма 1'!AA$8),"")</f>
        <v/>
      </c>
      <c r="K2241" s="90"/>
      <c r="L2241" s="87"/>
      <c r="M2241" s="103" t="str">
        <f>IF(ISNUMBER('Форма 1'!AD2241),'Форма 1'!$H2241*VLOOKUP('Форма 1'!$F2241,'Придельники с 2022'!$B$4:$X$28,'Форма 1'!AD$8),"")</f>
        <v/>
      </c>
      <c r="N2241" s="103" t="str">
        <f>IF(ISBLANK('Форма 1'!$AE2241),"",IF('Форма 1'!$AE2241=1,'Форма 1'!$H2241*VLOOKUP('Форма 1'!$F2241,'Придельники с 2022'!$B$4:$X$28,'Форма 1'!$AE$8,0),IF('Форма 1'!$AE2241=2,'Форма 1'!$H2241*VLOOKUP('Форма 1'!$F2241,'Придельники с 2022'!$B$4:$X$28,13,0),IF('Форма 1'!$AE2241=3,'Форма 1'!$H2241*VLOOKUP('Форма 1'!$F2241,'Придельники с 2022'!$B$4:$X$28,12,0)))))</f>
        <v/>
      </c>
      <c r="O2241" s="103" t="str">
        <f>IF(ISNUMBER('Форма 1'!AF2241),'Форма 1'!$H2241*VLOOKUP('Форма 1'!$F2241,'Придельники с 2022'!$B$4:$X$28,'Форма 1'!AF$8),"")</f>
        <v/>
      </c>
      <c r="P2241" s="87"/>
      <c r="Q2241" s="103" t="str">
        <f>IF(ISNUMBER('Форма 1'!AH2241),'Форма 1'!$H2241*VLOOKUP('Форма 1'!$F2241,'Придельники с 2022'!$B$4:$X$28,'Форма 1'!AH$8),"")</f>
        <v/>
      </c>
      <c r="R2241" s="103" t="str">
        <f>IF(ISNUMBER('Форма 1'!AI2241),'Форма 1'!$H2241*VLOOKUP('Форма 1'!$F2241,'Придельники с 2022'!$B$4:$X$28,'Форма 1'!AI$8),"")</f>
        <v/>
      </c>
      <c r="S2241" s="103" t="str">
        <f>IF(ISNUMBER('Форма 1'!AJ2241),'Форма 1'!$H2241*VLOOKUP('Форма 1'!$F2241,'Придельники с 2022'!$B$4:$X$28,'Форма 1'!AJ$8),"")</f>
        <v/>
      </c>
      <c r="T2241" s="87"/>
    </row>
    <row r="2242" spans="1:20">
      <c r="A2242" s="188">
        <f t="shared" si="200"/>
        <v>30</v>
      </c>
      <c r="B2242" s="189" t="s">
        <v>2185</v>
      </c>
      <c r="C2242" s="99">
        <f t="shared" si="201"/>
        <v>6941927.8292999994</v>
      </c>
      <c r="D2242" s="103">
        <f>IF(ISNUMBER('Форма 1'!U2242),'Форма 1'!$H2242*VLOOKUP('Форма 1'!$F2242,'Придельники с 2022'!$B$4:$X$28,'Форма 1'!U$8),"")</f>
        <v>499004.5086</v>
      </c>
      <c r="E2242" s="103" t="str">
        <f>IF(ISNUMBER('Форма 1'!V2242),'Форма 1'!$H2242*VLOOKUP('Форма 1'!$F2242,'Придельники с 2022'!$B$4:$X$28,'Форма 1'!V$8),"")</f>
        <v/>
      </c>
      <c r="F2242" s="103" t="str">
        <f>IF(ISNUMBER('Форма 1'!W2242),'Форма 1'!$H2242*VLOOKUP('Форма 1'!$F2242,'Придельники с 2022'!$B$4:$X$28,'Форма 1'!W$8),"")</f>
        <v/>
      </c>
      <c r="G2242" s="103" t="str">
        <f>IF(ISNUMBER('Форма 1'!X2242),'Форма 1'!$H2242*VLOOKUP('Форма 1'!$F2242,'Придельники с 2022'!$B$4:$X$28,'Форма 1'!X$8),"")</f>
        <v/>
      </c>
      <c r="H2242" s="103" t="str">
        <f>IF(ISNUMBER('Форма 1'!Y2242),'Форма 1'!$H2242*VLOOKUP('Форма 1'!$F2242,'Придельники с 2022'!$B$4:$X$28,'Форма 1'!Y$8),"")</f>
        <v/>
      </c>
      <c r="I2242" s="103" t="str">
        <f>IF(ISNUMBER('Форма 1'!Z2242),'Форма 1'!$H2242*VLOOKUP('Форма 1'!$F2242,'Придельники с 2022'!$B$4:$X$28,'Форма 1'!Z$8),"")</f>
        <v/>
      </c>
      <c r="J2242" s="103" t="str">
        <f>IF(ISNUMBER('Форма 1'!AA2242),'Форма 1'!$H2242*VLOOKUP('Форма 1'!$F2242,'Придельники с 2022'!$B$4:$X$28,'Форма 1'!AA$8),"")</f>
        <v/>
      </c>
      <c r="K2242" s="90"/>
      <c r="L2242" s="87"/>
      <c r="M2242" s="103">
        <f>IF(ISNUMBER('Форма 1'!AD2242),'Форма 1'!$H2242*VLOOKUP('Форма 1'!$F2242,'Придельники с 2022'!$B$4:$X$28,'Форма 1'!AD$8),"")</f>
        <v>6442923.3206999991</v>
      </c>
      <c r="N2242" s="103" t="str">
        <f>IF(ISBLANK('Форма 1'!$AE2242),"",IF('Форма 1'!$AE2242=1,'Форма 1'!$H2242*VLOOKUP('Форма 1'!$F2242,'Придельники с 2022'!$B$4:$X$28,'Форма 1'!$AE$8,0),IF('Форма 1'!$AE2242=2,'Форма 1'!$H2242*VLOOKUP('Форма 1'!$F2242,'Придельники с 2022'!$B$4:$X$28,13,0),IF('Форма 1'!$AE2242=3,'Форма 1'!$H2242*VLOOKUP('Форма 1'!$F2242,'Придельники с 2022'!$B$4:$X$28,12,0)))))</f>
        <v/>
      </c>
      <c r="O2242" s="103" t="str">
        <f>IF(ISNUMBER('Форма 1'!AF2242),'Форма 1'!$H2242*VLOOKUP('Форма 1'!$F2242,'Придельники с 2022'!$B$4:$X$28,'Форма 1'!AF$8),"")</f>
        <v/>
      </c>
      <c r="P2242" s="87"/>
      <c r="Q2242" s="103" t="str">
        <f>IF(ISNUMBER('Форма 1'!AH2242),'Форма 1'!$H2242*VLOOKUP('Форма 1'!$F2242,'Придельники с 2022'!$B$4:$X$28,'Форма 1'!AH$8),"")</f>
        <v/>
      </c>
      <c r="R2242" s="103" t="str">
        <f>IF(ISNUMBER('Форма 1'!AI2242),'Форма 1'!$H2242*VLOOKUP('Форма 1'!$F2242,'Придельники с 2022'!$B$4:$X$28,'Форма 1'!AI$8),"")</f>
        <v/>
      </c>
      <c r="S2242" s="103" t="str">
        <f>IF(ISNUMBER('Форма 1'!AJ2242),'Форма 1'!$H2242*VLOOKUP('Форма 1'!$F2242,'Придельники с 2022'!$B$4:$X$28,'Форма 1'!AJ$8),"")</f>
        <v/>
      </c>
      <c r="T2242" s="87"/>
    </row>
    <row r="2243" spans="1:20">
      <c r="A2243" s="188">
        <f t="shared" si="200"/>
        <v>31</v>
      </c>
      <c r="B2243" s="189" t="s">
        <v>2186</v>
      </c>
      <c r="C2243" s="99">
        <f t="shared" si="201"/>
        <v>7020721.7100000009</v>
      </c>
      <c r="D2243" s="103" t="str">
        <f>IF(ISNUMBER('Форма 1'!U2243),'Форма 1'!$H2243*VLOOKUP('Форма 1'!$F2243,'Придельники с 2022'!$B$4:$X$28,'Форма 1'!U$8),"")</f>
        <v/>
      </c>
      <c r="E2243" s="103" t="str">
        <f>IF(ISNUMBER('Форма 1'!V2243),'Форма 1'!$H2243*VLOOKUP('Форма 1'!$F2243,'Придельники с 2022'!$B$4:$X$28,'Форма 1'!V$8),"")</f>
        <v/>
      </c>
      <c r="F2243" s="103" t="str">
        <f>IF(ISNUMBER('Форма 1'!W2243),'Форма 1'!$H2243*VLOOKUP('Форма 1'!$F2243,'Придельники с 2022'!$B$4:$X$28,'Форма 1'!W$8),"")</f>
        <v/>
      </c>
      <c r="G2243" s="103" t="str">
        <f>IF(ISNUMBER('Форма 1'!X2243),'Форма 1'!$H2243*VLOOKUP('Форма 1'!$F2243,'Придельники с 2022'!$B$4:$X$28,'Форма 1'!X$8),"")</f>
        <v/>
      </c>
      <c r="H2243" s="103" t="str">
        <f>IF(ISNUMBER('Форма 1'!Y2243),'Форма 1'!$H2243*VLOOKUP('Форма 1'!$F2243,'Придельники с 2022'!$B$4:$X$28,'Форма 1'!Y$8),"")</f>
        <v/>
      </c>
      <c r="I2243" s="103" t="str">
        <f>IF(ISNUMBER('Форма 1'!Z2243),'Форма 1'!$H2243*VLOOKUP('Форма 1'!$F2243,'Придельники с 2022'!$B$4:$X$28,'Форма 1'!Z$8),"")</f>
        <v/>
      </c>
      <c r="J2243" s="103">
        <f>IF(ISNUMBER('Форма 1'!AA2243),'Форма 1'!$H2243*VLOOKUP('Форма 1'!$F2243,'Придельники с 2022'!$B$4:$X$28,'Форма 1'!AA$8),"")</f>
        <v>1349664.15</v>
      </c>
      <c r="K2243" s="90"/>
      <c r="L2243" s="87"/>
      <c r="M2243" s="103">
        <f>IF(ISNUMBER('Форма 1'!AD2243),'Форма 1'!$H2243*VLOOKUP('Форма 1'!$F2243,'Придельники с 2022'!$B$4:$X$28,'Форма 1'!AD$8),"")</f>
        <v>5671057.5600000005</v>
      </c>
      <c r="N2243" s="103" t="str">
        <f>IF(ISBLANK('Форма 1'!$AE2243),"",IF('Форма 1'!$AE2243=1,'Форма 1'!$H2243*VLOOKUP('Форма 1'!$F2243,'Придельники с 2022'!$B$4:$X$28,'Форма 1'!$AE$8,0),IF('Форма 1'!$AE2243=2,'Форма 1'!$H2243*VLOOKUP('Форма 1'!$F2243,'Придельники с 2022'!$B$4:$X$28,13,0),IF('Форма 1'!$AE2243=3,'Форма 1'!$H2243*VLOOKUP('Форма 1'!$F2243,'Придельники с 2022'!$B$4:$X$28,12,0)))))</f>
        <v/>
      </c>
      <c r="O2243" s="103" t="str">
        <f>IF(ISNUMBER('Форма 1'!AF2243),'Форма 1'!$H2243*VLOOKUP('Форма 1'!$F2243,'Придельники с 2022'!$B$4:$X$28,'Форма 1'!AF$8),"")</f>
        <v/>
      </c>
      <c r="P2243" s="87"/>
      <c r="Q2243" s="103" t="str">
        <f>IF(ISNUMBER('Форма 1'!AH2243),'Форма 1'!$H2243*VLOOKUP('Форма 1'!$F2243,'Придельники с 2022'!$B$4:$X$28,'Форма 1'!AH$8),"")</f>
        <v/>
      </c>
      <c r="R2243" s="103" t="str">
        <f>IF(ISNUMBER('Форма 1'!AI2243),'Форма 1'!$H2243*VLOOKUP('Форма 1'!$F2243,'Придельники с 2022'!$B$4:$X$28,'Форма 1'!AI$8),"")</f>
        <v/>
      </c>
      <c r="S2243" s="103" t="str">
        <f>IF(ISNUMBER('Форма 1'!AJ2243),'Форма 1'!$H2243*VLOOKUP('Форма 1'!$F2243,'Придельники с 2022'!$B$4:$X$28,'Форма 1'!AJ$8),"")</f>
        <v/>
      </c>
      <c r="T2243" s="87"/>
    </row>
    <row r="2244" spans="1:20">
      <c r="A2244" s="188">
        <f t="shared" si="200"/>
        <v>32</v>
      </c>
      <c r="B2244" s="189" t="s">
        <v>2188</v>
      </c>
      <c r="C2244" s="99">
        <f t="shared" si="201"/>
        <v>10014518.838399999</v>
      </c>
      <c r="D2244" s="103" t="str">
        <f>IF(ISNUMBER('Форма 1'!U2244),'Форма 1'!$H2244*VLOOKUP('Форма 1'!$F2244,'Придельники с 2022'!$B$4:$X$28,'Форма 1'!U$8),"")</f>
        <v/>
      </c>
      <c r="E2244" s="103">
        <f>IF(ISNUMBER('Форма 1'!V2244),'Форма 1'!$H2244*VLOOKUP('Форма 1'!$F2244,'Придельники с 2022'!$B$4:$X$28,'Форма 1'!V$8),"")</f>
        <v>3089748.3855999997</v>
      </c>
      <c r="F2244" s="103" t="str">
        <f>IF(ISNUMBER('Форма 1'!W2244),'Форма 1'!$H2244*VLOOKUP('Форма 1'!$F2244,'Придельники с 2022'!$B$4:$X$28,'Форма 1'!W$8),"")</f>
        <v/>
      </c>
      <c r="G2244" s="103" t="str">
        <f>IF(ISNUMBER('Форма 1'!X2244),'Форма 1'!$H2244*VLOOKUP('Форма 1'!$F2244,'Придельники с 2022'!$B$4:$X$28,'Форма 1'!X$8),"")</f>
        <v/>
      </c>
      <c r="H2244" s="103" t="str">
        <f>IF(ISNUMBER('Форма 1'!Y2244),'Форма 1'!$H2244*VLOOKUP('Форма 1'!$F2244,'Придельники с 2022'!$B$4:$X$28,'Форма 1'!Y$8),"")</f>
        <v/>
      </c>
      <c r="I2244" s="103" t="str">
        <f>IF(ISNUMBER('Форма 1'!Z2244),'Форма 1'!$H2244*VLOOKUP('Форма 1'!$F2244,'Придельники с 2022'!$B$4:$X$28,'Форма 1'!Z$8),"")</f>
        <v/>
      </c>
      <c r="J2244" s="103">
        <f>IF(ISNUMBER('Форма 1'!AA2244),'Форма 1'!$H2244*VLOOKUP('Форма 1'!$F2244,'Придельники с 2022'!$B$4:$X$28,'Форма 1'!AA$8),"")</f>
        <v>1331218.4719999998</v>
      </c>
      <c r="K2244" s="90"/>
      <c r="L2244" s="87"/>
      <c r="M2244" s="103">
        <f>IF(ISNUMBER('Форма 1'!AD2244),'Форма 1'!$H2244*VLOOKUP('Форма 1'!$F2244,'Придельники с 2022'!$B$4:$X$28,'Форма 1'!AD$8),"")</f>
        <v>5593551.9808</v>
      </c>
      <c r="N2244" s="103" t="str">
        <f>IF(ISBLANK('Форма 1'!$AE2244),"",IF('Форма 1'!$AE2244=1,'Форма 1'!$H2244*VLOOKUP('Форма 1'!$F2244,'Придельники с 2022'!$B$4:$X$28,'Форма 1'!$AE$8,0),IF('Форма 1'!$AE2244=2,'Форма 1'!$H2244*VLOOKUP('Форма 1'!$F2244,'Придельники с 2022'!$B$4:$X$28,13,0),IF('Форма 1'!$AE2244=3,'Форма 1'!$H2244*VLOOKUP('Форма 1'!$F2244,'Придельники с 2022'!$B$4:$X$28,12,0)))))</f>
        <v/>
      </c>
      <c r="O2244" s="103" t="str">
        <f>IF(ISNUMBER('Форма 1'!AF2244),'Форма 1'!$H2244*VLOOKUP('Форма 1'!$F2244,'Придельники с 2022'!$B$4:$X$28,'Форма 1'!AF$8),"")</f>
        <v/>
      </c>
      <c r="P2244" s="87"/>
      <c r="Q2244" s="103" t="str">
        <f>IF(ISNUMBER('Форма 1'!AH2244),'Форма 1'!$H2244*VLOOKUP('Форма 1'!$F2244,'Придельники с 2022'!$B$4:$X$28,'Форма 1'!AH$8),"")</f>
        <v/>
      </c>
      <c r="R2244" s="103" t="str">
        <f>IF(ISNUMBER('Форма 1'!AI2244),'Форма 1'!$H2244*VLOOKUP('Форма 1'!$F2244,'Придельники с 2022'!$B$4:$X$28,'Форма 1'!AI$8),"")</f>
        <v/>
      </c>
      <c r="S2244" s="103" t="str">
        <f>IF(ISNUMBER('Форма 1'!AJ2244),'Форма 1'!$H2244*VLOOKUP('Форма 1'!$F2244,'Придельники с 2022'!$B$4:$X$28,'Форма 1'!AJ$8),"")</f>
        <v/>
      </c>
      <c r="T2244" s="87"/>
    </row>
    <row r="2245" spans="1:20">
      <c r="A2245" s="188">
        <f t="shared" si="200"/>
        <v>33</v>
      </c>
      <c r="B2245" s="189" t="s">
        <v>2190</v>
      </c>
      <c r="C2245" s="99">
        <f t="shared" si="201"/>
        <v>10099824.9552</v>
      </c>
      <c r="D2245" s="103" t="str">
        <f>IF(ISNUMBER('Форма 1'!U2245),'Форма 1'!$H2245*VLOOKUP('Форма 1'!$F2245,'Придельники с 2022'!$B$4:$X$28,'Форма 1'!U$8),"")</f>
        <v/>
      </c>
      <c r="E2245" s="103">
        <f>IF(ISNUMBER('Форма 1'!V2245),'Форма 1'!$H2245*VLOOKUP('Форма 1'!$F2245,'Придельники с 2022'!$B$4:$X$28,'Форма 1'!V$8),"")</f>
        <v>3116067.6167999995</v>
      </c>
      <c r="F2245" s="103" t="str">
        <f>IF(ISNUMBER('Форма 1'!W2245),'Форма 1'!$H2245*VLOOKUP('Форма 1'!$F2245,'Придельники с 2022'!$B$4:$X$28,'Форма 1'!W$8),"")</f>
        <v/>
      </c>
      <c r="G2245" s="103" t="str">
        <f>IF(ISNUMBER('Форма 1'!X2245),'Форма 1'!$H2245*VLOOKUP('Форма 1'!$F2245,'Придельники с 2022'!$B$4:$X$28,'Форма 1'!X$8),"")</f>
        <v/>
      </c>
      <c r="H2245" s="103" t="str">
        <f>IF(ISNUMBER('Форма 1'!Y2245),'Форма 1'!$H2245*VLOOKUP('Форма 1'!$F2245,'Придельники с 2022'!$B$4:$X$28,'Форма 1'!Y$8),"")</f>
        <v/>
      </c>
      <c r="I2245" s="103" t="str">
        <f>IF(ISNUMBER('Форма 1'!Z2245),'Форма 1'!$H2245*VLOOKUP('Форма 1'!$F2245,'Придельники с 2022'!$B$4:$X$28,'Форма 1'!Z$8),"")</f>
        <v/>
      </c>
      <c r="J2245" s="103">
        <f>IF(ISNUMBER('Форма 1'!AA2245),'Форма 1'!$H2245*VLOOKUP('Форма 1'!$F2245,'Придельники с 2022'!$B$4:$X$28,'Форма 1'!AA$8),"")</f>
        <v>1342558.1159999999</v>
      </c>
      <c r="K2245" s="90"/>
      <c r="L2245" s="87"/>
      <c r="M2245" s="103">
        <f>IF(ISNUMBER('Форма 1'!AD2245),'Форма 1'!$H2245*VLOOKUP('Форма 1'!$F2245,'Придельники с 2022'!$B$4:$X$28,'Форма 1'!AD$8),"")</f>
        <v>5641199.2224000003</v>
      </c>
      <c r="N2245" s="103" t="str">
        <f>IF(ISBLANK('Форма 1'!$AE2245),"",IF('Форма 1'!$AE2245=1,'Форма 1'!$H2245*VLOOKUP('Форма 1'!$F2245,'Придельники с 2022'!$B$4:$X$28,'Форма 1'!$AE$8,0),IF('Форма 1'!$AE2245=2,'Форма 1'!$H2245*VLOOKUP('Форма 1'!$F2245,'Придельники с 2022'!$B$4:$X$28,13,0),IF('Форма 1'!$AE2245=3,'Форма 1'!$H2245*VLOOKUP('Форма 1'!$F2245,'Придельники с 2022'!$B$4:$X$28,12,0)))))</f>
        <v/>
      </c>
      <c r="O2245" s="103" t="str">
        <f>IF(ISNUMBER('Форма 1'!AF2245),'Форма 1'!$H2245*VLOOKUP('Форма 1'!$F2245,'Придельники с 2022'!$B$4:$X$28,'Форма 1'!AF$8),"")</f>
        <v/>
      </c>
      <c r="P2245" s="87"/>
      <c r="Q2245" s="103" t="str">
        <f>IF(ISNUMBER('Форма 1'!AH2245),'Форма 1'!$H2245*VLOOKUP('Форма 1'!$F2245,'Придельники с 2022'!$B$4:$X$28,'Форма 1'!AH$8),"")</f>
        <v/>
      </c>
      <c r="R2245" s="103" t="str">
        <f>IF(ISNUMBER('Форма 1'!AI2245),'Форма 1'!$H2245*VLOOKUP('Форма 1'!$F2245,'Придельники с 2022'!$B$4:$X$28,'Форма 1'!AI$8),"")</f>
        <v/>
      </c>
      <c r="S2245" s="103" t="str">
        <f>IF(ISNUMBER('Форма 1'!AJ2245),'Форма 1'!$H2245*VLOOKUP('Форма 1'!$F2245,'Придельники с 2022'!$B$4:$X$28,'Форма 1'!AJ$8),"")</f>
        <v/>
      </c>
      <c r="T2245" s="87"/>
    </row>
    <row r="2246" spans="1:20">
      <c r="A2246" s="188">
        <f t="shared" si="200"/>
        <v>34</v>
      </c>
      <c r="B2246" s="189" t="s">
        <v>2192</v>
      </c>
      <c r="C2246" s="99">
        <f t="shared" si="201"/>
        <v>11472356.918400001</v>
      </c>
      <c r="D2246" s="103" t="str">
        <f>IF(ISNUMBER('Форма 1'!U2246),'Форма 1'!$H2246*VLOOKUP('Форма 1'!$F2246,'Придельники с 2022'!$B$4:$X$28,'Форма 1'!U$8),"")</f>
        <v/>
      </c>
      <c r="E2246" s="103" t="str">
        <f>IF(ISNUMBER('Форма 1'!V2246),'Форма 1'!$H2246*VLOOKUP('Форма 1'!$F2246,'Придельники с 2022'!$B$4:$X$28,'Форма 1'!V$8),"")</f>
        <v/>
      </c>
      <c r="F2246" s="103" t="str">
        <f>IF(ISNUMBER('Форма 1'!W2246),'Форма 1'!$H2246*VLOOKUP('Форма 1'!$F2246,'Придельники с 2022'!$B$4:$X$28,'Форма 1'!W$8),"")</f>
        <v/>
      </c>
      <c r="G2246" s="103" t="str">
        <f>IF(ISNUMBER('Форма 1'!X2246),'Форма 1'!$H2246*VLOOKUP('Форма 1'!$F2246,'Придельники с 2022'!$B$4:$X$28,'Форма 1'!X$8),"")</f>
        <v/>
      </c>
      <c r="H2246" s="103" t="str">
        <f>IF(ISNUMBER('Форма 1'!Y2246),'Форма 1'!$H2246*VLOOKUP('Форма 1'!$F2246,'Придельники с 2022'!$B$4:$X$28,'Форма 1'!Y$8),"")</f>
        <v/>
      </c>
      <c r="I2246" s="103" t="str">
        <f>IF(ISNUMBER('Форма 1'!Z2246),'Форма 1'!$H2246*VLOOKUP('Форма 1'!$F2246,'Придельники с 2022'!$B$4:$X$28,'Форма 1'!Z$8),"")</f>
        <v/>
      </c>
      <c r="J2246" s="103" t="str">
        <f>IF(ISNUMBER('Форма 1'!AA2246),'Форма 1'!$H2246*VLOOKUP('Форма 1'!$F2246,'Придельники с 2022'!$B$4:$X$28,'Форма 1'!AA$8),"")</f>
        <v/>
      </c>
      <c r="K2246" s="90"/>
      <c r="L2246" s="87"/>
      <c r="M2246" s="103">
        <f>IF(ISNUMBER('Форма 1'!AD2246),'Форма 1'!$H2246*VLOOKUP('Форма 1'!$F2246,'Придельники с 2022'!$B$4:$X$28,'Форма 1'!AD$8),"")</f>
        <v>11472356.918400001</v>
      </c>
      <c r="N2246" s="103" t="str">
        <f>IF(ISBLANK('Форма 1'!$AE2246),"",IF('Форма 1'!$AE2246=1,'Форма 1'!$H2246*VLOOKUP('Форма 1'!$F2246,'Придельники с 2022'!$B$4:$X$28,'Форма 1'!$AE$8,0),IF('Форма 1'!$AE2246=2,'Форма 1'!$H2246*VLOOKUP('Форма 1'!$F2246,'Придельники с 2022'!$B$4:$X$28,13,0),IF('Форма 1'!$AE2246=3,'Форма 1'!$H2246*VLOOKUP('Форма 1'!$F2246,'Придельники с 2022'!$B$4:$X$28,12,0)))))</f>
        <v/>
      </c>
      <c r="O2246" s="103" t="str">
        <f>IF(ISNUMBER('Форма 1'!AF2246),'Форма 1'!$H2246*VLOOKUP('Форма 1'!$F2246,'Придельники с 2022'!$B$4:$X$28,'Форма 1'!AF$8),"")</f>
        <v/>
      </c>
      <c r="P2246" s="87"/>
      <c r="Q2246" s="103" t="str">
        <f>IF(ISNUMBER('Форма 1'!AH2246),'Форма 1'!$H2246*VLOOKUP('Форма 1'!$F2246,'Придельники с 2022'!$B$4:$X$28,'Форма 1'!AH$8),"")</f>
        <v/>
      </c>
      <c r="R2246" s="103" t="str">
        <f>IF(ISNUMBER('Форма 1'!AI2246),'Форма 1'!$H2246*VLOOKUP('Форма 1'!$F2246,'Придельники с 2022'!$B$4:$X$28,'Форма 1'!AI$8),"")</f>
        <v/>
      </c>
      <c r="S2246" s="103" t="str">
        <f>IF(ISNUMBER('Форма 1'!AJ2246),'Форма 1'!$H2246*VLOOKUP('Форма 1'!$F2246,'Придельники с 2022'!$B$4:$X$28,'Форма 1'!AJ$8),"")</f>
        <v/>
      </c>
      <c r="T2246" s="87"/>
    </row>
    <row r="2247" spans="1:20">
      <c r="A2247" s="188">
        <f t="shared" si="200"/>
        <v>35</v>
      </c>
      <c r="B2247" s="189" t="s">
        <v>2194</v>
      </c>
      <c r="C2247" s="99">
        <f t="shared" si="201"/>
        <v>36058.61</v>
      </c>
      <c r="D2247" s="103" t="str">
        <f>IF(ISNUMBER('Форма 1'!U2247),'Форма 1'!$H2247*VLOOKUP('Форма 1'!$F2247,'Придельники с 2022'!$B$4:$X$28,'Форма 1'!U$8),"")</f>
        <v/>
      </c>
      <c r="E2247" s="103" t="str">
        <f>IF(ISNUMBER('Форма 1'!V2247),'Форма 1'!$H2247*VLOOKUP('Форма 1'!$F2247,'Придельники с 2022'!$B$4:$X$28,'Форма 1'!V$8),"")</f>
        <v/>
      </c>
      <c r="F2247" s="103" t="str">
        <f>IF(ISNUMBER('Форма 1'!W2247),'Форма 1'!$H2247*VLOOKUP('Форма 1'!$F2247,'Придельники с 2022'!$B$4:$X$28,'Форма 1'!W$8),"")</f>
        <v/>
      </c>
      <c r="G2247" s="103" t="str">
        <f>IF(ISNUMBER('Форма 1'!X2247),'Форма 1'!$H2247*VLOOKUP('Форма 1'!$F2247,'Придельники с 2022'!$B$4:$X$28,'Форма 1'!X$8),"")</f>
        <v/>
      </c>
      <c r="H2247" s="103" t="str">
        <f>IF(ISNUMBER('Форма 1'!Y2247),'Форма 1'!$H2247*VLOOKUP('Форма 1'!$F2247,'Придельники с 2022'!$B$4:$X$28,'Форма 1'!Y$8),"")</f>
        <v/>
      </c>
      <c r="I2247" s="103" t="str">
        <f>IF(ISNUMBER('Форма 1'!Z2247),'Форма 1'!$H2247*VLOOKUP('Форма 1'!$F2247,'Придельники с 2022'!$B$4:$X$28,'Форма 1'!Z$8),"")</f>
        <v/>
      </c>
      <c r="J2247" s="103" t="str">
        <f>IF(ISNUMBER('Форма 1'!AA2247),'Форма 1'!$H2247*VLOOKUP('Форма 1'!$F2247,'Придельники с 2022'!$B$4:$X$28,'Форма 1'!AA$8),"")</f>
        <v/>
      </c>
      <c r="K2247" s="90"/>
      <c r="L2247" s="87"/>
      <c r="M2247" s="103" t="str">
        <f>IF(ISNUMBER('Форма 1'!AD2247),'Форма 1'!$H2247*VLOOKUP('Форма 1'!$F2247,'Придельники с 2022'!$B$4:$X$28,'Форма 1'!AD$8),"")</f>
        <v/>
      </c>
      <c r="N2247" s="103" t="str">
        <f>IF(ISBLANK('Форма 1'!$AE2247),"",IF('Форма 1'!$AE2247=1,'Форма 1'!$H2247*VLOOKUP('Форма 1'!$F2247,'Придельники с 2022'!$B$4:$X$28,'Форма 1'!$AE$8,0),IF('Форма 1'!$AE2247=2,'Форма 1'!$H2247*VLOOKUP('Форма 1'!$F2247,'Придельники с 2022'!$B$4:$X$28,13,0),IF('Форма 1'!$AE2247=3,'Форма 1'!$H2247*VLOOKUP('Форма 1'!$F2247,'Придельники с 2022'!$B$4:$X$28,12,0)))))</f>
        <v/>
      </c>
      <c r="O2247" s="103" t="str">
        <f>IF(ISNUMBER('Форма 1'!AF2247),'Форма 1'!$H2247*VLOOKUP('Форма 1'!$F2247,'Придельники с 2022'!$B$4:$X$28,'Форма 1'!AF$8),"")</f>
        <v/>
      </c>
      <c r="P2247" s="87">
        <v>36058.61</v>
      </c>
      <c r="Q2247" s="103" t="str">
        <f>IF(ISNUMBER('Форма 1'!AH2247),'Форма 1'!$H2247*VLOOKUP('Форма 1'!$F2247,'Придельники с 2022'!$B$4:$X$28,'Форма 1'!AH$8),"")</f>
        <v/>
      </c>
      <c r="R2247" s="103" t="str">
        <f>IF(ISNUMBER('Форма 1'!AI2247),'Форма 1'!$H2247*VLOOKUP('Форма 1'!$F2247,'Придельники с 2022'!$B$4:$X$28,'Форма 1'!AI$8),"")</f>
        <v/>
      </c>
      <c r="S2247" s="103" t="str">
        <f>IF(ISNUMBER('Форма 1'!AJ2247),'Форма 1'!$H2247*VLOOKUP('Форма 1'!$F2247,'Придельники с 2022'!$B$4:$X$28,'Форма 1'!AJ$8),"")</f>
        <v/>
      </c>
      <c r="T2247" s="87"/>
    </row>
    <row r="2248" spans="1:20">
      <c r="A2248" s="188">
        <f t="shared" si="200"/>
        <v>36</v>
      </c>
      <c r="B2248" s="189" t="s">
        <v>2195</v>
      </c>
      <c r="C2248" s="99">
        <f t="shared" si="201"/>
        <v>8556836.3136000019</v>
      </c>
      <c r="D2248" s="103">
        <f>IF(ISNUMBER('Форма 1'!U2248),'Форма 1'!$H2248*VLOOKUP('Форма 1'!$F2248,'Придельники с 2022'!$B$4:$X$28,'Форма 1'!U$8),"")</f>
        <v>498012.61379999999</v>
      </c>
      <c r="E2248" s="103">
        <f>IF(ISNUMBER('Форма 1'!V2248),'Форма 1'!$H2248*VLOOKUP('Форма 1'!$F2248,'Придельники с 2022'!$B$4:$X$28,'Форма 1'!V$8),"")</f>
        <v>5651516.7348000007</v>
      </c>
      <c r="F2248" s="103">
        <f>IF(ISNUMBER('Форма 1'!W2248),'Форма 1'!$H2248*VLOOKUP('Форма 1'!$F2248,'Придельники с 2022'!$B$4:$X$28,'Форма 1'!W$8),"")</f>
        <v>899378.94409999996</v>
      </c>
      <c r="G2248" s="103">
        <f>IF(ISNUMBER('Форма 1'!X2248),'Форма 1'!$H2248*VLOOKUP('Форма 1'!$F2248,'Придельники с 2022'!$B$4:$X$28,'Форма 1'!X$8),"")</f>
        <v>254186.78989999997</v>
      </c>
      <c r="H2248" s="103">
        <f>IF(ISNUMBER('Форма 1'!Y2248),'Форма 1'!$H2248*VLOOKUP('Форма 1'!$F2248,'Придельники с 2022'!$B$4:$X$28,'Форма 1'!Y$8),"")</f>
        <v>783948.36379999993</v>
      </c>
      <c r="I2248" s="103">
        <f>IF(ISNUMBER('Форма 1'!Z2248),'Форма 1'!$H2248*VLOOKUP('Форма 1'!$F2248,'Придельники с 2022'!$B$4:$X$28,'Форма 1'!Z$8),"")</f>
        <v>433734.25719999993</v>
      </c>
      <c r="J2248" s="103" t="str">
        <f>IF(ISNUMBER('Форма 1'!AA2248),'Форма 1'!$H2248*VLOOKUP('Форма 1'!$F2248,'Придельники с 2022'!$B$4:$X$28,'Форма 1'!AA$8),"")</f>
        <v/>
      </c>
      <c r="K2248" s="90"/>
      <c r="L2248" s="87"/>
      <c r="M2248" s="103" t="str">
        <f>IF(ISNUMBER('Форма 1'!AD2248),'Форма 1'!$H2248*VLOOKUP('Форма 1'!$F2248,'Придельники с 2022'!$B$4:$X$28,'Форма 1'!AD$8),"")</f>
        <v/>
      </c>
      <c r="N2248" s="103" t="str">
        <f>IF(ISBLANK('Форма 1'!$AE2248),"",IF('Форма 1'!$AE2248=1,'Форма 1'!$H2248*VLOOKUP('Форма 1'!$F2248,'Придельники с 2022'!$B$4:$X$28,'Форма 1'!$AE$8,0),IF('Форма 1'!$AE2248=2,'Форма 1'!$H2248*VLOOKUP('Форма 1'!$F2248,'Придельники с 2022'!$B$4:$X$28,13,0),IF('Форма 1'!$AE2248=3,'Форма 1'!$H2248*VLOOKUP('Форма 1'!$F2248,'Придельники с 2022'!$B$4:$X$28,12,0)))))</f>
        <v/>
      </c>
      <c r="O2248" s="103" t="str">
        <f>IF(ISNUMBER('Форма 1'!AF2248),'Форма 1'!$H2248*VLOOKUP('Форма 1'!$F2248,'Придельники с 2022'!$B$4:$X$28,'Форма 1'!AF$8),"")</f>
        <v/>
      </c>
      <c r="P2248" s="87">
        <v>36058.61</v>
      </c>
      <c r="Q2248" s="103" t="str">
        <f>IF(ISNUMBER('Форма 1'!AH2248),'Форма 1'!$H2248*VLOOKUP('Форма 1'!$F2248,'Придельники с 2022'!$B$4:$X$28,'Форма 1'!AH$8),"")</f>
        <v/>
      </c>
      <c r="R2248" s="103" t="str">
        <f>IF(ISNUMBER('Форма 1'!AI2248),'Форма 1'!$H2248*VLOOKUP('Форма 1'!$F2248,'Придельники с 2022'!$B$4:$X$28,'Форма 1'!AI$8),"")</f>
        <v/>
      </c>
      <c r="S2248" s="103" t="str">
        <f>IF(ISNUMBER('Форма 1'!AJ2248),'Форма 1'!$H2248*VLOOKUP('Форма 1'!$F2248,'Придельники с 2022'!$B$4:$X$28,'Форма 1'!AJ$8),"")</f>
        <v/>
      </c>
      <c r="T2248" s="87"/>
    </row>
    <row r="2249" spans="1:20">
      <c r="A2249" s="188">
        <f t="shared" si="200"/>
        <v>37</v>
      </c>
      <c r="B2249" s="189" t="s">
        <v>2196</v>
      </c>
      <c r="C2249" s="99">
        <f t="shared" si="201"/>
        <v>36058.61</v>
      </c>
      <c r="D2249" s="103" t="str">
        <f>IF(ISNUMBER('Форма 1'!U2249),'Форма 1'!$H2249*VLOOKUP('Форма 1'!$F2249,'Придельники с 2022'!$B$4:$X$28,'Форма 1'!U$8),"")</f>
        <v/>
      </c>
      <c r="E2249" s="103" t="str">
        <f>IF(ISNUMBER('Форма 1'!V2249),'Форма 1'!$H2249*VLOOKUP('Форма 1'!$F2249,'Придельники с 2022'!$B$4:$X$28,'Форма 1'!V$8),"")</f>
        <v/>
      </c>
      <c r="F2249" s="103" t="str">
        <f>IF(ISNUMBER('Форма 1'!W2249),'Форма 1'!$H2249*VLOOKUP('Форма 1'!$F2249,'Придельники с 2022'!$B$4:$X$28,'Форма 1'!W$8),"")</f>
        <v/>
      </c>
      <c r="G2249" s="103" t="str">
        <f>IF(ISNUMBER('Форма 1'!X2249),'Форма 1'!$H2249*VLOOKUP('Форма 1'!$F2249,'Придельники с 2022'!$B$4:$X$28,'Форма 1'!X$8),"")</f>
        <v/>
      </c>
      <c r="H2249" s="103" t="str">
        <f>IF(ISNUMBER('Форма 1'!Y2249),'Форма 1'!$H2249*VLOOKUP('Форма 1'!$F2249,'Придельники с 2022'!$B$4:$X$28,'Форма 1'!Y$8),"")</f>
        <v/>
      </c>
      <c r="I2249" s="103" t="str">
        <f>IF(ISNUMBER('Форма 1'!Z2249),'Форма 1'!$H2249*VLOOKUP('Форма 1'!$F2249,'Придельники с 2022'!$B$4:$X$28,'Форма 1'!Z$8),"")</f>
        <v/>
      </c>
      <c r="J2249" s="103" t="str">
        <f>IF(ISNUMBER('Форма 1'!AA2249),'Форма 1'!$H2249*VLOOKUP('Форма 1'!$F2249,'Придельники с 2022'!$B$4:$X$28,'Форма 1'!AA$8),"")</f>
        <v/>
      </c>
      <c r="K2249" s="90"/>
      <c r="L2249" s="87"/>
      <c r="M2249" s="103" t="str">
        <f>IF(ISNUMBER('Форма 1'!AD2249),'Форма 1'!$H2249*VLOOKUP('Форма 1'!$F2249,'Придельники с 2022'!$B$4:$X$28,'Форма 1'!AD$8),"")</f>
        <v/>
      </c>
      <c r="N2249" s="103" t="str">
        <f>IF(ISBLANK('Форма 1'!$AE2249),"",IF('Форма 1'!$AE2249=1,'Форма 1'!$H2249*VLOOKUP('Форма 1'!$F2249,'Придельники с 2022'!$B$4:$X$28,'Форма 1'!$AE$8,0),IF('Форма 1'!$AE2249=2,'Форма 1'!$H2249*VLOOKUP('Форма 1'!$F2249,'Придельники с 2022'!$B$4:$X$28,13,0),IF('Форма 1'!$AE2249=3,'Форма 1'!$H2249*VLOOKUP('Форма 1'!$F2249,'Придельники с 2022'!$B$4:$X$28,12,0)))))</f>
        <v/>
      </c>
      <c r="O2249" s="103" t="str">
        <f>IF(ISNUMBER('Форма 1'!AF2249),'Форма 1'!$H2249*VLOOKUP('Форма 1'!$F2249,'Придельники с 2022'!$B$4:$X$28,'Форма 1'!AF$8),"")</f>
        <v/>
      </c>
      <c r="P2249" s="87">
        <v>36058.61</v>
      </c>
      <c r="Q2249" s="103" t="str">
        <f>IF(ISNUMBER('Форма 1'!AH2249),'Форма 1'!$H2249*VLOOKUP('Форма 1'!$F2249,'Придельники с 2022'!$B$4:$X$28,'Форма 1'!AH$8),"")</f>
        <v/>
      </c>
      <c r="R2249" s="103" t="str">
        <f>IF(ISNUMBER('Форма 1'!AI2249),'Форма 1'!$H2249*VLOOKUP('Форма 1'!$F2249,'Придельники с 2022'!$B$4:$X$28,'Форма 1'!AI$8),"")</f>
        <v/>
      </c>
      <c r="S2249" s="103" t="str">
        <f>IF(ISNUMBER('Форма 1'!AJ2249),'Форма 1'!$H2249*VLOOKUP('Форма 1'!$F2249,'Придельники с 2022'!$B$4:$X$28,'Форма 1'!AJ$8),"")</f>
        <v/>
      </c>
      <c r="T2249" s="87"/>
    </row>
    <row r="2250" spans="1:20">
      <c r="A2250" s="188">
        <f t="shared" si="200"/>
        <v>38</v>
      </c>
      <c r="B2250" s="189" t="s">
        <v>2197</v>
      </c>
      <c r="C2250" s="99">
        <f t="shared" si="201"/>
        <v>6194569.1554999994</v>
      </c>
      <c r="D2250" s="103" t="str">
        <f>IF(ISNUMBER('Форма 1'!U2250),'Форма 1'!$H2250*VLOOKUP('Форма 1'!$F2250,'Придельники с 2022'!$B$4:$X$28,'Форма 1'!U$8),"")</f>
        <v/>
      </c>
      <c r="E2250" s="103">
        <f>IF(ISNUMBER('Форма 1'!V2250),'Форма 1'!$H2250*VLOOKUP('Форма 1'!$F2250,'Придельники с 2022'!$B$4:$X$28,'Форма 1'!V$8),"")</f>
        <v>3296844.4155999999</v>
      </c>
      <c r="F2250" s="103">
        <f>IF(ISNUMBER('Форма 1'!W2250),'Форма 1'!$H2250*VLOOKUP('Форма 1'!$F2250,'Придельники с 2022'!$B$4:$X$28,'Форма 1'!W$8),"")</f>
        <v>693656.78599999996</v>
      </c>
      <c r="G2250" s="103">
        <f>IF(ISNUMBER('Форма 1'!X2250),'Форма 1'!$H2250*VLOOKUP('Форма 1'!$F2250,'Придельники с 2022'!$B$4:$X$28,'Форма 1'!X$8),"")</f>
        <v>430851.77900000004</v>
      </c>
      <c r="H2250" s="103">
        <f>IF(ISNUMBER('Форма 1'!Y2250),'Форма 1'!$H2250*VLOOKUP('Форма 1'!$F2250,'Придельники с 2022'!$B$4:$X$28,'Форма 1'!Y$8),"")</f>
        <v>1135110.885</v>
      </c>
      <c r="I2250" s="103">
        <f>IF(ISNUMBER('Форма 1'!Z2250),'Форма 1'!$H2250*VLOOKUP('Форма 1'!$F2250,'Придельники с 2022'!$B$4:$X$28,'Форма 1'!Z$8),"")</f>
        <v>603417.78989999997</v>
      </c>
      <c r="J2250" s="103" t="str">
        <f>IF(ISNUMBER('Форма 1'!AA2250),'Форма 1'!$H2250*VLOOKUP('Форма 1'!$F2250,'Придельники с 2022'!$B$4:$X$28,'Форма 1'!AA$8),"")</f>
        <v/>
      </c>
      <c r="K2250" s="90"/>
      <c r="L2250" s="87"/>
      <c r="M2250" s="103" t="str">
        <f>IF(ISNUMBER('Форма 1'!AD2250),'Форма 1'!$H2250*VLOOKUP('Форма 1'!$F2250,'Придельники с 2022'!$B$4:$X$28,'Форма 1'!AD$8),"")</f>
        <v/>
      </c>
      <c r="N2250" s="103" t="str">
        <f>IF(ISBLANK('Форма 1'!$AE2250),"",IF('Форма 1'!$AE2250=1,'Форма 1'!$H2250*VLOOKUP('Форма 1'!$F2250,'Придельники с 2022'!$B$4:$X$28,'Форма 1'!$AE$8,0),IF('Форма 1'!$AE2250=2,'Форма 1'!$H2250*VLOOKUP('Форма 1'!$F2250,'Придельники с 2022'!$B$4:$X$28,13,0),IF('Форма 1'!$AE2250=3,'Форма 1'!$H2250*VLOOKUP('Форма 1'!$F2250,'Придельники с 2022'!$B$4:$X$28,12,0)))))</f>
        <v/>
      </c>
      <c r="O2250" s="103" t="str">
        <f>IF(ISNUMBER('Форма 1'!AF2250),'Форма 1'!$H2250*VLOOKUP('Форма 1'!$F2250,'Придельники с 2022'!$B$4:$X$28,'Форма 1'!AF$8),"")</f>
        <v/>
      </c>
      <c r="P2250" s="87">
        <v>34687.5</v>
      </c>
      <c r="Q2250" s="103" t="str">
        <f>IF(ISNUMBER('Форма 1'!AH2250),'Форма 1'!$H2250*VLOOKUP('Форма 1'!$F2250,'Придельники с 2022'!$B$4:$X$28,'Форма 1'!AH$8),"")</f>
        <v/>
      </c>
      <c r="R2250" s="103" t="str">
        <f>IF(ISNUMBER('Форма 1'!AI2250),'Форма 1'!$H2250*VLOOKUP('Форма 1'!$F2250,'Придельники с 2022'!$B$4:$X$28,'Форма 1'!AI$8),"")</f>
        <v/>
      </c>
      <c r="S2250" s="103" t="str">
        <f>IF(ISNUMBER('Форма 1'!AJ2250),'Форма 1'!$H2250*VLOOKUP('Форма 1'!$F2250,'Придельники с 2022'!$B$4:$X$28,'Форма 1'!AJ$8),"")</f>
        <v/>
      </c>
      <c r="T2250" s="87"/>
    </row>
    <row r="2251" spans="1:20">
      <c r="A2251" s="188">
        <f t="shared" si="200"/>
        <v>39</v>
      </c>
      <c r="B2251" s="189" t="s">
        <v>2198</v>
      </c>
      <c r="C2251" s="99">
        <f t="shared" si="201"/>
        <v>3780564.7</v>
      </c>
      <c r="D2251" s="103" t="str">
        <f>IF(ISNUMBER('Форма 1'!U2251),'Форма 1'!$H2251*VLOOKUP('Форма 1'!$F2251,'Придельники с 2022'!$B$4:$X$28,'Форма 1'!U$8),"")</f>
        <v/>
      </c>
      <c r="E2251" s="103" t="str">
        <f>IF(ISNUMBER('Форма 1'!V2251),'Форма 1'!$H2251*VLOOKUP('Форма 1'!$F2251,'Придельники с 2022'!$B$4:$X$28,'Форма 1'!V$8),"")</f>
        <v/>
      </c>
      <c r="F2251" s="103">
        <f>IF(ISNUMBER('Форма 1'!W2251),'Форма 1'!$H2251*VLOOKUP('Форма 1'!$F2251,'Придельники с 2022'!$B$4:$X$28,'Форма 1'!W$8),"")</f>
        <v>1160555.7560000001</v>
      </c>
      <c r="G2251" s="103">
        <f>IF(ISNUMBER('Форма 1'!X2251),'Форма 1'!$H2251*VLOOKUP('Форма 1'!$F2251,'Придельники с 2022'!$B$4:$X$28,'Форма 1'!X$8),"")</f>
        <v>720857.23400000005</v>
      </c>
      <c r="H2251" s="103">
        <f>IF(ISNUMBER('Форма 1'!Y2251),'Форма 1'!$H2251*VLOOKUP('Форма 1'!$F2251,'Придельники с 2022'!$B$4:$X$28,'Форма 1'!Y$8),"")</f>
        <v>1899151.7100000002</v>
      </c>
      <c r="I2251" s="103" t="str">
        <f>IF(ISNUMBER('Форма 1'!Z2251),'Форма 1'!$H2251*VLOOKUP('Форма 1'!$F2251,'Придельники с 2022'!$B$4:$X$28,'Форма 1'!Z$8),"")</f>
        <v/>
      </c>
      <c r="J2251" s="103" t="str">
        <f>IF(ISNUMBER('Форма 1'!AA2251),'Форма 1'!$H2251*VLOOKUP('Форма 1'!$F2251,'Придельники с 2022'!$B$4:$X$28,'Форма 1'!AA$8),"")</f>
        <v/>
      </c>
      <c r="K2251" s="90"/>
      <c r="L2251" s="87"/>
      <c r="M2251" s="103" t="str">
        <f>IF(ISNUMBER('Форма 1'!AD2251),'Форма 1'!$H2251*VLOOKUP('Форма 1'!$F2251,'Придельники с 2022'!$B$4:$X$28,'Форма 1'!AD$8),"")</f>
        <v/>
      </c>
      <c r="N2251" s="103" t="str">
        <f>IF(ISBLANK('Форма 1'!$AE2251),"",IF('Форма 1'!$AE2251=1,'Форма 1'!$H2251*VLOOKUP('Форма 1'!$F2251,'Придельники с 2022'!$B$4:$X$28,'Форма 1'!$AE$8,0),IF('Форма 1'!$AE2251=2,'Форма 1'!$H2251*VLOOKUP('Форма 1'!$F2251,'Придельники с 2022'!$B$4:$X$28,13,0),IF('Форма 1'!$AE2251=3,'Форма 1'!$H2251*VLOOKUP('Форма 1'!$F2251,'Придельники с 2022'!$B$4:$X$28,12,0)))))</f>
        <v/>
      </c>
      <c r="O2251" s="103" t="str">
        <f>IF(ISNUMBER('Форма 1'!AF2251),'Форма 1'!$H2251*VLOOKUP('Форма 1'!$F2251,'Придельники с 2022'!$B$4:$X$28,'Форма 1'!AF$8),"")</f>
        <v/>
      </c>
      <c r="P2251" s="87"/>
      <c r="Q2251" s="103" t="str">
        <f>IF(ISNUMBER('Форма 1'!AH2251),'Форма 1'!$H2251*VLOOKUP('Форма 1'!$F2251,'Придельники с 2022'!$B$4:$X$28,'Форма 1'!AH$8),"")</f>
        <v/>
      </c>
      <c r="R2251" s="103" t="str">
        <f>IF(ISNUMBER('Форма 1'!AI2251),'Форма 1'!$H2251*VLOOKUP('Форма 1'!$F2251,'Придельники с 2022'!$B$4:$X$28,'Форма 1'!AI$8),"")</f>
        <v/>
      </c>
      <c r="S2251" s="103" t="str">
        <f>IF(ISNUMBER('Форма 1'!AJ2251),'Форма 1'!$H2251*VLOOKUP('Форма 1'!$F2251,'Придельники с 2022'!$B$4:$X$28,'Форма 1'!AJ$8),"")</f>
        <v/>
      </c>
      <c r="T2251" s="87"/>
    </row>
    <row r="2252" spans="1:20">
      <c r="A2252" s="188">
        <f t="shared" si="200"/>
        <v>40</v>
      </c>
      <c r="B2252" s="189" t="s">
        <v>2199</v>
      </c>
      <c r="C2252" s="99">
        <f t="shared" si="201"/>
        <v>5391039.5</v>
      </c>
      <c r="D2252" s="103" t="str">
        <f>IF(ISNUMBER('Форма 1'!U2252),'Форма 1'!$H2252*VLOOKUP('Форма 1'!$F2252,'Придельники с 2022'!$B$4:$X$28,'Форма 1'!U$8),"")</f>
        <v/>
      </c>
      <c r="E2252" s="103" t="str">
        <f>IF(ISNUMBER('Форма 1'!V2252),'Форма 1'!$H2252*VLOOKUP('Форма 1'!$F2252,'Придельники с 2022'!$B$4:$X$28,'Форма 1'!V$8),"")</f>
        <v/>
      </c>
      <c r="F2252" s="103">
        <f>IF(ISNUMBER('Форма 1'!W2252),'Форма 1'!$H2252*VLOOKUP('Форма 1'!$F2252,'Придельники с 2022'!$B$4:$X$28,'Форма 1'!W$8),"")</f>
        <v>1654938.46</v>
      </c>
      <c r="G2252" s="103">
        <f>IF(ISNUMBER('Форма 1'!X2252),'Форма 1'!$H2252*VLOOKUP('Форма 1'!$F2252,'Придельники с 2022'!$B$4:$X$28,'Форма 1'!X$8),"")</f>
        <v>1027933.6900000001</v>
      </c>
      <c r="H2252" s="103">
        <f>IF(ISNUMBER('Форма 1'!Y2252),'Форма 1'!$H2252*VLOOKUP('Форма 1'!$F2252,'Придельники с 2022'!$B$4:$X$28,'Форма 1'!Y$8),"")</f>
        <v>2708167.35</v>
      </c>
      <c r="I2252" s="103" t="str">
        <f>IF(ISNUMBER('Форма 1'!Z2252),'Форма 1'!$H2252*VLOOKUP('Форма 1'!$F2252,'Придельники с 2022'!$B$4:$X$28,'Форма 1'!Z$8),"")</f>
        <v/>
      </c>
      <c r="J2252" s="103" t="str">
        <f>IF(ISNUMBER('Форма 1'!AA2252),'Форма 1'!$H2252*VLOOKUP('Форма 1'!$F2252,'Придельники с 2022'!$B$4:$X$28,'Форма 1'!AA$8),"")</f>
        <v/>
      </c>
      <c r="K2252" s="90"/>
      <c r="L2252" s="87"/>
      <c r="M2252" s="103" t="str">
        <f>IF(ISNUMBER('Форма 1'!AD2252),'Форма 1'!$H2252*VLOOKUP('Форма 1'!$F2252,'Придельники с 2022'!$B$4:$X$28,'Форма 1'!AD$8),"")</f>
        <v/>
      </c>
      <c r="N2252" s="103" t="str">
        <f>IF(ISBLANK('Форма 1'!$AE2252),"",IF('Форма 1'!$AE2252=1,'Форма 1'!$H2252*VLOOKUP('Форма 1'!$F2252,'Придельники с 2022'!$B$4:$X$28,'Форма 1'!$AE$8,0),IF('Форма 1'!$AE2252=2,'Форма 1'!$H2252*VLOOKUP('Форма 1'!$F2252,'Придельники с 2022'!$B$4:$X$28,13,0),IF('Форма 1'!$AE2252=3,'Форма 1'!$H2252*VLOOKUP('Форма 1'!$F2252,'Придельники с 2022'!$B$4:$X$28,12,0)))))</f>
        <v/>
      </c>
      <c r="O2252" s="103" t="str">
        <f>IF(ISNUMBER('Форма 1'!AF2252),'Форма 1'!$H2252*VLOOKUP('Форма 1'!$F2252,'Придельники с 2022'!$B$4:$X$28,'Форма 1'!AF$8),"")</f>
        <v/>
      </c>
      <c r="P2252" s="87"/>
      <c r="Q2252" s="103" t="str">
        <f>IF(ISNUMBER('Форма 1'!AH2252),'Форма 1'!$H2252*VLOOKUP('Форма 1'!$F2252,'Придельники с 2022'!$B$4:$X$28,'Форма 1'!AH$8),"")</f>
        <v/>
      </c>
      <c r="R2252" s="103" t="str">
        <f>IF(ISNUMBER('Форма 1'!AI2252),'Форма 1'!$H2252*VLOOKUP('Форма 1'!$F2252,'Придельники с 2022'!$B$4:$X$28,'Форма 1'!AI$8),"")</f>
        <v/>
      </c>
      <c r="S2252" s="103" t="str">
        <f>IF(ISNUMBER('Форма 1'!AJ2252),'Форма 1'!$H2252*VLOOKUP('Форма 1'!$F2252,'Придельники с 2022'!$B$4:$X$28,'Форма 1'!AJ$8),"")</f>
        <v/>
      </c>
      <c r="T2252" s="87"/>
    </row>
    <row r="2253" spans="1:20">
      <c r="A2253" s="188">
        <f t="shared" si="200"/>
        <v>41</v>
      </c>
      <c r="B2253" s="189" t="s">
        <v>2200</v>
      </c>
      <c r="C2253" s="99">
        <f t="shared" si="201"/>
        <v>6421514.7670999998</v>
      </c>
      <c r="D2253" s="103" t="str">
        <f>IF(ISNUMBER('Форма 1'!U2253),'Форма 1'!$H2253*VLOOKUP('Форма 1'!$F2253,'Придельники с 2022'!$B$4:$X$28,'Форма 1'!U$8),"")</f>
        <v/>
      </c>
      <c r="E2253" s="103" t="str">
        <f>IF(ISNUMBER('Форма 1'!V2253),'Форма 1'!$H2253*VLOOKUP('Форма 1'!$F2253,'Придельники с 2022'!$B$4:$X$28,'Форма 1'!V$8),"")</f>
        <v/>
      </c>
      <c r="F2253" s="103" t="str">
        <f>IF(ISNUMBER('Форма 1'!W2253),'Форма 1'!$H2253*VLOOKUP('Форма 1'!$F2253,'Придельники с 2022'!$B$4:$X$28,'Форма 1'!W$8),"")</f>
        <v/>
      </c>
      <c r="G2253" s="103" t="str">
        <f>IF(ISNUMBER('Форма 1'!X2253),'Форма 1'!$H2253*VLOOKUP('Форма 1'!$F2253,'Придельники с 2022'!$B$4:$X$28,'Форма 1'!X$8),"")</f>
        <v/>
      </c>
      <c r="H2253" s="103" t="str">
        <f>IF(ISNUMBER('Форма 1'!Y2253),'Форма 1'!$H2253*VLOOKUP('Форма 1'!$F2253,'Придельники с 2022'!$B$4:$X$28,'Форма 1'!Y$8),"")</f>
        <v/>
      </c>
      <c r="I2253" s="103" t="str">
        <f>IF(ISNUMBER('Форма 1'!Z2253),'Форма 1'!$H2253*VLOOKUP('Форма 1'!$F2253,'Придельники с 2022'!$B$4:$X$28,'Форма 1'!Z$8),"")</f>
        <v/>
      </c>
      <c r="J2253" s="103" t="str">
        <f>IF(ISNUMBER('Форма 1'!AA2253),'Форма 1'!$H2253*VLOOKUP('Форма 1'!$F2253,'Придельники с 2022'!$B$4:$X$28,'Форма 1'!AA$8),"")</f>
        <v/>
      </c>
      <c r="K2253" s="90"/>
      <c r="L2253" s="87"/>
      <c r="M2253" s="103">
        <f>IF(ISNUMBER('Форма 1'!AD2253),'Форма 1'!$H2253*VLOOKUP('Форма 1'!$F2253,'Придельники с 2022'!$B$4:$X$28,'Форма 1'!AD$8),"")</f>
        <v>6421514.7670999998</v>
      </c>
      <c r="N2253" s="103" t="str">
        <f>IF(ISBLANK('Форма 1'!$AE2253),"",IF('Форма 1'!$AE2253=1,'Форма 1'!$H2253*VLOOKUP('Форма 1'!$F2253,'Придельники с 2022'!$B$4:$X$28,'Форма 1'!$AE$8,0),IF('Форма 1'!$AE2253=2,'Форма 1'!$H2253*VLOOKUP('Форма 1'!$F2253,'Придельники с 2022'!$B$4:$X$28,13,0),IF('Форма 1'!$AE2253=3,'Форма 1'!$H2253*VLOOKUP('Форма 1'!$F2253,'Придельники с 2022'!$B$4:$X$28,12,0)))))</f>
        <v/>
      </c>
      <c r="O2253" s="103" t="str">
        <f>IF(ISNUMBER('Форма 1'!AF2253),'Форма 1'!$H2253*VLOOKUP('Форма 1'!$F2253,'Придельники с 2022'!$B$4:$X$28,'Форма 1'!AF$8),"")</f>
        <v/>
      </c>
      <c r="P2253" s="87"/>
      <c r="Q2253" s="103" t="str">
        <f>IF(ISNUMBER('Форма 1'!AH2253),'Форма 1'!$H2253*VLOOKUP('Форма 1'!$F2253,'Придельники с 2022'!$B$4:$X$28,'Форма 1'!AH$8),"")</f>
        <v/>
      </c>
      <c r="R2253" s="103" t="str">
        <f>IF(ISNUMBER('Форма 1'!AI2253),'Форма 1'!$H2253*VLOOKUP('Форма 1'!$F2253,'Придельники с 2022'!$B$4:$X$28,'Форма 1'!AI$8),"")</f>
        <v/>
      </c>
      <c r="S2253" s="103" t="str">
        <f>IF(ISNUMBER('Форма 1'!AJ2253),'Форма 1'!$H2253*VLOOKUP('Форма 1'!$F2253,'Придельники с 2022'!$B$4:$X$28,'Форма 1'!AJ$8),"")</f>
        <v/>
      </c>
      <c r="T2253" s="87"/>
    </row>
    <row r="2254" spans="1:20">
      <c r="A2254" s="188">
        <f t="shared" si="200"/>
        <v>42</v>
      </c>
      <c r="B2254" s="189" t="s">
        <v>2201</v>
      </c>
      <c r="C2254" s="99">
        <f t="shared" si="201"/>
        <v>14656957.130399998</v>
      </c>
      <c r="D2254" s="103">
        <f>IF(ISNUMBER('Форма 1'!U2254),'Форма 1'!$H2254*VLOOKUP('Форма 1'!$F2254,'Придельники с 2022'!$B$4:$X$28,'Форма 1'!U$8),"")</f>
        <v>1473790.6274000001</v>
      </c>
      <c r="E2254" s="103">
        <f>IF(ISNUMBER('Форма 1'!V2254),'Форма 1'!$H2254*VLOOKUP('Форма 1'!$F2254,'Придельники с 2022'!$B$4:$X$28,'Форма 1'!V$8),"")</f>
        <v>7055792.8376000002</v>
      </c>
      <c r="F2254" s="103">
        <f>IF(ISNUMBER('Форма 1'!W2254),'Форма 1'!$H2254*VLOOKUP('Форма 1'!$F2254,'Придельники с 2022'!$B$4:$X$28,'Форма 1'!W$8),"")</f>
        <v>1484540.3559999999</v>
      </c>
      <c r="G2254" s="103">
        <f>IF(ISNUMBER('Форма 1'!X2254),'Форма 1'!$H2254*VLOOKUP('Форма 1'!$F2254,'Придельники с 2022'!$B$4:$X$28,'Форма 1'!X$8),"")</f>
        <v>922094.13400000008</v>
      </c>
      <c r="H2254" s="103">
        <f>IF(ISNUMBER('Форма 1'!Y2254),'Форма 1'!$H2254*VLOOKUP('Форма 1'!$F2254,'Придельники с 2022'!$B$4:$X$28,'Форма 1'!Y$8),"")</f>
        <v>2429325.21</v>
      </c>
      <c r="I2254" s="103">
        <f>IF(ISNUMBER('Форма 1'!Z2254),'Форма 1'!$H2254*VLOOKUP('Форма 1'!$F2254,'Придельники с 2022'!$B$4:$X$28,'Форма 1'!Z$8),"")</f>
        <v>1291413.9654000001</v>
      </c>
      <c r="J2254" s="103" t="str">
        <f>IF(ISNUMBER('Форма 1'!AA2254),'Форма 1'!$H2254*VLOOKUP('Форма 1'!$F2254,'Придельники с 2022'!$B$4:$X$28,'Форма 1'!AA$8),"")</f>
        <v/>
      </c>
      <c r="K2254" s="90"/>
      <c r="L2254" s="87"/>
      <c r="M2254" s="103" t="str">
        <f>IF(ISNUMBER('Форма 1'!AD2254),'Форма 1'!$H2254*VLOOKUP('Форма 1'!$F2254,'Придельники с 2022'!$B$4:$X$28,'Форма 1'!AD$8),"")</f>
        <v/>
      </c>
      <c r="N2254" s="103" t="str">
        <f>IF(ISBLANK('Форма 1'!$AE2254),"",IF('Форма 1'!$AE2254=1,'Форма 1'!$H2254*VLOOKUP('Форма 1'!$F2254,'Придельники с 2022'!$B$4:$X$28,'Форма 1'!$AE$8,0),IF('Форма 1'!$AE2254=2,'Форма 1'!$H2254*VLOOKUP('Форма 1'!$F2254,'Придельники с 2022'!$B$4:$X$28,13,0),IF('Форма 1'!$AE2254=3,'Форма 1'!$H2254*VLOOKUP('Форма 1'!$F2254,'Придельники с 2022'!$B$4:$X$28,12,0)))))</f>
        <v/>
      </c>
      <c r="O2254" s="103" t="str">
        <f>IF(ISNUMBER('Форма 1'!AF2254),'Форма 1'!$H2254*VLOOKUP('Форма 1'!$F2254,'Придельники с 2022'!$B$4:$X$28,'Форма 1'!AF$8),"")</f>
        <v/>
      </c>
      <c r="P2254" s="87"/>
      <c r="Q2254" s="103" t="str">
        <f>IF(ISNUMBER('Форма 1'!AH2254),'Форма 1'!$H2254*VLOOKUP('Форма 1'!$F2254,'Придельники с 2022'!$B$4:$X$28,'Форма 1'!AH$8),"")</f>
        <v/>
      </c>
      <c r="R2254" s="103" t="str">
        <f>IF(ISNUMBER('Форма 1'!AI2254),'Форма 1'!$H2254*VLOOKUP('Форма 1'!$F2254,'Придельники с 2022'!$B$4:$X$28,'Форма 1'!AI$8),"")</f>
        <v/>
      </c>
      <c r="S2254" s="103" t="str">
        <f>IF(ISNUMBER('Форма 1'!AJ2254),'Форма 1'!$H2254*VLOOKUP('Форма 1'!$F2254,'Придельники с 2022'!$B$4:$X$28,'Форма 1'!AJ$8),"")</f>
        <v/>
      </c>
      <c r="T2254" s="87"/>
    </row>
    <row r="2255" spans="1:20">
      <c r="A2255" s="188">
        <f t="shared" si="200"/>
        <v>43</v>
      </c>
      <c r="B2255" s="189" t="s">
        <v>2202</v>
      </c>
      <c r="C2255" s="99">
        <f t="shared" si="201"/>
        <v>2898196.5151999998</v>
      </c>
      <c r="D2255" s="103" t="str">
        <f>IF(ISNUMBER('Форма 1'!U2255),'Форма 1'!$H2255*VLOOKUP('Форма 1'!$F2255,'Придельники с 2022'!$B$4:$X$28,'Форма 1'!U$8),"")</f>
        <v/>
      </c>
      <c r="E2255" s="103" t="str">
        <f>IF(ISNUMBER('Форма 1'!V2255),'Форма 1'!$H2255*VLOOKUP('Форма 1'!$F2255,'Придельники с 2022'!$B$4:$X$28,'Форма 1'!V$8),"")</f>
        <v/>
      </c>
      <c r="F2255" s="103">
        <f>IF(ISNUMBER('Форма 1'!W2255),'Форма 1'!$H2255*VLOOKUP('Форма 1'!$F2255,'Придельники с 2022'!$B$4:$X$28,'Форма 1'!W$8),"")</f>
        <v>1328582.1094</v>
      </c>
      <c r="G2255" s="103">
        <f>IF(ISNUMBER('Форма 1'!X2255),'Форма 1'!$H2255*VLOOKUP('Форма 1'!$F2255,'Придельники с 2022'!$B$4:$X$28,'Форма 1'!X$8),"")</f>
        <v>375490.24660000001</v>
      </c>
      <c r="H2255" s="103">
        <f>IF(ISNUMBER('Форма 1'!Y2255),'Форма 1'!$H2255*VLOOKUP('Форма 1'!$F2255,'Придельники с 2022'!$B$4:$X$28,'Форма 1'!Y$8),"")</f>
        <v>1158065.5492</v>
      </c>
      <c r="I2255" s="103" t="str">
        <f>IF(ISNUMBER('Форма 1'!Z2255),'Форма 1'!$H2255*VLOOKUP('Форма 1'!$F2255,'Придельники с 2022'!$B$4:$X$28,'Форма 1'!Z$8),"")</f>
        <v/>
      </c>
      <c r="J2255" s="103" t="str">
        <f>IF(ISNUMBER('Форма 1'!AA2255),'Форма 1'!$H2255*VLOOKUP('Форма 1'!$F2255,'Придельники с 2022'!$B$4:$X$28,'Форма 1'!AA$8),"")</f>
        <v/>
      </c>
      <c r="K2255" s="90"/>
      <c r="L2255" s="87"/>
      <c r="M2255" s="103" t="str">
        <f>IF(ISNUMBER('Форма 1'!AD2255),'Форма 1'!$H2255*VLOOKUP('Форма 1'!$F2255,'Придельники с 2022'!$B$4:$X$28,'Форма 1'!AD$8),"")</f>
        <v/>
      </c>
      <c r="N2255" s="103" t="str">
        <f>IF(ISBLANK('Форма 1'!$AE2255),"",IF('Форма 1'!$AE2255=1,'Форма 1'!$H2255*VLOOKUP('Форма 1'!$F2255,'Придельники с 2022'!$B$4:$X$28,'Форма 1'!$AE$8,0),IF('Форма 1'!$AE2255=2,'Форма 1'!$H2255*VLOOKUP('Форма 1'!$F2255,'Придельники с 2022'!$B$4:$X$28,13,0),IF('Форма 1'!$AE2255=3,'Форма 1'!$H2255*VLOOKUP('Форма 1'!$F2255,'Придельники с 2022'!$B$4:$X$28,12,0)))))</f>
        <v/>
      </c>
      <c r="O2255" s="103" t="str">
        <f>IF(ISNUMBER('Форма 1'!AF2255),'Форма 1'!$H2255*VLOOKUP('Форма 1'!$F2255,'Придельники с 2022'!$B$4:$X$28,'Форма 1'!AF$8),"")</f>
        <v/>
      </c>
      <c r="P2255" s="87">
        <v>36058.61</v>
      </c>
      <c r="Q2255" s="103" t="str">
        <f>IF(ISNUMBER('Форма 1'!AH2255),'Форма 1'!$H2255*VLOOKUP('Форма 1'!$F2255,'Придельники с 2022'!$B$4:$X$28,'Форма 1'!AH$8),"")</f>
        <v/>
      </c>
      <c r="R2255" s="103" t="str">
        <f>IF(ISNUMBER('Форма 1'!AI2255),'Форма 1'!$H2255*VLOOKUP('Форма 1'!$F2255,'Придельники с 2022'!$B$4:$X$28,'Форма 1'!AI$8),"")</f>
        <v/>
      </c>
      <c r="S2255" s="103" t="str">
        <f>IF(ISNUMBER('Форма 1'!AJ2255),'Форма 1'!$H2255*VLOOKUP('Форма 1'!$F2255,'Придельники с 2022'!$B$4:$X$28,'Форма 1'!AJ$8),"")</f>
        <v/>
      </c>
      <c r="T2255" s="87"/>
    </row>
    <row r="2256" spans="1:20">
      <c r="A2256" s="188">
        <f t="shared" si="200"/>
        <v>44</v>
      </c>
      <c r="B2256" s="189" t="s">
        <v>2203</v>
      </c>
      <c r="C2256" s="99">
        <f t="shared" si="201"/>
        <v>6939064.4159999993</v>
      </c>
      <c r="D2256" s="103">
        <f>IF(ISNUMBER('Форма 1'!U2256),'Форма 1'!$H2256*VLOOKUP('Форма 1'!$F2256,'Придельники с 2022'!$B$4:$X$28,'Форма 1'!U$8),"")</f>
        <v>694250.92099999997</v>
      </c>
      <c r="E2256" s="103">
        <f>IF(ISNUMBER('Форма 1'!V2256),'Форма 1'!$H2256*VLOOKUP('Форма 1'!$F2256,'Придельники с 2022'!$B$4:$X$28,'Форма 1'!V$8),"")</f>
        <v>3323735.8039999995</v>
      </c>
      <c r="F2256" s="103">
        <f>IF(ISNUMBER('Форма 1'!W2256),'Форма 1'!$H2256*VLOOKUP('Форма 1'!$F2256,'Придельники с 2022'!$B$4:$X$28,'Форма 1'!W$8),"")</f>
        <v>699314.73999999987</v>
      </c>
      <c r="G2256" s="103">
        <f>IF(ISNUMBER('Форма 1'!X2256),'Форма 1'!$H2256*VLOOKUP('Форма 1'!$F2256,'Придельники с 2022'!$B$4:$X$28,'Форма 1'!X$8),"")</f>
        <v>434366.11</v>
      </c>
      <c r="H2256" s="103">
        <f>IF(ISNUMBER('Форма 1'!Y2256),'Форма 1'!$H2256*VLOOKUP('Форма 1'!$F2256,'Придельники с 2022'!$B$4:$X$28,'Форма 1'!Y$8),"")</f>
        <v>1144369.6499999999</v>
      </c>
      <c r="I2256" s="103">
        <f>IF(ISNUMBER('Форма 1'!Z2256),'Форма 1'!$H2256*VLOOKUP('Форма 1'!$F2256,'Придельники с 2022'!$B$4:$X$28,'Форма 1'!Z$8),"")</f>
        <v>608339.69099999999</v>
      </c>
      <c r="J2256" s="103" t="str">
        <f>IF(ISNUMBER('Форма 1'!AA2256),'Форма 1'!$H2256*VLOOKUP('Форма 1'!$F2256,'Придельники с 2022'!$B$4:$X$28,'Форма 1'!AA$8),"")</f>
        <v/>
      </c>
      <c r="K2256" s="90"/>
      <c r="L2256" s="87"/>
      <c r="M2256" s="103" t="str">
        <f>IF(ISNUMBER('Форма 1'!AD2256),'Форма 1'!$H2256*VLOOKUP('Форма 1'!$F2256,'Придельники с 2022'!$B$4:$X$28,'Форма 1'!AD$8),"")</f>
        <v/>
      </c>
      <c r="N2256" s="103" t="str">
        <f>IF(ISBLANK('Форма 1'!$AE2256),"",IF('Форма 1'!$AE2256=1,'Форма 1'!$H2256*VLOOKUP('Форма 1'!$F2256,'Придельники с 2022'!$B$4:$X$28,'Форма 1'!$AE$8,0),IF('Форма 1'!$AE2256=2,'Форма 1'!$H2256*VLOOKUP('Форма 1'!$F2256,'Придельники с 2022'!$B$4:$X$28,13,0),IF('Форма 1'!$AE2256=3,'Форма 1'!$H2256*VLOOKUP('Форма 1'!$F2256,'Придельники с 2022'!$B$4:$X$28,12,0)))))</f>
        <v/>
      </c>
      <c r="O2256" s="103" t="str">
        <f>IF(ISNUMBER('Форма 1'!AF2256),'Форма 1'!$H2256*VLOOKUP('Форма 1'!$F2256,'Придельники с 2022'!$B$4:$X$28,'Форма 1'!AF$8),"")</f>
        <v/>
      </c>
      <c r="P2256" s="87">
        <v>34687.5</v>
      </c>
      <c r="Q2256" s="103" t="str">
        <f>IF(ISNUMBER('Форма 1'!AH2256),'Форма 1'!$H2256*VLOOKUP('Форма 1'!$F2256,'Придельники с 2022'!$B$4:$X$28,'Форма 1'!AH$8),"")</f>
        <v/>
      </c>
      <c r="R2256" s="103" t="str">
        <f>IF(ISNUMBER('Форма 1'!AI2256),'Форма 1'!$H2256*VLOOKUP('Форма 1'!$F2256,'Придельники с 2022'!$B$4:$X$28,'Форма 1'!AI$8),"")</f>
        <v/>
      </c>
      <c r="S2256" s="103" t="str">
        <f>IF(ISNUMBER('Форма 1'!AJ2256),'Форма 1'!$H2256*VLOOKUP('Форма 1'!$F2256,'Придельники с 2022'!$B$4:$X$28,'Форма 1'!AJ$8),"")</f>
        <v/>
      </c>
      <c r="T2256" s="87"/>
    </row>
    <row r="2257" spans="1:20">
      <c r="A2257" s="188">
        <f t="shared" si="200"/>
        <v>45</v>
      </c>
      <c r="B2257" s="189" t="s">
        <v>2204</v>
      </c>
      <c r="C2257" s="99">
        <f t="shared" si="201"/>
        <v>6965425.8319999995</v>
      </c>
      <c r="D2257" s="103" t="str">
        <f>IF(ISNUMBER('Форма 1'!U2257),'Форма 1'!$H2257*VLOOKUP('Форма 1'!$F2257,'Придельники с 2022'!$B$4:$X$28,'Форма 1'!U$8),"")</f>
        <v/>
      </c>
      <c r="E2257" s="103" t="str">
        <f>IF(ISNUMBER('Форма 1'!V2257),'Форма 1'!$H2257*VLOOKUP('Форма 1'!$F2257,'Придельники с 2022'!$B$4:$X$28,'Форма 1'!V$8),"")</f>
        <v/>
      </c>
      <c r="F2257" s="103" t="str">
        <f>IF(ISNUMBER('Форма 1'!W2257),'Форма 1'!$H2257*VLOOKUP('Форма 1'!$F2257,'Придельники с 2022'!$B$4:$X$28,'Форма 1'!W$8),"")</f>
        <v/>
      </c>
      <c r="G2257" s="103" t="str">
        <f>IF(ISNUMBER('Форма 1'!X2257),'Форма 1'!$H2257*VLOOKUP('Форма 1'!$F2257,'Придельники с 2022'!$B$4:$X$28,'Форма 1'!X$8),"")</f>
        <v/>
      </c>
      <c r="H2257" s="103" t="str">
        <f>IF(ISNUMBER('Форма 1'!Y2257),'Форма 1'!$H2257*VLOOKUP('Форма 1'!$F2257,'Придельники с 2022'!$B$4:$X$28,'Форма 1'!Y$8),"")</f>
        <v/>
      </c>
      <c r="I2257" s="103" t="str">
        <f>IF(ISNUMBER('Форма 1'!Z2257),'Форма 1'!$H2257*VLOOKUP('Форма 1'!$F2257,'Придельники с 2022'!$B$4:$X$28,'Форма 1'!Z$8),"")</f>
        <v/>
      </c>
      <c r="J2257" s="103" t="str">
        <f>IF(ISNUMBER('Форма 1'!AA2257),'Форма 1'!$H2257*VLOOKUP('Форма 1'!$F2257,'Придельники с 2022'!$B$4:$X$28,'Форма 1'!AA$8),"")</f>
        <v/>
      </c>
      <c r="K2257" s="90"/>
      <c r="L2257" s="87"/>
      <c r="M2257" s="103">
        <f>IF(ISNUMBER('Форма 1'!AD2257),'Форма 1'!$H2257*VLOOKUP('Форма 1'!$F2257,'Придельники с 2022'!$B$4:$X$28,'Форма 1'!AD$8),"")</f>
        <v>6965425.8319999995</v>
      </c>
      <c r="N2257" s="103" t="str">
        <f>IF(ISBLANK('Форма 1'!$AE2257),"",IF('Форма 1'!$AE2257=1,'Форма 1'!$H2257*VLOOKUP('Форма 1'!$F2257,'Придельники с 2022'!$B$4:$X$28,'Форма 1'!$AE$8,0),IF('Форма 1'!$AE2257=2,'Форма 1'!$H2257*VLOOKUP('Форма 1'!$F2257,'Придельники с 2022'!$B$4:$X$28,13,0),IF('Форма 1'!$AE2257=3,'Форма 1'!$H2257*VLOOKUP('Форма 1'!$F2257,'Придельники с 2022'!$B$4:$X$28,12,0)))))</f>
        <v/>
      </c>
      <c r="O2257" s="103" t="str">
        <f>IF(ISNUMBER('Форма 1'!AF2257),'Форма 1'!$H2257*VLOOKUP('Форма 1'!$F2257,'Придельники с 2022'!$B$4:$X$28,'Форма 1'!AF$8),"")</f>
        <v/>
      </c>
      <c r="P2257" s="87"/>
      <c r="Q2257" s="103" t="str">
        <f>IF(ISNUMBER('Форма 1'!AH2257),'Форма 1'!$H2257*VLOOKUP('Форма 1'!$F2257,'Придельники с 2022'!$B$4:$X$28,'Форма 1'!AH$8),"")</f>
        <v/>
      </c>
      <c r="R2257" s="103" t="str">
        <f>IF(ISNUMBER('Форма 1'!AI2257),'Форма 1'!$H2257*VLOOKUP('Форма 1'!$F2257,'Придельники с 2022'!$B$4:$X$28,'Форма 1'!AI$8),"")</f>
        <v/>
      </c>
      <c r="S2257" s="103" t="str">
        <f>IF(ISNUMBER('Форма 1'!AJ2257),'Форма 1'!$H2257*VLOOKUP('Форма 1'!$F2257,'Придельники с 2022'!$B$4:$X$28,'Форма 1'!AJ$8),"")</f>
        <v/>
      </c>
      <c r="T2257" s="87"/>
    </row>
    <row r="2258" spans="1:20">
      <c r="A2258" s="188">
        <f t="shared" si="200"/>
        <v>46</v>
      </c>
      <c r="B2258" s="189" t="s">
        <v>2205</v>
      </c>
      <c r="C2258" s="99">
        <f t="shared" si="201"/>
        <v>7132059.6096000001</v>
      </c>
      <c r="D2258" s="103">
        <f>IF(ISNUMBER('Форма 1'!U2258),'Форма 1'!$H2258*VLOOKUP('Форма 1'!$F2258,'Придельники с 2022'!$B$4:$X$28,'Форма 1'!U$8),"")</f>
        <v>717144.93760000006</v>
      </c>
      <c r="E2258" s="103">
        <f>IF(ISNUMBER('Форма 1'!V2258),'Форма 1'!$H2258*VLOOKUP('Форма 1'!$F2258,'Придельники с 2022'!$B$4:$X$28,'Форма 1'!V$8),"")</f>
        <v>3433341.2223999999</v>
      </c>
      <c r="F2258" s="103">
        <f>IF(ISNUMBER('Форма 1'!W2258),'Форма 1'!$H2258*VLOOKUP('Форма 1'!$F2258,'Придельники с 2022'!$B$4:$X$28,'Форма 1'!W$8),"")</f>
        <v>722375.74400000006</v>
      </c>
      <c r="G2258" s="103">
        <f>IF(ISNUMBER('Форма 1'!X2258),'Форма 1'!$H2258*VLOOKUP('Форма 1'!$F2258,'Придельники с 2022'!$B$4:$X$28,'Форма 1'!X$8),"")</f>
        <v>448690.01600000006</v>
      </c>
      <c r="H2258" s="103">
        <f>IF(ISNUMBER('Форма 1'!Y2258),'Форма 1'!$H2258*VLOOKUP('Форма 1'!$F2258,'Придельники с 2022'!$B$4:$X$28,'Форма 1'!Y$8),"")</f>
        <v>1182107.04</v>
      </c>
      <c r="I2258" s="103">
        <f>IF(ISNUMBER('Форма 1'!Z2258),'Форма 1'!$H2258*VLOOKUP('Форма 1'!$F2258,'Придельники с 2022'!$B$4:$X$28,'Форма 1'!Z$8),"")</f>
        <v>628400.6496</v>
      </c>
      <c r="J2258" s="103" t="str">
        <f>IF(ISNUMBER('Форма 1'!AA2258),'Форма 1'!$H2258*VLOOKUP('Форма 1'!$F2258,'Придельники с 2022'!$B$4:$X$28,'Форма 1'!AA$8),"")</f>
        <v/>
      </c>
      <c r="K2258" s="90"/>
      <c r="L2258" s="87"/>
      <c r="M2258" s="103" t="str">
        <f>IF(ISNUMBER('Форма 1'!AD2258),'Форма 1'!$H2258*VLOOKUP('Форма 1'!$F2258,'Придельники с 2022'!$B$4:$X$28,'Форма 1'!AD$8),"")</f>
        <v/>
      </c>
      <c r="N2258" s="103" t="str">
        <f>IF(ISBLANK('Форма 1'!$AE2258),"",IF('Форма 1'!$AE2258=1,'Форма 1'!$H2258*VLOOKUP('Форма 1'!$F2258,'Придельники с 2022'!$B$4:$X$28,'Форма 1'!$AE$8,0),IF('Форма 1'!$AE2258=2,'Форма 1'!$H2258*VLOOKUP('Форма 1'!$F2258,'Придельники с 2022'!$B$4:$X$28,13,0),IF('Форма 1'!$AE2258=3,'Форма 1'!$H2258*VLOOKUP('Форма 1'!$F2258,'Придельники с 2022'!$B$4:$X$28,12,0)))))</f>
        <v/>
      </c>
      <c r="O2258" s="103" t="str">
        <f>IF(ISNUMBER('Форма 1'!AF2258),'Форма 1'!$H2258*VLOOKUP('Форма 1'!$F2258,'Придельники с 2022'!$B$4:$X$28,'Форма 1'!AF$8),"")</f>
        <v/>
      </c>
      <c r="P2258" s="87"/>
      <c r="Q2258" s="103" t="str">
        <f>IF(ISNUMBER('Форма 1'!AH2258),'Форма 1'!$H2258*VLOOKUP('Форма 1'!$F2258,'Придельники с 2022'!$B$4:$X$28,'Форма 1'!AH$8),"")</f>
        <v/>
      </c>
      <c r="R2258" s="103" t="str">
        <f>IF(ISNUMBER('Форма 1'!AI2258),'Форма 1'!$H2258*VLOOKUP('Форма 1'!$F2258,'Придельники с 2022'!$B$4:$X$28,'Форма 1'!AI$8),"")</f>
        <v/>
      </c>
      <c r="S2258" s="103" t="str">
        <f>IF(ISNUMBER('Форма 1'!AJ2258),'Форма 1'!$H2258*VLOOKUP('Форма 1'!$F2258,'Придельники с 2022'!$B$4:$X$28,'Форма 1'!AJ$8),"")</f>
        <v/>
      </c>
      <c r="T2258" s="87"/>
    </row>
    <row r="2259" spans="1:20">
      <c r="A2259" s="188">
        <f t="shared" si="200"/>
        <v>47</v>
      </c>
      <c r="B2259" s="189" t="s">
        <v>2206</v>
      </c>
      <c r="C2259" s="99">
        <f t="shared" si="201"/>
        <v>8497691.5108000003</v>
      </c>
      <c r="D2259" s="103">
        <f>IF(ISNUMBER('Форма 1'!U2259),'Форма 1'!$H2259*VLOOKUP('Форма 1'!$F2259,'Придельники с 2022'!$B$4:$X$28,'Форма 1'!U$8),"")</f>
        <v>494555.78640000004</v>
      </c>
      <c r="E2259" s="103">
        <f>IF(ISNUMBER('Форма 1'!V2259),'Форма 1'!$H2259*VLOOKUP('Форма 1'!$F2259,'Придельники с 2022'!$B$4:$X$28,'Форма 1'!V$8),"")</f>
        <v>5612288.1744000008</v>
      </c>
      <c r="F2259" s="103">
        <f>IF(ISNUMBER('Форма 1'!W2259),'Форма 1'!$H2259*VLOOKUP('Форма 1'!$F2259,'Придельники с 2022'!$B$4:$X$28,'Форма 1'!W$8),"")</f>
        <v>893136.1348</v>
      </c>
      <c r="G2259" s="103">
        <f>IF(ISNUMBER('Форма 1'!X2259),'Форма 1'!$H2259*VLOOKUP('Форма 1'!$F2259,'Придельники с 2022'!$B$4:$X$28,'Форма 1'!X$8),"")</f>
        <v>252422.4172</v>
      </c>
      <c r="H2259" s="103">
        <f>IF(ISNUMBER('Форма 1'!Y2259),'Форма 1'!$H2259*VLOOKUP('Форма 1'!$F2259,'Придельники с 2022'!$B$4:$X$28,'Форма 1'!Y$8),"")</f>
        <v>778506.78639999998</v>
      </c>
      <c r="I2259" s="103">
        <f>IF(ISNUMBER('Форма 1'!Z2259),'Форма 1'!$H2259*VLOOKUP('Форма 1'!$F2259,'Придельники с 2022'!$B$4:$X$28,'Форма 1'!Z$8),"")</f>
        <v>430723.60159999999</v>
      </c>
      <c r="J2259" s="103" t="str">
        <f>IF(ISNUMBER('Форма 1'!AA2259),'Форма 1'!$H2259*VLOOKUP('Форма 1'!$F2259,'Придельники с 2022'!$B$4:$X$28,'Форма 1'!AA$8),"")</f>
        <v/>
      </c>
      <c r="K2259" s="90"/>
      <c r="L2259" s="87"/>
      <c r="M2259" s="103" t="str">
        <f>IF(ISNUMBER('Форма 1'!AD2259),'Форма 1'!$H2259*VLOOKUP('Форма 1'!$F2259,'Придельники с 2022'!$B$4:$X$28,'Форма 1'!AD$8),"")</f>
        <v/>
      </c>
      <c r="N2259" s="103" t="str">
        <f>IF(ISBLANK('Форма 1'!$AE2259),"",IF('Форма 1'!$AE2259=1,'Форма 1'!$H2259*VLOOKUP('Форма 1'!$F2259,'Придельники с 2022'!$B$4:$X$28,'Форма 1'!$AE$8,0),IF('Форма 1'!$AE2259=2,'Форма 1'!$H2259*VLOOKUP('Форма 1'!$F2259,'Придельники с 2022'!$B$4:$X$28,13,0),IF('Форма 1'!$AE2259=3,'Форма 1'!$H2259*VLOOKUP('Форма 1'!$F2259,'Придельники с 2022'!$B$4:$X$28,12,0)))))</f>
        <v/>
      </c>
      <c r="O2259" s="103" t="str">
        <f>IF(ISNUMBER('Форма 1'!AF2259),'Форма 1'!$H2259*VLOOKUP('Форма 1'!$F2259,'Придельники с 2022'!$B$4:$X$28,'Форма 1'!AF$8),"")</f>
        <v/>
      </c>
      <c r="P2259" s="87">
        <v>36058.61</v>
      </c>
      <c r="Q2259" s="103" t="str">
        <f>IF(ISNUMBER('Форма 1'!AH2259),'Форма 1'!$H2259*VLOOKUP('Форма 1'!$F2259,'Придельники с 2022'!$B$4:$X$28,'Форма 1'!AH$8),"")</f>
        <v/>
      </c>
      <c r="R2259" s="103" t="str">
        <f>IF(ISNUMBER('Форма 1'!AI2259),'Форма 1'!$H2259*VLOOKUP('Форма 1'!$F2259,'Придельники с 2022'!$B$4:$X$28,'Форма 1'!AI$8),"")</f>
        <v/>
      </c>
      <c r="S2259" s="103" t="str">
        <f>IF(ISNUMBER('Форма 1'!AJ2259),'Форма 1'!$H2259*VLOOKUP('Форма 1'!$F2259,'Придельники с 2022'!$B$4:$X$28,'Форма 1'!AJ$8),"")</f>
        <v/>
      </c>
      <c r="T2259" s="87"/>
    </row>
    <row r="2260" spans="1:20">
      <c r="A2260" s="188">
        <f t="shared" si="200"/>
        <v>48</v>
      </c>
      <c r="B2260" s="189" t="s">
        <v>2207</v>
      </c>
      <c r="C2260" s="99">
        <f t="shared" si="201"/>
        <v>2970163.2169999997</v>
      </c>
      <c r="D2260" s="103" t="str">
        <f>IF(ISNUMBER('Форма 1'!U2260),'Форма 1'!$H2260*VLOOKUP('Форма 1'!$F2260,'Придельники с 2022'!$B$4:$X$28,'Форма 1'!U$8),"")</f>
        <v/>
      </c>
      <c r="E2260" s="103" t="str">
        <f>IF(ISNUMBER('Форма 1'!V2260),'Форма 1'!$H2260*VLOOKUP('Форма 1'!$F2260,'Придельники с 2022'!$B$4:$X$28,'Форма 1'!V$8),"")</f>
        <v/>
      </c>
      <c r="F2260" s="103">
        <f>IF(ISNUMBER('Форма 1'!W2260),'Форма 1'!$H2260*VLOOKUP('Форма 1'!$F2260,'Придельники с 2022'!$B$4:$X$28,'Форма 1'!W$8),"")</f>
        <v>1361988.4915</v>
      </c>
      <c r="G2260" s="103">
        <f>IF(ISNUMBER('Форма 1'!X2260),'Форма 1'!$H2260*VLOOKUP('Форма 1'!$F2260,'Придельники с 2022'!$B$4:$X$28,'Форма 1'!X$8),"")</f>
        <v>384931.71850000002</v>
      </c>
      <c r="H2260" s="103">
        <f>IF(ISNUMBER('Форма 1'!Y2260),'Форма 1'!$H2260*VLOOKUP('Форма 1'!$F2260,'Придельники с 2022'!$B$4:$X$28,'Форма 1'!Y$8),"")</f>
        <v>1187184.3970000001</v>
      </c>
      <c r="I2260" s="103" t="str">
        <f>IF(ISNUMBER('Форма 1'!Z2260),'Форма 1'!$H2260*VLOOKUP('Форма 1'!$F2260,'Придельники с 2022'!$B$4:$X$28,'Форма 1'!Z$8),"")</f>
        <v/>
      </c>
      <c r="J2260" s="103" t="str">
        <f>IF(ISNUMBER('Форма 1'!AA2260),'Форма 1'!$H2260*VLOOKUP('Форма 1'!$F2260,'Придельники с 2022'!$B$4:$X$28,'Форма 1'!AA$8),"")</f>
        <v/>
      </c>
      <c r="K2260" s="90"/>
      <c r="L2260" s="87"/>
      <c r="M2260" s="103" t="str">
        <f>IF(ISNUMBER('Форма 1'!AD2260),'Форма 1'!$H2260*VLOOKUP('Форма 1'!$F2260,'Придельники с 2022'!$B$4:$X$28,'Форма 1'!AD$8),"")</f>
        <v/>
      </c>
      <c r="N2260" s="103" t="str">
        <f>IF(ISBLANK('Форма 1'!$AE2260),"",IF('Форма 1'!$AE2260=1,'Форма 1'!$H2260*VLOOKUP('Форма 1'!$F2260,'Придельники с 2022'!$B$4:$X$28,'Форма 1'!$AE$8,0),IF('Форма 1'!$AE2260=2,'Форма 1'!$H2260*VLOOKUP('Форма 1'!$F2260,'Придельники с 2022'!$B$4:$X$28,13,0),IF('Форма 1'!$AE2260=3,'Форма 1'!$H2260*VLOOKUP('Форма 1'!$F2260,'Придельники с 2022'!$B$4:$X$28,12,0)))))</f>
        <v/>
      </c>
      <c r="O2260" s="103" t="str">
        <f>IF(ISNUMBER('Форма 1'!AF2260),'Форма 1'!$H2260*VLOOKUP('Форма 1'!$F2260,'Придельники с 2022'!$B$4:$X$28,'Форма 1'!AF$8),"")</f>
        <v/>
      </c>
      <c r="P2260" s="87">
        <v>36058.61</v>
      </c>
      <c r="Q2260" s="103" t="str">
        <f>IF(ISNUMBER('Форма 1'!AH2260),'Форма 1'!$H2260*VLOOKUP('Форма 1'!$F2260,'Придельники с 2022'!$B$4:$X$28,'Форма 1'!AH$8),"")</f>
        <v/>
      </c>
      <c r="R2260" s="103" t="str">
        <f>IF(ISNUMBER('Форма 1'!AI2260),'Форма 1'!$H2260*VLOOKUP('Форма 1'!$F2260,'Придельники с 2022'!$B$4:$X$28,'Форма 1'!AI$8),"")</f>
        <v/>
      </c>
      <c r="S2260" s="103" t="str">
        <f>IF(ISNUMBER('Форма 1'!AJ2260),'Форма 1'!$H2260*VLOOKUP('Форма 1'!$F2260,'Придельники с 2022'!$B$4:$X$28,'Форма 1'!AJ$8),"")</f>
        <v/>
      </c>
      <c r="T2260" s="87"/>
    </row>
    <row r="2261" spans="1:20">
      <c r="A2261" s="188">
        <f t="shared" si="200"/>
        <v>49</v>
      </c>
      <c r="B2261" s="189" t="s">
        <v>2208</v>
      </c>
      <c r="C2261" s="99">
        <f t="shared" si="201"/>
        <v>3206504.3449999997</v>
      </c>
      <c r="D2261" s="103" t="str">
        <f>IF(ISNUMBER('Форма 1'!U2261),'Форма 1'!$H2261*VLOOKUP('Форма 1'!$F2261,'Придельники с 2022'!$B$4:$X$28,'Форма 1'!U$8),"")</f>
        <v/>
      </c>
      <c r="E2261" s="103" t="str">
        <f>IF(ISNUMBER('Форма 1'!V2261),'Форма 1'!$H2261*VLOOKUP('Форма 1'!$F2261,'Придельники с 2022'!$B$4:$X$28,'Форма 1'!V$8),"")</f>
        <v/>
      </c>
      <c r="F2261" s="103" t="str">
        <f>IF(ISNUMBER('Форма 1'!W2261),'Форма 1'!$H2261*VLOOKUP('Форма 1'!$F2261,'Придельники с 2022'!$B$4:$X$28,'Форма 1'!W$8),"")</f>
        <v/>
      </c>
      <c r="G2261" s="103" t="str">
        <f>IF(ISNUMBER('Форма 1'!X2261),'Форма 1'!$H2261*VLOOKUP('Форма 1'!$F2261,'Придельники с 2022'!$B$4:$X$28,'Форма 1'!X$8),"")</f>
        <v/>
      </c>
      <c r="H2261" s="103" t="str">
        <f>IF(ISNUMBER('Форма 1'!Y2261),'Форма 1'!$H2261*VLOOKUP('Форма 1'!$F2261,'Придельники с 2022'!$B$4:$X$28,'Форма 1'!Y$8),"")</f>
        <v/>
      </c>
      <c r="I2261" s="103" t="str">
        <f>IF(ISNUMBER('Форма 1'!Z2261),'Форма 1'!$H2261*VLOOKUP('Форма 1'!$F2261,'Придельники с 2022'!$B$4:$X$28,'Форма 1'!Z$8),"")</f>
        <v/>
      </c>
      <c r="J2261" s="103" t="str">
        <f>IF(ISNUMBER('Форма 1'!AA2261),'Форма 1'!$H2261*VLOOKUP('Форма 1'!$F2261,'Придельники с 2022'!$B$4:$X$28,'Форма 1'!AA$8),"")</f>
        <v/>
      </c>
      <c r="K2261" s="90"/>
      <c r="L2261" s="87"/>
      <c r="M2261" s="103">
        <f>IF(ISNUMBER('Форма 1'!AD2261),'Форма 1'!$H2261*VLOOKUP('Форма 1'!$F2261,'Придельники с 2022'!$B$4:$X$28,'Форма 1'!AD$8),"")</f>
        <v>3206504.3449999997</v>
      </c>
      <c r="N2261" s="103" t="str">
        <f>IF(ISBLANK('Форма 1'!$AE2261),"",IF('Форма 1'!$AE2261=1,'Форма 1'!$H2261*VLOOKUP('Форма 1'!$F2261,'Придельники с 2022'!$B$4:$X$28,'Форма 1'!$AE$8,0),IF('Форма 1'!$AE2261=2,'Форма 1'!$H2261*VLOOKUP('Форма 1'!$F2261,'Придельники с 2022'!$B$4:$X$28,13,0),IF('Форма 1'!$AE2261=3,'Форма 1'!$H2261*VLOOKUP('Форма 1'!$F2261,'Придельники с 2022'!$B$4:$X$28,12,0)))))</f>
        <v/>
      </c>
      <c r="O2261" s="103" t="str">
        <f>IF(ISNUMBER('Форма 1'!AF2261),'Форма 1'!$H2261*VLOOKUP('Форма 1'!$F2261,'Придельники с 2022'!$B$4:$X$28,'Форма 1'!AF$8),"")</f>
        <v/>
      </c>
      <c r="P2261" s="87"/>
      <c r="Q2261" s="103" t="str">
        <f>IF(ISNUMBER('Форма 1'!AH2261),'Форма 1'!$H2261*VLOOKUP('Форма 1'!$F2261,'Придельники с 2022'!$B$4:$X$28,'Форма 1'!AH$8),"")</f>
        <v/>
      </c>
      <c r="R2261" s="103" t="str">
        <f>IF(ISNUMBER('Форма 1'!AI2261),'Форма 1'!$H2261*VLOOKUP('Форма 1'!$F2261,'Придельники с 2022'!$B$4:$X$28,'Форма 1'!AI$8),"")</f>
        <v/>
      </c>
      <c r="S2261" s="103" t="str">
        <f>IF(ISNUMBER('Форма 1'!AJ2261),'Форма 1'!$H2261*VLOOKUP('Форма 1'!$F2261,'Придельники с 2022'!$B$4:$X$28,'Форма 1'!AJ$8),"")</f>
        <v/>
      </c>
      <c r="T2261" s="87"/>
    </row>
    <row r="2262" spans="1:20">
      <c r="A2262" s="188">
        <f t="shared" si="200"/>
        <v>50</v>
      </c>
      <c r="B2262" s="189" t="s">
        <v>2209</v>
      </c>
      <c r="C2262" s="99">
        <f t="shared" si="201"/>
        <v>6300804.9313999992</v>
      </c>
      <c r="D2262" s="103" t="str">
        <f>IF(ISNUMBER('Форма 1'!U2262),'Форма 1'!$H2262*VLOOKUP('Форма 1'!$F2262,'Придельники с 2022'!$B$4:$X$28,'Форма 1'!U$8),"")</f>
        <v/>
      </c>
      <c r="E2262" s="103" t="str">
        <f>IF(ISNUMBER('Форма 1'!V2262),'Форма 1'!$H2262*VLOOKUP('Форма 1'!$F2262,'Придельники с 2022'!$B$4:$X$28,'Форма 1'!V$8),"")</f>
        <v/>
      </c>
      <c r="F2262" s="103" t="str">
        <f>IF(ISNUMBER('Форма 1'!W2262),'Форма 1'!$H2262*VLOOKUP('Форма 1'!$F2262,'Придельники с 2022'!$B$4:$X$28,'Форма 1'!W$8),"")</f>
        <v/>
      </c>
      <c r="G2262" s="103" t="str">
        <f>IF(ISNUMBER('Форма 1'!X2262),'Форма 1'!$H2262*VLOOKUP('Форма 1'!$F2262,'Придельники с 2022'!$B$4:$X$28,'Форма 1'!X$8),"")</f>
        <v/>
      </c>
      <c r="H2262" s="103" t="str">
        <f>IF(ISNUMBER('Форма 1'!Y2262),'Форма 1'!$H2262*VLOOKUP('Форма 1'!$F2262,'Придельники с 2022'!$B$4:$X$28,'Форма 1'!Y$8),"")</f>
        <v/>
      </c>
      <c r="I2262" s="103" t="str">
        <f>IF(ISNUMBER('Форма 1'!Z2262),'Форма 1'!$H2262*VLOOKUP('Форма 1'!$F2262,'Придельники с 2022'!$B$4:$X$28,'Форма 1'!Z$8),"")</f>
        <v/>
      </c>
      <c r="J2262" s="103" t="str">
        <f>IF(ISNUMBER('Форма 1'!AA2262),'Форма 1'!$H2262*VLOOKUP('Форма 1'!$F2262,'Придельники с 2022'!$B$4:$X$28,'Форма 1'!AA$8),"")</f>
        <v/>
      </c>
      <c r="K2262" s="90"/>
      <c r="L2262" s="87"/>
      <c r="M2262" s="103">
        <f>IF(ISNUMBER('Форма 1'!AD2262),'Форма 1'!$H2262*VLOOKUP('Форма 1'!$F2262,'Придельники с 2022'!$B$4:$X$28,'Форма 1'!AD$8),"")</f>
        <v>6300804.9313999992</v>
      </c>
      <c r="N2262" s="103" t="str">
        <f>IF(ISBLANK('Форма 1'!$AE2262),"",IF('Форма 1'!$AE2262=1,'Форма 1'!$H2262*VLOOKUP('Форма 1'!$F2262,'Придельники с 2022'!$B$4:$X$28,'Форма 1'!$AE$8,0),IF('Форма 1'!$AE2262=2,'Форма 1'!$H2262*VLOOKUP('Форма 1'!$F2262,'Придельники с 2022'!$B$4:$X$28,13,0),IF('Форма 1'!$AE2262=3,'Форма 1'!$H2262*VLOOKUP('Форма 1'!$F2262,'Придельники с 2022'!$B$4:$X$28,12,0)))))</f>
        <v/>
      </c>
      <c r="O2262" s="103" t="str">
        <f>IF(ISNUMBER('Форма 1'!AF2262),'Форма 1'!$H2262*VLOOKUP('Форма 1'!$F2262,'Придельники с 2022'!$B$4:$X$28,'Форма 1'!AF$8),"")</f>
        <v/>
      </c>
      <c r="P2262" s="87"/>
      <c r="Q2262" s="103" t="str">
        <f>IF(ISNUMBER('Форма 1'!AH2262),'Форма 1'!$H2262*VLOOKUP('Форма 1'!$F2262,'Придельники с 2022'!$B$4:$X$28,'Форма 1'!AH$8),"")</f>
        <v/>
      </c>
      <c r="R2262" s="103" t="str">
        <f>IF(ISNUMBER('Форма 1'!AI2262),'Форма 1'!$H2262*VLOOKUP('Форма 1'!$F2262,'Придельники с 2022'!$B$4:$X$28,'Форма 1'!AI$8),"")</f>
        <v/>
      </c>
      <c r="S2262" s="103" t="str">
        <f>IF(ISNUMBER('Форма 1'!AJ2262),'Форма 1'!$H2262*VLOOKUP('Форма 1'!$F2262,'Придельники с 2022'!$B$4:$X$28,'Форма 1'!AJ$8),"")</f>
        <v/>
      </c>
      <c r="T2262" s="87"/>
    </row>
    <row r="2263" spans="1:20">
      <c r="A2263" s="188">
        <f t="shared" si="200"/>
        <v>51</v>
      </c>
      <c r="B2263" s="189" t="s">
        <v>2210</v>
      </c>
      <c r="C2263" s="99">
        <f t="shared" si="201"/>
        <v>7393596.9040000001</v>
      </c>
      <c r="D2263" s="103" t="str">
        <f>IF(ISNUMBER('Форма 1'!U2263),'Форма 1'!$H2263*VLOOKUP('Форма 1'!$F2263,'Придельники с 2022'!$B$4:$X$28,'Форма 1'!U$8),"")</f>
        <v/>
      </c>
      <c r="E2263" s="103" t="str">
        <f>IF(ISNUMBER('Форма 1'!V2263),'Форма 1'!$H2263*VLOOKUP('Форма 1'!$F2263,'Придельники с 2022'!$B$4:$X$28,'Форма 1'!V$8),"")</f>
        <v/>
      </c>
      <c r="F2263" s="103" t="str">
        <f>IF(ISNUMBER('Форма 1'!W2263),'Форма 1'!$H2263*VLOOKUP('Форма 1'!$F2263,'Придельники с 2022'!$B$4:$X$28,'Форма 1'!W$8),"")</f>
        <v/>
      </c>
      <c r="G2263" s="103" t="str">
        <f>IF(ISNUMBER('Форма 1'!X2263),'Форма 1'!$H2263*VLOOKUP('Форма 1'!$F2263,'Придельники с 2022'!$B$4:$X$28,'Форма 1'!X$8),"")</f>
        <v/>
      </c>
      <c r="H2263" s="103" t="str">
        <f>IF(ISNUMBER('Форма 1'!Y2263),'Форма 1'!$H2263*VLOOKUP('Форма 1'!$F2263,'Придельники с 2022'!$B$4:$X$28,'Форма 1'!Y$8),"")</f>
        <v/>
      </c>
      <c r="I2263" s="103" t="str">
        <f>IF(ISNUMBER('Форма 1'!Z2263),'Форма 1'!$H2263*VLOOKUP('Форма 1'!$F2263,'Придельники с 2022'!$B$4:$X$28,'Форма 1'!Z$8),"")</f>
        <v/>
      </c>
      <c r="J2263" s="103" t="str">
        <f>IF(ISNUMBER('Форма 1'!AA2263),'Форма 1'!$H2263*VLOOKUP('Форма 1'!$F2263,'Придельники с 2022'!$B$4:$X$28,'Форма 1'!AA$8),"")</f>
        <v/>
      </c>
      <c r="K2263" s="90"/>
      <c r="L2263" s="87"/>
      <c r="M2263" s="103">
        <f>IF(ISNUMBER('Форма 1'!AD2263),'Форма 1'!$H2263*VLOOKUP('Форма 1'!$F2263,'Придельники с 2022'!$B$4:$X$28,'Форма 1'!AD$8),"")</f>
        <v>7393596.9040000001</v>
      </c>
      <c r="N2263" s="103" t="str">
        <f>IF(ISBLANK('Форма 1'!$AE2263),"",IF('Форма 1'!$AE2263=1,'Форма 1'!$H2263*VLOOKUP('Форма 1'!$F2263,'Придельники с 2022'!$B$4:$X$28,'Форма 1'!$AE$8,0),IF('Форма 1'!$AE2263=2,'Форма 1'!$H2263*VLOOKUP('Форма 1'!$F2263,'Придельники с 2022'!$B$4:$X$28,13,0),IF('Форма 1'!$AE2263=3,'Форма 1'!$H2263*VLOOKUP('Форма 1'!$F2263,'Придельники с 2022'!$B$4:$X$28,12,0)))))</f>
        <v/>
      </c>
      <c r="O2263" s="103" t="str">
        <f>IF(ISNUMBER('Форма 1'!AF2263),'Форма 1'!$H2263*VLOOKUP('Форма 1'!$F2263,'Придельники с 2022'!$B$4:$X$28,'Форма 1'!AF$8),"")</f>
        <v/>
      </c>
      <c r="P2263" s="87"/>
      <c r="Q2263" s="103" t="str">
        <f>IF(ISNUMBER('Форма 1'!AH2263),'Форма 1'!$H2263*VLOOKUP('Форма 1'!$F2263,'Придельники с 2022'!$B$4:$X$28,'Форма 1'!AH$8),"")</f>
        <v/>
      </c>
      <c r="R2263" s="103" t="str">
        <f>IF(ISNUMBER('Форма 1'!AI2263),'Форма 1'!$H2263*VLOOKUP('Форма 1'!$F2263,'Придельники с 2022'!$B$4:$X$28,'Форма 1'!AI$8),"")</f>
        <v/>
      </c>
      <c r="S2263" s="103" t="str">
        <f>IF(ISNUMBER('Форма 1'!AJ2263),'Форма 1'!$H2263*VLOOKUP('Форма 1'!$F2263,'Придельники с 2022'!$B$4:$X$28,'Форма 1'!AJ$8),"")</f>
        <v/>
      </c>
      <c r="T2263" s="87"/>
    </row>
    <row r="2264" spans="1:20">
      <c r="A2264" s="188">
        <f t="shared" si="200"/>
        <v>52</v>
      </c>
      <c r="B2264" s="189" t="s">
        <v>2211</v>
      </c>
      <c r="C2264" s="99">
        <f t="shared" si="201"/>
        <v>6380513.5640000002</v>
      </c>
      <c r="D2264" s="103" t="str">
        <f>IF(ISNUMBER('Форма 1'!U2264),'Форма 1'!$H2264*VLOOKUP('Форма 1'!$F2264,'Придельники с 2022'!$B$4:$X$28,'Форма 1'!U$8),"")</f>
        <v/>
      </c>
      <c r="E2264" s="103" t="str">
        <f>IF(ISNUMBER('Форма 1'!V2264),'Форма 1'!$H2264*VLOOKUP('Форма 1'!$F2264,'Придельники с 2022'!$B$4:$X$28,'Форма 1'!V$8),"")</f>
        <v/>
      </c>
      <c r="F2264" s="103" t="str">
        <f>IF(ISNUMBER('Форма 1'!W2264),'Форма 1'!$H2264*VLOOKUP('Форма 1'!$F2264,'Придельники с 2022'!$B$4:$X$28,'Форма 1'!W$8),"")</f>
        <v/>
      </c>
      <c r="G2264" s="103" t="str">
        <f>IF(ISNUMBER('Форма 1'!X2264),'Форма 1'!$H2264*VLOOKUP('Форма 1'!$F2264,'Придельники с 2022'!$B$4:$X$28,'Форма 1'!X$8),"")</f>
        <v/>
      </c>
      <c r="H2264" s="103" t="str">
        <f>IF(ISNUMBER('Форма 1'!Y2264),'Форма 1'!$H2264*VLOOKUP('Форма 1'!$F2264,'Придельники с 2022'!$B$4:$X$28,'Форма 1'!Y$8),"")</f>
        <v/>
      </c>
      <c r="I2264" s="103" t="str">
        <f>IF(ISNUMBER('Форма 1'!Z2264),'Форма 1'!$H2264*VLOOKUP('Форма 1'!$F2264,'Придельники с 2022'!$B$4:$X$28,'Форма 1'!Z$8),"")</f>
        <v/>
      </c>
      <c r="J2264" s="103" t="str">
        <f>IF(ISNUMBER('Форма 1'!AA2264),'Форма 1'!$H2264*VLOOKUP('Форма 1'!$F2264,'Придельники с 2022'!$B$4:$X$28,'Форма 1'!AA$8),"")</f>
        <v/>
      </c>
      <c r="K2264" s="90"/>
      <c r="L2264" s="87"/>
      <c r="M2264" s="103">
        <f>IF(ISNUMBER('Форма 1'!AD2264),'Форма 1'!$H2264*VLOOKUP('Форма 1'!$F2264,'Придельники с 2022'!$B$4:$X$28,'Форма 1'!AD$8),"")</f>
        <v>6380513.5640000002</v>
      </c>
      <c r="N2264" s="103" t="str">
        <f>IF(ISBLANK('Форма 1'!$AE2264),"",IF('Форма 1'!$AE2264=1,'Форма 1'!$H2264*VLOOKUP('Форма 1'!$F2264,'Придельники с 2022'!$B$4:$X$28,'Форма 1'!$AE$8,0),IF('Форма 1'!$AE2264=2,'Форма 1'!$H2264*VLOOKUP('Форма 1'!$F2264,'Придельники с 2022'!$B$4:$X$28,13,0),IF('Форма 1'!$AE2264=3,'Форма 1'!$H2264*VLOOKUP('Форма 1'!$F2264,'Придельники с 2022'!$B$4:$X$28,12,0)))))</f>
        <v/>
      </c>
      <c r="O2264" s="103" t="str">
        <f>IF(ISNUMBER('Форма 1'!AF2264),'Форма 1'!$H2264*VLOOKUP('Форма 1'!$F2264,'Придельники с 2022'!$B$4:$X$28,'Форма 1'!AF$8),"")</f>
        <v/>
      </c>
      <c r="P2264" s="87"/>
      <c r="Q2264" s="103" t="str">
        <f>IF(ISNUMBER('Форма 1'!AH2264),'Форма 1'!$H2264*VLOOKUP('Форма 1'!$F2264,'Придельники с 2022'!$B$4:$X$28,'Форма 1'!AH$8),"")</f>
        <v/>
      </c>
      <c r="R2264" s="103" t="str">
        <f>IF(ISNUMBER('Форма 1'!AI2264),'Форма 1'!$H2264*VLOOKUP('Форма 1'!$F2264,'Придельники с 2022'!$B$4:$X$28,'Форма 1'!AI$8),"")</f>
        <v/>
      </c>
      <c r="S2264" s="103" t="str">
        <f>IF(ISNUMBER('Форма 1'!AJ2264),'Форма 1'!$H2264*VLOOKUP('Форма 1'!$F2264,'Придельники с 2022'!$B$4:$X$28,'Форма 1'!AJ$8),"")</f>
        <v/>
      </c>
      <c r="T2264" s="87"/>
    </row>
    <row r="2265" spans="1:20">
      <c r="A2265" s="188">
        <f t="shared" si="200"/>
        <v>53</v>
      </c>
      <c r="B2265" s="189" t="s">
        <v>2212</v>
      </c>
      <c r="C2265" s="99">
        <f t="shared" si="201"/>
        <v>1833355.0519999999</v>
      </c>
      <c r="D2265" s="103" t="str">
        <f>IF(ISNUMBER('Форма 1'!U2265),'Форма 1'!$H2265*VLOOKUP('Форма 1'!$F2265,'Придельники с 2022'!$B$4:$X$28,'Форма 1'!U$8),"")</f>
        <v/>
      </c>
      <c r="E2265" s="103" t="str">
        <f>IF(ISNUMBER('Форма 1'!V2265),'Форма 1'!$H2265*VLOOKUP('Форма 1'!$F2265,'Придельники с 2022'!$B$4:$X$28,'Форма 1'!V$8),"")</f>
        <v/>
      </c>
      <c r="F2265" s="103">
        <f>IF(ISNUMBER('Форма 1'!W2265),'Форма 1'!$H2265*VLOOKUP('Форма 1'!$F2265,'Придельники с 2022'!$B$4:$X$28,'Форма 1'!W$8),"")</f>
        <v>1833355.0519999999</v>
      </c>
      <c r="G2265" s="103" t="str">
        <f>IF(ISNUMBER('Форма 1'!X2265),'Форма 1'!$H2265*VLOOKUP('Форма 1'!$F2265,'Придельники с 2022'!$B$4:$X$28,'Форма 1'!X$8),"")</f>
        <v/>
      </c>
      <c r="H2265" s="103" t="str">
        <f>IF(ISNUMBER('Форма 1'!Y2265),'Форма 1'!$H2265*VLOOKUP('Форма 1'!$F2265,'Придельники с 2022'!$B$4:$X$28,'Форма 1'!Y$8),"")</f>
        <v/>
      </c>
      <c r="I2265" s="103" t="str">
        <f>IF(ISNUMBER('Форма 1'!Z2265),'Форма 1'!$H2265*VLOOKUP('Форма 1'!$F2265,'Придельники с 2022'!$B$4:$X$28,'Форма 1'!Z$8),"")</f>
        <v/>
      </c>
      <c r="J2265" s="103" t="str">
        <f>IF(ISNUMBER('Форма 1'!AA2265),'Форма 1'!$H2265*VLOOKUP('Форма 1'!$F2265,'Придельники с 2022'!$B$4:$X$28,'Форма 1'!AA$8),"")</f>
        <v/>
      </c>
      <c r="K2265" s="90"/>
      <c r="L2265" s="87"/>
      <c r="M2265" s="103" t="str">
        <f>IF(ISNUMBER('Форма 1'!AD2265),'Форма 1'!$H2265*VLOOKUP('Форма 1'!$F2265,'Придельники с 2022'!$B$4:$X$28,'Форма 1'!AD$8),"")</f>
        <v/>
      </c>
      <c r="N2265" s="103" t="str">
        <f>IF(ISBLANK('Форма 1'!$AE2265),"",IF('Форма 1'!$AE2265=1,'Форма 1'!$H2265*VLOOKUP('Форма 1'!$F2265,'Придельники с 2022'!$B$4:$X$28,'Форма 1'!$AE$8,0),IF('Форма 1'!$AE2265=2,'Форма 1'!$H2265*VLOOKUP('Форма 1'!$F2265,'Придельники с 2022'!$B$4:$X$28,13,0),IF('Форма 1'!$AE2265=3,'Форма 1'!$H2265*VLOOKUP('Форма 1'!$F2265,'Придельники с 2022'!$B$4:$X$28,12,0)))))</f>
        <v/>
      </c>
      <c r="O2265" s="103" t="str">
        <f>IF(ISNUMBER('Форма 1'!AF2265),'Форма 1'!$H2265*VLOOKUP('Форма 1'!$F2265,'Придельники с 2022'!$B$4:$X$28,'Форма 1'!AF$8),"")</f>
        <v/>
      </c>
      <c r="P2265" s="87"/>
      <c r="Q2265" s="103" t="str">
        <f>IF(ISNUMBER('Форма 1'!AH2265),'Форма 1'!$H2265*VLOOKUP('Форма 1'!$F2265,'Придельники с 2022'!$B$4:$X$28,'Форма 1'!AH$8),"")</f>
        <v/>
      </c>
      <c r="R2265" s="103" t="str">
        <f>IF(ISNUMBER('Форма 1'!AI2265),'Форма 1'!$H2265*VLOOKUP('Форма 1'!$F2265,'Придельники с 2022'!$B$4:$X$28,'Форма 1'!AI$8),"")</f>
        <v/>
      </c>
      <c r="S2265" s="103" t="str">
        <f>IF(ISNUMBER('Форма 1'!AJ2265),'Форма 1'!$H2265*VLOOKUP('Форма 1'!$F2265,'Придельники с 2022'!$B$4:$X$28,'Форма 1'!AJ$8),"")</f>
        <v/>
      </c>
      <c r="T2265" s="87"/>
    </row>
    <row r="2266" spans="1:20">
      <c r="A2266" s="188">
        <f t="shared" si="200"/>
        <v>54</v>
      </c>
      <c r="B2266" s="189" t="s">
        <v>2213</v>
      </c>
      <c r="C2266" s="99">
        <f t="shared" si="201"/>
        <v>8637258.0476000011</v>
      </c>
      <c r="D2266" s="103">
        <f>IF(ISNUMBER('Форма 1'!U2266),'Форма 1'!$H2266*VLOOKUP('Форма 1'!$F2266,'Придельники с 2022'!$B$4:$X$28,'Форма 1'!U$8),"")</f>
        <v>502713.01079999999</v>
      </c>
      <c r="E2266" s="103">
        <f>IF(ISNUMBER('Форма 1'!V2266),'Форма 1'!$H2266*VLOOKUP('Форма 1'!$F2266,'Придельники с 2022'!$B$4:$X$28,'Форма 1'!V$8),"")</f>
        <v>5704857.4968000008</v>
      </c>
      <c r="F2266" s="103">
        <f>IF(ISNUMBER('Форма 1'!W2266),'Форма 1'!$H2266*VLOOKUP('Форма 1'!$F2266,'Придельники с 2022'!$B$4:$X$28,'Форма 1'!W$8),"")</f>
        <v>907867.56059999997</v>
      </c>
      <c r="G2266" s="103">
        <f>IF(ISNUMBER('Форма 1'!X2266),'Форма 1'!$H2266*VLOOKUP('Форма 1'!$F2266,'Придельники с 2022'!$B$4:$X$28,'Форма 1'!X$8),"")</f>
        <v>256585.88339999999</v>
      </c>
      <c r="H2266" s="103">
        <f>IF(ISNUMBER('Форма 1'!Y2266),'Форма 1'!$H2266*VLOOKUP('Форма 1'!$F2266,'Придельники с 2022'!$B$4:$X$28,'Форма 1'!Y$8),"")</f>
        <v>791347.51080000005</v>
      </c>
      <c r="I2266" s="103">
        <f>IF(ISNUMBER('Форма 1'!Z2266),'Форма 1'!$H2266*VLOOKUP('Форма 1'!$F2266,'Придельники с 2022'!$B$4:$X$28,'Форма 1'!Z$8),"")</f>
        <v>437827.97519999999</v>
      </c>
      <c r="J2266" s="103" t="str">
        <f>IF(ISNUMBER('Форма 1'!AA2266),'Форма 1'!$H2266*VLOOKUP('Форма 1'!$F2266,'Придельники с 2022'!$B$4:$X$28,'Форма 1'!AA$8),"")</f>
        <v/>
      </c>
      <c r="K2266" s="90"/>
      <c r="L2266" s="87"/>
      <c r="M2266" s="103" t="str">
        <f>IF(ISNUMBER('Форма 1'!AD2266),'Форма 1'!$H2266*VLOOKUP('Форма 1'!$F2266,'Придельники с 2022'!$B$4:$X$28,'Форма 1'!AD$8),"")</f>
        <v/>
      </c>
      <c r="N2266" s="103" t="str">
        <f>IF(ISBLANK('Форма 1'!$AE2266),"",IF('Форма 1'!$AE2266=1,'Форма 1'!$H2266*VLOOKUP('Форма 1'!$F2266,'Придельники с 2022'!$B$4:$X$28,'Форма 1'!$AE$8,0),IF('Форма 1'!$AE2266=2,'Форма 1'!$H2266*VLOOKUP('Форма 1'!$F2266,'Придельники с 2022'!$B$4:$X$28,13,0),IF('Форма 1'!$AE2266=3,'Форма 1'!$H2266*VLOOKUP('Форма 1'!$F2266,'Придельники с 2022'!$B$4:$X$28,12,0)))))</f>
        <v/>
      </c>
      <c r="O2266" s="103" t="str">
        <f>IF(ISNUMBER('Форма 1'!AF2266),'Форма 1'!$H2266*VLOOKUP('Форма 1'!$F2266,'Придельники с 2022'!$B$4:$X$28,'Форма 1'!AF$8),"")</f>
        <v/>
      </c>
      <c r="P2266" s="87">
        <v>36058.61</v>
      </c>
      <c r="Q2266" s="103" t="str">
        <f>IF(ISNUMBER('Форма 1'!AH2266),'Форма 1'!$H2266*VLOOKUP('Форма 1'!$F2266,'Придельники с 2022'!$B$4:$X$28,'Форма 1'!AH$8),"")</f>
        <v/>
      </c>
      <c r="R2266" s="103" t="str">
        <f>IF(ISNUMBER('Форма 1'!AI2266),'Форма 1'!$H2266*VLOOKUP('Форма 1'!$F2266,'Придельники с 2022'!$B$4:$X$28,'Форма 1'!AI$8),"")</f>
        <v/>
      </c>
      <c r="S2266" s="103" t="str">
        <f>IF(ISNUMBER('Форма 1'!AJ2266),'Форма 1'!$H2266*VLOOKUP('Форма 1'!$F2266,'Придельники с 2022'!$B$4:$X$28,'Форма 1'!AJ$8),"")</f>
        <v/>
      </c>
      <c r="T2266" s="87"/>
    </row>
    <row r="2267" spans="1:20">
      <c r="A2267" s="188">
        <f t="shared" si="200"/>
        <v>55</v>
      </c>
      <c r="B2267" s="189" t="s">
        <v>2214</v>
      </c>
      <c r="C2267" s="99">
        <f t="shared" si="201"/>
        <v>6819938.9855999984</v>
      </c>
      <c r="D2267" s="103">
        <f>IF(ISNUMBER('Форма 1'!U2267),'Форма 1'!$H2267*VLOOKUP('Форма 1'!$F2267,'Придельники с 2022'!$B$4:$X$28,'Форма 1'!U$8),"")</f>
        <v>685760.49360000005</v>
      </c>
      <c r="E2267" s="103">
        <f>IF(ISNUMBER('Форма 1'!V2267),'Форма 1'!$H2267*VLOOKUP('Форма 1'!$F2267,'Придельники с 2022'!$B$4:$X$28,'Форма 1'!V$8),"")</f>
        <v>3283087.7663999996</v>
      </c>
      <c r="F2267" s="103">
        <f>IF(ISNUMBER('Форма 1'!W2267),'Форма 1'!$H2267*VLOOKUP('Форма 1'!$F2267,'Придельники с 2022'!$B$4:$X$28,'Форма 1'!W$8),"")</f>
        <v>690762.38399999996</v>
      </c>
      <c r="G2267" s="103">
        <f>IF(ISNUMBER('Форма 1'!X2267),'Форма 1'!$H2267*VLOOKUP('Форма 1'!$F2267,'Придельники с 2022'!$B$4:$X$28,'Форма 1'!X$8),"")</f>
        <v>429053.97600000002</v>
      </c>
      <c r="H2267" s="103">
        <f>IF(ISNUMBER('Форма 1'!Y2267),'Форма 1'!$H2267*VLOOKUP('Форма 1'!$F2267,'Придельники с 2022'!$B$4:$X$28,'Форма 1'!Y$8),"")</f>
        <v>1130374.44</v>
      </c>
      <c r="I2267" s="103">
        <f>IF(ISNUMBER('Форма 1'!Z2267),'Форма 1'!$H2267*VLOOKUP('Форма 1'!$F2267,'Придельники с 2022'!$B$4:$X$28,'Форма 1'!Z$8),"")</f>
        <v>600899.92559999996</v>
      </c>
      <c r="J2267" s="103" t="str">
        <f>IF(ISNUMBER('Форма 1'!AA2267),'Форма 1'!$H2267*VLOOKUP('Форма 1'!$F2267,'Придельники с 2022'!$B$4:$X$28,'Форма 1'!AA$8),"")</f>
        <v/>
      </c>
      <c r="K2267" s="90"/>
      <c r="L2267" s="87"/>
      <c r="M2267" s="103" t="str">
        <f>IF(ISNUMBER('Форма 1'!AD2267),'Форма 1'!$H2267*VLOOKUP('Форма 1'!$F2267,'Придельники с 2022'!$B$4:$X$28,'Форма 1'!AD$8),"")</f>
        <v/>
      </c>
      <c r="N2267" s="103" t="str">
        <f>IF(ISBLANK('Форма 1'!$AE2267),"",IF('Форма 1'!$AE2267=1,'Форма 1'!$H2267*VLOOKUP('Форма 1'!$F2267,'Придельники с 2022'!$B$4:$X$28,'Форма 1'!$AE$8,0),IF('Форма 1'!$AE2267=2,'Форма 1'!$H2267*VLOOKUP('Форма 1'!$F2267,'Придельники с 2022'!$B$4:$X$28,13,0),IF('Форма 1'!$AE2267=3,'Форма 1'!$H2267*VLOOKUP('Форма 1'!$F2267,'Придельники с 2022'!$B$4:$X$28,12,0)))))</f>
        <v/>
      </c>
      <c r="O2267" s="103" t="str">
        <f>IF(ISNUMBER('Форма 1'!AF2267),'Форма 1'!$H2267*VLOOKUP('Форма 1'!$F2267,'Придельники с 2022'!$B$4:$X$28,'Форма 1'!AF$8),"")</f>
        <v/>
      </c>
      <c r="P2267" s="87"/>
      <c r="Q2267" s="103" t="str">
        <f>IF(ISNUMBER('Форма 1'!AH2267),'Форма 1'!$H2267*VLOOKUP('Форма 1'!$F2267,'Придельники с 2022'!$B$4:$X$28,'Форма 1'!AH$8),"")</f>
        <v/>
      </c>
      <c r="R2267" s="103" t="str">
        <f>IF(ISNUMBER('Форма 1'!AI2267),'Форма 1'!$H2267*VLOOKUP('Форма 1'!$F2267,'Придельники с 2022'!$B$4:$X$28,'Форма 1'!AI$8),"")</f>
        <v/>
      </c>
      <c r="S2267" s="103" t="str">
        <f>IF(ISNUMBER('Форма 1'!AJ2267),'Форма 1'!$H2267*VLOOKUP('Форма 1'!$F2267,'Придельники с 2022'!$B$4:$X$28,'Форма 1'!AJ$8),"")</f>
        <v/>
      </c>
      <c r="T2267" s="87"/>
    </row>
    <row r="2268" spans="1:20">
      <c r="A2268" s="188">
        <f t="shared" si="200"/>
        <v>56</v>
      </c>
      <c r="B2268" s="189" t="s">
        <v>2215</v>
      </c>
      <c r="C2268" s="99">
        <f t="shared" si="201"/>
        <v>18015147.671999998</v>
      </c>
      <c r="D2268" s="103">
        <f>IF(ISNUMBER('Форма 1'!U2268),'Форма 1'!$H2268*VLOOKUP('Форма 1'!$F2268,'Придельники с 2022'!$B$4:$X$28,'Форма 1'!U$8),"")</f>
        <v>1811464.382</v>
      </c>
      <c r="E2268" s="103">
        <f>IF(ISNUMBER('Форма 1'!V2268),'Форма 1'!$H2268*VLOOKUP('Форма 1'!$F2268,'Придельники с 2022'!$B$4:$X$28,'Форма 1'!V$8),"")</f>
        <v>8672410.568</v>
      </c>
      <c r="F2268" s="103">
        <f>IF(ISNUMBER('Форма 1'!W2268),'Форма 1'!$H2268*VLOOKUP('Форма 1'!$F2268,'Придельники с 2022'!$B$4:$X$28,'Форма 1'!W$8),"")</f>
        <v>1824677.0799999998</v>
      </c>
      <c r="G2268" s="103">
        <f>IF(ISNUMBER('Форма 1'!X2268),'Форма 1'!$H2268*VLOOKUP('Форма 1'!$F2268,'Придельники с 2022'!$B$4:$X$28,'Форма 1'!X$8),"")</f>
        <v>1133363.6200000001</v>
      </c>
      <c r="H2268" s="103">
        <f>IF(ISNUMBER('Форма 1'!Y2268),'Форма 1'!$H2268*VLOOKUP('Форма 1'!$F2268,'Придельники с 2022'!$B$4:$X$28,'Форма 1'!Y$8),"")</f>
        <v>2985930.3</v>
      </c>
      <c r="I2268" s="103">
        <f>IF(ISNUMBER('Форма 1'!Z2268),'Форма 1'!$H2268*VLOOKUP('Форма 1'!$F2268,'Придельники с 2022'!$B$4:$X$28,'Форма 1'!Z$8),"")</f>
        <v>1587301.7219999998</v>
      </c>
      <c r="J2268" s="103" t="str">
        <f>IF(ISNUMBER('Форма 1'!AA2268),'Форма 1'!$H2268*VLOOKUP('Форма 1'!$F2268,'Придельники с 2022'!$B$4:$X$28,'Форма 1'!AA$8),"")</f>
        <v/>
      </c>
      <c r="K2268" s="90"/>
      <c r="L2268" s="87"/>
      <c r="M2268" s="103" t="str">
        <f>IF(ISNUMBER('Форма 1'!AD2268),'Форма 1'!$H2268*VLOOKUP('Форма 1'!$F2268,'Придельники с 2022'!$B$4:$X$28,'Форма 1'!AD$8),"")</f>
        <v/>
      </c>
      <c r="N2268" s="103" t="str">
        <f>IF(ISBLANK('Форма 1'!$AE2268),"",IF('Форма 1'!$AE2268=1,'Форма 1'!$H2268*VLOOKUP('Форма 1'!$F2268,'Придельники с 2022'!$B$4:$X$28,'Форма 1'!$AE$8,0),IF('Форма 1'!$AE2268=2,'Форма 1'!$H2268*VLOOKUP('Форма 1'!$F2268,'Придельники с 2022'!$B$4:$X$28,13,0),IF('Форма 1'!$AE2268=3,'Форма 1'!$H2268*VLOOKUP('Форма 1'!$F2268,'Придельники с 2022'!$B$4:$X$28,12,0)))))</f>
        <v/>
      </c>
      <c r="O2268" s="103" t="str">
        <f>IF(ISNUMBER('Форма 1'!AF2268),'Форма 1'!$H2268*VLOOKUP('Форма 1'!$F2268,'Придельники с 2022'!$B$4:$X$28,'Форма 1'!AF$8),"")</f>
        <v/>
      </c>
      <c r="P2268" s="87"/>
      <c r="Q2268" s="103" t="str">
        <f>IF(ISNUMBER('Форма 1'!AH2268),'Форма 1'!$H2268*VLOOKUP('Форма 1'!$F2268,'Придельники с 2022'!$B$4:$X$28,'Форма 1'!AH$8),"")</f>
        <v/>
      </c>
      <c r="R2268" s="103" t="str">
        <f>IF(ISNUMBER('Форма 1'!AI2268),'Форма 1'!$H2268*VLOOKUP('Форма 1'!$F2268,'Придельники с 2022'!$B$4:$X$28,'Форма 1'!AI$8),"")</f>
        <v/>
      </c>
      <c r="S2268" s="103" t="str">
        <f>IF(ISNUMBER('Форма 1'!AJ2268),'Форма 1'!$H2268*VLOOKUP('Форма 1'!$F2268,'Придельники с 2022'!$B$4:$X$28,'Форма 1'!AJ$8),"")</f>
        <v/>
      </c>
      <c r="T2268" s="87"/>
    </row>
    <row r="2269" spans="1:20">
      <c r="A2269" s="188">
        <f t="shared" si="200"/>
        <v>57</v>
      </c>
      <c r="B2269" s="189" t="s">
        <v>2216</v>
      </c>
      <c r="C2269" s="99">
        <f t="shared" si="201"/>
        <v>2812493.0720000002</v>
      </c>
      <c r="D2269" s="103" t="str">
        <f>IF(ISNUMBER('Форма 1'!U2269),'Форма 1'!$H2269*VLOOKUP('Форма 1'!$F2269,'Придельники с 2022'!$B$4:$X$28,'Форма 1'!U$8),"")</f>
        <v/>
      </c>
      <c r="E2269" s="103" t="str">
        <f>IF(ISNUMBER('Форма 1'!V2269),'Форма 1'!$H2269*VLOOKUP('Форма 1'!$F2269,'Придельники с 2022'!$B$4:$X$28,'Форма 1'!V$8),"")</f>
        <v/>
      </c>
      <c r="F2269" s="103">
        <f>IF(ISNUMBER('Форма 1'!W2269),'Форма 1'!$H2269*VLOOKUP('Форма 1'!$F2269,'Придельники с 2022'!$B$4:$X$28,'Форма 1'!W$8),"")</f>
        <v>1288799.2390000001</v>
      </c>
      <c r="G2269" s="103">
        <f>IF(ISNUMBER('Форма 1'!X2269),'Форма 1'!$H2269*VLOOKUP('Форма 1'!$F2269,'Придельники с 2022'!$B$4:$X$28,'Форма 1'!X$8),"")</f>
        <v>364246.62099999998</v>
      </c>
      <c r="H2269" s="103">
        <f>IF(ISNUMBER('Форма 1'!Y2269),'Форма 1'!$H2269*VLOOKUP('Форма 1'!$F2269,'Придельники с 2022'!$B$4:$X$28,'Форма 1'!Y$8),"")</f>
        <v>1123388.602</v>
      </c>
      <c r="I2269" s="103" t="str">
        <f>IF(ISNUMBER('Форма 1'!Z2269),'Форма 1'!$H2269*VLOOKUP('Форма 1'!$F2269,'Придельники с 2022'!$B$4:$X$28,'Форма 1'!Z$8),"")</f>
        <v/>
      </c>
      <c r="J2269" s="103" t="str">
        <f>IF(ISNUMBER('Форма 1'!AA2269),'Форма 1'!$H2269*VLOOKUP('Форма 1'!$F2269,'Придельники с 2022'!$B$4:$X$28,'Форма 1'!AA$8),"")</f>
        <v/>
      </c>
      <c r="K2269" s="90"/>
      <c r="L2269" s="87"/>
      <c r="M2269" s="103" t="str">
        <f>IF(ISNUMBER('Форма 1'!AD2269),'Форма 1'!$H2269*VLOOKUP('Форма 1'!$F2269,'Придельники с 2022'!$B$4:$X$28,'Форма 1'!AD$8),"")</f>
        <v/>
      </c>
      <c r="N2269" s="103" t="str">
        <f>IF(ISBLANK('Форма 1'!$AE2269),"",IF('Форма 1'!$AE2269=1,'Форма 1'!$H2269*VLOOKUP('Форма 1'!$F2269,'Придельники с 2022'!$B$4:$X$28,'Форма 1'!$AE$8,0),IF('Форма 1'!$AE2269=2,'Форма 1'!$H2269*VLOOKUP('Форма 1'!$F2269,'Придельники с 2022'!$B$4:$X$28,13,0),IF('Форма 1'!$AE2269=3,'Форма 1'!$H2269*VLOOKUP('Форма 1'!$F2269,'Придельники с 2022'!$B$4:$X$28,12,0)))))</f>
        <v/>
      </c>
      <c r="O2269" s="103" t="str">
        <f>IF(ISNUMBER('Форма 1'!AF2269),'Форма 1'!$H2269*VLOOKUP('Форма 1'!$F2269,'Придельники с 2022'!$B$4:$X$28,'Форма 1'!AF$8),"")</f>
        <v/>
      </c>
      <c r="P2269" s="87">
        <v>36058.61</v>
      </c>
      <c r="Q2269" s="103" t="str">
        <f>IF(ISNUMBER('Форма 1'!AH2269),'Форма 1'!$H2269*VLOOKUP('Форма 1'!$F2269,'Придельники с 2022'!$B$4:$X$28,'Форма 1'!AH$8),"")</f>
        <v/>
      </c>
      <c r="R2269" s="103" t="str">
        <f>IF(ISNUMBER('Форма 1'!AI2269),'Форма 1'!$H2269*VLOOKUP('Форма 1'!$F2269,'Придельники с 2022'!$B$4:$X$28,'Форма 1'!AI$8),"")</f>
        <v/>
      </c>
      <c r="S2269" s="103" t="str">
        <f>IF(ISNUMBER('Форма 1'!AJ2269),'Форма 1'!$H2269*VLOOKUP('Форма 1'!$F2269,'Придельники с 2022'!$B$4:$X$28,'Форма 1'!AJ$8),"")</f>
        <v/>
      </c>
      <c r="T2269" s="87"/>
    </row>
    <row r="2270" spans="1:20">
      <c r="A2270" s="188">
        <f t="shared" si="200"/>
        <v>58</v>
      </c>
      <c r="B2270" s="189" t="s">
        <v>2217</v>
      </c>
      <c r="C2270" s="99">
        <f t="shared" si="201"/>
        <v>5642527</v>
      </c>
      <c r="D2270" s="103" t="str">
        <f>IF(ISNUMBER('Форма 1'!U2270),'Форма 1'!$H2270*VLOOKUP('Форма 1'!$F2270,'Придельники с 2022'!$B$4:$X$28,'Форма 1'!U$8),"")</f>
        <v/>
      </c>
      <c r="E2270" s="103" t="str">
        <f>IF(ISNUMBER('Форма 1'!V2270),'Форма 1'!$H2270*VLOOKUP('Форма 1'!$F2270,'Придельники с 2022'!$B$4:$X$28,'Форма 1'!V$8),"")</f>
        <v/>
      </c>
      <c r="F2270" s="103">
        <f>IF(ISNUMBER('Форма 1'!W2270),'Форма 1'!$H2270*VLOOKUP('Форма 1'!$F2270,'Придельники с 2022'!$B$4:$X$28,'Форма 1'!W$8),"")</f>
        <v>1732139.96</v>
      </c>
      <c r="G2270" s="103">
        <f>IF(ISNUMBER('Форма 1'!X2270),'Форма 1'!$H2270*VLOOKUP('Форма 1'!$F2270,'Придельники с 2022'!$B$4:$X$28,'Форма 1'!X$8),"")</f>
        <v>1075885.9400000002</v>
      </c>
      <c r="H2270" s="103">
        <f>IF(ISNUMBER('Форма 1'!Y2270),'Форма 1'!$H2270*VLOOKUP('Форма 1'!$F2270,'Придельники с 2022'!$B$4:$X$28,'Форма 1'!Y$8),"")</f>
        <v>2834501.1</v>
      </c>
      <c r="I2270" s="103" t="str">
        <f>IF(ISNUMBER('Форма 1'!Z2270),'Форма 1'!$H2270*VLOOKUP('Форма 1'!$F2270,'Придельники с 2022'!$B$4:$X$28,'Форма 1'!Z$8),"")</f>
        <v/>
      </c>
      <c r="J2270" s="103" t="str">
        <f>IF(ISNUMBER('Форма 1'!AA2270),'Форма 1'!$H2270*VLOOKUP('Форма 1'!$F2270,'Придельники с 2022'!$B$4:$X$28,'Форма 1'!AA$8),"")</f>
        <v/>
      </c>
      <c r="K2270" s="90"/>
      <c r="L2270" s="87"/>
      <c r="M2270" s="103" t="str">
        <f>IF(ISNUMBER('Форма 1'!AD2270),'Форма 1'!$H2270*VLOOKUP('Форма 1'!$F2270,'Придельники с 2022'!$B$4:$X$28,'Форма 1'!AD$8),"")</f>
        <v/>
      </c>
      <c r="N2270" s="103" t="str">
        <f>IF(ISBLANK('Форма 1'!$AE2270),"",IF('Форма 1'!$AE2270=1,'Форма 1'!$H2270*VLOOKUP('Форма 1'!$F2270,'Придельники с 2022'!$B$4:$X$28,'Форма 1'!$AE$8,0),IF('Форма 1'!$AE2270=2,'Форма 1'!$H2270*VLOOKUP('Форма 1'!$F2270,'Придельники с 2022'!$B$4:$X$28,13,0),IF('Форма 1'!$AE2270=3,'Форма 1'!$H2270*VLOOKUP('Форма 1'!$F2270,'Придельники с 2022'!$B$4:$X$28,12,0)))))</f>
        <v/>
      </c>
      <c r="O2270" s="103" t="str">
        <f>IF(ISNUMBER('Форма 1'!AF2270),'Форма 1'!$H2270*VLOOKUP('Форма 1'!$F2270,'Придельники с 2022'!$B$4:$X$28,'Форма 1'!AF$8),"")</f>
        <v/>
      </c>
      <c r="P2270" s="87"/>
      <c r="Q2270" s="103" t="str">
        <f>IF(ISNUMBER('Форма 1'!AH2270),'Форма 1'!$H2270*VLOOKUP('Форма 1'!$F2270,'Придельники с 2022'!$B$4:$X$28,'Форма 1'!AH$8),"")</f>
        <v/>
      </c>
      <c r="R2270" s="103" t="str">
        <f>IF(ISNUMBER('Форма 1'!AI2270),'Форма 1'!$H2270*VLOOKUP('Форма 1'!$F2270,'Придельники с 2022'!$B$4:$X$28,'Форма 1'!AI$8),"")</f>
        <v/>
      </c>
      <c r="S2270" s="103" t="str">
        <f>IF(ISNUMBER('Форма 1'!AJ2270),'Форма 1'!$H2270*VLOOKUP('Форма 1'!$F2270,'Придельники с 2022'!$B$4:$X$28,'Форма 1'!AJ$8),"")</f>
        <v/>
      </c>
      <c r="T2270" s="87"/>
    </row>
    <row r="2271" spans="1:20">
      <c r="A2271" s="188">
        <f t="shared" si="200"/>
        <v>59</v>
      </c>
      <c r="B2271" s="189" t="s">
        <v>2218</v>
      </c>
      <c r="C2271" s="99">
        <f t="shared" si="201"/>
        <v>3623125</v>
      </c>
      <c r="D2271" s="103" t="str">
        <f>IF(ISNUMBER('Форма 1'!U2271),'Форма 1'!$H2271*VLOOKUP('Форма 1'!$F2271,'Придельники с 2022'!$B$4:$X$28,'Форма 1'!U$8),"")</f>
        <v/>
      </c>
      <c r="E2271" s="103" t="str">
        <f>IF(ISNUMBER('Форма 1'!V2271),'Форма 1'!$H2271*VLOOKUP('Форма 1'!$F2271,'Придельники с 2022'!$B$4:$X$28,'Форма 1'!V$8),"")</f>
        <v/>
      </c>
      <c r="F2271" s="103">
        <f>IF(ISNUMBER('Форма 1'!W2271),'Форма 1'!$H2271*VLOOKUP('Форма 1'!$F2271,'Придельники с 2022'!$B$4:$X$28,'Форма 1'!W$8),"")</f>
        <v>1112225</v>
      </c>
      <c r="G2271" s="103">
        <f>IF(ISNUMBER('Форма 1'!X2271),'Форма 1'!$H2271*VLOOKUP('Форма 1'!$F2271,'Придельники с 2022'!$B$4:$X$28,'Форма 1'!X$8),"")</f>
        <v>690837.5</v>
      </c>
      <c r="H2271" s="103">
        <f>IF(ISNUMBER('Форма 1'!Y2271),'Форма 1'!$H2271*VLOOKUP('Форма 1'!$F2271,'Придельники с 2022'!$B$4:$X$28,'Форма 1'!Y$8),"")</f>
        <v>1820062.5</v>
      </c>
      <c r="I2271" s="103" t="str">
        <f>IF(ISNUMBER('Форма 1'!Z2271),'Форма 1'!$H2271*VLOOKUP('Форма 1'!$F2271,'Придельники с 2022'!$B$4:$X$28,'Форма 1'!Z$8),"")</f>
        <v/>
      </c>
      <c r="J2271" s="103" t="str">
        <f>IF(ISNUMBER('Форма 1'!AA2271),'Форма 1'!$H2271*VLOOKUP('Форма 1'!$F2271,'Придельники с 2022'!$B$4:$X$28,'Форма 1'!AA$8),"")</f>
        <v/>
      </c>
      <c r="K2271" s="90"/>
      <c r="L2271" s="87"/>
      <c r="M2271" s="103" t="str">
        <f>IF(ISNUMBER('Форма 1'!AD2271),'Форма 1'!$H2271*VLOOKUP('Форма 1'!$F2271,'Придельники с 2022'!$B$4:$X$28,'Форма 1'!AD$8),"")</f>
        <v/>
      </c>
      <c r="N2271" s="103" t="str">
        <f>IF(ISBLANK('Форма 1'!$AE2271),"",IF('Форма 1'!$AE2271=1,'Форма 1'!$H2271*VLOOKUP('Форма 1'!$F2271,'Придельники с 2022'!$B$4:$X$28,'Форма 1'!$AE$8,0),IF('Форма 1'!$AE2271=2,'Форма 1'!$H2271*VLOOKUP('Форма 1'!$F2271,'Придельники с 2022'!$B$4:$X$28,13,0),IF('Форма 1'!$AE2271=3,'Форма 1'!$H2271*VLOOKUP('Форма 1'!$F2271,'Придельники с 2022'!$B$4:$X$28,12,0)))))</f>
        <v/>
      </c>
      <c r="O2271" s="103" t="str">
        <f>IF(ISNUMBER('Форма 1'!AF2271),'Форма 1'!$H2271*VLOOKUP('Форма 1'!$F2271,'Придельники с 2022'!$B$4:$X$28,'Форма 1'!AF$8),"")</f>
        <v/>
      </c>
      <c r="P2271" s="87"/>
      <c r="Q2271" s="103" t="str">
        <f>IF(ISNUMBER('Форма 1'!AH2271),'Форма 1'!$H2271*VLOOKUP('Форма 1'!$F2271,'Придельники с 2022'!$B$4:$X$28,'Форма 1'!AH$8),"")</f>
        <v/>
      </c>
      <c r="R2271" s="103" t="str">
        <f>IF(ISNUMBER('Форма 1'!AI2271),'Форма 1'!$H2271*VLOOKUP('Форма 1'!$F2271,'Придельники с 2022'!$B$4:$X$28,'Форма 1'!AI$8),"")</f>
        <v/>
      </c>
      <c r="S2271" s="103" t="str">
        <f>IF(ISNUMBER('Форма 1'!AJ2271),'Форма 1'!$H2271*VLOOKUP('Форма 1'!$F2271,'Придельники с 2022'!$B$4:$X$28,'Форма 1'!AJ$8),"")</f>
        <v/>
      </c>
      <c r="T2271" s="87"/>
    </row>
    <row r="2272" spans="1:20">
      <c r="A2272" s="188">
        <f t="shared" si="200"/>
        <v>60</v>
      </c>
      <c r="B2272" s="189" t="s">
        <v>2219</v>
      </c>
      <c r="C2272" s="99">
        <f t="shared" si="201"/>
        <v>7486561.1860000007</v>
      </c>
      <c r="D2272" s="103" t="str">
        <f>IF(ISNUMBER('Форма 1'!U2272),'Форма 1'!$H2272*VLOOKUP('Форма 1'!$F2272,'Придельники с 2022'!$B$4:$X$28,'Форма 1'!U$8),"")</f>
        <v/>
      </c>
      <c r="E2272" s="103">
        <f>IF(ISNUMBER('Форма 1'!V2272),'Форма 1'!$H2272*VLOOKUP('Форма 1'!$F2272,'Придельники с 2022'!$B$4:$X$28,'Форма 1'!V$8),"")</f>
        <v>5248394.9759999998</v>
      </c>
      <c r="F2272" s="103">
        <f>IF(ISNUMBER('Форма 1'!W2272),'Форма 1'!$H2272*VLOOKUP('Форма 1'!$F2272,'Придельники с 2022'!$B$4:$X$28,'Форма 1'!W$8),"")</f>
        <v>835226.39199999988</v>
      </c>
      <c r="G2272" s="103">
        <f>IF(ISNUMBER('Форма 1'!X2272),'Форма 1'!$H2272*VLOOKUP('Форма 1'!$F2272,'Придельники с 2022'!$B$4:$X$28,'Форма 1'!X$8),"")</f>
        <v>236055.68799999999</v>
      </c>
      <c r="H2272" s="103">
        <f>IF(ISNUMBER('Форма 1'!Y2272),'Форма 1'!$H2272*VLOOKUP('Форма 1'!$F2272,'Придельники с 2022'!$B$4:$X$28,'Форма 1'!Y$8),"")</f>
        <v>728029.45600000001</v>
      </c>
      <c r="I2272" s="103">
        <f>IF(ISNUMBER('Форма 1'!Z2272),'Форма 1'!$H2272*VLOOKUP('Форма 1'!$F2272,'Придельники с 2022'!$B$4:$X$28,'Форма 1'!Z$8),"")</f>
        <v>402796.06399999995</v>
      </c>
      <c r="J2272" s="103" t="str">
        <f>IF(ISNUMBER('Форма 1'!AA2272),'Форма 1'!$H2272*VLOOKUP('Форма 1'!$F2272,'Придельники с 2022'!$B$4:$X$28,'Форма 1'!AA$8),"")</f>
        <v/>
      </c>
      <c r="K2272" s="90"/>
      <c r="L2272" s="87"/>
      <c r="M2272" s="103" t="str">
        <f>IF(ISNUMBER('Форма 1'!AD2272),'Форма 1'!$H2272*VLOOKUP('Форма 1'!$F2272,'Придельники с 2022'!$B$4:$X$28,'Форма 1'!AD$8),"")</f>
        <v/>
      </c>
      <c r="N2272" s="103" t="str">
        <f>IF(ISBLANK('Форма 1'!$AE2272),"",IF('Форма 1'!$AE2272=1,'Форма 1'!$H2272*VLOOKUP('Форма 1'!$F2272,'Придельники с 2022'!$B$4:$X$28,'Форма 1'!$AE$8,0),IF('Форма 1'!$AE2272=2,'Форма 1'!$H2272*VLOOKUP('Форма 1'!$F2272,'Придельники с 2022'!$B$4:$X$28,13,0),IF('Форма 1'!$AE2272=3,'Форма 1'!$H2272*VLOOKUP('Форма 1'!$F2272,'Придельники с 2022'!$B$4:$X$28,12,0)))))</f>
        <v/>
      </c>
      <c r="O2272" s="103" t="str">
        <f>IF(ISNUMBER('Форма 1'!AF2272),'Форма 1'!$H2272*VLOOKUP('Форма 1'!$F2272,'Придельники с 2022'!$B$4:$X$28,'Форма 1'!AF$8),"")</f>
        <v/>
      </c>
      <c r="P2272" s="87">
        <v>36058.61</v>
      </c>
      <c r="Q2272" s="103" t="str">
        <f>IF(ISNUMBER('Форма 1'!AH2272),'Форма 1'!$H2272*VLOOKUP('Форма 1'!$F2272,'Придельники с 2022'!$B$4:$X$28,'Форма 1'!AH$8),"")</f>
        <v/>
      </c>
      <c r="R2272" s="103" t="str">
        <f>IF(ISNUMBER('Форма 1'!AI2272),'Форма 1'!$H2272*VLOOKUP('Форма 1'!$F2272,'Придельники с 2022'!$B$4:$X$28,'Форма 1'!AI$8),"")</f>
        <v/>
      </c>
      <c r="S2272" s="103" t="str">
        <f>IF(ISNUMBER('Форма 1'!AJ2272),'Форма 1'!$H2272*VLOOKUP('Форма 1'!$F2272,'Придельники с 2022'!$B$4:$X$28,'Форма 1'!AJ$8),"")</f>
        <v/>
      </c>
      <c r="T2272" s="87"/>
    </row>
    <row r="2273" spans="1:20">
      <c r="A2273" s="188">
        <f t="shared" si="200"/>
        <v>61</v>
      </c>
      <c r="B2273" s="189" t="s">
        <v>2220</v>
      </c>
      <c r="C2273" s="99">
        <f t="shared" si="201"/>
        <v>8589891.5459999982</v>
      </c>
      <c r="D2273" s="103">
        <f>IF(ISNUMBER('Форма 1'!U2273),'Форма 1'!$H2273*VLOOKUP('Форма 1'!$F2273,'Придельники с 2022'!$B$4:$X$28,'Форма 1'!U$8),"")</f>
        <v>499944.58799999999</v>
      </c>
      <c r="E2273" s="103">
        <f>IF(ISNUMBER('Форма 1'!V2273),'Форма 1'!$H2273*VLOOKUP('Форма 1'!$F2273,'Придельники с 2022'!$B$4:$X$28,'Форма 1'!V$8),"")</f>
        <v>5673441.0480000004</v>
      </c>
      <c r="F2273" s="103">
        <f>IF(ISNUMBER('Форма 1'!W2273),'Форма 1'!$H2273*VLOOKUP('Форма 1'!$F2273,'Придельники с 2022'!$B$4:$X$28,'Форма 1'!W$8),"")</f>
        <v>902867.9659999999</v>
      </c>
      <c r="G2273" s="103">
        <f>IF(ISNUMBER('Форма 1'!X2273),'Форма 1'!$H2273*VLOOKUP('Форма 1'!$F2273,'Придельники с 2022'!$B$4:$X$28,'Форма 1'!X$8),"")</f>
        <v>255172.87399999998</v>
      </c>
      <c r="H2273" s="103">
        <f>IF(ISNUMBER('Форма 1'!Y2273),'Форма 1'!$H2273*VLOOKUP('Форма 1'!$F2273,'Придельники с 2022'!$B$4:$X$28,'Форма 1'!Y$8),"")</f>
        <v>786989.58799999999</v>
      </c>
      <c r="I2273" s="103">
        <f>IF(ISNUMBER('Форма 1'!Z2273),'Форма 1'!$H2273*VLOOKUP('Форма 1'!$F2273,'Придельники с 2022'!$B$4:$X$28,'Форма 1'!Z$8),"")</f>
        <v>435416.87199999997</v>
      </c>
      <c r="J2273" s="103" t="str">
        <f>IF(ISNUMBER('Форма 1'!AA2273),'Форма 1'!$H2273*VLOOKUP('Форма 1'!$F2273,'Придельники с 2022'!$B$4:$X$28,'Форма 1'!AA$8),"")</f>
        <v/>
      </c>
      <c r="K2273" s="90"/>
      <c r="L2273" s="87"/>
      <c r="M2273" s="103" t="str">
        <f>IF(ISNUMBER('Форма 1'!AD2273),'Форма 1'!$H2273*VLOOKUP('Форма 1'!$F2273,'Придельники с 2022'!$B$4:$X$28,'Форма 1'!AD$8),"")</f>
        <v/>
      </c>
      <c r="N2273" s="103" t="str">
        <f>IF(ISBLANK('Форма 1'!$AE2273),"",IF('Форма 1'!$AE2273=1,'Форма 1'!$H2273*VLOOKUP('Форма 1'!$F2273,'Придельники с 2022'!$B$4:$X$28,'Форма 1'!$AE$8,0),IF('Форма 1'!$AE2273=2,'Форма 1'!$H2273*VLOOKUP('Форма 1'!$F2273,'Придельники с 2022'!$B$4:$X$28,13,0),IF('Форма 1'!$AE2273=3,'Форма 1'!$H2273*VLOOKUP('Форма 1'!$F2273,'Придельники с 2022'!$B$4:$X$28,12,0)))))</f>
        <v/>
      </c>
      <c r="O2273" s="103" t="str">
        <f>IF(ISNUMBER('Форма 1'!AF2273),'Форма 1'!$H2273*VLOOKUP('Форма 1'!$F2273,'Придельники с 2022'!$B$4:$X$28,'Форма 1'!AF$8),"")</f>
        <v/>
      </c>
      <c r="P2273" s="87">
        <v>36058.61</v>
      </c>
      <c r="Q2273" s="103" t="str">
        <f>IF(ISNUMBER('Форма 1'!AH2273),'Форма 1'!$H2273*VLOOKUP('Форма 1'!$F2273,'Придельники с 2022'!$B$4:$X$28,'Форма 1'!AH$8),"")</f>
        <v/>
      </c>
      <c r="R2273" s="103" t="str">
        <f>IF(ISNUMBER('Форма 1'!AI2273),'Форма 1'!$H2273*VLOOKUP('Форма 1'!$F2273,'Придельники с 2022'!$B$4:$X$28,'Форма 1'!AI$8),"")</f>
        <v/>
      </c>
      <c r="S2273" s="103" t="str">
        <f>IF(ISNUMBER('Форма 1'!AJ2273),'Форма 1'!$H2273*VLOOKUP('Форма 1'!$F2273,'Придельники с 2022'!$B$4:$X$28,'Форма 1'!AJ$8),"")</f>
        <v/>
      </c>
      <c r="T2273" s="87"/>
    </row>
    <row r="2274" spans="1:20">
      <c r="A2274" s="188">
        <f t="shared" si="200"/>
        <v>62</v>
      </c>
      <c r="B2274" s="189" t="s">
        <v>2221</v>
      </c>
      <c r="C2274" s="99">
        <f t="shared" si="201"/>
        <v>36058.61</v>
      </c>
      <c r="D2274" s="103" t="str">
        <f>IF(ISNUMBER('Форма 1'!U2274),'Форма 1'!$H2274*VLOOKUP('Форма 1'!$F2274,'Придельники с 2022'!$B$4:$X$28,'Форма 1'!U$8),"")</f>
        <v/>
      </c>
      <c r="E2274" s="103" t="str">
        <f>IF(ISNUMBER('Форма 1'!V2274),'Форма 1'!$H2274*VLOOKUP('Форма 1'!$F2274,'Придельники с 2022'!$B$4:$X$28,'Форма 1'!V$8),"")</f>
        <v/>
      </c>
      <c r="F2274" s="103" t="str">
        <f>IF(ISNUMBER('Форма 1'!W2274),'Форма 1'!$H2274*VLOOKUP('Форма 1'!$F2274,'Придельники с 2022'!$B$4:$X$28,'Форма 1'!W$8),"")</f>
        <v/>
      </c>
      <c r="G2274" s="103" t="str">
        <f>IF(ISNUMBER('Форма 1'!X2274),'Форма 1'!$H2274*VLOOKUP('Форма 1'!$F2274,'Придельники с 2022'!$B$4:$X$28,'Форма 1'!X$8),"")</f>
        <v/>
      </c>
      <c r="H2274" s="103" t="str">
        <f>IF(ISNUMBER('Форма 1'!Y2274),'Форма 1'!$H2274*VLOOKUP('Форма 1'!$F2274,'Придельники с 2022'!$B$4:$X$28,'Форма 1'!Y$8),"")</f>
        <v/>
      </c>
      <c r="I2274" s="103" t="str">
        <f>IF(ISNUMBER('Форма 1'!Z2274),'Форма 1'!$H2274*VLOOKUP('Форма 1'!$F2274,'Придельники с 2022'!$B$4:$X$28,'Форма 1'!Z$8),"")</f>
        <v/>
      </c>
      <c r="J2274" s="103" t="str">
        <f>IF(ISNUMBER('Форма 1'!AA2274),'Форма 1'!$H2274*VLOOKUP('Форма 1'!$F2274,'Придельники с 2022'!$B$4:$X$28,'Форма 1'!AA$8),"")</f>
        <v/>
      </c>
      <c r="K2274" s="90"/>
      <c r="L2274" s="87"/>
      <c r="M2274" s="103" t="str">
        <f>IF(ISNUMBER('Форма 1'!AD2274),'Форма 1'!$H2274*VLOOKUP('Форма 1'!$F2274,'Придельники с 2022'!$B$4:$X$28,'Форма 1'!AD$8),"")</f>
        <v/>
      </c>
      <c r="N2274" s="103" t="str">
        <f>IF(ISBLANK('Форма 1'!$AE2274),"",IF('Форма 1'!$AE2274=1,'Форма 1'!$H2274*VLOOKUP('Форма 1'!$F2274,'Придельники с 2022'!$B$4:$X$28,'Форма 1'!$AE$8,0),IF('Форма 1'!$AE2274=2,'Форма 1'!$H2274*VLOOKUP('Форма 1'!$F2274,'Придельники с 2022'!$B$4:$X$28,13,0),IF('Форма 1'!$AE2274=3,'Форма 1'!$H2274*VLOOKUP('Форма 1'!$F2274,'Придельники с 2022'!$B$4:$X$28,12,0)))))</f>
        <v/>
      </c>
      <c r="O2274" s="103" t="str">
        <f>IF(ISNUMBER('Форма 1'!AF2274),'Форма 1'!$H2274*VLOOKUP('Форма 1'!$F2274,'Придельники с 2022'!$B$4:$X$28,'Форма 1'!AF$8),"")</f>
        <v/>
      </c>
      <c r="P2274" s="87">
        <v>36058.61</v>
      </c>
      <c r="Q2274" s="103" t="str">
        <f>IF(ISNUMBER('Форма 1'!AH2274),'Форма 1'!$H2274*VLOOKUP('Форма 1'!$F2274,'Придельники с 2022'!$B$4:$X$28,'Форма 1'!AH$8),"")</f>
        <v/>
      </c>
      <c r="R2274" s="103" t="str">
        <f>IF(ISNUMBER('Форма 1'!AI2274),'Форма 1'!$H2274*VLOOKUP('Форма 1'!$F2274,'Придельники с 2022'!$B$4:$X$28,'Форма 1'!AI$8),"")</f>
        <v/>
      </c>
      <c r="S2274" s="103" t="str">
        <f>IF(ISNUMBER('Форма 1'!AJ2274),'Форма 1'!$H2274*VLOOKUP('Форма 1'!$F2274,'Придельники с 2022'!$B$4:$X$28,'Форма 1'!AJ$8),"")</f>
        <v/>
      </c>
      <c r="T2274" s="87"/>
    </row>
    <row r="2275" spans="1:20">
      <c r="A2275" s="188">
        <f t="shared" si="200"/>
        <v>63</v>
      </c>
      <c r="B2275" s="189" t="s">
        <v>2222</v>
      </c>
      <c r="C2275" s="99">
        <f t="shared" si="201"/>
        <v>6416544.9243000001</v>
      </c>
      <c r="D2275" s="103" t="str">
        <f>IF(ISNUMBER('Форма 1'!U2275),'Форма 1'!$H2275*VLOOKUP('Форма 1'!$F2275,'Придельники с 2022'!$B$4:$X$28,'Форма 1'!U$8),"")</f>
        <v/>
      </c>
      <c r="E2275" s="103" t="str">
        <f>IF(ISNUMBER('Форма 1'!V2275),'Форма 1'!$H2275*VLOOKUP('Форма 1'!$F2275,'Придельники с 2022'!$B$4:$X$28,'Форма 1'!V$8),"")</f>
        <v/>
      </c>
      <c r="F2275" s="103" t="str">
        <f>IF(ISNUMBER('Форма 1'!W2275),'Форма 1'!$H2275*VLOOKUP('Форма 1'!$F2275,'Придельники с 2022'!$B$4:$X$28,'Форма 1'!W$8),"")</f>
        <v/>
      </c>
      <c r="G2275" s="103" t="str">
        <f>IF(ISNUMBER('Форма 1'!X2275),'Форма 1'!$H2275*VLOOKUP('Форма 1'!$F2275,'Придельники с 2022'!$B$4:$X$28,'Форма 1'!X$8),"")</f>
        <v/>
      </c>
      <c r="H2275" s="103" t="str">
        <f>IF(ISNUMBER('Форма 1'!Y2275),'Форма 1'!$H2275*VLOOKUP('Форма 1'!$F2275,'Придельники с 2022'!$B$4:$X$28,'Форма 1'!Y$8),"")</f>
        <v/>
      </c>
      <c r="I2275" s="103" t="str">
        <f>IF(ISNUMBER('Форма 1'!Z2275),'Форма 1'!$H2275*VLOOKUP('Форма 1'!$F2275,'Придельники с 2022'!$B$4:$X$28,'Форма 1'!Z$8),"")</f>
        <v/>
      </c>
      <c r="J2275" s="103" t="str">
        <f>IF(ISNUMBER('Форма 1'!AA2275),'Форма 1'!$H2275*VLOOKUP('Форма 1'!$F2275,'Придельники с 2022'!$B$4:$X$28,'Форма 1'!AA$8),"")</f>
        <v/>
      </c>
      <c r="K2275" s="90"/>
      <c r="L2275" s="87"/>
      <c r="M2275" s="103">
        <f>IF(ISNUMBER('Форма 1'!AD2275),'Форма 1'!$H2275*VLOOKUP('Форма 1'!$F2275,'Придельники с 2022'!$B$4:$X$28,'Форма 1'!AD$8),"")</f>
        <v>6416544.9243000001</v>
      </c>
      <c r="N2275" s="103" t="str">
        <f>IF(ISBLANK('Форма 1'!$AE2275),"",IF('Форма 1'!$AE2275=1,'Форма 1'!$H2275*VLOOKUP('Форма 1'!$F2275,'Придельники с 2022'!$B$4:$X$28,'Форма 1'!$AE$8,0),IF('Форма 1'!$AE2275=2,'Форма 1'!$H2275*VLOOKUP('Форма 1'!$F2275,'Придельники с 2022'!$B$4:$X$28,13,0),IF('Форма 1'!$AE2275=3,'Форма 1'!$H2275*VLOOKUP('Форма 1'!$F2275,'Придельники с 2022'!$B$4:$X$28,12,0)))))</f>
        <v/>
      </c>
      <c r="O2275" s="103" t="str">
        <f>IF(ISNUMBER('Форма 1'!AF2275),'Форма 1'!$H2275*VLOOKUP('Форма 1'!$F2275,'Придельники с 2022'!$B$4:$X$28,'Форма 1'!AF$8),"")</f>
        <v/>
      </c>
      <c r="P2275" s="87"/>
      <c r="Q2275" s="103" t="str">
        <f>IF(ISNUMBER('Форма 1'!AH2275),'Форма 1'!$H2275*VLOOKUP('Форма 1'!$F2275,'Придельники с 2022'!$B$4:$X$28,'Форма 1'!AH$8),"")</f>
        <v/>
      </c>
      <c r="R2275" s="103" t="str">
        <f>IF(ISNUMBER('Форма 1'!AI2275),'Форма 1'!$H2275*VLOOKUP('Форма 1'!$F2275,'Придельники с 2022'!$B$4:$X$28,'Форма 1'!AI$8),"")</f>
        <v/>
      </c>
      <c r="S2275" s="103" t="str">
        <f>IF(ISNUMBER('Форма 1'!AJ2275),'Форма 1'!$H2275*VLOOKUP('Форма 1'!$F2275,'Придельники с 2022'!$B$4:$X$28,'Форма 1'!AJ$8),"")</f>
        <v/>
      </c>
      <c r="T2275" s="87"/>
    </row>
    <row r="2276" spans="1:20">
      <c r="A2276" s="188">
        <f t="shared" si="200"/>
        <v>64</v>
      </c>
      <c r="B2276" s="189" t="s">
        <v>2223</v>
      </c>
      <c r="C2276" s="99">
        <f t="shared" ref="C2276:C2340" si="202">SUM(D2276:J2276,L2276:T2276)</f>
        <v>6507244.5554</v>
      </c>
      <c r="D2276" s="103" t="str">
        <f>IF(ISNUMBER('Форма 1'!U2276),'Форма 1'!$H2276*VLOOKUP('Форма 1'!$F2276,'Придельники с 2022'!$B$4:$X$28,'Форма 1'!U$8),"")</f>
        <v/>
      </c>
      <c r="E2276" s="103" t="str">
        <f>IF(ISNUMBER('Форма 1'!V2276),'Форма 1'!$H2276*VLOOKUP('Форма 1'!$F2276,'Придельники с 2022'!$B$4:$X$28,'Форма 1'!V$8),"")</f>
        <v/>
      </c>
      <c r="F2276" s="103" t="str">
        <f>IF(ISNUMBER('Форма 1'!W2276),'Форма 1'!$H2276*VLOOKUP('Форма 1'!$F2276,'Придельники с 2022'!$B$4:$X$28,'Форма 1'!W$8),"")</f>
        <v/>
      </c>
      <c r="G2276" s="103" t="str">
        <f>IF(ISNUMBER('Форма 1'!X2276),'Форма 1'!$H2276*VLOOKUP('Форма 1'!$F2276,'Придельники с 2022'!$B$4:$X$28,'Форма 1'!X$8),"")</f>
        <v/>
      </c>
      <c r="H2276" s="103" t="str">
        <f>IF(ISNUMBER('Форма 1'!Y2276),'Форма 1'!$H2276*VLOOKUP('Форма 1'!$F2276,'Придельники с 2022'!$B$4:$X$28,'Форма 1'!Y$8),"")</f>
        <v/>
      </c>
      <c r="I2276" s="103" t="str">
        <f>IF(ISNUMBER('Форма 1'!Z2276),'Форма 1'!$H2276*VLOOKUP('Форма 1'!$F2276,'Придельники с 2022'!$B$4:$X$28,'Форма 1'!Z$8),"")</f>
        <v/>
      </c>
      <c r="J2276" s="103" t="str">
        <f>IF(ISNUMBER('Форма 1'!AA2276),'Форма 1'!$H2276*VLOOKUP('Форма 1'!$F2276,'Придельники с 2022'!$B$4:$X$28,'Форма 1'!AA$8),"")</f>
        <v/>
      </c>
      <c r="K2276" s="90"/>
      <c r="L2276" s="87"/>
      <c r="M2276" s="103">
        <f>IF(ISNUMBER('Форма 1'!AD2276),'Форма 1'!$H2276*VLOOKUP('Форма 1'!$F2276,'Придельники с 2022'!$B$4:$X$28,'Форма 1'!AD$8),"")</f>
        <v>6507244.5554</v>
      </c>
      <c r="N2276" s="103" t="str">
        <f>IF(ISBLANK('Форма 1'!$AE2276),"",IF('Форма 1'!$AE2276=1,'Форма 1'!$H2276*VLOOKUP('Форма 1'!$F2276,'Придельники с 2022'!$B$4:$X$28,'Форма 1'!$AE$8,0),IF('Форма 1'!$AE2276=2,'Форма 1'!$H2276*VLOOKUP('Форма 1'!$F2276,'Придельники с 2022'!$B$4:$X$28,13,0),IF('Форма 1'!$AE2276=3,'Форма 1'!$H2276*VLOOKUP('Форма 1'!$F2276,'Придельники с 2022'!$B$4:$X$28,12,0)))))</f>
        <v/>
      </c>
      <c r="O2276" s="103" t="str">
        <f>IF(ISNUMBER('Форма 1'!AF2276),'Форма 1'!$H2276*VLOOKUP('Форма 1'!$F2276,'Придельники с 2022'!$B$4:$X$28,'Форма 1'!AF$8),"")</f>
        <v/>
      </c>
      <c r="P2276" s="87"/>
      <c r="Q2276" s="103" t="str">
        <f>IF(ISNUMBER('Форма 1'!AH2276),'Форма 1'!$H2276*VLOOKUP('Форма 1'!$F2276,'Придельники с 2022'!$B$4:$X$28,'Форма 1'!AH$8),"")</f>
        <v/>
      </c>
      <c r="R2276" s="103" t="str">
        <f>IF(ISNUMBER('Форма 1'!AI2276),'Форма 1'!$H2276*VLOOKUP('Форма 1'!$F2276,'Придельники с 2022'!$B$4:$X$28,'Форма 1'!AI$8),"")</f>
        <v/>
      </c>
      <c r="S2276" s="103" t="str">
        <f>IF(ISNUMBER('Форма 1'!AJ2276),'Форма 1'!$H2276*VLOOKUP('Форма 1'!$F2276,'Придельники с 2022'!$B$4:$X$28,'Форма 1'!AJ$8),"")</f>
        <v/>
      </c>
      <c r="T2276" s="87"/>
    </row>
    <row r="2277" spans="1:20">
      <c r="A2277" s="188">
        <f t="shared" ref="A2277:A2278" si="203">A2276+1</f>
        <v>65</v>
      </c>
      <c r="B2277" s="189" t="s">
        <v>2224</v>
      </c>
      <c r="C2277" s="99">
        <f t="shared" si="202"/>
        <v>3812942.5399999996</v>
      </c>
      <c r="D2277" s="103" t="str">
        <f>IF(ISNUMBER('Форма 1'!U2277),'Форма 1'!$H2277*VLOOKUP('Форма 1'!$F2277,'Придельники с 2022'!$B$4:$X$28,'Форма 1'!U$8),"")</f>
        <v/>
      </c>
      <c r="E2277" s="103" t="str">
        <f>IF(ISNUMBER('Форма 1'!V2277),'Форма 1'!$H2277*VLOOKUP('Форма 1'!$F2277,'Придельники с 2022'!$B$4:$X$28,'Форма 1'!V$8),"")</f>
        <v/>
      </c>
      <c r="F2277" s="103">
        <f>IF(ISNUMBER('Форма 1'!W2277),'Форма 1'!$H2277*VLOOKUP('Форма 1'!$F2277,'Придельники с 2022'!$B$4:$X$28,'Форма 1'!W$8),"")</f>
        <v>1753200.085</v>
      </c>
      <c r="G2277" s="103">
        <f>IF(ISNUMBER('Форма 1'!X2277),'Форма 1'!$H2277*VLOOKUP('Форма 1'!$F2277,'Придельники с 2022'!$B$4:$X$28,'Форма 1'!X$8),"")</f>
        <v>495497.815</v>
      </c>
      <c r="H2277" s="103">
        <f>IF(ISNUMBER('Форма 1'!Y2277),'Форма 1'!$H2277*VLOOKUP('Форма 1'!$F2277,'Придельники с 2022'!$B$4:$X$28,'Форма 1'!Y$8),"")</f>
        <v>1528186.03</v>
      </c>
      <c r="I2277" s="103" t="str">
        <f>IF(ISNUMBER('Форма 1'!Z2277),'Форма 1'!$H2277*VLOOKUP('Форма 1'!$F2277,'Придельники с 2022'!$B$4:$X$28,'Форма 1'!Z$8),"")</f>
        <v/>
      </c>
      <c r="J2277" s="103" t="str">
        <f>IF(ISNUMBER('Форма 1'!AA2277),'Форма 1'!$H2277*VLOOKUP('Форма 1'!$F2277,'Придельники с 2022'!$B$4:$X$28,'Форма 1'!AA$8),"")</f>
        <v/>
      </c>
      <c r="K2277" s="90"/>
      <c r="L2277" s="87"/>
      <c r="M2277" s="103" t="str">
        <f>IF(ISNUMBER('Форма 1'!AD2277),'Форма 1'!$H2277*VLOOKUP('Форма 1'!$F2277,'Придельники с 2022'!$B$4:$X$28,'Форма 1'!AD$8),"")</f>
        <v/>
      </c>
      <c r="N2277" s="103" t="str">
        <f>IF(ISBLANK('Форма 1'!$AE2277),"",IF('Форма 1'!$AE2277=1,'Форма 1'!$H2277*VLOOKUP('Форма 1'!$F2277,'Придельники с 2022'!$B$4:$X$28,'Форма 1'!$AE$8,0),IF('Форма 1'!$AE2277=2,'Форма 1'!$H2277*VLOOKUP('Форма 1'!$F2277,'Придельники с 2022'!$B$4:$X$28,13,0),IF('Форма 1'!$AE2277=3,'Форма 1'!$H2277*VLOOKUP('Форма 1'!$F2277,'Придельники с 2022'!$B$4:$X$28,12,0)))))</f>
        <v/>
      </c>
      <c r="O2277" s="103" t="str">
        <f>IF(ISNUMBER('Форма 1'!AF2277),'Форма 1'!$H2277*VLOOKUP('Форма 1'!$F2277,'Придельники с 2022'!$B$4:$X$28,'Форма 1'!AF$8),"")</f>
        <v/>
      </c>
      <c r="P2277" s="87">
        <v>36058.61</v>
      </c>
      <c r="Q2277" s="103" t="str">
        <f>IF(ISNUMBER('Форма 1'!AH2277),'Форма 1'!$H2277*VLOOKUP('Форма 1'!$F2277,'Придельники с 2022'!$B$4:$X$28,'Форма 1'!AH$8),"")</f>
        <v/>
      </c>
      <c r="R2277" s="103" t="str">
        <f>IF(ISNUMBER('Форма 1'!AI2277),'Форма 1'!$H2277*VLOOKUP('Форма 1'!$F2277,'Придельники с 2022'!$B$4:$X$28,'Форма 1'!AI$8),"")</f>
        <v/>
      </c>
      <c r="S2277" s="103" t="str">
        <f>IF(ISNUMBER('Форма 1'!AJ2277),'Форма 1'!$H2277*VLOOKUP('Форма 1'!$F2277,'Придельники с 2022'!$B$4:$X$28,'Форма 1'!AJ$8),"")</f>
        <v/>
      </c>
      <c r="T2277" s="87"/>
    </row>
    <row r="2278" spans="1:20">
      <c r="A2278" s="188">
        <f t="shared" si="203"/>
        <v>66</v>
      </c>
      <c r="B2278" s="189" t="s">
        <v>2225</v>
      </c>
      <c r="C2278" s="99">
        <f t="shared" si="202"/>
        <v>12475261.166999999</v>
      </c>
      <c r="D2278" s="103" t="str">
        <f>IF(ISNUMBER('Форма 1'!U2278),'Форма 1'!$H2278*VLOOKUP('Форма 1'!$F2278,'Придельники с 2022'!$B$4:$X$28,'Форма 1'!U$8),"")</f>
        <v/>
      </c>
      <c r="E2278" s="103" t="str">
        <f>IF(ISNUMBER('Форма 1'!V2278),'Форма 1'!$H2278*VLOOKUP('Форма 1'!$F2278,'Придельники с 2022'!$B$4:$X$28,'Форма 1'!V$8),"")</f>
        <v/>
      </c>
      <c r="F2278" s="103" t="str">
        <f>IF(ISNUMBER('Форма 1'!W2278),'Форма 1'!$H2278*VLOOKUP('Форма 1'!$F2278,'Придельники с 2022'!$B$4:$X$28,'Форма 1'!W$8),"")</f>
        <v/>
      </c>
      <c r="G2278" s="103" t="str">
        <f>IF(ISNUMBER('Форма 1'!X2278),'Форма 1'!$H2278*VLOOKUP('Форма 1'!$F2278,'Придельники с 2022'!$B$4:$X$28,'Форма 1'!X$8),"")</f>
        <v/>
      </c>
      <c r="H2278" s="103" t="str">
        <f>IF(ISNUMBER('Форма 1'!Y2278),'Форма 1'!$H2278*VLOOKUP('Форма 1'!$F2278,'Придельники с 2022'!$B$4:$X$28,'Форма 1'!Y$8),"")</f>
        <v/>
      </c>
      <c r="I2278" s="103" t="str">
        <f>IF(ISNUMBER('Форма 1'!Z2278),'Форма 1'!$H2278*VLOOKUP('Форма 1'!$F2278,'Придельники с 2022'!$B$4:$X$28,'Форма 1'!Z$8),"")</f>
        <v/>
      </c>
      <c r="J2278" s="103" t="str">
        <f>IF(ISNUMBER('Форма 1'!AA2278),'Форма 1'!$H2278*VLOOKUP('Форма 1'!$F2278,'Придельники с 2022'!$B$4:$X$28,'Форма 1'!AA$8),"")</f>
        <v/>
      </c>
      <c r="K2278" s="90"/>
      <c r="L2278" s="87"/>
      <c r="M2278" s="103">
        <f>IF(ISNUMBER('Форма 1'!AD2278),'Форма 1'!$H2278*VLOOKUP('Форма 1'!$F2278,'Придельники с 2022'!$B$4:$X$28,'Форма 1'!AD$8),"")</f>
        <v>12475261.166999999</v>
      </c>
      <c r="N2278" s="103" t="str">
        <f>IF(ISBLANK('Форма 1'!$AE2278),"",IF('Форма 1'!$AE2278=1,'Форма 1'!$H2278*VLOOKUP('Форма 1'!$F2278,'Придельники с 2022'!$B$4:$X$28,'Форма 1'!$AE$8,0),IF('Форма 1'!$AE2278=2,'Форма 1'!$H2278*VLOOKUP('Форма 1'!$F2278,'Придельники с 2022'!$B$4:$X$28,13,0),IF('Форма 1'!$AE2278=3,'Форма 1'!$H2278*VLOOKUP('Форма 1'!$F2278,'Придельники с 2022'!$B$4:$X$28,12,0)))))</f>
        <v/>
      </c>
      <c r="O2278" s="103" t="str">
        <f>IF(ISNUMBER('Форма 1'!AF2278),'Форма 1'!$H2278*VLOOKUP('Форма 1'!$F2278,'Придельники с 2022'!$B$4:$X$28,'Форма 1'!AF$8),"")</f>
        <v/>
      </c>
      <c r="P2278" s="87"/>
      <c r="Q2278" s="103" t="str">
        <f>IF(ISNUMBER('Форма 1'!AH2278),'Форма 1'!$H2278*VLOOKUP('Форма 1'!$F2278,'Придельники с 2022'!$B$4:$X$28,'Форма 1'!AH$8),"")</f>
        <v/>
      </c>
      <c r="R2278" s="103" t="str">
        <f>IF(ISNUMBER('Форма 1'!AI2278),'Форма 1'!$H2278*VLOOKUP('Форма 1'!$F2278,'Придельники с 2022'!$B$4:$X$28,'Форма 1'!AI$8),"")</f>
        <v/>
      </c>
      <c r="S2278" s="103" t="str">
        <f>IF(ISNUMBER('Форма 1'!AJ2278),'Форма 1'!$H2278*VLOOKUP('Форма 1'!$F2278,'Придельники с 2022'!$B$4:$X$28,'Форма 1'!AJ$8),"")</f>
        <v/>
      </c>
      <c r="T2278" s="87"/>
    </row>
    <row r="2279" spans="1:20" ht="15.75">
      <c r="A2279" s="187">
        <v>0</v>
      </c>
      <c r="B2279" s="34" t="s">
        <v>85</v>
      </c>
      <c r="C2279" s="36">
        <f>SUM(C2280:C2281)</f>
        <v>2909517.6780000003</v>
      </c>
      <c r="D2279" s="36">
        <f t="shared" ref="D2279:T2279" si="204">SUM(D2280:D2281)</f>
        <v>245456.95200000002</v>
      </c>
      <c r="E2279" s="36">
        <f t="shared" si="204"/>
        <v>0</v>
      </c>
      <c r="F2279" s="36">
        <f t="shared" si="204"/>
        <v>0</v>
      </c>
      <c r="G2279" s="36">
        <f t="shared" si="204"/>
        <v>135180.41800000001</v>
      </c>
      <c r="H2279" s="36">
        <f t="shared" si="204"/>
        <v>0</v>
      </c>
      <c r="I2279" s="36">
        <f t="shared" si="204"/>
        <v>0</v>
      </c>
      <c r="J2279" s="36">
        <f t="shared" si="204"/>
        <v>0</v>
      </c>
      <c r="K2279" s="39">
        <f t="shared" si="204"/>
        <v>0</v>
      </c>
      <c r="L2279" s="36">
        <f t="shared" si="204"/>
        <v>0</v>
      </c>
      <c r="M2279" s="36">
        <f t="shared" si="204"/>
        <v>0</v>
      </c>
      <c r="N2279" s="36">
        <f t="shared" si="204"/>
        <v>2528880.3080000002</v>
      </c>
      <c r="O2279" s="36">
        <f t="shared" si="204"/>
        <v>0</v>
      </c>
      <c r="P2279" s="36">
        <f t="shared" si="204"/>
        <v>0</v>
      </c>
      <c r="Q2279" s="36">
        <f t="shared" si="204"/>
        <v>0</v>
      </c>
      <c r="R2279" s="36">
        <f t="shared" si="204"/>
        <v>0</v>
      </c>
      <c r="S2279" s="36">
        <f t="shared" si="204"/>
        <v>0</v>
      </c>
      <c r="T2279" s="36">
        <f t="shared" si="204"/>
        <v>0</v>
      </c>
    </row>
    <row r="2280" spans="1:20">
      <c r="A2280" s="188">
        <f t="shared" ref="A2280:A2304" si="205">A2279+1</f>
        <v>1</v>
      </c>
      <c r="B2280" s="189" t="s">
        <v>2226</v>
      </c>
      <c r="C2280" s="99">
        <f t="shared" si="202"/>
        <v>245456.95200000002</v>
      </c>
      <c r="D2280" s="103">
        <f>IF(ISNUMBER('Форма 1'!U2280),'Форма 1'!$H2280*VLOOKUP('Форма 1'!$F2280,'Придельники с 2022'!$B$4:$X$28,'Форма 1'!U$8),"")</f>
        <v>245456.95200000002</v>
      </c>
      <c r="E2280" s="103" t="str">
        <f>IF(ISNUMBER('Форма 1'!V2280),'Форма 1'!$H2280*VLOOKUP('Форма 1'!$F2280,'Придельники с 2022'!$B$4:$X$28,'Форма 1'!V$8),"")</f>
        <v/>
      </c>
      <c r="F2280" s="103" t="str">
        <f>IF(ISNUMBER('Форма 1'!W2280),'Форма 1'!$H2280*VLOOKUP('Форма 1'!$F2280,'Придельники с 2022'!$B$4:$X$28,'Форма 1'!W$8),"")</f>
        <v/>
      </c>
      <c r="G2280" s="103" t="str">
        <f>IF(ISNUMBER('Форма 1'!X2280),'Форма 1'!$H2280*VLOOKUP('Форма 1'!$F2280,'Придельники с 2022'!$B$4:$X$28,'Форма 1'!X$8),"")</f>
        <v/>
      </c>
      <c r="H2280" s="103" t="str">
        <f>IF(ISNUMBER('Форма 1'!Y2280),'Форма 1'!$H2280*VLOOKUP('Форма 1'!$F2280,'Придельники с 2022'!$B$4:$X$28,'Форма 1'!Y$8),"")</f>
        <v/>
      </c>
      <c r="I2280" s="103" t="str">
        <f>IF(ISNUMBER('Форма 1'!Z2280),'Форма 1'!$H2280*VLOOKUP('Форма 1'!$F2280,'Придельники с 2022'!$B$4:$X$28,'Форма 1'!Z$8),"")</f>
        <v/>
      </c>
      <c r="J2280" s="103" t="str">
        <f>IF(ISNUMBER('Форма 1'!AA2280),'Форма 1'!$H2280*VLOOKUP('Форма 1'!$F2280,'Придельники с 2022'!$B$4:$X$28,'Форма 1'!AA$8),"")</f>
        <v/>
      </c>
      <c r="K2280" s="90"/>
      <c r="L2280" s="87"/>
      <c r="M2280" s="103" t="str">
        <f>IF(ISNUMBER('Форма 1'!AD2280),'Форма 1'!$H2280*VLOOKUP('Форма 1'!$F2280,'Придельники с 2022'!$B$4:$X$28,'Форма 1'!AD$8),"")</f>
        <v/>
      </c>
      <c r="N2280" s="103" t="str">
        <f>IF(ISBLANK('Форма 1'!$AE2280),"",IF('Форма 1'!$AE2280=1,'Форма 1'!$H2280*VLOOKUP('Форма 1'!$F2280,'Придельники с 2022'!$B$4:$X$28,'Форма 1'!$AE$8,0),IF('Форма 1'!$AE2280=2,'Форма 1'!$H2280*VLOOKUP('Форма 1'!$F2280,'Придельники с 2022'!$B$4:$X$28,13,0),IF('Форма 1'!$AE2280=3,'Форма 1'!$H2280*VLOOKUP('Форма 1'!$F2280,'Придельники с 2022'!$B$4:$X$28,12,0)))))</f>
        <v/>
      </c>
      <c r="O2280" s="103" t="str">
        <f>IF(ISNUMBER('Форма 1'!AF2280),'Форма 1'!$H2280*VLOOKUP('Форма 1'!$F2280,'Придельники с 2022'!$B$4:$X$28,'Форма 1'!AF$8),"")</f>
        <v/>
      </c>
      <c r="P2280" s="87"/>
      <c r="Q2280" s="103" t="str">
        <f>IF(ISNUMBER('Форма 1'!AH2280),'Форма 1'!$H2280*VLOOKUP('Форма 1'!$F2280,'Придельники с 2022'!$B$4:$X$28,'Форма 1'!AH$8),"")</f>
        <v/>
      </c>
      <c r="R2280" s="103" t="str">
        <f>IF(ISNUMBER('Форма 1'!AI2280),'Форма 1'!$H2280*VLOOKUP('Форма 1'!$F2280,'Придельники с 2022'!$B$4:$X$28,'Форма 1'!AI$8),"")</f>
        <v/>
      </c>
      <c r="S2280" s="103" t="str">
        <f>IF(ISNUMBER('Форма 1'!AJ2280),'Форма 1'!$H2280*VLOOKUP('Форма 1'!$F2280,'Придельники с 2022'!$B$4:$X$28,'Форма 1'!AJ$8),"")</f>
        <v/>
      </c>
      <c r="T2280" s="87"/>
    </row>
    <row r="2281" spans="1:20">
      <c r="A2281" s="188">
        <f t="shared" si="205"/>
        <v>2</v>
      </c>
      <c r="B2281" s="189" t="s">
        <v>2227</v>
      </c>
      <c r="C2281" s="99">
        <f t="shared" si="202"/>
        <v>2664060.7260000003</v>
      </c>
      <c r="D2281" s="103" t="str">
        <f>IF(ISNUMBER('Форма 1'!U2281),'Форма 1'!$H2281*VLOOKUP('Форма 1'!$F2281,'Придельники с 2022'!$B$4:$X$28,'Форма 1'!U$8),"")</f>
        <v/>
      </c>
      <c r="E2281" s="103" t="str">
        <f>IF(ISNUMBER('Форма 1'!V2281),'Форма 1'!$H2281*VLOOKUP('Форма 1'!$F2281,'Придельники с 2022'!$B$4:$X$28,'Форма 1'!V$8),"")</f>
        <v/>
      </c>
      <c r="F2281" s="103" t="str">
        <f>IF(ISNUMBER('Форма 1'!W2281),'Форма 1'!$H2281*VLOOKUP('Форма 1'!$F2281,'Придельники с 2022'!$B$4:$X$28,'Форма 1'!W$8),"")</f>
        <v/>
      </c>
      <c r="G2281" s="103">
        <f>IF(ISNUMBER('Форма 1'!X2281),'Форма 1'!$H2281*VLOOKUP('Форма 1'!$F2281,'Придельники с 2022'!$B$4:$X$28,'Форма 1'!X$8),"")</f>
        <v>135180.41800000001</v>
      </c>
      <c r="H2281" s="103" t="str">
        <f>IF(ISNUMBER('Форма 1'!Y2281),'Форма 1'!$H2281*VLOOKUP('Форма 1'!$F2281,'Придельники с 2022'!$B$4:$X$28,'Форма 1'!Y$8),"")</f>
        <v/>
      </c>
      <c r="I2281" s="103" t="str">
        <f>IF(ISNUMBER('Форма 1'!Z2281),'Форма 1'!$H2281*VLOOKUP('Форма 1'!$F2281,'Придельники с 2022'!$B$4:$X$28,'Форма 1'!Z$8),"")</f>
        <v/>
      </c>
      <c r="J2281" s="103" t="str">
        <f>IF(ISNUMBER('Форма 1'!AA2281),'Форма 1'!$H2281*VLOOKUP('Форма 1'!$F2281,'Придельники с 2022'!$B$4:$X$28,'Форма 1'!AA$8),"")</f>
        <v/>
      </c>
      <c r="K2281" s="91"/>
      <c r="L2281" s="87"/>
      <c r="M2281" s="103" t="str">
        <f>IF(ISNUMBER('Форма 1'!AD2281),'Форма 1'!$H2281*VLOOKUP('Форма 1'!$F2281,'Придельники с 2022'!$B$4:$X$28,'Форма 1'!AD$8),"")</f>
        <v/>
      </c>
      <c r="N2281" s="103">
        <f>IF(ISBLANK('Форма 1'!$AE2281),"",IF('Форма 1'!$AE2281=1,'Форма 1'!$H2281*VLOOKUP('Форма 1'!$F2281,'Придельники с 2022'!$B$4:$X$28,'Форма 1'!$AE$8,0),IF('Форма 1'!$AE2281=2,'Форма 1'!$H2281*VLOOKUP('Форма 1'!$F2281,'Придельники с 2022'!$B$4:$X$28,13,0),IF('Форма 1'!$AE2281=3,'Форма 1'!$H2281*VLOOKUP('Форма 1'!$F2281,'Придельники с 2022'!$B$4:$X$28,12,0)))))</f>
        <v>2528880.3080000002</v>
      </c>
      <c r="O2281" s="103" t="str">
        <f>IF(ISNUMBER('Форма 1'!AF2281),'Форма 1'!$H2281*VLOOKUP('Форма 1'!$F2281,'Придельники с 2022'!$B$4:$X$28,'Форма 1'!AF$8),"")</f>
        <v/>
      </c>
      <c r="P2281" s="87"/>
      <c r="Q2281" s="103" t="str">
        <f>IF(ISNUMBER('Форма 1'!AH2281),'Форма 1'!$H2281*VLOOKUP('Форма 1'!$F2281,'Придельники с 2022'!$B$4:$X$28,'Форма 1'!AH$8),"")</f>
        <v/>
      </c>
      <c r="R2281" s="103" t="str">
        <f>IF(ISNUMBER('Форма 1'!AI2281),'Форма 1'!$H2281*VLOOKUP('Форма 1'!$F2281,'Придельники с 2022'!$B$4:$X$28,'Форма 1'!AI$8),"")</f>
        <v/>
      </c>
      <c r="S2281" s="103" t="str">
        <f>IF(ISNUMBER('Форма 1'!AJ2281),'Форма 1'!$H2281*VLOOKUP('Форма 1'!$F2281,'Придельники с 2022'!$B$4:$X$28,'Форма 1'!AJ$8),"")</f>
        <v/>
      </c>
      <c r="T2281" s="87"/>
    </row>
    <row r="2282" spans="1:20" ht="15.75">
      <c r="A2282" s="187">
        <v>0</v>
      </c>
      <c r="B2282" s="34" t="s">
        <v>104</v>
      </c>
      <c r="C2282" s="36">
        <f>SUM(C2283:C2289)</f>
        <v>32964397.266999997</v>
      </c>
      <c r="D2282" s="36">
        <f t="shared" ref="D2282:T2282" si="206">SUM(D2283:D2289)</f>
        <v>588030.76800000004</v>
      </c>
      <c r="E2282" s="36">
        <f t="shared" si="206"/>
        <v>6673055.3280000007</v>
      </c>
      <c r="F2282" s="36">
        <f t="shared" si="206"/>
        <v>1061945.976</v>
      </c>
      <c r="G2282" s="36">
        <f t="shared" si="206"/>
        <v>300132.26399999997</v>
      </c>
      <c r="H2282" s="36">
        <f t="shared" si="206"/>
        <v>925650.76800000004</v>
      </c>
      <c r="I2282" s="36">
        <f t="shared" si="206"/>
        <v>512133.79199999996</v>
      </c>
      <c r="J2282" s="36">
        <f t="shared" si="206"/>
        <v>0</v>
      </c>
      <c r="K2282" s="39">
        <f t="shared" si="206"/>
        <v>0</v>
      </c>
      <c r="L2282" s="36">
        <f t="shared" si="206"/>
        <v>0</v>
      </c>
      <c r="M2282" s="36">
        <f t="shared" si="206"/>
        <v>0</v>
      </c>
      <c r="N2282" s="36">
        <f t="shared" si="206"/>
        <v>21799950.864999998</v>
      </c>
      <c r="O2282" s="36">
        <f t="shared" si="206"/>
        <v>0</v>
      </c>
      <c r="P2282" s="36">
        <f t="shared" si="206"/>
        <v>0</v>
      </c>
      <c r="Q2282" s="36">
        <f t="shared" si="206"/>
        <v>1103497.5060000001</v>
      </c>
      <c r="R2282" s="36">
        <f t="shared" si="206"/>
        <v>0</v>
      </c>
      <c r="S2282" s="36">
        <f t="shared" si="206"/>
        <v>0</v>
      </c>
      <c r="T2282" s="36">
        <f t="shared" si="206"/>
        <v>0</v>
      </c>
    </row>
    <row r="2283" spans="1:20">
      <c r="A2283" s="188">
        <f t="shared" si="205"/>
        <v>1</v>
      </c>
      <c r="B2283" s="112" t="s">
        <v>2228</v>
      </c>
      <c r="C2283" s="99">
        <f t="shared" si="202"/>
        <v>1103497.5060000001</v>
      </c>
      <c r="D2283" s="103" t="str">
        <f>IF(ISNUMBER('Форма 1'!U2283),'Форма 1'!$H2283*VLOOKUP('Форма 1'!$F2283,'Придельники с 2022'!$B$4:$X$28,'Форма 1'!U$8),"")</f>
        <v/>
      </c>
      <c r="E2283" s="103" t="str">
        <f>IF(ISNUMBER('Форма 1'!V2283),'Форма 1'!$H2283*VLOOKUP('Форма 1'!$F2283,'Придельники с 2022'!$B$4:$X$28,'Форма 1'!V$8),"")</f>
        <v/>
      </c>
      <c r="F2283" s="103" t="str">
        <f>IF(ISNUMBER('Форма 1'!W2283),'Форма 1'!$H2283*VLOOKUP('Форма 1'!$F2283,'Придельники с 2022'!$B$4:$X$28,'Форма 1'!W$8),"")</f>
        <v/>
      </c>
      <c r="G2283" s="103" t="str">
        <f>IF(ISNUMBER('Форма 1'!X2283),'Форма 1'!$H2283*VLOOKUP('Форма 1'!$F2283,'Придельники с 2022'!$B$4:$X$28,'Форма 1'!X$8),"")</f>
        <v/>
      </c>
      <c r="H2283" s="103" t="str">
        <f>IF(ISNUMBER('Форма 1'!Y2283),'Форма 1'!$H2283*VLOOKUP('Форма 1'!$F2283,'Придельники с 2022'!$B$4:$X$28,'Форма 1'!Y$8),"")</f>
        <v/>
      </c>
      <c r="I2283" s="103" t="str">
        <f>IF(ISNUMBER('Форма 1'!Z2283),'Форма 1'!$H2283*VLOOKUP('Форма 1'!$F2283,'Придельники с 2022'!$B$4:$X$28,'Форма 1'!Z$8),"")</f>
        <v/>
      </c>
      <c r="J2283" s="103" t="str">
        <f>IF(ISNUMBER('Форма 1'!AA2283),'Форма 1'!$H2283*VLOOKUP('Форма 1'!$F2283,'Придельники с 2022'!$B$4:$X$28,'Форма 1'!AA$8),"")</f>
        <v/>
      </c>
      <c r="K2283" s="90"/>
      <c r="L2283" s="87"/>
      <c r="M2283" s="103" t="str">
        <f>IF(ISNUMBER('Форма 1'!AD2283),'Форма 1'!$H2283*VLOOKUP('Форма 1'!$F2283,'Придельники с 2022'!$B$4:$X$28,'Форма 1'!AD$8),"")</f>
        <v/>
      </c>
      <c r="N2283" s="103" t="str">
        <f>IF(ISBLANK('Форма 1'!$AE2283),"",IF('Форма 1'!$AE2283=1,'Форма 1'!$H2283*VLOOKUP('Форма 1'!$F2283,'Придельники с 2022'!$B$4:$X$28,'Форма 1'!$AE$8,0),IF('Форма 1'!$AE2283=2,'Форма 1'!$H2283*VLOOKUP('Форма 1'!$F2283,'Придельники с 2022'!$B$4:$X$28,13,0),IF('Форма 1'!$AE2283=3,'Форма 1'!$H2283*VLOOKUP('Форма 1'!$F2283,'Придельники с 2022'!$B$4:$X$28,12,0)))))</f>
        <v/>
      </c>
      <c r="O2283" s="103" t="str">
        <f>IF(ISNUMBER('Форма 1'!AF2283),'Форма 1'!$H2283*VLOOKUP('Форма 1'!$F2283,'Придельники с 2022'!$B$4:$X$28,'Форма 1'!AF$8),"")</f>
        <v/>
      </c>
      <c r="P2283" s="87"/>
      <c r="Q2283" s="103">
        <f>IF(ISNUMBER('Форма 1'!AH2283),'Форма 1'!$H2283*VLOOKUP('Форма 1'!$F2283,'Придельники с 2022'!$B$4:$X$28,'Форма 1'!AH$8),"")</f>
        <v>1103497.5060000001</v>
      </c>
      <c r="R2283" s="103" t="str">
        <f>IF(ISNUMBER('Форма 1'!AI2283),'Форма 1'!$H2283*VLOOKUP('Форма 1'!$F2283,'Придельники с 2022'!$B$4:$X$28,'Форма 1'!AI$8),"")</f>
        <v/>
      </c>
      <c r="S2283" s="103" t="str">
        <f>IF(ISNUMBER('Форма 1'!AJ2283),'Форма 1'!$H2283*VLOOKUP('Форма 1'!$F2283,'Придельники с 2022'!$B$4:$X$28,'Форма 1'!AJ$8),"")</f>
        <v/>
      </c>
      <c r="T2283" s="87"/>
    </row>
    <row r="2284" spans="1:20">
      <c r="A2284" s="188">
        <f t="shared" si="205"/>
        <v>2</v>
      </c>
      <c r="B2284" s="189" t="s">
        <v>2229</v>
      </c>
      <c r="C2284" s="99">
        <f t="shared" si="202"/>
        <v>4396001.96</v>
      </c>
      <c r="D2284" s="103" t="str">
        <f>IF(ISNUMBER('Форма 1'!U2284),'Форма 1'!$H2284*VLOOKUP('Форма 1'!$F2284,'Придельники с 2022'!$B$4:$X$28,'Форма 1'!U$8),"")</f>
        <v/>
      </c>
      <c r="E2284" s="103" t="str">
        <f>IF(ISNUMBER('Форма 1'!V2284),'Форма 1'!$H2284*VLOOKUP('Форма 1'!$F2284,'Придельники с 2022'!$B$4:$X$28,'Форма 1'!V$8),"")</f>
        <v/>
      </c>
      <c r="F2284" s="103" t="str">
        <f>IF(ISNUMBER('Форма 1'!W2284),'Форма 1'!$H2284*VLOOKUP('Форма 1'!$F2284,'Придельники с 2022'!$B$4:$X$28,'Форма 1'!W$8),"")</f>
        <v/>
      </c>
      <c r="G2284" s="103" t="str">
        <f>IF(ISNUMBER('Форма 1'!X2284),'Форма 1'!$H2284*VLOOKUP('Форма 1'!$F2284,'Придельники с 2022'!$B$4:$X$28,'Форма 1'!X$8),"")</f>
        <v/>
      </c>
      <c r="H2284" s="103" t="str">
        <f>IF(ISNUMBER('Форма 1'!Y2284),'Форма 1'!$H2284*VLOOKUP('Форма 1'!$F2284,'Придельники с 2022'!$B$4:$X$28,'Форма 1'!Y$8),"")</f>
        <v/>
      </c>
      <c r="I2284" s="103" t="str">
        <f>IF(ISNUMBER('Форма 1'!Z2284),'Форма 1'!$H2284*VLOOKUP('Форма 1'!$F2284,'Придельники с 2022'!$B$4:$X$28,'Форма 1'!Z$8),"")</f>
        <v/>
      </c>
      <c r="J2284" s="103" t="str">
        <f>IF(ISNUMBER('Форма 1'!AA2284),'Форма 1'!$H2284*VLOOKUP('Форма 1'!$F2284,'Придельники с 2022'!$B$4:$X$28,'Форма 1'!AA$8),"")</f>
        <v/>
      </c>
      <c r="K2284" s="90"/>
      <c r="L2284" s="87"/>
      <c r="M2284" s="103" t="str">
        <f>IF(ISNUMBER('Форма 1'!AD2284),'Форма 1'!$H2284*VLOOKUP('Форма 1'!$F2284,'Придельники с 2022'!$B$4:$X$28,'Форма 1'!AD$8),"")</f>
        <v/>
      </c>
      <c r="N2284" s="103">
        <f>IF(ISBLANK('Форма 1'!$AE2284),"",IF('Форма 1'!$AE2284=1,'Форма 1'!$H2284*VLOOKUP('Форма 1'!$F2284,'Придельники с 2022'!$B$4:$X$28,'Форма 1'!$AE$8,0),IF('Форма 1'!$AE2284=2,'Форма 1'!$H2284*VLOOKUP('Форма 1'!$F2284,'Придельники с 2022'!$B$4:$X$28,13,0),IF('Форма 1'!$AE2284=3,'Форма 1'!$H2284*VLOOKUP('Форма 1'!$F2284,'Придельники с 2022'!$B$4:$X$28,12,0)))))</f>
        <v>4396001.96</v>
      </c>
      <c r="O2284" s="103" t="str">
        <f>IF(ISNUMBER('Форма 1'!AF2284),'Форма 1'!$H2284*VLOOKUP('Форма 1'!$F2284,'Придельники с 2022'!$B$4:$X$28,'Форма 1'!AF$8),"")</f>
        <v/>
      </c>
      <c r="P2284" s="87"/>
      <c r="Q2284" s="103" t="str">
        <f>IF(ISNUMBER('Форма 1'!AH2284),'Форма 1'!$H2284*VLOOKUP('Форма 1'!$F2284,'Придельники с 2022'!$B$4:$X$28,'Форма 1'!AH$8),"")</f>
        <v/>
      </c>
      <c r="R2284" s="103" t="str">
        <f>IF(ISNUMBER('Форма 1'!AI2284),'Форма 1'!$H2284*VLOOKUP('Форма 1'!$F2284,'Придельники с 2022'!$B$4:$X$28,'Форма 1'!AI$8),"")</f>
        <v/>
      </c>
      <c r="S2284" s="103" t="str">
        <f>IF(ISNUMBER('Форма 1'!AJ2284),'Форма 1'!$H2284*VLOOKUP('Форма 1'!$F2284,'Придельники с 2022'!$B$4:$X$28,'Форма 1'!AJ$8),"")</f>
        <v/>
      </c>
      <c r="T2284" s="87"/>
    </row>
    <row r="2285" spans="1:20">
      <c r="A2285" s="188">
        <f t="shared" si="205"/>
        <v>3</v>
      </c>
      <c r="B2285" s="189" t="s">
        <v>2230</v>
      </c>
      <c r="C2285" s="99">
        <f t="shared" si="202"/>
        <v>4450194.4550000001</v>
      </c>
      <c r="D2285" s="103" t="str">
        <f>IF(ISNUMBER('Форма 1'!U2285),'Форма 1'!$H2285*VLOOKUP('Форма 1'!$F2285,'Придельники с 2022'!$B$4:$X$28,'Форма 1'!U$8),"")</f>
        <v/>
      </c>
      <c r="E2285" s="103" t="str">
        <f>IF(ISNUMBER('Форма 1'!V2285),'Форма 1'!$H2285*VLOOKUP('Форма 1'!$F2285,'Придельники с 2022'!$B$4:$X$28,'Форма 1'!V$8),"")</f>
        <v/>
      </c>
      <c r="F2285" s="103" t="str">
        <f>IF(ISNUMBER('Форма 1'!W2285),'Форма 1'!$H2285*VLOOKUP('Форма 1'!$F2285,'Придельники с 2022'!$B$4:$X$28,'Форма 1'!W$8),"")</f>
        <v/>
      </c>
      <c r="G2285" s="103" t="str">
        <f>IF(ISNUMBER('Форма 1'!X2285),'Форма 1'!$H2285*VLOOKUP('Форма 1'!$F2285,'Придельники с 2022'!$B$4:$X$28,'Форма 1'!X$8),"")</f>
        <v/>
      </c>
      <c r="H2285" s="103" t="str">
        <f>IF(ISNUMBER('Форма 1'!Y2285),'Форма 1'!$H2285*VLOOKUP('Форма 1'!$F2285,'Придельники с 2022'!$B$4:$X$28,'Форма 1'!Y$8),"")</f>
        <v/>
      </c>
      <c r="I2285" s="103" t="str">
        <f>IF(ISNUMBER('Форма 1'!Z2285),'Форма 1'!$H2285*VLOOKUP('Форма 1'!$F2285,'Придельники с 2022'!$B$4:$X$28,'Форма 1'!Z$8),"")</f>
        <v/>
      </c>
      <c r="J2285" s="103" t="str">
        <f>IF(ISNUMBER('Форма 1'!AA2285),'Форма 1'!$H2285*VLOOKUP('Форма 1'!$F2285,'Придельники с 2022'!$B$4:$X$28,'Форма 1'!AA$8),"")</f>
        <v/>
      </c>
      <c r="K2285" s="90"/>
      <c r="L2285" s="87"/>
      <c r="M2285" s="103" t="str">
        <f>IF(ISNUMBER('Форма 1'!AD2285),'Форма 1'!$H2285*VLOOKUP('Форма 1'!$F2285,'Придельники с 2022'!$B$4:$X$28,'Форма 1'!AD$8),"")</f>
        <v/>
      </c>
      <c r="N2285" s="103">
        <f>IF(ISBLANK('Форма 1'!$AE2285),"",IF('Форма 1'!$AE2285=1,'Форма 1'!$H2285*VLOOKUP('Форма 1'!$F2285,'Придельники с 2022'!$B$4:$X$28,'Форма 1'!$AE$8,0),IF('Форма 1'!$AE2285=2,'Форма 1'!$H2285*VLOOKUP('Форма 1'!$F2285,'Придельники с 2022'!$B$4:$X$28,13,0),IF('Форма 1'!$AE2285=3,'Форма 1'!$H2285*VLOOKUP('Форма 1'!$F2285,'Придельники с 2022'!$B$4:$X$28,12,0)))))</f>
        <v>4450194.4550000001</v>
      </c>
      <c r="O2285" s="103" t="str">
        <f>IF(ISNUMBER('Форма 1'!AF2285),'Форма 1'!$H2285*VLOOKUP('Форма 1'!$F2285,'Придельники с 2022'!$B$4:$X$28,'Форма 1'!AF$8),"")</f>
        <v/>
      </c>
      <c r="P2285" s="87"/>
      <c r="Q2285" s="103" t="str">
        <f>IF(ISNUMBER('Форма 1'!AH2285),'Форма 1'!$H2285*VLOOKUP('Форма 1'!$F2285,'Придельники с 2022'!$B$4:$X$28,'Форма 1'!AH$8),"")</f>
        <v/>
      </c>
      <c r="R2285" s="103" t="str">
        <f>IF(ISNUMBER('Форма 1'!AI2285),'Форма 1'!$H2285*VLOOKUP('Форма 1'!$F2285,'Придельники с 2022'!$B$4:$X$28,'Форма 1'!AI$8),"")</f>
        <v/>
      </c>
      <c r="S2285" s="103" t="str">
        <f>IF(ISNUMBER('Форма 1'!AJ2285),'Форма 1'!$H2285*VLOOKUP('Форма 1'!$F2285,'Придельники с 2022'!$B$4:$X$28,'Форма 1'!AJ$8),"")</f>
        <v/>
      </c>
      <c r="T2285" s="87"/>
    </row>
    <row r="2286" spans="1:20">
      <c r="A2286" s="188">
        <f t="shared" si="205"/>
        <v>4</v>
      </c>
      <c r="B2286" s="189" t="s">
        <v>2231</v>
      </c>
      <c r="C2286" s="99">
        <f t="shared" si="202"/>
        <v>4415814.2699999996</v>
      </c>
      <c r="D2286" s="103" t="str">
        <f>IF(ISNUMBER('Форма 1'!U2286),'Форма 1'!$H2286*VLOOKUP('Форма 1'!$F2286,'Придельники с 2022'!$B$4:$X$28,'Форма 1'!U$8),"")</f>
        <v/>
      </c>
      <c r="E2286" s="103" t="str">
        <f>IF(ISNUMBER('Форма 1'!V2286),'Форма 1'!$H2286*VLOOKUP('Форма 1'!$F2286,'Придельники с 2022'!$B$4:$X$28,'Форма 1'!V$8),"")</f>
        <v/>
      </c>
      <c r="F2286" s="103" t="str">
        <f>IF(ISNUMBER('Форма 1'!W2286),'Форма 1'!$H2286*VLOOKUP('Форма 1'!$F2286,'Придельники с 2022'!$B$4:$X$28,'Форма 1'!W$8),"")</f>
        <v/>
      </c>
      <c r="G2286" s="103" t="str">
        <f>IF(ISNUMBER('Форма 1'!X2286),'Форма 1'!$H2286*VLOOKUP('Форма 1'!$F2286,'Придельники с 2022'!$B$4:$X$28,'Форма 1'!X$8),"")</f>
        <v/>
      </c>
      <c r="H2286" s="103" t="str">
        <f>IF(ISNUMBER('Форма 1'!Y2286),'Форма 1'!$H2286*VLOOKUP('Форма 1'!$F2286,'Придельники с 2022'!$B$4:$X$28,'Форма 1'!Y$8),"")</f>
        <v/>
      </c>
      <c r="I2286" s="103" t="str">
        <f>IF(ISNUMBER('Форма 1'!Z2286),'Форма 1'!$H2286*VLOOKUP('Форма 1'!$F2286,'Придельники с 2022'!$B$4:$X$28,'Форма 1'!Z$8),"")</f>
        <v/>
      </c>
      <c r="J2286" s="103" t="str">
        <f>IF(ISNUMBER('Форма 1'!AA2286),'Форма 1'!$H2286*VLOOKUP('Форма 1'!$F2286,'Придельники с 2022'!$B$4:$X$28,'Форма 1'!AA$8),"")</f>
        <v/>
      </c>
      <c r="K2286" s="90"/>
      <c r="L2286" s="87"/>
      <c r="M2286" s="103" t="str">
        <f>IF(ISNUMBER('Форма 1'!AD2286),'Форма 1'!$H2286*VLOOKUP('Форма 1'!$F2286,'Придельники с 2022'!$B$4:$X$28,'Форма 1'!AD$8),"")</f>
        <v/>
      </c>
      <c r="N2286" s="103">
        <f>IF(ISBLANK('Форма 1'!$AE2286),"",IF('Форма 1'!$AE2286=1,'Форма 1'!$H2286*VLOOKUP('Форма 1'!$F2286,'Придельники с 2022'!$B$4:$X$28,'Форма 1'!$AE$8,0),IF('Форма 1'!$AE2286=2,'Форма 1'!$H2286*VLOOKUP('Форма 1'!$F2286,'Придельники с 2022'!$B$4:$X$28,13,0),IF('Форма 1'!$AE2286=3,'Форма 1'!$H2286*VLOOKUP('Форма 1'!$F2286,'Придельники с 2022'!$B$4:$X$28,12,0)))))</f>
        <v>4415814.2699999996</v>
      </c>
      <c r="O2286" s="103" t="str">
        <f>IF(ISNUMBER('Форма 1'!AF2286),'Форма 1'!$H2286*VLOOKUP('Форма 1'!$F2286,'Придельники с 2022'!$B$4:$X$28,'Форма 1'!AF$8),"")</f>
        <v/>
      </c>
      <c r="P2286" s="87"/>
      <c r="Q2286" s="103" t="str">
        <f>IF(ISNUMBER('Форма 1'!AH2286),'Форма 1'!$H2286*VLOOKUP('Форма 1'!$F2286,'Придельники с 2022'!$B$4:$X$28,'Форма 1'!AH$8),"")</f>
        <v/>
      </c>
      <c r="R2286" s="103" t="str">
        <f>IF(ISNUMBER('Форма 1'!AI2286),'Форма 1'!$H2286*VLOOKUP('Форма 1'!$F2286,'Придельники с 2022'!$B$4:$X$28,'Форма 1'!AI$8),"")</f>
        <v/>
      </c>
      <c r="S2286" s="103" t="str">
        <f>IF(ISNUMBER('Форма 1'!AJ2286),'Форма 1'!$H2286*VLOOKUP('Форма 1'!$F2286,'Придельники с 2022'!$B$4:$X$28,'Форма 1'!AJ$8),"")</f>
        <v/>
      </c>
      <c r="T2286" s="87"/>
    </row>
    <row r="2287" spans="1:20">
      <c r="A2287" s="188">
        <f t="shared" si="205"/>
        <v>5</v>
      </c>
      <c r="B2287" s="189" t="s">
        <v>2232</v>
      </c>
      <c r="C2287" s="99">
        <f t="shared" si="202"/>
        <v>3614581.1449999996</v>
      </c>
      <c r="D2287" s="103" t="str">
        <f>IF(ISNUMBER('Форма 1'!U2287),'Форма 1'!$H2287*VLOOKUP('Форма 1'!$F2287,'Придельники с 2022'!$B$4:$X$28,'Форма 1'!U$8),"")</f>
        <v/>
      </c>
      <c r="E2287" s="103" t="str">
        <f>IF(ISNUMBER('Форма 1'!V2287),'Форма 1'!$H2287*VLOOKUP('Форма 1'!$F2287,'Придельники с 2022'!$B$4:$X$28,'Форма 1'!V$8),"")</f>
        <v/>
      </c>
      <c r="F2287" s="103" t="str">
        <f>IF(ISNUMBER('Форма 1'!W2287),'Форма 1'!$H2287*VLOOKUP('Форма 1'!$F2287,'Придельники с 2022'!$B$4:$X$28,'Форма 1'!W$8),"")</f>
        <v/>
      </c>
      <c r="G2287" s="103" t="str">
        <f>IF(ISNUMBER('Форма 1'!X2287),'Форма 1'!$H2287*VLOOKUP('Форма 1'!$F2287,'Придельники с 2022'!$B$4:$X$28,'Форма 1'!X$8),"")</f>
        <v/>
      </c>
      <c r="H2287" s="103" t="str">
        <f>IF(ISNUMBER('Форма 1'!Y2287),'Форма 1'!$H2287*VLOOKUP('Форма 1'!$F2287,'Придельники с 2022'!$B$4:$X$28,'Форма 1'!Y$8),"")</f>
        <v/>
      </c>
      <c r="I2287" s="103" t="str">
        <f>IF(ISNUMBER('Форма 1'!Z2287),'Форма 1'!$H2287*VLOOKUP('Форма 1'!$F2287,'Придельники с 2022'!$B$4:$X$28,'Форма 1'!Z$8),"")</f>
        <v/>
      </c>
      <c r="J2287" s="103" t="str">
        <f>IF(ISNUMBER('Форма 1'!AA2287),'Форма 1'!$H2287*VLOOKUP('Форма 1'!$F2287,'Придельники с 2022'!$B$4:$X$28,'Форма 1'!AA$8),"")</f>
        <v/>
      </c>
      <c r="K2287" s="90"/>
      <c r="L2287" s="87"/>
      <c r="M2287" s="103" t="str">
        <f>IF(ISNUMBER('Форма 1'!AD2287),'Форма 1'!$H2287*VLOOKUP('Форма 1'!$F2287,'Придельники с 2022'!$B$4:$X$28,'Форма 1'!AD$8),"")</f>
        <v/>
      </c>
      <c r="N2287" s="103">
        <f>IF(ISBLANK('Форма 1'!$AE2287),"",IF('Форма 1'!$AE2287=1,'Форма 1'!$H2287*VLOOKUP('Форма 1'!$F2287,'Придельники с 2022'!$B$4:$X$28,'Форма 1'!$AE$8,0),IF('Форма 1'!$AE2287=2,'Форма 1'!$H2287*VLOOKUP('Форма 1'!$F2287,'Придельники с 2022'!$B$4:$X$28,13,0),IF('Форма 1'!$AE2287=3,'Форма 1'!$H2287*VLOOKUP('Форма 1'!$F2287,'Придельники с 2022'!$B$4:$X$28,12,0)))))</f>
        <v>3614581.1449999996</v>
      </c>
      <c r="O2287" s="103" t="str">
        <f>IF(ISNUMBER('Форма 1'!AF2287),'Форма 1'!$H2287*VLOOKUP('Форма 1'!$F2287,'Придельники с 2022'!$B$4:$X$28,'Форма 1'!AF$8),"")</f>
        <v/>
      </c>
      <c r="P2287" s="87"/>
      <c r="Q2287" s="103" t="str">
        <f>IF(ISNUMBER('Форма 1'!AH2287),'Форма 1'!$H2287*VLOOKUP('Форма 1'!$F2287,'Придельники с 2022'!$B$4:$X$28,'Форма 1'!AH$8),"")</f>
        <v/>
      </c>
      <c r="R2287" s="103" t="str">
        <f>IF(ISNUMBER('Форма 1'!AI2287),'Форма 1'!$H2287*VLOOKUP('Форма 1'!$F2287,'Придельники с 2022'!$B$4:$X$28,'Форма 1'!AI$8),"")</f>
        <v/>
      </c>
      <c r="S2287" s="103" t="str">
        <f>IF(ISNUMBER('Форма 1'!AJ2287),'Форма 1'!$H2287*VLOOKUP('Форма 1'!$F2287,'Придельники с 2022'!$B$4:$X$28,'Форма 1'!AJ$8),"")</f>
        <v/>
      </c>
      <c r="T2287" s="87"/>
    </row>
    <row r="2288" spans="1:20">
      <c r="A2288" s="188">
        <f t="shared" si="205"/>
        <v>6</v>
      </c>
      <c r="B2288" s="189" t="s">
        <v>2233</v>
      </c>
      <c r="C2288" s="99">
        <f t="shared" si="202"/>
        <v>4923359.0349999992</v>
      </c>
      <c r="D2288" s="103" t="str">
        <f>IF(ISNUMBER('Форма 1'!U2288),'Форма 1'!$H2288*VLOOKUP('Форма 1'!$F2288,'Придельники с 2022'!$B$4:$X$28,'Форма 1'!U$8),"")</f>
        <v/>
      </c>
      <c r="E2288" s="103" t="str">
        <f>IF(ISNUMBER('Форма 1'!V2288),'Форма 1'!$H2288*VLOOKUP('Форма 1'!$F2288,'Придельники с 2022'!$B$4:$X$28,'Форма 1'!V$8),"")</f>
        <v/>
      </c>
      <c r="F2288" s="103" t="str">
        <f>IF(ISNUMBER('Форма 1'!W2288),'Форма 1'!$H2288*VLOOKUP('Форма 1'!$F2288,'Придельники с 2022'!$B$4:$X$28,'Форма 1'!W$8),"")</f>
        <v/>
      </c>
      <c r="G2288" s="103" t="str">
        <f>IF(ISNUMBER('Форма 1'!X2288),'Форма 1'!$H2288*VLOOKUP('Форма 1'!$F2288,'Придельники с 2022'!$B$4:$X$28,'Форма 1'!X$8),"")</f>
        <v/>
      </c>
      <c r="H2288" s="103" t="str">
        <f>IF(ISNUMBER('Форма 1'!Y2288),'Форма 1'!$H2288*VLOOKUP('Форма 1'!$F2288,'Придельники с 2022'!$B$4:$X$28,'Форма 1'!Y$8),"")</f>
        <v/>
      </c>
      <c r="I2288" s="103" t="str">
        <f>IF(ISNUMBER('Форма 1'!Z2288),'Форма 1'!$H2288*VLOOKUP('Форма 1'!$F2288,'Придельники с 2022'!$B$4:$X$28,'Форма 1'!Z$8),"")</f>
        <v/>
      </c>
      <c r="J2288" s="103" t="str">
        <f>IF(ISNUMBER('Форма 1'!AA2288),'Форма 1'!$H2288*VLOOKUP('Форма 1'!$F2288,'Придельники с 2022'!$B$4:$X$28,'Форма 1'!AA$8),"")</f>
        <v/>
      </c>
      <c r="K2288" s="90"/>
      <c r="L2288" s="87"/>
      <c r="M2288" s="103" t="str">
        <f>IF(ISNUMBER('Форма 1'!AD2288),'Форма 1'!$H2288*VLOOKUP('Форма 1'!$F2288,'Придельники с 2022'!$B$4:$X$28,'Форма 1'!AD$8),"")</f>
        <v/>
      </c>
      <c r="N2288" s="103">
        <f>IF(ISBLANK('Форма 1'!$AE2288),"",IF('Форма 1'!$AE2288=1,'Форма 1'!$H2288*VLOOKUP('Форма 1'!$F2288,'Придельники с 2022'!$B$4:$X$28,'Форма 1'!$AE$8,0),IF('Форма 1'!$AE2288=2,'Форма 1'!$H2288*VLOOKUP('Форма 1'!$F2288,'Придельники с 2022'!$B$4:$X$28,13,0),IF('Форма 1'!$AE2288=3,'Форма 1'!$H2288*VLOOKUP('Форма 1'!$F2288,'Придельники с 2022'!$B$4:$X$28,12,0)))))</f>
        <v>4923359.0349999992</v>
      </c>
      <c r="O2288" s="103" t="str">
        <f>IF(ISNUMBER('Форма 1'!AF2288),'Форма 1'!$H2288*VLOOKUP('Форма 1'!$F2288,'Придельники с 2022'!$B$4:$X$28,'Форма 1'!AF$8),"")</f>
        <v/>
      </c>
      <c r="P2288" s="87"/>
      <c r="Q2288" s="103" t="str">
        <f>IF(ISNUMBER('Форма 1'!AH2288),'Форма 1'!$H2288*VLOOKUP('Форма 1'!$F2288,'Придельники с 2022'!$B$4:$X$28,'Форма 1'!AH$8),"")</f>
        <v/>
      </c>
      <c r="R2288" s="103" t="str">
        <f>IF(ISNUMBER('Форма 1'!AI2288),'Форма 1'!$H2288*VLOOKUP('Форма 1'!$F2288,'Придельники с 2022'!$B$4:$X$28,'Форма 1'!AI$8),"")</f>
        <v/>
      </c>
      <c r="S2288" s="103" t="str">
        <f>IF(ISNUMBER('Форма 1'!AJ2288),'Форма 1'!$H2288*VLOOKUP('Форма 1'!$F2288,'Придельники с 2022'!$B$4:$X$28,'Форма 1'!AJ$8),"")</f>
        <v/>
      </c>
      <c r="T2288" s="87"/>
    </row>
    <row r="2289" spans="1:20">
      <c r="A2289" s="188">
        <f t="shared" si="205"/>
        <v>7</v>
      </c>
      <c r="B2289" s="189" t="s">
        <v>2235</v>
      </c>
      <c r="C2289" s="99">
        <f t="shared" si="202"/>
        <v>10060948.896</v>
      </c>
      <c r="D2289" s="103">
        <f>IF(ISNUMBER('Форма 1'!U2289),'Форма 1'!$H2289*VLOOKUP('Форма 1'!$F2289,'Придельники с 2022'!$B$4:$X$28,'Форма 1'!U$8),"")</f>
        <v>588030.76800000004</v>
      </c>
      <c r="E2289" s="103">
        <f>IF(ISNUMBER('Форма 1'!V2289),'Форма 1'!$H2289*VLOOKUP('Форма 1'!$F2289,'Придельники с 2022'!$B$4:$X$28,'Форма 1'!V$8),"")</f>
        <v>6673055.3280000007</v>
      </c>
      <c r="F2289" s="103">
        <f>IF(ISNUMBER('Форма 1'!W2289),'Форма 1'!$H2289*VLOOKUP('Форма 1'!$F2289,'Придельники с 2022'!$B$4:$X$28,'Форма 1'!W$8),"")</f>
        <v>1061945.976</v>
      </c>
      <c r="G2289" s="103">
        <f>IF(ISNUMBER('Форма 1'!X2289),'Форма 1'!$H2289*VLOOKUP('Форма 1'!$F2289,'Придельники с 2022'!$B$4:$X$28,'Форма 1'!X$8),"")</f>
        <v>300132.26399999997</v>
      </c>
      <c r="H2289" s="103">
        <f>IF(ISNUMBER('Форма 1'!Y2289),'Форма 1'!$H2289*VLOOKUP('Форма 1'!$F2289,'Придельники с 2022'!$B$4:$X$28,'Форма 1'!Y$8),"")</f>
        <v>925650.76800000004</v>
      </c>
      <c r="I2289" s="103">
        <f>IF(ISNUMBER('Форма 1'!Z2289),'Форма 1'!$H2289*VLOOKUP('Форма 1'!$F2289,'Придельники с 2022'!$B$4:$X$28,'Форма 1'!Z$8),"")</f>
        <v>512133.79199999996</v>
      </c>
      <c r="J2289" s="103" t="str">
        <f>IF(ISNUMBER('Форма 1'!AA2289),'Форма 1'!$H2289*VLOOKUP('Форма 1'!$F2289,'Придельники с 2022'!$B$4:$X$28,'Форма 1'!AA$8),"")</f>
        <v/>
      </c>
      <c r="K2289" s="90"/>
      <c r="L2289" s="87"/>
      <c r="M2289" s="103" t="str">
        <f>IF(ISNUMBER('Форма 1'!AD2289),'Форма 1'!$H2289*VLOOKUP('Форма 1'!$F2289,'Придельники с 2022'!$B$4:$X$28,'Форма 1'!AD$8),"")</f>
        <v/>
      </c>
      <c r="N2289" s="103" t="str">
        <f>IF(ISBLANK('Форма 1'!$AE2289),"",IF('Форма 1'!$AE2289=1,'Форма 1'!$H2289*VLOOKUP('Форма 1'!$F2289,'Придельники с 2022'!$B$4:$X$28,'Форма 1'!$AE$8,0),IF('Форма 1'!$AE2289=2,'Форма 1'!$H2289*VLOOKUP('Форма 1'!$F2289,'Придельники с 2022'!$B$4:$X$28,13,0),IF('Форма 1'!$AE2289=3,'Форма 1'!$H2289*VLOOKUP('Форма 1'!$F2289,'Придельники с 2022'!$B$4:$X$28,12,0)))))</f>
        <v/>
      </c>
      <c r="O2289" s="103" t="str">
        <f>IF(ISNUMBER('Форма 1'!AF2289),'Форма 1'!$H2289*VLOOKUP('Форма 1'!$F2289,'Придельники с 2022'!$B$4:$X$28,'Форма 1'!AF$8),"")</f>
        <v/>
      </c>
      <c r="P2289" s="87"/>
      <c r="Q2289" s="103" t="str">
        <f>IF(ISNUMBER('Форма 1'!AH2289),'Форма 1'!$H2289*VLOOKUP('Форма 1'!$F2289,'Придельники с 2022'!$B$4:$X$28,'Форма 1'!AH$8),"")</f>
        <v/>
      </c>
      <c r="R2289" s="103" t="str">
        <f>IF(ISNUMBER('Форма 1'!AI2289),'Форма 1'!$H2289*VLOOKUP('Форма 1'!$F2289,'Придельники с 2022'!$B$4:$X$28,'Форма 1'!AI$8),"")</f>
        <v/>
      </c>
      <c r="S2289" s="103" t="str">
        <f>IF(ISNUMBER('Форма 1'!AJ2289),'Форма 1'!$H2289*VLOOKUP('Форма 1'!$F2289,'Придельники с 2022'!$B$4:$X$28,'Форма 1'!AJ$8),"")</f>
        <v/>
      </c>
      <c r="T2289" s="87"/>
    </row>
    <row r="2290" spans="1:20" ht="15.75">
      <c r="A2290" s="187">
        <v>0</v>
      </c>
      <c r="B2290" s="34" t="s">
        <v>116</v>
      </c>
      <c r="C2290" s="36">
        <f t="shared" ref="C2290:T2290" si="207">SUM(C2293:C2309)</f>
        <v>142715009.40600002</v>
      </c>
      <c r="D2290" s="36">
        <f t="shared" si="207"/>
        <v>11608432.290000001</v>
      </c>
      <c r="E2290" s="36">
        <f t="shared" si="207"/>
        <v>83158378.991999999</v>
      </c>
      <c r="F2290" s="36">
        <f t="shared" si="207"/>
        <v>15322947.418000001</v>
      </c>
      <c r="G2290" s="36">
        <f t="shared" si="207"/>
        <v>6578755.6910000006</v>
      </c>
      <c r="H2290" s="36">
        <f t="shared" si="207"/>
        <v>8095872.9780000001</v>
      </c>
      <c r="I2290" s="36">
        <f t="shared" si="207"/>
        <v>11297722.857999999</v>
      </c>
      <c r="J2290" s="36">
        <f t="shared" si="207"/>
        <v>0</v>
      </c>
      <c r="K2290" s="39">
        <f t="shared" si="207"/>
        <v>0</v>
      </c>
      <c r="L2290" s="36">
        <f t="shared" si="207"/>
        <v>0</v>
      </c>
      <c r="M2290" s="36">
        <f t="shared" si="207"/>
        <v>6652899.1789999995</v>
      </c>
      <c r="N2290" s="36">
        <f t="shared" si="207"/>
        <v>0</v>
      </c>
      <c r="O2290" s="36">
        <f t="shared" si="207"/>
        <v>0</v>
      </c>
      <c r="P2290" s="36">
        <f t="shared" si="207"/>
        <v>0</v>
      </c>
      <c r="Q2290" s="36">
        <f t="shared" si="207"/>
        <v>0</v>
      </c>
      <c r="R2290" s="36">
        <f t="shared" si="207"/>
        <v>0</v>
      </c>
      <c r="S2290" s="36">
        <f t="shared" si="207"/>
        <v>0</v>
      </c>
      <c r="T2290" s="36">
        <f t="shared" si="207"/>
        <v>0</v>
      </c>
    </row>
    <row r="2291" spans="1:20">
      <c r="A2291" s="188">
        <f t="shared" si="205"/>
        <v>1</v>
      </c>
      <c r="B2291" s="189" t="s">
        <v>2243</v>
      </c>
      <c r="C2291" s="99">
        <f>SUM(D2291:J2291,L2291:T2291)</f>
        <v>19135186.268800002</v>
      </c>
      <c r="D2291" s="103" t="str">
        <f>IF(ISNUMBER('Форма 1'!U2291),'Форма 1'!$H2291*VLOOKUP('Форма 1'!$F2291,'Придельники с 2022'!$B$4:$X$28,'Форма 1'!U$8),"")</f>
        <v/>
      </c>
      <c r="E2291" s="103" t="str">
        <f>IF(ISNUMBER('Форма 1'!V2291),'Форма 1'!$H2291*VLOOKUP('Форма 1'!$F2291,'Придельники с 2022'!$B$4:$X$28,'Форма 1'!V$8),"")</f>
        <v/>
      </c>
      <c r="F2291" s="103" t="str">
        <f>IF(ISNUMBER('Форма 1'!W2291),'Форма 1'!$H2291*VLOOKUP('Форма 1'!$F2291,'Придельники с 2022'!$B$4:$X$28,'Форма 1'!W$8),"")</f>
        <v/>
      </c>
      <c r="G2291" s="103" t="str">
        <f>IF(ISNUMBER('Форма 1'!X2291),'Форма 1'!$H2291*VLOOKUP('Форма 1'!$F2291,'Придельники с 2022'!$B$4:$X$28,'Форма 1'!X$8),"")</f>
        <v/>
      </c>
      <c r="H2291" s="103" t="str">
        <f>IF(ISNUMBER('Форма 1'!Y2291),'Форма 1'!$H2291*VLOOKUP('Форма 1'!$F2291,'Придельники с 2022'!$B$4:$X$28,'Форма 1'!Y$8),"")</f>
        <v/>
      </c>
      <c r="I2291" s="103" t="str">
        <f>IF(ISNUMBER('Форма 1'!Z2291),'Форма 1'!$H2291*VLOOKUP('Форма 1'!$F2291,'Придельники с 2022'!$B$4:$X$28,'Форма 1'!Z$8),"")</f>
        <v/>
      </c>
      <c r="J2291" s="103" t="str">
        <f>IF(ISNUMBER('Форма 1'!AA2291),'Форма 1'!$H2291*VLOOKUP('Форма 1'!$F2291,'Придельники с 2022'!$B$4:$X$28,'Форма 1'!AA$8),"")</f>
        <v/>
      </c>
      <c r="K2291" s="90"/>
      <c r="L2291" s="87"/>
      <c r="M2291" s="103">
        <f>IF(ISNUMBER('Форма 1'!AD2291),'Форма 1'!$H2291*VLOOKUP('Форма 1'!$F2291,'Придельники с 2022'!$B$4:$X$28,'Форма 1'!AD$8),"")</f>
        <v>19135186.268800002</v>
      </c>
      <c r="N2291" s="103" t="str">
        <f>IF(ISBLANK('Форма 1'!$AE2291),"",IF('Форма 1'!$AE2291=1,'Форма 1'!$H2291*VLOOKUP('Форма 1'!$F2291,'Придельники с 2022'!$B$4:$X$28,'Форма 1'!$AE$8,0),IF('Форма 1'!$AE2291=2,'Форма 1'!$H2291*VLOOKUP('Форма 1'!$F2291,'Придельники с 2022'!$B$4:$X$28,13,0),IF('Форма 1'!$AE2291=3,'Форма 1'!$H2291*VLOOKUP('Форма 1'!$F2291,'Придельники с 2022'!$B$4:$X$28,12,0)))))</f>
        <v/>
      </c>
      <c r="O2291" s="103" t="str">
        <f>IF(ISNUMBER('Форма 1'!AF2291),'Форма 1'!$H2291*VLOOKUP('Форма 1'!$F2291,'Придельники с 2022'!$B$4:$X$28,'Форма 1'!AF$8),"")</f>
        <v/>
      </c>
      <c r="P2291" s="87"/>
      <c r="Q2291" s="103" t="str">
        <f>IF(ISNUMBER('Форма 1'!AH2291),'Форма 1'!$H2291*VLOOKUP('Форма 1'!$F2291,'Придельники с 2022'!$B$4:$X$28,'Форма 1'!AH$8),"")</f>
        <v/>
      </c>
      <c r="R2291" s="103" t="str">
        <f>IF(ISNUMBER('Форма 1'!AI2291),'Форма 1'!$H2291*VLOOKUP('Форма 1'!$F2291,'Придельники с 2022'!$B$4:$X$28,'Форма 1'!AI$8),"")</f>
        <v/>
      </c>
      <c r="S2291" s="103" t="str">
        <f>IF(ISNUMBER('Форма 1'!AJ2291),'Форма 1'!$H2291*VLOOKUP('Форма 1'!$F2291,'Придельники с 2022'!$B$4:$X$28,'Форма 1'!AJ$8),"")</f>
        <v/>
      </c>
      <c r="T2291" s="87"/>
    </row>
    <row r="2292" spans="1:20">
      <c r="A2292" s="188">
        <f t="shared" si="205"/>
        <v>2</v>
      </c>
      <c r="B2292" s="112" t="s">
        <v>5136</v>
      </c>
      <c r="C2292" s="99">
        <f>SUM(D2292:J2292,L2292:T2292)</f>
        <v>918882.51599999995</v>
      </c>
      <c r="D2292" s="103" t="str">
        <f>IF(ISNUMBER('Форма 1'!U2292),'Форма 1'!$H2292*VLOOKUP('Форма 1'!$F2292,'Придельники с 2022'!$B$4:$X$28,'Форма 1'!U$8),"")</f>
        <v/>
      </c>
      <c r="E2292" s="103" t="str">
        <f>IF(ISNUMBER('Форма 1'!V2292),'Форма 1'!$H2292*VLOOKUP('Форма 1'!$F2292,'Придельники с 2022'!$B$4:$X$28,'Форма 1'!V$8),"")</f>
        <v/>
      </c>
      <c r="F2292" s="103" t="str">
        <f>IF(ISNUMBER('Форма 1'!W2292),'Форма 1'!$H2292*VLOOKUP('Форма 1'!$F2292,'Придельники с 2022'!$B$4:$X$28,'Форма 1'!W$8),"")</f>
        <v/>
      </c>
      <c r="G2292" s="103" t="str">
        <f>IF(ISNUMBER('Форма 1'!X2292),'Форма 1'!$H2292*VLOOKUP('Форма 1'!$F2292,'Придельники с 2022'!$B$4:$X$28,'Форма 1'!X$8),"")</f>
        <v/>
      </c>
      <c r="H2292" s="103" t="str">
        <f>IF(ISNUMBER('Форма 1'!Y2292),'Форма 1'!$H2292*VLOOKUP('Форма 1'!$F2292,'Придельники с 2022'!$B$4:$X$28,'Форма 1'!Y$8),"")</f>
        <v/>
      </c>
      <c r="I2292" s="103" t="str">
        <f>IF(ISNUMBER('Форма 1'!Z2292),'Форма 1'!$H2292*VLOOKUP('Форма 1'!$F2292,'Придельники с 2022'!$B$4:$X$28,'Форма 1'!Z$8),"")</f>
        <v/>
      </c>
      <c r="J2292" s="103" t="str">
        <f>IF(ISNUMBER('Форма 1'!AA2292),'Форма 1'!$H2292*VLOOKUP('Форма 1'!$F2292,'Придельники с 2022'!$B$4:$X$28,'Форма 1'!AA$8),"")</f>
        <v/>
      </c>
      <c r="K2292" s="90"/>
      <c r="L2292" s="87"/>
      <c r="M2292" s="103" t="str">
        <f>IF(ISNUMBER('Форма 1'!AD2292),'Форма 1'!$H2292*VLOOKUP('Форма 1'!$F2292,'Придельники с 2022'!$B$4:$X$28,'Форма 1'!AD$8),"")</f>
        <v/>
      </c>
      <c r="N2292" s="103" t="str">
        <f>IF(ISBLANK('Форма 1'!$AE2292),"",IF('Форма 1'!$AE2292=1,'Форма 1'!$H2292*VLOOKUP('Форма 1'!$F2292,'Придельники с 2022'!$B$4:$X$28,'Форма 1'!$AE$8,0),IF('Форма 1'!$AE2292=2,'Форма 1'!$H2292*VLOOKUP('Форма 1'!$F2292,'Придельники с 2022'!$B$4:$X$28,13,0),IF('Форма 1'!$AE2292=3,'Форма 1'!$H2292*VLOOKUP('Форма 1'!$F2292,'Придельники с 2022'!$B$4:$X$28,12,0)))))</f>
        <v/>
      </c>
      <c r="O2292" s="103">
        <f>IF(ISNUMBER('Форма 1'!AF2292),'Форма 1'!$H2292*VLOOKUP('Форма 1'!$F2292,'Придельники с 2022'!$B$4:$X$28,'Форма 1'!AF$8),"")</f>
        <v>918882.51599999995</v>
      </c>
      <c r="P2292" s="87"/>
      <c r="Q2292" s="103" t="str">
        <f>IF(ISNUMBER('Форма 1'!AH2292),'Форма 1'!$H2292*VLOOKUP('Форма 1'!$F2292,'Придельники с 2022'!$B$4:$X$28,'Форма 1'!AH$8),"")</f>
        <v/>
      </c>
      <c r="R2292" s="103" t="str">
        <f>IF(ISNUMBER('Форма 1'!AI2292),'Форма 1'!$H2292*VLOOKUP('Форма 1'!$F2292,'Придельники с 2022'!$B$4:$X$28,'Форма 1'!AI$8),"")</f>
        <v/>
      </c>
      <c r="S2292" s="103" t="str">
        <f>IF(ISNUMBER('Форма 1'!AJ2292),'Форма 1'!$H2292*VLOOKUP('Форма 1'!$F2292,'Придельники с 2022'!$B$4:$X$28,'Форма 1'!AJ$8),"")</f>
        <v/>
      </c>
      <c r="T2292" s="87"/>
    </row>
    <row r="2293" spans="1:20">
      <c r="A2293" s="188">
        <f t="shared" si="205"/>
        <v>3</v>
      </c>
      <c r="B2293" s="112" t="s">
        <v>2236</v>
      </c>
      <c r="C2293" s="99">
        <f t="shared" si="202"/>
        <v>1742712.64</v>
      </c>
      <c r="D2293" s="103" t="str">
        <f>IF(ISNUMBER('Форма 1'!U2293),'Форма 1'!$H2293*VLOOKUP('Форма 1'!$F2293,'Придельники с 2022'!$B$4:$X$28,'Форма 1'!U$8),"")</f>
        <v/>
      </c>
      <c r="E2293" s="103" t="str">
        <f>IF(ISNUMBER('Форма 1'!V2293),'Форма 1'!$H2293*VLOOKUP('Форма 1'!$F2293,'Придельники с 2022'!$B$4:$X$28,'Форма 1'!V$8),"")</f>
        <v/>
      </c>
      <c r="F2293" s="103">
        <f>IF(ISNUMBER('Форма 1'!W2293),'Форма 1'!$H2293*VLOOKUP('Форма 1'!$F2293,'Придельники с 2022'!$B$4:$X$28,'Форма 1'!W$8),"")</f>
        <v>1742712.64</v>
      </c>
      <c r="G2293" s="103" t="str">
        <f>IF(ISNUMBER('Форма 1'!X2293),'Форма 1'!$H2293*VLOOKUP('Форма 1'!$F2293,'Придельники с 2022'!$B$4:$X$28,'Форма 1'!X$8),"")</f>
        <v/>
      </c>
      <c r="H2293" s="103" t="str">
        <f>IF(ISNUMBER('Форма 1'!Y2293),'Форма 1'!$H2293*VLOOKUP('Форма 1'!$F2293,'Придельники с 2022'!$B$4:$X$28,'Форма 1'!Y$8),"")</f>
        <v/>
      </c>
      <c r="I2293" s="103" t="str">
        <f>IF(ISNUMBER('Форма 1'!Z2293),'Форма 1'!$H2293*VLOOKUP('Форма 1'!$F2293,'Придельники с 2022'!$B$4:$X$28,'Форма 1'!Z$8),"")</f>
        <v/>
      </c>
      <c r="J2293" s="103" t="str">
        <f>IF(ISNUMBER('Форма 1'!AA2293),'Форма 1'!$H2293*VLOOKUP('Форма 1'!$F2293,'Придельники с 2022'!$B$4:$X$28,'Форма 1'!AA$8),"")</f>
        <v/>
      </c>
      <c r="K2293" s="90"/>
      <c r="L2293" s="87"/>
      <c r="M2293" s="103" t="str">
        <f>IF(ISNUMBER('Форма 1'!AD2293),'Форма 1'!$H2293*VLOOKUP('Форма 1'!$F2293,'Придельники с 2022'!$B$4:$X$28,'Форма 1'!AD$8),"")</f>
        <v/>
      </c>
      <c r="N2293" s="103" t="str">
        <f>IF(ISBLANK('Форма 1'!$AE2293),"",IF('Форма 1'!$AE2293=1,'Форма 1'!$H2293*VLOOKUP('Форма 1'!$F2293,'Придельники с 2022'!$B$4:$X$28,'Форма 1'!$AE$8,0),IF('Форма 1'!$AE2293=2,'Форма 1'!$H2293*VLOOKUP('Форма 1'!$F2293,'Придельники с 2022'!$B$4:$X$28,13,0),IF('Форма 1'!$AE2293=3,'Форма 1'!$H2293*VLOOKUP('Форма 1'!$F2293,'Придельники с 2022'!$B$4:$X$28,12,0)))))</f>
        <v/>
      </c>
      <c r="O2293" s="103" t="str">
        <f>IF(ISNUMBER('Форма 1'!AF2293),'Форма 1'!$H2293*VLOOKUP('Форма 1'!$F2293,'Придельники с 2022'!$B$4:$X$28,'Форма 1'!AF$8),"")</f>
        <v/>
      </c>
      <c r="P2293" s="87"/>
      <c r="Q2293" s="103" t="str">
        <f>IF(ISNUMBER('Форма 1'!AH2293),'Форма 1'!$H2293*VLOOKUP('Форма 1'!$F2293,'Придельники с 2022'!$B$4:$X$28,'Форма 1'!AH$8),"")</f>
        <v/>
      </c>
      <c r="R2293" s="103" t="str">
        <f>IF(ISNUMBER('Форма 1'!AI2293),'Форма 1'!$H2293*VLOOKUP('Форма 1'!$F2293,'Придельники с 2022'!$B$4:$X$28,'Форма 1'!AI$8),"")</f>
        <v/>
      </c>
      <c r="S2293" s="103" t="str">
        <f>IF(ISNUMBER('Форма 1'!AJ2293),'Форма 1'!$H2293*VLOOKUP('Форма 1'!$F2293,'Придельники с 2022'!$B$4:$X$28,'Форма 1'!AJ$8),"")</f>
        <v/>
      </c>
      <c r="T2293" s="87"/>
    </row>
    <row r="2294" spans="1:20">
      <c r="A2294" s="188">
        <f t="shared" si="205"/>
        <v>4</v>
      </c>
      <c r="B2294" s="189" t="s">
        <v>2237</v>
      </c>
      <c r="C2294" s="99">
        <f t="shared" si="202"/>
        <v>15155100.324000001</v>
      </c>
      <c r="D2294" s="103">
        <f>IF(ISNUMBER('Форма 1'!U2294),'Форма 1'!$H2294*VLOOKUP('Форма 1'!$F2294,'Придельники с 2022'!$B$4:$X$28,'Форма 1'!U$8),"")</f>
        <v>1826636.9940000002</v>
      </c>
      <c r="E2294" s="103">
        <f>IF(ISNUMBER('Форма 1'!V2294),'Форма 1'!$H2294*VLOOKUP('Форма 1'!$F2294,'Придельники с 2022'!$B$4:$X$28,'Форма 1'!V$8),"")</f>
        <v>8745049.6559999995</v>
      </c>
      <c r="F2294" s="103">
        <f>IF(ISNUMBER('Форма 1'!W2294),'Форма 1'!$H2294*VLOOKUP('Форма 1'!$F2294,'Придельники с 2022'!$B$4:$X$28,'Форма 1'!W$8),"")</f>
        <v>1839960.3599999999</v>
      </c>
      <c r="G2294" s="103">
        <f>IF(ISNUMBER('Форма 1'!X2294),'Форма 1'!$H2294*VLOOKUP('Форма 1'!$F2294,'Придельники с 2022'!$B$4:$X$28,'Форма 1'!X$8),"")</f>
        <v>1142856.54</v>
      </c>
      <c r="H2294" s="103" t="str">
        <f>IF(ISNUMBER('Форма 1'!Y2294),'Форма 1'!$H2294*VLOOKUP('Форма 1'!$F2294,'Придельники с 2022'!$B$4:$X$28,'Форма 1'!Y$8),"")</f>
        <v/>
      </c>
      <c r="I2294" s="103">
        <f>IF(ISNUMBER('Форма 1'!Z2294),'Форма 1'!$H2294*VLOOKUP('Форма 1'!$F2294,'Придельники с 2022'!$B$4:$X$28,'Форма 1'!Z$8),"")</f>
        <v>1600596.774</v>
      </c>
      <c r="J2294" s="103" t="str">
        <f>IF(ISNUMBER('Форма 1'!AA2294),'Форма 1'!$H2294*VLOOKUP('Форма 1'!$F2294,'Придельники с 2022'!$B$4:$X$28,'Форма 1'!AA$8),"")</f>
        <v/>
      </c>
      <c r="K2294" s="90"/>
      <c r="L2294" s="87"/>
      <c r="M2294" s="103" t="str">
        <f>IF(ISNUMBER('Форма 1'!AD2294),'Форма 1'!$H2294*VLOOKUP('Форма 1'!$F2294,'Придельники с 2022'!$B$4:$X$28,'Форма 1'!AD$8),"")</f>
        <v/>
      </c>
      <c r="N2294" s="103" t="str">
        <f>IF(ISBLANK('Форма 1'!$AE2294),"",IF('Форма 1'!$AE2294=1,'Форма 1'!$H2294*VLOOKUP('Форма 1'!$F2294,'Придельники с 2022'!$B$4:$X$28,'Форма 1'!$AE$8,0),IF('Форма 1'!$AE2294=2,'Форма 1'!$H2294*VLOOKUP('Форма 1'!$F2294,'Придельники с 2022'!$B$4:$X$28,13,0),IF('Форма 1'!$AE2294=3,'Форма 1'!$H2294*VLOOKUP('Форма 1'!$F2294,'Придельники с 2022'!$B$4:$X$28,12,0)))))</f>
        <v/>
      </c>
      <c r="O2294" s="103" t="str">
        <f>IF(ISNUMBER('Форма 1'!AF2294),'Форма 1'!$H2294*VLOOKUP('Форма 1'!$F2294,'Придельники с 2022'!$B$4:$X$28,'Форма 1'!AF$8),"")</f>
        <v/>
      </c>
      <c r="P2294" s="87"/>
      <c r="Q2294" s="103" t="str">
        <f>IF(ISNUMBER('Форма 1'!AH2294),'Форма 1'!$H2294*VLOOKUP('Форма 1'!$F2294,'Придельники с 2022'!$B$4:$X$28,'Форма 1'!AH$8),"")</f>
        <v/>
      </c>
      <c r="R2294" s="103" t="str">
        <f>IF(ISNUMBER('Форма 1'!AI2294),'Форма 1'!$H2294*VLOOKUP('Форма 1'!$F2294,'Придельники с 2022'!$B$4:$X$28,'Форма 1'!AI$8),"")</f>
        <v/>
      </c>
      <c r="S2294" s="103" t="str">
        <f>IF(ISNUMBER('Форма 1'!AJ2294),'Форма 1'!$H2294*VLOOKUP('Форма 1'!$F2294,'Придельники с 2022'!$B$4:$X$28,'Форма 1'!AJ$8),"")</f>
        <v/>
      </c>
      <c r="T2294" s="87"/>
    </row>
    <row r="2295" spans="1:20">
      <c r="A2295" s="188">
        <f t="shared" si="205"/>
        <v>5</v>
      </c>
      <c r="B2295" s="189" t="s">
        <v>2238</v>
      </c>
      <c r="C2295" s="99">
        <f t="shared" si="202"/>
        <v>10986749.316</v>
      </c>
      <c r="D2295" s="103">
        <f>IF(ISNUMBER('Форма 1'!U2295),'Форма 1'!$H2295*VLOOKUP('Форма 1'!$F2295,'Придельники с 2022'!$B$4:$X$28,'Форма 1'!U$8),"")</f>
        <v>1104742.821</v>
      </c>
      <c r="E2295" s="103">
        <f>IF(ISNUMBER('Форма 1'!V2295),'Форма 1'!$H2295*VLOOKUP('Форма 1'!$F2295,'Придельники с 2022'!$B$4:$X$28,'Форма 1'!V$8),"")</f>
        <v>5288971.4039999992</v>
      </c>
      <c r="F2295" s="103">
        <f>IF(ISNUMBER('Форма 1'!W2295),'Форма 1'!$H2295*VLOOKUP('Форма 1'!$F2295,'Придельники с 2022'!$B$4:$X$28,'Форма 1'!W$8),"")</f>
        <v>1112800.74</v>
      </c>
      <c r="G2295" s="103">
        <f>IF(ISNUMBER('Форма 1'!X2295),'Форма 1'!$H2295*VLOOKUP('Форма 1'!$F2295,'Придельники с 2022'!$B$4:$X$28,'Форма 1'!X$8),"")</f>
        <v>691195.11</v>
      </c>
      <c r="H2295" s="103">
        <f>IF(ISNUMBER('Форма 1'!Y2295),'Форма 1'!$H2295*VLOOKUP('Форма 1'!$F2295,'Придельники с 2022'!$B$4:$X$28,'Форма 1'!Y$8),"")</f>
        <v>1821004.65</v>
      </c>
      <c r="I2295" s="103">
        <f>IF(ISNUMBER('Форма 1'!Z2295),'Форма 1'!$H2295*VLOOKUP('Форма 1'!$F2295,'Придельники с 2022'!$B$4:$X$28,'Форма 1'!Z$8),"")</f>
        <v>968034.59100000001</v>
      </c>
      <c r="J2295" s="103" t="str">
        <f>IF(ISNUMBER('Форма 1'!AA2295),'Форма 1'!$H2295*VLOOKUP('Форма 1'!$F2295,'Придельники с 2022'!$B$4:$X$28,'Форма 1'!AA$8),"")</f>
        <v/>
      </c>
      <c r="K2295" s="90"/>
      <c r="L2295" s="87"/>
      <c r="M2295" s="103" t="str">
        <f>IF(ISNUMBER('Форма 1'!AD2295),'Форма 1'!$H2295*VLOOKUP('Форма 1'!$F2295,'Придельники с 2022'!$B$4:$X$28,'Форма 1'!AD$8),"")</f>
        <v/>
      </c>
      <c r="N2295" s="103" t="str">
        <f>IF(ISBLANK('Форма 1'!$AE2295),"",IF('Форма 1'!$AE2295=1,'Форма 1'!$H2295*VLOOKUP('Форма 1'!$F2295,'Придельники с 2022'!$B$4:$X$28,'Форма 1'!$AE$8,0),IF('Форма 1'!$AE2295=2,'Форма 1'!$H2295*VLOOKUP('Форма 1'!$F2295,'Придельники с 2022'!$B$4:$X$28,13,0),IF('Форма 1'!$AE2295=3,'Форма 1'!$H2295*VLOOKUP('Форма 1'!$F2295,'Придельники с 2022'!$B$4:$X$28,12,0)))))</f>
        <v/>
      </c>
      <c r="O2295" s="103" t="str">
        <f>IF(ISNUMBER('Форма 1'!AF2295),'Форма 1'!$H2295*VLOOKUP('Форма 1'!$F2295,'Придельники с 2022'!$B$4:$X$28,'Форма 1'!AF$8),"")</f>
        <v/>
      </c>
      <c r="P2295" s="87"/>
      <c r="Q2295" s="103" t="str">
        <f>IF(ISNUMBER('Форма 1'!AH2295),'Форма 1'!$H2295*VLOOKUP('Форма 1'!$F2295,'Придельники с 2022'!$B$4:$X$28,'Форма 1'!AH$8),"")</f>
        <v/>
      </c>
      <c r="R2295" s="103" t="str">
        <f>IF(ISNUMBER('Форма 1'!AI2295),'Форма 1'!$H2295*VLOOKUP('Форма 1'!$F2295,'Придельники с 2022'!$B$4:$X$28,'Форма 1'!AI$8),"")</f>
        <v/>
      </c>
      <c r="S2295" s="103" t="str">
        <f>IF(ISNUMBER('Форма 1'!AJ2295),'Форма 1'!$H2295*VLOOKUP('Форма 1'!$F2295,'Придельники с 2022'!$B$4:$X$28,'Форма 1'!AJ$8),"")</f>
        <v/>
      </c>
      <c r="T2295" s="87"/>
    </row>
    <row r="2296" spans="1:20">
      <c r="A2296" s="188">
        <f t="shared" si="205"/>
        <v>6</v>
      </c>
      <c r="B2296" s="189" t="s">
        <v>2239</v>
      </c>
      <c r="C2296" s="99">
        <f t="shared" si="202"/>
        <v>11062634.440000001</v>
      </c>
      <c r="D2296" s="103">
        <f>IF(ISNUMBER('Форма 1'!U2296),'Форма 1'!$H2296*VLOOKUP('Форма 1'!$F2296,'Придельники с 2022'!$B$4:$X$28,'Форма 1'!U$8),"")</f>
        <v>712091.64</v>
      </c>
      <c r="E2296" s="103">
        <f>IF(ISNUMBER('Форма 1'!V2296),'Форма 1'!$H2296*VLOOKUP('Форма 1'!$F2296,'Придельники с 2022'!$B$4:$X$28,'Форма 1'!V$8),"")</f>
        <v>8080915.4400000004</v>
      </c>
      <c r="F2296" s="103">
        <f>IF(ISNUMBER('Форма 1'!W2296),'Форма 1'!$H2296*VLOOKUP('Форма 1'!$F2296,'Придельники с 2022'!$B$4:$X$28,'Форма 1'!W$8),"")</f>
        <v>1285991.98</v>
      </c>
      <c r="G2296" s="103">
        <f>IF(ISNUMBER('Форма 1'!X2296),'Форма 1'!$H2296*VLOOKUP('Форма 1'!$F2296,'Придельники с 2022'!$B$4:$X$28,'Форма 1'!X$8),"")</f>
        <v>363453.22000000003</v>
      </c>
      <c r="H2296" s="103" t="str">
        <f>IF(ISNUMBER('Форма 1'!Y2296),'Форма 1'!$H2296*VLOOKUP('Форма 1'!$F2296,'Придельники с 2022'!$B$4:$X$28,'Форма 1'!Y$8),"")</f>
        <v/>
      </c>
      <c r="I2296" s="103">
        <f>IF(ISNUMBER('Форма 1'!Z2296),'Форма 1'!$H2296*VLOOKUP('Форма 1'!$F2296,'Придельники с 2022'!$B$4:$X$28,'Форма 1'!Z$8),"")</f>
        <v>620182.15999999992</v>
      </c>
      <c r="J2296" s="103" t="str">
        <f>IF(ISNUMBER('Форма 1'!AA2296),'Форма 1'!$H2296*VLOOKUP('Форма 1'!$F2296,'Придельники с 2022'!$B$4:$X$28,'Форма 1'!AA$8),"")</f>
        <v/>
      </c>
      <c r="K2296" s="90"/>
      <c r="L2296" s="87"/>
      <c r="M2296" s="103" t="str">
        <f>IF(ISNUMBER('Форма 1'!AD2296),'Форма 1'!$H2296*VLOOKUP('Форма 1'!$F2296,'Придельники с 2022'!$B$4:$X$28,'Форма 1'!AD$8),"")</f>
        <v/>
      </c>
      <c r="N2296" s="103" t="str">
        <f>IF(ISBLANK('Форма 1'!$AE2296),"",IF('Форма 1'!$AE2296=1,'Форма 1'!$H2296*VLOOKUP('Форма 1'!$F2296,'Придельники с 2022'!$B$4:$X$28,'Форма 1'!$AE$8,0),IF('Форма 1'!$AE2296=2,'Форма 1'!$H2296*VLOOKUP('Форма 1'!$F2296,'Придельники с 2022'!$B$4:$X$28,13,0),IF('Форма 1'!$AE2296=3,'Форма 1'!$H2296*VLOOKUP('Форма 1'!$F2296,'Придельники с 2022'!$B$4:$X$28,12,0)))))</f>
        <v/>
      </c>
      <c r="O2296" s="103" t="str">
        <f>IF(ISNUMBER('Форма 1'!AF2296),'Форма 1'!$H2296*VLOOKUP('Форма 1'!$F2296,'Придельники с 2022'!$B$4:$X$28,'Форма 1'!AF$8),"")</f>
        <v/>
      </c>
      <c r="P2296" s="87"/>
      <c r="Q2296" s="103" t="str">
        <f>IF(ISNUMBER('Форма 1'!AH2296),'Форма 1'!$H2296*VLOOKUP('Форма 1'!$F2296,'Придельники с 2022'!$B$4:$X$28,'Форма 1'!AH$8),"")</f>
        <v/>
      </c>
      <c r="R2296" s="103" t="str">
        <f>IF(ISNUMBER('Форма 1'!AI2296),'Форма 1'!$H2296*VLOOKUP('Форма 1'!$F2296,'Придельники с 2022'!$B$4:$X$28,'Форма 1'!AI$8),"")</f>
        <v/>
      </c>
      <c r="S2296" s="103" t="str">
        <f>IF(ISNUMBER('Форма 1'!AJ2296),'Форма 1'!$H2296*VLOOKUP('Форма 1'!$F2296,'Придельники с 2022'!$B$4:$X$28,'Форма 1'!AJ$8),"")</f>
        <v/>
      </c>
      <c r="T2296" s="87"/>
    </row>
    <row r="2297" spans="1:20">
      <c r="A2297" s="188">
        <f t="shared" si="205"/>
        <v>7</v>
      </c>
      <c r="B2297" s="189" t="s">
        <v>2240</v>
      </c>
      <c r="C2297" s="99">
        <f t="shared" si="202"/>
        <v>5247069.1290000007</v>
      </c>
      <c r="D2297" s="103">
        <f>IF(ISNUMBER('Форма 1'!U2297),'Форма 1'!$H2297*VLOOKUP('Форма 1'!$F2297,'Придельники с 2022'!$B$4:$X$28,'Форма 1'!U$8),"")</f>
        <v>382175.58599999995</v>
      </c>
      <c r="E2297" s="103">
        <f>IF(ISNUMBER('Форма 1'!V2297),'Форма 1'!$H2297*VLOOKUP('Форма 1'!$F2297,'Придельники с 2022'!$B$4:$X$28,'Форма 1'!V$8),"")</f>
        <v>4336981.9560000002</v>
      </c>
      <c r="F2297" s="103" t="str">
        <f>IF(ISNUMBER('Форма 1'!W2297),'Форма 1'!$H2297*VLOOKUP('Форма 1'!$F2297,'Придельники с 2022'!$B$4:$X$28,'Форма 1'!W$8),"")</f>
        <v/>
      </c>
      <c r="G2297" s="103">
        <f>IF(ISNUMBER('Форма 1'!X2297),'Форма 1'!$H2297*VLOOKUP('Форма 1'!$F2297,'Придельники с 2022'!$B$4:$X$28,'Форма 1'!X$8),"")</f>
        <v>195063.30299999999</v>
      </c>
      <c r="H2297" s="103" t="str">
        <f>IF(ISNUMBER('Форма 1'!Y2297),'Форма 1'!$H2297*VLOOKUP('Форма 1'!$F2297,'Придельники с 2022'!$B$4:$X$28,'Форма 1'!Y$8),"")</f>
        <v/>
      </c>
      <c r="I2297" s="103">
        <f>IF(ISNUMBER('Форма 1'!Z2297),'Форма 1'!$H2297*VLOOKUP('Форма 1'!$F2297,'Придельники с 2022'!$B$4:$X$28,'Форма 1'!Z$8),"")</f>
        <v>332848.28399999993</v>
      </c>
      <c r="J2297" s="103" t="str">
        <f>IF(ISNUMBER('Форма 1'!AA2297),'Форма 1'!$H2297*VLOOKUP('Форма 1'!$F2297,'Придельники с 2022'!$B$4:$X$28,'Форма 1'!AA$8),"")</f>
        <v/>
      </c>
      <c r="K2297" s="90"/>
      <c r="L2297" s="87"/>
      <c r="M2297" s="103" t="str">
        <f>IF(ISNUMBER('Форма 1'!AD2297),'Форма 1'!$H2297*VLOOKUP('Форма 1'!$F2297,'Придельники с 2022'!$B$4:$X$28,'Форма 1'!AD$8),"")</f>
        <v/>
      </c>
      <c r="N2297" s="103" t="str">
        <f>IF(ISBLANK('Форма 1'!$AE2297),"",IF('Форма 1'!$AE2297=1,'Форма 1'!$H2297*VLOOKUP('Форма 1'!$F2297,'Придельники с 2022'!$B$4:$X$28,'Форма 1'!$AE$8,0),IF('Форма 1'!$AE2297=2,'Форма 1'!$H2297*VLOOKUP('Форма 1'!$F2297,'Придельники с 2022'!$B$4:$X$28,13,0),IF('Форма 1'!$AE2297=3,'Форма 1'!$H2297*VLOOKUP('Форма 1'!$F2297,'Придельники с 2022'!$B$4:$X$28,12,0)))))</f>
        <v/>
      </c>
      <c r="O2297" s="103" t="str">
        <f>IF(ISNUMBER('Форма 1'!AF2297),'Форма 1'!$H2297*VLOOKUP('Форма 1'!$F2297,'Придельники с 2022'!$B$4:$X$28,'Форма 1'!AF$8),"")</f>
        <v/>
      </c>
      <c r="P2297" s="87"/>
      <c r="Q2297" s="103" t="str">
        <f>IF(ISNUMBER('Форма 1'!AH2297),'Форма 1'!$H2297*VLOOKUP('Форма 1'!$F2297,'Придельники с 2022'!$B$4:$X$28,'Форма 1'!AH$8),"")</f>
        <v/>
      </c>
      <c r="R2297" s="103" t="str">
        <f>IF(ISNUMBER('Форма 1'!AI2297),'Форма 1'!$H2297*VLOOKUP('Форма 1'!$F2297,'Придельники с 2022'!$B$4:$X$28,'Форма 1'!AI$8),"")</f>
        <v/>
      </c>
      <c r="S2297" s="103" t="str">
        <f>IF(ISNUMBER('Форма 1'!AJ2297),'Форма 1'!$H2297*VLOOKUP('Форма 1'!$F2297,'Придельники с 2022'!$B$4:$X$28,'Форма 1'!AJ$8),"")</f>
        <v/>
      </c>
      <c r="T2297" s="87"/>
    </row>
    <row r="2298" spans="1:20">
      <c r="A2298" s="188">
        <f t="shared" si="205"/>
        <v>8</v>
      </c>
      <c r="B2298" s="189" t="s">
        <v>2241</v>
      </c>
      <c r="C2298" s="99">
        <f t="shared" si="202"/>
        <v>5197271.2620000001</v>
      </c>
      <c r="D2298" s="103">
        <f>IF(ISNUMBER('Форма 1'!U2298),'Форма 1'!$H2298*VLOOKUP('Форма 1'!$F2298,'Придельники с 2022'!$B$4:$X$28,'Форма 1'!U$8),"")</f>
        <v>378548.50799999997</v>
      </c>
      <c r="E2298" s="103">
        <f>IF(ISNUMBER('Форма 1'!V2298),'Форма 1'!$H2298*VLOOKUP('Форма 1'!$F2298,'Придельники с 2022'!$B$4:$X$28,'Форма 1'!V$8),"")</f>
        <v>4295821.3679999998</v>
      </c>
      <c r="F2298" s="103" t="str">
        <f>IF(ISNUMBER('Форма 1'!W2298),'Форма 1'!$H2298*VLOOKUP('Форма 1'!$F2298,'Придельники с 2022'!$B$4:$X$28,'Форма 1'!W$8),"")</f>
        <v/>
      </c>
      <c r="G2298" s="103">
        <f>IF(ISNUMBER('Форма 1'!X2298),'Форма 1'!$H2298*VLOOKUP('Форма 1'!$F2298,'Придельники с 2022'!$B$4:$X$28,'Форма 1'!X$8),"")</f>
        <v>193212.03399999999</v>
      </c>
      <c r="H2298" s="103" t="str">
        <f>IF(ISNUMBER('Форма 1'!Y2298),'Форма 1'!$H2298*VLOOKUP('Форма 1'!$F2298,'Придельники с 2022'!$B$4:$X$28,'Форма 1'!Y$8),"")</f>
        <v/>
      </c>
      <c r="I2298" s="103">
        <f>IF(ISNUMBER('Форма 1'!Z2298),'Форма 1'!$H2298*VLOOKUP('Форма 1'!$F2298,'Придельники с 2022'!$B$4:$X$28,'Форма 1'!Z$8),"")</f>
        <v>329689.35199999996</v>
      </c>
      <c r="J2298" s="103" t="str">
        <f>IF(ISNUMBER('Форма 1'!AA2298),'Форма 1'!$H2298*VLOOKUP('Форма 1'!$F2298,'Придельники с 2022'!$B$4:$X$28,'Форма 1'!AA$8),"")</f>
        <v/>
      </c>
      <c r="K2298" s="90"/>
      <c r="L2298" s="87"/>
      <c r="M2298" s="103" t="str">
        <f>IF(ISNUMBER('Форма 1'!AD2298),'Форма 1'!$H2298*VLOOKUP('Форма 1'!$F2298,'Придельники с 2022'!$B$4:$X$28,'Форма 1'!AD$8),"")</f>
        <v/>
      </c>
      <c r="N2298" s="103" t="str">
        <f>IF(ISBLANK('Форма 1'!$AE2298),"",IF('Форма 1'!$AE2298=1,'Форма 1'!$H2298*VLOOKUP('Форма 1'!$F2298,'Придельники с 2022'!$B$4:$X$28,'Форма 1'!$AE$8,0),IF('Форма 1'!$AE2298=2,'Форма 1'!$H2298*VLOOKUP('Форма 1'!$F2298,'Придельники с 2022'!$B$4:$X$28,13,0),IF('Форма 1'!$AE2298=3,'Форма 1'!$H2298*VLOOKUP('Форма 1'!$F2298,'Придельники с 2022'!$B$4:$X$28,12,0)))))</f>
        <v/>
      </c>
      <c r="O2298" s="103" t="str">
        <f>IF(ISNUMBER('Форма 1'!AF2298),'Форма 1'!$H2298*VLOOKUP('Форма 1'!$F2298,'Придельники с 2022'!$B$4:$X$28,'Форма 1'!AF$8),"")</f>
        <v/>
      </c>
      <c r="P2298" s="87"/>
      <c r="Q2298" s="103" t="str">
        <f>IF(ISNUMBER('Форма 1'!AH2298),'Форма 1'!$H2298*VLOOKUP('Форма 1'!$F2298,'Придельники с 2022'!$B$4:$X$28,'Форма 1'!AH$8),"")</f>
        <v/>
      </c>
      <c r="R2298" s="103" t="str">
        <f>IF(ISNUMBER('Форма 1'!AI2298),'Форма 1'!$H2298*VLOOKUP('Форма 1'!$F2298,'Придельники с 2022'!$B$4:$X$28,'Форма 1'!AI$8),"")</f>
        <v/>
      </c>
      <c r="S2298" s="103" t="str">
        <f>IF(ISNUMBER('Форма 1'!AJ2298),'Форма 1'!$H2298*VLOOKUP('Форма 1'!$F2298,'Придельники с 2022'!$B$4:$X$28,'Форма 1'!AJ$8),"")</f>
        <v/>
      </c>
      <c r="T2298" s="87"/>
    </row>
    <row r="2299" spans="1:20">
      <c r="A2299" s="188">
        <f t="shared" si="205"/>
        <v>9</v>
      </c>
      <c r="B2299" s="189" t="s">
        <v>2242</v>
      </c>
      <c r="C2299" s="99">
        <f t="shared" si="202"/>
        <v>163289.48199999999</v>
      </c>
      <c r="D2299" s="103" t="str">
        <f>IF(ISNUMBER('Форма 1'!U2299),'Форма 1'!$H2299*VLOOKUP('Форма 1'!$F2299,'Придельники с 2022'!$B$4:$X$28,'Форма 1'!U$8),"")</f>
        <v/>
      </c>
      <c r="E2299" s="103" t="str">
        <f>IF(ISNUMBER('Форма 1'!V2299),'Форма 1'!$H2299*VLOOKUP('Форма 1'!$F2299,'Придельники с 2022'!$B$4:$X$28,'Форма 1'!V$8),"")</f>
        <v/>
      </c>
      <c r="F2299" s="103" t="str">
        <f>IF(ISNUMBER('Форма 1'!W2299),'Форма 1'!$H2299*VLOOKUP('Форма 1'!$F2299,'Придельники с 2022'!$B$4:$X$28,'Форма 1'!W$8),"")</f>
        <v/>
      </c>
      <c r="G2299" s="103">
        <f>IF(ISNUMBER('Форма 1'!X2299),'Форма 1'!$H2299*VLOOKUP('Форма 1'!$F2299,'Придельники с 2022'!$B$4:$X$28,'Форма 1'!X$8),"")</f>
        <v>163289.48199999999</v>
      </c>
      <c r="H2299" s="103" t="str">
        <f>IF(ISNUMBER('Форма 1'!Y2299),'Форма 1'!$H2299*VLOOKUP('Форма 1'!$F2299,'Придельники с 2022'!$B$4:$X$28,'Форма 1'!Y$8),"")</f>
        <v/>
      </c>
      <c r="I2299" s="103" t="str">
        <f>IF(ISNUMBER('Форма 1'!Z2299),'Форма 1'!$H2299*VLOOKUP('Форма 1'!$F2299,'Придельники с 2022'!$B$4:$X$28,'Форма 1'!Z$8),"")</f>
        <v/>
      </c>
      <c r="J2299" s="103" t="str">
        <f>IF(ISNUMBER('Форма 1'!AA2299),'Форма 1'!$H2299*VLOOKUP('Форма 1'!$F2299,'Придельники с 2022'!$B$4:$X$28,'Форма 1'!AA$8),"")</f>
        <v/>
      </c>
      <c r="K2299" s="90"/>
      <c r="L2299" s="87"/>
      <c r="M2299" s="103" t="str">
        <f>IF(ISNUMBER('Форма 1'!AD2299),'Форма 1'!$H2299*VLOOKUP('Форма 1'!$F2299,'Придельники с 2022'!$B$4:$X$28,'Форма 1'!AD$8),"")</f>
        <v/>
      </c>
      <c r="N2299" s="103" t="str">
        <f>IF(ISBLANK('Форма 1'!$AE2299),"",IF('Форма 1'!$AE2299=1,'Форма 1'!$H2299*VLOOKUP('Форма 1'!$F2299,'Придельники с 2022'!$B$4:$X$28,'Форма 1'!$AE$8,0),IF('Форма 1'!$AE2299=2,'Форма 1'!$H2299*VLOOKUP('Форма 1'!$F2299,'Придельники с 2022'!$B$4:$X$28,13,0),IF('Форма 1'!$AE2299=3,'Форма 1'!$H2299*VLOOKUP('Форма 1'!$F2299,'Придельники с 2022'!$B$4:$X$28,12,0)))))</f>
        <v/>
      </c>
      <c r="O2299" s="103" t="str">
        <f>IF(ISNUMBER('Форма 1'!AF2299),'Форма 1'!$H2299*VLOOKUP('Форма 1'!$F2299,'Придельники с 2022'!$B$4:$X$28,'Форма 1'!AF$8),"")</f>
        <v/>
      </c>
      <c r="P2299" s="87"/>
      <c r="Q2299" s="103" t="str">
        <f>IF(ISNUMBER('Форма 1'!AH2299),'Форма 1'!$H2299*VLOOKUP('Форма 1'!$F2299,'Придельники с 2022'!$B$4:$X$28,'Форма 1'!AH$8),"")</f>
        <v/>
      </c>
      <c r="R2299" s="103" t="str">
        <f>IF(ISNUMBER('Форма 1'!AI2299),'Форма 1'!$H2299*VLOOKUP('Форма 1'!$F2299,'Придельники с 2022'!$B$4:$X$28,'Форма 1'!AI$8),"")</f>
        <v/>
      </c>
      <c r="S2299" s="103" t="str">
        <f>IF(ISNUMBER('Форма 1'!AJ2299),'Форма 1'!$H2299*VLOOKUP('Форма 1'!$F2299,'Придельники с 2022'!$B$4:$X$28,'Форма 1'!AJ$8),"")</f>
        <v/>
      </c>
      <c r="T2299" s="87"/>
    </row>
    <row r="2300" spans="1:20">
      <c r="A2300" s="188">
        <f>A2291+1</f>
        <v>2</v>
      </c>
      <c r="B2300" s="189" t="s">
        <v>1299</v>
      </c>
      <c r="C2300" s="99">
        <f t="shared" si="202"/>
        <v>1975775.6199999999</v>
      </c>
      <c r="D2300" s="103" t="str">
        <f>IF(ISNUMBER('Форма 1'!U2300),'Форма 1'!$H2300*VLOOKUP('Форма 1'!$F2300,'Придельники с 2022'!$B$4:$X$28,'Форма 1'!U$8),"")</f>
        <v/>
      </c>
      <c r="E2300" s="103" t="str">
        <f>IF(ISNUMBER('Форма 1'!V2300),'Форма 1'!$H2300*VLOOKUP('Форма 1'!$F2300,'Придельники с 2022'!$B$4:$X$28,'Форма 1'!V$8),"")</f>
        <v/>
      </c>
      <c r="F2300" s="103">
        <f>IF(ISNUMBER('Форма 1'!W2300),'Форма 1'!$H2300*VLOOKUP('Форма 1'!$F2300,'Придельники с 2022'!$B$4:$X$28,'Форма 1'!W$8),"")</f>
        <v>1975775.6199999999</v>
      </c>
      <c r="G2300" s="103" t="str">
        <f>IF(ISNUMBER('Форма 1'!X2300),'Форма 1'!$H2300*VLOOKUP('Форма 1'!$F2300,'Придельники с 2022'!$B$4:$X$28,'Форма 1'!X$8),"")</f>
        <v/>
      </c>
      <c r="H2300" s="103" t="str">
        <f>IF(ISNUMBER('Форма 1'!Y2300),'Форма 1'!$H2300*VLOOKUP('Форма 1'!$F2300,'Придельники с 2022'!$B$4:$X$28,'Форма 1'!Y$8),"")</f>
        <v/>
      </c>
      <c r="I2300" s="103" t="str">
        <f>IF(ISNUMBER('Форма 1'!Z2300),'Форма 1'!$H2300*VLOOKUP('Форма 1'!$F2300,'Придельники с 2022'!$B$4:$X$28,'Форма 1'!Z$8),"")</f>
        <v/>
      </c>
      <c r="J2300" s="103" t="str">
        <f>IF(ISNUMBER('Форма 1'!AA2300),'Форма 1'!$H2300*VLOOKUP('Форма 1'!$F2300,'Придельники с 2022'!$B$4:$X$28,'Форма 1'!AA$8),"")</f>
        <v/>
      </c>
      <c r="K2300" s="90"/>
      <c r="L2300" s="87"/>
      <c r="M2300" s="103" t="str">
        <f>IF(ISNUMBER('Форма 1'!AD2300),'Форма 1'!$H2300*VLOOKUP('Форма 1'!$F2300,'Придельники с 2022'!$B$4:$X$28,'Форма 1'!AD$8),"")</f>
        <v/>
      </c>
      <c r="N2300" s="103" t="str">
        <f>IF(ISBLANK('Форма 1'!$AE2300),"",IF('Форма 1'!$AE2300=1,'Форма 1'!$H2300*VLOOKUP('Форма 1'!$F2300,'Придельники с 2022'!$B$4:$X$28,'Форма 1'!$AE$8,0),IF('Форма 1'!$AE2300=2,'Форма 1'!$H2300*VLOOKUP('Форма 1'!$F2300,'Придельники с 2022'!$B$4:$X$28,13,0),IF('Форма 1'!$AE2300=3,'Форма 1'!$H2300*VLOOKUP('Форма 1'!$F2300,'Придельники с 2022'!$B$4:$X$28,12,0)))))</f>
        <v/>
      </c>
      <c r="O2300" s="103" t="str">
        <f>IF(ISNUMBER('Форма 1'!AF2300),'Форма 1'!$H2300*VLOOKUP('Форма 1'!$F2300,'Придельники с 2022'!$B$4:$X$28,'Форма 1'!AF$8),"")</f>
        <v/>
      </c>
      <c r="P2300" s="87"/>
      <c r="Q2300" s="103" t="str">
        <f>IF(ISNUMBER('Форма 1'!AH2300),'Форма 1'!$H2300*VLOOKUP('Форма 1'!$F2300,'Придельники с 2022'!$B$4:$X$28,'Форма 1'!AH$8),"")</f>
        <v/>
      </c>
      <c r="R2300" s="103" t="str">
        <f>IF(ISNUMBER('Форма 1'!AI2300),'Форма 1'!$H2300*VLOOKUP('Форма 1'!$F2300,'Придельники с 2022'!$B$4:$X$28,'Форма 1'!AI$8),"")</f>
        <v/>
      </c>
      <c r="S2300" s="103" t="str">
        <f>IF(ISNUMBER('Форма 1'!AJ2300),'Форма 1'!$H2300*VLOOKUP('Форма 1'!$F2300,'Придельники с 2022'!$B$4:$X$28,'Форма 1'!AJ$8),"")</f>
        <v/>
      </c>
      <c r="T2300" s="87"/>
    </row>
    <row r="2301" spans="1:20">
      <c r="A2301" s="188">
        <f t="shared" si="205"/>
        <v>3</v>
      </c>
      <c r="B2301" s="189" t="s">
        <v>2244</v>
      </c>
      <c r="C2301" s="99">
        <f t="shared" si="202"/>
        <v>11713710.516000001</v>
      </c>
      <c r="D2301" s="103">
        <f>IF(ISNUMBER('Форма 1'!U2301),'Форма 1'!$H2301*VLOOKUP('Форма 1'!$F2301,'Придельники с 2022'!$B$4:$X$28,'Форма 1'!U$8),"")</f>
        <v>684629.478</v>
      </c>
      <c r="E2301" s="103">
        <f>IF(ISNUMBER('Форма 1'!V2301),'Форма 1'!$H2301*VLOOKUP('Форма 1'!$F2301,'Придельники с 2022'!$B$4:$X$28,'Форма 1'!V$8),"")</f>
        <v>7769270.9880000008</v>
      </c>
      <c r="F2301" s="103">
        <f>IF(ISNUMBER('Форма 1'!W2301),'Форма 1'!$H2301*VLOOKUP('Форма 1'!$F2301,'Придельники с 2022'!$B$4:$X$28,'Форма 1'!W$8),"")</f>
        <v>1236397.071</v>
      </c>
      <c r="G2301" s="103">
        <f>IF(ISNUMBER('Форма 1'!X2301),'Форма 1'!$H2301*VLOOKUP('Форма 1'!$F2301,'Придельники с 2022'!$B$4:$X$28,'Форма 1'!X$8),"")</f>
        <v>349436.46899999998</v>
      </c>
      <c r="H2301" s="103">
        <f>IF(ISNUMBER('Форма 1'!Y2301),'Форма 1'!$H2301*VLOOKUP('Форма 1'!$F2301,'Придельники с 2022'!$B$4:$X$28,'Форма 1'!Y$8),"")</f>
        <v>1077711.9779999999</v>
      </c>
      <c r="I2301" s="103">
        <f>IF(ISNUMBER('Форма 1'!Z2301),'Форма 1'!$H2301*VLOOKUP('Форма 1'!$F2301,'Придельники с 2022'!$B$4:$X$28,'Форма 1'!Z$8),"")</f>
        <v>596264.53199999989</v>
      </c>
      <c r="J2301" s="103" t="str">
        <f>IF(ISNUMBER('Форма 1'!AA2301),'Форма 1'!$H2301*VLOOKUP('Форма 1'!$F2301,'Придельники с 2022'!$B$4:$X$28,'Форма 1'!AA$8),"")</f>
        <v/>
      </c>
      <c r="K2301" s="90"/>
      <c r="L2301" s="87"/>
      <c r="M2301" s="103" t="str">
        <f>IF(ISNUMBER('Форма 1'!AD2301),'Форма 1'!$H2301*VLOOKUP('Форма 1'!$F2301,'Придельники с 2022'!$B$4:$X$28,'Форма 1'!AD$8),"")</f>
        <v/>
      </c>
      <c r="N2301" s="103" t="str">
        <f>IF(ISBLANK('Форма 1'!$AE2301),"",IF('Форма 1'!$AE2301=1,'Форма 1'!$H2301*VLOOKUP('Форма 1'!$F2301,'Придельники с 2022'!$B$4:$X$28,'Форма 1'!$AE$8,0),IF('Форма 1'!$AE2301=2,'Форма 1'!$H2301*VLOOKUP('Форма 1'!$F2301,'Придельники с 2022'!$B$4:$X$28,13,0),IF('Форма 1'!$AE2301=3,'Форма 1'!$H2301*VLOOKUP('Форма 1'!$F2301,'Придельники с 2022'!$B$4:$X$28,12,0)))))</f>
        <v/>
      </c>
      <c r="O2301" s="103" t="str">
        <f>IF(ISNUMBER('Форма 1'!AF2301),'Форма 1'!$H2301*VLOOKUP('Форма 1'!$F2301,'Придельники с 2022'!$B$4:$X$28,'Форма 1'!AF$8),"")</f>
        <v/>
      </c>
      <c r="P2301" s="87"/>
      <c r="Q2301" s="103" t="str">
        <f>IF(ISNUMBER('Форма 1'!AH2301),'Форма 1'!$H2301*VLOOKUP('Форма 1'!$F2301,'Придельники с 2022'!$B$4:$X$28,'Форма 1'!AH$8),"")</f>
        <v/>
      </c>
      <c r="R2301" s="103" t="str">
        <f>IF(ISNUMBER('Форма 1'!AI2301),'Форма 1'!$H2301*VLOOKUP('Форма 1'!$F2301,'Придельники с 2022'!$B$4:$X$28,'Форма 1'!AI$8),"")</f>
        <v/>
      </c>
      <c r="S2301" s="103" t="str">
        <f>IF(ISNUMBER('Форма 1'!AJ2301),'Форма 1'!$H2301*VLOOKUP('Форма 1'!$F2301,'Придельники с 2022'!$B$4:$X$28,'Форма 1'!AJ$8),"")</f>
        <v/>
      </c>
      <c r="T2301" s="87"/>
    </row>
    <row r="2302" spans="1:20">
      <c r="A2302" s="188">
        <f t="shared" si="205"/>
        <v>4</v>
      </c>
      <c r="B2302" s="189" t="s">
        <v>127</v>
      </c>
      <c r="C2302" s="99">
        <f t="shared" si="202"/>
        <v>6652899.1789999995</v>
      </c>
      <c r="D2302" s="103" t="str">
        <f>IF(ISNUMBER('Форма 1'!U2302),'Форма 1'!$H2302*VLOOKUP('Форма 1'!$F2302,'Придельники с 2022'!$B$4:$X$28,'Форма 1'!U$8),"")</f>
        <v/>
      </c>
      <c r="E2302" s="103" t="str">
        <f>IF(ISNUMBER('Форма 1'!V2302),'Форма 1'!$H2302*VLOOKUP('Форма 1'!$F2302,'Придельники с 2022'!$B$4:$X$28,'Форма 1'!V$8),"")</f>
        <v/>
      </c>
      <c r="F2302" s="103" t="str">
        <f>IF(ISNUMBER('Форма 1'!W2302),'Форма 1'!$H2302*VLOOKUP('Форма 1'!$F2302,'Придельники с 2022'!$B$4:$X$28,'Форма 1'!W$8),"")</f>
        <v/>
      </c>
      <c r="G2302" s="103" t="str">
        <f>IF(ISNUMBER('Форма 1'!X2302),'Форма 1'!$H2302*VLOOKUP('Форма 1'!$F2302,'Придельники с 2022'!$B$4:$X$28,'Форма 1'!X$8),"")</f>
        <v/>
      </c>
      <c r="H2302" s="103" t="str">
        <f>IF(ISNUMBER('Форма 1'!Y2302),'Форма 1'!$H2302*VLOOKUP('Форма 1'!$F2302,'Придельники с 2022'!$B$4:$X$28,'Форма 1'!Y$8),"")</f>
        <v/>
      </c>
      <c r="I2302" s="103" t="str">
        <f>IF(ISNUMBER('Форма 1'!Z2302),'Форма 1'!$H2302*VLOOKUP('Форма 1'!$F2302,'Придельники с 2022'!$B$4:$X$28,'Форма 1'!Z$8),"")</f>
        <v/>
      </c>
      <c r="J2302" s="103" t="str">
        <f>IF(ISNUMBER('Форма 1'!AA2302),'Форма 1'!$H2302*VLOOKUP('Форма 1'!$F2302,'Придельники с 2022'!$B$4:$X$28,'Форма 1'!AA$8),"")</f>
        <v/>
      </c>
      <c r="K2302" s="90"/>
      <c r="L2302" s="87"/>
      <c r="M2302" s="103">
        <f>IF(ISNUMBER('Форма 1'!AD2302),'Форма 1'!$H2302*VLOOKUP('Форма 1'!$F2302,'Придельники с 2022'!$B$4:$X$28,'Форма 1'!AD$8),"")</f>
        <v>6652899.1789999995</v>
      </c>
      <c r="N2302" s="103" t="str">
        <f>IF(ISBLANK('Форма 1'!$AE2302),"",IF('Форма 1'!$AE2302=1,'Форма 1'!$H2302*VLOOKUP('Форма 1'!$F2302,'Придельники с 2022'!$B$4:$X$28,'Форма 1'!$AE$8,0),IF('Форма 1'!$AE2302=2,'Форма 1'!$H2302*VLOOKUP('Форма 1'!$F2302,'Придельники с 2022'!$B$4:$X$28,13,0),IF('Форма 1'!$AE2302=3,'Форма 1'!$H2302*VLOOKUP('Форма 1'!$F2302,'Придельники с 2022'!$B$4:$X$28,12,0)))))</f>
        <v/>
      </c>
      <c r="O2302" s="103" t="str">
        <f>IF(ISNUMBER('Форма 1'!AF2302),'Форма 1'!$H2302*VLOOKUP('Форма 1'!$F2302,'Придельники с 2022'!$B$4:$X$28,'Форма 1'!AF$8),"")</f>
        <v/>
      </c>
      <c r="P2302" s="87"/>
      <c r="Q2302" s="103" t="str">
        <f>IF(ISNUMBER('Форма 1'!AH2302),'Форма 1'!$H2302*VLOOKUP('Форма 1'!$F2302,'Придельники с 2022'!$B$4:$X$28,'Форма 1'!AH$8),"")</f>
        <v/>
      </c>
      <c r="R2302" s="103" t="str">
        <f>IF(ISNUMBER('Форма 1'!AI2302),'Форма 1'!$H2302*VLOOKUP('Форма 1'!$F2302,'Придельники с 2022'!$B$4:$X$28,'Форма 1'!AI$8),"")</f>
        <v/>
      </c>
      <c r="S2302" s="103" t="str">
        <f>IF(ISNUMBER('Форма 1'!AJ2302),'Форма 1'!$H2302*VLOOKUP('Форма 1'!$F2302,'Придельники с 2022'!$B$4:$X$28,'Форма 1'!AJ$8),"")</f>
        <v/>
      </c>
      <c r="T2302" s="87"/>
    </row>
    <row r="2303" spans="1:20">
      <c r="A2303" s="188">
        <f t="shared" si="205"/>
        <v>5</v>
      </c>
      <c r="B2303" s="189" t="s">
        <v>2245</v>
      </c>
      <c r="C2303" s="99">
        <f t="shared" si="202"/>
        <v>19969518.864</v>
      </c>
      <c r="D2303" s="103">
        <f>IF(ISNUMBER('Форма 1'!U2303),'Форма 1'!$H2303*VLOOKUP('Форма 1'!$F2303,'Придельники с 2022'!$B$4:$X$28,'Форма 1'!U$8),"")</f>
        <v>2007980.8840000001</v>
      </c>
      <c r="E2303" s="103">
        <f>IF(ISNUMBER('Форма 1'!V2303),'Форма 1'!$H2303*VLOOKUP('Форма 1'!$F2303,'Придельники с 2022'!$B$4:$X$28,'Форма 1'!V$8),"")</f>
        <v>9613236.0159999989</v>
      </c>
      <c r="F2303" s="103">
        <f>IF(ISNUMBER('Форма 1'!W2303),'Форма 1'!$H2303*VLOOKUP('Форма 1'!$F2303,'Придельники с 2022'!$B$4:$X$28,'Форма 1'!W$8),"")</f>
        <v>2022626.96</v>
      </c>
      <c r="G2303" s="103">
        <f>IF(ISNUMBER('Форма 1'!X2303),'Форма 1'!$H2303*VLOOKUP('Форма 1'!$F2303,'Придельники с 2022'!$B$4:$X$28,'Форма 1'!X$8),"")</f>
        <v>1256316.4400000002</v>
      </c>
      <c r="H2303" s="103">
        <f>IF(ISNUMBER('Форма 1'!Y2303),'Форма 1'!$H2303*VLOOKUP('Форма 1'!$F2303,'Придельники с 2022'!$B$4:$X$28,'Форма 1'!Y$8),"")</f>
        <v>3309858.6</v>
      </c>
      <c r="I2303" s="103">
        <f>IF(ISNUMBER('Форма 1'!Z2303),'Форма 1'!$H2303*VLOOKUP('Форма 1'!$F2303,'Придельники с 2022'!$B$4:$X$28,'Форма 1'!Z$8),"")</f>
        <v>1759499.9640000002</v>
      </c>
      <c r="J2303" s="103" t="str">
        <f>IF(ISNUMBER('Форма 1'!AA2303),'Форма 1'!$H2303*VLOOKUP('Форма 1'!$F2303,'Придельники с 2022'!$B$4:$X$28,'Форма 1'!AA$8),"")</f>
        <v/>
      </c>
      <c r="K2303" s="90"/>
      <c r="L2303" s="87"/>
      <c r="M2303" s="103" t="str">
        <f>IF(ISNUMBER('Форма 1'!AD2303),'Форма 1'!$H2303*VLOOKUP('Форма 1'!$F2303,'Придельники с 2022'!$B$4:$X$28,'Форма 1'!AD$8),"")</f>
        <v/>
      </c>
      <c r="N2303" s="103" t="str">
        <f>IF(ISBLANK('Форма 1'!$AE2303),"",IF('Форма 1'!$AE2303=1,'Форма 1'!$H2303*VLOOKUP('Форма 1'!$F2303,'Придельники с 2022'!$B$4:$X$28,'Форма 1'!$AE$8,0),IF('Форма 1'!$AE2303=2,'Форма 1'!$H2303*VLOOKUP('Форма 1'!$F2303,'Придельники с 2022'!$B$4:$X$28,13,0),IF('Форма 1'!$AE2303=3,'Форма 1'!$H2303*VLOOKUP('Форма 1'!$F2303,'Придельники с 2022'!$B$4:$X$28,12,0)))))</f>
        <v/>
      </c>
      <c r="O2303" s="103" t="str">
        <f>IF(ISNUMBER('Форма 1'!AF2303),'Форма 1'!$H2303*VLOOKUP('Форма 1'!$F2303,'Придельники с 2022'!$B$4:$X$28,'Форма 1'!AF$8),"")</f>
        <v/>
      </c>
      <c r="P2303" s="87"/>
      <c r="Q2303" s="103" t="str">
        <f>IF(ISNUMBER('Форма 1'!AH2303),'Форма 1'!$H2303*VLOOKUP('Форма 1'!$F2303,'Придельники с 2022'!$B$4:$X$28,'Форма 1'!AH$8),"")</f>
        <v/>
      </c>
      <c r="R2303" s="103" t="str">
        <f>IF(ISNUMBER('Форма 1'!AI2303),'Форма 1'!$H2303*VLOOKUP('Форма 1'!$F2303,'Придельники с 2022'!$B$4:$X$28,'Форма 1'!AI$8),"")</f>
        <v/>
      </c>
      <c r="S2303" s="103" t="str">
        <f>IF(ISNUMBER('Форма 1'!AJ2303),'Форма 1'!$H2303*VLOOKUP('Форма 1'!$F2303,'Придельники с 2022'!$B$4:$X$28,'Форма 1'!AJ$8),"")</f>
        <v/>
      </c>
      <c r="T2303" s="87"/>
    </row>
    <row r="2304" spans="1:20">
      <c r="A2304" s="188">
        <f t="shared" si="205"/>
        <v>6</v>
      </c>
      <c r="B2304" s="189" t="s">
        <v>2246</v>
      </c>
      <c r="C2304" s="99">
        <f t="shared" si="202"/>
        <v>11386718.459999997</v>
      </c>
      <c r="D2304" s="103">
        <f>IF(ISNUMBER('Форма 1'!U2304),'Форма 1'!$H2304*VLOOKUP('Форма 1'!$F2304,'Придельники с 2022'!$B$4:$X$28,'Форма 1'!U$8),"")</f>
        <v>1144960.635</v>
      </c>
      <c r="E2304" s="103">
        <f>IF(ISNUMBER('Форма 1'!V2304),'Форма 1'!$H2304*VLOOKUP('Форма 1'!$F2304,'Придельники с 2022'!$B$4:$X$28,'Форма 1'!V$8),"")</f>
        <v>5481514.7399999993</v>
      </c>
      <c r="F2304" s="103">
        <f>IF(ISNUMBER('Форма 1'!W2304),'Форма 1'!$H2304*VLOOKUP('Форма 1'!$F2304,'Придельники с 2022'!$B$4:$X$28,'Форма 1'!W$8),"")</f>
        <v>1153311.8999999999</v>
      </c>
      <c r="G2304" s="103">
        <f>IF(ISNUMBER('Форма 1'!X2304),'Форма 1'!$H2304*VLOOKUP('Форма 1'!$F2304,'Придельники с 2022'!$B$4:$X$28,'Форма 1'!X$8),"")</f>
        <v>716357.85000000009</v>
      </c>
      <c r="H2304" s="103">
        <f>IF(ISNUMBER('Форма 1'!Y2304),'Форма 1'!$H2304*VLOOKUP('Форма 1'!$F2304,'Придельники с 2022'!$B$4:$X$28,'Форма 1'!Y$8),"")</f>
        <v>1887297.75</v>
      </c>
      <c r="I2304" s="103">
        <f>IF(ISNUMBER('Форма 1'!Z2304),'Форма 1'!$H2304*VLOOKUP('Форма 1'!$F2304,'Придельники с 2022'!$B$4:$X$28,'Форма 1'!Z$8),"")</f>
        <v>1003275.585</v>
      </c>
      <c r="J2304" s="103" t="str">
        <f>IF(ISNUMBER('Форма 1'!AA2304),'Форма 1'!$H2304*VLOOKUP('Форма 1'!$F2304,'Придельники с 2022'!$B$4:$X$28,'Форма 1'!AA$8),"")</f>
        <v/>
      </c>
      <c r="K2304" s="90"/>
      <c r="L2304" s="87"/>
      <c r="M2304" s="103" t="str">
        <f>IF(ISNUMBER('Форма 1'!AD2304),'Форма 1'!$H2304*VLOOKUP('Форма 1'!$F2304,'Придельники с 2022'!$B$4:$X$28,'Форма 1'!AD$8),"")</f>
        <v/>
      </c>
      <c r="N2304" s="103" t="str">
        <f>IF(ISBLANK('Форма 1'!$AE2304),"",IF('Форма 1'!$AE2304=1,'Форма 1'!$H2304*VLOOKUP('Форма 1'!$F2304,'Придельники с 2022'!$B$4:$X$28,'Форма 1'!$AE$8,0),IF('Форма 1'!$AE2304=2,'Форма 1'!$H2304*VLOOKUP('Форма 1'!$F2304,'Придельники с 2022'!$B$4:$X$28,13,0),IF('Форма 1'!$AE2304=3,'Форма 1'!$H2304*VLOOKUP('Форма 1'!$F2304,'Придельники с 2022'!$B$4:$X$28,12,0)))))</f>
        <v/>
      </c>
      <c r="O2304" s="103" t="str">
        <f>IF(ISNUMBER('Форма 1'!AF2304),'Форма 1'!$H2304*VLOOKUP('Форма 1'!$F2304,'Придельники с 2022'!$B$4:$X$28,'Форма 1'!AF$8),"")</f>
        <v/>
      </c>
      <c r="P2304" s="87"/>
      <c r="Q2304" s="103" t="str">
        <f>IF(ISNUMBER('Форма 1'!AH2304),'Форма 1'!$H2304*VLOOKUP('Форма 1'!$F2304,'Придельники с 2022'!$B$4:$X$28,'Форма 1'!AH$8),"")</f>
        <v/>
      </c>
      <c r="R2304" s="103" t="str">
        <f>IF(ISNUMBER('Форма 1'!AI2304),'Форма 1'!$H2304*VLOOKUP('Форма 1'!$F2304,'Придельники с 2022'!$B$4:$X$28,'Форма 1'!AI$8),"")</f>
        <v/>
      </c>
      <c r="S2304" s="103" t="str">
        <f>IF(ISNUMBER('Форма 1'!AJ2304),'Форма 1'!$H2304*VLOOKUP('Форма 1'!$F2304,'Придельники с 2022'!$B$4:$X$28,'Форма 1'!AJ$8),"")</f>
        <v/>
      </c>
      <c r="T2304" s="87"/>
    </row>
    <row r="2305" spans="1:20">
      <c r="A2305" s="188">
        <f t="shared" ref="A2305:A2370" si="208">A2304+1</f>
        <v>7</v>
      </c>
      <c r="B2305" s="189" t="s">
        <v>2247</v>
      </c>
      <c r="C2305" s="99">
        <f t="shared" si="202"/>
        <v>10333558.532000002</v>
      </c>
      <c r="D2305" s="103">
        <f>IF(ISNUMBER('Форма 1'!U2305),'Форма 1'!$H2305*VLOOKUP('Форма 1'!$F2305,'Придельники с 2022'!$B$4:$X$28,'Форма 1'!U$8),"")</f>
        <v>665161.69200000004</v>
      </c>
      <c r="E2305" s="103">
        <f>IF(ISNUMBER('Форма 1'!V2305),'Форма 1'!$H2305*VLOOKUP('Форма 1'!$F2305,'Придельники с 2022'!$B$4:$X$28,'Форма 1'!V$8),"")</f>
        <v>7548347.8320000013</v>
      </c>
      <c r="F2305" s="103">
        <f>IF(ISNUMBER('Форма 1'!W2305),'Форма 1'!$H2305*VLOOKUP('Форма 1'!$F2305,'Придельники с 2022'!$B$4:$X$28,'Форма 1'!W$8),"")</f>
        <v>1201239.4939999999</v>
      </c>
      <c r="G2305" s="103">
        <f>IF(ISNUMBER('Форма 1'!X2305),'Форма 1'!$H2305*VLOOKUP('Форма 1'!$F2305,'Придельники с 2022'!$B$4:$X$28,'Форма 1'!X$8),"")</f>
        <v>339500.06599999999</v>
      </c>
      <c r="H2305" s="103" t="str">
        <f>IF(ISNUMBER('Форма 1'!Y2305),'Форма 1'!$H2305*VLOOKUP('Форма 1'!$F2305,'Придельники с 2022'!$B$4:$X$28,'Форма 1'!Y$8),"")</f>
        <v/>
      </c>
      <c r="I2305" s="103">
        <f>IF(ISNUMBER('Форма 1'!Z2305),'Форма 1'!$H2305*VLOOKUP('Форма 1'!$F2305,'Придельники с 2022'!$B$4:$X$28,'Форма 1'!Z$8),"")</f>
        <v>579309.44799999997</v>
      </c>
      <c r="J2305" s="103" t="str">
        <f>IF(ISNUMBER('Форма 1'!AA2305),'Форма 1'!$H2305*VLOOKUP('Форма 1'!$F2305,'Придельники с 2022'!$B$4:$X$28,'Форма 1'!AA$8),"")</f>
        <v/>
      </c>
      <c r="K2305" s="90"/>
      <c r="L2305" s="87"/>
      <c r="M2305" s="103" t="str">
        <f>IF(ISNUMBER('Форма 1'!AD2305),'Форма 1'!$H2305*VLOOKUP('Форма 1'!$F2305,'Придельники с 2022'!$B$4:$X$28,'Форма 1'!AD$8),"")</f>
        <v/>
      </c>
      <c r="N2305" s="103" t="str">
        <f>IF(ISBLANK('Форма 1'!$AE2305),"",IF('Форма 1'!$AE2305=1,'Форма 1'!$H2305*VLOOKUP('Форма 1'!$F2305,'Придельники с 2022'!$B$4:$X$28,'Форма 1'!$AE$8,0),IF('Форма 1'!$AE2305=2,'Форма 1'!$H2305*VLOOKUP('Форма 1'!$F2305,'Придельники с 2022'!$B$4:$X$28,13,0),IF('Форма 1'!$AE2305=3,'Форма 1'!$H2305*VLOOKUP('Форма 1'!$F2305,'Придельники с 2022'!$B$4:$X$28,12,0)))))</f>
        <v/>
      </c>
      <c r="O2305" s="103" t="str">
        <f>IF(ISNUMBER('Форма 1'!AF2305),'Форма 1'!$H2305*VLOOKUP('Форма 1'!$F2305,'Придельники с 2022'!$B$4:$X$28,'Форма 1'!AF$8),"")</f>
        <v/>
      </c>
      <c r="P2305" s="87"/>
      <c r="Q2305" s="103" t="str">
        <f>IF(ISNUMBER('Форма 1'!AH2305),'Форма 1'!$H2305*VLOOKUP('Форма 1'!$F2305,'Придельники с 2022'!$B$4:$X$28,'Форма 1'!AH$8),"")</f>
        <v/>
      </c>
      <c r="R2305" s="103" t="str">
        <f>IF(ISNUMBER('Форма 1'!AI2305),'Форма 1'!$H2305*VLOOKUP('Форма 1'!$F2305,'Придельники с 2022'!$B$4:$X$28,'Форма 1'!AI$8),"")</f>
        <v/>
      </c>
      <c r="S2305" s="103" t="str">
        <f>IF(ISNUMBER('Форма 1'!AJ2305),'Форма 1'!$H2305*VLOOKUP('Форма 1'!$F2305,'Придельники с 2022'!$B$4:$X$28,'Форма 1'!AJ$8),"")</f>
        <v/>
      </c>
      <c r="T2305" s="87"/>
    </row>
    <row r="2306" spans="1:20">
      <c r="A2306" s="188">
        <f t="shared" si="208"/>
        <v>8</v>
      </c>
      <c r="B2306" s="189" t="s">
        <v>2248</v>
      </c>
      <c r="C2306" s="99">
        <f t="shared" si="202"/>
        <v>15072551.934</v>
      </c>
      <c r="D2306" s="103">
        <f>IF(ISNUMBER('Форма 1'!U2306),'Форма 1'!$H2306*VLOOKUP('Форма 1'!$F2306,'Придельники с 2022'!$B$4:$X$28,'Форма 1'!U$8),"")</f>
        <v>970206.35400000005</v>
      </c>
      <c r="E2306" s="103">
        <f>IF(ISNUMBER('Форма 1'!V2306),'Форма 1'!$H2306*VLOOKUP('Форма 1'!$F2306,'Придельники с 2022'!$B$4:$X$28,'Форма 1'!V$8),"")</f>
        <v>11010037.284000002</v>
      </c>
      <c r="F2306" s="103">
        <f>IF(ISNUMBER('Форма 1'!W2306),'Форма 1'!$H2306*VLOOKUP('Форма 1'!$F2306,'Придельники с 2022'!$B$4:$X$28,'Форма 1'!W$8),"")</f>
        <v>1752130.6529999999</v>
      </c>
      <c r="G2306" s="103">
        <f>IF(ISNUMBER('Форма 1'!X2306),'Форма 1'!$H2306*VLOOKUP('Форма 1'!$F2306,'Придельники с 2022'!$B$4:$X$28,'Форма 1'!X$8),"")</f>
        <v>495195.56700000004</v>
      </c>
      <c r="H2306" s="103" t="str">
        <f>IF(ISNUMBER('Форма 1'!Y2306),'Форма 1'!$H2306*VLOOKUP('Форма 1'!$F2306,'Придельники с 2022'!$B$4:$X$28,'Форма 1'!Y$8),"")</f>
        <v/>
      </c>
      <c r="I2306" s="103">
        <f>IF(ISNUMBER('Форма 1'!Z2306),'Форма 1'!$H2306*VLOOKUP('Форма 1'!$F2306,'Придельники с 2022'!$B$4:$X$28,'Форма 1'!Z$8),"")</f>
        <v>844982.076</v>
      </c>
      <c r="J2306" s="103" t="str">
        <f>IF(ISNUMBER('Форма 1'!AA2306),'Форма 1'!$H2306*VLOOKUP('Форма 1'!$F2306,'Придельники с 2022'!$B$4:$X$28,'Форма 1'!AA$8),"")</f>
        <v/>
      </c>
      <c r="K2306" s="90"/>
      <c r="L2306" s="87"/>
      <c r="M2306" s="103" t="str">
        <f>IF(ISNUMBER('Форма 1'!AD2306),'Форма 1'!$H2306*VLOOKUP('Форма 1'!$F2306,'Придельники с 2022'!$B$4:$X$28,'Форма 1'!AD$8),"")</f>
        <v/>
      </c>
      <c r="N2306" s="103" t="str">
        <f>IF(ISBLANK('Форма 1'!$AE2306),"",IF('Форма 1'!$AE2306=1,'Форма 1'!$H2306*VLOOKUP('Форма 1'!$F2306,'Придельники с 2022'!$B$4:$X$28,'Форма 1'!$AE$8,0),IF('Форма 1'!$AE2306=2,'Форма 1'!$H2306*VLOOKUP('Форма 1'!$F2306,'Придельники с 2022'!$B$4:$X$28,13,0),IF('Форма 1'!$AE2306=3,'Форма 1'!$H2306*VLOOKUP('Форма 1'!$F2306,'Придельники с 2022'!$B$4:$X$28,12,0)))))</f>
        <v/>
      </c>
      <c r="O2306" s="103" t="str">
        <f>IF(ISNUMBER('Форма 1'!AF2306),'Форма 1'!$H2306*VLOOKUP('Форма 1'!$F2306,'Придельники с 2022'!$B$4:$X$28,'Форма 1'!AF$8),"")</f>
        <v/>
      </c>
      <c r="P2306" s="87"/>
      <c r="Q2306" s="103" t="str">
        <f>IF(ISNUMBER('Форма 1'!AH2306),'Форма 1'!$H2306*VLOOKUP('Форма 1'!$F2306,'Придельники с 2022'!$B$4:$X$28,'Форма 1'!AH$8),"")</f>
        <v/>
      </c>
      <c r="R2306" s="103" t="str">
        <f>IF(ISNUMBER('Форма 1'!AI2306),'Форма 1'!$H2306*VLOOKUP('Форма 1'!$F2306,'Придельники с 2022'!$B$4:$X$28,'Форма 1'!AI$8),"")</f>
        <v/>
      </c>
      <c r="S2306" s="103" t="str">
        <f>IF(ISNUMBER('Форма 1'!AJ2306),'Форма 1'!$H2306*VLOOKUP('Форма 1'!$F2306,'Придельники с 2022'!$B$4:$X$28,'Форма 1'!AJ$8),"")</f>
        <v/>
      </c>
      <c r="T2306" s="87"/>
    </row>
    <row r="2307" spans="1:20">
      <c r="A2307" s="188">
        <f t="shared" si="208"/>
        <v>9</v>
      </c>
      <c r="B2307" s="189" t="s">
        <v>2249</v>
      </c>
      <c r="C2307" s="99">
        <f t="shared" si="202"/>
        <v>5439492.6180000007</v>
      </c>
      <c r="D2307" s="103">
        <f>IF(ISNUMBER('Форма 1'!U2307),'Форма 1'!$H2307*VLOOKUP('Форма 1'!$F2307,'Придельники с 2022'!$B$4:$X$28,'Форма 1'!U$8),"")</f>
        <v>411488.29800000001</v>
      </c>
      <c r="E2307" s="103">
        <f>IF(ISNUMBER('Форма 1'!V2307),'Форма 1'!$H2307*VLOOKUP('Форма 1'!$F2307,'Придельники с 2022'!$B$4:$X$28,'Форма 1'!V$8),"")</f>
        <v>4669626.7080000006</v>
      </c>
      <c r="F2307" s="103" t="str">
        <f>IF(ISNUMBER('Форма 1'!W2307),'Форма 1'!$H2307*VLOOKUP('Форма 1'!$F2307,'Придельники с 2022'!$B$4:$X$28,'Форма 1'!W$8),"")</f>
        <v/>
      </c>
      <c r="G2307" s="103" t="str">
        <f>IF(ISNUMBER('Форма 1'!X2307),'Форма 1'!$H2307*VLOOKUP('Форма 1'!$F2307,'Придельники с 2022'!$B$4:$X$28,'Форма 1'!X$8),"")</f>
        <v/>
      </c>
      <c r="H2307" s="103" t="str">
        <f>IF(ISNUMBER('Форма 1'!Y2307),'Форма 1'!$H2307*VLOOKUP('Форма 1'!$F2307,'Придельники с 2022'!$B$4:$X$28,'Форма 1'!Y$8),"")</f>
        <v/>
      </c>
      <c r="I2307" s="103">
        <f>IF(ISNUMBER('Форма 1'!Z2307),'Форма 1'!$H2307*VLOOKUP('Форма 1'!$F2307,'Придельники с 2022'!$B$4:$X$28,'Форма 1'!Z$8),"")</f>
        <v>358377.61199999996</v>
      </c>
      <c r="J2307" s="103" t="str">
        <f>IF(ISNUMBER('Форма 1'!AA2307),'Форма 1'!$H2307*VLOOKUP('Форма 1'!$F2307,'Придельники с 2022'!$B$4:$X$28,'Форма 1'!AA$8),"")</f>
        <v/>
      </c>
      <c r="K2307" s="90"/>
      <c r="L2307" s="87"/>
      <c r="M2307" s="103" t="str">
        <f>IF(ISNUMBER('Форма 1'!AD2307),'Форма 1'!$H2307*VLOOKUP('Форма 1'!$F2307,'Придельники с 2022'!$B$4:$X$28,'Форма 1'!AD$8),"")</f>
        <v/>
      </c>
      <c r="N2307" s="103" t="str">
        <f>IF(ISBLANK('Форма 1'!$AE2307),"",IF('Форма 1'!$AE2307=1,'Форма 1'!$H2307*VLOOKUP('Форма 1'!$F2307,'Придельники с 2022'!$B$4:$X$28,'Форма 1'!$AE$8,0),IF('Форма 1'!$AE2307=2,'Форма 1'!$H2307*VLOOKUP('Форма 1'!$F2307,'Придельники с 2022'!$B$4:$X$28,13,0),IF('Форма 1'!$AE2307=3,'Форма 1'!$H2307*VLOOKUP('Форма 1'!$F2307,'Придельники с 2022'!$B$4:$X$28,12,0)))))</f>
        <v/>
      </c>
      <c r="O2307" s="103" t="str">
        <f>IF(ISNUMBER('Форма 1'!AF2307),'Форма 1'!$H2307*VLOOKUP('Форма 1'!$F2307,'Придельники с 2022'!$B$4:$X$28,'Форма 1'!AF$8),"")</f>
        <v/>
      </c>
      <c r="P2307" s="87"/>
      <c r="Q2307" s="103" t="str">
        <f>IF(ISNUMBER('Форма 1'!AH2307),'Форма 1'!$H2307*VLOOKUP('Форма 1'!$F2307,'Придельники с 2022'!$B$4:$X$28,'Форма 1'!AH$8),"")</f>
        <v/>
      </c>
      <c r="R2307" s="103" t="str">
        <f>IF(ISNUMBER('Форма 1'!AI2307),'Форма 1'!$H2307*VLOOKUP('Форма 1'!$F2307,'Придельники с 2022'!$B$4:$X$28,'Форма 1'!AI$8),"")</f>
        <v/>
      </c>
      <c r="S2307" s="103" t="str">
        <f>IF(ISNUMBER('Форма 1'!AJ2307),'Форма 1'!$H2307*VLOOKUP('Форма 1'!$F2307,'Придельники с 2022'!$B$4:$X$28,'Форма 1'!AJ$8),"")</f>
        <v/>
      </c>
      <c r="T2307" s="87"/>
    </row>
    <row r="2308" spans="1:20">
      <c r="A2308" s="188">
        <f t="shared" si="208"/>
        <v>10</v>
      </c>
      <c r="B2308" s="189" t="s">
        <v>2250</v>
      </c>
      <c r="C2308" s="99">
        <f t="shared" si="202"/>
        <v>1821054.69</v>
      </c>
      <c r="D2308" s="103" t="str">
        <f>IF(ISNUMBER('Форма 1'!U2308),'Форма 1'!$H2308*VLOOKUP('Форма 1'!$F2308,'Придельники с 2022'!$B$4:$X$28,'Форма 1'!U$8),"")</f>
        <v/>
      </c>
      <c r="E2308" s="103" t="str">
        <f>IF(ISNUMBER('Форма 1'!V2308),'Форма 1'!$H2308*VLOOKUP('Форма 1'!$F2308,'Придельники с 2022'!$B$4:$X$28,'Форма 1'!V$8),"")</f>
        <v/>
      </c>
      <c r="F2308" s="103" t="str">
        <f>IF(ISNUMBER('Форма 1'!W2308),'Форма 1'!$H2308*VLOOKUP('Форма 1'!$F2308,'Придельники с 2022'!$B$4:$X$28,'Форма 1'!W$8),"")</f>
        <v/>
      </c>
      <c r="G2308" s="103">
        <f>IF(ISNUMBER('Форма 1'!X2308),'Форма 1'!$H2308*VLOOKUP('Форма 1'!$F2308,'Придельники с 2022'!$B$4:$X$28,'Форма 1'!X$8),"")</f>
        <v>672879.61</v>
      </c>
      <c r="H2308" s="103" t="str">
        <f>IF(ISNUMBER('Форма 1'!Y2308),'Форма 1'!$H2308*VLOOKUP('Форма 1'!$F2308,'Придельники с 2022'!$B$4:$X$28,'Форма 1'!Y$8),"")</f>
        <v/>
      </c>
      <c r="I2308" s="103">
        <f>IF(ISNUMBER('Форма 1'!Z2308),'Форма 1'!$H2308*VLOOKUP('Форма 1'!$F2308,'Придельники с 2022'!$B$4:$X$28,'Форма 1'!Z$8),"")</f>
        <v>1148175.0799999998</v>
      </c>
      <c r="J2308" s="103" t="str">
        <f>IF(ISNUMBER('Форма 1'!AA2308),'Форма 1'!$H2308*VLOOKUP('Форма 1'!$F2308,'Придельники с 2022'!$B$4:$X$28,'Форма 1'!AA$8),"")</f>
        <v/>
      </c>
      <c r="K2308" s="90"/>
      <c r="L2308" s="87"/>
      <c r="M2308" s="103" t="str">
        <f>IF(ISNUMBER('Форма 1'!AD2308),'Форма 1'!$H2308*VLOOKUP('Форма 1'!$F2308,'Придельники с 2022'!$B$4:$X$28,'Форма 1'!AD$8),"")</f>
        <v/>
      </c>
      <c r="N2308" s="103" t="str">
        <f>IF(ISBLANK('Форма 1'!$AE2308),"",IF('Форма 1'!$AE2308=1,'Форма 1'!$H2308*VLOOKUP('Форма 1'!$F2308,'Придельники с 2022'!$B$4:$X$28,'Форма 1'!$AE$8,0),IF('Форма 1'!$AE2308=2,'Форма 1'!$H2308*VLOOKUP('Форма 1'!$F2308,'Придельники с 2022'!$B$4:$X$28,13,0),IF('Форма 1'!$AE2308=3,'Форма 1'!$H2308*VLOOKUP('Форма 1'!$F2308,'Придельники с 2022'!$B$4:$X$28,12,0)))))</f>
        <v/>
      </c>
      <c r="O2308" s="103" t="str">
        <f>IF(ISNUMBER('Форма 1'!AF2308),'Форма 1'!$H2308*VLOOKUP('Форма 1'!$F2308,'Придельники с 2022'!$B$4:$X$28,'Форма 1'!AF$8),"")</f>
        <v/>
      </c>
      <c r="P2308" s="87"/>
      <c r="Q2308" s="103" t="str">
        <f>IF(ISNUMBER('Форма 1'!AH2308),'Форма 1'!$H2308*VLOOKUP('Форма 1'!$F2308,'Придельники с 2022'!$B$4:$X$28,'Форма 1'!AH$8),"")</f>
        <v/>
      </c>
      <c r="R2308" s="103" t="str">
        <f>IF(ISNUMBER('Форма 1'!AI2308),'Форма 1'!$H2308*VLOOKUP('Форма 1'!$F2308,'Придельники с 2022'!$B$4:$X$28,'Форма 1'!AI$8),"")</f>
        <v/>
      </c>
      <c r="S2308" s="103" t="str">
        <f>IF(ISNUMBER('Форма 1'!AJ2308),'Форма 1'!$H2308*VLOOKUP('Форма 1'!$F2308,'Придельники с 2022'!$B$4:$X$28,'Форма 1'!AJ$8),"")</f>
        <v/>
      </c>
      <c r="T2308" s="87"/>
    </row>
    <row r="2309" spans="1:20">
      <c r="A2309" s="188">
        <f t="shared" si="208"/>
        <v>11</v>
      </c>
      <c r="B2309" s="189" t="s">
        <v>2251</v>
      </c>
      <c r="C2309" s="99">
        <f t="shared" si="202"/>
        <v>8794902.4000000004</v>
      </c>
      <c r="D2309" s="103">
        <f>IF(ISNUMBER('Форма 1'!U2309),'Форма 1'!$H2309*VLOOKUP('Форма 1'!$F2309,'Придельники с 2022'!$B$4:$X$28,'Форма 1'!U$8),"")</f>
        <v>1319809.4000000001</v>
      </c>
      <c r="E2309" s="103">
        <f>IF(ISNUMBER('Форма 1'!V2309),'Форма 1'!$H2309*VLOOKUP('Форма 1'!$F2309,'Придельники с 2022'!$B$4:$X$28,'Форма 1'!V$8),"")</f>
        <v>6318605.5999999996</v>
      </c>
      <c r="F2309" s="103" t="str">
        <f>IF(ISNUMBER('Форма 1'!W2309),'Форма 1'!$H2309*VLOOKUP('Форма 1'!$F2309,'Придельники с 2022'!$B$4:$X$28,'Форма 1'!W$8),"")</f>
        <v/>
      </c>
      <c r="G2309" s="103" t="str">
        <f>IF(ISNUMBER('Форма 1'!X2309),'Форма 1'!$H2309*VLOOKUP('Форма 1'!$F2309,'Придельники с 2022'!$B$4:$X$28,'Форма 1'!X$8),"")</f>
        <v/>
      </c>
      <c r="H2309" s="103" t="str">
        <f>IF(ISNUMBER('Форма 1'!Y2309),'Форма 1'!$H2309*VLOOKUP('Форма 1'!$F2309,'Придельники с 2022'!$B$4:$X$28,'Форма 1'!Y$8),"")</f>
        <v/>
      </c>
      <c r="I2309" s="103">
        <f>IF(ISNUMBER('Форма 1'!Z2309),'Форма 1'!$H2309*VLOOKUP('Форма 1'!$F2309,'Придельники с 2022'!$B$4:$X$28,'Форма 1'!Z$8),"")</f>
        <v>1156487.3999999999</v>
      </c>
      <c r="J2309" s="103" t="str">
        <f>IF(ISNUMBER('Форма 1'!AA2309),'Форма 1'!$H2309*VLOOKUP('Форма 1'!$F2309,'Придельники с 2022'!$B$4:$X$28,'Форма 1'!AA$8),"")</f>
        <v/>
      </c>
      <c r="K2309" s="90"/>
      <c r="L2309" s="87"/>
      <c r="M2309" s="103" t="str">
        <f>IF(ISNUMBER('Форма 1'!AD2309),'Форма 1'!$H2309*VLOOKUP('Форма 1'!$F2309,'Придельники с 2022'!$B$4:$X$28,'Форма 1'!AD$8),"")</f>
        <v/>
      </c>
      <c r="N2309" s="103" t="str">
        <f>IF(ISBLANK('Форма 1'!$AE2309),"",IF('Форма 1'!$AE2309=1,'Форма 1'!$H2309*VLOOKUP('Форма 1'!$F2309,'Придельники с 2022'!$B$4:$X$28,'Форма 1'!$AE$8,0),IF('Форма 1'!$AE2309=2,'Форма 1'!$H2309*VLOOKUP('Форма 1'!$F2309,'Придельники с 2022'!$B$4:$X$28,13,0),IF('Форма 1'!$AE2309=3,'Форма 1'!$H2309*VLOOKUP('Форма 1'!$F2309,'Придельники с 2022'!$B$4:$X$28,12,0)))))</f>
        <v/>
      </c>
      <c r="O2309" s="103" t="str">
        <f>IF(ISNUMBER('Форма 1'!AF2309),'Форма 1'!$H2309*VLOOKUP('Форма 1'!$F2309,'Придельники с 2022'!$B$4:$X$28,'Форма 1'!AF$8),"")</f>
        <v/>
      </c>
      <c r="P2309" s="87"/>
      <c r="Q2309" s="103" t="str">
        <f>IF(ISNUMBER('Форма 1'!AH2309),'Форма 1'!$H2309*VLOOKUP('Форма 1'!$F2309,'Придельники с 2022'!$B$4:$X$28,'Форма 1'!AH$8),"")</f>
        <v/>
      </c>
      <c r="R2309" s="103" t="str">
        <f>IF(ISNUMBER('Форма 1'!AI2309),'Форма 1'!$H2309*VLOOKUP('Форма 1'!$F2309,'Придельники с 2022'!$B$4:$X$28,'Форма 1'!AI$8),"")</f>
        <v/>
      </c>
      <c r="S2309" s="103" t="str">
        <f>IF(ISNUMBER('Форма 1'!AJ2309),'Форма 1'!$H2309*VLOOKUP('Форма 1'!$F2309,'Придельники с 2022'!$B$4:$X$28,'Форма 1'!AJ$8),"")</f>
        <v/>
      </c>
      <c r="T2309" s="87"/>
    </row>
    <row r="2310" spans="1:20" ht="15.75">
      <c r="A2310" s="187">
        <v>0</v>
      </c>
      <c r="B2310" s="34" t="s">
        <v>128</v>
      </c>
      <c r="C2310" s="36">
        <f t="shared" ref="C2310:T2310" si="209">SUM(C2311:C2586)</f>
        <v>3755920803.177001</v>
      </c>
      <c r="D2310" s="36">
        <f t="shared" si="209"/>
        <v>30611713.717</v>
      </c>
      <c r="E2310" s="36">
        <f t="shared" si="209"/>
        <v>132481806.403</v>
      </c>
      <c r="F2310" s="36">
        <f t="shared" si="209"/>
        <v>710803809.3900001</v>
      </c>
      <c r="G2310" s="36">
        <f t="shared" si="209"/>
        <v>430050084.7100001</v>
      </c>
      <c r="H2310" s="36">
        <f t="shared" si="209"/>
        <v>1159036942.7499998</v>
      </c>
      <c r="I2310" s="36">
        <f t="shared" si="209"/>
        <v>28790596.968000006</v>
      </c>
      <c r="J2310" s="36">
        <f t="shared" si="209"/>
        <v>44681305.579999998</v>
      </c>
      <c r="K2310" s="39">
        <f t="shared" si="209"/>
        <v>7</v>
      </c>
      <c r="L2310" s="36">
        <f t="shared" si="209"/>
        <v>21891573.52</v>
      </c>
      <c r="M2310" s="36">
        <f t="shared" si="209"/>
        <v>620231718.03799999</v>
      </c>
      <c r="N2310" s="36">
        <f t="shared" si="209"/>
        <v>493483299.94299996</v>
      </c>
      <c r="O2310" s="36">
        <f t="shared" si="209"/>
        <v>77675785.112000003</v>
      </c>
      <c r="P2310" s="36">
        <f t="shared" si="209"/>
        <v>34687.5</v>
      </c>
      <c r="Q2310" s="36">
        <f t="shared" si="209"/>
        <v>6147479.5460000001</v>
      </c>
      <c r="R2310" s="36">
        <f t="shared" si="209"/>
        <v>0</v>
      </c>
      <c r="S2310" s="36">
        <f t="shared" si="209"/>
        <v>0</v>
      </c>
      <c r="T2310" s="36">
        <f t="shared" si="209"/>
        <v>0</v>
      </c>
    </row>
    <row r="2311" spans="1:20">
      <c r="A2311" s="188">
        <f t="shared" si="208"/>
        <v>1</v>
      </c>
      <c r="B2311" s="189" t="s">
        <v>2252</v>
      </c>
      <c r="C2311" s="99">
        <f t="shared" si="202"/>
        <v>1156348.1900000002</v>
      </c>
      <c r="D2311" s="103" t="str">
        <f>IF(ISNUMBER('Форма 1'!U2311),'Форма 1'!$H2311*VLOOKUP('Форма 1'!$F2311,'Придельники с 2022'!$B$4:$X$28,'Форма 1'!U$8),"")</f>
        <v/>
      </c>
      <c r="E2311" s="103" t="str">
        <f>IF(ISNUMBER('Форма 1'!V2311),'Форма 1'!$H2311*VLOOKUP('Форма 1'!$F2311,'Придельники с 2022'!$B$4:$X$28,'Форма 1'!V$8),"")</f>
        <v/>
      </c>
      <c r="F2311" s="103" t="str">
        <f>IF(ISNUMBER('Форма 1'!W2311),'Форма 1'!$H2311*VLOOKUP('Форма 1'!$F2311,'Придельники с 2022'!$B$4:$X$28,'Форма 1'!W$8),"")</f>
        <v/>
      </c>
      <c r="G2311" s="103">
        <f>IF(ISNUMBER('Форма 1'!X2311),'Форма 1'!$H2311*VLOOKUP('Форма 1'!$F2311,'Придельники с 2022'!$B$4:$X$28,'Форма 1'!X$8),"")</f>
        <v>1156348.1900000002</v>
      </c>
      <c r="H2311" s="103" t="str">
        <f>IF(ISNUMBER('Форма 1'!Y2311),'Форма 1'!$H2311*VLOOKUP('Форма 1'!$F2311,'Придельники с 2022'!$B$4:$X$28,'Форма 1'!Y$8),"")</f>
        <v/>
      </c>
      <c r="I2311" s="103" t="str">
        <f>IF(ISNUMBER('Форма 1'!Z2311),'Форма 1'!$H2311*VLOOKUP('Форма 1'!$F2311,'Придельники с 2022'!$B$4:$X$28,'Форма 1'!Z$8),"")</f>
        <v/>
      </c>
      <c r="J2311" s="103" t="str">
        <f>IF(ISNUMBER('Форма 1'!AA2311),'Форма 1'!$H2311*VLOOKUP('Форма 1'!$F2311,'Придельники с 2022'!$B$4:$X$28,'Форма 1'!AA$8),"")</f>
        <v/>
      </c>
      <c r="K2311" s="90"/>
      <c r="L2311" s="87"/>
      <c r="M2311" s="103" t="str">
        <f>IF(ISNUMBER('Форма 1'!AD2311),'Форма 1'!$H2311*VLOOKUP('Форма 1'!$F2311,'Придельники с 2022'!$B$4:$X$28,'Форма 1'!AD$8),"")</f>
        <v/>
      </c>
      <c r="N2311" s="103" t="str">
        <f>IF(ISBLANK('Форма 1'!$AE2311),"",IF('Форма 1'!$AE2311=1,'Форма 1'!$H2311*VLOOKUP('Форма 1'!$F2311,'Придельники с 2022'!$B$4:$X$28,'Форма 1'!$AE$8,0),IF('Форма 1'!$AE2311=2,'Форма 1'!$H2311*VLOOKUP('Форма 1'!$F2311,'Придельники с 2022'!$B$4:$X$28,13,0),IF('Форма 1'!$AE2311=3,'Форма 1'!$H2311*VLOOKUP('Форма 1'!$F2311,'Придельники с 2022'!$B$4:$X$28,12,0)))))</f>
        <v/>
      </c>
      <c r="O2311" s="103" t="str">
        <f>IF(ISNUMBER('Форма 1'!AF2311),'Форма 1'!$H2311*VLOOKUP('Форма 1'!$F2311,'Придельники с 2022'!$B$4:$X$28,'Форма 1'!AF$8),"")</f>
        <v/>
      </c>
      <c r="P2311" s="87"/>
      <c r="Q2311" s="103" t="str">
        <f>IF(ISNUMBER('Форма 1'!AH2311),'Форма 1'!$H2311*VLOOKUP('Форма 1'!$F2311,'Придельники с 2022'!$B$4:$X$28,'Форма 1'!AH$8),"")</f>
        <v/>
      </c>
      <c r="R2311" s="103" t="str">
        <f>IF(ISNUMBER('Форма 1'!AI2311),'Форма 1'!$H2311*VLOOKUP('Форма 1'!$F2311,'Придельники с 2022'!$B$4:$X$28,'Форма 1'!AI$8),"")</f>
        <v/>
      </c>
      <c r="S2311" s="103" t="str">
        <f>IF(ISNUMBER('Форма 1'!AJ2311),'Форма 1'!$H2311*VLOOKUP('Форма 1'!$F2311,'Придельники с 2022'!$B$4:$X$28,'Форма 1'!AJ$8),"")</f>
        <v/>
      </c>
      <c r="T2311" s="87"/>
    </row>
    <row r="2312" spans="1:20">
      <c r="A2312" s="188">
        <f t="shared" si="208"/>
        <v>2</v>
      </c>
      <c r="B2312" s="189" t="s">
        <v>2253</v>
      </c>
      <c r="C2312" s="99">
        <f t="shared" si="202"/>
        <v>73813500.607999995</v>
      </c>
      <c r="D2312" s="103">
        <f>IF(ISNUMBER('Форма 1'!U2312),'Форма 1'!$H2312*VLOOKUP('Форма 1'!$F2312,'Придельники с 2022'!$B$4:$X$28,'Форма 1'!U$8),"")</f>
        <v>6147142.1830000002</v>
      </c>
      <c r="E2312" s="103">
        <f>IF(ISNUMBER('Форма 1'!V2312),'Форма 1'!$H2312*VLOOKUP('Форма 1'!$F2312,'Придельники с 2022'!$B$4:$X$28,'Форма 1'!V$8),"")</f>
        <v>29429527.491999995</v>
      </c>
      <c r="F2312" s="103">
        <f>IF(ISNUMBER('Форма 1'!W2312),'Форма 1'!$H2312*VLOOKUP('Форма 1'!$F2312,'Придельники с 2022'!$B$4:$X$28,'Форма 1'!W$8),"")</f>
        <v>6191979.0199999996</v>
      </c>
      <c r="G2312" s="103">
        <f>IF(ISNUMBER('Форма 1'!X2312),'Форма 1'!$H2312*VLOOKUP('Форма 1'!$F2312,'Придельники с 2022'!$B$4:$X$28,'Форма 1'!X$8),"")</f>
        <v>3846030.5300000003</v>
      </c>
      <c r="H2312" s="103">
        <f>IF(ISNUMBER('Форма 1'!Y2312),'Форма 1'!$H2312*VLOOKUP('Форма 1'!$F2312,'Придельники с 2022'!$B$4:$X$28,'Форма 1'!Y$8),"")</f>
        <v>10132651.949999999</v>
      </c>
      <c r="I2312" s="103">
        <f>IF(ISNUMBER('Форма 1'!Z2312),'Форма 1'!$H2312*VLOOKUP('Форма 1'!$F2312,'Придельники с 2022'!$B$4:$X$28,'Форма 1'!Z$8),"")</f>
        <v>5386453.8930000002</v>
      </c>
      <c r="J2312" s="103">
        <f>IF(ISNUMBER('Форма 1'!AA2312),'Форма 1'!$H2312*VLOOKUP('Форма 1'!$F2312,'Придельники с 2022'!$B$4:$X$28,'Форма 1'!AA$8),"")</f>
        <v>12679715.539999999</v>
      </c>
      <c r="K2312" s="90"/>
      <c r="L2312" s="87"/>
      <c r="M2312" s="103" t="str">
        <f>IF(ISNUMBER('Форма 1'!AD2312),'Форма 1'!$H2312*VLOOKUP('Форма 1'!$F2312,'Придельники с 2022'!$B$4:$X$28,'Форма 1'!AD$8),"")</f>
        <v/>
      </c>
      <c r="N2312" s="103" t="str">
        <f>IF(ISBLANK('Форма 1'!$AE2312),"",IF('Форма 1'!$AE2312=1,'Форма 1'!$H2312*VLOOKUP('Форма 1'!$F2312,'Придельники с 2022'!$B$4:$X$28,'Форма 1'!$AE$8,0),IF('Форма 1'!$AE2312=2,'Форма 1'!$H2312*VLOOKUP('Форма 1'!$F2312,'Придельники с 2022'!$B$4:$X$28,13,0),IF('Форма 1'!$AE2312=3,'Форма 1'!$H2312*VLOOKUP('Форма 1'!$F2312,'Придельники с 2022'!$B$4:$X$28,12,0)))))</f>
        <v/>
      </c>
      <c r="O2312" s="103" t="str">
        <f>IF(ISNUMBER('Форма 1'!AF2312),'Форма 1'!$H2312*VLOOKUP('Форма 1'!$F2312,'Придельники с 2022'!$B$4:$X$28,'Форма 1'!AF$8),"")</f>
        <v/>
      </c>
      <c r="P2312" s="87"/>
      <c r="Q2312" s="103" t="str">
        <f>IF(ISNUMBER('Форма 1'!AH2312),'Форма 1'!$H2312*VLOOKUP('Форма 1'!$F2312,'Придельники с 2022'!$B$4:$X$28,'Форма 1'!AH$8),"")</f>
        <v/>
      </c>
      <c r="R2312" s="103" t="str">
        <f>IF(ISNUMBER('Форма 1'!AI2312),'Форма 1'!$H2312*VLOOKUP('Форма 1'!$F2312,'Придельники с 2022'!$B$4:$X$28,'Форма 1'!AI$8),"")</f>
        <v/>
      </c>
      <c r="S2312" s="103" t="str">
        <f>IF(ISNUMBER('Форма 1'!AJ2312),'Форма 1'!$H2312*VLOOKUP('Форма 1'!$F2312,'Придельники с 2022'!$B$4:$X$28,'Форма 1'!AJ$8),"")</f>
        <v/>
      </c>
      <c r="T2312" s="87"/>
    </row>
    <row r="2313" spans="1:20">
      <c r="A2313" s="188">
        <f t="shared" si="208"/>
        <v>3</v>
      </c>
      <c r="B2313" s="189" t="s">
        <v>2254</v>
      </c>
      <c r="C2313" s="99">
        <f t="shared" si="202"/>
        <v>29602019.583999995</v>
      </c>
      <c r="D2313" s="103">
        <f>IF(ISNUMBER('Форма 1'!U2313),'Форма 1'!$H2313*VLOOKUP('Форма 1'!$F2313,'Придельники с 2022'!$B$4:$X$28,'Форма 1'!U$8),"")</f>
        <v>2465237.6839999999</v>
      </c>
      <c r="E2313" s="103">
        <f>IF(ISNUMBER('Форма 1'!V2313),'Форма 1'!$H2313*VLOOKUP('Форма 1'!$F2313,'Придельники с 2022'!$B$4:$X$28,'Форма 1'!V$8),"")</f>
        <v>11802359.215999998</v>
      </c>
      <c r="F2313" s="103">
        <f>IF(ISNUMBER('Форма 1'!W2313),'Форма 1'!$H2313*VLOOKUP('Форма 1'!$F2313,'Придельники с 2022'!$B$4:$X$28,'Форма 1'!W$8),"")</f>
        <v>2483218.9599999995</v>
      </c>
      <c r="G2313" s="103">
        <f>IF(ISNUMBER('Форма 1'!X2313),'Форма 1'!$H2313*VLOOKUP('Форма 1'!$F2313,'Придельники с 2022'!$B$4:$X$28,'Форма 1'!X$8),"")</f>
        <v>1542404.44</v>
      </c>
      <c r="H2313" s="103">
        <f>IF(ISNUMBER('Форма 1'!Y2313),'Форма 1'!$H2313*VLOOKUP('Форма 1'!$F2313,'Придельники с 2022'!$B$4:$X$28,'Форма 1'!Y$8),"")</f>
        <v>4063578.5999999996</v>
      </c>
      <c r="I2313" s="103">
        <f>IF(ISNUMBER('Форма 1'!Z2313),'Форма 1'!$H2313*VLOOKUP('Форма 1'!$F2313,'Придельники с 2022'!$B$4:$X$28,'Форма 1'!Z$8),"")</f>
        <v>2160172.764</v>
      </c>
      <c r="J2313" s="103">
        <f>IF(ISNUMBER('Форма 1'!AA2313),'Форма 1'!$H2313*VLOOKUP('Форма 1'!$F2313,'Придельники с 2022'!$B$4:$X$28,'Форма 1'!AA$8),"")</f>
        <v>5085047.919999999</v>
      </c>
      <c r="K2313" s="90"/>
      <c r="L2313" s="87"/>
      <c r="M2313" s="103" t="str">
        <f>IF(ISNUMBER('Форма 1'!AD2313),'Форма 1'!$H2313*VLOOKUP('Форма 1'!$F2313,'Придельники с 2022'!$B$4:$X$28,'Форма 1'!AD$8),"")</f>
        <v/>
      </c>
      <c r="N2313" s="103" t="str">
        <f>IF(ISBLANK('Форма 1'!$AE2313),"",IF('Форма 1'!$AE2313=1,'Форма 1'!$H2313*VLOOKUP('Форма 1'!$F2313,'Придельники с 2022'!$B$4:$X$28,'Форма 1'!$AE$8,0),IF('Форма 1'!$AE2313=2,'Форма 1'!$H2313*VLOOKUP('Форма 1'!$F2313,'Придельники с 2022'!$B$4:$X$28,13,0),IF('Форма 1'!$AE2313=3,'Форма 1'!$H2313*VLOOKUP('Форма 1'!$F2313,'Придельники с 2022'!$B$4:$X$28,12,0)))))</f>
        <v/>
      </c>
      <c r="O2313" s="103" t="str">
        <f>IF(ISNUMBER('Форма 1'!AF2313),'Форма 1'!$H2313*VLOOKUP('Форма 1'!$F2313,'Придельники с 2022'!$B$4:$X$28,'Форма 1'!AF$8),"")</f>
        <v/>
      </c>
      <c r="P2313" s="87"/>
      <c r="Q2313" s="103" t="str">
        <f>IF(ISNUMBER('Форма 1'!AH2313),'Форма 1'!$H2313*VLOOKUP('Форма 1'!$F2313,'Придельники с 2022'!$B$4:$X$28,'Форма 1'!AH$8),"")</f>
        <v/>
      </c>
      <c r="R2313" s="103" t="str">
        <f>IF(ISNUMBER('Форма 1'!AI2313),'Форма 1'!$H2313*VLOOKUP('Форма 1'!$F2313,'Придельники с 2022'!$B$4:$X$28,'Форма 1'!AI$8),"")</f>
        <v/>
      </c>
      <c r="S2313" s="103" t="str">
        <f>IF(ISNUMBER('Форма 1'!AJ2313),'Форма 1'!$H2313*VLOOKUP('Форма 1'!$F2313,'Придельники с 2022'!$B$4:$X$28,'Форма 1'!AJ$8),"")</f>
        <v/>
      </c>
      <c r="T2313" s="87"/>
    </row>
    <row r="2314" spans="1:20">
      <c r="A2314" s="188">
        <f t="shared" si="208"/>
        <v>4</v>
      </c>
      <c r="B2314" s="189" t="s">
        <v>2255</v>
      </c>
      <c r="C2314" s="99">
        <f t="shared" si="202"/>
        <v>28264296.5</v>
      </c>
      <c r="D2314" s="103" t="str">
        <f>IF(ISNUMBER('Форма 1'!U2314),'Форма 1'!$H2314*VLOOKUP('Форма 1'!$F2314,'Придельники с 2022'!$B$4:$X$28,'Форма 1'!U$8),"")</f>
        <v/>
      </c>
      <c r="E2314" s="103" t="str">
        <f>IF(ISNUMBER('Форма 1'!V2314),'Форма 1'!$H2314*VLOOKUP('Форма 1'!$F2314,'Придельники с 2022'!$B$4:$X$28,'Форма 1'!V$8),"")</f>
        <v/>
      </c>
      <c r="F2314" s="103">
        <f>IF(ISNUMBER('Форма 1'!W2314),'Форма 1'!$H2314*VLOOKUP('Форма 1'!$F2314,'Придельники с 2022'!$B$4:$X$28,'Форма 1'!W$8),"")</f>
        <v>8676558.8199999984</v>
      </c>
      <c r="G2314" s="103">
        <f>IF(ISNUMBER('Форма 1'!X2314),'Форма 1'!$H2314*VLOOKUP('Форма 1'!$F2314,'Придельники с 2022'!$B$4:$X$28,'Форма 1'!X$8),"")</f>
        <v>5389280.2300000004</v>
      </c>
      <c r="H2314" s="103">
        <f>IF(ISNUMBER('Форма 1'!Y2314),'Форма 1'!$H2314*VLOOKUP('Форма 1'!$F2314,'Придельники с 2022'!$B$4:$X$28,'Форма 1'!Y$8),"")</f>
        <v>14198457.449999999</v>
      </c>
      <c r="I2314" s="103" t="str">
        <f>IF(ISNUMBER('Форма 1'!Z2314),'Форма 1'!$H2314*VLOOKUP('Форма 1'!$F2314,'Придельники с 2022'!$B$4:$X$28,'Форма 1'!Z$8),"")</f>
        <v/>
      </c>
      <c r="J2314" s="103" t="str">
        <f>IF(ISNUMBER('Форма 1'!AA2314),'Форма 1'!$H2314*VLOOKUP('Форма 1'!$F2314,'Придельники с 2022'!$B$4:$X$28,'Форма 1'!AA$8),"")</f>
        <v/>
      </c>
      <c r="K2314" s="90"/>
      <c r="L2314" s="87"/>
      <c r="M2314" s="103" t="str">
        <f>IF(ISNUMBER('Форма 1'!AD2314),'Форма 1'!$H2314*VLOOKUP('Форма 1'!$F2314,'Придельники с 2022'!$B$4:$X$28,'Форма 1'!AD$8),"")</f>
        <v/>
      </c>
      <c r="N2314" s="103" t="str">
        <f>IF(ISBLANK('Форма 1'!$AE2314),"",IF('Форма 1'!$AE2314=1,'Форма 1'!$H2314*VLOOKUP('Форма 1'!$F2314,'Придельники с 2022'!$B$4:$X$28,'Форма 1'!$AE$8,0),IF('Форма 1'!$AE2314=2,'Форма 1'!$H2314*VLOOKUP('Форма 1'!$F2314,'Придельники с 2022'!$B$4:$X$28,13,0),IF('Форма 1'!$AE2314=3,'Форма 1'!$H2314*VLOOKUP('Форма 1'!$F2314,'Придельники с 2022'!$B$4:$X$28,12,0)))))</f>
        <v/>
      </c>
      <c r="O2314" s="103" t="str">
        <f>IF(ISNUMBER('Форма 1'!AF2314),'Форма 1'!$H2314*VLOOKUP('Форма 1'!$F2314,'Придельники с 2022'!$B$4:$X$28,'Форма 1'!AF$8),"")</f>
        <v/>
      </c>
      <c r="P2314" s="87"/>
      <c r="Q2314" s="103" t="str">
        <f>IF(ISNUMBER('Форма 1'!AH2314),'Форма 1'!$H2314*VLOOKUP('Форма 1'!$F2314,'Придельники с 2022'!$B$4:$X$28,'Форма 1'!AH$8),"")</f>
        <v/>
      </c>
      <c r="R2314" s="103" t="str">
        <f>IF(ISNUMBER('Форма 1'!AI2314),'Форма 1'!$H2314*VLOOKUP('Форма 1'!$F2314,'Придельники с 2022'!$B$4:$X$28,'Форма 1'!AI$8),"")</f>
        <v/>
      </c>
      <c r="S2314" s="103" t="str">
        <f>IF(ISNUMBER('Форма 1'!AJ2314),'Форма 1'!$H2314*VLOOKUP('Форма 1'!$F2314,'Придельники с 2022'!$B$4:$X$28,'Форма 1'!AJ$8),"")</f>
        <v/>
      </c>
      <c r="T2314" s="87"/>
    </row>
    <row r="2315" spans="1:20">
      <c r="A2315" s="188">
        <f t="shared" si="208"/>
        <v>5</v>
      </c>
      <c r="B2315" s="189" t="s">
        <v>2257</v>
      </c>
      <c r="C2315" s="99">
        <f t="shared" si="202"/>
        <v>14010667</v>
      </c>
      <c r="D2315" s="103" t="str">
        <f>IF(ISNUMBER('Форма 1'!U2315),'Форма 1'!$H2315*VLOOKUP('Форма 1'!$F2315,'Придельники с 2022'!$B$4:$X$28,'Форма 1'!U$8),"")</f>
        <v/>
      </c>
      <c r="E2315" s="103" t="str">
        <f>IF(ISNUMBER('Форма 1'!V2315),'Форма 1'!$H2315*VLOOKUP('Форма 1'!$F2315,'Придельники с 2022'!$B$4:$X$28,'Форма 1'!V$8),"")</f>
        <v/>
      </c>
      <c r="F2315" s="103">
        <f>IF(ISNUMBER('Форма 1'!W2315),'Форма 1'!$H2315*VLOOKUP('Форма 1'!$F2315,'Придельники с 2022'!$B$4:$X$28,'Форма 1'!W$8),"")</f>
        <v>4300987.1599999992</v>
      </c>
      <c r="G2315" s="103">
        <f>IF(ISNUMBER('Форма 1'!X2315),'Форма 1'!$H2315*VLOOKUP('Форма 1'!$F2315,'Придельники с 2022'!$B$4:$X$28,'Форма 1'!X$8),"")</f>
        <v>2671476.7400000002</v>
      </c>
      <c r="H2315" s="103">
        <f>IF(ISNUMBER('Форма 1'!Y2315),'Форма 1'!$H2315*VLOOKUP('Форма 1'!$F2315,'Придельники с 2022'!$B$4:$X$28,'Форма 1'!Y$8),"")</f>
        <v>7038203.0999999996</v>
      </c>
      <c r="I2315" s="103" t="str">
        <f>IF(ISNUMBER('Форма 1'!Z2315),'Форма 1'!$H2315*VLOOKUP('Форма 1'!$F2315,'Придельники с 2022'!$B$4:$X$28,'Форма 1'!Z$8),"")</f>
        <v/>
      </c>
      <c r="J2315" s="103" t="str">
        <f>IF(ISNUMBER('Форма 1'!AA2315),'Форма 1'!$H2315*VLOOKUP('Форма 1'!$F2315,'Придельники с 2022'!$B$4:$X$28,'Форма 1'!AA$8),"")</f>
        <v/>
      </c>
      <c r="K2315" s="90"/>
      <c r="L2315" s="87"/>
      <c r="M2315" s="103" t="str">
        <f>IF(ISNUMBER('Форма 1'!AD2315),'Форма 1'!$H2315*VLOOKUP('Форма 1'!$F2315,'Придельники с 2022'!$B$4:$X$28,'Форма 1'!AD$8),"")</f>
        <v/>
      </c>
      <c r="N2315" s="103" t="str">
        <f>IF(ISBLANK('Форма 1'!$AE2315),"",IF('Форма 1'!$AE2315=1,'Форма 1'!$H2315*VLOOKUP('Форма 1'!$F2315,'Придельники с 2022'!$B$4:$X$28,'Форма 1'!$AE$8,0),IF('Форма 1'!$AE2315=2,'Форма 1'!$H2315*VLOOKUP('Форма 1'!$F2315,'Придельники с 2022'!$B$4:$X$28,13,0),IF('Форма 1'!$AE2315=3,'Форма 1'!$H2315*VLOOKUP('Форма 1'!$F2315,'Придельники с 2022'!$B$4:$X$28,12,0)))))</f>
        <v/>
      </c>
      <c r="O2315" s="103" t="str">
        <f>IF(ISNUMBER('Форма 1'!AF2315),'Форма 1'!$H2315*VLOOKUP('Форма 1'!$F2315,'Придельники с 2022'!$B$4:$X$28,'Форма 1'!AF$8),"")</f>
        <v/>
      </c>
      <c r="P2315" s="87"/>
      <c r="Q2315" s="103" t="str">
        <f>IF(ISNUMBER('Форма 1'!AH2315),'Форма 1'!$H2315*VLOOKUP('Форма 1'!$F2315,'Придельники с 2022'!$B$4:$X$28,'Форма 1'!AH$8),"")</f>
        <v/>
      </c>
      <c r="R2315" s="103" t="str">
        <f>IF(ISNUMBER('Форма 1'!AI2315),'Форма 1'!$H2315*VLOOKUP('Форма 1'!$F2315,'Придельники с 2022'!$B$4:$X$28,'Форма 1'!AI$8),"")</f>
        <v/>
      </c>
      <c r="S2315" s="103" t="str">
        <f>IF(ISNUMBER('Форма 1'!AJ2315),'Форма 1'!$H2315*VLOOKUP('Форма 1'!$F2315,'Придельники с 2022'!$B$4:$X$28,'Форма 1'!AJ$8),"")</f>
        <v/>
      </c>
      <c r="T2315" s="87"/>
    </row>
    <row r="2316" spans="1:20">
      <c r="A2316" s="188">
        <f t="shared" si="208"/>
        <v>6</v>
      </c>
      <c r="B2316" s="189" t="s">
        <v>2258</v>
      </c>
      <c r="C2316" s="99">
        <f t="shared" si="202"/>
        <v>47459657.480000004</v>
      </c>
      <c r="D2316" s="103" t="str">
        <f>IF(ISNUMBER('Форма 1'!U2316),'Форма 1'!$H2316*VLOOKUP('Форма 1'!$F2316,'Придельники с 2022'!$B$4:$X$28,'Форма 1'!U$8),"")</f>
        <v/>
      </c>
      <c r="E2316" s="103" t="str">
        <f>IF(ISNUMBER('Форма 1'!V2316),'Форма 1'!$H2316*VLOOKUP('Форма 1'!$F2316,'Придельники с 2022'!$B$4:$X$28,'Форма 1'!V$8),"")</f>
        <v/>
      </c>
      <c r="F2316" s="103" t="str">
        <f>IF(ISNUMBER('Форма 1'!W2316),'Форма 1'!$H2316*VLOOKUP('Форма 1'!$F2316,'Придельники с 2022'!$B$4:$X$28,'Форма 1'!W$8),"")</f>
        <v/>
      </c>
      <c r="G2316" s="103" t="str">
        <f>IF(ISNUMBER('Форма 1'!X2316),'Форма 1'!$H2316*VLOOKUP('Форма 1'!$F2316,'Придельники с 2022'!$B$4:$X$28,'Форма 1'!X$8),"")</f>
        <v/>
      </c>
      <c r="H2316" s="103" t="str">
        <f>IF(ISNUMBER('Форма 1'!Y2316),'Форма 1'!$H2316*VLOOKUP('Форма 1'!$F2316,'Придельники с 2022'!$B$4:$X$28,'Форма 1'!Y$8),"")</f>
        <v/>
      </c>
      <c r="I2316" s="103" t="str">
        <f>IF(ISNUMBER('Форма 1'!Z2316),'Форма 1'!$H2316*VLOOKUP('Форма 1'!$F2316,'Придельники с 2022'!$B$4:$X$28,'Форма 1'!Z$8),"")</f>
        <v/>
      </c>
      <c r="J2316" s="103" t="str">
        <f>IF(ISNUMBER('Форма 1'!AA2316),'Форма 1'!$H2316*VLOOKUP('Форма 1'!$F2316,'Придельники с 2022'!$B$4:$X$28,'Форма 1'!AA$8),"")</f>
        <v/>
      </c>
      <c r="K2316" s="90"/>
      <c r="L2316" s="87"/>
      <c r="M2316" s="103">
        <f>IF(ISNUMBER('Форма 1'!AD2316),'Форма 1'!$H2316*VLOOKUP('Форма 1'!$F2316,'Придельники с 2022'!$B$4:$X$28,'Форма 1'!AD$8),"")</f>
        <v>20950375.040000003</v>
      </c>
      <c r="N2316" s="103">
        <f>IF(ISBLANK('Форма 1'!$AE2316),"",IF('Форма 1'!$AE2316=1,'Форма 1'!$H2316*VLOOKUP('Форма 1'!$F2316,'Придельники с 2022'!$B$4:$X$28,'Форма 1'!$AE$8,0),IF('Форма 1'!$AE2316=2,'Форма 1'!$H2316*VLOOKUP('Форма 1'!$F2316,'Придельники с 2022'!$B$4:$X$28,13,0),IF('Форма 1'!$AE2316=3,'Форма 1'!$H2316*VLOOKUP('Форма 1'!$F2316,'Придельники с 2022'!$B$4:$X$28,12,0)))))</f>
        <v>22712738.719999999</v>
      </c>
      <c r="O2316" s="103">
        <f>IF(ISNUMBER('Форма 1'!AF2316),'Форма 1'!$H2316*VLOOKUP('Форма 1'!$F2316,'Придельники с 2022'!$B$4:$X$28,'Форма 1'!AF$8),"")</f>
        <v>3796543.72</v>
      </c>
      <c r="P2316" s="87"/>
      <c r="Q2316" s="103" t="str">
        <f>IF(ISNUMBER('Форма 1'!AH2316),'Форма 1'!$H2316*VLOOKUP('Форма 1'!$F2316,'Придельники с 2022'!$B$4:$X$28,'Форма 1'!AH$8),"")</f>
        <v/>
      </c>
      <c r="R2316" s="103" t="str">
        <f>IF(ISNUMBER('Форма 1'!AI2316),'Форма 1'!$H2316*VLOOKUP('Форма 1'!$F2316,'Придельники с 2022'!$B$4:$X$28,'Форма 1'!AI$8),"")</f>
        <v/>
      </c>
      <c r="S2316" s="103" t="str">
        <f>IF(ISNUMBER('Форма 1'!AJ2316),'Форма 1'!$H2316*VLOOKUP('Форма 1'!$F2316,'Придельники с 2022'!$B$4:$X$28,'Форма 1'!AJ$8),"")</f>
        <v/>
      </c>
      <c r="T2316" s="87"/>
    </row>
    <row r="2317" spans="1:20">
      <c r="A2317" s="188">
        <f t="shared" si="208"/>
        <v>7</v>
      </c>
      <c r="B2317" s="189" t="s">
        <v>2259</v>
      </c>
      <c r="C2317" s="99">
        <f t="shared" si="202"/>
        <v>44969351.721000001</v>
      </c>
      <c r="D2317" s="103" t="str">
        <f>IF(ISNUMBER('Форма 1'!U2317),'Форма 1'!$H2317*VLOOKUP('Форма 1'!$F2317,'Придельники с 2022'!$B$4:$X$28,'Форма 1'!U$8),"")</f>
        <v/>
      </c>
      <c r="E2317" s="103" t="str">
        <f>IF(ISNUMBER('Форма 1'!V2317),'Форма 1'!$H2317*VLOOKUP('Форма 1'!$F2317,'Придельники с 2022'!$B$4:$X$28,'Форма 1'!V$8),"")</f>
        <v/>
      </c>
      <c r="F2317" s="103" t="str">
        <f>IF(ISNUMBER('Форма 1'!W2317),'Форма 1'!$H2317*VLOOKUP('Форма 1'!$F2317,'Придельники с 2022'!$B$4:$X$28,'Форма 1'!W$8),"")</f>
        <v/>
      </c>
      <c r="G2317" s="103" t="str">
        <f>IF(ISNUMBER('Форма 1'!X2317),'Форма 1'!$H2317*VLOOKUP('Форма 1'!$F2317,'Придельники с 2022'!$B$4:$X$28,'Форма 1'!X$8),"")</f>
        <v/>
      </c>
      <c r="H2317" s="103" t="str">
        <f>IF(ISNUMBER('Форма 1'!Y2317),'Форма 1'!$H2317*VLOOKUP('Форма 1'!$F2317,'Придельники с 2022'!$B$4:$X$28,'Форма 1'!Y$8),"")</f>
        <v/>
      </c>
      <c r="I2317" s="103" t="str">
        <f>IF(ISNUMBER('Форма 1'!Z2317),'Форма 1'!$H2317*VLOOKUP('Форма 1'!$F2317,'Придельники с 2022'!$B$4:$X$28,'Форма 1'!Z$8),"")</f>
        <v/>
      </c>
      <c r="J2317" s="103" t="str">
        <f>IF(ISNUMBER('Форма 1'!AA2317),'Форма 1'!$H2317*VLOOKUP('Форма 1'!$F2317,'Придельники с 2022'!$B$4:$X$28,'Форма 1'!AA$8),"")</f>
        <v/>
      </c>
      <c r="K2317" s="90"/>
      <c r="L2317" s="87"/>
      <c r="M2317" s="103">
        <f>IF(ISNUMBER('Форма 1'!AD2317),'Форма 1'!$H2317*VLOOKUP('Форма 1'!$F2317,'Придельники с 2022'!$B$4:$X$28,'Форма 1'!AD$8),"")</f>
        <v>19851065.808000002</v>
      </c>
      <c r="N2317" s="103">
        <f>IF(ISBLANK('Форма 1'!$AE2317),"",IF('Форма 1'!$AE2317=1,'Форма 1'!$H2317*VLOOKUP('Форма 1'!$F2317,'Придельники с 2022'!$B$4:$X$28,'Форма 1'!$AE$8,0),IF('Форма 1'!$AE2317=2,'Форма 1'!$H2317*VLOOKUP('Форма 1'!$F2317,'Придельники с 2022'!$B$4:$X$28,13,0),IF('Форма 1'!$AE2317=3,'Форма 1'!$H2317*VLOOKUP('Форма 1'!$F2317,'Придельники с 2022'!$B$4:$X$28,12,0)))))</f>
        <v>21520954.643999998</v>
      </c>
      <c r="O2317" s="103">
        <f>IF(ISNUMBER('Форма 1'!AF2317),'Форма 1'!$H2317*VLOOKUP('Форма 1'!$F2317,'Придельники с 2022'!$B$4:$X$28,'Форма 1'!AF$8),"")</f>
        <v>3597331.2689999999</v>
      </c>
      <c r="P2317" s="87"/>
      <c r="Q2317" s="103" t="str">
        <f>IF(ISNUMBER('Форма 1'!AH2317),'Форма 1'!$H2317*VLOOKUP('Форма 1'!$F2317,'Придельники с 2022'!$B$4:$X$28,'Форма 1'!AH$8),"")</f>
        <v/>
      </c>
      <c r="R2317" s="103" t="str">
        <f>IF(ISNUMBER('Форма 1'!AI2317),'Форма 1'!$H2317*VLOOKUP('Форма 1'!$F2317,'Придельники с 2022'!$B$4:$X$28,'Форма 1'!AI$8),"")</f>
        <v/>
      </c>
      <c r="S2317" s="103" t="str">
        <f>IF(ISNUMBER('Форма 1'!AJ2317),'Форма 1'!$H2317*VLOOKUP('Форма 1'!$F2317,'Придельники с 2022'!$B$4:$X$28,'Форма 1'!AJ$8),"")</f>
        <v/>
      </c>
      <c r="T2317" s="87"/>
    </row>
    <row r="2318" spans="1:20">
      <c r="A2318" s="188">
        <f t="shared" si="208"/>
        <v>8</v>
      </c>
      <c r="B2318" s="189" t="s">
        <v>2260</v>
      </c>
      <c r="C2318" s="99">
        <f t="shared" si="202"/>
        <v>53319680.535999991</v>
      </c>
      <c r="D2318" s="103" t="str">
        <f>IF(ISNUMBER('Форма 1'!U2318),'Форма 1'!$H2318*VLOOKUP('Форма 1'!$F2318,'Придельники с 2022'!$B$4:$X$28,'Форма 1'!U$8),"")</f>
        <v/>
      </c>
      <c r="E2318" s="103" t="str">
        <f>IF(ISNUMBER('Форма 1'!V2318),'Форма 1'!$H2318*VLOOKUP('Форма 1'!$F2318,'Придельники с 2022'!$B$4:$X$28,'Форма 1'!V$8),"")</f>
        <v/>
      </c>
      <c r="F2318" s="103" t="str">
        <f>IF(ISNUMBER('Форма 1'!W2318),'Форма 1'!$H2318*VLOOKUP('Форма 1'!$F2318,'Придельники с 2022'!$B$4:$X$28,'Форма 1'!W$8),"")</f>
        <v/>
      </c>
      <c r="G2318" s="103" t="str">
        <f>IF(ISNUMBER('Форма 1'!X2318),'Форма 1'!$H2318*VLOOKUP('Форма 1'!$F2318,'Придельники с 2022'!$B$4:$X$28,'Форма 1'!X$8),"")</f>
        <v/>
      </c>
      <c r="H2318" s="103" t="str">
        <f>IF(ISNUMBER('Форма 1'!Y2318),'Форма 1'!$H2318*VLOOKUP('Форма 1'!$F2318,'Придельники с 2022'!$B$4:$X$28,'Форма 1'!Y$8),"")</f>
        <v/>
      </c>
      <c r="I2318" s="103" t="str">
        <f>IF(ISNUMBER('Форма 1'!Z2318),'Форма 1'!$H2318*VLOOKUP('Форма 1'!$F2318,'Придельники с 2022'!$B$4:$X$28,'Форма 1'!Z$8),"")</f>
        <v/>
      </c>
      <c r="J2318" s="103" t="str">
        <f>IF(ISNUMBER('Форма 1'!AA2318),'Форма 1'!$H2318*VLOOKUP('Форма 1'!$F2318,'Придельники с 2022'!$B$4:$X$28,'Форма 1'!AA$8),"")</f>
        <v/>
      </c>
      <c r="K2318" s="90"/>
      <c r="L2318" s="87"/>
      <c r="M2318" s="103">
        <f>IF(ISNUMBER('Форма 1'!AD2318),'Форма 1'!$H2318*VLOOKUP('Форма 1'!$F2318,'Придельники с 2022'!$B$4:$X$28,'Форма 1'!AD$8),"")</f>
        <v>23537196.927999999</v>
      </c>
      <c r="N2318" s="103">
        <f>IF(ISBLANK('Форма 1'!$AE2318),"",IF('Форма 1'!$AE2318=1,'Форма 1'!$H2318*VLOOKUP('Форма 1'!$F2318,'Придельники с 2022'!$B$4:$X$28,'Форма 1'!$AE$8,0),IF('Форма 1'!$AE2318=2,'Форма 1'!$H2318*VLOOKUP('Форма 1'!$F2318,'Придельники с 2022'!$B$4:$X$28,13,0),IF('Форма 1'!$AE2318=3,'Форма 1'!$H2318*VLOOKUP('Форма 1'!$F2318,'Придельники с 2022'!$B$4:$X$28,12,0)))))</f>
        <v>25517166.303999998</v>
      </c>
      <c r="O2318" s="103">
        <f>IF(ISNUMBER('Форма 1'!AF2318),'Форма 1'!$H2318*VLOOKUP('Форма 1'!$F2318,'Придельники с 2022'!$B$4:$X$28,'Форма 1'!AF$8),"")</f>
        <v>4265317.3039999995</v>
      </c>
      <c r="P2318" s="87"/>
      <c r="Q2318" s="103" t="str">
        <f>IF(ISNUMBER('Форма 1'!AH2318),'Форма 1'!$H2318*VLOOKUP('Форма 1'!$F2318,'Придельники с 2022'!$B$4:$X$28,'Форма 1'!AH$8),"")</f>
        <v/>
      </c>
      <c r="R2318" s="103" t="str">
        <f>IF(ISNUMBER('Форма 1'!AI2318),'Форма 1'!$H2318*VLOOKUP('Форма 1'!$F2318,'Придельники с 2022'!$B$4:$X$28,'Форма 1'!AI$8),"")</f>
        <v/>
      </c>
      <c r="S2318" s="103" t="str">
        <f>IF(ISNUMBER('Форма 1'!AJ2318),'Форма 1'!$H2318*VLOOKUP('Форма 1'!$F2318,'Придельники с 2022'!$B$4:$X$28,'Форма 1'!AJ$8),"")</f>
        <v/>
      </c>
      <c r="T2318" s="87"/>
    </row>
    <row r="2319" spans="1:20">
      <c r="A2319" s="188">
        <f t="shared" si="208"/>
        <v>9</v>
      </c>
      <c r="B2319" s="189" t="s">
        <v>2261</v>
      </c>
      <c r="C2319" s="99">
        <f t="shared" si="202"/>
        <v>17000596.136</v>
      </c>
      <c r="D2319" s="103" t="str">
        <f>IF(ISNUMBER('Форма 1'!U2319),'Форма 1'!$H2319*VLOOKUP('Форма 1'!$F2319,'Придельники с 2022'!$B$4:$X$28,'Форма 1'!U$8),"")</f>
        <v/>
      </c>
      <c r="E2319" s="103" t="str">
        <f>IF(ISNUMBER('Форма 1'!V2319),'Форма 1'!$H2319*VLOOKUP('Форма 1'!$F2319,'Придельники с 2022'!$B$4:$X$28,'Форма 1'!V$8),"")</f>
        <v/>
      </c>
      <c r="F2319" s="103" t="str">
        <f>IF(ISNUMBER('Форма 1'!W2319),'Форма 1'!$H2319*VLOOKUP('Форма 1'!$F2319,'Придельники с 2022'!$B$4:$X$28,'Форма 1'!W$8),"")</f>
        <v/>
      </c>
      <c r="G2319" s="103" t="str">
        <f>IF(ISNUMBER('Форма 1'!X2319),'Форма 1'!$H2319*VLOOKUP('Форма 1'!$F2319,'Придельники с 2022'!$B$4:$X$28,'Форма 1'!X$8),"")</f>
        <v/>
      </c>
      <c r="H2319" s="103" t="str">
        <f>IF(ISNUMBER('Форма 1'!Y2319),'Форма 1'!$H2319*VLOOKUP('Форма 1'!$F2319,'Придельники с 2022'!$B$4:$X$28,'Форма 1'!Y$8),"")</f>
        <v/>
      </c>
      <c r="I2319" s="103" t="str">
        <f>IF(ISNUMBER('Форма 1'!Z2319),'Форма 1'!$H2319*VLOOKUP('Форма 1'!$F2319,'Придельники с 2022'!$B$4:$X$28,'Форма 1'!Z$8),"")</f>
        <v/>
      </c>
      <c r="J2319" s="103" t="str">
        <f>IF(ISNUMBER('Форма 1'!AA2319),'Форма 1'!$H2319*VLOOKUP('Форма 1'!$F2319,'Придельники с 2022'!$B$4:$X$28,'Форма 1'!AA$8),"")</f>
        <v/>
      </c>
      <c r="K2319" s="90"/>
      <c r="L2319" s="87"/>
      <c r="M2319" s="103">
        <f>IF(ISNUMBER('Форма 1'!AD2319),'Форма 1'!$H2319*VLOOKUP('Форма 1'!$F2319,'Придельники с 2022'!$B$4:$X$28,'Форма 1'!AD$8),"")</f>
        <v>7504665.7280000011</v>
      </c>
      <c r="N2319" s="103">
        <f>IF(ISBLANK('Форма 1'!$AE2319),"",IF('Форма 1'!$AE2319=1,'Форма 1'!$H2319*VLOOKUP('Форма 1'!$F2319,'Придельники с 2022'!$B$4:$X$28,'Форма 1'!$AE$8,0),IF('Форма 1'!$AE2319=2,'Форма 1'!$H2319*VLOOKUP('Форма 1'!$F2319,'Придельники с 2022'!$B$4:$X$28,13,0),IF('Форма 1'!$AE2319=3,'Форма 1'!$H2319*VLOOKUP('Форма 1'!$F2319,'Придельники с 2022'!$B$4:$X$28,12,0)))))</f>
        <v>8135964.7039999999</v>
      </c>
      <c r="O2319" s="103">
        <f>IF(ISNUMBER('Форма 1'!AF2319),'Форма 1'!$H2319*VLOOKUP('Форма 1'!$F2319,'Придельники с 2022'!$B$4:$X$28,'Форма 1'!AF$8),"")</f>
        <v>1359965.7040000001</v>
      </c>
      <c r="P2319" s="87"/>
      <c r="Q2319" s="103" t="str">
        <f>IF(ISNUMBER('Форма 1'!AH2319),'Форма 1'!$H2319*VLOOKUP('Форма 1'!$F2319,'Придельники с 2022'!$B$4:$X$28,'Форма 1'!AH$8),"")</f>
        <v/>
      </c>
      <c r="R2319" s="103" t="str">
        <f>IF(ISNUMBER('Форма 1'!AI2319),'Форма 1'!$H2319*VLOOKUP('Форма 1'!$F2319,'Придельники с 2022'!$B$4:$X$28,'Форма 1'!AI$8),"")</f>
        <v/>
      </c>
      <c r="S2319" s="103" t="str">
        <f>IF(ISNUMBER('Форма 1'!AJ2319),'Форма 1'!$H2319*VLOOKUP('Форма 1'!$F2319,'Придельники с 2022'!$B$4:$X$28,'Форма 1'!AJ$8),"")</f>
        <v/>
      </c>
      <c r="T2319" s="87"/>
    </row>
    <row r="2320" spans="1:20">
      <c r="A2320" s="188">
        <f t="shared" si="208"/>
        <v>10</v>
      </c>
      <c r="B2320" s="189" t="s">
        <v>2262</v>
      </c>
      <c r="C2320" s="99">
        <f t="shared" si="202"/>
        <v>9955324.5</v>
      </c>
      <c r="D2320" s="103" t="str">
        <f>IF(ISNUMBER('Форма 1'!U2320),'Форма 1'!$H2320*VLOOKUP('Форма 1'!$F2320,'Придельники с 2022'!$B$4:$X$28,'Форма 1'!U$8),"")</f>
        <v/>
      </c>
      <c r="E2320" s="103" t="str">
        <f>IF(ISNUMBER('Форма 1'!V2320),'Форма 1'!$H2320*VLOOKUP('Форма 1'!$F2320,'Придельники с 2022'!$B$4:$X$28,'Форма 1'!V$8),"")</f>
        <v/>
      </c>
      <c r="F2320" s="103">
        <f>IF(ISNUMBER('Форма 1'!W2320),'Форма 1'!$H2320*VLOOKUP('Форма 1'!$F2320,'Придельники с 2022'!$B$4:$X$28,'Форма 1'!W$8),"")</f>
        <v>3056080.26</v>
      </c>
      <c r="G2320" s="103">
        <f>IF(ISNUMBER('Форма 1'!X2320),'Форма 1'!$H2320*VLOOKUP('Форма 1'!$F2320,'Придельники с 2022'!$B$4:$X$28,'Форма 1'!X$8),"")</f>
        <v>1898226.3900000001</v>
      </c>
      <c r="H2320" s="103">
        <f>IF(ISNUMBER('Форма 1'!Y2320),'Форма 1'!$H2320*VLOOKUP('Форма 1'!$F2320,'Придельники с 2022'!$B$4:$X$28,'Форма 1'!Y$8),"")</f>
        <v>5001017.8499999996</v>
      </c>
      <c r="I2320" s="103" t="str">
        <f>IF(ISNUMBER('Форма 1'!Z2320),'Форма 1'!$H2320*VLOOKUP('Форма 1'!$F2320,'Придельники с 2022'!$B$4:$X$28,'Форма 1'!Z$8),"")</f>
        <v/>
      </c>
      <c r="J2320" s="103" t="str">
        <f>IF(ISNUMBER('Форма 1'!AA2320),'Форма 1'!$H2320*VLOOKUP('Форма 1'!$F2320,'Придельники с 2022'!$B$4:$X$28,'Форма 1'!AA$8),"")</f>
        <v/>
      </c>
      <c r="K2320" s="90"/>
      <c r="L2320" s="87"/>
      <c r="M2320" s="103" t="str">
        <f>IF(ISNUMBER('Форма 1'!AD2320),'Форма 1'!$H2320*VLOOKUP('Форма 1'!$F2320,'Придельники с 2022'!$B$4:$X$28,'Форма 1'!AD$8),"")</f>
        <v/>
      </c>
      <c r="N2320" s="103" t="str">
        <f>IF(ISBLANK('Форма 1'!$AE2320),"",IF('Форма 1'!$AE2320=1,'Форма 1'!$H2320*VLOOKUP('Форма 1'!$F2320,'Придельники с 2022'!$B$4:$X$28,'Форма 1'!$AE$8,0),IF('Форма 1'!$AE2320=2,'Форма 1'!$H2320*VLOOKUP('Форма 1'!$F2320,'Придельники с 2022'!$B$4:$X$28,13,0),IF('Форма 1'!$AE2320=3,'Форма 1'!$H2320*VLOOKUP('Форма 1'!$F2320,'Придельники с 2022'!$B$4:$X$28,12,0)))))</f>
        <v/>
      </c>
      <c r="O2320" s="103" t="str">
        <f>IF(ISNUMBER('Форма 1'!AF2320),'Форма 1'!$H2320*VLOOKUP('Форма 1'!$F2320,'Придельники с 2022'!$B$4:$X$28,'Форма 1'!AF$8),"")</f>
        <v/>
      </c>
      <c r="P2320" s="87"/>
      <c r="Q2320" s="103" t="str">
        <f>IF(ISNUMBER('Форма 1'!AH2320),'Форма 1'!$H2320*VLOOKUP('Форма 1'!$F2320,'Придельники с 2022'!$B$4:$X$28,'Форма 1'!AH$8),"")</f>
        <v/>
      </c>
      <c r="R2320" s="103" t="str">
        <f>IF(ISNUMBER('Форма 1'!AI2320),'Форма 1'!$H2320*VLOOKUP('Форма 1'!$F2320,'Придельники с 2022'!$B$4:$X$28,'Форма 1'!AI$8),"")</f>
        <v/>
      </c>
      <c r="S2320" s="103" t="str">
        <f>IF(ISNUMBER('Форма 1'!AJ2320),'Форма 1'!$H2320*VLOOKUP('Форма 1'!$F2320,'Придельники с 2022'!$B$4:$X$28,'Форма 1'!AJ$8),"")</f>
        <v/>
      </c>
      <c r="T2320" s="87"/>
    </row>
    <row r="2321" spans="1:20">
      <c r="A2321" s="188">
        <f t="shared" si="208"/>
        <v>11</v>
      </c>
      <c r="B2321" s="189" t="s">
        <v>2263</v>
      </c>
      <c r="C2321" s="99">
        <f t="shared" si="202"/>
        <v>12278898.5</v>
      </c>
      <c r="D2321" s="103" t="str">
        <f>IF(ISNUMBER('Форма 1'!U2321),'Форма 1'!$H2321*VLOOKUP('Форма 1'!$F2321,'Придельники с 2022'!$B$4:$X$28,'Форма 1'!U$8),"")</f>
        <v/>
      </c>
      <c r="E2321" s="103" t="str">
        <f>IF(ISNUMBER('Форма 1'!V2321),'Форма 1'!$H2321*VLOOKUP('Форма 1'!$F2321,'Придельники с 2022'!$B$4:$X$28,'Форма 1'!V$8),"")</f>
        <v/>
      </c>
      <c r="F2321" s="103">
        <f>IF(ISNUMBER('Форма 1'!W2321),'Форма 1'!$H2321*VLOOKUP('Форма 1'!$F2321,'Придельники с 2022'!$B$4:$X$28,'Форма 1'!W$8),"")</f>
        <v>3769369.78</v>
      </c>
      <c r="G2321" s="103">
        <f>IF(ISNUMBER('Форма 1'!X2321),'Форма 1'!$H2321*VLOOKUP('Форма 1'!$F2321,'Придельники с 2022'!$B$4:$X$28,'Форма 1'!X$8),"")</f>
        <v>2341272.67</v>
      </c>
      <c r="H2321" s="103">
        <f>IF(ISNUMBER('Форма 1'!Y2321),'Форма 1'!$H2321*VLOOKUP('Форма 1'!$F2321,'Придельники с 2022'!$B$4:$X$28,'Форма 1'!Y$8),"")</f>
        <v>6168256.0499999998</v>
      </c>
      <c r="I2321" s="103" t="str">
        <f>IF(ISNUMBER('Форма 1'!Z2321),'Форма 1'!$H2321*VLOOKUP('Форма 1'!$F2321,'Придельники с 2022'!$B$4:$X$28,'Форма 1'!Z$8),"")</f>
        <v/>
      </c>
      <c r="J2321" s="103" t="str">
        <f>IF(ISNUMBER('Форма 1'!AA2321),'Форма 1'!$H2321*VLOOKUP('Форма 1'!$F2321,'Придельники с 2022'!$B$4:$X$28,'Форма 1'!AA$8),"")</f>
        <v/>
      </c>
      <c r="K2321" s="90"/>
      <c r="L2321" s="87"/>
      <c r="M2321" s="103" t="str">
        <f>IF(ISNUMBER('Форма 1'!AD2321),'Форма 1'!$H2321*VLOOKUP('Форма 1'!$F2321,'Придельники с 2022'!$B$4:$X$28,'Форма 1'!AD$8),"")</f>
        <v/>
      </c>
      <c r="N2321" s="103" t="str">
        <f>IF(ISBLANK('Форма 1'!$AE2321),"",IF('Форма 1'!$AE2321=1,'Форма 1'!$H2321*VLOOKUP('Форма 1'!$F2321,'Придельники с 2022'!$B$4:$X$28,'Форма 1'!$AE$8,0),IF('Форма 1'!$AE2321=2,'Форма 1'!$H2321*VLOOKUP('Форма 1'!$F2321,'Придельники с 2022'!$B$4:$X$28,13,0),IF('Форма 1'!$AE2321=3,'Форма 1'!$H2321*VLOOKUP('Форма 1'!$F2321,'Придельники с 2022'!$B$4:$X$28,12,0)))))</f>
        <v/>
      </c>
      <c r="O2321" s="103" t="str">
        <f>IF(ISNUMBER('Форма 1'!AF2321),'Форма 1'!$H2321*VLOOKUP('Форма 1'!$F2321,'Придельники с 2022'!$B$4:$X$28,'Форма 1'!AF$8),"")</f>
        <v/>
      </c>
      <c r="P2321" s="87"/>
      <c r="Q2321" s="103" t="str">
        <f>IF(ISNUMBER('Форма 1'!AH2321),'Форма 1'!$H2321*VLOOKUP('Форма 1'!$F2321,'Придельники с 2022'!$B$4:$X$28,'Форма 1'!AH$8),"")</f>
        <v/>
      </c>
      <c r="R2321" s="103" t="str">
        <f>IF(ISNUMBER('Форма 1'!AI2321),'Форма 1'!$H2321*VLOOKUP('Форма 1'!$F2321,'Придельники с 2022'!$B$4:$X$28,'Форма 1'!AI$8),"")</f>
        <v/>
      </c>
      <c r="S2321" s="103" t="str">
        <f>IF(ISNUMBER('Форма 1'!AJ2321),'Форма 1'!$H2321*VLOOKUP('Форма 1'!$F2321,'Придельники с 2022'!$B$4:$X$28,'Форма 1'!AJ$8),"")</f>
        <v/>
      </c>
      <c r="T2321" s="87"/>
    </row>
    <row r="2322" spans="1:20">
      <c r="A2322" s="188">
        <f t="shared" si="208"/>
        <v>12</v>
      </c>
      <c r="B2322" s="189" t="s">
        <v>2264</v>
      </c>
      <c r="C2322" s="99">
        <f t="shared" si="202"/>
        <v>5726413</v>
      </c>
      <c r="D2322" s="103" t="str">
        <f>IF(ISNUMBER('Форма 1'!U2322),'Форма 1'!$H2322*VLOOKUP('Форма 1'!$F2322,'Придельники с 2022'!$B$4:$X$28,'Форма 1'!U$8),"")</f>
        <v/>
      </c>
      <c r="E2322" s="103" t="str">
        <f>IF(ISNUMBER('Форма 1'!V2322),'Форма 1'!$H2322*VLOOKUP('Форма 1'!$F2322,'Придельники с 2022'!$B$4:$X$28,'Форма 1'!V$8),"")</f>
        <v/>
      </c>
      <c r="F2322" s="103">
        <f>IF(ISNUMBER('Форма 1'!W2322),'Форма 1'!$H2322*VLOOKUP('Форма 1'!$F2322,'Придельники с 2022'!$B$4:$X$28,'Форма 1'!W$8),"")</f>
        <v>1757891.24</v>
      </c>
      <c r="G2322" s="103">
        <f>IF(ISNUMBER('Форма 1'!X2322),'Форма 1'!$H2322*VLOOKUP('Форма 1'!$F2322,'Придельники с 2022'!$B$4:$X$28,'Форма 1'!X$8),"")</f>
        <v>1091880.8600000001</v>
      </c>
      <c r="H2322" s="103">
        <f>IF(ISNUMBER('Форма 1'!Y2322),'Форма 1'!$H2322*VLOOKUP('Форма 1'!$F2322,'Придельники с 2022'!$B$4:$X$28,'Форма 1'!Y$8),"")</f>
        <v>2876640.9</v>
      </c>
      <c r="I2322" s="103" t="str">
        <f>IF(ISNUMBER('Форма 1'!Z2322),'Форма 1'!$H2322*VLOOKUP('Форма 1'!$F2322,'Придельники с 2022'!$B$4:$X$28,'Форма 1'!Z$8),"")</f>
        <v/>
      </c>
      <c r="J2322" s="103" t="str">
        <f>IF(ISNUMBER('Форма 1'!AA2322),'Форма 1'!$H2322*VLOOKUP('Форма 1'!$F2322,'Придельники с 2022'!$B$4:$X$28,'Форма 1'!AA$8),"")</f>
        <v/>
      </c>
      <c r="K2322" s="90"/>
      <c r="L2322" s="87"/>
      <c r="M2322" s="103" t="str">
        <f>IF(ISNUMBER('Форма 1'!AD2322),'Форма 1'!$H2322*VLOOKUP('Форма 1'!$F2322,'Придельники с 2022'!$B$4:$X$28,'Форма 1'!AD$8),"")</f>
        <v/>
      </c>
      <c r="N2322" s="103" t="str">
        <f>IF(ISBLANK('Форма 1'!$AE2322),"",IF('Форма 1'!$AE2322=1,'Форма 1'!$H2322*VLOOKUP('Форма 1'!$F2322,'Придельники с 2022'!$B$4:$X$28,'Форма 1'!$AE$8,0),IF('Форма 1'!$AE2322=2,'Форма 1'!$H2322*VLOOKUP('Форма 1'!$F2322,'Придельники с 2022'!$B$4:$X$28,13,0),IF('Форма 1'!$AE2322=3,'Форма 1'!$H2322*VLOOKUP('Форма 1'!$F2322,'Придельники с 2022'!$B$4:$X$28,12,0)))))</f>
        <v/>
      </c>
      <c r="O2322" s="103" t="str">
        <f>IF(ISNUMBER('Форма 1'!AF2322),'Форма 1'!$H2322*VLOOKUP('Форма 1'!$F2322,'Придельники с 2022'!$B$4:$X$28,'Форма 1'!AF$8),"")</f>
        <v/>
      </c>
      <c r="P2322" s="87"/>
      <c r="Q2322" s="103" t="str">
        <f>IF(ISNUMBER('Форма 1'!AH2322),'Форма 1'!$H2322*VLOOKUP('Форма 1'!$F2322,'Придельники с 2022'!$B$4:$X$28,'Форма 1'!AH$8),"")</f>
        <v/>
      </c>
      <c r="R2322" s="103" t="str">
        <f>IF(ISNUMBER('Форма 1'!AI2322),'Форма 1'!$H2322*VLOOKUP('Форма 1'!$F2322,'Придельники с 2022'!$B$4:$X$28,'Форма 1'!AI$8),"")</f>
        <v/>
      </c>
      <c r="S2322" s="103" t="str">
        <f>IF(ISNUMBER('Форма 1'!AJ2322),'Форма 1'!$H2322*VLOOKUP('Форма 1'!$F2322,'Придельники с 2022'!$B$4:$X$28,'Форма 1'!AJ$8),"")</f>
        <v/>
      </c>
      <c r="T2322" s="87"/>
    </row>
    <row r="2323" spans="1:20">
      <c r="A2323" s="188">
        <f t="shared" si="208"/>
        <v>13</v>
      </c>
      <c r="B2323" s="189" t="s">
        <v>2265</v>
      </c>
      <c r="C2323" s="99">
        <f t="shared" si="202"/>
        <v>5584216</v>
      </c>
      <c r="D2323" s="103" t="str">
        <f>IF(ISNUMBER('Форма 1'!U2323),'Форма 1'!$H2323*VLOOKUP('Форма 1'!$F2323,'Придельники с 2022'!$B$4:$X$28,'Форма 1'!U$8),"")</f>
        <v/>
      </c>
      <c r="E2323" s="103" t="str">
        <f>IF(ISNUMBER('Форма 1'!V2323),'Форма 1'!$H2323*VLOOKUP('Форма 1'!$F2323,'Придельники с 2022'!$B$4:$X$28,'Форма 1'!V$8),"")</f>
        <v/>
      </c>
      <c r="F2323" s="103">
        <f>IF(ISNUMBER('Форма 1'!W2323),'Форма 1'!$H2323*VLOOKUP('Форма 1'!$F2323,'Придельники с 2022'!$B$4:$X$28,'Форма 1'!W$8),"")</f>
        <v>1714239.68</v>
      </c>
      <c r="G2323" s="103">
        <f>IF(ISNUMBER('Форма 1'!X2323),'Форма 1'!$H2323*VLOOKUP('Форма 1'!$F2323,'Придельники с 2022'!$B$4:$X$28,'Форма 1'!X$8),"")</f>
        <v>1064767.52</v>
      </c>
      <c r="H2323" s="103">
        <f>IF(ISNUMBER('Форма 1'!Y2323),'Форма 1'!$H2323*VLOOKUP('Форма 1'!$F2323,'Придельники с 2022'!$B$4:$X$28,'Форма 1'!Y$8),"")</f>
        <v>2805208.8</v>
      </c>
      <c r="I2323" s="103" t="str">
        <f>IF(ISNUMBER('Форма 1'!Z2323),'Форма 1'!$H2323*VLOOKUP('Форма 1'!$F2323,'Придельники с 2022'!$B$4:$X$28,'Форма 1'!Z$8),"")</f>
        <v/>
      </c>
      <c r="J2323" s="103" t="str">
        <f>IF(ISNUMBER('Форма 1'!AA2323),'Форма 1'!$H2323*VLOOKUP('Форма 1'!$F2323,'Придельники с 2022'!$B$4:$X$28,'Форма 1'!AA$8),"")</f>
        <v/>
      </c>
      <c r="K2323" s="90"/>
      <c r="L2323" s="87"/>
      <c r="M2323" s="103" t="str">
        <f>IF(ISNUMBER('Форма 1'!AD2323),'Форма 1'!$H2323*VLOOKUP('Форма 1'!$F2323,'Придельники с 2022'!$B$4:$X$28,'Форма 1'!AD$8),"")</f>
        <v/>
      </c>
      <c r="N2323" s="103" t="str">
        <f>IF(ISBLANK('Форма 1'!$AE2323),"",IF('Форма 1'!$AE2323=1,'Форма 1'!$H2323*VLOOKUP('Форма 1'!$F2323,'Придельники с 2022'!$B$4:$X$28,'Форма 1'!$AE$8,0),IF('Форма 1'!$AE2323=2,'Форма 1'!$H2323*VLOOKUP('Форма 1'!$F2323,'Придельники с 2022'!$B$4:$X$28,13,0),IF('Форма 1'!$AE2323=3,'Форма 1'!$H2323*VLOOKUP('Форма 1'!$F2323,'Придельники с 2022'!$B$4:$X$28,12,0)))))</f>
        <v/>
      </c>
      <c r="O2323" s="103" t="str">
        <f>IF(ISNUMBER('Форма 1'!AF2323),'Форма 1'!$H2323*VLOOKUP('Форма 1'!$F2323,'Придельники с 2022'!$B$4:$X$28,'Форма 1'!AF$8),"")</f>
        <v/>
      </c>
      <c r="P2323" s="87"/>
      <c r="Q2323" s="103" t="str">
        <f>IF(ISNUMBER('Форма 1'!AH2323),'Форма 1'!$H2323*VLOOKUP('Форма 1'!$F2323,'Придельники с 2022'!$B$4:$X$28,'Форма 1'!AH$8),"")</f>
        <v/>
      </c>
      <c r="R2323" s="103" t="str">
        <f>IF(ISNUMBER('Форма 1'!AI2323),'Форма 1'!$H2323*VLOOKUP('Форма 1'!$F2323,'Придельники с 2022'!$B$4:$X$28,'Форма 1'!AI$8),"")</f>
        <v/>
      </c>
      <c r="S2323" s="103" t="str">
        <f>IF(ISNUMBER('Форма 1'!AJ2323),'Форма 1'!$H2323*VLOOKUP('Форма 1'!$F2323,'Придельники с 2022'!$B$4:$X$28,'Форма 1'!AJ$8),"")</f>
        <v/>
      </c>
      <c r="T2323" s="87"/>
    </row>
    <row r="2324" spans="1:20">
      <c r="A2324" s="188">
        <f t="shared" si="208"/>
        <v>14</v>
      </c>
      <c r="B2324" s="189" t="s">
        <v>2266</v>
      </c>
      <c r="C2324" s="99">
        <f t="shared" si="202"/>
        <v>5406555</v>
      </c>
      <c r="D2324" s="103" t="str">
        <f>IF(ISNUMBER('Форма 1'!U2324),'Форма 1'!$H2324*VLOOKUP('Форма 1'!$F2324,'Придельники с 2022'!$B$4:$X$28,'Форма 1'!U$8),"")</f>
        <v/>
      </c>
      <c r="E2324" s="103" t="str">
        <f>IF(ISNUMBER('Форма 1'!V2324),'Форма 1'!$H2324*VLOOKUP('Форма 1'!$F2324,'Придельники с 2022'!$B$4:$X$28,'Форма 1'!V$8),"")</f>
        <v/>
      </c>
      <c r="F2324" s="103">
        <f>IF(ISNUMBER('Форма 1'!W2324),'Форма 1'!$H2324*VLOOKUP('Форма 1'!$F2324,'Придельники с 2022'!$B$4:$X$28,'Форма 1'!W$8),"")</f>
        <v>1659701.4</v>
      </c>
      <c r="G2324" s="103">
        <f>IF(ISNUMBER('Форма 1'!X2324),'Форма 1'!$H2324*VLOOKUP('Форма 1'!$F2324,'Придельники с 2022'!$B$4:$X$28,'Форма 1'!X$8),"")</f>
        <v>1030892.1000000001</v>
      </c>
      <c r="H2324" s="103">
        <f>IF(ISNUMBER('Форма 1'!Y2324),'Форма 1'!$H2324*VLOOKUP('Форма 1'!$F2324,'Придельники с 2022'!$B$4:$X$28,'Форма 1'!Y$8),"")</f>
        <v>2715961.5</v>
      </c>
      <c r="I2324" s="103" t="str">
        <f>IF(ISNUMBER('Форма 1'!Z2324),'Форма 1'!$H2324*VLOOKUP('Форма 1'!$F2324,'Придельники с 2022'!$B$4:$X$28,'Форма 1'!Z$8),"")</f>
        <v/>
      </c>
      <c r="J2324" s="103" t="str">
        <f>IF(ISNUMBER('Форма 1'!AA2324),'Форма 1'!$H2324*VLOOKUP('Форма 1'!$F2324,'Придельники с 2022'!$B$4:$X$28,'Форма 1'!AA$8),"")</f>
        <v/>
      </c>
      <c r="K2324" s="90"/>
      <c r="L2324" s="87"/>
      <c r="M2324" s="103" t="str">
        <f>IF(ISNUMBER('Форма 1'!AD2324),'Форма 1'!$H2324*VLOOKUP('Форма 1'!$F2324,'Придельники с 2022'!$B$4:$X$28,'Форма 1'!AD$8),"")</f>
        <v/>
      </c>
      <c r="N2324" s="103" t="str">
        <f>IF(ISBLANK('Форма 1'!$AE2324),"",IF('Форма 1'!$AE2324=1,'Форма 1'!$H2324*VLOOKUP('Форма 1'!$F2324,'Придельники с 2022'!$B$4:$X$28,'Форма 1'!$AE$8,0),IF('Форма 1'!$AE2324=2,'Форма 1'!$H2324*VLOOKUP('Форма 1'!$F2324,'Придельники с 2022'!$B$4:$X$28,13,0),IF('Форма 1'!$AE2324=3,'Форма 1'!$H2324*VLOOKUP('Форма 1'!$F2324,'Придельники с 2022'!$B$4:$X$28,12,0)))))</f>
        <v/>
      </c>
      <c r="O2324" s="103" t="str">
        <f>IF(ISNUMBER('Форма 1'!AF2324),'Форма 1'!$H2324*VLOOKUP('Форма 1'!$F2324,'Придельники с 2022'!$B$4:$X$28,'Форма 1'!AF$8),"")</f>
        <v/>
      </c>
      <c r="P2324" s="87"/>
      <c r="Q2324" s="103" t="str">
        <f>IF(ISNUMBER('Форма 1'!AH2324),'Форма 1'!$H2324*VLOOKUP('Форма 1'!$F2324,'Придельники с 2022'!$B$4:$X$28,'Форма 1'!AH$8),"")</f>
        <v/>
      </c>
      <c r="R2324" s="103" t="str">
        <f>IF(ISNUMBER('Форма 1'!AI2324),'Форма 1'!$H2324*VLOOKUP('Форма 1'!$F2324,'Придельники с 2022'!$B$4:$X$28,'Форма 1'!AI$8),"")</f>
        <v/>
      </c>
      <c r="S2324" s="103" t="str">
        <f>IF(ISNUMBER('Форма 1'!AJ2324),'Форма 1'!$H2324*VLOOKUP('Форма 1'!$F2324,'Придельники с 2022'!$B$4:$X$28,'Форма 1'!AJ$8),"")</f>
        <v/>
      </c>
      <c r="T2324" s="87"/>
    </row>
    <row r="2325" spans="1:20">
      <c r="A2325" s="188">
        <f t="shared" si="208"/>
        <v>15</v>
      </c>
      <c r="B2325" s="189" t="s">
        <v>2267</v>
      </c>
      <c r="C2325" s="99">
        <f t="shared" si="202"/>
        <v>10999807.5</v>
      </c>
      <c r="D2325" s="103" t="str">
        <f>IF(ISNUMBER('Форма 1'!U2325),'Форма 1'!$H2325*VLOOKUP('Форма 1'!$F2325,'Придельники с 2022'!$B$4:$X$28,'Форма 1'!U$8),"")</f>
        <v/>
      </c>
      <c r="E2325" s="103" t="str">
        <f>IF(ISNUMBER('Форма 1'!V2325),'Форма 1'!$H2325*VLOOKUP('Форма 1'!$F2325,'Придельники с 2022'!$B$4:$X$28,'Форма 1'!V$8),"")</f>
        <v/>
      </c>
      <c r="F2325" s="103">
        <f>IF(ISNUMBER('Форма 1'!W2325),'Форма 1'!$H2325*VLOOKUP('Форма 1'!$F2325,'Придельники с 2022'!$B$4:$X$28,'Форма 1'!W$8),"")</f>
        <v>3376715.0999999996</v>
      </c>
      <c r="G2325" s="103">
        <f>IF(ISNUMBER('Форма 1'!X2325),'Форма 1'!$H2325*VLOOKUP('Форма 1'!$F2325,'Придельники с 2022'!$B$4:$X$28,'Форма 1'!X$8),"")</f>
        <v>2097382.6500000004</v>
      </c>
      <c r="H2325" s="103">
        <f>IF(ISNUMBER('Форма 1'!Y2325),'Форма 1'!$H2325*VLOOKUP('Форма 1'!$F2325,'Придельники с 2022'!$B$4:$X$28,'Форма 1'!Y$8),"")</f>
        <v>5525709.75</v>
      </c>
      <c r="I2325" s="103" t="str">
        <f>IF(ISNUMBER('Форма 1'!Z2325),'Форма 1'!$H2325*VLOOKUP('Форма 1'!$F2325,'Придельники с 2022'!$B$4:$X$28,'Форма 1'!Z$8),"")</f>
        <v/>
      </c>
      <c r="J2325" s="103" t="str">
        <f>IF(ISNUMBER('Форма 1'!AA2325),'Форма 1'!$H2325*VLOOKUP('Форма 1'!$F2325,'Придельники с 2022'!$B$4:$X$28,'Форма 1'!AA$8),"")</f>
        <v/>
      </c>
      <c r="K2325" s="90"/>
      <c r="L2325" s="87"/>
      <c r="M2325" s="103" t="str">
        <f>IF(ISNUMBER('Форма 1'!AD2325),'Форма 1'!$H2325*VLOOKUP('Форма 1'!$F2325,'Придельники с 2022'!$B$4:$X$28,'Форма 1'!AD$8),"")</f>
        <v/>
      </c>
      <c r="N2325" s="103" t="str">
        <f>IF(ISBLANK('Форма 1'!$AE2325),"",IF('Форма 1'!$AE2325=1,'Форма 1'!$H2325*VLOOKUP('Форма 1'!$F2325,'Придельники с 2022'!$B$4:$X$28,'Форма 1'!$AE$8,0),IF('Форма 1'!$AE2325=2,'Форма 1'!$H2325*VLOOKUP('Форма 1'!$F2325,'Придельники с 2022'!$B$4:$X$28,13,0),IF('Форма 1'!$AE2325=3,'Форма 1'!$H2325*VLOOKUP('Форма 1'!$F2325,'Придельники с 2022'!$B$4:$X$28,12,0)))))</f>
        <v/>
      </c>
      <c r="O2325" s="103" t="str">
        <f>IF(ISNUMBER('Форма 1'!AF2325),'Форма 1'!$H2325*VLOOKUP('Форма 1'!$F2325,'Придельники с 2022'!$B$4:$X$28,'Форма 1'!AF$8),"")</f>
        <v/>
      </c>
      <c r="P2325" s="87"/>
      <c r="Q2325" s="103" t="str">
        <f>IF(ISNUMBER('Форма 1'!AH2325),'Форма 1'!$H2325*VLOOKUP('Форма 1'!$F2325,'Придельники с 2022'!$B$4:$X$28,'Форма 1'!AH$8),"")</f>
        <v/>
      </c>
      <c r="R2325" s="103" t="str">
        <f>IF(ISNUMBER('Форма 1'!AI2325),'Форма 1'!$H2325*VLOOKUP('Форма 1'!$F2325,'Придельники с 2022'!$B$4:$X$28,'Форма 1'!AI$8),"")</f>
        <v/>
      </c>
      <c r="S2325" s="103" t="str">
        <f>IF(ISNUMBER('Форма 1'!AJ2325),'Форма 1'!$H2325*VLOOKUP('Форма 1'!$F2325,'Придельники с 2022'!$B$4:$X$28,'Форма 1'!AJ$8),"")</f>
        <v/>
      </c>
      <c r="T2325" s="87"/>
    </row>
    <row r="2326" spans="1:20">
      <c r="A2326" s="188">
        <f t="shared" si="208"/>
        <v>16</v>
      </c>
      <c r="B2326" s="189" t="s">
        <v>2268</v>
      </c>
      <c r="C2326" s="99">
        <f t="shared" si="202"/>
        <v>7686651.5</v>
      </c>
      <c r="D2326" s="103" t="str">
        <f>IF(ISNUMBER('Форма 1'!U2326),'Форма 1'!$H2326*VLOOKUP('Форма 1'!$F2326,'Придельники с 2022'!$B$4:$X$28,'Форма 1'!U$8),"")</f>
        <v/>
      </c>
      <c r="E2326" s="103" t="str">
        <f>IF(ISNUMBER('Форма 1'!V2326),'Форма 1'!$H2326*VLOOKUP('Форма 1'!$F2326,'Придельники с 2022'!$B$4:$X$28,'Форма 1'!V$8),"")</f>
        <v/>
      </c>
      <c r="F2326" s="103">
        <f>IF(ISNUMBER('Форма 1'!W2326),'Форма 1'!$H2326*VLOOKUP('Форма 1'!$F2326,'Придельники с 2022'!$B$4:$X$28,'Форма 1'!W$8),"")</f>
        <v>2359644.2200000002</v>
      </c>
      <c r="G2326" s="103">
        <f>IF(ISNUMBER('Форма 1'!X2326),'Форма 1'!$H2326*VLOOKUP('Форма 1'!$F2326,'Придельники с 2022'!$B$4:$X$28,'Форма 1'!X$8),"")</f>
        <v>1465648.33</v>
      </c>
      <c r="H2326" s="103">
        <f>IF(ISNUMBER('Форма 1'!Y2326),'Форма 1'!$H2326*VLOOKUP('Форма 1'!$F2326,'Придельники с 2022'!$B$4:$X$28,'Форма 1'!Y$8),"")</f>
        <v>3861358.95</v>
      </c>
      <c r="I2326" s="103" t="str">
        <f>IF(ISNUMBER('Форма 1'!Z2326),'Форма 1'!$H2326*VLOOKUP('Форма 1'!$F2326,'Придельники с 2022'!$B$4:$X$28,'Форма 1'!Z$8),"")</f>
        <v/>
      </c>
      <c r="J2326" s="103" t="str">
        <f>IF(ISNUMBER('Форма 1'!AA2326),'Форма 1'!$H2326*VLOOKUP('Форма 1'!$F2326,'Придельники с 2022'!$B$4:$X$28,'Форма 1'!AA$8),"")</f>
        <v/>
      </c>
      <c r="K2326" s="90"/>
      <c r="L2326" s="87"/>
      <c r="M2326" s="103" t="str">
        <f>IF(ISNUMBER('Форма 1'!AD2326),'Форма 1'!$H2326*VLOOKUP('Форма 1'!$F2326,'Придельники с 2022'!$B$4:$X$28,'Форма 1'!AD$8),"")</f>
        <v/>
      </c>
      <c r="N2326" s="103" t="str">
        <f>IF(ISBLANK('Форма 1'!$AE2326),"",IF('Форма 1'!$AE2326=1,'Форма 1'!$H2326*VLOOKUP('Форма 1'!$F2326,'Придельники с 2022'!$B$4:$X$28,'Форма 1'!$AE$8,0),IF('Форма 1'!$AE2326=2,'Форма 1'!$H2326*VLOOKUP('Форма 1'!$F2326,'Придельники с 2022'!$B$4:$X$28,13,0),IF('Форма 1'!$AE2326=3,'Форма 1'!$H2326*VLOOKUP('Форма 1'!$F2326,'Придельники с 2022'!$B$4:$X$28,12,0)))))</f>
        <v/>
      </c>
      <c r="O2326" s="103" t="str">
        <f>IF(ISNUMBER('Форма 1'!AF2326),'Форма 1'!$H2326*VLOOKUP('Форма 1'!$F2326,'Придельники с 2022'!$B$4:$X$28,'Форма 1'!AF$8),"")</f>
        <v/>
      </c>
      <c r="P2326" s="87"/>
      <c r="Q2326" s="103" t="str">
        <f>IF(ISNUMBER('Форма 1'!AH2326),'Форма 1'!$H2326*VLOOKUP('Форма 1'!$F2326,'Придельники с 2022'!$B$4:$X$28,'Форма 1'!AH$8),"")</f>
        <v/>
      </c>
      <c r="R2326" s="103" t="str">
        <f>IF(ISNUMBER('Форма 1'!AI2326),'Форма 1'!$H2326*VLOOKUP('Форма 1'!$F2326,'Придельники с 2022'!$B$4:$X$28,'Форма 1'!AI$8),"")</f>
        <v/>
      </c>
      <c r="S2326" s="103" t="str">
        <f>IF(ISNUMBER('Форма 1'!AJ2326),'Форма 1'!$H2326*VLOOKUP('Форма 1'!$F2326,'Придельники с 2022'!$B$4:$X$28,'Форма 1'!AJ$8),"")</f>
        <v/>
      </c>
      <c r="T2326" s="87"/>
    </row>
    <row r="2327" spans="1:20">
      <c r="A2327" s="188">
        <f t="shared" si="208"/>
        <v>17</v>
      </c>
      <c r="B2327" s="189" t="s">
        <v>2269</v>
      </c>
      <c r="C2327" s="99">
        <f t="shared" si="202"/>
        <v>7405667.5</v>
      </c>
      <c r="D2327" s="103" t="str">
        <f>IF(ISNUMBER('Форма 1'!U2327),'Форма 1'!$H2327*VLOOKUP('Форма 1'!$F2327,'Придельники с 2022'!$B$4:$X$28,'Форма 1'!U$8),"")</f>
        <v/>
      </c>
      <c r="E2327" s="103" t="str">
        <f>IF(ISNUMBER('Форма 1'!V2327),'Форма 1'!$H2327*VLOOKUP('Форма 1'!$F2327,'Придельники с 2022'!$B$4:$X$28,'Форма 1'!V$8),"")</f>
        <v/>
      </c>
      <c r="F2327" s="103">
        <f>IF(ISNUMBER('Форма 1'!W2327),'Форма 1'!$H2327*VLOOKUP('Форма 1'!$F2327,'Придельники с 2022'!$B$4:$X$28,'Форма 1'!W$8),"")</f>
        <v>2273387.9</v>
      </c>
      <c r="G2327" s="103">
        <f>IF(ISNUMBER('Форма 1'!X2327),'Форма 1'!$H2327*VLOOKUP('Форма 1'!$F2327,'Придельники с 2022'!$B$4:$X$28,'Форма 1'!X$8),"")</f>
        <v>1412071.85</v>
      </c>
      <c r="H2327" s="103">
        <f>IF(ISNUMBER('Форма 1'!Y2327),'Форма 1'!$H2327*VLOOKUP('Форма 1'!$F2327,'Придельники с 2022'!$B$4:$X$28,'Форма 1'!Y$8),"")</f>
        <v>3720207.75</v>
      </c>
      <c r="I2327" s="103" t="str">
        <f>IF(ISNUMBER('Форма 1'!Z2327),'Форма 1'!$H2327*VLOOKUP('Форма 1'!$F2327,'Придельники с 2022'!$B$4:$X$28,'Форма 1'!Z$8),"")</f>
        <v/>
      </c>
      <c r="J2327" s="103" t="str">
        <f>IF(ISNUMBER('Форма 1'!AA2327),'Форма 1'!$H2327*VLOOKUP('Форма 1'!$F2327,'Придельники с 2022'!$B$4:$X$28,'Форма 1'!AA$8),"")</f>
        <v/>
      </c>
      <c r="K2327" s="90"/>
      <c r="L2327" s="87"/>
      <c r="M2327" s="103" t="str">
        <f>IF(ISNUMBER('Форма 1'!AD2327),'Форма 1'!$H2327*VLOOKUP('Форма 1'!$F2327,'Придельники с 2022'!$B$4:$X$28,'Форма 1'!AD$8),"")</f>
        <v/>
      </c>
      <c r="N2327" s="103" t="str">
        <f>IF(ISBLANK('Форма 1'!$AE2327),"",IF('Форма 1'!$AE2327=1,'Форма 1'!$H2327*VLOOKUP('Форма 1'!$F2327,'Придельники с 2022'!$B$4:$X$28,'Форма 1'!$AE$8,0),IF('Форма 1'!$AE2327=2,'Форма 1'!$H2327*VLOOKUP('Форма 1'!$F2327,'Придельники с 2022'!$B$4:$X$28,13,0),IF('Форма 1'!$AE2327=3,'Форма 1'!$H2327*VLOOKUP('Форма 1'!$F2327,'Придельники с 2022'!$B$4:$X$28,12,0)))))</f>
        <v/>
      </c>
      <c r="O2327" s="103" t="str">
        <f>IF(ISNUMBER('Форма 1'!AF2327),'Форма 1'!$H2327*VLOOKUP('Форма 1'!$F2327,'Придельники с 2022'!$B$4:$X$28,'Форма 1'!AF$8),"")</f>
        <v/>
      </c>
      <c r="P2327" s="87"/>
      <c r="Q2327" s="103" t="str">
        <f>IF(ISNUMBER('Форма 1'!AH2327),'Форма 1'!$H2327*VLOOKUP('Форма 1'!$F2327,'Придельники с 2022'!$B$4:$X$28,'Форма 1'!AH$8),"")</f>
        <v/>
      </c>
      <c r="R2327" s="103" t="str">
        <f>IF(ISNUMBER('Форма 1'!AI2327),'Форма 1'!$H2327*VLOOKUP('Форма 1'!$F2327,'Придельники с 2022'!$B$4:$X$28,'Форма 1'!AI$8),"")</f>
        <v/>
      </c>
      <c r="S2327" s="103" t="str">
        <f>IF(ISNUMBER('Форма 1'!AJ2327),'Форма 1'!$H2327*VLOOKUP('Форма 1'!$F2327,'Придельники с 2022'!$B$4:$X$28,'Форма 1'!AJ$8),"")</f>
        <v/>
      </c>
      <c r="T2327" s="87"/>
    </row>
    <row r="2328" spans="1:20">
      <c r="A2328" s="188">
        <f t="shared" si="208"/>
        <v>18</v>
      </c>
      <c r="B2328" s="189" t="s">
        <v>2270</v>
      </c>
      <c r="C2328" s="99">
        <f t="shared" si="202"/>
        <v>5404509</v>
      </c>
      <c r="D2328" s="103" t="str">
        <f>IF(ISNUMBER('Форма 1'!U2328),'Форма 1'!$H2328*VLOOKUP('Форма 1'!$F2328,'Придельники с 2022'!$B$4:$X$28,'Форма 1'!U$8),"")</f>
        <v/>
      </c>
      <c r="E2328" s="103" t="str">
        <f>IF(ISNUMBER('Форма 1'!V2328),'Форма 1'!$H2328*VLOOKUP('Форма 1'!$F2328,'Придельники с 2022'!$B$4:$X$28,'Форма 1'!V$8),"")</f>
        <v/>
      </c>
      <c r="F2328" s="103">
        <f>IF(ISNUMBER('Форма 1'!W2328),'Форма 1'!$H2328*VLOOKUP('Форма 1'!$F2328,'Придельники с 2022'!$B$4:$X$28,'Форма 1'!W$8),"")</f>
        <v>1659073.32</v>
      </c>
      <c r="G2328" s="103">
        <f>IF(ISNUMBER('Форма 1'!X2328),'Форма 1'!$H2328*VLOOKUP('Форма 1'!$F2328,'Придельники с 2022'!$B$4:$X$28,'Форма 1'!X$8),"")</f>
        <v>1030501.9800000001</v>
      </c>
      <c r="H2328" s="103">
        <f>IF(ISNUMBER('Форма 1'!Y2328),'Форма 1'!$H2328*VLOOKUP('Форма 1'!$F2328,'Придельники с 2022'!$B$4:$X$28,'Форма 1'!Y$8),"")</f>
        <v>2714933.7</v>
      </c>
      <c r="I2328" s="103" t="str">
        <f>IF(ISNUMBER('Форма 1'!Z2328),'Форма 1'!$H2328*VLOOKUP('Форма 1'!$F2328,'Придельники с 2022'!$B$4:$X$28,'Форма 1'!Z$8),"")</f>
        <v/>
      </c>
      <c r="J2328" s="103" t="str">
        <f>IF(ISNUMBER('Форма 1'!AA2328),'Форма 1'!$H2328*VLOOKUP('Форма 1'!$F2328,'Придельники с 2022'!$B$4:$X$28,'Форма 1'!AA$8),"")</f>
        <v/>
      </c>
      <c r="K2328" s="90"/>
      <c r="L2328" s="87"/>
      <c r="M2328" s="103" t="str">
        <f>IF(ISNUMBER('Форма 1'!AD2328),'Форма 1'!$H2328*VLOOKUP('Форма 1'!$F2328,'Придельники с 2022'!$B$4:$X$28,'Форма 1'!AD$8),"")</f>
        <v/>
      </c>
      <c r="N2328" s="103" t="str">
        <f>IF(ISBLANK('Форма 1'!$AE2328),"",IF('Форма 1'!$AE2328=1,'Форма 1'!$H2328*VLOOKUP('Форма 1'!$F2328,'Придельники с 2022'!$B$4:$X$28,'Форма 1'!$AE$8,0),IF('Форма 1'!$AE2328=2,'Форма 1'!$H2328*VLOOKUP('Форма 1'!$F2328,'Придельники с 2022'!$B$4:$X$28,13,0),IF('Форма 1'!$AE2328=3,'Форма 1'!$H2328*VLOOKUP('Форма 1'!$F2328,'Придельники с 2022'!$B$4:$X$28,12,0)))))</f>
        <v/>
      </c>
      <c r="O2328" s="103" t="str">
        <f>IF(ISNUMBER('Форма 1'!AF2328),'Форма 1'!$H2328*VLOOKUP('Форма 1'!$F2328,'Придельники с 2022'!$B$4:$X$28,'Форма 1'!AF$8),"")</f>
        <v/>
      </c>
      <c r="P2328" s="87"/>
      <c r="Q2328" s="103" t="str">
        <f>IF(ISNUMBER('Форма 1'!AH2328),'Форма 1'!$H2328*VLOOKUP('Форма 1'!$F2328,'Придельники с 2022'!$B$4:$X$28,'Форма 1'!AH$8),"")</f>
        <v/>
      </c>
      <c r="R2328" s="103" t="str">
        <f>IF(ISNUMBER('Форма 1'!AI2328),'Форма 1'!$H2328*VLOOKUP('Форма 1'!$F2328,'Придельники с 2022'!$B$4:$X$28,'Форма 1'!AI$8),"")</f>
        <v/>
      </c>
      <c r="S2328" s="103" t="str">
        <f>IF(ISNUMBER('Форма 1'!AJ2328),'Форма 1'!$H2328*VLOOKUP('Форма 1'!$F2328,'Придельники с 2022'!$B$4:$X$28,'Форма 1'!AJ$8),"")</f>
        <v/>
      </c>
      <c r="T2328" s="87"/>
    </row>
    <row r="2329" spans="1:20">
      <c r="A2329" s="188">
        <f t="shared" si="208"/>
        <v>19</v>
      </c>
      <c r="B2329" s="189" t="s">
        <v>2271</v>
      </c>
      <c r="C2329" s="99">
        <f t="shared" si="202"/>
        <v>4860273</v>
      </c>
      <c r="D2329" s="103" t="str">
        <f>IF(ISNUMBER('Форма 1'!U2329),'Форма 1'!$H2329*VLOOKUP('Форма 1'!$F2329,'Придельники с 2022'!$B$4:$X$28,'Форма 1'!U$8),"")</f>
        <v/>
      </c>
      <c r="E2329" s="103" t="str">
        <f>IF(ISNUMBER('Форма 1'!V2329),'Форма 1'!$H2329*VLOOKUP('Форма 1'!$F2329,'Придельники с 2022'!$B$4:$X$28,'Форма 1'!V$8),"")</f>
        <v/>
      </c>
      <c r="F2329" s="103">
        <f>IF(ISNUMBER('Форма 1'!W2329),'Форма 1'!$H2329*VLOOKUP('Форма 1'!$F2329,'Придельники с 2022'!$B$4:$X$28,'Форма 1'!W$8),"")</f>
        <v>1492004.0399999998</v>
      </c>
      <c r="G2329" s="103">
        <f>IF(ISNUMBER('Форма 1'!X2329),'Форма 1'!$H2329*VLOOKUP('Форма 1'!$F2329,'Придельники с 2022'!$B$4:$X$28,'Форма 1'!X$8),"")</f>
        <v>926730.06</v>
      </c>
      <c r="H2329" s="103">
        <f>IF(ISNUMBER('Форма 1'!Y2329),'Форма 1'!$H2329*VLOOKUP('Форма 1'!$F2329,'Придельники с 2022'!$B$4:$X$28,'Форма 1'!Y$8),"")</f>
        <v>2441538.9</v>
      </c>
      <c r="I2329" s="103" t="str">
        <f>IF(ISNUMBER('Форма 1'!Z2329),'Форма 1'!$H2329*VLOOKUP('Форма 1'!$F2329,'Придельники с 2022'!$B$4:$X$28,'Форма 1'!Z$8),"")</f>
        <v/>
      </c>
      <c r="J2329" s="103" t="str">
        <f>IF(ISNUMBER('Форма 1'!AA2329),'Форма 1'!$H2329*VLOOKUP('Форма 1'!$F2329,'Придельники с 2022'!$B$4:$X$28,'Форма 1'!AA$8),"")</f>
        <v/>
      </c>
      <c r="K2329" s="90"/>
      <c r="L2329" s="87"/>
      <c r="M2329" s="103" t="str">
        <f>IF(ISNUMBER('Форма 1'!AD2329),'Форма 1'!$H2329*VLOOKUP('Форма 1'!$F2329,'Придельники с 2022'!$B$4:$X$28,'Форма 1'!AD$8),"")</f>
        <v/>
      </c>
      <c r="N2329" s="103" t="str">
        <f>IF(ISBLANK('Форма 1'!$AE2329),"",IF('Форма 1'!$AE2329=1,'Форма 1'!$H2329*VLOOKUP('Форма 1'!$F2329,'Придельники с 2022'!$B$4:$X$28,'Форма 1'!$AE$8,0),IF('Форма 1'!$AE2329=2,'Форма 1'!$H2329*VLOOKUP('Форма 1'!$F2329,'Придельники с 2022'!$B$4:$X$28,13,0),IF('Форма 1'!$AE2329=3,'Форма 1'!$H2329*VLOOKUP('Форма 1'!$F2329,'Придельники с 2022'!$B$4:$X$28,12,0)))))</f>
        <v/>
      </c>
      <c r="O2329" s="103" t="str">
        <f>IF(ISNUMBER('Форма 1'!AF2329),'Форма 1'!$H2329*VLOOKUP('Форма 1'!$F2329,'Придельники с 2022'!$B$4:$X$28,'Форма 1'!AF$8),"")</f>
        <v/>
      </c>
      <c r="P2329" s="87"/>
      <c r="Q2329" s="103" t="str">
        <f>IF(ISNUMBER('Форма 1'!AH2329),'Форма 1'!$H2329*VLOOKUP('Форма 1'!$F2329,'Придельники с 2022'!$B$4:$X$28,'Форма 1'!AH$8),"")</f>
        <v/>
      </c>
      <c r="R2329" s="103" t="str">
        <f>IF(ISNUMBER('Форма 1'!AI2329),'Форма 1'!$H2329*VLOOKUP('Форма 1'!$F2329,'Придельники с 2022'!$B$4:$X$28,'Форма 1'!AI$8),"")</f>
        <v/>
      </c>
      <c r="S2329" s="103" t="str">
        <f>IF(ISNUMBER('Форма 1'!AJ2329),'Форма 1'!$H2329*VLOOKUP('Форма 1'!$F2329,'Придельники с 2022'!$B$4:$X$28,'Форма 1'!AJ$8),"")</f>
        <v/>
      </c>
      <c r="T2329" s="87"/>
    </row>
    <row r="2330" spans="1:20">
      <c r="A2330" s="188">
        <f t="shared" si="208"/>
        <v>20</v>
      </c>
      <c r="B2330" s="189" t="s">
        <v>2272</v>
      </c>
      <c r="C2330" s="99">
        <f t="shared" si="202"/>
        <v>7916485.5000000009</v>
      </c>
      <c r="D2330" s="103" t="str">
        <f>IF(ISNUMBER('Форма 1'!U2330),'Форма 1'!$H2330*VLOOKUP('Форма 1'!$F2330,'Придельники с 2022'!$B$4:$X$28,'Форма 1'!U$8),"")</f>
        <v/>
      </c>
      <c r="E2330" s="103" t="str">
        <f>IF(ISNUMBER('Форма 1'!V2330),'Форма 1'!$H2330*VLOOKUP('Форма 1'!$F2330,'Придельники с 2022'!$B$4:$X$28,'Форма 1'!V$8),"")</f>
        <v/>
      </c>
      <c r="F2330" s="103">
        <f>IF(ISNUMBER('Форма 1'!W2330),'Форма 1'!$H2330*VLOOKUP('Форма 1'!$F2330,'Придельники с 2022'!$B$4:$X$28,'Форма 1'!W$8),"")</f>
        <v>2430198.54</v>
      </c>
      <c r="G2330" s="103">
        <f>IF(ISNUMBER('Форма 1'!X2330),'Форма 1'!$H2330*VLOOKUP('Форма 1'!$F2330,'Придельники с 2022'!$B$4:$X$28,'Форма 1'!X$8),"")</f>
        <v>1509471.8100000003</v>
      </c>
      <c r="H2330" s="103">
        <f>IF(ISNUMBER('Форма 1'!Y2330),'Форма 1'!$H2330*VLOOKUP('Форма 1'!$F2330,'Придельники с 2022'!$B$4:$X$28,'Форма 1'!Y$8),"")</f>
        <v>3976815.1500000004</v>
      </c>
      <c r="I2330" s="103" t="str">
        <f>IF(ISNUMBER('Форма 1'!Z2330),'Форма 1'!$H2330*VLOOKUP('Форма 1'!$F2330,'Придельники с 2022'!$B$4:$X$28,'Форма 1'!Z$8),"")</f>
        <v/>
      </c>
      <c r="J2330" s="103" t="str">
        <f>IF(ISNUMBER('Форма 1'!AA2330),'Форма 1'!$H2330*VLOOKUP('Форма 1'!$F2330,'Придельники с 2022'!$B$4:$X$28,'Форма 1'!AA$8),"")</f>
        <v/>
      </c>
      <c r="K2330" s="90"/>
      <c r="L2330" s="87"/>
      <c r="M2330" s="103" t="str">
        <f>IF(ISNUMBER('Форма 1'!AD2330),'Форма 1'!$H2330*VLOOKUP('Форма 1'!$F2330,'Придельники с 2022'!$B$4:$X$28,'Форма 1'!AD$8),"")</f>
        <v/>
      </c>
      <c r="N2330" s="103" t="str">
        <f>IF(ISBLANK('Форма 1'!$AE2330),"",IF('Форма 1'!$AE2330=1,'Форма 1'!$H2330*VLOOKUP('Форма 1'!$F2330,'Придельники с 2022'!$B$4:$X$28,'Форма 1'!$AE$8,0),IF('Форма 1'!$AE2330=2,'Форма 1'!$H2330*VLOOKUP('Форма 1'!$F2330,'Придельники с 2022'!$B$4:$X$28,13,0),IF('Форма 1'!$AE2330=3,'Форма 1'!$H2330*VLOOKUP('Форма 1'!$F2330,'Придельники с 2022'!$B$4:$X$28,12,0)))))</f>
        <v/>
      </c>
      <c r="O2330" s="103" t="str">
        <f>IF(ISNUMBER('Форма 1'!AF2330),'Форма 1'!$H2330*VLOOKUP('Форма 1'!$F2330,'Придельники с 2022'!$B$4:$X$28,'Форма 1'!AF$8),"")</f>
        <v/>
      </c>
      <c r="P2330" s="87"/>
      <c r="Q2330" s="103" t="str">
        <f>IF(ISNUMBER('Форма 1'!AH2330),'Форма 1'!$H2330*VLOOKUP('Форма 1'!$F2330,'Придельники с 2022'!$B$4:$X$28,'Форма 1'!AH$8),"")</f>
        <v/>
      </c>
      <c r="R2330" s="103" t="str">
        <f>IF(ISNUMBER('Форма 1'!AI2330),'Форма 1'!$H2330*VLOOKUP('Форма 1'!$F2330,'Придельники с 2022'!$B$4:$X$28,'Форма 1'!AI$8),"")</f>
        <v/>
      </c>
      <c r="S2330" s="103" t="str">
        <f>IF(ISNUMBER('Форма 1'!AJ2330),'Форма 1'!$H2330*VLOOKUP('Форма 1'!$F2330,'Придельники с 2022'!$B$4:$X$28,'Форма 1'!AJ$8),"")</f>
        <v/>
      </c>
      <c r="T2330" s="87"/>
    </row>
    <row r="2331" spans="1:20">
      <c r="A2331" s="188">
        <f t="shared" si="208"/>
        <v>21</v>
      </c>
      <c r="B2331" s="189" t="s">
        <v>2273</v>
      </c>
      <c r="C2331" s="99">
        <f t="shared" si="202"/>
        <v>9825233</v>
      </c>
      <c r="D2331" s="103" t="str">
        <f>IF(ISNUMBER('Форма 1'!U2331),'Форма 1'!$H2331*VLOOKUP('Форма 1'!$F2331,'Придельники с 2022'!$B$4:$X$28,'Форма 1'!U$8),"")</f>
        <v/>
      </c>
      <c r="E2331" s="103" t="str">
        <f>IF(ISNUMBER('Форма 1'!V2331),'Форма 1'!$H2331*VLOOKUP('Форма 1'!$F2331,'Придельники с 2022'!$B$4:$X$28,'Форма 1'!V$8),"")</f>
        <v/>
      </c>
      <c r="F2331" s="103">
        <f>IF(ISNUMBER('Форма 1'!W2331),'Форма 1'!$H2331*VLOOKUP('Форма 1'!$F2331,'Придельники с 2022'!$B$4:$X$28,'Форма 1'!W$8),"")</f>
        <v>3016144.84</v>
      </c>
      <c r="G2331" s="103">
        <f>IF(ISNUMBER('Форма 1'!X2331),'Форма 1'!$H2331*VLOOKUP('Форма 1'!$F2331,'Придельники с 2022'!$B$4:$X$28,'Форма 1'!X$8),"")</f>
        <v>1873421.2600000002</v>
      </c>
      <c r="H2331" s="103">
        <f>IF(ISNUMBER('Форма 1'!Y2331),'Форма 1'!$H2331*VLOOKUP('Форма 1'!$F2331,'Придельники с 2022'!$B$4:$X$28,'Форма 1'!Y$8),"")</f>
        <v>4935666.9000000004</v>
      </c>
      <c r="I2331" s="103" t="str">
        <f>IF(ISNUMBER('Форма 1'!Z2331),'Форма 1'!$H2331*VLOOKUP('Форма 1'!$F2331,'Придельники с 2022'!$B$4:$X$28,'Форма 1'!Z$8),"")</f>
        <v/>
      </c>
      <c r="J2331" s="103" t="str">
        <f>IF(ISNUMBER('Форма 1'!AA2331),'Форма 1'!$H2331*VLOOKUP('Форма 1'!$F2331,'Придельники с 2022'!$B$4:$X$28,'Форма 1'!AA$8),"")</f>
        <v/>
      </c>
      <c r="K2331" s="90"/>
      <c r="L2331" s="87"/>
      <c r="M2331" s="103" t="str">
        <f>IF(ISNUMBER('Форма 1'!AD2331),'Форма 1'!$H2331*VLOOKUP('Форма 1'!$F2331,'Придельники с 2022'!$B$4:$X$28,'Форма 1'!AD$8),"")</f>
        <v/>
      </c>
      <c r="N2331" s="103" t="str">
        <f>IF(ISBLANK('Форма 1'!$AE2331),"",IF('Форма 1'!$AE2331=1,'Форма 1'!$H2331*VLOOKUP('Форма 1'!$F2331,'Придельники с 2022'!$B$4:$X$28,'Форма 1'!$AE$8,0),IF('Форма 1'!$AE2331=2,'Форма 1'!$H2331*VLOOKUP('Форма 1'!$F2331,'Придельники с 2022'!$B$4:$X$28,13,0),IF('Форма 1'!$AE2331=3,'Форма 1'!$H2331*VLOOKUP('Форма 1'!$F2331,'Придельники с 2022'!$B$4:$X$28,12,0)))))</f>
        <v/>
      </c>
      <c r="O2331" s="103" t="str">
        <f>IF(ISNUMBER('Форма 1'!AF2331),'Форма 1'!$H2331*VLOOKUP('Форма 1'!$F2331,'Придельники с 2022'!$B$4:$X$28,'Форма 1'!AF$8),"")</f>
        <v/>
      </c>
      <c r="P2331" s="87"/>
      <c r="Q2331" s="103" t="str">
        <f>IF(ISNUMBER('Форма 1'!AH2331),'Форма 1'!$H2331*VLOOKUP('Форма 1'!$F2331,'Придельники с 2022'!$B$4:$X$28,'Форма 1'!AH$8),"")</f>
        <v/>
      </c>
      <c r="R2331" s="103" t="str">
        <f>IF(ISNUMBER('Форма 1'!AI2331),'Форма 1'!$H2331*VLOOKUP('Форма 1'!$F2331,'Придельники с 2022'!$B$4:$X$28,'Форма 1'!AI$8),"")</f>
        <v/>
      </c>
      <c r="S2331" s="103" t="str">
        <f>IF(ISNUMBER('Форма 1'!AJ2331),'Форма 1'!$H2331*VLOOKUP('Форма 1'!$F2331,'Придельники с 2022'!$B$4:$X$28,'Форма 1'!AJ$8),"")</f>
        <v/>
      </c>
      <c r="T2331" s="87"/>
    </row>
    <row r="2332" spans="1:20">
      <c r="A2332" s="188">
        <f t="shared" si="208"/>
        <v>22</v>
      </c>
      <c r="B2332" s="189" t="s">
        <v>2274</v>
      </c>
      <c r="C2332" s="99">
        <f t="shared" si="202"/>
        <v>5121138</v>
      </c>
      <c r="D2332" s="103" t="str">
        <f>IF(ISNUMBER('Форма 1'!U2332),'Форма 1'!$H2332*VLOOKUP('Форма 1'!$F2332,'Придельники с 2022'!$B$4:$X$28,'Форма 1'!U$8),"")</f>
        <v/>
      </c>
      <c r="E2332" s="103" t="str">
        <f>IF(ISNUMBER('Форма 1'!V2332),'Форма 1'!$H2332*VLOOKUP('Форма 1'!$F2332,'Придельники с 2022'!$B$4:$X$28,'Форма 1'!V$8),"")</f>
        <v/>
      </c>
      <c r="F2332" s="103">
        <f>IF(ISNUMBER('Форма 1'!W2332),'Форма 1'!$H2332*VLOOKUP('Форма 1'!$F2332,'Придельники с 2022'!$B$4:$X$28,'Форма 1'!W$8),"")</f>
        <v>1572084.24</v>
      </c>
      <c r="G2332" s="103">
        <f>IF(ISNUMBER('Форма 1'!X2332),'Форма 1'!$H2332*VLOOKUP('Форма 1'!$F2332,'Придельники с 2022'!$B$4:$X$28,'Форма 1'!X$8),"")</f>
        <v>976470.36</v>
      </c>
      <c r="H2332" s="103">
        <f>IF(ISNUMBER('Форма 1'!Y2332),'Форма 1'!$H2332*VLOOKUP('Форма 1'!$F2332,'Придельники с 2022'!$B$4:$X$28,'Форма 1'!Y$8),"")</f>
        <v>2572583.4</v>
      </c>
      <c r="I2332" s="103" t="str">
        <f>IF(ISNUMBER('Форма 1'!Z2332),'Форма 1'!$H2332*VLOOKUP('Форма 1'!$F2332,'Придельники с 2022'!$B$4:$X$28,'Форма 1'!Z$8),"")</f>
        <v/>
      </c>
      <c r="J2332" s="103" t="str">
        <f>IF(ISNUMBER('Форма 1'!AA2332),'Форма 1'!$H2332*VLOOKUP('Форма 1'!$F2332,'Придельники с 2022'!$B$4:$X$28,'Форма 1'!AA$8),"")</f>
        <v/>
      </c>
      <c r="K2332" s="90"/>
      <c r="L2332" s="87"/>
      <c r="M2332" s="103" t="str">
        <f>IF(ISNUMBER('Форма 1'!AD2332),'Форма 1'!$H2332*VLOOKUP('Форма 1'!$F2332,'Придельники с 2022'!$B$4:$X$28,'Форма 1'!AD$8),"")</f>
        <v/>
      </c>
      <c r="N2332" s="103" t="str">
        <f>IF(ISBLANK('Форма 1'!$AE2332),"",IF('Форма 1'!$AE2332=1,'Форма 1'!$H2332*VLOOKUP('Форма 1'!$F2332,'Придельники с 2022'!$B$4:$X$28,'Форма 1'!$AE$8,0),IF('Форма 1'!$AE2332=2,'Форма 1'!$H2332*VLOOKUP('Форма 1'!$F2332,'Придельники с 2022'!$B$4:$X$28,13,0),IF('Форма 1'!$AE2332=3,'Форма 1'!$H2332*VLOOKUP('Форма 1'!$F2332,'Придельники с 2022'!$B$4:$X$28,12,0)))))</f>
        <v/>
      </c>
      <c r="O2332" s="103" t="str">
        <f>IF(ISNUMBER('Форма 1'!AF2332),'Форма 1'!$H2332*VLOOKUP('Форма 1'!$F2332,'Придельники с 2022'!$B$4:$X$28,'Форма 1'!AF$8),"")</f>
        <v/>
      </c>
      <c r="P2332" s="87"/>
      <c r="Q2332" s="103" t="str">
        <f>IF(ISNUMBER('Форма 1'!AH2332),'Форма 1'!$H2332*VLOOKUP('Форма 1'!$F2332,'Придельники с 2022'!$B$4:$X$28,'Форма 1'!AH$8),"")</f>
        <v/>
      </c>
      <c r="R2332" s="103" t="str">
        <f>IF(ISNUMBER('Форма 1'!AI2332),'Форма 1'!$H2332*VLOOKUP('Форма 1'!$F2332,'Придельники с 2022'!$B$4:$X$28,'Форма 1'!AI$8),"")</f>
        <v/>
      </c>
      <c r="S2332" s="103" t="str">
        <f>IF(ISNUMBER('Форма 1'!AJ2332),'Форма 1'!$H2332*VLOOKUP('Форма 1'!$F2332,'Придельники с 2022'!$B$4:$X$28,'Форма 1'!AJ$8),"")</f>
        <v/>
      </c>
      <c r="T2332" s="87"/>
    </row>
    <row r="2333" spans="1:20">
      <c r="A2333" s="188">
        <f t="shared" si="208"/>
        <v>23</v>
      </c>
      <c r="B2333" s="189" t="s">
        <v>2275</v>
      </c>
      <c r="C2333" s="99">
        <f t="shared" si="202"/>
        <v>9800340</v>
      </c>
      <c r="D2333" s="103" t="str">
        <f>IF(ISNUMBER('Форма 1'!U2333),'Форма 1'!$H2333*VLOOKUP('Форма 1'!$F2333,'Придельники с 2022'!$B$4:$X$28,'Форма 1'!U$8),"")</f>
        <v/>
      </c>
      <c r="E2333" s="103" t="str">
        <f>IF(ISNUMBER('Форма 1'!V2333),'Форма 1'!$H2333*VLOOKUP('Форма 1'!$F2333,'Придельники с 2022'!$B$4:$X$28,'Форма 1'!V$8),"")</f>
        <v/>
      </c>
      <c r="F2333" s="103">
        <f>IF(ISNUMBER('Форма 1'!W2333),'Форма 1'!$H2333*VLOOKUP('Форма 1'!$F2333,'Придельники с 2022'!$B$4:$X$28,'Форма 1'!W$8),"")</f>
        <v>3008503.1999999997</v>
      </c>
      <c r="G2333" s="103">
        <f>IF(ISNUMBER('Форма 1'!X2333),'Форма 1'!$H2333*VLOOKUP('Форма 1'!$F2333,'Придельники с 2022'!$B$4:$X$28,'Форма 1'!X$8),"")</f>
        <v>1868674.8</v>
      </c>
      <c r="H2333" s="103">
        <f>IF(ISNUMBER('Форма 1'!Y2333),'Форма 1'!$H2333*VLOOKUP('Форма 1'!$F2333,'Придельники с 2022'!$B$4:$X$28,'Форма 1'!Y$8),"")</f>
        <v>4923162</v>
      </c>
      <c r="I2333" s="103" t="str">
        <f>IF(ISNUMBER('Форма 1'!Z2333),'Форма 1'!$H2333*VLOOKUP('Форма 1'!$F2333,'Придельники с 2022'!$B$4:$X$28,'Форма 1'!Z$8),"")</f>
        <v/>
      </c>
      <c r="J2333" s="103" t="str">
        <f>IF(ISNUMBER('Форма 1'!AA2333),'Форма 1'!$H2333*VLOOKUP('Форма 1'!$F2333,'Придельники с 2022'!$B$4:$X$28,'Форма 1'!AA$8),"")</f>
        <v/>
      </c>
      <c r="K2333" s="90"/>
      <c r="L2333" s="87"/>
      <c r="M2333" s="103" t="str">
        <f>IF(ISNUMBER('Форма 1'!AD2333),'Форма 1'!$H2333*VLOOKUP('Форма 1'!$F2333,'Придельники с 2022'!$B$4:$X$28,'Форма 1'!AD$8),"")</f>
        <v/>
      </c>
      <c r="N2333" s="103" t="str">
        <f>IF(ISBLANK('Форма 1'!$AE2333),"",IF('Форма 1'!$AE2333=1,'Форма 1'!$H2333*VLOOKUP('Форма 1'!$F2333,'Придельники с 2022'!$B$4:$X$28,'Форма 1'!$AE$8,0),IF('Форма 1'!$AE2333=2,'Форма 1'!$H2333*VLOOKUP('Форма 1'!$F2333,'Придельники с 2022'!$B$4:$X$28,13,0),IF('Форма 1'!$AE2333=3,'Форма 1'!$H2333*VLOOKUP('Форма 1'!$F2333,'Придельники с 2022'!$B$4:$X$28,12,0)))))</f>
        <v/>
      </c>
      <c r="O2333" s="103" t="str">
        <f>IF(ISNUMBER('Форма 1'!AF2333),'Форма 1'!$H2333*VLOOKUP('Форма 1'!$F2333,'Придельники с 2022'!$B$4:$X$28,'Форма 1'!AF$8),"")</f>
        <v/>
      </c>
      <c r="P2333" s="87"/>
      <c r="Q2333" s="103" t="str">
        <f>IF(ISNUMBER('Форма 1'!AH2333),'Форма 1'!$H2333*VLOOKUP('Форма 1'!$F2333,'Придельники с 2022'!$B$4:$X$28,'Форма 1'!AH$8),"")</f>
        <v/>
      </c>
      <c r="R2333" s="103" t="str">
        <f>IF(ISNUMBER('Форма 1'!AI2333),'Форма 1'!$H2333*VLOOKUP('Форма 1'!$F2333,'Придельники с 2022'!$B$4:$X$28,'Форма 1'!AI$8),"")</f>
        <v/>
      </c>
      <c r="S2333" s="103" t="str">
        <f>IF(ISNUMBER('Форма 1'!AJ2333),'Форма 1'!$H2333*VLOOKUP('Форма 1'!$F2333,'Придельники с 2022'!$B$4:$X$28,'Форма 1'!AJ$8),"")</f>
        <v/>
      </c>
      <c r="T2333" s="87"/>
    </row>
    <row r="2334" spans="1:20">
      <c r="A2334" s="188">
        <f t="shared" si="208"/>
        <v>24</v>
      </c>
      <c r="B2334" s="189" t="s">
        <v>2276</v>
      </c>
      <c r="C2334" s="99">
        <f t="shared" si="202"/>
        <v>13259785</v>
      </c>
      <c r="D2334" s="103" t="str">
        <f>IF(ISNUMBER('Форма 1'!U2334),'Форма 1'!$H2334*VLOOKUP('Форма 1'!$F2334,'Придельники с 2022'!$B$4:$X$28,'Форма 1'!U$8),"")</f>
        <v/>
      </c>
      <c r="E2334" s="103" t="str">
        <f>IF(ISNUMBER('Форма 1'!V2334),'Форма 1'!$H2334*VLOOKUP('Форма 1'!$F2334,'Придельники с 2022'!$B$4:$X$28,'Форма 1'!V$8),"")</f>
        <v/>
      </c>
      <c r="F2334" s="103">
        <f>IF(ISNUMBER('Форма 1'!W2334),'Форма 1'!$H2334*VLOOKUP('Форма 1'!$F2334,'Придельники с 2022'!$B$4:$X$28,'Форма 1'!W$8),"")</f>
        <v>4070481.8</v>
      </c>
      <c r="G2334" s="103">
        <f>IF(ISNUMBER('Форма 1'!X2334),'Форма 1'!$H2334*VLOOKUP('Форма 1'!$F2334,'Придельники с 2022'!$B$4:$X$28,'Форма 1'!X$8),"")</f>
        <v>2528302.7000000002</v>
      </c>
      <c r="H2334" s="103">
        <f>IF(ISNUMBER('Форма 1'!Y2334),'Форма 1'!$H2334*VLOOKUP('Форма 1'!$F2334,'Придельники с 2022'!$B$4:$X$28,'Форма 1'!Y$8),"")</f>
        <v>6661000.5</v>
      </c>
      <c r="I2334" s="103" t="str">
        <f>IF(ISNUMBER('Форма 1'!Z2334),'Форма 1'!$H2334*VLOOKUP('Форма 1'!$F2334,'Придельники с 2022'!$B$4:$X$28,'Форма 1'!Z$8),"")</f>
        <v/>
      </c>
      <c r="J2334" s="103" t="str">
        <f>IF(ISNUMBER('Форма 1'!AA2334),'Форма 1'!$H2334*VLOOKUP('Форма 1'!$F2334,'Придельники с 2022'!$B$4:$X$28,'Форма 1'!AA$8),"")</f>
        <v/>
      </c>
      <c r="K2334" s="90"/>
      <c r="L2334" s="87"/>
      <c r="M2334" s="103" t="str">
        <f>IF(ISNUMBER('Форма 1'!AD2334),'Форма 1'!$H2334*VLOOKUP('Форма 1'!$F2334,'Придельники с 2022'!$B$4:$X$28,'Форма 1'!AD$8),"")</f>
        <v/>
      </c>
      <c r="N2334" s="103" t="str">
        <f>IF(ISBLANK('Форма 1'!$AE2334),"",IF('Форма 1'!$AE2334=1,'Форма 1'!$H2334*VLOOKUP('Форма 1'!$F2334,'Придельники с 2022'!$B$4:$X$28,'Форма 1'!$AE$8,0),IF('Форма 1'!$AE2334=2,'Форма 1'!$H2334*VLOOKUP('Форма 1'!$F2334,'Придельники с 2022'!$B$4:$X$28,13,0),IF('Форма 1'!$AE2334=3,'Форма 1'!$H2334*VLOOKUP('Форма 1'!$F2334,'Придельники с 2022'!$B$4:$X$28,12,0)))))</f>
        <v/>
      </c>
      <c r="O2334" s="103" t="str">
        <f>IF(ISNUMBER('Форма 1'!AF2334),'Форма 1'!$H2334*VLOOKUP('Форма 1'!$F2334,'Придельники с 2022'!$B$4:$X$28,'Форма 1'!AF$8),"")</f>
        <v/>
      </c>
      <c r="P2334" s="87"/>
      <c r="Q2334" s="103" t="str">
        <f>IF(ISNUMBER('Форма 1'!AH2334),'Форма 1'!$H2334*VLOOKUP('Форма 1'!$F2334,'Придельники с 2022'!$B$4:$X$28,'Форма 1'!AH$8),"")</f>
        <v/>
      </c>
      <c r="R2334" s="103" t="str">
        <f>IF(ISNUMBER('Форма 1'!AI2334),'Форма 1'!$H2334*VLOOKUP('Форма 1'!$F2334,'Придельники с 2022'!$B$4:$X$28,'Форма 1'!AI$8),"")</f>
        <v/>
      </c>
      <c r="S2334" s="103" t="str">
        <f>IF(ISNUMBER('Форма 1'!AJ2334),'Форма 1'!$H2334*VLOOKUP('Форма 1'!$F2334,'Придельники с 2022'!$B$4:$X$28,'Форма 1'!AJ$8),"")</f>
        <v/>
      </c>
      <c r="T2334" s="87"/>
    </row>
    <row r="2335" spans="1:20">
      <c r="A2335" s="188">
        <f t="shared" si="208"/>
        <v>25</v>
      </c>
      <c r="B2335" s="189" t="s">
        <v>2277</v>
      </c>
      <c r="C2335" s="99">
        <f t="shared" si="202"/>
        <v>5783701</v>
      </c>
      <c r="D2335" s="103" t="str">
        <f>IF(ISNUMBER('Форма 1'!U2335),'Форма 1'!$H2335*VLOOKUP('Форма 1'!$F2335,'Придельники с 2022'!$B$4:$X$28,'Форма 1'!U$8),"")</f>
        <v/>
      </c>
      <c r="E2335" s="103" t="str">
        <f>IF(ISNUMBER('Форма 1'!V2335),'Форма 1'!$H2335*VLOOKUP('Форма 1'!$F2335,'Придельники с 2022'!$B$4:$X$28,'Форма 1'!V$8),"")</f>
        <v/>
      </c>
      <c r="F2335" s="103">
        <f>IF(ISNUMBER('Форма 1'!W2335),'Форма 1'!$H2335*VLOOKUP('Форма 1'!$F2335,'Придельники с 2022'!$B$4:$X$28,'Форма 1'!W$8),"")</f>
        <v>1775477.4799999997</v>
      </c>
      <c r="G2335" s="103">
        <f>IF(ISNUMBER('Форма 1'!X2335),'Форма 1'!$H2335*VLOOKUP('Форма 1'!$F2335,'Придельники с 2022'!$B$4:$X$28,'Форма 1'!X$8),"")</f>
        <v>1102804.22</v>
      </c>
      <c r="H2335" s="103">
        <f>IF(ISNUMBER('Форма 1'!Y2335),'Форма 1'!$H2335*VLOOKUP('Форма 1'!$F2335,'Придельники с 2022'!$B$4:$X$28,'Форма 1'!Y$8),"")</f>
        <v>2905419.3</v>
      </c>
      <c r="I2335" s="103" t="str">
        <f>IF(ISNUMBER('Форма 1'!Z2335),'Форма 1'!$H2335*VLOOKUP('Форма 1'!$F2335,'Придельники с 2022'!$B$4:$X$28,'Форма 1'!Z$8),"")</f>
        <v/>
      </c>
      <c r="J2335" s="103" t="str">
        <f>IF(ISNUMBER('Форма 1'!AA2335),'Форма 1'!$H2335*VLOOKUP('Форма 1'!$F2335,'Придельники с 2022'!$B$4:$X$28,'Форма 1'!AA$8),"")</f>
        <v/>
      </c>
      <c r="K2335" s="90"/>
      <c r="L2335" s="87"/>
      <c r="M2335" s="103" t="str">
        <f>IF(ISNUMBER('Форма 1'!AD2335),'Форма 1'!$H2335*VLOOKUP('Форма 1'!$F2335,'Придельники с 2022'!$B$4:$X$28,'Форма 1'!AD$8),"")</f>
        <v/>
      </c>
      <c r="N2335" s="103" t="str">
        <f>IF(ISBLANK('Форма 1'!$AE2335),"",IF('Форма 1'!$AE2335=1,'Форма 1'!$H2335*VLOOKUP('Форма 1'!$F2335,'Придельники с 2022'!$B$4:$X$28,'Форма 1'!$AE$8,0),IF('Форма 1'!$AE2335=2,'Форма 1'!$H2335*VLOOKUP('Форма 1'!$F2335,'Придельники с 2022'!$B$4:$X$28,13,0),IF('Форма 1'!$AE2335=3,'Форма 1'!$H2335*VLOOKUP('Форма 1'!$F2335,'Придельники с 2022'!$B$4:$X$28,12,0)))))</f>
        <v/>
      </c>
      <c r="O2335" s="103" t="str">
        <f>IF(ISNUMBER('Форма 1'!AF2335),'Форма 1'!$H2335*VLOOKUP('Форма 1'!$F2335,'Придельники с 2022'!$B$4:$X$28,'Форма 1'!AF$8),"")</f>
        <v/>
      </c>
      <c r="P2335" s="87"/>
      <c r="Q2335" s="103" t="str">
        <f>IF(ISNUMBER('Форма 1'!AH2335),'Форма 1'!$H2335*VLOOKUP('Форма 1'!$F2335,'Придельники с 2022'!$B$4:$X$28,'Форма 1'!AH$8),"")</f>
        <v/>
      </c>
      <c r="R2335" s="103" t="str">
        <f>IF(ISNUMBER('Форма 1'!AI2335),'Форма 1'!$H2335*VLOOKUP('Форма 1'!$F2335,'Придельники с 2022'!$B$4:$X$28,'Форма 1'!AI$8),"")</f>
        <v/>
      </c>
      <c r="S2335" s="103" t="str">
        <f>IF(ISNUMBER('Форма 1'!AJ2335),'Форма 1'!$H2335*VLOOKUP('Форма 1'!$F2335,'Придельники с 2022'!$B$4:$X$28,'Форма 1'!AJ$8),"")</f>
        <v/>
      </c>
      <c r="T2335" s="87"/>
    </row>
    <row r="2336" spans="1:20">
      <c r="A2336" s="188">
        <f t="shared" si="208"/>
        <v>26</v>
      </c>
      <c r="B2336" s="189" t="s">
        <v>2279</v>
      </c>
      <c r="C2336" s="99">
        <f t="shared" si="202"/>
        <v>4923017</v>
      </c>
      <c r="D2336" s="103" t="str">
        <f>IF(ISNUMBER('Форма 1'!U2336),'Форма 1'!$H2336*VLOOKUP('Форма 1'!$F2336,'Придельники с 2022'!$B$4:$X$28,'Форма 1'!U$8),"")</f>
        <v/>
      </c>
      <c r="E2336" s="103" t="str">
        <f>IF(ISNUMBER('Форма 1'!V2336),'Форма 1'!$H2336*VLOOKUP('Форма 1'!$F2336,'Придельники с 2022'!$B$4:$X$28,'Форма 1'!V$8),"")</f>
        <v/>
      </c>
      <c r="F2336" s="103">
        <f>IF(ISNUMBER('Форма 1'!W2336),'Форма 1'!$H2336*VLOOKUP('Форма 1'!$F2336,'Придельники с 2022'!$B$4:$X$28,'Форма 1'!W$8),"")</f>
        <v>1511265.16</v>
      </c>
      <c r="G2336" s="103">
        <f>IF(ISNUMBER('Форма 1'!X2336),'Форма 1'!$H2336*VLOOKUP('Форма 1'!$F2336,'Придельники с 2022'!$B$4:$X$28,'Форма 1'!X$8),"")</f>
        <v>938693.74000000011</v>
      </c>
      <c r="H2336" s="103">
        <f>IF(ISNUMBER('Форма 1'!Y2336),'Форма 1'!$H2336*VLOOKUP('Форма 1'!$F2336,'Придельники с 2022'!$B$4:$X$28,'Форма 1'!Y$8),"")</f>
        <v>2473058.1</v>
      </c>
      <c r="I2336" s="103" t="str">
        <f>IF(ISNUMBER('Форма 1'!Z2336),'Форма 1'!$H2336*VLOOKUP('Форма 1'!$F2336,'Придельники с 2022'!$B$4:$X$28,'Форма 1'!Z$8),"")</f>
        <v/>
      </c>
      <c r="J2336" s="103" t="str">
        <f>IF(ISNUMBER('Форма 1'!AA2336),'Форма 1'!$H2336*VLOOKUP('Форма 1'!$F2336,'Придельники с 2022'!$B$4:$X$28,'Форма 1'!AA$8),"")</f>
        <v/>
      </c>
      <c r="K2336" s="90"/>
      <c r="L2336" s="87"/>
      <c r="M2336" s="103" t="str">
        <f>IF(ISNUMBER('Форма 1'!AD2336),'Форма 1'!$H2336*VLOOKUP('Форма 1'!$F2336,'Придельники с 2022'!$B$4:$X$28,'Форма 1'!AD$8),"")</f>
        <v/>
      </c>
      <c r="N2336" s="103" t="str">
        <f>IF(ISBLANK('Форма 1'!$AE2336),"",IF('Форма 1'!$AE2336=1,'Форма 1'!$H2336*VLOOKUP('Форма 1'!$F2336,'Придельники с 2022'!$B$4:$X$28,'Форма 1'!$AE$8,0),IF('Форма 1'!$AE2336=2,'Форма 1'!$H2336*VLOOKUP('Форма 1'!$F2336,'Придельники с 2022'!$B$4:$X$28,13,0),IF('Форма 1'!$AE2336=3,'Форма 1'!$H2336*VLOOKUP('Форма 1'!$F2336,'Придельники с 2022'!$B$4:$X$28,12,0)))))</f>
        <v/>
      </c>
      <c r="O2336" s="103" t="str">
        <f>IF(ISNUMBER('Форма 1'!AF2336),'Форма 1'!$H2336*VLOOKUP('Форма 1'!$F2336,'Придельники с 2022'!$B$4:$X$28,'Форма 1'!AF$8),"")</f>
        <v/>
      </c>
      <c r="P2336" s="87"/>
      <c r="Q2336" s="103" t="str">
        <f>IF(ISNUMBER('Форма 1'!AH2336),'Форма 1'!$H2336*VLOOKUP('Форма 1'!$F2336,'Придельники с 2022'!$B$4:$X$28,'Форма 1'!AH$8),"")</f>
        <v/>
      </c>
      <c r="R2336" s="103" t="str">
        <f>IF(ISNUMBER('Форма 1'!AI2336),'Форма 1'!$H2336*VLOOKUP('Форма 1'!$F2336,'Придельники с 2022'!$B$4:$X$28,'Форма 1'!AI$8),"")</f>
        <v/>
      </c>
      <c r="S2336" s="103" t="str">
        <f>IF(ISNUMBER('Форма 1'!AJ2336),'Форма 1'!$H2336*VLOOKUP('Форма 1'!$F2336,'Придельники с 2022'!$B$4:$X$28,'Форма 1'!AJ$8),"")</f>
        <v/>
      </c>
      <c r="T2336" s="87"/>
    </row>
    <row r="2337" spans="1:20">
      <c r="A2337" s="188">
        <f t="shared" si="208"/>
        <v>27</v>
      </c>
      <c r="B2337" s="189" t="s">
        <v>2280</v>
      </c>
      <c r="C2337" s="99">
        <f t="shared" si="202"/>
        <v>7322122.5</v>
      </c>
      <c r="D2337" s="103" t="str">
        <f>IF(ISNUMBER('Форма 1'!U2337),'Форма 1'!$H2337*VLOOKUP('Форма 1'!$F2337,'Придельники с 2022'!$B$4:$X$28,'Форма 1'!U$8),"")</f>
        <v/>
      </c>
      <c r="E2337" s="103" t="str">
        <f>IF(ISNUMBER('Форма 1'!V2337),'Форма 1'!$H2337*VLOOKUP('Форма 1'!$F2337,'Придельники с 2022'!$B$4:$X$28,'Форма 1'!V$8),"")</f>
        <v/>
      </c>
      <c r="F2337" s="103">
        <f>IF(ISNUMBER('Форма 1'!W2337),'Форма 1'!$H2337*VLOOKUP('Форма 1'!$F2337,'Придельники с 2022'!$B$4:$X$28,'Форма 1'!W$8),"")</f>
        <v>2247741.2999999998</v>
      </c>
      <c r="G2337" s="103">
        <f>IF(ISNUMBER('Форма 1'!X2337),'Форма 1'!$H2337*VLOOKUP('Форма 1'!$F2337,'Придельники с 2022'!$B$4:$X$28,'Форма 1'!X$8),"")</f>
        <v>1396141.9500000002</v>
      </c>
      <c r="H2337" s="103">
        <f>IF(ISNUMBER('Форма 1'!Y2337),'Форма 1'!$H2337*VLOOKUP('Форма 1'!$F2337,'Придельники с 2022'!$B$4:$X$28,'Форма 1'!Y$8),"")</f>
        <v>3678239.25</v>
      </c>
      <c r="I2337" s="103" t="str">
        <f>IF(ISNUMBER('Форма 1'!Z2337),'Форма 1'!$H2337*VLOOKUP('Форма 1'!$F2337,'Придельники с 2022'!$B$4:$X$28,'Форма 1'!Z$8),"")</f>
        <v/>
      </c>
      <c r="J2337" s="103" t="str">
        <f>IF(ISNUMBER('Форма 1'!AA2337),'Форма 1'!$H2337*VLOOKUP('Форма 1'!$F2337,'Придельники с 2022'!$B$4:$X$28,'Форма 1'!AA$8),"")</f>
        <v/>
      </c>
      <c r="K2337" s="90"/>
      <c r="L2337" s="87"/>
      <c r="M2337" s="103" t="str">
        <f>IF(ISNUMBER('Форма 1'!AD2337),'Форма 1'!$H2337*VLOOKUP('Форма 1'!$F2337,'Придельники с 2022'!$B$4:$X$28,'Форма 1'!AD$8),"")</f>
        <v/>
      </c>
      <c r="N2337" s="103" t="str">
        <f>IF(ISBLANK('Форма 1'!$AE2337),"",IF('Форма 1'!$AE2337=1,'Форма 1'!$H2337*VLOOKUP('Форма 1'!$F2337,'Придельники с 2022'!$B$4:$X$28,'Форма 1'!$AE$8,0),IF('Форма 1'!$AE2337=2,'Форма 1'!$H2337*VLOOKUP('Форма 1'!$F2337,'Придельники с 2022'!$B$4:$X$28,13,0),IF('Форма 1'!$AE2337=3,'Форма 1'!$H2337*VLOOKUP('Форма 1'!$F2337,'Придельники с 2022'!$B$4:$X$28,12,0)))))</f>
        <v/>
      </c>
      <c r="O2337" s="103" t="str">
        <f>IF(ISNUMBER('Форма 1'!AF2337),'Форма 1'!$H2337*VLOOKUP('Форма 1'!$F2337,'Придельники с 2022'!$B$4:$X$28,'Форма 1'!AF$8),"")</f>
        <v/>
      </c>
      <c r="P2337" s="87"/>
      <c r="Q2337" s="103" t="str">
        <f>IF(ISNUMBER('Форма 1'!AH2337),'Форма 1'!$H2337*VLOOKUP('Форма 1'!$F2337,'Придельники с 2022'!$B$4:$X$28,'Форма 1'!AH$8),"")</f>
        <v/>
      </c>
      <c r="R2337" s="103" t="str">
        <f>IF(ISNUMBER('Форма 1'!AI2337),'Форма 1'!$H2337*VLOOKUP('Форма 1'!$F2337,'Придельники с 2022'!$B$4:$X$28,'Форма 1'!AI$8),"")</f>
        <v/>
      </c>
      <c r="S2337" s="103" t="str">
        <f>IF(ISNUMBER('Форма 1'!AJ2337),'Форма 1'!$H2337*VLOOKUP('Форма 1'!$F2337,'Придельники с 2022'!$B$4:$X$28,'Форма 1'!AJ$8),"")</f>
        <v/>
      </c>
      <c r="T2337" s="87"/>
    </row>
    <row r="2338" spans="1:20">
      <c r="A2338" s="188">
        <f t="shared" si="208"/>
        <v>28</v>
      </c>
      <c r="B2338" s="189" t="s">
        <v>2281</v>
      </c>
      <c r="C2338" s="99">
        <f t="shared" si="202"/>
        <v>4881585.5</v>
      </c>
      <c r="D2338" s="103" t="str">
        <f>IF(ISNUMBER('Форма 1'!U2338),'Форма 1'!$H2338*VLOOKUP('Форма 1'!$F2338,'Придельники с 2022'!$B$4:$X$28,'Форма 1'!U$8),"")</f>
        <v/>
      </c>
      <c r="E2338" s="103" t="str">
        <f>IF(ISNUMBER('Форма 1'!V2338),'Форма 1'!$H2338*VLOOKUP('Форма 1'!$F2338,'Придельники с 2022'!$B$4:$X$28,'Форма 1'!V$8),"")</f>
        <v/>
      </c>
      <c r="F2338" s="103">
        <f>IF(ISNUMBER('Форма 1'!W2338),'Форма 1'!$H2338*VLOOKUP('Форма 1'!$F2338,'Придельники с 2022'!$B$4:$X$28,'Форма 1'!W$8),"")</f>
        <v>1498546.5399999998</v>
      </c>
      <c r="G2338" s="103">
        <f>IF(ISNUMBER('Форма 1'!X2338),'Форма 1'!$H2338*VLOOKUP('Форма 1'!$F2338,'Придельники с 2022'!$B$4:$X$28,'Форма 1'!X$8),"")</f>
        <v>930793.81</v>
      </c>
      <c r="H2338" s="103">
        <f>IF(ISNUMBER('Форма 1'!Y2338),'Форма 1'!$H2338*VLOOKUP('Форма 1'!$F2338,'Придельники с 2022'!$B$4:$X$28,'Форма 1'!Y$8),"")</f>
        <v>2452245.15</v>
      </c>
      <c r="I2338" s="103" t="str">
        <f>IF(ISNUMBER('Форма 1'!Z2338),'Форма 1'!$H2338*VLOOKUP('Форма 1'!$F2338,'Придельники с 2022'!$B$4:$X$28,'Форма 1'!Z$8),"")</f>
        <v/>
      </c>
      <c r="J2338" s="103" t="str">
        <f>IF(ISNUMBER('Форма 1'!AA2338),'Форма 1'!$H2338*VLOOKUP('Форма 1'!$F2338,'Придельники с 2022'!$B$4:$X$28,'Форма 1'!AA$8),"")</f>
        <v/>
      </c>
      <c r="K2338" s="90"/>
      <c r="L2338" s="87"/>
      <c r="M2338" s="103" t="str">
        <f>IF(ISNUMBER('Форма 1'!AD2338),'Форма 1'!$H2338*VLOOKUP('Форма 1'!$F2338,'Придельники с 2022'!$B$4:$X$28,'Форма 1'!AD$8),"")</f>
        <v/>
      </c>
      <c r="N2338" s="103" t="str">
        <f>IF(ISBLANK('Форма 1'!$AE2338),"",IF('Форма 1'!$AE2338=1,'Форма 1'!$H2338*VLOOKUP('Форма 1'!$F2338,'Придельники с 2022'!$B$4:$X$28,'Форма 1'!$AE$8,0),IF('Форма 1'!$AE2338=2,'Форма 1'!$H2338*VLOOKUP('Форма 1'!$F2338,'Придельники с 2022'!$B$4:$X$28,13,0),IF('Форма 1'!$AE2338=3,'Форма 1'!$H2338*VLOOKUP('Форма 1'!$F2338,'Придельники с 2022'!$B$4:$X$28,12,0)))))</f>
        <v/>
      </c>
      <c r="O2338" s="103" t="str">
        <f>IF(ISNUMBER('Форма 1'!AF2338),'Форма 1'!$H2338*VLOOKUP('Форма 1'!$F2338,'Придельники с 2022'!$B$4:$X$28,'Форма 1'!AF$8),"")</f>
        <v/>
      </c>
      <c r="P2338" s="87"/>
      <c r="Q2338" s="103" t="str">
        <f>IF(ISNUMBER('Форма 1'!AH2338),'Форма 1'!$H2338*VLOOKUP('Форма 1'!$F2338,'Придельники с 2022'!$B$4:$X$28,'Форма 1'!AH$8),"")</f>
        <v/>
      </c>
      <c r="R2338" s="103" t="str">
        <f>IF(ISNUMBER('Форма 1'!AI2338),'Форма 1'!$H2338*VLOOKUP('Форма 1'!$F2338,'Придельники с 2022'!$B$4:$X$28,'Форма 1'!AI$8),"")</f>
        <v/>
      </c>
      <c r="S2338" s="103" t="str">
        <f>IF(ISNUMBER('Форма 1'!AJ2338),'Форма 1'!$H2338*VLOOKUP('Форма 1'!$F2338,'Придельники с 2022'!$B$4:$X$28,'Форма 1'!AJ$8),"")</f>
        <v/>
      </c>
      <c r="T2338" s="87"/>
    </row>
    <row r="2339" spans="1:20">
      <c r="A2339" s="188">
        <f t="shared" si="208"/>
        <v>29</v>
      </c>
      <c r="B2339" s="189" t="s">
        <v>2282</v>
      </c>
      <c r="C2339" s="99">
        <f t="shared" si="202"/>
        <v>7368839.4999999991</v>
      </c>
      <c r="D2339" s="103" t="str">
        <f>IF(ISNUMBER('Форма 1'!U2339),'Форма 1'!$H2339*VLOOKUP('Форма 1'!$F2339,'Придельники с 2022'!$B$4:$X$28,'Форма 1'!U$8),"")</f>
        <v/>
      </c>
      <c r="E2339" s="103" t="str">
        <f>IF(ISNUMBER('Форма 1'!V2339),'Форма 1'!$H2339*VLOOKUP('Форма 1'!$F2339,'Придельники с 2022'!$B$4:$X$28,'Форма 1'!V$8),"")</f>
        <v/>
      </c>
      <c r="F2339" s="103">
        <f>IF(ISNUMBER('Форма 1'!W2339),'Форма 1'!$H2339*VLOOKUP('Форма 1'!$F2339,'Придельники с 2022'!$B$4:$X$28,'Форма 1'!W$8),"")</f>
        <v>2262082.4599999995</v>
      </c>
      <c r="G2339" s="103">
        <f>IF(ISNUMBER('Форма 1'!X2339),'Форма 1'!$H2339*VLOOKUP('Форма 1'!$F2339,'Придельники с 2022'!$B$4:$X$28,'Форма 1'!X$8),"")</f>
        <v>1405049.69</v>
      </c>
      <c r="H2339" s="103">
        <f>IF(ISNUMBER('Форма 1'!Y2339),'Форма 1'!$H2339*VLOOKUP('Форма 1'!$F2339,'Придельники с 2022'!$B$4:$X$28,'Форма 1'!Y$8),"")</f>
        <v>3701707.3499999996</v>
      </c>
      <c r="I2339" s="103" t="str">
        <f>IF(ISNUMBER('Форма 1'!Z2339),'Форма 1'!$H2339*VLOOKUP('Форма 1'!$F2339,'Придельники с 2022'!$B$4:$X$28,'Форма 1'!Z$8),"")</f>
        <v/>
      </c>
      <c r="J2339" s="103" t="str">
        <f>IF(ISNUMBER('Форма 1'!AA2339),'Форма 1'!$H2339*VLOOKUP('Форма 1'!$F2339,'Придельники с 2022'!$B$4:$X$28,'Форма 1'!AA$8),"")</f>
        <v/>
      </c>
      <c r="K2339" s="90"/>
      <c r="L2339" s="87"/>
      <c r="M2339" s="103" t="str">
        <f>IF(ISNUMBER('Форма 1'!AD2339),'Форма 1'!$H2339*VLOOKUP('Форма 1'!$F2339,'Придельники с 2022'!$B$4:$X$28,'Форма 1'!AD$8),"")</f>
        <v/>
      </c>
      <c r="N2339" s="103" t="str">
        <f>IF(ISBLANK('Форма 1'!$AE2339),"",IF('Форма 1'!$AE2339=1,'Форма 1'!$H2339*VLOOKUP('Форма 1'!$F2339,'Придельники с 2022'!$B$4:$X$28,'Форма 1'!$AE$8,0),IF('Форма 1'!$AE2339=2,'Форма 1'!$H2339*VLOOKUP('Форма 1'!$F2339,'Придельники с 2022'!$B$4:$X$28,13,0),IF('Форма 1'!$AE2339=3,'Форма 1'!$H2339*VLOOKUP('Форма 1'!$F2339,'Придельники с 2022'!$B$4:$X$28,12,0)))))</f>
        <v/>
      </c>
      <c r="O2339" s="103" t="str">
        <f>IF(ISNUMBER('Форма 1'!AF2339),'Форма 1'!$H2339*VLOOKUP('Форма 1'!$F2339,'Придельники с 2022'!$B$4:$X$28,'Форма 1'!AF$8),"")</f>
        <v/>
      </c>
      <c r="P2339" s="87"/>
      <c r="Q2339" s="103" t="str">
        <f>IF(ISNUMBER('Форма 1'!AH2339),'Форма 1'!$H2339*VLOOKUP('Форма 1'!$F2339,'Придельники с 2022'!$B$4:$X$28,'Форма 1'!AH$8),"")</f>
        <v/>
      </c>
      <c r="R2339" s="103" t="str">
        <f>IF(ISNUMBER('Форма 1'!AI2339),'Форма 1'!$H2339*VLOOKUP('Форма 1'!$F2339,'Придельники с 2022'!$B$4:$X$28,'Форма 1'!AI$8),"")</f>
        <v/>
      </c>
      <c r="S2339" s="103" t="str">
        <f>IF(ISNUMBER('Форма 1'!AJ2339),'Форма 1'!$H2339*VLOOKUP('Форма 1'!$F2339,'Придельники с 2022'!$B$4:$X$28,'Форма 1'!AJ$8),"")</f>
        <v/>
      </c>
      <c r="T2339" s="87"/>
    </row>
    <row r="2340" spans="1:20">
      <c r="A2340" s="188">
        <f t="shared" si="208"/>
        <v>30</v>
      </c>
      <c r="B2340" s="189" t="s">
        <v>2283</v>
      </c>
      <c r="C2340" s="99">
        <f t="shared" si="202"/>
        <v>8278968.5</v>
      </c>
      <c r="D2340" s="103" t="str">
        <f>IF(ISNUMBER('Форма 1'!U2340),'Форма 1'!$H2340*VLOOKUP('Форма 1'!$F2340,'Придельники с 2022'!$B$4:$X$28,'Форма 1'!U$8),"")</f>
        <v/>
      </c>
      <c r="E2340" s="103" t="str">
        <f>IF(ISNUMBER('Форма 1'!V2340),'Форма 1'!$H2340*VLOOKUP('Форма 1'!$F2340,'Придельники с 2022'!$B$4:$X$28,'Форма 1'!V$8),"")</f>
        <v/>
      </c>
      <c r="F2340" s="103">
        <f>IF(ISNUMBER('Форма 1'!W2340),'Форма 1'!$H2340*VLOOKUP('Форма 1'!$F2340,'Придельники с 2022'!$B$4:$X$28,'Форма 1'!W$8),"")</f>
        <v>2541473.38</v>
      </c>
      <c r="G2340" s="103">
        <f>IF(ISNUMBER('Форма 1'!X2340),'Форма 1'!$H2340*VLOOKUP('Форма 1'!$F2340,'Придельники с 2022'!$B$4:$X$28,'Форма 1'!X$8),"")</f>
        <v>1578588.07</v>
      </c>
      <c r="H2340" s="103">
        <f>IF(ISNUMBER('Форма 1'!Y2340),'Форма 1'!$H2340*VLOOKUP('Форма 1'!$F2340,'Придельники с 2022'!$B$4:$X$28,'Форма 1'!Y$8),"")</f>
        <v>4158907.05</v>
      </c>
      <c r="I2340" s="103" t="str">
        <f>IF(ISNUMBER('Форма 1'!Z2340),'Форма 1'!$H2340*VLOOKUP('Форма 1'!$F2340,'Придельники с 2022'!$B$4:$X$28,'Форма 1'!Z$8),"")</f>
        <v/>
      </c>
      <c r="J2340" s="103" t="str">
        <f>IF(ISNUMBER('Форма 1'!AA2340),'Форма 1'!$H2340*VLOOKUP('Форма 1'!$F2340,'Придельники с 2022'!$B$4:$X$28,'Форма 1'!AA$8),"")</f>
        <v/>
      </c>
      <c r="K2340" s="90"/>
      <c r="L2340" s="87"/>
      <c r="M2340" s="103" t="str">
        <f>IF(ISNUMBER('Форма 1'!AD2340),'Форма 1'!$H2340*VLOOKUP('Форма 1'!$F2340,'Придельники с 2022'!$B$4:$X$28,'Форма 1'!AD$8),"")</f>
        <v/>
      </c>
      <c r="N2340" s="103" t="str">
        <f>IF(ISBLANK('Форма 1'!$AE2340),"",IF('Форма 1'!$AE2340=1,'Форма 1'!$H2340*VLOOKUP('Форма 1'!$F2340,'Придельники с 2022'!$B$4:$X$28,'Форма 1'!$AE$8,0),IF('Форма 1'!$AE2340=2,'Форма 1'!$H2340*VLOOKUP('Форма 1'!$F2340,'Придельники с 2022'!$B$4:$X$28,13,0),IF('Форма 1'!$AE2340=3,'Форма 1'!$H2340*VLOOKUP('Форма 1'!$F2340,'Придельники с 2022'!$B$4:$X$28,12,0)))))</f>
        <v/>
      </c>
      <c r="O2340" s="103" t="str">
        <f>IF(ISNUMBER('Форма 1'!AF2340),'Форма 1'!$H2340*VLOOKUP('Форма 1'!$F2340,'Придельники с 2022'!$B$4:$X$28,'Форма 1'!AF$8),"")</f>
        <v/>
      </c>
      <c r="P2340" s="87"/>
      <c r="Q2340" s="103" t="str">
        <f>IF(ISNUMBER('Форма 1'!AH2340),'Форма 1'!$H2340*VLOOKUP('Форма 1'!$F2340,'Придельники с 2022'!$B$4:$X$28,'Форма 1'!AH$8),"")</f>
        <v/>
      </c>
      <c r="R2340" s="103" t="str">
        <f>IF(ISNUMBER('Форма 1'!AI2340),'Форма 1'!$H2340*VLOOKUP('Форма 1'!$F2340,'Придельники с 2022'!$B$4:$X$28,'Форма 1'!AI$8),"")</f>
        <v/>
      </c>
      <c r="S2340" s="103" t="str">
        <f>IF(ISNUMBER('Форма 1'!AJ2340),'Форма 1'!$H2340*VLOOKUP('Форма 1'!$F2340,'Придельники с 2022'!$B$4:$X$28,'Форма 1'!AJ$8),"")</f>
        <v/>
      </c>
      <c r="T2340" s="87"/>
    </row>
    <row r="2341" spans="1:20">
      <c r="A2341" s="188">
        <f t="shared" si="208"/>
        <v>31</v>
      </c>
      <c r="B2341" s="189" t="s">
        <v>2284</v>
      </c>
      <c r="C2341" s="99">
        <f t="shared" ref="C2341:C2406" si="210">SUM(D2341:J2341,L2341:T2341)</f>
        <v>10358386.5</v>
      </c>
      <c r="D2341" s="103" t="str">
        <f>IF(ISNUMBER('Форма 1'!U2341),'Форма 1'!$H2341*VLOOKUP('Форма 1'!$F2341,'Придельники с 2022'!$B$4:$X$28,'Форма 1'!U$8),"")</f>
        <v/>
      </c>
      <c r="E2341" s="103" t="str">
        <f>IF(ISNUMBER('Форма 1'!V2341),'Форма 1'!$H2341*VLOOKUP('Форма 1'!$F2341,'Придельники с 2022'!$B$4:$X$28,'Форма 1'!V$8),"")</f>
        <v/>
      </c>
      <c r="F2341" s="103">
        <f>IF(ISNUMBER('Форма 1'!W2341),'Форма 1'!$H2341*VLOOKUP('Форма 1'!$F2341,'Придельники с 2022'!$B$4:$X$28,'Форма 1'!W$8),"")</f>
        <v>3179812.02</v>
      </c>
      <c r="G2341" s="103">
        <f>IF(ISNUMBER('Форма 1'!X2341),'Форма 1'!$H2341*VLOOKUP('Форма 1'!$F2341,'Придельники с 2022'!$B$4:$X$28,'Форма 1'!X$8),"")</f>
        <v>1975080.0300000003</v>
      </c>
      <c r="H2341" s="103">
        <f>IF(ISNUMBER('Форма 1'!Y2341),'Форма 1'!$H2341*VLOOKUP('Форма 1'!$F2341,'Придельники с 2022'!$B$4:$X$28,'Форма 1'!Y$8),"")</f>
        <v>5203494.45</v>
      </c>
      <c r="I2341" s="103" t="str">
        <f>IF(ISNUMBER('Форма 1'!Z2341),'Форма 1'!$H2341*VLOOKUP('Форма 1'!$F2341,'Придельники с 2022'!$B$4:$X$28,'Форма 1'!Z$8),"")</f>
        <v/>
      </c>
      <c r="J2341" s="103" t="str">
        <f>IF(ISNUMBER('Форма 1'!AA2341),'Форма 1'!$H2341*VLOOKUP('Форма 1'!$F2341,'Придельники с 2022'!$B$4:$X$28,'Форма 1'!AA$8),"")</f>
        <v/>
      </c>
      <c r="K2341" s="90"/>
      <c r="L2341" s="87"/>
      <c r="M2341" s="103" t="str">
        <f>IF(ISNUMBER('Форма 1'!AD2341),'Форма 1'!$H2341*VLOOKUP('Форма 1'!$F2341,'Придельники с 2022'!$B$4:$X$28,'Форма 1'!AD$8),"")</f>
        <v/>
      </c>
      <c r="N2341" s="103" t="str">
        <f>IF(ISBLANK('Форма 1'!$AE2341),"",IF('Форма 1'!$AE2341=1,'Форма 1'!$H2341*VLOOKUP('Форма 1'!$F2341,'Придельники с 2022'!$B$4:$X$28,'Форма 1'!$AE$8,0),IF('Форма 1'!$AE2341=2,'Форма 1'!$H2341*VLOOKUP('Форма 1'!$F2341,'Придельники с 2022'!$B$4:$X$28,13,0),IF('Форма 1'!$AE2341=3,'Форма 1'!$H2341*VLOOKUP('Форма 1'!$F2341,'Придельники с 2022'!$B$4:$X$28,12,0)))))</f>
        <v/>
      </c>
      <c r="O2341" s="103" t="str">
        <f>IF(ISNUMBER('Форма 1'!AF2341),'Форма 1'!$H2341*VLOOKUP('Форма 1'!$F2341,'Придельники с 2022'!$B$4:$X$28,'Форма 1'!AF$8),"")</f>
        <v/>
      </c>
      <c r="P2341" s="87"/>
      <c r="Q2341" s="103" t="str">
        <f>IF(ISNUMBER('Форма 1'!AH2341),'Форма 1'!$H2341*VLOOKUP('Форма 1'!$F2341,'Придельники с 2022'!$B$4:$X$28,'Форма 1'!AH$8),"")</f>
        <v/>
      </c>
      <c r="R2341" s="103" t="str">
        <f>IF(ISNUMBER('Форма 1'!AI2341),'Форма 1'!$H2341*VLOOKUP('Форма 1'!$F2341,'Придельники с 2022'!$B$4:$X$28,'Форма 1'!AI$8),"")</f>
        <v/>
      </c>
      <c r="S2341" s="103" t="str">
        <f>IF(ISNUMBER('Форма 1'!AJ2341),'Форма 1'!$H2341*VLOOKUP('Форма 1'!$F2341,'Придельники с 2022'!$B$4:$X$28,'Форма 1'!AJ$8),"")</f>
        <v/>
      </c>
      <c r="T2341" s="87"/>
    </row>
    <row r="2342" spans="1:20">
      <c r="A2342" s="188">
        <f t="shared" si="208"/>
        <v>32</v>
      </c>
      <c r="B2342" s="189" t="s">
        <v>2285</v>
      </c>
      <c r="C2342" s="99">
        <f t="shared" si="210"/>
        <v>6517703.5</v>
      </c>
      <c r="D2342" s="103" t="str">
        <f>IF(ISNUMBER('Форма 1'!U2342),'Форма 1'!$H2342*VLOOKUP('Форма 1'!$F2342,'Придельники с 2022'!$B$4:$X$28,'Форма 1'!U$8),"")</f>
        <v/>
      </c>
      <c r="E2342" s="103" t="str">
        <f>IF(ISNUMBER('Форма 1'!V2342),'Форма 1'!$H2342*VLOOKUP('Форма 1'!$F2342,'Придельники с 2022'!$B$4:$X$28,'Форма 1'!V$8),"")</f>
        <v/>
      </c>
      <c r="F2342" s="103">
        <f>IF(ISNUMBER('Форма 1'!W2342),'Форма 1'!$H2342*VLOOKUP('Форма 1'!$F2342,'Придельники с 2022'!$B$4:$X$28,'Форма 1'!W$8),"")</f>
        <v>2000801.1799999997</v>
      </c>
      <c r="G2342" s="103">
        <f>IF(ISNUMBER('Форма 1'!X2342),'Форма 1'!$H2342*VLOOKUP('Форма 1'!$F2342,'Придельники с 2022'!$B$4:$X$28,'Форма 1'!X$8),"")</f>
        <v>1242759.77</v>
      </c>
      <c r="H2342" s="103">
        <f>IF(ISNUMBER('Форма 1'!Y2342),'Форма 1'!$H2342*VLOOKUP('Форма 1'!$F2342,'Придельники с 2022'!$B$4:$X$28,'Форма 1'!Y$8),"")</f>
        <v>3274142.55</v>
      </c>
      <c r="I2342" s="103" t="str">
        <f>IF(ISNUMBER('Форма 1'!Z2342),'Форма 1'!$H2342*VLOOKUP('Форма 1'!$F2342,'Придельники с 2022'!$B$4:$X$28,'Форма 1'!Z$8),"")</f>
        <v/>
      </c>
      <c r="J2342" s="103" t="str">
        <f>IF(ISNUMBER('Форма 1'!AA2342),'Форма 1'!$H2342*VLOOKUP('Форма 1'!$F2342,'Придельники с 2022'!$B$4:$X$28,'Форма 1'!AA$8),"")</f>
        <v/>
      </c>
      <c r="K2342" s="90"/>
      <c r="L2342" s="87"/>
      <c r="M2342" s="103" t="str">
        <f>IF(ISNUMBER('Форма 1'!AD2342),'Форма 1'!$H2342*VLOOKUP('Форма 1'!$F2342,'Придельники с 2022'!$B$4:$X$28,'Форма 1'!AD$8),"")</f>
        <v/>
      </c>
      <c r="N2342" s="103" t="str">
        <f>IF(ISBLANK('Форма 1'!$AE2342),"",IF('Форма 1'!$AE2342=1,'Форма 1'!$H2342*VLOOKUP('Форма 1'!$F2342,'Придельники с 2022'!$B$4:$X$28,'Форма 1'!$AE$8,0),IF('Форма 1'!$AE2342=2,'Форма 1'!$H2342*VLOOKUP('Форма 1'!$F2342,'Придельники с 2022'!$B$4:$X$28,13,0),IF('Форма 1'!$AE2342=3,'Форма 1'!$H2342*VLOOKUP('Форма 1'!$F2342,'Придельники с 2022'!$B$4:$X$28,12,0)))))</f>
        <v/>
      </c>
      <c r="O2342" s="103" t="str">
        <f>IF(ISNUMBER('Форма 1'!AF2342),'Форма 1'!$H2342*VLOOKUP('Форма 1'!$F2342,'Придельники с 2022'!$B$4:$X$28,'Форма 1'!AF$8),"")</f>
        <v/>
      </c>
      <c r="P2342" s="87"/>
      <c r="Q2342" s="103" t="str">
        <f>IF(ISNUMBER('Форма 1'!AH2342),'Форма 1'!$H2342*VLOOKUP('Форма 1'!$F2342,'Придельники с 2022'!$B$4:$X$28,'Форма 1'!AH$8),"")</f>
        <v/>
      </c>
      <c r="R2342" s="103" t="str">
        <f>IF(ISNUMBER('Форма 1'!AI2342),'Форма 1'!$H2342*VLOOKUP('Форма 1'!$F2342,'Придельники с 2022'!$B$4:$X$28,'Форма 1'!AI$8),"")</f>
        <v/>
      </c>
      <c r="S2342" s="103" t="str">
        <f>IF(ISNUMBER('Форма 1'!AJ2342),'Форма 1'!$H2342*VLOOKUP('Форма 1'!$F2342,'Придельники с 2022'!$B$4:$X$28,'Форма 1'!AJ$8),"")</f>
        <v/>
      </c>
      <c r="T2342" s="87"/>
    </row>
    <row r="2343" spans="1:20">
      <c r="A2343" s="188">
        <f t="shared" si="208"/>
        <v>33</v>
      </c>
      <c r="B2343" s="189" t="s">
        <v>2286</v>
      </c>
      <c r="C2343" s="99">
        <f t="shared" si="210"/>
        <v>9337091.5</v>
      </c>
      <c r="D2343" s="103" t="str">
        <f>IF(ISNUMBER('Форма 1'!U2343),'Форма 1'!$H2343*VLOOKUP('Форма 1'!$F2343,'Придельники с 2022'!$B$4:$X$28,'Форма 1'!U$8),"")</f>
        <v/>
      </c>
      <c r="E2343" s="103" t="str">
        <f>IF(ISNUMBER('Форма 1'!V2343),'Форма 1'!$H2343*VLOOKUP('Форма 1'!$F2343,'Придельники с 2022'!$B$4:$X$28,'Форма 1'!V$8),"")</f>
        <v/>
      </c>
      <c r="F2343" s="103">
        <f>IF(ISNUMBER('Форма 1'!W2343),'Форма 1'!$H2343*VLOOKUP('Форма 1'!$F2343,'Придельники с 2022'!$B$4:$X$28,'Форма 1'!W$8),"")</f>
        <v>2866295.42</v>
      </c>
      <c r="G2343" s="103">
        <f>IF(ISNUMBER('Форма 1'!X2343),'Форма 1'!$H2343*VLOOKUP('Форма 1'!$F2343,'Придельники с 2022'!$B$4:$X$28,'Форма 1'!X$8),"")</f>
        <v>1780345.1300000001</v>
      </c>
      <c r="H2343" s="103">
        <f>IF(ISNUMBER('Форма 1'!Y2343),'Форма 1'!$H2343*VLOOKUP('Форма 1'!$F2343,'Придельники с 2022'!$B$4:$X$28,'Форма 1'!Y$8),"")</f>
        <v>4690450.95</v>
      </c>
      <c r="I2343" s="103" t="str">
        <f>IF(ISNUMBER('Форма 1'!Z2343),'Форма 1'!$H2343*VLOOKUP('Форма 1'!$F2343,'Придельники с 2022'!$B$4:$X$28,'Форма 1'!Z$8),"")</f>
        <v/>
      </c>
      <c r="J2343" s="103" t="str">
        <f>IF(ISNUMBER('Форма 1'!AA2343),'Форма 1'!$H2343*VLOOKUP('Форма 1'!$F2343,'Придельники с 2022'!$B$4:$X$28,'Форма 1'!AA$8),"")</f>
        <v/>
      </c>
      <c r="K2343" s="90"/>
      <c r="L2343" s="87"/>
      <c r="M2343" s="103" t="str">
        <f>IF(ISNUMBER('Форма 1'!AD2343),'Форма 1'!$H2343*VLOOKUP('Форма 1'!$F2343,'Придельники с 2022'!$B$4:$X$28,'Форма 1'!AD$8),"")</f>
        <v/>
      </c>
      <c r="N2343" s="103" t="str">
        <f>IF(ISBLANK('Форма 1'!$AE2343),"",IF('Форма 1'!$AE2343=1,'Форма 1'!$H2343*VLOOKUP('Форма 1'!$F2343,'Придельники с 2022'!$B$4:$X$28,'Форма 1'!$AE$8,0),IF('Форма 1'!$AE2343=2,'Форма 1'!$H2343*VLOOKUP('Форма 1'!$F2343,'Придельники с 2022'!$B$4:$X$28,13,0),IF('Форма 1'!$AE2343=3,'Форма 1'!$H2343*VLOOKUP('Форма 1'!$F2343,'Придельники с 2022'!$B$4:$X$28,12,0)))))</f>
        <v/>
      </c>
      <c r="O2343" s="103" t="str">
        <f>IF(ISNUMBER('Форма 1'!AF2343),'Форма 1'!$H2343*VLOOKUP('Форма 1'!$F2343,'Придельники с 2022'!$B$4:$X$28,'Форма 1'!AF$8),"")</f>
        <v/>
      </c>
      <c r="P2343" s="87"/>
      <c r="Q2343" s="103" t="str">
        <f>IF(ISNUMBER('Форма 1'!AH2343),'Форма 1'!$H2343*VLOOKUP('Форма 1'!$F2343,'Придельники с 2022'!$B$4:$X$28,'Форма 1'!AH$8),"")</f>
        <v/>
      </c>
      <c r="R2343" s="103" t="str">
        <f>IF(ISNUMBER('Форма 1'!AI2343),'Форма 1'!$H2343*VLOOKUP('Форма 1'!$F2343,'Придельники с 2022'!$B$4:$X$28,'Форма 1'!AI$8),"")</f>
        <v/>
      </c>
      <c r="S2343" s="103" t="str">
        <f>IF(ISNUMBER('Форма 1'!AJ2343),'Форма 1'!$H2343*VLOOKUP('Форма 1'!$F2343,'Придельники с 2022'!$B$4:$X$28,'Форма 1'!AJ$8),"")</f>
        <v/>
      </c>
      <c r="T2343" s="87"/>
    </row>
    <row r="2344" spans="1:20">
      <c r="A2344" s="188">
        <f t="shared" si="208"/>
        <v>34</v>
      </c>
      <c r="B2344" s="189" t="s">
        <v>2287</v>
      </c>
      <c r="C2344" s="99">
        <f t="shared" si="210"/>
        <v>44261333.615000002</v>
      </c>
      <c r="D2344" s="103" t="str">
        <f>IF(ISNUMBER('Форма 1'!U2344),'Форма 1'!$H2344*VLOOKUP('Форма 1'!$F2344,'Придельники с 2022'!$B$4:$X$28,'Форма 1'!U$8),"")</f>
        <v/>
      </c>
      <c r="E2344" s="103" t="str">
        <f>IF(ISNUMBER('Форма 1'!V2344),'Форма 1'!$H2344*VLOOKUP('Форма 1'!$F2344,'Придельники с 2022'!$B$4:$X$28,'Форма 1'!V$8),"")</f>
        <v/>
      </c>
      <c r="F2344" s="103" t="str">
        <f>IF(ISNUMBER('Форма 1'!W2344),'Форма 1'!$H2344*VLOOKUP('Форма 1'!$F2344,'Придельники с 2022'!$B$4:$X$28,'Форма 1'!W$8),"")</f>
        <v/>
      </c>
      <c r="G2344" s="103" t="str">
        <f>IF(ISNUMBER('Форма 1'!X2344),'Форма 1'!$H2344*VLOOKUP('Форма 1'!$F2344,'Придельники с 2022'!$B$4:$X$28,'Форма 1'!X$8),"")</f>
        <v/>
      </c>
      <c r="H2344" s="103" t="str">
        <f>IF(ISNUMBER('Форма 1'!Y2344),'Форма 1'!$H2344*VLOOKUP('Форма 1'!$F2344,'Придельники с 2022'!$B$4:$X$28,'Форма 1'!Y$8),"")</f>
        <v/>
      </c>
      <c r="I2344" s="103" t="str">
        <f>IF(ISNUMBER('Форма 1'!Z2344),'Форма 1'!$H2344*VLOOKUP('Форма 1'!$F2344,'Придельники с 2022'!$B$4:$X$28,'Форма 1'!Z$8),"")</f>
        <v/>
      </c>
      <c r="J2344" s="103" t="str">
        <f>IF(ISNUMBER('Форма 1'!AA2344),'Форма 1'!$H2344*VLOOKUP('Форма 1'!$F2344,'Придельники с 2022'!$B$4:$X$28,'Форма 1'!AA$8),"")</f>
        <v/>
      </c>
      <c r="K2344" s="90"/>
      <c r="L2344" s="87"/>
      <c r="M2344" s="103">
        <f>IF(ISNUMBER('Форма 1'!AD2344),'Форма 1'!$H2344*VLOOKUP('Форма 1'!$F2344,'Придельники с 2022'!$B$4:$X$28,'Форма 1'!AD$8),"")</f>
        <v>19538521.520000003</v>
      </c>
      <c r="N2344" s="103">
        <f>IF(ISBLANK('Форма 1'!$AE2344),"",IF('Форма 1'!$AE2344=1,'Форма 1'!$H2344*VLOOKUP('Форма 1'!$F2344,'Придельники с 2022'!$B$4:$X$28,'Форма 1'!$AE$8,0),IF('Форма 1'!$AE2344=2,'Форма 1'!$H2344*VLOOKUP('Форма 1'!$F2344,'Придельники с 2022'!$B$4:$X$28,13,0),IF('Форма 1'!$AE2344=3,'Форма 1'!$H2344*VLOOKUP('Форма 1'!$F2344,'Придельники с 2022'!$B$4:$X$28,12,0)))))</f>
        <v>21182118.859999999</v>
      </c>
      <c r="O2344" s="103">
        <f>IF(ISNUMBER('Форма 1'!AF2344),'Форма 1'!$H2344*VLOOKUP('Форма 1'!$F2344,'Придельники с 2022'!$B$4:$X$28,'Форма 1'!AF$8),"")</f>
        <v>3540693.2349999999</v>
      </c>
      <c r="P2344" s="87"/>
      <c r="Q2344" s="103" t="str">
        <f>IF(ISNUMBER('Форма 1'!AH2344),'Форма 1'!$H2344*VLOOKUP('Форма 1'!$F2344,'Придельники с 2022'!$B$4:$X$28,'Форма 1'!AH$8),"")</f>
        <v/>
      </c>
      <c r="R2344" s="103" t="str">
        <f>IF(ISNUMBER('Форма 1'!AI2344),'Форма 1'!$H2344*VLOOKUP('Форма 1'!$F2344,'Придельники с 2022'!$B$4:$X$28,'Форма 1'!AI$8),"")</f>
        <v/>
      </c>
      <c r="S2344" s="103" t="str">
        <f>IF(ISNUMBER('Форма 1'!AJ2344),'Форма 1'!$H2344*VLOOKUP('Форма 1'!$F2344,'Придельники с 2022'!$B$4:$X$28,'Форма 1'!AJ$8),"")</f>
        <v/>
      </c>
      <c r="T2344" s="87"/>
    </row>
    <row r="2345" spans="1:20">
      <c r="A2345" s="188">
        <f t="shared" si="208"/>
        <v>35</v>
      </c>
      <c r="B2345" s="189" t="s">
        <v>2288</v>
      </c>
      <c r="C2345" s="99">
        <f t="shared" si="210"/>
        <v>28663511.103999998</v>
      </c>
      <c r="D2345" s="103" t="str">
        <f>IF(ISNUMBER('Форма 1'!U2345),'Форма 1'!$H2345*VLOOKUP('Форма 1'!$F2345,'Придельники с 2022'!$B$4:$X$28,'Форма 1'!U$8),"")</f>
        <v/>
      </c>
      <c r="E2345" s="103" t="str">
        <f>IF(ISNUMBER('Форма 1'!V2345),'Форма 1'!$H2345*VLOOKUP('Форма 1'!$F2345,'Придельники с 2022'!$B$4:$X$28,'Форма 1'!V$8),"")</f>
        <v/>
      </c>
      <c r="F2345" s="103" t="str">
        <f>IF(ISNUMBER('Форма 1'!W2345),'Форма 1'!$H2345*VLOOKUP('Форма 1'!$F2345,'Придельники с 2022'!$B$4:$X$28,'Форма 1'!W$8),"")</f>
        <v/>
      </c>
      <c r="G2345" s="103" t="str">
        <f>IF(ISNUMBER('Форма 1'!X2345),'Форма 1'!$H2345*VLOOKUP('Форма 1'!$F2345,'Придельники с 2022'!$B$4:$X$28,'Форма 1'!X$8),"")</f>
        <v/>
      </c>
      <c r="H2345" s="103" t="str">
        <f>IF(ISNUMBER('Форма 1'!Y2345),'Форма 1'!$H2345*VLOOKUP('Форма 1'!$F2345,'Придельники с 2022'!$B$4:$X$28,'Форма 1'!Y$8),"")</f>
        <v/>
      </c>
      <c r="I2345" s="103" t="str">
        <f>IF(ISNUMBER('Форма 1'!Z2345),'Форма 1'!$H2345*VLOOKUP('Форма 1'!$F2345,'Придельники с 2022'!$B$4:$X$28,'Форма 1'!Z$8),"")</f>
        <v/>
      </c>
      <c r="J2345" s="103" t="str">
        <f>IF(ISNUMBER('Форма 1'!AA2345),'Форма 1'!$H2345*VLOOKUP('Форма 1'!$F2345,'Придельники с 2022'!$B$4:$X$28,'Форма 1'!AA$8),"")</f>
        <v/>
      </c>
      <c r="K2345" s="90"/>
      <c r="L2345" s="87"/>
      <c r="M2345" s="103">
        <f>IF(ISNUMBER('Форма 1'!AD2345),'Форма 1'!$H2345*VLOOKUP('Форма 1'!$F2345,'Придельники с 2022'!$B$4:$X$28,'Форма 1'!AD$8),"")</f>
        <v>12653089.792000001</v>
      </c>
      <c r="N2345" s="103">
        <f>IF(ISBLANK('Форма 1'!$AE2345),"",IF('Форма 1'!$AE2345=1,'Форма 1'!$H2345*VLOOKUP('Форма 1'!$F2345,'Придельники с 2022'!$B$4:$X$28,'Форма 1'!$AE$8,0),IF('Форма 1'!$AE2345=2,'Форма 1'!$H2345*VLOOKUP('Форма 1'!$F2345,'Придельники с 2022'!$B$4:$X$28,13,0),IF('Форма 1'!$AE2345=3,'Форма 1'!$H2345*VLOOKUP('Форма 1'!$F2345,'Придельники с 2022'!$B$4:$X$28,12,0)))))</f>
        <v>13717478.655999999</v>
      </c>
      <c r="O2345" s="103">
        <f>IF(ISNUMBER('Форма 1'!AF2345),'Форма 1'!$H2345*VLOOKUP('Форма 1'!$F2345,'Придельники с 2022'!$B$4:$X$28,'Форма 1'!AF$8),"")</f>
        <v>2292942.656</v>
      </c>
      <c r="P2345" s="87"/>
      <c r="Q2345" s="103" t="str">
        <f>IF(ISNUMBER('Форма 1'!AH2345),'Форма 1'!$H2345*VLOOKUP('Форма 1'!$F2345,'Придельники с 2022'!$B$4:$X$28,'Форма 1'!AH$8),"")</f>
        <v/>
      </c>
      <c r="R2345" s="103" t="str">
        <f>IF(ISNUMBER('Форма 1'!AI2345),'Форма 1'!$H2345*VLOOKUP('Форма 1'!$F2345,'Придельники с 2022'!$B$4:$X$28,'Форма 1'!AI$8),"")</f>
        <v/>
      </c>
      <c r="S2345" s="103" t="str">
        <f>IF(ISNUMBER('Форма 1'!AJ2345),'Форма 1'!$H2345*VLOOKUP('Форма 1'!$F2345,'Придельники с 2022'!$B$4:$X$28,'Форма 1'!AJ$8),"")</f>
        <v/>
      </c>
      <c r="T2345" s="87"/>
    </row>
    <row r="2346" spans="1:20">
      <c r="A2346" s="188">
        <f t="shared" si="208"/>
        <v>36</v>
      </c>
      <c r="B2346" s="189" t="s">
        <v>2289</v>
      </c>
      <c r="C2346" s="99">
        <f t="shared" si="210"/>
        <v>15669528.704</v>
      </c>
      <c r="D2346" s="103">
        <f>IF(ISNUMBER('Форма 1'!U2346),'Форма 1'!$H2346*VLOOKUP('Форма 1'!$F2346,'Придельники с 2022'!$B$4:$X$28,'Форма 1'!U$8),"")</f>
        <v>1304948.554</v>
      </c>
      <c r="E2346" s="103">
        <f>IF(ISNUMBER('Форма 1'!V2346),'Форма 1'!$H2346*VLOOKUP('Форма 1'!$F2346,'Придельники с 2022'!$B$4:$X$28,'Форма 1'!V$8),"")</f>
        <v>6247459.0959999999</v>
      </c>
      <c r="F2346" s="103">
        <f>IF(ISNUMBER('Форма 1'!W2346),'Форма 1'!$H2346*VLOOKUP('Форма 1'!$F2346,'Придельники с 2022'!$B$4:$X$28,'Форма 1'!W$8),"")</f>
        <v>1314466.76</v>
      </c>
      <c r="G2346" s="103">
        <f>IF(ISNUMBER('Форма 1'!X2346),'Форма 1'!$H2346*VLOOKUP('Форма 1'!$F2346,'Придельники с 2022'!$B$4:$X$28,'Форма 1'!X$8),"")</f>
        <v>816456.14000000013</v>
      </c>
      <c r="H2346" s="103">
        <f>IF(ISNUMBER('Форма 1'!Y2346),'Форма 1'!$H2346*VLOOKUP('Форма 1'!$F2346,'Придельники с 2022'!$B$4:$X$28,'Форма 1'!Y$8),"")</f>
        <v>2151014.1</v>
      </c>
      <c r="I2346" s="103">
        <f>IF(ISNUMBER('Форма 1'!Z2346),'Форма 1'!$H2346*VLOOKUP('Форма 1'!$F2346,'Придельники с 2022'!$B$4:$X$28,'Форма 1'!Z$8),"")</f>
        <v>1143465.534</v>
      </c>
      <c r="J2346" s="103">
        <f>IF(ISNUMBER('Форма 1'!AA2346),'Форма 1'!$H2346*VLOOKUP('Форма 1'!$F2346,'Придельники с 2022'!$B$4:$X$28,'Форма 1'!AA$8),"")</f>
        <v>2691718.52</v>
      </c>
      <c r="K2346" s="90"/>
      <c r="L2346" s="87"/>
      <c r="M2346" s="103" t="str">
        <f>IF(ISNUMBER('Форма 1'!AD2346),'Форма 1'!$H2346*VLOOKUP('Форма 1'!$F2346,'Придельники с 2022'!$B$4:$X$28,'Форма 1'!AD$8),"")</f>
        <v/>
      </c>
      <c r="N2346" s="103" t="str">
        <f>IF(ISBLANK('Форма 1'!$AE2346),"",IF('Форма 1'!$AE2346=1,'Форма 1'!$H2346*VLOOKUP('Форма 1'!$F2346,'Придельники с 2022'!$B$4:$X$28,'Форма 1'!$AE$8,0),IF('Форма 1'!$AE2346=2,'Форма 1'!$H2346*VLOOKUP('Форма 1'!$F2346,'Придельники с 2022'!$B$4:$X$28,13,0),IF('Форма 1'!$AE2346=3,'Форма 1'!$H2346*VLOOKUP('Форма 1'!$F2346,'Придельники с 2022'!$B$4:$X$28,12,0)))))</f>
        <v/>
      </c>
      <c r="O2346" s="103" t="str">
        <f>IF(ISNUMBER('Форма 1'!AF2346),'Форма 1'!$H2346*VLOOKUP('Форма 1'!$F2346,'Придельники с 2022'!$B$4:$X$28,'Форма 1'!AF$8),"")</f>
        <v/>
      </c>
      <c r="P2346" s="87"/>
      <c r="Q2346" s="103" t="str">
        <f>IF(ISNUMBER('Форма 1'!AH2346),'Форма 1'!$H2346*VLOOKUP('Форма 1'!$F2346,'Придельники с 2022'!$B$4:$X$28,'Форма 1'!AH$8),"")</f>
        <v/>
      </c>
      <c r="R2346" s="103" t="str">
        <f>IF(ISNUMBER('Форма 1'!AI2346),'Форма 1'!$H2346*VLOOKUP('Форма 1'!$F2346,'Придельники с 2022'!$B$4:$X$28,'Форма 1'!AI$8),"")</f>
        <v/>
      </c>
      <c r="S2346" s="103" t="str">
        <f>IF(ISNUMBER('Форма 1'!AJ2346),'Форма 1'!$H2346*VLOOKUP('Форма 1'!$F2346,'Придельники с 2022'!$B$4:$X$28,'Форма 1'!AJ$8),"")</f>
        <v/>
      </c>
      <c r="T2346" s="87"/>
    </row>
    <row r="2347" spans="1:20">
      <c r="A2347" s="188">
        <f t="shared" si="208"/>
        <v>37</v>
      </c>
      <c r="B2347" s="189" t="s">
        <v>2290</v>
      </c>
      <c r="C2347" s="99">
        <f t="shared" si="210"/>
        <v>24181263.615999997</v>
      </c>
      <c r="D2347" s="103">
        <f>IF(ISNUMBER('Форма 1'!U2347),'Форма 1'!$H2347*VLOOKUP('Форма 1'!$F2347,'Придельники с 2022'!$B$4:$X$28,'Форма 1'!U$8),"")</f>
        <v>2013800.5160000001</v>
      </c>
      <c r="E2347" s="103">
        <f>IF(ISNUMBER('Форма 1'!V2347),'Форма 1'!$H2347*VLOOKUP('Форма 1'!$F2347,'Придельники с 2022'!$B$4:$X$28,'Форма 1'!V$8),"")</f>
        <v>9641097.5839999989</v>
      </c>
      <c r="F2347" s="103">
        <f>IF(ISNUMBER('Форма 1'!W2347),'Форма 1'!$H2347*VLOOKUP('Форма 1'!$F2347,'Придельники с 2022'!$B$4:$X$28,'Форма 1'!W$8),"")</f>
        <v>2028489.0399999998</v>
      </c>
      <c r="G2347" s="103">
        <f>IF(ISNUMBER('Форма 1'!X2347),'Форма 1'!$H2347*VLOOKUP('Форма 1'!$F2347,'Придельники с 2022'!$B$4:$X$28,'Форма 1'!X$8),"")</f>
        <v>1259957.56</v>
      </c>
      <c r="H2347" s="103">
        <f>IF(ISNUMBER('Форма 1'!Y2347),'Форма 1'!$H2347*VLOOKUP('Форма 1'!$F2347,'Придельники с 2022'!$B$4:$X$28,'Форма 1'!Y$8),"")</f>
        <v>3319451.4</v>
      </c>
      <c r="I2347" s="103">
        <f>IF(ISNUMBER('Форма 1'!Z2347),'Форма 1'!$H2347*VLOOKUP('Форма 1'!$F2347,'Придельники с 2022'!$B$4:$X$28,'Форма 1'!Z$8),"")</f>
        <v>1764599.436</v>
      </c>
      <c r="J2347" s="103">
        <f>IF(ISNUMBER('Форма 1'!AA2347),'Форма 1'!$H2347*VLOOKUP('Форма 1'!$F2347,'Придельники с 2022'!$B$4:$X$28,'Форма 1'!AA$8),"")</f>
        <v>4153868.0799999996</v>
      </c>
      <c r="K2347" s="90"/>
      <c r="L2347" s="87"/>
      <c r="M2347" s="103" t="str">
        <f>IF(ISNUMBER('Форма 1'!AD2347),'Форма 1'!$H2347*VLOOKUP('Форма 1'!$F2347,'Придельники с 2022'!$B$4:$X$28,'Форма 1'!AD$8),"")</f>
        <v/>
      </c>
      <c r="N2347" s="103" t="str">
        <f>IF(ISBLANK('Форма 1'!$AE2347),"",IF('Форма 1'!$AE2347=1,'Форма 1'!$H2347*VLOOKUP('Форма 1'!$F2347,'Придельники с 2022'!$B$4:$X$28,'Форма 1'!$AE$8,0),IF('Форма 1'!$AE2347=2,'Форма 1'!$H2347*VLOOKUP('Форма 1'!$F2347,'Придельники с 2022'!$B$4:$X$28,13,0),IF('Форма 1'!$AE2347=3,'Форма 1'!$H2347*VLOOKUP('Форма 1'!$F2347,'Придельники с 2022'!$B$4:$X$28,12,0)))))</f>
        <v/>
      </c>
      <c r="O2347" s="103" t="str">
        <f>IF(ISNUMBER('Форма 1'!AF2347),'Форма 1'!$H2347*VLOOKUP('Форма 1'!$F2347,'Придельники с 2022'!$B$4:$X$28,'Форма 1'!AF$8),"")</f>
        <v/>
      </c>
      <c r="P2347" s="87"/>
      <c r="Q2347" s="103" t="str">
        <f>IF(ISNUMBER('Форма 1'!AH2347),'Форма 1'!$H2347*VLOOKUP('Форма 1'!$F2347,'Придельники с 2022'!$B$4:$X$28,'Форма 1'!AH$8),"")</f>
        <v/>
      </c>
      <c r="R2347" s="103" t="str">
        <f>IF(ISNUMBER('Форма 1'!AI2347),'Форма 1'!$H2347*VLOOKUP('Форма 1'!$F2347,'Придельники с 2022'!$B$4:$X$28,'Форма 1'!AI$8),"")</f>
        <v/>
      </c>
      <c r="S2347" s="103" t="str">
        <f>IF(ISNUMBER('Форма 1'!AJ2347),'Форма 1'!$H2347*VLOOKUP('Форма 1'!$F2347,'Придельники с 2022'!$B$4:$X$28,'Форма 1'!AJ$8),"")</f>
        <v/>
      </c>
      <c r="T2347" s="87"/>
    </row>
    <row r="2348" spans="1:20">
      <c r="A2348" s="188">
        <f t="shared" si="208"/>
        <v>38</v>
      </c>
      <c r="B2348" s="189" t="s">
        <v>2291</v>
      </c>
      <c r="C2348" s="99">
        <f t="shared" si="210"/>
        <v>11963348.864</v>
      </c>
      <c r="D2348" s="103">
        <f>IF(ISNUMBER('Форма 1'!U2348),'Форма 1'!$H2348*VLOOKUP('Форма 1'!$F2348,'Придельники с 2022'!$B$4:$X$28,'Форма 1'!U$8),"")</f>
        <v>996300.21400000004</v>
      </c>
      <c r="E2348" s="103">
        <f>IF(ISNUMBER('Форма 1'!V2348),'Форма 1'!$H2348*VLOOKUP('Форма 1'!$F2348,'Придельники с 2022'!$B$4:$X$28,'Форма 1'!V$8),"")</f>
        <v>4769800.9359999998</v>
      </c>
      <c r="F2348" s="103">
        <f>IF(ISNUMBER('Форма 1'!W2348),'Форма 1'!$H2348*VLOOKUP('Форма 1'!$F2348,'Придельники с 2022'!$B$4:$X$28,'Форма 1'!W$8),"")</f>
        <v>1003567.16</v>
      </c>
      <c r="G2348" s="103">
        <f>IF(ISNUMBER('Форма 1'!X2348),'Форма 1'!$H2348*VLOOKUP('Форма 1'!$F2348,'Придельники с 2022'!$B$4:$X$28,'Форма 1'!X$8),"")</f>
        <v>623346.74000000011</v>
      </c>
      <c r="H2348" s="103">
        <f>IF(ISNUMBER('Форма 1'!Y2348),'Форма 1'!$H2348*VLOOKUP('Форма 1'!$F2348,'Придельники с 2022'!$B$4:$X$28,'Форма 1'!Y$8),"")</f>
        <v>1642253.1</v>
      </c>
      <c r="I2348" s="103">
        <f>IF(ISNUMBER('Форма 1'!Z2348),'Форма 1'!$H2348*VLOOKUP('Форма 1'!$F2348,'Придельники с 2022'!$B$4:$X$28,'Форма 1'!Z$8),"")</f>
        <v>873011.39400000009</v>
      </c>
      <c r="J2348" s="103">
        <f>IF(ISNUMBER('Форма 1'!AA2348),'Форма 1'!$H2348*VLOOKUP('Форма 1'!$F2348,'Придельники с 2022'!$B$4:$X$28,'Форма 1'!AA$8),"")</f>
        <v>2055069.32</v>
      </c>
      <c r="K2348" s="90"/>
      <c r="L2348" s="87"/>
      <c r="M2348" s="103" t="str">
        <f>IF(ISNUMBER('Форма 1'!AD2348),'Форма 1'!$H2348*VLOOKUP('Форма 1'!$F2348,'Придельники с 2022'!$B$4:$X$28,'Форма 1'!AD$8),"")</f>
        <v/>
      </c>
      <c r="N2348" s="103" t="str">
        <f>IF(ISBLANK('Форма 1'!$AE2348),"",IF('Форма 1'!$AE2348=1,'Форма 1'!$H2348*VLOOKUP('Форма 1'!$F2348,'Придельники с 2022'!$B$4:$X$28,'Форма 1'!$AE$8,0),IF('Форма 1'!$AE2348=2,'Форма 1'!$H2348*VLOOKUP('Форма 1'!$F2348,'Придельники с 2022'!$B$4:$X$28,13,0),IF('Форма 1'!$AE2348=3,'Форма 1'!$H2348*VLOOKUP('Форма 1'!$F2348,'Придельники с 2022'!$B$4:$X$28,12,0)))))</f>
        <v/>
      </c>
      <c r="O2348" s="103" t="str">
        <f>IF(ISNUMBER('Форма 1'!AF2348),'Форма 1'!$H2348*VLOOKUP('Форма 1'!$F2348,'Придельники с 2022'!$B$4:$X$28,'Форма 1'!AF$8),"")</f>
        <v/>
      </c>
      <c r="P2348" s="87"/>
      <c r="Q2348" s="103" t="str">
        <f>IF(ISNUMBER('Форма 1'!AH2348),'Форма 1'!$H2348*VLOOKUP('Форма 1'!$F2348,'Придельники с 2022'!$B$4:$X$28,'Форма 1'!AH$8),"")</f>
        <v/>
      </c>
      <c r="R2348" s="103" t="str">
        <f>IF(ISNUMBER('Форма 1'!AI2348),'Форма 1'!$H2348*VLOOKUP('Форма 1'!$F2348,'Придельники с 2022'!$B$4:$X$28,'Форма 1'!AI$8),"")</f>
        <v/>
      </c>
      <c r="S2348" s="103" t="str">
        <f>IF(ISNUMBER('Форма 1'!AJ2348),'Форма 1'!$H2348*VLOOKUP('Форма 1'!$F2348,'Придельники с 2022'!$B$4:$X$28,'Форма 1'!AJ$8),"")</f>
        <v/>
      </c>
      <c r="T2348" s="87"/>
    </row>
    <row r="2349" spans="1:20">
      <c r="A2349" s="188">
        <f t="shared" si="208"/>
        <v>39</v>
      </c>
      <c r="B2349" s="189" t="s">
        <v>2292</v>
      </c>
      <c r="C2349" s="99">
        <f t="shared" si="210"/>
        <v>30154021.842999998</v>
      </c>
      <c r="D2349" s="103" t="str">
        <f>IF(ISNUMBER('Форма 1'!U2349),'Форма 1'!$H2349*VLOOKUP('Форма 1'!$F2349,'Придельники с 2022'!$B$4:$X$28,'Форма 1'!U$8),"")</f>
        <v/>
      </c>
      <c r="E2349" s="103" t="str">
        <f>IF(ISNUMBER('Форма 1'!V2349),'Форма 1'!$H2349*VLOOKUP('Форма 1'!$F2349,'Придельники с 2022'!$B$4:$X$28,'Форма 1'!V$8),"")</f>
        <v/>
      </c>
      <c r="F2349" s="103" t="str">
        <f>IF(ISNUMBER('Форма 1'!W2349),'Форма 1'!$H2349*VLOOKUP('Форма 1'!$F2349,'Придельники с 2022'!$B$4:$X$28,'Форма 1'!W$8),"")</f>
        <v/>
      </c>
      <c r="G2349" s="103" t="str">
        <f>IF(ISNUMBER('Форма 1'!X2349),'Форма 1'!$H2349*VLOOKUP('Форма 1'!$F2349,'Придельники с 2022'!$B$4:$X$28,'Форма 1'!X$8),"")</f>
        <v/>
      </c>
      <c r="H2349" s="103" t="str">
        <f>IF(ISNUMBER('Форма 1'!Y2349),'Форма 1'!$H2349*VLOOKUP('Форма 1'!$F2349,'Придельники с 2022'!$B$4:$X$28,'Форма 1'!Y$8),"")</f>
        <v/>
      </c>
      <c r="I2349" s="103" t="str">
        <f>IF(ISNUMBER('Форма 1'!Z2349),'Форма 1'!$H2349*VLOOKUP('Форма 1'!$F2349,'Придельники с 2022'!$B$4:$X$28,'Форма 1'!Z$8),"")</f>
        <v/>
      </c>
      <c r="J2349" s="103" t="str">
        <f>IF(ISNUMBER('Форма 1'!AA2349),'Форма 1'!$H2349*VLOOKUP('Форма 1'!$F2349,'Придельники с 2022'!$B$4:$X$28,'Форма 1'!AA$8),"")</f>
        <v/>
      </c>
      <c r="K2349" s="90"/>
      <c r="L2349" s="87"/>
      <c r="M2349" s="103">
        <f>IF(ISNUMBER('Форма 1'!AD2349),'Форма 1'!$H2349*VLOOKUP('Форма 1'!$F2349,'Придельники с 2022'!$B$4:$X$28,'Форма 1'!AD$8),"")</f>
        <v>13311054.064000001</v>
      </c>
      <c r="N2349" s="103">
        <f>IF(ISBLANK('Форма 1'!$AE2349),"",IF('Форма 1'!$AE2349=1,'Форма 1'!$H2349*VLOOKUP('Форма 1'!$F2349,'Придельники с 2022'!$B$4:$X$28,'Форма 1'!$AE$8,0),IF('Форма 1'!$AE2349=2,'Форма 1'!$H2349*VLOOKUP('Форма 1'!$F2349,'Придельники с 2022'!$B$4:$X$28,13,0),IF('Форма 1'!$AE2349=3,'Форма 1'!$H2349*VLOOKUP('Форма 1'!$F2349,'Придельники с 2022'!$B$4:$X$28,12,0)))))</f>
        <v>14430791.451999998</v>
      </c>
      <c r="O2349" s="103">
        <f>IF(ISNUMBER('Форма 1'!AF2349),'Форма 1'!$H2349*VLOOKUP('Форма 1'!$F2349,'Придельники с 2022'!$B$4:$X$28,'Форма 1'!AF$8),"")</f>
        <v>2412176.327</v>
      </c>
      <c r="P2349" s="87"/>
      <c r="Q2349" s="103" t="str">
        <f>IF(ISNUMBER('Форма 1'!AH2349),'Форма 1'!$H2349*VLOOKUP('Форма 1'!$F2349,'Придельники с 2022'!$B$4:$X$28,'Форма 1'!AH$8),"")</f>
        <v/>
      </c>
      <c r="R2349" s="103" t="str">
        <f>IF(ISNUMBER('Форма 1'!AI2349),'Форма 1'!$H2349*VLOOKUP('Форма 1'!$F2349,'Придельники с 2022'!$B$4:$X$28,'Форма 1'!AI$8),"")</f>
        <v/>
      </c>
      <c r="S2349" s="103" t="str">
        <f>IF(ISNUMBER('Форма 1'!AJ2349),'Форма 1'!$H2349*VLOOKUP('Форма 1'!$F2349,'Придельники с 2022'!$B$4:$X$28,'Форма 1'!AJ$8),"")</f>
        <v/>
      </c>
      <c r="T2349" s="87"/>
    </row>
    <row r="2350" spans="1:20">
      <c r="A2350" s="188">
        <f t="shared" si="208"/>
        <v>40</v>
      </c>
      <c r="B2350" s="191" t="s">
        <v>5131</v>
      </c>
      <c r="C2350" s="99">
        <f>SUM(D2350:J2350,L2350:T2350)</f>
        <v>3615319.29</v>
      </c>
      <c r="D2350" s="103" t="str">
        <f>IF(ISNUMBER('Форма 1'!U2350),'Форма 1'!$H2350*VLOOKUP('Форма 1'!$F2350,'Придельники с 2022'!$B$4:$X$28,'Форма 1'!U$8),"")</f>
        <v/>
      </c>
      <c r="E2350" s="103" t="str">
        <f>IF(ISNUMBER('Форма 1'!V2350),'Форма 1'!$H2350*VLOOKUP('Форма 1'!$F2350,'Придельники с 2022'!$B$4:$X$28,'Форма 1'!V$8),"")</f>
        <v/>
      </c>
      <c r="F2350" s="103" t="str">
        <f>IF(ISNUMBER('Форма 1'!W2350),'Форма 1'!$H2350*VLOOKUP('Форма 1'!$F2350,'Придельники с 2022'!$B$4:$X$28,'Форма 1'!W$8),"")</f>
        <v/>
      </c>
      <c r="G2350" s="103">
        <f>IF(ISNUMBER('Форма 1'!X2350),'Форма 1'!$H2350*VLOOKUP('Форма 1'!$F2350,'Придельники с 2022'!$B$4:$X$28,'Форма 1'!X$8),"")</f>
        <v>885208.83</v>
      </c>
      <c r="H2350" s="103">
        <f>IF(ISNUMBER('Форма 1'!Y2350),'Форма 1'!$H2350*VLOOKUP('Форма 1'!$F2350,'Придельники с 2022'!$B$4:$X$28,'Форма 1'!Y$8),"")</f>
        <v>2730110.46</v>
      </c>
      <c r="I2350" s="103" t="str">
        <f>IF(ISNUMBER('Форма 1'!Z2350),'Форма 1'!$H2350*VLOOKUP('Форма 1'!$F2350,'Придельники с 2022'!$B$4:$X$28,'Форма 1'!Z$8),"")</f>
        <v/>
      </c>
      <c r="J2350" s="103" t="str">
        <f>IF(ISNUMBER('Форма 1'!AA2350),'Форма 1'!$H2350*VLOOKUP('Форма 1'!$F2350,'Придельники с 2022'!$B$4:$X$28,'Форма 1'!AA$8),"")</f>
        <v/>
      </c>
      <c r="K2350" s="90"/>
      <c r="L2350" s="87"/>
      <c r="M2350" s="103" t="str">
        <f>IF(ISNUMBER('Форма 1'!AD2350),'Форма 1'!$H2350*VLOOKUP('Форма 1'!$F2350,'Придельники с 2022'!$B$4:$X$28,'Форма 1'!AD$8),"")</f>
        <v/>
      </c>
      <c r="N2350" s="103" t="str">
        <f>IF(ISBLANK('Форма 1'!$AE2350),"",IF('Форма 1'!$AE2350=1,'Форма 1'!$H2350*VLOOKUP('Форма 1'!$F2350,'Придельники с 2022'!$B$4:$X$28,'Форма 1'!$AE$8,0),IF('Форма 1'!$AE2350=2,'Форма 1'!$H2350*VLOOKUP('Форма 1'!$F2350,'Придельники с 2022'!$B$4:$X$28,13,0),IF('Форма 1'!$AE2350=3,'Форма 1'!$H2350*VLOOKUP('Форма 1'!$F2350,'Придельники с 2022'!$B$4:$X$28,12,0)))))</f>
        <v/>
      </c>
      <c r="O2350" s="103" t="str">
        <f>IF(ISNUMBER('Форма 1'!AF2350),'Форма 1'!$H2350*VLOOKUP('Форма 1'!$F2350,'Придельники с 2022'!$B$4:$X$28,'Форма 1'!AF$8),"")</f>
        <v/>
      </c>
      <c r="P2350" s="87"/>
      <c r="Q2350" s="103" t="str">
        <f>IF(ISNUMBER('Форма 1'!AH2350),'Форма 1'!$H2350*VLOOKUP('Форма 1'!$F2350,'Придельники с 2022'!$B$4:$X$28,'Форма 1'!AH$8),"")</f>
        <v/>
      </c>
      <c r="R2350" s="103" t="str">
        <f>IF(ISNUMBER('Форма 1'!AI2350),'Форма 1'!$H2350*VLOOKUP('Форма 1'!$F2350,'Придельники с 2022'!$B$4:$X$28,'Форма 1'!AI$8),"")</f>
        <v/>
      </c>
      <c r="S2350" s="103" t="str">
        <f>IF(ISNUMBER('Форма 1'!AJ2350),'Форма 1'!$H2350*VLOOKUP('Форма 1'!$F2350,'Придельники с 2022'!$B$4:$X$28,'Форма 1'!AJ$8),"")</f>
        <v/>
      </c>
      <c r="T2350" s="87"/>
    </row>
    <row r="2351" spans="1:20">
      <c r="A2351" s="188">
        <f t="shared" si="208"/>
        <v>41</v>
      </c>
      <c r="B2351" s="189" t="s">
        <v>2293</v>
      </c>
      <c r="C2351" s="99">
        <f t="shared" si="210"/>
        <v>18316265.215999998</v>
      </c>
      <c r="D2351" s="103">
        <f>IF(ISNUMBER('Форма 1'!U2351),'Форма 1'!$H2351*VLOOKUP('Форма 1'!$F2351,'Придельники с 2022'!$B$4:$X$28,'Форма 1'!U$8),"")</f>
        <v>1525367.1159999999</v>
      </c>
      <c r="E2351" s="103">
        <f>IF(ISNUMBER('Форма 1'!V2351),'Форма 1'!$H2351*VLOOKUP('Форма 1'!$F2351,'Придельники с 2022'!$B$4:$X$28,'Форма 1'!V$8),"")</f>
        <v>7302715.9839999992</v>
      </c>
      <c r="F2351" s="103">
        <f>IF(ISNUMBER('Форма 1'!W2351),'Форма 1'!$H2351*VLOOKUP('Форма 1'!$F2351,'Придельники с 2022'!$B$4:$X$28,'Форма 1'!W$8),"")</f>
        <v>1536493.0399999998</v>
      </c>
      <c r="G2351" s="103">
        <f>IF(ISNUMBER('Форма 1'!X2351),'Форма 1'!$H2351*VLOOKUP('Форма 1'!$F2351,'Придельники с 2022'!$B$4:$X$28,'Форма 1'!X$8),"")</f>
        <v>954363.56</v>
      </c>
      <c r="H2351" s="103">
        <f>IF(ISNUMBER('Форма 1'!Y2351),'Форма 1'!$H2351*VLOOKUP('Форма 1'!$F2351,'Придельники с 2022'!$B$4:$X$28,'Форма 1'!Y$8),"")</f>
        <v>2514341.4</v>
      </c>
      <c r="I2351" s="103">
        <f>IF(ISNUMBER('Форма 1'!Z2351),'Форма 1'!$H2351*VLOOKUP('Форма 1'!$F2351,'Придельники с 2022'!$B$4:$X$28,'Форма 1'!Z$8),"")</f>
        <v>1336608.0360000001</v>
      </c>
      <c r="J2351" s="103">
        <f>IF(ISNUMBER('Форма 1'!AA2351),'Форма 1'!$H2351*VLOOKUP('Форма 1'!$F2351,'Придельники с 2022'!$B$4:$X$28,'Форма 1'!AA$8),"")</f>
        <v>3146376.0799999996</v>
      </c>
      <c r="K2351" s="90"/>
      <c r="L2351" s="87"/>
      <c r="M2351" s="103" t="str">
        <f>IF(ISNUMBER('Форма 1'!AD2351),'Форма 1'!$H2351*VLOOKUP('Форма 1'!$F2351,'Придельники с 2022'!$B$4:$X$28,'Форма 1'!AD$8),"")</f>
        <v/>
      </c>
      <c r="N2351" s="103" t="str">
        <f>IF(ISBLANK('Форма 1'!$AE2351),"",IF('Форма 1'!$AE2351=1,'Форма 1'!$H2351*VLOOKUP('Форма 1'!$F2351,'Придельники с 2022'!$B$4:$X$28,'Форма 1'!$AE$8,0),IF('Форма 1'!$AE2351=2,'Форма 1'!$H2351*VLOOKUP('Форма 1'!$F2351,'Придельники с 2022'!$B$4:$X$28,13,0),IF('Форма 1'!$AE2351=3,'Форма 1'!$H2351*VLOOKUP('Форма 1'!$F2351,'Придельники с 2022'!$B$4:$X$28,12,0)))))</f>
        <v/>
      </c>
      <c r="O2351" s="103" t="str">
        <f>IF(ISNUMBER('Форма 1'!AF2351),'Форма 1'!$H2351*VLOOKUP('Форма 1'!$F2351,'Придельники с 2022'!$B$4:$X$28,'Форма 1'!AF$8),"")</f>
        <v/>
      </c>
      <c r="P2351" s="87"/>
      <c r="Q2351" s="103" t="str">
        <f>IF(ISNUMBER('Форма 1'!AH2351),'Форма 1'!$H2351*VLOOKUP('Форма 1'!$F2351,'Придельники с 2022'!$B$4:$X$28,'Форма 1'!AH$8),"")</f>
        <v/>
      </c>
      <c r="R2351" s="103" t="str">
        <f>IF(ISNUMBER('Форма 1'!AI2351),'Форма 1'!$H2351*VLOOKUP('Форма 1'!$F2351,'Придельники с 2022'!$B$4:$X$28,'Форма 1'!AI$8),"")</f>
        <v/>
      </c>
      <c r="S2351" s="103" t="str">
        <f>IF(ISNUMBER('Форма 1'!AJ2351),'Форма 1'!$H2351*VLOOKUP('Форма 1'!$F2351,'Придельники с 2022'!$B$4:$X$28,'Форма 1'!AJ$8),"")</f>
        <v/>
      </c>
      <c r="T2351" s="87"/>
    </row>
    <row r="2352" spans="1:20">
      <c r="A2352" s="188">
        <f t="shared" si="208"/>
        <v>42</v>
      </c>
      <c r="B2352" s="189" t="s">
        <v>2294</v>
      </c>
      <c r="C2352" s="99">
        <f t="shared" si="210"/>
        <v>15504185.664000001</v>
      </c>
      <c r="D2352" s="103">
        <f>IF(ISNUMBER('Форма 1'!U2352),'Форма 1'!$H2352*VLOOKUP('Форма 1'!$F2352,'Придельники с 2022'!$B$4:$X$28,'Форма 1'!U$8),"")</f>
        <v>1291178.889</v>
      </c>
      <c r="E2352" s="103">
        <f>IF(ISNUMBER('Форма 1'!V2352),'Форма 1'!$H2352*VLOOKUP('Форма 1'!$F2352,'Придельники с 2022'!$B$4:$X$28,'Форма 1'!V$8),"")</f>
        <v>6181536.6359999999</v>
      </c>
      <c r="F2352" s="103">
        <f>IF(ISNUMBER('Форма 1'!W2352),'Форма 1'!$H2352*VLOOKUP('Форма 1'!$F2352,'Придельники с 2022'!$B$4:$X$28,'Форма 1'!W$8),"")</f>
        <v>1300596.6599999999</v>
      </c>
      <c r="G2352" s="103">
        <f>IF(ISNUMBER('Форма 1'!X2352),'Форма 1'!$H2352*VLOOKUP('Форма 1'!$F2352,'Придельники с 2022'!$B$4:$X$28,'Форма 1'!X$8),"")</f>
        <v>807840.99000000011</v>
      </c>
      <c r="H2352" s="103">
        <f>IF(ISNUMBER('Форма 1'!Y2352),'Форма 1'!$H2352*VLOOKUP('Форма 1'!$F2352,'Придельники с 2022'!$B$4:$X$28,'Форма 1'!Y$8),"")</f>
        <v>2128316.85</v>
      </c>
      <c r="I2352" s="103">
        <f>IF(ISNUMBER('Форма 1'!Z2352),'Форма 1'!$H2352*VLOOKUP('Форма 1'!$F2352,'Придельники с 2022'!$B$4:$X$28,'Форма 1'!Z$8),"")</f>
        <v>1131399.8190000001</v>
      </c>
      <c r="J2352" s="103">
        <f>IF(ISNUMBER('Форма 1'!AA2352),'Форма 1'!$H2352*VLOOKUP('Форма 1'!$F2352,'Придельники с 2022'!$B$4:$X$28,'Форма 1'!AA$8),"")</f>
        <v>2663315.8199999998</v>
      </c>
      <c r="K2352" s="90"/>
      <c r="L2352" s="87"/>
      <c r="M2352" s="103" t="str">
        <f>IF(ISNUMBER('Форма 1'!AD2352),'Форма 1'!$H2352*VLOOKUP('Форма 1'!$F2352,'Придельники с 2022'!$B$4:$X$28,'Форма 1'!AD$8),"")</f>
        <v/>
      </c>
      <c r="N2352" s="103" t="str">
        <f>IF(ISBLANK('Форма 1'!$AE2352),"",IF('Форма 1'!$AE2352=1,'Форма 1'!$H2352*VLOOKUP('Форма 1'!$F2352,'Придельники с 2022'!$B$4:$X$28,'Форма 1'!$AE$8,0),IF('Форма 1'!$AE2352=2,'Форма 1'!$H2352*VLOOKUP('Форма 1'!$F2352,'Придельники с 2022'!$B$4:$X$28,13,0),IF('Форма 1'!$AE2352=3,'Форма 1'!$H2352*VLOOKUP('Форма 1'!$F2352,'Придельники с 2022'!$B$4:$X$28,12,0)))))</f>
        <v/>
      </c>
      <c r="O2352" s="103" t="str">
        <f>IF(ISNUMBER('Форма 1'!AF2352),'Форма 1'!$H2352*VLOOKUP('Форма 1'!$F2352,'Придельники с 2022'!$B$4:$X$28,'Форма 1'!AF$8),"")</f>
        <v/>
      </c>
      <c r="P2352" s="87"/>
      <c r="Q2352" s="103" t="str">
        <f>IF(ISNUMBER('Форма 1'!AH2352),'Форма 1'!$H2352*VLOOKUP('Форма 1'!$F2352,'Придельники с 2022'!$B$4:$X$28,'Форма 1'!AH$8),"")</f>
        <v/>
      </c>
      <c r="R2352" s="103" t="str">
        <f>IF(ISNUMBER('Форма 1'!AI2352),'Форма 1'!$H2352*VLOOKUP('Форма 1'!$F2352,'Придельники с 2022'!$B$4:$X$28,'Форма 1'!AI$8),"")</f>
        <v/>
      </c>
      <c r="S2352" s="103" t="str">
        <f>IF(ISNUMBER('Форма 1'!AJ2352),'Форма 1'!$H2352*VLOOKUP('Форма 1'!$F2352,'Придельники с 2022'!$B$4:$X$28,'Форма 1'!AJ$8),"")</f>
        <v/>
      </c>
      <c r="T2352" s="87"/>
    </row>
    <row r="2353" spans="1:20">
      <c r="A2353" s="188">
        <f t="shared" si="208"/>
        <v>43</v>
      </c>
      <c r="B2353" s="191" t="s">
        <v>5135</v>
      </c>
      <c r="C2353" s="99">
        <f>SUM(D2353:J2353,L2353:T2353)</f>
        <v>13892544.6</v>
      </c>
      <c r="D2353" s="103" t="str">
        <f>IF(ISNUMBER('Форма 1'!U2353),'Форма 1'!$H2353*VLOOKUP('Форма 1'!$F2353,'Придельники с 2022'!$B$4:$X$28,'Форма 1'!U$8),"")</f>
        <v/>
      </c>
      <c r="E2353" s="103" t="str">
        <f>IF(ISNUMBER('Форма 1'!V2353),'Форма 1'!$H2353*VLOOKUP('Форма 1'!$F2353,'Придельники с 2022'!$B$4:$X$28,'Форма 1'!V$8),"")</f>
        <v/>
      </c>
      <c r="F2353" s="103" t="str">
        <f>IF(ISNUMBER('Форма 1'!W2353),'Форма 1'!$H2353*VLOOKUP('Форма 1'!$F2353,'Придельники с 2022'!$B$4:$X$28,'Форма 1'!W$8),"")</f>
        <v/>
      </c>
      <c r="G2353" s="103" t="str">
        <f>IF(ISNUMBER('Форма 1'!X2353),'Форма 1'!$H2353*VLOOKUP('Форма 1'!$F2353,'Придельники с 2022'!$B$4:$X$28,'Форма 1'!X$8),"")</f>
        <v/>
      </c>
      <c r="H2353" s="103" t="str">
        <f>IF(ISNUMBER('Форма 1'!Y2353),'Форма 1'!$H2353*VLOOKUP('Форма 1'!$F2353,'Придельники с 2022'!$B$4:$X$28,'Форма 1'!Y$8),"")</f>
        <v/>
      </c>
      <c r="I2353" s="103" t="str">
        <f>IF(ISNUMBER('Форма 1'!Z2353),'Форма 1'!$H2353*VLOOKUP('Форма 1'!$F2353,'Придельники с 2022'!$B$4:$X$28,'Форма 1'!Z$8),"")</f>
        <v/>
      </c>
      <c r="J2353" s="103" t="str">
        <f>IF(ISNUMBER('Форма 1'!AA2353),'Форма 1'!$H2353*VLOOKUP('Форма 1'!$F2353,'Придельники с 2022'!$B$4:$X$28,'Форма 1'!AA$8),"")</f>
        <v/>
      </c>
      <c r="K2353" s="90">
        <v>5</v>
      </c>
      <c r="L2353" s="103">
        <f>2778508.92*K2353</f>
        <v>13892544.6</v>
      </c>
      <c r="M2353" s="103" t="str">
        <f>IF(ISNUMBER('Форма 1'!AD2353),'Форма 1'!$H2353*VLOOKUP('Форма 1'!$F2353,'Придельники с 2022'!$B$4:$X$28,'Форма 1'!AD$8),"")</f>
        <v/>
      </c>
      <c r="N2353" s="103" t="str">
        <f>IF(ISBLANK('Форма 1'!$AE2353),"",IF('Форма 1'!$AE2353=1,'Форма 1'!$H2353*VLOOKUP('Форма 1'!$F2353,'Придельники с 2022'!$B$4:$X$28,'Форма 1'!$AE$8,0),IF('Форма 1'!$AE2353=2,'Форма 1'!$H2353*VLOOKUP('Форма 1'!$F2353,'Придельники с 2022'!$B$4:$X$28,13,0),IF('Форма 1'!$AE2353=3,'Форма 1'!$H2353*VLOOKUP('Форма 1'!$F2353,'Придельники с 2022'!$B$4:$X$28,12,0)))))</f>
        <v/>
      </c>
      <c r="O2353" s="103" t="str">
        <f>IF(ISNUMBER('Форма 1'!AF2353),'Форма 1'!$H2353*VLOOKUP('Форма 1'!$F2353,'Придельники с 2022'!$B$4:$X$28,'Форма 1'!AF$8),"")</f>
        <v/>
      </c>
      <c r="P2353" s="87"/>
      <c r="Q2353" s="103" t="str">
        <f>IF(ISNUMBER('Форма 1'!AH2353),'Форма 1'!$H2353*VLOOKUP('Форма 1'!$F2353,'Придельники с 2022'!$B$4:$X$28,'Форма 1'!AH$8),"")</f>
        <v/>
      </c>
      <c r="R2353" s="103" t="str">
        <f>IF(ISNUMBER('Форма 1'!AI2353),'Форма 1'!$H2353*VLOOKUP('Форма 1'!$F2353,'Придельники с 2022'!$B$4:$X$28,'Форма 1'!AI$8),"")</f>
        <v/>
      </c>
      <c r="S2353" s="103" t="str">
        <f>IF(ISNUMBER('Форма 1'!AJ2353),'Форма 1'!$H2353*VLOOKUP('Форма 1'!$F2353,'Придельники с 2022'!$B$4:$X$28,'Форма 1'!AJ$8),"")</f>
        <v/>
      </c>
      <c r="T2353" s="87"/>
    </row>
    <row r="2354" spans="1:20">
      <c r="A2354" s="188">
        <f t="shared" si="208"/>
        <v>44</v>
      </c>
      <c r="B2354" s="189" t="s">
        <v>2295</v>
      </c>
      <c r="C2354" s="99">
        <f t="shared" si="210"/>
        <v>28243710.911999997</v>
      </c>
      <c r="D2354" s="103">
        <f>IF(ISNUMBER('Форма 1'!U2354),'Форма 1'!$H2354*VLOOKUP('Форма 1'!$F2354,'Придельники с 2022'!$B$4:$X$28,'Форма 1'!U$8),"")</f>
        <v>2352118.5869999998</v>
      </c>
      <c r="E2354" s="103">
        <f>IF(ISNUMBER('Форма 1'!V2354),'Форма 1'!$H2354*VLOOKUP('Форма 1'!$F2354,'Придельники с 2022'!$B$4:$X$28,'Форма 1'!V$8),"")</f>
        <v>11260799.988</v>
      </c>
      <c r="F2354" s="103">
        <f>IF(ISNUMBER('Форма 1'!W2354),'Форма 1'!$H2354*VLOOKUP('Форма 1'!$F2354,'Придельники с 2022'!$B$4:$X$28,'Форма 1'!W$8),"")</f>
        <v>2369274.7799999998</v>
      </c>
      <c r="G2354" s="103">
        <f>IF(ISNUMBER('Форма 1'!X2354),'Форма 1'!$H2354*VLOOKUP('Форма 1'!$F2354,'Придельники с 2022'!$B$4:$X$28,'Форма 1'!X$8),"")</f>
        <v>1471630.1700000002</v>
      </c>
      <c r="H2354" s="103">
        <f>IF(ISNUMBER('Форма 1'!Y2354),'Форма 1'!$H2354*VLOOKUP('Форма 1'!$F2354,'Придельники с 2022'!$B$4:$X$28,'Форма 1'!Y$8),"")</f>
        <v>3877118.55</v>
      </c>
      <c r="I2354" s="103">
        <f>IF(ISNUMBER('Форма 1'!Z2354),'Форма 1'!$H2354*VLOOKUP('Форма 1'!$F2354,'Придельники с 2022'!$B$4:$X$28,'Форма 1'!Z$8),"")</f>
        <v>2061051.777</v>
      </c>
      <c r="J2354" s="103">
        <f>IF(ISNUMBER('Форма 1'!AA2354),'Форма 1'!$H2354*VLOOKUP('Форма 1'!$F2354,'Придельники с 2022'!$B$4:$X$28,'Форма 1'!AA$8),"")</f>
        <v>4851717.0599999996</v>
      </c>
      <c r="K2354" s="90"/>
      <c r="L2354" s="87"/>
      <c r="M2354" s="103" t="str">
        <f>IF(ISNUMBER('Форма 1'!AD2354),'Форма 1'!$H2354*VLOOKUP('Форма 1'!$F2354,'Придельники с 2022'!$B$4:$X$28,'Форма 1'!AD$8),"")</f>
        <v/>
      </c>
      <c r="N2354" s="103" t="str">
        <f>IF(ISBLANK('Форма 1'!$AE2354),"",IF('Форма 1'!$AE2354=1,'Форма 1'!$H2354*VLOOKUP('Форма 1'!$F2354,'Придельники с 2022'!$B$4:$X$28,'Форма 1'!$AE$8,0),IF('Форма 1'!$AE2354=2,'Форма 1'!$H2354*VLOOKUP('Форма 1'!$F2354,'Придельники с 2022'!$B$4:$X$28,13,0),IF('Форма 1'!$AE2354=3,'Форма 1'!$H2354*VLOOKUP('Форма 1'!$F2354,'Придельники с 2022'!$B$4:$X$28,12,0)))))</f>
        <v/>
      </c>
      <c r="O2354" s="103" t="str">
        <f>IF(ISNUMBER('Форма 1'!AF2354),'Форма 1'!$H2354*VLOOKUP('Форма 1'!$F2354,'Придельники с 2022'!$B$4:$X$28,'Форма 1'!AF$8),"")</f>
        <v/>
      </c>
      <c r="P2354" s="87"/>
      <c r="Q2354" s="103" t="str">
        <f>IF(ISNUMBER('Форма 1'!AH2354),'Форма 1'!$H2354*VLOOKUP('Форма 1'!$F2354,'Придельники с 2022'!$B$4:$X$28,'Форма 1'!AH$8),"")</f>
        <v/>
      </c>
      <c r="R2354" s="103" t="str">
        <f>IF(ISNUMBER('Форма 1'!AI2354),'Форма 1'!$H2354*VLOOKUP('Форма 1'!$F2354,'Придельники с 2022'!$B$4:$X$28,'Форма 1'!AI$8),"")</f>
        <v/>
      </c>
      <c r="S2354" s="103" t="str">
        <f>IF(ISNUMBER('Форма 1'!AJ2354),'Форма 1'!$H2354*VLOOKUP('Форма 1'!$F2354,'Придельники с 2022'!$B$4:$X$28,'Форма 1'!AJ$8),"")</f>
        <v/>
      </c>
      <c r="T2354" s="87"/>
    </row>
    <row r="2355" spans="1:20">
      <c r="A2355" s="188">
        <f t="shared" si="208"/>
        <v>45</v>
      </c>
      <c r="B2355" s="189" t="s">
        <v>2296</v>
      </c>
      <c r="C2355" s="99">
        <f t="shared" si="210"/>
        <v>45988312.200000003</v>
      </c>
      <c r="D2355" s="103">
        <f>IF(ISNUMBER('Форма 1'!U2355),'Форма 1'!$H2355*VLOOKUP('Форма 1'!$F2355,'Придельники с 2022'!$B$4:$X$28,'Форма 1'!U$8),"")</f>
        <v>2148587.35</v>
      </c>
      <c r="E2355" s="103">
        <f>IF(ISNUMBER('Форма 1'!V2355),'Форма 1'!$H2355*VLOOKUP('Форма 1'!$F2355,'Придельники с 2022'!$B$4:$X$28,'Форма 1'!V$8),"")</f>
        <v>10286391.4</v>
      </c>
      <c r="F2355" s="103">
        <f>IF(ISNUMBER('Форма 1'!W2355),'Форма 1'!$H2355*VLOOKUP('Форма 1'!$F2355,'Придельники с 2022'!$B$4:$X$28,'Форма 1'!W$8),"")</f>
        <v>2164259</v>
      </c>
      <c r="G2355" s="103">
        <f>IF(ISNUMBER('Форма 1'!X2355),'Форма 1'!$H2355*VLOOKUP('Форма 1'!$F2355,'Придельники с 2022'!$B$4:$X$28,'Форма 1'!X$8),"")</f>
        <v>1344288.5</v>
      </c>
      <c r="H2355" s="103">
        <f>IF(ISNUMBER('Форма 1'!Y2355),'Форма 1'!$H2355*VLOOKUP('Форма 1'!$F2355,'Придельники с 2022'!$B$4:$X$28,'Форма 1'!Y$8),"")</f>
        <v>3541627.5</v>
      </c>
      <c r="I2355" s="103">
        <f>IF(ISNUMBER('Форма 1'!Z2355),'Форма 1'!$H2355*VLOOKUP('Форма 1'!$F2355,'Придельники с 2022'!$B$4:$X$28,'Форма 1'!Z$8),"")</f>
        <v>1882706.85</v>
      </c>
      <c r="J2355" s="103">
        <f>IF(ISNUMBER('Форма 1'!AA2355),'Форма 1'!$H2355*VLOOKUP('Форма 1'!$F2355,'Придельники с 2022'!$B$4:$X$28,'Форма 1'!AA$8),"")</f>
        <v>4431893</v>
      </c>
      <c r="K2355" s="90"/>
      <c r="L2355" s="87"/>
      <c r="M2355" s="103" t="str">
        <f>IF(ISNUMBER('Форма 1'!AD2355),'Форма 1'!$H2355*VLOOKUP('Форма 1'!$F2355,'Придельники с 2022'!$B$4:$X$28,'Форма 1'!AD$8),"")</f>
        <v/>
      </c>
      <c r="N2355" s="103">
        <f>IF(ISBLANK('Форма 1'!$AE2355),"",IF('Форма 1'!$AE2355=1,'Форма 1'!$H2355*VLOOKUP('Форма 1'!$F2355,'Придельники с 2022'!$B$4:$X$28,'Форма 1'!$AE$8,0),IF('Форма 1'!$AE2355=2,'Форма 1'!$H2355*VLOOKUP('Форма 1'!$F2355,'Придельники с 2022'!$B$4:$X$28,13,0),IF('Форма 1'!$AE2355=3,'Форма 1'!$H2355*VLOOKUP('Форма 1'!$F2355,'Придельники с 2022'!$B$4:$X$28,12,0)))))</f>
        <v>20188558.599999998</v>
      </c>
      <c r="O2355" s="103" t="str">
        <f>IF(ISNUMBER('Форма 1'!AF2355),'Форма 1'!$H2355*VLOOKUP('Форма 1'!$F2355,'Придельники с 2022'!$B$4:$X$28,'Форма 1'!AF$8),"")</f>
        <v/>
      </c>
      <c r="P2355" s="87"/>
      <c r="Q2355" s="103" t="str">
        <f>IF(ISNUMBER('Форма 1'!AH2355),'Форма 1'!$H2355*VLOOKUP('Форма 1'!$F2355,'Придельники с 2022'!$B$4:$X$28,'Форма 1'!AH$8),"")</f>
        <v/>
      </c>
      <c r="R2355" s="103" t="str">
        <f>IF(ISNUMBER('Форма 1'!AI2355),'Форма 1'!$H2355*VLOOKUP('Форма 1'!$F2355,'Придельники с 2022'!$B$4:$X$28,'Форма 1'!AI$8),"")</f>
        <v/>
      </c>
      <c r="S2355" s="103" t="str">
        <f>IF(ISNUMBER('Форма 1'!AJ2355),'Форма 1'!$H2355*VLOOKUP('Форма 1'!$F2355,'Придельники с 2022'!$B$4:$X$28,'Форма 1'!AJ$8),"")</f>
        <v/>
      </c>
      <c r="T2355" s="87"/>
    </row>
    <row r="2356" spans="1:20">
      <c r="A2356" s="188">
        <f t="shared" si="208"/>
        <v>46</v>
      </c>
      <c r="B2356" s="189" t="s">
        <v>2297</v>
      </c>
      <c r="C2356" s="99">
        <f t="shared" si="210"/>
        <v>30684525.322999999</v>
      </c>
      <c r="D2356" s="103" t="str">
        <f>IF(ISNUMBER('Форма 1'!U2356),'Форма 1'!$H2356*VLOOKUP('Форма 1'!$F2356,'Придельники с 2022'!$B$4:$X$28,'Форма 1'!U$8),"")</f>
        <v/>
      </c>
      <c r="E2356" s="103" t="str">
        <f>IF(ISNUMBER('Форма 1'!V2356),'Форма 1'!$H2356*VLOOKUP('Форма 1'!$F2356,'Придельники с 2022'!$B$4:$X$28,'Форма 1'!V$8),"")</f>
        <v/>
      </c>
      <c r="F2356" s="103" t="str">
        <f>IF(ISNUMBER('Форма 1'!W2356),'Форма 1'!$H2356*VLOOKUP('Форма 1'!$F2356,'Придельники с 2022'!$B$4:$X$28,'Форма 1'!W$8),"")</f>
        <v/>
      </c>
      <c r="G2356" s="103" t="str">
        <f>IF(ISNUMBER('Форма 1'!X2356),'Форма 1'!$H2356*VLOOKUP('Форма 1'!$F2356,'Придельники с 2022'!$B$4:$X$28,'Форма 1'!X$8),"")</f>
        <v/>
      </c>
      <c r="H2356" s="103" t="str">
        <f>IF(ISNUMBER('Форма 1'!Y2356),'Форма 1'!$H2356*VLOOKUP('Форма 1'!$F2356,'Придельники с 2022'!$B$4:$X$28,'Форма 1'!Y$8),"")</f>
        <v/>
      </c>
      <c r="I2356" s="103" t="str">
        <f>IF(ISNUMBER('Форма 1'!Z2356),'Форма 1'!$H2356*VLOOKUP('Форма 1'!$F2356,'Придельники с 2022'!$B$4:$X$28,'Форма 1'!Z$8),"")</f>
        <v/>
      </c>
      <c r="J2356" s="103" t="str">
        <f>IF(ISNUMBER('Форма 1'!AA2356),'Форма 1'!$H2356*VLOOKUP('Форма 1'!$F2356,'Придельники с 2022'!$B$4:$X$28,'Форма 1'!AA$8),"")</f>
        <v/>
      </c>
      <c r="K2356" s="90"/>
      <c r="L2356" s="87"/>
      <c r="M2356" s="103">
        <f>IF(ISNUMBER('Форма 1'!AD2356),'Форма 1'!$H2356*VLOOKUP('Форма 1'!$F2356,'Придельники с 2022'!$B$4:$X$28,'Форма 1'!AD$8),"")</f>
        <v>13545237.104</v>
      </c>
      <c r="N2356" s="103">
        <f>IF(ISBLANK('Форма 1'!$AE2356),"",IF('Форма 1'!$AE2356=1,'Форма 1'!$H2356*VLOOKUP('Форма 1'!$F2356,'Придельники с 2022'!$B$4:$X$28,'Форма 1'!$AE$8,0),IF('Форма 1'!$AE2356=2,'Форма 1'!$H2356*VLOOKUP('Форма 1'!$F2356,'Придельники с 2022'!$B$4:$X$28,13,0),IF('Форма 1'!$AE2356=3,'Форма 1'!$H2356*VLOOKUP('Форма 1'!$F2356,'Придельники с 2022'!$B$4:$X$28,12,0)))))</f>
        <v>14684674.171999998</v>
      </c>
      <c r="O2356" s="103">
        <f>IF(ISNUMBER('Форма 1'!AF2356),'Форма 1'!$H2356*VLOOKUP('Форма 1'!$F2356,'Придельники с 2022'!$B$4:$X$28,'Форма 1'!AF$8),"")</f>
        <v>2454614.0469999998</v>
      </c>
      <c r="P2356" s="87"/>
      <c r="Q2356" s="103" t="str">
        <f>IF(ISNUMBER('Форма 1'!AH2356),'Форма 1'!$H2356*VLOOKUP('Форма 1'!$F2356,'Придельники с 2022'!$B$4:$X$28,'Форма 1'!AH$8),"")</f>
        <v/>
      </c>
      <c r="R2356" s="103" t="str">
        <f>IF(ISNUMBER('Форма 1'!AI2356),'Форма 1'!$H2356*VLOOKUP('Форма 1'!$F2356,'Придельники с 2022'!$B$4:$X$28,'Форма 1'!AI$8),"")</f>
        <v/>
      </c>
      <c r="S2356" s="103" t="str">
        <f>IF(ISNUMBER('Форма 1'!AJ2356),'Форма 1'!$H2356*VLOOKUP('Форма 1'!$F2356,'Придельники с 2022'!$B$4:$X$28,'Форма 1'!AJ$8),"")</f>
        <v/>
      </c>
      <c r="T2356" s="87"/>
    </row>
    <row r="2357" spans="1:20">
      <c r="A2357" s="188">
        <f t="shared" si="208"/>
        <v>47</v>
      </c>
      <c r="B2357" s="189" t="s">
        <v>2298</v>
      </c>
      <c r="C2357" s="99">
        <f t="shared" si="210"/>
        <v>12763800.5</v>
      </c>
      <c r="D2357" s="103" t="str">
        <f>IF(ISNUMBER('Форма 1'!U2357),'Форма 1'!$H2357*VLOOKUP('Форма 1'!$F2357,'Придельники с 2022'!$B$4:$X$28,'Форма 1'!U$8),"")</f>
        <v/>
      </c>
      <c r="E2357" s="103" t="str">
        <f>IF(ISNUMBER('Форма 1'!V2357),'Форма 1'!$H2357*VLOOKUP('Форма 1'!$F2357,'Придельники с 2022'!$B$4:$X$28,'Форма 1'!V$8),"")</f>
        <v/>
      </c>
      <c r="F2357" s="103">
        <f>IF(ISNUMBER('Форма 1'!W2357),'Форма 1'!$H2357*VLOOKUP('Форма 1'!$F2357,'Придельники с 2022'!$B$4:$X$28,'Форма 1'!W$8),"")</f>
        <v>3918224.74</v>
      </c>
      <c r="G2357" s="103">
        <f>IF(ISNUMBER('Форма 1'!X2357),'Форма 1'!$H2357*VLOOKUP('Форма 1'!$F2357,'Придельники с 2022'!$B$4:$X$28,'Форма 1'!X$8),"")</f>
        <v>2433731.1100000003</v>
      </c>
      <c r="H2357" s="103">
        <f>IF(ISNUMBER('Форма 1'!Y2357),'Форма 1'!$H2357*VLOOKUP('Форма 1'!$F2357,'Придельники с 2022'!$B$4:$X$28,'Форма 1'!Y$8),"")</f>
        <v>6411844.6500000004</v>
      </c>
      <c r="I2357" s="103" t="str">
        <f>IF(ISNUMBER('Форма 1'!Z2357),'Форма 1'!$H2357*VLOOKUP('Форма 1'!$F2357,'Придельники с 2022'!$B$4:$X$28,'Форма 1'!Z$8),"")</f>
        <v/>
      </c>
      <c r="J2357" s="103" t="str">
        <f>IF(ISNUMBER('Форма 1'!AA2357),'Форма 1'!$H2357*VLOOKUP('Форма 1'!$F2357,'Придельники с 2022'!$B$4:$X$28,'Форма 1'!AA$8),"")</f>
        <v/>
      </c>
      <c r="K2357" s="90"/>
      <c r="L2357" s="87"/>
      <c r="M2357" s="103" t="str">
        <f>IF(ISNUMBER('Форма 1'!AD2357),'Форма 1'!$H2357*VLOOKUP('Форма 1'!$F2357,'Придельники с 2022'!$B$4:$X$28,'Форма 1'!AD$8),"")</f>
        <v/>
      </c>
      <c r="N2357" s="103" t="str">
        <f>IF(ISBLANK('Форма 1'!$AE2357),"",IF('Форма 1'!$AE2357=1,'Форма 1'!$H2357*VLOOKUP('Форма 1'!$F2357,'Придельники с 2022'!$B$4:$X$28,'Форма 1'!$AE$8,0),IF('Форма 1'!$AE2357=2,'Форма 1'!$H2357*VLOOKUP('Форма 1'!$F2357,'Придельники с 2022'!$B$4:$X$28,13,0),IF('Форма 1'!$AE2357=3,'Форма 1'!$H2357*VLOOKUP('Форма 1'!$F2357,'Придельники с 2022'!$B$4:$X$28,12,0)))))</f>
        <v/>
      </c>
      <c r="O2357" s="103" t="str">
        <f>IF(ISNUMBER('Форма 1'!AF2357),'Форма 1'!$H2357*VLOOKUP('Форма 1'!$F2357,'Придельники с 2022'!$B$4:$X$28,'Форма 1'!AF$8),"")</f>
        <v/>
      </c>
      <c r="P2357" s="87"/>
      <c r="Q2357" s="103" t="str">
        <f>IF(ISNUMBER('Форма 1'!AH2357),'Форма 1'!$H2357*VLOOKUP('Форма 1'!$F2357,'Придельники с 2022'!$B$4:$X$28,'Форма 1'!AH$8),"")</f>
        <v/>
      </c>
      <c r="R2357" s="103" t="str">
        <f>IF(ISNUMBER('Форма 1'!AI2357),'Форма 1'!$H2357*VLOOKUP('Форма 1'!$F2357,'Придельники с 2022'!$B$4:$X$28,'Форма 1'!AI$8),"")</f>
        <v/>
      </c>
      <c r="S2357" s="103" t="str">
        <f>IF(ISNUMBER('Форма 1'!AJ2357),'Форма 1'!$H2357*VLOOKUP('Форма 1'!$F2357,'Придельники с 2022'!$B$4:$X$28,'Форма 1'!AJ$8),"")</f>
        <v/>
      </c>
      <c r="T2357" s="87"/>
    </row>
    <row r="2358" spans="1:20">
      <c r="A2358" s="188">
        <f t="shared" si="208"/>
        <v>48</v>
      </c>
      <c r="B2358" s="189" t="s">
        <v>2299</v>
      </c>
      <c r="C2358" s="99">
        <f t="shared" si="210"/>
        <v>5608256.5</v>
      </c>
      <c r="D2358" s="103" t="str">
        <f>IF(ISNUMBER('Форма 1'!U2358),'Форма 1'!$H2358*VLOOKUP('Форма 1'!$F2358,'Придельники с 2022'!$B$4:$X$28,'Форма 1'!U$8),"")</f>
        <v/>
      </c>
      <c r="E2358" s="103" t="str">
        <f>IF(ISNUMBER('Форма 1'!V2358),'Форма 1'!$H2358*VLOOKUP('Форма 1'!$F2358,'Придельники с 2022'!$B$4:$X$28,'Форма 1'!V$8),"")</f>
        <v/>
      </c>
      <c r="F2358" s="103">
        <f>IF(ISNUMBER('Форма 1'!W2358),'Форма 1'!$H2358*VLOOKUP('Форма 1'!$F2358,'Придельники с 2022'!$B$4:$X$28,'Форма 1'!W$8),"")</f>
        <v>1721619.62</v>
      </c>
      <c r="G2358" s="103">
        <f>IF(ISNUMBER('Форма 1'!X2358),'Форма 1'!$H2358*VLOOKUP('Форма 1'!$F2358,'Придельники с 2022'!$B$4:$X$28,'Форма 1'!X$8),"")</f>
        <v>1069351.4300000002</v>
      </c>
      <c r="H2358" s="103">
        <f>IF(ISNUMBER('Форма 1'!Y2358),'Форма 1'!$H2358*VLOOKUP('Форма 1'!$F2358,'Придельники с 2022'!$B$4:$X$28,'Форма 1'!Y$8),"")</f>
        <v>2817285.45</v>
      </c>
      <c r="I2358" s="103" t="str">
        <f>IF(ISNUMBER('Форма 1'!Z2358),'Форма 1'!$H2358*VLOOKUP('Форма 1'!$F2358,'Придельники с 2022'!$B$4:$X$28,'Форма 1'!Z$8),"")</f>
        <v/>
      </c>
      <c r="J2358" s="103" t="str">
        <f>IF(ISNUMBER('Форма 1'!AA2358),'Форма 1'!$H2358*VLOOKUP('Форма 1'!$F2358,'Придельники с 2022'!$B$4:$X$28,'Форма 1'!AA$8),"")</f>
        <v/>
      </c>
      <c r="K2358" s="90"/>
      <c r="L2358" s="87"/>
      <c r="M2358" s="103" t="str">
        <f>IF(ISNUMBER('Форма 1'!AD2358),'Форма 1'!$H2358*VLOOKUP('Форма 1'!$F2358,'Придельники с 2022'!$B$4:$X$28,'Форма 1'!AD$8),"")</f>
        <v/>
      </c>
      <c r="N2358" s="103" t="str">
        <f>IF(ISBLANK('Форма 1'!$AE2358),"",IF('Форма 1'!$AE2358=1,'Форма 1'!$H2358*VLOOKUP('Форма 1'!$F2358,'Придельники с 2022'!$B$4:$X$28,'Форма 1'!$AE$8,0),IF('Форма 1'!$AE2358=2,'Форма 1'!$H2358*VLOOKUP('Форма 1'!$F2358,'Придельники с 2022'!$B$4:$X$28,13,0),IF('Форма 1'!$AE2358=3,'Форма 1'!$H2358*VLOOKUP('Форма 1'!$F2358,'Придельники с 2022'!$B$4:$X$28,12,0)))))</f>
        <v/>
      </c>
      <c r="O2358" s="103" t="str">
        <f>IF(ISNUMBER('Форма 1'!AF2358),'Форма 1'!$H2358*VLOOKUP('Форма 1'!$F2358,'Придельники с 2022'!$B$4:$X$28,'Форма 1'!AF$8),"")</f>
        <v/>
      </c>
      <c r="P2358" s="87"/>
      <c r="Q2358" s="103" t="str">
        <f>IF(ISNUMBER('Форма 1'!AH2358),'Форма 1'!$H2358*VLOOKUP('Форма 1'!$F2358,'Придельники с 2022'!$B$4:$X$28,'Форма 1'!AH$8),"")</f>
        <v/>
      </c>
      <c r="R2358" s="103" t="str">
        <f>IF(ISNUMBER('Форма 1'!AI2358),'Форма 1'!$H2358*VLOOKUP('Форма 1'!$F2358,'Придельники с 2022'!$B$4:$X$28,'Форма 1'!AI$8),"")</f>
        <v/>
      </c>
      <c r="S2358" s="103" t="str">
        <f>IF(ISNUMBER('Форма 1'!AJ2358),'Форма 1'!$H2358*VLOOKUP('Форма 1'!$F2358,'Придельники с 2022'!$B$4:$X$28,'Форма 1'!AJ$8),"")</f>
        <v/>
      </c>
      <c r="T2358" s="87"/>
    </row>
    <row r="2359" spans="1:20">
      <c r="A2359" s="188">
        <f t="shared" si="208"/>
        <v>49</v>
      </c>
      <c r="B2359" s="189" t="s">
        <v>2300</v>
      </c>
      <c r="C2359" s="99">
        <f t="shared" si="210"/>
        <v>6085145</v>
      </c>
      <c r="D2359" s="103" t="str">
        <f>IF(ISNUMBER('Форма 1'!U2359),'Форма 1'!$H2359*VLOOKUP('Форма 1'!$F2359,'Придельники с 2022'!$B$4:$X$28,'Форма 1'!U$8),"")</f>
        <v/>
      </c>
      <c r="E2359" s="103" t="str">
        <f>IF(ISNUMBER('Форма 1'!V2359),'Форма 1'!$H2359*VLOOKUP('Форма 1'!$F2359,'Придельники с 2022'!$B$4:$X$28,'Форма 1'!V$8),"")</f>
        <v/>
      </c>
      <c r="F2359" s="103">
        <f>IF(ISNUMBER('Форма 1'!W2359),'Форма 1'!$H2359*VLOOKUP('Форма 1'!$F2359,'Придельники с 2022'!$B$4:$X$28,'Форма 1'!W$8),"")</f>
        <v>1868014.5999999999</v>
      </c>
      <c r="G2359" s="103">
        <f>IF(ISNUMBER('Форма 1'!X2359),'Форма 1'!$H2359*VLOOKUP('Форма 1'!$F2359,'Придельники с 2022'!$B$4:$X$28,'Форма 1'!X$8),"")</f>
        <v>1160281.9000000001</v>
      </c>
      <c r="H2359" s="103">
        <f>IF(ISNUMBER('Форма 1'!Y2359),'Форма 1'!$H2359*VLOOKUP('Форма 1'!$F2359,'Придельники с 2022'!$B$4:$X$28,'Форма 1'!Y$8),"")</f>
        <v>3056848.5</v>
      </c>
      <c r="I2359" s="103" t="str">
        <f>IF(ISNUMBER('Форма 1'!Z2359),'Форма 1'!$H2359*VLOOKUP('Форма 1'!$F2359,'Придельники с 2022'!$B$4:$X$28,'Форма 1'!Z$8),"")</f>
        <v/>
      </c>
      <c r="J2359" s="103" t="str">
        <f>IF(ISNUMBER('Форма 1'!AA2359),'Форма 1'!$H2359*VLOOKUP('Форма 1'!$F2359,'Придельники с 2022'!$B$4:$X$28,'Форма 1'!AA$8),"")</f>
        <v/>
      </c>
      <c r="K2359" s="90"/>
      <c r="L2359" s="87"/>
      <c r="M2359" s="103" t="str">
        <f>IF(ISNUMBER('Форма 1'!AD2359),'Форма 1'!$H2359*VLOOKUP('Форма 1'!$F2359,'Придельники с 2022'!$B$4:$X$28,'Форма 1'!AD$8),"")</f>
        <v/>
      </c>
      <c r="N2359" s="103" t="str">
        <f>IF(ISBLANK('Форма 1'!$AE2359),"",IF('Форма 1'!$AE2359=1,'Форма 1'!$H2359*VLOOKUP('Форма 1'!$F2359,'Придельники с 2022'!$B$4:$X$28,'Форма 1'!$AE$8,0),IF('Форма 1'!$AE2359=2,'Форма 1'!$H2359*VLOOKUP('Форма 1'!$F2359,'Придельники с 2022'!$B$4:$X$28,13,0),IF('Форма 1'!$AE2359=3,'Форма 1'!$H2359*VLOOKUP('Форма 1'!$F2359,'Придельники с 2022'!$B$4:$X$28,12,0)))))</f>
        <v/>
      </c>
      <c r="O2359" s="103" t="str">
        <f>IF(ISNUMBER('Форма 1'!AF2359),'Форма 1'!$H2359*VLOOKUP('Форма 1'!$F2359,'Придельники с 2022'!$B$4:$X$28,'Форма 1'!AF$8),"")</f>
        <v/>
      </c>
      <c r="P2359" s="87"/>
      <c r="Q2359" s="103" t="str">
        <f>IF(ISNUMBER('Форма 1'!AH2359),'Форма 1'!$H2359*VLOOKUP('Форма 1'!$F2359,'Придельники с 2022'!$B$4:$X$28,'Форма 1'!AH$8),"")</f>
        <v/>
      </c>
      <c r="R2359" s="103" t="str">
        <f>IF(ISNUMBER('Форма 1'!AI2359),'Форма 1'!$H2359*VLOOKUP('Форма 1'!$F2359,'Придельники с 2022'!$B$4:$X$28,'Форма 1'!AI$8),"")</f>
        <v/>
      </c>
      <c r="S2359" s="103" t="str">
        <f>IF(ISNUMBER('Форма 1'!AJ2359),'Форма 1'!$H2359*VLOOKUP('Форма 1'!$F2359,'Придельники с 2022'!$B$4:$X$28,'Форма 1'!AJ$8),"")</f>
        <v/>
      </c>
      <c r="T2359" s="87"/>
    </row>
    <row r="2360" spans="1:20">
      <c r="A2360" s="188">
        <f t="shared" si="208"/>
        <v>50</v>
      </c>
      <c r="B2360" s="189" t="s">
        <v>2301</v>
      </c>
      <c r="C2360" s="99">
        <f t="shared" si="210"/>
        <v>11898342.5</v>
      </c>
      <c r="D2360" s="103" t="str">
        <f>IF(ISNUMBER('Форма 1'!U2360),'Форма 1'!$H2360*VLOOKUP('Форма 1'!$F2360,'Придельники с 2022'!$B$4:$X$28,'Форма 1'!U$8),"")</f>
        <v/>
      </c>
      <c r="E2360" s="103" t="str">
        <f>IF(ISNUMBER('Форма 1'!V2360),'Форма 1'!$H2360*VLOOKUP('Форма 1'!$F2360,'Придельники с 2022'!$B$4:$X$28,'Форма 1'!V$8),"")</f>
        <v/>
      </c>
      <c r="F2360" s="103">
        <f>IF(ISNUMBER('Форма 1'!W2360),'Форма 1'!$H2360*VLOOKUP('Форма 1'!$F2360,'Придельники с 2022'!$B$4:$X$28,'Форма 1'!W$8),"")</f>
        <v>3652546.9</v>
      </c>
      <c r="G2360" s="103">
        <f>IF(ISNUMBER('Форма 1'!X2360),'Форма 1'!$H2360*VLOOKUP('Форма 1'!$F2360,'Придельники с 2022'!$B$4:$X$28,'Форма 1'!X$8),"")</f>
        <v>2268710.35</v>
      </c>
      <c r="H2360" s="103">
        <f>IF(ISNUMBER('Форма 1'!Y2360),'Форма 1'!$H2360*VLOOKUP('Форма 1'!$F2360,'Придельники с 2022'!$B$4:$X$28,'Форма 1'!Y$8),"")</f>
        <v>5977085.25</v>
      </c>
      <c r="I2360" s="103" t="str">
        <f>IF(ISNUMBER('Форма 1'!Z2360),'Форма 1'!$H2360*VLOOKUP('Форма 1'!$F2360,'Придельники с 2022'!$B$4:$X$28,'Форма 1'!Z$8),"")</f>
        <v/>
      </c>
      <c r="J2360" s="103" t="str">
        <f>IF(ISNUMBER('Форма 1'!AA2360),'Форма 1'!$H2360*VLOOKUP('Форма 1'!$F2360,'Придельники с 2022'!$B$4:$X$28,'Форма 1'!AA$8),"")</f>
        <v/>
      </c>
      <c r="K2360" s="90"/>
      <c r="L2360" s="87"/>
      <c r="M2360" s="103" t="str">
        <f>IF(ISNUMBER('Форма 1'!AD2360),'Форма 1'!$H2360*VLOOKUP('Форма 1'!$F2360,'Придельники с 2022'!$B$4:$X$28,'Форма 1'!AD$8),"")</f>
        <v/>
      </c>
      <c r="N2360" s="103" t="str">
        <f>IF(ISBLANK('Форма 1'!$AE2360),"",IF('Форма 1'!$AE2360=1,'Форма 1'!$H2360*VLOOKUP('Форма 1'!$F2360,'Придельники с 2022'!$B$4:$X$28,'Форма 1'!$AE$8,0),IF('Форма 1'!$AE2360=2,'Форма 1'!$H2360*VLOOKUP('Форма 1'!$F2360,'Придельники с 2022'!$B$4:$X$28,13,0),IF('Форма 1'!$AE2360=3,'Форма 1'!$H2360*VLOOKUP('Форма 1'!$F2360,'Придельники с 2022'!$B$4:$X$28,12,0)))))</f>
        <v/>
      </c>
      <c r="O2360" s="103" t="str">
        <f>IF(ISNUMBER('Форма 1'!AF2360),'Форма 1'!$H2360*VLOOKUP('Форма 1'!$F2360,'Придельники с 2022'!$B$4:$X$28,'Форма 1'!AF$8),"")</f>
        <v/>
      </c>
      <c r="P2360" s="87"/>
      <c r="Q2360" s="103" t="str">
        <f>IF(ISNUMBER('Форма 1'!AH2360),'Форма 1'!$H2360*VLOOKUP('Форма 1'!$F2360,'Придельники с 2022'!$B$4:$X$28,'Форма 1'!AH$8),"")</f>
        <v/>
      </c>
      <c r="R2360" s="103" t="str">
        <f>IF(ISNUMBER('Форма 1'!AI2360),'Форма 1'!$H2360*VLOOKUP('Форма 1'!$F2360,'Придельники с 2022'!$B$4:$X$28,'Форма 1'!AI$8),"")</f>
        <v/>
      </c>
      <c r="S2360" s="103" t="str">
        <f>IF(ISNUMBER('Форма 1'!AJ2360),'Форма 1'!$H2360*VLOOKUP('Форма 1'!$F2360,'Придельники с 2022'!$B$4:$X$28,'Форма 1'!AJ$8),"")</f>
        <v/>
      </c>
      <c r="T2360" s="87"/>
    </row>
    <row r="2361" spans="1:20">
      <c r="A2361" s="188">
        <f t="shared" si="208"/>
        <v>51</v>
      </c>
      <c r="B2361" s="189" t="s">
        <v>2302</v>
      </c>
      <c r="C2361" s="99">
        <f t="shared" si="210"/>
        <v>10787876</v>
      </c>
      <c r="D2361" s="103" t="str">
        <f>IF(ISNUMBER('Форма 1'!U2361),'Форма 1'!$H2361*VLOOKUP('Форма 1'!$F2361,'Придельники с 2022'!$B$4:$X$28,'Форма 1'!U$8),"")</f>
        <v/>
      </c>
      <c r="E2361" s="103" t="str">
        <f>IF(ISNUMBER('Форма 1'!V2361),'Форма 1'!$H2361*VLOOKUP('Форма 1'!$F2361,'Придельники с 2022'!$B$4:$X$28,'Форма 1'!V$8),"")</f>
        <v/>
      </c>
      <c r="F2361" s="103">
        <f>IF(ISNUMBER('Форма 1'!W2361),'Форма 1'!$H2361*VLOOKUP('Форма 1'!$F2361,'Придельники с 2022'!$B$4:$X$28,'Форма 1'!W$8),"")</f>
        <v>3311656.48</v>
      </c>
      <c r="G2361" s="103">
        <f>IF(ISNUMBER('Форма 1'!X2361),'Форма 1'!$H2361*VLOOKUP('Форма 1'!$F2361,'Придельники с 2022'!$B$4:$X$28,'Форма 1'!X$8),"")</f>
        <v>2056972.72</v>
      </c>
      <c r="H2361" s="103">
        <f>IF(ISNUMBER('Форма 1'!Y2361),'Форма 1'!$H2361*VLOOKUP('Форма 1'!$F2361,'Придельники с 2022'!$B$4:$X$28,'Форма 1'!Y$8),"")</f>
        <v>5419246.7999999998</v>
      </c>
      <c r="I2361" s="103" t="str">
        <f>IF(ISNUMBER('Форма 1'!Z2361),'Форма 1'!$H2361*VLOOKUP('Форма 1'!$F2361,'Придельники с 2022'!$B$4:$X$28,'Форма 1'!Z$8),"")</f>
        <v/>
      </c>
      <c r="J2361" s="103" t="str">
        <f>IF(ISNUMBER('Форма 1'!AA2361),'Форма 1'!$H2361*VLOOKUP('Форма 1'!$F2361,'Придельники с 2022'!$B$4:$X$28,'Форма 1'!AA$8),"")</f>
        <v/>
      </c>
      <c r="K2361" s="90"/>
      <c r="L2361" s="87"/>
      <c r="M2361" s="103" t="str">
        <f>IF(ISNUMBER('Форма 1'!AD2361),'Форма 1'!$H2361*VLOOKUP('Форма 1'!$F2361,'Придельники с 2022'!$B$4:$X$28,'Форма 1'!AD$8),"")</f>
        <v/>
      </c>
      <c r="N2361" s="103" t="str">
        <f>IF(ISBLANK('Форма 1'!$AE2361),"",IF('Форма 1'!$AE2361=1,'Форма 1'!$H2361*VLOOKUP('Форма 1'!$F2361,'Придельники с 2022'!$B$4:$X$28,'Форма 1'!$AE$8,0),IF('Форма 1'!$AE2361=2,'Форма 1'!$H2361*VLOOKUP('Форма 1'!$F2361,'Придельники с 2022'!$B$4:$X$28,13,0),IF('Форма 1'!$AE2361=3,'Форма 1'!$H2361*VLOOKUP('Форма 1'!$F2361,'Придельники с 2022'!$B$4:$X$28,12,0)))))</f>
        <v/>
      </c>
      <c r="O2361" s="103" t="str">
        <f>IF(ISNUMBER('Форма 1'!AF2361),'Форма 1'!$H2361*VLOOKUP('Форма 1'!$F2361,'Придельники с 2022'!$B$4:$X$28,'Форма 1'!AF$8),"")</f>
        <v/>
      </c>
      <c r="P2361" s="87"/>
      <c r="Q2361" s="103" t="str">
        <f>IF(ISNUMBER('Форма 1'!AH2361),'Форма 1'!$H2361*VLOOKUP('Форма 1'!$F2361,'Придельники с 2022'!$B$4:$X$28,'Форма 1'!AH$8),"")</f>
        <v/>
      </c>
      <c r="R2361" s="103" t="str">
        <f>IF(ISNUMBER('Форма 1'!AI2361),'Форма 1'!$H2361*VLOOKUP('Форма 1'!$F2361,'Придельники с 2022'!$B$4:$X$28,'Форма 1'!AI$8),"")</f>
        <v/>
      </c>
      <c r="S2361" s="103" t="str">
        <f>IF(ISNUMBER('Форма 1'!AJ2361),'Форма 1'!$H2361*VLOOKUP('Форма 1'!$F2361,'Придельники с 2022'!$B$4:$X$28,'Форма 1'!AJ$8),"")</f>
        <v/>
      </c>
      <c r="T2361" s="87"/>
    </row>
    <row r="2362" spans="1:20">
      <c r="A2362" s="188">
        <f t="shared" si="208"/>
        <v>52</v>
      </c>
      <c r="B2362" s="189" t="s">
        <v>2303</v>
      </c>
      <c r="C2362" s="99">
        <f t="shared" si="210"/>
        <v>9565561.5</v>
      </c>
      <c r="D2362" s="103" t="str">
        <f>IF(ISNUMBER('Форма 1'!U2362),'Форма 1'!$H2362*VLOOKUP('Форма 1'!$F2362,'Придельники с 2022'!$B$4:$X$28,'Форма 1'!U$8),"")</f>
        <v/>
      </c>
      <c r="E2362" s="103" t="str">
        <f>IF(ISNUMBER('Форма 1'!V2362),'Форма 1'!$H2362*VLOOKUP('Форма 1'!$F2362,'Придельники с 2022'!$B$4:$X$28,'Форма 1'!V$8),"")</f>
        <v/>
      </c>
      <c r="F2362" s="103">
        <f>IF(ISNUMBER('Форма 1'!W2362),'Форма 1'!$H2362*VLOOKUP('Форма 1'!$F2362,'Придельники с 2022'!$B$4:$X$28,'Форма 1'!W$8),"")</f>
        <v>2936431.02</v>
      </c>
      <c r="G2362" s="103">
        <f>IF(ISNUMBER('Форма 1'!X2362),'Форма 1'!$H2362*VLOOKUP('Форма 1'!$F2362,'Придельники с 2022'!$B$4:$X$28,'Форма 1'!X$8),"")</f>
        <v>1823908.5300000003</v>
      </c>
      <c r="H2362" s="103">
        <f>IF(ISNUMBER('Форма 1'!Y2362),'Форма 1'!$H2362*VLOOKUP('Форма 1'!$F2362,'Придельники с 2022'!$B$4:$X$28,'Форма 1'!Y$8),"")</f>
        <v>4805221.95</v>
      </c>
      <c r="I2362" s="103" t="str">
        <f>IF(ISNUMBER('Форма 1'!Z2362),'Форма 1'!$H2362*VLOOKUP('Форма 1'!$F2362,'Придельники с 2022'!$B$4:$X$28,'Форма 1'!Z$8),"")</f>
        <v/>
      </c>
      <c r="J2362" s="103" t="str">
        <f>IF(ISNUMBER('Форма 1'!AA2362),'Форма 1'!$H2362*VLOOKUP('Форма 1'!$F2362,'Придельники с 2022'!$B$4:$X$28,'Форма 1'!AA$8),"")</f>
        <v/>
      </c>
      <c r="K2362" s="90"/>
      <c r="L2362" s="87"/>
      <c r="M2362" s="103" t="str">
        <f>IF(ISNUMBER('Форма 1'!AD2362),'Форма 1'!$H2362*VLOOKUP('Форма 1'!$F2362,'Придельники с 2022'!$B$4:$X$28,'Форма 1'!AD$8),"")</f>
        <v/>
      </c>
      <c r="N2362" s="103" t="str">
        <f>IF(ISBLANK('Форма 1'!$AE2362),"",IF('Форма 1'!$AE2362=1,'Форма 1'!$H2362*VLOOKUP('Форма 1'!$F2362,'Придельники с 2022'!$B$4:$X$28,'Форма 1'!$AE$8,0),IF('Форма 1'!$AE2362=2,'Форма 1'!$H2362*VLOOKUP('Форма 1'!$F2362,'Придельники с 2022'!$B$4:$X$28,13,0),IF('Форма 1'!$AE2362=3,'Форма 1'!$H2362*VLOOKUP('Форма 1'!$F2362,'Придельники с 2022'!$B$4:$X$28,12,0)))))</f>
        <v/>
      </c>
      <c r="O2362" s="103" t="str">
        <f>IF(ISNUMBER('Форма 1'!AF2362),'Форма 1'!$H2362*VLOOKUP('Форма 1'!$F2362,'Придельники с 2022'!$B$4:$X$28,'Форма 1'!AF$8),"")</f>
        <v/>
      </c>
      <c r="P2362" s="87"/>
      <c r="Q2362" s="103" t="str">
        <f>IF(ISNUMBER('Форма 1'!AH2362),'Форма 1'!$H2362*VLOOKUP('Форма 1'!$F2362,'Придельники с 2022'!$B$4:$X$28,'Форма 1'!AH$8),"")</f>
        <v/>
      </c>
      <c r="R2362" s="103" t="str">
        <f>IF(ISNUMBER('Форма 1'!AI2362),'Форма 1'!$H2362*VLOOKUP('Форма 1'!$F2362,'Придельники с 2022'!$B$4:$X$28,'Форма 1'!AI$8),"")</f>
        <v/>
      </c>
      <c r="S2362" s="103" t="str">
        <f>IF(ISNUMBER('Форма 1'!AJ2362),'Форма 1'!$H2362*VLOOKUP('Форма 1'!$F2362,'Придельники с 2022'!$B$4:$X$28,'Форма 1'!AJ$8),"")</f>
        <v/>
      </c>
      <c r="T2362" s="87"/>
    </row>
    <row r="2363" spans="1:20">
      <c r="A2363" s="188">
        <f t="shared" si="208"/>
        <v>53</v>
      </c>
      <c r="B2363" s="189" t="s">
        <v>2304</v>
      </c>
      <c r="C2363" s="99">
        <f t="shared" si="210"/>
        <v>12257074.5</v>
      </c>
      <c r="D2363" s="103" t="str">
        <f>IF(ISNUMBER('Форма 1'!U2363),'Форма 1'!$H2363*VLOOKUP('Форма 1'!$F2363,'Придельники с 2022'!$B$4:$X$28,'Форма 1'!U$8),"")</f>
        <v/>
      </c>
      <c r="E2363" s="103" t="str">
        <f>IF(ISNUMBER('Форма 1'!V2363),'Форма 1'!$H2363*VLOOKUP('Форма 1'!$F2363,'Придельники с 2022'!$B$4:$X$28,'Форма 1'!V$8),"")</f>
        <v/>
      </c>
      <c r="F2363" s="103">
        <f>IF(ISNUMBER('Форма 1'!W2363),'Форма 1'!$H2363*VLOOKUP('Форма 1'!$F2363,'Придельники с 2022'!$B$4:$X$28,'Форма 1'!W$8),"")</f>
        <v>3762670.26</v>
      </c>
      <c r="G2363" s="103">
        <f>IF(ISNUMBER('Форма 1'!X2363),'Форма 1'!$H2363*VLOOKUP('Форма 1'!$F2363,'Придельники с 2022'!$B$4:$X$28,'Форма 1'!X$8),"")</f>
        <v>2337111.39</v>
      </c>
      <c r="H2363" s="103">
        <f>IF(ISNUMBER('Форма 1'!Y2363),'Форма 1'!$H2363*VLOOKUP('Форма 1'!$F2363,'Придельники с 2022'!$B$4:$X$28,'Форма 1'!Y$8),"")</f>
        <v>6157292.8499999996</v>
      </c>
      <c r="I2363" s="103" t="str">
        <f>IF(ISNUMBER('Форма 1'!Z2363),'Форма 1'!$H2363*VLOOKUP('Форма 1'!$F2363,'Придельники с 2022'!$B$4:$X$28,'Форма 1'!Z$8),"")</f>
        <v/>
      </c>
      <c r="J2363" s="103" t="str">
        <f>IF(ISNUMBER('Форма 1'!AA2363),'Форма 1'!$H2363*VLOOKUP('Форма 1'!$F2363,'Придельники с 2022'!$B$4:$X$28,'Форма 1'!AA$8),"")</f>
        <v/>
      </c>
      <c r="K2363" s="90"/>
      <c r="L2363" s="87"/>
      <c r="M2363" s="103" t="str">
        <f>IF(ISNUMBER('Форма 1'!AD2363),'Форма 1'!$H2363*VLOOKUP('Форма 1'!$F2363,'Придельники с 2022'!$B$4:$X$28,'Форма 1'!AD$8),"")</f>
        <v/>
      </c>
      <c r="N2363" s="103" t="str">
        <f>IF(ISBLANK('Форма 1'!$AE2363),"",IF('Форма 1'!$AE2363=1,'Форма 1'!$H2363*VLOOKUP('Форма 1'!$F2363,'Придельники с 2022'!$B$4:$X$28,'Форма 1'!$AE$8,0),IF('Форма 1'!$AE2363=2,'Форма 1'!$H2363*VLOOKUP('Форма 1'!$F2363,'Придельники с 2022'!$B$4:$X$28,13,0),IF('Форма 1'!$AE2363=3,'Форма 1'!$H2363*VLOOKUP('Форма 1'!$F2363,'Придельники с 2022'!$B$4:$X$28,12,0)))))</f>
        <v/>
      </c>
      <c r="O2363" s="103" t="str">
        <f>IF(ISNUMBER('Форма 1'!AF2363),'Форма 1'!$H2363*VLOOKUP('Форма 1'!$F2363,'Придельники с 2022'!$B$4:$X$28,'Форма 1'!AF$8),"")</f>
        <v/>
      </c>
      <c r="P2363" s="87"/>
      <c r="Q2363" s="103" t="str">
        <f>IF(ISNUMBER('Форма 1'!AH2363),'Форма 1'!$H2363*VLOOKUP('Форма 1'!$F2363,'Придельники с 2022'!$B$4:$X$28,'Форма 1'!AH$8),"")</f>
        <v/>
      </c>
      <c r="R2363" s="103" t="str">
        <f>IF(ISNUMBER('Форма 1'!AI2363),'Форма 1'!$H2363*VLOOKUP('Форма 1'!$F2363,'Придельники с 2022'!$B$4:$X$28,'Форма 1'!AI$8),"")</f>
        <v/>
      </c>
      <c r="S2363" s="103" t="str">
        <f>IF(ISNUMBER('Форма 1'!AJ2363),'Форма 1'!$H2363*VLOOKUP('Форма 1'!$F2363,'Придельники с 2022'!$B$4:$X$28,'Форма 1'!AJ$8),"")</f>
        <v/>
      </c>
      <c r="T2363" s="87"/>
    </row>
    <row r="2364" spans="1:20">
      <c r="A2364" s="188">
        <f t="shared" si="208"/>
        <v>54</v>
      </c>
      <c r="B2364" s="189" t="s">
        <v>2305</v>
      </c>
      <c r="C2364" s="99">
        <f t="shared" si="210"/>
        <v>6275252.5</v>
      </c>
      <c r="D2364" s="103" t="str">
        <f>IF(ISNUMBER('Форма 1'!U2364),'Форма 1'!$H2364*VLOOKUP('Форма 1'!$F2364,'Придельники с 2022'!$B$4:$X$28,'Форма 1'!U$8),"")</f>
        <v/>
      </c>
      <c r="E2364" s="103" t="str">
        <f>IF(ISNUMBER('Форма 1'!V2364),'Форма 1'!$H2364*VLOOKUP('Форма 1'!$F2364,'Придельники с 2022'!$B$4:$X$28,'Форма 1'!V$8),"")</f>
        <v/>
      </c>
      <c r="F2364" s="103">
        <f>IF(ISNUMBER('Форма 1'!W2364),'Форма 1'!$H2364*VLOOKUP('Форма 1'!$F2364,'Придельники с 2022'!$B$4:$X$28,'Форма 1'!W$8),"")</f>
        <v>1926373.7</v>
      </c>
      <c r="G2364" s="103">
        <f>IF(ISNUMBER('Форма 1'!X2364),'Форма 1'!$H2364*VLOOKUP('Форма 1'!$F2364,'Придельники с 2022'!$B$4:$X$28,'Форма 1'!X$8),"")</f>
        <v>1196530.55</v>
      </c>
      <c r="H2364" s="103">
        <f>IF(ISNUMBER('Форма 1'!Y2364),'Форма 1'!$H2364*VLOOKUP('Форма 1'!$F2364,'Придельники с 2022'!$B$4:$X$28,'Форма 1'!Y$8),"")</f>
        <v>3152348.25</v>
      </c>
      <c r="I2364" s="103" t="str">
        <f>IF(ISNUMBER('Форма 1'!Z2364),'Форма 1'!$H2364*VLOOKUP('Форма 1'!$F2364,'Придельники с 2022'!$B$4:$X$28,'Форма 1'!Z$8),"")</f>
        <v/>
      </c>
      <c r="J2364" s="103" t="str">
        <f>IF(ISNUMBER('Форма 1'!AA2364),'Форма 1'!$H2364*VLOOKUP('Форма 1'!$F2364,'Придельники с 2022'!$B$4:$X$28,'Форма 1'!AA$8),"")</f>
        <v/>
      </c>
      <c r="K2364" s="90"/>
      <c r="L2364" s="87"/>
      <c r="M2364" s="103" t="str">
        <f>IF(ISNUMBER('Форма 1'!AD2364),'Форма 1'!$H2364*VLOOKUP('Форма 1'!$F2364,'Придельники с 2022'!$B$4:$X$28,'Форма 1'!AD$8),"")</f>
        <v/>
      </c>
      <c r="N2364" s="103" t="str">
        <f>IF(ISBLANK('Форма 1'!$AE2364),"",IF('Форма 1'!$AE2364=1,'Форма 1'!$H2364*VLOOKUP('Форма 1'!$F2364,'Придельники с 2022'!$B$4:$X$28,'Форма 1'!$AE$8,0),IF('Форма 1'!$AE2364=2,'Форма 1'!$H2364*VLOOKUP('Форма 1'!$F2364,'Придельники с 2022'!$B$4:$X$28,13,0),IF('Форма 1'!$AE2364=3,'Форма 1'!$H2364*VLOOKUP('Форма 1'!$F2364,'Придельники с 2022'!$B$4:$X$28,12,0)))))</f>
        <v/>
      </c>
      <c r="O2364" s="103" t="str">
        <f>IF(ISNUMBER('Форма 1'!AF2364),'Форма 1'!$H2364*VLOOKUP('Форма 1'!$F2364,'Придельники с 2022'!$B$4:$X$28,'Форма 1'!AF$8),"")</f>
        <v/>
      </c>
      <c r="P2364" s="87"/>
      <c r="Q2364" s="103" t="str">
        <f>IF(ISNUMBER('Форма 1'!AH2364),'Форма 1'!$H2364*VLOOKUP('Форма 1'!$F2364,'Придельники с 2022'!$B$4:$X$28,'Форма 1'!AH$8),"")</f>
        <v/>
      </c>
      <c r="R2364" s="103" t="str">
        <f>IF(ISNUMBER('Форма 1'!AI2364),'Форма 1'!$H2364*VLOOKUP('Форма 1'!$F2364,'Придельники с 2022'!$B$4:$X$28,'Форма 1'!AI$8),"")</f>
        <v/>
      </c>
      <c r="S2364" s="103" t="str">
        <f>IF(ISNUMBER('Форма 1'!AJ2364),'Форма 1'!$H2364*VLOOKUP('Форма 1'!$F2364,'Придельники с 2022'!$B$4:$X$28,'Форма 1'!AJ$8),"")</f>
        <v/>
      </c>
      <c r="T2364" s="87"/>
    </row>
    <row r="2365" spans="1:20">
      <c r="A2365" s="188">
        <f t="shared" si="208"/>
        <v>55</v>
      </c>
      <c r="B2365" s="189" t="s">
        <v>2306</v>
      </c>
      <c r="C2365" s="99">
        <f t="shared" si="210"/>
        <v>6543619.5</v>
      </c>
      <c r="D2365" s="103" t="str">
        <f>IF(ISNUMBER('Форма 1'!U2365),'Форма 1'!$H2365*VLOOKUP('Форма 1'!$F2365,'Придельники с 2022'!$B$4:$X$28,'Форма 1'!U$8),"")</f>
        <v/>
      </c>
      <c r="E2365" s="103" t="str">
        <f>IF(ISNUMBER('Форма 1'!V2365),'Форма 1'!$H2365*VLOOKUP('Форма 1'!$F2365,'Придельники с 2022'!$B$4:$X$28,'Форма 1'!V$8),"")</f>
        <v/>
      </c>
      <c r="F2365" s="103">
        <f>IF(ISNUMBER('Форма 1'!W2365),'Форма 1'!$H2365*VLOOKUP('Форма 1'!$F2365,'Придельники с 2022'!$B$4:$X$28,'Форма 1'!W$8),"")</f>
        <v>2008756.8599999999</v>
      </c>
      <c r="G2365" s="103">
        <f>IF(ISNUMBER('Форма 1'!X2365),'Форма 1'!$H2365*VLOOKUP('Форма 1'!$F2365,'Придельники с 2022'!$B$4:$X$28,'Форма 1'!X$8),"")</f>
        <v>1247701.29</v>
      </c>
      <c r="H2365" s="103">
        <f>IF(ISNUMBER('Форма 1'!Y2365),'Форма 1'!$H2365*VLOOKUP('Форма 1'!$F2365,'Придельники с 2022'!$B$4:$X$28,'Форма 1'!Y$8),"")</f>
        <v>3287161.35</v>
      </c>
      <c r="I2365" s="103" t="str">
        <f>IF(ISNUMBER('Форма 1'!Z2365),'Форма 1'!$H2365*VLOOKUP('Форма 1'!$F2365,'Придельники с 2022'!$B$4:$X$28,'Форма 1'!Z$8),"")</f>
        <v/>
      </c>
      <c r="J2365" s="103" t="str">
        <f>IF(ISNUMBER('Форма 1'!AA2365),'Форма 1'!$H2365*VLOOKUP('Форма 1'!$F2365,'Придельники с 2022'!$B$4:$X$28,'Форма 1'!AA$8),"")</f>
        <v/>
      </c>
      <c r="K2365" s="90"/>
      <c r="L2365" s="87"/>
      <c r="M2365" s="103" t="str">
        <f>IF(ISNUMBER('Форма 1'!AD2365),'Форма 1'!$H2365*VLOOKUP('Форма 1'!$F2365,'Придельники с 2022'!$B$4:$X$28,'Форма 1'!AD$8),"")</f>
        <v/>
      </c>
      <c r="N2365" s="103" t="str">
        <f>IF(ISBLANK('Форма 1'!$AE2365),"",IF('Форма 1'!$AE2365=1,'Форма 1'!$H2365*VLOOKUP('Форма 1'!$F2365,'Придельники с 2022'!$B$4:$X$28,'Форма 1'!$AE$8,0),IF('Форма 1'!$AE2365=2,'Форма 1'!$H2365*VLOOKUP('Форма 1'!$F2365,'Придельники с 2022'!$B$4:$X$28,13,0),IF('Форма 1'!$AE2365=3,'Форма 1'!$H2365*VLOOKUP('Форма 1'!$F2365,'Придельники с 2022'!$B$4:$X$28,12,0)))))</f>
        <v/>
      </c>
      <c r="O2365" s="103" t="str">
        <f>IF(ISNUMBER('Форма 1'!AF2365),'Форма 1'!$H2365*VLOOKUP('Форма 1'!$F2365,'Придельники с 2022'!$B$4:$X$28,'Форма 1'!AF$8),"")</f>
        <v/>
      </c>
      <c r="P2365" s="87"/>
      <c r="Q2365" s="103" t="str">
        <f>IF(ISNUMBER('Форма 1'!AH2365),'Форма 1'!$H2365*VLOOKUP('Форма 1'!$F2365,'Придельники с 2022'!$B$4:$X$28,'Форма 1'!AH$8),"")</f>
        <v/>
      </c>
      <c r="R2365" s="103" t="str">
        <f>IF(ISNUMBER('Форма 1'!AI2365),'Форма 1'!$H2365*VLOOKUP('Форма 1'!$F2365,'Придельники с 2022'!$B$4:$X$28,'Форма 1'!AI$8),"")</f>
        <v/>
      </c>
      <c r="S2365" s="103" t="str">
        <f>IF(ISNUMBER('Форма 1'!AJ2365),'Форма 1'!$H2365*VLOOKUP('Форма 1'!$F2365,'Придельники с 2022'!$B$4:$X$28,'Форма 1'!AJ$8),"")</f>
        <v/>
      </c>
      <c r="T2365" s="87"/>
    </row>
    <row r="2366" spans="1:20">
      <c r="A2366" s="188">
        <f t="shared" si="208"/>
        <v>56</v>
      </c>
      <c r="B2366" s="189" t="s">
        <v>2307</v>
      </c>
      <c r="C2366" s="99">
        <f t="shared" si="210"/>
        <v>5275781.5</v>
      </c>
      <c r="D2366" s="103" t="str">
        <f>IF(ISNUMBER('Форма 1'!U2366),'Форма 1'!$H2366*VLOOKUP('Форма 1'!$F2366,'Придельники с 2022'!$B$4:$X$28,'Форма 1'!U$8),"")</f>
        <v/>
      </c>
      <c r="E2366" s="103" t="str">
        <f>IF(ISNUMBER('Форма 1'!V2366),'Форма 1'!$H2366*VLOOKUP('Форма 1'!$F2366,'Придельники с 2022'!$B$4:$X$28,'Форма 1'!V$8),"")</f>
        <v/>
      </c>
      <c r="F2366" s="103">
        <f>IF(ISNUMBER('Форма 1'!W2366),'Форма 1'!$H2366*VLOOKUP('Форма 1'!$F2366,'Придельники с 2022'!$B$4:$X$28,'Форма 1'!W$8),"")</f>
        <v>1619556.62</v>
      </c>
      <c r="G2366" s="103">
        <f>IF(ISNUMBER('Форма 1'!X2366),'Форма 1'!$H2366*VLOOKUP('Форма 1'!$F2366,'Придельники с 2022'!$B$4:$X$28,'Форма 1'!X$8),"")</f>
        <v>1005956.9300000002</v>
      </c>
      <c r="H2366" s="103">
        <f>IF(ISNUMBER('Форма 1'!Y2366),'Форма 1'!$H2366*VLOOKUP('Форма 1'!$F2366,'Придельники с 2022'!$B$4:$X$28,'Форма 1'!Y$8),"")</f>
        <v>2650267.9500000002</v>
      </c>
      <c r="I2366" s="103" t="str">
        <f>IF(ISNUMBER('Форма 1'!Z2366),'Форма 1'!$H2366*VLOOKUP('Форма 1'!$F2366,'Придельники с 2022'!$B$4:$X$28,'Форма 1'!Z$8),"")</f>
        <v/>
      </c>
      <c r="J2366" s="103" t="str">
        <f>IF(ISNUMBER('Форма 1'!AA2366),'Форма 1'!$H2366*VLOOKUP('Форма 1'!$F2366,'Придельники с 2022'!$B$4:$X$28,'Форма 1'!AA$8),"")</f>
        <v/>
      </c>
      <c r="K2366" s="90"/>
      <c r="L2366" s="87"/>
      <c r="M2366" s="103" t="str">
        <f>IF(ISNUMBER('Форма 1'!AD2366),'Форма 1'!$H2366*VLOOKUP('Форма 1'!$F2366,'Придельники с 2022'!$B$4:$X$28,'Форма 1'!AD$8),"")</f>
        <v/>
      </c>
      <c r="N2366" s="103" t="str">
        <f>IF(ISBLANK('Форма 1'!$AE2366),"",IF('Форма 1'!$AE2366=1,'Форма 1'!$H2366*VLOOKUP('Форма 1'!$F2366,'Придельники с 2022'!$B$4:$X$28,'Форма 1'!$AE$8,0),IF('Форма 1'!$AE2366=2,'Форма 1'!$H2366*VLOOKUP('Форма 1'!$F2366,'Придельники с 2022'!$B$4:$X$28,13,0),IF('Форма 1'!$AE2366=3,'Форма 1'!$H2366*VLOOKUP('Форма 1'!$F2366,'Придельники с 2022'!$B$4:$X$28,12,0)))))</f>
        <v/>
      </c>
      <c r="O2366" s="103" t="str">
        <f>IF(ISNUMBER('Форма 1'!AF2366),'Форма 1'!$H2366*VLOOKUP('Форма 1'!$F2366,'Придельники с 2022'!$B$4:$X$28,'Форма 1'!AF$8),"")</f>
        <v/>
      </c>
      <c r="P2366" s="87"/>
      <c r="Q2366" s="103" t="str">
        <f>IF(ISNUMBER('Форма 1'!AH2366),'Форма 1'!$H2366*VLOOKUP('Форма 1'!$F2366,'Придельники с 2022'!$B$4:$X$28,'Форма 1'!AH$8),"")</f>
        <v/>
      </c>
      <c r="R2366" s="103" t="str">
        <f>IF(ISNUMBER('Форма 1'!AI2366),'Форма 1'!$H2366*VLOOKUP('Форма 1'!$F2366,'Придельники с 2022'!$B$4:$X$28,'Форма 1'!AI$8),"")</f>
        <v/>
      </c>
      <c r="S2366" s="103" t="str">
        <f>IF(ISNUMBER('Форма 1'!AJ2366),'Форма 1'!$H2366*VLOOKUP('Форма 1'!$F2366,'Придельники с 2022'!$B$4:$X$28,'Форма 1'!AJ$8),"")</f>
        <v/>
      </c>
      <c r="T2366" s="87"/>
    </row>
    <row r="2367" spans="1:20">
      <c r="A2367" s="188">
        <f t="shared" si="208"/>
        <v>57</v>
      </c>
      <c r="B2367" s="189" t="s">
        <v>2308</v>
      </c>
      <c r="C2367" s="99">
        <f t="shared" si="210"/>
        <v>6100831</v>
      </c>
      <c r="D2367" s="103" t="str">
        <f>IF(ISNUMBER('Форма 1'!U2367),'Форма 1'!$H2367*VLOOKUP('Форма 1'!$F2367,'Придельники с 2022'!$B$4:$X$28,'Форма 1'!U$8),"")</f>
        <v/>
      </c>
      <c r="E2367" s="103" t="str">
        <f>IF(ISNUMBER('Форма 1'!V2367),'Форма 1'!$H2367*VLOOKUP('Форма 1'!$F2367,'Придельники с 2022'!$B$4:$X$28,'Форма 1'!V$8),"")</f>
        <v/>
      </c>
      <c r="F2367" s="103">
        <f>IF(ISNUMBER('Форма 1'!W2367),'Форма 1'!$H2367*VLOOKUP('Форма 1'!$F2367,'Придельники с 2022'!$B$4:$X$28,'Форма 1'!W$8),"")</f>
        <v>1872829.88</v>
      </c>
      <c r="G2367" s="103">
        <f>IF(ISNUMBER('Форма 1'!X2367),'Форма 1'!$H2367*VLOOKUP('Форма 1'!$F2367,'Придельники с 2022'!$B$4:$X$28,'Форма 1'!X$8),"")</f>
        <v>1163272.82</v>
      </c>
      <c r="H2367" s="103">
        <f>IF(ISNUMBER('Форма 1'!Y2367),'Форма 1'!$H2367*VLOOKUP('Форма 1'!$F2367,'Придельники с 2022'!$B$4:$X$28,'Форма 1'!Y$8),"")</f>
        <v>3064728.3</v>
      </c>
      <c r="I2367" s="103" t="str">
        <f>IF(ISNUMBER('Форма 1'!Z2367),'Форма 1'!$H2367*VLOOKUP('Форма 1'!$F2367,'Придельники с 2022'!$B$4:$X$28,'Форма 1'!Z$8),"")</f>
        <v/>
      </c>
      <c r="J2367" s="103" t="str">
        <f>IF(ISNUMBER('Форма 1'!AA2367),'Форма 1'!$H2367*VLOOKUP('Форма 1'!$F2367,'Придельники с 2022'!$B$4:$X$28,'Форма 1'!AA$8),"")</f>
        <v/>
      </c>
      <c r="K2367" s="90"/>
      <c r="L2367" s="87"/>
      <c r="M2367" s="103" t="str">
        <f>IF(ISNUMBER('Форма 1'!AD2367),'Форма 1'!$H2367*VLOOKUP('Форма 1'!$F2367,'Придельники с 2022'!$B$4:$X$28,'Форма 1'!AD$8),"")</f>
        <v/>
      </c>
      <c r="N2367" s="103" t="str">
        <f>IF(ISBLANK('Форма 1'!$AE2367),"",IF('Форма 1'!$AE2367=1,'Форма 1'!$H2367*VLOOKUP('Форма 1'!$F2367,'Придельники с 2022'!$B$4:$X$28,'Форма 1'!$AE$8,0),IF('Форма 1'!$AE2367=2,'Форма 1'!$H2367*VLOOKUP('Форма 1'!$F2367,'Придельники с 2022'!$B$4:$X$28,13,0),IF('Форма 1'!$AE2367=3,'Форма 1'!$H2367*VLOOKUP('Форма 1'!$F2367,'Придельники с 2022'!$B$4:$X$28,12,0)))))</f>
        <v/>
      </c>
      <c r="O2367" s="103" t="str">
        <f>IF(ISNUMBER('Форма 1'!AF2367),'Форма 1'!$H2367*VLOOKUP('Форма 1'!$F2367,'Придельники с 2022'!$B$4:$X$28,'Форма 1'!AF$8),"")</f>
        <v/>
      </c>
      <c r="P2367" s="87"/>
      <c r="Q2367" s="103" t="str">
        <f>IF(ISNUMBER('Форма 1'!AH2367),'Форма 1'!$H2367*VLOOKUP('Форма 1'!$F2367,'Придельники с 2022'!$B$4:$X$28,'Форма 1'!AH$8),"")</f>
        <v/>
      </c>
      <c r="R2367" s="103" t="str">
        <f>IF(ISNUMBER('Форма 1'!AI2367),'Форма 1'!$H2367*VLOOKUP('Форма 1'!$F2367,'Придельники с 2022'!$B$4:$X$28,'Форма 1'!AI$8),"")</f>
        <v/>
      </c>
      <c r="S2367" s="103" t="str">
        <f>IF(ISNUMBER('Форма 1'!AJ2367),'Форма 1'!$H2367*VLOOKUP('Форма 1'!$F2367,'Придельники с 2022'!$B$4:$X$28,'Форма 1'!AJ$8),"")</f>
        <v/>
      </c>
      <c r="T2367" s="87"/>
    </row>
    <row r="2368" spans="1:20">
      <c r="A2368" s="188">
        <f t="shared" si="208"/>
        <v>58</v>
      </c>
      <c r="B2368" s="189" t="s">
        <v>2309</v>
      </c>
      <c r="C2368" s="99">
        <f t="shared" si="210"/>
        <v>7940185</v>
      </c>
      <c r="D2368" s="103" t="str">
        <f>IF(ISNUMBER('Форма 1'!U2368),'Форма 1'!$H2368*VLOOKUP('Форма 1'!$F2368,'Придельники с 2022'!$B$4:$X$28,'Форма 1'!U$8),"")</f>
        <v/>
      </c>
      <c r="E2368" s="103" t="str">
        <f>IF(ISNUMBER('Форма 1'!V2368),'Форма 1'!$H2368*VLOOKUP('Форма 1'!$F2368,'Придельники с 2022'!$B$4:$X$28,'Форма 1'!V$8),"")</f>
        <v/>
      </c>
      <c r="F2368" s="103">
        <f>IF(ISNUMBER('Форма 1'!W2368),'Форма 1'!$H2368*VLOOKUP('Форма 1'!$F2368,'Придельники с 2022'!$B$4:$X$28,'Форма 1'!W$8),"")</f>
        <v>2437473.7999999998</v>
      </c>
      <c r="G2368" s="103">
        <f>IF(ISNUMBER('Форма 1'!X2368),'Форма 1'!$H2368*VLOOKUP('Форма 1'!$F2368,'Придельники с 2022'!$B$4:$X$28,'Форма 1'!X$8),"")</f>
        <v>1513990.7000000002</v>
      </c>
      <c r="H2368" s="103">
        <f>IF(ISNUMBER('Форма 1'!Y2368),'Форма 1'!$H2368*VLOOKUP('Форма 1'!$F2368,'Придельники с 2022'!$B$4:$X$28,'Форма 1'!Y$8),"")</f>
        <v>3988720.5</v>
      </c>
      <c r="I2368" s="103" t="str">
        <f>IF(ISNUMBER('Форма 1'!Z2368),'Форма 1'!$H2368*VLOOKUP('Форма 1'!$F2368,'Придельники с 2022'!$B$4:$X$28,'Форма 1'!Z$8),"")</f>
        <v/>
      </c>
      <c r="J2368" s="103" t="str">
        <f>IF(ISNUMBER('Форма 1'!AA2368),'Форма 1'!$H2368*VLOOKUP('Форма 1'!$F2368,'Придельники с 2022'!$B$4:$X$28,'Форма 1'!AA$8),"")</f>
        <v/>
      </c>
      <c r="K2368" s="90"/>
      <c r="L2368" s="87"/>
      <c r="M2368" s="103" t="str">
        <f>IF(ISNUMBER('Форма 1'!AD2368),'Форма 1'!$H2368*VLOOKUP('Форма 1'!$F2368,'Придельники с 2022'!$B$4:$X$28,'Форма 1'!AD$8),"")</f>
        <v/>
      </c>
      <c r="N2368" s="103" t="str">
        <f>IF(ISBLANK('Форма 1'!$AE2368),"",IF('Форма 1'!$AE2368=1,'Форма 1'!$H2368*VLOOKUP('Форма 1'!$F2368,'Придельники с 2022'!$B$4:$X$28,'Форма 1'!$AE$8,0),IF('Форма 1'!$AE2368=2,'Форма 1'!$H2368*VLOOKUP('Форма 1'!$F2368,'Придельники с 2022'!$B$4:$X$28,13,0),IF('Форма 1'!$AE2368=3,'Форма 1'!$H2368*VLOOKUP('Форма 1'!$F2368,'Придельники с 2022'!$B$4:$X$28,12,0)))))</f>
        <v/>
      </c>
      <c r="O2368" s="103" t="str">
        <f>IF(ISNUMBER('Форма 1'!AF2368),'Форма 1'!$H2368*VLOOKUP('Форма 1'!$F2368,'Придельники с 2022'!$B$4:$X$28,'Форма 1'!AF$8),"")</f>
        <v/>
      </c>
      <c r="P2368" s="87"/>
      <c r="Q2368" s="103" t="str">
        <f>IF(ISNUMBER('Форма 1'!AH2368),'Форма 1'!$H2368*VLOOKUP('Форма 1'!$F2368,'Придельники с 2022'!$B$4:$X$28,'Форма 1'!AH$8),"")</f>
        <v/>
      </c>
      <c r="R2368" s="103" t="str">
        <f>IF(ISNUMBER('Форма 1'!AI2368),'Форма 1'!$H2368*VLOOKUP('Форма 1'!$F2368,'Придельники с 2022'!$B$4:$X$28,'Форма 1'!AI$8),"")</f>
        <v/>
      </c>
      <c r="S2368" s="103" t="str">
        <f>IF(ISNUMBER('Форма 1'!AJ2368),'Форма 1'!$H2368*VLOOKUP('Форма 1'!$F2368,'Придельники с 2022'!$B$4:$X$28,'Форма 1'!AJ$8),"")</f>
        <v/>
      </c>
      <c r="T2368" s="87"/>
    </row>
    <row r="2369" spans="1:20">
      <c r="A2369" s="188">
        <f t="shared" si="208"/>
        <v>59</v>
      </c>
      <c r="B2369" s="189" t="s">
        <v>2310</v>
      </c>
      <c r="C2369" s="99">
        <f t="shared" si="210"/>
        <v>7913416.5</v>
      </c>
      <c r="D2369" s="103" t="str">
        <f>IF(ISNUMBER('Форма 1'!U2369),'Форма 1'!$H2369*VLOOKUP('Форма 1'!$F2369,'Придельники с 2022'!$B$4:$X$28,'Форма 1'!U$8),"")</f>
        <v/>
      </c>
      <c r="E2369" s="103" t="str">
        <f>IF(ISNUMBER('Форма 1'!V2369),'Форма 1'!$H2369*VLOOKUP('Форма 1'!$F2369,'Придельники с 2022'!$B$4:$X$28,'Форма 1'!V$8),"")</f>
        <v/>
      </c>
      <c r="F2369" s="103">
        <f>IF(ISNUMBER('Форма 1'!W2369),'Форма 1'!$H2369*VLOOKUP('Форма 1'!$F2369,'Придельники с 2022'!$B$4:$X$28,'Форма 1'!W$8),"")</f>
        <v>2429256.42</v>
      </c>
      <c r="G2369" s="103">
        <f>IF(ISNUMBER('Форма 1'!X2369),'Форма 1'!$H2369*VLOOKUP('Форма 1'!$F2369,'Придельники с 2022'!$B$4:$X$28,'Форма 1'!X$8),"")</f>
        <v>1508886.6300000001</v>
      </c>
      <c r="H2369" s="103">
        <f>IF(ISNUMBER('Форма 1'!Y2369),'Форма 1'!$H2369*VLOOKUP('Форма 1'!$F2369,'Придельники с 2022'!$B$4:$X$28,'Форма 1'!Y$8),"")</f>
        <v>3975273.45</v>
      </c>
      <c r="I2369" s="103" t="str">
        <f>IF(ISNUMBER('Форма 1'!Z2369),'Форма 1'!$H2369*VLOOKUP('Форма 1'!$F2369,'Придельники с 2022'!$B$4:$X$28,'Форма 1'!Z$8),"")</f>
        <v/>
      </c>
      <c r="J2369" s="103" t="str">
        <f>IF(ISNUMBER('Форма 1'!AA2369),'Форма 1'!$H2369*VLOOKUP('Форма 1'!$F2369,'Придельники с 2022'!$B$4:$X$28,'Форма 1'!AA$8),"")</f>
        <v/>
      </c>
      <c r="K2369" s="90"/>
      <c r="L2369" s="87"/>
      <c r="M2369" s="103" t="str">
        <f>IF(ISNUMBER('Форма 1'!AD2369),'Форма 1'!$H2369*VLOOKUP('Форма 1'!$F2369,'Придельники с 2022'!$B$4:$X$28,'Форма 1'!AD$8),"")</f>
        <v/>
      </c>
      <c r="N2369" s="103" t="str">
        <f>IF(ISBLANK('Форма 1'!$AE2369),"",IF('Форма 1'!$AE2369=1,'Форма 1'!$H2369*VLOOKUP('Форма 1'!$F2369,'Придельники с 2022'!$B$4:$X$28,'Форма 1'!$AE$8,0),IF('Форма 1'!$AE2369=2,'Форма 1'!$H2369*VLOOKUP('Форма 1'!$F2369,'Придельники с 2022'!$B$4:$X$28,13,0),IF('Форма 1'!$AE2369=3,'Форма 1'!$H2369*VLOOKUP('Форма 1'!$F2369,'Придельники с 2022'!$B$4:$X$28,12,0)))))</f>
        <v/>
      </c>
      <c r="O2369" s="103" t="str">
        <f>IF(ISNUMBER('Форма 1'!AF2369),'Форма 1'!$H2369*VLOOKUP('Форма 1'!$F2369,'Придельники с 2022'!$B$4:$X$28,'Форма 1'!AF$8),"")</f>
        <v/>
      </c>
      <c r="P2369" s="87"/>
      <c r="Q2369" s="103" t="str">
        <f>IF(ISNUMBER('Форма 1'!AH2369),'Форма 1'!$H2369*VLOOKUP('Форма 1'!$F2369,'Придельники с 2022'!$B$4:$X$28,'Форма 1'!AH$8),"")</f>
        <v/>
      </c>
      <c r="R2369" s="103" t="str">
        <f>IF(ISNUMBER('Форма 1'!AI2369),'Форма 1'!$H2369*VLOOKUP('Форма 1'!$F2369,'Придельники с 2022'!$B$4:$X$28,'Форма 1'!AI$8),"")</f>
        <v/>
      </c>
      <c r="S2369" s="103" t="str">
        <f>IF(ISNUMBER('Форма 1'!AJ2369),'Форма 1'!$H2369*VLOOKUP('Форма 1'!$F2369,'Придельники с 2022'!$B$4:$X$28,'Форма 1'!AJ$8),"")</f>
        <v/>
      </c>
      <c r="T2369" s="87"/>
    </row>
    <row r="2370" spans="1:20">
      <c r="A2370" s="188">
        <f t="shared" si="208"/>
        <v>60</v>
      </c>
      <c r="B2370" s="189" t="s">
        <v>2311</v>
      </c>
      <c r="C2370" s="99">
        <f t="shared" si="210"/>
        <v>10103830</v>
      </c>
      <c r="D2370" s="103" t="str">
        <f>IF(ISNUMBER('Форма 1'!U2370),'Форма 1'!$H2370*VLOOKUP('Форма 1'!$F2370,'Придельники с 2022'!$B$4:$X$28,'Форма 1'!U$8),"")</f>
        <v/>
      </c>
      <c r="E2370" s="103" t="str">
        <f>IF(ISNUMBER('Форма 1'!V2370),'Форма 1'!$H2370*VLOOKUP('Форма 1'!$F2370,'Придельники с 2022'!$B$4:$X$28,'Форма 1'!V$8),"")</f>
        <v/>
      </c>
      <c r="F2370" s="103">
        <f>IF(ISNUMBER('Форма 1'!W2370),'Форма 1'!$H2370*VLOOKUP('Форма 1'!$F2370,'Придельники с 2022'!$B$4:$X$28,'Форма 1'!W$8),"")</f>
        <v>3101668.4</v>
      </c>
      <c r="G2370" s="103">
        <f>IF(ISNUMBER('Форма 1'!X2370),'Форма 1'!$H2370*VLOOKUP('Форма 1'!$F2370,'Придельники с 2022'!$B$4:$X$28,'Форма 1'!X$8),"")</f>
        <v>1926542.6</v>
      </c>
      <c r="H2370" s="103">
        <f>IF(ISNUMBER('Форма 1'!Y2370),'Форма 1'!$H2370*VLOOKUP('Форма 1'!$F2370,'Придельники с 2022'!$B$4:$X$28,'Форма 1'!Y$8),"")</f>
        <v>5075619</v>
      </c>
      <c r="I2370" s="103" t="str">
        <f>IF(ISNUMBER('Форма 1'!Z2370),'Форма 1'!$H2370*VLOOKUP('Форма 1'!$F2370,'Придельники с 2022'!$B$4:$X$28,'Форма 1'!Z$8),"")</f>
        <v/>
      </c>
      <c r="J2370" s="103" t="str">
        <f>IF(ISNUMBER('Форма 1'!AA2370),'Форма 1'!$H2370*VLOOKUP('Форма 1'!$F2370,'Придельники с 2022'!$B$4:$X$28,'Форма 1'!AA$8),"")</f>
        <v/>
      </c>
      <c r="K2370" s="90"/>
      <c r="L2370" s="87"/>
      <c r="M2370" s="103" t="str">
        <f>IF(ISNUMBER('Форма 1'!AD2370),'Форма 1'!$H2370*VLOOKUP('Форма 1'!$F2370,'Придельники с 2022'!$B$4:$X$28,'Форма 1'!AD$8),"")</f>
        <v/>
      </c>
      <c r="N2370" s="103" t="str">
        <f>IF(ISBLANK('Форма 1'!$AE2370),"",IF('Форма 1'!$AE2370=1,'Форма 1'!$H2370*VLOOKUP('Форма 1'!$F2370,'Придельники с 2022'!$B$4:$X$28,'Форма 1'!$AE$8,0),IF('Форма 1'!$AE2370=2,'Форма 1'!$H2370*VLOOKUP('Форма 1'!$F2370,'Придельники с 2022'!$B$4:$X$28,13,0),IF('Форма 1'!$AE2370=3,'Форма 1'!$H2370*VLOOKUP('Форма 1'!$F2370,'Придельники с 2022'!$B$4:$X$28,12,0)))))</f>
        <v/>
      </c>
      <c r="O2370" s="103" t="str">
        <f>IF(ISNUMBER('Форма 1'!AF2370),'Форма 1'!$H2370*VLOOKUP('Форма 1'!$F2370,'Придельники с 2022'!$B$4:$X$28,'Форма 1'!AF$8),"")</f>
        <v/>
      </c>
      <c r="P2370" s="87"/>
      <c r="Q2370" s="103" t="str">
        <f>IF(ISNUMBER('Форма 1'!AH2370),'Форма 1'!$H2370*VLOOKUP('Форма 1'!$F2370,'Придельники с 2022'!$B$4:$X$28,'Форма 1'!AH$8),"")</f>
        <v/>
      </c>
      <c r="R2370" s="103" t="str">
        <f>IF(ISNUMBER('Форма 1'!AI2370),'Форма 1'!$H2370*VLOOKUP('Форма 1'!$F2370,'Придельники с 2022'!$B$4:$X$28,'Форма 1'!AI$8),"")</f>
        <v/>
      </c>
      <c r="S2370" s="103" t="str">
        <f>IF(ISNUMBER('Форма 1'!AJ2370),'Форма 1'!$H2370*VLOOKUP('Форма 1'!$F2370,'Придельники с 2022'!$B$4:$X$28,'Форма 1'!AJ$8),"")</f>
        <v/>
      </c>
      <c r="T2370" s="87"/>
    </row>
    <row r="2371" spans="1:20">
      <c r="A2371" s="188">
        <f t="shared" ref="A2371:A2435" si="211">A2370+1</f>
        <v>61</v>
      </c>
      <c r="B2371" s="192" t="s">
        <v>2312</v>
      </c>
      <c r="C2371" s="99">
        <f t="shared" si="210"/>
        <v>22066071.690000001</v>
      </c>
      <c r="D2371" s="103" t="str">
        <f>IF(ISNUMBER('Форма 1'!U2371),'Форма 1'!$H2371*VLOOKUP('Форма 1'!$F2371,'Придельники с 2022'!$B$4:$X$28,'Форма 1'!U$8),"")</f>
        <v/>
      </c>
      <c r="E2371" s="103" t="str">
        <f>IF(ISNUMBER('Форма 1'!V2371),'Форма 1'!$H2371*VLOOKUP('Форма 1'!$F2371,'Придельники с 2022'!$B$4:$X$28,'Форма 1'!V$8),"")</f>
        <v/>
      </c>
      <c r="F2371" s="103" t="str">
        <f>IF(ISNUMBER('Форма 1'!W2371),'Форма 1'!$H2371*VLOOKUP('Форма 1'!$F2371,'Придельники с 2022'!$B$4:$X$28,'Форма 1'!W$8),"")</f>
        <v/>
      </c>
      <c r="G2371" s="103" t="str">
        <f>IF(ISNUMBER('Форма 1'!X2371),'Форма 1'!$H2371*VLOOKUP('Форма 1'!$F2371,'Придельники с 2022'!$B$4:$X$28,'Форма 1'!X$8),"")</f>
        <v/>
      </c>
      <c r="H2371" s="103" t="str">
        <f>IF(ISNUMBER('Форма 1'!Y2371),'Форма 1'!$H2371*VLOOKUP('Форма 1'!$F2371,'Придельники с 2022'!$B$4:$X$28,'Форма 1'!Y$8),"")</f>
        <v/>
      </c>
      <c r="I2371" s="103" t="str">
        <f>IF(ISNUMBER('Форма 1'!Z2371),'Форма 1'!$H2371*VLOOKUP('Форма 1'!$F2371,'Придельники с 2022'!$B$4:$X$28,'Форма 1'!Z$8),"")</f>
        <v/>
      </c>
      <c r="J2371" s="103" t="str">
        <f>IF(ISNUMBER('Форма 1'!AA2371),'Форма 1'!$H2371*VLOOKUP('Форма 1'!$F2371,'Придельники с 2022'!$B$4:$X$28,'Форма 1'!AA$8),"")</f>
        <v/>
      </c>
      <c r="K2371" s="90"/>
      <c r="L2371" s="87"/>
      <c r="M2371" s="103">
        <f>IF(ISNUMBER('Форма 1'!AD2371),'Форма 1'!$H2371*VLOOKUP('Форма 1'!$F2371,'Придельники с 2022'!$B$4:$X$28,'Форма 1'!AD$8),"")</f>
        <v>15918592.144000001</v>
      </c>
      <c r="N2371" s="103" t="str">
        <f>IF(ISBLANK('Форма 1'!$AE2371),"",IF('Форма 1'!$AE2371=1,'Форма 1'!$H2371*VLOOKUP('Форма 1'!$F2371,'Придельники с 2022'!$B$4:$X$28,'Форма 1'!$AE$8,0),IF('Форма 1'!$AE2371=2,'Форма 1'!$H2371*VLOOKUP('Форма 1'!$F2371,'Придельники с 2022'!$B$4:$X$28,13,0),IF('Форма 1'!$AE2371=3,'Форма 1'!$H2371*VLOOKUP('Форма 1'!$F2371,'Придельники с 2022'!$B$4:$X$28,12,0)))))</f>
        <v/>
      </c>
      <c r="O2371" s="103" t="str">
        <f>IF(ISNUMBER('Форма 1'!AF2371),'Форма 1'!$H2371*VLOOKUP('Форма 1'!$F2371,'Придельники с 2022'!$B$4:$X$28,'Форма 1'!AF$8),"")</f>
        <v/>
      </c>
      <c r="P2371" s="87"/>
      <c r="Q2371" s="103">
        <f>IF(ISNUMBER('Форма 1'!AH2371),'Форма 1'!$H2371*VLOOKUP('Форма 1'!$F2371,'Придельники с 2022'!$B$4:$X$28,'Форма 1'!AH$8),"")</f>
        <v>6147479.5460000001</v>
      </c>
      <c r="R2371" s="103" t="str">
        <f>IF(ISNUMBER('Форма 1'!AI2371),'Форма 1'!$H2371*VLOOKUP('Форма 1'!$F2371,'Придельники с 2022'!$B$4:$X$28,'Форма 1'!AI$8),"")</f>
        <v/>
      </c>
      <c r="S2371" s="103" t="str">
        <f>IF(ISNUMBER('Форма 1'!AJ2371),'Форма 1'!$H2371*VLOOKUP('Форма 1'!$F2371,'Придельники с 2022'!$B$4:$X$28,'Форма 1'!AJ$8),"")</f>
        <v/>
      </c>
      <c r="T2371" s="87"/>
    </row>
    <row r="2372" spans="1:20">
      <c r="A2372" s="188">
        <f t="shared" si="211"/>
        <v>62</v>
      </c>
      <c r="B2372" s="189" t="s">
        <v>2313</v>
      </c>
      <c r="C2372" s="99">
        <f t="shared" si="210"/>
        <v>13011025.5</v>
      </c>
      <c r="D2372" s="103" t="str">
        <f>IF(ISNUMBER('Форма 1'!U2372),'Форма 1'!$H2372*VLOOKUP('Форма 1'!$F2372,'Придельники с 2022'!$B$4:$X$28,'Форма 1'!U$8),"")</f>
        <v/>
      </c>
      <c r="E2372" s="103" t="str">
        <f>IF(ISNUMBER('Форма 1'!V2372),'Форма 1'!$H2372*VLOOKUP('Форма 1'!$F2372,'Придельники с 2022'!$B$4:$X$28,'Форма 1'!V$8),"")</f>
        <v/>
      </c>
      <c r="F2372" s="103">
        <f>IF(ISNUMBER('Форма 1'!W2372),'Форма 1'!$H2372*VLOOKUP('Форма 1'!$F2372,'Придельники с 2022'!$B$4:$X$28,'Форма 1'!W$8),"")</f>
        <v>3994117.74</v>
      </c>
      <c r="G2372" s="103">
        <f>IF(ISNUMBER('Форма 1'!X2372),'Форма 1'!$H2372*VLOOKUP('Форма 1'!$F2372,'Придельники с 2022'!$B$4:$X$28,'Форма 1'!X$8),"")</f>
        <v>2480870.6100000003</v>
      </c>
      <c r="H2372" s="103">
        <f>IF(ISNUMBER('Форма 1'!Y2372),'Форма 1'!$H2372*VLOOKUP('Форма 1'!$F2372,'Придельники с 2022'!$B$4:$X$28,'Форма 1'!Y$8),"")</f>
        <v>6536037.1500000004</v>
      </c>
      <c r="I2372" s="103" t="str">
        <f>IF(ISNUMBER('Форма 1'!Z2372),'Форма 1'!$H2372*VLOOKUP('Форма 1'!$F2372,'Придельники с 2022'!$B$4:$X$28,'Форма 1'!Z$8),"")</f>
        <v/>
      </c>
      <c r="J2372" s="103" t="str">
        <f>IF(ISNUMBER('Форма 1'!AA2372),'Форма 1'!$H2372*VLOOKUP('Форма 1'!$F2372,'Придельники с 2022'!$B$4:$X$28,'Форма 1'!AA$8),"")</f>
        <v/>
      </c>
      <c r="K2372" s="90"/>
      <c r="L2372" s="87"/>
      <c r="M2372" s="103" t="str">
        <f>IF(ISNUMBER('Форма 1'!AD2372),'Форма 1'!$H2372*VLOOKUP('Форма 1'!$F2372,'Придельники с 2022'!$B$4:$X$28,'Форма 1'!AD$8),"")</f>
        <v/>
      </c>
      <c r="N2372" s="103" t="str">
        <f>IF(ISBLANK('Форма 1'!$AE2372),"",IF('Форма 1'!$AE2372=1,'Форма 1'!$H2372*VLOOKUP('Форма 1'!$F2372,'Придельники с 2022'!$B$4:$X$28,'Форма 1'!$AE$8,0),IF('Форма 1'!$AE2372=2,'Форма 1'!$H2372*VLOOKUP('Форма 1'!$F2372,'Придельники с 2022'!$B$4:$X$28,13,0),IF('Форма 1'!$AE2372=3,'Форма 1'!$H2372*VLOOKUP('Форма 1'!$F2372,'Придельники с 2022'!$B$4:$X$28,12,0)))))</f>
        <v/>
      </c>
      <c r="O2372" s="103" t="str">
        <f>IF(ISNUMBER('Форма 1'!AF2372),'Форма 1'!$H2372*VLOOKUP('Форма 1'!$F2372,'Придельники с 2022'!$B$4:$X$28,'Форма 1'!AF$8),"")</f>
        <v/>
      </c>
      <c r="P2372" s="87"/>
      <c r="Q2372" s="103" t="str">
        <f>IF(ISNUMBER('Форма 1'!AH2372),'Форма 1'!$H2372*VLOOKUP('Форма 1'!$F2372,'Придельники с 2022'!$B$4:$X$28,'Форма 1'!AH$8),"")</f>
        <v/>
      </c>
      <c r="R2372" s="103" t="str">
        <f>IF(ISNUMBER('Форма 1'!AI2372),'Форма 1'!$H2372*VLOOKUP('Форма 1'!$F2372,'Придельники с 2022'!$B$4:$X$28,'Форма 1'!AI$8),"")</f>
        <v/>
      </c>
      <c r="S2372" s="103" t="str">
        <f>IF(ISNUMBER('Форма 1'!AJ2372),'Форма 1'!$H2372*VLOOKUP('Форма 1'!$F2372,'Придельники с 2022'!$B$4:$X$28,'Форма 1'!AJ$8),"")</f>
        <v/>
      </c>
      <c r="T2372" s="87"/>
    </row>
    <row r="2373" spans="1:20">
      <c r="A2373" s="188">
        <f t="shared" si="211"/>
        <v>63</v>
      </c>
      <c r="B2373" s="189" t="s">
        <v>2315</v>
      </c>
      <c r="C2373" s="99">
        <f t="shared" si="210"/>
        <v>5910553</v>
      </c>
      <c r="D2373" s="103" t="str">
        <f>IF(ISNUMBER('Форма 1'!U2373),'Форма 1'!$H2373*VLOOKUP('Форма 1'!$F2373,'Придельники с 2022'!$B$4:$X$28,'Форма 1'!U$8),"")</f>
        <v/>
      </c>
      <c r="E2373" s="103" t="str">
        <f>IF(ISNUMBER('Форма 1'!V2373),'Форма 1'!$H2373*VLOOKUP('Форма 1'!$F2373,'Придельники с 2022'!$B$4:$X$28,'Форма 1'!V$8),"")</f>
        <v/>
      </c>
      <c r="F2373" s="103">
        <f>IF(ISNUMBER('Форма 1'!W2373),'Форма 1'!$H2373*VLOOKUP('Форма 1'!$F2373,'Придельники с 2022'!$B$4:$X$28,'Форма 1'!W$8),"")</f>
        <v>1814418.44</v>
      </c>
      <c r="G2373" s="103">
        <f>IF(ISNUMBER('Форма 1'!X2373),'Форма 1'!$H2373*VLOOKUP('Форма 1'!$F2373,'Придельники с 2022'!$B$4:$X$28,'Форма 1'!X$8),"")</f>
        <v>1126991.6600000001</v>
      </c>
      <c r="H2373" s="103">
        <f>IF(ISNUMBER('Форма 1'!Y2373),'Форма 1'!$H2373*VLOOKUP('Форма 1'!$F2373,'Придельники с 2022'!$B$4:$X$28,'Форма 1'!Y$8),"")</f>
        <v>2969142.9</v>
      </c>
      <c r="I2373" s="103" t="str">
        <f>IF(ISNUMBER('Форма 1'!Z2373),'Форма 1'!$H2373*VLOOKUP('Форма 1'!$F2373,'Придельники с 2022'!$B$4:$X$28,'Форма 1'!Z$8),"")</f>
        <v/>
      </c>
      <c r="J2373" s="103" t="str">
        <f>IF(ISNUMBER('Форма 1'!AA2373),'Форма 1'!$H2373*VLOOKUP('Форма 1'!$F2373,'Придельники с 2022'!$B$4:$X$28,'Форма 1'!AA$8),"")</f>
        <v/>
      </c>
      <c r="K2373" s="90"/>
      <c r="L2373" s="87"/>
      <c r="M2373" s="103" t="str">
        <f>IF(ISNUMBER('Форма 1'!AD2373),'Форма 1'!$H2373*VLOOKUP('Форма 1'!$F2373,'Придельники с 2022'!$B$4:$X$28,'Форма 1'!AD$8),"")</f>
        <v/>
      </c>
      <c r="N2373" s="103" t="str">
        <f>IF(ISBLANK('Форма 1'!$AE2373),"",IF('Форма 1'!$AE2373=1,'Форма 1'!$H2373*VLOOKUP('Форма 1'!$F2373,'Придельники с 2022'!$B$4:$X$28,'Форма 1'!$AE$8,0),IF('Форма 1'!$AE2373=2,'Форма 1'!$H2373*VLOOKUP('Форма 1'!$F2373,'Придельники с 2022'!$B$4:$X$28,13,0),IF('Форма 1'!$AE2373=3,'Форма 1'!$H2373*VLOOKUP('Форма 1'!$F2373,'Придельники с 2022'!$B$4:$X$28,12,0)))))</f>
        <v/>
      </c>
      <c r="O2373" s="103" t="str">
        <f>IF(ISNUMBER('Форма 1'!AF2373),'Форма 1'!$H2373*VLOOKUP('Форма 1'!$F2373,'Придельники с 2022'!$B$4:$X$28,'Форма 1'!AF$8),"")</f>
        <v/>
      </c>
      <c r="P2373" s="87"/>
      <c r="Q2373" s="103" t="str">
        <f>IF(ISNUMBER('Форма 1'!AH2373),'Форма 1'!$H2373*VLOOKUP('Форма 1'!$F2373,'Придельники с 2022'!$B$4:$X$28,'Форма 1'!AH$8),"")</f>
        <v/>
      </c>
      <c r="R2373" s="103" t="str">
        <f>IF(ISNUMBER('Форма 1'!AI2373),'Форма 1'!$H2373*VLOOKUP('Форма 1'!$F2373,'Придельники с 2022'!$B$4:$X$28,'Форма 1'!AI$8),"")</f>
        <v/>
      </c>
      <c r="S2373" s="103" t="str">
        <f>IF(ISNUMBER('Форма 1'!AJ2373),'Форма 1'!$H2373*VLOOKUP('Форма 1'!$F2373,'Придельники с 2022'!$B$4:$X$28,'Форма 1'!AJ$8),"")</f>
        <v/>
      </c>
      <c r="T2373" s="87"/>
    </row>
    <row r="2374" spans="1:20">
      <c r="A2374" s="188">
        <f t="shared" si="211"/>
        <v>64</v>
      </c>
      <c r="B2374" s="189" t="s">
        <v>2316</v>
      </c>
      <c r="C2374" s="99">
        <f t="shared" si="210"/>
        <v>8519714.5</v>
      </c>
      <c r="D2374" s="103" t="str">
        <f>IF(ISNUMBER('Форма 1'!U2374),'Форма 1'!$H2374*VLOOKUP('Форма 1'!$F2374,'Придельники с 2022'!$B$4:$X$28,'Форма 1'!U$8),"")</f>
        <v/>
      </c>
      <c r="E2374" s="103" t="str">
        <f>IF(ISNUMBER('Форма 1'!V2374),'Форма 1'!$H2374*VLOOKUP('Форма 1'!$F2374,'Придельники с 2022'!$B$4:$X$28,'Форма 1'!V$8),"")</f>
        <v/>
      </c>
      <c r="F2374" s="103">
        <f>IF(ISNUMBER('Форма 1'!W2374),'Форма 1'!$H2374*VLOOKUP('Форма 1'!$F2374,'Придельники с 2022'!$B$4:$X$28,'Форма 1'!W$8),"")</f>
        <v>2615377.4599999995</v>
      </c>
      <c r="G2374" s="103">
        <f>IF(ISNUMBER('Форма 1'!X2374),'Форма 1'!$H2374*VLOOKUP('Форма 1'!$F2374,'Придельники с 2022'!$B$4:$X$28,'Форма 1'!X$8),"")</f>
        <v>1624492.19</v>
      </c>
      <c r="H2374" s="103">
        <f>IF(ISNUMBER('Форма 1'!Y2374),'Форма 1'!$H2374*VLOOKUP('Форма 1'!$F2374,'Придельники с 2022'!$B$4:$X$28,'Форма 1'!Y$8),"")</f>
        <v>4279844.8499999996</v>
      </c>
      <c r="I2374" s="103" t="str">
        <f>IF(ISNUMBER('Форма 1'!Z2374),'Форма 1'!$H2374*VLOOKUP('Форма 1'!$F2374,'Придельники с 2022'!$B$4:$X$28,'Форма 1'!Z$8),"")</f>
        <v/>
      </c>
      <c r="J2374" s="103" t="str">
        <f>IF(ISNUMBER('Форма 1'!AA2374),'Форма 1'!$H2374*VLOOKUP('Форма 1'!$F2374,'Придельники с 2022'!$B$4:$X$28,'Форма 1'!AA$8),"")</f>
        <v/>
      </c>
      <c r="K2374" s="90"/>
      <c r="L2374" s="87"/>
      <c r="M2374" s="103" t="str">
        <f>IF(ISNUMBER('Форма 1'!AD2374),'Форма 1'!$H2374*VLOOKUP('Форма 1'!$F2374,'Придельники с 2022'!$B$4:$X$28,'Форма 1'!AD$8),"")</f>
        <v/>
      </c>
      <c r="N2374" s="103" t="str">
        <f>IF(ISBLANK('Форма 1'!$AE2374),"",IF('Форма 1'!$AE2374=1,'Форма 1'!$H2374*VLOOKUP('Форма 1'!$F2374,'Придельники с 2022'!$B$4:$X$28,'Форма 1'!$AE$8,0),IF('Форма 1'!$AE2374=2,'Форма 1'!$H2374*VLOOKUP('Форма 1'!$F2374,'Придельники с 2022'!$B$4:$X$28,13,0),IF('Форма 1'!$AE2374=3,'Форма 1'!$H2374*VLOOKUP('Форма 1'!$F2374,'Придельники с 2022'!$B$4:$X$28,12,0)))))</f>
        <v/>
      </c>
      <c r="O2374" s="103" t="str">
        <f>IF(ISNUMBER('Форма 1'!AF2374),'Форма 1'!$H2374*VLOOKUP('Форма 1'!$F2374,'Придельники с 2022'!$B$4:$X$28,'Форма 1'!AF$8),"")</f>
        <v/>
      </c>
      <c r="P2374" s="87"/>
      <c r="Q2374" s="103" t="str">
        <f>IF(ISNUMBER('Форма 1'!AH2374),'Форма 1'!$H2374*VLOOKUP('Форма 1'!$F2374,'Придельники с 2022'!$B$4:$X$28,'Форма 1'!AH$8),"")</f>
        <v/>
      </c>
      <c r="R2374" s="103" t="str">
        <f>IF(ISNUMBER('Форма 1'!AI2374),'Форма 1'!$H2374*VLOOKUP('Форма 1'!$F2374,'Придельники с 2022'!$B$4:$X$28,'Форма 1'!AI$8),"")</f>
        <v/>
      </c>
      <c r="S2374" s="103" t="str">
        <f>IF(ISNUMBER('Форма 1'!AJ2374),'Форма 1'!$H2374*VLOOKUP('Форма 1'!$F2374,'Придельники с 2022'!$B$4:$X$28,'Форма 1'!AJ$8),"")</f>
        <v/>
      </c>
      <c r="T2374" s="87"/>
    </row>
    <row r="2375" spans="1:20">
      <c r="A2375" s="188">
        <f t="shared" si="211"/>
        <v>65</v>
      </c>
      <c r="B2375" s="189" t="s">
        <v>2317</v>
      </c>
      <c r="C2375" s="99">
        <f t="shared" si="210"/>
        <v>7979229.4999999991</v>
      </c>
      <c r="D2375" s="103" t="str">
        <f>IF(ISNUMBER('Форма 1'!U2375),'Форма 1'!$H2375*VLOOKUP('Форма 1'!$F2375,'Придельники с 2022'!$B$4:$X$28,'Форма 1'!U$8),"")</f>
        <v/>
      </c>
      <c r="E2375" s="103" t="str">
        <f>IF(ISNUMBER('Форма 1'!V2375),'Форма 1'!$H2375*VLOOKUP('Форма 1'!$F2375,'Придельники с 2022'!$B$4:$X$28,'Форма 1'!V$8),"")</f>
        <v/>
      </c>
      <c r="F2375" s="103">
        <f>IF(ISNUMBER('Форма 1'!W2375),'Форма 1'!$H2375*VLOOKUP('Форма 1'!$F2375,'Придельники с 2022'!$B$4:$X$28,'Форма 1'!W$8),"")</f>
        <v>2449459.6599999997</v>
      </c>
      <c r="G2375" s="103">
        <f>IF(ISNUMBER('Форма 1'!X2375),'Форма 1'!$H2375*VLOOKUP('Форма 1'!$F2375,'Придельники с 2022'!$B$4:$X$28,'Форма 1'!X$8),"")</f>
        <v>1521435.49</v>
      </c>
      <c r="H2375" s="103">
        <f>IF(ISNUMBER('Форма 1'!Y2375),'Форма 1'!$H2375*VLOOKUP('Форма 1'!$F2375,'Придельники с 2022'!$B$4:$X$28,'Форма 1'!Y$8),"")</f>
        <v>4008334.3499999996</v>
      </c>
      <c r="I2375" s="103" t="str">
        <f>IF(ISNUMBER('Форма 1'!Z2375),'Форма 1'!$H2375*VLOOKUP('Форма 1'!$F2375,'Придельники с 2022'!$B$4:$X$28,'Форма 1'!Z$8),"")</f>
        <v/>
      </c>
      <c r="J2375" s="103" t="str">
        <f>IF(ISNUMBER('Форма 1'!AA2375),'Форма 1'!$H2375*VLOOKUP('Форма 1'!$F2375,'Придельники с 2022'!$B$4:$X$28,'Форма 1'!AA$8),"")</f>
        <v/>
      </c>
      <c r="K2375" s="90"/>
      <c r="L2375" s="87"/>
      <c r="M2375" s="103" t="str">
        <f>IF(ISNUMBER('Форма 1'!AD2375),'Форма 1'!$H2375*VLOOKUP('Форма 1'!$F2375,'Придельники с 2022'!$B$4:$X$28,'Форма 1'!AD$8),"")</f>
        <v/>
      </c>
      <c r="N2375" s="103" t="str">
        <f>IF(ISBLANK('Форма 1'!$AE2375),"",IF('Форма 1'!$AE2375=1,'Форма 1'!$H2375*VLOOKUP('Форма 1'!$F2375,'Придельники с 2022'!$B$4:$X$28,'Форма 1'!$AE$8,0),IF('Форма 1'!$AE2375=2,'Форма 1'!$H2375*VLOOKUP('Форма 1'!$F2375,'Придельники с 2022'!$B$4:$X$28,13,0),IF('Форма 1'!$AE2375=3,'Форма 1'!$H2375*VLOOKUP('Форма 1'!$F2375,'Придельники с 2022'!$B$4:$X$28,12,0)))))</f>
        <v/>
      </c>
      <c r="O2375" s="103" t="str">
        <f>IF(ISNUMBER('Форма 1'!AF2375),'Форма 1'!$H2375*VLOOKUP('Форма 1'!$F2375,'Придельники с 2022'!$B$4:$X$28,'Форма 1'!AF$8),"")</f>
        <v/>
      </c>
      <c r="P2375" s="87"/>
      <c r="Q2375" s="103" t="str">
        <f>IF(ISNUMBER('Форма 1'!AH2375),'Форма 1'!$H2375*VLOOKUP('Форма 1'!$F2375,'Придельники с 2022'!$B$4:$X$28,'Форма 1'!AH$8),"")</f>
        <v/>
      </c>
      <c r="R2375" s="103" t="str">
        <f>IF(ISNUMBER('Форма 1'!AI2375),'Форма 1'!$H2375*VLOOKUP('Форма 1'!$F2375,'Придельники с 2022'!$B$4:$X$28,'Форма 1'!AI$8),"")</f>
        <v/>
      </c>
      <c r="S2375" s="103" t="str">
        <f>IF(ISNUMBER('Форма 1'!AJ2375),'Форма 1'!$H2375*VLOOKUP('Форма 1'!$F2375,'Придельники с 2022'!$B$4:$X$28,'Форма 1'!AJ$8),"")</f>
        <v/>
      </c>
      <c r="T2375" s="87"/>
    </row>
    <row r="2376" spans="1:20">
      <c r="A2376" s="188">
        <f t="shared" si="211"/>
        <v>66</v>
      </c>
      <c r="B2376" s="189" t="s">
        <v>2318</v>
      </c>
      <c r="C2376" s="99">
        <f t="shared" si="210"/>
        <v>10473303.5</v>
      </c>
      <c r="D2376" s="103" t="str">
        <f>IF(ISNUMBER('Форма 1'!U2376),'Форма 1'!$H2376*VLOOKUP('Форма 1'!$F2376,'Придельники с 2022'!$B$4:$X$28,'Форма 1'!U$8),"")</f>
        <v/>
      </c>
      <c r="E2376" s="103" t="str">
        <f>IF(ISNUMBER('Форма 1'!V2376),'Форма 1'!$H2376*VLOOKUP('Форма 1'!$F2376,'Придельники с 2022'!$B$4:$X$28,'Форма 1'!V$8),"")</f>
        <v/>
      </c>
      <c r="F2376" s="103">
        <f>IF(ISNUMBER('Форма 1'!W2376),'Форма 1'!$H2376*VLOOKUP('Форма 1'!$F2376,'Придельники с 2022'!$B$4:$X$28,'Форма 1'!W$8),"")</f>
        <v>3215089.1799999997</v>
      </c>
      <c r="G2376" s="103">
        <f>IF(ISNUMBER('Форма 1'!X2376),'Форма 1'!$H2376*VLOOKUP('Форма 1'!$F2376,'Придельники с 2022'!$B$4:$X$28,'Форма 1'!X$8),"")</f>
        <v>1996991.77</v>
      </c>
      <c r="H2376" s="103">
        <f>IF(ISNUMBER('Форма 1'!Y2376),'Форма 1'!$H2376*VLOOKUP('Форма 1'!$F2376,'Придельники с 2022'!$B$4:$X$28,'Форма 1'!Y$8),"")</f>
        <v>5261222.55</v>
      </c>
      <c r="I2376" s="103" t="str">
        <f>IF(ISNUMBER('Форма 1'!Z2376),'Форма 1'!$H2376*VLOOKUP('Форма 1'!$F2376,'Придельники с 2022'!$B$4:$X$28,'Форма 1'!Z$8),"")</f>
        <v/>
      </c>
      <c r="J2376" s="103" t="str">
        <f>IF(ISNUMBER('Форма 1'!AA2376),'Форма 1'!$H2376*VLOOKUP('Форма 1'!$F2376,'Придельники с 2022'!$B$4:$X$28,'Форма 1'!AA$8),"")</f>
        <v/>
      </c>
      <c r="K2376" s="90"/>
      <c r="L2376" s="87"/>
      <c r="M2376" s="103" t="str">
        <f>IF(ISNUMBER('Форма 1'!AD2376),'Форма 1'!$H2376*VLOOKUP('Форма 1'!$F2376,'Придельники с 2022'!$B$4:$X$28,'Форма 1'!AD$8),"")</f>
        <v/>
      </c>
      <c r="N2376" s="103" t="str">
        <f>IF(ISBLANK('Форма 1'!$AE2376),"",IF('Форма 1'!$AE2376=1,'Форма 1'!$H2376*VLOOKUP('Форма 1'!$F2376,'Придельники с 2022'!$B$4:$X$28,'Форма 1'!$AE$8,0),IF('Форма 1'!$AE2376=2,'Форма 1'!$H2376*VLOOKUP('Форма 1'!$F2376,'Придельники с 2022'!$B$4:$X$28,13,0),IF('Форма 1'!$AE2376=3,'Форма 1'!$H2376*VLOOKUP('Форма 1'!$F2376,'Придельники с 2022'!$B$4:$X$28,12,0)))))</f>
        <v/>
      </c>
      <c r="O2376" s="103" t="str">
        <f>IF(ISNUMBER('Форма 1'!AF2376),'Форма 1'!$H2376*VLOOKUP('Форма 1'!$F2376,'Придельники с 2022'!$B$4:$X$28,'Форма 1'!AF$8),"")</f>
        <v/>
      </c>
      <c r="P2376" s="87"/>
      <c r="Q2376" s="103" t="str">
        <f>IF(ISNUMBER('Форма 1'!AH2376),'Форма 1'!$H2376*VLOOKUP('Форма 1'!$F2376,'Придельники с 2022'!$B$4:$X$28,'Форма 1'!AH$8),"")</f>
        <v/>
      </c>
      <c r="R2376" s="103" t="str">
        <f>IF(ISNUMBER('Форма 1'!AI2376),'Форма 1'!$H2376*VLOOKUP('Форма 1'!$F2376,'Придельники с 2022'!$B$4:$X$28,'Форма 1'!AI$8),"")</f>
        <v/>
      </c>
      <c r="S2376" s="103" t="str">
        <f>IF(ISNUMBER('Форма 1'!AJ2376),'Форма 1'!$H2376*VLOOKUP('Форма 1'!$F2376,'Придельники с 2022'!$B$4:$X$28,'Форма 1'!AJ$8),"")</f>
        <v/>
      </c>
      <c r="T2376" s="87"/>
    </row>
    <row r="2377" spans="1:20">
      <c r="A2377" s="188">
        <f t="shared" si="211"/>
        <v>67</v>
      </c>
      <c r="B2377" s="189" t="s">
        <v>2319</v>
      </c>
      <c r="C2377" s="99">
        <f t="shared" si="210"/>
        <v>10000350.815000001</v>
      </c>
      <c r="D2377" s="103" t="str">
        <f>IF(ISNUMBER('Форма 1'!U2377),'Форма 1'!$H2377*VLOOKUP('Форма 1'!$F2377,'Придельники с 2022'!$B$4:$X$28,'Форма 1'!U$8),"")</f>
        <v/>
      </c>
      <c r="E2377" s="103" t="str">
        <f>IF(ISNUMBER('Форма 1'!V2377),'Форма 1'!$H2377*VLOOKUP('Форма 1'!$F2377,'Придельники с 2022'!$B$4:$X$28,'Форма 1'!V$8),"")</f>
        <v/>
      </c>
      <c r="F2377" s="103">
        <f>IF(ISNUMBER('Форма 1'!W2377),'Форма 1'!$H2377*VLOOKUP('Форма 1'!$F2377,'Придельники с 2022'!$B$4:$X$28,'Форма 1'!W$8),"")</f>
        <v>3479318.2059999998</v>
      </c>
      <c r="G2377" s="103">
        <f>IF(ISNUMBER('Форма 1'!X2377),'Форма 1'!$H2377*VLOOKUP('Форма 1'!$F2377,'Придельники с 2022'!$B$4:$X$28,'Форма 1'!X$8),"")</f>
        <v>1489655.7759999998</v>
      </c>
      <c r="H2377" s="103">
        <f>IF(ISNUMBER('Форма 1'!Y2377),'Форма 1'!$H2377*VLOOKUP('Форма 1'!$F2377,'Придельники с 2022'!$B$4:$X$28,'Форма 1'!Y$8),"")</f>
        <v>5031376.8330000006</v>
      </c>
      <c r="I2377" s="103" t="str">
        <f>IF(ISNUMBER('Форма 1'!Z2377),'Форма 1'!$H2377*VLOOKUP('Форма 1'!$F2377,'Придельники с 2022'!$B$4:$X$28,'Форма 1'!Z$8),"")</f>
        <v/>
      </c>
      <c r="J2377" s="103" t="str">
        <f>IF(ISNUMBER('Форма 1'!AA2377),'Форма 1'!$H2377*VLOOKUP('Форма 1'!$F2377,'Придельники с 2022'!$B$4:$X$28,'Форма 1'!AA$8),"")</f>
        <v/>
      </c>
      <c r="K2377" s="90"/>
      <c r="L2377" s="87"/>
      <c r="M2377" s="103" t="str">
        <f>IF(ISNUMBER('Форма 1'!AD2377),'Форма 1'!$H2377*VLOOKUP('Форма 1'!$F2377,'Придельники с 2022'!$B$4:$X$28,'Форма 1'!AD$8),"")</f>
        <v/>
      </c>
      <c r="N2377" s="103" t="str">
        <f>IF(ISBLANK('Форма 1'!$AE2377),"",IF('Форма 1'!$AE2377=1,'Форма 1'!$H2377*VLOOKUP('Форма 1'!$F2377,'Придельники с 2022'!$B$4:$X$28,'Форма 1'!$AE$8,0),IF('Форма 1'!$AE2377=2,'Форма 1'!$H2377*VLOOKUP('Форма 1'!$F2377,'Придельники с 2022'!$B$4:$X$28,13,0),IF('Форма 1'!$AE2377=3,'Форма 1'!$H2377*VLOOKUP('Форма 1'!$F2377,'Придельники с 2022'!$B$4:$X$28,12,0)))))</f>
        <v/>
      </c>
      <c r="O2377" s="103" t="str">
        <f>IF(ISNUMBER('Форма 1'!AF2377),'Форма 1'!$H2377*VLOOKUP('Форма 1'!$F2377,'Придельники с 2022'!$B$4:$X$28,'Форма 1'!AF$8),"")</f>
        <v/>
      </c>
      <c r="P2377" s="87"/>
      <c r="Q2377" s="103" t="str">
        <f>IF(ISNUMBER('Форма 1'!AH2377),'Форма 1'!$H2377*VLOOKUP('Форма 1'!$F2377,'Придельники с 2022'!$B$4:$X$28,'Форма 1'!AH$8),"")</f>
        <v/>
      </c>
      <c r="R2377" s="103" t="str">
        <f>IF(ISNUMBER('Форма 1'!AI2377),'Форма 1'!$H2377*VLOOKUP('Форма 1'!$F2377,'Придельники с 2022'!$B$4:$X$28,'Форма 1'!AI$8),"")</f>
        <v/>
      </c>
      <c r="S2377" s="103" t="str">
        <f>IF(ISNUMBER('Форма 1'!AJ2377),'Форма 1'!$H2377*VLOOKUP('Форма 1'!$F2377,'Придельники с 2022'!$B$4:$X$28,'Форма 1'!AJ$8),"")</f>
        <v/>
      </c>
      <c r="T2377" s="87"/>
    </row>
    <row r="2378" spans="1:20">
      <c r="A2378" s="188">
        <f t="shared" si="211"/>
        <v>68</v>
      </c>
      <c r="B2378" s="189" t="s">
        <v>2320</v>
      </c>
      <c r="C2378" s="99">
        <f t="shared" si="210"/>
        <v>46829167.649999999</v>
      </c>
      <c r="D2378" s="103" t="str">
        <f>IF(ISNUMBER('Форма 1'!U2378),'Форма 1'!$H2378*VLOOKUP('Форма 1'!$F2378,'Придельники с 2022'!$B$4:$X$28,'Форма 1'!U$8),"")</f>
        <v/>
      </c>
      <c r="E2378" s="103" t="str">
        <f>IF(ISNUMBER('Форма 1'!V2378),'Форма 1'!$H2378*VLOOKUP('Форма 1'!$F2378,'Придельники с 2022'!$B$4:$X$28,'Форма 1'!V$8),"")</f>
        <v/>
      </c>
      <c r="F2378" s="103" t="str">
        <f>IF(ISNUMBER('Форма 1'!W2378),'Форма 1'!$H2378*VLOOKUP('Форма 1'!$F2378,'Придельники с 2022'!$B$4:$X$28,'Форма 1'!W$8),"")</f>
        <v/>
      </c>
      <c r="G2378" s="103" t="str">
        <f>IF(ISNUMBER('Форма 1'!X2378),'Форма 1'!$H2378*VLOOKUP('Форма 1'!$F2378,'Придельники с 2022'!$B$4:$X$28,'Форма 1'!X$8),"")</f>
        <v/>
      </c>
      <c r="H2378" s="103" t="str">
        <f>IF(ISNUMBER('Форма 1'!Y2378),'Форма 1'!$H2378*VLOOKUP('Форма 1'!$F2378,'Придельники с 2022'!$B$4:$X$28,'Форма 1'!Y$8),"")</f>
        <v/>
      </c>
      <c r="I2378" s="103" t="str">
        <f>IF(ISNUMBER('Форма 1'!Z2378),'Форма 1'!$H2378*VLOOKUP('Форма 1'!$F2378,'Придельники с 2022'!$B$4:$X$28,'Форма 1'!Z$8),"")</f>
        <v/>
      </c>
      <c r="J2378" s="103" t="str">
        <f>IF(ISNUMBER('Форма 1'!AA2378),'Форма 1'!$H2378*VLOOKUP('Форма 1'!$F2378,'Придельники с 2022'!$B$4:$X$28,'Форма 1'!AA$8),"")</f>
        <v/>
      </c>
      <c r="K2378" s="90"/>
      <c r="L2378" s="87"/>
      <c r="M2378" s="103">
        <f>IF(ISNUMBER('Форма 1'!AD2378),'Форма 1'!$H2378*VLOOKUP('Форма 1'!$F2378,'Придельники с 2022'!$B$4:$X$28,'Форма 1'!AD$8),"")</f>
        <v>15824681.274999999</v>
      </c>
      <c r="N2378" s="103">
        <f>IF(ISBLANK('Форма 1'!$AE2378),"",IF('Форма 1'!$AE2378=1,'Форма 1'!$H2378*VLOOKUP('Форма 1'!$F2378,'Придельники с 2022'!$B$4:$X$28,'Форма 1'!$AE$8,0),IF('Форма 1'!$AE2378=2,'Форма 1'!$H2378*VLOOKUP('Форма 1'!$F2378,'Придельники с 2022'!$B$4:$X$28,13,0),IF('Форма 1'!$AE2378=3,'Форма 1'!$H2378*VLOOKUP('Форма 1'!$F2378,'Придельники с 2022'!$B$4:$X$28,12,0)))))</f>
        <v>27288815</v>
      </c>
      <c r="O2378" s="103">
        <f>IF(ISNUMBER('Форма 1'!AF2378),'Форма 1'!$H2378*VLOOKUP('Форма 1'!$F2378,'Придельники с 2022'!$B$4:$X$28,'Форма 1'!AF$8),"")</f>
        <v>3715671.375</v>
      </c>
      <c r="P2378" s="87"/>
      <c r="Q2378" s="103" t="str">
        <f>IF(ISNUMBER('Форма 1'!AH2378),'Форма 1'!$H2378*VLOOKUP('Форма 1'!$F2378,'Придельники с 2022'!$B$4:$X$28,'Форма 1'!AH$8),"")</f>
        <v/>
      </c>
      <c r="R2378" s="103" t="str">
        <f>IF(ISNUMBER('Форма 1'!AI2378),'Форма 1'!$H2378*VLOOKUP('Форма 1'!$F2378,'Придельники с 2022'!$B$4:$X$28,'Форма 1'!AI$8),"")</f>
        <v/>
      </c>
      <c r="S2378" s="103" t="str">
        <f>IF(ISNUMBER('Форма 1'!AJ2378),'Форма 1'!$H2378*VLOOKUP('Форма 1'!$F2378,'Придельники с 2022'!$B$4:$X$28,'Форма 1'!AJ$8),"")</f>
        <v/>
      </c>
      <c r="T2378" s="87"/>
    </row>
    <row r="2379" spans="1:20">
      <c r="A2379" s="188">
        <f t="shared" si="211"/>
        <v>69</v>
      </c>
      <c r="B2379" s="189" t="s">
        <v>2321</v>
      </c>
      <c r="C2379" s="99">
        <f t="shared" si="210"/>
        <v>14660272</v>
      </c>
      <c r="D2379" s="103" t="str">
        <f>IF(ISNUMBER('Форма 1'!U2379),'Форма 1'!$H2379*VLOOKUP('Форма 1'!$F2379,'Придельники с 2022'!$B$4:$X$28,'Форма 1'!U$8),"")</f>
        <v/>
      </c>
      <c r="E2379" s="103" t="str">
        <f>IF(ISNUMBER('Форма 1'!V2379),'Форма 1'!$H2379*VLOOKUP('Форма 1'!$F2379,'Придельники с 2022'!$B$4:$X$28,'Форма 1'!V$8),"")</f>
        <v/>
      </c>
      <c r="F2379" s="103">
        <f>IF(ISNUMBER('Форма 1'!W2379),'Форма 1'!$H2379*VLOOKUP('Форма 1'!$F2379,'Придельники с 2022'!$B$4:$X$28,'Форма 1'!W$8),"")</f>
        <v>4500402.5599999996</v>
      </c>
      <c r="G2379" s="103">
        <f>IF(ISNUMBER('Форма 1'!X2379),'Форма 1'!$H2379*VLOOKUP('Форма 1'!$F2379,'Придельники с 2022'!$B$4:$X$28,'Форма 1'!X$8),"")</f>
        <v>2795339.84</v>
      </c>
      <c r="H2379" s="103">
        <f>IF(ISNUMBER('Форма 1'!Y2379),'Форма 1'!$H2379*VLOOKUP('Форма 1'!$F2379,'Придельники с 2022'!$B$4:$X$28,'Форма 1'!Y$8),"")</f>
        <v>7364529.5999999996</v>
      </c>
      <c r="I2379" s="103" t="str">
        <f>IF(ISNUMBER('Форма 1'!Z2379),'Форма 1'!$H2379*VLOOKUP('Форма 1'!$F2379,'Придельники с 2022'!$B$4:$X$28,'Форма 1'!Z$8),"")</f>
        <v/>
      </c>
      <c r="J2379" s="103" t="str">
        <f>IF(ISNUMBER('Форма 1'!AA2379),'Форма 1'!$H2379*VLOOKUP('Форма 1'!$F2379,'Придельники с 2022'!$B$4:$X$28,'Форма 1'!AA$8),"")</f>
        <v/>
      </c>
      <c r="K2379" s="90"/>
      <c r="L2379" s="87"/>
      <c r="M2379" s="103" t="str">
        <f>IF(ISNUMBER('Форма 1'!AD2379),'Форма 1'!$H2379*VLOOKUP('Форма 1'!$F2379,'Придельники с 2022'!$B$4:$X$28,'Форма 1'!AD$8),"")</f>
        <v/>
      </c>
      <c r="N2379" s="103" t="str">
        <f>IF(ISBLANK('Форма 1'!$AE2379),"",IF('Форма 1'!$AE2379=1,'Форма 1'!$H2379*VLOOKUP('Форма 1'!$F2379,'Придельники с 2022'!$B$4:$X$28,'Форма 1'!$AE$8,0),IF('Форма 1'!$AE2379=2,'Форма 1'!$H2379*VLOOKUP('Форма 1'!$F2379,'Придельники с 2022'!$B$4:$X$28,13,0),IF('Форма 1'!$AE2379=3,'Форма 1'!$H2379*VLOOKUP('Форма 1'!$F2379,'Придельники с 2022'!$B$4:$X$28,12,0)))))</f>
        <v/>
      </c>
      <c r="O2379" s="103" t="str">
        <f>IF(ISNUMBER('Форма 1'!AF2379),'Форма 1'!$H2379*VLOOKUP('Форма 1'!$F2379,'Придельники с 2022'!$B$4:$X$28,'Форма 1'!AF$8),"")</f>
        <v/>
      </c>
      <c r="P2379" s="87"/>
      <c r="Q2379" s="103" t="str">
        <f>IF(ISNUMBER('Форма 1'!AH2379),'Форма 1'!$H2379*VLOOKUP('Форма 1'!$F2379,'Придельники с 2022'!$B$4:$X$28,'Форма 1'!AH$8),"")</f>
        <v/>
      </c>
      <c r="R2379" s="103" t="str">
        <f>IF(ISNUMBER('Форма 1'!AI2379),'Форма 1'!$H2379*VLOOKUP('Форма 1'!$F2379,'Придельники с 2022'!$B$4:$X$28,'Форма 1'!AI$8),"")</f>
        <v/>
      </c>
      <c r="S2379" s="103" t="str">
        <f>IF(ISNUMBER('Форма 1'!AJ2379),'Форма 1'!$H2379*VLOOKUP('Форма 1'!$F2379,'Придельники с 2022'!$B$4:$X$28,'Форма 1'!AJ$8),"")</f>
        <v/>
      </c>
      <c r="T2379" s="87"/>
    </row>
    <row r="2380" spans="1:20">
      <c r="A2380" s="188">
        <f t="shared" si="211"/>
        <v>70</v>
      </c>
      <c r="B2380" s="189" t="s">
        <v>2322</v>
      </c>
      <c r="C2380" s="99">
        <f t="shared" si="210"/>
        <v>9881165.0600000005</v>
      </c>
      <c r="D2380" s="103" t="str">
        <f>IF(ISNUMBER('Форма 1'!U2380),'Форма 1'!$H2380*VLOOKUP('Форма 1'!$F2380,'Придельники с 2022'!$B$4:$X$28,'Форма 1'!U$8),"")</f>
        <v/>
      </c>
      <c r="E2380" s="103" t="str">
        <f>IF(ISNUMBER('Форма 1'!V2380),'Форма 1'!$H2380*VLOOKUP('Форма 1'!$F2380,'Придельники с 2022'!$B$4:$X$28,'Форма 1'!V$8),"")</f>
        <v/>
      </c>
      <c r="F2380" s="103">
        <f>IF(ISNUMBER('Форма 1'!W2380),'Форма 1'!$H2380*VLOOKUP('Форма 1'!$F2380,'Придельники с 2022'!$B$4:$X$28,'Форма 1'!W$8),"")</f>
        <v>3437851.1440000003</v>
      </c>
      <c r="G2380" s="103">
        <f>IF(ISNUMBER('Форма 1'!X2380),'Форма 1'!$H2380*VLOOKUP('Форма 1'!$F2380,'Придельники с 2022'!$B$4:$X$28,'Форма 1'!X$8),"")</f>
        <v>1471901.824</v>
      </c>
      <c r="H2380" s="103">
        <f>IF(ISNUMBER('Форма 1'!Y2380),'Форма 1'!$H2380*VLOOKUP('Форма 1'!$F2380,'Придельники с 2022'!$B$4:$X$28,'Форма 1'!Y$8),"")</f>
        <v>4971412.0920000002</v>
      </c>
      <c r="I2380" s="103" t="str">
        <f>IF(ISNUMBER('Форма 1'!Z2380),'Форма 1'!$H2380*VLOOKUP('Форма 1'!$F2380,'Придельники с 2022'!$B$4:$X$28,'Форма 1'!Z$8),"")</f>
        <v/>
      </c>
      <c r="J2380" s="103" t="str">
        <f>IF(ISNUMBER('Форма 1'!AA2380),'Форма 1'!$H2380*VLOOKUP('Форма 1'!$F2380,'Придельники с 2022'!$B$4:$X$28,'Форма 1'!AA$8),"")</f>
        <v/>
      </c>
      <c r="K2380" s="90"/>
      <c r="L2380" s="87"/>
      <c r="M2380" s="103" t="str">
        <f>IF(ISNUMBER('Форма 1'!AD2380),'Форма 1'!$H2380*VLOOKUP('Форма 1'!$F2380,'Придельники с 2022'!$B$4:$X$28,'Форма 1'!AD$8),"")</f>
        <v/>
      </c>
      <c r="N2380" s="103" t="str">
        <f>IF(ISBLANK('Форма 1'!$AE2380),"",IF('Форма 1'!$AE2380=1,'Форма 1'!$H2380*VLOOKUP('Форма 1'!$F2380,'Придельники с 2022'!$B$4:$X$28,'Форма 1'!$AE$8,0),IF('Форма 1'!$AE2380=2,'Форма 1'!$H2380*VLOOKUP('Форма 1'!$F2380,'Придельники с 2022'!$B$4:$X$28,13,0),IF('Форма 1'!$AE2380=3,'Форма 1'!$H2380*VLOOKUP('Форма 1'!$F2380,'Придельники с 2022'!$B$4:$X$28,12,0)))))</f>
        <v/>
      </c>
      <c r="O2380" s="103" t="str">
        <f>IF(ISNUMBER('Форма 1'!AF2380),'Форма 1'!$H2380*VLOOKUP('Форма 1'!$F2380,'Придельники с 2022'!$B$4:$X$28,'Форма 1'!AF$8),"")</f>
        <v/>
      </c>
      <c r="P2380" s="87"/>
      <c r="Q2380" s="103" t="str">
        <f>IF(ISNUMBER('Форма 1'!AH2380),'Форма 1'!$H2380*VLOOKUP('Форма 1'!$F2380,'Придельники с 2022'!$B$4:$X$28,'Форма 1'!AH$8),"")</f>
        <v/>
      </c>
      <c r="R2380" s="103" t="str">
        <f>IF(ISNUMBER('Форма 1'!AI2380),'Форма 1'!$H2380*VLOOKUP('Форма 1'!$F2380,'Придельники с 2022'!$B$4:$X$28,'Форма 1'!AI$8),"")</f>
        <v/>
      </c>
      <c r="S2380" s="103" t="str">
        <f>IF(ISNUMBER('Форма 1'!AJ2380),'Форма 1'!$H2380*VLOOKUP('Форма 1'!$F2380,'Придельники с 2022'!$B$4:$X$28,'Форма 1'!AJ$8),"")</f>
        <v/>
      </c>
      <c r="T2380" s="87"/>
    </row>
    <row r="2381" spans="1:20">
      <c r="A2381" s="188">
        <f t="shared" si="211"/>
        <v>71</v>
      </c>
      <c r="B2381" s="189" t="s">
        <v>2323</v>
      </c>
      <c r="C2381" s="99">
        <f t="shared" si="210"/>
        <v>21589156.095000003</v>
      </c>
      <c r="D2381" s="103" t="str">
        <f>IF(ISNUMBER('Форма 1'!U2381),'Форма 1'!$H2381*VLOOKUP('Форма 1'!$F2381,'Придельники с 2022'!$B$4:$X$28,'Форма 1'!U$8),"")</f>
        <v/>
      </c>
      <c r="E2381" s="103" t="str">
        <f>IF(ISNUMBER('Форма 1'!V2381),'Форма 1'!$H2381*VLOOKUP('Форма 1'!$F2381,'Придельники с 2022'!$B$4:$X$28,'Форма 1'!V$8),"")</f>
        <v/>
      </c>
      <c r="F2381" s="103">
        <f>IF(ISNUMBER('Форма 1'!W2381),'Форма 1'!$H2381*VLOOKUP('Форма 1'!$F2381,'Придельники с 2022'!$B$4:$X$28,'Форма 1'!W$8),"")</f>
        <v>7511290.8780000005</v>
      </c>
      <c r="G2381" s="103">
        <f>IF(ISNUMBER('Форма 1'!X2381),'Форма 1'!$H2381*VLOOKUP('Форма 1'!$F2381,'Придельники с 2022'!$B$4:$X$28,'Форма 1'!X$8),"")</f>
        <v>3215928.2880000002</v>
      </c>
      <c r="H2381" s="103">
        <f>IF(ISNUMBER('Форма 1'!Y2381),'Форма 1'!$H2381*VLOOKUP('Форма 1'!$F2381,'Придельники с 2022'!$B$4:$X$28,'Форма 1'!Y$8),"")</f>
        <v>10861936.929000001</v>
      </c>
      <c r="I2381" s="103" t="str">
        <f>IF(ISNUMBER('Форма 1'!Z2381),'Форма 1'!$H2381*VLOOKUP('Форма 1'!$F2381,'Придельники с 2022'!$B$4:$X$28,'Форма 1'!Z$8),"")</f>
        <v/>
      </c>
      <c r="J2381" s="103" t="str">
        <f>IF(ISNUMBER('Форма 1'!AA2381),'Форма 1'!$H2381*VLOOKUP('Форма 1'!$F2381,'Придельники с 2022'!$B$4:$X$28,'Форма 1'!AA$8),"")</f>
        <v/>
      </c>
      <c r="K2381" s="90"/>
      <c r="L2381" s="87"/>
      <c r="M2381" s="103" t="str">
        <f>IF(ISNUMBER('Форма 1'!AD2381),'Форма 1'!$H2381*VLOOKUP('Форма 1'!$F2381,'Придельники с 2022'!$B$4:$X$28,'Форма 1'!AD$8),"")</f>
        <v/>
      </c>
      <c r="N2381" s="103" t="str">
        <f>IF(ISBLANK('Форма 1'!$AE2381),"",IF('Форма 1'!$AE2381=1,'Форма 1'!$H2381*VLOOKUP('Форма 1'!$F2381,'Придельники с 2022'!$B$4:$X$28,'Форма 1'!$AE$8,0),IF('Форма 1'!$AE2381=2,'Форма 1'!$H2381*VLOOKUP('Форма 1'!$F2381,'Придельники с 2022'!$B$4:$X$28,13,0),IF('Форма 1'!$AE2381=3,'Форма 1'!$H2381*VLOOKUP('Форма 1'!$F2381,'Придельники с 2022'!$B$4:$X$28,12,0)))))</f>
        <v/>
      </c>
      <c r="O2381" s="103" t="str">
        <f>IF(ISNUMBER('Форма 1'!AF2381),'Форма 1'!$H2381*VLOOKUP('Форма 1'!$F2381,'Придельники с 2022'!$B$4:$X$28,'Форма 1'!AF$8),"")</f>
        <v/>
      </c>
      <c r="P2381" s="87"/>
      <c r="Q2381" s="103" t="str">
        <f>IF(ISNUMBER('Форма 1'!AH2381),'Форма 1'!$H2381*VLOOKUP('Форма 1'!$F2381,'Придельники с 2022'!$B$4:$X$28,'Форма 1'!AH$8),"")</f>
        <v/>
      </c>
      <c r="R2381" s="103" t="str">
        <f>IF(ISNUMBER('Форма 1'!AI2381),'Форма 1'!$H2381*VLOOKUP('Форма 1'!$F2381,'Придельники с 2022'!$B$4:$X$28,'Форма 1'!AI$8),"")</f>
        <v/>
      </c>
      <c r="S2381" s="103" t="str">
        <f>IF(ISNUMBER('Форма 1'!AJ2381),'Форма 1'!$H2381*VLOOKUP('Форма 1'!$F2381,'Придельники с 2022'!$B$4:$X$28,'Форма 1'!AJ$8),"")</f>
        <v/>
      </c>
      <c r="T2381" s="87"/>
    </row>
    <row r="2382" spans="1:20">
      <c r="A2382" s="188">
        <f t="shared" si="211"/>
        <v>72</v>
      </c>
      <c r="B2382" s="189" t="s">
        <v>2324</v>
      </c>
      <c r="C2382" s="99">
        <f t="shared" si="210"/>
        <v>11698346</v>
      </c>
      <c r="D2382" s="103" t="str">
        <f>IF(ISNUMBER('Форма 1'!U2382),'Форма 1'!$H2382*VLOOKUP('Форма 1'!$F2382,'Придельники с 2022'!$B$4:$X$28,'Форма 1'!U$8),"")</f>
        <v/>
      </c>
      <c r="E2382" s="103" t="str">
        <f>IF(ISNUMBER('Форма 1'!V2382),'Форма 1'!$H2382*VLOOKUP('Форма 1'!$F2382,'Придельники с 2022'!$B$4:$X$28,'Форма 1'!V$8),"")</f>
        <v/>
      </c>
      <c r="F2382" s="103">
        <f>IF(ISNUMBER('Форма 1'!W2382),'Форма 1'!$H2382*VLOOKUP('Форма 1'!$F2382,'Придельники с 2022'!$B$4:$X$28,'Форма 1'!W$8),"")</f>
        <v>3591152.0799999996</v>
      </c>
      <c r="G2382" s="103">
        <f>IF(ISNUMBER('Форма 1'!X2382),'Форма 1'!$H2382*VLOOKUP('Форма 1'!$F2382,'Придельники с 2022'!$B$4:$X$28,'Форма 1'!X$8),"")</f>
        <v>2230576.12</v>
      </c>
      <c r="H2382" s="103">
        <f>IF(ISNUMBER('Форма 1'!Y2382),'Форма 1'!$H2382*VLOOKUP('Форма 1'!$F2382,'Придельники с 2022'!$B$4:$X$28,'Форма 1'!Y$8),"")</f>
        <v>5876617.7999999998</v>
      </c>
      <c r="I2382" s="103" t="str">
        <f>IF(ISNUMBER('Форма 1'!Z2382),'Форма 1'!$H2382*VLOOKUP('Форма 1'!$F2382,'Придельники с 2022'!$B$4:$X$28,'Форма 1'!Z$8),"")</f>
        <v/>
      </c>
      <c r="J2382" s="103" t="str">
        <f>IF(ISNUMBER('Форма 1'!AA2382),'Форма 1'!$H2382*VLOOKUP('Форма 1'!$F2382,'Придельники с 2022'!$B$4:$X$28,'Форма 1'!AA$8),"")</f>
        <v/>
      </c>
      <c r="K2382" s="90"/>
      <c r="L2382" s="87"/>
      <c r="M2382" s="103" t="str">
        <f>IF(ISNUMBER('Форма 1'!AD2382),'Форма 1'!$H2382*VLOOKUP('Форма 1'!$F2382,'Придельники с 2022'!$B$4:$X$28,'Форма 1'!AD$8),"")</f>
        <v/>
      </c>
      <c r="N2382" s="103" t="str">
        <f>IF(ISBLANK('Форма 1'!$AE2382),"",IF('Форма 1'!$AE2382=1,'Форма 1'!$H2382*VLOOKUP('Форма 1'!$F2382,'Придельники с 2022'!$B$4:$X$28,'Форма 1'!$AE$8,0),IF('Форма 1'!$AE2382=2,'Форма 1'!$H2382*VLOOKUP('Форма 1'!$F2382,'Придельники с 2022'!$B$4:$X$28,13,0),IF('Форма 1'!$AE2382=3,'Форма 1'!$H2382*VLOOKUP('Форма 1'!$F2382,'Придельники с 2022'!$B$4:$X$28,12,0)))))</f>
        <v/>
      </c>
      <c r="O2382" s="103" t="str">
        <f>IF(ISNUMBER('Форма 1'!AF2382),'Форма 1'!$H2382*VLOOKUP('Форма 1'!$F2382,'Придельники с 2022'!$B$4:$X$28,'Форма 1'!AF$8),"")</f>
        <v/>
      </c>
      <c r="P2382" s="87"/>
      <c r="Q2382" s="103" t="str">
        <f>IF(ISNUMBER('Форма 1'!AH2382),'Форма 1'!$H2382*VLOOKUP('Форма 1'!$F2382,'Придельники с 2022'!$B$4:$X$28,'Форма 1'!AH$8),"")</f>
        <v/>
      </c>
      <c r="R2382" s="103" t="str">
        <f>IF(ISNUMBER('Форма 1'!AI2382),'Форма 1'!$H2382*VLOOKUP('Форма 1'!$F2382,'Придельники с 2022'!$B$4:$X$28,'Форма 1'!AI$8),"")</f>
        <v/>
      </c>
      <c r="S2382" s="103" t="str">
        <f>IF(ISNUMBER('Форма 1'!AJ2382),'Форма 1'!$H2382*VLOOKUP('Форма 1'!$F2382,'Придельники с 2022'!$B$4:$X$28,'Форма 1'!AJ$8),"")</f>
        <v/>
      </c>
      <c r="T2382" s="87"/>
    </row>
    <row r="2383" spans="1:20">
      <c r="A2383" s="188">
        <f t="shared" si="211"/>
        <v>73</v>
      </c>
      <c r="B2383" s="189" t="s">
        <v>2325</v>
      </c>
      <c r="C2383" s="99">
        <f t="shared" si="210"/>
        <v>4978941</v>
      </c>
      <c r="D2383" s="103" t="str">
        <f>IF(ISNUMBER('Форма 1'!U2383),'Форма 1'!$H2383*VLOOKUP('Форма 1'!$F2383,'Придельники с 2022'!$B$4:$X$28,'Форма 1'!U$8),"")</f>
        <v/>
      </c>
      <c r="E2383" s="103" t="str">
        <f>IF(ISNUMBER('Форма 1'!V2383),'Форма 1'!$H2383*VLOOKUP('Форма 1'!$F2383,'Придельники с 2022'!$B$4:$X$28,'Форма 1'!V$8),"")</f>
        <v/>
      </c>
      <c r="F2383" s="103">
        <f>IF(ISNUMBER('Форма 1'!W2383),'Форма 1'!$H2383*VLOOKUP('Форма 1'!$F2383,'Придельники с 2022'!$B$4:$X$28,'Форма 1'!W$8),"")</f>
        <v>1528432.68</v>
      </c>
      <c r="G2383" s="103">
        <f>IF(ISNUMBER('Форма 1'!X2383),'Форма 1'!$H2383*VLOOKUP('Форма 1'!$F2383,'Придельники с 2022'!$B$4:$X$28,'Форма 1'!X$8),"")</f>
        <v>949357.02</v>
      </c>
      <c r="H2383" s="103">
        <f>IF(ISNUMBER('Форма 1'!Y2383),'Форма 1'!$H2383*VLOOKUP('Форма 1'!$F2383,'Придельники с 2022'!$B$4:$X$28,'Форма 1'!Y$8),"")</f>
        <v>2501151.2999999998</v>
      </c>
      <c r="I2383" s="103" t="str">
        <f>IF(ISNUMBER('Форма 1'!Z2383),'Форма 1'!$H2383*VLOOKUP('Форма 1'!$F2383,'Придельники с 2022'!$B$4:$X$28,'Форма 1'!Z$8),"")</f>
        <v/>
      </c>
      <c r="J2383" s="103" t="str">
        <f>IF(ISNUMBER('Форма 1'!AA2383),'Форма 1'!$H2383*VLOOKUP('Форма 1'!$F2383,'Придельники с 2022'!$B$4:$X$28,'Форма 1'!AA$8),"")</f>
        <v/>
      </c>
      <c r="K2383" s="90"/>
      <c r="L2383" s="87"/>
      <c r="M2383" s="103" t="str">
        <f>IF(ISNUMBER('Форма 1'!AD2383),'Форма 1'!$H2383*VLOOKUP('Форма 1'!$F2383,'Придельники с 2022'!$B$4:$X$28,'Форма 1'!AD$8),"")</f>
        <v/>
      </c>
      <c r="N2383" s="103" t="str">
        <f>IF(ISBLANK('Форма 1'!$AE2383),"",IF('Форма 1'!$AE2383=1,'Форма 1'!$H2383*VLOOKUP('Форма 1'!$F2383,'Придельники с 2022'!$B$4:$X$28,'Форма 1'!$AE$8,0),IF('Форма 1'!$AE2383=2,'Форма 1'!$H2383*VLOOKUP('Форма 1'!$F2383,'Придельники с 2022'!$B$4:$X$28,13,0),IF('Форма 1'!$AE2383=3,'Форма 1'!$H2383*VLOOKUP('Форма 1'!$F2383,'Придельники с 2022'!$B$4:$X$28,12,0)))))</f>
        <v/>
      </c>
      <c r="O2383" s="103" t="str">
        <f>IF(ISNUMBER('Форма 1'!AF2383),'Форма 1'!$H2383*VLOOKUP('Форма 1'!$F2383,'Придельники с 2022'!$B$4:$X$28,'Форма 1'!AF$8),"")</f>
        <v/>
      </c>
      <c r="P2383" s="87"/>
      <c r="Q2383" s="103" t="str">
        <f>IF(ISNUMBER('Форма 1'!AH2383),'Форма 1'!$H2383*VLOOKUP('Форма 1'!$F2383,'Придельники с 2022'!$B$4:$X$28,'Форма 1'!AH$8),"")</f>
        <v/>
      </c>
      <c r="R2383" s="103" t="str">
        <f>IF(ISNUMBER('Форма 1'!AI2383),'Форма 1'!$H2383*VLOOKUP('Форма 1'!$F2383,'Придельники с 2022'!$B$4:$X$28,'Форма 1'!AI$8),"")</f>
        <v/>
      </c>
      <c r="S2383" s="103" t="str">
        <f>IF(ISNUMBER('Форма 1'!AJ2383),'Форма 1'!$H2383*VLOOKUP('Форма 1'!$F2383,'Придельники с 2022'!$B$4:$X$28,'Форма 1'!AJ$8),"")</f>
        <v/>
      </c>
      <c r="T2383" s="87"/>
    </row>
    <row r="2384" spans="1:20">
      <c r="A2384" s="188">
        <f t="shared" si="211"/>
        <v>74</v>
      </c>
      <c r="B2384" s="189" t="s">
        <v>2326</v>
      </c>
      <c r="C2384" s="99">
        <f t="shared" si="210"/>
        <v>25470386.240000002</v>
      </c>
      <c r="D2384" s="103" t="str">
        <f>IF(ISNUMBER('Форма 1'!U2384),'Форма 1'!$H2384*VLOOKUP('Форма 1'!$F2384,'Придельники с 2022'!$B$4:$X$28,'Форма 1'!U$8),"")</f>
        <v/>
      </c>
      <c r="E2384" s="103" t="str">
        <f>IF(ISNUMBER('Форма 1'!V2384),'Форма 1'!$H2384*VLOOKUP('Форма 1'!$F2384,'Придельники с 2022'!$B$4:$X$28,'Форма 1'!V$8),"")</f>
        <v/>
      </c>
      <c r="F2384" s="103">
        <f>IF(ISNUMBER('Форма 1'!W2384),'Форма 1'!$H2384*VLOOKUP('Форма 1'!$F2384,'Придельники с 2022'!$B$4:$X$28,'Форма 1'!W$8),"")</f>
        <v>8861646.9760000017</v>
      </c>
      <c r="G2384" s="103">
        <f>IF(ISNUMBER('Форма 1'!X2384),'Форма 1'!$H2384*VLOOKUP('Форма 1'!$F2384,'Придельники с 2022'!$B$4:$X$28,'Форма 1'!X$8),"")</f>
        <v>3794077.696</v>
      </c>
      <c r="H2384" s="103">
        <f>IF(ISNUMBER('Форма 1'!Y2384),'Форма 1'!$H2384*VLOOKUP('Форма 1'!$F2384,'Придельники с 2022'!$B$4:$X$28,'Форма 1'!Y$8),"")</f>
        <v>12814661.568000002</v>
      </c>
      <c r="I2384" s="103" t="str">
        <f>IF(ISNUMBER('Форма 1'!Z2384),'Форма 1'!$H2384*VLOOKUP('Форма 1'!$F2384,'Придельники с 2022'!$B$4:$X$28,'Форма 1'!Z$8),"")</f>
        <v/>
      </c>
      <c r="J2384" s="103" t="str">
        <f>IF(ISNUMBER('Форма 1'!AA2384),'Форма 1'!$H2384*VLOOKUP('Форма 1'!$F2384,'Придельники с 2022'!$B$4:$X$28,'Форма 1'!AA$8),"")</f>
        <v/>
      </c>
      <c r="K2384" s="90"/>
      <c r="L2384" s="87"/>
      <c r="M2384" s="103" t="str">
        <f>IF(ISNUMBER('Форма 1'!AD2384),'Форма 1'!$H2384*VLOOKUP('Форма 1'!$F2384,'Придельники с 2022'!$B$4:$X$28,'Форма 1'!AD$8),"")</f>
        <v/>
      </c>
      <c r="N2384" s="103" t="str">
        <f>IF(ISBLANK('Форма 1'!$AE2384),"",IF('Форма 1'!$AE2384=1,'Форма 1'!$H2384*VLOOKUP('Форма 1'!$F2384,'Придельники с 2022'!$B$4:$X$28,'Форма 1'!$AE$8,0),IF('Форма 1'!$AE2384=2,'Форма 1'!$H2384*VLOOKUP('Форма 1'!$F2384,'Придельники с 2022'!$B$4:$X$28,13,0),IF('Форма 1'!$AE2384=3,'Форма 1'!$H2384*VLOOKUP('Форма 1'!$F2384,'Придельники с 2022'!$B$4:$X$28,12,0)))))</f>
        <v/>
      </c>
      <c r="O2384" s="103" t="str">
        <f>IF(ISNUMBER('Форма 1'!AF2384),'Форма 1'!$H2384*VLOOKUP('Форма 1'!$F2384,'Придельники с 2022'!$B$4:$X$28,'Форма 1'!AF$8),"")</f>
        <v/>
      </c>
      <c r="P2384" s="87"/>
      <c r="Q2384" s="103" t="str">
        <f>IF(ISNUMBER('Форма 1'!AH2384),'Форма 1'!$H2384*VLOOKUP('Форма 1'!$F2384,'Придельники с 2022'!$B$4:$X$28,'Форма 1'!AH$8),"")</f>
        <v/>
      </c>
      <c r="R2384" s="103" t="str">
        <f>IF(ISNUMBER('Форма 1'!AI2384),'Форма 1'!$H2384*VLOOKUP('Форма 1'!$F2384,'Придельники с 2022'!$B$4:$X$28,'Форма 1'!AI$8),"")</f>
        <v/>
      </c>
      <c r="S2384" s="103" t="str">
        <f>IF(ISNUMBER('Форма 1'!AJ2384),'Форма 1'!$H2384*VLOOKUP('Форма 1'!$F2384,'Придельники с 2022'!$B$4:$X$28,'Форма 1'!AJ$8),"")</f>
        <v/>
      </c>
      <c r="T2384" s="87"/>
    </row>
    <row r="2385" spans="1:20">
      <c r="A2385" s="188">
        <f t="shared" si="211"/>
        <v>75</v>
      </c>
      <c r="B2385" s="189" t="s">
        <v>2327</v>
      </c>
      <c r="C2385" s="99">
        <f t="shared" si="210"/>
        <v>16853243</v>
      </c>
      <c r="D2385" s="103" t="str">
        <f>IF(ISNUMBER('Форма 1'!U2385),'Форма 1'!$H2385*VLOOKUP('Форма 1'!$F2385,'Придельники с 2022'!$B$4:$X$28,'Форма 1'!U$8),"")</f>
        <v/>
      </c>
      <c r="E2385" s="103" t="str">
        <f>IF(ISNUMBER('Форма 1'!V2385),'Форма 1'!$H2385*VLOOKUP('Форма 1'!$F2385,'Придельники с 2022'!$B$4:$X$28,'Форма 1'!V$8),"")</f>
        <v/>
      </c>
      <c r="F2385" s="103">
        <f>IF(ISNUMBER('Форма 1'!W2385),'Форма 1'!$H2385*VLOOKUP('Форма 1'!$F2385,'Придельники с 2022'!$B$4:$X$28,'Форма 1'!W$8),"")</f>
        <v>5173599.6399999997</v>
      </c>
      <c r="G2385" s="103">
        <f>IF(ISNUMBER('Форма 1'!X2385),'Форма 1'!$H2385*VLOOKUP('Форма 1'!$F2385,'Придельники с 2022'!$B$4:$X$28,'Форма 1'!X$8),"")</f>
        <v>3213483.4600000004</v>
      </c>
      <c r="H2385" s="103">
        <f>IF(ISNUMBER('Форма 1'!Y2385),'Форма 1'!$H2385*VLOOKUP('Форма 1'!$F2385,'Придельники с 2022'!$B$4:$X$28,'Форма 1'!Y$8),"")</f>
        <v>8466159.9000000004</v>
      </c>
      <c r="I2385" s="103" t="str">
        <f>IF(ISNUMBER('Форма 1'!Z2385),'Форма 1'!$H2385*VLOOKUP('Форма 1'!$F2385,'Придельники с 2022'!$B$4:$X$28,'Форма 1'!Z$8),"")</f>
        <v/>
      </c>
      <c r="J2385" s="103" t="str">
        <f>IF(ISNUMBER('Форма 1'!AA2385),'Форма 1'!$H2385*VLOOKUP('Форма 1'!$F2385,'Придельники с 2022'!$B$4:$X$28,'Форма 1'!AA$8),"")</f>
        <v/>
      </c>
      <c r="K2385" s="90"/>
      <c r="L2385" s="87"/>
      <c r="M2385" s="103" t="str">
        <f>IF(ISNUMBER('Форма 1'!AD2385),'Форма 1'!$H2385*VLOOKUP('Форма 1'!$F2385,'Придельники с 2022'!$B$4:$X$28,'Форма 1'!AD$8),"")</f>
        <v/>
      </c>
      <c r="N2385" s="103" t="str">
        <f>IF(ISBLANK('Форма 1'!$AE2385),"",IF('Форма 1'!$AE2385=1,'Форма 1'!$H2385*VLOOKUP('Форма 1'!$F2385,'Придельники с 2022'!$B$4:$X$28,'Форма 1'!$AE$8,0),IF('Форма 1'!$AE2385=2,'Форма 1'!$H2385*VLOOKUP('Форма 1'!$F2385,'Придельники с 2022'!$B$4:$X$28,13,0),IF('Форма 1'!$AE2385=3,'Форма 1'!$H2385*VLOOKUP('Форма 1'!$F2385,'Придельники с 2022'!$B$4:$X$28,12,0)))))</f>
        <v/>
      </c>
      <c r="O2385" s="103" t="str">
        <f>IF(ISNUMBER('Форма 1'!AF2385),'Форма 1'!$H2385*VLOOKUP('Форма 1'!$F2385,'Придельники с 2022'!$B$4:$X$28,'Форма 1'!AF$8),"")</f>
        <v/>
      </c>
      <c r="P2385" s="87"/>
      <c r="Q2385" s="103" t="str">
        <f>IF(ISNUMBER('Форма 1'!AH2385),'Форма 1'!$H2385*VLOOKUP('Форма 1'!$F2385,'Придельники с 2022'!$B$4:$X$28,'Форма 1'!AH$8),"")</f>
        <v/>
      </c>
      <c r="R2385" s="103" t="str">
        <f>IF(ISNUMBER('Форма 1'!AI2385),'Форма 1'!$H2385*VLOOKUP('Форма 1'!$F2385,'Придельники с 2022'!$B$4:$X$28,'Форма 1'!AI$8),"")</f>
        <v/>
      </c>
      <c r="S2385" s="103" t="str">
        <f>IF(ISNUMBER('Форма 1'!AJ2385),'Форма 1'!$H2385*VLOOKUP('Форма 1'!$F2385,'Придельники с 2022'!$B$4:$X$28,'Форма 1'!AJ$8),"")</f>
        <v/>
      </c>
      <c r="T2385" s="87"/>
    </row>
    <row r="2386" spans="1:20">
      <c r="A2386" s="188">
        <f t="shared" si="211"/>
        <v>76</v>
      </c>
      <c r="B2386" s="189" t="s">
        <v>2328</v>
      </c>
      <c r="C2386" s="99">
        <f t="shared" si="210"/>
        <v>18051687.5</v>
      </c>
      <c r="D2386" s="103" t="str">
        <f>IF(ISNUMBER('Форма 1'!U2386),'Форма 1'!$H2386*VLOOKUP('Форма 1'!$F2386,'Придельники с 2022'!$B$4:$X$28,'Форма 1'!U$8),"")</f>
        <v/>
      </c>
      <c r="E2386" s="103" t="str">
        <f>IF(ISNUMBER('Форма 1'!V2386),'Форма 1'!$H2386*VLOOKUP('Форма 1'!$F2386,'Придельники с 2022'!$B$4:$X$28,'Форма 1'!V$8),"")</f>
        <v/>
      </c>
      <c r="F2386" s="103">
        <f>IF(ISNUMBER('Форма 1'!W2386),'Форма 1'!$H2386*VLOOKUP('Форма 1'!$F2386,'Придельники с 2022'!$B$4:$X$28,'Форма 1'!W$8),"")</f>
        <v>5541497.5</v>
      </c>
      <c r="G2386" s="103">
        <f>IF(ISNUMBER('Форма 1'!X2386),'Форма 1'!$H2386*VLOOKUP('Форма 1'!$F2386,'Придельники с 2022'!$B$4:$X$28,'Форма 1'!X$8),"")</f>
        <v>3441996.2500000005</v>
      </c>
      <c r="H2386" s="103">
        <f>IF(ISNUMBER('Форма 1'!Y2386),'Форма 1'!$H2386*VLOOKUP('Форма 1'!$F2386,'Придельники с 2022'!$B$4:$X$28,'Форма 1'!Y$8),"")</f>
        <v>9068193.75</v>
      </c>
      <c r="I2386" s="103" t="str">
        <f>IF(ISNUMBER('Форма 1'!Z2386),'Форма 1'!$H2386*VLOOKUP('Форма 1'!$F2386,'Придельники с 2022'!$B$4:$X$28,'Форма 1'!Z$8),"")</f>
        <v/>
      </c>
      <c r="J2386" s="103" t="str">
        <f>IF(ISNUMBER('Форма 1'!AA2386),'Форма 1'!$H2386*VLOOKUP('Форма 1'!$F2386,'Придельники с 2022'!$B$4:$X$28,'Форма 1'!AA$8),"")</f>
        <v/>
      </c>
      <c r="K2386" s="90"/>
      <c r="L2386" s="87"/>
      <c r="M2386" s="103" t="str">
        <f>IF(ISNUMBER('Форма 1'!AD2386),'Форма 1'!$H2386*VLOOKUP('Форма 1'!$F2386,'Придельники с 2022'!$B$4:$X$28,'Форма 1'!AD$8),"")</f>
        <v/>
      </c>
      <c r="N2386" s="103" t="str">
        <f>IF(ISBLANK('Форма 1'!$AE2386),"",IF('Форма 1'!$AE2386=1,'Форма 1'!$H2386*VLOOKUP('Форма 1'!$F2386,'Придельники с 2022'!$B$4:$X$28,'Форма 1'!$AE$8,0),IF('Форма 1'!$AE2386=2,'Форма 1'!$H2386*VLOOKUP('Форма 1'!$F2386,'Придельники с 2022'!$B$4:$X$28,13,0),IF('Форма 1'!$AE2386=3,'Форма 1'!$H2386*VLOOKUP('Форма 1'!$F2386,'Придельники с 2022'!$B$4:$X$28,12,0)))))</f>
        <v/>
      </c>
      <c r="O2386" s="103" t="str">
        <f>IF(ISNUMBER('Форма 1'!AF2386),'Форма 1'!$H2386*VLOOKUP('Форма 1'!$F2386,'Придельники с 2022'!$B$4:$X$28,'Форма 1'!AF$8),"")</f>
        <v/>
      </c>
      <c r="P2386" s="87"/>
      <c r="Q2386" s="103" t="str">
        <f>IF(ISNUMBER('Форма 1'!AH2386),'Форма 1'!$H2386*VLOOKUP('Форма 1'!$F2386,'Придельники с 2022'!$B$4:$X$28,'Форма 1'!AH$8),"")</f>
        <v/>
      </c>
      <c r="R2386" s="103" t="str">
        <f>IF(ISNUMBER('Форма 1'!AI2386),'Форма 1'!$H2386*VLOOKUP('Форма 1'!$F2386,'Придельники с 2022'!$B$4:$X$28,'Форма 1'!AI$8),"")</f>
        <v/>
      </c>
      <c r="S2386" s="103" t="str">
        <f>IF(ISNUMBER('Форма 1'!AJ2386),'Форма 1'!$H2386*VLOOKUP('Форма 1'!$F2386,'Придельники с 2022'!$B$4:$X$28,'Форма 1'!AJ$8),"")</f>
        <v/>
      </c>
      <c r="T2386" s="87"/>
    </row>
    <row r="2387" spans="1:20">
      <c r="A2387" s="188">
        <f t="shared" si="211"/>
        <v>77</v>
      </c>
      <c r="B2387" s="189" t="s">
        <v>2329</v>
      </c>
      <c r="C2387" s="99">
        <f t="shared" si="210"/>
        <v>14074851.056000002</v>
      </c>
      <c r="D2387" s="103" t="str">
        <f>IF(ISNUMBER('Форма 1'!U2387),'Форма 1'!$H2387*VLOOKUP('Форма 1'!$F2387,'Придельники с 2022'!$B$4:$X$28,'Форма 1'!U$8),"")</f>
        <v/>
      </c>
      <c r="E2387" s="103" t="str">
        <f>IF(ISNUMBER('Форма 1'!V2387),'Форма 1'!$H2387*VLOOKUP('Форма 1'!$F2387,'Придельники с 2022'!$B$4:$X$28,'Форма 1'!V$8),"")</f>
        <v/>
      </c>
      <c r="F2387" s="103" t="str">
        <f>IF(ISNUMBER('Форма 1'!W2387),'Форма 1'!$H2387*VLOOKUP('Форма 1'!$F2387,'Придельники с 2022'!$B$4:$X$28,'Форма 1'!W$8),"")</f>
        <v/>
      </c>
      <c r="G2387" s="103" t="str">
        <f>IF(ISNUMBER('Форма 1'!X2387),'Форма 1'!$H2387*VLOOKUP('Форма 1'!$F2387,'Придельники с 2022'!$B$4:$X$28,'Форма 1'!X$8),"")</f>
        <v/>
      </c>
      <c r="H2387" s="103" t="str">
        <f>IF(ISNUMBER('Форма 1'!Y2387),'Форма 1'!$H2387*VLOOKUP('Форма 1'!$F2387,'Придельники с 2022'!$B$4:$X$28,'Форма 1'!Y$8),"")</f>
        <v/>
      </c>
      <c r="I2387" s="103" t="str">
        <f>IF(ISNUMBER('Форма 1'!Z2387),'Форма 1'!$H2387*VLOOKUP('Форма 1'!$F2387,'Придельники с 2022'!$B$4:$X$28,'Форма 1'!Z$8),"")</f>
        <v/>
      </c>
      <c r="J2387" s="103" t="str">
        <f>IF(ISNUMBER('Форма 1'!AA2387),'Форма 1'!$H2387*VLOOKUP('Форма 1'!$F2387,'Придельники с 2022'!$B$4:$X$28,'Форма 1'!AA$8),"")</f>
        <v/>
      </c>
      <c r="K2387" s="90"/>
      <c r="L2387" s="87"/>
      <c r="M2387" s="103">
        <f>IF(ISNUMBER('Форма 1'!AD2387),'Форма 1'!$H2387*VLOOKUP('Форма 1'!$F2387,'Придельники с 2022'!$B$4:$X$28,'Форма 1'!AD$8),"")</f>
        <v>14074851.056000002</v>
      </c>
      <c r="N2387" s="103" t="str">
        <f>IF(ISBLANK('Форма 1'!$AE2387),"",IF('Форма 1'!$AE2387=1,'Форма 1'!$H2387*VLOOKUP('Форма 1'!$F2387,'Придельники с 2022'!$B$4:$X$28,'Форма 1'!$AE$8,0),IF('Форма 1'!$AE2387=2,'Форма 1'!$H2387*VLOOKUP('Форма 1'!$F2387,'Придельники с 2022'!$B$4:$X$28,13,0),IF('Форма 1'!$AE2387=3,'Форма 1'!$H2387*VLOOKUP('Форма 1'!$F2387,'Придельники с 2022'!$B$4:$X$28,12,0)))))</f>
        <v/>
      </c>
      <c r="O2387" s="103" t="str">
        <f>IF(ISNUMBER('Форма 1'!AF2387),'Форма 1'!$H2387*VLOOKUP('Форма 1'!$F2387,'Придельники с 2022'!$B$4:$X$28,'Форма 1'!AF$8),"")</f>
        <v/>
      </c>
      <c r="P2387" s="87"/>
      <c r="Q2387" s="103" t="str">
        <f>IF(ISNUMBER('Форма 1'!AH2387),'Форма 1'!$H2387*VLOOKUP('Форма 1'!$F2387,'Придельники с 2022'!$B$4:$X$28,'Форма 1'!AH$8),"")</f>
        <v/>
      </c>
      <c r="R2387" s="103" t="str">
        <f>IF(ISNUMBER('Форма 1'!AI2387),'Форма 1'!$H2387*VLOOKUP('Форма 1'!$F2387,'Придельники с 2022'!$B$4:$X$28,'Форма 1'!AI$8),"")</f>
        <v/>
      </c>
      <c r="S2387" s="103" t="str">
        <f>IF(ISNUMBER('Форма 1'!AJ2387),'Форма 1'!$H2387*VLOOKUP('Форма 1'!$F2387,'Придельники с 2022'!$B$4:$X$28,'Форма 1'!AJ$8),"")</f>
        <v/>
      </c>
      <c r="T2387" s="87"/>
    </row>
    <row r="2388" spans="1:20">
      <c r="A2388" s="188">
        <f t="shared" si="211"/>
        <v>78</v>
      </c>
      <c r="B2388" s="189" t="s">
        <v>2330</v>
      </c>
      <c r="C2388" s="99">
        <f t="shared" si="210"/>
        <v>5551821</v>
      </c>
      <c r="D2388" s="103" t="str">
        <f>IF(ISNUMBER('Форма 1'!U2388),'Форма 1'!$H2388*VLOOKUP('Форма 1'!$F2388,'Придельники с 2022'!$B$4:$X$28,'Форма 1'!U$8),"")</f>
        <v/>
      </c>
      <c r="E2388" s="103" t="str">
        <f>IF(ISNUMBER('Форма 1'!V2388),'Форма 1'!$H2388*VLOOKUP('Форма 1'!$F2388,'Придельники с 2022'!$B$4:$X$28,'Форма 1'!V$8),"")</f>
        <v/>
      </c>
      <c r="F2388" s="103">
        <f>IF(ISNUMBER('Форма 1'!W2388),'Форма 1'!$H2388*VLOOKUP('Форма 1'!$F2388,'Придельники с 2022'!$B$4:$X$28,'Форма 1'!W$8),"")</f>
        <v>1704295.0799999998</v>
      </c>
      <c r="G2388" s="103">
        <f>IF(ISNUMBER('Форма 1'!X2388),'Форма 1'!$H2388*VLOOKUP('Форма 1'!$F2388,'Придельники с 2022'!$B$4:$X$28,'Форма 1'!X$8),"")</f>
        <v>1058590.6200000001</v>
      </c>
      <c r="H2388" s="103">
        <f>IF(ISNUMBER('Форма 1'!Y2388),'Форма 1'!$H2388*VLOOKUP('Форма 1'!$F2388,'Придельники с 2022'!$B$4:$X$28,'Форма 1'!Y$8),"")</f>
        <v>2788935.3</v>
      </c>
      <c r="I2388" s="103" t="str">
        <f>IF(ISNUMBER('Форма 1'!Z2388),'Форма 1'!$H2388*VLOOKUP('Форма 1'!$F2388,'Придельники с 2022'!$B$4:$X$28,'Форма 1'!Z$8),"")</f>
        <v/>
      </c>
      <c r="J2388" s="103" t="str">
        <f>IF(ISNUMBER('Форма 1'!AA2388),'Форма 1'!$H2388*VLOOKUP('Форма 1'!$F2388,'Придельники с 2022'!$B$4:$X$28,'Форма 1'!AA$8),"")</f>
        <v/>
      </c>
      <c r="K2388" s="90"/>
      <c r="L2388" s="87"/>
      <c r="M2388" s="103" t="str">
        <f>IF(ISNUMBER('Форма 1'!AD2388),'Форма 1'!$H2388*VLOOKUP('Форма 1'!$F2388,'Придельники с 2022'!$B$4:$X$28,'Форма 1'!AD$8),"")</f>
        <v/>
      </c>
      <c r="N2388" s="103" t="str">
        <f>IF(ISBLANK('Форма 1'!$AE2388),"",IF('Форма 1'!$AE2388=1,'Форма 1'!$H2388*VLOOKUP('Форма 1'!$F2388,'Придельники с 2022'!$B$4:$X$28,'Форма 1'!$AE$8,0),IF('Форма 1'!$AE2388=2,'Форма 1'!$H2388*VLOOKUP('Форма 1'!$F2388,'Придельники с 2022'!$B$4:$X$28,13,0),IF('Форма 1'!$AE2388=3,'Форма 1'!$H2388*VLOOKUP('Форма 1'!$F2388,'Придельники с 2022'!$B$4:$X$28,12,0)))))</f>
        <v/>
      </c>
      <c r="O2388" s="103" t="str">
        <f>IF(ISNUMBER('Форма 1'!AF2388),'Форма 1'!$H2388*VLOOKUP('Форма 1'!$F2388,'Придельники с 2022'!$B$4:$X$28,'Форма 1'!AF$8),"")</f>
        <v/>
      </c>
      <c r="P2388" s="87"/>
      <c r="Q2388" s="103" t="str">
        <f>IF(ISNUMBER('Форма 1'!AH2388),'Форма 1'!$H2388*VLOOKUP('Форма 1'!$F2388,'Придельники с 2022'!$B$4:$X$28,'Форма 1'!AH$8),"")</f>
        <v/>
      </c>
      <c r="R2388" s="103" t="str">
        <f>IF(ISNUMBER('Форма 1'!AI2388),'Форма 1'!$H2388*VLOOKUP('Форма 1'!$F2388,'Придельники с 2022'!$B$4:$X$28,'Форма 1'!AI$8),"")</f>
        <v/>
      </c>
      <c r="S2388" s="103" t="str">
        <f>IF(ISNUMBER('Форма 1'!AJ2388),'Форма 1'!$H2388*VLOOKUP('Форма 1'!$F2388,'Придельники с 2022'!$B$4:$X$28,'Форма 1'!AJ$8),"")</f>
        <v/>
      </c>
      <c r="T2388" s="87"/>
    </row>
    <row r="2389" spans="1:20">
      <c r="A2389" s="188">
        <f t="shared" si="211"/>
        <v>79</v>
      </c>
      <c r="B2389" s="189" t="s">
        <v>2331</v>
      </c>
      <c r="C2389" s="99">
        <f t="shared" si="210"/>
        <v>5362395.5</v>
      </c>
      <c r="D2389" s="103" t="str">
        <f>IF(ISNUMBER('Форма 1'!U2389),'Форма 1'!$H2389*VLOOKUP('Форма 1'!$F2389,'Придельники с 2022'!$B$4:$X$28,'Форма 1'!U$8),"")</f>
        <v/>
      </c>
      <c r="E2389" s="103" t="str">
        <f>IF(ISNUMBER('Форма 1'!V2389),'Форма 1'!$H2389*VLOOKUP('Форма 1'!$F2389,'Придельники с 2022'!$B$4:$X$28,'Форма 1'!V$8),"")</f>
        <v/>
      </c>
      <c r="F2389" s="103">
        <f>IF(ISNUMBER('Форма 1'!W2389),'Форма 1'!$H2389*VLOOKUP('Форма 1'!$F2389,'Придельники с 2022'!$B$4:$X$28,'Форма 1'!W$8),"")</f>
        <v>1646145.3399999999</v>
      </c>
      <c r="G2389" s="103">
        <f>IF(ISNUMBER('Форма 1'!X2389),'Форма 1'!$H2389*VLOOKUP('Форма 1'!$F2389,'Придельники с 2022'!$B$4:$X$28,'Форма 1'!X$8),"")</f>
        <v>1022472.01</v>
      </c>
      <c r="H2389" s="103">
        <f>IF(ISNUMBER('Форма 1'!Y2389),'Форма 1'!$H2389*VLOOKUP('Форма 1'!$F2389,'Придельники с 2022'!$B$4:$X$28,'Форма 1'!Y$8),"")</f>
        <v>2693778.15</v>
      </c>
      <c r="I2389" s="103" t="str">
        <f>IF(ISNUMBER('Форма 1'!Z2389),'Форма 1'!$H2389*VLOOKUP('Форма 1'!$F2389,'Придельники с 2022'!$B$4:$X$28,'Форма 1'!Z$8),"")</f>
        <v/>
      </c>
      <c r="J2389" s="103" t="str">
        <f>IF(ISNUMBER('Форма 1'!AA2389),'Форма 1'!$H2389*VLOOKUP('Форма 1'!$F2389,'Придельники с 2022'!$B$4:$X$28,'Форма 1'!AA$8),"")</f>
        <v/>
      </c>
      <c r="K2389" s="90"/>
      <c r="L2389" s="87"/>
      <c r="M2389" s="103" t="str">
        <f>IF(ISNUMBER('Форма 1'!AD2389),'Форма 1'!$H2389*VLOOKUP('Форма 1'!$F2389,'Придельники с 2022'!$B$4:$X$28,'Форма 1'!AD$8),"")</f>
        <v/>
      </c>
      <c r="N2389" s="103" t="str">
        <f>IF(ISBLANK('Форма 1'!$AE2389),"",IF('Форма 1'!$AE2389=1,'Форма 1'!$H2389*VLOOKUP('Форма 1'!$F2389,'Придельники с 2022'!$B$4:$X$28,'Форма 1'!$AE$8,0),IF('Форма 1'!$AE2389=2,'Форма 1'!$H2389*VLOOKUP('Форма 1'!$F2389,'Придельники с 2022'!$B$4:$X$28,13,0),IF('Форма 1'!$AE2389=3,'Форма 1'!$H2389*VLOOKUP('Форма 1'!$F2389,'Придельники с 2022'!$B$4:$X$28,12,0)))))</f>
        <v/>
      </c>
      <c r="O2389" s="103" t="str">
        <f>IF(ISNUMBER('Форма 1'!AF2389),'Форма 1'!$H2389*VLOOKUP('Форма 1'!$F2389,'Придельники с 2022'!$B$4:$X$28,'Форма 1'!AF$8),"")</f>
        <v/>
      </c>
      <c r="P2389" s="87"/>
      <c r="Q2389" s="103" t="str">
        <f>IF(ISNUMBER('Форма 1'!AH2389),'Форма 1'!$H2389*VLOOKUP('Форма 1'!$F2389,'Придельники с 2022'!$B$4:$X$28,'Форма 1'!AH$8),"")</f>
        <v/>
      </c>
      <c r="R2389" s="103" t="str">
        <f>IF(ISNUMBER('Форма 1'!AI2389),'Форма 1'!$H2389*VLOOKUP('Форма 1'!$F2389,'Придельники с 2022'!$B$4:$X$28,'Форма 1'!AI$8),"")</f>
        <v/>
      </c>
      <c r="S2389" s="103" t="str">
        <f>IF(ISNUMBER('Форма 1'!AJ2389),'Форма 1'!$H2389*VLOOKUP('Форма 1'!$F2389,'Придельники с 2022'!$B$4:$X$28,'Форма 1'!AJ$8),"")</f>
        <v/>
      </c>
      <c r="T2389" s="87"/>
    </row>
    <row r="2390" spans="1:20">
      <c r="A2390" s="188">
        <f t="shared" si="211"/>
        <v>80</v>
      </c>
      <c r="B2390" s="189" t="s">
        <v>2332</v>
      </c>
      <c r="C2390" s="99">
        <f t="shared" si="210"/>
        <v>10515417</v>
      </c>
      <c r="D2390" s="103" t="str">
        <f>IF(ISNUMBER('Форма 1'!U2390),'Форма 1'!$H2390*VLOOKUP('Форма 1'!$F2390,'Придельники с 2022'!$B$4:$X$28,'Форма 1'!U$8),"")</f>
        <v/>
      </c>
      <c r="E2390" s="103" t="str">
        <f>IF(ISNUMBER('Форма 1'!V2390),'Форма 1'!$H2390*VLOOKUP('Форма 1'!$F2390,'Придельники с 2022'!$B$4:$X$28,'Форма 1'!V$8),"")</f>
        <v/>
      </c>
      <c r="F2390" s="103">
        <f>IF(ISNUMBER('Форма 1'!W2390),'Форма 1'!$H2390*VLOOKUP('Форма 1'!$F2390,'Придельники с 2022'!$B$4:$X$28,'Форма 1'!W$8),"")</f>
        <v>3228017.1599999997</v>
      </c>
      <c r="G2390" s="103">
        <f>IF(ISNUMBER('Форма 1'!X2390),'Форма 1'!$H2390*VLOOKUP('Форма 1'!$F2390,'Придельники с 2022'!$B$4:$X$28,'Форма 1'!X$8),"")</f>
        <v>2005021.74</v>
      </c>
      <c r="H2390" s="103">
        <f>IF(ISNUMBER('Форма 1'!Y2390),'Форма 1'!$H2390*VLOOKUP('Форма 1'!$F2390,'Придельники с 2022'!$B$4:$X$28,'Форма 1'!Y$8),"")</f>
        <v>5282378.0999999996</v>
      </c>
      <c r="I2390" s="103" t="str">
        <f>IF(ISNUMBER('Форма 1'!Z2390),'Форма 1'!$H2390*VLOOKUP('Форма 1'!$F2390,'Придельники с 2022'!$B$4:$X$28,'Форма 1'!Z$8),"")</f>
        <v/>
      </c>
      <c r="J2390" s="103" t="str">
        <f>IF(ISNUMBER('Форма 1'!AA2390),'Форма 1'!$H2390*VLOOKUP('Форма 1'!$F2390,'Придельники с 2022'!$B$4:$X$28,'Форма 1'!AA$8),"")</f>
        <v/>
      </c>
      <c r="K2390" s="90"/>
      <c r="L2390" s="87"/>
      <c r="M2390" s="103" t="str">
        <f>IF(ISNUMBER('Форма 1'!AD2390),'Форма 1'!$H2390*VLOOKUP('Форма 1'!$F2390,'Придельники с 2022'!$B$4:$X$28,'Форма 1'!AD$8),"")</f>
        <v/>
      </c>
      <c r="N2390" s="103" t="str">
        <f>IF(ISBLANK('Форма 1'!$AE2390),"",IF('Форма 1'!$AE2390=1,'Форма 1'!$H2390*VLOOKUP('Форма 1'!$F2390,'Придельники с 2022'!$B$4:$X$28,'Форма 1'!$AE$8,0),IF('Форма 1'!$AE2390=2,'Форма 1'!$H2390*VLOOKUP('Форма 1'!$F2390,'Придельники с 2022'!$B$4:$X$28,13,0),IF('Форма 1'!$AE2390=3,'Форма 1'!$H2390*VLOOKUP('Форма 1'!$F2390,'Придельники с 2022'!$B$4:$X$28,12,0)))))</f>
        <v/>
      </c>
      <c r="O2390" s="103" t="str">
        <f>IF(ISNUMBER('Форма 1'!AF2390),'Форма 1'!$H2390*VLOOKUP('Форма 1'!$F2390,'Придельники с 2022'!$B$4:$X$28,'Форма 1'!AF$8),"")</f>
        <v/>
      </c>
      <c r="P2390" s="87"/>
      <c r="Q2390" s="103" t="str">
        <f>IF(ISNUMBER('Форма 1'!AH2390),'Форма 1'!$H2390*VLOOKUP('Форма 1'!$F2390,'Придельники с 2022'!$B$4:$X$28,'Форма 1'!AH$8),"")</f>
        <v/>
      </c>
      <c r="R2390" s="103" t="str">
        <f>IF(ISNUMBER('Форма 1'!AI2390),'Форма 1'!$H2390*VLOOKUP('Форма 1'!$F2390,'Придельники с 2022'!$B$4:$X$28,'Форма 1'!AI$8),"")</f>
        <v/>
      </c>
      <c r="S2390" s="103" t="str">
        <f>IF(ISNUMBER('Форма 1'!AJ2390),'Форма 1'!$H2390*VLOOKUP('Форма 1'!$F2390,'Придельники с 2022'!$B$4:$X$28,'Форма 1'!AJ$8),"")</f>
        <v/>
      </c>
      <c r="T2390" s="87"/>
    </row>
    <row r="2391" spans="1:20">
      <c r="A2391" s="188">
        <f t="shared" si="211"/>
        <v>81</v>
      </c>
      <c r="B2391" s="189" t="s">
        <v>2333</v>
      </c>
      <c r="C2391" s="99">
        <f t="shared" si="210"/>
        <v>10596916</v>
      </c>
      <c r="D2391" s="103" t="str">
        <f>IF(ISNUMBER('Форма 1'!U2391),'Форма 1'!$H2391*VLOOKUP('Форма 1'!$F2391,'Придельники с 2022'!$B$4:$X$28,'Форма 1'!U$8),"")</f>
        <v/>
      </c>
      <c r="E2391" s="103" t="str">
        <f>IF(ISNUMBER('Форма 1'!V2391),'Форма 1'!$H2391*VLOOKUP('Форма 1'!$F2391,'Придельники с 2022'!$B$4:$X$28,'Форма 1'!V$8),"")</f>
        <v/>
      </c>
      <c r="F2391" s="103">
        <f>IF(ISNUMBER('Форма 1'!W2391),'Форма 1'!$H2391*VLOOKUP('Форма 1'!$F2391,'Придельники с 2022'!$B$4:$X$28,'Форма 1'!W$8),"")</f>
        <v>3253035.6799999997</v>
      </c>
      <c r="G2391" s="103">
        <f>IF(ISNUMBER('Форма 1'!X2391),'Форма 1'!$H2391*VLOOKUP('Форма 1'!$F2391,'Придельники с 2022'!$B$4:$X$28,'Форма 1'!X$8),"")</f>
        <v>2020561.52</v>
      </c>
      <c r="H2391" s="103">
        <f>IF(ISNUMBER('Форма 1'!Y2391),'Форма 1'!$H2391*VLOOKUP('Форма 1'!$F2391,'Придельники с 2022'!$B$4:$X$28,'Форма 1'!Y$8),"")</f>
        <v>5323318.8</v>
      </c>
      <c r="I2391" s="103" t="str">
        <f>IF(ISNUMBER('Форма 1'!Z2391),'Форма 1'!$H2391*VLOOKUP('Форма 1'!$F2391,'Придельники с 2022'!$B$4:$X$28,'Форма 1'!Z$8),"")</f>
        <v/>
      </c>
      <c r="J2391" s="103" t="str">
        <f>IF(ISNUMBER('Форма 1'!AA2391),'Форма 1'!$H2391*VLOOKUP('Форма 1'!$F2391,'Придельники с 2022'!$B$4:$X$28,'Форма 1'!AA$8),"")</f>
        <v/>
      </c>
      <c r="K2391" s="90"/>
      <c r="L2391" s="87"/>
      <c r="M2391" s="103" t="str">
        <f>IF(ISNUMBER('Форма 1'!AD2391),'Форма 1'!$H2391*VLOOKUP('Форма 1'!$F2391,'Придельники с 2022'!$B$4:$X$28,'Форма 1'!AD$8),"")</f>
        <v/>
      </c>
      <c r="N2391" s="103" t="str">
        <f>IF(ISBLANK('Форма 1'!$AE2391),"",IF('Форма 1'!$AE2391=1,'Форма 1'!$H2391*VLOOKUP('Форма 1'!$F2391,'Придельники с 2022'!$B$4:$X$28,'Форма 1'!$AE$8,0),IF('Форма 1'!$AE2391=2,'Форма 1'!$H2391*VLOOKUP('Форма 1'!$F2391,'Придельники с 2022'!$B$4:$X$28,13,0),IF('Форма 1'!$AE2391=3,'Форма 1'!$H2391*VLOOKUP('Форма 1'!$F2391,'Придельники с 2022'!$B$4:$X$28,12,0)))))</f>
        <v/>
      </c>
      <c r="O2391" s="103" t="str">
        <f>IF(ISNUMBER('Форма 1'!AF2391),'Форма 1'!$H2391*VLOOKUP('Форма 1'!$F2391,'Придельники с 2022'!$B$4:$X$28,'Форма 1'!AF$8),"")</f>
        <v/>
      </c>
      <c r="P2391" s="87"/>
      <c r="Q2391" s="103" t="str">
        <f>IF(ISNUMBER('Форма 1'!AH2391),'Форма 1'!$H2391*VLOOKUP('Форма 1'!$F2391,'Придельники с 2022'!$B$4:$X$28,'Форма 1'!AH$8),"")</f>
        <v/>
      </c>
      <c r="R2391" s="103" t="str">
        <f>IF(ISNUMBER('Форма 1'!AI2391),'Форма 1'!$H2391*VLOOKUP('Форма 1'!$F2391,'Придельники с 2022'!$B$4:$X$28,'Форма 1'!AI$8),"")</f>
        <v/>
      </c>
      <c r="S2391" s="103" t="str">
        <f>IF(ISNUMBER('Форма 1'!AJ2391),'Форма 1'!$H2391*VLOOKUP('Форма 1'!$F2391,'Придельники с 2022'!$B$4:$X$28,'Форма 1'!AJ$8),"")</f>
        <v/>
      </c>
      <c r="T2391" s="87"/>
    </row>
    <row r="2392" spans="1:20">
      <c r="A2392" s="188">
        <f t="shared" si="211"/>
        <v>82</v>
      </c>
      <c r="B2392" s="189" t="s">
        <v>2334</v>
      </c>
      <c r="C2392" s="99">
        <f t="shared" si="210"/>
        <v>15221447.248000002</v>
      </c>
      <c r="D2392" s="103" t="str">
        <f>IF(ISNUMBER('Форма 1'!U2392),'Форма 1'!$H2392*VLOOKUP('Форма 1'!$F2392,'Придельники с 2022'!$B$4:$X$28,'Форма 1'!U$8),"")</f>
        <v/>
      </c>
      <c r="E2392" s="103" t="str">
        <f>IF(ISNUMBER('Форма 1'!V2392),'Форма 1'!$H2392*VLOOKUP('Форма 1'!$F2392,'Придельники с 2022'!$B$4:$X$28,'Форма 1'!V$8),"")</f>
        <v/>
      </c>
      <c r="F2392" s="103" t="str">
        <f>IF(ISNUMBER('Форма 1'!W2392),'Форма 1'!$H2392*VLOOKUP('Форма 1'!$F2392,'Придельники с 2022'!$B$4:$X$28,'Форма 1'!W$8),"")</f>
        <v/>
      </c>
      <c r="G2392" s="103" t="str">
        <f>IF(ISNUMBER('Форма 1'!X2392),'Форма 1'!$H2392*VLOOKUP('Форма 1'!$F2392,'Придельники с 2022'!$B$4:$X$28,'Форма 1'!X$8),"")</f>
        <v/>
      </c>
      <c r="H2392" s="103" t="str">
        <f>IF(ISNUMBER('Форма 1'!Y2392),'Форма 1'!$H2392*VLOOKUP('Форма 1'!$F2392,'Придельники с 2022'!$B$4:$X$28,'Форма 1'!Y$8),"")</f>
        <v/>
      </c>
      <c r="I2392" s="103" t="str">
        <f>IF(ISNUMBER('Форма 1'!Z2392),'Форма 1'!$H2392*VLOOKUP('Форма 1'!$F2392,'Придельники с 2022'!$B$4:$X$28,'Форма 1'!Z$8),"")</f>
        <v/>
      </c>
      <c r="J2392" s="103" t="str">
        <f>IF(ISNUMBER('Форма 1'!AA2392),'Форма 1'!$H2392*VLOOKUP('Форма 1'!$F2392,'Придельники с 2022'!$B$4:$X$28,'Форма 1'!AA$8),"")</f>
        <v/>
      </c>
      <c r="K2392" s="90"/>
      <c r="L2392" s="87"/>
      <c r="M2392" s="103">
        <f>IF(ISNUMBER('Форма 1'!AD2392),'Форма 1'!$H2392*VLOOKUP('Форма 1'!$F2392,'Придельники с 2022'!$B$4:$X$28,'Форма 1'!AD$8),"")</f>
        <v>15221447.248000002</v>
      </c>
      <c r="N2392" s="103" t="str">
        <f>IF(ISBLANK('Форма 1'!$AE2392),"",IF('Форма 1'!$AE2392=1,'Форма 1'!$H2392*VLOOKUP('Форма 1'!$F2392,'Придельники с 2022'!$B$4:$X$28,'Форма 1'!$AE$8,0),IF('Форма 1'!$AE2392=2,'Форма 1'!$H2392*VLOOKUP('Форма 1'!$F2392,'Придельники с 2022'!$B$4:$X$28,13,0),IF('Форма 1'!$AE2392=3,'Форма 1'!$H2392*VLOOKUP('Форма 1'!$F2392,'Придельники с 2022'!$B$4:$X$28,12,0)))))</f>
        <v/>
      </c>
      <c r="O2392" s="103" t="str">
        <f>IF(ISNUMBER('Форма 1'!AF2392),'Форма 1'!$H2392*VLOOKUP('Форма 1'!$F2392,'Придельники с 2022'!$B$4:$X$28,'Форма 1'!AF$8),"")</f>
        <v/>
      </c>
      <c r="P2392" s="87"/>
      <c r="Q2392" s="103" t="str">
        <f>IF(ISNUMBER('Форма 1'!AH2392),'Форма 1'!$H2392*VLOOKUP('Форма 1'!$F2392,'Придельники с 2022'!$B$4:$X$28,'Форма 1'!AH$8),"")</f>
        <v/>
      </c>
      <c r="R2392" s="103" t="str">
        <f>IF(ISNUMBER('Форма 1'!AI2392),'Форма 1'!$H2392*VLOOKUP('Форма 1'!$F2392,'Придельники с 2022'!$B$4:$X$28,'Форма 1'!AI$8),"")</f>
        <v/>
      </c>
      <c r="S2392" s="103" t="str">
        <f>IF(ISNUMBER('Форма 1'!AJ2392),'Форма 1'!$H2392*VLOOKUP('Форма 1'!$F2392,'Придельники с 2022'!$B$4:$X$28,'Форма 1'!AJ$8),"")</f>
        <v/>
      </c>
      <c r="T2392" s="87"/>
    </row>
    <row r="2393" spans="1:20">
      <c r="A2393" s="188">
        <f t="shared" si="211"/>
        <v>83</v>
      </c>
      <c r="B2393" s="189" t="s">
        <v>2335</v>
      </c>
      <c r="C2393" s="99">
        <f t="shared" si="210"/>
        <v>10590607.5</v>
      </c>
      <c r="D2393" s="103" t="str">
        <f>IF(ISNUMBER('Форма 1'!U2393),'Форма 1'!$H2393*VLOOKUP('Форма 1'!$F2393,'Придельники с 2022'!$B$4:$X$28,'Форма 1'!U$8),"")</f>
        <v/>
      </c>
      <c r="E2393" s="103" t="str">
        <f>IF(ISNUMBER('Форма 1'!V2393),'Форма 1'!$H2393*VLOOKUP('Форма 1'!$F2393,'Придельники с 2022'!$B$4:$X$28,'Форма 1'!V$8),"")</f>
        <v/>
      </c>
      <c r="F2393" s="103">
        <f>IF(ISNUMBER('Форма 1'!W2393),'Форма 1'!$H2393*VLOOKUP('Форма 1'!$F2393,'Придельники с 2022'!$B$4:$X$28,'Форма 1'!W$8),"")</f>
        <v>3251099.0999999996</v>
      </c>
      <c r="G2393" s="103">
        <f>IF(ISNUMBER('Форма 1'!X2393),'Форма 1'!$H2393*VLOOKUP('Форма 1'!$F2393,'Придельники с 2022'!$B$4:$X$28,'Форма 1'!X$8),"")</f>
        <v>2019358.6500000001</v>
      </c>
      <c r="H2393" s="103">
        <f>IF(ISNUMBER('Форма 1'!Y2393),'Форма 1'!$H2393*VLOOKUP('Форма 1'!$F2393,'Придельники с 2022'!$B$4:$X$28,'Форма 1'!Y$8),"")</f>
        <v>5320149.75</v>
      </c>
      <c r="I2393" s="103" t="str">
        <f>IF(ISNUMBER('Форма 1'!Z2393),'Форма 1'!$H2393*VLOOKUP('Форма 1'!$F2393,'Придельники с 2022'!$B$4:$X$28,'Форма 1'!Z$8),"")</f>
        <v/>
      </c>
      <c r="J2393" s="103" t="str">
        <f>IF(ISNUMBER('Форма 1'!AA2393),'Форма 1'!$H2393*VLOOKUP('Форма 1'!$F2393,'Придельники с 2022'!$B$4:$X$28,'Форма 1'!AA$8),"")</f>
        <v/>
      </c>
      <c r="K2393" s="90"/>
      <c r="L2393" s="87"/>
      <c r="M2393" s="103" t="str">
        <f>IF(ISNUMBER('Форма 1'!AD2393),'Форма 1'!$H2393*VLOOKUP('Форма 1'!$F2393,'Придельники с 2022'!$B$4:$X$28,'Форма 1'!AD$8),"")</f>
        <v/>
      </c>
      <c r="N2393" s="103" t="str">
        <f>IF(ISBLANK('Форма 1'!$AE2393),"",IF('Форма 1'!$AE2393=1,'Форма 1'!$H2393*VLOOKUP('Форма 1'!$F2393,'Придельники с 2022'!$B$4:$X$28,'Форма 1'!$AE$8,0),IF('Форма 1'!$AE2393=2,'Форма 1'!$H2393*VLOOKUP('Форма 1'!$F2393,'Придельники с 2022'!$B$4:$X$28,13,0),IF('Форма 1'!$AE2393=3,'Форма 1'!$H2393*VLOOKUP('Форма 1'!$F2393,'Придельники с 2022'!$B$4:$X$28,12,0)))))</f>
        <v/>
      </c>
      <c r="O2393" s="103" t="str">
        <f>IF(ISNUMBER('Форма 1'!AF2393),'Форма 1'!$H2393*VLOOKUP('Форма 1'!$F2393,'Придельники с 2022'!$B$4:$X$28,'Форма 1'!AF$8),"")</f>
        <v/>
      </c>
      <c r="P2393" s="87"/>
      <c r="Q2393" s="103" t="str">
        <f>IF(ISNUMBER('Форма 1'!AH2393),'Форма 1'!$H2393*VLOOKUP('Форма 1'!$F2393,'Придельники с 2022'!$B$4:$X$28,'Форма 1'!AH$8),"")</f>
        <v/>
      </c>
      <c r="R2393" s="103" t="str">
        <f>IF(ISNUMBER('Форма 1'!AI2393),'Форма 1'!$H2393*VLOOKUP('Форма 1'!$F2393,'Придельники с 2022'!$B$4:$X$28,'Форма 1'!AI$8),"")</f>
        <v/>
      </c>
      <c r="S2393" s="103" t="str">
        <f>IF(ISNUMBER('Форма 1'!AJ2393),'Форма 1'!$H2393*VLOOKUP('Форма 1'!$F2393,'Придельники с 2022'!$B$4:$X$28,'Форма 1'!AJ$8),"")</f>
        <v/>
      </c>
      <c r="T2393" s="87"/>
    </row>
    <row r="2394" spans="1:20">
      <c r="A2394" s="188">
        <f t="shared" si="211"/>
        <v>84</v>
      </c>
      <c r="B2394" s="189" t="s">
        <v>2336</v>
      </c>
      <c r="C2394" s="99">
        <f t="shared" si="210"/>
        <v>5280044</v>
      </c>
      <c r="D2394" s="103" t="str">
        <f>IF(ISNUMBER('Форма 1'!U2394),'Форма 1'!$H2394*VLOOKUP('Форма 1'!$F2394,'Придельники с 2022'!$B$4:$X$28,'Форма 1'!U$8),"")</f>
        <v/>
      </c>
      <c r="E2394" s="103" t="str">
        <f>IF(ISNUMBER('Форма 1'!V2394),'Форма 1'!$H2394*VLOOKUP('Форма 1'!$F2394,'Придельники с 2022'!$B$4:$X$28,'Форма 1'!V$8),"")</f>
        <v/>
      </c>
      <c r="F2394" s="103">
        <f>IF(ISNUMBER('Форма 1'!W2394),'Форма 1'!$H2394*VLOOKUP('Форма 1'!$F2394,'Придельники с 2022'!$B$4:$X$28,'Форма 1'!W$8),"")</f>
        <v>1620865.12</v>
      </c>
      <c r="G2394" s="103">
        <f>IF(ISNUMBER('Форма 1'!X2394),'Форма 1'!$H2394*VLOOKUP('Форма 1'!$F2394,'Придельники с 2022'!$B$4:$X$28,'Форма 1'!X$8),"")</f>
        <v>1006769.6800000002</v>
      </c>
      <c r="H2394" s="103">
        <f>IF(ISNUMBER('Форма 1'!Y2394),'Форма 1'!$H2394*VLOOKUP('Форма 1'!$F2394,'Придельники с 2022'!$B$4:$X$28,'Форма 1'!Y$8),"")</f>
        <v>2652409.2000000002</v>
      </c>
      <c r="I2394" s="103" t="str">
        <f>IF(ISNUMBER('Форма 1'!Z2394),'Форма 1'!$H2394*VLOOKUP('Форма 1'!$F2394,'Придельники с 2022'!$B$4:$X$28,'Форма 1'!Z$8),"")</f>
        <v/>
      </c>
      <c r="J2394" s="103" t="str">
        <f>IF(ISNUMBER('Форма 1'!AA2394),'Форма 1'!$H2394*VLOOKUP('Форма 1'!$F2394,'Придельники с 2022'!$B$4:$X$28,'Форма 1'!AA$8),"")</f>
        <v/>
      </c>
      <c r="K2394" s="90"/>
      <c r="L2394" s="87"/>
      <c r="M2394" s="103" t="str">
        <f>IF(ISNUMBER('Форма 1'!AD2394),'Форма 1'!$H2394*VLOOKUP('Форма 1'!$F2394,'Придельники с 2022'!$B$4:$X$28,'Форма 1'!AD$8),"")</f>
        <v/>
      </c>
      <c r="N2394" s="103" t="str">
        <f>IF(ISBLANK('Форма 1'!$AE2394),"",IF('Форма 1'!$AE2394=1,'Форма 1'!$H2394*VLOOKUP('Форма 1'!$F2394,'Придельники с 2022'!$B$4:$X$28,'Форма 1'!$AE$8,0),IF('Форма 1'!$AE2394=2,'Форма 1'!$H2394*VLOOKUP('Форма 1'!$F2394,'Придельники с 2022'!$B$4:$X$28,13,0),IF('Форма 1'!$AE2394=3,'Форма 1'!$H2394*VLOOKUP('Форма 1'!$F2394,'Придельники с 2022'!$B$4:$X$28,12,0)))))</f>
        <v/>
      </c>
      <c r="O2394" s="103" t="str">
        <f>IF(ISNUMBER('Форма 1'!AF2394),'Форма 1'!$H2394*VLOOKUP('Форма 1'!$F2394,'Придельники с 2022'!$B$4:$X$28,'Форма 1'!AF$8),"")</f>
        <v/>
      </c>
      <c r="P2394" s="87"/>
      <c r="Q2394" s="103" t="str">
        <f>IF(ISNUMBER('Форма 1'!AH2394),'Форма 1'!$H2394*VLOOKUP('Форма 1'!$F2394,'Придельники с 2022'!$B$4:$X$28,'Форма 1'!AH$8),"")</f>
        <v/>
      </c>
      <c r="R2394" s="103" t="str">
        <f>IF(ISNUMBER('Форма 1'!AI2394),'Форма 1'!$H2394*VLOOKUP('Форма 1'!$F2394,'Придельники с 2022'!$B$4:$X$28,'Форма 1'!AI$8),"")</f>
        <v/>
      </c>
      <c r="S2394" s="103" t="str">
        <f>IF(ISNUMBER('Форма 1'!AJ2394),'Форма 1'!$H2394*VLOOKUP('Форма 1'!$F2394,'Придельники с 2022'!$B$4:$X$28,'Форма 1'!AJ$8),"")</f>
        <v/>
      </c>
      <c r="T2394" s="87"/>
    </row>
    <row r="2395" spans="1:20">
      <c r="A2395" s="188">
        <f t="shared" si="211"/>
        <v>85</v>
      </c>
      <c r="B2395" s="189" t="s">
        <v>2337</v>
      </c>
      <c r="C2395" s="99">
        <f t="shared" si="210"/>
        <v>11239019</v>
      </c>
      <c r="D2395" s="103" t="str">
        <f>IF(ISNUMBER('Форма 1'!U2395),'Форма 1'!$H2395*VLOOKUP('Форма 1'!$F2395,'Придельники с 2022'!$B$4:$X$28,'Форма 1'!U$8),"")</f>
        <v/>
      </c>
      <c r="E2395" s="103" t="str">
        <f>IF(ISNUMBER('Форма 1'!V2395),'Форма 1'!$H2395*VLOOKUP('Форма 1'!$F2395,'Придельники с 2022'!$B$4:$X$28,'Форма 1'!V$8),"")</f>
        <v/>
      </c>
      <c r="F2395" s="103">
        <f>IF(ISNUMBER('Форма 1'!W2395),'Форма 1'!$H2395*VLOOKUP('Форма 1'!$F2395,'Придельники с 2022'!$B$4:$X$28,'Форма 1'!W$8),"")</f>
        <v>3450148.12</v>
      </c>
      <c r="G2395" s="103">
        <f>IF(ISNUMBER('Форма 1'!X2395),'Форма 1'!$H2395*VLOOKUP('Форма 1'!$F2395,'Придельники с 2022'!$B$4:$X$28,'Форма 1'!X$8),"")</f>
        <v>2142994.1800000002</v>
      </c>
      <c r="H2395" s="103">
        <f>IF(ISNUMBER('Форма 1'!Y2395),'Форма 1'!$H2395*VLOOKUP('Форма 1'!$F2395,'Придельники с 2022'!$B$4:$X$28,'Форма 1'!Y$8),"")</f>
        <v>5645876.7000000002</v>
      </c>
      <c r="I2395" s="103" t="str">
        <f>IF(ISNUMBER('Форма 1'!Z2395),'Форма 1'!$H2395*VLOOKUP('Форма 1'!$F2395,'Придельники с 2022'!$B$4:$X$28,'Форма 1'!Z$8),"")</f>
        <v/>
      </c>
      <c r="J2395" s="103" t="str">
        <f>IF(ISNUMBER('Форма 1'!AA2395),'Форма 1'!$H2395*VLOOKUP('Форма 1'!$F2395,'Придельники с 2022'!$B$4:$X$28,'Форма 1'!AA$8),"")</f>
        <v/>
      </c>
      <c r="K2395" s="90"/>
      <c r="L2395" s="87"/>
      <c r="M2395" s="103" t="str">
        <f>IF(ISNUMBER('Форма 1'!AD2395),'Форма 1'!$H2395*VLOOKUP('Форма 1'!$F2395,'Придельники с 2022'!$B$4:$X$28,'Форма 1'!AD$8),"")</f>
        <v/>
      </c>
      <c r="N2395" s="103" t="str">
        <f>IF(ISBLANK('Форма 1'!$AE2395),"",IF('Форма 1'!$AE2395=1,'Форма 1'!$H2395*VLOOKUP('Форма 1'!$F2395,'Придельники с 2022'!$B$4:$X$28,'Форма 1'!$AE$8,0),IF('Форма 1'!$AE2395=2,'Форма 1'!$H2395*VLOOKUP('Форма 1'!$F2395,'Придельники с 2022'!$B$4:$X$28,13,0),IF('Форма 1'!$AE2395=3,'Форма 1'!$H2395*VLOOKUP('Форма 1'!$F2395,'Придельники с 2022'!$B$4:$X$28,12,0)))))</f>
        <v/>
      </c>
      <c r="O2395" s="103" t="str">
        <f>IF(ISNUMBER('Форма 1'!AF2395),'Форма 1'!$H2395*VLOOKUP('Форма 1'!$F2395,'Придельники с 2022'!$B$4:$X$28,'Форма 1'!AF$8),"")</f>
        <v/>
      </c>
      <c r="P2395" s="87"/>
      <c r="Q2395" s="103" t="str">
        <f>IF(ISNUMBER('Форма 1'!AH2395),'Форма 1'!$H2395*VLOOKUP('Форма 1'!$F2395,'Придельники с 2022'!$B$4:$X$28,'Форма 1'!AH$8),"")</f>
        <v/>
      </c>
      <c r="R2395" s="103" t="str">
        <f>IF(ISNUMBER('Форма 1'!AI2395),'Форма 1'!$H2395*VLOOKUP('Форма 1'!$F2395,'Придельники с 2022'!$B$4:$X$28,'Форма 1'!AI$8),"")</f>
        <v/>
      </c>
      <c r="S2395" s="103" t="str">
        <f>IF(ISNUMBER('Форма 1'!AJ2395),'Форма 1'!$H2395*VLOOKUP('Форма 1'!$F2395,'Придельники с 2022'!$B$4:$X$28,'Форма 1'!AJ$8),"")</f>
        <v/>
      </c>
      <c r="T2395" s="87"/>
    </row>
    <row r="2396" spans="1:20">
      <c r="A2396" s="188">
        <f t="shared" si="211"/>
        <v>86</v>
      </c>
      <c r="B2396" s="189" t="s">
        <v>2338</v>
      </c>
      <c r="C2396" s="99">
        <f t="shared" si="210"/>
        <v>10569295</v>
      </c>
      <c r="D2396" s="103" t="str">
        <f>IF(ISNUMBER('Форма 1'!U2396),'Форма 1'!$H2396*VLOOKUP('Форма 1'!$F2396,'Придельники с 2022'!$B$4:$X$28,'Форма 1'!U$8),"")</f>
        <v/>
      </c>
      <c r="E2396" s="103" t="str">
        <f>IF(ISNUMBER('Форма 1'!V2396),'Форма 1'!$H2396*VLOOKUP('Форма 1'!$F2396,'Придельники с 2022'!$B$4:$X$28,'Форма 1'!V$8),"")</f>
        <v/>
      </c>
      <c r="F2396" s="103">
        <f>IF(ISNUMBER('Форма 1'!W2396),'Форма 1'!$H2396*VLOOKUP('Форма 1'!$F2396,'Придельники с 2022'!$B$4:$X$28,'Форма 1'!W$8),"")</f>
        <v>3244556.5999999996</v>
      </c>
      <c r="G2396" s="103">
        <f>IF(ISNUMBER('Форма 1'!X2396),'Форма 1'!$H2396*VLOOKUP('Форма 1'!$F2396,'Придельники с 2022'!$B$4:$X$28,'Форма 1'!X$8),"")</f>
        <v>2015294.9000000001</v>
      </c>
      <c r="H2396" s="103">
        <f>IF(ISNUMBER('Форма 1'!Y2396),'Форма 1'!$H2396*VLOOKUP('Форма 1'!$F2396,'Придельники с 2022'!$B$4:$X$28,'Форма 1'!Y$8),"")</f>
        <v>5309443.5</v>
      </c>
      <c r="I2396" s="103" t="str">
        <f>IF(ISNUMBER('Форма 1'!Z2396),'Форма 1'!$H2396*VLOOKUP('Форма 1'!$F2396,'Придельники с 2022'!$B$4:$X$28,'Форма 1'!Z$8),"")</f>
        <v/>
      </c>
      <c r="J2396" s="103" t="str">
        <f>IF(ISNUMBER('Форма 1'!AA2396),'Форма 1'!$H2396*VLOOKUP('Форма 1'!$F2396,'Придельники с 2022'!$B$4:$X$28,'Форма 1'!AA$8),"")</f>
        <v/>
      </c>
      <c r="K2396" s="90"/>
      <c r="L2396" s="87"/>
      <c r="M2396" s="103" t="str">
        <f>IF(ISNUMBER('Форма 1'!AD2396),'Форма 1'!$H2396*VLOOKUP('Форма 1'!$F2396,'Придельники с 2022'!$B$4:$X$28,'Форма 1'!AD$8),"")</f>
        <v/>
      </c>
      <c r="N2396" s="103" t="str">
        <f>IF(ISBLANK('Форма 1'!$AE2396),"",IF('Форма 1'!$AE2396=1,'Форма 1'!$H2396*VLOOKUP('Форма 1'!$F2396,'Придельники с 2022'!$B$4:$X$28,'Форма 1'!$AE$8,0),IF('Форма 1'!$AE2396=2,'Форма 1'!$H2396*VLOOKUP('Форма 1'!$F2396,'Придельники с 2022'!$B$4:$X$28,13,0),IF('Форма 1'!$AE2396=3,'Форма 1'!$H2396*VLOOKUP('Форма 1'!$F2396,'Придельники с 2022'!$B$4:$X$28,12,0)))))</f>
        <v/>
      </c>
      <c r="O2396" s="103" t="str">
        <f>IF(ISNUMBER('Форма 1'!AF2396),'Форма 1'!$H2396*VLOOKUP('Форма 1'!$F2396,'Придельники с 2022'!$B$4:$X$28,'Форма 1'!AF$8),"")</f>
        <v/>
      </c>
      <c r="P2396" s="87"/>
      <c r="Q2396" s="103" t="str">
        <f>IF(ISNUMBER('Форма 1'!AH2396),'Форма 1'!$H2396*VLOOKUP('Форма 1'!$F2396,'Придельники с 2022'!$B$4:$X$28,'Форма 1'!AH$8),"")</f>
        <v/>
      </c>
      <c r="R2396" s="103" t="str">
        <f>IF(ISNUMBER('Форма 1'!AI2396),'Форма 1'!$H2396*VLOOKUP('Форма 1'!$F2396,'Придельники с 2022'!$B$4:$X$28,'Форма 1'!AI$8),"")</f>
        <v/>
      </c>
      <c r="S2396" s="103" t="str">
        <f>IF(ISNUMBER('Форма 1'!AJ2396),'Форма 1'!$H2396*VLOOKUP('Форма 1'!$F2396,'Придельники с 2022'!$B$4:$X$28,'Форма 1'!AJ$8),"")</f>
        <v/>
      </c>
      <c r="T2396" s="87"/>
    </row>
    <row r="2397" spans="1:20">
      <c r="A2397" s="188">
        <f t="shared" si="211"/>
        <v>87</v>
      </c>
      <c r="B2397" s="189" t="s">
        <v>2339</v>
      </c>
      <c r="C2397" s="99">
        <f t="shared" si="210"/>
        <v>5340571.5</v>
      </c>
      <c r="D2397" s="103" t="str">
        <f>IF(ISNUMBER('Форма 1'!U2397),'Форма 1'!$H2397*VLOOKUP('Форма 1'!$F2397,'Придельники с 2022'!$B$4:$X$28,'Форма 1'!U$8),"")</f>
        <v/>
      </c>
      <c r="E2397" s="103" t="str">
        <f>IF(ISNUMBER('Форма 1'!V2397),'Форма 1'!$H2397*VLOOKUP('Форма 1'!$F2397,'Придельники с 2022'!$B$4:$X$28,'Форма 1'!V$8),"")</f>
        <v/>
      </c>
      <c r="F2397" s="103">
        <f>IF(ISNUMBER('Форма 1'!W2397),'Форма 1'!$H2397*VLOOKUP('Форма 1'!$F2397,'Придельники с 2022'!$B$4:$X$28,'Форма 1'!W$8),"")</f>
        <v>1639445.82</v>
      </c>
      <c r="G2397" s="103">
        <f>IF(ISNUMBER('Форма 1'!X2397),'Форма 1'!$H2397*VLOOKUP('Форма 1'!$F2397,'Придельники с 2022'!$B$4:$X$28,'Форма 1'!X$8),"")</f>
        <v>1018310.7300000001</v>
      </c>
      <c r="H2397" s="103">
        <f>IF(ISNUMBER('Форма 1'!Y2397),'Форма 1'!$H2397*VLOOKUP('Форма 1'!$F2397,'Придельники с 2022'!$B$4:$X$28,'Форма 1'!Y$8),"")</f>
        <v>2682814.9500000002</v>
      </c>
      <c r="I2397" s="103" t="str">
        <f>IF(ISNUMBER('Форма 1'!Z2397),'Форма 1'!$H2397*VLOOKUP('Форма 1'!$F2397,'Придельники с 2022'!$B$4:$X$28,'Форма 1'!Z$8),"")</f>
        <v/>
      </c>
      <c r="J2397" s="103" t="str">
        <f>IF(ISNUMBER('Форма 1'!AA2397),'Форма 1'!$H2397*VLOOKUP('Форма 1'!$F2397,'Придельники с 2022'!$B$4:$X$28,'Форма 1'!AA$8),"")</f>
        <v/>
      </c>
      <c r="K2397" s="90"/>
      <c r="L2397" s="87"/>
      <c r="M2397" s="103" t="str">
        <f>IF(ISNUMBER('Форма 1'!AD2397),'Форма 1'!$H2397*VLOOKUP('Форма 1'!$F2397,'Придельники с 2022'!$B$4:$X$28,'Форма 1'!AD$8),"")</f>
        <v/>
      </c>
      <c r="N2397" s="103" t="str">
        <f>IF(ISBLANK('Форма 1'!$AE2397),"",IF('Форма 1'!$AE2397=1,'Форма 1'!$H2397*VLOOKUP('Форма 1'!$F2397,'Придельники с 2022'!$B$4:$X$28,'Форма 1'!$AE$8,0),IF('Форма 1'!$AE2397=2,'Форма 1'!$H2397*VLOOKUP('Форма 1'!$F2397,'Придельники с 2022'!$B$4:$X$28,13,0),IF('Форма 1'!$AE2397=3,'Форма 1'!$H2397*VLOOKUP('Форма 1'!$F2397,'Придельники с 2022'!$B$4:$X$28,12,0)))))</f>
        <v/>
      </c>
      <c r="O2397" s="103" t="str">
        <f>IF(ISNUMBER('Форма 1'!AF2397),'Форма 1'!$H2397*VLOOKUP('Форма 1'!$F2397,'Придельники с 2022'!$B$4:$X$28,'Форма 1'!AF$8),"")</f>
        <v/>
      </c>
      <c r="P2397" s="87"/>
      <c r="Q2397" s="103" t="str">
        <f>IF(ISNUMBER('Форма 1'!AH2397),'Форма 1'!$H2397*VLOOKUP('Форма 1'!$F2397,'Придельники с 2022'!$B$4:$X$28,'Форма 1'!AH$8),"")</f>
        <v/>
      </c>
      <c r="R2397" s="103" t="str">
        <f>IF(ISNUMBER('Форма 1'!AI2397),'Форма 1'!$H2397*VLOOKUP('Форма 1'!$F2397,'Придельники с 2022'!$B$4:$X$28,'Форма 1'!AI$8),"")</f>
        <v/>
      </c>
      <c r="S2397" s="103" t="str">
        <f>IF(ISNUMBER('Форма 1'!AJ2397),'Форма 1'!$H2397*VLOOKUP('Форма 1'!$F2397,'Придельники с 2022'!$B$4:$X$28,'Форма 1'!AJ$8),"")</f>
        <v/>
      </c>
      <c r="T2397" s="87"/>
    </row>
    <row r="2398" spans="1:20">
      <c r="A2398" s="188">
        <f t="shared" si="211"/>
        <v>88</v>
      </c>
      <c r="B2398" s="189" t="s">
        <v>2340</v>
      </c>
      <c r="C2398" s="99">
        <f t="shared" si="210"/>
        <v>10588902.5</v>
      </c>
      <c r="D2398" s="103" t="str">
        <f>IF(ISNUMBER('Форма 1'!U2398),'Форма 1'!$H2398*VLOOKUP('Форма 1'!$F2398,'Придельники с 2022'!$B$4:$X$28,'Форма 1'!U$8),"")</f>
        <v/>
      </c>
      <c r="E2398" s="103" t="str">
        <f>IF(ISNUMBER('Форма 1'!V2398),'Форма 1'!$H2398*VLOOKUP('Форма 1'!$F2398,'Придельники с 2022'!$B$4:$X$28,'Форма 1'!V$8),"")</f>
        <v/>
      </c>
      <c r="F2398" s="103">
        <f>IF(ISNUMBER('Форма 1'!W2398),'Форма 1'!$H2398*VLOOKUP('Форма 1'!$F2398,'Придельники с 2022'!$B$4:$X$28,'Форма 1'!W$8),"")</f>
        <v>3250575.6999999997</v>
      </c>
      <c r="G2398" s="103">
        <f>IF(ISNUMBER('Форма 1'!X2398),'Форма 1'!$H2398*VLOOKUP('Форма 1'!$F2398,'Придельники с 2022'!$B$4:$X$28,'Форма 1'!X$8),"")</f>
        <v>2019033.55</v>
      </c>
      <c r="H2398" s="103">
        <f>IF(ISNUMBER('Форма 1'!Y2398),'Форма 1'!$H2398*VLOOKUP('Форма 1'!$F2398,'Придельники с 2022'!$B$4:$X$28,'Форма 1'!Y$8),"")</f>
        <v>5319293.25</v>
      </c>
      <c r="I2398" s="103" t="str">
        <f>IF(ISNUMBER('Форма 1'!Z2398),'Форма 1'!$H2398*VLOOKUP('Форма 1'!$F2398,'Придельники с 2022'!$B$4:$X$28,'Форма 1'!Z$8),"")</f>
        <v/>
      </c>
      <c r="J2398" s="103" t="str">
        <f>IF(ISNUMBER('Форма 1'!AA2398),'Форма 1'!$H2398*VLOOKUP('Форма 1'!$F2398,'Придельники с 2022'!$B$4:$X$28,'Форма 1'!AA$8),"")</f>
        <v/>
      </c>
      <c r="K2398" s="90"/>
      <c r="L2398" s="87"/>
      <c r="M2398" s="103" t="str">
        <f>IF(ISNUMBER('Форма 1'!AD2398),'Форма 1'!$H2398*VLOOKUP('Форма 1'!$F2398,'Придельники с 2022'!$B$4:$X$28,'Форма 1'!AD$8),"")</f>
        <v/>
      </c>
      <c r="N2398" s="103" t="str">
        <f>IF(ISBLANK('Форма 1'!$AE2398),"",IF('Форма 1'!$AE2398=1,'Форма 1'!$H2398*VLOOKUP('Форма 1'!$F2398,'Придельники с 2022'!$B$4:$X$28,'Форма 1'!$AE$8,0),IF('Форма 1'!$AE2398=2,'Форма 1'!$H2398*VLOOKUP('Форма 1'!$F2398,'Придельники с 2022'!$B$4:$X$28,13,0),IF('Форма 1'!$AE2398=3,'Форма 1'!$H2398*VLOOKUP('Форма 1'!$F2398,'Придельники с 2022'!$B$4:$X$28,12,0)))))</f>
        <v/>
      </c>
      <c r="O2398" s="103" t="str">
        <f>IF(ISNUMBER('Форма 1'!AF2398),'Форма 1'!$H2398*VLOOKUP('Форма 1'!$F2398,'Придельники с 2022'!$B$4:$X$28,'Форма 1'!AF$8),"")</f>
        <v/>
      </c>
      <c r="P2398" s="87"/>
      <c r="Q2398" s="103" t="str">
        <f>IF(ISNUMBER('Форма 1'!AH2398),'Форма 1'!$H2398*VLOOKUP('Форма 1'!$F2398,'Придельники с 2022'!$B$4:$X$28,'Форма 1'!AH$8),"")</f>
        <v/>
      </c>
      <c r="R2398" s="103" t="str">
        <f>IF(ISNUMBER('Форма 1'!AI2398),'Форма 1'!$H2398*VLOOKUP('Форма 1'!$F2398,'Придельники с 2022'!$B$4:$X$28,'Форма 1'!AI$8),"")</f>
        <v/>
      </c>
      <c r="S2398" s="103" t="str">
        <f>IF(ISNUMBER('Форма 1'!AJ2398),'Форма 1'!$H2398*VLOOKUP('Форма 1'!$F2398,'Придельники с 2022'!$B$4:$X$28,'Форма 1'!AJ$8),"")</f>
        <v/>
      </c>
      <c r="T2398" s="87"/>
    </row>
    <row r="2399" spans="1:20">
      <c r="A2399" s="188">
        <f t="shared" si="211"/>
        <v>89</v>
      </c>
      <c r="B2399" s="189" t="s">
        <v>2341</v>
      </c>
      <c r="C2399" s="99">
        <f t="shared" si="210"/>
        <v>4943988.5</v>
      </c>
      <c r="D2399" s="103" t="str">
        <f>IF(ISNUMBER('Форма 1'!U2399),'Форма 1'!$H2399*VLOOKUP('Форма 1'!$F2399,'Придельники с 2022'!$B$4:$X$28,'Форма 1'!U$8),"")</f>
        <v/>
      </c>
      <c r="E2399" s="103" t="str">
        <f>IF(ISNUMBER('Форма 1'!V2399),'Форма 1'!$H2399*VLOOKUP('Форма 1'!$F2399,'Придельники с 2022'!$B$4:$X$28,'Форма 1'!V$8),"")</f>
        <v/>
      </c>
      <c r="F2399" s="103">
        <f>IF(ISNUMBER('Форма 1'!W2399),'Форма 1'!$H2399*VLOOKUP('Форма 1'!$F2399,'Придельники с 2022'!$B$4:$X$28,'Форма 1'!W$8),"")</f>
        <v>1517702.9799999997</v>
      </c>
      <c r="G2399" s="103">
        <f>IF(ISNUMBER('Форма 1'!X2399),'Форма 1'!$H2399*VLOOKUP('Форма 1'!$F2399,'Придельники с 2022'!$B$4:$X$28,'Форма 1'!X$8),"")</f>
        <v>942692.47</v>
      </c>
      <c r="H2399" s="103">
        <f>IF(ISNUMBER('Форма 1'!Y2399),'Форма 1'!$H2399*VLOOKUP('Форма 1'!$F2399,'Придельники с 2022'!$B$4:$X$28,'Форма 1'!Y$8),"")</f>
        <v>2483593.0499999998</v>
      </c>
      <c r="I2399" s="103" t="str">
        <f>IF(ISNUMBER('Форма 1'!Z2399),'Форма 1'!$H2399*VLOOKUP('Форма 1'!$F2399,'Придельники с 2022'!$B$4:$X$28,'Форма 1'!Z$8),"")</f>
        <v/>
      </c>
      <c r="J2399" s="103" t="str">
        <f>IF(ISNUMBER('Форма 1'!AA2399),'Форма 1'!$H2399*VLOOKUP('Форма 1'!$F2399,'Придельники с 2022'!$B$4:$X$28,'Форма 1'!AA$8),"")</f>
        <v/>
      </c>
      <c r="K2399" s="90"/>
      <c r="L2399" s="87"/>
      <c r="M2399" s="103" t="str">
        <f>IF(ISNUMBER('Форма 1'!AD2399),'Форма 1'!$H2399*VLOOKUP('Форма 1'!$F2399,'Придельники с 2022'!$B$4:$X$28,'Форма 1'!AD$8),"")</f>
        <v/>
      </c>
      <c r="N2399" s="103" t="str">
        <f>IF(ISBLANK('Форма 1'!$AE2399),"",IF('Форма 1'!$AE2399=1,'Форма 1'!$H2399*VLOOKUP('Форма 1'!$F2399,'Придельники с 2022'!$B$4:$X$28,'Форма 1'!$AE$8,0),IF('Форма 1'!$AE2399=2,'Форма 1'!$H2399*VLOOKUP('Форма 1'!$F2399,'Придельники с 2022'!$B$4:$X$28,13,0),IF('Форма 1'!$AE2399=3,'Форма 1'!$H2399*VLOOKUP('Форма 1'!$F2399,'Придельники с 2022'!$B$4:$X$28,12,0)))))</f>
        <v/>
      </c>
      <c r="O2399" s="103" t="str">
        <f>IF(ISNUMBER('Форма 1'!AF2399),'Форма 1'!$H2399*VLOOKUP('Форма 1'!$F2399,'Придельники с 2022'!$B$4:$X$28,'Форма 1'!AF$8),"")</f>
        <v/>
      </c>
      <c r="P2399" s="87"/>
      <c r="Q2399" s="103" t="str">
        <f>IF(ISNUMBER('Форма 1'!AH2399),'Форма 1'!$H2399*VLOOKUP('Форма 1'!$F2399,'Придельники с 2022'!$B$4:$X$28,'Форма 1'!AH$8),"")</f>
        <v/>
      </c>
      <c r="R2399" s="103" t="str">
        <f>IF(ISNUMBER('Форма 1'!AI2399),'Форма 1'!$H2399*VLOOKUP('Форма 1'!$F2399,'Придельники с 2022'!$B$4:$X$28,'Форма 1'!AI$8),"")</f>
        <v/>
      </c>
      <c r="S2399" s="103" t="str">
        <f>IF(ISNUMBER('Форма 1'!AJ2399),'Форма 1'!$H2399*VLOOKUP('Форма 1'!$F2399,'Придельники с 2022'!$B$4:$X$28,'Форма 1'!AJ$8),"")</f>
        <v/>
      </c>
      <c r="T2399" s="87"/>
    </row>
    <row r="2400" spans="1:20">
      <c r="A2400" s="188">
        <f t="shared" si="211"/>
        <v>90</v>
      </c>
      <c r="B2400" s="189" t="s">
        <v>2342</v>
      </c>
      <c r="C2400" s="99">
        <f t="shared" si="210"/>
        <v>4935804.5</v>
      </c>
      <c r="D2400" s="103" t="str">
        <f>IF(ISNUMBER('Форма 1'!U2400),'Форма 1'!$H2400*VLOOKUP('Форма 1'!$F2400,'Придельники с 2022'!$B$4:$X$28,'Форма 1'!U$8),"")</f>
        <v/>
      </c>
      <c r="E2400" s="103" t="str">
        <f>IF(ISNUMBER('Форма 1'!V2400),'Форма 1'!$H2400*VLOOKUP('Форма 1'!$F2400,'Придельники с 2022'!$B$4:$X$28,'Форма 1'!V$8),"")</f>
        <v/>
      </c>
      <c r="F2400" s="103">
        <f>IF(ISNUMBER('Форма 1'!W2400),'Форма 1'!$H2400*VLOOKUP('Форма 1'!$F2400,'Придельники с 2022'!$B$4:$X$28,'Форма 1'!W$8),"")</f>
        <v>1515190.66</v>
      </c>
      <c r="G2400" s="103">
        <f>IF(ISNUMBER('Форма 1'!X2400),'Форма 1'!$H2400*VLOOKUP('Форма 1'!$F2400,'Придельники с 2022'!$B$4:$X$28,'Форма 1'!X$8),"")</f>
        <v>941131.99000000011</v>
      </c>
      <c r="H2400" s="103">
        <f>IF(ISNUMBER('Форма 1'!Y2400),'Форма 1'!$H2400*VLOOKUP('Форма 1'!$F2400,'Придельники с 2022'!$B$4:$X$28,'Форма 1'!Y$8),"")</f>
        <v>2479481.85</v>
      </c>
      <c r="I2400" s="103" t="str">
        <f>IF(ISNUMBER('Форма 1'!Z2400),'Форма 1'!$H2400*VLOOKUP('Форма 1'!$F2400,'Придельники с 2022'!$B$4:$X$28,'Форма 1'!Z$8),"")</f>
        <v/>
      </c>
      <c r="J2400" s="103" t="str">
        <f>IF(ISNUMBER('Форма 1'!AA2400),'Форма 1'!$H2400*VLOOKUP('Форма 1'!$F2400,'Придельники с 2022'!$B$4:$X$28,'Форма 1'!AA$8),"")</f>
        <v/>
      </c>
      <c r="K2400" s="90"/>
      <c r="L2400" s="87"/>
      <c r="M2400" s="103" t="str">
        <f>IF(ISNUMBER('Форма 1'!AD2400),'Форма 1'!$H2400*VLOOKUP('Форма 1'!$F2400,'Придельники с 2022'!$B$4:$X$28,'Форма 1'!AD$8),"")</f>
        <v/>
      </c>
      <c r="N2400" s="103" t="str">
        <f>IF(ISBLANK('Форма 1'!$AE2400),"",IF('Форма 1'!$AE2400=1,'Форма 1'!$H2400*VLOOKUP('Форма 1'!$F2400,'Придельники с 2022'!$B$4:$X$28,'Форма 1'!$AE$8,0),IF('Форма 1'!$AE2400=2,'Форма 1'!$H2400*VLOOKUP('Форма 1'!$F2400,'Придельники с 2022'!$B$4:$X$28,13,0),IF('Форма 1'!$AE2400=3,'Форма 1'!$H2400*VLOOKUP('Форма 1'!$F2400,'Придельники с 2022'!$B$4:$X$28,12,0)))))</f>
        <v/>
      </c>
      <c r="O2400" s="103" t="str">
        <f>IF(ISNUMBER('Форма 1'!AF2400),'Форма 1'!$H2400*VLOOKUP('Форма 1'!$F2400,'Придельники с 2022'!$B$4:$X$28,'Форма 1'!AF$8),"")</f>
        <v/>
      </c>
      <c r="P2400" s="87"/>
      <c r="Q2400" s="103" t="str">
        <f>IF(ISNUMBER('Форма 1'!AH2400),'Форма 1'!$H2400*VLOOKUP('Форма 1'!$F2400,'Придельники с 2022'!$B$4:$X$28,'Форма 1'!AH$8),"")</f>
        <v/>
      </c>
      <c r="R2400" s="103" t="str">
        <f>IF(ISNUMBER('Форма 1'!AI2400),'Форма 1'!$H2400*VLOOKUP('Форма 1'!$F2400,'Придельники с 2022'!$B$4:$X$28,'Форма 1'!AI$8),"")</f>
        <v/>
      </c>
      <c r="S2400" s="103" t="str">
        <f>IF(ISNUMBER('Форма 1'!AJ2400),'Форма 1'!$H2400*VLOOKUP('Форма 1'!$F2400,'Придельники с 2022'!$B$4:$X$28,'Форма 1'!AJ$8),"")</f>
        <v/>
      </c>
      <c r="T2400" s="87"/>
    </row>
    <row r="2401" spans="1:20">
      <c r="A2401" s="188">
        <f t="shared" si="211"/>
        <v>91</v>
      </c>
      <c r="B2401" s="189" t="s">
        <v>2343</v>
      </c>
      <c r="C2401" s="99">
        <f t="shared" si="210"/>
        <v>10812769</v>
      </c>
      <c r="D2401" s="103" t="str">
        <f>IF(ISNUMBER('Форма 1'!U2401),'Форма 1'!$H2401*VLOOKUP('Форма 1'!$F2401,'Придельники с 2022'!$B$4:$X$28,'Форма 1'!U$8),"")</f>
        <v/>
      </c>
      <c r="E2401" s="103" t="str">
        <f>IF(ISNUMBER('Форма 1'!V2401),'Форма 1'!$H2401*VLOOKUP('Форма 1'!$F2401,'Придельники с 2022'!$B$4:$X$28,'Форма 1'!V$8),"")</f>
        <v/>
      </c>
      <c r="F2401" s="103">
        <f>IF(ISNUMBER('Форма 1'!W2401),'Форма 1'!$H2401*VLOOKUP('Форма 1'!$F2401,'Придельники с 2022'!$B$4:$X$28,'Форма 1'!W$8),"")</f>
        <v>3319298.12</v>
      </c>
      <c r="G2401" s="103">
        <f>IF(ISNUMBER('Форма 1'!X2401),'Форма 1'!$H2401*VLOOKUP('Форма 1'!$F2401,'Придельники с 2022'!$B$4:$X$28,'Форма 1'!X$8),"")</f>
        <v>2061719.1800000002</v>
      </c>
      <c r="H2401" s="103">
        <f>IF(ISNUMBER('Форма 1'!Y2401),'Форма 1'!$H2401*VLOOKUP('Форма 1'!$F2401,'Придельники с 2022'!$B$4:$X$28,'Форма 1'!Y$8),"")</f>
        <v>5431751.7000000002</v>
      </c>
      <c r="I2401" s="103" t="str">
        <f>IF(ISNUMBER('Форма 1'!Z2401),'Форма 1'!$H2401*VLOOKUP('Форма 1'!$F2401,'Придельники с 2022'!$B$4:$X$28,'Форма 1'!Z$8),"")</f>
        <v/>
      </c>
      <c r="J2401" s="103" t="str">
        <f>IF(ISNUMBER('Форма 1'!AA2401),'Форма 1'!$H2401*VLOOKUP('Форма 1'!$F2401,'Придельники с 2022'!$B$4:$X$28,'Форма 1'!AA$8),"")</f>
        <v/>
      </c>
      <c r="K2401" s="90"/>
      <c r="L2401" s="87"/>
      <c r="M2401" s="103" t="str">
        <f>IF(ISNUMBER('Форма 1'!AD2401),'Форма 1'!$H2401*VLOOKUP('Форма 1'!$F2401,'Придельники с 2022'!$B$4:$X$28,'Форма 1'!AD$8),"")</f>
        <v/>
      </c>
      <c r="N2401" s="103" t="str">
        <f>IF(ISBLANK('Форма 1'!$AE2401),"",IF('Форма 1'!$AE2401=1,'Форма 1'!$H2401*VLOOKUP('Форма 1'!$F2401,'Придельники с 2022'!$B$4:$X$28,'Форма 1'!$AE$8,0),IF('Форма 1'!$AE2401=2,'Форма 1'!$H2401*VLOOKUP('Форма 1'!$F2401,'Придельники с 2022'!$B$4:$X$28,13,0),IF('Форма 1'!$AE2401=3,'Форма 1'!$H2401*VLOOKUP('Форма 1'!$F2401,'Придельники с 2022'!$B$4:$X$28,12,0)))))</f>
        <v/>
      </c>
      <c r="O2401" s="103" t="str">
        <f>IF(ISNUMBER('Форма 1'!AF2401),'Форма 1'!$H2401*VLOOKUP('Форма 1'!$F2401,'Придельники с 2022'!$B$4:$X$28,'Форма 1'!AF$8),"")</f>
        <v/>
      </c>
      <c r="P2401" s="87"/>
      <c r="Q2401" s="103" t="str">
        <f>IF(ISNUMBER('Форма 1'!AH2401),'Форма 1'!$H2401*VLOOKUP('Форма 1'!$F2401,'Придельники с 2022'!$B$4:$X$28,'Форма 1'!AH$8),"")</f>
        <v/>
      </c>
      <c r="R2401" s="103" t="str">
        <f>IF(ISNUMBER('Форма 1'!AI2401),'Форма 1'!$H2401*VLOOKUP('Форма 1'!$F2401,'Придельники с 2022'!$B$4:$X$28,'Форма 1'!AI$8),"")</f>
        <v/>
      </c>
      <c r="S2401" s="103" t="str">
        <f>IF(ISNUMBER('Форма 1'!AJ2401),'Форма 1'!$H2401*VLOOKUP('Форма 1'!$F2401,'Придельники с 2022'!$B$4:$X$28,'Форма 1'!AJ$8),"")</f>
        <v/>
      </c>
      <c r="T2401" s="87"/>
    </row>
    <row r="2402" spans="1:20">
      <c r="A2402" s="188">
        <f t="shared" si="211"/>
        <v>92</v>
      </c>
      <c r="B2402" s="189" t="s">
        <v>2344</v>
      </c>
      <c r="C2402" s="99">
        <f t="shared" si="210"/>
        <v>142547313.18599999</v>
      </c>
      <c r="D2402" s="103" t="str">
        <f>IF(ISNUMBER('Форма 1'!U2402),'Форма 1'!$H2402*VLOOKUP('Форма 1'!$F2402,'Придельники с 2022'!$B$4:$X$28,'Форма 1'!U$8),"")</f>
        <v/>
      </c>
      <c r="E2402" s="103" t="str">
        <f>IF(ISNUMBER('Форма 1'!V2402),'Форма 1'!$H2402*VLOOKUP('Форма 1'!$F2402,'Придельники с 2022'!$B$4:$X$28,'Форма 1'!V$8),"")</f>
        <v/>
      </c>
      <c r="F2402" s="103" t="str">
        <f>IF(ISNUMBER('Форма 1'!W2402),'Форма 1'!$H2402*VLOOKUP('Форма 1'!$F2402,'Придельники с 2022'!$B$4:$X$28,'Форма 1'!W$8),"")</f>
        <v/>
      </c>
      <c r="G2402" s="103" t="str">
        <f>IF(ISNUMBER('Форма 1'!X2402),'Форма 1'!$H2402*VLOOKUP('Форма 1'!$F2402,'Придельники с 2022'!$B$4:$X$28,'Форма 1'!X$8),"")</f>
        <v/>
      </c>
      <c r="H2402" s="103" t="str">
        <f>IF(ISNUMBER('Форма 1'!Y2402),'Форма 1'!$H2402*VLOOKUP('Форма 1'!$F2402,'Придельники с 2022'!$B$4:$X$28,'Форма 1'!Y$8),"")</f>
        <v/>
      </c>
      <c r="I2402" s="103" t="str">
        <f>IF(ISNUMBER('Форма 1'!Z2402),'Форма 1'!$H2402*VLOOKUP('Форма 1'!$F2402,'Придельники с 2022'!$B$4:$X$28,'Форма 1'!Z$8),"")</f>
        <v/>
      </c>
      <c r="J2402" s="103" t="str">
        <f>IF(ISNUMBER('Форма 1'!AA2402),'Форма 1'!$H2402*VLOOKUP('Форма 1'!$F2402,'Придельники с 2022'!$B$4:$X$28,'Форма 1'!AA$8),"")</f>
        <v/>
      </c>
      <c r="K2402" s="90"/>
      <c r="L2402" s="87"/>
      <c r="M2402" s="103">
        <f>IF(ISNUMBER('Форма 1'!AD2402),'Форма 1'!$H2402*VLOOKUP('Форма 1'!$F2402,'Придельники с 2022'!$B$4:$X$28,'Форма 1'!AD$8),"")</f>
        <v>48170102.330999993</v>
      </c>
      <c r="N2402" s="103">
        <f>IF(ISBLANK('Форма 1'!$AE2402),"",IF('Форма 1'!$AE2402=1,'Форма 1'!$H2402*VLOOKUP('Форма 1'!$F2402,'Придельники с 2022'!$B$4:$X$28,'Форма 1'!$AE$8,0),IF('Форма 1'!$AE2402=2,'Форма 1'!$H2402*VLOOKUP('Форма 1'!$F2402,'Придельники с 2022'!$B$4:$X$28,13,0),IF('Форма 1'!$AE2402=3,'Форма 1'!$H2402*VLOOKUP('Форма 1'!$F2402,'Придельники с 2022'!$B$4:$X$28,12,0)))))</f>
        <v>83066760.599999994</v>
      </c>
      <c r="O2402" s="103">
        <f>IF(ISNUMBER('Форма 1'!AF2402),'Форма 1'!$H2402*VLOOKUP('Форма 1'!$F2402,'Придельники с 2022'!$B$4:$X$28,'Форма 1'!AF$8),"")</f>
        <v>11310450.254999999</v>
      </c>
      <c r="P2402" s="87"/>
      <c r="Q2402" s="103" t="str">
        <f>IF(ISNUMBER('Форма 1'!AH2402),'Форма 1'!$H2402*VLOOKUP('Форма 1'!$F2402,'Придельники с 2022'!$B$4:$X$28,'Форма 1'!AH$8),"")</f>
        <v/>
      </c>
      <c r="R2402" s="103" t="str">
        <f>IF(ISNUMBER('Форма 1'!AI2402),'Форма 1'!$H2402*VLOOKUP('Форма 1'!$F2402,'Придельники с 2022'!$B$4:$X$28,'Форма 1'!AI$8),"")</f>
        <v/>
      </c>
      <c r="S2402" s="103" t="str">
        <f>IF(ISNUMBER('Форма 1'!AJ2402),'Форма 1'!$H2402*VLOOKUP('Форма 1'!$F2402,'Придельники с 2022'!$B$4:$X$28,'Форма 1'!AJ$8),"")</f>
        <v/>
      </c>
      <c r="T2402" s="87"/>
    </row>
    <row r="2403" spans="1:20">
      <c r="A2403" s="188">
        <f t="shared" si="211"/>
        <v>93</v>
      </c>
      <c r="B2403" s="189" t="s">
        <v>2345</v>
      </c>
      <c r="C2403" s="99">
        <f t="shared" si="210"/>
        <v>23422357.168000001</v>
      </c>
      <c r="D2403" s="103" t="str">
        <f>IF(ISNUMBER('Форма 1'!U2403),'Форма 1'!$H2403*VLOOKUP('Форма 1'!$F2403,'Придельники с 2022'!$B$4:$X$28,'Форма 1'!U$8),"")</f>
        <v/>
      </c>
      <c r="E2403" s="103" t="str">
        <f>IF(ISNUMBER('Форма 1'!V2403),'Форма 1'!$H2403*VLOOKUP('Форма 1'!$F2403,'Придельники с 2022'!$B$4:$X$28,'Форма 1'!V$8),"")</f>
        <v/>
      </c>
      <c r="F2403" s="103" t="str">
        <f>IF(ISNUMBER('Форма 1'!W2403),'Форма 1'!$H2403*VLOOKUP('Форма 1'!$F2403,'Придельники с 2022'!$B$4:$X$28,'Форма 1'!W$8),"")</f>
        <v/>
      </c>
      <c r="G2403" s="103" t="str">
        <f>IF(ISNUMBER('Форма 1'!X2403),'Форма 1'!$H2403*VLOOKUP('Форма 1'!$F2403,'Придельники с 2022'!$B$4:$X$28,'Форма 1'!X$8),"")</f>
        <v/>
      </c>
      <c r="H2403" s="103" t="str">
        <f>IF(ISNUMBER('Форма 1'!Y2403),'Форма 1'!$H2403*VLOOKUP('Форма 1'!$F2403,'Придельники с 2022'!$B$4:$X$28,'Форма 1'!Y$8),"")</f>
        <v/>
      </c>
      <c r="I2403" s="103" t="str">
        <f>IF(ISNUMBER('Форма 1'!Z2403),'Форма 1'!$H2403*VLOOKUP('Форма 1'!$F2403,'Придельники с 2022'!$B$4:$X$28,'Форма 1'!Z$8),"")</f>
        <v/>
      </c>
      <c r="J2403" s="103" t="str">
        <f>IF(ISNUMBER('Форма 1'!AA2403),'Форма 1'!$H2403*VLOOKUP('Форма 1'!$F2403,'Придельники с 2022'!$B$4:$X$28,'Форма 1'!AA$8),"")</f>
        <v/>
      </c>
      <c r="K2403" s="90"/>
      <c r="L2403" s="87"/>
      <c r="M2403" s="103">
        <f>IF(ISNUMBER('Форма 1'!AD2403),'Форма 1'!$H2403*VLOOKUP('Форма 1'!$F2403,'Придельники с 2022'!$B$4:$X$28,'Форма 1'!AD$8),"")</f>
        <v>23422357.168000001</v>
      </c>
      <c r="N2403" s="103" t="str">
        <f>IF(ISBLANK('Форма 1'!$AE2403),"",IF('Форма 1'!$AE2403=1,'Форма 1'!$H2403*VLOOKUP('Форма 1'!$F2403,'Придельники с 2022'!$B$4:$X$28,'Форма 1'!$AE$8,0),IF('Форма 1'!$AE2403=2,'Форма 1'!$H2403*VLOOKUP('Форма 1'!$F2403,'Придельники с 2022'!$B$4:$X$28,13,0),IF('Форма 1'!$AE2403=3,'Форма 1'!$H2403*VLOOKUP('Форма 1'!$F2403,'Придельники с 2022'!$B$4:$X$28,12,0)))))</f>
        <v/>
      </c>
      <c r="O2403" s="103" t="str">
        <f>IF(ISNUMBER('Форма 1'!AF2403),'Форма 1'!$H2403*VLOOKUP('Форма 1'!$F2403,'Придельники с 2022'!$B$4:$X$28,'Форма 1'!AF$8),"")</f>
        <v/>
      </c>
      <c r="P2403" s="87"/>
      <c r="Q2403" s="103" t="str">
        <f>IF(ISNUMBER('Форма 1'!AH2403),'Форма 1'!$H2403*VLOOKUP('Форма 1'!$F2403,'Придельники с 2022'!$B$4:$X$28,'Форма 1'!AH$8),"")</f>
        <v/>
      </c>
      <c r="R2403" s="103" t="str">
        <f>IF(ISNUMBER('Форма 1'!AI2403),'Форма 1'!$H2403*VLOOKUP('Форма 1'!$F2403,'Придельники с 2022'!$B$4:$X$28,'Форма 1'!AI$8),"")</f>
        <v/>
      </c>
      <c r="S2403" s="103" t="str">
        <f>IF(ISNUMBER('Форма 1'!AJ2403),'Форма 1'!$H2403*VLOOKUP('Форма 1'!$F2403,'Придельники с 2022'!$B$4:$X$28,'Форма 1'!AJ$8),"")</f>
        <v/>
      </c>
      <c r="T2403" s="87"/>
    </row>
    <row r="2404" spans="1:20">
      <c r="A2404" s="188">
        <f t="shared" si="211"/>
        <v>94</v>
      </c>
      <c r="B2404" s="189" t="s">
        <v>2346</v>
      </c>
      <c r="C2404" s="99">
        <f t="shared" si="210"/>
        <v>34778433.200000003</v>
      </c>
      <c r="D2404" s="103" t="str">
        <f>IF(ISNUMBER('Форма 1'!U2404),'Форма 1'!$H2404*VLOOKUP('Форма 1'!$F2404,'Придельники с 2022'!$B$4:$X$28,'Форма 1'!U$8),"")</f>
        <v/>
      </c>
      <c r="E2404" s="103" t="str">
        <f>IF(ISNUMBER('Форма 1'!V2404),'Форма 1'!$H2404*VLOOKUP('Форма 1'!$F2404,'Придельники с 2022'!$B$4:$X$28,'Форма 1'!V$8),"")</f>
        <v/>
      </c>
      <c r="F2404" s="103" t="str">
        <f>IF(ISNUMBER('Форма 1'!W2404),'Форма 1'!$H2404*VLOOKUP('Форма 1'!$F2404,'Придельники с 2022'!$B$4:$X$28,'Форма 1'!W$8),"")</f>
        <v/>
      </c>
      <c r="G2404" s="103" t="str">
        <f>IF(ISNUMBER('Форма 1'!X2404),'Форма 1'!$H2404*VLOOKUP('Форма 1'!$F2404,'Придельники с 2022'!$B$4:$X$28,'Форма 1'!X$8),"")</f>
        <v/>
      </c>
      <c r="H2404" s="103" t="str">
        <f>IF(ISNUMBER('Форма 1'!Y2404),'Форма 1'!$H2404*VLOOKUP('Форма 1'!$F2404,'Придельники с 2022'!$B$4:$X$28,'Форма 1'!Y$8),"")</f>
        <v/>
      </c>
      <c r="I2404" s="103" t="str">
        <f>IF(ISNUMBER('Форма 1'!Z2404),'Форма 1'!$H2404*VLOOKUP('Форма 1'!$F2404,'Придельники с 2022'!$B$4:$X$28,'Форма 1'!Z$8),"")</f>
        <v/>
      </c>
      <c r="J2404" s="103" t="str">
        <f>IF(ISNUMBER('Форма 1'!AA2404),'Форма 1'!$H2404*VLOOKUP('Форма 1'!$F2404,'Придельники с 2022'!$B$4:$X$28,'Форма 1'!AA$8),"")</f>
        <v/>
      </c>
      <c r="K2404" s="90"/>
      <c r="L2404" s="87"/>
      <c r="M2404" s="103">
        <f>IF(ISNUMBER('Форма 1'!AD2404),'Форма 1'!$H2404*VLOOKUP('Форма 1'!$F2404,'Придельники с 2022'!$B$4:$X$28,'Форма 1'!AD$8),"")</f>
        <v>34778433.200000003</v>
      </c>
      <c r="N2404" s="103" t="str">
        <f>IF(ISBLANK('Форма 1'!$AE2404),"",IF('Форма 1'!$AE2404=1,'Форма 1'!$H2404*VLOOKUP('Форма 1'!$F2404,'Придельники с 2022'!$B$4:$X$28,'Форма 1'!$AE$8,0),IF('Форма 1'!$AE2404=2,'Форма 1'!$H2404*VLOOKUP('Форма 1'!$F2404,'Придельники с 2022'!$B$4:$X$28,13,0),IF('Форма 1'!$AE2404=3,'Форма 1'!$H2404*VLOOKUP('Форма 1'!$F2404,'Придельники с 2022'!$B$4:$X$28,12,0)))))</f>
        <v/>
      </c>
      <c r="O2404" s="103" t="str">
        <f>IF(ISNUMBER('Форма 1'!AF2404),'Форма 1'!$H2404*VLOOKUP('Форма 1'!$F2404,'Придельники с 2022'!$B$4:$X$28,'Форма 1'!AF$8),"")</f>
        <v/>
      </c>
      <c r="P2404" s="87"/>
      <c r="Q2404" s="103" t="str">
        <f>IF(ISNUMBER('Форма 1'!AH2404),'Форма 1'!$H2404*VLOOKUP('Форма 1'!$F2404,'Придельники с 2022'!$B$4:$X$28,'Форма 1'!AH$8),"")</f>
        <v/>
      </c>
      <c r="R2404" s="103" t="str">
        <f>IF(ISNUMBER('Форма 1'!AI2404),'Форма 1'!$H2404*VLOOKUP('Форма 1'!$F2404,'Придельники с 2022'!$B$4:$X$28,'Форма 1'!AI$8),"")</f>
        <v/>
      </c>
      <c r="S2404" s="103" t="str">
        <f>IF(ISNUMBER('Форма 1'!AJ2404),'Форма 1'!$H2404*VLOOKUP('Форма 1'!$F2404,'Придельники с 2022'!$B$4:$X$28,'Форма 1'!AJ$8),"")</f>
        <v/>
      </c>
      <c r="T2404" s="87"/>
    </row>
    <row r="2405" spans="1:20">
      <c r="A2405" s="188">
        <f t="shared" si="211"/>
        <v>95</v>
      </c>
      <c r="B2405" s="189" t="s">
        <v>2347</v>
      </c>
      <c r="C2405" s="99">
        <f t="shared" si="210"/>
        <v>9648075.3850000016</v>
      </c>
      <c r="D2405" s="103" t="str">
        <f>IF(ISNUMBER('Форма 1'!U2405),'Форма 1'!$H2405*VLOOKUP('Форма 1'!$F2405,'Придельники с 2022'!$B$4:$X$28,'Форма 1'!U$8),"")</f>
        <v/>
      </c>
      <c r="E2405" s="103" t="str">
        <f>IF(ISNUMBER('Форма 1'!V2405),'Форма 1'!$H2405*VLOOKUP('Форма 1'!$F2405,'Придельники с 2022'!$B$4:$X$28,'Форма 1'!V$8),"")</f>
        <v/>
      </c>
      <c r="F2405" s="103">
        <f>IF(ISNUMBER('Форма 1'!W2405),'Форма 1'!$H2405*VLOOKUP('Форма 1'!$F2405,'Придельники с 2022'!$B$4:$X$28,'Форма 1'!W$8),"")</f>
        <v>3356754.6740000001</v>
      </c>
      <c r="G2405" s="103">
        <f>IF(ISNUMBER('Форма 1'!X2405),'Форма 1'!$H2405*VLOOKUP('Форма 1'!$F2405,'Придельники с 2022'!$B$4:$X$28,'Форма 1'!X$8),"")</f>
        <v>1437180.7039999999</v>
      </c>
      <c r="H2405" s="103">
        <f>IF(ISNUMBER('Форма 1'!Y2405),'Форма 1'!$H2405*VLOOKUP('Форма 1'!$F2405,'Придельники с 2022'!$B$4:$X$28,'Форма 1'!Y$8),"")</f>
        <v>4854140.0070000002</v>
      </c>
      <c r="I2405" s="103" t="str">
        <f>IF(ISNUMBER('Форма 1'!Z2405),'Форма 1'!$H2405*VLOOKUP('Форма 1'!$F2405,'Придельники с 2022'!$B$4:$X$28,'Форма 1'!Z$8),"")</f>
        <v/>
      </c>
      <c r="J2405" s="103" t="str">
        <f>IF(ISNUMBER('Форма 1'!AA2405),'Форма 1'!$H2405*VLOOKUP('Форма 1'!$F2405,'Придельники с 2022'!$B$4:$X$28,'Форма 1'!AA$8),"")</f>
        <v/>
      </c>
      <c r="K2405" s="90"/>
      <c r="L2405" s="87"/>
      <c r="M2405" s="103" t="str">
        <f>IF(ISNUMBER('Форма 1'!AD2405),'Форма 1'!$H2405*VLOOKUP('Форма 1'!$F2405,'Придельники с 2022'!$B$4:$X$28,'Форма 1'!AD$8),"")</f>
        <v/>
      </c>
      <c r="N2405" s="103" t="str">
        <f>IF(ISBLANK('Форма 1'!$AE2405),"",IF('Форма 1'!$AE2405=1,'Форма 1'!$H2405*VLOOKUP('Форма 1'!$F2405,'Придельники с 2022'!$B$4:$X$28,'Форма 1'!$AE$8,0),IF('Форма 1'!$AE2405=2,'Форма 1'!$H2405*VLOOKUP('Форма 1'!$F2405,'Придельники с 2022'!$B$4:$X$28,13,0),IF('Форма 1'!$AE2405=3,'Форма 1'!$H2405*VLOOKUP('Форма 1'!$F2405,'Придельники с 2022'!$B$4:$X$28,12,0)))))</f>
        <v/>
      </c>
      <c r="O2405" s="103" t="str">
        <f>IF(ISNUMBER('Форма 1'!AF2405),'Форма 1'!$H2405*VLOOKUP('Форма 1'!$F2405,'Придельники с 2022'!$B$4:$X$28,'Форма 1'!AF$8),"")</f>
        <v/>
      </c>
      <c r="P2405" s="87"/>
      <c r="Q2405" s="103" t="str">
        <f>IF(ISNUMBER('Форма 1'!AH2405),'Форма 1'!$H2405*VLOOKUP('Форма 1'!$F2405,'Придельники с 2022'!$B$4:$X$28,'Форма 1'!AH$8),"")</f>
        <v/>
      </c>
      <c r="R2405" s="103" t="str">
        <f>IF(ISNUMBER('Форма 1'!AI2405),'Форма 1'!$H2405*VLOOKUP('Форма 1'!$F2405,'Придельники с 2022'!$B$4:$X$28,'Форма 1'!AI$8),"")</f>
        <v/>
      </c>
      <c r="S2405" s="103" t="str">
        <f>IF(ISNUMBER('Форма 1'!AJ2405),'Форма 1'!$H2405*VLOOKUP('Форма 1'!$F2405,'Придельники с 2022'!$B$4:$X$28,'Форма 1'!AJ$8),"")</f>
        <v/>
      </c>
      <c r="T2405" s="87"/>
    </row>
    <row r="2406" spans="1:20">
      <c r="A2406" s="188">
        <f t="shared" si="211"/>
        <v>96</v>
      </c>
      <c r="B2406" s="189" t="s">
        <v>2348</v>
      </c>
      <c r="C2406" s="99">
        <f t="shared" si="210"/>
        <v>6479000</v>
      </c>
      <c r="D2406" s="103" t="str">
        <f>IF(ISNUMBER('Форма 1'!U2406),'Форма 1'!$H2406*VLOOKUP('Форма 1'!$F2406,'Придельники с 2022'!$B$4:$X$28,'Форма 1'!U$8),"")</f>
        <v/>
      </c>
      <c r="E2406" s="103" t="str">
        <f>IF(ISNUMBER('Форма 1'!V2406),'Форма 1'!$H2406*VLOOKUP('Форма 1'!$F2406,'Придельники с 2022'!$B$4:$X$28,'Форма 1'!V$8),"")</f>
        <v/>
      </c>
      <c r="F2406" s="103">
        <f>IF(ISNUMBER('Форма 1'!W2406),'Форма 1'!$H2406*VLOOKUP('Форма 1'!$F2406,'Придельники с 2022'!$B$4:$X$28,'Форма 1'!W$8),"")</f>
        <v>1988920</v>
      </c>
      <c r="G2406" s="103">
        <f>IF(ISNUMBER('Форма 1'!X2406),'Форма 1'!$H2406*VLOOKUP('Форма 1'!$F2406,'Придельники с 2022'!$B$4:$X$28,'Форма 1'!X$8),"")</f>
        <v>1235380</v>
      </c>
      <c r="H2406" s="103">
        <f>IF(ISNUMBER('Форма 1'!Y2406),'Форма 1'!$H2406*VLOOKUP('Форма 1'!$F2406,'Придельники с 2022'!$B$4:$X$28,'Форма 1'!Y$8),"")</f>
        <v>3254700</v>
      </c>
      <c r="I2406" s="103" t="str">
        <f>IF(ISNUMBER('Форма 1'!Z2406),'Форма 1'!$H2406*VLOOKUP('Форма 1'!$F2406,'Придельники с 2022'!$B$4:$X$28,'Форма 1'!Z$8),"")</f>
        <v/>
      </c>
      <c r="J2406" s="103" t="str">
        <f>IF(ISNUMBER('Форма 1'!AA2406),'Форма 1'!$H2406*VLOOKUP('Форма 1'!$F2406,'Придельники с 2022'!$B$4:$X$28,'Форма 1'!AA$8),"")</f>
        <v/>
      </c>
      <c r="K2406" s="90"/>
      <c r="L2406" s="87"/>
      <c r="M2406" s="103" t="str">
        <f>IF(ISNUMBER('Форма 1'!AD2406),'Форма 1'!$H2406*VLOOKUP('Форма 1'!$F2406,'Придельники с 2022'!$B$4:$X$28,'Форма 1'!AD$8),"")</f>
        <v/>
      </c>
      <c r="N2406" s="103" t="str">
        <f>IF(ISBLANK('Форма 1'!$AE2406),"",IF('Форма 1'!$AE2406=1,'Форма 1'!$H2406*VLOOKUP('Форма 1'!$F2406,'Придельники с 2022'!$B$4:$X$28,'Форма 1'!$AE$8,0),IF('Форма 1'!$AE2406=2,'Форма 1'!$H2406*VLOOKUP('Форма 1'!$F2406,'Придельники с 2022'!$B$4:$X$28,13,0),IF('Форма 1'!$AE2406=3,'Форма 1'!$H2406*VLOOKUP('Форма 1'!$F2406,'Придельники с 2022'!$B$4:$X$28,12,0)))))</f>
        <v/>
      </c>
      <c r="O2406" s="103" t="str">
        <f>IF(ISNUMBER('Форма 1'!AF2406),'Форма 1'!$H2406*VLOOKUP('Форма 1'!$F2406,'Придельники с 2022'!$B$4:$X$28,'Форма 1'!AF$8),"")</f>
        <v/>
      </c>
      <c r="P2406" s="87"/>
      <c r="Q2406" s="103" t="str">
        <f>IF(ISNUMBER('Форма 1'!AH2406),'Форма 1'!$H2406*VLOOKUP('Форма 1'!$F2406,'Придельники с 2022'!$B$4:$X$28,'Форма 1'!AH$8),"")</f>
        <v/>
      </c>
      <c r="R2406" s="103" t="str">
        <f>IF(ISNUMBER('Форма 1'!AI2406),'Форма 1'!$H2406*VLOOKUP('Форма 1'!$F2406,'Придельники с 2022'!$B$4:$X$28,'Форма 1'!AI$8),"")</f>
        <v/>
      </c>
      <c r="S2406" s="103" t="str">
        <f>IF(ISNUMBER('Форма 1'!AJ2406),'Форма 1'!$H2406*VLOOKUP('Форма 1'!$F2406,'Придельники с 2022'!$B$4:$X$28,'Форма 1'!AJ$8),"")</f>
        <v/>
      </c>
      <c r="T2406" s="87"/>
    </row>
    <row r="2407" spans="1:20">
      <c r="A2407" s="188">
        <f t="shared" si="211"/>
        <v>97</v>
      </c>
      <c r="B2407" s="189" t="s">
        <v>2349</v>
      </c>
      <c r="C2407" s="99">
        <f t="shared" ref="C2407:C2471" si="212">SUM(D2407:J2407,L2407:T2407)</f>
        <v>9748659.8949999996</v>
      </c>
      <c r="D2407" s="103" t="str">
        <f>IF(ISNUMBER('Форма 1'!U2407),'Форма 1'!$H2407*VLOOKUP('Форма 1'!$F2407,'Придельники с 2022'!$B$4:$X$28,'Форма 1'!U$8),"")</f>
        <v/>
      </c>
      <c r="E2407" s="103" t="str">
        <f>IF(ISNUMBER('Форма 1'!V2407),'Форма 1'!$H2407*VLOOKUP('Форма 1'!$F2407,'Придельники с 2022'!$B$4:$X$28,'Форма 1'!V$8),"")</f>
        <v/>
      </c>
      <c r="F2407" s="103">
        <f>IF(ISNUMBER('Форма 1'!W2407),'Форма 1'!$H2407*VLOOKUP('Форма 1'!$F2407,'Придельники с 2022'!$B$4:$X$28,'Форма 1'!W$8),"")</f>
        <v>3391749.9980000001</v>
      </c>
      <c r="G2407" s="103">
        <f>IF(ISNUMBER('Форма 1'!X2407),'Форма 1'!$H2407*VLOOKUP('Форма 1'!$F2407,'Придельники с 2022'!$B$4:$X$28,'Форма 1'!X$8),"")</f>
        <v>1452163.808</v>
      </c>
      <c r="H2407" s="103">
        <f>IF(ISNUMBER('Форма 1'!Y2407),'Форма 1'!$H2407*VLOOKUP('Форма 1'!$F2407,'Придельники с 2022'!$B$4:$X$28,'Форма 1'!Y$8),"")</f>
        <v>4904746.0890000006</v>
      </c>
      <c r="I2407" s="103" t="str">
        <f>IF(ISNUMBER('Форма 1'!Z2407),'Форма 1'!$H2407*VLOOKUP('Форма 1'!$F2407,'Придельники с 2022'!$B$4:$X$28,'Форма 1'!Z$8),"")</f>
        <v/>
      </c>
      <c r="J2407" s="103" t="str">
        <f>IF(ISNUMBER('Форма 1'!AA2407),'Форма 1'!$H2407*VLOOKUP('Форма 1'!$F2407,'Придельники с 2022'!$B$4:$X$28,'Форма 1'!AA$8),"")</f>
        <v/>
      </c>
      <c r="K2407" s="90"/>
      <c r="L2407" s="87"/>
      <c r="M2407" s="103" t="str">
        <f>IF(ISNUMBER('Форма 1'!AD2407),'Форма 1'!$H2407*VLOOKUP('Форма 1'!$F2407,'Придельники с 2022'!$B$4:$X$28,'Форма 1'!AD$8),"")</f>
        <v/>
      </c>
      <c r="N2407" s="103" t="str">
        <f>IF(ISBLANK('Форма 1'!$AE2407),"",IF('Форма 1'!$AE2407=1,'Форма 1'!$H2407*VLOOKUP('Форма 1'!$F2407,'Придельники с 2022'!$B$4:$X$28,'Форма 1'!$AE$8,0),IF('Форма 1'!$AE2407=2,'Форма 1'!$H2407*VLOOKUP('Форма 1'!$F2407,'Придельники с 2022'!$B$4:$X$28,13,0),IF('Форма 1'!$AE2407=3,'Форма 1'!$H2407*VLOOKUP('Форма 1'!$F2407,'Придельники с 2022'!$B$4:$X$28,12,0)))))</f>
        <v/>
      </c>
      <c r="O2407" s="103" t="str">
        <f>IF(ISNUMBER('Форма 1'!AF2407),'Форма 1'!$H2407*VLOOKUP('Форма 1'!$F2407,'Придельники с 2022'!$B$4:$X$28,'Форма 1'!AF$8),"")</f>
        <v/>
      </c>
      <c r="P2407" s="87"/>
      <c r="Q2407" s="103" t="str">
        <f>IF(ISNUMBER('Форма 1'!AH2407),'Форма 1'!$H2407*VLOOKUP('Форма 1'!$F2407,'Придельники с 2022'!$B$4:$X$28,'Форма 1'!AH$8),"")</f>
        <v/>
      </c>
      <c r="R2407" s="103" t="str">
        <f>IF(ISNUMBER('Форма 1'!AI2407),'Форма 1'!$H2407*VLOOKUP('Форма 1'!$F2407,'Придельники с 2022'!$B$4:$X$28,'Форма 1'!AI$8),"")</f>
        <v/>
      </c>
      <c r="S2407" s="103" t="str">
        <f>IF(ISNUMBER('Форма 1'!AJ2407),'Форма 1'!$H2407*VLOOKUP('Форма 1'!$F2407,'Придельники с 2022'!$B$4:$X$28,'Форма 1'!AJ$8),"")</f>
        <v/>
      </c>
      <c r="T2407" s="87"/>
    </row>
    <row r="2408" spans="1:20">
      <c r="A2408" s="188">
        <f t="shared" si="211"/>
        <v>98</v>
      </c>
      <c r="B2408" s="189" t="s">
        <v>2350</v>
      </c>
      <c r="C2408" s="99">
        <f t="shared" si="212"/>
        <v>7933706</v>
      </c>
      <c r="D2408" s="103" t="str">
        <f>IF(ISNUMBER('Форма 1'!U2408),'Форма 1'!$H2408*VLOOKUP('Форма 1'!$F2408,'Придельники с 2022'!$B$4:$X$28,'Форма 1'!U$8),"")</f>
        <v/>
      </c>
      <c r="E2408" s="103" t="str">
        <f>IF(ISNUMBER('Форма 1'!V2408),'Форма 1'!$H2408*VLOOKUP('Форма 1'!$F2408,'Придельники с 2022'!$B$4:$X$28,'Форма 1'!V$8),"")</f>
        <v/>
      </c>
      <c r="F2408" s="103">
        <f>IF(ISNUMBER('Форма 1'!W2408),'Форма 1'!$H2408*VLOOKUP('Форма 1'!$F2408,'Придельники с 2022'!$B$4:$X$28,'Форма 1'!W$8),"")</f>
        <v>2435484.88</v>
      </c>
      <c r="G2408" s="103">
        <f>IF(ISNUMBER('Форма 1'!X2408),'Форма 1'!$H2408*VLOOKUP('Форма 1'!$F2408,'Придельники с 2022'!$B$4:$X$28,'Форма 1'!X$8),"")</f>
        <v>1512755.32</v>
      </c>
      <c r="H2408" s="103">
        <f>IF(ISNUMBER('Форма 1'!Y2408),'Форма 1'!$H2408*VLOOKUP('Форма 1'!$F2408,'Придельники с 2022'!$B$4:$X$28,'Форма 1'!Y$8),"")</f>
        <v>3985465.8</v>
      </c>
      <c r="I2408" s="103" t="str">
        <f>IF(ISNUMBER('Форма 1'!Z2408),'Форма 1'!$H2408*VLOOKUP('Форма 1'!$F2408,'Придельники с 2022'!$B$4:$X$28,'Форма 1'!Z$8),"")</f>
        <v/>
      </c>
      <c r="J2408" s="103" t="str">
        <f>IF(ISNUMBER('Форма 1'!AA2408),'Форма 1'!$H2408*VLOOKUP('Форма 1'!$F2408,'Придельники с 2022'!$B$4:$X$28,'Форма 1'!AA$8),"")</f>
        <v/>
      </c>
      <c r="K2408" s="90"/>
      <c r="L2408" s="87"/>
      <c r="M2408" s="103" t="str">
        <f>IF(ISNUMBER('Форма 1'!AD2408),'Форма 1'!$H2408*VLOOKUP('Форма 1'!$F2408,'Придельники с 2022'!$B$4:$X$28,'Форма 1'!AD$8),"")</f>
        <v/>
      </c>
      <c r="N2408" s="103" t="str">
        <f>IF(ISBLANK('Форма 1'!$AE2408),"",IF('Форма 1'!$AE2408=1,'Форма 1'!$H2408*VLOOKUP('Форма 1'!$F2408,'Придельники с 2022'!$B$4:$X$28,'Форма 1'!$AE$8,0),IF('Форма 1'!$AE2408=2,'Форма 1'!$H2408*VLOOKUP('Форма 1'!$F2408,'Придельники с 2022'!$B$4:$X$28,13,0),IF('Форма 1'!$AE2408=3,'Форма 1'!$H2408*VLOOKUP('Форма 1'!$F2408,'Придельники с 2022'!$B$4:$X$28,12,0)))))</f>
        <v/>
      </c>
      <c r="O2408" s="103" t="str">
        <f>IF(ISNUMBER('Форма 1'!AF2408),'Форма 1'!$H2408*VLOOKUP('Форма 1'!$F2408,'Придельники с 2022'!$B$4:$X$28,'Форма 1'!AF$8),"")</f>
        <v/>
      </c>
      <c r="P2408" s="87"/>
      <c r="Q2408" s="103" t="str">
        <f>IF(ISNUMBER('Форма 1'!AH2408),'Форма 1'!$H2408*VLOOKUP('Форма 1'!$F2408,'Придельники с 2022'!$B$4:$X$28,'Форма 1'!AH$8),"")</f>
        <v/>
      </c>
      <c r="R2408" s="103" t="str">
        <f>IF(ISNUMBER('Форма 1'!AI2408),'Форма 1'!$H2408*VLOOKUP('Форма 1'!$F2408,'Придельники с 2022'!$B$4:$X$28,'Форма 1'!AI$8),"")</f>
        <v/>
      </c>
      <c r="S2408" s="103" t="str">
        <f>IF(ISNUMBER('Форма 1'!AJ2408),'Форма 1'!$H2408*VLOOKUP('Форма 1'!$F2408,'Придельники с 2022'!$B$4:$X$28,'Форма 1'!AJ$8),"")</f>
        <v/>
      </c>
      <c r="T2408" s="87"/>
    </row>
    <row r="2409" spans="1:20">
      <c r="A2409" s="188">
        <f t="shared" si="211"/>
        <v>99</v>
      </c>
      <c r="B2409" s="189" t="s">
        <v>2351</v>
      </c>
      <c r="C2409" s="99">
        <f t="shared" si="212"/>
        <v>9581707.9799999986</v>
      </c>
      <c r="D2409" s="103" t="str">
        <f>IF(ISNUMBER('Форма 1'!U2409),'Форма 1'!$H2409*VLOOKUP('Форма 1'!$F2409,'Придельники с 2022'!$B$4:$X$28,'Форма 1'!U$8),"")</f>
        <v/>
      </c>
      <c r="E2409" s="103" t="str">
        <f>IF(ISNUMBER('Форма 1'!V2409),'Форма 1'!$H2409*VLOOKUP('Форма 1'!$F2409,'Придельники с 2022'!$B$4:$X$28,'Форма 1'!V$8),"")</f>
        <v/>
      </c>
      <c r="F2409" s="103">
        <f>IF(ISNUMBER('Форма 1'!W2409),'Форма 1'!$H2409*VLOOKUP('Форма 1'!$F2409,'Придельники с 2022'!$B$4:$X$28,'Форма 1'!W$8),"")</f>
        <v>3333664.1519999998</v>
      </c>
      <c r="G2409" s="103">
        <f>IF(ISNUMBER('Форма 1'!X2409),'Форма 1'!$H2409*VLOOKUP('Форма 1'!$F2409,'Придельники с 2022'!$B$4:$X$28,'Форма 1'!X$8),"")</f>
        <v>1427294.5919999997</v>
      </c>
      <c r="H2409" s="103">
        <f>IF(ISNUMBER('Форма 1'!Y2409),'Форма 1'!$H2409*VLOOKUP('Форма 1'!$F2409,'Придельники с 2022'!$B$4:$X$28,'Форма 1'!Y$8),"")</f>
        <v>4820749.2359999996</v>
      </c>
      <c r="I2409" s="103" t="str">
        <f>IF(ISNUMBER('Форма 1'!Z2409),'Форма 1'!$H2409*VLOOKUP('Форма 1'!$F2409,'Придельники с 2022'!$B$4:$X$28,'Форма 1'!Z$8),"")</f>
        <v/>
      </c>
      <c r="J2409" s="103" t="str">
        <f>IF(ISNUMBER('Форма 1'!AA2409),'Форма 1'!$H2409*VLOOKUP('Форма 1'!$F2409,'Придельники с 2022'!$B$4:$X$28,'Форма 1'!AA$8),"")</f>
        <v/>
      </c>
      <c r="K2409" s="90"/>
      <c r="L2409" s="87"/>
      <c r="M2409" s="103" t="str">
        <f>IF(ISNUMBER('Форма 1'!AD2409),'Форма 1'!$H2409*VLOOKUP('Форма 1'!$F2409,'Придельники с 2022'!$B$4:$X$28,'Форма 1'!AD$8),"")</f>
        <v/>
      </c>
      <c r="N2409" s="103" t="str">
        <f>IF(ISBLANK('Форма 1'!$AE2409),"",IF('Форма 1'!$AE2409=1,'Форма 1'!$H2409*VLOOKUP('Форма 1'!$F2409,'Придельники с 2022'!$B$4:$X$28,'Форма 1'!$AE$8,0),IF('Форма 1'!$AE2409=2,'Форма 1'!$H2409*VLOOKUP('Форма 1'!$F2409,'Придельники с 2022'!$B$4:$X$28,13,0),IF('Форма 1'!$AE2409=3,'Форма 1'!$H2409*VLOOKUP('Форма 1'!$F2409,'Придельники с 2022'!$B$4:$X$28,12,0)))))</f>
        <v/>
      </c>
      <c r="O2409" s="103" t="str">
        <f>IF(ISNUMBER('Форма 1'!AF2409),'Форма 1'!$H2409*VLOOKUP('Форма 1'!$F2409,'Придельники с 2022'!$B$4:$X$28,'Форма 1'!AF$8),"")</f>
        <v/>
      </c>
      <c r="P2409" s="87"/>
      <c r="Q2409" s="103" t="str">
        <f>IF(ISNUMBER('Форма 1'!AH2409),'Форма 1'!$H2409*VLOOKUP('Форма 1'!$F2409,'Придельники с 2022'!$B$4:$X$28,'Форма 1'!AH$8),"")</f>
        <v/>
      </c>
      <c r="R2409" s="103" t="str">
        <f>IF(ISNUMBER('Форма 1'!AI2409),'Форма 1'!$H2409*VLOOKUP('Форма 1'!$F2409,'Придельники с 2022'!$B$4:$X$28,'Форма 1'!AI$8),"")</f>
        <v/>
      </c>
      <c r="S2409" s="103" t="str">
        <f>IF(ISNUMBER('Форма 1'!AJ2409),'Форма 1'!$H2409*VLOOKUP('Форма 1'!$F2409,'Придельники с 2022'!$B$4:$X$28,'Форма 1'!AJ$8),"")</f>
        <v/>
      </c>
      <c r="T2409" s="87"/>
    </row>
    <row r="2410" spans="1:20">
      <c r="A2410" s="188">
        <f t="shared" si="211"/>
        <v>100</v>
      </c>
      <c r="B2410" s="189" t="s">
        <v>2352</v>
      </c>
      <c r="C2410" s="99">
        <f t="shared" si="212"/>
        <v>7978036</v>
      </c>
      <c r="D2410" s="103" t="str">
        <f>IF(ISNUMBER('Форма 1'!U2410),'Форма 1'!$H2410*VLOOKUP('Форма 1'!$F2410,'Придельники с 2022'!$B$4:$X$28,'Форма 1'!U$8),"")</f>
        <v/>
      </c>
      <c r="E2410" s="103" t="str">
        <f>IF(ISNUMBER('Форма 1'!V2410),'Форма 1'!$H2410*VLOOKUP('Форма 1'!$F2410,'Придельники с 2022'!$B$4:$X$28,'Форма 1'!V$8),"")</f>
        <v/>
      </c>
      <c r="F2410" s="103">
        <f>IF(ISNUMBER('Форма 1'!W2410),'Форма 1'!$H2410*VLOOKUP('Форма 1'!$F2410,'Придельники с 2022'!$B$4:$X$28,'Форма 1'!W$8),"")</f>
        <v>2449093.2799999998</v>
      </c>
      <c r="G2410" s="103">
        <f>IF(ISNUMBER('Форма 1'!X2410),'Форма 1'!$H2410*VLOOKUP('Форма 1'!$F2410,'Придельники с 2022'!$B$4:$X$28,'Форма 1'!X$8),"")</f>
        <v>1521207.9200000002</v>
      </c>
      <c r="H2410" s="103">
        <f>IF(ISNUMBER('Форма 1'!Y2410),'Форма 1'!$H2410*VLOOKUP('Форма 1'!$F2410,'Придельники с 2022'!$B$4:$X$28,'Форма 1'!Y$8),"")</f>
        <v>4007734.8</v>
      </c>
      <c r="I2410" s="103" t="str">
        <f>IF(ISNUMBER('Форма 1'!Z2410),'Форма 1'!$H2410*VLOOKUP('Форма 1'!$F2410,'Придельники с 2022'!$B$4:$X$28,'Форма 1'!Z$8),"")</f>
        <v/>
      </c>
      <c r="J2410" s="103" t="str">
        <f>IF(ISNUMBER('Форма 1'!AA2410),'Форма 1'!$H2410*VLOOKUP('Форма 1'!$F2410,'Придельники с 2022'!$B$4:$X$28,'Форма 1'!AA$8),"")</f>
        <v/>
      </c>
      <c r="K2410" s="90"/>
      <c r="L2410" s="87"/>
      <c r="M2410" s="103" t="str">
        <f>IF(ISNUMBER('Форма 1'!AD2410),'Форма 1'!$H2410*VLOOKUP('Форма 1'!$F2410,'Придельники с 2022'!$B$4:$X$28,'Форма 1'!AD$8),"")</f>
        <v/>
      </c>
      <c r="N2410" s="103" t="str">
        <f>IF(ISBLANK('Форма 1'!$AE2410),"",IF('Форма 1'!$AE2410=1,'Форма 1'!$H2410*VLOOKUP('Форма 1'!$F2410,'Придельники с 2022'!$B$4:$X$28,'Форма 1'!$AE$8,0),IF('Форма 1'!$AE2410=2,'Форма 1'!$H2410*VLOOKUP('Форма 1'!$F2410,'Придельники с 2022'!$B$4:$X$28,13,0),IF('Форма 1'!$AE2410=3,'Форма 1'!$H2410*VLOOKUP('Форма 1'!$F2410,'Придельники с 2022'!$B$4:$X$28,12,0)))))</f>
        <v/>
      </c>
      <c r="O2410" s="103" t="str">
        <f>IF(ISNUMBER('Форма 1'!AF2410),'Форма 1'!$H2410*VLOOKUP('Форма 1'!$F2410,'Придельники с 2022'!$B$4:$X$28,'Форма 1'!AF$8),"")</f>
        <v/>
      </c>
      <c r="P2410" s="87"/>
      <c r="Q2410" s="103" t="str">
        <f>IF(ISNUMBER('Форма 1'!AH2410),'Форма 1'!$H2410*VLOOKUP('Форма 1'!$F2410,'Придельники с 2022'!$B$4:$X$28,'Форма 1'!AH$8),"")</f>
        <v/>
      </c>
      <c r="R2410" s="103" t="str">
        <f>IF(ISNUMBER('Форма 1'!AI2410),'Форма 1'!$H2410*VLOOKUP('Форма 1'!$F2410,'Придельники с 2022'!$B$4:$X$28,'Форма 1'!AI$8),"")</f>
        <v/>
      </c>
      <c r="S2410" s="103" t="str">
        <f>IF(ISNUMBER('Форма 1'!AJ2410),'Форма 1'!$H2410*VLOOKUP('Форма 1'!$F2410,'Придельники с 2022'!$B$4:$X$28,'Форма 1'!AJ$8),"")</f>
        <v/>
      </c>
      <c r="T2410" s="87"/>
    </row>
    <row r="2411" spans="1:20">
      <c r="A2411" s="188">
        <f t="shared" si="211"/>
        <v>101</v>
      </c>
      <c r="B2411" s="189" t="s">
        <v>2353</v>
      </c>
      <c r="C2411" s="99">
        <f t="shared" si="212"/>
        <v>15738173</v>
      </c>
      <c r="D2411" s="103" t="str">
        <f>IF(ISNUMBER('Форма 1'!U2411),'Форма 1'!$H2411*VLOOKUP('Форма 1'!$F2411,'Придельники с 2022'!$B$4:$X$28,'Форма 1'!U$8),"")</f>
        <v/>
      </c>
      <c r="E2411" s="103" t="str">
        <f>IF(ISNUMBER('Форма 1'!V2411),'Форма 1'!$H2411*VLOOKUP('Форма 1'!$F2411,'Придельники с 2022'!$B$4:$X$28,'Форма 1'!V$8),"")</f>
        <v/>
      </c>
      <c r="F2411" s="103">
        <f>IF(ISNUMBER('Форма 1'!W2411),'Форма 1'!$H2411*VLOOKUP('Форма 1'!$F2411,'Придельники с 2022'!$B$4:$X$28,'Форма 1'!W$8),"")</f>
        <v>4831296.04</v>
      </c>
      <c r="G2411" s="103">
        <f>IF(ISNUMBER('Форма 1'!X2411),'Форма 1'!$H2411*VLOOKUP('Форма 1'!$F2411,'Придельники с 2022'!$B$4:$X$28,'Форма 1'!X$8),"")</f>
        <v>3000868.0600000005</v>
      </c>
      <c r="H2411" s="103">
        <f>IF(ISNUMBER('Форма 1'!Y2411),'Форма 1'!$H2411*VLOOKUP('Форма 1'!$F2411,'Придельники с 2022'!$B$4:$X$28,'Форма 1'!Y$8),"")</f>
        <v>7906008.9000000004</v>
      </c>
      <c r="I2411" s="103" t="str">
        <f>IF(ISNUMBER('Форма 1'!Z2411),'Форма 1'!$H2411*VLOOKUP('Форма 1'!$F2411,'Придельники с 2022'!$B$4:$X$28,'Форма 1'!Z$8),"")</f>
        <v/>
      </c>
      <c r="J2411" s="103" t="str">
        <f>IF(ISNUMBER('Форма 1'!AA2411),'Форма 1'!$H2411*VLOOKUP('Форма 1'!$F2411,'Придельники с 2022'!$B$4:$X$28,'Форма 1'!AA$8),"")</f>
        <v/>
      </c>
      <c r="K2411" s="90"/>
      <c r="L2411" s="87"/>
      <c r="M2411" s="103" t="str">
        <f>IF(ISNUMBER('Форма 1'!AD2411),'Форма 1'!$H2411*VLOOKUP('Форма 1'!$F2411,'Придельники с 2022'!$B$4:$X$28,'Форма 1'!AD$8),"")</f>
        <v/>
      </c>
      <c r="N2411" s="103" t="str">
        <f>IF(ISBLANK('Форма 1'!$AE2411),"",IF('Форма 1'!$AE2411=1,'Форма 1'!$H2411*VLOOKUP('Форма 1'!$F2411,'Придельники с 2022'!$B$4:$X$28,'Форма 1'!$AE$8,0),IF('Форма 1'!$AE2411=2,'Форма 1'!$H2411*VLOOKUP('Форма 1'!$F2411,'Придельники с 2022'!$B$4:$X$28,13,0),IF('Форма 1'!$AE2411=3,'Форма 1'!$H2411*VLOOKUP('Форма 1'!$F2411,'Придельники с 2022'!$B$4:$X$28,12,0)))))</f>
        <v/>
      </c>
      <c r="O2411" s="103" t="str">
        <f>IF(ISNUMBER('Форма 1'!AF2411),'Форма 1'!$H2411*VLOOKUP('Форма 1'!$F2411,'Придельники с 2022'!$B$4:$X$28,'Форма 1'!AF$8),"")</f>
        <v/>
      </c>
      <c r="P2411" s="87"/>
      <c r="Q2411" s="103" t="str">
        <f>IF(ISNUMBER('Форма 1'!AH2411),'Форма 1'!$H2411*VLOOKUP('Форма 1'!$F2411,'Придельники с 2022'!$B$4:$X$28,'Форма 1'!AH$8),"")</f>
        <v/>
      </c>
      <c r="R2411" s="103" t="str">
        <f>IF(ISNUMBER('Форма 1'!AI2411),'Форма 1'!$H2411*VLOOKUP('Форма 1'!$F2411,'Придельники с 2022'!$B$4:$X$28,'Форма 1'!AI$8),"")</f>
        <v/>
      </c>
      <c r="S2411" s="103" t="str">
        <f>IF(ISNUMBER('Форма 1'!AJ2411),'Форма 1'!$H2411*VLOOKUP('Форма 1'!$F2411,'Придельники с 2022'!$B$4:$X$28,'Форма 1'!AJ$8),"")</f>
        <v/>
      </c>
      <c r="T2411" s="87"/>
    </row>
    <row r="2412" spans="1:20">
      <c r="A2412" s="188">
        <f t="shared" si="211"/>
        <v>102</v>
      </c>
      <c r="B2412" s="189" t="s">
        <v>2354</v>
      </c>
      <c r="C2412" s="99">
        <f t="shared" si="212"/>
        <v>9698084.318</v>
      </c>
      <c r="D2412" s="103" t="str">
        <f>IF(ISNUMBER('Форма 1'!U2412),'Форма 1'!$H2412*VLOOKUP('Форма 1'!$F2412,'Придельники с 2022'!$B$4:$X$28,'Форма 1'!U$8),"")</f>
        <v/>
      </c>
      <c r="E2412" s="103" t="str">
        <f>IF(ISNUMBER('Форма 1'!V2412),'Форма 1'!$H2412*VLOOKUP('Форма 1'!$F2412,'Придельники с 2022'!$B$4:$X$28,'Форма 1'!V$8),"")</f>
        <v/>
      </c>
      <c r="F2412" s="103" t="str">
        <f>IF(ISNUMBER('Форма 1'!W2412),'Форма 1'!$H2412*VLOOKUP('Форма 1'!$F2412,'Придельники с 2022'!$B$4:$X$28,'Форма 1'!W$8),"")</f>
        <v/>
      </c>
      <c r="G2412" s="103" t="str">
        <f>IF(ISNUMBER('Форма 1'!X2412),'Форма 1'!$H2412*VLOOKUP('Форма 1'!$F2412,'Придельники с 2022'!$B$4:$X$28,'Форма 1'!X$8),"")</f>
        <v/>
      </c>
      <c r="H2412" s="103" t="str">
        <f>IF(ISNUMBER('Форма 1'!Y2412),'Форма 1'!$H2412*VLOOKUP('Форма 1'!$F2412,'Придельники с 2022'!$B$4:$X$28,'Форма 1'!Y$8),"")</f>
        <v/>
      </c>
      <c r="I2412" s="103" t="str">
        <f>IF(ISNUMBER('Форма 1'!Z2412),'Форма 1'!$H2412*VLOOKUP('Форма 1'!$F2412,'Придельники с 2022'!$B$4:$X$28,'Форма 1'!Z$8),"")</f>
        <v/>
      </c>
      <c r="J2412" s="103" t="str">
        <f>IF(ISNUMBER('Форма 1'!AA2412),'Форма 1'!$H2412*VLOOKUP('Форма 1'!$F2412,'Придельники с 2022'!$B$4:$X$28,'Форма 1'!AA$8),"")</f>
        <v/>
      </c>
      <c r="K2412" s="90"/>
      <c r="L2412" s="87"/>
      <c r="M2412" s="103">
        <f>IF(ISNUMBER('Форма 1'!AD2412),'Форма 1'!$H2412*VLOOKUP('Форма 1'!$F2412,'Придельники с 2022'!$B$4:$X$28,'Форма 1'!AD$8),"")</f>
        <v>9698084.318</v>
      </c>
      <c r="N2412" s="103" t="str">
        <f>IF(ISBLANK('Форма 1'!$AE2412),"",IF('Форма 1'!$AE2412=1,'Форма 1'!$H2412*VLOOKUP('Форма 1'!$F2412,'Придельники с 2022'!$B$4:$X$28,'Форма 1'!$AE$8,0),IF('Форма 1'!$AE2412=2,'Форма 1'!$H2412*VLOOKUP('Форма 1'!$F2412,'Придельники с 2022'!$B$4:$X$28,13,0),IF('Форма 1'!$AE2412=3,'Форма 1'!$H2412*VLOOKUP('Форма 1'!$F2412,'Придельники с 2022'!$B$4:$X$28,12,0)))))</f>
        <v/>
      </c>
      <c r="O2412" s="103" t="str">
        <f>IF(ISNUMBER('Форма 1'!AF2412),'Форма 1'!$H2412*VLOOKUP('Форма 1'!$F2412,'Придельники с 2022'!$B$4:$X$28,'Форма 1'!AF$8),"")</f>
        <v/>
      </c>
      <c r="P2412" s="87"/>
      <c r="Q2412" s="103" t="str">
        <f>IF(ISNUMBER('Форма 1'!AH2412),'Форма 1'!$H2412*VLOOKUP('Форма 1'!$F2412,'Придельники с 2022'!$B$4:$X$28,'Форма 1'!AH$8),"")</f>
        <v/>
      </c>
      <c r="R2412" s="103" t="str">
        <f>IF(ISNUMBER('Форма 1'!AI2412),'Форма 1'!$H2412*VLOOKUP('Форма 1'!$F2412,'Придельники с 2022'!$B$4:$X$28,'Форма 1'!AI$8),"")</f>
        <v/>
      </c>
      <c r="S2412" s="103" t="str">
        <f>IF(ISNUMBER('Форма 1'!AJ2412),'Форма 1'!$H2412*VLOOKUP('Форма 1'!$F2412,'Придельники с 2022'!$B$4:$X$28,'Форма 1'!AJ$8),"")</f>
        <v/>
      </c>
      <c r="T2412" s="87"/>
    </row>
    <row r="2413" spans="1:20">
      <c r="A2413" s="188">
        <f t="shared" si="211"/>
        <v>103</v>
      </c>
      <c r="B2413" s="189" t="s">
        <v>2355</v>
      </c>
      <c r="C2413" s="99">
        <f t="shared" si="212"/>
        <v>9501624</v>
      </c>
      <c r="D2413" s="103" t="str">
        <f>IF(ISNUMBER('Форма 1'!U2413),'Форма 1'!$H2413*VLOOKUP('Форма 1'!$F2413,'Придельники с 2022'!$B$4:$X$28,'Форма 1'!U$8),"")</f>
        <v/>
      </c>
      <c r="E2413" s="103" t="str">
        <f>IF(ISNUMBER('Форма 1'!V2413),'Форма 1'!$H2413*VLOOKUP('Форма 1'!$F2413,'Придельники с 2022'!$B$4:$X$28,'Форма 1'!V$8),"")</f>
        <v/>
      </c>
      <c r="F2413" s="103">
        <f>IF(ISNUMBER('Форма 1'!W2413),'Форма 1'!$H2413*VLOOKUP('Форма 1'!$F2413,'Придельники с 2022'!$B$4:$X$28,'Форма 1'!W$8),"")</f>
        <v>2916803.52</v>
      </c>
      <c r="G2413" s="103">
        <f>IF(ISNUMBER('Форма 1'!X2413),'Форма 1'!$H2413*VLOOKUP('Форма 1'!$F2413,'Придельники с 2022'!$B$4:$X$28,'Форма 1'!X$8),"")</f>
        <v>1811717.2800000003</v>
      </c>
      <c r="H2413" s="103">
        <f>IF(ISNUMBER('Форма 1'!Y2413),'Форма 1'!$H2413*VLOOKUP('Форма 1'!$F2413,'Придельники с 2022'!$B$4:$X$28,'Форма 1'!Y$8),"")</f>
        <v>4773103.2</v>
      </c>
      <c r="I2413" s="103" t="str">
        <f>IF(ISNUMBER('Форма 1'!Z2413),'Форма 1'!$H2413*VLOOKUP('Форма 1'!$F2413,'Придельники с 2022'!$B$4:$X$28,'Форма 1'!Z$8),"")</f>
        <v/>
      </c>
      <c r="J2413" s="103" t="str">
        <f>IF(ISNUMBER('Форма 1'!AA2413),'Форма 1'!$H2413*VLOOKUP('Форма 1'!$F2413,'Придельники с 2022'!$B$4:$X$28,'Форма 1'!AA$8),"")</f>
        <v/>
      </c>
      <c r="K2413" s="90"/>
      <c r="L2413" s="87"/>
      <c r="M2413" s="103" t="str">
        <f>IF(ISNUMBER('Форма 1'!AD2413),'Форма 1'!$H2413*VLOOKUP('Форма 1'!$F2413,'Придельники с 2022'!$B$4:$X$28,'Форма 1'!AD$8),"")</f>
        <v/>
      </c>
      <c r="N2413" s="103" t="str">
        <f>IF(ISBLANK('Форма 1'!$AE2413),"",IF('Форма 1'!$AE2413=1,'Форма 1'!$H2413*VLOOKUP('Форма 1'!$F2413,'Придельники с 2022'!$B$4:$X$28,'Форма 1'!$AE$8,0),IF('Форма 1'!$AE2413=2,'Форма 1'!$H2413*VLOOKUP('Форма 1'!$F2413,'Придельники с 2022'!$B$4:$X$28,13,0),IF('Форма 1'!$AE2413=3,'Форма 1'!$H2413*VLOOKUP('Форма 1'!$F2413,'Придельники с 2022'!$B$4:$X$28,12,0)))))</f>
        <v/>
      </c>
      <c r="O2413" s="103" t="str">
        <f>IF(ISNUMBER('Форма 1'!AF2413),'Форма 1'!$H2413*VLOOKUP('Форма 1'!$F2413,'Придельники с 2022'!$B$4:$X$28,'Форма 1'!AF$8),"")</f>
        <v/>
      </c>
      <c r="P2413" s="87"/>
      <c r="Q2413" s="103" t="str">
        <f>IF(ISNUMBER('Форма 1'!AH2413),'Форма 1'!$H2413*VLOOKUP('Форма 1'!$F2413,'Придельники с 2022'!$B$4:$X$28,'Форма 1'!AH$8),"")</f>
        <v/>
      </c>
      <c r="R2413" s="103" t="str">
        <f>IF(ISNUMBER('Форма 1'!AI2413),'Форма 1'!$H2413*VLOOKUP('Форма 1'!$F2413,'Придельники с 2022'!$B$4:$X$28,'Форма 1'!AI$8),"")</f>
        <v/>
      </c>
      <c r="S2413" s="103" t="str">
        <f>IF(ISNUMBER('Форма 1'!AJ2413),'Форма 1'!$H2413*VLOOKUP('Форма 1'!$F2413,'Придельники с 2022'!$B$4:$X$28,'Форма 1'!AJ$8),"")</f>
        <v/>
      </c>
      <c r="T2413" s="87"/>
    </row>
    <row r="2414" spans="1:20">
      <c r="A2414" s="188">
        <f t="shared" si="211"/>
        <v>104</v>
      </c>
      <c r="B2414" s="189" t="s">
        <v>2356</v>
      </c>
      <c r="C2414" s="99">
        <f t="shared" si="212"/>
        <v>9601512.9210000001</v>
      </c>
      <c r="D2414" s="103" t="str">
        <f>IF(ISNUMBER('Форма 1'!U2414),'Форма 1'!$H2414*VLOOKUP('Форма 1'!$F2414,'Придельники с 2022'!$B$4:$X$28,'Форма 1'!U$8),"")</f>
        <v/>
      </c>
      <c r="E2414" s="103" t="str">
        <f>IF(ISNUMBER('Форма 1'!V2414),'Форма 1'!$H2414*VLOOKUP('Форма 1'!$F2414,'Придельники с 2022'!$B$4:$X$28,'Форма 1'!V$8),"")</f>
        <v/>
      </c>
      <c r="F2414" s="103" t="str">
        <f>IF(ISNUMBER('Форма 1'!W2414),'Форма 1'!$H2414*VLOOKUP('Форма 1'!$F2414,'Придельники с 2022'!$B$4:$X$28,'Форма 1'!W$8),"")</f>
        <v/>
      </c>
      <c r="G2414" s="103" t="str">
        <f>IF(ISNUMBER('Форма 1'!X2414),'Форма 1'!$H2414*VLOOKUP('Форма 1'!$F2414,'Придельники с 2022'!$B$4:$X$28,'Форма 1'!X$8),"")</f>
        <v/>
      </c>
      <c r="H2414" s="103" t="str">
        <f>IF(ISNUMBER('Форма 1'!Y2414),'Форма 1'!$H2414*VLOOKUP('Форма 1'!$F2414,'Придельники с 2022'!$B$4:$X$28,'Форма 1'!Y$8),"")</f>
        <v/>
      </c>
      <c r="I2414" s="103" t="str">
        <f>IF(ISNUMBER('Форма 1'!Z2414),'Форма 1'!$H2414*VLOOKUP('Форма 1'!$F2414,'Придельники с 2022'!$B$4:$X$28,'Форма 1'!Z$8),"")</f>
        <v/>
      </c>
      <c r="J2414" s="103" t="str">
        <f>IF(ISNUMBER('Форма 1'!AA2414),'Форма 1'!$H2414*VLOOKUP('Форма 1'!$F2414,'Придельники с 2022'!$B$4:$X$28,'Форма 1'!AA$8),"")</f>
        <v/>
      </c>
      <c r="K2414" s="90"/>
      <c r="L2414" s="87"/>
      <c r="M2414" s="103">
        <f>IF(ISNUMBER('Форма 1'!AD2414),'Форма 1'!$H2414*VLOOKUP('Форма 1'!$F2414,'Придельники с 2022'!$B$4:$X$28,'Форма 1'!AD$8),"")</f>
        <v>9601512.9210000001</v>
      </c>
      <c r="N2414" s="103" t="str">
        <f>IF(ISBLANK('Форма 1'!$AE2414),"",IF('Форма 1'!$AE2414=1,'Форма 1'!$H2414*VLOOKUP('Форма 1'!$F2414,'Придельники с 2022'!$B$4:$X$28,'Форма 1'!$AE$8,0),IF('Форма 1'!$AE2414=2,'Форма 1'!$H2414*VLOOKUP('Форма 1'!$F2414,'Придельники с 2022'!$B$4:$X$28,13,0),IF('Форма 1'!$AE2414=3,'Форма 1'!$H2414*VLOOKUP('Форма 1'!$F2414,'Придельники с 2022'!$B$4:$X$28,12,0)))))</f>
        <v/>
      </c>
      <c r="O2414" s="103" t="str">
        <f>IF(ISNUMBER('Форма 1'!AF2414),'Форма 1'!$H2414*VLOOKUP('Форма 1'!$F2414,'Придельники с 2022'!$B$4:$X$28,'Форма 1'!AF$8),"")</f>
        <v/>
      </c>
      <c r="P2414" s="87"/>
      <c r="Q2414" s="103" t="str">
        <f>IF(ISNUMBER('Форма 1'!AH2414),'Форма 1'!$H2414*VLOOKUP('Форма 1'!$F2414,'Придельники с 2022'!$B$4:$X$28,'Форма 1'!AH$8),"")</f>
        <v/>
      </c>
      <c r="R2414" s="103" t="str">
        <f>IF(ISNUMBER('Форма 1'!AI2414),'Форма 1'!$H2414*VLOOKUP('Форма 1'!$F2414,'Придельники с 2022'!$B$4:$X$28,'Форма 1'!AI$8),"")</f>
        <v/>
      </c>
      <c r="S2414" s="103" t="str">
        <f>IF(ISNUMBER('Форма 1'!AJ2414),'Форма 1'!$H2414*VLOOKUP('Форма 1'!$F2414,'Придельники с 2022'!$B$4:$X$28,'Форма 1'!AJ$8),"")</f>
        <v/>
      </c>
      <c r="T2414" s="87"/>
    </row>
    <row r="2415" spans="1:20">
      <c r="A2415" s="188">
        <f t="shared" si="211"/>
        <v>105</v>
      </c>
      <c r="B2415" s="189" t="s">
        <v>2357</v>
      </c>
      <c r="C2415" s="99">
        <f t="shared" si="212"/>
        <v>9548574.4249999989</v>
      </c>
      <c r="D2415" s="103" t="str">
        <f>IF(ISNUMBER('Форма 1'!U2415),'Форма 1'!$H2415*VLOOKUP('Форма 1'!$F2415,'Придельники с 2022'!$B$4:$X$28,'Форма 1'!U$8),"")</f>
        <v/>
      </c>
      <c r="E2415" s="103" t="str">
        <f>IF(ISNUMBER('Форма 1'!V2415),'Форма 1'!$H2415*VLOOKUP('Форма 1'!$F2415,'Придельники с 2022'!$B$4:$X$28,'Форма 1'!V$8),"")</f>
        <v/>
      </c>
      <c r="F2415" s="103" t="str">
        <f>IF(ISNUMBER('Форма 1'!W2415),'Форма 1'!$H2415*VLOOKUP('Форма 1'!$F2415,'Придельники с 2022'!$B$4:$X$28,'Форма 1'!W$8),"")</f>
        <v/>
      </c>
      <c r="G2415" s="103" t="str">
        <f>IF(ISNUMBER('Форма 1'!X2415),'Форма 1'!$H2415*VLOOKUP('Форма 1'!$F2415,'Придельники с 2022'!$B$4:$X$28,'Форма 1'!X$8),"")</f>
        <v/>
      </c>
      <c r="H2415" s="103" t="str">
        <f>IF(ISNUMBER('Форма 1'!Y2415),'Форма 1'!$H2415*VLOOKUP('Форма 1'!$F2415,'Придельники с 2022'!$B$4:$X$28,'Форма 1'!Y$8),"")</f>
        <v/>
      </c>
      <c r="I2415" s="103" t="str">
        <f>IF(ISNUMBER('Форма 1'!Z2415),'Форма 1'!$H2415*VLOOKUP('Форма 1'!$F2415,'Придельники с 2022'!$B$4:$X$28,'Форма 1'!Z$8),"")</f>
        <v/>
      </c>
      <c r="J2415" s="103" t="str">
        <f>IF(ISNUMBER('Форма 1'!AA2415),'Форма 1'!$H2415*VLOOKUP('Форма 1'!$F2415,'Придельники с 2022'!$B$4:$X$28,'Форма 1'!AA$8),"")</f>
        <v/>
      </c>
      <c r="K2415" s="90"/>
      <c r="L2415" s="87"/>
      <c r="M2415" s="103">
        <f>IF(ISNUMBER('Форма 1'!AD2415),'Форма 1'!$H2415*VLOOKUP('Форма 1'!$F2415,'Придельники с 2022'!$B$4:$X$28,'Форма 1'!AD$8),"")</f>
        <v>9548574.4249999989</v>
      </c>
      <c r="N2415" s="103" t="str">
        <f>IF(ISBLANK('Форма 1'!$AE2415),"",IF('Форма 1'!$AE2415=1,'Форма 1'!$H2415*VLOOKUP('Форма 1'!$F2415,'Придельники с 2022'!$B$4:$X$28,'Форма 1'!$AE$8,0),IF('Форма 1'!$AE2415=2,'Форма 1'!$H2415*VLOOKUP('Форма 1'!$F2415,'Придельники с 2022'!$B$4:$X$28,13,0),IF('Форма 1'!$AE2415=3,'Форма 1'!$H2415*VLOOKUP('Форма 1'!$F2415,'Придельники с 2022'!$B$4:$X$28,12,0)))))</f>
        <v/>
      </c>
      <c r="O2415" s="103" t="str">
        <f>IF(ISNUMBER('Форма 1'!AF2415),'Форма 1'!$H2415*VLOOKUP('Форма 1'!$F2415,'Придельники с 2022'!$B$4:$X$28,'Форма 1'!AF$8),"")</f>
        <v/>
      </c>
      <c r="P2415" s="87"/>
      <c r="Q2415" s="103" t="str">
        <f>IF(ISNUMBER('Форма 1'!AH2415),'Форма 1'!$H2415*VLOOKUP('Форма 1'!$F2415,'Придельники с 2022'!$B$4:$X$28,'Форма 1'!AH$8),"")</f>
        <v/>
      </c>
      <c r="R2415" s="103" t="str">
        <f>IF(ISNUMBER('Форма 1'!AI2415),'Форма 1'!$H2415*VLOOKUP('Форма 1'!$F2415,'Придельники с 2022'!$B$4:$X$28,'Форма 1'!AI$8),"")</f>
        <v/>
      </c>
      <c r="S2415" s="103" t="str">
        <f>IF(ISNUMBER('Форма 1'!AJ2415),'Форма 1'!$H2415*VLOOKUP('Форма 1'!$F2415,'Придельники с 2022'!$B$4:$X$28,'Форма 1'!AJ$8),"")</f>
        <v/>
      </c>
      <c r="T2415" s="87"/>
    </row>
    <row r="2416" spans="1:20">
      <c r="A2416" s="188">
        <f t="shared" si="211"/>
        <v>106</v>
      </c>
      <c r="B2416" s="189" t="s">
        <v>2358</v>
      </c>
      <c r="C2416" s="99">
        <f t="shared" si="212"/>
        <v>23517831.792000003</v>
      </c>
      <c r="D2416" s="103" t="str">
        <f>IF(ISNUMBER('Форма 1'!U2416),'Форма 1'!$H2416*VLOOKUP('Форма 1'!$F2416,'Придельники с 2022'!$B$4:$X$28,'Форма 1'!U$8),"")</f>
        <v/>
      </c>
      <c r="E2416" s="103" t="str">
        <f>IF(ISNUMBER('Форма 1'!V2416),'Форма 1'!$H2416*VLOOKUP('Форма 1'!$F2416,'Придельники с 2022'!$B$4:$X$28,'Форма 1'!V$8),"")</f>
        <v/>
      </c>
      <c r="F2416" s="103" t="str">
        <f>IF(ISNUMBER('Форма 1'!W2416),'Форма 1'!$H2416*VLOOKUP('Форма 1'!$F2416,'Придельники с 2022'!$B$4:$X$28,'Форма 1'!W$8),"")</f>
        <v/>
      </c>
      <c r="G2416" s="103" t="str">
        <f>IF(ISNUMBER('Форма 1'!X2416),'Форма 1'!$H2416*VLOOKUP('Форма 1'!$F2416,'Придельники с 2022'!$B$4:$X$28,'Форма 1'!X$8),"")</f>
        <v/>
      </c>
      <c r="H2416" s="103" t="str">
        <f>IF(ISNUMBER('Форма 1'!Y2416),'Форма 1'!$H2416*VLOOKUP('Форма 1'!$F2416,'Придельники с 2022'!$B$4:$X$28,'Форма 1'!Y$8),"")</f>
        <v/>
      </c>
      <c r="I2416" s="103" t="str">
        <f>IF(ISNUMBER('Форма 1'!Z2416),'Форма 1'!$H2416*VLOOKUP('Форма 1'!$F2416,'Придельники с 2022'!$B$4:$X$28,'Форма 1'!Z$8),"")</f>
        <v/>
      </c>
      <c r="J2416" s="103" t="str">
        <f>IF(ISNUMBER('Форма 1'!AA2416),'Форма 1'!$H2416*VLOOKUP('Форма 1'!$F2416,'Придельники с 2022'!$B$4:$X$28,'Форма 1'!AA$8),"")</f>
        <v/>
      </c>
      <c r="K2416" s="90"/>
      <c r="L2416" s="87"/>
      <c r="M2416" s="103">
        <f>IF(ISNUMBER('Форма 1'!AD2416),'Форма 1'!$H2416*VLOOKUP('Форма 1'!$F2416,'Придельники с 2022'!$B$4:$X$28,'Форма 1'!AD$8),"")</f>
        <v>23517831.792000003</v>
      </c>
      <c r="N2416" s="103" t="str">
        <f>IF(ISBLANK('Форма 1'!$AE2416),"",IF('Форма 1'!$AE2416=1,'Форма 1'!$H2416*VLOOKUP('Форма 1'!$F2416,'Придельники с 2022'!$B$4:$X$28,'Форма 1'!$AE$8,0),IF('Форма 1'!$AE2416=2,'Форма 1'!$H2416*VLOOKUP('Форма 1'!$F2416,'Придельники с 2022'!$B$4:$X$28,13,0),IF('Форма 1'!$AE2416=3,'Форма 1'!$H2416*VLOOKUP('Форма 1'!$F2416,'Придельники с 2022'!$B$4:$X$28,12,0)))))</f>
        <v/>
      </c>
      <c r="O2416" s="103" t="str">
        <f>IF(ISNUMBER('Форма 1'!AF2416),'Форма 1'!$H2416*VLOOKUP('Форма 1'!$F2416,'Придельники с 2022'!$B$4:$X$28,'Форма 1'!AF$8),"")</f>
        <v/>
      </c>
      <c r="P2416" s="87"/>
      <c r="Q2416" s="103" t="str">
        <f>IF(ISNUMBER('Форма 1'!AH2416),'Форма 1'!$H2416*VLOOKUP('Форма 1'!$F2416,'Придельники с 2022'!$B$4:$X$28,'Форма 1'!AH$8),"")</f>
        <v/>
      </c>
      <c r="R2416" s="103" t="str">
        <f>IF(ISNUMBER('Форма 1'!AI2416),'Форма 1'!$H2416*VLOOKUP('Форма 1'!$F2416,'Придельники с 2022'!$B$4:$X$28,'Форма 1'!AI$8),"")</f>
        <v/>
      </c>
      <c r="S2416" s="103" t="str">
        <f>IF(ISNUMBER('Форма 1'!AJ2416),'Форма 1'!$H2416*VLOOKUP('Форма 1'!$F2416,'Придельники с 2022'!$B$4:$X$28,'Форма 1'!AJ$8),"")</f>
        <v/>
      </c>
      <c r="T2416" s="87"/>
    </row>
    <row r="2417" spans="1:20">
      <c r="A2417" s="188">
        <f t="shared" si="211"/>
        <v>107</v>
      </c>
      <c r="B2417" s="191" t="s">
        <v>5179</v>
      </c>
      <c r="C2417" s="99">
        <f>SUM(D2417:J2417,L2417:T2417)</f>
        <v>7999028.9199999999</v>
      </c>
      <c r="D2417" s="103" t="str">
        <f>IF(ISNUMBER('Форма 1'!U2417),'Форма 1'!$H2417*VLOOKUP('Форма 1'!$F2417,'Придельники с 2022'!$B$4:$X$28,'Форма 1'!U$8),"")</f>
        <v/>
      </c>
      <c r="E2417" s="103" t="str">
        <f>IF(ISNUMBER('Форма 1'!V2417),'Форма 1'!$H2417*VLOOKUP('Форма 1'!$F2417,'Придельники с 2022'!$B$4:$X$28,'Форма 1'!V$8),"")</f>
        <v/>
      </c>
      <c r="F2417" s="103" t="str">
        <f>IF(ISNUMBER('Форма 1'!W2417),'Форма 1'!$H2417*VLOOKUP('Форма 1'!$F2417,'Придельники с 2022'!$B$4:$X$28,'Форма 1'!W$8),"")</f>
        <v/>
      </c>
      <c r="G2417" s="103" t="str">
        <f>IF(ISNUMBER('Форма 1'!X2417),'Форма 1'!$H2417*VLOOKUP('Форма 1'!$F2417,'Придельники с 2022'!$B$4:$X$28,'Форма 1'!X$8),"")</f>
        <v/>
      </c>
      <c r="H2417" s="103" t="str">
        <f>IF(ISNUMBER('Форма 1'!Y2417),'Форма 1'!$H2417*VLOOKUP('Форма 1'!$F2417,'Придельники с 2022'!$B$4:$X$28,'Форма 1'!Y$8),"")</f>
        <v/>
      </c>
      <c r="I2417" s="103" t="str">
        <f>IF(ISNUMBER('Форма 1'!Z2417),'Форма 1'!$H2417*VLOOKUP('Форма 1'!$F2417,'Придельники с 2022'!$B$4:$X$28,'Форма 1'!Z$8),"")</f>
        <v/>
      </c>
      <c r="J2417" s="103" t="str">
        <f>IF(ISNUMBER('Форма 1'!AA2417),'Форма 1'!$H2417*VLOOKUP('Форма 1'!$F2417,'Придельники с 2022'!$B$4:$X$28,'Форма 1'!AA$8),"")</f>
        <v/>
      </c>
      <c r="K2417" s="90">
        <v>2</v>
      </c>
      <c r="L2417" s="87">
        <f>3930316.8+4068712.12</f>
        <v>7999028.9199999999</v>
      </c>
      <c r="M2417" s="103" t="str">
        <f>IF(ISNUMBER('Форма 1'!AD2417),'Форма 1'!$H2417*VLOOKUP('Форма 1'!$F2417,'Придельники с 2022'!$B$4:$X$28,'Форма 1'!AD$8),"")</f>
        <v/>
      </c>
      <c r="N2417" s="103" t="str">
        <f>IF(ISBLANK('Форма 1'!$AE2417),"",IF('Форма 1'!$AE2417=1,'Форма 1'!$H2417*VLOOKUP('Форма 1'!$F2417,'Придельники с 2022'!$B$4:$X$28,'Форма 1'!$AE$8,0),IF('Форма 1'!$AE2417=2,'Форма 1'!$H2417*VLOOKUP('Форма 1'!$F2417,'Придельники с 2022'!$B$4:$X$28,13,0),IF('Форма 1'!$AE2417=3,'Форма 1'!$H2417*VLOOKUP('Форма 1'!$F2417,'Придельники с 2022'!$B$4:$X$28,12,0)))))</f>
        <v/>
      </c>
      <c r="O2417" s="103" t="str">
        <f>IF(ISNUMBER('Форма 1'!AF2417),'Форма 1'!$H2417*VLOOKUP('Форма 1'!$F2417,'Придельники с 2022'!$B$4:$X$28,'Форма 1'!AF$8),"")</f>
        <v/>
      </c>
      <c r="P2417" s="87"/>
      <c r="Q2417" s="103" t="str">
        <f>IF(ISNUMBER('Форма 1'!AH2417),'Форма 1'!$H2417*VLOOKUP('Форма 1'!$F2417,'Придельники с 2022'!$B$4:$X$28,'Форма 1'!AH$8),"")</f>
        <v/>
      </c>
      <c r="R2417" s="103" t="str">
        <f>IF(ISNUMBER('Форма 1'!AI2417),'Форма 1'!$H2417*VLOOKUP('Форма 1'!$F2417,'Придельники с 2022'!$B$4:$X$28,'Форма 1'!AI$8),"")</f>
        <v/>
      </c>
      <c r="S2417" s="103" t="str">
        <f>IF(ISNUMBER('Форма 1'!AJ2417),'Форма 1'!$H2417*VLOOKUP('Форма 1'!$F2417,'Придельники с 2022'!$B$4:$X$28,'Форма 1'!AJ$8),"")</f>
        <v/>
      </c>
      <c r="T2417" s="87"/>
    </row>
    <row r="2418" spans="1:20">
      <c r="A2418" s="188">
        <f t="shared" si="211"/>
        <v>108</v>
      </c>
      <c r="B2418" s="189" t="s">
        <v>2359</v>
      </c>
      <c r="C2418" s="99">
        <f t="shared" si="212"/>
        <v>8845028.5</v>
      </c>
      <c r="D2418" s="103" t="str">
        <f>IF(ISNUMBER('Форма 1'!U2418),'Форма 1'!$H2418*VLOOKUP('Форма 1'!$F2418,'Придельники с 2022'!$B$4:$X$28,'Форма 1'!U$8),"")</f>
        <v/>
      </c>
      <c r="E2418" s="103" t="str">
        <f>IF(ISNUMBER('Форма 1'!V2418),'Форма 1'!$H2418*VLOOKUP('Форма 1'!$F2418,'Придельники с 2022'!$B$4:$X$28,'Форма 1'!V$8),"")</f>
        <v/>
      </c>
      <c r="F2418" s="103">
        <f>IF(ISNUMBER('Форма 1'!W2418),'Форма 1'!$H2418*VLOOKUP('Форма 1'!$F2418,'Придельники с 2022'!$B$4:$X$28,'Форма 1'!W$8),"")</f>
        <v>2715242.1799999997</v>
      </c>
      <c r="G2418" s="103">
        <f>IF(ISNUMBER('Форма 1'!X2418),'Форма 1'!$H2418*VLOOKUP('Форма 1'!$F2418,'Придельники с 2022'!$B$4:$X$28,'Форма 1'!X$8),"")</f>
        <v>1686521.27</v>
      </c>
      <c r="H2418" s="103">
        <f>IF(ISNUMBER('Форма 1'!Y2418),'Форма 1'!$H2418*VLOOKUP('Форма 1'!$F2418,'Придельники с 2022'!$B$4:$X$28,'Форма 1'!Y$8),"")</f>
        <v>4443265.05</v>
      </c>
      <c r="I2418" s="103" t="str">
        <f>IF(ISNUMBER('Форма 1'!Z2418),'Форма 1'!$H2418*VLOOKUP('Форма 1'!$F2418,'Придельники с 2022'!$B$4:$X$28,'Форма 1'!Z$8),"")</f>
        <v/>
      </c>
      <c r="J2418" s="103" t="str">
        <f>IF(ISNUMBER('Форма 1'!AA2418),'Форма 1'!$H2418*VLOOKUP('Форма 1'!$F2418,'Придельники с 2022'!$B$4:$X$28,'Форма 1'!AA$8),"")</f>
        <v/>
      </c>
      <c r="K2418" s="90"/>
      <c r="L2418" s="87"/>
      <c r="M2418" s="103" t="str">
        <f>IF(ISNUMBER('Форма 1'!AD2418),'Форма 1'!$H2418*VLOOKUP('Форма 1'!$F2418,'Придельники с 2022'!$B$4:$X$28,'Форма 1'!AD$8),"")</f>
        <v/>
      </c>
      <c r="N2418" s="103" t="str">
        <f>IF(ISBLANK('Форма 1'!$AE2418),"",IF('Форма 1'!$AE2418=1,'Форма 1'!$H2418*VLOOKUP('Форма 1'!$F2418,'Придельники с 2022'!$B$4:$X$28,'Форма 1'!$AE$8,0),IF('Форма 1'!$AE2418=2,'Форма 1'!$H2418*VLOOKUP('Форма 1'!$F2418,'Придельники с 2022'!$B$4:$X$28,13,0),IF('Форма 1'!$AE2418=3,'Форма 1'!$H2418*VLOOKUP('Форма 1'!$F2418,'Придельники с 2022'!$B$4:$X$28,12,0)))))</f>
        <v/>
      </c>
      <c r="O2418" s="103" t="str">
        <f>IF(ISNUMBER('Форма 1'!AF2418),'Форма 1'!$H2418*VLOOKUP('Форма 1'!$F2418,'Придельники с 2022'!$B$4:$X$28,'Форма 1'!AF$8),"")</f>
        <v/>
      </c>
      <c r="P2418" s="87"/>
      <c r="Q2418" s="103" t="str">
        <f>IF(ISNUMBER('Форма 1'!AH2418),'Форма 1'!$H2418*VLOOKUP('Форма 1'!$F2418,'Придельники с 2022'!$B$4:$X$28,'Форма 1'!AH$8),"")</f>
        <v/>
      </c>
      <c r="R2418" s="103" t="str">
        <f>IF(ISNUMBER('Форма 1'!AI2418),'Форма 1'!$H2418*VLOOKUP('Форма 1'!$F2418,'Придельники с 2022'!$B$4:$X$28,'Форма 1'!AI$8),"")</f>
        <v/>
      </c>
      <c r="S2418" s="103" t="str">
        <f>IF(ISNUMBER('Форма 1'!AJ2418),'Форма 1'!$H2418*VLOOKUP('Форма 1'!$F2418,'Придельники с 2022'!$B$4:$X$28,'Форма 1'!AJ$8),"")</f>
        <v/>
      </c>
      <c r="T2418" s="87"/>
    </row>
    <row r="2419" spans="1:20">
      <c r="A2419" s="188">
        <f t="shared" si="211"/>
        <v>109</v>
      </c>
      <c r="B2419" s="189" t="s">
        <v>2360</v>
      </c>
      <c r="C2419" s="99">
        <f t="shared" si="212"/>
        <v>8301645</v>
      </c>
      <c r="D2419" s="103" t="str">
        <f>IF(ISNUMBER('Форма 1'!U2419),'Форма 1'!$H2419*VLOOKUP('Форма 1'!$F2419,'Придельники с 2022'!$B$4:$X$28,'Форма 1'!U$8),"")</f>
        <v/>
      </c>
      <c r="E2419" s="103" t="str">
        <f>IF(ISNUMBER('Форма 1'!V2419),'Форма 1'!$H2419*VLOOKUP('Форма 1'!$F2419,'Придельники с 2022'!$B$4:$X$28,'Форма 1'!V$8),"")</f>
        <v/>
      </c>
      <c r="F2419" s="103">
        <f>IF(ISNUMBER('Форма 1'!W2419),'Форма 1'!$H2419*VLOOKUP('Форма 1'!$F2419,'Придельники с 2022'!$B$4:$X$28,'Форма 1'!W$8),"")</f>
        <v>2548434.6</v>
      </c>
      <c r="G2419" s="103">
        <f>IF(ISNUMBER('Форма 1'!X2419),'Форма 1'!$H2419*VLOOKUP('Форма 1'!$F2419,'Придельники с 2022'!$B$4:$X$28,'Форма 1'!X$8),"")</f>
        <v>1582911.9000000001</v>
      </c>
      <c r="H2419" s="103">
        <f>IF(ISNUMBER('Форма 1'!Y2419),'Форма 1'!$H2419*VLOOKUP('Форма 1'!$F2419,'Придельники с 2022'!$B$4:$X$28,'Форма 1'!Y$8),"")</f>
        <v>4170298.5</v>
      </c>
      <c r="I2419" s="103" t="str">
        <f>IF(ISNUMBER('Форма 1'!Z2419),'Форма 1'!$H2419*VLOOKUP('Форма 1'!$F2419,'Придельники с 2022'!$B$4:$X$28,'Форма 1'!Z$8),"")</f>
        <v/>
      </c>
      <c r="J2419" s="103" t="str">
        <f>IF(ISNUMBER('Форма 1'!AA2419),'Форма 1'!$H2419*VLOOKUP('Форма 1'!$F2419,'Придельники с 2022'!$B$4:$X$28,'Форма 1'!AA$8),"")</f>
        <v/>
      </c>
      <c r="K2419" s="90"/>
      <c r="L2419" s="87"/>
      <c r="M2419" s="103" t="str">
        <f>IF(ISNUMBER('Форма 1'!AD2419),'Форма 1'!$H2419*VLOOKUP('Форма 1'!$F2419,'Придельники с 2022'!$B$4:$X$28,'Форма 1'!AD$8),"")</f>
        <v/>
      </c>
      <c r="N2419" s="103" t="str">
        <f>IF(ISBLANK('Форма 1'!$AE2419),"",IF('Форма 1'!$AE2419=1,'Форма 1'!$H2419*VLOOKUP('Форма 1'!$F2419,'Придельники с 2022'!$B$4:$X$28,'Форма 1'!$AE$8,0),IF('Форма 1'!$AE2419=2,'Форма 1'!$H2419*VLOOKUP('Форма 1'!$F2419,'Придельники с 2022'!$B$4:$X$28,13,0),IF('Форма 1'!$AE2419=3,'Форма 1'!$H2419*VLOOKUP('Форма 1'!$F2419,'Придельники с 2022'!$B$4:$X$28,12,0)))))</f>
        <v/>
      </c>
      <c r="O2419" s="103" t="str">
        <f>IF(ISNUMBER('Форма 1'!AF2419),'Форма 1'!$H2419*VLOOKUP('Форма 1'!$F2419,'Придельники с 2022'!$B$4:$X$28,'Форма 1'!AF$8),"")</f>
        <v/>
      </c>
      <c r="P2419" s="87"/>
      <c r="Q2419" s="103" t="str">
        <f>IF(ISNUMBER('Форма 1'!AH2419),'Форма 1'!$H2419*VLOOKUP('Форма 1'!$F2419,'Придельники с 2022'!$B$4:$X$28,'Форма 1'!AH$8),"")</f>
        <v/>
      </c>
      <c r="R2419" s="103" t="str">
        <f>IF(ISNUMBER('Форма 1'!AI2419),'Форма 1'!$H2419*VLOOKUP('Форма 1'!$F2419,'Придельники с 2022'!$B$4:$X$28,'Форма 1'!AI$8),"")</f>
        <v/>
      </c>
      <c r="S2419" s="103" t="str">
        <f>IF(ISNUMBER('Форма 1'!AJ2419),'Форма 1'!$H2419*VLOOKUP('Форма 1'!$F2419,'Придельники с 2022'!$B$4:$X$28,'Форма 1'!AJ$8),"")</f>
        <v/>
      </c>
      <c r="T2419" s="87"/>
    </row>
    <row r="2420" spans="1:20">
      <c r="A2420" s="188">
        <f t="shared" si="211"/>
        <v>110</v>
      </c>
      <c r="B2420" s="189" t="s">
        <v>2361</v>
      </c>
      <c r="C2420" s="99">
        <f t="shared" si="212"/>
        <v>15225991.000000002</v>
      </c>
      <c r="D2420" s="103" t="str">
        <f>IF(ISNUMBER('Форма 1'!U2420),'Форма 1'!$H2420*VLOOKUP('Форма 1'!$F2420,'Придельники с 2022'!$B$4:$X$28,'Форма 1'!U$8),"")</f>
        <v/>
      </c>
      <c r="E2420" s="103" t="str">
        <f>IF(ISNUMBER('Форма 1'!V2420),'Форма 1'!$H2420*VLOOKUP('Форма 1'!$F2420,'Придельники с 2022'!$B$4:$X$28,'Форма 1'!V$8),"")</f>
        <v/>
      </c>
      <c r="F2420" s="103">
        <f>IF(ISNUMBER('Форма 1'!W2420),'Форма 1'!$H2420*VLOOKUP('Форма 1'!$F2420,'Придельники с 2022'!$B$4:$X$28,'Форма 1'!W$8),"")</f>
        <v>4674066.6800000006</v>
      </c>
      <c r="G2420" s="103">
        <f>IF(ISNUMBER('Форма 1'!X2420),'Форма 1'!$H2420*VLOOKUP('Форма 1'!$F2420,'Придельники с 2022'!$B$4:$X$28,'Форма 1'!X$8),"")</f>
        <v>2903208.0200000005</v>
      </c>
      <c r="H2420" s="103">
        <f>IF(ISNUMBER('Форма 1'!Y2420),'Форма 1'!$H2420*VLOOKUP('Форма 1'!$F2420,'Придельники с 2022'!$B$4:$X$28,'Форма 1'!Y$8),"")</f>
        <v>7648716.3000000007</v>
      </c>
      <c r="I2420" s="103" t="str">
        <f>IF(ISNUMBER('Форма 1'!Z2420),'Форма 1'!$H2420*VLOOKUP('Форма 1'!$F2420,'Придельники с 2022'!$B$4:$X$28,'Форма 1'!Z$8),"")</f>
        <v/>
      </c>
      <c r="J2420" s="103" t="str">
        <f>IF(ISNUMBER('Форма 1'!AA2420),'Форма 1'!$H2420*VLOOKUP('Форма 1'!$F2420,'Придельники с 2022'!$B$4:$X$28,'Форма 1'!AA$8),"")</f>
        <v/>
      </c>
      <c r="K2420" s="90"/>
      <c r="L2420" s="87"/>
      <c r="M2420" s="103" t="str">
        <f>IF(ISNUMBER('Форма 1'!AD2420),'Форма 1'!$H2420*VLOOKUP('Форма 1'!$F2420,'Придельники с 2022'!$B$4:$X$28,'Форма 1'!AD$8),"")</f>
        <v/>
      </c>
      <c r="N2420" s="103" t="str">
        <f>IF(ISBLANK('Форма 1'!$AE2420),"",IF('Форма 1'!$AE2420=1,'Форма 1'!$H2420*VLOOKUP('Форма 1'!$F2420,'Придельники с 2022'!$B$4:$X$28,'Форма 1'!$AE$8,0),IF('Форма 1'!$AE2420=2,'Форма 1'!$H2420*VLOOKUP('Форма 1'!$F2420,'Придельники с 2022'!$B$4:$X$28,13,0),IF('Форма 1'!$AE2420=3,'Форма 1'!$H2420*VLOOKUP('Форма 1'!$F2420,'Придельники с 2022'!$B$4:$X$28,12,0)))))</f>
        <v/>
      </c>
      <c r="O2420" s="103" t="str">
        <f>IF(ISNUMBER('Форма 1'!AF2420),'Форма 1'!$H2420*VLOOKUP('Форма 1'!$F2420,'Придельники с 2022'!$B$4:$X$28,'Форма 1'!AF$8),"")</f>
        <v/>
      </c>
      <c r="P2420" s="87"/>
      <c r="Q2420" s="103" t="str">
        <f>IF(ISNUMBER('Форма 1'!AH2420),'Форма 1'!$H2420*VLOOKUP('Форма 1'!$F2420,'Придельники с 2022'!$B$4:$X$28,'Форма 1'!AH$8),"")</f>
        <v/>
      </c>
      <c r="R2420" s="103" t="str">
        <f>IF(ISNUMBER('Форма 1'!AI2420),'Форма 1'!$H2420*VLOOKUP('Форма 1'!$F2420,'Придельники с 2022'!$B$4:$X$28,'Форма 1'!AI$8),"")</f>
        <v/>
      </c>
      <c r="S2420" s="103" t="str">
        <f>IF(ISNUMBER('Форма 1'!AJ2420),'Форма 1'!$H2420*VLOOKUP('Форма 1'!$F2420,'Придельники с 2022'!$B$4:$X$28,'Форма 1'!AJ$8),"")</f>
        <v/>
      </c>
      <c r="T2420" s="87"/>
    </row>
    <row r="2421" spans="1:20">
      <c r="A2421" s="188">
        <f t="shared" si="211"/>
        <v>111</v>
      </c>
      <c r="B2421" s="189" t="s">
        <v>2362</v>
      </c>
      <c r="C2421" s="99">
        <f t="shared" si="212"/>
        <v>12188022</v>
      </c>
      <c r="D2421" s="103" t="str">
        <f>IF(ISNUMBER('Форма 1'!U2421),'Форма 1'!$H2421*VLOOKUP('Форма 1'!$F2421,'Придельники с 2022'!$B$4:$X$28,'Форма 1'!U$8),"")</f>
        <v/>
      </c>
      <c r="E2421" s="103" t="str">
        <f>IF(ISNUMBER('Форма 1'!V2421),'Форма 1'!$H2421*VLOOKUP('Форма 1'!$F2421,'Придельники с 2022'!$B$4:$X$28,'Форма 1'!V$8),"")</f>
        <v/>
      </c>
      <c r="F2421" s="103">
        <f>IF(ISNUMBER('Форма 1'!W2421),'Форма 1'!$H2421*VLOOKUP('Форма 1'!$F2421,'Придельники с 2022'!$B$4:$X$28,'Форма 1'!W$8),"")</f>
        <v>3741472.5599999996</v>
      </c>
      <c r="G2421" s="103">
        <f>IF(ISNUMBER('Форма 1'!X2421),'Форма 1'!$H2421*VLOOKUP('Форма 1'!$F2421,'Придельники с 2022'!$B$4:$X$28,'Форма 1'!X$8),"")</f>
        <v>2323944.84</v>
      </c>
      <c r="H2421" s="103">
        <f>IF(ISNUMBER('Форма 1'!Y2421),'Форма 1'!$H2421*VLOOKUP('Форма 1'!$F2421,'Придельники с 2022'!$B$4:$X$28,'Форма 1'!Y$8),"")</f>
        <v>6122604.5999999996</v>
      </c>
      <c r="I2421" s="103" t="str">
        <f>IF(ISNUMBER('Форма 1'!Z2421),'Форма 1'!$H2421*VLOOKUP('Форма 1'!$F2421,'Придельники с 2022'!$B$4:$X$28,'Форма 1'!Z$8),"")</f>
        <v/>
      </c>
      <c r="J2421" s="103" t="str">
        <f>IF(ISNUMBER('Форма 1'!AA2421),'Форма 1'!$H2421*VLOOKUP('Форма 1'!$F2421,'Придельники с 2022'!$B$4:$X$28,'Форма 1'!AA$8),"")</f>
        <v/>
      </c>
      <c r="K2421" s="90"/>
      <c r="L2421" s="87"/>
      <c r="M2421" s="103" t="str">
        <f>IF(ISNUMBER('Форма 1'!AD2421),'Форма 1'!$H2421*VLOOKUP('Форма 1'!$F2421,'Придельники с 2022'!$B$4:$X$28,'Форма 1'!AD$8),"")</f>
        <v/>
      </c>
      <c r="N2421" s="103" t="str">
        <f>IF(ISBLANK('Форма 1'!$AE2421),"",IF('Форма 1'!$AE2421=1,'Форма 1'!$H2421*VLOOKUP('Форма 1'!$F2421,'Придельники с 2022'!$B$4:$X$28,'Форма 1'!$AE$8,0),IF('Форма 1'!$AE2421=2,'Форма 1'!$H2421*VLOOKUP('Форма 1'!$F2421,'Придельники с 2022'!$B$4:$X$28,13,0),IF('Форма 1'!$AE2421=3,'Форма 1'!$H2421*VLOOKUP('Форма 1'!$F2421,'Придельники с 2022'!$B$4:$X$28,12,0)))))</f>
        <v/>
      </c>
      <c r="O2421" s="103" t="str">
        <f>IF(ISNUMBER('Форма 1'!AF2421),'Форма 1'!$H2421*VLOOKUP('Форма 1'!$F2421,'Придельники с 2022'!$B$4:$X$28,'Форма 1'!AF$8),"")</f>
        <v/>
      </c>
      <c r="P2421" s="87"/>
      <c r="Q2421" s="103" t="str">
        <f>IF(ISNUMBER('Форма 1'!AH2421),'Форма 1'!$H2421*VLOOKUP('Форма 1'!$F2421,'Придельники с 2022'!$B$4:$X$28,'Форма 1'!AH$8),"")</f>
        <v/>
      </c>
      <c r="R2421" s="103" t="str">
        <f>IF(ISNUMBER('Форма 1'!AI2421),'Форма 1'!$H2421*VLOOKUP('Форма 1'!$F2421,'Придельники с 2022'!$B$4:$X$28,'Форма 1'!AI$8),"")</f>
        <v/>
      </c>
      <c r="S2421" s="103" t="str">
        <f>IF(ISNUMBER('Форма 1'!AJ2421),'Форма 1'!$H2421*VLOOKUP('Форма 1'!$F2421,'Придельники с 2022'!$B$4:$X$28,'Форма 1'!AJ$8),"")</f>
        <v/>
      </c>
      <c r="T2421" s="87"/>
    </row>
    <row r="2422" spans="1:20">
      <c r="A2422" s="188">
        <f t="shared" si="211"/>
        <v>112</v>
      </c>
      <c r="B2422" s="189" t="s">
        <v>2363</v>
      </c>
      <c r="C2422" s="99">
        <f t="shared" si="212"/>
        <v>7731151.9999999991</v>
      </c>
      <c r="D2422" s="103" t="str">
        <f>IF(ISNUMBER('Форма 1'!U2422),'Форма 1'!$H2422*VLOOKUP('Форма 1'!$F2422,'Придельники с 2022'!$B$4:$X$28,'Форма 1'!U$8),"")</f>
        <v/>
      </c>
      <c r="E2422" s="103" t="str">
        <f>IF(ISNUMBER('Форма 1'!V2422),'Форма 1'!$H2422*VLOOKUP('Форма 1'!$F2422,'Придельники с 2022'!$B$4:$X$28,'Форма 1'!V$8),"")</f>
        <v/>
      </c>
      <c r="F2422" s="103">
        <f>IF(ISNUMBER('Форма 1'!W2422),'Форма 1'!$H2422*VLOOKUP('Форма 1'!$F2422,'Придельники с 2022'!$B$4:$X$28,'Форма 1'!W$8),"")</f>
        <v>2373304.9599999995</v>
      </c>
      <c r="G2422" s="103">
        <f>IF(ISNUMBER('Форма 1'!X2422),'Форма 1'!$H2422*VLOOKUP('Форма 1'!$F2422,'Придельники с 2022'!$B$4:$X$28,'Форма 1'!X$8),"")</f>
        <v>1474133.44</v>
      </c>
      <c r="H2422" s="103">
        <f>IF(ISNUMBER('Форма 1'!Y2422),'Форма 1'!$H2422*VLOOKUP('Форма 1'!$F2422,'Придельники с 2022'!$B$4:$X$28,'Форма 1'!Y$8),"")</f>
        <v>3883713.5999999996</v>
      </c>
      <c r="I2422" s="103" t="str">
        <f>IF(ISNUMBER('Форма 1'!Z2422),'Форма 1'!$H2422*VLOOKUP('Форма 1'!$F2422,'Придельники с 2022'!$B$4:$X$28,'Форма 1'!Z$8),"")</f>
        <v/>
      </c>
      <c r="J2422" s="103" t="str">
        <f>IF(ISNUMBER('Форма 1'!AA2422),'Форма 1'!$H2422*VLOOKUP('Форма 1'!$F2422,'Придельники с 2022'!$B$4:$X$28,'Форма 1'!AA$8),"")</f>
        <v/>
      </c>
      <c r="K2422" s="90"/>
      <c r="L2422" s="87"/>
      <c r="M2422" s="103" t="str">
        <f>IF(ISNUMBER('Форма 1'!AD2422),'Форма 1'!$H2422*VLOOKUP('Форма 1'!$F2422,'Придельники с 2022'!$B$4:$X$28,'Форма 1'!AD$8),"")</f>
        <v/>
      </c>
      <c r="N2422" s="103" t="str">
        <f>IF(ISBLANK('Форма 1'!$AE2422),"",IF('Форма 1'!$AE2422=1,'Форма 1'!$H2422*VLOOKUP('Форма 1'!$F2422,'Придельники с 2022'!$B$4:$X$28,'Форма 1'!$AE$8,0),IF('Форма 1'!$AE2422=2,'Форма 1'!$H2422*VLOOKUP('Форма 1'!$F2422,'Придельники с 2022'!$B$4:$X$28,13,0),IF('Форма 1'!$AE2422=3,'Форма 1'!$H2422*VLOOKUP('Форма 1'!$F2422,'Придельники с 2022'!$B$4:$X$28,12,0)))))</f>
        <v/>
      </c>
      <c r="O2422" s="103" t="str">
        <f>IF(ISNUMBER('Форма 1'!AF2422),'Форма 1'!$H2422*VLOOKUP('Форма 1'!$F2422,'Придельники с 2022'!$B$4:$X$28,'Форма 1'!AF$8),"")</f>
        <v/>
      </c>
      <c r="P2422" s="87"/>
      <c r="Q2422" s="103" t="str">
        <f>IF(ISNUMBER('Форма 1'!AH2422),'Форма 1'!$H2422*VLOOKUP('Форма 1'!$F2422,'Придельники с 2022'!$B$4:$X$28,'Форма 1'!AH$8),"")</f>
        <v/>
      </c>
      <c r="R2422" s="103" t="str">
        <f>IF(ISNUMBER('Форма 1'!AI2422),'Форма 1'!$H2422*VLOOKUP('Форма 1'!$F2422,'Придельники с 2022'!$B$4:$X$28,'Форма 1'!AI$8),"")</f>
        <v/>
      </c>
      <c r="S2422" s="103" t="str">
        <f>IF(ISNUMBER('Форма 1'!AJ2422),'Форма 1'!$H2422*VLOOKUP('Форма 1'!$F2422,'Придельники с 2022'!$B$4:$X$28,'Форма 1'!AJ$8),"")</f>
        <v/>
      </c>
      <c r="T2422" s="87"/>
    </row>
    <row r="2423" spans="1:20">
      <c r="A2423" s="188">
        <f t="shared" si="211"/>
        <v>113</v>
      </c>
      <c r="B2423" s="189" t="s">
        <v>2364</v>
      </c>
      <c r="C2423" s="99">
        <f t="shared" si="212"/>
        <v>8437363</v>
      </c>
      <c r="D2423" s="103" t="str">
        <f>IF(ISNUMBER('Форма 1'!U2423),'Форма 1'!$H2423*VLOOKUP('Форма 1'!$F2423,'Придельники с 2022'!$B$4:$X$28,'Форма 1'!U$8),"")</f>
        <v/>
      </c>
      <c r="E2423" s="103" t="str">
        <f>IF(ISNUMBER('Форма 1'!V2423),'Форма 1'!$H2423*VLOOKUP('Форма 1'!$F2423,'Придельники с 2022'!$B$4:$X$28,'Форма 1'!V$8),"")</f>
        <v/>
      </c>
      <c r="F2423" s="103">
        <f>IF(ISNUMBER('Форма 1'!W2423),'Форма 1'!$H2423*VLOOKUP('Форма 1'!$F2423,'Придельники с 2022'!$B$4:$X$28,'Форма 1'!W$8),"")</f>
        <v>2590097.2400000002</v>
      </c>
      <c r="G2423" s="103">
        <f>IF(ISNUMBER('Форма 1'!X2423),'Форма 1'!$H2423*VLOOKUP('Форма 1'!$F2423,'Придельники с 2022'!$B$4:$X$28,'Форма 1'!X$8),"")</f>
        <v>1608789.8600000003</v>
      </c>
      <c r="H2423" s="103">
        <f>IF(ISNUMBER('Форма 1'!Y2423),'Форма 1'!$H2423*VLOOKUP('Форма 1'!$F2423,'Придельники с 2022'!$B$4:$X$28,'Форма 1'!Y$8),"")</f>
        <v>4238475.9000000004</v>
      </c>
      <c r="I2423" s="103" t="str">
        <f>IF(ISNUMBER('Форма 1'!Z2423),'Форма 1'!$H2423*VLOOKUP('Форма 1'!$F2423,'Придельники с 2022'!$B$4:$X$28,'Форма 1'!Z$8),"")</f>
        <v/>
      </c>
      <c r="J2423" s="103" t="str">
        <f>IF(ISNUMBER('Форма 1'!AA2423),'Форма 1'!$H2423*VLOOKUP('Форма 1'!$F2423,'Придельники с 2022'!$B$4:$X$28,'Форма 1'!AA$8),"")</f>
        <v/>
      </c>
      <c r="K2423" s="90"/>
      <c r="L2423" s="87"/>
      <c r="M2423" s="103" t="str">
        <f>IF(ISNUMBER('Форма 1'!AD2423),'Форма 1'!$H2423*VLOOKUP('Форма 1'!$F2423,'Придельники с 2022'!$B$4:$X$28,'Форма 1'!AD$8),"")</f>
        <v/>
      </c>
      <c r="N2423" s="103" t="str">
        <f>IF(ISBLANK('Форма 1'!$AE2423),"",IF('Форма 1'!$AE2423=1,'Форма 1'!$H2423*VLOOKUP('Форма 1'!$F2423,'Придельники с 2022'!$B$4:$X$28,'Форма 1'!$AE$8,0),IF('Форма 1'!$AE2423=2,'Форма 1'!$H2423*VLOOKUP('Форма 1'!$F2423,'Придельники с 2022'!$B$4:$X$28,13,0),IF('Форма 1'!$AE2423=3,'Форма 1'!$H2423*VLOOKUP('Форма 1'!$F2423,'Придельники с 2022'!$B$4:$X$28,12,0)))))</f>
        <v/>
      </c>
      <c r="O2423" s="103" t="str">
        <f>IF(ISNUMBER('Форма 1'!AF2423),'Форма 1'!$H2423*VLOOKUP('Форма 1'!$F2423,'Придельники с 2022'!$B$4:$X$28,'Форма 1'!AF$8),"")</f>
        <v/>
      </c>
      <c r="P2423" s="87"/>
      <c r="Q2423" s="103" t="str">
        <f>IF(ISNUMBER('Форма 1'!AH2423),'Форма 1'!$H2423*VLOOKUP('Форма 1'!$F2423,'Придельники с 2022'!$B$4:$X$28,'Форма 1'!AH$8),"")</f>
        <v/>
      </c>
      <c r="R2423" s="103" t="str">
        <f>IF(ISNUMBER('Форма 1'!AI2423),'Форма 1'!$H2423*VLOOKUP('Форма 1'!$F2423,'Придельники с 2022'!$B$4:$X$28,'Форма 1'!AI$8),"")</f>
        <v/>
      </c>
      <c r="S2423" s="103" t="str">
        <f>IF(ISNUMBER('Форма 1'!AJ2423),'Форма 1'!$H2423*VLOOKUP('Форма 1'!$F2423,'Придельники с 2022'!$B$4:$X$28,'Форма 1'!AJ$8),"")</f>
        <v/>
      </c>
      <c r="T2423" s="87"/>
    </row>
    <row r="2424" spans="1:20">
      <c r="A2424" s="188">
        <f t="shared" si="211"/>
        <v>114</v>
      </c>
      <c r="B2424" s="189" t="s">
        <v>2365</v>
      </c>
      <c r="C2424" s="99">
        <f t="shared" si="212"/>
        <v>11401846.5</v>
      </c>
      <c r="D2424" s="103" t="str">
        <f>IF(ISNUMBER('Форма 1'!U2424),'Форма 1'!$H2424*VLOOKUP('Форма 1'!$F2424,'Придельники с 2022'!$B$4:$X$28,'Форма 1'!U$8),"")</f>
        <v/>
      </c>
      <c r="E2424" s="103" t="str">
        <f>IF(ISNUMBER('Форма 1'!V2424),'Форма 1'!$H2424*VLOOKUP('Форма 1'!$F2424,'Придельники с 2022'!$B$4:$X$28,'Форма 1'!V$8),"")</f>
        <v/>
      </c>
      <c r="F2424" s="103">
        <f>IF(ISNUMBER('Форма 1'!W2424),'Форма 1'!$H2424*VLOOKUP('Форма 1'!$F2424,'Придельники с 2022'!$B$4:$X$28,'Форма 1'!W$8),"")</f>
        <v>3500132.82</v>
      </c>
      <c r="G2424" s="103">
        <f>IF(ISNUMBER('Форма 1'!X2424),'Форма 1'!$H2424*VLOOKUP('Форма 1'!$F2424,'Придельники с 2022'!$B$4:$X$28,'Форма 1'!X$8),"")</f>
        <v>2174041.23</v>
      </c>
      <c r="H2424" s="103">
        <f>IF(ISNUMBER('Форма 1'!Y2424),'Форма 1'!$H2424*VLOOKUP('Форма 1'!$F2424,'Придельники с 2022'!$B$4:$X$28,'Форма 1'!Y$8),"")</f>
        <v>5727672.4500000002</v>
      </c>
      <c r="I2424" s="103" t="str">
        <f>IF(ISNUMBER('Форма 1'!Z2424),'Форма 1'!$H2424*VLOOKUP('Форма 1'!$F2424,'Придельники с 2022'!$B$4:$X$28,'Форма 1'!Z$8),"")</f>
        <v/>
      </c>
      <c r="J2424" s="103" t="str">
        <f>IF(ISNUMBER('Форма 1'!AA2424),'Форма 1'!$H2424*VLOOKUP('Форма 1'!$F2424,'Придельники с 2022'!$B$4:$X$28,'Форма 1'!AA$8),"")</f>
        <v/>
      </c>
      <c r="K2424" s="90"/>
      <c r="L2424" s="87"/>
      <c r="M2424" s="103" t="str">
        <f>IF(ISNUMBER('Форма 1'!AD2424),'Форма 1'!$H2424*VLOOKUP('Форма 1'!$F2424,'Придельники с 2022'!$B$4:$X$28,'Форма 1'!AD$8),"")</f>
        <v/>
      </c>
      <c r="N2424" s="103" t="str">
        <f>IF(ISBLANK('Форма 1'!$AE2424),"",IF('Форма 1'!$AE2424=1,'Форма 1'!$H2424*VLOOKUP('Форма 1'!$F2424,'Придельники с 2022'!$B$4:$X$28,'Форма 1'!$AE$8,0),IF('Форма 1'!$AE2424=2,'Форма 1'!$H2424*VLOOKUP('Форма 1'!$F2424,'Придельники с 2022'!$B$4:$X$28,13,0),IF('Форма 1'!$AE2424=3,'Форма 1'!$H2424*VLOOKUP('Форма 1'!$F2424,'Придельники с 2022'!$B$4:$X$28,12,0)))))</f>
        <v/>
      </c>
      <c r="O2424" s="103" t="str">
        <f>IF(ISNUMBER('Форма 1'!AF2424),'Форма 1'!$H2424*VLOOKUP('Форма 1'!$F2424,'Придельники с 2022'!$B$4:$X$28,'Форма 1'!AF$8),"")</f>
        <v/>
      </c>
      <c r="P2424" s="87"/>
      <c r="Q2424" s="103" t="str">
        <f>IF(ISNUMBER('Форма 1'!AH2424),'Форма 1'!$H2424*VLOOKUP('Форма 1'!$F2424,'Придельники с 2022'!$B$4:$X$28,'Форма 1'!AH$8),"")</f>
        <v/>
      </c>
      <c r="R2424" s="103" t="str">
        <f>IF(ISNUMBER('Форма 1'!AI2424),'Форма 1'!$H2424*VLOOKUP('Форма 1'!$F2424,'Придельники с 2022'!$B$4:$X$28,'Форма 1'!AI$8),"")</f>
        <v/>
      </c>
      <c r="S2424" s="103" t="str">
        <f>IF(ISNUMBER('Форма 1'!AJ2424),'Форма 1'!$H2424*VLOOKUP('Форма 1'!$F2424,'Придельники с 2022'!$B$4:$X$28,'Форма 1'!AJ$8),"")</f>
        <v/>
      </c>
      <c r="T2424" s="87"/>
    </row>
    <row r="2425" spans="1:20">
      <c r="A2425" s="188">
        <f t="shared" si="211"/>
        <v>115</v>
      </c>
      <c r="B2425" s="189" t="s">
        <v>2366</v>
      </c>
      <c r="C2425" s="99">
        <f t="shared" si="212"/>
        <v>13687569.5</v>
      </c>
      <c r="D2425" s="103" t="str">
        <f>IF(ISNUMBER('Форма 1'!U2425),'Форма 1'!$H2425*VLOOKUP('Форма 1'!$F2425,'Придельники с 2022'!$B$4:$X$28,'Форма 1'!U$8),"")</f>
        <v/>
      </c>
      <c r="E2425" s="103" t="str">
        <f>IF(ISNUMBER('Форма 1'!V2425),'Форма 1'!$H2425*VLOOKUP('Форма 1'!$F2425,'Придельники с 2022'!$B$4:$X$28,'Форма 1'!V$8),"")</f>
        <v/>
      </c>
      <c r="F2425" s="103">
        <f>IF(ISNUMBER('Форма 1'!W2425),'Форма 1'!$H2425*VLOOKUP('Форма 1'!$F2425,'Придельники с 2022'!$B$4:$X$28,'Форма 1'!W$8),"")</f>
        <v>4201802.8599999994</v>
      </c>
      <c r="G2425" s="103">
        <f>IF(ISNUMBER('Форма 1'!X2425),'Форма 1'!$H2425*VLOOKUP('Форма 1'!$F2425,'Придельники с 2022'!$B$4:$X$28,'Форма 1'!X$8),"")</f>
        <v>2609870.29</v>
      </c>
      <c r="H2425" s="103">
        <f>IF(ISNUMBER('Форма 1'!Y2425),'Форма 1'!$H2425*VLOOKUP('Форма 1'!$F2425,'Придельники с 2022'!$B$4:$X$28,'Форма 1'!Y$8),"")</f>
        <v>6875896.3499999996</v>
      </c>
      <c r="I2425" s="103" t="str">
        <f>IF(ISNUMBER('Форма 1'!Z2425),'Форма 1'!$H2425*VLOOKUP('Форма 1'!$F2425,'Придельники с 2022'!$B$4:$X$28,'Форма 1'!Z$8),"")</f>
        <v/>
      </c>
      <c r="J2425" s="103" t="str">
        <f>IF(ISNUMBER('Форма 1'!AA2425),'Форма 1'!$H2425*VLOOKUP('Форма 1'!$F2425,'Придельники с 2022'!$B$4:$X$28,'Форма 1'!AA$8),"")</f>
        <v/>
      </c>
      <c r="K2425" s="90"/>
      <c r="L2425" s="87"/>
      <c r="M2425" s="103" t="str">
        <f>IF(ISNUMBER('Форма 1'!AD2425),'Форма 1'!$H2425*VLOOKUP('Форма 1'!$F2425,'Придельники с 2022'!$B$4:$X$28,'Форма 1'!AD$8),"")</f>
        <v/>
      </c>
      <c r="N2425" s="103" t="str">
        <f>IF(ISBLANK('Форма 1'!$AE2425),"",IF('Форма 1'!$AE2425=1,'Форма 1'!$H2425*VLOOKUP('Форма 1'!$F2425,'Придельники с 2022'!$B$4:$X$28,'Форма 1'!$AE$8,0),IF('Форма 1'!$AE2425=2,'Форма 1'!$H2425*VLOOKUP('Форма 1'!$F2425,'Придельники с 2022'!$B$4:$X$28,13,0),IF('Форма 1'!$AE2425=3,'Форма 1'!$H2425*VLOOKUP('Форма 1'!$F2425,'Придельники с 2022'!$B$4:$X$28,12,0)))))</f>
        <v/>
      </c>
      <c r="O2425" s="103" t="str">
        <f>IF(ISNUMBER('Форма 1'!AF2425),'Форма 1'!$H2425*VLOOKUP('Форма 1'!$F2425,'Придельники с 2022'!$B$4:$X$28,'Форма 1'!AF$8),"")</f>
        <v/>
      </c>
      <c r="P2425" s="87"/>
      <c r="Q2425" s="103" t="str">
        <f>IF(ISNUMBER('Форма 1'!AH2425),'Форма 1'!$H2425*VLOOKUP('Форма 1'!$F2425,'Придельники с 2022'!$B$4:$X$28,'Форма 1'!AH$8),"")</f>
        <v/>
      </c>
      <c r="R2425" s="103" t="str">
        <f>IF(ISNUMBER('Форма 1'!AI2425),'Форма 1'!$H2425*VLOOKUP('Форма 1'!$F2425,'Придельники с 2022'!$B$4:$X$28,'Форма 1'!AI$8),"")</f>
        <v/>
      </c>
      <c r="S2425" s="103" t="str">
        <f>IF(ISNUMBER('Форма 1'!AJ2425),'Форма 1'!$H2425*VLOOKUP('Форма 1'!$F2425,'Придельники с 2022'!$B$4:$X$28,'Форма 1'!AJ$8),"")</f>
        <v/>
      </c>
      <c r="T2425" s="87"/>
    </row>
    <row r="2426" spans="1:20">
      <c r="A2426" s="188">
        <f t="shared" si="211"/>
        <v>116</v>
      </c>
      <c r="B2426" s="189" t="s">
        <v>2367</v>
      </c>
      <c r="C2426" s="99">
        <f t="shared" si="212"/>
        <v>14769051.000000002</v>
      </c>
      <c r="D2426" s="103" t="str">
        <f>IF(ISNUMBER('Форма 1'!U2426),'Форма 1'!$H2426*VLOOKUP('Форма 1'!$F2426,'Придельники с 2022'!$B$4:$X$28,'Форма 1'!U$8),"")</f>
        <v/>
      </c>
      <c r="E2426" s="103" t="str">
        <f>IF(ISNUMBER('Форма 1'!V2426),'Форма 1'!$H2426*VLOOKUP('Форма 1'!$F2426,'Придельники с 2022'!$B$4:$X$28,'Форма 1'!V$8),"")</f>
        <v/>
      </c>
      <c r="F2426" s="103">
        <f>IF(ISNUMBER('Форма 1'!W2426),'Форма 1'!$H2426*VLOOKUP('Форма 1'!$F2426,'Придельники с 2022'!$B$4:$X$28,'Форма 1'!W$8),"")</f>
        <v>4533795.4800000004</v>
      </c>
      <c r="G2426" s="103">
        <f>IF(ISNUMBER('Форма 1'!X2426),'Форма 1'!$H2426*VLOOKUP('Форма 1'!$F2426,'Придельники с 2022'!$B$4:$X$28,'Форма 1'!X$8),"")</f>
        <v>2816081.22</v>
      </c>
      <c r="H2426" s="103">
        <f>IF(ISNUMBER('Форма 1'!Y2426),'Форма 1'!$H2426*VLOOKUP('Форма 1'!$F2426,'Придельники с 2022'!$B$4:$X$28,'Форма 1'!Y$8),"")</f>
        <v>7419174.3000000007</v>
      </c>
      <c r="I2426" s="103" t="str">
        <f>IF(ISNUMBER('Форма 1'!Z2426),'Форма 1'!$H2426*VLOOKUP('Форма 1'!$F2426,'Придельники с 2022'!$B$4:$X$28,'Форма 1'!Z$8),"")</f>
        <v/>
      </c>
      <c r="J2426" s="103" t="str">
        <f>IF(ISNUMBER('Форма 1'!AA2426),'Форма 1'!$H2426*VLOOKUP('Форма 1'!$F2426,'Придельники с 2022'!$B$4:$X$28,'Форма 1'!AA$8),"")</f>
        <v/>
      </c>
      <c r="K2426" s="90"/>
      <c r="L2426" s="87"/>
      <c r="M2426" s="103" t="str">
        <f>IF(ISNUMBER('Форма 1'!AD2426),'Форма 1'!$H2426*VLOOKUP('Форма 1'!$F2426,'Придельники с 2022'!$B$4:$X$28,'Форма 1'!AD$8),"")</f>
        <v/>
      </c>
      <c r="N2426" s="103" t="str">
        <f>IF(ISBLANK('Форма 1'!$AE2426),"",IF('Форма 1'!$AE2426=1,'Форма 1'!$H2426*VLOOKUP('Форма 1'!$F2426,'Придельники с 2022'!$B$4:$X$28,'Форма 1'!$AE$8,0),IF('Форма 1'!$AE2426=2,'Форма 1'!$H2426*VLOOKUP('Форма 1'!$F2426,'Придельники с 2022'!$B$4:$X$28,13,0),IF('Форма 1'!$AE2426=3,'Форма 1'!$H2426*VLOOKUP('Форма 1'!$F2426,'Придельники с 2022'!$B$4:$X$28,12,0)))))</f>
        <v/>
      </c>
      <c r="O2426" s="103" t="str">
        <f>IF(ISNUMBER('Форма 1'!AF2426),'Форма 1'!$H2426*VLOOKUP('Форма 1'!$F2426,'Придельники с 2022'!$B$4:$X$28,'Форма 1'!AF$8),"")</f>
        <v/>
      </c>
      <c r="P2426" s="87"/>
      <c r="Q2426" s="103" t="str">
        <f>IF(ISNUMBER('Форма 1'!AH2426),'Форма 1'!$H2426*VLOOKUP('Форма 1'!$F2426,'Придельники с 2022'!$B$4:$X$28,'Форма 1'!AH$8),"")</f>
        <v/>
      </c>
      <c r="R2426" s="103" t="str">
        <f>IF(ISNUMBER('Форма 1'!AI2426),'Форма 1'!$H2426*VLOOKUP('Форма 1'!$F2426,'Придельники с 2022'!$B$4:$X$28,'Форма 1'!AI$8),"")</f>
        <v/>
      </c>
      <c r="S2426" s="103" t="str">
        <f>IF(ISNUMBER('Форма 1'!AJ2426),'Форма 1'!$H2426*VLOOKUP('Форма 1'!$F2426,'Придельники с 2022'!$B$4:$X$28,'Форма 1'!AJ$8),"")</f>
        <v/>
      </c>
      <c r="T2426" s="87"/>
    </row>
    <row r="2427" spans="1:20">
      <c r="A2427" s="188">
        <f t="shared" si="211"/>
        <v>117</v>
      </c>
      <c r="B2427" s="189" t="s">
        <v>2368</v>
      </c>
      <c r="C2427" s="99">
        <f t="shared" si="212"/>
        <v>13999755</v>
      </c>
      <c r="D2427" s="103" t="str">
        <f>IF(ISNUMBER('Форма 1'!U2427),'Форма 1'!$H2427*VLOOKUP('Форма 1'!$F2427,'Придельники с 2022'!$B$4:$X$28,'Форма 1'!U$8),"")</f>
        <v/>
      </c>
      <c r="E2427" s="103" t="str">
        <f>IF(ISNUMBER('Форма 1'!V2427),'Форма 1'!$H2427*VLOOKUP('Форма 1'!$F2427,'Придельники с 2022'!$B$4:$X$28,'Форма 1'!V$8),"")</f>
        <v/>
      </c>
      <c r="F2427" s="103">
        <f>IF(ISNUMBER('Форма 1'!W2427),'Форма 1'!$H2427*VLOOKUP('Форма 1'!$F2427,'Придельники с 2022'!$B$4:$X$28,'Форма 1'!W$8),"")</f>
        <v>4297637.3999999994</v>
      </c>
      <c r="G2427" s="103">
        <f>IF(ISNUMBER('Форма 1'!X2427),'Форма 1'!$H2427*VLOOKUP('Форма 1'!$F2427,'Придельники с 2022'!$B$4:$X$28,'Форма 1'!X$8),"")</f>
        <v>2669396.1</v>
      </c>
      <c r="H2427" s="103">
        <f>IF(ISNUMBER('Форма 1'!Y2427),'Форма 1'!$H2427*VLOOKUP('Форма 1'!$F2427,'Придельники с 2022'!$B$4:$X$28,'Форма 1'!Y$8),"")</f>
        <v>7032721.5</v>
      </c>
      <c r="I2427" s="103" t="str">
        <f>IF(ISNUMBER('Форма 1'!Z2427),'Форма 1'!$H2427*VLOOKUP('Форма 1'!$F2427,'Придельники с 2022'!$B$4:$X$28,'Форма 1'!Z$8),"")</f>
        <v/>
      </c>
      <c r="J2427" s="103" t="str">
        <f>IF(ISNUMBER('Форма 1'!AA2427),'Форма 1'!$H2427*VLOOKUP('Форма 1'!$F2427,'Придельники с 2022'!$B$4:$X$28,'Форма 1'!AA$8),"")</f>
        <v/>
      </c>
      <c r="K2427" s="90"/>
      <c r="L2427" s="87"/>
      <c r="M2427" s="103" t="str">
        <f>IF(ISNUMBER('Форма 1'!AD2427),'Форма 1'!$H2427*VLOOKUP('Форма 1'!$F2427,'Придельники с 2022'!$B$4:$X$28,'Форма 1'!AD$8),"")</f>
        <v/>
      </c>
      <c r="N2427" s="103" t="str">
        <f>IF(ISBLANK('Форма 1'!$AE2427),"",IF('Форма 1'!$AE2427=1,'Форма 1'!$H2427*VLOOKUP('Форма 1'!$F2427,'Придельники с 2022'!$B$4:$X$28,'Форма 1'!$AE$8,0),IF('Форма 1'!$AE2427=2,'Форма 1'!$H2427*VLOOKUP('Форма 1'!$F2427,'Придельники с 2022'!$B$4:$X$28,13,0),IF('Форма 1'!$AE2427=3,'Форма 1'!$H2427*VLOOKUP('Форма 1'!$F2427,'Придельники с 2022'!$B$4:$X$28,12,0)))))</f>
        <v/>
      </c>
      <c r="O2427" s="103" t="str">
        <f>IF(ISNUMBER('Форма 1'!AF2427),'Форма 1'!$H2427*VLOOKUP('Форма 1'!$F2427,'Придельники с 2022'!$B$4:$X$28,'Форма 1'!AF$8),"")</f>
        <v/>
      </c>
      <c r="P2427" s="87"/>
      <c r="Q2427" s="103" t="str">
        <f>IF(ISNUMBER('Форма 1'!AH2427),'Форма 1'!$H2427*VLOOKUP('Форма 1'!$F2427,'Придельники с 2022'!$B$4:$X$28,'Форма 1'!AH$8),"")</f>
        <v/>
      </c>
      <c r="R2427" s="103" t="str">
        <f>IF(ISNUMBER('Форма 1'!AI2427),'Форма 1'!$H2427*VLOOKUP('Форма 1'!$F2427,'Придельники с 2022'!$B$4:$X$28,'Форма 1'!AI$8),"")</f>
        <v/>
      </c>
      <c r="S2427" s="103" t="str">
        <f>IF(ISNUMBER('Форма 1'!AJ2427),'Форма 1'!$H2427*VLOOKUP('Форма 1'!$F2427,'Придельники с 2022'!$B$4:$X$28,'Форма 1'!AJ$8),"")</f>
        <v/>
      </c>
      <c r="T2427" s="87"/>
    </row>
    <row r="2428" spans="1:20">
      <c r="A2428" s="188">
        <f t="shared" si="211"/>
        <v>118</v>
      </c>
      <c r="B2428" s="189" t="s">
        <v>2369</v>
      </c>
      <c r="C2428" s="99">
        <f t="shared" si="212"/>
        <v>7565255.5000000009</v>
      </c>
      <c r="D2428" s="103" t="str">
        <f>IF(ISNUMBER('Форма 1'!U2428),'Форма 1'!$H2428*VLOOKUP('Форма 1'!$F2428,'Придельники с 2022'!$B$4:$X$28,'Форма 1'!U$8),"")</f>
        <v/>
      </c>
      <c r="E2428" s="103" t="str">
        <f>IF(ISNUMBER('Форма 1'!V2428),'Форма 1'!$H2428*VLOOKUP('Форма 1'!$F2428,'Придельники с 2022'!$B$4:$X$28,'Форма 1'!V$8),"")</f>
        <v/>
      </c>
      <c r="F2428" s="103">
        <f>IF(ISNUMBER('Форма 1'!W2428),'Форма 1'!$H2428*VLOOKUP('Форма 1'!$F2428,'Придельники с 2022'!$B$4:$X$28,'Форма 1'!W$8),"")</f>
        <v>2322378.14</v>
      </c>
      <c r="G2428" s="103">
        <f>IF(ISNUMBER('Форма 1'!X2428),'Форма 1'!$H2428*VLOOKUP('Форма 1'!$F2428,'Придельники с 2022'!$B$4:$X$28,'Форма 1'!X$8),"")</f>
        <v>1442501.2100000002</v>
      </c>
      <c r="H2428" s="103">
        <f>IF(ISNUMBER('Форма 1'!Y2428),'Форма 1'!$H2428*VLOOKUP('Форма 1'!$F2428,'Придельники с 2022'!$B$4:$X$28,'Форма 1'!Y$8),"")</f>
        <v>3800376.1500000004</v>
      </c>
      <c r="I2428" s="103" t="str">
        <f>IF(ISNUMBER('Форма 1'!Z2428),'Форма 1'!$H2428*VLOOKUP('Форма 1'!$F2428,'Придельники с 2022'!$B$4:$X$28,'Форма 1'!Z$8),"")</f>
        <v/>
      </c>
      <c r="J2428" s="103" t="str">
        <f>IF(ISNUMBER('Форма 1'!AA2428),'Форма 1'!$H2428*VLOOKUP('Форма 1'!$F2428,'Придельники с 2022'!$B$4:$X$28,'Форма 1'!AA$8),"")</f>
        <v/>
      </c>
      <c r="K2428" s="90"/>
      <c r="L2428" s="87"/>
      <c r="M2428" s="103" t="str">
        <f>IF(ISNUMBER('Форма 1'!AD2428),'Форма 1'!$H2428*VLOOKUP('Форма 1'!$F2428,'Придельники с 2022'!$B$4:$X$28,'Форма 1'!AD$8),"")</f>
        <v/>
      </c>
      <c r="N2428" s="103" t="str">
        <f>IF(ISBLANK('Форма 1'!$AE2428),"",IF('Форма 1'!$AE2428=1,'Форма 1'!$H2428*VLOOKUP('Форма 1'!$F2428,'Придельники с 2022'!$B$4:$X$28,'Форма 1'!$AE$8,0),IF('Форма 1'!$AE2428=2,'Форма 1'!$H2428*VLOOKUP('Форма 1'!$F2428,'Придельники с 2022'!$B$4:$X$28,13,0),IF('Форма 1'!$AE2428=3,'Форма 1'!$H2428*VLOOKUP('Форма 1'!$F2428,'Придельники с 2022'!$B$4:$X$28,12,0)))))</f>
        <v/>
      </c>
      <c r="O2428" s="103" t="str">
        <f>IF(ISNUMBER('Форма 1'!AF2428),'Форма 1'!$H2428*VLOOKUP('Форма 1'!$F2428,'Придельники с 2022'!$B$4:$X$28,'Форма 1'!AF$8),"")</f>
        <v/>
      </c>
      <c r="P2428" s="87"/>
      <c r="Q2428" s="103" t="str">
        <f>IF(ISNUMBER('Форма 1'!AH2428),'Форма 1'!$H2428*VLOOKUP('Форма 1'!$F2428,'Придельники с 2022'!$B$4:$X$28,'Форма 1'!AH$8),"")</f>
        <v/>
      </c>
      <c r="R2428" s="103" t="str">
        <f>IF(ISNUMBER('Форма 1'!AI2428),'Форма 1'!$H2428*VLOOKUP('Форма 1'!$F2428,'Придельники с 2022'!$B$4:$X$28,'Форма 1'!AI$8),"")</f>
        <v/>
      </c>
      <c r="S2428" s="103" t="str">
        <f>IF(ISNUMBER('Форма 1'!AJ2428),'Форма 1'!$H2428*VLOOKUP('Форма 1'!$F2428,'Придельники с 2022'!$B$4:$X$28,'Форма 1'!AJ$8),"")</f>
        <v/>
      </c>
      <c r="T2428" s="87"/>
    </row>
    <row r="2429" spans="1:20">
      <c r="A2429" s="188">
        <f t="shared" si="211"/>
        <v>119</v>
      </c>
      <c r="B2429" s="189" t="s">
        <v>2370</v>
      </c>
      <c r="C2429" s="99">
        <f t="shared" si="212"/>
        <v>5469469.5</v>
      </c>
      <c r="D2429" s="103" t="str">
        <f>IF(ISNUMBER('Форма 1'!U2429),'Форма 1'!$H2429*VLOOKUP('Форма 1'!$F2429,'Придельники с 2022'!$B$4:$X$28,'Форма 1'!U$8),"")</f>
        <v/>
      </c>
      <c r="E2429" s="103" t="str">
        <f>IF(ISNUMBER('Форма 1'!V2429),'Форма 1'!$H2429*VLOOKUP('Форма 1'!$F2429,'Придельники с 2022'!$B$4:$X$28,'Форма 1'!V$8),"")</f>
        <v/>
      </c>
      <c r="F2429" s="103">
        <f>IF(ISNUMBER('Форма 1'!W2429),'Форма 1'!$H2429*VLOOKUP('Форма 1'!$F2429,'Придельники с 2022'!$B$4:$X$28,'Форма 1'!W$8),"")</f>
        <v>1679014.8599999999</v>
      </c>
      <c r="G2429" s="103">
        <f>IF(ISNUMBER('Форма 1'!X2429),'Форма 1'!$H2429*VLOOKUP('Форма 1'!$F2429,'Придельники с 2022'!$B$4:$X$28,'Форма 1'!X$8),"")</f>
        <v>1042888.2900000002</v>
      </c>
      <c r="H2429" s="103">
        <f>IF(ISNUMBER('Форма 1'!Y2429),'Форма 1'!$H2429*VLOOKUP('Форма 1'!$F2429,'Придельники с 2022'!$B$4:$X$28,'Форма 1'!Y$8),"")</f>
        <v>2747566.35</v>
      </c>
      <c r="I2429" s="103" t="str">
        <f>IF(ISNUMBER('Форма 1'!Z2429),'Форма 1'!$H2429*VLOOKUP('Форма 1'!$F2429,'Придельники с 2022'!$B$4:$X$28,'Форма 1'!Z$8),"")</f>
        <v/>
      </c>
      <c r="J2429" s="103" t="str">
        <f>IF(ISNUMBER('Форма 1'!AA2429),'Форма 1'!$H2429*VLOOKUP('Форма 1'!$F2429,'Придельники с 2022'!$B$4:$X$28,'Форма 1'!AA$8),"")</f>
        <v/>
      </c>
      <c r="K2429" s="90"/>
      <c r="L2429" s="87"/>
      <c r="M2429" s="103" t="str">
        <f>IF(ISNUMBER('Форма 1'!AD2429),'Форма 1'!$H2429*VLOOKUP('Форма 1'!$F2429,'Придельники с 2022'!$B$4:$X$28,'Форма 1'!AD$8),"")</f>
        <v/>
      </c>
      <c r="N2429" s="103" t="str">
        <f>IF(ISBLANK('Форма 1'!$AE2429),"",IF('Форма 1'!$AE2429=1,'Форма 1'!$H2429*VLOOKUP('Форма 1'!$F2429,'Придельники с 2022'!$B$4:$X$28,'Форма 1'!$AE$8,0),IF('Форма 1'!$AE2429=2,'Форма 1'!$H2429*VLOOKUP('Форма 1'!$F2429,'Придельники с 2022'!$B$4:$X$28,13,0),IF('Форма 1'!$AE2429=3,'Форма 1'!$H2429*VLOOKUP('Форма 1'!$F2429,'Придельники с 2022'!$B$4:$X$28,12,0)))))</f>
        <v/>
      </c>
      <c r="O2429" s="103" t="str">
        <f>IF(ISNUMBER('Форма 1'!AF2429),'Форма 1'!$H2429*VLOOKUP('Форма 1'!$F2429,'Придельники с 2022'!$B$4:$X$28,'Форма 1'!AF$8),"")</f>
        <v/>
      </c>
      <c r="P2429" s="87"/>
      <c r="Q2429" s="103" t="str">
        <f>IF(ISNUMBER('Форма 1'!AH2429),'Форма 1'!$H2429*VLOOKUP('Форма 1'!$F2429,'Придельники с 2022'!$B$4:$X$28,'Форма 1'!AH$8),"")</f>
        <v/>
      </c>
      <c r="R2429" s="103" t="str">
        <f>IF(ISNUMBER('Форма 1'!AI2429),'Форма 1'!$H2429*VLOOKUP('Форма 1'!$F2429,'Придельники с 2022'!$B$4:$X$28,'Форма 1'!AI$8),"")</f>
        <v/>
      </c>
      <c r="S2429" s="103" t="str">
        <f>IF(ISNUMBER('Форма 1'!AJ2429),'Форма 1'!$H2429*VLOOKUP('Форма 1'!$F2429,'Придельники с 2022'!$B$4:$X$28,'Форма 1'!AJ$8),"")</f>
        <v/>
      </c>
      <c r="T2429" s="87"/>
    </row>
    <row r="2430" spans="1:20">
      <c r="A2430" s="188">
        <f t="shared" si="211"/>
        <v>120</v>
      </c>
      <c r="B2430" s="189" t="s">
        <v>2371</v>
      </c>
      <c r="C2430" s="99">
        <f t="shared" si="212"/>
        <v>9570165</v>
      </c>
      <c r="D2430" s="103" t="str">
        <f>IF(ISNUMBER('Форма 1'!U2430),'Форма 1'!$H2430*VLOOKUP('Форма 1'!$F2430,'Придельники с 2022'!$B$4:$X$28,'Форма 1'!U$8),"")</f>
        <v/>
      </c>
      <c r="E2430" s="103" t="str">
        <f>IF(ISNUMBER('Форма 1'!V2430),'Форма 1'!$H2430*VLOOKUP('Форма 1'!$F2430,'Придельники с 2022'!$B$4:$X$28,'Форма 1'!V$8),"")</f>
        <v/>
      </c>
      <c r="F2430" s="103">
        <f>IF(ISNUMBER('Форма 1'!W2430),'Форма 1'!$H2430*VLOOKUP('Форма 1'!$F2430,'Придельники с 2022'!$B$4:$X$28,'Форма 1'!W$8),"")</f>
        <v>2937844.1999999997</v>
      </c>
      <c r="G2430" s="103">
        <f>IF(ISNUMBER('Форма 1'!X2430),'Форма 1'!$H2430*VLOOKUP('Форма 1'!$F2430,'Придельники с 2022'!$B$4:$X$28,'Форма 1'!X$8),"")</f>
        <v>1824786.3</v>
      </c>
      <c r="H2430" s="103">
        <f>IF(ISNUMBER('Форма 1'!Y2430),'Форма 1'!$H2430*VLOOKUP('Форма 1'!$F2430,'Придельники с 2022'!$B$4:$X$28,'Форма 1'!Y$8),"")</f>
        <v>4807534.5</v>
      </c>
      <c r="I2430" s="103" t="str">
        <f>IF(ISNUMBER('Форма 1'!Z2430),'Форма 1'!$H2430*VLOOKUP('Форма 1'!$F2430,'Придельники с 2022'!$B$4:$X$28,'Форма 1'!Z$8),"")</f>
        <v/>
      </c>
      <c r="J2430" s="103" t="str">
        <f>IF(ISNUMBER('Форма 1'!AA2430),'Форма 1'!$H2430*VLOOKUP('Форма 1'!$F2430,'Придельники с 2022'!$B$4:$X$28,'Форма 1'!AA$8),"")</f>
        <v/>
      </c>
      <c r="K2430" s="90"/>
      <c r="L2430" s="87"/>
      <c r="M2430" s="103" t="str">
        <f>IF(ISNUMBER('Форма 1'!AD2430),'Форма 1'!$H2430*VLOOKUP('Форма 1'!$F2430,'Придельники с 2022'!$B$4:$X$28,'Форма 1'!AD$8),"")</f>
        <v/>
      </c>
      <c r="N2430" s="103" t="str">
        <f>IF(ISBLANK('Форма 1'!$AE2430),"",IF('Форма 1'!$AE2430=1,'Форма 1'!$H2430*VLOOKUP('Форма 1'!$F2430,'Придельники с 2022'!$B$4:$X$28,'Форма 1'!$AE$8,0),IF('Форма 1'!$AE2430=2,'Форма 1'!$H2430*VLOOKUP('Форма 1'!$F2430,'Придельники с 2022'!$B$4:$X$28,13,0),IF('Форма 1'!$AE2430=3,'Форма 1'!$H2430*VLOOKUP('Форма 1'!$F2430,'Придельники с 2022'!$B$4:$X$28,12,0)))))</f>
        <v/>
      </c>
      <c r="O2430" s="103" t="str">
        <f>IF(ISNUMBER('Форма 1'!AF2430),'Форма 1'!$H2430*VLOOKUP('Форма 1'!$F2430,'Придельники с 2022'!$B$4:$X$28,'Форма 1'!AF$8),"")</f>
        <v/>
      </c>
      <c r="P2430" s="87"/>
      <c r="Q2430" s="103" t="str">
        <f>IF(ISNUMBER('Форма 1'!AH2430),'Форма 1'!$H2430*VLOOKUP('Форма 1'!$F2430,'Придельники с 2022'!$B$4:$X$28,'Форма 1'!AH$8),"")</f>
        <v/>
      </c>
      <c r="R2430" s="103" t="str">
        <f>IF(ISNUMBER('Форма 1'!AI2430),'Форма 1'!$H2430*VLOOKUP('Форма 1'!$F2430,'Придельники с 2022'!$B$4:$X$28,'Форма 1'!AI$8),"")</f>
        <v/>
      </c>
      <c r="S2430" s="103" t="str">
        <f>IF(ISNUMBER('Форма 1'!AJ2430),'Форма 1'!$H2430*VLOOKUP('Форма 1'!$F2430,'Придельники с 2022'!$B$4:$X$28,'Форма 1'!AJ$8),"")</f>
        <v/>
      </c>
      <c r="T2430" s="87"/>
    </row>
    <row r="2431" spans="1:20">
      <c r="A2431" s="188">
        <f t="shared" si="211"/>
        <v>121</v>
      </c>
      <c r="B2431" s="189" t="s">
        <v>2372</v>
      </c>
      <c r="C2431" s="99">
        <f t="shared" si="212"/>
        <v>11288123</v>
      </c>
      <c r="D2431" s="103" t="str">
        <f>IF(ISNUMBER('Форма 1'!U2431),'Форма 1'!$H2431*VLOOKUP('Форма 1'!$F2431,'Придельники с 2022'!$B$4:$X$28,'Форма 1'!U$8),"")</f>
        <v/>
      </c>
      <c r="E2431" s="103" t="str">
        <f>IF(ISNUMBER('Форма 1'!V2431),'Форма 1'!$H2431*VLOOKUP('Форма 1'!$F2431,'Придельники с 2022'!$B$4:$X$28,'Форма 1'!V$8),"")</f>
        <v/>
      </c>
      <c r="F2431" s="103">
        <f>IF(ISNUMBER('Форма 1'!W2431),'Форма 1'!$H2431*VLOOKUP('Форма 1'!$F2431,'Придельники с 2022'!$B$4:$X$28,'Форма 1'!W$8),"")</f>
        <v>3465222.04</v>
      </c>
      <c r="G2431" s="103">
        <f>IF(ISNUMBER('Форма 1'!X2431),'Форма 1'!$H2431*VLOOKUP('Форма 1'!$F2431,'Придельники с 2022'!$B$4:$X$28,'Форма 1'!X$8),"")</f>
        <v>2152357.06</v>
      </c>
      <c r="H2431" s="103">
        <f>IF(ISNUMBER('Форма 1'!Y2431),'Форма 1'!$H2431*VLOOKUP('Форма 1'!$F2431,'Придельники с 2022'!$B$4:$X$28,'Форма 1'!Y$8),"")</f>
        <v>5670543.9000000004</v>
      </c>
      <c r="I2431" s="103" t="str">
        <f>IF(ISNUMBER('Форма 1'!Z2431),'Форма 1'!$H2431*VLOOKUP('Форма 1'!$F2431,'Придельники с 2022'!$B$4:$X$28,'Форма 1'!Z$8),"")</f>
        <v/>
      </c>
      <c r="J2431" s="103" t="str">
        <f>IF(ISNUMBER('Форма 1'!AA2431),'Форма 1'!$H2431*VLOOKUP('Форма 1'!$F2431,'Придельники с 2022'!$B$4:$X$28,'Форма 1'!AA$8),"")</f>
        <v/>
      </c>
      <c r="K2431" s="90"/>
      <c r="L2431" s="87"/>
      <c r="M2431" s="103" t="str">
        <f>IF(ISNUMBER('Форма 1'!AD2431),'Форма 1'!$H2431*VLOOKUP('Форма 1'!$F2431,'Придельники с 2022'!$B$4:$X$28,'Форма 1'!AD$8),"")</f>
        <v/>
      </c>
      <c r="N2431" s="103" t="str">
        <f>IF(ISBLANK('Форма 1'!$AE2431),"",IF('Форма 1'!$AE2431=1,'Форма 1'!$H2431*VLOOKUP('Форма 1'!$F2431,'Придельники с 2022'!$B$4:$X$28,'Форма 1'!$AE$8,0),IF('Форма 1'!$AE2431=2,'Форма 1'!$H2431*VLOOKUP('Форма 1'!$F2431,'Придельники с 2022'!$B$4:$X$28,13,0),IF('Форма 1'!$AE2431=3,'Форма 1'!$H2431*VLOOKUP('Форма 1'!$F2431,'Придельники с 2022'!$B$4:$X$28,12,0)))))</f>
        <v/>
      </c>
      <c r="O2431" s="103" t="str">
        <f>IF(ISNUMBER('Форма 1'!AF2431),'Форма 1'!$H2431*VLOOKUP('Форма 1'!$F2431,'Придельники с 2022'!$B$4:$X$28,'Форма 1'!AF$8),"")</f>
        <v/>
      </c>
      <c r="P2431" s="87"/>
      <c r="Q2431" s="103" t="str">
        <f>IF(ISNUMBER('Форма 1'!AH2431),'Форма 1'!$H2431*VLOOKUP('Форма 1'!$F2431,'Придельники с 2022'!$B$4:$X$28,'Форма 1'!AH$8),"")</f>
        <v/>
      </c>
      <c r="R2431" s="103" t="str">
        <f>IF(ISNUMBER('Форма 1'!AI2431),'Форма 1'!$H2431*VLOOKUP('Форма 1'!$F2431,'Придельники с 2022'!$B$4:$X$28,'Форма 1'!AI$8),"")</f>
        <v/>
      </c>
      <c r="S2431" s="103" t="str">
        <f>IF(ISNUMBER('Форма 1'!AJ2431),'Форма 1'!$H2431*VLOOKUP('Форма 1'!$F2431,'Придельники с 2022'!$B$4:$X$28,'Форма 1'!AJ$8),"")</f>
        <v/>
      </c>
      <c r="T2431" s="87"/>
    </row>
    <row r="2432" spans="1:20">
      <c r="A2432" s="188">
        <f t="shared" si="211"/>
        <v>122</v>
      </c>
      <c r="B2432" s="189" t="s">
        <v>2373</v>
      </c>
      <c r="C2432" s="99">
        <f t="shared" si="212"/>
        <v>12341131</v>
      </c>
      <c r="D2432" s="103" t="str">
        <f>IF(ISNUMBER('Форма 1'!U2432),'Форма 1'!$H2432*VLOOKUP('Форма 1'!$F2432,'Придельники с 2022'!$B$4:$X$28,'Форма 1'!U$8),"")</f>
        <v/>
      </c>
      <c r="E2432" s="103" t="str">
        <f>IF(ISNUMBER('Форма 1'!V2432),'Форма 1'!$H2432*VLOOKUP('Форма 1'!$F2432,'Придельники с 2022'!$B$4:$X$28,'Форма 1'!V$8),"")</f>
        <v/>
      </c>
      <c r="F2432" s="103">
        <f>IF(ISNUMBER('Форма 1'!W2432),'Форма 1'!$H2432*VLOOKUP('Форма 1'!$F2432,'Придельники с 2022'!$B$4:$X$28,'Форма 1'!W$8),"")</f>
        <v>3788473.88</v>
      </c>
      <c r="G2432" s="103">
        <f>IF(ISNUMBER('Форма 1'!X2432),'Форма 1'!$H2432*VLOOKUP('Форма 1'!$F2432,'Придельники с 2022'!$B$4:$X$28,'Форма 1'!X$8),"")</f>
        <v>2353138.8200000003</v>
      </c>
      <c r="H2432" s="103">
        <f>IF(ISNUMBER('Форма 1'!Y2432),'Форма 1'!$H2432*VLOOKUP('Форма 1'!$F2432,'Придельники с 2022'!$B$4:$X$28,'Форма 1'!Y$8),"")</f>
        <v>6199518.2999999998</v>
      </c>
      <c r="I2432" s="103" t="str">
        <f>IF(ISNUMBER('Форма 1'!Z2432),'Форма 1'!$H2432*VLOOKUP('Форма 1'!$F2432,'Придельники с 2022'!$B$4:$X$28,'Форма 1'!Z$8),"")</f>
        <v/>
      </c>
      <c r="J2432" s="103" t="str">
        <f>IF(ISNUMBER('Форма 1'!AA2432),'Форма 1'!$H2432*VLOOKUP('Форма 1'!$F2432,'Придельники с 2022'!$B$4:$X$28,'Форма 1'!AA$8),"")</f>
        <v/>
      </c>
      <c r="K2432" s="90"/>
      <c r="L2432" s="87"/>
      <c r="M2432" s="103" t="str">
        <f>IF(ISNUMBER('Форма 1'!AD2432),'Форма 1'!$H2432*VLOOKUP('Форма 1'!$F2432,'Придельники с 2022'!$B$4:$X$28,'Форма 1'!AD$8),"")</f>
        <v/>
      </c>
      <c r="N2432" s="103" t="str">
        <f>IF(ISBLANK('Форма 1'!$AE2432),"",IF('Форма 1'!$AE2432=1,'Форма 1'!$H2432*VLOOKUP('Форма 1'!$F2432,'Придельники с 2022'!$B$4:$X$28,'Форма 1'!$AE$8,0),IF('Форма 1'!$AE2432=2,'Форма 1'!$H2432*VLOOKUP('Форма 1'!$F2432,'Придельники с 2022'!$B$4:$X$28,13,0),IF('Форма 1'!$AE2432=3,'Форма 1'!$H2432*VLOOKUP('Форма 1'!$F2432,'Придельники с 2022'!$B$4:$X$28,12,0)))))</f>
        <v/>
      </c>
      <c r="O2432" s="103" t="str">
        <f>IF(ISNUMBER('Форма 1'!AF2432),'Форма 1'!$H2432*VLOOKUP('Форма 1'!$F2432,'Придельники с 2022'!$B$4:$X$28,'Форма 1'!AF$8),"")</f>
        <v/>
      </c>
      <c r="P2432" s="87"/>
      <c r="Q2432" s="103" t="str">
        <f>IF(ISNUMBER('Форма 1'!AH2432),'Форма 1'!$H2432*VLOOKUP('Форма 1'!$F2432,'Придельники с 2022'!$B$4:$X$28,'Форма 1'!AH$8),"")</f>
        <v/>
      </c>
      <c r="R2432" s="103" t="str">
        <f>IF(ISNUMBER('Форма 1'!AI2432),'Форма 1'!$H2432*VLOOKUP('Форма 1'!$F2432,'Придельники с 2022'!$B$4:$X$28,'Форма 1'!AI$8),"")</f>
        <v/>
      </c>
      <c r="S2432" s="103" t="str">
        <f>IF(ISNUMBER('Форма 1'!AJ2432),'Форма 1'!$H2432*VLOOKUP('Форма 1'!$F2432,'Придельники с 2022'!$B$4:$X$28,'Форма 1'!AJ$8),"")</f>
        <v/>
      </c>
      <c r="T2432" s="87"/>
    </row>
    <row r="2433" spans="1:20">
      <c r="A2433" s="188">
        <f t="shared" si="211"/>
        <v>123</v>
      </c>
      <c r="B2433" s="189" t="s">
        <v>2374</v>
      </c>
      <c r="C2433" s="99">
        <f t="shared" si="212"/>
        <v>14474256.499999998</v>
      </c>
      <c r="D2433" s="103" t="str">
        <f>IF(ISNUMBER('Форма 1'!U2433),'Форма 1'!$H2433*VLOOKUP('Форма 1'!$F2433,'Придельники с 2022'!$B$4:$X$28,'Форма 1'!U$8),"")</f>
        <v/>
      </c>
      <c r="E2433" s="103" t="str">
        <f>IF(ISNUMBER('Форма 1'!V2433),'Форма 1'!$H2433*VLOOKUP('Форма 1'!$F2433,'Придельники с 2022'!$B$4:$X$28,'Форма 1'!V$8),"")</f>
        <v/>
      </c>
      <c r="F2433" s="103">
        <f>IF(ISNUMBER('Форма 1'!W2433),'Форма 1'!$H2433*VLOOKUP('Форма 1'!$F2433,'Придельники с 2022'!$B$4:$X$28,'Форма 1'!W$8),"")</f>
        <v>4443299.6199999992</v>
      </c>
      <c r="G2433" s="103">
        <f>IF(ISNUMBER('Форма 1'!X2433),'Форма 1'!$H2433*VLOOKUP('Форма 1'!$F2433,'Придельники с 2022'!$B$4:$X$28,'Форма 1'!X$8),"")</f>
        <v>2759871.43</v>
      </c>
      <c r="H2433" s="103">
        <f>IF(ISNUMBER('Форма 1'!Y2433),'Форма 1'!$H2433*VLOOKUP('Форма 1'!$F2433,'Придельники с 2022'!$B$4:$X$28,'Форма 1'!Y$8),"")</f>
        <v>7271085.4499999993</v>
      </c>
      <c r="I2433" s="103" t="str">
        <f>IF(ISNUMBER('Форма 1'!Z2433),'Форма 1'!$H2433*VLOOKUP('Форма 1'!$F2433,'Придельники с 2022'!$B$4:$X$28,'Форма 1'!Z$8),"")</f>
        <v/>
      </c>
      <c r="J2433" s="103" t="str">
        <f>IF(ISNUMBER('Форма 1'!AA2433),'Форма 1'!$H2433*VLOOKUP('Форма 1'!$F2433,'Придельники с 2022'!$B$4:$X$28,'Форма 1'!AA$8),"")</f>
        <v/>
      </c>
      <c r="K2433" s="90"/>
      <c r="L2433" s="87"/>
      <c r="M2433" s="103" t="str">
        <f>IF(ISNUMBER('Форма 1'!AD2433),'Форма 1'!$H2433*VLOOKUP('Форма 1'!$F2433,'Придельники с 2022'!$B$4:$X$28,'Форма 1'!AD$8),"")</f>
        <v/>
      </c>
      <c r="N2433" s="103" t="str">
        <f>IF(ISBLANK('Форма 1'!$AE2433),"",IF('Форма 1'!$AE2433=1,'Форма 1'!$H2433*VLOOKUP('Форма 1'!$F2433,'Придельники с 2022'!$B$4:$X$28,'Форма 1'!$AE$8,0),IF('Форма 1'!$AE2433=2,'Форма 1'!$H2433*VLOOKUP('Форма 1'!$F2433,'Придельники с 2022'!$B$4:$X$28,13,0),IF('Форма 1'!$AE2433=3,'Форма 1'!$H2433*VLOOKUP('Форма 1'!$F2433,'Придельники с 2022'!$B$4:$X$28,12,0)))))</f>
        <v/>
      </c>
      <c r="O2433" s="103" t="str">
        <f>IF(ISNUMBER('Форма 1'!AF2433),'Форма 1'!$H2433*VLOOKUP('Форма 1'!$F2433,'Придельники с 2022'!$B$4:$X$28,'Форма 1'!AF$8),"")</f>
        <v/>
      </c>
      <c r="P2433" s="87"/>
      <c r="Q2433" s="103" t="str">
        <f>IF(ISNUMBER('Форма 1'!AH2433),'Форма 1'!$H2433*VLOOKUP('Форма 1'!$F2433,'Придельники с 2022'!$B$4:$X$28,'Форма 1'!AH$8),"")</f>
        <v/>
      </c>
      <c r="R2433" s="103" t="str">
        <f>IF(ISNUMBER('Форма 1'!AI2433),'Форма 1'!$H2433*VLOOKUP('Форма 1'!$F2433,'Придельники с 2022'!$B$4:$X$28,'Форма 1'!AI$8),"")</f>
        <v/>
      </c>
      <c r="S2433" s="103" t="str">
        <f>IF(ISNUMBER('Форма 1'!AJ2433),'Форма 1'!$H2433*VLOOKUP('Форма 1'!$F2433,'Придельники с 2022'!$B$4:$X$28,'Форма 1'!AJ$8),"")</f>
        <v/>
      </c>
      <c r="T2433" s="87"/>
    </row>
    <row r="2434" spans="1:20">
      <c r="A2434" s="188">
        <f t="shared" si="211"/>
        <v>124</v>
      </c>
      <c r="B2434" s="189" t="s">
        <v>2375</v>
      </c>
      <c r="C2434" s="99">
        <f t="shared" si="212"/>
        <v>12342154</v>
      </c>
      <c r="D2434" s="103" t="str">
        <f>IF(ISNUMBER('Форма 1'!U2434),'Форма 1'!$H2434*VLOOKUP('Форма 1'!$F2434,'Придельники с 2022'!$B$4:$X$28,'Форма 1'!U$8),"")</f>
        <v/>
      </c>
      <c r="E2434" s="103" t="str">
        <f>IF(ISNUMBER('Форма 1'!V2434),'Форма 1'!$H2434*VLOOKUP('Форма 1'!$F2434,'Придельники с 2022'!$B$4:$X$28,'Форма 1'!V$8),"")</f>
        <v/>
      </c>
      <c r="F2434" s="103">
        <f>IF(ISNUMBER('Форма 1'!W2434),'Форма 1'!$H2434*VLOOKUP('Форма 1'!$F2434,'Придельники с 2022'!$B$4:$X$28,'Форма 1'!W$8),"")</f>
        <v>3788787.92</v>
      </c>
      <c r="G2434" s="103">
        <f>IF(ISNUMBER('Форма 1'!X2434),'Форма 1'!$H2434*VLOOKUP('Форма 1'!$F2434,'Придельники с 2022'!$B$4:$X$28,'Форма 1'!X$8),"")</f>
        <v>2353333.8800000004</v>
      </c>
      <c r="H2434" s="103">
        <f>IF(ISNUMBER('Форма 1'!Y2434),'Форма 1'!$H2434*VLOOKUP('Форма 1'!$F2434,'Придельники с 2022'!$B$4:$X$28,'Форма 1'!Y$8),"")</f>
        <v>6200032.2000000002</v>
      </c>
      <c r="I2434" s="103" t="str">
        <f>IF(ISNUMBER('Форма 1'!Z2434),'Форма 1'!$H2434*VLOOKUP('Форма 1'!$F2434,'Придельники с 2022'!$B$4:$X$28,'Форма 1'!Z$8),"")</f>
        <v/>
      </c>
      <c r="J2434" s="103" t="str">
        <f>IF(ISNUMBER('Форма 1'!AA2434),'Форма 1'!$H2434*VLOOKUP('Форма 1'!$F2434,'Придельники с 2022'!$B$4:$X$28,'Форма 1'!AA$8),"")</f>
        <v/>
      </c>
      <c r="K2434" s="90"/>
      <c r="L2434" s="87"/>
      <c r="M2434" s="103" t="str">
        <f>IF(ISNUMBER('Форма 1'!AD2434),'Форма 1'!$H2434*VLOOKUP('Форма 1'!$F2434,'Придельники с 2022'!$B$4:$X$28,'Форма 1'!AD$8),"")</f>
        <v/>
      </c>
      <c r="N2434" s="103" t="str">
        <f>IF(ISBLANK('Форма 1'!$AE2434),"",IF('Форма 1'!$AE2434=1,'Форма 1'!$H2434*VLOOKUP('Форма 1'!$F2434,'Придельники с 2022'!$B$4:$X$28,'Форма 1'!$AE$8,0),IF('Форма 1'!$AE2434=2,'Форма 1'!$H2434*VLOOKUP('Форма 1'!$F2434,'Придельники с 2022'!$B$4:$X$28,13,0),IF('Форма 1'!$AE2434=3,'Форма 1'!$H2434*VLOOKUP('Форма 1'!$F2434,'Придельники с 2022'!$B$4:$X$28,12,0)))))</f>
        <v/>
      </c>
      <c r="O2434" s="103" t="str">
        <f>IF(ISNUMBER('Форма 1'!AF2434),'Форма 1'!$H2434*VLOOKUP('Форма 1'!$F2434,'Придельники с 2022'!$B$4:$X$28,'Форма 1'!AF$8),"")</f>
        <v/>
      </c>
      <c r="P2434" s="87"/>
      <c r="Q2434" s="103" t="str">
        <f>IF(ISNUMBER('Форма 1'!AH2434),'Форма 1'!$H2434*VLOOKUP('Форма 1'!$F2434,'Придельники с 2022'!$B$4:$X$28,'Форма 1'!AH$8),"")</f>
        <v/>
      </c>
      <c r="R2434" s="103" t="str">
        <f>IF(ISNUMBER('Форма 1'!AI2434),'Форма 1'!$H2434*VLOOKUP('Форма 1'!$F2434,'Придельники с 2022'!$B$4:$X$28,'Форма 1'!AI$8),"")</f>
        <v/>
      </c>
      <c r="S2434" s="103" t="str">
        <f>IF(ISNUMBER('Форма 1'!AJ2434),'Форма 1'!$H2434*VLOOKUP('Форма 1'!$F2434,'Придельники с 2022'!$B$4:$X$28,'Форма 1'!AJ$8),"")</f>
        <v/>
      </c>
      <c r="T2434" s="87"/>
    </row>
    <row r="2435" spans="1:20">
      <c r="A2435" s="188">
        <f t="shared" si="211"/>
        <v>125</v>
      </c>
      <c r="B2435" s="189" t="s">
        <v>2376</v>
      </c>
      <c r="C2435" s="99">
        <f t="shared" si="212"/>
        <v>5518062</v>
      </c>
      <c r="D2435" s="103" t="str">
        <f>IF(ISNUMBER('Форма 1'!U2435),'Форма 1'!$H2435*VLOOKUP('Форма 1'!$F2435,'Придельники с 2022'!$B$4:$X$28,'Форма 1'!U$8),"")</f>
        <v/>
      </c>
      <c r="E2435" s="103" t="str">
        <f>IF(ISNUMBER('Форма 1'!V2435),'Форма 1'!$H2435*VLOOKUP('Форма 1'!$F2435,'Придельники с 2022'!$B$4:$X$28,'Форма 1'!V$8),"")</f>
        <v/>
      </c>
      <c r="F2435" s="103">
        <f>IF(ISNUMBER('Форма 1'!W2435),'Форма 1'!$H2435*VLOOKUP('Форма 1'!$F2435,'Придельники с 2022'!$B$4:$X$28,'Форма 1'!W$8),"")</f>
        <v>1693931.76</v>
      </c>
      <c r="G2435" s="103">
        <f>IF(ISNUMBER('Форма 1'!X2435),'Форма 1'!$H2435*VLOOKUP('Форма 1'!$F2435,'Придельники с 2022'!$B$4:$X$28,'Форма 1'!X$8),"")</f>
        <v>1052153.6400000001</v>
      </c>
      <c r="H2435" s="103">
        <f>IF(ISNUMBER('Форма 1'!Y2435),'Форма 1'!$H2435*VLOOKUP('Форма 1'!$F2435,'Придельники с 2022'!$B$4:$X$28,'Форма 1'!Y$8),"")</f>
        <v>2771976.6</v>
      </c>
      <c r="I2435" s="103" t="str">
        <f>IF(ISNUMBER('Форма 1'!Z2435),'Форма 1'!$H2435*VLOOKUP('Форма 1'!$F2435,'Придельники с 2022'!$B$4:$X$28,'Форма 1'!Z$8),"")</f>
        <v/>
      </c>
      <c r="J2435" s="103" t="str">
        <f>IF(ISNUMBER('Форма 1'!AA2435),'Форма 1'!$H2435*VLOOKUP('Форма 1'!$F2435,'Придельники с 2022'!$B$4:$X$28,'Форма 1'!AA$8),"")</f>
        <v/>
      </c>
      <c r="K2435" s="90"/>
      <c r="L2435" s="87"/>
      <c r="M2435" s="103" t="str">
        <f>IF(ISNUMBER('Форма 1'!AD2435),'Форма 1'!$H2435*VLOOKUP('Форма 1'!$F2435,'Придельники с 2022'!$B$4:$X$28,'Форма 1'!AD$8),"")</f>
        <v/>
      </c>
      <c r="N2435" s="103" t="str">
        <f>IF(ISBLANK('Форма 1'!$AE2435),"",IF('Форма 1'!$AE2435=1,'Форма 1'!$H2435*VLOOKUP('Форма 1'!$F2435,'Придельники с 2022'!$B$4:$X$28,'Форма 1'!$AE$8,0),IF('Форма 1'!$AE2435=2,'Форма 1'!$H2435*VLOOKUP('Форма 1'!$F2435,'Придельники с 2022'!$B$4:$X$28,13,0),IF('Форма 1'!$AE2435=3,'Форма 1'!$H2435*VLOOKUP('Форма 1'!$F2435,'Придельники с 2022'!$B$4:$X$28,12,0)))))</f>
        <v/>
      </c>
      <c r="O2435" s="103" t="str">
        <f>IF(ISNUMBER('Форма 1'!AF2435),'Форма 1'!$H2435*VLOOKUP('Форма 1'!$F2435,'Придельники с 2022'!$B$4:$X$28,'Форма 1'!AF$8),"")</f>
        <v/>
      </c>
      <c r="P2435" s="87"/>
      <c r="Q2435" s="103" t="str">
        <f>IF(ISNUMBER('Форма 1'!AH2435),'Форма 1'!$H2435*VLOOKUP('Форма 1'!$F2435,'Придельники с 2022'!$B$4:$X$28,'Форма 1'!AH$8),"")</f>
        <v/>
      </c>
      <c r="R2435" s="103" t="str">
        <f>IF(ISNUMBER('Форма 1'!AI2435),'Форма 1'!$H2435*VLOOKUP('Форма 1'!$F2435,'Придельники с 2022'!$B$4:$X$28,'Форма 1'!AI$8),"")</f>
        <v/>
      </c>
      <c r="S2435" s="103" t="str">
        <f>IF(ISNUMBER('Форма 1'!AJ2435),'Форма 1'!$H2435*VLOOKUP('Форма 1'!$F2435,'Придельники с 2022'!$B$4:$X$28,'Форма 1'!AJ$8),"")</f>
        <v/>
      </c>
      <c r="T2435" s="87"/>
    </row>
    <row r="2436" spans="1:20">
      <c r="A2436" s="188">
        <f t="shared" ref="A2436:A2499" si="213">A2435+1</f>
        <v>126</v>
      </c>
      <c r="B2436" s="189" t="s">
        <v>2377</v>
      </c>
      <c r="C2436" s="99">
        <f t="shared" si="212"/>
        <v>17013486.848000001</v>
      </c>
      <c r="D2436" s="103">
        <f>IF(ISNUMBER('Форма 1'!U2436),'Форма 1'!$H2436*VLOOKUP('Форма 1'!$F2436,'Придельники с 2022'!$B$4:$X$28,'Форма 1'!U$8),"")</f>
        <v>1416872.5480000002</v>
      </c>
      <c r="E2436" s="103">
        <f>IF(ISNUMBER('Форма 1'!V2436),'Форма 1'!$H2436*VLOOKUP('Форма 1'!$F2436,'Придельники с 2022'!$B$4:$X$28,'Форма 1'!V$8),"")</f>
        <v>6783296.7520000003</v>
      </c>
      <c r="F2436" s="103">
        <f>IF(ISNUMBER('Форма 1'!W2436),'Форма 1'!$H2436*VLOOKUP('Форма 1'!$F2436,'Придельники с 2022'!$B$4:$X$28,'Форма 1'!W$8),"")</f>
        <v>1427207.12</v>
      </c>
      <c r="G2436" s="103">
        <f>IF(ISNUMBER('Форма 1'!X2436),'Форма 1'!$H2436*VLOOKUP('Форма 1'!$F2436,'Придельники с 2022'!$B$4:$X$28,'Форма 1'!X$8),"")</f>
        <v>886482.68000000017</v>
      </c>
      <c r="H2436" s="103">
        <f>IF(ISNUMBER('Форма 1'!Y2436),'Форма 1'!$H2436*VLOOKUP('Форма 1'!$F2436,'Придельники с 2022'!$B$4:$X$28,'Форма 1'!Y$8),"")</f>
        <v>2335504.2000000002</v>
      </c>
      <c r="I2436" s="103">
        <f>IF(ISNUMBER('Форма 1'!Z2436),'Форма 1'!$H2436*VLOOKUP('Форма 1'!$F2436,'Придельники с 2022'!$B$4:$X$28,'Форма 1'!Z$8),"")</f>
        <v>1241539.3080000002</v>
      </c>
      <c r="J2436" s="103">
        <f>IF(ISNUMBER('Форма 1'!AA2436),'Форма 1'!$H2436*VLOOKUP('Форма 1'!$F2436,'Придельники с 2022'!$B$4:$X$28,'Форма 1'!AA$8),"")</f>
        <v>2922584.24</v>
      </c>
      <c r="K2436" s="90"/>
      <c r="L2436" s="87"/>
      <c r="M2436" s="103" t="str">
        <f>IF(ISNUMBER('Форма 1'!AD2436),'Форма 1'!$H2436*VLOOKUP('Форма 1'!$F2436,'Придельники с 2022'!$B$4:$X$28,'Форма 1'!AD$8),"")</f>
        <v/>
      </c>
      <c r="N2436" s="103" t="str">
        <f>IF(ISBLANK('Форма 1'!$AE2436),"",IF('Форма 1'!$AE2436=1,'Форма 1'!$H2436*VLOOKUP('Форма 1'!$F2436,'Придельники с 2022'!$B$4:$X$28,'Форма 1'!$AE$8,0),IF('Форма 1'!$AE2436=2,'Форма 1'!$H2436*VLOOKUP('Форма 1'!$F2436,'Придельники с 2022'!$B$4:$X$28,13,0),IF('Форма 1'!$AE2436=3,'Форма 1'!$H2436*VLOOKUP('Форма 1'!$F2436,'Придельники с 2022'!$B$4:$X$28,12,0)))))</f>
        <v/>
      </c>
      <c r="O2436" s="103" t="str">
        <f>IF(ISNUMBER('Форма 1'!AF2436),'Форма 1'!$H2436*VLOOKUP('Форма 1'!$F2436,'Придельники с 2022'!$B$4:$X$28,'Форма 1'!AF$8),"")</f>
        <v/>
      </c>
      <c r="P2436" s="87"/>
      <c r="Q2436" s="103" t="str">
        <f>IF(ISNUMBER('Форма 1'!AH2436),'Форма 1'!$H2436*VLOOKUP('Форма 1'!$F2436,'Придельники с 2022'!$B$4:$X$28,'Форма 1'!AH$8),"")</f>
        <v/>
      </c>
      <c r="R2436" s="103" t="str">
        <f>IF(ISNUMBER('Форма 1'!AI2436),'Форма 1'!$H2436*VLOOKUP('Форма 1'!$F2436,'Придельники с 2022'!$B$4:$X$28,'Форма 1'!AI$8),"")</f>
        <v/>
      </c>
      <c r="S2436" s="103" t="str">
        <f>IF(ISNUMBER('Форма 1'!AJ2436),'Форма 1'!$H2436*VLOOKUP('Форма 1'!$F2436,'Придельники с 2022'!$B$4:$X$28,'Форма 1'!AJ$8),"")</f>
        <v/>
      </c>
      <c r="T2436" s="87"/>
    </row>
    <row r="2437" spans="1:20">
      <c r="A2437" s="188">
        <f t="shared" si="213"/>
        <v>127</v>
      </c>
      <c r="B2437" s="189" t="s">
        <v>2378</v>
      </c>
      <c r="C2437" s="99">
        <f t="shared" si="212"/>
        <v>17797472</v>
      </c>
      <c r="D2437" s="103" t="str">
        <f>IF(ISNUMBER('Форма 1'!U2437),'Форма 1'!$H2437*VLOOKUP('Форма 1'!$F2437,'Придельники с 2022'!$B$4:$X$28,'Форма 1'!U$8),"")</f>
        <v/>
      </c>
      <c r="E2437" s="103" t="str">
        <f>IF(ISNUMBER('Форма 1'!V2437),'Форма 1'!$H2437*VLOOKUP('Форма 1'!$F2437,'Придельники с 2022'!$B$4:$X$28,'Форма 1'!V$8),"")</f>
        <v/>
      </c>
      <c r="F2437" s="103">
        <f>IF(ISNUMBER('Форма 1'!W2437),'Форма 1'!$H2437*VLOOKUP('Форма 1'!$F2437,'Придельники с 2022'!$B$4:$X$28,'Форма 1'!W$8),"")</f>
        <v>5463458.5599999996</v>
      </c>
      <c r="G2437" s="103">
        <f>IF(ISNUMBER('Форма 1'!X2437),'Форма 1'!$H2437*VLOOKUP('Форма 1'!$F2437,'Придельники с 2022'!$B$4:$X$28,'Форма 1'!X$8),"")</f>
        <v>3393523.8400000003</v>
      </c>
      <c r="H2437" s="103">
        <f>IF(ISNUMBER('Форма 1'!Y2437),'Форма 1'!$H2437*VLOOKUP('Форма 1'!$F2437,'Придельники с 2022'!$B$4:$X$28,'Форма 1'!Y$8),"")</f>
        <v>8940489.5999999996</v>
      </c>
      <c r="I2437" s="103" t="str">
        <f>IF(ISNUMBER('Форма 1'!Z2437),'Форма 1'!$H2437*VLOOKUP('Форма 1'!$F2437,'Придельники с 2022'!$B$4:$X$28,'Форма 1'!Z$8),"")</f>
        <v/>
      </c>
      <c r="J2437" s="103" t="str">
        <f>IF(ISNUMBER('Форма 1'!AA2437),'Форма 1'!$H2437*VLOOKUP('Форма 1'!$F2437,'Придельники с 2022'!$B$4:$X$28,'Форма 1'!AA$8),"")</f>
        <v/>
      </c>
      <c r="K2437" s="90"/>
      <c r="L2437" s="87"/>
      <c r="M2437" s="103" t="str">
        <f>IF(ISNUMBER('Форма 1'!AD2437),'Форма 1'!$H2437*VLOOKUP('Форма 1'!$F2437,'Придельники с 2022'!$B$4:$X$28,'Форма 1'!AD$8),"")</f>
        <v/>
      </c>
      <c r="N2437" s="103" t="str">
        <f>IF(ISBLANK('Форма 1'!$AE2437),"",IF('Форма 1'!$AE2437=1,'Форма 1'!$H2437*VLOOKUP('Форма 1'!$F2437,'Придельники с 2022'!$B$4:$X$28,'Форма 1'!$AE$8,0),IF('Форма 1'!$AE2437=2,'Форма 1'!$H2437*VLOOKUP('Форма 1'!$F2437,'Придельники с 2022'!$B$4:$X$28,13,0),IF('Форма 1'!$AE2437=3,'Форма 1'!$H2437*VLOOKUP('Форма 1'!$F2437,'Придельники с 2022'!$B$4:$X$28,12,0)))))</f>
        <v/>
      </c>
      <c r="O2437" s="103" t="str">
        <f>IF(ISNUMBER('Форма 1'!AF2437),'Форма 1'!$H2437*VLOOKUP('Форма 1'!$F2437,'Придельники с 2022'!$B$4:$X$28,'Форма 1'!AF$8),"")</f>
        <v/>
      </c>
      <c r="P2437" s="87"/>
      <c r="Q2437" s="103" t="str">
        <f>IF(ISNUMBER('Форма 1'!AH2437),'Форма 1'!$H2437*VLOOKUP('Форма 1'!$F2437,'Придельники с 2022'!$B$4:$X$28,'Форма 1'!AH$8),"")</f>
        <v/>
      </c>
      <c r="R2437" s="103" t="str">
        <f>IF(ISNUMBER('Форма 1'!AI2437),'Форма 1'!$H2437*VLOOKUP('Форма 1'!$F2437,'Придельники с 2022'!$B$4:$X$28,'Форма 1'!AI$8),"")</f>
        <v/>
      </c>
      <c r="S2437" s="103" t="str">
        <f>IF(ISNUMBER('Форма 1'!AJ2437),'Форма 1'!$H2437*VLOOKUP('Форма 1'!$F2437,'Придельники с 2022'!$B$4:$X$28,'Форма 1'!AJ$8),"")</f>
        <v/>
      </c>
      <c r="T2437" s="87"/>
    </row>
    <row r="2438" spans="1:20">
      <c r="A2438" s="188">
        <f t="shared" si="213"/>
        <v>128</v>
      </c>
      <c r="B2438" s="189" t="s">
        <v>2379</v>
      </c>
      <c r="C2438" s="99">
        <f t="shared" si="212"/>
        <v>11087444.5</v>
      </c>
      <c r="D2438" s="103" t="str">
        <f>IF(ISNUMBER('Форма 1'!U2438),'Форма 1'!$H2438*VLOOKUP('Форма 1'!$F2438,'Придельники с 2022'!$B$4:$X$28,'Форма 1'!U$8),"")</f>
        <v/>
      </c>
      <c r="E2438" s="103" t="str">
        <f>IF(ISNUMBER('Форма 1'!V2438),'Форма 1'!$H2438*VLOOKUP('Форма 1'!$F2438,'Придельники с 2022'!$B$4:$X$28,'Форма 1'!V$8),"")</f>
        <v/>
      </c>
      <c r="F2438" s="103">
        <f>IF(ISNUMBER('Форма 1'!W2438),'Форма 1'!$H2438*VLOOKUP('Форма 1'!$F2438,'Придельники с 2022'!$B$4:$X$28,'Форма 1'!W$8),"")</f>
        <v>3403617.86</v>
      </c>
      <c r="G2438" s="103">
        <f>IF(ISNUMBER('Форма 1'!X2438),'Форма 1'!$H2438*VLOOKUP('Форма 1'!$F2438,'Придельники с 2022'!$B$4:$X$28,'Форма 1'!X$8),"")</f>
        <v>2114092.79</v>
      </c>
      <c r="H2438" s="103">
        <f>IF(ISNUMBER('Форма 1'!Y2438),'Форма 1'!$H2438*VLOOKUP('Форма 1'!$F2438,'Придельники с 2022'!$B$4:$X$28,'Форма 1'!Y$8),"")</f>
        <v>5569733.8499999996</v>
      </c>
      <c r="I2438" s="103" t="str">
        <f>IF(ISNUMBER('Форма 1'!Z2438),'Форма 1'!$H2438*VLOOKUP('Форма 1'!$F2438,'Придельники с 2022'!$B$4:$X$28,'Форма 1'!Z$8),"")</f>
        <v/>
      </c>
      <c r="J2438" s="103" t="str">
        <f>IF(ISNUMBER('Форма 1'!AA2438),'Форма 1'!$H2438*VLOOKUP('Форма 1'!$F2438,'Придельники с 2022'!$B$4:$X$28,'Форма 1'!AA$8),"")</f>
        <v/>
      </c>
      <c r="K2438" s="90"/>
      <c r="L2438" s="87"/>
      <c r="M2438" s="103" t="str">
        <f>IF(ISNUMBER('Форма 1'!AD2438),'Форма 1'!$H2438*VLOOKUP('Форма 1'!$F2438,'Придельники с 2022'!$B$4:$X$28,'Форма 1'!AD$8),"")</f>
        <v/>
      </c>
      <c r="N2438" s="103" t="str">
        <f>IF(ISBLANK('Форма 1'!$AE2438),"",IF('Форма 1'!$AE2438=1,'Форма 1'!$H2438*VLOOKUP('Форма 1'!$F2438,'Придельники с 2022'!$B$4:$X$28,'Форма 1'!$AE$8,0),IF('Форма 1'!$AE2438=2,'Форма 1'!$H2438*VLOOKUP('Форма 1'!$F2438,'Придельники с 2022'!$B$4:$X$28,13,0),IF('Форма 1'!$AE2438=3,'Форма 1'!$H2438*VLOOKUP('Форма 1'!$F2438,'Придельники с 2022'!$B$4:$X$28,12,0)))))</f>
        <v/>
      </c>
      <c r="O2438" s="103" t="str">
        <f>IF(ISNUMBER('Форма 1'!AF2438),'Форма 1'!$H2438*VLOOKUP('Форма 1'!$F2438,'Придельники с 2022'!$B$4:$X$28,'Форма 1'!AF$8),"")</f>
        <v/>
      </c>
      <c r="P2438" s="87"/>
      <c r="Q2438" s="103" t="str">
        <f>IF(ISNUMBER('Форма 1'!AH2438),'Форма 1'!$H2438*VLOOKUP('Форма 1'!$F2438,'Придельники с 2022'!$B$4:$X$28,'Форма 1'!AH$8),"")</f>
        <v/>
      </c>
      <c r="R2438" s="103" t="str">
        <f>IF(ISNUMBER('Форма 1'!AI2438),'Форма 1'!$H2438*VLOOKUP('Форма 1'!$F2438,'Придельники с 2022'!$B$4:$X$28,'Форма 1'!AI$8),"")</f>
        <v/>
      </c>
      <c r="S2438" s="103" t="str">
        <f>IF(ISNUMBER('Форма 1'!AJ2438),'Форма 1'!$H2438*VLOOKUP('Форма 1'!$F2438,'Придельники с 2022'!$B$4:$X$28,'Форма 1'!AJ$8),"")</f>
        <v/>
      </c>
      <c r="T2438" s="87"/>
    </row>
    <row r="2439" spans="1:20">
      <c r="A2439" s="188">
        <f t="shared" si="213"/>
        <v>129</v>
      </c>
      <c r="B2439" s="189" t="s">
        <v>2380</v>
      </c>
      <c r="C2439" s="99">
        <f t="shared" si="212"/>
        <v>7419478</v>
      </c>
      <c r="D2439" s="103" t="str">
        <f>IF(ISNUMBER('Форма 1'!U2439),'Форма 1'!$H2439*VLOOKUP('Форма 1'!$F2439,'Придельники с 2022'!$B$4:$X$28,'Форма 1'!U$8),"")</f>
        <v/>
      </c>
      <c r="E2439" s="103" t="str">
        <f>IF(ISNUMBER('Форма 1'!V2439),'Форма 1'!$H2439*VLOOKUP('Форма 1'!$F2439,'Придельники с 2022'!$B$4:$X$28,'Форма 1'!V$8),"")</f>
        <v/>
      </c>
      <c r="F2439" s="103">
        <f>IF(ISNUMBER('Форма 1'!W2439),'Форма 1'!$H2439*VLOOKUP('Форма 1'!$F2439,'Придельники с 2022'!$B$4:$X$28,'Форма 1'!W$8),"")</f>
        <v>2277627.44</v>
      </c>
      <c r="G2439" s="103">
        <f>IF(ISNUMBER('Форма 1'!X2439),'Форма 1'!$H2439*VLOOKUP('Форма 1'!$F2439,'Придельники с 2022'!$B$4:$X$28,'Форма 1'!X$8),"")</f>
        <v>1414705.1600000001</v>
      </c>
      <c r="H2439" s="103">
        <f>IF(ISNUMBER('Форма 1'!Y2439),'Форма 1'!$H2439*VLOOKUP('Форма 1'!$F2439,'Придельники с 2022'!$B$4:$X$28,'Форма 1'!Y$8),"")</f>
        <v>3727145.4000000004</v>
      </c>
      <c r="I2439" s="103" t="str">
        <f>IF(ISNUMBER('Форма 1'!Z2439),'Форма 1'!$H2439*VLOOKUP('Форма 1'!$F2439,'Придельники с 2022'!$B$4:$X$28,'Форма 1'!Z$8),"")</f>
        <v/>
      </c>
      <c r="J2439" s="103" t="str">
        <f>IF(ISNUMBER('Форма 1'!AA2439),'Форма 1'!$H2439*VLOOKUP('Форма 1'!$F2439,'Придельники с 2022'!$B$4:$X$28,'Форма 1'!AA$8),"")</f>
        <v/>
      </c>
      <c r="K2439" s="90"/>
      <c r="L2439" s="87"/>
      <c r="M2439" s="103" t="str">
        <f>IF(ISNUMBER('Форма 1'!AD2439),'Форма 1'!$H2439*VLOOKUP('Форма 1'!$F2439,'Придельники с 2022'!$B$4:$X$28,'Форма 1'!AD$8),"")</f>
        <v/>
      </c>
      <c r="N2439" s="103" t="str">
        <f>IF(ISBLANK('Форма 1'!$AE2439),"",IF('Форма 1'!$AE2439=1,'Форма 1'!$H2439*VLOOKUP('Форма 1'!$F2439,'Придельники с 2022'!$B$4:$X$28,'Форма 1'!$AE$8,0),IF('Форма 1'!$AE2439=2,'Форма 1'!$H2439*VLOOKUP('Форма 1'!$F2439,'Придельники с 2022'!$B$4:$X$28,13,0),IF('Форма 1'!$AE2439=3,'Форма 1'!$H2439*VLOOKUP('Форма 1'!$F2439,'Придельники с 2022'!$B$4:$X$28,12,0)))))</f>
        <v/>
      </c>
      <c r="O2439" s="103" t="str">
        <f>IF(ISNUMBER('Форма 1'!AF2439),'Форма 1'!$H2439*VLOOKUP('Форма 1'!$F2439,'Придельники с 2022'!$B$4:$X$28,'Форма 1'!AF$8),"")</f>
        <v/>
      </c>
      <c r="P2439" s="87"/>
      <c r="Q2439" s="103" t="str">
        <f>IF(ISNUMBER('Форма 1'!AH2439),'Форма 1'!$H2439*VLOOKUP('Форма 1'!$F2439,'Придельники с 2022'!$B$4:$X$28,'Форма 1'!AH$8),"")</f>
        <v/>
      </c>
      <c r="R2439" s="103" t="str">
        <f>IF(ISNUMBER('Форма 1'!AI2439),'Форма 1'!$H2439*VLOOKUP('Форма 1'!$F2439,'Придельники с 2022'!$B$4:$X$28,'Форма 1'!AI$8),"")</f>
        <v/>
      </c>
      <c r="S2439" s="103" t="str">
        <f>IF(ISNUMBER('Форма 1'!AJ2439),'Форма 1'!$H2439*VLOOKUP('Форма 1'!$F2439,'Придельники с 2022'!$B$4:$X$28,'Форма 1'!AJ$8),"")</f>
        <v/>
      </c>
      <c r="T2439" s="87"/>
    </row>
    <row r="2440" spans="1:20">
      <c r="A2440" s="188">
        <f t="shared" si="213"/>
        <v>130</v>
      </c>
      <c r="B2440" s="189" t="s">
        <v>2381</v>
      </c>
      <c r="C2440" s="99">
        <f t="shared" si="212"/>
        <v>4307286.4800000004</v>
      </c>
      <c r="D2440" s="103" t="str">
        <f>IF(ISNUMBER('Форма 1'!U2440),'Форма 1'!$H2440*VLOOKUP('Форма 1'!$F2440,'Придельники с 2022'!$B$4:$X$28,'Форма 1'!U$8),"")</f>
        <v/>
      </c>
      <c r="E2440" s="103" t="str">
        <f>IF(ISNUMBER('Форма 1'!V2440),'Форма 1'!$H2440*VLOOKUP('Форма 1'!$F2440,'Придельники с 2022'!$B$4:$X$28,'Форма 1'!V$8),"")</f>
        <v/>
      </c>
      <c r="F2440" s="103" t="str">
        <f>IF(ISNUMBER('Форма 1'!W2440),'Форма 1'!$H2440*VLOOKUP('Форма 1'!$F2440,'Придельники с 2022'!$B$4:$X$28,'Форма 1'!W$8),"")</f>
        <v/>
      </c>
      <c r="G2440" s="103">
        <f>IF(ISNUMBER('Форма 1'!X2440),'Форма 1'!$H2440*VLOOKUP('Форма 1'!$F2440,'Придельники с 2022'!$B$4:$X$28,'Форма 1'!X$8),"")</f>
        <v>1185087.03</v>
      </c>
      <c r="H2440" s="103">
        <f>IF(ISNUMBER('Форма 1'!Y2440),'Форма 1'!$H2440*VLOOKUP('Форма 1'!$F2440,'Придельники с 2022'!$B$4:$X$28,'Форма 1'!Y$8),"")</f>
        <v>3122199.45</v>
      </c>
      <c r="I2440" s="103" t="str">
        <f>IF(ISNUMBER('Форма 1'!Z2440),'Форма 1'!$H2440*VLOOKUP('Форма 1'!$F2440,'Придельники с 2022'!$B$4:$X$28,'Форма 1'!Z$8),"")</f>
        <v/>
      </c>
      <c r="J2440" s="103" t="str">
        <f>IF(ISNUMBER('Форма 1'!AA2440),'Форма 1'!$H2440*VLOOKUP('Форма 1'!$F2440,'Придельники с 2022'!$B$4:$X$28,'Форма 1'!AA$8),"")</f>
        <v/>
      </c>
      <c r="K2440" s="90"/>
      <c r="L2440" s="87"/>
      <c r="M2440" s="103" t="str">
        <f>IF(ISNUMBER('Форма 1'!AD2440),'Форма 1'!$H2440*VLOOKUP('Форма 1'!$F2440,'Придельники с 2022'!$B$4:$X$28,'Форма 1'!AD$8),"")</f>
        <v/>
      </c>
      <c r="N2440" s="103" t="str">
        <f>IF(ISBLANK('Форма 1'!$AE2440),"",IF('Форма 1'!$AE2440=1,'Форма 1'!$H2440*VLOOKUP('Форма 1'!$F2440,'Придельники с 2022'!$B$4:$X$28,'Форма 1'!$AE$8,0),IF('Форма 1'!$AE2440=2,'Форма 1'!$H2440*VLOOKUP('Форма 1'!$F2440,'Придельники с 2022'!$B$4:$X$28,13,0),IF('Форма 1'!$AE2440=3,'Форма 1'!$H2440*VLOOKUP('Форма 1'!$F2440,'Придельники с 2022'!$B$4:$X$28,12,0)))))</f>
        <v/>
      </c>
      <c r="O2440" s="103" t="str">
        <f>IF(ISNUMBER('Форма 1'!AF2440),'Форма 1'!$H2440*VLOOKUP('Форма 1'!$F2440,'Придельники с 2022'!$B$4:$X$28,'Форма 1'!AF$8),"")</f>
        <v/>
      </c>
      <c r="P2440" s="87"/>
      <c r="Q2440" s="103" t="str">
        <f>IF(ISNUMBER('Форма 1'!AH2440),'Форма 1'!$H2440*VLOOKUP('Форма 1'!$F2440,'Придельники с 2022'!$B$4:$X$28,'Форма 1'!AH$8),"")</f>
        <v/>
      </c>
      <c r="R2440" s="103" t="str">
        <f>IF(ISNUMBER('Форма 1'!AI2440),'Форма 1'!$H2440*VLOOKUP('Форма 1'!$F2440,'Придельники с 2022'!$B$4:$X$28,'Форма 1'!AI$8),"")</f>
        <v/>
      </c>
      <c r="S2440" s="103" t="str">
        <f>IF(ISNUMBER('Форма 1'!AJ2440),'Форма 1'!$H2440*VLOOKUP('Форма 1'!$F2440,'Придельники с 2022'!$B$4:$X$28,'Форма 1'!AJ$8),"")</f>
        <v/>
      </c>
      <c r="T2440" s="87"/>
    </row>
    <row r="2441" spans="1:20">
      <c r="A2441" s="188">
        <f t="shared" si="213"/>
        <v>131</v>
      </c>
      <c r="B2441" s="189" t="s">
        <v>2382</v>
      </c>
      <c r="C2441" s="99">
        <f t="shared" si="212"/>
        <v>8307101</v>
      </c>
      <c r="D2441" s="103" t="str">
        <f>IF(ISNUMBER('Форма 1'!U2441),'Форма 1'!$H2441*VLOOKUP('Форма 1'!$F2441,'Придельники с 2022'!$B$4:$X$28,'Форма 1'!U$8),"")</f>
        <v/>
      </c>
      <c r="E2441" s="103" t="str">
        <f>IF(ISNUMBER('Форма 1'!V2441),'Форма 1'!$H2441*VLOOKUP('Форма 1'!$F2441,'Придельники с 2022'!$B$4:$X$28,'Форма 1'!V$8),"")</f>
        <v/>
      </c>
      <c r="F2441" s="103">
        <f>IF(ISNUMBER('Форма 1'!W2441),'Форма 1'!$H2441*VLOOKUP('Форма 1'!$F2441,'Придельники с 2022'!$B$4:$X$28,'Форма 1'!W$8),"")</f>
        <v>2550109.48</v>
      </c>
      <c r="G2441" s="103">
        <f>IF(ISNUMBER('Форма 1'!X2441),'Форма 1'!$H2441*VLOOKUP('Форма 1'!$F2441,'Придельники с 2022'!$B$4:$X$28,'Форма 1'!X$8),"")</f>
        <v>1583952.22</v>
      </c>
      <c r="H2441" s="103">
        <f>IF(ISNUMBER('Форма 1'!Y2441),'Форма 1'!$H2441*VLOOKUP('Форма 1'!$F2441,'Придельники с 2022'!$B$4:$X$28,'Форма 1'!Y$8),"")</f>
        <v>4173039.3</v>
      </c>
      <c r="I2441" s="103" t="str">
        <f>IF(ISNUMBER('Форма 1'!Z2441),'Форма 1'!$H2441*VLOOKUP('Форма 1'!$F2441,'Придельники с 2022'!$B$4:$X$28,'Форма 1'!Z$8),"")</f>
        <v/>
      </c>
      <c r="J2441" s="103" t="str">
        <f>IF(ISNUMBER('Форма 1'!AA2441),'Форма 1'!$H2441*VLOOKUP('Форма 1'!$F2441,'Придельники с 2022'!$B$4:$X$28,'Форма 1'!AA$8),"")</f>
        <v/>
      </c>
      <c r="K2441" s="90"/>
      <c r="L2441" s="87"/>
      <c r="M2441" s="103" t="str">
        <f>IF(ISNUMBER('Форма 1'!AD2441),'Форма 1'!$H2441*VLOOKUP('Форма 1'!$F2441,'Придельники с 2022'!$B$4:$X$28,'Форма 1'!AD$8),"")</f>
        <v/>
      </c>
      <c r="N2441" s="103" t="str">
        <f>IF(ISBLANK('Форма 1'!$AE2441),"",IF('Форма 1'!$AE2441=1,'Форма 1'!$H2441*VLOOKUP('Форма 1'!$F2441,'Придельники с 2022'!$B$4:$X$28,'Форма 1'!$AE$8,0),IF('Форма 1'!$AE2441=2,'Форма 1'!$H2441*VLOOKUP('Форма 1'!$F2441,'Придельники с 2022'!$B$4:$X$28,13,0),IF('Форма 1'!$AE2441=3,'Форма 1'!$H2441*VLOOKUP('Форма 1'!$F2441,'Придельники с 2022'!$B$4:$X$28,12,0)))))</f>
        <v/>
      </c>
      <c r="O2441" s="103" t="str">
        <f>IF(ISNUMBER('Форма 1'!AF2441),'Форма 1'!$H2441*VLOOKUP('Форма 1'!$F2441,'Придельники с 2022'!$B$4:$X$28,'Форма 1'!AF$8),"")</f>
        <v/>
      </c>
      <c r="P2441" s="87"/>
      <c r="Q2441" s="103" t="str">
        <f>IF(ISNUMBER('Форма 1'!AH2441),'Форма 1'!$H2441*VLOOKUP('Форма 1'!$F2441,'Придельники с 2022'!$B$4:$X$28,'Форма 1'!AH$8),"")</f>
        <v/>
      </c>
      <c r="R2441" s="103" t="str">
        <f>IF(ISNUMBER('Форма 1'!AI2441),'Форма 1'!$H2441*VLOOKUP('Форма 1'!$F2441,'Придельники с 2022'!$B$4:$X$28,'Форма 1'!AI$8),"")</f>
        <v/>
      </c>
      <c r="S2441" s="103" t="str">
        <f>IF(ISNUMBER('Форма 1'!AJ2441),'Форма 1'!$H2441*VLOOKUP('Форма 1'!$F2441,'Придельники с 2022'!$B$4:$X$28,'Форма 1'!AJ$8),"")</f>
        <v/>
      </c>
      <c r="T2441" s="87"/>
    </row>
    <row r="2442" spans="1:20">
      <c r="A2442" s="188">
        <f t="shared" si="213"/>
        <v>132</v>
      </c>
      <c r="B2442" s="189" t="s">
        <v>2383</v>
      </c>
      <c r="C2442" s="99">
        <f t="shared" si="212"/>
        <v>11138765</v>
      </c>
      <c r="D2442" s="103" t="str">
        <f>IF(ISNUMBER('Форма 1'!U2442),'Форма 1'!$H2442*VLOOKUP('Форма 1'!$F2442,'Придельники с 2022'!$B$4:$X$28,'Форма 1'!U$8),"")</f>
        <v/>
      </c>
      <c r="E2442" s="103" t="str">
        <f>IF(ISNUMBER('Форма 1'!V2442),'Форма 1'!$H2442*VLOOKUP('Форма 1'!$F2442,'Придельники с 2022'!$B$4:$X$28,'Форма 1'!V$8),"")</f>
        <v/>
      </c>
      <c r="F2442" s="103">
        <f>IF(ISNUMBER('Форма 1'!W2442),'Форма 1'!$H2442*VLOOKUP('Форма 1'!$F2442,'Придельники с 2022'!$B$4:$X$28,'Форма 1'!W$8),"")</f>
        <v>3419372.1999999997</v>
      </c>
      <c r="G2442" s="103">
        <f>IF(ISNUMBER('Форма 1'!X2442),'Форма 1'!$H2442*VLOOKUP('Форма 1'!$F2442,'Придельники с 2022'!$B$4:$X$28,'Форма 1'!X$8),"")</f>
        <v>2123878.3000000003</v>
      </c>
      <c r="H2442" s="103">
        <f>IF(ISNUMBER('Форма 1'!Y2442),'Форма 1'!$H2442*VLOOKUP('Форма 1'!$F2442,'Придельники с 2022'!$B$4:$X$28,'Форма 1'!Y$8),"")</f>
        <v>5595514.5</v>
      </c>
      <c r="I2442" s="103" t="str">
        <f>IF(ISNUMBER('Форма 1'!Z2442),'Форма 1'!$H2442*VLOOKUP('Форма 1'!$F2442,'Придельники с 2022'!$B$4:$X$28,'Форма 1'!Z$8),"")</f>
        <v/>
      </c>
      <c r="J2442" s="103" t="str">
        <f>IF(ISNUMBER('Форма 1'!AA2442),'Форма 1'!$H2442*VLOOKUP('Форма 1'!$F2442,'Придельники с 2022'!$B$4:$X$28,'Форма 1'!AA$8),"")</f>
        <v/>
      </c>
      <c r="K2442" s="90"/>
      <c r="L2442" s="87"/>
      <c r="M2442" s="103" t="str">
        <f>IF(ISNUMBER('Форма 1'!AD2442),'Форма 1'!$H2442*VLOOKUP('Форма 1'!$F2442,'Придельники с 2022'!$B$4:$X$28,'Форма 1'!AD$8),"")</f>
        <v/>
      </c>
      <c r="N2442" s="103" t="str">
        <f>IF(ISBLANK('Форма 1'!$AE2442),"",IF('Форма 1'!$AE2442=1,'Форма 1'!$H2442*VLOOKUP('Форма 1'!$F2442,'Придельники с 2022'!$B$4:$X$28,'Форма 1'!$AE$8,0),IF('Форма 1'!$AE2442=2,'Форма 1'!$H2442*VLOOKUP('Форма 1'!$F2442,'Придельники с 2022'!$B$4:$X$28,13,0),IF('Форма 1'!$AE2442=3,'Форма 1'!$H2442*VLOOKUP('Форма 1'!$F2442,'Придельники с 2022'!$B$4:$X$28,12,0)))))</f>
        <v/>
      </c>
      <c r="O2442" s="103" t="str">
        <f>IF(ISNUMBER('Форма 1'!AF2442),'Форма 1'!$H2442*VLOOKUP('Форма 1'!$F2442,'Придельники с 2022'!$B$4:$X$28,'Форма 1'!AF$8),"")</f>
        <v/>
      </c>
      <c r="P2442" s="87"/>
      <c r="Q2442" s="103" t="str">
        <f>IF(ISNUMBER('Форма 1'!AH2442),'Форма 1'!$H2442*VLOOKUP('Форма 1'!$F2442,'Придельники с 2022'!$B$4:$X$28,'Форма 1'!AH$8),"")</f>
        <v/>
      </c>
      <c r="R2442" s="103" t="str">
        <f>IF(ISNUMBER('Форма 1'!AI2442),'Форма 1'!$H2442*VLOOKUP('Форма 1'!$F2442,'Придельники с 2022'!$B$4:$X$28,'Форма 1'!AI$8),"")</f>
        <v/>
      </c>
      <c r="S2442" s="103" t="str">
        <f>IF(ISNUMBER('Форма 1'!AJ2442),'Форма 1'!$H2442*VLOOKUP('Форма 1'!$F2442,'Придельники с 2022'!$B$4:$X$28,'Форма 1'!AJ$8),"")</f>
        <v/>
      </c>
      <c r="T2442" s="87"/>
    </row>
    <row r="2443" spans="1:20">
      <c r="A2443" s="188">
        <f t="shared" si="213"/>
        <v>133</v>
      </c>
      <c r="B2443" s="189" t="s">
        <v>2384</v>
      </c>
      <c r="C2443" s="99">
        <f t="shared" si="212"/>
        <v>11949322</v>
      </c>
      <c r="D2443" s="103" t="str">
        <f>IF(ISNUMBER('Форма 1'!U2443),'Форма 1'!$H2443*VLOOKUP('Форма 1'!$F2443,'Придельники с 2022'!$B$4:$X$28,'Форма 1'!U$8),"")</f>
        <v/>
      </c>
      <c r="E2443" s="103" t="str">
        <f>IF(ISNUMBER('Форма 1'!V2443),'Форма 1'!$H2443*VLOOKUP('Форма 1'!$F2443,'Придельники с 2022'!$B$4:$X$28,'Форма 1'!V$8),"")</f>
        <v/>
      </c>
      <c r="F2443" s="103">
        <f>IF(ISNUMBER('Форма 1'!W2443),'Форма 1'!$H2443*VLOOKUP('Форма 1'!$F2443,'Придельники с 2022'!$B$4:$X$28,'Форма 1'!W$8),"")</f>
        <v>3668196.5599999996</v>
      </c>
      <c r="G2443" s="103">
        <f>IF(ISNUMBER('Форма 1'!X2443),'Форма 1'!$H2443*VLOOKUP('Форма 1'!$F2443,'Придельники с 2022'!$B$4:$X$28,'Форма 1'!X$8),"")</f>
        <v>2278430.84</v>
      </c>
      <c r="H2443" s="103">
        <f>IF(ISNUMBER('Форма 1'!Y2443),'Форма 1'!$H2443*VLOOKUP('Форма 1'!$F2443,'Придельники с 2022'!$B$4:$X$28,'Форма 1'!Y$8),"")</f>
        <v>6002694.5999999996</v>
      </c>
      <c r="I2443" s="103" t="str">
        <f>IF(ISNUMBER('Форма 1'!Z2443),'Форма 1'!$H2443*VLOOKUP('Форма 1'!$F2443,'Придельники с 2022'!$B$4:$X$28,'Форма 1'!Z$8),"")</f>
        <v/>
      </c>
      <c r="J2443" s="103" t="str">
        <f>IF(ISNUMBER('Форма 1'!AA2443),'Форма 1'!$H2443*VLOOKUP('Форма 1'!$F2443,'Придельники с 2022'!$B$4:$X$28,'Форма 1'!AA$8),"")</f>
        <v/>
      </c>
      <c r="K2443" s="90"/>
      <c r="L2443" s="87"/>
      <c r="M2443" s="103" t="str">
        <f>IF(ISNUMBER('Форма 1'!AD2443),'Форма 1'!$H2443*VLOOKUP('Форма 1'!$F2443,'Придельники с 2022'!$B$4:$X$28,'Форма 1'!AD$8),"")</f>
        <v/>
      </c>
      <c r="N2443" s="103" t="str">
        <f>IF(ISBLANK('Форма 1'!$AE2443),"",IF('Форма 1'!$AE2443=1,'Форма 1'!$H2443*VLOOKUP('Форма 1'!$F2443,'Придельники с 2022'!$B$4:$X$28,'Форма 1'!$AE$8,0),IF('Форма 1'!$AE2443=2,'Форма 1'!$H2443*VLOOKUP('Форма 1'!$F2443,'Придельники с 2022'!$B$4:$X$28,13,0),IF('Форма 1'!$AE2443=3,'Форма 1'!$H2443*VLOOKUP('Форма 1'!$F2443,'Придельники с 2022'!$B$4:$X$28,12,0)))))</f>
        <v/>
      </c>
      <c r="O2443" s="103" t="str">
        <f>IF(ISNUMBER('Форма 1'!AF2443),'Форма 1'!$H2443*VLOOKUP('Форма 1'!$F2443,'Придельники с 2022'!$B$4:$X$28,'Форма 1'!AF$8),"")</f>
        <v/>
      </c>
      <c r="P2443" s="87"/>
      <c r="Q2443" s="103" t="str">
        <f>IF(ISNUMBER('Форма 1'!AH2443),'Форма 1'!$H2443*VLOOKUP('Форма 1'!$F2443,'Придельники с 2022'!$B$4:$X$28,'Форма 1'!AH$8),"")</f>
        <v/>
      </c>
      <c r="R2443" s="103" t="str">
        <f>IF(ISNUMBER('Форма 1'!AI2443),'Форма 1'!$H2443*VLOOKUP('Форма 1'!$F2443,'Придельники с 2022'!$B$4:$X$28,'Форма 1'!AI$8),"")</f>
        <v/>
      </c>
      <c r="S2443" s="103" t="str">
        <f>IF(ISNUMBER('Форма 1'!AJ2443),'Форма 1'!$H2443*VLOOKUP('Форма 1'!$F2443,'Придельники с 2022'!$B$4:$X$28,'Форма 1'!AJ$8),"")</f>
        <v/>
      </c>
      <c r="T2443" s="87"/>
    </row>
    <row r="2444" spans="1:20">
      <c r="A2444" s="188">
        <f t="shared" si="213"/>
        <v>134</v>
      </c>
      <c r="B2444" s="189" t="s">
        <v>2385</v>
      </c>
      <c r="C2444" s="99">
        <f t="shared" si="212"/>
        <v>8540345</v>
      </c>
      <c r="D2444" s="103" t="str">
        <f>IF(ISNUMBER('Форма 1'!U2444),'Форма 1'!$H2444*VLOOKUP('Форма 1'!$F2444,'Придельники с 2022'!$B$4:$X$28,'Форма 1'!U$8),"")</f>
        <v/>
      </c>
      <c r="E2444" s="103" t="str">
        <f>IF(ISNUMBER('Форма 1'!V2444),'Форма 1'!$H2444*VLOOKUP('Форма 1'!$F2444,'Придельники с 2022'!$B$4:$X$28,'Форма 1'!V$8),"")</f>
        <v/>
      </c>
      <c r="F2444" s="103">
        <f>IF(ISNUMBER('Форма 1'!W2444),'Форма 1'!$H2444*VLOOKUP('Форма 1'!$F2444,'Придельники с 2022'!$B$4:$X$28,'Форма 1'!W$8),"")</f>
        <v>2621710.6</v>
      </c>
      <c r="G2444" s="103">
        <f>IF(ISNUMBER('Форма 1'!X2444),'Форма 1'!$H2444*VLOOKUP('Форма 1'!$F2444,'Придельники с 2022'!$B$4:$X$28,'Форма 1'!X$8),"")</f>
        <v>1628425.9000000001</v>
      </c>
      <c r="H2444" s="103">
        <f>IF(ISNUMBER('Форма 1'!Y2444),'Форма 1'!$H2444*VLOOKUP('Форма 1'!$F2444,'Придельники с 2022'!$B$4:$X$28,'Форма 1'!Y$8),"")</f>
        <v>4290208.5</v>
      </c>
      <c r="I2444" s="103" t="str">
        <f>IF(ISNUMBER('Форма 1'!Z2444),'Форма 1'!$H2444*VLOOKUP('Форма 1'!$F2444,'Придельники с 2022'!$B$4:$X$28,'Форма 1'!Z$8),"")</f>
        <v/>
      </c>
      <c r="J2444" s="103" t="str">
        <f>IF(ISNUMBER('Форма 1'!AA2444),'Форма 1'!$H2444*VLOOKUP('Форма 1'!$F2444,'Придельники с 2022'!$B$4:$X$28,'Форма 1'!AA$8),"")</f>
        <v/>
      </c>
      <c r="K2444" s="90"/>
      <c r="L2444" s="87"/>
      <c r="M2444" s="103" t="str">
        <f>IF(ISNUMBER('Форма 1'!AD2444),'Форма 1'!$H2444*VLOOKUP('Форма 1'!$F2444,'Придельники с 2022'!$B$4:$X$28,'Форма 1'!AD$8),"")</f>
        <v/>
      </c>
      <c r="N2444" s="103" t="str">
        <f>IF(ISBLANK('Форма 1'!$AE2444),"",IF('Форма 1'!$AE2444=1,'Форма 1'!$H2444*VLOOKUP('Форма 1'!$F2444,'Придельники с 2022'!$B$4:$X$28,'Форма 1'!$AE$8,0),IF('Форма 1'!$AE2444=2,'Форма 1'!$H2444*VLOOKUP('Форма 1'!$F2444,'Придельники с 2022'!$B$4:$X$28,13,0),IF('Форма 1'!$AE2444=3,'Форма 1'!$H2444*VLOOKUP('Форма 1'!$F2444,'Придельники с 2022'!$B$4:$X$28,12,0)))))</f>
        <v/>
      </c>
      <c r="O2444" s="103" t="str">
        <f>IF(ISNUMBER('Форма 1'!AF2444),'Форма 1'!$H2444*VLOOKUP('Форма 1'!$F2444,'Придельники с 2022'!$B$4:$X$28,'Форма 1'!AF$8),"")</f>
        <v/>
      </c>
      <c r="P2444" s="87"/>
      <c r="Q2444" s="103" t="str">
        <f>IF(ISNUMBER('Форма 1'!AH2444),'Форма 1'!$H2444*VLOOKUP('Форма 1'!$F2444,'Придельники с 2022'!$B$4:$X$28,'Форма 1'!AH$8),"")</f>
        <v/>
      </c>
      <c r="R2444" s="103" t="str">
        <f>IF(ISNUMBER('Форма 1'!AI2444),'Форма 1'!$H2444*VLOOKUP('Форма 1'!$F2444,'Придельники с 2022'!$B$4:$X$28,'Форма 1'!AI$8),"")</f>
        <v/>
      </c>
      <c r="S2444" s="103" t="str">
        <f>IF(ISNUMBER('Форма 1'!AJ2444),'Форма 1'!$H2444*VLOOKUP('Форма 1'!$F2444,'Придельники с 2022'!$B$4:$X$28,'Форма 1'!AJ$8),"")</f>
        <v/>
      </c>
      <c r="T2444" s="87"/>
    </row>
    <row r="2445" spans="1:20">
      <c r="A2445" s="188">
        <f t="shared" si="213"/>
        <v>135</v>
      </c>
      <c r="B2445" s="189" t="s">
        <v>2386</v>
      </c>
      <c r="C2445" s="99">
        <f t="shared" si="212"/>
        <v>38956977.799999997</v>
      </c>
      <c r="D2445" s="103" t="str">
        <f>IF(ISNUMBER('Форма 1'!U2445),'Форма 1'!$H2445*VLOOKUP('Форма 1'!$F2445,'Придельники с 2022'!$B$4:$X$28,'Форма 1'!U$8),"")</f>
        <v/>
      </c>
      <c r="E2445" s="103" t="str">
        <f>IF(ISNUMBER('Форма 1'!V2445),'Форма 1'!$H2445*VLOOKUP('Форма 1'!$F2445,'Придельники с 2022'!$B$4:$X$28,'Форма 1'!V$8),"")</f>
        <v/>
      </c>
      <c r="F2445" s="103">
        <f>IF(ISNUMBER('Форма 1'!W2445),'Форма 1'!$H2445*VLOOKUP('Форма 1'!$F2445,'Придельники с 2022'!$B$4:$X$28,'Форма 1'!W$8),"")</f>
        <v>13553896.720000001</v>
      </c>
      <c r="G2445" s="103">
        <f>IF(ISNUMBER('Форма 1'!X2445),'Форма 1'!$H2445*VLOOKUP('Форма 1'!$F2445,'Придельники с 2022'!$B$4:$X$28,'Форма 1'!X$8),"")</f>
        <v>5803045.1200000001</v>
      </c>
      <c r="H2445" s="103">
        <f>IF(ISNUMBER('Форма 1'!Y2445),'Форма 1'!$H2445*VLOOKUP('Форма 1'!$F2445,'Придельники с 2022'!$B$4:$X$28,'Форма 1'!Y$8),"")</f>
        <v>19600035.960000001</v>
      </c>
      <c r="I2445" s="103" t="str">
        <f>IF(ISNUMBER('Форма 1'!Z2445),'Форма 1'!$H2445*VLOOKUP('Форма 1'!$F2445,'Придельники с 2022'!$B$4:$X$28,'Форма 1'!Z$8),"")</f>
        <v/>
      </c>
      <c r="J2445" s="103" t="str">
        <f>IF(ISNUMBER('Форма 1'!AA2445),'Форма 1'!$H2445*VLOOKUP('Форма 1'!$F2445,'Придельники с 2022'!$B$4:$X$28,'Форма 1'!AA$8),"")</f>
        <v/>
      </c>
      <c r="K2445" s="90"/>
      <c r="L2445" s="87"/>
      <c r="M2445" s="103" t="str">
        <f>IF(ISNUMBER('Форма 1'!AD2445),'Форма 1'!$H2445*VLOOKUP('Форма 1'!$F2445,'Придельники с 2022'!$B$4:$X$28,'Форма 1'!AD$8),"")</f>
        <v/>
      </c>
      <c r="N2445" s="103" t="str">
        <f>IF(ISBLANK('Форма 1'!$AE2445),"",IF('Форма 1'!$AE2445=1,'Форма 1'!$H2445*VLOOKUP('Форма 1'!$F2445,'Придельники с 2022'!$B$4:$X$28,'Форма 1'!$AE$8,0),IF('Форма 1'!$AE2445=2,'Форма 1'!$H2445*VLOOKUP('Форма 1'!$F2445,'Придельники с 2022'!$B$4:$X$28,13,0),IF('Форма 1'!$AE2445=3,'Форма 1'!$H2445*VLOOKUP('Форма 1'!$F2445,'Придельники с 2022'!$B$4:$X$28,12,0)))))</f>
        <v/>
      </c>
      <c r="O2445" s="103" t="str">
        <f>IF(ISNUMBER('Форма 1'!AF2445),'Форма 1'!$H2445*VLOOKUP('Форма 1'!$F2445,'Придельники с 2022'!$B$4:$X$28,'Форма 1'!AF$8),"")</f>
        <v/>
      </c>
      <c r="P2445" s="87"/>
      <c r="Q2445" s="103" t="str">
        <f>IF(ISNUMBER('Форма 1'!AH2445),'Форма 1'!$H2445*VLOOKUP('Форма 1'!$F2445,'Придельники с 2022'!$B$4:$X$28,'Форма 1'!AH$8),"")</f>
        <v/>
      </c>
      <c r="R2445" s="103" t="str">
        <f>IF(ISNUMBER('Форма 1'!AI2445),'Форма 1'!$H2445*VLOOKUP('Форма 1'!$F2445,'Придельники с 2022'!$B$4:$X$28,'Форма 1'!AI$8),"")</f>
        <v/>
      </c>
      <c r="S2445" s="103" t="str">
        <f>IF(ISNUMBER('Форма 1'!AJ2445),'Форма 1'!$H2445*VLOOKUP('Форма 1'!$F2445,'Придельники с 2022'!$B$4:$X$28,'Форма 1'!AJ$8),"")</f>
        <v/>
      </c>
      <c r="T2445" s="87"/>
    </row>
    <row r="2446" spans="1:20">
      <c r="A2446" s="188">
        <f t="shared" si="213"/>
        <v>136</v>
      </c>
      <c r="B2446" s="189" t="s">
        <v>2387</v>
      </c>
      <c r="C2446" s="99">
        <f t="shared" si="212"/>
        <v>12414957.5</v>
      </c>
      <c r="D2446" s="103" t="str">
        <f>IF(ISNUMBER('Форма 1'!U2446),'Форма 1'!$H2446*VLOOKUP('Форма 1'!$F2446,'Придельники с 2022'!$B$4:$X$28,'Форма 1'!U$8),"")</f>
        <v/>
      </c>
      <c r="E2446" s="103" t="str">
        <f>IF(ISNUMBER('Форма 1'!V2446),'Форма 1'!$H2446*VLOOKUP('Форма 1'!$F2446,'Придельники с 2022'!$B$4:$X$28,'Форма 1'!V$8),"")</f>
        <v/>
      </c>
      <c r="F2446" s="103">
        <f>IF(ISNUMBER('Форма 1'!W2446),'Форма 1'!$H2446*VLOOKUP('Форма 1'!$F2446,'Придельники с 2022'!$B$4:$X$28,'Форма 1'!W$8),"")</f>
        <v>3811137.0999999996</v>
      </c>
      <c r="G2446" s="103">
        <f>IF(ISNUMBER('Форма 1'!X2446),'Форма 1'!$H2446*VLOOKUP('Форма 1'!$F2446,'Придельники с 2022'!$B$4:$X$28,'Форма 1'!X$8),"")</f>
        <v>2367215.6500000004</v>
      </c>
      <c r="H2446" s="103">
        <f>IF(ISNUMBER('Форма 1'!Y2446),'Форма 1'!$H2446*VLOOKUP('Форма 1'!$F2446,'Придельники с 2022'!$B$4:$X$28,'Форма 1'!Y$8),"")</f>
        <v>6236604.75</v>
      </c>
      <c r="I2446" s="103" t="str">
        <f>IF(ISNUMBER('Форма 1'!Z2446),'Форма 1'!$H2446*VLOOKUP('Форма 1'!$F2446,'Придельники с 2022'!$B$4:$X$28,'Форма 1'!Z$8),"")</f>
        <v/>
      </c>
      <c r="J2446" s="103" t="str">
        <f>IF(ISNUMBER('Форма 1'!AA2446),'Форма 1'!$H2446*VLOOKUP('Форма 1'!$F2446,'Придельники с 2022'!$B$4:$X$28,'Форма 1'!AA$8),"")</f>
        <v/>
      </c>
      <c r="K2446" s="90"/>
      <c r="L2446" s="87"/>
      <c r="M2446" s="103" t="str">
        <f>IF(ISNUMBER('Форма 1'!AD2446),'Форма 1'!$H2446*VLOOKUP('Форма 1'!$F2446,'Придельники с 2022'!$B$4:$X$28,'Форма 1'!AD$8),"")</f>
        <v/>
      </c>
      <c r="N2446" s="103" t="str">
        <f>IF(ISBLANK('Форма 1'!$AE2446),"",IF('Форма 1'!$AE2446=1,'Форма 1'!$H2446*VLOOKUP('Форма 1'!$F2446,'Придельники с 2022'!$B$4:$X$28,'Форма 1'!$AE$8,0),IF('Форма 1'!$AE2446=2,'Форма 1'!$H2446*VLOOKUP('Форма 1'!$F2446,'Придельники с 2022'!$B$4:$X$28,13,0),IF('Форма 1'!$AE2446=3,'Форма 1'!$H2446*VLOOKUP('Форма 1'!$F2446,'Придельники с 2022'!$B$4:$X$28,12,0)))))</f>
        <v/>
      </c>
      <c r="O2446" s="103" t="str">
        <f>IF(ISNUMBER('Форма 1'!AF2446),'Форма 1'!$H2446*VLOOKUP('Форма 1'!$F2446,'Придельники с 2022'!$B$4:$X$28,'Форма 1'!AF$8),"")</f>
        <v/>
      </c>
      <c r="P2446" s="87"/>
      <c r="Q2446" s="103" t="str">
        <f>IF(ISNUMBER('Форма 1'!AH2446),'Форма 1'!$H2446*VLOOKUP('Форма 1'!$F2446,'Придельники с 2022'!$B$4:$X$28,'Форма 1'!AH$8),"")</f>
        <v/>
      </c>
      <c r="R2446" s="103" t="str">
        <f>IF(ISNUMBER('Форма 1'!AI2446),'Форма 1'!$H2446*VLOOKUP('Форма 1'!$F2446,'Придельники с 2022'!$B$4:$X$28,'Форма 1'!AI$8),"")</f>
        <v/>
      </c>
      <c r="S2446" s="103" t="str">
        <f>IF(ISNUMBER('Форма 1'!AJ2446),'Форма 1'!$H2446*VLOOKUP('Форма 1'!$F2446,'Придельники с 2022'!$B$4:$X$28,'Форма 1'!AJ$8),"")</f>
        <v/>
      </c>
      <c r="T2446" s="87"/>
    </row>
    <row r="2447" spans="1:20">
      <c r="A2447" s="188">
        <f t="shared" si="213"/>
        <v>137</v>
      </c>
      <c r="B2447" s="189" t="s">
        <v>2388</v>
      </c>
      <c r="C2447" s="99">
        <f t="shared" si="212"/>
        <v>17911707</v>
      </c>
      <c r="D2447" s="103" t="str">
        <f>IF(ISNUMBER('Форма 1'!U2447),'Форма 1'!$H2447*VLOOKUP('Форма 1'!$F2447,'Придельники с 2022'!$B$4:$X$28,'Форма 1'!U$8),"")</f>
        <v/>
      </c>
      <c r="E2447" s="103" t="str">
        <f>IF(ISNUMBER('Форма 1'!V2447),'Форма 1'!$H2447*VLOOKUP('Форма 1'!$F2447,'Придельники с 2022'!$B$4:$X$28,'Форма 1'!V$8),"")</f>
        <v/>
      </c>
      <c r="F2447" s="103">
        <f>IF(ISNUMBER('Форма 1'!W2447),'Форма 1'!$H2447*VLOOKUP('Форма 1'!$F2447,'Придельники с 2022'!$B$4:$X$28,'Форма 1'!W$8),"")</f>
        <v>5498526.3599999994</v>
      </c>
      <c r="G2447" s="103">
        <f>IF(ISNUMBER('Форма 1'!X2447),'Форма 1'!$H2447*VLOOKUP('Форма 1'!$F2447,'Придельники с 2022'!$B$4:$X$28,'Форма 1'!X$8),"")</f>
        <v>3415305.54</v>
      </c>
      <c r="H2447" s="103">
        <f>IF(ISNUMBER('Форма 1'!Y2447),'Форма 1'!$H2447*VLOOKUP('Форма 1'!$F2447,'Придельники с 2022'!$B$4:$X$28,'Форма 1'!Y$8),"")</f>
        <v>8997875.0999999996</v>
      </c>
      <c r="I2447" s="103" t="str">
        <f>IF(ISNUMBER('Форма 1'!Z2447),'Форма 1'!$H2447*VLOOKUP('Форма 1'!$F2447,'Придельники с 2022'!$B$4:$X$28,'Форма 1'!Z$8),"")</f>
        <v/>
      </c>
      <c r="J2447" s="103" t="str">
        <f>IF(ISNUMBER('Форма 1'!AA2447),'Форма 1'!$H2447*VLOOKUP('Форма 1'!$F2447,'Придельники с 2022'!$B$4:$X$28,'Форма 1'!AA$8),"")</f>
        <v/>
      </c>
      <c r="K2447" s="90"/>
      <c r="L2447" s="87"/>
      <c r="M2447" s="103" t="str">
        <f>IF(ISNUMBER('Форма 1'!AD2447),'Форма 1'!$H2447*VLOOKUP('Форма 1'!$F2447,'Придельники с 2022'!$B$4:$X$28,'Форма 1'!AD$8),"")</f>
        <v/>
      </c>
      <c r="N2447" s="103" t="str">
        <f>IF(ISBLANK('Форма 1'!$AE2447),"",IF('Форма 1'!$AE2447=1,'Форма 1'!$H2447*VLOOKUP('Форма 1'!$F2447,'Придельники с 2022'!$B$4:$X$28,'Форма 1'!$AE$8,0),IF('Форма 1'!$AE2447=2,'Форма 1'!$H2447*VLOOKUP('Форма 1'!$F2447,'Придельники с 2022'!$B$4:$X$28,13,0),IF('Форма 1'!$AE2447=3,'Форма 1'!$H2447*VLOOKUP('Форма 1'!$F2447,'Придельники с 2022'!$B$4:$X$28,12,0)))))</f>
        <v/>
      </c>
      <c r="O2447" s="103" t="str">
        <f>IF(ISNUMBER('Форма 1'!AF2447),'Форма 1'!$H2447*VLOOKUP('Форма 1'!$F2447,'Придельники с 2022'!$B$4:$X$28,'Форма 1'!AF$8),"")</f>
        <v/>
      </c>
      <c r="P2447" s="87"/>
      <c r="Q2447" s="103" t="str">
        <f>IF(ISNUMBER('Форма 1'!AH2447),'Форма 1'!$H2447*VLOOKUP('Форма 1'!$F2447,'Придельники с 2022'!$B$4:$X$28,'Форма 1'!AH$8),"")</f>
        <v/>
      </c>
      <c r="R2447" s="103" t="str">
        <f>IF(ISNUMBER('Форма 1'!AI2447),'Форма 1'!$H2447*VLOOKUP('Форма 1'!$F2447,'Придельники с 2022'!$B$4:$X$28,'Форма 1'!AI$8),"")</f>
        <v/>
      </c>
      <c r="S2447" s="103" t="str">
        <f>IF(ISNUMBER('Форма 1'!AJ2447),'Форма 1'!$H2447*VLOOKUP('Форма 1'!$F2447,'Придельники с 2022'!$B$4:$X$28,'Форма 1'!AJ$8),"")</f>
        <v/>
      </c>
      <c r="T2447" s="87"/>
    </row>
    <row r="2448" spans="1:20">
      <c r="A2448" s="188">
        <f t="shared" si="213"/>
        <v>138</v>
      </c>
      <c r="B2448" s="189" t="s">
        <v>2389</v>
      </c>
      <c r="C2448" s="99">
        <f t="shared" si="212"/>
        <v>10519509</v>
      </c>
      <c r="D2448" s="103" t="str">
        <f>IF(ISNUMBER('Форма 1'!U2448),'Форма 1'!$H2448*VLOOKUP('Форма 1'!$F2448,'Придельники с 2022'!$B$4:$X$28,'Форма 1'!U$8),"")</f>
        <v/>
      </c>
      <c r="E2448" s="103" t="str">
        <f>IF(ISNUMBER('Форма 1'!V2448),'Форма 1'!$H2448*VLOOKUP('Форма 1'!$F2448,'Придельники с 2022'!$B$4:$X$28,'Форма 1'!V$8),"")</f>
        <v/>
      </c>
      <c r="F2448" s="103">
        <f>IF(ISNUMBER('Форма 1'!W2448),'Форма 1'!$H2448*VLOOKUP('Форма 1'!$F2448,'Придельники с 2022'!$B$4:$X$28,'Форма 1'!W$8),"")</f>
        <v>3229273.32</v>
      </c>
      <c r="G2448" s="103">
        <f>IF(ISNUMBER('Форма 1'!X2448),'Форма 1'!$H2448*VLOOKUP('Форма 1'!$F2448,'Придельники с 2022'!$B$4:$X$28,'Форма 1'!X$8),"")</f>
        <v>2005801.9800000002</v>
      </c>
      <c r="H2448" s="103">
        <f>IF(ISNUMBER('Форма 1'!Y2448),'Форма 1'!$H2448*VLOOKUP('Форма 1'!$F2448,'Придельники с 2022'!$B$4:$X$28,'Форма 1'!Y$8),"")</f>
        <v>5284433.7</v>
      </c>
      <c r="I2448" s="103" t="str">
        <f>IF(ISNUMBER('Форма 1'!Z2448),'Форма 1'!$H2448*VLOOKUP('Форма 1'!$F2448,'Придельники с 2022'!$B$4:$X$28,'Форма 1'!Z$8),"")</f>
        <v/>
      </c>
      <c r="J2448" s="103" t="str">
        <f>IF(ISNUMBER('Форма 1'!AA2448),'Форма 1'!$H2448*VLOOKUP('Форма 1'!$F2448,'Придельники с 2022'!$B$4:$X$28,'Форма 1'!AA$8),"")</f>
        <v/>
      </c>
      <c r="K2448" s="90"/>
      <c r="L2448" s="87"/>
      <c r="M2448" s="103" t="str">
        <f>IF(ISNUMBER('Форма 1'!AD2448),'Форма 1'!$H2448*VLOOKUP('Форма 1'!$F2448,'Придельники с 2022'!$B$4:$X$28,'Форма 1'!AD$8),"")</f>
        <v/>
      </c>
      <c r="N2448" s="103" t="str">
        <f>IF(ISBLANK('Форма 1'!$AE2448),"",IF('Форма 1'!$AE2448=1,'Форма 1'!$H2448*VLOOKUP('Форма 1'!$F2448,'Придельники с 2022'!$B$4:$X$28,'Форма 1'!$AE$8,0),IF('Форма 1'!$AE2448=2,'Форма 1'!$H2448*VLOOKUP('Форма 1'!$F2448,'Придельники с 2022'!$B$4:$X$28,13,0),IF('Форма 1'!$AE2448=3,'Форма 1'!$H2448*VLOOKUP('Форма 1'!$F2448,'Придельники с 2022'!$B$4:$X$28,12,0)))))</f>
        <v/>
      </c>
      <c r="O2448" s="103" t="str">
        <f>IF(ISNUMBER('Форма 1'!AF2448),'Форма 1'!$H2448*VLOOKUP('Форма 1'!$F2448,'Придельники с 2022'!$B$4:$X$28,'Форма 1'!AF$8),"")</f>
        <v/>
      </c>
      <c r="P2448" s="87"/>
      <c r="Q2448" s="103" t="str">
        <f>IF(ISNUMBER('Форма 1'!AH2448),'Форма 1'!$H2448*VLOOKUP('Форма 1'!$F2448,'Придельники с 2022'!$B$4:$X$28,'Форма 1'!AH$8),"")</f>
        <v/>
      </c>
      <c r="R2448" s="103" t="str">
        <f>IF(ISNUMBER('Форма 1'!AI2448),'Форма 1'!$H2448*VLOOKUP('Форма 1'!$F2448,'Придельники с 2022'!$B$4:$X$28,'Форма 1'!AI$8),"")</f>
        <v/>
      </c>
      <c r="S2448" s="103" t="str">
        <f>IF(ISNUMBER('Форма 1'!AJ2448),'Форма 1'!$H2448*VLOOKUP('Форма 1'!$F2448,'Придельники с 2022'!$B$4:$X$28,'Форма 1'!AJ$8),"")</f>
        <v/>
      </c>
      <c r="T2448" s="87"/>
    </row>
    <row r="2449" spans="1:20">
      <c r="A2449" s="188">
        <f t="shared" si="213"/>
        <v>139</v>
      </c>
      <c r="B2449" s="189" t="s">
        <v>2390</v>
      </c>
      <c r="C2449" s="99">
        <f t="shared" si="212"/>
        <v>7447440</v>
      </c>
      <c r="D2449" s="103" t="str">
        <f>IF(ISNUMBER('Форма 1'!U2449),'Форма 1'!$H2449*VLOOKUP('Форма 1'!$F2449,'Придельники с 2022'!$B$4:$X$28,'Форма 1'!U$8),"")</f>
        <v/>
      </c>
      <c r="E2449" s="103" t="str">
        <f>IF(ISNUMBER('Форма 1'!V2449),'Форма 1'!$H2449*VLOOKUP('Форма 1'!$F2449,'Придельники с 2022'!$B$4:$X$28,'Форма 1'!V$8),"")</f>
        <v/>
      </c>
      <c r="F2449" s="103">
        <f>IF(ISNUMBER('Форма 1'!W2449),'Форма 1'!$H2449*VLOOKUP('Форма 1'!$F2449,'Придельники с 2022'!$B$4:$X$28,'Форма 1'!W$8),"")</f>
        <v>2286211.1999999997</v>
      </c>
      <c r="G2449" s="103">
        <f>IF(ISNUMBER('Форма 1'!X2449),'Форма 1'!$H2449*VLOOKUP('Форма 1'!$F2449,'Придельники с 2022'!$B$4:$X$28,'Форма 1'!X$8),"")</f>
        <v>1420036.8</v>
      </c>
      <c r="H2449" s="103">
        <f>IF(ISNUMBER('Форма 1'!Y2449),'Форма 1'!$H2449*VLOOKUP('Форма 1'!$F2449,'Придельники с 2022'!$B$4:$X$28,'Форма 1'!Y$8),"")</f>
        <v>3741192</v>
      </c>
      <c r="I2449" s="103" t="str">
        <f>IF(ISNUMBER('Форма 1'!Z2449),'Форма 1'!$H2449*VLOOKUP('Форма 1'!$F2449,'Придельники с 2022'!$B$4:$X$28,'Форма 1'!Z$8),"")</f>
        <v/>
      </c>
      <c r="J2449" s="103" t="str">
        <f>IF(ISNUMBER('Форма 1'!AA2449),'Форма 1'!$H2449*VLOOKUP('Форма 1'!$F2449,'Придельники с 2022'!$B$4:$X$28,'Форма 1'!AA$8),"")</f>
        <v/>
      </c>
      <c r="K2449" s="90"/>
      <c r="L2449" s="87"/>
      <c r="M2449" s="103" t="str">
        <f>IF(ISNUMBER('Форма 1'!AD2449),'Форма 1'!$H2449*VLOOKUP('Форма 1'!$F2449,'Придельники с 2022'!$B$4:$X$28,'Форма 1'!AD$8),"")</f>
        <v/>
      </c>
      <c r="N2449" s="103" t="str">
        <f>IF(ISBLANK('Форма 1'!$AE2449),"",IF('Форма 1'!$AE2449=1,'Форма 1'!$H2449*VLOOKUP('Форма 1'!$F2449,'Придельники с 2022'!$B$4:$X$28,'Форма 1'!$AE$8,0),IF('Форма 1'!$AE2449=2,'Форма 1'!$H2449*VLOOKUP('Форма 1'!$F2449,'Придельники с 2022'!$B$4:$X$28,13,0),IF('Форма 1'!$AE2449=3,'Форма 1'!$H2449*VLOOKUP('Форма 1'!$F2449,'Придельники с 2022'!$B$4:$X$28,12,0)))))</f>
        <v/>
      </c>
      <c r="O2449" s="103" t="str">
        <f>IF(ISNUMBER('Форма 1'!AF2449),'Форма 1'!$H2449*VLOOKUP('Форма 1'!$F2449,'Придельники с 2022'!$B$4:$X$28,'Форма 1'!AF$8),"")</f>
        <v/>
      </c>
      <c r="P2449" s="87"/>
      <c r="Q2449" s="103" t="str">
        <f>IF(ISNUMBER('Форма 1'!AH2449),'Форма 1'!$H2449*VLOOKUP('Форма 1'!$F2449,'Придельники с 2022'!$B$4:$X$28,'Форма 1'!AH$8),"")</f>
        <v/>
      </c>
      <c r="R2449" s="103" t="str">
        <f>IF(ISNUMBER('Форма 1'!AI2449),'Форма 1'!$H2449*VLOOKUP('Форма 1'!$F2449,'Придельники с 2022'!$B$4:$X$28,'Форма 1'!AI$8),"")</f>
        <v/>
      </c>
      <c r="S2449" s="103" t="str">
        <f>IF(ISNUMBER('Форма 1'!AJ2449),'Форма 1'!$H2449*VLOOKUP('Форма 1'!$F2449,'Придельники с 2022'!$B$4:$X$28,'Форма 1'!AJ$8),"")</f>
        <v/>
      </c>
      <c r="T2449" s="87"/>
    </row>
    <row r="2450" spans="1:20">
      <c r="A2450" s="188">
        <f t="shared" si="213"/>
        <v>140</v>
      </c>
      <c r="B2450" s="189" t="s">
        <v>2391</v>
      </c>
      <c r="C2450" s="99">
        <f t="shared" si="212"/>
        <v>7500636</v>
      </c>
      <c r="D2450" s="103" t="str">
        <f>IF(ISNUMBER('Форма 1'!U2450),'Форма 1'!$H2450*VLOOKUP('Форма 1'!$F2450,'Придельники с 2022'!$B$4:$X$28,'Форма 1'!U$8),"")</f>
        <v/>
      </c>
      <c r="E2450" s="103" t="str">
        <f>IF(ISNUMBER('Форма 1'!V2450),'Форма 1'!$H2450*VLOOKUP('Форма 1'!$F2450,'Придельники с 2022'!$B$4:$X$28,'Форма 1'!V$8),"")</f>
        <v/>
      </c>
      <c r="F2450" s="103">
        <f>IF(ISNUMBER('Форма 1'!W2450),'Форма 1'!$H2450*VLOOKUP('Форма 1'!$F2450,'Придельники с 2022'!$B$4:$X$28,'Форма 1'!W$8),"")</f>
        <v>2302541.2799999998</v>
      </c>
      <c r="G2450" s="103">
        <f>IF(ISNUMBER('Форма 1'!X2450),'Форма 1'!$H2450*VLOOKUP('Форма 1'!$F2450,'Придельники с 2022'!$B$4:$X$28,'Форма 1'!X$8),"")</f>
        <v>1430179.92</v>
      </c>
      <c r="H2450" s="103">
        <f>IF(ISNUMBER('Форма 1'!Y2450),'Форма 1'!$H2450*VLOOKUP('Форма 1'!$F2450,'Придельники с 2022'!$B$4:$X$28,'Форма 1'!Y$8),"")</f>
        <v>3767914.8</v>
      </c>
      <c r="I2450" s="103" t="str">
        <f>IF(ISNUMBER('Форма 1'!Z2450),'Форма 1'!$H2450*VLOOKUP('Форма 1'!$F2450,'Придельники с 2022'!$B$4:$X$28,'Форма 1'!Z$8),"")</f>
        <v/>
      </c>
      <c r="J2450" s="103" t="str">
        <f>IF(ISNUMBER('Форма 1'!AA2450),'Форма 1'!$H2450*VLOOKUP('Форма 1'!$F2450,'Придельники с 2022'!$B$4:$X$28,'Форма 1'!AA$8),"")</f>
        <v/>
      </c>
      <c r="K2450" s="90"/>
      <c r="L2450" s="87"/>
      <c r="M2450" s="103" t="str">
        <f>IF(ISNUMBER('Форма 1'!AD2450),'Форма 1'!$H2450*VLOOKUP('Форма 1'!$F2450,'Придельники с 2022'!$B$4:$X$28,'Форма 1'!AD$8),"")</f>
        <v/>
      </c>
      <c r="N2450" s="103" t="str">
        <f>IF(ISBLANK('Форма 1'!$AE2450),"",IF('Форма 1'!$AE2450=1,'Форма 1'!$H2450*VLOOKUP('Форма 1'!$F2450,'Придельники с 2022'!$B$4:$X$28,'Форма 1'!$AE$8,0),IF('Форма 1'!$AE2450=2,'Форма 1'!$H2450*VLOOKUP('Форма 1'!$F2450,'Придельники с 2022'!$B$4:$X$28,13,0),IF('Форма 1'!$AE2450=3,'Форма 1'!$H2450*VLOOKUP('Форма 1'!$F2450,'Придельники с 2022'!$B$4:$X$28,12,0)))))</f>
        <v/>
      </c>
      <c r="O2450" s="103" t="str">
        <f>IF(ISNUMBER('Форма 1'!AF2450),'Форма 1'!$H2450*VLOOKUP('Форма 1'!$F2450,'Придельники с 2022'!$B$4:$X$28,'Форма 1'!AF$8),"")</f>
        <v/>
      </c>
      <c r="P2450" s="87"/>
      <c r="Q2450" s="103" t="str">
        <f>IF(ISNUMBER('Форма 1'!AH2450),'Форма 1'!$H2450*VLOOKUP('Форма 1'!$F2450,'Придельники с 2022'!$B$4:$X$28,'Форма 1'!AH$8),"")</f>
        <v/>
      </c>
      <c r="R2450" s="103" t="str">
        <f>IF(ISNUMBER('Форма 1'!AI2450),'Форма 1'!$H2450*VLOOKUP('Форма 1'!$F2450,'Придельники с 2022'!$B$4:$X$28,'Форма 1'!AI$8),"")</f>
        <v/>
      </c>
      <c r="S2450" s="103" t="str">
        <f>IF(ISNUMBER('Форма 1'!AJ2450),'Форма 1'!$H2450*VLOOKUP('Форма 1'!$F2450,'Придельники с 2022'!$B$4:$X$28,'Форма 1'!AJ$8),"")</f>
        <v/>
      </c>
      <c r="T2450" s="87"/>
    </row>
    <row r="2451" spans="1:20">
      <c r="A2451" s="188">
        <f t="shared" si="213"/>
        <v>141</v>
      </c>
      <c r="B2451" s="189" t="s">
        <v>2392</v>
      </c>
      <c r="C2451" s="99">
        <f t="shared" si="212"/>
        <v>27393041.5</v>
      </c>
      <c r="D2451" s="103" t="str">
        <f>IF(ISNUMBER('Форма 1'!U2451),'Форма 1'!$H2451*VLOOKUP('Форма 1'!$F2451,'Придельники с 2022'!$B$4:$X$28,'Форма 1'!U$8),"")</f>
        <v/>
      </c>
      <c r="E2451" s="103" t="str">
        <f>IF(ISNUMBER('Форма 1'!V2451),'Форма 1'!$H2451*VLOOKUP('Форма 1'!$F2451,'Придельники с 2022'!$B$4:$X$28,'Форма 1'!V$8),"")</f>
        <v/>
      </c>
      <c r="F2451" s="103">
        <f>IF(ISNUMBER('Форма 1'!W2451),'Форма 1'!$H2451*VLOOKUP('Форма 1'!$F2451,'Придельники с 2022'!$B$4:$X$28,'Форма 1'!W$8),"")</f>
        <v>8409101.4199999999</v>
      </c>
      <c r="G2451" s="103">
        <f>IF(ISNUMBER('Форма 1'!X2451),'Форма 1'!$H2451*VLOOKUP('Форма 1'!$F2451,'Придельники с 2022'!$B$4:$X$28,'Форма 1'!X$8),"")</f>
        <v>5223154.13</v>
      </c>
      <c r="H2451" s="103">
        <f>IF(ISNUMBER('Форма 1'!Y2451),'Форма 1'!$H2451*VLOOKUP('Форма 1'!$F2451,'Придельники с 2022'!$B$4:$X$28,'Форма 1'!Y$8),"")</f>
        <v>13760785.949999999</v>
      </c>
      <c r="I2451" s="103" t="str">
        <f>IF(ISNUMBER('Форма 1'!Z2451),'Форма 1'!$H2451*VLOOKUP('Форма 1'!$F2451,'Придельники с 2022'!$B$4:$X$28,'Форма 1'!Z$8),"")</f>
        <v/>
      </c>
      <c r="J2451" s="103" t="str">
        <f>IF(ISNUMBER('Форма 1'!AA2451),'Форма 1'!$H2451*VLOOKUP('Форма 1'!$F2451,'Придельники с 2022'!$B$4:$X$28,'Форма 1'!AA$8),"")</f>
        <v/>
      </c>
      <c r="K2451" s="90"/>
      <c r="L2451" s="87"/>
      <c r="M2451" s="103" t="str">
        <f>IF(ISNUMBER('Форма 1'!AD2451),'Форма 1'!$H2451*VLOOKUP('Форма 1'!$F2451,'Придельники с 2022'!$B$4:$X$28,'Форма 1'!AD$8),"")</f>
        <v/>
      </c>
      <c r="N2451" s="103" t="str">
        <f>IF(ISBLANK('Форма 1'!$AE2451),"",IF('Форма 1'!$AE2451=1,'Форма 1'!$H2451*VLOOKUP('Форма 1'!$F2451,'Придельники с 2022'!$B$4:$X$28,'Форма 1'!$AE$8,0),IF('Форма 1'!$AE2451=2,'Форма 1'!$H2451*VLOOKUP('Форма 1'!$F2451,'Придельники с 2022'!$B$4:$X$28,13,0),IF('Форма 1'!$AE2451=3,'Форма 1'!$H2451*VLOOKUP('Форма 1'!$F2451,'Придельники с 2022'!$B$4:$X$28,12,0)))))</f>
        <v/>
      </c>
      <c r="O2451" s="103" t="str">
        <f>IF(ISNUMBER('Форма 1'!AF2451),'Форма 1'!$H2451*VLOOKUP('Форма 1'!$F2451,'Придельники с 2022'!$B$4:$X$28,'Форма 1'!AF$8),"")</f>
        <v/>
      </c>
      <c r="P2451" s="87"/>
      <c r="Q2451" s="103" t="str">
        <f>IF(ISNUMBER('Форма 1'!AH2451),'Форма 1'!$H2451*VLOOKUP('Форма 1'!$F2451,'Придельники с 2022'!$B$4:$X$28,'Форма 1'!AH$8),"")</f>
        <v/>
      </c>
      <c r="R2451" s="103" t="str">
        <f>IF(ISNUMBER('Форма 1'!AI2451),'Форма 1'!$H2451*VLOOKUP('Форма 1'!$F2451,'Придельники с 2022'!$B$4:$X$28,'Форма 1'!AI$8),"")</f>
        <v/>
      </c>
      <c r="S2451" s="103" t="str">
        <f>IF(ISNUMBER('Форма 1'!AJ2451),'Форма 1'!$H2451*VLOOKUP('Форма 1'!$F2451,'Придельники с 2022'!$B$4:$X$28,'Форма 1'!AJ$8),"")</f>
        <v/>
      </c>
      <c r="T2451" s="87"/>
    </row>
    <row r="2452" spans="1:20">
      <c r="A2452" s="188">
        <f t="shared" si="213"/>
        <v>142</v>
      </c>
      <c r="B2452" s="189" t="s">
        <v>2394</v>
      </c>
      <c r="C2452" s="99">
        <f t="shared" si="212"/>
        <v>7983833.0000000009</v>
      </c>
      <c r="D2452" s="103" t="str">
        <f>IF(ISNUMBER('Форма 1'!U2452),'Форма 1'!$H2452*VLOOKUP('Форма 1'!$F2452,'Придельники с 2022'!$B$4:$X$28,'Форма 1'!U$8),"")</f>
        <v/>
      </c>
      <c r="E2452" s="103" t="str">
        <f>IF(ISNUMBER('Форма 1'!V2452),'Форма 1'!$H2452*VLOOKUP('Форма 1'!$F2452,'Придельники с 2022'!$B$4:$X$28,'Форма 1'!V$8),"")</f>
        <v/>
      </c>
      <c r="F2452" s="103">
        <f>IF(ISNUMBER('Форма 1'!W2452),'Форма 1'!$H2452*VLOOKUP('Форма 1'!$F2452,'Придельники с 2022'!$B$4:$X$28,'Форма 1'!W$8),"")</f>
        <v>2450872.8400000003</v>
      </c>
      <c r="G2452" s="103">
        <f>IF(ISNUMBER('Форма 1'!X2452),'Форма 1'!$H2452*VLOOKUP('Форма 1'!$F2452,'Придельники с 2022'!$B$4:$X$28,'Форма 1'!X$8),"")</f>
        <v>1522313.2600000002</v>
      </c>
      <c r="H2452" s="103">
        <f>IF(ISNUMBER('Форма 1'!Y2452),'Форма 1'!$H2452*VLOOKUP('Форма 1'!$F2452,'Придельники с 2022'!$B$4:$X$28,'Форма 1'!Y$8),"")</f>
        <v>4010646.9000000004</v>
      </c>
      <c r="I2452" s="103" t="str">
        <f>IF(ISNUMBER('Форма 1'!Z2452),'Форма 1'!$H2452*VLOOKUP('Форма 1'!$F2452,'Придельники с 2022'!$B$4:$X$28,'Форма 1'!Z$8),"")</f>
        <v/>
      </c>
      <c r="J2452" s="103" t="str">
        <f>IF(ISNUMBER('Форма 1'!AA2452),'Форма 1'!$H2452*VLOOKUP('Форма 1'!$F2452,'Придельники с 2022'!$B$4:$X$28,'Форма 1'!AA$8),"")</f>
        <v/>
      </c>
      <c r="K2452" s="90"/>
      <c r="L2452" s="87"/>
      <c r="M2452" s="103" t="str">
        <f>IF(ISNUMBER('Форма 1'!AD2452),'Форма 1'!$H2452*VLOOKUP('Форма 1'!$F2452,'Придельники с 2022'!$B$4:$X$28,'Форма 1'!AD$8),"")</f>
        <v/>
      </c>
      <c r="N2452" s="103" t="str">
        <f>IF(ISBLANK('Форма 1'!$AE2452),"",IF('Форма 1'!$AE2452=1,'Форма 1'!$H2452*VLOOKUP('Форма 1'!$F2452,'Придельники с 2022'!$B$4:$X$28,'Форма 1'!$AE$8,0),IF('Форма 1'!$AE2452=2,'Форма 1'!$H2452*VLOOKUP('Форма 1'!$F2452,'Придельники с 2022'!$B$4:$X$28,13,0),IF('Форма 1'!$AE2452=3,'Форма 1'!$H2452*VLOOKUP('Форма 1'!$F2452,'Придельники с 2022'!$B$4:$X$28,12,0)))))</f>
        <v/>
      </c>
      <c r="O2452" s="103" t="str">
        <f>IF(ISNUMBER('Форма 1'!AF2452),'Форма 1'!$H2452*VLOOKUP('Форма 1'!$F2452,'Придельники с 2022'!$B$4:$X$28,'Форма 1'!AF$8),"")</f>
        <v/>
      </c>
      <c r="P2452" s="87"/>
      <c r="Q2452" s="103" t="str">
        <f>IF(ISNUMBER('Форма 1'!AH2452),'Форма 1'!$H2452*VLOOKUP('Форма 1'!$F2452,'Придельники с 2022'!$B$4:$X$28,'Форма 1'!AH$8),"")</f>
        <v/>
      </c>
      <c r="R2452" s="103" t="str">
        <f>IF(ISNUMBER('Форма 1'!AI2452),'Форма 1'!$H2452*VLOOKUP('Форма 1'!$F2452,'Придельники с 2022'!$B$4:$X$28,'Форма 1'!AI$8),"")</f>
        <v/>
      </c>
      <c r="S2452" s="103" t="str">
        <f>IF(ISNUMBER('Форма 1'!AJ2452),'Форма 1'!$H2452*VLOOKUP('Форма 1'!$F2452,'Придельники с 2022'!$B$4:$X$28,'Форма 1'!AJ$8),"")</f>
        <v/>
      </c>
      <c r="T2452" s="87"/>
    </row>
    <row r="2453" spans="1:20">
      <c r="A2453" s="188">
        <f t="shared" si="213"/>
        <v>143</v>
      </c>
      <c r="B2453" s="189" t="s">
        <v>2395</v>
      </c>
      <c r="C2453" s="99">
        <f t="shared" si="212"/>
        <v>7874713.0000000009</v>
      </c>
      <c r="D2453" s="103" t="str">
        <f>IF(ISNUMBER('Форма 1'!U2453),'Форма 1'!$H2453*VLOOKUP('Форма 1'!$F2453,'Придельники с 2022'!$B$4:$X$28,'Форма 1'!U$8),"")</f>
        <v/>
      </c>
      <c r="E2453" s="103" t="str">
        <f>IF(ISNUMBER('Форма 1'!V2453),'Форма 1'!$H2453*VLOOKUP('Форма 1'!$F2453,'Придельники с 2022'!$B$4:$X$28,'Форма 1'!V$8),"")</f>
        <v/>
      </c>
      <c r="F2453" s="103">
        <f>IF(ISNUMBER('Форма 1'!W2453),'Форма 1'!$H2453*VLOOKUP('Форма 1'!$F2453,'Придельники с 2022'!$B$4:$X$28,'Форма 1'!W$8),"")</f>
        <v>2417375.2400000002</v>
      </c>
      <c r="G2453" s="103">
        <f>IF(ISNUMBER('Форма 1'!X2453),'Форма 1'!$H2453*VLOOKUP('Форма 1'!$F2453,'Придельники с 2022'!$B$4:$X$28,'Форма 1'!X$8),"")</f>
        <v>1501506.8600000003</v>
      </c>
      <c r="H2453" s="103">
        <f>IF(ISNUMBER('Форма 1'!Y2453),'Форма 1'!$H2453*VLOOKUP('Форма 1'!$F2453,'Придельники с 2022'!$B$4:$X$28,'Форма 1'!Y$8),"")</f>
        <v>3955830.9000000004</v>
      </c>
      <c r="I2453" s="103" t="str">
        <f>IF(ISNUMBER('Форма 1'!Z2453),'Форма 1'!$H2453*VLOOKUP('Форма 1'!$F2453,'Придельники с 2022'!$B$4:$X$28,'Форма 1'!Z$8),"")</f>
        <v/>
      </c>
      <c r="J2453" s="103" t="str">
        <f>IF(ISNUMBER('Форма 1'!AA2453),'Форма 1'!$H2453*VLOOKUP('Форма 1'!$F2453,'Придельники с 2022'!$B$4:$X$28,'Форма 1'!AA$8),"")</f>
        <v/>
      </c>
      <c r="K2453" s="90"/>
      <c r="L2453" s="87"/>
      <c r="M2453" s="103" t="str">
        <f>IF(ISNUMBER('Форма 1'!AD2453),'Форма 1'!$H2453*VLOOKUP('Форма 1'!$F2453,'Придельники с 2022'!$B$4:$X$28,'Форма 1'!AD$8),"")</f>
        <v/>
      </c>
      <c r="N2453" s="103" t="str">
        <f>IF(ISBLANK('Форма 1'!$AE2453),"",IF('Форма 1'!$AE2453=1,'Форма 1'!$H2453*VLOOKUP('Форма 1'!$F2453,'Придельники с 2022'!$B$4:$X$28,'Форма 1'!$AE$8,0),IF('Форма 1'!$AE2453=2,'Форма 1'!$H2453*VLOOKUP('Форма 1'!$F2453,'Придельники с 2022'!$B$4:$X$28,13,0),IF('Форма 1'!$AE2453=3,'Форма 1'!$H2453*VLOOKUP('Форма 1'!$F2453,'Придельники с 2022'!$B$4:$X$28,12,0)))))</f>
        <v/>
      </c>
      <c r="O2453" s="103" t="str">
        <f>IF(ISNUMBER('Форма 1'!AF2453),'Форма 1'!$H2453*VLOOKUP('Форма 1'!$F2453,'Придельники с 2022'!$B$4:$X$28,'Форма 1'!AF$8),"")</f>
        <v/>
      </c>
      <c r="P2453" s="87"/>
      <c r="Q2453" s="103" t="str">
        <f>IF(ISNUMBER('Форма 1'!AH2453),'Форма 1'!$H2453*VLOOKUP('Форма 1'!$F2453,'Придельники с 2022'!$B$4:$X$28,'Форма 1'!AH$8),"")</f>
        <v/>
      </c>
      <c r="R2453" s="103" t="str">
        <f>IF(ISNUMBER('Форма 1'!AI2453),'Форма 1'!$H2453*VLOOKUP('Форма 1'!$F2453,'Придельники с 2022'!$B$4:$X$28,'Форма 1'!AI$8),"")</f>
        <v/>
      </c>
      <c r="S2453" s="103" t="str">
        <f>IF(ISNUMBER('Форма 1'!AJ2453),'Форма 1'!$H2453*VLOOKUP('Форма 1'!$F2453,'Придельники с 2022'!$B$4:$X$28,'Форма 1'!AJ$8),"")</f>
        <v/>
      </c>
      <c r="T2453" s="87"/>
    </row>
    <row r="2454" spans="1:20">
      <c r="A2454" s="188">
        <f t="shared" si="213"/>
        <v>144</v>
      </c>
      <c r="B2454" s="189" t="s">
        <v>2396</v>
      </c>
      <c r="C2454" s="99">
        <f t="shared" si="212"/>
        <v>7539680.5000000009</v>
      </c>
      <c r="D2454" s="103" t="str">
        <f>IF(ISNUMBER('Форма 1'!U2454),'Форма 1'!$H2454*VLOOKUP('Форма 1'!$F2454,'Придельники с 2022'!$B$4:$X$28,'Форма 1'!U$8),"")</f>
        <v/>
      </c>
      <c r="E2454" s="103" t="str">
        <f>IF(ISNUMBER('Форма 1'!V2454),'Форма 1'!$H2454*VLOOKUP('Форма 1'!$F2454,'Придельники с 2022'!$B$4:$X$28,'Форма 1'!V$8),"")</f>
        <v/>
      </c>
      <c r="F2454" s="103">
        <f>IF(ISNUMBER('Форма 1'!W2454),'Форма 1'!$H2454*VLOOKUP('Форма 1'!$F2454,'Придельники с 2022'!$B$4:$X$28,'Форма 1'!W$8),"")</f>
        <v>2314527.14</v>
      </c>
      <c r="G2454" s="103">
        <f>IF(ISNUMBER('Форма 1'!X2454),'Форма 1'!$H2454*VLOOKUP('Форма 1'!$F2454,'Придельники с 2022'!$B$4:$X$28,'Форма 1'!X$8),"")</f>
        <v>1437624.7100000002</v>
      </c>
      <c r="H2454" s="103">
        <f>IF(ISNUMBER('Форма 1'!Y2454),'Форма 1'!$H2454*VLOOKUP('Форма 1'!$F2454,'Придельники с 2022'!$B$4:$X$28,'Форма 1'!Y$8),"")</f>
        <v>3787528.6500000004</v>
      </c>
      <c r="I2454" s="103" t="str">
        <f>IF(ISNUMBER('Форма 1'!Z2454),'Форма 1'!$H2454*VLOOKUP('Форма 1'!$F2454,'Придельники с 2022'!$B$4:$X$28,'Форма 1'!Z$8),"")</f>
        <v/>
      </c>
      <c r="J2454" s="103" t="str">
        <f>IF(ISNUMBER('Форма 1'!AA2454),'Форма 1'!$H2454*VLOOKUP('Форма 1'!$F2454,'Придельники с 2022'!$B$4:$X$28,'Форма 1'!AA$8),"")</f>
        <v/>
      </c>
      <c r="K2454" s="90"/>
      <c r="L2454" s="87"/>
      <c r="M2454" s="103" t="str">
        <f>IF(ISNUMBER('Форма 1'!AD2454),'Форма 1'!$H2454*VLOOKUP('Форма 1'!$F2454,'Придельники с 2022'!$B$4:$X$28,'Форма 1'!AD$8),"")</f>
        <v/>
      </c>
      <c r="N2454" s="103" t="str">
        <f>IF(ISBLANK('Форма 1'!$AE2454),"",IF('Форма 1'!$AE2454=1,'Форма 1'!$H2454*VLOOKUP('Форма 1'!$F2454,'Придельники с 2022'!$B$4:$X$28,'Форма 1'!$AE$8,0),IF('Форма 1'!$AE2454=2,'Форма 1'!$H2454*VLOOKUP('Форма 1'!$F2454,'Придельники с 2022'!$B$4:$X$28,13,0),IF('Форма 1'!$AE2454=3,'Форма 1'!$H2454*VLOOKUP('Форма 1'!$F2454,'Придельники с 2022'!$B$4:$X$28,12,0)))))</f>
        <v/>
      </c>
      <c r="O2454" s="103" t="str">
        <f>IF(ISNUMBER('Форма 1'!AF2454),'Форма 1'!$H2454*VLOOKUP('Форма 1'!$F2454,'Придельники с 2022'!$B$4:$X$28,'Форма 1'!AF$8),"")</f>
        <v/>
      </c>
      <c r="P2454" s="87"/>
      <c r="Q2454" s="103" t="str">
        <f>IF(ISNUMBER('Форма 1'!AH2454),'Форма 1'!$H2454*VLOOKUP('Форма 1'!$F2454,'Придельники с 2022'!$B$4:$X$28,'Форма 1'!AH$8),"")</f>
        <v/>
      </c>
      <c r="R2454" s="103" t="str">
        <f>IF(ISNUMBER('Форма 1'!AI2454),'Форма 1'!$H2454*VLOOKUP('Форма 1'!$F2454,'Придельники с 2022'!$B$4:$X$28,'Форма 1'!AI$8),"")</f>
        <v/>
      </c>
      <c r="S2454" s="103" t="str">
        <f>IF(ISNUMBER('Форма 1'!AJ2454),'Форма 1'!$H2454*VLOOKUP('Форма 1'!$F2454,'Придельники с 2022'!$B$4:$X$28,'Форма 1'!AJ$8),"")</f>
        <v/>
      </c>
      <c r="T2454" s="87"/>
    </row>
    <row r="2455" spans="1:20">
      <c r="A2455" s="188">
        <f t="shared" si="213"/>
        <v>145</v>
      </c>
      <c r="B2455" s="189" t="s">
        <v>2397</v>
      </c>
      <c r="C2455" s="99">
        <f t="shared" si="212"/>
        <v>10371856</v>
      </c>
      <c r="D2455" s="103" t="str">
        <f>IF(ISNUMBER('Форма 1'!U2455),'Форма 1'!$H2455*VLOOKUP('Форма 1'!$F2455,'Придельники с 2022'!$B$4:$X$28,'Форма 1'!U$8),"")</f>
        <v/>
      </c>
      <c r="E2455" s="103" t="str">
        <f>IF(ISNUMBER('Форма 1'!V2455),'Форма 1'!$H2455*VLOOKUP('Форма 1'!$F2455,'Придельники с 2022'!$B$4:$X$28,'Форма 1'!V$8),"")</f>
        <v/>
      </c>
      <c r="F2455" s="103">
        <f>IF(ISNUMBER('Форма 1'!W2455),'Форма 1'!$H2455*VLOOKUP('Форма 1'!$F2455,'Придельники с 2022'!$B$4:$X$28,'Форма 1'!W$8),"")</f>
        <v>3183946.88</v>
      </c>
      <c r="G2455" s="103">
        <f>IF(ISNUMBER('Форма 1'!X2455),'Форма 1'!$H2455*VLOOKUP('Форма 1'!$F2455,'Придельники с 2022'!$B$4:$X$28,'Форма 1'!X$8),"")</f>
        <v>1977648.32</v>
      </c>
      <c r="H2455" s="103">
        <f>IF(ISNUMBER('Форма 1'!Y2455),'Форма 1'!$H2455*VLOOKUP('Форма 1'!$F2455,'Придельники с 2022'!$B$4:$X$28,'Форма 1'!Y$8),"")</f>
        <v>5210260.8</v>
      </c>
      <c r="I2455" s="103" t="str">
        <f>IF(ISNUMBER('Форма 1'!Z2455),'Форма 1'!$H2455*VLOOKUP('Форма 1'!$F2455,'Придельники с 2022'!$B$4:$X$28,'Форма 1'!Z$8),"")</f>
        <v/>
      </c>
      <c r="J2455" s="103" t="str">
        <f>IF(ISNUMBER('Форма 1'!AA2455),'Форма 1'!$H2455*VLOOKUP('Форма 1'!$F2455,'Придельники с 2022'!$B$4:$X$28,'Форма 1'!AA$8),"")</f>
        <v/>
      </c>
      <c r="K2455" s="90"/>
      <c r="L2455" s="87"/>
      <c r="M2455" s="103" t="str">
        <f>IF(ISNUMBER('Форма 1'!AD2455),'Форма 1'!$H2455*VLOOKUP('Форма 1'!$F2455,'Придельники с 2022'!$B$4:$X$28,'Форма 1'!AD$8),"")</f>
        <v/>
      </c>
      <c r="N2455" s="103" t="str">
        <f>IF(ISBLANK('Форма 1'!$AE2455),"",IF('Форма 1'!$AE2455=1,'Форма 1'!$H2455*VLOOKUP('Форма 1'!$F2455,'Придельники с 2022'!$B$4:$X$28,'Форма 1'!$AE$8,0),IF('Форма 1'!$AE2455=2,'Форма 1'!$H2455*VLOOKUP('Форма 1'!$F2455,'Придельники с 2022'!$B$4:$X$28,13,0),IF('Форма 1'!$AE2455=3,'Форма 1'!$H2455*VLOOKUP('Форма 1'!$F2455,'Придельники с 2022'!$B$4:$X$28,12,0)))))</f>
        <v/>
      </c>
      <c r="O2455" s="103" t="str">
        <f>IF(ISNUMBER('Форма 1'!AF2455),'Форма 1'!$H2455*VLOOKUP('Форма 1'!$F2455,'Придельники с 2022'!$B$4:$X$28,'Форма 1'!AF$8),"")</f>
        <v/>
      </c>
      <c r="P2455" s="87"/>
      <c r="Q2455" s="103" t="str">
        <f>IF(ISNUMBER('Форма 1'!AH2455),'Форма 1'!$H2455*VLOOKUP('Форма 1'!$F2455,'Придельники с 2022'!$B$4:$X$28,'Форма 1'!AH$8),"")</f>
        <v/>
      </c>
      <c r="R2455" s="103" t="str">
        <f>IF(ISNUMBER('Форма 1'!AI2455),'Форма 1'!$H2455*VLOOKUP('Форма 1'!$F2455,'Придельники с 2022'!$B$4:$X$28,'Форма 1'!AI$8),"")</f>
        <v/>
      </c>
      <c r="S2455" s="103" t="str">
        <f>IF(ISNUMBER('Форма 1'!AJ2455),'Форма 1'!$H2455*VLOOKUP('Форма 1'!$F2455,'Придельники с 2022'!$B$4:$X$28,'Форма 1'!AJ$8),"")</f>
        <v/>
      </c>
      <c r="T2455" s="87"/>
    </row>
    <row r="2456" spans="1:20">
      <c r="A2456" s="188">
        <f t="shared" si="213"/>
        <v>146</v>
      </c>
      <c r="B2456" s="189" t="s">
        <v>2398</v>
      </c>
      <c r="C2456" s="99">
        <f t="shared" si="212"/>
        <v>10621638.5</v>
      </c>
      <c r="D2456" s="103" t="str">
        <f>IF(ISNUMBER('Форма 1'!U2456),'Форма 1'!$H2456*VLOOKUP('Форма 1'!$F2456,'Придельники с 2022'!$B$4:$X$28,'Форма 1'!U$8),"")</f>
        <v/>
      </c>
      <c r="E2456" s="103" t="str">
        <f>IF(ISNUMBER('Форма 1'!V2456),'Форма 1'!$H2456*VLOOKUP('Форма 1'!$F2456,'Придельники с 2022'!$B$4:$X$28,'Форма 1'!V$8),"")</f>
        <v/>
      </c>
      <c r="F2456" s="103">
        <f>IF(ISNUMBER('Форма 1'!W2456),'Форма 1'!$H2456*VLOOKUP('Форма 1'!$F2456,'Придельники с 2022'!$B$4:$X$28,'Форма 1'!W$8),"")</f>
        <v>3260624.98</v>
      </c>
      <c r="G2456" s="103">
        <f>IF(ISNUMBER('Форма 1'!X2456),'Форма 1'!$H2456*VLOOKUP('Форма 1'!$F2456,'Придельники с 2022'!$B$4:$X$28,'Форма 1'!X$8),"")</f>
        <v>2025275.47</v>
      </c>
      <c r="H2456" s="103">
        <f>IF(ISNUMBER('Форма 1'!Y2456),'Форма 1'!$H2456*VLOOKUP('Форма 1'!$F2456,'Придельники с 2022'!$B$4:$X$28,'Форма 1'!Y$8),"")</f>
        <v>5335738.05</v>
      </c>
      <c r="I2456" s="103" t="str">
        <f>IF(ISNUMBER('Форма 1'!Z2456),'Форма 1'!$H2456*VLOOKUP('Форма 1'!$F2456,'Придельники с 2022'!$B$4:$X$28,'Форма 1'!Z$8),"")</f>
        <v/>
      </c>
      <c r="J2456" s="103" t="str">
        <f>IF(ISNUMBER('Форма 1'!AA2456),'Форма 1'!$H2456*VLOOKUP('Форма 1'!$F2456,'Придельники с 2022'!$B$4:$X$28,'Форма 1'!AA$8),"")</f>
        <v/>
      </c>
      <c r="K2456" s="90"/>
      <c r="L2456" s="87"/>
      <c r="M2456" s="103" t="str">
        <f>IF(ISNUMBER('Форма 1'!AD2456),'Форма 1'!$H2456*VLOOKUP('Форма 1'!$F2456,'Придельники с 2022'!$B$4:$X$28,'Форма 1'!AD$8),"")</f>
        <v/>
      </c>
      <c r="N2456" s="103" t="str">
        <f>IF(ISBLANK('Форма 1'!$AE2456),"",IF('Форма 1'!$AE2456=1,'Форма 1'!$H2456*VLOOKUP('Форма 1'!$F2456,'Придельники с 2022'!$B$4:$X$28,'Форма 1'!$AE$8,0),IF('Форма 1'!$AE2456=2,'Форма 1'!$H2456*VLOOKUP('Форма 1'!$F2456,'Придельники с 2022'!$B$4:$X$28,13,0),IF('Форма 1'!$AE2456=3,'Форма 1'!$H2456*VLOOKUP('Форма 1'!$F2456,'Придельники с 2022'!$B$4:$X$28,12,0)))))</f>
        <v/>
      </c>
      <c r="O2456" s="103" t="str">
        <f>IF(ISNUMBER('Форма 1'!AF2456),'Форма 1'!$H2456*VLOOKUP('Форма 1'!$F2456,'Придельники с 2022'!$B$4:$X$28,'Форма 1'!AF$8),"")</f>
        <v/>
      </c>
      <c r="P2456" s="87"/>
      <c r="Q2456" s="103" t="str">
        <f>IF(ISNUMBER('Форма 1'!AH2456),'Форма 1'!$H2456*VLOOKUP('Форма 1'!$F2456,'Придельники с 2022'!$B$4:$X$28,'Форма 1'!AH$8),"")</f>
        <v/>
      </c>
      <c r="R2456" s="103" t="str">
        <f>IF(ISNUMBER('Форма 1'!AI2456),'Форма 1'!$H2456*VLOOKUP('Форма 1'!$F2456,'Придельники с 2022'!$B$4:$X$28,'Форма 1'!AI$8),"")</f>
        <v/>
      </c>
      <c r="S2456" s="103" t="str">
        <f>IF(ISNUMBER('Форма 1'!AJ2456),'Форма 1'!$H2456*VLOOKUP('Форма 1'!$F2456,'Придельники с 2022'!$B$4:$X$28,'Форма 1'!AJ$8),"")</f>
        <v/>
      </c>
      <c r="T2456" s="87"/>
    </row>
    <row r="2457" spans="1:20">
      <c r="A2457" s="188">
        <f t="shared" si="213"/>
        <v>147</v>
      </c>
      <c r="B2457" s="189" t="s">
        <v>2399</v>
      </c>
      <c r="C2457" s="99">
        <f t="shared" si="212"/>
        <v>7388426.6399999997</v>
      </c>
      <c r="D2457" s="103" t="str">
        <f>IF(ISNUMBER('Форма 1'!U2457),'Форма 1'!$H2457*VLOOKUP('Форма 1'!$F2457,'Придельники с 2022'!$B$4:$X$28,'Форма 1'!U$8),"")</f>
        <v/>
      </c>
      <c r="E2457" s="103" t="str">
        <f>IF(ISNUMBER('Форма 1'!V2457),'Форма 1'!$H2457*VLOOKUP('Форма 1'!$F2457,'Придельники с 2022'!$B$4:$X$28,'Форма 1'!V$8),"")</f>
        <v/>
      </c>
      <c r="F2457" s="103" t="str">
        <f>IF(ISNUMBER('Форма 1'!W2457),'Форма 1'!$H2457*VLOOKUP('Форма 1'!$F2457,'Придельники с 2022'!$B$4:$X$28,'Форма 1'!W$8),"")</f>
        <v/>
      </c>
      <c r="G2457" s="103">
        <f>IF(ISNUMBER('Форма 1'!X2457),'Форма 1'!$H2457*VLOOKUP('Форма 1'!$F2457,'Придельники с 2022'!$B$4:$X$28,'Форма 1'!X$8),"")</f>
        <v>2032817.79</v>
      </c>
      <c r="H2457" s="103">
        <f>IF(ISNUMBER('Форма 1'!Y2457),'Форма 1'!$H2457*VLOOKUP('Форма 1'!$F2457,'Придельники с 2022'!$B$4:$X$28,'Форма 1'!Y$8),"")</f>
        <v>5355608.8499999996</v>
      </c>
      <c r="I2457" s="103" t="str">
        <f>IF(ISNUMBER('Форма 1'!Z2457),'Форма 1'!$H2457*VLOOKUP('Форма 1'!$F2457,'Придельники с 2022'!$B$4:$X$28,'Форма 1'!Z$8),"")</f>
        <v/>
      </c>
      <c r="J2457" s="103" t="str">
        <f>IF(ISNUMBER('Форма 1'!AA2457),'Форма 1'!$H2457*VLOOKUP('Форма 1'!$F2457,'Придельники с 2022'!$B$4:$X$28,'Форма 1'!AA$8),"")</f>
        <v/>
      </c>
      <c r="K2457" s="90"/>
      <c r="L2457" s="87"/>
      <c r="M2457" s="103" t="str">
        <f>IF(ISNUMBER('Форма 1'!AD2457),'Форма 1'!$H2457*VLOOKUP('Форма 1'!$F2457,'Придельники с 2022'!$B$4:$X$28,'Форма 1'!AD$8),"")</f>
        <v/>
      </c>
      <c r="N2457" s="103" t="str">
        <f>IF(ISBLANK('Форма 1'!$AE2457),"",IF('Форма 1'!$AE2457=1,'Форма 1'!$H2457*VLOOKUP('Форма 1'!$F2457,'Придельники с 2022'!$B$4:$X$28,'Форма 1'!$AE$8,0),IF('Форма 1'!$AE2457=2,'Форма 1'!$H2457*VLOOKUP('Форма 1'!$F2457,'Придельники с 2022'!$B$4:$X$28,13,0),IF('Форма 1'!$AE2457=3,'Форма 1'!$H2457*VLOOKUP('Форма 1'!$F2457,'Придельники с 2022'!$B$4:$X$28,12,0)))))</f>
        <v/>
      </c>
      <c r="O2457" s="103" t="str">
        <f>IF(ISNUMBER('Форма 1'!AF2457),'Форма 1'!$H2457*VLOOKUP('Форма 1'!$F2457,'Придельники с 2022'!$B$4:$X$28,'Форма 1'!AF$8),"")</f>
        <v/>
      </c>
      <c r="P2457" s="87"/>
      <c r="Q2457" s="103" t="str">
        <f>IF(ISNUMBER('Форма 1'!AH2457),'Форма 1'!$H2457*VLOOKUP('Форма 1'!$F2457,'Придельники с 2022'!$B$4:$X$28,'Форма 1'!AH$8),"")</f>
        <v/>
      </c>
      <c r="R2457" s="103" t="str">
        <f>IF(ISNUMBER('Форма 1'!AI2457),'Форма 1'!$H2457*VLOOKUP('Форма 1'!$F2457,'Придельники с 2022'!$B$4:$X$28,'Форма 1'!AI$8),"")</f>
        <v/>
      </c>
      <c r="S2457" s="103" t="str">
        <f>IF(ISNUMBER('Форма 1'!AJ2457),'Форма 1'!$H2457*VLOOKUP('Форма 1'!$F2457,'Придельники с 2022'!$B$4:$X$28,'Форма 1'!AJ$8),"")</f>
        <v/>
      </c>
      <c r="T2457" s="87"/>
    </row>
    <row r="2458" spans="1:20">
      <c r="A2458" s="188">
        <f t="shared" si="213"/>
        <v>148</v>
      </c>
      <c r="B2458" s="189" t="s">
        <v>2400</v>
      </c>
      <c r="C2458" s="99">
        <f t="shared" si="212"/>
        <v>10654033.5</v>
      </c>
      <c r="D2458" s="103" t="str">
        <f>IF(ISNUMBER('Форма 1'!U2458),'Форма 1'!$H2458*VLOOKUP('Форма 1'!$F2458,'Придельники с 2022'!$B$4:$X$28,'Форма 1'!U$8),"")</f>
        <v/>
      </c>
      <c r="E2458" s="103" t="str">
        <f>IF(ISNUMBER('Форма 1'!V2458),'Форма 1'!$H2458*VLOOKUP('Форма 1'!$F2458,'Придельники с 2022'!$B$4:$X$28,'Форма 1'!V$8),"")</f>
        <v/>
      </c>
      <c r="F2458" s="103">
        <f>IF(ISNUMBER('Форма 1'!W2458),'Форма 1'!$H2458*VLOOKUP('Форма 1'!$F2458,'Придельники с 2022'!$B$4:$X$28,'Форма 1'!W$8),"")</f>
        <v>3270569.5799999996</v>
      </c>
      <c r="G2458" s="103">
        <f>IF(ISNUMBER('Форма 1'!X2458),'Форма 1'!$H2458*VLOOKUP('Форма 1'!$F2458,'Придельники с 2022'!$B$4:$X$28,'Форма 1'!X$8),"")</f>
        <v>2031452.37</v>
      </c>
      <c r="H2458" s="103">
        <f>IF(ISNUMBER('Форма 1'!Y2458),'Форма 1'!$H2458*VLOOKUP('Форма 1'!$F2458,'Придельники с 2022'!$B$4:$X$28,'Форма 1'!Y$8),"")</f>
        <v>5352011.55</v>
      </c>
      <c r="I2458" s="103" t="str">
        <f>IF(ISNUMBER('Форма 1'!Z2458),'Форма 1'!$H2458*VLOOKUP('Форма 1'!$F2458,'Придельники с 2022'!$B$4:$X$28,'Форма 1'!Z$8),"")</f>
        <v/>
      </c>
      <c r="J2458" s="103" t="str">
        <f>IF(ISNUMBER('Форма 1'!AA2458),'Форма 1'!$H2458*VLOOKUP('Форма 1'!$F2458,'Придельники с 2022'!$B$4:$X$28,'Форма 1'!AA$8),"")</f>
        <v/>
      </c>
      <c r="K2458" s="90"/>
      <c r="L2458" s="87"/>
      <c r="M2458" s="103" t="str">
        <f>IF(ISNUMBER('Форма 1'!AD2458),'Форма 1'!$H2458*VLOOKUP('Форма 1'!$F2458,'Придельники с 2022'!$B$4:$X$28,'Форма 1'!AD$8),"")</f>
        <v/>
      </c>
      <c r="N2458" s="103" t="str">
        <f>IF(ISBLANK('Форма 1'!$AE2458),"",IF('Форма 1'!$AE2458=1,'Форма 1'!$H2458*VLOOKUP('Форма 1'!$F2458,'Придельники с 2022'!$B$4:$X$28,'Форма 1'!$AE$8,0),IF('Форма 1'!$AE2458=2,'Форма 1'!$H2458*VLOOKUP('Форма 1'!$F2458,'Придельники с 2022'!$B$4:$X$28,13,0),IF('Форма 1'!$AE2458=3,'Форма 1'!$H2458*VLOOKUP('Форма 1'!$F2458,'Придельники с 2022'!$B$4:$X$28,12,0)))))</f>
        <v/>
      </c>
      <c r="O2458" s="103" t="str">
        <f>IF(ISNUMBER('Форма 1'!AF2458),'Форма 1'!$H2458*VLOOKUP('Форма 1'!$F2458,'Придельники с 2022'!$B$4:$X$28,'Форма 1'!AF$8),"")</f>
        <v/>
      </c>
      <c r="P2458" s="87"/>
      <c r="Q2458" s="103" t="str">
        <f>IF(ISNUMBER('Форма 1'!AH2458),'Форма 1'!$H2458*VLOOKUP('Форма 1'!$F2458,'Придельники с 2022'!$B$4:$X$28,'Форма 1'!AH$8),"")</f>
        <v/>
      </c>
      <c r="R2458" s="103" t="str">
        <f>IF(ISNUMBER('Форма 1'!AI2458),'Форма 1'!$H2458*VLOOKUP('Форма 1'!$F2458,'Придельники с 2022'!$B$4:$X$28,'Форма 1'!AI$8),"")</f>
        <v/>
      </c>
      <c r="S2458" s="103" t="str">
        <f>IF(ISNUMBER('Форма 1'!AJ2458),'Форма 1'!$H2458*VLOOKUP('Форма 1'!$F2458,'Придельники с 2022'!$B$4:$X$28,'Форма 1'!AJ$8),"")</f>
        <v/>
      </c>
      <c r="T2458" s="87"/>
    </row>
    <row r="2459" spans="1:20">
      <c r="A2459" s="188">
        <f t="shared" si="213"/>
        <v>149</v>
      </c>
      <c r="B2459" s="189" t="s">
        <v>2401</v>
      </c>
      <c r="C2459" s="99">
        <f t="shared" si="212"/>
        <v>10401693.5</v>
      </c>
      <c r="D2459" s="103" t="str">
        <f>IF(ISNUMBER('Форма 1'!U2459),'Форма 1'!$H2459*VLOOKUP('Форма 1'!$F2459,'Придельники с 2022'!$B$4:$X$28,'Форма 1'!U$8),"")</f>
        <v/>
      </c>
      <c r="E2459" s="103" t="str">
        <f>IF(ISNUMBER('Форма 1'!V2459),'Форма 1'!$H2459*VLOOKUP('Форма 1'!$F2459,'Придельники с 2022'!$B$4:$X$28,'Форма 1'!V$8),"")</f>
        <v/>
      </c>
      <c r="F2459" s="103">
        <f>IF(ISNUMBER('Форма 1'!W2459),'Форма 1'!$H2459*VLOOKUP('Форма 1'!$F2459,'Придельники с 2022'!$B$4:$X$28,'Форма 1'!W$8),"")</f>
        <v>3193106.38</v>
      </c>
      <c r="G2459" s="103">
        <f>IF(ISNUMBER('Форма 1'!X2459),'Форма 1'!$H2459*VLOOKUP('Форма 1'!$F2459,'Придельники с 2022'!$B$4:$X$28,'Форма 1'!X$8),"")</f>
        <v>1983337.57</v>
      </c>
      <c r="H2459" s="103">
        <f>IF(ISNUMBER('Форма 1'!Y2459),'Форма 1'!$H2459*VLOOKUP('Форма 1'!$F2459,'Придельники с 2022'!$B$4:$X$28,'Форма 1'!Y$8),"")</f>
        <v>5225249.55</v>
      </c>
      <c r="I2459" s="103" t="str">
        <f>IF(ISNUMBER('Форма 1'!Z2459),'Форма 1'!$H2459*VLOOKUP('Форма 1'!$F2459,'Придельники с 2022'!$B$4:$X$28,'Форма 1'!Z$8),"")</f>
        <v/>
      </c>
      <c r="J2459" s="103" t="str">
        <f>IF(ISNUMBER('Форма 1'!AA2459),'Форма 1'!$H2459*VLOOKUP('Форма 1'!$F2459,'Придельники с 2022'!$B$4:$X$28,'Форма 1'!AA$8),"")</f>
        <v/>
      </c>
      <c r="K2459" s="90"/>
      <c r="L2459" s="87"/>
      <c r="M2459" s="103" t="str">
        <f>IF(ISNUMBER('Форма 1'!AD2459),'Форма 1'!$H2459*VLOOKUP('Форма 1'!$F2459,'Придельники с 2022'!$B$4:$X$28,'Форма 1'!AD$8),"")</f>
        <v/>
      </c>
      <c r="N2459" s="103" t="str">
        <f>IF(ISBLANK('Форма 1'!$AE2459),"",IF('Форма 1'!$AE2459=1,'Форма 1'!$H2459*VLOOKUP('Форма 1'!$F2459,'Придельники с 2022'!$B$4:$X$28,'Форма 1'!$AE$8,0),IF('Форма 1'!$AE2459=2,'Форма 1'!$H2459*VLOOKUP('Форма 1'!$F2459,'Придельники с 2022'!$B$4:$X$28,13,0),IF('Форма 1'!$AE2459=3,'Форма 1'!$H2459*VLOOKUP('Форма 1'!$F2459,'Придельники с 2022'!$B$4:$X$28,12,0)))))</f>
        <v/>
      </c>
      <c r="O2459" s="103" t="str">
        <f>IF(ISNUMBER('Форма 1'!AF2459),'Форма 1'!$H2459*VLOOKUP('Форма 1'!$F2459,'Придельники с 2022'!$B$4:$X$28,'Форма 1'!AF$8),"")</f>
        <v/>
      </c>
      <c r="P2459" s="87"/>
      <c r="Q2459" s="103" t="str">
        <f>IF(ISNUMBER('Форма 1'!AH2459),'Форма 1'!$H2459*VLOOKUP('Форма 1'!$F2459,'Придельники с 2022'!$B$4:$X$28,'Форма 1'!AH$8),"")</f>
        <v/>
      </c>
      <c r="R2459" s="103" t="str">
        <f>IF(ISNUMBER('Форма 1'!AI2459),'Форма 1'!$H2459*VLOOKUP('Форма 1'!$F2459,'Придельники с 2022'!$B$4:$X$28,'Форма 1'!AI$8),"")</f>
        <v/>
      </c>
      <c r="S2459" s="103" t="str">
        <f>IF(ISNUMBER('Форма 1'!AJ2459),'Форма 1'!$H2459*VLOOKUP('Форма 1'!$F2459,'Придельники с 2022'!$B$4:$X$28,'Форма 1'!AJ$8),"")</f>
        <v/>
      </c>
      <c r="T2459" s="87"/>
    </row>
    <row r="2460" spans="1:20">
      <c r="A2460" s="188">
        <f t="shared" si="213"/>
        <v>150</v>
      </c>
      <c r="B2460" s="189" t="s">
        <v>2402</v>
      </c>
      <c r="C2460" s="99">
        <f t="shared" si="212"/>
        <v>5156943</v>
      </c>
      <c r="D2460" s="103" t="str">
        <f>IF(ISNUMBER('Форма 1'!U2460),'Форма 1'!$H2460*VLOOKUP('Форма 1'!$F2460,'Придельники с 2022'!$B$4:$X$28,'Форма 1'!U$8),"")</f>
        <v/>
      </c>
      <c r="E2460" s="103" t="str">
        <f>IF(ISNUMBER('Форма 1'!V2460),'Форма 1'!$H2460*VLOOKUP('Форма 1'!$F2460,'Придельники с 2022'!$B$4:$X$28,'Форма 1'!V$8),"")</f>
        <v/>
      </c>
      <c r="F2460" s="103">
        <f>IF(ISNUMBER('Форма 1'!W2460),'Форма 1'!$H2460*VLOOKUP('Форма 1'!$F2460,'Придельники с 2022'!$B$4:$X$28,'Форма 1'!W$8),"")</f>
        <v>1583075.64</v>
      </c>
      <c r="G2460" s="103">
        <f>IF(ISNUMBER('Форма 1'!X2460),'Форма 1'!$H2460*VLOOKUP('Форма 1'!$F2460,'Придельники с 2022'!$B$4:$X$28,'Форма 1'!X$8),"")</f>
        <v>983297.46000000008</v>
      </c>
      <c r="H2460" s="103">
        <f>IF(ISNUMBER('Форма 1'!Y2460),'Форма 1'!$H2460*VLOOKUP('Форма 1'!$F2460,'Придельники с 2022'!$B$4:$X$28,'Форма 1'!Y$8),"")</f>
        <v>2590569.9</v>
      </c>
      <c r="I2460" s="103" t="str">
        <f>IF(ISNUMBER('Форма 1'!Z2460),'Форма 1'!$H2460*VLOOKUP('Форма 1'!$F2460,'Придельники с 2022'!$B$4:$X$28,'Форма 1'!Z$8),"")</f>
        <v/>
      </c>
      <c r="J2460" s="103" t="str">
        <f>IF(ISNUMBER('Форма 1'!AA2460),'Форма 1'!$H2460*VLOOKUP('Форма 1'!$F2460,'Придельники с 2022'!$B$4:$X$28,'Форма 1'!AA$8),"")</f>
        <v/>
      </c>
      <c r="K2460" s="90"/>
      <c r="L2460" s="87"/>
      <c r="M2460" s="103" t="str">
        <f>IF(ISNUMBER('Форма 1'!AD2460),'Форма 1'!$H2460*VLOOKUP('Форма 1'!$F2460,'Придельники с 2022'!$B$4:$X$28,'Форма 1'!AD$8),"")</f>
        <v/>
      </c>
      <c r="N2460" s="103" t="str">
        <f>IF(ISBLANK('Форма 1'!$AE2460),"",IF('Форма 1'!$AE2460=1,'Форма 1'!$H2460*VLOOKUP('Форма 1'!$F2460,'Придельники с 2022'!$B$4:$X$28,'Форма 1'!$AE$8,0),IF('Форма 1'!$AE2460=2,'Форма 1'!$H2460*VLOOKUP('Форма 1'!$F2460,'Придельники с 2022'!$B$4:$X$28,13,0),IF('Форма 1'!$AE2460=3,'Форма 1'!$H2460*VLOOKUP('Форма 1'!$F2460,'Придельники с 2022'!$B$4:$X$28,12,0)))))</f>
        <v/>
      </c>
      <c r="O2460" s="103" t="str">
        <f>IF(ISNUMBER('Форма 1'!AF2460),'Форма 1'!$H2460*VLOOKUP('Форма 1'!$F2460,'Придельники с 2022'!$B$4:$X$28,'Форма 1'!AF$8),"")</f>
        <v/>
      </c>
      <c r="P2460" s="87"/>
      <c r="Q2460" s="103" t="str">
        <f>IF(ISNUMBER('Форма 1'!AH2460),'Форма 1'!$H2460*VLOOKUP('Форма 1'!$F2460,'Придельники с 2022'!$B$4:$X$28,'Форма 1'!AH$8),"")</f>
        <v/>
      </c>
      <c r="R2460" s="103" t="str">
        <f>IF(ISNUMBER('Форма 1'!AI2460),'Форма 1'!$H2460*VLOOKUP('Форма 1'!$F2460,'Придельники с 2022'!$B$4:$X$28,'Форма 1'!AI$8),"")</f>
        <v/>
      </c>
      <c r="S2460" s="103" t="str">
        <f>IF(ISNUMBER('Форма 1'!AJ2460),'Форма 1'!$H2460*VLOOKUP('Форма 1'!$F2460,'Придельники с 2022'!$B$4:$X$28,'Форма 1'!AJ$8),"")</f>
        <v/>
      </c>
      <c r="T2460" s="87"/>
    </row>
    <row r="2461" spans="1:20">
      <c r="A2461" s="188">
        <f t="shared" si="213"/>
        <v>151</v>
      </c>
      <c r="B2461" s="189" t="s">
        <v>2403</v>
      </c>
      <c r="C2461" s="99">
        <f t="shared" si="212"/>
        <v>8019467.5</v>
      </c>
      <c r="D2461" s="103" t="str">
        <f>IF(ISNUMBER('Форма 1'!U2461),'Форма 1'!$H2461*VLOOKUP('Форма 1'!$F2461,'Придельники с 2022'!$B$4:$X$28,'Форма 1'!U$8),"")</f>
        <v/>
      </c>
      <c r="E2461" s="103" t="str">
        <f>IF(ISNUMBER('Форма 1'!V2461),'Форма 1'!$H2461*VLOOKUP('Форма 1'!$F2461,'Придельники с 2022'!$B$4:$X$28,'Форма 1'!V$8),"")</f>
        <v/>
      </c>
      <c r="F2461" s="103">
        <f>IF(ISNUMBER('Форма 1'!W2461),'Форма 1'!$H2461*VLOOKUP('Форма 1'!$F2461,'Придельники с 2022'!$B$4:$X$28,'Форма 1'!W$8),"")</f>
        <v>2461811.9</v>
      </c>
      <c r="G2461" s="103">
        <f>IF(ISNUMBER('Форма 1'!X2461),'Форма 1'!$H2461*VLOOKUP('Форма 1'!$F2461,'Придельники с 2022'!$B$4:$X$28,'Форма 1'!X$8),"")</f>
        <v>1529107.85</v>
      </c>
      <c r="H2461" s="103">
        <f>IF(ISNUMBER('Форма 1'!Y2461),'Форма 1'!$H2461*VLOOKUP('Форма 1'!$F2461,'Придельники с 2022'!$B$4:$X$28,'Форма 1'!Y$8),"")</f>
        <v>4028547.75</v>
      </c>
      <c r="I2461" s="103" t="str">
        <f>IF(ISNUMBER('Форма 1'!Z2461),'Форма 1'!$H2461*VLOOKUP('Форма 1'!$F2461,'Придельники с 2022'!$B$4:$X$28,'Форма 1'!Z$8),"")</f>
        <v/>
      </c>
      <c r="J2461" s="103" t="str">
        <f>IF(ISNUMBER('Форма 1'!AA2461),'Форма 1'!$H2461*VLOOKUP('Форма 1'!$F2461,'Придельники с 2022'!$B$4:$X$28,'Форма 1'!AA$8),"")</f>
        <v/>
      </c>
      <c r="K2461" s="90"/>
      <c r="L2461" s="87"/>
      <c r="M2461" s="103" t="str">
        <f>IF(ISNUMBER('Форма 1'!AD2461),'Форма 1'!$H2461*VLOOKUP('Форма 1'!$F2461,'Придельники с 2022'!$B$4:$X$28,'Форма 1'!AD$8),"")</f>
        <v/>
      </c>
      <c r="N2461" s="103" t="str">
        <f>IF(ISBLANK('Форма 1'!$AE2461),"",IF('Форма 1'!$AE2461=1,'Форма 1'!$H2461*VLOOKUP('Форма 1'!$F2461,'Придельники с 2022'!$B$4:$X$28,'Форма 1'!$AE$8,0),IF('Форма 1'!$AE2461=2,'Форма 1'!$H2461*VLOOKUP('Форма 1'!$F2461,'Придельники с 2022'!$B$4:$X$28,13,0),IF('Форма 1'!$AE2461=3,'Форма 1'!$H2461*VLOOKUP('Форма 1'!$F2461,'Придельники с 2022'!$B$4:$X$28,12,0)))))</f>
        <v/>
      </c>
      <c r="O2461" s="103" t="str">
        <f>IF(ISNUMBER('Форма 1'!AF2461),'Форма 1'!$H2461*VLOOKUP('Форма 1'!$F2461,'Придельники с 2022'!$B$4:$X$28,'Форма 1'!AF$8),"")</f>
        <v/>
      </c>
      <c r="P2461" s="87"/>
      <c r="Q2461" s="103" t="str">
        <f>IF(ISNUMBER('Форма 1'!AH2461),'Форма 1'!$H2461*VLOOKUP('Форма 1'!$F2461,'Придельники с 2022'!$B$4:$X$28,'Форма 1'!AH$8),"")</f>
        <v/>
      </c>
      <c r="R2461" s="103" t="str">
        <f>IF(ISNUMBER('Форма 1'!AI2461),'Форма 1'!$H2461*VLOOKUP('Форма 1'!$F2461,'Придельники с 2022'!$B$4:$X$28,'Форма 1'!AI$8),"")</f>
        <v/>
      </c>
      <c r="S2461" s="103" t="str">
        <f>IF(ISNUMBER('Форма 1'!AJ2461),'Форма 1'!$H2461*VLOOKUP('Форма 1'!$F2461,'Придельники с 2022'!$B$4:$X$28,'Форма 1'!AJ$8),"")</f>
        <v/>
      </c>
      <c r="T2461" s="87"/>
    </row>
    <row r="2462" spans="1:20">
      <c r="A2462" s="188">
        <f t="shared" si="213"/>
        <v>152</v>
      </c>
      <c r="B2462" s="189" t="s">
        <v>2404</v>
      </c>
      <c r="C2462" s="99">
        <f t="shared" si="212"/>
        <v>7970363.5</v>
      </c>
      <c r="D2462" s="103" t="str">
        <f>IF(ISNUMBER('Форма 1'!U2462),'Форма 1'!$H2462*VLOOKUP('Форма 1'!$F2462,'Придельники с 2022'!$B$4:$X$28,'Форма 1'!U$8),"")</f>
        <v/>
      </c>
      <c r="E2462" s="103" t="str">
        <f>IF(ISNUMBER('Форма 1'!V2462),'Форма 1'!$H2462*VLOOKUP('Форма 1'!$F2462,'Придельники с 2022'!$B$4:$X$28,'Форма 1'!V$8),"")</f>
        <v/>
      </c>
      <c r="F2462" s="103">
        <f>IF(ISNUMBER('Форма 1'!W2462),'Форма 1'!$H2462*VLOOKUP('Форма 1'!$F2462,'Придельники с 2022'!$B$4:$X$28,'Форма 1'!W$8),"")</f>
        <v>2446737.98</v>
      </c>
      <c r="G2462" s="103">
        <f>IF(ISNUMBER('Форма 1'!X2462),'Форма 1'!$H2462*VLOOKUP('Форма 1'!$F2462,'Придельники с 2022'!$B$4:$X$28,'Форма 1'!X$8),"")</f>
        <v>1519744.97</v>
      </c>
      <c r="H2462" s="103">
        <f>IF(ISNUMBER('Форма 1'!Y2462),'Форма 1'!$H2462*VLOOKUP('Форма 1'!$F2462,'Придельники с 2022'!$B$4:$X$28,'Форма 1'!Y$8),"")</f>
        <v>4003880.55</v>
      </c>
      <c r="I2462" s="103" t="str">
        <f>IF(ISNUMBER('Форма 1'!Z2462),'Форма 1'!$H2462*VLOOKUP('Форма 1'!$F2462,'Придельники с 2022'!$B$4:$X$28,'Форма 1'!Z$8),"")</f>
        <v/>
      </c>
      <c r="J2462" s="103" t="str">
        <f>IF(ISNUMBER('Форма 1'!AA2462),'Форма 1'!$H2462*VLOOKUP('Форма 1'!$F2462,'Придельники с 2022'!$B$4:$X$28,'Форма 1'!AA$8),"")</f>
        <v/>
      </c>
      <c r="K2462" s="90"/>
      <c r="L2462" s="87"/>
      <c r="M2462" s="103" t="str">
        <f>IF(ISNUMBER('Форма 1'!AD2462),'Форма 1'!$H2462*VLOOKUP('Форма 1'!$F2462,'Придельники с 2022'!$B$4:$X$28,'Форма 1'!AD$8),"")</f>
        <v/>
      </c>
      <c r="N2462" s="103" t="str">
        <f>IF(ISBLANK('Форма 1'!$AE2462),"",IF('Форма 1'!$AE2462=1,'Форма 1'!$H2462*VLOOKUP('Форма 1'!$F2462,'Придельники с 2022'!$B$4:$X$28,'Форма 1'!$AE$8,0),IF('Форма 1'!$AE2462=2,'Форма 1'!$H2462*VLOOKUP('Форма 1'!$F2462,'Придельники с 2022'!$B$4:$X$28,13,0),IF('Форма 1'!$AE2462=3,'Форма 1'!$H2462*VLOOKUP('Форма 1'!$F2462,'Придельники с 2022'!$B$4:$X$28,12,0)))))</f>
        <v/>
      </c>
      <c r="O2462" s="103" t="str">
        <f>IF(ISNUMBER('Форма 1'!AF2462),'Форма 1'!$H2462*VLOOKUP('Форма 1'!$F2462,'Придельники с 2022'!$B$4:$X$28,'Форма 1'!AF$8),"")</f>
        <v/>
      </c>
      <c r="P2462" s="87"/>
      <c r="Q2462" s="103" t="str">
        <f>IF(ISNUMBER('Форма 1'!AH2462),'Форма 1'!$H2462*VLOOKUP('Форма 1'!$F2462,'Придельники с 2022'!$B$4:$X$28,'Форма 1'!AH$8),"")</f>
        <v/>
      </c>
      <c r="R2462" s="103" t="str">
        <f>IF(ISNUMBER('Форма 1'!AI2462),'Форма 1'!$H2462*VLOOKUP('Форма 1'!$F2462,'Придельники с 2022'!$B$4:$X$28,'Форма 1'!AI$8),"")</f>
        <v/>
      </c>
      <c r="S2462" s="103" t="str">
        <f>IF(ISNUMBER('Форма 1'!AJ2462),'Форма 1'!$H2462*VLOOKUP('Форма 1'!$F2462,'Придельники с 2022'!$B$4:$X$28,'Форма 1'!AJ$8),"")</f>
        <v/>
      </c>
      <c r="T2462" s="87"/>
    </row>
    <row r="2463" spans="1:20">
      <c r="A2463" s="188">
        <f t="shared" si="213"/>
        <v>153</v>
      </c>
      <c r="B2463" s="189" t="s">
        <v>2405</v>
      </c>
      <c r="C2463" s="99">
        <f t="shared" si="212"/>
        <v>6431771.5</v>
      </c>
      <c r="D2463" s="103" t="str">
        <f>IF(ISNUMBER('Форма 1'!U2463),'Форма 1'!$H2463*VLOOKUP('Форма 1'!$F2463,'Придельники с 2022'!$B$4:$X$28,'Форма 1'!U$8),"")</f>
        <v/>
      </c>
      <c r="E2463" s="103" t="str">
        <f>IF(ISNUMBER('Форма 1'!V2463),'Форма 1'!$H2463*VLOOKUP('Форма 1'!$F2463,'Придельники с 2022'!$B$4:$X$28,'Форма 1'!V$8),"")</f>
        <v/>
      </c>
      <c r="F2463" s="103">
        <f>IF(ISNUMBER('Форма 1'!W2463),'Форма 1'!$H2463*VLOOKUP('Форма 1'!$F2463,'Придельники с 2022'!$B$4:$X$28,'Форма 1'!W$8),"")</f>
        <v>1974421.82</v>
      </c>
      <c r="G2463" s="103">
        <f>IF(ISNUMBER('Форма 1'!X2463),'Форма 1'!$H2463*VLOOKUP('Форма 1'!$F2463,'Придельники с 2022'!$B$4:$X$28,'Форма 1'!X$8),"")</f>
        <v>1226374.7300000002</v>
      </c>
      <c r="H2463" s="103">
        <f>IF(ISNUMBER('Форма 1'!Y2463),'Форма 1'!$H2463*VLOOKUP('Форма 1'!$F2463,'Придельники с 2022'!$B$4:$X$28,'Форма 1'!Y$8),"")</f>
        <v>3230974.95</v>
      </c>
      <c r="I2463" s="103" t="str">
        <f>IF(ISNUMBER('Форма 1'!Z2463),'Форма 1'!$H2463*VLOOKUP('Форма 1'!$F2463,'Придельники с 2022'!$B$4:$X$28,'Форма 1'!Z$8),"")</f>
        <v/>
      </c>
      <c r="J2463" s="103" t="str">
        <f>IF(ISNUMBER('Форма 1'!AA2463),'Форма 1'!$H2463*VLOOKUP('Форма 1'!$F2463,'Придельники с 2022'!$B$4:$X$28,'Форма 1'!AA$8),"")</f>
        <v/>
      </c>
      <c r="K2463" s="90"/>
      <c r="L2463" s="87"/>
      <c r="M2463" s="103" t="str">
        <f>IF(ISNUMBER('Форма 1'!AD2463),'Форма 1'!$H2463*VLOOKUP('Форма 1'!$F2463,'Придельники с 2022'!$B$4:$X$28,'Форма 1'!AD$8),"")</f>
        <v/>
      </c>
      <c r="N2463" s="103" t="str">
        <f>IF(ISBLANK('Форма 1'!$AE2463),"",IF('Форма 1'!$AE2463=1,'Форма 1'!$H2463*VLOOKUP('Форма 1'!$F2463,'Придельники с 2022'!$B$4:$X$28,'Форма 1'!$AE$8,0),IF('Форма 1'!$AE2463=2,'Форма 1'!$H2463*VLOOKUP('Форма 1'!$F2463,'Придельники с 2022'!$B$4:$X$28,13,0),IF('Форма 1'!$AE2463=3,'Форма 1'!$H2463*VLOOKUP('Форма 1'!$F2463,'Придельники с 2022'!$B$4:$X$28,12,0)))))</f>
        <v/>
      </c>
      <c r="O2463" s="103" t="str">
        <f>IF(ISNUMBER('Форма 1'!AF2463),'Форма 1'!$H2463*VLOOKUP('Форма 1'!$F2463,'Придельники с 2022'!$B$4:$X$28,'Форма 1'!AF$8),"")</f>
        <v/>
      </c>
      <c r="P2463" s="87"/>
      <c r="Q2463" s="103" t="str">
        <f>IF(ISNUMBER('Форма 1'!AH2463),'Форма 1'!$H2463*VLOOKUP('Форма 1'!$F2463,'Придельники с 2022'!$B$4:$X$28,'Форма 1'!AH$8),"")</f>
        <v/>
      </c>
      <c r="R2463" s="103" t="str">
        <f>IF(ISNUMBER('Форма 1'!AI2463),'Форма 1'!$H2463*VLOOKUP('Форма 1'!$F2463,'Придельники с 2022'!$B$4:$X$28,'Форма 1'!AI$8),"")</f>
        <v/>
      </c>
      <c r="S2463" s="103" t="str">
        <f>IF(ISNUMBER('Форма 1'!AJ2463),'Форма 1'!$H2463*VLOOKUP('Форма 1'!$F2463,'Придельники с 2022'!$B$4:$X$28,'Форма 1'!AJ$8),"")</f>
        <v/>
      </c>
      <c r="T2463" s="87"/>
    </row>
    <row r="2464" spans="1:20">
      <c r="A2464" s="188">
        <f t="shared" si="213"/>
        <v>154</v>
      </c>
      <c r="B2464" s="189" t="s">
        <v>2406</v>
      </c>
      <c r="C2464" s="99">
        <f t="shared" si="212"/>
        <v>44337013.308000006</v>
      </c>
      <c r="D2464" s="103">
        <f>IF(ISNUMBER('Форма 1'!U2464),'Форма 1'!$H2464*VLOOKUP('Форма 1'!$F2464,'Придельники с 2022'!$B$4:$X$28,'Форма 1'!U$8),"")</f>
        <v>7773950.4960000003</v>
      </c>
      <c r="E2464" s="103">
        <f>IF(ISNUMBER('Форма 1'!V2464),'Форма 1'!$H2464*VLOOKUP('Форма 1'!$F2464,'Придельники с 2022'!$B$4:$X$28,'Форма 1'!V$8),"")</f>
        <v>15429030.639</v>
      </c>
      <c r="F2464" s="103">
        <f>IF(ISNUMBER('Форма 1'!W2464),'Форма 1'!$H2464*VLOOKUP('Форма 1'!$F2464,'Придельники с 2022'!$B$4:$X$28,'Форма 1'!W$8),"")</f>
        <v>6195370.818</v>
      </c>
      <c r="G2464" s="103">
        <f>IF(ISNUMBER('Форма 1'!X2464),'Форма 1'!$H2464*VLOOKUP('Форма 1'!$F2464,'Придельники с 2022'!$B$4:$X$28,'Форма 1'!X$8),"")</f>
        <v>2652522.5279999999</v>
      </c>
      <c r="H2464" s="103">
        <f>IF(ISNUMBER('Форма 1'!Y2464),'Форма 1'!$H2464*VLOOKUP('Форма 1'!$F2464,'Придельники с 2022'!$B$4:$X$28,'Форма 1'!Y$8),"")</f>
        <v>8959009.5990000013</v>
      </c>
      <c r="I2464" s="103">
        <f>IF(ISNUMBER('Форма 1'!Z2464),'Форма 1'!$H2464*VLOOKUP('Форма 1'!$F2464,'Придельники с 2022'!$B$4:$X$28,'Форма 1'!Z$8),"")</f>
        <v>3327129.2280000001</v>
      </c>
      <c r="J2464" s="103" t="str">
        <f>IF(ISNUMBER('Форма 1'!AA2464),'Форма 1'!$H2464*VLOOKUP('Форма 1'!$F2464,'Придельники с 2022'!$B$4:$X$28,'Форма 1'!AA$8),"")</f>
        <v/>
      </c>
      <c r="K2464" s="90"/>
      <c r="L2464" s="87"/>
      <c r="M2464" s="103" t="str">
        <f>IF(ISNUMBER('Форма 1'!AD2464),'Форма 1'!$H2464*VLOOKUP('Форма 1'!$F2464,'Придельники с 2022'!$B$4:$X$28,'Форма 1'!AD$8),"")</f>
        <v/>
      </c>
      <c r="N2464" s="103" t="str">
        <f>IF(ISBLANK('Форма 1'!$AE2464),"",IF('Форма 1'!$AE2464=1,'Форма 1'!$H2464*VLOOKUP('Форма 1'!$F2464,'Придельники с 2022'!$B$4:$X$28,'Форма 1'!$AE$8,0),IF('Форма 1'!$AE2464=2,'Форма 1'!$H2464*VLOOKUP('Форма 1'!$F2464,'Придельники с 2022'!$B$4:$X$28,13,0),IF('Форма 1'!$AE2464=3,'Форма 1'!$H2464*VLOOKUP('Форма 1'!$F2464,'Придельники с 2022'!$B$4:$X$28,12,0)))))</f>
        <v/>
      </c>
      <c r="O2464" s="103" t="str">
        <f>IF(ISNUMBER('Форма 1'!AF2464),'Форма 1'!$H2464*VLOOKUP('Форма 1'!$F2464,'Придельники с 2022'!$B$4:$X$28,'Форма 1'!AF$8),"")</f>
        <v/>
      </c>
      <c r="P2464" s="87"/>
      <c r="Q2464" s="103" t="str">
        <f>IF(ISNUMBER('Форма 1'!AH2464),'Форма 1'!$H2464*VLOOKUP('Форма 1'!$F2464,'Придельники с 2022'!$B$4:$X$28,'Форма 1'!AH$8),"")</f>
        <v/>
      </c>
      <c r="R2464" s="103" t="str">
        <f>IF(ISNUMBER('Форма 1'!AI2464),'Форма 1'!$H2464*VLOOKUP('Форма 1'!$F2464,'Придельники с 2022'!$B$4:$X$28,'Форма 1'!AI$8),"")</f>
        <v/>
      </c>
      <c r="S2464" s="103" t="str">
        <f>IF(ISNUMBER('Форма 1'!AJ2464),'Форма 1'!$H2464*VLOOKUP('Форма 1'!$F2464,'Придельники с 2022'!$B$4:$X$28,'Форма 1'!AJ$8),"")</f>
        <v/>
      </c>
      <c r="T2464" s="87"/>
    </row>
    <row r="2465" spans="1:20">
      <c r="A2465" s="188">
        <f t="shared" si="213"/>
        <v>155</v>
      </c>
      <c r="B2465" s="189" t="s">
        <v>2407</v>
      </c>
      <c r="C2465" s="99">
        <f t="shared" si="212"/>
        <v>16416251.5</v>
      </c>
      <c r="D2465" s="103" t="str">
        <f>IF(ISNUMBER('Форма 1'!U2465),'Форма 1'!$H2465*VLOOKUP('Форма 1'!$F2465,'Придельники с 2022'!$B$4:$X$28,'Форма 1'!U$8),"")</f>
        <v/>
      </c>
      <c r="E2465" s="103" t="str">
        <f>IF(ISNUMBER('Форма 1'!V2465),'Форма 1'!$H2465*VLOOKUP('Форма 1'!$F2465,'Придельники с 2022'!$B$4:$X$28,'Форма 1'!V$8),"")</f>
        <v/>
      </c>
      <c r="F2465" s="103">
        <f>IF(ISNUMBER('Форма 1'!W2465),'Форма 1'!$H2465*VLOOKUP('Форма 1'!$F2465,'Придельники с 2022'!$B$4:$X$28,'Форма 1'!W$8),"")</f>
        <v>5039452.22</v>
      </c>
      <c r="G2465" s="103">
        <f>IF(ISNUMBER('Форма 1'!X2465),'Форма 1'!$H2465*VLOOKUP('Форма 1'!$F2465,'Придельники с 2022'!$B$4:$X$28,'Форма 1'!X$8),"")</f>
        <v>3130160.33</v>
      </c>
      <c r="H2465" s="103">
        <f>IF(ISNUMBER('Форма 1'!Y2465),'Форма 1'!$H2465*VLOOKUP('Форма 1'!$F2465,'Придельники с 2022'!$B$4:$X$28,'Форма 1'!Y$8),"")</f>
        <v>8246638.9499999993</v>
      </c>
      <c r="I2465" s="103" t="str">
        <f>IF(ISNUMBER('Форма 1'!Z2465),'Форма 1'!$H2465*VLOOKUP('Форма 1'!$F2465,'Придельники с 2022'!$B$4:$X$28,'Форма 1'!Z$8),"")</f>
        <v/>
      </c>
      <c r="J2465" s="103" t="str">
        <f>IF(ISNUMBER('Форма 1'!AA2465),'Форма 1'!$H2465*VLOOKUP('Форма 1'!$F2465,'Придельники с 2022'!$B$4:$X$28,'Форма 1'!AA$8),"")</f>
        <v/>
      </c>
      <c r="K2465" s="90"/>
      <c r="L2465" s="87"/>
      <c r="M2465" s="103" t="str">
        <f>IF(ISNUMBER('Форма 1'!AD2465),'Форма 1'!$H2465*VLOOKUP('Форма 1'!$F2465,'Придельники с 2022'!$B$4:$X$28,'Форма 1'!AD$8),"")</f>
        <v/>
      </c>
      <c r="N2465" s="103" t="str">
        <f>IF(ISBLANK('Форма 1'!$AE2465),"",IF('Форма 1'!$AE2465=1,'Форма 1'!$H2465*VLOOKUP('Форма 1'!$F2465,'Придельники с 2022'!$B$4:$X$28,'Форма 1'!$AE$8,0),IF('Форма 1'!$AE2465=2,'Форма 1'!$H2465*VLOOKUP('Форма 1'!$F2465,'Придельники с 2022'!$B$4:$X$28,13,0),IF('Форма 1'!$AE2465=3,'Форма 1'!$H2465*VLOOKUP('Форма 1'!$F2465,'Придельники с 2022'!$B$4:$X$28,12,0)))))</f>
        <v/>
      </c>
      <c r="O2465" s="103" t="str">
        <f>IF(ISNUMBER('Форма 1'!AF2465),'Форма 1'!$H2465*VLOOKUP('Форма 1'!$F2465,'Придельники с 2022'!$B$4:$X$28,'Форма 1'!AF$8),"")</f>
        <v/>
      </c>
      <c r="P2465" s="87"/>
      <c r="Q2465" s="103" t="str">
        <f>IF(ISNUMBER('Форма 1'!AH2465),'Форма 1'!$H2465*VLOOKUP('Форма 1'!$F2465,'Придельники с 2022'!$B$4:$X$28,'Форма 1'!AH$8),"")</f>
        <v/>
      </c>
      <c r="R2465" s="103" t="str">
        <f>IF(ISNUMBER('Форма 1'!AI2465),'Форма 1'!$H2465*VLOOKUP('Форма 1'!$F2465,'Придельники с 2022'!$B$4:$X$28,'Форма 1'!AI$8),"")</f>
        <v/>
      </c>
      <c r="S2465" s="103" t="str">
        <f>IF(ISNUMBER('Форма 1'!AJ2465),'Форма 1'!$H2465*VLOOKUP('Форма 1'!$F2465,'Придельники с 2022'!$B$4:$X$28,'Форма 1'!AJ$8),"")</f>
        <v/>
      </c>
      <c r="T2465" s="87"/>
    </row>
    <row r="2466" spans="1:20">
      <c r="A2466" s="188">
        <f t="shared" si="213"/>
        <v>156</v>
      </c>
      <c r="B2466" s="189" t="s">
        <v>2408</v>
      </c>
      <c r="C2466" s="99">
        <f t="shared" si="212"/>
        <v>8336086</v>
      </c>
      <c r="D2466" s="103" t="str">
        <f>IF(ISNUMBER('Форма 1'!U2466),'Форма 1'!$H2466*VLOOKUP('Форма 1'!$F2466,'Придельники с 2022'!$B$4:$X$28,'Форма 1'!U$8),"")</f>
        <v/>
      </c>
      <c r="E2466" s="103" t="str">
        <f>IF(ISNUMBER('Форма 1'!V2466),'Форма 1'!$H2466*VLOOKUP('Форма 1'!$F2466,'Придельники с 2022'!$B$4:$X$28,'Форма 1'!V$8),"")</f>
        <v/>
      </c>
      <c r="F2466" s="103">
        <f>IF(ISNUMBER('Форма 1'!W2466),'Форма 1'!$H2466*VLOOKUP('Форма 1'!$F2466,'Придельники с 2022'!$B$4:$X$28,'Форма 1'!W$8),"")</f>
        <v>2559007.2799999998</v>
      </c>
      <c r="G2466" s="103">
        <f>IF(ISNUMBER('Форма 1'!X2466),'Форма 1'!$H2466*VLOOKUP('Форма 1'!$F2466,'Придельники с 2022'!$B$4:$X$28,'Форма 1'!X$8),"")</f>
        <v>1589478.9200000002</v>
      </c>
      <c r="H2466" s="103">
        <f>IF(ISNUMBER('Форма 1'!Y2466),'Форма 1'!$H2466*VLOOKUP('Форма 1'!$F2466,'Придельники с 2022'!$B$4:$X$28,'Форма 1'!Y$8),"")</f>
        <v>4187599.8</v>
      </c>
      <c r="I2466" s="103" t="str">
        <f>IF(ISNUMBER('Форма 1'!Z2466),'Форма 1'!$H2466*VLOOKUP('Форма 1'!$F2466,'Придельники с 2022'!$B$4:$X$28,'Форма 1'!Z$8),"")</f>
        <v/>
      </c>
      <c r="J2466" s="103" t="str">
        <f>IF(ISNUMBER('Форма 1'!AA2466),'Форма 1'!$H2466*VLOOKUP('Форма 1'!$F2466,'Придельники с 2022'!$B$4:$X$28,'Форма 1'!AA$8),"")</f>
        <v/>
      </c>
      <c r="K2466" s="90"/>
      <c r="L2466" s="87"/>
      <c r="M2466" s="103" t="str">
        <f>IF(ISNUMBER('Форма 1'!AD2466),'Форма 1'!$H2466*VLOOKUP('Форма 1'!$F2466,'Придельники с 2022'!$B$4:$X$28,'Форма 1'!AD$8),"")</f>
        <v/>
      </c>
      <c r="N2466" s="103" t="str">
        <f>IF(ISBLANK('Форма 1'!$AE2466),"",IF('Форма 1'!$AE2466=1,'Форма 1'!$H2466*VLOOKUP('Форма 1'!$F2466,'Придельники с 2022'!$B$4:$X$28,'Форма 1'!$AE$8,0),IF('Форма 1'!$AE2466=2,'Форма 1'!$H2466*VLOOKUP('Форма 1'!$F2466,'Придельники с 2022'!$B$4:$X$28,13,0),IF('Форма 1'!$AE2466=3,'Форма 1'!$H2466*VLOOKUP('Форма 1'!$F2466,'Придельники с 2022'!$B$4:$X$28,12,0)))))</f>
        <v/>
      </c>
      <c r="O2466" s="103" t="str">
        <f>IF(ISNUMBER('Форма 1'!AF2466),'Форма 1'!$H2466*VLOOKUP('Форма 1'!$F2466,'Придельники с 2022'!$B$4:$X$28,'Форма 1'!AF$8),"")</f>
        <v/>
      </c>
      <c r="P2466" s="87"/>
      <c r="Q2466" s="103" t="str">
        <f>IF(ISNUMBER('Форма 1'!AH2466),'Форма 1'!$H2466*VLOOKUP('Форма 1'!$F2466,'Придельники с 2022'!$B$4:$X$28,'Форма 1'!AH$8),"")</f>
        <v/>
      </c>
      <c r="R2466" s="103" t="str">
        <f>IF(ISNUMBER('Форма 1'!AI2466),'Форма 1'!$H2466*VLOOKUP('Форма 1'!$F2466,'Придельники с 2022'!$B$4:$X$28,'Форма 1'!AI$8),"")</f>
        <v/>
      </c>
      <c r="S2466" s="103" t="str">
        <f>IF(ISNUMBER('Форма 1'!AJ2466),'Форма 1'!$H2466*VLOOKUP('Форма 1'!$F2466,'Придельники с 2022'!$B$4:$X$28,'Форма 1'!AJ$8),"")</f>
        <v/>
      </c>
      <c r="T2466" s="87"/>
    </row>
    <row r="2467" spans="1:20">
      <c r="A2467" s="188">
        <f t="shared" si="213"/>
        <v>157</v>
      </c>
      <c r="B2467" s="189" t="s">
        <v>2409</v>
      </c>
      <c r="C2467" s="99">
        <f t="shared" si="212"/>
        <v>13922689</v>
      </c>
      <c r="D2467" s="103" t="str">
        <f>IF(ISNUMBER('Форма 1'!U2467),'Форма 1'!$H2467*VLOOKUP('Форма 1'!$F2467,'Придельники с 2022'!$B$4:$X$28,'Форма 1'!U$8),"")</f>
        <v/>
      </c>
      <c r="E2467" s="103" t="str">
        <f>IF(ISNUMBER('Форма 1'!V2467),'Форма 1'!$H2467*VLOOKUP('Форма 1'!$F2467,'Придельники с 2022'!$B$4:$X$28,'Форма 1'!V$8),"")</f>
        <v/>
      </c>
      <c r="F2467" s="103">
        <f>IF(ISNUMBER('Форма 1'!W2467),'Форма 1'!$H2467*VLOOKUP('Форма 1'!$F2467,'Придельники с 2022'!$B$4:$X$28,'Форма 1'!W$8),"")</f>
        <v>4273979.72</v>
      </c>
      <c r="G2467" s="103">
        <f>IF(ISNUMBER('Форма 1'!X2467),'Форма 1'!$H2467*VLOOKUP('Форма 1'!$F2467,'Придельники с 2022'!$B$4:$X$28,'Форма 1'!X$8),"")</f>
        <v>2654701.58</v>
      </c>
      <c r="H2467" s="103">
        <f>IF(ISNUMBER('Форма 1'!Y2467),'Форма 1'!$H2467*VLOOKUP('Форма 1'!$F2467,'Придельники с 2022'!$B$4:$X$28,'Форма 1'!Y$8),"")</f>
        <v>6994007.7000000002</v>
      </c>
      <c r="I2467" s="103" t="str">
        <f>IF(ISNUMBER('Форма 1'!Z2467),'Форма 1'!$H2467*VLOOKUP('Форма 1'!$F2467,'Придельники с 2022'!$B$4:$X$28,'Форма 1'!Z$8),"")</f>
        <v/>
      </c>
      <c r="J2467" s="103" t="str">
        <f>IF(ISNUMBER('Форма 1'!AA2467),'Форма 1'!$H2467*VLOOKUP('Форма 1'!$F2467,'Придельники с 2022'!$B$4:$X$28,'Форма 1'!AA$8),"")</f>
        <v/>
      </c>
      <c r="K2467" s="90"/>
      <c r="L2467" s="87"/>
      <c r="M2467" s="103" t="str">
        <f>IF(ISNUMBER('Форма 1'!AD2467),'Форма 1'!$H2467*VLOOKUP('Форма 1'!$F2467,'Придельники с 2022'!$B$4:$X$28,'Форма 1'!AD$8),"")</f>
        <v/>
      </c>
      <c r="N2467" s="103" t="str">
        <f>IF(ISBLANK('Форма 1'!$AE2467),"",IF('Форма 1'!$AE2467=1,'Форма 1'!$H2467*VLOOKUP('Форма 1'!$F2467,'Придельники с 2022'!$B$4:$X$28,'Форма 1'!$AE$8,0),IF('Форма 1'!$AE2467=2,'Форма 1'!$H2467*VLOOKUP('Форма 1'!$F2467,'Придельники с 2022'!$B$4:$X$28,13,0),IF('Форма 1'!$AE2467=3,'Форма 1'!$H2467*VLOOKUP('Форма 1'!$F2467,'Придельники с 2022'!$B$4:$X$28,12,0)))))</f>
        <v/>
      </c>
      <c r="O2467" s="103" t="str">
        <f>IF(ISNUMBER('Форма 1'!AF2467),'Форма 1'!$H2467*VLOOKUP('Форма 1'!$F2467,'Придельники с 2022'!$B$4:$X$28,'Форма 1'!AF$8),"")</f>
        <v/>
      </c>
      <c r="P2467" s="87"/>
      <c r="Q2467" s="103" t="str">
        <f>IF(ISNUMBER('Форма 1'!AH2467),'Форма 1'!$H2467*VLOOKUP('Форма 1'!$F2467,'Придельники с 2022'!$B$4:$X$28,'Форма 1'!AH$8),"")</f>
        <v/>
      </c>
      <c r="R2467" s="103" t="str">
        <f>IF(ISNUMBER('Форма 1'!AI2467),'Форма 1'!$H2467*VLOOKUP('Форма 1'!$F2467,'Придельники с 2022'!$B$4:$X$28,'Форма 1'!AI$8),"")</f>
        <v/>
      </c>
      <c r="S2467" s="103" t="str">
        <f>IF(ISNUMBER('Форма 1'!AJ2467),'Форма 1'!$H2467*VLOOKUP('Форма 1'!$F2467,'Придельники с 2022'!$B$4:$X$28,'Форма 1'!AJ$8),"")</f>
        <v/>
      </c>
      <c r="T2467" s="87"/>
    </row>
    <row r="2468" spans="1:20">
      <c r="A2468" s="188">
        <f t="shared" si="213"/>
        <v>158</v>
      </c>
      <c r="B2468" s="189" t="s">
        <v>2410</v>
      </c>
      <c r="C2468" s="99">
        <f t="shared" si="212"/>
        <v>5099996</v>
      </c>
      <c r="D2468" s="103" t="str">
        <f>IF(ISNUMBER('Форма 1'!U2468),'Форма 1'!$H2468*VLOOKUP('Форма 1'!$F2468,'Придельники с 2022'!$B$4:$X$28,'Форма 1'!U$8),"")</f>
        <v/>
      </c>
      <c r="E2468" s="103" t="str">
        <f>IF(ISNUMBER('Форма 1'!V2468),'Форма 1'!$H2468*VLOOKUP('Форма 1'!$F2468,'Придельники с 2022'!$B$4:$X$28,'Форма 1'!V$8),"")</f>
        <v/>
      </c>
      <c r="F2468" s="103">
        <f>IF(ISNUMBER('Форма 1'!W2468),'Форма 1'!$H2468*VLOOKUP('Форма 1'!$F2468,'Придельники с 2022'!$B$4:$X$28,'Форма 1'!W$8),"")</f>
        <v>1565594.0799999998</v>
      </c>
      <c r="G2468" s="103">
        <f>IF(ISNUMBER('Форма 1'!X2468),'Форма 1'!$H2468*VLOOKUP('Форма 1'!$F2468,'Придельники с 2022'!$B$4:$X$28,'Форма 1'!X$8),"")</f>
        <v>972439.12</v>
      </c>
      <c r="H2468" s="103">
        <f>IF(ISNUMBER('Форма 1'!Y2468),'Форма 1'!$H2468*VLOOKUP('Форма 1'!$F2468,'Придельники с 2022'!$B$4:$X$28,'Форма 1'!Y$8),"")</f>
        <v>2561962.7999999998</v>
      </c>
      <c r="I2468" s="103" t="str">
        <f>IF(ISNUMBER('Форма 1'!Z2468),'Форма 1'!$H2468*VLOOKUP('Форма 1'!$F2468,'Придельники с 2022'!$B$4:$X$28,'Форма 1'!Z$8),"")</f>
        <v/>
      </c>
      <c r="J2468" s="103" t="str">
        <f>IF(ISNUMBER('Форма 1'!AA2468),'Форма 1'!$H2468*VLOOKUP('Форма 1'!$F2468,'Придельники с 2022'!$B$4:$X$28,'Форма 1'!AA$8),"")</f>
        <v/>
      </c>
      <c r="K2468" s="90"/>
      <c r="L2468" s="87"/>
      <c r="M2468" s="103" t="str">
        <f>IF(ISNUMBER('Форма 1'!AD2468),'Форма 1'!$H2468*VLOOKUP('Форма 1'!$F2468,'Придельники с 2022'!$B$4:$X$28,'Форма 1'!AD$8),"")</f>
        <v/>
      </c>
      <c r="N2468" s="103" t="str">
        <f>IF(ISBLANK('Форма 1'!$AE2468),"",IF('Форма 1'!$AE2468=1,'Форма 1'!$H2468*VLOOKUP('Форма 1'!$F2468,'Придельники с 2022'!$B$4:$X$28,'Форма 1'!$AE$8,0),IF('Форма 1'!$AE2468=2,'Форма 1'!$H2468*VLOOKUP('Форма 1'!$F2468,'Придельники с 2022'!$B$4:$X$28,13,0),IF('Форма 1'!$AE2468=3,'Форма 1'!$H2468*VLOOKUP('Форма 1'!$F2468,'Придельники с 2022'!$B$4:$X$28,12,0)))))</f>
        <v/>
      </c>
      <c r="O2468" s="103" t="str">
        <f>IF(ISNUMBER('Форма 1'!AF2468),'Форма 1'!$H2468*VLOOKUP('Форма 1'!$F2468,'Придельники с 2022'!$B$4:$X$28,'Форма 1'!AF$8),"")</f>
        <v/>
      </c>
      <c r="P2468" s="87"/>
      <c r="Q2468" s="103" t="str">
        <f>IF(ISNUMBER('Форма 1'!AH2468),'Форма 1'!$H2468*VLOOKUP('Форма 1'!$F2468,'Придельники с 2022'!$B$4:$X$28,'Форма 1'!AH$8),"")</f>
        <v/>
      </c>
      <c r="R2468" s="103" t="str">
        <f>IF(ISNUMBER('Форма 1'!AI2468),'Форма 1'!$H2468*VLOOKUP('Форма 1'!$F2468,'Придельники с 2022'!$B$4:$X$28,'Форма 1'!AI$8),"")</f>
        <v/>
      </c>
      <c r="S2468" s="103" t="str">
        <f>IF(ISNUMBER('Форма 1'!AJ2468),'Форма 1'!$H2468*VLOOKUP('Форма 1'!$F2468,'Придельники с 2022'!$B$4:$X$28,'Форма 1'!AJ$8),"")</f>
        <v/>
      </c>
      <c r="T2468" s="87"/>
    </row>
    <row r="2469" spans="1:20">
      <c r="A2469" s="188">
        <f t="shared" si="213"/>
        <v>159</v>
      </c>
      <c r="B2469" s="189" t="s">
        <v>2411</v>
      </c>
      <c r="C2469" s="99">
        <f t="shared" si="212"/>
        <v>7658860</v>
      </c>
      <c r="D2469" s="103" t="str">
        <f>IF(ISNUMBER('Форма 1'!U2469),'Форма 1'!$H2469*VLOOKUP('Форма 1'!$F2469,'Придельники с 2022'!$B$4:$X$28,'Форма 1'!U$8),"")</f>
        <v/>
      </c>
      <c r="E2469" s="103" t="str">
        <f>IF(ISNUMBER('Форма 1'!V2469),'Форма 1'!$H2469*VLOOKUP('Форма 1'!$F2469,'Придельники с 2022'!$B$4:$X$28,'Форма 1'!V$8),"")</f>
        <v/>
      </c>
      <c r="F2469" s="103">
        <f>IF(ISNUMBER('Форма 1'!W2469),'Форма 1'!$H2469*VLOOKUP('Форма 1'!$F2469,'Придельники с 2022'!$B$4:$X$28,'Форма 1'!W$8),"")</f>
        <v>2351112.7999999998</v>
      </c>
      <c r="G2469" s="103">
        <f>IF(ISNUMBER('Форма 1'!X2469),'Форма 1'!$H2469*VLOOKUP('Форма 1'!$F2469,'Придельники с 2022'!$B$4:$X$28,'Форма 1'!X$8),"")</f>
        <v>1460349.2000000002</v>
      </c>
      <c r="H2469" s="103">
        <f>IF(ISNUMBER('Форма 1'!Y2469),'Форма 1'!$H2469*VLOOKUP('Форма 1'!$F2469,'Придельники с 2022'!$B$4:$X$28,'Форма 1'!Y$8),"")</f>
        <v>3847398</v>
      </c>
      <c r="I2469" s="103" t="str">
        <f>IF(ISNUMBER('Форма 1'!Z2469),'Форма 1'!$H2469*VLOOKUP('Форма 1'!$F2469,'Придельники с 2022'!$B$4:$X$28,'Форма 1'!Z$8),"")</f>
        <v/>
      </c>
      <c r="J2469" s="103" t="str">
        <f>IF(ISNUMBER('Форма 1'!AA2469),'Форма 1'!$H2469*VLOOKUP('Форма 1'!$F2469,'Придельники с 2022'!$B$4:$X$28,'Форма 1'!AA$8),"")</f>
        <v/>
      </c>
      <c r="K2469" s="90"/>
      <c r="L2469" s="87"/>
      <c r="M2469" s="103" t="str">
        <f>IF(ISNUMBER('Форма 1'!AD2469),'Форма 1'!$H2469*VLOOKUP('Форма 1'!$F2469,'Придельники с 2022'!$B$4:$X$28,'Форма 1'!AD$8),"")</f>
        <v/>
      </c>
      <c r="N2469" s="103" t="str">
        <f>IF(ISBLANK('Форма 1'!$AE2469),"",IF('Форма 1'!$AE2469=1,'Форма 1'!$H2469*VLOOKUP('Форма 1'!$F2469,'Придельники с 2022'!$B$4:$X$28,'Форма 1'!$AE$8,0),IF('Форма 1'!$AE2469=2,'Форма 1'!$H2469*VLOOKUP('Форма 1'!$F2469,'Придельники с 2022'!$B$4:$X$28,13,0),IF('Форма 1'!$AE2469=3,'Форма 1'!$H2469*VLOOKUP('Форма 1'!$F2469,'Придельники с 2022'!$B$4:$X$28,12,0)))))</f>
        <v/>
      </c>
      <c r="O2469" s="103" t="str">
        <f>IF(ISNUMBER('Форма 1'!AF2469),'Форма 1'!$H2469*VLOOKUP('Форма 1'!$F2469,'Придельники с 2022'!$B$4:$X$28,'Форма 1'!AF$8),"")</f>
        <v/>
      </c>
      <c r="P2469" s="87"/>
      <c r="Q2469" s="103" t="str">
        <f>IF(ISNUMBER('Форма 1'!AH2469),'Форма 1'!$H2469*VLOOKUP('Форма 1'!$F2469,'Придельники с 2022'!$B$4:$X$28,'Форма 1'!AH$8),"")</f>
        <v/>
      </c>
      <c r="R2469" s="103" t="str">
        <f>IF(ISNUMBER('Форма 1'!AI2469),'Форма 1'!$H2469*VLOOKUP('Форма 1'!$F2469,'Придельники с 2022'!$B$4:$X$28,'Форма 1'!AI$8),"")</f>
        <v/>
      </c>
      <c r="S2469" s="103" t="str">
        <f>IF(ISNUMBER('Форма 1'!AJ2469),'Форма 1'!$H2469*VLOOKUP('Форма 1'!$F2469,'Придельники с 2022'!$B$4:$X$28,'Форма 1'!AJ$8),"")</f>
        <v/>
      </c>
      <c r="T2469" s="87"/>
    </row>
    <row r="2470" spans="1:20">
      <c r="A2470" s="188">
        <f t="shared" si="213"/>
        <v>160</v>
      </c>
      <c r="B2470" s="189" t="s">
        <v>2412</v>
      </c>
      <c r="C2470" s="99">
        <f t="shared" si="212"/>
        <v>18050835</v>
      </c>
      <c r="D2470" s="103" t="str">
        <f>IF(ISNUMBER('Форма 1'!U2470),'Форма 1'!$H2470*VLOOKUP('Форма 1'!$F2470,'Придельники с 2022'!$B$4:$X$28,'Форма 1'!U$8),"")</f>
        <v/>
      </c>
      <c r="E2470" s="103" t="str">
        <f>IF(ISNUMBER('Форма 1'!V2470),'Форма 1'!$H2470*VLOOKUP('Форма 1'!$F2470,'Придельники с 2022'!$B$4:$X$28,'Форма 1'!V$8),"")</f>
        <v/>
      </c>
      <c r="F2470" s="103">
        <f>IF(ISNUMBER('Форма 1'!W2470),'Форма 1'!$H2470*VLOOKUP('Форма 1'!$F2470,'Придельники с 2022'!$B$4:$X$28,'Форма 1'!W$8),"")</f>
        <v>5541235.7999999998</v>
      </c>
      <c r="G2470" s="103">
        <f>IF(ISNUMBER('Форма 1'!X2470),'Форма 1'!$H2470*VLOOKUP('Форма 1'!$F2470,'Придельники с 2022'!$B$4:$X$28,'Форма 1'!X$8),"")</f>
        <v>3441833.7</v>
      </c>
      <c r="H2470" s="103">
        <f>IF(ISNUMBER('Форма 1'!Y2470),'Форма 1'!$H2470*VLOOKUP('Форма 1'!$F2470,'Придельники с 2022'!$B$4:$X$28,'Форма 1'!Y$8),"")</f>
        <v>9067765.5</v>
      </c>
      <c r="I2470" s="103" t="str">
        <f>IF(ISNUMBER('Форма 1'!Z2470),'Форма 1'!$H2470*VLOOKUP('Форма 1'!$F2470,'Придельники с 2022'!$B$4:$X$28,'Форма 1'!Z$8),"")</f>
        <v/>
      </c>
      <c r="J2470" s="103" t="str">
        <f>IF(ISNUMBER('Форма 1'!AA2470),'Форма 1'!$H2470*VLOOKUP('Форма 1'!$F2470,'Придельники с 2022'!$B$4:$X$28,'Форма 1'!AA$8),"")</f>
        <v/>
      </c>
      <c r="K2470" s="90"/>
      <c r="L2470" s="87"/>
      <c r="M2470" s="103" t="str">
        <f>IF(ISNUMBER('Форма 1'!AD2470),'Форма 1'!$H2470*VLOOKUP('Форма 1'!$F2470,'Придельники с 2022'!$B$4:$X$28,'Форма 1'!AD$8),"")</f>
        <v/>
      </c>
      <c r="N2470" s="103" t="str">
        <f>IF(ISBLANK('Форма 1'!$AE2470),"",IF('Форма 1'!$AE2470=1,'Форма 1'!$H2470*VLOOKUP('Форма 1'!$F2470,'Придельники с 2022'!$B$4:$X$28,'Форма 1'!$AE$8,0),IF('Форма 1'!$AE2470=2,'Форма 1'!$H2470*VLOOKUP('Форма 1'!$F2470,'Придельники с 2022'!$B$4:$X$28,13,0),IF('Форма 1'!$AE2470=3,'Форма 1'!$H2470*VLOOKUP('Форма 1'!$F2470,'Придельники с 2022'!$B$4:$X$28,12,0)))))</f>
        <v/>
      </c>
      <c r="O2470" s="103" t="str">
        <f>IF(ISNUMBER('Форма 1'!AF2470),'Форма 1'!$H2470*VLOOKUP('Форма 1'!$F2470,'Придельники с 2022'!$B$4:$X$28,'Форма 1'!AF$8),"")</f>
        <v/>
      </c>
      <c r="P2470" s="87"/>
      <c r="Q2470" s="103" t="str">
        <f>IF(ISNUMBER('Форма 1'!AH2470),'Форма 1'!$H2470*VLOOKUP('Форма 1'!$F2470,'Придельники с 2022'!$B$4:$X$28,'Форма 1'!AH$8),"")</f>
        <v/>
      </c>
      <c r="R2470" s="103" t="str">
        <f>IF(ISNUMBER('Форма 1'!AI2470),'Форма 1'!$H2470*VLOOKUP('Форма 1'!$F2470,'Придельники с 2022'!$B$4:$X$28,'Форма 1'!AI$8),"")</f>
        <v/>
      </c>
      <c r="S2470" s="103" t="str">
        <f>IF(ISNUMBER('Форма 1'!AJ2470),'Форма 1'!$H2470*VLOOKUP('Форма 1'!$F2470,'Придельники с 2022'!$B$4:$X$28,'Форма 1'!AJ$8),"")</f>
        <v/>
      </c>
      <c r="T2470" s="87"/>
    </row>
    <row r="2471" spans="1:20">
      <c r="A2471" s="188">
        <f t="shared" si="213"/>
        <v>161</v>
      </c>
      <c r="B2471" s="189" t="s">
        <v>2413</v>
      </c>
      <c r="C2471" s="99">
        <f t="shared" si="212"/>
        <v>6121461.5</v>
      </c>
      <c r="D2471" s="103" t="str">
        <f>IF(ISNUMBER('Форма 1'!U2471),'Форма 1'!$H2471*VLOOKUP('Форма 1'!$F2471,'Придельники с 2022'!$B$4:$X$28,'Форма 1'!U$8),"")</f>
        <v/>
      </c>
      <c r="E2471" s="103" t="str">
        <f>IF(ISNUMBER('Форма 1'!V2471),'Форма 1'!$H2471*VLOOKUP('Форма 1'!$F2471,'Придельники с 2022'!$B$4:$X$28,'Форма 1'!V$8),"")</f>
        <v/>
      </c>
      <c r="F2471" s="103">
        <f>IF(ISNUMBER('Форма 1'!W2471),'Форма 1'!$H2471*VLOOKUP('Форма 1'!$F2471,'Придельники с 2022'!$B$4:$X$28,'Форма 1'!W$8),"")</f>
        <v>1879163.02</v>
      </c>
      <c r="G2471" s="103">
        <f>IF(ISNUMBER('Форма 1'!X2471),'Форма 1'!$H2471*VLOOKUP('Форма 1'!$F2471,'Придельники с 2022'!$B$4:$X$28,'Форма 1'!X$8),"")</f>
        <v>1167206.53</v>
      </c>
      <c r="H2471" s="103">
        <f>IF(ISNUMBER('Форма 1'!Y2471),'Форма 1'!$H2471*VLOOKUP('Форма 1'!$F2471,'Придельники с 2022'!$B$4:$X$28,'Форма 1'!Y$8),"")</f>
        <v>3075091.95</v>
      </c>
      <c r="I2471" s="103" t="str">
        <f>IF(ISNUMBER('Форма 1'!Z2471),'Форма 1'!$H2471*VLOOKUP('Форма 1'!$F2471,'Придельники с 2022'!$B$4:$X$28,'Форма 1'!Z$8),"")</f>
        <v/>
      </c>
      <c r="J2471" s="103" t="str">
        <f>IF(ISNUMBER('Форма 1'!AA2471),'Форма 1'!$H2471*VLOOKUP('Форма 1'!$F2471,'Придельники с 2022'!$B$4:$X$28,'Форма 1'!AA$8),"")</f>
        <v/>
      </c>
      <c r="K2471" s="90"/>
      <c r="L2471" s="87"/>
      <c r="M2471" s="103" t="str">
        <f>IF(ISNUMBER('Форма 1'!AD2471),'Форма 1'!$H2471*VLOOKUP('Форма 1'!$F2471,'Придельники с 2022'!$B$4:$X$28,'Форма 1'!AD$8),"")</f>
        <v/>
      </c>
      <c r="N2471" s="103" t="str">
        <f>IF(ISBLANK('Форма 1'!$AE2471),"",IF('Форма 1'!$AE2471=1,'Форма 1'!$H2471*VLOOKUP('Форма 1'!$F2471,'Придельники с 2022'!$B$4:$X$28,'Форма 1'!$AE$8,0),IF('Форма 1'!$AE2471=2,'Форма 1'!$H2471*VLOOKUP('Форма 1'!$F2471,'Придельники с 2022'!$B$4:$X$28,13,0),IF('Форма 1'!$AE2471=3,'Форма 1'!$H2471*VLOOKUP('Форма 1'!$F2471,'Придельники с 2022'!$B$4:$X$28,12,0)))))</f>
        <v/>
      </c>
      <c r="O2471" s="103" t="str">
        <f>IF(ISNUMBER('Форма 1'!AF2471),'Форма 1'!$H2471*VLOOKUP('Форма 1'!$F2471,'Придельники с 2022'!$B$4:$X$28,'Форма 1'!AF$8),"")</f>
        <v/>
      </c>
      <c r="P2471" s="87"/>
      <c r="Q2471" s="103" t="str">
        <f>IF(ISNUMBER('Форма 1'!AH2471),'Форма 1'!$H2471*VLOOKUP('Форма 1'!$F2471,'Придельники с 2022'!$B$4:$X$28,'Форма 1'!AH$8),"")</f>
        <v/>
      </c>
      <c r="R2471" s="103" t="str">
        <f>IF(ISNUMBER('Форма 1'!AI2471),'Форма 1'!$H2471*VLOOKUP('Форма 1'!$F2471,'Придельники с 2022'!$B$4:$X$28,'Форма 1'!AI$8),"")</f>
        <v/>
      </c>
      <c r="S2471" s="103" t="str">
        <f>IF(ISNUMBER('Форма 1'!AJ2471),'Форма 1'!$H2471*VLOOKUP('Форма 1'!$F2471,'Придельники с 2022'!$B$4:$X$28,'Форма 1'!AJ$8),"")</f>
        <v/>
      </c>
      <c r="T2471" s="87"/>
    </row>
    <row r="2472" spans="1:20">
      <c r="A2472" s="188">
        <f t="shared" si="213"/>
        <v>162</v>
      </c>
      <c r="B2472" s="189" t="s">
        <v>2414</v>
      </c>
      <c r="C2472" s="99">
        <f t="shared" ref="C2472:C2535" si="214">SUM(D2472:J2472,L2472:T2472)</f>
        <v>9420295.5</v>
      </c>
      <c r="D2472" s="103" t="str">
        <f>IF(ISNUMBER('Форма 1'!U2472),'Форма 1'!$H2472*VLOOKUP('Форма 1'!$F2472,'Придельники с 2022'!$B$4:$X$28,'Форма 1'!U$8),"")</f>
        <v/>
      </c>
      <c r="E2472" s="103" t="str">
        <f>IF(ISNUMBER('Форма 1'!V2472),'Форма 1'!$H2472*VLOOKUP('Форма 1'!$F2472,'Придельники с 2022'!$B$4:$X$28,'Форма 1'!V$8),"")</f>
        <v/>
      </c>
      <c r="F2472" s="103">
        <f>IF(ISNUMBER('Форма 1'!W2472),'Форма 1'!$H2472*VLOOKUP('Форма 1'!$F2472,'Придельники с 2022'!$B$4:$X$28,'Форма 1'!W$8),"")</f>
        <v>2891837.34</v>
      </c>
      <c r="G2472" s="103">
        <f>IF(ISNUMBER('Форма 1'!X2472),'Форма 1'!$H2472*VLOOKUP('Форма 1'!$F2472,'Придельники с 2022'!$B$4:$X$28,'Форма 1'!X$8),"")</f>
        <v>1796210.0100000002</v>
      </c>
      <c r="H2472" s="103">
        <f>IF(ISNUMBER('Форма 1'!Y2472),'Форма 1'!$H2472*VLOOKUP('Форма 1'!$F2472,'Придельники с 2022'!$B$4:$X$28,'Форма 1'!Y$8),"")</f>
        <v>4732248.1500000004</v>
      </c>
      <c r="I2472" s="103" t="str">
        <f>IF(ISNUMBER('Форма 1'!Z2472),'Форма 1'!$H2472*VLOOKUP('Форма 1'!$F2472,'Придельники с 2022'!$B$4:$X$28,'Форма 1'!Z$8),"")</f>
        <v/>
      </c>
      <c r="J2472" s="103" t="str">
        <f>IF(ISNUMBER('Форма 1'!AA2472),'Форма 1'!$H2472*VLOOKUP('Форма 1'!$F2472,'Придельники с 2022'!$B$4:$X$28,'Форма 1'!AA$8),"")</f>
        <v/>
      </c>
      <c r="K2472" s="90"/>
      <c r="L2472" s="87"/>
      <c r="M2472" s="103" t="str">
        <f>IF(ISNUMBER('Форма 1'!AD2472),'Форма 1'!$H2472*VLOOKUP('Форма 1'!$F2472,'Придельники с 2022'!$B$4:$X$28,'Форма 1'!AD$8),"")</f>
        <v/>
      </c>
      <c r="N2472" s="103" t="str">
        <f>IF(ISBLANK('Форма 1'!$AE2472),"",IF('Форма 1'!$AE2472=1,'Форма 1'!$H2472*VLOOKUP('Форма 1'!$F2472,'Придельники с 2022'!$B$4:$X$28,'Форма 1'!$AE$8,0),IF('Форма 1'!$AE2472=2,'Форма 1'!$H2472*VLOOKUP('Форма 1'!$F2472,'Придельники с 2022'!$B$4:$X$28,13,0),IF('Форма 1'!$AE2472=3,'Форма 1'!$H2472*VLOOKUP('Форма 1'!$F2472,'Придельники с 2022'!$B$4:$X$28,12,0)))))</f>
        <v/>
      </c>
      <c r="O2472" s="103" t="str">
        <f>IF(ISNUMBER('Форма 1'!AF2472),'Форма 1'!$H2472*VLOOKUP('Форма 1'!$F2472,'Придельники с 2022'!$B$4:$X$28,'Форма 1'!AF$8),"")</f>
        <v/>
      </c>
      <c r="P2472" s="87"/>
      <c r="Q2472" s="103" t="str">
        <f>IF(ISNUMBER('Форма 1'!AH2472),'Форма 1'!$H2472*VLOOKUP('Форма 1'!$F2472,'Придельники с 2022'!$B$4:$X$28,'Форма 1'!AH$8),"")</f>
        <v/>
      </c>
      <c r="R2472" s="103" t="str">
        <f>IF(ISNUMBER('Форма 1'!AI2472),'Форма 1'!$H2472*VLOOKUP('Форма 1'!$F2472,'Придельники с 2022'!$B$4:$X$28,'Форма 1'!AI$8),"")</f>
        <v/>
      </c>
      <c r="S2472" s="103" t="str">
        <f>IF(ISNUMBER('Форма 1'!AJ2472),'Форма 1'!$H2472*VLOOKUP('Форма 1'!$F2472,'Придельники с 2022'!$B$4:$X$28,'Форма 1'!AJ$8),"")</f>
        <v/>
      </c>
      <c r="T2472" s="87"/>
    </row>
    <row r="2473" spans="1:20">
      <c r="A2473" s="188">
        <f t="shared" si="213"/>
        <v>163</v>
      </c>
      <c r="B2473" s="189" t="s">
        <v>2415</v>
      </c>
      <c r="C2473" s="99">
        <f t="shared" si="214"/>
        <v>12186828.5</v>
      </c>
      <c r="D2473" s="103" t="str">
        <f>IF(ISNUMBER('Форма 1'!U2473),'Форма 1'!$H2473*VLOOKUP('Форма 1'!$F2473,'Придельники с 2022'!$B$4:$X$28,'Форма 1'!U$8),"")</f>
        <v/>
      </c>
      <c r="E2473" s="103" t="str">
        <f>IF(ISNUMBER('Форма 1'!V2473),'Форма 1'!$H2473*VLOOKUP('Форма 1'!$F2473,'Придельники с 2022'!$B$4:$X$28,'Форма 1'!V$8),"")</f>
        <v/>
      </c>
      <c r="F2473" s="103">
        <f>IF(ISNUMBER('Форма 1'!W2473),'Форма 1'!$H2473*VLOOKUP('Форма 1'!$F2473,'Придельники с 2022'!$B$4:$X$28,'Форма 1'!W$8),"")</f>
        <v>3741106.1799999997</v>
      </c>
      <c r="G2473" s="103">
        <f>IF(ISNUMBER('Форма 1'!X2473),'Форма 1'!$H2473*VLOOKUP('Форма 1'!$F2473,'Придельники с 2022'!$B$4:$X$28,'Форма 1'!X$8),"")</f>
        <v>2323717.27</v>
      </c>
      <c r="H2473" s="103">
        <f>IF(ISNUMBER('Форма 1'!Y2473),'Форма 1'!$H2473*VLOOKUP('Форма 1'!$F2473,'Придельники с 2022'!$B$4:$X$28,'Форма 1'!Y$8),"")</f>
        <v>6122005.0499999998</v>
      </c>
      <c r="I2473" s="103" t="str">
        <f>IF(ISNUMBER('Форма 1'!Z2473),'Форма 1'!$H2473*VLOOKUP('Форма 1'!$F2473,'Придельники с 2022'!$B$4:$X$28,'Форма 1'!Z$8),"")</f>
        <v/>
      </c>
      <c r="J2473" s="103" t="str">
        <f>IF(ISNUMBER('Форма 1'!AA2473),'Форма 1'!$H2473*VLOOKUP('Форма 1'!$F2473,'Придельники с 2022'!$B$4:$X$28,'Форма 1'!AA$8),"")</f>
        <v/>
      </c>
      <c r="K2473" s="90"/>
      <c r="L2473" s="87"/>
      <c r="M2473" s="103" t="str">
        <f>IF(ISNUMBER('Форма 1'!AD2473),'Форма 1'!$H2473*VLOOKUP('Форма 1'!$F2473,'Придельники с 2022'!$B$4:$X$28,'Форма 1'!AD$8),"")</f>
        <v/>
      </c>
      <c r="N2473" s="103" t="str">
        <f>IF(ISBLANK('Форма 1'!$AE2473),"",IF('Форма 1'!$AE2473=1,'Форма 1'!$H2473*VLOOKUP('Форма 1'!$F2473,'Придельники с 2022'!$B$4:$X$28,'Форма 1'!$AE$8,0),IF('Форма 1'!$AE2473=2,'Форма 1'!$H2473*VLOOKUP('Форма 1'!$F2473,'Придельники с 2022'!$B$4:$X$28,13,0),IF('Форма 1'!$AE2473=3,'Форма 1'!$H2473*VLOOKUP('Форма 1'!$F2473,'Придельники с 2022'!$B$4:$X$28,12,0)))))</f>
        <v/>
      </c>
      <c r="O2473" s="103" t="str">
        <f>IF(ISNUMBER('Форма 1'!AF2473),'Форма 1'!$H2473*VLOOKUP('Форма 1'!$F2473,'Придельники с 2022'!$B$4:$X$28,'Форма 1'!AF$8),"")</f>
        <v/>
      </c>
      <c r="P2473" s="87"/>
      <c r="Q2473" s="103" t="str">
        <f>IF(ISNUMBER('Форма 1'!AH2473),'Форма 1'!$H2473*VLOOKUP('Форма 1'!$F2473,'Придельники с 2022'!$B$4:$X$28,'Форма 1'!AH$8),"")</f>
        <v/>
      </c>
      <c r="R2473" s="103" t="str">
        <f>IF(ISNUMBER('Форма 1'!AI2473),'Форма 1'!$H2473*VLOOKUP('Форма 1'!$F2473,'Придельники с 2022'!$B$4:$X$28,'Форма 1'!AI$8),"")</f>
        <v/>
      </c>
      <c r="S2473" s="103" t="str">
        <f>IF(ISNUMBER('Форма 1'!AJ2473),'Форма 1'!$H2473*VLOOKUP('Форма 1'!$F2473,'Придельники с 2022'!$B$4:$X$28,'Форма 1'!AJ$8),"")</f>
        <v/>
      </c>
      <c r="T2473" s="87"/>
    </row>
    <row r="2474" spans="1:20">
      <c r="A2474" s="188">
        <f t="shared" si="213"/>
        <v>164</v>
      </c>
      <c r="B2474" s="189" t="s">
        <v>2416</v>
      </c>
      <c r="C2474" s="99">
        <f t="shared" si="214"/>
        <v>5838090.5</v>
      </c>
      <c r="D2474" s="103" t="str">
        <f>IF(ISNUMBER('Форма 1'!U2474),'Форма 1'!$H2474*VLOOKUP('Форма 1'!$F2474,'Придельники с 2022'!$B$4:$X$28,'Форма 1'!U$8),"")</f>
        <v/>
      </c>
      <c r="E2474" s="103" t="str">
        <f>IF(ISNUMBER('Форма 1'!V2474),'Форма 1'!$H2474*VLOOKUP('Форма 1'!$F2474,'Придельники с 2022'!$B$4:$X$28,'Форма 1'!V$8),"")</f>
        <v/>
      </c>
      <c r="F2474" s="103">
        <f>IF(ISNUMBER('Форма 1'!W2474),'Форма 1'!$H2474*VLOOKUP('Форма 1'!$F2474,'Придельники с 2022'!$B$4:$X$28,'Форма 1'!W$8),"")</f>
        <v>1792173.94</v>
      </c>
      <c r="G2474" s="103">
        <f>IF(ISNUMBER('Форма 1'!X2474),'Форма 1'!$H2474*VLOOKUP('Форма 1'!$F2474,'Придельники с 2022'!$B$4:$X$28,'Форма 1'!X$8),"")</f>
        <v>1113174.9100000001</v>
      </c>
      <c r="H2474" s="103">
        <f>IF(ISNUMBER('Форма 1'!Y2474),'Форма 1'!$H2474*VLOOKUP('Форма 1'!$F2474,'Придельники с 2022'!$B$4:$X$28,'Форма 1'!Y$8),"")</f>
        <v>2932741.65</v>
      </c>
      <c r="I2474" s="103" t="str">
        <f>IF(ISNUMBER('Форма 1'!Z2474),'Форма 1'!$H2474*VLOOKUP('Форма 1'!$F2474,'Придельники с 2022'!$B$4:$X$28,'Форма 1'!Z$8),"")</f>
        <v/>
      </c>
      <c r="J2474" s="103" t="str">
        <f>IF(ISNUMBER('Форма 1'!AA2474),'Форма 1'!$H2474*VLOOKUP('Форма 1'!$F2474,'Придельники с 2022'!$B$4:$X$28,'Форма 1'!AA$8),"")</f>
        <v/>
      </c>
      <c r="K2474" s="90"/>
      <c r="L2474" s="87"/>
      <c r="M2474" s="103" t="str">
        <f>IF(ISNUMBER('Форма 1'!AD2474),'Форма 1'!$H2474*VLOOKUP('Форма 1'!$F2474,'Придельники с 2022'!$B$4:$X$28,'Форма 1'!AD$8),"")</f>
        <v/>
      </c>
      <c r="N2474" s="103" t="str">
        <f>IF(ISBLANK('Форма 1'!$AE2474),"",IF('Форма 1'!$AE2474=1,'Форма 1'!$H2474*VLOOKUP('Форма 1'!$F2474,'Придельники с 2022'!$B$4:$X$28,'Форма 1'!$AE$8,0),IF('Форма 1'!$AE2474=2,'Форма 1'!$H2474*VLOOKUP('Форма 1'!$F2474,'Придельники с 2022'!$B$4:$X$28,13,0),IF('Форма 1'!$AE2474=3,'Форма 1'!$H2474*VLOOKUP('Форма 1'!$F2474,'Придельники с 2022'!$B$4:$X$28,12,0)))))</f>
        <v/>
      </c>
      <c r="O2474" s="103" t="str">
        <f>IF(ISNUMBER('Форма 1'!AF2474),'Форма 1'!$H2474*VLOOKUP('Форма 1'!$F2474,'Придельники с 2022'!$B$4:$X$28,'Форма 1'!AF$8),"")</f>
        <v/>
      </c>
      <c r="P2474" s="87"/>
      <c r="Q2474" s="103" t="str">
        <f>IF(ISNUMBER('Форма 1'!AH2474),'Форма 1'!$H2474*VLOOKUP('Форма 1'!$F2474,'Придельники с 2022'!$B$4:$X$28,'Форма 1'!AH$8),"")</f>
        <v/>
      </c>
      <c r="R2474" s="103" t="str">
        <f>IF(ISNUMBER('Форма 1'!AI2474),'Форма 1'!$H2474*VLOOKUP('Форма 1'!$F2474,'Придельники с 2022'!$B$4:$X$28,'Форма 1'!AI$8),"")</f>
        <v/>
      </c>
      <c r="S2474" s="103" t="str">
        <f>IF(ISNUMBER('Форма 1'!AJ2474),'Форма 1'!$H2474*VLOOKUP('Форма 1'!$F2474,'Придельники с 2022'!$B$4:$X$28,'Форма 1'!AJ$8),"")</f>
        <v/>
      </c>
      <c r="T2474" s="87"/>
    </row>
    <row r="2475" spans="1:20">
      <c r="A2475" s="188">
        <f t="shared" si="213"/>
        <v>165</v>
      </c>
      <c r="B2475" s="189" t="s">
        <v>2417</v>
      </c>
      <c r="C2475" s="99">
        <f t="shared" si="214"/>
        <v>16352314</v>
      </c>
      <c r="D2475" s="103" t="str">
        <f>IF(ISNUMBER('Форма 1'!U2475),'Форма 1'!$H2475*VLOOKUP('Форма 1'!$F2475,'Придельники с 2022'!$B$4:$X$28,'Форма 1'!U$8),"")</f>
        <v/>
      </c>
      <c r="E2475" s="103" t="str">
        <f>IF(ISNUMBER('Форма 1'!V2475),'Форма 1'!$H2475*VLOOKUP('Форма 1'!$F2475,'Придельники с 2022'!$B$4:$X$28,'Форма 1'!V$8),"")</f>
        <v/>
      </c>
      <c r="F2475" s="103">
        <f>IF(ISNUMBER('Форма 1'!W2475),'Форма 1'!$H2475*VLOOKUP('Форма 1'!$F2475,'Придельники с 2022'!$B$4:$X$28,'Форма 1'!W$8),"")</f>
        <v>5019824.72</v>
      </c>
      <c r="G2475" s="103">
        <f>IF(ISNUMBER('Форма 1'!X2475),'Форма 1'!$H2475*VLOOKUP('Форма 1'!$F2475,'Придельники с 2022'!$B$4:$X$28,'Форма 1'!X$8),"")</f>
        <v>3117969.08</v>
      </c>
      <c r="H2475" s="103">
        <f>IF(ISNUMBER('Форма 1'!Y2475),'Форма 1'!$H2475*VLOOKUP('Форма 1'!$F2475,'Придельники с 2022'!$B$4:$X$28,'Форма 1'!Y$8),"")</f>
        <v>8214520.1999999993</v>
      </c>
      <c r="I2475" s="103" t="str">
        <f>IF(ISNUMBER('Форма 1'!Z2475),'Форма 1'!$H2475*VLOOKUP('Форма 1'!$F2475,'Придельники с 2022'!$B$4:$X$28,'Форма 1'!Z$8),"")</f>
        <v/>
      </c>
      <c r="J2475" s="103" t="str">
        <f>IF(ISNUMBER('Форма 1'!AA2475),'Форма 1'!$H2475*VLOOKUP('Форма 1'!$F2475,'Придельники с 2022'!$B$4:$X$28,'Форма 1'!AA$8),"")</f>
        <v/>
      </c>
      <c r="K2475" s="90"/>
      <c r="L2475" s="87"/>
      <c r="M2475" s="103" t="str">
        <f>IF(ISNUMBER('Форма 1'!AD2475),'Форма 1'!$H2475*VLOOKUP('Форма 1'!$F2475,'Придельники с 2022'!$B$4:$X$28,'Форма 1'!AD$8),"")</f>
        <v/>
      </c>
      <c r="N2475" s="103" t="str">
        <f>IF(ISBLANK('Форма 1'!$AE2475),"",IF('Форма 1'!$AE2475=1,'Форма 1'!$H2475*VLOOKUP('Форма 1'!$F2475,'Придельники с 2022'!$B$4:$X$28,'Форма 1'!$AE$8,0),IF('Форма 1'!$AE2475=2,'Форма 1'!$H2475*VLOOKUP('Форма 1'!$F2475,'Придельники с 2022'!$B$4:$X$28,13,0),IF('Форма 1'!$AE2475=3,'Форма 1'!$H2475*VLOOKUP('Форма 1'!$F2475,'Придельники с 2022'!$B$4:$X$28,12,0)))))</f>
        <v/>
      </c>
      <c r="O2475" s="103" t="str">
        <f>IF(ISNUMBER('Форма 1'!AF2475),'Форма 1'!$H2475*VLOOKUP('Форма 1'!$F2475,'Придельники с 2022'!$B$4:$X$28,'Форма 1'!AF$8),"")</f>
        <v/>
      </c>
      <c r="P2475" s="87"/>
      <c r="Q2475" s="103" t="str">
        <f>IF(ISNUMBER('Форма 1'!AH2475),'Форма 1'!$H2475*VLOOKUP('Форма 1'!$F2475,'Придельники с 2022'!$B$4:$X$28,'Форма 1'!AH$8),"")</f>
        <v/>
      </c>
      <c r="R2475" s="103" t="str">
        <f>IF(ISNUMBER('Форма 1'!AI2475),'Форма 1'!$H2475*VLOOKUP('Форма 1'!$F2475,'Придельники с 2022'!$B$4:$X$28,'Форма 1'!AI$8),"")</f>
        <v/>
      </c>
      <c r="S2475" s="103" t="str">
        <f>IF(ISNUMBER('Форма 1'!AJ2475),'Форма 1'!$H2475*VLOOKUP('Форма 1'!$F2475,'Придельники с 2022'!$B$4:$X$28,'Форма 1'!AJ$8),"")</f>
        <v/>
      </c>
      <c r="T2475" s="87"/>
    </row>
    <row r="2476" spans="1:20">
      <c r="A2476" s="188">
        <f t="shared" si="213"/>
        <v>166</v>
      </c>
      <c r="B2476" s="189" t="s">
        <v>2418</v>
      </c>
      <c r="C2476" s="99">
        <f t="shared" si="214"/>
        <v>21774555</v>
      </c>
      <c r="D2476" s="103" t="str">
        <f>IF(ISNUMBER('Форма 1'!U2476),'Форма 1'!$H2476*VLOOKUP('Форма 1'!$F2476,'Придельники с 2022'!$B$4:$X$28,'Форма 1'!U$8),"")</f>
        <v/>
      </c>
      <c r="E2476" s="103" t="str">
        <f>IF(ISNUMBER('Форма 1'!V2476),'Форма 1'!$H2476*VLOOKUP('Форма 1'!$F2476,'Придельники с 2022'!$B$4:$X$28,'Форма 1'!V$8),"")</f>
        <v/>
      </c>
      <c r="F2476" s="103">
        <f>IF(ISNUMBER('Форма 1'!W2476),'Форма 1'!$H2476*VLOOKUP('Форма 1'!$F2476,'Придельники с 2022'!$B$4:$X$28,'Форма 1'!W$8),"")</f>
        <v>6684341.3999999994</v>
      </c>
      <c r="G2476" s="103">
        <f>IF(ISNUMBER('Форма 1'!X2476),'Форма 1'!$H2476*VLOOKUP('Форма 1'!$F2476,'Придельники с 2022'!$B$4:$X$28,'Форма 1'!X$8),"")</f>
        <v>4151852.1</v>
      </c>
      <c r="H2476" s="103">
        <f>IF(ISNUMBER('Форма 1'!Y2476),'Форма 1'!$H2476*VLOOKUP('Форма 1'!$F2476,'Придельники с 2022'!$B$4:$X$28,'Форма 1'!Y$8),"")</f>
        <v>10938361.5</v>
      </c>
      <c r="I2476" s="103" t="str">
        <f>IF(ISNUMBER('Форма 1'!Z2476),'Форма 1'!$H2476*VLOOKUP('Форма 1'!$F2476,'Придельники с 2022'!$B$4:$X$28,'Форма 1'!Z$8),"")</f>
        <v/>
      </c>
      <c r="J2476" s="103" t="str">
        <f>IF(ISNUMBER('Форма 1'!AA2476),'Форма 1'!$H2476*VLOOKUP('Форма 1'!$F2476,'Придельники с 2022'!$B$4:$X$28,'Форма 1'!AA$8),"")</f>
        <v/>
      </c>
      <c r="K2476" s="90"/>
      <c r="L2476" s="87"/>
      <c r="M2476" s="103" t="str">
        <f>IF(ISNUMBER('Форма 1'!AD2476),'Форма 1'!$H2476*VLOOKUP('Форма 1'!$F2476,'Придельники с 2022'!$B$4:$X$28,'Форма 1'!AD$8),"")</f>
        <v/>
      </c>
      <c r="N2476" s="103" t="str">
        <f>IF(ISBLANK('Форма 1'!$AE2476),"",IF('Форма 1'!$AE2476=1,'Форма 1'!$H2476*VLOOKUP('Форма 1'!$F2476,'Придельники с 2022'!$B$4:$X$28,'Форма 1'!$AE$8,0),IF('Форма 1'!$AE2476=2,'Форма 1'!$H2476*VLOOKUP('Форма 1'!$F2476,'Придельники с 2022'!$B$4:$X$28,13,0),IF('Форма 1'!$AE2476=3,'Форма 1'!$H2476*VLOOKUP('Форма 1'!$F2476,'Придельники с 2022'!$B$4:$X$28,12,0)))))</f>
        <v/>
      </c>
      <c r="O2476" s="103" t="str">
        <f>IF(ISNUMBER('Форма 1'!AF2476),'Форма 1'!$H2476*VLOOKUP('Форма 1'!$F2476,'Придельники с 2022'!$B$4:$X$28,'Форма 1'!AF$8),"")</f>
        <v/>
      </c>
      <c r="P2476" s="87"/>
      <c r="Q2476" s="103" t="str">
        <f>IF(ISNUMBER('Форма 1'!AH2476),'Форма 1'!$H2476*VLOOKUP('Форма 1'!$F2476,'Придельники с 2022'!$B$4:$X$28,'Форма 1'!AH$8),"")</f>
        <v/>
      </c>
      <c r="R2476" s="103" t="str">
        <f>IF(ISNUMBER('Форма 1'!AI2476),'Форма 1'!$H2476*VLOOKUP('Форма 1'!$F2476,'Придельники с 2022'!$B$4:$X$28,'Форма 1'!AI$8),"")</f>
        <v/>
      </c>
      <c r="S2476" s="103" t="str">
        <f>IF(ISNUMBER('Форма 1'!AJ2476),'Форма 1'!$H2476*VLOOKUP('Форма 1'!$F2476,'Придельники с 2022'!$B$4:$X$28,'Форма 1'!AJ$8),"")</f>
        <v/>
      </c>
      <c r="T2476" s="87"/>
    </row>
    <row r="2477" spans="1:20">
      <c r="A2477" s="188">
        <f t="shared" si="213"/>
        <v>167</v>
      </c>
      <c r="B2477" s="189" t="s">
        <v>2419</v>
      </c>
      <c r="C2477" s="99">
        <f t="shared" si="214"/>
        <v>14999226.000000002</v>
      </c>
      <c r="D2477" s="103" t="str">
        <f>IF(ISNUMBER('Форма 1'!U2477),'Форма 1'!$H2477*VLOOKUP('Форма 1'!$F2477,'Придельники с 2022'!$B$4:$X$28,'Форма 1'!U$8),"")</f>
        <v/>
      </c>
      <c r="E2477" s="103" t="str">
        <f>IF(ISNUMBER('Форма 1'!V2477),'Форма 1'!$H2477*VLOOKUP('Форма 1'!$F2477,'Придельники с 2022'!$B$4:$X$28,'Форма 1'!V$8),"")</f>
        <v/>
      </c>
      <c r="F2477" s="103">
        <f>IF(ISNUMBER('Форма 1'!W2477),'Форма 1'!$H2477*VLOOKUP('Форма 1'!$F2477,'Придельники с 2022'!$B$4:$X$28,'Форма 1'!W$8),"")</f>
        <v>4604454.4800000004</v>
      </c>
      <c r="G2477" s="103">
        <f>IF(ISNUMBER('Форма 1'!X2477),'Форма 1'!$H2477*VLOOKUP('Форма 1'!$F2477,'Придельники с 2022'!$B$4:$X$28,'Форма 1'!X$8),"")</f>
        <v>2859969.72</v>
      </c>
      <c r="H2477" s="103">
        <f>IF(ISNUMBER('Форма 1'!Y2477),'Форма 1'!$H2477*VLOOKUP('Форма 1'!$F2477,'Придельники с 2022'!$B$4:$X$28,'Форма 1'!Y$8),"")</f>
        <v>7534801.8000000007</v>
      </c>
      <c r="I2477" s="103" t="str">
        <f>IF(ISNUMBER('Форма 1'!Z2477),'Форма 1'!$H2477*VLOOKUP('Форма 1'!$F2477,'Придельники с 2022'!$B$4:$X$28,'Форма 1'!Z$8),"")</f>
        <v/>
      </c>
      <c r="J2477" s="103" t="str">
        <f>IF(ISNUMBER('Форма 1'!AA2477),'Форма 1'!$H2477*VLOOKUP('Форма 1'!$F2477,'Придельники с 2022'!$B$4:$X$28,'Форма 1'!AA$8),"")</f>
        <v/>
      </c>
      <c r="K2477" s="90"/>
      <c r="L2477" s="87"/>
      <c r="M2477" s="103" t="str">
        <f>IF(ISNUMBER('Форма 1'!AD2477),'Форма 1'!$H2477*VLOOKUP('Форма 1'!$F2477,'Придельники с 2022'!$B$4:$X$28,'Форма 1'!AD$8),"")</f>
        <v/>
      </c>
      <c r="N2477" s="103" t="str">
        <f>IF(ISBLANK('Форма 1'!$AE2477),"",IF('Форма 1'!$AE2477=1,'Форма 1'!$H2477*VLOOKUP('Форма 1'!$F2477,'Придельники с 2022'!$B$4:$X$28,'Форма 1'!$AE$8,0),IF('Форма 1'!$AE2477=2,'Форма 1'!$H2477*VLOOKUP('Форма 1'!$F2477,'Придельники с 2022'!$B$4:$X$28,13,0),IF('Форма 1'!$AE2477=3,'Форма 1'!$H2477*VLOOKUP('Форма 1'!$F2477,'Придельники с 2022'!$B$4:$X$28,12,0)))))</f>
        <v/>
      </c>
      <c r="O2477" s="103" t="str">
        <f>IF(ISNUMBER('Форма 1'!AF2477),'Форма 1'!$H2477*VLOOKUP('Форма 1'!$F2477,'Придельники с 2022'!$B$4:$X$28,'Форма 1'!AF$8),"")</f>
        <v/>
      </c>
      <c r="P2477" s="87"/>
      <c r="Q2477" s="103" t="str">
        <f>IF(ISNUMBER('Форма 1'!AH2477),'Форма 1'!$H2477*VLOOKUP('Форма 1'!$F2477,'Придельники с 2022'!$B$4:$X$28,'Форма 1'!AH$8),"")</f>
        <v/>
      </c>
      <c r="R2477" s="103" t="str">
        <f>IF(ISNUMBER('Форма 1'!AI2477),'Форма 1'!$H2477*VLOOKUP('Форма 1'!$F2477,'Придельники с 2022'!$B$4:$X$28,'Форма 1'!AI$8),"")</f>
        <v/>
      </c>
      <c r="S2477" s="103" t="str">
        <f>IF(ISNUMBER('Форма 1'!AJ2477),'Форма 1'!$H2477*VLOOKUP('Форма 1'!$F2477,'Придельники с 2022'!$B$4:$X$28,'Форма 1'!AJ$8),"")</f>
        <v/>
      </c>
      <c r="T2477" s="87"/>
    </row>
    <row r="2478" spans="1:20">
      <c r="A2478" s="188">
        <f t="shared" si="213"/>
        <v>168</v>
      </c>
      <c r="B2478" s="189" t="s">
        <v>2420</v>
      </c>
      <c r="C2478" s="99">
        <f t="shared" si="214"/>
        <v>15062822.5</v>
      </c>
      <c r="D2478" s="103" t="str">
        <f>IF(ISNUMBER('Форма 1'!U2478),'Форма 1'!$H2478*VLOOKUP('Форма 1'!$F2478,'Придельники с 2022'!$B$4:$X$28,'Форма 1'!U$8),"")</f>
        <v/>
      </c>
      <c r="E2478" s="103" t="str">
        <f>IF(ISNUMBER('Форма 1'!V2478),'Форма 1'!$H2478*VLOOKUP('Форма 1'!$F2478,'Придельники с 2022'!$B$4:$X$28,'Форма 1'!V$8),"")</f>
        <v/>
      </c>
      <c r="F2478" s="103">
        <f>IF(ISNUMBER('Форма 1'!W2478),'Форма 1'!$H2478*VLOOKUP('Форма 1'!$F2478,'Придельники с 2022'!$B$4:$X$28,'Форма 1'!W$8),"")</f>
        <v>4623977.3</v>
      </c>
      <c r="G2478" s="103">
        <f>IF(ISNUMBER('Форма 1'!X2478),'Форма 1'!$H2478*VLOOKUP('Форма 1'!$F2478,'Придельники с 2022'!$B$4:$X$28,'Форма 1'!X$8),"")</f>
        <v>2872095.95</v>
      </c>
      <c r="H2478" s="103">
        <f>IF(ISNUMBER('Форма 1'!Y2478),'Форма 1'!$H2478*VLOOKUP('Форма 1'!$F2478,'Придельники с 2022'!$B$4:$X$28,'Форма 1'!Y$8),"")</f>
        <v>7566749.25</v>
      </c>
      <c r="I2478" s="103" t="str">
        <f>IF(ISNUMBER('Форма 1'!Z2478),'Форма 1'!$H2478*VLOOKUP('Форма 1'!$F2478,'Придельники с 2022'!$B$4:$X$28,'Форма 1'!Z$8),"")</f>
        <v/>
      </c>
      <c r="J2478" s="103" t="str">
        <f>IF(ISNUMBER('Форма 1'!AA2478),'Форма 1'!$H2478*VLOOKUP('Форма 1'!$F2478,'Придельники с 2022'!$B$4:$X$28,'Форма 1'!AA$8),"")</f>
        <v/>
      </c>
      <c r="K2478" s="90"/>
      <c r="L2478" s="87"/>
      <c r="M2478" s="103" t="str">
        <f>IF(ISNUMBER('Форма 1'!AD2478),'Форма 1'!$H2478*VLOOKUP('Форма 1'!$F2478,'Придельники с 2022'!$B$4:$X$28,'Форма 1'!AD$8),"")</f>
        <v/>
      </c>
      <c r="N2478" s="103" t="str">
        <f>IF(ISBLANK('Форма 1'!$AE2478),"",IF('Форма 1'!$AE2478=1,'Форма 1'!$H2478*VLOOKUP('Форма 1'!$F2478,'Придельники с 2022'!$B$4:$X$28,'Форма 1'!$AE$8,0),IF('Форма 1'!$AE2478=2,'Форма 1'!$H2478*VLOOKUP('Форма 1'!$F2478,'Придельники с 2022'!$B$4:$X$28,13,0),IF('Форма 1'!$AE2478=3,'Форма 1'!$H2478*VLOOKUP('Форма 1'!$F2478,'Придельники с 2022'!$B$4:$X$28,12,0)))))</f>
        <v/>
      </c>
      <c r="O2478" s="103" t="str">
        <f>IF(ISNUMBER('Форма 1'!AF2478),'Форма 1'!$H2478*VLOOKUP('Форма 1'!$F2478,'Придельники с 2022'!$B$4:$X$28,'Форма 1'!AF$8),"")</f>
        <v/>
      </c>
      <c r="P2478" s="87"/>
      <c r="Q2478" s="103" t="str">
        <f>IF(ISNUMBER('Форма 1'!AH2478),'Форма 1'!$H2478*VLOOKUP('Форма 1'!$F2478,'Придельники с 2022'!$B$4:$X$28,'Форма 1'!AH$8),"")</f>
        <v/>
      </c>
      <c r="R2478" s="103" t="str">
        <f>IF(ISNUMBER('Форма 1'!AI2478),'Форма 1'!$H2478*VLOOKUP('Форма 1'!$F2478,'Придельники с 2022'!$B$4:$X$28,'Форма 1'!AI$8),"")</f>
        <v/>
      </c>
      <c r="S2478" s="103" t="str">
        <f>IF(ISNUMBER('Форма 1'!AJ2478),'Форма 1'!$H2478*VLOOKUP('Форма 1'!$F2478,'Придельники с 2022'!$B$4:$X$28,'Форма 1'!AJ$8),"")</f>
        <v/>
      </c>
      <c r="T2478" s="87"/>
    </row>
    <row r="2479" spans="1:20">
      <c r="A2479" s="188">
        <f t="shared" si="213"/>
        <v>169</v>
      </c>
      <c r="B2479" s="189" t="s">
        <v>2421</v>
      </c>
      <c r="C2479" s="99">
        <f t="shared" si="214"/>
        <v>28829803.541000005</v>
      </c>
      <c r="D2479" s="103" t="str">
        <f>IF(ISNUMBER('Форма 1'!U2479),'Форма 1'!$H2479*VLOOKUP('Форма 1'!$F2479,'Придельники с 2022'!$B$4:$X$28,'Форма 1'!U$8),"")</f>
        <v/>
      </c>
      <c r="E2479" s="103" t="str">
        <f>IF(ISNUMBER('Форма 1'!V2479),'Форма 1'!$H2479*VLOOKUP('Форма 1'!$F2479,'Придельники с 2022'!$B$4:$X$28,'Форма 1'!V$8),"")</f>
        <v/>
      </c>
      <c r="F2479" s="103" t="str">
        <f>IF(ISNUMBER('Форма 1'!W2479),'Форма 1'!$H2479*VLOOKUP('Форма 1'!$F2479,'Придельники с 2022'!$B$4:$X$28,'Форма 1'!W$8),"")</f>
        <v/>
      </c>
      <c r="G2479" s="103" t="str">
        <f>IF(ISNUMBER('Форма 1'!X2479),'Форма 1'!$H2479*VLOOKUP('Форма 1'!$F2479,'Придельники с 2022'!$B$4:$X$28,'Форма 1'!X$8),"")</f>
        <v/>
      </c>
      <c r="H2479" s="103" t="str">
        <f>IF(ISNUMBER('Форма 1'!Y2479),'Форма 1'!$H2479*VLOOKUP('Форма 1'!$F2479,'Придельники с 2022'!$B$4:$X$28,'Форма 1'!Y$8),"")</f>
        <v/>
      </c>
      <c r="I2479" s="103" t="str">
        <f>IF(ISNUMBER('Форма 1'!Z2479),'Форма 1'!$H2479*VLOOKUP('Форма 1'!$F2479,'Придельники с 2022'!$B$4:$X$28,'Форма 1'!Z$8),"")</f>
        <v/>
      </c>
      <c r="J2479" s="103" t="str">
        <f>IF(ISNUMBER('Форма 1'!AA2479),'Форма 1'!$H2479*VLOOKUP('Форма 1'!$F2479,'Придельники с 2022'!$B$4:$X$28,'Форма 1'!AA$8),"")</f>
        <v/>
      </c>
      <c r="K2479" s="90"/>
      <c r="L2479" s="87"/>
      <c r="M2479" s="103">
        <f>IF(ISNUMBER('Форма 1'!AD2479),'Форма 1'!$H2479*VLOOKUP('Форма 1'!$F2479,'Придельники с 2022'!$B$4:$X$28,'Форма 1'!AD$8),"")</f>
        <v>12726497.168000001</v>
      </c>
      <c r="N2479" s="103">
        <f>IF(ISBLANK('Форма 1'!$AE2479),"",IF('Форма 1'!$AE2479=1,'Форма 1'!$H2479*VLOOKUP('Форма 1'!$F2479,'Придельники с 2022'!$B$4:$X$28,'Форма 1'!$AE$8,0),IF('Форма 1'!$AE2479=2,'Форма 1'!$H2479*VLOOKUP('Форма 1'!$F2479,'Придельники с 2022'!$B$4:$X$28,13,0),IF('Форма 1'!$AE2479=3,'Форма 1'!$H2479*VLOOKUP('Форма 1'!$F2479,'Придельники с 2022'!$B$4:$X$28,12,0)))))</f>
        <v>13797061.124</v>
      </c>
      <c r="O2479" s="103">
        <f>IF(ISNUMBER('Форма 1'!AF2479),'Форма 1'!$H2479*VLOOKUP('Форма 1'!$F2479,'Придельники с 2022'!$B$4:$X$28,'Форма 1'!AF$8),"")</f>
        <v>2306245.2490000003</v>
      </c>
      <c r="P2479" s="87"/>
      <c r="Q2479" s="103" t="str">
        <f>IF(ISNUMBER('Форма 1'!AH2479),'Форма 1'!$H2479*VLOOKUP('Форма 1'!$F2479,'Придельники с 2022'!$B$4:$X$28,'Форма 1'!AH$8),"")</f>
        <v/>
      </c>
      <c r="R2479" s="103" t="str">
        <f>IF(ISNUMBER('Форма 1'!AI2479),'Форма 1'!$H2479*VLOOKUP('Форма 1'!$F2479,'Придельники с 2022'!$B$4:$X$28,'Форма 1'!AI$8),"")</f>
        <v/>
      </c>
      <c r="S2479" s="103" t="str">
        <f>IF(ISNUMBER('Форма 1'!AJ2479),'Форма 1'!$H2479*VLOOKUP('Форма 1'!$F2479,'Придельники с 2022'!$B$4:$X$28,'Форма 1'!AJ$8),"")</f>
        <v/>
      </c>
      <c r="T2479" s="87"/>
    </row>
    <row r="2480" spans="1:20">
      <c r="A2480" s="188">
        <f t="shared" si="213"/>
        <v>170</v>
      </c>
      <c r="B2480" s="189" t="s">
        <v>2422</v>
      </c>
      <c r="C2480" s="99">
        <f t="shared" si="214"/>
        <v>41090555.123000003</v>
      </c>
      <c r="D2480" s="103" t="str">
        <f>IF(ISNUMBER('Форма 1'!U2480),'Форма 1'!$H2480*VLOOKUP('Форма 1'!$F2480,'Придельники с 2022'!$B$4:$X$28,'Форма 1'!U$8),"")</f>
        <v/>
      </c>
      <c r="E2480" s="103" t="str">
        <f>IF(ISNUMBER('Форма 1'!V2480),'Форма 1'!$H2480*VLOOKUP('Форма 1'!$F2480,'Придельники с 2022'!$B$4:$X$28,'Форма 1'!V$8),"")</f>
        <v/>
      </c>
      <c r="F2480" s="103" t="str">
        <f>IF(ISNUMBER('Форма 1'!W2480),'Форма 1'!$H2480*VLOOKUP('Форма 1'!$F2480,'Придельники с 2022'!$B$4:$X$28,'Форма 1'!W$8),"")</f>
        <v/>
      </c>
      <c r="G2480" s="103" t="str">
        <f>IF(ISNUMBER('Форма 1'!X2480),'Форма 1'!$H2480*VLOOKUP('Форма 1'!$F2480,'Придельники с 2022'!$B$4:$X$28,'Форма 1'!X$8),"")</f>
        <v/>
      </c>
      <c r="H2480" s="103" t="str">
        <f>IF(ISNUMBER('Форма 1'!Y2480),'Форма 1'!$H2480*VLOOKUP('Форма 1'!$F2480,'Придельники с 2022'!$B$4:$X$28,'Форма 1'!Y$8),"")</f>
        <v/>
      </c>
      <c r="I2480" s="103" t="str">
        <f>IF(ISNUMBER('Форма 1'!Z2480),'Форма 1'!$H2480*VLOOKUP('Форма 1'!$F2480,'Придельники с 2022'!$B$4:$X$28,'Форма 1'!Z$8),"")</f>
        <v/>
      </c>
      <c r="J2480" s="103" t="str">
        <f>IF(ISNUMBER('Форма 1'!AA2480),'Форма 1'!$H2480*VLOOKUP('Форма 1'!$F2480,'Придельники с 2022'!$B$4:$X$28,'Форма 1'!AA$8),"")</f>
        <v/>
      </c>
      <c r="K2480" s="90"/>
      <c r="L2480" s="87"/>
      <c r="M2480" s="103">
        <f>IF(ISNUMBER('Форма 1'!AD2480),'Форма 1'!$H2480*VLOOKUP('Форма 1'!$F2480,'Придельники с 2022'!$B$4:$X$28,'Форма 1'!AD$8),"")</f>
        <v>18138827.504000001</v>
      </c>
      <c r="N2480" s="103">
        <f>IF(ISBLANK('Форма 1'!$AE2480),"",IF('Форма 1'!$AE2480=1,'Форма 1'!$H2480*VLOOKUP('Форма 1'!$F2480,'Придельники с 2022'!$B$4:$X$28,'Форма 1'!$AE$8,0),IF('Форма 1'!$AE2480=2,'Форма 1'!$H2480*VLOOKUP('Форма 1'!$F2480,'Придельники с 2022'!$B$4:$X$28,13,0),IF('Форма 1'!$AE2480=3,'Форма 1'!$H2480*VLOOKUP('Форма 1'!$F2480,'Придельники с 2022'!$B$4:$X$28,12,0)))))</f>
        <v>19664681.371999998</v>
      </c>
      <c r="O2480" s="103">
        <f>IF(ISNUMBER('Форма 1'!AF2480),'Форма 1'!$H2480*VLOOKUP('Форма 1'!$F2480,'Придельники с 2022'!$B$4:$X$28,'Форма 1'!AF$8),"")</f>
        <v>3287046.247</v>
      </c>
      <c r="P2480" s="87"/>
      <c r="Q2480" s="103" t="str">
        <f>IF(ISNUMBER('Форма 1'!AH2480),'Форма 1'!$H2480*VLOOKUP('Форма 1'!$F2480,'Придельники с 2022'!$B$4:$X$28,'Форма 1'!AH$8),"")</f>
        <v/>
      </c>
      <c r="R2480" s="103" t="str">
        <f>IF(ISNUMBER('Форма 1'!AI2480),'Форма 1'!$H2480*VLOOKUP('Форма 1'!$F2480,'Придельники с 2022'!$B$4:$X$28,'Форма 1'!AI$8),"")</f>
        <v/>
      </c>
      <c r="S2480" s="103" t="str">
        <f>IF(ISNUMBER('Форма 1'!AJ2480),'Форма 1'!$H2480*VLOOKUP('Форма 1'!$F2480,'Придельники с 2022'!$B$4:$X$28,'Форма 1'!AJ$8),"")</f>
        <v/>
      </c>
      <c r="T2480" s="87"/>
    </row>
    <row r="2481" spans="1:20">
      <c r="A2481" s="188">
        <f t="shared" si="213"/>
        <v>171</v>
      </c>
      <c r="B2481" s="189" t="s">
        <v>2423</v>
      </c>
      <c r="C2481" s="99">
        <f t="shared" si="214"/>
        <v>59397005.979000002</v>
      </c>
      <c r="D2481" s="103" t="str">
        <f>IF(ISNUMBER('Форма 1'!U2481),'Форма 1'!$H2481*VLOOKUP('Форма 1'!$F2481,'Придельники с 2022'!$B$4:$X$28,'Форма 1'!U$8),"")</f>
        <v/>
      </c>
      <c r="E2481" s="103" t="str">
        <f>IF(ISNUMBER('Форма 1'!V2481),'Форма 1'!$H2481*VLOOKUP('Форма 1'!$F2481,'Придельники с 2022'!$B$4:$X$28,'Форма 1'!V$8),"")</f>
        <v/>
      </c>
      <c r="F2481" s="103" t="str">
        <f>IF(ISNUMBER('Форма 1'!W2481),'Форма 1'!$H2481*VLOOKUP('Форма 1'!$F2481,'Придельники с 2022'!$B$4:$X$28,'Форма 1'!W$8),"")</f>
        <v/>
      </c>
      <c r="G2481" s="103" t="str">
        <f>IF(ISNUMBER('Форма 1'!X2481),'Форма 1'!$H2481*VLOOKUP('Форма 1'!$F2481,'Придельники с 2022'!$B$4:$X$28,'Форма 1'!X$8),"")</f>
        <v/>
      </c>
      <c r="H2481" s="103" t="str">
        <f>IF(ISNUMBER('Форма 1'!Y2481),'Форма 1'!$H2481*VLOOKUP('Форма 1'!$F2481,'Придельники с 2022'!$B$4:$X$28,'Форма 1'!Y$8),"")</f>
        <v/>
      </c>
      <c r="I2481" s="103" t="str">
        <f>IF(ISNUMBER('Форма 1'!Z2481),'Форма 1'!$H2481*VLOOKUP('Форма 1'!$F2481,'Придельники с 2022'!$B$4:$X$28,'Форма 1'!Z$8),"")</f>
        <v/>
      </c>
      <c r="J2481" s="103" t="str">
        <f>IF(ISNUMBER('Форма 1'!AA2481),'Форма 1'!$H2481*VLOOKUP('Форма 1'!$F2481,'Придельники с 2022'!$B$4:$X$28,'Форма 1'!AA$8),"")</f>
        <v/>
      </c>
      <c r="K2481" s="90"/>
      <c r="L2481" s="87"/>
      <c r="M2481" s="103">
        <f>IF(ISNUMBER('Форма 1'!AD2481),'Форма 1'!$H2481*VLOOKUP('Форма 1'!$F2481,'Придельники с 2022'!$B$4:$X$28,'Форма 1'!AD$8),"")</f>
        <v>26219943.792000003</v>
      </c>
      <c r="N2481" s="103">
        <f>IF(ISBLANK('Форма 1'!$AE2481),"",IF('Форма 1'!$AE2481=1,'Форма 1'!$H2481*VLOOKUP('Форма 1'!$F2481,'Придельники с 2022'!$B$4:$X$28,'Форма 1'!$AE$8,0),IF('Форма 1'!$AE2481=2,'Форма 1'!$H2481*VLOOKUP('Форма 1'!$F2481,'Придельники с 2022'!$B$4:$X$28,13,0),IF('Форма 1'!$AE2481=3,'Форма 1'!$H2481*VLOOKUP('Форма 1'!$F2481,'Придельники с 2022'!$B$4:$X$28,12,0)))))</f>
        <v>28425588.155999999</v>
      </c>
      <c r="O2481" s="103">
        <f>IF(ISNUMBER('Форма 1'!AF2481),'Форма 1'!$H2481*VLOOKUP('Форма 1'!$F2481,'Придельники с 2022'!$B$4:$X$28,'Форма 1'!AF$8),"")</f>
        <v>4751474.0310000004</v>
      </c>
      <c r="P2481" s="87"/>
      <c r="Q2481" s="103" t="str">
        <f>IF(ISNUMBER('Форма 1'!AH2481),'Форма 1'!$H2481*VLOOKUP('Форма 1'!$F2481,'Придельники с 2022'!$B$4:$X$28,'Форма 1'!AH$8),"")</f>
        <v/>
      </c>
      <c r="R2481" s="103" t="str">
        <f>IF(ISNUMBER('Форма 1'!AI2481),'Форма 1'!$H2481*VLOOKUP('Форма 1'!$F2481,'Придельники с 2022'!$B$4:$X$28,'Форма 1'!AI$8),"")</f>
        <v/>
      </c>
      <c r="S2481" s="103" t="str">
        <f>IF(ISNUMBER('Форма 1'!AJ2481),'Форма 1'!$H2481*VLOOKUP('Форма 1'!$F2481,'Придельники с 2022'!$B$4:$X$28,'Форма 1'!AJ$8),"")</f>
        <v/>
      </c>
      <c r="T2481" s="87"/>
    </row>
    <row r="2482" spans="1:20">
      <c r="A2482" s="188">
        <f t="shared" si="213"/>
        <v>172</v>
      </c>
      <c r="B2482" s="189" t="s">
        <v>1303</v>
      </c>
      <c r="C2482" s="99">
        <f t="shared" si="214"/>
        <v>16226182.560000002</v>
      </c>
      <c r="D2482" s="103" t="str">
        <f>IF(ISNUMBER('Форма 1'!U2482),'Форма 1'!$H2482*VLOOKUP('Форма 1'!$F2482,'Придельники с 2022'!$B$4:$X$28,'Форма 1'!U$8),"")</f>
        <v/>
      </c>
      <c r="E2482" s="103" t="str">
        <f>IF(ISNUMBER('Форма 1'!V2482),'Форма 1'!$H2482*VLOOKUP('Форма 1'!$F2482,'Придельники с 2022'!$B$4:$X$28,'Форма 1'!V$8),"")</f>
        <v/>
      </c>
      <c r="F2482" s="103" t="str">
        <f>IF(ISNUMBER('Форма 1'!W2482),'Форма 1'!$H2482*VLOOKUP('Форма 1'!$F2482,'Придельники с 2022'!$B$4:$X$28,'Форма 1'!W$8),"")</f>
        <v/>
      </c>
      <c r="G2482" s="103" t="str">
        <f>IF(ISNUMBER('Форма 1'!X2482),'Форма 1'!$H2482*VLOOKUP('Форма 1'!$F2482,'Придельники с 2022'!$B$4:$X$28,'Форма 1'!X$8),"")</f>
        <v/>
      </c>
      <c r="H2482" s="103" t="str">
        <f>IF(ISNUMBER('Форма 1'!Y2482),'Форма 1'!$H2482*VLOOKUP('Форма 1'!$F2482,'Придельники с 2022'!$B$4:$X$28,'Форма 1'!Y$8),"")</f>
        <v/>
      </c>
      <c r="I2482" s="103" t="str">
        <f>IF(ISNUMBER('Форма 1'!Z2482),'Форма 1'!$H2482*VLOOKUP('Форма 1'!$F2482,'Придельники с 2022'!$B$4:$X$28,'Форма 1'!Z$8),"")</f>
        <v/>
      </c>
      <c r="J2482" s="103" t="str">
        <f>IF(ISNUMBER('Форма 1'!AA2482),'Форма 1'!$H2482*VLOOKUP('Форма 1'!$F2482,'Придельники с 2022'!$B$4:$X$28,'Форма 1'!AA$8),"")</f>
        <v/>
      </c>
      <c r="K2482" s="90"/>
      <c r="L2482" s="87"/>
      <c r="M2482" s="103">
        <f>IF(ISNUMBER('Форма 1'!AD2482),'Форма 1'!$H2482*VLOOKUP('Форма 1'!$F2482,'Придельники с 2022'!$B$4:$X$28,'Форма 1'!AD$8),"")</f>
        <v>16226182.560000002</v>
      </c>
      <c r="N2482" s="103" t="str">
        <f>IF(ISBLANK('Форма 1'!$AE2482),"",IF('Форма 1'!$AE2482=1,'Форма 1'!$H2482*VLOOKUP('Форма 1'!$F2482,'Придельники с 2022'!$B$4:$X$28,'Форма 1'!$AE$8,0),IF('Форма 1'!$AE2482=2,'Форма 1'!$H2482*VLOOKUP('Форма 1'!$F2482,'Придельники с 2022'!$B$4:$X$28,13,0),IF('Форма 1'!$AE2482=3,'Форма 1'!$H2482*VLOOKUP('Форма 1'!$F2482,'Придельники с 2022'!$B$4:$X$28,12,0)))))</f>
        <v/>
      </c>
      <c r="O2482" s="103" t="str">
        <f>IF(ISNUMBER('Форма 1'!AF2482),'Форма 1'!$H2482*VLOOKUP('Форма 1'!$F2482,'Придельники с 2022'!$B$4:$X$28,'Форма 1'!AF$8),"")</f>
        <v/>
      </c>
      <c r="P2482" s="87"/>
      <c r="Q2482" s="103" t="str">
        <f>IF(ISNUMBER('Форма 1'!AH2482),'Форма 1'!$H2482*VLOOKUP('Форма 1'!$F2482,'Придельники с 2022'!$B$4:$X$28,'Форма 1'!AH$8),"")</f>
        <v/>
      </c>
      <c r="R2482" s="103" t="str">
        <f>IF(ISNUMBER('Форма 1'!AI2482),'Форма 1'!$H2482*VLOOKUP('Форма 1'!$F2482,'Придельники с 2022'!$B$4:$X$28,'Форма 1'!AI$8),"")</f>
        <v/>
      </c>
      <c r="S2482" s="103" t="str">
        <f>IF(ISNUMBER('Форма 1'!AJ2482),'Форма 1'!$H2482*VLOOKUP('Форма 1'!$F2482,'Придельники с 2022'!$B$4:$X$28,'Форма 1'!AJ$8),"")</f>
        <v/>
      </c>
      <c r="T2482" s="87"/>
    </row>
    <row r="2483" spans="1:20">
      <c r="A2483" s="188">
        <f t="shared" si="213"/>
        <v>173</v>
      </c>
      <c r="B2483" s="189" t="s">
        <v>2424</v>
      </c>
      <c r="C2483" s="99">
        <f t="shared" si="214"/>
        <v>28271754.687999994</v>
      </c>
      <c r="D2483" s="103" t="str">
        <f>IF(ISNUMBER('Форма 1'!U2483),'Форма 1'!$H2483*VLOOKUP('Форма 1'!$F2483,'Придельники с 2022'!$B$4:$X$28,'Форма 1'!U$8),"")</f>
        <v/>
      </c>
      <c r="E2483" s="103" t="str">
        <f>IF(ISNUMBER('Форма 1'!V2483),'Форма 1'!$H2483*VLOOKUP('Форма 1'!$F2483,'Придельники с 2022'!$B$4:$X$28,'Форма 1'!V$8),"")</f>
        <v/>
      </c>
      <c r="F2483" s="103" t="str">
        <f>IF(ISNUMBER('Форма 1'!W2483),'Форма 1'!$H2483*VLOOKUP('Форма 1'!$F2483,'Придельники с 2022'!$B$4:$X$28,'Форма 1'!W$8),"")</f>
        <v/>
      </c>
      <c r="G2483" s="103" t="str">
        <f>IF(ISNUMBER('Форма 1'!X2483),'Форма 1'!$H2483*VLOOKUP('Форма 1'!$F2483,'Придельники с 2022'!$B$4:$X$28,'Форма 1'!X$8),"")</f>
        <v/>
      </c>
      <c r="H2483" s="103" t="str">
        <f>IF(ISNUMBER('Форма 1'!Y2483),'Форма 1'!$H2483*VLOOKUP('Форма 1'!$F2483,'Придельники с 2022'!$B$4:$X$28,'Форма 1'!Y$8),"")</f>
        <v/>
      </c>
      <c r="I2483" s="103" t="str">
        <f>IF(ISNUMBER('Форма 1'!Z2483),'Форма 1'!$H2483*VLOOKUP('Форма 1'!$F2483,'Придельники с 2022'!$B$4:$X$28,'Форма 1'!Z$8),"")</f>
        <v/>
      </c>
      <c r="J2483" s="103" t="str">
        <f>IF(ISNUMBER('Форма 1'!AA2483),'Форма 1'!$H2483*VLOOKUP('Форма 1'!$F2483,'Придельники с 2022'!$B$4:$X$28,'Форма 1'!AA$8),"")</f>
        <v/>
      </c>
      <c r="K2483" s="90"/>
      <c r="L2483" s="87"/>
      <c r="M2483" s="103">
        <f>IF(ISNUMBER('Форма 1'!AD2483),'Форма 1'!$H2483*VLOOKUP('Форма 1'!$F2483,'Придельники с 2022'!$B$4:$X$28,'Форма 1'!AD$8),"")</f>
        <v>12480154.624</v>
      </c>
      <c r="N2483" s="103">
        <f>IF(ISBLANK('Форма 1'!$AE2483),"",IF('Форма 1'!$AE2483=1,'Форма 1'!$H2483*VLOOKUP('Форма 1'!$F2483,'Придельники с 2022'!$B$4:$X$28,'Форма 1'!$AE$8,0),IF('Форма 1'!$AE2483=2,'Форма 1'!$H2483*VLOOKUP('Форма 1'!$F2483,'Придельники с 2022'!$B$4:$X$28,13,0),IF('Форма 1'!$AE2483=3,'Форма 1'!$H2483*VLOOKUP('Форма 1'!$F2483,'Придельники с 2022'!$B$4:$X$28,12,0)))))</f>
        <v>13529996.031999998</v>
      </c>
      <c r="O2483" s="103">
        <f>IF(ISNUMBER('Форма 1'!AF2483),'Форма 1'!$H2483*VLOOKUP('Форма 1'!$F2483,'Придельники с 2022'!$B$4:$X$28,'Форма 1'!AF$8),"")</f>
        <v>2261604.0319999997</v>
      </c>
      <c r="P2483" s="87"/>
      <c r="Q2483" s="103" t="str">
        <f>IF(ISNUMBER('Форма 1'!AH2483),'Форма 1'!$H2483*VLOOKUP('Форма 1'!$F2483,'Придельники с 2022'!$B$4:$X$28,'Форма 1'!AH$8),"")</f>
        <v/>
      </c>
      <c r="R2483" s="103" t="str">
        <f>IF(ISNUMBER('Форма 1'!AI2483),'Форма 1'!$H2483*VLOOKUP('Форма 1'!$F2483,'Придельники с 2022'!$B$4:$X$28,'Форма 1'!AI$8),"")</f>
        <v/>
      </c>
      <c r="S2483" s="103" t="str">
        <f>IF(ISNUMBER('Форма 1'!AJ2483),'Форма 1'!$H2483*VLOOKUP('Форма 1'!$F2483,'Придельники с 2022'!$B$4:$X$28,'Форма 1'!AJ$8),"")</f>
        <v/>
      </c>
      <c r="T2483" s="87"/>
    </row>
    <row r="2484" spans="1:20">
      <c r="A2484" s="188">
        <f t="shared" si="213"/>
        <v>174</v>
      </c>
      <c r="B2484" s="189" t="s">
        <v>2425</v>
      </c>
      <c r="C2484" s="99">
        <f t="shared" si="214"/>
        <v>66827115.295999996</v>
      </c>
      <c r="D2484" s="103" t="str">
        <f>IF(ISNUMBER('Форма 1'!U2484),'Форма 1'!$H2484*VLOOKUP('Форма 1'!$F2484,'Придельники с 2022'!$B$4:$X$28,'Форма 1'!U$8),"")</f>
        <v/>
      </c>
      <c r="E2484" s="103" t="str">
        <f>IF(ISNUMBER('Форма 1'!V2484),'Форма 1'!$H2484*VLOOKUP('Форма 1'!$F2484,'Придельники с 2022'!$B$4:$X$28,'Форма 1'!V$8),"")</f>
        <v/>
      </c>
      <c r="F2484" s="103" t="str">
        <f>IF(ISNUMBER('Форма 1'!W2484),'Форма 1'!$H2484*VLOOKUP('Форма 1'!$F2484,'Придельники с 2022'!$B$4:$X$28,'Форма 1'!W$8),"")</f>
        <v/>
      </c>
      <c r="G2484" s="103" t="str">
        <f>IF(ISNUMBER('Форма 1'!X2484),'Форма 1'!$H2484*VLOOKUP('Форма 1'!$F2484,'Придельники с 2022'!$B$4:$X$28,'Форма 1'!X$8),"")</f>
        <v/>
      </c>
      <c r="H2484" s="103" t="str">
        <f>IF(ISNUMBER('Форма 1'!Y2484),'Форма 1'!$H2484*VLOOKUP('Форма 1'!$F2484,'Придельники с 2022'!$B$4:$X$28,'Форма 1'!Y$8),"")</f>
        <v/>
      </c>
      <c r="I2484" s="103" t="str">
        <f>IF(ISNUMBER('Форма 1'!Z2484),'Форма 1'!$H2484*VLOOKUP('Форма 1'!$F2484,'Придельники с 2022'!$B$4:$X$28,'Форма 1'!Z$8),"")</f>
        <v/>
      </c>
      <c r="J2484" s="103" t="str">
        <f>IF(ISNUMBER('Форма 1'!AA2484),'Форма 1'!$H2484*VLOOKUP('Форма 1'!$F2484,'Придельники с 2022'!$B$4:$X$28,'Форма 1'!AA$8),"")</f>
        <v/>
      </c>
      <c r="K2484" s="90"/>
      <c r="L2484" s="87"/>
      <c r="M2484" s="103">
        <f>IF(ISNUMBER('Форма 1'!AD2484),'Форма 1'!$H2484*VLOOKUP('Форма 1'!$F2484,'Придельники с 2022'!$B$4:$X$28,'Форма 1'!AD$8),"")</f>
        <v>29499857.408</v>
      </c>
      <c r="N2484" s="103">
        <f>IF(ISBLANK('Форма 1'!$AE2484),"",IF('Форма 1'!$AE2484=1,'Форма 1'!$H2484*VLOOKUP('Форма 1'!$F2484,'Придельники с 2022'!$B$4:$X$28,'Форма 1'!$AE$8,0),IF('Форма 1'!$AE2484=2,'Форма 1'!$H2484*VLOOKUP('Форма 1'!$F2484,'Придельники с 2022'!$B$4:$X$28,13,0),IF('Форма 1'!$AE2484=3,'Форма 1'!$H2484*VLOOKUP('Форма 1'!$F2484,'Придельники с 2022'!$B$4:$X$28,12,0)))))</f>
        <v>31981410.943999995</v>
      </c>
      <c r="O2484" s="103">
        <f>IF(ISNUMBER('Форма 1'!AF2484),'Форма 1'!$H2484*VLOOKUP('Форма 1'!$F2484,'Придельники с 2022'!$B$4:$X$28,'Форма 1'!AF$8),"")</f>
        <v>5345846.9440000001</v>
      </c>
      <c r="P2484" s="87"/>
      <c r="Q2484" s="103" t="str">
        <f>IF(ISNUMBER('Форма 1'!AH2484),'Форма 1'!$H2484*VLOOKUP('Форма 1'!$F2484,'Придельники с 2022'!$B$4:$X$28,'Форма 1'!AH$8),"")</f>
        <v/>
      </c>
      <c r="R2484" s="103" t="str">
        <f>IF(ISNUMBER('Форма 1'!AI2484),'Форма 1'!$H2484*VLOOKUP('Форма 1'!$F2484,'Придельники с 2022'!$B$4:$X$28,'Форма 1'!AI$8),"")</f>
        <v/>
      </c>
      <c r="S2484" s="103" t="str">
        <f>IF(ISNUMBER('Форма 1'!AJ2484),'Форма 1'!$H2484*VLOOKUP('Форма 1'!$F2484,'Придельники с 2022'!$B$4:$X$28,'Форма 1'!AJ$8),"")</f>
        <v/>
      </c>
      <c r="T2484" s="87"/>
    </row>
    <row r="2485" spans="1:20">
      <c r="A2485" s="188">
        <f t="shared" si="213"/>
        <v>175</v>
      </c>
      <c r="B2485" s="189" t="s">
        <v>2426</v>
      </c>
      <c r="C2485" s="99">
        <f t="shared" si="214"/>
        <v>55803865.100999996</v>
      </c>
      <c r="D2485" s="103" t="str">
        <f>IF(ISNUMBER('Форма 1'!U2485),'Форма 1'!$H2485*VLOOKUP('Форма 1'!$F2485,'Придельники с 2022'!$B$4:$X$28,'Форма 1'!U$8),"")</f>
        <v/>
      </c>
      <c r="E2485" s="103" t="str">
        <f>IF(ISNUMBER('Форма 1'!V2485),'Форма 1'!$H2485*VLOOKUP('Форма 1'!$F2485,'Придельники с 2022'!$B$4:$X$28,'Форма 1'!V$8),"")</f>
        <v/>
      </c>
      <c r="F2485" s="103" t="str">
        <f>IF(ISNUMBER('Форма 1'!W2485),'Форма 1'!$H2485*VLOOKUP('Форма 1'!$F2485,'Придельники с 2022'!$B$4:$X$28,'Форма 1'!W$8),"")</f>
        <v/>
      </c>
      <c r="G2485" s="103" t="str">
        <f>IF(ISNUMBER('Форма 1'!X2485),'Форма 1'!$H2485*VLOOKUP('Форма 1'!$F2485,'Придельники с 2022'!$B$4:$X$28,'Форма 1'!X$8),"")</f>
        <v/>
      </c>
      <c r="H2485" s="103" t="str">
        <f>IF(ISNUMBER('Форма 1'!Y2485),'Форма 1'!$H2485*VLOOKUP('Форма 1'!$F2485,'Придельники с 2022'!$B$4:$X$28,'Форма 1'!Y$8),"")</f>
        <v/>
      </c>
      <c r="I2485" s="103" t="str">
        <f>IF(ISNUMBER('Форма 1'!Z2485),'Форма 1'!$H2485*VLOOKUP('Форма 1'!$F2485,'Придельники с 2022'!$B$4:$X$28,'Форма 1'!Z$8),"")</f>
        <v/>
      </c>
      <c r="J2485" s="103" t="str">
        <f>IF(ISNUMBER('Форма 1'!AA2485),'Форма 1'!$H2485*VLOOKUP('Форма 1'!$F2485,'Придельники с 2022'!$B$4:$X$28,'Форма 1'!AA$8),"")</f>
        <v/>
      </c>
      <c r="K2485" s="90"/>
      <c r="L2485" s="87"/>
      <c r="M2485" s="103">
        <f>IF(ISNUMBER('Форма 1'!AD2485),'Форма 1'!$H2485*VLOOKUP('Форма 1'!$F2485,'Придельники с 2022'!$B$4:$X$28,'Форма 1'!AD$8),"")</f>
        <v>24633804.048</v>
      </c>
      <c r="N2485" s="103">
        <f>IF(ISBLANK('Форма 1'!$AE2485),"",IF('Форма 1'!$AE2485=1,'Форма 1'!$H2485*VLOOKUP('Форма 1'!$F2485,'Придельники с 2022'!$B$4:$X$28,'Форма 1'!$AE$8,0),IF('Форма 1'!$AE2485=2,'Форма 1'!$H2485*VLOOKUP('Форма 1'!$F2485,'Придельники с 2022'!$B$4:$X$28,13,0),IF('Форма 1'!$AE2485=3,'Форма 1'!$H2485*VLOOKUP('Форма 1'!$F2485,'Придельники с 2022'!$B$4:$X$28,12,0)))))</f>
        <v>26706020.963999998</v>
      </c>
      <c r="O2485" s="103">
        <f>IF(ISNUMBER('Форма 1'!AF2485),'Форма 1'!$H2485*VLOOKUP('Форма 1'!$F2485,'Придельники с 2022'!$B$4:$X$28,'Форма 1'!AF$8),"")</f>
        <v>4464040.0889999997</v>
      </c>
      <c r="P2485" s="87"/>
      <c r="Q2485" s="103" t="str">
        <f>IF(ISNUMBER('Форма 1'!AH2485),'Форма 1'!$H2485*VLOOKUP('Форма 1'!$F2485,'Придельники с 2022'!$B$4:$X$28,'Форма 1'!AH$8),"")</f>
        <v/>
      </c>
      <c r="R2485" s="103" t="str">
        <f>IF(ISNUMBER('Форма 1'!AI2485),'Форма 1'!$H2485*VLOOKUP('Форма 1'!$F2485,'Придельники с 2022'!$B$4:$X$28,'Форма 1'!AI$8),"")</f>
        <v/>
      </c>
      <c r="S2485" s="103" t="str">
        <f>IF(ISNUMBER('Форма 1'!AJ2485),'Форма 1'!$H2485*VLOOKUP('Форма 1'!$F2485,'Придельники с 2022'!$B$4:$X$28,'Форма 1'!AJ$8),"")</f>
        <v/>
      </c>
      <c r="T2485" s="87"/>
    </row>
    <row r="2486" spans="1:20">
      <c r="A2486" s="188">
        <f t="shared" si="213"/>
        <v>176</v>
      </c>
      <c r="B2486" s="189" t="s">
        <v>2427</v>
      </c>
      <c r="C2486" s="99">
        <f t="shared" si="214"/>
        <v>10492399.5</v>
      </c>
      <c r="D2486" s="103" t="str">
        <f>IF(ISNUMBER('Форма 1'!U2486),'Форма 1'!$H2486*VLOOKUP('Форма 1'!$F2486,'Придельники с 2022'!$B$4:$X$28,'Форма 1'!U$8),"")</f>
        <v/>
      </c>
      <c r="E2486" s="103" t="str">
        <f>IF(ISNUMBER('Форма 1'!V2486),'Форма 1'!$H2486*VLOOKUP('Форма 1'!$F2486,'Придельники с 2022'!$B$4:$X$28,'Форма 1'!V$8),"")</f>
        <v/>
      </c>
      <c r="F2486" s="103">
        <f>IF(ISNUMBER('Форма 1'!W2486),'Форма 1'!$H2486*VLOOKUP('Форма 1'!$F2486,'Придельники с 2022'!$B$4:$X$28,'Форма 1'!W$8),"")</f>
        <v>3220951.26</v>
      </c>
      <c r="G2486" s="103">
        <f>IF(ISNUMBER('Форма 1'!X2486),'Форма 1'!$H2486*VLOOKUP('Форма 1'!$F2486,'Придельники с 2022'!$B$4:$X$28,'Форма 1'!X$8),"")</f>
        <v>2000632.8900000001</v>
      </c>
      <c r="H2486" s="103">
        <f>IF(ISNUMBER('Форма 1'!Y2486),'Форма 1'!$H2486*VLOOKUP('Форма 1'!$F2486,'Придельники с 2022'!$B$4:$X$28,'Форма 1'!Y$8),"")</f>
        <v>5270815.3499999996</v>
      </c>
      <c r="I2486" s="103" t="str">
        <f>IF(ISNUMBER('Форма 1'!Z2486),'Форма 1'!$H2486*VLOOKUP('Форма 1'!$F2486,'Придельники с 2022'!$B$4:$X$28,'Форма 1'!Z$8),"")</f>
        <v/>
      </c>
      <c r="J2486" s="103" t="str">
        <f>IF(ISNUMBER('Форма 1'!AA2486),'Форма 1'!$H2486*VLOOKUP('Форма 1'!$F2486,'Придельники с 2022'!$B$4:$X$28,'Форма 1'!AA$8),"")</f>
        <v/>
      </c>
      <c r="K2486" s="90"/>
      <c r="L2486" s="87"/>
      <c r="M2486" s="103" t="str">
        <f>IF(ISNUMBER('Форма 1'!AD2486),'Форма 1'!$H2486*VLOOKUP('Форма 1'!$F2486,'Придельники с 2022'!$B$4:$X$28,'Форма 1'!AD$8),"")</f>
        <v/>
      </c>
      <c r="N2486" s="103" t="str">
        <f>IF(ISBLANK('Форма 1'!$AE2486),"",IF('Форма 1'!$AE2486=1,'Форма 1'!$H2486*VLOOKUP('Форма 1'!$F2486,'Придельники с 2022'!$B$4:$X$28,'Форма 1'!$AE$8,0),IF('Форма 1'!$AE2486=2,'Форма 1'!$H2486*VLOOKUP('Форма 1'!$F2486,'Придельники с 2022'!$B$4:$X$28,13,0),IF('Форма 1'!$AE2486=3,'Форма 1'!$H2486*VLOOKUP('Форма 1'!$F2486,'Придельники с 2022'!$B$4:$X$28,12,0)))))</f>
        <v/>
      </c>
      <c r="O2486" s="103" t="str">
        <f>IF(ISNUMBER('Форма 1'!AF2486),'Форма 1'!$H2486*VLOOKUP('Форма 1'!$F2486,'Придельники с 2022'!$B$4:$X$28,'Форма 1'!AF$8),"")</f>
        <v/>
      </c>
      <c r="P2486" s="87"/>
      <c r="Q2486" s="103" t="str">
        <f>IF(ISNUMBER('Форма 1'!AH2486),'Форма 1'!$H2486*VLOOKUP('Форма 1'!$F2486,'Придельники с 2022'!$B$4:$X$28,'Форма 1'!AH$8),"")</f>
        <v/>
      </c>
      <c r="R2486" s="103" t="str">
        <f>IF(ISNUMBER('Форма 1'!AI2486),'Форма 1'!$H2486*VLOOKUP('Форма 1'!$F2486,'Придельники с 2022'!$B$4:$X$28,'Форма 1'!AI$8),"")</f>
        <v/>
      </c>
      <c r="S2486" s="103" t="str">
        <f>IF(ISNUMBER('Форма 1'!AJ2486),'Форма 1'!$H2486*VLOOKUP('Форма 1'!$F2486,'Придельники с 2022'!$B$4:$X$28,'Форма 1'!AJ$8),"")</f>
        <v/>
      </c>
      <c r="T2486" s="87"/>
    </row>
    <row r="2487" spans="1:20">
      <c r="A2487" s="188">
        <f t="shared" si="213"/>
        <v>177</v>
      </c>
      <c r="B2487" s="189" t="s">
        <v>2428</v>
      </c>
      <c r="C2487" s="99">
        <f t="shared" si="214"/>
        <v>10725569.725000001</v>
      </c>
      <c r="D2487" s="103" t="str">
        <f>IF(ISNUMBER('Форма 1'!U2487),'Форма 1'!$H2487*VLOOKUP('Форма 1'!$F2487,'Придельники с 2022'!$B$4:$X$28,'Форма 1'!U$8),"")</f>
        <v/>
      </c>
      <c r="E2487" s="103" t="str">
        <f>IF(ISNUMBER('Форма 1'!V2487),'Форма 1'!$H2487*VLOOKUP('Форма 1'!$F2487,'Придельники с 2022'!$B$4:$X$28,'Форма 1'!V$8),"")</f>
        <v/>
      </c>
      <c r="F2487" s="103">
        <f>IF(ISNUMBER('Форма 1'!W2487),'Форма 1'!$H2487*VLOOKUP('Форма 1'!$F2487,'Придельники с 2022'!$B$4:$X$28,'Форма 1'!W$8),"")</f>
        <v>3731636.0900000003</v>
      </c>
      <c r="G2487" s="103">
        <f>IF(ISNUMBER('Форма 1'!X2487),'Форма 1'!$H2487*VLOOKUP('Форма 1'!$F2487,'Придельники с 2022'!$B$4:$X$28,'Форма 1'!X$8),"")</f>
        <v>1597684.64</v>
      </c>
      <c r="H2487" s="103">
        <f>IF(ISNUMBER('Форма 1'!Y2487),'Форма 1'!$H2487*VLOOKUP('Форма 1'!$F2487,'Придельники с 2022'!$B$4:$X$28,'Форма 1'!Y$8),"")</f>
        <v>5396248.9950000001</v>
      </c>
      <c r="I2487" s="103" t="str">
        <f>IF(ISNUMBER('Форма 1'!Z2487),'Форма 1'!$H2487*VLOOKUP('Форма 1'!$F2487,'Придельники с 2022'!$B$4:$X$28,'Форма 1'!Z$8),"")</f>
        <v/>
      </c>
      <c r="J2487" s="103" t="str">
        <f>IF(ISNUMBER('Форма 1'!AA2487),'Форма 1'!$H2487*VLOOKUP('Форма 1'!$F2487,'Придельники с 2022'!$B$4:$X$28,'Форма 1'!AA$8),"")</f>
        <v/>
      </c>
      <c r="K2487" s="90"/>
      <c r="L2487" s="87"/>
      <c r="M2487" s="103" t="str">
        <f>IF(ISNUMBER('Форма 1'!AD2487),'Форма 1'!$H2487*VLOOKUP('Форма 1'!$F2487,'Придельники с 2022'!$B$4:$X$28,'Форма 1'!AD$8),"")</f>
        <v/>
      </c>
      <c r="N2487" s="103" t="str">
        <f>IF(ISBLANK('Форма 1'!$AE2487),"",IF('Форма 1'!$AE2487=1,'Форма 1'!$H2487*VLOOKUP('Форма 1'!$F2487,'Придельники с 2022'!$B$4:$X$28,'Форма 1'!$AE$8,0),IF('Форма 1'!$AE2487=2,'Форма 1'!$H2487*VLOOKUP('Форма 1'!$F2487,'Придельники с 2022'!$B$4:$X$28,13,0),IF('Форма 1'!$AE2487=3,'Форма 1'!$H2487*VLOOKUP('Форма 1'!$F2487,'Придельники с 2022'!$B$4:$X$28,12,0)))))</f>
        <v/>
      </c>
      <c r="O2487" s="103" t="str">
        <f>IF(ISNUMBER('Форма 1'!AF2487),'Форма 1'!$H2487*VLOOKUP('Форма 1'!$F2487,'Придельники с 2022'!$B$4:$X$28,'Форма 1'!AF$8),"")</f>
        <v/>
      </c>
      <c r="P2487" s="87"/>
      <c r="Q2487" s="103" t="str">
        <f>IF(ISNUMBER('Форма 1'!AH2487),'Форма 1'!$H2487*VLOOKUP('Форма 1'!$F2487,'Придельники с 2022'!$B$4:$X$28,'Форма 1'!AH$8),"")</f>
        <v/>
      </c>
      <c r="R2487" s="103" t="str">
        <f>IF(ISNUMBER('Форма 1'!AI2487),'Форма 1'!$H2487*VLOOKUP('Форма 1'!$F2487,'Придельники с 2022'!$B$4:$X$28,'Форма 1'!AI$8),"")</f>
        <v/>
      </c>
      <c r="S2487" s="103" t="str">
        <f>IF(ISNUMBER('Форма 1'!AJ2487),'Форма 1'!$H2487*VLOOKUP('Форма 1'!$F2487,'Придельники с 2022'!$B$4:$X$28,'Форма 1'!AJ$8),"")</f>
        <v/>
      </c>
      <c r="T2487" s="87"/>
    </row>
    <row r="2488" spans="1:20">
      <c r="A2488" s="188">
        <f t="shared" si="213"/>
        <v>178</v>
      </c>
      <c r="B2488" s="189" t="s">
        <v>2429</v>
      </c>
      <c r="C2488" s="99">
        <f t="shared" si="214"/>
        <v>5410988</v>
      </c>
      <c r="D2488" s="103" t="str">
        <f>IF(ISNUMBER('Форма 1'!U2488),'Форма 1'!$H2488*VLOOKUP('Форма 1'!$F2488,'Придельники с 2022'!$B$4:$X$28,'Форма 1'!U$8),"")</f>
        <v/>
      </c>
      <c r="E2488" s="103" t="str">
        <f>IF(ISNUMBER('Форма 1'!V2488),'Форма 1'!$H2488*VLOOKUP('Форма 1'!$F2488,'Придельники с 2022'!$B$4:$X$28,'Форма 1'!V$8),"")</f>
        <v/>
      </c>
      <c r="F2488" s="103">
        <f>IF(ISNUMBER('Форма 1'!W2488),'Форма 1'!$H2488*VLOOKUP('Форма 1'!$F2488,'Придельники с 2022'!$B$4:$X$28,'Форма 1'!W$8),"")</f>
        <v>1661062.24</v>
      </c>
      <c r="G2488" s="103">
        <f>IF(ISNUMBER('Форма 1'!X2488),'Форма 1'!$H2488*VLOOKUP('Форма 1'!$F2488,'Придельники с 2022'!$B$4:$X$28,'Форма 1'!X$8),"")</f>
        <v>1031737.36</v>
      </c>
      <c r="H2488" s="103">
        <f>IF(ISNUMBER('Форма 1'!Y2488),'Форма 1'!$H2488*VLOOKUP('Форма 1'!$F2488,'Придельники с 2022'!$B$4:$X$28,'Форма 1'!Y$8),"")</f>
        <v>2718188.4</v>
      </c>
      <c r="I2488" s="103" t="str">
        <f>IF(ISNUMBER('Форма 1'!Z2488),'Форма 1'!$H2488*VLOOKUP('Форма 1'!$F2488,'Придельники с 2022'!$B$4:$X$28,'Форма 1'!Z$8),"")</f>
        <v/>
      </c>
      <c r="J2488" s="103" t="str">
        <f>IF(ISNUMBER('Форма 1'!AA2488),'Форма 1'!$H2488*VLOOKUP('Форма 1'!$F2488,'Придельники с 2022'!$B$4:$X$28,'Форма 1'!AA$8),"")</f>
        <v/>
      </c>
      <c r="K2488" s="90"/>
      <c r="L2488" s="87"/>
      <c r="M2488" s="103" t="str">
        <f>IF(ISNUMBER('Форма 1'!AD2488),'Форма 1'!$H2488*VLOOKUP('Форма 1'!$F2488,'Придельники с 2022'!$B$4:$X$28,'Форма 1'!AD$8),"")</f>
        <v/>
      </c>
      <c r="N2488" s="103" t="str">
        <f>IF(ISBLANK('Форма 1'!$AE2488),"",IF('Форма 1'!$AE2488=1,'Форма 1'!$H2488*VLOOKUP('Форма 1'!$F2488,'Придельники с 2022'!$B$4:$X$28,'Форма 1'!$AE$8,0),IF('Форма 1'!$AE2488=2,'Форма 1'!$H2488*VLOOKUP('Форма 1'!$F2488,'Придельники с 2022'!$B$4:$X$28,13,0),IF('Форма 1'!$AE2488=3,'Форма 1'!$H2488*VLOOKUP('Форма 1'!$F2488,'Придельники с 2022'!$B$4:$X$28,12,0)))))</f>
        <v/>
      </c>
      <c r="O2488" s="103" t="str">
        <f>IF(ISNUMBER('Форма 1'!AF2488),'Форма 1'!$H2488*VLOOKUP('Форма 1'!$F2488,'Придельники с 2022'!$B$4:$X$28,'Форма 1'!AF$8),"")</f>
        <v/>
      </c>
      <c r="P2488" s="87"/>
      <c r="Q2488" s="103" t="str">
        <f>IF(ISNUMBER('Форма 1'!AH2488),'Форма 1'!$H2488*VLOOKUP('Форма 1'!$F2488,'Придельники с 2022'!$B$4:$X$28,'Форма 1'!AH$8),"")</f>
        <v/>
      </c>
      <c r="R2488" s="103" t="str">
        <f>IF(ISNUMBER('Форма 1'!AI2488),'Форма 1'!$H2488*VLOOKUP('Форма 1'!$F2488,'Придельники с 2022'!$B$4:$X$28,'Форма 1'!AI$8),"")</f>
        <v/>
      </c>
      <c r="S2488" s="103" t="str">
        <f>IF(ISNUMBER('Форма 1'!AJ2488),'Форма 1'!$H2488*VLOOKUP('Форма 1'!$F2488,'Придельники с 2022'!$B$4:$X$28,'Форма 1'!AJ$8),"")</f>
        <v/>
      </c>
      <c r="T2488" s="87"/>
    </row>
    <row r="2489" spans="1:20">
      <c r="A2489" s="188">
        <f t="shared" si="213"/>
        <v>179</v>
      </c>
      <c r="B2489" s="189" t="s">
        <v>2430</v>
      </c>
      <c r="C2489" s="99">
        <f t="shared" si="214"/>
        <v>12612792.335000001</v>
      </c>
      <c r="D2489" s="103" t="str">
        <f>IF(ISNUMBER('Форма 1'!U2489),'Форма 1'!$H2489*VLOOKUP('Форма 1'!$F2489,'Придельники с 2022'!$B$4:$X$28,'Форма 1'!U$8),"")</f>
        <v/>
      </c>
      <c r="E2489" s="103" t="str">
        <f>IF(ISNUMBER('Форма 1'!V2489),'Форма 1'!$H2489*VLOOKUP('Форма 1'!$F2489,'Придельники с 2022'!$B$4:$X$28,'Форма 1'!V$8),"")</f>
        <v/>
      </c>
      <c r="F2489" s="103">
        <f>IF(ISNUMBER('Форма 1'!W2489),'Форма 1'!$H2489*VLOOKUP('Форма 1'!$F2489,'Придельники с 2022'!$B$4:$X$28,'Форма 1'!W$8),"")</f>
        <v>4388237.8540000003</v>
      </c>
      <c r="G2489" s="103">
        <f>IF(ISNUMBER('Форма 1'!X2489),'Форма 1'!$H2489*VLOOKUP('Форма 1'!$F2489,'Придельники с 2022'!$B$4:$X$28,'Форма 1'!X$8),"")</f>
        <v>1878805.9839999999</v>
      </c>
      <c r="H2489" s="103">
        <f>IF(ISNUMBER('Форма 1'!Y2489),'Форма 1'!$H2489*VLOOKUP('Форма 1'!$F2489,'Придельники с 2022'!$B$4:$X$28,'Форма 1'!Y$8),"")</f>
        <v>6345748.4970000004</v>
      </c>
      <c r="I2489" s="103" t="str">
        <f>IF(ISNUMBER('Форма 1'!Z2489),'Форма 1'!$H2489*VLOOKUP('Форма 1'!$F2489,'Придельники с 2022'!$B$4:$X$28,'Форма 1'!Z$8),"")</f>
        <v/>
      </c>
      <c r="J2489" s="103" t="str">
        <f>IF(ISNUMBER('Форма 1'!AA2489),'Форма 1'!$H2489*VLOOKUP('Форма 1'!$F2489,'Придельники с 2022'!$B$4:$X$28,'Форма 1'!AA$8),"")</f>
        <v/>
      </c>
      <c r="K2489" s="90"/>
      <c r="L2489" s="87"/>
      <c r="M2489" s="103" t="str">
        <f>IF(ISNUMBER('Форма 1'!AD2489),'Форма 1'!$H2489*VLOOKUP('Форма 1'!$F2489,'Придельники с 2022'!$B$4:$X$28,'Форма 1'!AD$8),"")</f>
        <v/>
      </c>
      <c r="N2489" s="103" t="str">
        <f>IF(ISBLANK('Форма 1'!$AE2489),"",IF('Форма 1'!$AE2489=1,'Форма 1'!$H2489*VLOOKUP('Форма 1'!$F2489,'Придельники с 2022'!$B$4:$X$28,'Форма 1'!$AE$8,0),IF('Форма 1'!$AE2489=2,'Форма 1'!$H2489*VLOOKUP('Форма 1'!$F2489,'Придельники с 2022'!$B$4:$X$28,13,0),IF('Форма 1'!$AE2489=3,'Форма 1'!$H2489*VLOOKUP('Форма 1'!$F2489,'Придельники с 2022'!$B$4:$X$28,12,0)))))</f>
        <v/>
      </c>
      <c r="O2489" s="103" t="str">
        <f>IF(ISNUMBER('Форма 1'!AF2489),'Форма 1'!$H2489*VLOOKUP('Форма 1'!$F2489,'Придельники с 2022'!$B$4:$X$28,'Форма 1'!AF$8),"")</f>
        <v/>
      </c>
      <c r="P2489" s="87"/>
      <c r="Q2489" s="103" t="str">
        <f>IF(ISNUMBER('Форма 1'!AH2489),'Форма 1'!$H2489*VLOOKUP('Форма 1'!$F2489,'Придельники с 2022'!$B$4:$X$28,'Форма 1'!AH$8),"")</f>
        <v/>
      </c>
      <c r="R2489" s="103" t="str">
        <f>IF(ISNUMBER('Форма 1'!AI2489),'Форма 1'!$H2489*VLOOKUP('Форма 1'!$F2489,'Придельники с 2022'!$B$4:$X$28,'Форма 1'!AI$8),"")</f>
        <v/>
      </c>
      <c r="S2489" s="103" t="str">
        <f>IF(ISNUMBER('Форма 1'!AJ2489),'Форма 1'!$H2489*VLOOKUP('Форма 1'!$F2489,'Придельники с 2022'!$B$4:$X$28,'Форма 1'!AJ$8),"")</f>
        <v/>
      </c>
      <c r="T2489" s="87"/>
    </row>
    <row r="2490" spans="1:20">
      <c r="A2490" s="188">
        <f t="shared" si="213"/>
        <v>180</v>
      </c>
      <c r="B2490" s="189" t="s">
        <v>2431</v>
      </c>
      <c r="C2490" s="99">
        <f t="shared" si="214"/>
        <v>5155579</v>
      </c>
      <c r="D2490" s="103" t="str">
        <f>IF(ISNUMBER('Форма 1'!U2490),'Форма 1'!$H2490*VLOOKUP('Форма 1'!$F2490,'Придельники с 2022'!$B$4:$X$28,'Форма 1'!U$8),"")</f>
        <v/>
      </c>
      <c r="E2490" s="103" t="str">
        <f>IF(ISNUMBER('Форма 1'!V2490),'Форма 1'!$H2490*VLOOKUP('Форма 1'!$F2490,'Придельники с 2022'!$B$4:$X$28,'Форма 1'!V$8),"")</f>
        <v/>
      </c>
      <c r="F2490" s="103">
        <f>IF(ISNUMBER('Форма 1'!W2490),'Форма 1'!$H2490*VLOOKUP('Форма 1'!$F2490,'Придельники с 2022'!$B$4:$X$28,'Форма 1'!W$8),"")</f>
        <v>1582656.92</v>
      </c>
      <c r="G2490" s="103">
        <f>IF(ISNUMBER('Форма 1'!X2490),'Форма 1'!$H2490*VLOOKUP('Форма 1'!$F2490,'Придельники с 2022'!$B$4:$X$28,'Форма 1'!X$8),"")</f>
        <v>983037.38000000012</v>
      </c>
      <c r="H2490" s="103">
        <f>IF(ISNUMBER('Форма 1'!Y2490),'Форма 1'!$H2490*VLOOKUP('Форма 1'!$F2490,'Придельники с 2022'!$B$4:$X$28,'Форма 1'!Y$8),"")</f>
        <v>2589884.7000000002</v>
      </c>
      <c r="I2490" s="103" t="str">
        <f>IF(ISNUMBER('Форма 1'!Z2490),'Форма 1'!$H2490*VLOOKUP('Форма 1'!$F2490,'Придельники с 2022'!$B$4:$X$28,'Форма 1'!Z$8),"")</f>
        <v/>
      </c>
      <c r="J2490" s="103" t="str">
        <f>IF(ISNUMBER('Форма 1'!AA2490),'Форма 1'!$H2490*VLOOKUP('Форма 1'!$F2490,'Придельники с 2022'!$B$4:$X$28,'Форма 1'!AA$8),"")</f>
        <v/>
      </c>
      <c r="K2490" s="90"/>
      <c r="L2490" s="87"/>
      <c r="M2490" s="103" t="str">
        <f>IF(ISNUMBER('Форма 1'!AD2490),'Форма 1'!$H2490*VLOOKUP('Форма 1'!$F2490,'Придельники с 2022'!$B$4:$X$28,'Форма 1'!AD$8),"")</f>
        <v/>
      </c>
      <c r="N2490" s="103" t="str">
        <f>IF(ISBLANK('Форма 1'!$AE2490),"",IF('Форма 1'!$AE2490=1,'Форма 1'!$H2490*VLOOKUP('Форма 1'!$F2490,'Придельники с 2022'!$B$4:$X$28,'Форма 1'!$AE$8,0),IF('Форма 1'!$AE2490=2,'Форма 1'!$H2490*VLOOKUP('Форма 1'!$F2490,'Придельники с 2022'!$B$4:$X$28,13,0),IF('Форма 1'!$AE2490=3,'Форма 1'!$H2490*VLOOKUP('Форма 1'!$F2490,'Придельники с 2022'!$B$4:$X$28,12,0)))))</f>
        <v/>
      </c>
      <c r="O2490" s="103" t="str">
        <f>IF(ISNUMBER('Форма 1'!AF2490),'Форма 1'!$H2490*VLOOKUP('Форма 1'!$F2490,'Придельники с 2022'!$B$4:$X$28,'Форма 1'!AF$8),"")</f>
        <v/>
      </c>
      <c r="P2490" s="87"/>
      <c r="Q2490" s="103" t="str">
        <f>IF(ISNUMBER('Форма 1'!AH2490),'Форма 1'!$H2490*VLOOKUP('Форма 1'!$F2490,'Придельники с 2022'!$B$4:$X$28,'Форма 1'!AH$8),"")</f>
        <v/>
      </c>
      <c r="R2490" s="103" t="str">
        <f>IF(ISNUMBER('Форма 1'!AI2490),'Форма 1'!$H2490*VLOOKUP('Форма 1'!$F2490,'Придельники с 2022'!$B$4:$X$28,'Форма 1'!AI$8),"")</f>
        <v/>
      </c>
      <c r="S2490" s="103" t="str">
        <f>IF(ISNUMBER('Форма 1'!AJ2490),'Форма 1'!$H2490*VLOOKUP('Форма 1'!$F2490,'Придельники с 2022'!$B$4:$X$28,'Форма 1'!AJ$8),"")</f>
        <v/>
      </c>
      <c r="T2490" s="87"/>
    </row>
    <row r="2491" spans="1:20">
      <c r="A2491" s="188">
        <f t="shared" si="213"/>
        <v>181</v>
      </c>
      <c r="B2491" s="189" t="s">
        <v>2432</v>
      </c>
      <c r="C2491" s="99">
        <f t="shared" si="214"/>
        <v>23363557.307999998</v>
      </c>
      <c r="D2491" s="103" t="str">
        <f>IF(ISNUMBER('Форма 1'!U2491),'Форма 1'!$H2491*VLOOKUP('Форма 1'!$F2491,'Придельники с 2022'!$B$4:$X$28,'Форма 1'!U$8),"")</f>
        <v/>
      </c>
      <c r="E2491" s="103" t="str">
        <f>IF(ISNUMBER('Форма 1'!V2491),'Форма 1'!$H2491*VLOOKUP('Форма 1'!$F2491,'Придельники с 2022'!$B$4:$X$28,'Форма 1'!V$8),"")</f>
        <v/>
      </c>
      <c r="F2491" s="103" t="str">
        <f>IF(ISNUMBER('Форма 1'!W2491),'Форма 1'!$H2491*VLOOKUP('Форма 1'!$F2491,'Придельники с 2022'!$B$4:$X$28,'Форма 1'!W$8),"")</f>
        <v/>
      </c>
      <c r="G2491" s="103" t="str">
        <f>IF(ISNUMBER('Форма 1'!X2491),'Форма 1'!$H2491*VLOOKUP('Форма 1'!$F2491,'Придельники с 2022'!$B$4:$X$28,'Форма 1'!X$8),"")</f>
        <v/>
      </c>
      <c r="H2491" s="103" t="str">
        <f>IF(ISNUMBER('Форма 1'!Y2491),'Форма 1'!$H2491*VLOOKUP('Форма 1'!$F2491,'Придельники с 2022'!$B$4:$X$28,'Форма 1'!Y$8),"")</f>
        <v/>
      </c>
      <c r="I2491" s="103" t="str">
        <f>IF(ISNUMBER('Форма 1'!Z2491),'Форма 1'!$H2491*VLOOKUP('Форма 1'!$F2491,'Придельники с 2022'!$B$4:$X$28,'Форма 1'!Z$8),"")</f>
        <v/>
      </c>
      <c r="J2491" s="103" t="str">
        <f>IF(ISNUMBER('Форма 1'!AA2491),'Форма 1'!$H2491*VLOOKUP('Форма 1'!$F2491,'Придельники с 2022'!$B$4:$X$28,'Форма 1'!AA$8),"")</f>
        <v/>
      </c>
      <c r="K2491" s="90"/>
      <c r="L2491" s="87"/>
      <c r="M2491" s="103" t="str">
        <f>IF(ISNUMBER('Форма 1'!AD2491),'Форма 1'!$H2491*VLOOKUP('Форма 1'!$F2491,'Придельники с 2022'!$B$4:$X$28,'Форма 1'!AD$8),"")</f>
        <v/>
      </c>
      <c r="N2491" s="103">
        <f>IF(ISBLANK('Форма 1'!$AE2491),"",IF('Форма 1'!$AE2491=1,'Форма 1'!$H2491*VLOOKUP('Форма 1'!$F2491,'Придельники с 2022'!$B$4:$X$28,'Форма 1'!$AE$8,0),IF('Форма 1'!$AE2491=2,'Форма 1'!$H2491*VLOOKUP('Форма 1'!$F2491,'Придельники с 2022'!$B$4:$X$28,13,0),IF('Форма 1'!$AE2491=3,'Форма 1'!$H2491*VLOOKUP('Форма 1'!$F2491,'Придельники с 2022'!$B$4:$X$28,12,0)))))</f>
        <v>23363557.307999998</v>
      </c>
      <c r="O2491" s="103" t="str">
        <f>IF(ISNUMBER('Форма 1'!AF2491),'Форма 1'!$H2491*VLOOKUP('Форма 1'!$F2491,'Придельники с 2022'!$B$4:$X$28,'Форма 1'!AF$8),"")</f>
        <v/>
      </c>
      <c r="P2491" s="87"/>
      <c r="Q2491" s="103" t="str">
        <f>IF(ISNUMBER('Форма 1'!AH2491),'Форма 1'!$H2491*VLOOKUP('Форма 1'!$F2491,'Придельники с 2022'!$B$4:$X$28,'Форма 1'!AH$8),"")</f>
        <v/>
      </c>
      <c r="R2491" s="103" t="str">
        <f>IF(ISNUMBER('Форма 1'!AI2491),'Форма 1'!$H2491*VLOOKUP('Форма 1'!$F2491,'Придельники с 2022'!$B$4:$X$28,'Форма 1'!AI$8),"")</f>
        <v/>
      </c>
      <c r="S2491" s="103" t="str">
        <f>IF(ISNUMBER('Форма 1'!AJ2491),'Форма 1'!$H2491*VLOOKUP('Форма 1'!$F2491,'Придельники с 2022'!$B$4:$X$28,'Форма 1'!AJ$8),"")</f>
        <v/>
      </c>
      <c r="T2491" s="87"/>
    </row>
    <row r="2492" spans="1:20">
      <c r="A2492" s="188">
        <f t="shared" si="213"/>
        <v>182</v>
      </c>
      <c r="B2492" s="189" t="s">
        <v>2433</v>
      </c>
      <c r="C2492" s="99">
        <f t="shared" si="214"/>
        <v>5113636</v>
      </c>
      <c r="D2492" s="103" t="str">
        <f>IF(ISNUMBER('Форма 1'!U2492),'Форма 1'!$H2492*VLOOKUP('Форма 1'!$F2492,'Придельники с 2022'!$B$4:$X$28,'Форма 1'!U$8),"")</f>
        <v/>
      </c>
      <c r="E2492" s="103" t="str">
        <f>IF(ISNUMBER('Форма 1'!V2492),'Форма 1'!$H2492*VLOOKUP('Форма 1'!$F2492,'Придельники с 2022'!$B$4:$X$28,'Форма 1'!V$8),"")</f>
        <v/>
      </c>
      <c r="F2492" s="103">
        <f>IF(ISNUMBER('Форма 1'!W2492),'Форма 1'!$H2492*VLOOKUP('Форма 1'!$F2492,'Придельники с 2022'!$B$4:$X$28,'Форма 1'!W$8),"")</f>
        <v>1569781.2799999998</v>
      </c>
      <c r="G2492" s="103">
        <f>IF(ISNUMBER('Форма 1'!X2492),'Форма 1'!$H2492*VLOOKUP('Форма 1'!$F2492,'Придельники с 2022'!$B$4:$X$28,'Форма 1'!X$8),"")</f>
        <v>975039.92</v>
      </c>
      <c r="H2492" s="103">
        <f>IF(ISNUMBER('Форма 1'!Y2492),'Форма 1'!$H2492*VLOOKUP('Форма 1'!$F2492,'Придельники с 2022'!$B$4:$X$28,'Форма 1'!Y$8),"")</f>
        <v>2568814.7999999998</v>
      </c>
      <c r="I2492" s="103" t="str">
        <f>IF(ISNUMBER('Форма 1'!Z2492),'Форма 1'!$H2492*VLOOKUP('Форма 1'!$F2492,'Придельники с 2022'!$B$4:$X$28,'Форма 1'!Z$8),"")</f>
        <v/>
      </c>
      <c r="J2492" s="103" t="str">
        <f>IF(ISNUMBER('Форма 1'!AA2492),'Форма 1'!$H2492*VLOOKUP('Форма 1'!$F2492,'Придельники с 2022'!$B$4:$X$28,'Форма 1'!AA$8),"")</f>
        <v/>
      </c>
      <c r="K2492" s="90"/>
      <c r="L2492" s="87"/>
      <c r="M2492" s="103" t="str">
        <f>IF(ISNUMBER('Форма 1'!AD2492),'Форма 1'!$H2492*VLOOKUP('Форма 1'!$F2492,'Придельники с 2022'!$B$4:$X$28,'Форма 1'!AD$8),"")</f>
        <v/>
      </c>
      <c r="N2492" s="103" t="str">
        <f>IF(ISBLANK('Форма 1'!$AE2492),"",IF('Форма 1'!$AE2492=1,'Форма 1'!$H2492*VLOOKUP('Форма 1'!$F2492,'Придельники с 2022'!$B$4:$X$28,'Форма 1'!$AE$8,0),IF('Форма 1'!$AE2492=2,'Форма 1'!$H2492*VLOOKUP('Форма 1'!$F2492,'Придельники с 2022'!$B$4:$X$28,13,0),IF('Форма 1'!$AE2492=3,'Форма 1'!$H2492*VLOOKUP('Форма 1'!$F2492,'Придельники с 2022'!$B$4:$X$28,12,0)))))</f>
        <v/>
      </c>
      <c r="O2492" s="103" t="str">
        <f>IF(ISNUMBER('Форма 1'!AF2492),'Форма 1'!$H2492*VLOOKUP('Форма 1'!$F2492,'Придельники с 2022'!$B$4:$X$28,'Форма 1'!AF$8),"")</f>
        <v/>
      </c>
      <c r="P2492" s="87"/>
      <c r="Q2492" s="103" t="str">
        <f>IF(ISNUMBER('Форма 1'!AH2492),'Форма 1'!$H2492*VLOOKUP('Форма 1'!$F2492,'Придельники с 2022'!$B$4:$X$28,'Форма 1'!AH$8),"")</f>
        <v/>
      </c>
      <c r="R2492" s="103" t="str">
        <f>IF(ISNUMBER('Форма 1'!AI2492),'Форма 1'!$H2492*VLOOKUP('Форма 1'!$F2492,'Придельники с 2022'!$B$4:$X$28,'Форма 1'!AI$8),"")</f>
        <v/>
      </c>
      <c r="S2492" s="103" t="str">
        <f>IF(ISNUMBER('Форма 1'!AJ2492),'Форма 1'!$H2492*VLOOKUP('Форма 1'!$F2492,'Придельники с 2022'!$B$4:$X$28,'Форма 1'!AJ$8),"")</f>
        <v/>
      </c>
      <c r="T2492" s="87"/>
    </row>
    <row r="2493" spans="1:20">
      <c r="A2493" s="188">
        <f t="shared" si="213"/>
        <v>183</v>
      </c>
      <c r="B2493" s="189" t="s">
        <v>2434</v>
      </c>
      <c r="C2493" s="99">
        <f t="shared" si="214"/>
        <v>20736254.565000005</v>
      </c>
      <c r="D2493" s="103" t="str">
        <f>IF(ISNUMBER('Форма 1'!U2493),'Форма 1'!$H2493*VLOOKUP('Форма 1'!$F2493,'Придельники с 2022'!$B$4:$X$28,'Форма 1'!U$8),"")</f>
        <v/>
      </c>
      <c r="E2493" s="103" t="str">
        <f>IF(ISNUMBER('Форма 1'!V2493),'Форма 1'!$H2493*VLOOKUP('Форма 1'!$F2493,'Придельники с 2022'!$B$4:$X$28,'Форма 1'!V$8),"")</f>
        <v/>
      </c>
      <c r="F2493" s="103">
        <f>IF(ISNUMBER('Форма 1'!W2493),'Форма 1'!$H2493*VLOOKUP('Форма 1'!$F2493,'Придельники с 2022'!$B$4:$X$28,'Форма 1'!W$8),"")</f>
        <v>7214549.7060000012</v>
      </c>
      <c r="G2493" s="103">
        <f>IF(ISNUMBER('Форма 1'!X2493),'Форма 1'!$H2493*VLOOKUP('Форма 1'!$F2493,'Придельники с 2022'!$B$4:$X$28,'Форма 1'!X$8),"")</f>
        <v>3088879.7760000001</v>
      </c>
      <c r="H2493" s="103">
        <f>IF(ISNUMBER('Форма 1'!Y2493),'Форма 1'!$H2493*VLOOKUP('Форма 1'!$F2493,'Придельники с 2022'!$B$4:$X$28,'Форма 1'!Y$8),"")</f>
        <v>10432825.083000002</v>
      </c>
      <c r="I2493" s="103" t="str">
        <f>IF(ISNUMBER('Форма 1'!Z2493),'Форма 1'!$H2493*VLOOKUP('Форма 1'!$F2493,'Придельники с 2022'!$B$4:$X$28,'Форма 1'!Z$8),"")</f>
        <v/>
      </c>
      <c r="J2493" s="103" t="str">
        <f>IF(ISNUMBER('Форма 1'!AA2493),'Форма 1'!$H2493*VLOOKUP('Форма 1'!$F2493,'Придельники с 2022'!$B$4:$X$28,'Форма 1'!AA$8),"")</f>
        <v/>
      </c>
      <c r="K2493" s="90"/>
      <c r="L2493" s="87"/>
      <c r="M2493" s="103" t="str">
        <f>IF(ISNUMBER('Форма 1'!AD2493),'Форма 1'!$H2493*VLOOKUP('Форма 1'!$F2493,'Придельники с 2022'!$B$4:$X$28,'Форма 1'!AD$8),"")</f>
        <v/>
      </c>
      <c r="N2493" s="103" t="str">
        <f>IF(ISBLANK('Форма 1'!$AE2493),"",IF('Форма 1'!$AE2493=1,'Форма 1'!$H2493*VLOOKUP('Форма 1'!$F2493,'Придельники с 2022'!$B$4:$X$28,'Форма 1'!$AE$8,0),IF('Форма 1'!$AE2493=2,'Форма 1'!$H2493*VLOOKUP('Форма 1'!$F2493,'Придельники с 2022'!$B$4:$X$28,13,0),IF('Форма 1'!$AE2493=3,'Форма 1'!$H2493*VLOOKUP('Форма 1'!$F2493,'Придельники с 2022'!$B$4:$X$28,12,0)))))</f>
        <v/>
      </c>
      <c r="O2493" s="103" t="str">
        <f>IF(ISNUMBER('Форма 1'!AF2493),'Форма 1'!$H2493*VLOOKUP('Форма 1'!$F2493,'Придельники с 2022'!$B$4:$X$28,'Форма 1'!AF$8),"")</f>
        <v/>
      </c>
      <c r="P2493" s="87"/>
      <c r="Q2493" s="103" t="str">
        <f>IF(ISNUMBER('Форма 1'!AH2493),'Форма 1'!$H2493*VLOOKUP('Форма 1'!$F2493,'Придельники с 2022'!$B$4:$X$28,'Форма 1'!AH$8),"")</f>
        <v/>
      </c>
      <c r="R2493" s="103" t="str">
        <f>IF(ISNUMBER('Форма 1'!AI2493),'Форма 1'!$H2493*VLOOKUP('Форма 1'!$F2493,'Придельники с 2022'!$B$4:$X$28,'Форма 1'!AI$8),"")</f>
        <v/>
      </c>
      <c r="S2493" s="103" t="str">
        <f>IF(ISNUMBER('Форма 1'!AJ2493),'Форма 1'!$H2493*VLOOKUP('Форма 1'!$F2493,'Придельники с 2022'!$B$4:$X$28,'Форма 1'!AJ$8),"")</f>
        <v/>
      </c>
      <c r="T2493" s="87"/>
    </row>
    <row r="2494" spans="1:20">
      <c r="A2494" s="188">
        <f t="shared" si="213"/>
        <v>184</v>
      </c>
      <c r="B2494" s="189" t="s">
        <v>2435</v>
      </c>
      <c r="C2494" s="99">
        <f t="shared" si="214"/>
        <v>11695788.5</v>
      </c>
      <c r="D2494" s="103" t="str">
        <f>IF(ISNUMBER('Форма 1'!U2494),'Форма 1'!$H2494*VLOOKUP('Форма 1'!$F2494,'Придельники с 2022'!$B$4:$X$28,'Форма 1'!U$8),"")</f>
        <v/>
      </c>
      <c r="E2494" s="103" t="str">
        <f>IF(ISNUMBER('Форма 1'!V2494),'Форма 1'!$H2494*VLOOKUP('Форма 1'!$F2494,'Придельники с 2022'!$B$4:$X$28,'Форма 1'!V$8),"")</f>
        <v/>
      </c>
      <c r="F2494" s="103">
        <f>IF(ISNUMBER('Форма 1'!W2494),'Форма 1'!$H2494*VLOOKUP('Форма 1'!$F2494,'Придельники с 2022'!$B$4:$X$28,'Форма 1'!W$8),"")</f>
        <v>3590366.98</v>
      </c>
      <c r="G2494" s="103">
        <f>IF(ISNUMBER('Форма 1'!X2494),'Форма 1'!$H2494*VLOOKUP('Форма 1'!$F2494,'Придельники с 2022'!$B$4:$X$28,'Форма 1'!X$8),"")</f>
        <v>2230088.4700000002</v>
      </c>
      <c r="H2494" s="103">
        <f>IF(ISNUMBER('Форма 1'!Y2494),'Форма 1'!$H2494*VLOOKUP('Форма 1'!$F2494,'Придельники с 2022'!$B$4:$X$28,'Форма 1'!Y$8),"")</f>
        <v>5875333.0499999998</v>
      </c>
      <c r="I2494" s="103" t="str">
        <f>IF(ISNUMBER('Форма 1'!Z2494),'Форма 1'!$H2494*VLOOKUP('Форма 1'!$F2494,'Придельники с 2022'!$B$4:$X$28,'Форма 1'!Z$8),"")</f>
        <v/>
      </c>
      <c r="J2494" s="103" t="str">
        <f>IF(ISNUMBER('Форма 1'!AA2494),'Форма 1'!$H2494*VLOOKUP('Форма 1'!$F2494,'Придельники с 2022'!$B$4:$X$28,'Форма 1'!AA$8),"")</f>
        <v/>
      </c>
      <c r="K2494" s="90"/>
      <c r="L2494" s="87"/>
      <c r="M2494" s="103" t="str">
        <f>IF(ISNUMBER('Форма 1'!AD2494),'Форма 1'!$H2494*VLOOKUP('Форма 1'!$F2494,'Придельники с 2022'!$B$4:$X$28,'Форма 1'!AD$8),"")</f>
        <v/>
      </c>
      <c r="N2494" s="103" t="str">
        <f>IF(ISBLANK('Форма 1'!$AE2494),"",IF('Форма 1'!$AE2494=1,'Форма 1'!$H2494*VLOOKUP('Форма 1'!$F2494,'Придельники с 2022'!$B$4:$X$28,'Форма 1'!$AE$8,0),IF('Форма 1'!$AE2494=2,'Форма 1'!$H2494*VLOOKUP('Форма 1'!$F2494,'Придельники с 2022'!$B$4:$X$28,13,0),IF('Форма 1'!$AE2494=3,'Форма 1'!$H2494*VLOOKUP('Форма 1'!$F2494,'Придельники с 2022'!$B$4:$X$28,12,0)))))</f>
        <v/>
      </c>
      <c r="O2494" s="103" t="str">
        <f>IF(ISNUMBER('Форма 1'!AF2494),'Форма 1'!$H2494*VLOOKUP('Форма 1'!$F2494,'Придельники с 2022'!$B$4:$X$28,'Форма 1'!AF$8),"")</f>
        <v/>
      </c>
      <c r="P2494" s="87"/>
      <c r="Q2494" s="103" t="str">
        <f>IF(ISNUMBER('Форма 1'!AH2494),'Форма 1'!$H2494*VLOOKUP('Форма 1'!$F2494,'Придельники с 2022'!$B$4:$X$28,'Форма 1'!AH$8),"")</f>
        <v/>
      </c>
      <c r="R2494" s="103" t="str">
        <f>IF(ISNUMBER('Форма 1'!AI2494),'Форма 1'!$H2494*VLOOKUP('Форма 1'!$F2494,'Придельники с 2022'!$B$4:$X$28,'Форма 1'!AI$8),"")</f>
        <v/>
      </c>
      <c r="S2494" s="103" t="str">
        <f>IF(ISNUMBER('Форма 1'!AJ2494),'Форма 1'!$H2494*VLOOKUP('Форма 1'!$F2494,'Придельники с 2022'!$B$4:$X$28,'Форма 1'!AJ$8),"")</f>
        <v/>
      </c>
      <c r="T2494" s="87"/>
    </row>
    <row r="2495" spans="1:20">
      <c r="A2495" s="188">
        <f t="shared" si="213"/>
        <v>185</v>
      </c>
      <c r="B2495" s="189" t="s">
        <v>2436</v>
      </c>
      <c r="C2495" s="99">
        <f t="shared" si="214"/>
        <v>6447628</v>
      </c>
      <c r="D2495" s="103" t="str">
        <f>IF(ISNUMBER('Форма 1'!U2495),'Форма 1'!$H2495*VLOOKUP('Форма 1'!$F2495,'Придельники с 2022'!$B$4:$X$28,'Форма 1'!U$8),"")</f>
        <v/>
      </c>
      <c r="E2495" s="103" t="str">
        <f>IF(ISNUMBER('Форма 1'!V2495),'Форма 1'!$H2495*VLOOKUP('Форма 1'!$F2495,'Придельники с 2022'!$B$4:$X$28,'Форма 1'!V$8),"")</f>
        <v/>
      </c>
      <c r="F2495" s="103">
        <f>IF(ISNUMBER('Форма 1'!W2495),'Форма 1'!$H2495*VLOOKUP('Форма 1'!$F2495,'Придельники с 2022'!$B$4:$X$28,'Форма 1'!W$8),"")</f>
        <v>1979289.44</v>
      </c>
      <c r="G2495" s="103">
        <f>IF(ISNUMBER('Форма 1'!X2495),'Форма 1'!$H2495*VLOOKUP('Форма 1'!$F2495,'Придельники с 2022'!$B$4:$X$28,'Форма 1'!X$8),"")</f>
        <v>1229398.1600000001</v>
      </c>
      <c r="H2495" s="103">
        <f>IF(ISNUMBER('Форма 1'!Y2495),'Форма 1'!$H2495*VLOOKUP('Форма 1'!$F2495,'Придельники с 2022'!$B$4:$X$28,'Форма 1'!Y$8),"")</f>
        <v>3238940.4</v>
      </c>
      <c r="I2495" s="103" t="str">
        <f>IF(ISNUMBER('Форма 1'!Z2495),'Форма 1'!$H2495*VLOOKUP('Форма 1'!$F2495,'Придельники с 2022'!$B$4:$X$28,'Форма 1'!Z$8),"")</f>
        <v/>
      </c>
      <c r="J2495" s="103" t="str">
        <f>IF(ISNUMBER('Форма 1'!AA2495),'Форма 1'!$H2495*VLOOKUP('Форма 1'!$F2495,'Придельники с 2022'!$B$4:$X$28,'Форма 1'!AA$8),"")</f>
        <v/>
      </c>
      <c r="K2495" s="90"/>
      <c r="L2495" s="87"/>
      <c r="M2495" s="103" t="str">
        <f>IF(ISNUMBER('Форма 1'!AD2495),'Форма 1'!$H2495*VLOOKUP('Форма 1'!$F2495,'Придельники с 2022'!$B$4:$X$28,'Форма 1'!AD$8),"")</f>
        <v/>
      </c>
      <c r="N2495" s="103" t="str">
        <f>IF(ISBLANK('Форма 1'!$AE2495),"",IF('Форма 1'!$AE2495=1,'Форма 1'!$H2495*VLOOKUP('Форма 1'!$F2495,'Придельники с 2022'!$B$4:$X$28,'Форма 1'!$AE$8,0),IF('Форма 1'!$AE2495=2,'Форма 1'!$H2495*VLOOKUP('Форма 1'!$F2495,'Придельники с 2022'!$B$4:$X$28,13,0),IF('Форма 1'!$AE2495=3,'Форма 1'!$H2495*VLOOKUP('Форма 1'!$F2495,'Придельники с 2022'!$B$4:$X$28,12,0)))))</f>
        <v/>
      </c>
      <c r="O2495" s="103" t="str">
        <f>IF(ISNUMBER('Форма 1'!AF2495),'Форма 1'!$H2495*VLOOKUP('Форма 1'!$F2495,'Придельники с 2022'!$B$4:$X$28,'Форма 1'!AF$8),"")</f>
        <v/>
      </c>
      <c r="P2495" s="87"/>
      <c r="Q2495" s="103" t="str">
        <f>IF(ISNUMBER('Форма 1'!AH2495),'Форма 1'!$H2495*VLOOKUP('Форма 1'!$F2495,'Придельники с 2022'!$B$4:$X$28,'Форма 1'!AH$8),"")</f>
        <v/>
      </c>
      <c r="R2495" s="103" t="str">
        <f>IF(ISNUMBER('Форма 1'!AI2495),'Форма 1'!$H2495*VLOOKUP('Форма 1'!$F2495,'Придельники с 2022'!$B$4:$X$28,'Форма 1'!AI$8),"")</f>
        <v/>
      </c>
      <c r="S2495" s="103" t="str">
        <f>IF(ISNUMBER('Форма 1'!AJ2495),'Форма 1'!$H2495*VLOOKUP('Форма 1'!$F2495,'Придельники с 2022'!$B$4:$X$28,'Форма 1'!AJ$8),"")</f>
        <v/>
      </c>
      <c r="T2495" s="87"/>
    </row>
    <row r="2496" spans="1:20">
      <c r="A2496" s="188">
        <f t="shared" si="213"/>
        <v>186</v>
      </c>
      <c r="B2496" s="189" t="s">
        <v>2437</v>
      </c>
      <c r="C2496" s="99">
        <f t="shared" si="214"/>
        <v>6721962.5</v>
      </c>
      <c r="D2496" s="103" t="str">
        <f>IF(ISNUMBER('Форма 1'!U2496),'Форма 1'!$H2496*VLOOKUP('Форма 1'!$F2496,'Придельники с 2022'!$B$4:$X$28,'Форма 1'!U$8),"")</f>
        <v/>
      </c>
      <c r="E2496" s="103" t="str">
        <f>IF(ISNUMBER('Форма 1'!V2496),'Форма 1'!$H2496*VLOOKUP('Форма 1'!$F2496,'Придельники с 2022'!$B$4:$X$28,'Форма 1'!V$8),"")</f>
        <v/>
      </c>
      <c r="F2496" s="103">
        <f>IF(ISNUMBER('Форма 1'!W2496),'Форма 1'!$H2496*VLOOKUP('Форма 1'!$F2496,'Придельники с 2022'!$B$4:$X$28,'Форма 1'!W$8),"")</f>
        <v>2063504.5</v>
      </c>
      <c r="G2496" s="103">
        <f>IF(ISNUMBER('Форма 1'!X2496),'Форма 1'!$H2496*VLOOKUP('Форма 1'!$F2496,'Придельники с 2022'!$B$4:$X$28,'Форма 1'!X$8),"")</f>
        <v>1281706.75</v>
      </c>
      <c r="H2496" s="103">
        <f>IF(ISNUMBER('Форма 1'!Y2496),'Форма 1'!$H2496*VLOOKUP('Форма 1'!$F2496,'Придельники с 2022'!$B$4:$X$28,'Форма 1'!Y$8),"")</f>
        <v>3376751.25</v>
      </c>
      <c r="I2496" s="103" t="str">
        <f>IF(ISNUMBER('Форма 1'!Z2496),'Форма 1'!$H2496*VLOOKUP('Форма 1'!$F2496,'Придельники с 2022'!$B$4:$X$28,'Форма 1'!Z$8),"")</f>
        <v/>
      </c>
      <c r="J2496" s="103" t="str">
        <f>IF(ISNUMBER('Форма 1'!AA2496),'Форма 1'!$H2496*VLOOKUP('Форма 1'!$F2496,'Придельники с 2022'!$B$4:$X$28,'Форма 1'!AA$8),"")</f>
        <v/>
      </c>
      <c r="K2496" s="90"/>
      <c r="L2496" s="87"/>
      <c r="M2496" s="103" t="str">
        <f>IF(ISNUMBER('Форма 1'!AD2496),'Форма 1'!$H2496*VLOOKUP('Форма 1'!$F2496,'Придельники с 2022'!$B$4:$X$28,'Форма 1'!AD$8),"")</f>
        <v/>
      </c>
      <c r="N2496" s="103" t="str">
        <f>IF(ISBLANK('Форма 1'!$AE2496),"",IF('Форма 1'!$AE2496=1,'Форма 1'!$H2496*VLOOKUP('Форма 1'!$F2496,'Придельники с 2022'!$B$4:$X$28,'Форма 1'!$AE$8,0),IF('Форма 1'!$AE2496=2,'Форма 1'!$H2496*VLOOKUP('Форма 1'!$F2496,'Придельники с 2022'!$B$4:$X$28,13,0),IF('Форма 1'!$AE2496=3,'Форма 1'!$H2496*VLOOKUP('Форма 1'!$F2496,'Придельники с 2022'!$B$4:$X$28,12,0)))))</f>
        <v/>
      </c>
      <c r="O2496" s="103" t="str">
        <f>IF(ISNUMBER('Форма 1'!AF2496),'Форма 1'!$H2496*VLOOKUP('Форма 1'!$F2496,'Придельники с 2022'!$B$4:$X$28,'Форма 1'!AF$8),"")</f>
        <v/>
      </c>
      <c r="P2496" s="87"/>
      <c r="Q2496" s="103" t="str">
        <f>IF(ISNUMBER('Форма 1'!AH2496),'Форма 1'!$H2496*VLOOKUP('Форма 1'!$F2496,'Придельники с 2022'!$B$4:$X$28,'Форма 1'!AH$8),"")</f>
        <v/>
      </c>
      <c r="R2496" s="103" t="str">
        <f>IF(ISNUMBER('Форма 1'!AI2496),'Форма 1'!$H2496*VLOOKUP('Форма 1'!$F2496,'Придельники с 2022'!$B$4:$X$28,'Форма 1'!AI$8),"")</f>
        <v/>
      </c>
      <c r="S2496" s="103" t="str">
        <f>IF(ISNUMBER('Форма 1'!AJ2496),'Форма 1'!$H2496*VLOOKUP('Форма 1'!$F2496,'Придельники с 2022'!$B$4:$X$28,'Форма 1'!AJ$8),"")</f>
        <v/>
      </c>
      <c r="T2496" s="87"/>
    </row>
    <row r="2497" spans="1:20">
      <c r="A2497" s="188">
        <f t="shared" si="213"/>
        <v>187</v>
      </c>
      <c r="B2497" s="189" t="s">
        <v>2438</v>
      </c>
      <c r="C2497" s="99">
        <f t="shared" si="214"/>
        <v>8468564.5</v>
      </c>
      <c r="D2497" s="103" t="str">
        <f>IF(ISNUMBER('Форма 1'!U2497),'Форма 1'!$H2497*VLOOKUP('Форма 1'!$F2497,'Придельники с 2022'!$B$4:$X$28,'Форма 1'!U$8),"")</f>
        <v/>
      </c>
      <c r="E2497" s="103" t="str">
        <f>IF(ISNUMBER('Форма 1'!V2497),'Форма 1'!$H2497*VLOOKUP('Форма 1'!$F2497,'Придельники с 2022'!$B$4:$X$28,'Форма 1'!V$8),"")</f>
        <v/>
      </c>
      <c r="F2497" s="103">
        <f>IF(ISNUMBER('Форма 1'!W2497),'Форма 1'!$H2497*VLOOKUP('Форма 1'!$F2497,'Придельники с 2022'!$B$4:$X$28,'Форма 1'!W$8),"")</f>
        <v>2599675.4599999995</v>
      </c>
      <c r="G2497" s="103">
        <f>IF(ISNUMBER('Форма 1'!X2497),'Форма 1'!$H2497*VLOOKUP('Форма 1'!$F2497,'Придельники с 2022'!$B$4:$X$28,'Форма 1'!X$8),"")</f>
        <v>1614739.19</v>
      </c>
      <c r="H2497" s="103">
        <f>IF(ISNUMBER('Форма 1'!Y2497),'Форма 1'!$H2497*VLOOKUP('Форма 1'!$F2497,'Придельники с 2022'!$B$4:$X$28,'Форма 1'!Y$8),"")</f>
        <v>4254149.8499999996</v>
      </c>
      <c r="I2497" s="103" t="str">
        <f>IF(ISNUMBER('Форма 1'!Z2497),'Форма 1'!$H2497*VLOOKUP('Форма 1'!$F2497,'Придельники с 2022'!$B$4:$X$28,'Форма 1'!Z$8),"")</f>
        <v/>
      </c>
      <c r="J2497" s="103" t="str">
        <f>IF(ISNUMBER('Форма 1'!AA2497),'Форма 1'!$H2497*VLOOKUP('Форма 1'!$F2497,'Придельники с 2022'!$B$4:$X$28,'Форма 1'!AA$8),"")</f>
        <v/>
      </c>
      <c r="K2497" s="90"/>
      <c r="L2497" s="87"/>
      <c r="M2497" s="103" t="str">
        <f>IF(ISNUMBER('Форма 1'!AD2497),'Форма 1'!$H2497*VLOOKUP('Форма 1'!$F2497,'Придельники с 2022'!$B$4:$X$28,'Форма 1'!AD$8),"")</f>
        <v/>
      </c>
      <c r="N2497" s="103" t="str">
        <f>IF(ISBLANK('Форма 1'!$AE2497),"",IF('Форма 1'!$AE2497=1,'Форма 1'!$H2497*VLOOKUP('Форма 1'!$F2497,'Придельники с 2022'!$B$4:$X$28,'Форма 1'!$AE$8,0),IF('Форма 1'!$AE2497=2,'Форма 1'!$H2497*VLOOKUP('Форма 1'!$F2497,'Придельники с 2022'!$B$4:$X$28,13,0),IF('Форма 1'!$AE2497=3,'Форма 1'!$H2497*VLOOKUP('Форма 1'!$F2497,'Придельники с 2022'!$B$4:$X$28,12,0)))))</f>
        <v/>
      </c>
      <c r="O2497" s="103" t="str">
        <f>IF(ISNUMBER('Форма 1'!AF2497),'Форма 1'!$H2497*VLOOKUP('Форма 1'!$F2497,'Придельники с 2022'!$B$4:$X$28,'Форма 1'!AF$8),"")</f>
        <v/>
      </c>
      <c r="P2497" s="87"/>
      <c r="Q2497" s="103" t="str">
        <f>IF(ISNUMBER('Форма 1'!AH2497),'Форма 1'!$H2497*VLOOKUP('Форма 1'!$F2497,'Придельники с 2022'!$B$4:$X$28,'Форма 1'!AH$8),"")</f>
        <v/>
      </c>
      <c r="R2497" s="103" t="str">
        <f>IF(ISNUMBER('Форма 1'!AI2497),'Форма 1'!$H2497*VLOOKUP('Форма 1'!$F2497,'Придельники с 2022'!$B$4:$X$28,'Форма 1'!AI$8),"")</f>
        <v/>
      </c>
      <c r="S2497" s="103" t="str">
        <f>IF(ISNUMBER('Форма 1'!AJ2497),'Форма 1'!$H2497*VLOOKUP('Форма 1'!$F2497,'Придельники с 2022'!$B$4:$X$28,'Форма 1'!AJ$8),"")</f>
        <v/>
      </c>
      <c r="T2497" s="87"/>
    </row>
    <row r="2498" spans="1:20">
      <c r="A2498" s="188">
        <f t="shared" si="213"/>
        <v>188</v>
      </c>
      <c r="B2498" s="189" t="s">
        <v>2439</v>
      </c>
      <c r="C2498" s="99">
        <f t="shared" si="214"/>
        <v>8027651.5</v>
      </c>
      <c r="D2498" s="103" t="str">
        <f>IF(ISNUMBER('Форма 1'!U2498),'Форма 1'!$H2498*VLOOKUP('Форма 1'!$F2498,'Придельники с 2022'!$B$4:$X$28,'Форма 1'!U$8),"")</f>
        <v/>
      </c>
      <c r="E2498" s="103" t="str">
        <f>IF(ISNUMBER('Форма 1'!V2498),'Форма 1'!$H2498*VLOOKUP('Форма 1'!$F2498,'Придельники с 2022'!$B$4:$X$28,'Форма 1'!V$8),"")</f>
        <v/>
      </c>
      <c r="F2498" s="103">
        <f>IF(ISNUMBER('Форма 1'!W2498),'Форма 1'!$H2498*VLOOKUP('Форма 1'!$F2498,'Придельники с 2022'!$B$4:$X$28,'Форма 1'!W$8),"")</f>
        <v>2464324.2200000002</v>
      </c>
      <c r="G2498" s="103">
        <f>IF(ISNUMBER('Форма 1'!X2498),'Форма 1'!$H2498*VLOOKUP('Форма 1'!$F2498,'Придельники с 2022'!$B$4:$X$28,'Форма 1'!X$8),"")</f>
        <v>1530668.33</v>
      </c>
      <c r="H2498" s="103">
        <f>IF(ISNUMBER('Форма 1'!Y2498),'Форма 1'!$H2498*VLOOKUP('Форма 1'!$F2498,'Придельники с 2022'!$B$4:$X$28,'Форма 1'!Y$8),"")</f>
        <v>4032658.95</v>
      </c>
      <c r="I2498" s="103" t="str">
        <f>IF(ISNUMBER('Форма 1'!Z2498),'Форма 1'!$H2498*VLOOKUP('Форма 1'!$F2498,'Придельники с 2022'!$B$4:$X$28,'Форма 1'!Z$8),"")</f>
        <v/>
      </c>
      <c r="J2498" s="103" t="str">
        <f>IF(ISNUMBER('Форма 1'!AA2498),'Форма 1'!$H2498*VLOOKUP('Форма 1'!$F2498,'Придельники с 2022'!$B$4:$X$28,'Форма 1'!AA$8),"")</f>
        <v/>
      </c>
      <c r="K2498" s="90"/>
      <c r="L2498" s="87"/>
      <c r="M2498" s="103" t="str">
        <f>IF(ISNUMBER('Форма 1'!AD2498),'Форма 1'!$H2498*VLOOKUP('Форма 1'!$F2498,'Придельники с 2022'!$B$4:$X$28,'Форма 1'!AD$8),"")</f>
        <v/>
      </c>
      <c r="N2498" s="103" t="str">
        <f>IF(ISBLANK('Форма 1'!$AE2498),"",IF('Форма 1'!$AE2498=1,'Форма 1'!$H2498*VLOOKUP('Форма 1'!$F2498,'Придельники с 2022'!$B$4:$X$28,'Форма 1'!$AE$8,0),IF('Форма 1'!$AE2498=2,'Форма 1'!$H2498*VLOOKUP('Форма 1'!$F2498,'Придельники с 2022'!$B$4:$X$28,13,0),IF('Форма 1'!$AE2498=3,'Форма 1'!$H2498*VLOOKUP('Форма 1'!$F2498,'Придельники с 2022'!$B$4:$X$28,12,0)))))</f>
        <v/>
      </c>
      <c r="O2498" s="103" t="str">
        <f>IF(ISNUMBER('Форма 1'!AF2498),'Форма 1'!$H2498*VLOOKUP('Форма 1'!$F2498,'Придельники с 2022'!$B$4:$X$28,'Форма 1'!AF$8),"")</f>
        <v/>
      </c>
      <c r="P2498" s="87"/>
      <c r="Q2498" s="103" t="str">
        <f>IF(ISNUMBER('Форма 1'!AH2498),'Форма 1'!$H2498*VLOOKUP('Форма 1'!$F2498,'Придельники с 2022'!$B$4:$X$28,'Форма 1'!AH$8),"")</f>
        <v/>
      </c>
      <c r="R2498" s="103" t="str">
        <f>IF(ISNUMBER('Форма 1'!AI2498),'Форма 1'!$H2498*VLOOKUP('Форма 1'!$F2498,'Придельники с 2022'!$B$4:$X$28,'Форма 1'!AI$8),"")</f>
        <v/>
      </c>
      <c r="S2498" s="103" t="str">
        <f>IF(ISNUMBER('Форма 1'!AJ2498),'Форма 1'!$H2498*VLOOKUP('Форма 1'!$F2498,'Придельники с 2022'!$B$4:$X$28,'Форма 1'!AJ$8),"")</f>
        <v/>
      </c>
      <c r="T2498" s="87"/>
    </row>
    <row r="2499" spans="1:20">
      <c r="A2499" s="188">
        <f t="shared" si="213"/>
        <v>189</v>
      </c>
      <c r="B2499" s="189" t="s">
        <v>2440</v>
      </c>
      <c r="C2499" s="99">
        <f t="shared" si="214"/>
        <v>8375471.5</v>
      </c>
      <c r="D2499" s="103" t="str">
        <f>IF(ISNUMBER('Форма 1'!U2499),'Форма 1'!$H2499*VLOOKUP('Форма 1'!$F2499,'Придельники с 2022'!$B$4:$X$28,'Форма 1'!U$8),"")</f>
        <v/>
      </c>
      <c r="E2499" s="103" t="str">
        <f>IF(ISNUMBER('Форма 1'!V2499),'Форма 1'!$H2499*VLOOKUP('Форма 1'!$F2499,'Придельники с 2022'!$B$4:$X$28,'Форма 1'!V$8),"")</f>
        <v/>
      </c>
      <c r="F2499" s="103">
        <f>IF(ISNUMBER('Форма 1'!W2499),'Форма 1'!$H2499*VLOOKUP('Форма 1'!$F2499,'Придельники с 2022'!$B$4:$X$28,'Форма 1'!W$8),"")</f>
        <v>2571097.8199999998</v>
      </c>
      <c r="G2499" s="103">
        <f>IF(ISNUMBER('Форма 1'!X2499),'Форма 1'!$H2499*VLOOKUP('Форма 1'!$F2499,'Придельники с 2022'!$B$4:$X$28,'Форма 1'!X$8),"")</f>
        <v>1596988.7300000002</v>
      </c>
      <c r="H2499" s="103">
        <f>IF(ISNUMBER('Форма 1'!Y2499),'Форма 1'!$H2499*VLOOKUP('Форма 1'!$F2499,'Придельники с 2022'!$B$4:$X$28,'Форма 1'!Y$8),"")</f>
        <v>4207384.95</v>
      </c>
      <c r="I2499" s="103" t="str">
        <f>IF(ISNUMBER('Форма 1'!Z2499),'Форма 1'!$H2499*VLOOKUP('Форма 1'!$F2499,'Придельники с 2022'!$B$4:$X$28,'Форма 1'!Z$8),"")</f>
        <v/>
      </c>
      <c r="J2499" s="103" t="str">
        <f>IF(ISNUMBER('Форма 1'!AA2499),'Форма 1'!$H2499*VLOOKUP('Форма 1'!$F2499,'Придельники с 2022'!$B$4:$X$28,'Форма 1'!AA$8),"")</f>
        <v/>
      </c>
      <c r="K2499" s="90"/>
      <c r="L2499" s="87"/>
      <c r="M2499" s="103" t="str">
        <f>IF(ISNUMBER('Форма 1'!AD2499),'Форма 1'!$H2499*VLOOKUP('Форма 1'!$F2499,'Придельники с 2022'!$B$4:$X$28,'Форма 1'!AD$8),"")</f>
        <v/>
      </c>
      <c r="N2499" s="103" t="str">
        <f>IF(ISBLANK('Форма 1'!$AE2499),"",IF('Форма 1'!$AE2499=1,'Форма 1'!$H2499*VLOOKUP('Форма 1'!$F2499,'Придельники с 2022'!$B$4:$X$28,'Форма 1'!$AE$8,0),IF('Форма 1'!$AE2499=2,'Форма 1'!$H2499*VLOOKUP('Форма 1'!$F2499,'Придельники с 2022'!$B$4:$X$28,13,0),IF('Форма 1'!$AE2499=3,'Форма 1'!$H2499*VLOOKUP('Форма 1'!$F2499,'Придельники с 2022'!$B$4:$X$28,12,0)))))</f>
        <v/>
      </c>
      <c r="O2499" s="103" t="str">
        <f>IF(ISNUMBER('Форма 1'!AF2499),'Форма 1'!$H2499*VLOOKUP('Форма 1'!$F2499,'Придельники с 2022'!$B$4:$X$28,'Форма 1'!AF$8),"")</f>
        <v/>
      </c>
      <c r="P2499" s="87"/>
      <c r="Q2499" s="103" t="str">
        <f>IF(ISNUMBER('Форма 1'!AH2499),'Форма 1'!$H2499*VLOOKUP('Форма 1'!$F2499,'Придельники с 2022'!$B$4:$X$28,'Форма 1'!AH$8),"")</f>
        <v/>
      </c>
      <c r="R2499" s="103" t="str">
        <f>IF(ISNUMBER('Форма 1'!AI2499),'Форма 1'!$H2499*VLOOKUP('Форма 1'!$F2499,'Придельники с 2022'!$B$4:$X$28,'Форма 1'!AI$8),"")</f>
        <v/>
      </c>
      <c r="S2499" s="103" t="str">
        <f>IF(ISNUMBER('Форма 1'!AJ2499),'Форма 1'!$H2499*VLOOKUP('Форма 1'!$F2499,'Придельники с 2022'!$B$4:$X$28,'Форма 1'!AJ$8),"")</f>
        <v/>
      </c>
      <c r="T2499" s="87"/>
    </row>
    <row r="2500" spans="1:20">
      <c r="A2500" s="188">
        <f t="shared" ref="A2500:A2563" si="215">A2499+1</f>
        <v>190</v>
      </c>
      <c r="B2500" s="189" t="s">
        <v>2441</v>
      </c>
      <c r="C2500" s="99">
        <f t="shared" si="214"/>
        <v>11214978.5</v>
      </c>
      <c r="D2500" s="103" t="str">
        <f>IF(ISNUMBER('Форма 1'!U2500),'Форма 1'!$H2500*VLOOKUP('Форма 1'!$F2500,'Придельники с 2022'!$B$4:$X$28,'Форма 1'!U$8),"")</f>
        <v/>
      </c>
      <c r="E2500" s="103" t="str">
        <f>IF(ISNUMBER('Форма 1'!V2500),'Форма 1'!$H2500*VLOOKUP('Форма 1'!$F2500,'Придельники с 2022'!$B$4:$X$28,'Форма 1'!V$8),"")</f>
        <v/>
      </c>
      <c r="F2500" s="103">
        <f>IF(ISNUMBER('Форма 1'!W2500),'Форма 1'!$H2500*VLOOKUP('Форма 1'!$F2500,'Придельники с 2022'!$B$4:$X$28,'Форма 1'!W$8),"")</f>
        <v>3442768.1799999997</v>
      </c>
      <c r="G2500" s="103">
        <f>IF(ISNUMBER('Форма 1'!X2500),'Форма 1'!$H2500*VLOOKUP('Форма 1'!$F2500,'Придельники с 2022'!$B$4:$X$28,'Форма 1'!X$8),"")</f>
        <v>2138410.27</v>
      </c>
      <c r="H2500" s="103">
        <f>IF(ISNUMBER('Форма 1'!Y2500),'Форма 1'!$H2500*VLOOKUP('Форма 1'!$F2500,'Придельники с 2022'!$B$4:$X$28,'Форма 1'!Y$8),"")</f>
        <v>5633800.0499999998</v>
      </c>
      <c r="I2500" s="103" t="str">
        <f>IF(ISNUMBER('Форма 1'!Z2500),'Форма 1'!$H2500*VLOOKUP('Форма 1'!$F2500,'Придельники с 2022'!$B$4:$X$28,'Форма 1'!Z$8),"")</f>
        <v/>
      </c>
      <c r="J2500" s="103" t="str">
        <f>IF(ISNUMBER('Форма 1'!AA2500),'Форма 1'!$H2500*VLOOKUP('Форма 1'!$F2500,'Придельники с 2022'!$B$4:$X$28,'Форма 1'!AA$8),"")</f>
        <v/>
      </c>
      <c r="K2500" s="90"/>
      <c r="L2500" s="87"/>
      <c r="M2500" s="103" t="str">
        <f>IF(ISNUMBER('Форма 1'!AD2500),'Форма 1'!$H2500*VLOOKUP('Форма 1'!$F2500,'Придельники с 2022'!$B$4:$X$28,'Форма 1'!AD$8),"")</f>
        <v/>
      </c>
      <c r="N2500" s="103" t="str">
        <f>IF(ISBLANK('Форма 1'!$AE2500),"",IF('Форма 1'!$AE2500=1,'Форма 1'!$H2500*VLOOKUP('Форма 1'!$F2500,'Придельники с 2022'!$B$4:$X$28,'Форма 1'!$AE$8,0),IF('Форма 1'!$AE2500=2,'Форма 1'!$H2500*VLOOKUP('Форма 1'!$F2500,'Придельники с 2022'!$B$4:$X$28,13,0),IF('Форма 1'!$AE2500=3,'Форма 1'!$H2500*VLOOKUP('Форма 1'!$F2500,'Придельники с 2022'!$B$4:$X$28,12,0)))))</f>
        <v/>
      </c>
      <c r="O2500" s="103" t="str">
        <f>IF(ISNUMBER('Форма 1'!AF2500),'Форма 1'!$H2500*VLOOKUP('Форма 1'!$F2500,'Придельники с 2022'!$B$4:$X$28,'Форма 1'!AF$8),"")</f>
        <v/>
      </c>
      <c r="P2500" s="87"/>
      <c r="Q2500" s="103" t="str">
        <f>IF(ISNUMBER('Форма 1'!AH2500),'Форма 1'!$H2500*VLOOKUP('Форма 1'!$F2500,'Придельники с 2022'!$B$4:$X$28,'Форма 1'!AH$8),"")</f>
        <v/>
      </c>
      <c r="R2500" s="103" t="str">
        <f>IF(ISNUMBER('Форма 1'!AI2500),'Форма 1'!$H2500*VLOOKUP('Форма 1'!$F2500,'Придельники с 2022'!$B$4:$X$28,'Форма 1'!AI$8),"")</f>
        <v/>
      </c>
      <c r="S2500" s="103" t="str">
        <f>IF(ISNUMBER('Форма 1'!AJ2500),'Форма 1'!$H2500*VLOOKUP('Форма 1'!$F2500,'Придельники с 2022'!$B$4:$X$28,'Форма 1'!AJ$8),"")</f>
        <v/>
      </c>
      <c r="T2500" s="87"/>
    </row>
    <row r="2501" spans="1:20">
      <c r="A2501" s="188">
        <f t="shared" si="215"/>
        <v>191</v>
      </c>
      <c r="B2501" s="189" t="s">
        <v>2442</v>
      </c>
      <c r="C2501" s="99">
        <f t="shared" si="214"/>
        <v>5364441.5</v>
      </c>
      <c r="D2501" s="103" t="str">
        <f>IF(ISNUMBER('Форма 1'!U2501),'Форма 1'!$H2501*VLOOKUP('Форма 1'!$F2501,'Придельники с 2022'!$B$4:$X$28,'Форма 1'!U$8),"")</f>
        <v/>
      </c>
      <c r="E2501" s="103" t="str">
        <f>IF(ISNUMBER('Форма 1'!V2501),'Форма 1'!$H2501*VLOOKUP('Форма 1'!$F2501,'Придельники с 2022'!$B$4:$X$28,'Форма 1'!V$8),"")</f>
        <v/>
      </c>
      <c r="F2501" s="103">
        <f>IF(ISNUMBER('Форма 1'!W2501),'Форма 1'!$H2501*VLOOKUP('Форма 1'!$F2501,'Придельники с 2022'!$B$4:$X$28,'Форма 1'!W$8),"")</f>
        <v>1646773.42</v>
      </c>
      <c r="G2501" s="103">
        <f>IF(ISNUMBER('Форма 1'!X2501),'Форма 1'!$H2501*VLOOKUP('Форма 1'!$F2501,'Придельники с 2022'!$B$4:$X$28,'Форма 1'!X$8),"")</f>
        <v>1022862.1300000001</v>
      </c>
      <c r="H2501" s="103">
        <f>IF(ISNUMBER('Форма 1'!Y2501),'Форма 1'!$H2501*VLOOKUP('Форма 1'!$F2501,'Придельники с 2022'!$B$4:$X$28,'Форма 1'!Y$8),"")</f>
        <v>2694805.95</v>
      </c>
      <c r="I2501" s="103" t="str">
        <f>IF(ISNUMBER('Форма 1'!Z2501),'Форма 1'!$H2501*VLOOKUP('Форма 1'!$F2501,'Придельники с 2022'!$B$4:$X$28,'Форма 1'!Z$8),"")</f>
        <v/>
      </c>
      <c r="J2501" s="103" t="str">
        <f>IF(ISNUMBER('Форма 1'!AA2501),'Форма 1'!$H2501*VLOOKUP('Форма 1'!$F2501,'Придельники с 2022'!$B$4:$X$28,'Форма 1'!AA$8),"")</f>
        <v/>
      </c>
      <c r="K2501" s="90"/>
      <c r="L2501" s="87"/>
      <c r="M2501" s="103" t="str">
        <f>IF(ISNUMBER('Форма 1'!AD2501),'Форма 1'!$H2501*VLOOKUP('Форма 1'!$F2501,'Придельники с 2022'!$B$4:$X$28,'Форма 1'!AD$8),"")</f>
        <v/>
      </c>
      <c r="N2501" s="103" t="str">
        <f>IF(ISBLANK('Форма 1'!$AE2501),"",IF('Форма 1'!$AE2501=1,'Форма 1'!$H2501*VLOOKUP('Форма 1'!$F2501,'Придельники с 2022'!$B$4:$X$28,'Форма 1'!$AE$8,0),IF('Форма 1'!$AE2501=2,'Форма 1'!$H2501*VLOOKUP('Форма 1'!$F2501,'Придельники с 2022'!$B$4:$X$28,13,0),IF('Форма 1'!$AE2501=3,'Форма 1'!$H2501*VLOOKUP('Форма 1'!$F2501,'Придельники с 2022'!$B$4:$X$28,12,0)))))</f>
        <v/>
      </c>
      <c r="O2501" s="103" t="str">
        <f>IF(ISNUMBER('Форма 1'!AF2501),'Форма 1'!$H2501*VLOOKUP('Форма 1'!$F2501,'Придельники с 2022'!$B$4:$X$28,'Форма 1'!AF$8),"")</f>
        <v/>
      </c>
      <c r="P2501" s="87"/>
      <c r="Q2501" s="103" t="str">
        <f>IF(ISNUMBER('Форма 1'!AH2501),'Форма 1'!$H2501*VLOOKUP('Форма 1'!$F2501,'Придельники с 2022'!$B$4:$X$28,'Форма 1'!AH$8),"")</f>
        <v/>
      </c>
      <c r="R2501" s="103" t="str">
        <f>IF(ISNUMBER('Форма 1'!AI2501),'Форма 1'!$H2501*VLOOKUP('Форма 1'!$F2501,'Придельники с 2022'!$B$4:$X$28,'Форма 1'!AI$8),"")</f>
        <v/>
      </c>
      <c r="S2501" s="103" t="str">
        <f>IF(ISNUMBER('Форма 1'!AJ2501),'Форма 1'!$H2501*VLOOKUP('Форма 1'!$F2501,'Придельники с 2022'!$B$4:$X$28,'Форма 1'!AJ$8),"")</f>
        <v/>
      </c>
      <c r="T2501" s="87"/>
    </row>
    <row r="2502" spans="1:20">
      <c r="A2502" s="188">
        <f t="shared" si="215"/>
        <v>192</v>
      </c>
      <c r="B2502" s="189" t="s">
        <v>2443</v>
      </c>
      <c r="C2502" s="99">
        <f t="shared" si="214"/>
        <v>5351654</v>
      </c>
      <c r="D2502" s="103" t="str">
        <f>IF(ISNUMBER('Форма 1'!U2502),'Форма 1'!$H2502*VLOOKUP('Форма 1'!$F2502,'Придельники с 2022'!$B$4:$X$28,'Форма 1'!U$8),"")</f>
        <v/>
      </c>
      <c r="E2502" s="103" t="str">
        <f>IF(ISNUMBER('Форма 1'!V2502),'Форма 1'!$H2502*VLOOKUP('Форма 1'!$F2502,'Придельники с 2022'!$B$4:$X$28,'Форма 1'!V$8),"")</f>
        <v/>
      </c>
      <c r="F2502" s="103">
        <f>IF(ISNUMBER('Форма 1'!W2502),'Форма 1'!$H2502*VLOOKUP('Форма 1'!$F2502,'Придельники с 2022'!$B$4:$X$28,'Форма 1'!W$8),"")</f>
        <v>1642847.92</v>
      </c>
      <c r="G2502" s="103">
        <f>IF(ISNUMBER('Форма 1'!X2502),'Форма 1'!$H2502*VLOOKUP('Форма 1'!$F2502,'Придельники с 2022'!$B$4:$X$28,'Форма 1'!X$8),"")</f>
        <v>1020423.8800000001</v>
      </c>
      <c r="H2502" s="103">
        <f>IF(ISNUMBER('Форма 1'!Y2502),'Форма 1'!$H2502*VLOOKUP('Форма 1'!$F2502,'Придельники с 2022'!$B$4:$X$28,'Форма 1'!Y$8),"")</f>
        <v>2688382.2</v>
      </c>
      <c r="I2502" s="103" t="str">
        <f>IF(ISNUMBER('Форма 1'!Z2502),'Форма 1'!$H2502*VLOOKUP('Форма 1'!$F2502,'Придельники с 2022'!$B$4:$X$28,'Форма 1'!Z$8),"")</f>
        <v/>
      </c>
      <c r="J2502" s="103" t="str">
        <f>IF(ISNUMBER('Форма 1'!AA2502),'Форма 1'!$H2502*VLOOKUP('Форма 1'!$F2502,'Придельники с 2022'!$B$4:$X$28,'Форма 1'!AA$8),"")</f>
        <v/>
      </c>
      <c r="K2502" s="90"/>
      <c r="L2502" s="87"/>
      <c r="M2502" s="103" t="str">
        <f>IF(ISNUMBER('Форма 1'!AD2502),'Форма 1'!$H2502*VLOOKUP('Форма 1'!$F2502,'Придельники с 2022'!$B$4:$X$28,'Форма 1'!AD$8),"")</f>
        <v/>
      </c>
      <c r="N2502" s="103" t="str">
        <f>IF(ISBLANK('Форма 1'!$AE2502),"",IF('Форма 1'!$AE2502=1,'Форма 1'!$H2502*VLOOKUP('Форма 1'!$F2502,'Придельники с 2022'!$B$4:$X$28,'Форма 1'!$AE$8,0),IF('Форма 1'!$AE2502=2,'Форма 1'!$H2502*VLOOKUP('Форма 1'!$F2502,'Придельники с 2022'!$B$4:$X$28,13,0),IF('Форма 1'!$AE2502=3,'Форма 1'!$H2502*VLOOKUP('Форма 1'!$F2502,'Придельники с 2022'!$B$4:$X$28,12,0)))))</f>
        <v/>
      </c>
      <c r="O2502" s="103" t="str">
        <f>IF(ISNUMBER('Форма 1'!AF2502),'Форма 1'!$H2502*VLOOKUP('Форма 1'!$F2502,'Придельники с 2022'!$B$4:$X$28,'Форма 1'!AF$8),"")</f>
        <v/>
      </c>
      <c r="P2502" s="87"/>
      <c r="Q2502" s="103" t="str">
        <f>IF(ISNUMBER('Форма 1'!AH2502),'Форма 1'!$H2502*VLOOKUP('Форма 1'!$F2502,'Придельники с 2022'!$B$4:$X$28,'Форма 1'!AH$8),"")</f>
        <v/>
      </c>
      <c r="R2502" s="103" t="str">
        <f>IF(ISNUMBER('Форма 1'!AI2502),'Форма 1'!$H2502*VLOOKUP('Форма 1'!$F2502,'Придельники с 2022'!$B$4:$X$28,'Форма 1'!AI$8),"")</f>
        <v/>
      </c>
      <c r="S2502" s="103" t="str">
        <f>IF(ISNUMBER('Форма 1'!AJ2502),'Форма 1'!$H2502*VLOOKUP('Форма 1'!$F2502,'Придельники с 2022'!$B$4:$X$28,'Форма 1'!AJ$8),"")</f>
        <v/>
      </c>
      <c r="T2502" s="87"/>
    </row>
    <row r="2503" spans="1:20">
      <c r="A2503" s="188">
        <f t="shared" si="215"/>
        <v>193</v>
      </c>
      <c r="B2503" s="189" t="s">
        <v>2444</v>
      </c>
      <c r="C2503" s="99">
        <f t="shared" si="214"/>
        <v>8078460.5000000009</v>
      </c>
      <c r="D2503" s="103" t="str">
        <f>IF(ISNUMBER('Форма 1'!U2503),'Форма 1'!$H2503*VLOOKUP('Форма 1'!$F2503,'Придельники с 2022'!$B$4:$X$28,'Форма 1'!U$8),"")</f>
        <v/>
      </c>
      <c r="E2503" s="103" t="str">
        <f>IF(ISNUMBER('Форма 1'!V2503),'Форма 1'!$H2503*VLOOKUP('Форма 1'!$F2503,'Придельники с 2022'!$B$4:$X$28,'Форма 1'!V$8),"")</f>
        <v/>
      </c>
      <c r="F2503" s="103">
        <f>IF(ISNUMBER('Форма 1'!W2503),'Форма 1'!$H2503*VLOOKUP('Форма 1'!$F2503,'Придельники с 2022'!$B$4:$X$28,'Форма 1'!W$8),"")</f>
        <v>2479921.54</v>
      </c>
      <c r="G2503" s="103">
        <f>IF(ISNUMBER('Форма 1'!X2503),'Форма 1'!$H2503*VLOOKUP('Форма 1'!$F2503,'Придельники с 2022'!$B$4:$X$28,'Форма 1'!X$8),"")</f>
        <v>1540356.3100000003</v>
      </c>
      <c r="H2503" s="103">
        <f>IF(ISNUMBER('Форма 1'!Y2503),'Форма 1'!$H2503*VLOOKUP('Форма 1'!$F2503,'Придельники с 2022'!$B$4:$X$28,'Форма 1'!Y$8),"")</f>
        <v>4058182.6500000004</v>
      </c>
      <c r="I2503" s="103" t="str">
        <f>IF(ISNUMBER('Форма 1'!Z2503),'Форма 1'!$H2503*VLOOKUP('Форма 1'!$F2503,'Придельники с 2022'!$B$4:$X$28,'Форма 1'!Z$8),"")</f>
        <v/>
      </c>
      <c r="J2503" s="103" t="str">
        <f>IF(ISNUMBER('Форма 1'!AA2503),'Форма 1'!$H2503*VLOOKUP('Форма 1'!$F2503,'Придельники с 2022'!$B$4:$X$28,'Форма 1'!AA$8),"")</f>
        <v/>
      </c>
      <c r="K2503" s="90"/>
      <c r="L2503" s="87"/>
      <c r="M2503" s="103" t="str">
        <f>IF(ISNUMBER('Форма 1'!AD2503),'Форма 1'!$H2503*VLOOKUP('Форма 1'!$F2503,'Придельники с 2022'!$B$4:$X$28,'Форма 1'!AD$8),"")</f>
        <v/>
      </c>
      <c r="N2503" s="103" t="str">
        <f>IF(ISBLANK('Форма 1'!$AE2503),"",IF('Форма 1'!$AE2503=1,'Форма 1'!$H2503*VLOOKUP('Форма 1'!$F2503,'Придельники с 2022'!$B$4:$X$28,'Форма 1'!$AE$8,0),IF('Форма 1'!$AE2503=2,'Форма 1'!$H2503*VLOOKUP('Форма 1'!$F2503,'Придельники с 2022'!$B$4:$X$28,13,0),IF('Форма 1'!$AE2503=3,'Форма 1'!$H2503*VLOOKUP('Форма 1'!$F2503,'Придельники с 2022'!$B$4:$X$28,12,0)))))</f>
        <v/>
      </c>
      <c r="O2503" s="103" t="str">
        <f>IF(ISNUMBER('Форма 1'!AF2503),'Форма 1'!$H2503*VLOOKUP('Форма 1'!$F2503,'Придельники с 2022'!$B$4:$X$28,'Форма 1'!AF$8),"")</f>
        <v/>
      </c>
      <c r="P2503" s="87"/>
      <c r="Q2503" s="103" t="str">
        <f>IF(ISNUMBER('Форма 1'!AH2503),'Форма 1'!$H2503*VLOOKUP('Форма 1'!$F2503,'Придельники с 2022'!$B$4:$X$28,'Форма 1'!AH$8),"")</f>
        <v/>
      </c>
      <c r="R2503" s="103" t="str">
        <f>IF(ISNUMBER('Форма 1'!AI2503),'Форма 1'!$H2503*VLOOKUP('Форма 1'!$F2503,'Придельники с 2022'!$B$4:$X$28,'Форма 1'!AI$8),"")</f>
        <v/>
      </c>
      <c r="S2503" s="103" t="str">
        <f>IF(ISNUMBER('Форма 1'!AJ2503),'Форма 1'!$H2503*VLOOKUP('Форма 1'!$F2503,'Придельники с 2022'!$B$4:$X$28,'Форма 1'!AJ$8),"")</f>
        <v/>
      </c>
      <c r="T2503" s="87"/>
    </row>
    <row r="2504" spans="1:20">
      <c r="A2504" s="188">
        <f t="shared" si="215"/>
        <v>194</v>
      </c>
      <c r="B2504" s="189" t="s">
        <v>2445</v>
      </c>
      <c r="C2504" s="99">
        <f t="shared" si="214"/>
        <v>10436134.5</v>
      </c>
      <c r="D2504" s="103" t="str">
        <f>IF(ISNUMBER('Форма 1'!U2504),'Форма 1'!$H2504*VLOOKUP('Форма 1'!$F2504,'Придельники с 2022'!$B$4:$X$28,'Форма 1'!U$8),"")</f>
        <v/>
      </c>
      <c r="E2504" s="103" t="str">
        <f>IF(ISNUMBER('Форма 1'!V2504),'Форма 1'!$H2504*VLOOKUP('Форма 1'!$F2504,'Придельники с 2022'!$B$4:$X$28,'Форма 1'!V$8),"")</f>
        <v/>
      </c>
      <c r="F2504" s="103">
        <f>IF(ISNUMBER('Форма 1'!W2504),'Форма 1'!$H2504*VLOOKUP('Форма 1'!$F2504,'Придельники с 2022'!$B$4:$X$28,'Форма 1'!W$8),"")</f>
        <v>3203679.0599999996</v>
      </c>
      <c r="G2504" s="103">
        <f>IF(ISNUMBER('Форма 1'!X2504),'Форма 1'!$H2504*VLOOKUP('Форма 1'!$F2504,'Придельники с 2022'!$B$4:$X$28,'Форма 1'!X$8),"")</f>
        <v>1989904.59</v>
      </c>
      <c r="H2504" s="103">
        <f>IF(ISNUMBER('Форма 1'!Y2504),'Форма 1'!$H2504*VLOOKUP('Форма 1'!$F2504,'Придельники с 2022'!$B$4:$X$28,'Форма 1'!Y$8),"")</f>
        <v>5242550.8499999996</v>
      </c>
      <c r="I2504" s="103" t="str">
        <f>IF(ISNUMBER('Форма 1'!Z2504),'Форма 1'!$H2504*VLOOKUP('Форма 1'!$F2504,'Придельники с 2022'!$B$4:$X$28,'Форма 1'!Z$8),"")</f>
        <v/>
      </c>
      <c r="J2504" s="103" t="str">
        <f>IF(ISNUMBER('Форма 1'!AA2504),'Форма 1'!$H2504*VLOOKUP('Форма 1'!$F2504,'Придельники с 2022'!$B$4:$X$28,'Форма 1'!AA$8),"")</f>
        <v/>
      </c>
      <c r="K2504" s="90"/>
      <c r="L2504" s="87"/>
      <c r="M2504" s="103" t="str">
        <f>IF(ISNUMBER('Форма 1'!AD2504),'Форма 1'!$H2504*VLOOKUP('Форма 1'!$F2504,'Придельники с 2022'!$B$4:$X$28,'Форма 1'!AD$8),"")</f>
        <v/>
      </c>
      <c r="N2504" s="103" t="str">
        <f>IF(ISBLANK('Форма 1'!$AE2504),"",IF('Форма 1'!$AE2504=1,'Форма 1'!$H2504*VLOOKUP('Форма 1'!$F2504,'Придельники с 2022'!$B$4:$X$28,'Форма 1'!$AE$8,0),IF('Форма 1'!$AE2504=2,'Форма 1'!$H2504*VLOOKUP('Форма 1'!$F2504,'Придельники с 2022'!$B$4:$X$28,13,0),IF('Форма 1'!$AE2504=3,'Форма 1'!$H2504*VLOOKUP('Форма 1'!$F2504,'Придельники с 2022'!$B$4:$X$28,12,0)))))</f>
        <v/>
      </c>
      <c r="O2504" s="103" t="str">
        <f>IF(ISNUMBER('Форма 1'!AF2504),'Форма 1'!$H2504*VLOOKUP('Форма 1'!$F2504,'Придельники с 2022'!$B$4:$X$28,'Форма 1'!AF$8),"")</f>
        <v/>
      </c>
      <c r="P2504" s="87"/>
      <c r="Q2504" s="103" t="str">
        <f>IF(ISNUMBER('Форма 1'!AH2504),'Форма 1'!$H2504*VLOOKUP('Форма 1'!$F2504,'Придельники с 2022'!$B$4:$X$28,'Форма 1'!AH$8),"")</f>
        <v/>
      </c>
      <c r="R2504" s="103" t="str">
        <f>IF(ISNUMBER('Форма 1'!AI2504),'Форма 1'!$H2504*VLOOKUP('Форма 1'!$F2504,'Придельники с 2022'!$B$4:$X$28,'Форма 1'!AI$8),"")</f>
        <v/>
      </c>
      <c r="S2504" s="103" t="str">
        <f>IF(ISNUMBER('Форма 1'!AJ2504),'Форма 1'!$H2504*VLOOKUP('Форма 1'!$F2504,'Придельники с 2022'!$B$4:$X$28,'Форма 1'!AJ$8),"")</f>
        <v/>
      </c>
      <c r="T2504" s="87"/>
    </row>
    <row r="2505" spans="1:20">
      <c r="A2505" s="188">
        <f t="shared" si="215"/>
        <v>195</v>
      </c>
      <c r="B2505" s="189" t="s">
        <v>2446</v>
      </c>
      <c r="C2505" s="99">
        <f t="shared" si="214"/>
        <v>8878617</v>
      </c>
      <c r="D2505" s="103" t="str">
        <f>IF(ISNUMBER('Форма 1'!U2505),'Форма 1'!$H2505*VLOOKUP('Форма 1'!$F2505,'Придельники с 2022'!$B$4:$X$28,'Форма 1'!U$8),"")</f>
        <v/>
      </c>
      <c r="E2505" s="103" t="str">
        <f>IF(ISNUMBER('Форма 1'!V2505),'Форма 1'!$H2505*VLOOKUP('Форма 1'!$F2505,'Придельники с 2022'!$B$4:$X$28,'Форма 1'!V$8),"")</f>
        <v/>
      </c>
      <c r="F2505" s="103">
        <f>IF(ISNUMBER('Форма 1'!W2505),'Форма 1'!$H2505*VLOOKUP('Форма 1'!$F2505,'Придельники с 2022'!$B$4:$X$28,'Форма 1'!W$8),"")</f>
        <v>2725553.1599999997</v>
      </c>
      <c r="G2505" s="103">
        <f>IF(ISNUMBER('Форма 1'!X2505),'Форма 1'!$H2505*VLOOKUP('Форма 1'!$F2505,'Придельники с 2022'!$B$4:$X$28,'Форма 1'!X$8),"")</f>
        <v>1692925.74</v>
      </c>
      <c r="H2505" s="103">
        <f>IF(ISNUMBER('Форма 1'!Y2505),'Форма 1'!$H2505*VLOOKUP('Форма 1'!$F2505,'Придельники с 2022'!$B$4:$X$28,'Форма 1'!Y$8),"")</f>
        <v>4460138.0999999996</v>
      </c>
      <c r="I2505" s="103" t="str">
        <f>IF(ISNUMBER('Форма 1'!Z2505),'Форма 1'!$H2505*VLOOKUP('Форма 1'!$F2505,'Придельники с 2022'!$B$4:$X$28,'Форма 1'!Z$8),"")</f>
        <v/>
      </c>
      <c r="J2505" s="103" t="str">
        <f>IF(ISNUMBER('Форма 1'!AA2505),'Форма 1'!$H2505*VLOOKUP('Форма 1'!$F2505,'Придельники с 2022'!$B$4:$X$28,'Форма 1'!AA$8),"")</f>
        <v/>
      </c>
      <c r="K2505" s="90"/>
      <c r="L2505" s="87"/>
      <c r="M2505" s="103" t="str">
        <f>IF(ISNUMBER('Форма 1'!AD2505),'Форма 1'!$H2505*VLOOKUP('Форма 1'!$F2505,'Придельники с 2022'!$B$4:$X$28,'Форма 1'!AD$8),"")</f>
        <v/>
      </c>
      <c r="N2505" s="103" t="str">
        <f>IF(ISBLANK('Форма 1'!$AE2505),"",IF('Форма 1'!$AE2505=1,'Форма 1'!$H2505*VLOOKUP('Форма 1'!$F2505,'Придельники с 2022'!$B$4:$X$28,'Форма 1'!$AE$8,0),IF('Форма 1'!$AE2505=2,'Форма 1'!$H2505*VLOOKUP('Форма 1'!$F2505,'Придельники с 2022'!$B$4:$X$28,13,0),IF('Форма 1'!$AE2505=3,'Форма 1'!$H2505*VLOOKUP('Форма 1'!$F2505,'Придельники с 2022'!$B$4:$X$28,12,0)))))</f>
        <v/>
      </c>
      <c r="O2505" s="103" t="str">
        <f>IF(ISNUMBER('Форма 1'!AF2505),'Форма 1'!$H2505*VLOOKUP('Форма 1'!$F2505,'Придельники с 2022'!$B$4:$X$28,'Форма 1'!AF$8),"")</f>
        <v/>
      </c>
      <c r="P2505" s="87"/>
      <c r="Q2505" s="103" t="str">
        <f>IF(ISNUMBER('Форма 1'!AH2505),'Форма 1'!$H2505*VLOOKUP('Форма 1'!$F2505,'Придельники с 2022'!$B$4:$X$28,'Форма 1'!AH$8),"")</f>
        <v/>
      </c>
      <c r="R2505" s="103" t="str">
        <f>IF(ISNUMBER('Форма 1'!AI2505),'Форма 1'!$H2505*VLOOKUP('Форма 1'!$F2505,'Придельники с 2022'!$B$4:$X$28,'Форма 1'!AI$8),"")</f>
        <v/>
      </c>
      <c r="S2505" s="103" t="str">
        <f>IF(ISNUMBER('Форма 1'!AJ2505),'Форма 1'!$H2505*VLOOKUP('Форма 1'!$F2505,'Придельники с 2022'!$B$4:$X$28,'Форма 1'!AJ$8),"")</f>
        <v/>
      </c>
      <c r="T2505" s="87"/>
    </row>
    <row r="2506" spans="1:20">
      <c r="A2506" s="188">
        <f t="shared" si="215"/>
        <v>196</v>
      </c>
      <c r="B2506" s="189" t="s">
        <v>2447</v>
      </c>
      <c r="C2506" s="99">
        <f t="shared" si="214"/>
        <v>10340654.5</v>
      </c>
      <c r="D2506" s="103" t="str">
        <f>IF(ISNUMBER('Форма 1'!U2506),'Форма 1'!$H2506*VLOOKUP('Форма 1'!$F2506,'Придельники с 2022'!$B$4:$X$28,'Форма 1'!U$8),"")</f>
        <v/>
      </c>
      <c r="E2506" s="103" t="str">
        <f>IF(ISNUMBER('Форма 1'!V2506),'Форма 1'!$H2506*VLOOKUP('Форма 1'!$F2506,'Придельники с 2022'!$B$4:$X$28,'Форма 1'!V$8),"")</f>
        <v/>
      </c>
      <c r="F2506" s="103">
        <f>IF(ISNUMBER('Форма 1'!W2506),'Форма 1'!$H2506*VLOOKUP('Форма 1'!$F2506,'Придельники с 2022'!$B$4:$X$28,'Форма 1'!W$8),"")</f>
        <v>3174368.6599999997</v>
      </c>
      <c r="G2506" s="103">
        <f>IF(ISNUMBER('Форма 1'!X2506),'Форма 1'!$H2506*VLOOKUP('Форма 1'!$F2506,'Придельники с 2022'!$B$4:$X$28,'Форма 1'!X$8),"")</f>
        <v>1971698.99</v>
      </c>
      <c r="H2506" s="103">
        <f>IF(ISNUMBER('Форма 1'!Y2506),'Форма 1'!$H2506*VLOOKUP('Форма 1'!$F2506,'Придельники с 2022'!$B$4:$X$28,'Форма 1'!Y$8),"")</f>
        <v>5194586.8499999996</v>
      </c>
      <c r="I2506" s="103" t="str">
        <f>IF(ISNUMBER('Форма 1'!Z2506),'Форма 1'!$H2506*VLOOKUP('Форма 1'!$F2506,'Придельники с 2022'!$B$4:$X$28,'Форма 1'!Z$8),"")</f>
        <v/>
      </c>
      <c r="J2506" s="103" t="str">
        <f>IF(ISNUMBER('Форма 1'!AA2506),'Форма 1'!$H2506*VLOOKUP('Форма 1'!$F2506,'Придельники с 2022'!$B$4:$X$28,'Форма 1'!AA$8),"")</f>
        <v/>
      </c>
      <c r="K2506" s="90"/>
      <c r="L2506" s="87"/>
      <c r="M2506" s="103" t="str">
        <f>IF(ISNUMBER('Форма 1'!AD2506),'Форма 1'!$H2506*VLOOKUP('Форма 1'!$F2506,'Придельники с 2022'!$B$4:$X$28,'Форма 1'!AD$8),"")</f>
        <v/>
      </c>
      <c r="N2506" s="103" t="str">
        <f>IF(ISBLANK('Форма 1'!$AE2506),"",IF('Форма 1'!$AE2506=1,'Форма 1'!$H2506*VLOOKUP('Форма 1'!$F2506,'Придельники с 2022'!$B$4:$X$28,'Форма 1'!$AE$8,0),IF('Форма 1'!$AE2506=2,'Форма 1'!$H2506*VLOOKUP('Форма 1'!$F2506,'Придельники с 2022'!$B$4:$X$28,13,0),IF('Форма 1'!$AE2506=3,'Форма 1'!$H2506*VLOOKUP('Форма 1'!$F2506,'Придельники с 2022'!$B$4:$X$28,12,0)))))</f>
        <v/>
      </c>
      <c r="O2506" s="103" t="str">
        <f>IF(ISNUMBER('Форма 1'!AF2506),'Форма 1'!$H2506*VLOOKUP('Форма 1'!$F2506,'Придельники с 2022'!$B$4:$X$28,'Форма 1'!AF$8),"")</f>
        <v/>
      </c>
      <c r="P2506" s="87"/>
      <c r="Q2506" s="103" t="str">
        <f>IF(ISNUMBER('Форма 1'!AH2506),'Форма 1'!$H2506*VLOOKUP('Форма 1'!$F2506,'Придельники с 2022'!$B$4:$X$28,'Форма 1'!AH$8),"")</f>
        <v/>
      </c>
      <c r="R2506" s="103" t="str">
        <f>IF(ISNUMBER('Форма 1'!AI2506),'Форма 1'!$H2506*VLOOKUP('Форма 1'!$F2506,'Придельники с 2022'!$B$4:$X$28,'Форма 1'!AI$8),"")</f>
        <v/>
      </c>
      <c r="S2506" s="103" t="str">
        <f>IF(ISNUMBER('Форма 1'!AJ2506),'Форма 1'!$H2506*VLOOKUP('Форма 1'!$F2506,'Придельники с 2022'!$B$4:$X$28,'Форма 1'!AJ$8),"")</f>
        <v/>
      </c>
      <c r="T2506" s="87"/>
    </row>
    <row r="2507" spans="1:20">
      <c r="A2507" s="188">
        <f t="shared" si="215"/>
        <v>197</v>
      </c>
      <c r="B2507" s="189" t="s">
        <v>2448</v>
      </c>
      <c r="C2507" s="99">
        <f t="shared" si="214"/>
        <v>15574322.5</v>
      </c>
      <c r="D2507" s="103" t="str">
        <f>IF(ISNUMBER('Форма 1'!U2507),'Форма 1'!$H2507*VLOOKUP('Форма 1'!$F2507,'Придельники с 2022'!$B$4:$X$28,'Форма 1'!U$8),"")</f>
        <v/>
      </c>
      <c r="E2507" s="103" t="str">
        <f>IF(ISNUMBER('Форма 1'!V2507),'Форма 1'!$H2507*VLOOKUP('Форма 1'!$F2507,'Придельники с 2022'!$B$4:$X$28,'Форма 1'!V$8),"")</f>
        <v/>
      </c>
      <c r="F2507" s="103">
        <f>IF(ISNUMBER('Форма 1'!W2507),'Форма 1'!$H2507*VLOOKUP('Форма 1'!$F2507,'Придельники с 2022'!$B$4:$X$28,'Форма 1'!W$8),"")</f>
        <v>4780997.3</v>
      </c>
      <c r="G2507" s="103">
        <f>IF(ISNUMBER('Форма 1'!X2507),'Форма 1'!$H2507*VLOOKUP('Форма 1'!$F2507,'Придельники с 2022'!$B$4:$X$28,'Форма 1'!X$8),"")</f>
        <v>2969625.95</v>
      </c>
      <c r="H2507" s="103">
        <f>IF(ISNUMBER('Форма 1'!Y2507),'Форма 1'!$H2507*VLOOKUP('Форма 1'!$F2507,'Придельники с 2022'!$B$4:$X$28,'Форма 1'!Y$8),"")</f>
        <v>7823699.25</v>
      </c>
      <c r="I2507" s="103" t="str">
        <f>IF(ISNUMBER('Форма 1'!Z2507),'Форма 1'!$H2507*VLOOKUP('Форма 1'!$F2507,'Придельники с 2022'!$B$4:$X$28,'Форма 1'!Z$8),"")</f>
        <v/>
      </c>
      <c r="J2507" s="103" t="str">
        <f>IF(ISNUMBER('Форма 1'!AA2507),'Форма 1'!$H2507*VLOOKUP('Форма 1'!$F2507,'Придельники с 2022'!$B$4:$X$28,'Форма 1'!AA$8),"")</f>
        <v/>
      </c>
      <c r="K2507" s="90"/>
      <c r="L2507" s="87"/>
      <c r="M2507" s="103" t="str">
        <f>IF(ISNUMBER('Форма 1'!AD2507),'Форма 1'!$H2507*VLOOKUP('Форма 1'!$F2507,'Придельники с 2022'!$B$4:$X$28,'Форма 1'!AD$8),"")</f>
        <v/>
      </c>
      <c r="N2507" s="103" t="str">
        <f>IF(ISBLANK('Форма 1'!$AE2507),"",IF('Форма 1'!$AE2507=1,'Форма 1'!$H2507*VLOOKUP('Форма 1'!$F2507,'Придельники с 2022'!$B$4:$X$28,'Форма 1'!$AE$8,0),IF('Форма 1'!$AE2507=2,'Форма 1'!$H2507*VLOOKUP('Форма 1'!$F2507,'Придельники с 2022'!$B$4:$X$28,13,0),IF('Форма 1'!$AE2507=3,'Форма 1'!$H2507*VLOOKUP('Форма 1'!$F2507,'Придельники с 2022'!$B$4:$X$28,12,0)))))</f>
        <v/>
      </c>
      <c r="O2507" s="103" t="str">
        <f>IF(ISNUMBER('Форма 1'!AF2507),'Форма 1'!$H2507*VLOOKUP('Форма 1'!$F2507,'Придельники с 2022'!$B$4:$X$28,'Форма 1'!AF$8),"")</f>
        <v/>
      </c>
      <c r="P2507" s="87"/>
      <c r="Q2507" s="103" t="str">
        <f>IF(ISNUMBER('Форма 1'!AH2507),'Форма 1'!$H2507*VLOOKUP('Форма 1'!$F2507,'Придельники с 2022'!$B$4:$X$28,'Форма 1'!AH$8),"")</f>
        <v/>
      </c>
      <c r="R2507" s="103" t="str">
        <f>IF(ISNUMBER('Форма 1'!AI2507),'Форма 1'!$H2507*VLOOKUP('Форма 1'!$F2507,'Придельники с 2022'!$B$4:$X$28,'Форма 1'!AI$8),"")</f>
        <v/>
      </c>
      <c r="S2507" s="103" t="str">
        <f>IF(ISNUMBER('Форма 1'!AJ2507),'Форма 1'!$H2507*VLOOKUP('Форма 1'!$F2507,'Придельники с 2022'!$B$4:$X$28,'Форма 1'!AJ$8),"")</f>
        <v/>
      </c>
      <c r="T2507" s="87"/>
    </row>
    <row r="2508" spans="1:20">
      <c r="A2508" s="188">
        <f t="shared" si="215"/>
        <v>198</v>
      </c>
      <c r="B2508" s="189" t="s">
        <v>2449</v>
      </c>
      <c r="C2508" s="99">
        <f t="shared" si="214"/>
        <v>2221274</v>
      </c>
      <c r="D2508" s="103" t="str">
        <f>IF(ISNUMBER('Форма 1'!U2508),'Форма 1'!$H2508*VLOOKUP('Форма 1'!$F2508,'Придельники с 2022'!$B$4:$X$28,'Форма 1'!U$8),"")</f>
        <v/>
      </c>
      <c r="E2508" s="103" t="str">
        <f>IF(ISNUMBER('Форма 1'!V2508),'Форма 1'!$H2508*VLOOKUP('Форма 1'!$F2508,'Придельники с 2022'!$B$4:$X$28,'Форма 1'!V$8),"")</f>
        <v/>
      </c>
      <c r="F2508" s="103">
        <f>IF(ISNUMBER('Форма 1'!W2508),'Форма 1'!$H2508*VLOOKUP('Форма 1'!$F2508,'Придельники с 2022'!$B$4:$X$28,'Форма 1'!W$8),"")</f>
        <v>681885.5199999999</v>
      </c>
      <c r="G2508" s="103">
        <f>IF(ISNUMBER('Форма 1'!X2508),'Форма 1'!$H2508*VLOOKUP('Форма 1'!$F2508,'Придельники с 2022'!$B$4:$X$28,'Форма 1'!X$8),"")</f>
        <v>423540.28</v>
      </c>
      <c r="H2508" s="103">
        <f>IF(ISNUMBER('Форма 1'!Y2508),'Форма 1'!$H2508*VLOOKUP('Форма 1'!$F2508,'Придельники с 2022'!$B$4:$X$28,'Форма 1'!Y$8),"")</f>
        <v>1115848.2</v>
      </c>
      <c r="I2508" s="103" t="str">
        <f>IF(ISNUMBER('Форма 1'!Z2508),'Форма 1'!$H2508*VLOOKUP('Форма 1'!$F2508,'Придельники с 2022'!$B$4:$X$28,'Форма 1'!Z$8),"")</f>
        <v/>
      </c>
      <c r="J2508" s="103" t="str">
        <f>IF(ISNUMBER('Форма 1'!AA2508),'Форма 1'!$H2508*VLOOKUP('Форма 1'!$F2508,'Придельники с 2022'!$B$4:$X$28,'Форма 1'!AA$8),"")</f>
        <v/>
      </c>
      <c r="K2508" s="90"/>
      <c r="L2508" s="87"/>
      <c r="M2508" s="103" t="str">
        <f>IF(ISNUMBER('Форма 1'!AD2508),'Форма 1'!$H2508*VLOOKUP('Форма 1'!$F2508,'Придельники с 2022'!$B$4:$X$28,'Форма 1'!AD$8),"")</f>
        <v/>
      </c>
      <c r="N2508" s="103" t="str">
        <f>IF(ISBLANK('Форма 1'!$AE2508),"",IF('Форма 1'!$AE2508=1,'Форма 1'!$H2508*VLOOKUP('Форма 1'!$F2508,'Придельники с 2022'!$B$4:$X$28,'Форма 1'!$AE$8,0),IF('Форма 1'!$AE2508=2,'Форма 1'!$H2508*VLOOKUP('Форма 1'!$F2508,'Придельники с 2022'!$B$4:$X$28,13,0),IF('Форма 1'!$AE2508=3,'Форма 1'!$H2508*VLOOKUP('Форма 1'!$F2508,'Придельники с 2022'!$B$4:$X$28,12,0)))))</f>
        <v/>
      </c>
      <c r="O2508" s="103" t="str">
        <f>IF(ISNUMBER('Форма 1'!AF2508),'Форма 1'!$H2508*VLOOKUP('Форма 1'!$F2508,'Придельники с 2022'!$B$4:$X$28,'Форма 1'!AF$8),"")</f>
        <v/>
      </c>
      <c r="P2508" s="87"/>
      <c r="Q2508" s="103" t="str">
        <f>IF(ISNUMBER('Форма 1'!AH2508),'Форма 1'!$H2508*VLOOKUP('Форма 1'!$F2508,'Придельники с 2022'!$B$4:$X$28,'Форма 1'!AH$8),"")</f>
        <v/>
      </c>
      <c r="R2508" s="103" t="str">
        <f>IF(ISNUMBER('Форма 1'!AI2508),'Форма 1'!$H2508*VLOOKUP('Форма 1'!$F2508,'Придельники с 2022'!$B$4:$X$28,'Форма 1'!AI$8),"")</f>
        <v/>
      </c>
      <c r="S2508" s="103" t="str">
        <f>IF(ISNUMBER('Форма 1'!AJ2508),'Форма 1'!$H2508*VLOOKUP('Форма 1'!$F2508,'Придельники с 2022'!$B$4:$X$28,'Форма 1'!AJ$8),"")</f>
        <v/>
      </c>
      <c r="T2508" s="87"/>
    </row>
    <row r="2509" spans="1:20">
      <c r="A2509" s="188">
        <f t="shared" si="215"/>
        <v>199</v>
      </c>
      <c r="B2509" s="189" t="s">
        <v>2450</v>
      </c>
      <c r="C2509" s="99">
        <f t="shared" si="214"/>
        <v>11665269</v>
      </c>
      <c r="D2509" s="103" t="str">
        <f>IF(ISNUMBER('Форма 1'!U2509),'Форма 1'!$H2509*VLOOKUP('Форма 1'!$F2509,'Придельники с 2022'!$B$4:$X$28,'Форма 1'!U$8),"")</f>
        <v/>
      </c>
      <c r="E2509" s="103" t="str">
        <f>IF(ISNUMBER('Форма 1'!V2509),'Форма 1'!$H2509*VLOOKUP('Форма 1'!$F2509,'Придельники с 2022'!$B$4:$X$28,'Форма 1'!V$8),"")</f>
        <v/>
      </c>
      <c r="F2509" s="103">
        <f>IF(ISNUMBER('Форма 1'!W2509),'Форма 1'!$H2509*VLOOKUP('Форма 1'!$F2509,'Придельники с 2022'!$B$4:$X$28,'Форма 1'!W$8),"")</f>
        <v>3580998.12</v>
      </c>
      <c r="G2509" s="103">
        <f>IF(ISNUMBER('Форма 1'!X2509),'Форма 1'!$H2509*VLOOKUP('Форма 1'!$F2509,'Придельники с 2022'!$B$4:$X$28,'Форма 1'!X$8),"")</f>
        <v>2224269.1800000002</v>
      </c>
      <c r="H2509" s="103">
        <f>IF(ISNUMBER('Форма 1'!Y2509),'Форма 1'!$H2509*VLOOKUP('Форма 1'!$F2509,'Придельники с 2022'!$B$4:$X$28,'Форма 1'!Y$8),"")</f>
        <v>5860001.7000000002</v>
      </c>
      <c r="I2509" s="103" t="str">
        <f>IF(ISNUMBER('Форма 1'!Z2509),'Форма 1'!$H2509*VLOOKUP('Форма 1'!$F2509,'Придельники с 2022'!$B$4:$X$28,'Форма 1'!Z$8),"")</f>
        <v/>
      </c>
      <c r="J2509" s="103" t="str">
        <f>IF(ISNUMBER('Форма 1'!AA2509),'Форма 1'!$H2509*VLOOKUP('Форма 1'!$F2509,'Придельники с 2022'!$B$4:$X$28,'Форма 1'!AA$8),"")</f>
        <v/>
      </c>
      <c r="K2509" s="90"/>
      <c r="L2509" s="87"/>
      <c r="M2509" s="103" t="str">
        <f>IF(ISNUMBER('Форма 1'!AD2509),'Форма 1'!$H2509*VLOOKUP('Форма 1'!$F2509,'Придельники с 2022'!$B$4:$X$28,'Форма 1'!AD$8),"")</f>
        <v/>
      </c>
      <c r="N2509" s="103" t="str">
        <f>IF(ISBLANK('Форма 1'!$AE2509),"",IF('Форма 1'!$AE2509=1,'Форма 1'!$H2509*VLOOKUP('Форма 1'!$F2509,'Придельники с 2022'!$B$4:$X$28,'Форма 1'!$AE$8,0),IF('Форма 1'!$AE2509=2,'Форма 1'!$H2509*VLOOKUP('Форма 1'!$F2509,'Придельники с 2022'!$B$4:$X$28,13,0),IF('Форма 1'!$AE2509=3,'Форма 1'!$H2509*VLOOKUP('Форма 1'!$F2509,'Придельники с 2022'!$B$4:$X$28,12,0)))))</f>
        <v/>
      </c>
      <c r="O2509" s="103" t="str">
        <f>IF(ISNUMBER('Форма 1'!AF2509),'Форма 1'!$H2509*VLOOKUP('Форма 1'!$F2509,'Придельники с 2022'!$B$4:$X$28,'Форма 1'!AF$8),"")</f>
        <v/>
      </c>
      <c r="P2509" s="87"/>
      <c r="Q2509" s="103" t="str">
        <f>IF(ISNUMBER('Форма 1'!AH2509),'Форма 1'!$H2509*VLOOKUP('Форма 1'!$F2509,'Придельники с 2022'!$B$4:$X$28,'Форма 1'!AH$8),"")</f>
        <v/>
      </c>
      <c r="R2509" s="103" t="str">
        <f>IF(ISNUMBER('Форма 1'!AI2509),'Форма 1'!$H2509*VLOOKUP('Форма 1'!$F2509,'Придельники с 2022'!$B$4:$X$28,'Форма 1'!AI$8),"")</f>
        <v/>
      </c>
      <c r="S2509" s="103" t="str">
        <f>IF(ISNUMBER('Форма 1'!AJ2509),'Форма 1'!$H2509*VLOOKUP('Форма 1'!$F2509,'Придельники с 2022'!$B$4:$X$28,'Форма 1'!AJ$8),"")</f>
        <v/>
      </c>
      <c r="T2509" s="87"/>
    </row>
    <row r="2510" spans="1:20">
      <c r="A2510" s="188">
        <f t="shared" si="215"/>
        <v>200</v>
      </c>
      <c r="B2510" s="189" t="s">
        <v>2451</v>
      </c>
      <c r="C2510" s="99">
        <f t="shared" si="214"/>
        <v>12149148</v>
      </c>
      <c r="D2510" s="103" t="str">
        <f>IF(ISNUMBER('Форма 1'!U2510),'Форма 1'!$H2510*VLOOKUP('Форма 1'!$F2510,'Придельники с 2022'!$B$4:$X$28,'Форма 1'!U$8),"")</f>
        <v/>
      </c>
      <c r="E2510" s="103" t="str">
        <f>IF(ISNUMBER('Форма 1'!V2510),'Форма 1'!$H2510*VLOOKUP('Форма 1'!$F2510,'Придельники с 2022'!$B$4:$X$28,'Форма 1'!V$8),"")</f>
        <v/>
      </c>
      <c r="F2510" s="103">
        <f>IF(ISNUMBER('Форма 1'!W2510),'Форма 1'!$H2510*VLOOKUP('Форма 1'!$F2510,'Придельники с 2022'!$B$4:$X$28,'Форма 1'!W$8),"")</f>
        <v>3729539.04</v>
      </c>
      <c r="G2510" s="103">
        <f>IF(ISNUMBER('Форма 1'!X2510),'Форма 1'!$H2510*VLOOKUP('Форма 1'!$F2510,'Придельники с 2022'!$B$4:$X$28,'Форма 1'!X$8),"")</f>
        <v>2316532.56</v>
      </c>
      <c r="H2510" s="103">
        <f>IF(ISNUMBER('Форма 1'!Y2510),'Форма 1'!$H2510*VLOOKUP('Форма 1'!$F2510,'Придельники с 2022'!$B$4:$X$28,'Форма 1'!Y$8),"")</f>
        <v>6103076.4000000004</v>
      </c>
      <c r="I2510" s="103" t="str">
        <f>IF(ISNUMBER('Форма 1'!Z2510),'Форма 1'!$H2510*VLOOKUP('Форма 1'!$F2510,'Придельники с 2022'!$B$4:$X$28,'Форма 1'!Z$8),"")</f>
        <v/>
      </c>
      <c r="J2510" s="103" t="str">
        <f>IF(ISNUMBER('Форма 1'!AA2510),'Форма 1'!$H2510*VLOOKUP('Форма 1'!$F2510,'Придельники с 2022'!$B$4:$X$28,'Форма 1'!AA$8),"")</f>
        <v/>
      </c>
      <c r="K2510" s="90"/>
      <c r="L2510" s="87"/>
      <c r="M2510" s="103" t="str">
        <f>IF(ISNUMBER('Форма 1'!AD2510),'Форма 1'!$H2510*VLOOKUP('Форма 1'!$F2510,'Придельники с 2022'!$B$4:$X$28,'Форма 1'!AD$8),"")</f>
        <v/>
      </c>
      <c r="N2510" s="103" t="str">
        <f>IF(ISBLANK('Форма 1'!$AE2510),"",IF('Форма 1'!$AE2510=1,'Форма 1'!$H2510*VLOOKUP('Форма 1'!$F2510,'Придельники с 2022'!$B$4:$X$28,'Форма 1'!$AE$8,0),IF('Форма 1'!$AE2510=2,'Форма 1'!$H2510*VLOOKUP('Форма 1'!$F2510,'Придельники с 2022'!$B$4:$X$28,13,0),IF('Форма 1'!$AE2510=3,'Форма 1'!$H2510*VLOOKUP('Форма 1'!$F2510,'Придельники с 2022'!$B$4:$X$28,12,0)))))</f>
        <v/>
      </c>
      <c r="O2510" s="103" t="str">
        <f>IF(ISNUMBER('Форма 1'!AF2510),'Форма 1'!$H2510*VLOOKUP('Форма 1'!$F2510,'Придельники с 2022'!$B$4:$X$28,'Форма 1'!AF$8),"")</f>
        <v/>
      </c>
      <c r="P2510" s="87"/>
      <c r="Q2510" s="103" t="str">
        <f>IF(ISNUMBER('Форма 1'!AH2510),'Форма 1'!$H2510*VLOOKUP('Форма 1'!$F2510,'Придельники с 2022'!$B$4:$X$28,'Форма 1'!AH$8),"")</f>
        <v/>
      </c>
      <c r="R2510" s="103" t="str">
        <f>IF(ISNUMBER('Форма 1'!AI2510),'Форма 1'!$H2510*VLOOKUP('Форма 1'!$F2510,'Придельники с 2022'!$B$4:$X$28,'Форма 1'!AI$8),"")</f>
        <v/>
      </c>
      <c r="S2510" s="103" t="str">
        <f>IF(ISNUMBER('Форма 1'!AJ2510),'Форма 1'!$H2510*VLOOKUP('Форма 1'!$F2510,'Придельники с 2022'!$B$4:$X$28,'Форма 1'!AJ$8),"")</f>
        <v/>
      </c>
      <c r="T2510" s="87"/>
    </row>
    <row r="2511" spans="1:20">
      <c r="A2511" s="188">
        <f t="shared" si="215"/>
        <v>201</v>
      </c>
      <c r="B2511" s="189" t="s">
        <v>2452</v>
      </c>
      <c r="C2511" s="99">
        <f t="shared" si="214"/>
        <v>26660403</v>
      </c>
      <c r="D2511" s="103" t="str">
        <f>IF(ISNUMBER('Форма 1'!U2511),'Форма 1'!$H2511*VLOOKUP('Форма 1'!$F2511,'Придельники с 2022'!$B$4:$X$28,'Форма 1'!U$8),"")</f>
        <v/>
      </c>
      <c r="E2511" s="103" t="str">
        <f>IF(ISNUMBER('Форма 1'!V2511),'Форма 1'!$H2511*VLOOKUP('Форма 1'!$F2511,'Придельники с 2022'!$B$4:$X$28,'Форма 1'!V$8),"")</f>
        <v/>
      </c>
      <c r="F2511" s="103">
        <f>IF(ISNUMBER('Форма 1'!W2511),'Форма 1'!$H2511*VLOOKUP('Форма 1'!$F2511,'Придельники с 2022'!$B$4:$X$28,'Форма 1'!W$8),"")</f>
        <v>8184196.4399999995</v>
      </c>
      <c r="G2511" s="103">
        <f>IF(ISNUMBER('Форма 1'!X2511),'Форма 1'!$H2511*VLOOKUP('Форма 1'!$F2511,'Придельники с 2022'!$B$4:$X$28,'Форма 1'!X$8),"")</f>
        <v>5083458.66</v>
      </c>
      <c r="H2511" s="103">
        <f>IF(ISNUMBER('Форма 1'!Y2511),'Форма 1'!$H2511*VLOOKUP('Форма 1'!$F2511,'Придельники с 2022'!$B$4:$X$28,'Форма 1'!Y$8),"")</f>
        <v>13392747.9</v>
      </c>
      <c r="I2511" s="103" t="str">
        <f>IF(ISNUMBER('Форма 1'!Z2511),'Форма 1'!$H2511*VLOOKUP('Форма 1'!$F2511,'Придельники с 2022'!$B$4:$X$28,'Форма 1'!Z$8),"")</f>
        <v/>
      </c>
      <c r="J2511" s="103" t="str">
        <f>IF(ISNUMBER('Форма 1'!AA2511),'Форма 1'!$H2511*VLOOKUP('Форма 1'!$F2511,'Придельники с 2022'!$B$4:$X$28,'Форма 1'!AA$8),"")</f>
        <v/>
      </c>
      <c r="K2511" s="90"/>
      <c r="L2511" s="87"/>
      <c r="M2511" s="103" t="str">
        <f>IF(ISNUMBER('Форма 1'!AD2511),'Форма 1'!$H2511*VLOOKUP('Форма 1'!$F2511,'Придельники с 2022'!$B$4:$X$28,'Форма 1'!AD$8),"")</f>
        <v/>
      </c>
      <c r="N2511" s="103" t="str">
        <f>IF(ISBLANK('Форма 1'!$AE2511),"",IF('Форма 1'!$AE2511=1,'Форма 1'!$H2511*VLOOKUP('Форма 1'!$F2511,'Придельники с 2022'!$B$4:$X$28,'Форма 1'!$AE$8,0),IF('Форма 1'!$AE2511=2,'Форма 1'!$H2511*VLOOKUP('Форма 1'!$F2511,'Придельники с 2022'!$B$4:$X$28,13,0),IF('Форма 1'!$AE2511=3,'Форма 1'!$H2511*VLOOKUP('Форма 1'!$F2511,'Придельники с 2022'!$B$4:$X$28,12,0)))))</f>
        <v/>
      </c>
      <c r="O2511" s="103" t="str">
        <f>IF(ISNUMBER('Форма 1'!AF2511),'Форма 1'!$H2511*VLOOKUP('Форма 1'!$F2511,'Придельники с 2022'!$B$4:$X$28,'Форма 1'!AF$8),"")</f>
        <v/>
      </c>
      <c r="P2511" s="87"/>
      <c r="Q2511" s="103" t="str">
        <f>IF(ISNUMBER('Форма 1'!AH2511),'Форма 1'!$H2511*VLOOKUP('Форма 1'!$F2511,'Придельники с 2022'!$B$4:$X$28,'Форма 1'!AH$8),"")</f>
        <v/>
      </c>
      <c r="R2511" s="103" t="str">
        <f>IF(ISNUMBER('Форма 1'!AI2511),'Форма 1'!$H2511*VLOOKUP('Форма 1'!$F2511,'Придельники с 2022'!$B$4:$X$28,'Форма 1'!AI$8),"")</f>
        <v/>
      </c>
      <c r="S2511" s="103" t="str">
        <f>IF(ISNUMBER('Форма 1'!AJ2511),'Форма 1'!$H2511*VLOOKUP('Форма 1'!$F2511,'Придельники с 2022'!$B$4:$X$28,'Форма 1'!AJ$8),"")</f>
        <v/>
      </c>
      <c r="T2511" s="87"/>
    </row>
    <row r="2512" spans="1:20">
      <c r="A2512" s="188">
        <f t="shared" si="215"/>
        <v>202</v>
      </c>
      <c r="B2512" s="189" t="s">
        <v>2453</v>
      </c>
      <c r="C2512" s="99">
        <f t="shared" si="214"/>
        <v>7803785</v>
      </c>
      <c r="D2512" s="103" t="str">
        <f>IF(ISNUMBER('Форма 1'!U2512),'Форма 1'!$H2512*VLOOKUP('Форма 1'!$F2512,'Придельники с 2022'!$B$4:$X$28,'Форма 1'!U$8),"")</f>
        <v/>
      </c>
      <c r="E2512" s="103" t="str">
        <f>IF(ISNUMBER('Форма 1'!V2512),'Форма 1'!$H2512*VLOOKUP('Форма 1'!$F2512,'Придельники с 2022'!$B$4:$X$28,'Форма 1'!V$8),"")</f>
        <v/>
      </c>
      <c r="F2512" s="103">
        <f>IF(ISNUMBER('Форма 1'!W2512),'Форма 1'!$H2512*VLOOKUP('Форма 1'!$F2512,'Придельники с 2022'!$B$4:$X$28,'Форма 1'!W$8),"")</f>
        <v>2395601.7999999998</v>
      </c>
      <c r="G2512" s="103">
        <f>IF(ISNUMBER('Форма 1'!X2512),'Форма 1'!$H2512*VLOOKUP('Форма 1'!$F2512,'Придельники с 2022'!$B$4:$X$28,'Форма 1'!X$8),"")</f>
        <v>1487982.7000000002</v>
      </c>
      <c r="H2512" s="103">
        <f>IF(ISNUMBER('Форма 1'!Y2512),'Форма 1'!$H2512*VLOOKUP('Форма 1'!$F2512,'Придельники с 2022'!$B$4:$X$28,'Форма 1'!Y$8),"")</f>
        <v>3920200.5</v>
      </c>
      <c r="I2512" s="103" t="str">
        <f>IF(ISNUMBER('Форма 1'!Z2512),'Форма 1'!$H2512*VLOOKUP('Форма 1'!$F2512,'Придельники с 2022'!$B$4:$X$28,'Форма 1'!Z$8),"")</f>
        <v/>
      </c>
      <c r="J2512" s="103" t="str">
        <f>IF(ISNUMBER('Форма 1'!AA2512),'Форма 1'!$H2512*VLOOKUP('Форма 1'!$F2512,'Придельники с 2022'!$B$4:$X$28,'Форма 1'!AA$8),"")</f>
        <v/>
      </c>
      <c r="K2512" s="90"/>
      <c r="L2512" s="87"/>
      <c r="M2512" s="103" t="str">
        <f>IF(ISNUMBER('Форма 1'!AD2512),'Форма 1'!$H2512*VLOOKUP('Форма 1'!$F2512,'Придельники с 2022'!$B$4:$X$28,'Форма 1'!AD$8),"")</f>
        <v/>
      </c>
      <c r="N2512" s="103" t="str">
        <f>IF(ISBLANK('Форма 1'!$AE2512),"",IF('Форма 1'!$AE2512=1,'Форма 1'!$H2512*VLOOKUP('Форма 1'!$F2512,'Придельники с 2022'!$B$4:$X$28,'Форма 1'!$AE$8,0),IF('Форма 1'!$AE2512=2,'Форма 1'!$H2512*VLOOKUP('Форма 1'!$F2512,'Придельники с 2022'!$B$4:$X$28,13,0),IF('Форма 1'!$AE2512=3,'Форма 1'!$H2512*VLOOKUP('Форма 1'!$F2512,'Придельники с 2022'!$B$4:$X$28,12,0)))))</f>
        <v/>
      </c>
      <c r="O2512" s="103" t="str">
        <f>IF(ISNUMBER('Форма 1'!AF2512),'Форма 1'!$H2512*VLOOKUP('Форма 1'!$F2512,'Придельники с 2022'!$B$4:$X$28,'Форма 1'!AF$8),"")</f>
        <v/>
      </c>
      <c r="P2512" s="87"/>
      <c r="Q2512" s="103" t="str">
        <f>IF(ISNUMBER('Форма 1'!AH2512),'Форма 1'!$H2512*VLOOKUP('Форма 1'!$F2512,'Придельники с 2022'!$B$4:$X$28,'Форма 1'!AH$8),"")</f>
        <v/>
      </c>
      <c r="R2512" s="103" t="str">
        <f>IF(ISNUMBER('Форма 1'!AI2512),'Форма 1'!$H2512*VLOOKUP('Форма 1'!$F2512,'Придельники с 2022'!$B$4:$X$28,'Форма 1'!AI$8),"")</f>
        <v/>
      </c>
      <c r="S2512" s="103" t="str">
        <f>IF(ISNUMBER('Форма 1'!AJ2512),'Форма 1'!$H2512*VLOOKUP('Форма 1'!$F2512,'Придельники с 2022'!$B$4:$X$28,'Форма 1'!AJ$8),"")</f>
        <v/>
      </c>
      <c r="T2512" s="87"/>
    </row>
    <row r="2513" spans="1:20">
      <c r="A2513" s="188">
        <f t="shared" si="215"/>
        <v>203</v>
      </c>
      <c r="B2513" s="189" t="s">
        <v>2454</v>
      </c>
      <c r="C2513" s="99">
        <f t="shared" si="214"/>
        <v>10260519.5</v>
      </c>
      <c r="D2513" s="103" t="str">
        <f>IF(ISNUMBER('Форма 1'!U2513),'Форма 1'!$H2513*VLOOKUP('Форма 1'!$F2513,'Придельники с 2022'!$B$4:$X$28,'Форма 1'!U$8),"")</f>
        <v/>
      </c>
      <c r="E2513" s="103" t="str">
        <f>IF(ISNUMBER('Форма 1'!V2513),'Форма 1'!$H2513*VLOOKUP('Форма 1'!$F2513,'Придельники с 2022'!$B$4:$X$28,'Форма 1'!V$8),"")</f>
        <v/>
      </c>
      <c r="F2513" s="103">
        <f>IF(ISNUMBER('Форма 1'!W2513),'Форма 1'!$H2513*VLOOKUP('Форма 1'!$F2513,'Придельники с 2022'!$B$4:$X$28,'Форма 1'!W$8),"")</f>
        <v>3149768.86</v>
      </c>
      <c r="G2513" s="103">
        <f>IF(ISNUMBER('Форма 1'!X2513),'Форма 1'!$H2513*VLOOKUP('Форма 1'!$F2513,'Придельники с 2022'!$B$4:$X$28,'Форма 1'!X$8),"")</f>
        <v>1956419.29</v>
      </c>
      <c r="H2513" s="103">
        <f>IF(ISNUMBER('Форма 1'!Y2513),'Форма 1'!$H2513*VLOOKUP('Форма 1'!$F2513,'Придельники с 2022'!$B$4:$X$28,'Форма 1'!Y$8),"")</f>
        <v>5154331.3499999996</v>
      </c>
      <c r="I2513" s="103" t="str">
        <f>IF(ISNUMBER('Форма 1'!Z2513),'Форма 1'!$H2513*VLOOKUP('Форма 1'!$F2513,'Придельники с 2022'!$B$4:$X$28,'Форма 1'!Z$8),"")</f>
        <v/>
      </c>
      <c r="J2513" s="103" t="str">
        <f>IF(ISNUMBER('Форма 1'!AA2513),'Форма 1'!$H2513*VLOOKUP('Форма 1'!$F2513,'Придельники с 2022'!$B$4:$X$28,'Форма 1'!AA$8),"")</f>
        <v/>
      </c>
      <c r="K2513" s="90"/>
      <c r="L2513" s="87"/>
      <c r="M2513" s="103" t="str">
        <f>IF(ISNUMBER('Форма 1'!AD2513),'Форма 1'!$H2513*VLOOKUP('Форма 1'!$F2513,'Придельники с 2022'!$B$4:$X$28,'Форма 1'!AD$8),"")</f>
        <v/>
      </c>
      <c r="N2513" s="103" t="str">
        <f>IF(ISBLANK('Форма 1'!$AE2513),"",IF('Форма 1'!$AE2513=1,'Форма 1'!$H2513*VLOOKUP('Форма 1'!$F2513,'Придельники с 2022'!$B$4:$X$28,'Форма 1'!$AE$8,0),IF('Форма 1'!$AE2513=2,'Форма 1'!$H2513*VLOOKUP('Форма 1'!$F2513,'Придельники с 2022'!$B$4:$X$28,13,0),IF('Форма 1'!$AE2513=3,'Форма 1'!$H2513*VLOOKUP('Форма 1'!$F2513,'Придельники с 2022'!$B$4:$X$28,12,0)))))</f>
        <v/>
      </c>
      <c r="O2513" s="103" t="str">
        <f>IF(ISNUMBER('Форма 1'!AF2513),'Форма 1'!$H2513*VLOOKUP('Форма 1'!$F2513,'Придельники с 2022'!$B$4:$X$28,'Форма 1'!AF$8),"")</f>
        <v/>
      </c>
      <c r="P2513" s="87"/>
      <c r="Q2513" s="103" t="str">
        <f>IF(ISNUMBER('Форма 1'!AH2513),'Форма 1'!$H2513*VLOOKUP('Форма 1'!$F2513,'Придельники с 2022'!$B$4:$X$28,'Форма 1'!AH$8),"")</f>
        <v/>
      </c>
      <c r="R2513" s="103" t="str">
        <f>IF(ISNUMBER('Форма 1'!AI2513),'Форма 1'!$H2513*VLOOKUP('Форма 1'!$F2513,'Придельники с 2022'!$B$4:$X$28,'Форма 1'!AI$8),"")</f>
        <v/>
      </c>
      <c r="S2513" s="103" t="str">
        <f>IF(ISNUMBER('Форма 1'!AJ2513),'Форма 1'!$H2513*VLOOKUP('Форма 1'!$F2513,'Придельники с 2022'!$B$4:$X$28,'Форма 1'!AJ$8),"")</f>
        <v/>
      </c>
      <c r="T2513" s="87"/>
    </row>
    <row r="2514" spans="1:20">
      <c r="A2514" s="188">
        <f t="shared" si="215"/>
        <v>204</v>
      </c>
      <c r="B2514" s="189" t="s">
        <v>2455</v>
      </c>
      <c r="C2514" s="99">
        <f t="shared" si="214"/>
        <v>8759608</v>
      </c>
      <c r="D2514" s="103" t="str">
        <f>IF(ISNUMBER('Форма 1'!U2514),'Форма 1'!$H2514*VLOOKUP('Форма 1'!$F2514,'Придельники с 2022'!$B$4:$X$28,'Форма 1'!U$8),"")</f>
        <v/>
      </c>
      <c r="E2514" s="103" t="str">
        <f>IF(ISNUMBER('Форма 1'!V2514),'Форма 1'!$H2514*VLOOKUP('Форма 1'!$F2514,'Придельники с 2022'!$B$4:$X$28,'Форма 1'!V$8),"")</f>
        <v/>
      </c>
      <c r="F2514" s="103">
        <f>IF(ISNUMBER('Форма 1'!W2514),'Форма 1'!$H2514*VLOOKUP('Форма 1'!$F2514,'Придельники с 2022'!$B$4:$X$28,'Форма 1'!W$8),"")</f>
        <v>2689019.84</v>
      </c>
      <c r="G2514" s="103">
        <f>IF(ISNUMBER('Форма 1'!X2514),'Форма 1'!$H2514*VLOOKUP('Форма 1'!$F2514,'Придельники с 2022'!$B$4:$X$28,'Форма 1'!X$8),"")</f>
        <v>1670233.7600000002</v>
      </c>
      <c r="H2514" s="103">
        <f>IF(ISNUMBER('Форма 1'!Y2514),'Форма 1'!$H2514*VLOOKUP('Форма 1'!$F2514,'Придельники с 2022'!$B$4:$X$28,'Форма 1'!Y$8),"")</f>
        <v>4400354.4000000004</v>
      </c>
      <c r="I2514" s="103" t="str">
        <f>IF(ISNUMBER('Форма 1'!Z2514),'Форма 1'!$H2514*VLOOKUP('Форма 1'!$F2514,'Придельники с 2022'!$B$4:$X$28,'Форма 1'!Z$8),"")</f>
        <v/>
      </c>
      <c r="J2514" s="103" t="str">
        <f>IF(ISNUMBER('Форма 1'!AA2514),'Форма 1'!$H2514*VLOOKUP('Форма 1'!$F2514,'Придельники с 2022'!$B$4:$X$28,'Форма 1'!AA$8),"")</f>
        <v/>
      </c>
      <c r="K2514" s="90"/>
      <c r="L2514" s="87"/>
      <c r="M2514" s="103" t="str">
        <f>IF(ISNUMBER('Форма 1'!AD2514),'Форма 1'!$H2514*VLOOKUP('Форма 1'!$F2514,'Придельники с 2022'!$B$4:$X$28,'Форма 1'!AD$8),"")</f>
        <v/>
      </c>
      <c r="N2514" s="103" t="str">
        <f>IF(ISBLANK('Форма 1'!$AE2514),"",IF('Форма 1'!$AE2514=1,'Форма 1'!$H2514*VLOOKUP('Форма 1'!$F2514,'Придельники с 2022'!$B$4:$X$28,'Форма 1'!$AE$8,0),IF('Форма 1'!$AE2514=2,'Форма 1'!$H2514*VLOOKUP('Форма 1'!$F2514,'Придельники с 2022'!$B$4:$X$28,13,0),IF('Форма 1'!$AE2514=3,'Форма 1'!$H2514*VLOOKUP('Форма 1'!$F2514,'Придельники с 2022'!$B$4:$X$28,12,0)))))</f>
        <v/>
      </c>
      <c r="O2514" s="103" t="str">
        <f>IF(ISNUMBER('Форма 1'!AF2514),'Форма 1'!$H2514*VLOOKUP('Форма 1'!$F2514,'Придельники с 2022'!$B$4:$X$28,'Форма 1'!AF$8),"")</f>
        <v/>
      </c>
      <c r="P2514" s="87"/>
      <c r="Q2514" s="103" t="str">
        <f>IF(ISNUMBER('Форма 1'!AH2514),'Форма 1'!$H2514*VLOOKUP('Форма 1'!$F2514,'Придельники с 2022'!$B$4:$X$28,'Форма 1'!AH$8),"")</f>
        <v/>
      </c>
      <c r="R2514" s="103" t="str">
        <f>IF(ISNUMBER('Форма 1'!AI2514),'Форма 1'!$H2514*VLOOKUP('Форма 1'!$F2514,'Придельники с 2022'!$B$4:$X$28,'Форма 1'!AI$8),"")</f>
        <v/>
      </c>
      <c r="S2514" s="103" t="str">
        <f>IF(ISNUMBER('Форма 1'!AJ2514),'Форма 1'!$H2514*VLOOKUP('Форма 1'!$F2514,'Придельники с 2022'!$B$4:$X$28,'Форма 1'!AJ$8),"")</f>
        <v/>
      </c>
      <c r="T2514" s="87"/>
    </row>
    <row r="2515" spans="1:20">
      <c r="A2515" s="188">
        <f t="shared" si="215"/>
        <v>205</v>
      </c>
      <c r="B2515" s="189" t="s">
        <v>2456</v>
      </c>
      <c r="C2515" s="99">
        <f t="shared" si="214"/>
        <v>23254375.872000005</v>
      </c>
      <c r="D2515" s="103" t="str">
        <f>IF(ISNUMBER('Форма 1'!U2515),'Форма 1'!$H2515*VLOOKUP('Форма 1'!$F2515,'Придельники с 2022'!$B$4:$X$28,'Форма 1'!U$8),"")</f>
        <v/>
      </c>
      <c r="E2515" s="103" t="str">
        <f>IF(ISNUMBER('Форма 1'!V2515),'Форма 1'!$H2515*VLOOKUP('Форма 1'!$F2515,'Придельники с 2022'!$B$4:$X$28,'Форма 1'!V$8),"")</f>
        <v/>
      </c>
      <c r="F2515" s="103" t="str">
        <f>IF(ISNUMBER('Форма 1'!W2515),'Форма 1'!$H2515*VLOOKUP('Форма 1'!$F2515,'Придельники с 2022'!$B$4:$X$28,'Форма 1'!W$8),"")</f>
        <v/>
      </c>
      <c r="G2515" s="103" t="str">
        <f>IF(ISNUMBER('Форма 1'!X2515),'Форма 1'!$H2515*VLOOKUP('Форма 1'!$F2515,'Придельники с 2022'!$B$4:$X$28,'Форма 1'!X$8),"")</f>
        <v/>
      </c>
      <c r="H2515" s="103" t="str">
        <f>IF(ISNUMBER('Форма 1'!Y2515),'Форма 1'!$H2515*VLOOKUP('Форма 1'!$F2515,'Придельники с 2022'!$B$4:$X$28,'Форма 1'!Y$8),"")</f>
        <v/>
      </c>
      <c r="I2515" s="103" t="str">
        <f>IF(ISNUMBER('Форма 1'!Z2515),'Форма 1'!$H2515*VLOOKUP('Форма 1'!$F2515,'Придельники с 2022'!$B$4:$X$28,'Форма 1'!Z$8),"")</f>
        <v/>
      </c>
      <c r="J2515" s="103" t="str">
        <f>IF(ISNUMBER('Форма 1'!AA2515),'Форма 1'!$H2515*VLOOKUP('Форма 1'!$F2515,'Придельники с 2022'!$B$4:$X$28,'Форма 1'!AA$8),"")</f>
        <v/>
      </c>
      <c r="K2515" s="90"/>
      <c r="L2515" s="87"/>
      <c r="M2515" s="103">
        <f>IF(ISNUMBER('Форма 1'!AD2515),'Форма 1'!$H2515*VLOOKUP('Форма 1'!$F2515,'Придельники с 2022'!$B$4:$X$28,'Форма 1'!AD$8),"")</f>
        <v>23254375.872000005</v>
      </c>
      <c r="N2515" s="103" t="str">
        <f>IF(ISBLANK('Форма 1'!$AE2515),"",IF('Форма 1'!$AE2515=1,'Форма 1'!$H2515*VLOOKUP('Форма 1'!$F2515,'Придельники с 2022'!$B$4:$X$28,'Форма 1'!$AE$8,0),IF('Форма 1'!$AE2515=2,'Форма 1'!$H2515*VLOOKUP('Форма 1'!$F2515,'Придельники с 2022'!$B$4:$X$28,13,0),IF('Форма 1'!$AE2515=3,'Форма 1'!$H2515*VLOOKUP('Форма 1'!$F2515,'Придельники с 2022'!$B$4:$X$28,12,0)))))</f>
        <v/>
      </c>
      <c r="O2515" s="103" t="str">
        <f>IF(ISNUMBER('Форма 1'!AF2515),'Форма 1'!$H2515*VLOOKUP('Форма 1'!$F2515,'Придельники с 2022'!$B$4:$X$28,'Форма 1'!AF$8),"")</f>
        <v/>
      </c>
      <c r="P2515" s="87"/>
      <c r="Q2515" s="103" t="str">
        <f>IF(ISNUMBER('Форма 1'!AH2515),'Форма 1'!$H2515*VLOOKUP('Форма 1'!$F2515,'Придельники с 2022'!$B$4:$X$28,'Форма 1'!AH$8),"")</f>
        <v/>
      </c>
      <c r="R2515" s="103" t="str">
        <f>IF(ISNUMBER('Форма 1'!AI2515),'Форма 1'!$H2515*VLOOKUP('Форма 1'!$F2515,'Придельники с 2022'!$B$4:$X$28,'Форма 1'!AI$8),"")</f>
        <v/>
      </c>
      <c r="S2515" s="103" t="str">
        <f>IF(ISNUMBER('Форма 1'!AJ2515),'Форма 1'!$H2515*VLOOKUP('Форма 1'!$F2515,'Придельники с 2022'!$B$4:$X$28,'Форма 1'!AJ$8),"")</f>
        <v/>
      </c>
      <c r="T2515" s="87"/>
    </row>
    <row r="2516" spans="1:20">
      <c r="A2516" s="188">
        <f t="shared" si="215"/>
        <v>206</v>
      </c>
      <c r="B2516" s="189" t="s">
        <v>2457</v>
      </c>
      <c r="C2516" s="99">
        <f t="shared" si="214"/>
        <v>8490900</v>
      </c>
      <c r="D2516" s="103" t="str">
        <f>IF(ISNUMBER('Форма 1'!U2516),'Форма 1'!$H2516*VLOOKUP('Форма 1'!$F2516,'Придельники с 2022'!$B$4:$X$28,'Форма 1'!U$8),"")</f>
        <v/>
      </c>
      <c r="E2516" s="103" t="str">
        <f>IF(ISNUMBER('Форма 1'!V2516),'Форма 1'!$H2516*VLOOKUP('Форма 1'!$F2516,'Придельники с 2022'!$B$4:$X$28,'Форма 1'!V$8),"")</f>
        <v/>
      </c>
      <c r="F2516" s="103">
        <f>IF(ISNUMBER('Форма 1'!W2516),'Форма 1'!$H2516*VLOOKUP('Форма 1'!$F2516,'Придельники с 2022'!$B$4:$X$28,'Форма 1'!W$8),"")</f>
        <v>2606532</v>
      </c>
      <c r="G2516" s="103">
        <f>IF(ISNUMBER('Форма 1'!X2516),'Форма 1'!$H2516*VLOOKUP('Форма 1'!$F2516,'Придельники с 2022'!$B$4:$X$28,'Форма 1'!X$8),"")</f>
        <v>1618998</v>
      </c>
      <c r="H2516" s="103">
        <f>IF(ISNUMBER('Форма 1'!Y2516),'Форма 1'!$H2516*VLOOKUP('Форма 1'!$F2516,'Придельники с 2022'!$B$4:$X$28,'Форма 1'!Y$8),"")</f>
        <v>4265370</v>
      </c>
      <c r="I2516" s="103" t="str">
        <f>IF(ISNUMBER('Форма 1'!Z2516),'Форма 1'!$H2516*VLOOKUP('Форма 1'!$F2516,'Придельники с 2022'!$B$4:$X$28,'Форма 1'!Z$8),"")</f>
        <v/>
      </c>
      <c r="J2516" s="103" t="str">
        <f>IF(ISNUMBER('Форма 1'!AA2516),'Форма 1'!$H2516*VLOOKUP('Форма 1'!$F2516,'Придельники с 2022'!$B$4:$X$28,'Форма 1'!AA$8),"")</f>
        <v/>
      </c>
      <c r="K2516" s="90"/>
      <c r="L2516" s="87"/>
      <c r="M2516" s="103" t="str">
        <f>IF(ISNUMBER('Форма 1'!AD2516),'Форма 1'!$H2516*VLOOKUP('Форма 1'!$F2516,'Придельники с 2022'!$B$4:$X$28,'Форма 1'!AD$8),"")</f>
        <v/>
      </c>
      <c r="N2516" s="103" t="str">
        <f>IF(ISBLANK('Форма 1'!$AE2516),"",IF('Форма 1'!$AE2516=1,'Форма 1'!$H2516*VLOOKUP('Форма 1'!$F2516,'Придельники с 2022'!$B$4:$X$28,'Форма 1'!$AE$8,0),IF('Форма 1'!$AE2516=2,'Форма 1'!$H2516*VLOOKUP('Форма 1'!$F2516,'Придельники с 2022'!$B$4:$X$28,13,0),IF('Форма 1'!$AE2516=3,'Форма 1'!$H2516*VLOOKUP('Форма 1'!$F2516,'Придельники с 2022'!$B$4:$X$28,12,0)))))</f>
        <v/>
      </c>
      <c r="O2516" s="103" t="str">
        <f>IF(ISNUMBER('Форма 1'!AF2516),'Форма 1'!$H2516*VLOOKUP('Форма 1'!$F2516,'Придельники с 2022'!$B$4:$X$28,'Форма 1'!AF$8),"")</f>
        <v/>
      </c>
      <c r="P2516" s="87"/>
      <c r="Q2516" s="103" t="str">
        <f>IF(ISNUMBER('Форма 1'!AH2516),'Форма 1'!$H2516*VLOOKUP('Форма 1'!$F2516,'Придельники с 2022'!$B$4:$X$28,'Форма 1'!AH$8),"")</f>
        <v/>
      </c>
      <c r="R2516" s="103" t="str">
        <f>IF(ISNUMBER('Форма 1'!AI2516),'Форма 1'!$H2516*VLOOKUP('Форма 1'!$F2516,'Придельники с 2022'!$B$4:$X$28,'Форма 1'!AI$8),"")</f>
        <v/>
      </c>
      <c r="S2516" s="103" t="str">
        <f>IF(ISNUMBER('Форма 1'!AJ2516),'Форма 1'!$H2516*VLOOKUP('Форма 1'!$F2516,'Придельники с 2022'!$B$4:$X$28,'Форма 1'!AJ$8),"")</f>
        <v/>
      </c>
      <c r="T2516" s="87"/>
    </row>
    <row r="2517" spans="1:20">
      <c r="A2517" s="188">
        <f t="shared" si="215"/>
        <v>207</v>
      </c>
      <c r="B2517" s="189" t="s">
        <v>2458</v>
      </c>
      <c r="C2517" s="99">
        <f t="shared" si="214"/>
        <v>10009032</v>
      </c>
      <c r="D2517" s="103" t="str">
        <f>IF(ISNUMBER('Форма 1'!U2517),'Форма 1'!$H2517*VLOOKUP('Форма 1'!$F2517,'Придельники с 2022'!$B$4:$X$28,'Форма 1'!U$8),"")</f>
        <v/>
      </c>
      <c r="E2517" s="103" t="str">
        <f>IF(ISNUMBER('Форма 1'!V2517),'Форма 1'!$H2517*VLOOKUP('Форма 1'!$F2517,'Придельники с 2022'!$B$4:$X$28,'Форма 1'!V$8),"")</f>
        <v/>
      </c>
      <c r="F2517" s="103">
        <f>IF(ISNUMBER('Форма 1'!W2517),'Форма 1'!$H2517*VLOOKUP('Форма 1'!$F2517,'Придельники с 2022'!$B$4:$X$28,'Форма 1'!W$8),"")</f>
        <v>3072567.36</v>
      </c>
      <c r="G2517" s="103">
        <f>IF(ISNUMBER('Форма 1'!X2517),'Форма 1'!$H2517*VLOOKUP('Форма 1'!$F2517,'Придельники с 2022'!$B$4:$X$28,'Форма 1'!X$8),"")</f>
        <v>1908467.04</v>
      </c>
      <c r="H2517" s="103">
        <f>IF(ISNUMBER('Форма 1'!Y2517),'Форма 1'!$H2517*VLOOKUP('Форма 1'!$F2517,'Придельники с 2022'!$B$4:$X$28,'Форма 1'!Y$8),"")</f>
        <v>5027997.5999999996</v>
      </c>
      <c r="I2517" s="103" t="str">
        <f>IF(ISNUMBER('Форма 1'!Z2517),'Форма 1'!$H2517*VLOOKUP('Форма 1'!$F2517,'Придельники с 2022'!$B$4:$X$28,'Форма 1'!Z$8),"")</f>
        <v/>
      </c>
      <c r="J2517" s="103" t="str">
        <f>IF(ISNUMBER('Форма 1'!AA2517),'Форма 1'!$H2517*VLOOKUP('Форма 1'!$F2517,'Придельники с 2022'!$B$4:$X$28,'Форма 1'!AA$8),"")</f>
        <v/>
      </c>
      <c r="K2517" s="90"/>
      <c r="L2517" s="87"/>
      <c r="M2517" s="103" t="str">
        <f>IF(ISNUMBER('Форма 1'!AD2517),'Форма 1'!$H2517*VLOOKUP('Форма 1'!$F2517,'Придельники с 2022'!$B$4:$X$28,'Форма 1'!AD$8),"")</f>
        <v/>
      </c>
      <c r="N2517" s="103" t="str">
        <f>IF(ISBLANK('Форма 1'!$AE2517),"",IF('Форма 1'!$AE2517=1,'Форма 1'!$H2517*VLOOKUP('Форма 1'!$F2517,'Придельники с 2022'!$B$4:$X$28,'Форма 1'!$AE$8,0),IF('Форма 1'!$AE2517=2,'Форма 1'!$H2517*VLOOKUP('Форма 1'!$F2517,'Придельники с 2022'!$B$4:$X$28,13,0),IF('Форма 1'!$AE2517=3,'Форма 1'!$H2517*VLOOKUP('Форма 1'!$F2517,'Придельники с 2022'!$B$4:$X$28,12,0)))))</f>
        <v/>
      </c>
      <c r="O2517" s="103" t="str">
        <f>IF(ISNUMBER('Форма 1'!AF2517),'Форма 1'!$H2517*VLOOKUP('Форма 1'!$F2517,'Придельники с 2022'!$B$4:$X$28,'Форма 1'!AF$8),"")</f>
        <v/>
      </c>
      <c r="P2517" s="87"/>
      <c r="Q2517" s="103" t="str">
        <f>IF(ISNUMBER('Форма 1'!AH2517),'Форма 1'!$H2517*VLOOKUP('Форма 1'!$F2517,'Придельники с 2022'!$B$4:$X$28,'Форма 1'!AH$8),"")</f>
        <v/>
      </c>
      <c r="R2517" s="103" t="str">
        <f>IF(ISNUMBER('Форма 1'!AI2517),'Форма 1'!$H2517*VLOOKUP('Форма 1'!$F2517,'Придельники с 2022'!$B$4:$X$28,'Форма 1'!AI$8),"")</f>
        <v/>
      </c>
      <c r="S2517" s="103" t="str">
        <f>IF(ISNUMBER('Форма 1'!AJ2517),'Форма 1'!$H2517*VLOOKUP('Форма 1'!$F2517,'Придельники с 2022'!$B$4:$X$28,'Форма 1'!AJ$8),"")</f>
        <v/>
      </c>
      <c r="T2517" s="87"/>
    </row>
    <row r="2518" spans="1:20">
      <c r="A2518" s="188">
        <f t="shared" si="215"/>
        <v>208</v>
      </c>
      <c r="B2518" s="189" t="s">
        <v>2459</v>
      </c>
      <c r="C2518" s="99">
        <f t="shared" si="214"/>
        <v>7458351.9999999991</v>
      </c>
      <c r="D2518" s="103" t="str">
        <f>IF(ISNUMBER('Форма 1'!U2518),'Форма 1'!$H2518*VLOOKUP('Форма 1'!$F2518,'Придельники с 2022'!$B$4:$X$28,'Форма 1'!U$8),"")</f>
        <v/>
      </c>
      <c r="E2518" s="103" t="str">
        <f>IF(ISNUMBER('Форма 1'!V2518),'Форма 1'!$H2518*VLOOKUP('Форма 1'!$F2518,'Придельники с 2022'!$B$4:$X$28,'Форма 1'!V$8),"")</f>
        <v/>
      </c>
      <c r="F2518" s="103">
        <f>IF(ISNUMBER('Форма 1'!W2518),'Форма 1'!$H2518*VLOOKUP('Форма 1'!$F2518,'Придельники с 2022'!$B$4:$X$28,'Форма 1'!W$8),"")</f>
        <v>2289560.9599999995</v>
      </c>
      <c r="G2518" s="103">
        <f>IF(ISNUMBER('Форма 1'!X2518),'Форма 1'!$H2518*VLOOKUP('Форма 1'!$F2518,'Придельники с 2022'!$B$4:$X$28,'Форма 1'!X$8),"")</f>
        <v>1422117.44</v>
      </c>
      <c r="H2518" s="103">
        <f>IF(ISNUMBER('Форма 1'!Y2518),'Форма 1'!$H2518*VLOOKUP('Форма 1'!$F2518,'Придельники с 2022'!$B$4:$X$28,'Форма 1'!Y$8),"")</f>
        <v>3746673.5999999996</v>
      </c>
      <c r="I2518" s="103" t="str">
        <f>IF(ISNUMBER('Форма 1'!Z2518),'Форма 1'!$H2518*VLOOKUP('Форма 1'!$F2518,'Придельники с 2022'!$B$4:$X$28,'Форма 1'!Z$8),"")</f>
        <v/>
      </c>
      <c r="J2518" s="103" t="str">
        <f>IF(ISNUMBER('Форма 1'!AA2518),'Форма 1'!$H2518*VLOOKUP('Форма 1'!$F2518,'Придельники с 2022'!$B$4:$X$28,'Форма 1'!AA$8),"")</f>
        <v/>
      </c>
      <c r="K2518" s="90"/>
      <c r="L2518" s="87"/>
      <c r="M2518" s="103" t="str">
        <f>IF(ISNUMBER('Форма 1'!AD2518),'Форма 1'!$H2518*VLOOKUP('Форма 1'!$F2518,'Придельники с 2022'!$B$4:$X$28,'Форма 1'!AD$8),"")</f>
        <v/>
      </c>
      <c r="N2518" s="103" t="str">
        <f>IF(ISBLANK('Форма 1'!$AE2518),"",IF('Форма 1'!$AE2518=1,'Форма 1'!$H2518*VLOOKUP('Форма 1'!$F2518,'Придельники с 2022'!$B$4:$X$28,'Форма 1'!$AE$8,0),IF('Форма 1'!$AE2518=2,'Форма 1'!$H2518*VLOOKUP('Форма 1'!$F2518,'Придельники с 2022'!$B$4:$X$28,13,0),IF('Форма 1'!$AE2518=3,'Форма 1'!$H2518*VLOOKUP('Форма 1'!$F2518,'Придельники с 2022'!$B$4:$X$28,12,0)))))</f>
        <v/>
      </c>
      <c r="O2518" s="103" t="str">
        <f>IF(ISNUMBER('Форма 1'!AF2518),'Форма 1'!$H2518*VLOOKUP('Форма 1'!$F2518,'Придельники с 2022'!$B$4:$X$28,'Форма 1'!AF$8),"")</f>
        <v/>
      </c>
      <c r="P2518" s="87"/>
      <c r="Q2518" s="103" t="str">
        <f>IF(ISNUMBER('Форма 1'!AH2518),'Форма 1'!$H2518*VLOOKUP('Форма 1'!$F2518,'Придельники с 2022'!$B$4:$X$28,'Форма 1'!AH$8),"")</f>
        <v/>
      </c>
      <c r="R2518" s="103" t="str">
        <f>IF(ISNUMBER('Форма 1'!AI2518),'Форма 1'!$H2518*VLOOKUP('Форма 1'!$F2518,'Придельники с 2022'!$B$4:$X$28,'Форма 1'!AI$8),"")</f>
        <v/>
      </c>
      <c r="S2518" s="103" t="str">
        <f>IF(ISNUMBER('Форма 1'!AJ2518),'Форма 1'!$H2518*VLOOKUP('Форма 1'!$F2518,'Придельники с 2022'!$B$4:$X$28,'Форма 1'!AJ$8),"")</f>
        <v/>
      </c>
      <c r="T2518" s="87"/>
    </row>
    <row r="2519" spans="1:20">
      <c r="A2519" s="188">
        <f t="shared" si="215"/>
        <v>209</v>
      </c>
      <c r="B2519" s="189" t="s">
        <v>2460</v>
      </c>
      <c r="C2519" s="99">
        <f t="shared" si="214"/>
        <v>8866852.5</v>
      </c>
      <c r="D2519" s="103" t="str">
        <f>IF(ISNUMBER('Форма 1'!U2519),'Форма 1'!$H2519*VLOOKUP('Форма 1'!$F2519,'Придельники с 2022'!$B$4:$X$28,'Форма 1'!U$8),"")</f>
        <v/>
      </c>
      <c r="E2519" s="103" t="str">
        <f>IF(ISNUMBER('Форма 1'!V2519),'Форма 1'!$H2519*VLOOKUP('Форма 1'!$F2519,'Придельники с 2022'!$B$4:$X$28,'Форма 1'!V$8),"")</f>
        <v/>
      </c>
      <c r="F2519" s="103">
        <f>IF(ISNUMBER('Форма 1'!W2519),'Форма 1'!$H2519*VLOOKUP('Форма 1'!$F2519,'Придельники с 2022'!$B$4:$X$28,'Форма 1'!W$8),"")</f>
        <v>2721941.6999999997</v>
      </c>
      <c r="G2519" s="103">
        <f>IF(ISNUMBER('Форма 1'!X2519),'Форма 1'!$H2519*VLOOKUP('Форма 1'!$F2519,'Придельники с 2022'!$B$4:$X$28,'Форма 1'!X$8),"")</f>
        <v>1690682.55</v>
      </c>
      <c r="H2519" s="103">
        <f>IF(ISNUMBER('Форма 1'!Y2519),'Форма 1'!$H2519*VLOOKUP('Форма 1'!$F2519,'Придельники с 2022'!$B$4:$X$28,'Форма 1'!Y$8),"")</f>
        <v>4454228.25</v>
      </c>
      <c r="I2519" s="103" t="str">
        <f>IF(ISNUMBER('Форма 1'!Z2519),'Форма 1'!$H2519*VLOOKUP('Форма 1'!$F2519,'Придельники с 2022'!$B$4:$X$28,'Форма 1'!Z$8),"")</f>
        <v/>
      </c>
      <c r="J2519" s="103" t="str">
        <f>IF(ISNUMBER('Форма 1'!AA2519),'Форма 1'!$H2519*VLOOKUP('Форма 1'!$F2519,'Придельники с 2022'!$B$4:$X$28,'Форма 1'!AA$8),"")</f>
        <v/>
      </c>
      <c r="K2519" s="90"/>
      <c r="L2519" s="87"/>
      <c r="M2519" s="103" t="str">
        <f>IF(ISNUMBER('Форма 1'!AD2519),'Форма 1'!$H2519*VLOOKUP('Форма 1'!$F2519,'Придельники с 2022'!$B$4:$X$28,'Форма 1'!AD$8),"")</f>
        <v/>
      </c>
      <c r="N2519" s="103" t="str">
        <f>IF(ISBLANK('Форма 1'!$AE2519),"",IF('Форма 1'!$AE2519=1,'Форма 1'!$H2519*VLOOKUP('Форма 1'!$F2519,'Придельники с 2022'!$B$4:$X$28,'Форма 1'!$AE$8,0),IF('Форма 1'!$AE2519=2,'Форма 1'!$H2519*VLOOKUP('Форма 1'!$F2519,'Придельники с 2022'!$B$4:$X$28,13,0),IF('Форма 1'!$AE2519=3,'Форма 1'!$H2519*VLOOKUP('Форма 1'!$F2519,'Придельники с 2022'!$B$4:$X$28,12,0)))))</f>
        <v/>
      </c>
      <c r="O2519" s="103" t="str">
        <f>IF(ISNUMBER('Форма 1'!AF2519),'Форма 1'!$H2519*VLOOKUP('Форма 1'!$F2519,'Придельники с 2022'!$B$4:$X$28,'Форма 1'!AF$8),"")</f>
        <v/>
      </c>
      <c r="P2519" s="87"/>
      <c r="Q2519" s="103" t="str">
        <f>IF(ISNUMBER('Форма 1'!AH2519),'Форма 1'!$H2519*VLOOKUP('Форма 1'!$F2519,'Придельники с 2022'!$B$4:$X$28,'Форма 1'!AH$8),"")</f>
        <v/>
      </c>
      <c r="R2519" s="103" t="str">
        <f>IF(ISNUMBER('Форма 1'!AI2519),'Форма 1'!$H2519*VLOOKUP('Форма 1'!$F2519,'Придельники с 2022'!$B$4:$X$28,'Форма 1'!AI$8),"")</f>
        <v/>
      </c>
      <c r="S2519" s="103" t="str">
        <f>IF(ISNUMBER('Форма 1'!AJ2519),'Форма 1'!$H2519*VLOOKUP('Форма 1'!$F2519,'Придельники с 2022'!$B$4:$X$28,'Форма 1'!AJ$8),"")</f>
        <v/>
      </c>
      <c r="T2519" s="87"/>
    </row>
    <row r="2520" spans="1:20">
      <c r="A2520" s="188">
        <f t="shared" si="215"/>
        <v>210</v>
      </c>
      <c r="B2520" s="189" t="s">
        <v>2461</v>
      </c>
      <c r="C2520" s="99">
        <f t="shared" si="214"/>
        <v>10446194</v>
      </c>
      <c r="D2520" s="103" t="str">
        <f>IF(ISNUMBER('Форма 1'!U2520),'Форма 1'!$H2520*VLOOKUP('Форма 1'!$F2520,'Придельники с 2022'!$B$4:$X$28,'Форма 1'!U$8),"")</f>
        <v/>
      </c>
      <c r="E2520" s="103" t="str">
        <f>IF(ISNUMBER('Форма 1'!V2520),'Форма 1'!$H2520*VLOOKUP('Форма 1'!$F2520,'Придельники с 2022'!$B$4:$X$28,'Форма 1'!V$8),"")</f>
        <v/>
      </c>
      <c r="F2520" s="103">
        <f>IF(ISNUMBER('Форма 1'!W2520),'Форма 1'!$H2520*VLOOKUP('Форма 1'!$F2520,'Придельники с 2022'!$B$4:$X$28,'Форма 1'!W$8),"")</f>
        <v>3206767.12</v>
      </c>
      <c r="G2520" s="103">
        <f>IF(ISNUMBER('Форма 1'!X2520),'Форма 1'!$H2520*VLOOKUP('Форма 1'!$F2520,'Придельники с 2022'!$B$4:$X$28,'Форма 1'!X$8),"")</f>
        <v>1991822.6800000002</v>
      </c>
      <c r="H2520" s="103">
        <f>IF(ISNUMBER('Форма 1'!Y2520),'Форма 1'!$H2520*VLOOKUP('Форма 1'!$F2520,'Придельники с 2022'!$B$4:$X$28,'Форма 1'!Y$8),"")</f>
        <v>5247604.2</v>
      </c>
      <c r="I2520" s="103" t="str">
        <f>IF(ISNUMBER('Форма 1'!Z2520),'Форма 1'!$H2520*VLOOKUP('Форма 1'!$F2520,'Придельники с 2022'!$B$4:$X$28,'Форма 1'!Z$8),"")</f>
        <v/>
      </c>
      <c r="J2520" s="103" t="str">
        <f>IF(ISNUMBER('Форма 1'!AA2520),'Форма 1'!$H2520*VLOOKUP('Форма 1'!$F2520,'Придельники с 2022'!$B$4:$X$28,'Форма 1'!AA$8),"")</f>
        <v/>
      </c>
      <c r="K2520" s="90"/>
      <c r="L2520" s="87"/>
      <c r="M2520" s="103" t="str">
        <f>IF(ISNUMBER('Форма 1'!AD2520),'Форма 1'!$H2520*VLOOKUP('Форма 1'!$F2520,'Придельники с 2022'!$B$4:$X$28,'Форма 1'!AD$8),"")</f>
        <v/>
      </c>
      <c r="N2520" s="103" t="str">
        <f>IF(ISBLANK('Форма 1'!$AE2520),"",IF('Форма 1'!$AE2520=1,'Форма 1'!$H2520*VLOOKUP('Форма 1'!$F2520,'Придельники с 2022'!$B$4:$X$28,'Форма 1'!$AE$8,0),IF('Форма 1'!$AE2520=2,'Форма 1'!$H2520*VLOOKUP('Форма 1'!$F2520,'Придельники с 2022'!$B$4:$X$28,13,0),IF('Форма 1'!$AE2520=3,'Форма 1'!$H2520*VLOOKUP('Форма 1'!$F2520,'Придельники с 2022'!$B$4:$X$28,12,0)))))</f>
        <v/>
      </c>
      <c r="O2520" s="103" t="str">
        <f>IF(ISNUMBER('Форма 1'!AF2520),'Форма 1'!$H2520*VLOOKUP('Форма 1'!$F2520,'Придельники с 2022'!$B$4:$X$28,'Форма 1'!AF$8),"")</f>
        <v/>
      </c>
      <c r="P2520" s="87"/>
      <c r="Q2520" s="103" t="str">
        <f>IF(ISNUMBER('Форма 1'!AH2520),'Форма 1'!$H2520*VLOOKUP('Форма 1'!$F2520,'Придельники с 2022'!$B$4:$X$28,'Форма 1'!AH$8),"")</f>
        <v/>
      </c>
      <c r="R2520" s="103" t="str">
        <f>IF(ISNUMBER('Форма 1'!AI2520),'Форма 1'!$H2520*VLOOKUP('Форма 1'!$F2520,'Придельники с 2022'!$B$4:$X$28,'Форма 1'!AI$8),"")</f>
        <v/>
      </c>
      <c r="S2520" s="103" t="str">
        <f>IF(ISNUMBER('Форма 1'!AJ2520),'Форма 1'!$H2520*VLOOKUP('Форма 1'!$F2520,'Придельники с 2022'!$B$4:$X$28,'Форма 1'!AJ$8),"")</f>
        <v/>
      </c>
      <c r="T2520" s="87"/>
    </row>
    <row r="2521" spans="1:20">
      <c r="A2521" s="188">
        <f t="shared" si="215"/>
        <v>211</v>
      </c>
      <c r="B2521" s="189" t="s">
        <v>2462</v>
      </c>
      <c r="C2521" s="99">
        <f t="shared" si="214"/>
        <v>10119345.5</v>
      </c>
      <c r="D2521" s="103" t="str">
        <f>IF(ISNUMBER('Форма 1'!U2521),'Форма 1'!$H2521*VLOOKUP('Форма 1'!$F2521,'Придельники с 2022'!$B$4:$X$28,'Форма 1'!U$8),"")</f>
        <v/>
      </c>
      <c r="E2521" s="103" t="str">
        <f>IF(ISNUMBER('Форма 1'!V2521),'Форма 1'!$H2521*VLOOKUP('Форма 1'!$F2521,'Придельники с 2022'!$B$4:$X$28,'Форма 1'!V$8),"")</f>
        <v/>
      </c>
      <c r="F2521" s="103">
        <f>IF(ISNUMBER('Форма 1'!W2521),'Форма 1'!$H2521*VLOOKUP('Форма 1'!$F2521,'Придельники с 2022'!$B$4:$X$28,'Форма 1'!W$8),"")</f>
        <v>3106431.34</v>
      </c>
      <c r="G2521" s="103">
        <f>IF(ISNUMBER('Форма 1'!X2521),'Форма 1'!$H2521*VLOOKUP('Форма 1'!$F2521,'Придельники с 2022'!$B$4:$X$28,'Форма 1'!X$8),"")</f>
        <v>1929501.0100000002</v>
      </c>
      <c r="H2521" s="103">
        <f>IF(ISNUMBER('Форма 1'!Y2521),'Форма 1'!$H2521*VLOOKUP('Форма 1'!$F2521,'Придельники с 2022'!$B$4:$X$28,'Форма 1'!Y$8),"")</f>
        <v>5083413.1500000004</v>
      </c>
      <c r="I2521" s="103" t="str">
        <f>IF(ISNUMBER('Форма 1'!Z2521),'Форма 1'!$H2521*VLOOKUP('Форма 1'!$F2521,'Придельники с 2022'!$B$4:$X$28,'Форма 1'!Z$8),"")</f>
        <v/>
      </c>
      <c r="J2521" s="103" t="str">
        <f>IF(ISNUMBER('Форма 1'!AA2521),'Форма 1'!$H2521*VLOOKUP('Форма 1'!$F2521,'Придельники с 2022'!$B$4:$X$28,'Форма 1'!AA$8),"")</f>
        <v/>
      </c>
      <c r="K2521" s="90"/>
      <c r="L2521" s="87"/>
      <c r="M2521" s="103" t="str">
        <f>IF(ISNUMBER('Форма 1'!AD2521),'Форма 1'!$H2521*VLOOKUP('Форма 1'!$F2521,'Придельники с 2022'!$B$4:$X$28,'Форма 1'!AD$8),"")</f>
        <v/>
      </c>
      <c r="N2521" s="103" t="str">
        <f>IF(ISBLANK('Форма 1'!$AE2521),"",IF('Форма 1'!$AE2521=1,'Форма 1'!$H2521*VLOOKUP('Форма 1'!$F2521,'Придельники с 2022'!$B$4:$X$28,'Форма 1'!$AE$8,0),IF('Форма 1'!$AE2521=2,'Форма 1'!$H2521*VLOOKUP('Форма 1'!$F2521,'Придельники с 2022'!$B$4:$X$28,13,0),IF('Форма 1'!$AE2521=3,'Форма 1'!$H2521*VLOOKUP('Форма 1'!$F2521,'Придельники с 2022'!$B$4:$X$28,12,0)))))</f>
        <v/>
      </c>
      <c r="O2521" s="103" t="str">
        <f>IF(ISNUMBER('Форма 1'!AF2521),'Форма 1'!$H2521*VLOOKUP('Форма 1'!$F2521,'Придельники с 2022'!$B$4:$X$28,'Форма 1'!AF$8),"")</f>
        <v/>
      </c>
      <c r="P2521" s="87"/>
      <c r="Q2521" s="103" t="str">
        <f>IF(ISNUMBER('Форма 1'!AH2521),'Форма 1'!$H2521*VLOOKUP('Форма 1'!$F2521,'Придельники с 2022'!$B$4:$X$28,'Форма 1'!AH$8),"")</f>
        <v/>
      </c>
      <c r="R2521" s="103" t="str">
        <f>IF(ISNUMBER('Форма 1'!AI2521),'Форма 1'!$H2521*VLOOKUP('Форма 1'!$F2521,'Придельники с 2022'!$B$4:$X$28,'Форма 1'!AI$8),"")</f>
        <v/>
      </c>
      <c r="S2521" s="103" t="str">
        <f>IF(ISNUMBER('Форма 1'!AJ2521),'Форма 1'!$H2521*VLOOKUP('Форма 1'!$F2521,'Придельники с 2022'!$B$4:$X$28,'Форма 1'!AJ$8),"")</f>
        <v/>
      </c>
      <c r="T2521" s="87"/>
    </row>
    <row r="2522" spans="1:20">
      <c r="A2522" s="188">
        <f t="shared" si="215"/>
        <v>212</v>
      </c>
      <c r="B2522" s="189" t="s">
        <v>2463</v>
      </c>
      <c r="C2522" s="99">
        <f t="shared" si="214"/>
        <v>7900970</v>
      </c>
      <c r="D2522" s="103" t="str">
        <f>IF(ISNUMBER('Форма 1'!U2522),'Форма 1'!$H2522*VLOOKUP('Форма 1'!$F2522,'Придельники с 2022'!$B$4:$X$28,'Форма 1'!U$8),"")</f>
        <v/>
      </c>
      <c r="E2522" s="103" t="str">
        <f>IF(ISNUMBER('Форма 1'!V2522),'Форма 1'!$H2522*VLOOKUP('Форма 1'!$F2522,'Придельники с 2022'!$B$4:$X$28,'Форма 1'!V$8),"")</f>
        <v/>
      </c>
      <c r="F2522" s="103">
        <f>IF(ISNUMBER('Форма 1'!W2522),'Форма 1'!$H2522*VLOOKUP('Форма 1'!$F2522,'Придельники с 2022'!$B$4:$X$28,'Форма 1'!W$8),"")</f>
        <v>2425435.6</v>
      </c>
      <c r="G2522" s="103">
        <f>IF(ISNUMBER('Форма 1'!X2522),'Форма 1'!$H2522*VLOOKUP('Форма 1'!$F2522,'Придельники с 2022'!$B$4:$X$28,'Форма 1'!X$8),"")</f>
        <v>1506513.4000000001</v>
      </c>
      <c r="H2522" s="103">
        <f>IF(ISNUMBER('Форма 1'!Y2522),'Форма 1'!$H2522*VLOOKUP('Форма 1'!$F2522,'Придельники с 2022'!$B$4:$X$28,'Форма 1'!Y$8),"")</f>
        <v>3969021</v>
      </c>
      <c r="I2522" s="103" t="str">
        <f>IF(ISNUMBER('Форма 1'!Z2522),'Форма 1'!$H2522*VLOOKUP('Форма 1'!$F2522,'Придельники с 2022'!$B$4:$X$28,'Форма 1'!Z$8),"")</f>
        <v/>
      </c>
      <c r="J2522" s="103" t="str">
        <f>IF(ISNUMBER('Форма 1'!AA2522),'Форма 1'!$H2522*VLOOKUP('Форма 1'!$F2522,'Придельники с 2022'!$B$4:$X$28,'Форма 1'!AA$8),"")</f>
        <v/>
      </c>
      <c r="K2522" s="90"/>
      <c r="L2522" s="87"/>
      <c r="M2522" s="103" t="str">
        <f>IF(ISNUMBER('Форма 1'!AD2522),'Форма 1'!$H2522*VLOOKUP('Форма 1'!$F2522,'Придельники с 2022'!$B$4:$X$28,'Форма 1'!AD$8),"")</f>
        <v/>
      </c>
      <c r="N2522" s="103" t="str">
        <f>IF(ISBLANK('Форма 1'!$AE2522),"",IF('Форма 1'!$AE2522=1,'Форма 1'!$H2522*VLOOKUP('Форма 1'!$F2522,'Придельники с 2022'!$B$4:$X$28,'Форма 1'!$AE$8,0),IF('Форма 1'!$AE2522=2,'Форма 1'!$H2522*VLOOKUP('Форма 1'!$F2522,'Придельники с 2022'!$B$4:$X$28,13,0),IF('Форма 1'!$AE2522=3,'Форма 1'!$H2522*VLOOKUP('Форма 1'!$F2522,'Придельники с 2022'!$B$4:$X$28,12,0)))))</f>
        <v/>
      </c>
      <c r="O2522" s="103" t="str">
        <f>IF(ISNUMBER('Форма 1'!AF2522),'Форма 1'!$H2522*VLOOKUP('Форма 1'!$F2522,'Придельники с 2022'!$B$4:$X$28,'Форма 1'!AF$8),"")</f>
        <v/>
      </c>
      <c r="P2522" s="87"/>
      <c r="Q2522" s="103" t="str">
        <f>IF(ISNUMBER('Форма 1'!AH2522),'Форма 1'!$H2522*VLOOKUP('Форма 1'!$F2522,'Придельники с 2022'!$B$4:$X$28,'Форма 1'!AH$8),"")</f>
        <v/>
      </c>
      <c r="R2522" s="103" t="str">
        <f>IF(ISNUMBER('Форма 1'!AI2522),'Форма 1'!$H2522*VLOOKUP('Форма 1'!$F2522,'Придельники с 2022'!$B$4:$X$28,'Форма 1'!AI$8),"")</f>
        <v/>
      </c>
      <c r="S2522" s="103" t="str">
        <f>IF(ISNUMBER('Форма 1'!AJ2522),'Форма 1'!$H2522*VLOOKUP('Форма 1'!$F2522,'Придельники с 2022'!$B$4:$X$28,'Форма 1'!AJ$8),"")</f>
        <v/>
      </c>
      <c r="T2522" s="87"/>
    </row>
    <row r="2523" spans="1:20">
      <c r="A2523" s="188">
        <f t="shared" si="215"/>
        <v>213</v>
      </c>
      <c r="B2523" s="189" t="s">
        <v>2464</v>
      </c>
      <c r="C2523" s="99">
        <f t="shared" si="214"/>
        <v>5317213</v>
      </c>
      <c r="D2523" s="103" t="str">
        <f>IF(ISNUMBER('Форма 1'!U2523),'Форма 1'!$H2523*VLOOKUP('Форма 1'!$F2523,'Придельники с 2022'!$B$4:$X$28,'Форма 1'!U$8),"")</f>
        <v/>
      </c>
      <c r="E2523" s="103" t="str">
        <f>IF(ISNUMBER('Форма 1'!V2523),'Форма 1'!$H2523*VLOOKUP('Форма 1'!$F2523,'Придельники с 2022'!$B$4:$X$28,'Форма 1'!V$8),"")</f>
        <v/>
      </c>
      <c r="F2523" s="103">
        <f>IF(ISNUMBER('Форма 1'!W2523),'Форма 1'!$H2523*VLOOKUP('Форма 1'!$F2523,'Придельники с 2022'!$B$4:$X$28,'Форма 1'!W$8),"")</f>
        <v>1632275.24</v>
      </c>
      <c r="G2523" s="103">
        <f>IF(ISNUMBER('Форма 1'!X2523),'Форма 1'!$H2523*VLOOKUP('Форма 1'!$F2523,'Придельники с 2022'!$B$4:$X$28,'Форма 1'!X$8),"")</f>
        <v>1013856.86</v>
      </c>
      <c r="H2523" s="103">
        <f>IF(ISNUMBER('Форма 1'!Y2523),'Форма 1'!$H2523*VLOOKUP('Форма 1'!$F2523,'Придельники с 2022'!$B$4:$X$28,'Форма 1'!Y$8),"")</f>
        <v>2671080.9</v>
      </c>
      <c r="I2523" s="103" t="str">
        <f>IF(ISNUMBER('Форма 1'!Z2523),'Форма 1'!$H2523*VLOOKUP('Форма 1'!$F2523,'Придельники с 2022'!$B$4:$X$28,'Форма 1'!Z$8),"")</f>
        <v/>
      </c>
      <c r="J2523" s="103" t="str">
        <f>IF(ISNUMBER('Форма 1'!AA2523),'Форма 1'!$H2523*VLOOKUP('Форма 1'!$F2523,'Придельники с 2022'!$B$4:$X$28,'Форма 1'!AA$8),"")</f>
        <v/>
      </c>
      <c r="K2523" s="90"/>
      <c r="L2523" s="87"/>
      <c r="M2523" s="103" t="str">
        <f>IF(ISNUMBER('Форма 1'!AD2523),'Форма 1'!$H2523*VLOOKUP('Форма 1'!$F2523,'Придельники с 2022'!$B$4:$X$28,'Форма 1'!AD$8),"")</f>
        <v/>
      </c>
      <c r="N2523" s="103" t="str">
        <f>IF(ISBLANK('Форма 1'!$AE2523),"",IF('Форма 1'!$AE2523=1,'Форма 1'!$H2523*VLOOKUP('Форма 1'!$F2523,'Придельники с 2022'!$B$4:$X$28,'Форма 1'!$AE$8,0),IF('Форма 1'!$AE2523=2,'Форма 1'!$H2523*VLOOKUP('Форма 1'!$F2523,'Придельники с 2022'!$B$4:$X$28,13,0),IF('Форма 1'!$AE2523=3,'Форма 1'!$H2523*VLOOKUP('Форма 1'!$F2523,'Придельники с 2022'!$B$4:$X$28,12,0)))))</f>
        <v/>
      </c>
      <c r="O2523" s="103" t="str">
        <f>IF(ISNUMBER('Форма 1'!AF2523),'Форма 1'!$H2523*VLOOKUP('Форма 1'!$F2523,'Придельники с 2022'!$B$4:$X$28,'Форма 1'!AF$8),"")</f>
        <v/>
      </c>
      <c r="P2523" s="87"/>
      <c r="Q2523" s="103" t="str">
        <f>IF(ISNUMBER('Форма 1'!AH2523),'Форма 1'!$H2523*VLOOKUP('Форма 1'!$F2523,'Придельники с 2022'!$B$4:$X$28,'Форма 1'!AH$8),"")</f>
        <v/>
      </c>
      <c r="R2523" s="103" t="str">
        <f>IF(ISNUMBER('Форма 1'!AI2523),'Форма 1'!$H2523*VLOOKUP('Форма 1'!$F2523,'Придельники с 2022'!$B$4:$X$28,'Форма 1'!AI$8),"")</f>
        <v/>
      </c>
      <c r="S2523" s="103" t="str">
        <f>IF(ISNUMBER('Форма 1'!AJ2523),'Форма 1'!$H2523*VLOOKUP('Форма 1'!$F2523,'Придельники с 2022'!$B$4:$X$28,'Форма 1'!AJ$8),"")</f>
        <v/>
      </c>
      <c r="T2523" s="87"/>
    </row>
    <row r="2524" spans="1:20">
      <c r="A2524" s="188">
        <f t="shared" si="215"/>
        <v>214</v>
      </c>
      <c r="B2524" s="189" t="s">
        <v>2465</v>
      </c>
      <c r="C2524" s="99">
        <f t="shared" si="214"/>
        <v>13220058.5</v>
      </c>
      <c r="D2524" s="103" t="str">
        <f>IF(ISNUMBER('Форма 1'!U2524),'Форма 1'!$H2524*VLOOKUP('Форма 1'!$F2524,'Придельники с 2022'!$B$4:$X$28,'Форма 1'!U$8),"")</f>
        <v/>
      </c>
      <c r="E2524" s="103" t="str">
        <f>IF(ISNUMBER('Форма 1'!V2524),'Форма 1'!$H2524*VLOOKUP('Форма 1'!$F2524,'Придельники с 2022'!$B$4:$X$28,'Форма 1'!V$8),"")</f>
        <v/>
      </c>
      <c r="F2524" s="103">
        <f>IF(ISNUMBER('Форма 1'!W2524),'Форма 1'!$H2524*VLOOKUP('Форма 1'!$F2524,'Придельники с 2022'!$B$4:$X$28,'Форма 1'!W$8),"")</f>
        <v>4058286.5799999996</v>
      </c>
      <c r="G2524" s="103">
        <f>IF(ISNUMBER('Форма 1'!X2524),'Форма 1'!$H2524*VLOOKUP('Форма 1'!$F2524,'Придельники с 2022'!$B$4:$X$28,'Форма 1'!X$8),"")</f>
        <v>2520727.87</v>
      </c>
      <c r="H2524" s="103">
        <f>IF(ISNUMBER('Форма 1'!Y2524),'Форма 1'!$H2524*VLOOKUP('Форма 1'!$F2524,'Придельники с 2022'!$B$4:$X$28,'Форма 1'!Y$8),"")</f>
        <v>6641044.0499999998</v>
      </c>
      <c r="I2524" s="103" t="str">
        <f>IF(ISNUMBER('Форма 1'!Z2524),'Форма 1'!$H2524*VLOOKUP('Форма 1'!$F2524,'Придельники с 2022'!$B$4:$X$28,'Форма 1'!Z$8),"")</f>
        <v/>
      </c>
      <c r="J2524" s="103" t="str">
        <f>IF(ISNUMBER('Форма 1'!AA2524),'Форма 1'!$H2524*VLOOKUP('Форма 1'!$F2524,'Придельники с 2022'!$B$4:$X$28,'Форма 1'!AA$8),"")</f>
        <v/>
      </c>
      <c r="K2524" s="90"/>
      <c r="L2524" s="87"/>
      <c r="M2524" s="103" t="str">
        <f>IF(ISNUMBER('Форма 1'!AD2524),'Форма 1'!$H2524*VLOOKUP('Форма 1'!$F2524,'Придельники с 2022'!$B$4:$X$28,'Форма 1'!AD$8),"")</f>
        <v/>
      </c>
      <c r="N2524" s="103" t="str">
        <f>IF(ISBLANK('Форма 1'!$AE2524),"",IF('Форма 1'!$AE2524=1,'Форма 1'!$H2524*VLOOKUP('Форма 1'!$F2524,'Придельники с 2022'!$B$4:$X$28,'Форма 1'!$AE$8,0),IF('Форма 1'!$AE2524=2,'Форма 1'!$H2524*VLOOKUP('Форма 1'!$F2524,'Придельники с 2022'!$B$4:$X$28,13,0),IF('Форма 1'!$AE2524=3,'Форма 1'!$H2524*VLOOKUP('Форма 1'!$F2524,'Придельники с 2022'!$B$4:$X$28,12,0)))))</f>
        <v/>
      </c>
      <c r="O2524" s="103" t="str">
        <f>IF(ISNUMBER('Форма 1'!AF2524),'Форма 1'!$H2524*VLOOKUP('Форма 1'!$F2524,'Придельники с 2022'!$B$4:$X$28,'Форма 1'!AF$8),"")</f>
        <v/>
      </c>
      <c r="P2524" s="87"/>
      <c r="Q2524" s="103" t="str">
        <f>IF(ISNUMBER('Форма 1'!AH2524),'Форма 1'!$H2524*VLOOKUP('Форма 1'!$F2524,'Придельники с 2022'!$B$4:$X$28,'Форма 1'!AH$8),"")</f>
        <v/>
      </c>
      <c r="R2524" s="103" t="str">
        <f>IF(ISNUMBER('Форма 1'!AI2524),'Форма 1'!$H2524*VLOOKUP('Форма 1'!$F2524,'Придельники с 2022'!$B$4:$X$28,'Форма 1'!AI$8),"")</f>
        <v/>
      </c>
      <c r="S2524" s="103" t="str">
        <f>IF(ISNUMBER('Форма 1'!AJ2524),'Форма 1'!$H2524*VLOOKUP('Форма 1'!$F2524,'Придельники с 2022'!$B$4:$X$28,'Форма 1'!AJ$8),"")</f>
        <v/>
      </c>
      <c r="T2524" s="87"/>
    </row>
    <row r="2525" spans="1:20">
      <c r="A2525" s="188">
        <f t="shared" si="215"/>
        <v>215</v>
      </c>
      <c r="B2525" s="189" t="s">
        <v>2466</v>
      </c>
      <c r="C2525" s="99">
        <f t="shared" si="214"/>
        <v>11882486</v>
      </c>
      <c r="D2525" s="103" t="str">
        <f>IF(ISNUMBER('Форма 1'!U2525),'Форма 1'!$H2525*VLOOKUP('Форма 1'!$F2525,'Придельники с 2022'!$B$4:$X$28,'Форма 1'!U$8),"")</f>
        <v/>
      </c>
      <c r="E2525" s="103" t="str">
        <f>IF(ISNUMBER('Форма 1'!V2525),'Форма 1'!$H2525*VLOOKUP('Форма 1'!$F2525,'Придельники с 2022'!$B$4:$X$28,'Форма 1'!V$8),"")</f>
        <v/>
      </c>
      <c r="F2525" s="103">
        <f>IF(ISNUMBER('Форма 1'!W2525),'Форма 1'!$H2525*VLOOKUP('Форма 1'!$F2525,'Придельники с 2022'!$B$4:$X$28,'Форма 1'!W$8),"")</f>
        <v>3647679.28</v>
      </c>
      <c r="G2525" s="103">
        <f>IF(ISNUMBER('Форма 1'!X2525),'Форма 1'!$H2525*VLOOKUP('Форма 1'!$F2525,'Придельники с 2022'!$B$4:$X$28,'Форма 1'!X$8),"")</f>
        <v>2265686.92</v>
      </c>
      <c r="H2525" s="103">
        <f>IF(ISNUMBER('Форма 1'!Y2525),'Форма 1'!$H2525*VLOOKUP('Форма 1'!$F2525,'Придельники с 2022'!$B$4:$X$28,'Форма 1'!Y$8),"")</f>
        <v>5969119.7999999998</v>
      </c>
      <c r="I2525" s="103" t="str">
        <f>IF(ISNUMBER('Форма 1'!Z2525),'Форма 1'!$H2525*VLOOKUP('Форма 1'!$F2525,'Придельники с 2022'!$B$4:$X$28,'Форма 1'!Z$8),"")</f>
        <v/>
      </c>
      <c r="J2525" s="103" t="str">
        <f>IF(ISNUMBER('Форма 1'!AA2525),'Форма 1'!$H2525*VLOOKUP('Форма 1'!$F2525,'Придельники с 2022'!$B$4:$X$28,'Форма 1'!AA$8),"")</f>
        <v/>
      </c>
      <c r="K2525" s="90"/>
      <c r="L2525" s="87"/>
      <c r="M2525" s="103" t="str">
        <f>IF(ISNUMBER('Форма 1'!AD2525),'Форма 1'!$H2525*VLOOKUP('Форма 1'!$F2525,'Придельники с 2022'!$B$4:$X$28,'Форма 1'!AD$8),"")</f>
        <v/>
      </c>
      <c r="N2525" s="103" t="str">
        <f>IF(ISBLANK('Форма 1'!$AE2525),"",IF('Форма 1'!$AE2525=1,'Форма 1'!$H2525*VLOOKUP('Форма 1'!$F2525,'Придельники с 2022'!$B$4:$X$28,'Форма 1'!$AE$8,0),IF('Форма 1'!$AE2525=2,'Форма 1'!$H2525*VLOOKUP('Форма 1'!$F2525,'Придельники с 2022'!$B$4:$X$28,13,0),IF('Форма 1'!$AE2525=3,'Форма 1'!$H2525*VLOOKUP('Форма 1'!$F2525,'Придельники с 2022'!$B$4:$X$28,12,0)))))</f>
        <v/>
      </c>
      <c r="O2525" s="103" t="str">
        <f>IF(ISNUMBER('Форма 1'!AF2525),'Форма 1'!$H2525*VLOOKUP('Форма 1'!$F2525,'Придельники с 2022'!$B$4:$X$28,'Форма 1'!AF$8),"")</f>
        <v/>
      </c>
      <c r="P2525" s="87"/>
      <c r="Q2525" s="103" t="str">
        <f>IF(ISNUMBER('Форма 1'!AH2525),'Форма 1'!$H2525*VLOOKUP('Форма 1'!$F2525,'Придельники с 2022'!$B$4:$X$28,'Форма 1'!AH$8),"")</f>
        <v/>
      </c>
      <c r="R2525" s="103" t="str">
        <f>IF(ISNUMBER('Форма 1'!AI2525),'Форма 1'!$H2525*VLOOKUP('Форма 1'!$F2525,'Придельники с 2022'!$B$4:$X$28,'Форма 1'!AI$8),"")</f>
        <v/>
      </c>
      <c r="S2525" s="103" t="str">
        <f>IF(ISNUMBER('Форма 1'!AJ2525),'Форма 1'!$H2525*VLOOKUP('Форма 1'!$F2525,'Придельники с 2022'!$B$4:$X$28,'Форма 1'!AJ$8),"")</f>
        <v/>
      </c>
      <c r="T2525" s="87"/>
    </row>
    <row r="2526" spans="1:20">
      <c r="A2526" s="188">
        <f t="shared" si="215"/>
        <v>216</v>
      </c>
      <c r="B2526" s="189" t="s">
        <v>2467</v>
      </c>
      <c r="C2526" s="99">
        <f t="shared" si="214"/>
        <v>7384525.5000000009</v>
      </c>
      <c r="D2526" s="103" t="str">
        <f>IF(ISNUMBER('Форма 1'!U2526),'Форма 1'!$H2526*VLOOKUP('Форма 1'!$F2526,'Придельники с 2022'!$B$4:$X$28,'Форма 1'!U$8),"")</f>
        <v/>
      </c>
      <c r="E2526" s="103" t="str">
        <f>IF(ISNUMBER('Форма 1'!V2526),'Форма 1'!$H2526*VLOOKUP('Форма 1'!$F2526,'Придельники с 2022'!$B$4:$X$28,'Форма 1'!V$8),"")</f>
        <v/>
      </c>
      <c r="F2526" s="103">
        <f>IF(ISNUMBER('Форма 1'!W2526),'Форма 1'!$H2526*VLOOKUP('Форма 1'!$F2526,'Придельники с 2022'!$B$4:$X$28,'Форма 1'!W$8),"")</f>
        <v>2266897.7400000002</v>
      </c>
      <c r="G2526" s="103">
        <f>IF(ISNUMBER('Форма 1'!X2526),'Форма 1'!$H2526*VLOOKUP('Форма 1'!$F2526,'Придельники с 2022'!$B$4:$X$28,'Форма 1'!X$8),"")</f>
        <v>1408040.61</v>
      </c>
      <c r="H2526" s="103">
        <f>IF(ISNUMBER('Форма 1'!Y2526),'Форма 1'!$H2526*VLOOKUP('Форма 1'!$F2526,'Придельники с 2022'!$B$4:$X$28,'Форма 1'!Y$8),"")</f>
        <v>3709587.1500000004</v>
      </c>
      <c r="I2526" s="103" t="str">
        <f>IF(ISNUMBER('Форма 1'!Z2526),'Форма 1'!$H2526*VLOOKUP('Форма 1'!$F2526,'Придельники с 2022'!$B$4:$X$28,'Форма 1'!Z$8),"")</f>
        <v/>
      </c>
      <c r="J2526" s="103" t="str">
        <f>IF(ISNUMBER('Форма 1'!AA2526),'Форма 1'!$H2526*VLOOKUP('Форма 1'!$F2526,'Придельники с 2022'!$B$4:$X$28,'Форма 1'!AA$8),"")</f>
        <v/>
      </c>
      <c r="K2526" s="90"/>
      <c r="L2526" s="87"/>
      <c r="M2526" s="103" t="str">
        <f>IF(ISNUMBER('Форма 1'!AD2526),'Форма 1'!$H2526*VLOOKUP('Форма 1'!$F2526,'Придельники с 2022'!$B$4:$X$28,'Форма 1'!AD$8),"")</f>
        <v/>
      </c>
      <c r="N2526" s="103" t="str">
        <f>IF(ISBLANK('Форма 1'!$AE2526),"",IF('Форма 1'!$AE2526=1,'Форма 1'!$H2526*VLOOKUP('Форма 1'!$F2526,'Придельники с 2022'!$B$4:$X$28,'Форма 1'!$AE$8,0),IF('Форма 1'!$AE2526=2,'Форма 1'!$H2526*VLOOKUP('Форма 1'!$F2526,'Придельники с 2022'!$B$4:$X$28,13,0),IF('Форма 1'!$AE2526=3,'Форма 1'!$H2526*VLOOKUP('Форма 1'!$F2526,'Придельники с 2022'!$B$4:$X$28,12,0)))))</f>
        <v/>
      </c>
      <c r="O2526" s="103" t="str">
        <f>IF(ISNUMBER('Форма 1'!AF2526),'Форма 1'!$H2526*VLOOKUP('Форма 1'!$F2526,'Придельники с 2022'!$B$4:$X$28,'Форма 1'!AF$8),"")</f>
        <v/>
      </c>
      <c r="P2526" s="87"/>
      <c r="Q2526" s="103" t="str">
        <f>IF(ISNUMBER('Форма 1'!AH2526),'Форма 1'!$H2526*VLOOKUP('Форма 1'!$F2526,'Придельники с 2022'!$B$4:$X$28,'Форма 1'!AH$8),"")</f>
        <v/>
      </c>
      <c r="R2526" s="103" t="str">
        <f>IF(ISNUMBER('Форма 1'!AI2526),'Форма 1'!$H2526*VLOOKUP('Форма 1'!$F2526,'Придельники с 2022'!$B$4:$X$28,'Форма 1'!AI$8),"")</f>
        <v/>
      </c>
      <c r="S2526" s="103" t="str">
        <f>IF(ISNUMBER('Форма 1'!AJ2526),'Форма 1'!$H2526*VLOOKUP('Форма 1'!$F2526,'Придельники с 2022'!$B$4:$X$28,'Форма 1'!AJ$8),"")</f>
        <v/>
      </c>
      <c r="T2526" s="87"/>
    </row>
    <row r="2527" spans="1:20">
      <c r="A2527" s="188">
        <f t="shared" si="215"/>
        <v>217</v>
      </c>
      <c r="B2527" s="189" t="s">
        <v>2468</v>
      </c>
      <c r="C2527" s="99">
        <f t="shared" si="214"/>
        <v>8682201</v>
      </c>
      <c r="D2527" s="103" t="str">
        <f>IF(ISNUMBER('Форма 1'!U2527),'Форма 1'!$H2527*VLOOKUP('Форма 1'!$F2527,'Придельники с 2022'!$B$4:$X$28,'Форма 1'!U$8),"")</f>
        <v/>
      </c>
      <c r="E2527" s="103" t="str">
        <f>IF(ISNUMBER('Форма 1'!V2527),'Форма 1'!$H2527*VLOOKUP('Форма 1'!$F2527,'Придельники с 2022'!$B$4:$X$28,'Форма 1'!V$8),"")</f>
        <v/>
      </c>
      <c r="F2527" s="103">
        <f>IF(ISNUMBER('Форма 1'!W2527),'Форма 1'!$H2527*VLOOKUP('Форма 1'!$F2527,'Придельники с 2022'!$B$4:$X$28,'Форма 1'!W$8),"")</f>
        <v>2665257.48</v>
      </c>
      <c r="G2527" s="103">
        <f>IF(ISNUMBER('Форма 1'!X2527),'Форма 1'!$H2527*VLOOKUP('Форма 1'!$F2527,'Придельники с 2022'!$B$4:$X$28,'Форма 1'!X$8),"")</f>
        <v>1655474.22</v>
      </c>
      <c r="H2527" s="103">
        <f>IF(ISNUMBER('Форма 1'!Y2527),'Форма 1'!$H2527*VLOOKUP('Форма 1'!$F2527,'Придельники с 2022'!$B$4:$X$28,'Форма 1'!Y$8),"")</f>
        <v>4361469.3</v>
      </c>
      <c r="I2527" s="103" t="str">
        <f>IF(ISNUMBER('Форма 1'!Z2527),'Форма 1'!$H2527*VLOOKUP('Форма 1'!$F2527,'Придельники с 2022'!$B$4:$X$28,'Форма 1'!Z$8),"")</f>
        <v/>
      </c>
      <c r="J2527" s="103" t="str">
        <f>IF(ISNUMBER('Форма 1'!AA2527),'Форма 1'!$H2527*VLOOKUP('Форма 1'!$F2527,'Придельники с 2022'!$B$4:$X$28,'Форма 1'!AA$8),"")</f>
        <v/>
      </c>
      <c r="K2527" s="90"/>
      <c r="L2527" s="87"/>
      <c r="M2527" s="103" t="str">
        <f>IF(ISNUMBER('Форма 1'!AD2527),'Форма 1'!$H2527*VLOOKUP('Форма 1'!$F2527,'Придельники с 2022'!$B$4:$X$28,'Форма 1'!AD$8),"")</f>
        <v/>
      </c>
      <c r="N2527" s="103" t="str">
        <f>IF(ISBLANK('Форма 1'!$AE2527),"",IF('Форма 1'!$AE2527=1,'Форма 1'!$H2527*VLOOKUP('Форма 1'!$F2527,'Придельники с 2022'!$B$4:$X$28,'Форма 1'!$AE$8,0),IF('Форма 1'!$AE2527=2,'Форма 1'!$H2527*VLOOKUP('Форма 1'!$F2527,'Придельники с 2022'!$B$4:$X$28,13,0),IF('Форма 1'!$AE2527=3,'Форма 1'!$H2527*VLOOKUP('Форма 1'!$F2527,'Придельники с 2022'!$B$4:$X$28,12,0)))))</f>
        <v/>
      </c>
      <c r="O2527" s="103" t="str">
        <f>IF(ISNUMBER('Форма 1'!AF2527),'Форма 1'!$H2527*VLOOKUP('Форма 1'!$F2527,'Придельники с 2022'!$B$4:$X$28,'Форма 1'!AF$8),"")</f>
        <v/>
      </c>
      <c r="P2527" s="87"/>
      <c r="Q2527" s="103" t="str">
        <f>IF(ISNUMBER('Форма 1'!AH2527),'Форма 1'!$H2527*VLOOKUP('Форма 1'!$F2527,'Придельники с 2022'!$B$4:$X$28,'Форма 1'!AH$8),"")</f>
        <v/>
      </c>
      <c r="R2527" s="103" t="str">
        <f>IF(ISNUMBER('Форма 1'!AI2527),'Форма 1'!$H2527*VLOOKUP('Форма 1'!$F2527,'Придельники с 2022'!$B$4:$X$28,'Форма 1'!AI$8),"")</f>
        <v/>
      </c>
      <c r="S2527" s="103" t="str">
        <f>IF(ISNUMBER('Форма 1'!AJ2527),'Форма 1'!$H2527*VLOOKUP('Форма 1'!$F2527,'Придельники с 2022'!$B$4:$X$28,'Форма 1'!AJ$8),"")</f>
        <v/>
      </c>
      <c r="T2527" s="87"/>
    </row>
    <row r="2528" spans="1:20">
      <c r="A2528" s="188">
        <f t="shared" si="215"/>
        <v>218</v>
      </c>
      <c r="B2528" s="189" t="s">
        <v>2469</v>
      </c>
      <c r="C2528" s="99">
        <f t="shared" si="214"/>
        <v>30125396.336000003</v>
      </c>
      <c r="D2528" s="103" t="str">
        <f>IF(ISNUMBER('Форма 1'!U2528),'Форма 1'!$H2528*VLOOKUP('Форма 1'!$F2528,'Придельники с 2022'!$B$4:$X$28,'Форма 1'!U$8),"")</f>
        <v/>
      </c>
      <c r="E2528" s="103" t="str">
        <f>IF(ISNUMBER('Форма 1'!V2528),'Форма 1'!$H2528*VLOOKUP('Форма 1'!$F2528,'Придельники с 2022'!$B$4:$X$28,'Форма 1'!V$8),"")</f>
        <v/>
      </c>
      <c r="F2528" s="103" t="str">
        <f>IF(ISNUMBER('Форма 1'!W2528),'Форма 1'!$H2528*VLOOKUP('Форма 1'!$F2528,'Придельники с 2022'!$B$4:$X$28,'Форма 1'!W$8),"")</f>
        <v/>
      </c>
      <c r="G2528" s="103" t="str">
        <f>IF(ISNUMBER('Форма 1'!X2528),'Форма 1'!$H2528*VLOOKUP('Форма 1'!$F2528,'Придельники с 2022'!$B$4:$X$28,'Форма 1'!X$8),"")</f>
        <v/>
      </c>
      <c r="H2528" s="103" t="str">
        <f>IF(ISNUMBER('Форма 1'!Y2528),'Форма 1'!$H2528*VLOOKUP('Форма 1'!$F2528,'Придельники с 2022'!$B$4:$X$28,'Форма 1'!Y$8),"")</f>
        <v/>
      </c>
      <c r="I2528" s="103" t="str">
        <f>IF(ISNUMBER('Форма 1'!Z2528),'Форма 1'!$H2528*VLOOKUP('Форма 1'!$F2528,'Придельники с 2022'!$B$4:$X$28,'Форма 1'!Z$8),"")</f>
        <v/>
      </c>
      <c r="J2528" s="103" t="str">
        <f>IF(ISNUMBER('Форма 1'!AA2528),'Форма 1'!$H2528*VLOOKUP('Форма 1'!$F2528,'Придельники с 2022'!$B$4:$X$28,'Форма 1'!AA$8),"")</f>
        <v/>
      </c>
      <c r="K2528" s="90"/>
      <c r="L2528" s="87"/>
      <c r="M2528" s="103">
        <f>IF(ISNUMBER('Форма 1'!AD2528),'Форма 1'!$H2528*VLOOKUP('Форма 1'!$F2528,'Придельники с 2022'!$B$4:$X$28,'Форма 1'!AD$8),"")</f>
        <v>30125396.336000003</v>
      </c>
      <c r="N2528" s="103" t="str">
        <f>IF(ISBLANK('Форма 1'!$AE2528),"",IF('Форма 1'!$AE2528=1,'Форма 1'!$H2528*VLOOKUP('Форма 1'!$F2528,'Придельники с 2022'!$B$4:$X$28,'Форма 1'!$AE$8,0),IF('Форма 1'!$AE2528=2,'Форма 1'!$H2528*VLOOKUP('Форма 1'!$F2528,'Придельники с 2022'!$B$4:$X$28,13,0),IF('Форма 1'!$AE2528=3,'Форма 1'!$H2528*VLOOKUP('Форма 1'!$F2528,'Придельники с 2022'!$B$4:$X$28,12,0)))))</f>
        <v/>
      </c>
      <c r="O2528" s="103" t="str">
        <f>IF(ISNUMBER('Форма 1'!AF2528),'Форма 1'!$H2528*VLOOKUP('Форма 1'!$F2528,'Придельники с 2022'!$B$4:$X$28,'Форма 1'!AF$8),"")</f>
        <v/>
      </c>
      <c r="P2528" s="87"/>
      <c r="Q2528" s="103" t="str">
        <f>IF(ISNUMBER('Форма 1'!AH2528),'Форма 1'!$H2528*VLOOKUP('Форма 1'!$F2528,'Придельники с 2022'!$B$4:$X$28,'Форма 1'!AH$8),"")</f>
        <v/>
      </c>
      <c r="R2528" s="103" t="str">
        <f>IF(ISNUMBER('Форма 1'!AI2528),'Форма 1'!$H2528*VLOOKUP('Форма 1'!$F2528,'Придельники с 2022'!$B$4:$X$28,'Форма 1'!AI$8),"")</f>
        <v/>
      </c>
      <c r="S2528" s="103" t="str">
        <f>IF(ISNUMBER('Форма 1'!AJ2528),'Форма 1'!$H2528*VLOOKUP('Форма 1'!$F2528,'Придельники с 2022'!$B$4:$X$28,'Форма 1'!AJ$8),"")</f>
        <v/>
      </c>
      <c r="T2528" s="87"/>
    </row>
    <row r="2529" spans="1:20">
      <c r="A2529" s="188">
        <f t="shared" si="215"/>
        <v>219</v>
      </c>
      <c r="B2529" s="189" t="s">
        <v>2470</v>
      </c>
      <c r="C2529" s="99">
        <f t="shared" si="214"/>
        <v>8669072.5</v>
      </c>
      <c r="D2529" s="103" t="str">
        <f>IF(ISNUMBER('Форма 1'!U2529),'Форма 1'!$H2529*VLOOKUP('Форма 1'!$F2529,'Придельники с 2022'!$B$4:$X$28,'Форма 1'!U$8),"")</f>
        <v/>
      </c>
      <c r="E2529" s="103" t="str">
        <f>IF(ISNUMBER('Форма 1'!V2529),'Форма 1'!$H2529*VLOOKUP('Форма 1'!$F2529,'Придельники с 2022'!$B$4:$X$28,'Форма 1'!V$8),"")</f>
        <v/>
      </c>
      <c r="F2529" s="103">
        <f>IF(ISNUMBER('Форма 1'!W2529),'Форма 1'!$H2529*VLOOKUP('Форма 1'!$F2529,'Придельники с 2022'!$B$4:$X$28,'Форма 1'!W$8),"")</f>
        <v>2661227.2999999998</v>
      </c>
      <c r="G2529" s="103">
        <f>IF(ISNUMBER('Форма 1'!X2529),'Форма 1'!$H2529*VLOOKUP('Форма 1'!$F2529,'Придельники с 2022'!$B$4:$X$28,'Форма 1'!X$8),"")</f>
        <v>1652970.9500000002</v>
      </c>
      <c r="H2529" s="103">
        <f>IF(ISNUMBER('Форма 1'!Y2529),'Форма 1'!$H2529*VLOOKUP('Форма 1'!$F2529,'Придельники с 2022'!$B$4:$X$28,'Форма 1'!Y$8),"")</f>
        <v>4354874.25</v>
      </c>
      <c r="I2529" s="103" t="str">
        <f>IF(ISNUMBER('Форма 1'!Z2529),'Форма 1'!$H2529*VLOOKUP('Форма 1'!$F2529,'Придельники с 2022'!$B$4:$X$28,'Форма 1'!Z$8),"")</f>
        <v/>
      </c>
      <c r="J2529" s="103" t="str">
        <f>IF(ISNUMBER('Форма 1'!AA2529),'Форма 1'!$H2529*VLOOKUP('Форма 1'!$F2529,'Придельники с 2022'!$B$4:$X$28,'Форма 1'!AA$8),"")</f>
        <v/>
      </c>
      <c r="K2529" s="90"/>
      <c r="L2529" s="87"/>
      <c r="M2529" s="103" t="str">
        <f>IF(ISNUMBER('Форма 1'!AD2529),'Форма 1'!$H2529*VLOOKUP('Форма 1'!$F2529,'Придельники с 2022'!$B$4:$X$28,'Форма 1'!AD$8),"")</f>
        <v/>
      </c>
      <c r="N2529" s="103" t="str">
        <f>IF(ISBLANK('Форма 1'!$AE2529),"",IF('Форма 1'!$AE2529=1,'Форма 1'!$H2529*VLOOKUP('Форма 1'!$F2529,'Придельники с 2022'!$B$4:$X$28,'Форма 1'!$AE$8,0),IF('Форма 1'!$AE2529=2,'Форма 1'!$H2529*VLOOKUP('Форма 1'!$F2529,'Придельники с 2022'!$B$4:$X$28,13,0),IF('Форма 1'!$AE2529=3,'Форма 1'!$H2529*VLOOKUP('Форма 1'!$F2529,'Придельники с 2022'!$B$4:$X$28,12,0)))))</f>
        <v/>
      </c>
      <c r="O2529" s="103" t="str">
        <f>IF(ISNUMBER('Форма 1'!AF2529),'Форма 1'!$H2529*VLOOKUP('Форма 1'!$F2529,'Придельники с 2022'!$B$4:$X$28,'Форма 1'!AF$8),"")</f>
        <v/>
      </c>
      <c r="P2529" s="87"/>
      <c r="Q2529" s="103" t="str">
        <f>IF(ISNUMBER('Форма 1'!AH2529),'Форма 1'!$H2529*VLOOKUP('Форма 1'!$F2529,'Придельники с 2022'!$B$4:$X$28,'Форма 1'!AH$8),"")</f>
        <v/>
      </c>
      <c r="R2529" s="103" t="str">
        <f>IF(ISNUMBER('Форма 1'!AI2529),'Форма 1'!$H2529*VLOOKUP('Форма 1'!$F2529,'Придельники с 2022'!$B$4:$X$28,'Форма 1'!AI$8),"")</f>
        <v/>
      </c>
      <c r="S2529" s="103" t="str">
        <f>IF(ISNUMBER('Форма 1'!AJ2529),'Форма 1'!$H2529*VLOOKUP('Форма 1'!$F2529,'Придельники с 2022'!$B$4:$X$28,'Форма 1'!AJ$8),"")</f>
        <v/>
      </c>
      <c r="T2529" s="87"/>
    </row>
    <row r="2530" spans="1:20">
      <c r="A2530" s="188">
        <f t="shared" si="215"/>
        <v>220</v>
      </c>
      <c r="B2530" s="189" t="s">
        <v>2471</v>
      </c>
      <c r="C2530" s="99">
        <f t="shared" si="214"/>
        <v>6452743</v>
      </c>
      <c r="D2530" s="103" t="str">
        <f>IF(ISNUMBER('Форма 1'!U2530),'Форма 1'!$H2530*VLOOKUP('Форма 1'!$F2530,'Придельники с 2022'!$B$4:$X$28,'Форма 1'!U$8),"")</f>
        <v/>
      </c>
      <c r="E2530" s="103" t="str">
        <f>IF(ISNUMBER('Форма 1'!V2530),'Форма 1'!$H2530*VLOOKUP('Форма 1'!$F2530,'Придельники с 2022'!$B$4:$X$28,'Форма 1'!V$8),"")</f>
        <v/>
      </c>
      <c r="F2530" s="103">
        <f>IF(ISNUMBER('Форма 1'!W2530),'Форма 1'!$H2530*VLOOKUP('Форма 1'!$F2530,'Придельники с 2022'!$B$4:$X$28,'Форма 1'!W$8),"")</f>
        <v>1980859.64</v>
      </c>
      <c r="G2530" s="103">
        <f>IF(ISNUMBER('Форма 1'!X2530),'Форма 1'!$H2530*VLOOKUP('Форма 1'!$F2530,'Придельники с 2022'!$B$4:$X$28,'Форма 1'!X$8),"")</f>
        <v>1230373.46</v>
      </c>
      <c r="H2530" s="103">
        <f>IF(ISNUMBER('Форма 1'!Y2530),'Форма 1'!$H2530*VLOOKUP('Форма 1'!$F2530,'Придельники с 2022'!$B$4:$X$28,'Форма 1'!Y$8),"")</f>
        <v>3241509.9</v>
      </c>
      <c r="I2530" s="103" t="str">
        <f>IF(ISNUMBER('Форма 1'!Z2530),'Форма 1'!$H2530*VLOOKUP('Форма 1'!$F2530,'Придельники с 2022'!$B$4:$X$28,'Форма 1'!Z$8),"")</f>
        <v/>
      </c>
      <c r="J2530" s="103" t="str">
        <f>IF(ISNUMBER('Форма 1'!AA2530),'Форма 1'!$H2530*VLOOKUP('Форма 1'!$F2530,'Придельники с 2022'!$B$4:$X$28,'Форма 1'!AA$8),"")</f>
        <v/>
      </c>
      <c r="K2530" s="90"/>
      <c r="L2530" s="87"/>
      <c r="M2530" s="103" t="str">
        <f>IF(ISNUMBER('Форма 1'!AD2530),'Форма 1'!$H2530*VLOOKUP('Форма 1'!$F2530,'Придельники с 2022'!$B$4:$X$28,'Форма 1'!AD$8),"")</f>
        <v/>
      </c>
      <c r="N2530" s="103" t="str">
        <f>IF(ISBLANK('Форма 1'!$AE2530),"",IF('Форма 1'!$AE2530=1,'Форма 1'!$H2530*VLOOKUP('Форма 1'!$F2530,'Придельники с 2022'!$B$4:$X$28,'Форма 1'!$AE$8,0),IF('Форма 1'!$AE2530=2,'Форма 1'!$H2530*VLOOKUP('Форма 1'!$F2530,'Придельники с 2022'!$B$4:$X$28,13,0),IF('Форма 1'!$AE2530=3,'Форма 1'!$H2530*VLOOKUP('Форма 1'!$F2530,'Придельники с 2022'!$B$4:$X$28,12,0)))))</f>
        <v/>
      </c>
      <c r="O2530" s="103" t="str">
        <f>IF(ISNUMBER('Форма 1'!AF2530),'Форма 1'!$H2530*VLOOKUP('Форма 1'!$F2530,'Придельники с 2022'!$B$4:$X$28,'Форма 1'!AF$8),"")</f>
        <v/>
      </c>
      <c r="P2530" s="87"/>
      <c r="Q2530" s="103" t="str">
        <f>IF(ISNUMBER('Форма 1'!AH2530),'Форма 1'!$H2530*VLOOKUP('Форма 1'!$F2530,'Придельники с 2022'!$B$4:$X$28,'Форма 1'!AH$8),"")</f>
        <v/>
      </c>
      <c r="R2530" s="103" t="str">
        <f>IF(ISNUMBER('Форма 1'!AI2530),'Форма 1'!$H2530*VLOOKUP('Форма 1'!$F2530,'Придельники с 2022'!$B$4:$X$28,'Форма 1'!AI$8),"")</f>
        <v/>
      </c>
      <c r="S2530" s="103" t="str">
        <f>IF(ISNUMBER('Форма 1'!AJ2530),'Форма 1'!$H2530*VLOOKUP('Форма 1'!$F2530,'Придельники с 2022'!$B$4:$X$28,'Форма 1'!AJ$8),"")</f>
        <v/>
      </c>
      <c r="T2530" s="87"/>
    </row>
    <row r="2531" spans="1:20">
      <c r="A2531" s="188">
        <f t="shared" si="215"/>
        <v>221</v>
      </c>
      <c r="B2531" s="189" t="s">
        <v>2472</v>
      </c>
      <c r="C2531" s="99">
        <f t="shared" si="214"/>
        <v>55008109.880999997</v>
      </c>
      <c r="D2531" s="103" t="str">
        <f>IF(ISNUMBER('Форма 1'!U2531),'Форма 1'!$H2531*VLOOKUP('Форма 1'!$F2531,'Придельники с 2022'!$B$4:$X$28,'Форма 1'!U$8),"")</f>
        <v/>
      </c>
      <c r="E2531" s="103" t="str">
        <f>IF(ISNUMBER('Форма 1'!V2531),'Форма 1'!$H2531*VLOOKUP('Форма 1'!$F2531,'Придельники с 2022'!$B$4:$X$28,'Форма 1'!V$8),"")</f>
        <v/>
      </c>
      <c r="F2531" s="103" t="str">
        <f>IF(ISNUMBER('Форма 1'!W2531),'Форма 1'!$H2531*VLOOKUP('Форма 1'!$F2531,'Придельники с 2022'!$B$4:$X$28,'Форма 1'!W$8),"")</f>
        <v/>
      </c>
      <c r="G2531" s="103" t="str">
        <f>IF(ISNUMBER('Форма 1'!X2531),'Форма 1'!$H2531*VLOOKUP('Форма 1'!$F2531,'Придельники с 2022'!$B$4:$X$28,'Форма 1'!X$8),"")</f>
        <v/>
      </c>
      <c r="H2531" s="103" t="str">
        <f>IF(ISNUMBER('Форма 1'!Y2531),'Форма 1'!$H2531*VLOOKUP('Форма 1'!$F2531,'Придельники с 2022'!$B$4:$X$28,'Форма 1'!Y$8),"")</f>
        <v/>
      </c>
      <c r="I2531" s="103" t="str">
        <f>IF(ISNUMBER('Форма 1'!Z2531),'Форма 1'!$H2531*VLOOKUP('Форма 1'!$F2531,'Придельники с 2022'!$B$4:$X$28,'Форма 1'!Z$8),"")</f>
        <v/>
      </c>
      <c r="J2531" s="103" t="str">
        <f>IF(ISNUMBER('Форма 1'!AA2531),'Форма 1'!$H2531*VLOOKUP('Форма 1'!$F2531,'Придельники с 2022'!$B$4:$X$28,'Форма 1'!AA$8),"")</f>
        <v/>
      </c>
      <c r="K2531" s="90"/>
      <c r="L2531" s="87"/>
      <c r="M2531" s="103">
        <f>IF(ISNUMBER('Форма 1'!AD2531),'Форма 1'!$H2531*VLOOKUP('Форма 1'!$F2531,'Придельники с 2022'!$B$4:$X$28,'Форма 1'!AD$8),"")</f>
        <v>24282529.488000002</v>
      </c>
      <c r="N2531" s="103">
        <f>IF(ISBLANK('Форма 1'!$AE2531),"",IF('Форма 1'!$AE2531=1,'Форма 1'!$H2531*VLOOKUP('Форма 1'!$F2531,'Придельники с 2022'!$B$4:$X$28,'Форма 1'!$AE$8,0),IF('Форма 1'!$AE2531=2,'Форма 1'!$H2531*VLOOKUP('Форма 1'!$F2531,'Придельники с 2022'!$B$4:$X$28,13,0),IF('Форма 1'!$AE2531=3,'Форма 1'!$H2531*VLOOKUP('Форма 1'!$F2531,'Придельники с 2022'!$B$4:$X$28,12,0)))))</f>
        <v>26325196.883999996</v>
      </c>
      <c r="O2531" s="103">
        <f>IF(ISNUMBER('Форма 1'!AF2531),'Форма 1'!$H2531*VLOOKUP('Форма 1'!$F2531,'Придельники с 2022'!$B$4:$X$28,'Форма 1'!AF$8),"")</f>
        <v>4400383.5089999996</v>
      </c>
      <c r="P2531" s="87"/>
      <c r="Q2531" s="103" t="str">
        <f>IF(ISNUMBER('Форма 1'!AH2531),'Форма 1'!$H2531*VLOOKUP('Форма 1'!$F2531,'Придельники с 2022'!$B$4:$X$28,'Форма 1'!AH$8),"")</f>
        <v/>
      </c>
      <c r="R2531" s="103" t="str">
        <f>IF(ISNUMBER('Форма 1'!AI2531),'Форма 1'!$H2531*VLOOKUP('Форма 1'!$F2531,'Придельники с 2022'!$B$4:$X$28,'Форма 1'!AI$8),"")</f>
        <v/>
      </c>
      <c r="S2531" s="103" t="str">
        <f>IF(ISNUMBER('Форма 1'!AJ2531),'Форма 1'!$H2531*VLOOKUP('Форма 1'!$F2531,'Придельники с 2022'!$B$4:$X$28,'Форма 1'!AJ$8),"")</f>
        <v/>
      </c>
      <c r="T2531" s="87"/>
    </row>
    <row r="2532" spans="1:20">
      <c r="A2532" s="188">
        <f t="shared" si="215"/>
        <v>222</v>
      </c>
      <c r="B2532" s="189" t="s">
        <v>2473</v>
      </c>
      <c r="C2532" s="99">
        <f t="shared" si="214"/>
        <v>34549039.134999998</v>
      </c>
      <c r="D2532" s="103" t="str">
        <f>IF(ISNUMBER('Форма 1'!U2532),'Форма 1'!$H2532*VLOOKUP('Форма 1'!$F2532,'Придельники с 2022'!$B$4:$X$28,'Форма 1'!U$8),"")</f>
        <v/>
      </c>
      <c r="E2532" s="103" t="str">
        <f>IF(ISNUMBER('Форма 1'!V2532),'Форма 1'!$H2532*VLOOKUP('Форма 1'!$F2532,'Придельники с 2022'!$B$4:$X$28,'Форма 1'!V$8),"")</f>
        <v/>
      </c>
      <c r="F2532" s="103" t="str">
        <f>IF(ISNUMBER('Форма 1'!W2532),'Форма 1'!$H2532*VLOOKUP('Форма 1'!$F2532,'Придельники с 2022'!$B$4:$X$28,'Форма 1'!W$8),"")</f>
        <v/>
      </c>
      <c r="G2532" s="103" t="str">
        <f>IF(ISNUMBER('Форма 1'!X2532),'Форма 1'!$H2532*VLOOKUP('Форма 1'!$F2532,'Придельники с 2022'!$B$4:$X$28,'Форма 1'!X$8),"")</f>
        <v/>
      </c>
      <c r="H2532" s="103" t="str">
        <f>IF(ISNUMBER('Форма 1'!Y2532),'Форма 1'!$H2532*VLOOKUP('Форма 1'!$F2532,'Придельники с 2022'!$B$4:$X$28,'Форма 1'!Y$8),"")</f>
        <v/>
      </c>
      <c r="I2532" s="103" t="str">
        <f>IF(ISNUMBER('Форма 1'!Z2532),'Форма 1'!$H2532*VLOOKUP('Форма 1'!$F2532,'Придельники с 2022'!$B$4:$X$28,'Форма 1'!Z$8),"")</f>
        <v/>
      </c>
      <c r="J2532" s="103" t="str">
        <f>IF(ISNUMBER('Форма 1'!AA2532),'Форма 1'!$H2532*VLOOKUP('Форма 1'!$F2532,'Придельники с 2022'!$B$4:$X$28,'Форма 1'!AA$8),"")</f>
        <v/>
      </c>
      <c r="K2532" s="90"/>
      <c r="L2532" s="87"/>
      <c r="M2532" s="103">
        <f>IF(ISNUMBER('Форма 1'!AD2532),'Форма 1'!$H2532*VLOOKUP('Форма 1'!$F2532,'Придельники с 2022'!$B$4:$X$28,'Форма 1'!AD$8),"")</f>
        <v>15251170.480000002</v>
      </c>
      <c r="N2532" s="103">
        <f>IF(ISBLANK('Форма 1'!$AE2532),"",IF('Форма 1'!$AE2532=1,'Форма 1'!$H2532*VLOOKUP('Форма 1'!$F2532,'Придельники с 2022'!$B$4:$X$28,'Форма 1'!$AE$8,0),IF('Форма 1'!$AE2532=2,'Форма 1'!$H2532*VLOOKUP('Форма 1'!$F2532,'Придельники с 2022'!$B$4:$X$28,13,0),IF('Форма 1'!$AE2532=3,'Форма 1'!$H2532*VLOOKUP('Форма 1'!$F2532,'Придельники с 2022'!$B$4:$X$28,12,0)))))</f>
        <v>16534112.139999999</v>
      </c>
      <c r="O2532" s="103">
        <f>IF(ISNUMBER('Форма 1'!AF2532),'Форма 1'!$H2532*VLOOKUP('Форма 1'!$F2532,'Придельники с 2022'!$B$4:$X$28,'Форма 1'!AF$8),"")</f>
        <v>2763756.5150000001</v>
      </c>
      <c r="P2532" s="87"/>
      <c r="Q2532" s="103" t="str">
        <f>IF(ISNUMBER('Форма 1'!AH2532),'Форма 1'!$H2532*VLOOKUP('Форма 1'!$F2532,'Придельники с 2022'!$B$4:$X$28,'Форма 1'!AH$8),"")</f>
        <v/>
      </c>
      <c r="R2532" s="103" t="str">
        <f>IF(ISNUMBER('Форма 1'!AI2532),'Форма 1'!$H2532*VLOOKUP('Форма 1'!$F2532,'Придельники с 2022'!$B$4:$X$28,'Форма 1'!AI$8),"")</f>
        <v/>
      </c>
      <c r="S2532" s="103" t="str">
        <f>IF(ISNUMBER('Форма 1'!AJ2532),'Форма 1'!$H2532*VLOOKUP('Форма 1'!$F2532,'Придельники с 2022'!$B$4:$X$28,'Форма 1'!AJ$8),"")</f>
        <v/>
      </c>
      <c r="T2532" s="87"/>
    </row>
    <row r="2533" spans="1:20">
      <c r="A2533" s="188">
        <f t="shared" si="215"/>
        <v>223</v>
      </c>
      <c r="B2533" s="189" t="s">
        <v>2474</v>
      </c>
      <c r="C2533" s="99">
        <f t="shared" si="214"/>
        <v>4567013</v>
      </c>
      <c r="D2533" s="103" t="str">
        <f>IF(ISNUMBER('Форма 1'!U2533),'Форма 1'!$H2533*VLOOKUP('Форма 1'!$F2533,'Придельники с 2022'!$B$4:$X$28,'Форма 1'!U$8),"")</f>
        <v/>
      </c>
      <c r="E2533" s="103" t="str">
        <f>IF(ISNUMBER('Форма 1'!V2533),'Форма 1'!$H2533*VLOOKUP('Форма 1'!$F2533,'Придельники с 2022'!$B$4:$X$28,'Форма 1'!V$8),"")</f>
        <v/>
      </c>
      <c r="F2533" s="103">
        <f>IF(ISNUMBER('Форма 1'!W2533),'Форма 1'!$H2533*VLOOKUP('Форма 1'!$F2533,'Придельники с 2022'!$B$4:$X$28,'Форма 1'!W$8),"")</f>
        <v>1401979.24</v>
      </c>
      <c r="G2533" s="103">
        <f>IF(ISNUMBER('Форма 1'!X2533),'Форма 1'!$H2533*VLOOKUP('Форма 1'!$F2533,'Придельники с 2022'!$B$4:$X$28,'Форма 1'!X$8),"")</f>
        <v>870812.86</v>
      </c>
      <c r="H2533" s="103">
        <f>IF(ISNUMBER('Форма 1'!Y2533),'Форма 1'!$H2533*VLOOKUP('Форма 1'!$F2533,'Придельники с 2022'!$B$4:$X$28,'Форма 1'!Y$8),"")</f>
        <v>2294220.9</v>
      </c>
      <c r="I2533" s="103" t="str">
        <f>IF(ISNUMBER('Форма 1'!Z2533),'Форма 1'!$H2533*VLOOKUP('Форма 1'!$F2533,'Придельники с 2022'!$B$4:$X$28,'Форма 1'!Z$8),"")</f>
        <v/>
      </c>
      <c r="J2533" s="103" t="str">
        <f>IF(ISNUMBER('Форма 1'!AA2533),'Форма 1'!$H2533*VLOOKUP('Форма 1'!$F2533,'Придельники с 2022'!$B$4:$X$28,'Форма 1'!AA$8),"")</f>
        <v/>
      </c>
      <c r="K2533" s="90"/>
      <c r="L2533" s="87"/>
      <c r="M2533" s="103" t="str">
        <f>IF(ISNUMBER('Форма 1'!AD2533),'Форма 1'!$H2533*VLOOKUP('Форма 1'!$F2533,'Придельники с 2022'!$B$4:$X$28,'Форма 1'!AD$8),"")</f>
        <v/>
      </c>
      <c r="N2533" s="103" t="str">
        <f>IF(ISBLANK('Форма 1'!$AE2533),"",IF('Форма 1'!$AE2533=1,'Форма 1'!$H2533*VLOOKUP('Форма 1'!$F2533,'Придельники с 2022'!$B$4:$X$28,'Форма 1'!$AE$8,0),IF('Форма 1'!$AE2533=2,'Форма 1'!$H2533*VLOOKUP('Форма 1'!$F2533,'Придельники с 2022'!$B$4:$X$28,13,0),IF('Форма 1'!$AE2533=3,'Форма 1'!$H2533*VLOOKUP('Форма 1'!$F2533,'Придельники с 2022'!$B$4:$X$28,12,0)))))</f>
        <v/>
      </c>
      <c r="O2533" s="103" t="str">
        <f>IF(ISNUMBER('Форма 1'!AF2533),'Форма 1'!$H2533*VLOOKUP('Форма 1'!$F2533,'Придельники с 2022'!$B$4:$X$28,'Форма 1'!AF$8),"")</f>
        <v/>
      </c>
      <c r="P2533" s="87"/>
      <c r="Q2533" s="103" t="str">
        <f>IF(ISNUMBER('Форма 1'!AH2533),'Форма 1'!$H2533*VLOOKUP('Форма 1'!$F2533,'Придельники с 2022'!$B$4:$X$28,'Форма 1'!AH$8),"")</f>
        <v/>
      </c>
      <c r="R2533" s="103" t="str">
        <f>IF(ISNUMBER('Форма 1'!AI2533),'Форма 1'!$H2533*VLOOKUP('Форма 1'!$F2533,'Придельники с 2022'!$B$4:$X$28,'Форма 1'!AI$8),"")</f>
        <v/>
      </c>
      <c r="S2533" s="103" t="str">
        <f>IF(ISNUMBER('Форма 1'!AJ2533),'Форма 1'!$H2533*VLOOKUP('Форма 1'!$F2533,'Придельники с 2022'!$B$4:$X$28,'Форма 1'!AJ$8),"")</f>
        <v/>
      </c>
      <c r="T2533" s="87"/>
    </row>
    <row r="2534" spans="1:20">
      <c r="A2534" s="188">
        <f t="shared" si="215"/>
        <v>224</v>
      </c>
      <c r="B2534" s="189" t="s">
        <v>2475</v>
      </c>
      <c r="C2534" s="99">
        <f t="shared" si="214"/>
        <v>10028639.5</v>
      </c>
      <c r="D2534" s="103" t="str">
        <f>IF(ISNUMBER('Форма 1'!U2534),'Форма 1'!$H2534*VLOOKUP('Форма 1'!$F2534,'Придельники с 2022'!$B$4:$X$28,'Форма 1'!U$8),"")</f>
        <v/>
      </c>
      <c r="E2534" s="103" t="str">
        <f>IF(ISNUMBER('Форма 1'!V2534),'Форма 1'!$H2534*VLOOKUP('Форма 1'!$F2534,'Придельники с 2022'!$B$4:$X$28,'Форма 1'!V$8),"")</f>
        <v/>
      </c>
      <c r="F2534" s="103">
        <f>IF(ISNUMBER('Форма 1'!W2534),'Форма 1'!$H2534*VLOOKUP('Форма 1'!$F2534,'Придельники с 2022'!$B$4:$X$28,'Форма 1'!W$8),"")</f>
        <v>3078586.4599999995</v>
      </c>
      <c r="G2534" s="103">
        <f>IF(ISNUMBER('Форма 1'!X2534),'Форма 1'!$H2534*VLOOKUP('Форма 1'!$F2534,'Придельники с 2022'!$B$4:$X$28,'Форма 1'!X$8),"")</f>
        <v>1912205.69</v>
      </c>
      <c r="H2534" s="103">
        <f>IF(ISNUMBER('Форма 1'!Y2534),'Форма 1'!$H2534*VLOOKUP('Форма 1'!$F2534,'Придельники с 2022'!$B$4:$X$28,'Форма 1'!Y$8),"")</f>
        <v>5037847.3499999996</v>
      </c>
      <c r="I2534" s="103" t="str">
        <f>IF(ISNUMBER('Форма 1'!Z2534),'Форма 1'!$H2534*VLOOKUP('Форма 1'!$F2534,'Придельники с 2022'!$B$4:$X$28,'Форма 1'!Z$8),"")</f>
        <v/>
      </c>
      <c r="J2534" s="103" t="str">
        <f>IF(ISNUMBER('Форма 1'!AA2534),'Форма 1'!$H2534*VLOOKUP('Форма 1'!$F2534,'Придельники с 2022'!$B$4:$X$28,'Форма 1'!AA$8),"")</f>
        <v/>
      </c>
      <c r="K2534" s="90"/>
      <c r="L2534" s="87"/>
      <c r="M2534" s="103" t="str">
        <f>IF(ISNUMBER('Форма 1'!AD2534),'Форма 1'!$H2534*VLOOKUP('Форма 1'!$F2534,'Придельники с 2022'!$B$4:$X$28,'Форма 1'!AD$8),"")</f>
        <v/>
      </c>
      <c r="N2534" s="103" t="str">
        <f>IF(ISBLANK('Форма 1'!$AE2534),"",IF('Форма 1'!$AE2534=1,'Форма 1'!$H2534*VLOOKUP('Форма 1'!$F2534,'Придельники с 2022'!$B$4:$X$28,'Форма 1'!$AE$8,0),IF('Форма 1'!$AE2534=2,'Форма 1'!$H2534*VLOOKUP('Форма 1'!$F2534,'Придельники с 2022'!$B$4:$X$28,13,0),IF('Форма 1'!$AE2534=3,'Форма 1'!$H2534*VLOOKUP('Форма 1'!$F2534,'Придельники с 2022'!$B$4:$X$28,12,0)))))</f>
        <v/>
      </c>
      <c r="O2534" s="103" t="str">
        <f>IF(ISNUMBER('Форма 1'!AF2534),'Форма 1'!$H2534*VLOOKUP('Форма 1'!$F2534,'Придельники с 2022'!$B$4:$X$28,'Форма 1'!AF$8),"")</f>
        <v/>
      </c>
      <c r="P2534" s="87"/>
      <c r="Q2534" s="103" t="str">
        <f>IF(ISNUMBER('Форма 1'!AH2534),'Форма 1'!$H2534*VLOOKUP('Форма 1'!$F2534,'Придельники с 2022'!$B$4:$X$28,'Форма 1'!AH$8),"")</f>
        <v/>
      </c>
      <c r="R2534" s="103" t="str">
        <f>IF(ISNUMBER('Форма 1'!AI2534),'Форма 1'!$H2534*VLOOKUP('Форма 1'!$F2534,'Придельники с 2022'!$B$4:$X$28,'Форма 1'!AI$8),"")</f>
        <v/>
      </c>
      <c r="S2534" s="103" t="str">
        <f>IF(ISNUMBER('Форма 1'!AJ2534),'Форма 1'!$H2534*VLOOKUP('Форма 1'!$F2534,'Придельники с 2022'!$B$4:$X$28,'Форма 1'!AJ$8),"")</f>
        <v/>
      </c>
      <c r="T2534" s="87"/>
    </row>
    <row r="2535" spans="1:20">
      <c r="A2535" s="188">
        <f t="shared" si="215"/>
        <v>225</v>
      </c>
      <c r="B2535" s="189" t="s">
        <v>2476</v>
      </c>
      <c r="C2535" s="99">
        <f t="shared" si="214"/>
        <v>5973467.5</v>
      </c>
      <c r="D2535" s="103" t="str">
        <f>IF(ISNUMBER('Форма 1'!U2535),'Форма 1'!$H2535*VLOOKUP('Форма 1'!$F2535,'Придельники с 2022'!$B$4:$X$28,'Форма 1'!U$8),"")</f>
        <v/>
      </c>
      <c r="E2535" s="103" t="str">
        <f>IF(ISNUMBER('Форма 1'!V2535),'Форма 1'!$H2535*VLOOKUP('Форма 1'!$F2535,'Придельники с 2022'!$B$4:$X$28,'Форма 1'!V$8),"")</f>
        <v/>
      </c>
      <c r="F2535" s="103">
        <f>IF(ISNUMBER('Форма 1'!W2535),'Форма 1'!$H2535*VLOOKUP('Форма 1'!$F2535,'Придельники с 2022'!$B$4:$X$28,'Форма 1'!W$8),"")</f>
        <v>1833731.9</v>
      </c>
      <c r="G2535" s="103">
        <f>IF(ISNUMBER('Форма 1'!X2535),'Форма 1'!$H2535*VLOOKUP('Форма 1'!$F2535,'Придельники с 2022'!$B$4:$X$28,'Форма 1'!X$8),"")</f>
        <v>1138987.8500000001</v>
      </c>
      <c r="H2535" s="103">
        <f>IF(ISNUMBER('Форма 1'!Y2535),'Форма 1'!$H2535*VLOOKUP('Форма 1'!$F2535,'Придельники с 2022'!$B$4:$X$28,'Форма 1'!Y$8),"")</f>
        <v>3000747.75</v>
      </c>
      <c r="I2535" s="103" t="str">
        <f>IF(ISNUMBER('Форма 1'!Z2535),'Форма 1'!$H2535*VLOOKUP('Форма 1'!$F2535,'Придельники с 2022'!$B$4:$X$28,'Форма 1'!Z$8),"")</f>
        <v/>
      </c>
      <c r="J2535" s="103" t="str">
        <f>IF(ISNUMBER('Форма 1'!AA2535),'Форма 1'!$H2535*VLOOKUP('Форма 1'!$F2535,'Придельники с 2022'!$B$4:$X$28,'Форма 1'!AA$8),"")</f>
        <v/>
      </c>
      <c r="K2535" s="90"/>
      <c r="L2535" s="87"/>
      <c r="M2535" s="103" t="str">
        <f>IF(ISNUMBER('Форма 1'!AD2535),'Форма 1'!$H2535*VLOOKUP('Форма 1'!$F2535,'Придельники с 2022'!$B$4:$X$28,'Форма 1'!AD$8),"")</f>
        <v/>
      </c>
      <c r="N2535" s="103" t="str">
        <f>IF(ISBLANK('Форма 1'!$AE2535),"",IF('Форма 1'!$AE2535=1,'Форма 1'!$H2535*VLOOKUP('Форма 1'!$F2535,'Придельники с 2022'!$B$4:$X$28,'Форма 1'!$AE$8,0),IF('Форма 1'!$AE2535=2,'Форма 1'!$H2535*VLOOKUP('Форма 1'!$F2535,'Придельники с 2022'!$B$4:$X$28,13,0),IF('Форма 1'!$AE2535=3,'Форма 1'!$H2535*VLOOKUP('Форма 1'!$F2535,'Придельники с 2022'!$B$4:$X$28,12,0)))))</f>
        <v/>
      </c>
      <c r="O2535" s="103" t="str">
        <f>IF(ISNUMBER('Форма 1'!AF2535),'Форма 1'!$H2535*VLOOKUP('Форма 1'!$F2535,'Придельники с 2022'!$B$4:$X$28,'Форма 1'!AF$8),"")</f>
        <v/>
      </c>
      <c r="P2535" s="87"/>
      <c r="Q2535" s="103" t="str">
        <f>IF(ISNUMBER('Форма 1'!AH2535),'Форма 1'!$H2535*VLOOKUP('Форма 1'!$F2535,'Придельники с 2022'!$B$4:$X$28,'Форма 1'!AH$8),"")</f>
        <v/>
      </c>
      <c r="R2535" s="103" t="str">
        <f>IF(ISNUMBER('Форма 1'!AI2535),'Форма 1'!$H2535*VLOOKUP('Форма 1'!$F2535,'Придельники с 2022'!$B$4:$X$28,'Форма 1'!AI$8),"")</f>
        <v/>
      </c>
      <c r="S2535" s="103" t="str">
        <f>IF(ISNUMBER('Форма 1'!AJ2535),'Форма 1'!$H2535*VLOOKUP('Форма 1'!$F2535,'Придельники с 2022'!$B$4:$X$28,'Форма 1'!AJ$8),"")</f>
        <v/>
      </c>
      <c r="T2535" s="87"/>
    </row>
    <row r="2536" spans="1:20">
      <c r="A2536" s="188">
        <f t="shared" si="215"/>
        <v>226</v>
      </c>
      <c r="B2536" s="189" t="s">
        <v>2477</v>
      </c>
      <c r="C2536" s="99">
        <f t="shared" ref="C2536:C2599" si="216">SUM(D2536:J2536,L2536:T2536)</f>
        <v>37326020.813000001</v>
      </c>
      <c r="D2536" s="103" t="str">
        <f>IF(ISNUMBER('Форма 1'!U2536),'Форма 1'!$H2536*VLOOKUP('Форма 1'!$F2536,'Придельники с 2022'!$B$4:$X$28,'Форма 1'!U$8),"")</f>
        <v/>
      </c>
      <c r="E2536" s="103" t="str">
        <f>IF(ISNUMBER('Форма 1'!V2536),'Форма 1'!$H2536*VLOOKUP('Форма 1'!$F2536,'Придельники с 2022'!$B$4:$X$28,'Форма 1'!V$8),"")</f>
        <v/>
      </c>
      <c r="F2536" s="103" t="str">
        <f>IF(ISNUMBER('Форма 1'!W2536),'Форма 1'!$H2536*VLOOKUP('Форма 1'!$F2536,'Придельники с 2022'!$B$4:$X$28,'Форма 1'!W$8),"")</f>
        <v/>
      </c>
      <c r="G2536" s="103" t="str">
        <f>IF(ISNUMBER('Форма 1'!X2536),'Форма 1'!$H2536*VLOOKUP('Форма 1'!$F2536,'Придельники с 2022'!$B$4:$X$28,'Форма 1'!X$8),"")</f>
        <v/>
      </c>
      <c r="H2536" s="103" t="str">
        <f>IF(ISNUMBER('Форма 1'!Y2536),'Форма 1'!$H2536*VLOOKUP('Форма 1'!$F2536,'Придельники с 2022'!$B$4:$X$28,'Форма 1'!Y$8),"")</f>
        <v/>
      </c>
      <c r="I2536" s="103" t="str">
        <f>IF(ISNUMBER('Форма 1'!Z2536),'Форма 1'!$H2536*VLOOKUP('Форма 1'!$F2536,'Придельники с 2022'!$B$4:$X$28,'Форма 1'!Z$8),"")</f>
        <v/>
      </c>
      <c r="J2536" s="103" t="str">
        <f>IF(ISNUMBER('Форма 1'!AA2536),'Форма 1'!$H2536*VLOOKUP('Форма 1'!$F2536,'Придельники с 2022'!$B$4:$X$28,'Форма 1'!AA$8),"")</f>
        <v/>
      </c>
      <c r="K2536" s="90"/>
      <c r="L2536" s="87"/>
      <c r="M2536" s="103">
        <f>IF(ISNUMBER('Форма 1'!AD2536),'Форма 1'!$H2536*VLOOKUP('Форма 1'!$F2536,'Придельники с 2022'!$B$4:$X$28,'Форма 1'!AD$8),"")</f>
        <v>16477028.624000002</v>
      </c>
      <c r="N2536" s="103">
        <f>IF(ISBLANK('Форма 1'!$AE2536),"",IF('Форма 1'!$AE2536=1,'Форма 1'!$H2536*VLOOKUP('Форма 1'!$F2536,'Придельники с 2022'!$B$4:$X$28,'Форма 1'!$AE$8,0),IF('Форма 1'!$AE2536=2,'Форма 1'!$H2536*VLOOKUP('Форма 1'!$F2536,'Придельники с 2022'!$B$4:$X$28,13,0),IF('Форма 1'!$AE2536=3,'Форма 1'!$H2536*VLOOKUP('Форма 1'!$F2536,'Придельники с 2022'!$B$4:$X$28,12,0)))))</f>
        <v>17863090.531999998</v>
      </c>
      <c r="O2536" s="103">
        <f>IF(ISNUMBER('Форма 1'!AF2536),'Форма 1'!$H2536*VLOOKUP('Форма 1'!$F2536,'Придельники с 2022'!$B$4:$X$28,'Форма 1'!AF$8),"")</f>
        <v>2985901.6570000001</v>
      </c>
      <c r="P2536" s="87"/>
      <c r="Q2536" s="103" t="str">
        <f>IF(ISNUMBER('Форма 1'!AH2536),'Форма 1'!$H2536*VLOOKUP('Форма 1'!$F2536,'Придельники с 2022'!$B$4:$X$28,'Форма 1'!AH$8),"")</f>
        <v/>
      </c>
      <c r="R2536" s="103" t="str">
        <f>IF(ISNUMBER('Форма 1'!AI2536),'Форма 1'!$H2536*VLOOKUP('Форма 1'!$F2536,'Придельники с 2022'!$B$4:$X$28,'Форма 1'!AI$8),"")</f>
        <v/>
      </c>
      <c r="S2536" s="103" t="str">
        <f>IF(ISNUMBER('Форма 1'!AJ2536),'Форма 1'!$H2536*VLOOKUP('Форма 1'!$F2536,'Придельники с 2022'!$B$4:$X$28,'Форма 1'!AJ$8),"")</f>
        <v/>
      </c>
      <c r="T2536" s="87"/>
    </row>
    <row r="2537" spans="1:20">
      <c r="A2537" s="188">
        <f t="shared" si="215"/>
        <v>227</v>
      </c>
      <c r="B2537" s="189" t="s">
        <v>2478</v>
      </c>
      <c r="C2537" s="99">
        <f t="shared" si="216"/>
        <v>4533444.72</v>
      </c>
      <c r="D2537" s="103" t="str">
        <f>IF(ISNUMBER('Форма 1'!U2537),'Форма 1'!$H2537*VLOOKUP('Форма 1'!$F2537,'Придельники с 2022'!$B$4:$X$28,'Форма 1'!U$8),"")</f>
        <v/>
      </c>
      <c r="E2537" s="103" t="str">
        <f>IF(ISNUMBER('Форма 1'!V2537),'Форма 1'!$H2537*VLOOKUP('Форма 1'!$F2537,'Придельники с 2022'!$B$4:$X$28,'Форма 1'!V$8),"")</f>
        <v/>
      </c>
      <c r="F2537" s="103" t="str">
        <f>IF(ISNUMBER('Форма 1'!W2537),'Форма 1'!$H2537*VLOOKUP('Форма 1'!$F2537,'Придельники с 2022'!$B$4:$X$28,'Форма 1'!W$8),"")</f>
        <v/>
      </c>
      <c r="G2537" s="103">
        <f>IF(ISNUMBER('Форма 1'!X2537),'Форма 1'!$H2537*VLOOKUP('Форма 1'!$F2537,'Придельники с 2022'!$B$4:$X$28,'Форма 1'!X$8),"")</f>
        <v>1247311.17</v>
      </c>
      <c r="H2537" s="103">
        <f>IF(ISNUMBER('Форма 1'!Y2537),'Форма 1'!$H2537*VLOOKUP('Форма 1'!$F2537,'Придельники с 2022'!$B$4:$X$28,'Форма 1'!Y$8),"")</f>
        <v>3286133.55</v>
      </c>
      <c r="I2537" s="103" t="str">
        <f>IF(ISNUMBER('Форма 1'!Z2537),'Форма 1'!$H2537*VLOOKUP('Форма 1'!$F2537,'Придельники с 2022'!$B$4:$X$28,'Форма 1'!Z$8),"")</f>
        <v/>
      </c>
      <c r="J2537" s="103" t="str">
        <f>IF(ISNUMBER('Форма 1'!AA2537),'Форма 1'!$H2537*VLOOKUP('Форма 1'!$F2537,'Придельники с 2022'!$B$4:$X$28,'Форма 1'!AA$8),"")</f>
        <v/>
      </c>
      <c r="K2537" s="90"/>
      <c r="L2537" s="87"/>
      <c r="M2537" s="103" t="str">
        <f>IF(ISNUMBER('Форма 1'!AD2537),'Форма 1'!$H2537*VLOOKUP('Форма 1'!$F2537,'Придельники с 2022'!$B$4:$X$28,'Форма 1'!AD$8),"")</f>
        <v/>
      </c>
      <c r="N2537" s="103" t="str">
        <f>IF(ISBLANK('Форма 1'!$AE2537),"",IF('Форма 1'!$AE2537=1,'Форма 1'!$H2537*VLOOKUP('Форма 1'!$F2537,'Придельники с 2022'!$B$4:$X$28,'Форма 1'!$AE$8,0),IF('Форма 1'!$AE2537=2,'Форма 1'!$H2537*VLOOKUP('Форма 1'!$F2537,'Придельники с 2022'!$B$4:$X$28,13,0),IF('Форма 1'!$AE2537=3,'Форма 1'!$H2537*VLOOKUP('Форма 1'!$F2537,'Придельники с 2022'!$B$4:$X$28,12,0)))))</f>
        <v/>
      </c>
      <c r="O2537" s="103" t="str">
        <f>IF(ISNUMBER('Форма 1'!AF2537),'Форма 1'!$H2537*VLOOKUP('Форма 1'!$F2537,'Придельники с 2022'!$B$4:$X$28,'Форма 1'!AF$8),"")</f>
        <v/>
      </c>
      <c r="P2537" s="87"/>
      <c r="Q2537" s="103" t="str">
        <f>IF(ISNUMBER('Форма 1'!AH2537),'Форма 1'!$H2537*VLOOKUP('Форма 1'!$F2537,'Придельники с 2022'!$B$4:$X$28,'Форма 1'!AH$8),"")</f>
        <v/>
      </c>
      <c r="R2537" s="103" t="str">
        <f>IF(ISNUMBER('Форма 1'!AI2537),'Форма 1'!$H2537*VLOOKUP('Форма 1'!$F2537,'Придельники с 2022'!$B$4:$X$28,'Форма 1'!AI$8),"")</f>
        <v/>
      </c>
      <c r="S2537" s="103" t="str">
        <f>IF(ISNUMBER('Форма 1'!AJ2537),'Форма 1'!$H2537*VLOOKUP('Форма 1'!$F2537,'Придельники с 2022'!$B$4:$X$28,'Форма 1'!AJ$8),"")</f>
        <v/>
      </c>
      <c r="T2537" s="87"/>
    </row>
    <row r="2538" spans="1:20">
      <c r="A2538" s="188">
        <f t="shared" si="215"/>
        <v>228</v>
      </c>
      <c r="B2538" s="189" t="s">
        <v>2479</v>
      </c>
      <c r="C2538" s="99">
        <f t="shared" si="216"/>
        <v>5089254.5</v>
      </c>
      <c r="D2538" s="103" t="str">
        <f>IF(ISNUMBER('Форма 1'!U2538),'Форма 1'!$H2538*VLOOKUP('Форма 1'!$F2538,'Придельники с 2022'!$B$4:$X$28,'Форма 1'!U$8),"")</f>
        <v/>
      </c>
      <c r="E2538" s="103" t="str">
        <f>IF(ISNUMBER('Форма 1'!V2538),'Форма 1'!$H2538*VLOOKUP('Форма 1'!$F2538,'Придельники с 2022'!$B$4:$X$28,'Форма 1'!V$8),"")</f>
        <v/>
      </c>
      <c r="F2538" s="103">
        <f>IF(ISNUMBER('Форма 1'!W2538),'Форма 1'!$H2538*VLOOKUP('Форма 1'!$F2538,'Придельники с 2022'!$B$4:$X$28,'Форма 1'!W$8),"")</f>
        <v>1562296.66</v>
      </c>
      <c r="G2538" s="103">
        <f>IF(ISNUMBER('Форма 1'!X2538),'Форма 1'!$H2538*VLOOKUP('Форма 1'!$F2538,'Придельники с 2022'!$B$4:$X$28,'Форма 1'!X$8),"")</f>
        <v>970390.99000000011</v>
      </c>
      <c r="H2538" s="103">
        <f>IF(ISNUMBER('Форма 1'!Y2538),'Форма 1'!$H2538*VLOOKUP('Форма 1'!$F2538,'Придельники с 2022'!$B$4:$X$28,'Форма 1'!Y$8),"")</f>
        <v>2556566.85</v>
      </c>
      <c r="I2538" s="103" t="str">
        <f>IF(ISNUMBER('Форма 1'!Z2538),'Форма 1'!$H2538*VLOOKUP('Форма 1'!$F2538,'Придельники с 2022'!$B$4:$X$28,'Форма 1'!Z$8),"")</f>
        <v/>
      </c>
      <c r="J2538" s="103" t="str">
        <f>IF(ISNUMBER('Форма 1'!AA2538),'Форма 1'!$H2538*VLOOKUP('Форма 1'!$F2538,'Придельники с 2022'!$B$4:$X$28,'Форма 1'!AA$8),"")</f>
        <v/>
      </c>
      <c r="K2538" s="90"/>
      <c r="L2538" s="87"/>
      <c r="M2538" s="103" t="str">
        <f>IF(ISNUMBER('Форма 1'!AD2538),'Форма 1'!$H2538*VLOOKUP('Форма 1'!$F2538,'Придельники с 2022'!$B$4:$X$28,'Форма 1'!AD$8),"")</f>
        <v/>
      </c>
      <c r="N2538" s="103" t="str">
        <f>IF(ISBLANK('Форма 1'!$AE2538),"",IF('Форма 1'!$AE2538=1,'Форма 1'!$H2538*VLOOKUP('Форма 1'!$F2538,'Придельники с 2022'!$B$4:$X$28,'Форма 1'!$AE$8,0),IF('Форма 1'!$AE2538=2,'Форма 1'!$H2538*VLOOKUP('Форма 1'!$F2538,'Придельники с 2022'!$B$4:$X$28,13,0),IF('Форма 1'!$AE2538=3,'Форма 1'!$H2538*VLOOKUP('Форма 1'!$F2538,'Придельники с 2022'!$B$4:$X$28,12,0)))))</f>
        <v/>
      </c>
      <c r="O2538" s="103" t="str">
        <f>IF(ISNUMBER('Форма 1'!AF2538),'Форма 1'!$H2538*VLOOKUP('Форма 1'!$F2538,'Придельники с 2022'!$B$4:$X$28,'Форма 1'!AF$8),"")</f>
        <v/>
      </c>
      <c r="P2538" s="87"/>
      <c r="Q2538" s="103" t="str">
        <f>IF(ISNUMBER('Форма 1'!AH2538),'Форма 1'!$H2538*VLOOKUP('Форма 1'!$F2538,'Придельники с 2022'!$B$4:$X$28,'Форма 1'!AH$8),"")</f>
        <v/>
      </c>
      <c r="R2538" s="103" t="str">
        <f>IF(ISNUMBER('Форма 1'!AI2538),'Форма 1'!$H2538*VLOOKUP('Форма 1'!$F2538,'Придельники с 2022'!$B$4:$X$28,'Форма 1'!AI$8),"")</f>
        <v/>
      </c>
      <c r="S2538" s="103" t="str">
        <f>IF(ISNUMBER('Форма 1'!AJ2538),'Форма 1'!$H2538*VLOOKUP('Форма 1'!$F2538,'Придельники с 2022'!$B$4:$X$28,'Форма 1'!AJ$8),"")</f>
        <v/>
      </c>
      <c r="T2538" s="87"/>
    </row>
    <row r="2539" spans="1:20">
      <c r="A2539" s="188">
        <f t="shared" si="215"/>
        <v>229</v>
      </c>
      <c r="B2539" s="189" t="s">
        <v>2480</v>
      </c>
      <c r="C2539" s="99">
        <f t="shared" si="216"/>
        <v>6766633.5</v>
      </c>
      <c r="D2539" s="103" t="str">
        <f>IF(ISNUMBER('Форма 1'!U2539),'Форма 1'!$H2539*VLOOKUP('Форма 1'!$F2539,'Придельники с 2022'!$B$4:$X$28,'Форма 1'!U$8),"")</f>
        <v/>
      </c>
      <c r="E2539" s="103" t="str">
        <f>IF(ISNUMBER('Форма 1'!V2539),'Форма 1'!$H2539*VLOOKUP('Форма 1'!$F2539,'Придельники с 2022'!$B$4:$X$28,'Форма 1'!V$8),"")</f>
        <v/>
      </c>
      <c r="F2539" s="103">
        <f>IF(ISNUMBER('Форма 1'!W2539),'Форма 1'!$H2539*VLOOKUP('Форма 1'!$F2539,'Придельники с 2022'!$B$4:$X$28,'Форма 1'!W$8),"")</f>
        <v>2077217.5799999998</v>
      </c>
      <c r="G2539" s="103">
        <f>IF(ISNUMBER('Форма 1'!X2539),'Форма 1'!$H2539*VLOOKUP('Форма 1'!$F2539,'Придельники с 2022'!$B$4:$X$28,'Форма 1'!X$8),"")</f>
        <v>1290224.3700000001</v>
      </c>
      <c r="H2539" s="103">
        <f>IF(ISNUMBER('Форма 1'!Y2539),'Форма 1'!$H2539*VLOOKUP('Форма 1'!$F2539,'Придельники с 2022'!$B$4:$X$28,'Форма 1'!Y$8),"")</f>
        <v>3399191.55</v>
      </c>
      <c r="I2539" s="103" t="str">
        <f>IF(ISNUMBER('Форма 1'!Z2539),'Форма 1'!$H2539*VLOOKUP('Форма 1'!$F2539,'Придельники с 2022'!$B$4:$X$28,'Форма 1'!Z$8),"")</f>
        <v/>
      </c>
      <c r="J2539" s="103" t="str">
        <f>IF(ISNUMBER('Форма 1'!AA2539),'Форма 1'!$H2539*VLOOKUP('Форма 1'!$F2539,'Придельники с 2022'!$B$4:$X$28,'Форма 1'!AA$8),"")</f>
        <v/>
      </c>
      <c r="K2539" s="90"/>
      <c r="L2539" s="87"/>
      <c r="M2539" s="103" t="str">
        <f>IF(ISNUMBER('Форма 1'!AD2539),'Форма 1'!$H2539*VLOOKUP('Форма 1'!$F2539,'Придельники с 2022'!$B$4:$X$28,'Форма 1'!AD$8),"")</f>
        <v/>
      </c>
      <c r="N2539" s="103" t="str">
        <f>IF(ISBLANK('Форма 1'!$AE2539),"",IF('Форма 1'!$AE2539=1,'Форма 1'!$H2539*VLOOKUP('Форма 1'!$F2539,'Придельники с 2022'!$B$4:$X$28,'Форма 1'!$AE$8,0),IF('Форма 1'!$AE2539=2,'Форма 1'!$H2539*VLOOKUP('Форма 1'!$F2539,'Придельники с 2022'!$B$4:$X$28,13,0),IF('Форма 1'!$AE2539=3,'Форма 1'!$H2539*VLOOKUP('Форма 1'!$F2539,'Придельники с 2022'!$B$4:$X$28,12,0)))))</f>
        <v/>
      </c>
      <c r="O2539" s="103" t="str">
        <f>IF(ISNUMBER('Форма 1'!AF2539),'Форма 1'!$H2539*VLOOKUP('Форма 1'!$F2539,'Придельники с 2022'!$B$4:$X$28,'Форма 1'!AF$8),"")</f>
        <v/>
      </c>
      <c r="P2539" s="87"/>
      <c r="Q2539" s="103" t="str">
        <f>IF(ISNUMBER('Форма 1'!AH2539),'Форма 1'!$H2539*VLOOKUP('Форма 1'!$F2539,'Придельники с 2022'!$B$4:$X$28,'Форма 1'!AH$8),"")</f>
        <v/>
      </c>
      <c r="R2539" s="103" t="str">
        <f>IF(ISNUMBER('Форма 1'!AI2539),'Форма 1'!$H2539*VLOOKUP('Форма 1'!$F2539,'Придельники с 2022'!$B$4:$X$28,'Форма 1'!AI$8),"")</f>
        <v/>
      </c>
      <c r="S2539" s="103" t="str">
        <f>IF(ISNUMBER('Форма 1'!AJ2539),'Форма 1'!$H2539*VLOOKUP('Форма 1'!$F2539,'Придельники с 2022'!$B$4:$X$28,'Форма 1'!AJ$8),"")</f>
        <v/>
      </c>
      <c r="T2539" s="87"/>
    </row>
    <row r="2540" spans="1:20">
      <c r="A2540" s="188">
        <f t="shared" si="215"/>
        <v>230</v>
      </c>
      <c r="B2540" s="189" t="s">
        <v>2481</v>
      </c>
      <c r="C2540" s="99">
        <f t="shared" si="216"/>
        <v>2966188.5</v>
      </c>
      <c r="D2540" s="103" t="str">
        <f>IF(ISNUMBER('Форма 1'!U2540),'Форма 1'!$H2540*VLOOKUP('Форма 1'!$F2540,'Придельники с 2022'!$B$4:$X$28,'Форма 1'!U$8),"")</f>
        <v/>
      </c>
      <c r="E2540" s="103" t="str">
        <f>IF(ISNUMBER('Форма 1'!V2540),'Форма 1'!$H2540*VLOOKUP('Форма 1'!$F2540,'Придельники с 2022'!$B$4:$X$28,'Форма 1'!V$8),"")</f>
        <v/>
      </c>
      <c r="F2540" s="103">
        <f>IF(ISNUMBER('Форма 1'!W2540),'Форма 1'!$H2540*VLOOKUP('Форма 1'!$F2540,'Придельники с 2022'!$B$4:$X$28,'Форма 1'!W$8),"")</f>
        <v>910558.98</v>
      </c>
      <c r="G2540" s="103">
        <f>IF(ISNUMBER('Форма 1'!X2540),'Форма 1'!$H2540*VLOOKUP('Форма 1'!$F2540,'Придельники с 2022'!$B$4:$X$28,'Форма 1'!X$8),"")</f>
        <v>565576.47000000009</v>
      </c>
      <c r="H2540" s="103">
        <f>IF(ISNUMBER('Форма 1'!Y2540),'Форма 1'!$H2540*VLOOKUP('Форма 1'!$F2540,'Придельники с 2022'!$B$4:$X$28,'Форма 1'!Y$8),"")</f>
        <v>1490053.05</v>
      </c>
      <c r="I2540" s="103" t="str">
        <f>IF(ISNUMBER('Форма 1'!Z2540),'Форма 1'!$H2540*VLOOKUP('Форма 1'!$F2540,'Придельники с 2022'!$B$4:$X$28,'Форма 1'!Z$8),"")</f>
        <v/>
      </c>
      <c r="J2540" s="103" t="str">
        <f>IF(ISNUMBER('Форма 1'!AA2540),'Форма 1'!$H2540*VLOOKUP('Форма 1'!$F2540,'Придельники с 2022'!$B$4:$X$28,'Форма 1'!AA$8),"")</f>
        <v/>
      </c>
      <c r="K2540" s="90"/>
      <c r="L2540" s="87"/>
      <c r="M2540" s="103" t="str">
        <f>IF(ISNUMBER('Форма 1'!AD2540),'Форма 1'!$H2540*VLOOKUP('Форма 1'!$F2540,'Придельники с 2022'!$B$4:$X$28,'Форма 1'!AD$8),"")</f>
        <v/>
      </c>
      <c r="N2540" s="103" t="str">
        <f>IF(ISBLANK('Форма 1'!$AE2540),"",IF('Форма 1'!$AE2540=1,'Форма 1'!$H2540*VLOOKUP('Форма 1'!$F2540,'Придельники с 2022'!$B$4:$X$28,'Форма 1'!$AE$8,0),IF('Форма 1'!$AE2540=2,'Форма 1'!$H2540*VLOOKUP('Форма 1'!$F2540,'Придельники с 2022'!$B$4:$X$28,13,0),IF('Форма 1'!$AE2540=3,'Форма 1'!$H2540*VLOOKUP('Форма 1'!$F2540,'Придельники с 2022'!$B$4:$X$28,12,0)))))</f>
        <v/>
      </c>
      <c r="O2540" s="103" t="str">
        <f>IF(ISNUMBER('Форма 1'!AF2540),'Форма 1'!$H2540*VLOOKUP('Форма 1'!$F2540,'Придельники с 2022'!$B$4:$X$28,'Форма 1'!AF$8),"")</f>
        <v/>
      </c>
      <c r="P2540" s="87"/>
      <c r="Q2540" s="103" t="str">
        <f>IF(ISNUMBER('Форма 1'!AH2540),'Форма 1'!$H2540*VLOOKUP('Форма 1'!$F2540,'Придельники с 2022'!$B$4:$X$28,'Форма 1'!AH$8),"")</f>
        <v/>
      </c>
      <c r="R2540" s="103" t="str">
        <f>IF(ISNUMBER('Форма 1'!AI2540),'Форма 1'!$H2540*VLOOKUP('Форма 1'!$F2540,'Придельники с 2022'!$B$4:$X$28,'Форма 1'!AI$8),"")</f>
        <v/>
      </c>
      <c r="S2540" s="103" t="str">
        <f>IF(ISNUMBER('Форма 1'!AJ2540),'Форма 1'!$H2540*VLOOKUP('Форма 1'!$F2540,'Придельники с 2022'!$B$4:$X$28,'Форма 1'!AJ$8),"")</f>
        <v/>
      </c>
      <c r="T2540" s="87"/>
    </row>
    <row r="2541" spans="1:20">
      <c r="A2541" s="188">
        <f t="shared" si="215"/>
        <v>231</v>
      </c>
      <c r="B2541" s="189" t="s">
        <v>2482</v>
      </c>
      <c r="C2541" s="99">
        <f t="shared" si="216"/>
        <v>10677392</v>
      </c>
      <c r="D2541" s="103" t="str">
        <f>IF(ISNUMBER('Форма 1'!U2541),'Форма 1'!$H2541*VLOOKUP('Форма 1'!$F2541,'Придельники с 2022'!$B$4:$X$28,'Форма 1'!U$8),"")</f>
        <v/>
      </c>
      <c r="E2541" s="103" t="str">
        <f>IF(ISNUMBER('Форма 1'!V2541),'Форма 1'!$H2541*VLOOKUP('Форма 1'!$F2541,'Придельники с 2022'!$B$4:$X$28,'Форма 1'!V$8),"")</f>
        <v/>
      </c>
      <c r="F2541" s="103">
        <f>IF(ISNUMBER('Форма 1'!W2541),'Форма 1'!$H2541*VLOOKUP('Форма 1'!$F2541,'Придельники с 2022'!$B$4:$X$28,'Форма 1'!W$8),"")</f>
        <v>3277740.1599999997</v>
      </c>
      <c r="G2541" s="103">
        <f>IF(ISNUMBER('Форма 1'!X2541),'Форма 1'!$H2541*VLOOKUP('Форма 1'!$F2541,'Придельники с 2022'!$B$4:$X$28,'Форма 1'!X$8),"")</f>
        <v>2035906.24</v>
      </c>
      <c r="H2541" s="103">
        <f>IF(ISNUMBER('Форма 1'!Y2541),'Форма 1'!$H2541*VLOOKUP('Форма 1'!$F2541,'Придельники с 2022'!$B$4:$X$28,'Форма 1'!Y$8),"")</f>
        <v>5363745.5999999996</v>
      </c>
      <c r="I2541" s="103" t="str">
        <f>IF(ISNUMBER('Форма 1'!Z2541),'Форма 1'!$H2541*VLOOKUP('Форма 1'!$F2541,'Придельники с 2022'!$B$4:$X$28,'Форма 1'!Z$8),"")</f>
        <v/>
      </c>
      <c r="J2541" s="103" t="str">
        <f>IF(ISNUMBER('Форма 1'!AA2541),'Форма 1'!$H2541*VLOOKUP('Форма 1'!$F2541,'Придельники с 2022'!$B$4:$X$28,'Форма 1'!AA$8),"")</f>
        <v/>
      </c>
      <c r="K2541" s="90"/>
      <c r="L2541" s="87"/>
      <c r="M2541" s="103" t="str">
        <f>IF(ISNUMBER('Форма 1'!AD2541),'Форма 1'!$H2541*VLOOKUP('Форма 1'!$F2541,'Придельники с 2022'!$B$4:$X$28,'Форма 1'!AD$8),"")</f>
        <v/>
      </c>
      <c r="N2541" s="103" t="str">
        <f>IF(ISBLANK('Форма 1'!$AE2541),"",IF('Форма 1'!$AE2541=1,'Форма 1'!$H2541*VLOOKUP('Форма 1'!$F2541,'Придельники с 2022'!$B$4:$X$28,'Форма 1'!$AE$8,0),IF('Форма 1'!$AE2541=2,'Форма 1'!$H2541*VLOOKUP('Форма 1'!$F2541,'Придельники с 2022'!$B$4:$X$28,13,0),IF('Форма 1'!$AE2541=3,'Форма 1'!$H2541*VLOOKUP('Форма 1'!$F2541,'Придельники с 2022'!$B$4:$X$28,12,0)))))</f>
        <v/>
      </c>
      <c r="O2541" s="103" t="str">
        <f>IF(ISNUMBER('Форма 1'!AF2541),'Форма 1'!$H2541*VLOOKUP('Форма 1'!$F2541,'Придельники с 2022'!$B$4:$X$28,'Форма 1'!AF$8),"")</f>
        <v/>
      </c>
      <c r="P2541" s="87"/>
      <c r="Q2541" s="103" t="str">
        <f>IF(ISNUMBER('Форма 1'!AH2541),'Форма 1'!$H2541*VLOOKUP('Форма 1'!$F2541,'Придельники с 2022'!$B$4:$X$28,'Форма 1'!AH$8),"")</f>
        <v/>
      </c>
      <c r="R2541" s="103" t="str">
        <f>IF(ISNUMBER('Форма 1'!AI2541),'Форма 1'!$H2541*VLOOKUP('Форма 1'!$F2541,'Придельники с 2022'!$B$4:$X$28,'Форма 1'!AI$8),"")</f>
        <v/>
      </c>
      <c r="S2541" s="103" t="str">
        <f>IF(ISNUMBER('Форма 1'!AJ2541),'Форма 1'!$H2541*VLOOKUP('Форма 1'!$F2541,'Придельники с 2022'!$B$4:$X$28,'Форма 1'!AJ$8),"")</f>
        <v/>
      </c>
      <c r="T2541" s="87"/>
    </row>
    <row r="2542" spans="1:20">
      <c r="A2542" s="188">
        <f t="shared" si="215"/>
        <v>232</v>
      </c>
      <c r="B2542" s="189" t="s">
        <v>2483</v>
      </c>
      <c r="C2542" s="99">
        <f t="shared" si="216"/>
        <v>6397842</v>
      </c>
      <c r="D2542" s="103" t="str">
        <f>IF(ISNUMBER('Форма 1'!U2542),'Форма 1'!$H2542*VLOOKUP('Форма 1'!$F2542,'Придельники с 2022'!$B$4:$X$28,'Форма 1'!U$8),"")</f>
        <v/>
      </c>
      <c r="E2542" s="103" t="str">
        <f>IF(ISNUMBER('Форма 1'!V2542),'Форма 1'!$H2542*VLOOKUP('Форма 1'!$F2542,'Придельники с 2022'!$B$4:$X$28,'Форма 1'!V$8),"")</f>
        <v/>
      </c>
      <c r="F2542" s="103">
        <f>IF(ISNUMBER('Форма 1'!W2542),'Форма 1'!$H2542*VLOOKUP('Форма 1'!$F2542,'Придельники с 2022'!$B$4:$X$28,'Форма 1'!W$8),"")</f>
        <v>1964006.16</v>
      </c>
      <c r="G2542" s="103">
        <f>IF(ISNUMBER('Форма 1'!X2542),'Форма 1'!$H2542*VLOOKUP('Форма 1'!$F2542,'Придельники с 2022'!$B$4:$X$28,'Форма 1'!X$8),"")</f>
        <v>1219905.2400000002</v>
      </c>
      <c r="H2542" s="103">
        <f>IF(ISNUMBER('Форма 1'!Y2542),'Форма 1'!$H2542*VLOOKUP('Форма 1'!$F2542,'Придельники с 2022'!$B$4:$X$28,'Форма 1'!Y$8),"")</f>
        <v>3213930.6</v>
      </c>
      <c r="I2542" s="103" t="str">
        <f>IF(ISNUMBER('Форма 1'!Z2542),'Форма 1'!$H2542*VLOOKUP('Форма 1'!$F2542,'Придельники с 2022'!$B$4:$X$28,'Форма 1'!Z$8),"")</f>
        <v/>
      </c>
      <c r="J2542" s="103" t="str">
        <f>IF(ISNUMBER('Форма 1'!AA2542),'Форма 1'!$H2542*VLOOKUP('Форма 1'!$F2542,'Придельники с 2022'!$B$4:$X$28,'Форма 1'!AA$8),"")</f>
        <v/>
      </c>
      <c r="K2542" s="90"/>
      <c r="L2542" s="87"/>
      <c r="M2542" s="103" t="str">
        <f>IF(ISNUMBER('Форма 1'!AD2542),'Форма 1'!$H2542*VLOOKUP('Форма 1'!$F2542,'Придельники с 2022'!$B$4:$X$28,'Форма 1'!AD$8),"")</f>
        <v/>
      </c>
      <c r="N2542" s="103" t="str">
        <f>IF(ISBLANK('Форма 1'!$AE2542),"",IF('Форма 1'!$AE2542=1,'Форма 1'!$H2542*VLOOKUP('Форма 1'!$F2542,'Придельники с 2022'!$B$4:$X$28,'Форма 1'!$AE$8,0),IF('Форма 1'!$AE2542=2,'Форма 1'!$H2542*VLOOKUP('Форма 1'!$F2542,'Придельники с 2022'!$B$4:$X$28,13,0),IF('Форма 1'!$AE2542=3,'Форма 1'!$H2542*VLOOKUP('Форма 1'!$F2542,'Придельники с 2022'!$B$4:$X$28,12,0)))))</f>
        <v/>
      </c>
      <c r="O2542" s="103" t="str">
        <f>IF(ISNUMBER('Форма 1'!AF2542),'Форма 1'!$H2542*VLOOKUP('Форма 1'!$F2542,'Придельники с 2022'!$B$4:$X$28,'Форма 1'!AF$8),"")</f>
        <v/>
      </c>
      <c r="P2542" s="87"/>
      <c r="Q2542" s="103" t="str">
        <f>IF(ISNUMBER('Форма 1'!AH2542),'Форма 1'!$H2542*VLOOKUP('Форма 1'!$F2542,'Придельники с 2022'!$B$4:$X$28,'Форма 1'!AH$8),"")</f>
        <v/>
      </c>
      <c r="R2542" s="103" t="str">
        <f>IF(ISNUMBER('Форма 1'!AI2542),'Форма 1'!$H2542*VLOOKUP('Форма 1'!$F2542,'Придельники с 2022'!$B$4:$X$28,'Форма 1'!AI$8),"")</f>
        <v/>
      </c>
      <c r="S2542" s="103" t="str">
        <f>IF(ISNUMBER('Форма 1'!AJ2542),'Форма 1'!$H2542*VLOOKUP('Форма 1'!$F2542,'Придельники с 2022'!$B$4:$X$28,'Форма 1'!AJ$8),"")</f>
        <v/>
      </c>
      <c r="T2542" s="87"/>
    </row>
    <row r="2543" spans="1:20">
      <c r="A2543" s="188">
        <f t="shared" si="215"/>
        <v>233</v>
      </c>
      <c r="B2543" s="189" t="s">
        <v>2484</v>
      </c>
      <c r="C2543" s="99">
        <f t="shared" si="216"/>
        <v>6484285.5</v>
      </c>
      <c r="D2543" s="103" t="str">
        <f>IF(ISNUMBER('Форма 1'!U2543),'Форма 1'!$H2543*VLOOKUP('Форма 1'!$F2543,'Придельники с 2022'!$B$4:$X$28,'Форма 1'!U$8),"")</f>
        <v/>
      </c>
      <c r="E2543" s="103" t="str">
        <f>IF(ISNUMBER('Форма 1'!V2543),'Форма 1'!$H2543*VLOOKUP('Форма 1'!$F2543,'Придельники с 2022'!$B$4:$X$28,'Форма 1'!V$8),"")</f>
        <v/>
      </c>
      <c r="F2543" s="103">
        <f>IF(ISNUMBER('Форма 1'!W2543),'Форма 1'!$H2543*VLOOKUP('Форма 1'!$F2543,'Придельники с 2022'!$B$4:$X$28,'Форма 1'!W$8),"")</f>
        <v>1990542.5399999998</v>
      </c>
      <c r="G2543" s="103">
        <f>IF(ISNUMBER('Форма 1'!X2543),'Форма 1'!$H2543*VLOOKUP('Форма 1'!$F2543,'Придельники с 2022'!$B$4:$X$28,'Форма 1'!X$8),"")</f>
        <v>1236387.81</v>
      </c>
      <c r="H2543" s="103">
        <f>IF(ISNUMBER('Форма 1'!Y2543),'Форма 1'!$H2543*VLOOKUP('Форма 1'!$F2543,'Придельники с 2022'!$B$4:$X$28,'Форма 1'!Y$8),"")</f>
        <v>3257355.15</v>
      </c>
      <c r="I2543" s="103" t="str">
        <f>IF(ISNUMBER('Форма 1'!Z2543),'Форма 1'!$H2543*VLOOKUP('Форма 1'!$F2543,'Придельники с 2022'!$B$4:$X$28,'Форма 1'!Z$8),"")</f>
        <v/>
      </c>
      <c r="J2543" s="103" t="str">
        <f>IF(ISNUMBER('Форма 1'!AA2543),'Форма 1'!$H2543*VLOOKUP('Форма 1'!$F2543,'Придельники с 2022'!$B$4:$X$28,'Форма 1'!AA$8),"")</f>
        <v/>
      </c>
      <c r="K2543" s="90"/>
      <c r="L2543" s="87"/>
      <c r="M2543" s="103" t="str">
        <f>IF(ISNUMBER('Форма 1'!AD2543),'Форма 1'!$H2543*VLOOKUP('Форма 1'!$F2543,'Придельники с 2022'!$B$4:$X$28,'Форма 1'!AD$8),"")</f>
        <v/>
      </c>
      <c r="N2543" s="103" t="str">
        <f>IF(ISBLANK('Форма 1'!$AE2543),"",IF('Форма 1'!$AE2543=1,'Форма 1'!$H2543*VLOOKUP('Форма 1'!$F2543,'Придельники с 2022'!$B$4:$X$28,'Форма 1'!$AE$8,0),IF('Форма 1'!$AE2543=2,'Форма 1'!$H2543*VLOOKUP('Форма 1'!$F2543,'Придельники с 2022'!$B$4:$X$28,13,0),IF('Форма 1'!$AE2543=3,'Форма 1'!$H2543*VLOOKUP('Форма 1'!$F2543,'Придельники с 2022'!$B$4:$X$28,12,0)))))</f>
        <v/>
      </c>
      <c r="O2543" s="103" t="str">
        <f>IF(ISNUMBER('Форма 1'!AF2543),'Форма 1'!$H2543*VLOOKUP('Форма 1'!$F2543,'Придельники с 2022'!$B$4:$X$28,'Форма 1'!AF$8),"")</f>
        <v/>
      </c>
      <c r="P2543" s="87"/>
      <c r="Q2543" s="103" t="str">
        <f>IF(ISNUMBER('Форма 1'!AH2543),'Форма 1'!$H2543*VLOOKUP('Форма 1'!$F2543,'Придельники с 2022'!$B$4:$X$28,'Форма 1'!AH$8),"")</f>
        <v/>
      </c>
      <c r="R2543" s="103" t="str">
        <f>IF(ISNUMBER('Форма 1'!AI2543),'Форма 1'!$H2543*VLOOKUP('Форма 1'!$F2543,'Придельники с 2022'!$B$4:$X$28,'Форма 1'!AI$8),"")</f>
        <v/>
      </c>
      <c r="S2543" s="103" t="str">
        <f>IF(ISNUMBER('Форма 1'!AJ2543),'Форма 1'!$H2543*VLOOKUP('Форма 1'!$F2543,'Придельники с 2022'!$B$4:$X$28,'Форма 1'!AJ$8),"")</f>
        <v/>
      </c>
      <c r="T2543" s="87"/>
    </row>
    <row r="2544" spans="1:20">
      <c r="A2544" s="188">
        <f t="shared" si="215"/>
        <v>234</v>
      </c>
      <c r="B2544" s="189" t="s">
        <v>2485</v>
      </c>
      <c r="C2544" s="99">
        <f t="shared" si="216"/>
        <v>8231228.5</v>
      </c>
      <c r="D2544" s="103" t="str">
        <f>IF(ISNUMBER('Форма 1'!U2544),'Форма 1'!$H2544*VLOOKUP('Форма 1'!$F2544,'Придельники с 2022'!$B$4:$X$28,'Форма 1'!U$8),"")</f>
        <v/>
      </c>
      <c r="E2544" s="103" t="str">
        <f>IF(ISNUMBER('Форма 1'!V2544),'Форма 1'!$H2544*VLOOKUP('Форма 1'!$F2544,'Придельники с 2022'!$B$4:$X$28,'Форма 1'!V$8),"")</f>
        <v/>
      </c>
      <c r="F2544" s="103">
        <f>IF(ISNUMBER('Форма 1'!W2544),'Форма 1'!$H2544*VLOOKUP('Форма 1'!$F2544,'Придельники с 2022'!$B$4:$X$28,'Форма 1'!W$8),"")</f>
        <v>2526818.1799999997</v>
      </c>
      <c r="G2544" s="103">
        <f>IF(ISNUMBER('Форма 1'!X2544),'Форма 1'!$H2544*VLOOKUP('Форма 1'!$F2544,'Придельники с 2022'!$B$4:$X$28,'Форма 1'!X$8),"")</f>
        <v>1569485.27</v>
      </c>
      <c r="H2544" s="103">
        <f>IF(ISNUMBER('Форма 1'!Y2544),'Форма 1'!$H2544*VLOOKUP('Форма 1'!$F2544,'Придельники с 2022'!$B$4:$X$28,'Форма 1'!Y$8),"")</f>
        <v>4134925.05</v>
      </c>
      <c r="I2544" s="103" t="str">
        <f>IF(ISNUMBER('Форма 1'!Z2544),'Форма 1'!$H2544*VLOOKUP('Форма 1'!$F2544,'Придельники с 2022'!$B$4:$X$28,'Форма 1'!Z$8),"")</f>
        <v/>
      </c>
      <c r="J2544" s="103" t="str">
        <f>IF(ISNUMBER('Форма 1'!AA2544),'Форма 1'!$H2544*VLOOKUP('Форма 1'!$F2544,'Придельники с 2022'!$B$4:$X$28,'Форма 1'!AA$8),"")</f>
        <v/>
      </c>
      <c r="K2544" s="90"/>
      <c r="L2544" s="87"/>
      <c r="M2544" s="103" t="str">
        <f>IF(ISNUMBER('Форма 1'!AD2544),'Форма 1'!$H2544*VLOOKUP('Форма 1'!$F2544,'Придельники с 2022'!$B$4:$X$28,'Форма 1'!AD$8),"")</f>
        <v/>
      </c>
      <c r="N2544" s="103" t="str">
        <f>IF(ISBLANK('Форма 1'!$AE2544),"",IF('Форма 1'!$AE2544=1,'Форма 1'!$H2544*VLOOKUP('Форма 1'!$F2544,'Придельники с 2022'!$B$4:$X$28,'Форма 1'!$AE$8,0),IF('Форма 1'!$AE2544=2,'Форма 1'!$H2544*VLOOKUP('Форма 1'!$F2544,'Придельники с 2022'!$B$4:$X$28,13,0),IF('Форма 1'!$AE2544=3,'Форма 1'!$H2544*VLOOKUP('Форма 1'!$F2544,'Придельники с 2022'!$B$4:$X$28,12,0)))))</f>
        <v/>
      </c>
      <c r="O2544" s="103" t="str">
        <f>IF(ISNUMBER('Форма 1'!AF2544),'Форма 1'!$H2544*VLOOKUP('Форма 1'!$F2544,'Придельники с 2022'!$B$4:$X$28,'Форма 1'!AF$8),"")</f>
        <v/>
      </c>
      <c r="P2544" s="87"/>
      <c r="Q2544" s="103" t="str">
        <f>IF(ISNUMBER('Форма 1'!AH2544),'Форма 1'!$H2544*VLOOKUP('Форма 1'!$F2544,'Придельники с 2022'!$B$4:$X$28,'Форма 1'!AH$8),"")</f>
        <v/>
      </c>
      <c r="R2544" s="103" t="str">
        <f>IF(ISNUMBER('Форма 1'!AI2544),'Форма 1'!$H2544*VLOOKUP('Форма 1'!$F2544,'Придельники с 2022'!$B$4:$X$28,'Форма 1'!AI$8),"")</f>
        <v/>
      </c>
      <c r="S2544" s="103" t="str">
        <f>IF(ISNUMBER('Форма 1'!AJ2544),'Форма 1'!$H2544*VLOOKUP('Форма 1'!$F2544,'Придельники с 2022'!$B$4:$X$28,'Форма 1'!AJ$8),"")</f>
        <v/>
      </c>
      <c r="T2544" s="87"/>
    </row>
    <row r="2545" spans="1:20">
      <c r="A2545" s="188">
        <f t="shared" si="215"/>
        <v>235</v>
      </c>
      <c r="B2545" s="189" t="s">
        <v>2486</v>
      </c>
      <c r="C2545" s="99">
        <f t="shared" si="216"/>
        <v>11751883</v>
      </c>
      <c r="D2545" s="103" t="str">
        <f>IF(ISNUMBER('Форма 1'!U2545),'Форма 1'!$H2545*VLOOKUP('Форма 1'!$F2545,'Придельники с 2022'!$B$4:$X$28,'Форма 1'!U$8),"")</f>
        <v/>
      </c>
      <c r="E2545" s="103" t="str">
        <f>IF(ISNUMBER('Форма 1'!V2545),'Форма 1'!$H2545*VLOOKUP('Форма 1'!$F2545,'Придельники с 2022'!$B$4:$X$28,'Форма 1'!V$8),"")</f>
        <v/>
      </c>
      <c r="F2545" s="103">
        <f>IF(ISNUMBER('Форма 1'!W2545),'Форма 1'!$H2545*VLOOKUP('Форма 1'!$F2545,'Придельники с 2022'!$B$4:$X$28,'Форма 1'!W$8),"")</f>
        <v>3607586.84</v>
      </c>
      <c r="G2545" s="103">
        <f>IF(ISNUMBER('Форма 1'!X2545),'Форма 1'!$H2545*VLOOKUP('Форма 1'!$F2545,'Придельники с 2022'!$B$4:$X$28,'Форма 1'!X$8),"")</f>
        <v>2240784.2600000002</v>
      </c>
      <c r="H2545" s="103">
        <f>IF(ISNUMBER('Форма 1'!Y2545),'Форма 1'!$H2545*VLOOKUP('Форма 1'!$F2545,'Придельники с 2022'!$B$4:$X$28,'Форма 1'!Y$8),"")</f>
        <v>5903511.9000000004</v>
      </c>
      <c r="I2545" s="103" t="str">
        <f>IF(ISNUMBER('Форма 1'!Z2545),'Форма 1'!$H2545*VLOOKUP('Форма 1'!$F2545,'Придельники с 2022'!$B$4:$X$28,'Форма 1'!Z$8),"")</f>
        <v/>
      </c>
      <c r="J2545" s="103" t="str">
        <f>IF(ISNUMBER('Форма 1'!AA2545),'Форма 1'!$H2545*VLOOKUP('Форма 1'!$F2545,'Придельники с 2022'!$B$4:$X$28,'Форма 1'!AA$8),"")</f>
        <v/>
      </c>
      <c r="K2545" s="90"/>
      <c r="L2545" s="87"/>
      <c r="M2545" s="103" t="str">
        <f>IF(ISNUMBER('Форма 1'!AD2545),'Форма 1'!$H2545*VLOOKUP('Форма 1'!$F2545,'Придельники с 2022'!$B$4:$X$28,'Форма 1'!AD$8),"")</f>
        <v/>
      </c>
      <c r="N2545" s="103" t="str">
        <f>IF(ISBLANK('Форма 1'!$AE2545),"",IF('Форма 1'!$AE2545=1,'Форма 1'!$H2545*VLOOKUP('Форма 1'!$F2545,'Придельники с 2022'!$B$4:$X$28,'Форма 1'!$AE$8,0),IF('Форма 1'!$AE2545=2,'Форма 1'!$H2545*VLOOKUP('Форма 1'!$F2545,'Придельники с 2022'!$B$4:$X$28,13,0),IF('Форма 1'!$AE2545=3,'Форма 1'!$H2545*VLOOKUP('Форма 1'!$F2545,'Придельники с 2022'!$B$4:$X$28,12,0)))))</f>
        <v/>
      </c>
      <c r="O2545" s="103" t="str">
        <f>IF(ISNUMBER('Форма 1'!AF2545),'Форма 1'!$H2545*VLOOKUP('Форма 1'!$F2545,'Придельники с 2022'!$B$4:$X$28,'Форма 1'!AF$8),"")</f>
        <v/>
      </c>
      <c r="P2545" s="87"/>
      <c r="Q2545" s="103" t="str">
        <f>IF(ISNUMBER('Форма 1'!AH2545),'Форма 1'!$H2545*VLOOKUP('Форма 1'!$F2545,'Придельники с 2022'!$B$4:$X$28,'Форма 1'!AH$8),"")</f>
        <v/>
      </c>
      <c r="R2545" s="103" t="str">
        <f>IF(ISNUMBER('Форма 1'!AI2545),'Форма 1'!$H2545*VLOOKUP('Форма 1'!$F2545,'Придельники с 2022'!$B$4:$X$28,'Форма 1'!AI$8),"")</f>
        <v/>
      </c>
      <c r="S2545" s="103" t="str">
        <f>IF(ISNUMBER('Форма 1'!AJ2545),'Форма 1'!$H2545*VLOOKUP('Форма 1'!$F2545,'Придельники с 2022'!$B$4:$X$28,'Форма 1'!AJ$8),"")</f>
        <v/>
      </c>
      <c r="T2545" s="87"/>
    </row>
    <row r="2546" spans="1:20">
      <c r="A2546" s="188">
        <f t="shared" si="215"/>
        <v>236</v>
      </c>
      <c r="B2546" s="189" t="s">
        <v>2487</v>
      </c>
      <c r="C2546" s="99">
        <f t="shared" si="216"/>
        <v>16069966</v>
      </c>
      <c r="D2546" s="103" t="str">
        <f>IF(ISNUMBER('Форма 1'!U2546),'Форма 1'!$H2546*VLOOKUP('Форма 1'!$F2546,'Придельники с 2022'!$B$4:$X$28,'Форма 1'!U$8),"")</f>
        <v/>
      </c>
      <c r="E2546" s="103" t="str">
        <f>IF(ISNUMBER('Форма 1'!V2546),'Форма 1'!$H2546*VLOOKUP('Форма 1'!$F2546,'Придельники с 2022'!$B$4:$X$28,'Форма 1'!V$8),"")</f>
        <v/>
      </c>
      <c r="F2546" s="103">
        <f>IF(ISNUMBER('Форма 1'!W2546),'Форма 1'!$H2546*VLOOKUP('Форма 1'!$F2546,'Придельники с 2022'!$B$4:$X$28,'Форма 1'!W$8),"")</f>
        <v>4933149.68</v>
      </c>
      <c r="G2546" s="103">
        <f>IF(ISNUMBER('Форма 1'!X2546),'Форма 1'!$H2546*VLOOKUP('Форма 1'!$F2546,'Придельники с 2022'!$B$4:$X$28,'Форма 1'!X$8),"")</f>
        <v>3064132.5200000005</v>
      </c>
      <c r="H2546" s="103">
        <f>IF(ISNUMBER('Форма 1'!Y2546),'Форма 1'!$H2546*VLOOKUP('Форма 1'!$F2546,'Придельники с 2022'!$B$4:$X$28,'Форма 1'!Y$8),"")</f>
        <v>8072683.8000000007</v>
      </c>
      <c r="I2546" s="103" t="str">
        <f>IF(ISNUMBER('Форма 1'!Z2546),'Форма 1'!$H2546*VLOOKUP('Форма 1'!$F2546,'Придельники с 2022'!$B$4:$X$28,'Форма 1'!Z$8),"")</f>
        <v/>
      </c>
      <c r="J2546" s="103" t="str">
        <f>IF(ISNUMBER('Форма 1'!AA2546),'Форма 1'!$H2546*VLOOKUP('Форма 1'!$F2546,'Придельники с 2022'!$B$4:$X$28,'Форма 1'!AA$8),"")</f>
        <v/>
      </c>
      <c r="K2546" s="90"/>
      <c r="L2546" s="87"/>
      <c r="M2546" s="103" t="str">
        <f>IF(ISNUMBER('Форма 1'!AD2546),'Форма 1'!$H2546*VLOOKUP('Форма 1'!$F2546,'Придельники с 2022'!$B$4:$X$28,'Форма 1'!AD$8),"")</f>
        <v/>
      </c>
      <c r="N2546" s="103" t="str">
        <f>IF(ISBLANK('Форма 1'!$AE2546),"",IF('Форма 1'!$AE2546=1,'Форма 1'!$H2546*VLOOKUP('Форма 1'!$F2546,'Придельники с 2022'!$B$4:$X$28,'Форма 1'!$AE$8,0),IF('Форма 1'!$AE2546=2,'Форма 1'!$H2546*VLOOKUP('Форма 1'!$F2546,'Придельники с 2022'!$B$4:$X$28,13,0),IF('Форма 1'!$AE2546=3,'Форма 1'!$H2546*VLOOKUP('Форма 1'!$F2546,'Придельники с 2022'!$B$4:$X$28,12,0)))))</f>
        <v/>
      </c>
      <c r="O2546" s="103" t="str">
        <f>IF(ISNUMBER('Форма 1'!AF2546),'Форма 1'!$H2546*VLOOKUP('Форма 1'!$F2546,'Придельники с 2022'!$B$4:$X$28,'Форма 1'!AF$8),"")</f>
        <v/>
      </c>
      <c r="P2546" s="87"/>
      <c r="Q2546" s="103" t="str">
        <f>IF(ISNUMBER('Форма 1'!AH2546),'Форма 1'!$H2546*VLOOKUP('Форма 1'!$F2546,'Придельники с 2022'!$B$4:$X$28,'Форма 1'!AH$8),"")</f>
        <v/>
      </c>
      <c r="R2546" s="103" t="str">
        <f>IF(ISNUMBER('Форма 1'!AI2546),'Форма 1'!$H2546*VLOOKUP('Форма 1'!$F2546,'Придельники с 2022'!$B$4:$X$28,'Форма 1'!AI$8),"")</f>
        <v/>
      </c>
      <c r="S2546" s="103" t="str">
        <f>IF(ISNUMBER('Форма 1'!AJ2546),'Форма 1'!$H2546*VLOOKUP('Форма 1'!$F2546,'Придельники с 2022'!$B$4:$X$28,'Форма 1'!AJ$8),"")</f>
        <v/>
      </c>
      <c r="T2546" s="87"/>
    </row>
    <row r="2547" spans="1:20">
      <c r="A2547" s="188">
        <f t="shared" si="215"/>
        <v>237</v>
      </c>
      <c r="B2547" s="189" t="s">
        <v>2488</v>
      </c>
      <c r="C2547" s="99">
        <f t="shared" si="216"/>
        <v>20124430.760000002</v>
      </c>
      <c r="D2547" s="103">
        <f>IF(ISNUMBER('Форма 1'!U2547),'Форма 1'!$H2547*VLOOKUP('Форма 1'!$F2547,'Придельники с 2022'!$B$4:$X$28,'Форма 1'!U$8),"")</f>
        <v>1176209.58</v>
      </c>
      <c r="E2547" s="103">
        <f>IF(ISNUMBER('Форма 1'!V2547),'Форма 1'!$H2547*VLOOKUP('Форма 1'!$F2547,'Придельники с 2022'!$B$4:$X$28,'Форма 1'!V$8),"")</f>
        <v>13347790.680000002</v>
      </c>
      <c r="F2547" s="103">
        <f>IF(ISNUMBER('Форма 1'!W2547),'Форма 1'!$H2547*VLOOKUP('Форма 1'!$F2547,'Придельники с 2022'!$B$4:$X$28,'Форма 1'!W$8),"")</f>
        <v>2124159.31</v>
      </c>
      <c r="G2547" s="103">
        <f>IF(ISNUMBER('Форма 1'!X2547),'Форма 1'!$H2547*VLOOKUP('Форма 1'!$F2547,'Придельники с 2022'!$B$4:$X$28,'Форма 1'!X$8),"")</f>
        <v>600340.09</v>
      </c>
      <c r="H2547" s="103">
        <f>IF(ISNUMBER('Форма 1'!Y2547),'Форма 1'!$H2547*VLOOKUP('Форма 1'!$F2547,'Придельники с 2022'!$B$4:$X$28,'Форма 1'!Y$8),"")</f>
        <v>1851534.58</v>
      </c>
      <c r="I2547" s="103">
        <f>IF(ISNUMBER('Форма 1'!Z2547),'Форма 1'!$H2547*VLOOKUP('Форма 1'!$F2547,'Придельники с 2022'!$B$4:$X$28,'Форма 1'!Z$8),"")</f>
        <v>1024396.5199999999</v>
      </c>
      <c r="J2547" s="103" t="str">
        <f>IF(ISNUMBER('Форма 1'!AA2547),'Форма 1'!$H2547*VLOOKUP('Форма 1'!$F2547,'Придельники с 2022'!$B$4:$X$28,'Форма 1'!AA$8),"")</f>
        <v/>
      </c>
      <c r="K2547" s="90"/>
      <c r="L2547" s="87"/>
      <c r="M2547" s="103" t="str">
        <f>IF(ISNUMBER('Форма 1'!AD2547),'Форма 1'!$H2547*VLOOKUP('Форма 1'!$F2547,'Придельники с 2022'!$B$4:$X$28,'Форма 1'!AD$8),"")</f>
        <v/>
      </c>
      <c r="N2547" s="103" t="str">
        <f>IF(ISBLANK('Форма 1'!$AE2547),"",IF('Форма 1'!$AE2547=1,'Форма 1'!$H2547*VLOOKUP('Форма 1'!$F2547,'Придельники с 2022'!$B$4:$X$28,'Форма 1'!$AE$8,0),IF('Форма 1'!$AE2547=2,'Форма 1'!$H2547*VLOOKUP('Форма 1'!$F2547,'Придельники с 2022'!$B$4:$X$28,13,0),IF('Форма 1'!$AE2547=3,'Форма 1'!$H2547*VLOOKUP('Форма 1'!$F2547,'Придельники с 2022'!$B$4:$X$28,12,0)))))</f>
        <v/>
      </c>
      <c r="O2547" s="103" t="str">
        <f>IF(ISNUMBER('Форма 1'!AF2547),'Форма 1'!$H2547*VLOOKUP('Форма 1'!$F2547,'Придельники с 2022'!$B$4:$X$28,'Форма 1'!AF$8),"")</f>
        <v/>
      </c>
      <c r="P2547" s="87"/>
      <c r="Q2547" s="103" t="str">
        <f>IF(ISNUMBER('Форма 1'!AH2547),'Форма 1'!$H2547*VLOOKUP('Форма 1'!$F2547,'Придельники с 2022'!$B$4:$X$28,'Форма 1'!AH$8),"")</f>
        <v/>
      </c>
      <c r="R2547" s="103" t="str">
        <f>IF(ISNUMBER('Форма 1'!AI2547),'Форма 1'!$H2547*VLOOKUP('Форма 1'!$F2547,'Придельники с 2022'!$B$4:$X$28,'Форма 1'!AI$8),"")</f>
        <v/>
      </c>
      <c r="S2547" s="103" t="str">
        <f>IF(ISNUMBER('Форма 1'!AJ2547),'Форма 1'!$H2547*VLOOKUP('Форма 1'!$F2547,'Придельники с 2022'!$B$4:$X$28,'Форма 1'!AJ$8),"")</f>
        <v/>
      </c>
      <c r="T2547" s="87"/>
    </row>
    <row r="2548" spans="1:20">
      <c r="A2548" s="188">
        <f t="shared" si="215"/>
        <v>238</v>
      </c>
      <c r="B2548" s="189" t="s">
        <v>2489</v>
      </c>
      <c r="C2548" s="99">
        <f t="shared" si="216"/>
        <v>4928984.5</v>
      </c>
      <c r="D2548" s="103" t="str">
        <f>IF(ISNUMBER('Форма 1'!U2548),'Форма 1'!$H2548*VLOOKUP('Форма 1'!$F2548,'Придельники с 2022'!$B$4:$X$28,'Форма 1'!U$8),"")</f>
        <v/>
      </c>
      <c r="E2548" s="103" t="str">
        <f>IF(ISNUMBER('Форма 1'!V2548),'Форма 1'!$H2548*VLOOKUP('Форма 1'!$F2548,'Придельники с 2022'!$B$4:$X$28,'Форма 1'!V$8),"")</f>
        <v/>
      </c>
      <c r="F2548" s="103">
        <f>IF(ISNUMBER('Форма 1'!W2548),'Форма 1'!$H2548*VLOOKUP('Форма 1'!$F2548,'Придельники с 2022'!$B$4:$X$28,'Форма 1'!W$8),"")</f>
        <v>1513097.06</v>
      </c>
      <c r="G2548" s="103">
        <f>IF(ISNUMBER('Форма 1'!X2548),'Форма 1'!$H2548*VLOOKUP('Форма 1'!$F2548,'Придельники с 2022'!$B$4:$X$28,'Форма 1'!X$8),"")</f>
        <v>939831.59000000008</v>
      </c>
      <c r="H2548" s="103">
        <f>IF(ISNUMBER('Форма 1'!Y2548),'Форма 1'!$H2548*VLOOKUP('Форма 1'!$F2548,'Придельники с 2022'!$B$4:$X$28,'Форма 1'!Y$8),"")</f>
        <v>2476055.85</v>
      </c>
      <c r="I2548" s="103" t="str">
        <f>IF(ISNUMBER('Форма 1'!Z2548),'Форма 1'!$H2548*VLOOKUP('Форма 1'!$F2548,'Придельники с 2022'!$B$4:$X$28,'Форма 1'!Z$8),"")</f>
        <v/>
      </c>
      <c r="J2548" s="103" t="str">
        <f>IF(ISNUMBER('Форма 1'!AA2548),'Форма 1'!$H2548*VLOOKUP('Форма 1'!$F2548,'Придельники с 2022'!$B$4:$X$28,'Форма 1'!AA$8),"")</f>
        <v/>
      </c>
      <c r="K2548" s="90"/>
      <c r="L2548" s="87"/>
      <c r="M2548" s="103" t="str">
        <f>IF(ISNUMBER('Форма 1'!AD2548),'Форма 1'!$H2548*VLOOKUP('Форма 1'!$F2548,'Придельники с 2022'!$B$4:$X$28,'Форма 1'!AD$8),"")</f>
        <v/>
      </c>
      <c r="N2548" s="103" t="str">
        <f>IF(ISBLANK('Форма 1'!$AE2548),"",IF('Форма 1'!$AE2548=1,'Форма 1'!$H2548*VLOOKUP('Форма 1'!$F2548,'Придельники с 2022'!$B$4:$X$28,'Форма 1'!$AE$8,0),IF('Форма 1'!$AE2548=2,'Форма 1'!$H2548*VLOOKUP('Форма 1'!$F2548,'Придельники с 2022'!$B$4:$X$28,13,0),IF('Форма 1'!$AE2548=3,'Форма 1'!$H2548*VLOOKUP('Форма 1'!$F2548,'Придельники с 2022'!$B$4:$X$28,12,0)))))</f>
        <v/>
      </c>
      <c r="O2548" s="103" t="str">
        <f>IF(ISNUMBER('Форма 1'!AF2548),'Форма 1'!$H2548*VLOOKUP('Форма 1'!$F2548,'Придельники с 2022'!$B$4:$X$28,'Форма 1'!AF$8),"")</f>
        <v/>
      </c>
      <c r="P2548" s="87"/>
      <c r="Q2548" s="103" t="str">
        <f>IF(ISNUMBER('Форма 1'!AH2548),'Форма 1'!$H2548*VLOOKUP('Форма 1'!$F2548,'Придельники с 2022'!$B$4:$X$28,'Форма 1'!AH$8),"")</f>
        <v/>
      </c>
      <c r="R2548" s="103" t="str">
        <f>IF(ISNUMBER('Форма 1'!AI2548),'Форма 1'!$H2548*VLOOKUP('Форма 1'!$F2548,'Придельники с 2022'!$B$4:$X$28,'Форма 1'!AI$8),"")</f>
        <v/>
      </c>
      <c r="S2548" s="103" t="str">
        <f>IF(ISNUMBER('Форма 1'!AJ2548),'Форма 1'!$H2548*VLOOKUP('Форма 1'!$F2548,'Придельники с 2022'!$B$4:$X$28,'Форма 1'!AJ$8),"")</f>
        <v/>
      </c>
      <c r="T2548" s="87"/>
    </row>
    <row r="2549" spans="1:20">
      <c r="A2549" s="188">
        <f t="shared" si="215"/>
        <v>239</v>
      </c>
      <c r="B2549" s="189" t="s">
        <v>2490</v>
      </c>
      <c r="C2549" s="99">
        <f t="shared" si="216"/>
        <v>14132233.500000002</v>
      </c>
      <c r="D2549" s="103" t="str">
        <f>IF(ISNUMBER('Форма 1'!U2549),'Форма 1'!$H2549*VLOOKUP('Форма 1'!$F2549,'Придельники с 2022'!$B$4:$X$28,'Форма 1'!U$8),"")</f>
        <v/>
      </c>
      <c r="E2549" s="103" t="str">
        <f>IF(ISNUMBER('Форма 1'!V2549),'Форма 1'!$H2549*VLOOKUP('Форма 1'!$F2549,'Придельники с 2022'!$B$4:$X$28,'Форма 1'!V$8),"")</f>
        <v/>
      </c>
      <c r="F2549" s="103">
        <f>IF(ISNUMBER('Форма 1'!W2549),'Форма 1'!$H2549*VLOOKUP('Форма 1'!$F2549,'Придельники с 2022'!$B$4:$X$28,'Форма 1'!W$8),"")</f>
        <v>4338305.58</v>
      </c>
      <c r="G2549" s="103">
        <f>IF(ISNUMBER('Форма 1'!X2549),'Форма 1'!$H2549*VLOOKUP('Форма 1'!$F2549,'Придельники с 2022'!$B$4:$X$28,'Форма 1'!X$8),"")</f>
        <v>2694656.3700000006</v>
      </c>
      <c r="H2549" s="103">
        <f>IF(ISNUMBER('Форма 1'!Y2549),'Форма 1'!$H2549*VLOOKUP('Форма 1'!$F2549,'Придельники с 2022'!$B$4:$X$28,'Форма 1'!Y$8),"")</f>
        <v>7099271.5500000007</v>
      </c>
      <c r="I2549" s="103" t="str">
        <f>IF(ISNUMBER('Форма 1'!Z2549),'Форма 1'!$H2549*VLOOKUP('Форма 1'!$F2549,'Придельники с 2022'!$B$4:$X$28,'Форма 1'!Z$8),"")</f>
        <v/>
      </c>
      <c r="J2549" s="103" t="str">
        <f>IF(ISNUMBER('Форма 1'!AA2549),'Форма 1'!$H2549*VLOOKUP('Форма 1'!$F2549,'Придельники с 2022'!$B$4:$X$28,'Форма 1'!AA$8),"")</f>
        <v/>
      </c>
      <c r="K2549" s="90"/>
      <c r="L2549" s="87"/>
      <c r="M2549" s="103" t="str">
        <f>IF(ISNUMBER('Форма 1'!AD2549),'Форма 1'!$H2549*VLOOKUP('Форма 1'!$F2549,'Придельники с 2022'!$B$4:$X$28,'Форма 1'!AD$8),"")</f>
        <v/>
      </c>
      <c r="N2549" s="103" t="str">
        <f>IF(ISBLANK('Форма 1'!$AE2549),"",IF('Форма 1'!$AE2549=1,'Форма 1'!$H2549*VLOOKUP('Форма 1'!$F2549,'Придельники с 2022'!$B$4:$X$28,'Форма 1'!$AE$8,0),IF('Форма 1'!$AE2549=2,'Форма 1'!$H2549*VLOOKUP('Форма 1'!$F2549,'Придельники с 2022'!$B$4:$X$28,13,0),IF('Форма 1'!$AE2549=3,'Форма 1'!$H2549*VLOOKUP('Форма 1'!$F2549,'Придельники с 2022'!$B$4:$X$28,12,0)))))</f>
        <v/>
      </c>
      <c r="O2549" s="103" t="str">
        <f>IF(ISNUMBER('Форма 1'!AF2549),'Форма 1'!$H2549*VLOOKUP('Форма 1'!$F2549,'Придельники с 2022'!$B$4:$X$28,'Форма 1'!AF$8),"")</f>
        <v/>
      </c>
      <c r="P2549" s="87"/>
      <c r="Q2549" s="103" t="str">
        <f>IF(ISNUMBER('Форма 1'!AH2549),'Форма 1'!$H2549*VLOOKUP('Форма 1'!$F2549,'Придельники с 2022'!$B$4:$X$28,'Форма 1'!AH$8),"")</f>
        <v/>
      </c>
      <c r="R2549" s="103" t="str">
        <f>IF(ISNUMBER('Форма 1'!AI2549),'Форма 1'!$H2549*VLOOKUP('Форма 1'!$F2549,'Придельники с 2022'!$B$4:$X$28,'Форма 1'!AI$8),"")</f>
        <v/>
      </c>
      <c r="S2549" s="103" t="str">
        <f>IF(ISNUMBER('Форма 1'!AJ2549),'Форма 1'!$H2549*VLOOKUP('Форма 1'!$F2549,'Придельники с 2022'!$B$4:$X$28,'Форма 1'!AJ$8),"")</f>
        <v/>
      </c>
      <c r="T2549" s="87"/>
    </row>
    <row r="2550" spans="1:20">
      <c r="A2550" s="188">
        <f t="shared" si="215"/>
        <v>240</v>
      </c>
      <c r="B2550" s="189" t="s">
        <v>2491</v>
      </c>
      <c r="C2550" s="99">
        <f t="shared" si="216"/>
        <v>15933395.5</v>
      </c>
      <c r="D2550" s="103" t="str">
        <f>IF(ISNUMBER('Форма 1'!U2550),'Форма 1'!$H2550*VLOOKUP('Форма 1'!$F2550,'Придельники с 2022'!$B$4:$X$28,'Форма 1'!U$8),"")</f>
        <v/>
      </c>
      <c r="E2550" s="103" t="str">
        <f>IF(ISNUMBER('Форма 1'!V2550),'Форма 1'!$H2550*VLOOKUP('Форма 1'!$F2550,'Придельники с 2022'!$B$4:$X$28,'Форма 1'!V$8),"")</f>
        <v/>
      </c>
      <c r="F2550" s="103">
        <f>IF(ISNUMBER('Форма 1'!W2550),'Форма 1'!$H2550*VLOOKUP('Форма 1'!$F2550,'Придельники с 2022'!$B$4:$X$28,'Форма 1'!W$8),"")</f>
        <v>4891225.34</v>
      </c>
      <c r="G2550" s="103">
        <f>IF(ISNUMBER('Форма 1'!X2550),'Форма 1'!$H2550*VLOOKUP('Форма 1'!$F2550,'Придельники с 2022'!$B$4:$X$28,'Форма 1'!X$8),"")</f>
        <v>3038092.0100000002</v>
      </c>
      <c r="H2550" s="103">
        <f>IF(ISNUMBER('Форма 1'!Y2550),'Форма 1'!$H2550*VLOOKUP('Форма 1'!$F2550,'Придельники с 2022'!$B$4:$X$28,'Форма 1'!Y$8),"")</f>
        <v>8004078.1500000004</v>
      </c>
      <c r="I2550" s="103" t="str">
        <f>IF(ISNUMBER('Форма 1'!Z2550),'Форма 1'!$H2550*VLOOKUP('Форма 1'!$F2550,'Придельники с 2022'!$B$4:$X$28,'Форма 1'!Z$8),"")</f>
        <v/>
      </c>
      <c r="J2550" s="103" t="str">
        <f>IF(ISNUMBER('Форма 1'!AA2550),'Форма 1'!$H2550*VLOOKUP('Форма 1'!$F2550,'Придельники с 2022'!$B$4:$X$28,'Форма 1'!AA$8),"")</f>
        <v/>
      </c>
      <c r="K2550" s="90"/>
      <c r="L2550" s="87"/>
      <c r="M2550" s="103" t="str">
        <f>IF(ISNUMBER('Форма 1'!AD2550),'Форма 1'!$H2550*VLOOKUP('Форма 1'!$F2550,'Придельники с 2022'!$B$4:$X$28,'Форма 1'!AD$8),"")</f>
        <v/>
      </c>
      <c r="N2550" s="103" t="str">
        <f>IF(ISBLANK('Форма 1'!$AE2550),"",IF('Форма 1'!$AE2550=1,'Форма 1'!$H2550*VLOOKUP('Форма 1'!$F2550,'Придельники с 2022'!$B$4:$X$28,'Форма 1'!$AE$8,0),IF('Форма 1'!$AE2550=2,'Форма 1'!$H2550*VLOOKUP('Форма 1'!$F2550,'Придельники с 2022'!$B$4:$X$28,13,0),IF('Форма 1'!$AE2550=3,'Форма 1'!$H2550*VLOOKUP('Форма 1'!$F2550,'Придельники с 2022'!$B$4:$X$28,12,0)))))</f>
        <v/>
      </c>
      <c r="O2550" s="103" t="str">
        <f>IF(ISNUMBER('Форма 1'!AF2550),'Форма 1'!$H2550*VLOOKUP('Форма 1'!$F2550,'Придельники с 2022'!$B$4:$X$28,'Форма 1'!AF$8),"")</f>
        <v/>
      </c>
      <c r="P2550" s="87"/>
      <c r="Q2550" s="103" t="str">
        <f>IF(ISNUMBER('Форма 1'!AH2550),'Форма 1'!$H2550*VLOOKUP('Форма 1'!$F2550,'Придельники с 2022'!$B$4:$X$28,'Форма 1'!AH$8),"")</f>
        <v/>
      </c>
      <c r="R2550" s="103" t="str">
        <f>IF(ISNUMBER('Форма 1'!AI2550),'Форма 1'!$H2550*VLOOKUP('Форма 1'!$F2550,'Придельники с 2022'!$B$4:$X$28,'Форма 1'!AI$8),"")</f>
        <v/>
      </c>
      <c r="S2550" s="103" t="str">
        <f>IF(ISNUMBER('Форма 1'!AJ2550),'Форма 1'!$H2550*VLOOKUP('Форма 1'!$F2550,'Придельники с 2022'!$B$4:$X$28,'Форма 1'!AJ$8),"")</f>
        <v/>
      </c>
      <c r="T2550" s="87"/>
    </row>
    <row r="2551" spans="1:20">
      <c r="A2551" s="188">
        <f t="shared" si="215"/>
        <v>241</v>
      </c>
      <c r="B2551" s="189" t="s">
        <v>2492</v>
      </c>
      <c r="C2551" s="99">
        <f t="shared" si="216"/>
        <v>16130493.5</v>
      </c>
      <c r="D2551" s="103" t="str">
        <f>IF(ISNUMBER('Форма 1'!U2551),'Форма 1'!$H2551*VLOOKUP('Форма 1'!$F2551,'Придельники с 2022'!$B$4:$X$28,'Форма 1'!U$8),"")</f>
        <v/>
      </c>
      <c r="E2551" s="103" t="str">
        <f>IF(ISNUMBER('Форма 1'!V2551),'Форма 1'!$H2551*VLOOKUP('Форма 1'!$F2551,'Придельники с 2022'!$B$4:$X$28,'Форма 1'!V$8),"")</f>
        <v/>
      </c>
      <c r="F2551" s="103">
        <f>IF(ISNUMBER('Форма 1'!W2551),'Форма 1'!$H2551*VLOOKUP('Форма 1'!$F2551,'Придельники с 2022'!$B$4:$X$28,'Форма 1'!W$8),"")</f>
        <v>4951730.38</v>
      </c>
      <c r="G2551" s="103">
        <f>IF(ISNUMBER('Форма 1'!X2551),'Форма 1'!$H2551*VLOOKUP('Форма 1'!$F2551,'Придельники с 2022'!$B$4:$X$28,'Форма 1'!X$8),"")</f>
        <v>3075673.5700000003</v>
      </c>
      <c r="H2551" s="103">
        <f>IF(ISNUMBER('Форма 1'!Y2551),'Форма 1'!$H2551*VLOOKUP('Форма 1'!$F2551,'Придельники с 2022'!$B$4:$X$28,'Форма 1'!Y$8),"")</f>
        <v>8103089.5500000007</v>
      </c>
      <c r="I2551" s="103" t="str">
        <f>IF(ISNUMBER('Форма 1'!Z2551),'Форма 1'!$H2551*VLOOKUP('Форма 1'!$F2551,'Придельники с 2022'!$B$4:$X$28,'Форма 1'!Z$8),"")</f>
        <v/>
      </c>
      <c r="J2551" s="103" t="str">
        <f>IF(ISNUMBER('Форма 1'!AA2551),'Форма 1'!$H2551*VLOOKUP('Форма 1'!$F2551,'Придельники с 2022'!$B$4:$X$28,'Форма 1'!AA$8),"")</f>
        <v/>
      </c>
      <c r="K2551" s="90"/>
      <c r="L2551" s="87"/>
      <c r="M2551" s="103" t="str">
        <f>IF(ISNUMBER('Форма 1'!AD2551),'Форма 1'!$H2551*VLOOKUP('Форма 1'!$F2551,'Придельники с 2022'!$B$4:$X$28,'Форма 1'!AD$8),"")</f>
        <v/>
      </c>
      <c r="N2551" s="103" t="str">
        <f>IF(ISBLANK('Форма 1'!$AE2551),"",IF('Форма 1'!$AE2551=1,'Форма 1'!$H2551*VLOOKUP('Форма 1'!$F2551,'Придельники с 2022'!$B$4:$X$28,'Форма 1'!$AE$8,0),IF('Форма 1'!$AE2551=2,'Форма 1'!$H2551*VLOOKUP('Форма 1'!$F2551,'Придельники с 2022'!$B$4:$X$28,13,0),IF('Форма 1'!$AE2551=3,'Форма 1'!$H2551*VLOOKUP('Форма 1'!$F2551,'Придельники с 2022'!$B$4:$X$28,12,0)))))</f>
        <v/>
      </c>
      <c r="O2551" s="103" t="str">
        <f>IF(ISNUMBER('Форма 1'!AF2551),'Форма 1'!$H2551*VLOOKUP('Форма 1'!$F2551,'Придельники с 2022'!$B$4:$X$28,'Форма 1'!AF$8),"")</f>
        <v/>
      </c>
      <c r="P2551" s="87"/>
      <c r="Q2551" s="103" t="str">
        <f>IF(ISNUMBER('Форма 1'!AH2551),'Форма 1'!$H2551*VLOOKUP('Форма 1'!$F2551,'Придельники с 2022'!$B$4:$X$28,'Форма 1'!AH$8),"")</f>
        <v/>
      </c>
      <c r="R2551" s="103" t="str">
        <f>IF(ISNUMBER('Форма 1'!AI2551),'Форма 1'!$H2551*VLOOKUP('Форма 1'!$F2551,'Придельники с 2022'!$B$4:$X$28,'Форма 1'!AI$8),"")</f>
        <v/>
      </c>
      <c r="S2551" s="103" t="str">
        <f>IF(ISNUMBER('Форма 1'!AJ2551),'Форма 1'!$H2551*VLOOKUP('Форма 1'!$F2551,'Придельники с 2022'!$B$4:$X$28,'Форма 1'!AJ$8),"")</f>
        <v/>
      </c>
      <c r="T2551" s="87"/>
    </row>
    <row r="2552" spans="1:20">
      <c r="A2552" s="188">
        <f t="shared" si="215"/>
        <v>242</v>
      </c>
      <c r="B2552" s="189" t="s">
        <v>2493</v>
      </c>
      <c r="C2552" s="99">
        <f t="shared" si="216"/>
        <v>16540205</v>
      </c>
      <c r="D2552" s="103" t="str">
        <f>IF(ISNUMBER('Форма 1'!U2552),'Форма 1'!$H2552*VLOOKUP('Форма 1'!$F2552,'Придельники с 2022'!$B$4:$X$28,'Форма 1'!U$8),"")</f>
        <v/>
      </c>
      <c r="E2552" s="103" t="str">
        <f>IF(ISNUMBER('Форма 1'!V2552),'Форма 1'!$H2552*VLOOKUP('Форма 1'!$F2552,'Придельники с 2022'!$B$4:$X$28,'Форма 1'!V$8),"")</f>
        <v/>
      </c>
      <c r="F2552" s="103">
        <f>IF(ISNUMBER('Форма 1'!W2552),'Форма 1'!$H2552*VLOOKUP('Форма 1'!$F2552,'Придельники с 2022'!$B$4:$X$28,'Форма 1'!W$8),"")</f>
        <v>5077503.3999999994</v>
      </c>
      <c r="G2552" s="103">
        <f>IF(ISNUMBER('Форма 1'!X2552),'Форма 1'!$H2552*VLOOKUP('Форма 1'!$F2552,'Придельники с 2022'!$B$4:$X$28,'Форма 1'!X$8),"")</f>
        <v>3153795.1</v>
      </c>
      <c r="H2552" s="103">
        <f>IF(ISNUMBER('Форма 1'!Y2552),'Форма 1'!$H2552*VLOOKUP('Форма 1'!$F2552,'Придельники с 2022'!$B$4:$X$28,'Форма 1'!Y$8),"")</f>
        <v>8308906.5</v>
      </c>
      <c r="I2552" s="103" t="str">
        <f>IF(ISNUMBER('Форма 1'!Z2552),'Форма 1'!$H2552*VLOOKUP('Форма 1'!$F2552,'Придельники с 2022'!$B$4:$X$28,'Форма 1'!Z$8),"")</f>
        <v/>
      </c>
      <c r="J2552" s="103" t="str">
        <f>IF(ISNUMBER('Форма 1'!AA2552),'Форма 1'!$H2552*VLOOKUP('Форма 1'!$F2552,'Придельники с 2022'!$B$4:$X$28,'Форма 1'!AA$8),"")</f>
        <v/>
      </c>
      <c r="K2552" s="90"/>
      <c r="L2552" s="87"/>
      <c r="M2552" s="103" t="str">
        <f>IF(ISNUMBER('Форма 1'!AD2552),'Форма 1'!$H2552*VLOOKUP('Форма 1'!$F2552,'Придельники с 2022'!$B$4:$X$28,'Форма 1'!AD$8),"")</f>
        <v/>
      </c>
      <c r="N2552" s="103" t="str">
        <f>IF(ISBLANK('Форма 1'!$AE2552),"",IF('Форма 1'!$AE2552=1,'Форма 1'!$H2552*VLOOKUP('Форма 1'!$F2552,'Придельники с 2022'!$B$4:$X$28,'Форма 1'!$AE$8,0),IF('Форма 1'!$AE2552=2,'Форма 1'!$H2552*VLOOKUP('Форма 1'!$F2552,'Придельники с 2022'!$B$4:$X$28,13,0),IF('Форма 1'!$AE2552=3,'Форма 1'!$H2552*VLOOKUP('Форма 1'!$F2552,'Придельники с 2022'!$B$4:$X$28,12,0)))))</f>
        <v/>
      </c>
      <c r="O2552" s="103" t="str">
        <f>IF(ISNUMBER('Форма 1'!AF2552),'Форма 1'!$H2552*VLOOKUP('Форма 1'!$F2552,'Придельники с 2022'!$B$4:$X$28,'Форма 1'!AF$8),"")</f>
        <v/>
      </c>
      <c r="P2552" s="87"/>
      <c r="Q2552" s="103" t="str">
        <f>IF(ISNUMBER('Форма 1'!AH2552),'Форма 1'!$H2552*VLOOKUP('Форма 1'!$F2552,'Придельники с 2022'!$B$4:$X$28,'Форма 1'!AH$8),"")</f>
        <v/>
      </c>
      <c r="R2552" s="103" t="str">
        <f>IF(ISNUMBER('Форма 1'!AI2552),'Форма 1'!$H2552*VLOOKUP('Форма 1'!$F2552,'Придельники с 2022'!$B$4:$X$28,'Форма 1'!AI$8),"")</f>
        <v/>
      </c>
      <c r="S2552" s="103" t="str">
        <f>IF(ISNUMBER('Форма 1'!AJ2552),'Форма 1'!$H2552*VLOOKUP('Форма 1'!$F2552,'Придельники с 2022'!$B$4:$X$28,'Форма 1'!AJ$8),"")</f>
        <v/>
      </c>
      <c r="T2552" s="87"/>
    </row>
    <row r="2553" spans="1:20">
      <c r="A2553" s="188">
        <f t="shared" si="215"/>
        <v>243</v>
      </c>
      <c r="B2553" s="189" t="s">
        <v>2494</v>
      </c>
      <c r="C2553" s="99">
        <f t="shared" si="216"/>
        <v>14658737.5</v>
      </c>
      <c r="D2553" s="103" t="str">
        <f>IF(ISNUMBER('Форма 1'!U2553),'Форма 1'!$H2553*VLOOKUP('Форма 1'!$F2553,'Придельники с 2022'!$B$4:$X$28,'Форма 1'!U$8),"")</f>
        <v/>
      </c>
      <c r="E2553" s="103" t="str">
        <f>IF(ISNUMBER('Форма 1'!V2553),'Форма 1'!$H2553*VLOOKUP('Форма 1'!$F2553,'Придельники с 2022'!$B$4:$X$28,'Форма 1'!V$8),"")</f>
        <v/>
      </c>
      <c r="F2553" s="103">
        <f>IF(ISNUMBER('Форма 1'!W2553),'Форма 1'!$H2553*VLOOKUP('Форма 1'!$F2553,'Придельники с 2022'!$B$4:$X$28,'Форма 1'!W$8),"")</f>
        <v>4499931.5</v>
      </c>
      <c r="G2553" s="103">
        <f>IF(ISNUMBER('Форма 1'!X2553),'Форма 1'!$H2553*VLOOKUP('Форма 1'!$F2553,'Придельники с 2022'!$B$4:$X$28,'Форма 1'!X$8),"")</f>
        <v>2795047.25</v>
      </c>
      <c r="H2553" s="103">
        <f>IF(ISNUMBER('Форма 1'!Y2553),'Форма 1'!$H2553*VLOOKUP('Форма 1'!$F2553,'Придельники с 2022'!$B$4:$X$28,'Форма 1'!Y$8),"")</f>
        <v>7363758.75</v>
      </c>
      <c r="I2553" s="103" t="str">
        <f>IF(ISNUMBER('Форма 1'!Z2553),'Форма 1'!$H2553*VLOOKUP('Форма 1'!$F2553,'Придельники с 2022'!$B$4:$X$28,'Форма 1'!Z$8),"")</f>
        <v/>
      </c>
      <c r="J2553" s="103" t="str">
        <f>IF(ISNUMBER('Форма 1'!AA2553),'Форма 1'!$H2553*VLOOKUP('Форма 1'!$F2553,'Придельники с 2022'!$B$4:$X$28,'Форма 1'!AA$8),"")</f>
        <v/>
      </c>
      <c r="K2553" s="90"/>
      <c r="L2553" s="87"/>
      <c r="M2553" s="103" t="str">
        <f>IF(ISNUMBER('Форма 1'!AD2553),'Форма 1'!$H2553*VLOOKUP('Форма 1'!$F2553,'Придельники с 2022'!$B$4:$X$28,'Форма 1'!AD$8),"")</f>
        <v/>
      </c>
      <c r="N2553" s="103" t="str">
        <f>IF(ISBLANK('Форма 1'!$AE2553),"",IF('Форма 1'!$AE2553=1,'Форма 1'!$H2553*VLOOKUP('Форма 1'!$F2553,'Придельники с 2022'!$B$4:$X$28,'Форма 1'!$AE$8,0),IF('Форма 1'!$AE2553=2,'Форма 1'!$H2553*VLOOKUP('Форма 1'!$F2553,'Придельники с 2022'!$B$4:$X$28,13,0),IF('Форма 1'!$AE2553=3,'Форма 1'!$H2553*VLOOKUP('Форма 1'!$F2553,'Придельники с 2022'!$B$4:$X$28,12,0)))))</f>
        <v/>
      </c>
      <c r="O2553" s="103" t="str">
        <f>IF(ISNUMBER('Форма 1'!AF2553),'Форма 1'!$H2553*VLOOKUP('Форма 1'!$F2553,'Придельники с 2022'!$B$4:$X$28,'Форма 1'!AF$8),"")</f>
        <v/>
      </c>
      <c r="P2553" s="87"/>
      <c r="Q2553" s="103" t="str">
        <f>IF(ISNUMBER('Форма 1'!AH2553),'Форма 1'!$H2553*VLOOKUP('Форма 1'!$F2553,'Придельники с 2022'!$B$4:$X$28,'Форма 1'!AH$8),"")</f>
        <v/>
      </c>
      <c r="R2553" s="103" t="str">
        <f>IF(ISNUMBER('Форма 1'!AI2553),'Форма 1'!$H2553*VLOOKUP('Форма 1'!$F2553,'Придельники с 2022'!$B$4:$X$28,'Форма 1'!AI$8),"")</f>
        <v/>
      </c>
      <c r="S2553" s="103" t="str">
        <f>IF(ISNUMBER('Форма 1'!AJ2553),'Форма 1'!$H2553*VLOOKUP('Форма 1'!$F2553,'Придельники с 2022'!$B$4:$X$28,'Форма 1'!AJ$8),"")</f>
        <v/>
      </c>
      <c r="T2553" s="87"/>
    </row>
    <row r="2554" spans="1:20">
      <c r="A2554" s="188">
        <f t="shared" si="215"/>
        <v>244</v>
      </c>
      <c r="B2554" s="189" t="s">
        <v>2495</v>
      </c>
      <c r="C2554" s="99">
        <f t="shared" si="216"/>
        <v>5267597.5</v>
      </c>
      <c r="D2554" s="103" t="str">
        <f>IF(ISNUMBER('Форма 1'!U2554),'Форма 1'!$H2554*VLOOKUP('Форма 1'!$F2554,'Придельники с 2022'!$B$4:$X$28,'Форма 1'!U$8),"")</f>
        <v/>
      </c>
      <c r="E2554" s="103" t="str">
        <f>IF(ISNUMBER('Форма 1'!V2554),'Форма 1'!$H2554*VLOOKUP('Форма 1'!$F2554,'Придельники с 2022'!$B$4:$X$28,'Форма 1'!V$8),"")</f>
        <v/>
      </c>
      <c r="F2554" s="103">
        <f>IF(ISNUMBER('Форма 1'!W2554),'Форма 1'!$H2554*VLOOKUP('Форма 1'!$F2554,'Придельники с 2022'!$B$4:$X$28,'Форма 1'!W$8),"")</f>
        <v>1617044.2999999998</v>
      </c>
      <c r="G2554" s="103">
        <f>IF(ISNUMBER('Форма 1'!X2554),'Форма 1'!$H2554*VLOOKUP('Форма 1'!$F2554,'Придельники с 2022'!$B$4:$X$28,'Форма 1'!X$8),"")</f>
        <v>1004396.4500000001</v>
      </c>
      <c r="H2554" s="103">
        <f>IF(ISNUMBER('Форма 1'!Y2554),'Форма 1'!$H2554*VLOOKUP('Форма 1'!$F2554,'Придельники с 2022'!$B$4:$X$28,'Форма 1'!Y$8),"")</f>
        <v>2646156.75</v>
      </c>
      <c r="I2554" s="103" t="str">
        <f>IF(ISNUMBER('Форма 1'!Z2554),'Форма 1'!$H2554*VLOOKUP('Форма 1'!$F2554,'Придельники с 2022'!$B$4:$X$28,'Форма 1'!Z$8),"")</f>
        <v/>
      </c>
      <c r="J2554" s="103" t="str">
        <f>IF(ISNUMBER('Форма 1'!AA2554),'Форма 1'!$H2554*VLOOKUP('Форма 1'!$F2554,'Придельники с 2022'!$B$4:$X$28,'Форма 1'!AA$8),"")</f>
        <v/>
      </c>
      <c r="K2554" s="90"/>
      <c r="L2554" s="87"/>
      <c r="M2554" s="103" t="str">
        <f>IF(ISNUMBER('Форма 1'!AD2554),'Форма 1'!$H2554*VLOOKUP('Форма 1'!$F2554,'Придельники с 2022'!$B$4:$X$28,'Форма 1'!AD$8),"")</f>
        <v/>
      </c>
      <c r="N2554" s="103" t="str">
        <f>IF(ISBLANK('Форма 1'!$AE2554),"",IF('Форма 1'!$AE2554=1,'Форма 1'!$H2554*VLOOKUP('Форма 1'!$F2554,'Придельники с 2022'!$B$4:$X$28,'Форма 1'!$AE$8,0),IF('Форма 1'!$AE2554=2,'Форма 1'!$H2554*VLOOKUP('Форма 1'!$F2554,'Придельники с 2022'!$B$4:$X$28,13,0),IF('Форма 1'!$AE2554=3,'Форма 1'!$H2554*VLOOKUP('Форма 1'!$F2554,'Придельники с 2022'!$B$4:$X$28,12,0)))))</f>
        <v/>
      </c>
      <c r="O2554" s="103" t="str">
        <f>IF(ISNUMBER('Форма 1'!AF2554),'Форма 1'!$H2554*VLOOKUP('Форма 1'!$F2554,'Придельники с 2022'!$B$4:$X$28,'Форма 1'!AF$8),"")</f>
        <v/>
      </c>
      <c r="P2554" s="87"/>
      <c r="Q2554" s="103" t="str">
        <f>IF(ISNUMBER('Форма 1'!AH2554),'Форма 1'!$H2554*VLOOKUP('Форма 1'!$F2554,'Придельники с 2022'!$B$4:$X$28,'Форма 1'!AH$8),"")</f>
        <v/>
      </c>
      <c r="R2554" s="103" t="str">
        <f>IF(ISNUMBER('Форма 1'!AI2554),'Форма 1'!$H2554*VLOOKUP('Форма 1'!$F2554,'Придельники с 2022'!$B$4:$X$28,'Форма 1'!AI$8),"")</f>
        <v/>
      </c>
      <c r="S2554" s="103" t="str">
        <f>IF(ISNUMBER('Форма 1'!AJ2554),'Форма 1'!$H2554*VLOOKUP('Форма 1'!$F2554,'Придельники с 2022'!$B$4:$X$28,'Форма 1'!AJ$8),"")</f>
        <v/>
      </c>
      <c r="T2554" s="87"/>
    </row>
    <row r="2555" spans="1:20">
      <c r="A2555" s="188">
        <f t="shared" si="215"/>
        <v>245</v>
      </c>
      <c r="B2555" s="189" t="s">
        <v>2496</v>
      </c>
      <c r="C2555" s="99">
        <f t="shared" si="216"/>
        <v>5334774.5</v>
      </c>
      <c r="D2555" s="103" t="str">
        <f>IF(ISNUMBER('Форма 1'!U2555),'Форма 1'!$H2555*VLOOKUP('Форма 1'!$F2555,'Придельники с 2022'!$B$4:$X$28,'Форма 1'!U$8),"")</f>
        <v/>
      </c>
      <c r="E2555" s="103" t="str">
        <f>IF(ISNUMBER('Форма 1'!V2555),'Форма 1'!$H2555*VLOOKUP('Форма 1'!$F2555,'Придельники с 2022'!$B$4:$X$28,'Форма 1'!V$8),"")</f>
        <v/>
      </c>
      <c r="F2555" s="103">
        <f>IF(ISNUMBER('Форма 1'!W2555),'Форма 1'!$H2555*VLOOKUP('Форма 1'!$F2555,'Придельники с 2022'!$B$4:$X$28,'Форма 1'!W$8),"")</f>
        <v>1637666.26</v>
      </c>
      <c r="G2555" s="103">
        <f>IF(ISNUMBER('Форма 1'!X2555),'Форма 1'!$H2555*VLOOKUP('Форма 1'!$F2555,'Придельники с 2022'!$B$4:$X$28,'Форма 1'!X$8),"")</f>
        <v>1017205.3900000001</v>
      </c>
      <c r="H2555" s="103">
        <f>IF(ISNUMBER('Форма 1'!Y2555),'Форма 1'!$H2555*VLOOKUP('Форма 1'!$F2555,'Придельники с 2022'!$B$4:$X$28,'Форма 1'!Y$8),"")</f>
        <v>2679902.85</v>
      </c>
      <c r="I2555" s="103" t="str">
        <f>IF(ISNUMBER('Форма 1'!Z2555),'Форма 1'!$H2555*VLOOKUP('Форма 1'!$F2555,'Придельники с 2022'!$B$4:$X$28,'Форма 1'!Z$8),"")</f>
        <v/>
      </c>
      <c r="J2555" s="103" t="str">
        <f>IF(ISNUMBER('Форма 1'!AA2555),'Форма 1'!$H2555*VLOOKUP('Форма 1'!$F2555,'Придельники с 2022'!$B$4:$X$28,'Форма 1'!AA$8),"")</f>
        <v/>
      </c>
      <c r="K2555" s="90"/>
      <c r="L2555" s="87"/>
      <c r="M2555" s="103" t="str">
        <f>IF(ISNUMBER('Форма 1'!AD2555),'Форма 1'!$H2555*VLOOKUP('Форма 1'!$F2555,'Придельники с 2022'!$B$4:$X$28,'Форма 1'!AD$8),"")</f>
        <v/>
      </c>
      <c r="N2555" s="103" t="str">
        <f>IF(ISBLANK('Форма 1'!$AE2555),"",IF('Форма 1'!$AE2555=1,'Форма 1'!$H2555*VLOOKUP('Форма 1'!$F2555,'Придельники с 2022'!$B$4:$X$28,'Форма 1'!$AE$8,0),IF('Форма 1'!$AE2555=2,'Форма 1'!$H2555*VLOOKUP('Форма 1'!$F2555,'Придельники с 2022'!$B$4:$X$28,13,0),IF('Форма 1'!$AE2555=3,'Форма 1'!$H2555*VLOOKUP('Форма 1'!$F2555,'Придельники с 2022'!$B$4:$X$28,12,0)))))</f>
        <v/>
      </c>
      <c r="O2555" s="103" t="str">
        <f>IF(ISNUMBER('Форма 1'!AF2555),'Форма 1'!$H2555*VLOOKUP('Форма 1'!$F2555,'Придельники с 2022'!$B$4:$X$28,'Форма 1'!AF$8),"")</f>
        <v/>
      </c>
      <c r="P2555" s="87"/>
      <c r="Q2555" s="103" t="str">
        <f>IF(ISNUMBER('Форма 1'!AH2555),'Форма 1'!$H2555*VLOOKUP('Форма 1'!$F2555,'Придельники с 2022'!$B$4:$X$28,'Форма 1'!AH$8),"")</f>
        <v/>
      </c>
      <c r="R2555" s="103" t="str">
        <f>IF(ISNUMBER('Форма 1'!AI2555),'Форма 1'!$H2555*VLOOKUP('Форма 1'!$F2555,'Придельники с 2022'!$B$4:$X$28,'Форма 1'!AI$8),"")</f>
        <v/>
      </c>
      <c r="S2555" s="103" t="str">
        <f>IF(ISNUMBER('Форма 1'!AJ2555),'Форма 1'!$H2555*VLOOKUP('Форма 1'!$F2555,'Придельники с 2022'!$B$4:$X$28,'Форма 1'!AJ$8),"")</f>
        <v/>
      </c>
      <c r="T2555" s="87"/>
    </row>
    <row r="2556" spans="1:20">
      <c r="A2556" s="188">
        <f t="shared" si="215"/>
        <v>246</v>
      </c>
      <c r="B2556" s="189" t="s">
        <v>2497</v>
      </c>
      <c r="C2556" s="99">
        <f t="shared" si="216"/>
        <v>7551445</v>
      </c>
      <c r="D2556" s="103" t="str">
        <f>IF(ISNUMBER('Форма 1'!U2556),'Форма 1'!$H2556*VLOOKUP('Форма 1'!$F2556,'Придельники с 2022'!$B$4:$X$28,'Форма 1'!U$8),"")</f>
        <v/>
      </c>
      <c r="E2556" s="103" t="str">
        <f>IF(ISNUMBER('Форма 1'!V2556),'Форма 1'!$H2556*VLOOKUP('Форма 1'!$F2556,'Придельники с 2022'!$B$4:$X$28,'Форма 1'!V$8),"")</f>
        <v/>
      </c>
      <c r="F2556" s="103">
        <f>IF(ISNUMBER('Форма 1'!W2556),'Форма 1'!$H2556*VLOOKUP('Форма 1'!$F2556,'Придельники с 2022'!$B$4:$X$28,'Форма 1'!W$8),"")</f>
        <v>2318138.6</v>
      </c>
      <c r="G2556" s="103">
        <f>IF(ISNUMBER('Форма 1'!X2556),'Форма 1'!$H2556*VLOOKUP('Форма 1'!$F2556,'Придельники с 2022'!$B$4:$X$28,'Форма 1'!X$8),"")</f>
        <v>1439867.9000000001</v>
      </c>
      <c r="H2556" s="103">
        <f>IF(ISNUMBER('Форма 1'!Y2556),'Форма 1'!$H2556*VLOOKUP('Форма 1'!$F2556,'Придельники с 2022'!$B$4:$X$28,'Форма 1'!Y$8),"")</f>
        <v>3793438.5</v>
      </c>
      <c r="I2556" s="103" t="str">
        <f>IF(ISNUMBER('Форма 1'!Z2556),'Форма 1'!$H2556*VLOOKUP('Форма 1'!$F2556,'Придельники с 2022'!$B$4:$X$28,'Форма 1'!Z$8),"")</f>
        <v/>
      </c>
      <c r="J2556" s="103" t="str">
        <f>IF(ISNUMBER('Форма 1'!AA2556),'Форма 1'!$H2556*VLOOKUP('Форма 1'!$F2556,'Придельники с 2022'!$B$4:$X$28,'Форма 1'!AA$8),"")</f>
        <v/>
      </c>
      <c r="K2556" s="90"/>
      <c r="L2556" s="87"/>
      <c r="M2556" s="103" t="str">
        <f>IF(ISNUMBER('Форма 1'!AD2556),'Форма 1'!$H2556*VLOOKUP('Форма 1'!$F2556,'Придельники с 2022'!$B$4:$X$28,'Форма 1'!AD$8),"")</f>
        <v/>
      </c>
      <c r="N2556" s="103" t="str">
        <f>IF(ISBLANK('Форма 1'!$AE2556),"",IF('Форма 1'!$AE2556=1,'Форма 1'!$H2556*VLOOKUP('Форма 1'!$F2556,'Придельники с 2022'!$B$4:$X$28,'Форма 1'!$AE$8,0),IF('Форма 1'!$AE2556=2,'Форма 1'!$H2556*VLOOKUP('Форма 1'!$F2556,'Придельники с 2022'!$B$4:$X$28,13,0),IF('Форма 1'!$AE2556=3,'Форма 1'!$H2556*VLOOKUP('Форма 1'!$F2556,'Придельники с 2022'!$B$4:$X$28,12,0)))))</f>
        <v/>
      </c>
      <c r="O2556" s="103" t="str">
        <f>IF(ISNUMBER('Форма 1'!AF2556),'Форма 1'!$H2556*VLOOKUP('Форма 1'!$F2556,'Придельники с 2022'!$B$4:$X$28,'Форма 1'!AF$8),"")</f>
        <v/>
      </c>
      <c r="P2556" s="87"/>
      <c r="Q2556" s="103" t="str">
        <f>IF(ISNUMBER('Форма 1'!AH2556),'Форма 1'!$H2556*VLOOKUP('Форма 1'!$F2556,'Придельники с 2022'!$B$4:$X$28,'Форма 1'!AH$8),"")</f>
        <v/>
      </c>
      <c r="R2556" s="103" t="str">
        <f>IF(ISNUMBER('Форма 1'!AI2556),'Форма 1'!$H2556*VLOOKUP('Форма 1'!$F2556,'Придельники с 2022'!$B$4:$X$28,'Форма 1'!AI$8),"")</f>
        <v/>
      </c>
      <c r="S2556" s="103" t="str">
        <f>IF(ISNUMBER('Форма 1'!AJ2556),'Форма 1'!$H2556*VLOOKUP('Форма 1'!$F2556,'Придельники с 2022'!$B$4:$X$28,'Форма 1'!AJ$8),"")</f>
        <v/>
      </c>
      <c r="T2556" s="87"/>
    </row>
    <row r="2557" spans="1:20">
      <c r="A2557" s="188">
        <f t="shared" si="215"/>
        <v>247</v>
      </c>
      <c r="B2557" s="189" t="s">
        <v>2498</v>
      </c>
      <c r="C2557" s="99">
        <f t="shared" si="216"/>
        <v>8696352.5</v>
      </c>
      <c r="D2557" s="103" t="str">
        <f>IF(ISNUMBER('Форма 1'!U2557),'Форма 1'!$H2557*VLOOKUP('Форма 1'!$F2557,'Придельники с 2022'!$B$4:$X$28,'Форма 1'!U$8),"")</f>
        <v/>
      </c>
      <c r="E2557" s="103" t="str">
        <f>IF(ISNUMBER('Форма 1'!V2557),'Форма 1'!$H2557*VLOOKUP('Форма 1'!$F2557,'Придельники с 2022'!$B$4:$X$28,'Форма 1'!V$8),"")</f>
        <v/>
      </c>
      <c r="F2557" s="103">
        <f>IF(ISNUMBER('Форма 1'!W2557),'Форма 1'!$H2557*VLOOKUP('Форма 1'!$F2557,'Придельники с 2022'!$B$4:$X$28,'Форма 1'!W$8),"")</f>
        <v>2669601.6999999997</v>
      </c>
      <c r="G2557" s="103">
        <f>IF(ISNUMBER('Форма 1'!X2557),'Форма 1'!$H2557*VLOOKUP('Форма 1'!$F2557,'Придельники с 2022'!$B$4:$X$28,'Форма 1'!X$8),"")</f>
        <v>1658172.55</v>
      </c>
      <c r="H2557" s="103">
        <f>IF(ISNUMBER('Форма 1'!Y2557),'Форма 1'!$H2557*VLOOKUP('Форма 1'!$F2557,'Придельники с 2022'!$B$4:$X$28,'Форма 1'!Y$8),"")</f>
        <v>4368578.25</v>
      </c>
      <c r="I2557" s="103" t="str">
        <f>IF(ISNUMBER('Форма 1'!Z2557),'Форма 1'!$H2557*VLOOKUP('Форма 1'!$F2557,'Придельники с 2022'!$B$4:$X$28,'Форма 1'!Z$8),"")</f>
        <v/>
      </c>
      <c r="J2557" s="103" t="str">
        <f>IF(ISNUMBER('Форма 1'!AA2557),'Форма 1'!$H2557*VLOOKUP('Форма 1'!$F2557,'Придельники с 2022'!$B$4:$X$28,'Форма 1'!AA$8),"")</f>
        <v/>
      </c>
      <c r="K2557" s="90"/>
      <c r="L2557" s="87"/>
      <c r="M2557" s="103" t="str">
        <f>IF(ISNUMBER('Форма 1'!AD2557),'Форма 1'!$H2557*VLOOKUP('Форма 1'!$F2557,'Придельники с 2022'!$B$4:$X$28,'Форма 1'!AD$8),"")</f>
        <v/>
      </c>
      <c r="N2557" s="103" t="str">
        <f>IF(ISBLANK('Форма 1'!$AE2557),"",IF('Форма 1'!$AE2557=1,'Форма 1'!$H2557*VLOOKUP('Форма 1'!$F2557,'Придельники с 2022'!$B$4:$X$28,'Форма 1'!$AE$8,0),IF('Форма 1'!$AE2557=2,'Форма 1'!$H2557*VLOOKUP('Форма 1'!$F2557,'Придельники с 2022'!$B$4:$X$28,13,0),IF('Форма 1'!$AE2557=3,'Форма 1'!$H2557*VLOOKUP('Форма 1'!$F2557,'Придельники с 2022'!$B$4:$X$28,12,0)))))</f>
        <v/>
      </c>
      <c r="O2557" s="103" t="str">
        <f>IF(ISNUMBER('Форма 1'!AF2557),'Форма 1'!$H2557*VLOOKUP('Форма 1'!$F2557,'Придельники с 2022'!$B$4:$X$28,'Форма 1'!AF$8),"")</f>
        <v/>
      </c>
      <c r="P2557" s="87"/>
      <c r="Q2557" s="103" t="str">
        <f>IF(ISNUMBER('Форма 1'!AH2557),'Форма 1'!$H2557*VLOOKUP('Форма 1'!$F2557,'Придельники с 2022'!$B$4:$X$28,'Форма 1'!AH$8),"")</f>
        <v/>
      </c>
      <c r="R2557" s="103" t="str">
        <f>IF(ISNUMBER('Форма 1'!AI2557),'Форма 1'!$H2557*VLOOKUP('Форма 1'!$F2557,'Придельники с 2022'!$B$4:$X$28,'Форма 1'!AI$8),"")</f>
        <v/>
      </c>
      <c r="S2557" s="103" t="str">
        <f>IF(ISNUMBER('Форма 1'!AJ2557),'Форма 1'!$H2557*VLOOKUP('Форма 1'!$F2557,'Придельники с 2022'!$B$4:$X$28,'Форма 1'!AJ$8),"")</f>
        <v/>
      </c>
      <c r="T2557" s="87"/>
    </row>
    <row r="2558" spans="1:20">
      <c r="A2558" s="188">
        <f t="shared" si="215"/>
        <v>248</v>
      </c>
      <c r="B2558" s="189" t="s">
        <v>2499</v>
      </c>
      <c r="C2558" s="99">
        <f t="shared" si="216"/>
        <v>6010977.5</v>
      </c>
      <c r="D2558" s="103" t="str">
        <f>IF(ISNUMBER('Форма 1'!U2558),'Форма 1'!$H2558*VLOOKUP('Форма 1'!$F2558,'Придельники с 2022'!$B$4:$X$28,'Форма 1'!U$8),"")</f>
        <v/>
      </c>
      <c r="E2558" s="103" t="str">
        <f>IF(ISNUMBER('Форма 1'!V2558),'Форма 1'!$H2558*VLOOKUP('Форма 1'!$F2558,'Придельники с 2022'!$B$4:$X$28,'Форма 1'!V$8),"")</f>
        <v/>
      </c>
      <c r="F2558" s="103">
        <f>IF(ISNUMBER('Форма 1'!W2558),'Форма 1'!$H2558*VLOOKUP('Форма 1'!$F2558,'Придельники с 2022'!$B$4:$X$28,'Форма 1'!W$8),"")</f>
        <v>1845246.7</v>
      </c>
      <c r="G2558" s="103">
        <f>IF(ISNUMBER('Форма 1'!X2558),'Форма 1'!$H2558*VLOOKUP('Форма 1'!$F2558,'Придельники с 2022'!$B$4:$X$28,'Форма 1'!X$8),"")</f>
        <v>1146140.05</v>
      </c>
      <c r="H2558" s="103">
        <f>IF(ISNUMBER('Форма 1'!Y2558),'Форма 1'!$H2558*VLOOKUP('Форма 1'!$F2558,'Придельники с 2022'!$B$4:$X$28,'Форма 1'!Y$8),"")</f>
        <v>3019590.75</v>
      </c>
      <c r="I2558" s="103" t="str">
        <f>IF(ISNUMBER('Форма 1'!Z2558),'Форма 1'!$H2558*VLOOKUP('Форма 1'!$F2558,'Придельники с 2022'!$B$4:$X$28,'Форма 1'!Z$8),"")</f>
        <v/>
      </c>
      <c r="J2558" s="103" t="str">
        <f>IF(ISNUMBER('Форма 1'!AA2558),'Форма 1'!$H2558*VLOOKUP('Форма 1'!$F2558,'Придельники с 2022'!$B$4:$X$28,'Форма 1'!AA$8),"")</f>
        <v/>
      </c>
      <c r="K2558" s="90"/>
      <c r="L2558" s="87"/>
      <c r="M2558" s="103" t="str">
        <f>IF(ISNUMBER('Форма 1'!AD2558),'Форма 1'!$H2558*VLOOKUP('Форма 1'!$F2558,'Придельники с 2022'!$B$4:$X$28,'Форма 1'!AD$8),"")</f>
        <v/>
      </c>
      <c r="N2558" s="103" t="str">
        <f>IF(ISBLANK('Форма 1'!$AE2558),"",IF('Форма 1'!$AE2558=1,'Форма 1'!$H2558*VLOOKUP('Форма 1'!$F2558,'Придельники с 2022'!$B$4:$X$28,'Форма 1'!$AE$8,0),IF('Форма 1'!$AE2558=2,'Форма 1'!$H2558*VLOOKUP('Форма 1'!$F2558,'Придельники с 2022'!$B$4:$X$28,13,0),IF('Форма 1'!$AE2558=3,'Форма 1'!$H2558*VLOOKUP('Форма 1'!$F2558,'Придельники с 2022'!$B$4:$X$28,12,0)))))</f>
        <v/>
      </c>
      <c r="O2558" s="103" t="str">
        <f>IF(ISNUMBER('Форма 1'!AF2558),'Форма 1'!$H2558*VLOOKUP('Форма 1'!$F2558,'Придельники с 2022'!$B$4:$X$28,'Форма 1'!AF$8),"")</f>
        <v/>
      </c>
      <c r="P2558" s="87"/>
      <c r="Q2558" s="103" t="str">
        <f>IF(ISNUMBER('Форма 1'!AH2558),'Форма 1'!$H2558*VLOOKUP('Форма 1'!$F2558,'Придельники с 2022'!$B$4:$X$28,'Форма 1'!AH$8),"")</f>
        <v/>
      </c>
      <c r="R2558" s="103" t="str">
        <f>IF(ISNUMBER('Форма 1'!AI2558),'Форма 1'!$H2558*VLOOKUP('Форма 1'!$F2558,'Придельники с 2022'!$B$4:$X$28,'Форма 1'!AI$8),"")</f>
        <v/>
      </c>
      <c r="S2558" s="103" t="str">
        <f>IF(ISNUMBER('Форма 1'!AJ2558),'Форма 1'!$H2558*VLOOKUP('Форма 1'!$F2558,'Придельники с 2022'!$B$4:$X$28,'Форма 1'!AJ$8),"")</f>
        <v/>
      </c>
      <c r="T2558" s="87"/>
    </row>
    <row r="2559" spans="1:20">
      <c r="A2559" s="188">
        <f t="shared" si="215"/>
        <v>249</v>
      </c>
      <c r="B2559" s="189" t="s">
        <v>2500</v>
      </c>
      <c r="C2559" s="99">
        <f t="shared" si="216"/>
        <v>8657478.5</v>
      </c>
      <c r="D2559" s="103" t="str">
        <f>IF(ISNUMBER('Форма 1'!U2559),'Форма 1'!$H2559*VLOOKUP('Форма 1'!$F2559,'Придельники с 2022'!$B$4:$X$28,'Форма 1'!U$8),"")</f>
        <v/>
      </c>
      <c r="E2559" s="103" t="str">
        <f>IF(ISNUMBER('Форма 1'!V2559),'Форма 1'!$H2559*VLOOKUP('Форма 1'!$F2559,'Придельники с 2022'!$B$4:$X$28,'Форма 1'!V$8),"")</f>
        <v/>
      </c>
      <c r="F2559" s="103">
        <f>IF(ISNUMBER('Форма 1'!W2559),'Форма 1'!$H2559*VLOOKUP('Форма 1'!$F2559,'Придельники с 2022'!$B$4:$X$28,'Форма 1'!W$8),"")</f>
        <v>2657668.1799999997</v>
      </c>
      <c r="G2559" s="103">
        <f>IF(ISNUMBER('Форма 1'!X2559),'Форма 1'!$H2559*VLOOKUP('Форма 1'!$F2559,'Придельники с 2022'!$B$4:$X$28,'Форма 1'!X$8),"")</f>
        <v>1650760.27</v>
      </c>
      <c r="H2559" s="103">
        <f>IF(ISNUMBER('Форма 1'!Y2559),'Форма 1'!$H2559*VLOOKUP('Форма 1'!$F2559,'Придельники с 2022'!$B$4:$X$28,'Форма 1'!Y$8),"")</f>
        <v>4349050.05</v>
      </c>
      <c r="I2559" s="103" t="str">
        <f>IF(ISNUMBER('Форма 1'!Z2559),'Форма 1'!$H2559*VLOOKUP('Форма 1'!$F2559,'Придельники с 2022'!$B$4:$X$28,'Форма 1'!Z$8),"")</f>
        <v/>
      </c>
      <c r="J2559" s="103" t="str">
        <f>IF(ISNUMBER('Форма 1'!AA2559),'Форма 1'!$H2559*VLOOKUP('Форма 1'!$F2559,'Придельники с 2022'!$B$4:$X$28,'Форма 1'!AA$8),"")</f>
        <v/>
      </c>
      <c r="K2559" s="90"/>
      <c r="L2559" s="87"/>
      <c r="M2559" s="103" t="str">
        <f>IF(ISNUMBER('Форма 1'!AD2559),'Форма 1'!$H2559*VLOOKUP('Форма 1'!$F2559,'Придельники с 2022'!$B$4:$X$28,'Форма 1'!AD$8),"")</f>
        <v/>
      </c>
      <c r="N2559" s="103" t="str">
        <f>IF(ISBLANK('Форма 1'!$AE2559),"",IF('Форма 1'!$AE2559=1,'Форма 1'!$H2559*VLOOKUP('Форма 1'!$F2559,'Придельники с 2022'!$B$4:$X$28,'Форма 1'!$AE$8,0),IF('Форма 1'!$AE2559=2,'Форма 1'!$H2559*VLOOKUP('Форма 1'!$F2559,'Придельники с 2022'!$B$4:$X$28,13,0),IF('Форма 1'!$AE2559=3,'Форма 1'!$H2559*VLOOKUP('Форма 1'!$F2559,'Придельники с 2022'!$B$4:$X$28,12,0)))))</f>
        <v/>
      </c>
      <c r="O2559" s="103" t="str">
        <f>IF(ISNUMBER('Форма 1'!AF2559),'Форма 1'!$H2559*VLOOKUP('Форма 1'!$F2559,'Придельники с 2022'!$B$4:$X$28,'Форма 1'!AF$8),"")</f>
        <v/>
      </c>
      <c r="P2559" s="87"/>
      <c r="Q2559" s="103" t="str">
        <f>IF(ISNUMBER('Форма 1'!AH2559),'Форма 1'!$H2559*VLOOKUP('Форма 1'!$F2559,'Придельники с 2022'!$B$4:$X$28,'Форма 1'!AH$8),"")</f>
        <v/>
      </c>
      <c r="R2559" s="103" t="str">
        <f>IF(ISNUMBER('Форма 1'!AI2559),'Форма 1'!$H2559*VLOOKUP('Форма 1'!$F2559,'Придельники с 2022'!$B$4:$X$28,'Форма 1'!AI$8),"")</f>
        <v/>
      </c>
      <c r="S2559" s="103" t="str">
        <f>IF(ISNUMBER('Форма 1'!AJ2559),'Форма 1'!$H2559*VLOOKUP('Форма 1'!$F2559,'Придельники с 2022'!$B$4:$X$28,'Форма 1'!AJ$8),"")</f>
        <v/>
      </c>
      <c r="T2559" s="87"/>
    </row>
    <row r="2560" spans="1:20">
      <c r="A2560" s="188">
        <f t="shared" si="215"/>
        <v>250</v>
      </c>
      <c r="B2560" s="189" t="s">
        <v>2501</v>
      </c>
      <c r="C2560" s="99">
        <f t="shared" si="216"/>
        <v>5323010</v>
      </c>
      <c r="D2560" s="103" t="str">
        <f>IF(ISNUMBER('Форма 1'!U2560),'Форма 1'!$H2560*VLOOKUP('Форма 1'!$F2560,'Придельники с 2022'!$B$4:$X$28,'Форма 1'!U$8),"")</f>
        <v/>
      </c>
      <c r="E2560" s="103" t="str">
        <f>IF(ISNUMBER('Форма 1'!V2560),'Форма 1'!$H2560*VLOOKUP('Форма 1'!$F2560,'Придельники с 2022'!$B$4:$X$28,'Форма 1'!V$8),"")</f>
        <v/>
      </c>
      <c r="F2560" s="103">
        <f>IF(ISNUMBER('Форма 1'!W2560),'Форма 1'!$H2560*VLOOKUP('Форма 1'!$F2560,'Придельники с 2022'!$B$4:$X$28,'Форма 1'!W$8),"")</f>
        <v>1634054.7999999998</v>
      </c>
      <c r="G2560" s="103">
        <f>IF(ISNUMBER('Форма 1'!X2560),'Форма 1'!$H2560*VLOOKUP('Форма 1'!$F2560,'Придельники с 2022'!$B$4:$X$28,'Форма 1'!X$8),"")</f>
        <v>1014962.2000000001</v>
      </c>
      <c r="H2560" s="103">
        <f>IF(ISNUMBER('Форма 1'!Y2560),'Форма 1'!$H2560*VLOOKUP('Форма 1'!$F2560,'Придельники с 2022'!$B$4:$X$28,'Форма 1'!Y$8),"")</f>
        <v>2673993</v>
      </c>
      <c r="I2560" s="103" t="str">
        <f>IF(ISNUMBER('Форма 1'!Z2560),'Форма 1'!$H2560*VLOOKUP('Форма 1'!$F2560,'Придельники с 2022'!$B$4:$X$28,'Форма 1'!Z$8),"")</f>
        <v/>
      </c>
      <c r="J2560" s="103" t="str">
        <f>IF(ISNUMBER('Форма 1'!AA2560),'Форма 1'!$H2560*VLOOKUP('Форма 1'!$F2560,'Придельники с 2022'!$B$4:$X$28,'Форма 1'!AA$8),"")</f>
        <v/>
      </c>
      <c r="K2560" s="90"/>
      <c r="L2560" s="87"/>
      <c r="M2560" s="103" t="str">
        <f>IF(ISNUMBER('Форма 1'!AD2560),'Форма 1'!$H2560*VLOOKUP('Форма 1'!$F2560,'Придельники с 2022'!$B$4:$X$28,'Форма 1'!AD$8),"")</f>
        <v/>
      </c>
      <c r="N2560" s="103" t="str">
        <f>IF(ISBLANK('Форма 1'!$AE2560),"",IF('Форма 1'!$AE2560=1,'Форма 1'!$H2560*VLOOKUP('Форма 1'!$F2560,'Придельники с 2022'!$B$4:$X$28,'Форма 1'!$AE$8,0),IF('Форма 1'!$AE2560=2,'Форма 1'!$H2560*VLOOKUP('Форма 1'!$F2560,'Придельники с 2022'!$B$4:$X$28,13,0),IF('Форма 1'!$AE2560=3,'Форма 1'!$H2560*VLOOKUP('Форма 1'!$F2560,'Придельники с 2022'!$B$4:$X$28,12,0)))))</f>
        <v/>
      </c>
      <c r="O2560" s="103" t="str">
        <f>IF(ISNUMBER('Форма 1'!AF2560),'Форма 1'!$H2560*VLOOKUP('Форма 1'!$F2560,'Придельники с 2022'!$B$4:$X$28,'Форма 1'!AF$8),"")</f>
        <v/>
      </c>
      <c r="P2560" s="87"/>
      <c r="Q2560" s="103" t="str">
        <f>IF(ISNUMBER('Форма 1'!AH2560),'Форма 1'!$H2560*VLOOKUP('Форма 1'!$F2560,'Придельники с 2022'!$B$4:$X$28,'Форма 1'!AH$8),"")</f>
        <v/>
      </c>
      <c r="R2560" s="103" t="str">
        <f>IF(ISNUMBER('Форма 1'!AI2560),'Форма 1'!$H2560*VLOOKUP('Форма 1'!$F2560,'Придельники с 2022'!$B$4:$X$28,'Форма 1'!AI$8),"")</f>
        <v/>
      </c>
      <c r="S2560" s="103" t="str">
        <f>IF(ISNUMBER('Форма 1'!AJ2560),'Форма 1'!$H2560*VLOOKUP('Форма 1'!$F2560,'Придельники с 2022'!$B$4:$X$28,'Форма 1'!AJ$8),"")</f>
        <v/>
      </c>
      <c r="T2560" s="87"/>
    </row>
    <row r="2561" spans="1:20">
      <c r="A2561" s="188">
        <f t="shared" si="215"/>
        <v>251</v>
      </c>
      <c r="B2561" s="189" t="s">
        <v>2502</v>
      </c>
      <c r="C2561" s="99">
        <f t="shared" si="216"/>
        <v>8572058</v>
      </c>
      <c r="D2561" s="103" t="str">
        <f>IF(ISNUMBER('Форма 1'!U2561),'Форма 1'!$H2561*VLOOKUP('Форма 1'!$F2561,'Придельники с 2022'!$B$4:$X$28,'Форма 1'!U$8),"")</f>
        <v/>
      </c>
      <c r="E2561" s="103" t="str">
        <f>IF(ISNUMBER('Форма 1'!V2561),'Форма 1'!$H2561*VLOOKUP('Форма 1'!$F2561,'Придельники с 2022'!$B$4:$X$28,'Форма 1'!V$8),"")</f>
        <v/>
      </c>
      <c r="F2561" s="103">
        <f>IF(ISNUMBER('Форма 1'!W2561),'Форма 1'!$H2561*VLOOKUP('Форма 1'!$F2561,'Придельники с 2022'!$B$4:$X$28,'Форма 1'!W$8),"")</f>
        <v>2631445.84</v>
      </c>
      <c r="G2561" s="103">
        <f>IF(ISNUMBER('Форма 1'!X2561),'Форма 1'!$H2561*VLOOKUP('Форма 1'!$F2561,'Придельники с 2022'!$B$4:$X$28,'Форма 1'!X$8),"")</f>
        <v>1634472.7600000002</v>
      </c>
      <c r="H2561" s="103">
        <f>IF(ISNUMBER('Форма 1'!Y2561),'Форма 1'!$H2561*VLOOKUP('Форма 1'!$F2561,'Придельники с 2022'!$B$4:$X$28,'Форма 1'!Y$8),"")</f>
        <v>4306139.4000000004</v>
      </c>
      <c r="I2561" s="103" t="str">
        <f>IF(ISNUMBER('Форма 1'!Z2561),'Форма 1'!$H2561*VLOOKUP('Форма 1'!$F2561,'Придельники с 2022'!$B$4:$X$28,'Форма 1'!Z$8),"")</f>
        <v/>
      </c>
      <c r="J2561" s="103" t="str">
        <f>IF(ISNUMBER('Форма 1'!AA2561),'Форма 1'!$H2561*VLOOKUP('Форма 1'!$F2561,'Придельники с 2022'!$B$4:$X$28,'Форма 1'!AA$8),"")</f>
        <v/>
      </c>
      <c r="K2561" s="90"/>
      <c r="L2561" s="87"/>
      <c r="M2561" s="103" t="str">
        <f>IF(ISNUMBER('Форма 1'!AD2561),'Форма 1'!$H2561*VLOOKUP('Форма 1'!$F2561,'Придельники с 2022'!$B$4:$X$28,'Форма 1'!AD$8),"")</f>
        <v/>
      </c>
      <c r="N2561" s="103" t="str">
        <f>IF(ISBLANK('Форма 1'!$AE2561),"",IF('Форма 1'!$AE2561=1,'Форма 1'!$H2561*VLOOKUP('Форма 1'!$F2561,'Придельники с 2022'!$B$4:$X$28,'Форма 1'!$AE$8,0),IF('Форма 1'!$AE2561=2,'Форма 1'!$H2561*VLOOKUP('Форма 1'!$F2561,'Придельники с 2022'!$B$4:$X$28,13,0),IF('Форма 1'!$AE2561=3,'Форма 1'!$H2561*VLOOKUP('Форма 1'!$F2561,'Придельники с 2022'!$B$4:$X$28,12,0)))))</f>
        <v/>
      </c>
      <c r="O2561" s="103" t="str">
        <f>IF(ISNUMBER('Форма 1'!AF2561),'Форма 1'!$H2561*VLOOKUP('Форма 1'!$F2561,'Придельники с 2022'!$B$4:$X$28,'Форма 1'!AF$8),"")</f>
        <v/>
      </c>
      <c r="P2561" s="87"/>
      <c r="Q2561" s="103" t="str">
        <f>IF(ISNUMBER('Форма 1'!AH2561),'Форма 1'!$H2561*VLOOKUP('Форма 1'!$F2561,'Придельники с 2022'!$B$4:$X$28,'Форма 1'!AH$8),"")</f>
        <v/>
      </c>
      <c r="R2561" s="103" t="str">
        <f>IF(ISNUMBER('Форма 1'!AI2561),'Форма 1'!$H2561*VLOOKUP('Форма 1'!$F2561,'Придельники с 2022'!$B$4:$X$28,'Форма 1'!AI$8),"")</f>
        <v/>
      </c>
      <c r="S2561" s="103" t="str">
        <f>IF(ISNUMBER('Форма 1'!AJ2561),'Форма 1'!$H2561*VLOOKUP('Форма 1'!$F2561,'Придельники с 2022'!$B$4:$X$28,'Форма 1'!AJ$8),"")</f>
        <v/>
      </c>
      <c r="T2561" s="87"/>
    </row>
    <row r="2562" spans="1:20">
      <c r="A2562" s="188">
        <f t="shared" si="215"/>
        <v>252</v>
      </c>
      <c r="B2562" s="189" t="s">
        <v>2503</v>
      </c>
      <c r="C2562" s="99">
        <f t="shared" si="216"/>
        <v>5303914</v>
      </c>
      <c r="D2562" s="103" t="str">
        <f>IF(ISNUMBER('Форма 1'!U2562),'Форма 1'!$H2562*VLOOKUP('Форма 1'!$F2562,'Придельники с 2022'!$B$4:$X$28,'Форма 1'!U$8),"")</f>
        <v/>
      </c>
      <c r="E2562" s="103" t="str">
        <f>IF(ISNUMBER('Форма 1'!V2562),'Форма 1'!$H2562*VLOOKUP('Форма 1'!$F2562,'Придельники с 2022'!$B$4:$X$28,'Форма 1'!V$8),"")</f>
        <v/>
      </c>
      <c r="F2562" s="103">
        <f>IF(ISNUMBER('Форма 1'!W2562),'Форма 1'!$H2562*VLOOKUP('Форма 1'!$F2562,'Придельники с 2022'!$B$4:$X$28,'Форма 1'!W$8),"")</f>
        <v>1628192.72</v>
      </c>
      <c r="G2562" s="103">
        <f>IF(ISNUMBER('Форма 1'!X2562),'Форма 1'!$H2562*VLOOKUP('Форма 1'!$F2562,'Придельники с 2022'!$B$4:$X$28,'Форма 1'!X$8),"")</f>
        <v>1011321.0800000001</v>
      </c>
      <c r="H2562" s="103">
        <f>IF(ISNUMBER('Форма 1'!Y2562),'Форма 1'!$H2562*VLOOKUP('Форма 1'!$F2562,'Придельники с 2022'!$B$4:$X$28,'Форма 1'!Y$8),"")</f>
        <v>2664400.2000000002</v>
      </c>
      <c r="I2562" s="103" t="str">
        <f>IF(ISNUMBER('Форма 1'!Z2562),'Форма 1'!$H2562*VLOOKUP('Форма 1'!$F2562,'Придельники с 2022'!$B$4:$X$28,'Форма 1'!Z$8),"")</f>
        <v/>
      </c>
      <c r="J2562" s="103" t="str">
        <f>IF(ISNUMBER('Форма 1'!AA2562),'Форма 1'!$H2562*VLOOKUP('Форма 1'!$F2562,'Придельники с 2022'!$B$4:$X$28,'Форма 1'!AA$8),"")</f>
        <v/>
      </c>
      <c r="K2562" s="90"/>
      <c r="L2562" s="87"/>
      <c r="M2562" s="103" t="str">
        <f>IF(ISNUMBER('Форма 1'!AD2562),'Форма 1'!$H2562*VLOOKUP('Форма 1'!$F2562,'Придельники с 2022'!$B$4:$X$28,'Форма 1'!AD$8),"")</f>
        <v/>
      </c>
      <c r="N2562" s="103" t="str">
        <f>IF(ISBLANK('Форма 1'!$AE2562),"",IF('Форма 1'!$AE2562=1,'Форма 1'!$H2562*VLOOKUP('Форма 1'!$F2562,'Придельники с 2022'!$B$4:$X$28,'Форма 1'!$AE$8,0),IF('Форма 1'!$AE2562=2,'Форма 1'!$H2562*VLOOKUP('Форма 1'!$F2562,'Придельники с 2022'!$B$4:$X$28,13,0),IF('Форма 1'!$AE2562=3,'Форма 1'!$H2562*VLOOKUP('Форма 1'!$F2562,'Придельники с 2022'!$B$4:$X$28,12,0)))))</f>
        <v/>
      </c>
      <c r="O2562" s="103" t="str">
        <f>IF(ISNUMBER('Форма 1'!AF2562),'Форма 1'!$H2562*VLOOKUP('Форма 1'!$F2562,'Придельники с 2022'!$B$4:$X$28,'Форма 1'!AF$8),"")</f>
        <v/>
      </c>
      <c r="P2562" s="87"/>
      <c r="Q2562" s="103" t="str">
        <f>IF(ISNUMBER('Форма 1'!AH2562),'Форма 1'!$H2562*VLOOKUP('Форма 1'!$F2562,'Придельники с 2022'!$B$4:$X$28,'Форма 1'!AH$8),"")</f>
        <v/>
      </c>
      <c r="R2562" s="103" t="str">
        <f>IF(ISNUMBER('Форма 1'!AI2562),'Форма 1'!$H2562*VLOOKUP('Форма 1'!$F2562,'Придельники с 2022'!$B$4:$X$28,'Форма 1'!AI$8),"")</f>
        <v/>
      </c>
      <c r="S2562" s="103" t="str">
        <f>IF(ISNUMBER('Форма 1'!AJ2562),'Форма 1'!$H2562*VLOOKUP('Форма 1'!$F2562,'Придельники с 2022'!$B$4:$X$28,'Форма 1'!AJ$8),"")</f>
        <v/>
      </c>
      <c r="T2562" s="87"/>
    </row>
    <row r="2563" spans="1:20">
      <c r="A2563" s="188">
        <f t="shared" si="215"/>
        <v>253</v>
      </c>
      <c r="B2563" s="189" t="s">
        <v>2504</v>
      </c>
      <c r="C2563" s="99">
        <f t="shared" si="216"/>
        <v>8586209.5</v>
      </c>
      <c r="D2563" s="103" t="str">
        <f>IF(ISNUMBER('Форма 1'!U2563),'Форма 1'!$H2563*VLOOKUP('Форма 1'!$F2563,'Придельники с 2022'!$B$4:$X$28,'Форма 1'!U$8),"")</f>
        <v/>
      </c>
      <c r="E2563" s="103" t="str">
        <f>IF(ISNUMBER('Форма 1'!V2563),'Форма 1'!$H2563*VLOOKUP('Форма 1'!$F2563,'Придельники с 2022'!$B$4:$X$28,'Форма 1'!V$8),"")</f>
        <v/>
      </c>
      <c r="F2563" s="103">
        <f>IF(ISNUMBER('Форма 1'!W2563),'Форма 1'!$H2563*VLOOKUP('Форма 1'!$F2563,'Придельники с 2022'!$B$4:$X$28,'Форма 1'!W$8),"")</f>
        <v>2635790.0599999996</v>
      </c>
      <c r="G2563" s="103">
        <f>IF(ISNUMBER('Форма 1'!X2563),'Форма 1'!$H2563*VLOOKUP('Форма 1'!$F2563,'Придельники с 2022'!$B$4:$X$28,'Форма 1'!X$8),"")</f>
        <v>1637171.09</v>
      </c>
      <c r="H2563" s="103">
        <f>IF(ISNUMBER('Форма 1'!Y2563),'Форма 1'!$H2563*VLOOKUP('Форма 1'!$F2563,'Придельники с 2022'!$B$4:$X$28,'Форма 1'!Y$8),"")</f>
        <v>4313248.3499999996</v>
      </c>
      <c r="I2563" s="103" t="str">
        <f>IF(ISNUMBER('Форма 1'!Z2563),'Форма 1'!$H2563*VLOOKUP('Форма 1'!$F2563,'Придельники с 2022'!$B$4:$X$28,'Форма 1'!Z$8),"")</f>
        <v/>
      </c>
      <c r="J2563" s="103" t="str">
        <f>IF(ISNUMBER('Форма 1'!AA2563),'Форма 1'!$H2563*VLOOKUP('Форма 1'!$F2563,'Придельники с 2022'!$B$4:$X$28,'Форма 1'!AA$8),"")</f>
        <v/>
      </c>
      <c r="K2563" s="90"/>
      <c r="L2563" s="87"/>
      <c r="M2563" s="103" t="str">
        <f>IF(ISNUMBER('Форма 1'!AD2563),'Форма 1'!$H2563*VLOOKUP('Форма 1'!$F2563,'Придельники с 2022'!$B$4:$X$28,'Форма 1'!AD$8),"")</f>
        <v/>
      </c>
      <c r="N2563" s="103" t="str">
        <f>IF(ISBLANK('Форма 1'!$AE2563),"",IF('Форма 1'!$AE2563=1,'Форма 1'!$H2563*VLOOKUP('Форма 1'!$F2563,'Придельники с 2022'!$B$4:$X$28,'Форма 1'!$AE$8,0),IF('Форма 1'!$AE2563=2,'Форма 1'!$H2563*VLOOKUP('Форма 1'!$F2563,'Придельники с 2022'!$B$4:$X$28,13,0),IF('Форма 1'!$AE2563=3,'Форма 1'!$H2563*VLOOKUP('Форма 1'!$F2563,'Придельники с 2022'!$B$4:$X$28,12,0)))))</f>
        <v/>
      </c>
      <c r="O2563" s="103" t="str">
        <f>IF(ISNUMBER('Форма 1'!AF2563),'Форма 1'!$H2563*VLOOKUP('Форма 1'!$F2563,'Придельники с 2022'!$B$4:$X$28,'Форма 1'!AF$8),"")</f>
        <v/>
      </c>
      <c r="P2563" s="87"/>
      <c r="Q2563" s="103" t="str">
        <f>IF(ISNUMBER('Форма 1'!AH2563),'Форма 1'!$H2563*VLOOKUP('Форма 1'!$F2563,'Придельники с 2022'!$B$4:$X$28,'Форма 1'!AH$8),"")</f>
        <v/>
      </c>
      <c r="R2563" s="103" t="str">
        <f>IF(ISNUMBER('Форма 1'!AI2563),'Форма 1'!$H2563*VLOOKUP('Форма 1'!$F2563,'Придельники с 2022'!$B$4:$X$28,'Форма 1'!AI$8),"")</f>
        <v/>
      </c>
      <c r="S2563" s="103" t="str">
        <f>IF(ISNUMBER('Форма 1'!AJ2563),'Форма 1'!$H2563*VLOOKUP('Форма 1'!$F2563,'Придельники с 2022'!$B$4:$X$28,'Форма 1'!AJ$8),"")</f>
        <v/>
      </c>
      <c r="T2563" s="87"/>
    </row>
    <row r="2564" spans="1:20">
      <c r="A2564" s="188">
        <f t="shared" ref="A2564:A2627" si="217">A2563+1</f>
        <v>254</v>
      </c>
      <c r="B2564" s="189" t="s">
        <v>2505</v>
      </c>
      <c r="C2564" s="99">
        <f t="shared" si="216"/>
        <v>5137335.5</v>
      </c>
      <c r="D2564" s="103" t="str">
        <f>IF(ISNUMBER('Форма 1'!U2564),'Форма 1'!$H2564*VLOOKUP('Форма 1'!$F2564,'Придельники с 2022'!$B$4:$X$28,'Форма 1'!U$8),"")</f>
        <v/>
      </c>
      <c r="E2564" s="103" t="str">
        <f>IF(ISNUMBER('Форма 1'!V2564),'Форма 1'!$H2564*VLOOKUP('Форма 1'!$F2564,'Придельники с 2022'!$B$4:$X$28,'Форма 1'!V$8),"")</f>
        <v/>
      </c>
      <c r="F2564" s="103">
        <f>IF(ISNUMBER('Форма 1'!W2564),'Форма 1'!$H2564*VLOOKUP('Форма 1'!$F2564,'Придельники с 2022'!$B$4:$X$28,'Форма 1'!W$8),"")</f>
        <v>1577056.5399999998</v>
      </c>
      <c r="G2564" s="103">
        <f>IF(ISNUMBER('Форма 1'!X2564),'Форма 1'!$H2564*VLOOKUP('Форма 1'!$F2564,'Придельники с 2022'!$B$4:$X$28,'Форма 1'!X$8),"")</f>
        <v>979558.81</v>
      </c>
      <c r="H2564" s="103">
        <f>IF(ISNUMBER('Форма 1'!Y2564),'Форма 1'!$H2564*VLOOKUP('Форма 1'!$F2564,'Придельники с 2022'!$B$4:$X$28,'Форма 1'!Y$8),"")</f>
        <v>2580720.15</v>
      </c>
      <c r="I2564" s="103" t="str">
        <f>IF(ISNUMBER('Форма 1'!Z2564),'Форма 1'!$H2564*VLOOKUP('Форма 1'!$F2564,'Придельники с 2022'!$B$4:$X$28,'Форма 1'!Z$8),"")</f>
        <v/>
      </c>
      <c r="J2564" s="103" t="str">
        <f>IF(ISNUMBER('Форма 1'!AA2564),'Форма 1'!$H2564*VLOOKUP('Форма 1'!$F2564,'Придельники с 2022'!$B$4:$X$28,'Форма 1'!AA$8),"")</f>
        <v/>
      </c>
      <c r="K2564" s="90"/>
      <c r="L2564" s="87"/>
      <c r="M2564" s="103" t="str">
        <f>IF(ISNUMBER('Форма 1'!AD2564),'Форма 1'!$H2564*VLOOKUP('Форма 1'!$F2564,'Придельники с 2022'!$B$4:$X$28,'Форма 1'!AD$8),"")</f>
        <v/>
      </c>
      <c r="N2564" s="103" t="str">
        <f>IF(ISBLANK('Форма 1'!$AE2564),"",IF('Форма 1'!$AE2564=1,'Форма 1'!$H2564*VLOOKUP('Форма 1'!$F2564,'Придельники с 2022'!$B$4:$X$28,'Форма 1'!$AE$8,0),IF('Форма 1'!$AE2564=2,'Форма 1'!$H2564*VLOOKUP('Форма 1'!$F2564,'Придельники с 2022'!$B$4:$X$28,13,0),IF('Форма 1'!$AE2564=3,'Форма 1'!$H2564*VLOOKUP('Форма 1'!$F2564,'Придельники с 2022'!$B$4:$X$28,12,0)))))</f>
        <v/>
      </c>
      <c r="O2564" s="103" t="str">
        <f>IF(ISNUMBER('Форма 1'!AF2564),'Форма 1'!$H2564*VLOOKUP('Форма 1'!$F2564,'Придельники с 2022'!$B$4:$X$28,'Форма 1'!AF$8),"")</f>
        <v/>
      </c>
      <c r="P2564" s="87"/>
      <c r="Q2564" s="103" t="str">
        <f>IF(ISNUMBER('Форма 1'!AH2564),'Форма 1'!$H2564*VLOOKUP('Форма 1'!$F2564,'Придельники с 2022'!$B$4:$X$28,'Форма 1'!AH$8),"")</f>
        <v/>
      </c>
      <c r="R2564" s="103" t="str">
        <f>IF(ISNUMBER('Форма 1'!AI2564),'Форма 1'!$H2564*VLOOKUP('Форма 1'!$F2564,'Придельники с 2022'!$B$4:$X$28,'Форма 1'!AI$8),"")</f>
        <v/>
      </c>
      <c r="S2564" s="103" t="str">
        <f>IF(ISNUMBER('Форма 1'!AJ2564),'Форма 1'!$H2564*VLOOKUP('Форма 1'!$F2564,'Придельники с 2022'!$B$4:$X$28,'Форма 1'!AJ$8),"")</f>
        <v/>
      </c>
      <c r="T2564" s="87"/>
    </row>
    <row r="2565" spans="1:20">
      <c r="A2565" s="188">
        <f t="shared" si="217"/>
        <v>255</v>
      </c>
      <c r="B2565" s="189" t="s">
        <v>2506</v>
      </c>
      <c r="C2565" s="99">
        <f t="shared" si="216"/>
        <v>30730634.609999999</v>
      </c>
      <c r="D2565" s="103" t="str">
        <f>IF(ISNUMBER('Форма 1'!U2565),'Форма 1'!$H2565*VLOOKUP('Форма 1'!$F2565,'Придельники с 2022'!$B$4:$X$28,'Форма 1'!U$8),"")</f>
        <v/>
      </c>
      <c r="E2565" s="103" t="str">
        <f>IF(ISNUMBER('Форма 1'!V2565),'Форма 1'!$H2565*VLOOKUP('Форма 1'!$F2565,'Придельники с 2022'!$B$4:$X$28,'Форма 1'!V$8),"")</f>
        <v/>
      </c>
      <c r="F2565" s="103">
        <f>IF(ISNUMBER('Форма 1'!W2565),'Форма 1'!$H2565*VLOOKUP('Форма 1'!$F2565,'Придельники с 2022'!$B$4:$X$28,'Форма 1'!W$8),"")</f>
        <v>10691790.563999999</v>
      </c>
      <c r="G2565" s="103">
        <f>IF(ISNUMBER('Форма 1'!X2565),'Форма 1'!$H2565*VLOOKUP('Форма 1'!$F2565,'Придельники с 2022'!$B$4:$X$28,'Форма 1'!X$8),"")</f>
        <v>4577646.1439999994</v>
      </c>
      <c r="H2565" s="103">
        <f>IF(ISNUMBER('Форма 1'!Y2565),'Форма 1'!$H2565*VLOOKUP('Форма 1'!$F2565,'Придельники с 2022'!$B$4:$X$28,'Форма 1'!Y$8),"")</f>
        <v>15461197.902000001</v>
      </c>
      <c r="I2565" s="103" t="str">
        <f>IF(ISNUMBER('Форма 1'!Z2565),'Форма 1'!$H2565*VLOOKUP('Форма 1'!$F2565,'Придельники с 2022'!$B$4:$X$28,'Форма 1'!Z$8),"")</f>
        <v/>
      </c>
      <c r="J2565" s="103" t="str">
        <f>IF(ISNUMBER('Форма 1'!AA2565),'Форма 1'!$H2565*VLOOKUP('Форма 1'!$F2565,'Придельники с 2022'!$B$4:$X$28,'Форма 1'!AA$8),"")</f>
        <v/>
      </c>
      <c r="K2565" s="90"/>
      <c r="L2565" s="87"/>
      <c r="M2565" s="103" t="str">
        <f>IF(ISNUMBER('Форма 1'!AD2565),'Форма 1'!$H2565*VLOOKUP('Форма 1'!$F2565,'Придельники с 2022'!$B$4:$X$28,'Форма 1'!AD$8),"")</f>
        <v/>
      </c>
      <c r="N2565" s="103" t="str">
        <f>IF(ISBLANK('Форма 1'!$AE2565),"",IF('Форма 1'!$AE2565=1,'Форма 1'!$H2565*VLOOKUP('Форма 1'!$F2565,'Придельники с 2022'!$B$4:$X$28,'Форма 1'!$AE$8,0),IF('Форма 1'!$AE2565=2,'Форма 1'!$H2565*VLOOKUP('Форма 1'!$F2565,'Придельники с 2022'!$B$4:$X$28,13,0),IF('Форма 1'!$AE2565=3,'Форма 1'!$H2565*VLOOKUP('Форма 1'!$F2565,'Придельники с 2022'!$B$4:$X$28,12,0)))))</f>
        <v/>
      </c>
      <c r="O2565" s="103" t="str">
        <f>IF(ISNUMBER('Форма 1'!AF2565),'Форма 1'!$H2565*VLOOKUP('Форма 1'!$F2565,'Придельники с 2022'!$B$4:$X$28,'Форма 1'!AF$8),"")</f>
        <v/>
      </c>
      <c r="P2565" s="87"/>
      <c r="Q2565" s="103" t="str">
        <f>IF(ISNUMBER('Форма 1'!AH2565),'Форма 1'!$H2565*VLOOKUP('Форма 1'!$F2565,'Придельники с 2022'!$B$4:$X$28,'Форма 1'!AH$8),"")</f>
        <v/>
      </c>
      <c r="R2565" s="103" t="str">
        <f>IF(ISNUMBER('Форма 1'!AI2565),'Форма 1'!$H2565*VLOOKUP('Форма 1'!$F2565,'Придельники с 2022'!$B$4:$X$28,'Форма 1'!AI$8),"")</f>
        <v/>
      </c>
      <c r="S2565" s="103" t="str">
        <f>IF(ISNUMBER('Форма 1'!AJ2565),'Форма 1'!$H2565*VLOOKUP('Форма 1'!$F2565,'Придельники с 2022'!$B$4:$X$28,'Форма 1'!AJ$8),"")</f>
        <v/>
      </c>
      <c r="T2565" s="87"/>
    </row>
    <row r="2566" spans="1:20">
      <c r="A2566" s="188">
        <f t="shared" si="217"/>
        <v>256</v>
      </c>
      <c r="B2566" s="189" t="s">
        <v>2507</v>
      </c>
      <c r="C2566" s="99">
        <f t="shared" si="216"/>
        <v>5162228.5</v>
      </c>
      <c r="D2566" s="103" t="str">
        <f>IF(ISNUMBER('Форма 1'!U2566),'Форма 1'!$H2566*VLOOKUP('Форма 1'!$F2566,'Придельники с 2022'!$B$4:$X$28,'Форма 1'!U$8),"")</f>
        <v/>
      </c>
      <c r="E2566" s="103" t="str">
        <f>IF(ISNUMBER('Форма 1'!V2566),'Форма 1'!$H2566*VLOOKUP('Форма 1'!$F2566,'Придельники с 2022'!$B$4:$X$28,'Форма 1'!V$8),"")</f>
        <v/>
      </c>
      <c r="F2566" s="103">
        <f>IF(ISNUMBER('Форма 1'!W2566),'Форма 1'!$H2566*VLOOKUP('Форма 1'!$F2566,'Придельники с 2022'!$B$4:$X$28,'Форма 1'!W$8),"")</f>
        <v>1584698.18</v>
      </c>
      <c r="G2566" s="103">
        <f>IF(ISNUMBER('Форма 1'!X2566),'Форма 1'!$H2566*VLOOKUP('Форма 1'!$F2566,'Придельники с 2022'!$B$4:$X$28,'Форма 1'!X$8),"")</f>
        <v>984305.27</v>
      </c>
      <c r="H2566" s="103">
        <f>IF(ISNUMBER('Форма 1'!Y2566),'Форма 1'!$H2566*VLOOKUP('Форма 1'!$F2566,'Придельники с 2022'!$B$4:$X$28,'Форма 1'!Y$8),"")</f>
        <v>2593225.0499999998</v>
      </c>
      <c r="I2566" s="103" t="str">
        <f>IF(ISNUMBER('Форма 1'!Z2566),'Форма 1'!$H2566*VLOOKUP('Форма 1'!$F2566,'Придельники с 2022'!$B$4:$X$28,'Форма 1'!Z$8),"")</f>
        <v/>
      </c>
      <c r="J2566" s="103" t="str">
        <f>IF(ISNUMBER('Форма 1'!AA2566),'Форма 1'!$H2566*VLOOKUP('Форма 1'!$F2566,'Придельники с 2022'!$B$4:$X$28,'Форма 1'!AA$8),"")</f>
        <v/>
      </c>
      <c r="K2566" s="90"/>
      <c r="L2566" s="87"/>
      <c r="M2566" s="103" t="str">
        <f>IF(ISNUMBER('Форма 1'!AD2566),'Форма 1'!$H2566*VLOOKUP('Форма 1'!$F2566,'Придельники с 2022'!$B$4:$X$28,'Форма 1'!AD$8),"")</f>
        <v/>
      </c>
      <c r="N2566" s="103" t="str">
        <f>IF(ISBLANK('Форма 1'!$AE2566),"",IF('Форма 1'!$AE2566=1,'Форма 1'!$H2566*VLOOKUP('Форма 1'!$F2566,'Придельники с 2022'!$B$4:$X$28,'Форма 1'!$AE$8,0),IF('Форма 1'!$AE2566=2,'Форма 1'!$H2566*VLOOKUP('Форма 1'!$F2566,'Придельники с 2022'!$B$4:$X$28,13,0),IF('Форма 1'!$AE2566=3,'Форма 1'!$H2566*VLOOKUP('Форма 1'!$F2566,'Придельники с 2022'!$B$4:$X$28,12,0)))))</f>
        <v/>
      </c>
      <c r="O2566" s="103" t="str">
        <f>IF(ISNUMBER('Форма 1'!AF2566),'Форма 1'!$H2566*VLOOKUP('Форма 1'!$F2566,'Придельники с 2022'!$B$4:$X$28,'Форма 1'!AF$8),"")</f>
        <v/>
      </c>
      <c r="P2566" s="87"/>
      <c r="Q2566" s="103" t="str">
        <f>IF(ISNUMBER('Форма 1'!AH2566),'Форма 1'!$H2566*VLOOKUP('Форма 1'!$F2566,'Придельники с 2022'!$B$4:$X$28,'Форма 1'!AH$8),"")</f>
        <v/>
      </c>
      <c r="R2566" s="103" t="str">
        <f>IF(ISNUMBER('Форма 1'!AI2566),'Форма 1'!$H2566*VLOOKUP('Форма 1'!$F2566,'Придельники с 2022'!$B$4:$X$28,'Форма 1'!AI$8),"")</f>
        <v/>
      </c>
      <c r="S2566" s="103" t="str">
        <f>IF(ISNUMBER('Форма 1'!AJ2566),'Форма 1'!$H2566*VLOOKUP('Форма 1'!$F2566,'Придельники с 2022'!$B$4:$X$28,'Форма 1'!AJ$8),"")</f>
        <v/>
      </c>
      <c r="T2566" s="87"/>
    </row>
    <row r="2567" spans="1:20">
      <c r="A2567" s="188">
        <f t="shared" si="217"/>
        <v>257</v>
      </c>
      <c r="B2567" s="189" t="s">
        <v>2508</v>
      </c>
      <c r="C2567" s="99">
        <f t="shared" si="216"/>
        <v>13179650</v>
      </c>
      <c r="D2567" s="103" t="str">
        <f>IF(ISNUMBER('Форма 1'!U2567),'Форма 1'!$H2567*VLOOKUP('Форма 1'!$F2567,'Придельники с 2022'!$B$4:$X$28,'Форма 1'!U$8),"")</f>
        <v/>
      </c>
      <c r="E2567" s="103" t="str">
        <f>IF(ISNUMBER('Форма 1'!V2567),'Форма 1'!$H2567*VLOOKUP('Форма 1'!$F2567,'Придельники с 2022'!$B$4:$X$28,'Форма 1'!V$8),"")</f>
        <v/>
      </c>
      <c r="F2567" s="103">
        <f>IF(ISNUMBER('Форма 1'!W2567),'Форма 1'!$H2567*VLOOKUP('Форма 1'!$F2567,'Придельники с 2022'!$B$4:$X$28,'Форма 1'!W$8),"")</f>
        <v>4045882</v>
      </c>
      <c r="G2567" s="103">
        <f>IF(ISNUMBER('Форма 1'!X2567),'Форма 1'!$H2567*VLOOKUP('Форма 1'!$F2567,'Придельники с 2022'!$B$4:$X$28,'Форма 1'!X$8),"")</f>
        <v>2513023</v>
      </c>
      <c r="H2567" s="103">
        <f>IF(ISNUMBER('Форма 1'!Y2567),'Форма 1'!$H2567*VLOOKUP('Форма 1'!$F2567,'Придельники с 2022'!$B$4:$X$28,'Форма 1'!Y$8),"")</f>
        <v>6620745</v>
      </c>
      <c r="I2567" s="103" t="str">
        <f>IF(ISNUMBER('Форма 1'!Z2567),'Форма 1'!$H2567*VLOOKUP('Форма 1'!$F2567,'Придельники с 2022'!$B$4:$X$28,'Форма 1'!Z$8),"")</f>
        <v/>
      </c>
      <c r="J2567" s="103" t="str">
        <f>IF(ISNUMBER('Форма 1'!AA2567),'Форма 1'!$H2567*VLOOKUP('Форма 1'!$F2567,'Придельники с 2022'!$B$4:$X$28,'Форма 1'!AA$8),"")</f>
        <v/>
      </c>
      <c r="K2567" s="90"/>
      <c r="L2567" s="87"/>
      <c r="M2567" s="103" t="str">
        <f>IF(ISNUMBER('Форма 1'!AD2567),'Форма 1'!$H2567*VLOOKUP('Форма 1'!$F2567,'Придельники с 2022'!$B$4:$X$28,'Форма 1'!AD$8),"")</f>
        <v/>
      </c>
      <c r="N2567" s="103" t="str">
        <f>IF(ISBLANK('Форма 1'!$AE2567),"",IF('Форма 1'!$AE2567=1,'Форма 1'!$H2567*VLOOKUP('Форма 1'!$F2567,'Придельники с 2022'!$B$4:$X$28,'Форма 1'!$AE$8,0),IF('Форма 1'!$AE2567=2,'Форма 1'!$H2567*VLOOKUP('Форма 1'!$F2567,'Придельники с 2022'!$B$4:$X$28,13,0),IF('Форма 1'!$AE2567=3,'Форма 1'!$H2567*VLOOKUP('Форма 1'!$F2567,'Придельники с 2022'!$B$4:$X$28,12,0)))))</f>
        <v/>
      </c>
      <c r="O2567" s="103" t="str">
        <f>IF(ISNUMBER('Форма 1'!AF2567),'Форма 1'!$H2567*VLOOKUP('Форма 1'!$F2567,'Придельники с 2022'!$B$4:$X$28,'Форма 1'!AF$8),"")</f>
        <v/>
      </c>
      <c r="P2567" s="87"/>
      <c r="Q2567" s="103" t="str">
        <f>IF(ISNUMBER('Форма 1'!AH2567),'Форма 1'!$H2567*VLOOKUP('Форма 1'!$F2567,'Придельники с 2022'!$B$4:$X$28,'Форма 1'!AH$8),"")</f>
        <v/>
      </c>
      <c r="R2567" s="103" t="str">
        <f>IF(ISNUMBER('Форма 1'!AI2567),'Форма 1'!$H2567*VLOOKUP('Форма 1'!$F2567,'Придельники с 2022'!$B$4:$X$28,'Форма 1'!AI$8),"")</f>
        <v/>
      </c>
      <c r="S2567" s="103" t="str">
        <f>IF(ISNUMBER('Форма 1'!AJ2567),'Форма 1'!$H2567*VLOOKUP('Форма 1'!$F2567,'Придельники с 2022'!$B$4:$X$28,'Форма 1'!AJ$8),"")</f>
        <v/>
      </c>
      <c r="T2567" s="87"/>
    </row>
    <row r="2568" spans="1:20">
      <c r="A2568" s="188">
        <f t="shared" si="217"/>
        <v>258</v>
      </c>
      <c r="B2568" s="189" t="s">
        <v>2509</v>
      </c>
      <c r="C2568" s="99">
        <f t="shared" si="216"/>
        <v>9709620.245000001</v>
      </c>
      <c r="D2568" s="103" t="str">
        <f>IF(ISNUMBER('Форма 1'!U2568),'Форма 1'!$H2568*VLOOKUP('Форма 1'!$F2568,'Придельники с 2022'!$B$4:$X$28,'Форма 1'!U$8),"")</f>
        <v/>
      </c>
      <c r="E2568" s="103" t="str">
        <f>IF(ISNUMBER('Форма 1'!V2568),'Форма 1'!$H2568*VLOOKUP('Форма 1'!$F2568,'Придельники с 2022'!$B$4:$X$28,'Форма 1'!V$8),"")</f>
        <v/>
      </c>
      <c r="F2568" s="103">
        <f>IF(ISNUMBER('Форма 1'!W2568),'Форма 1'!$H2568*VLOOKUP('Форма 1'!$F2568,'Придельники с 2022'!$B$4:$X$28,'Форма 1'!W$8),"")</f>
        <v>3378167.3380000005</v>
      </c>
      <c r="G2568" s="103">
        <f>IF(ISNUMBER('Форма 1'!X2568),'Форма 1'!$H2568*VLOOKUP('Форма 1'!$F2568,'Придельники с 2022'!$B$4:$X$28,'Форма 1'!X$8),"")</f>
        <v>1446348.4480000001</v>
      </c>
      <c r="H2568" s="103">
        <f>IF(ISNUMBER('Форма 1'!Y2568),'Форма 1'!$H2568*VLOOKUP('Форма 1'!$F2568,'Придельники с 2022'!$B$4:$X$28,'Форма 1'!Y$8),"")</f>
        <v>4885104.4590000007</v>
      </c>
      <c r="I2568" s="103" t="str">
        <f>IF(ISNUMBER('Форма 1'!Z2568),'Форма 1'!$H2568*VLOOKUP('Форма 1'!$F2568,'Придельники с 2022'!$B$4:$X$28,'Форма 1'!Z$8),"")</f>
        <v/>
      </c>
      <c r="J2568" s="103" t="str">
        <f>IF(ISNUMBER('Форма 1'!AA2568),'Форма 1'!$H2568*VLOOKUP('Форма 1'!$F2568,'Придельники с 2022'!$B$4:$X$28,'Форма 1'!AA$8),"")</f>
        <v/>
      </c>
      <c r="K2568" s="90"/>
      <c r="L2568" s="87"/>
      <c r="M2568" s="103" t="str">
        <f>IF(ISNUMBER('Форма 1'!AD2568),'Форма 1'!$H2568*VLOOKUP('Форма 1'!$F2568,'Придельники с 2022'!$B$4:$X$28,'Форма 1'!AD$8),"")</f>
        <v/>
      </c>
      <c r="N2568" s="103" t="str">
        <f>IF(ISBLANK('Форма 1'!$AE2568),"",IF('Форма 1'!$AE2568=1,'Форма 1'!$H2568*VLOOKUP('Форма 1'!$F2568,'Придельники с 2022'!$B$4:$X$28,'Форма 1'!$AE$8,0),IF('Форма 1'!$AE2568=2,'Форма 1'!$H2568*VLOOKUP('Форма 1'!$F2568,'Придельники с 2022'!$B$4:$X$28,13,0),IF('Форма 1'!$AE2568=3,'Форма 1'!$H2568*VLOOKUP('Форма 1'!$F2568,'Придельники с 2022'!$B$4:$X$28,12,0)))))</f>
        <v/>
      </c>
      <c r="O2568" s="103" t="str">
        <f>IF(ISNUMBER('Форма 1'!AF2568),'Форма 1'!$H2568*VLOOKUP('Форма 1'!$F2568,'Придельники с 2022'!$B$4:$X$28,'Форма 1'!AF$8),"")</f>
        <v/>
      </c>
      <c r="P2568" s="87"/>
      <c r="Q2568" s="103" t="str">
        <f>IF(ISNUMBER('Форма 1'!AH2568),'Форма 1'!$H2568*VLOOKUP('Форма 1'!$F2568,'Придельники с 2022'!$B$4:$X$28,'Форма 1'!AH$8),"")</f>
        <v/>
      </c>
      <c r="R2568" s="103" t="str">
        <f>IF(ISNUMBER('Форма 1'!AI2568),'Форма 1'!$H2568*VLOOKUP('Форма 1'!$F2568,'Придельники с 2022'!$B$4:$X$28,'Форма 1'!AI$8),"")</f>
        <v/>
      </c>
      <c r="S2568" s="103" t="str">
        <f>IF(ISNUMBER('Форма 1'!AJ2568),'Форма 1'!$H2568*VLOOKUP('Форма 1'!$F2568,'Придельники с 2022'!$B$4:$X$28,'Форма 1'!AJ$8),"")</f>
        <v/>
      </c>
      <c r="T2568" s="87"/>
    </row>
    <row r="2569" spans="1:20">
      <c r="A2569" s="188">
        <f t="shared" si="217"/>
        <v>259</v>
      </c>
      <c r="B2569" s="189" t="s">
        <v>2510</v>
      </c>
      <c r="C2569" s="99">
        <f t="shared" si="216"/>
        <v>4895055</v>
      </c>
      <c r="D2569" s="103" t="str">
        <f>IF(ISNUMBER('Форма 1'!U2569),'Форма 1'!$H2569*VLOOKUP('Форма 1'!$F2569,'Придельники с 2022'!$B$4:$X$28,'Форма 1'!U$8),"")</f>
        <v/>
      </c>
      <c r="E2569" s="103" t="str">
        <f>IF(ISNUMBER('Форма 1'!V2569),'Форма 1'!$H2569*VLOOKUP('Форма 1'!$F2569,'Придельники с 2022'!$B$4:$X$28,'Форма 1'!V$8),"")</f>
        <v/>
      </c>
      <c r="F2569" s="103">
        <f>IF(ISNUMBER('Форма 1'!W2569),'Форма 1'!$H2569*VLOOKUP('Форма 1'!$F2569,'Придельники с 2022'!$B$4:$X$28,'Форма 1'!W$8),"")</f>
        <v>1502681.4</v>
      </c>
      <c r="G2569" s="103">
        <f>IF(ISNUMBER('Форма 1'!X2569),'Форма 1'!$H2569*VLOOKUP('Форма 1'!$F2569,'Придельники с 2022'!$B$4:$X$28,'Форма 1'!X$8),"")</f>
        <v>933362.10000000009</v>
      </c>
      <c r="H2569" s="103">
        <f>IF(ISNUMBER('Форма 1'!Y2569),'Форма 1'!$H2569*VLOOKUP('Форма 1'!$F2569,'Придельники с 2022'!$B$4:$X$28,'Форма 1'!Y$8),"")</f>
        <v>2459011.5</v>
      </c>
      <c r="I2569" s="103" t="str">
        <f>IF(ISNUMBER('Форма 1'!Z2569),'Форма 1'!$H2569*VLOOKUP('Форма 1'!$F2569,'Придельники с 2022'!$B$4:$X$28,'Форма 1'!Z$8),"")</f>
        <v/>
      </c>
      <c r="J2569" s="103" t="str">
        <f>IF(ISNUMBER('Форма 1'!AA2569),'Форма 1'!$H2569*VLOOKUP('Форма 1'!$F2569,'Придельники с 2022'!$B$4:$X$28,'Форма 1'!AA$8),"")</f>
        <v/>
      </c>
      <c r="K2569" s="90"/>
      <c r="L2569" s="87"/>
      <c r="M2569" s="103" t="str">
        <f>IF(ISNUMBER('Форма 1'!AD2569),'Форма 1'!$H2569*VLOOKUP('Форма 1'!$F2569,'Придельники с 2022'!$B$4:$X$28,'Форма 1'!AD$8),"")</f>
        <v/>
      </c>
      <c r="N2569" s="103" t="str">
        <f>IF(ISBLANK('Форма 1'!$AE2569),"",IF('Форма 1'!$AE2569=1,'Форма 1'!$H2569*VLOOKUP('Форма 1'!$F2569,'Придельники с 2022'!$B$4:$X$28,'Форма 1'!$AE$8,0),IF('Форма 1'!$AE2569=2,'Форма 1'!$H2569*VLOOKUP('Форма 1'!$F2569,'Придельники с 2022'!$B$4:$X$28,13,0),IF('Форма 1'!$AE2569=3,'Форма 1'!$H2569*VLOOKUP('Форма 1'!$F2569,'Придельники с 2022'!$B$4:$X$28,12,0)))))</f>
        <v/>
      </c>
      <c r="O2569" s="103" t="str">
        <f>IF(ISNUMBER('Форма 1'!AF2569),'Форма 1'!$H2569*VLOOKUP('Форма 1'!$F2569,'Придельники с 2022'!$B$4:$X$28,'Форма 1'!AF$8),"")</f>
        <v/>
      </c>
      <c r="P2569" s="87"/>
      <c r="Q2569" s="103" t="str">
        <f>IF(ISNUMBER('Форма 1'!AH2569),'Форма 1'!$H2569*VLOOKUP('Форма 1'!$F2569,'Придельники с 2022'!$B$4:$X$28,'Форма 1'!AH$8),"")</f>
        <v/>
      </c>
      <c r="R2569" s="103" t="str">
        <f>IF(ISNUMBER('Форма 1'!AI2569),'Форма 1'!$H2569*VLOOKUP('Форма 1'!$F2569,'Придельники с 2022'!$B$4:$X$28,'Форма 1'!AI$8),"")</f>
        <v/>
      </c>
      <c r="S2569" s="103" t="str">
        <f>IF(ISNUMBER('Форма 1'!AJ2569),'Форма 1'!$H2569*VLOOKUP('Форма 1'!$F2569,'Придельники с 2022'!$B$4:$X$28,'Форма 1'!AJ$8),"")</f>
        <v/>
      </c>
      <c r="T2569" s="87"/>
    </row>
    <row r="2570" spans="1:20">
      <c r="A2570" s="188">
        <f t="shared" si="217"/>
        <v>260</v>
      </c>
      <c r="B2570" s="189" t="s">
        <v>2511</v>
      </c>
      <c r="C2570" s="99">
        <f t="shared" si="216"/>
        <v>10026989.635000002</v>
      </c>
      <c r="D2570" s="103" t="str">
        <f>IF(ISNUMBER('Форма 1'!U2570),'Форма 1'!$H2570*VLOOKUP('Форма 1'!$F2570,'Придельники с 2022'!$B$4:$X$28,'Форма 1'!U$8),"")</f>
        <v/>
      </c>
      <c r="E2570" s="103" t="str">
        <f>IF(ISNUMBER('Форма 1'!V2570),'Форма 1'!$H2570*VLOOKUP('Форма 1'!$F2570,'Придельники с 2022'!$B$4:$X$28,'Форма 1'!V$8),"")</f>
        <v/>
      </c>
      <c r="F2570" s="103">
        <f>IF(ISNUMBER('Форма 1'!W2570),'Форма 1'!$H2570*VLOOKUP('Форма 1'!$F2570,'Придельники с 2022'!$B$4:$X$28,'Форма 1'!W$8),"")</f>
        <v>3488586.3740000003</v>
      </c>
      <c r="G2570" s="103">
        <f>IF(ISNUMBER('Форма 1'!X2570),'Форма 1'!$H2570*VLOOKUP('Форма 1'!$F2570,'Придельники с 2022'!$B$4:$X$28,'Форма 1'!X$8),"")</f>
        <v>1493623.9040000001</v>
      </c>
      <c r="H2570" s="103">
        <f>IF(ISNUMBER('Форма 1'!Y2570),'Форма 1'!$H2570*VLOOKUP('Форма 1'!$F2570,'Придельники с 2022'!$B$4:$X$28,'Форма 1'!Y$8),"")</f>
        <v>5044779.3570000008</v>
      </c>
      <c r="I2570" s="103" t="str">
        <f>IF(ISNUMBER('Форма 1'!Z2570),'Форма 1'!$H2570*VLOOKUP('Форма 1'!$F2570,'Придельники с 2022'!$B$4:$X$28,'Форма 1'!Z$8),"")</f>
        <v/>
      </c>
      <c r="J2570" s="103" t="str">
        <f>IF(ISNUMBER('Форма 1'!AA2570),'Форма 1'!$H2570*VLOOKUP('Форма 1'!$F2570,'Придельники с 2022'!$B$4:$X$28,'Форма 1'!AA$8),"")</f>
        <v/>
      </c>
      <c r="K2570" s="90"/>
      <c r="L2570" s="87"/>
      <c r="M2570" s="103" t="str">
        <f>IF(ISNUMBER('Форма 1'!AD2570),'Форма 1'!$H2570*VLOOKUP('Форма 1'!$F2570,'Придельники с 2022'!$B$4:$X$28,'Форма 1'!AD$8),"")</f>
        <v/>
      </c>
      <c r="N2570" s="103" t="str">
        <f>IF(ISBLANK('Форма 1'!$AE2570),"",IF('Форма 1'!$AE2570=1,'Форма 1'!$H2570*VLOOKUP('Форма 1'!$F2570,'Придельники с 2022'!$B$4:$X$28,'Форма 1'!$AE$8,0),IF('Форма 1'!$AE2570=2,'Форма 1'!$H2570*VLOOKUP('Форма 1'!$F2570,'Придельники с 2022'!$B$4:$X$28,13,0),IF('Форма 1'!$AE2570=3,'Форма 1'!$H2570*VLOOKUP('Форма 1'!$F2570,'Придельники с 2022'!$B$4:$X$28,12,0)))))</f>
        <v/>
      </c>
      <c r="O2570" s="103" t="str">
        <f>IF(ISNUMBER('Форма 1'!AF2570),'Форма 1'!$H2570*VLOOKUP('Форма 1'!$F2570,'Придельники с 2022'!$B$4:$X$28,'Форма 1'!AF$8),"")</f>
        <v/>
      </c>
      <c r="P2570" s="87"/>
      <c r="Q2570" s="103" t="str">
        <f>IF(ISNUMBER('Форма 1'!AH2570),'Форма 1'!$H2570*VLOOKUP('Форма 1'!$F2570,'Придельники с 2022'!$B$4:$X$28,'Форма 1'!AH$8),"")</f>
        <v/>
      </c>
      <c r="R2570" s="103" t="str">
        <f>IF(ISNUMBER('Форма 1'!AI2570),'Форма 1'!$H2570*VLOOKUP('Форма 1'!$F2570,'Придельники с 2022'!$B$4:$X$28,'Форма 1'!AI$8),"")</f>
        <v/>
      </c>
      <c r="S2570" s="103" t="str">
        <f>IF(ISNUMBER('Форма 1'!AJ2570),'Форма 1'!$H2570*VLOOKUP('Форма 1'!$F2570,'Придельники с 2022'!$B$4:$X$28,'Форма 1'!AJ$8),"")</f>
        <v/>
      </c>
      <c r="T2570" s="87"/>
    </row>
    <row r="2571" spans="1:20">
      <c r="A2571" s="188">
        <f t="shared" si="217"/>
        <v>261</v>
      </c>
      <c r="B2571" s="189" t="s">
        <v>2512</v>
      </c>
      <c r="C2571" s="99">
        <f t="shared" si="216"/>
        <v>9538534.7200000025</v>
      </c>
      <c r="D2571" s="103" t="str">
        <f>IF(ISNUMBER('Форма 1'!U2571),'Форма 1'!$H2571*VLOOKUP('Форма 1'!$F2571,'Придельники с 2022'!$B$4:$X$28,'Форма 1'!U$8),"")</f>
        <v/>
      </c>
      <c r="E2571" s="103" t="str">
        <f>IF(ISNUMBER('Форма 1'!V2571),'Форма 1'!$H2571*VLOOKUP('Форма 1'!$F2571,'Придельники с 2022'!$B$4:$X$28,'Форма 1'!V$8),"")</f>
        <v/>
      </c>
      <c r="F2571" s="103">
        <f>IF(ISNUMBER('Форма 1'!W2571),'Форма 1'!$H2571*VLOOKUP('Форма 1'!$F2571,'Придельники с 2022'!$B$4:$X$28,'Форма 1'!W$8),"")</f>
        <v>3318643.3280000002</v>
      </c>
      <c r="G2571" s="103">
        <f>IF(ISNUMBER('Форма 1'!X2571),'Форма 1'!$H2571*VLOOKUP('Форма 1'!$F2571,'Придельники с 2022'!$B$4:$X$28,'Форма 1'!X$8),"")</f>
        <v>1420863.4880000001</v>
      </c>
      <c r="H2571" s="103">
        <f>IF(ISNUMBER('Форма 1'!Y2571),'Форма 1'!$H2571*VLOOKUP('Форма 1'!$F2571,'Придельники с 2022'!$B$4:$X$28,'Форма 1'!Y$8),"")</f>
        <v>4799027.904000001</v>
      </c>
      <c r="I2571" s="103" t="str">
        <f>IF(ISNUMBER('Форма 1'!Z2571),'Форма 1'!$H2571*VLOOKUP('Форма 1'!$F2571,'Придельники с 2022'!$B$4:$X$28,'Форма 1'!Z$8),"")</f>
        <v/>
      </c>
      <c r="J2571" s="103" t="str">
        <f>IF(ISNUMBER('Форма 1'!AA2571),'Форма 1'!$H2571*VLOOKUP('Форма 1'!$F2571,'Придельники с 2022'!$B$4:$X$28,'Форма 1'!AA$8),"")</f>
        <v/>
      </c>
      <c r="K2571" s="90"/>
      <c r="L2571" s="87"/>
      <c r="M2571" s="103" t="str">
        <f>IF(ISNUMBER('Форма 1'!AD2571),'Форма 1'!$H2571*VLOOKUP('Форма 1'!$F2571,'Придельники с 2022'!$B$4:$X$28,'Форма 1'!AD$8),"")</f>
        <v/>
      </c>
      <c r="N2571" s="103" t="str">
        <f>IF(ISBLANK('Форма 1'!$AE2571),"",IF('Форма 1'!$AE2571=1,'Форма 1'!$H2571*VLOOKUP('Форма 1'!$F2571,'Придельники с 2022'!$B$4:$X$28,'Форма 1'!$AE$8,0),IF('Форма 1'!$AE2571=2,'Форма 1'!$H2571*VLOOKUP('Форма 1'!$F2571,'Придельники с 2022'!$B$4:$X$28,13,0),IF('Форма 1'!$AE2571=3,'Форма 1'!$H2571*VLOOKUP('Форма 1'!$F2571,'Придельники с 2022'!$B$4:$X$28,12,0)))))</f>
        <v/>
      </c>
      <c r="O2571" s="103" t="str">
        <f>IF(ISNUMBER('Форма 1'!AF2571),'Форма 1'!$H2571*VLOOKUP('Форма 1'!$F2571,'Придельники с 2022'!$B$4:$X$28,'Форма 1'!AF$8),"")</f>
        <v/>
      </c>
      <c r="P2571" s="87"/>
      <c r="Q2571" s="103" t="str">
        <f>IF(ISNUMBER('Форма 1'!AH2571),'Форма 1'!$H2571*VLOOKUP('Форма 1'!$F2571,'Придельники с 2022'!$B$4:$X$28,'Форма 1'!AH$8),"")</f>
        <v/>
      </c>
      <c r="R2571" s="103" t="str">
        <f>IF(ISNUMBER('Форма 1'!AI2571),'Форма 1'!$H2571*VLOOKUP('Форма 1'!$F2571,'Придельники с 2022'!$B$4:$X$28,'Форма 1'!AI$8),"")</f>
        <v/>
      </c>
      <c r="S2571" s="103" t="str">
        <f>IF(ISNUMBER('Форма 1'!AJ2571),'Форма 1'!$H2571*VLOOKUP('Форма 1'!$F2571,'Придельники с 2022'!$B$4:$X$28,'Форма 1'!AJ$8),"")</f>
        <v/>
      </c>
      <c r="T2571" s="87"/>
    </row>
    <row r="2572" spans="1:20">
      <c r="A2572" s="188">
        <f t="shared" si="217"/>
        <v>262</v>
      </c>
      <c r="B2572" s="189" t="s">
        <v>2513</v>
      </c>
      <c r="C2572" s="99">
        <f t="shared" si="216"/>
        <v>5059758</v>
      </c>
      <c r="D2572" s="103" t="str">
        <f>IF(ISNUMBER('Форма 1'!U2572),'Форма 1'!$H2572*VLOOKUP('Форма 1'!$F2572,'Придельники с 2022'!$B$4:$X$28,'Форма 1'!U$8),"")</f>
        <v/>
      </c>
      <c r="E2572" s="103" t="str">
        <f>IF(ISNUMBER('Форма 1'!V2572),'Форма 1'!$H2572*VLOOKUP('Форма 1'!$F2572,'Придельники с 2022'!$B$4:$X$28,'Форма 1'!V$8),"")</f>
        <v/>
      </c>
      <c r="F2572" s="103">
        <f>IF(ISNUMBER('Форма 1'!W2572),'Форма 1'!$H2572*VLOOKUP('Форма 1'!$F2572,'Придельники с 2022'!$B$4:$X$28,'Форма 1'!W$8),"")</f>
        <v>1553241.8399999999</v>
      </c>
      <c r="G2572" s="103">
        <f>IF(ISNUMBER('Форма 1'!X2572),'Форма 1'!$H2572*VLOOKUP('Форма 1'!$F2572,'Придельники с 2022'!$B$4:$X$28,'Форма 1'!X$8),"")</f>
        <v>964766.76</v>
      </c>
      <c r="H2572" s="103">
        <f>IF(ISNUMBER('Форма 1'!Y2572),'Форма 1'!$H2572*VLOOKUP('Форма 1'!$F2572,'Придельники с 2022'!$B$4:$X$28,'Форма 1'!Y$8),"")</f>
        <v>2541749.4</v>
      </c>
      <c r="I2572" s="103" t="str">
        <f>IF(ISNUMBER('Форма 1'!Z2572),'Форма 1'!$H2572*VLOOKUP('Форма 1'!$F2572,'Придельники с 2022'!$B$4:$X$28,'Форма 1'!Z$8),"")</f>
        <v/>
      </c>
      <c r="J2572" s="103" t="str">
        <f>IF(ISNUMBER('Форма 1'!AA2572),'Форма 1'!$H2572*VLOOKUP('Форма 1'!$F2572,'Придельники с 2022'!$B$4:$X$28,'Форма 1'!AA$8),"")</f>
        <v/>
      </c>
      <c r="K2572" s="90"/>
      <c r="L2572" s="87"/>
      <c r="M2572" s="103" t="str">
        <f>IF(ISNUMBER('Форма 1'!AD2572),'Форма 1'!$H2572*VLOOKUP('Форма 1'!$F2572,'Придельники с 2022'!$B$4:$X$28,'Форма 1'!AD$8),"")</f>
        <v/>
      </c>
      <c r="N2572" s="103" t="str">
        <f>IF(ISBLANK('Форма 1'!$AE2572),"",IF('Форма 1'!$AE2572=1,'Форма 1'!$H2572*VLOOKUP('Форма 1'!$F2572,'Придельники с 2022'!$B$4:$X$28,'Форма 1'!$AE$8,0),IF('Форма 1'!$AE2572=2,'Форма 1'!$H2572*VLOOKUP('Форма 1'!$F2572,'Придельники с 2022'!$B$4:$X$28,13,0),IF('Форма 1'!$AE2572=3,'Форма 1'!$H2572*VLOOKUP('Форма 1'!$F2572,'Придельники с 2022'!$B$4:$X$28,12,0)))))</f>
        <v/>
      </c>
      <c r="O2572" s="103" t="str">
        <f>IF(ISNUMBER('Форма 1'!AF2572),'Форма 1'!$H2572*VLOOKUP('Форма 1'!$F2572,'Придельники с 2022'!$B$4:$X$28,'Форма 1'!AF$8),"")</f>
        <v/>
      </c>
      <c r="P2572" s="87"/>
      <c r="Q2572" s="103" t="str">
        <f>IF(ISNUMBER('Форма 1'!AH2572),'Форма 1'!$H2572*VLOOKUP('Форма 1'!$F2572,'Придельники с 2022'!$B$4:$X$28,'Форма 1'!AH$8),"")</f>
        <v/>
      </c>
      <c r="R2572" s="103" t="str">
        <f>IF(ISNUMBER('Форма 1'!AI2572),'Форма 1'!$H2572*VLOOKUP('Форма 1'!$F2572,'Придельники с 2022'!$B$4:$X$28,'Форма 1'!AI$8),"")</f>
        <v/>
      </c>
      <c r="S2572" s="103" t="str">
        <f>IF(ISNUMBER('Форма 1'!AJ2572),'Форма 1'!$H2572*VLOOKUP('Форма 1'!$F2572,'Придельники с 2022'!$B$4:$X$28,'Форма 1'!AJ$8),"")</f>
        <v/>
      </c>
      <c r="T2572" s="87"/>
    </row>
    <row r="2573" spans="1:20">
      <c r="A2573" s="188">
        <f t="shared" si="217"/>
        <v>263</v>
      </c>
      <c r="B2573" s="189" t="s">
        <v>2514</v>
      </c>
      <c r="C2573" s="99">
        <f t="shared" si="216"/>
        <v>6112766</v>
      </c>
      <c r="D2573" s="103" t="str">
        <f>IF(ISNUMBER('Форма 1'!U2573),'Форма 1'!$H2573*VLOOKUP('Форма 1'!$F2573,'Придельники с 2022'!$B$4:$X$28,'Форма 1'!U$8),"")</f>
        <v/>
      </c>
      <c r="E2573" s="103" t="str">
        <f>IF(ISNUMBER('Форма 1'!V2573),'Форма 1'!$H2573*VLOOKUP('Форма 1'!$F2573,'Придельники с 2022'!$B$4:$X$28,'Форма 1'!V$8),"")</f>
        <v/>
      </c>
      <c r="F2573" s="103">
        <f>IF(ISNUMBER('Форма 1'!W2573),'Форма 1'!$H2573*VLOOKUP('Форма 1'!$F2573,'Придельники с 2022'!$B$4:$X$28,'Форма 1'!W$8),"")</f>
        <v>1876493.68</v>
      </c>
      <c r="G2573" s="103">
        <f>IF(ISNUMBER('Форма 1'!X2573),'Форма 1'!$H2573*VLOOKUP('Форма 1'!$F2573,'Придельники с 2022'!$B$4:$X$28,'Форма 1'!X$8),"")</f>
        <v>1165548.52</v>
      </c>
      <c r="H2573" s="103">
        <f>IF(ISNUMBER('Форма 1'!Y2573),'Форма 1'!$H2573*VLOOKUP('Форма 1'!$F2573,'Придельники с 2022'!$B$4:$X$28,'Форма 1'!Y$8),"")</f>
        <v>3070723.8</v>
      </c>
      <c r="I2573" s="103" t="str">
        <f>IF(ISNUMBER('Форма 1'!Z2573),'Форма 1'!$H2573*VLOOKUP('Форма 1'!$F2573,'Придельники с 2022'!$B$4:$X$28,'Форма 1'!Z$8),"")</f>
        <v/>
      </c>
      <c r="J2573" s="103" t="str">
        <f>IF(ISNUMBER('Форма 1'!AA2573),'Форма 1'!$H2573*VLOOKUP('Форма 1'!$F2573,'Придельники с 2022'!$B$4:$X$28,'Форма 1'!AA$8),"")</f>
        <v/>
      </c>
      <c r="K2573" s="90"/>
      <c r="L2573" s="87"/>
      <c r="M2573" s="103" t="str">
        <f>IF(ISNUMBER('Форма 1'!AD2573),'Форма 1'!$H2573*VLOOKUP('Форма 1'!$F2573,'Придельники с 2022'!$B$4:$X$28,'Форма 1'!AD$8),"")</f>
        <v/>
      </c>
      <c r="N2573" s="103" t="str">
        <f>IF(ISBLANK('Форма 1'!$AE2573),"",IF('Форма 1'!$AE2573=1,'Форма 1'!$H2573*VLOOKUP('Форма 1'!$F2573,'Придельники с 2022'!$B$4:$X$28,'Форма 1'!$AE$8,0),IF('Форма 1'!$AE2573=2,'Форма 1'!$H2573*VLOOKUP('Форма 1'!$F2573,'Придельники с 2022'!$B$4:$X$28,13,0),IF('Форма 1'!$AE2573=3,'Форма 1'!$H2573*VLOOKUP('Форма 1'!$F2573,'Придельники с 2022'!$B$4:$X$28,12,0)))))</f>
        <v/>
      </c>
      <c r="O2573" s="103" t="str">
        <f>IF(ISNUMBER('Форма 1'!AF2573),'Форма 1'!$H2573*VLOOKUP('Форма 1'!$F2573,'Придельники с 2022'!$B$4:$X$28,'Форма 1'!AF$8),"")</f>
        <v/>
      </c>
      <c r="P2573" s="87"/>
      <c r="Q2573" s="103" t="str">
        <f>IF(ISNUMBER('Форма 1'!AH2573),'Форма 1'!$H2573*VLOOKUP('Форма 1'!$F2573,'Придельники с 2022'!$B$4:$X$28,'Форма 1'!AH$8),"")</f>
        <v/>
      </c>
      <c r="R2573" s="103" t="str">
        <f>IF(ISNUMBER('Форма 1'!AI2573),'Форма 1'!$H2573*VLOOKUP('Форма 1'!$F2573,'Придельники с 2022'!$B$4:$X$28,'Форма 1'!AI$8),"")</f>
        <v/>
      </c>
      <c r="S2573" s="103" t="str">
        <f>IF(ISNUMBER('Форма 1'!AJ2573),'Форма 1'!$H2573*VLOOKUP('Форма 1'!$F2573,'Придельники с 2022'!$B$4:$X$28,'Форма 1'!AJ$8),"")</f>
        <v/>
      </c>
      <c r="T2573" s="87"/>
    </row>
    <row r="2574" spans="1:20">
      <c r="A2574" s="188">
        <f t="shared" si="217"/>
        <v>264</v>
      </c>
      <c r="B2574" s="189" t="s">
        <v>2515</v>
      </c>
      <c r="C2574" s="99">
        <f t="shared" si="216"/>
        <v>6544131</v>
      </c>
      <c r="D2574" s="103" t="str">
        <f>IF(ISNUMBER('Форма 1'!U2574),'Форма 1'!$H2574*VLOOKUP('Форма 1'!$F2574,'Придельники с 2022'!$B$4:$X$28,'Форма 1'!U$8),"")</f>
        <v/>
      </c>
      <c r="E2574" s="103" t="str">
        <f>IF(ISNUMBER('Форма 1'!V2574),'Форма 1'!$H2574*VLOOKUP('Форма 1'!$F2574,'Придельники с 2022'!$B$4:$X$28,'Форма 1'!V$8),"")</f>
        <v/>
      </c>
      <c r="F2574" s="103">
        <f>IF(ISNUMBER('Форма 1'!W2574),'Форма 1'!$H2574*VLOOKUP('Форма 1'!$F2574,'Придельники с 2022'!$B$4:$X$28,'Форма 1'!W$8),"")</f>
        <v>2008913.88</v>
      </c>
      <c r="G2574" s="103">
        <f>IF(ISNUMBER('Форма 1'!X2574),'Форма 1'!$H2574*VLOOKUP('Форма 1'!$F2574,'Придельники с 2022'!$B$4:$X$28,'Форма 1'!X$8),"")</f>
        <v>1247798.82</v>
      </c>
      <c r="H2574" s="103">
        <f>IF(ISNUMBER('Форма 1'!Y2574),'Форма 1'!$H2574*VLOOKUP('Форма 1'!$F2574,'Придельники с 2022'!$B$4:$X$28,'Форма 1'!Y$8),"")</f>
        <v>3287418.3</v>
      </c>
      <c r="I2574" s="103" t="str">
        <f>IF(ISNUMBER('Форма 1'!Z2574),'Форма 1'!$H2574*VLOOKUP('Форма 1'!$F2574,'Придельники с 2022'!$B$4:$X$28,'Форма 1'!Z$8),"")</f>
        <v/>
      </c>
      <c r="J2574" s="103" t="str">
        <f>IF(ISNUMBER('Форма 1'!AA2574),'Форма 1'!$H2574*VLOOKUP('Форма 1'!$F2574,'Придельники с 2022'!$B$4:$X$28,'Форма 1'!AA$8),"")</f>
        <v/>
      </c>
      <c r="K2574" s="90"/>
      <c r="L2574" s="87"/>
      <c r="M2574" s="103" t="str">
        <f>IF(ISNUMBER('Форма 1'!AD2574),'Форма 1'!$H2574*VLOOKUP('Форма 1'!$F2574,'Придельники с 2022'!$B$4:$X$28,'Форма 1'!AD$8),"")</f>
        <v/>
      </c>
      <c r="N2574" s="103" t="str">
        <f>IF(ISBLANK('Форма 1'!$AE2574),"",IF('Форма 1'!$AE2574=1,'Форма 1'!$H2574*VLOOKUP('Форма 1'!$F2574,'Придельники с 2022'!$B$4:$X$28,'Форма 1'!$AE$8,0),IF('Форма 1'!$AE2574=2,'Форма 1'!$H2574*VLOOKUP('Форма 1'!$F2574,'Придельники с 2022'!$B$4:$X$28,13,0),IF('Форма 1'!$AE2574=3,'Форма 1'!$H2574*VLOOKUP('Форма 1'!$F2574,'Придельники с 2022'!$B$4:$X$28,12,0)))))</f>
        <v/>
      </c>
      <c r="O2574" s="103" t="str">
        <f>IF(ISNUMBER('Форма 1'!AF2574),'Форма 1'!$H2574*VLOOKUP('Форма 1'!$F2574,'Придельники с 2022'!$B$4:$X$28,'Форма 1'!AF$8),"")</f>
        <v/>
      </c>
      <c r="P2574" s="87"/>
      <c r="Q2574" s="103" t="str">
        <f>IF(ISNUMBER('Форма 1'!AH2574),'Форма 1'!$H2574*VLOOKUP('Форма 1'!$F2574,'Придельники с 2022'!$B$4:$X$28,'Форма 1'!AH$8),"")</f>
        <v/>
      </c>
      <c r="R2574" s="103" t="str">
        <f>IF(ISNUMBER('Форма 1'!AI2574),'Форма 1'!$H2574*VLOOKUP('Форма 1'!$F2574,'Придельники с 2022'!$B$4:$X$28,'Форма 1'!AI$8),"")</f>
        <v/>
      </c>
      <c r="S2574" s="103" t="str">
        <f>IF(ISNUMBER('Форма 1'!AJ2574),'Форма 1'!$H2574*VLOOKUP('Форма 1'!$F2574,'Придельники с 2022'!$B$4:$X$28,'Форма 1'!AJ$8),"")</f>
        <v/>
      </c>
      <c r="T2574" s="87"/>
    </row>
    <row r="2575" spans="1:20">
      <c r="A2575" s="188">
        <f t="shared" si="217"/>
        <v>265</v>
      </c>
      <c r="B2575" s="189" t="s">
        <v>2516</v>
      </c>
      <c r="C2575" s="99">
        <f t="shared" si="216"/>
        <v>19378518.5</v>
      </c>
      <c r="D2575" s="103" t="str">
        <f>IF(ISNUMBER('Форма 1'!U2575),'Форма 1'!$H2575*VLOOKUP('Форма 1'!$F2575,'Придельники с 2022'!$B$4:$X$28,'Форма 1'!U$8),"")</f>
        <v/>
      </c>
      <c r="E2575" s="103" t="str">
        <f>IF(ISNUMBER('Форма 1'!V2575),'Форма 1'!$H2575*VLOOKUP('Форма 1'!$F2575,'Придельники с 2022'!$B$4:$X$28,'Форма 1'!V$8),"")</f>
        <v/>
      </c>
      <c r="F2575" s="103">
        <f>IF(ISNUMBER('Форма 1'!W2575),'Форма 1'!$H2575*VLOOKUP('Форма 1'!$F2575,'Придельники с 2022'!$B$4:$X$28,'Форма 1'!W$8),"")</f>
        <v>5948807.3799999999</v>
      </c>
      <c r="G2575" s="103">
        <f>IF(ISNUMBER('Форма 1'!X2575),'Форма 1'!$H2575*VLOOKUP('Форма 1'!$F2575,'Придельники с 2022'!$B$4:$X$28,'Форма 1'!X$8),"")</f>
        <v>3694989.0700000003</v>
      </c>
      <c r="H2575" s="103">
        <f>IF(ISNUMBER('Форма 1'!Y2575),'Форма 1'!$H2575*VLOOKUP('Форма 1'!$F2575,'Придельники с 2022'!$B$4:$X$28,'Форма 1'!Y$8),"")</f>
        <v>9734722.0500000007</v>
      </c>
      <c r="I2575" s="103" t="str">
        <f>IF(ISNUMBER('Форма 1'!Z2575),'Форма 1'!$H2575*VLOOKUP('Форма 1'!$F2575,'Придельники с 2022'!$B$4:$X$28,'Форма 1'!Z$8),"")</f>
        <v/>
      </c>
      <c r="J2575" s="103" t="str">
        <f>IF(ISNUMBER('Форма 1'!AA2575),'Форма 1'!$H2575*VLOOKUP('Форма 1'!$F2575,'Придельники с 2022'!$B$4:$X$28,'Форма 1'!AA$8),"")</f>
        <v/>
      </c>
      <c r="K2575" s="90"/>
      <c r="L2575" s="87"/>
      <c r="M2575" s="103" t="str">
        <f>IF(ISNUMBER('Форма 1'!AD2575),'Форма 1'!$H2575*VLOOKUP('Форма 1'!$F2575,'Придельники с 2022'!$B$4:$X$28,'Форма 1'!AD$8),"")</f>
        <v/>
      </c>
      <c r="N2575" s="103" t="str">
        <f>IF(ISBLANK('Форма 1'!$AE2575),"",IF('Форма 1'!$AE2575=1,'Форма 1'!$H2575*VLOOKUP('Форма 1'!$F2575,'Придельники с 2022'!$B$4:$X$28,'Форма 1'!$AE$8,0),IF('Форма 1'!$AE2575=2,'Форма 1'!$H2575*VLOOKUP('Форма 1'!$F2575,'Придельники с 2022'!$B$4:$X$28,13,0),IF('Форма 1'!$AE2575=3,'Форма 1'!$H2575*VLOOKUP('Форма 1'!$F2575,'Придельники с 2022'!$B$4:$X$28,12,0)))))</f>
        <v/>
      </c>
      <c r="O2575" s="103" t="str">
        <f>IF(ISNUMBER('Форма 1'!AF2575),'Форма 1'!$H2575*VLOOKUP('Форма 1'!$F2575,'Придельники с 2022'!$B$4:$X$28,'Форма 1'!AF$8),"")</f>
        <v/>
      </c>
      <c r="P2575" s="87"/>
      <c r="Q2575" s="103" t="str">
        <f>IF(ISNUMBER('Форма 1'!AH2575),'Форма 1'!$H2575*VLOOKUP('Форма 1'!$F2575,'Придельники с 2022'!$B$4:$X$28,'Форма 1'!AH$8),"")</f>
        <v/>
      </c>
      <c r="R2575" s="103" t="str">
        <f>IF(ISNUMBER('Форма 1'!AI2575),'Форма 1'!$H2575*VLOOKUP('Форма 1'!$F2575,'Придельники с 2022'!$B$4:$X$28,'Форма 1'!AI$8),"")</f>
        <v/>
      </c>
      <c r="S2575" s="103" t="str">
        <f>IF(ISNUMBER('Форма 1'!AJ2575),'Форма 1'!$H2575*VLOOKUP('Форма 1'!$F2575,'Придельники с 2022'!$B$4:$X$28,'Форма 1'!AJ$8),"")</f>
        <v/>
      </c>
      <c r="T2575" s="87"/>
    </row>
    <row r="2576" spans="1:20">
      <c r="A2576" s="188">
        <f t="shared" si="217"/>
        <v>266</v>
      </c>
      <c r="B2576" s="189" t="s">
        <v>2518</v>
      </c>
      <c r="C2576" s="99">
        <f t="shared" si="216"/>
        <v>4900681.5</v>
      </c>
      <c r="D2576" s="103" t="str">
        <f>IF(ISNUMBER('Форма 1'!U2576),'Форма 1'!$H2576*VLOOKUP('Форма 1'!$F2576,'Придельники с 2022'!$B$4:$X$28,'Форма 1'!U$8),"")</f>
        <v/>
      </c>
      <c r="E2576" s="103" t="str">
        <f>IF(ISNUMBER('Форма 1'!V2576),'Форма 1'!$H2576*VLOOKUP('Форма 1'!$F2576,'Придельники с 2022'!$B$4:$X$28,'Форма 1'!V$8),"")</f>
        <v/>
      </c>
      <c r="F2576" s="103">
        <f>IF(ISNUMBER('Форма 1'!W2576),'Форма 1'!$H2576*VLOOKUP('Форма 1'!$F2576,'Придельники с 2022'!$B$4:$X$28,'Форма 1'!W$8),"")</f>
        <v>1504408.62</v>
      </c>
      <c r="G2576" s="103">
        <f>IF(ISNUMBER('Форма 1'!X2576),'Форма 1'!$H2576*VLOOKUP('Форма 1'!$F2576,'Придельники с 2022'!$B$4:$X$28,'Форма 1'!X$8),"")</f>
        <v>934434.93000000017</v>
      </c>
      <c r="H2576" s="103">
        <f>IF(ISNUMBER('Форма 1'!Y2576),'Форма 1'!$H2576*VLOOKUP('Форма 1'!$F2576,'Придельники с 2022'!$B$4:$X$28,'Форма 1'!Y$8),"")</f>
        <v>2461837.9500000002</v>
      </c>
      <c r="I2576" s="103" t="str">
        <f>IF(ISNUMBER('Форма 1'!Z2576),'Форма 1'!$H2576*VLOOKUP('Форма 1'!$F2576,'Придельники с 2022'!$B$4:$X$28,'Форма 1'!Z$8),"")</f>
        <v/>
      </c>
      <c r="J2576" s="103" t="str">
        <f>IF(ISNUMBER('Форма 1'!AA2576),'Форма 1'!$H2576*VLOOKUP('Форма 1'!$F2576,'Придельники с 2022'!$B$4:$X$28,'Форма 1'!AA$8),"")</f>
        <v/>
      </c>
      <c r="K2576" s="90"/>
      <c r="L2576" s="87"/>
      <c r="M2576" s="103" t="str">
        <f>IF(ISNUMBER('Форма 1'!AD2576),'Форма 1'!$H2576*VLOOKUP('Форма 1'!$F2576,'Придельники с 2022'!$B$4:$X$28,'Форма 1'!AD$8),"")</f>
        <v/>
      </c>
      <c r="N2576" s="103" t="str">
        <f>IF(ISBLANK('Форма 1'!$AE2576),"",IF('Форма 1'!$AE2576=1,'Форма 1'!$H2576*VLOOKUP('Форма 1'!$F2576,'Придельники с 2022'!$B$4:$X$28,'Форма 1'!$AE$8,0),IF('Форма 1'!$AE2576=2,'Форма 1'!$H2576*VLOOKUP('Форма 1'!$F2576,'Придельники с 2022'!$B$4:$X$28,13,0),IF('Форма 1'!$AE2576=3,'Форма 1'!$H2576*VLOOKUP('Форма 1'!$F2576,'Придельники с 2022'!$B$4:$X$28,12,0)))))</f>
        <v/>
      </c>
      <c r="O2576" s="103" t="str">
        <f>IF(ISNUMBER('Форма 1'!AF2576),'Форма 1'!$H2576*VLOOKUP('Форма 1'!$F2576,'Придельники с 2022'!$B$4:$X$28,'Форма 1'!AF$8),"")</f>
        <v/>
      </c>
      <c r="P2576" s="87"/>
      <c r="Q2576" s="103" t="str">
        <f>IF(ISNUMBER('Форма 1'!AH2576),'Форма 1'!$H2576*VLOOKUP('Форма 1'!$F2576,'Придельники с 2022'!$B$4:$X$28,'Форма 1'!AH$8),"")</f>
        <v/>
      </c>
      <c r="R2576" s="103" t="str">
        <f>IF(ISNUMBER('Форма 1'!AI2576),'Форма 1'!$H2576*VLOOKUP('Форма 1'!$F2576,'Придельники с 2022'!$B$4:$X$28,'Форма 1'!AI$8),"")</f>
        <v/>
      </c>
      <c r="S2576" s="103" t="str">
        <f>IF(ISNUMBER('Форма 1'!AJ2576),'Форма 1'!$H2576*VLOOKUP('Форма 1'!$F2576,'Придельники с 2022'!$B$4:$X$28,'Форма 1'!AJ$8),"")</f>
        <v/>
      </c>
      <c r="T2576" s="87"/>
    </row>
    <row r="2577" spans="1:20">
      <c r="A2577" s="188">
        <f t="shared" si="217"/>
        <v>267</v>
      </c>
      <c r="B2577" s="189" t="s">
        <v>2519</v>
      </c>
      <c r="C2577" s="99">
        <f t="shared" si="216"/>
        <v>3165998.085</v>
      </c>
      <c r="D2577" s="103" t="str">
        <f>IF(ISNUMBER('Форма 1'!U2577),'Форма 1'!$H2577*VLOOKUP('Форма 1'!$F2577,'Придельники с 2022'!$B$4:$X$28,'Форма 1'!U$8),"")</f>
        <v/>
      </c>
      <c r="E2577" s="103" t="str">
        <f>IF(ISNUMBER('Форма 1'!V2577),'Форма 1'!$H2577*VLOOKUP('Форма 1'!$F2577,'Придельники с 2022'!$B$4:$X$28,'Форма 1'!V$8),"")</f>
        <v/>
      </c>
      <c r="F2577" s="103" t="str">
        <f>IF(ISNUMBER('Форма 1'!W2577),'Форма 1'!$H2577*VLOOKUP('Форма 1'!$F2577,'Придельники с 2022'!$B$4:$X$28,'Форма 1'!W$8),"")</f>
        <v/>
      </c>
      <c r="G2577" s="103" t="str">
        <f>IF(ISNUMBER('Форма 1'!X2577),'Форма 1'!$H2577*VLOOKUP('Форма 1'!$F2577,'Придельники с 2022'!$B$4:$X$28,'Форма 1'!X$8),"")</f>
        <v/>
      </c>
      <c r="H2577" s="103" t="str">
        <f>IF(ISNUMBER('Форма 1'!Y2577),'Форма 1'!$H2577*VLOOKUP('Форма 1'!$F2577,'Придельники с 2022'!$B$4:$X$28,'Форма 1'!Y$8),"")</f>
        <v/>
      </c>
      <c r="I2577" s="103">
        <f>IF(ISNUMBER('Форма 1'!Z2577),'Форма 1'!$H2577*VLOOKUP('Форма 1'!$F2577,'Придельники с 2022'!$B$4:$X$28,'Форма 1'!Z$8),"")</f>
        <v>3165998.085</v>
      </c>
      <c r="J2577" s="103" t="str">
        <f>IF(ISNUMBER('Форма 1'!AA2577),'Форма 1'!$H2577*VLOOKUP('Форма 1'!$F2577,'Придельники с 2022'!$B$4:$X$28,'Форма 1'!AA$8),"")</f>
        <v/>
      </c>
      <c r="K2577" s="90"/>
      <c r="L2577" s="87"/>
      <c r="M2577" s="103" t="str">
        <f>IF(ISNUMBER('Форма 1'!AD2577),'Форма 1'!$H2577*VLOOKUP('Форма 1'!$F2577,'Придельники с 2022'!$B$4:$X$28,'Форма 1'!AD$8),"")</f>
        <v/>
      </c>
      <c r="N2577" s="103" t="str">
        <f>IF(ISBLANK('Форма 1'!$AE2577),"",IF('Форма 1'!$AE2577=1,'Форма 1'!$H2577*VLOOKUP('Форма 1'!$F2577,'Придельники с 2022'!$B$4:$X$28,'Форма 1'!$AE$8,0),IF('Форма 1'!$AE2577=2,'Форма 1'!$H2577*VLOOKUP('Форма 1'!$F2577,'Придельники с 2022'!$B$4:$X$28,13,0),IF('Форма 1'!$AE2577=3,'Форма 1'!$H2577*VLOOKUP('Форма 1'!$F2577,'Придельники с 2022'!$B$4:$X$28,12,0)))))</f>
        <v/>
      </c>
      <c r="O2577" s="103" t="str">
        <f>IF(ISNUMBER('Форма 1'!AF2577),'Форма 1'!$H2577*VLOOKUP('Форма 1'!$F2577,'Придельники с 2022'!$B$4:$X$28,'Форма 1'!AF$8),"")</f>
        <v/>
      </c>
      <c r="P2577" s="87"/>
      <c r="Q2577" s="103" t="str">
        <f>IF(ISNUMBER('Форма 1'!AH2577),'Форма 1'!$H2577*VLOOKUP('Форма 1'!$F2577,'Придельники с 2022'!$B$4:$X$28,'Форма 1'!AH$8),"")</f>
        <v/>
      </c>
      <c r="R2577" s="103" t="str">
        <f>IF(ISNUMBER('Форма 1'!AI2577),'Форма 1'!$H2577*VLOOKUP('Форма 1'!$F2577,'Придельники с 2022'!$B$4:$X$28,'Форма 1'!AI$8),"")</f>
        <v/>
      </c>
      <c r="S2577" s="103" t="str">
        <f>IF(ISNUMBER('Форма 1'!AJ2577),'Форма 1'!$H2577*VLOOKUP('Форма 1'!$F2577,'Придельники с 2022'!$B$4:$X$28,'Форма 1'!AJ$8),"")</f>
        <v/>
      </c>
      <c r="T2577" s="87"/>
    </row>
    <row r="2578" spans="1:20">
      <c r="A2578" s="188">
        <f t="shared" si="217"/>
        <v>268</v>
      </c>
      <c r="B2578" s="189" t="s">
        <v>2520</v>
      </c>
      <c r="C2578" s="99">
        <f t="shared" si="216"/>
        <v>10670401.5</v>
      </c>
      <c r="D2578" s="103" t="str">
        <f>IF(ISNUMBER('Форма 1'!U2578),'Форма 1'!$H2578*VLOOKUP('Форма 1'!$F2578,'Придельники с 2022'!$B$4:$X$28,'Форма 1'!U$8),"")</f>
        <v/>
      </c>
      <c r="E2578" s="103" t="str">
        <f>IF(ISNUMBER('Форма 1'!V2578),'Форма 1'!$H2578*VLOOKUP('Форма 1'!$F2578,'Придельники с 2022'!$B$4:$X$28,'Форма 1'!V$8),"")</f>
        <v/>
      </c>
      <c r="F2578" s="103">
        <f>IF(ISNUMBER('Форма 1'!W2578),'Форма 1'!$H2578*VLOOKUP('Форма 1'!$F2578,'Придельники с 2022'!$B$4:$X$28,'Форма 1'!W$8),"")</f>
        <v>3275594.2199999997</v>
      </c>
      <c r="G2578" s="103">
        <f>IF(ISNUMBER('Форма 1'!X2578),'Форма 1'!$H2578*VLOOKUP('Форма 1'!$F2578,'Придельники с 2022'!$B$4:$X$28,'Форма 1'!X$8),"")</f>
        <v>2034573.3300000003</v>
      </c>
      <c r="H2578" s="103">
        <f>IF(ISNUMBER('Форма 1'!Y2578),'Форма 1'!$H2578*VLOOKUP('Форма 1'!$F2578,'Придельники с 2022'!$B$4:$X$28,'Форма 1'!Y$8),"")</f>
        <v>5360233.95</v>
      </c>
      <c r="I2578" s="103" t="str">
        <f>IF(ISNUMBER('Форма 1'!Z2578),'Форма 1'!$H2578*VLOOKUP('Форма 1'!$F2578,'Придельники с 2022'!$B$4:$X$28,'Форма 1'!Z$8),"")</f>
        <v/>
      </c>
      <c r="J2578" s="103" t="str">
        <f>IF(ISNUMBER('Форма 1'!AA2578),'Форма 1'!$H2578*VLOOKUP('Форма 1'!$F2578,'Придельники с 2022'!$B$4:$X$28,'Форма 1'!AA$8),"")</f>
        <v/>
      </c>
      <c r="K2578" s="90"/>
      <c r="L2578" s="87"/>
      <c r="M2578" s="103" t="str">
        <f>IF(ISNUMBER('Форма 1'!AD2578),'Форма 1'!$H2578*VLOOKUP('Форма 1'!$F2578,'Придельники с 2022'!$B$4:$X$28,'Форма 1'!AD$8),"")</f>
        <v/>
      </c>
      <c r="N2578" s="103" t="str">
        <f>IF(ISBLANK('Форма 1'!$AE2578),"",IF('Форма 1'!$AE2578=1,'Форма 1'!$H2578*VLOOKUP('Форма 1'!$F2578,'Придельники с 2022'!$B$4:$X$28,'Форма 1'!$AE$8,0),IF('Форма 1'!$AE2578=2,'Форма 1'!$H2578*VLOOKUP('Форма 1'!$F2578,'Придельники с 2022'!$B$4:$X$28,13,0),IF('Форма 1'!$AE2578=3,'Форма 1'!$H2578*VLOOKUP('Форма 1'!$F2578,'Придельники с 2022'!$B$4:$X$28,12,0)))))</f>
        <v/>
      </c>
      <c r="O2578" s="103" t="str">
        <f>IF(ISNUMBER('Форма 1'!AF2578),'Форма 1'!$H2578*VLOOKUP('Форма 1'!$F2578,'Придельники с 2022'!$B$4:$X$28,'Форма 1'!AF$8),"")</f>
        <v/>
      </c>
      <c r="P2578" s="87"/>
      <c r="Q2578" s="103" t="str">
        <f>IF(ISNUMBER('Форма 1'!AH2578),'Форма 1'!$H2578*VLOOKUP('Форма 1'!$F2578,'Придельники с 2022'!$B$4:$X$28,'Форма 1'!AH$8),"")</f>
        <v/>
      </c>
      <c r="R2578" s="103" t="str">
        <f>IF(ISNUMBER('Форма 1'!AI2578),'Форма 1'!$H2578*VLOOKUP('Форма 1'!$F2578,'Придельники с 2022'!$B$4:$X$28,'Форма 1'!AI$8),"")</f>
        <v/>
      </c>
      <c r="S2578" s="103" t="str">
        <f>IF(ISNUMBER('Форма 1'!AJ2578),'Форма 1'!$H2578*VLOOKUP('Форма 1'!$F2578,'Придельники с 2022'!$B$4:$X$28,'Форма 1'!AJ$8),"")</f>
        <v/>
      </c>
      <c r="T2578" s="87"/>
    </row>
    <row r="2579" spans="1:20">
      <c r="A2579" s="188">
        <f t="shared" si="217"/>
        <v>269</v>
      </c>
      <c r="B2579" s="189" t="s">
        <v>2521</v>
      </c>
      <c r="C2579" s="99">
        <f t="shared" si="216"/>
        <v>4922676</v>
      </c>
      <c r="D2579" s="103" t="str">
        <f>IF(ISNUMBER('Форма 1'!U2579),'Форма 1'!$H2579*VLOOKUP('Форма 1'!$F2579,'Придельники с 2022'!$B$4:$X$28,'Форма 1'!U$8),"")</f>
        <v/>
      </c>
      <c r="E2579" s="103" t="str">
        <f>IF(ISNUMBER('Форма 1'!V2579),'Форма 1'!$H2579*VLOOKUP('Форма 1'!$F2579,'Придельники с 2022'!$B$4:$X$28,'Форма 1'!V$8),"")</f>
        <v/>
      </c>
      <c r="F2579" s="103">
        <f>IF(ISNUMBER('Форма 1'!W2579),'Форма 1'!$H2579*VLOOKUP('Форма 1'!$F2579,'Придельники с 2022'!$B$4:$X$28,'Форма 1'!W$8),"")</f>
        <v>1511160.4799999997</v>
      </c>
      <c r="G2579" s="103">
        <f>IF(ISNUMBER('Форма 1'!X2579),'Форма 1'!$H2579*VLOOKUP('Форма 1'!$F2579,'Придельники с 2022'!$B$4:$X$28,'Форма 1'!X$8),"")</f>
        <v>938628.72</v>
      </c>
      <c r="H2579" s="103">
        <f>IF(ISNUMBER('Форма 1'!Y2579),'Форма 1'!$H2579*VLOOKUP('Форма 1'!$F2579,'Придельники с 2022'!$B$4:$X$28,'Форма 1'!Y$8),"")</f>
        <v>2472886.7999999998</v>
      </c>
      <c r="I2579" s="103" t="str">
        <f>IF(ISNUMBER('Форма 1'!Z2579),'Форма 1'!$H2579*VLOOKUP('Форма 1'!$F2579,'Придельники с 2022'!$B$4:$X$28,'Форма 1'!Z$8),"")</f>
        <v/>
      </c>
      <c r="J2579" s="103" t="str">
        <f>IF(ISNUMBER('Форма 1'!AA2579),'Форма 1'!$H2579*VLOOKUP('Форма 1'!$F2579,'Придельники с 2022'!$B$4:$X$28,'Форма 1'!AA$8),"")</f>
        <v/>
      </c>
      <c r="K2579" s="90"/>
      <c r="L2579" s="87"/>
      <c r="M2579" s="103" t="str">
        <f>IF(ISNUMBER('Форма 1'!AD2579),'Форма 1'!$H2579*VLOOKUP('Форма 1'!$F2579,'Придельники с 2022'!$B$4:$X$28,'Форма 1'!AD$8),"")</f>
        <v/>
      </c>
      <c r="N2579" s="103" t="str">
        <f>IF(ISBLANK('Форма 1'!$AE2579),"",IF('Форма 1'!$AE2579=1,'Форма 1'!$H2579*VLOOKUP('Форма 1'!$F2579,'Придельники с 2022'!$B$4:$X$28,'Форма 1'!$AE$8,0),IF('Форма 1'!$AE2579=2,'Форма 1'!$H2579*VLOOKUP('Форма 1'!$F2579,'Придельники с 2022'!$B$4:$X$28,13,0),IF('Форма 1'!$AE2579=3,'Форма 1'!$H2579*VLOOKUP('Форма 1'!$F2579,'Придельники с 2022'!$B$4:$X$28,12,0)))))</f>
        <v/>
      </c>
      <c r="O2579" s="103" t="str">
        <f>IF(ISNUMBER('Форма 1'!AF2579),'Форма 1'!$H2579*VLOOKUP('Форма 1'!$F2579,'Придельники с 2022'!$B$4:$X$28,'Форма 1'!AF$8),"")</f>
        <v/>
      </c>
      <c r="P2579" s="87"/>
      <c r="Q2579" s="103" t="str">
        <f>IF(ISNUMBER('Форма 1'!AH2579),'Форма 1'!$H2579*VLOOKUP('Форма 1'!$F2579,'Придельники с 2022'!$B$4:$X$28,'Форма 1'!AH$8),"")</f>
        <v/>
      </c>
      <c r="R2579" s="103" t="str">
        <f>IF(ISNUMBER('Форма 1'!AI2579),'Форма 1'!$H2579*VLOOKUP('Форма 1'!$F2579,'Придельники с 2022'!$B$4:$X$28,'Форма 1'!AI$8),"")</f>
        <v/>
      </c>
      <c r="S2579" s="103" t="str">
        <f>IF(ISNUMBER('Форма 1'!AJ2579),'Форма 1'!$H2579*VLOOKUP('Форма 1'!$F2579,'Придельники с 2022'!$B$4:$X$28,'Форма 1'!AJ$8),"")</f>
        <v/>
      </c>
      <c r="T2579" s="87"/>
    </row>
    <row r="2580" spans="1:20">
      <c r="A2580" s="188">
        <f t="shared" si="217"/>
        <v>270</v>
      </c>
      <c r="B2580" s="189" t="s">
        <v>2522</v>
      </c>
      <c r="C2580" s="99">
        <f t="shared" si="216"/>
        <v>23021251</v>
      </c>
      <c r="D2580" s="103" t="str">
        <f>IF(ISNUMBER('Форма 1'!U2580),'Форма 1'!$H2580*VLOOKUP('Форма 1'!$F2580,'Придельники с 2022'!$B$4:$X$28,'Форма 1'!U$8),"")</f>
        <v/>
      </c>
      <c r="E2580" s="103" t="str">
        <f>IF(ISNUMBER('Форма 1'!V2580),'Форма 1'!$H2580*VLOOKUP('Форма 1'!$F2580,'Придельники с 2022'!$B$4:$X$28,'Форма 1'!V$8),"")</f>
        <v/>
      </c>
      <c r="F2580" s="103">
        <f>IF(ISNUMBER('Форма 1'!W2580),'Форма 1'!$H2580*VLOOKUP('Форма 1'!$F2580,'Придельники с 2022'!$B$4:$X$28,'Форма 1'!W$8),"")</f>
        <v>7067051.4800000004</v>
      </c>
      <c r="G2580" s="103">
        <f>IF(ISNUMBER('Форма 1'!X2580),'Форма 1'!$H2580*VLOOKUP('Форма 1'!$F2580,'Придельники с 2022'!$B$4:$X$28,'Форма 1'!X$8),"")</f>
        <v>4389565.2200000007</v>
      </c>
      <c r="H2580" s="103">
        <f>IF(ISNUMBER('Форма 1'!Y2580),'Форма 1'!$H2580*VLOOKUP('Форма 1'!$F2580,'Придельники с 2022'!$B$4:$X$28,'Форма 1'!Y$8),"")</f>
        <v>11564634.300000001</v>
      </c>
      <c r="I2580" s="103" t="str">
        <f>IF(ISNUMBER('Форма 1'!Z2580),'Форма 1'!$H2580*VLOOKUP('Форма 1'!$F2580,'Придельники с 2022'!$B$4:$X$28,'Форма 1'!Z$8),"")</f>
        <v/>
      </c>
      <c r="J2580" s="103" t="str">
        <f>IF(ISNUMBER('Форма 1'!AA2580),'Форма 1'!$H2580*VLOOKUP('Форма 1'!$F2580,'Придельники с 2022'!$B$4:$X$28,'Форма 1'!AA$8),"")</f>
        <v/>
      </c>
      <c r="K2580" s="90"/>
      <c r="L2580" s="87"/>
      <c r="M2580" s="103" t="str">
        <f>IF(ISNUMBER('Форма 1'!AD2580),'Форма 1'!$H2580*VLOOKUP('Форма 1'!$F2580,'Придельники с 2022'!$B$4:$X$28,'Форма 1'!AD$8),"")</f>
        <v/>
      </c>
      <c r="N2580" s="103" t="str">
        <f>IF(ISBLANK('Форма 1'!$AE2580),"",IF('Форма 1'!$AE2580=1,'Форма 1'!$H2580*VLOOKUP('Форма 1'!$F2580,'Придельники с 2022'!$B$4:$X$28,'Форма 1'!$AE$8,0),IF('Форма 1'!$AE2580=2,'Форма 1'!$H2580*VLOOKUP('Форма 1'!$F2580,'Придельники с 2022'!$B$4:$X$28,13,0),IF('Форма 1'!$AE2580=3,'Форма 1'!$H2580*VLOOKUP('Форма 1'!$F2580,'Придельники с 2022'!$B$4:$X$28,12,0)))))</f>
        <v/>
      </c>
      <c r="O2580" s="103" t="str">
        <f>IF(ISNUMBER('Форма 1'!AF2580),'Форма 1'!$H2580*VLOOKUP('Форма 1'!$F2580,'Придельники с 2022'!$B$4:$X$28,'Форма 1'!AF$8),"")</f>
        <v/>
      </c>
      <c r="P2580" s="87"/>
      <c r="Q2580" s="103" t="str">
        <f>IF(ISNUMBER('Форма 1'!AH2580),'Форма 1'!$H2580*VLOOKUP('Форма 1'!$F2580,'Придельники с 2022'!$B$4:$X$28,'Форма 1'!AH$8),"")</f>
        <v/>
      </c>
      <c r="R2580" s="103" t="str">
        <f>IF(ISNUMBER('Форма 1'!AI2580),'Форма 1'!$H2580*VLOOKUP('Форма 1'!$F2580,'Придельники с 2022'!$B$4:$X$28,'Форма 1'!AI$8),"")</f>
        <v/>
      </c>
      <c r="S2580" s="103" t="str">
        <f>IF(ISNUMBER('Форма 1'!AJ2580),'Форма 1'!$H2580*VLOOKUP('Форма 1'!$F2580,'Придельники с 2022'!$B$4:$X$28,'Форма 1'!AJ$8),"")</f>
        <v/>
      </c>
      <c r="T2580" s="87"/>
    </row>
    <row r="2581" spans="1:20">
      <c r="A2581" s="188">
        <f t="shared" si="217"/>
        <v>271</v>
      </c>
      <c r="B2581" s="189" t="s">
        <v>2523</v>
      </c>
      <c r="C2581" s="99">
        <f t="shared" si="216"/>
        <v>4946375.5</v>
      </c>
      <c r="D2581" s="103" t="str">
        <f>IF(ISNUMBER('Форма 1'!U2581),'Форма 1'!$H2581*VLOOKUP('Форма 1'!$F2581,'Придельники с 2022'!$B$4:$X$28,'Форма 1'!U$8),"")</f>
        <v/>
      </c>
      <c r="E2581" s="103" t="str">
        <f>IF(ISNUMBER('Форма 1'!V2581),'Форма 1'!$H2581*VLOOKUP('Форма 1'!$F2581,'Придельники с 2022'!$B$4:$X$28,'Форма 1'!V$8),"")</f>
        <v/>
      </c>
      <c r="F2581" s="103">
        <f>IF(ISNUMBER('Форма 1'!W2581),'Форма 1'!$H2581*VLOOKUP('Форма 1'!$F2581,'Придельники с 2022'!$B$4:$X$28,'Форма 1'!W$8),"")</f>
        <v>1518435.74</v>
      </c>
      <c r="G2581" s="103">
        <f>IF(ISNUMBER('Форма 1'!X2581),'Форма 1'!$H2581*VLOOKUP('Форма 1'!$F2581,'Придельники с 2022'!$B$4:$X$28,'Форма 1'!X$8),"")</f>
        <v>943147.61</v>
      </c>
      <c r="H2581" s="103">
        <f>IF(ISNUMBER('Форма 1'!Y2581),'Форма 1'!$H2581*VLOOKUP('Форма 1'!$F2581,'Придельники с 2022'!$B$4:$X$28,'Форма 1'!Y$8),"")</f>
        <v>2484792.15</v>
      </c>
      <c r="I2581" s="103" t="str">
        <f>IF(ISNUMBER('Форма 1'!Z2581),'Форма 1'!$H2581*VLOOKUP('Форма 1'!$F2581,'Придельники с 2022'!$B$4:$X$28,'Форма 1'!Z$8),"")</f>
        <v/>
      </c>
      <c r="J2581" s="103" t="str">
        <f>IF(ISNUMBER('Форма 1'!AA2581),'Форма 1'!$H2581*VLOOKUP('Форма 1'!$F2581,'Придельники с 2022'!$B$4:$X$28,'Форма 1'!AA$8),"")</f>
        <v/>
      </c>
      <c r="K2581" s="90"/>
      <c r="L2581" s="87"/>
      <c r="M2581" s="103" t="str">
        <f>IF(ISNUMBER('Форма 1'!AD2581),'Форма 1'!$H2581*VLOOKUP('Форма 1'!$F2581,'Придельники с 2022'!$B$4:$X$28,'Форма 1'!AD$8),"")</f>
        <v/>
      </c>
      <c r="N2581" s="103" t="str">
        <f>IF(ISBLANK('Форма 1'!$AE2581),"",IF('Форма 1'!$AE2581=1,'Форма 1'!$H2581*VLOOKUP('Форма 1'!$F2581,'Придельники с 2022'!$B$4:$X$28,'Форма 1'!$AE$8,0),IF('Форма 1'!$AE2581=2,'Форма 1'!$H2581*VLOOKUP('Форма 1'!$F2581,'Придельники с 2022'!$B$4:$X$28,13,0),IF('Форма 1'!$AE2581=3,'Форма 1'!$H2581*VLOOKUP('Форма 1'!$F2581,'Придельники с 2022'!$B$4:$X$28,12,0)))))</f>
        <v/>
      </c>
      <c r="O2581" s="103" t="str">
        <f>IF(ISNUMBER('Форма 1'!AF2581),'Форма 1'!$H2581*VLOOKUP('Форма 1'!$F2581,'Придельники с 2022'!$B$4:$X$28,'Форма 1'!AF$8),"")</f>
        <v/>
      </c>
      <c r="P2581" s="87"/>
      <c r="Q2581" s="103" t="str">
        <f>IF(ISNUMBER('Форма 1'!AH2581),'Форма 1'!$H2581*VLOOKUP('Форма 1'!$F2581,'Придельники с 2022'!$B$4:$X$28,'Форма 1'!AH$8),"")</f>
        <v/>
      </c>
      <c r="R2581" s="103" t="str">
        <f>IF(ISNUMBER('Форма 1'!AI2581),'Форма 1'!$H2581*VLOOKUP('Форма 1'!$F2581,'Придельники с 2022'!$B$4:$X$28,'Форма 1'!AI$8),"")</f>
        <v/>
      </c>
      <c r="S2581" s="103" t="str">
        <f>IF(ISNUMBER('Форма 1'!AJ2581),'Форма 1'!$H2581*VLOOKUP('Форма 1'!$F2581,'Придельники с 2022'!$B$4:$X$28,'Форма 1'!AJ$8),"")</f>
        <v/>
      </c>
      <c r="T2581" s="87"/>
    </row>
    <row r="2582" spans="1:20">
      <c r="A2582" s="188">
        <f t="shared" si="217"/>
        <v>272</v>
      </c>
      <c r="B2582" s="189" t="s">
        <v>2524</v>
      </c>
      <c r="C2582" s="99">
        <f t="shared" si="216"/>
        <v>3161488.9550000001</v>
      </c>
      <c r="D2582" s="103" t="str">
        <f>IF(ISNUMBER('Форма 1'!U2582),'Форма 1'!$H2582*VLOOKUP('Форма 1'!$F2582,'Придельники с 2022'!$B$4:$X$28,'Форма 1'!U$8),"")</f>
        <v/>
      </c>
      <c r="E2582" s="103" t="str">
        <f>IF(ISNUMBER('Форма 1'!V2582),'Форма 1'!$H2582*VLOOKUP('Форма 1'!$F2582,'Придельники с 2022'!$B$4:$X$28,'Форма 1'!V$8),"")</f>
        <v/>
      </c>
      <c r="F2582" s="103" t="str">
        <f>IF(ISNUMBER('Форма 1'!W2582),'Форма 1'!$H2582*VLOOKUP('Форма 1'!$F2582,'Придельники с 2022'!$B$4:$X$28,'Форма 1'!W$8),"")</f>
        <v/>
      </c>
      <c r="G2582" s="103" t="str">
        <f>IF(ISNUMBER('Форма 1'!X2582),'Форма 1'!$H2582*VLOOKUP('Форма 1'!$F2582,'Придельники с 2022'!$B$4:$X$28,'Форма 1'!X$8),"")</f>
        <v/>
      </c>
      <c r="H2582" s="103" t="str">
        <f>IF(ISNUMBER('Форма 1'!Y2582),'Форма 1'!$H2582*VLOOKUP('Форма 1'!$F2582,'Придельники с 2022'!$B$4:$X$28,'Форма 1'!Y$8),"")</f>
        <v/>
      </c>
      <c r="I2582" s="103">
        <f>IF(ISNUMBER('Форма 1'!Z2582),'Форма 1'!$H2582*VLOOKUP('Форма 1'!$F2582,'Придельники с 2022'!$B$4:$X$28,'Форма 1'!Z$8),"")</f>
        <v>314926.18</v>
      </c>
      <c r="J2582" s="103" t="str">
        <f>IF(ISNUMBER('Форма 1'!AA2582),'Форма 1'!$H2582*VLOOKUP('Форма 1'!$F2582,'Придельники с 2022'!$B$4:$X$28,'Форма 1'!AA$8),"")</f>
        <v/>
      </c>
      <c r="K2582" s="90"/>
      <c r="L2582" s="87"/>
      <c r="M2582" s="103" t="str">
        <f>IF(ISNUMBER('Форма 1'!AD2582),'Форма 1'!$H2582*VLOOKUP('Форма 1'!$F2582,'Придельники с 2022'!$B$4:$X$28,'Форма 1'!AD$8),"")</f>
        <v/>
      </c>
      <c r="N2582" s="103">
        <f>IF(ISBLANK('Форма 1'!$AE2582),"",IF('Форма 1'!$AE2582=1,'Форма 1'!$H2582*VLOOKUP('Форма 1'!$F2582,'Придельники с 2022'!$B$4:$X$28,'Форма 1'!$AE$8,0),IF('Форма 1'!$AE2582=2,'Форма 1'!$H2582*VLOOKUP('Форма 1'!$F2582,'Придельники с 2022'!$B$4:$X$28,13,0),IF('Форма 1'!$AE2582=3,'Форма 1'!$H2582*VLOOKUP('Форма 1'!$F2582,'Придельники с 2022'!$B$4:$X$28,12,0)))))</f>
        <v>2846562.7749999999</v>
      </c>
      <c r="O2582" s="103" t="str">
        <f>IF(ISNUMBER('Форма 1'!AF2582),'Форма 1'!$H2582*VLOOKUP('Форма 1'!$F2582,'Придельники с 2022'!$B$4:$X$28,'Форма 1'!AF$8),"")</f>
        <v/>
      </c>
      <c r="P2582" s="87"/>
      <c r="Q2582" s="103" t="str">
        <f>IF(ISNUMBER('Форма 1'!AH2582),'Форма 1'!$H2582*VLOOKUP('Форма 1'!$F2582,'Придельники с 2022'!$B$4:$X$28,'Форма 1'!AH$8),"")</f>
        <v/>
      </c>
      <c r="R2582" s="103" t="str">
        <f>IF(ISNUMBER('Форма 1'!AI2582),'Форма 1'!$H2582*VLOOKUP('Форма 1'!$F2582,'Придельники с 2022'!$B$4:$X$28,'Форма 1'!AI$8),"")</f>
        <v/>
      </c>
      <c r="S2582" s="103" t="str">
        <f>IF(ISNUMBER('Форма 1'!AJ2582),'Форма 1'!$H2582*VLOOKUP('Форма 1'!$F2582,'Придельники с 2022'!$B$4:$X$28,'Форма 1'!AJ$8),"")</f>
        <v/>
      </c>
      <c r="T2582" s="87"/>
    </row>
    <row r="2583" spans="1:20">
      <c r="A2583" s="188">
        <f t="shared" si="217"/>
        <v>273</v>
      </c>
      <c r="B2583" s="189" t="s">
        <v>2525</v>
      </c>
      <c r="C2583" s="99">
        <f t="shared" si="216"/>
        <v>20248276.272000004</v>
      </c>
      <c r="D2583" s="103" t="str">
        <f>IF(ISNUMBER('Форма 1'!U2583),'Форма 1'!$H2583*VLOOKUP('Форма 1'!$F2583,'Придельники с 2022'!$B$4:$X$28,'Форма 1'!U$8),"")</f>
        <v/>
      </c>
      <c r="E2583" s="103" t="str">
        <f>IF(ISNUMBER('Форма 1'!V2583),'Форма 1'!$H2583*VLOOKUP('Форма 1'!$F2583,'Придельники с 2022'!$B$4:$X$28,'Форма 1'!V$8),"")</f>
        <v/>
      </c>
      <c r="F2583" s="103" t="str">
        <f>IF(ISNUMBER('Форма 1'!W2583),'Форма 1'!$H2583*VLOOKUP('Форма 1'!$F2583,'Придельники с 2022'!$B$4:$X$28,'Форма 1'!W$8),"")</f>
        <v/>
      </c>
      <c r="G2583" s="103" t="str">
        <f>IF(ISNUMBER('Форма 1'!X2583),'Форма 1'!$H2583*VLOOKUP('Форма 1'!$F2583,'Придельники с 2022'!$B$4:$X$28,'Форма 1'!X$8),"")</f>
        <v/>
      </c>
      <c r="H2583" s="103" t="str">
        <f>IF(ISNUMBER('Форма 1'!Y2583),'Форма 1'!$H2583*VLOOKUP('Форма 1'!$F2583,'Придельники с 2022'!$B$4:$X$28,'Форма 1'!Y$8),"")</f>
        <v/>
      </c>
      <c r="I2583" s="103" t="str">
        <f>IF(ISNUMBER('Форма 1'!Z2583),'Форма 1'!$H2583*VLOOKUP('Форма 1'!$F2583,'Придельники с 2022'!$B$4:$X$28,'Форма 1'!Z$8),"")</f>
        <v/>
      </c>
      <c r="J2583" s="103" t="str">
        <f>IF(ISNUMBER('Форма 1'!AA2583),'Форма 1'!$H2583*VLOOKUP('Форма 1'!$F2583,'Придельники с 2022'!$B$4:$X$28,'Форма 1'!AA$8),"")</f>
        <v/>
      </c>
      <c r="K2583" s="90"/>
      <c r="L2583" s="87"/>
      <c r="M2583" s="103">
        <f>IF(ISNUMBER('Форма 1'!AD2583),'Форма 1'!$H2583*VLOOKUP('Форма 1'!$F2583,'Придельники с 2022'!$B$4:$X$28,'Форма 1'!AD$8),"")</f>
        <v>20248276.272000004</v>
      </c>
      <c r="N2583" s="103" t="str">
        <f>IF(ISBLANK('Форма 1'!$AE2583),"",IF('Форма 1'!$AE2583=1,'Форма 1'!$H2583*VLOOKUP('Форма 1'!$F2583,'Придельники с 2022'!$B$4:$X$28,'Форма 1'!$AE$8,0),IF('Форма 1'!$AE2583=2,'Форма 1'!$H2583*VLOOKUP('Форма 1'!$F2583,'Придельники с 2022'!$B$4:$X$28,13,0),IF('Форма 1'!$AE2583=3,'Форма 1'!$H2583*VLOOKUP('Форма 1'!$F2583,'Придельники с 2022'!$B$4:$X$28,12,0)))))</f>
        <v/>
      </c>
      <c r="O2583" s="103" t="str">
        <f>IF(ISNUMBER('Форма 1'!AF2583),'Форма 1'!$H2583*VLOOKUP('Форма 1'!$F2583,'Придельники с 2022'!$B$4:$X$28,'Форма 1'!AF$8),"")</f>
        <v/>
      </c>
      <c r="P2583" s="87"/>
      <c r="Q2583" s="103" t="str">
        <f>IF(ISNUMBER('Форма 1'!AH2583),'Форма 1'!$H2583*VLOOKUP('Форма 1'!$F2583,'Придельники с 2022'!$B$4:$X$28,'Форма 1'!AH$8),"")</f>
        <v/>
      </c>
      <c r="R2583" s="103" t="str">
        <f>IF(ISNUMBER('Форма 1'!AI2583),'Форма 1'!$H2583*VLOOKUP('Форма 1'!$F2583,'Придельники с 2022'!$B$4:$X$28,'Форма 1'!AI$8),"")</f>
        <v/>
      </c>
      <c r="S2583" s="103" t="str">
        <f>IF(ISNUMBER('Форма 1'!AJ2583),'Форма 1'!$H2583*VLOOKUP('Форма 1'!$F2583,'Придельники с 2022'!$B$4:$X$28,'Форма 1'!AJ$8),"")</f>
        <v/>
      </c>
      <c r="T2583" s="87"/>
    </row>
    <row r="2584" spans="1:20">
      <c r="A2584" s="188">
        <f t="shared" si="217"/>
        <v>274</v>
      </c>
      <c r="B2584" s="189" t="s">
        <v>2526</v>
      </c>
      <c r="C2584" s="99">
        <f t="shared" si="216"/>
        <v>2011825.6439999999</v>
      </c>
      <c r="D2584" s="103" t="str">
        <f>IF(ISNUMBER('Форма 1'!U2584),'Форма 1'!$H2584*VLOOKUP('Форма 1'!$F2584,'Придельники с 2022'!$B$4:$X$28,'Форма 1'!U$8),"")</f>
        <v/>
      </c>
      <c r="E2584" s="103" t="str">
        <f>IF(ISNUMBER('Форма 1'!V2584),'Форма 1'!$H2584*VLOOKUP('Форма 1'!$F2584,'Придельники с 2022'!$B$4:$X$28,'Форма 1'!V$8),"")</f>
        <v/>
      </c>
      <c r="F2584" s="103" t="str">
        <f>IF(ISNUMBER('Форма 1'!W2584),'Форма 1'!$H2584*VLOOKUP('Форма 1'!$F2584,'Придельники с 2022'!$B$4:$X$28,'Форма 1'!W$8),"")</f>
        <v/>
      </c>
      <c r="G2584" s="103" t="str">
        <f>IF(ISNUMBER('Форма 1'!X2584),'Форма 1'!$H2584*VLOOKUP('Форма 1'!$F2584,'Придельники с 2022'!$B$4:$X$28,'Форма 1'!X$8),"")</f>
        <v/>
      </c>
      <c r="H2584" s="103" t="str">
        <f>IF(ISNUMBER('Форма 1'!Y2584),'Форма 1'!$H2584*VLOOKUP('Форма 1'!$F2584,'Придельники с 2022'!$B$4:$X$28,'Форма 1'!Y$8),"")</f>
        <v/>
      </c>
      <c r="I2584" s="103">
        <f>IF(ISNUMBER('Форма 1'!Z2584),'Форма 1'!$H2584*VLOOKUP('Форма 1'!$F2584,'Придельники с 2022'!$B$4:$X$28,'Форма 1'!Z$8),"")</f>
        <v>1977138.1439999999</v>
      </c>
      <c r="J2584" s="103" t="str">
        <f>IF(ISNUMBER('Форма 1'!AA2584),'Форма 1'!$H2584*VLOOKUP('Форма 1'!$F2584,'Придельники с 2022'!$B$4:$X$28,'Форма 1'!AA$8),"")</f>
        <v/>
      </c>
      <c r="K2584" s="90"/>
      <c r="L2584" s="87"/>
      <c r="M2584" s="103" t="str">
        <f>IF(ISNUMBER('Форма 1'!AD2584),'Форма 1'!$H2584*VLOOKUP('Форма 1'!$F2584,'Придельники с 2022'!$B$4:$X$28,'Форма 1'!AD$8),"")</f>
        <v/>
      </c>
      <c r="N2584" s="103" t="str">
        <f>IF(ISBLANK('Форма 1'!$AE2584),"",IF('Форма 1'!$AE2584=1,'Форма 1'!$H2584*VLOOKUP('Форма 1'!$F2584,'Придельники с 2022'!$B$4:$X$28,'Форма 1'!$AE$8,0),IF('Форма 1'!$AE2584=2,'Форма 1'!$H2584*VLOOKUP('Форма 1'!$F2584,'Придельники с 2022'!$B$4:$X$28,13,0),IF('Форма 1'!$AE2584=3,'Форма 1'!$H2584*VLOOKUP('Форма 1'!$F2584,'Придельники с 2022'!$B$4:$X$28,12,0)))))</f>
        <v/>
      </c>
      <c r="O2584" s="103" t="str">
        <f>IF(ISNUMBER('Форма 1'!AF2584),'Форма 1'!$H2584*VLOOKUP('Форма 1'!$F2584,'Придельники с 2022'!$B$4:$X$28,'Форма 1'!AF$8),"")</f>
        <v/>
      </c>
      <c r="P2584" s="87">
        <v>34687.5</v>
      </c>
      <c r="Q2584" s="103" t="str">
        <f>IF(ISNUMBER('Форма 1'!AH2584),'Форма 1'!$H2584*VLOOKUP('Форма 1'!$F2584,'Придельники с 2022'!$B$4:$X$28,'Форма 1'!AH$8),"")</f>
        <v/>
      </c>
      <c r="R2584" s="103" t="str">
        <f>IF(ISNUMBER('Форма 1'!AI2584),'Форма 1'!$H2584*VLOOKUP('Форма 1'!$F2584,'Придельники с 2022'!$B$4:$X$28,'Форма 1'!AI$8),"")</f>
        <v/>
      </c>
      <c r="S2584" s="103" t="str">
        <f>IF(ISNUMBER('Форма 1'!AJ2584),'Форма 1'!$H2584*VLOOKUP('Форма 1'!$F2584,'Придельники с 2022'!$B$4:$X$28,'Форма 1'!AJ$8),"")</f>
        <v/>
      </c>
      <c r="T2584" s="87"/>
    </row>
    <row r="2585" spans="1:20">
      <c r="A2585" s="188">
        <f t="shared" si="217"/>
        <v>275</v>
      </c>
      <c r="B2585" s="189" t="s">
        <v>1306</v>
      </c>
      <c r="C2585" s="99">
        <f t="shared" si="216"/>
        <v>2756574.747</v>
      </c>
      <c r="D2585" s="103" t="str">
        <f>IF(ISNUMBER('Форма 1'!U2585),'Форма 1'!$H2585*VLOOKUP('Форма 1'!$F2585,'Придельники с 2022'!$B$4:$X$28,'Форма 1'!U$8),"")</f>
        <v/>
      </c>
      <c r="E2585" s="103" t="str">
        <f>IF(ISNUMBER('Форма 1'!V2585),'Форма 1'!$H2585*VLOOKUP('Форма 1'!$F2585,'Придельники с 2022'!$B$4:$X$28,'Форма 1'!V$8),"")</f>
        <v/>
      </c>
      <c r="F2585" s="103" t="str">
        <f>IF(ISNUMBER('Форма 1'!W2585),'Форма 1'!$H2585*VLOOKUP('Форма 1'!$F2585,'Придельники с 2022'!$B$4:$X$28,'Форма 1'!W$8),"")</f>
        <v/>
      </c>
      <c r="G2585" s="103" t="str">
        <f>IF(ISNUMBER('Форма 1'!X2585),'Форма 1'!$H2585*VLOOKUP('Форма 1'!$F2585,'Придельники с 2022'!$B$4:$X$28,'Форма 1'!X$8),"")</f>
        <v/>
      </c>
      <c r="H2585" s="103" t="str">
        <f>IF(ISNUMBER('Форма 1'!Y2585),'Форма 1'!$H2585*VLOOKUP('Форма 1'!$F2585,'Придельники с 2022'!$B$4:$X$28,'Форма 1'!Y$8),"")</f>
        <v/>
      </c>
      <c r="I2585" s="103" t="str">
        <f>IF(ISNUMBER('Форма 1'!Z2585),'Форма 1'!$H2585*VLOOKUP('Форма 1'!$F2585,'Придельники с 2022'!$B$4:$X$28,'Форма 1'!Z$8),"")</f>
        <v/>
      </c>
      <c r="J2585" s="103" t="str">
        <f>IF(ISNUMBER('Форма 1'!AA2585),'Форма 1'!$H2585*VLOOKUP('Форма 1'!$F2585,'Придельники с 2022'!$B$4:$X$28,'Форма 1'!AA$8),"")</f>
        <v/>
      </c>
      <c r="K2585" s="90"/>
      <c r="L2585" s="87"/>
      <c r="M2585" s="103" t="str">
        <f>IF(ISNUMBER('Форма 1'!AD2585),'Форма 1'!$H2585*VLOOKUP('Форма 1'!$F2585,'Придельники с 2022'!$B$4:$X$28,'Форма 1'!AD$8),"")</f>
        <v/>
      </c>
      <c r="N2585" s="103" t="str">
        <f>IF(ISBLANK('Форма 1'!$AE2585),"",IF('Форма 1'!$AE2585=1,'Форма 1'!$H2585*VLOOKUP('Форма 1'!$F2585,'Придельники с 2022'!$B$4:$X$28,'Форма 1'!$AE$8,0),IF('Форма 1'!$AE2585=2,'Форма 1'!$H2585*VLOOKUP('Форма 1'!$F2585,'Придельники с 2022'!$B$4:$X$28,13,0),IF('Форма 1'!$AE2585=3,'Форма 1'!$H2585*VLOOKUP('Форма 1'!$F2585,'Придельники с 2022'!$B$4:$X$28,12,0)))))</f>
        <v/>
      </c>
      <c r="O2585" s="103">
        <f>IF(ISNUMBER('Форма 1'!AF2585),'Форма 1'!$H2585*VLOOKUP('Форма 1'!$F2585,'Придельники с 2022'!$B$4:$X$28,'Форма 1'!AF$8),"")</f>
        <v>2756574.747</v>
      </c>
      <c r="P2585" s="87"/>
      <c r="Q2585" s="103" t="str">
        <f>IF(ISNUMBER('Форма 1'!AH2585),'Форма 1'!$H2585*VLOOKUP('Форма 1'!$F2585,'Придельники с 2022'!$B$4:$X$28,'Форма 1'!AH$8),"")</f>
        <v/>
      </c>
      <c r="R2585" s="103" t="str">
        <f>IF(ISNUMBER('Форма 1'!AI2585),'Форма 1'!$H2585*VLOOKUP('Форма 1'!$F2585,'Придельники с 2022'!$B$4:$X$28,'Форма 1'!AI$8),"")</f>
        <v/>
      </c>
      <c r="S2585" s="103" t="str">
        <f>IF(ISNUMBER('Форма 1'!AJ2585),'Форма 1'!$H2585*VLOOKUP('Форма 1'!$F2585,'Придельники с 2022'!$B$4:$X$28,'Форма 1'!AJ$8),"")</f>
        <v/>
      </c>
      <c r="T2585" s="87"/>
    </row>
    <row r="2586" spans="1:20">
      <c r="A2586" s="188">
        <f t="shared" si="217"/>
        <v>276</v>
      </c>
      <c r="B2586" s="189" t="s">
        <v>2527</v>
      </c>
      <c r="C2586" s="99">
        <f t="shared" si="216"/>
        <v>3607206.2</v>
      </c>
      <c r="D2586" s="103" t="str">
        <f>IF(ISNUMBER('Форма 1'!U2586),'Форма 1'!$H2586*VLOOKUP('Форма 1'!$F2586,'Придельники с 2022'!$B$4:$X$28,'Форма 1'!U$8),"")</f>
        <v/>
      </c>
      <c r="E2586" s="103" t="str">
        <f>IF(ISNUMBER('Форма 1'!V2586),'Форма 1'!$H2586*VLOOKUP('Форма 1'!$F2586,'Придельники с 2022'!$B$4:$X$28,'Форма 1'!V$8),"")</f>
        <v/>
      </c>
      <c r="F2586" s="103" t="str">
        <f>IF(ISNUMBER('Форма 1'!W2586),'Форма 1'!$H2586*VLOOKUP('Форма 1'!$F2586,'Придельники с 2022'!$B$4:$X$28,'Форма 1'!W$8),"")</f>
        <v/>
      </c>
      <c r="G2586" s="103" t="str">
        <f>IF(ISNUMBER('Форма 1'!X2586),'Форма 1'!$H2586*VLOOKUP('Форма 1'!$F2586,'Придельники с 2022'!$B$4:$X$28,'Форма 1'!X$8),"")</f>
        <v/>
      </c>
      <c r="H2586" s="103" t="str">
        <f>IF(ISNUMBER('Форма 1'!Y2586),'Форма 1'!$H2586*VLOOKUP('Форма 1'!$F2586,'Придельники с 2022'!$B$4:$X$28,'Форма 1'!Y$8),"")</f>
        <v/>
      </c>
      <c r="I2586" s="103" t="str">
        <f>IF(ISNUMBER('Форма 1'!Z2586),'Форма 1'!$H2586*VLOOKUP('Форма 1'!$F2586,'Придельники с 2022'!$B$4:$X$28,'Форма 1'!Z$8),"")</f>
        <v/>
      </c>
      <c r="J2586" s="103" t="str">
        <f>IF(ISNUMBER('Форма 1'!AA2586),'Форма 1'!$H2586*VLOOKUP('Форма 1'!$F2586,'Придельники с 2022'!$B$4:$X$28,'Форма 1'!AA$8),"")</f>
        <v/>
      </c>
      <c r="K2586" s="90"/>
      <c r="L2586" s="87"/>
      <c r="M2586" s="103" t="str">
        <f>IF(ISNUMBER('Форма 1'!AD2586),'Форма 1'!$H2586*VLOOKUP('Форма 1'!$F2586,'Придельники с 2022'!$B$4:$X$28,'Форма 1'!AD$8),"")</f>
        <v/>
      </c>
      <c r="N2586" s="103" t="str">
        <f>IF(ISBLANK('Форма 1'!$AE2586),"",IF('Форма 1'!$AE2586=1,'Форма 1'!$H2586*VLOOKUP('Форма 1'!$F2586,'Придельники с 2022'!$B$4:$X$28,'Форма 1'!$AE$8,0),IF('Форма 1'!$AE2586=2,'Форма 1'!$H2586*VLOOKUP('Форма 1'!$F2586,'Придельники с 2022'!$B$4:$X$28,13,0),IF('Форма 1'!$AE2586=3,'Форма 1'!$H2586*VLOOKUP('Форма 1'!$F2586,'Придельники с 2022'!$B$4:$X$28,12,0)))))</f>
        <v/>
      </c>
      <c r="O2586" s="103">
        <f>IF(ISNUMBER('Форма 1'!AF2586),'Форма 1'!$H2586*VLOOKUP('Форма 1'!$F2586,'Придельники с 2022'!$B$4:$X$28,'Форма 1'!AF$8),"")</f>
        <v>3607206.2</v>
      </c>
      <c r="P2586" s="87"/>
      <c r="Q2586" s="103" t="str">
        <f>IF(ISNUMBER('Форма 1'!AH2586),'Форма 1'!$H2586*VLOOKUP('Форма 1'!$F2586,'Придельники с 2022'!$B$4:$X$28,'Форма 1'!AH$8),"")</f>
        <v/>
      </c>
      <c r="R2586" s="103" t="str">
        <f>IF(ISNUMBER('Форма 1'!AI2586),'Форма 1'!$H2586*VLOOKUP('Форма 1'!$F2586,'Придельники с 2022'!$B$4:$X$28,'Форма 1'!AI$8),"")</f>
        <v/>
      </c>
      <c r="S2586" s="103" t="str">
        <f>IF(ISNUMBER('Форма 1'!AJ2586),'Форма 1'!$H2586*VLOOKUP('Форма 1'!$F2586,'Придельники с 2022'!$B$4:$X$28,'Форма 1'!AJ$8),"")</f>
        <v/>
      </c>
      <c r="T2586" s="87"/>
    </row>
    <row r="2587" spans="1:20" ht="15.75">
      <c r="A2587" s="187">
        <v>0</v>
      </c>
      <c r="B2587" s="34" t="s">
        <v>167</v>
      </c>
      <c r="C2587" s="36">
        <f>SUM(C2588:C2638)</f>
        <v>755302437.87199998</v>
      </c>
      <c r="D2587" s="36">
        <f t="shared" ref="D2587:T2587" si="218">SUM(D2588:D2638)</f>
        <v>37473926.022000007</v>
      </c>
      <c r="E2587" s="36">
        <f t="shared" si="218"/>
        <v>243891401.868</v>
      </c>
      <c r="F2587" s="36">
        <f t="shared" si="218"/>
        <v>55422792.355999991</v>
      </c>
      <c r="G2587" s="36">
        <f t="shared" si="218"/>
        <v>26096799.362999998</v>
      </c>
      <c r="H2587" s="36">
        <f t="shared" si="218"/>
        <v>77906663.478000015</v>
      </c>
      <c r="I2587" s="36">
        <f t="shared" si="218"/>
        <v>32784332.372000005</v>
      </c>
      <c r="J2587" s="36">
        <f t="shared" si="218"/>
        <v>63330777.236999996</v>
      </c>
      <c r="K2587" s="39">
        <f t="shared" si="218"/>
        <v>0</v>
      </c>
      <c r="L2587" s="36">
        <f t="shared" si="218"/>
        <v>0</v>
      </c>
      <c r="M2587" s="36">
        <f t="shared" si="218"/>
        <v>118884633.28299999</v>
      </c>
      <c r="N2587" s="36">
        <f t="shared" si="218"/>
        <v>82936833.518000007</v>
      </c>
      <c r="O2587" s="36">
        <f t="shared" si="218"/>
        <v>5030428.2850000001</v>
      </c>
      <c r="P2587" s="36">
        <f t="shared" si="218"/>
        <v>0</v>
      </c>
      <c r="Q2587" s="36">
        <f t="shared" si="218"/>
        <v>11543850.09</v>
      </c>
      <c r="R2587" s="36">
        <f t="shared" si="218"/>
        <v>0</v>
      </c>
      <c r="S2587" s="36">
        <f t="shared" si="218"/>
        <v>0</v>
      </c>
      <c r="T2587" s="36">
        <f t="shared" si="218"/>
        <v>0</v>
      </c>
    </row>
    <row r="2588" spans="1:20">
      <c r="A2588" s="188">
        <f t="shared" si="217"/>
        <v>1</v>
      </c>
      <c r="B2588" s="189" t="s">
        <v>2528</v>
      </c>
      <c r="C2588" s="99">
        <f t="shared" si="216"/>
        <v>17055290.559999999</v>
      </c>
      <c r="D2588" s="103">
        <f>IF(ISNUMBER('Форма 1'!U2588),'Форма 1'!$H2588*VLOOKUP('Форма 1'!$F2588,'Придельники с 2022'!$B$4:$X$28,'Форма 1'!U$8),"")</f>
        <v>1420353.9350000001</v>
      </c>
      <c r="E2588" s="103">
        <f>IF(ISNUMBER('Форма 1'!V2588),'Форма 1'!$H2588*VLOOKUP('Форма 1'!$F2588,'Придельники с 2022'!$B$4:$X$28,'Форма 1'!V$8),"")</f>
        <v>6799963.9399999995</v>
      </c>
      <c r="F2588" s="103">
        <f>IF(ISNUMBER('Форма 1'!W2588),'Форма 1'!$H2588*VLOOKUP('Форма 1'!$F2588,'Придельники с 2022'!$B$4:$X$28,'Форма 1'!W$8),"")</f>
        <v>1430713.9</v>
      </c>
      <c r="G2588" s="103">
        <f>IF(ISNUMBER('Форма 1'!X2588),'Форма 1'!$H2588*VLOOKUP('Форма 1'!$F2588,'Придельники с 2022'!$B$4:$X$28,'Форма 1'!X$8),"")</f>
        <v>888660.85000000009</v>
      </c>
      <c r="H2588" s="103">
        <f>IF(ISNUMBER('Форма 1'!Y2588),'Форма 1'!$H2588*VLOOKUP('Форма 1'!$F2588,'Придельники с 2022'!$B$4:$X$28,'Форма 1'!Y$8),"")</f>
        <v>2341242.75</v>
      </c>
      <c r="I2588" s="103">
        <f>IF(ISNUMBER('Форма 1'!Z2588),'Форма 1'!$H2588*VLOOKUP('Форма 1'!$F2588,'Придельники с 2022'!$B$4:$X$28,'Форма 1'!Z$8),"")</f>
        <v>1244589.885</v>
      </c>
      <c r="J2588" s="103">
        <f>IF(ISNUMBER('Форма 1'!AA2588),'Форма 1'!$H2588*VLOOKUP('Форма 1'!$F2588,'Придельники с 2022'!$B$4:$X$28,'Форма 1'!AA$8),"")</f>
        <v>2929765.3</v>
      </c>
      <c r="K2588" s="90"/>
      <c r="L2588" s="87"/>
      <c r="M2588" s="103" t="str">
        <f>IF(ISNUMBER('Форма 1'!AD2588),'Форма 1'!$H2588*VLOOKUP('Форма 1'!$F2588,'Придельники с 2022'!$B$4:$X$28,'Форма 1'!AD$8),"")</f>
        <v/>
      </c>
      <c r="N2588" s="103" t="str">
        <f>IF(ISBLANK('Форма 1'!$AE2588),"",IF('Форма 1'!$AE2588=1,'Форма 1'!$H2588*VLOOKUP('Форма 1'!$F2588,'Придельники с 2022'!$B$4:$X$28,'Форма 1'!$AE$8,0),IF('Форма 1'!$AE2588=2,'Форма 1'!$H2588*VLOOKUP('Форма 1'!$F2588,'Придельники с 2022'!$B$4:$X$28,13,0),IF('Форма 1'!$AE2588=3,'Форма 1'!$H2588*VLOOKUP('Форма 1'!$F2588,'Придельники с 2022'!$B$4:$X$28,12,0)))))</f>
        <v/>
      </c>
      <c r="O2588" s="103" t="str">
        <f>IF(ISNUMBER('Форма 1'!AF2588),'Форма 1'!$H2588*VLOOKUP('Форма 1'!$F2588,'Придельники с 2022'!$B$4:$X$28,'Форма 1'!AF$8),"")</f>
        <v/>
      </c>
      <c r="P2588" s="87"/>
      <c r="Q2588" s="103" t="str">
        <f>IF(ISNUMBER('Форма 1'!AH2588),'Форма 1'!$H2588*VLOOKUP('Форма 1'!$F2588,'Придельники с 2022'!$B$4:$X$28,'Форма 1'!AH$8),"")</f>
        <v/>
      </c>
      <c r="R2588" s="103" t="str">
        <f>IF(ISNUMBER('Форма 1'!AI2588),'Форма 1'!$H2588*VLOOKUP('Форма 1'!$F2588,'Придельники с 2022'!$B$4:$X$28,'Форма 1'!AI$8),"")</f>
        <v/>
      </c>
      <c r="S2588" s="103" t="str">
        <f>IF(ISNUMBER('Форма 1'!AJ2588),'Форма 1'!$H2588*VLOOKUP('Форма 1'!$F2588,'Придельники с 2022'!$B$4:$X$28,'Форма 1'!AJ$8),"")</f>
        <v/>
      </c>
      <c r="T2588" s="87"/>
    </row>
    <row r="2589" spans="1:20">
      <c r="A2589" s="188">
        <f t="shared" si="217"/>
        <v>2</v>
      </c>
      <c r="B2589" s="189" t="s">
        <v>2529</v>
      </c>
      <c r="C2589" s="99">
        <f t="shared" si="216"/>
        <v>18078402.607999999</v>
      </c>
      <c r="D2589" s="103" t="str">
        <f>IF(ISNUMBER('Форма 1'!U2589),'Форма 1'!$H2589*VLOOKUP('Форма 1'!$F2589,'Придельники с 2022'!$B$4:$X$28,'Форма 1'!U$8),"")</f>
        <v/>
      </c>
      <c r="E2589" s="103" t="str">
        <f>IF(ISNUMBER('Форма 1'!V2589),'Форма 1'!$H2589*VLOOKUP('Форма 1'!$F2589,'Придельники с 2022'!$B$4:$X$28,'Форма 1'!V$8),"")</f>
        <v/>
      </c>
      <c r="F2589" s="103" t="str">
        <f>IF(ISNUMBER('Форма 1'!W2589),'Форма 1'!$H2589*VLOOKUP('Форма 1'!$F2589,'Придельники с 2022'!$B$4:$X$28,'Форма 1'!W$8),"")</f>
        <v/>
      </c>
      <c r="G2589" s="103" t="str">
        <f>IF(ISNUMBER('Форма 1'!X2589),'Форма 1'!$H2589*VLOOKUP('Форма 1'!$F2589,'Придельники с 2022'!$B$4:$X$28,'Форма 1'!X$8),"")</f>
        <v/>
      </c>
      <c r="H2589" s="103" t="str">
        <f>IF(ISNUMBER('Форма 1'!Y2589),'Форма 1'!$H2589*VLOOKUP('Форма 1'!$F2589,'Придельники с 2022'!$B$4:$X$28,'Форма 1'!Y$8),"")</f>
        <v/>
      </c>
      <c r="I2589" s="103" t="str">
        <f>IF(ISNUMBER('Форма 1'!Z2589),'Форма 1'!$H2589*VLOOKUP('Форма 1'!$F2589,'Придельники с 2022'!$B$4:$X$28,'Форма 1'!Z$8),"")</f>
        <v/>
      </c>
      <c r="J2589" s="103" t="str">
        <f>IF(ISNUMBER('Форма 1'!AA2589),'Форма 1'!$H2589*VLOOKUP('Форма 1'!$F2589,'Придельники с 2022'!$B$4:$X$28,'Форма 1'!AA$8),"")</f>
        <v/>
      </c>
      <c r="K2589" s="90"/>
      <c r="L2589" s="87"/>
      <c r="M2589" s="103" t="str">
        <f>IF(ISNUMBER('Форма 1'!AD2589),'Форма 1'!$H2589*VLOOKUP('Форма 1'!$F2589,'Придельники с 2022'!$B$4:$X$28,'Форма 1'!AD$8),"")</f>
        <v/>
      </c>
      <c r="N2589" s="103">
        <f>IF(ISBLANK('Форма 1'!$AE2589),"",IF('Форма 1'!$AE2589=1,'Форма 1'!$H2589*VLOOKUP('Форма 1'!$F2589,'Придельники с 2022'!$B$4:$X$28,'Форма 1'!$AE$8,0),IF('Форма 1'!$AE2589=2,'Форма 1'!$H2589*VLOOKUP('Форма 1'!$F2589,'Придельники с 2022'!$B$4:$X$28,13,0),IF('Форма 1'!$AE2589=3,'Форма 1'!$H2589*VLOOKUP('Форма 1'!$F2589,'Придельники с 2022'!$B$4:$X$28,12,0)))))</f>
        <v>18078402.607999999</v>
      </c>
      <c r="O2589" s="103" t="str">
        <f>IF(ISNUMBER('Форма 1'!AF2589),'Форма 1'!$H2589*VLOOKUP('Форма 1'!$F2589,'Придельники с 2022'!$B$4:$X$28,'Форма 1'!AF$8),"")</f>
        <v/>
      </c>
      <c r="P2589" s="87"/>
      <c r="Q2589" s="103" t="str">
        <f>IF(ISNUMBER('Форма 1'!AH2589),'Форма 1'!$H2589*VLOOKUP('Форма 1'!$F2589,'Придельники с 2022'!$B$4:$X$28,'Форма 1'!AH$8),"")</f>
        <v/>
      </c>
      <c r="R2589" s="103" t="str">
        <f>IF(ISNUMBER('Форма 1'!AI2589),'Форма 1'!$H2589*VLOOKUP('Форма 1'!$F2589,'Придельники с 2022'!$B$4:$X$28,'Форма 1'!AI$8),"")</f>
        <v/>
      </c>
      <c r="S2589" s="103" t="str">
        <f>IF(ISNUMBER('Форма 1'!AJ2589),'Форма 1'!$H2589*VLOOKUP('Форма 1'!$F2589,'Придельники с 2022'!$B$4:$X$28,'Форма 1'!AJ$8),"")</f>
        <v/>
      </c>
      <c r="T2589" s="87"/>
    </row>
    <row r="2590" spans="1:20">
      <c r="A2590" s="188">
        <f t="shared" si="217"/>
        <v>3</v>
      </c>
      <c r="B2590" s="189" t="s">
        <v>2530</v>
      </c>
      <c r="C2590" s="99">
        <f t="shared" si="216"/>
        <v>27143087.807999998</v>
      </c>
      <c r="D2590" s="103">
        <f>IF(ISNUMBER('Форма 1'!U2590),'Форма 1'!$H2590*VLOOKUP('Форма 1'!$F2590,'Придельники с 2022'!$B$4:$X$28,'Форма 1'!U$8),"")</f>
        <v>2260459.3830000004</v>
      </c>
      <c r="E2590" s="103">
        <f>IF(ISNUMBER('Форма 1'!V2590),'Форма 1'!$H2590*VLOOKUP('Форма 1'!$F2590,'Придельники с 2022'!$B$4:$X$28,'Форма 1'!V$8),"")</f>
        <v>10821980.291999999</v>
      </c>
      <c r="F2590" s="103">
        <f>IF(ISNUMBER('Форма 1'!W2590),'Форма 1'!$H2590*VLOOKUP('Форма 1'!$F2590,'Придельники с 2022'!$B$4:$X$28,'Форма 1'!W$8),"")</f>
        <v>2276947.02</v>
      </c>
      <c r="G2590" s="103">
        <f>IF(ISNUMBER('Форма 1'!X2590),'Форма 1'!$H2590*VLOOKUP('Форма 1'!$F2590,'Придельники с 2022'!$B$4:$X$28,'Форма 1'!X$8),"")</f>
        <v>1414282.5300000003</v>
      </c>
      <c r="H2590" s="103">
        <f>IF(ISNUMBER('Форма 1'!Y2590),'Форма 1'!$H2590*VLOOKUP('Форма 1'!$F2590,'Придельники с 2022'!$B$4:$X$28,'Форма 1'!Y$8),"")</f>
        <v>3726031.95</v>
      </c>
      <c r="I2590" s="103">
        <f>IF(ISNUMBER('Форма 1'!Z2590),'Форма 1'!$H2590*VLOOKUP('Форма 1'!$F2590,'Придельники с 2022'!$B$4:$X$28,'Форма 1'!Z$8),"")</f>
        <v>1980735.0930000001</v>
      </c>
      <c r="J2590" s="103">
        <f>IF(ISNUMBER('Форма 1'!AA2590),'Форма 1'!$H2590*VLOOKUP('Форма 1'!$F2590,'Придельники с 2022'!$B$4:$X$28,'Форма 1'!AA$8),"")</f>
        <v>4662651.54</v>
      </c>
      <c r="K2590" s="90"/>
      <c r="L2590" s="87"/>
      <c r="M2590" s="103" t="str">
        <f>IF(ISNUMBER('Форма 1'!AD2590),'Форма 1'!$H2590*VLOOKUP('Форма 1'!$F2590,'Придельники с 2022'!$B$4:$X$28,'Форма 1'!AD$8),"")</f>
        <v/>
      </c>
      <c r="N2590" s="103" t="str">
        <f>IF(ISBLANK('Форма 1'!$AE2590),"",IF('Форма 1'!$AE2590=1,'Форма 1'!$H2590*VLOOKUP('Форма 1'!$F2590,'Придельники с 2022'!$B$4:$X$28,'Форма 1'!$AE$8,0),IF('Форма 1'!$AE2590=2,'Форма 1'!$H2590*VLOOKUP('Форма 1'!$F2590,'Придельники с 2022'!$B$4:$X$28,13,0),IF('Форма 1'!$AE2590=3,'Форма 1'!$H2590*VLOOKUP('Форма 1'!$F2590,'Придельники с 2022'!$B$4:$X$28,12,0)))))</f>
        <v/>
      </c>
      <c r="O2590" s="103" t="str">
        <f>IF(ISNUMBER('Форма 1'!AF2590),'Форма 1'!$H2590*VLOOKUP('Форма 1'!$F2590,'Придельники с 2022'!$B$4:$X$28,'Форма 1'!AF$8),"")</f>
        <v/>
      </c>
      <c r="P2590" s="87"/>
      <c r="Q2590" s="103" t="str">
        <f>IF(ISNUMBER('Форма 1'!AH2590),'Форма 1'!$H2590*VLOOKUP('Форма 1'!$F2590,'Придельники с 2022'!$B$4:$X$28,'Форма 1'!AH$8),"")</f>
        <v/>
      </c>
      <c r="R2590" s="103" t="str">
        <f>IF(ISNUMBER('Форма 1'!AI2590),'Форма 1'!$H2590*VLOOKUP('Форма 1'!$F2590,'Придельники с 2022'!$B$4:$X$28,'Форма 1'!AI$8),"")</f>
        <v/>
      </c>
      <c r="S2590" s="103" t="str">
        <f>IF(ISNUMBER('Форма 1'!AJ2590),'Форма 1'!$H2590*VLOOKUP('Форма 1'!$F2590,'Придельники с 2022'!$B$4:$X$28,'Форма 1'!AJ$8),"")</f>
        <v/>
      </c>
      <c r="T2590" s="87"/>
    </row>
    <row r="2591" spans="1:20">
      <c r="A2591" s="188">
        <f t="shared" si="217"/>
        <v>4</v>
      </c>
      <c r="B2591" s="189" t="s">
        <v>2531</v>
      </c>
      <c r="C2591" s="99">
        <f t="shared" si="216"/>
        <v>10719844.415999999</v>
      </c>
      <c r="D2591" s="103">
        <f>IF(ISNUMBER('Форма 1'!U2591),'Форма 1'!$H2591*VLOOKUP('Форма 1'!$F2591,'Придельники с 2022'!$B$4:$X$28,'Форма 1'!U$8),"")</f>
        <v>892741.94099999999</v>
      </c>
      <c r="E2591" s="103">
        <f>IF(ISNUMBER('Форма 1'!V2591),'Форма 1'!$H2591*VLOOKUP('Форма 1'!$F2591,'Придельники с 2022'!$B$4:$X$28,'Форма 1'!V$8),"")</f>
        <v>4274014.284</v>
      </c>
      <c r="F2591" s="103">
        <f>IF(ISNUMBER('Форма 1'!W2591),'Форма 1'!$H2591*VLOOKUP('Форма 1'!$F2591,'Придельники с 2022'!$B$4:$X$28,'Форма 1'!W$8),"")</f>
        <v>899253.53999999992</v>
      </c>
      <c r="G2591" s="103">
        <f>IF(ISNUMBER('Форма 1'!X2591),'Форма 1'!$H2591*VLOOKUP('Форма 1'!$F2591,'Придельники с 2022'!$B$4:$X$28,'Форма 1'!X$8),"")</f>
        <v>558554.31000000006</v>
      </c>
      <c r="H2591" s="103">
        <f>IF(ISNUMBER('Форма 1'!Y2591),'Форма 1'!$H2591*VLOOKUP('Форма 1'!$F2591,'Придельники с 2022'!$B$4:$X$28,'Форма 1'!Y$8),"")</f>
        <v>1471552.65</v>
      </c>
      <c r="I2591" s="103">
        <f>IF(ISNUMBER('Форма 1'!Z2591),'Форма 1'!$H2591*VLOOKUP('Форма 1'!$F2591,'Придельники с 2022'!$B$4:$X$28,'Форма 1'!Z$8),"")</f>
        <v>782268.11099999992</v>
      </c>
      <c r="J2591" s="103">
        <f>IF(ISNUMBER('Форма 1'!AA2591),'Форма 1'!$H2591*VLOOKUP('Форма 1'!$F2591,'Придельники с 2022'!$B$4:$X$28,'Форма 1'!AA$8),"")</f>
        <v>1841459.5799999998</v>
      </c>
      <c r="K2591" s="90"/>
      <c r="L2591" s="87"/>
      <c r="M2591" s="103" t="str">
        <f>IF(ISNUMBER('Форма 1'!AD2591),'Форма 1'!$H2591*VLOOKUP('Форма 1'!$F2591,'Придельники с 2022'!$B$4:$X$28,'Форма 1'!AD$8),"")</f>
        <v/>
      </c>
      <c r="N2591" s="103" t="str">
        <f>IF(ISBLANK('Форма 1'!$AE2591),"",IF('Форма 1'!$AE2591=1,'Форма 1'!$H2591*VLOOKUP('Форма 1'!$F2591,'Придельники с 2022'!$B$4:$X$28,'Форма 1'!$AE$8,0),IF('Форма 1'!$AE2591=2,'Форма 1'!$H2591*VLOOKUP('Форма 1'!$F2591,'Придельники с 2022'!$B$4:$X$28,13,0),IF('Форма 1'!$AE2591=3,'Форма 1'!$H2591*VLOOKUP('Форма 1'!$F2591,'Придельники с 2022'!$B$4:$X$28,12,0)))))</f>
        <v/>
      </c>
      <c r="O2591" s="103" t="str">
        <f>IF(ISNUMBER('Форма 1'!AF2591),'Форма 1'!$H2591*VLOOKUP('Форма 1'!$F2591,'Придельники с 2022'!$B$4:$X$28,'Форма 1'!AF$8),"")</f>
        <v/>
      </c>
      <c r="P2591" s="87"/>
      <c r="Q2591" s="103" t="str">
        <f>IF(ISNUMBER('Форма 1'!AH2591),'Форма 1'!$H2591*VLOOKUP('Форма 1'!$F2591,'Придельники с 2022'!$B$4:$X$28,'Форма 1'!AH$8),"")</f>
        <v/>
      </c>
      <c r="R2591" s="103" t="str">
        <f>IF(ISNUMBER('Форма 1'!AI2591),'Форма 1'!$H2591*VLOOKUP('Форма 1'!$F2591,'Придельники с 2022'!$B$4:$X$28,'Форма 1'!AI$8),"")</f>
        <v/>
      </c>
      <c r="S2591" s="103" t="str">
        <f>IF(ISNUMBER('Форма 1'!AJ2591),'Форма 1'!$H2591*VLOOKUP('Форма 1'!$F2591,'Придельники с 2022'!$B$4:$X$28,'Форма 1'!AJ$8),"")</f>
        <v/>
      </c>
      <c r="T2591" s="87"/>
    </row>
    <row r="2592" spans="1:20">
      <c r="A2592" s="188">
        <f t="shared" si="217"/>
        <v>5</v>
      </c>
      <c r="B2592" s="189" t="s">
        <v>2532</v>
      </c>
      <c r="C2592" s="99">
        <f t="shared" si="216"/>
        <v>53919407.324999996</v>
      </c>
      <c r="D2592" s="103">
        <f>IF(ISNUMBER('Форма 1'!U2592),'Форма 1'!$H2592*VLOOKUP('Форма 1'!$F2592,'Придельники с 2022'!$B$4:$X$28,'Форма 1'!U$8),"")</f>
        <v>1704060.9950000001</v>
      </c>
      <c r="E2592" s="103">
        <f>IF(ISNUMBER('Форма 1'!V2592),'Форма 1'!$H2592*VLOOKUP('Форма 1'!$F2592,'Придельники с 2022'!$B$4:$X$28,'Форма 1'!V$8),"")</f>
        <v>8158215.3799999999</v>
      </c>
      <c r="F2592" s="103">
        <f>IF(ISNUMBER('Форма 1'!W2592),'Форма 1'!$H2592*VLOOKUP('Форма 1'!$F2592,'Придельники с 2022'!$B$4:$X$28,'Форма 1'!W$8),"")</f>
        <v>1716490.2999999998</v>
      </c>
      <c r="G2592" s="103">
        <f>IF(ISNUMBER('Форма 1'!X2592),'Форма 1'!$H2592*VLOOKUP('Форма 1'!$F2592,'Придельники с 2022'!$B$4:$X$28,'Форма 1'!X$8),"")</f>
        <v>1066165.4500000002</v>
      </c>
      <c r="H2592" s="103">
        <f>IF(ISNUMBER('Форма 1'!Y2592),'Форма 1'!$H2592*VLOOKUP('Форма 1'!$F2592,'Придельники с 2022'!$B$4:$X$28,'Форма 1'!Y$8),"")</f>
        <v>2808891.75</v>
      </c>
      <c r="I2592" s="103">
        <f>IF(ISNUMBER('Форма 1'!Z2592),'Форма 1'!$H2592*VLOOKUP('Форма 1'!$F2592,'Придельники с 2022'!$B$4:$X$28,'Форма 1'!Z$8),"")</f>
        <v>1493189.145</v>
      </c>
      <c r="J2592" s="103">
        <f>IF(ISNUMBER('Форма 1'!AA2592),'Форма 1'!$H2592*VLOOKUP('Форма 1'!$F2592,'Придельники с 2022'!$B$4:$X$28,'Форма 1'!AA$8),"")</f>
        <v>3514968.0999999996</v>
      </c>
      <c r="K2592" s="90"/>
      <c r="L2592" s="87"/>
      <c r="M2592" s="103">
        <f>IF(ISNUMBER('Форма 1'!AD2592),'Форма 1'!$H2592*VLOOKUP('Форма 1'!$F2592,'Придельники с 2022'!$B$4:$X$28,'Форма 1'!AD$8),"")</f>
        <v>14769293.840000002</v>
      </c>
      <c r="N2592" s="103">
        <f>IF(ISBLANK('Форма 1'!$AE2592),"",IF('Форма 1'!$AE2592=1,'Форма 1'!$H2592*VLOOKUP('Форма 1'!$F2592,'Придельники с 2022'!$B$4:$X$28,'Форма 1'!$AE$8,0),IF('Форма 1'!$AE2592=2,'Форма 1'!$H2592*VLOOKUP('Форма 1'!$F2592,'Придельники с 2022'!$B$4:$X$28,13,0),IF('Форма 1'!$AE2592=3,'Форма 1'!$H2592*VLOOKUP('Форма 1'!$F2592,'Придельники с 2022'!$B$4:$X$28,12,0)))))</f>
        <v>16011699.619999999</v>
      </c>
      <c r="O2592" s="103">
        <f>IF(ISNUMBER('Форма 1'!AF2592),'Форма 1'!$H2592*VLOOKUP('Форма 1'!$F2592,'Придельники с 2022'!$B$4:$X$28,'Форма 1'!AF$8),"")</f>
        <v>2676432.7450000001</v>
      </c>
      <c r="P2592" s="87"/>
      <c r="Q2592" s="103" t="str">
        <f>IF(ISNUMBER('Форма 1'!AH2592),'Форма 1'!$H2592*VLOOKUP('Форма 1'!$F2592,'Придельники с 2022'!$B$4:$X$28,'Форма 1'!AH$8),"")</f>
        <v/>
      </c>
      <c r="R2592" s="103" t="str">
        <f>IF(ISNUMBER('Форма 1'!AI2592),'Форма 1'!$H2592*VLOOKUP('Форма 1'!$F2592,'Придельники с 2022'!$B$4:$X$28,'Форма 1'!AI$8),"")</f>
        <v/>
      </c>
      <c r="S2592" s="103" t="str">
        <f>IF(ISNUMBER('Форма 1'!AJ2592),'Форма 1'!$H2592*VLOOKUP('Форма 1'!$F2592,'Придельники с 2022'!$B$4:$X$28,'Форма 1'!AJ$8),"")</f>
        <v/>
      </c>
      <c r="T2592" s="87"/>
    </row>
    <row r="2593" spans="1:20">
      <c r="A2593" s="188">
        <f t="shared" si="217"/>
        <v>6</v>
      </c>
      <c r="B2593" s="189" t="s">
        <v>2533</v>
      </c>
      <c r="C2593" s="99">
        <f t="shared" si="216"/>
        <v>21096677.559999999</v>
      </c>
      <c r="D2593" s="103" t="str">
        <f>IF(ISNUMBER('Форма 1'!U2593),'Форма 1'!$H2593*VLOOKUP('Форма 1'!$F2593,'Придельники с 2022'!$B$4:$X$28,'Форма 1'!U$8),"")</f>
        <v/>
      </c>
      <c r="E2593" s="103" t="str">
        <f>IF(ISNUMBER('Форма 1'!V2593),'Форма 1'!$H2593*VLOOKUP('Форма 1'!$F2593,'Придельники с 2022'!$B$4:$X$28,'Форма 1'!V$8),"")</f>
        <v/>
      </c>
      <c r="F2593" s="103" t="str">
        <f>IF(ISNUMBER('Форма 1'!W2593),'Форма 1'!$H2593*VLOOKUP('Форма 1'!$F2593,'Придельники с 2022'!$B$4:$X$28,'Форма 1'!W$8),"")</f>
        <v/>
      </c>
      <c r="G2593" s="103" t="str">
        <f>IF(ISNUMBER('Форма 1'!X2593),'Форма 1'!$H2593*VLOOKUP('Форма 1'!$F2593,'Придельники с 2022'!$B$4:$X$28,'Форма 1'!X$8),"")</f>
        <v/>
      </c>
      <c r="H2593" s="103" t="str">
        <f>IF(ISNUMBER('Форма 1'!Y2593),'Форма 1'!$H2593*VLOOKUP('Форма 1'!$F2593,'Придельники с 2022'!$B$4:$X$28,'Форма 1'!Y$8),"")</f>
        <v/>
      </c>
      <c r="I2593" s="103" t="str">
        <f>IF(ISNUMBER('Форма 1'!Z2593),'Форма 1'!$H2593*VLOOKUP('Форма 1'!$F2593,'Придельники с 2022'!$B$4:$X$28,'Форма 1'!Z$8),"")</f>
        <v/>
      </c>
      <c r="J2593" s="103" t="str">
        <f>IF(ISNUMBER('Форма 1'!AA2593),'Форма 1'!$H2593*VLOOKUP('Форма 1'!$F2593,'Придельники с 2022'!$B$4:$X$28,'Форма 1'!AA$8),"")</f>
        <v/>
      </c>
      <c r="K2593" s="90"/>
      <c r="L2593" s="87"/>
      <c r="M2593" s="103" t="str">
        <f>IF(ISNUMBER('Форма 1'!AD2593),'Форма 1'!$H2593*VLOOKUP('Форма 1'!$F2593,'Придельники с 2022'!$B$4:$X$28,'Форма 1'!AD$8),"")</f>
        <v/>
      </c>
      <c r="N2593" s="103">
        <f>IF(ISBLANK('Форма 1'!$AE2593),"",IF('Форма 1'!$AE2593=1,'Форма 1'!$H2593*VLOOKUP('Форма 1'!$F2593,'Придельники с 2022'!$B$4:$X$28,'Форма 1'!$AE$8,0),IF('Форма 1'!$AE2593=2,'Форма 1'!$H2593*VLOOKUP('Форма 1'!$F2593,'Придельники с 2022'!$B$4:$X$28,13,0),IF('Форма 1'!$AE2593=3,'Форма 1'!$H2593*VLOOKUP('Форма 1'!$F2593,'Придельники с 2022'!$B$4:$X$28,12,0)))))</f>
        <v>21096677.559999999</v>
      </c>
      <c r="O2593" s="103" t="str">
        <f>IF(ISNUMBER('Форма 1'!AF2593),'Форма 1'!$H2593*VLOOKUP('Форма 1'!$F2593,'Придельники с 2022'!$B$4:$X$28,'Форма 1'!AF$8),"")</f>
        <v/>
      </c>
      <c r="P2593" s="87"/>
      <c r="Q2593" s="103" t="str">
        <f>IF(ISNUMBER('Форма 1'!AH2593),'Форма 1'!$H2593*VLOOKUP('Форма 1'!$F2593,'Придельники с 2022'!$B$4:$X$28,'Форма 1'!AH$8),"")</f>
        <v/>
      </c>
      <c r="R2593" s="103" t="str">
        <f>IF(ISNUMBER('Форма 1'!AI2593),'Форма 1'!$H2593*VLOOKUP('Форма 1'!$F2593,'Придельники с 2022'!$B$4:$X$28,'Форма 1'!AI$8),"")</f>
        <v/>
      </c>
      <c r="S2593" s="103" t="str">
        <f>IF(ISNUMBER('Форма 1'!AJ2593),'Форма 1'!$H2593*VLOOKUP('Форма 1'!$F2593,'Придельники с 2022'!$B$4:$X$28,'Форма 1'!AJ$8),"")</f>
        <v/>
      </c>
      <c r="T2593" s="87"/>
    </row>
    <row r="2594" spans="1:20">
      <c r="A2594" s="188">
        <f t="shared" si="217"/>
        <v>7</v>
      </c>
      <c r="B2594" s="189" t="s">
        <v>2534</v>
      </c>
      <c r="C2594" s="99">
        <f t="shared" si="216"/>
        <v>16979170.368000001</v>
      </c>
      <c r="D2594" s="103">
        <f>IF(ISNUMBER('Форма 1'!U2594),'Форма 1'!$H2594*VLOOKUP('Форма 1'!$F2594,'Придельники с 2022'!$B$4:$X$28,'Форма 1'!U$8),"")</f>
        <v>1414014.6930000002</v>
      </c>
      <c r="E2594" s="103">
        <f>IF(ISNUMBER('Форма 1'!V2594),'Форма 1'!$H2594*VLOOKUP('Форма 1'!$F2594,'Придельники с 2022'!$B$4:$X$28,'Форма 1'!V$8),"")</f>
        <v>6769614.7319999998</v>
      </c>
      <c r="F2594" s="103">
        <f>IF(ISNUMBER('Форма 1'!W2594),'Форма 1'!$H2594*VLOOKUP('Форма 1'!$F2594,'Придельники с 2022'!$B$4:$X$28,'Форма 1'!W$8),"")</f>
        <v>1424328.42</v>
      </c>
      <c r="G2594" s="103">
        <f>IF(ISNUMBER('Форма 1'!X2594),'Форма 1'!$H2594*VLOOKUP('Форма 1'!$F2594,'Придельники с 2022'!$B$4:$X$28,'Форма 1'!X$8),"")</f>
        <v>884694.63000000012</v>
      </c>
      <c r="H2594" s="103">
        <f>IF(ISNUMBER('Форма 1'!Y2594),'Форма 1'!$H2594*VLOOKUP('Форма 1'!$F2594,'Придельники с 2022'!$B$4:$X$28,'Форма 1'!Y$8),"")</f>
        <v>2330793.4500000002</v>
      </c>
      <c r="I2594" s="103">
        <f>IF(ISNUMBER('Форма 1'!Z2594),'Форма 1'!$H2594*VLOOKUP('Форма 1'!$F2594,'Придельники с 2022'!$B$4:$X$28,'Форма 1'!Z$8),"")</f>
        <v>1239035.1030000001</v>
      </c>
      <c r="J2594" s="103">
        <f>IF(ISNUMBER('Форма 1'!AA2594),'Форма 1'!$H2594*VLOOKUP('Форма 1'!$F2594,'Придельники с 2022'!$B$4:$X$28,'Форма 1'!AA$8),"")</f>
        <v>2916689.34</v>
      </c>
      <c r="K2594" s="90"/>
      <c r="L2594" s="87"/>
      <c r="M2594" s="103" t="str">
        <f>IF(ISNUMBER('Форма 1'!AD2594),'Форма 1'!$H2594*VLOOKUP('Форма 1'!$F2594,'Придельники с 2022'!$B$4:$X$28,'Форма 1'!AD$8),"")</f>
        <v/>
      </c>
      <c r="N2594" s="103" t="str">
        <f>IF(ISBLANK('Форма 1'!$AE2594),"",IF('Форма 1'!$AE2594=1,'Форма 1'!$H2594*VLOOKUP('Форма 1'!$F2594,'Придельники с 2022'!$B$4:$X$28,'Форма 1'!$AE$8,0),IF('Форма 1'!$AE2594=2,'Форма 1'!$H2594*VLOOKUP('Форма 1'!$F2594,'Придельники с 2022'!$B$4:$X$28,13,0),IF('Форма 1'!$AE2594=3,'Форма 1'!$H2594*VLOOKUP('Форма 1'!$F2594,'Придельники с 2022'!$B$4:$X$28,12,0)))))</f>
        <v/>
      </c>
      <c r="O2594" s="103" t="str">
        <f>IF(ISNUMBER('Форма 1'!AF2594),'Форма 1'!$H2594*VLOOKUP('Форма 1'!$F2594,'Придельники с 2022'!$B$4:$X$28,'Форма 1'!AF$8),"")</f>
        <v/>
      </c>
      <c r="P2594" s="87"/>
      <c r="Q2594" s="103" t="str">
        <f>IF(ISNUMBER('Форма 1'!AH2594),'Форма 1'!$H2594*VLOOKUP('Форма 1'!$F2594,'Придельники с 2022'!$B$4:$X$28,'Форма 1'!AH$8),"")</f>
        <v/>
      </c>
      <c r="R2594" s="103" t="str">
        <f>IF(ISNUMBER('Форма 1'!AI2594),'Форма 1'!$H2594*VLOOKUP('Форма 1'!$F2594,'Придельники с 2022'!$B$4:$X$28,'Форма 1'!AI$8),"")</f>
        <v/>
      </c>
      <c r="S2594" s="103" t="str">
        <f>IF(ISNUMBER('Форма 1'!AJ2594),'Форма 1'!$H2594*VLOOKUP('Форма 1'!$F2594,'Придельники с 2022'!$B$4:$X$28,'Форма 1'!AJ$8),"")</f>
        <v/>
      </c>
      <c r="T2594" s="87"/>
    </row>
    <row r="2595" spans="1:20">
      <c r="A2595" s="188">
        <f t="shared" si="217"/>
        <v>8</v>
      </c>
      <c r="B2595" s="189" t="s">
        <v>2535</v>
      </c>
      <c r="C2595" s="99">
        <f t="shared" si="216"/>
        <v>6923373.3159999996</v>
      </c>
      <c r="D2595" s="103" t="str">
        <f>IF(ISNUMBER('Форма 1'!U2595),'Форма 1'!$H2595*VLOOKUP('Форма 1'!$F2595,'Придельники с 2022'!$B$4:$X$28,'Форма 1'!U$8),"")</f>
        <v/>
      </c>
      <c r="E2595" s="103" t="str">
        <f>IF(ISNUMBER('Форма 1'!V2595),'Форма 1'!$H2595*VLOOKUP('Форма 1'!$F2595,'Придельники с 2022'!$B$4:$X$28,'Форма 1'!V$8),"")</f>
        <v/>
      </c>
      <c r="F2595" s="103" t="str">
        <f>IF(ISNUMBER('Форма 1'!W2595),'Форма 1'!$H2595*VLOOKUP('Форма 1'!$F2595,'Придельники с 2022'!$B$4:$X$28,'Форма 1'!W$8),"")</f>
        <v/>
      </c>
      <c r="G2595" s="103" t="str">
        <f>IF(ISNUMBER('Форма 1'!X2595),'Форма 1'!$H2595*VLOOKUP('Форма 1'!$F2595,'Придельники с 2022'!$B$4:$X$28,'Форма 1'!X$8),"")</f>
        <v/>
      </c>
      <c r="H2595" s="103" t="str">
        <f>IF(ISNUMBER('Форма 1'!Y2595),'Форма 1'!$H2595*VLOOKUP('Форма 1'!$F2595,'Придельники с 2022'!$B$4:$X$28,'Форма 1'!Y$8),"")</f>
        <v/>
      </c>
      <c r="I2595" s="103" t="str">
        <f>IF(ISNUMBER('Форма 1'!Z2595),'Форма 1'!$H2595*VLOOKUP('Форма 1'!$F2595,'Придельники с 2022'!$B$4:$X$28,'Форма 1'!Z$8),"")</f>
        <v/>
      </c>
      <c r="J2595" s="103" t="str">
        <f>IF(ISNUMBER('Форма 1'!AA2595),'Форма 1'!$H2595*VLOOKUP('Форма 1'!$F2595,'Придельники с 2022'!$B$4:$X$28,'Форма 1'!AA$8),"")</f>
        <v/>
      </c>
      <c r="K2595" s="90"/>
      <c r="L2595" s="87"/>
      <c r="M2595" s="103">
        <f>IF(ISNUMBER('Форма 1'!AD2595),'Форма 1'!$H2595*VLOOKUP('Форма 1'!$F2595,'Придельники с 2022'!$B$4:$X$28,'Форма 1'!AD$8),"")</f>
        <v>6923373.3159999996</v>
      </c>
      <c r="N2595" s="103" t="str">
        <f>IF(ISBLANK('Форма 1'!$AE2595),"",IF('Форма 1'!$AE2595=1,'Форма 1'!$H2595*VLOOKUP('Форма 1'!$F2595,'Придельники с 2022'!$B$4:$X$28,'Форма 1'!$AE$8,0),IF('Форма 1'!$AE2595=2,'Форма 1'!$H2595*VLOOKUP('Форма 1'!$F2595,'Придельники с 2022'!$B$4:$X$28,13,0),IF('Форма 1'!$AE2595=3,'Форма 1'!$H2595*VLOOKUP('Форма 1'!$F2595,'Придельники с 2022'!$B$4:$X$28,12,0)))))</f>
        <v/>
      </c>
      <c r="O2595" s="103" t="str">
        <f>IF(ISNUMBER('Форма 1'!AF2595),'Форма 1'!$H2595*VLOOKUP('Форма 1'!$F2595,'Придельники с 2022'!$B$4:$X$28,'Форма 1'!AF$8),"")</f>
        <v/>
      </c>
      <c r="P2595" s="87"/>
      <c r="Q2595" s="103" t="str">
        <f>IF(ISNUMBER('Форма 1'!AH2595),'Форма 1'!$H2595*VLOOKUP('Форма 1'!$F2595,'Придельники с 2022'!$B$4:$X$28,'Форма 1'!AH$8),"")</f>
        <v/>
      </c>
      <c r="R2595" s="103" t="str">
        <f>IF(ISNUMBER('Форма 1'!AI2595),'Форма 1'!$H2595*VLOOKUP('Форма 1'!$F2595,'Придельники с 2022'!$B$4:$X$28,'Форма 1'!AI$8),"")</f>
        <v/>
      </c>
      <c r="S2595" s="103" t="str">
        <f>IF(ISNUMBER('Форма 1'!AJ2595),'Форма 1'!$H2595*VLOOKUP('Форма 1'!$F2595,'Придельники с 2022'!$B$4:$X$28,'Форма 1'!AJ$8),"")</f>
        <v/>
      </c>
      <c r="T2595" s="87"/>
    </row>
    <row r="2596" spans="1:20">
      <c r="A2596" s="188">
        <f t="shared" si="217"/>
        <v>9</v>
      </c>
      <c r="B2596" s="189" t="s">
        <v>2536</v>
      </c>
      <c r="C2596" s="99">
        <f t="shared" si="216"/>
        <v>4049466.1429999997</v>
      </c>
      <c r="D2596" s="103" t="str">
        <f>IF(ISNUMBER('Форма 1'!U2596),'Форма 1'!$H2596*VLOOKUP('Форма 1'!$F2596,'Придельники с 2022'!$B$4:$X$28,'Форма 1'!U$8),"")</f>
        <v/>
      </c>
      <c r="E2596" s="103" t="str">
        <f>IF(ISNUMBER('Форма 1'!V2596),'Форма 1'!$H2596*VLOOKUP('Форма 1'!$F2596,'Придельники с 2022'!$B$4:$X$28,'Форма 1'!V$8),"")</f>
        <v/>
      </c>
      <c r="F2596" s="103" t="str">
        <f>IF(ISNUMBER('Форма 1'!W2596),'Форма 1'!$H2596*VLOOKUP('Форма 1'!$F2596,'Придельники с 2022'!$B$4:$X$28,'Форма 1'!W$8),"")</f>
        <v/>
      </c>
      <c r="G2596" s="103" t="str">
        <f>IF(ISNUMBER('Форма 1'!X2596),'Форма 1'!$H2596*VLOOKUP('Форма 1'!$F2596,'Придельники с 2022'!$B$4:$X$28,'Форма 1'!X$8),"")</f>
        <v/>
      </c>
      <c r="H2596" s="103" t="str">
        <f>IF(ISNUMBER('Форма 1'!Y2596),'Форма 1'!$H2596*VLOOKUP('Форма 1'!$F2596,'Придельники с 2022'!$B$4:$X$28,'Форма 1'!Y$8),"")</f>
        <v/>
      </c>
      <c r="I2596" s="103" t="str">
        <f>IF(ISNUMBER('Форма 1'!Z2596),'Форма 1'!$H2596*VLOOKUP('Форма 1'!$F2596,'Придельники с 2022'!$B$4:$X$28,'Форма 1'!Z$8),"")</f>
        <v/>
      </c>
      <c r="J2596" s="103" t="str">
        <f>IF(ISNUMBER('Форма 1'!AA2596),'Форма 1'!$H2596*VLOOKUP('Форма 1'!$F2596,'Придельники с 2022'!$B$4:$X$28,'Форма 1'!AA$8),"")</f>
        <v/>
      </c>
      <c r="K2596" s="90"/>
      <c r="L2596" s="87"/>
      <c r="M2596" s="103">
        <f>IF(ISNUMBER('Форма 1'!AD2596),'Форма 1'!$H2596*VLOOKUP('Форма 1'!$F2596,'Придельники с 2022'!$B$4:$X$28,'Форма 1'!AD$8),"")</f>
        <v>4049466.1429999997</v>
      </c>
      <c r="N2596" s="103" t="str">
        <f>IF(ISBLANK('Форма 1'!$AE2596),"",IF('Форма 1'!$AE2596=1,'Форма 1'!$H2596*VLOOKUP('Форма 1'!$F2596,'Придельники с 2022'!$B$4:$X$28,'Форма 1'!$AE$8,0),IF('Форма 1'!$AE2596=2,'Форма 1'!$H2596*VLOOKUP('Форма 1'!$F2596,'Придельники с 2022'!$B$4:$X$28,13,0),IF('Форма 1'!$AE2596=3,'Форма 1'!$H2596*VLOOKUP('Форма 1'!$F2596,'Придельники с 2022'!$B$4:$X$28,12,0)))))</f>
        <v/>
      </c>
      <c r="O2596" s="103" t="str">
        <f>IF(ISNUMBER('Форма 1'!AF2596),'Форма 1'!$H2596*VLOOKUP('Форма 1'!$F2596,'Придельники с 2022'!$B$4:$X$28,'Форма 1'!AF$8),"")</f>
        <v/>
      </c>
      <c r="P2596" s="87"/>
      <c r="Q2596" s="103" t="str">
        <f>IF(ISNUMBER('Форма 1'!AH2596),'Форма 1'!$H2596*VLOOKUP('Форма 1'!$F2596,'Придельники с 2022'!$B$4:$X$28,'Форма 1'!AH$8),"")</f>
        <v/>
      </c>
      <c r="R2596" s="103" t="str">
        <f>IF(ISNUMBER('Форма 1'!AI2596),'Форма 1'!$H2596*VLOOKUP('Форма 1'!$F2596,'Придельники с 2022'!$B$4:$X$28,'Форма 1'!AI$8),"")</f>
        <v/>
      </c>
      <c r="S2596" s="103" t="str">
        <f>IF(ISNUMBER('Форма 1'!AJ2596),'Форма 1'!$H2596*VLOOKUP('Форма 1'!$F2596,'Придельники с 2022'!$B$4:$X$28,'Форма 1'!AJ$8),"")</f>
        <v/>
      </c>
      <c r="T2596" s="87"/>
    </row>
    <row r="2597" spans="1:20">
      <c r="A2597" s="188">
        <f t="shared" si="217"/>
        <v>10</v>
      </c>
      <c r="B2597" s="189" t="s">
        <v>2537</v>
      </c>
      <c r="C2597" s="99">
        <f t="shared" si="216"/>
        <v>13545046.380000001</v>
      </c>
      <c r="D2597" s="103">
        <f>IF(ISNUMBER('Форма 1'!U2597),'Форма 1'!$H2597*VLOOKUP('Форма 1'!$F2597,'Придельники с 2022'!$B$4:$X$28,'Форма 1'!U$8),"")</f>
        <v>791665.29</v>
      </c>
      <c r="E2597" s="103">
        <f>IF(ISNUMBER('Форма 1'!V2597),'Форма 1'!$H2597*VLOOKUP('Форма 1'!$F2597,'Придельники с 2022'!$B$4:$X$28,'Форма 1'!V$8),"")</f>
        <v>8983928.3400000017</v>
      </c>
      <c r="F2597" s="103">
        <f>IF(ISNUMBER('Форма 1'!W2597),'Форма 1'!$H2597*VLOOKUP('Форма 1'!$F2597,'Придельники с 2022'!$B$4:$X$28,'Форма 1'!W$8),"")</f>
        <v>1429696.905</v>
      </c>
      <c r="G2597" s="103">
        <f>IF(ISNUMBER('Форма 1'!X2597),'Форма 1'!$H2597*VLOOKUP('Форма 1'!$F2597,'Придельники с 2022'!$B$4:$X$28,'Форма 1'!X$8),"")</f>
        <v>404067.79499999998</v>
      </c>
      <c r="H2597" s="103">
        <f>IF(ISNUMBER('Форма 1'!Y2597),'Форма 1'!$H2597*VLOOKUP('Форма 1'!$F2597,'Придельники с 2022'!$B$4:$X$28,'Форма 1'!Y$8),"")</f>
        <v>1246202.79</v>
      </c>
      <c r="I2597" s="103">
        <f>IF(ISNUMBER('Форма 1'!Z2597),'Форма 1'!$H2597*VLOOKUP('Форма 1'!$F2597,'Придельники с 2022'!$B$4:$X$28,'Форма 1'!Z$8),"")</f>
        <v>689485.25999999989</v>
      </c>
      <c r="J2597" s="103" t="str">
        <f>IF(ISNUMBER('Форма 1'!AA2597),'Форма 1'!$H2597*VLOOKUP('Форма 1'!$F2597,'Придельники с 2022'!$B$4:$X$28,'Форма 1'!AA$8),"")</f>
        <v/>
      </c>
      <c r="K2597" s="90"/>
      <c r="L2597" s="87"/>
      <c r="M2597" s="103" t="str">
        <f>IF(ISNUMBER('Форма 1'!AD2597),'Форма 1'!$H2597*VLOOKUP('Форма 1'!$F2597,'Придельники с 2022'!$B$4:$X$28,'Форма 1'!AD$8),"")</f>
        <v/>
      </c>
      <c r="N2597" s="103" t="str">
        <f>IF(ISBLANK('Форма 1'!$AE2597),"",IF('Форма 1'!$AE2597=1,'Форма 1'!$H2597*VLOOKUP('Форма 1'!$F2597,'Придельники с 2022'!$B$4:$X$28,'Форма 1'!$AE$8,0),IF('Форма 1'!$AE2597=2,'Форма 1'!$H2597*VLOOKUP('Форма 1'!$F2597,'Придельники с 2022'!$B$4:$X$28,13,0),IF('Форма 1'!$AE2597=3,'Форма 1'!$H2597*VLOOKUP('Форма 1'!$F2597,'Придельники с 2022'!$B$4:$X$28,12,0)))))</f>
        <v/>
      </c>
      <c r="O2597" s="103" t="str">
        <f>IF(ISNUMBER('Форма 1'!AF2597),'Форма 1'!$H2597*VLOOKUP('Форма 1'!$F2597,'Придельники с 2022'!$B$4:$X$28,'Форма 1'!AF$8),"")</f>
        <v/>
      </c>
      <c r="P2597" s="87"/>
      <c r="Q2597" s="103" t="str">
        <f>IF(ISNUMBER('Форма 1'!AH2597),'Форма 1'!$H2597*VLOOKUP('Форма 1'!$F2597,'Придельники с 2022'!$B$4:$X$28,'Форма 1'!AH$8),"")</f>
        <v/>
      </c>
      <c r="R2597" s="103" t="str">
        <f>IF(ISNUMBER('Форма 1'!AI2597),'Форма 1'!$H2597*VLOOKUP('Форма 1'!$F2597,'Придельники с 2022'!$B$4:$X$28,'Форма 1'!AI$8),"")</f>
        <v/>
      </c>
      <c r="S2597" s="103" t="str">
        <f>IF(ISNUMBER('Форма 1'!AJ2597),'Форма 1'!$H2597*VLOOKUP('Форма 1'!$F2597,'Придельники с 2022'!$B$4:$X$28,'Форма 1'!AJ$8),"")</f>
        <v/>
      </c>
      <c r="T2597" s="87"/>
    </row>
    <row r="2598" spans="1:20">
      <c r="A2598" s="188">
        <f t="shared" si="217"/>
        <v>11</v>
      </c>
      <c r="B2598" s="189" t="s">
        <v>2538</v>
      </c>
      <c r="C2598" s="99">
        <f t="shared" si="216"/>
        <v>5590947.1800000006</v>
      </c>
      <c r="D2598" s="103" t="str">
        <f>IF(ISNUMBER('Форма 1'!U2598),'Форма 1'!$H2598*VLOOKUP('Форма 1'!$F2598,'Придельники с 2022'!$B$4:$X$28,'Форма 1'!U$8),"")</f>
        <v/>
      </c>
      <c r="E2598" s="103" t="str">
        <f>IF(ISNUMBER('Форма 1'!V2598),'Форма 1'!$H2598*VLOOKUP('Форма 1'!$F2598,'Придельники с 2022'!$B$4:$X$28,'Форма 1'!V$8),"")</f>
        <v/>
      </c>
      <c r="F2598" s="103" t="str">
        <f>IF(ISNUMBER('Форма 1'!W2598),'Форма 1'!$H2598*VLOOKUP('Форма 1'!$F2598,'Придельники с 2022'!$B$4:$X$28,'Форма 1'!W$8),"")</f>
        <v/>
      </c>
      <c r="G2598" s="103" t="str">
        <f>IF(ISNUMBER('Форма 1'!X2598),'Форма 1'!$H2598*VLOOKUP('Форма 1'!$F2598,'Придельники с 2022'!$B$4:$X$28,'Форма 1'!X$8),"")</f>
        <v/>
      </c>
      <c r="H2598" s="103" t="str">
        <f>IF(ISNUMBER('Форма 1'!Y2598),'Форма 1'!$H2598*VLOOKUP('Форма 1'!$F2598,'Придельники с 2022'!$B$4:$X$28,'Форма 1'!Y$8),"")</f>
        <v/>
      </c>
      <c r="I2598" s="103" t="str">
        <f>IF(ISNUMBER('Форма 1'!Z2598),'Форма 1'!$H2598*VLOOKUP('Форма 1'!$F2598,'Придельники с 2022'!$B$4:$X$28,'Форма 1'!Z$8),"")</f>
        <v/>
      </c>
      <c r="J2598" s="103" t="str">
        <f>IF(ISNUMBER('Форма 1'!AA2598),'Форма 1'!$H2598*VLOOKUP('Форма 1'!$F2598,'Придельники с 2022'!$B$4:$X$28,'Форма 1'!AA$8),"")</f>
        <v/>
      </c>
      <c r="K2598" s="90"/>
      <c r="L2598" s="87"/>
      <c r="M2598" s="103" t="str">
        <f>IF(ISNUMBER('Форма 1'!AD2598),'Форма 1'!$H2598*VLOOKUP('Форма 1'!$F2598,'Придельники с 2022'!$B$4:$X$28,'Форма 1'!AD$8),"")</f>
        <v/>
      </c>
      <c r="N2598" s="103" t="str">
        <f>IF(ISBLANK('Форма 1'!$AE2598),"",IF('Форма 1'!$AE2598=1,'Форма 1'!$H2598*VLOOKUP('Форма 1'!$F2598,'Придельники с 2022'!$B$4:$X$28,'Форма 1'!$AE$8,0),IF('Форма 1'!$AE2598=2,'Форма 1'!$H2598*VLOOKUP('Форма 1'!$F2598,'Придельники с 2022'!$B$4:$X$28,13,0),IF('Форма 1'!$AE2598=3,'Форма 1'!$H2598*VLOOKUP('Форма 1'!$F2598,'Придельники с 2022'!$B$4:$X$28,12,0)))))</f>
        <v/>
      </c>
      <c r="O2598" s="103" t="str">
        <f>IF(ISNUMBER('Форма 1'!AF2598),'Форма 1'!$H2598*VLOOKUP('Форма 1'!$F2598,'Придельники с 2022'!$B$4:$X$28,'Форма 1'!AF$8),"")</f>
        <v/>
      </c>
      <c r="P2598" s="87"/>
      <c r="Q2598" s="103">
        <f>IF(ISNUMBER('Форма 1'!AH2598),'Форма 1'!$H2598*VLOOKUP('Форма 1'!$F2598,'Придельники с 2022'!$B$4:$X$28,'Форма 1'!AH$8),"")</f>
        <v>5590947.1800000006</v>
      </c>
      <c r="R2598" s="103" t="str">
        <f>IF(ISNUMBER('Форма 1'!AI2598),'Форма 1'!$H2598*VLOOKUP('Форма 1'!$F2598,'Придельники с 2022'!$B$4:$X$28,'Форма 1'!AI$8),"")</f>
        <v/>
      </c>
      <c r="S2598" s="103" t="str">
        <f>IF(ISNUMBER('Форма 1'!AJ2598),'Форма 1'!$H2598*VLOOKUP('Форма 1'!$F2598,'Придельники с 2022'!$B$4:$X$28,'Форма 1'!AJ$8),"")</f>
        <v/>
      </c>
      <c r="T2598" s="87"/>
    </row>
    <row r="2599" spans="1:20">
      <c r="A2599" s="188">
        <f t="shared" si="217"/>
        <v>12</v>
      </c>
      <c r="B2599" s="189" t="s">
        <v>2539</v>
      </c>
      <c r="C2599" s="99">
        <f t="shared" si="216"/>
        <v>12367543.16</v>
      </c>
      <c r="D2599" s="103" t="str">
        <f>IF(ISNUMBER('Форма 1'!U2599),'Форма 1'!$H2599*VLOOKUP('Форма 1'!$F2599,'Придельники с 2022'!$B$4:$X$28,'Форма 1'!U$8),"")</f>
        <v/>
      </c>
      <c r="E2599" s="103" t="str">
        <f>IF(ISNUMBER('Форма 1'!V2599),'Форма 1'!$H2599*VLOOKUP('Форма 1'!$F2599,'Придельники с 2022'!$B$4:$X$28,'Форма 1'!V$8),"")</f>
        <v/>
      </c>
      <c r="F2599" s="103" t="str">
        <f>IF(ISNUMBER('Форма 1'!W2599),'Форма 1'!$H2599*VLOOKUP('Форма 1'!$F2599,'Придельники с 2022'!$B$4:$X$28,'Форма 1'!W$8),"")</f>
        <v/>
      </c>
      <c r="G2599" s="103" t="str">
        <f>IF(ISNUMBER('Форма 1'!X2599),'Форма 1'!$H2599*VLOOKUP('Форма 1'!$F2599,'Придельники с 2022'!$B$4:$X$28,'Форма 1'!X$8),"")</f>
        <v/>
      </c>
      <c r="H2599" s="103" t="str">
        <f>IF(ISNUMBER('Форма 1'!Y2599),'Форма 1'!$H2599*VLOOKUP('Форма 1'!$F2599,'Придельники с 2022'!$B$4:$X$28,'Форма 1'!Y$8),"")</f>
        <v/>
      </c>
      <c r="I2599" s="103" t="str">
        <f>IF(ISNUMBER('Форма 1'!Z2599),'Форма 1'!$H2599*VLOOKUP('Форма 1'!$F2599,'Придельники с 2022'!$B$4:$X$28,'Форма 1'!Z$8),"")</f>
        <v/>
      </c>
      <c r="J2599" s="103" t="str">
        <f>IF(ISNUMBER('Форма 1'!AA2599),'Форма 1'!$H2599*VLOOKUP('Форма 1'!$F2599,'Придельники с 2022'!$B$4:$X$28,'Форма 1'!AA$8),"")</f>
        <v/>
      </c>
      <c r="K2599" s="90"/>
      <c r="L2599" s="87"/>
      <c r="M2599" s="103" t="str">
        <f>IF(ISNUMBER('Форма 1'!AD2599),'Форма 1'!$H2599*VLOOKUP('Форма 1'!$F2599,'Придельники с 2022'!$B$4:$X$28,'Форма 1'!AD$8),"")</f>
        <v/>
      </c>
      <c r="N2599" s="103">
        <f>IF(ISBLANK('Форма 1'!$AE2599),"",IF('Форма 1'!$AE2599=1,'Форма 1'!$H2599*VLOOKUP('Форма 1'!$F2599,'Придельники с 2022'!$B$4:$X$28,'Форма 1'!$AE$8,0),IF('Форма 1'!$AE2599=2,'Форма 1'!$H2599*VLOOKUP('Форма 1'!$F2599,'Придельники с 2022'!$B$4:$X$28,13,0),IF('Форма 1'!$AE2599=3,'Форма 1'!$H2599*VLOOKUP('Форма 1'!$F2599,'Придельники с 2022'!$B$4:$X$28,12,0)))))</f>
        <v>12367543.16</v>
      </c>
      <c r="O2599" s="103" t="str">
        <f>IF(ISNUMBER('Форма 1'!AF2599),'Форма 1'!$H2599*VLOOKUP('Форма 1'!$F2599,'Придельники с 2022'!$B$4:$X$28,'Форма 1'!AF$8),"")</f>
        <v/>
      </c>
      <c r="P2599" s="87"/>
      <c r="Q2599" s="103" t="str">
        <f>IF(ISNUMBER('Форма 1'!AH2599),'Форма 1'!$H2599*VLOOKUP('Форма 1'!$F2599,'Придельники с 2022'!$B$4:$X$28,'Форма 1'!AH$8),"")</f>
        <v/>
      </c>
      <c r="R2599" s="103" t="str">
        <f>IF(ISNUMBER('Форма 1'!AI2599),'Форма 1'!$H2599*VLOOKUP('Форма 1'!$F2599,'Придельники с 2022'!$B$4:$X$28,'Форма 1'!AI$8),"")</f>
        <v/>
      </c>
      <c r="S2599" s="103" t="str">
        <f>IF(ISNUMBER('Форма 1'!AJ2599),'Форма 1'!$H2599*VLOOKUP('Форма 1'!$F2599,'Придельники с 2022'!$B$4:$X$28,'Форма 1'!AJ$8),"")</f>
        <v/>
      </c>
      <c r="T2599" s="87"/>
    </row>
    <row r="2600" spans="1:20">
      <c r="A2600" s="188">
        <f t="shared" si="217"/>
        <v>13</v>
      </c>
      <c r="B2600" s="189" t="s">
        <v>2540</v>
      </c>
      <c r="C2600" s="99">
        <f t="shared" ref="C2600:C2663" si="219">SUM(D2600:J2600,L2600:T2600)</f>
        <v>6142092.379999999</v>
      </c>
      <c r="D2600" s="103" t="str">
        <f>IF(ISNUMBER('Форма 1'!U2600),'Форма 1'!$H2600*VLOOKUP('Форма 1'!$F2600,'Придельники с 2022'!$B$4:$X$28,'Форма 1'!U$8),"")</f>
        <v/>
      </c>
      <c r="E2600" s="103" t="str">
        <f>IF(ISNUMBER('Форма 1'!V2600),'Форма 1'!$H2600*VLOOKUP('Форма 1'!$F2600,'Придельники с 2022'!$B$4:$X$28,'Форма 1'!V$8),"")</f>
        <v/>
      </c>
      <c r="F2600" s="103" t="str">
        <f>IF(ISNUMBER('Форма 1'!W2600),'Форма 1'!$H2600*VLOOKUP('Форма 1'!$F2600,'Придельники с 2022'!$B$4:$X$28,'Форма 1'!W$8),"")</f>
        <v/>
      </c>
      <c r="G2600" s="103">
        <f>IF(ISNUMBER('Форма 1'!X2600),'Форма 1'!$H2600*VLOOKUP('Форма 1'!$F2600,'Придельники с 2022'!$B$4:$X$28,'Форма 1'!X$8),"")</f>
        <v>886125.07</v>
      </c>
      <c r="H2600" s="103">
        <f>IF(ISNUMBER('Форма 1'!Y2600),'Форма 1'!$H2600*VLOOKUP('Форма 1'!$F2600,'Придельники с 2022'!$B$4:$X$28,'Форма 1'!Y$8),"")</f>
        <v>2334562.0499999998</v>
      </c>
      <c r="I2600" s="103" t="str">
        <f>IF(ISNUMBER('Форма 1'!Z2600),'Форма 1'!$H2600*VLOOKUP('Форма 1'!$F2600,'Придельники с 2022'!$B$4:$X$28,'Форма 1'!Z$8),"")</f>
        <v/>
      </c>
      <c r="J2600" s="103">
        <f>IF(ISNUMBER('Форма 1'!AA2600),'Форма 1'!$H2600*VLOOKUP('Форма 1'!$F2600,'Придельники с 2022'!$B$4:$X$28,'Форма 1'!AA$8),"")</f>
        <v>2921405.26</v>
      </c>
      <c r="K2600" s="90"/>
      <c r="L2600" s="87"/>
      <c r="M2600" s="103" t="str">
        <f>IF(ISNUMBER('Форма 1'!AD2600),'Форма 1'!$H2600*VLOOKUP('Форма 1'!$F2600,'Придельники с 2022'!$B$4:$X$28,'Форма 1'!AD$8),"")</f>
        <v/>
      </c>
      <c r="N2600" s="103" t="str">
        <f>IF(ISBLANK('Форма 1'!$AE2600),"",IF('Форма 1'!$AE2600=1,'Форма 1'!$H2600*VLOOKUP('Форма 1'!$F2600,'Придельники с 2022'!$B$4:$X$28,'Форма 1'!$AE$8,0),IF('Форма 1'!$AE2600=2,'Форма 1'!$H2600*VLOOKUP('Форма 1'!$F2600,'Придельники с 2022'!$B$4:$X$28,13,0),IF('Форма 1'!$AE2600=3,'Форма 1'!$H2600*VLOOKUP('Форма 1'!$F2600,'Придельники с 2022'!$B$4:$X$28,12,0)))))</f>
        <v/>
      </c>
      <c r="O2600" s="103" t="str">
        <f>IF(ISNUMBER('Форма 1'!AF2600),'Форма 1'!$H2600*VLOOKUP('Форма 1'!$F2600,'Придельники с 2022'!$B$4:$X$28,'Форма 1'!AF$8),"")</f>
        <v/>
      </c>
      <c r="P2600" s="87"/>
      <c r="Q2600" s="103" t="str">
        <f>IF(ISNUMBER('Форма 1'!AH2600),'Форма 1'!$H2600*VLOOKUP('Форма 1'!$F2600,'Придельники с 2022'!$B$4:$X$28,'Форма 1'!AH$8),"")</f>
        <v/>
      </c>
      <c r="R2600" s="103" t="str">
        <f>IF(ISNUMBER('Форма 1'!AI2600),'Форма 1'!$H2600*VLOOKUP('Форма 1'!$F2600,'Придельники с 2022'!$B$4:$X$28,'Форма 1'!AI$8),"")</f>
        <v/>
      </c>
      <c r="S2600" s="103" t="str">
        <f>IF(ISNUMBER('Форма 1'!AJ2600),'Форма 1'!$H2600*VLOOKUP('Форма 1'!$F2600,'Придельники с 2022'!$B$4:$X$28,'Форма 1'!AJ$8),"")</f>
        <v/>
      </c>
      <c r="T2600" s="87"/>
    </row>
    <row r="2601" spans="1:20">
      <c r="A2601" s="188">
        <f t="shared" si="217"/>
        <v>14</v>
      </c>
      <c r="B2601" s="189" t="s">
        <v>2541</v>
      </c>
      <c r="C2601" s="99">
        <f t="shared" si="219"/>
        <v>20679150.752000004</v>
      </c>
      <c r="D2601" s="103">
        <f>IF(ISNUMBER('Форма 1'!U2601),'Форма 1'!$H2601*VLOOKUP('Форма 1'!$F2601,'Придельники с 2022'!$B$4:$X$28,'Форма 1'!U$8),"")</f>
        <v>1208631.216</v>
      </c>
      <c r="E2601" s="103">
        <f>IF(ISNUMBER('Форма 1'!V2601),'Форма 1'!$H2601*VLOOKUP('Форма 1'!$F2601,'Придельники с 2022'!$B$4:$X$28,'Форма 1'!V$8),"")</f>
        <v>13715715.936000001</v>
      </c>
      <c r="F2601" s="103">
        <f>IF(ISNUMBER('Форма 1'!W2601),'Форма 1'!$H2601*VLOOKUP('Форма 1'!$F2601,'Придельники с 2022'!$B$4:$X$28,'Форма 1'!W$8),"")</f>
        <v>2182710.7119999998</v>
      </c>
      <c r="G2601" s="103">
        <f>IF(ISNUMBER('Форма 1'!X2601),'Форма 1'!$H2601*VLOOKUP('Форма 1'!$F2601,'Придельники с 2022'!$B$4:$X$28,'Форма 1'!X$8),"")</f>
        <v>616888.16799999995</v>
      </c>
      <c r="H2601" s="103">
        <f>IF(ISNUMBER('Форма 1'!Y2601),'Форма 1'!$H2601*VLOOKUP('Форма 1'!$F2601,'Придельники с 2022'!$B$4:$X$28,'Форма 1'!Y$8),"")</f>
        <v>1902571.216</v>
      </c>
      <c r="I2601" s="103">
        <f>IF(ISNUMBER('Форма 1'!Z2601),'Форма 1'!$H2601*VLOOKUP('Форма 1'!$F2601,'Придельники с 2022'!$B$4:$X$28,'Форма 1'!Z$8),"")</f>
        <v>1052633.504</v>
      </c>
      <c r="J2601" s="103" t="str">
        <f>IF(ISNUMBER('Форма 1'!AA2601),'Форма 1'!$H2601*VLOOKUP('Форма 1'!$F2601,'Придельники с 2022'!$B$4:$X$28,'Форма 1'!AA$8),"")</f>
        <v/>
      </c>
      <c r="K2601" s="90"/>
      <c r="L2601" s="87"/>
      <c r="M2601" s="103" t="str">
        <f>IF(ISNUMBER('Форма 1'!AD2601),'Форма 1'!$H2601*VLOOKUP('Форма 1'!$F2601,'Придельники с 2022'!$B$4:$X$28,'Форма 1'!AD$8),"")</f>
        <v/>
      </c>
      <c r="N2601" s="103" t="str">
        <f>IF(ISBLANK('Форма 1'!$AE2601),"",IF('Форма 1'!$AE2601=1,'Форма 1'!$H2601*VLOOKUP('Форма 1'!$F2601,'Придельники с 2022'!$B$4:$X$28,'Форма 1'!$AE$8,0),IF('Форма 1'!$AE2601=2,'Форма 1'!$H2601*VLOOKUP('Форма 1'!$F2601,'Придельники с 2022'!$B$4:$X$28,13,0),IF('Форма 1'!$AE2601=3,'Форма 1'!$H2601*VLOOKUP('Форма 1'!$F2601,'Придельники с 2022'!$B$4:$X$28,12,0)))))</f>
        <v/>
      </c>
      <c r="O2601" s="103" t="str">
        <f>IF(ISNUMBER('Форма 1'!AF2601),'Форма 1'!$H2601*VLOOKUP('Форма 1'!$F2601,'Придельники с 2022'!$B$4:$X$28,'Форма 1'!AF$8),"")</f>
        <v/>
      </c>
      <c r="P2601" s="87"/>
      <c r="Q2601" s="103" t="str">
        <f>IF(ISNUMBER('Форма 1'!AH2601),'Форма 1'!$H2601*VLOOKUP('Форма 1'!$F2601,'Придельники с 2022'!$B$4:$X$28,'Форма 1'!AH$8),"")</f>
        <v/>
      </c>
      <c r="R2601" s="103" t="str">
        <f>IF(ISNUMBER('Форма 1'!AI2601),'Форма 1'!$H2601*VLOOKUP('Форма 1'!$F2601,'Придельники с 2022'!$B$4:$X$28,'Форма 1'!AI$8),"")</f>
        <v/>
      </c>
      <c r="S2601" s="103" t="str">
        <f>IF(ISNUMBER('Форма 1'!AJ2601),'Форма 1'!$H2601*VLOOKUP('Форма 1'!$F2601,'Придельники с 2022'!$B$4:$X$28,'Форма 1'!AJ$8),"")</f>
        <v/>
      </c>
      <c r="T2601" s="88"/>
    </row>
    <row r="2602" spans="1:20">
      <c r="A2602" s="188">
        <f t="shared" si="217"/>
        <v>15</v>
      </c>
      <c r="B2602" s="189" t="s">
        <v>2542</v>
      </c>
      <c r="C2602" s="99">
        <f t="shared" si="219"/>
        <v>10653083.264</v>
      </c>
      <c r="D2602" s="103">
        <f>IF(ISNUMBER('Форма 1'!U2602),'Форма 1'!$H2602*VLOOKUP('Форма 1'!$F2602,'Придельники с 2022'!$B$4:$X$28,'Форма 1'!U$8),"")</f>
        <v>887182.11400000006</v>
      </c>
      <c r="E2602" s="103">
        <f>IF(ISNUMBER('Форма 1'!V2602),'Форма 1'!$H2602*VLOOKUP('Форма 1'!$F2602,'Придельники с 2022'!$B$4:$X$28,'Форма 1'!V$8),"")</f>
        <v>4247396.5360000003</v>
      </c>
      <c r="F2602" s="103">
        <f>IF(ISNUMBER('Форма 1'!W2602),'Форма 1'!$H2602*VLOOKUP('Форма 1'!$F2602,'Придельники с 2022'!$B$4:$X$28,'Форма 1'!W$8),"")</f>
        <v>893653.16</v>
      </c>
      <c r="G2602" s="103">
        <f>IF(ISNUMBER('Форма 1'!X2602),'Форма 1'!$H2602*VLOOKUP('Форма 1'!$F2602,'Придельники с 2022'!$B$4:$X$28,'Форма 1'!X$8),"")</f>
        <v>555075.74000000011</v>
      </c>
      <c r="H2602" s="103">
        <f>IF(ISNUMBER('Форма 1'!Y2602),'Форма 1'!$H2602*VLOOKUP('Форма 1'!$F2602,'Придельники с 2022'!$B$4:$X$28,'Форма 1'!Y$8),"")</f>
        <v>1462388.1</v>
      </c>
      <c r="I2602" s="103">
        <f>IF(ISNUMBER('Форма 1'!Z2602),'Форма 1'!$H2602*VLOOKUP('Форма 1'!$F2602,'Придельники с 2022'!$B$4:$X$28,'Форма 1'!Z$8),"")</f>
        <v>777396.29399999999</v>
      </c>
      <c r="J2602" s="103">
        <f>IF(ISNUMBER('Форма 1'!AA2602),'Форма 1'!$H2602*VLOOKUP('Форма 1'!$F2602,'Придельники с 2022'!$B$4:$X$28,'Форма 1'!AA$8),"")</f>
        <v>1829991.32</v>
      </c>
      <c r="K2602" s="90"/>
      <c r="L2602" s="87"/>
      <c r="M2602" s="103" t="str">
        <f>IF(ISNUMBER('Форма 1'!AD2602),'Форма 1'!$H2602*VLOOKUP('Форма 1'!$F2602,'Придельники с 2022'!$B$4:$X$28,'Форма 1'!AD$8),"")</f>
        <v/>
      </c>
      <c r="N2602" s="103" t="str">
        <f>IF(ISBLANK('Форма 1'!$AE2602),"",IF('Форма 1'!$AE2602=1,'Форма 1'!$H2602*VLOOKUP('Форма 1'!$F2602,'Придельники с 2022'!$B$4:$X$28,'Форма 1'!$AE$8,0),IF('Форма 1'!$AE2602=2,'Форма 1'!$H2602*VLOOKUP('Форма 1'!$F2602,'Придельники с 2022'!$B$4:$X$28,13,0),IF('Форма 1'!$AE2602=3,'Форма 1'!$H2602*VLOOKUP('Форма 1'!$F2602,'Придельники с 2022'!$B$4:$X$28,12,0)))))</f>
        <v/>
      </c>
      <c r="O2602" s="103" t="str">
        <f>IF(ISNUMBER('Форма 1'!AF2602),'Форма 1'!$H2602*VLOOKUP('Форма 1'!$F2602,'Придельники с 2022'!$B$4:$X$28,'Форма 1'!AF$8),"")</f>
        <v/>
      </c>
      <c r="P2602" s="88"/>
      <c r="Q2602" s="103" t="str">
        <f>IF(ISNUMBER('Форма 1'!AH2602),'Форма 1'!$H2602*VLOOKUP('Форма 1'!$F2602,'Придельники с 2022'!$B$4:$X$28,'Форма 1'!AH$8),"")</f>
        <v/>
      </c>
      <c r="R2602" s="103" t="str">
        <f>IF(ISNUMBER('Форма 1'!AI2602),'Форма 1'!$H2602*VLOOKUP('Форма 1'!$F2602,'Придельники с 2022'!$B$4:$X$28,'Форма 1'!AI$8),"")</f>
        <v/>
      </c>
      <c r="S2602" s="103" t="str">
        <f>IF(ISNUMBER('Форма 1'!AJ2602),'Форма 1'!$H2602*VLOOKUP('Форма 1'!$F2602,'Придельники с 2022'!$B$4:$X$28,'Форма 1'!AJ$8),"")</f>
        <v/>
      </c>
      <c r="T2602" s="88"/>
    </row>
    <row r="2603" spans="1:20">
      <c r="A2603" s="188">
        <f t="shared" si="217"/>
        <v>16</v>
      </c>
      <c r="B2603" s="189" t="s">
        <v>2544</v>
      </c>
      <c r="C2603" s="99">
        <f t="shared" si="219"/>
        <v>5593474.3859999999</v>
      </c>
      <c r="D2603" s="103" t="str">
        <f>IF(ISNUMBER('Форма 1'!U2603),'Форма 1'!$H2603*VLOOKUP('Форма 1'!$F2603,'Придельники с 2022'!$B$4:$X$28,'Форма 1'!U$8),"")</f>
        <v/>
      </c>
      <c r="E2603" s="103" t="str">
        <f>IF(ISNUMBER('Форма 1'!V2603),'Форма 1'!$H2603*VLOOKUP('Форма 1'!$F2603,'Придельники с 2022'!$B$4:$X$28,'Форма 1'!V$8),"")</f>
        <v/>
      </c>
      <c r="F2603" s="103">
        <f>IF(ISNUMBER('Форма 1'!W2603),'Форма 1'!$H2603*VLOOKUP('Форма 1'!$F2603,'Придельники с 2022'!$B$4:$X$28,'Форма 1'!W$8),"")</f>
        <v>2596447.2169999997</v>
      </c>
      <c r="G2603" s="103">
        <f>IF(ISNUMBER('Форма 1'!X2603),'Форма 1'!$H2603*VLOOKUP('Форма 1'!$F2603,'Придельники с 2022'!$B$4:$X$28,'Форма 1'!X$8),"")</f>
        <v>733820.36300000001</v>
      </c>
      <c r="H2603" s="103">
        <f>IF(ISNUMBER('Форма 1'!Y2603),'Форма 1'!$H2603*VLOOKUP('Форма 1'!$F2603,'Придельники с 2022'!$B$4:$X$28,'Форма 1'!Y$8),"")</f>
        <v>2263206.8059999999</v>
      </c>
      <c r="I2603" s="103" t="str">
        <f>IF(ISNUMBER('Форма 1'!Z2603),'Форма 1'!$H2603*VLOOKUP('Форма 1'!$F2603,'Придельники с 2022'!$B$4:$X$28,'Форма 1'!Z$8),"")</f>
        <v/>
      </c>
      <c r="J2603" s="103" t="str">
        <f>IF(ISNUMBER('Форма 1'!AA2603),'Форма 1'!$H2603*VLOOKUP('Форма 1'!$F2603,'Придельники с 2022'!$B$4:$X$28,'Форма 1'!AA$8),"")</f>
        <v/>
      </c>
      <c r="K2603" s="90"/>
      <c r="L2603" s="87"/>
      <c r="M2603" s="103" t="str">
        <f>IF(ISNUMBER('Форма 1'!AD2603),'Форма 1'!$H2603*VLOOKUP('Форма 1'!$F2603,'Придельники с 2022'!$B$4:$X$28,'Форма 1'!AD$8),"")</f>
        <v/>
      </c>
      <c r="N2603" s="103" t="str">
        <f>IF(ISBLANK('Форма 1'!$AE2603),"",IF('Форма 1'!$AE2603=1,'Форма 1'!$H2603*VLOOKUP('Форма 1'!$F2603,'Придельники с 2022'!$B$4:$X$28,'Форма 1'!$AE$8,0),IF('Форма 1'!$AE2603=2,'Форма 1'!$H2603*VLOOKUP('Форма 1'!$F2603,'Придельники с 2022'!$B$4:$X$28,13,0),IF('Форма 1'!$AE2603=3,'Форма 1'!$H2603*VLOOKUP('Форма 1'!$F2603,'Придельники с 2022'!$B$4:$X$28,12,0)))))</f>
        <v/>
      </c>
      <c r="O2603" s="103" t="str">
        <f>IF(ISNUMBER('Форма 1'!AF2603),'Форма 1'!$H2603*VLOOKUP('Форма 1'!$F2603,'Придельники с 2022'!$B$4:$X$28,'Форма 1'!AF$8),"")</f>
        <v/>
      </c>
      <c r="P2603" s="87"/>
      <c r="Q2603" s="103" t="str">
        <f>IF(ISNUMBER('Форма 1'!AH2603),'Форма 1'!$H2603*VLOOKUP('Форма 1'!$F2603,'Придельники с 2022'!$B$4:$X$28,'Форма 1'!AH$8),"")</f>
        <v/>
      </c>
      <c r="R2603" s="103" t="str">
        <f>IF(ISNUMBER('Форма 1'!AI2603),'Форма 1'!$H2603*VLOOKUP('Форма 1'!$F2603,'Придельники с 2022'!$B$4:$X$28,'Форма 1'!AI$8),"")</f>
        <v/>
      </c>
      <c r="S2603" s="103" t="str">
        <f>IF(ISNUMBER('Форма 1'!AJ2603),'Форма 1'!$H2603*VLOOKUP('Форма 1'!$F2603,'Придельники с 2022'!$B$4:$X$28,'Форма 1'!AJ$8),"")</f>
        <v/>
      </c>
      <c r="T2603" s="88"/>
    </row>
    <row r="2604" spans="1:20">
      <c r="A2604" s="188">
        <f t="shared" si="217"/>
        <v>17</v>
      </c>
      <c r="B2604" s="189" t="s">
        <v>2545</v>
      </c>
      <c r="C2604" s="99">
        <f t="shared" si="219"/>
        <v>24843658.865999997</v>
      </c>
      <c r="D2604" s="103">
        <f>IF(ISNUMBER('Форма 1'!U2604),'Форма 1'!$H2604*VLOOKUP('Форма 1'!$F2604,'Придельники с 2022'!$B$4:$X$28,'Форма 1'!U$8),"")</f>
        <v>841852.20600000001</v>
      </c>
      <c r="E2604" s="103">
        <f>IF(ISNUMBER('Форма 1'!V2604),'Форма 1'!$H2604*VLOOKUP('Форма 1'!$F2604,'Придельники с 2022'!$B$4:$X$28,'Форма 1'!V$8),"")</f>
        <v>9553456.4759999998</v>
      </c>
      <c r="F2604" s="103">
        <f>IF(ISNUMBER('Форма 1'!W2604),'Форма 1'!$H2604*VLOOKUP('Форма 1'!$F2604,'Придельники с 2022'!$B$4:$X$28,'Форма 1'!W$8),"")</f>
        <v>1520331.267</v>
      </c>
      <c r="G2604" s="103" t="str">
        <f>IF(ISNUMBER('Форма 1'!X2604),'Форма 1'!$H2604*VLOOKUP('Форма 1'!$F2604,'Придельники с 2022'!$B$4:$X$28,'Форма 1'!X$8),"")</f>
        <v/>
      </c>
      <c r="H2604" s="103">
        <f>IF(ISNUMBER('Форма 1'!Y2604),'Форма 1'!$H2604*VLOOKUP('Форма 1'!$F2604,'Придельники с 2022'!$B$4:$X$28,'Форма 1'!Y$8),"")</f>
        <v>1325204.706</v>
      </c>
      <c r="I2604" s="103">
        <f>IF(ISNUMBER('Форма 1'!Z2604),'Форма 1'!$H2604*VLOOKUP('Форма 1'!$F2604,'Придельники с 2022'!$B$4:$X$28,'Форма 1'!Z$8),"")</f>
        <v>733194.5639999999</v>
      </c>
      <c r="J2604" s="103" t="str">
        <f>IF(ISNUMBER('Форма 1'!AA2604),'Форма 1'!$H2604*VLOOKUP('Форма 1'!$F2604,'Придельники с 2022'!$B$4:$X$28,'Форма 1'!AA$8),"")</f>
        <v/>
      </c>
      <c r="K2604" s="90"/>
      <c r="L2604" s="87"/>
      <c r="M2604" s="103">
        <f>IF(ISNUMBER('Форма 1'!AD2604),'Форма 1'!$H2604*VLOOKUP('Форма 1'!$F2604,'Придельники с 2022'!$B$4:$X$28,'Форма 1'!AD$8),"")</f>
        <v>10869619.646999998</v>
      </c>
      <c r="N2604" s="103" t="str">
        <f>IF(ISBLANK('Форма 1'!$AE2604),"",IF('Форма 1'!$AE2604=1,'Форма 1'!$H2604*VLOOKUP('Форма 1'!$F2604,'Придельники с 2022'!$B$4:$X$28,'Форма 1'!$AE$8,0),IF('Форма 1'!$AE2604=2,'Форма 1'!$H2604*VLOOKUP('Форма 1'!$F2604,'Придельники с 2022'!$B$4:$X$28,13,0),IF('Форма 1'!$AE2604=3,'Форма 1'!$H2604*VLOOKUP('Форма 1'!$F2604,'Придельники с 2022'!$B$4:$X$28,12,0)))))</f>
        <v/>
      </c>
      <c r="O2604" s="103" t="str">
        <f>IF(ISNUMBER('Форма 1'!AF2604),'Форма 1'!$H2604*VLOOKUP('Форма 1'!$F2604,'Придельники с 2022'!$B$4:$X$28,'Форма 1'!AF$8),"")</f>
        <v/>
      </c>
      <c r="P2604" s="87"/>
      <c r="Q2604" s="103" t="str">
        <f>IF(ISNUMBER('Форма 1'!AH2604),'Форма 1'!$H2604*VLOOKUP('Форма 1'!$F2604,'Придельники с 2022'!$B$4:$X$28,'Форма 1'!AH$8),"")</f>
        <v/>
      </c>
      <c r="R2604" s="103" t="str">
        <f>IF(ISNUMBER('Форма 1'!AI2604),'Форма 1'!$H2604*VLOOKUP('Форма 1'!$F2604,'Придельники с 2022'!$B$4:$X$28,'Форма 1'!AI$8),"")</f>
        <v/>
      </c>
      <c r="S2604" s="103" t="str">
        <f>IF(ISNUMBER('Форма 1'!AJ2604),'Форма 1'!$H2604*VLOOKUP('Форма 1'!$F2604,'Придельники с 2022'!$B$4:$X$28,'Форма 1'!AJ$8),"")</f>
        <v/>
      </c>
      <c r="T2604" s="88"/>
    </row>
    <row r="2605" spans="1:20">
      <c r="A2605" s="188">
        <f t="shared" si="217"/>
        <v>18</v>
      </c>
      <c r="B2605" s="189" t="s">
        <v>2546</v>
      </c>
      <c r="C2605" s="99">
        <f t="shared" si="219"/>
        <v>36102856.997999996</v>
      </c>
      <c r="D2605" s="103">
        <f>IF(ISNUMBER('Форма 1'!U2605),'Форма 1'!$H2605*VLOOKUP('Форма 1'!$F2605,'Придельники с 2022'!$B$4:$X$28,'Форма 1'!U$8),"")</f>
        <v>1970983.794</v>
      </c>
      <c r="E2605" s="103">
        <f>IF(ISNUMBER('Форма 1'!V2605),'Форма 1'!$H2605*VLOOKUP('Форма 1'!$F2605,'Придельники с 2022'!$B$4:$X$28,'Форма 1'!V$8),"")</f>
        <v>22366999.524</v>
      </c>
      <c r="F2605" s="103">
        <f>IF(ISNUMBER('Форма 1'!W2605),'Форма 1'!$H2605*VLOOKUP('Форма 1'!$F2605,'Придельники с 2022'!$B$4:$X$28,'Форма 1'!W$8),"")</f>
        <v>3559470.7329999995</v>
      </c>
      <c r="G2605" s="103" t="str">
        <f>IF(ISNUMBER('Форма 1'!X2605),'Форма 1'!$H2605*VLOOKUP('Форма 1'!$F2605,'Придельники с 2022'!$B$4:$X$28,'Форма 1'!X$8),"")</f>
        <v/>
      </c>
      <c r="H2605" s="103">
        <f>IF(ISNUMBER('Форма 1'!Y2605),'Форма 1'!$H2605*VLOOKUP('Форма 1'!$F2605,'Придельники с 2022'!$B$4:$X$28,'Форма 1'!Y$8),"")</f>
        <v>3102631.2939999998</v>
      </c>
      <c r="I2605" s="103">
        <f>IF(ISNUMBER('Форма 1'!Z2605),'Форма 1'!$H2605*VLOOKUP('Форма 1'!$F2605,'Придельники с 2022'!$B$4:$X$28,'Форма 1'!Z$8),"")</f>
        <v>1716589.4359999998</v>
      </c>
      <c r="J2605" s="103">
        <f>IF(ISNUMBER('Форма 1'!AA2605),'Форма 1'!$H2605*VLOOKUP('Форма 1'!$F2605,'Придельники с 2022'!$B$4:$X$28,'Форма 1'!AA$8),"")</f>
        <v>3386182.2169999997</v>
      </c>
      <c r="K2605" s="90"/>
      <c r="L2605" s="87"/>
      <c r="M2605" s="103" t="str">
        <f>IF(ISNUMBER('Форма 1'!AD2605),'Форма 1'!$H2605*VLOOKUP('Форма 1'!$F2605,'Придельники с 2022'!$B$4:$X$28,'Форма 1'!AD$8),"")</f>
        <v/>
      </c>
      <c r="N2605" s="103" t="str">
        <f>IF(ISBLANK('Форма 1'!$AE2605),"",IF('Форма 1'!$AE2605=1,'Форма 1'!$H2605*VLOOKUP('Форма 1'!$F2605,'Придельники с 2022'!$B$4:$X$28,'Форма 1'!$AE$8,0),IF('Форма 1'!$AE2605=2,'Форма 1'!$H2605*VLOOKUP('Форма 1'!$F2605,'Придельники с 2022'!$B$4:$X$28,13,0),IF('Форма 1'!$AE2605=3,'Форма 1'!$H2605*VLOOKUP('Форма 1'!$F2605,'Придельники с 2022'!$B$4:$X$28,12,0)))))</f>
        <v/>
      </c>
      <c r="O2605" s="103" t="str">
        <f>IF(ISNUMBER('Форма 1'!AF2605),'Форма 1'!$H2605*VLOOKUP('Форма 1'!$F2605,'Придельники с 2022'!$B$4:$X$28,'Форма 1'!AF$8),"")</f>
        <v/>
      </c>
      <c r="P2605" s="87"/>
      <c r="Q2605" s="103" t="str">
        <f>IF(ISNUMBER('Форма 1'!AH2605),'Форма 1'!$H2605*VLOOKUP('Форма 1'!$F2605,'Придельники с 2022'!$B$4:$X$28,'Форма 1'!AH$8),"")</f>
        <v/>
      </c>
      <c r="R2605" s="103" t="str">
        <f>IF(ISNUMBER('Форма 1'!AI2605),'Форма 1'!$H2605*VLOOKUP('Форма 1'!$F2605,'Придельники с 2022'!$B$4:$X$28,'Форма 1'!AI$8),"")</f>
        <v/>
      </c>
      <c r="S2605" s="103" t="str">
        <f>IF(ISNUMBER('Форма 1'!AJ2605),'Форма 1'!$H2605*VLOOKUP('Форма 1'!$F2605,'Придельники с 2022'!$B$4:$X$28,'Форма 1'!AJ$8),"")</f>
        <v/>
      </c>
      <c r="T2605" s="88"/>
    </row>
    <row r="2606" spans="1:20">
      <c r="A2606" s="188">
        <f t="shared" si="217"/>
        <v>19</v>
      </c>
      <c r="B2606" s="189" t="s">
        <v>2547</v>
      </c>
      <c r="C2606" s="99">
        <f t="shared" si="219"/>
        <v>1295314.1159999999</v>
      </c>
      <c r="D2606" s="103" t="str">
        <f>IF(ISNUMBER('Форма 1'!U2606),'Форма 1'!$H2606*VLOOKUP('Форма 1'!$F2606,'Придельники с 2022'!$B$4:$X$28,'Форма 1'!U$8),"")</f>
        <v/>
      </c>
      <c r="E2606" s="103" t="str">
        <f>IF(ISNUMBER('Форма 1'!V2606),'Форма 1'!$H2606*VLOOKUP('Форма 1'!$F2606,'Придельники с 2022'!$B$4:$X$28,'Форма 1'!V$8),"")</f>
        <v/>
      </c>
      <c r="F2606" s="103" t="str">
        <f>IF(ISNUMBER('Форма 1'!W2606),'Форма 1'!$H2606*VLOOKUP('Форма 1'!$F2606,'Придельники с 2022'!$B$4:$X$28,'Форма 1'!W$8),"")</f>
        <v/>
      </c>
      <c r="G2606" s="103" t="str">
        <f>IF(ISNUMBER('Форма 1'!X2606),'Форма 1'!$H2606*VLOOKUP('Форма 1'!$F2606,'Придельники с 2022'!$B$4:$X$28,'Форма 1'!X$8),"")</f>
        <v/>
      </c>
      <c r="H2606" s="103" t="str">
        <f>IF(ISNUMBER('Форма 1'!Y2606),'Форма 1'!$H2606*VLOOKUP('Форма 1'!$F2606,'Придельники с 2022'!$B$4:$X$28,'Форма 1'!Y$8),"")</f>
        <v/>
      </c>
      <c r="I2606" s="103" t="str">
        <f>IF(ISNUMBER('Форма 1'!Z2606),'Форма 1'!$H2606*VLOOKUP('Форма 1'!$F2606,'Придельники с 2022'!$B$4:$X$28,'Форма 1'!Z$8),"")</f>
        <v/>
      </c>
      <c r="J2606" s="103" t="str">
        <f>IF(ISNUMBER('Форма 1'!AA2606),'Форма 1'!$H2606*VLOOKUP('Форма 1'!$F2606,'Придельники с 2022'!$B$4:$X$28,'Форма 1'!AA$8),"")</f>
        <v/>
      </c>
      <c r="K2606" s="90"/>
      <c r="L2606" s="87"/>
      <c r="M2606" s="103" t="str">
        <f>IF(ISNUMBER('Форма 1'!AD2606),'Форма 1'!$H2606*VLOOKUP('Форма 1'!$F2606,'Придельники с 2022'!$B$4:$X$28,'Форма 1'!AD$8),"")</f>
        <v/>
      </c>
      <c r="N2606" s="103" t="str">
        <f>IF(ISBLANK('Форма 1'!$AE2606),"",IF('Форма 1'!$AE2606=1,'Форма 1'!$H2606*VLOOKUP('Форма 1'!$F2606,'Придельники с 2022'!$B$4:$X$28,'Форма 1'!$AE$8,0),IF('Форма 1'!$AE2606=2,'Форма 1'!$H2606*VLOOKUP('Форма 1'!$F2606,'Придельники с 2022'!$B$4:$X$28,13,0),IF('Форма 1'!$AE2606=3,'Форма 1'!$H2606*VLOOKUP('Форма 1'!$F2606,'Придельники с 2022'!$B$4:$X$28,12,0)))))</f>
        <v/>
      </c>
      <c r="O2606" s="103">
        <f>IF(ISNUMBER('Форма 1'!AF2606),'Форма 1'!$H2606*VLOOKUP('Форма 1'!$F2606,'Придельники с 2022'!$B$4:$X$28,'Форма 1'!AF$8),"")</f>
        <v>1295314.1159999999</v>
      </c>
      <c r="P2606" s="87"/>
      <c r="Q2606" s="103" t="str">
        <f>IF(ISNUMBER('Форма 1'!AH2606),'Форма 1'!$H2606*VLOOKUP('Форма 1'!$F2606,'Придельники с 2022'!$B$4:$X$28,'Форма 1'!AH$8),"")</f>
        <v/>
      </c>
      <c r="R2606" s="103" t="str">
        <f>IF(ISNUMBER('Форма 1'!AI2606),'Форма 1'!$H2606*VLOOKUP('Форма 1'!$F2606,'Придельники с 2022'!$B$4:$X$28,'Форма 1'!AI$8),"")</f>
        <v/>
      </c>
      <c r="S2606" s="103" t="str">
        <f>IF(ISNUMBER('Форма 1'!AJ2606),'Форма 1'!$H2606*VLOOKUP('Форма 1'!$F2606,'Придельники с 2022'!$B$4:$X$28,'Форма 1'!AJ$8),"")</f>
        <v/>
      </c>
      <c r="T2606" s="88"/>
    </row>
    <row r="2607" spans="1:20">
      <c r="A2607" s="188">
        <f t="shared" si="217"/>
        <v>20</v>
      </c>
      <c r="B2607" s="189" t="s">
        <v>2548</v>
      </c>
      <c r="C2607" s="99">
        <f t="shared" si="219"/>
        <v>8676454.0159999989</v>
      </c>
      <c r="D2607" s="103">
        <f>IF(ISNUMBER('Форма 1'!U2607),'Форма 1'!$H2607*VLOOKUP('Форма 1'!$F2607,'Придельники с 2022'!$B$4:$X$28,'Форма 1'!U$8),"")</f>
        <v>722569.66599999997</v>
      </c>
      <c r="E2607" s="103">
        <f>IF(ISNUMBER('Форма 1'!V2607),'Форма 1'!$H2607*VLOOKUP('Форма 1'!$F2607,'Придельники с 2022'!$B$4:$X$28,'Форма 1'!V$8),"")</f>
        <v>3459312.1839999994</v>
      </c>
      <c r="F2607" s="103">
        <f>IF(ISNUMBER('Форма 1'!W2607),'Форма 1'!$H2607*VLOOKUP('Форма 1'!$F2607,'Придельники с 2022'!$B$4:$X$28,'Форма 1'!W$8),"")</f>
        <v>727840.03999999992</v>
      </c>
      <c r="G2607" s="103">
        <f>IF(ISNUMBER('Форма 1'!X2607),'Форма 1'!$H2607*VLOOKUP('Форма 1'!$F2607,'Придельники с 2022'!$B$4:$X$28,'Форма 1'!X$8),"")</f>
        <v>452084.06</v>
      </c>
      <c r="H2607" s="103">
        <f>IF(ISNUMBER('Форма 1'!Y2607),'Форма 1'!$H2607*VLOOKUP('Форма 1'!$F2607,'Придельники с 2022'!$B$4:$X$28,'Форма 1'!Y$8),"")</f>
        <v>1191048.8999999999</v>
      </c>
      <c r="I2607" s="103">
        <f>IF(ISNUMBER('Форма 1'!Z2607),'Форма 1'!$H2607*VLOOKUP('Форма 1'!$F2607,'Придельники с 2022'!$B$4:$X$28,'Форма 1'!Z$8),"")</f>
        <v>633154.08600000001</v>
      </c>
      <c r="J2607" s="103">
        <f>IF(ISNUMBER('Форма 1'!AA2607),'Форма 1'!$H2607*VLOOKUP('Форма 1'!$F2607,'Придельники с 2022'!$B$4:$X$28,'Форма 1'!AA$8),"")</f>
        <v>1490445.0799999998</v>
      </c>
      <c r="K2607" s="90"/>
      <c r="L2607" s="87"/>
      <c r="M2607" s="103" t="str">
        <f>IF(ISNUMBER('Форма 1'!AD2607),'Форма 1'!$H2607*VLOOKUP('Форма 1'!$F2607,'Придельники с 2022'!$B$4:$X$28,'Форма 1'!AD$8),"")</f>
        <v/>
      </c>
      <c r="N2607" s="103" t="str">
        <f>IF(ISBLANK('Форма 1'!$AE2607),"",IF('Форма 1'!$AE2607=1,'Форма 1'!$H2607*VLOOKUP('Форма 1'!$F2607,'Придельники с 2022'!$B$4:$X$28,'Форма 1'!$AE$8,0),IF('Форма 1'!$AE2607=2,'Форма 1'!$H2607*VLOOKUP('Форма 1'!$F2607,'Придельники с 2022'!$B$4:$X$28,13,0),IF('Форма 1'!$AE2607=3,'Форма 1'!$H2607*VLOOKUP('Форма 1'!$F2607,'Придельники с 2022'!$B$4:$X$28,12,0)))))</f>
        <v/>
      </c>
      <c r="O2607" s="103" t="str">
        <f>IF(ISNUMBER('Форма 1'!AF2607),'Форма 1'!$H2607*VLOOKUP('Форма 1'!$F2607,'Придельники с 2022'!$B$4:$X$28,'Форма 1'!AF$8),"")</f>
        <v/>
      </c>
      <c r="P2607" s="88"/>
      <c r="Q2607" s="103" t="str">
        <f>IF(ISNUMBER('Форма 1'!AH2607),'Форма 1'!$H2607*VLOOKUP('Форма 1'!$F2607,'Придельники с 2022'!$B$4:$X$28,'Форма 1'!AH$8),"")</f>
        <v/>
      </c>
      <c r="R2607" s="103" t="str">
        <f>IF(ISNUMBER('Форма 1'!AI2607),'Форма 1'!$H2607*VLOOKUP('Форма 1'!$F2607,'Придельники с 2022'!$B$4:$X$28,'Форма 1'!AI$8),"")</f>
        <v/>
      </c>
      <c r="S2607" s="103" t="str">
        <f>IF(ISNUMBER('Форма 1'!AJ2607),'Форма 1'!$H2607*VLOOKUP('Форма 1'!$F2607,'Придельники с 2022'!$B$4:$X$28,'Форма 1'!AJ$8),"")</f>
        <v/>
      </c>
      <c r="T2607" s="88"/>
    </row>
    <row r="2608" spans="1:20">
      <c r="A2608" s="188">
        <f t="shared" si="217"/>
        <v>21</v>
      </c>
      <c r="B2608" s="189" t="s">
        <v>2549</v>
      </c>
      <c r="C2608" s="99">
        <f t="shared" si="219"/>
        <v>11819843.584000001</v>
      </c>
      <c r="D2608" s="103">
        <f>IF(ISNUMBER('Форма 1'!U2608),'Форма 1'!$H2608*VLOOKUP('Форма 1'!$F2608,'Придельники с 2022'!$B$4:$X$28,'Форма 1'!U$8),"")</f>
        <v>984349.18400000012</v>
      </c>
      <c r="E2608" s="103">
        <f>IF(ISNUMBER('Форма 1'!V2608),'Форма 1'!$H2608*VLOOKUP('Форма 1'!$F2608,'Придельники с 2022'!$B$4:$X$28,'Форма 1'!V$8),"")</f>
        <v>4712585.216</v>
      </c>
      <c r="F2608" s="103">
        <f>IF(ISNUMBER('Форма 1'!W2608),'Форма 1'!$H2608*VLOOKUP('Форма 1'!$F2608,'Придельники с 2022'!$B$4:$X$28,'Форма 1'!W$8),"")</f>
        <v>991528.95999999996</v>
      </c>
      <c r="G2608" s="103">
        <f>IF(ISNUMBER('Форма 1'!X2608),'Форма 1'!$H2608*VLOOKUP('Форма 1'!$F2608,'Придельники с 2022'!$B$4:$X$28,'Форма 1'!X$8),"")</f>
        <v>615869.44000000006</v>
      </c>
      <c r="H2608" s="103">
        <f>IF(ISNUMBER('Форма 1'!Y2608),'Форма 1'!$H2608*VLOOKUP('Форма 1'!$F2608,'Придельники с 2022'!$B$4:$X$28,'Форма 1'!Y$8),"")</f>
        <v>1622553.6000000001</v>
      </c>
      <c r="I2608" s="103">
        <f>IF(ISNUMBER('Форма 1'!Z2608),'Форма 1'!$H2608*VLOOKUP('Форма 1'!$F2608,'Придельники с 2022'!$B$4:$X$28,'Форма 1'!Z$8),"")</f>
        <v>862539.26400000008</v>
      </c>
      <c r="J2608" s="103">
        <f>IF(ISNUMBER('Форма 1'!AA2608),'Форма 1'!$H2608*VLOOKUP('Форма 1'!$F2608,'Придельники с 2022'!$B$4:$X$28,'Форма 1'!AA$8),"")</f>
        <v>2030417.9199999999</v>
      </c>
      <c r="K2608" s="90"/>
      <c r="L2608" s="87"/>
      <c r="M2608" s="103" t="str">
        <f>IF(ISNUMBER('Форма 1'!AD2608),'Форма 1'!$H2608*VLOOKUP('Форма 1'!$F2608,'Придельники с 2022'!$B$4:$X$28,'Форма 1'!AD$8),"")</f>
        <v/>
      </c>
      <c r="N2608" s="103" t="str">
        <f>IF(ISBLANK('Форма 1'!$AE2608),"",IF('Форма 1'!$AE2608=1,'Форма 1'!$H2608*VLOOKUP('Форма 1'!$F2608,'Придельники с 2022'!$B$4:$X$28,'Форма 1'!$AE$8,0),IF('Форма 1'!$AE2608=2,'Форма 1'!$H2608*VLOOKUP('Форма 1'!$F2608,'Придельники с 2022'!$B$4:$X$28,13,0),IF('Форма 1'!$AE2608=3,'Форма 1'!$H2608*VLOOKUP('Форма 1'!$F2608,'Придельники с 2022'!$B$4:$X$28,12,0)))))</f>
        <v/>
      </c>
      <c r="O2608" s="103" t="str">
        <f>IF(ISNUMBER('Форма 1'!AF2608),'Форма 1'!$H2608*VLOOKUP('Форма 1'!$F2608,'Придельники с 2022'!$B$4:$X$28,'Форма 1'!AF$8),"")</f>
        <v/>
      </c>
      <c r="P2608" s="88"/>
      <c r="Q2608" s="103" t="str">
        <f>IF(ISNUMBER('Форма 1'!AH2608),'Форма 1'!$H2608*VLOOKUP('Форма 1'!$F2608,'Придельники с 2022'!$B$4:$X$28,'Форма 1'!AH$8),"")</f>
        <v/>
      </c>
      <c r="R2608" s="103" t="str">
        <f>IF(ISNUMBER('Форма 1'!AI2608),'Форма 1'!$H2608*VLOOKUP('Форма 1'!$F2608,'Придельники с 2022'!$B$4:$X$28,'Форма 1'!AI$8),"")</f>
        <v/>
      </c>
      <c r="S2608" s="103" t="str">
        <f>IF(ISNUMBER('Форма 1'!AJ2608),'Форма 1'!$H2608*VLOOKUP('Форма 1'!$F2608,'Придельники с 2022'!$B$4:$X$28,'Форма 1'!AJ$8),"")</f>
        <v/>
      </c>
      <c r="T2608" s="88"/>
    </row>
    <row r="2609" spans="1:20">
      <c r="A2609" s="188">
        <f t="shared" si="217"/>
        <v>22</v>
      </c>
      <c r="B2609" s="189" t="s">
        <v>2550</v>
      </c>
      <c r="C2609" s="99">
        <f t="shared" si="219"/>
        <v>12823132.671999998</v>
      </c>
      <c r="D2609" s="103">
        <f>IF(ISNUMBER('Форма 1'!U2609),'Форма 1'!$H2609*VLOOKUP('Форма 1'!$F2609,'Придельники с 2022'!$B$4:$X$28,'Форма 1'!U$8),"")</f>
        <v>1067902.4719999998</v>
      </c>
      <c r="E2609" s="103">
        <f>IF(ISNUMBER('Форма 1'!V2609),'Форма 1'!$H2609*VLOOKUP('Форма 1'!$F2609,'Придельники с 2022'!$B$4:$X$28,'Форма 1'!V$8),"")</f>
        <v>5112597.7279999992</v>
      </c>
      <c r="F2609" s="103">
        <f>IF(ISNUMBER('Форма 1'!W2609),'Форма 1'!$H2609*VLOOKUP('Форма 1'!$F2609,'Придельники с 2022'!$B$4:$X$28,'Форма 1'!W$8),"")</f>
        <v>1075691.68</v>
      </c>
      <c r="G2609" s="103">
        <f>IF(ISNUMBER('Форма 1'!X2609),'Форма 1'!$H2609*VLOOKUP('Форма 1'!$F2609,'Придельники с 2022'!$B$4:$X$28,'Форма 1'!X$8),"")</f>
        <v>668145.52</v>
      </c>
      <c r="H2609" s="103">
        <f>IF(ISNUMBER('Форма 1'!Y2609),'Форма 1'!$H2609*VLOOKUP('Форма 1'!$F2609,'Придельники с 2022'!$B$4:$X$28,'Форма 1'!Y$8),"")</f>
        <v>1760278.7999999998</v>
      </c>
      <c r="I2609" s="103">
        <f>IF(ISNUMBER('Форма 1'!Z2609),'Форма 1'!$H2609*VLOOKUP('Форма 1'!$F2609,'Придельники с 2022'!$B$4:$X$28,'Форма 1'!Z$8),"")</f>
        <v>935753.11199999996</v>
      </c>
      <c r="J2609" s="103">
        <f>IF(ISNUMBER('Форма 1'!AA2609),'Форма 1'!$H2609*VLOOKUP('Форма 1'!$F2609,'Придельники с 2022'!$B$4:$X$28,'Форма 1'!AA$8),"")</f>
        <v>2202763.36</v>
      </c>
      <c r="K2609" s="90"/>
      <c r="L2609" s="87"/>
      <c r="M2609" s="103" t="str">
        <f>IF(ISNUMBER('Форма 1'!AD2609),'Форма 1'!$H2609*VLOOKUP('Форма 1'!$F2609,'Придельники с 2022'!$B$4:$X$28,'Форма 1'!AD$8),"")</f>
        <v/>
      </c>
      <c r="N2609" s="103" t="str">
        <f>IF(ISBLANK('Форма 1'!$AE2609),"",IF('Форма 1'!$AE2609=1,'Форма 1'!$H2609*VLOOKUP('Форма 1'!$F2609,'Придельники с 2022'!$B$4:$X$28,'Форма 1'!$AE$8,0),IF('Форма 1'!$AE2609=2,'Форма 1'!$H2609*VLOOKUP('Форма 1'!$F2609,'Придельники с 2022'!$B$4:$X$28,13,0),IF('Форма 1'!$AE2609=3,'Форма 1'!$H2609*VLOOKUP('Форма 1'!$F2609,'Придельники с 2022'!$B$4:$X$28,12,0)))))</f>
        <v/>
      </c>
      <c r="O2609" s="103" t="str">
        <f>IF(ISNUMBER('Форма 1'!AF2609),'Форма 1'!$H2609*VLOOKUP('Форма 1'!$F2609,'Придельники с 2022'!$B$4:$X$28,'Форма 1'!AF$8),"")</f>
        <v/>
      </c>
      <c r="P2609" s="88"/>
      <c r="Q2609" s="103" t="str">
        <f>IF(ISNUMBER('Форма 1'!AH2609),'Форма 1'!$H2609*VLOOKUP('Форма 1'!$F2609,'Придельники с 2022'!$B$4:$X$28,'Форма 1'!AH$8),"")</f>
        <v/>
      </c>
      <c r="R2609" s="103" t="str">
        <f>IF(ISNUMBER('Форма 1'!AI2609),'Форма 1'!$H2609*VLOOKUP('Форма 1'!$F2609,'Придельники с 2022'!$B$4:$X$28,'Форма 1'!AI$8),"")</f>
        <v/>
      </c>
      <c r="S2609" s="103" t="str">
        <f>IF(ISNUMBER('Форма 1'!AJ2609),'Форма 1'!$H2609*VLOOKUP('Форма 1'!$F2609,'Придельники с 2022'!$B$4:$X$28,'Форма 1'!AJ$8),"")</f>
        <v/>
      </c>
      <c r="T2609" s="88"/>
    </row>
    <row r="2610" spans="1:20">
      <c r="A2610" s="188">
        <f t="shared" si="217"/>
        <v>23</v>
      </c>
      <c r="B2610" s="189" t="s">
        <v>2551</v>
      </c>
      <c r="C2610" s="99">
        <f t="shared" si="219"/>
        <v>10693015.168</v>
      </c>
      <c r="D2610" s="103">
        <f>IF(ISNUMBER('Форма 1'!U2610),'Форма 1'!$H2610*VLOOKUP('Форма 1'!$F2610,'Придельники с 2022'!$B$4:$X$28,'Форма 1'!U$8),"")</f>
        <v>890507.61800000002</v>
      </c>
      <c r="E2610" s="103">
        <f>IF(ISNUMBER('Форма 1'!V2610),'Форма 1'!$H2610*VLOOKUP('Форма 1'!$F2610,'Придельники с 2022'!$B$4:$X$28,'Форма 1'!V$8),"")</f>
        <v>4263317.432</v>
      </c>
      <c r="F2610" s="103">
        <f>IF(ISNUMBER('Форма 1'!W2610),'Форма 1'!$H2610*VLOOKUP('Форма 1'!$F2610,'Придельники с 2022'!$B$4:$X$28,'Форма 1'!W$8),"")</f>
        <v>897002.91999999993</v>
      </c>
      <c r="G2610" s="103">
        <f>IF(ISNUMBER('Форма 1'!X2610),'Форма 1'!$H2610*VLOOKUP('Форма 1'!$F2610,'Придельники с 2022'!$B$4:$X$28,'Форма 1'!X$8),"")</f>
        <v>557156.38</v>
      </c>
      <c r="H2610" s="103">
        <f>IF(ISNUMBER('Форма 1'!Y2610),'Форма 1'!$H2610*VLOOKUP('Форма 1'!$F2610,'Придельники с 2022'!$B$4:$X$28,'Форма 1'!Y$8),"")</f>
        <v>1467869.7</v>
      </c>
      <c r="I2610" s="103">
        <f>IF(ISNUMBER('Форма 1'!Z2610),'Форма 1'!$H2610*VLOOKUP('Форма 1'!$F2610,'Придельники с 2022'!$B$4:$X$28,'Форма 1'!Z$8),"")</f>
        <v>780310.27799999993</v>
      </c>
      <c r="J2610" s="103">
        <f>IF(ISNUMBER('Форма 1'!AA2610),'Форма 1'!$H2610*VLOOKUP('Форма 1'!$F2610,'Придельники с 2022'!$B$4:$X$28,'Форма 1'!AA$8),"")</f>
        <v>1836850.8399999999</v>
      </c>
      <c r="K2610" s="90"/>
      <c r="L2610" s="87"/>
      <c r="M2610" s="103" t="str">
        <f>IF(ISNUMBER('Форма 1'!AD2610),'Форма 1'!$H2610*VLOOKUP('Форма 1'!$F2610,'Придельники с 2022'!$B$4:$X$28,'Форма 1'!AD$8),"")</f>
        <v/>
      </c>
      <c r="N2610" s="103" t="str">
        <f>IF(ISBLANK('Форма 1'!$AE2610),"",IF('Форма 1'!$AE2610=1,'Форма 1'!$H2610*VLOOKUP('Форма 1'!$F2610,'Придельники с 2022'!$B$4:$X$28,'Форма 1'!$AE$8,0),IF('Форма 1'!$AE2610=2,'Форма 1'!$H2610*VLOOKUP('Форма 1'!$F2610,'Придельники с 2022'!$B$4:$X$28,13,0),IF('Форма 1'!$AE2610=3,'Форма 1'!$H2610*VLOOKUP('Форма 1'!$F2610,'Придельники с 2022'!$B$4:$X$28,12,0)))))</f>
        <v/>
      </c>
      <c r="O2610" s="103" t="str">
        <f>IF(ISNUMBER('Форма 1'!AF2610),'Форма 1'!$H2610*VLOOKUP('Форма 1'!$F2610,'Придельники с 2022'!$B$4:$X$28,'Форма 1'!AF$8),"")</f>
        <v/>
      </c>
      <c r="P2610" s="87"/>
      <c r="Q2610" s="103" t="str">
        <f>IF(ISNUMBER('Форма 1'!AH2610),'Форма 1'!$H2610*VLOOKUP('Форма 1'!$F2610,'Придельники с 2022'!$B$4:$X$28,'Форма 1'!AH$8),"")</f>
        <v/>
      </c>
      <c r="R2610" s="103" t="str">
        <f>IF(ISNUMBER('Форма 1'!AI2610),'Форма 1'!$H2610*VLOOKUP('Форма 1'!$F2610,'Придельники с 2022'!$B$4:$X$28,'Форма 1'!AI$8),"")</f>
        <v/>
      </c>
      <c r="S2610" s="103" t="str">
        <f>IF(ISNUMBER('Форма 1'!AJ2610),'Форма 1'!$H2610*VLOOKUP('Форма 1'!$F2610,'Придельники с 2022'!$B$4:$X$28,'Форма 1'!AJ$8),"")</f>
        <v/>
      </c>
      <c r="T2610" s="87"/>
    </row>
    <row r="2611" spans="1:20">
      <c r="A2611" s="188">
        <f t="shared" si="217"/>
        <v>24</v>
      </c>
      <c r="B2611" s="189" t="s">
        <v>2552</v>
      </c>
      <c r="C2611" s="99">
        <f t="shared" si="219"/>
        <v>27372696.256000005</v>
      </c>
      <c r="D2611" s="103">
        <f>IF(ISNUMBER('Форма 1'!U2611),'Форма 1'!$H2611*VLOOKUP('Форма 1'!$F2611,'Придельники с 2022'!$B$4:$X$28,'Форма 1'!U$8),"")</f>
        <v>2279581.0310000004</v>
      </c>
      <c r="E2611" s="103">
        <f>IF(ISNUMBER('Форма 1'!V2611),'Форма 1'!$H2611*VLOOKUP('Форма 1'!$F2611,'Придельники с 2022'!$B$4:$X$28,'Форма 1'!V$8),"")</f>
        <v>10913525.444</v>
      </c>
      <c r="F2611" s="103">
        <f>IF(ISNUMBER('Форма 1'!W2611),'Форма 1'!$H2611*VLOOKUP('Форма 1'!$F2611,'Придельники с 2022'!$B$4:$X$28,'Форма 1'!W$8),"")</f>
        <v>2296208.14</v>
      </c>
      <c r="G2611" s="103">
        <f>IF(ISNUMBER('Форма 1'!X2611),'Форма 1'!$H2611*VLOOKUP('Форма 1'!$F2611,'Придельники с 2022'!$B$4:$X$28,'Форма 1'!X$8),"")</f>
        <v>1426246.2100000002</v>
      </c>
      <c r="H2611" s="103">
        <f>IF(ISNUMBER('Форма 1'!Y2611),'Форма 1'!$H2611*VLOOKUP('Форма 1'!$F2611,'Придельники с 2022'!$B$4:$X$28,'Форма 1'!Y$8),"")</f>
        <v>3757551.1500000004</v>
      </c>
      <c r="I2611" s="103">
        <f>IF(ISNUMBER('Форма 1'!Z2611),'Форма 1'!$H2611*VLOOKUP('Форма 1'!$F2611,'Придельники с 2022'!$B$4:$X$28,'Форма 1'!Z$8),"")</f>
        <v>1997490.5010000002</v>
      </c>
      <c r="J2611" s="103">
        <f>IF(ISNUMBER('Форма 1'!AA2611),'Форма 1'!$H2611*VLOOKUP('Форма 1'!$F2611,'Придельники с 2022'!$B$4:$X$28,'Форма 1'!AA$8),"")</f>
        <v>4702093.78</v>
      </c>
      <c r="K2611" s="90"/>
      <c r="L2611" s="87"/>
      <c r="M2611" s="103" t="str">
        <f>IF(ISNUMBER('Форма 1'!AD2611),'Форма 1'!$H2611*VLOOKUP('Форма 1'!$F2611,'Придельники с 2022'!$B$4:$X$28,'Форма 1'!AD$8),"")</f>
        <v/>
      </c>
      <c r="N2611" s="103" t="str">
        <f>IF(ISBLANK('Форма 1'!$AE2611),"",IF('Форма 1'!$AE2611=1,'Форма 1'!$H2611*VLOOKUP('Форма 1'!$F2611,'Придельники с 2022'!$B$4:$X$28,'Форма 1'!$AE$8,0),IF('Форма 1'!$AE2611=2,'Форма 1'!$H2611*VLOOKUP('Форма 1'!$F2611,'Придельники с 2022'!$B$4:$X$28,13,0),IF('Форма 1'!$AE2611=3,'Форма 1'!$H2611*VLOOKUP('Форма 1'!$F2611,'Придельники с 2022'!$B$4:$X$28,12,0)))))</f>
        <v/>
      </c>
      <c r="O2611" s="103" t="str">
        <f>IF(ISNUMBER('Форма 1'!AF2611),'Форма 1'!$H2611*VLOOKUP('Форма 1'!$F2611,'Придельники с 2022'!$B$4:$X$28,'Форма 1'!AF$8),"")</f>
        <v/>
      </c>
      <c r="P2611" s="88"/>
      <c r="Q2611" s="103" t="str">
        <f>IF(ISNUMBER('Форма 1'!AH2611),'Форма 1'!$H2611*VLOOKUP('Форма 1'!$F2611,'Придельники с 2022'!$B$4:$X$28,'Форма 1'!AH$8),"")</f>
        <v/>
      </c>
      <c r="R2611" s="103" t="str">
        <f>IF(ISNUMBER('Форма 1'!AI2611),'Форма 1'!$H2611*VLOOKUP('Форма 1'!$F2611,'Придельники с 2022'!$B$4:$X$28,'Форма 1'!AI$8),"")</f>
        <v/>
      </c>
      <c r="S2611" s="103" t="str">
        <f>IF(ISNUMBER('Форма 1'!AJ2611),'Форма 1'!$H2611*VLOOKUP('Форма 1'!$F2611,'Придельники с 2022'!$B$4:$X$28,'Форма 1'!AJ$8),"")</f>
        <v/>
      </c>
      <c r="T2611" s="88"/>
    </row>
    <row r="2612" spans="1:20">
      <c r="A2612" s="188">
        <f t="shared" si="217"/>
        <v>25</v>
      </c>
      <c r="B2612" s="189" t="s">
        <v>2553</v>
      </c>
      <c r="C2612" s="99">
        <f t="shared" si="219"/>
        <v>9947140.5</v>
      </c>
      <c r="D2612" s="103" t="str">
        <f>IF(ISNUMBER('Форма 1'!U2612),'Форма 1'!$H2612*VLOOKUP('Форма 1'!$F2612,'Придельники с 2022'!$B$4:$X$28,'Форма 1'!U$8),"")</f>
        <v/>
      </c>
      <c r="E2612" s="103" t="str">
        <f>IF(ISNUMBER('Форма 1'!V2612),'Форма 1'!$H2612*VLOOKUP('Форма 1'!$F2612,'Придельники с 2022'!$B$4:$X$28,'Форма 1'!V$8),"")</f>
        <v/>
      </c>
      <c r="F2612" s="103">
        <f>IF(ISNUMBER('Форма 1'!W2612),'Форма 1'!$H2612*VLOOKUP('Форма 1'!$F2612,'Придельники с 2022'!$B$4:$X$28,'Форма 1'!W$8),"")</f>
        <v>3053567.94</v>
      </c>
      <c r="G2612" s="103">
        <f>IF(ISNUMBER('Форма 1'!X2612),'Форма 1'!$H2612*VLOOKUP('Форма 1'!$F2612,'Придельники с 2022'!$B$4:$X$28,'Форма 1'!X$8),"")</f>
        <v>1896665.9100000001</v>
      </c>
      <c r="H2612" s="103">
        <f>IF(ISNUMBER('Форма 1'!Y2612),'Форма 1'!$H2612*VLOOKUP('Форма 1'!$F2612,'Придельники с 2022'!$B$4:$X$28,'Форма 1'!Y$8),"")</f>
        <v>4996906.6500000004</v>
      </c>
      <c r="I2612" s="103" t="str">
        <f>IF(ISNUMBER('Форма 1'!Z2612),'Форма 1'!$H2612*VLOOKUP('Форма 1'!$F2612,'Придельники с 2022'!$B$4:$X$28,'Форма 1'!Z$8),"")</f>
        <v/>
      </c>
      <c r="J2612" s="103" t="str">
        <f>IF(ISNUMBER('Форма 1'!AA2612),'Форма 1'!$H2612*VLOOKUP('Форма 1'!$F2612,'Придельники с 2022'!$B$4:$X$28,'Форма 1'!AA$8),"")</f>
        <v/>
      </c>
      <c r="K2612" s="90"/>
      <c r="L2612" s="87"/>
      <c r="M2612" s="103" t="str">
        <f>IF(ISNUMBER('Форма 1'!AD2612),'Форма 1'!$H2612*VLOOKUP('Форма 1'!$F2612,'Придельники с 2022'!$B$4:$X$28,'Форма 1'!AD$8),"")</f>
        <v/>
      </c>
      <c r="N2612" s="103" t="str">
        <f>IF(ISBLANK('Форма 1'!$AE2612),"",IF('Форма 1'!$AE2612=1,'Форма 1'!$H2612*VLOOKUP('Форма 1'!$F2612,'Придельники с 2022'!$B$4:$X$28,'Форма 1'!$AE$8,0),IF('Форма 1'!$AE2612=2,'Форма 1'!$H2612*VLOOKUP('Форма 1'!$F2612,'Придельники с 2022'!$B$4:$X$28,13,0),IF('Форма 1'!$AE2612=3,'Форма 1'!$H2612*VLOOKUP('Форма 1'!$F2612,'Придельники с 2022'!$B$4:$X$28,12,0)))))</f>
        <v/>
      </c>
      <c r="O2612" s="103" t="str">
        <f>IF(ISNUMBER('Форма 1'!AF2612),'Форма 1'!$H2612*VLOOKUP('Форма 1'!$F2612,'Придельники с 2022'!$B$4:$X$28,'Форма 1'!AF$8),"")</f>
        <v/>
      </c>
      <c r="P2612" s="88"/>
      <c r="Q2612" s="103" t="str">
        <f>IF(ISNUMBER('Форма 1'!AH2612),'Форма 1'!$H2612*VLOOKUP('Форма 1'!$F2612,'Придельники с 2022'!$B$4:$X$28,'Форма 1'!AH$8),"")</f>
        <v/>
      </c>
      <c r="R2612" s="103" t="str">
        <f>IF(ISNUMBER('Форма 1'!AI2612),'Форма 1'!$H2612*VLOOKUP('Форма 1'!$F2612,'Придельники с 2022'!$B$4:$X$28,'Форма 1'!AI$8),"")</f>
        <v/>
      </c>
      <c r="S2612" s="103" t="str">
        <f>IF(ISNUMBER('Форма 1'!AJ2612),'Форма 1'!$H2612*VLOOKUP('Форма 1'!$F2612,'Придельники с 2022'!$B$4:$X$28,'Форма 1'!AJ$8),"")</f>
        <v/>
      </c>
      <c r="T2612" s="88"/>
    </row>
    <row r="2613" spans="1:20">
      <c r="A2613" s="188">
        <f t="shared" si="217"/>
        <v>26</v>
      </c>
      <c r="B2613" s="189" t="s">
        <v>2554</v>
      </c>
      <c r="C2613" s="99">
        <f t="shared" si="219"/>
        <v>36840301.119999997</v>
      </c>
      <c r="D2613" s="103">
        <f>IF(ISNUMBER('Форма 1'!U2613),'Форма 1'!$H2613*VLOOKUP('Форма 1'!$F2613,'Придельники с 2022'!$B$4:$X$28,'Форма 1'!U$8),"")</f>
        <v>3068037.2450000001</v>
      </c>
      <c r="E2613" s="103">
        <f>IF(ISNUMBER('Форма 1'!V2613),'Форма 1'!$H2613*VLOOKUP('Форма 1'!$F2613,'Придельники с 2022'!$B$4:$X$28,'Форма 1'!V$8),"")</f>
        <v>14688270.379999999</v>
      </c>
      <c r="F2613" s="103">
        <f>IF(ISNUMBER('Форма 1'!W2613),'Форма 1'!$H2613*VLOOKUP('Форма 1'!$F2613,'Придельники с 2022'!$B$4:$X$28,'Форма 1'!W$8),"")</f>
        <v>3090415.3</v>
      </c>
      <c r="G2613" s="103">
        <f>IF(ISNUMBER('Форма 1'!X2613),'Форма 1'!$H2613*VLOOKUP('Форма 1'!$F2613,'Придельники с 2022'!$B$4:$X$28,'Форма 1'!X$8),"")</f>
        <v>1919552.9500000002</v>
      </c>
      <c r="H2613" s="103">
        <f>IF(ISNUMBER('Форма 1'!Y2613),'Форма 1'!$H2613*VLOOKUP('Форма 1'!$F2613,'Придельники с 2022'!$B$4:$X$28,'Форма 1'!Y$8),"")</f>
        <v>5057204.25</v>
      </c>
      <c r="I2613" s="103">
        <f>IF(ISNUMBER('Форма 1'!Z2613),'Форма 1'!$H2613*VLOOKUP('Форма 1'!$F2613,'Придельники с 2022'!$B$4:$X$28,'Форма 1'!Z$8),"")</f>
        <v>2688377.895</v>
      </c>
      <c r="J2613" s="103">
        <f>IF(ISNUMBER('Форма 1'!AA2613),'Форма 1'!$H2613*VLOOKUP('Форма 1'!$F2613,'Придельники с 2022'!$B$4:$X$28,'Форма 1'!AA$8),"")</f>
        <v>6328443.0999999996</v>
      </c>
      <c r="K2613" s="90"/>
      <c r="L2613" s="87"/>
      <c r="M2613" s="103" t="str">
        <f>IF(ISNUMBER('Форма 1'!AD2613),'Форма 1'!$H2613*VLOOKUP('Форма 1'!$F2613,'Придельники с 2022'!$B$4:$X$28,'Форма 1'!AD$8),"")</f>
        <v/>
      </c>
      <c r="N2613" s="103" t="str">
        <f>IF(ISBLANK('Форма 1'!$AE2613),"",IF('Форма 1'!$AE2613=1,'Форма 1'!$H2613*VLOOKUP('Форма 1'!$F2613,'Придельники с 2022'!$B$4:$X$28,'Форма 1'!$AE$8,0),IF('Форма 1'!$AE2613=2,'Форма 1'!$H2613*VLOOKUP('Форма 1'!$F2613,'Придельники с 2022'!$B$4:$X$28,13,0),IF('Форма 1'!$AE2613=3,'Форма 1'!$H2613*VLOOKUP('Форма 1'!$F2613,'Придельники с 2022'!$B$4:$X$28,12,0)))))</f>
        <v/>
      </c>
      <c r="O2613" s="103" t="str">
        <f>IF(ISNUMBER('Форма 1'!AF2613),'Форма 1'!$H2613*VLOOKUP('Форма 1'!$F2613,'Придельники с 2022'!$B$4:$X$28,'Форма 1'!AF$8),"")</f>
        <v/>
      </c>
      <c r="P2613" s="88"/>
      <c r="Q2613" s="103" t="str">
        <f>IF(ISNUMBER('Форма 1'!AH2613),'Форма 1'!$H2613*VLOOKUP('Форма 1'!$F2613,'Придельники с 2022'!$B$4:$X$28,'Форма 1'!AH$8),"")</f>
        <v/>
      </c>
      <c r="R2613" s="103" t="str">
        <f>IF(ISNUMBER('Форма 1'!AI2613),'Форма 1'!$H2613*VLOOKUP('Форма 1'!$F2613,'Придельники с 2022'!$B$4:$X$28,'Форма 1'!AI$8),"")</f>
        <v/>
      </c>
      <c r="S2613" s="103" t="str">
        <f>IF(ISNUMBER('Форма 1'!AJ2613),'Форма 1'!$H2613*VLOOKUP('Форма 1'!$F2613,'Придельники с 2022'!$B$4:$X$28,'Форма 1'!AJ$8),"")</f>
        <v/>
      </c>
      <c r="T2613" s="88"/>
    </row>
    <row r="2614" spans="1:20">
      <c r="A2614" s="188">
        <f t="shared" si="217"/>
        <v>27</v>
      </c>
      <c r="B2614" s="189" t="s">
        <v>2555</v>
      </c>
      <c r="C2614" s="99">
        <f t="shared" si="219"/>
        <v>23787690.080000002</v>
      </c>
      <c r="D2614" s="103">
        <f>IF(ISNUMBER('Форма 1'!U2614),'Форма 1'!$H2614*VLOOKUP('Форма 1'!$F2614,'Придельники с 2022'!$B$4:$X$28,'Форма 1'!U$8),"")</f>
        <v>1433065.9200000002</v>
      </c>
      <c r="E2614" s="103">
        <f>IF(ISNUMBER('Форма 1'!V2614),'Форма 1'!$H2614*VLOOKUP('Форма 1'!$F2614,'Придельники с 2022'!$B$4:$X$28,'Форма 1'!V$8),"")</f>
        <v>16262632.320000002</v>
      </c>
      <c r="F2614" s="103">
        <f>IF(ISNUMBER('Форма 1'!W2614),'Форма 1'!$H2614*VLOOKUP('Форма 1'!$F2614,'Придельники с 2022'!$B$4:$X$28,'Форма 1'!W$8),"")</f>
        <v>2588025.44</v>
      </c>
      <c r="G2614" s="103" t="str">
        <f>IF(ISNUMBER('Форма 1'!X2614),'Форма 1'!$H2614*VLOOKUP('Форма 1'!$F2614,'Придельники с 2022'!$B$4:$X$28,'Форма 1'!X$8),"")</f>
        <v/>
      </c>
      <c r="H2614" s="103">
        <f>IF(ISNUMBER('Форма 1'!Y2614),'Форма 1'!$H2614*VLOOKUP('Форма 1'!$F2614,'Придельники с 2022'!$B$4:$X$28,'Форма 1'!Y$8),"")</f>
        <v>2255865.92</v>
      </c>
      <c r="I2614" s="103">
        <f>IF(ISNUMBER('Форма 1'!Z2614),'Форма 1'!$H2614*VLOOKUP('Форма 1'!$F2614,'Придельники с 2022'!$B$4:$X$28,'Форма 1'!Z$8),"")</f>
        <v>1248100.48</v>
      </c>
      <c r="J2614" s="103" t="str">
        <f>IF(ISNUMBER('Форма 1'!AA2614),'Форма 1'!$H2614*VLOOKUP('Форма 1'!$F2614,'Придельники с 2022'!$B$4:$X$28,'Форма 1'!AA$8),"")</f>
        <v/>
      </c>
      <c r="K2614" s="90"/>
      <c r="L2614" s="87"/>
      <c r="M2614" s="103" t="str">
        <f>IF(ISNUMBER('Форма 1'!AD2614),'Форма 1'!$H2614*VLOOKUP('Форма 1'!$F2614,'Придельники с 2022'!$B$4:$X$28,'Форма 1'!AD$8),"")</f>
        <v/>
      </c>
      <c r="N2614" s="103" t="str">
        <f>IF(ISBLANK('Форма 1'!$AE2614),"",IF('Форма 1'!$AE2614=1,'Форма 1'!$H2614*VLOOKUP('Форма 1'!$F2614,'Придельники с 2022'!$B$4:$X$28,'Форма 1'!$AE$8,0),IF('Форма 1'!$AE2614=2,'Форма 1'!$H2614*VLOOKUP('Форма 1'!$F2614,'Придельники с 2022'!$B$4:$X$28,13,0),IF('Форма 1'!$AE2614=3,'Форма 1'!$H2614*VLOOKUP('Форма 1'!$F2614,'Придельники с 2022'!$B$4:$X$28,12,0)))))</f>
        <v/>
      </c>
      <c r="O2614" s="103" t="str">
        <f>IF(ISNUMBER('Форма 1'!AF2614),'Форма 1'!$H2614*VLOOKUP('Форма 1'!$F2614,'Придельники с 2022'!$B$4:$X$28,'Форма 1'!AF$8),"")</f>
        <v/>
      </c>
      <c r="P2614" s="87"/>
      <c r="Q2614" s="103" t="str">
        <f>IF(ISNUMBER('Форма 1'!AH2614),'Форма 1'!$H2614*VLOOKUP('Форма 1'!$F2614,'Придельники с 2022'!$B$4:$X$28,'Форма 1'!AH$8),"")</f>
        <v/>
      </c>
      <c r="R2614" s="103" t="str">
        <f>IF(ISNUMBER('Форма 1'!AI2614),'Форма 1'!$H2614*VLOOKUP('Форма 1'!$F2614,'Придельники с 2022'!$B$4:$X$28,'Форма 1'!AI$8),"")</f>
        <v/>
      </c>
      <c r="S2614" s="103" t="str">
        <f>IF(ISNUMBER('Форма 1'!AJ2614),'Форма 1'!$H2614*VLOOKUP('Форма 1'!$F2614,'Придельники с 2022'!$B$4:$X$28,'Форма 1'!AJ$8),"")</f>
        <v/>
      </c>
      <c r="T2614" s="88"/>
    </row>
    <row r="2615" spans="1:20">
      <c r="A2615" s="188">
        <f t="shared" si="217"/>
        <v>28</v>
      </c>
      <c r="B2615" s="189" t="s">
        <v>2556</v>
      </c>
      <c r="C2615" s="99">
        <f t="shared" si="219"/>
        <v>10847127.359999999</v>
      </c>
      <c r="D2615" s="103">
        <f>IF(ISNUMBER('Форма 1'!U2615),'Форма 1'!$H2615*VLOOKUP('Форма 1'!$F2615,'Придельники с 2022'!$B$4:$X$28,'Форма 1'!U$8),"")</f>
        <v>903341.98499999999</v>
      </c>
      <c r="E2615" s="103">
        <f>IF(ISNUMBER('Форма 1'!V2615),'Форма 1'!$H2615*VLOOKUP('Форма 1'!$F2615,'Придельники с 2022'!$B$4:$X$28,'Форма 1'!V$8),"")</f>
        <v>4324762.1399999997</v>
      </c>
      <c r="F2615" s="103">
        <f>IF(ISNUMBER('Форма 1'!W2615),'Форма 1'!$H2615*VLOOKUP('Форма 1'!$F2615,'Придельники с 2022'!$B$4:$X$28,'Форма 1'!W$8),"")</f>
        <v>909930.89999999991</v>
      </c>
      <c r="G2615" s="103">
        <f>IF(ISNUMBER('Форма 1'!X2615),'Форма 1'!$H2615*VLOOKUP('Форма 1'!$F2615,'Придельники с 2022'!$B$4:$X$28,'Форма 1'!X$8),"")</f>
        <v>565186.35000000009</v>
      </c>
      <c r="H2615" s="103">
        <f>IF(ISNUMBER('Форма 1'!Y2615),'Форма 1'!$H2615*VLOOKUP('Форма 1'!$F2615,'Придельники с 2022'!$B$4:$X$28,'Форма 1'!Y$8),"")</f>
        <v>1489025.25</v>
      </c>
      <c r="I2615" s="103">
        <f>IF(ISNUMBER('Форма 1'!Z2615),'Форма 1'!$H2615*VLOOKUP('Форма 1'!$F2615,'Придельники с 2022'!$B$4:$X$28,'Форма 1'!Z$8),"")</f>
        <v>791556.43500000006</v>
      </c>
      <c r="J2615" s="103">
        <f>IF(ISNUMBER('Форма 1'!AA2615),'Форма 1'!$H2615*VLOOKUP('Форма 1'!$F2615,'Придельники с 2022'!$B$4:$X$28,'Форма 1'!AA$8),"")</f>
        <v>1863324.2999999998</v>
      </c>
      <c r="K2615" s="90"/>
      <c r="L2615" s="87"/>
      <c r="M2615" s="103" t="str">
        <f>IF(ISNUMBER('Форма 1'!AD2615),'Форма 1'!$H2615*VLOOKUP('Форма 1'!$F2615,'Придельники с 2022'!$B$4:$X$28,'Форма 1'!AD$8),"")</f>
        <v/>
      </c>
      <c r="N2615" s="103" t="str">
        <f>IF(ISBLANK('Форма 1'!$AE2615),"",IF('Форма 1'!$AE2615=1,'Форма 1'!$H2615*VLOOKUP('Форма 1'!$F2615,'Придельники с 2022'!$B$4:$X$28,'Форма 1'!$AE$8,0),IF('Форма 1'!$AE2615=2,'Форма 1'!$H2615*VLOOKUP('Форма 1'!$F2615,'Придельники с 2022'!$B$4:$X$28,13,0),IF('Форма 1'!$AE2615=3,'Форма 1'!$H2615*VLOOKUP('Форма 1'!$F2615,'Придельники с 2022'!$B$4:$X$28,12,0)))))</f>
        <v/>
      </c>
      <c r="O2615" s="103" t="str">
        <f>IF(ISNUMBER('Форма 1'!AF2615),'Форма 1'!$H2615*VLOOKUP('Форма 1'!$F2615,'Придельники с 2022'!$B$4:$X$28,'Форма 1'!AF$8),"")</f>
        <v/>
      </c>
      <c r="P2615" s="88"/>
      <c r="Q2615" s="103" t="str">
        <f>IF(ISNUMBER('Форма 1'!AH2615),'Форма 1'!$H2615*VLOOKUP('Форма 1'!$F2615,'Придельники с 2022'!$B$4:$X$28,'Форма 1'!AH$8),"")</f>
        <v/>
      </c>
      <c r="R2615" s="103" t="str">
        <f>IF(ISNUMBER('Форма 1'!AI2615),'Форма 1'!$H2615*VLOOKUP('Форма 1'!$F2615,'Придельники с 2022'!$B$4:$X$28,'Форма 1'!AI$8),"")</f>
        <v/>
      </c>
      <c r="S2615" s="103" t="str">
        <f>IF(ISNUMBER('Форма 1'!AJ2615),'Форма 1'!$H2615*VLOOKUP('Форма 1'!$F2615,'Придельники с 2022'!$B$4:$X$28,'Форма 1'!AJ$8),"")</f>
        <v/>
      </c>
      <c r="T2615" s="88"/>
    </row>
    <row r="2616" spans="1:20">
      <c r="A2616" s="188">
        <f t="shared" si="217"/>
        <v>29</v>
      </c>
      <c r="B2616" s="189" t="s">
        <v>2557</v>
      </c>
      <c r="C2616" s="99">
        <f t="shared" si="219"/>
        <v>17080871.935999997</v>
      </c>
      <c r="D2616" s="103">
        <f>IF(ISNUMBER('Форма 1'!U2616),'Форма 1'!$H2616*VLOOKUP('Форма 1'!$F2616,'Придельники с 2022'!$B$4:$X$28,'Форма 1'!U$8),"")</f>
        <v>1422484.3359999999</v>
      </c>
      <c r="E2616" s="103">
        <f>IF(ISNUMBER('Форма 1'!V2616),'Форма 1'!$H2616*VLOOKUP('Форма 1'!$F2616,'Придельники с 2022'!$B$4:$X$28,'Форма 1'!V$8),"")</f>
        <v>6810163.2639999995</v>
      </c>
      <c r="F2616" s="103">
        <f>IF(ISNUMBER('Форма 1'!W2616),'Форма 1'!$H2616*VLOOKUP('Форма 1'!$F2616,'Придельники с 2022'!$B$4:$X$28,'Форма 1'!W$8),"")</f>
        <v>1432859.8399999999</v>
      </c>
      <c r="G2616" s="103">
        <f>IF(ISNUMBER('Форма 1'!X2616),'Форма 1'!$H2616*VLOOKUP('Форма 1'!$F2616,'Придельники с 2022'!$B$4:$X$28,'Форма 1'!X$8),"")</f>
        <v>889993.76</v>
      </c>
      <c r="H2616" s="103">
        <f>IF(ISNUMBER('Форма 1'!Y2616),'Форма 1'!$H2616*VLOOKUP('Форма 1'!$F2616,'Придельники с 2022'!$B$4:$X$28,'Форма 1'!Y$8),"")</f>
        <v>2344754.4</v>
      </c>
      <c r="I2616" s="103">
        <f>IF(ISNUMBER('Форма 1'!Z2616),'Форма 1'!$H2616*VLOOKUP('Форма 1'!$F2616,'Придельники с 2022'!$B$4:$X$28,'Форма 1'!Z$8),"")</f>
        <v>1246456.656</v>
      </c>
      <c r="J2616" s="103">
        <f>IF(ISNUMBER('Форма 1'!AA2616),'Форма 1'!$H2616*VLOOKUP('Форма 1'!$F2616,'Придельники с 2022'!$B$4:$X$28,'Форма 1'!AA$8),"")</f>
        <v>2934159.6799999997</v>
      </c>
      <c r="K2616" s="90"/>
      <c r="L2616" s="87"/>
      <c r="M2616" s="103" t="str">
        <f>IF(ISNUMBER('Форма 1'!AD2616),'Форма 1'!$H2616*VLOOKUP('Форма 1'!$F2616,'Придельники с 2022'!$B$4:$X$28,'Форма 1'!AD$8),"")</f>
        <v/>
      </c>
      <c r="N2616" s="103" t="str">
        <f>IF(ISBLANK('Форма 1'!$AE2616),"",IF('Форма 1'!$AE2616=1,'Форма 1'!$H2616*VLOOKUP('Форма 1'!$F2616,'Придельники с 2022'!$B$4:$X$28,'Форма 1'!$AE$8,0),IF('Форма 1'!$AE2616=2,'Форма 1'!$H2616*VLOOKUP('Форма 1'!$F2616,'Придельники с 2022'!$B$4:$X$28,13,0),IF('Форма 1'!$AE2616=3,'Форма 1'!$H2616*VLOOKUP('Форма 1'!$F2616,'Придельники с 2022'!$B$4:$X$28,12,0)))))</f>
        <v/>
      </c>
      <c r="O2616" s="103" t="str">
        <f>IF(ISNUMBER('Форма 1'!AF2616),'Форма 1'!$H2616*VLOOKUP('Форма 1'!$F2616,'Придельники с 2022'!$B$4:$X$28,'Форма 1'!AF$8),"")</f>
        <v/>
      </c>
      <c r="P2616" s="88"/>
      <c r="Q2616" s="103" t="str">
        <f>IF(ISNUMBER('Форма 1'!AH2616),'Форма 1'!$H2616*VLOOKUP('Форма 1'!$F2616,'Придельники с 2022'!$B$4:$X$28,'Форма 1'!AH$8),"")</f>
        <v/>
      </c>
      <c r="R2616" s="103" t="str">
        <f>IF(ISNUMBER('Форма 1'!AI2616),'Форма 1'!$H2616*VLOOKUP('Форма 1'!$F2616,'Придельники с 2022'!$B$4:$X$28,'Форма 1'!AI$8),"")</f>
        <v/>
      </c>
      <c r="S2616" s="103" t="str">
        <f>IF(ISNUMBER('Форма 1'!AJ2616),'Форма 1'!$H2616*VLOOKUP('Форма 1'!$F2616,'Придельники с 2022'!$B$4:$X$28,'Форма 1'!AJ$8),"")</f>
        <v/>
      </c>
      <c r="T2616" s="88"/>
    </row>
    <row r="2617" spans="1:20">
      <c r="A2617" s="188">
        <f t="shared" si="217"/>
        <v>30</v>
      </c>
      <c r="B2617" s="189" t="s">
        <v>2558</v>
      </c>
      <c r="C2617" s="99">
        <f t="shared" si="219"/>
        <v>10765391.744000001</v>
      </c>
      <c r="D2617" s="103">
        <f>IF(ISNUMBER('Форма 1'!U2617),'Форма 1'!$H2617*VLOOKUP('Форма 1'!$F2617,'Придельники с 2022'!$B$4:$X$28,'Форма 1'!U$8),"")</f>
        <v>896535.09400000004</v>
      </c>
      <c r="E2617" s="103">
        <f>IF(ISNUMBER('Форма 1'!V2617),'Форма 1'!$H2617*VLOOKUP('Форма 1'!$F2617,'Придельники с 2022'!$B$4:$X$28,'Форма 1'!V$8),"")</f>
        <v>4292174.0559999999</v>
      </c>
      <c r="F2617" s="103">
        <f>IF(ISNUMBER('Форма 1'!W2617),'Форма 1'!$H2617*VLOOKUP('Форма 1'!$F2617,'Придельники с 2022'!$B$4:$X$28,'Форма 1'!W$8),"")</f>
        <v>903074.36</v>
      </c>
      <c r="G2617" s="103">
        <f>IF(ISNUMBER('Форма 1'!X2617),'Форма 1'!$H2617*VLOOKUP('Форма 1'!$F2617,'Придельники с 2022'!$B$4:$X$28,'Форма 1'!X$8),"")</f>
        <v>560927.54</v>
      </c>
      <c r="H2617" s="103">
        <f>IF(ISNUMBER('Форма 1'!Y2617),'Форма 1'!$H2617*VLOOKUP('Форма 1'!$F2617,'Придельники с 2022'!$B$4:$X$28,'Форма 1'!Y$8),"")</f>
        <v>1477805.1</v>
      </c>
      <c r="I2617" s="103">
        <f>IF(ISNUMBER('Форма 1'!Z2617),'Форма 1'!$H2617*VLOOKUP('Форма 1'!$F2617,'Придельники с 2022'!$B$4:$X$28,'Форма 1'!Z$8),"")</f>
        <v>785591.87400000007</v>
      </c>
      <c r="J2617" s="103">
        <f>IF(ISNUMBER('Форма 1'!AA2617),'Форма 1'!$H2617*VLOOKUP('Форма 1'!$F2617,'Придельники с 2022'!$B$4:$X$28,'Форма 1'!AA$8),"")</f>
        <v>1849283.72</v>
      </c>
      <c r="K2617" s="90"/>
      <c r="L2617" s="87"/>
      <c r="M2617" s="103" t="str">
        <f>IF(ISNUMBER('Форма 1'!AD2617),'Форма 1'!$H2617*VLOOKUP('Форма 1'!$F2617,'Придельники с 2022'!$B$4:$X$28,'Форма 1'!AD$8),"")</f>
        <v/>
      </c>
      <c r="N2617" s="103" t="str">
        <f>IF(ISBLANK('Форма 1'!$AE2617),"",IF('Форма 1'!$AE2617=1,'Форма 1'!$H2617*VLOOKUP('Форма 1'!$F2617,'Придельники с 2022'!$B$4:$X$28,'Форма 1'!$AE$8,0),IF('Форма 1'!$AE2617=2,'Форма 1'!$H2617*VLOOKUP('Форма 1'!$F2617,'Придельники с 2022'!$B$4:$X$28,13,0),IF('Форма 1'!$AE2617=3,'Форма 1'!$H2617*VLOOKUP('Форма 1'!$F2617,'Придельники с 2022'!$B$4:$X$28,12,0)))))</f>
        <v/>
      </c>
      <c r="O2617" s="103" t="str">
        <f>IF(ISNUMBER('Форма 1'!AF2617),'Форма 1'!$H2617*VLOOKUP('Форма 1'!$F2617,'Придельники с 2022'!$B$4:$X$28,'Форма 1'!AF$8),"")</f>
        <v/>
      </c>
      <c r="P2617" s="88"/>
      <c r="Q2617" s="103" t="str">
        <f>IF(ISNUMBER('Форма 1'!AH2617),'Форма 1'!$H2617*VLOOKUP('Форма 1'!$F2617,'Придельники с 2022'!$B$4:$X$28,'Форма 1'!AH$8),"")</f>
        <v/>
      </c>
      <c r="R2617" s="103" t="str">
        <f>IF(ISNUMBER('Форма 1'!AI2617),'Форма 1'!$H2617*VLOOKUP('Форма 1'!$F2617,'Придельники с 2022'!$B$4:$X$28,'Форма 1'!AI$8),"")</f>
        <v/>
      </c>
      <c r="S2617" s="103" t="str">
        <f>IF(ISNUMBER('Форма 1'!AJ2617),'Форма 1'!$H2617*VLOOKUP('Форма 1'!$F2617,'Придельники с 2022'!$B$4:$X$28,'Форма 1'!AJ$8),"")</f>
        <v/>
      </c>
      <c r="T2617" s="88"/>
    </row>
    <row r="2618" spans="1:20">
      <c r="A2618" s="188">
        <f t="shared" si="217"/>
        <v>31</v>
      </c>
      <c r="B2618" s="189" t="s">
        <v>2559</v>
      </c>
      <c r="C2618" s="99">
        <f t="shared" si="219"/>
        <v>25175817.600000001</v>
      </c>
      <c r="D2618" s="103">
        <f>IF(ISNUMBER('Форма 1'!U2618),'Форма 1'!$H2618*VLOOKUP('Форма 1'!$F2618,'Придельники с 2022'!$B$4:$X$28,'Форма 1'!U$8),"")</f>
        <v>2096626.35</v>
      </c>
      <c r="E2618" s="103">
        <f>IF(ISNUMBER('Форма 1'!V2618),'Форма 1'!$H2618*VLOOKUP('Форма 1'!$F2618,'Придельники с 2022'!$B$4:$X$28,'Форма 1'!V$8),"")</f>
        <v>10037627.4</v>
      </c>
      <c r="F2618" s="103">
        <f>IF(ISNUMBER('Форма 1'!W2618),'Форма 1'!$H2618*VLOOKUP('Форма 1'!$F2618,'Придельники с 2022'!$B$4:$X$28,'Форма 1'!W$8),"")</f>
        <v>2111919</v>
      </c>
      <c r="G2618" s="103">
        <f>IF(ISNUMBER('Форма 1'!X2618),'Форма 1'!$H2618*VLOOKUP('Форма 1'!$F2618,'Придельники с 2022'!$B$4:$X$28,'Форма 1'!X$8),"")</f>
        <v>1311778.5</v>
      </c>
      <c r="H2618" s="103">
        <f>IF(ISNUMBER('Форма 1'!Y2618),'Форма 1'!$H2618*VLOOKUP('Форма 1'!$F2618,'Придельники с 2022'!$B$4:$X$28,'Форма 1'!Y$8),"")</f>
        <v>3455977.5</v>
      </c>
      <c r="I2618" s="103">
        <f>IF(ISNUMBER('Форма 1'!Z2618),'Форма 1'!$H2618*VLOOKUP('Форма 1'!$F2618,'Придельники с 2022'!$B$4:$X$28,'Форма 1'!Z$8),"")</f>
        <v>1837175.85</v>
      </c>
      <c r="J2618" s="103">
        <f>IF(ISNUMBER('Форма 1'!AA2618),'Форма 1'!$H2618*VLOOKUP('Форма 1'!$F2618,'Придельники с 2022'!$B$4:$X$28,'Форма 1'!AA$8),"")</f>
        <v>4324713</v>
      </c>
      <c r="K2618" s="90"/>
      <c r="L2618" s="87"/>
      <c r="M2618" s="103" t="str">
        <f>IF(ISNUMBER('Форма 1'!AD2618),'Форма 1'!$H2618*VLOOKUP('Форма 1'!$F2618,'Придельники с 2022'!$B$4:$X$28,'Форма 1'!AD$8),"")</f>
        <v/>
      </c>
      <c r="N2618" s="103" t="str">
        <f>IF(ISBLANK('Форма 1'!$AE2618),"",IF('Форма 1'!$AE2618=1,'Форма 1'!$H2618*VLOOKUP('Форма 1'!$F2618,'Придельники с 2022'!$B$4:$X$28,'Форма 1'!$AE$8,0),IF('Форма 1'!$AE2618=2,'Форма 1'!$H2618*VLOOKUP('Форма 1'!$F2618,'Придельники с 2022'!$B$4:$X$28,13,0),IF('Форма 1'!$AE2618=3,'Форма 1'!$H2618*VLOOKUP('Форма 1'!$F2618,'Придельники с 2022'!$B$4:$X$28,12,0)))))</f>
        <v/>
      </c>
      <c r="O2618" s="103" t="str">
        <f>IF(ISNUMBER('Форма 1'!AF2618),'Форма 1'!$H2618*VLOOKUP('Форма 1'!$F2618,'Придельники с 2022'!$B$4:$X$28,'Форма 1'!AF$8),"")</f>
        <v/>
      </c>
      <c r="P2618" s="88"/>
      <c r="Q2618" s="103" t="str">
        <f>IF(ISNUMBER('Форма 1'!AH2618),'Форма 1'!$H2618*VLOOKUP('Форма 1'!$F2618,'Придельники с 2022'!$B$4:$X$28,'Форма 1'!AH$8),"")</f>
        <v/>
      </c>
      <c r="R2618" s="103" t="str">
        <f>IF(ISNUMBER('Форма 1'!AI2618),'Форма 1'!$H2618*VLOOKUP('Форма 1'!$F2618,'Придельники с 2022'!$B$4:$X$28,'Форма 1'!AI$8),"")</f>
        <v/>
      </c>
      <c r="S2618" s="103" t="str">
        <f>IF(ISNUMBER('Форма 1'!AJ2618),'Форма 1'!$H2618*VLOOKUP('Форма 1'!$F2618,'Придельники с 2022'!$B$4:$X$28,'Форма 1'!AJ$8),"")</f>
        <v/>
      </c>
      <c r="T2618" s="88"/>
    </row>
    <row r="2619" spans="1:20">
      <c r="A2619" s="188">
        <f t="shared" si="217"/>
        <v>32</v>
      </c>
      <c r="B2619" s="189" t="s">
        <v>2560</v>
      </c>
      <c r="C2619" s="99">
        <f t="shared" si="219"/>
        <v>15091763.968</v>
      </c>
      <c r="D2619" s="103">
        <f>IF(ISNUMBER('Форма 1'!U2619),'Форма 1'!$H2619*VLOOKUP('Форма 1'!$F2619,'Придельники с 2022'!$B$4:$X$28,'Форма 1'!U$8),"")</f>
        <v>1256832.6680000001</v>
      </c>
      <c r="E2619" s="103">
        <f>IF(ISNUMBER('Форма 1'!V2619),'Форма 1'!$H2619*VLOOKUP('Форма 1'!$F2619,'Придельники с 2022'!$B$4:$X$28,'Форма 1'!V$8),"")</f>
        <v>6017103.6320000002</v>
      </c>
      <c r="F2619" s="103">
        <f>IF(ISNUMBER('Форма 1'!W2619),'Форма 1'!$H2619*VLOOKUP('Форма 1'!$F2619,'Придельники с 2022'!$B$4:$X$28,'Форма 1'!W$8),"")</f>
        <v>1265999.92</v>
      </c>
      <c r="G2619" s="103">
        <f>IF(ISNUMBER('Форма 1'!X2619),'Форма 1'!$H2619*VLOOKUP('Форма 1'!$F2619,'Придельники с 2022'!$B$4:$X$28,'Форма 1'!X$8),"")</f>
        <v>786351.88000000012</v>
      </c>
      <c r="H2619" s="103">
        <f>IF(ISNUMBER('Форма 1'!Y2619),'Форма 1'!$H2619*VLOOKUP('Форма 1'!$F2619,'Придельники с 2022'!$B$4:$X$28,'Форма 1'!Y$8),"")</f>
        <v>2071702.2000000002</v>
      </c>
      <c r="I2619" s="103">
        <f>IF(ISNUMBER('Форма 1'!Z2619),'Форма 1'!$H2619*VLOOKUP('Форма 1'!$F2619,'Придельники с 2022'!$B$4:$X$28,'Форма 1'!Z$8),"")</f>
        <v>1101303.828</v>
      </c>
      <c r="J2619" s="103">
        <f>IF(ISNUMBER('Форма 1'!AA2619),'Форма 1'!$H2619*VLOOKUP('Форма 1'!$F2619,'Придельники с 2022'!$B$4:$X$28,'Форма 1'!AA$8),"")</f>
        <v>2592469.8400000003</v>
      </c>
      <c r="K2619" s="90"/>
      <c r="L2619" s="87"/>
      <c r="M2619" s="103" t="str">
        <f>IF(ISNUMBER('Форма 1'!AD2619),'Форма 1'!$H2619*VLOOKUP('Форма 1'!$F2619,'Придельники с 2022'!$B$4:$X$28,'Форма 1'!AD$8),"")</f>
        <v/>
      </c>
      <c r="N2619" s="103" t="str">
        <f>IF(ISBLANK('Форма 1'!$AE2619),"",IF('Форма 1'!$AE2619=1,'Форма 1'!$H2619*VLOOKUP('Форма 1'!$F2619,'Придельники с 2022'!$B$4:$X$28,'Форма 1'!$AE$8,0),IF('Форма 1'!$AE2619=2,'Форма 1'!$H2619*VLOOKUP('Форма 1'!$F2619,'Придельники с 2022'!$B$4:$X$28,13,0),IF('Форма 1'!$AE2619=3,'Форма 1'!$H2619*VLOOKUP('Форма 1'!$F2619,'Придельники с 2022'!$B$4:$X$28,12,0)))))</f>
        <v/>
      </c>
      <c r="O2619" s="103" t="str">
        <f>IF(ISNUMBER('Форма 1'!AF2619),'Форма 1'!$H2619*VLOOKUP('Форма 1'!$F2619,'Придельники с 2022'!$B$4:$X$28,'Форма 1'!AF$8),"")</f>
        <v/>
      </c>
      <c r="P2619" s="88"/>
      <c r="Q2619" s="103" t="str">
        <f>IF(ISNUMBER('Форма 1'!AH2619),'Форма 1'!$H2619*VLOOKUP('Форма 1'!$F2619,'Придельники с 2022'!$B$4:$X$28,'Форма 1'!AH$8),"")</f>
        <v/>
      </c>
      <c r="R2619" s="103" t="str">
        <f>IF(ISNUMBER('Форма 1'!AI2619),'Форма 1'!$H2619*VLOOKUP('Форма 1'!$F2619,'Придельники с 2022'!$B$4:$X$28,'Форма 1'!AI$8),"")</f>
        <v/>
      </c>
      <c r="S2619" s="103" t="str">
        <f>IF(ISNUMBER('Форма 1'!AJ2619),'Форма 1'!$H2619*VLOOKUP('Форма 1'!$F2619,'Придельники с 2022'!$B$4:$X$28,'Форма 1'!AJ$8),"")</f>
        <v/>
      </c>
      <c r="T2619" s="88"/>
    </row>
    <row r="2620" spans="1:20">
      <c r="A2620" s="188">
        <f t="shared" si="217"/>
        <v>33</v>
      </c>
      <c r="B2620" s="189" t="s">
        <v>2561</v>
      </c>
      <c r="C2620" s="99">
        <f t="shared" si="219"/>
        <v>25919549.311999999</v>
      </c>
      <c r="D2620" s="103">
        <f>IF(ISNUMBER('Форма 1'!U2620),'Форма 1'!$H2620*VLOOKUP('Форма 1'!$F2620,'Придельники с 2022'!$B$4:$X$28,'Форма 1'!U$8),"")</f>
        <v>2158563.8619999997</v>
      </c>
      <c r="E2620" s="103">
        <f>IF(ISNUMBER('Форма 1'!V2620),'Форма 1'!$H2620*VLOOKUP('Форма 1'!$F2620,'Придельники с 2022'!$B$4:$X$28,'Форма 1'!V$8),"")</f>
        <v>10334154.088</v>
      </c>
      <c r="F2620" s="103">
        <f>IF(ISNUMBER('Форма 1'!W2620),'Форма 1'!$H2620*VLOOKUP('Форма 1'!$F2620,'Придельники с 2022'!$B$4:$X$28,'Форма 1'!W$8),"")</f>
        <v>2174308.2799999998</v>
      </c>
      <c r="G2620" s="103">
        <f>IF(ISNUMBER('Форма 1'!X2620),'Форма 1'!$H2620*VLOOKUP('Форма 1'!$F2620,'Придельники с 2022'!$B$4:$X$28,'Форма 1'!X$8),"")</f>
        <v>1350530.42</v>
      </c>
      <c r="H2620" s="103">
        <f>IF(ISNUMBER('Форма 1'!Y2620),'Форма 1'!$H2620*VLOOKUP('Форма 1'!$F2620,'Придельники с 2022'!$B$4:$X$28,'Форма 1'!Y$8),"")</f>
        <v>3558072.3</v>
      </c>
      <c r="I2620" s="103">
        <f>IF(ISNUMBER('Форма 1'!Z2620),'Форма 1'!$H2620*VLOOKUP('Форма 1'!$F2620,'Придельники с 2022'!$B$4:$X$28,'Форма 1'!Z$8),"")</f>
        <v>1891448.8019999999</v>
      </c>
      <c r="J2620" s="103">
        <f>IF(ISNUMBER('Форма 1'!AA2620),'Форма 1'!$H2620*VLOOKUP('Форма 1'!$F2620,'Придельники с 2022'!$B$4:$X$28,'Форма 1'!AA$8),"")</f>
        <v>4452471.5599999996</v>
      </c>
      <c r="K2620" s="90"/>
      <c r="L2620" s="87"/>
      <c r="M2620" s="103" t="str">
        <f>IF(ISNUMBER('Форма 1'!AD2620),'Форма 1'!$H2620*VLOOKUP('Форма 1'!$F2620,'Придельники с 2022'!$B$4:$X$28,'Форма 1'!AD$8),"")</f>
        <v/>
      </c>
      <c r="N2620" s="103" t="str">
        <f>IF(ISBLANK('Форма 1'!$AE2620),"",IF('Форма 1'!$AE2620=1,'Форма 1'!$H2620*VLOOKUP('Форма 1'!$F2620,'Придельники с 2022'!$B$4:$X$28,'Форма 1'!$AE$8,0),IF('Форма 1'!$AE2620=2,'Форма 1'!$H2620*VLOOKUP('Форма 1'!$F2620,'Придельники с 2022'!$B$4:$X$28,13,0),IF('Форма 1'!$AE2620=3,'Форма 1'!$H2620*VLOOKUP('Форма 1'!$F2620,'Придельники с 2022'!$B$4:$X$28,12,0)))))</f>
        <v/>
      </c>
      <c r="O2620" s="103" t="str">
        <f>IF(ISNUMBER('Форма 1'!AF2620),'Форма 1'!$H2620*VLOOKUP('Форма 1'!$F2620,'Придельники с 2022'!$B$4:$X$28,'Форма 1'!AF$8),"")</f>
        <v/>
      </c>
      <c r="P2620" s="88"/>
      <c r="Q2620" s="103" t="str">
        <f>IF(ISNUMBER('Форма 1'!AH2620),'Форма 1'!$H2620*VLOOKUP('Форма 1'!$F2620,'Придельники с 2022'!$B$4:$X$28,'Форма 1'!AH$8),"")</f>
        <v/>
      </c>
      <c r="R2620" s="103" t="str">
        <f>IF(ISNUMBER('Форма 1'!AI2620),'Форма 1'!$H2620*VLOOKUP('Форма 1'!$F2620,'Придельники с 2022'!$B$4:$X$28,'Форма 1'!AI$8),"")</f>
        <v/>
      </c>
      <c r="S2620" s="103" t="str">
        <f>IF(ISNUMBER('Форма 1'!AJ2620),'Форма 1'!$H2620*VLOOKUP('Форма 1'!$F2620,'Придельники с 2022'!$B$4:$X$28,'Форма 1'!AJ$8),"")</f>
        <v/>
      </c>
      <c r="T2620" s="88"/>
    </row>
    <row r="2621" spans="1:20">
      <c r="A2621" s="188">
        <f t="shared" si="217"/>
        <v>34</v>
      </c>
      <c r="B2621" s="189" t="s">
        <v>2562</v>
      </c>
      <c r="C2621" s="99">
        <f t="shared" si="219"/>
        <v>16734034.151000001</v>
      </c>
      <c r="D2621" s="103" t="str">
        <f>IF(ISNUMBER('Форма 1'!U2621),'Форма 1'!$H2621*VLOOKUP('Форма 1'!$F2621,'Придельники с 2022'!$B$4:$X$28,'Форма 1'!U$8),"")</f>
        <v/>
      </c>
      <c r="E2621" s="103" t="str">
        <f>IF(ISNUMBER('Форма 1'!V2621),'Форма 1'!$H2621*VLOOKUP('Форма 1'!$F2621,'Придельники с 2022'!$B$4:$X$28,'Форма 1'!V$8),"")</f>
        <v/>
      </c>
      <c r="F2621" s="103" t="str">
        <f>IF(ISNUMBER('Форма 1'!W2621),'Форма 1'!$H2621*VLOOKUP('Форма 1'!$F2621,'Придельники с 2022'!$B$4:$X$28,'Форма 1'!W$8),"")</f>
        <v/>
      </c>
      <c r="G2621" s="103" t="str">
        <f>IF(ISNUMBER('Форма 1'!X2621),'Форма 1'!$H2621*VLOOKUP('Форма 1'!$F2621,'Придельники с 2022'!$B$4:$X$28,'Форма 1'!X$8),"")</f>
        <v/>
      </c>
      <c r="H2621" s="103" t="str">
        <f>IF(ISNUMBER('Форма 1'!Y2621),'Форма 1'!$H2621*VLOOKUP('Форма 1'!$F2621,'Придельники с 2022'!$B$4:$X$28,'Форма 1'!Y$8),"")</f>
        <v/>
      </c>
      <c r="I2621" s="103" t="str">
        <f>IF(ISNUMBER('Форма 1'!Z2621),'Форма 1'!$H2621*VLOOKUP('Форма 1'!$F2621,'Придельники с 2022'!$B$4:$X$28,'Форма 1'!Z$8),"")</f>
        <v/>
      </c>
      <c r="J2621" s="103" t="str">
        <f>IF(ISNUMBER('Форма 1'!AA2621),'Форма 1'!$H2621*VLOOKUP('Форма 1'!$F2621,'Придельники с 2022'!$B$4:$X$28,'Форма 1'!AA$8),"")</f>
        <v/>
      </c>
      <c r="K2621" s="90"/>
      <c r="L2621" s="87"/>
      <c r="M2621" s="103">
        <f>IF(ISNUMBER('Форма 1'!AD2621),'Форма 1'!$H2621*VLOOKUP('Форма 1'!$F2621,'Придельники с 2022'!$B$4:$X$28,'Форма 1'!AD$8),"")</f>
        <v>16734034.151000001</v>
      </c>
      <c r="N2621" s="103" t="str">
        <f>IF(ISBLANK('Форма 1'!$AE2621),"",IF('Форма 1'!$AE2621=1,'Форма 1'!$H2621*VLOOKUP('Форма 1'!$F2621,'Придельники с 2022'!$B$4:$X$28,'Форма 1'!$AE$8,0),IF('Форма 1'!$AE2621=2,'Форма 1'!$H2621*VLOOKUP('Форма 1'!$F2621,'Придельники с 2022'!$B$4:$X$28,13,0),IF('Форма 1'!$AE2621=3,'Форма 1'!$H2621*VLOOKUP('Форма 1'!$F2621,'Придельники с 2022'!$B$4:$X$28,12,0)))))</f>
        <v/>
      </c>
      <c r="O2621" s="103" t="str">
        <f>IF(ISNUMBER('Форма 1'!AF2621),'Форма 1'!$H2621*VLOOKUP('Форма 1'!$F2621,'Придельники с 2022'!$B$4:$X$28,'Форма 1'!AF$8),"")</f>
        <v/>
      </c>
      <c r="P2621" s="87"/>
      <c r="Q2621" s="103" t="str">
        <f>IF(ISNUMBER('Форма 1'!AH2621),'Форма 1'!$H2621*VLOOKUP('Форма 1'!$F2621,'Придельники с 2022'!$B$4:$X$28,'Форма 1'!AH$8),"")</f>
        <v/>
      </c>
      <c r="R2621" s="103" t="str">
        <f>IF(ISNUMBER('Форма 1'!AI2621),'Форма 1'!$H2621*VLOOKUP('Форма 1'!$F2621,'Придельники с 2022'!$B$4:$X$28,'Форма 1'!AI$8),"")</f>
        <v/>
      </c>
      <c r="S2621" s="103" t="str">
        <f>IF(ISNUMBER('Форма 1'!AJ2621),'Форма 1'!$H2621*VLOOKUP('Форма 1'!$F2621,'Придельники с 2022'!$B$4:$X$28,'Форма 1'!AJ$8),"")</f>
        <v/>
      </c>
      <c r="T2621" s="88"/>
    </row>
    <row r="2622" spans="1:20">
      <c r="A2622" s="188">
        <f t="shared" si="217"/>
        <v>35</v>
      </c>
      <c r="B2622" s="189" t="s">
        <v>2563</v>
      </c>
      <c r="C2622" s="99">
        <f t="shared" si="219"/>
        <v>15151330.366999999</v>
      </c>
      <c r="D2622" s="103" t="str">
        <f>IF(ISNUMBER('Форма 1'!U2622),'Форма 1'!$H2622*VLOOKUP('Форма 1'!$F2622,'Придельники с 2022'!$B$4:$X$28,'Форма 1'!U$8),"")</f>
        <v/>
      </c>
      <c r="E2622" s="103" t="str">
        <f>IF(ISNUMBER('Форма 1'!V2622),'Форма 1'!$H2622*VLOOKUP('Форма 1'!$F2622,'Придельники с 2022'!$B$4:$X$28,'Форма 1'!V$8),"")</f>
        <v/>
      </c>
      <c r="F2622" s="103" t="str">
        <f>IF(ISNUMBER('Форма 1'!W2622),'Форма 1'!$H2622*VLOOKUP('Форма 1'!$F2622,'Придельники с 2022'!$B$4:$X$28,'Форма 1'!W$8),"")</f>
        <v/>
      </c>
      <c r="G2622" s="103" t="str">
        <f>IF(ISNUMBER('Форма 1'!X2622),'Форма 1'!$H2622*VLOOKUP('Форма 1'!$F2622,'Придельники с 2022'!$B$4:$X$28,'Форма 1'!X$8),"")</f>
        <v/>
      </c>
      <c r="H2622" s="103" t="str">
        <f>IF(ISNUMBER('Форма 1'!Y2622),'Форма 1'!$H2622*VLOOKUP('Форма 1'!$F2622,'Придельники с 2022'!$B$4:$X$28,'Форма 1'!Y$8),"")</f>
        <v/>
      </c>
      <c r="I2622" s="103" t="str">
        <f>IF(ISNUMBER('Форма 1'!Z2622),'Форма 1'!$H2622*VLOOKUP('Форма 1'!$F2622,'Придельники с 2022'!$B$4:$X$28,'Форма 1'!Z$8),"")</f>
        <v/>
      </c>
      <c r="J2622" s="103" t="str">
        <f>IF(ISNUMBER('Форма 1'!AA2622),'Форма 1'!$H2622*VLOOKUP('Форма 1'!$F2622,'Придельники с 2022'!$B$4:$X$28,'Форма 1'!AA$8),"")</f>
        <v/>
      </c>
      <c r="K2622" s="90"/>
      <c r="L2622" s="87"/>
      <c r="M2622" s="103">
        <f>IF(ISNUMBER('Форма 1'!AD2622),'Форма 1'!$H2622*VLOOKUP('Форма 1'!$F2622,'Придельники с 2022'!$B$4:$X$28,'Форма 1'!AD$8),"")</f>
        <v>15151330.366999999</v>
      </c>
      <c r="N2622" s="103" t="str">
        <f>IF(ISBLANK('Форма 1'!$AE2622),"",IF('Форма 1'!$AE2622=1,'Форма 1'!$H2622*VLOOKUP('Форма 1'!$F2622,'Придельники с 2022'!$B$4:$X$28,'Форма 1'!$AE$8,0),IF('Форма 1'!$AE2622=2,'Форма 1'!$H2622*VLOOKUP('Форма 1'!$F2622,'Придельники с 2022'!$B$4:$X$28,13,0),IF('Форма 1'!$AE2622=3,'Форма 1'!$H2622*VLOOKUP('Форма 1'!$F2622,'Придельники с 2022'!$B$4:$X$28,12,0)))))</f>
        <v/>
      </c>
      <c r="O2622" s="103" t="str">
        <f>IF(ISNUMBER('Форма 1'!AF2622),'Форма 1'!$H2622*VLOOKUP('Форма 1'!$F2622,'Придельники с 2022'!$B$4:$X$28,'Форма 1'!AF$8),"")</f>
        <v/>
      </c>
      <c r="P2622" s="87"/>
      <c r="Q2622" s="103" t="str">
        <f>IF(ISNUMBER('Форма 1'!AH2622),'Форма 1'!$H2622*VLOOKUP('Форма 1'!$F2622,'Придельники с 2022'!$B$4:$X$28,'Форма 1'!AH$8),"")</f>
        <v/>
      </c>
      <c r="R2622" s="103" t="str">
        <f>IF(ISNUMBER('Форма 1'!AI2622),'Форма 1'!$H2622*VLOOKUP('Форма 1'!$F2622,'Придельники с 2022'!$B$4:$X$28,'Форма 1'!AI$8),"")</f>
        <v/>
      </c>
      <c r="S2622" s="103" t="str">
        <f>IF(ISNUMBER('Форма 1'!AJ2622),'Форма 1'!$H2622*VLOOKUP('Форма 1'!$F2622,'Придельники с 2022'!$B$4:$X$28,'Форма 1'!AJ$8),"")</f>
        <v/>
      </c>
      <c r="T2622" s="88"/>
    </row>
    <row r="2623" spans="1:20">
      <c r="A2623" s="188">
        <f t="shared" si="217"/>
        <v>36</v>
      </c>
      <c r="B2623" s="189" t="s">
        <v>2564</v>
      </c>
      <c r="C2623" s="99">
        <f t="shared" si="219"/>
        <v>14087592.859999999</v>
      </c>
      <c r="D2623" s="103" t="str">
        <f>IF(ISNUMBER('Форма 1'!U2623),'Форма 1'!$H2623*VLOOKUP('Форма 1'!$F2623,'Придельники с 2022'!$B$4:$X$28,'Форма 1'!U$8),"")</f>
        <v/>
      </c>
      <c r="E2623" s="103" t="str">
        <f>IF(ISNUMBER('Форма 1'!V2623),'Форма 1'!$H2623*VLOOKUP('Форма 1'!$F2623,'Придельники с 2022'!$B$4:$X$28,'Форма 1'!V$8),"")</f>
        <v/>
      </c>
      <c r="F2623" s="103" t="str">
        <f>IF(ISNUMBER('Форма 1'!W2623),'Форма 1'!$H2623*VLOOKUP('Форма 1'!$F2623,'Придельники с 2022'!$B$4:$X$28,'Форма 1'!W$8),"")</f>
        <v/>
      </c>
      <c r="G2623" s="103" t="str">
        <f>IF(ISNUMBER('Форма 1'!X2623),'Форма 1'!$H2623*VLOOKUP('Форма 1'!$F2623,'Придельники с 2022'!$B$4:$X$28,'Форма 1'!X$8),"")</f>
        <v/>
      </c>
      <c r="H2623" s="103" t="str">
        <f>IF(ISNUMBER('Форма 1'!Y2623),'Форма 1'!$H2623*VLOOKUP('Форма 1'!$F2623,'Придельники с 2022'!$B$4:$X$28,'Форма 1'!Y$8),"")</f>
        <v/>
      </c>
      <c r="I2623" s="103" t="str">
        <f>IF(ISNUMBER('Форма 1'!Z2623),'Форма 1'!$H2623*VLOOKUP('Форма 1'!$F2623,'Придельники с 2022'!$B$4:$X$28,'Форма 1'!Z$8),"")</f>
        <v/>
      </c>
      <c r="J2623" s="103" t="str">
        <f>IF(ISNUMBER('Форма 1'!AA2623),'Форма 1'!$H2623*VLOOKUP('Форма 1'!$F2623,'Придельники с 2022'!$B$4:$X$28,'Форма 1'!AA$8),"")</f>
        <v/>
      </c>
      <c r="K2623" s="90"/>
      <c r="L2623" s="87"/>
      <c r="M2623" s="103">
        <f>IF(ISNUMBER('Форма 1'!AD2623),'Форма 1'!$H2623*VLOOKUP('Форма 1'!$F2623,'Придельники с 2022'!$B$4:$X$28,'Форма 1'!AD$8),"")</f>
        <v>14087592.859999999</v>
      </c>
      <c r="N2623" s="103" t="str">
        <f>IF(ISBLANK('Форма 1'!$AE2623),"",IF('Форма 1'!$AE2623=1,'Форма 1'!$H2623*VLOOKUP('Форма 1'!$F2623,'Придельники с 2022'!$B$4:$X$28,'Форма 1'!$AE$8,0),IF('Форма 1'!$AE2623=2,'Форма 1'!$H2623*VLOOKUP('Форма 1'!$F2623,'Придельники с 2022'!$B$4:$X$28,13,0),IF('Форма 1'!$AE2623=3,'Форма 1'!$H2623*VLOOKUP('Форма 1'!$F2623,'Придельники с 2022'!$B$4:$X$28,12,0)))))</f>
        <v/>
      </c>
      <c r="O2623" s="103" t="str">
        <f>IF(ISNUMBER('Форма 1'!AF2623),'Форма 1'!$H2623*VLOOKUP('Форма 1'!$F2623,'Придельники с 2022'!$B$4:$X$28,'Форма 1'!AF$8),"")</f>
        <v/>
      </c>
      <c r="P2623" s="87"/>
      <c r="Q2623" s="103" t="str">
        <f>IF(ISNUMBER('Форма 1'!AH2623),'Форма 1'!$H2623*VLOOKUP('Форма 1'!$F2623,'Придельники с 2022'!$B$4:$X$28,'Форма 1'!AH$8),"")</f>
        <v/>
      </c>
      <c r="R2623" s="103" t="str">
        <f>IF(ISNUMBER('Форма 1'!AI2623),'Форма 1'!$H2623*VLOOKUP('Форма 1'!$F2623,'Придельники с 2022'!$B$4:$X$28,'Форма 1'!AI$8),"")</f>
        <v/>
      </c>
      <c r="S2623" s="103" t="str">
        <f>IF(ISNUMBER('Форма 1'!AJ2623),'Форма 1'!$H2623*VLOOKUP('Форма 1'!$F2623,'Придельники с 2022'!$B$4:$X$28,'Форма 1'!AJ$8),"")</f>
        <v/>
      </c>
      <c r="T2623" s="88"/>
    </row>
    <row r="2624" spans="1:20">
      <c r="A2624" s="188">
        <f t="shared" si="217"/>
        <v>37</v>
      </c>
      <c r="B2624" s="189" t="s">
        <v>2565</v>
      </c>
      <c r="C2624" s="99">
        <f t="shared" si="219"/>
        <v>34021371.755999997</v>
      </c>
      <c r="D2624" s="103" t="str">
        <f>IF(ISNUMBER('Форма 1'!U2624),'Форма 1'!$H2624*VLOOKUP('Форма 1'!$F2624,'Придельники с 2022'!$B$4:$X$28,'Форма 1'!U$8),"")</f>
        <v/>
      </c>
      <c r="E2624" s="103" t="str">
        <f>IF(ISNUMBER('Форма 1'!V2624),'Форма 1'!$H2624*VLOOKUP('Форма 1'!$F2624,'Придельники с 2022'!$B$4:$X$28,'Форма 1'!V$8),"")</f>
        <v/>
      </c>
      <c r="F2624" s="103" t="str">
        <f>IF(ISNUMBER('Форма 1'!W2624),'Форма 1'!$H2624*VLOOKUP('Форма 1'!$F2624,'Придельники с 2022'!$B$4:$X$28,'Форма 1'!W$8),"")</f>
        <v/>
      </c>
      <c r="G2624" s="103" t="str">
        <f>IF(ISNUMBER('Форма 1'!X2624),'Форма 1'!$H2624*VLOOKUP('Форма 1'!$F2624,'Придельники с 2022'!$B$4:$X$28,'Форма 1'!X$8),"")</f>
        <v/>
      </c>
      <c r="H2624" s="103" t="str">
        <f>IF(ISNUMBER('Форма 1'!Y2624),'Форма 1'!$H2624*VLOOKUP('Форма 1'!$F2624,'Придельники с 2022'!$B$4:$X$28,'Форма 1'!Y$8),"")</f>
        <v/>
      </c>
      <c r="I2624" s="103" t="str">
        <f>IF(ISNUMBER('Форма 1'!Z2624),'Форма 1'!$H2624*VLOOKUP('Форма 1'!$F2624,'Придельники с 2022'!$B$4:$X$28,'Форма 1'!Z$8),"")</f>
        <v/>
      </c>
      <c r="J2624" s="103" t="str">
        <f>IF(ISNUMBER('Форма 1'!AA2624),'Форма 1'!$H2624*VLOOKUP('Форма 1'!$F2624,'Придельники с 2022'!$B$4:$X$28,'Форма 1'!AA$8),"")</f>
        <v/>
      </c>
      <c r="K2624" s="90"/>
      <c r="L2624" s="87"/>
      <c r="M2624" s="103">
        <f>IF(ISNUMBER('Форма 1'!AD2624),'Форма 1'!$H2624*VLOOKUP('Форма 1'!$F2624,'Придельники с 2022'!$B$4:$X$28,'Форма 1'!AD$8),"")</f>
        <v>21135212.245999999</v>
      </c>
      <c r="N2624" s="103">
        <f>IF(ISBLANK('Форма 1'!$AE2624),"",IF('Форма 1'!$AE2624=1,'Форма 1'!$H2624*VLOOKUP('Форма 1'!$F2624,'Придельники с 2022'!$B$4:$X$28,'Форма 1'!$AE$8,0),IF('Форма 1'!$AE2624=2,'Форма 1'!$H2624*VLOOKUP('Форма 1'!$F2624,'Придельники с 2022'!$B$4:$X$28,13,0),IF('Форма 1'!$AE2624=3,'Форма 1'!$H2624*VLOOKUP('Форма 1'!$F2624,'Придельники с 2022'!$B$4:$X$28,12,0)))))</f>
        <v>12886159.51</v>
      </c>
      <c r="O2624" s="103" t="str">
        <f>IF(ISNUMBER('Форма 1'!AF2624),'Форма 1'!$H2624*VLOOKUP('Форма 1'!$F2624,'Придельники с 2022'!$B$4:$X$28,'Форма 1'!AF$8),"")</f>
        <v/>
      </c>
      <c r="P2624" s="87"/>
      <c r="Q2624" s="103" t="str">
        <f>IF(ISNUMBER('Форма 1'!AH2624),'Форма 1'!$H2624*VLOOKUP('Форма 1'!$F2624,'Придельники с 2022'!$B$4:$X$28,'Форма 1'!AH$8),"")</f>
        <v/>
      </c>
      <c r="R2624" s="103" t="str">
        <f>IF(ISNUMBER('Форма 1'!AI2624),'Форма 1'!$H2624*VLOOKUP('Форма 1'!$F2624,'Придельники с 2022'!$B$4:$X$28,'Форма 1'!AI$8),"")</f>
        <v/>
      </c>
      <c r="S2624" s="103" t="str">
        <f>IF(ISNUMBER('Форма 1'!AJ2624),'Форма 1'!$H2624*VLOOKUP('Форма 1'!$F2624,'Придельники с 2022'!$B$4:$X$28,'Форма 1'!AJ$8),"")</f>
        <v/>
      </c>
      <c r="T2624" s="88"/>
    </row>
    <row r="2625" spans="1:20">
      <c r="A2625" s="188">
        <f t="shared" si="217"/>
        <v>38</v>
      </c>
      <c r="B2625" s="189" t="s">
        <v>2566</v>
      </c>
      <c r="C2625" s="99">
        <f t="shared" si="219"/>
        <v>502601.08799999999</v>
      </c>
      <c r="D2625" s="103" t="str">
        <f>IF(ISNUMBER('Форма 1'!U2625),'Форма 1'!$H2625*VLOOKUP('Форма 1'!$F2625,'Придельники с 2022'!$B$4:$X$28,'Форма 1'!U$8),"")</f>
        <v/>
      </c>
      <c r="E2625" s="103" t="str">
        <f>IF(ISNUMBER('Форма 1'!V2625),'Форма 1'!$H2625*VLOOKUP('Форма 1'!$F2625,'Придельники с 2022'!$B$4:$X$28,'Форма 1'!V$8),"")</f>
        <v/>
      </c>
      <c r="F2625" s="103" t="str">
        <f>IF(ISNUMBER('Форма 1'!W2625),'Форма 1'!$H2625*VLOOKUP('Форма 1'!$F2625,'Придельники с 2022'!$B$4:$X$28,'Форма 1'!W$8),"")</f>
        <v/>
      </c>
      <c r="G2625" s="103" t="str">
        <f>IF(ISNUMBER('Форма 1'!X2625),'Форма 1'!$H2625*VLOOKUP('Форма 1'!$F2625,'Придельники с 2022'!$B$4:$X$28,'Форма 1'!X$8),"")</f>
        <v/>
      </c>
      <c r="H2625" s="103" t="str">
        <f>IF(ISNUMBER('Форма 1'!Y2625),'Форма 1'!$H2625*VLOOKUP('Форма 1'!$F2625,'Придельники с 2022'!$B$4:$X$28,'Форма 1'!Y$8),"")</f>
        <v/>
      </c>
      <c r="I2625" s="103" t="str">
        <f>IF(ISNUMBER('Форма 1'!Z2625),'Форма 1'!$H2625*VLOOKUP('Форма 1'!$F2625,'Придельники с 2022'!$B$4:$X$28,'Форма 1'!Z$8),"")</f>
        <v/>
      </c>
      <c r="J2625" s="103" t="str">
        <f>IF(ISNUMBER('Форма 1'!AA2625),'Форма 1'!$H2625*VLOOKUP('Форма 1'!$F2625,'Придельники с 2022'!$B$4:$X$28,'Форма 1'!AA$8),"")</f>
        <v/>
      </c>
      <c r="K2625" s="90"/>
      <c r="L2625" s="87"/>
      <c r="M2625" s="103" t="str">
        <f>IF(ISNUMBER('Форма 1'!AD2625),'Форма 1'!$H2625*VLOOKUP('Форма 1'!$F2625,'Придельники с 2022'!$B$4:$X$28,'Форма 1'!AD$8),"")</f>
        <v/>
      </c>
      <c r="N2625" s="103" t="str">
        <f>IF(ISBLANK('Форма 1'!$AE2625),"",IF('Форма 1'!$AE2625=1,'Форма 1'!$H2625*VLOOKUP('Форма 1'!$F2625,'Придельники с 2022'!$B$4:$X$28,'Форма 1'!$AE$8,0),IF('Форма 1'!$AE2625=2,'Форма 1'!$H2625*VLOOKUP('Форма 1'!$F2625,'Придельники с 2022'!$B$4:$X$28,13,0),IF('Форма 1'!$AE2625=3,'Форма 1'!$H2625*VLOOKUP('Форма 1'!$F2625,'Придельники с 2022'!$B$4:$X$28,12,0)))))</f>
        <v/>
      </c>
      <c r="O2625" s="103">
        <f>IF(ISNUMBER('Форма 1'!AF2625),'Форма 1'!$H2625*VLOOKUP('Форма 1'!$F2625,'Придельники с 2022'!$B$4:$X$28,'Форма 1'!AF$8),"")</f>
        <v>502601.08799999999</v>
      </c>
      <c r="P2625" s="87"/>
      <c r="Q2625" s="103" t="str">
        <f>IF(ISNUMBER('Форма 1'!AH2625),'Форма 1'!$H2625*VLOOKUP('Форма 1'!$F2625,'Придельники с 2022'!$B$4:$X$28,'Форма 1'!AH$8),"")</f>
        <v/>
      </c>
      <c r="R2625" s="103" t="str">
        <f>IF(ISNUMBER('Форма 1'!AI2625),'Форма 1'!$H2625*VLOOKUP('Форма 1'!$F2625,'Придельники с 2022'!$B$4:$X$28,'Форма 1'!AI$8),"")</f>
        <v/>
      </c>
      <c r="S2625" s="103" t="str">
        <f>IF(ISNUMBER('Форма 1'!AJ2625),'Форма 1'!$H2625*VLOOKUP('Форма 1'!$F2625,'Придельники с 2022'!$B$4:$X$28,'Форма 1'!AJ$8),"")</f>
        <v/>
      </c>
      <c r="T2625" s="88"/>
    </row>
    <row r="2626" spans="1:20">
      <c r="A2626" s="188">
        <f t="shared" si="217"/>
        <v>39</v>
      </c>
      <c r="B2626" s="189" t="s">
        <v>2567</v>
      </c>
      <c r="C2626" s="99">
        <f t="shared" si="219"/>
        <v>6945355.3130000001</v>
      </c>
      <c r="D2626" s="103" t="str">
        <f>IF(ISNUMBER('Форма 1'!U2626),'Форма 1'!$H2626*VLOOKUP('Форма 1'!$F2626,'Придельники с 2022'!$B$4:$X$28,'Форма 1'!U$8),"")</f>
        <v/>
      </c>
      <c r="E2626" s="103" t="str">
        <f>IF(ISNUMBER('Форма 1'!V2626),'Форма 1'!$H2626*VLOOKUP('Форма 1'!$F2626,'Придельники с 2022'!$B$4:$X$28,'Форма 1'!V$8),"")</f>
        <v/>
      </c>
      <c r="F2626" s="103" t="str">
        <f>IF(ISNUMBER('Форма 1'!W2626),'Форма 1'!$H2626*VLOOKUP('Форма 1'!$F2626,'Придельники с 2022'!$B$4:$X$28,'Форма 1'!W$8),"")</f>
        <v/>
      </c>
      <c r="G2626" s="103" t="str">
        <f>IF(ISNUMBER('Форма 1'!X2626),'Форма 1'!$H2626*VLOOKUP('Форма 1'!$F2626,'Придельники с 2022'!$B$4:$X$28,'Форма 1'!X$8),"")</f>
        <v/>
      </c>
      <c r="H2626" s="103" t="str">
        <f>IF(ISNUMBER('Форма 1'!Y2626),'Форма 1'!$H2626*VLOOKUP('Форма 1'!$F2626,'Придельники с 2022'!$B$4:$X$28,'Форма 1'!Y$8),"")</f>
        <v/>
      </c>
      <c r="I2626" s="103" t="str">
        <f>IF(ISNUMBER('Форма 1'!Z2626),'Форма 1'!$H2626*VLOOKUP('Форма 1'!$F2626,'Придельники с 2022'!$B$4:$X$28,'Форма 1'!Z$8),"")</f>
        <v/>
      </c>
      <c r="J2626" s="103" t="str">
        <f>IF(ISNUMBER('Форма 1'!AA2626),'Форма 1'!$H2626*VLOOKUP('Форма 1'!$F2626,'Придельники с 2022'!$B$4:$X$28,'Форма 1'!AA$8),"")</f>
        <v/>
      </c>
      <c r="K2626" s="90"/>
      <c r="L2626" s="87"/>
      <c r="M2626" s="103">
        <f>IF(ISNUMBER('Форма 1'!AD2626),'Форма 1'!$H2626*VLOOKUP('Форма 1'!$F2626,'Придельники с 2022'!$B$4:$X$28,'Форма 1'!AD$8),"")</f>
        <v>6945355.3130000001</v>
      </c>
      <c r="N2626" s="103" t="str">
        <f>IF(ISBLANK('Форма 1'!$AE2626),"",IF('Форма 1'!$AE2626=1,'Форма 1'!$H2626*VLOOKUP('Форма 1'!$F2626,'Придельники с 2022'!$B$4:$X$28,'Форма 1'!$AE$8,0),IF('Форма 1'!$AE2626=2,'Форма 1'!$H2626*VLOOKUP('Форма 1'!$F2626,'Придельники с 2022'!$B$4:$X$28,13,0),IF('Форма 1'!$AE2626=3,'Форма 1'!$H2626*VLOOKUP('Форма 1'!$F2626,'Придельники с 2022'!$B$4:$X$28,12,0)))))</f>
        <v/>
      </c>
      <c r="O2626" s="103" t="str">
        <f>IF(ISNUMBER('Форма 1'!AF2626),'Форма 1'!$H2626*VLOOKUP('Форма 1'!$F2626,'Придельники с 2022'!$B$4:$X$28,'Форма 1'!AF$8),"")</f>
        <v/>
      </c>
      <c r="P2626" s="87"/>
      <c r="Q2626" s="103" t="str">
        <f>IF(ISNUMBER('Форма 1'!AH2626),'Форма 1'!$H2626*VLOOKUP('Форма 1'!$F2626,'Придельники с 2022'!$B$4:$X$28,'Форма 1'!AH$8),"")</f>
        <v/>
      </c>
      <c r="R2626" s="103" t="str">
        <f>IF(ISNUMBER('Форма 1'!AI2626),'Форма 1'!$H2626*VLOOKUP('Форма 1'!$F2626,'Придельники с 2022'!$B$4:$X$28,'Форма 1'!AI$8),"")</f>
        <v/>
      </c>
      <c r="S2626" s="103" t="str">
        <f>IF(ISNUMBER('Форма 1'!AJ2626),'Форма 1'!$H2626*VLOOKUP('Форма 1'!$F2626,'Придельники с 2022'!$B$4:$X$28,'Форма 1'!AJ$8),"")</f>
        <v/>
      </c>
      <c r="T2626" s="88"/>
    </row>
    <row r="2627" spans="1:20">
      <c r="A2627" s="188">
        <f t="shared" si="217"/>
        <v>40</v>
      </c>
      <c r="B2627" s="189" t="s">
        <v>2568</v>
      </c>
      <c r="C2627" s="99">
        <f t="shared" si="219"/>
        <v>4124969.5239999997</v>
      </c>
      <c r="D2627" s="103" t="str">
        <f>IF(ISNUMBER('Форма 1'!U2627),'Форма 1'!$H2627*VLOOKUP('Форма 1'!$F2627,'Придельники с 2022'!$B$4:$X$28,'Форма 1'!U$8),"")</f>
        <v/>
      </c>
      <c r="E2627" s="103" t="str">
        <f>IF(ISNUMBER('Форма 1'!V2627),'Форма 1'!$H2627*VLOOKUP('Форма 1'!$F2627,'Придельники с 2022'!$B$4:$X$28,'Форма 1'!V$8),"")</f>
        <v/>
      </c>
      <c r="F2627" s="103" t="str">
        <f>IF(ISNUMBER('Форма 1'!W2627),'Форма 1'!$H2627*VLOOKUP('Форма 1'!$F2627,'Придельники с 2022'!$B$4:$X$28,'Форма 1'!W$8),"")</f>
        <v/>
      </c>
      <c r="G2627" s="103" t="str">
        <f>IF(ISNUMBER('Форма 1'!X2627),'Форма 1'!$H2627*VLOOKUP('Форма 1'!$F2627,'Придельники с 2022'!$B$4:$X$28,'Форма 1'!X$8),"")</f>
        <v/>
      </c>
      <c r="H2627" s="103" t="str">
        <f>IF(ISNUMBER('Форма 1'!Y2627),'Форма 1'!$H2627*VLOOKUP('Форма 1'!$F2627,'Придельники с 2022'!$B$4:$X$28,'Форма 1'!Y$8),"")</f>
        <v/>
      </c>
      <c r="I2627" s="103" t="str">
        <f>IF(ISNUMBER('Форма 1'!Z2627),'Форма 1'!$H2627*VLOOKUP('Форма 1'!$F2627,'Придельники с 2022'!$B$4:$X$28,'Форма 1'!Z$8),"")</f>
        <v/>
      </c>
      <c r="J2627" s="103" t="str">
        <f>IF(ISNUMBER('Форма 1'!AA2627),'Форма 1'!$H2627*VLOOKUP('Форма 1'!$F2627,'Придельники с 2022'!$B$4:$X$28,'Форма 1'!AA$8),"")</f>
        <v/>
      </c>
      <c r="K2627" s="90"/>
      <c r="L2627" s="87"/>
      <c r="M2627" s="103">
        <f>IF(ISNUMBER('Форма 1'!AD2627),'Форма 1'!$H2627*VLOOKUP('Форма 1'!$F2627,'Придельники с 2022'!$B$4:$X$28,'Форма 1'!AD$8),"")</f>
        <v>4124969.5239999997</v>
      </c>
      <c r="N2627" s="103" t="str">
        <f>IF(ISBLANK('Форма 1'!$AE2627),"",IF('Форма 1'!$AE2627=1,'Форма 1'!$H2627*VLOOKUP('Форма 1'!$F2627,'Придельники с 2022'!$B$4:$X$28,'Форма 1'!$AE$8,0),IF('Форма 1'!$AE2627=2,'Форма 1'!$H2627*VLOOKUP('Форма 1'!$F2627,'Придельники с 2022'!$B$4:$X$28,13,0),IF('Форма 1'!$AE2627=3,'Форма 1'!$H2627*VLOOKUP('Форма 1'!$F2627,'Придельники с 2022'!$B$4:$X$28,12,0)))))</f>
        <v/>
      </c>
      <c r="O2627" s="103" t="str">
        <f>IF(ISNUMBER('Форма 1'!AF2627),'Форма 1'!$H2627*VLOOKUP('Форма 1'!$F2627,'Придельники с 2022'!$B$4:$X$28,'Форма 1'!AF$8),"")</f>
        <v/>
      </c>
      <c r="P2627" s="87"/>
      <c r="Q2627" s="103" t="str">
        <f>IF(ISNUMBER('Форма 1'!AH2627),'Форма 1'!$H2627*VLOOKUP('Форма 1'!$F2627,'Придельники с 2022'!$B$4:$X$28,'Форма 1'!AH$8),"")</f>
        <v/>
      </c>
      <c r="R2627" s="103" t="str">
        <f>IF(ISNUMBER('Форма 1'!AI2627),'Форма 1'!$H2627*VLOOKUP('Форма 1'!$F2627,'Придельники с 2022'!$B$4:$X$28,'Форма 1'!AI$8),"")</f>
        <v/>
      </c>
      <c r="S2627" s="103" t="str">
        <f>IF(ISNUMBER('Форма 1'!AJ2627),'Форма 1'!$H2627*VLOOKUP('Форма 1'!$F2627,'Придельники с 2022'!$B$4:$X$28,'Форма 1'!AJ$8),"")</f>
        <v/>
      </c>
      <c r="T2627" s="88"/>
    </row>
    <row r="2628" spans="1:20">
      <c r="A2628" s="188">
        <f t="shared" ref="A2628:A2691" si="220">A2627+1</f>
        <v>41</v>
      </c>
      <c r="B2628" s="189" t="s">
        <v>2569</v>
      </c>
      <c r="C2628" s="99">
        <f t="shared" si="219"/>
        <v>11338719.84</v>
      </c>
      <c r="D2628" s="103">
        <f>IF(ISNUMBER('Форма 1'!U2628),'Форма 1'!$H2628*VLOOKUP('Форма 1'!$F2628,'Придельники с 2022'!$B$4:$X$28,'Форма 1'!U$8),"")</f>
        <v>317110.24800000002</v>
      </c>
      <c r="E2628" s="103">
        <f>IF(ISNUMBER('Форма 1'!V2628),'Форма 1'!$H2628*VLOOKUP('Форма 1'!$F2628,'Придельники с 2022'!$B$4:$X$28,'Форма 1'!V$8),"")</f>
        <v>3598611.4080000003</v>
      </c>
      <c r="F2628" s="103" t="str">
        <f>IF(ISNUMBER('Форма 1'!W2628),'Форма 1'!$H2628*VLOOKUP('Форма 1'!$F2628,'Придельники с 2022'!$B$4:$X$28,'Форма 1'!W$8),"")</f>
        <v/>
      </c>
      <c r="G2628" s="103" t="str">
        <f>IF(ISNUMBER('Форма 1'!X2628),'Форма 1'!$H2628*VLOOKUP('Форма 1'!$F2628,'Придельники с 2022'!$B$4:$X$28,'Форма 1'!X$8),"")</f>
        <v/>
      </c>
      <c r="H2628" s="103" t="str">
        <f>IF(ISNUMBER('Форма 1'!Y2628),'Форма 1'!$H2628*VLOOKUP('Форма 1'!$F2628,'Придельники с 2022'!$B$4:$X$28,'Форма 1'!Y$8),"")</f>
        <v/>
      </c>
      <c r="I2628" s="103">
        <f>IF(ISNUMBER('Форма 1'!Z2628),'Форма 1'!$H2628*VLOOKUP('Форма 1'!$F2628,'Придельники с 2022'!$B$4:$X$28,'Форма 1'!Z$8),"")</f>
        <v>276180.91199999995</v>
      </c>
      <c r="J2628" s="103" t="str">
        <f>IF(ISNUMBER('Форма 1'!AA2628),'Форма 1'!$H2628*VLOOKUP('Форма 1'!$F2628,'Придельники с 2022'!$B$4:$X$28,'Форма 1'!AA$8),"")</f>
        <v/>
      </c>
      <c r="K2628" s="90"/>
      <c r="L2628" s="87"/>
      <c r="M2628" s="103">
        <f>IF(ISNUMBER('Форма 1'!AD2628),'Форма 1'!$H2628*VLOOKUP('Форма 1'!$F2628,'Придельники с 2022'!$B$4:$X$28,'Форма 1'!AD$8),"")</f>
        <v>4094385.8759999997</v>
      </c>
      <c r="N2628" s="103">
        <f>IF(ISBLANK('Форма 1'!$AE2628),"",IF('Форма 1'!$AE2628=1,'Форма 1'!$H2628*VLOOKUP('Форма 1'!$F2628,'Придельники с 2022'!$B$4:$X$28,'Форма 1'!$AE$8,0),IF('Форма 1'!$AE2628=2,'Форма 1'!$H2628*VLOOKUP('Форма 1'!$F2628,'Придельники с 2022'!$B$4:$X$28,13,0),IF('Форма 1'!$AE2628=3,'Форма 1'!$H2628*VLOOKUP('Форма 1'!$F2628,'Придельники с 2022'!$B$4:$X$28,12,0)))))</f>
        <v>2496351.0599999996</v>
      </c>
      <c r="O2628" s="103">
        <f>IF(ISNUMBER('Форма 1'!AF2628),'Форма 1'!$H2628*VLOOKUP('Форма 1'!$F2628,'Придельники с 2022'!$B$4:$X$28,'Форма 1'!AF$8),"")</f>
        <v>556080.33600000001</v>
      </c>
      <c r="P2628" s="87"/>
      <c r="Q2628" s="103" t="str">
        <f>IF(ISNUMBER('Форма 1'!AH2628),'Форма 1'!$H2628*VLOOKUP('Форма 1'!$F2628,'Придельники с 2022'!$B$4:$X$28,'Форма 1'!AH$8),"")</f>
        <v/>
      </c>
      <c r="R2628" s="103" t="str">
        <f>IF(ISNUMBER('Форма 1'!AI2628),'Форма 1'!$H2628*VLOOKUP('Форма 1'!$F2628,'Придельники с 2022'!$B$4:$X$28,'Форма 1'!AI$8),"")</f>
        <v/>
      </c>
      <c r="S2628" s="103" t="str">
        <f>IF(ISNUMBER('Форма 1'!AJ2628),'Форма 1'!$H2628*VLOOKUP('Форма 1'!$F2628,'Придельники с 2022'!$B$4:$X$28,'Форма 1'!AJ$8),"")</f>
        <v/>
      </c>
      <c r="T2628" s="88"/>
    </row>
    <row r="2629" spans="1:20">
      <c r="A2629" s="188">
        <f t="shared" si="220"/>
        <v>42</v>
      </c>
      <c r="B2629" s="189" t="s">
        <v>2570</v>
      </c>
      <c r="C2629" s="99">
        <f t="shared" si="219"/>
        <v>5952902.9100000001</v>
      </c>
      <c r="D2629" s="103" t="str">
        <f>IF(ISNUMBER('Форма 1'!U2629),'Форма 1'!$H2629*VLOOKUP('Форма 1'!$F2629,'Придельники с 2022'!$B$4:$X$28,'Форма 1'!U$8),"")</f>
        <v/>
      </c>
      <c r="E2629" s="103" t="str">
        <f>IF(ISNUMBER('Форма 1'!V2629),'Форма 1'!$H2629*VLOOKUP('Форма 1'!$F2629,'Придельники с 2022'!$B$4:$X$28,'Форма 1'!V$8),"")</f>
        <v/>
      </c>
      <c r="F2629" s="103" t="str">
        <f>IF(ISNUMBER('Форма 1'!W2629),'Форма 1'!$H2629*VLOOKUP('Форма 1'!$F2629,'Придельники с 2022'!$B$4:$X$28,'Форма 1'!W$8),"")</f>
        <v/>
      </c>
      <c r="G2629" s="103" t="str">
        <f>IF(ISNUMBER('Форма 1'!X2629),'Форма 1'!$H2629*VLOOKUP('Форма 1'!$F2629,'Придельники с 2022'!$B$4:$X$28,'Форма 1'!X$8),"")</f>
        <v/>
      </c>
      <c r="H2629" s="103" t="str">
        <f>IF(ISNUMBER('Форма 1'!Y2629),'Форма 1'!$H2629*VLOOKUP('Форма 1'!$F2629,'Придельники с 2022'!$B$4:$X$28,'Форма 1'!Y$8),"")</f>
        <v/>
      </c>
      <c r="I2629" s="103" t="str">
        <f>IF(ISNUMBER('Форма 1'!Z2629),'Форма 1'!$H2629*VLOOKUP('Форма 1'!$F2629,'Придельники с 2022'!$B$4:$X$28,'Форма 1'!Z$8),"")</f>
        <v/>
      </c>
      <c r="J2629" s="103" t="str">
        <f>IF(ISNUMBER('Форма 1'!AA2629),'Форма 1'!$H2629*VLOOKUP('Форма 1'!$F2629,'Придельники с 2022'!$B$4:$X$28,'Форма 1'!AA$8),"")</f>
        <v/>
      </c>
      <c r="K2629" s="90"/>
      <c r="L2629" s="87"/>
      <c r="M2629" s="103" t="str">
        <f>IF(ISNUMBER('Форма 1'!AD2629),'Форма 1'!$H2629*VLOOKUP('Форма 1'!$F2629,'Придельники с 2022'!$B$4:$X$28,'Форма 1'!AD$8),"")</f>
        <v/>
      </c>
      <c r="N2629" s="103" t="str">
        <f>IF(ISBLANK('Форма 1'!$AE2629),"",IF('Форма 1'!$AE2629=1,'Форма 1'!$H2629*VLOOKUP('Форма 1'!$F2629,'Придельники с 2022'!$B$4:$X$28,'Форма 1'!$AE$8,0),IF('Форма 1'!$AE2629=2,'Форма 1'!$H2629*VLOOKUP('Форма 1'!$F2629,'Придельники с 2022'!$B$4:$X$28,13,0),IF('Форма 1'!$AE2629=3,'Форма 1'!$H2629*VLOOKUP('Форма 1'!$F2629,'Придельники с 2022'!$B$4:$X$28,12,0)))))</f>
        <v/>
      </c>
      <c r="O2629" s="103" t="str">
        <f>IF(ISNUMBER('Форма 1'!AF2629),'Форма 1'!$H2629*VLOOKUP('Форма 1'!$F2629,'Придельники с 2022'!$B$4:$X$28,'Форма 1'!AF$8),"")</f>
        <v/>
      </c>
      <c r="P2629" s="87"/>
      <c r="Q2629" s="103">
        <f>IF(ISNUMBER('Форма 1'!AH2629),'Форма 1'!$H2629*VLOOKUP('Форма 1'!$F2629,'Придельники с 2022'!$B$4:$X$28,'Форма 1'!AH$8),"")</f>
        <v>5952902.9100000001</v>
      </c>
      <c r="R2629" s="103" t="str">
        <f>IF(ISNUMBER('Форма 1'!AI2629),'Форма 1'!$H2629*VLOOKUP('Форма 1'!$F2629,'Придельники с 2022'!$B$4:$X$28,'Форма 1'!AI$8),"")</f>
        <v/>
      </c>
      <c r="S2629" s="103" t="str">
        <f>IF(ISNUMBER('Форма 1'!AJ2629),'Форма 1'!$H2629*VLOOKUP('Форма 1'!$F2629,'Придельники с 2022'!$B$4:$X$28,'Форма 1'!AJ$8),"")</f>
        <v/>
      </c>
      <c r="T2629" s="88"/>
    </row>
    <row r="2630" spans="1:20">
      <c r="A2630" s="188">
        <f t="shared" si="220"/>
        <v>43</v>
      </c>
      <c r="B2630" s="189" t="s">
        <v>2571</v>
      </c>
      <c r="C2630" s="99">
        <f t="shared" si="219"/>
        <v>5359760.2880000006</v>
      </c>
      <c r="D2630" s="103">
        <f>IF(ISNUMBER('Форма 1'!U2630),'Форма 1'!$H2630*VLOOKUP('Форма 1'!$F2630,'Придельники с 2022'!$B$4:$X$28,'Форма 1'!U$8),"")</f>
        <v>313261.10399999999</v>
      </c>
      <c r="E2630" s="103">
        <f>IF(ISNUMBER('Форма 1'!V2630),'Форма 1'!$H2630*VLOOKUP('Форма 1'!$F2630,'Придельники с 2022'!$B$4:$X$28,'Форма 1'!V$8),"")</f>
        <v>3554930.7840000005</v>
      </c>
      <c r="F2630" s="103">
        <f>IF(ISNUMBER('Форма 1'!W2630),'Форма 1'!$H2630*VLOOKUP('Форма 1'!$F2630,'Придельники с 2022'!$B$4:$X$28,'Форма 1'!W$8),"")</f>
        <v>565729.52799999993</v>
      </c>
      <c r="G2630" s="103">
        <f>IF(ISNUMBER('Форма 1'!X2630),'Форма 1'!$H2630*VLOOKUP('Форма 1'!$F2630,'Придельники с 2022'!$B$4:$X$28,'Форма 1'!X$8),"")</f>
        <v>159889.19200000001</v>
      </c>
      <c r="H2630" s="103">
        <f>IF(ISNUMBER('Форма 1'!Y2630),'Форма 1'!$H2630*VLOOKUP('Форма 1'!$F2630,'Придельники с 2022'!$B$4:$X$28,'Форма 1'!Y$8),"")</f>
        <v>493121.10399999999</v>
      </c>
      <c r="I2630" s="103">
        <f>IF(ISNUMBER('Форма 1'!Z2630),'Форма 1'!$H2630*VLOOKUP('Форма 1'!$F2630,'Придельники с 2022'!$B$4:$X$28,'Форма 1'!Z$8),"")</f>
        <v>272828.57599999994</v>
      </c>
      <c r="J2630" s="103" t="str">
        <f>IF(ISNUMBER('Форма 1'!AA2630),'Форма 1'!$H2630*VLOOKUP('Форма 1'!$F2630,'Придельники с 2022'!$B$4:$X$28,'Форма 1'!AA$8),"")</f>
        <v/>
      </c>
      <c r="K2630" s="90"/>
      <c r="L2630" s="87"/>
      <c r="M2630" s="103" t="str">
        <f>IF(ISNUMBER('Форма 1'!AD2630),'Форма 1'!$H2630*VLOOKUP('Форма 1'!$F2630,'Придельники с 2022'!$B$4:$X$28,'Форма 1'!AD$8),"")</f>
        <v/>
      </c>
      <c r="N2630" s="103" t="str">
        <f>IF(ISBLANK('Форма 1'!$AE2630),"",IF('Форма 1'!$AE2630=1,'Форма 1'!$H2630*VLOOKUP('Форма 1'!$F2630,'Придельники с 2022'!$B$4:$X$28,'Форма 1'!$AE$8,0),IF('Форма 1'!$AE2630=2,'Форма 1'!$H2630*VLOOKUP('Форма 1'!$F2630,'Придельники с 2022'!$B$4:$X$28,13,0),IF('Форма 1'!$AE2630=3,'Форма 1'!$H2630*VLOOKUP('Форма 1'!$F2630,'Придельники с 2022'!$B$4:$X$28,12,0)))))</f>
        <v/>
      </c>
      <c r="O2630" s="103" t="str">
        <f>IF(ISNUMBER('Форма 1'!AF2630),'Форма 1'!$H2630*VLOOKUP('Форма 1'!$F2630,'Придельники с 2022'!$B$4:$X$28,'Форма 1'!AF$8),"")</f>
        <v/>
      </c>
      <c r="P2630" s="87"/>
      <c r="Q2630" s="103" t="str">
        <f>IF(ISNUMBER('Форма 1'!AH2630),'Форма 1'!$H2630*VLOOKUP('Форма 1'!$F2630,'Придельники с 2022'!$B$4:$X$28,'Форма 1'!AH$8),"")</f>
        <v/>
      </c>
      <c r="R2630" s="103" t="str">
        <f>IF(ISNUMBER('Форма 1'!AI2630),'Форма 1'!$H2630*VLOOKUP('Форма 1'!$F2630,'Придельники с 2022'!$B$4:$X$28,'Форма 1'!AI$8),"")</f>
        <v/>
      </c>
      <c r="S2630" s="103" t="str">
        <f>IF(ISNUMBER('Форма 1'!AJ2630),'Форма 1'!$H2630*VLOOKUP('Форма 1'!$F2630,'Придельники с 2022'!$B$4:$X$28,'Форма 1'!AJ$8),"")</f>
        <v/>
      </c>
      <c r="T2630" s="88"/>
    </row>
    <row r="2631" spans="1:20">
      <c r="A2631" s="188">
        <f t="shared" si="220"/>
        <v>44</v>
      </c>
      <c r="B2631" s="189" t="s">
        <v>2572</v>
      </c>
      <c r="C2631" s="99">
        <f t="shared" si="219"/>
        <v>5516804.3040000014</v>
      </c>
      <c r="D2631" s="103">
        <f>IF(ISNUMBER('Форма 1'!U2631),'Форма 1'!$H2631*VLOOKUP('Форма 1'!$F2631,'Придельники с 2022'!$B$4:$X$28,'Форма 1'!U$8),"")</f>
        <v>322439.83200000005</v>
      </c>
      <c r="E2631" s="103">
        <f>IF(ISNUMBER('Форма 1'!V2631),'Форма 1'!$H2631*VLOOKUP('Форма 1'!$F2631,'Придельники с 2022'!$B$4:$X$28,'Форма 1'!V$8),"")</f>
        <v>3659092.2720000003</v>
      </c>
      <c r="F2631" s="103">
        <f>IF(ISNUMBER('Форма 1'!W2631),'Форма 1'!$H2631*VLOOKUP('Форма 1'!$F2631,'Придельники с 2022'!$B$4:$X$28,'Форма 1'!W$8),"")</f>
        <v>582305.72400000005</v>
      </c>
      <c r="G2631" s="103">
        <f>IF(ISNUMBER('Форма 1'!X2631),'Форма 1'!$H2631*VLOOKUP('Форма 1'!$F2631,'Придельники с 2022'!$B$4:$X$28,'Форма 1'!X$8),"")</f>
        <v>164574.03600000002</v>
      </c>
      <c r="H2631" s="103">
        <f>IF(ISNUMBER('Форма 1'!Y2631),'Форма 1'!$H2631*VLOOKUP('Форма 1'!$F2631,'Придельники с 2022'!$B$4:$X$28,'Форма 1'!Y$8),"")</f>
        <v>507569.83200000005</v>
      </c>
      <c r="I2631" s="103">
        <f>IF(ISNUMBER('Форма 1'!Z2631),'Форма 1'!$H2631*VLOOKUP('Форма 1'!$F2631,'Придельники с 2022'!$B$4:$X$28,'Форма 1'!Z$8),"")</f>
        <v>280822.60800000001</v>
      </c>
      <c r="J2631" s="103" t="str">
        <f>IF(ISNUMBER('Форма 1'!AA2631),'Форма 1'!$H2631*VLOOKUP('Форма 1'!$F2631,'Придельники с 2022'!$B$4:$X$28,'Форма 1'!AA$8),"")</f>
        <v/>
      </c>
      <c r="K2631" s="90"/>
      <c r="L2631" s="87"/>
      <c r="M2631" s="103" t="str">
        <f>IF(ISNUMBER('Форма 1'!AD2631),'Форма 1'!$H2631*VLOOKUP('Форма 1'!$F2631,'Придельники с 2022'!$B$4:$X$28,'Форма 1'!AD$8),"")</f>
        <v/>
      </c>
      <c r="N2631" s="103" t="str">
        <f>IF(ISBLANK('Форма 1'!$AE2631),"",IF('Форма 1'!$AE2631=1,'Форма 1'!$H2631*VLOOKUP('Форма 1'!$F2631,'Придельники с 2022'!$B$4:$X$28,'Форма 1'!$AE$8,0),IF('Форма 1'!$AE2631=2,'Форма 1'!$H2631*VLOOKUP('Форма 1'!$F2631,'Придельники с 2022'!$B$4:$X$28,13,0),IF('Форма 1'!$AE2631=3,'Форма 1'!$H2631*VLOOKUP('Форма 1'!$F2631,'Придельники с 2022'!$B$4:$X$28,12,0)))))</f>
        <v/>
      </c>
      <c r="O2631" s="103" t="str">
        <f>IF(ISNUMBER('Форма 1'!AF2631),'Форма 1'!$H2631*VLOOKUP('Форма 1'!$F2631,'Придельники с 2022'!$B$4:$X$28,'Форма 1'!AF$8),"")</f>
        <v/>
      </c>
      <c r="P2631" s="87"/>
      <c r="Q2631" s="103" t="str">
        <f>IF(ISNUMBER('Форма 1'!AH2631),'Форма 1'!$H2631*VLOOKUP('Форма 1'!$F2631,'Придельники с 2022'!$B$4:$X$28,'Форма 1'!AH$8),"")</f>
        <v/>
      </c>
      <c r="R2631" s="103" t="str">
        <f>IF(ISNUMBER('Форма 1'!AI2631),'Форма 1'!$H2631*VLOOKUP('Форма 1'!$F2631,'Придельники с 2022'!$B$4:$X$28,'Форма 1'!AI$8),"")</f>
        <v/>
      </c>
      <c r="S2631" s="103" t="str">
        <f>IF(ISNUMBER('Форма 1'!AJ2631),'Форма 1'!$H2631*VLOOKUP('Форма 1'!$F2631,'Придельники с 2022'!$B$4:$X$28,'Форма 1'!AJ$8),"")</f>
        <v/>
      </c>
      <c r="T2631" s="88"/>
    </row>
    <row r="2632" spans="1:20">
      <c r="A2632" s="188">
        <f t="shared" si="220"/>
        <v>45</v>
      </c>
      <c r="B2632" s="189" t="s">
        <v>2573</v>
      </c>
      <c r="C2632" s="99">
        <f t="shared" si="219"/>
        <v>13937656.419999998</v>
      </c>
      <c r="D2632" s="103">
        <f>IF(ISNUMBER('Форма 1'!U2632),'Форма 1'!$H2632*VLOOKUP('Форма 1'!$F2632,'Придельники с 2022'!$B$4:$X$28,'Форма 1'!U$8),"")</f>
        <v>814612.11</v>
      </c>
      <c r="E2632" s="103">
        <f>IF(ISNUMBER('Форма 1'!V2632),'Форма 1'!$H2632*VLOOKUP('Форма 1'!$F2632,'Придельники с 2022'!$B$4:$X$28,'Форма 1'!V$8),"")</f>
        <v>9244332.0600000005</v>
      </c>
      <c r="F2632" s="103">
        <f>IF(ISNUMBER('Форма 1'!W2632),'Форма 1'!$H2632*VLOOKUP('Форма 1'!$F2632,'Придельники с 2022'!$B$4:$X$28,'Форма 1'!W$8),"")</f>
        <v>1471137.395</v>
      </c>
      <c r="G2632" s="103">
        <f>IF(ISNUMBER('Форма 1'!X2632),'Форма 1'!$H2632*VLOOKUP('Форма 1'!$F2632,'Придельники с 2022'!$B$4:$X$28,'Форма 1'!X$8),"")</f>
        <v>415779.90500000003</v>
      </c>
      <c r="H2632" s="103">
        <f>IF(ISNUMBER('Форма 1'!Y2632),'Форма 1'!$H2632*VLOOKUP('Форма 1'!$F2632,'Придельники с 2022'!$B$4:$X$28,'Форма 1'!Y$8),"")</f>
        <v>1282324.6100000001</v>
      </c>
      <c r="I2632" s="103">
        <f>IF(ISNUMBER('Форма 1'!Z2632),'Форма 1'!$H2632*VLOOKUP('Форма 1'!$F2632,'Придельники с 2022'!$B$4:$X$28,'Форма 1'!Z$8),"")</f>
        <v>709470.34</v>
      </c>
      <c r="J2632" s="103" t="str">
        <f>IF(ISNUMBER('Форма 1'!AA2632),'Форма 1'!$H2632*VLOOKUP('Форма 1'!$F2632,'Придельники с 2022'!$B$4:$X$28,'Форма 1'!AA$8),"")</f>
        <v/>
      </c>
      <c r="K2632" s="90"/>
      <c r="L2632" s="87"/>
      <c r="M2632" s="103" t="str">
        <f>IF(ISNUMBER('Форма 1'!AD2632),'Форма 1'!$H2632*VLOOKUP('Форма 1'!$F2632,'Придельники с 2022'!$B$4:$X$28,'Форма 1'!AD$8),"")</f>
        <v/>
      </c>
      <c r="N2632" s="103" t="str">
        <f>IF(ISBLANK('Форма 1'!$AE2632),"",IF('Форма 1'!$AE2632=1,'Форма 1'!$H2632*VLOOKUP('Форма 1'!$F2632,'Придельники с 2022'!$B$4:$X$28,'Форма 1'!$AE$8,0),IF('Форма 1'!$AE2632=2,'Форма 1'!$H2632*VLOOKUP('Форма 1'!$F2632,'Придельники с 2022'!$B$4:$X$28,13,0),IF('Форма 1'!$AE2632=3,'Форма 1'!$H2632*VLOOKUP('Форма 1'!$F2632,'Придельники с 2022'!$B$4:$X$28,12,0)))))</f>
        <v/>
      </c>
      <c r="O2632" s="103" t="str">
        <f>IF(ISNUMBER('Форма 1'!AF2632),'Форма 1'!$H2632*VLOOKUP('Форма 1'!$F2632,'Придельники с 2022'!$B$4:$X$28,'Форма 1'!AF$8),"")</f>
        <v/>
      </c>
      <c r="P2632" s="87"/>
      <c r="Q2632" s="103" t="str">
        <f>IF(ISNUMBER('Форма 1'!AH2632),'Форма 1'!$H2632*VLOOKUP('Форма 1'!$F2632,'Придельники с 2022'!$B$4:$X$28,'Форма 1'!AH$8),"")</f>
        <v/>
      </c>
      <c r="R2632" s="103" t="str">
        <f>IF(ISNUMBER('Форма 1'!AI2632),'Форма 1'!$H2632*VLOOKUP('Форма 1'!$F2632,'Придельники с 2022'!$B$4:$X$28,'Форма 1'!AI$8),"")</f>
        <v/>
      </c>
      <c r="S2632" s="103" t="str">
        <f>IF(ISNUMBER('Форма 1'!AJ2632),'Форма 1'!$H2632*VLOOKUP('Форма 1'!$F2632,'Придельники с 2022'!$B$4:$X$28,'Форма 1'!AJ$8),"")</f>
        <v/>
      </c>
      <c r="T2632" s="88"/>
    </row>
    <row r="2633" spans="1:20">
      <c r="A2633" s="188">
        <f t="shared" si="220"/>
        <v>46</v>
      </c>
      <c r="B2633" s="189" t="s">
        <v>2574</v>
      </c>
      <c r="C2633" s="99">
        <f t="shared" si="219"/>
        <v>13842670.120000003</v>
      </c>
      <c r="D2633" s="103">
        <f>IF(ISNUMBER('Форма 1'!U2633),'Форма 1'!$H2633*VLOOKUP('Форма 1'!$F2633,'Придельники с 2022'!$B$4:$X$28,'Форма 1'!U$8),"")</f>
        <v>809060.46000000008</v>
      </c>
      <c r="E2633" s="103">
        <f>IF(ISNUMBER('Форма 1'!V2633),'Форма 1'!$H2633*VLOOKUP('Форма 1'!$F2633,'Придельники с 2022'!$B$4:$X$28,'Форма 1'!V$8),"")</f>
        <v>9181331.1600000001</v>
      </c>
      <c r="F2633" s="103">
        <f>IF(ISNUMBER('Форма 1'!W2633),'Форма 1'!$H2633*VLOOKUP('Форма 1'!$F2633,'Придельники с 2022'!$B$4:$X$28,'Форма 1'!W$8),"")</f>
        <v>1461111.47</v>
      </c>
      <c r="G2633" s="103">
        <f>IF(ISNUMBER('Форма 1'!X2633),'Форма 1'!$H2633*VLOOKUP('Форма 1'!$F2633,'Придельники с 2022'!$B$4:$X$28,'Форма 1'!X$8),"")</f>
        <v>412946.33</v>
      </c>
      <c r="H2633" s="103">
        <f>IF(ISNUMBER('Форма 1'!Y2633),'Форма 1'!$H2633*VLOOKUP('Форма 1'!$F2633,'Придельники с 2022'!$B$4:$X$28,'Форма 1'!Y$8),"")</f>
        <v>1273585.46</v>
      </c>
      <c r="I2633" s="103">
        <f>IF(ISNUMBER('Форма 1'!Z2633),'Форма 1'!$H2633*VLOOKUP('Форма 1'!$F2633,'Придельники с 2022'!$B$4:$X$28,'Форма 1'!Z$8),"")</f>
        <v>704635.24</v>
      </c>
      <c r="J2633" s="103" t="str">
        <f>IF(ISNUMBER('Форма 1'!AA2633),'Форма 1'!$H2633*VLOOKUP('Форма 1'!$F2633,'Придельники с 2022'!$B$4:$X$28,'Форма 1'!AA$8),"")</f>
        <v/>
      </c>
      <c r="K2633" s="90"/>
      <c r="L2633" s="87"/>
      <c r="M2633" s="103" t="str">
        <f>IF(ISNUMBER('Форма 1'!AD2633),'Форма 1'!$H2633*VLOOKUP('Форма 1'!$F2633,'Придельники с 2022'!$B$4:$X$28,'Форма 1'!AD$8),"")</f>
        <v/>
      </c>
      <c r="N2633" s="103" t="str">
        <f>IF(ISBLANK('Форма 1'!$AE2633),"",IF('Форма 1'!$AE2633=1,'Форма 1'!$H2633*VLOOKUP('Форма 1'!$F2633,'Придельники с 2022'!$B$4:$X$28,'Форма 1'!$AE$8,0),IF('Форма 1'!$AE2633=2,'Форма 1'!$H2633*VLOOKUP('Форма 1'!$F2633,'Придельники с 2022'!$B$4:$X$28,13,0),IF('Форма 1'!$AE2633=3,'Форма 1'!$H2633*VLOOKUP('Форма 1'!$F2633,'Придельники с 2022'!$B$4:$X$28,12,0)))))</f>
        <v/>
      </c>
      <c r="O2633" s="103" t="str">
        <f>IF(ISNUMBER('Форма 1'!AF2633),'Форма 1'!$H2633*VLOOKUP('Форма 1'!$F2633,'Придельники с 2022'!$B$4:$X$28,'Форма 1'!AF$8),"")</f>
        <v/>
      </c>
      <c r="P2633" s="87"/>
      <c r="Q2633" s="103" t="str">
        <f>IF(ISNUMBER('Форма 1'!AH2633),'Форма 1'!$H2633*VLOOKUP('Форма 1'!$F2633,'Придельники с 2022'!$B$4:$X$28,'Форма 1'!AH$8),"")</f>
        <v/>
      </c>
      <c r="R2633" s="103" t="str">
        <f>IF(ISNUMBER('Форма 1'!AI2633),'Форма 1'!$H2633*VLOOKUP('Форма 1'!$F2633,'Придельники с 2022'!$B$4:$X$28,'Форма 1'!AI$8),"")</f>
        <v/>
      </c>
      <c r="S2633" s="103" t="str">
        <f>IF(ISNUMBER('Форма 1'!AJ2633),'Форма 1'!$H2633*VLOOKUP('Форма 1'!$F2633,'Придельники с 2022'!$B$4:$X$28,'Форма 1'!AJ$8),"")</f>
        <v/>
      </c>
      <c r="T2633" s="88"/>
    </row>
    <row r="2634" spans="1:20">
      <c r="A2634" s="188">
        <f t="shared" si="220"/>
        <v>47</v>
      </c>
      <c r="B2634" s="189" t="s">
        <v>2575</v>
      </c>
      <c r="C2634" s="99">
        <f t="shared" si="219"/>
        <v>5374958.0959999999</v>
      </c>
      <c r="D2634" s="103">
        <f>IF(ISNUMBER('Форма 1'!U2634),'Форма 1'!$H2634*VLOOKUP('Форма 1'!$F2634,'Придельники с 2022'!$B$4:$X$28,'Форма 1'!U$8),"")</f>
        <v>314149.36800000002</v>
      </c>
      <c r="E2634" s="103">
        <f>IF(ISNUMBER('Форма 1'!V2634),'Форма 1'!$H2634*VLOOKUP('Форма 1'!$F2634,'Придельники с 2022'!$B$4:$X$28,'Форма 1'!V$8),"")</f>
        <v>3565010.9280000003</v>
      </c>
      <c r="F2634" s="103">
        <f>IF(ISNUMBER('Форма 1'!W2634),'Форма 1'!$H2634*VLOOKUP('Форма 1'!$F2634,'Придельники с 2022'!$B$4:$X$28,'Форма 1'!W$8),"")</f>
        <v>567333.67599999998</v>
      </c>
      <c r="G2634" s="103">
        <f>IF(ISNUMBER('Форма 1'!X2634),'Форма 1'!$H2634*VLOOKUP('Форма 1'!$F2634,'Придельники с 2022'!$B$4:$X$28,'Форма 1'!X$8),"")</f>
        <v>160342.56399999998</v>
      </c>
      <c r="H2634" s="103">
        <f>IF(ISNUMBER('Форма 1'!Y2634),'Форма 1'!$H2634*VLOOKUP('Форма 1'!$F2634,'Придельники с 2022'!$B$4:$X$28,'Форма 1'!Y$8),"")</f>
        <v>494519.36799999996</v>
      </c>
      <c r="I2634" s="103">
        <f>IF(ISNUMBER('Форма 1'!Z2634),'Форма 1'!$H2634*VLOOKUP('Форма 1'!$F2634,'Придельники с 2022'!$B$4:$X$28,'Форма 1'!Z$8),"")</f>
        <v>273602.19199999998</v>
      </c>
      <c r="J2634" s="103" t="str">
        <f>IF(ISNUMBER('Форма 1'!AA2634),'Форма 1'!$H2634*VLOOKUP('Форма 1'!$F2634,'Придельники с 2022'!$B$4:$X$28,'Форма 1'!AA$8),"")</f>
        <v/>
      </c>
      <c r="K2634" s="90"/>
      <c r="L2634" s="87"/>
      <c r="M2634" s="103" t="str">
        <f>IF(ISNUMBER('Форма 1'!AD2634),'Форма 1'!$H2634*VLOOKUP('Форма 1'!$F2634,'Придельники с 2022'!$B$4:$X$28,'Форма 1'!AD$8),"")</f>
        <v/>
      </c>
      <c r="N2634" s="103" t="str">
        <f>IF(ISBLANK('Форма 1'!$AE2634),"",IF('Форма 1'!$AE2634=1,'Форма 1'!$H2634*VLOOKUP('Форма 1'!$F2634,'Придельники с 2022'!$B$4:$X$28,'Форма 1'!$AE$8,0),IF('Форма 1'!$AE2634=2,'Форма 1'!$H2634*VLOOKUP('Форма 1'!$F2634,'Придельники с 2022'!$B$4:$X$28,13,0),IF('Форма 1'!$AE2634=3,'Форма 1'!$H2634*VLOOKUP('Форма 1'!$F2634,'Придельники с 2022'!$B$4:$X$28,12,0)))))</f>
        <v/>
      </c>
      <c r="O2634" s="103" t="str">
        <f>IF(ISNUMBER('Форма 1'!AF2634),'Форма 1'!$H2634*VLOOKUP('Форма 1'!$F2634,'Придельники с 2022'!$B$4:$X$28,'Форма 1'!AF$8),"")</f>
        <v/>
      </c>
      <c r="P2634" s="87"/>
      <c r="Q2634" s="103" t="str">
        <f>IF(ISNUMBER('Форма 1'!AH2634),'Форма 1'!$H2634*VLOOKUP('Форма 1'!$F2634,'Придельники с 2022'!$B$4:$X$28,'Форма 1'!AH$8),"")</f>
        <v/>
      </c>
      <c r="R2634" s="103" t="str">
        <f>IF(ISNUMBER('Форма 1'!AI2634),'Форма 1'!$H2634*VLOOKUP('Форма 1'!$F2634,'Придельники с 2022'!$B$4:$X$28,'Форма 1'!AI$8),"")</f>
        <v/>
      </c>
      <c r="S2634" s="103" t="str">
        <f>IF(ISNUMBER('Форма 1'!AJ2634),'Форма 1'!$H2634*VLOOKUP('Форма 1'!$F2634,'Придельники с 2022'!$B$4:$X$28,'Форма 1'!AJ$8),"")</f>
        <v/>
      </c>
      <c r="T2634" s="88"/>
    </row>
    <row r="2635" spans="1:20">
      <c r="A2635" s="188">
        <f t="shared" si="220"/>
        <v>48</v>
      </c>
      <c r="B2635" s="189" t="s">
        <v>2576</v>
      </c>
      <c r="C2635" s="99">
        <f t="shared" si="219"/>
        <v>15835495.68</v>
      </c>
      <c r="D2635" s="103">
        <f>IF(ISNUMBER('Форма 1'!U2635),'Форма 1'!$H2635*VLOOKUP('Форма 1'!$F2635,'Придельники с 2022'!$B$4:$X$28,'Форма 1'!U$8),"")</f>
        <v>1318770.18</v>
      </c>
      <c r="E2635" s="103">
        <f>IF(ISNUMBER('Форма 1'!V2635),'Форма 1'!$H2635*VLOOKUP('Форма 1'!$F2635,'Придельники с 2022'!$B$4:$X$28,'Форма 1'!V$8),"")</f>
        <v>6313630.3199999994</v>
      </c>
      <c r="F2635" s="103">
        <f>IF(ISNUMBER('Форма 1'!W2635),'Форма 1'!$H2635*VLOOKUP('Форма 1'!$F2635,'Придельники с 2022'!$B$4:$X$28,'Форма 1'!W$8),"")</f>
        <v>1328389.2</v>
      </c>
      <c r="G2635" s="103">
        <f>IF(ISNUMBER('Форма 1'!X2635),'Форма 1'!$H2635*VLOOKUP('Форма 1'!$F2635,'Придельники с 2022'!$B$4:$X$28,'Форма 1'!X$8),"")</f>
        <v>825103.8</v>
      </c>
      <c r="H2635" s="103">
        <f>IF(ISNUMBER('Форма 1'!Y2635),'Форма 1'!$H2635*VLOOKUP('Форма 1'!$F2635,'Придельники с 2022'!$B$4:$X$28,'Форма 1'!Y$8),"")</f>
        <v>2173797</v>
      </c>
      <c r="I2635" s="103">
        <f>IF(ISNUMBER('Форма 1'!Z2635),'Форма 1'!$H2635*VLOOKUP('Форма 1'!$F2635,'Придельники с 2022'!$B$4:$X$28,'Форма 1'!Z$8),"")</f>
        <v>1155576.78</v>
      </c>
      <c r="J2635" s="103">
        <f>IF(ISNUMBER('Форма 1'!AA2635),'Форма 1'!$H2635*VLOOKUP('Форма 1'!$F2635,'Придельники с 2022'!$B$4:$X$28,'Форма 1'!AA$8),"")</f>
        <v>2720228.4</v>
      </c>
      <c r="K2635" s="90"/>
      <c r="L2635" s="87"/>
      <c r="M2635" s="103" t="str">
        <f>IF(ISNUMBER('Форма 1'!AD2635),'Форма 1'!$H2635*VLOOKUP('Форма 1'!$F2635,'Придельники с 2022'!$B$4:$X$28,'Форма 1'!AD$8),"")</f>
        <v/>
      </c>
      <c r="N2635" s="103" t="str">
        <f>IF(ISBLANK('Форма 1'!$AE2635),"",IF('Форма 1'!$AE2635=1,'Форма 1'!$H2635*VLOOKUP('Форма 1'!$F2635,'Придельники с 2022'!$B$4:$X$28,'Форма 1'!$AE$8,0),IF('Форма 1'!$AE2635=2,'Форма 1'!$H2635*VLOOKUP('Форма 1'!$F2635,'Придельники с 2022'!$B$4:$X$28,13,0),IF('Форма 1'!$AE2635=3,'Форма 1'!$H2635*VLOOKUP('Форма 1'!$F2635,'Придельники с 2022'!$B$4:$X$28,12,0)))))</f>
        <v/>
      </c>
      <c r="O2635" s="103" t="str">
        <f>IF(ISNUMBER('Форма 1'!AF2635),'Форма 1'!$H2635*VLOOKUP('Форма 1'!$F2635,'Придельники с 2022'!$B$4:$X$28,'Форма 1'!AF$8),"")</f>
        <v/>
      </c>
      <c r="P2635" s="88"/>
      <c r="Q2635" s="103" t="str">
        <f>IF(ISNUMBER('Форма 1'!AH2635),'Форма 1'!$H2635*VLOOKUP('Форма 1'!$F2635,'Придельники с 2022'!$B$4:$X$28,'Форма 1'!AH$8),"")</f>
        <v/>
      </c>
      <c r="R2635" s="103" t="str">
        <f>IF(ISNUMBER('Форма 1'!AI2635),'Форма 1'!$H2635*VLOOKUP('Форма 1'!$F2635,'Придельники с 2022'!$B$4:$X$28,'Форма 1'!AI$8),"")</f>
        <v/>
      </c>
      <c r="S2635" s="103" t="str">
        <f>IF(ISNUMBER('Форма 1'!AJ2635),'Форма 1'!$H2635*VLOOKUP('Форма 1'!$F2635,'Придельники с 2022'!$B$4:$X$28,'Форма 1'!AJ$8),"")</f>
        <v/>
      </c>
      <c r="T2635" s="88"/>
    </row>
    <row r="2636" spans="1:20">
      <c r="A2636" s="188">
        <f t="shared" si="220"/>
        <v>49</v>
      </c>
      <c r="B2636" s="189" t="s">
        <v>2577</v>
      </c>
      <c r="C2636" s="99">
        <f t="shared" si="219"/>
        <v>7789463.0000000009</v>
      </c>
      <c r="D2636" s="103" t="str">
        <f>IF(ISNUMBER('Форма 1'!U2636),'Форма 1'!$H2636*VLOOKUP('Форма 1'!$F2636,'Придельники с 2022'!$B$4:$X$28,'Форма 1'!U$8),"")</f>
        <v/>
      </c>
      <c r="E2636" s="103" t="str">
        <f>IF(ISNUMBER('Форма 1'!V2636),'Форма 1'!$H2636*VLOOKUP('Форма 1'!$F2636,'Придельники с 2022'!$B$4:$X$28,'Форма 1'!V$8),"")</f>
        <v/>
      </c>
      <c r="F2636" s="103">
        <f>IF(ISNUMBER('Форма 1'!W2636),'Форма 1'!$H2636*VLOOKUP('Форма 1'!$F2636,'Придельники с 2022'!$B$4:$X$28,'Форма 1'!W$8),"")</f>
        <v>2391205.2400000002</v>
      </c>
      <c r="G2636" s="103">
        <f>IF(ISNUMBER('Форма 1'!X2636),'Форма 1'!$H2636*VLOOKUP('Форма 1'!$F2636,'Придельники с 2022'!$B$4:$X$28,'Форма 1'!X$8),"")</f>
        <v>1485251.8600000003</v>
      </c>
      <c r="H2636" s="103">
        <f>IF(ISNUMBER('Форма 1'!Y2636),'Форма 1'!$H2636*VLOOKUP('Форма 1'!$F2636,'Придельники с 2022'!$B$4:$X$28,'Форма 1'!Y$8),"")</f>
        <v>3913005.9000000004</v>
      </c>
      <c r="I2636" s="103" t="str">
        <f>IF(ISNUMBER('Форма 1'!Z2636),'Форма 1'!$H2636*VLOOKUP('Форма 1'!$F2636,'Придельники с 2022'!$B$4:$X$28,'Форма 1'!Z$8),"")</f>
        <v/>
      </c>
      <c r="J2636" s="103" t="str">
        <f>IF(ISNUMBER('Форма 1'!AA2636),'Форма 1'!$H2636*VLOOKUP('Форма 1'!$F2636,'Придельники с 2022'!$B$4:$X$28,'Форма 1'!AA$8),"")</f>
        <v/>
      </c>
      <c r="K2636" s="90"/>
      <c r="L2636" s="87"/>
      <c r="M2636" s="103" t="str">
        <f>IF(ISNUMBER('Форма 1'!AD2636),'Форма 1'!$H2636*VLOOKUP('Форма 1'!$F2636,'Придельники с 2022'!$B$4:$X$28,'Форма 1'!AD$8),"")</f>
        <v/>
      </c>
      <c r="N2636" s="103" t="str">
        <f>IF(ISBLANK('Форма 1'!$AE2636),"",IF('Форма 1'!$AE2636=1,'Форма 1'!$H2636*VLOOKUP('Форма 1'!$F2636,'Придельники с 2022'!$B$4:$X$28,'Форма 1'!$AE$8,0),IF('Форма 1'!$AE2636=2,'Форма 1'!$H2636*VLOOKUP('Форма 1'!$F2636,'Придельники с 2022'!$B$4:$X$28,13,0),IF('Форма 1'!$AE2636=3,'Форма 1'!$H2636*VLOOKUP('Форма 1'!$F2636,'Придельники с 2022'!$B$4:$X$28,12,0)))))</f>
        <v/>
      </c>
      <c r="O2636" s="103" t="str">
        <f>IF(ISNUMBER('Форма 1'!AF2636),'Форма 1'!$H2636*VLOOKUP('Форма 1'!$F2636,'Придельники с 2022'!$B$4:$X$28,'Форма 1'!AF$8),"")</f>
        <v/>
      </c>
      <c r="P2636" s="88"/>
      <c r="Q2636" s="103" t="str">
        <f>IF(ISNUMBER('Форма 1'!AH2636),'Форма 1'!$H2636*VLOOKUP('Форма 1'!$F2636,'Придельники с 2022'!$B$4:$X$28,'Форма 1'!AH$8),"")</f>
        <v/>
      </c>
      <c r="R2636" s="103" t="str">
        <f>IF(ISNUMBER('Форма 1'!AI2636),'Форма 1'!$H2636*VLOOKUP('Форма 1'!$F2636,'Придельники с 2022'!$B$4:$X$28,'Форма 1'!AI$8),"")</f>
        <v/>
      </c>
      <c r="S2636" s="103" t="str">
        <f>IF(ISNUMBER('Форма 1'!AJ2636),'Форма 1'!$H2636*VLOOKUP('Форма 1'!$F2636,'Придельники с 2022'!$B$4:$X$28,'Форма 1'!AJ$8),"")</f>
        <v/>
      </c>
      <c r="T2636" s="88"/>
    </row>
    <row r="2637" spans="1:20">
      <c r="A2637" s="188">
        <f t="shared" si="220"/>
        <v>50</v>
      </c>
      <c r="B2637" s="189" t="s">
        <v>2578</v>
      </c>
      <c r="C2637" s="99">
        <f t="shared" si="219"/>
        <v>7678467.5</v>
      </c>
      <c r="D2637" s="103" t="str">
        <f>IF(ISNUMBER('Форма 1'!U2637),'Форма 1'!$H2637*VLOOKUP('Форма 1'!$F2637,'Придельники с 2022'!$B$4:$X$28,'Форма 1'!U$8),"")</f>
        <v/>
      </c>
      <c r="E2637" s="103" t="str">
        <f>IF(ISNUMBER('Форма 1'!V2637),'Форма 1'!$H2637*VLOOKUP('Форма 1'!$F2637,'Придельники с 2022'!$B$4:$X$28,'Форма 1'!V$8),"")</f>
        <v/>
      </c>
      <c r="F2637" s="103">
        <f>IF(ISNUMBER('Форма 1'!W2637),'Форма 1'!$H2637*VLOOKUP('Форма 1'!$F2637,'Придельники с 2022'!$B$4:$X$28,'Форма 1'!W$8),"")</f>
        <v>2357131.9</v>
      </c>
      <c r="G2637" s="103">
        <f>IF(ISNUMBER('Форма 1'!X2637),'Форма 1'!$H2637*VLOOKUP('Форма 1'!$F2637,'Придельники с 2022'!$B$4:$X$28,'Форма 1'!X$8),"")</f>
        <v>1464087.85</v>
      </c>
      <c r="H2637" s="103">
        <f>IF(ISNUMBER('Форма 1'!Y2637),'Форма 1'!$H2637*VLOOKUP('Форма 1'!$F2637,'Придельники с 2022'!$B$4:$X$28,'Форма 1'!Y$8),"")</f>
        <v>3857247.75</v>
      </c>
      <c r="I2637" s="103" t="str">
        <f>IF(ISNUMBER('Форма 1'!Z2637),'Форма 1'!$H2637*VLOOKUP('Форма 1'!$F2637,'Придельники с 2022'!$B$4:$X$28,'Форма 1'!Z$8),"")</f>
        <v/>
      </c>
      <c r="J2637" s="103" t="str">
        <f>IF(ISNUMBER('Форма 1'!AA2637),'Форма 1'!$H2637*VLOOKUP('Форма 1'!$F2637,'Придельники с 2022'!$B$4:$X$28,'Форма 1'!AA$8),"")</f>
        <v/>
      </c>
      <c r="K2637" s="90"/>
      <c r="L2637" s="87"/>
      <c r="M2637" s="103" t="str">
        <f>IF(ISNUMBER('Форма 1'!AD2637),'Форма 1'!$H2637*VLOOKUP('Форма 1'!$F2637,'Придельники с 2022'!$B$4:$X$28,'Форма 1'!AD$8),"")</f>
        <v/>
      </c>
      <c r="N2637" s="103" t="str">
        <f>IF(ISBLANK('Форма 1'!$AE2637),"",IF('Форма 1'!$AE2637=1,'Форма 1'!$H2637*VLOOKUP('Форма 1'!$F2637,'Придельники с 2022'!$B$4:$X$28,'Форма 1'!$AE$8,0),IF('Форма 1'!$AE2637=2,'Форма 1'!$H2637*VLOOKUP('Форма 1'!$F2637,'Придельники с 2022'!$B$4:$X$28,13,0),IF('Форма 1'!$AE2637=3,'Форма 1'!$H2637*VLOOKUP('Форма 1'!$F2637,'Придельники с 2022'!$B$4:$X$28,12,0)))))</f>
        <v/>
      </c>
      <c r="O2637" s="103" t="str">
        <f>IF(ISNUMBER('Форма 1'!AF2637),'Форма 1'!$H2637*VLOOKUP('Форма 1'!$F2637,'Придельники с 2022'!$B$4:$X$28,'Форма 1'!AF$8),"")</f>
        <v/>
      </c>
      <c r="P2637" s="88"/>
      <c r="Q2637" s="103" t="str">
        <f>IF(ISNUMBER('Форма 1'!AH2637),'Форма 1'!$H2637*VLOOKUP('Форма 1'!$F2637,'Придельники с 2022'!$B$4:$X$28,'Форма 1'!AH$8),"")</f>
        <v/>
      </c>
      <c r="R2637" s="103" t="str">
        <f>IF(ISNUMBER('Форма 1'!AI2637),'Форма 1'!$H2637*VLOOKUP('Форма 1'!$F2637,'Придельники с 2022'!$B$4:$X$28,'Форма 1'!AI$8),"")</f>
        <v/>
      </c>
      <c r="S2637" s="103" t="str">
        <f>IF(ISNUMBER('Форма 1'!AJ2637),'Форма 1'!$H2637*VLOOKUP('Форма 1'!$F2637,'Придельники с 2022'!$B$4:$X$28,'Форма 1'!AJ$8),"")</f>
        <v/>
      </c>
      <c r="T2637" s="88"/>
    </row>
    <row r="2638" spans="1:20">
      <c r="A2638" s="188">
        <f t="shared" si="220"/>
        <v>51</v>
      </c>
      <c r="B2638" s="189" t="s">
        <v>2579</v>
      </c>
      <c r="C2638" s="99">
        <f t="shared" si="219"/>
        <v>11489601.752999999</v>
      </c>
      <c r="D2638" s="103">
        <f>IF(ISNUMBER('Форма 1'!U2638),'Форма 1'!$H2638*VLOOKUP('Форма 1'!$F2638,'Придельники с 2022'!$B$4:$X$28,'Форма 1'!U$8),"")</f>
        <v>692179.72200000007</v>
      </c>
      <c r="E2638" s="103">
        <f>IF(ISNUMBER('Форма 1'!V2638),'Форма 1'!$H2638*VLOOKUP('Форма 1'!$F2638,'Придельники с 2022'!$B$4:$X$28,'Форма 1'!V$8),"")</f>
        <v>7854952.2120000012</v>
      </c>
      <c r="F2638" s="103">
        <f>IF(ISNUMBER('Форма 1'!W2638),'Форма 1'!$H2638*VLOOKUP('Форма 1'!$F2638,'Придельники с 2022'!$B$4:$X$28,'Форма 1'!W$8),"")</f>
        <v>1250032.3289999999</v>
      </c>
      <c r="G2638" s="103" t="str">
        <f>IF(ISNUMBER('Форма 1'!X2638),'Форма 1'!$H2638*VLOOKUP('Форма 1'!$F2638,'Придельники с 2022'!$B$4:$X$28,'Форма 1'!X$8),"")</f>
        <v/>
      </c>
      <c r="H2638" s="103">
        <f>IF(ISNUMBER('Форма 1'!Y2638),'Форма 1'!$H2638*VLOOKUP('Форма 1'!$F2638,'Придельники с 2022'!$B$4:$X$28,'Форма 1'!Y$8),"")</f>
        <v>1089597.2220000001</v>
      </c>
      <c r="I2638" s="103">
        <f>IF(ISNUMBER('Форма 1'!Z2638),'Форма 1'!$H2638*VLOOKUP('Форма 1'!$F2638,'Придельники с 2022'!$B$4:$X$28,'Форма 1'!Z$8),"")</f>
        <v>602840.26799999992</v>
      </c>
      <c r="J2638" s="103" t="str">
        <f>IF(ISNUMBER('Форма 1'!AA2638),'Форма 1'!$H2638*VLOOKUP('Форма 1'!$F2638,'Придельники с 2022'!$B$4:$X$28,'Форма 1'!AA$8),"")</f>
        <v/>
      </c>
      <c r="K2638" s="90"/>
      <c r="L2638" s="87"/>
      <c r="M2638" s="103" t="str">
        <f>IF(ISNUMBER('Форма 1'!AD2638),'Форма 1'!$H2638*VLOOKUP('Форма 1'!$F2638,'Придельники с 2022'!$B$4:$X$28,'Форма 1'!AD$8),"")</f>
        <v/>
      </c>
      <c r="N2638" s="103" t="str">
        <f>IF(ISBLANK('Форма 1'!$AE2638),"",IF('Форма 1'!$AE2638=1,'Форма 1'!$H2638*VLOOKUP('Форма 1'!$F2638,'Придельники с 2022'!$B$4:$X$28,'Форма 1'!$AE$8,0),IF('Форма 1'!$AE2638=2,'Форма 1'!$H2638*VLOOKUP('Форма 1'!$F2638,'Придельники с 2022'!$B$4:$X$28,13,0),IF('Форма 1'!$AE2638=3,'Форма 1'!$H2638*VLOOKUP('Форма 1'!$F2638,'Придельники с 2022'!$B$4:$X$28,12,0)))))</f>
        <v/>
      </c>
      <c r="O2638" s="103" t="str">
        <f>IF(ISNUMBER('Форма 1'!AF2638),'Форма 1'!$H2638*VLOOKUP('Форма 1'!$F2638,'Придельники с 2022'!$B$4:$X$28,'Форма 1'!AF$8),"")</f>
        <v/>
      </c>
      <c r="P2638" s="87"/>
      <c r="Q2638" s="103" t="str">
        <f>IF(ISNUMBER('Форма 1'!AH2638),'Форма 1'!$H2638*VLOOKUP('Форма 1'!$F2638,'Придельники с 2022'!$B$4:$X$28,'Форма 1'!AH$8),"")</f>
        <v/>
      </c>
      <c r="R2638" s="103" t="str">
        <f>IF(ISNUMBER('Форма 1'!AI2638),'Форма 1'!$H2638*VLOOKUP('Форма 1'!$F2638,'Придельники с 2022'!$B$4:$X$28,'Форма 1'!AI$8),"")</f>
        <v/>
      </c>
      <c r="S2638" s="103" t="str">
        <f>IF(ISNUMBER('Форма 1'!AJ2638),'Форма 1'!$H2638*VLOOKUP('Форма 1'!$F2638,'Придельники с 2022'!$B$4:$X$28,'Форма 1'!AJ$8),"")</f>
        <v/>
      </c>
      <c r="T2638" s="88"/>
    </row>
    <row r="2639" spans="1:20" ht="15.75">
      <c r="A2639" s="187">
        <v>0</v>
      </c>
      <c r="B2639" s="34" t="s">
        <v>180</v>
      </c>
      <c r="C2639" s="36">
        <f t="shared" ref="C2639:T2639" si="221">SUM(C2640:C2774)</f>
        <v>1220009216.0543988</v>
      </c>
      <c r="D2639" s="36">
        <f t="shared" si="221"/>
        <v>11782787.2435</v>
      </c>
      <c r="E2639" s="36">
        <f t="shared" si="221"/>
        <v>173532034.93000001</v>
      </c>
      <c r="F2639" s="36">
        <f t="shared" si="221"/>
        <v>59846565.525200009</v>
      </c>
      <c r="G2639" s="36">
        <f t="shared" si="221"/>
        <v>46850427.050300002</v>
      </c>
      <c r="H2639" s="36">
        <f t="shared" si="221"/>
        <v>127201001.31660001</v>
      </c>
      <c r="I2639" s="36">
        <f t="shared" si="221"/>
        <v>13434909.4165</v>
      </c>
      <c r="J2639" s="36">
        <f t="shared" si="221"/>
        <v>14996546.543</v>
      </c>
      <c r="K2639" s="39">
        <f t="shared" si="221"/>
        <v>4</v>
      </c>
      <c r="L2639" s="36">
        <f t="shared" si="221"/>
        <v>11114035.68</v>
      </c>
      <c r="M2639" s="36">
        <f t="shared" si="221"/>
        <v>482107733.31650001</v>
      </c>
      <c r="N2639" s="36">
        <f t="shared" si="221"/>
        <v>245418916.82279998</v>
      </c>
      <c r="O2639" s="36">
        <f t="shared" si="221"/>
        <v>12964301.054</v>
      </c>
      <c r="P2639" s="36">
        <f t="shared" si="221"/>
        <v>0</v>
      </c>
      <c r="Q2639" s="36">
        <f t="shared" si="221"/>
        <v>20759957.156000003</v>
      </c>
      <c r="R2639" s="36">
        <f t="shared" si="221"/>
        <v>0</v>
      </c>
      <c r="S2639" s="36">
        <f t="shared" si="221"/>
        <v>0</v>
      </c>
      <c r="T2639" s="36">
        <f t="shared" si="221"/>
        <v>0</v>
      </c>
    </row>
    <row r="2640" spans="1:20">
      <c r="A2640" s="188">
        <f t="shared" si="220"/>
        <v>1</v>
      </c>
      <c r="B2640" s="189" t="s">
        <v>2580</v>
      </c>
      <c r="C2640" s="99">
        <f t="shared" si="219"/>
        <v>13554290.498</v>
      </c>
      <c r="D2640" s="103" t="str">
        <f>IF(ISNUMBER('Форма 1'!U2640),'Форма 1'!$H2640*VLOOKUP('Форма 1'!$F2640,'Придельники с 2022'!$B$4:$X$28,'Форма 1'!U$8),"")</f>
        <v/>
      </c>
      <c r="E2640" s="103" t="str">
        <f>IF(ISNUMBER('Форма 1'!V2640),'Форма 1'!$H2640*VLOOKUP('Форма 1'!$F2640,'Придельники с 2022'!$B$4:$X$28,'Форма 1'!V$8),"")</f>
        <v/>
      </c>
      <c r="F2640" s="103" t="str">
        <f>IF(ISNUMBER('Форма 1'!W2640),'Форма 1'!$H2640*VLOOKUP('Форма 1'!$F2640,'Придельники с 2022'!$B$4:$X$28,'Форма 1'!W$8),"")</f>
        <v/>
      </c>
      <c r="G2640" s="103" t="str">
        <f>IF(ISNUMBER('Форма 1'!X2640),'Форма 1'!$H2640*VLOOKUP('Форма 1'!$F2640,'Придельники с 2022'!$B$4:$X$28,'Форма 1'!X$8),"")</f>
        <v/>
      </c>
      <c r="H2640" s="103" t="str">
        <f>IF(ISNUMBER('Форма 1'!Y2640),'Форма 1'!$H2640*VLOOKUP('Форма 1'!$F2640,'Придельники с 2022'!$B$4:$X$28,'Форма 1'!Y$8),"")</f>
        <v/>
      </c>
      <c r="I2640" s="103" t="str">
        <f>IF(ISNUMBER('Форма 1'!Z2640),'Форма 1'!$H2640*VLOOKUP('Форма 1'!$F2640,'Придельники с 2022'!$B$4:$X$28,'Форма 1'!Z$8),"")</f>
        <v/>
      </c>
      <c r="J2640" s="103" t="str">
        <f>IF(ISNUMBER('Форма 1'!AA2640),'Форма 1'!$H2640*VLOOKUP('Форма 1'!$F2640,'Придельники с 2022'!$B$4:$X$28,'Форма 1'!AA$8),"")</f>
        <v/>
      </c>
      <c r="K2640" s="90"/>
      <c r="L2640" s="87"/>
      <c r="M2640" s="103">
        <f>IF(ISNUMBER('Форма 1'!AD2640),'Форма 1'!$H2640*VLOOKUP('Форма 1'!$F2640,'Придельники с 2022'!$B$4:$X$28,'Форма 1'!AD$8),"")</f>
        <v>13554290.498</v>
      </c>
      <c r="N2640" s="103" t="str">
        <f>IF(ISBLANK('Форма 1'!$AE2640),"",IF('Форма 1'!$AE2640=1,'Форма 1'!$H2640*VLOOKUP('Форма 1'!$F2640,'Придельники с 2022'!$B$4:$X$28,'Форма 1'!$AE$8,0),IF('Форма 1'!$AE2640=2,'Форма 1'!$H2640*VLOOKUP('Форма 1'!$F2640,'Придельники с 2022'!$B$4:$X$28,13,0),IF('Форма 1'!$AE2640=3,'Форма 1'!$H2640*VLOOKUP('Форма 1'!$F2640,'Придельники с 2022'!$B$4:$X$28,12,0)))))</f>
        <v/>
      </c>
      <c r="O2640" s="103" t="str">
        <f>IF(ISNUMBER('Форма 1'!AF2640),'Форма 1'!$H2640*VLOOKUP('Форма 1'!$F2640,'Придельники с 2022'!$B$4:$X$28,'Форма 1'!AF$8),"")</f>
        <v/>
      </c>
      <c r="P2640" s="87"/>
      <c r="Q2640" s="103" t="str">
        <f>IF(ISNUMBER('Форма 1'!AH2640),'Форма 1'!$H2640*VLOOKUP('Форма 1'!$F2640,'Придельники с 2022'!$B$4:$X$28,'Форма 1'!AH$8),"")</f>
        <v/>
      </c>
      <c r="R2640" s="103" t="str">
        <f>IF(ISNUMBER('Форма 1'!AI2640),'Форма 1'!$H2640*VLOOKUP('Форма 1'!$F2640,'Придельники с 2022'!$B$4:$X$28,'Форма 1'!AI$8),"")</f>
        <v/>
      </c>
      <c r="S2640" s="103" t="str">
        <f>IF(ISNUMBER('Форма 1'!AJ2640),'Форма 1'!$H2640*VLOOKUP('Форма 1'!$F2640,'Придельники с 2022'!$B$4:$X$28,'Форма 1'!AJ$8),"")</f>
        <v/>
      </c>
      <c r="T2640" s="87"/>
    </row>
    <row r="2641" spans="1:20">
      <c r="A2641" s="188">
        <f t="shared" si="220"/>
        <v>2</v>
      </c>
      <c r="B2641" s="189" t="s">
        <v>2581</v>
      </c>
      <c r="C2641" s="99">
        <f t="shared" si="219"/>
        <v>6597466.3169999989</v>
      </c>
      <c r="D2641" s="103" t="str">
        <f>IF(ISNUMBER('Форма 1'!U2641),'Форма 1'!$H2641*VLOOKUP('Форма 1'!$F2641,'Придельники с 2022'!$B$4:$X$28,'Форма 1'!U$8),"")</f>
        <v/>
      </c>
      <c r="E2641" s="103" t="str">
        <f>IF(ISNUMBER('Форма 1'!V2641),'Форма 1'!$H2641*VLOOKUP('Форма 1'!$F2641,'Придельники с 2022'!$B$4:$X$28,'Форма 1'!V$8),"")</f>
        <v/>
      </c>
      <c r="F2641" s="103" t="str">
        <f>IF(ISNUMBER('Форма 1'!W2641),'Форма 1'!$H2641*VLOOKUP('Форма 1'!$F2641,'Придельники с 2022'!$B$4:$X$28,'Форма 1'!W$8),"")</f>
        <v/>
      </c>
      <c r="G2641" s="103" t="str">
        <f>IF(ISNUMBER('Форма 1'!X2641),'Форма 1'!$H2641*VLOOKUP('Форма 1'!$F2641,'Придельники с 2022'!$B$4:$X$28,'Форма 1'!X$8),"")</f>
        <v/>
      </c>
      <c r="H2641" s="103" t="str">
        <f>IF(ISNUMBER('Форма 1'!Y2641),'Форма 1'!$H2641*VLOOKUP('Форма 1'!$F2641,'Придельники с 2022'!$B$4:$X$28,'Форма 1'!Y$8),"")</f>
        <v/>
      </c>
      <c r="I2641" s="103" t="str">
        <f>IF(ISNUMBER('Форма 1'!Z2641),'Форма 1'!$H2641*VLOOKUP('Форма 1'!$F2641,'Придельники с 2022'!$B$4:$X$28,'Форма 1'!Z$8),"")</f>
        <v/>
      </c>
      <c r="J2641" s="103" t="str">
        <f>IF(ISNUMBER('Форма 1'!AA2641),'Форма 1'!$H2641*VLOOKUP('Форма 1'!$F2641,'Придельники с 2022'!$B$4:$X$28,'Форма 1'!AA$8),"")</f>
        <v/>
      </c>
      <c r="K2641" s="90"/>
      <c r="L2641" s="87"/>
      <c r="M2641" s="103">
        <f>IF(ISNUMBER('Форма 1'!AD2641),'Форма 1'!$H2641*VLOOKUP('Форма 1'!$F2641,'Придельники с 2022'!$B$4:$X$28,'Форма 1'!AD$8),"")</f>
        <v>6597466.3169999989</v>
      </c>
      <c r="N2641" s="103" t="str">
        <f>IF(ISBLANK('Форма 1'!$AE2641),"",IF('Форма 1'!$AE2641=1,'Форма 1'!$H2641*VLOOKUP('Форма 1'!$F2641,'Придельники с 2022'!$B$4:$X$28,'Форма 1'!$AE$8,0),IF('Форма 1'!$AE2641=2,'Форма 1'!$H2641*VLOOKUP('Форма 1'!$F2641,'Придельники с 2022'!$B$4:$X$28,13,0),IF('Форма 1'!$AE2641=3,'Форма 1'!$H2641*VLOOKUP('Форма 1'!$F2641,'Придельники с 2022'!$B$4:$X$28,12,0)))))</f>
        <v/>
      </c>
      <c r="O2641" s="103" t="str">
        <f>IF(ISNUMBER('Форма 1'!AF2641),'Форма 1'!$H2641*VLOOKUP('Форма 1'!$F2641,'Придельники с 2022'!$B$4:$X$28,'Форма 1'!AF$8),"")</f>
        <v/>
      </c>
      <c r="P2641" s="87"/>
      <c r="Q2641" s="103" t="str">
        <f>IF(ISNUMBER('Форма 1'!AH2641),'Форма 1'!$H2641*VLOOKUP('Форма 1'!$F2641,'Придельники с 2022'!$B$4:$X$28,'Форма 1'!AH$8),"")</f>
        <v/>
      </c>
      <c r="R2641" s="103" t="str">
        <f>IF(ISNUMBER('Форма 1'!AI2641),'Форма 1'!$H2641*VLOOKUP('Форма 1'!$F2641,'Придельники с 2022'!$B$4:$X$28,'Форма 1'!AI$8),"")</f>
        <v/>
      </c>
      <c r="S2641" s="103" t="str">
        <f>IF(ISNUMBER('Форма 1'!AJ2641),'Форма 1'!$H2641*VLOOKUP('Форма 1'!$F2641,'Придельники с 2022'!$B$4:$X$28,'Форма 1'!AJ$8),"")</f>
        <v/>
      </c>
      <c r="T2641" s="87"/>
    </row>
    <row r="2642" spans="1:20">
      <c r="A2642" s="188">
        <f t="shared" si="220"/>
        <v>3</v>
      </c>
      <c r="B2642" s="189" t="s">
        <v>2582</v>
      </c>
      <c r="C2642" s="99">
        <f t="shared" si="219"/>
        <v>3876220.18</v>
      </c>
      <c r="D2642" s="103" t="str">
        <f>IF(ISNUMBER('Форма 1'!U2642),'Форма 1'!$H2642*VLOOKUP('Форма 1'!$F2642,'Придельники с 2022'!$B$4:$X$28,'Форма 1'!U$8),"")</f>
        <v/>
      </c>
      <c r="E2642" s="103" t="str">
        <f>IF(ISNUMBER('Форма 1'!V2642),'Форма 1'!$H2642*VLOOKUP('Форма 1'!$F2642,'Придельники с 2022'!$B$4:$X$28,'Форма 1'!V$8),"")</f>
        <v/>
      </c>
      <c r="F2642" s="103" t="str">
        <f>IF(ISNUMBER('Форма 1'!W2642),'Форма 1'!$H2642*VLOOKUP('Форма 1'!$F2642,'Придельники с 2022'!$B$4:$X$28,'Форма 1'!W$8),"")</f>
        <v/>
      </c>
      <c r="G2642" s="103" t="str">
        <f>IF(ISNUMBER('Форма 1'!X2642),'Форма 1'!$H2642*VLOOKUP('Форма 1'!$F2642,'Придельники с 2022'!$B$4:$X$28,'Форма 1'!X$8),"")</f>
        <v/>
      </c>
      <c r="H2642" s="103" t="str">
        <f>IF(ISNUMBER('Форма 1'!Y2642),'Форма 1'!$H2642*VLOOKUP('Форма 1'!$F2642,'Придельники с 2022'!$B$4:$X$28,'Форма 1'!Y$8),"")</f>
        <v/>
      </c>
      <c r="I2642" s="103" t="str">
        <f>IF(ISNUMBER('Форма 1'!Z2642),'Форма 1'!$H2642*VLOOKUP('Форма 1'!$F2642,'Придельники с 2022'!$B$4:$X$28,'Форма 1'!Z$8),"")</f>
        <v/>
      </c>
      <c r="J2642" s="103" t="str">
        <f>IF(ISNUMBER('Форма 1'!AA2642),'Форма 1'!$H2642*VLOOKUP('Форма 1'!$F2642,'Придельники с 2022'!$B$4:$X$28,'Форма 1'!AA$8),"")</f>
        <v/>
      </c>
      <c r="K2642" s="90"/>
      <c r="L2642" s="87"/>
      <c r="M2642" s="103" t="str">
        <f>IF(ISNUMBER('Форма 1'!AD2642),'Форма 1'!$H2642*VLOOKUP('Форма 1'!$F2642,'Придельники с 2022'!$B$4:$X$28,'Форма 1'!AD$8),"")</f>
        <v/>
      </c>
      <c r="N2642" s="103">
        <f>IF(ISBLANK('Форма 1'!$AE2642),"",IF('Форма 1'!$AE2642=1,'Форма 1'!$H2642*VLOOKUP('Форма 1'!$F2642,'Придельники с 2022'!$B$4:$X$28,'Форма 1'!$AE$8,0),IF('Форма 1'!$AE2642=2,'Форма 1'!$H2642*VLOOKUP('Форма 1'!$F2642,'Придельники с 2022'!$B$4:$X$28,13,0),IF('Форма 1'!$AE2642=3,'Форма 1'!$H2642*VLOOKUP('Форма 1'!$F2642,'Придельники с 2022'!$B$4:$X$28,12,0)))))</f>
        <v>3876220.18</v>
      </c>
      <c r="O2642" s="103" t="str">
        <f>IF(ISNUMBER('Форма 1'!AF2642),'Форма 1'!$H2642*VLOOKUP('Форма 1'!$F2642,'Придельники с 2022'!$B$4:$X$28,'Форма 1'!AF$8),"")</f>
        <v/>
      </c>
      <c r="P2642" s="87"/>
      <c r="Q2642" s="103" t="str">
        <f>IF(ISNUMBER('Форма 1'!AH2642),'Форма 1'!$H2642*VLOOKUP('Форма 1'!$F2642,'Придельники с 2022'!$B$4:$X$28,'Форма 1'!AH$8),"")</f>
        <v/>
      </c>
      <c r="R2642" s="103" t="str">
        <f>IF(ISNUMBER('Форма 1'!AI2642),'Форма 1'!$H2642*VLOOKUP('Форма 1'!$F2642,'Придельники с 2022'!$B$4:$X$28,'Форма 1'!AI$8),"")</f>
        <v/>
      </c>
      <c r="S2642" s="103" t="str">
        <f>IF(ISNUMBER('Форма 1'!AJ2642),'Форма 1'!$H2642*VLOOKUP('Форма 1'!$F2642,'Придельники с 2022'!$B$4:$X$28,'Форма 1'!AJ$8),"")</f>
        <v/>
      </c>
      <c r="T2642" s="87"/>
    </row>
    <row r="2643" spans="1:20">
      <c r="A2643" s="188">
        <f t="shared" si="220"/>
        <v>4</v>
      </c>
      <c r="B2643" s="189" t="s">
        <v>2583</v>
      </c>
      <c r="C2643" s="99">
        <f t="shared" si="219"/>
        <v>25954128.399999995</v>
      </c>
      <c r="D2643" s="103" t="str">
        <f>IF(ISNUMBER('Форма 1'!U2643),'Форма 1'!$H2643*VLOOKUP('Форма 1'!$F2643,'Придельники с 2022'!$B$4:$X$28,'Форма 1'!U$8),"")</f>
        <v/>
      </c>
      <c r="E2643" s="103" t="str">
        <f>IF(ISNUMBER('Форма 1'!V2643),'Форма 1'!$H2643*VLOOKUP('Форма 1'!$F2643,'Придельники с 2022'!$B$4:$X$28,'Форма 1'!V$8),"")</f>
        <v/>
      </c>
      <c r="F2643" s="103">
        <f>IF(ISNUMBER('Форма 1'!W2643),'Форма 1'!$H2643*VLOOKUP('Форма 1'!$F2643,'Придельники с 2022'!$B$4:$X$28,'Форма 1'!W$8),"")</f>
        <v>2525998.3839999996</v>
      </c>
      <c r="G2643" s="103">
        <f>IF(ISNUMBER('Форма 1'!X2643),'Форма 1'!$H2643*VLOOKUP('Форма 1'!$F2643,'Придельники с 2022'!$B$4:$X$28,'Форма 1'!X$8),"")</f>
        <v>713909.77599999995</v>
      </c>
      <c r="H2643" s="103">
        <f>IF(ISNUMBER('Форма 1'!Y2643),'Форма 1'!$H2643*VLOOKUP('Форма 1'!$F2643,'Придельники с 2022'!$B$4:$X$28,'Форма 1'!Y$8),"")</f>
        <v>2201799.7119999998</v>
      </c>
      <c r="I2643" s="103" t="str">
        <f>IF(ISNUMBER('Форма 1'!Z2643),'Форма 1'!$H2643*VLOOKUP('Форма 1'!$F2643,'Придельники с 2022'!$B$4:$X$28,'Форма 1'!Z$8),"")</f>
        <v/>
      </c>
      <c r="J2643" s="103" t="str">
        <f>IF(ISNUMBER('Форма 1'!AA2643),'Форма 1'!$H2643*VLOOKUP('Форма 1'!$F2643,'Придельники с 2022'!$B$4:$X$28,'Форма 1'!AA$8),"")</f>
        <v/>
      </c>
      <c r="K2643" s="90"/>
      <c r="L2643" s="87"/>
      <c r="M2643" s="103">
        <f>IF(ISNUMBER('Форма 1'!AD2643),'Форма 1'!$H2643*VLOOKUP('Форма 1'!$F2643,'Придельники с 2022'!$B$4:$X$28,'Форма 1'!AD$8),"")</f>
        <v>18059644.143999998</v>
      </c>
      <c r="N2643" s="103" t="str">
        <f>IF(ISBLANK('Форма 1'!$AE2643),"",IF('Форма 1'!$AE2643=1,'Форма 1'!$H2643*VLOOKUP('Форма 1'!$F2643,'Придельники с 2022'!$B$4:$X$28,'Форма 1'!$AE$8,0),IF('Форма 1'!$AE2643=2,'Форма 1'!$H2643*VLOOKUP('Форма 1'!$F2643,'Придельники с 2022'!$B$4:$X$28,13,0),IF('Форма 1'!$AE2643=3,'Форма 1'!$H2643*VLOOKUP('Форма 1'!$F2643,'Придельники с 2022'!$B$4:$X$28,12,0)))))</f>
        <v/>
      </c>
      <c r="O2643" s="103">
        <f>IF(ISNUMBER('Форма 1'!AF2643),'Форма 1'!$H2643*VLOOKUP('Форма 1'!$F2643,'Придельники с 2022'!$B$4:$X$28,'Форма 1'!AF$8),"")</f>
        <v>2452776.3839999996</v>
      </c>
      <c r="P2643" s="87"/>
      <c r="Q2643" s="103" t="str">
        <f>IF(ISNUMBER('Форма 1'!AH2643),'Форма 1'!$H2643*VLOOKUP('Форма 1'!$F2643,'Придельники с 2022'!$B$4:$X$28,'Форма 1'!AH$8),"")</f>
        <v/>
      </c>
      <c r="R2643" s="103" t="str">
        <f>IF(ISNUMBER('Форма 1'!AI2643),'Форма 1'!$H2643*VLOOKUP('Форма 1'!$F2643,'Придельники с 2022'!$B$4:$X$28,'Форма 1'!AI$8),"")</f>
        <v/>
      </c>
      <c r="S2643" s="103" t="str">
        <f>IF(ISNUMBER('Форма 1'!AJ2643),'Форма 1'!$H2643*VLOOKUP('Форма 1'!$F2643,'Придельники с 2022'!$B$4:$X$28,'Форма 1'!AJ$8),"")</f>
        <v/>
      </c>
      <c r="T2643" s="87"/>
    </row>
    <row r="2644" spans="1:20">
      <c r="A2644" s="188">
        <f t="shared" si="220"/>
        <v>5</v>
      </c>
      <c r="B2644" s="189" t="s">
        <v>2584</v>
      </c>
      <c r="C2644" s="99">
        <f t="shared" si="219"/>
        <v>9614821.1059999987</v>
      </c>
      <c r="D2644" s="103" t="str">
        <f>IF(ISNUMBER('Форма 1'!U2644),'Форма 1'!$H2644*VLOOKUP('Форма 1'!$F2644,'Придельники с 2022'!$B$4:$X$28,'Форма 1'!U$8),"")</f>
        <v/>
      </c>
      <c r="E2644" s="103">
        <f>IF(ISNUMBER('Форма 1'!V2644),'Форма 1'!$H2644*VLOOKUP('Форма 1'!$F2644,'Придельники с 2022'!$B$4:$X$28,'Форма 1'!V$8),"")</f>
        <v>6773016.7560000001</v>
      </c>
      <c r="F2644" s="103">
        <f>IF(ISNUMBER('Форма 1'!W2644),'Форма 1'!$H2644*VLOOKUP('Форма 1'!$F2644,'Придельники с 2022'!$B$4:$X$28,'Форма 1'!W$8),"")</f>
        <v>1077853.777</v>
      </c>
      <c r="G2644" s="103">
        <f>IF(ISNUMBER('Форма 1'!X2644),'Форма 1'!$H2644*VLOOKUP('Форма 1'!$F2644,'Придельники с 2022'!$B$4:$X$28,'Форма 1'!X$8),"")</f>
        <v>304628.20299999998</v>
      </c>
      <c r="H2644" s="103">
        <f>IF(ISNUMBER('Форма 1'!Y2644),'Форма 1'!$H2644*VLOOKUP('Форма 1'!$F2644,'Придельники с 2022'!$B$4:$X$28,'Форма 1'!Y$8),"")</f>
        <v>939516.88599999994</v>
      </c>
      <c r="I2644" s="103">
        <f>IF(ISNUMBER('Форма 1'!Z2644),'Форма 1'!$H2644*VLOOKUP('Форма 1'!$F2644,'Придельники с 2022'!$B$4:$X$28,'Форма 1'!Z$8),"")</f>
        <v>519805.48399999994</v>
      </c>
      <c r="J2644" s="103" t="str">
        <f>IF(ISNUMBER('Форма 1'!AA2644),'Форма 1'!$H2644*VLOOKUP('Форма 1'!$F2644,'Придельники с 2022'!$B$4:$X$28,'Форма 1'!AA$8),"")</f>
        <v/>
      </c>
      <c r="K2644" s="90"/>
      <c r="L2644" s="87"/>
      <c r="M2644" s="103" t="str">
        <f>IF(ISNUMBER('Форма 1'!AD2644),'Форма 1'!$H2644*VLOOKUP('Форма 1'!$F2644,'Придельники с 2022'!$B$4:$X$28,'Форма 1'!AD$8),"")</f>
        <v/>
      </c>
      <c r="N2644" s="103" t="str">
        <f>IF(ISBLANK('Форма 1'!$AE2644),"",IF('Форма 1'!$AE2644=1,'Форма 1'!$H2644*VLOOKUP('Форма 1'!$F2644,'Придельники с 2022'!$B$4:$X$28,'Форма 1'!$AE$8,0),IF('Форма 1'!$AE2644=2,'Форма 1'!$H2644*VLOOKUP('Форма 1'!$F2644,'Придельники с 2022'!$B$4:$X$28,13,0),IF('Форма 1'!$AE2644=3,'Форма 1'!$H2644*VLOOKUP('Форма 1'!$F2644,'Придельники с 2022'!$B$4:$X$28,12,0)))))</f>
        <v/>
      </c>
      <c r="O2644" s="103" t="str">
        <f>IF(ISNUMBER('Форма 1'!AF2644),'Форма 1'!$H2644*VLOOKUP('Форма 1'!$F2644,'Придельники с 2022'!$B$4:$X$28,'Форма 1'!AF$8),"")</f>
        <v/>
      </c>
      <c r="P2644" s="87"/>
      <c r="Q2644" s="103" t="str">
        <f>IF(ISNUMBER('Форма 1'!AH2644),'Форма 1'!$H2644*VLOOKUP('Форма 1'!$F2644,'Придельники с 2022'!$B$4:$X$28,'Форма 1'!AH$8),"")</f>
        <v/>
      </c>
      <c r="R2644" s="103" t="str">
        <f>IF(ISNUMBER('Форма 1'!AI2644),'Форма 1'!$H2644*VLOOKUP('Форма 1'!$F2644,'Придельники с 2022'!$B$4:$X$28,'Форма 1'!AI$8),"")</f>
        <v/>
      </c>
      <c r="S2644" s="103" t="str">
        <f>IF(ISNUMBER('Форма 1'!AJ2644),'Форма 1'!$H2644*VLOOKUP('Форма 1'!$F2644,'Придельники с 2022'!$B$4:$X$28,'Форма 1'!AJ$8),"")</f>
        <v/>
      </c>
      <c r="T2644" s="87"/>
    </row>
    <row r="2645" spans="1:20">
      <c r="A2645" s="188">
        <f t="shared" si="220"/>
        <v>6</v>
      </c>
      <c r="B2645" s="189" t="s">
        <v>2585</v>
      </c>
      <c r="C2645" s="99">
        <f t="shared" si="219"/>
        <v>8562681.5190000013</v>
      </c>
      <c r="D2645" s="103">
        <f>IF(ISNUMBER('Форма 1'!U2645),'Форма 1'!$H2645*VLOOKUP('Форма 1'!$F2645,'Придельники с 2022'!$B$4:$X$28,'Форма 1'!U$8),"")</f>
        <v>569895.37800000003</v>
      </c>
      <c r="E2645" s="103">
        <f>IF(ISNUMBER('Форма 1'!V2645),'Форма 1'!$H2645*VLOOKUP('Форма 1'!$F2645,'Придельники с 2022'!$B$4:$X$28,'Форма 1'!V$8),"")</f>
        <v>6467252.3880000003</v>
      </c>
      <c r="F2645" s="103">
        <f>IF(ISNUMBER('Форма 1'!W2645),'Форма 1'!$H2645*VLOOKUP('Форма 1'!$F2645,'Придельники с 2022'!$B$4:$X$28,'Форма 1'!W$8),"")</f>
        <v>1029194.6209999999</v>
      </c>
      <c r="G2645" s="103" t="str">
        <f>IF(ISNUMBER('Форма 1'!X2645),'Форма 1'!$H2645*VLOOKUP('Форма 1'!$F2645,'Придельники с 2022'!$B$4:$X$28,'Форма 1'!X$8),"")</f>
        <v/>
      </c>
      <c r="H2645" s="103" t="str">
        <f>IF(ISNUMBER('Форма 1'!Y2645),'Форма 1'!$H2645*VLOOKUP('Форма 1'!$F2645,'Придельники с 2022'!$B$4:$X$28,'Форма 1'!Y$8),"")</f>
        <v/>
      </c>
      <c r="I2645" s="103">
        <f>IF(ISNUMBER('Форма 1'!Z2645),'Форма 1'!$H2645*VLOOKUP('Форма 1'!$F2645,'Придельники с 2022'!$B$4:$X$28,'Форма 1'!Z$8),"")</f>
        <v>496339.13199999993</v>
      </c>
      <c r="J2645" s="103" t="str">
        <f>IF(ISNUMBER('Форма 1'!AA2645),'Форма 1'!$H2645*VLOOKUP('Форма 1'!$F2645,'Придельники с 2022'!$B$4:$X$28,'Форма 1'!AA$8),"")</f>
        <v/>
      </c>
      <c r="K2645" s="90"/>
      <c r="L2645" s="87"/>
      <c r="M2645" s="103" t="str">
        <f>IF(ISNUMBER('Форма 1'!AD2645),'Форма 1'!$H2645*VLOOKUP('Форма 1'!$F2645,'Придельники с 2022'!$B$4:$X$28,'Форма 1'!AD$8),"")</f>
        <v/>
      </c>
      <c r="N2645" s="103" t="str">
        <f>IF(ISBLANK('Форма 1'!$AE2645),"",IF('Форма 1'!$AE2645=1,'Форма 1'!$H2645*VLOOKUP('Форма 1'!$F2645,'Придельники с 2022'!$B$4:$X$28,'Форма 1'!$AE$8,0),IF('Форма 1'!$AE2645=2,'Форма 1'!$H2645*VLOOKUP('Форма 1'!$F2645,'Придельники с 2022'!$B$4:$X$28,13,0),IF('Форма 1'!$AE2645=3,'Форма 1'!$H2645*VLOOKUP('Форма 1'!$F2645,'Придельники с 2022'!$B$4:$X$28,12,0)))))</f>
        <v/>
      </c>
      <c r="O2645" s="103" t="str">
        <f>IF(ISNUMBER('Форма 1'!AF2645),'Форма 1'!$H2645*VLOOKUP('Форма 1'!$F2645,'Придельники с 2022'!$B$4:$X$28,'Форма 1'!AF$8),"")</f>
        <v/>
      </c>
      <c r="P2645" s="87"/>
      <c r="Q2645" s="103" t="str">
        <f>IF(ISNUMBER('Форма 1'!AH2645),'Форма 1'!$H2645*VLOOKUP('Форма 1'!$F2645,'Придельники с 2022'!$B$4:$X$28,'Форма 1'!AH$8),"")</f>
        <v/>
      </c>
      <c r="R2645" s="103" t="str">
        <f>IF(ISNUMBER('Форма 1'!AI2645),'Форма 1'!$H2645*VLOOKUP('Форма 1'!$F2645,'Придельники с 2022'!$B$4:$X$28,'Форма 1'!AI$8),"")</f>
        <v/>
      </c>
      <c r="S2645" s="103" t="str">
        <f>IF(ISNUMBER('Форма 1'!AJ2645),'Форма 1'!$H2645*VLOOKUP('Форма 1'!$F2645,'Придельники с 2022'!$B$4:$X$28,'Форма 1'!AJ$8),"")</f>
        <v/>
      </c>
      <c r="T2645" s="87"/>
    </row>
    <row r="2646" spans="1:20">
      <c r="A2646" s="188">
        <f t="shared" si="220"/>
        <v>7</v>
      </c>
      <c r="B2646" s="189" t="s">
        <v>2586</v>
      </c>
      <c r="C2646" s="99">
        <f t="shared" si="219"/>
        <v>7039621.5999999996</v>
      </c>
      <c r="D2646" s="103" t="str">
        <f>IF(ISNUMBER('Форма 1'!U2646),'Форма 1'!$H2646*VLOOKUP('Форма 1'!$F2646,'Придельники с 2022'!$B$4:$X$28,'Форма 1'!U$8),"")</f>
        <v/>
      </c>
      <c r="E2646" s="103" t="str">
        <f>IF(ISNUMBER('Форма 1'!V2646),'Форма 1'!$H2646*VLOOKUP('Форма 1'!$F2646,'Придельники с 2022'!$B$4:$X$28,'Форма 1'!V$8),"")</f>
        <v/>
      </c>
      <c r="F2646" s="103" t="str">
        <f>IF(ISNUMBER('Форма 1'!W2646),'Форма 1'!$H2646*VLOOKUP('Форма 1'!$F2646,'Придельники с 2022'!$B$4:$X$28,'Форма 1'!W$8),"")</f>
        <v/>
      </c>
      <c r="G2646" s="103">
        <f>IF(ISNUMBER('Форма 1'!X2646),'Форма 1'!$H2646*VLOOKUP('Форма 1'!$F2646,'Придельники с 2022'!$B$4:$X$28,'Форма 1'!X$8),"")</f>
        <v>1015612.4</v>
      </c>
      <c r="H2646" s="103">
        <f>IF(ISNUMBER('Форма 1'!Y2646),'Форма 1'!$H2646*VLOOKUP('Форма 1'!$F2646,'Придельники с 2022'!$B$4:$X$28,'Форма 1'!Y$8),"")</f>
        <v>2675706</v>
      </c>
      <c r="I2646" s="103" t="str">
        <f>IF(ISNUMBER('Форма 1'!Z2646),'Форма 1'!$H2646*VLOOKUP('Форма 1'!$F2646,'Придельники с 2022'!$B$4:$X$28,'Форма 1'!Z$8),"")</f>
        <v/>
      </c>
      <c r="J2646" s="103">
        <f>IF(ISNUMBER('Форма 1'!AA2646),'Форма 1'!$H2646*VLOOKUP('Форма 1'!$F2646,'Придельники с 2022'!$B$4:$X$28,'Форма 1'!AA$8),"")</f>
        <v>3348303.1999999997</v>
      </c>
      <c r="K2646" s="90"/>
      <c r="L2646" s="87"/>
      <c r="M2646" s="103" t="str">
        <f>IF(ISNUMBER('Форма 1'!AD2646),'Форма 1'!$H2646*VLOOKUP('Форма 1'!$F2646,'Придельники с 2022'!$B$4:$X$28,'Форма 1'!AD$8),"")</f>
        <v/>
      </c>
      <c r="N2646" s="103" t="str">
        <f>IF(ISBLANK('Форма 1'!$AE2646),"",IF('Форма 1'!$AE2646=1,'Форма 1'!$H2646*VLOOKUP('Форма 1'!$F2646,'Придельники с 2022'!$B$4:$X$28,'Форма 1'!$AE$8,0),IF('Форма 1'!$AE2646=2,'Форма 1'!$H2646*VLOOKUP('Форма 1'!$F2646,'Придельники с 2022'!$B$4:$X$28,13,0),IF('Форма 1'!$AE2646=3,'Форма 1'!$H2646*VLOOKUP('Форма 1'!$F2646,'Придельники с 2022'!$B$4:$X$28,12,0)))))</f>
        <v/>
      </c>
      <c r="O2646" s="103" t="str">
        <f>IF(ISNUMBER('Форма 1'!AF2646),'Форма 1'!$H2646*VLOOKUP('Форма 1'!$F2646,'Придельники с 2022'!$B$4:$X$28,'Форма 1'!AF$8),"")</f>
        <v/>
      </c>
      <c r="P2646" s="87"/>
      <c r="Q2646" s="103" t="str">
        <f>IF(ISNUMBER('Форма 1'!AH2646),'Форма 1'!$H2646*VLOOKUP('Форма 1'!$F2646,'Придельники с 2022'!$B$4:$X$28,'Форма 1'!AH$8),"")</f>
        <v/>
      </c>
      <c r="R2646" s="103" t="str">
        <f>IF(ISNUMBER('Форма 1'!AI2646),'Форма 1'!$H2646*VLOOKUP('Форма 1'!$F2646,'Придельники с 2022'!$B$4:$X$28,'Форма 1'!AI$8),"")</f>
        <v/>
      </c>
      <c r="S2646" s="103" t="str">
        <f>IF(ISNUMBER('Форма 1'!AJ2646),'Форма 1'!$H2646*VLOOKUP('Форма 1'!$F2646,'Придельники с 2022'!$B$4:$X$28,'Форма 1'!AJ$8),"")</f>
        <v/>
      </c>
      <c r="T2646" s="87"/>
    </row>
    <row r="2647" spans="1:20">
      <c r="A2647" s="188">
        <f t="shared" si="220"/>
        <v>8</v>
      </c>
      <c r="B2647" s="189" t="s">
        <v>2587</v>
      </c>
      <c r="C2647" s="99">
        <f t="shared" si="219"/>
        <v>4205813.4740000004</v>
      </c>
      <c r="D2647" s="103" t="str">
        <f>IF(ISNUMBER('Форма 1'!U2647),'Форма 1'!$H2647*VLOOKUP('Форма 1'!$F2647,'Придельники с 2022'!$B$4:$X$28,'Форма 1'!U$8),"")</f>
        <v/>
      </c>
      <c r="E2647" s="103">
        <f>IF(ISNUMBER('Форма 1'!V2647),'Форма 1'!$H2647*VLOOKUP('Форма 1'!$F2647,'Придельники с 2022'!$B$4:$X$28,'Форма 1'!V$8),"")</f>
        <v>2962722.324</v>
      </c>
      <c r="F2647" s="103">
        <f>IF(ISNUMBER('Форма 1'!W2647),'Форма 1'!$H2647*VLOOKUP('Форма 1'!$F2647,'Придельники с 2022'!$B$4:$X$28,'Форма 1'!W$8),"")</f>
        <v>471485.83299999998</v>
      </c>
      <c r="G2647" s="103">
        <f>IF(ISNUMBER('Форма 1'!X2647),'Форма 1'!$H2647*VLOOKUP('Форма 1'!$F2647,'Придельники с 2022'!$B$4:$X$28,'Форма 1'!X$8),"")</f>
        <v>133253.587</v>
      </c>
      <c r="H2647" s="103">
        <f>IF(ISNUMBER('Форма 1'!Y2647),'Форма 1'!$H2647*VLOOKUP('Форма 1'!$F2647,'Придельники с 2022'!$B$4:$X$28,'Форма 1'!Y$8),"")</f>
        <v>410973.09399999998</v>
      </c>
      <c r="I2647" s="103">
        <f>IF(ISNUMBER('Форма 1'!Z2647),'Форма 1'!$H2647*VLOOKUP('Форма 1'!$F2647,'Придельники с 2022'!$B$4:$X$28,'Форма 1'!Z$8),"")</f>
        <v>227378.63599999997</v>
      </c>
      <c r="J2647" s="103" t="str">
        <f>IF(ISNUMBER('Форма 1'!AA2647),'Форма 1'!$H2647*VLOOKUP('Форма 1'!$F2647,'Придельники с 2022'!$B$4:$X$28,'Форма 1'!AA$8),"")</f>
        <v/>
      </c>
      <c r="K2647" s="90"/>
      <c r="L2647" s="87"/>
      <c r="M2647" s="103" t="str">
        <f>IF(ISNUMBER('Форма 1'!AD2647),'Форма 1'!$H2647*VLOOKUP('Форма 1'!$F2647,'Придельники с 2022'!$B$4:$X$28,'Форма 1'!AD$8),"")</f>
        <v/>
      </c>
      <c r="N2647" s="103" t="str">
        <f>IF(ISBLANK('Форма 1'!$AE2647),"",IF('Форма 1'!$AE2647=1,'Форма 1'!$H2647*VLOOKUP('Форма 1'!$F2647,'Придельники с 2022'!$B$4:$X$28,'Форма 1'!$AE$8,0),IF('Форма 1'!$AE2647=2,'Форма 1'!$H2647*VLOOKUP('Форма 1'!$F2647,'Придельники с 2022'!$B$4:$X$28,13,0),IF('Форма 1'!$AE2647=3,'Форма 1'!$H2647*VLOOKUP('Форма 1'!$F2647,'Придельники с 2022'!$B$4:$X$28,12,0)))))</f>
        <v/>
      </c>
      <c r="O2647" s="103" t="str">
        <f>IF(ISNUMBER('Форма 1'!AF2647),'Форма 1'!$H2647*VLOOKUP('Форма 1'!$F2647,'Придельники с 2022'!$B$4:$X$28,'Форма 1'!AF$8),"")</f>
        <v/>
      </c>
      <c r="P2647" s="87"/>
      <c r="Q2647" s="103" t="str">
        <f>IF(ISNUMBER('Форма 1'!AH2647),'Форма 1'!$H2647*VLOOKUP('Форма 1'!$F2647,'Придельники с 2022'!$B$4:$X$28,'Форма 1'!AH$8),"")</f>
        <v/>
      </c>
      <c r="R2647" s="103" t="str">
        <f>IF(ISNUMBER('Форма 1'!AI2647),'Форма 1'!$H2647*VLOOKUP('Форма 1'!$F2647,'Придельники с 2022'!$B$4:$X$28,'Форма 1'!AI$8),"")</f>
        <v/>
      </c>
      <c r="S2647" s="103" t="str">
        <f>IF(ISNUMBER('Форма 1'!AJ2647),'Форма 1'!$H2647*VLOOKUP('Форма 1'!$F2647,'Придельники с 2022'!$B$4:$X$28,'Форма 1'!AJ$8),"")</f>
        <v/>
      </c>
      <c r="T2647" s="87"/>
    </row>
    <row r="2648" spans="1:20">
      <c r="A2648" s="188">
        <f t="shared" si="220"/>
        <v>9</v>
      </c>
      <c r="B2648" s="189" t="s">
        <v>2588</v>
      </c>
      <c r="C2648" s="99">
        <f t="shared" si="219"/>
        <v>2702084</v>
      </c>
      <c r="D2648" s="103" t="str">
        <f>IF(ISNUMBER('Форма 1'!U2648),'Форма 1'!$H2648*VLOOKUP('Форма 1'!$F2648,'Придельники с 2022'!$B$4:$X$28,'Форма 1'!U$8),"")</f>
        <v/>
      </c>
      <c r="E2648" s="103" t="str">
        <f>IF(ISNUMBER('Форма 1'!V2648),'Форма 1'!$H2648*VLOOKUP('Форма 1'!$F2648,'Придельники с 2022'!$B$4:$X$28,'Форма 1'!V$8),"")</f>
        <v/>
      </c>
      <c r="F2648" s="103">
        <f>IF(ISNUMBER('Форма 1'!W2648),'Форма 1'!$H2648*VLOOKUP('Форма 1'!$F2648,'Придельники с 2022'!$B$4:$X$28,'Форма 1'!W$8),"")</f>
        <v>829484.32</v>
      </c>
      <c r="G2648" s="103">
        <f>IF(ISNUMBER('Форма 1'!X2648),'Форма 1'!$H2648*VLOOKUP('Форма 1'!$F2648,'Придельники с 2022'!$B$4:$X$28,'Форма 1'!X$8),"")</f>
        <v>515218.48000000004</v>
      </c>
      <c r="H2648" s="103">
        <f>IF(ISNUMBER('Форма 1'!Y2648),'Форма 1'!$H2648*VLOOKUP('Форма 1'!$F2648,'Придельники с 2022'!$B$4:$X$28,'Форма 1'!Y$8),"")</f>
        <v>1357381.2</v>
      </c>
      <c r="I2648" s="103" t="str">
        <f>IF(ISNUMBER('Форма 1'!Z2648),'Форма 1'!$H2648*VLOOKUP('Форма 1'!$F2648,'Придельники с 2022'!$B$4:$X$28,'Форма 1'!Z$8),"")</f>
        <v/>
      </c>
      <c r="J2648" s="103" t="str">
        <f>IF(ISNUMBER('Форма 1'!AA2648),'Форма 1'!$H2648*VLOOKUP('Форма 1'!$F2648,'Придельники с 2022'!$B$4:$X$28,'Форма 1'!AA$8),"")</f>
        <v/>
      </c>
      <c r="K2648" s="90"/>
      <c r="L2648" s="87"/>
      <c r="M2648" s="103" t="str">
        <f>IF(ISNUMBER('Форма 1'!AD2648),'Форма 1'!$H2648*VLOOKUP('Форма 1'!$F2648,'Придельники с 2022'!$B$4:$X$28,'Форма 1'!AD$8),"")</f>
        <v/>
      </c>
      <c r="N2648" s="103" t="str">
        <f>IF(ISBLANK('Форма 1'!$AE2648),"",IF('Форма 1'!$AE2648=1,'Форма 1'!$H2648*VLOOKUP('Форма 1'!$F2648,'Придельники с 2022'!$B$4:$X$28,'Форма 1'!$AE$8,0),IF('Форма 1'!$AE2648=2,'Форма 1'!$H2648*VLOOKUP('Форма 1'!$F2648,'Придельники с 2022'!$B$4:$X$28,13,0),IF('Форма 1'!$AE2648=3,'Форма 1'!$H2648*VLOOKUP('Форма 1'!$F2648,'Придельники с 2022'!$B$4:$X$28,12,0)))))</f>
        <v/>
      </c>
      <c r="O2648" s="103" t="str">
        <f>IF(ISNUMBER('Форма 1'!AF2648),'Форма 1'!$H2648*VLOOKUP('Форма 1'!$F2648,'Придельники с 2022'!$B$4:$X$28,'Форма 1'!AF$8),"")</f>
        <v/>
      </c>
      <c r="P2648" s="87"/>
      <c r="Q2648" s="103" t="str">
        <f>IF(ISNUMBER('Форма 1'!AH2648),'Форма 1'!$H2648*VLOOKUP('Форма 1'!$F2648,'Придельники с 2022'!$B$4:$X$28,'Форма 1'!AH$8),"")</f>
        <v/>
      </c>
      <c r="R2648" s="103" t="str">
        <f>IF(ISNUMBER('Форма 1'!AI2648),'Форма 1'!$H2648*VLOOKUP('Форма 1'!$F2648,'Придельники с 2022'!$B$4:$X$28,'Форма 1'!AI$8),"")</f>
        <v/>
      </c>
      <c r="S2648" s="103" t="str">
        <f>IF(ISNUMBER('Форма 1'!AJ2648),'Форма 1'!$H2648*VLOOKUP('Форма 1'!$F2648,'Придельники с 2022'!$B$4:$X$28,'Форма 1'!AJ$8),"")</f>
        <v/>
      </c>
      <c r="T2648" s="87"/>
    </row>
    <row r="2649" spans="1:20">
      <c r="A2649" s="188">
        <f t="shared" si="220"/>
        <v>10</v>
      </c>
      <c r="B2649" s="189" t="s">
        <v>2589</v>
      </c>
      <c r="C2649" s="99">
        <f t="shared" si="219"/>
        <v>3297432.2149999999</v>
      </c>
      <c r="D2649" s="103" t="str">
        <f>IF(ISNUMBER('Форма 1'!U2649),'Форма 1'!$H2649*VLOOKUP('Форма 1'!$F2649,'Придельники с 2022'!$B$4:$X$28,'Форма 1'!U$8),"")</f>
        <v/>
      </c>
      <c r="E2649" s="103" t="str">
        <f>IF(ISNUMBER('Форма 1'!V2649),'Форма 1'!$H2649*VLOOKUP('Форма 1'!$F2649,'Придельники с 2022'!$B$4:$X$28,'Форма 1'!V$8),"")</f>
        <v/>
      </c>
      <c r="F2649" s="103">
        <f>IF(ISNUMBER('Форма 1'!W2649),'Форма 1'!$H2649*VLOOKUP('Форма 1'!$F2649,'Придельники с 2022'!$B$4:$X$28,'Форма 1'!W$8),"")</f>
        <v>2034031.8459999997</v>
      </c>
      <c r="G2649" s="103">
        <f>IF(ISNUMBER('Форма 1'!X2649),'Форма 1'!$H2649*VLOOKUP('Форма 1'!$F2649,'Придельники с 2022'!$B$4:$X$28,'Форма 1'!X$8),"")</f>
        <v>1263400.3689999999</v>
      </c>
      <c r="H2649" s="103" t="str">
        <f>IF(ISNUMBER('Форма 1'!Y2649),'Форма 1'!$H2649*VLOOKUP('Форма 1'!$F2649,'Придельники с 2022'!$B$4:$X$28,'Форма 1'!Y$8),"")</f>
        <v/>
      </c>
      <c r="I2649" s="103" t="str">
        <f>IF(ISNUMBER('Форма 1'!Z2649),'Форма 1'!$H2649*VLOOKUP('Форма 1'!$F2649,'Придельники с 2022'!$B$4:$X$28,'Форма 1'!Z$8),"")</f>
        <v/>
      </c>
      <c r="J2649" s="103" t="str">
        <f>IF(ISNUMBER('Форма 1'!AA2649),'Форма 1'!$H2649*VLOOKUP('Форма 1'!$F2649,'Придельники с 2022'!$B$4:$X$28,'Форма 1'!AA$8),"")</f>
        <v/>
      </c>
      <c r="K2649" s="90"/>
      <c r="L2649" s="87"/>
      <c r="M2649" s="103" t="str">
        <f>IF(ISNUMBER('Форма 1'!AD2649),'Форма 1'!$H2649*VLOOKUP('Форма 1'!$F2649,'Придельники с 2022'!$B$4:$X$28,'Форма 1'!AD$8),"")</f>
        <v/>
      </c>
      <c r="N2649" s="103" t="str">
        <f>IF(ISBLANK('Форма 1'!$AE2649),"",IF('Форма 1'!$AE2649=1,'Форма 1'!$H2649*VLOOKUP('Форма 1'!$F2649,'Придельники с 2022'!$B$4:$X$28,'Форма 1'!$AE$8,0),IF('Форма 1'!$AE2649=2,'Форма 1'!$H2649*VLOOKUP('Форма 1'!$F2649,'Придельники с 2022'!$B$4:$X$28,13,0),IF('Форма 1'!$AE2649=3,'Форма 1'!$H2649*VLOOKUP('Форма 1'!$F2649,'Придельники с 2022'!$B$4:$X$28,12,0)))))</f>
        <v/>
      </c>
      <c r="O2649" s="103" t="str">
        <f>IF(ISNUMBER('Форма 1'!AF2649),'Форма 1'!$H2649*VLOOKUP('Форма 1'!$F2649,'Придельники с 2022'!$B$4:$X$28,'Форма 1'!AF$8),"")</f>
        <v/>
      </c>
      <c r="P2649" s="87"/>
      <c r="Q2649" s="103" t="str">
        <f>IF(ISNUMBER('Форма 1'!AH2649),'Форма 1'!$H2649*VLOOKUP('Форма 1'!$F2649,'Придельники с 2022'!$B$4:$X$28,'Форма 1'!AH$8),"")</f>
        <v/>
      </c>
      <c r="R2649" s="103" t="str">
        <f>IF(ISNUMBER('Форма 1'!AI2649),'Форма 1'!$H2649*VLOOKUP('Форма 1'!$F2649,'Придельники с 2022'!$B$4:$X$28,'Форма 1'!AI$8),"")</f>
        <v/>
      </c>
      <c r="S2649" s="103" t="str">
        <f>IF(ISNUMBER('Форма 1'!AJ2649),'Форма 1'!$H2649*VLOOKUP('Форма 1'!$F2649,'Придельники с 2022'!$B$4:$X$28,'Форма 1'!AJ$8),"")</f>
        <v/>
      </c>
      <c r="T2649" s="87"/>
    </row>
    <row r="2650" spans="1:20">
      <c r="A2650" s="188">
        <f t="shared" si="220"/>
        <v>11</v>
      </c>
      <c r="B2650" s="189" t="s">
        <v>2590</v>
      </c>
      <c r="C2650" s="99">
        <f t="shared" si="219"/>
        <v>9845067.4389999993</v>
      </c>
      <c r="D2650" s="103" t="str">
        <f>IF(ISNUMBER('Форма 1'!U2650),'Форма 1'!$H2650*VLOOKUP('Форма 1'!$F2650,'Придельники с 2022'!$B$4:$X$28,'Форма 1'!U$8),"")</f>
        <v/>
      </c>
      <c r="E2650" s="103" t="str">
        <f>IF(ISNUMBER('Форма 1'!V2650),'Форма 1'!$H2650*VLOOKUP('Форма 1'!$F2650,'Придельники с 2022'!$B$4:$X$28,'Форма 1'!V$8),"")</f>
        <v/>
      </c>
      <c r="F2650" s="103" t="str">
        <f>IF(ISNUMBER('Форма 1'!W2650),'Форма 1'!$H2650*VLOOKUP('Форма 1'!$F2650,'Придельники с 2022'!$B$4:$X$28,'Форма 1'!W$8),"")</f>
        <v/>
      </c>
      <c r="G2650" s="103" t="str">
        <f>IF(ISNUMBER('Форма 1'!X2650),'Форма 1'!$H2650*VLOOKUP('Форма 1'!$F2650,'Придельники с 2022'!$B$4:$X$28,'Форма 1'!X$8),"")</f>
        <v/>
      </c>
      <c r="H2650" s="103" t="str">
        <f>IF(ISNUMBER('Форма 1'!Y2650),'Форма 1'!$H2650*VLOOKUP('Форма 1'!$F2650,'Придельники с 2022'!$B$4:$X$28,'Форма 1'!Y$8),"")</f>
        <v/>
      </c>
      <c r="I2650" s="103" t="str">
        <f>IF(ISNUMBER('Форма 1'!Z2650),'Форма 1'!$H2650*VLOOKUP('Форма 1'!$F2650,'Придельники с 2022'!$B$4:$X$28,'Форма 1'!Z$8),"")</f>
        <v/>
      </c>
      <c r="J2650" s="103" t="str">
        <f>IF(ISNUMBER('Форма 1'!AA2650),'Форма 1'!$H2650*VLOOKUP('Форма 1'!$F2650,'Придельники с 2022'!$B$4:$X$28,'Форма 1'!AA$8),"")</f>
        <v/>
      </c>
      <c r="K2650" s="90"/>
      <c r="L2650" s="87"/>
      <c r="M2650" s="103">
        <f>IF(ISNUMBER('Форма 1'!AD2650),'Форма 1'!$H2650*VLOOKUP('Форма 1'!$F2650,'Придельники с 2022'!$B$4:$X$28,'Форма 1'!AD$8),"")</f>
        <v>9845067.4389999993</v>
      </c>
      <c r="N2650" s="103" t="str">
        <f>IF(ISBLANK('Форма 1'!$AE2650),"",IF('Форма 1'!$AE2650=1,'Форма 1'!$H2650*VLOOKUP('Форма 1'!$F2650,'Придельники с 2022'!$B$4:$X$28,'Форма 1'!$AE$8,0),IF('Форма 1'!$AE2650=2,'Форма 1'!$H2650*VLOOKUP('Форма 1'!$F2650,'Придельники с 2022'!$B$4:$X$28,13,0),IF('Форма 1'!$AE2650=3,'Форма 1'!$H2650*VLOOKUP('Форма 1'!$F2650,'Придельники с 2022'!$B$4:$X$28,12,0)))))</f>
        <v/>
      </c>
      <c r="O2650" s="103" t="str">
        <f>IF(ISNUMBER('Форма 1'!AF2650),'Форма 1'!$H2650*VLOOKUP('Форма 1'!$F2650,'Придельники с 2022'!$B$4:$X$28,'Форма 1'!AF$8),"")</f>
        <v/>
      </c>
      <c r="P2650" s="87"/>
      <c r="Q2650" s="103" t="str">
        <f>IF(ISNUMBER('Форма 1'!AH2650),'Форма 1'!$H2650*VLOOKUP('Форма 1'!$F2650,'Придельники с 2022'!$B$4:$X$28,'Форма 1'!AH$8),"")</f>
        <v/>
      </c>
      <c r="R2650" s="103" t="str">
        <f>IF(ISNUMBER('Форма 1'!AI2650),'Форма 1'!$H2650*VLOOKUP('Форма 1'!$F2650,'Придельники с 2022'!$B$4:$X$28,'Форма 1'!AI$8),"")</f>
        <v/>
      </c>
      <c r="S2650" s="103" t="str">
        <f>IF(ISNUMBER('Форма 1'!AJ2650),'Форма 1'!$H2650*VLOOKUP('Форма 1'!$F2650,'Придельники с 2022'!$B$4:$X$28,'Форма 1'!AJ$8),"")</f>
        <v/>
      </c>
      <c r="T2650" s="87"/>
    </row>
    <row r="2651" spans="1:20">
      <c r="A2651" s="188">
        <f t="shared" si="220"/>
        <v>12</v>
      </c>
      <c r="B2651" s="189" t="s">
        <v>2591</v>
      </c>
      <c r="C2651" s="99">
        <f t="shared" si="219"/>
        <v>4908806.5600000005</v>
      </c>
      <c r="D2651" s="103" t="str">
        <f>IF(ISNUMBER('Форма 1'!U2651),'Форма 1'!$H2651*VLOOKUP('Форма 1'!$F2651,'Придельники с 2022'!$B$4:$X$28,'Форма 1'!U$8),"")</f>
        <v/>
      </c>
      <c r="E2651" s="103" t="str">
        <f>IF(ISNUMBER('Форма 1'!V2651),'Форма 1'!$H2651*VLOOKUP('Форма 1'!$F2651,'Придельники с 2022'!$B$4:$X$28,'Форма 1'!V$8),"")</f>
        <v/>
      </c>
      <c r="F2651" s="103" t="str">
        <f>IF(ISNUMBER('Форма 1'!W2651),'Форма 1'!$H2651*VLOOKUP('Форма 1'!$F2651,'Придельники с 2022'!$B$4:$X$28,'Форма 1'!W$8),"")</f>
        <v/>
      </c>
      <c r="G2651" s="103">
        <f>IF(ISNUMBER('Форма 1'!X2651),'Форма 1'!$H2651*VLOOKUP('Форма 1'!$F2651,'Придельники с 2022'!$B$4:$X$28,'Форма 1'!X$8),"")</f>
        <v>708197.84000000008</v>
      </c>
      <c r="H2651" s="103">
        <f>IF(ISNUMBER('Форма 1'!Y2651),'Форма 1'!$H2651*VLOOKUP('Форма 1'!$F2651,'Придельники с 2022'!$B$4:$X$28,'Форма 1'!Y$8),"")</f>
        <v>1865799.6</v>
      </c>
      <c r="I2651" s="103" t="str">
        <f>IF(ISNUMBER('Форма 1'!Z2651),'Форма 1'!$H2651*VLOOKUP('Форма 1'!$F2651,'Придельники с 2022'!$B$4:$X$28,'Форма 1'!Z$8),"")</f>
        <v/>
      </c>
      <c r="J2651" s="103">
        <f>IF(ISNUMBER('Форма 1'!AA2651),'Форма 1'!$H2651*VLOOKUP('Форма 1'!$F2651,'Придельники с 2022'!$B$4:$X$28,'Форма 1'!AA$8),"")</f>
        <v>2334809.12</v>
      </c>
      <c r="K2651" s="90"/>
      <c r="L2651" s="87"/>
      <c r="M2651" s="103" t="str">
        <f>IF(ISNUMBER('Форма 1'!AD2651),'Форма 1'!$H2651*VLOOKUP('Форма 1'!$F2651,'Придельники с 2022'!$B$4:$X$28,'Форма 1'!AD$8),"")</f>
        <v/>
      </c>
      <c r="N2651" s="103" t="str">
        <f>IF(ISBLANK('Форма 1'!$AE2651),"",IF('Форма 1'!$AE2651=1,'Форма 1'!$H2651*VLOOKUP('Форма 1'!$F2651,'Придельники с 2022'!$B$4:$X$28,'Форма 1'!$AE$8,0),IF('Форма 1'!$AE2651=2,'Форма 1'!$H2651*VLOOKUP('Форма 1'!$F2651,'Придельники с 2022'!$B$4:$X$28,13,0),IF('Форма 1'!$AE2651=3,'Форма 1'!$H2651*VLOOKUP('Форма 1'!$F2651,'Придельники с 2022'!$B$4:$X$28,12,0)))))</f>
        <v/>
      </c>
      <c r="O2651" s="103" t="str">
        <f>IF(ISNUMBER('Форма 1'!AF2651),'Форма 1'!$H2651*VLOOKUP('Форма 1'!$F2651,'Придельники с 2022'!$B$4:$X$28,'Форма 1'!AF$8),"")</f>
        <v/>
      </c>
      <c r="P2651" s="87"/>
      <c r="Q2651" s="103" t="str">
        <f>IF(ISNUMBER('Форма 1'!AH2651),'Форма 1'!$H2651*VLOOKUP('Форма 1'!$F2651,'Придельники с 2022'!$B$4:$X$28,'Форма 1'!AH$8),"")</f>
        <v/>
      </c>
      <c r="R2651" s="103" t="str">
        <f>IF(ISNUMBER('Форма 1'!AI2651),'Форма 1'!$H2651*VLOOKUP('Форма 1'!$F2651,'Придельники с 2022'!$B$4:$X$28,'Форма 1'!AI$8),"")</f>
        <v/>
      </c>
      <c r="S2651" s="103" t="str">
        <f>IF(ISNUMBER('Форма 1'!AJ2651),'Форма 1'!$H2651*VLOOKUP('Форма 1'!$F2651,'Придельники с 2022'!$B$4:$X$28,'Форма 1'!AJ$8),"")</f>
        <v/>
      </c>
      <c r="T2651" s="87"/>
    </row>
    <row r="2652" spans="1:20">
      <c r="A2652" s="188">
        <f t="shared" si="220"/>
        <v>13</v>
      </c>
      <c r="B2652" s="189" t="s">
        <v>2592</v>
      </c>
      <c r="C2652" s="99">
        <f t="shared" si="219"/>
        <v>4829683.9000000004</v>
      </c>
      <c r="D2652" s="103" t="str">
        <f>IF(ISNUMBER('Форма 1'!U2652),'Форма 1'!$H2652*VLOOKUP('Форма 1'!$F2652,'Придельники с 2022'!$B$4:$X$28,'Форма 1'!U$8),"")</f>
        <v/>
      </c>
      <c r="E2652" s="103" t="str">
        <f>IF(ISNUMBER('Форма 1'!V2652),'Форма 1'!$H2652*VLOOKUP('Форма 1'!$F2652,'Придельники с 2022'!$B$4:$X$28,'Форма 1'!V$8),"")</f>
        <v/>
      </c>
      <c r="F2652" s="103" t="str">
        <f>IF(ISNUMBER('Форма 1'!W2652),'Форма 1'!$H2652*VLOOKUP('Форма 1'!$F2652,'Придельники с 2022'!$B$4:$X$28,'Форма 1'!W$8),"")</f>
        <v/>
      </c>
      <c r="G2652" s="103">
        <f>IF(ISNUMBER('Форма 1'!X2652),'Форма 1'!$H2652*VLOOKUP('Форма 1'!$F2652,'Придельники с 2022'!$B$4:$X$28,'Форма 1'!X$8),"")</f>
        <v>1182545.3</v>
      </c>
      <c r="H2652" s="103">
        <f>IF(ISNUMBER('Форма 1'!Y2652),'Форма 1'!$H2652*VLOOKUP('Форма 1'!$F2652,'Придельники с 2022'!$B$4:$X$28,'Форма 1'!Y$8),"")</f>
        <v>3647138.6</v>
      </c>
      <c r="I2652" s="103" t="str">
        <f>IF(ISNUMBER('Форма 1'!Z2652),'Форма 1'!$H2652*VLOOKUP('Форма 1'!$F2652,'Придельники с 2022'!$B$4:$X$28,'Форма 1'!Z$8),"")</f>
        <v/>
      </c>
      <c r="J2652" s="103" t="str">
        <f>IF(ISNUMBER('Форма 1'!AA2652),'Форма 1'!$H2652*VLOOKUP('Форма 1'!$F2652,'Придельники с 2022'!$B$4:$X$28,'Форма 1'!AA$8),"")</f>
        <v/>
      </c>
      <c r="K2652" s="90"/>
      <c r="L2652" s="87"/>
      <c r="M2652" s="103" t="str">
        <f>IF(ISNUMBER('Форма 1'!AD2652),'Форма 1'!$H2652*VLOOKUP('Форма 1'!$F2652,'Придельники с 2022'!$B$4:$X$28,'Форма 1'!AD$8),"")</f>
        <v/>
      </c>
      <c r="N2652" s="103" t="str">
        <f>IF(ISBLANK('Форма 1'!$AE2652),"",IF('Форма 1'!$AE2652=1,'Форма 1'!$H2652*VLOOKUP('Форма 1'!$F2652,'Придельники с 2022'!$B$4:$X$28,'Форма 1'!$AE$8,0),IF('Форма 1'!$AE2652=2,'Форма 1'!$H2652*VLOOKUP('Форма 1'!$F2652,'Придельники с 2022'!$B$4:$X$28,13,0),IF('Форма 1'!$AE2652=3,'Форма 1'!$H2652*VLOOKUP('Форма 1'!$F2652,'Придельники с 2022'!$B$4:$X$28,12,0)))))</f>
        <v/>
      </c>
      <c r="O2652" s="103" t="str">
        <f>IF(ISNUMBER('Форма 1'!AF2652),'Форма 1'!$H2652*VLOOKUP('Форма 1'!$F2652,'Придельники с 2022'!$B$4:$X$28,'Форма 1'!AF$8),"")</f>
        <v/>
      </c>
      <c r="P2652" s="87"/>
      <c r="Q2652" s="103" t="str">
        <f>IF(ISNUMBER('Форма 1'!AH2652),'Форма 1'!$H2652*VLOOKUP('Форма 1'!$F2652,'Придельники с 2022'!$B$4:$X$28,'Форма 1'!AH$8),"")</f>
        <v/>
      </c>
      <c r="R2652" s="103" t="str">
        <f>IF(ISNUMBER('Форма 1'!AI2652),'Форма 1'!$H2652*VLOOKUP('Форма 1'!$F2652,'Придельники с 2022'!$B$4:$X$28,'Форма 1'!AI$8),"")</f>
        <v/>
      </c>
      <c r="S2652" s="103" t="str">
        <f>IF(ISNUMBER('Форма 1'!AJ2652),'Форма 1'!$H2652*VLOOKUP('Форма 1'!$F2652,'Придельники с 2022'!$B$4:$X$28,'Форма 1'!AJ$8),"")</f>
        <v/>
      </c>
      <c r="T2652" s="87"/>
    </row>
    <row r="2653" spans="1:20">
      <c r="A2653" s="188">
        <f t="shared" si="220"/>
        <v>14</v>
      </c>
      <c r="B2653" s="189" t="s">
        <v>2593</v>
      </c>
      <c r="C2653" s="99">
        <f t="shared" si="219"/>
        <v>19582610.964000002</v>
      </c>
      <c r="D2653" s="103" t="str">
        <f>IF(ISNUMBER('Форма 1'!U2653),'Форма 1'!$H2653*VLOOKUP('Форма 1'!$F2653,'Придельники с 2022'!$B$4:$X$28,'Форма 1'!U$8),"")</f>
        <v/>
      </c>
      <c r="E2653" s="103">
        <f>IF(ISNUMBER('Форма 1'!V2653),'Форма 1'!$H2653*VLOOKUP('Форма 1'!$F2653,'Придельники с 2022'!$B$4:$X$28,'Форма 1'!V$8),"")</f>
        <v>13794677.064000001</v>
      </c>
      <c r="F2653" s="103">
        <f>IF(ISNUMBER('Форма 1'!W2653),'Форма 1'!$H2653*VLOOKUP('Форма 1'!$F2653,'Придельники с 2022'!$B$4:$X$28,'Форма 1'!W$8),"")</f>
        <v>2195276.5380000002</v>
      </c>
      <c r="G2653" s="103">
        <f>IF(ISNUMBER('Форма 1'!X2653),'Форма 1'!$H2653*VLOOKUP('Форма 1'!$F2653,'Придельники с 2022'!$B$4:$X$28,'Форма 1'!X$8),"")</f>
        <v>620439.58200000005</v>
      </c>
      <c r="H2653" s="103">
        <f>IF(ISNUMBER('Форма 1'!Y2653),'Форма 1'!$H2653*VLOOKUP('Форма 1'!$F2653,'Придельники с 2022'!$B$4:$X$28,'Форма 1'!Y$8),"")</f>
        <v>1913524.284</v>
      </c>
      <c r="I2653" s="103">
        <f>IF(ISNUMBER('Форма 1'!Z2653),'Форма 1'!$H2653*VLOOKUP('Форма 1'!$F2653,'Придельники с 2022'!$B$4:$X$28,'Форма 1'!Z$8),"")</f>
        <v>1058693.496</v>
      </c>
      <c r="J2653" s="103" t="str">
        <f>IF(ISNUMBER('Форма 1'!AA2653),'Форма 1'!$H2653*VLOOKUP('Форма 1'!$F2653,'Придельники с 2022'!$B$4:$X$28,'Форма 1'!AA$8),"")</f>
        <v/>
      </c>
      <c r="K2653" s="90"/>
      <c r="L2653" s="87"/>
      <c r="M2653" s="103" t="str">
        <f>IF(ISNUMBER('Форма 1'!AD2653),'Форма 1'!$H2653*VLOOKUP('Форма 1'!$F2653,'Придельники с 2022'!$B$4:$X$28,'Форма 1'!AD$8),"")</f>
        <v/>
      </c>
      <c r="N2653" s="103" t="str">
        <f>IF(ISBLANK('Форма 1'!$AE2653),"",IF('Форма 1'!$AE2653=1,'Форма 1'!$H2653*VLOOKUP('Форма 1'!$F2653,'Придельники с 2022'!$B$4:$X$28,'Форма 1'!$AE$8,0),IF('Форма 1'!$AE2653=2,'Форма 1'!$H2653*VLOOKUP('Форма 1'!$F2653,'Придельники с 2022'!$B$4:$X$28,13,0),IF('Форма 1'!$AE2653=3,'Форма 1'!$H2653*VLOOKUP('Форма 1'!$F2653,'Придельники с 2022'!$B$4:$X$28,12,0)))))</f>
        <v/>
      </c>
      <c r="O2653" s="103" t="str">
        <f>IF(ISNUMBER('Форма 1'!AF2653),'Форма 1'!$H2653*VLOOKUP('Форма 1'!$F2653,'Придельники с 2022'!$B$4:$X$28,'Форма 1'!AF$8),"")</f>
        <v/>
      </c>
      <c r="P2653" s="87"/>
      <c r="Q2653" s="103" t="str">
        <f>IF(ISNUMBER('Форма 1'!AH2653),'Форма 1'!$H2653*VLOOKUP('Форма 1'!$F2653,'Придельники с 2022'!$B$4:$X$28,'Форма 1'!AH$8),"")</f>
        <v/>
      </c>
      <c r="R2653" s="103" t="str">
        <f>IF(ISNUMBER('Форма 1'!AI2653),'Форма 1'!$H2653*VLOOKUP('Форма 1'!$F2653,'Придельники с 2022'!$B$4:$X$28,'Форма 1'!AI$8),"")</f>
        <v/>
      </c>
      <c r="S2653" s="103" t="str">
        <f>IF(ISNUMBER('Форма 1'!AJ2653),'Форма 1'!$H2653*VLOOKUP('Форма 1'!$F2653,'Придельники с 2022'!$B$4:$X$28,'Форма 1'!AJ$8),"")</f>
        <v/>
      </c>
      <c r="T2653" s="87"/>
    </row>
    <row r="2654" spans="1:20">
      <c r="A2654" s="188">
        <f t="shared" si="220"/>
        <v>15</v>
      </c>
      <c r="B2654" s="189" t="s">
        <v>2594</v>
      </c>
      <c r="C2654" s="99">
        <f t="shared" si="219"/>
        <v>5014230.2879999997</v>
      </c>
      <c r="D2654" s="103" t="str">
        <f>IF(ISNUMBER('Форма 1'!U2654),'Форма 1'!$H2654*VLOOKUP('Форма 1'!$F2654,'Придельники с 2022'!$B$4:$X$28,'Форма 1'!U$8),"")</f>
        <v/>
      </c>
      <c r="E2654" s="103" t="str">
        <f>IF(ISNUMBER('Форма 1'!V2654),'Форма 1'!$H2654*VLOOKUP('Форма 1'!$F2654,'Придельники с 2022'!$B$4:$X$28,'Форма 1'!V$8),"")</f>
        <v/>
      </c>
      <c r="F2654" s="103" t="str">
        <f>IF(ISNUMBER('Форма 1'!W2654),'Форма 1'!$H2654*VLOOKUP('Форма 1'!$F2654,'Придельники с 2022'!$B$4:$X$28,'Форма 1'!W$8),"")</f>
        <v/>
      </c>
      <c r="G2654" s="103">
        <f>IF(ISNUMBER('Форма 1'!X2654),'Форма 1'!$H2654*VLOOKUP('Форма 1'!$F2654,'Придельники с 2022'!$B$4:$X$28,'Форма 1'!X$8),"")</f>
        <v>1227731.3759999999</v>
      </c>
      <c r="H2654" s="103">
        <f>IF(ISNUMBER('Форма 1'!Y2654),'Форма 1'!$H2654*VLOOKUP('Форма 1'!$F2654,'Придельники с 2022'!$B$4:$X$28,'Форма 1'!Y$8),"")</f>
        <v>3786498.912</v>
      </c>
      <c r="I2654" s="103" t="str">
        <f>IF(ISNUMBER('Форма 1'!Z2654),'Форма 1'!$H2654*VLOOKUP('Форма 1'!$F2654,'Придельники с 2022'!$B$4:$X$28,'Форма 1'!Z$8),"")</f>
        <v/>
      </c>
      <c r="J2654" s="103" t="str">
        <f>IF(ISNUMBER('Форма 1'!AA2654),'Форма 1'!$H2654*VLOOKUP('Форма 1'!$F2654,'Придельники с 2022'!$B$4:$X$28,'Форма 1'!AA$8),"")</f>
        <v/>
      </c>
      <c r="K2654" s="90"/>
      <c r="L2654" s="87"/>
      <c r="M2654" s="103" t="str">
        <f>IF(ISNUMBER('Форма 1'!AD2654),'Форма 1'!$H2654*VLOOKUP('Форма 1'!$F2654,'Придельники с 2022'!$B$4:$X$28,'Форма 1'!AD$8),"")</f>
        <v/>
      </c>
      <c r="N2654" s="103" t="str">
        <f>IF(ISBLANK('Форма 1'!$AE2654),"",IF('Форма 1'!$AE2654=1,'Форма 1'!$H2654*VLOOKUP('Форма 1'!$F2654,'Придельники с 2022'!$B$4:$X$28,'Форма 1'!$AE$8,0),IF('Форма 1'!$AE2654=2,'Форма 1'!$H2654*VLOOKUP('Форма 1'!$F2654,'Придельники с 2022'!$B$4:$X$28,13,0),IF('Форма 1'!$AE2654=3,'Форма 1'!$H2654*VLOOKUP('Форма 1'!$F2654,'Придельники с 2022'!$B$4:$X$28,12,0)))))</f>
        <v/>
      </c>
      <c r="O2654" s="103" t="str">
        <f>IF(ISNUMBER('Форма 1'!AF2654),'Форма 1'!$H2654*VLOOKUP('Форма 1'!$F2654,'Придельники с 2022'!$B$4:$X$28,'Форма 1'!AF$8),"")</f>
        <v/>
      </c>
      <c r="P2654" s="87"/>
      <c r="Q2654" s="103" t="str">
        <f>IF(ISNUMBER('Форма 1'!AH2654),'Форма 1'!$H2654*VLOOKUP('Форма 1'!$F2654,'Придельники с 2022'!$B$4:$X$28,'Форма 1'!AH$8),"")</f>
        <v/>
      </c>
      <c r="R2654" s="103" t="str">
        <f>IF(ISNUMBER('Форма 1'!AI2654),'Форма 1'!$H2654*VLOOKUP('Форма 1'!$F2654,'Придельники с 2022'!$B$4:$X$28,'Форма 1'!AI$8),"")</f>
        <v/>
      </c>
      <c r="S2654" s="103" t="str">
        <f>IF(ISNUMBER('Форма 1'!AJ2654),'Форма 1'!$H2654*VLOOKUP('Форма 1'!$F2654,'Придельники с 2022'!$B$4:$X$28,'Форма 1'!AJ$8),"")</f>
        <v/>
      </c>
      <c r="T2654" s="87"/>
    </row>
    <row r="2655" spans="1:20">
      <c r="A2655" s="188">
        <f t="shared" si="220"/>
        <v>16</v>
      </c>
      <c r="B2655" s="189" t="s">
        <v>2595</v>
      </c>
      <c r="C2655" s="99">
        <f t="shared" si="219"/>
        <v>2073182.4180000001</v>
      </c>
      <c r="D2655" s="103" t="str">
        <f>IF(ISNUMBER('Форма 1'!U2655),'Форма 1'!$H2655*VLOOKUP('Форма 1'!$F2655,'Придельники с 2022'!$B$4:$X$28,'Форма 1'!U$8),"")</f>
        <v/>
      </c>
      <c r="E2655" s="103" t="str">
        <f>IF(ISNUMBER('Форма 1'!V2655),'Форма 1'!$H2655*VLOOKUP('Форма 1'!$F2655,'Придельники с 2022'!$B$4:$X$28,'Форма 1'!V$8),"")</f>
        <v/>
      </c>
      <c r="F2655" s="103">
        <f>IF(ISNUMBER('Форма 1'!W2655),'Форма 1'!$H2655*VLOOKUP('Форма 1'!$F2655,'Придельники с 2022'!$B$4:$X$28,'Форма 1'!W$8),"")</f>
        <v>962355.12099999993</v>
      </c>
      <c r="G2655" s="103">
        <f>IF(ISNUMBER('Форма 1'!X2655),'Форма 1'!$H2655*VLOOKUP('Форма 1'!$F2655,'Придельники с 2022'!$B$4:$X$28,'Форма 1'!X$8),"")</f>
        <v>271985.41899999999</v>
      </c>
      <c r="H2655" s="103">
        <f>IF(ISNUMBER('Форма 1'!Y2655),'Форма 1'!$H2655*VLOOKUP('Форма 1'!$F2655,'Придельники с 2022'!$B$4:$X$28,'Форма 1'!Y$8),"")</f>
        <v>838841.87800000003</v>
      </c>
      <c r="I2655" s="103" t="str">
        <f>IF(ISNUMBER('Форма 1'!Z2655),'Форма 1'!$H2655*VLOOKUP('Форма 1'!$F2655,'Придельники с 2022'!$B$4:$X$28,'Форма 1'!Z$8),"")</f>
        <v/>
      </c>
      <c r="J2655" s="103" t="str">
        <f>IF(ISNUMBER('Форма 1'!AA2655),'Форма 1'!$H2655*VLOOKUP('Форма 1'!$F2655,'Придельники с 2022'!$B$4:$X$28,'Форма 1'!AA$8),"")</f>
        <v/>
      </c>
      <c r="K2655" s="90"/>
      <c r="L2655" s="87"/>
      <c r="M2655" s="103" t="str">
        <f>IF(ISNUMBER('Форма 1'!AD2655),'Форма 1'!$H2655*VLOOKUP('Форма 1'!$F2655,'Придельники с 2022'!$B$4:$X$28,'Форма 1'!AD$8),"")</f>
        <v/>
      </c>
      <c r="N2655" s="103" t="str">
        <f>IF(ISBLANK('Форма 1'!$AE2655),"",IF('Форма 1'!$AE2655=1,'Форма 1'!$H2655*VLOOKUP('Форма 1'!$F2655,'Придельники с 2022'!$B$4:$X$28,'Форма 1'!$AE$8,0),IF('Форма 1'!$AE2655=2,'Форма 1'!$H2655*VLOOKUP('Форма 1'!$F2655,'Придельники с 2022'!$B$4:$X$28,13,0),IF('Форма 1'!$AE2655=3,'Форма 1'!$H2655*VLOOKUP('Форма 1'!$F2655,'Придельники с 2022'!$B$4:$X$28,12,0)))))</f>
        <v/>
      </c>
      <c r="O2655" s="103" t="str">
        <f>IF(ISNUMBER('Форма 1'!AF2655),'Форма 1'!$H2655*VLOOKUP('Форма 1'!$F2655,'Придельники с 2022'!$B$4:$X$28,'Форма 1'!AF$8),"")</f>
        <v/>
      </c>
      <c r="P2655" s="87"/>
      <c r="Q2655" s="103" t="str">
        <f>IF(ISNUMBER('Форма 1'!AH2655),'Форма 1'!$H2655*VLOOKUP('Форма 1'!$F2655,'Придельники с 2022'!$B$4:$X$28,'Форма 1'!AH$8),"")</f>
        <v/>
      </c>
      <c r="R2655" s="103" t="str">
        <f>IF(ISNUMBER('Форма 1'!AI2655),'Форма 1'!$H2655*VLOOKUP('Форма 1'!$F2655,'Придельники с 2022'!$B$4:$X$28,'Форма 1'!AI$8),"")</f>
        <v/>
      </c>
      <c r="S2655" s="103" t="str">
        <f>IF(ISNUMBER('Форма 1'!AJ2655),'Форма 1'!$H2655*VLOOKUP('Форма 1'!$F2655,'Придельники с 2022'!$B$4:$X$28,'Форма 1'!AJ$8),"")</f>
        <v/>
      </c>
      <c r="T2655" s="87"/>
    </row>
    <row r="2656" spans="1:20">
      <c r="A2656" s="188">
        <f t="shared" si="220"/>
        <v>17</v>
      </c>
      <c r="B2656" s="189" t="s">
        <v>2596</v>
      </c>
      <c r="C2656" s="99">
        <f t="shared" si="219"/>
        <v>411636.342</v>
      </c>
      <c r="D2656" s="103">
        <f>IF(ISNUMBER('Форма 1'!U2656),'Форма 1'!$H2656*VLOOKUP('Форма 1'!$F2656,'Придельники с 2022'!$B$4:$X$28,'Форма 1'!U$8),"")</f>
        <v>411636.342</v>
      </c>
      <c r="E2656" s="103" t="str">
        <f>IF(ISNUMBER('Форма 1'!V2656),'Форма 1'!$H2656*VLOOKUP('Форма 1'!$F2656,'Придельники с 2022'!$B$4:$X$28,'Форма 1'!V$8),"")</f>
        <v/>
      </c>
      <c r="F2656" s="103" t="str">
        <f>IF(ISNUMBER('Форма 1'!W2656),'Форма 1'!$H2656*VLOOKUP('Форма 1'!$F2656,'Придельники с 2022'!$B$4:$X$28,'Форма 1'!W$8),"")</f>
        <v/>
      </c>
      <c r="G2656" s="103" t="str">
        <f>IF(ISNUMBER('Форма 1'!X2656),'Форма 1'!$H2656*VLOOKUP('Форма 1'!$F2656,'Придельники с 2022'!$B$4:$X$28,'Форма 1'!X$8),"")</f>
        <v/>
      </c>
      <c r="H2656" s="103" t="str">
        <f>IF(ISNUMBER('Форма 1'!Y2656),'Форма 1'!$H2656*VLOOKUP('Форма 1'!$F2656,'Придельники с 2022'!$B$4:$X$28,'Форма 1'!Y$8),"")</f>
        <v/>
      </c>
      <c r="I2656" s="103" t="str">
        <f>IF(ISNUMBER('Форма 1'!Z2656),'Форма 1'!$H2656*VLOOKUP('Форма 1'!$F2656,'Придельники с 2022'!$B$4:$X$28,'Форма 1'!Z$8),"")</f>
        <v/>
      </c>
      <c r="J2656" s="103" t="str">
        <f>IF(ISNUMBER('Форма 1'!AA2656),'Форма 1'!$H2656*VLOOKUP('Форма 1'!$F2656,'Придельники с 2022'!$B$4:$X$28,'Форма 1'!AA$8),"")</f>
        <v/>
      </c>
      <c r="K2656" s="90"/>
      <c r="L2656" s="87"/>
      <c r="M2656" s="103" t="str">
        <f>IF(ISNUMBER('Форма 1'!AD2656),'Форма 1'!$H2656*VLOOKUP('Форма 1'!$F2656,'Придельники с 2022'!$B$4:$X$28,'Форма 1'!AD$8),"")</f>
        <v/>
      </c>
      <c r="N2656" s="103" t="str">
        <f>IF(ISBLANK('Форма 1'!$AE2656),"",IF('Форма 1'!$AE2656=1,'Форма 1'!$H2656*VLOOKUP('Форма 1'!$F2656,'Придельники с 2022'!$B$4:$X$28,'Форма 1'!$AE$8,0),IF('Форма 1'!$AE2656=2,'Форма 1'!$H2656*VLOOKUP('Форма 1'!$F2656,'Придельники с 2022'!$B$4:$X$28,13,0),IF('Форма 1'!$AE2656=3,'Форма 1'!$H2656*VLOOKUP('Форма 1'!$F2656,'Придельники с 2022'!$B$4:$X$28,12,0)))))</f>
        <v/>
      </c>
      <c r="O2656" s="103" t="str">
        <f>IF(ISNUMBER('Форма 1'!AF2656),'Форма 1'!$H2656*VLOOKUP('Форма 1'!$F2656,'Придельники с 2022'!$B$4:$X$28,'Форма 1'!AF$8),"")</f>
        <v/>
      </c>
      <c r="P2656" s="87"/>
      <c r="Q2656" s="103" t="str">
        <f>IF(ISNUMBER('Форма 1'!AH2656),'Форма 1'!$H2656*VLOOKUP('Форма 1'!$F2656,'Придельники с 2022'!$B$4:$X$28,'Форма 1'!AH$8),"")</f>
        <v/>
      </c>
      <c r="R2656" s="103" t="str">
        <f>IF(ISNUMBER('Форма 1'!AI2656),'Форма 1'!$H2656*VLOOKUP('Форма 1'!$F2656,'Придельники с 2022'!$B$4:$X$28,'Форма 1'!AI$8),"")</f>
        <v/>
      </c>
      <c r="S2656" s="103" t="str">
        <f>IF(ISNUMBER('Форма 1'!AJ2656),'Форма 1'!$H2656*VLOOKUP('Форма 1'!$F2656,'Придельники с 2022'!$B$4:$X$28,'Форма 1'!AJ$8),"")</f>
        <v/>
      </c>
      <c r="T2656" s="87"/>
    </row>
    <row r="2657" spans="1:20">
      <c r="A2657" s="188">
        <f t="shared" si="220"/>
        <v>18</v>
      </c>
      <c r="B2657" s="189" t="s">
        <v>2597</v>
      </c>
      <c r="C2657" s="99">
        <f t="shared" si="219"/>
        <v>1126009.6200000001</v>
      </c>
      <c r="D2657" s="103" t="str">
        <f>IF(ISNUMBER('Форма 1'!U2657),'Форма 1'!$H2657*VLOOKUP('Форма 1'!$F2657,'Придельники с 2022'!$B$4:$X$28,'Форма 1'!U$8),"")</f>
        <v/>
      </c>
      <c r="E2657" s="103" t="str">
        <f>IF(ISNUMBER('Форма 1'!V2657),'Форма 1'!$H2657*VLOOKUP('Форма 1'!$F2657,'Придельники с 2022'!$B$4:$X$28,'Форма 1'!V$8),"")</f>
        <v/>
      </c>
      <c r="F2657" s="103">
        <f>IF(ISNUMBER('Форма 1'!W2657),'Форма 1'!$H2657*VLOOKUP('Форма 1'!$F2657,'Придельники с 2022'!$B$4:$X$28,'Форма 1'!W$8),"")</f>
        <v>522684.89</v>
      </c>
      <c r="G2657" s="103">
        <f>IF(ISNUMBER('Форма 1'!X2657),'Форма 1'!$H2657*VLOOKUP('Форма 1'!$F2657,'Придельники с 2022'!$B$4:$X$28,'Форма 1'!X$8),"")</f>
        <v>147723.71</v>
      </c>
      <c r="H2657" s="103">
        <f>IF(ISNUMBER('Форма 1'!Y2657),'Форма 1'!$H2657*VLOOKUP('Форма 1'!$F2657,'Придельники с 2022'!$B$4:$X$28,'Форма 1'!Y$8),"")</f>
        <v>455601.02</v>
      </c>
      <c r="I2657" s="103" t="str">
        <f>IF(ISNUMBER('Форма 1'!Z2657),'Форма 1'!$H2657*VLOOKUP('Форма 1'!$F2657,'Придельники с 2022'!$B$4:$X$28,'Форма 1'!Z$8),"")</f>
        <v/>
      </c>
      <c r="J2657" s="103" t="str">
        <f>IF(ISNUMBER('Форма 1'!AA2657),'Форма 1'!$H2657*VLOOKUP('Форма 1'!$F2657,'Придельники с 2022'!$B$4:$X$28,'Форма 1'!AA$8),"")</f>
        <v/>
      </c>
      <c r="K2657" s="90"/>
      <c r="L2657" s="87"/>
      <c r="M2657" s="103" t="str">
        <f>IF(ISNUMBER('Форма 1'!AD2657),'Форма 1'!$H2657*VLOOKUP('Форма 1'!$F2657,'Придельники с 2022'!$B$4:$X$28,'Форма 1'!AD$8),"")</f>
        <v/>
      </c>
      <c r="N2657" s="103" t="str">
        <f>IF(ISBLANK('Форма 1'!$AE2657),"",IF('Форма 1'!$AE2657=1,'Форма 1'!$H2657*VLOOKUP('Форма 1'!$F2657,'Придельники с 2022'!$B$4:$X$28,'Форма 1'!$AE$8,0),IF('Форма 1'!$AE2657=2,'Форма 1'!$H2657*VLOOKUP('Форма 1'!$F2657,'Придельники с 2022'!$B$4:$X$28,13,0),IF('Форма 1'!$AE2657=3,'Форма 1'!$H2657*VLOOKUP('Форма 1'!$F2657,'Придельники с 2022'!$B$4:$X$28,12,0)))))</f>
        <v/>
      </c>
      <c r="O2657" s="103" t="str">
        <f>IF(ISNUMBER('Форма 1'!AF2657),'Форма 1'!$H2657*VLOOKUP('Форма 1'!$F2657,'Придельники с 2022'!$B$4:$X$28,'Форма 1'!AF$8),"")</f>
        <v/>
      </c>
      <c r="P2657" s="87"/>
      <c r="Q2657" s="103" t="str">
        <f>IF(ISNUMBER('Форма 1'!AH2657),'Форма 1'!$H2657*VLOOKUP('Форма 1'!$F2657,'Придельники с 2022'!$B$4:$X$28,'Форма 1'!AH$8),"")</f>
        <v/>
      </c>
      <c r="R2657" s="103" t="str">
        <f>IF(ISNUMBER('Форма 1'!AI2657),'Форма 1'!$H2657*VLOOKUP('Форма 1'!$F2657,'Придельники с 2022'!$B$4:$X$28,'Форма 1'!AI$8),"")</f>
        <v/>
      </c>
      <c r="S2657" s="103" t="str">
        <f>IF(ISNUMBER('Форма 1'!AJ2657),'Форма 1'!$H2657*VLOOKUP('Форма 1'!$F2657,'Придельники с 2022'!$B$4:$X$28,'Форма 1'!AJ$8),"")</f>
        <v/>
      </c>
      <c r="T2657" s="87"/>
    </row>
    <row r="2658" spans="1:20">
      <c r="A2658" s="188">
        <f t="shared" si="220"/>
        <v>19</v>
      </c>
      <c r="B2658" s="189" t="s">
        <v>2598</v>
      </c>
      <c r="C2658" s="99">
        <f t="shared" si="219"/>
        <v>21417155.250999998</v>
      </c>
      <c r="D2658" s="103" t="str">
        <f>IF(ISNUMBER('Форма 1'!U2658),'Форма 1'!$H2658*VLOOKUP('Форма 1'!$F2658,'Придельники с 2022'!$B$4:$X$28,'Форма 1'!U$8),"")</f>
        <v/>
      </c>
      <c r="E2658" s="103" t="str">
        <f>IF(ISNUMBER('Форма 1'!V2658),'Форма 1'!$H2658*VLOOKUP('Форма 1'!$F2658,'Придельники с 2022'!$B$4:$X$28,'Форма 1'!V$8),"")</f>
        <v/>
      </c>
      <c r="F2658" s="103" t="str">
        <f>IF(ISNUMBER('Форма 1'!W2658),'Форма 1'!$H2658*VLOOKUP('Форма 1'!$F2658,'Придельники с 2022'!$B$4:$X$28,'Форма 1'!W$8),"")</f>
        <v/>
      </c>
      <c r="G2658" s="103" t="str">
        <f>IF(ISNUMBER('Форма 1'!X2658),'Форма 1'!$H2658*VLOOKUP('Форма 1'!$F2658,'Придельники с 2022'!$B$4:$X$28,'Форма 1'!X$8),"")</f>
        <v/>
      </c>
      <c r="H2658" s="103" t="str">
        <f>IF(ISNUMBER('Форма 1'!Y2658),'Форма 1'!$H2658*VLOOKUP('Форма 1'!$F2658,'Придельники с 2022'!$B$4:$X$28,'Форма 1'!Y$8),"")</f>
        <v/>
      </c>
      <c r="I2658" s="103" t="str">
        <f>IF(ISNUMBER('Форма 1'!Z2658),'Форма 1'!$H2658*VLOOKUP('Форма 1'!$F2658,'Придельники с 2022'!$B$4:$X$28,'Форма 1'!Z$8),"")</f>
        <v/>
      </c>
      <c r="J2658" s="103" t="str">
        <f>IF(ISNUMBER('Форма 1'!AA2658),'Форма 1'!$H2658*VLOOKUP('Форма 1'!$F2658,'Придельники с 2022'!$B$4:$X$28,'Форма 1'!AA$8),"")</f>
        <v/>
      </c>
      <c r="K2658" s="90"/>
      <c r="L2658" s="87"/>
      <c r="M2658" s="103">
        <f>IF(ISNUMBER('Форма 1'!AD2658),'Форма 1'!$H2658*VLOOKUP('Форма 1'!$F2658,'Придельники с 2022'!$B$4:$X$28,'Форма 1'!AD$8),"")</f>
        <v>21417155.250999998</v>
      </c>
      <c r="N2658" s="103" t="str">
        <f>IF(ISBLANK('Форма 1'!$AE2658),"",IF('Форма 1'!$AE2658=1,'Форма 1'!$H2658*VLOOKUP('Форма 1'!$F2658,'Придельники с 2022'!$B$4:$X$28,'Форма 1'!$AE$8,0),IF('Форма 1'!$AE2658=2,'Форма 1'!$H2658*VLOOKUP('Форма 1'!$F2658,'Придельники с 2022'!$B$4:$X$28,13,0),IF('Форма 1'!$AE2658=3,'Форма 1'!$H2658*VLOOKUP('Форма 1'!$F2658,'Придельники с 2022'!$B$4:$X$28,12,0)))))</f>
        <v/>
      </c>
      <c r="O2658" s="103" t="str">
        <f>IF(ISNUMBER('Форма 1'!AF2658),'Форма 1'!$H2658*VLOOKUP('Форма 1'!$F2658,'Придельники с 2022'!$B$4:$X$28,'Форма 1'!AF$8),"")</f>
        <v/>
      </c>
      <c r="P2658" s="87"/>
      <c r="Q2658" s="103" t="str">
        <f>IF(ISNUMBER('Форма 1'!AH2658),'Форма 1'!$H2658*VLOOKUP('Форма 1'!$F2658,'Придельники с 2022'!$B$4:$X$28,'Форма 1'!AH$8),"")</f>
        <v/>
      </c>
      <c r="R2658" s="103" t="str">
        <f>IF(ISNUMBER('Форма 1'!AI2658),'Форма 1'!$H2658*VLOOKUP('Форма 1'!$F2658,'Придельники с 2022'!$B$4:$X$28,'Форма 1'!AI$8),"")</f>
        <v/>
      </c>
      <c r="S2658" s="103" t="str">
        <f>IF(ISNUMBER('Форма 1'!AJ2658),'Форма 1'!$H2658*VLOOKUP('Форма 1'!$F2658,'Придельники с 2022'!$B$4:$X$28,'Форма 1'!AJ$8),"")</f>
        <v/>
      </c>
      <c r="T2658" s="87"/>
    </row>
    <row r="2659" spans="1:20">
      <c r="A2659" s="188">
        <f t="shared" si="220"/>
        <v>20</v>
      </c>
      <c r="B2659" s="189" t="s">
        <v>2599</v>
      </c>
      <c r="C2659" s="99">
        <f t="shared" si="219"/>
        <v>5928333.9830000009</v>
      </c>
      <c r="D2659" s="103" t="str">
        <f>IF(ISNUMBER('Форма 1'!U2659),'Форма 1'!$H2659*VLOOKUP('Форма 1'!$F2659,'Придельники с 2022'!$B$4:$X$28,'Форма 1'!U$8),"")</f>
        <v/>
      </c>
      <c r="E2659" s="103" t="str">
        <f>IF(ISNUMBER('Форма 1'!V2659),'Форма 1'!$H2659*VLOOKUP('Форма 1'!$F2659,'Придельники с 2022'!$B$4:$X$28,'Форма 1'!V$8),"")</f>
        <v/>
      </c>
      <c r="F2659" s="103" t="str">
        <f>IF(ISNUMBER('Форма 1'!W2659),'Форма 1'!$H2659*VLOOKUP('Форма 1'!$F2659,'Придельники с 2022'!$B$4:$X$28,'Форма 1'!W$8),"")</f>
        <v/>
      </c>
      <c r="G2659" s="103">
        <f>IF(ISNUMBER('Форма 1'!X2659),'Форма 1'!$H2659*VLOOKUP('Форма 1'!$F2659,'Придельники с 2022'!$B$4:$X$28,'Форма 1'!X$8),"")</f>
        <v>1354260.5119999999</v>
      </c>
      <c r="H2659" s="103">
        <f>IF(ISNUMBER('Форма 1'!Y2659),'Форма 1'!$H2659*VLOOKUP('Форма 1'!$F2659,'Придельники с 2022'!$B$4:$X$28,'Форма 1'!Y$8),"")</f>
        <v>4574073.4710000008</v>
      </c>
      <c r="I2659" s="103" t="str">
        <f>IF(ISNUMBER('Форма 1'!Z2659),'Форма 1'!$H2659*VLOOKUP('Форма 1'!$F2659,'Придельники с 2022'!$B$4:$X$28,'Форма 1'!Z$8),"")</f>
        <v/>
      </c>
      <c r="J2659" s="103" t="str">
        <f>IF(ISNUMBER('Форма 1'!AA2659),'Форма 1'!$H2659*VLOOKUP('Форма 1'!$F2659,'Придельники с 2022'!$B$4:$X$28,'Форма 1'!AA$8),"")</f>
        <v/>
      </c>
      <c r="K2659" s="90"/>
      <c r="L2659" s="87"/>
      <c r="M2659" s="103" t="str">
        <f>IF(ISNUMBER('Форма 1'!AD2659),'Форма 1'!$H2659*VLOOKUP('Форма 1'!$F2659,'Придельники с 2022'!$B$4:$X$28,'Форма 1'!AD$8),"")</f>
        <v/>
      </c>
      <c r="N2659" s="103" t="str">
        <f>IF(ISBLANK('Форма 1'!$AE2659),"",IF('Форма 1'!$AE2659=1,'Форма 1'!$H2659*VLOOKUP('Форма 1'!$F2659,'Придельники с 2022'!$B$4:$X$28,'Форма 1'!$AE$8,0),IF('Форма 1'!$AE2659=2,'Форма 1'!$H2659*VLOOKUP('Форма 1'!$F2659,'Придельники с 2022'!$B$4:$X$28,13,0),IF('Форма 1'!$AE2659=3,'Форма 1'!$H2659*VLOOKUP('Форма 1'!$F2659,'Придельники с 2022'!$B$4:$X$28,12,0)))))</f>
        <v/>
      </c>
      <c r="O2659" s="103" t="str">
        <f>IF(ISNUMBER('Форма 1'!AF2659),'Форма 1'!$H2659*VLOOKUP('Форма 1'!$F2659,'Придельники с 2022'!$B$4:$X$28,'Форма 1'!AF$8),"")</f>
        <v/>
      </c>
      <c r="P2659" s="87"/>
      <c r="Q2659" s="103" t="str">
        <f>IF(ISNUMBER('Форма 1'!AH2659),'Форма 1'!$H2659*VLOOKUP('Форма 1'!$F2659,'Придельники с 2022'!$B$4:$X$28,'Форма 1'!AH$8),"")</f>
        <v/>
      </c>
      <c r="R2659" s="103" t="str">
        <f>IF(ISNUMBER('Форма 1'!AI2659),'Форма 1'!$H2659*VLOOKUP('Форма 1'!$F2659,'Придельники с 2022'!$B$4:$X$28,'Форма 1'!AI$8),"")</f>
        <v/>
      </c>
      <c r="S2659" s="103" t="str">
        <f>IF(ISNUMBER('Форма 1'!AJ2659),'Форма 1'!$H2659*VLOOKUP('Форма 1'!$F2659,'Придельники с 2022'!$B$4:$X$28,'Форма 1'!AJ$8),"")</f>
        <v/>
      </c>
      <c r="T2659" s="87"/>
    </row>
    <row r="2660" spans="1:20">
      <c r="A2660" s="188">
        <f t="shared" si="220"/>
        <v>21</v>
      </c>
      <c r="B2660" s="189" t="s">
        <v>2600</v>
      </c>
      <c r="C2660" s="99">
        <f t="shared" si="219"/>
        <v>6292518.6870000008</v>
      </c>
      <c r="D2660" s="103" t="str">
        <f>IF(ISNUMBER('Форма 1'!U2660),'Форма 1'!$H2660*VLOOKUP('Форма 1'!$F2660,'Придельники с 2022'!$B$4:$X$28,'Форма 1'!U$8),"")</f>
        <v/>
      </c>
      <c r="E2660" s="103" t="str">
        <f>IF(ISNUMBER('Форма 1'!V2660),'Форма 1'!$H2660*VLOOKUP('Форма 1'!$F2660,'Придельники с 2022'!$B$4:$X$28,'Форма 1'!V$8),"")</f>
        <v/>
      </c>
      <c r="F2660" s="103" t="str">
        <f>IF(ISNUMBER('Форма 1'!W2660),'Форма 1'!$H2660*VLOOKUP('Форма 1'!$F2660,'Придельники с 2022'!$B$4:$X$28,'Форма 1'!W$8),"")</f>
        <v/>
      </c>
      <c r="G2660" s="103">
        <f>IF(ISNUMBER('Форма 1'!X2660),'Форма 1'!$H2660*VLOOKUP('Форма 1'!$F2660,'Придельники с 2022'!$B$4:$X$28,'Форма 1'!X$8),"")</f>
        <v>1437454.368</v>
      </c>
      <c r="H2660" s="103">
        <f>IF(ISNUMBER('Форма 1'!Y2660),'Форма 1'!$H2660*VLOOKUP('Форма 1'!$F2660,'Придельники с 2022'!$B$4:$X$28,'Форма 1'!Y$8),"")</f>
        <v>4855064.3190000011</v>
      </c>
      <c r="I2660" s="103" t="str">
        <f>IF(ISNUMBER('Форма 1'!Z2660),'Форма 1'!$H2660*VLOOKUP('Форма 1'!$F2660,'Придельники с 2022'!$B$4:$X$28,'Форма 1'!Z$8),"")</f>
        <v/>
      </c>
      <c r="J2660" s="103" t="str">
        <f>IF(ISNUMBER('Форма 1'!AA2660),'Форма 1'!$H2660*VLOOKUP('Форма 1'!$F2660,'Придельники с 2022'!$B$4:$X$28,'Форма 1'!AA$8),"")</f>
        <v/>
      </c>
      <c r="K2660" s="90"/>
      <c r="L2660" s="87"/>
      <c r="M2660" s="103" t="str">
        <f>IF(ISNUMBER('Форма 1'!AD2660),'Форма 1'!$H2660*VLOOKUP('Форма 1'!$F2660,'Придельники с 2022'!$B$4:$X$28,'Форма 1'!AD$8),"")</f>
        <v/>
      </c>
      <c r="N2660" s="103" t="str">
        <f>IF(ISBLANK('Форма 1'!$AE2660),"",IF('Форма 1'!$AE2660=1,'Форма 1'!$H2660*VLOOKUP('Форма 1'!$F2660,'Придельники с 2022'!$B$4:$X$28,'Форма 1'!$AE$8,0),IF('Форма 1'!$AE2660=2,'Форма 1'!$H2660*VLOOKUP('Форма 1'!$F2660,'Придельники с 2022'!$B$4:$X$28,13,0),IF('Форма 1'!$AE2660=3,'Форма 1'!$H2660*VLOOKUP('Форма 1'!$F2660,'Придельники с 2022'!$B$4:$X$28,12,0)))))</f>
        <v/>
      </c>
      <c r="O2660" s="103" t="str">
        <f>IF(ISNUMBER('Форма 1'!AF2660),'Форма 1'!$H2660*VLOOKUP('Форма 1'!$F2660,'Придельники с 2022'!$B$4:$X$28,'Форма 1'!AF$8),"")</f>
        <v/>
      </c>
      <c r="P2660" s="87"/>
      <c r="Q2660" s="103" t="str">
        <f>IF(ISNUMBER('Форма 1'!AH2660),'Форма 1'!$H2660*VLOOKUP('Форма 1'!$F2660,'Придельники с 2022'!$B$4:$X$28,'Форма 1'!AH$8),"")</f>
        <v/>
      </c>
      <c r="R2660" s="103" t="str">
        <f>IF(ISNUMBER('Форма 1'!AI2660),'Форма 1'!$H2660*VLOOKUP('Форма 1'!$F2660,'Придельники с 2022'!$B$4:$X$28,'Форма 1'!AI$8),"")</f>
        <v/>
      </c>
      <c r="S2660" s="103" t="str">
        <f>IF(ISNUMBER('Форма 1'!AJ2660),'Форма 1'!$H2660*VLOOKUP('Форма 1'!$F2660,'Придельники с 2022'!$B$4:$X$28,'Форма 1'!AJ$8),"")</f>
        <v/>
      </c>
      <c r="T2660" s="87"/>
    </row>
    <row r="2661" spans="1:20">
      <c r="A2661" s="188">
        <f t="shared" si="220"/>
        <v>22</v>
      </c>
      <c r="B2661" s="189" t="s">
        <v>2601</v>
      </c>
      <c r="C2661" s="99">
        <f t="shared" si="219"/>
        <v>18842975.199999999</v>
      </c>
      <c r="D2661" s="103" t="str">
        <f>IF(ISNUMBER('Форма 1'!U2661),'Форма 1'!$H2661*VLOOKUP('Форма 1'!$F2661,'Придельники с 2022'!$B$4:$X$28,'Форма 1'!U$8),"")</f>
        <v/>
      </c>
      <c r="E2661" s="103" t="str">
        <f>IF(ISNUMBER('Форма 1'!V2661),'Форма 1'!$H2661*VLOOKUP('Форма 1'!$F2661,'Придельники с 2022'!$B$4:$X$28,'Форма 1'!V$8),"")</f>
        <v/>
      </c>
      <c r="F2661" s="103" t="str">
        <f>IF(ISNUMBER('Форма 1'!W2661),'Форма 1'!$H2661*VLOOKUP('Форма 1'!$F2661,'Придельники с 2022'!$B$4:$X$28,'Форма 1'!W$8),"")</f>
        <v/>
      </c>
      <c r="G2661" s="103">
        <f>IF(ISNUMBER('Форма 1'!X2661),'Форма 1'!$H2661*VLOOKUP('Форма 1'!$F2661,'Придельники с 2022'!$B$4:$X$28,'Форма 1'!X$8),"")</f>
        <v>5184369.7</v>
      </c>
      <c r="H2661" s="103">
        <f>IF(ISNUMBER('Форма 1'!Y2661),'Форма 1'!$H2661*VLOOKUP('Форма 1'!$F2661,'Придельники с 2022'!$B$4:$X$28,'Форма 1'!Y$8),"")</f>
        <v>13658605.5</v>
      </c>
      <c r="I2661" s="103" t="str">
        <f>IF(ISNUMBER('Форма 1'!Z2661),'Форма 1'!$H2661*VLOOKUP('Форма 1'!$F2661,'Придельники с 2022'!$B$4:$X$28,'Форма 1'!Z$8),"")</f>
        <v/>
      </c>
      <c r="J2661" s="103" t="str">
        <f>IF(ISNUMBER('Форма 1'!AA2661),'Форма 1'!$H2661*VLOOKUP('Форма 1'!$F2661,'Придельники с 2022'!$B$4:$X$28,'Форма 1'!AA$8),"")</f>
        <v/>
      </c>
      <c r="K2661" s="90"/>
      <c r="L2661" s="87"/>
      <c r="M2661" s="103" t="str">
        <f>IF(ISNUMBER('Форма 1'!AD2661),'Форма 1'!$H2661*VLOOKUP('Форма 1'!$F2661,'Придельники с 2022'!$B$4:$X$28,'Форма 1'!AD$8),"")</f>
        <v/>
      </c>
      <c r="N2661" s="103" t="str">
        <f>IF(ISBLANK('Форма 1'!$AE2661),"",IF('Форма 1'!$AE2661=1,'Форма 1'!$H2661*VLOOKUP('Форма 1'!$F2661,'Придельники с 2022'!$B$4:$X$28,'Форма 1'!$AE$8,0),IF('Форма 1'!$AE2661=2,'Форма 1'!$H2661*VLOOKUP('Форма 1'!$F2661,'Придельники с 2022'!$B$4:$X$28,13,0),IF('Форма 1'!$AE2661=3,'Форма 1'!$H2661*VLOOKUP('Форма 1'!$F2661,'Придельники с 2022'!$B$4:$X$28,12,0)))))</f>
        <v/>
      </c>
      <c r="O2661" s="103" t="str">
        <f>IF(ISNUMBER('Форма 1'!AF2661),'Форма 1'!$H2661*VLOOKUP('Форма 1'!$F2661,'Придельники с 2022'!$B$4:$X$28,'Форма 1'!AF$8),"")</f>
        <v/>
      </c>
      <c r="P2661" s="87"/>
      <c r="Q2661" s="103" t="str">
        <f>IF(ISNUMBER('Форма 1'!AH2661),'Форма 1'!$H2661*VLOOKUP('Форма 1'!$F2661,'Придельники с 2022'!$B$4:$X$28,'Форма 1'!AH$8),"")</f>
        <v/>
      </c>
      <c r="R2661" s="103" t="str">
        <f>IF(ISNUMBER('Форма 1'!AI2661),'Форма 1'!$H2661*VLOOKUP('Форма 1'!$F2661,'Придельники с 2022'!$B$4:$X$28,'Форма 1'!AI$8),"")</f>
        <v/>
      </c>
      <c r="S2661" s="103" t="str">
        <f>IF(ISNUMBER('Форма 1'!AJ2661),'Форма 1'!$H2661*VLOOKUP('Форма 1'!$F2661,'Придельники с 2022'!$B$4:$X$28,'Форма 1'!AJ$8),"")</f>
        <v/>
      </c>
      <c r="T2661" s="87"/>
    </row>
    <row r="2662" spans="1:20">
      <c r="A2662" s="188">
        <f t="shared" si="220"/>
        <v>23</v>
      </c>
      <c r="B2662" s="189" t="s">
        <v>2602</v>
      </c>
      <c r="C2662" s="99">
        <f t="shared" si="219"/>
        <v>11646204.079999998</v>
      </c>
      <c r="D2662" s="103" t="str">
        <f>IF(ISNUMBER('Форма 1'!U2662),'Форма 1'!$H2662*VLOOKUP('Форма 1'!$F2662,'Придельники с 2022'!$B$4:$X$28,'Форма 1'!U$8),"")</f>
        <v/>
      </c>
      <c r="E2662" s="103" t="str">
        <f>IF(ISNUMBER('Форма 1'!V2662),'Форма 1'!$H2662*VLOOKUP('Форма 1'!$F2662,'Придельники с 2022'!$B$4:$X$28,'Форма 1'!V$8),"")</f>
        <v/>
      </c>
      <c r="F2662" s="103" t="str">
        <f>IF(ISNUMBER('Форма 1'!W2662),'Форма 1'!$H2662*VLOOKUP('Форма 1'!$F2662,'Придельники с 2022'!$B$4:$X$28,'Форма 1'!W$8),"")</f>
        <v/>
      </c>
      <c r="G2662" s="103">
        <f>IF(ISNUMBER('Форма 1'!X2662),'Форма 1'!$H2662*VLOOKUP('Форма 1'!$F2662,'Придельники с 2022'!$B$4:$X$28,'Форма 1'!X$8),"")</f>
        <v>3204283.13</v>
      </c>
      <c r="H2662" s="103">
        <f>IF(ISNUMBER('Форма 1'!Y2662),'Форма 1'!$H2662*VLOOKUP('Форма 1'!$F2662,'Придельники с 2022'!$B$4:$X$28,'Форма 1'!Y$8),"")</f>
        <v>8441920.9499999993</v>
      </c>
      <c r="I2662" s="103" t="str">
        <f>IF(ISNUMBER('Форма 1'!Z2662),'Форма 1'!$H2662*VLOOKUP('Форма 1'!$F2662,'Придельники с 2022'!$B$4:$X$28,'Форма 1'!Z$8),"")</f>
        <v/>
      </c>
      <c r="J2662" s="103" t="str">
        <f>IF(ISNUMBER('Форма 1'!AA2662),'Форма 1'!$H2662*VLOOKUP('Форма 1'!$F2662,'Придельники с 2022'!$B$4:$X$28,'Форма 1'!AA$8),"")</f>
        <v/>
      </c>
      <c r="K2662" s="90"/>
      <c r="L2662" s="87"/>
      <c r="M2662" s="103" t="str">
        <f>IF(ISNUMBER('Форма 1'!AD2662),'Форма 1'!$H2662*VLOOKUP('Форма 1'!$F2662,'Придельники с 2022'!$B$4:$X$28,'Форма 1'!AD$8),"")</f>
        <v/>
      </c>
      <c r="N2662" s="103" t="str">
        <f>IF(ISBLANK('Форма 1'!$AE2662),"",IF('Форма 1'!$AE2662=1,'Форма 1'!$H2662*VLOOKUP('Форма 1'!$F2662,'Придельники с 2022'!$B$4:$X$28,'Форма 1'!$AE$8,0),IF('Форма 1'!$AE2662=2,'Форма 1'!$H2662*VLOOKUP('Форма 1'!$F2662,'Придельники с 2022'!$B$4:$X$28,13,0),IF('Форма 1'!$AE2662=3,'Форма 1'!$H2662*VLOOKUP('Форма 1'!$F2662,'Придельники с 2022'!$B$4:$X$28,12,0)))))</f>
        <v/>
      </c>
      <c r="O2662" s="103" t="str">
        <f>IF(ISNUMBER('Форма 1'!AF2662),'Форма 1'!$H2662*VLOOKUP('Форма 1'!$F2662,'Придельники с 2022'!$B$4:$X$28,'Форма 1'!AF$8),"")</f>
        <v/>
      </c>
      <c r="P2662" s="87"/>
      <c r="Q2662" s="103" t="str">
        <f>IF(ISNUMBER('Форма 1'!AH2662),'Форма 1'!$H2662*VLOOKUP('Форма 1'!$F2662,'Придельники с 2022'!$B$4:$X$28,'Форма 1'!AH$8),"")</f>
        <v/>
      </c>
      <c r="R2662" s="103" t="str">
        <f>IF(ISNUMBER('Форма 1'!AI2662),'Форма 1'!$H2662*VLOOKUP('Форма 1'!$F2662,'Придельники с 2022'!$B$4:$X$28,'Форма 1'!AI$8),"")</f>
        <v/>
      </c>
      <c r="S2662" s="103" t="str">
        <f>IF(ISNUMBER('Форма 1'!AJ2662),'Форма 1'!$H2662*VLOOKUP('Форма 1'!$F2662,'Придельники с 2022'!$B$4:$X$28,'Форма 1'!AJ$8),"")</f>
        <v/>
      </c>
      <c r="T2662" s="87"/>
    </row>
    <row r="2663" spans="1:20">
      <c r="A2663" s="188">
        <f t="shared" si="220"/>
        <v>24</v>
      </c>
      <c r="B2663" s="189" t="s">
        <v>2603</v>
      </c>
      <c r="C2663" s="99">
        <f t="shared" si="219"/>
        <v>8125863.2000000002</v>
      </c>
      <c r="D2663" s="103" t="str">
        <f>IF(ISNUMBER('Форма 1'!U2663),'Форма 1'!$H2663*VLOOKUP('Форма 1'!$F2663,'Придельники с 2022'!$B$4:$X$28,'Форма 1'!U$8),"")</f>
        <v/>
      </c>
      <c r="E2663" s="103" t="str">
        <f>IF(ISNUMBER('Форма 1'!V2663),'Форма 1'!$H2663*VLOOKUP('Форма 1'!$F2663,'Придельники с 2022'!$B$4:$X$28,'Форма 1'!V$8),"")</f>
        <v/>
      </c>
      <c r="F2663" s="103" t="str">
        <f>IF(ISNUMBER('Форма 1'!W2663),'Форма 1'!$H2663*VLOOKUP('Форма 1'!$F2663,'Придельники с 2022'!$B$4:$X$28,'Форма 1'!W$8),"")</f>
        <v/>
      </c>
      <c r="G2663" s="103">
        <f>IF(ISNUMBER('Форма 1'!X2663),'Форма 1'!$H2663*VLOOKUP('Форма 1'!$F2663,'Придельники с 2022'!$B$4:$X$28,'Форма 1'!X$8),"")</f>
        <v>2235712.7000000002</v>
      </c>
      <c r="H2663" s="103">
        <f>IF(ISNUMBER('Форма 1'!Y2663),'Форма 1'!$H2663*VLOOKUP('Форма 1'!$F2663,'Придельники с 2022'!$B$4:$X$28,'Форма 1'!Y$8),"")</f>
        <v>5890150.5</v>
      </c>
      <c r="I2663" s="103" t="str">
        <f>IF(ISNUMBER('Форма 1'!Z2663),'Форма 1'!$H2663*VLOOKUP('Форма 1'!$F2663,'Придельники с 2022'!$B$4:$X$28,'Форма 1'!Z$8),"")</f>
        <v/>
      </c>
      <c r="J2663" s="103" t="str">
        <f>IF(ISNUMBER('Форма 1'!AA2663),'Форма 1'!$H2663*VLOOKUP('Форма 1'!$F2663,'Придельники с 2022'!$B$4:$X$28,'Форма 1'!AA$8),"")</f>
        <v/>
      </c>
      <c r="K2663" s="90"/>
      <c r="L2663" s="87"/>
      <c r="M2663" s="103" t="str">
        <f>IF(ISNUMBER('Форма 1'!AD2663),'Форма 1'!$H2663*VLOOKUP('Форма 1'!$F2663,'Придельники с 2022'!$B$4:$X$28,'Форма 1'!AD$8),"")</f>
        <v/>
      </c>
      <c r="N2663" s="103" t="str">
        <f>IF(ISBLANK('Форма 1'!$AE2663),"",IF('Форма 1'!$AE2663=1,'Форма 1'!$H2663*VLOOKUP('Форма 1'!$F2663,'Придельники с 2022'!$B$4:$X$28,'Форма 1'!$AE$8,0),IF('Форма 1'!$AE2663=2,'Форма 1'!$H2663*VLOOKUP('Форма 1'!$F2663,'Придельники с 2022'!$B$4:$X$28,13,0),IF('Форма 1'!$AE2663=3,'Форма 1'!$H2663*VLOOKUP('Форма 1'!$F2663,'Придельники с 2022'!$B$4:$X$28,12,0)))))</f>
        <v/>
      </c>
      <c r="O2663" s="103" t="str">
        <f>IF(ISNUMBER('Форма 1'!AF2663),'Форма 1'!$H2663*VLOOKUP('Форма 1'!$F2663,'Придельники с 2022'!$B$4:$X$28,'Форма 1'!AF$8),"")</f>
        <v/>
      </c>
      <c r="P2663" s="87"/>
      <c r="Q2663" s="103" t="str">
        <f>IF(ISNUMBER('Форма 1'!AH2663),'Форма 1'!$H2663*VLOOKUP('Форма 1'!$F2663,'Придельники с 2022'!$B$4:$X$28,'Форма 1'!AH$8),"")</f>
        <v/>
      </c>
      <c r="R2663" s="103" t="str">
        <f>IF(ISNUMBER('Форма 1'!AI2663),'Форма 1'!$H2663*VLOOKUP('Форма 1'!$F2663,'Придельники с 2022'!$B$4:$X$28,'Форма 1'!AI$8),"")</f>
        <v/>
      </c>
      <c r="S2663" s="103" t="str">
        <f>IF(ISNUMBER('Форма 1'!AJ2663),'Форма 1'!$H2663*VLOOKUP('Форма 1'!$F2663,'Придельники с 2022'!$B$4:$X$28,'Форма 1'!AJ$8),"")</f>
        <v/>
      </c>
      <c r="T2663" s="87"/>
    </row>
    <row r="2664" spans="1:20">
      <c r="A2664" s="188">
        <f t="shared" si="220"/>
        <v>25</v>
      </c>
      <c r="B2664" s="189" t="s">
        <v>2604</v>
      </c>
      <c r="C2664" s="99">
        <f t="shared" ref="C2664:C2726" si="222">SUM(D2664:J2664,L2664:T2664)</f>
        <v>3981108.88</v>
      </c>
      <c r="D2664" s="103" t="str">
        <f>IF(ISNUMBER('Форма 1'!U2664),'Форма 1'!$H2664*VLOOKUP('Форма 1'!$F2664,'Придельники с 2022'!$B$4:$X$28,'Форма 1'!U$8),"")</f>
        <v/>
      </c>
      <c r="E2664" s="103" t="str">
        <f>IF(ISNUMBER('Форма 1'!V2664),'Форма 1'!$H2664*VLOOKUP('Форма 1'!$F2664,'Придельники с 2022'!$B$4:$X$28,'Форма 1'!V$8),"")</f>
        <v/>
      </c>
      <c r="F2664" s="103" t="str">
        <f>IF(ISNUMBER('Форма 1'!W2664),'Форма 1'!$H2664*VLOOKUP('Форма 1'!$F2664,'Придельники с 2022'!$B$4:$X$28,'Форма 1'!W$8),"")</f>
        <v/>
      </c>
      <c r="G2664" s="103" t="str">
        <f>IF(ISNUMBER('Форма 1'!X2664),'Форма 1'!$H2664*VLOOKUP('Форма 1'!$F2664,'Придельники с 2022'!$B$4:$X$28,'Форма 1'!X$8),"")</f>
        <v/>
      </c>
      <c r="H2664" s="103" t="str">
        <f>IF(ISNUMBER('Форма 1'!Y2664),'Форма 1'!$H2664*VLOOKUP('Форма 1'!$F2664,'Придельники с 2022'!$B$4:$X$28,'Форма 1'!Y$8),"")</f>
        <v/>
      </c>
      <c r="I2664" s="103" t="str">
        <f>IF(ISNUMBER('Форма 1'!Z2664),'Форма 1'!$H2664*VLOOKUP('Форма 1'!$F2664,'Придельники с 2022'!$B$4:$X$28,'Форма 1'!Z$8),"")</f>
        <v/>
      </c>
      <c r="J2664" s="103" t="str">
        <f>IF(ISNUMBER('Форма 1'!AA2664),'Форма 1'!$H2664*VLOOKUP('Форма 1'!$F2664,'Придельники с 2022'!$B$4:$X$28,'Форма 1'!AA$8),"")</f>
        <v/>
      </c>
      <c r="K2664" s="90"/>
      <c r="L2664" s="87"/>
      <c r="M2664" s="103" t="str">
        <f>IF(ISNUMBER('Форма 1'!AD2664),'Форма 1'!$H2664*VLOOKUP('Форма 1'!$F2664,'Придельники с 2022'!$B$4:$X$28,'Форма 1'!AD$8),"")</f>
        <v/>
      </c>
      <c r="N2664" s="103">
        <f>IF(ISBLANK('Форма 1'!$AE2664),"",IF('Форма 1'!$AE2664=1,'Форма 1'!$H2664*VLOOKUP('Форма 1'!$F2664,'Придельники с 2022'!$B$4:$X$28,'Форма 1'!$AE$8,0),IF('Форма 1'!$AE2664=2,'Форма 1'!$H2664*VLOOKUP('Форма 1'!$F2664,'Придельники с 2022'!$B$4:$X$28,13,0),IF('Форма 1'!$AE2664=3,'Форма 1'!$H2664*VLOOKUP('Форма 1'!$F2664,'Придельники с 2022'!$B$4:$X$28,12,0)))))</f>
        <v>3981108.88</v>
      </c>
      <c r="O2664" s="103" t="str">
        <f>IF(ISNUMBER('Форма 1'!AF2664),'Форма 1'!$H2664*VLOOKUP('Форма 1'!$F2664,'Придельники с 2022'!$B$4:$X$28,'Форма 1'!AF$8),"")</f>
        <v/>
      </c>
      <c r="P2664" s="87"/>
      <c r="Q2664" s="103" t="str">
        <f>IF(ISNUMBER('Форма 1'!AH2664),'Форма 1'!$H2664*VLOOKUP('Форма 1'!$F2664,'Придельники с 2022'!$B$4:$X$28,'Форма 1'!AH$8),"")</f>
        <v/>
      </c>
      <c r="R2664" s="103" t="str">
        <f>IF(ISNUMBER('Форма 1'!AI2664),'Форма 1'!$H2664*VLOOKUP('Форма 1'!$F2664,'Придельники с 2022'!$B$4:$X$28,'Форма 1'!AI$8),"")</f>
        <v/>
      </c>
      <c r="S2664" s="103" t="str">
        <f>IF(ISNUMBER('Форма 1'!AJ2664),'Форма 1'!$H2664*VLOOKUP('Форма 1'!$F2664,'Придельники с 2022'!$B$4:$X$28,'Форма 1'!AJ$8),"")</f>
        <v/>
      </c>
      <c r="T2664" s="87"/>
    </row>
    <row r="2665" spans="1:20">
      <c r="A2665" s="188">
        <f t="shared" si="220"/>
        <v>26</v>
      </c>
      <c r="B2665" s="189" t="s">
        <v>2605</v>
      </c>
      <c r="C2665" s="99">
        <f t="shared" si="222"/>
        <v>14663654.82</v>
      </c>
      <c r="D2665" s="103" t="str">
        <f>IF(ISNUMBER('Форма 1'!U2665),'Форма 1'!$H2665*VLOOKUP('Форма 1'!$F2665,'Придельники с 2022'!$B$4:$X$28,'Форма 1'!U$8),"")</f>
        <v/>
      </c>
      <c r="E2665" s="103" t="str">
        <f>IF(ISNUMBER('Форма 1'!V2665),'Форма 1'!$H2665*VLOOKUP('Форма 1'!$F2665,'Придельники с 2022'!$B$4:$X$28,'Форма 1'!V$8),"")</f>
        <v/>
      </c>
      <c r="F2665" s="103" t="str">
        <f>IF(ISNUMBER('Форма 1'!W2665),'Форма 1'!$H2665*VLOOKUP('Форма 1'!$F2665,'Придельники с 2022'!$B$4:$X$28,'Форма 1'!W$8),"")</f>
        <v/>
      </c>
      <c r="G2665" s="103">
        <f>IF(ISNUMBER('Форма 1'!X2665),'Форма 1'!$H2665*VLOOKUP('Форма 1'!$F2665,'Придельники с 2022'!$B$4:$X$28,'Форма 1'!X$8),"")</f>
        <v>499087.01</v>
      </c>
      <c r="H2665" s="103">
        <f>IF(ISNUMBER('Форма 1'!Y2665),'Форма 1'!$H2665*VLOOKUP('Форма 1'!$F2665,'Придельники с 2022'!$B$4:$X$28,'Форма 1'!Y$8),"")</f>
        <v>1539255.62</v>
      </c>
      <c r="I2665" s="103" t="str">
        <f>IF(ISNUMBER('Форма 1'!Z2665),'Форма 1'!$H2665*VLOOKUP('Форма 1'!$F2665,'Придельники с 2022'!$B$4:$X$28,'Форма 1'!Z$8),"")</f>
        <v/>
      </c>
      <c r="J2665" s="103" t="str">
        <f>IF(ISNUMBER('Форма 1'!AA2665),'Форма 1'!$H2665*VLOOKUP('Форма 1'!$F2665,'Придельники с 2022'!$B$4:$X$28,'Форма 1'!AA$8),"")</f>
        <v/>
      </c>
      <c r="K2665" s="90"/>
      <c r="L2665" s="87"/>
      <c r="M2665" s="103">
        <f>IF(ISNUMBER('Форма 1'!AD2665),'Форма 1'!$H2665*VLOOKUP('Форма 1'!$F2665,'Придельники с 2022'!$B$4:$X$28,'Форма 1'!AD$8),"")</f>
        <v>12625312.189999999</v>
      </c>
      <c r="N2665" s="103" t="str">
        <f>IF(ISBLANK('Форма 1'!$AE2665),"",IF('Форма 1'!$AE2665=1,'Форма 1'!$H2665*VLOOKUP('Форма 1'!$F2665,'Придельники с 2022'!$B$4:$X$28,'Форма 1'!$AE$8,0),IF('Форма 1'!$AE2665=2,'Форма 1'!$H2665*VLOOKUP('Форма 1'!$F2665,'Придельники с 2022'!$B$4:$X$28,13,0),IF('Форма 1'!$AE2665=3,'Форма 1'!$H2665*VLOOKUP('Форма 1'!$F2665,'Придельники с 2022'!$B$4:$X$28,12,0)))))</f>
        <v/>
      </c>
      <c r="O2665" s="103" t="str">
        <f>IF(ISNUMBER('Форма 1'!AF2665),'Форма 1'!$H2665*VLOOKUP('Форма 1'!$F2665,'Придельники с 2022'!$B$4:$X$28,'Форма 1'!AF$8),"")</f>
        <v/>
      </c>
      <c r="P2665" s="87"/>
      <c r="Q2665" s="103" t="str">
        <f>IF(ISNUMBER('Форма 1'!AH2665),'Форма 1'!$H2665*VLOOKUP('Форма 1'!$F2665,'Придельники с 2022'!$B$4:$X$28,'Форма 1'!AH$8),"")</f>
        <v/>
      </c>
      <c r="R2665" s="103" t="str">
        <f>IF(ISNUMBER('Форма 1'!AI2665),'Форма 1'!$H2665*VLOOKUP('Форма 1'!$F2665,'Придельники с 2022'!$B$4:$X$28,'Форма 1'!AI$8),"")</f>
        <v/>
      </c>
      <c r="S2665" s="103" t="str">
        <f>IF(ISNUMBER('Форма 1'!AJ2665),'Форма 1'!$H2665*VLOOKUP('Форма 1'!$F2665,'Придельники с 2022'!$B$4:$X$28,'Форма 1'!AJ$8),"")</f>
        <v/>
      </c>
      <c r="T2665" s="87"/>
    </row>
    <row r="2666" spans="1:20">
      <c r="A2666" s="188">
        <f t="shared" si="220"/>
        <v>27</v>
      </c>
      <c r="B2666" s="189" t="s">
        <v>2606</v>
      </c>
      <c r="C2666" s="99">
        <f t="shared" si="222"/>
        <v>8093488.1719999993</v>
      </c>
      <c r="D2666" s="103" t="str">
        <f>IF(ISNUMBER('Форма 1'!U2666),'Форма 1'!$H2666*VLOOKUP('Форма 1'!$F2666,'Придельники с 2022'!$B$4:$X$28,'Форма 1'!U$8),"")</f>
        <v/>
      </c>
      <c r="E2666" s="103" t="str">
        <f>IF(ISNUMBER('Форма 1'!V2666),'Форма 1'!$H2666*VLOOKUP('Форма 1'!$F2666,'Придельники с 2022'!$B$4:$X$28,'Форма 1'!V$8),"")</f>
        <v/>
      </c>
      <c r="F2666" s="103" t="str">
        <f>IF(ISNUMBER('Форма 1'!W2666),'Форма 1'!$H2666*VLOOKUP('Форма 1'!$F2666,'Придельники с 2022'!$B$4:$X$28,'Форма 1'!W$8),"")</f>
        <v/>
      </c>
      <c r="G2666" s="103" t="str">
        <f>IF(ISNUMBER('Форма 1'!X2666),'Форма 1'!$H2666*VLOOKUP('Форма 1'!$F2666,'Придельники с 2022'!$B$4:$X$28,'Форма 1'!X$8),"")</f>
        <v/>
      </c>
      <c r="H2666" s="103" t="str">
        <f>IF(ISNUMBER('Форма 1'!Y2666),'Форма 1'!$H2666*VLOOKUP('Форма 1'!$F2666,'Придельники с 2022'!$B$4:$X$28,'Форма 1'!Y$8),"")</f>
        <v/>
      </c>
      <c r="I2666" s="103" t="str">
        <f>IF(ISNUMBER('Форма 1'!Z2666),'Форма 1'!$H2666*VLOOKUP('Форма 1'!$F2666,'Придельники с 2022'!$B$4:$X$28,'Форма 1'!Z$8),"")</f>
        <v/>
      </c>
      <c r="J2666" s="103" t="str">
        <f>IF(ISNUMBER('Форма 1'!AA2666),'Форма 1'!$H2666*VLOOKUP('Форма 1'!$F2666,'Придельники с 2022'!$B$4:$X$28,'Форма 1'!AA$8),"")</f>
        <v/>
      </c>
      <c r="K2666" s="90"/>
      <c r="L2666" s="87"/>
      <c r="M2666" s="103" t="str">
        <f>IF(ISNUMBER('Форма 1'!AD2666),'Форма 1'!$H2666*VLOOKUP('Форма 1'!$F2666,'Придельники с 2022'!$B$4:$X$28,'Форма 1'!AD$8),"")</f>
        <v/>
      </c>
      <c r="N2666" s="103">
        <f>IF(ISBLANK('Форма 1'!$AE2666),"",IF('Форма 1'!$AE2666=1,'Форма 1'!$H2666*VLOOKUP('Форма 1'!$F2666,'Придельники с 2022'!$B$4:$X$28,'Форма 1'!$AE$8,0),IF('Форма 1'!$AE2666=2,'Форма 1'!$H2666*VLOOKUP('Форма 1'!$F2666,'Придельники с 2022'!$B$4:$X$28,13,0),IF('Форма 1'!$AE2666=3,'Форма 1'!$H2666*VLOOKUP('Форма 1'!$F2666,'Придельники с 2022'!$B$4:$X$28,12,0)))))</f>
        <v>8093488.1719999993</v>
      </c>
      <c r="O2666" s="103" t="str">
        <f>IF(ISNUMBER('Форма 1'!AF2666),'Форма 1'!$H2666*VLOOKUP('Форма 1'!$F2666,'Придельники с 2022'!$B$4:$X$28,'Форма 1'!AF$8),"")</f>
        <v/>
      </c>
      <c r="P2666" s="87"/>
      <c r="Q2666" s="103" t="str">
        <f>IF(ISNUMBER('Форма 1'!AH2666),'Форма 1'!$H2666*VLOOKUP('Форма 1'!$F2666,'Придельники с 2022'!$B$4:$X$28,'Форма 1'!AH$8),"")</f>
        <v/>
      </c>
      <c r="R2666" s="103" t="str">
        <f>IF(ISNUMBER('Форма 1'!AI2666),'Форма 1'!$H2666*VLOOKUP('Форма 1'!$F2666,'Придельники с 2022'!$B$4:$X$28,'Форма 1'!AI$8),"")</f>
        <v/>
      </c>
      <c r="S2666" s="103" t="str">
        <f>IF(ISNUMBER('Форма 1'!AJ2666),'Форма 1'!$H2666*VLOOKUP('Форма 1'!$F2666,'Придельники с 2022'!$B$4:$X$28,'Форма 1'!AJ$8),"")</f>
        <v/>
      </c>
      <c r="T2666" s="87"/>
    </row>
    <row r="2667" spans="1:20">
      <c r="A2667" s="188">
        <f t="shared" si="220"/>
        <v>28</v>
      </c>
      <c r="B2667" s="189" t="s">
        <v>2607</v>
      </c>
      <c r="C2667" s="99">
        <f t="shared" si="222"/>
        <v>9400358.379999999</v>
      </c>
      <c r="D2667" s="103" t="str">
        <f>IF(ISNUMBER('Форма 1'!U2667),'Форма 1'!$H2667*VLOOKUP('Форма 1'!$F2667,'Придельники с 2022'!$B$4:$X$28,'Форма 1'!U$8),"")</f>
        <v/>
      </c>
      <c r="E2667" s="103" t="str">
        <f>IF(ISNUMBER('Форма 1'!V2667),'Форма 1'!$H2667*VLOOKUP('Форма 1'!$F2667,'Придельники с 2022'!$B$4:$X$28,'Форма 1'!V$8),"")</f>
        <v/>
      </c>
      <c r="F2667" s="103" t="str">
        <f>IF(ISNUMBER('Форма 1'!W2667),'Форма 1'!$H2667*VLOOKUP('Форма 1'!$F2667,'Придельники с 2022'!$B$4:$X$28,'Форма 1'!W$8),"")</f>
        <v/>
      </c>
      <c r="G2667" s="103" t="str">
        <f>IF(ISNUMBER('Форма 1'!X2667),'Форма 1'!$H2667*VLOOKUP('Форма 1'!$F2667,'Придельники с 2022'!$B$4:$X$28,'Форма 1'!X$8),"")</f>
        <v/>
      </c>
      <c r="H2667" s="103" t="str">
        <f>IF(ISNUMBER('Форма 1'!Y2667),'Форма 1'!$H2667*VLOOKUP('Форма 1'!$F2667,'Придельники с 2022'!$B$4:$X$28,'Форма 1'!Y$8),"")</f>
        <v/>
      </c>
      <c r="I2667" s="103" t="str">
        <f>IF(ISNUMBER('Форма 1'!Z2667),'Форма 1'!$H2667*VLOOKUP('Форма 1'!$F2667,'Придельники с 2022'!$B$4:$X$28,'Форма 1'!Z$8),"")</f>
        <v/>
      </c>
      <c r="J2667" s="103" t="str">
        <f>IF(ISNUMBER('Форма 1'!AA2667),'Форма 1'!$H2667*VLOOKUP('Форма 1'!$F2667,'Придельники с 2022'!$B$4:$X$28,'Форма 1'!AA$8),"")</f>
        <v/>
      </c>
      <c r="K2667" s="90"/>
      <c r="L2667" s="87"/>
      <c r="M2667" s="103" t="str">
        <f>IF(ISNUMBER('Форма 1'!AD2667),'Форма 1'!$H2667*VLOOKUP('Форма 1'!$F2667,'Придельники с 2022'!$B$4:$X$28,'Форма 1'!AD$8),"")</f>
        <v/>
      </c>
      <c r="N2667" s="103">
        <f>IF(ISBLANK('Форма 1'!$AE2667),"",IF('Форма 1'!$AE2667=1,'Форма 1'!$H2667*VLOOKUP('Форма 1'!$F2667,'Придельники с 2022'!$B$4:$X$28,'Форма 1'!$AE$8,0),IF('Форма 1'!$AE2667=2,'Форма 1'!$H2667*VLOOKUP('Форма 1'!$F2667,'Придельники с 2022'!$B$4:$X$28,13,0),IF('Форма 1'!$AE2667=3,'Форма 1'!$H2667*VLOOKUP('Форма 1'!$F2667,'Придельники с 2022'!$B$4:$X$28,12,0)))))</f>
        <v>9400358.379999999</v>
      </c>
      <c r="O2667" s="103" t="str">
        <f>IF(ISNUMBER('Форма 1'!AF2667),'Форма 1'!$H2667*VLOOKUP('Форма 1'!$F2667,'Придельники с 2022'!$B$4:$X$28,'Форма 1'!AF$8),"")</f>
        <v/>
      </c>
      <c r="P2667" s="87"/>
      <c r="Q2667" s="103" t="str">
        <f>IF(ISNUMBER('Форма 1'!AH2667),'Форма 1'!$H2667*VLOOKUP('Форма 1'!$F2667,'Придельники с 2022'!$B$4:$X$28,'Форма 1'!AH$8),"")</f>
        <v/>
      </c>
      <c r="R2667" s="103" t="str">
        <f>IF(ISNUMBER('Форма 1'!AI2667),'Форма 1'!$H2667*VLOOKUP('Форма 1'!$F2667,'Придельники с 2022'!$B$4:$X$28,'Форма 1'!AI$8),"")</f>
        <v/>
      </c>
      <c r="S2667" s="103" t="str">
        <f>IF(ISNUMBER('Форма 1'!AJ2667),'Форма 1'!$H2667*VLOOKUP('Форма 1'!$F2667,'Придельники с 2022'!$B$4:$X$28,'Форма 1'!AJ$8),"")</f>
        <v/>
      </c>
      <c r="T2667" s="87"/>
    </row>
    <row r="2668" spans="1:20">
      <c r="A2668" s="188">
        <f t="shared" si="220"/>
        <v>29</v>
      </c>
      <c r="B2668" s="189" t="s">
        <v>2608</v>
      </c>
      <c r="C2668" s="99">
        <f t="shared" si="222"/>
        <v>15178066.559999999</v>
      </c>
      <c r="D2668" s="103" t="str">
        <f>IF(ISNUMBER('Форма 1'!U2668),'Форма 1'!$H2668*VLOOKUP('Форма 1'!$F2668,'Придельники с 2022'!$B$4:$X$28,'Форма 1'!U$8),"")</f>
        <v/>
      </c>
      <c r="E2668" s="103" t="str">
        <f>IF(ISNUMBER('Форма 1'!V2668),'Форма 1'!$H2668*VLOOKUP('Форма 1'!$F2668,'Придельники с 2022'!$B$4:$X$28,'Форма 1'!V$8),"")</f>
        <v/>
      </c>
      <c r="F2668" s="103" t="str">
        <f>IF(ISNUMBER('Форма 1'!W2668),'Форма 1'!$H2668*VLOOKUP('Форма 1'!$F2668,'Придельники с 2022'!$B$4:$X$28,'Форма 1'!W$8),"")</f>
        <v/>
      </c>
      <c r="G2668" s="103" t="str">
        <f>IF(ISNUMBER('Форма 1'!X2668),'Форма 1'!$H2668*VLOOKUP('Форма 1'!$F2668,'Придельники с 2022'!$B$4:$X$28,'Форма 1'!X$8),"")</f>
        <v/>
      </c>
      <c r="H2668" s="103" t="str">
        <f>IF(ISNUMBER('Форма 1'!Y2668),'Форма 1'!$H2668*VLOOKUP('Форма 1'!$F2668,'Придельники с 2022'!$B$4:$X$28,'Форма 1'!Y$8),"")</f>
        <v/>
      </c>
      <c r="I2668" s="103" t="str">
        <f>IF(ISNUMBER('Форма 1'!Z2668),'Форма 1'!$H2668*VLOOKUP('Форма 1'!$F2668,'Придельники с 2022'!$B$4:$X$28,'Форма 1'!Z$8),"")</f>
        <v/>
      </c>
      <c r="J2668" s="103">
        <f>IF(ISNUMBER('Форма 1'!AA2668),'Форма 1'!$H2668*VLOOKUP('Форма 1'!$F2668,'Придельники с 2022'!$B$4:$X$28,'Форма 1'!AA$8),"")</f>
        <v>1782428.736</v>
      </c>
      <c r="K2668" s="90"/>
      <c r="L2668" s="87"/>
      <c r="M2668" s="103">
        <f>IF(ISNUMBER('Форма 1'!AD2668),'Форма 1'!$H2668*VLOOKUP('Форма 1'!$F2668,'Придельники с 2022'!$B$4:$X$28,'Форма 1'!AD$8),"")</f>
        <v>13395637.823999999</v>
      </c>
      <c r="N2668" s="103" t="str">
        <f>IF(ISBLANK('Форма 1'!$AE2668),"",IF('Форма 1'!$AE2668=1,'Форма 1'!$H2668*VLOOKUP('Форма 1'!$F2668,'Придельники с 2022'!$B$4:$X$28,'Форма 1'!$AE$8,0),IF('Форма 1'!$AE2668=2,'Форма 1'!$H2668*VLOOKUP('Форма 1'!$F2668,'Придельники с 2022'!$B$4:$X$28,13,0),IF('Форма 1'!$AE2668=3,'Форма 1'!$H2668*VLOOKUP('Форма 1'!$F2668,'Придельники с 2022'!$B$4:$X$28,12,0)))))</f>
        <v/>
      </c>
      <c r="O2668" s="103" t="str">
        <f>IF(ISNUMBER('Форма 1'!AF2668),'Форма 1'!$H2668*VLOOKUP('Форма 1'!$F2668,'Придельники с 2022'!$B$4:$X$28,'Форма 1'!AF$8),"")</f>
        <v/>
      </c>
      <c r="P2668" s="87"/>
      <c r="Q2668" s="103" t="str">
        <f>IF(ISNUMBER('Форма 1'!AH2668),'Форма 1'!$H2668*VLOOKUP('Форма 1'!$F2668,'Придельники с 2022'!$B$4:$X$28,'Форма 1'!AH$8),"")</f>
        <v/>
      </c>
      <c r="R2668" s="103" t="str">
        <f>IF(ISNUMBER('Форма 1'!AI2668),'Форма 1'!$H2668*VLOOKUP('Форма 1'!$F2668,'Придельники с 2022'!$B$4:$X$28,'Форма 1'!AI$8),"")</f>
        <v/>
      </c>
      <c r="S2668" s="103" t="str">
        <f>IF(ISNUMBER('Форма 1'!AJ2668),'Форма 1'!$H2668*VLOOKUP('Форма 1'!$F2668,'Придельники с 2022'!$B$4:$X$28,'Форма 1'!AJ$8),"")</f>
        <v/>
      </c>
      <c r="T2668" s="87"/>
    </row>
    <row r="2669" spans="1:20">
      <c r="A2669" s="188">
        <f t="shared" si="220"/>
        <v>30</v>
      </c>
      <c r="B2669" s="189" t="s">
        <v>2609</v>
      </c>
      <c r="C2669" s="99">
        <f t="shared" si="222"/>
        <v>7487099.0599999996</v>
      </c>
      <c r="D2669" s="103" t="str">
        <f>IF(ISNUMBER('Форма 1'!U2669),'Форма 1'!$H2669*VLOOKUP('Форма 1'!$F2669,'Придельники с 2022'!$B$4:$X$28,'Форма 1'!U$8),"")</f>
        <v/>
      </c>
      <c r="E2669" s="103" t="str">
        <f>IF(ISNUMBER('Форма 1'!V2669),'Форма 1'!$H2669*VLOOKUP('Форма 1'!$F2669,'Придельники с 2022'!$B$4:$X$28,'Форма 1'!V$8),"")</f>
        <v/>
      </c>
      <c r="F2669" s="103" t="str">
        <f>IF(ISNUMBER('Форма 1'!W2669),'Форма 1'!$H2669*VLOOKUP('Форма 1'!$F2669,'Придельники с 2022'!$B$4:$X$28,'Форма 1'!W$8),"")</f>
        <v/>
      </c>
      <c r="G2669" s="103" t="str">
        <f>IF(ISNUMBER('Форма 1'!X2669),'Форма 1'!$H2669*VLOOKUP('Форма 1'!$F2669,'Придельники с 2022'!$B$4:$X$28,'Форма 1'!X$8),"")</f>
        <v/>
      </c>
      <c r="H2669" s="103" t="str">
        <f>IF(ISNUMBER('Форма 1'!Y2669),'Форма 1'!$H2669*VLOOKUP('Форма 1'!$F2669,'Придельники с 2022'!$B$4:$X$28,'Форма 1'!Y$8),"")</f>
        <v/>
      </c>
      <c r="I2669" s="103" t="str">
        <f>IF(ISNUMBER('Форма 1'!Z2669),'Форма 1'!$H2669*VLOOKUP('Форма 1'!$F2669,'Придельники с 2022'!$B$4:$X$28,'Форма 1'!Z$8),"")</f>
        <v/>
      </c>
      <c r="J2669" s="103" t="str">
        <f>IF(ISNUMBER('Форма 1'!AA2669),'Форма 1'!$H2669*VLOOKUP('Форма 1'!$F2669,'Придельники с 2022'!$B$4:$X$28,'Форма 1'!AA$8),"")</f>
        <v/>
      </c>
      <c r="K2669" s="90"/>
      <c r="L2669" s="87"/>
      <c r="M2669" s="103" t="str">
        <f>IF(ISNUMBER('Форма 1'!AD2669),'Форма 1'!$H2669*VLOOKUP('Форма 1'!$F2669,'Придельники с 2022'!$B$4:$X$28,'Форма 1'!AD$8),"")</f>
        <v/>
      </c>
      <c r="N2669" s="103">
        <f>IF(ISBLANK('Форма 1'!$AE2669),"",IF('Форма 1'!$AE2669=1,'Форма 1'!$H2669*VLOOKUP('Форма 1'!$F2669,'Придельники с 2022'!$B$4:$X$28,'Форма 1'!$AE$8,0),IF('Форма 1'!$AE2669=2,'Форма 1'!$H2669*VLOOKUP('Форма 1'!$F2669,'Придельники с 2022'!$B$4:$X$28,13,0),IF('Форма 1'!$AE2669=3,'Форма 1'!$H2669*VLOOKUP('Форма 1'!$F2669,'Придельники с 2022'!$B$4:$X$28,12,0)))))</f>
        <v>7487099.0599999996</v>
      </c>
      <c r="O2669" s="103" t="str">
        <f>IF(ISNUMBER('Форма 1'!AF2669),'Форма 1'!$H2669*VLOOKUP('Форма 1'!$F2669,'Придельники с 2022'!$B$4:$X$28,'Форма 1'!AF$8),"")</f>
        <v/>
      </c>
      <c r="P2669" s="87"/>
      <c r="Q2669" s="103" t="str">
        <f>IF(ISNUMBER('Форма 1'!AH2669),'Форма 1'!$H2669*VLOOKUP('Форма 1'!$F2669,'Придельники с 2022'!$B$4:$X$28,'Форма 1'!AH$8),"")</f>
        <v/>
      </c>
      <c r="R2669" s="103" t="str">
        <f>IF(ISNUMBER('Форма 1'!AI2669),'Форма 1'!$H2669*VLOOKUP('Форма 1'!$F2669,'Придельники с 2022'!$B$4:$X$28,'Форма 1'!AI$8),"")</f>
        <v/>
      </c>
      <c r="S2669" s="103" t="str">
        <f>IF(ISNUMBER('Форма 1'!AJ2669),'Форма 1'!$H2669*VLOOKUP('Форма 1'!$F2669,'Придельники с 2022'!$B$4:$X$28,'Форма 1'!AJ$8),"")</f>
        <v/>
      </c>
      <c r="T2669" s="87"/>
    </row>
    <row r="2670" spans="1:20">
      <c r="A2670" s="188">
        <f t="shared" si="220"/>
        <v>31</v>
      </c>
      <c r="B2670" s="189" t="s">
        <v>2610</v>
      </c>
      <c r="C2670" s="99">
        <f t="shared" si="222"/>
        <v>13589072.588</v>
      </c>
      <c r="D2670" s="103" t="str">
        <f>IF(ISNUMBER('Форма 1'!U2670),'Форма 1'!$H2670*VLOOKUP('Форма 1'!$F2670,'Придельники с 2022'!$B$4:$X$28,'Форма 1'!U$8),"")</f>
        <v/>
      </c>
      <c r="E2670" s="103" t="str">
        <f>IF(ISNUMBER('Форма 1'!V2670),'Форма 1'!$H2670*VLOOKUP('Форма 1'!$F2670,'Придельники с 2022'!$B$4:$X$28,'Форма 1'!V$8),"")</f>
        <v/>
      </c>
      <c r="F2670" s="103" t="str">
        <f>IF(ISNUMBER('Форма 1'!W2670),'Форма 1'!$H2670*VLOOKUP('Форма 1'!$F2670,'Придельники с 2022'!$B$4:$X$28,'Форма 1'!W$8),"")</f>
        <v/>
      </c>
      <c r="G2670" s="103" t="str">
        <f>IF(ISNUMBER('Форма 1'!X2670),'Форма 1'!$H2670*VLOOKUP('Форма 1'!$F2670,'Придельники с 2022'!$B$4:$X$28,'Форма 1'!X$8),"")</f>
        <v/>
      </c>
      <c r="H2670" s="103" t="str">
        <f>IF(ISNUMBER('Форма 1'!Y2670),'Форма 1'!$H2670*VLOOKUP('Форма 1'!$F2670,'Придельники с 2022'!$B$4:$X$28,'Форма 1'!Y$8),"")</f>
        <v/>
      </c>
      <c r="I2670" s="103" t="str">
        <f>IF(ISNUMBER('Форма 1'!Z2670),'Форма 1'!$H2670*VLOOKUP('Форма 1'!$F2670,'Придельники с 2022'!$B$4:$X$28,'Форма 1'!Z$8),"")</f>
        <v/>
      </c>
      <c r="J2670" s="103" t="str">
        <f>IF(ISNUMBER('Форма 1'!AA2670),'Форма 1'!$H2670*VLOOKUP('Форма 1'!$F2670,'Придельники с 2022'!$B$4:$X$28,'Форма 1'!AA$8),"")</f>
        <v/>
      </c>
      <c r="K2670" s="90"/>
      <c r="L2670" s="87"/>
      <c r="M2670" s="103" t="str">
        <f>IF(ISNUMBER('Форма 1'!AD2670),'Форма 1'!$H2670*VLOOKUP('Форма 1'!$F2670,'Придельники с 2022'!$B$4:$X$28,'Форма 1'!AD$8),"")</f>
        <v/>
      </c>
      <c r="N2670" s="103">
        <f>IF(ISBLANK('Форма 1'!$AE2670),"",IF('Форма 1'!$AE2670=1,'Форма 1'!$H2670*VLOOKUP('Форма 1'!$F2670,'Придельники с 2022'!$B$4:$X$28,'Форма 1'!$AE$8,0),IF('Форма 1'!$AE2670=2,'Форма 1'!$H2670*VLOOKUP('Форма 1'!$F2670,'Придельники с 2022'!$B$4:$X$28,13,0),IF('Форма 1'!$AE2670=3,'Форма 1'!$H2670*VLOOKUP('Форма 1'!$F2670,'Придельники с 2022'!$B$4:$X$28,12,0)))))</f>
        <v>13589072.588</v>
      </c>
      <c r="O2670" s="103" t="str">
        <f>IF(ISNUMBER('Форма 1'!AF2670),'Форма 1'!$H2670*VLOOKUP('Форма 1'!$F2670,'Придельники с 2022'!$B$4:$X$28,'Форма 1'!AF$8),"")</f>
        <v/>
      </c>
      <c r="P2670" s="87"/>
      <c r="Q2670" s="103" t="str">
        <f>IF(ISNUMBER('Форма 1'!AH2670),'Форма 1'!$H2670*VLOOKUP('Форма 1'!$F2670,'Придельники с 2022'!$B$4:$X$28,'Форма 1'!AH$8),"")</f>
        <v/>
      </c>
      <c r="R2670" s="103" t="str">
        <f>IF(ISNUMBER('Форма 1'!AI2670),'Форма 1'!$H2670*VLOOKUP('Форма 1'!$F2670,'Придельники с 2022'!$B$4:$X$28,'Форма 1'!AI$8),"")</f>
        <v/>
      </c>
      <c r="S2670" s="103" t="str">
        <f>IF(ISNUMBER('Форма 1'!AJ2670),'Форма 1'!$H2670*VLOOKUP('Форма 1'!$F2670,'Придельники с 2022'!$B$4:$X$28,'Форма 1'!AJ$8),"")</f>
        <v/>
      </c>
      <c r="T2670" s="87"/>
    </row>
    <row r="2671" spans="1:20">
      <c r="A2671" s="188">
        <f t="shared" si="220"/>
        <v>32</v>
      </c>
      <c r="B2671" s="189" t="s">
        <v>2611</v>
      </c>
      <c r="C2671" s="99">
        <f t="shared" si="222"/>
        <v>8848789.2640000004</v>
      </c>
      <c r="D2671" s="103" t="str">
        <f>IF(ISNUMBER('Форма 1'!U2671),'Форма 1'!$H2671*VLOOKUP('Форма 1'!$F2671,'Придельники с 2022'!$B$4:$X$28,'Форма 1'!U$8),"")</f>
        <v/>
      </c>
      <c r="E2671" s="103" t="str">
        <f>IF(ISNUMBER('Форма 1'!V2671),'Форма 1'!$H2671*VLOOKUP('Форма 1'!$F2671,'Придельники с 2022'!$B$4:$X$28,'Форма 1'!V$8),"")</f>
        <v/>
      </c>
      <c r="F2671" s="103" t="str">
        <f>IF(ISNUMBER('Форма 1'!W2671),'Форма 1'!$H2671*VLOOKUP('Форма 1'!$F2671,'Придельники с 2022'!$B$4:$X$28,'Форма 1'!W$8),"")</f>
        <v/>
      </c>
      <c r="G2671" s="103" t="str">
        <f>IF(ISNUMBER('Форма 1'!X2671),'Форма 1'!$H2671*VLOOKUP('Форма 1'!$F2671,'Придельники с 2022'!$B$4:$X$28,'Форма 1'!X$8),"")</f>
        <v/>
      </c>
      <c r="H2671" s="103" t="str">
        <f>IF(ISNUMBER('Форма 1'!Y2671),'Форма 1'!$H2671*VLOOKUP('Форма 1'!$F2671,'Придельники с 2022'!$B$4:$X$28,'Форма 1'!Y$8),"")</f>
        <v/>
      </c>
      <c r="I2671" s="103" t="str">
        <f>IF(ISNUMBER('Форма 1'!Z2671),'Форма 1'!$H2671*VLOOKUP('Форма 1'!$F2671,'Придельники с 2022'!$B$4:$X$28,'Форма 1'!Z$8),"")</f>
        <v/>
      </c>
      <c r="J2671" s="103" t="str">
        <f>IF(ISNUMBER('Форма 1'!AA2671),'Форма 1'!$H2671*VLOOKUP('Форма 1'!$F2671,'Придельники с 2022'!$B$4:$X$28,'Форма 1'!AA$8),"")</f>
        <v/>
      </c>
      <c r="K2671" s="90"/>
      <c r="L2671" s="87"/>
      <c r="M2671" s="103" t="str">
        <f>IF(ISNUMBER('Форма 1'!AD2671),'Форма 1'!$H2671*VLOOKUP('Форма 1'!$F2671,'Придельники с 2022'!$B$4:$X$28,'Форма 1'!AD$8),"")</f>
        <v/>
      </c>
      <c r="N2671" s="103">
        <f>IF(ISBLANK('Форма 1'!$AE2671),"",IF('Форма 1'!$AE2671=1,'Форма 1'!$H2671*VLOOKUP('Форма 1'!$F2671,'Придельники с 2022'!$B$4:$X$28,'Форма 1'!$AE$8,0),IF('Форма 1'!$AE2671=2,'Форма 1'!$H2671*VLOOKUP('Форма 1'!$F2671,'Придельники с 2022'!$B$4:$X$28,13,0),IF('Форма 1'!$AE2671=3,'Форма 1'!$H2671*VLOOKUP('Форма 1'!$F2671,'Придельники с 2022'!$B$4:$X$28,12,0)))))</f>
        <v>8848789.2640000004</v>
      </c>
      <c r="O2671" s="103" t="str">
        <f>IF(ISNUMBER('Форма 1'!AF2671),'Форма 1'!$H2671*VLOOKUP('Форма 1'!$F2671,'Придельники с 2022'!$B$4:$X$28,'Форма 1'!AF$8),"")</f>
        <v/>
      </c>
      <c r="P2671" s="87"/>
      <c r="Q2671" s="103" t="str">
        <f>IF(ISNUMBER('Форма 1'!AH2671),'Форма 1'!$H2671*VLOOKUP('Форма 1'!$F2671,'Придельники с 2022'!$B$4:$X$28,'Форма 1'!AH$8),"")</f>
        <v/>
      </c>
      <c r="R2671" s="103" t="str">
        <f>IF(ISNUMBER('Форма 1'!AI2671),'Форма 1'!$H2671*VLOOKUP('Форма 1'!$F2671,'Придельники с 2022'!$B$4:$X$28,'Форма 1'!AI$8),"")</f>
        <v/>
      </c>
      <c r="S2671" s="103" t="str">
        <f>IF(ISNUMBER('Форма 1'!AJ2671),'Форма 1'!$H2671*VLOOKUP('Форма 1'!$F2671,'Придельники с 2022'!$B$4:$X$28,'Форма 1'!AJ$8),"")</f>
        <v/>
      </c>
      <c r="T2671" s="87"/>
    </row>
    <row r="2672" spans="1:20">
      <c r="A2672" s="188">
        <f t="shared" si="220"/>
        <v>33</v>
      </c>
      <c r="B2672" s="189" t="s">
        <v>2613</v>
      </c>
      <c r="C2672" s="99">
        <f t="shared" si="222"/>
        <v>13361066.375999998</v>
      </c>
      <c r="D2672" s="103" t="str">
        <f>IF(ISNUMBER('Форма 1'!U2672),'Форма 1'!$H2672*VLOOKUP('Форма 1'!$F2672,'Придельники с 2022'!$B$4:$X$28,'Форма 1'!U$8),"")</f>
        <v/>
      </c>
      <c r="E2672" s="103" t="str">
        <f>IF(ISNUMBER('Форма 1'!V2672),'Форма 1'!$H2672*VLOOKUP('Форма 1'!$F2672,'Придельники с 2022'!$B$4:$X$28,'Форма 1'!V$8),"")</f>
        <v/>
      </c>
      <c r="F2672" s="103" t="str">
        <f>IF(ISNUMBER('Форма 1'!W2672),'Форма 1'!$H2672*VLOOKUP('Форма 1'!$F2672,'Придельники с 2022'!$B$4:$X$28,'Форма 1'!W$8),"")</f>
        <v/>
      </c>
      <c r="G2672" s="103" t="str">
        <f>IF(ISNUMBER('Форма 1'!X2672),'Форма 1'!$H2672*VLOOKUP('Форма 1'!$F2672,'Придельники с 2022'!$B$4:$X$28,'Форма 1'!X$8),"")</f>
        <v/>
      </c>
      <c r="H2672" s="103" t="str">
        <f>IF(ISNUMBER('Форма 1'!Y2672),'Форма 1'!$H2672*VLOOKUP('Форма 1'!$F2672,'Придельники с 2022'!$B$4:$X$28,'Форма 1'!Y$8),"")</f>
        <v/>
      </c>
      <c r="I2672" s="103" t="str">
        <f>IF(ISNUMBER('Форма 1'!Z2672),'Форма 1'!$H2672*VLOOKUP('Форма 1'!$F2672,'Придельники с 2022'!$B$4:$X$28,'Форма 1'!Z$8),"")</f>
        <v/>
      </c>
      <c r="J2672" s="103" t="str">
        <f>IF(ISNUMBER('Форма 1'!AA2672),'Форма 1'!$H2672*VLOOKUP('Форма 1'!$F2672,'Придельники с 2022'!$B$4:$X$28,'Форма 1'!AA$8),"")</f>
        <v/>
      </c>
      <c r="K2672" s="90"/>
      <c r="L2672" s="87"/>
      <c r="M2672" s="103" t="str">
        <f>IF(ISNUMBER('Форма 1'!AD2672),'Форма 1'!$H2672*VLOOKUP('Форма 1'!$F2672,'Придельники с 2022'!$B$4:$X$28,'Форма 1'!AD$8),"")</f>
        <v/>
      </c>
      <c r="N2672" s="103">
        <f>IF(ISBLANK('Форма 1'!$AE2672),"",IF('Форма 1'!$AE2672=1,'Форма 1'!$H2672*VLOOKUP('Форма 1'!$F2672,'Придельники с 2022'!$B$4:$X$28,'Форма 1'!$AE$8,0),IF('Форма 1'!$AE2672=2,'Форма 1'!$H2672*VLOOKUP('Форма 1'!$F2672,'Придельники с 2022'!$B$4:$X$28,13,0),IF('Форма 1'!$AE2672=3,'Форма 1'!$H2672*VLOOKUP('Форма 1'!$F2672,'Придельники с 2022'!$B$4:$X$28,12,0)))))</f>
        <v>13361066.375999998</v>
      </c>
      <c r="O2672" s="103" t="str">
        <f>IF(ISNUMBER('Форма 1'!AF2672),'Форма 1'!$H2672*VLOOKUP('Форма 1'!$F2672,'Придельники с 2022'!$B$4:$X$28,'Форма 1'!AF$8),"")</f>
        <v/>
      </c>
      <c r="P2672" s="87"/>
      <c r="Q2672" s="103" t="str">
        <f>IF(ISNUMBER('Форма 1'!AH2672),'Форма 1'!$H2672*VLOOKUP('Форма 1'!$F2672,'Придельники с 2022'!$B$4:$X$28,'Форма 1'!AH$8),"")</f>
        <v/>
      </c>
      <c r="R2672" s="103" t="str">
        <f>IF(ISNUMBER('Форма 1'!AI2672),'Форма 1'!$H2672*VLOOKUP('Форма 1'!$F2672,'Придельники с 2022'!$B$4:$X$28,'Форма 1'!AI$8),"")</f>
        <v/>
      </c>
      <c r="S2672" s="103" t="str">
        <f>IF(ISNUMBER('Форма 1'!AJ2672),'Форма 1'!$H2672*VLOOKUP('Форма 1'!$F2672,'Придельники с 2022'!$B$4:$X$28,'Форма 1'!AJ$8),"")</f>
        <v/>
      </c>
      <c r="T2672" s="87"/>
    </row>
    <row r="2673" spans="1:20">
      <c r="A2673" s="188">
        <f t="shared" si="220"/>
        <v>34</v>
      </c>
      <c r="B2673" s="189" t="s">
        <v>2614</v>
      </c>
      <c r="C2673" s="99">
        <f t="shared" si="222"/>
        <v>13634966.771999998</v>
      </c>
      <c r="D2673" s="103" t="str">
        <f>IF(ISNUMBER('Форма 1'!U2673),'Форма 1'!$H2673*VLOOKUP('Форма 1'!$F2673,'Придельники с 2022'!$B$4:$X$28,'Форма 1'!U$8),"")</f>
        <v/>
      </c>
      <c r="E2673" s="103" t="str">
        <f>IF(ISNUMBER('Форма 1'!V2673),'Форма 1'!$H2673*VLOOKUP('Форма 1'!$F2673,'Придельники с 2022'!$B$4:$X$28,'Форма 1'!V$8),"")</f>
        <v/>
      </c>
      <c r="F2673" s="103" t="str">
        <f>IF(ISNUMBER('Форма 1'!W2673),'Форма 1'!$H2673*VLOOKUP('Форма 1'!$F2673,'Придельники с 2022'!$B$4:$X$28,'Форма 1'!W$8),"")</f>
        <v/>
      </c>
      <c r="G2673" s="103" t="str">
        <f>IF(ISNUMBER('Форма 1'!X2673),'Форма 1'!$H2673*VLOOKUP('Форма 1'!$F2673,'Придельники с 2022'!$B$4:$X$28,'Форма 1'!X$8),"")</f>
        <v/>
      </c>
      <c r="H2673" s="103" t="str">
        <f>IF(ISNUMBER('Форма 1'!Y2673),'Форма 1'!$H2673*VLOOKUP('Форма 1'!$F2673,'Придельники с 2022'!$B$4:$X$28,'Форма 1'!Y$8),"")</f>
        <v/>
      </c>
      <c r="I2673" s="103" t="str">
        <f>IF(ISNUMBER('Форма 1'!Z2673),'Форма 1'!$H2673*VLOOKUP('Форма 1'!$F2673,'Придельники с 2022'!$B$4:$X$28,'Форма 1'!Z$8),"")</f>
        <v/>
      </c>
      <c r="J2673" s="103" t="str">
        <f>IF(ISNUMBER('Форма 1'!AA2673),'Форма 1'!$H2673*VLOOKUP('Форма 1'!$F2673,'Придельники с 2022'!$B$4:$X$28,'Форма 1'!AA$8),"")</f>
        <v/>
      </c>
      <c r="K2673" s="90"/>
      <c r="L2673" s="87"/>
      <c r="M2673" s="103" t="str">
        <f>IF(ISNUMBER('Форма 1'!AD2673),'Форма 1'!$H2673*VLOOKUP('Форма 1'!$F2673,'Придельники с 2022'!$B$4:$X$28,'Форма 1'!AD$8),"")</f>
        <v/>
      </c>
      <c r="N2673" s="103">
        <f>IF(ISBLANK('Форма 1'!$AE2673),"",IF('Форма 1'!$AE2673=1,'Форма 1'!$H2673*VLOOKUP('Форма 1'!$F2673,'Придельники с 2022'!$B$4:$X$28,'Форма 1'!$AE$8,0),IF('Форма 1'!$AE2673=2,'Форма 1'!$H2673*VLOOKUP('Форма 1'!$F2673,'Придельники с 2022'!$B$4:$X$28,13,0),IF('Форма 1'!$AE2673=3,'Форма 1'!$H2673*VLOOKUP('Форма 1'!$F2673,'Придельники с 2022'!$B$4:$X$28,12,0)))))</f>
        <v>13634966.771999998</v>
      </c>
      <c r="O2673" s="103" t="str">
        <f>IF(ISNUMBER('Форма 1'!AF2673),'Форма 1'!$H2673*VLOOKUP('Форма 1'!$F2673,'Придельники с 2022'!$B$4:$X$28,'Форма 1'!AF$8),"")</f>
        <v/>
      </c>
      <c r="P2673" s="87"/>
      <c r="Q2673" s="103" t="str">
        <f>IF(ISNUMBER('Форма 1'!AH2673),'Форма 1'!$H2673*VLOOKUP('Форма 1'!$F2673,'Придельники с 2022'!$B$4:$X$28,'Форма 1'!AH$8),"")</f>
        <v/>
      </c>
      <c r="R2673" s="103" t="str">
        <f>IF(ISNUMBER('Форма 1'!AI2673),'Форма 1'!$H2673*VLOOKUP('Форма 1'!$F2673,'Придельники с 2022'!$B$4:$X$28,'Форма 1'!AI$8),"")</f>
        <v/>
      </c>
      <c r="S2673" s="103" t="str">
        <f>IF(ISNUMBER('Форма 1'!AJ2673),'Форма 1'!$H2673*VLOOKUP('Форма 1'!$F2673,'Придельники с 2022'!$B$4:$X$28,'Форма 1'!AJ$8),"")</f>
        <v/>
      </c>
      <c r="T2673" s="87"/>
    </row>
    <row r="2674" spans="1:20">
      <c r="A2674" s="188">
        <f t="shared" si="220"/>
        <v>35</v>
      </c>
      <c r="B2674" s="189" t="s">
        <v>2615</v>
      </c>
      <c r="C2674" s="99">
        <f t="shared" si="222"/>
        <v>13376689.927999999</v>
      </c>
      <c r="D2674" s="103" t="str">
        <f>IF(ISNUMBER('Форма 1'!U2674),'Форма 1'!$H2674*VLOOKUP('Форма 1'!$F2674,'Придельники с 2022'!$B$4:$X$28,'Форма 1'!U$8),"")</f>
        <v/>
      </c>
      <c r="E2674" s="103" t="str">
        <f>IF(ISNUMBER('Форма 1'!V2674),'Форма 1'!$H2674*VLOOKUP('Форма 1'!$F2674,'Придельники с 2022'!$B$4:$X$28,'Форма 1'!V$8),"")</f>
        <v/>
      </c>
      <c r="F2674" s="103" t="str">
        <f>IF(ISNUMBER('Форма 1'!W2674),'Форма 1'!$H2674*VLOOKUP('Форма 1'!$F2674,'Придельники с 2022'!$B$4:$X$28,'Форма 1'!W$8),"")</f>
        <v/>
      </c>
      <c r="G2674" s="103" t="str">
        <f>IF(ISNUMBER('Форма 1'!X2674),'Форма 1'!$H2674*VLOOKUP('Форма 1'!$F2674,'Придельники с 2022'!$B$4:$X$28,'Форма 1'!X$8),"")</f>
        <v/>
      </c>
      <c r="H2674" s="103" t="str">
        <f>IF(ISNUMBER('Форма 1'!Y2674),'Форма 1'!$H2674*VLOOKUP('Форма 1'!$F2674,'Придельники с 2022'!$B$4:$X$28,'Форма 1'!Y$8),"")</f>
        <v/>
      </c>
      <c r="I2674" s="103" t="str">
        <f>IF(ISNUMBER('Форма 1'!Z2674),'Форма 1'!$H2674*VLOOKUP('Форма 1'!$F2674,'Придельники с 2022'!$B$4:$X$28,'Форма 1'!Z$8),"")</f>
        <v/>
      </c>
      <c r="J2674" s="103" t="str">
        <f>IF(ISNUMBER('Форма 1'!AA2674),'Форма 1'!$H2674*VLOOKUP('Форма 1'!$F2674,'Придельники с 2022'!$B$4:$X$28,'Форма 1'!AA$8),"")</f>
        <v/>
      </c>
      <c r="K2674" s="90"/>
      <c r="L2674" s="87"/>
      <c r="M2674" s="103" t="str">
        <f>IF(ISNUMBER('Форма 1'!AD2674),'Форма 1'!$H2674*VLOOKUP('Форма 1'!$F2674,'Придельники с 2022'!$B$4:$X$28,'Форма 1'!AD$8),"")</f>
        <v/>
      </c>
      <c r="N2674" s="103">
        <f>IF(ISBLANK('Форма 1'!$AE2674),"",IF('Форма 1'!$AE2674=1,'Форма 1'!$H2674*VLOOKUP('Форма 1'!$F2674,'Придельники с 2022'!$B$4:$X$28,'Форма 1'!$AE$8,0),IF('Форма 1'!$AE2674=2,'Форма 1'!$H2674*VLOOKUP('Форма 1'!$F2674,'Придельники с 2022'!$B$4:$X$28,13,0),IF('Форма 1'!$AE2674=3,'Форма 1'!$H2674*VLOOKUP('Форма 1'!$F2674,'Придельники с 2022'!$B$4:$X$28,12,0)))))</f>
        <v>13376689.927999999</v>
      </c>
      <c r="O2674" s="103" t="str">
        <f>IF(ISNUMBER('Форма 1'!AF2674),'Форма 1'!$H2674*VLOOKUP('Форма 1'!$F2674,'Придельники с 2022'!$B$4:$X$28,'Форма 1'!AF$8),"")</f>
        <v/>
      </c>
      <c r="P2674" s="87"/>
      <c r="Q2674" s="103" t="str">
        <f>IF(ISNUMBER('Форма 1'!AH2674),'Форма 1'!$H2674*VLOOKUP('Форма 1'!$F2674,'Придельники с 2022'!$B$4:$X$28,'Форма 1'!AH$8),"")</f>
        <v/>
      </c>
      <c r="R2674" s="103" t="str">
        <f>IF(ISNUMBER('Форма 1'!AI2674),'Форма 1'!$H2674*VLOOKUP('Форма 1'!$F2674,'Придельники с 2022'!$B$4:$X$28,'Форма 1'!AI$8),"")</f>
        <v/>
      </c>
      <c r="S2674" s="103" t="str">
        <f>IF(ISNUMBER('Форма 1'!AJ2674),'Форма 1'!$H2674*VLOOKUP('Форма 1'!$F2674,'Придельники с 2022'!$B$4:$X$28,'Форма 1'!AJ$8),"")</f>
        <v/>
      </c>
      <c r="T2674" s="87"/>
    </row>
    <row r="2675" spans="1:20">
      <c r="A2675" s="188">
        <f t="shared" si="220"/>
        <v>36</v>
      </c>
      <c r="B2675" s="189" t="s">
        <v>2616</v>
      </c>
      <c r="C2675" s="99">
        <f t="shared" si="222"/>
        <v>1394620.3739999998</v>
      </c>
      <c r="D2675" s="103" t="str">
        <f>IF(ISNUMBER('Форма 1'!U2675),'Форма 1'!$H2675*VLOOKUP('Форма 1'!$F2675,'Придельники с 2022'!$B$4:$X$28,'Форма 1'!U$8),"")</f>
        <v/>
      </c>
      <c r="E2675" s="103" t="str">
        <f>IF(ISNUMBER('Форма 1'!V2675),'Форма 1'!$H2675*VLOOKUP('Форма 1'!$F2675,'Придельники с 2022'!$B$4:$X$28,'Форма 1'!V$8),"")</f>
        <v/>
      </c>
      <c r="F2675" s="103">
        <f>IF(ISNUMBER('Форма 1'!W2675),'Форма 1'!$H2675*VLOOKUP('Форма 1'!$F2675,'Придельники с 2022'!$B$4:$X$28,'Форма 1'!W$8),"")</f>
        <v>745126.74599999993</v>
      </c>
      <c r="G2675" s="103" t="str">
        <f>IF(ISNUMBER('Форма 1'!X2675),'Форма 1'!$H2675*VLOOKUP('Форма 1'!$F2675,'Придельники с 2022'!$B$4:$X$28,'Форма 1'!X$8),"")</f>
        <v/>
      </c>
      <c r="H2675" s="103">
        <f>IF(ISNUMBER('Форма 1'!Y2675),'Форма 1'!$H2675*VLOOKUP('Форма 1'!$F2675,'Придельники с 2022'!$B$4:$X$28,'Форма 1'!Y$8),"")</f>
        <v>649493.62800000003</v>
      </c>
      <c r="I2675" s="103" t="str">
        <f>IF(ISNUMBER('Форма 1'!Z2675),'Форма 1'!$H2675*VLOOKUP('Форма 1'!$F2675,'Придельники с 2022'!$B$4:$X$28,'Форма 1'!Z$8),"")</f>
        <v/>
      </c>
      <c r="J2675" s="103" t="str">
        <f>IF(ISNUMBER('Форма 1'!AA2675),'Форма 1'!$H2675*VLOOKUP('Форма 1'!$F2675,'Придельники с 2022'!$B$4:$X$28,'Форма 1'!AA$8),"")</f>
        <v/>
      </c>
      <c r="K2675" s="90"/>
      <c r="L2675" s="87"/>
      <c r="M2675" s="103" t="str">
        <f>IF(ISNUMBER('Форма 1'!AD2675),'Форма 1'!$H2675*VLOOKUP('Форма 1'!$F2675,'Придельники с 2022'!$B$4:$X$28,'Форма 1'!AD$8),"")</f>
        <v/>
      </c>
      <c r="N2675" s="103" t="str">
        <f>IF(ISBLANK('Форма 1'!$AE2675),"",IF('Форма 1'!$AE2675=1,'Форма 1'!$H2675*VLOOKUP('Форма 1'!$F2675,'Придельники с 2022'!$B$4:$X$28,'Форма 1'!$AE$8,0),IF('Форма 1'!$AE2675=2,'Форма 1'!$H2675*VLOOKUP('Форма 1'!$F2675,'Придельники с 2022'!$B$4:$X$28,13,0),IF('Форма 1'!$AE2675=3,'Форма 1'!$H2675*VLOOKUP('Форма 1'!$F2675,'Придельники с 2022'!$B$4:$X$28,12,0)))))</f>
        <v/>
      </c>
      <c r="O2675" s="103" t="str">
        <f>IF(ISNUMBER('Форма 1'!AF2675),'Форма 1'!$H2675*VLOOKUP('Форма 1'!$F2675,'Придельники с 2022'!$B$4:$X$28,'Форма 1'!AF$8),"")</f>
        <v/>
      </c>
      <c r="P2675" s="87"/>
      <c r="Q2675" s="103" t="str">
        <f>IF(ISNUMBER('Форма 1'!AH2675),'Форма 1'!$H2675*VLOOKUP('Форма 1'!$F2675,'Придельники с 2022'!$B$4:$X$28,'Форма 1'!AH$8),"")</f>
        <v/>
      </c>
      <c r="R2675" s="103" t="str">
        <f>IF(ISNUMBER('Форма 1'!AI2675),'Форма 1'!$H2675*VLOOKUP('Форма 1'!$F2675,'Придельники с 2022'!$B$4:$X$28,'Форма 1'!AI$8),"")</f>
        <v/>
      </c>
      <c r="S2675" s="103" t="str">
        <f>IF(ISNUMBER('Форма 1'!AJ2675),'Форма 1'!$H2675*VLOOKUP('Форма 1'!$F2675,'Придельники с 2022'!$B$4:$X$28,'Форма 1'!AJ$8),"")</f>
        <v/>
      </c>
      <c r="T2675" s="87"/>
    </row>
    <row r="2676" spans="1:20">
      <c r="A2676" s="188">
        <f t="shared" si="220"/>
        <v>37</v>
      </c>
      <c r="B2676" s="189" t="s">
        <v>2617</v>
      </c>
      <c r="C2676" s="99">
        <f t="shared" si="222"/>
        <v>11540670.574999999</v>
      </c>
      <c r="D2676" s="103" t="str">
        <f>IF(ISNUMBER('Форма 1'!U2676),'Форма 1'!$H2676*VLOOKUP('Форма 1'!$F2676,'Придельники с 2022'!$B$4:$X$28,'Форма 1'!U$8),"")</f>
        <v/>
      </c>
      <c r="E2676" s="103" t="str">
        <f>IF(ISNUMBER('Форма 1'!V2676),'Форма 1'!$H2676*VLOOKUP('Форма 1'!$F2676,'Придельники с 2022'!$B$4:$X$28,'Форма 1'!V$8),"")</f>
        <v/>
      </c>
      <c r="F2676" s="103" t="str">
        <f>IF(ISNUMBER('Форма 1'!W2676),'Форма 1'!$H2676*VLOOKUP('Форма 1'!$F2676,'Придельники с 2022'!$B$4:$X$28,'Форма 1'!W$8),"")</f>
        <v/>
      </c>
      <c r="G2676" s="103" t="str">
        <f>IF(ISNUMBER('Форма 1'!X2676),'Форма 1'!$H2676*VLOOKUP('Форма 1'!$F2676,'Придельники с 2022'!$B$4:$X$28,'Форма 1'!X$8),"")</f>
        <v/>
      </c>
      <c r="H2676" s="103" t="str">
        <f>IF(ISNUMBER('Форма 1'!Y2676),'Форма 1'!$H2676*VLOOKUP('Форма 1'!$F2676,'Придельники с 2022'!$B$4:$X$28,'Форма 1'!Y$8),"")</f>
        <v/>
      </c>
      <c r="I2676" s="103" t="str">
        <f>IF(ISNUMBER('Форма 1'!Z2676),'Форма 1'!$H2676*VLOOKUP('Форма 1'!$F2676,'Придельники с 2022'!$B$4:$X$28,'Форма 1'!Z$8),"")</f>
        <v/>
      </c>
      <c r="J2676" s="103" t="str">
        <f>IF(ISNUMBER('Форма 1'!AA2676),'Форма 1'!$H2676*VLOOKUP('Форма 1'!$F2676,'Придельники с 2022'!$B$4:$X$28,'Форма 1'!AA$8),"")</f>
        <v/>
      </c>
      <c r="K2676" s="90"/>
      <c r="L2676" s="87"/>
      <c r="M2676" s="103" t="str">
        <f>IF(ISNUMBER('Форма 1'!AD2676),'Форма 1'!$H2676*VLOOKUP('Форма 1'!$F2676,'Придельники с 2022'!$B$4:$X$28,'Форма 1'!AD$8),"")</f>
        <v/>
      </c>
      <c r="N2676" s="103">
        <f>IF(ISBLANK('Форма 1'!$AE2676),"",IF('Форма 1'!$AE2676=1,'Форма 1'!$H2676*VLOOKUP('Форма 1'!$F2676,'Придельники с 2022'!$B$4:$X$28,'Форма 1'!$AE$8,0),IF('Форма 1'!$AE2676=2,'Форма 1'!$H2676*VLOOKUP('Форма 1'!$F2676,'Придельники с 2022'!$B$4:$X$28,13,0),IF('Форма 1'!$AE2676=3,'Форма 1'!$H2676*VLOOKUP('Форма 1'!$F2676,'Придельники с 2022'!$B$4:$X$28,12,0)))))</f>
        <v>11540670.574999999</v>
      </c>
      <c r="O2676" s="103" t="str">
        <f>IF(ISNUMBER('Форма 1'!AF2676),'Форма 1'!$H2676*VLOOKUP('Форма 1'!$F2676,'Придельники с 2022'!$B$4:$X$28,'Форма 1'!AF$8),"")</f>
        <v/>
      </c>
      <c r="P2676" s="87"/>
      <c r="Q2676" s="103" t="str">
        <f>IF(ISNUMBER('Форма 1'!AH2676),'Форма 1'!$H2676*VLOOKUP('Форма 1'!$F2676,'Придельники с 2022'!$B$4:$X$28,'Форма 1'!AH$8),"")</f>
        <v/>
      </c>
      <c r="R2676" s="103" t="str">
        <f>IF(ISNUMBER('Форма 1'!AI2676),'Форма 1'!$H2676*VLOOKUP('Форма 1'!$F2676,'Придельники с 2022'!$B$4:$X$28,'Форма 1'!AI$8),"")</f>
        <v/>
      </c>
      <c r="S2676" s="103" t="str">
        <f>IF(ISNUMBER('Форма 1'!AJ2676),'Форма 1'!$H2676*VLOOKUP('Форма 1'!$F2676,'Придельники с 2022'!$B$4:$X$28,'Форма 1'!AJ$8),"")</f>
        <v/>
      </c>
      <c r="T2676" s="87"/>
    </row>
    <row r="2677" spans="1:20">
      <c r="A2677" s="188">
        <f t="shared" si="220"/>
        <v>38</v>
      </c>
      <c r="B2677" s="189" t="s">
        <v>2618</v>
      </c>
      <c r="C2677" s="99">
        <f t="shared" si="222"/>
        <v>8997840.6699999981</v>
      </c>
      <c r="D2677" s="103" t="str">
        <f>IF(ISNUMBER('Форма 1'!U2677),'Форма 1'!$H2677*VLOOKUP('Форма 1'!$F2677,'Придельники с 2022'!$B$4:$X$28,'Форма 1'!U$8),"")</f>
        <v/>
      </c>
      <c r="E2677" s="103" t="str">
        <f>IF(ISNUMBER('Форма 1'!V2677),'Форма 1'!$H2677*VLOOKUP('Форма 1'!$F2677,'Придельники с 2022'!$B$4:$X$28,'Форма 1'!V$8),"")</f>
        <v/>
      </c>
      <c r="F2677" s="103" t="str">
        <f>IF(ISNUMBER('Форма 1'!W2677),'Форма 1'!$H2677*VLOOKUP('Форма 1'!$F2677,'Придельники с 2022'!$B$4:$X$28,'Форма 1'!W$8),"")</f>
        <v/>
      </c>
      <c r="G2677" s="103" t="str">
        <f>IF(ISNUMBER('Форма 1'!X2677),'Форма 1'!$H2677*VLOOKUP('Форма 1'!$F2677,'Придельники с 2022'!$B$4:$X$28,'Форма 1'!X$8),"")</f>
        <v/>
      </c>
      <c r="H2677" s="103" t="str">
        <f>IF(ISNUMBER('Форма 1'!Y2677),'Форма 1'!$H2677*VLOOKUP('Форма 1'!$F2677,'Придельники с 2022'!$B$4:$X$28,'Форма 1'!Y$8),"")</f>
        <v/>
      </c>
      <c r="I2677" s="103" t="str">
        <f>IF(ISNUMBER('Форма 1'!Z2677),'Форма 1'!$H2677*VLOOKUP('Форма 1'!$F2677,'Придельники с 2022'!$B$4:$X$28,'Форма 1'!Z$8),"")</f>
        <v/>
      </c>
      <c r="J2677" s="103" t="str">
        <f>IF(ISNUMBER('Форма 1'!AA2677),'Форма 1'!$H2677*VLOOKUP('Форма 1'!$F2677,'Придельники с 2022'!$B$4:$X$28,'Форма 1'!AA$8),"")</f>
        <v/>
      </c>
      <c r="K2677" s="90"/>
      <c r="L2677" s="87"/>
      <c r="M2677" s="103">
        <f>IF(ISNUMBER('Форма 1'!AD2677),'Форма 1'!$H2677*VLOOKUP('Форма 1'!$F2677,'Придельники с 2022'!$B$4:$X$28,'Форма 1'!AD$8),"")</f>
        <v>7032327.561999999</v>
      </c>
      <c r="N2677" s="103" t="str">
        <f>IF(ISBLANK('Форма 1'!$AE2677),"",IF('Форма 1'!$AE2677=1,'Форма 1'!$H2677*VLOOKUP('Форма 1'!$F2677,'Придельники с 2022'!$B$4:$X$28,'Форма 1'!$AE$8,0),IF('Форма 1'!$AE2677=2,'Форма 1'!$H2677*VLOOKUP('Форма 1'!$F2677,'Придельники с 2022'!$B$4:$X$28,13,0),IF('Форма 1'!$AE2677=3,'Форма 1'!$H2677*VLOOKUP('Форма 1'!$F2677,'Придельники с 2022'!$B$4:$X$28,12,0)))))</f>
        <v/>
      </c>
      <c r="O2677" s="103" t="str">
        <f>IF(ISNUMBER('Форма 1'!AF2677),'Форма 1'!$H2677*VLOOKUP('Форма 1'!$F2677,'Придельники с 2022'!$B$4:$X$28,'Форма 1'!AF$8),"")</f>
        <v/>
      </c>
      <c r="P2677" s="87"/>
      <c r="Q2677" s="103">
        <f>IF(ISNUMBER('Форма 1'!AH2677),'Форма 1'!$H2677*VLOOKUP('Форма 1'!$F2677,'Придельники с 2022'!$B$4:$X$28,'Форма 1'!AH$8),"")</f>
        <v>1965513.108</v>
      </c>
      <c r="R2677" s="103" t="str">
        <f>IF(ISNUMBER('Форма 1'!AI2677),'Форма 1'!$H2677*VLOOKUP('Форма 1'!$F2677,'Придельники с 2022'!$B$4:$X$28,'Форма 1'!AI$8),"")</f>
        <v/>
      </c>
      <c r="S2677" s="103" t="str">
        <f>IF(ISNUMBER('Форма 1'!AJ2677),'Форма 1'!$H2677*VLOOKUP('Форма 1'!$F2677,'Придельники с 2022'!$B$4:$X$28,'Форма 1'!AJ$8),"")</f>
        <v/>
      </c>
      <c r="T2677" s="87"/>
    </row>
    <row r="2678" spans="1:20">
      <c r="A2678" s="188">
        <f t="shared" si="220"/>
        <v>39</v>
      </c>
      <c r="B2678" s="189" t="s">
        <v>2619</v>
      </c>
      <c r="C2678" s="99">
        <f t="shared" si="222"/>
        <v>8904902.9299999997</v>
      </c>
      <c r="D2678" s="103" t="str">
        <f>IF(ISNUMBER('Форма 1'!U2678),'Форма 1'!$H2678*VLOOKUP('Форма 1'!$F2678,'Придельники с 2022'!$B$4:$X$28,'Форма 1'!U$8),"")</f>
        <v/>
      </c>
      <c r="E2678" s="103" t="str">
        <f>IF(ISNUMBER('Форма 1'!V2678),'Форма 1'!$H2678*VLOOKUP('Форма 1'!$F2678,'Придельники с 2022'!$B$4:$X$28,'Форма 1'!V$8),"")</f>
        <v/>
      </c>
      <c r="F2678" s="103" t="str">
        <f>IF(ISNUMBER('Форма 1'!W2678),'Форма 1'!$H2678*VLOOKUP('Форма 1'!$F2678,'Придельники с 2022'!$B$4:$X$28,'Форма 1'!W$8),"")</f>
        <v/>
      </c>
      <c r="G2678" s="103" t="str">
        <f>IF(ISNUMBER('Форма 1'!X2678),'Форма 1'!$H2678*VLOOKUP('Форма 1'!$F2678,'Придельники с 2022'!$B$4:$X$28,'Форма 1'!X$8),"")</f>
        <v/>
      </c>
      <c r="H2678" s="103" t="str">
        <f>IF(ISNUMBER('Форма 1'!Y2678),'Форма 1'!$H2678*VLOOKUP('Форма 1'!$F2678,'Придельники с 2022'!$B$4:$X$28,'Форма 1'!Y$8),"")</f>
        <v/>
      </c>
      <c r="I2678" s="103" t="str">
        <f>IF(ISNUMBER('Форма 1'!Z2678),'Форма 1'!$H2678*VLOOKUP('Форма 1'!$F2678,'Придельники с 2022'!$B$4:$X$28,'Форма 1'!Z$8),"")</f>
        <v/>
      </c>
      <c r="J2678" s="103" t="str">
        <f>IF(ISNUMBER('Форма 1'!AA2678),'Форма 1'!$H2678*VLOOKUP('Форма 1'!$F2678,'Придельники с 2022'!$B$4:$X$28,'Форма 1'!AA$8),"")</f>
        <v/>
      </c>
      <c r="K2678" s="90"/>
      <c r="L2678" s="87"/>
      <c r="M2678" s="103">
        <f>IF(ISNUMBER('Форма 1'!AD2678),'Форма 1'!$H2678*VLOOKUP('Форма 1'!$F2678,'Придельники с 2022'!$B$4:$X$28,'Форма 1'!AD$8),"")</f>
        <v>6959691.398</v>
      </c>
      <c r="N2678" s="103" t="str">
        <f>IF(ISBLANK('Форма 1'!$AE2678),"",IF('Форма 1'!$AE2678=1,'Форма 1'!$H2678*VLOOKUP('Форма 1'!$F2678,'Придельники с 2022'!$B$4:$X$28,'Форма 1'!$AE$8,0),IF('Форма 1'!$AE2678=2,'Форма 1'!$H2678*VLOOKUP('Форма 1'!$F2678,'Придельники с 2022'!$B$4:$X$28,13,0),IF('Форма 1'!$AE2678=3,'Форма 1'!$H2678*VLOOKUP('Форма 1'!$F2678,'Придельники с 2022'!$B$4:$X$28,12,0)))))</f>
        <v/>
      </c>
      <c r="O2678" s="103" t="str">
        <f>IF(ISNUMBER('Форма 1'!AF2678),'Форма 1'!$H2678*VLOOKUP('Форма 1'!$F2678,'Придельники с 2022'!$B$4:$X$28,'Форма 1'!AF$8),"")</f>
        <v/>
      </c>
      <c r="P2678" s="87"/>
      <c r="Q2678" s="103">
        <f>IF(ISNUMBER('Форма 1'!AH2678),'Форма 1'!$H2678*VLOOKUP('Форма 1'!$F2678,'Придельники с 2022'!$B$4:$X$28,'Форма 1'!AH$8),"")</f>
        <v>1945211.5320000004</v>
      </c>
      <c r="R2678" s="103" t="str">
        <f>IF(ISNUMBER('Форма 1'!AI2678),'Форма 1'!$H2678*VLOOKUP('Форма 1'!$F2678,'Придельники с 2022'!$B$4:$X$28,'Форма 1'!AI$8),"")</f>
        <v/>
      </c>
      <c r="S2678" s="103" t="str">
        <f>IF(ISNUMBER('Форма 1'!AJ2678),'Форма 1'!$H2678*VLOOKUP('Форма 1'!$F2678,'Придельники с 2022'!$B$4:$X$28,'Форма 1'!AJ$8),"")</f>
        <v/>
      </c>
      <c r="T2678" s="87"/>
    </row>
    <row r="2679" spans="1:20">
      <c r="A2679" s="188">
        <f t="shared" si="220"/>
        <v>40</v>
      </c>
      <c r="B2679" s="189" t="s">
        <v>2620</v>
      </c>
      <c r="C2679" s="99">
        <f t="shared" si="222"/>
        <v>7138986.7919999994</v>
      </c>
      <c r="D2679" s="103" t="str">
        <f>IF(ISNUMBER('Форма 1'!U2679),'Форма 1'!$H2679*VLOOKUP('Форма 1'!$F2679,'Придельники с 2022'!$B$4:$X$28,'Форма 1'!U$8),"")</f>
        <v/>
      </c>
      <c r="E2679" s="103" t="str">
        <f>IF(ISNUMBER('Форма 1'!V2679),'Форма 1'!$H2679*VLOOKUP('Форма 1'!$F2679,'Придельники с 2022'!$B$4:$X$28,'Форма 1'!V$8),"")</f>
        <v/>
      </c>
      <c r="F2679" s="103" t="str">
        <f>IF(ISNUMBER('Форма 1'!W2679),'Форма 1'!$H2679*VLOOKUP('Форма 1'!$F2679,'Придельники с 2022'!$B$4:$X$28,'Форма 1'!W$8),"")</f>
        <v/>
      </c>
      <c r="G2679" s="103" t="str">
        <f>IF(ISNUMBER('Форма 1'!X2679),'Форма 1'!$H2679*VLOOKUP('Форма 1'!$F2679,'Придельники с 2022'!$B$4:$X$28,'Форма 1'!X$8),"")</f>
        <v/>
      </c>
      <c r="H2679" s="103" t="str">
        <f>IF(ISNUMBER('Форма 1'!Y2679),'Форма 1'!$H2679*VLOOKUP('Форма 1'!$F2679,'Придельники с 2022'!$B$4:$X$28,'Форма 1'!Y$8),"")</f>
        <v/>
      </c>
      <c r="I2679" s="103" t="str">
        <f>IF(ISNUMBER('Форма 1'!Z2679),'Форма 1'!$H2679*VLOOKUP('Форма 1'!$F2679,'Придельники с 2022'!$B$4:$X$28,'Форма 1'!Z$8),"")</f>
        <v/>
      </c>
      <c r="J2679" s="103" t="str">
        <f>IF(ISNUMBER('Форма 1'!AA2679),'Форма 1'!$H2679*VLOOKUP('Форма 1'!$F2679,'Придельники с 2022'!$B$4:$X$28,'Форма 1'!AA$8),"")</f>
        <v/>
      </c>
      <c r="K2679" s="90"/>
      <c r="L2679" s="87"/>
      <c r="M2679" s="103" t="str">
        <f>IF(ISNUMBER('Форма 1'!AD2679),'Форма 1'!$H2679*VLOOKUP('Форма 1'!$F2679,'Придельники с 2022'!$B$4:$X$28,'Форма 1'!AD$8),"")</f>
        <v/>
      </c>
      <c r="N2679" s="103">
        <f>IF(ISBLANK('Форма 1'!$AE2679),"",IF('Форма 1'!$AE2679=1,'Форма 1'!$H2679*VLOOKUP('Форма 1'!$F2679,'Придельники с 2022'!$B$4:$X$28,'Форма 1'!$AE$8,0),IF('Форма 1'!$AE2679=2,'Форма 1'!$H2679*VLOOKUP('Форма 1'!$F2679,'Придельники с 2022'!$B$4:$X$28,13,0),IF('Форма 1'!$AE2679=3,'Форма 1'!$H2679*VLOOKUP('Форма 1'!$F2679,'Придельники с 2022'!$B$4:$X$28,12,0)))))</f>
        <v>7138986.7919999994</v>
      </c>
      <c r="O2679" s="103" t="str">
        <f>IF(ISNUMBER('Форма 1'!AF2679),'Форма 1'!$H2679*VLOOKUP('Форма 1'!$F2679,'Придельники с 2022'!$B$4:$X$28,'Форма 1'!AF$8),"")</f>
        <v/>
      </c>
      <c r="P2679" s="87"/>
      <c r="Q2679" s="103" t="str">
        <f>IF(ISNUMBER('Форма 1'!AH2679),'Форма 1'!$H2679*VLOOKUP('Форма 1'!$F2679,'Придельники с 2022'!$B$4:$X$28,'Форма 1'!AH$8),"")</f>
        <v/>
      </c>
      <c r="R2679" s="103" t="str">
        <f>IF(ISNUMBER('Форма 1'!AI2679),'Форма 1'!$H2679*VLOOKUP('Форма 1'!$F2679,'Придельники с 2022'!$B$4:$X$28,'Форма 1'!AI$8),"")</f>
        <v/>
      </c>
      <c r="S2679" s="103" t="str">
        <f>IF(ISNUMBER('Форма 1'!AJ2679),'Форма 1'!$H2679*VLOOKUP('Форма 1'!$F2679,'Придельники с 2022'!$B$4:$X$28,'Форма 1'!AJ$8),"")</f>
        <v/>
      </c>
      <c r="T2679" s="87"/>
    </row>
    <row r="2680" spans="1:20">
      <c r="A2680" s="188">
        <f t="shared" si="220"/>
        <v>41</v>
      </c>
      <c r="B2680" s="189" t="s">
        <v>2621</v>
      </c>
      <c r="C2680" s="99">
        <f t="shared" si="222"/>
        <v>3803963.5199999996</v>
      </c>
      <c r="D2680" s="103" t="str">
        <f>IF(ISNUMBER('Форма 1'!U2680),'Форма 1'!$H2680*VLOOKUP('Форма 1'!$F2680,'Придельники с 2022'!$B$4:$X$28,'Форма 1'!U$8),"")</f>
        <v/>
      </c>
      <c r="E2680" s="103" t="str">
        <f>IF(ISNUMBER('Форма 1'!V2680),'Форма 1'!$H2680*VLOOKUP('Форма 1'!$F2680,'Придельники с 2022'!$B$4:$X$28,'Форма 1'!V$8),"")</f>
        <v/>
      </c>
      <c r="F2680" s="103" t="str">
        <f>IF(ISNUMBER('Форма 1'!W2680),'Форма 1'!$H2680*VLOOKUP('Форма 1'!$F2680,'Придельники с 2022'!$B$4:$X$28,'Форма 1'!W$8),"")</f>
        <v/>
      </c>
      <c r="G2680" s="103" t="str">
        <f>IF(ISNUMBER('Форма 1'!X2680),'Форма 1'!$H2680*VLOOKUP('Форма 1'!$F2680,'Придельники с 2022'!$B$4:$X$28,'Форма 1'!X$8),"")</f>
        <v/>
      </c>
      <c r="H2680" s="103" t="str">
        <f>IF(ISNUMBER('Форма 1'!Y2680),'Форма 1'!$H2680*VLOOKUP('Форма 1'!$F2680,'Придельники с 2022'!$B$4:$X$28,'Форма 1'!Y$8),"")</f>
        <v/>
      </c>
      <c r="I2680" s="103" t="str">
        <f>IF(ISNUMBER('Форма 1'!Z2680),'Форма 1'!$H2680*VLOOKUP('Форма 1'!$F2680,'Придельники с 2022'!$B$4:$X$28,'Форма 1'!Z$8),"")</f>
        <v/>
      </c>
      <c r="J2680" s="103" t="str">
        <f>IF(ISNUMBER('Форма 1'!AA2680),'Форма 1'!$H2680*VLOOKUP('Форма 1'!$F2680,'Придельники с 2022'!$B$4:$X$28,'Форма 1'!AA$8),"")</f>
        <v/>
      </c>
      <c r="K2680" s="90"/>
      <c r="L2680" s="87"/>
      <c r="M2680" s="103" t="str">
        <f>IF(ISNUMBER('Форма 1'!AD2680),'Форма 1'!$H2680*VLOOKUP('Форма 1'!$F2680,'Придельники с 2022'!$B$4:$X$28,'Форма 1'!AD$8),"")</f>
        <v/>
      </c>
      <c r="N2680" s="103">
        <f>IF(ISBLANK('Форма 1'!$AE2680),"",IF('Форма 1'!$AE2680=1,'Форма 1'!$H2680*VLOOKUP('Форма 1'!$F2680,'Придельники с 2022'!$B$4:$X$28,'Форма 1'!$AE$8,0),IF('Форма 1'!$AE2680=2,'Форма 1'!$H2680*VLOOKUP('Форма 1'!$F2680,'Придельники с 2022'!$B$4:$X$28,13,0),IF('Форма 1'!$AE2680=3,'Форма 1'!$H2680*VLOOKUP('Форма 1'!$F2680,'Придельники с 2022'!$B$4:$X$28,12,0)))))</f>
        <v>3803963.5199999996</v>
      </c>
      <c r="O2680" s="103" t="str">
        <f>IF(ISNUMBER('Форма 1'!AF2680),'Форма 1'!$H2680*VLOOKUP('Форма 1'!$F2680,'Придельники с 2022'!$B$4:$X$28,'Форма 1'!AF$8),"")</f>
        <v/>
      </c>
      <c r="P2680" s="87"/>
      <c r="Q2680" s="103" t="str">
        <f>IF(ISNUMBER('Форма 1'!AH2680),'Форма 1'!$H2680*VLOOKUP('Форма 1'!$F2680,'Придельники с 2022'!$B$4:$X$28,'Форма 1'!AH$8),"")</f>
        <v/>
      </c>
      <c r="R2680" s="103" t="str">
        <f>IF(ISNUMBER('Форма 1'!AI2680),'Форма 1'!$H2680*VLOOKUP('Форма 1'!$F2680,'Придельники с 2022'!$B$4:$X$28,'Форма 1'!AI$8),"")</f>
        <v/>
      </c>
      <c r="S2680" s="103" t="str">
        <f>IF(ISNUMBER('Форма 1'!AJ2680),'Форма 1'!$H2680*VLOOKUP('Форма 1'!$F2680,'Придельники с 2022'!$B$4:$X$28,'Форма 1'!AJ$8),"")</f>
        <v/>
      </c>
      <c r="T2680" s="87"/>
    </row>
    <row r="2681" spans="1:20">
      <c r="A2681" s="188">
        <f t="shared" si="220"/>
        <v>42</v>
      </c>
      <c r="B2681" s="189" t="s">
        <v>2622</v>
      </c>
      <c r="C2681" s="99">
        <f t="shared" si="222"/>
        <v>1863431.4799999997</v>
      </c>
      <c r="D2681" s="103" t="str">
        <f>IF(ISNUMBER('Форма 1'!U2681),'Форма 1'!$H2681*VLOOKUP('Форма 1'!$F2681,'Придельники с 2022'!$B$4:$X$28,'Форма 1'!U$8),"")</f>
        <v/>
      </c>
      <c r="E2681" s="103" t="str">
        <f>IF(ISNUMBER('Форма 1'!V2681),'Форма 1'!$H2681*VLOOKUP('Форма 1'!$F2681,'Придельники с 2022'!$B$4:$X$28,'Форма 1'!V$8),"")</f>
        <v/>
      </c>
      <c r="F2681" s="103" t="str">
        <f>IF(ISNUMBER('Форма 1'!W2681),'Форма 1'!$H2681*VLOOKUP('Форма 1'!$F2681,'Придельники с 2022'!$B$4:$X$28,'Форма 1'!W$8),"")</f>
        <v/>
      </c>
      <c r="G2681" s="103" t="str">
        <f>IF(ISNUMBER('Форма 1'!X2681),'Форма 1'!$H2681*VLOOKUP('Форма 1'!$F2681,'Придельники с 2022'!$B$4:$X$28,'Форма 1'!X$8),"")</f>
        <v/>
      </c>
      <c r="H2681" s="103" t="str">
        <f>IF(ISNUMBER('Форма 1'!Y2681),'Форма 1'!$H2681*VLOOKUP('Форма 1'!$F2681,'Придельники с 2022'!$B$4:$X$28,'Форма 1'!Y$8),"")</f>
        <v/>
      </c>
      <c r="I2681" s="103" t="str">
        <f>IF(ISNUMBER('Форма 1'!Z2681),'Форма 1'!$H2681*VLOOKUP('Форма 1'!$F2681,'Придельники с 2022'!$B$4:$X$28,'Форма 1'!Z$8),"")</f>
        <v/>
      </c>
      <c r="J2681" s="103">
        <f>IF(ISNUMBER('Форма 1'!AA2681),'Форма 1'!$H2681*VLOOKUP('Форма 1'!$F2681,'Придельники с 2022'!$B$4:$X$28,'Форма 1'!AA$8),"")</f>
        <v>1863431.4799999997</v>
      </c>
      <c r="K2681" s="90"/>
      <c r="L2681" s="87"/>
      <c r="M2681" s="103" t="str">
        <f>IF(ISNUMBER('Форма 1'!AD2681),'Форма 1'!$H2681*VLOOKUP('Форма 1'!$F2681,'Придельники с 2022'!$B$4:$X$28,'Форма 1'!AD$8),"")</f>
        <v/>
      </c>
      <c r="N2681" s="103" t="str">
        <f>IF(ISBLANK('Форма 1'!$AE2681),"",IF('Форма 1'!$AE2681=1,'Форма 1'!$H2681*VLOOKUP('Форма 1'!$F2681,'Придельники с 2022'!$B$4:$X$28,'Форма 1'!$AE$8,0),IF('Форма 1'!$AE2681=2,'Форма 1'!$H2681*VLOOKUP('Форма 1'!$F2681,'Придельники с 2022'!$B$4:$X$28,13,0),IF('Форма 1'!$AE2681=3,'Форма 1'!$H2681*VLOOKUP('Форма 1'!$F2681,'Придельники с 2022'!$B$4:$X$28,12,0)))))</f>
        <v/>
      </c>
      <c r="O2681" s="103" t="str">
        <f>IF(ISNUMBER('Форма 1'!AF2681),'Форма 1'!$H2681*VLOOKUP('Форма 1'!$F2681,'Придельники с 2022'!$B$4:$X$28,'Форма 1'!AF$8),"")</f>
        <v/>
      </c>
      <c r="P2681" s="87"/>
      <c r="Q2681" s="103" t="str">
        <f>IF(ISNUMBER('Форма 1'!AH2681),'Форма 1'!$H2681*VLOOKUP('Форма 1'!$F2681,'Придельники с 2022'!$B$4:$X$28,'Форма 1'!AH$8),"")</f>
        <v/>
      </c>
      <c r="R2681" s="103" t="str">
        <f>IF(ISNUMBER('Форма 1'!AI2681),'Форма 1'!$H2681*VLOOKUP('Форма 1'!$F2681,'Придельники с 2022'!$B$4:$X$28,'Форма 1'!AI$8),"")</f>
        <v/>
      </c>
      <c r="S2681" s="103" t="str">
        <f>IF(ISNUMBER('Форма 1'!AJ2681),'Форма 1'!$H2681*VLOOKUP('Форма 1'!$F2681,'Придельники с 2022'!$B$4:$X$28,'Форма 1'!AJ$8),"")</f>
        <v/>
      </c>
      <c r="T2681" s="87"/>
    </row>
    <row r="2682" spans="1:20">
      <c r="A2682" s="188">
        <f t="shared" si="220"/>
        <v>43</v>
      </c>
      <c r="B2682" s="189" t="s">
        <v>2623</v>
      </c>
      <c r="C2682" s="99">
        <f t="shared" si="222"/>
        <v>1442428.44</v>
      </c>
      <c r="D2682" s="103" t="str">
        <f>IF(ISNUMBER('Форма 1'!U2682),'Форма 1'!$H2682*VLOOKUP('Форма 1'!$F2682,'Придельники с 2022'!$B$4:$X$28,'Форма 1'!U$8),"")</f>
        <v/>
      </c>
      <c r="E2682" s="103" t="str">
        <f>IF(ISNUMBER('Форма 1'!V2682),'Форма 1'!$H2682*VLOOKUP('Форма 1'!$F2682,'Придельники с 2022'!$B$4:$X$28,'Форма 1'!V$8),"")</f>
        <v/>
      </c>
      <c r="F2682" s="103" t="str">
        <f>IF(ISNUMBER('Форма 1'!W2682),'Форма 1'!$H2682*VLOOKUP('Форма 1'!$F2682,'Придельники с 2022'!$B$4:$X$28,'Форма 1'!W$8),"")</f>
        <v/>
      </c>
      <c r="G2682" s="103" t="str">
        <f>IF(ISNUMBER('Форма 1'!X2682),'Форма 1'!$H2682*VLOOKUP('Форма 1'!$F2682,'Придельники с 2022'!$B$4:$X$28,'Форма 1'!X$8),"")</f>
        <v/>
      </c>
      <c r="H2682" s="103" t="str">
        <f>IF(ISNUMBER('Форма 1'!Y2682),'Форма 1'!$H2682*VLOOKUP('Форма 1'!$F2682,'Придельники с 2022'!$B$4:$X$28,'Форма 1'!Y$8),"")</f>
        <v/>
      </c>
      <c r="I2682" s="103" t="str">
        <f>IF(ISNUMBER('Форма 1'!Z2682),'Форма 1'!$H2682*VLOOKUP('Форма 1'!$F2682,'Придельники с 2022'!$B$4:$X$28,'Форма 1'!Z$8),"")</f>
        <v/>
      </c>
      <c r="J2682" s="103">
        <f>IF(ISNUMBER('Форма 1'!AA2682),'Форма 1'!$H2682*VLOOKUP('Форма 1'!$F2682,'Придельники с 2022'!$B$4:$X$28,'Форма 1'!AA$8),"")</f>
        <v>1442428.44</v>
      </c>
      <c r="K2682" s="90"/>
      <c r="L2682" s="87"/>
      <c r="M2682" s="103" t="str">
        <f>IF(ISNUMBER('Форма 1'!AD2682),'Форма 1'!$H2682*VLOOKUP('Форма 1'!$F2682,'Придельники с 2022'!$B$4:$X$28,'Форма 1'!AD$8),"")</f>
        <v/>
      </c>
      <c r="N2682" s="103" t="str">
        <f>IF(ISBLANK('Форма 1'!$AE2682),"",IF('Форма 1'!$AE2682=1,'Форма 1'!$H2682*VLOOKUP('Форма 1'!$F2682,'Придельники с 2022'!$B$4:$X$28,'Форма 1'!$AE$8,0),IF('Форма 1'!$AE2682=2,'Форма 1'!$H2682*VLOOKUP('Форма 1'!$F2682,'Придельники с 2022'!$B$4:$X$28,13,0),IF('Форма 1'!$AE2682=3,'Форма 1'!$H2682*VLOOKUP('Форма 1'!$F2682,'Придельники с 2022'!$B$4:$X$28,12,0)))))</f>
        <v/>
      </c>
      <c r="O2682" s="103" t="str">
        <f>IF(ISNUMBER('Форма 1'!AF2682),'Форма 1'!$H2682*VLOOKUP('Форма 1'!$F2682,'Придельники с 2022'!$B$4:$X$28,'Форма 1'!AF$8),"")</f>
        <v/>
      </c>
      <c r="P2682" s="87"/>
      <c r="Q2682" s="103" t="str">
        <f>IF(ISNUMBER('Форма 1'!AH2682),'Форма 1'!$H2682*VLOOKUP('Форма 1'!$F2682,'Придельники с 2022'!$B$4:$X$28,'Форма 1'!AH$8),"")</f>
        <v/>
      </c>
      <c r="R2682" s="103" t="str">
        <f>IF(ISNUMBER('Форма 1'!AI2682),'Форма 1'!$H2682*VLOOKUP('Форма 1'!$F2682,'Придельники с 2022'!$B$4:$X$28,'Форма 1'!AI$8),"")</f>
        <v/>
      </c>
      <c r="S2682" s="103" t="str">
        <f>IF(ISNUMBER('Форма 1'!AJ2682),'Форма 1'!$H2682*VLOOKUP('Форма 1'!$F2682,'Придельники с 2022'!$B$4:$X$28,'Форма 1'!AJ$8),"")</f>
        <v/>
      </c>
      <c r="T2682" s="87"/>
    </row>
    <row r="2683" spans="1:20">
      <c r="A2683" s="188">
        <f t="shared" si="220"/>
        <v>44</v>
      </c>
      <c r="B2683" s="189" t="s">
        <v>2624</v>
      </c>
      <c r="C2683" s="99">
        <f t="shared" si="222"/>
        <v>1380695.547</v>
      </c>
      <c r="D2683" s="103" t="str">
        <f>IF(ISNUMBER('Форма 1'!U2683),'Форма 1'!$H2683*VLOOKUP('Форма 1'!$F2683,'Придельники с 2022'!$B$4:$X$28,'Форма 1'!U$8),"")</f>
        <v/>
      </c>
      <c r="E2683" s="103" t="str">
        <f>IF(ISNUMBER('Форма 1'!V2683),'Форма 1'!$H2683*VLOOKUP('Форма 1'!$F2683,'Придельники с 2022'!$B$4:$X$28,'Форма 1'!V$8),"")</f>
        <v/>
      </c>
      <c r="F2683" s="103" t="str">
        <f>IF(ISNUMBER('Форма 1'!W2683),'Форма 1'!$H2683*VLOOKUP('Форма 1'!$F2683,'Придельники с 2022'!$B$4:$X$28,'Форма 1'!W$8),"")</f>
        <v/>
      </c>
      <c r="G2683" s="103" t="str">
        <f>IF(ISNUMBER('Форма 1'!X2683),'Форма 1'!$H2683*VLOOKUP('Форма 1'!$F2683,'Придельники с 2022'!$B$4:$X$28,'Форма 1'!X$8),"")</f>
        <v/>
      </c>
      <c r="H2683" s="103" t="str">
        <f>IF(ISNUMBER('Форма 1'!Y2683),'Форма 1'!$H2683*VLOOKUP('Форма 1'!$F2683,'Придельники с 2022'!$B$4:$X$28,'Форма 1'!Y$8),"")</f>
        <v/>
      </c>
      <c r="I2683" s="103" t="str">
        <f>IF(ISNUMBER('Форма 1'!Z2683),'Форма 1'!$H2683*VLOOKUP('Форма 1'!$F2683,'Придельники с 2022'!$B$4:$X$28,'Форма 1'!Z$8),"")</f>
        <v/>
      </c>
      <c r="J2683" s="103">
        <f>IF(ISNUMBER('Форма 1'!AA2683),'Форма 1'!$H2683*VLOOKUP('Форма 1'!$F2683,'Придельники с 2022'!$B$4:$X$28,'Форма 1'!AA$8),"")</f>
        <v>1380695.547</v>
      </c>
      <c r="K2683" s="90"/>
      <c r="L2683" s="87"/>
      <c r="M2683" s="103" t="str">
        <f>IF(ISNUMBER('Форма 1'!AD2683),'Форма 1'!$H2683*VLOOKUP('Форма 1'!$F2683,'Придельники с 2022'!$B$4:$X$28,'Форма 1'!AD$8),"")</f>
        <v/>
      </c>
      <c r="N2683" s="103" t="str">
        <f>IF(ISBLANK('Форма 1'!$AE2683),"",IF('Форма 1'!$AE2683=1,'Форма 1'!$H2683*VLOOKUP('Форма 1'!$F2683,'Придельники с 2022'!$B$4:$X$28,'Форма 1'!$AE$8,0),IF('Форма 1'!$AE2683=2,'Форма 1'!$H2683*VLOOKUP('Форма 1'!$F2683,'Придельники с 2022'!$B$4:$X$28,13,0),IF('Форма 1'!$AE2683=3,'Форма 1'!$H2683*VLOOKUP('Форма 1'!$F2683,'Придельники с 2022'!$B$4:$X$28,12,0)))))</f>
        <v/>
      </c>
      <c r="O2683" s="103" t="str">
        <f>IF(ISNUMBER('Форма 1'!AF2683),'Форма 1'!$H2683*VLOOKUP('Форма 1'!$F2683,'Придельники с 2022'!$B$4:$X$28,'Форма 1'!AF$8),"")</f>
        <v/>
      </c>
      <c r="P2683" s="87"/>
      <c r="Q2683" s="103" t="str">
        <f>IF(ISNUMBER('Форма 1'!AH2683),'Форма 1'!$H2683*VLOOKUP('Форма 1'!$F2683,'Придельники с 2022'!$B$4:$X$28,'Форма 1'!AH$8),"")</f>
        <v/>
      </c>
      <c r="R2683" s="103" t="str">
        <f>IF(ISNUMBER('Форма 1'!AI2683),'Форма 1'!$H2683*VLOOKUP('Форма 1'!$F2683,'Придельники с 2022'!$B$4:$X$28,'Форма 1'!AI$8),"")</f>
        <v/>
      </c>
      <c r="S2683" s="103" t="str">
        <f>IF(ISNUMBER('Форма 1'!AJ2683),'Форма 1'!$H2683*VLOOKUP('Форма 1'!$F2683,'Придельники с 2022'!$B$4:$X$28,'Форма 1'!AJ$8),"")</f>
        <v/>
      </c>
      <c r="T2683" s="87"/>
    </row>
    <row r="2684" spans="1:20">
      <c r="A2684" s="188">
        <f t="shared" si="220"/>
        <v>45</v>
      </c>
      <c r="B2684" s="189" t="s">
        <v>2625</v>
      </c>
      <c r="C2684" s="99">
        <f t="shared" si="222"/>
        <v>1470723.96</v>
      </c>
      <c r="D2684" s="103" t="str">
        <f>IF(ISNUMBER('Форма 1'!U2684),'Форма 1'!$H2684*VLOOKUP('Форма 1'!$F2684,'Придельники с 2022'!$B$4:$X$28,'Форма 1'!U$8),"")</f>
        <v/>
      </c>
      <c r="E2684" s="103" t="str">
        <f>IF(ISNUMBER('Форма 1'!V2684),'Форма 1'!$H2684*VLOOKUP('Форма 1'!$F2684,'Придельники с 2022'!$B$4:$X$28,'Форма 1'!V$8),"")</f>
        <v/>
      </c>
      <c r="F2684" s="103" t="str">
        <f>IF(ISNUMBER('Форма 1'!W2684),'Форма 1'!$H2684*VLOOKUP('Форма 1'!$F2684,'Придельники с 2022'!$B$4:$X$28,'Форма 1'!W$8),"")</f>
        <v/>
      </c>
      <c r="G2684" s="103" t="str">
        <f>IF(ISNUMBER('Форма 1'!X2684),'Форма 1'!$H2684*VLOOKUP('Форма 1'!$F2684,'Придельники с 2022'!$B$4:$X$28,'Форма 1'!X$8),"")</f>
        <v/>
      </c>
      <c r="H2684" s="103" t="str">
        <f>IF(ISNUMBER('Форма 1'!Y2684),'Форма 1'!$H2684*VLOOKUP('Форма 1'!$F2684,'Придельники с 2022'!$B$4:$X$28,'Форма 1'!Y$8),"")</f>
        <v/>
      </c>
      <c r="I2684" s="103" t="str">
        <f>IF(ISNUMBER('Форма 1'!Z2684),'Форма 1'!$H2684*VLOOKUP('Форма 1'!$F2684,'Придельники с 2022'!$B$4:$X$28,'Форма 1'!Z$8),"")</f>
        <v/>
      </c>
      <c r="J2684" s="103">
        <f>IF(ISNUMBER('Форма 1'!AA2684),'Форма 1'!$H2684*VLOOKUP('Форма 1'!$F2684,'Придельники с 2022'!$B$4:$X$28,'Форма 1'!AA$8),"")</f>
        <v>1470723.96</v>
      </c>
      <c r="K2684" s="90"/>
      <c r="L2684" s="87"/>
      <c r="M2684" s="103" t="str">
        <f>IF(ISNUMBER('Форма 1'!AD2684),'Форма 1'!$H2684*VLOOKUP('Форма 1'!$F2684,'Придельники с 2022'!$B$4:$X$28,'Форма 1'!AD$8),"")</f>
        <v/>
      </c>
      <c r="N2684" s="103" t="str">
        <f>IF(ISBLANK('Форма 1'!$AE2684),"",IF('Форма 1'!$AE2684=1,'Форма 1'!$H2684*VLOOKUP('Форма 1'!$F2684,'Придельники с 2022'!$B$4:$X$28,'Форма 1'!$AE$8,0),IF('Форма 1'!$AE2684=2,'Форма 1'!$H2684*VLOOKUP('Форма 1'!$F2684,'Придельники с 2022'!$B$4:$X$28,13,0),IF('Форма 1'!$AE2684=3,'Форма 1'!$H2684*VLOOKUP('Форма 1'!$F2684,'Придельники с 2022'!$B$4:$X$28,12,0)))))</f>
        <v/>
      </c>
      <c r="O2684" s="103" t="str">
        <f>IF(ISNUMBER('Форма 1'!AF2684),'Форма 1'!$H2684*VLOOKUP('Форма 1'!$F2684,'Придельники с 2022'!$B$4:$X$28,'Форма 1'!AF$8),"")</f>
        <v/>
      </c>
      <c r="P2684" s="87"/>
      <c r="Q2684" s="103" t="str">
        <f>IF(ISNUMBER('Форма 1'!AH2684),'Форма 1'!$H2684*VLOOKUP('Форма 1'!$F2684,'Придельники с 2022'!$B$4:$X$28,'Форма 1'!AH$8),"")</f>
        <v/>
      </c>
      <c r="R2684" s="103" t="str">
        <f>IF(ISNUMBER('Форма 1'!AI2684),'Форма 1'!$H2684*VLOOKUP('Форма 1'!$F2684,'Придельники с 2022'!$B$4:$X$28,'Форма 1'!AI$8),"")</f>
        <v/>
      </c>
      <c r="S2684" s="103" t="str">
        <f>IF(ISNUMBER('Форма 1'!AJ2684),'Форма 1'!$H2684*VLOOKUP('Форма 1'!$F2684,'Придельники с 2022'!$B$4:$X$28,'Форма 1'!AJ$8),"")</f>
        <v/>
      </c>
      <c r="T2684" s="87"/>
    </row>
    <row r="2685" spans="1:20">
      <c r="A2685" s="188">
        <f t="shared" si="220"/>
        <v>46</v>
      </c>
      <c r="B2685" s="189" t="s">
        <v>2626</v>
      </c>
      <c r="C2685" s="99">
        <f t="shared" si="222"/>
        <v>7469472.6179999998</v>
      </c>
      <c r="D2685" s="103" t="str">
        <f>IF(ISNUMBER('Форма 1'!U2685),'Форма 1'!$H2685*VLOOKUP('Форма 1'!$F2685,'Придельники с 2022'!$B$4:$X$28,'Форма 1'!U$8),"")</f>
        <v/>
      </c>
      <c r="E2685" s="103" t="str">
        <f>IF(ISNUMBER('Форма 1'!V2685),'Форма 1'!$H2685*VLOOKUP('Форма 1'!$F2685,'Придельники с 2022'!$B$4:$X$28,'Форма 1'!V$8),"")</f>
        <v/>
      </c>
      <c r="F2685" s="103" t="str">
        <f>IF(ISNUMBER('Форма 1'!W2685),'Форма 1'!$H2685*VLOOKUP('Форма 1'!$F2685,'Придельники с 2022'!$B$4:$X$28,'Форма 1'!W$8),"")</f>
        <v/>
      </c>
      <c r="G2685" s="103">
        <f>IF(ISNUMBER('Форма 1'!X2685),'Форма 1'!$H2685*VLOOKUP('Форма 1'!$F2685,'Придельники с 2022'!$B$4:$X$28,'Форма 1'!X$8),"")</f>
        <v>254228.34899999999</v>
      </c>
      <c r="H2685" s="103">
        <f>IF(ISNUMBER('Форма 1'!Y2685),'Форма 1'!$H2685*VLOOKUP('Форма 1'!$F2685,'Придельники с 2022'!$B$4:$X$28,'Форма 1'!Y$8),"")</f>
        <v>784076.53799999994</v>
      </c>
      <c r="I2685" s="103" t="str">
        <f>IF(ISNUMBER('Форма 1'!Z2685),'Форма 1'!$H2685*VLOOKUP('Форма 1'!$F2685,'Придельники с 2022'!$B$4:$X$28,'Форма 1'!Z$8),"")</f>
        <v/>
      </c>
      <c r="J2685" s="103" t="str">
        <f>IF(ISNUMBER('Форма 1'!AA2685),'Форма 1'!$H2685*VLOOKUP('Форма 1'!$F2685,'Придельники с 2022'!$B$4:$X$28,'Форма 1'!AA$8),"")</f>
        <v/>
      </c>
      <c r="K2685" s="90"/>
      <c r="L2685" s="87"/>
      <c r="M2685" s="103">
        <f>IF(ISNUMBER('Форма 1'!AD2685),'Форма 1'!$H2685*VLOOKUP('Форма 1'!$F2685,'Придельники с 2022'!$B$4:$X$28,'Форма 1'!AD$8),"")</f>
        <v>6431167.7309999997</v>
      </c>
      <c r="N2685" s="103" t="str">
        <f>IF(ISBLANK('Форма 1'!$AE2685),"",IF('Форма 1'!$AE2685=1,'Форма 1'!$H2685*VLOOKUP('Форма 1'!$F2685,'Придельники с 2022'!$B$4:$X$28,'Форма 1'!$AE$8,0),IF('Форма 1'!$AE2685=2,'Форма 1'!$H2685*VLOOKUP('Форма 1'!$F2685,'Придельники с 2022'!$B$4:$X$28,13,0),IF('Форма 1'!$AE2685=3,'Форма 1'!$H2685*VLOOKUP('Форма 1'!$F2685,'Придельники с 2022'!$B$4:$X$28,12,0)))))</f>
        <v/>
      </c>
      <c r="O2685" s="103" t="str">
        <f>IF(ISNUMBER('Форма 1'!AF2685),'Форма 1'!$H2685*VLOOKUP('Форма 1'!$F2685,'Придельники с 2022'!$B$4:$X$28,'Форма 1'!AF$8),"")</f>
        <v/>
      </c>
      <c r="P2685" s="87"/>
      <c r="Q2685" s="103" t="str">
        <f>IF(ISNUMBER('Форма 1'!AH2685),'Форма 1'!$H2685*VLOOKUP('Форма 1'!$F2685,'Придельники с 2022'!$B$4:$X$28,'Форма 1'!AH$8),"")</f>
        <v/>
      </c>
      <c r="R2685" s="103" t="str">
        <f>IF(ISNUMBER('Форма 1'!AI2685),'Форма 1'!$H2685*VLOOKUP('Форма 1'!$F2685,'Придельники с 2022'!$B$4:$X$28,'Форма 1'!AI$8),"")</f>
        <v/>
      </c>
      <c r="S2685" s="103" t="str">
        <f>IF(ISNUMBER('Форма 1'!AJ2685),'Форма 1'!$H2685*VLOOKUP('Форма 1'!$F2685,'Придельники с 2022'!$B$4:$X$28,'Форма 1'!AJ$8),"")</f>
        <v/>
      </c>
      <c r="T2685" s="87"/>
    </row>
    <row r="2686" spans="1:20">
      <c r="A2686" s="188">
        <f t="shared" si="220"/>
        <v>47</v>
      </c>
      <c r="B2686" s="189" t="s">
        <v>2627</v>
      </c>
      <c r="C2686" s="99">
        <f t="shared" si="222"/>
        <v>6821809.6850000005</v>
      </c>
      <c r="D2686" s="103" t="str">
        <f>IF(ISNUMBER('Форма 1'!U2686),'Форма 1'!$H2686*VLOOKUP('Форма 1'!$F2686,'Придельники с 2022'!$B$4:$X$28,'Форма 1'!U$8),"")</f>
        <v/>
      </c>
      <c r="E2686" s="103" t="str">
        <f>IF(ISNUMBER('Форма 1'!V2686),'Форма 1'!$H2686*VLOOKUP('Форма 1'!$F2686,'Придельники с 2022'!$B$4:$X$28,'Форма 1'!V$8),"")</f>
        <v/>
      </c>
      <c r="F2686" s="103">
        <f>IF(ISNUMBER('Форма 1'!W2686),'Форма 1'!$H2686*VLOOKUP('Форма 1'!$F2686,'Придельники с 2022'!$B$4:$X$28,'Форма 1'!W$8),"")</f>
        <v>733229.31499999994</v>
      </c>
      <c r="G2686" s="103">
        <f>IF(ISNUMBER('Форма 1'!X2686),'Форма 1'!$H2686*VLOOKUP('Форма 1'!$F2686,'Придельники с 2022'!$B$4:$X$28,'Форма 1'!X$8),"")</f>
        <v>207228.785</v>
      </c>
      <c r="H2686" s="103">
        <f>IF(ISNUMBER('Форма 1'!Y2686),'Форма 1'!$H2686*VLOOKUP('Форма 1'!$F2686,'Придельники с 2022'!$B$4:$X$28,'Форма 1'!Y$8),"")</f>
        <v>639123.17000000004</v>
      </c>
      <c r="I2686" s="103" t="str">
        <f>IF(ISNUMBER('Форма 1'!Z2686),'Форма 1'!$H2686*VLOOKUP('Форма 1'!$F2686,'Придельники с 2022'!$B$4:$X$28,'Форма 1'!Z$8),"")</f>
        <v/>
      </c>
      <c r="J2686" s="103" t="str">
        <f>IF(ISNUMBER('Форма 1'!AA2686),'Форма 1'!$H2686*VLOOKUP('Форма 1'!$F2686,'Придельники с 2022'!$B$4:$X$28,'Форма 1'!AA$8),"")</f>
        <v/>
      </c>
      <c r="K2686" s="90"/>
      <c r="L2686" s="87"/>
      <c r="M2686" s="103">
        <f>IF(ISNUMBER('Форма 1'!AD2686),'Форма 1'!$H2686*VLOOKUP('Форма 1'!$F2686,'Придельники с 2022'!$B$4:$X$28,'Форма 1'!AD$8),"")</f>
        <v>5242228.415</v>
      </c>
      <c r="N2686" s="103" t="str">
        <f>IF(ISBLANK('Форма 1'!$AE2686),"",IF('Форма 1'!$AE2686=1,'Форма 1'!$H2686*VLOOKUP('Форма 1'!$F2686,'Придельники с 2022'!$B$4:$X$28,'Форма 1'!$AE$8,0),IF('Форма 1'!$AE2686=2,'Форма 1'!$H2686*VLOOKUP('Форма 1'!$F2686,'Придельники с 2022'!$B$4:$X$28,13,0),IF('Форма 1'!$AE2686=3,'Форма 1'!$H2686*VLOOKUP('Форма 1'!$F2686,'Придельники с 2022'!$B$4:$X$28,12,0)))))</f>
        <v/>
      </c>
      <c r="O2686" s="103" t="str">
        <f>IF(ISNUMBER('Форма 1'!AF2686),'Форма 1'!$H2686*VLOOKUP('Форма 1'!$F2686,'Придельники с 2022'!$B$4:$X$28,'Форма 1'!AF$8),"")</f>
        <v/>
      </c>
      <c r="P2686" s="87"/>
      <c r="Q2686" s="103" t="str">
        <f>IF(ISNUMBER('Форма 1'!AH2686),'Форма 1'!$H2686*VLOOKUP('Форма 1'!$F2686,'Придельники с 2022'!$B$4:$X$28,'Форма 1'!AH$8),"")</f>
        <v/>
      </c>
      <c r="R2686" s="103" t="str">
        <f>IF(ISNUMBER('Форма 1'!AI2686),'Форма 1'!$H2686*VLOOKUP('Форма 1'!$F2686,'Придельники с 2022'!$B$4:$X$28,'Форма 1'!AI$8),"")</f>
        <v/>
      </c>
      <c r="S2686" s="103" t="str">
        <f>IF(ISNUMBER('Форма 1'!AJ2686),'Форма 1'!$H2686*VLOOKUP('Форма 1'!$F2686,'Придельники с 2022'!$B$4:$X$28,'Форма 1'!AJ$8),"")</f>
        <v/>
      </c>
      <c r="T2686" s="87"/>
    </row>
    <row r="2687" spans="1:20">
      <c r="A2687" s="188">
        <f t="shared" si="220"/>
        <v>48</v>
      </c>
      <c r="B2687" s="189" t="s">
        <v>2628</v>
      </c>
      <c r="C2687" s="99">
        <f t="shared" si="222"/>
        <v>6083030.1600000001</v>
      </c>
      <c r="D2687" s="103" t="str">
        <f>IF(ISNUMBER('Форма 1'!U2687),'Форма 1'!$H2687*VLOOKUP('Форма 1'!$F2687,'Придельники с 2022'!$B$4:$X$28,'Форма 1'!U$8),"")</f>
        <v/>
      </c>
      <c r="E2687" s="103" t="str">
        <f>IF(ISNUMBER('Форма 1'!V2687),'Форма 1'!$H2687*VLOOKUP('Форма 1'!$F2687,'Придельники с 2022'!$B$4:$X$28,'Форма 1'!V$8),"")</f>
        <v/>
      </c>
      <c r="F2687" s="103" t="str">
        <f>IF(ISNUMBER('Форма 1'!W2687),'Форма 1'!$H2687*VLOOKUP('Форма 1'!$F2687,'Придельники с 2022'!$B$4:$X$28,'Форма 1'!W$8),"")</f>
        <v/>
      </c>
      <c r="G2687" s="103">
        <f>IF(ISNUMBER('Форма 1'!X2687),'Форма 1'!$H2687*VLOOKUP('Форма 1'!$F2687,'Придельники с 2022'!$B$4:$X$28,'Форма 1'!X$8),"")</f>
        <v>207039.88</v>
      </c>
      <c r="H2687" s="103">
        <f>IF(ISNUMBER('Форма 1'!Y2687),'Форма 1'!$H2687*VLOOKUP('Форма 1'!$F2687,'Придельники с 2022'!$B$4:$X$28,'Форма 1'!Y$8),"")</f>
        <v>638540.56000000006</v>
      </c>
      <c r="I2687" s="103" t="str">
        <f>IF(ISNUMBER('Форма 1'!Z2687),'Форма 1'!$H2687*VLOOKUP('Форма 1'!$F2687,'Придельники с 2022'!$B$4:$X$28,'Форма 1'!Z$8),"")</f>
        <v/>
      </c>
      <c r="J2687" s="103" t="str">
        <f>IF(ISNUMBER('Форма 1'!AA2687),'Форма 1'!$H2687*VLOOKUP('Форма 1'!$F2687,'Придельники с 2022'!$B$4:$X$28,'Форма 1'!AA$8),"")</f>
        <v/>
      </c>
      <c r="K2687" s="90"/>
      <c r="L2687" s="87"/>
      <c r="M2687" s="103">
        <f>IF(ISNUMBER('Форма 1'!AD2687),'Форма 1'!$H2687*VLOOKUP('Форма 1'!$F2687,'Придельники с 2022'!$B$4:$X$28,'Форма 1'!AD$8),"")</f>
        <v>5237449.72</v>
      </c>
      <c r="N2687" s="103" t="str">
        <f>IF(ISBLANK('Форма 1'!$AE2687),"",IF('Форма 1'!$AE2687=1,'Форма 1'!$H2687*VLOOKUP('Форма 1'!$F2687,'Придельники с 2022'!$B$4:$X$28,'Форма 1'!$AE$8,0),IF('Форма 1'!$AE2687=2,'Форма 1'!$H2687*VLOOKUP('Форма 1'!$F2687,'Придельники с 2022'!$B$4:$X$28,13,0),IF('Форма 1'!$AE2687=3,'Форма 1'!$H2687*VLOOKUP('Форма 1'!$F2687,'Придельники с 2022'!$B$4:$X$28,12,0)))))</f>
        <v/>
      </c>
      <c r="O2687" s="103" t="str">
        <f>IF(ISNUMBER('Форма 1'!AF2687),'Форма 1'!$H2687*VLOOKUP('Форма 1'!$F2687,'Придельники с 2022'!$B$4:$X$28,'Форма 1'!AF$8),"")</f>
        <v/>
      </c>
      <c r="P2687" s="87"/>
      <c r="Q2687" s="103" t="str">
        <f>IF(ISNUMBER('Форма 1'!AH2687),'Форма 1'!$H2687*VLOOKUP('Форма 1'!$F2687,'Придельники с 2022'!$B$4:$X$28,'Форма 1'!AH$8),"")</f>
        <v/>
      </c>
      <c r="R2687" s="103" t="str">
        <f>IF(ISNUMBER('Форма 1'!AI2687),'Форма 1'!$H2687*VLOOKUP('Форма 1'!$F2687,'Придельники с 2022'!$B$4:$X$28,'Форма 1'!AI$8),"")</f>
        <v/>
      </c>
      <c r="S2687" s="103" t="str">
        <f>IF(ISNUMBER('Форма 1'!AJ2687),'Форма 1'!$H2687*VLOOKUP('Форма 1'!$F2687,'Придельники с 2022'!$B$4:$X$28,'Форма 1'!AJ$8),"")</f>
        <v/>
      </c>
      <c r="T2687" s="87"/>
    </row>
    <row r="2688" spans="1:20">
      <c r="A2688" s="188">
        <f t="shared" si="220"/>
        <v>49</v>
      </c>
      <c r="B2688" s="189" t="s">
        <v>2629</v>
      </c>
      <c r="C2688" s="99">
        <f t="shared" si="222"/>
        <v>1986211.8540000003</v>
      </c>
      <c r="D2688" s="103" t="str">
        <f>IF(ISNUMBER('Форма 1'!U2688),'Форма 1'!$H2688*VLOOKUP('Форма 1'!$F2688,'Придельники с 2022'!$B$4:$X$28,'Форма 1'!U$8),"")</f>
        <v/>
      </c>
      <c r="E2688" s="103" t="str">
        <f>IF(ISNUMBER('Форма 1'!V2688),'Форма 1'!$H2688*VLOOKUP('Форма 1'!$F2688,'Придельники с 2022'!$B$4:$X$28,'Форма 1'!V$8),"")</f>
        <v/>
      </c>
      <c r="F2688" s="103">
        <f>IF(ISNUMBER('Форма 1'!W2688),'Форма 1'!$H2688*VLOOKUP('Форма 1'!$F2688,'Придельники с 2022'!$B$4:$X$28,'Форма 1'!W$8),"")</f>
        <v>921984.06300000008</v>
      </c>
      <c r="G2688" s="103">
        <f>IF(ISNUMBER('Форма 1'!X2688),'Форма 1'!$H2688*VLOOKUP('Форма 1'!$F2688,'Придельники с 2022'!$B$4:$X$28,'Форма 1'!X$8),"")</f>
        <v>260575.55700000003</v>
      </c>
      <c r="H2688" s="103">
        <f>IF(ISNUMBER('Форма 1'!Y2688),'Форма 1'!$H2688*VLOOKUP('Форма 1'!$F2688,'Придельники с 2022'!$B$4:$X$28,'Форма 1'!Y$8),"")</f>
        <v>803652.23400000005</v>
      </c>
      <c r="I2688" s="103" t="str">
        <f>IF(ISNUMBER('Форма 1'!Z2688),'Форма 1'!$H2688*VLOOKUP('Форма 1'!$F2688,'Придельники с 2022'!$B$4:$X$28,'Форма 1'!Z$8),"")</f>
        <v/>
      </c>
      <c r="J2688" s="103" t="str">
        <f>IF(ISNUMBER('Форма 1'!AA2688),'Форма 1'!$H2688*VLOOKUP('Форма 1'!$F2688,'Придельники с 2022'!$B$4:$X$28,'Форма 1'!AA$8),"")</f>
        <v/>
      </c>
      <c r="K2688" s="90"/>
      <c r="L2688" s="87"/>
      <c r="M2688" s="103" t="str">
        <f>IF(ISNUMBER('Форма 1'!AD2688),'Форма 1'!$H2688*VLOOKUP('Форма 1'!$F2688,'Придельники с 2022'!$B$4:$X$28,'Форма 1'!AD$8),"")</f>
        <v/>
      </c>
      <c r="N2688" s="103" t="str">
        <f>IF(ISBLANK('Форма 1'!$AE2688),"",IF('Форма 1'!$AE2688=1,'Форма 1'!$H2688*VLOOKUP('Форма 1'!$F2688,'Придельники с 2022'!$B$4:$X$28,'Форма 1'!$AE$8,0),IF('Форма 1'!$AE2688=2,'Форма 1'!$H2688*VLOOKUP('Форма 1'!$F2688,'Придельники с 2022'!$B$4:$X$28,13,0),IF('Форма 1'!$AE2688=3,'Форма 1'!$H2688*VLOOKUP('Форма 1'!$F2688,'Придельники с 2022'!$B$4:$X$28,12,0)))))</f>
        <v/>
      </c>
      <c r="O2688" s="103" t="str">
        <f>IF(ISNUMBER('Форма 1'!AF2688),'Форма 1'!$H2688*VLOOKUP('Форма 1'!$F2688,'Придельники с 2022'!$B$4:$X$28,'Форма 1'!AF$8),"")</f>
        <v/>
      </c>
      <c r="P2688" s="87"/>
      <c r="Q2688" s="103" t="str">
        <f>IF(ISNUMBER('Форма 1'!AH2688),'Форма 1'!$H2688*VLOOKUP('Форма 1'!$F2688,'Придельники с 2022'!$B$4:$X$28,'Форма 1'!AH$8),"")</f>
        <v/>
      </c>
      <c r="R2688" s="103" t="str">
        <f>IF(ISNUMBER('Форма 1'!AI2688),'Форма 1'!$H2688*VLOOKUP('Форма 1'!$F2688,'Придельники с 2022'!$B$4:$X$28,'Форма 1'!AI$8),"")</f>
        <v/>
      </c>
      <c r="S2688" s="103" t="str">
        <f>IF(ISNUMBER('Форма 1'!AJ2688),'Форма 1'!$H2688*VLOOKUP('Форма 1'!$F2688,'Придельники с 2022'!$B$4:$X$28,'Форма 1'!AJ$8),"")</f>
        <v/>
      </c>
      <c r="T2688" s="87"/>
    </row>
    <row r="2689" spans="1:20">
      <c r="A2689" s="188">
        <f t="shared" si="220"/>
        <v>50</v>
      </c>
      <c r="B2689" s="189" t="s">
        <v>2630</v>
      </c>
      <c r="C2689" s="99">
        <f t="shared" si="222"/>
        <v>7838006.5619999999</v>
      </c>
      <c r="D2689" s="103" t="str">
        <f>IF(ISNUMBER('Форма 1'!U2689),'Форма 1'!$H2689*VLOOKUP('Форма 1'!$F2689,'Придельники с 2022'!$B$4:$X$28,'Форма 1'!U$8),"")</f>
        <v/>
      </c>
      <c r="E2689" s="103" t="str">
        <f>IF(ISNUMBER('Форма 1'!V2689),'Форма 1'!$H2689*VLOOKUP('Форма 1'!$F2689,'Придельники с 2022'!$B$4:$X$28,'Форма 1'!V$8),"")</f>
        <v/>
      </c>
      <c r="F2689" s="103" t="str">
        <f>IF(ISNUMBER('Форма 1'!W2689),'Форма 1'!$H2689*VLOOKUP('Форма 1'!$F2689,'Придельники с 2022'!$B$4:$X$28,'Форма 1'!W$8),"")</f>
        <v/>
      </c>
      <c r="G2689" s="103">
        <f>IF(ISNUMBER('Форма 1'!X2689),'Форма 1'!$H2689*VLOOKUP('Форма 1'!$F2689,'Придельники с 2022'!$B$4:$X$28,'Форма 1'!X$8),"")</f>
        <v>266771.641</v>
      </c>
      <c r="H2689" s="103">
        <f>IF(ISNUMBER('Форма 1'!Y2689),'Форма 1'!$H2689*VLOOKUP('Форма 1'!$F2689,'Придельники с 2022'!$B$4:$X$28,'Форма 1'!Y$8),"")</f>
        <v>822761.84200000006</v>
      </c>
      <c r="I2689" s="103" t="str">
        <f>IF(ISNUMBER('Форма 1'!Z2689),'Форма 1'!$H2689*VLOOKUP('Форма 1'!$F2689,'Придельники с 2022'!$B$4:$X$28,'Форма 1'!Z$8),"")</f>
        <v/>
      </c>
      <c r="J2689" s="103" t="str">
        <f>IF(ISNUMBER('Форма 1'!AA2689),'Форма 1'!$H2689*VLOOKUP('Форма 1'!$F2689,'Придельники с 2022'!$B$4:$X$28,'Форма 1'!AA$8),"")</f>
        <v/>
      </c>
      <c r="K2689" s="90"/>
      <c r="L2689" s="87"/>
      <c r="M2689" s="103">
        <f>IF(ISNUMBER('Форма 1'!AD2689),'Форма 1'!$H2689*VLOOKUP('Форма 1'!$F2689,'Придельники с 2022'!$B$4:$X$28,'Форма 1'!AD$8),"")</f>
        <v>6748473.0789999999</v>
      </c>
      <c r="N2689" s="103" t="str">
        <f>IF(ISBLANK('Форма 1'!$AE2689),"",IF('Форма 1'!$AE2689=1,'Форма 1'!$H2689*VLOOKUP('Форма 1'!$F2689,'Придельники с 2022'!$B$4:$X$28,'Форма 1'!$AE$8,0),IF('Форма 1'!$AE2689=2,'Форма 1'!$H2689*VLOOKUP('Форма 1'!$F2689,'Придельники с 2022'!$B$4:$X$28,13,0),IF('Форма 1'!$AE2689=3,'Форма 1'!$H2689*VLOOKUP('Форма 1'!$F2689,'Придельники с 2022'!$B$4:$X$28,12,0)))))</f>
        <v/>
      </c>
      <c r="O2689" s="103" t="str">
        <f>IF(ISNUMBER('Форма 1'!AF2689),'Форма 1'!$H2689*VLOOKUP('Форма 1'!$F2689,'Придельники с 2022'!$B$4:$X$28,'Форма 1'!AF$8),"")</f>
        <v/>
      </c>
      <c r="P2689" s="87"/>
      <c r="Q2689" s="103" t="str">
        <f>IF(ISNUMBER('Форма 1'!AH2689),'Форма 1'!$H2689*VLOOKUP('Форма 1'!$F2689,'Придельники с 2022'!$B$4:$X$28,'Форма 1'!AH$8),"")</f>
        <v/>
      </c>
      <c r="R2689" s="103" t="str">
        <f>IF(ISNUMBER('Форма 1'!AI2689),'Форма 1'!$H2689*VLOOKUP('Форма 1'!$F2689,'Придельники с 2022'!$B$4:$X$28,'Форма 1'!AI$8),"")</f>
        <v/>
      </c>
      <c r="S2689" s="103" t="str">
        <f>IF(ISNUMBER('Форма 1'!AJ2689),'Форма 1'!$H2689*VLOOKUP('Форма 1'!$F2689,'Придельники с 2022'!$B$4:$X$28,'Форма 1'!AJ$8),"")</f>
        <v/>
      </c>
      <c r="T2689" s="87"/>
    </row>
    <row r="2690" spans="1:20">
      <c r="A2690" s="188">
        <f t="shared" si="220"/>
        <v>51</v>
      </c>
      <c r="B2690" s="189" t="s">
        <v>2631</v>
      </c>
      <c r="C2690" s="99">
        <f t="shared" si="222"/>
        <v>5220598.6360000009</v>
      </c>
      <c r="D2690" s="103" t="str">
        <f>IF(ISNUMBER('Форма 1'!U2690),'Форма 1'!$H2690*VLOOKUP('Форма 1'!$F2690,'Придельники с 2022'!$B$4:$X$28,'Форма 1'!U$8),"")</f>
        <v/>
      </c>
      <c r="E2690" s="103">
        <f>IF(ISNUMBER('Форма 1'!V2690),'Форма 1'!$H2690*VLOOKUP('Форма 1'!$F2690,'Придельники с 2022'!$B$4:$X$28,'Форма 1'!V$8),"")</f>
        <v>3677572.5360000003</v>
      </c>
      <c r="F2690" s="103">
        <f>IF(ISNUMBER('Форма 1'!W2690),'Форма 1'!$H2690*VLOOKUP('Форма 1'!$F2690,'Придельники с 2022'!$B$4:$X$28,'Форма 1'!W$8),"")</f>
        <v>585246.66200000001</v>
      </c>
      <c r="G2690" s="103">
        <f>IF(ISNUMBER('Форма 1'!X2690),'Форма 1'!$H2690*VLOOKUP('Форма 1'!$F2690,'Придельники с 2022'!$B$4:$X$28,'Форма 1'!X$8),"")</f>
        <v>165405.21799999999</v>
      </c>
      <c r="H2690" s="103">
        <f>IF(ISNUMBER('Форма 1'!Y2690),'Форма 1'!$H2690*VLOOKUP('Форма 1'!$F2690,'Придельники с 2022'!$B$4:$X$28,'Форма 1'!Y$8),"")</f>
        <v>510133.31600000005</v>
      </c>
      <c r="I2690" s="103">
        <f>IF(ISNUMBER('Форма 1'!Z2690),'Форма 1'!$H2690*VLOOKUP('Форма 1'!$F2690,'Придельники с 2022'!$B$4:$X$28,'Форма 1'!Z$8),"")</f>
        <v>282240.90399999998</v>
      </c>
      <c r="J2690" s="103" t="str">
        <f>IF(ISNUMBER('Форма 1'!AA2690),'Форма 1'!$H2690*VLOOKUP('Форма 1'!$F2690,'Придельники с 2022'!$B$4:$X$28,'Форма 1'!AA$8),"")</f>
        <v/>
      </c>
      <c r="K2690" s="90"/>
      <c r="L2690" s="87"/>
      <c r="M2690" s="103" t="str">
        <f>IF(ISNUMBER('Форма 1'!AD2690),'Форма 1'!$H2690*VLOOKUP('Форма 1'!$F2690,'Придельники с 2022'!$B$4:$X$28,'Форма 1'!AD$8),"")</f>
        <v/>
      </c>
      <c r="N2690" s="103" t="str">
        <f>IF(ISBLANK('Форма 1'!$AE2690),"",IF('Форма 1'!$AE2690=1,'Форма 1'!$H2690*VLOOKUP('Форма 1'!$F2690,'Придельники с 2022'!$B$4:$X$28,'Форма 1'!$AE$8,0),IF('Форма 1'!$AE2690=2,'Форма 1'!$H2690*VLOOKUP('Форма 1'!$F2690,'Придельники с 2022'!$B$4:$X$28,13,0),IF('Форма 1'!$AE2690=3,'Форма 1'!$H2690*VLOOKUP('Форма 1'!$F2690,'Придельники с 2022'!$B$4:$X$28,12,0)))))</f>
        <v/>
      </c>
      <c r="O2690" s="103" t="str">
        <f>IF(ISNUMBER('Форма 1'!AF2690),'Форма 1'!$H2690*VLOOKUP('Форма 1'!$F2690,'Придельники с 2022'!$B$4:$X$28,'Форма 1'!AF$8),"")</f>
        <v/>
      </c>
      <c r="P2690" s="87"/>
      <c r="Q2690" s="103" t="str">
        <f>IF(ISNUMBER('Форма 1'!AH2690),'Форма 1'!$H2690*VLOOKUP('Форма 1'!$F2690,'Придельники с 2022'!$B$4:$X$28,'Форма 1'!AH$8),"")</f>
        <v/>
      </c>
      <c r="R2690" s="103" t="str">
        <f>IF(ISNUMBER('Форма 1'!AI2690),'Форма 1'!$H2690*VLOOKUP('Форма 1'!$F2690,'Придельники с 2022'!$B$4:$X$28,'Форма 1'!AI$8),"")</f>
        <v/>
      </c>
      <c r="S2690" s="103" t="str">
        <f>IF(ISNUMBER('Форма 1'!AJ2690),'Форма 1'!$H2690*VLOOKUP('Форма 1'!$F2690,'Придельники с 2022'!$B$4:$X$28,'Форма 1'!AJ$8),"")</f>
        <v/>
      </c>
      <c r="T2690" s="87"/>
    </row>
    <row r="2691" spans="1:20">
      <c r="A2691" s="188">
        <f t="shared" si="220"/>
        <v>52</v>
      </c>
      <c r="B2691" s="189" t="s">
        <v>2632</v>
      </c>
      <c r="C2691" s="99">
        <f t="shared" si="222"/>
        <v>4134265.7539999997</v>
      </c>
      <c r="D2691" s="103" t="str">
        <f>IF(ISNUMBER('Форма 1'!U2691),'Форма 1'!$H2691*VLOOKUP('Форма 1'!$F2691,'Придельники с 2022'!$B$4:$X$28,'Форма 1'!U$8),"")</f>
        <v/>
      </c>
      <c r="E2691" s="103">
        <f>IF(ISNUMBER('Форма 1'!V2691),'Форма 1'!$H2691*VLOOKUP('Форма 1'!$F2691,'Придельники с 2022'!$B$4:$X$28,'Форма 1'!V$8),"")</f>
        <v>2912321.6040000003</v>
      </c>
      <c r="F2691" s="103">
        <f>IF(ISNUMBER('Форма 1'!W2691),'Форма 1'!$H2691*VLOOKUP('Форма 1'!$F2691,'Придельники с 2022'!$B$4:$X$28,'Форма 1'!W$8),"")</f>
        <v>463465.09299999999</v>
      </c>
      <c r="G2691" s="103">
        <f>IF(ISNUMBER('Форма 1'!X2691),'Форма 1'!$H2691*VLOOKUP('Форма 1'!$F2691,'Придельники с 2022'!$B$4:$X$28,'Форма 1'!X$8),"")</f>
        <v>130986.727</v>
      </c>
      <c r="H2691" s="103">
        <f>IF(ISNUMBER('Форма 1'!Y2691),'Форма 1'!$H2691*VLOOKUP('Форма 1'!$F2691,'Придельники с 2022'!$B$4:$X$28,'Форма 1'!Y$8),"")</f>
        <v>403981.77399999998</v>
      </c>
      <c r="I2691" s="103">
        <f>IF(ISNUMBER('Форма 1'!Z2691),'Форма 1'!$H2691*VLOOKUP('Форма 1'!$F2691,'Придельники с 2022'!$B$4:$X$28,'Форма 1'!Z$8),"")</f>
        <v>223510.55599999998</v>
      </c>
      <c r="J2691" s="103" t="str">
        <f>IF(ISNUMBER('Форма 1'!AA2691),'Форма 1'!$H2691*VLOOKUP('Форма 1'!$F2691,'Придельники с 2022'!$B$4:$X$28,'Форма 1'!AA$8),"")</f>
        <v/>
      </c>
      <c r="K2691" s="90"/>
      <c r="L2691" s="87"/>
      <c r="M2691" s="103" t="str">
        <f>IF(ISNUMBER('Форма 1'!AD2691),'Форма 1'!$H2691*VLOOKUP('Форма 1'!$F2691,'Придельники с 2022'!$B$4:$X$28,'Форма 1'!AD$8),"")</f>
        <v/>
      </c>
      <c r="N2691" s="103" t="str">
        <f>IF(ISBLANK('Форма 1'!$AE2691),"",IF('Форма 1'!$AE2691=1,'Форма 1'!$H2691*VLOOKUP('Форма 1'!$F2691,'Придельники с 2022'!$B$4:$X$28,'Форма 1'!$AE$8,0),IF('Форма 1'!$AE2691=2,'Форма 1'!$H2691*VLOOKUP('Форма 1'!$F2691,'Придельники с 2022'!$B$4:$X$28,13,0),IF('Форма 1'!$AE2691=3,'Форма 1'!$H2691*VLOOKUP('Форма 1'!$F2691,'Придельники с 2022'!$B$4:$X$28,12,0)))))</f>
        <v/>
      </c>
      <c r="O2691" s="103" t="str">
        <f>IF(ISNUMBER('Форма 1'!AF2691),'Форма 1'!$H2691*VLOOKUP('Форма 1'!$F2691,'Придельники с 2022'!$B$4:$X$28,'Форма 1'!AF$8),"")</f>
        <v/>
      </c>
      <c r="P2691" s="87"/>
      <c r="Q2691" s="103" t="str">
        <f>IF(ISNUMBER('Форма 1'!AH2691),'Форма 1'!$H2691*VLOOKUP('Форма 1'!$F2691,'Придельники с 2022'!$B$4:$X$28,'Форма 1'!AH$8),"")</f>
        <v/>
      </c>
      <c r="R2691" s="103" t="str">
        <f>IF(ISNUMBER('Форма 1'!AI2691),'Форма 1'!$H2691*VLOOKUP('Форма 1'!$F2691,'Придельники с 2022'!$B$4:$X$28,'Форма 1'!AI$8),"")</f>
        <v/>
      </c>
      <c r="S2691" s="103" t="str">
        <f>IF(ISNUMBER('Форма 1'!AJ2691),'Форма 1'!$H2691*VLOOKUP('Форма 1'!$F2691,'Придельники с 2022'!$B$4:$X$28,'Форма 1'!AJ$8),"")</f>
        <v/>
      </c>
      <c r="T2691" s="87"/>
    </row>
    <row r="2692" spans="1:20">
      <c r="A2692" s="188">
        <f t="shared" ref="A2692:A2755" si="223">A2691+1</f>
        <v>53</v>
      </c>
      <c r="B2692" s="189" t="s">
        <v>2633</v>
      </c>
      <c r="C2692" s="99">
        <f t="shared" si="222"/>
        <v>4996415.7799999993</v>
      </c>
      <c r="D2692" s="103" t="str">
        <f>IF(ISNUMBER('Форма 1'!U2692),'Форма 1'!$H2692*VLOOKUP('Форма 1'!$F2692,'Придельники с 2022'!$B$4:$X$28,'Форма 1'!U$8),"")</f>
        <v/>
      </c>
      <c r="E2692" s="103">
        <f>IF(ISNUMBER('Форма 1'!V2692),'Форма 1'!$H2692*VLOOKUP('Форма 1'!$F2692,'Придельники с 2022'!$B$4:$X$28,'Форма 1'!V$8),"")</f>
        <v>3519650.2800000003</v>
      </c>
      <c r="F2692" s="103">
        <f>IF(ISNUMBER('Форма 1'!W2692),'Форма 1'!$H2692*VLOOKUP('Форма 1'!$F2692,'Придельники с 2022'!$B$4:$X$28,'Форма 1'!W$8),"")</f>
        <v>560115.01</v>
      </c>
      <c r="G2692" s="103">
        <f>IF(ISNUMBER('Форма 1'!X2692),'Форма 1'!$H2692*VLOOKUP('Форма 1'!$F2692,'Придельники с 2022'!$B$4:$X$28,'Форма 1'!X$8),"")</f>
        <v>158302.39000000001</v>
      </c>
      <c r="H2692" s="103">
        <f>IF(ISNUMBER('Форма 1'!Y2692),'Форма 1'!$H2692*VLOOKUP('Форма 1'!$F2692,'Придельники с 2022'!$B$4:$X$28,'Форма 1'!Y$8),"")</f>
        <v>488227.18</v>
      </c>
      <c r="I2692" s="103">
        <f>IF(ISNUMBER('Форма 1'!Z2692),'Форма 1'!$H2692*VLOOKUP('Форма 1'!$F2692,'Придельники с 2022'!$B$4:$X$28,'Форма 1'!Z$8),"")</f>
        <v>270120.92</v>
      </c>
      <c r="J2692" s="103" t="str">
        <f>IF(ISNUMBER('Форма 1'!AA2692),'Форма 1'!$H2692*VLOOKUP('Форма 1'!$F2692,'Придельники с 2022'!$B$4:$X$28,'Форма 1'!AA$8),"")</f>
        <v/>
      </c>
      <c r="K2692" s="90"/>
      <c r="L2692" s="87"/>
      <c r="M2692" s="103" t="str">
        <f>IF(ISNUMBER('Форма 1'!AD2692),'Форма 1'!$H2692*VLOOKUP('Форма 1'!$F2692,'Придельники с 2022'!$B$4:$X$28,'Форма 1'!AD$8),"")</f>
        <v/>
      </c>
      <c r="N2692" s="103" t="str">
        <f>IF(ISBLANK('Форма 1'!$AE2692),"",IF('Форма 1'!$AE2692=1,'Форма 1'!$H2692*VLOOKUP('Форма 1'!$F2692,'Придельники с 2022'!$B$4:$X$28,'Форма 1'!$AE$8,0),IF('Форма 1'!$AE2692=2,'Форма 1'!$H2692*VLOOKUP('Форма 1'!$F2692,'Придельники с 2022'!$B$4:$X$28,13,0),IF('Форма 1'!$AE2692=3,'Форма 1'!$H2692*VLOOKUP('Форма 1'!$F2692,'Придельники с 2022'!$B$4:$X$28,12,0)))))</f>
        <v/>
      </c>
      <c r="O2692" s="103" t="str">
        <f>IF(ISNUMBER('Форма 1'!AF2692),'Форма 1'!$H2692*VLOOKUP('Форма 1'!$F2692,'Придельники с 2022'!$B$4:$X$28,'Форма 1'!AF$8),"")</f>
        <v/>
      </c>
      <c r="P2692" s="87"/>
      <c r="Q2692" s="103" t="str">
        <f>IF(ISNUMBER('Форма 1'!AH2692),'Форма 1'!$H2692*VLOOKUP('Форма 1'!$F2692,'Придельники с 2022'!$B$4:$X$28,'Форма 1'!AH$8),"")</f>
        <v/>
      </c>
      <c r="R2692" s="103" t="str">
        <f>IF(ISNUMBER('Форма 1'!AI2692),'Форма 1'!$H2692*VLOOKUP('Форма 1'!$F2692,'Придельники с 2022'!$B$4:$X$28,'Форма 1'!AI$8),"")</f>
        <v/>
      </c>
      <c r="S2692" s="103" t="str">
        <f>IF(ISNUMBER('Форма 1'!AJ2692),'Форма 1'!$H2692*VLOOKUP('Форма 1'!$F2692,'Придельники с 2022'!$B$4:$X$28,'Форма 1'!AJ$8),"")</f>
        <v/>
      </c>
      <c r="T2692" s="87"/>
    </row>
    <row r="2693" spans="1:20">
      <c r="A2693" s="188">
        <f t="shared" si="223"/>
        <v>54</v>
      </c>
      <c r="B2693" s="189" t="s">
        <v>2634</v>
      </c>
      <c r="C2693" s="99">
        <f t="shared" si="222"/>
        <v>7209139.2769999988</v>
      </c>
      <c r="D2693" s="103" t="str">
        <f>IF(ISNUMBER('Форма 1'!U2693),'Форма 1'!$H2693*VLOOKUP('Форма 1'!$F2693,'Придельники с 2022'!$B$4:$X$28,'Форма 1'!U$8),"")</f>
        <v/>
      </c>
      <c r="E2693" s="103" t="str">
        <f>IF(ISNUMBER('Форма 1'!V2693),'Форма 1'!$H2693*VLOOKUP('Форма 1'!$F2693,'Придельники с 2022'!$B$4:$X$28,'Форма 1'!V$8),"")</f>
        <v/>
      </c>
      <c r="F2693" s="103" t="str">
        <f>IF(ISNUMBER('Форма 1'!W2693),'Форма 1'!$H2693*VLOOKUP('Форма 1'!$F2693,'Придельники с 2022'!$B$4:$X$28,'Форма 1'!W$8),"")</f>
        <v/>
      </c>
      <c r="G2693" s="103" t="str">
        <f>IF(ISNUMBER('Форма 1'!X2693),'Форма 1'!$H2693*VLOOKUP('Форма 1'!$F2693,'Придельники с 2022'!$B$4:$X$28,'Форма 1'!X$8),"")</f>
        <v/>
      </c>
      <c r="H2693" s="103" t="str">
        <f>IF(ISNUMBER('Форма 1'!Y2693),'Форма 1'!$H2693*VLOOKUP('Форма 1'!$F2693,'Придельники с 2022'!$B$4:$X$28,'Форма 1'!Y$8),"")</f>
        <v/>
      </c>
      <c r="I2693" s="103" t="str">
        <f>IF(ISNUMBER('Форма 1'!Z2693),'Форма 1'!$H2693*VLOOKUP('Форма 1'!$F2693,'Придельники с 2022'!$B$4:$X$28,'Форма 1'!Z$8),"")</f>
        <v/>
      </c>
      <c r="J2693" s="103" t="str">
        <f>IF(ISNUMBER('Форма 1'!AA2693),'Форма 1'!$H2693*VLOOKUP('Форма 1'!$F2693,'Придельники с 2022'!$B$4:$X$28,'Форма 1'!AA$8),"")</f>
        <v/>
      </c>
      <c r="K2693" s="90"/>
      <c r="L2693" s="87"/>
      <c r="M2693" s="103">
        <f>IF(ISNUMBER('Форма 1'!AD2693),'Форма 1'!$H2693*VLOOKUP('Форма 1'!$F2693,'Придельники с 2022'!$B$4:$X$28,'Форма 1'!AD$8),"")</f>
        <v>7209139.2769999988</v>
      </c>
      <c r="N2693" s="103" t="str">
        <f>IF(ISBLANK('Форма 1'!$AE2693),"",IF('Форма 1'!$AE2693=1,'Форма 1'!$H2693*VLOOKUP('Форма 1'!$F2693,'Придельники с 2022'!$B$4:$X$28,'Форма 1'!$AE$8,0),IF('Форма 1'!$AE2693=2,'Форма 1'!$H2693*VLOOKUP('Форма 1'!$F2693,'Придельники с 2022'!$B$4:$X$28,13,0),IF('Форма 1'!$AE2693=3,'Форма 1'!$H2693*VLOOKUP('Форма 1'!$F2693,'Придельники с 2022'!$B$4:$X$28,12,0)))))</f>
        <v/>
      </c>
      <c r="O2693" s="103" t="str">
        <f>IF(ISNUMBER('Форма 1'!AF2693),'Форма 1'!$H2693*VLOOKUP('Форма 1'!$F2693,'Придельники с 2022'!$B$4:$X$28,'Форма 1'!AF$8),"")</f>
        <v/>
      </c>
      <c r="P2693" s="87"/>
      <c r="Q2693" s="103" t="str">
        <f>IF(ISNUMBER('Форма 1'!AH2693),'Форма 1'!$H2693*VLOOKUP('Форма 1'!$F2693,'Придельники с 2022'!$B$4:$X$28,'Форма 1'!AH$8),"")</f>
        <v/>
      </c>
      <c r="R2693" s="103" t="str">
        <f>IF(ISNUMBER('Форма 1'!AI2693),'Форма 1'!$H2693*VLOOKUP('Форма 1'!$F2693,'Придельники с 2022'!$B$4:$X$28,'Форма 1'!AI$8),"")</f>
        <v/>
      </c>
      <c r="S2693" s="103" t="str">
        <f>IF(ISNUMBER('Форма 1'!AJ2693),'Форма 1'!$H2693*VLOOKUP('Форма 1'!$F2693,'Придельники с 2022'!$B$4:$X$28,'Форма 1'!AJ$8),"")</f>
        <v/>
      </c>
      <c r="T2693" s="87"/>
    </row>
    <row r="2694" spans="1:20">
      <c r="A2694" s="188">
        <f t="shared" si="223"/>
        <v>55</v>
      </c>
      <c r="B2694" s="189" t="s">
        <v>2635</v>
      </c>
      <c r="C2694" s="99">
        <f t="shared" si="222"/>
        <v>9075703.3919999991</v>
      </c>
      <c r="D2694" s="103" t="str">
        <f>IF(ISNUMBER('Форма 1'!U2694),'Форма 1'!$H2694*VLOOKUP('Форма 1'!$F2694,'Придельники с 2022'!$B$4:$X$28,'Форма 1'!U$8),"")</f>
        <v/>
      </c>
      <c r="E2694" s="103" t="str">
        <f>IF(ISNUMBER('Форма 1'!V2694),'Форма 1'!$H2694*VLOOKUP('Форма 1'!$F2694,'Придельники с 2022'!$B$4:$X$28,'Форма 1'!V$8),"")</f>
        <v/>
      </c>
      <c r="F2694" s="103" t="str">
        <f>IF(ISNUMBER('Форма 1'!W2694),'Форма 1'!$H2694*VLOOKUP('Форма 1'!$F2694,'Придельники с 2022'!$B$4:$X$28,'Форма 1'!W$8),"")</f>
        <v/>
      </c>
      <c r="G2694" s="103">
        <f>IF(ISNUMBER('Форма 1'!X2694),'Форма 1'!$H2694*VLOOKUP('Форма 1'!$F2694,'Придельники с 2022'!$B$4:$X$28,'Форма 1'!X$8),"")</f>
        <v>308897.45600000001</v>
      </c>
      <c r="H2694" s="103">
        <f>IF(ISNUMBER('Форма 1'!Y2694),'Форма 1'!$H2694*VLOOKUP('Форма 1'!$F2694,'Придельники с 2022'!$B$4:$X$28,'Форма 1'!Y$8),"")</f>
        <v>952683.87200000009</v>
      </c>
      <c r="I2694" s="103" t="str">
        <f>IF(ISNUMBER('Форма 1'!Z2694),'Форма 1'!$H2694*VLOOKUP('Форма 1'!$F2694,'Придельники с 2022'!$B$4:$X$28,'Форма 1'!Z$8),"")</f>
        <v/>
      </c>
      <c r="J2694" s="103" t="str">
        <f>IF(ISNUMBER('Форма 1'!AA2694),'Форма 1'!$H2694*VLOOKUP('Форма 1'!$F2694,'Придельники с 2022'!$B$4:$X$28,'Форма 1'!AA$8),"")</f>
        <v/>
      </c>
      <c r="K2694" s="90"/>
      <c r="L2694" s="87"/>
      <c r="M2694" s="103">
        <f>IF(ISNUMBER('Форма 1'!AD2694),'Форма 1'!$H2694*VLOOKUP('Форма 1'!$F2694,'Придельники с 2022'!$B$4:$X$28,'Форма 1'!AD$8),"")</f>
        <v>7814122.0639999993</v>
      </c>
      <c r="N2694" s="103" t="str">
        <f>IF(ISBLANK('Форма 1'!$AE2694),"",IF('Форма 1'!$AE2694=1,'Форма 1'!$H2694*VLOOKUP('Форма 1'!$F2694,'Придельники с 2022'!$B$4:$X$28,'Форма 1'!$AE$8,0),IF('Форма 1'!$AE2694=2,'Форма 1'!$H2694*VLOOKUP('Форма 1'!$F2694,'Придельники с 2022'!$B$4:$X$28,13,0),IF('Форма 1'!$AE2694=3,'Форма 1'!$H2694*VLOOKUP('Форма 1'!$F2694,'Придельники с 2022'!$B$4:$X$28,12,0)))))</f>
        <v/>
      </c>
      <c r="O2694" s="103" t="str">
        <f>IF(ISNUMBER('Форма 1'!AF2694),'Форма 1'!$H2694*VLOOKUP('Форма 1'!$F2694,'Придельники с 2022'!$B$4:$X$28,'Форма 1'!AF$8),"")</f>
        <v/>
      </c>
      <c r="P2694" s="87"/>
      <c r="Q2694" s="103" t="str">
        <f>IF(ISNUMBER('Форма 1'!AH2694),'Форма 1'!$H2694*VLOOKUP('Форма 1'!$F2694,'Придельники с 2022'!$B$4:$X$28,'Форма 1'!AH$8),"")</f>
        <v/>
      </c>
      <c r="R2694" s="103" t="str">
        <f>IF(ISNUMBER('Форма 1'!AI2694),'Форма 1'!$H2694*VLOOKUP('Форма 1'!$F2694,'Придельники с 2022'!$B$4:$X$28,'Форма 1'!AI$8),"")</f>
        <v/>
      </c>
      <c r="S2694" s="103" t="str">
        <f>IF(ISNUMBER('Форма 1'!AJ2694),'Форма 1'!$H2694*VLOOKUP('Форма 1'!$F2694,'Придельники с 2022'!$B$4:$X$28,'Форма 1'!AJ$8),"")</f>
        <v/>
      </c>
      <c r="T2694" s="87"/>
    </row>
    <row r="2695" spans="1:20">
      <c r="A2695" s="188">
        <f t="shared" si="223"/>
        <v>56</v>
      </c>
      <c r="B2695" s="189" t="s">
        <v>2636</v>
      </c>
      <c r="C2695" s="99">
        <f t="shared" si="222"/>
        <v>8933618.0159999989</v>
      </c>
      <c r="D2695" s="103" t="str">
        <f>IF(ISNUMBER('Форма 1'!U2695),'Форма 1'!$H2695*VLOOKUP('Форма 1'!$F2695,'Придельники с 2022'!$B$4:$X$28,'Форма 1'!U$8),"")</f>
        <v/>
      </c>
      <c r="E2695" s="103" t="str">
        <f>IF(ISNUMBER('Форма 1'!V2695),'Форма 1'!$H2695*VLOOKUP('Форма 1'!$F2695,'Придельники с 2022'!$B$4:$X$28,'Форма 1'!V$8),"")</f>
        <v/>
      </c>
      <c r="F2695" s="103" t="str">
        <f>IF(ISNUMBER('Форма 1'!W2695),'Форма 1'!$H2695*VLOOKUP('Форма 1'!$F2695,'Придельники с 2022'!$B$4:$X$28,'Форма 1'!W$8),"")</f>
        <v/>
      </c>
      <c r="G2695" s="103">
        <f>IF(ISNUMBER('Форма 1'!X2695),'Форма 1'!$H2695*VLOOKUP('Форма 1'!$F2695,'Придельники с 2022'!$B$4:$X$28,'Форма 1'!X$8),"")</f>
        <v>304061.48800000001</v>
      </c>
      <c r="H2695" s="103">
        <f>IF(ISNUMBER('Форма 1'!Y2695),'Форма 1'!$H2695*VLOOKUP('Форма 1'!$F2695,'Придельники с 2022'!$B$4:$X$28,'Форма 1'!Y$8),"")</f>
        <v>937769.05599999998</v>
      </c>
      <c r="I2695" s="103" t="str">
        <f>IF(ISNUMBER('Форма 1'!Z2695),'Форма 1'!$H2695*VLOOKUP('Форма 1'!$F2695,'Придельники с 2022'!$B$4:$X$28,'Форма 1'!Z$8),"")</f>
        <v/>
      </c>
      <c r="J2695" s="103" t="str">
        <f>IF(ISNUMBER('Форма 1'!AA2695),'Форма 1'!$H2695*VLOOKUP('Форма 1'!$F2695,'Придельники с 2022'!$B$4:$X$28,'Форма 1'!AA$8),"")</f>
        <v/>
      </c>
      <c r="K2695" s="90"/>
      <c r="L2695" s="87"/>
      <c r="M2695" s="103">
        <f>IF(ISNUMBER('Форма 1'!AD2695),'Форма 1'!$H2695*VLOOKUP('Форма 1'!$F2695,'Придельники с 2022'!$B$4:$X$28,'Форма 1'!AD$8),"")</f>
        <v>7691787.4719999991</v>
      </c>
      <c r="N2695" s="103" t="str">
        <f>IF(ISBLANK('Форма 1'!$AE2695),"",IF('Форма 1'!$AE2695=1,'Форма 1'!$H2695*VLOOKUP('Форма 1'!$F2695,'Придельники с 2022'!$B$4:$X$28,'Форма 1'!$AE$8,0),IF('Форма 1'!$AE2695=2,'Форма 1'!$H2695*VLOOKUP('Форма 1'!$F2695,'Придельники с 2022'!$B$4:$X$28,13,0),IF('Форма 1'!$AE2695=3,'Форма 1'!$H2695*VLOOKUP('Форма 1'!$F2695,'Придельники с 2022'!$B$4:$X$28,12,0)))))</f>
        <v/>
      </c>
      <c r="O2695" s="103" t="str">
        <f>IF(ISNUMBER('Форма 1'!AF2695),'Форма 1'!$H2695*VLOOKUP('Форма 1'!$F2695,'Придельники с 2022'!$B$4:$X$28,'Форма 1'!AF$8),"")</f>
        <v/>
      </c>
      <c r="P2695" s="87"/>
      <c r="Q2695" s="103" t="str">
        <f>IF(ISNUMBER('Форма 1'!AH2695),'Форма 1'!$H2695*VLOOKUP('Форма 1'!$F2695,'Придельники с 2022'!$B$4:$X$28,'Форма 1'!AH$8),"")</f>
        <v/>
      </c>
      <c r="R2695" s="103" t="str">
        <f>IF(ISNUMBER('Форма 1'!AI2695),'Форма 1'!$H2695*VLOOKUP('Форма 1'!$F2695,'Придельники с 2022'!$B$4:$X$28,'Форма 1'!AI$8),"")</f>
        <v/>
      </c>
      <c r="S2695" s="103" t="str">
        <f>IF(ISNUMBER('Форма 1'!AJ2695),'Форма 1'!$H2695*VLOOKUP('Форма 1'!$F2695,'Придельники с 2022'!$B$4:$X$28,'Форма 1'!AJ$8),"")</f>
        <v/>
      </c>
      <c r="T2695" s="87"/>
    </row>
    <row r="2696" spans="1:20">
      <c r="A2696" s="188">
        <f t="shared" si="223"/>
        <v>57</v>
      </c>
      <c r="B2696" s="189" t="s">
        <v>2637</v>
      </c>
      <c r="C2696" s="99">
        <f t="shared" si="222"/>
        <v>2350797.0660000001</v>
      </c>
      <c r="D2696" s="103" t="str">
        <f>IF(ISNUMBER('Форма 1'!U2696),'Форма 1'!$H2696*VLOOKUP('Форма 1'!$F2696,'Придельники с 2022'!$B$4:$X$28,'Форма 1'!U$8),"")</f>
        <v/>
      </c>
      <c r="E2696" s="103" t="str">
        <f>IF(ISNUMBER('Форма 1'!V2696),'Форма 1'!$H2696*VLOOKUP('Форма 1'!$F2696,'Придельники с 2022'!$B$4:$X$28,'Форма 1'!V$8),"")</f>
        <v/>
      </c>
      <c r="F2696" s="103">
        <f>IF(ISNUMBER('Форма 1'!W2696),'Форма 1'!$H2696*VLOOKUP('Форма 1'!$F2696,'Придельники с 2022'!$B$4:$X$28,'Форма 1'!W$8),"")</f>
        <v>1091221.6769999999</v>
      </c>
      <c r="G2696" s="103">
        <f>IF(ISNUMBER('Форма 1'!X2696),'Форма 1'!$H2696*VLOOKUP('Форма 1'!$F2696,'Придельники с 2022'!$B$4:$X$28,'Форма 1'!X$8),"")</f>
        <v>308406.30299999996</v>
      </c>
      <c r="H2696" s="103">
        <f>IF(ISNUMBER('Форма 1'!Y2696),'Форма 1'!$H2696*VLOOKUP('Форма 1'!$F2696,'Придельники с 2022'!$B$4:$X$28,'Форма 1'!Y$8),"")</f>
        <v>951169.08600000001</v>
      </c>
      <c r="I2696" s="103" t="str">
        <f>IF(ISNUMBER('Форма 1'!Z2696),'Форма 1'!$H2696*VLOOKUP('Форма 1'!$F2696,'Придельники с 2022'!$B$4:$X$28,'Форма 1'!Z$8),"")</f>
        <v/>
      </c>
      <c r="J2696" s="103" t="str">
        <f>IF(ISNUMBER('Форма 1'!AA2696),'Форма 1'!$H2696*VLOOKUP('Форма 1'!$F2696,'Придельники с 2022'!$B$4:$X$28,'Форма 1'!AA$8),"")</f>
        <v/>
      </c>
      <c r="K2696" s="90"/>
      <c r="L2696" s="87"/>
      <c r="M2696" s="103" t="str">
        <f>IF(ISNUMBER('Форма 1'!AD2696),'Форма 1'!$H2696*VLOOKUP('Форма 1'!$F2696,'Придельники с 2022'!$B$4:$X$28,'Форма 1'!AD$8),"")</f>
        <v/>
      </c>
      <c r="N2696" s="103" t="str">
        <f>IF(ISBLANK('Форма 1'!$AE2696),"",IF('Форма 1'!$AE2696=1,'Форма 1'!$H2696*VLOOKUP('Форма 1'!$F2696,'Придельники с 2022'!$B$4:$X$28,'Форма 1'!$AE$8,0),IF('Форма 1'!$AE2696=2,'Форма 1'!$H2696*VLOOKUP('Форма 1'!$F2696,'Придельники с 2022'!$B$4:$X$28,13,0),IF('Форма 1'!$AE2696=3,'Форма 1'!$H2696*VLOOKUP('Форма 1'!$F2696,'Придельники с 2022'!$B$4:$X$28,12,0)))))</f>
        <v/>
      </c>
      <c r="O2696" s="103" t="str">
        <f>IF(ISNUMBER('Форма 1'!AF2696),'Форма 1'!$H2696*VLOOKUP('Форма 1'!$F2696,'Придельники с 2022'!$B$4:$X$28,'Форма 1'!AF$8),"")</f>
        <v/>
      </c>
      <c r="P2696" s="87"/>
      <c r="Q2696" s="103" t="str">
        <f>IF(ISNUMBER('Форма 1'!AH2696),'Форма 1'!$H2696*VLOOKUP('Форма 1'!$F2696,'Придельники с 2022'!$B$4:$X$28,'Форма 1'!AH$8),"")</f>
        <v/>
      </c>
      <c r="R2696" s="103" t="str">
        <f>IF(ISNUMBER('Форма 1'!AI2696),'Форма 1'!$H2696*VLOOKUP('Форма 1'!$F2696,'Придельники с 2022'!$B$4:$X$28,'Форма 1'!AI$8),"")</f>
        <v/>
      </c>
      <c r="S2696" s="103" t="str">
        <f>IF(ISNUMBER('Форма 1'!AJ2696),'Форма 1'!$H2696*VLOOKUP('Форма 1'!$F2696,'Придельники с 2022'!$B$4:$X$28,'Форма 1'!AJ$8),"")</f>
        <v/>
      </c>
      <c r="T2696" s="87"/>
    </row>
    <row r="2697" spans="1:20">
      <c r="A2697" s="188">
        <f t="shared" si="223"/>
        <v>58</v>
      </c>
      <c r="B2697" s="189" t="s">
        <v>2638</v>
      </c>
      <c r="C2697" s="99">
        <f t="shared" si="222"/>
        <v>10623028.255000001</v>
      </c>
      <c r="D2697" s="103" t="str">
        <f>IF(ISNUMBER('Форма 1'!U2697),'Форма 1'!$H2697*VLOOKUP('Форма 1'!$F2697,'Придельники с 2022'!$B$4:$X$28,'Форма 1'!U$8),"")</f>
        <v/>
      </c>
      <c r="E2697" s="103" t="str">
        <f>IF(ISNUMBER('Форма 1'!V2697),'Форма 1'!$H2697*VLOOKUP('Форма 1'!$F2697,'Придельники с 2022'!$B$4:$X$28,'Форма 1'!V$8),"")</f>
        <v/>
      </c>
      <c r="F2697" s="103" t="str">
        <f>IF(ISNUMBER('Форма 1'!W2697),'Форма 1'!$H2697*VLOOKUP('Форма 1'!$F2697,'Придельники с 2022'!$B$4:$X$28,'Форма 1'!W$8),"")</f>
        <v/>
      </c>
      <c r="G2697" s="103" t="str">
        <f>IF(ISNUMBER('Форма 1'!X2697),'Форма 1'!$H2697*VLOOKUP('Форма 1'!$F2697,'Придельники с 2022'!$B$4:$X$28,'Форма 1'!X$8),"")</f>
        <v/>
      </c>
      <c r="H2697" s="103" t="str">
        <f>IF(ISNUMBER('Форма 1'!Y2697),'Форма 1'!$H2697*VLOOKUP('Форма 1'!$F2697,'Придельники с 2022'!$B$4:$X$28,'Форма 1'!Y$8),"")</f>
        <v/>
      </c>
      <c r="I2697" s="103" t="str">
        <f>IF(ISNUMBER('Форма 1'!Z2697),'Форма 1'!$H2697*VLOOKUP('Форма 1'!$F2697,'Придельники с 2022'!$B$4:$X$28,'Форма 1'!Z$8),"")</f>
        <v/>
      </c>
      <c r="J2697" s="103" t="str">
        <f>IF(ISNUMBER('Форма 1'!AA2697),'Форма 1'!$H2697*VLOOKUP('Форма 1'!$F2697,'Придельники с 2022'!$B$4:$X$28,'Форма 1'!AA$8),"")</f>
        <v/>
      </c>
      <c r="K2697" s="90"/>
      <c r="L2697" s="87"/>
      <c r="M2697" s="103">
        <f>IF(ISNUMBER('Форма 1'!AD2697),'Форма 1'!$H2697*VLOOKUP('Форма 1'!$F2697,'Придельники с 2022'!$B$4:$X$28,'Форма 1'!AD$8),"")</f>
        <v>8302504.693</v>
      </c>
      <c r="N2697" s="103" t="str">
        <f>IF(ISBLANK('Форма 1'!$AE2697),"",IF('Форма 1'!$AE2697=1,'Форма 1'!$H2697*VLOOKUP('Форма 1'!$F2697,'Придельники с 2022'!$B$4:$X$28,'Форма 1'!$AE$8,0),IF('Форма 1'!$AE2697=2,'Форма 1'!$H2697*VLOOKUP('Форма 1'!$F2697,'Придельники с 2022'!$B$4:$X$28,13,0),IF('Форма 1'!$AE2697=3,'Форма 1'!$H2697*VLOOKUP('Форма 1'!$F2697,'Придельники с 2022'!$B$4:$X$28,12,0)))))</f>
        <v/>
      </c>
      <c r="O2697" s="103" t="str">
        <f>IF(ISNUMBER('Форма 1'!AF2697),'Форма 1'!$H2697*VLOOKUP('Форма 1'!$F2697,'Придельники с 2022'!$B$4:$X$28,'Форма 1'!AF$8),"")</f>
        <v/>
      </c>
      <c r="P2697" s="87"/>
      <c r="Q2697" s="103">
        <f>IF(ISNUMBER('Форма 1'!AH2697),'Форма 1'!$H2697*VLOOKUP('Форма 1'!$F2697,'Придельники с 2022'!$B$4:$X$28,'Форма 1'!AH$8),"")</f>
        <v>2320523.5620000004</v>
      </c>
      <c r="R2697" s="103" t="str">
        <f>IF(ISNUMBER('Форма 1'!AI2697),'Форма 1'!$H2697*VLOOKUP('Форма 1'!$F2697,'Придельники с 2022'!$B$4:$X$28,'Форма 1'!AI$8),"")</f>
        <v/>
      </c>
      <c r="S2697" s="103" t="str">
        <f>IF(ISNUMBER('Форма 1'!AJ2697),'Форма 1'!$H2697*VLOOKUP('Форма 1'!$F2697,'Придельники с 2022'!$B$4:$X$28,'Форма 1'!AJ$8),"")</f>
        <v/>
      </c>
      <c r="T2697" s="87"/>
    </row>
    <row r="2698" spans="1:20">
      <c r="A2698" s="188">
        <f t="shared" si="223"/>
        <v>59</v>
      </c>
      <c r="B2698" s="189" t="s">
        <v>2639</v>
      </c>
      <c r="C2698" s="99">
        <f t="shared" si="222"/>
        <v>1060061.7420000001</v>
      </c>
      <c r="D2698" s="103" t="str">
        <f>IF(ISNUMBER('Форма 1'!U2698),'Форма 1'!$H2698*VLOOKUP('Форма 1'!$F2698,'Придельники с 2022'!$B$4:$X$28,'Форма 1'!U$8),"")</f>
        <v/>
      </c>
      <c r="E2698" s="103" t="str">
        <f>IF(ISNUMBER('Форма 1'!V2698),'Форма 1'!$H2698*VLOOKUP('Форма 1'!$F2698,'Придельники с 2022'!$B$4:$X$28,'Форма 1'!V$8),"")</f>
        <v/>
      </c>
      <c r="F2698" s="103">
        <f>IF(ISNUMBER('Форма 1'!W2698),'Форма 1'!$H2698*VLOOKUP('Форма 1'!$F2698,'Придельники с 2022'!$B$4:$X$28,'Форма 1'!W$8),"")</f>
        <v>492072.39900000003</v>
      </c>
      <c r="G2698" s="103">
        <f>IF(ISNUMBER('Форма 1'!X2698),'Форма 1'!$H2698*VLOOKUP('Форма 1'!$F2698,'Придельники с 2022'!$B$4:$X$28,'Форма 1'!X$8),"")</f>
        <v>139071.861</v>
      </c>
      <c r="H2698" s="103">
        <f>IF(ISNUMBER('Форма 1'!Y2698),'Форма 1'!$H2698*VLOOKUP('Форма 1'!$F2698,'Придельники с 2022'!$B$4:$X$28,'Форма 1'!Y$8),"")</f>
        <v>428917.48200000002</v>
      </c>
      <c r="I2698" s="103" t="str">
        <f>IF(ISNUMBER('Форма 1'!Z2698),'Форма 1'!$H2698*VLOOKUP('Форма 1'!$F2698,'Придельники с 2022'!$B$4:$X$28,'Форма 1'!Z$8),"")</f>
        <v/>
      </c>
      <c r="J2698" s="103" t="str">
        <f>IF(ISNUMBER('Форма 1'!AA2698),'Форма 1'!$H2698*VLOOKUP('Форма 1'!$F2698,'Придельники с 2022'!$B$4:$X$28,'Форма 1'!AA$8),"")</f>
        <v/>
      </c>
      <c r="K2698" s="90"/>
      <c r="L2698" s="87"/>
      <c r="M2698" s="103" t="str">
        <f>IF(ISNUMBER('Форма 1'!AD2698),'Форма 1'!$H2698*VLOOKUP('Форма 1'!$F2698,'Придельники с 2022'!$B$4:$X$28,'Форма 1'!AD$8),"")</f>
        <v/>
      </c>
      <c r="N2698" s="103" t="str">
        <f>IF(ISBLANK('Форма 1'!$AE2698),"",IF('Форма 1'!$AE2698=1,'Форма 1'!$H2698*VLOOKUP('Форма 1'!$F2698,'Придельники с 2022'!$B$4:$X$28,'Форма 1'!$AE$8,0),IF('Форма 1'!$AE2698=2,'Форма 1'!$H2698*VLOOKUP('Форма 1'!$F2698,'Придельники с 2022'!$B$4:$X$28,13,0),IF('Форма 1'!$AE2698=3,'Форма 1'!$H2698*VLOOKUP('Форма 1'!$F2698,'Придельники с 2022'!$B$4:$X$28,12,0)))))</f>
        <v/>
      </c>
      <c r="O2698" s="103" t="str">
        <f>IF(ISNUMBER('Форма 1'!AF2698),'Форма 1'!$H2698*VLOOKUP('Форма 1'!$F2698,'Придельники с 2022'!$B$4:$X$28,'Форма 1'!AF$8),"")</f>
        <v/>
      </c>
      <c r="P2698" s="87"/>
      <c r="Q2698" s="103" t="str">
        <f>IF(ISNUMBER('Форма 1'!AH2698),'Форма 1'!$H2698*VLOOKUP('Форма 1'!$F2698,'Придельники с 2022'!$B$4:$X$28,'Форма 1'!AH$8),"")</f>
        <v/>
      </c>
      <c r="R2698" s="103" t="str">
        <f>IF(ISNUMBER('Форма 1'!AI2698),'Форма 1'!$H2698*VLOOKUP('Форма 1'!$F2698,'Придельники с 2022'!$B$4:$X$28,'Форма 1'!AI$8),"")</f>
        <v/>
      </c>
      <c r="S2698" s="103" t="str">
        <f>IF(ISNUMBER('Форма 1'!AJ2698),'Форма 1'!$H2698*VLOOKUP('Форма 1'!$F2698,'Придельники с 2022'!$B$4:$X$28,'Форма 1'!AJ$8),"")</f>
        <v/>
      </c>
      <c r="T2698" s="87"/>
    </row>
    <row r="2699" spans="1:20">
      <c r="A2699" s="188">
        <f t="shared" si="223"/>
        <v>60</v>
      </c>
      <c r="B2699" s="189" t="s">
        <v>2640</v>
      </c>
      <c r="C2699" s="99">
        <f t="shared" si="222"/>
        <v>8911417.175999999</v>
      </c>
      <c r="D2699" s="103" t="str">
        <f>IF(ISNUMBER('Форма 1'!U2699),'Форма 1'!$H2699*VLOOKUP('Форма 1'!$F2699,'Придельники с 2022'!$B$4:$X$28,'Форма 1'!U$8),"")</f>
        <v/>
      </c>
      <c r="E2699" s="103" t="str">
        <f>IF(ISNUMBER('Форма 1'!V2699),'Форма 1'!$H2699*VLOOKUP('Форма 1'!$F2699,'Придельники с 2022'!$B$4:$X$28,'Форма 1'!V$8),"")</f>
        <v/>
      </c>
      <c r="F2699" s="103" t="str">
        <f>IF(ISNUMBER('Форма 1'!W2699),'Форма 1'!$H2699*VLOOKUP('Форма 1'!$F2699,'Придельники с 2022'!$B$4:$X$28,'Форма 1'!W$8),"")</f>
        <v/>
      </c>
      <c r="G2699" s="103">
        <f>IF(ISNUMBER('Форма 1'!X2699),'Форма 1'!$H2699*VLOOKUP('Форма 1'!$F2699,'Придельники с 2022'!$B$4:$X$28,'Форма 1'!X$8),"")</f>
        <v>303305.86799999996</v>
      </c>
      <c r="H2699" s="103">
        <f>IF(ISNUMBER('Форма 1'!Y2699),'Форма 1'!$H2699*VLOOKUP('Форма 1'!$F2699,'Придельники с 2022'!$B$4:$X$28,'Форма 1'!Y$8),"")</f>
        <v>935438.61599999992</v>
      </c>
      <c r="I2699" s="103" t="str">
        <f>IF(ISNUMBER('Форма 1'!Z2699),'Форма 1'!$H2699*VLOOKUP('Форма 1'!$F2699,'Придельники с 2022'!$B$4:$X$28,'Форма 1'!Z$8),"")</f>
        <v/>
      </c>
      <c r="J2699" s="103" t="str">
        <f>IF(ISNUMBER('Форма 1'!AA2699),'Форма 1'!$H2699*VLOOKUP('Форма 1'!$F2699,'Придельники с 2022'!$B$4:$X$28,'Форма 1'!AA$8),"")</f>
        <v/>
      </c>
      <c r="K2699" s="90"/>
      <c r="L2699" s="87"/>
      <c r="M2699" s="103">
        <f>IF(ISNUMBER('Форма 1'!AD2699),'Форма 1'!$H2699*VLOOKUP('Форма 1'!$F2699,'Придельники с 2022'!$B$4:$X$28,'Форма 1'!AD$8),"")</f>
        <v>7672672.6919999989</v>
      </c>
      <c r="N2699" s="103" t="str">
        <f>IF(ISBLANK('Форма 1'!$AE2699),"",IF('Форма 1'!$AE2699=1,'Форма 1'!$H2699*VLOOKUP('Форма 1'!$F2699,'Придельники с 2022'!$B$4:$X$28,'Форма 1'!$AE$8,0),IF('Форма 1'!$AE2699=2,'Форма 1'!$H2699*VLOOKUP('Форма 1'!$F2699,'Придельники с 2022'!$B$4:$X$28,13,0),IF('Форма 1'!$AE2699=3,'Форма 1'!$H2699*VLOOKUP('Форма 1'!$F2699,'Придельники с 2022'!$B$4:$X$28,12,0)))))</f>
        <v/>
      </c>
      <c r="O2699" s="103" t="str">
        <f>IF(ISNUMBER('Форма 1'!AF2699),'Форма 1'!$H2699*VLOOKUP('Форма 1'!$F2699,'Придельники с 2022'!$B$4:$X$28,'Форма 1'!AF$8),"")</f>
        <v/>
      </c>
      <c r="P2699" s="87"/>
      <c r="Q2699" s="103" t="str">
        <f>IF(ISNUMBER('Форма 1'!AH2699),'Форма 1'!$H2699*VLOOKUP('Форма 1'!$F2699,'Придельники с 2022'!$B$4:$X$28,'Форма 1'!AH$8),"")</f>
        <v/>
      </c>
      <c r="R2699" s="103" t="str">
        <f>IF(ISNUMBER('Форма 1'!AI2699),'Форма 1'!$H2699*VLOOKUP('Форма 1'!$F2699,'Придельники с 2022'!$B$4:$X$28,'Форма 1'!AI$8),"")</f>
        <v/>
      </c>
      <c r="S2699" s="103" t="str">
        <f>IF(ISNUMBER('Форма 1'!AJ2699),'Форма 1'!$H2699*VLOOKUP('Форма 1'!$F2699,'Придельники с 2022'!$B$4:$X$28,'Форма 1'!AJ$8),"")</f>
        <v/>
      </c>
      <c r="T2699" s="87"/>
    </row>
    <row r="2700" spans="1:20">
      <c r="A2700" s="188">
        <f t="shared" si="223"/>
        <v>61</v>
      </c>
      <c r="B2700" s="189" t="s">
        <v>2641</v>
      </c>
      <c r="C2700" s="99">
        <f t="shared" si="222"/>
        <v>2340141.7319999998</v>
      </c>
      <c r="D2700" s="103" t="str">
        <f>IF(ISNUMBER('Форма 1'!U2700),'Форма 1'!$H2700*VLOOKUP('Форма 1'!$F2700,'Придельники с 2022'!$B$4:$X$28,'Форма 1'!U$8),"")</f>
        <v/>
      </c>
      <c r="E2700" s="103" t="str">
        <f>IF(ISNUMBER('Форма 1'!V2700),'Форма 1'!$H2700*VLOOKUP('Форма 1'!$F2700,'Придельники с 2022'!$B$4:$X$28,'Форма 1'!V$8),"")</f>
        <v/>
      </c>
      <c r="F2700" s="103">
        <f>IF(ISNUMBER('Форма 1'!W2700),'Форма 1'!$H2700*VLOOKUP('Форма 1'!$F2700,'Придельники с 2022'!$B$4:$X$28,'Форма 1'!W$8),"")</f>
        <v>1086275.554</v>
      </c>
      <c r="G2700" s="103">
        <f>IF(ISNUMBER('Форма 1'!X2700),'Форма 1'!$H2700*VLOOKUP('Форма 1'!$F2700,'Придельники с 2022'!$B$4:$X$28,'Форма 1'!X$8),"")</f>
        <v>307008.40600000002</v>
      </c>
      <c r="H2700" s="103">
        <f>IF(ISNUMBER('Форма 1'!Y2700),'Форма 1'!$H2700*VLOOKUP('Форма 1'!$F2700,'Придельники с 2022'!$B$4:$X$28,'Форма 1'!Y$8),"")</f>
        <v>946857.772</v>
      </c>
      <c r="I2700" s="103" t="str">
        <f>IF(ISNUMBER('Форма 1'!Z2700),'Форма 1'!$H2700*VLOOKUP('Форма 1'!$F2700,'Придельники с 2022'!$B$4:$X$28,'Форма 1'!Z$8),"")</f>
        <v/>
      </c>
      <c r="J2700" s="103" t="str">
        <f>IF(ISNUMBER('Форма 1'!AA2700),'Форма 1'!$H2700*VLOOKUP('Форма 1'!$F2700,'Придельники с 2022'!$B$4:$X$28,'Форма 1'!AA$8),"")</f>
        <v/>
      </c>
      <c r="K2700" s="90"/>
      <c r="L2700" s="87"/>
      <c r="M2700" s="103" t="str">
        <f>IF(ISNUMBER('Форма 1'!AD2700),'Форма 1'!$H2700*VLOOKUP('Форма 1'!$F2700,'Придельники с 2022'!$B$4:$X$28,'Форма 1'!AD$8),"")</f>
        <v/>
      </c>
      <c r="N2700" s="103" t="str">
        <f>IF(ISBLANK('Форма 1'!$AE2700),"",IF('Форма 1'!$AE2700=1,'Форма 1'!$H2700*VLOOKUP('Форма 1'!$F2700,'Придельники с 2022'!$B$4:$X$28,'Форма 1'!$AE$8,0),IF('Форма 1'!$AE2700=2,'Форма 1'!$H2700*VLOOKUP('Форма 1'!$F2700,'Придельники с 2022'!$B$4:$X$28,13,0),IF('Форма 1'!$AE2700=3,'Форма 1'!$H2700*VLOOKUP('Форма 1'!$F2700,'Придельники с 2022'!$B$4:$X$28,12,0)))))</f>
        <v/>
      </c>
      <c r="O2700" s="103" t="str">
        <f>IF(ISNUMBER('Форма 1'!AF2700),'Форма 1'!$H2700*VLOOKUP('Форма 1'!$F2700,'Придельники с 2022'!$B$4:$X$28,'Форма 1'!AF$8),"")</f>
        <v/>
      </c>
      <c r="P2700" s="87"/>
      <c r="Q2700" s="103" t="str">
        <f>IF(ISNUMBER('Форма 1'!AH2700),'Форма 1'!$H2700*VLOOKUP('Форма 1'!$F2700,'Придельники с 2022'!$B$4:$X$28,'Форма 1'!AH$8),"")</f>
        <v/>
      </c>
      <c r="R2700" s="103" t="str">
        <f>IF(ISNUMBER('Форма 1'!AI2700),'Форма 1'!$H2700*VLOOKUP('Форма 1'!$F2700,'Придельники с 2022'!$B$4:$X$28,'Форма 1'!AI$8),"")</f>
        <v/>
      </c>
      <c r="S2700" s="103" t="str">
        <f>IF(ISNUMBER('Форма 1'!AJ2700),'Форма 1'!$H2700*VLOOKUP('Форма 1'!$F2700,'Придельники с 2022'!$B$4:$X$28,'Форма 1'!AJ$8),"")</f>
        <v/>
      </c>
      <c r="T2700" s="87"/>
    </row>
    <row r="2701" spans="1:20">
      <c r="A2701" s="188">
        <f t="shared" si="223"/>
        <v>62</v>
      </c>
      <c r="B2701" s="189" t="s">
        <v>2642</v>
      </c>
      <c r="C2701" s="99">
        <f t="shared" si="222"/>
        <v>17877801.399999999</v>
      </c>
      <c r="D2701" s="103" t="str">
        <f>IF(ISNUMBER('Форма 1'!U2701),'Форма 1'!$H2701*VLOOKUP('Форма 1'!$F2701,'Придельники с 2022'!$B$4:$X$28,'Форма 1'!U$8),"")</f>
        <v/>
      </c>
      <c r="E2701" s="103" t="str">
        <f>IF(ISNUMBER('Форма 1'!V2701),'Форма 1'!$H2701*VLOOKUP('Форма 1'!$F2701,'Придельники с 2022'!$B$4:$X$28,'Форма 1'!V$8),"")</f>
        <v/>
      </c>
      <c r="F2701" s="103">
        <f>IF(ISNUMBER('Форма 1'!W2701),'Форма 1'!$H2701*VLOOKUP('Форма 1'!$F2701,'Придельники с 2022'!$B$4:$X$28,'Форма 1'!W$8),"")</f>
        <v>1739965.8639999998</v>
      </c>
      <c r="G2701" s="103">
        <f>IF(ISNUMBER('Форма 1'!X2701),'Форма 1'!$H2701*VLOOKUP('Форма 1'!$F2701,'Придельники с 2022'!$B$4:$X$28,'Форма 1'!X$8),"")</f>
        <v>491757.49599999998</v>
      </c>
      <c r="H2701" s="103">
        <f>IF(ISNUMBER('Форма 1'!Y2701),'Форма 1'!$H2701*VLOOKUP('Форма 1'!$F2701,'Придельники с 2022'!$B$4:$X$28,'Форма 1'!Y$8),"")</f>
        <v>1516650.352</v>
      </c>
      <c r="I2701" s="103" t="str">
        <f>IF(ISNUMBER('Форма 1'!Z2701),'Форма 1'!$H2701*VLOOKUP('Форма 1'!$F2701,'Придельники с 2022'!$B$4:$X$28,'Форма 1'!Z$8),"")</f>
        <v/>
      </c>
      <c r="J2701" s="103" t="str">
        <f>IF(ISNUMBER('Форма 1'!AA2701),'Форма 1'!$H2701*VLOOKUP('Форма 1'!$F2701,'Придельники с 2022'!$B$4:$X$28,'Форма 1'!AA$8),"")</f>
        <v/>
      </c>
      <c r="K2701" s="90"/>
      <c r="L2701" s="87"/>
      <c r="M2701" s="103">
        <f>IF(ISNUMBER('Форма 1'!AD2701),'Форма 1'!$H2701*VLOOKUP('Форма 1'!$F2701,'Придельники с 2022'!$B$4:$X$28,'Форма 1'!AD$8),"")</f>
        <v>12439898.823999999</v>
      </c>
      <c r="N2701" s="103" t="str">
        <f>IF(ISBLANK('Форма 1'!$AE2701),"",IF('Форма 1'!$AE2701=1,'Форма 1'!$H2701*VLOOKUP('Форма 1'!$F2701,'Придельники с 2022'!$B$4:$X$28,'Форма 1'!$AE$8,0),IF('Форма 1'!$AE2701=2,'Форма 1'!$H2701*VLOOKUP('Форма 1'!$F2701,'Придельники с 2022'!$B$4:$X$28,13,0),IF('Форма 1'!$AE2701=3,'Форма 1'!$H2701*VLOOKUP('Форма 1'!$F2701,'Придельники с 2022'!$B$4:$X$28,12,0)))))</f>
        <v/>
      </c>
      <c r="O2701" s="103">
        <f>IF(ISNUMBER('Форма 1'!AF2701),'Форма 1'!$H2701*VLOOKUP('Форма 1'!$F2701,'Придельники с 2022'!$B$4:$X$28,'Форма 1'!AF$8),"")</f>
        <v>1689528.8639999998</v>
      </c>
      <c r="P2701" s="87"/>
      <c r="Q2701" s="103" t="str">
        <f>IF(ISNUMBER('Форма 1'!AH2701),'Форма 1'!$H2701*VLOOKUP('Форма 1'!$F2701,'Придельники с 2022'!$B$4:$X$28,'Форма 1'!AH$8),"")</f>
        <v/>
      </c>
      <c r="R2701" s="103" t="str">
        <f>IF(ISNUMBER('Форма 1'!AI2701),'Форма 1'!$H2701*VLOOKUP('Форма 1'!$F2701,'Придельники с 2022'!$B$4:$X$28,'Форма 1'!AI$8),"")</f>
        <v/>
      </c>
      <c r="S2701" s="103" t="str">
        <f>IF(ISNUMBER('Форма 1'!AJ2701),'Форма 1'!$H2701*VLOOKUP('Форма 1'!$F2701,'Придельники с 2022'!$B$4:$X$28,'Форма 1'!AJ$8),"")</f>
        <v/>
      </c>
      <c r="T2701" s="87"/>
    </row>
    <row r="2702" spans="1:20">
      <c r="A2702" s="188">
        <f t="shared" si="223"/>
        <v>63</v>
      </c>
      <c r="B2702" s="189" t="s">
        <v>2643</v>
      </c>
      <c r="C2702" s="99">
        <f t="shared" si="222"/>
        <v>16898169.365999997</v>
      </c>
      <c r="D2702" s="103" t="str">
        <f>IF(ISNUMBER('Форма 1'!U2702),'Форма 1'!$H2702*VLOOKUP('Форма 1'!$F2702,'Придельники с 2022'!$B$4:$X$28,'Форма 1'!U$8),"")</f>
        <v/>
      </c>
      <c r="E2702" s="103" t="str">
        <f>IF(ISNUMBER('Форма 1'!V2702),'Форма 1'!$H2702*VLOOKUP('Форма 1'!$F2702,'Придельники с 2022'!$B$4:$X$28,'Форма 1'!V$8),"")</f>
        <v/>
      </c>
      <c r="F2702" s="103" t="str">
        <f>IF(ISNUMBER('Форма 1'!W2702),'Форма 1'!$H2702*VLOOKUP('Форма 1'!$F2702,'Придельники с 2022'!$B$4:$X$28,'Форма 1'!W$8),"")</f>
        <v/>
      </c>
      <c r="G2702" s="103">
        <f>IF(ISNUMBER('Форма 1'!X2702),'Форма 1'!$H2702*VLOOKUP('Форма 1'!$F2702,'Придельники с 2022'!$B$4:$X$28,'Форма 1'!X$8),"")</f>
        <v>575140.16299999994</v>
      </c>
      <c r="H2702" s="103">
        <f>IF(ISNUMBER('Форма 1'!Y2702),'Форма 1'!$H2702*VLOOKUP('Форма 1'!$F2702,'Придельники с 2022'!$B$4:$X$28,'Форма 1'!Y$8),"")</f>
        <v>1773814.406</v>
      </c>
      <c r="I2702" s="103" t="str">
        <f>IF(ISNUMBER('Форма 1'!Z2702),'Форма 1'!$H2702*VLOOKUP('Форма 1'!$F2702,'Придельники с 2022'!$B$4:$X$28,'Форма 1'!Z$8),"")</f>
        <v/>
      </c>
      <c r="J2702" s="103" t="str">
        <f>IF(ISNUMBER('Форма 1'!AA2702),'Форма 1'!$H2702*VLOOKUP('Форма 1'!$F2702,'Придельники с 2022'!$B$4:$X$28,'Форма 1'!AA$8),"")</f>
        <v/>
      </c>
      <c r="K2702" s="90"/>
      <c r="L2702" s="87"/>
      <c r="M2702" s="103">
        <f>IF(ISNUMBER('Форма 1'!AD2702),'Форма 1'!$H2702*VLOOKUP('Форма 1'!$F2702,'Придельники с 2022'!$B$4:$X$28,'Форма 1'!AD$8),"")</f>
        <v>14549214.796999998</v>
      </c>
      <c r="N2702" s="103" t="str">
        <f>IF(ISBLANK('Форма 1'!$AE2702),"",IF('Форма 1'!$AE2702=1,'Форма 1'!$H2702*VLOOKUP('Форма 1'!$F2702,'Придельники с 2022'!$B$4:$X$28,'Форма 1'!$AE$8,0),IF('Форма 1'!$AE2702=2,'Форма 1'!$H2702*VLOOKUP('Форма 1'!$F2702,'Придельники с 2022'!$B$4:$X$28,13,0),IF('Форма 1'!$AE2702=3,'Форма 1'!$H2702*VLOOKUP('Форма 1'!$F2702,'Придельники с 2022'!$B$4:$X$28,12,0)))))</f>
        <v/>
      </c>
      <c r="O2702" s="103" t="str">
        <f>IF(ISNUMBER('Форма 1'!AF2702),'Форма 1'!$H2702*VLOOKUP('Форма 1'!$F2702,'Придельники с 2022'!$B$4:$X$28,'Форма 1'!AF$8),"")</f>
        <v/>
      </c>
      <c r="P2702" s="87"/>
      <c r="Q2702" s="103" t="str">
        <f>IF(ISNUMBER('Форма 1'!AH2702),'Форма 1'!$H2702*VLOOKUP('Форма 1'!$F2702,'Придельники с 2022'!$B$4:$X$28,'Форма 1'!AH$8),"")</f>
        <v/>
      </c>
      <c r="R2702" s="103" t="str">
        <f>IF(ISNUMBER('Форма 1'!AI2702),'Форма 1'!$H2702*VLOOKUP('Форма 1'!$F2702,'Придельники с 2022'!$B$4:$X$28,'Форма 1'!AI$8),"")</f>
        <v/>
      </c>
      <c r="S2702" s="103" t="str">
        <f>IF(ISNUMBER('Форма 1'!AJ2702),'Форма 1'!$H2702*VLOOKUP('Форма 1'!$F2702,'Придельники с 2022'!$B$4:$X$28,'Форма 1'!AJ$8),"")</f>
        <v/>
      </c>
      <c r="T2702" s="87"/>
    </row>
    <row r="2703" spans="1:20">
      <c r="A2703" s="188">
        <f t="shared" si="223"/>
        <v>64</v>
      </c>
      <c r="B2703" s="189" t="s">
        <v>2644</v>
      </c>
      <c r="C2703" s="99">
        <f t="shared" si="222"/>
        <v>21153658.524999999</v>
      </c>
      <c r="D2703" s="103" t="str">
        <f>IF(ISNUMBER('Форма 1'!U2703),'Форма 1'!$H2703*VLOOKUP('Форма 1'!$F2703,'Придельники с 2022'!$B$4:$X$28,'Форма 1'!U$8),"")</f>
        <v/>
      </c>
      <c r="E2703" s="103" t="str">
        <f>IF(ISNUMBER('Форма 1'!V2703),'Форма 1'!$H2703*VLOOKUP('Форма 1'!$F2703,'Придельники с 2022'!$B$4:$X$28,'Форма 1'!V$8),"")</f>
        <v/>
      </c>
      <c r="F2703" s="103">
        <f>IF(ISNUMBER('Форма 1'!W2703),'Форма 1'!$H2703*VLOOKUP('Форма 1'!$F2703,'Придельники с 2022'!$B$4:$X$28,'Форма 1'!W$8),"")</f>
        <v>2058790.2789999999</v>
      </c>
      <c r="G2703" s="103">
        <f>IF(ISNUMBER('Форма 1'!X2703),'Форма 1'!$H2703*VLOOKUP('Форма 1'!$F2703,'Придельники с 2022'!$B$4:$X$28,'Форма 1'!X$8),"")</f>
        <v>581865.18099999998</v>
      </c>
      <c r="H2703" s="103">
        <f>IF(ISNUMBER('Форма 1'!Y2703),'Форма 1'!$H2703*VLOOKUP('Форма 1'!$F2703,'Придельники с 2022'!$B$4:$X$28,'Форма 1'!Y$8),"")</f>
        <v>1794555.3219999999</v>
      </c>
      <c r="I2703" s="103" t="str">
        <f>IF(ISNUMBER('Форма 1'!Z2703),'Форма 1'!$H2703*VLOOKUP('Форма 1'!$F2703,'Придельники с 2022'!$B$4:$X$28,'Форма 1'!Z$8),"")</f>
        <v/>
      </c>
      <c r="J2703" s="103" t="str">
        <f>IF(ISNUMBER('Форма 1'!AA2703),'Форма 1'!$H2703*VLOOKUP('Форма 1'!$F2703,'Придельники с 2022'!$B$4:$X$28,'Форма 1'!AA$8),"")</f>
        <v/>
      </c>
      <c r="K2703" s="90"/>
      <c r="L2703" s="87"/>
      <c r="M2703" s="103">
        <f>IF(ISNUMBER('Форма 1'!AD2703),'Форма 1'!$H2703*VLOOKUP('Форма 1'!$F2703,'Придельники с 2022'!$B$4:$X$28,'Форма 1'!AD$8),"")</f>
        <v>14719336.338999998</v>
      </c>
      <c r="N2703" s="103" t="str">
        <f>IF(ISBLANK('Форма 1'!$AE2703),"",IF('Форма 1'!$AE2703=1,'Форма 1'!$H2703*VLOOKUP('Форма 1'!$F2703,'Придельники с 2022'!$B$4:$X$28,'Форма 1'!$AE$8,0),IF('Форма 1'!$AE2703=2,'Форма 1'!$H2703*VLOOKUP('Форма 1'!$F2703,'Придельники с 2022'!$B$4:$X$28,13,0),IF('Форма 1'!$AE2703=3,'Форма 1'!$H2703*VLOOKUP('Форма 1'!$F2703,'Придельники с 2022'!$B$4:$X$28,12,0)))))</f>
        <v/>
      </c>
      <c r="O2703" s="103">
        <f>IF(ISNUMBER('Форма 1'!AF2703),'Форма 1'!$H2703*VLOOKUP('Форма 1'!$F2703,'Придельники с 2022'!$B$4:$X$28,'Форма 1'!AF$8),"")</f>
        <v>1999111.4039999999</v>
      </c>
      <c r="P2703" s="87"/>
      <c r="Q2703" s="103" t="str">
        <f>IF(ISNUMBER('Форма 1'!AH2703),'Форма 1'!$H2703*VLOOKUP('Форма 1'!$F2703,'Придельники с 2022'!$B$4:$X$28,'Форма 1'!AH$8),"")</f>
        <v/>
      </c>
      <c r="R2703" s="103" t="str">
        <f>IF(ISNUMBER('Форма 1'!AI2703),'Форма 1'!$H2703*VLOOKUP('Форма 1'!$F2703,'Придельники с 2022'!$B$4:$X$28,'Форма 1'!AI$8),"")</f>
        <v/>
      </c>
      <c r="S2703" s="103" t="str">
        <f>IF(ISNUMBER('Форма 1'!AJ2703),'Форма 1'!$H2703*VLOOKUP('Форма 1'!$F2703,'Придельники с 2022'!$B$4:$X$28,'Форма 1'!AJ$8),"")</f>
        <v/>
      </c>
      <c r="T2703" s="87"/>
    </row>
    <row r="2704" spans="1:20">
      <c r="A2704" s="188">
        <f t="shared" si="223"/>
        <v>65</v>
      </c>
      <c r="B2704" s="189" t="s">
        <v>2645</v>
      </c>
      <c r="C2704" s="99">
        <f t="shared" si="222"/>
        <v>21705815.574999999</v>
      </c>
      <c r="D2704" s="103" t="str">
        <f>IF(ISNUMBER('Форма 1'!U2704),'Форма 1'!$H2704*VLOOKUP('Форма 1'!$F2704,'Придельники с 2022'!$B$4:$X$28,'Форма 1'!U$8),"")</f>
        <v/>
      </c>
      <c r="E2704" s="103" t="str">
        <f>IF(ISNUMBER('Форма 1'!V2704),'Форма 1'!$H2704*VLOOKUP('Форма 1'!$F2704,'Придельники с 2022'!$B$4:$X$28,'Форма 1'!V$8),"")</f>
        <v/>
      </c>
      <c r="F2704" s="103">
        <f>IF(ISNUMBER('Форма 1'!W2704),'Форма 1'!$H2704*VLOOKUP('Форма 1'!$F2704,'Придельники с 2022'!$B$4:$X$28,'Форма 1'!W$8),"")</f>
        <v>2112529.2369999997</v>
      </c>
      <c r="G2704" s="103">
        <f>IF(ISNUMBER('Форма 1'!X2704),'Форма 1'!$H2704*VLOOKUP('Форма 1'!$F2704,'Придельники с 2022'!$B$4:$X$28,'Форма 1'!X$8),"")</f>
        <v>597053.14300000004</v>
      </c>
      <c r="H2704" s="103">
        <f>IF(ISNUMBER('Форма 1'!Y2704),'Форма 1'!$H2704*VLOOKUP('Форма 1'!$F2704,'Придельники с 2022'!$B$4:$X$28,'Форма 1'!Y$8),"")</f>
        <v>1841397.166</v>
      </c>
      <c r="I2704" s="103" t="str">
        <f>IF(ISNUMBER('Форма 1'!Z2704),'Форма 1'!$H2704*VLOOKUP('Форма 1'!$F2704,'Придельники с 2022'!$B$4:$X$28,'Форма 1'!Z$8),"")</f>
        <v/>
      </c>
      <c r="J2704" s="103" t="str">
        <f>IF(ISNUMBER('Форма 1'!AA2704),'Форма 1'!$H2704*VLOOKUP('Форма 1'!$F2704,'Придельники с 2022'!$B$4:$X$28,'Форма 1'!AA$8),"")</f>
        <v/>
      </c>
      <c r="K2704" s="90"/>
      <c r="L2704" s="87"/>
      <c r="M2704" s="103">
        <f>IF(ISNUMBER('Форма 1'!AD2704),'Форма 1'!$H2704*VLOOKUP('Форма 1'!$F2704,'Придельники с 2022'!$B$4:$X$28,'Форма 1'!AD$8),"")</f>
        <v>15103543.416999999</v>
      </c>
      <c r="N2704" s="103" t="str">
        <f>IF(ISBLANK('Форма 1'!$AE2704),"",IF('Форма 1'!$AE2704=1,'Форма 1'!$H2704*VLOOKUP('Форма 1'!$F2704,'Придельники с 2022'!$B$4:$X$28,'Форма 1'!$AE$8,0),IF('Форма 1'!$AE2704=2,'Форма 1'!$H2704*VLOOKUP('Форма 1'!$F2704,'Придельники с 2022'!$B$4:$X$28,13,0),IF('Форма 1'!$AE2704=3,'Форма 1'!$H2704*VLOOKUP('Форма 1'!$F2704,'Придельники с 2022'!$B$4:$X$28,12,0)))))</f>
        <v/>
      </c>
      <c r="O2704" s="103">
        <f>IF(ISNUMBER('Форма 1'!AF2704),'Форма 1'!$H2704*VLOOKUP('Форма 1'!$F2704,'Придельники с 2022'!$B$4:$X$28,'Форма 1'!AF$8),"")</f>
        <v>2051292.612</v>
      </c>
      <c r="P2704" s="87"/>
      <c r="Q2704" s="103" t="str">
        <f>IF(ISNUMBER('Форма 1'!AH2704),'Форма 1'!$H2704*VLOOKUP('Форма 1'!$F2704,'Придельники с 2022'!$B$4:$X$28,'Форма 1'!AH$8),"")</f>
        <v/>
      </c>
      <c r="R2704" s="103" t="str">
        <f>IF(ISNUMBER('Форма 1'!AI2704),'Форма 1'!$H2704*VLOOKUP('Форма 1'!$F2704,'Придельники с 2022'!$B$4:$X$28,'Форма 1'!AI$8),"")</f>
        <v/>
      </c>
      <c r="S2704" s="103" t="str">
        <f>IF(ISNUMBER('Форма 1'!AJ2704),'Форма 1'!$H2704*VLOOKUP('Форма 1'!$F2704,'Придельники с 2022'!$B$4:$X$28,'Форма 1'!AJ$8),"")</f>
        <v/>
      </c>
      <c r="T2704" s="87"/>
    </row>
    <row r="2705" spans="1:20">
      <c r="A2705" s="188">
        <f t="shared" si="223"/>
        <v>66</v>
      </c>
      <c r="B2705" s="189" t="s">
        <v>2646</v>
      </c>
      <c r="C2705" s="99">
        <f t="shared" si="222"/>
        <v>4108265.4419999998</v>
      </c>
      <c r="D2705" s="103" t="str">
        <f>IF(ISNUMBER('Форма 1'!U2705),'Форма 1'!$H2705*VLOOKUP('Форма 1'!$F2705,'Придельники с 2022'!$B$4:$X$28,'Форма 1'!U$8),"")</f>
        <v/>
      </c>
      <c r="E2705" s="103" t="str">
        <f>IF(ISNUMBER('Форма 1'!V2705),'Форма 1'!$H2705*VLOOKUP('Форма 1'!$F2705,'Придельники с 2022'!$B$4:$X$28,'Форма 1'!V$8),"")</f>
        <v/>
      </c>
      <c r="F2705" s="103" t="str">
        <f>IF(ISNUMBER('Форма 1'!W2705),'Форма 1'!$H2705*VLOOKUP('Форма 1'!$F2705,'Придельники с 2022'!$B$4:$X$28,'Форма 1'!W$8),"")</f>
        <v/>
      </c>
      <c r="G2705" s="103">
        <f>IF(ISNUMBER('Форма 1'!X2705),'Форма 1'!$H2705*VLOOKUP('Форма 1'!$F2705,'Придельники с 2022'!$B$4:$X$28,'Форма 1'!X$8),"")</f>
        <v>139827.481</v>
      </c>
      <c r="H2705" s="103">
        <f>IF(ISNUMBER('Форма 1'!Y2705),'Форма 1'!$H2705*VLOOKUP('Форма 1'!$F2705,'Придельники с 2022'!$B$4:$X$28,'Форма 1'!Y$8),"")</f>
        <v>431247.92200000002</v>
      </c>
      <c r="I2705" s="103" t="str">
        <f>IF(ISNUMBER('Форма 1'!Z2705),'Форма 1'!$H2705*VLOOKUP('Форма 1'!$F2705,'Придельники с 2022'!$B$4:$X$28,'Форма 1'!Z$8),"")</f>
        <v/>
      </c>
      <c r="J2705" s="103" t="str">
        <f>IF(ISNUMBER('Форма 1'!AA2705),'Форма 1'!$H2705*VLOOKUP('Форма 1'!$F2705,'Придельники с 2022'!$B$4:$X$28,'Форма 1'!AA$8),"")</f>
        <v/>
      </c>
      <c r="K2705" s="90"/>
      <c r="L2705" s="87"/>
      <c r="M2705" s="103">
        <f>IF(ISNUMBER('Форма 1'!AD2705),'Форма 1'!$H2705*VLOOKUP('Форма 1'!$F2705,'Придельники с 2022'!$B$4:$X$28,'Форма 1'!AD$8),"")</f>
        <v>3537190.0389999999</v>
      </c>
      <c r="N2705" s="103" t="str">
        <f>IF(ISBLANK('Форма 1'!$AE2705),"",IF('Форма 1'!$AE2705=1,'Форма 1'!$H2705*VLOOKUP('Форма 1'!$F2705,'Придельники с 2022'!$B$4:$X$28,'Форма 1'!$AE$8,0),IF('Форма 1'!$AE2705=2,'Форма 1'!$H2705*VLOOKUP('Форма 1'!$F2705,'Придельники с 2022'!$B$4:$X$28,13,0),IF('Форма 1'!$AE2705=3,'Форма 1'!$H2705*VLOOKUP('Форма 1'!$F2705,'Придельники с 2022'!$B$4:$X$28,12,0)))))</f>
        <v/>
      </c>
      <c r="O2705" s="103" t="str">
        <f>IF(ISNUMBER('Форма 1'!AF2705),'Форма 1'!$H2705*VLOOKUP('Форма 1'!$F2705,'Придельники с 2022'!$B$4:$X$28,'Форма 1'!AF$8),"")</f>
        <v/>
      </c>
      <c r="P2705" s="87"/>
      <c r="Q2705" s="103" t="str">
        <f>IF(ISNUMBER('Форма 1'!AH2705),'Форма 1'!$H2705*VLOOKUP('Форма 1'!$F2705,'Придельники с 2022'!$B$4:$X$28,'Форма 1'!AH$8),"")</f>
        <v/>
      </c>
      <c r="R2705" s="103" t="str">
        <f>IF(ISNUMBER('Форма 1'!AI2705),'Форма 1'!$H2705*VLOOKUP('Форма 1'!$F2705,'Придельники с 2022'!$B$4:$X$28,'Форма 1'!AI$8),"")</f>
        <v/>
      </c>
      <c r="S2705" s="103" t="str">
        <f>IF(ISNUMBER('Форма 1'!AJ2705),'Форма 1'!$H2705*VLOOKUP('Форма 1'!$F2705,'Придельники с 2022'!$B$4:$X$28,'Форма 1'!AJ$8),"")</f>
        <v/>
      </c>
      <c r="T2705" s="87"/>
    </row>
    <row r="2706" spans="1:20">
      <c r="A2706" s="188">
        <f t="shared" si="223"/>
        <v>67</v>
      </c>
      <c r="B2706" s="189" t="s">
        <v>2647</v>
      </c>
      <c r="C2706" s="99">
        <f t="shared" si="222"/>
        <v>9046842.3000000007</v>
      </c>
      <c r="D2706" s="103" t="str">
        <f>IF(ISNUMBER('Форма 1'!U2706),'Форма 1'!$H2706*VLOOKUP('Форма 1'!$F2706,'Придельники с 2022'!$B$4:$X$28,'Форма 1'!U$8),"")</f>
        <v/>
      </c>
      <c r="E2706" s="103" t="str">
        <f>IF(ISNUMBER('Форма 1'!V2706),'Форма 1'!$H2706*VLOOKUP('Форма 1'!$F2706,'Придельники с 2022'!$B$4:$X$28,'Форма 1'!V$8),"")</f>
        <v/>
      </c>
      <c r="F2706" s="103" t="str">
        <f>IF(ISNUMBER('Форма 1'!W2706),'Форма 1'!$H2706*VLOOKUP('Форма 1'!$F2706,'Придельники с 2022'!$B$4:$X$28,'Форма 1'!W$8),"")</f>
        <v/>
      </c>
      <c r="G2706" s="103">
        <f>IF(ISNUMBER('Форма 1'!X2706),'Форма 1'!$H2706*VLOOKUP('Форма 1'!$F2706,'Придельники с 2022'!$B$4:$X$28,'Форма 1'!X$8),"")</f>
        <v>307915.15000000002</v>
      </c>
      <c r="H2706" s="103">
        <f>IF(ISNUMBER('Форма 1'!Y2706),'Форма 1'!$H2706*VLOOKUP('Форма 1'!$F2706,'Придельники с 2022'!$B$4:$X$28,'Форма 1'!Y$8),"")</f>
        <v>949654.3</v>
      </c>
      <c r="I2706" s="103" t="str">
        <f>IF(ISNUMBER('Форма 1'!Z2706),'Форма 1'!$H2706*VLOOKUP('Форма 1'!$F2706,'Придельники с 2022'!$B$4:$X$28,'Форма 1'!Z$8),"")</f>
        <v/>
      </c>
      <c r="J2706" s="103" t="str">
        <f>IF(ISNUMBER('Форма 1'!AA2706),'Форма 1'!$H2706*VLOOKUP('Форма 1'!$F2706,'Придельники с 2022'!$B$4:$X$28,'Форма 1'!AA$8),"")</f>
        <v/>
      </c>
      <c r="K2706" s="90"/>
      <c r="L2706" s="87"/>
      <c r="M2706" s="103">
        <f>IF(ISNUMBER('Форма 1'!AD2706),'Форма 1'!$H2706*VLOOKUP('Форма 1'!$F2706,'Придельники с 2022'!$B$4:$X$28,'Форма 1'!AD$8),"")</f>
        <v>7789272.8499999996</v>
      </c>
      <c r="N2706" s="103" t="str">
        <f>IF(ISBLANK('Форма 1'!$AE2706),"",IF('Форма 1'!$AE2706=1,'Форма 1'!$H2706*VLOOKUP('Форма 1'!$F2706,'Придельники с 2022'!$B$4:$X$28,'Форма 1'!$AE$8,0),IF('Форма 1'!$AE2706=2,'Форма 1'!$H2706*VLOOKUP('Форма 1'!$F2706,'Придельники с 2022'!$B$4:$X$28,13,0),IF('Форма 1'!$AE2706=3,'Форма 1'!$H2706*VLOOKUP('Форма 1'!$F2706,'Придельники с 2022'!$B$4:$X$28,12,0)))))</f>
        <v/>
      </c>
      <c r="O2706" s="103" t="str">
        <f>IF(ISNUMBER('Форма 1'!AF2706),'Форма 1'!$H2706*VLOOKUP('Форма 1'!$F2706,'Придельники с 2022'!$B$4:$X$28,'Форма 1'!AF$8),"")</f>
        <v/>
      </c>
      <c r="P2706" s="87"/>
      <c r="Q2706" s="103" t="str">
        <f>IF(ISNUMBER('Форма 1'!AH2706),'Форма 1'!$H2706*VLOOKUP('Форма 1'!$F2706,'Придельники с 2022'!$B$4:$X$28,'Форма 1'!AH$8),"")</f>
        <v/>
      </c>
      <c r="R2706" s="103" t="str">
        <f>IF(ISNUMBER('Форма 1'!AI2706),'Форма 1'!$H2706*VLOOKUP('Форма 1'!$F2706,'Придельники с 2022'!$B$4:$X$28,'Форма 1'!AI$8),"")</f>
        <v/>
      </c>
      <c r="S2706" s="103" t="str">
        <f>IF(ISNUMBER('Форма 1'!AJ2706),'Форма 1'!$H2706*VLOOKUP('Форма 1'!$F2706,'Придельники с 2022'!$B$4:$X$28,'Форма 1'!AJ$8),"")</f>
        <v/>
      </c>
      <c r="T2706" s="87"/>
    </row>
    <row r="2707" spans="1:20">
      <c r="A2707" s="188">
        <f t="shared" si="223"/>
        <v>68</v>
      </c>
      <c r="B2707" s="189" t="s">
        <v>2648</v>
      </c>
      <c r="C2707" s="99">
        <f t="shared" si="222"/>
        <v>2418498.88</v>
      </c>
      <c r="D2707" s="103" t="str">
        <f>IF(ISNUMBER('Форма 1'!U2707),'Форма 1'!$H2707*VLOOKUP('Форма 1'!$F2707,'Придельники с 2022'!$B$4:$X$28,'Форма 1'!U$8),"")</f>
        <v/>
      </c>
      <c r="E2707" s="103" t="str">
        <f>IF(ISNUMBER('Форма 1'!V2707),'Форма 1'!$H2707*VLOOKUP('Форма 1'!$F2707,'Придельники с 2022'!$B$4:$X$28,'Форма 1'!V$8),"")</f>
        <v/>
      </c>
      <c r="F2707" s="103" t="str">
        <f>IF(ISNUMBER('Форма 1'!W2707),'Форма 1'!$H2707*VLOOKUP('Форма 1'!$F2707,'Придельники с 2022'!$B$4:$X$28,'Форма 1'!W$8),"")</f>
        <v/>
      </c>
      <c r="G2707" s="103">
        <f>IF(ISNUMBER('Форма 1'!X2707),'Форма 1'!$H2707*VLOOKUP('Форма 1'!$F2707,'Придельники с 2022'!$B$4:$X$28,'Форма 1'!X$8),"")</f>
        <v>665414.68000000005</v>
      </c>
      <c r="H2707" s="103">
        <f>IF(ISNUMBER('Форма 1'!Y2707),'Форма 1'!$H2707*VLOOKUP('Форма 1'!$F2707,'Придельники с 2022'!$B$4:$X$28,'Форма 1'!Y$8),"")</f>
        <v>1753084.2</v>
      </c>
      <c r="I2707" s="103" t="str">
        <f>IF(ISNUMBER('Форма 1'!Z2707),'Форма 1'!$H2707*VLOOKUP('Форма 1'!$F2707,'Придельники с 2022'!$B$4:$X$28,'Форма 1'!Z$8),"")</f>
        <v/>
      </c>
      <c r="J2707" s="103" t="str">
        <f>IF(ISNUMBER('Форма 1'!AA2707),'Форма 1'!$H2707*VLOOKUP('Форма 1'!$F2707,'Придельники с 2022'!$B$4:$X$28,'Форма 1'!AA$8),"")</f>
        <v/>
      </c>
      <c r="K2707" s="90"/>
      <c r="L2707" s="87"/>
      <c r="M2707" s="103" t="str">
        <f>IF(ISNUMBER('Форма 1'!AD2707),'Форма 1'!$H2707*VLOOKUP('Форма 1'!$F2707,'Придельники с 2022'!$B$4:$X$28,'Форма 1'!AD$8),"")</f>
        <v/>
      </c>
      <c r="N2707" s="103" t="str">
        <f>IF(ISBLANK('Форма 1'!$AE2707),"",IF('Форма 1'!$AE2707=1,'Форма 1'!$H2707*VLOOKUP('Форма 1'!$F2707,'Придельники с 2022'!$B$4:$X$28,'Форма 1'!$AE$8,0),IF('Форма 1'!$AE2707=2,'Форма 1'!$H2707*VLOOKUP('Форма 1'!$F2707,'Придельники с 2022'!$B$4:$X$28,13,0),IF('Форма 1'!$AE2707=3,'Форма 1'!$H2707*VLOOKUP('Форма 1'!$F2707,'Придельники с 2022'!$B$4:$X$28,12,0)))))</f>
        <v/>
      </c>
      <c r="O2707" s="103" t="str">
        <f>IF(ISNUMBER('Форма 1'!AF2707),'Форма 1'!$H2707*VLOOKUP('Форма 1'!$F2707,'Придельники с 2022'!$B$4:$X$28,'Форма 1'!AF$8),"")</f>
        <v/>
      </c>
      <c r="P2707" s="87"/>
      <c r="Q2707" s="103" t="str">
        <f>IF(ISNUMBER('Форма 1'!AH2707),'Форма 1'!$H2707*VLOOKUP('Форма 1'!$F2707,'Придельники с 2022'!$B$4:$X$28,'Форма 1'!AH$8),"")</f>
        <v/>
      </c>
      <c r="R2707" s="103" t="str">
        <f>IF(ISNUMBER('Форма 1'!AI2707),'Форма 1'!$H2707*VLOOKUP('Форма 1'!$F2707,'Придельники с 2022'!$B$4:$X$28,'Форма 1'!AI$8),"")</f>
        <v/>
      </c>
      <c r="S2707" s="103" t="str">
        <f>IF(ISNUMBER('Форма 1'!AJ2707),'Форма 1'!$H2707*VLOOKUP('Форма 1'!$F2707,'Придельники с 2022'!$B$4:$X$28,'Форма 1'!AJ$8),"")</f>
        <v/>
      </c>
      <c r="T2707" s="87"/>
    </row>
    <row r="2708" spans="1:20">
      <c r="A2708" s="188">
        <f t="shared" si="223"/>
        <v>69</v>
      </c>
      <c r="B2708" s="189" t="s">
        <v>2649</v>
      </c>
      <c r="C2708" s="99">
        <f t="shared" si="222"/>
        <v>2476160.96</v>
      </c>
      <c r="D2708" s="103" t="str">
        <f>IF(ISNUMBER('Форма 1'!U2708),'Форма 1'!$H2708*VLOOKUP('Форма 1'!$F2708,'Придельники с 2022'!$B$4:$X$28,'Форма 1'!U$8),"")</f>
        <v/>
      </c>
      <c r="E2708" s="103" t="str">
        <f>IF(ISNUMBER('Форма 1'!V2708),'Форма 1'!$H2708*VLOOKUP('Форма 1'!$F2708,'Придельники с 2022'!$B$4:$X$28,'Форма 1'!V$8),"")</f>
        <v/>
      </c>
      <c r="F2708" s="103" t="str">
        <f>IF(ISNUMBER('Форма 1'!W2708),'Форма 1'!$H2708*VLOOKUP('Форма 1'!$F2708,'Придельники с 2022'!$B$4:$X$28,'Форма 1'!W$8),"")</f>
        <v/>
      </c>
      <c r="G2708" s="103">
        <f>IF(ISNUMBER('Форма 1'!X2708),'Форма 1'!$H2708*VLOOKUP('Форма 1'!$F2708,'Придельники с 2022'!$B$4:$X$28,'Форма 1'!X$8),"")</f>
        <v>681279.56</v>
      </c>
      <c r="H2708" s="103">
        <f>IF(ISNUMBER('Форма 1'!Y2708),'Форма 1'!$H2708*VLOOKUP('Форма 1'!$F2708,'Придельники с 2022'!$B$4:$X$28,'Форма 1'!Y$8),"")</f>
        <v>1794881.4</v>
      </c>
      <c r="I2708" s="103" t="str">
        <f>IF(ISNUMBER('Форма 1'!Z2708),'Форма 1'!$H2708*VLOOKUP('Форма 1'!$F2708,'Придельники с 2022'!$B$4:$X$28,'Форма 1'!Z$8),"")</f>
        <v/>
      </c>
      <c r="J2708" s="103" t="str">
        <f>IF(ISNUMBER('Форма 1'!AA2708),'Форма 1'!$H2708*VLOOKUP('Форма 1'!$F2708,'Придельники с 2022'!$B$4:$X$28,'Форма 1'!AA$8),"")</f>
        <v/>
      </c>
      <c r="K2708" s="90"/>
      <c r="L2708" s="87"/>
      <c r="M2708" s="103" t="str">
        <f>IF(ISNUMBER('Форма 1'!AD2708),'Форма 1'!$H2708*VLOOKUP('Форма 1'!$F2708,'Придельники с 2022'!$B$4:$X$28,'Форма 1'!AD$8),"")</f>
        <v/>
      </c>
      <c r="N2708" s="103" t="str">
        <f>IF(ISBLANK('Форма 1'!$AE2708),"",IF('Форма 1'!$AE2708=1,'Форма 1'!$H2708*VLOOKUP('Форма 1'!$F2708,'Придельники с 2022'!$B$4:$X$28,'Форма 1'!$AE$8,0),IF('Форма 1'!$AE2708=2,'Форма 1'!$H2708*VLOOKUP('Форма 1'!$F2708,'Придельники с 2022'!$B$4:$X$28,13,0),IF('Форма 1'!$AE2708=3,'Форма 1'!$H2708*VLOOKUP('Форма 1'!$F2708,'Придельники с 2022'!$B$4:$X$28,12,0)))))</f>
        <v/>
      </c>
      <c r="O2708" s="103" t="str">
        <f>IF(ISNUMBER('Форма 1'!AF2708),'Форма 1'!$H2708*VLOOKUP('Форма 1'!$F2708,'Придельники с 2022'!$B$4:$X$28,'Форма 1'!AF$8),"")</f>
        <v/>
      </c>
      <c r="P2708" s="87"/>
      <c r="Q2708" s="103" t="str">
        <f>IF(ISNUMBER('Форма 1'!AH2708),'Форма 1'!$H2708*VLOOKUP('Форма 1'!$F2708,'Придельники с 2022'!$B$4:$X$28,'Форма 1'!AH$8),"")</f>
        <v/>
      </c>
      <c r="R2708" s="103" t="str">
        <f>IF(ISNUMBER('Форма 1'!AI2708),'Форма 1'!$H2708*VLOOKUP('Форма 1'!$F2708,'Придельники с 2022'!$B$4:$X$28,'Форма 1'!AI$8),"")</f>
        <v/>
      </c>
      <c r="S2708" s="103" t="str">
        <f>IF(ISNUMBER('Форма 1'!AJ2708),'Форма 1'!$H2708*VLOOKUP('Форма 1'!$F2708,'Придельники с 2022'!$B$4:$X$28,'Форма 1'!AJ$8),"")</f>
        <v/>
      </c>
      <c r="T2708" s="87"/>
    </row>
    <row r="2709" spans="1:20">
      <c r="A2709" s="188">
        <f t="shared" si="223"/>
        <v>70</v>
      </c>
      <c r="B2709" s="189" t="s">
        <v>2650</v>
      </c>
      <c r="C2709" s="99">
        <f t="shared" si="222"/>
        <v>1681003.2399999998</v>
      </c>
      <c r="D2709" s="103" t="str">
        <f>IF(ISNUMBER('Форма 1'!U2709),'Форма 1'!$H2709*VLOOKUP('Форма 1'!$F2709,'Придельники с 2022'!$B$4:$X$28,'Форма 1'!U$8),"")</f>
        <v/>
      </c>
      <c r="E2709" s="103" t="str">
        <f>IF(ISNUMBER('Форма 1'!V2709),'Форма 1'!$H2709*VLOOKUP('Форма 1'!$F2709,'Придельники с 2022'!$B$4:$X$28,'Форма 1'!V$8),"")</f>
        <v/>
      </c>
      <c r="F2709" s="103" t="str">
        <f>IF(ISNUMBER('Форма 1'!W2709),'Форма 1'!$H2709*VLOOKUP('Форма 1'!$F2709,'Придельники с 2022'!$B$4:$X$28,'Форма 1'!W$8),"")</f>
        <v/>
      </c>
      <c r="G2709" s="103">
        <f>IF(ISNUMBER('Форма 1'!X2709),'Форма 1'!$H2709*VLOOKUP('Форма 1'!$F2709,'Придельники с 2022'!$B$4:$X$28,'Форма 1'!X$8),"")</f>
        <v>462503.51500000001</v>
      </c>
      <c r="H2709" s="103">
        <f>IF(ISNUMBER('Форма 1'!Y2709),'Форма 1'!$H2709*VLOOKUP('Форма 1'!$F2709,'Придельники с 2022'!$B$4:$X$28,'Форма 1'!Y$8),"")</f>
        <v>1218499.7249999999</v>
      </c>
      <c r="I2709" s="103" t="str">
        <f>IF(ISNUMBER('Форма 1'!Z2709),'Форма 1'!$H2709*VLOOKUP('Форма 1'!$F2709,'Придельники с 2022'!$B$4:$X$28,'Форма 1'!Z$8),"")</f>
        <v/>
      </c>
      <c r="J2709" s="103" t="str">
        <f>IF(ISNUMBER('Форма 1'!AA2709),'Форма 1'!$H2709*VLOOKUP('Форма 1'!$F2709,'Придельники с 2022'!$B$4:$X$28,'Форма 1'!AA$8),"")</f>
        <v/>
      </c>
      <c r="K2709" s="90"/>
      <c r="L2709" s="87"/>
      <c r="M2709" s="103" t="str">
        <f>IF(ISNUMBER('Форма 1'!AD2709),'Форма 1'!$H2709*VLOOKUP('Форма 1'!$F2709,'Придельники с 2022'!$B$4:$X$28,'Форма 1'!AD$8),"")</f>
        <v/>
      </c>
      <c r="N2709" s="103" t="str">
        <f>IF(ISBLANK('Форма 1'!$AE2709),"",IF('Форма 1'!$AE2709=1,'Форма 1'!$H2709*VLOOKUP('Форма 1'!$F2709,'Придельники с 2022'!$B$4:$X$28,'Форма 1'!$AE$8,0),IF('Форма 1'!$AE2709=2,'Форма 1'!$H2709*VLOOKUP('Форма 1'!$F2709,'Придельники с 2022'!$B$4:$X$28,13,0),IF('Форма 1'!$AE2709=3,'Форма 1'!$H2709*VLOOKUP('Форма 1'!$F2709,'Придельники с 2022'!$B$4:$X$28,12,0)))))</f>
        <v/>
      </c>
      <c r="O2709" s="103" t="str">
        <f>IF(ISNUMBER('Форма 1'!AF2709),'Форма 1'!$H2709*VLOOKUP('Форма 1'!$F2709,'Придельники с 2022'!$B$4:$X$28,'Форма 1'!AF$8),"")</f>
        <v/>
      </c>
      <c r="P2709" s="87"/>
      <c r="Q2709" s="103" t="str">
        <f>IF(ISNUMBER('Форма 1'!AH2709),'Форма 1'!$H2709*VLOOKUP('Форма 1'!$F2709,'Придельники с 2022'!$B$4:$X$28,'Форма 1'!AH$8),"")</f>
        <v/>
      </c>
      <c r="R2709" s="103" t="str">
        <f>IF(ISNUMBER('Форма 1'!AI2709),'Форма 1'!$H2709*VLOOKUP('Форма 1'!$F2709,'Придельники с 2022'!$B$4:$X$28,'Форма 1'!AI$8),"")</f>
        <v/>
      </c>
      <c r="S2709" s="103" t="str">
        <f>IF(ISNUMBER('Форма 1'!AJ2709),'Форма 1'!$H2709*VLOOKUP('Форма 1'!$F2709,'Придельники с 2022'!$B$4:$X$28,'Форма 1'!AJ$8),"")</f>
        <v/>
      </c>
      <c r="T2709" s="87"/>
    </row>
    <row r="2710" spans="1:20">
      <c r="A2710" s="188">
        <f t="shared" si="223"/>
        <v>71</v>
      </c>
      <c r="B2710" s="189" t="s">
        <v>2651</v>
      </c>
      <c r="C2710" s="99">
        <f t="shared" si="222"/>
        <v>8363601.120000001</v>
      </c>
      <c r="D2710" s="103">
        <f>IF(ISNUMBER('Форма 1'!U2710),'Форма 1'!$H2710*VLOOKUP('Форма 1'!$F2710,'Придельники с 2022'!$B$4:$X$28,'Форма 1'!U$8),"")</f>
        <v>556645.44000000006</v>
      </c>
      <c r="E2710" s="103">
        <f>IF(ISNUMBER('Форма 1'!V2710),'Форма 1'!$H2710*VLOOKUP('Форма 1'!$F2710,'Придельники с 2022'!$B$4:$X$28,'Форма 1'!V$8),"")</f>
        <v>6316890.2400000002</v>
      </c>
      <c r="F2710" s="103">
        <f>IF(ISNUMBER('Форма 1'!W2710),'Форма 1'!$H2710*VLOOKUP('Форма 1'!$F2710,'Придельники с 2022'!$B$4:$X$28,'Форма 1'!W$8),"")</f>
        <v>1005266.08</v>
      </c>
      <c r="G2710" s="103" t="str">
        <f>IF(ISNUMBER('Форма 1'!X2710),'Форма 1'!$H2710*VLOOKUP('Форма 1'!$F2710,'Придельники с 2022'!$B$4:$X$28,'Форма 1'!X$8),"")</f>
        <v/>
      </c>
      <c r="H2710" s="103" t="str">
        <f>IF(ISNUMBER('Форма 1'!Y2710),'Форма 1'!$H2710*VLOOKUP('Форма 1'!$F2710,'Придельники с 2022'!$B$4:$X$28,'Форма 1'!Y$8),"")</f>
        <v/>
      </c>
      <c r="I2710" s="103">
        <f>IF(ISNUMBER('Форма 1'!Z2710),'Форма 1'!$H2710*VLOOKUP('Форма 1'!$F2710,'Придельники с 2022'!$B$4:$X$28,'Форма 1'!Z$8),"")</f>
        <v>484799.36</v>
      </c>
      <c r="J2710" s="103" t="str">
        <f>IF(ISNUMBER('Форма 1'!AA2710),'Форма 1'!$H2710*VLOOKUP('Форма 1'!$F2710,'Придельники с 2022'!$B$4:$X$28,'Форма 1'!AA$8),"")</f>
        <v/>
      </c>
      <c r="K2710" s="90"/>
      <c r="L2710" s="87"/>
      <c r="M2710" s="103" t="str">
        <f>IF(ISNUMBER('Форма 1'!AD2710),'Форма 1'!$H2710*VLOOKUP('Форма 1'!$F2710,'Придельники с 2022'!$B$4:$X$28,'Форма 1'!AD$8),"")</f>
        <v/>
      </c>
      <c r="N2710" s="103" t="str">
        <f>IF(ISBLANK('Форма 1'!$AE2710),"",IF('Форма 1'!$AE2710=1,'Форма 1'!$H2710*VLOOKUP('Форма 1'!$F2710,'Придельники с 2022'!$B$4:$X$28,'Форма 1'!$AE$8,0),IF('Форма 1'!$AE2710=2,'Форма 1'!$H2710*VLOOKUP('Форма 1'!$F2710,'Придельники с 2022'!$B$4:$X$28,13,0),IF('Форма 1'!$AE2710=3,'Форма 1'!$H2710*VLOOKUP('Форма 1'!$F2710,'Придельники с 2022'!$B$4:$X$28,12,0)))))</f>
        <v/>
      </c>
      <c r="O2710" s="103" t="str">
        <f>IF(ISNUMBER('Форма 1'!AF2710),'Форма 1'!$H2710*VLOOKUP('Форма 1'!$F2710,'Придельники с 2022'!$B$4:$X$28,'Форма 1'!AF$8),"")</f>
        <v/>
      </c>
      <c r="P2710" s="87"/>
      <c r="Q2710" s="103" t="str">
        <f>IF(ISNUMBER('Форма 1'!AH2710),'Форма 1'!$H2710*VLOOKUP('Форма 1'!$F2710,'Придельники с 2022'!$B$4:$X$28,'Форма 1'!AH$8),"")</f>
        <v/>
      </c>
      <c r="R2710" s="103" t="str">
        <f>IF(ISNUMBER('Форма 1'!AI2710),'Форма 1'!$H2710*VLOOKUP('Форма 1'!$F2710,'Придельники с 2022'!$B$4:$X$28,'Форма 1'!AI$8),"")</f>
        <v/>
      </c>
      <c r="S2710" s="103" t="str">
        <f>IF(ISNUMBER('Форма 1'!AJ2710),'Форма 1'!$H2710*VLOOKUP('Форма 1'!$F2710,'Придельники с 2022'!$B$4:$X$28,'Форма 1'!AJ$8),"")</f>
        <v/>
      </c>
      <c r="T2710" s="87"/>
    </row>
    <row r="2711" spans="1:20">
      <c r="A2711" s="188">
        <f t="shared" si="223"/>
        <v>72</v>
      </c>
      <c r="B2711" s="189" t="s">
        <v>2652</v>
      </c>
      <c r="C2711" s="99">
        <f t="shared" si="222"/>
        <v>6957015.3287999993</v>
      </c>
      <c r="D2711" s="103" t="str">
        <f>IF(ISNUMBER('Форма 1'!U2711),'Форма 1'!$H2711*VLOOKUP('Форма 1'!$F2711,'Придельники с 2022'!$B$4:$X$28,'Форма 1'!U$8),"")</f>
        <v/>
      </c>
      <c r="E2711" s="103" t="str">
        <f>IF(ISNUMBER('Форма 1'!V2711),'Форма 1'!$H2711*VLOOKUP('Форма 1'!$F2711,'Придельники с 2022'!$B$4:$X$28,'Форма 1'!V$8),"")</f>
        <v/>
      </c>
      <c r="F2711" s="103" t="str">
        <f>IF(ISNUMBER('Форма 1'!W2711),'Форма 1'!$H2711*VLOOKUP('Форма 1'!$F2711,'Придельники с 2022'!$B$4:$X$28,'Форма 1'!W$8),"")</f>
        <v/>
      </c>
      <c r="G2711" s="103" t="str">
        <f>IF(ISNUMBER('Форма 1'!X2711),'Форма 1'!$H2711*VLOOKUP('Форма 1'!$F2711,'Придельники с 2022'!$B$4:$X$28,'Форма 1'!X$8),"")</f>
        <v/>
      </c>
      <c r="H2711" s="103" t="str">
        <f>IF(ISNUMBER('Форма 1'!Y2711),'Форма 1'!$H2711*VLOOKUP('Форма 1'!$F2711,'Придельники с 2022'!$B$4:$X$28,'Форма 1'!Y$8),"")</f>
        <v/>
      </c>
      <c r="I2711" s="103" t="str">
        <f>IF(ISNUMBER('Форма 1'!Z2711),'Форма 1'!$H2711*VLOOKUP('Форма 1'!$F2711,'Придельники с 2022'!$B$4:$X$28,'Форма 1'!Z$8),"")</f>
        <v/>
      </c>
      <c r="J2711" s="103" t="str">
        <f>IF(ISNUMBER('Форма 1'!AA2711),'Форма 1'!$H2711*VLOOKUP('Форма 1'!$F2711,'Придельники с 2022'!$B$4:$X$28,'Форма 1'!AA$8),"")</f>
        <v/>
      </c>
      <c r="K2711" s="90"/>
      <c r="L2711" s="87"/>
      <c r="M2711" s="103">
        <f>IF(ISNUMBER('Форма 1'!AD2711),'Форма 1'!$H2711*VLOOKUP('Форма 1'!$F2711,'Придельники с 2022'!$B$4:$X$28,'Форма 1'!AD$8),"")</f>
        <v>6957015.3287999993</v>
      </c>
      <c r="N2711" s="103" t="str">
        <f>IF(ISBLANK('Форма 1'!$AE2711),"",IF('Форма 1'!$AE2711=1,'Форма 1'!$H2711*VLOOKUP('Форма 1'!$F2711,'Придельники с 2022'!$B$4:$X$28,'Форма 1'!$AE$8,0),IF('Форма 1'!$AE2711=2,'Форма 1'!$H2711*VLOOKUP('Форма 1'!$F2711,'Придельники с 2022'!$B$4:$X$28,13,0),IF('Форма 1'!$AE2711=3,'Форма 1'!$H2711*VLOOKUP('Форма 1'!$F2711,'Придельники с 2022'!$B$4:$X$28,12,0)))))</f>
        <v/>
      </c>
      <c r="O2711" s="103" t="str">
        <f>IF(ISNUMBER('Форма 1'!AF2711),'Форма 1'!$H2711*VLOOKUP('Форма 1'!$F2711,'Придельники с 2022'!$B$4:$X$28,'Форма 1'!AF$8),"")</f>
        <v/>
      </c>
      <c r="P2711" s="87"/>
      <c r="Q2711" s="103" t="str">
        <f>IF(ISNUMBER('Форма 1'!AH2711),'Форма 1'!$H2711*VLOOKUP('Форма 1'!$F2711,'Придельники с 2022'!$B$4:$X$28,'Форма 1'!AH$8),"")</f>
        <v/>
      </c>
      <c r="R2711" s="103" t="str">
        <f>IF(ISNUMBER('Форма 1'!AI2711),'Форма 1'!$H2711*VLOOKUP('Форма 1'!$F2711,'Придельники с 2022'!$B$4:$X$28,'Форма 1'!AI$8),"")</f>
        <v/>
      </c>
      <c r="S2711" s="103" t="str">
        <f>IF(ISNUMBER('Форма 1'!AJ2711),'Форма 1'!$H2711*VLOOKUP('Форма 1'!$F2711,'Придельники с 2022'!$B$4:$X$28,'Форма 1'!AJ$8),"")</f>
        <v/>
      </c>
      <c r="T2711" s="87"/>
    </row>
    <row r="2712" spans="1:20">
      <c r="A2712" s="188">
        <f t="shared" si="223"/>
        <v>73</v>
      </c>
      <c r="B2712" s="189" t="s">
        <v>2653</v>
      </c>
      <c r="C2712" s="99">
        <f t="shared" si="222"/>
        <v>27638128.254000001</v>
      </c>
      <c r="D2712" s="103">
        <f>IF(ISNUMBER('Форма 1'!U2712),'Форма 1'!$H2712*VLOOKUP('Форма 1'!$F2712,'Придельники с 2022'!$B$4:$X$28,'Форма 1'!U$8),"")</f>
        <v>1106332.8119999999</v>
      </c>
      <c r="E2712" s="103">
        <f>IF(ISNUMBER('Форма 1'!V2712),'Форма 1'!$H2712*VLOOKUP('Форма 1'!$F2712,'Придельники с 2022'!$B$4:$X$28,'Форма 1'!V$8),"")</f>
        <v>12554819.352</v>
      </c>
      <c r="F2712" s="103">
        <f>IF(ISNUMBER('Форма 1'!W2712),'Форма 1'!$H2712*VLOOKUP('Форма 1'!$F2712,'Придельники с 2022'!$B$4:$X$28,'Форма 1'!W$8),"")</f>
        <v>1997966.3339999998</v>
      </c>
      <c r="G2712" s="103">
        <f>IF(ISNUMBER('Форма 1'!X2712),'Форма 1'!$H2712*VLOOKUP('Форма 1'!$F2712,'Придельники с 2022'!$B$4:$X$28,'Форма 1'!X$8),"")</f>
        <v>564674.826</v>
      </c>
      <c r="H2712" s="103">
        <f>IF(ISNUMBER('Форма 1'!Y2712),'Форма 1'!$H2712*VLOOKUP('Форма 1'!$F2712,'Придельники с 2022'!$B$4:$X$28,'Форма 1'!Y$8),"")</f>
        <v>1741537.8119999999</v>
      </c>
      <c r="I2712" s="103">
        <f>IF(ISNUMBER('Форма 1'!Z2712),'Форма 1'!$H2712*VLOOKUP('Форма 1'!$F2712,'Придельники с 2022'!$B$4:$X$28,'Форма 1'!Z$8),"")</f>
        <v>963538.72799999989</v>
      </c>
      <c r="J2712" s="103" t="str">
        <f>IF(ISNUMBER('Форма 1'!AA2712),'Форма 1'!$H2712*VLOOKUP('Форма 1'!$F2712,'Придельники с 2022'!$B$4:$X$28,'Форма 1'!AA$8),"")</f>
        <v/>
      </c>
      <c r="K2712" s="90"/>
      <c r="L2712" s="87"/>
      <c r="M2712" s="103" t="str">
        <f>IF(ISNUMBER('Форма 1'!AD2712),'Форма 1'!$H2712*VLOOKUP('Форма 1'!$F2712,'Придельники с 2022'!$B$4:$X$28,'Форма 1'!AD$8),"")</f>
        <v/>
      </c>
      <c r="N2712" s="103">
        <f>IF(ISBLANK('Форма 1'!$AE2712),"",IF('Форма 1'!$AE2712=1,'Форма 1'!$H2712*VLOOKUP('Форма 1'!$F2712,'Придельники с 2022'!$B$4:$X$28,'Форма 1'!$AE$8,0),IF('Форма 1'!$AE2712=2,'Форма 1'!$H2712*VLOOKUP('Форма 1'!$F2712,'Придельники с 2022'!$B$4:$X$28,13,0),IF('Форма 1'!$AE2712=3,'Форма 1'!$H2712*VLOOKUP('Форма 1'!$F2712,'Придельники с 2022'!$B$4:$X$28,12,0)))))</f>
        <v>8709258.3899999987</v>
      </c>
      <c r="O2712" s="103" t="str">
        <f>IF(ISNUMBER('Форма 1'!AF2712),'Форма 1'!$H2712*VLOOKUP('Форма 1'!$F2712,'Придельники с 2022'!$B$4:$X$28,'Форма 1'!AF$8),"")</f>
        <v/>
      </c>
      <c r="P2712" s="87"/>
      <c r="Q2712" s="103" t="str">
        <f>IF(ISNUMBER('Форма 1'!AH2712),'Форма 1'!$H2712*VLOOKUP('Форма 1'!$F2712,'Придельники с 2022'!$B$4:$X$28,'Форма 1'!AH$8),"")</f>
        <v/>
      </c>
      <c r="R2712" s="103" t="str">
        <f>IF(ISNUMBER('Форма 1'!AI2712),'Форма 1'!$H2712*VLOOKUP('Форма 1'!$F2712,'Придельники с 2022'!$B$4:$X$28,'Форма 1'!AI$8),"")</f>
        <v/>
      </c>
      <c r="S2712" s="103" t="str">
        <f>IF(ISNUMBER('Форма 1'!AJ2712),'Форма 1'!$H2712*VLOOKUP('Форма 1'!$F2712,'Придельники с 2022'!$B$4:$X$28,'Форма 1'!AJ$8),"")</f>
        <v/>
      </c>
      <c r="T2712" s="87"/>
    </row>
    <row r="2713" spans="1:20">
      <c r="A2713" s="188">
        <f t="shared" si="223"/>
        <v>74</v>
      </c>
      <c r="B2713" s="189" t="s">
        <v>2654</v>
      </c>
      <c r="C2713" s="99">
        <f t="shared" si="222"/>
        <v>10356462.031999998</v>
      </c>
      <c r="D2713" s="103" t="str">
        <f>IF(ISNUMBER('Форма 1'!U2713),'Форма 1'!$H2713*VLOOKUP('Форма 1'!$F2713,'Придельники с 2022'!$B$4:$X$28,'Форма 1'!U$8),"")</f>
        <v/>
      </c>
      <c r="E2713" s="103" t="str">
        <f>IF(ISNUMBER('Форма 1'!V2713),'Форма 1'!$H2713*VLOOKUP('Форма 1'!$F2713,'Придельники с 2022'!$B$4:$X$28,'Форма 1'!V$8),"")</f>
        <v/>
      </c>
      <c r="F2713" s="103" t="str">
        <f>IF(ISNUMBER('Форма 1'!W2713),'Форма 1'!$H2713*VLOOKUP('Форма 1'!$F2713,'Придельники с 2022'!$B$4:$X$28,'Форма 1'!W$8),"")</f>
        <v/>
      </c>
      <c r="G2713" s="103" t="str">
        <f>IF(ISNUMBER('Форма 1'!X2713),'Форма 1'!$H2713*VLOOKUP('Форма 1'!$F2713,'Придельники с 2022'!$B$4:$X$28,'Форма 1'!X$8),"")</f>
        <v/>
      </c>
      <c r="H2713" s="103" t="str">
        <f>IF(ISNUMBER('Форма 1'!Y2713),'Форма 1'!$H2713*VLOOKUP('Форма 1'!$F2713,'Придельники с 2022'!$B$4:$X$28,'Форма 1'!Y$8),"")</f>
        <v/>
      </c>
      <c r="I2713" s="103" t="str">
        <f>IF(ISNUMBER('Форма 1'!Z2713),'Форма 1'!$H2713*VLOOKUP('Форма 1'!$F2713,'Придельники с 2022'!$B$4:$X$28,'Форма 1'!Z$8),"")</f>
        <v/>
      </c>
      <c r="J2713" s="103" t="str">
        <f>IF(ISNUMBER('Форма 1'!AA2713),'Форма 1'!$H2713*VLOOKUP('Форма 1'!$F2713,'Придельники с 2022'!$B$4:$X$28,'Форма 1'!AA$8),"")</f>
        <v/>
      </c>
      <c r="K2713" s="90"/>
      <c r="L2713" s="87"/>
      <c r="M2713" s="103" t="str">
        <f>IF(ISNUMBER('Форма 1'!AD2713),'Форма 1'!$H2713*VLOOKUP('Форма 1'!$F2713,'Придельники с 2022'!$B$4:$X$28,'Форма 1'!AD$8),"")</f>
        <v/>
      </c>
      <c r="N2713" s="103">
        <f>IF(ISBLANK('Форма 1'!$AE2713),"",IF('Форма 1'!$AE2713=1,'Форма 1'!$H2713*VLOOKUP('Форма 1'!$F2713,'Придельники с 2022'!$B$4:$X$28,'Форма 1'!$AE$8,0),IF('Форма 1'!$AE2713=2,'Форма 1'!$H2713*VLOOKUP('Форма 1'!$F2713,'Придельники с 2022'!$B$4:$X$28,13,0),IF('Форма 1'!$AE2713=3,'Форма 1'!$H2713*VLOOKUP('Форма 1'!$F2713,'Придельники с 2022'!$B$4:$X$28,12,0)))))</f>
        <v>10356462.031999998</v>
      </c>
      <c r="O2713" s="103" t="str">
        <f>IF(ISNUMBER('Форма 1'!AF2713),'Форма 1'!$H2713*VLOOKUP('Форма 1'!$F2713,'Придельники с 2022'!$B$4:$X$28,'Форма 1'!AF$8),"")</f>
        <v/>
      </c>
      <c r="P2713" s="87"/>
      <c r="Q2713" s="103" t="str">
        <f>IF(ISNUMBER('Форма 1'!AH2713),'Форма 1'!$H2713*VLOOKUP('Форма 1'!$F2713,'Придельники с 2022'!$B$4:$X$28,'Форма 1'!AH$8),"")</f>
        <v/>
      </c>
      <c r="R2713" s="103" t="str">
        <f>IF(ISNUMBER('Форма 1'!AI2713),'Форма 1'!$H2713*VLOOKUP('Форма 1'!$F2713,'Придельники с 2022'!$B$4:$X$28,'Форма 1'!AI$8),"")</f>
        <v/>
      </c>
      <c r="S2713" s="103" t="str">
        <f>IF(ISNUMBER('Форма 1'!AJ2713),'Форма 1'!$H2713*VLOOKUP('Форма 1'!$F2713,'Придельники с 2022'!$B$4:$X$28,'Форма 1'!AJ$8),"")</f>
        <v/>
      </c>
      <c r="T2713" s="87"/>
    </row>
    <row r="2714" spans="1:20">
      <c r="A2714" s="188">
        <f t="shared" si="223"/>
        <v>75</v>
      </c>
      <c r="B2714" s="189" t="s">
        <v>2655</v>
      </c>
      <c r="C2714" s="99">
        <f t="shared" si="222"/>
        <v>5411674.2050000001</v>
      </c>
      <c r="D2714" s="103" t="str">
        <f>IF(ISNUMBER('Форма 1'!U2714),'Форма 1'!$H2714*VLOOKUP('Форма 1'!$F2714,'Придельники с 2022'!$B$4:$X$28,'Форма 1'!U$8),"")</f>
        <v/>
      </c>
      <c r="E2714" s="103" t="str">
        <f>IF(ISNUMBER('Форма 1'!V2714),'Форма 1'!$H2714*VLOOKUP('Форма 1'!$F2714,'Придельники с 2022'!$B$4:$X$28,'Форма 1'!V$8),"")</f>
        <v/>
      </c>
      <c r="F2714" s="103" t="str">
        <f>IF(ISNUMBER('Форма 1'!W2714),'Форма 1'!$H2714*VLOOKUP('Форма 1'!$F2714,'Придельники с 2022'!$B$4:$X$28,'Форма 1'!W$8),"")</f>
        <v/>
      </c>
      <c r="G2714" s="103" t="str">
        <f>IF(ISNUMBER('Форма 1'!X2714),'Форма 1'!$H2714*VLOOKUP('Форма 1'!$F2714,'Придельники с 2022'!$B$4:$X$28,'Форма 1'!X$8),"")</f>
        <v/>
      </c>
      <c r="H2714" s="103" t="str">
        <f>IF(ISNUMBER('Форма 1'!Y2714),'Форма 1'!$H2714*VLOOKUP('Форма 1'!$F2714,'Придельники с 2022'!$B$4:$X$28,'Форма 1'!Y$8),"")</f>
        <v/>
      </c>
      <c r="I2714" s="103" t="str">
        <f>IF(ISNUMBER('Форма 1'!Z2714),'Форма 1'!$H2714*VLOOKUP('Форма 1'!$F2714,'Придельники с 2022'!$B$4:$X$28,'Форма 1'!Z$8),"")</f>
        <v/>
      </c>
      <c r="J2714" s="103" t="str">
        <f>IF(ISNUMBER('Форма 1'!AA2714),'Форма 1'!$H2714*VLOOKUP('Форма 1'!$F2714,'Придельники с 2022'!$B$4:$X$28,'Форма 1'!AA$8),"")</f>
        <v/>
      </c>
      <c r="K2714" s="90"/>
      <c r="L2714" s="87"/>
      <c r="M2714" s="103" t="str">
        <f>IF(ISNUMBER('Форма 1'!AD2714),'Форма 1'!$H2714*VLOOKUP('Форма 1'!$F2714,'Придельники с 2022'!$B$4:$X$28,'Форма 1'!AD$8),"")</f>
        <v/>
      </c>
      <c r="N2714" s="103">
        <f>IF(ISBLANK('Форма 1'!$AE2714),"",IF('Форма 1'!$AE2714=1,'Форма 1'!$H2714*VLOOKUP('Форма 1'!$F2714,'Придельники с 2022'!$B$4:$X$28,'Форма 1'!$AE$8,0),IF('Форма 1'!$AE2714=2,'Форма 1'!$H2714*VLOOKUP('Форма 1'!$F2714,'Придельники с 2022'!$B$4:$X$28,13,0),IF('Форма 1'!$AE2714=3,'Форма 1'!$H2714*VLOOKUP('Форма 1'!$F2714,'Придельники с 2022'!$B$4:$X$28,12,0)))))</f>
        <v>5411674.2050000001</v>
      </c>
      <c r="O2714" s="103" t="str">
        <f>IF(ISNUMBER('Форма 1'!AF2714),'Форма 1'!$H2714*VLOOKUP('Форма 1'!$F2714,'Придельники с 2022'!$B$4:$X$28,'Форма 1'!AF$8),"")</f>
        <v/>
      </c>
      <c r="P2714" s="87"/>
      <c r="Q2714" s="103" t="str">
        <f>IF(ISNUMBER('Форма 1'!AH2714),'Форма 1'!$H2714*VLOOKUP('Форма 1'!$F2714,'Придельники с 2022'!$B$4:$X$28,'Форма 1'!AH$8),"")</f>
        <v/>
      </c>
      <c r="R2714" s="103" t="str">
        <f>IF(ISNUMBER('Форма 1'!AI2714),'Форма 1'!$H2714*VLOOKUP('Форма 1'!$F2714,'Придельники с 2022'!$B$4:$X$28,'Форма 1'!AI$8),"")</f>
        <v/>
      </c>
      <c r="S2714" s="103" t="str">
        <f>IF(ISNUMBER('Форма 1'!AJ2714),'Форма 1'!$H2714*VLOOKUP('Форма 1'!$F2714,'Придельники с 2022'!$B$4:$X$28,'Форма 1'!AJ$8),"")</f>
        <v/>
      </c>
      <c r="T2714" s="87"/>
    </row>
    <row r="2715" spans="1:20">
      <c r="A2715" s="188">
        <f t="shared" si="223"/>
        <v>76</v>
      </c>
      <c r="B2715" s="189" t="s">
        <v>2656</v>
      </c>
      <c r="C2715" s="99">
        <f t="shared" si="222"/>
        <v>10722639.031999998</v>
      </c>
      <c r="D2715" s="103" t="str">
        <f>IF(ISNUMBER('Форма 1'!U2715),'Форма 1'!$H2715*VLOOKUP('Форма 1'!$F2715,'Придельники с 2022'!$B$4:$X$28,'Форма 1'!U$8),"")</f>
        <v/>
      </c>
      <c r="E2715" s="103" t="str">
        <f>IF(ISNUMBER('Форма 1'!V2715),'Форма 1'!$H2715*VLOOKUP('Форма 1'!$F2715,'Придельники с 2022'!$B$4:$X$28,'Форма 1'!V$8),"")</f>
        <v/>
      </c>
      <c r="F2715" s="103" t="str">
        <f>IF(ISNUMBER('Форма 1'!W2715),'Форма 1'!$H2715*VLOOKUP('Форма 1'!$F2715,'Придельники с 2022'!$B$4:$X$28,'Форма 1'!W$8),"")</f>
        <v/>
      </c>
      <c r="G2715" s="103" t="str">
        <f>IF(ISNUMBER('Форма 1'!X2715),'Форма 1'!$H2715*VLOOKUP('Форма 1'!$F2715,'Придельники с 2022'!$B$4:$X$28,'Форма 1'!X$8),"")</f>
        <v/>
      </c>
      <c r="H2715" s="103" t="str">
        <f>IF(ISNUMBER('Форма 1'!Y2715),'Форма 1'!$H2715*VLOOKUP('Форма 1'!$F2715,'Придельники с 2022'!$B$4:$X$28,'Форма 1'!Y$8),"")</f>
        <v/>
      </c>
      <c r="I2715" s="103" t="str">
        <f>IF(ISNUMBER('Форма 1'!Z2715),'Форма 1'!$H2715*VLOOKUP('Форма 1'!$F2715,'Придельники с 2022'!$B$4:$X$28,'Форма 1'!Z$8),"")</f>
        <v/>
      </c>
      <c r="J2715" s="103" t="str">
        <f>IF(ISNUMBER('Форма 1'!AA2715),'Форма 1'!$H2715*VLOOKUP('Форма 1'!$F2715,'Придельники с 2022'!$B$4:$X$28,'Форма 1'!AA$8),"")</f>
        <v/>
      </c>
      <c r="K2715" s="90"/>
      <c r="L2715" s="87"/>
      <c r="M2715" s="103" t="str">
        <f>IF(ISNUMBER('Форма 1'!AD2715),'Форма 1'!$H2715*VLOOKUP('Форма 1'!$F2715,'Придельники с 2022'!$B$4:$X$28,'Форма 1'!AD$8),"")</f>
        <v/>
      </c>
      <c r="N2715" s="103">
        <f>IF(ISBLANK('Форма 1'!$AE2715),"",IF('Форма 1'!$AE2715=1,'Форма 1'!$H2715*VLOOKUP('Форма 1'!$F2715,'Придельники с 2022'!$B$4:$X$28,'Форма 1'!$AE$8,0),IF('Форма 1'!$AE2715=2,'Форма 1'!$H2715*VLOOKUP('Форма 1'!$F2715,'Придельники с 2022'!$B$4:$X$28,13,0),IF('Форма 1'!$AE2715=3,'Форма 1'!$H2715*VLOOKUP('Форма 1'!$F2715,'Придельники с 2022'!$B$4:$X$28,12,0)))))</f>
        <v>10722639.031999998</v>
      </c>
      <c r="O2715" s="103" t="str">
        <f>IF(ISNUMBER('Форма 1'!AF2715),'Форма 1'!$H2715*VLOOKUP('Форма 1'!$F2715,'Придельники с 2022'!$B$4:$X$28,'Форма 1'!AF$8),"")</f>
        <v/>
      </c>
      <c r="P2715" s="87"/>
      <c r="Q2715" s="103" t="str">
        <f>IF(ISNUMBER('Форма 1'!AH2715),'Форма 1'!$H2715*VLOOKUP('Форма 1'!$F2715,'Придельники с 2022'!$B$4:$X$28,'Форма 1'!AH$8),"")</f>
        <v/>
      </c>
      <c r="R2715" s="103" t="str">
        <f>IF(ISNUMBER('Форма 1'!AI2715),'Форма 1'!$H2715*VLOOKUP('Форма 1'!$F2715,'Придельники с 2022'!$B$4:$X$28,'Форма 1'!AI$8),"")</f>
        <v/>
      </c>
      <c r="S2715" s="103" t="str">
        <f>IF(ISNUMBER('Форма 1'!AJ2715),'Форма 1'!$H2715*VLOOKUP('Форма 1'!$F2715,'Придельники с 2022'!$B$4:$X$28,'Форма 1'!AJ$8),"")</f>
        <v/>
      </c>
      <c r="T2715" s="87"/>
    </row>
    <row r="2716" spans="1:20">
      <c r="A2716" s="188">
        <f t="shared" si="223"/>
        <v>77</v>
      </c>
      <c r="B2716" s="189" t="s">
        <v>2657</v>
      </c>
      <c r="C2716" s="99">
        <f t="shared" si="222"/>
        <v>39137791.476000004</v>
      </c>
      <c r="D2716" s="103">
        <f>IF(ISNUMBER('Форма 1'!U2716),'Форма 1'!$H2716*VLOOKUP('Форма 1'!$F2716,'Придельники с 2022'!$B$4:$X$28,'Форма 1'!U$8),"")</f>
        <v>1303675.4640000002</v>
      </c>
      <c r="E2716" s="103">
        <f>IF(ISNUMBER('Форма 1'!V2716),'Форма 1'!$H2716*VLOOKUP('Форма 1'!$F2716,'Придельники с 2022'!$B$4:$X$28,'Форма 1'!V$8),"")</f>
        <v>14794291.344000002</v>
      </c>
      <c r="F2716" s="103">
        <f>IF(ISNUMBER('Форма 1'!W2716),'Форма 1'!$H2716*VLOOKUP('Форма 1'!$F2716,'Придельники с 2022'!$B$4:$X$28,'Форма 1'!W$8),"")</f>
        <v>2354354.548</v>
      </c>
      <c r="G2716" s="103">
        <f>IF(ISNUMBER('Форма 1'!X2716),'Форма 1'!$H2716*VLOOKUP('Форма 1'!$F2716,'Придельники с 2022'!$B$4:$X$28,'Форма 1'!X$8),"")</f>
        <v>665398.97200000007</v>
      </c>
      <c r="H2716" s="103">
        <f>IF(ISNUMBER('Форма 1'!Y2716),'Форма 1'!$H2716*VLOOKUP('Форма 1'!$F2716,'Придельники с 2022'!$B$4:$X$28,'Форма 1'!Y$8),"")</f>
        <v>2052185.4640000002</v>
      </c>
      <c r="I2716" s="103">
        <f>IF(ISNUMBER('Форма 1'!Z2716),'Форма 1'!$H2716*VLOOKUP('Форма 1'!$F2716,'Придельники с 2022'!$B$4:$X$28,'Форма 1'!Z$8),"")</f>
        <v>1135410.416</v>
      </c>
      <c r="J2716" s="103" t="str">
        <f>IF(ISNUMBER('Форма 1'!AA2716),'Форма 1'!$H2716*VLOOKUP('Форма 1'!$F2716,'Придельники с 2022'!$B$4:$X$28,'Форма 1'!AA$8),"")</f>
        <v/>
      </c>
      <c r="K2716" s="90"/>
      <c r="L2716" s="87"/>
      <c r="M2716" s="103">
        <f>IF(ISNUMBER('Форма 1'!AD2716),'Форма 1'!$H2716*VLOOKUP('Форма 1'!$F2716,'Придельники с 2022'!$B$4:$X$28,'Форма 1'!AD$8),"")</f>
        <v>16832475.267999999</v>
      </c>
      <c r="N2716" s="103" t="str">
        <f>IF(ISBLANK('Форма 1'!$AE2716),"",IF('Форма 1'!$AE2716=1,'Форма 1'!$H2716*VLOOKUP('Форма 1'!$F2716,'Придельники с 2022'!$B$4:$X$28,'Форма 1'!$AE$8,0),IF('Форма 1'!$AE2716=2,'Форма 1'!$H2716*VLOOKUP('Форма 1'!$F2716,'Придельники с 2022'!$B$4:$X$28,13,0),IF('Форма 1'!$AE2716=3,'Форма 1'!$H2716*VLOOKUP('Форма 1'!$F2716,'Придельники с 2022'!$B$4:$X$28,12,0)))))</f>
        <v/>
      </c>
      <c r="O2716" s="103" t="str">
        <f>IF(ISNUMBER('Форма 1'!AF2716),'Форма 1'!$H2716*VLOOKUP('Форма 1'!$F2716,'Придельники с 2022'!$B$4:$X$28,'Форма 1'!AF$8),"")</f>
        <v/>
      </c>
      <c r="P2716" s="87"/>
      <c r="Q2716" s="103" t="str">
        <f>IF(ISNUMBER('Форма 1'!AH2716),'Форма 1'!$H2716*VLOOKUP('Форма 1'!$F2716,'Придельники с 2022'!$B$4:$X$28,'Форма 1'!AH$8),"")</f>
        <v/>
      </c>
      <c r="R2716" s="103" t="str">
        <f>IF(ISNUMBER('Форма 1'!AI2716),'Форма 1'!$H2716*VLOOKUP('Форма 1'!$F2716,'Придельники с 2022'!$B$4:$X$28,'Форма 1'!AI$8),"")</f>
        <v/>
      </c>
      <c r="S2716" s="103" t="str">
        <f>IF(ISNUMBER('Форма 1'!AJ2716),'Форма 1'!$H2716*VLOOKUP('Форма 1'!$F2716,'Придельники с 2022'!$B$4:$X$28,'Форма 1'!AJ$8),"")</f>
        <v/>
      </c>
      <c r="T2716" s="87"/>
    </row>
    <row r="2717" spans="1:20">
      <c r="A2717" s="188">
        <f t="shared" si="223"/>
        <v>78</v>
      </c>
      <c r="B2717" s="189" t="s">
        <v>2658</v>
      </c>
      <c r="C2717" s="99">
        <f t="shared" si="222"/>
        <v>8945828.4779999983</v>
      </c>
      <c r="D2717" s="103" t="str">
        <f>IF(ISNUMBER('Форма 1'!U2717),'Форма 1'!$H2717*VLOOKUP('Форма 1'!$F2717,'Придельники с 2022'!$B$4:$X$28,'Форма 1'!U$8),"")</f>
        <v/>
      </c>
      <c r="E2717" s="103" t="str">
        <f>IF(ISNUMBER('Форма 1'!V2717),'Форма 1'!$H2717*VLOOKUP('Форма 1'!$F2717,'Придельники с 2022'!$B$4:$X$28,'Форма 1'!V$8),"")</f>
        <v/>
      </c>
      <c r="F2717" s="103" t="str">
        <f>IF(ISNUMBER('Форма 1'!W2717),'Форма 1'!$H2717*VLOOKUP('Форма 1'!$F2717,'Придельники с 2022'!$B$4:$X$28,'Форма 1'!W$8),"")</f>
        <v/>
      </c>
      <c r="G2717" s="103">
        <f>IF(ISNUMBER('Форма 1'!X2717),'Форма 1'!$H2717*VLOOKUP('Форма 1'!$F2717,'Придельники с 2022'!$B$4:$X$28,'Форма 1'!X$8),"")</f>
        <v>304477.07899999997</v>
      </c>
      <c r="H2717" s="103">
        <f>IF(ISNUMBER('Форма 1'!Y2717),'Форма 1'!$H2717*VLOOKUP('Форма 1'!$F2717,'Придельники с 2022'!$B$4:$X$28,'Форма 1'!Y$8),"")</f>
        <v>939050.79799999995</v>
      </c>
      <c r="I2717" s="103" t="str">
        <f>IF(ISNUMBER('Форма 1'!Z2717),'Форма 1'!$H2717*VLOOKUP('Форма 1'!$F2717,'Придельники с 2022'!$B$4:$X$28,'Форма 1'!Z$8),"")</f>
        <v/>
      </c>
      <c r="J2717" s="103" t="str">
        <f>IF(ISNUMBER('Форма 1'!AA2717),'Форма 1'!$H2717*VLOOKUP('Форма 1'!$F2717,'Придельники с 2022'!$B$4:$X$28,'Форма 1'!AA$8),"")</f>
        <v/>
      </c>
      <c r="K2717" s="90"/>
      <c r="L2717" s="87"/>
      <c r="M2717" s="103">
        <f>IF(ISNUMBER('Форма 1'!AD2717),'Форма 1'!$H2717*VLOOKUP('Форма 1'!$F2717,'Придельники с 2022'!$B$4:$X$28,'Форма 1'!AD$8),"")</f>
        <v>7702300.6009999989</v>
      </c>
      <c r="N2717" s="103" t="str">
        <f>IF(ISBLANK('Форма 1'!$AE2717),"",IF('Форма 1'!$AE2717=1,'Форма 1'!$H2717*VLOOKUP('Форма 1'!$F2717,'Придельники с 2022'!$B$4:$X$28,'Форма 1'!$AE$8,0),IF('Форма 1'!$AE2717=2,'Форма 1'!$H2717*VLOOKUP('Форма 1'!$F2717,'Придельники с 2022'!$B$4:$X$28,13,0),IF('Форма 1'!$AE2717=3,'Форма 1'!$H2717*VLOOKUP('Форма 1'!$F2717,'Придельники с 2022'!$B$4:$X$28,12,0)))))</f>
        <v/>
      </c>
      <c r="O2717" s="103" t="str">
        <f>IF(ISNUMBER('Форма 1'!AF2717),'Форма 1'!$H2717*VLOOKUP('Форма 1'!$F2717,'Придельники с 2022'!$B$4:$X$28,'Форма 1'!AF$8),"")</f>
        <v/>
      </c>
      <c r="P2717" s="87"/>
      <c r="Q2717" s="103" t="str">
        <f>IF(ISNUMBER('Форма 1'!AH2717),'Форма 1'!$H2717*VLOOKUP('Форма 1'!$F2717,'Придельники с 2022'!$B$4:$X$28,'Форма 1'!AH$8),"")</f>
        <v/>
      </c>
      <c r="R2717" s="103" t="str">
        <f>IF(ISNUMBER('Форма 1'!AI2717),'Форма 1'!$H2717*VLOOKUP('Форма 1'!$F2717,'Придельники с 2022'!$B$4:$X$28,'Форма 1'!AI$8),"")</f>
        <v/>
      </c>
      <c r="S2717" s="103" t="str">
        <f>IF(ISNUMBER('Форма 1'!AJ2717),'Форма 1'!$H2717*VLOOKUP('Форма 1'!$F2717,'Придельники с 2022'!$B$4:$X$28,'Форма 1'!AJ$8),"")</f>
        <v/>
      </c>
      <c r="T2717" s="87"/>
    </row>
    <row r="2718" spans="1:20">
      <c r="A2718" s="188">
        <f t="shared" si="223"/>
        <v>79</v>
      </c>
      <c r="B2718" s="189" t="s">
        <v>2659</v>
      </c>
      <c r="C2718" s="99">
        <f t="shared" si="222"/>
        <v>7545559.4049999993</v>
      </c>
      <c r="D2718" s="103" t="str">
        <f>IF(ISNUMBER('Форма 1'!U2718),'Форма 1'!$H2718*VLOOKUP('Форма 1'!$F2718,'Придельники с 2022'!$B$4:$X$28,'Форма 1'!U$8),"")</f>
        <v/>
      </c>
      <c r="E2718" s="103" t="str">
        <f>IF(ISNUMBER('Форма 1'!V2718),'Форма 1'!$H2718*VLOOKUP('Форма 1'!$F2718,'Придельники с 2022'!$B$4:$X$28,'Форма 1'!V$8),"")</f>
        <v/>
      </c>
      <c r="F2718" s="103" t="str">
        <f>IF(ISNUMBER('Форма 1'!W2718),'Форма 1'!$H2718*VLOOKUP('Форма 1'!$F2718,'Придельники с 2022'!$B$4:$X$28,'Форма 1'!W$8),"")</f>
        <v/>
      </c>
      <c r="G2718" s="103" t="str">
        <f>IF(ISNUMBER('Форма 1'!X2718),'Форма 1'!$H2718*VLOOKUP('Форма 1'!$F2718,'Придельники с 2022'!$B$4:$X$28,'Форма 1'!X$8),"")</f>
        <v/>
      </c>
      <c r="H2718" s="103" t="str">
        <f>IF(ISNUMBER('Форма 1'!Y2718),'Форма 1'!$H2718*VLOOKUP('Форма 1'!$F2718,'Придельники с 2022'!$B$4:$X$28,'Форма 1'!Y$8),"")</f>
        <v/>
      </c>
      <c r="I2718" s="103" t="str">
        <f>IF(ISNUMBER('Форма 1'!Z2718),'Форма 1'!$H2718*VLOOKUP('Форма 1'!$F2718,'Придельники с 2022'!$B$4:$X$28,'Форма 1'!Z$8),"")</f>
        <v/>
      </c>
      <c r="J2718" s="103" t="str">
        <f>IF(ISNUMBER('Форма 1'!AA2718),'Форма 1'!$H2718*VLOOKUP('Форма 1'!$F2718,'Придельники с 2022'!$B$4:$X$28,'Форма 1'!AA$8),"")</f>
        <v/>
      </c>
      <c r="K2718" s="90"/>
      <c r="L2718" s="87"/>
      <c r="M2718" s="103">
        <f>IF(ISNUMBER('Форма 1'!AD2718),'Форма 1'!$H2718*VLOOKUP('Форма 1'!$F2718,'Придельники с 2022'!$B$4:$X$28,'Форма 1'!AD$8),"")</f>
        <v>7545559.4049999993</v>
      </c>
      <c r="N2718" s="103" t="str">
        <f>IF(ISBLANK('Форма 1'!$AE2718),"",IF('Форма 1'!$AE2718=1,'Форма 1'!$H2718*VLOOKUP('Форма 1'!$F2718,'Придельники с 2022'!$B$4:$X$28,'Форма 1'!$AE$8,0),IF('Форма 1'!$AE2718=2,'Форма 1'!$H2718*VLOOKUP('Форма 1'!$F2718,'Придельники с 2022'!$B$4:$X$28,13,0),IF('Форма 1'!$AE2718=3,'Форма 1'!$H2718*VLOOKUP('Форма 1'!$F2718,'Придельники с 2022'!$B$4:$X$28,12,0)))))</f>
        <v/>
      </c>
      <c r="O2718" s="103" t="str">
        <f>IF(ISNUMBER('Форма 1'!AF2718),'Форма 1'!$H2718*VLOOKUP('Форма 1'!$F2718,'Придельники с 2022'!$B$4:$X$28,'Форма 1'!AF$8),"")</f>
        <v/>
      </c>
      <c r="P2718" s="87"/>
      <c r="Q2718" s="103" t="str">
        <f>IF(ISNUMBER('Форма 1'!AH2718),'Форма 1'!$H2718*VLOOKUP('Форма 1'!$F2718,'Придельники с 2022'!$B$4:$X$28,'Форма 1'!AH$8),"")</f>
        <v/>
      </c>
      <c r="R2718" s="103" t="str">
        <f>IF(ISNUMBER('Форма 1'!AI2718),'Форма 1'!$H2718*VLOOKUP('Форма 1'!$F2718,'Придельники с 2022'!$B$4:$X$28,'Форма 1'!AI$8),"")</f>
        <v/>
      </c>
      <c r="S2718" s="103" t="str">
        <f>IF(ISNUMBER('Форма 1'!AJ2718),'Форма 1'!$H2718*VLOOKUP('Форма 1'!$F2718,'Придельники с 2022'!$B$4:$X$28,'Форма 1'!AJ$8),"")</f>
        <v/>
      </c>
      <c r="T2718" s="87"/>
    </row>
    <row r="2719" spans="1:20">
      <c r="A2719" s="188">
        <f t="shared" si="223"/>
        <v>80</v>
      </c>
      <c r="B2719" s="189" t="s">
        <v>2660</v>
      </c>
      <c r="C2719" s="99">
        <f t="shared" si="222"/>
        <v>6894701.1459999997</v>
      </c>
      <c r="D2719" s="103" t="str">
        <f>IF(ISNUMBER('Форма 1'!U2719),'Форма 1'!$H2719*VLOOKUP('Форма 1'!$F2719,'Придельники с 2022'!$B$4:$X$28,'Форма 1'!U$8),"")</f>
        <v/>
      </c>
      <c r="E2719" s="103" t="str">
        <f>IF(ISNUMBER('Форма 1'!V2719),'Форма 1'!$H2719*VLOOKUP('Форма 1'!$F2719,'Придельники с 2022'!$B$4:$X$28,'Форма 1'!V$8),"")</f>
        <v/>
      </c>
      <c r="F2719" s="103" t="str">
        <f>IF(ISNUMBER('Форма 1'!W2719),'Форма 1'!$H2719*VLOOKUP('Форма 1'!$F2719,'Придельники с 2022'!$B$4:$X$28,'Форма 1'!W$8),"")</f>
        <v/>
      </c>
      <c r="G2719" s="103" t="str">
        <f>IF(ISNUMBER('Форма 1'!X2719),'Форма 1'!$H2719*VLOOKUP('Форма 1'!$F2719,'Придельники с 2022'!$B$4:$X$28,'Форма 1'!X$8),"")</f>
        <v/>
      </c>
      <c r="H2719" s="103" t="str">
        <f>IF(ISNUMBER('Форма 1'!Y2719),'Форма 1'!$H2719*VLOOKUP('Форма 1'!$F2719,'Придельники с 2022'!$B$4:$X$28,'Форма 1'!Y$8),"")</f>
        <v/>
      </c>
      <c r="I2719" s="103" t="str">
        <f>IF(ISNUMBER('Форма 1'!Z2719),'Форма 1'!$H2719*VLOOKUP('Форма 1'!$F2719,'Придельники с 2022'!$B$4:$X$28,'Форма 1'!Z$8),"")</f>
        <v/>
      </c>
      <c r="J2719" s="103" t="str">
        <f>IF(ISNUMBER('Форма 1'!AA2719),'Форма 1'!$H2719*VLOOKUP('Форма 1'!$F2719,'Придельники с 2022'!$B$4:$X$28,'Форма 1'!AA$8),"")</f>
        <v/>
      </c>
      <c r="K2719" s="90"/>
      <c r="L2719" s="87"/>
      <c r="M2719" s="103">
        <f>IF(ISNUMBER('Форма 1'!AD2719),'Форма 1'!$H2719*VLOOKUP('Форма 1'!$F2719,'Придельники с 2022'!$B$4:$X$28,'Форма 1'!AD$8),"")</f>
        <v>6894701.1459999997</v>
      </c>
      <c r="N2719" s="103" t="str">
        <f>IF(ISBLANK('Форма 1'!$AE2719),"",IF('Форма 1'!$AE2719=1,'Форма 1'!$H2719*VLOOKUP('Форма 1'!$F2719,'Придельники с 2022'!$B$4:$X$28,'Форма 1'!$AE$8,0),IF('Форма 1'!$AE2719=2,'Форма 1'!$H2719*VLOOKUP('Форма 1'!$F2719,'Придельники с 2022'!$B$4:$X$28,13,0),IF('Форма 1'!$AE2719=3,'Форма 1'!$H2719*VLOOKUP('Форма 1'!$F2719,'Придельники с 2022'!$B$4:$X$28,12,0)))))</f>
        <v/>
      </c>
      <c r="O2719" s="103" t="str">
        <f>IF(ISNUMBER('Форма 1'!AF2719),'Форма 1'!$H2719*VLOOKUP('Форма 1'!$F2719,'Придельники с 2022'!$B$4:$X$28,'Форма 1'!AF$8),"")</f>
        <v/>
      </c>
      <c r="P2719" s="87"/>
      <c r="Q2719" s="103" t="str">
        <f>IF(ISNUMBER('Форма 1'!AH2719),'Форма 1'!$H2719*VLOOKUP('Форма 1'!$F2719,'Придельники с 2022'!$B$4:$X$28,'Форма 1'!AH$8),"")</f>
        <v/>
      </c>
      <c r="R2719" s="103" t="str">
        <f>IF(ISNUMBER('Форма 1'!AI2719),'Форма 1'!$H2719*VLOOKUP('Форма 1'!$F2719,'Придельники с 2022'!$B$4:$X$28,'Форма 1'!AI$8),"")</f>
        <v/>
      </c>
      <c r="S2719" s="103" t="str">
        <f>IF(ISNUMBER('Форма 1'!AJ2719),'Форма 1'!$H2719*VLOOKUP('Форма 1'!$F2719,'Придельники с 2022'!$B$4:$X$28,'Форма 1'!AJ$8),"")</f>
        <v/>
      </c>
      <c r="T2719" s="87"/>
    </row>
    <row r="2720" spans="1:20">
      <c r="A2720" s="188">
        <f t="shared" si="223"/>
        <v>81</v>
      </c>
      <c r="B2720" s="189" t="s">
        <v>2661</v>
      </c>
      <c r="C2720" s="99">
        <f t="shared" si="222"/>
        <v>4547406.1619999995</v>
      </c>
      <c r="D2720" s="103" t="str">
        <f>IF(ISNUMBER('Форма 1'!U2720),'Форма 1'!$H2720*VLOOKUP('Форма 1'!$F2720,'Придельники с 2022'!$B$4:$X$28,'Форма 1'!U$8),"")</f>
        <v/>
      </c>
      <c r="E2720" s="103" t="str">
        <f>IF(ISNUMBER('Форма 1'!V2720),'Форма 1'!$H2720*VLOOKUP('Форма 1'!$F2720,'Придельники с 2022'!$B$4:$X$28,'Форма 1'!V$8),"")</f>
        <v/>
      </c>
      <c r="F2720" s="103" t="str">
        <f>IF(ISNUMBER('Форма 1'!W2720),'Форма 1'!$H2720*VLOOKUP('Форма 1'!$F2720,'Придельники с 2022'!$B$4:$X$28,'Форма 1'!W$8),"")</f>
        <v/>
      </c>
      <c r="G2720" s="103" t="str">
        <f>IF(ISNUMBER('Форма 1'!X2720),'Форма 1'!$H2720*VLOOKUP('Форма 1'!$F2720,'Придельники с 2022'!$B$4:$X$28,'Форма 1'!X$8),"")</f>
        <v/>
      </c>
      <c r="H2720" s="103" t="str">
        <f>IF(ISNUMBER('Форма 1'!Y2720),'Форма 1'!$H2720*VLOOKUP('Форма 1'!$F2720,'Придельники с 2022'!$B$4:$X$28,'Форма 1'!Y$8),"")</f>
        <v/>
      </c>
      <c r="I2720" s="103" t="str">
        <f>IF(ISNUMBER('Форма 1'!Z2720),'Форма 1'!$H2720*VLOOKUP('Форма 1'!$F2720,'Придельники с 2022'!$B$4:$X$28,'Форма 1'!Z$8),"")</f>
        <v/>
      </c>
      <c r="J2720" s="103" t="str">
        <f>IF(ISNUMBER('Форма 1'!AA2720),'Форма 1'!$H2720*VLOOKUP('Форма 1'!$F2720,'Придельники с 2022'!$B$4:$X$28,'Форма 1'!AA$8),"")</f>
        <v/>
      </c>
      <c r="K2720" s="90"/>
      <c r="L2720" s="87"/>
      <c r="M2720" s="103">
        <f>IF(ISNUMBER('Форма 1'!AD2720),'Форма 1'!$H2720*VLOOKUP('Форма 1'!$F2720,'Придельники с 2022'!$B$4:$X$28,'Форма 1'!AD$8),"")</f>
        <v>4547406.1619999995</v>
      </c>
      <c r="N2720" s="103" t="str">
        <f>IF(ISBLANK('Форма 1'!$AE2720),"",IF('Форма 1'!$AE2720=1,'Форма 1'!$H2720*VLOOKUP('Форма 1'!$F2720,'Придельники с 2022'!$B$4:$X$28,'Форма 1'!$AE$8,0),IF('Форма 1'!$AE2720=2,'Форма 1'!$H2720*VLOOKUP('Форма 1'!$F2720,'Придельники с 2022'!$B$4:$X$28,13,0),IF('Форма 1'!$AE2720=3,'Форма 1'!$H2720*VLOOKUP('Форма 1'!$F2720,'Придельники с 2022'!$B$4:$X$28,12,0)))))</f>
        <v/>
      </c>
      <c r="O2720" s="103" t="str">
        <f>IF(ISNUMBER('Форма 1'!AF2720),'Форма 1'!$H2720*VLOOKUP('Форма 1'!$F2720,'Придельники с 2022'!$B$4:$X$28,'Форма 1'!AF$8),"")</f>
        <v/>
      </c>
      <c r="P2720" s="87"/>
      <c r="Q2720" s="103" t="str">
        <f>IF(ISNUMBER('Форма 1'!AH2720),'Форма 1'!$H2720*VLOOKUP('Форма 1'!$F2720,'Придельники с 2022'!$B$4:$X$28,'Форма 1'!AH$8),"")</f>
        <v/>
      </c>
      <c r="R2720" s="103" t="str">
        <f>IF(ISNUMBER('Форма 1'!AI2720),'Форма 1'!$H2720*VLOOKUP('Форма 1'!$F2720,'Придельники с 2022'!$B$4:$X$28,'Форма 1'!AI$8),"")</f>
        <v/>
      </c>
      <c r="S2720" s="103" t="str">
        <f>IF(ISNUMBER('Форма 1'!AJ2720),'Форма 1'!$H2720*VLOOKUP('Форма 1'!$F2720,'Придельники с 2022'!$B$4:$X$28,'Форма 1'!AJ$8),"")</f>
        <v/>
      </c>
      <c r="T2720" s="87"/>
    </row>
    <row r="2721" spans="1:20">
      <c r="A2721" s="188">
        <f t="shared" si="223"/>
        <v>82</v>
      </c>
      <c r="B2721" s="189" t="s">
        <v>2662</v>
      </c>
      <c r="C2721" s="99">
        <f t="shared" si="222"/>
        <v>14039688.055499999</v>
      </c>
      <c r="D2721" s="103" t="str">
        <f>IF(ISNUMBER('Форма 1'!U2721),'Форма 1'!$H2721*VLOOKUP('Форма 1'!$F2721,'Придельники с 2022'!$B$4:$X$28,'Форма 1'!U$8),"")</f>
        <v/>
      </c>
      <c r="E2721" s="103" t="str">
        <f>IF(ISNUMBER('Форма 1'!V2721),'Форма 1'!$H2721*VLOOKUP('Форма 1'!$F2721,'Придельники с 2022'!$B$4:$X$28,'Форма 1'!V$8),"")</f>
        <v/>
      </c>
      <c r="F2721" s="103" t="str">
        <f>IF(ISNUMBER('Форма 1'!W2721),'Форма 1'!$H2721*VLOOKUP('Форма 1'!$F2721,'Придельники с 2022'!$B$4:$X$28,'Форма 1'!W$8),"")</f>
        <v/>
      </c>
      <c r="G2721" s="103" t="str">
        <f>IF(ISNUMBER('Форма 1'!X2721),'Форма 1'!$H2721*VLOOKUP('Форма 1'!$F2721,'Придельники с 2022'!$B$4:$X$28,'Форма 1'!X$8),"")</f>
        <v/>
      </c>
      <c r="H2721" s="103" t="str">
        <f>IF(ISNUMBER('Форма 1'!Y2721),'Форма 1'!$H2721*VLOOKUP('Форма 1'!$F2721,'Придельники с 2022'!$B$4:$X$28,'Форма 1'!Y$8),"")</f>
        <v/>
      </c>
      <c r="I2721" s="103" t="str">
        <f>IF(ISNUMBER('Форма 1'!Z2721),'Форма 1'!$H2721*VLOOKUP('Форма 1'!$F2721,'Придельники с 2022'!$B$4:$X$28,'Форма 1'!Z$8),"")</f>
        <v/>
      </c>
      <c r="J2721" s="103" t="str">
        <f>IF(ISNUMBER('Форма 1'!AA2721),'Форма 1'!$H2721*VLOOKUP('Форма 1'!$F2721,'Придельники с 2022'!$B$4:$X$28,'Форма 1'!AA$8),"")</f>
        <v/>
      </c>
      <c r="K2721" s="90">
        <v>2</v>
      </c>
      <c r="L2721" s="87">
        <f>2778508.92*K2721</f>
        <v>5557017.8399999999</v>
      </c>
      <c r="M2721" s="103">
        <f>IF(ISNUMBER('Форма 1'!AD2721),'Форма 1'!$H2721*VLOOKUP('Форма 1'!$F2721,'Придельники с 2022'!$B$4:$X$28,'Форма 1'!AD$8),"")</f>
        <v>8482670.215499999</v>
      </c>
      <c r="N2721" s="103" t="str">
        <f>IF(ISBLANK('Форма 1'!$AE2721),"",IF('Форма 1'!$AE2721=1,'Форма 1'!$H2721*VLOOKUP('Форма 1'!$F2721,'Придельники с 2022'!$B$4:$X$28,'Форма 1'!$AE$8,0),IF('Форма 1'!$AE2721=2,'Форма 1'!$H2721*VLOOKUP('Форма 1'!$F2721,'Придельники с 2022'!$B$4:$X$28,13,0),IF('Форма 1'!$AE2721=3,'Форма 1'!$H2721*VLOOKUP('Форма 1'!$F2721,'Придельники с 2022'!$B$4:$X$28,12,0)))))</f>
        <v/>
      </c>
      <c r="O2721" s="103" t="str">
        <f>IF(ISNUMBER('Форма 1'!AF2721),'Форма 1'!$H2721*VLOOKUP('Форма 1'!$F2721,'Придельники с 2022'!$B$4:$X$28,'Форма 1'!AF$8),"")</f>
        <v/>
      </c>
      <c r="P2721" s="87"/>
      <c r="Q2721" s="103" t="str">
        <f>IF(ISNUMBER('Форма 1'!AH2721),'Форма 1'!$H2721*VLOOKUP('Форма 1'!$F2721,'Придельники с 2022'!$B$4:$X$28,'Форма 1'!AH$8),"")</f>
        <v/>
      </c>
      <c r="R2721" s="103" t="str">
        <f>IF(ISNUMBER('Форма 1'!AI2721),'Форма 1'!$H2721*VLOOKUP('Форма 1'!$F2721,'Придельники с 2022'!$B$4:$X$28,'Форма 1'!AI$8),"")</f>
        <v/>
      </c>
      <c r="S2721" s="103" t="str">
        <f>IF(ISNUMBER('Форма 1'!AJ2721),'Форма 1'!$H2721*VLOOKUP('Форма 1'!$F2721,'Придельники с 2022'!$B$4:$X$28,'Форма 1'!AJ$8),"")</f>
        <v/>
      </c>
      <c r="T2721" s="87"/>
    </row>
    <row r="2722" spans="1:20">
      <c r="A2722" s="188">
        <f t="shared" si="223"/>
        <v>83</v>
      </c>
      <c r="B2722" s="189" t="s">
        <v>2663</v>
      </c>
      <c r="C2722" s="99">
        <f t="shared" si="222"/>
        <v>7600036.5279999999</v>
      </c>
      <c r="D2722" s="103" t="str">
        <f>IF(ISNUMBER('Форма 1'!U2722),'Форма 1'!$H2722*VLOOKUP('Форма 1'!$F2722,'Придельники с 2022'!$B$4:$X$28,'Форма 1'!U$8),"")</f>
        <v/>
      </c>
      <c r="E2722" s="103" t="str">
        <f>IF(ISNUMBER('Форма 1'!V2722),'Форма 1'!$H2722*VLOOKUP('Форма 1'!$F2722,'Придельники с 2022'!$B$4:$X$28,'Форма 1'!V$8),"")</f>
        <v/>
      </c>
      <c r="F2722" s="103" t="str">
        <f>IF(ISNUMBER('Форма 1'!W2722),'Форма 1'!$H2722*VLOOKUP('Форма 1'!$F2722,'Придельники с 2022'!$B$4:$X$28,'Форма 1'!W$8),"")</f>
        <v/>
      </c>
      <c r="G2722" s="103" t="str">
        <f>IF(ISNUMBER('Форма 1'!X2722),'Форма 1'!$H2722*VLOOKUP('Форма 1'!$F2722,'Придельники с 2022'!$B$4:$X$28,'Форма 1'!X$8),"")</f>
        <v/>
      </c>
      <c r="H2722" s="103" t="str">
        <f>IF(ISNUMBER('Форма 1'!Y2722),'Форма 1'!$H2722*VLOOKUP('Форма 1'!$F2722,'Придельники с 2022'!$B$4:$X$28,'Форма 1'!Y$8),"")</f>
        <v/>
      </c>
      <c r="I2722" s="103" t="str">
        <f>IF(ISNUMBER('Форма 1'!Z2722),'Форма 1'!$H2722*VLOOKUP('Форма 1'!$F2722,'Придельники с 2022'!$B$4:$X$28,'Форма 1'!Z$8),"")</f>
        <v/>
      </c>
      <c r="J2722" s="103" t="str">
        <f>IF(ISNUMBER('Форма 1'!AA2722),'Форма 1'!$H2722*VLOOKUP('Форма 1'!$F2722,'Придельники с 2022'!$B$4:$X$28,'Форма 1'!AA$8),"")</f>
        <v/>
      </c>
      <c r="K2722" s="90"/>
      <c r="L2722" s="87"/>
      <c r="M2722" s="103">
        <f>IF(ISNUMBER('Форма 1'!AD2722),'Форма 1'!$H2722*VLOOKUP('Форма 1'!$F2722,'Придельники с 2022'!$B$4:$X$28,'Форма 1'!AD$8),"")</f>
        <v>7600036.5279999999</v>
      </c>
      <c r="N2722" s="103" t="str">
        <f>IF(ISBLANK('Форма 1'!$AE2722),"",IF('Форма 1'!$AE2722=1,'Форма 1'!$H2722*VLOOKUP('Форма 1'!$F2722,'Придельники с 2022'!$B$4:$X$28,'Форма 1'!$AE$8,0),IF('Форма 1'!$AE2722=2,'Форма 1'!$H2722*VLOOKUP('Форма 1'!$F2722,'Придельники с 2022'!$B$4:$X$28,13,0),IF('Форма 1'!$AE2722=3,'Форма 1'!$H2722*VLOOKUP('Форма 1'!$F2722,'Придельники с 2022'!$B$4:$X$28,12,0)))))</f>
        <v/>
      </c>
      <c r="O2722" s="103" t="str">
        <f>IF(ISNUMBER('Форма 1'!AF2722),'Форма 1'!$H2722*VLOOKUP('Форма 1'!$F2722,'Придельники с 2022'!$B$4:$X$28,'Форма 1'!AF$8),"")</f>
        <v/>
      </c>
      <c r="P2722" s="87"/>
      <c r="Q2722" s="103" t="str">
        <f>IF(ISNUMBER('Форма 1'!AH2722),'Форма 1'!$H2722*VLOOKUP('Форма 1'!$F2722,'Придельники с 2022'!$B$4:$X$28,'Форма 1'!AH$8),"")</f>
        <v/>
      </c>
      <c r="R2722" s="103" t="str">
        <f>IF(ISNUMBER('Форма 1'!AI2722),'Форма 1'!$H2722*VLOOKUP('Форма 1'!$F2722,'Придельники с 2022'!$B$4:$X$28,'Форма 1'!AI$8),"")</f>
        <v/>
      </c>
      <c r="S2722" s="103" t="str">
        <f>IF(ISNUMBER('Форма 1'!AJ2722),'Форма 1'!$H2722*VLOOKUP('Форма 1'!$F2722,'Придельники с 2022'!$B$4:$X$28,'Форма 1'!AJ$8),"")</f>
        <v/>
      </c>
      <c r="T2722" s="87"/>
    </row>
    <row r="2723" spans="1:20">
      <c r="A2723" s="188">
        <f t="shared" si="223"/>
        <v>84</v>
      </c>
      <c r="B2723" s="189" t="s">
        <v>2664</v>
      </c>
      <c r="C2723" s="99">
        <f t="shared" si="222"/>
        <v>18142383.300000001</v>
      </c>
      <c r="D2723" s="103">
        <f>IF(ISNUMBER('Форма 1'!U2723),'Форма 1'!$H2723*VLOOKUP('Форма 1'!$F2723,'Придельники с 2022'!$B$4:$X$28,'Форма 1'!U$8),"")</f>
        <v>1060365.1500000001</v>
      </c>
      <c r="E2723" s="103">
        <f>IF(ISNUMBER('Форма 1'!V2723),'Форма 1'!$H2723*VLOOKUP('Форма 1'!$F2723,'Придельники с 2022'!$B$4:$X$28,'Форма 1'!V$8),"")</f>
        <v>12033171.9</v>
      </c>
      <c r="F2723" s="103">
        <f>IF(ISNUMBER('Форма 1'!W2723),'Форма 1'!$H2723*VLOOKUP('Форма 1'!$F2723,'Придельники с 2022'!$B$4:$X$28,'Форма 1'!W$8),"")</f>
        <v>1914951.675</v>
      </c>
      <c r="G2723" s="103">
        <f>IF(ISNUMBER('Форма 1'!X2723),'Форма 1'!$H2723*VLOOKUP('Форма 1'!$F2723,'Придельники с 2022'!$B$4:$X$28,'Форма 1'!X$8),"")</f>
        <v>541212.82499999995</v>
      </c>
      <c r="H2723" s="103">
        <f>IF(ISNUMBER('Форма 1'!Y2723),'Форма 1'!$H2723*VLOOKUP('Форма 1'!$F2723,'Придельники с 2022'!$B$4:$X$28,'Форма 1'!Y$8),"")</f>
        <v>1669177.6500000001</v>
      </c>
      <c r="I2723" s="103">
        <f>IF(ISNUMBER('Форма 1'!Z2723),'Форма 1'!$H2723*VLOOKUP('Форма 1'!$F2723,'Придельники с 2022'!$B$4:$X$28,'Форма 1'!Z$8),"")</f>
        <v>923504.1</v>
      </c>
      <c r="J2723" s="103" t="str">
        <f>IF(ISNUMBER('Форма 1'!AA2723),'Форма 1'!$H2723*VLOOKUP('Форма 1'!$F2723,'Придельники с 2022'!$B$4:$X$28,'Форма 1'!AA$8),"")</f>
        <v/>
      </c>
      <c r="K2723" s="90"/>
      <c r="L2723" s="87"/>
      <c r="M2723" s="103" t="str">
        <f>IF(ISNUMBER('Форма 1'!AD2723),'Форма 1'!$H2723*VLOOKUP('Форма 1'!$F2723,'Придельники с 2022'!$B$4:$X$28,'Форма 1'!AD$8),"")</f>
        <v/>
      </c>
      <c r="N2723" s="103" t="str">
        <f>IF(ISBLANK('Форма 1'!$AE2723),"",IF('Форма 1'!$AE2723=1,'Форма 1'!$H2723*VLOOKUP('Форма 1'!$F2723,'Придельники с 2022'!$B$4:$X$28,'Форма 1'!$AE$8,0),IF('Форма 1'!$AE2723=2,'Форма 1'!$H2723*VLOOKUP('Форма 1'!$F2723,'Придельники с 2022'!$B$4:$X$28,13,0),IF('Форма 1'!$AE2723=3,'Форма 1'!$H2723*VLOOKUP('Форма 1'!$F2723,'Придельники с 2022'!$B$4:$X$28,12,0)))))</f>
        <v/>
      </c>
      <c r="O2723" s="103" t="str">
        <f>IF(ISNUMBER('Форма 1'!AF2723),'Форма 1'!$H2723*VLOOKUP('Форма 1'!$F2723,'Придельники с 2022'!$B$4:$X$28,'Форма 1'!AF$8),"")</f>
        <v/>
      </c>
      <c r="P2723" s="87"/>
      <c r="Q2723" s="103" t="str">
        <f>IF(ISNUMBER('Форма 1'!AH2723),'Форма 1'!$H2723*VLOOKUP('Форма 1'!$F2723,'Придельники с 2022'!$B$4:$X$28,'Форма 1'!AH$8),"")</f>
        <v/>
      </c>
      <c r="R2723" s="103" t="str">
        <f>IF(ISNUMBER('Форма 1'!AI2723),'Форма 1'!$H2723*VLOOKUP('Форма 1'!$F2723,'Придельники с 2022'!$B$4:$X$28,'Форма 1'!AI$8),"")</f>
        <v/>
      </c>
      <c r="S2723" s="103" t="str">
        <f>IF(ISNUMBER('Форма 1'!AJ2723),'Форма 1'!$H2723*VLOOKUP('Форма 1'!$F2723,'Придельники с 2022'!$B$4:$X$28,'Форма 1'!AJ$8),"")</f>
        <v/>
      </c>
      <c r="T2723" s="87"/>
    </row>
    <row r="2724" spans="1:20">
      <c r="A2724" s="188">
        <f t="shared" si="223"/>
        <v>85</v>
      </c>
      <c r="B2724" s="189" t="s">
        <v>2665</v>
      </c>
      <c r="C2724" s="99">
        <f t="shared" si="222"/>
        <v>4787296.6509999996</v>
      </c>
      <c r="D2724" s="103" t="str">
        <f>IF(ISNUMBER('Форма 1'!U2724),'Форма 1'!$H2724*VLOOKUP('Форма 1'!$F2724,'Придельники с 2022'!$B$4:$X$28,'Форма 1'!U$8),"")</f>
        <v/>
      </c>
      <c r="E2724" s="103" t="str">
        <f>IF(ISNUMBER('Форма 1'!V2724),'Форма 1'!$H2724*VLOOKUP('Форма 1'!$F2724,'Придельники с 2022'!$B$4:$X$28,'Форма 1'!V$8),"")</f>
        <v/>
      </c>
      <c r="F2724" s="103" t="str">
        <f>IF(ISNUMBER('Форма 1'!W2724),'Форма 1'!$H2724*VLOOKUP('Форма 1'!$F2724,'Придельники с 2022'!$B$4:$X$28,'Форма 1'!W$8),"")</f>
        <v/>
      </c>
      <c r="G2724" s="103" t="str">
        <f>IF(ISNUMBER('Форма 1'!X2724),'Форма 1'!$H2724*VLOOKUP('Форма 1'!$F2724,'Придельники с 2022'!$B$4:$X$28,'Форма 1'!X$8),"")</f>
        <v/>
      </c>
      <c r="H2724" s="103" t="str">
        <f>IF(ISNUMBER('Форма 1'!Y2724),'Форма 1'!$H2724*VLOOKUP('Форма 1'!$F2724,'Придельники с 2022'!$B$4:$X$28,'Форма 1'!Y$8),"")</f>
        <v/>
      </c>
      <c r="I2724" s="103" t="str">
        <f>IF(ISNUMBER('Форма 1'!Z2724),'Форма 1'!$H2724*VLOOKUP('Форма 1'!$F2724,'Придельники с 2022'!$B$4:$X$28,'Форма 1'!Z$8),"")</f>
        <v/>
      </c>
      <c r="J2724" s="103" t="str">
        <f>IF(ISNUMBER('Форма 1'!AA2724),'Форма 1'!$H2724*VLOOKUP('Форма 1'!$F2724,'Придельники с 2022'!$B$4:$X$28,'Форма 1'!AA$8),"")</f>
        <v/>
      </c>
      <c r="K2724" s="90"/>
      <c r="L2724" s="87"/>
      <c r="M2724" s="103">
        <f>IF(ISNUMBER('Форма 1'!AD2724),'Форма 1'!$H2724*VLOOKUP('Форма 1'!$F2724,'Придельники с 2022'!$B$4:$X$28,'Форма 1'!AD$8),"")</f>
        <v>4787296.6509999996</v>
      </c>
      <c r="N2724" s="103" t="str">
        <f>IF(ISBLANK('Форма 1'!$AE2724),"",IF('Форма 1'!$AE2724=1,'Форма 1'!$H2724*VLOOKUP('Форма 1'!$F2724,'Придельники с 2022'!$B$4:$X$28,'Форма 1'!$AE$8,0),IF('Форма 1'!$AE2724=2,'Форма 1'!$H2724*VLOOKUP('Форма 1'!$F2724,'Придельники с 2022'!$B$4:$X$28,13,0),IF('Форма 1'!$AE2724=3,'Форма 1'!$H2724*VLOOKUP('Форма 1'!$F2724,'Придельники с 2022'!$B$4:$X$28,12,0)))))</f>
        <v/>
      </c>
      <c r="O2724" s="103" t="str">
        <f>IF(ISNUMBER('Форма 1'!AF2724),'Форма 1'!$H2724*VLOOKUP('Форма 1'!$F2724,'Придельники с 2022'!$B$4:$X$28,'Форма 1'!AF$8),"")</f>
        <v/>
      </c>
      <c r="P2724" s="87"/>
      <c r="Q2724" s="103" t="str">
        <f>IF(ISNUMBER('Форма 1'!AH2724),'Форма 1'!$H2724*VLOOKUP('Форма 1'!$F2724,'Придельники с 2022'!$B$4:$X$28,'Форма 1'!AH$8),"")</f>
        <v/>
      </c>
      <c r="R2724" s="103" t="str">
        <f>IF(ISNUMBER('Форма 1'!AI2724),'Форма 1'!$H2724*VLOOKUP('Форма 1'!$F2724,'Придельники с 2022'!$B$4:$X$28,'Форма 1'!AI$8),"")</f>
        <v/>
      </c>
      <c r="S2724" s="103" t="str">
        <f>IF(ISNUMBER('Форма 1'!AJ2724),'Форма 1'!$H2724*VLOOKUP('Форма 1'!$F2724,'Придельники с 2022'!$B$4:$X$28,'Форма 1'!AJ$8),"")</f>
        <v/>
      </c>
      <c r="T2724" s="87"/>
    </row>
    <row r="2725" spans="1:20">
      <c r="A2725" s="188">
        <f t="shared" si="223"/>
        <v>86</v>
      </c>
      <c r="B2725" s="189" t="s">
        <v>2666</v>
      </c>
      <c r="C2725" s="99">
        <f t="shared" si="222"/>
        <v>38133346.68</v>
      </c>
      <c r="D2725" s="103">
        <f>IF(ISNUMBER('Форма 1'!U2725),'Форма 1'!$H2725*VLOOKUP('Форма 1'!$F2725,'Придельники с 2022'!$B$4:$X$28,'Форма 1'!U$8),"")</f>
        <v>1270217.52</v>
      </c>
      <c r="E2725" s="103">
        <f>IF(ISNUMBER('Форма 1'!V2725),'Форма 1'!$H2725*VLOOKUP('Форма 1'!$F2725,'Придельники с 2022'!$B$4:$X$28,'Форма 1'!V$8),"")</f>
        <v>14414605.920000002</v>
      </c>
      <c r="F2725" s="103">
        <f>IF(ISNUMBER('Форма 1'!W2725),'Форма 1'!$H2725*VLOOKUP('Форма 1'!$F2725,'Придельники с 2022'!$B$4:$X$28,'Форма 1'!W$8),"")</f>
        <v>2293931.64</v>
      </c>
      <c r="G2725" s="103">
        <f>IF(ISNUMBER('Форма 1'!X2725),'Форма 1'!$H2725*VLOOKUP('Форма 1'!$F2725,'Придельники с 2022'!$B$4:$X$28,'Форма 1'!X$8),"")</f>
        <v>648321.96</v>
      </c>
      <c r="H2725" s="103">
        <f>IF(ISNUMBER('Форма 1'!Y2725),'Форма 1'!$H2725*VLOOKUP('Форма 1'!$F2725,'Придельники с 2022'!$B$4:$X$28,'Форма 1'!Y$8),"")</f>
        <v>1999517.52</v>
      </c>
      <c r="I2725" s="103">
        <f>IF(ISNUMBER('Форма 1'!Z2725),'Форма 1'!$H2725*VLOOKUP('Форма 1'!$F2725,'Придельники с 2022'!$B$4:$X$28,'Форма 1'!Z$8),"")</f>
        <v>1106270.8799999999</v>
      </c>
      <c r="J2725" s="103" t="str">
        <f>IF(ISNUMBER('Форма 1'!AA2725),'Форма 1'!$H2725*VLOOKUP('Форма 1'!$F2725,'Придельники с 2022'!$B$4:$X$28,'Форма 1'!AA$8),"")</f>
        <v/>
      </c>
      <c r="K2725" s="90"/>
      <c r="L2725" s="87"/>
      <c r="M2725" s="103">
        <f>IF(ISNUMBER('Форма 1'!AD2725),'Форма 1'!$H2725*VLOOKUP('Форма 1'!$F2725,'Придельники с 2022'!$B$4:$X$28,'Форма 1'!AD$8),"")</f>
        <v>16400481.239999998</v>
      </c>
      <c r="N2725" s="103" t="str">
        <f>IF(ISBLANK('Форма 1'!$AE2725),"",IF('Форма 1'!$AE2725=1,'Форма 1'!$H2725*VLOOKUP('Форма 1'!$F2725,'Придельники с 2022'!$B$4:$X$28,'Форма 1'!$AE$8,0),IF('Форма 1'!$AE2725=2,'Форма 1'!$H2725*VLOOKUP('Форма 1'!$F2725,'Придельники с 2022'!$B$4:$X$28,13,0),IF('Форма 1'!$AE2725=3,'Форма 1'!$H2725*VLOOKUP('Форма 1'!$F2725,'Придельники с 2022'!$B$4:$X$28,12,0)))))</f>
        <v/>
      </c>
      <c r="O2725" s="103" t="str">
        <f>IF(ISNUMBER('Форма 1'!AF2725),'Форма 1'!$H2725*VLOOKUP('Форма 1'!$F2725,'Придельники с 2022'!$B$4:$X$28,'Форма 1'!AF$8),"")</f>
        <v/>
      </c>
      <c r="P2725" s="87"/>
      <c r="Q2725" s="103" t="str">
        <f>IF(ISNUMBER('Форма 1'!AH2725),'Форма 1'!$H2725*VLOOKUP('Форма 1'!$F2725,'Придельники с 2022'!$B$4:$X$28,'Форма 1'!AH$8),"")</f>
        <v/>
      </c>
      <c r="R2725" s="103" t="str">
        <f>IF(ISNUMBER('Форма 1'!AI2725),'Форма 1'!$H2725*VLOOKUP('Форма 1'!$F2725,'Придельники с 2022'!$B$4:$X$28,'Форма 1'!AI$8),"")</f>
        <v/>
      </c>
      <c r="S2725" s="103" t="str">
        <f>IF(ISNUMBER('Форма 1'!AJ2725),'Форма 1'!$H2725*VLOOKUP('Форма 1'!$F2725,'Придельники с 2022'!$B$4:$X$28,'Форма 1'!AJ$8),"")</f>
        <v/>
      </c>
      <c r="T2725" s="87"/>
    </row>
    <row r="2726" spans="1:20">
      <c r="A2726" s="188">
        <f t="shared" si="223"/>
        <v>87</v>
      </c>
      <c r="B2726" s="189" t="s">
        <v>2667</v>
      </c>
      <c r="C2726" s="99">
        <f t="shared" si="222"/>
        <v>25018595.035000004</v>
      </c>
      <c r="D2726" s="103" t="str">
        <f>IF(ISNUMBER('Форма 1'!U2726),'Форма 1'!$H2726*VLOOKUP('Форма 1'!$F2726,'Придельники с 2022'!$B$4:$X$28,'Форма 1'!U$8),"")</f>
        <v/>
      </c>
      <c r="E2726" s="103" t="str">
        <f>IF(ISNUMBER('Форма 1'!V2726),'Форма 1'!$H2726*VLOOKUP('Форма 1'!$F2726,'Придельники с 2022'!$B$4:$X$28,'Форма 1'!V$8),"")</f>
        <v/>
      </c>
      <c r="F2726" s="103" t="str">
        <f>IF(ISNUMBER('Форма 1'!W2726),'Форма 1'!$H2726*VLOOKUP('Форма 1'!$F2726,'Придельники с 2022'!$B$4:$X$28,'Форма 1'!W$8),"")</f>
        <v/>
      </c>
      <c r="G2726" s="103" t="str">
        <f>IF(ISNUMBER('Форма 1'!X2726),'Форма 1'!$H2726*VLOOKUP('Форма 1'!$F2726,'Придельники с 2022'!$B$4:$X$28,'Форма 1'!X$8),"")</f>
        <v/>
      </c>
      <c r="H2726" s="103" t="str">
        <f>IF(ISNUMBER('Форма 1'!Y2726),'Форма 1'!$H2726*VLOOKUP('Форма 1'!$F2726,'Придельники с 2022'!$B$4:$X$28,'Форма 1'!Y$8),"")</f>
        <v/>
      </c>
      <c r="I2726" s="103" t="str">
        <f>IF(ISNUMBER('Форма 1'!Z2726),'Форма 1'!$H2726*VLOOKUP('Форма 1'!$F2726,'Придельники с 2022'!$B$4:$X$28,'Форма 1'!Z$8),"")</f>
        <v/>
      </c>
      <c r="J2726" s="103" t="str">
        <f>IF(ISNUMBER('Форма 1'!AA2726),'Форма 1'!$H2726*VLOOKUP('Форма 1'!$F2726,'Придельники с 2022'!$B$4:$X$28,'Форма 1'!AA$8),"")</f>
        <v/>
      </c>
      <c r="K2726" s="90"/>
      <c r="L2726" s="87"/>
      <c r="M2726" s="103">
        <f>IF(ISNUMBER('Форма 1'!AD2726),'Форма 1'!$H2726*VLOOKUP('Форма 1'!$F2726,'Придельники с 2022'!$B$4:$X$28,'Форма 1'!AD$8),"")</f>
        <v>19553464.201000001</v>
      </c>
      <c r="N2726" s="103" t="str">
        <f>IF(ISBLANK('Форма 1'!$AE2726),"",IF('Форма 1'!$AE2726=1,'Форма 1'!$H2726*VLOOKUP('Форма 1'!$F2726,'Придельники с 2022'!$B$4:$X$28,'Форма 1'!$AE$8,0),IF('Форма 1'!$AE2726=2,'Форма 1'!$H2726*VLOOKUP('Форма 1'!$F2726,'Придельники с 2022'!$B$4:$X$28,13,0),IF('Форма 1'!$AE2726=3,'Форма 1'!$H2726*VLOOKUP('Форма 1'!$F2726,'Придельники с 2022'!$B$4:$X$28,12,0)))))</f>
        <v/>
      </c>
      <c r="O2726" s="103" t="str">
        <f>IF(ISNUMBER('Форма 1'!AF2726),'Форма 1'!$H2726*VLOOKUP('Форма 1'!$F2726,'Придельники с 2022'!$B$4:$X$28,'Форма 1'!AF$8),"")</f>
        <v/>
      </c>
      <c r="P2726" s="87"/>
      <c r="Q2726" s="103">
        <f>IF(ISNUMBER('Форма 1'!AH2726),'Форма 1'!$H2726*VLOOKUP('Форма 1'!$F2726,'Придельники с 2022'!$B$4:$X$28,'Форма 1'!AH$8),"")</f>
        <v>5465130.8340000007</v>
      </c>
      <c r="R2726" s="103" t="str">
        <f>IF(ISNUMBER('Форма 1'!AI2726),'Форма 1'!$H2726*VLOOKUP('Форма 1'!$F2726,'Придельники с 2022'!$B$4:$X$28,'Форма 1'!AI$8),"")</f>
        <v/>
      </c>
      <c r="S2726" s="103" t="str">
        <f>IF(ISNUMBER('Форма 1'!AJ2726),'Форма 1'!$H2726*VLOOKUP('Форма 1'!$F2726,'Придельники с 2022'!$B$4:$X$28,'Форма 1'!AJ$8),"")</f>
        <v/>
      </c>
      <c r="T2726" s="87"/>
    </row>
    <row r="2727" spans="1:20">
      <c r="A2727" s="188">
        <f t="shared" si="223"/>
        <v>88</v>
      </c>
      <c r="B2727" s="189" t="s">
        <v>2668</v>
      </c>
      <c r="C2727" s="99">
        <f t="shared" ref="C2727:C2790" si="224">SUM(D2727:J2727,L2727:T2727)</f>
        <v>19350847.533</v>
      </c>
      <c r="D2727" s="103" t="str">
        <f>IF(ISNUMBER('Форма 1'!U2727),'Форма 1'!$H2727*VLOOKUP('Форма 1'!$F2727,'Придельники с 2022'!$B$4:$X$28,'Форма 1'!U$8),"")</f>
        <v/>
      </c>
      <c r="E2727" s="103" t="str">
        <f>IF(ISNUMBER('Форма 1'!V2727),'Форма 1'!$H2727*VLOOKUP('Форма 1'!$F2727,'Придельники с 2022'!$B$4:$X$28,'Форма 1'!V$8),"")</f>
        <v/>
      </c>
      <c r="F2727" s="103" t="str">
        <f>IF(ISNUMBER('Форма 1'!W2727),'Форма 1'!$H2727*VLOOKUP('Форма 1'!$F2727,'Придельники с 2022'!$B$4:$X$28,'Форма 1'!W$8),"")</f>
        <v/>
      </c>
      <c r="G2727" s="103" t="str">
        <f>IF(ISNUMBER('Форма 1'!X2727),'Форма 1'!$H2727*VLOOKUP('Форма 1'!$F2727,'Придельники с 2022'!$B$4:$X$28,'Форма 1'!X$8),"")</f>
        <v/>
      </c>
      <c r="H2727" s="103" t="str">
        <f>IF(ISNUMBER('Форма 1'!Y2727),'Форма 1'!$H2727*VLOOKUP('Форма 1'!$F2727,'Придельники с 2022'!$B$4:$X$28,'Форма 1'!Y$8),"")</f>
        <v/>
      </c>
      <c r="I2727" s="103" t="str">
        <f>IF(ISNUMBER('Форма 1'!Z2727),'Форма 1'!$H2727*VLOOKUP('Форма 1'!$F2727,'Придельники с 2022'!$B$4:$X$28,'Форма 1'!Z$8),"")</f>
        <v/>
      </c>
      <c r="J2727" s="103" t="str">
        <f>IF(ISNUMBER('Форма 1'!AA2727),'Форма 1'!$H2727*VLOOKUP('Форма 1'!$F2727,'Придельники с 2022'!$B$4:$X$28,'Форма 1'!AA$8),"")</f>
        <v/>
      </c>
      <c r="K2727" s="90"/>
      <c r="L2727" s="87"/>
      <c r="M2727" s="103">
        <f>IF(ISNUMBER('Форма 1'!AD2727),'Форма 1'!$H2727*VLOOKUP('Форма 1'!$F2727,'Придельники с 2022'!$B$4:$X$28,'Форма 1'!AD$8),"")</f>
        <v>19350847.533</v>
      </c>
      <c r="N2727" s="103" t="str">
        <f>IF(ISBLANK('Форма 1'!$AE2727),"",IF('Форма 1'!$AE2727=1,'Форма 1'!$H2727*VLOOKUP('Форма 1'!$F2727,'Придельники с 2022'!$B$4:$X$28,'Форма 1'!$AE$8,0),IF('Форма 1'!$AE2727=2,'Форма 1'!$H2727*VLOOKUP('Форма 1'!$F2727,'Придельники с 2022'!$B$4:$X$28,13,0),IF('Форма 1'!$AE2727=3,'Форма 1'!$H2727*VLOOKUP('Форма 1'!$F2727,'Придельники с 2022'!$B$4:$X$28,12,0)))))</f>
        <v/>
      </c>
      <c r="O2727" s="103" t="str">
        <f>IF(ISNUMBER('Форма 1'!AF2727),'Форма 1'!$H2727*VLOOKUP('Форма 1'!$F2727,'Придельники с 2022'!$B$4:$X$28,'Форма 1'!AF$8),"")</f>
        <v/>
      </c>
      <c r="P2727" s="87"/>
      <c r="Q2727" s="103" t="str">
        <f>IF(ISNUMBER('Форма 1'!AH2727),'Форма 1'!$H2727*VLOOKUP('Форма 1'!$F2727,'Придельники с 2022'!$B$4:$X$28,'Форма 1'!AH$8),"")</f>
        <v/>
      </c>
      <c r="R2727" s="103" t="str">
        <f>IF(ISNUMBER('Форма 1'!AI2727),'Форма 1'!$H2727*VLOOKUP('Форма 1'!$F2727,'Придельники с 2022'!$B$4:$X$28,'Форма 1'!AI$8),"")</f>
        <v/>
      </c>
      <c r="S2727" s="103" t="str">
        <f>IF(ISNUMBER('Форма 1'!AJ2727),'Форма 1'!$H2727*VLOOKUP('Форма 1'!$F2727,'Придельники с 2022'!$B$4:$X$28,'Форма 1'!AJ$8),"")</f>
        <v/>
      </c>
      <c r="T2727" s="87"/>
    </row>
    <row r="2728" spans="1:20">
      <c r="A2728" s="188">
        <f t="shared" si="223"/>
        <v>89</v>
      </c>
      <c r="B2728" s="189" t="s">
        <v>2669</v>
      </c>
      <c r="C2728" s="99">
        <f t="shared" si="224"/>
        <v>17606810.27</v>
      </c>
      <c r="D2728" s="103" t="str">
        <f>IF(ISNUMBER('Форма 1'!U2728),'Форма 1'!$H2728*VLOOKUP('Форма 1'!$F2728,'Придельники с 2022'!$B$4:$X$28,'Форма 1'!U$8),"")</f>
        <v/>
      </c>
      <c r="E2728" s="103" t="str">
        <f>IF(ISNUMBER('Форма 1'!V2728),'Форма 1'!$H2728*VLOOKUP('Форма 1'!$F2728,'Придельники с 2022'!$B$4:$X$28,'Форма 1'!V$8),"")</f>
        <v/>
      </c>
      <c r="F2728" s="103" t="str">
        <f>IF(ISNUMBER('Форма 1'!W2728),'Форма 1'!$H2728*VLOOKUP('Форма 1'!$F2728,'Придельники с 2022'!$B$4:$X$28,'Форма 1'!W$8),"")</f>
        <v/>
      </c>
      <c r="G2728" s="103" t="str">
        <f>IF(ISNUMBER('Форма 1'!X2728),'Форма 1'!$H2728*VLOOKUP('Форма 1'!$F2728,'Придельники с 2022'!$B$4:$X$28,'Форма 1'!X$8),"")</f>
        <v/>
      </c>
      <c r="H2728" s="103" t="str">
        <f>IF(ISNUMBER('Форма 1'!Y2728),'Форма 1'!$H2728*VLOOKUP('Форма 1'!$F2728,'Придельники с 2022'!$B$4:$X$28,'Форма 1'!Y$8),"")</f>
        <v/>
      </c>
      <c r="I2728" s="103" t="str">
        <f>IF(ISNUMBER('Форма 1'!Z2728),'Форма 1'!$H2728*VLOOKUP('Форма 1'!$F2728,'Придельники с 2022'!$B$4:$X$28,'Форма 1'!Z$8),"")</f>
        <v/>
      </c>
      <c r="J2728" s="103" t="str">
        <f>IF(ISNUMBER('Форма 1'!AA2728),'Форма 1'!$H2728*VLOOKUP('Форма 1'!$F2728,'Придельники с 2022'!$B$4:$X$28,'Форма 1'!AA$8),"")</f>
        <v/>
      </c>
      <c r="K2728" s="90"/>
      <c r="L2728" s="87"/>
      <c r="M2728" s="103">
        <f>IF(ISNUMBER('Форма 1'!AD2728),'Форма 1'!$H2728*VLOOKUP('Форма 1'!$F2728,'Придельники с 2022'!$B$4:$X$28,'Форма 1'!AD$8),"")</f>
        <v>13760730.122</v>
      </c>
      <c r="N2728" s="103" t="str">
        <f>IF(ISBLANK('Форма 1'!$AE2728),"",IF('Форма 1'!$AE2728=1,'Форма 1'!$H2728*VLOOKUP('Форма 1'!$F2728,'Придельники с 2022'!$B$4:$X$28,'Форма 1'!$AE$8,0),IF('Форма 1'!$AE2728=2,'Форма 1'!$H2728*VLOOKUP('Форма 1'!$F2728,'Придельники с 2022'!$B$4:$X$28,13,0),IF('Форма 1'!$AE2728=3,'Форма 1'!$H2728*VLOOKUP('Форма 1'!$F2728,'Придельники с 2022'!$B$4:$X$28,12,0)))))</f>
        <v/>
      </c>
      <c r="O2728" s="103" t="str">
        <f>IF(ISNUMBER('Форма 1'!AF2728),'Форма 1'!$H2728*VLOOKUP('Форма 1'!$F2728,'Придельники с 2022'!$B$4:$X$28,'Форма 1'!AF$8),"")</f>
        <v/>
      </c>
      <c r="P2728" s="87"/>
      <c r="Q2728" s="103">
        <f>IF(ISNUMBER('Форма 1'!AH2728),'Форма 1'!$H2728*VLOOKUP('Форма 1'!$F2728,'Придельники с 2022'!$B$4:$X$28,'Форма 1'!AH$8),"")</f>
        <v>3846080.148</v>
      </c>
      <c r="R2728" s="103" t="str">
        <f>IF(ISNUMBER('Форма 1'!AI2728),'Форма 1'!$H2728*VLOOKUP('Форма 1'!$F2728,'Придельники с 2022'!$B$4:$X$28,'Форма 1'!AI$8),"")</f>
        <v/>
      </c>
      <c r="S2728" s="103" t="str">
        <f>IF(ISNUMBER('Форма 1'!AJ2728),'Форма 1'!$H2728*VLOOKUP('Форма 1'!$F2728,'Придельники с 2022'!$B$4:$X$28,'Форма 1'!AJ$8),"")</f>
        <v/>
      </c>
      <c r="T2728" s="87"/>
    </row>
    <row r="2729" spans="1:20">
      <c r="A2729" s="188">
        <f t="shared" si="223"/>
        <v>90</v>
      </c>
      <c r="B2729" s="189" t="s">
        <v>2670</v>
      </c>
      <c r="C2729" s="99">
        <f t="shared" si="224"/>
        <v>19112868.522</v>
      </c>
      <c r="D2729" s="103" t="str">
        <f>IF(ISNUMBER('Форма 1'!U2729),'Форма 1'!$H2729*VLOOKUP('Форма 1'!$F2729,'Придельники с 2022'!$B$4:$X$28,'Форма 1'!U$8),"")</f>
        <v/>
      </c>
      <c r="E2729" s="103" t="str">
        <f>IF(ISNUMBER('Форма 1'!V2729),'Форма 1'!$H2729*VLOOKUP('Форма 1'!$F2729,'Придельники с 2022'!$B$4:$X$28,'Форма 1'!V$8),"")</f>
        <v/>
      </c>
      <c r="F2729" s="103" t="str">
        <f>IF(ISNUMBER('Форма 1'!W2729),'Форма 1'!$H2729*VLOOKUP('Форма 1'!$F2729,'Придельники с 2022'!$B$4:$X$28,'Форма 1'!W$8),"")</f>
        <v/>
      </c>
      <c r="G2729" s="103" t="str">
        <f>IF(ISNUMBER('Форма 1'!X2729),'Форма 1'!$H2729*VLOOKUP('Форма 1'!$F2729,'Придельники с 2022'!$B$4:$X$28,'Форма 1'!X$8),"")</f>
        <v/>
      </c>
      <c r="H2729" s="103" t="str">
        <f>IF(ISNUMBER('Форма 1'!Y2729),'Форма 1'!$H2729*VLOOKUP('Форма 1'!$F2729,'Придельники с 2022'!$B$4:$X$28,'Форма 1'!Y$8),"")</f>
        <v/>
      </c>
      <c r="I2729" s="103" t="str">
        <f>IF(ISNUMBER('Форма 1'!Z2729),'Форма 1'!$H2729*VLOOKUP('Форма 1'!$F2729,'Придельники с 2022'!$B$4:$X$28,'Форма 1'!Z$8),"")</f>
        <v/>
      </c>
      <c r="J2729" s="103" t="str">
        <f>IF(ISNUMBER('Форма 1'!AA2729),'Форма 1'!$H2729*VLOOKUP('Форма 1'!$F2729,'Придельники с 2022'!$B$4:$X$28,'Форма 1'!AA$8),"")</f>
        <v/>
      </c>
      <c r="K2729" s="90"/>
      <c r="L2729" s="87"/>
      <c r="M2729" s="103">
        <f>IF(ISNUMBER('Форма 1'!AD2729),'Форма 1'!$H2729*VLOOKUP('Форма 1'!$F2729,'Придельники с 2022'!$B$4:$X$28,'Форма 1'!AD$8),"")</f>
        <v>19112868.522</v>
      </c>
      <c r="N2729" s="103" t="str">
        <f>IF(ISBLANK('Форма 1'!$AE2729),"",IF('Форма 1'!$AE2729=1,'Форма 1'!$H2729*VLOOKUP('Форма 1'!$F2729,'Придельники с 2022'!$B$4:$X$28,'Форма 1'!$AE$8,0),IF('Форма 1'!$AE2729=2,'Форма 1'!$H2729*VLOOKUP('Форма 1'!$F2729,'Придельники с 2022'!$B$4:$X$28,13,0),IF('Форма 1'!$AE2729=3,'Форма 1'!$H2729*VLOOKUP('Форма 1'!$F2729,'Придельники с 2022'!$B$4:$X$28,12,0)))))</f>
        <v/>
      </c>
      <c r="O2729" s="103" t="str">
        <f>IF(ISNUMBER('Форма 1'!AF2729),'Форма 1'!$H2729*VLOOKUP('Форма 1'!$F2729,'Придельники с 2022'!$B$4:$X$28,'Форма 1'!AF$8),"")</f>
        <v/>
      </c>
      <c r="P2729" s="87"/>
      <c r="Q2729" s="103" t="str">
        <f>IF(ISNUMBER('Форма 1'!AH2729),'Форма 1'!$H2729*VLOOKUP('Форма 1'!$F2729,'Придельники с 2022'!$B$4:$X$28,'Форма 1'!AH$8),"")</f>
        <v/>
      </c>
      <c r="R2729" s="103" t="str">
        <f>IF(ISNUMBER('Форма 1'!AI2729),'Форма 1'!$H2729*VLOOKUP('Форма 1'!$F2729,'Придельники с 2022'!$B$4:$X$28,'Форма 1'!AI$8),"")</f>
        <v/>
      </c>
      <c r="S2729" s="103" t="str">
        <f>IF(ISNUMBER('Форма 1'!AJ2729),'Форма 1'!$H2729*VLOOKUP('Форма 1'!$F2729,'Придельники с 2022'!$B$4:$X$28,'Форма 1'!AJ$8),"")</f>
        <v/>
      </c>
      <c r="T2729" s="87"/>
    </row>
    <row r="2730" spans="1:20">
      <c r="A2730" s="188">
        <f t="shared" si="223"/>
        <v>91</v>
      </c>
      <c r="B2730" s="189" t="s">
        <v>2671</v>
      </c>
      <c r="C2730" s="99">
        <f t="shared" si="224"/>
        <v>38373346.763999999</v>
      </c>
      <c r="D2730" s="103">
        <f>IF(ISNUMBER('Форма 1'!U2730),'Форма 1'!$H2730*VLOOKUP('Форма 1'!$F2730,'Придельники с 2022'!$B$4:$X$28,'Форма 1'!U$8),"")</f>
        <v>1278211.8959999999</v>
      </c>
      <c r="E2730" s="103">
        <f>IF(ISNUMBER('Форма 1'!V2730),'Форма 1'!$H2730*VLOOKUP('Форма 1'!$F2730,'Придельники с 2022'!$B$4:$X$28,'Форма 1'!V$8),"")</f>
        <v>14505327.216000002</v>
      </c>
      <c r="F2730" s="103">
        <f>IF(ISNUMBER('Форма 1'!W2730),'Форма 1'!$H2730*VLOOKUP('Форма 1'!$F2730,'Придельники с 2022'!$B$4:$X$28,'Форма 1'!W$8),"")</f>
        <v>2308368.9720000001</v>
      </c>
      <c r="G2730" s="103">
        <f>IF(ISNUMBER('Форма 1'!X2730),'Форма 1'!$H2730*VLOOKUP('Форма 1'!$F2730,'Придельники с 2022'!$B$4:$X$28,'Форма 1'!X$8),"")</f>
        <v>652402.30799999996</v>
      </c>
      <c r="H2730" s="103">
        <f>IF(ISNUMBER('Форма 1'!Y2730),'Форма 1'!$H2730*VLOOKUP('Форма 1'!$F2730,'Придельники с 2022'!$B$4:$X$28,'Форма 1'!Y$8),"")</f>
        <v>2012101.8959999999</v>
      </c>
      <c r="I2730" s="103">
        <f>IF(ISNUMBER('Форма 1'!Z2730),'Форма 1'!$H2730*VLOOKUP('Форма 1'!$F2730,'Придельники с 2022'!$B$4:$X$28,'Форма 1'!Z$8),"")</f>
        <v>1113233.4239999999</v>
      </c>
      <c r="J2730" s="103" t="str">
        <f>IF(ISNUMBER('Форма 1'!AA2730),'Форма 1'!$H2730*VLOOKUP('Форма 1'!$F2730,'Придельники с 2022'!$B$4:$X$28,'Форма 1'!AA$8),"")</f>
        <v/>
      </c>
      <c r="K2730" s="90"/>
      <c r="L2730" s="87"/>
      <c r="M2730" s="103">
        <f>IF(ISNUMBER('Форма 1'!AD2730),'Форма 1'!$H2730*VLOOKUP('Форма 1'!$F2730,'Придельники с 2022'!$B$4:$X$28,'Форма 1'!AD$8),"")</f>
        <v>16503701.051999999</v>
      </c>
      <c r="N2730" s="103" t="str">
        <f>IF(ISBLANK('Форма 1'!$AE2730),"",IF('Форма 1'!$AE2730=1,'Форма 1'!$H2730*VLOOKUP('Форма 1'!$F2730,'Придельники с 2022'!$B$4:$X$28,'Форма 1'!$AE$8,0),IF('Форма 1'!$AE2730=2,'Форма 1'!$H2730*VLOOKUP('Форма 1'!$F2730,'Придельники с 2022'!$B$4:$X$28,13,0),IF('Форма 1'!$AE2730=3,'Форма 1'!$H2730*VLOOKUP('Форма 1'!$F2730,'Придельники с 2022'!$B$4:$X$28,12,0)))))</f>
        <v/>
      </c>
      <c r="O2730" s="103" t="str">
        <f>IF(ISNUMBER('Форма 1'!AF2730),'Форма 1'!$H2730*VLOOKUP('Форма 1'!$F2730,'Придельники с 2022'!$B$4:$X$28,'Форма 1'!AF$8),"")</f>
        <v/>
      </c>
      <c r="P2730" s="87"/>
      <c r="Q2730" s="103" t="str">
        <f>IF(ISNUMBER('Форма 1'!AH2730),'Форма 1'!$H2730*VLOOKUP('Форма 1'!$F2730,'Придельники с 2022'!$B$4:$X$28,'Форма 1'!AH$8),"")</f>
        <v/>
      </c>
      <c r="R2730" s="103" t="str">
        <f>IF(ISNUMBER('Форма 1'!AI2730),'Форма 1'!$H2730*VLOOKUP('Форма 1'!$F2730,'Придельники с 2022'!$B$4:$X$28,'Форма 1'!AI$8),"")</f>
        <v/>
      </c>
      <c r="S2730" s="103" t="str">
        <f>IF(ISNUMBER('Форма 1'!AJ2730),'Форма 1'!$H2730*VLOOKUP('Форма 1'!$F2730,'Придельники с 2022'!$B$4:$X$28,'Форма 1'!AJ$8),"")</f>
        <v/>
      </c>
      <c r="T2730" s="87"/>
    </row>
    <row r="2731" spans="1:20">
      <c r="A2731" s="188">
        <f t="shared" si="223"/>
        <v>92</v>
      </c>
      <c r="B2731" s="189" t="s">
        <v>2672</v>
      </c>
      <c r="C2731" s="99">
        <f t="shared" si="224"/>
        <v>12739419</v>
      </c>
      <c r="D2731" s="103" t="str">
        <f>IF(ISNUMBER('Форма 1'!U2731),'Форма 1'!$H2731*VLOOKUP('Форма 1'!$F2731,'Придельники с 2022'!$B$4:$X$28,'Форма 1'!U$8),"")</f>
        <v/>
      </c>
      <c r="E2731" s="103" t="str">
        <f>IF(ISNUMBER('Форма 1'!V2731),'Форма 1'!$H2731*VLOOKUP('Форма 1'!$F2731,'Придельники с 2022'!$B$4:$X$28,'Форма 1'!V$8),"")</f>
        <v/>
      </c>
      <c r="F2731" s="103">
        <f>IF(ISNUMBER('Форма 1'!W2731),'Форма 1'!$H2731*VLOOKUP('Форма 1'!$F2731,'Придельники с 2022'!$B$4:$X$28,'Форма 1'!W$8),"")</f>
        <v>3910740.12</v>
      </c>
      <c r="G2731" s="103">
        <f>IF(ISNUMBER('Форма 1'!X2731),'Форма 1'!$H2731*VLOOKUP('Форма 1'!$F2731,'Придельники с 2022'!$B$4:$X$28,'Форма 1'!X$8),"")</f>
        <v>2429082.1800000002</v>
      </c>
      <c r="H2731" s="103">
        <f>IF(ISNUMBER('Форма 1'!Y2731),'Форма 1'!$H2731*VLOOKUP('Форма 1'!$F2731,'Придельники с 2022'!$B$4:$X$28,'Форма 1'!Y$8),"")</f>
        <v>6399596.7000000002</v>
      </c>
      <c r="I2731" s="103" t="str">
        <f>IF(ISNUMBER('Форма 1'!Z2731),'Форма 1'!$H2731*VLOOKUP('Форма 1'!$F2731,'Придельники с 2022'!$B$4:$X$28,'Форма 1'!Z$8),"")</f>
        <v/>
      </c>
      <c r="J2731" s="103" t="str">
        <f>IF(ISNUMBER('Форма 1'!AA2731),'Форма 1'!$H2731*VLOOKUP('Форма 1'!$F2731,'Придельники с 2022'!$B$4:$X$28,'Форма 1'!AA$8),"")</f>
        <v/>
      </c>
      <c r="K2731" s="90"/>
      <c r="L2731" s="87"/>
      <c r="M2731" s="103" t="str">
        <f>IF(ISNUMBER('Форма 1'!AD2731),'Форма 1'!$H2731*VLOOKUP('Форма 1'!$F2731,'Придельники с 2022'!$B$4:$X$28,'Форма 1'!AD$8),"")</f>
        <v/>
      </c>
      <c r="N2731" s="103" t="str">
        <f>IF(ISBLANK('Форма 1'!$AE2731),"",IF('Форма 1'!$AE2731=1,'Форма 1'!$H2731*VLOOKUP('Форма 1'!$F2731,'Придельники с 2022'!$B$4:$X$28,'Форма 1'!$AE$8,0),IF('Форма 1'!$AE2731=2,'Форма 1'!$H2731*VLOOKUP('Форма 1'!$F2731,'Придельники с 2022'!$B$4:$X$28,13,0),IF('Форма 1'!$AE2731=3,'Форма 1'!$H2731*VLOOKUP('Форма 1'!$F2731,'Придельники с 2022'!$B$4:$X$28,12,0)))))</f>
        <v/>
      </c>
      <c r="O2731" s="103" t="str">
        <f>IF(ISNUMBER('Форма 1'!AF2731),'Форма 1'!$H2731*VLOOKUP('Форма 1'!$F2731,'Придельники с 2022'!$B$4:$X$28,'Форма 1'!AF$8),"")</f>
        <v/>
      </c>
      <c r="P2731" s="87"/>
      <c r="Q2731" s="103" t="str">
        <f>IF(ISNUMBER('Форма 1'!AH2731),'Форма 1'!$H2731*VLOOKUP('Форма 1'!$F2731,'Придельники с 2022'!$B$4:$X$28,'Форма 1'!AH$8),"")</f>
        <v/>
      </c>
      <c r="R2731" s="103" t="str">
        <f>IF(ISNUMBER('Форма 1'!AI2731),'Форма 1'!$H2731*VLOOKUP('Форма 1'!$F2731,'Придельники с 2022'!$B$4:$X$28,'Форма 1'!AI$8),"")</f>
        <v/>
      </c>
      <c r="S2731" s="103" t="str">
        <f>IF(ISNUMBER('Форма 1'!AJ2731),'Форма 1'!$H2731*VLOOKUP('Форма 1'!$F2731,'Придельники с 2022'!$B$4:$X$28,'Форма 1'!AJ$8),"")</f>
        <v/>
      </c>
      <c r="T2731" s="87"/>
    </row>
    <row r="2732" spans="1:20">
      <c r="A2732" s="188">
        <f t="shared" si="223"/>
        <v>93</v>
      </c>
      <c r="B2732" s="189" t="s">
        <v>2674</v>
      </c>
      <c r="C2732" s="99">
        <f t="shared" si="224"/>
        <v>13268726.585000001</v>
      </c>
      <c r="D2732" s="103" t="str">
        <f>IF(ISNUMBER('Форма 1'!U2732),'Форма 1'!$H2732*VLOOKUP('Форма 1'!$F2732,'Придельники с 2022'!$B$4:$X$28,'Форма 1'!U$8),"")</f>
        <v/>
      </c>
      <c r="E2732" s="103" t="str">
        <f>IF(ISNUMBER('Форма 1'!V2732),'Форма 1'!$H2732*VLOOKUP('Форма 1'!$F2732,'Придельники с 2022'!$B$4:$X$28,'Форма 1'!V$8),"")</f>
        <v/>
      </c>
      <c r="F2732" s="103">
        <f>IF(ISNUMBER('Форма 1'!W2732),'Форма 1'!$H2732*VLOOKUP('Форма 1'!$F2732,'Придельники с 2022'!$B$4:$X$28,'Форма 1'!W$8),"")</f>
        <v>2683054.7379999999</v>
      </c>
      <c r="G2732" s="103">
        <f>IF(ISNUMBER('Форма 1'!X2732),'Форма 1'!$H2732*VLOOKUP('Форма 1'!$F2732,'Придельники с 2022'!$B$4:$X$28,'Форма 1'!X$8),"")</f>
        <v>1148738.848</v>
      </c>
      <c r="H2732" s="103">
        <f>IF(ISNUMBER('Форма 1'!Y2732),'Форма 1'!$H2732*VLOOKUP('Форма 1'!$F2732,'Придельники с 2022'!$B$4:$X$28,'Форма 1'!Y$8),"")</f>
        <v>3879915.1590000005</v>
      </c>
      <c r="I2732" s="103" t="str">
        <f>IF(ISNUMBER('Форма 1'!Z2732),'Форма 1'!$H2732*VLOOKUP('Форма 1'!$F2732,'Придельники с 2022'!$B$4:$X$28,'Форма 1'!Z$8),"")</f>
        <v/>
      </c>
      <c r="J2732" s="103" t="str">
        <f>IF(ISNUMBER('Форма 1'!AA2732),'Форма 1'!$H2732*VLOOKUP('Форма 1'!$F2732,'Придельники с 2022'!$B$4:$X$28,'Форма 1'!AA$8),"")</f>
        <v/>
      </c>
      <c r="K2732" s="90">
        <v>2</v>
      </c>
      <c r="L2732" s="87">
        <f>2778508.92*K2732</f>
        <v>5557017.8399999999</v>
      </c>
      <c r="M2732" s="103" t="str">
        <f>IF(ISNUMBER('Форма 1'!AD2732),'Форма 1'!$H2732*VLOOKUP('Форма 1'!$F2732,'Придельники с 2022'!$B$4:$X$28,'Форма 1'!AD$8),"")</f>
        <v/>
      </c>
      <c r="N2732" s="103" t="str">
        <f>IF(ISBLANK('Форма 1'!$AE2732),"",IF('Форма 1'!$AE2732=1,'Форма 1'!$H2732*VLOOKUP('Форма 1'!$F2732,'Придельники с 2022'!$B$4:$X$28,'Форма 1'!$AE$8,0),IF('Форма 1'!$AE2732=2,'Форма 1'!$H2732*VLOOKUP('Форма 1'!$F2732,'Придельники с 2022'!$B$4:$X$28,13,0),IF('Форма 1'!$AE2732=3,'Форма 1'!$H2732*VLOOKUP('Форма 1'!$F2732,'Придельники с 2022'!$B$4:$X$28,12,0)))))</f>
        <v/>
      </c>
      <c r="O2732" s="103" t="str">
        <f>IF(ISNUMBER('Форма 1'!AF2732),'Форма 1'!$H2732*VLOOKUP('Форма 1'!$F2732,'Придельники с 2022'!$B$4:$X$28,'Форма 1'!AF$8),"")</f>
        <v/>
      </c>
      <c r="P2732" s="87"/>
      <c r="Q2732" s="103" t="str">
        <f>IF(ISNUMBER('Форма 1'!AH2732),'Форма 1'!$H2732*VLOOKUP('Форма 1'!$F2732,'Придельники с 2022'!$B$4:$X$28,'Форма 1'!AH$8),"")</f>
        <v/>
      </c>
      <c r="R2732" s="103" t="str">
        <f>IF(ISNUMBER('Форма 1'!AI2732),'Форма 1'!$H2732*VLOOKUP('Форма 1'!$F2732,'Придельники с 2022'!$B$4:$X$28,'Форма 1'!AI$8),"")</f>
        <v/>
      </c>
      <c r="S2732" s="103" t="str">
        <f>IF(ISNUMBER('Форма 1'!AJ2732),'Форма 1'!$H2732*VLOOKUP('Форма 1'!$F2732,'Придельники с 2022'!$B$4:$X$28,'Форма 1'!AJ$8),"")</f>
        <v/>
      </c>
      <c r="T2732" s="87"/>
    </row>
    <row r="2733" spans="1:20">
      <c r="A2733" s="188">
        <f t="shared" si="223"/>
        <v>94</v>
      </c>
      <c r="B2733" s="189" t="s">
        <v>2676</v>
      </c>
      <c r="C2733" s="99">
        <f t="shared" si="224"/>
        <v>15089047.699999999</v>
      </c>
      <c r="D2733" s="103" t="str">
        <f>IF(ISNUMBER('Форма 1'!U2733),'Форма 1'!$H2733*VLOOKUP('Форма 1'!$F2733,'Придельники с 2022'!$B$4:$X$28,'Форма 1'!U$8),"")</f>
        <v/>
      </c>
      <c r="E2733" s="103" t="str">
        <f>IF(ISNUMBER('Форма 1'!V2733),'Форма 1'!$H2733*VLOOKUP('Форма 1'!$F2733,'Придельники с 2022'!$B$4:$X$28,'Форма 1'!V$8),"")</f>
        <v/>
      </c>
      <c r="F2733" s="103" t="str">
        <f>IF(ISNUMBER('Форма 1'!W2733),'Форма 1'!$H2733*VLOOKUP('Форма 1'!$F2733,'Придельники с 2022'!$B$4:$X$28,'Форма 1'!W$8),"")</f>
        <v/>
      </c>
      <c r="G2733" s="103" t="str">
        <f>IF(ISNUMBER('Форма 1'!X2733),'Форма 1'!$H2733*VLOOKUP('Форма 1'!$F2733,'Придельники с 2022'!$B$4:$X$28,'Форма 1'!X$8),"")</f>
        <v/>
      </c>
      <c r="H2733" s="103" t="str">
        <f>IF(ISNUMBER('Форма 1'!Y2733),'Форма 1'!$H2733*VLOOKUP('Форма 1'!$F2733,'Придельники с 2022'!$B$4:$X$28,'Форма 1'!Y$8),"")</f>
        <v/>
      </c>
      <c r="I2733" s="103" t="str">
        <f>IF(ISNUMBER('Форма 1'!Z2733),'Форма 1'!$H2733*VLOOKUP('Форма 1'!$F2733,'Придельники с 2022'!$B$4:$X$28,'Форма 1'!Z$8),"")</f>
        <v/>
      </c>
      <c r="J2733" s="103" t="str">
        <f>IF(ISNUMBER('Форма 1'!AA2733),'Форма 1'!$H2733*VLOOKUP('Форма 1'!$F2733,'Придельники с 2022'!$B$4:$X$28,'Форма 1'!AA$8),"")</f>
        <v/>
      </c>
      <c r="K2733" s="90"/>
      <c r="L2733" s="87"/>
      <c r="M2733" s="103">
        <f>IF(ISNUMBER('Форма 1'!AD2733),'Форма 1'!$H2733*VLOOKUP('Форма 1'!$F2733,'Придельники с 2022'!$B$4:$X$28,'Форма 1'!AD$8),"")</f>
        <v>13284772.1</v>
      </c>
      <c r="N2733" s="103" t="str">
        <f>IF(ISBLANK('Форма 1'!$AE2733),"",IF('Форма 1'!$AE2733=1,'Форма 1'!$H2733*VLOOKUP('Форма 1'!$F2733,'Придельники с 2022'!$B$4:$X$28,'Форма 1'!$AE$8,0),IF('Форма 1'!$AE2733=2,'Форма 1'!$H2733*VLOOKUP('Форма 1'!$F2733,'Придельники с 2022'!$B$4:$X$28,13,0),IF('Форма 1'!$AE2733=3,'Форма 1'!$H2733*VLOOKUP('Форма 1'!$F2733,'Придельники с 2022'!$B$4:$X$28,12,0)))))</f>
        <v/>
      </c>
      <c r="O2733" s="103">
        <f>IF(ISNUMBER('Форма 1'!AF2733),'Форма 1'!$H2733*VLOOKUP('Форма 1'!$F2733,'Придельники с 2022'!$B$4:$X$28,'Форма 1'!AF$8),"")</f>
        <v>1804275.5999999999</v>
      </c>
      <c r="P2733" s="87"/>
      <c r="Q2733" s="103" t="str">
        <f>IF(ISNUMBER('Форма 1'!AH2733),'Форма 1'!$H2733*VLOOKUP('Форма 1'!$F2733,'Придельники с 2022'!$B$4:$X$28,'Форма 1'!AH$8),"")</f>
        <v/>
      </c>
      <c r="R2733" s="103" t="str">
        <f>IF(ISNUMBER('Форма 1'!AI2733),'Форма 1'!$H2733*VLOOKUP('Форма 1'!$F2733,'Придельники с 2022'!$B$4:$X$28,'Форма 1'!AI$8),"")</f>
        <v/>
      </c>
      <c r="S2733" s="103" t="str">
        <f>IF(ISNUMBER('Форма 1'!AJ2733),'Форма 1'!$H2733*VLOOKUP('Форма 1'!$F2733,'Придельники с 2022'!$B$4:$X$28,'Форма 1'!AJ$8),"")</f>
        <v/>
      </c>
      <c r="T2733" s="87"/>
    </row>
    <row r="2734" spans="1:20">
      <c r="A2734" s="188">
        <f t="shared" si="223"/>
        <v>95</v>
      </c>
      <c r="B2734" s="189" t="s">
        <v>2677</v>
      </c>
      <c r="C2734" s="99">
        <f t="shared" si="224"/>
        <v>10091889.114</v>
      </c>
      <c r="D2734" s="103" t="str">
        <f>IF(ISNUMBER('Форма 1'!U2734),'Форма 1'!$H2734*VLOOKUP('Форма 1'!$F2734,'Придельники с 2022'!$B$4:$X$28,'Форма 1'!U$8),"")</f>
        <v/>
      </c>
      <c r="E2734" s="103" t="str">
        <f>IF(ISNUMBER('Форма 1'!V2734),'Форма 1'!$H2734*VLOOKUP('Форма 1'!$F2734,'Придельники с 2022'!$B$4:$X$28,'Форма 1'!V$8),"")</f>
        <v/>
      </c>
      <c r="F2734" s="103" t="str">
        <f>IF(ISNUMBER('Форма 1'!W2734),'Форма 1'!$H2734*VLOOKUP('Форма 1'!$F2734,'Придельники с 2022'!$B$4:$X$28,'Форма 1'!W$8),"")</f>
        <v/>
      </c>
      <c r="G2734" s="103" t="str">
        <f>IF(ISNUMBER('Форма 1'!X2734),'Форма 1'!$H2734*VLOOKUP('Форма 1'!$F2734,'Придельники с 2022'!$B$4:$X$28,'Форма 1'!X$8),"")</f>
        <v/>
      </c>
      <c r="H2734" s="103" t="str">
        <f>IF(ISNUMBER('Форма 1'!Y2734),'Форма 1'!$H2734*VLOOKUP('Форма 1'!$F2734,'Придельники с 2022'!$B$4:$X$28,'Форма 1'!Y$8),"")</f>
        <v/>
      </c>
      <c r="I2734" s="103" t="str">
        <f>IF(ISNUMBER('Форма 1'!Z2734),'Форма 1'!$H2734*VLOOKUP('Форма 1'!$F2734,'Придельники с 2022'!$B$4:$X$28,'Форма 1'!Z$8),"")</f>
        <v/>
      </c>
      <c r="J2734" s="103" t="str">
        <f>IF(ISNUMBER('Форма 1'!AA2734),'Форма 1'!$H2734*VLOOKUP('Форма 1'!$F2734,'Придельники с 2022'!$B$4:$X$28,'Форма 1'!AA$8),"")</f>
        <v/>
      </c>
      <c r="K2734" s="90"/>
      <c r="L2734" s="87"/>
      <c r="M2734" s="103" t="str">
        <f>IF(ISNUMBER('Форма 1'!AD2734),'Форма 1'!$H2734*VLOOKUP('Форма 1'!$F2734,'Придельники с 2022'!$B$4:$X$28,'Форма 1'!AD$8),"")</f>
        <v/>
      </c>
      <c r="N2734" s="103">
        <f>IF(ISBLANK('Форма 1'!$AE2734),"",IF('Форма 1'!$AE2734=1,'Форма 1'!$H2734*VLOOKUP('Форма 1'!$F2734,'Придельники с 2022'!$B$4:$X$28,'Форма 1'!$AE$8,0),IF('Форма 1'!$AE2734=2,'Форма 1'!$H2734*VLOOKUP('Форма 1'!$F2734,'Придельники с 2022'!$B$4:$X$28,13,0),IF('Форма 1'!$AE2734=3,'Форма 1'!$H2734*VLOOKUP('Форма 1'!$F2734,'Придельники с 2022'!$B$4:$X$28,12,0)))))</f>
        <v>7441204.8759999992</v>
      </c>
      <c r="O2734" s="103" t="str">
        <f>IF(ISNUMBER('Форма 1'!AF2734),'Форма 1'!$H2734*VLOOKUP('Форма 1'!$F2734,'Придельники с 2022'!$B$4:$X$28,'Форма 1'!AF$8),"")</f>
        <v/>
      </c>
      <c r="P2734" s="87"/>
      <c r="Q2734" s="103">
        <f>IF(ISNUMBER('Форма 1'!AH2734),'Форма 1'!$H2734*VLOOKUP('Форма 1'!$F2734,'Придельники с 2022'!$B$4:$X$28,'Форма 1'!AH$8),"")</f>
        <v>2650684.2379999999</v>
      </c>
      <c r="R2734" s="103" t="str">
        <f>IF(ISNUMBER('Форма 1'!AI2734),'Форма 1'!$H2734*VLOOKUP('Форма 1'!$F2734,'Придельники с 2022'!$B$4:$X$28,'Форма 1'!AI$8),"")</f>
        <v/>
      </c>
      <c r="S2734" s="103" t="str">
        <f>IF(ISNUMBER('Форма 1'!AJ2734),'Форма 1'!$H2734*VLOOKUP('Форма 1'!$F2734,'Придельники с 2022'!$B$4:$X$28,'Форма 1'!AJ$8),"")</f>
        <v/>
      </c>
      <c r="T2734" s="87"/>
    </row>
    <row r="2735" spans="1:20">
      <c r="A2735" s="188">
        <f t="shared" si="223"/>
        <v>96</v>
      </c>
      <c r="B2735" s="189" t="s">
        <v>2678</v>
      </c>
      <c r="C2735" s="99">
        <f t="shared" si="224"/>
        <v>7021715.75</v>
      </c>
      <c r="D2735" s="103" t="str">
        <f>IF(ISNUMBER('Форма 1'!U2735),'Форма 1'!$H2735*VLOOKUP('Форма 1'!$F2735,'Придельники с 2022'!$B$4:$X$28,'Форма 1'!U$8),"")</f>
        <v/>
      </c>
      <c r="E2735" s="103" t="str">
        <f>IF(ISNUMBER('Форма 1'!V2735),'Форма 1'!$H2735*VLOOKUP('Форма 1'!$F2735,'Придельники с 2022'!$B$4:$X$28,'Форма 1'!V$8),"")</f>
        <v/>
      </c>
      <c r="F2735" s="103" t="str">
        <f>IF(ISNUMBER('Форма 1'!W2735),'Форма 1'!$H2735*VLOOKUP('Форма 1'!$F2735,'Придельники с 2022'!$B$4:$X$28,'Форма 1'!W$8),"")</f>
        <v/>
      </c>
      <c r="G2735" s="103" t="str">
        <f>IF(ISNUMBER('Форма 1'!X2735),'Форма 1'!$H2735*VLOOKUP('Форма 1'!$F2735,'Придельники с 2022'!$B$4:$X$28,'Форма 1'!X$8),"")</f>
        <v/>
      </c>
      <c r="H2735" s="103" t="str">
        <f>IF(ISNUMBER('Форма 1'!Y2735),'Форма 1'!$H2735*VLOOKUP('Форма 1'!$F2735,'Придельники с 2022'!$B$4:$X$28,'Форма 1'!Y$8),"")</f>
        <v/>
      </c>
      <c r="I2735" s="103" t="str">
        <f>IF(ISNUMBER('Форма 1'!Z2735),'Форма 1'!$H2735*VLOOKUP('Форма 1'!$F2735,'Придельники с 2022'!$B$4:$X$28,'Форма 1'!Z$8),"")</f>
        <v/>
      </c>
      <c r="J2735" s="103" t="str">
        <f>IF(ISNUMBER('Форма 1'!AA2735),'Форма 1'!$H2735*VLOOKUP('Форма 1'!$F2735,'Придельники с 2022'!$B$4:$X$28,'Форма 1'!AA$8),"")</f>
        <v/>
      </c>
      <c r="K2735" s="90"/>
      <c r="L2735" s="87"/>
      <c r="M2735" s="103" t="str">
        <f>IF(ISNUMBER('Форма 1'!AD2735),'Форма 1'!$H2735*VLOOKUP('Форма 1'!$F2735,'Придельники с 2022'!$B$4:$X$28,'Форма 1'!AD$8),"")</f>
        <v/>
      </c>
      <c r="N2735" s="103">
        <f>IF(ISBLANK('Форма 1'!$AE2735),"",IF('Форма 1'!$AE2735=1,'Форма 1'!$H2735*VLOOKUP('Форма 1'!$F2735,'Придельники с 2022'!$B$4:$X$28,'Форма 1'!$AE$8,0),IF('Форма 1'!$AE2735=2,'Форма 1'!$H2735*VLOOKUP('Форма 1'!$F2735,'Придельники с 2022'!$B$4:$X$28,13,0),IF('Форма 1'!$AE2735=3,'Форма 1'!$H2735*VLOOKUP('Форма 1'!$F2735,'Придельники с 2022'!$B$4:$X$28,12,0)))))</f>
        <v>7021715.75</v>
      </c>
      <c r="O2735" s="103" t="str">
        <f>IF(ISNUMBER('Форма 1'!AF2735),'Форма 1'!$H2735*VLOOKUP('Форма 1'!$F2735,'Придельники с 2022'!$B$4:$X$28,'Форма 1'!AF$8),"")</f>
        <v/>
      </c>
      <c r="P2735" s="87"/>
      <c r="Q2735" s="103" t="str">
        <f>IF(ISNUMBER('Форма 1'!AH2735),'Форма 1'!$H2735*VLOOKUP('Форма 1'!$F2735,'Придельники с 2022'!$B$4:$X$28,'Форма 1'!AH$8),"")</f>
        <v/>
      </c>
      <c r="R2735" s="103" t="str">
        <f>IF(ISNUMBER('Форма 1'!AI2735),'Форма 1'!$H2735*VLOOKUP('Форма 1'!$F2735,'Придельники с 2022'!$B$4:$X$28,'Форма 1'!AI$8),"")</f>
        <v/>
      </c>
      <c r="S2735" s="103" t="str">
        <f>IF(ISNUMBER('Форма 1'!AJ2735),'Форма 1'!$H2735*VLOOKUP('Форма 1'!$F2735,'Придельники с 2022'!$B$4:$X$28,'Форма 1'!AJ$8),"")</f>
        <v/>
      </c>
      <c r="T2735" s="87"/>
    </row>
    <row r="2736" spans="1:20">
      <c r="A2736" s="188">
        <f t="shared" si="223"/>
        <v>97</v>
      </c>
      <c r="B2736" s="189" t="s">
        <v>2679</v>
      </c>
      <c r="C2736" s="99">
        <f t="shared" si="224"/>
        <v>8159400.0319999997</v>
      </c>
      <c r="D2736" s="103" t="str">
        <f>IF(ISNUMBER('Форма 1'!U2736),'Форма 1'!$H2736*VLOOKUP('Форма 1'!$F2736,'Придельники с 2022'!$B$4:$X$28,'Форма 1'!U$8),"")</f>
        <v/>
      </c>
      <c r="E2736" s="103" t="str">
        <f>IF(ISNUMBER('Форма 1'!V2736),'Форма 1'!$H2736*VLOOKUP('Форма 1'!$F2736,'Придельники с 2022'!$B$4:$X$28,'Форма 1'!V$8),"")</f>
        <v/>
      </c>
      <c r="F2736" s="103" t="str">
        <f>IF(ISNUMBER('Форма 1'!W2736),'Форма 1'!$H2736*VLOOKUP('Форма 1'!$F2736,'Придельники с 2022'!$B$4:$X$28,'Форма 1'!W$8),"")</f>
        <v/>
      </c>
      <c r="G2736" s="103" t="str">
        <f>IF(ISNUMBER('Форма 1'!X2736),'Форма 1'!$H2736*VLOOKUP('Форма 1'!$F2736,'Придельники с 2022'!$B$4:$X$28,'Форма 1'!X$8),"")</f>
        <v/>
      </c>
      <c r="H2736" s="103" t="str">
        <f>IF(ISNUMBER('Форма 1'!Y2736),'Форма 1'!$H2736*VLOOKUP('Форма 1'!$F2736,'Придельники с 2022'!$B$4:$X$28,'Форма 1'!Y$8),"")</f>
        <v/>
      </c>
      <c r="I2736" s="103" t="str">
        <f>IF(ISNUMBER('Форма 1'!Z2736),'Форма 1'!$H2736*VLOOKUP('Форма 1'!$F2736,'Придельники с 2022'!$B$4:$X$28,'Форма 1'!Z$8),"")</f>
        <v/>
      </c>
      <c r="J2736" s="103" t="str">
        <f>IF(ISNUMBER('Форма 1'!AA2736),'Форма 1'!$H2736*VLOOKUP('Форма 1'!$F2736,'Придельники с 2022'!$B$4:$X$28,'Форма 1'!AA$8),"")</f>
        <v/>
      </c>
      <c r="K2736" s="90"/>
      <c r="L2736" s="87"/>
      <c r="M2736" s="103" t="str">
        <f>IF(ISNUMBER('Форма 1'!AD2736),'Форма 1'!$H2736*VLOOKUP('Форма 1'!$F2736,'Придельники с 2022'!$B$4:$X$28,'Форма 1'!AD$8),"")</f>
        <v/>
      </c>
      <c r="N2736" s="103">
        <f>IF(ISBLANK('Форма 1'!$AE2736),"",IF('Форма 1'!$AE2736=1,'Форма 1'!$H2736*VLOOKUP('Форма 1'!$F2736,'Придельники с 2022'!$B$4:$X$28,'Форма 1'!$AE$8,0),IF('Форма 1'!$AE2736=2,'Форма 1'!$H2736*VLOOKUP('Форма 1'!$F2736,'Придельники с 2022'!$B$4:$X$28,13,0),IF('Форма 1'!$AE2736=3,'Форма 1'!$H2736*VLOOKUP('Форма 1'!$F2736,'Придельники с 2022'!$B$4:$X$28,12,0)))))</f>
        <v>8159400.0319999997</v>
      </c>
      <c r="O2736" s="103" t="str">
        <f>IF(ISNUMBER('Форма 1'!AF2736),'Форма 1'!$H2736*VLOOKUP('Форма 1'!$F2736,'Придельники с 2022'!$B$4:$X$28,'Форма 1'!AF$8),"")</f>
        <v/>
      </c>
      <c r="P2736" s="87"/>
      <c r="Q2736" s="103" t="str">
        <f>IF(ISNUMBER('Форма 1'!AH2736),'Форма 1'!$H2736*VLOOKUP('Форма 1'!$F2736,'Придельники с 2022'!$B$4:$X$28,'Форма 1'!AH$8),"")</f>
        <v/>
      </c>
      <c r="R2736" s="103" t="str">
        <f>IF(ISNUMBER('Форма 1'!AI2736),'Форма 1'!$H2736*VLOOKUP('Форма 1'!$F2736,'Придельники с 2022'!$B$4:$X$28,'Форма 1'!AI$8),"")</f>
        <v/>
      </c>
      <c r="S2736" s="103" t="str">
        <f>IF(ISNUMBER('Форма 1'!AJ2736),'Форма 1'!$H2736*VLOOKUP('Форма 1'!$F2736,'Придельники с 2022'!$B$4:$X$28,'Форма 1'!AJ$8),"")</f>
        <v/>
      </c>
      <c r="T2736" s="87"/>
    </row>
    <row r="2737" spans="1:20">
      <c r="A2737" s="188">
        <f t="shared" si="223"/>
        <v>98</v>
      </c>
      <c r="B2737" s="189" t="s">
        <v>2680</v>
      </c>
      <c r="C2737" s="99">
        <f t="shared" si="224"/>
        <v>7411464.3679999998</v>
      </c>
      <c r="D2737" s="103">
        <f>IF(ISNUMBER('Форма 1'!U2737),'Форма 1'!$H2737*VLOOKUP('Форма 1'!$F2737,'Придельники с 2022'!$B$4:$X$28,'Форма 1'!U$8),"")</f>
        <v>433176.74400000006</v>
      </c>
      <c r="E2737" s="103">
        <f>IF(ISNUMBER('Форма 1'!V2737),'Форма 1'!$H2737*VLOOKUP('Форма 1'!$F2737,'Придельники с 2022'!$B$4:$X$28,'Форма 1'!V$8),"")</f>
        <v>4915750.2240000004</v>
      </c>
      <c r="F2737" s="103">
        <f>IF(ISNUMBER('Форма 1'!W2737),'Форма 1'!$H2737*VLOOKUP('Форма 1'!$F2737,'Придельники с 2022'!$B$4:$X$28,'Форма 1'!W$8),"")</f>
        <v>782289.50800000003</v>
      </c>
      <c r="G2737" s="103">
        <f>IF(ISNUMBER('Форма 1'!X2737),'Форма 1'!$H2737*VLOOKUP('Форма 1'!$F2737,'Придельники с 2022'!$B$4:$X$28,'Форма 1'!X$8),"")</f>
        <v>221094.41200000001</v>
      </c>
      <c r="H2737" s="103">
        <f>IF(ISNUMBER('Форма 1'!Y2737),'Форма 1'!$H2737*VLOOKUP('Форма 1'!$F2737,'Придельники с 2022'!$B$4:$X$28,'Форма 1'!Y$8),"")</f>
        <v>681886.74400000006</v>
      </c>
      <c r="I2737" s="103">
        <f>IF(ISNUMBER('Форма 1'!Z2737),'Форма 1'!$H2737*VLOOKUP('Форма 1'!$F2737,'Придельники с 2022'!$B$4:$X$28,'Форма 1'!Z$8),"")</f>
        <v>377266.73599999998</v>
      </c>
      <c r="J2737" s="103" t="str">
        <f>IF(ISNUMBER('Форма 1'!AA2737),'Форма 1'!$H2737*VLOOKUP('Форма 1'!$F2737,'Придельники с 2022'!$B$4:$X$28,'Форма 1'!AA$8),"")</f>
        <v/>
      </c>
      <c r="K2737" s="90"/>
      <c r="L2737" s="87"/>
      <c r="M2737" s="103" t="str">
        <f>IF(ISNUMBER('Форма 1'!AD2737),'Форма 1'!$H2737*VLOOKUP('Форма 1'!$F2737,'Придельники с 2022'!$B$4:$X$28,'Форма 1'!AD$8),"")</f>
        <v/>
      </c>
      <c r="N2737" s="103" t="str">
        <f>IF(ISBLANK('Форма 1'!$AE2737),"",IF('Форма 1'!$AE2737=1,'Форма 1'!$H2737*VLOOKUP('Форма 1'!$F2737,'Придельники с 2022'!$B$4:$X$28,'Форма 1'!$AE$8,0),IF('Форма 1'!$AE2737=2,'Форма 1'!$H2737*VLOOKUP('Форма 1'!$F2737,'Придельники с 2022'!$B$4:$X$28,13,0),IF('Форма 1'!$AE2737=3,'Форма 1'!$H2737*VLOOKUP('Форма 1'!$F2737,'Придельники с 2022'!$B$4:$X$28,12,0)))))</f>
        <v/>
      </c>
      <c r="O2737" s="103" t="str">
        <f>IF(ISNUMBER('Форма 1'!AF2737),'Форма 1'!$H2737*VLOOKUP('Форма 1'!$F2737,'Придельники с 2022'!$B$4:$X$28,'Форма 1'!AF$8),"")</f>
        <v/>
      </c>
      <c r="P2737" s="87"/>
      <c r="Q2737" s="103" t="str">
        <f>IF(ISNUMBER('Форма 1'!AH2737),'Форма 1'!$H2737*VLOOKUP('Форма 1'!$F2737,'Придельники с 2022'!$B$4:$X$28,'Форма 1'!AH$8),"")</f>
        <v/>
      </c>
      <c r="R2737" s="103" t="str">
        <f>IF(ISNUMBER('Форма 1'!AI2737),'Форма 1'!$H2737*VLOOKUP('Форма 1'!$F2737,'Придельники с 2022'!$B$4:$X$28,'Форма 1'!AI$8),"")</f>
        <v/>
      </c>
      <c r="S2737" s="103" t="str">
        <f>IF(ISNUMBER('Форма 1'!AJ2737),'Форма 1'!$H2737*VLOOKUP('Форма 1'!$F2737,'Придельники с 2022'!$B$4:$X$28,'Форма 1'!AJ$8),"")</f>
        <v/>
      </c>
      <c r="T2737" s="87"/>
    </row>
    <row r="2738" spans="1:20">
      <c r="A2738" s="188">
        <f t="shared" si="223"/>
        <v>99</v>
      </c>
      <c r="B2738" s="189" t="s">
        <v>2681</v>
      </c>
      <c r="C2738" s="99">
        <f t="shared" si="224"/>
        <v>11912337.5218</v>
      </c>
      <c r="D2738" s="103" t="str">
        <f>IF(ISNUMBER('Форма 1'!U2738),'Форма 1'!$H2738*VLOOKUP('Форма 1'!$F2738,'Придельники с 2022'!$B$4:$X$28,'Форма 1'!U$8),"")</f>
        <v/>
      </c>
      <c r="E2738" s="103" t="str">
        <f>IF(ISNUMBER('Форма 1'!V2738),'Форма 1'!$H2738*VLOOKUP('Форма 1'!$F2738,'Придельники с 2022'!$B$4:$X$28,'Форма 1'!V$8),"")</f>
        <v/>
      </c>
      <c r="F2738" s="103">
        <f>IF(ISNUMBER('Форма 1'!W2738),'Форма 1'!$H2738*VLOOKUP('Форма 1'!$F2738,'Придельники с 2022'!$B$4:$X$28,'Форма 1'!W$8),"")</f>
        <v>1087954.942</v>
      </c>
      <c r="G2738" s="103">
        <f>IF(ISNUMBER('Форма 1'!X2738),'Форма 1'!$H2738*VLOOKUP('Форма 1'!$F2738,'Придельники с 2022'!$B$4:$X$28,'Форма 1'!X$8),"")</f>
        <v>675762.61300000013</v>
      </c>
      <c r="H2738" s="103" t="str">
        <f>IF(ISNUMBER('Форма 1'!Y2738),'Форма 1'!$H2738*VLOOKUP('Форма 1'!$F2738,'Придельники с 2022'!$B$4:$X$28,'Форма 1'!Y$8),"")</f>
        <v/>
      </c>
      <c r="I2738" s="103" t="str">
        <f>IF(ISNUMBER('Форма 1'!Z2738),'Форма 1'!$H2738*VLOOKUP('Форма 1'!$F2738,'Придельники с 2022'!$B$4:$X$28,'Форма 1'!Z$8),"")</f>
        <v/>
      </c>
      <c r="J2738" s="103" t="str">
        <f>IF(ISNUMBER('Форма 1'!AA2738),'Форма 1'!$H2738*VLOOKUP('Форма 1'!$F2738,'Придельники с 2022'!$B$4:$X$28,'Форма 1'!AA$8),"")</f>
        <v/>
      </c>
      <c r="K2738" s="90"/>
      <c r="L2738" s="87"/>
      <c r="M2738" s="103" t="str">
        <f>IF(ISNUMBER('Форма 1'!AD2738),'Форма 1'!$H2738*VLOOKUP('Форма 1'!$F2738,'Придельники с 2022'!$B$4:$X$28,'Форма 1'!AD$8),"")</f>
        <v/>
      </c>
      <c r="N2738" s="103">
        <f>IF(ISBLANK('Форма 1'!$AE2738),"",IF('Форма 1'!$AE2738=1,'Форма 1'!$H2738*VLOOKUP('Форма 1'!$F2738,'Придельники с 2022'!$B$4:$X$28,'Форма 1'!$AE$8,0),IF('Форма 1'!$AE2738=2,'Форма 1'!$H2738*VLOOKUP('Форма 1'!$F2738,'Придельники с 2022'!$B$4:$X$28,13,0),IF('Форма 1'!$AE2738=3,'Форма 1'!$H2738*VLOOKUP('Форма 1'!$F2738,'Придельники с 2022'!$B$4:$X$28,12,0)))))</f>
        <v>10148619.966800001</v>
      </c>
      <c r="O2738" s="103" t="str">
        <f>IF(ISNUMBER('Форма 1'!AF2738),'Форма 1'!$H2738*VLOOKUP('Форма 1'!$F2738,'Придельники с 2022'!$B$4:$X$28,'Форма 1'!AF$8),"")</f>
        <v/>
      </c>
      <c r="P2738" s="87"/>
      <c r="Q2738" s="103" t="str">
        <f>IF(ISNUMBER('Форма 1'!AH2738),'Форма 1'!$H2738*VLOOKUP('Форма 1'!$F2738,'Придельники с 2022'!$B$4:$X$28,'Форма 1'!AH$8),"")</f>
        <v/>
      </c>
      <c r="R2738" s="103" t="str">
        <f>IF(ISNUMBER('Форма 1'!AI2738),'Форма 1'!$H2738*VLOOKUP('Форма 1'!$F2738,'Придельники с 2022'!$B$4:$X$28,'Форма 1'!AI$8),"")</f>
        <v/>
      </c>
      <c r="S2738" s="103" t="str">
        <f>IF(ISNUMBER('Форма 1'!AJ2738),'Форма 1'!$H2738*VLOOKUP('Форма 1'!$F2738,'Придельники с 2022'!$B$4:$X$28,'Форма 1'!AJ$8),"")</f>
        <v/>
      </c>
      <c r="T2738" s="87"/>
    </row>
    <row r="2739" spans="1:20">
      <c r="A2739" s="188">
        <f t="shared" si="223"/>
        <v>100</v>
      </c>
      <c r="B2739" s="189" t="s">
        <v>2682</v>
      </c>
      <c r="C2739" s="99">
        <f t="shared" si="224"/>
        <v>3123441.4400000004</v>
      </c>
      <c r="D2739" s="103" t="str">
        <f>IF(ISNUMBER('Форма 1'!U2739),'Форма 1'!$H2739*VLOOKUP('Форма 1'!$F2739,'Придельники с 2022'!$B$4:$X$28,'Форма 1'!U$8),"")</f>
        <v/>
      </c>
      <c r="E2739" s="103" t="str">
        <f>IF(ISNUMBER('Форма 1'!V2739),'Форма 1'!$H2739*VLOOKUP('Форма 1'!$F2739,'Придельники с 2022'!$B$4:$X$28,'Форма 1'!V$8),"")</f>
        <v/>
      </c>
      <c r="F2739" s="103" t="str">
        <f>IF(ISNUMBER('Форма 1'!W2739),'Форма 1'!$H2739*VLOOKUP('Форма 1'!$F2739,'Придельники с 2022'!$B$4:$X$28,'Форма 1'!W$8),"")</f>
        <v/>
      </c>
      <c r="G2739" s="103">
        <f>IF(ISNUMBER('Форма 1'!X2739),'Форма 1'!$H2739*VLOOKUP('Форма 1'!$F2739,'Придельники с 2022'!$B$4:$X$28,'Форма 1'!X$8),"")</f>
        <v>859369.34000000008</v>
      </c>
      <c r="H2739" s="103">
        <f>IF(ISNUMBER('Форма 1'!Y2739),'Форма 1'!$H2739*VLOOKUP('Форма 1'!$F2739,'Придельники с 2022'!$B$4:$X$28,'Форма 1'!Y$8),"")</f>
        <v>2264072.1</v>
      </c>
      <c r="I2739" s="103" t="str">
        <f>IF(ISNUMBER('Форма 1'!Z2739),'Форма 1'!$H2739*VLOOKUP('Форма 1'!$F2739,'Придельники с 2022'!$B$4:$X$28,'Форма 1'!Z$8),"")</f>
        <v/>
      </c>
      <c r="J2739" s="103" t="str">
        <f>IF(ISNUMBER('Форма 1'!AA2739),'Форма 1'!$H2739*VLOOKUP('Форма 1'!$F2739,'Придельники с 2022'!$B$4:$X$28,'Форма 1'!AA$8),"")</f>
        <v/>
      </c>
      <c r="K2739" s="90"/>
      <c r="L2739" s="87"/>
      <c r="M2739" s="103" t="str">
        <f>IF(ISNUMBER('Форма 1'!AD2739),'Форма 1'!$H2739*VLOOKUP('Форма 1'!$F2739,'Придельники с 2022'!$B$4:$X$28,'Форма 1'!AD$8),"")</f>
        <v/>
      </c>
      <c r="N2739" s="103" t="str">
        <f>IF(ISBLANK('Форма 1'!$AE2739),"",IF('Форма 1'!$AE2739=1,'Форма 1'!$H2739*VLOOKUP('Форма 1'!$F2739,'Придельники с 2022'!$B$4:$X$28,'Форма 1'!$AE$8,0),IF('Форма 1'!$AE2739=2,'Форма 1'!$H2739*VLOOKUP('Форма 1'!$F2739,'Придельники с 2022'!$B$4:$X$28,13,0),IF('Форма 1'!$AE2739=3,'Форма 1'!$H2739*VLOOKUP('Форма 1'!$F2739,'Придельники с 2022'!$B$4:$X$28,12,0)))))</f>
        <v/>
      </c>
      <c r="O2739" s="103" t="str">
        <f>IF(ISNUMBER('Форма 1'!AF2739),'Форма 1'!$H2739*VLOOKUP('Форма 1'!$F2739,'Придельники с 2022'!$B$4:$X$28,'Форма 1'!AF$8),"")</f>
        <v/>
      </c>
      <c r="P2739" s="87"/>
      <c r="Q2739" s="103" t="str">
        <f>IF(ISNUMBER('Форма 1'!AH2739),'Форма 1'!$H2739*VLOOKUP('Форма 1'!$F2739,'Придельники с 2022'!$B$4:$X$28,'Форма 1'!AH$8),"")</f>
        <v/>
      </c>
      <c r="R2739" s="103" t="str">
        <f>IF(ISNUMBER('Форма 1'!AI2739),'Форма 1'!$H2739*VLOOKUP('Форма 1'!$F2739,'Придельники с 2022'!$B$4:$X$28,'Форма 1'!AI$8),"")</f>
        <v/>
      </c>
      <c r="S2739" s="103" t="str">
        <f>IF(ISNUMBER('Форма 1'!AJ2739),'Форма 1'!$H2739*VLOOKUP('Форма 1'!$F2739,'Придельники с 2022'!$B$4:$X$28,'Форма 1'!AJ$8),"")</f>
        <v/>
      </c>
      <c r="T2739" s="87"/>
    </row>
    <row r="2740" spans="1:20">
      <c r="A2740" s="188">
        <f t="shared" si="223"/>
        <v>101</v>
      </c>
      <c r="B2740" s="189" t="s">
        <v>2683</v>
      </c>
      <c r="C2740" s="99">
        <f t="shared" si="224"/>
        <v>1055586.8230000001</v>
      </c>
      <c r="D2740" s="103" t="str">
        <f>IF(ISNUMBER('Форма 1'!U2740),'Форма 1'!$H2740*VLOOKUP('Форма 1'!$F2740,'Придельники с 2022'!$B$4:$X$28,'Форма 1'!U$8),"")</f>
        <v/>
      </c>
      <c r="E2740" s="103" t="str">
        <f>IF(ISNUMBER('Форма 1'!V2740),'Форма 1'!$H2740*VLOOKUP('Форма 1'!$F2740,'Придельники с 2022'!$B$4:$X$28,'Форма 1'!V$8),"")</f>
        <v/>
      </c>
      <c r="F2740" s="103" t="str">
        <f>IF(ISNUMBER('Форма 1'!W2740),'Форма 1'!$H2740*VLOOKUP('Форма 1'!$F2740,'Придельники с 2022'!$B$4:$X$28,'Форма 1'!W$8),"")</f>
        <v/>
      </c>
      <c r="G2740" s="103">
        <f>IF(ISNUMBER('Форма 1'!X2740),'Форма 1'!$H2740*VLOOKUP('Форма 1'!$F2740,'Придельники с 2022'!$B$4:$X$28,'Форма 1'!X$8),"")</f>
        <v>258459.821</v>
      </c>
      <c r="H2740" s="103">
        <f>IF(ISNUMBER('Форма 1'!Y2740),'Форма 1'!$H2740*VLOOKUP('Форма 1'!$F2740,'Придельники с 2022'!$B$4:$X$28,'Форма 1'!Y$8),"")</f>
        <v>797127.00200000009</v>
      </c>
      <c r="I2740" s="103" t="str">
        <f>IF(ISNUMBER('Форма 1'!Z2740),'Форма 1'!$H2740*VLOOKUP('Форма 1'!$F2740,'Придельники с 2022'!$B$4:$X$28,'Форма 1'!Z$8),"")</f>
        <v/>
      </c>
      <c r="J2740" s="103" t="str">
        <f>IF(ISNUMBER('Форма 1'!AA2740),'Форма 1'!$H2740*VLOOKUP('Форма 1'!$F2740,'Придельники с 2022'!$B$4:$X$28,'Форма 1'!AA$8),"")</f>
        <v/>
      </c>
      <c r="K2740" s="90"/>
      <c r="L2740" s="87"/>
      <c r="M2740" s="103" t="str">
        <f>IF(ISNUMBER('Форма 1'!AD2740),'Форма 1'!$H2740*VLOOKUP('Форма 1'!$F2740,'Придельники с 2022'!$B$4:$X$28,'Форма 1'!AD$8),"")</f>
        <v/>
      </c>
      <c r="N2740" s="103" t="str">
        <f>IF(ISBLANK('Форма 1'!$AE2740),"",IF('Форма 1'!$AE2740=1,'Форма 1'!$H2740*VLOOKUP('Форма 1'!$F2740,'Придельники с 2022'!$B$4:$X$28,'Форма 1'!$AE$8,0),IF('Форма 1'!$AE2740=2,'Форма 1'!$H2740*VLOOKUP('Форма 1'!$F2740,'Придельники с 2022'!$B$4:$X$28,13,0),IF('Форма 1'!$AE2740=3,'Форма 1'!$H2740*VLOOKUP('Форма 1'!$F2740,'Придельники с 2022'!$B$4:$X$28,12,0)))))</f>
        <v/>
      </c>
      <c r="O2740" s="103" t="str">
        <f>IF(ISNUMBER('Форма 1'!AF2740),'Форма 1'!$H2740*VLOOKUP('Форма 1'!$F2740,'Придельники с 2022'!$B$4:$X$28,'Форма 1'!AF$8),"")</f>
        <v/>
      </c>
      <c r="P2740" s="87"/>
      <c r="Q2740" s="103" t="str">
        <f>IF(ISNUMBER('Форма 1'!AH2740),'Форма 1'!$H2740*VLOOKUP('Форма 1'!$F2740,'Придельники с 2022'!$B$4:$X$28,'Форма 1'!AH$8),"")</f>
        <v/>
      </c>
      <c r="R2740" s="103" t="str">
        <f>IF(ISNUMBER('Форма 1'!AI2740),'Форма 1'!$H2740*VLOOKUP('Форма 1'!$F2740,'Придельники с 2022'!$B$4:$X$28,'Форма 1'!AI$8),"")</f>
        <v/>
      </c>
      <c r="S2740" s="103" t="str">
        <f>IF(ISNUMBER('Форма 1'!AJ2740),'Форма 1'!$H2740*VLOOKUP('Форма 1'!$F2740,'Придельники с 2022'!$B$4:$X$28,'Форма 1'!AJ$8),"")</f>
        <v/>
      </c>
      <c r="T2740" s="87"/>
    </row>
    <row r="2741" spans="1:20">
      <c r="A2741" s="188">
        <f t="shared" si="223"/>
        <v>102</v>
      </c>
      <c r="B2741" s="189" t="s">
        <v>2684</v>
      </c>
      <c r="C2741" s="99">
        <f t="shared" si="224"/>
        <v>15702227.718000002</v>
      </c>
      <c r="D2741" s="103">
        <f>IF(ISNUMBER('Форма 1'!U2741),'Форма 1'!$H2741*VLOOKUP('Форма 1'!$F2741,'Придельники с 2022'!$B$4:$X$28,'Форма 1'!U$8),"")</f>
        <v>523039.45200000005</v>
      </c>
      <c r="E2741" s="103">
        <f>IF(ISNUMBER('Форма 1'!V2741),'Форма 1'!$H2741*VLOOKUP('Форма 1'!$F2741,'Придельники с 2022'!$B$4:$X$28,'Форма 1'!V$8),"")</f>
        <v>5935524.7920000004</v>
      </c>
      <c r="F2741" s="103">
        <f>IF(ISNUMBER('Форма 1'!W2741),'Форма 1'!$H2741*VLOOKUP('Форма 1'!$F2741,'Придельники с 2022'!$B$4:$X$28,'Форма 1'!W$8),"")</f>
        <v>944575.81400000001</v>
      </c>
      <c r="G2741" s="103">
        <f>IF(ISNUMBER('Форма 1'!X2741),'Форма 1'!$H2741*VLOOKUP('Форма 1'!$F2741,'Придельники с 2022'!$B$4:$X$28,'Форма 1'!X$8),"")</f>
        <v>266960.54600000003</v>
      </c>
      <c r="H2741" s="103">
        <f>IF(ISNUMBER('Форма 1'!Y2741),'Форма 1'!$H2741*VLOOKUP('Форма 1'!$F2741,'Придельники с 2022'!$B$4:$X$28,'Форма 1'!Y$8),"")</f>
        <v>823344.45200000005</v>
      </c>
      <c r="I2741" s="103">
        <f>IF(ISNUMBER('Форма 1'!Z2741),'Форма 1'!$H2741*VLOOKUP('Форма 1'!$F2741,'Придельники с 2022'!$B$4:$X$28,'Форма 1'!Z$8),"")</f>
        <v>455530.88799999998</v>
      </c>
      <c r="J2741" s="103" t="str">
        <f>IF(ISNUMBER('Форма 1'!AA2741),'Форма 1'!$H2741*VLOOKUP('Форма 1'!$F2741,'Придельники с 2022'!$B$4:$X$28,'Форма 1'!AA$8),"")</f>
        <v/>
      </c>
      <c r="K2741" s="90"/>
      <c r="L2741" s="87"/>
      <c r="M2741" s="103">
        <f>IF(ISNUMBER('Форма 1'!AD2741),'Форма 1'!$H2741*VLOOKUP('Форма 1'!$F2741,'Придельники с 2022'!$B$4:$X$28,'Форма 1'!AD$8),"")</f>
        <v>6753251.7740000002</v>
      </c>
      <c r="N2741" s="103" t="str">
        <f>IF(ISBLANK('Форма 1'!$AE2741),"",IF('Форма 1'!$AE2741=1,'Форма 1'!$H2741*VLOOKUP('Форма 1'!$F2741,'Придельники с 2022'!$B$4:$X$28,'Форма 1'!$AE$8,0),IF('Форма 1'!$AE2741=2,'Форма 1'!$H2741*VLOOKUP('Форма 1'!$F2741,'Придельники с 2022'!$B$4:$X$28,13,0),IF('Форма 1'!$AE2741=3,'Форма 1'!$H2741*VLOOKUP('Форма 1'!$F2741,'Придельники с 2022'!$B$4:$X$28,12,0)))))</f>
        <v/>
      </c>
      <c r="O2741" s="103" t="str">
        <f>IF(ISNUMBER('Форма 1'!AF2741),'Форма 1'!$H2741*VLOOKUP('Форма 1'!$F2741,'Придельники с 2022'!$B$4:$X$28,'Форма 1'!AF$8),"")</f>
        <v/>
      </c>
      <c r="P2741" s="87"/>
      <c r="Q2741" s="103" t="str">
        <f>IF(ISNUMBER('Форма 1'!AH2741),'Форма 1'!$H2741*VLOOKUP('Форма 1'!$F2741,'Придельники с 2022'!$B$4:$X$28,'Форма 1'!AH$8),"")</f>
        <v/>
      </c>
      <c r="R2741" s="103" t="str">
        <f>IF(ISNUMBER('Форма 1'!AI2741),'Форма 1'!$H2741*VLOOKUP('Форма 1'!$F2741,'Придельники с 2022'!$B$4:$X$28,'Форма 1'!AI$8),"")</f>
        <v/>
      </c>
      <c r="S2741" s="103" t="str">
        <f>IF(ISNUMBER('Форма 1'!AJ2741),'Форма 1'!$H2741*VLOOKUP('Форма 1'!$F2741,'Придельники с 2022'!$B$4:$X$28,'Форма 1'!AJ$8),"")</f>
        <v/>
      </c>
      <c r="T2741" s="87"/>
    </row>
    <row r="2742" spans="1:20">
      <c r="A2742" s="188">
        <f t="shared" si="223"/>
        <v>103</v>
      </c>
      <c r="B2742" s="189" t="s">
        <v>2685</v>
      </c>
      <c r="C2742" s="99">
        <f t="shared" si="224"/>
        <v>2470309.5959999999</v>
      </c>
      <c r="D2742" s="103" t="str">
        <f>IF(ISNUMBER('Форма 1'!U2742),'Форма 1'!$H2742*VLOOKUP('Форма 1'!$F2742,'Придельники с 2022'!$B$4:$X$28,'Форма 1'!U$8),"")</f>
        <v/>
      </c>
      <c r="E2742" s="103" t="str">
        <f>IF(ISNUMBER('Форма 1'!V2742),'Форма 1'!$H2742*VLOOKUP('Форма 1'!$F2742,'Придельники с 2022'!$B$4:$X$28,'Форма 1'!V$8),"")</f>
        <v/>
      </c>
      <c r="F2742" s="103">
        <f>IF(ISNUMBER('Форма 1'!W2742),'Форма 1'!$H2742*VLOOKUP('Форма 1'!$F2742,'Придельники с 2022'!$B$4:$X$28,'Форма 1'!W$8),"")</f>
        <v>1146698.4619999998</v>
      </c>
      <c r="G2742" s="103">
        <f>IF(ISNUMBER('Форма 1'!X2742),'Форма 1'!$H2742*VLOOKUP('Форма 1'!$F2742,'Придельники с 2022'!$B$4:$X$28,'Форма 1'!X$8),"")</f>
        <v>324085.41800000001</v>
      </c>
      <c r="H2742" s="103">
        <f>IF(ISNUMBER('Форма 1'!Y2742),'Форма 1'!$H2742*VLOOKUP('Форма 1'!$F2742,'Придельники с 2022'!$B$4:$X$28,'Форма 1'!Y$8),"")</f>
        <v>999525.71600000001</v>
      </c>
      <c r="I2742" s="103" t="str">
        <f>IF(ISNUMBER('Форма 1'!Z2742),'Форма 1'!$H2742*VLOOKUP('Форма 1'!$F2742,'Придельники с 2022'!$B$4:$X$28,'Форма 1'!Z$8),"")</f>
        <v/>
      </c>
      <c r="J2742" s="103" t="str">
        <f>IF(ISNUMBER('Форма 1'!AA2742),'Форма 1'!$H2742*VLOOKUP('Форма 1'!$F2742,'Придельники с 2022'!$B$4:$X$28,'Форма 1'!AA$8),"")</f>
        <v/>
      </c>
      <c r="K2742" s="90"/>
      <c r="L2742" s="87"/>
      <c r="M2742" s="103" t="str">
        <f>IF(ISNUMBER('Форма 1'!AD2742),'Форма 1'!$H2742*VLOOKUP('Форма 1'!$F2742,'Придельники с 2022'!$B$4:$X$28,'Форма 1'!AD$8),"")</f>
        <v/>
      </c>
      <c r="N2742" s="103" t="str">
        <f>IF(ISBLANK('Форма 1'!$AE2742),"",IF('Форма 1'!$AE2742=1,'Форма 1'!$H2742*VLOOKUP('Форма 1'!$F2742,'Придельники с 2022'!$B$4:$X$28,'Форма 1'!$AE$8,0),IF('Форма 1'!$AE2742=2,'Форма 1'!$H2742*VLOOKUP('Форма 1'!$F2742,'Придельники с 2022'!$B$4:$X$28,13,0),IF('Форма 1'!$AE2742=3,'Форма 1'!$H2742*VLOOKUP('Форма 1'!$F2742,'Придельники с 2022'!$B$4:$X$28,12,0)))))</f>
        <v/>
      </c>
      <c r="O2742" s="103" t="str">
        <f>IF(ISNUMBER('Форма 1'!AF2742),'Форма 1'!$H2742*VLOOKUP('Форма 1'!$F2742,'Придельники с 2022'!$B$4:$X$28,'Форма 1'!AF$8),"")</f>
        <v/>
      </c>
      <c r="P2742" s="87"/>
      <c r="Q2742" s="103" t="str">
        <f>IF(ISNUMBER('Форма 1'!AH2742),'Форма 1'!$H2742*VLOOKUP('Форма 1'!$F2742,'Придельники с 2022'!$B$4:$X$28,'Форма 1'!AH$8),"")</f>
        <v/>
      </c>
      <c r="R2742" s="103" t="str">
        <f>IF(ISNUMBER('Форма 1'!AI2742),'Форма 1'!$H2742*VLOOKUP('Форма 1'!$F2742,'Придельники с 2022'!$B$4:$X$28,'Форма 1'!AI$8),"")</f>
        <v/>
      </c>
      <c r="S2742" s="103" t="str">
        <f>IF(ISNUMBER('Форма 1'!AJ2742),'Форма 1'!$H2742*VLOOKUP('Форма 1'!$F2742,'Придельники с 2022'!$B$4:$X$28,'Форма 1'!AJ$8),"")</f>
        <v/>
      </c>
      <c r="T2742" s="87"/>
    </row>
    <row r="2743" spans="1:20">
      <c r="A2743" s="188">
        <f t="shared" si="223"/>
        <v>104</v>
      </c>
      <c r="B2743" s="189" t="s">
        <v>2686</v>
      </c>
      <c r="C2743" s="99">
        <f t="shared" si="224"/>
        <v>1527926.96</v>
      </c>
      <c r="D2743" s="103" t="str">
        <f>IF(ISNUMBER('Форма 1'!U2743),'Форма 1'!$H2743*VLOOKUP('Форма 1'!$F2743,'Придельники с 2022'!$B$4:$X$28,'Форма 1'!U$8),"")</f>
        <v/>
      </c>
      <c r="E2743" s="103" t="str">
        <f>IF(ISNUMBER('Форма 1'!V2743),'Форма 1'!$H2743*VLOOKUP('Форма 1'!$F2743,'Придельники с 2022'!$B$4:$X$28,'Форма 1'!V$8),"")</f>
        <v/>
      </c>
      <c r="F2743" s="103" t="str">
        <f>IF(ISNUMBER('Форма 1'!W2743),'Форма 1'!$H2743*VLOOKUP('Форма 1'!$F2743,'Придельники с 2022'!$B$4:$X$28,'Форма 1'!W$8),"")</f>
        <v/>
      </c>
      <c r="G2743" s="103">
        <f>IF(ISNUMBER('Форма 1'!X2743),'Форма 1'!$H2743*VLOOKUP('Форма 1'!$F2743,'Придельники с 2022'!$B$4:$X$28,'Форма 1'!X$8),"")</f>
        <v>420386.81</v>
      </c>
      <c r="H2743" s="103">
        <f>IF(ISNUMBER('Форма 1'!Y2743),'Форма 1'!$H2743*VLOOKUP('Форма 1'!$F2743,'Придельники с 2022'!$B$4:$X$28,'Форма 1'!Y$8),"")</f>
        <v>1107540.1499999999</v>
      </c>
      <c r="I2743" s="103" t="str">
        <f>IF(ISNUMBER('Форма 1'!Z2743),'Форма 1'!$H2743*VLOOKUP('Форма 1'!$F2743,'Придельники с 2022'!$B$4:$X$28,'Форма 1'!Z$8),"")</f>
        <v/>
      </c>
      <c r="J2743" s="103" t="str">
        <f>IF(ISNUMBER('Форма 1'!AA2743),'Форма 1'!$H2743*VLOOKUP('Форма 1'!$F2743,'Придельники с 2022'!$B$4:$X$28,'Форма 1'!AA$8),"")</f>
        <v/>
      </c>
      <c r="K2743" s="90"/>
      <c r="L2743" s="87"/>
      <c r="M2743" s="103" t="str">
        <f>IF(ISNUMBER('Форма 1'!AD2743),'Форма 1'!$H2743*VLOOKUP('Форма 1'!$F2743,'Придельники с 2022'!$B$4:$X$28,'Форма 1'!AD$8),"")</f>
        <v/>
      </c>
      <c r="N2743" s="103" t="str">
        <f>IF(ISBLANK('Форма 1'!$AE2743),"",IF('Форма 1'!$AE2743=1,'Форма 1'!$H2743*VLOOKUP('Форма 1'!$F2743,'Придельники с 2022'!$B$4:$X$28,'Форма 1'!$AE$8,0),IF('Форма 1'!$AE2743=2,'Форма 1'!$H2743*VLOOKUP('Форма 1'!$F2743,'Придельники с 2022'!$B$4:$X$28,13,0),IF('Форма 1'!$AE2743=3,'Форма 1'!$H2743*VLOOKUP('Форма 1'!$F2743,'Придельники с 2022'!$B$4:$X$28,12,0)))))</f>
        <v/>
      </c>
      <c r="O2743" s="103" t="str">
        <f>IF(ISNUMBER('Форма 1'!AF2743),'Форма 1'!$H2743*VLOOKUP('Форма 1'!$F2743,'Придельники с 2022'!$B$4:$X$28,'Форма 1'!AF$8),"")</f>
        <v/>
      </c>
      <c r="P2743" s="87"/>
      <c r="Q2743" s="103" t="str">
        <f>IF(ISNUMBER('Форма 1'!AH2743),'Форма 1'!$H2743*VLOOKUP('Форма 1'!$F2743,'Придельники с 2022'!$B$4:$X$28,'Форма 1'!AH$8),"")</f>
        <v/>
      </c>
      <c r="R2743" s="103" t="str">
        <f>IF(ISNUMBER('Форма 1'!AI2743),'Форма 1'!$H2743*VLOOKUP('Форма 1'!$F2743,'Придельники с 2022'!$B$4:$X$28,'Форма 1'!AI$8),"")</f>
        <v/>
      </c>
      <c r="S2743" s="103" t="str">
        <f>IF(ISNUMBER('Форма 1'!AJ2743),'Форма 1'!$H2743*VLOOKUP('Форма 1'!$F2743,'Придельники с 2022'!$B$4:$X$28,'Форма 1'!AJ$8),"")</f>
        <v/>
      </c>
      <c r="T2743" s="87"/>
    </row>
    <row r="2744" spans="1:20">
      <c r="A2744" s="188">
        <f t="shared" si="223"/>
        <v>105</v>
      </c>
      <c r="B2744" s="189" t="s">
        <v>2687</v>
      </c>
      <c r="C2744" s="99">
        <f t="shared" si="224"/>
        <v>2441067.4400000004</v>
      </c>
      <c r="D2744" s="103" t="str">
        <f>IF(ISNUMBER('Форма 1'!U2744),'Форма 1'!$H2744*VLOOKUP('Форма 1'!$F2744,'Придельники с 2022'!$B$4:$X$28,'Форма 1'!U$8),"")</f>
        <v/>
      </c>
      <c r="E2744" s="103" t="str">
        <f>IF(ISNUMBER('Форма 1'!V2744),'Форма 1'!$H2744*VLOOKUP('Форма 1'!$F2744,'Придельники с 2022'!$B$4:$X$28,'Форма 1'!V$8),"")</f>
        <v/>
      </c>
      <c r="F2744" s="103" t="str">
        <f>IF(ISNUMBER('Форма 1'!W2744),'Форма 1'!$H2744*VLOOKUP('Форма 1'!$F2744,'Придельники с 2022'!$B$4:$X$28,'Форма 1'!W$8),"")</f>
        <v/>
      </c>
      <c r="G2744" s="103">
        <f>IF(ISNUMBER('Форма 1'!X2744),'Форма 1'!$H2744*VLOOKUP('Форма 1'!$F2744,'Придельники с 2022'!$B$4:$X$28,'Форма 1'!X$8),"")</f>
        <v>671624.09000000008</v>
      </c>
      <c r="H2744" s="103">
        <f>IF(ISNUMBER('Форма 1'!Y2744),'Форма 1'!$H2744*VLOOKUP('Форма 1'!$F2744,'Придельники с 2022'!$B$4:$X$28,'Форма 1'!Y$8),"")</f>
        <v>1769443.35</v>
      </c>
      <c r="I2744" s="103" t="str">
        <f>IF(ISNUMBER('Форма 1'!Z2744),'Форма 1'!$H2744*VLOOKUP('Форма 1'!$F2744,'Придельники с 2022'!$B$4:$X$28,'Форма 1'!Z$8),"")</f>
        <v/>
      </c>
      <c r="J2744" s="103" t="str">
        <f>IF(ISNUMBER('Форма 1'!AA2744),'Форма 1'!$H2744*VLOOKUP('Форма 1'!$F2744,'Придельники с 2022'!$B$4:$X$28,'Форма 1'!AA$8),"")</f>
        <v/>
      </c>
      <c r="K2744" s="90"/>
      <c r="L2744" s="87"/>
      <c r="M2744" s="103" t="str">
        <f>IF(ISNUMBER('Форма 1'!AD2744),'Форма 1'!$H2744*VLOOKUP('Форма 1'!$F2744,'Придельники с 2022'!$B$4:$X$28,'Форма 1'!AD$8),"")</f>
        <v/>
      </c>
      <c r="N2744" s="103" t="str">
        <f>IF(ISBLANK('Форма 1'!$AE2744),"",IF('Форма 1'!$AE2744=1,'Форма 1'!$H2744*VLOOKUP('Форма 1'!$F2744,'Придельники с 2022'!$B$4:$X$28,'Форма 1'!$AE$8,0),IF('Форма 1'!$AE2744=2,'Форма 1'!$H2744*VLOOKUP('Форма 1'!$F2744,'Придельники с 2022'!$B$4:$X$28,13,0),IF('Форма 1'!$AE2744=3,'Форма 1'!$H2744*VLOOKUP('Форма 1'!$F2744,'Придельники с 2022'!$B$4:$X$28,12,0)))))</f>
        <v/>
      </c>
      <c r="O2744" s="103" t="str">
        <f>IF(ISNUMBER('Форма 1'!AF2744),'Форма 1'!$H2744*VLOOKUP('Форма 1'!$F2744,'Придельники с 2022'!$B$4:$X$28,'Форма 1'!AF$8),"")</f>
        <v/>
      </c>
      <c r="P2744" s="87"/>
      <c r="Q2744" s="103" t="str">
        <f>IF(ISNUMBER('Форма 1'!AH2744),'Форма 1'!$H2744*VLOOKUP('Форма 1'!$F2744,'Придельники с 2022'!$B$4:$X$28,'Форма 1'!AH$8),"")</f>
        <v/>
      </c>
      <c r="R2744" s="103" t="str">
        <f>IF(ISNUMBER('Форма 1'!AI2744),'Форма 1'!$H2744*VLOOKUP('Форма 1'!$F2744,'Придельники с 2022'!$B$4:$X$28,'Форма 1'!AI$8),"")</f>
        <v/>
      </c>
      <c r="S2744" s="103" t="str">
        <f>IF(ISNUMBER('Форма 1'!AJ2744),'Форма 1'!$H2744*VLOOKUP('Форма 1'!$F2744,'Придельники с 2022'!$B$4:$X$28,'Форма 1'!AJ$8),"")</f>
        <v/>
      </c>
      <c r="T2744" s="87"/>
    </row>
    <row r="2745" spans="1:20">
      <c r="A2745" s="188">
        <f t="shared" si="223"/>
        <v>106</v>
      </c>
      <c r="B2745" s="189" t="s">
        <v>2688</v>
      </c>
      <c r="C2745" s="99">
        <f t="shared" si="224"/>
        <v>1891150.8</v>
      </c>
      <c r="D2745" s="103" t="str">
        <f>IF(ISNUMBER('Форма 1'!U2745),'Форма 1'!$H2745*VLOOKUP('Форма 1'!$F2745,'Придельники с 2022'!$B$4:$X$28,'Форма 1'!U$8),"")</f>
        <v/>
      </c>
      <c r="E2745" s="103" t="str">
        <f>IF(ISNUMBER('Форма 1'!V2745),'Форма 1'!$H2745*VLOOKUP('Форма 1'!$F2745,'Придельники с 2022'!$B$4:$X$28,'Форма 1'!V$8),"")</f>
        <v/>
      </c>
      <c r="F2745" s="103" t="str">
        <f>IF(ISNUMBER('Форма 1'!W2745),'Форма 1'!$H2745*VLOOKUP('Форма 1'!$F2745,'Придельники с 2022'!$B$4:$X$28,'Форма 1'!W$8),"")</f>
        <v/>
      </c>
      <c r="G2745" s="103">
        <f>IF(ISNUMBER('Форма 1'!X2745),'Форма 1'!$H2745*VLOOKUP('Форма 1'!$F2745,'Придельники с 2022'!$B$4:$X$28,'Форма 1'!X$8),"")</f>
        <v>520322.55000000005</v>
      </c>
      <c r="H2745" s="103">
        <f>IF(ISNUMBER('Форма 1'!Y2745),'Форма 1'!$H2745*VLOOKUP('Форма 1'!$F2745,'Придельники с 2022'!$B$4:$X$28,'Форма 1'!Y$8),"")</f>
        <v>1370828.25</v>
      </c>
      <c r="I2745" s="103" t="str">
        <f>IF(ISNUMBER('Форма 1'!Z2745),'Форма 1'!$H2745*VLOOKUP('Форма 1'!$F2745,'Придельники с 2022'!$B$4:$X$28,'Форма 1'!Z$8),"")</f>
        <v/>
      </c>
      <c r="J2745" s="103" t="str">
        <f>IF(ISNUMBER('Форма 1'!AA2745),'Форма 1'!$H2745*VLOOKUP('Форма 1'!$F2745,'Придельники с 2022'!$B$4:$X$28,'Форма 1'!AA$8),"")</f>
        <v/>
      </c>
      <c r="K2745" s="90"/>
      <c r="L2745" s="87"/>
      <c r="M2745" s="103" t="str">
        <f>IF(ISNUMBER('Форма 1'!AD2745),'Форма 1'!$H2745*VLOOKUP('Форма 1'!$F2745,'Придельники с 2022'!$B$4:$X$28,'Форма 1'!AD$8),"")</f>
        <v/>
      </c>
      <c r="N2745" s="103" t="str">
        <f>IF(ISBLANK('Форма 1'!$AE2745),"",IF('Форма 1'!$AE2745=1,'Форма 1'!$H2745*VLOOKUP('Форма 1'!$F2745,'Придельники с 2022'!$B$4:$X$28,'Форма 1'!$AE$8,0),IF('Форма 1'!$AE2745=2,'Форма 1'!$H2745*VLOOKUP('Форма 1'!$F2745,'Придельники с 2022'!$B$4:$X$28,13,0),IF('Форма 1'!$AE2745=3,'Форма 1'!$H2745*VLOOKUP('Форма 1'!$F2745,'Придельники с 2022'!$B$4:$X$28,12,0)))))</f>
        <v/>
      </c>
      <c r="O2745" s="103" t="str">
        <f>IF(ISNUMBER('Форма 1'!AF2745),'Форма 1'!$H2745*VLOOKUP('Форма 1'!$F2745,'Придельники с 2022'!$B$4:$X$28,'Форма 1'!AF$8),"")</f>
        <v/>
      </c>
      <c r="P2745" s="87"/>
      <c r="Q2745" s="103" t="str">
        <f>IF(ISNUMBER('Форма 1'!AH2745),'Форма 1'!$H2745*VLOOKUP('Форма 1'!$F2745,'Придельники с 2022'!$B$4:$X$28,'Форма 1'!AH$8),"")</f>
        <v/>
      </c>
      <c r="R2745" s="103" t="str">
        <f>IF(ISNUMBER('Форма 1'!AI2745),'Форма 1'!$H2745*VLOOKUP('Форма 1'!$F2745,'Придельники с 2022'!$B$4:$X$28,'Форма 1'!AI$8),"")</f>
        <v/>
      </c>
      <c r="S2745" s="103" t="str">
        <f>IF(ISNUMBER('Форма 1'!AJ2745),'Форма 1'!$H2745*VLOOKUP('Форма 1'!$F2745,'Придельники с 2022'!$B$4:$X$28,'Форма 1'!AJ$8),"")</f>
        <v/>
      </c>
      <c r="T2745" s="87"/>
    </row>
    <row r="2746" spans="1:20">
      <c r="A2746" s="188">
        <f t="shared" si="223"/>
        <v>107</v>
      </c>
      <c r="B2746" s="189" t="s">
        <v>2689</v>
      </c>
      <c r="C2746" s="99">
        <f t="shared" si="224"/>
        <v>20361951.467799999</v>
      </c>
      <c r="D2746" s="103" t="str">
        <f>IF(ISNUMBER('Форма 1'!U2746),'Форма 1'!$H2746*VLOOKUP('Форма 1'!$F2746,'Придельники с 2022'!$B$4:$X$28,'Форма 1'!U$8),"")</f>
        <v/>
      </c>
      <c r="E2746" s="103" t="str">
        <f>IF(ISNUMBER('Форма 1'!V2746),'Форма 1'!$H2746*VLOOKUP('Форма 1'!$F2746,'Придельники с 2022'!$B$4:$X$28,'Форма 1'!V$8),"")</f>
        <v/>
      </c>
      <c r="F2746" s="103">
        <f>IF(ISNUMBER('Форма 1'!W2746),'Форма 1'!$H2746*VLOOKUP('Форма 1'!$F2746,'Придельники с 2022'!$B$4:$X$28,'Форма 1'!W$8),"")</f>
        <v>2188565.8522000001</v>
      </c>
      <c r="G2746" s="103">
        <f>IF(ISNUMBER('Форма 1'!X2746),'Форма 1'!$H2746*VLOOKUP('Форма 1'!$F2746,'Придельники с 2022'!$B$4:$X$28,'Форма 1'!X$8),"")</f>
        <v>618542.97580000001</v>
      </c>
      <c r="H2746" s="103">
        <f>IF(ISNUMBER('Форма 1'!Y2746),'Форма 1'!$H2746*VLOOKUP('Форма 1'!$F2746,'Придельники с 2022'!$B$4:$X$28,'Форма 1'!Y$8),"")</f>
        <v>1907674.8796000001</v>
      </c>
      <c r="I2746" s="103" t="str">
        <f>IF(ISNUMBER('Форма 1'!Z2746),'Форма 1'!$H2746*VLOOKUP('Форма 1'!$F2746,'Придельники с 2022'!$B$4:$X$28,'Форма 1'!Z$8),"")</f>
        <v/>
      </c>
      <c r="J2746" s="103" t="str">
        <f>IF(ISNUMBER('Форма 1'!AA2746),'Форма 1'!$H2746*VLOOKUP('Форма 1'!$F2746,'Придельники с 2022'!$B$4:$X$28,'Форма 1'!AA$8),"")</f>
        <v/>
      </c>
      <c r="K2746" s="90"/>
      <c r="L2746" s="87"/>
      <c r="M2746" s="103">
        <f>IF(ISNUMBER('Форма 1'!AD2746),'Форма 1'!$H2746*VLOOKUP('Форма 1'!$F2746,'Придельники с 2022'!$B$4:$X$28,'Форма 1'!AD$8),"")</f>
        <v>15647167.760199999</v>
      </c>
      <c r="N2746" s="103" t="str">
        <f>IF(ISBLANK('Форма 1'!$AE2746),"",IF('Форма 1'!$AE2746=1,'Форма 1'!$H2746*VLOOKUP('Форма 1'!$F2746,'Придельники с 2022'!$B$4:$X$28,'Форма 1'!$AE$8,0),IF('Форма 1'!$AE2746=2,'Форма 1'!$H2746*VLOOKUP('Форма 1'!$F2746,'Придельники с 2022'!$B$4:$X$28,13,0),IF('Форма 1'!$AE2746=3,'Форма 1'!$H2746*VLOOKUP('Форма 1'!$F2746,'Придельники с 2022'!$B$4:$X$28,12,0)))))</f>
        <v/>
      </c>
      <c r="O2746" s="103" t="str">
        <f>IF(ISNUMBER('Форма 1'!AF2746),'Форма 1'!$H2746*VLOOKUP('Форма 1'!$F2746,'Придельники с 2022'!$B$4:$X$28,'Форма 1'!AF$8),"")</f>
        <v/>
      </c>
      <c r="P2746" s="87"/>
      <c r="Q2746" s="103" t="str">
        <f>IF(ISNUMBER('Форма 1'!AH2746),'Форма 1'!$H2746*VLOOKUP('Форма 1'!$F2746,'Придельники с 2022'!$B$4:$X$28,'Форма 1'!AH$8),"")</f>
        <v/>
      </c>
      <c r="R2746" s="103" t="str">
        <f>IF(ISNUMBER('Форма 1'!AI2746),'Форма 1'!$H2746*VLOOKUP('Форма 1'!$F2746,'Придельники с 2022'!$B$4:$X$28,'Форма 1'!AI$8),"")</f>
        <v/>
      </c>
      <c r="S2746" s="103" t="str">
        <f>IF(ISNUMBER('Форма 1'!AJ2746),'Форма 1'!$H2746*VLOOKUP('Форма 1'!$F2746,'Придельники с 2022'!$B$4:$X$28,'Форма 1'!AJ$8),"")</f>
        <v/>
      </c>
      <c r="T2746" s="87"/>
    </row>
    <row r="2747" spans="1:20">
      <c r="A2747" s="188">
        <f t="shared" si="223"/>
        <v>108</v>
      </c>
      <c r="B2747" s="189" t="s">
        <v>2690</v>
      </c>
      <c r="C2747" s="99">
        <f t="shared" si="224"/>
        <v>4669526.5079999994</v>
      </c>
      <c r="D2747" s="103">
        <f>IF(ISNUMBER('Форма 1'!U2747),'Форма 1'!$H2747*VLOOKUP('Форма 1'!$F2747,'Придельники с 2022'!$B$4:$X$28,'Форма 1'!U$8),"")</f>
        <v>272919.114</v>
      </c>
      <c r="E2747" s="103">
        <f>IF(ISNUMBER('Форма 1'!V2747),'Форма 1'!$H2747*VLOOKUP('Форма 1'!$F2747,'Придельники с 2022'!$B$4:$X$28,'Форма 1'!V$8),"")</f>
        <v>3097124.2440000004</v>
      </c>
      <c r="F2747" s="103">
        <f>IF(ISNUMBER('Форма 1'!W2747),'Форма 1'!$H2747*VLOOKUP('Форма 1'!$F2747,'Придельники с 2022'!$B$4:$X$28,'Форма 1'!W$8),"")</f>
        <v>492874.473</v>
      </c>
      <c r="G2747" s="103">
        <f>IF(ISNUMBER('Форма 1'!X2747),'Форма 1'!$H2747*VLOOKUP('Форма 1'!$F2747,'Придельники с 2022'!$B$4:$X$28,'Форма 1'!X$8),"")</f>
        <v>139298.54699999999</v>
      </c>
      <c r="H2747" s="103">
        <f>IF(ISNUMBER('Форма 1'!Y2747),'Форма 1'!$H2747*VLOOKUP('Форма 1'!$F2747,'Придельники с 2022'!$B$4:$X$28,'Форма 1'!Y$8),"")</f>
        <v>429616.614</v>
      </c>
      <c r="I2747" s="103">
        <f>IF(ISNUMBER('Форма 1'!Z2747),'Форма 1'!$H2747*VLOOKUP('Форма 1'!$F2747,'Придельники с 2022'!$B$4:$X$28,'Форма 1'!Z$8),"")</f>
        <v>237693.51599999997</v>
      </c>
      <c r="J2747" s="103" t="str">
        <f>IF(ISNUMBER('Форма 1'!AA2747),'Форма 1'!$H2747*VLOOKUP('Форма 1'!$F2747,'Придельники с 2022'!$B$4:$X$28,'Форма 1'!AA$8),"")</f>
        <v/>
      </c>
      <c r="K2747" s="90"/>
      <c r="L2747" s="87"/>
      <c r="M2747" s="103" t="str">
        <f>IF(ISNUMBER('Форма 1'!AD2747),'Форма 1'!$H2747*VLOOKUP('Форма 1'!$F2747,'Придельники с 2022'!$B$4:$X$28,'Форма 1'!AD$8),"")</f>
        <v/>
      </c>
      <c r="N2747" s="103" t="str">
        <f>IF(ISBLANK('Форма 1'!$AE2747),"",IF('Форма 1'!$AE2747=1,'Форма 1'!$H2747*VLOOKUP('Форма 1'!$F2747,'Придельники с 2022'!$B$4:$X$28,'Форма 1'!$AE$8,0),IF('Форма 1'!$AE2747=2,'Форма 1'!$H2747*VLOOKUP('Форма 1'!$F2747,'Придельники с 2022'!$B$4:$X$28,13,0),IF('Форма 1'!$AE2747=3,'Форма 1'!$H2747*VLOOKUP('Форма 1'!$F2747,'Придельники с 2022'!$B$4:$X$28,12,0)))))</f>
        <v/>
      </c>
      <c r="O2747" s="103" t="str">
        <f>IF(ISNUMBER('Форма 1'!AF2747),'Форма 1'!$H2747*VLOOKUP('Форма 1'!$F2747,'Придельники с 2022'!$B$4:$X$28,'Форма 1'!AF$8),"")</f>
        <v/>
      </c>
      <c r="P2747" s="87"/>
      <c r="Q2747" s="103" t="str">
        <f>IF(ISNUMBER('Форма 1'!AH2747),'Форма 1'!$H2747*VLOOKUP('Форма 1'!$F2747,'Придельники с 2022'!$B$4:$X$28,'Форма 1'!AH$8),"")</f>
        <v/>
      </c>
      <c r="R2747" s="103" t="str">
        <f>IF(ISNUMBER('Форма 1'!AI2747),'Форма 1'!$H2747*VLOOKUP('Форма 1'!$F2747,'Придельники с 2022'!$B$4:$X$28,'Форма 1'!AI$8),"")</f>
        <v/>
      </c>
      <c r="S2747" s="103" t="str">
        <f>IF(ISNUMBER('Форма 1'!AJ2747),'Форма 1'!$H2747*VLOOKUP('Форма 1'!$F2747,'Придельники с 2022'!$B$4:$X$28,'Форма 1'!AJ$8),"")</f>
        <v/>
      </c>
      <c r="T2747" s="87"/>
    </row>
    <row r="2748" spans="1:20">
      <c r="A2748" s="188">
        <f t="shared" si="223"/>
        <v>109</v>
      </c>
      <c r="B2748" s="189" t="s">
        <v>2691</v>
      </c>
      <c r="C2748" s="99">
        <f t="shared" si="224"/>
        <v>1110458.5920000002</v>
      </c>
      <c r="D2748" s="103" t="str">
        <f>IF(ISNUMBER('Форма 1'!U2748),'Форма 1'!$H2748*VLOOKUP('Форма 1'!$F2748,'Придельники с 2022'!$B$4:$X$28,'Форма 1'!U$8),"")</f>
        <v/>
      </c>
      <c r="E2748" s="103" t="str">
        <f>IF(ISNUMBER('Форма 1'!V2748),'Форма 1'!$H2748*VLOOKUP('Форма 1'!$F2748,'Придельники с 2022'!$B$4:$X$28,'Форма 1'!V$8),"")</f>
        <v/>
      </c>
      <c r="F2748" s="103">
        <f>IF(ISNUMBER('Форма 1'!W2748),'Форма 1'!$H2748*VLOOKUP('Форма 1'!$F2748,'Придельники с 2022'!$B$4:$X$28,'Форма 1'!W$8),"")</f>
        <v>515466.22399999999</v>
      </c>
      <c r="G2748" s="103">
        <f>IF(ISNUMBER('Форма 1'!X2748),'Форма 1'!$H2748*VLOOKUP('Форма 1'!$F2748,'Придельники с 2022'!$B$4:$X$28,'Форма 1'!X$8),"")</f>
        <v>145683.53600000002</v>
      </c>
      <c r="H2748" s="103">
        <f>IF(ISNUMBER('Форма 1'!Y2748),'Форма 1'!$H2748*VLOOKUP('Форма 1'!$F2748,'Придельники с 2022'!$B$4:$X$28,'Форма 1'!Y$8),"")</f>
        <v>449308.83200000005</v>
      </c>
      <c r="I2748" s="103" t="str">
        <f>IF(ISNUMBER('Форма 1'!Z2748),'Форма 1'!$H2748*VLOOKUP('Форма 1'!$F2748,'Придельники с 2022'!$B$4:$X$28,'Форма 1'!Z$8),"")</f>
        <v/>
      </c>
      <c r="J2748" s="103" t="str">
        <f>IF(ISNUMBER('Форма 1'!AA2748),'Форма 1'!$H2748*VLOOKUP('Форма 1'!$F2748,'Придельники с 2022'!$B$4:$X$28,'Форма 1'!AA$8),"")</f>
        <v/>
      </c>
      <c r="K2748" s="90"/>
      <c r="L2748" s="87"/>
      <c r="M2748" s="103" t="str">
        <f>IF(ISNUMBER('Форма 1'!AD2748),'Форма 1'!$H2748*VLOOKUP('Форма 1'!$F2748,'Придельники с 2022'!$B$4:$X$28,'Форма 1'!AD$8),"")</f>
        <v/>
      </c>
      <c r="N2748" s="103" t="str">
        <f>IF(ISBLANK('Форма 1'!$AE2748),"",IF('Форма 1'!$AE2748=1,'Форма 1'!$H2748*VLOOKUP('Форма 1'!$F2748,'Придельники с 2022'!$B$4:$X$28,'Форма 1'!$AE$8,0),IF('Форма 1'!$AE2748=2,'Форма 1'!$H2748*VLOOKUP('Форма 1'!$F2748,'Придельники с 2022'!$B$4:$X$28,13,0),IF('Форма 1'!$AE2748=3,'Форма 1'!$H2748*VLOOKUP('Форма 1'!$F2748,'Придельники с 2022'!$B$4:$X$28,12,0)))))</f>
        <v/>
      </c>
      <c r="O2748" s="103" t="str">
        <f>IF(ISNUMBER('Форма 1'!AF2748),'Форма 1'!$H2748*VLOOKUP('Форма 1'!$F2748,'Придельники с 2022'!$B$4:$X$28,'Форма 1'!AF$8),"")</f>
        <v/>
      </c>
      <c r="P2748" s="87"/>
      <c r="Q2748" s="103" t="str">
        <f>IF(ISNUMBER('Форма 1'!AH2748),'Форма 1'!$H2748*VLOOKUP('Форма 1'!$F2748,'Придельники с 2022'!$B$4:$X$28,'Форма 1'!AH$8),"")</f>
        <v/>
      </c>
      <c r="R2748" s="103" t="str">
        <f>IF(ISNUMBER('Форма 1'!AI2748),'Форма 1'!$H2748*VLOOKUP('Форма 1'!$F2748,'Придельники с 2022'!$B$4:$X$28,'Форма 1'!AI$8),"")</f>
        <v/>
      </c>
      <c r="S2748" s="103" t="str">
        <f>IF(ISNUMBER('Форма 1'!AJ2748),'Форма 1'!$H2748*VLOOKUP('Форма 1'!$F2748,'Придельники с 2022'!$B$4:$X$28,'Форма 1'!AJ$8),"")</f>
        <v/>
      </c>
      <c r="T2748" s="87"/>
    </row>
    <row r="2749" spans="1:20">
      <c r="A2749" s="188">
        <f t="shared" si="223"/>
        <v>110</v>
      </c>
      <c r="B2749" s="189" t="s">
        <v>2692</v>
      </c>
      <c r="C2749" s="99">
        <f t="shared" si="224"/>
        <v>6011870.6550000003</v>
      </c>
      <c r="D2749" s="103" t="str">
        <f>IF(ISNUMBER('Форма 1'!U2749),'Форма 1'!$H2749*VLOOKUP('Форма 1'!$F2749,'Придельники с 2022'!$B$4:$X$28,'Форма 1'!U$8),"")</f>
        <v/>
      </c>
      <c r="E2749" s="103" t="str">
        <f>IF(ISNUMBER('Форма 1'!V2749),'Форма 1'!$H2749*VLOOKUP('Форма 1'!$F2749,'Придельники с 2022'!$B$4:$X$28,'Форма 1'!V$8),"")</f>
        <v/>
      </c>
      <c r="F2749" s="103" t="str">
        <f>IF(ISNUMBER('Форма 1'!W2749),'Форма 1'!$H2749*VLOOKUP('Форма 1'!$F2749,'Придельники с 2022'!$B$4:$X$28,'Форма 1'!W$8),"")</f>
        <v/>
      </c>
      <c r="G2749" s="103" t="str">
        <f>IF(ISNUMBER('Форма 1'!X2749),'Форма 1'!$H2749*VLOOKUP('Форма 1'!$F2749,'Придельники с 2022'!$B$4:$X$28,'Форма 1'!X$8),"")</f>
        <v/>
      </c>
      <c r="H2749" s="103" t="str">
        <f>IF(ISNUMBER('Форма 1'!Y2749),'Форма 1'!$H2749*VLOOKUP('Форма 1'!$F2749,'Придельники с 2022'!$B$4:$X$28,'Форма 1'!Y$8),"")</f>
        <v/>
      </c>
      <c r="I2749" s="103" t="str">
        <f>IF(ISNUMBER('Форма 1'!Z2749),'Форма 1'!$H2749*VLOOKUP('Форма 1'!$F2749,'Придельники с 2022'!$B$4:$X$28,'Форма 1'!Z$8),"")</f>
        <v/>
      </c>
      <c r="J2749" s="103" t="str">
        <f>IF(ISNUMBER('Форма 1'!AA2749),'Форма 1'!$H2749*VLOOKUP('Форма 1'!$F2749,'Придельники с 2022'!$B$4:$X$28,'Форма 1'!AA$8),"")</f>
        <v/>
      </c>
      <c r="K2749" s="90"/>
      <c r="L2749" s="87"/>
      <c r="M2749" s="103" t="str">
        <f>IF(ISNUMBER('Форма 1'!AD2749),'Форма 1'!$H2749*VLOOKUP('Форма 1'!$F2749,'Придельники с 2022'!$B$4:$X$28,'Форма 1'!AD$8),"")</f>
        <v/>
      </c>
      <c r="N2749" s="103">
        <f>IF(ISBLANK('Форма 1'!$AE2749),"",IF('Форма 1'!$AE2749=1,'Форма 1'!$H2749*VLOOKUP('Форма 1'!$F2749,'Придельники с 2022'!$B$4:$X$28,'Форма 1'!$AE$8,0),IF('Форма 1'!$AE2749=2,'Форма 1'!$H2749*VLOOKUP('Форма 1'!$F2749,'Придельники с 2022'!$B$4:$X$28,13,0),IF('Форма 1'!$AE2749=3,'Форма 1'!$H2749*VLOOKUP('Форма 1'!$F2749,'Придельники с 2022'!$B$4:$X$28,12,0)))))</f>
        <v>6011870.6550000003</v>
      </c>
      <c r="O2749" s="103" t="str">
        <f>IF(ISNUMBER('Форма 1'!AF2749),'Форма 1'!$H2749*VLOOKUP('Форма 1'!$F2749,'Придельники с 2022'!$B$4:$X$28,'Форма 1'!AF$8),"")</f>
        <v/>
      </c>
      <c r="P2749" s="87"/>
      <c r="Q2749" s="103" t="str">
        <f>IF(ISNUMBER('Форма 1'!AH2749),'Форма 1'!$H2749*VLOOKUP('Форма 1'!$F2749,'Придельники с 2022'!$B$4:$X$28,'Форма 1'!AH$8),"")</f>
        <v/>
      </c>
      <c r="R2749" s="103" t="str">
        <f>IF(ISNUMBER('Форма 1'!AI2749),'Форма 1'!$H2749*VLOOKUP('Форма 1'!$F2749,'Придельники с 2022'!$B$4:$X$28,'Форма 1'!AI$8),"")</f>
        <v/>
      </c>
      <c r="S2749" s="103" t="str">
        <f>IF(ISNUMBER('Форма 1'!AJ2749),'Форма 1'!$H2749*VLOOKUP('Форма 1'!$F2749,'Придельники с 2022'!$B$4:$X$28,'Форма 1'!AJ$8),"")</f>
        <v/>
      </c>
      <c r="T2749" s="87"/>
    </row>
    <row r="2750" spans="1:20">
      <c r="A2750" s="188">
        <f t="shared" si="223"/>
        <v>111</v>
      </c>
      <c r="B2750" s="189" t="s">
        <v>2693</v>
      </c>
      <c r="C2750" s="99">
        <f t="shared" si="224"/>
        <v>2888182.7800000003</v>
      </c>
      <c r="D2750" s="103" t="str">
        <f>IF(ISNUMBER('Форма 1'!U2750),'Форма 1'!$H2750*VLOOKUP('Форма 1'!$F2750,'Придельники с 2022'!$B$4:$X$28,'Форма 1'!U$8),"")</f>
        <v/>
      </c>
      <c r="E2750" s="103" t="str">
        <f>IF(ISNUMBER('Форма 1'!V2750),'Форма 1'!$H2750*VLOOKUP('Форма 1'!$F2750,'Придельники с 2022'!$B$4:$X$28,'Форма 1'!V$8),"")</f>
        <v/>
      </c>
      <c r="F2750" s="103" t="str">
        <f>IF(ISNUMBER('Форма 1'!W2750),'Форма 1'!$H2750*VLOOKUP('Форма 1'!$F2750,'Придельники с 2022'!$B$4:$X$28,'Форма 1'!W$8),"")</f>
        <v/>
      </c>
      <c r="G2750" s="103">
        <f>IF(ISNUMBER('Форма 1'!X2750),'Форма 1'!$H2750*VLOOKUP('Форма 1'!$F2750,'Придельники с 2022'!$B$4:$X$28,'Форма 1'!X$8),"")</f>
        <v>416680.67000000004</v>
      </c>
      <c r="H2750" s="103">
        <f>IF(ISNUMBER('Форма 1'!Y2750),'Форма 1'!$H2750*VLOOKUP('Форма 1'!$F2750,'Придельники с 2022'!$B$4:$X$28,'Форма 1'!Y$8),"")</f>
        <v>1097776.05</v>
      </c>
      <c r="I2750" s="103" t="str">
        <f>IF(ISNUMBER('Форма 1'!Z2750),'Форма 1'!$H2750*VLOOKUP('Форма 1'!$F2750,'Придельники с 2022'!$B$4:$X$28,'Форма 1'!Z$8),"")</f>
        <v/>
      </c>
      <c r="J2750" s="103">
        <f>IF(ISNUMBER('Форма 1'!AA2750),'Форма 1'!$H2750*VLOOKUP('Форма 1'!$F2750,'Придельники с 2022'!$B$4:$X$28,'Форма 1'!AA$8),"")</f>
        <v>1373726.06</v>
      </c>
      <c r="K2750" s="90"/>
      <c r="L2750" s="87"/>
      <c r="M2750" s="103" t="str">
        <f>IF(ISNUMBER('Форма 1'!AD2750),'Форма 1'!$H2750*VLOOKUP('Форма 1'!$F2750,'Придельники с 2022'!$B$4:$X$28,'Форма 1'!AD$8),"")</f>
        <v/>
      </c>
      <c r="N2750" s="103" t="str">
        <f>IF(ISBLANK('Форма 1'!$AE2750),"",IF('Форма 1'!$AE2750=1,'Форма 1'!$H2750*VLOOKUP('Форма 1'!$F2750,'Придельники с 2022'!$B$4:$X$28,'Форма 1'!$AE$8,0),IF('Форма 1'!$AE2750=2,'Форма 1'!$H2750*VLOOKUP('Форма 1'!$F2750,'Придельники с 2022'!$B$4:$X$28,13,0),IF('Форма 1'!$AE2750=3,'Форма 1'!$H2750*VLOOKUP('Форма 1'!$F2750,'Придельники с 2022'!$B$4:$X$28,12,0)))))</f>
        <v/>
      </c>
      <c r="O2750" s="103" t="str">
        <f>IF(ISNUMBER('Форма 1'!AF2750),'Форма 1'!$H2750*VLOOKUP('Форма 1'!$F2750,'Придельники с 2022'!$B$4:$X$28,'Форма 1'!AF$8),"")</f>
        <v/>
      </c>
      <c r="P2750" s="87"/>
      <c r="Q2750" s="103" t="str">
        <f>IF(ISNUMBER('Форма 1'!AH2750),'Форма 1'!$H2750*VLOOKUP('Форма 1'!$F2750,'Придельники с 2022'!$B$4:$X$28,'Форма 1'!AH$8),"")</f>
        <v/>
      </c>
      <c r="R2750" s="103" t="str">
        <f>IF(ISNUMBER('Форма 1'!AI2750),'Форма 1'!$H2750*VLOOKUP('Форма 1'!$F2750,'Придельники с 2022'!$B$4:$X$28,'Форма 1'!AI$8),"")</f>
        <v/>
      </c>
      <c r="S2750" s="103" t="str">
        <f>IF(ISNUMBER('Форма 1'!AJ2750),'Форма 1'!$H2750*VLOOKUP('Форма 1'!$F2750,'Придельники с 2022'!$B$4:$X$28,'Форма 1'!AJ$8),"")</f>
        <v/>
      </c>
      <c r="T2750" s="87"/>
    </row>
    <row r="2751" spans="1:20">
      <c r="A2751" s="188">
        <f t="shared" si="223"/>
        <v>112</v>
      </c>
      <c r="B2751" s="189" t="s">
        <v>2694</v>
      </c>
      <c r="C2751" s="99">
        <f t="shared" si="224"/>
        <v>4478887.2720000008</v>
      </c>
      <c r="D2751" s="103" t="str">
        <f>IF(ISNUMBER('Форма 1'!U2751),'Форма 1'!$H2751*VLOOKUP('Форма 1'!$F2751,'Придельники с 2022'!$B$4:$X$28,'Форма 1'!U$8),"")</f>
        <v/>
      </c>
      <c r="E2751" s="103">
        <f>IF(ISNUMBER('Форма 1'!V2751),'Форма 1'!$H2751*VLOOKUP('Форма 1'!$F2751,'Придельники с 2022'!$B$4:$X$28,'Форма 1'!V$8),"")</f>
        <v>3155085.0720000006</v>
      </c>
      <c r="F2751" s="103">
        <f>IF(ISNUMBER('Форма 1'!W2751),'Форма 1'!$H2751*VLOOKUP('Форма 1'!$F2751,'Придельники с 2022'!$B$4:$X$28,'Форма 1'!W$8),"")</f>
        <v>502098.32400000002</v>
      </c>
      <c r="G2751" s="103">
        <f>IF(ISNUMBER('Форма 1'!X2751),'Форма 1'!$H2751*VLOOKUP('Форма 1'!$F2751,'Придельники с 2022'!$B$4:$X$28,'Форма 1'!X$8),"")</f>
        <v>141905.43600000002</v>
      </c>
      <c r="H2751" s="103">
        <f>IF(ISNUMBER('Форма 1'!Y2751),'Форма 1'!$H2751*VLOOKUP('Форма 1'!$F2751,'Придельники с 2022'!$B$4:$X$28,'Форма 1'!Y$8),"")</f>
        <v>437656.63200000004</v>
      </c>
      <c r="I2751" s="103">
        <f>IF(ISNUMBER('Форма 1'!Z2751),'Форма 1'!$H2751*VLOOKUP('Форма 1'!$F2751,'Придельники с 2022'!$B$4:$X$28,'Форма 1'!Z$8),"")</f>
        <v>242141.80799999999</v>
      </c>
      <c r="J2751" s="103" t="str">
        <f>IF(ISNUMBER('Форма 1'!AA2751),'Форма 1'!$H2751*VLOOKUP('Форма 1'!$F2751,'Придельники с 2022'!$B$4:$X$28,'Форма 1'!AA$8),"")</f>
        <v/>
      </c>
      <c r="K2751" s="90"/>
      <c r="L2751" s="87"/>
      <c r="M2751" s="103" t="str">
        <f>IF(ISNUMBER('Форма 1'!AD2751),'Форма 1'!$H2751*VLOOKUP('Форма 1'!$F2751,'Придельники с 2022'!$B$4:$X$28,'Форма 1'!AD$8),"")</f>
        <v/>
      </c>
      <c r="N2751" s="103" t="str">
        <f>IF(ISBLANK('Форма 1'!$AE2751),"",IF('Форма 1'!$AE2751=1,'Форма 1'!$H2751*VLOOKUP('Форма 1'!$F2751,'Придельники с 2022'!$B$4:$X$28,'Форма 1'!$AE$8,0),IF('Форма 1'!$AE2751=2,'Форма 1'!$H2751*VLOOKUP('Форма 1'!$F2751,'Придельники с 2022'!$B$4:$X$28,13,0),IF('Форма 1'!$AE2751=3,'Форма 1'!$H2751*VLOOKUP('Форма 1'!$F2751,'Придельники с 2022'!$B$4:$X$28,12,0)))))</f>
        <v/>
      </c>
      <c r="O2751" s="103" t="str">
        <f>IF(ISNUMBER('Форма 1'!AF2751),'Форма 1'!$H2751*VLOOKUP('Форма 1'!$F2751,'Придельники с 2022'!$B$4:$X$28,'Форма 1'!AF$8),"")</f>
        <v/>
      </c>
      <c r="P2751" s="87"/>
      <c r="Q2751" s="103" t="str">
        <f>IF(ISNUMBER('Форма 1'!AH2751),'Форма 1'!$H2751*VLOOKUP('Форма 1'!$F2751,'Придельники с 2022'!$B$4:$X$28,'Форма 1'!AH$8),"")</f>
        <v/>
      </c>
      <c r="R2751" s="103" t="str">
        <f>IF(ISNUMBER('Форма 1'!AI2751),'Форма 1'!$H2751*VLOOKUP('Форма 1'!$F2751,'Придельники с 2022'!$B$4:$X$28,'Форма 1'!AI$8),"")</f>
        <v/>
      </c>
      <c r="S2751" s="103" t="str">
        <f>IF(ISNUMBER('Форма 1'!AJ2751),'Форма 1'!$H2751*VLOOKUP('Форма 1'!$F2751,'Придельники с 2022'!$B$4:$X$28,'Форма 1'!AJ$8),"")</f>
        <v/>
      </c>
      <c r="T2751" s="87"/>
    </row>
    <row r="2752" spans="1:20">
      <c r="A2752" s="188">
        <f t="shared" si="223"/>
        <v>113</v>
      </c>
      <c r="B2752" s="189" t="s">
        <v>2695</v>
      </c>
      <c r="C2752" s="99">
        <f t="shared" si="224"/>
        <v>8720474.6059999987</v>
      </c>
      <c r="D2752" s="103" t="str">
        <f>IF(ISNUMBER('Форма 1'!U2752),'Форма 1'!$H2752*VLOOKUP('Форма 1'!$F2752,'Придельники с 2022'!$B$4:$X$28,'Форма 1'!U$8),"")</f>
        <v/>
      </c>
      <c r="E2752" s="103">
        <f>IF(ISNUMBER('Форма 1'!V2752),'Форма 1'!$H2752*VLOOKUP('Форма 1'!$F2752,'Придельники с 2022'!$B$4:$X$28,'Форма 1'!V$8),"")</f>
        <v>6143007.7560000001</v>
      </c>
      <c r="F2752" s="103">
        <f>IF(ISNUMBER('Форма 1'!W2752),'Форма 1'!$H2752*VLOOKUP('Форма 1'!$F2752,'Придельники с 2022'!$B$4:$X$28,'Форма 1'!W$8),"")</f>
        <v>977594.52699999989</v>
      </c>
      <c r="G2752" s="103">
        <f>IF(ISNUMBER('Форма 1'!X2752),'Форма 1'!$H2752*VLOOKUP('Форма 1'!$F2752,'Придельники с 2022'!$B$4:$X$28,'Форма 1'!X$8),"")</f>
        <v>276292.45299999998</v>
      </c>
      <c r="H2752" s="103">
        <f>IF(ISNUMBER('Форма 1'!Y2752),'Форма 1'!$H2752*VLOOKUP('Форма 1'!$F2752,'Придельники с 2022'!$B$4:$X$28,'Форма 1'!Y$8),"")</f>
        <v>852125.38599999994</v>
      </c>
      <c r="I2752" s="103">
        <f>IF(ISNUMBER('Форма 1'!Z2752),'Форма 1'!$H2752*VLOOKUP('Форма 1'!$F2752,'Придельники с 2022'!$B$4:$X$28,'Форма 1'!Z$8),"")</f>
        <v>471454.48399999994</v>
      </c>
      <c r="J2752" s="103" t="str">
        <f>IF(ISNUMBER('Форма 1'!AA2752),'Форма 1'!$H2752*VLOOKUP('Форма 1'!$F2752,'Придельники с 2022'!$B$4:$X$28,'Форма 1'!AA$8),"")</f>
        <v/>
      </c>
      <c r="K2752" s="90"/>
      <c r="L2752" s="87"/>
      <c r="M2752" s="103" t="str">
        <f>IF(ISNUMBER('Форма 1'!AD2752),'Форма 1'!$H2752*VLOOKUP('Форма 1'!$F2752,'Придельники с 2022'!$B$4:$X$28,'Форма 1'!AD$8),"")</f>
        <v/>
      </c>
      <c r="N2752" s="103" t="str">
        <f>IF(ISBLANK('Форма 1'!$AE2752),"",IF('Форма 1'!$AE2752=1,'Форма 1'!$H2752*VLOOKUP('Форма 1'!$F2752,'Придельники с 2022'!$B$4:$X$28,'Форма 1'!$AE$8,0),IF('Форма 1'!$AE2752=2,'Форма 1'!$H2752*VLOOKUP('Форма 1'!$F2752,'Придельники с 2022'!$B$4:$X$28,13,0),IF('Форма 1'!$AE2752=3,'Форма 1'!$H2752*VLOOKUP('Форма 1'!$F2752,'Придельники с 2022'!$B$4:$X$28,12,0)))))</f>
        <v/>
      </c>
      <c r="O2752" s="103" t="str">
        <f>IF(ISNUMBER('Форма 1'!AF2752),'Форма 1'!$H2752*VLOOKUP('Форма 1'!$F2752,'Придельники с 2022'!$B$4:$X$28,'Форма 1'!AF$8),"")</f>
        <v/>
      </c>
      <c r="P2752" s="87"/>
      <c r="Q2752" s="103" t="str">
        <f>IF(ISNUMBER('Форма 1'!AH2752),'Форма 1'!$H2752*VLOOKUP('Форма 1'!$F2752,'Придельники с 2022'!$B$4:$X$28,'Форма 1'!AH$8),"")</f>
        <v/>
      </c>
      <c r="R2752" s="103" t="str">
        <f>IF(ISNUMBER('Форма 1'!AI2752),'Форма 1'!$H2752*VLOOKUP('Форма 1'!$F2752,'Придельники с 2022'!$B$4:$X$28,'Форма 1'!AI$8),"")</f>
        <v/>
      </c>
      <c r="S2752" s="103" t="str">
        <f>IF(ISNUMBER('Форма 1'!AJ2752),'Форма 1'!$H2752*VLOOKUP('Форма 1'!$F2752,'Придельники с 2022'!$B$4:$X$28,'Форма 1'!AJ$8),"")</f>
        <v/>
      </c>
      <c r="T2752" s="87"/>
    </row>
    <row r="2753" spans="1:20">
      <c r="A2753" s="188">
        <f t="shared" si="223"/>
        <v>114</v>
      </c>
      <c r="B2753" s="189" t="s">
        <v>2696</v>
      </c>
      <c r="C2753" s="99">
        <f t="shared" si="224"/>
        <v>4279746.1179999998</v>
      </c>
      <c r="D2753" s="103" t="str">
        <f>IF(ISNUMBER('Форма 1'!U2753),'Форма 1'!$H2753*VLOOKUP('Форма 1'!$F2753,'Придельники с 2022'!$B$4:$X$28,'Форма 1'!U$8),"")</f>
        <v/>
      </c>
      <c r="E2753" s="103">
        <f>IF(ISNUMBER('Форма 1'!V2753),'Форма 1'!$H2753*VLOOKUP('Форма 1'!$F2753,'Придельники с 2022'!$B$4:$X$28,'Форма 1'!V$8),"")</f>
        <v>3014803.068</v>
      </c>
      <c r="F2753" s="103">
        <f>IF(ISNUMBER('Форма 1'!W2753),'Форма 1'!$H2753*VLOOKUP('Форма 1'!$F2753,'Придельники с 2022'!$B$4:$X$28,'Форма 1'!W$8),"")</f>
        <v>479773.93099999998</v>
      </c>
      <c r="G2753" s="103">
        <f>IF(ISNUMBER('Форма 1'!X2753),'Форма 1'!$H2753*VLOOKUP('Форма 1'!$F2753,'Придельники с 2022'!$B$4:$X$28,'Форма 1'!X$8),"")</f>
        <v>135596.00899999999</v>
      </c>
      <c r="H2753" s="103">
        <f>IF(ISNUMBER('Форма 1'!Y2753),'Форма 1'!$H2753*VLOOKUP('Форма 1'!$F2753,'Придельники с 2022'!$B$4:$X$28,'Форма 1'!Y$8),"")</f>
        <v>418197.45799999998</v>
      </c>
      <c r="I2753" s="103">
        <f>IF(ISNUMBER('Форма 1'!Z2753),'Форма 1'!$H2753*VLOOKUP('Форма 1'!$F2753,'Придельники с 2022'!$B$4:$X$28,'Форма 1'!Z$8),"")</f>
        <v>231375.65199999997</v>
      </c>
      <c r="J2753" s="103" t="str">
        <f>IF(ISNUMBER('Форма 1'!AA2753),'Форма 1'!$H2753*VLOOKUP('Форма 1'!$F2753,'Придельники с 2022'!$B$4:$X$28,'Форма 1'!AA$8),"")</f>
        <v/>
      </c>
      <c r="K2753" s="90"/>
      <c r="L2753" s="87"/>
      <c r="M2753" s="103" t="str">
        <f>IF(ISNUMBER('Форма 1'!AD2753),'Форма 1'!$H2753*VLOOKUP('Форма 1'!$F2753,'Придельники с 2022'!$B$4:$X$28,'Форма 1'!AD$8),"")</f>
        <v/>
      </c>
      <c r="N2753" s="103" t="str">
        <f>IF(ISBLANK('Форма 1'!$AE2753),"",IF('Форма 1'!$AE2753=1,'Форма 1'!$H2753*VLOOKUP('Форма 1'!$F2753,'Придельники с 2022'!$B$4:$X$28,'Форма 1'!$AE$8,0),IF('Форма 1'!$AE2753=2,'Форма 1'!$H2753*VLOOKUP('Форма 1'!$F2753,'Придельники с 2022'!$B$4:$X$28,13,0),IF('Форма 1'!$AE2753=3,'Форма 1'!$H2753*VLOOKUP('Форма 1'!$F2753,'Придельники с 2022'!$B$4:$X$28,12,0)))))</f>
        <v/>
      </c>
      <c r="O2753" s="103" t="str">
        <f>IF(ISNUMBER('Форма 1'!AF2753),'Форма 1'!$H2753*VLOOKUP('Форма 1'!$F2753,'Придельники с 2022'!$B$4:$X$28,'Форма 1'!AF$8),"")</f>
        <v/>
      </c>
      <c r="P2753" s="87"/>
      <c r="Q2753" s="103" t="str">
        <f>IF(ISNUMBER('Форма 1'!AH2753),'Форма 1'!$H2753*VLOOKUP('Форма 1'!$F2753,'Придельники с 2022'!$B$4:$X$28,'Форма 1'!AH$8),"")</f>
        <v/>
      </c>
      <c r="R2753" s="103" t="str">
        <f>IF(ISNUMBER('Форма 1'!AI2753),'Форма 1'!$H2753*VLOOKUP('Форма 1'!$F2753,'Придельники с 2022'!$B$4:$X$28,'Форма 1'!AI$8),"")</f>
        <v/>
      </c>
      <c r="S2753" s="103" t="str">
        <f>IF(ISNUMBER('Форма 1'!AJ2753),'Форма 1'!$H2753*VLOOKUP('Форма 1'!$F2753,'Придельники с 2022'!$B$4:$X$28,'Форма 1'!AJ$8),"")</f>
        <v/>
      </c>
      <c r="T2753" s="87"/>
    </row>
    <row r="2754" spans="1:20">
      <c r="A2754" s="188">
        <f t="shared" si="223"/>
        <v>115</v>
      </c>
      <c r="B2754" s="189" t="s">
        <v>2697</v>
      </c>
      <c r="C2754" s="99">
        <f t="shared" si="224"/>
        <v>1047485.9155000001</v>
      </c>
      <c r="D2754" s="103" t="str">
        <f>IF(ISNUMBER('Форма 1'!U2754),'Форма 1'!$H2754*VLOOKUP('Форма 1'!$F2754,'Придельники с 2022'!$B$4:$X$28,'Форма 1'!U$8),"")</f>
        <v/>
      </c>
      <c r="E2754" s="103" t="str">
        <f>IF(ISNUMBER('Форма 1'!V2754),'Форма 1'!$H2754*VLOOKUP('Форма 1'!$F2754,'Придельники с 2022'!$B$4:$X$28,'Форма 1'!V$8),"")</f>
        <v/>
      </c>
      <c r="F2754" s="103" t="str">
        <f>IF(ISNUMBER('Форма 1'!W2754),'Форма 1'!$H2754*VLOOKUP('Форма 1'!$F2754,'Придельники с 2022'!$B$4:$X$28,'Форма 1'!W$8),"")</f>
        <v/>
      </c>
      <c r="G2754" s="103">
        <f>IF(ISNUMBER('Форма 1'!X2754),'Форма 1'!$H2754*VLOOKUP('Форма 1'!$F2754,'Придельники с 2022'!$B$4:$X$28,'Форма 1'!X$8),"")</f>
        <v>256476.31850000002</v>
      </c>
      <c r="H2754" s="103">
        <f>IF(ISNUMBER('Форма 1'!Y2754),'Форма 1'!$H2754*VLOOKUP('Форма 1'!$F2754,'Придельники с 2022'!$B$4:$X$28,'Форма 1'!Y$8),"")</f>
        <v>791009.59700000007</v>
      </c>
      <c r="I2754" s="103" t="str">
        <f>IF(ISNUMBER('Форма 1'!Z2754),'Форма 1'!$H2754*VLOOKUP('Форма 1'!$F2754,'Придельники с 2022'!$B$4:$X$28,'Форма 1'!Z$8),"")</f>
        <v/>
      </c>
      <c r="J2754" s="103" t="str">
        <f>IF(ISNUMBER('Форма 1'!AA2754),'Форма 1'!$H2754*VLOOKUP('Форма 1'!$F2754,'Придельники с 2022'!$B$4:$X$28,'Форма 1'!AA$8),"")</f>
        <v/>
      </c>
      <c r="K2754" s="90"/>
      <c r="L2754" s="87"/>
      <c r="M2754" s="103" t="str">
        <f>IF(ISNUMBER('Форма 1'!AD2754),'Форма 1'!$H2754*VLOOKUP('Форма 1'!$F2754,'Придельники с 2022'!$B$4:$X$28,'Форма 1'!AD$8),"")</f>
        <v/>
      </c>
      <c r="N2754" s="103" t="str">
        <f>IF(ISBLANK('Форма 1'!$AE2754),"",IF('Форма 1'!$AE2754=1,'Форма 1'!$H2754*VLOOKUP('Форма 1'!$F2754,'Придельники с 2022'!$B$4:$X$28,'Форма 1'!$AE$8,0),IF('Форма 1'!$AE2754=2,'Форма 1'!$H2754*VLOOKUP('Форма 1'!$F2754,'Придельники с 2022'!$B$4:$X$28,13,0),IF('Форма 1'!$AE2754=3,'Форма 1'!$H2754*VLOOKUP('Форма 1'!$F2754,'Придельники с 2022'!$B$4:$X$28,12,0)))))</f>
        <v/>
      </c>
      <c r="O2754" s="103" t="str">
        <f>IF(ISNUMBER('Форма 1'!AF2754),'Форма 1'!$H2754*VLOOKUP('Форма 1'!$F2754,'Придельники с 2022'!$B$4:$X$28,'Форма 1'!AF$8),"")</f>
        <v/>
      </c>
      <c r="P2754" s="87"/>
      <c r="Q2754" s="103" t="str">
        <f>IF(ISNUMBER('Форма 1'!AH2754),'Форма 1'!$H2754*VLOOKUP('Форма 1'!$F2754,'Придельники с 2022'!$B$4:$X$28,'Форма 1'!AH$8),"")</f>
        <v/>
      </c>
      <c r="R2754" s="103" t="str">
        <f>IF(ISNUMBER('Форма 1'!AI2754),'Форма 1'!$H2754*VLOOKUP('Форма 1'!$F2754,'Придельники с 2022'!$B$4:$X$28,'Форма 1'!AI$8),"")</f>
        <v/>
      </c>
      <c r="S2754" s="103" t="str">
        <f>IF(ISNUMBER('Форма 1'!AJ2754),'Форма 1'!$H2754*VLOOKUP('Форма 1'!$F2754,'Придельники с 2022'!$B$4:$X$28,'Форма 1'!AJ$8),"")</f>
        <v/>
      </c>
      <c r="T2754" s="87"/>
    </row>
    <row r="2755" spans="1:20">
      <c r="A2755" s="188">
        <f t="shared" si="223"/>
        <v>116</v>
      </c>
      <c r="B2755" s="189" t="s">
        <v>2698</v>
      </c>
      <c r="C2755" s="99">
        <f t="shared" si="224"/>
        <v>3433247.5980000002</v>
      </c>
      <c r="D2755" s="103" t="str">
        <f>IF(ISNUMBER('Форма 1'!U2755),'Форма 1'!$H2755*VLOOKUP('Форма 1'!$F2755,'Придельники с 2022'!$B$4:$X$28,'Форма 1'!U$8),"")</f>
        <v/>
      </c>
      <c r="E2755" s="103" t="str">
        <f>IF(ISNUMBER('Форма 1'!V2755),'Форма 1'!$H2755*VLOOKUP('Форма 1'!$F2755,'Придельники с 2022'!$B$4:$X$28,'Форма 1'!V$8),"")</f>
        <v/>
      </c>
      <c r="F2755" s="103">
        <f>IF(ISNUMBER('Форма 1'!W2755),'Форма 1'!$H2755*VLOOKUP('Форма 1'!$F2755,'Придельники с 2022'!$B$4:$X$28,'Форма 1'!W$8),"")</f>
        <v>712766.12</v>
      </c>
      <c r="G2755" s="103">
        <f>IF(ISNUMBER('Форма 1'!X2755),'Форма 1'!$H2755*VLOOKUP('Форма 1'!$F2755,'Придельники с 2022'!$B$4:$X$28,'Форма 1'!X$8),"")</f>
        <v>442721.18</v>
      </c>
      <c r="H2755" s="103">
        <f>IF(ISNUMBER('Форма 1'!Y2755),'Форма 1'!$H2755*VLOOKUP('Форма 1'!$F2755,'Придельники с 2022'!$B$4:$X$28,'Форма 1'!Y$8),"")</f>
        <v>1166381.7</v>
      </c>
      <c r="I2755" s="103" t="str">
        <f>IF(ISNUMBER('Форма 1'!Z2755),'Форма 1'!$H2755*VLOOKUP('Форма 1'!$F2755,'Придельники с 2022'!$B$4:$X$28,'Форма 1'!Z$8),"")</f>
        <v/>
      </c>
      <c r="J2755" s="103" t="str">
        <f>IF(ISNUMBER('Форма 1'!AA2755),'Форма 1'!$H2755*VLOOKUP('Форма 1'!$F2755,'Придельники с 2022'!$B$4:$X$28,'Форма 1'!AA$8),"")</f>
        <v/>
      </c>
      <c r="K2755" s="90"/>
      <c r="L2755" s="87"/>
      <c r="M2755" s="103" t="str">
        <f>IF(ISNUMBER('Форма 1'!AD2755),'Форма 1'!$H2755*VLOOKUP('Форма 1'!$F2755,'Придельники с 2022'!$B$4:$X$28,'Форма 1'!AD$8),"")</f>
        <v/>
      </c>
      <c r="N2755" s="103" t="str">
        <f>IF(ISBLANK('Форма 1'!$AE2755),"",IF('Форма 1'!$AE2755=1,'Форма 1'!$H2755*VLOOKUP('Форма 1'!$F2755,'Придельники с 2022'!$B$4:$X$28,'Форма 1'!$AE$8,0),IF('Форма 1'!$AE2755=2,'Форма 1'!$H2755*VLOOKUP('Форма 1'!$F2755,'Придельники с 2022'!$B$4:$X$28,13,0),IF('Форма 1'!$AE2755=3,'Форма 1'!$H2755*VLOOKUP('Форма 1'!$F2755,'Придельники с 2022'!$B$4:$X$28,12,0)))))</f>
        <v/>
      </c>
      <c r="O2755" s="103">
        <f>IF(ISNUMBER('Форма 1'!AF2755),'Форма 1'!$H2755*VLOOKUP('Форма 1'!$F2755,'Придельники с 2022'!$B$4:$X$28,'Форма 1'!AF$8),"")</f>
        <v>1111378.598</v>
      </c>
      <c r="P2755" s="87"/>
      <c r="Q2755" s="103" t="str">
        <f>IF(ISNUMBER('Форма 1'!AH2755),'Форма 1'!$H2755*VLOOKUP('Форма 1'!$F2755,'Придельники с 2022'!$B$4:$X$28,'Форма 1'!AH$8),"")</f>
        <v/>
      </c>
      <c r="R2755" s="103" t="str">
        <f>IF(ISNUMBER('Форма 1'!AI2755),'Форма 1'!$H2755*VLOOKUP('Форма 1'!$F2755,'Придельники с 2022'!$B$4:$X$28,'Форма 1'!AI$8),"")</f>
        <v/>
      </c>
      <c r="S2755" s="103" t="str">
        <f>IF(ISNUMBER('Форма 1'!AJ2755),'Форма 1'!$H2755*VLOOKUP('Форма 1'!$F2755,'Придельники с 2022'!$B$4:$X$28,'Форма 1'!AJ$8),"")</f>
        <v/>
      </c>
      <c r="T2755" s="87"/>
    </row>
    <row r="2756" spans="1:20">
      <c r="A2756" s="188">
        <f t="shared" ref="A2756:A2821" si="225">A2755+1</f>
        <v>117</v>
      </c>
      <c r="B2756" s="189" t="s">
        <v>2699</v>
      </c>
      <c r="C2756" s="99">
        <f t="shared" si="224"/>
        <v>15648579.853</v>
      </c>
      <c r="D2756" s="103">
        <f>IF(ISNUMBER('Форма 1'!U2756),'Форма 1'!$H2756*VLOOKUP('Форма 1'!$F2756,'Придельники с 2022'!$B$4:$X$28,'Форма 1'!U$8),"")</f>
        <v>884454.16150000005</v>
      </c>
      <c r="E2756" s="103">
        <f>IF(ISNUMBER('Форма 1'!V2756),'Форма 1'!$H2756*VLOOKUP('Форма 1'!$F2756,'Придельники с 2022'!$B$4:$X$28,'Форма 1'!V$8),"")</f>
        <v>4234336.426</v>
      </c>
      <c r="F2756" s="103">
        <f>IF(ISNUMBER('Форма 1'!W2756),'Форма 1'!$H2756*VLOOKUP('Форма 1'!$F2756,'Придельники с 2022'!$B$4:$X$28,'Форма 1'!W$8),"")</f>
        <v>890905.31</v>
      </c>
      <c r="G2756" s="103">
        <f>IF(ISNUMBER('Форма 1'!X2756),'Форма 1'!$H2756*VLOOKUP('Форма 1'!$F2756,'Придельники с 2022'!$B$4:$X$28,'Форма 1'!X$8),"")</f>
        <v>553368.96500000008</v>
      </c>
      <c r="H2756" s="103" t="str">
        <f>IF(ISNUMBER('Форма 1'!Y2756),'Форма 1'!$H2756*VLOOKUP('Форма 1'!$F2756,'Придельники с 2022'!$B$4:$X$28,'Форма 1'!Y$8),"")</f>
        <v/>
      </c>
      <c r="I2756" s="103">
        <f>IF(ISNUMBER('Форма 1'!Z2756),'Форма 1'!$H2756*VLOOKUP('Форма 1'!$F2756,'Придельники с 2022'!$B$4:$X$28,'Форма 1'!Z$8),"")</f>
        <v>775005.91650000005</v>
      </c>
      <c r="J2756" s="103" t="str">
        <f>IF(ISNUMBER('Форма 1'!AA2756),'Форма 1'!$H2756*VLOOKUP('Форма 1'!$F2756,'Придельники с 2022'!$B$4:$X$28,'Форма 1'!AA$8),"")</f>
        <v/>
      </c>
      <c r="K2756" s="90"/>
      <c r="L2756" s="87"/>
      <c r="M2756" s="103" t="str">
        <f>IF(ISNUMBER('Форма 1'!AD2756),'Форма 1'!$H2756*VLOOKUP('Форма 1'!$F2756,'Придельники с 2022'!$B$4:$X$28,'Форма 1'!AD$8),"")</f>
        <v/>
      </c>
      <c r="N2756" s="103">
        <f>IF(ISBLANK('Форма 1'!$AE2756),"",IF('Форма 1'!$AE2756=1,'Форма 1'!$H2756*VLOOKUP('Форма 1'!$F2756,'Придельники с 2022'!$B$4:$X$28,'Форма 1'!$AE$8,0),IF('Форма 1'!$AE2756=2,'Форма 1'!$H2756*VLOOKUP('Форма 1'!$F2756,'Придельники с 2022'!$B$4:$X$28,13,0),IF('Форма 1'!$AE2756=3,'Форма 1'!$H2756*VLOOKUP('Форма 1'!$F2756,'Придельники с 2022'!$B$4:$X$28,12,0)))))</f>
        <v>8310509.074</v>
      </c>
      <c r="O2756" s="103" t="str">
        <f>IF(ISNUMBER('Форма 1'!AF2756),'Форма 1'!$H2756*VLOOKUP('Форма 1'!$F2756,'Придельники с 2022'!$B$4:$X$28,'Форма 1'!AF$8),"")</f>
        <v/>
      </c>
      <c r="P2756" s="87"/>
      <c r="Q2756" s="103" t="str">
        <f>IF(ISNUMBER('Форма 1'!AH2756),'Форма 1'!$H2756*VLOOKUP('Форма 1'!$F2756,'Придельники с 2022'!$B$4:$X$28,'Форма 1'!AH$8),"")</f>
        <v/>
      </c>
      <c r="R2756" s="103" t="str">
        <f>IF(ISNUMBER('Форма 1'!AI2756),'Форма 1'!$H2756*VLOOKUP('Форма 1'!$F2756,'Придельники с 2022'!$B$4:$X$28,'Форма 1'!AI$8),"")</f>
        <v/>
      </c>
      <c r="S2756" s="103" t="str">
        <f>IF(ISNUMBER('Форма 1'!AJ2756),'Форма 1'!$H2756*VLOOKUP('Форма 1'!$F2756,'Придельники с 2022'!$B$4:$X$28,'Форма 1'!AJ$8),"")</f>
        <v/>
      </c>
      <c r="T2756" s="87"/>
    </row>
    <row r="2757" spans="1:20">
      <c r="A2757" s="188">
        <f t="shared" si="225"/>
        <v>118</v>
      </c>
      <c r="B2757" s="189" t="s">
        <v>2700</v>
      </c>
      <c r="C2757" s="99">
        <f t="shared" si="224"/>
        <v>7310365.7129999995</v>
      </c>
      <c r="D2757" s="103">
        <f>IF(ISNUMBER('Форма 1'!U2757),'Форма 1'!$H2757*VLOOKUP('Форма 1'!$F2757,'Придельники с 2022'!$B$4:$X$28,'Форма 1'!U$8),"")</f>
        <v>486546.60599999997</v>
      </c>
      <c r="E2757" s="103">
        <f>IF(ISNUMBER('Форма 1'!V2757),'Форма 1'!$H2757*VLOOKUP('Форма 1'!$F2757,'Придельники с 2022'!$B$4:$X$28,'Форма 1'!V$8),"")</f>
        <v>5521398.8760000002</v>
      </c>
      <c r="F2757" s="103">
        <f>IF(ISNUMBER('Форма 1'!W2757),'Форма 1'!$H2757*VLOOKUP('Форма 1'!$F2757,'Придельники с 2022'!$B$4:$X$28,'Форма 1'!W$8),"")</f>
        <v>878672.06699999992</v>
      </c>
      <c r="G2757" s="103" t="str">
        <f>IF(ISNUMBER('Форма 1'!X2757),'Форма 1'!$H2757*VLOOKUP('Форма 1'!$F2757,'Придельники с 2022'!$B$4:$X$28,'Форма 1'!X$8),"")</f>
        <v/>
      </c>
      <c r="H2757" s="103" t="str">
        <f>IF(ISNUMBER('Форма 1'!Y2757),'Форма 1'!$H2757*VLOOKUP('Форма 1'!$F2757,'Придельники с 2022'!$B$4:$X$28,'Форма 1'!Y$8),"")</f>
        <v/>
      </c>
      <c r="I2757" s="103">
        <f>IF(ISNUMBER('Форма 1'!Z2757),'Форма 1'!$H2757*VLOOKUP('Форма 1'!$F2757,'Придельники с 2022'!$B$4:$X$28,'Форма 1'!Z$8),"")</f>
        <v>423748.16399999993</v>
      </c>
      <c r="J2757" s="103" t="str">
        <f>IF(ISNUMBER('Форма 1'!AA2757),'Форма 1'!$H2757*VLOOKUP('Форма 1'!$F2757,'Придельники с 2022'!$B$4:$X$28,'Форма 1'!AA$8),"")</f>
        <v/>
      </c>
      <c r="K2757" s="90"/>
      <c r="L2757" s="87"/>
      <c r="M2757" s="103" t="str">
        <f>IF(ISNUMBER('Форма 1'!AD2757),'Форма 1'!$H2757*VLOOKUP('Форма 1'!$F2757,'Придельники с 2022'!$B$4:$X$28,'Форма 1'!AD$8),"")</f>
        <v/>
      </c>
      <c r="N2757" s="103" t="str">
        <f>IF(ISBLANK('Форма 1'!$AE2757),"",IF('Форма 1'!$AE2757=1,'Форма 1'!$H2757*VLOOKUP('Форма 1'!$F2757,'Придельники с 2022'!$B$4:$X$28,'Форма 1'!$AE$8,0),IF('Форма 1'!$AE2757=2,'Форма 1'!$H2757*VLOOKUP('Форма 1'!$F2757,'Придельники с 2022'!$B$4:$X$28,13,0),IF('Форма 1'!$AE2757=3,'Форма 1'!$H2757*VLOOKUP('Форма 1'!$F2757,'Придельники с 2022'!$B$4:$X$28,12,0)))))</f>
        <v/>
      </c>
      <c r="O2757" s="103" t="str">
        <f>IF(ISNUMBER('Форма 1'!AF2757),'Форма 1'!$H2757*VLOOKUP('Форма 1'!$F2757,'Придельники с 2022'!$B$4:$X$28,'Форма 1'!AF$8),"")</f>
        <v/>
      </c>
      <c r="P2757" s="87"/>
      <c r="Q2757" s="103" t="str">
        <f>IF(ISNUMBER('Форма 1'!AH2757),'Форма 1'!$H2757*VLOOKUP('Форма 1'!$F2757,'Придельники с 2022'!$B$4:$X$28,'Форма 1'!AH$8),"")</f>
        <v/>
      </c>
      <c r="R2757" s="103" t="str">
        <f>IF(ISNUMBER('Форма 1'!AI2757),'Форма 1'!$H2757*VLOOKUP('Форма 1'!$F2757,'Придельники с 2022'!$B$4:$X$28,'Форма 1'!AI$8),"")</f>
        <v/>
      </c>
      <c r="S2757" s="103" t="str">
        <f>IF(ISNUMBER('Форма 1'!AJ2757),'Форма 1'!$H2757*VLOOKUP('Форма 1'!$F2757,'Придельники с 2022'!$B$4:$X$28,'Форма 1'!AJ$8),"")</f>
        <v/>
      </c>
      <c r="T2757" s="87"/>
    </row>
    <row r="2758" spans="1:20">
      <c r="A2758" s="188">
        <f t="shared" si="225"/>
        <v>119</v>
      </c>
      <c r="B2758" s="189" t="s">
        <v>2701</v>
      </c>
      <c r="C2758" s="99">
        <f t="shared" si="224"/>
        <v>6847869.9349999996</v>
      </c>
      <c r="D2758" s="103" t="str">
        <f>IF(ISNUMBER('Форма 1'!U2758),'Форма 1'!$H2758*VLOOKUP('Форма 1'!$F2758,'Придельники с 2022'!$B$4:$X$28,'Форма 1'!U$8),"")</f>
        <v/>
      </c>
      <c r="E2758" s="103" t="str">
        <f>IF(ISNUMBER('Форма 1'!V2758),'Форма 1'!$H2758*VLOOKUP('Форма 1'!$F2758,'Придельники с 2022'!$B$4:$X$28,'Форма 1'!V$8),"")</f>
        <v/>
      </c>
      <c r="F2758" s="103" t="str">
        <f>IF(ISNUMBER('Форма 1'!W2758),'Форма 1'!$H2758*VLOOKUP('Форма 1'!$F2758,'Придельники с 2022'!$B$4:$X$28,'Форма 1'!W$8),"")</f>
        <v/>
      </c>
      <c r="G2758" s="103" t="str">
        <f>IF(ISNUMBER('Форма 1'!X2758),'Форма 1'!$H2758*VLOOKUP('Форма 1'!$F2758,'Придельники с 2022'!$B$4:$X$28,'Форма 1'!X$8),"")</f>
        <v/>
      </c>
      <c r="H2758" s="103" t="str">
        <f>IF(ISNUMBER('Форма 1'!Y2758),'Форма 1'!$H2758*VLOOKUP('Форма 1'!$F2758,'Придельники с 2022'!$B$4:$X$28,'Форма 1'!Y$8),"")</f>
        <v/>
      </c>
      <c r="I2758" s="103" t="str">
        <f>IF(ISNUMBER('Форма 1'!Z2758),'Форма 1'!$H2758*VLOOKUP('Форма 1'!$F2758,'Придельники с 2022'!$B$4:$X$28,'Форма 1'!Z$8),"")</f>
        <v/>
      </c>
      <c r="J2758" s="103" t="str">
        <f>IF(ISNUMBER('Форма 1'!AA2758),'Форма 1'!$H2758*VLOOKUP('Форма 1'!$F2758,'Придельники с 2022'!$B$4:$X$28,'Форма 1'!AA$8),"")</f>
        <v/>
      </c>
      <c r="K2758" s="90"/>
      <c r="L2758" s="87"/>
      <c r="M2758" s="103">
        <f>IF(ISNUMBER('Форма 1'!AD2758),'Форма 1'!$H2758*VLOOKUP('Форма 1'!$F2758,'Придельники с 2022'!$B$4:$X$28,'Форма 1'!AD$8),"")</f>
        <v>6847869.9349999996</v>
      </c>
      <c r="N2758" s="103" t="str">
        <f>IF(ISBLANK('Форма 1'!$AE2758),"",IF('Форма 1'!$AE2758=1,'Форма 1'!$H2758*VLOOKUP('Форма 1'!$F2758,'Придельники с 2022'!$B$4:$X$28,'Форма 1'!$AE$8,0),IF('Форма 1'!$AE2758=2,'Форма 1'!$H2758*VLOOKUP('Форма 1'!$F2758,'Придельники с 2022'!$B$4:$X$28,13,0),IF('Форма 1'!$AE2758=3,'Форма 1'!$H2758*VLOOKUP('Форма 1'!$F2758,'Придельники с 2022'!$B$4:$X$28,12,0)))))</f>
        <v/>
      </c>
      <c r="O2758" s="103" t="str">
        <f>IF(ISNUMBER('Форма 1'!AF2758),'Форма 1'!$H2758*VLOOKUP('Форма 1'!$F2758,'Придельники с 2022'!$B$4:$X$28,'Форма 1'!AF$8),"")</f>
        <v/>
      </c>
      <c r="P2758" s="87"/>
      <c r="Q2758" s="103" t="str">
        <f>IF(ISNUMBER('Форма 1'!AH2758),'Форма 1'!$H2758*VLOOKUP('Форма 1'!$F2758,'Придельники с 2022'!$B$4:$X$28,'Форма 1'!AH$8),"")</f>
        <v/>
      </c>
      <c r="R2758" s="103" t="str">
        <f>IF(ISNUMBER('Форма 1'!AI2758),'Форма 1'!$H2758*VLOOKUP('Форма 1'!$F2758,'Придельники с 2022'!$B$4:$X$28,'Форма 1'!AI$8),"")</f>
        <v/>
      </c>
      <c r="S2758" s="103" t="str">
        <f>IF(ISNUMBER('Форма 1'!AJ2758),'Форма 1'!$H2758*VLOOKUP('Форма 1'!$F2758,'Придельники с 2022'!$B$4:$X$28,'Форма 1'!AJ$8),"")</f>
        <v/>
      </c>
      <c r="T2758" s="87"/>
    </row>
    <row r="2759" spans="1:20">
      <c r="A2759" s="188">
        <f t="shared" si="225"/>
        <v>120</v>
      </c>
      <c r="B2759" s="189" t="s">
        <v>2702</v>
      </c>
      <c r="C2759" s="99">
        <f t="shared" si="224"/>
        <v>3341001.591</v>
      </c>
      <c r="D2759" s="103" t="str">
        <f>IF(ISNUMBER('Форма 1'!U2759),'Форма 1'!$H2759*VLOOKUP('Форма 1'!$F2759,'Придельники с 2022'!$B$4:$X$28,'Форма 1'!U$8),"")</f>
        <v/>
      </c>
      <c r="E2759" s="103" t="str">
        <f>IF(ISNUMBER('Форма 1'!V2759),'Форма 1'!$H2759*VLOOKUP('Форма 1'!$F2759,'Придельники с 2022'!$B$4:$X$28,'Форма 1'!V$8),"")</f>
        <v/>
      </c>
      <c r="F2759" s="103" t="str">
        <f>IF(ISNUMBER('Форма 1'!W2759),'Форма 1'!$H2759*VLOOKUP('Форма 1'!$F2759,'Придельники с 2022'!$B$4:$X$28,'Форма 1'!W$8),"")</f>
        <v/>
      </c>
      <c r="G2759" s="103" t="str">
        <f>IF(ISNUMBER('Форма 1'!X2759),'Форма 1'!$H2759*VLOOKUP('Форма 1'!$F2759,'Придельники с 2022'!$B$4:$X$28,'Форма 1'!X$8),"")</f>
        <v/>
      </c>
      <c r="H2759" s="103" t="str">
        <f>IF(ISNUMBER('Форма 1'!Y2759),'Форма 1'!$H2759*VLOOKUP('Форма 1'!$F2759,'Придельники с 2022'!$B$4:$X$28,'Форма 1'!Y$8),"")</f>
        <v/>
      </c>
      <c r="I2759" s="103" t="str">
        <f>IF(ISNUMBER('Форма 1'!Z2759),'Форма 1'!$H2759*VLOOKUP('Форма 1'!$F2759,'Придельники с 2022'!$B$4:$X$28,'Форма 1'!Z$8),"")</f>
        <v/>
      </c>
      <c r="J2759" s="103" t="str">
        <f>IF(ISNUMBER('Форма 1'!AA2759),'Форма 1'!$H2759*VLOOKUP('Форма 1'!$F2759,'Придельники с 2022'!$B$4:$X$28,'Форма 1'!AA$8),"")</f>
        <v/>
      </c>
      <c r="K2759" s="90"/>
      <c r="L2759" s="87"/>
      <c r="M2759" s="103" t="str">
        <f>IF(ISNUMBER('Форма 1'!AD2759),'Форма 1'!$H2759*VLOOKUP('Форма 1'!$F2759,'Придельники с 2022'!$B$4:$X$28,'Форма 1'!AD$8),"")</f>
        <v/>
      </c>
      <c r="N2759" s="103">
        <f>IF(ISBLANK('Форма 1'!$AE2759),"",IF('Форма 1'!$AE2759=1,'Форма 1'!$H2759*VLOOKUP('Форма 1'!$F2759,'Придельники с 2022'!$B$4:$X$28,'Форма 1'!$AE$8,0),IF('Форма 1'!$AE2759=2,'Форма 1'!$H2759*VLOOKUP('Форма 1'!$F2759,'Придельники с 2022'!$B$4:$X$28,13,0),IF('Форма 1'!$AE2759=3,'Форма 1'!$H2759*VLOOKUP('Форма 1'!$F2759,'Придельники с 2022'!$B$4:$X$28,12,0)))))</f>
        <v>2732350.6349999998</v>
      </c>
      <c r="O2759" s="103">
        <f>IF(ISNUMBER('Форма 1'!AF2759),'Форма 1'!$H2759*VLOOKUP('Форма 1'!$F2759,'Придельники с 2022'!$B$4:$X$28,'Форма 1'!AF$8),"")</f>
        <v>608650.95600000001</v>
      </c>
      <c r="P2759" s="87"/>
      <c r="Q2759" s="103" t="str">
        <f>IF(ISNUMBER('Форма 1'!AH2759),'Форма 1'!$H2759*VLOOKUP('Форма 1'!$F2759,'Придельники с 2022'!$B$4:$X$28,'Форма 1'!AH$8),"")</f>
        <v/>
      </c>
      <c r="R2759" s="103" t="str">
        <f>IF(ISNUMBER('Форма 1'!AI2759),'Форма 1'!$H2759*VLOOKUP('Форма 1'!$F2759,'Придельники с 2022'!$B$4:$X$28,'Форма 1'!AI$8),"")</f>
        <v/>
      </c>
      <c r="S2759" s="103" t="str">
        <f>IF(ISNUMBER('Форма 1'!AJ2759),'Форма 1'!$H2759*VLOOKUP('Форма 1'!$F2759,'Придельники с 2022'!$B$4:$X$28,'Форма 1'!AJ$8),"")</f>
        <v/>
      </c>
      <c r="T2759" s="87"/>
    </row>
    <row r="2760" spans="1:20">
      <c r="A2760" s="188">
        <f t="shared" si="225"/>
        <v>121</v>
      </c>
      <c r="B2760" s="189" t="s">
        <v>2703</v>
      </c>
      <c r="C2760" s="99">
        <f t="shared" si="224"/>
        <v>7902050.0519999992</v>
      </c>
      <c r="D2760" s="103" t="str">
        <f>IF(ISNUMBER('Форма 1'!U2760),'Форма 1'!$H2760*VLOOKUP('Форма 1'!$F2760,'Придельники с 2022'!$B$4:$X$28,'Форма 1'!U$8),"")</f>
        <v/>
      </c>
      <c r="E2760" s="103" t="str">
        <f>IF(ISNUMBER('Форма 1'!V2760),'Форма 1'!$H2760*VLOOKUP('Форма 1'!$F2760,'Придельники с 2022'!$B$4:$X$28,'Форма 1'!V$8),"")</f>
        <v/>
      </c>
      <c r="F2760" s="103" t="str">
        <f>IF(ISNUMBER('Форма 1'!W2760),'Форма 1'!$H2760*VLOOKUP('Форма 1'!$F2760,'Придельники с 2022'!$B$4:$X$28,'Форма 1'!W$8),"")</f>
        <v/>
      </c>
      <c r="G2760" s="103" t="str">
        <f>IF(ISNUMBER('Форма 1'!X2760),'Форма 1'!$H2760*VLOOKUP('Форма 1'!$F2760,'Придельники с 2022'!$B$4:$X$28,'Форма 1'!X$8),"")</f>
        <v/>
      </c>
      <c r="H2760" s="103" t="str">
        <f>IF(ISNUMBER('Форма 1'!Y2760),'Форма 1'!$H2760*VLOOKUP('Форма 1'!$F2760,'Придельники с 2022'!$B$4:$X$28,'Форма 1'!Y$8),"")</f>
        <v/>
      </c>
      <c r="I2760" s="103" t="str">
        <f>IF(ISNUMBER('Форма 1'!Z2760),'Форма 1'!$H2760*VLOOKUP('Форма 1'!$F2760,'Придельники с 2022'!$B$4:$X$28,'Форма 1'!Z$8),"")</f>
        <v/>
      </c>
      <c r="J2760" s="103" t="str">
        <f>IF(ISNUMBER('Форма 1'!AA2760),'Форма 1'!$H2760*VLOOKUP('Форма 1'!$F2760,'Придельники с 2022'!$B$4:$X$28,'Форма 1'!AA$8),"")</f>
        <v/>
      </c>
      <c r="K2760" s="90"/>
      <c r="L2760" s="87"/>
      <c r="M2760" s="103">
        <f>IF(ISNUMBER('Форма 1'!AD2760),'Форма 1'!$H2760*VLOOKUP('Форма 1'!$F2760,'Придельники с 2022'!$B$4:$X$28,'Форма 1'!AD$8),"")</f>
        <v>7902050.0519999992</v>
      </c>
      <c r="N2760" s="103" t="str">
        <f>IF(ISBLANK('Форма 1'!$AE2760),"",IF('Форма 1'!$AE2760=1,'Форма 1'!$H2760*VLOOKUP('Форма 1'!$F2760,'Придельники с 2022'!$B$4:$X$28,'Форма 1'!$AE$8,0),IF('Форма 1'!$AE2760=2,'Форма 1'!$H2760*VLOOKUP('Форма 1'!$F2760,'Придельники с 2022'!$B$4:$X$28,13,0),IF('Форма 1'!$AE2760=3,'Форма 1'!$H2760*VLOOKUP('Форма 1'!$F2760,'Придельники с 2022'!$B$4:$X$28,12,0)))))</f>
        <v/>
      </c>
      <c r="O2760" s="103" t="str">
        <f>IF(ISNUMBER('Форма 1'!AF2760),'Форма 1'!$H2760*VLOOKUP('Форма 1'!$F2760,'Придельники с 2022'!$B$4:$X$28,'Форма 1'!AF$8),"")</f>
        <v/>
      </c>
      <c r="P2760" s="87"/>
      <c r="Q2760" s="103" t="str">
        <f>IF(ISNUMBER('Форма 1'!AH2760),'Форма 1'!$H2760*VLOOKUP('Форма 1'!$F2760,'Придельники с 2022'!$B$4:$X$28,'Форма 1'!AH$8),"")</f>
        <v/>
      </c>
      <c r="R2760" s="103" t="str">
        <f>IF(ISNUMBER('Форма 1'!AI2760),'Форма 1'!$H2760*VLOOKUP('Форма 1'!$F2760,'Придельники с 2022'!$B$4:$X$28,'Форма 1'!AI$8),"")</f>
        <v/>
      </c>
      <c r="S2760" s="103" t="str">
        <f>IF(ISNUMBER('Форма 1'!AJ2760),'Форма 1'!$H2760*VLOOKUP('Форма 1'!$F2760,'Придельники с 2022'!$B$4:$X$28,'Форма 1'!AJ$8),"")</f>
        <v/>
      </c>
      <c r="T2760" s="87"/>
    </row>
    <row r="2761" spans="1:20">
      <c r="A2761" s="188">
        <f t="shared" si="225"/>
        <v>122</v>
      </c>
      <c r="B2761" s="189" t="s">
        <v>2704</v>
      </c>
      <c r="C2761" s="99">
        <f t="shared" si="224"/>
        <v>2780173</v>
      </c>
      <c r="D2761" s="103" t="str">
        <f>IF(ISNUMBER('Форма 1'!U2761),'Форма 1'!$H2761*VLOOKUP('Форма 1'!$F2761,'Придельники с 2022'!$B$4:$X$28,'Форма 1'!U$8),"")</f>
        <v/>
      </c>
      <c r="E2761" s="103" t="str">
        <f>IF(ISNUMBER('Форма 1'!V2761),'Форма 1'!$H2761*VLOOKUP('Форма 1'!$F2761,'Придельники с 2022'!$B$4:$X$28,'Форма 1'!V$8),"")</f>
        <v/>
      </c>
      <c r="F2761" s="103">
        <f>IF(ISNUMBER('Форма 1'!W2761),'Форма 1'!$H2761*VLOOKUP('Форма 1'!$F2761,'Придельники с 2022'!$B$4:$X$28,'Форма 1'!W$8),"")</f>
        <v>853456.03999999992</v>
      </c>
      <c r="G2761" s="103">
        <f>IF(ISNUMBER('Форма 1'!X2761),'Форма 1'!$H2761*VLOOKUP('Форма 1'!$F2761,'Придельники с 2022'!$B$4:$X$28,'Форма 1'!X$8),"")</f>
        <v>530108.06000000006</v>
      </c>
      <c r="H2761" s="103">
        <f>IF(ISNUMBER('Форма 1'!Y2761),'Форма 1'!$H2761*VLOOKUP('Форма 1'!$F2761,'Придельники с 2022'!$B$4:$X$28,'Форма 1'!Y$8),"")</f>
        <v>1396608.9</v>
      </c>
      <c r="I2761" s="103" t="str">
        <f>IF(ISNUMBER('Форма 1'!Z2761),'Форма 1'!$H2761*VLOOKUP('Форма 1'!$F2761,'Придельники с 2022'!$B$4:$X$28,'Форма 1'!Z$8),"")</f>
        <v/>
      </c>
      <c r="J2761" s="103" t="str">
        <f>IF(ISNUMBER('Форма 1'!AA2761),'Форма 1'!$H2761*VLOOKUP('Форма 1'!$F2761,'Придельники с 2022'!$B$4:$X$28,'Форма 1'!AA$8),"")</f>
        <v/>
      </c>
      <c r="K2761" s="90"/>
      <c r="L2761" s="87"/>
      <c r="M2761" s="103" t="str">
        <f>IF(ISNUMBER('Форма 1'!AD2761),'Форма 1'!$H2761*VLOOKUP('Форма 1'!$F2761,'Придельники с 2022'!$B$4:$X$28,'Форма 1'!AD$8),"")</f>
        <v/>
      </c>
      <c r="N2761" s="103" t="str">
        <f>IF(ISBLANK('Форма 1'!$AE2761),"",IF('Форма 1'!$AE2761=1,'Форма 1'!$H2761*VLOOKUP('Форма 1'!$F2761,'Придельники с 2022'!$B$4:$X$28,'Форма 1'!$AE$8,0),IF('Форма 1'!$AE2761=2,'Форма 1'!$H2761*VLOOKUP('Форма 1'!$F2761,'Придельники с 2022'!$B$4:$X$28,13,0),IF('Форма 1'!$AE2761=3,'Форма 1'!$H2761*VLOOKUP('Форма 1'!$F2761,'Придельники с 2022'!$B$4:$X$28,12,0)))))</f>
        <v/>
      </c>
      <c r="O2761" s="103" t="str">
        <f>IF(ISNUMBER('Форма 1'!AF2761),'Форма 1'!$H2761*VLOOKUP('Форма 1'!$F2761,'Придельники с 2022'!$B$4:$X$28,'Форма 1'!AF$8),"")</f>
        <v/>
      </c>
      <c r="P2761" s="87"/>
      <c r="Q2761" s="103" t="str">
        <f>IF(ISNUMBER('Форма 1'!AH2761),'Форма 1'!$H2761*VLOOKUP('Форма 1'!$F2761,'Придельники с 2022'!$B$4:$X$28,'Форма 1'!AH$8),"")</f>
        <v/>
      </c>
      <c r="R2761" s="103" t="str">
        <f>IF(ISNUMBER('Форма 1'!AI2761),'Форма 1'!$H2761*VLOOKUP('Форма 1'!$F2761,'Придельники с 2022'!$B$4:$X$28,'Форма 1'!AI$8),"")</f>
        <v/>
      </c>
      <c r="S2761" s="103" t="str">
        <f>IF(ISNUMBER('Форма 1'!AJ2761),'Форма 1'!$H2761*VLOOKUP('Форма 1'!$F2761,'Придельники с 2022'!$B$4:$X$28,'Форма 1'!AJ$8),"")</f>
        <v/>
      </c>
      <c r="T2761" s="87"/>
    </row>
    <row r="2762" spans="1:20">
      <c r="A2762" s="188">
        <f t="shared" si="225"/>
        <v>123</v>
      </c>
      <c r="B2762" s="189" t="s">
        <v>2705</v>
      </c>
      <c r="C2762" s="99">
        <f t="shared" si="224"/>
        <v>2746925.5</v>
      </c>
      <c r="D2762" s="103" t="str">
        <f>IF(ISNUMBER('Форма 1'!U2762),'Форма 1'!$H2762*VLOOKUP('Форма 1'!$F2762,'Придельники с 2022'!$B$4:$X$28,'Форма 1'!U$8),"")</f>
        <v/>
      </c>
      <c r="E2762" s="103" t="str">
        <f>IF(ISNUMBER('Форма 1'!V2762),'Форма 1'!$H2762*VLOOKUP('Форма 1'!$F2762,'Придельники с 2022'!$B$4:$X$28,'Форма 1'!V$8),"")</f>
        <v/>
      </c>
      <c r="F2762" s="103">
        <f>IF(ISNUMBER('Форма 1'!W2762),'Форма 1'!$H2762*VLOOKUP('Форма 1'!$F2762,'Придельники с 2022'!$B$4:$X$28,'Форма 1'!W$8),"")</f>
        <v>843249.73999999987</v>
      </c>
      <c r="G2762" s="103">
        <f>IF(ISNUMBER('Форма 1'!X2762),'Форма 1'!$H2762*VLOOKUP('Форма 1'!$F2762,'Придельники с 2022'!$B$4:$X$28,'Форма 1'!X$8),"")</f>
        <v>523768.61</v>
      </c>
      <c r="H2762" s="103">
        <f>IF(ISNUMBER('Форма 1'!Y2762),'Форма 1'!$H2762*VLOOKUP('Форма 1'!$F2762,'Придельники с 2022'!$B$4:$X$28,'Форма 1'!Y$8),"")</f>
        <v>1379907.15</v>
      </c>
      <c r="I2762" s="103" t="str">
        <f>IF(ISNUMBER('Форма 1'!Z2762),'Форма 1'!$H2762*VLOOKUP('Форма 1'!$F2762,'Придельники с 2022'!$B$4:$X$28,'Форма 1'!Z$8),"")</f>
        <v/>
      </c>
      <c r="J2762" s="103" t="str">
        <f>IF(ISNUMBER('Форма 1'!AA2762),'Форма 1'!$H2762*VLOOKUP('Форма 1'!$F2762,'Придельники с 2022'!$B$4:$X$28,'Форма 1'!AA$8),"")</f>
        <v/>
      </c>
      <c r="K2762" s="90"/>
      <c r="L2762" s="87"/>
      <c r="M2762" s="103" t="str">
        <f>IF(ISNUMBER('Форма 1'!AD2762),'Форма 1'!$H2762*VLOOKUP('Форма 1'!$F2762,'Придельники с 2022'!$B$4:$X$28,'Форма 1'!AD$8),"")</f>
        <v/>
      </c>
      <c r="N2762" s="103" t="str">
        <f>IF(ISBLANK('Форма 1'!$AE2762),"",IF('Форма 1'!$AE2762=1,'Форма 1'!$H2762*VLOOKUP('Форма 1'!$F2762,'Придельники с 2022'!$B$4:$X$28,'Форма 1'!$AE$8,0),IF('Форма 1'!$AE2762=2,'Форма 1'!$H2762*VLOOKUP('Форма 1'!$F2762,'Придельники с 2022'!$B$4:$X$28,13,0),IF('Форма 1'!$AE2762=3,'Форма 1'!$H2762*VLOOKUP('Форма 1'!$F2762,'Придельники с 2022'!$B$4:$X$28,12,0)))))</f>
        <v/>
      </c>
      <c r="O2762" s="103" t="str">
        <f>IF(ISNUMBER('Форма 1'!AF2762),'Форма 1'!$H2762*VLOOKUP('Форма 1'!$F2762,'Придельники с 2022'!$B$4:$X$28,'Форма 1'!AF$8),"")</f>
        <v/>
      </c>
      <c r="P2762" s="87"/>
      <c r="Q2762" s="103" t="str">
        <f>IF(ISNUMBER('Форма 1'!AH2762),'Форма 1'!$H2762*VLOOKUP('Форма 1'!$F2762,'Придельники с 2022'!$B$4:$X$28,'Форма 1'!AH$8),"")</f>
        <v/>
      </c>
      <c r="R2762" s="103" t="str">
        <f>IF(ISNUMBER('Форма 1'!AI2762),'Форма 1'!$H2762*VLOOKUP('Форма 1'!$F2762,'Придельники с 2022'!$B$4:$X$28,'Форма 1'!AI$8),"")</f>
        <v/>
      </c>
      <c r="S2762" s="103" t="str">
        <f>IF(ISNUMBER('Форма 1'!AJ2762),'Форма 1'!$H2762*VLOOKUP('Форма 1'!$F2762,'Придельники с 2022'!$B$4:$X$28,'Форма 1'!AJ$8),"")</f>
        <v/>
      </c>
      <c r="T2762" s="87"/>
    </row>
    <row r="2763" spans="1:20">
      <c r="A2763" s="188">
        <f t="shared" si="225"/>
        <v>124</v>
      </c>
      <c r="B2763" s="189" t="s">
        <v>2706</v>
      </c>
      <c r="C2763" s="99">
        <f t="shared" si="224"/>
        <v>4976015.6359999999</v>
      </c>
      <c r="D2763" s="103">
        <f>IF(ISNUMBER('Форма 1'!U2763),'Форма 1'!$H2763*VLOOKUP('Форма 1'!$F2763,'Придельники с 2022'!$B$4:$X$28,'Форма 1'!U$8),"")</f>
        <v>290832.43799999997</v>
      </c>
      <c r="E2763" s="103">
        <f>IF(ISNUMBER('Форма 1'!V2763),'Форма 1'!$H2763*VLOOKUP('Форма 1'!$F2763,'Придельники с 2022'!$B$4:$X$28,'Форма 1'!V$8),"")</f>
        <v>3300407.148</v>
      </c>
      <c r="F2763" s="103">
        <f>IF(ISNUMBER('Форма 1'!W2763),'Форма 1'!$H2763*VLOOKUP('Форма 1'!$F2763,'Придельники с 2022'!$B$4:$X$28,'Форма 1'!W$8),"")</f>
        <v>525224.79099999997</v>
      </c>
      <c r="G2763" s="103">
        <f>IF(ISNUMBER('Форма 1'!X2763),'Форма 1'!$H2763*VLOOKUP('Форма 1'!$F2763,'Придельники с 2022'!$B$4:$X$28,'Форма 1'!X$8),"")</f>
        <v>148441.549</v>
      </c>
      <c r="H2763" s="103">
        <f>IF(ISNUMBER('Форма 1'!Y2763),'Форма 1'!$H2763*VLOOKUP('Форма 1'!$F2763,'Придельники с 2022'!$B$4:$X$28,'Форма 1'!Y$8),"")</f>
        <v>457814.93799999997</v>
      </c>
      <c r="I2763" s="103">
        <f>IF(ISNUMBER('Форма 1'!Z2763),'Форма 1'!$H2763*VLOOKUP('Форма 1'!$F2763,'Придельники с 2022'!$B$4:$X$28,'Форма 1'!Z$8),"")</f>
        <v>253294.77199999997</v>
      </c>
      <c r="J2763" s="103" t="str">
        <f>IF(ISNUMBER('Форма 1'!AA2763),'Форма 1'!$H2763*VLOOKUP('Форма 1'!$F2763,'Придельники с 2022'!$B$4:$X$28,'Форма 1'!AA$8),"")</f>
        <v/>
      </c>
      <c r="K2763" s="90"/>
      <c r="L2763" s="87"/>
      <c r="M2763" s="103" t="str">
        <f>IF(ISNUMBER('Форма 1'!AD2763),'Форма 1'!$H2763*VLOOKUP('Форма 1'!$F2763,'Придельники с 2022'!$B$4:$X$28,'Форма 1'!AD$8),"")</f>
        <v/>
      </c>
      <c r="N2763" s="103" t="str">
        <f>IF(ISBLANK('Форма 1'!$AE2763),"",IF('Форма 1'!$AE2763=1,'Форма 1'!$H2763*VLOOKUP('Форма 1'!$F2763,'Придельники с 2022'!$B$4:$X$28,'Форма 1'!$AE$8,0),IF('Форма 1'!$AE2763=2,'Форма 1'!$H2763*VLOOKUP('Форма 1'!$F2763,'Придельники с 2022'!$B$4:$X$28,13,0),IF('Форма 1'!$AE2763=3,'Форма 1'!$H2763*VLOOKUP('Форма 1'!$F2763,'Придельники с 2022'!$B$4:$X$28,12,0)))))</f>
        <v/>
      </c>
      <c r="O2763" s="103" t="str">
        <f>IF(ISNUMBER('Форма 1'!AF2763),'Форма 1'!$H2763*VLOOKUP('Форма 1'!$F2763,'Придельники с 2022'!$B$4:$X$28,'Форма 1'!AF$8),"")</f>
        <v/>
      </c>
      <c r="P2763" s="87"/>
      <c r="Q2763" s="103" t="str">
        <f>IF(ISNUMBER('Форма 1'!AH2763),'Форма 1'!$H2763*VLOOKUP('Форма 1'!$F2763,'Придельники с 2022'!$B$4:$X$28,'Форма 1'!AH$8),"")</f>
        <v/>
      </c>
      <c r="R2763" s="103" t="str">
        <f>IF(ISNUMBER('Форма 1'!AI2763),'Форма 1'!$H2763*VLOOKUP('Форма 1'!$F2763,'Придельники с 2022'!$B$4:$X$28,'Форма 1'!AI$8),"")</f>
        <v/>
      </c>
      <c r="S2763" s="103" t="str">
        <f>IF(ISNUMBER('Форма 1'!AJ2763),'Форма 1'!$H2763*VLOOKUP('Форма 1'!$F2763,'Придельники с 2022'!$B$4:$X$28,'Форма 1'!AJ$8),"")</f>
        <v/>
      </c>
      <c r="T2763" s="87"/>
    </row>
    <row r="2764" spans="1:20">
      <c r="A2764" s="188">
        <f t="shared" si="225"/>
        <v>125</v>
      </c>
      <c r="B2764" s="189" t="s">
        <v>2707</v>
      </c>
      <c r="C2764" s="99">
        <f t="shared" si="224"/>
        <v>10349707.248000002</v>
      </c>
      <c r="D2764" s="103">
        <f>IF(ISNUMBER('Форма 1'!U2764),'Форма 1'!$H2764*VLOOKUP('Форма 1'!$F2764,'Придельники с 2022'!$B$4:$X$28,'Форма 1'!U$8),"")</f>
        <v>604907.7840000001</v>
      </c>
      <c r="E2764" s="103">
        <f>IF(ISNUMBER('Форма 1'!V2764),'Форма 1'!$H2764*VLOOKUP('Форма 1'!$F2764,'Придельники с 2022'!$B$4:$X$28,'Форма 1'!V$8),"")</f>
        <v>6864578.0640000012</v>
      </c>
      <c r="F2764" s="103">
        <f>IF(ISNUMBER('Форма 1'!W2764),'Форма 1'!$H2764*VLOOKUP('Форма 1'!$F2764,'Придельники с 2022'!$B$4:$X$28,'Форма 1'!W$8),"")</f>
        <v>1092424.7879999999</v>
      </c>
      <c r="G2764" s="103">
        <f>IF(ISNUMBER('Форма 1'!X2764),'Форма 1'!$H2764*VLOOKUP('Форма 1'!$F2764,'Придельники с 2022'!$B$4:$X$28,'Форма 1'!X$8),"")</f>
        <v>308746.33199999999</v>
      </c>
      <c r="H2764" s="103">
        <f>IF(ISNUMBER('Форма 1'!Y2764),'Форма 1'!$H2764*VLOOKUP('Форма 1'!$F2764,'Придельники с 2022'!$B$4:$X$28,'Форма 1'!Y$8),"")</f>
        <v>952217.7840000001</v>
      </c>
      <c r="I2764" s="103">
        <f>IF(ISNUMBER('Форма 1'!Z2764),'Форма 1'!$H2764*VLOOKUP('Форма 1'!$F2764,'Придельники с 2022'!$B$4:$X$28,'Форма 1'!Z$8),"")</f>
        <v>526832.49600000004</v>
      </c>
      <c r="J2764" s="103" t="str">
        <f>IF(ISNUMBER('Форма 1'!AA2764),'Форма 1'!$H2764*VLOOKUP('Форма 1'!$F2764,'Придельники с 2022'!$B$4:$X$28,'Форма 1'!AA$8),"")</f>
        <v/>
      </c>
      <c r="K2764" s="90"/>
      <c r="L2764" s="87"/>
      <c r="M2764" s="103" t="str">
        <f>IF(ISNUMBER('Форма 1'!AD2764),'Форма 1'!$H2764*VLOOKUP('Форма 1'!$F2764,'Придельники с 2022'!$B$4:$X$28,'Форма 1'!AD$8),"")</f>
        <v/>
      </c>
      <c r="N2764" s="103" t="str">
        <f>IF(ISBLANK('Форма 1'!$AE2764),"",IF('Форма 1'!$AE2764=1,'Форма 1'!$H2764*VLOOKUP('Форма 1'!$F2764,'Придельники с 2022'!$B$4:$X$28,'Форма 1'!$AE$8,0),IF('Форма 1'!$AE2764=2,'Форма 1'!$H2764*VLOOKUP('Форма 1'!$F2764,'Придельники с 2022'!$B$4:$X$28,13,0),IF('Форма 1'!$AE2764=3,'Форма 1'!$H2764*VLOOKUP('Форма 1'!$F2764,'Придельники с 2022'!$B$4:$X$28,12,0)))))</f>
        <v/>
      </c>
      <c r="O2764" s="103" t="str">
        <f>IF(ISNUMBER('Форма 1'!AF2764),'Форма 1'!$H2764*VLOOKUP('Форма 1'!$F2764,'Придельники с 2022'!$B$4:$X$28,'Форма 1'!AF$8),"")</f>
        <v/>
      </c>
      <c r="P2764" s="87"/>
      <c r="Q2764" s="103" t="str">
        <f>IF(ISNUMBER('Форма 1'!AH2764),'Форма 1'!$H2764*VLOOKUP('Форма 1'!$F2764,'Придельники с 2022'!$B$4:$X$28,'Форма 1'!AH$8),"")</f>
        <v/>
      </c>
      <c r="R2764" s="103" t="str">
        <f>IF(ISNUMBER('Форма 1'!AI2764),'Форма 1'!$H2764*VLOOKUP('Форма 1'!$F2764,'Придельники с 2022'!$B$4:$X$28,'Форма 1'!AI$8),"")</f>
        <v/>
      </c>
      <c r="S2764" s="103" t="str">
        <f>IF(ISNUMBER('Форма 1'!AJ2764),'Форма 1'!$H2764*VLOOKUP('Форма 1'!$F2764,'Придельники с 2022'!$B$4:$X$28,'Форма 1'!AJ$8),"")</f>
        <v/>
      </c>
      <c r="T2764" s="87"/>
    </row>
    <row r="2765" spans="1:20">
      <c r="A2765" s="188">
        <f t="shared" si="225"/>
        <v>126</v>
      </c>
      <c r="B2765" s="189" t="s">
        <v>2708</v>
      </c>
      <c r="C2765" s="99">
        <f t="shared" si="224"/>
        <v>10361344.391999999</v>
      </c>
      <c r="D2765" s="103" t="str">
        <f>IF(ISNUMBER('Форма 1'!U2765),'Форма 1'!$H2765*VLOOKUP('Форма 1'!$F2765,'Придельники с 2022'!$B$4:$X$28,'Форма 1'!U$8),"")</f>
        <v/>
      </c>
      <c r="E2765" s="103" t="str">
        <f>IF(ISNUMBER('Форма 1'!V2765),'Форма 1'!$H2765*VLOOKUP('Форма 1'!$F2765,'Придельники с 2022'!$B$4:$X$28,'Форма 1'!V$8),"")</f>
        <v/>
      </c>
      <c r="F2765" s="103" t="str">
        <f>IF(ISNUMBER('Форма 1'!W2765),'Форма 1'!$H2765*VLOOKUP('Форма 1'!$F2765,'Придельники с 2022'!$B$4:$X$28,'Форма 1'!W$8),"")</f>
        <v/>
      </c>
      <c r="G2765" s="103" t="str">
        <f>IF(ISNUMBER('Форма 1'!X2765),'Форма 1'!$H2765*VLOOKUP('Форма 1'!$F2765,'Придельники с 2022'!$B$4:$X$28,'Форма 1'!X$8),"")</f>
        <v/>
      </c>
      <c r="H2765" s="103" t="str">
        <f>IF(ISNUMBER('Форма 1'!Y2765),'Форма 1'!$H2765*VLOOKUP('Форма 1'!$F2765,'Придельники с 2022'!$B$4:$X$28,'Форма 1'!Y$8),"")</f>
        <v/>
      </c>
      <c r="I2765" s="103" t="str">
        <f>IF(ISNUMBER('Форма 1'!Z2765),'Форма 1'!$H2765*VLOOKUP('Форма 1'!$F2765,'Придельники с 2022'!$B$4:$X$28,'Форма 1'!Z$8),"")</f>
        <v/>
      </c>
      <c r="J2765" s="103" t="str">
        <f>IF(ISNUMBER('Форма 1'!AA2765),'Форма 1'!$H2765*VLOOKUP('Форма 1'!$F2765,'Придельники с 2022'!$B$4:$X$28,'Форма 1'!AA$8),"")</f>
        <v/>
      </c>
      <c r="K2765" s="90"/>
      <c r="L2765" s="87"/>
      <c r="M2765" s="103" t="str">
        <f>IF(ISNUMBER('Форма 1'!AD2765),'Форма 1'!$H2765*VLOOKUP('Форма 1'!$F2765,'Придельники с 2022'!$B$4:$X$28,'Форма 1'!AD$8),"")</f>
        <v/>
      </c>
      <c r="N2765" s="103">
        <f>IF(ISBLANK('Форма 1'!$AE2765),"",IF('Форма 1'!$AE2765=1,'Форма 1'!$H2765*VLOOKUP('Форма 1'!$F2765,'Придельники с 2022'!$B$4:$X$28,'Форма 1'!$AE$8,0),IF('Форма 1'!$AE2765=2,'Форма 1'!$H2765*VLOOKUP('Форма 1'!$F2765,'Придельники с 2022'!$B$4:$X$28,13,0),IF('Форма 1'!$AE2765=3,'Форма 1'!$H2765*VLOOKUP('Форма 1'!$F2765,'Придельники с 2022'!$B$4:$X$28,12,0)))))</f>
        <v>10361344.391999999</v>
      </c>
      <c r="O2765" s="103" t="str">
        <f>IF(ISNUMBER('Форма 1'!AF2765),'Форма 1'!$H2765*VLOOKUP('Форма 1'!$F2765,'Придельники с 2022'!$B$4:$X$28,'Форма 1'!AF$8),"")</f>
        <v/>
      </c>
      <c r="P2765" s="87"/>
      <c r="Q2765" s="103" t="str">
        <f>IF(ISNUMBER('Форма 1'!AH2765),'Форма 1'!$H2765*VLOOKUP('Форма 1'!$F2765,'Придельники с 2022'!$B$4:$X$28,'Форма 1'!AH$8),"")</f>
        <v/>
      </c>
      <c r="R2765" s="103" t="str">
        <f>IF(ISNUMBER('Форма 1'!AI2765),'Форма 1'!$H2765*VLOOKUP('Форма 1'!$F2765,'Придельники с 2022'!$B$4:$X$28,'Форма 1'!AI$8),"")</f>
        <v/>
      </c>
      <c r="S2765" s="103" t="str">
        <f>IF(ISNUMBER('Форма 1'!AJ2765),'Форма 1'!$H2765*VLOOKUP('Форма 1'!$F2765,'Придельники с 2022'!$B$4:$X$28,'Форма 1'!AJ$8),"")</f>
        <v/>
      </c>
      <c r="T2765" s="87"/>
    </row>
    <row r="2766" spans="1:20">
      <c r="A2766" s="188">
        <f t="shared" si="225"/>
        <v>127</v>
      </c>
      <c r="B2766" s="189" t="s">
        <v>2709</v>
      </c>
      <c r="C2766" s="99">
        <f t="shared" si="224"/>
        <v>6743027.3959999988</v>
      </c>
      <c r="D2766" s="103" t="str">
        <f>IF(ISNUMBER('Форма 1'!U2766),'Форма 1'!$H2766*VLOOKUP('Форма 1'!$F2766,'Придельники с 2022'!$B$4:$X$28,'Форма 1'!U$8),"")</f>
        <v/>
      </c>
      <c r="E2766" s="103" t="str">
        <f>IF(ISNUMBER('Форма 1'!V2766),'Форма 1'!$H2766*VLOOKUP('Форма 1'!$F2766,'Придельники с 2022'!$B$4:$X$28,'Форма 1'!V$8),"")</f>
        <v/>
      </c>
      <c r="F2766" s="103" t="str">
        <f>IF(ISNUMBER('Форма 1'!W2766),'Форма 1'!$H2766*VLOOKUP('Форма 1'!$F2766,'Придельники с 2022'!$B$4:$X$28,'Форма 1'!W$8),"")</f>
        <v/>
      </c>
      <c r="G2766" s="103" t="str">
        <f>IF(ISNUMBER('Форма 1'!X2766),'Форма 1'!$H2766*VLOOKUP('Форма 1'!$F2766,'Придельники с 2022'!$B$4:$X$28,'Форма 1'!X$8),"")</f>
        <v/>
      </c>
      <c r="H2766" s="103" t="str">
        <f>IF(ISNUMBER('Форма 1'!Y2766),'Форма 1'!$H2766*VLOOKUP('Форма 1'!$F2766,'Придельники с 2022'!$B$4:$X$28,'Форма 1'!Y$8),"")</f>
        <v/>
      </c>
      <c r="I2766" s="103" t="str">
        <f>IF(ISNUMBER('Форма 1'!Z2766),'Форма 1'!$H2766*VLOOKUP('Форма 1'!$F2766,'Придельники с 2022'!$B$4:$X$28,'Форма 1'!Z$8),"")</f>
        <v/>
      </c>
      <c r="J2766" s="103" t="str">
        <f>IF(ISNUMBER('Форма 1'!AA2766),'Форма 1'!$H2766*VLOOKUP('Форма 1'!$F2766,'Придельники с 2022'!$B$4:$X$28,'Форма 1'!AA$8),"")</f>
        <v/>
      </c>
      <c r="K2766" s="90"/>
      <c r="L2766" s="87"/>
      <c r="M2766" s="103" t="str">
        <f>IF(ISNUMBER('Форма 1'!AD2766),'Форма 1'!$H2766*VLOOKUP('Форма 1'!$F2766,'Придельники с 2022'!$B$4:$X$28,'Форма 1'!AD$8),"")</f>
        <v/>
      </c>
      <c r="N2766" s="103">
        <f>IF(ISBLANK('Форма 1'!$AE2766),"",IF('Форма 1'!$AE2766=1,'Форма 1'!$H2766*VLOOKUP('Форма 1'!$F2766,'Придельники с 2022'!$B$4:$X$28,'Форма 1'!$AE$8,0),IF('Форма 1'!$AE2766=2,'Форма 1'!$H2766*VLOOKUP('Форма 1'!$F2766,'Придельники с 2022'!$B$4:$X$28,13,0),IF('Форма 1'!$AE2766=3,'Форма 1'!$H2766*VLOOKUP('Форма 1'!$F2766,'Придельники с 2022'!$B$4:$X$28,12,0)))))</f>
        <v>6743027.3959999988</v>
      </c>
      <c r="O2766" s="103" t="str">
        <f>IF(ISNUMBER('Форма 1'!AF2766),'Форма 1'!$H2766*VLOOKUP('Форма 1'!$F2766,'Придельники с 2022'!$B$4:$X$28,'Форма 1'!AF$8),"")</f>
        <v/>
      </c>
      <c r="P2766" s="87"/>
      <c r="Q2766" s="103" t="str">
        <f>IF(ISNUMBER('Форма 1'!AH2766),'Форма 1'!$H2766*VLOOKUP('Форма 1'!$F2766,'Придельники с 2022'!$B$4:$X$28,'Форма 1'!AH$8),"")</f>
        <v/>
      </c>
      <c r="R2766" s="103" t="str">
        <f>IF(ISNUMBER('Форма 1'!AI2766),'Форма 1'!$H2766*VLOOKUP('Форма 1'!$F2766,'Придельники с 2022'!$B$4:$X$28,'Форма 1'!AI$8),"")</f>
        <v/>
      </c>
      <c r="S2766" s="103" t="str">
        <f>IF(ISNUMBER('Форма 1'!AJ2766),'Форма 1'!$H2766*VLOOKUP('Форма 1'!$F2766,'Придельники с 2022'!$B$4:$X$28,'Форма 1'!AJ$8),"")</f>
        <v/>
      </c>
      <c r="T2766" s="87"/>
    </row>
    <row r="2767" spans="1:20">
      <c r="A2767" s="188">
        <f t="shared" si="225"/>
        <v>128</v>
      </c>
      <c r="B2767" s="189" t="s">
        <v>2710</v>
      </c>
      <c r="C2767" s="99">
        <f t="shared" si="224"/>
        <v>12550594.615999999</v>
      </c>
      <c r="D2767" s="103" t="str">
        <f>IF(ISNUMBER('Форма 1'!U2767),'Форма 1'!$H2767*VLOOKUP('Форма 1'!$F2767,'Придельники с 2022'!$B$4:$X$28,'Форма 1'!U$8),"")</f>
        <v/>
      </c>
      <c r="E2767" s="103" t="str">
        <f>IF(ISNUMBER('Форма 1'!V2767),'Форма 1'!$H2767*VLOOKUP('Форма 1'!$F2767,'Придельники с 2022'!$B$4:$X$28,'Форма 1'!V$8),"")</f>
        <v/>
      </c>
      <c r="F2767" s="103" t="str">
        <f>IF(ISNUMBER('Форма 1'!W2767),'Форма 1'!$H2767*VLOOKUP('Форма 1'!$F2767,'Придельники с 2022'!$B$4:$X$28,'Форма 1'!W$8),"")</f>
        <v/>
      </c>
      <c r="G2767" s="103" t="str">
        <f>IF(ISNUMBER('Форма 1'!X2767),'Форма 1'!$H2767*VLOOKUP('Форма 1'!$F2767,'Придельники с 2022'!$B$4:$X$28,'Форма 1'!X$8),"")</f>
        <v/>
      </c>
      <c r="H2767" s="103" t="str">
        <f>IF(ISNUMBER('Форма 1'!Y2767),'Форма 1'!$H2767*VLOOKUP('Форма 1'!$F2767,'Придельники с 2022'!$B$4:$X$28,'Форма 1'!Y$8),"")</f>
        <v/>
      </c>
      <c r="I2767" s="103" t="str">
        <f>IF(ISNUMBER('Форма 1'!Z2767),'Форма 1'!$H2767*VLOOKUP('Форма 1'!$F2767,'Придельники с 2022'!$B$4:$X$28,'Форма 1'!Z$8),"")</f>
        <v/>
      </c>
      <c r="J2767" s="103" t="str">
        <f>IF(ISNUMBER('Форма 1'!AA2767),'Форма 1'!$H2767*VLOOKUP('Форма 1'!$F2767,'Придельники с 2022'!$B$4:$X$28,'Форма 1'!AA$8),"")</f>
        <v/>
      </c>
      <c r="K2767" s="90"/>
      <c r="L2767" s="87"/>
      <c r="M2767" s="103" t="str">
        <f>IF(ISNUMBER('Форма 1'!AD2767),'Форма 1'!$H2767*VLOOKUP('Форма 1'!$F2767,'Придельники с 2022'!$B$4:$X$28,'Форма 1'!AD$8),"")</f>
        <v/>
      </c>
      <c r="N2767" s="103">
        <f>IF(ISBLANK('Форма 1'!$AE2767),"",IF('Форма 1'!$AE2767=1,'Форма 1'!$H2767*VLOOKUP('Форма 1'!$F2767,'Придельники с 2022'!$B$4:$X$28,'Форма 1'!$AE$8,0),IF('Форма 1'!$AE2767=2,'Форма 1'!$H2767*VLOOKUP('Форма 1'!$F2767,'Придельники с 2022'!$B$4:$X$28,13,0),IF('Форма 1'!$AE2767=3,'Форма 1'!$H2767*VLOOKUP('Форма 1'!$F2767,'Придельники с 2022'!$B$4:$X$28,12,0)))))</f>
        <v>12550594.615999999</v>
      </c>
      <c r="O2767" s="103" t="str">
        <f>IF(ISNUMBER('Форма 1'!AF2767),'Форма 1'!$H2767*VLOOKUP('Форма 1'!$F2767,'Придельники с 2022'!$B$4:$X$28,'Форма 1'!AF$8),"")</f>
        <v/>
      </c>
      <c r="P2767" s="87"/>
      <c r="Q2767" s="103" t="str">
        <f>IF(ISNUMBER('Форма 1'!AH2767),'Форма 1'!$H2767*VLOOKUP('Форма 1'!$F2767,'Придельники с 2022'!$B$4:$X$28,'Форма 1'!AH$8),"")</f>
        <v/>
      </c>
      <c r="R2767" s="103" t="str">
        <f>IF(ISNUMBER('Форма 1'!AI2767),'Форма 1'!$H2767*VLOOKUP('Форма 1'!$F2767,'Придельники с 2022'!$B$4:$X$28,'Форма 1'!AI$8),"")</f>
        <v/>
      </c>
      <c r="S2767" s="103" t="str">
        <f>IF(ISNUMBER('Форма 1'!AJ2767),'Форма 1'!$H2767*VLOOKUP('Форма 1'!$F2767,'Придельники с 2022'!$B$4:$X$28,'Форма 1'!AJ$8),"")</f>
        <v/>
      </c>
      <c r="T2767" s="87"/>
    </row>
    <row r="2768" spans="1:20">
      <c r="A2768" s="188">
        <f t="shared" si="225"/>
        <v>129</v>
      </c>
      <c r="B2768" s="189" t="s">
        <v>1328</v>
      </c>
      <c r="C2768" s="99">
        <f t="shared" si="224"/>
        <v>268131.75700000004</v>
      </c>
      <c r="D2768" s="103" t="str">
        <f>IF(ISNUMBER('Форма 1'!U2768),'Форма 1'!$H2768*VLOOKUP('Форма 1'!$F2768,'Придельники с 2022'!$B$4:$X$28,'Форма 1'!U$8),"")</f>
        <v/>
      </c>
      <c r="E2768" s="103" t="str">
        <f>IF(ISNUMBER('Форма 1'!V2768),'Форма 1'!$H2768*VLOOKUP('Форма 1'!$F2768,'Придельники с 2022'!$B$4:$X$28,'Форма 1'!V$8),"")</f>
        <v/>
      </c>
      <c r="F2768" s="103" t="str">
        <f>IF(ISNUMBER('Форма 1'!W2768),'Форма 1'!$H2768*VLOOKUP('Форма 1'!$F2768,'Придельники с 2022'!$B$4:$X$28,'Форма 1'!W$8),"")</f>
        <v/>
      </c>
      <c r="G2768" s="103">
        <f>IF(ISNUMBER('Форма 1'!X2768),'Форма 1'!$H2768*VLOOKUP('Форма 1'!$F2768,'Придельники с 2022'!$B$4:$X$28,'Форма 1'!X$8),"")</f>
        <v>268131.75700000004</v>
      </c>
      <c r="H2768" s="103" t="str">
        <f>IF(ISNUMBER('Форма 1'!Y2768),'Форма 1'!$H2768*VLOOKUP('Форма 1'!$F2768,'Придельники с 2022'!$B$4:$X$28,'Форма 1'!Y$8),"")</f>
        <v/>
      </c>
      <c r="I2768" s="103" t="str">
        <f>IF(ISNUMBER('Форма 1'!Z2768),'Форма 1'!$H2768*VLOOKUP('Форма 1'!$F2768,'Придельники с 2022'!$B$4:$X$28,'Форма 1'!Z$8),"")</f>
        <v/>
      </c>
      <c r="J2768" s="103" t="str">
        <f>IF(ISNUMBER('Форма 1'!AA2768),'Форма 1'!$H2768*VLOOKUP('Форма 1'!$F2768,'Придельники с 2022'!$B$4:$X$28,'Форма 1'!AA$8),"")</f>
        <v/>
      </c>
      <c r="K2768" s="90"/>
      <c r="L2768" s="87"/>
      <c r="M2768" s="103" t="str">
        <f>IF(ISNUMBER('Форма 1'!AD2768),'Форма 1'!$H2768*VLOOKUP('Форма 1'!$F2768,'Придельники с 2022'!$B$4:$X$28,'Форма 1'!AD$8),"")</f>
        <v/>
      </c>
      <c r="N2768" s="103" t="str">
        <f>IF(ISBLANK('Форма 1'!$AE2768),"",IF('Форма 1'!$AE2768=1,'Форма 1'!$H2768*VLOOKUP('Форма 1'!$F2768,'Придельники с 2022'!$B$4:$X$28,'Форма 1'!$AE$8,0),IF('Форма 1'!$AE2768=2,'Форма 1'!$H2768*VLOOKUP('Форма 1'!$F2768,'Придельники с 2022'!$B$4:$X$28,13,0),IF('Форма 1'!$AE2768=3,'Форма 1'!$H2768*VLOOKUP('Форма 1'!$F2768,'Придельники с 2022'!$B$4:$X$28,12,0)))))</f>
        <v/>
      </c>
      <c r="O2768" s="103" t="str">
        <f>IF(ISNUMBER('Форма 1'!AF2768),'Форма 1'!$H2768*VLOOKUP('Форма 1'!$F2768,'Придельники с 2022'!$B$4:$X$28,'Форма 1'!AF$8),"")</f>
        <v/>
      </c>
      <c r="P2768" s="87"/>
      <c r="Q2768" s="103" t="str">
        <f>IF(ISNUMBER('Форма 1'!AH2768),'Форма 1'!$H2768*VLOOKUP('Форма 1'!$F2768,'Придельники с 2022'!$B$4:$X$28,'Форма 1'!AH$8),"")</f>
        <v/>
      </c>
      <c r="R2768" s="103" t="str">
        <f>IF(ISNUMBER('Форма 1'!AI2768),'Форма 1'!$H2768*VLOOKUP('Форма 1'!$F2768,'Придельники с 2022'!$B$4:$X$28,'Форма 1'!AI$8),"")</f>
        <v/>
      </c>
      <c r="S2768" s="103" t="str">
        <f>IF(ISNUMBER('Форма 1'!AJ2768),'Форма 1'!$H2768*VLOOKUP('Форма 1'!$F2768,'Придельники с 2022'!$B$4:$X$28,'Форма 1'!AJ$8),"")</f>
        <v/>
      </c>
      <c r="T2768" s="87"/>
    </row>
    <row r="2769" spans="1:20">
      <c r="A2769" s="188">
        <f t="shared" si="225"/>
        <v>130</v>
      </c>
      <c r="B2769" s="189" t="s">
        <v>2711</v>
      </c>
      <c r="C2769" s="99">
        <f t="shared" si="224"/>
        <v>8436159.5429999996</v>
      </c>
      <c r="D2769" s="103" t="str">
        <f>IF(ISNUMBER('Форма 1'!U2769),'Форма 1'!$H2769*VLOOKUP('Форма 1'!$F2769,'Придельники с 2022'!$B$4:$X$28,'Форма 1'!U$8),"")</f>
        <v/>
      </c>
      <c r="E2769" s="103" t="str">
        <f>IF(ISNUMBER('Форма 1'!V2769),'Форма 1'!$H2769*VLOOKUP('Форма 1'!$F2769,'Придельники с 2022'!$B$4:$X$28,'Форма 1'!V$8),"")</f>
        <v/>
      </c>
      <c r="F2769" s="103">
        <f>IF(ISNUMBER('Форма 1'!W2769),'Форма 1'!$H2769*VLOOKUP('Форма 1'!$F2769,'Придельники с 2022'!$B$4:$X$28,'Форма 1'!W$8),"")</f>
        <v>906744.65699999989</v>
      </c>
      <c r="G2769" s="103">
        <f>IF(ISNUMBER('Форма 1'!X2769),'Форма 1'!$H2769*VLOOKUP('Форма 1'!$F2769,'Придельники с 2022'!$B$4:$X$28,'Форма 1'!X$8),"")</f>
        <v>256268.52299999999</v>
      </c>
      <c r="H2769" s="103">
        <f>IF(ISNUMBER('Форма 1'!Y2769),'Форма 1'!$H2769*VLOOKUP('Форма 1'!$F2769,'Придельники с 2022'!$B$4:$X$28,'Форма 1'!Y$8),"")</f>
        <v>790368.72599999991</v>
      </c>
      <c r="I2769" s="103" t="str">
        <f>IF(ISNUMBER('Форма 1'!Z2769),'Форма 1'!$H2769*VLOOKUP('Форма 1'!$F2769,'Придельники с 2022'!$B$4:$X$28,'Форма 1'!Z$8),"")</f>
        <v/>
      </c>
      <c r="J2769" s="103" t="str">
        <f>IF(ISNUMBER('Форма 1'!AA2769),'Форма 1'!$H2769*VLOOKUP('Форма 1'!$F2769,'Придельники с 2022'!$B$4:$X$28,'Форма 1'!AA$8),"")</f>
        <v/>
      </c>
      <c r="K2769" s="90"/>
      <c r="L2769" s="87"/>
      <c r="M2769" s="103">
        <f>IF(ISNUMBER('Форма 1'!AD2769),'Форма 1'!$H2769*VLOOKUP('Форма 1'!$F2769,'Придельники с 2022'!$B$4:$X$28,'Форма 1'!AD$8),"")</f>
        <v>6482777.6369999992</v>
      </c>
      <c r="N2769" s="103" t="str">
        <f>IF(ISBLANK('Форма 1'!$AE2769),"",IF('Форма 1'!$AE2769=1,'Форма 1'!$H2769*VLOOKUP('Форма 1'!$F2769,'Придельники с 2022'!$B$4:$X$28,'Форма 1'!$AE$8,0),IF('Форма 1'!$AE2769=2,'Форма 1'!$H2769*VLOOKUP('Форма 1'!$F2769,'Придельники с 2022'!$B$4:$X$28,13,0),IF('Форма 1'!$AE2769=3,'Форма 1'!$H2769*VLOOKUP('Форма 1'!$F2769,'Придельники с 2022'!$B$4:$X$28,12,0)))))</f>
        <v/>
      </c>
      <c r="O2769" s="103" t="str">
        <f>IF(ISNUMBER('Форма 1'!AF2769),'Форма 1'!$H2769*VLOOKUP('Форма 1'!$F2769,'Придельники с 2022'!$B$4:$X$28,'Форма 1'!AF$8),"")</f>
        <v/>
      </c>
      <c r="P2769" s="87"/>
      <c r="Q2769" s="103" t="str">
        <f>IF(ISNUMBER('Форма 1'!AH2769),'Форма 1'!$H2769*VLOOKUP('Форма 1'!$F2769,'Придельники с 2022'!$B$4:$X$28,'Форма 1'!AH$8),"")</f>
        <v/>
      </c>
      <c r="R2769" s="103" t="str">
        <f>IF(ISNUMBER('Форма 1'!AI2769),'Форма 1'!$H2769*VLOOKUP('Форма 1'!$F2769,'Придельники с 2022'!$B$4:$X$28,'Форма 1'!AI$8),"")</f>
        <v/>
      </c>
      <c r="S2769" s="103" t="str">
        <f>IF(ISNUMBER('Форма 1'!AJ2769),'Форма 1'!$H2769*VLOOKUP('Форма 1'!$F2769,'Придельники с 2022'!$B$4:$X$28,'Форма 1'!AJ$8),"")</f>
        <v/>
      </c>
      <c r="T2769" s="87"/>
    </row>
    <row r="2770" spans="1:20">
      <c r="A2770" s="188">
        <f t="shared" si="225"/>
        <v>131</v>
      </c>
      <c r="B2770" s="189" t="s">
        <v>2712</v>
      </c>
      <c r="C2770" s="99">
        <f t="shared" si="224"/>
        <v>12488798.724000003</v>
      </c>
      <c r="D2770" s="103">
        <f>IF(ISNUMBER('Форма 1'!U2770),'Форма 1'!$H2770*VLOOKUP('Форма 1'!$F2770,'Придельники с 2022'!$B$4:$X$28,'Форма 1'!U$8),"")</f>
        <v>729930.94200000004</v>
      </c>
      <c r="E2770" s="103">
        <f>IF(ISNUMBER('Форма 1'!V2770),'Форма 1'!$H2770*VLOOKUP('Форма 1'!$F2770,'Придельники с 2022'!$B$4:$X$28,'Форма 1'!V$8),"")</f>
        <v>8283358.3320000013</v>
      </c>
      <c r="F2770" s="103">
        <f>IF(ISNUMBER('Форма 1'!W2770),'Форма 1'!$H2770*VLOOKUP('Форма 1'!$F2770,'Придельники с 2022'!$B$4:$X$28,'Форма 1'!W$8),"")</f>
        <v>1318208.6189999999</v>
      </c>
      <c r="G2770" s="103">
        <f>IF(ISNUMBER('Форма 1'!X2770),'Форма 1'!$H2770*VLOOKUP('Форма 1'!$F2770,'Придельники с 2022'!$B$4:$X$28,'Форма 1'!X$8),"")</f>
        <v>372558.44099999999</v>
      </c>
      <c r="H2770" s="103">
        <f>IF(ISNUMBER('Форма 1'!Y2770),'Форма 1'!$H2770*VLOOKUP('Форма 1'!$F2770,'Придельники с 2022'!$B$4:$X$28,'Форма 1'!Y$8),"")</f>
        <v>1149023.442</v>
      </c>
      <c r="I2770" s="103">
        <f>IF(ISNUMBER('Форма 1'!Z2770),'Форма 1'!$H2770*VLOOKUP('Форма 1'!$F2770,'Придельники с 2022'!$B$4:$X$28,'Форма 1'!Z$8),"")</f>
        <v>635718.94799999997</v>
      </c>
      <c r="J2770" s="103" t="str">
        <f>IF(ISNUMBER('Форма 1'!AA2770),'Форма 1'!$H2770*VLOOKUP('Форма 1'!$F2770,'Придельники с 2022'!$B$4:$X$28,'Форма 1'!AA$8),"")</f>
        <v/>
      </c>
      <c r="K2770" s="90"/>
      <c r="L2770" s="87"/>
      <c r="M2770" s="103" t="str">
        <f>IF(ISNUMBER('Форма 1'!AD2770),'Форма 1'!$H2770*VLOOKUP('Форма 1'!$F2770,'Придельники с 2022'!$B$4:$X$28,'Форма 1'!AD$8),"")</f>
        <v/>
      </c>
      <c r="N2770" s="103" t="str">
        <f>IF(ISBLANK('Форма 1'!$AE2770),"",IF('Форма 1'!$AE2770=1,'Форма 1'!$H2770*VLOOKUP('Форма 1'!$F2770,'Придельники с 2022'!$B$4:$X$28,'Форма 1'!$AE$8,0),IF('Форма 1'!$AE2770=2,'Форма 1'!$H2770*VLOOKUP('Форма 1'!$F2770,'Придельники с 2022'!$B$4:$X$28,13,0),IF('Форма 1'!$AE2770=3,'Форма 1'!$H2770*VLOOKUP('Форма 1'!$F2770,'Придельники с 2022'!$B$4:$X$28,12,0)))))</f>
        <v/>
      </c>
      <c r="O2770" s="103" t="str">
        <f>IF(ISNUMBER('Форма 1'!AF2770),'Форма 1'!$H2770*VLOOKUP('Форма 1'!$F2770,'Придельники с 2022'!$B$4:$X$28,'Форма 1'!AF$8),"")</f>
        <v/>
      </c>
      <c r="P2770" s="87"/>
      <c r="Q2770" s="103" t="str">
        <f>IF(ISNUMBER('Форма 1'!AH2770),'Форма 1'!$H2770*VLOOKUP('Форма 1'!$F2770,'Придельники с 2022'!$B$4:$X$28,'Форма 1'!AH$8),"")</f>
        <v/>
      </c>
      <c r="R2770" s="103" t="str">
        <f>IF(ISNUMBER('Форма 1'!AI2770),'Форма 1'!$H2770*VLOOKUP('Форма 1'!$F2770,'Придельники с 2022'!$B$4:$X$28,'Форма 1'!AI$8),"")</f>
        <v/>
      </c>
      <c r="S2770" s="103" t="str">
        <f>IF(ISNUMBER('Форма 1'!AJ2770),'Форма 1'!$H2770*VLOOKUP('Форма 1'!$F2770,'Придельники с 2022'!$B$4:$X$28,'Форма 1'!AJ$8),"")</f>
        <v/>
      </c>
      <c r="T2770" s="87"/>
    </row>
    <row r="2771" spans="1:20">
      <c r="A2771" s="188">
        <f t="shared" si="225"/>
        <v>132</v>
      </c>
      <c r="B2771" s="189" t="s">
        <v>201</v>
      </c>
      <c r="C2771" s="99">
        <f t="shared" si="224"/>
        <v>299603.33</v>
      </c>
      <c r="D2771" s="103" t="str">
        <f>IF(ISNUMBER('Форма 1'!U2771),'Форма 1'!$H2771*VLOOKUP('Форма 1'!$F2771,'Придельники с 2022'!$B$4:$X$28,'Форма 1'!U$8),"")</f>
        <v/>
      </c>
      <c r="E2771" s="103" t="str">
        <f>IF(ISNUMBER('Форма 1'!V2771),'Форма 1'!$H2771*VLOOKUP('Форма 1'!$F2771,'Придельники с 2022'!$B$4:$X$28,'Форма 1'!V$8),"")</f>
        <v/>
      </c>
      <c r="F2771" s="103" t="str">
        <f>IF(ISNUMBER('Форма 1'!W2771),'Форма 1'!$H2771*VLOOKUP('Форма 1'!$F2771,'Придельники с 2022'!$B$4:$X$28,'Форма 1'!W$8),"")</f>
        <v/>
      </c>
      <c r="G2771" s="103">
        <f>IF(ISNUMBER('Форма 1'!X2771),'Форма 1'!$H2771*VLOOKUP('Форма 1'!$F2771,'Придельники с 2022'!$B$4:$X$28,'Форма 1'!X$8),"")</f>
        <v>299603.33</v>
      </c>
      <c r="H2771" s="103" t="str">
        <f>IF(ISNUMBER('Форма 1'!Y2771),'Форма 1'!$H2771*VLOOKUP('Форма 1'!$F2771,'Придельники с 2022'!$B$4:$X$28,'Форма 1'!Y$8),"")</f>
        <v/>
      </c>
      <c r="I2771" s="103" t="str">
        <f>IF(ISNUMBER('Форма 1'!Z2771),'Форма 1'!$H2771*VLOOKUP('Форма 1'!$F2771,'Придельники с 2022'!$B$4:$X$28,'Форма 1'!Z$8),"")</f>
        <v/>
      </c>
      <c r="J2771" s="103" t="str">
        <f>IF(ISNUMBER('Форма 1'!AA2771),'Форма 1'!$H2771*VLOOKUP('Форма 1'!$F2771,'Придельники с 2022'!$B$4:$X$28,'Форма 1'!AA$8),"")</f>
        <v/>
      </c>
      <c r="K2771" s="90"/>
      <c r="L2771" s="87"/>
      <c r="M2771" s="103" t="str">
        <f>IF(ISNUMBER('Форма 1'!AD2771),'Форма 1'!$H2771*VLOOKUP('Форма 1'!$F2771,'Придельники с 2022'!$B$4:$X$28,'Форма 1'!AD$8),"")</f>
        <v/>
      </c>
      <c r="N2771" s="103" t="str">
        <f>IF(ISBLANK('Форма 1'!$AE2771),"",IF('Форма 1'!$AE2771=1,'Форма 1'!$H2771*VLOOKUP('Форма 1'!$F2771,'Придельники с 2022'!$B$4:$X$28,'Форма 1'!$AE$8,0),IF('Форма 1'!$AE2771=2,'Форма 1'!$H2771*VLOOKUP('Форма 1'!$F2771,'Придельники с 2022'!$B$4:$X$28,13,0),IF('Форма 1'!$AE2771=3,'Форма 1'!$H2771*VLOOKUP('Форма 1'!$F2771,'Придельники с 2022'!$B$4:$X$28,12,0)))))</f>
        <v/>
      </c>
      <c r="O2771" s="103" t="str">
        <f>IF(ISNUMBER('Форма 1'!AF2771),'Форма 1'!$H2771*VLOOKUP('Форма 1'!$F2771,'Придельники с 2022'!$B$4:$X$28,'Форма 1'!AF$8),"")</f>
        <v/>
      </c>
      <c r="P2771" s="87"/>
      <c r="Q2771" s="103" t="str">
        <f>IF(ISNUMBER('Форма 1'!AH2771),'Форма 1'!$H2771*VLOOKUP('Форма 1'!$F2771,'Придельники с 2022'!$B$4:$X$28,'Форма 1'!AH$8),"")</f>
        <v/>
      </c>
      <c r="R2771" s="103" t="str">
        <f>IF(ISNUMBER('Форма 1'!AI2771),'Форма 1'!$H2771*VLOOKUP('Форма 1'!$F2771,'Придельники с 2022'!$B$4:$X$28,'Форма 1'!AI$8),"")</f>
        <v/>
      </c>
      <c r="S2771" s="103" t="str">
        <f>IF(ISNUMBER('Форма 1'!AJ2771),'Форма 1'!$H2771*VLOOKUP('Форма 1'!$F2771,'Придельники с 2022'!$B$4:$X$28,'Форма 1'!AJ$8),"")</f>
        <v/>
      </c>
      <c r="T2771" s="87"/>
    </row>
    <row r="2772" spans="1:20">
      <c r="A2772" s="188">
        <f t="shared" si="225"/>
        <v>133</v>
      </c>
      <c r="B2772" s="189" t="s">
        <v>2713</v>
      </c>
      <c r="C2772" s="99">
        <f t="shared" si="224"/>
        <v>12997796.421</v>
      </c>
      <c r="D2772" s="103" t="str">
        <f>IF(ISNUMBER('Форма 1'!U2772),'Форма 1'!$H2772*VLOOKUP('Форма 1'!$F2772,'Придельники с 2022'!$B$4:$X$28,'Форма 1'!U$8),"")</f>
        <v/>
      </c>
      <c r="E2772" s="103" t="str">
        <f>IF(ISNUMBER('Форма 1'!V2772),'Форма 1'!$H2772*VLOOKUP('Форма 1'!$F2772,'Придельники с 2022'!$B$4:$X$28,'Форма 1'!V$8),"")</f>
        <v/>
      </c>
      <c r="F2772" s="103" t="str">
        <f>IF(ISNUMBER('Форма 1'!W2772),'Форма 1'!$H2772*VLOOKUP('Форма 1'!$F2772,'Придельники с 2022'!$B$4:$X$28,'Форма 1'!W$8),"")</f>
        <v/>
      </c>
      <c r="G2772" s="103" t="str">
        <f>IF(ISNUMBER('Форма 1'!X2772),'Форма 1'!$H2772*VLOOKUP('Форма 1'!$F2772,'Придельники с 2022'!$B$4:$X$28,'Форма 1'!X$8),"")</f>
        <v/>
      </c>
      <c r="H2772" s="103" t="str">
        <f>IF(ISNUMBER('Форма 1'!Y2772),'Форма 1'!$H2772*VLOOKUP('Форма 1'!$F2772,'Придельники с 2022'!$B$4:$X$28,'Форма 1'!Y$8),"")</f>
        <v/>
      </c>
      <c r="I2772" s="103" t="str">
        <f>IF(ISNUMBER('Форма 1'!Z2772),'Форма 1'!$H2772*VLOOKUP('Форма 1'!$F2772,'Придельники с 2022'!$B$4:$X$28,'Форма 1'!Z$8),"")</f>
        <v/>
      </c>
      <c r="J2772" s="103" t="str">
        <f>IF(ISNUMBER('Форма 1'!AA2772),'Форма 1'!$H2772*VLOOKUP('Форма 1'!$F2772,'Придельники с 2022'!$B$4:$X$28,'Форма 1'!AA$8),"")</f>
        <v/>
      </c>
      <c r="K2772" s="90"/>
      <c r="L2772" s="87"/>
      <c r="M2772" s="103">
        <f>IF(ISNUMBER('Форма 1'!AD2772),'Форма 1'!$H2772*VLOOKUP('Форма 1'!$F2772,'Придельники с 2022'!$B$4:$X$28,'Форма 1'!AD$8),"")</f>
        <v>9183696.050999999</v>
      </c>
      <c r="N2772" s="103" t="str">
        <f>IF(ISBLANK('Форма 1'!$AE2772),"",IF('Форма 1'!$AE2772=1,'Форма 1'!$H2772*VLOOKUP('Форма 1'!$F2772,'Придельники с 2022'!$B$4:$X$28,'Форма 1'!$AE$8,0),IF('Форма 1'!$AE2772=2,'Форма 1'!$H2772*VLOOKUP('Форма 1'!$F2772,'Придельники с 2022'!$B$4:$X$28,13,0),IF('Форма 1'!$AE2772=3,'Форма 1'!$H2772*VLOOKUP('Форма 1'!$F2772,'Придельники с 2022'!$B$4:$X$28,12,0)))))</f>
        <v/>
      </c>
      <c r="O2772" s="103">
        <f>IF(ISNUMBER('Форма 1'!AF2772),'Форма 1'!$H2772*VLOOKUP('Форма 1'!$F2772,'Придельники с 2022'!$B$4:$X$28,'Форма 1'!AF$8),"")</f>
        <v>1247286.6359999999</v>
      </c>
      <c r="P2772" s="87"/>
      <c r="Q2772" s="103">
        <f>IF(ISNUMBER('Форма 1'!AH2772),'Форма 1'!$H2772*VLOOKUP('Форма 1'!$F2772,'Придельники с 2022'!$B$4:$X$28,'Форма 1'!AH$8),"")</f>
        <v>2566813.7340000002</v>
      </c>
      <c r="R2772" s="103" t="str">
        <f>IF(ISNUMBER('Форма 1'!AI2772),'Форма 1'!$H2772*VLOOKUP('Форма 1'!$F2772,'Придельники с 2022'!$B$4:$X$28,'Форма 1'!AI$8),"")</f>
        <v/>
      </c>
      <c r="S2772" s="103" t="str">
        <f>IF(ISNUMBER('Форма 1'!AJ2772),'Форма 1'!$H2772*VLOOKUP('Форма 1'!$F2772,'Придельники с 2022'!$B$4:$X$28,'Форма 1'!AJ$8),"")</f>
        <v/>
      </c>
      <c r="T2772" s="87"/>
    </row>
    <row r="2773" spans="1:20">
      <c r="A2773" s="188">
        <f t="shared" si="225"/>
        <v>134</v>
      </c>
      <c r="B2773" s="189" t="s">
        <v>2714</v>
      </c>
      <c r="C2773" s="99">
        <f t="shared" si="224"/>
        <v>12605765.284</v>
      </c>
      <c r="D2773" s="103" t="str">
        <f>IF(ISNUMBER('Форма 1'!U2773),'Форма 1'!$H2773*VLOOKUP('Форма 1'!$F2773,'Придельники с 2022'!$B$4:$X$28,'Форма 1'!U$8),"")</f>
        <v/>
      </c>
      <c r="E2773" s="103" t="str">
        <f>IF(ISNUMBER('Форма 1'!V2773),'Форма 1'!$H2773*VLOOKUP('Форма 1'!$F2773,'Придельники с 2022'!$B$4:$X$28,'Форма 1'!V$8),"")</f>
        <v/>
      </c>
      <c r="F2773" s="103" t="str">
        <f>IF(ISNUMBER('Форма 1'!W2773),'Форма 1'!$H2773*VLOOKUP('Форма 1'!$F2773,'Придельники с 2022'!$B$4:$X$28,'Форма 1'!W$8),"")</f>
        <v/>
      </c>
      <c r="G2773" s="103" t="str">
        <f>IF(ISNUMBER('Форма 1'!X2773),'Форма 1'!$H2773*VLOOKUP('Форма 1'!$F2773,'Придельники с 2022'!$B$4:$X$28,'Форма 1'!X$8),"")</f>
        <v/>
      </c>
      <c r="H2773" s="103" t="str">
        <f>IF(ISNUMBER('Форма 1'!Y2773),'Форма 1'!$H2773*VLOOKUP('Форма 1'!$F2773,'Придельники с 2022'!$B$4:$X$28,'Форма 1'!Y$8),"")</f>
        <v/>
      </c>
      <c r="I2773" s="103" t="str">
        <f>IF(ISNUMBER('Форма 1'!Z2773),'Форма 1'!$H2773*VLOOKUP('Форма 1'!$F2773,'Придельники с 2022'!$B$4:$X$28,'Форма 1'!Z$8),"")</f>
        <v/>
      </c>
      <c r="J2773" s="103" t="str">
        <f>IF(ISNUMBER('Форма 1'!AA2773),'Форма 1'!$H2773*VLOOKUP('Форма 1'!$F2773,'Придельники с 2022'!$B$4:$X$28,'Форма 1'!AA$8),"")</f>
        <v/>
      </c>
      <c r="K2773" s="90"/>
      <c r="L2773" s="87"/>
      <c r="M2773" s="103" t="str">
        <f>IF(ISNUMBER('Форма 1'!AD2773),'Форма 1'!$H2773*VLOOKUP('Форма 1'!$F2773,'Придельники с 2022'!$B$4:$X$28,'Форма 1'!AD$8),"")</f>
        <v/>
      </c>
      <c r="N2773" s="103">
        <f>IF(ISBLANK('Форма 1'!$AE2773),"",IF('Форма 1'!$AE2773=1,'Форма 1'!$H2773*VLOOKUP('Форма 1'!$F2773,'Придельники с 2022'!$B$4:$X$28,'Форма 1'!$AE$8,0),IF('Форма 1'!$AE2773=2,'Форма 1'!$H2773*VLOOKUP('Форма 1'!$F2773,'Придельники с 2022'!$B$4:$X$28,13,0),IF('Форма 1'!$AE2773=3,'Форма 1'!$H2773*VLOOKUP('Форма 1'!$F2773,'Придельники с 2022'!$B$4:$X$28,12,0)))))</f>
        <v>12605765.284</v>
      </c>
      <c r="O2773" s="103" t="str">
        <f>IF(ISNUMBER('Форма 1'!AF2773),'Форма 1'!$H2773*VLOOKUP('Форма 1'!$F2773,'Придельники с 2022'!$B$4:$X$28,'Форма 1'!AF$8),"")</f>
        <v/>
      </c>
      <c r="P2773" s="87"/>
      <c r="Q2773" s="103" t="str">
        <f>IF(ISNUMBER('Форма 1'!AH2773),'Форма 1'!$H2773*VLOOKUP('Форма 1'!$F2773,'Придельники с 2022'!$B$4:$X$28,'Форма 1'!AH$8),"")</f>
        <v/>
      </c>
      <c r="R2773" s="103" t="str">
        <f>IF(ISNUMBER('Форма 1'!AI2773),'Форма 1'!$H2773*VLOOKUP('Форма 1'!$F2773,'Придельники с 2022'!$B$4:$X$28,'Форма 1'!AI$8),"")</f>
        <v/>
      </c>
      <c r="S2773" s="103" t="str">
        <f>IF(ISNUMBER('Форма 1'!AJ2773),'Форма 1'!$H2773*VLOOKUP('Форма 1'!$F2773,'Придельники с 2022'!$B$4:$X$28,'Форма 1'!AJ$8),"")</f>
        <v/>
      </c>
      <c r="T2773" s="87"/>
    </row>
    <row r="2774" spans="1:20">
      <c r="A2774" s="188">
        <f t="shared" si="225"/>
        <v>135</v>
      </c>
      <c r="B2774" s="189" t="s">
        <v>2715</v>
      </c>
      <c r="C2774" s="99">
        <f t="shared" si="224"/>
        <v>4340342.0040000007</v>
      </c>
      <c r="D2774" s="103" t="str">
        <f>IF(ISNUMBER('Форма 1'!U2774),'Форма 1'!$H2774*VLOOKUP('Форма 1'!$F2774,'Придельники с 2022'!$B$4:$X$28,'Форма 1'!U$8),"")</f>
        <v/>
      </c>
      <c r="E2774" s="103">
        <f>IF(ISNUMBER('Форма 1'!V2774),'Форма 1'!$H2774*VLOOKUP('Форма 1'!$F2774,'Придельники с 2022'!$B$4:$X$28,'Форма 1'!V$8),"")</f>
        <v>4340342.0040000007</v>
      </c>
      <c r="F2774" s="103" t="str">
        <f>IF(ISNUMBER('Форма 1'!W2774),'Форма 1'!$H2774*VLOOKUP('Форма 1'!$F2774,'Придельники с 2022'!$B$4:$X$28,'Форма 1'!W$8),"")</f>
        <v/>
      </c>
      <c r="G2774" s="103" t="str">
        <f>IF(ISNUMBER('Форма 1'!X2774),'Форма 1'!$H2774*VLOOKUP('Форма 1'!$F2774,'Придельники с 2022'!$B$4:$X$28,'Форма 1'!X$8),"")</f>
        <v/>
      </c>
      <c r="H2774" s="103" t="str">
        <f>IF(ISNUMBER('Форма 1'!Y2774),'Форма 1'!$H2774*VLOOKUP('Форма 1'!$F2774,'Придельники с 2022'!$B$4:$X$28,'Форма 1'!Y$8),"")</f>
        <v/>
      </c>
      <c r="I2774" s="103" t="str">
        <f>IF(ISNUMBER('Форма 1'!Z2774),'Форма 1'!$H2774*VLOOKUP('Форма 1'!$F2774,'Придельники с 2022'!$B$4:$X$28,'Форма 1'!Z$8),"")</f>
        <v/>
      </c>
      <c r="J2774" s="103" t="str">
        <f>IF(ISNUMBER('Форма 1'!AA2774),'Форма 1'!$H2774*VLOOKUP('Форма 1'!$F2774,'Придельники с 2022'!$B$4:$X$28,'Форма 1'!AA$8),"")</f>
        <v/>
      </c>
      <c r="K2774" s="90"/>
      <c r="L2774" s="87"/>
      <c r="M2774" s="103" t="str">
        <f>IF(ISNUMBER('Форма 1'!AD2774),'Форма 1'!$H2774*VLOOKUP('Форма 1'!$F2774,'Придельники с 2022'!$B$4:$X$28,'Форма 1'!AD$8),"")</f>
        <v/>
      </c>
      <c r="N2774" s="103" t="str">
        <f>IF(ISBLANK('Форма 1'!$AE2774),"",IF('Форма 1'!$AE2774=1,'Форма 1'!$H2774*VLOOKUP('Форма 1'!$F2774,'Придельники с 2022'!$B$4:$X$28,'Форма 1'!$AE$8,0),IF('Форма 1'!$AE2774=2,'Форма 1'!$H2774*VLOOKUP('Форма 1'!$F2774,'Придельники с 2022'!$B$4:$X$28,13,0),IF('Форма 1'!$AE2774=3,'Форма 1'!$H2774*VLOOKUP('Форма 1'!$F2774,'Придельники с 2022'!$B$4:$X$28,12,0)))))</f>
        <v/>
      </c>
      <c r="O2774" s="103" t="str">
        <f>IF(ISNUMBER('Форма 1'!AF2774),'Форма 1'!$H2774*VLOOKUP('Форма 1'!$F2774,'Придельники с 2022'!$B$4:$X$28,'Форма 1'!AF$8),"")</f>
        <v/>
      </c>
      <c r="P2774" s="87"/>
      <c r="Q2774" s="103" t="str">
        <f>IF(ISNUMBER('Форма 1'!AH2774),'Форма 1'!$H2774*VLOOKUP('Форма 1'!$F2774,'Придельники с 2022'!$B$4:$X$28,'Форма 1'!AH$8),"")</f>
        <v/>
      </c>
      <c r="R2774" s="103" t="str">
        <f>IF(ISNUMBER('Форма 1'!AI2774),'Форма 1'!$H2774*VLOOKUP('Форма 1'!$F2774,'Придельники с 2022'!$B$4:$X$28,'Форма 1'!AI$8),"")</f>
        <v/>
      </c>
      <c r="S2774" s="103" t="str">
        <f>IF(ISNUMBER('Форма 1'!AJ2774),'Форма 1'!$H2774*VLOOKUP('Форма 1'!$F2774,'Придельники с 2022'!$B$4:$X$28,'Форма 1'!AJ$8),"")</f>
        <v/>
      </c>
      <c r="T2774" s="87"/>
    </row>
    <row r="2775" spans="1:20" ht="15.75">
      <c r="A2775" s="187">
        <v>0</v>
      </c>
      <c r="B2775" s="34" t="s">
        <v>202</v>
      </c>
      <c r="C2775" s="36">
        <f>SUM(C2776:C2826)</f>
        <v>388358786.58840007</v>
      </c>
      <c r="D2775" s="36">
        <f t="shared" ref="D2775:T2775" si="226">SUM(D2776:D2826)</f>
        <v>13906015.567600001</v>
      </c>
      <c r="E2775" s="36">
        <f t="shared" si="226"/>
        <v>83896459.876000017</v>
      </c>
      <c r="F2775" s="36">
        <f t="shared" si="226"/>
        <v>21697668.572299998</v>
      </c>
      <c r="G2775" s="36">
        <f t="shared" si="226"/>
        <v>17276742.612799998</v>
      </c>
      <c r="H2775" s="36">
        <f t="shared" si="226"/>
        <v>47966336.173600003</v>
      </c>
      <c r="I2775" s="36">
        <f t="shared" si="226"/>
        <v>11632544.767999999</v>
      </c>
      <c r="J2775" s="36">
        <f t="shared" si="226"/>
        <v>24866482.916799996</v>
      </c>
      <c r="K2775" s="39">
        <f t="shared" si="226"/>
        <v>7</v>
      </c>
      <c r="L2775" s="36">
        <f t="shared" si="226"/>
        <v>19449562.439999998</v>
      </c>
      <c r="M2775" s="36">
        <f t="shared" si="226"/>
        <v>107977215.50219999</v>
      </c>
      <c r="N2775" s="36">
        <f t="shared" si="226"/>
        <v>27915669.333999999</v>
      </c>
      <c r="O2775" s="36">
        <f t="shared" si="226"/>
        <v>11774088.825100001</v>
      </c>
      <c r="P2775" s="36">
        <f t="shared" si="226"/>
        <v>0</v>
      </c>
      <c r="Q2775" s="36">
        <f t="shared" si="226"/>
        <v>0</v>
      </c>
      <c r="R2775" s="36">
        <f t="shared" si="226"/>
        <v>0</v>
      </c>
      <c r="S2775" s="36">
        <f t="shared" si="226"/>
        <v>0</v>
      </c>
      <c r="T2775" s="36">
        <f t="shared" si="226"/>
        <v>0</v>
      </c>
    </row>
    <row r="2776" spans="1:20">
      <c r="A2776" s="188">
        <f t="shared" si="225"/>
        <v>1</v>
      </c>
      <c r="B2776" s="189" t="s">
        <v>2717</v>
      </c>
      <c r="C2776" s="99">
        <f t="shared" si="224"/>
        <v>4600260.5</v>
      </c>
      <c r="D2776" s="103" t="str">
        <f>IF(ISNUMBER('Форма 1'!U2776),'Форма 1'!$H2776*VLOOKUP('Форма 1'!$F2776,'Придельники с 2022'!$B$4:$X$28,'Форма 1'!U$8),"")</f>
        <v/>
      </c>
      <c r="E2776" s="103" t="str">
        <f>IF(ISNUMBER('Форма 1'!V2776),'Форма 1'!$H2776*VLOOKUP('Форма 1'!$F2776,'Придельники с 2022'!$B$4:$X$28,'Форма 1'!V$8),"")</f>
        <v/>
      </c>
      <c r="F2776" s="103">
        <f>IF(ISNUMBER('Форма 1'!W2776),'Форма 1'!$H2776*VLOOKUP('Форма 1'!$F2776,'Придельники с 2022'!$B$4:$X$28,'Форма 1'!W$8),"")</f>
        <v>1412185.5399999998</v>
      </c>
      <c r="G2776" s="103">
        <f>IF(ISNUMBER('Форма 1'!X2776),'Форма 1'!$H2776*VLOOKUP('Форма 1'!$F2776,'Придельники с 2022'!$B$4:$X$28,'Форма 1'!X$8),"")</f>
        <v>877152.31</v>
      </c>
      <c r="H2776" s="103">
        <f>IF(ISNUMBER('Форма 1'!Y2776),'Форма 1'!$H2776*VLOOKUP('Форма 1'!$F2776,'Придельники с 2022'!$B$4:$X$28,'Форма 1'!Y$8),"")</f>
        <v>2310922.65</v>
      </c>
      <c r="I2776" s="103" t="str">
        <f>IF(ISNUMBER('Форма 1'!Z2776),'Форма 1'!$H2776*VLOOKUP('Форма 1'!$F2776,'Придельники с 2022'!$B$4:$X$28,'Форма 1'!Z$8),"")</f>
        <v/>
      </c>
      <c r="J2776" s="103" t="str">
        <f>IF(ISNUMBER('Форма 1'!AA2776),'Форма 1'!$H2776*VLOOKUP('Форма 1'!$F2776,'Придельники с 2022'!$B$4:$X$28,'Форма 1'!AA$8),"")</f>
        <v/>
      </c>
      <c r="K2776" s="90"/>
      <c r="L2776" s="87"/>
      <c r="M2776" s="103" t="str">
        <f>IF(ISNUMBER('Форма 1'!AD2776),'Форма 1'!$H2776*VLOOKUP('Форма 1'!$F2776,'Придельники с 2022'!$B$4:$X$28,'Форма 1'!AD$8),"")</f>
        <v/>
      </c>
      <c r="N2776" s="103" t="str">
        <f>IF(ISBLANK('Форма 1'!$AE2776),"",IF('Форма 1'!$AE2776=1,'Форма 1'!$H2776*VLOOKUP('Форма 1'!$F2776,'Придельники с 2022'!$B$4:$X$28,'Форма 1'!$AE$8,0),IF('Форма 1'!$AE2776=2,'Форма 1'!$H2776*VLOOKUP('Форма 1'!$F2776,'Придельники с 2022'!$B$4:$X$28,13,0),IF('Форма 1'!$AE2776=3,'Форма 1'!$H2776*VLOOKUP('Форма 1'!$F2776,'Придельники с 2022'!$B$4:$X$28,12,0)))))</f>
        <v/>
      </c>
      <c r="O2776" s="103" t="str">
        <f>IF(ISNUMBER('Форма 1'!AF2776),'Форма 1'!$H2776*VLOOKUP('Форма 1'!$F2776,'Придельники с 2022'!$B$4:$X$28,'Форма 1'!AF$8),"")</f>
        <v/>
      </c>
      <c r="P2776" s="87"/>
      <c r="Q2776" s="103" t="str">
        <f>IF(ISNUMBER('Форма 1'!AH2776),'Форма 1'!$H2776*VLOOKUP('Форма 1'!$F2776,'Придельники с 2022'!$B$4:$X$28,'Форма 1'!AH$8),"")</f>
        <v/>
      </c>
      <c r="R2776" s="103" t="str">
        <f>IF(ISNUMBER('Форма 1'!AI2776),'Форма 1'!$H2776*VLOOKUP('Форма 1'!$F2776,'Придельники с 2022'!$B$4:$X$28,'Форма 1'!AI$8),"")</f>
        <v/>
      </c>
      <c r="S2776" s="103" t="str">
        <f>IF(ISNUMBER('Форма 1'!AJ2776),'Форма 1'!$H2776*VLOOKUP('Форма 1'!$F2776,'Придельники с 2022'!$B$4:$X$28,'Форма 1'!AJ$8),"")</f>
        <v/>
      </c>
      <c r="T2776" s="87"/>
    </row>
    <row r="2777" spans="1:20">
      <c r="A2777" s="188">
        <f t="shared" si="225"/>
        <v>2</v>
      </c>
      <c r="B2777" s="189" t="s">
        <v>2718</v>
      </c>
      <c r="C2777" s="99">
        <f t="shared" si="224"/>
        <v>5031966.5</v>
      </c>
      <c r="D2777" s="103" t="str">
        <f>IF(ISNUMBER('Форма 1'!U2777),'Форма 1'!$H2777*VLOOKUP('Форма 1'!$F2777,'Придельники с 2022'!$B$4:$X$28,'Форма 1'!U$8),"")</f>
        <v/>
      </c>
      <c r="E2777" s="103" t="str">
        <f>IF(ISNUMBER('Форма 1'!V2777),'Форма 1'!$H2777*VLOOKUP('Форма 1'!$F2777,'Придельники с 2022'!$B$4:$X$28,'Форма 1'!V$8),"")</f>
        <v/>
      </c>
      <c r="F2777" s="103">
        <f>IF(ISNUMBER('Форма 1'!W2777),'Форма 1'!$H2777*VLOOKUP('Форма 1'!$F2777,'Придельники с 2022'!$B$4:$X$28,'Форма 1'!W$8),"")</f>
        <v>1544710.42</v>
      </c>
      <c r="G2777" s="103">
        <f>IF(ISNUMBER('Форма 1'!X2777),'Форма 1'!$H2777*VLOOKUP('Форма 1'!$F2777,'Придельники с 2022'!$B$4:$X$28,'Форма 1'!X$8),"")</f>
        <v>959467.63000000012</v>
      </c>
      <c r="H2777" s="103">
        <f>IF(ISNUMBER('Форма 1'!Y2777),'Форма 1'!$H2777*VLOOKUP('Форма 1'!$F2777,'Придельники с 2022'!$B$4:$X$28,'Форма 1'!Y$8),"")</f>
        <v>2527788.4500000002</v>
      </c>
      <c r="I2777" s="103" t="str">
        <f>IF(ISNUMBER('Форма 1'!Z2777),'Форма 1'!$H2777*VLOOKUP('Форма 1'!$F2777,'Придельники с 2022'!$B$4:$X$28,'Форма 1'!Z$8),"")</f>
        <v/>
      </c>
      <c r="J2777" s="103" t="str">
        <f>IF(ISNUMBER('Форма 1'!AA2777),'Форма 1'!$H2777*VLOOKUP('Форма 1'!$F2777,'Придельники с 2022'!$B$4:$X$28,'Форма 1'!AA$8),"")</f>
        <v/>
      </c>
      <c r="K2777" s="90"/>
      <c r="L2777" s="87"/>
      <c r="M2777" s="103" t="str">
        <f>IF(ISNUMBER('Форма 1'!AD2777),'Форма 1'!$H2777*VLOOKUP('Форма 1'!$F2777,'Придельники с 2022'!$B$4:$X$28,'Форма 1'!AD$8),"")</f>
        <v/>
      </c>
      <c r="N2777" s="103" t="str">
        <f>IF(ISBLANK('Форма 1'!$AE2777),"",IF('Форма 1'!$AE2777=1,'Форма 1'!$H2777*VLOOKUP('Форма 1'!$F2777,'Придельники с 2022'!$B$4:$X$28,'Форма 1'!$AE$8,0),IF('Форма 1'!$AE2777=2,'Форма 1'!$H2777*VLOOKUP('Форма 1'!$F2777,'Придельники с 2022'!$B$4:$X$28,13,0),IF('Форма 1'!$AE2777=3,'Форма 1'!$H2777*VLOOKUP('Форма 1'!$F2777,'Придельники с 2022'!$B$4:$X$28,12,0)))))</f>
        <v/>
      </c>
      <c r="O2777" s="103" t="str">
        <f>IF(ISNUMBER('Форма 1'!AF2777),'Форма 1'!$H2777*VLOOKUP('Форма 1'!$F2777,'Придельники с 2022'!$B$4:$X$28,'Форма 1'!AF$8),"")</f>
        <v/>
      </c>
      <c r="P2777" s="87"/>
      <c r="Q2777" s="103" t="str">
        <f>IF(ISNUMBER('Форма 1'!AH2777),'Форма 1'!$H2777*VLOOKUP('Форма 1'!$F2777,'Придельники с 2022'!$B$4:$X$28,'Форма 1'!AH$8),"")</f>
        <v/>
      </c>
      <c r="R2777" s="103" t="str">
        <f>IF(ISNUMBER('Форма 1'!AI2777),'Форма 1'!$H2777*VLOOKUP('Форма 1'!$F2777,'Придельники с 2022'!$B$4:$X$28,'Форма 1'!AI$8),"")</f>
        <v/>
      </c>
      <c r="S2777" s="103" t="str">
        <f>IF(ISNUMBER('Форма 1'!AJ2777),'Форма 1'!$H2777*VLOOKUP('Форма 1'!$F2777,'Придельники с 2022'!$B$4:$X$28,'Форма 1'!AJ$8),"")</f>
        <v/>
      </c>
      <c r="T2777" s="87"/>
    </row>
    <row r="2778" spans="1:20">
      <c r="A2778" s="188">
        <f t="shared" si="225"/>
        <v>3</v>
      </c>
      <c r="B2778" s="189" t="s">
        <v>2719</v>
      </c>
      <c r="C2778" s="99">
        <f t="shared" si="224"/>
        <v>1505240.2400000002</v>
      </c>
      <c r="D2778" s="103" t="str">
        <f>IF(ISNUMBER('Форма 1'!U2778),'Форма 1'!$H2778*VLOOKUP('Форма 1'!$F2778,'Придельники с 2022'!$B$4:$X$28,'Форма 1'!U$8),"")</f>
        <v/>
      </c>
      <c r="E2778" s="103" t="str">
        <f>IF(ISNUMBER('Форма 1'!V2778),'Форма 1'!$H2778*VLOOKUP('Форма 1'!$F2778,'Придельники с 2022'!$B$4:$X$28,'Форма 1'!V$8),"")</f>
        <v/>
      </c>
      <c r="F2778" s="103" t="str">
        <f>IF(ISNUMBER('Форма 1'!W2778),'Форма 1'!$H2778*VLOOKUP('Форма 1'!$F2778,'Придельники с 2022'!$B$4:$X$28,'Форма 1'!W$8),"")</f>
        <v/>
      </c>
      <c r="G2778" s="103">
        <f>IF(ISNUMBER('Форма 1'!X2778),'Форма 1'!$H2778*VLOOKUP('Форма 1'!$F2778,'Придельники с 2022'!$B$4:$X$28,'Форма 1'!X$8),"")</f>
        <v>414144.89000000007</v>
      </c>
      <c r="H2778" s="103">
        <f>IF(ISNUMBER('Форма 1'!Y2778),'Форма 1'!$H2778*VLOOKUP('Форма 1'!$F2778,'Придельники с 2022'!$B$4:$X$28,'Форма 1'!Y$8),"")</f>
        <v>1091095.3500000001</v>
      </c>
      <c r="I2778" s="103" t="str">
        <f>IF(ISNUMBER('Форма 1'!Z2778),'Форма 1'!$H2778*VLOOKUP('Форма 1'!$F2778,'Придельники с 2022'!$B$4:$X$28,'Форма 1'!Z$8),"")</f>
        <v/>
      </c>
      <c r="J2778" s="103" t="str">
        <f>IF(ISNUMBER('Форма 1'!AA2778),'Форма 1'!$H2778*VLOOKUP('Форма 1'!$F2778,'Придельники с 2022'!$B$4:$X$28,'Форма 1'!AA$8),"")</f>
        <v/>
      </c>
      <c r="K2778" s="90"/>
      <c r="L2778" s="87"/>
      <c r="M2778" s="103" t="str">
        <f>IF(ISNUMBER('Форма 1'!AD2778),'Форма 1'!$H2778*VLOOKUP('Форма 1'!$F2778,'Придельники с 2022'!$B$4:$X$28,'Форма 1'!AD$8),"")</f>
        <v/>
      </c>
      <c r="N2778" s="103" t="str">
        <f>IF(ISBLANK('Форма 1'!$AE2778),"",IF('Форма 1'!$AE2778=1,'Форма 1'!$H2778*VLOOKUP('Форма 1'!$F2778,'Придельники с 2022'!$B$4:$X$28,'Форма 1'!$AE$8,0),IF('Форма 1'!$AE2778=2,'Форма 1'!$H2778*VLOOKUP('Форма 1'!$F2778,'Придельники с 2022'!$B$4:$X$28,13,0),IF('Форма 1'!$AE2778=3,'Форма 1'!$H2778*VLOOKUP('Форма 1'!$F2778,'Придельники с 2022'!$B$4:$X$28,12,0)))))</f>
        <v/>
      </c>
      <c r="O2778" s="103" t="str">
        <f>IF(ISNUMBER('Форма 1'!AF2778),'Форма 1'!$H2778*VLOOKUP('Форма 1'!$F2778,'Придельники с 2022'!$B$4:$X$28,'Форма 1'!AF$8),"")</f>
        <v/>
      </c>
      <c r="P2778" s="87"/>
      <c r="Q2778" s="103" t="str">
        <f>IF(ISNUMBER('Форма 1'!AH2778),'Форма 1'!$H2778*VLOOKUP('Форма 1'!$F2778,'Придельники с 2022'!$B$4:$X$28,'Форма 1'!AH$8),"")</f>
        <v/>
      </c>
      <c r="R2778" s="103" t="str">
        <f>IF(ISNUMBER('Форма 1'!AI2778),'Форма 1'!$H2778*VLOOKUP('Форма 1'!$F2778,'Придельники с 2022'!$B$4:$X$28,'Форма 1'!AI$8),"")</f>
        <v/>
      </c>
      <c r="S2778" s="103" t="str">
        <f>IF(ISNUMBER('Форма 1'!AJ2778),'Форма 1'!$H2778*VLOOKUP('Форма 1'!$F2778,'Придельники с 2022'!$B$4:$X$28,'Форма 1'!AJ$8),"")</f>
        <v/>
      </c>
      <c r="T2778" s="87"/>
    </row>
    <row r="2779" spans="1:20">
      <c r="A2779" s="188">
        <f t="shared" si="225"/>
        <v>4</v>
      </c>
      <c r="B2779" s="189" t="s">
        <v>2720</v>
      </c>
      <c r="C2779" s="99">
        <f t="shared" si="224"/>
        <v>1447932.6400000001</v>
      </c>
      <c r="D2779" s="103" t="str">
        <f>IF(ISNUMBER('Форма 1'!U2779),'Форма 1'!$H2779*VLOOKUP('Форма 1'!$F2779,'Придельники с 2022'!$B$4:$X$28,'Форма 1'!U$8),"")</f>
        <v/>
      </c>
      <c r="E2779" s="103" t="str">
        <f>IF(ISNUMBER('Форма 1'!V2779),'Форма 1'!$H2779*VLOOKUP('Форма 1'!$F2779,'Придельники с 2022'!$B$4:$X$28,'Форма 1'!V$8),"")</f>
        <v/>
      </c>
      <c r="F2779" s="103" t="str">
        <f>IF(ISNUMBER('Форма 1'!W2779),'Форма 1'!$H2779*VLOOKUP('Форма 1'!$F2779,'Придельники с 2022'!$B$4:$X$28,'Форма 1'!W$8),"")</f>
        <v/>
      </c>
      <c r="G2779" s="103">
        <f>IF(ISNUMBER('Форма 1'!X2779),'Форма 1'!$H2779*VLOOKUP('Форма 1'!$F2779,'Придельники с 2022'!$B$4:$X$28,'Форма 1'!X$8),"")</f>
        <v>398377.54000000004</v>
      </c>
      <c r="H2779" s="103">
        <f>IF(ISNUMBER('Форма 1'!Y2779),'Форма 1'!$H2779*VLOOKUP('Форма 1'!$F2779,'Придельники с 2022'!$B$4:$X$28,'Форма 1'!Y$8),"")</f>
        <v>1049555.1000000001</v>
      </c>
      <c r="I2779" s="103" t="str">
        <f>IF(ISNUMBER('Форма 1'!Z2779),'Форма 1'!$H2779*VLOOKUP('Форма 1'!$F2779,'Придельники с 2022'!$B$4:$X$28,'Форма 1'!Z$8),"")</f>
        <v/>
      </c>
      <c r="J2779" s="103" t="str">
        <f>IF(ISNUMBER('Форма 1'!AA2779),'Форма 1'!$H2779*VLOOKUP('Форма 1'!$F2779,'Придельники с 2022'!$B$4:$X$28,'Форма 1'!AA$8),"")</f>
        <v/>
      </c>
      <c r="K2779" s="90"/>
      <c r="L2779" s="87"/>
      <c r="M2779" s="103" t="str">
        <f>IF(ISNUMBER('Форма 1'!AD2779),'Форма 1'!$H2779*VLOOKUP('Форма 1'!$F2779,'Придельники с 2022'!$B$4:$X$28,'Форма 1'!AD$8),"")</f>
        <v/>
      </c>
      <c r="N2779" s="103" t="str">
        <f>IF(ISBLANK('Форма 1'!$AE2779),"",IF('Форма 1'!$AE2779=1,'Форма 1'!$H2779*VLOOKUP('Форма 1'!$F2779,'Придельники с 2022'!$B$4:$X$28,'Форма 1'!$AE$8,0),IF('Форма 1'!$AE2779=2,'Форма 1'!$H2779*VLOOKUP('Форма 1'!$F2779,'Придельники с 2022'!$B$4:$X$28,13,0),IF('Форма 1'!$AE2779=3,'Форма 1'!$H2779*VLOOKUP('Форма 1'!$F2779,'Придельники с 2022'!$B$4:$X$28,12,0)))))</f>
        <v/>
      </c>
      <c r="O2779" s="103" t="str">
        <f>IF(ISNUMBER('Форма 1'!AF2779),'Форма 1'!$H2779*VLOOKUP('Форма 1'!$F2779,'Придельники с 2022'!$B$4:$X$28,'Форма 1'!AF$8),"")</f>
        <v/>
      </c>
      <c r="P2779" s="87"/>
      <c r="Q2779" s="103" t="str">
        <f>IF(ISNUMBER('Форма 1'!AH2779),'Форма 1'!$H2779*VLOOKUP('Форма 1'!$F2779,'Придельники с 2022'!$B$4:$X$28,'Форма 1'!AH$8),"")</f>
        <v/>
      </c>
      <c r="R2779" s="103" t="str">
        <f>IF(ISNUMBER('Форма 1'!AI2779),'Форма 1'!$H2779*VLOOKUP('Форма 1'!$F2779,'Придельники с 2022'!$B$4:$X$28,'Форма 1'!AI$8),"")</f>
        <v/>
      </c>
      <c r="S2779" s="103" t="str">
        <f>IF(ISNUMBER('Форма 1'!AJ2779),'Форма 1'!$H2779*VLOOKUP('Форма 1'!$F2779,'Придельники с 2022'!$B$4:$X$28,'Форма 1'!AJ$8),"")</f>
        <v/>
      </c>
      <c r="T2779" s="87"/>
    </row>
    <row r="2780" spans="1:20">
      <c r="A2780" s="188">
        <f t="shared" si="225"/>
        <v>5</v>
      </c>
      <c r="B2780" s="189" t="s">
        <v>2721</v>
      </c>
      <c r="C2780" s="99">
        <f t="shared" si="224"/>
        <v>2499438.4800000004</v>
      </c>
      <c r="D2780" s="103" t="str">
        <f>IF(ISNUMBER('Форма 1'!U2780),'Форма 1'!$H2780*VLOOKUP('Форма 1'!$F2780,'Придельники с 2022'!$B$4:$X$28,'Форма 1'!U$8),"")</f>
        <v/>
      </c>
      <c r="E2780" s="103" t="str">
        <f>IF(ISNUMBER('Форма 1'!V2780),'Форма 1'!$H2780*VLOOKUP('Форма 1'!$F2780,'Придельники с 2022'!$B$4:$X$28,'Форма 1'!V$8),"")</f>
        <v/>
      </c>
      <c r="F2780" s="103" t="str">
        <f>IF(ISNUMBER('Форма 1'!W2780),'Форма 1'!$H2780*VLOOKUP('Форма 1'!$F2780,'Придельники с 2022'!$B$4:$X$28,'Форма 1'!W$8),"")</f>
        <v/>
      </c>
      <c r="G2780" s="103">
        <f>IF(ISNUMBER('Форма 1'!X2780),'Форма 1'!$H2780*VLOOKUP('Форма 1'!$F2780,'Придельники с 2022'!$B$4:$X$28,'Форма 1'!X$8),"")</f>
        <v>687684.03000000014</v>
      </c>
      <c r="H2780" s="103">
        <f>IF(ISNUMBER('Форма 1'!Y2780),'Форма 1'!$H2780*VLOOKUP('Форма 1'!$F2780,'Придельники с 2022'!$B$4:$X$28,'Форма 1'!Y$8),"")</f>
        <v>1811754.4500000002</v>
      </c>
      <c r="I2780" s="103" t="str">
        <f>IF(ISNUMBER('Форма 1'!Z2780),'Форма 1'!$H2780*VLOOKUP('Форма 1'!$F2780,'Придельники с 2022'!$B$4:$X$28,'Форма 1'!Z$8),"")</f>
        <v/>
      </c>
      <c r="J2780" s="103" t="str">
        <f>IF(ISNUMBER('Форма 1'!AA2780),'Форма 1'!$H2780*VLOOKUP('Форма 1'!$F2780,'Придельники с 2022'!$B$4:$X$28,'Форма 1'!AA$8),"")</f>
        <v/>
      </c>
      <c r="K2780" s="90"/>
      <c r="L2780" s="87"/>
      <c r="M2780" s="103" t="str">
        <f>IF(ISNUMBER('Форма 1'!AD2780),'Форма 1'!$H2780*VLOOKUP('Форма 1'!$F2780,'Придельники с 2022'!$B$4:$X$28,'Форма 1'!AD$8),"")</f>
        <v/>
      </c>
      <c r="N2780" s="103" t="str">
        <f>IF(ISBLANK('Форма 1'!$AE2780),"",IF('Форма 1'!$AE2780=1,'Форма 1'!$H2780*VLOOKUP('Форма 1'!$F2780,'Придельники с 2022'!$B$4:$X$28,'Форма 1'!$AE$8,0),IF('Форма 1'!$AE2780=2,'Форма 1'!$H2780*VLOOKUP('Форма 1'!$F2780,'Придельники с 2022'!$B$4:$X$28,13,0),IF('Форма 1'!$AE2780=3,'Форма 1'!$H2780*VLOOKUP('Форма 1'!$F2780,'Придельники с 2022'!$B$4:$X$28,12,0)))))</f>
        <v/>
      </c>
      <c r="O2780" s="103" t="str">
        <f>IF(ISNUMBER('Форма 1'!AF2780),'Форма 1'!$H2780*VLOOKUP('Форма 1'!$F2780,'Придельники с 2022'!$B$4:$X$28,'Форма 1'!AF$8),"")</f>
        <v/>
      </c>
      <c r="P2780" s="87"/>
      <c r="Q2780" s="103" t="str">
        <f>IF(ISNUMBER('Форма 1'!AH2780),'Форма 1'!$H2780*VLOOKUP('Форма 1'!$F2780,'Придельники с 2022'!$B$4:$X$28,'Форма 1'!AH$8),"")</f>
        <v/>
      </c>
      <c r="R2780" s="103" t="str">
        <f>IF(ISNUMBER('Форма 1'!AI2780),'Форма 1'!$H2780*VLOOKUP('Форма 1'!$F2780,'Придельники с 2022'!$B$4:$X$28,'Форма 1'!AI$8),"")</f>
        <v/>
      </c>
      <c r="S2780" s="103" t="str">
        <f>IF(ISNUMBER('Форма 1'!AJ2780),'Форма 1'!$H2780*VLOOKUP('Форма 1'!$F2780,'Придельники с 2022'!$B$4:$X$28,'Форма 1'!AJ$8),"")</f>
        <v/>
      </c>
      <c r="T2780" s="87"/>
    </row>
    <row r="2781" spans="1:20">
      <c r="A2781" s="188">
        <f t="shared" si="225"/>
        <v>6</v>
      </c>
      <c r="B2781" s="189" t="s">
        <v>2722</v>
      </c>
      <c r="C2781" s="99">
        <f t="shared" si="224"/>
        <v>2463281.5199999996</v>
      </c>
      <c r="D2781" s="103" t="str">
        <f>IF(ISNUMBER('Форма 1'!U2781),'Форма 1'!$H2781*VLOOKUP('Форма 1'!$F2781,'Придельники с 2022'!$B$4:$X$28,'Форма 1'!U$8),"")</f>
        <v/>
      </c>
      <c r="E2781" s="103" t="str">
        <f>IF(ISNUMBER('Форма 1'!V2781),'Форма 1'!$H2781*VLOOKUP('Форма 1'!$F2781,'Придельники с 2022'!$B$4:$X$28,'Форма 1'!V$8),"")</f>
        <v/>
      </c>
      <c r="F2781" s="103" t="str">
        <f>IF(ISNUMBER('Форма 1'!W2781),'Форма 1'!$H2781*VLOOKUP('Форма 1'!$F2781,'Придельники с 2022'!$B$4:$X$28,'Форма 1'!W$8),"")</f>
        <v/>
      </c>
      <c r="G2781" s="103">
        <f>IF(ISNUMBER('Форма 1'!X2781),'Форма 1'!$H2781*VLOOKUP('Форма 1'!$F2781,'Придельники с 2022'!$B$4:$X$28,'Форма 1'!X$8),"")</f>
        <v>677735.97</v>
      </c>
      <c r="H2781" s="103">
        <f>IF(ISNUMBER('Форма 1'!Y2781),'Форма 1'!$H2781*VLOOKUP('Форма 1'!$F2781,'Придельники с 2022'!$B$4:$X$28,'Форма 1'!Y$8),"")</f>
        <v>1785545.5499999998</v>
      </c>
      <c r="I2781" s="103" t="str">
        <f>IF(ISNUMBER('Форма 1'!Z2781),'Форма 1'!$H2781*VLOOKUP('Форма 1'!$F2781,'Придельники с 2022'!$B$4:$X$28,'Форма 1'!Z$8),"")</f>
        <v/>
      </c>
      <c r="J2781" s="103" t="str">
        <f>IF(ISNUMBER('Форма 1'!AA2781),'Форма 1'!$H2781*VLOOKUP('Форма 1'!$F2781,'Придельники с 2022'!$B$4:$X$28,'Форма 1'!AA$8),"")</f>
        <v/>
      </c>
      <c r="K2781" s="90"/>
      <c r="L2781" s="87"/>
      <c r="M2781" s="103" t="str">
        <f>IF(ISNUMBER('Форма 1'!AD2781),'Форма 1'!$H2781*VLOOKUP('Форма 1'!$F2781,'Придельники с 2022'!$B$4:$X$28,'Форма 1'!AD$8),"")</f>
        <v/>
      </c>
      <c r="N2781" s="103" t="str">
        <f>IF(ISBLANK('Форма 1'!$AE2781),"",IF('Форма 1'!$AE2781=1,'Форма 1'!$H2781*VLOOKUP('Форма 1'!$F2781,'Придельники с 2022'!$B$4:$X$28,'Форма 1'!$AE$8,0),IF('Форма 1'!$AE2781=2,'Форма 1'!$H2781*VLOOKUP('Форма 1'!$F2781,'Придельники с 2022'!$B$4:$X$28,13,0),IF('Форма 1'!$AE2781=3,'Форма 1'!$H2781*VLOOKUP('Форма 1'!$F2781,'Придельники с 2022'!$B$4:$X$28,12,0)))))</f>
        <v/>
      </c>
      <c r="O2781" s="103" t="str">
        <f>IF(ISNUMBER('Форма 1'!AF2781),'Форма 1'!$H2781*VLOOKUP('Форма 1'!$F2781,'Придельники с 2022'!$B$4:$X$28,'Форма 1'!AF$8),"")</f>
        <v/>
      </c>
      <c r="P2781" s="87"/>
      <c r="Q2781" s="103" t="str">
        <f>IF(ISNUMBER('Форма 1'!AH2781),'Форма 1'!$H2781*VLOOKUP('Форма 1'!$F2781,'Придельники с 2022'!$B$4:$X$28,'Форма 1'!AH$8),"")</f>
        <v/>
      </c>
      <c r="R2781" s="103" t="str">
        <f>IF(ISNUMBER('Форма 1'!AI2781),'Форма 1'!$H2781*VLOOKUP('Форма 1'!$F2781,'Придельники с 2022'!$B$4:$X$28,'Форма 1'!AI$8),"")</f>
        <v/>
      </c>
      <c r="S2781" s="103" t="str">
        <f>IF(ISNUMBER('Форма 1'!AJ2781),'Форма 1'!$H2781*VLOOKUP('Форма 1'!$F2781,'Придельники с 2022'!$B$4:$X$28,'Форма 1'!AJ$8),"")</f>
        <v/>
      </c>
      <c r="T2781" s="87"/>
    </row>
    <row r="2782" spans="1:20">
      <c r="A2782" s="188">
        <f t="shared" si="225"/>
        <v>7</v>
      </c>
      <c r="B2782" s="189" t="s">
        <v>2723</v>
      </c>
      <c r="C2782" s="99">
        <f t="shared" si="224"/>
        <v>2571988.7199999997</v>
      </c>
      <c r="D2782" s="103" t="str">
        <f>IF(ISNUMBER('Форма 1'!U2782),'Форма 1'!$H2782*VLOOKUP('Форма 1'!$F2782,'Придельники с 2022'!$B$4:$X$28,'Форма 1'!U$8),"")</f>
        <v/>
      </c>
      <c r="E2782" s="103" t="str">
        <f>IF(ISNUMBER('Форма 1'!V2782),'Форма 1'!$H2782*VLOOKUP('Форма 1'!$F2782,'Придельники с 2022'!$B$4:$X$28,'Форма 1'!V$8),"")</f>
        <v/>
      </c>
      <c r="F2782" s="103" t="str">
        <f>IF(ISNUMBER('Форма 1'!W2782),'Форма 1'!$H2782*VLOOKUP('Форма 1'!$F2782,'Придельники с 2022'!$B$4:$X$28,'Форма 1'!W$8),"")</f>
        <v/>
      </c>
      <c r="G2782" s="103">
        <f>IF(ISNUMBER('Форма 1'!X2782),'Форма 1'!$H2782*VLOOKUP('Форма 1'!$F2782,'Придельники с 2022'!$B$4:$X$28,'Форма 1'!X$8),"")</f>
        <v>707645.17</v>
      </c>
      <c r="H2782" s="103">
        <f>IF(ISNUMBER('Форма 1'!Y2782),'Форма 1'!$H2782*VLOOKUP('Форма 1'!$F2782,'Придельники с 2022'!$B$4:$X$28,'Форма 1'!Y$8),"")</f>
        <v>1864343.5499999998</v>
      </c>
      <c r="I2782" s="103" t="str">
        <f>IF(ISNUMBER('Форма 1'!Z2782),'Форма 1'!$H2782*VLOOKUP('Форма 1'!$F2782,'Придельники с 2022'!$B$4:$X$28,'Форма 1'!Z$8),"")</f>
        <v/>
      </c>
      <c r="J2782" s="103" t="str">
        <f>IF(ISNUMBER('Форма 1'!AA2782),'Форма 1'!$H2782*VLOOKUP('Форма 1'!$F2782,'Придельники с 2022'!$B$4:$X$28,'Форма 1'!AA$8),"")</f>
        <v/>
      </c>
      <c r="K2782" s="90"/>
      <c r="L2782" s="87"/>
      <c r="M2782" s="103" t="str">
        <f>IF(ISNUMBER('Форма 1'!AD2782),'Форма 1'!$H2782*VLOOKUP('Форма 1'!$F2782,'Придельники с 2022'!$B$4:$X$28,'Форма 1'!AD$8),"")</f>
        <v/>
      </c>
      <c r="N2782" s="103" t="str">
        <f>IF(ISBLANK('Форма 1'!$AE2782),"",IF('Форма 1'!$AE2782=1,'Форма 1'!$H2782*VLOOKUP('Форма 1'!$F2782,'Придельники с 2022'!$B$4:$X$28,'Форма 1'!$AE$8,0),IF('Форма 1'!$AE2782=2,'Форма 1'!$H2782*VLOOKUP('Форма 1'!$F2782,'Придельники с 2022'!$B$4:$X$28,13,0),IF('Форма 1'!$AE2782=3,'Форма 1'!$H2782*VLOOKUP('Форма 1'!$F2782,'Придельники с 2022'!$B$4:$X$28,12,0)))))</f>
        <v/>
      </c>
      <c r="O2782" s="103" t="str">
        <f>IF(ISNUMBER('Форма 1'!AF2782),'Форма 1'!$H2782*VLOOKUP('Форма 1'!$F2782,'Придельники с 2022'!$B$4:$X$28,'Форма 1'!AF$8),"")</f>
        <v/>
      </c>
      <c r="P2782" s="87"/>
      <c r="Q2782" s="103" t="str">
        <f>IF(ISNUMBER('Форма 1'!AH2782),'Форма 1'!$H2782*VLOOKUP('Форма 1'!$F2782,'Придельники с 2022'!$B$4:$X$28,'Форма 1'!AH$8),"")</f>
        <v/>
      </c>
      <c r="R2782" s="103" t="str">
        <f>IF(ISNUMBER('Форма 1'!AI2782),'Форма 1'!$H2782*VLOOKUP('Форма 1'!$F2782,'Придельники с 2022'!$B$4:$X$28,'Форма 1'!AI$8),"")</f>
        <v/>
      </c>
      <c r="S2782" s="103" t="str">
        <f>IF(ISNUMBER('Форма 1'!AJ2782),'Форма 1'!$H2782*VLOOKUP('Форма 1'!$F2782,'Придельники с 2022'!$B$4:$X$28,'Форма 1'!AJ$8),"")</f>
        <v/>
      </c>
      <c r="T2782" s="87"/>
    </row>
    <row r="2783" spans="1:20">
      <c r="A2783" s="188">
        <f t="shared" si="225"/>
        <v>8</v>
      </c>
      <c r="B2783" s="189" t="s">
        <v>2724</v>
      </c>
      <c r="C2783" s="99">
        <f t="shared" si="224"/>
        <v>2583450.2400000002</v>
      </c>
      <c r="D2783" s="103" t="str">
        <f>IF(ISNUMBER('Форма 1'!U2783),'Форма 1'!$H2783*VLOOKUP('Форма 1'!$F2783,'Придельники с 2022'!$B$4:$X$28,'Форма 1'!U$8),"")</f>
        <v/>
      </c>
      <c r="E2783" s="103" t="str">
        <f>IF(ISNUMBER('Форма 1'!V2783),'Форма 1'!$H2783*VLOOKUP('Форма 1'!$F2783,'Придельники с 2022'!$B$4:$X$28,'Форма 1'!V$8),"")</f>
        <v/>
      </c>
      <c r="F2783" s="103" t="str">
        <f>IF(ISNUMBER('Форма 1'!W2783),'Форма 1'!$H2783*VLOOKUP('Форма 1'!$F2783,'Придельники с 2022'!$B$4:$X$28,'Форма 1'!W$8),"")</f>
        <v/>
      </c>
      <c r="G2783" s="103">
        <f>IF(ISNUMBER('Форма 1'!X2783),'Форма 1'!$H2783*VLOOKUP('Форма 1'!$F2783,'Придельники с 2022'!$B$4:$X$28,'Форма 1'!X$8),"")</f>
        <v>710798.64000000013</v>
      </c>
      <c r="H2783" s="103">
        <f>IF(ISNUMBER('Форма 1'!Y2783),'Форма 1'!$H2783*VLOOKUP('Форма 1'!$F2783,'Придельники с 2022'!$B$4:$X$28,'Форма 1'!Y$8),"")</f>
        <v>1872651.6</v>
      </c>
      <c r="I2783" s="103" t="str">
        <f>IF(ISNUMBER('Форма 1'!Z2783),'Форма 1'!$H2783*VLOOKUP('Форма 1'!$F2783,'Придельники с 2022'!$B$4:$X$28,'Форма 1'!Z$8),"")</f>
        <v/>
      </c>
      <c r="J2783" s="103" t="str">
        <f>IF(ISNUMBER('Форма 1'!AA2783),'Форма 1'!$H2783*VLOOKUP('Форма 1'!$F2783,'Придельники с 2022'!$B$4:$X$28,'Форма 1'!AA$8),"")</f>
        <v/>
      </c>
      <c r="K2783" s="90"/>
      <c r="L2783" s="87"/>
      <c r="M2783" s="103" t="str">
        <f>IF(ISNUMBER('Форма 1'!AD2783),'Форма 1'!$H2783*VLOOKUP('Форма 1'!$F2783,'Придельники с 2022'!$B$4:$X$28,'Форма 1'!AD$8),"")</f>
        <v/>
      </c>
      <c r="N2783" s="103" t="str">
        <f>IF(ISBLANK('Форма 1'!$AE2783),"",IF('Форма 1'!$AE2783=1,'Форма 1'!$H2783*VLOOKUP('Форма 1'!$F2783,'Придельники с 2022'!$B$4:$X$28,'Форма 1'!$AE$8,0),IF('Форма 1'!$AE2783=2,'Форма 1'!$H2783*VLOOKUP('Форма 1'!$F2783,'Придельники с 2022'!$B$4:$X$28,13,0),IF('Форма 1'!$AE2783=3,'Форма 1'!$H2783*VLOOKUP('Форма 1'!$F2783,'Придельники с 2022'!$B$4:$X$28,12,0)))))</f>
        <v/>
      </c>
      <c r="O2783" s="103" t="str">
        <f>IF(ISNUMBER('Форма 1'!AF2783),'Форма 1'!$H2783*VLOOKUP('Форма 1'!$F2783,'Придельники с 2022'!$B$4:$X$28,'Форма 1'!AF$8),"")</f>
        <v/>
      </c>
      <c r="P2783" s="87"/>
      <c r="Q2783" s="103" t="str">
        <f>IF(ISNUMBER('Форма 1'!AH2783),'Форма 1'!$H2783*VLOOKUP('Форма 1'!$F2783,'Придельники с 2022'!$B$4:$X$28,'Форма 1'!AH$8),"")</f>
        <v/>
      </c>
      <c r="R2783" s="103" t="str">
        <f>IF(ISNUMBER('Форма 1'!AI2783),'Форма 1'!$H2783*VLOOKUP('Форма 1'!$F2783,'Придельники с 2022'!$B$4:$X$28,'Форма 1'!AI$8),"")</f>
        <v/>
      </c>
      <c r="S2783" s="103" t="str">
        <f>IF(ISNUMBER('Форма 1'!AJ2783),'Форма 1'!$H2783*VLOOKUP('Форма 1'!$F2783,'Придельники с 2022'!$B$4:$X$28,'Форма 1'!AJ$8),"")</f>
        <v/>
      </c>
      <c r="T2783" s="87"/>
    </row>
    <row r="2784" spans="1:20">
      <c r="A2784" s="188">
        <f t="shared" si="225"/>
        <v>9</v>
      </c>
      <c r="B2784" s="189" t="s">
        <v>2725</v>
      </c>
      <c r="C2784" s="99">
        <f t="shared" si="224"/>
        <v>7170377.5</v>
      </c>
      <c r="D2784" s="103" t="str">
        <f>IF(ISNUMBER('Форма 1'!U2784),'Форма 1'!$H2784*VLOOKUP('Форма 1'!$F2784,'Придельники с 2022'!$B$4:$X$28,'Форма 1'!U$8),"")</f>
        <v/>
      </c>
      <c r="E2784" s="103" t="str">
        <f>IF(ISNUMBER('Форма 1'!V2784),'Форма 1'!$H2784*VLOOKUP('Форма 1'!$F2784,'Придельники с 2022'!$B$4:$X$28,'Форма 1'!V$8),"")</f>
        <v/>
      </c>
      <c r="F2784" s="103">
        <f>IF(ISNUMBER('Форма 1'!W2784),'Форма 1'!$H2784*VLOOKUP('Форма 1'!$F2784,'Придельники с 2022'!$B$4:$X$28,'Форма 1'!W$8),"")</f>
        <v>2201158.6999999997</v>
      </c>
      <c r="G2784" s="103">
        <f>IF(ISNUMBER('Форма 1'!X2784),'Форма 1'!$H2784*VLOOKUP('Форма 1'!$F2784,'Придельники с 2022'!$B$4:$X$28,'Форма 1'!X$8),"")</f>
        <v>1367208.05</v>
      </c>
      <c r="H2784" s="103">
        <f>IF(ISNUMBER('Форма 1'!Y2784),'Форма 1'!$H2784*VLOOKUP('Форма 1'!$F2784,'Придельники с 2022'!$B$4:$X$28,'Форма 1'!Y$8),"")</f>
        <v>3602010.75</v>
      </c>
      <c r="I2784" s="103" t="str">
        <f>IF(ISNUMBER('Форма 1'!Z2784),'Форма 1'!$H2784*VLOOKUP('Форма 1'!$F2784,'Придельники с 2022'!$B$4:$X$28,'Форма 1'!Z$8),"")</f>
        <v/>
      </c>
      <c r="J2784" s="103" t="str">
        <f>IF(ISNUMBER('Форма 1'!AA2784),'Форма 1'!$H2784*VLOOKUP('Форма 1'!$F2784,'Придельники с 2022'!$B$4:$X$28,'Форма 1'!AA$8),"")</f>
        <v/>
      </c>
      <c r="K2784" s="90"/>
      <c r="L2784" s="87"/>
      <c r="M2784" s="103" t="str">
        <f>IF(ISNUMBER('Форма 1'!AD2784),'Форма 1'!$H2784*VLOOKUP('Форма 1'!$F2784,'Придельники с 2022'!$B$4:$X$28,'Форма 1'!AD$8),"")</f>
        <v/>
      </c>
      <c r="N2784" s="103" t="str">
        <f>IF(ISBLANK('Форма 1'!$AE2784),"",IF('Форма 1'!$AE2784=1,'Форма 1'!$H2784*VLOOKUP('Форма 1'!$F2784,'Придельники с 2022'!$B$4:$X$28,'Форма 1'!$AE$8,0),IF('Форма 1'!$AE2784=2,'Форма 1'!$H2784*VLOOKUP('Форма 1'!$F2784,'Придельники с 2022'!$B$4:$X$28,13,0),IF('Форма 1'!$AE2784=3,'Форма 1'!$H2784*VLOOKUP('Форма 1'!$F2784,'Придельники с 2022'!$B$4:$X$28,12,0)))))</f>
        <v/>
      </c>
      <c r="O2784" s="103" t="str">
        <f>IF(ISNUMBER('Форма 1'!AF2784),'Форма 1'!$H2784*VLOOKUP('Форма 1'!$F2784,'Придельники с 2022'!$B$4:$X$28,'Форма 1'!AF$8),"")</f>
        <v/>
      </c>
      <c r="P2784" s="87"/>
      <c r="Q2784" s="103" t="str">
        <f>IF(ISNUMBER('Форма 1'!AH2784),'Форма 1'!$H2784*VLOOKUP('Форма 1'!$F2784,'Придельники с 2022'!$B$4:$X$28,'Форма 1'!AH$8),"")</f>
        <v/>
      </c>
      <c r="R2784" s="103" t="str">
        <f>IF(ISNUMBER('Форма 1'!AI2784),'Форма 1'!$H2784*VLOOKUP('Форма 1'!$F2784,'Придельники с 2022'!$B$4:$X$28,'Форма 1'!AI$8),"")</f>
        <v/>
      </c>
      <c r="S2784" s="103" t="str">
        <f>IF(ISNUMBER('Форма 1'!AJ2784),'Форма 1'!$H2784*VLOOKUP('Форма 1'!$F2784,'Придельники с 2022'!$B$4:$X$28,'Форма 1'!AJ$8),"")</f>
        <v/>
      </c>
      <c r="T2784" s="87"/>
    </row>
    <row r="2785" spans="1:20">
      <c r="A2785" s="188">
        <f t="shared" si="225"/>
        <v>10</v>
      </c>
      <c r="B2785" s="189" t="s">
        <v>2726</v>
      </c>
      <c r="C2785" s="99">
        <f t="shared" si="224"/>
        <v>1224858.6935000001</v>
      </c>
      <c r="D2785" s="103" t="str">
        <f>IF(ISNUMBER('Форма 1'!U2785),'Форма 1'!$H2785*VLOOKUP('Форма 1'!$F2785,'Придельники с 2022'!$B$4:$X$28,'Форма 1'!U$8),"")</f>
        <v/>
      </c>
      <c r="E2785" s="103" t="str">
        <f>IF(ISNUMBER('Форма 1'!V2785),'Форма 1'!$H2785*VLOOKUP('Форма 1'!$F2785,'Придельники с 2022'!$B$4:$X$28,'Форма 1'!V$8),"")</f>
        <v/>
      </c>
      <c r="F2785" s="103" t="str">
        <f>IF(ISNUMBER('Форма 1'!W2785),'Форма 1'!$H2785*VLOOKUP('Форма 1'!$F2785,'Придельники с 2022'!$B$4:$X$28,'Форма 1'!W$8),"")</f>
        <v/>
      </c>
      <c r="G2785" s="103" t="str">
        <f>IF(ISNUMBER('Форма 1'!X2785),'Форма 1'!$H2785*VLOOKUP('Форма 1'!$F2785,'Придельники с 2022'!$B$4:$X$28,'Форма 1'!X$8),"")</f>
        <v/>
      </c>
      <c r="H2785" s="103" t="str">
        <f>IF(ISNUMBER('Форма 1'!Y2785),'Форма 1'!$H2785*VLOOKUP('Форма 1'!$F2785,'Придельники с 2022'!$B$4:$X$28,'Форма 1'!Y$8),"")</f>
        <v/>
      </c>
      <c r="I2785" s="103" t="str">
        <f>IF(ISNUMBER('Форма 1'!Z2785),'Форма 1'!$H2785*VLOOKUP('Форма 1'!$F2785,'Придельники с 2022'!$B$4:$X$28,'Форма 1'!Z$8),"")</f>
        <v/>
      </c>
      <c r="J2785" s="103" t="str">
        <f>IF(ISNUMBER('Форма 1'!AA2785),'Форма 1'!$H2785*VLOOKUP('Форма 1'!$F2785,'Придельники с 2022'!$B$4:$X$28,'Форма 1'!AA$8),"")</f>
        <v/>
      </c>
      <c r="K2785" s="90"/>
      <c r="L2785" s="87"/>
      <c r="M2785" s="103" t="str">
        <f>IF(ISNUMBER('Форма 1'!AD2785),'Форма 1'!$H2785*VLOOKUP('Форма 1'!$F2785,'Придельники с 2022'!$B$4:$X$28,'Форма 1'!AD$8),"")</f>
        <v/>
      </c>
      <c r="N2785" s="103" t="str">
        <f>IF(ISBLANK('Форма 1'!$AE2785),"",IF('Форма 1'!$AE2785=1,'Форма 1'!$H2785*VLOOKUP('Форма 1'!$F2785,'Придельники с 2022'!$B$4:$X$28,'Форма 1'!$AE$8,0),IF('Форма 1'!$AE2785=2,'Форма 1'!$H2785*VLOOKUP('Форма 1'!$F2785,'Придельники с 2022'!$B$4:$X$28,13,0),IF('Форма 1'!$AE2785=3,'Форма 1'!$H2785*VLOOKUP('Форма 1'!$F2785,'Придельники с 2022'!$B$4:$X$28,12,0)))))</f>
        <v/>
      </c>
      <c r="O2785" s="103">
        <f>IF(ISNUMBER('Форма 1'!AF2785),'Форма 1'!$H2785*VLOOKUP('Форма 1'!$F2785,'Придельники с 2022'!$B$4:$X$28,'Форма 1'!AF$8),"")</f>
        <v>1224858.6935000001</v>
      </c>
      <c r="P2785" s="87"/>
      <c r="Q2785" s="103" t="str">
        <f>IF(ISNUMBER('Форма 1'!AH2785),'Форма 1'!$H2785*VLOOKUP('Форма 1'!$F2785,'Придельники с 2022'!$B$4:$X$28,'Форма 1'!AH$8),"")</f>
        <v/>
      </c>
      <c r="R2785" s="103" t="str">
        <f>IF(ISNUMBER('Форма 1'!AI2785),'Форма 1'!$H2785*VLOOKUP('Форма 1'!$F2785,'Придельники с 2022'!$B$4:$X$28,'Форма 1'!AI$8),"")</f>
        <v/>
      </c>
      <c r="S2785" s="103" t="str">
        <f>IF(ISNUMBER('Форма 1'!AJ2785),'Форма 1'!$H2785*VLOOKUP('Форма 1'!$F2785,'Придельники с 2022'!$B$4:$X$28,'Форма 1'!AJ$8),"")</f>
        <v/>
      </c>
      <c r="T2785" s="87"/>
    </row>
    <row r="2786" spans="1:20">
      <c r="A2786" s="188">
        <f t="shared" si="225"/>
        <v>11</v>
      </c>
      <c r="B2786" s="189" t="s">
        <v>2727</v>
      </c>
      <c r="C2786" s="99">
        <f t="shared" si="224"/>
        <v>2427600.8059999999</v>
      </c>
      <c r="D2786" s="103" t="str">
        <f>IF(ISNUMBER('Форма 1'!U2786),'Форма 1'!$H2786*VLOOKUP('Форма 1'!$F2786,'Придельники с 2022'!$B$4:$X$28,'Форма 1'!U$8),"")</f>
        <v/>
      </c>
      <c r="E2786" s="103" t="str">
        <f>IF(ISNUMBER('Форма 1'!V2786),'Форма 1'!$H2786*VLOOKUP('Форма 1'!$F2786,'Придельники с 2022'!$B$4:$X$28,'Форма 1'!V$8),"")</f>
        <v/>
      </c>
      <c r="F2786" s="103" t="str">
        <f>IF(ISNUMBER('Форма 1'!W2786),'Форма 1'!$H2786*VLOOKUP('Форма 1'!$F2786,'Придельники с 2022'!$B$4:$X$28,'Форма 1'!W$8),"")</f>
        <v/>
      </c>
      <c r="G2786" s="103" t="str">
        <f>IF(ISNUMBER('Форма 1'!X2786),'Форма 1'!$H2786*VLOOKUP('Форма 1'!$F2786,'Придельники с 2022'!$B$4:$X$28,'Форма 1'!X$8),"")</f>
        <v/>
      </c>
      <c r="H2786" s="103" t="str">
        <f>IF(ISNUMBER('Форма 1'!Y2786),'Форма 1'!$H2786*VLOOKUP('Форма 1'!$F2786,'Придельники с 2022'!$B$4:$X$28,'Форма 1'!Y$8),"")</f>
        <v/>
      </c>
      <c r="I2786" s="103" t="str">
        <f>IF(ISNUMBER('Форма 1'!Z2786),'Форма 1'!$H2786*VLOOKUP('Форма 1'!$F2786,'Придельники с 2022'!$B$4:$X$28,'Форма 1'!Z$8),"")</f>
        <v/>
      </c>
      <c r="J2786" s="103" t="str">
        <f>IF(ISNUMBER('Форма 1'!AA2786),'Форма 1'!$H2786*VLOOKUP('Форма 1'!$F2786,'Придельники с 2022'!$B$4:$X$28,'Форма 1'!AA$8),"")</f>
        <v/>
      </c>
      <c r="K2786" s="90"/>
      <c r="L2786" s="87"/>
      <c r="M2786" s="103" t="str">
        <f>IF(ISNUMBER('Форма 1'!AD2786),'Форма 1'!$H2786*VLOOKUP('Форма 1'!$F2786,'Придельники с 2022'!$B$4:$X$28,'Форма 1'!AD$8),"")</f>
        <v/>
      </c>
      <c r="N2786" s="103" t="str">
        <f>IF(ISBLANK('Форма 1'!$AE2786),"",IF('Форма 1'!$AE2786=1,'Форма 1'!$H2786*VLOOKUP('Форма 1'!$F2786,'Придельники с 2022'!$B$4:$X$28,'Форма 1'!$AE$8,0),IF('Форма 1'!$AE2786=2,'Форма 1'!$H2786*VLOOKUP('Форма 1'!$F2786,'Придельники с 2022'!$B$4:$X$28,13,0),IF('Форма 1'!$AE2786=3,'Форма 1'!$H2786*VLOOKUP('Форма 1'!$F2786,'Придельники с 2022'!$B$4:$X$28,12,0)))))</f>
        <v/>
      </c>
      <c r="O2786" s="103">
        <f>IF(ISNUMBER('Форма 1'!AF2786),'Форма 1'!$H2786*VLOOKUP('Форма 1'!$F2786,'Придельники с 2022'!$B$4:$X$28,'Форма 1'!AF$8),"")</f>
        <v>2427600.8059999999</v>
      </c>
      <c r="P2786" s="87"/>
      <c r="Q2786" s="103" t="str">
        <f>IF(ISNUMBER('Форма 1'!AH2786),'Форма 1'!$H2786*VLOOKUP('Форма 1'!$F2786,'Придельники с 2022'!$B$4:$X$28,'Форма 1'!AH$8),"")</f>
        <v/>
      </c>
      <c r="R2786" s="103" t="str">
        <f>IF(ISNUMBER('Форма 1'!AI2786),'Форма 1'!$H2786*VLOOKUP('Форма 1'!$F2786,'Придельники с 2022'!$B$4:$X$28,'Форма 1'!AI$8),"")</f>
        <v/>
      </c>
      <c r="S2786" s="103" t="str">
        <f>IF(ISNUMBER('Форма 1'!AJ2786),'Форма 1'!$H2786*VLOOKUP('Форма 1'!$F2786,'Придельники с 2022'!$B$4:$X$28,'Форма 1'!AJ$8),"")</f>
        <v/>
      </c>
      <c r="T2786" s="87"/>
    </row>
    <row r="2787" spans="1:20">
      <c r="A2787" s="188">
        <f t="shared" si="225"/>
        <v>12</v>
      </c>
      <c r="B2787" s="189" t="s">
        <v>2728</v>
      </c>
      <c r="C2787" s="99">
        <f t="shared" si="224"/>
        <v>3591536.8880000003</v>
      </c>
      <c r="D2787" s="103" t="str">
        <f>IF(ISNUMBER('Форма 1'!U2787),'Форма 1'!$H2787*VLOOKUP('Форма 1'!$F2787,'Придельники с 2022'!$B$4:$X$28,'Форма 1'!U$8),"")</f>
        <v/>
      </c>
      <c r="E2787" s="103" t="str">
        <f>IF(ISNUMBER('Форма 1'!V2787),'Форма 1'!$H2787*VLOOKUP('Форма 1'!$F2787,'Придельники с 2022'!$B$4:$X$28,'Форма 1'!V$8),"")</f>
        <v/>
      </c>
      <c r="F2787" s="103" t="str">
        <f>IF(ISNUMBER('Форма 1'!W2787),'Форма 1'!$H2787*VLOOKUP('Форма 1'!$F2787,'Придельники с 2022'!$B$4:$X$28,'Форма 1'!W$8),"")</f>
        <v/>
      </c>
      <c r="G2787" s="103" t="str">
        <f>IF(ISNUMBER('Форма 1'!X2787),'Форма 1'!$H2787*VLOOKUP('Форма 1'!$F2787,'Придельники с 2022'!$B$4:$X$28,'Форма 1'!X$8),"")</f>
        <v/>
      </c>
      <c r="H2787" s="103" t="str">
        <f>IF(ISNUMBER('Форма 1'!Y2787),'Форма 1'!$H2787*VLOOKUP('Форма 1'!$F2787,'Придельники с 2022'!$B$4:$X$28,'Форма 1'!Y$8),"")</f>
        <v/>
      </c>
      <c r="I2787" s="103" t="str">
        <f>IF(ISNUMBER('Форма 1'!Z2787),'Форма 1'!$H2787*VLOOKUP('Форма 1'!$F2787,'Придельники с 2022'!$B$4:$X$28,'Форма 1'!Z$8),"")</f>
        <v/>
      </c>
      <c r="J2787" s="103" t="str">
        <f>IF(ISNUMBER('Форма 1'!AA2787),'Форма 1'!$H2787*VLOOKUP('Форма 1'!$F2787,'Придельники с 2022'!$B$4:$X$28,'Форма 1'!AA$8),"")</f>
        <v/>
      </c>
      <c r="K2787" s="90"/>
      <c r="L2787" s="87"/>
      <c r="M2787" s="103" t="str">
        <f>IF(ISNUMBER('Форма 1'!AD2787),'Форма 1'!$H2787*VLOOKUP('Форма 1'!$F2787,'Придельники с 2022'!$B$4:$X$28,'Форма 1'!AD$8),"")</f>
        <v/>
      </c>
      <c r="N2787" s="103" t="str">
        <f>IF(ISBLANK('Форма 1'!$AE2787),"",IF('Форма 1'!$AE2787=1,'Форма 1'!$H2787*VLOOKUP('Форма 1'!$F2787,'Придельники с 2022'!$B$4:$X$28,'Форма 1'!$AE$8,0),IF('Форма 1'!$AE2787=2,'Форма 1'!$H2787*VLOOKUP('Форма 1'!$F2787,'Придельники с 2022'!$B$4:$X$28,13,0),IF('Форма 1'!$AE2787=3,'Форма 1'!$H2787*VLOOKUP('Форма 1'!$F2787,'Придельники с 2022'!$B$4:$X$28,12,0)))))</f>
        <v/>
      </c>
      <c r="O2787" s="103">
        <f>IF(ISNUMBER('Форма 1'!AF2787),'Форма 1'!$H2787*VLOOKUP('Форма 1'!$F2787,'Придельники с 2022'!$B$4:$X$28,'Форма 1'!AF$8),"")</f>
        <v>3591536.8880000003</v>
      </c>
      <c r="P2787" s="87"/>
      <c r="Q2787" s="103" t="str">
        <f>IF(ISNUMBER('Форма 1'!AH2787),'Форма 1'!$H2787*VLOOKUP('Форма 1'!$F2787,'Придельники с 2022'!$B$4:$X$28,'Форма 1'!AH$8),"")</f>
        <v/>
      </c>
      <c r="R2787" s="103" t="str">
        <f>IF(ISNUMBER('Форма 1'!AI2787),'Форма 1'!$H2787*VLOOKUP('Форма 1'!$F2787,'Придельники с 2022'!$B$4:$X$28,'Форма 1'!AI$8),"")</f>
        <v/>
      </c>
      <c r="S2787" s="103" t="str">
        <f>IF(ISNUMBER('Форма 1'!AJ2787),'Форма 1'!$H2787*VLOOKUP('Форма 1'!$F2787,'Придельники с 2022'!$B$4:$X$28,'Форма 1'!AJ$8),"")</f>
        <v/>
      </c>
      <c r="T2787" s="87"/>
    </row>
    <row r="2788" spans="1:20">
      <c r="A2788" s="188">
        <f t="shared" si="225"/>
        <v>13</v>
      </c>
      <c r="B2788" s="189" t="s">
        <v>203</v>
      </c>
      <c r="C2788" s="99">
        <f>SUM(D2788:J2788,L2788:T2788)</f>
        <v>11114035.68</v>
      </c>
      <c r="D2788" s="103" t="str">
        <f>IF(ISNUMBER('Форма 1'!U2788),'Форма 1'!$H2788*VLOOKUP('Форма 1'!$F2788,'Придельники с 2022'!$B$4:$X$28,'Форма 1'!U$8),"")</f>
        <v/>
      </c>
      <c r="E2788" s="103" t="str">
        <f>IF(ISNUMBER('Форма 1'!V2788),'Форма 1'!$H2788*VLOOKUP('Форма 1'!$F2788,'Придельники с 2022'!$B$4:$X$28,'Форма 1'!V$8),"")</f>
        <v/>
      </c>
      <c r="F2788" s="103" t="str">
        <f>IF(ISNUMBER('Форма 1'!W2788),'Форма 1'!$H2788*VLOOKUP('Форма 1'!$F2788,'Придельники с 2022'!$B$4:$X$28,'Форма 1'!W$8),"")</f>
        <v/>
      </c>
      <c r="G2788" s="103" t="str">
        <f>IF(ISNUMBER('Форма 1'!X2788),'Форма 1'!$H2788*VLOOKUP('Форма 1'!$F2788,'Придельники с 2022'!$B$4:$X$28,'Форма 1'!X$8),"")</f>
        <v/>
      </c>
      <c r="H2788" s="103" t="str">
        <f>IF(ISNUMBER('Форма 1'!Y2788),'Форма 1'!$H2788*VLOOKUP('Форма 1'!$F2788,'Придельники с 2022'!$B$4:$X$28,'Форма 1'!Y$8),"")</f>
        <v/>
      </c>
      <c r="I2788" s="103" t="str">
        <f>IF(ISNUMBER('Форма 1'!Z2788),'Форма 1'!$H2788*VLOOKUP('Форма 1'!$F2788,'Придельники с 2022'!$B$4:$X$28,'Форма 1'!Z$8),"")</f>
        <v/>
      </c>
      <c r="J2788" s="103" t="str">
        <f>IF(ISNUMBER('Форма 1'!AA2788),'Форма 1'!$H2788*VLOOKUP('Форма 1'!$F2788,'Придельники с 2022'!$B$4:$X$28,'Форма 1'!AA$8),"")</f>
        <v/>
      </c>
      <c r="K2788" s="90">
        <v>4</v>
      </c>
      <c r="L2788" s="87">
        <f>2778508.92*K2788</f>
        <v>11114035.68</v>
      </c>
      <c r="M2788" s="103" t="str">
        <f>IF(ISNUMBER('Форма 1'!AD2788),'Форма 1'!$H2788*VLOOKUP('Форма 1'!$F2788,'Придельники с 2022'!$B$4:$X$28,'Форма 1'!AD$8),"")</f>
        <v/>
      </c>
      <c r="N2788" s="103" t="str">
        <f>IF(ISBLANK('Форма 1'!$AE2788),"",IF('Форма 1'!$AE2788=1,'Форма 1'!$H2788*VLOOKUP('Форма 1'!$F2788,'Придельники с 2022'!$B$4:$X$28,'Форма 1'!$AE$8,0),IF('Форма 1'!$AE2788=2,'Форма 1'!$H2788*VLOOKUP('Форма 1'!$F2788,'Придельники с 2022'!$B$4:$X$28,13,0),IF('Форма 1'!$AE2788=3,'Форма 1'!$H2788*VLOOKUP('Форма 1'!$F2788,'Придельники с 2022'!$B$4:$X$28,12,0)))))</f>
        <v/>
      </c>
      <c r="O2788" s="103" t="str">
        <f>IF(ISNUMBER('Форма 1'!AF2788),'Форма 1'!$H2788*VLOOKUP('Форма 1'!$F2788,'Придельники с 2022'!$B$4:$X$28,'Форма 1'!AF$8),"")</f>
        <v/>
      </c>
      <c r="P2788" s="87"/>
      <c r="Q2788" s="103" t="str">
        <f>IF(ISNUMBER('Форма 1'!AH2788),'Форма 1'!$H2788*VLOOKUP('Форма 1'!$F2788,'Придельники с 2022'!$B$4:$X$28,'Форма 1'!AH$8),"")</f>
        <v/>
      </c>
      <c r="R2788" s="103" t="str">
        <f>IF(ISNUMBER('Форма 1'!AI2788),'Форма 1'!$H2788*VLOOKUP('Форма 1'!$F2788,'Придельники с 2022'!$B$4:$X$28,'Форма 1'!AI$8),"")</f>
        <v/>
      </c>
      <c r="S2788" s="103" t="str">
        <f>IF(ISNUMBER('Форма 1'!AJ2788),'Форма 1'!$H2788*VLOOKUP('Форма 1'!$F2788,'Придельники с 2022'!$B$4:$X$28,'Форма 1'!AJ$8),"")</f>
        <v/>
      </c>
      <c r="T2788" s="87"/>
    </row>
    <row r="2789" spans="1:20">
      <c r="A2789" s="188">
        <f t="shared" si="225"/>
        <v>14</v>
      </c>
      <c r="B2789" s="189" t="s">
        <v>2729</v>
      </c>
      <c r="C2789" s="99">
        <f t="shared" si="224"/>
        <v>3228041.4939999999</v>
      </c>
      <c r="D2789" s="103" t="str">
        <f>IF(ISNUMBER('Форма 1'!U2789),'Форма 1'!$H2789*VLOOKUP('Форма 1'!$F2789,'Придельники с 2022'!$B$4:$X$28,'Форма 1'!U$8),"")</f>
        <v/>
      </c>
      <c r="E2789" s="103" t="str">
        <f>IF(ISNUMBER('Форма 1'!V2789),'Форма 1'!$H2789*VLOOKUP('Форма 1'!$F2789,'Придельники с 2022'!$B$4:$X$28,'Форма 1'!V$8),"")</f>
        <v/>
      </c>
      <c r="F2789" s="103" t="str">
        <f>IF(ISNUMBER('Форма 1'!W2789),'Форма 1'!$H2789*VLOOKUP('Форма 1'!$F2789,'Придельники с 2022'!$B$4:$X$28,'Форма 1'!W$8),"")</f>
        <v/>
      </c>
      <c r="G2789" s="103" t="str">
        <f>IF(ISNUMBER('Форма 1'!X2789),'Форма 1'!$H2789*VLOOKUP('Форма 1'!$F2789,'Придельники с 2022'!$B$4:$X$28,'Форма 1'!X$8),"")</f>
        <v/>
      </c>
      <c r="H2789" s="103" t="str">
        <f>IF(ISNUMBER('Форма 1'!Y2789),'Форма 1'!$H2789*VLOOKUP('Форма 1'!$F2789,'Придельники с 2022'!$B$4:$X$28,'Форма 1'!Y$8),"")</f>
        <v/>
      </c>
      <c r="I2789" s="103" t="str">
        <f>IF(ISNUMBER('Форма 1'!Z2789),'Форма 1'!$H2789*VLOOKUP('Форма 1'!$F2789,'Придельники с 2022'!$B$4:$X$28,'Форма 1'!Z$8),"")</f>
        <v/>
      </c>
      <c r="J2789" s="103" t="str">
        <f>IF(ISNUMBER('Форма 1'!AA2789),'Форма 1'!$H2789*VLOOKUP('Форма 1'!$F2789,'Придельники с 2022'!$B$4:$X$28,'Форма 1'!AA$8),"")</f>
        <v/>
      </c>
      <c r="K2789" s="90"/>
      <c r="L2789" s="87"/>
      <c r="M2789" s="103" t="str">
        <f>IF(ISNUMBER('Форма 1'!AD2789),'Форма 1'!$H2789*VLOOKUP('Форма 1'!$F2789,'Придельники с 2022'!$B$4:$X$28,'Форма 1'!AD$8),"")</f>
        <v/>
      </c>
      <c r="N2789" s="103" t="str">
        <f>IF(ISBLANK('Форма 1'!$AE2789),"",IF('Форма 1'!$AE2789=1,'Форма 1'!$H2789*VLOOKUP('Форма 1'!$F2789,'Придельники с 2022'!$B$4:$X$28,'Форма 1'!$AE$8,0),IF('Форма 1'!$AE2789=2,'Форма 1'!$H2789*VLOOKUP('Форма 1'!$F2789,'Придельники с 2022'!$B$4:$X$28,13,0),IF('Форма 1'!$AE2789=3,'Форма 1'!$H2789*VLOOKUP('Форма 1'!$F2789,'Придельники с 2022'!$B$4:$X$28,12,0)))))</f>
        <v/>
      </c>
      <c r="O2789" s="103">
        <f>IF(ISNUMBER('Форма 1'!AF2789),'Форма 1'!$H2789*VLOOKUP('Форма 1'!$F2789,'Придельники с 2022'!$B$4:$X$28,'Форма 1'!AF$8),"")</f>
        <v>3228041.4939999999</v>
      </c>
      <c r="P2789" s="87"/>
      <c r="Q2789" s="103" t="str">
        <f>IF(ISNUMBER('Форма 1'!AH2789),'Форма 1'!$H2789*VLOOKUP('Форма 1'!$F2789,'Придельники с 2022'!$B$4:$X$28,'Форма 1'!AH$8),"")</f>
        <v/>
      </c>
      <c r="R2789" s="103" t="str">
        <f>IF(ISNUMBER('Форма 1'!AI2789),'Форма 1'!$H2789*VLOOKUP('Форма 1'!$F2789,'Придельники с 2022'!$B$4:$X$28,'Форма 1'!AI$8),"")</f>
        <v/>
      </c>
      <c r="S2789" s="103" t="str">
        <f>IF(ISNUMBER('Форма 1'!AJ2789),'Форма 1'!$H2789*VLOOKUP('Форма 1'!$F2789,'Придельники с 2022'!$B$4:$X$28,'Форма 1'!AJ$8),"")</f>
        <v/>
      </c>
      <c r="T2789" s="87"/>
    </row>
    <row r="2790" spans="1:20">
      <c r="A2790" s="188">
        <f t="shared" si="225"/>
        <v>15</v>
      </c>
      <c r="B2790" s="189" t="s">
        <v>2730</v>
      </c>
      <c r="C2790" s="99">
        <f t="shared" si="224"/>
        <v>2778508.92</v>
      </c>
      <c r="D2790" s="103" t="str">
        <f>IF(ISNUMBER('Форма 1'!U2790),'Форма 1'!$H2790*VLOOKUP('Форма 1'!$F2790,'Придельники с 2022'!$B$4:$X$28,'Форма 1'!U$8),"")</f>
        <v/>
      </c>
      <c r="E2790" s="103" t="str">
        <f>IF(ISNUMBER('Форма 1'!V2790),'Форма 1'!$H2790*VLOOKUP('Форма 1'!$F2790,'Придельники с 2022'!$B$4:$X$28,'Форма 1'!V$8),"")</f>
        <v/>
      </c>
      <c r="F2790" s="103" t="str">
        <f>IF(ISNUMBER('Форма 1'!W2790),'Форма 1'!$H2790*VLOOKUP('Форма 1'!$F2790,'Придельники с 2022'!$B$4:$X$28,'Форма 1'!W$8),"")</f>
        <v/>
      </c>
      <c r="G2790" s="103" t="str">
        <f>IF(ISNUMBER('Форма 1'!X2790),'Форма 1'!$H2790*VLOOKUP('Форма 1'!$F2790,'Придельники с 2022'!$B$4:$X$28,'Форма 1'!X$8),"")</f>
        <v/>
      </c>
      <c r="H2790" s="103" t="str">
        <f>IF(ISNUMBER('Форма 1'!Y2790),'Форма 1'!$H2790*VLOOKUP('Форма 1'!$F2790,'Придельники с 2022'!$B$4:$X$28,'Форма 1'!Y$8),"")</f>
        <v/>
      </c>
      <c r="I2790" s="103" t="str">
        <f>IF(ISNUMBER('Форма 1'!Z2790),'Форма 1'!$H2790*VLOOKUP('Форма 1'!$F2790,'Придельники с 2022'!$B$4:$X$28,'Форма 1'!Z$8),"")</f>
        <v/>
      </c>
      <c r="J2790" s="103" t="str">
        <f>IF(ISNUMBER('Форма 1'!AA2790),'Форма 1'!$H2790*VLOOKUP('Форма 1'!$F2790,'Придельники с 2022'!$B$4:$X$28,'Форма 1'!AA$8),"")</f>
        <v/>
      </c>
      <c r="K2790" s="90">
        <v>1</v>
      </c>
      <c r="L2790" s="87">
        <f>2778508.92*K2790</f>
        <v>2778508.92</v>
      </c>
      <c r="M2790" s="103" t="str">
        <f>IF(ISNUMBER('Форма 1'!AD2790),'Форма 1'!$H2790*VLOOKUP('Форма 1'!$F2790,'Придельники с 2022'!$B$4:$X$28,'Форма 1'!AD$8),"")</f>
        <v/>
      </c>
      <c r="N2790" s="103" t="str">
        <f>IF(ISBLANK('Форма 1'!$AE2790),"",IF('Форма 1'!$AE2790=1,'Форма 1'!$H2790*VLOOKUP('Форма 1'!$F2790,'Придельники с 2022'!$B$4:$X$28,'Форма 1'!$AE$8,0),IF('Форма 1'!$AE2790=2,'Форма 1'!$H2790*VLOOKUP('Форма 1'!$F2790,'Придельники с 2022'!$B$4:$X$28,13,0),IF('Форма 1'!$AE2790=3,'Форма 1'!$H2790*VLOOKUP('Форма 1'!$F2790,'Придельники с 2022'!$B$4:$X$28,12,0)))))</f>
        <v/>
      </c>
      <c r="O2790" s="103" t="str">
        <f>IF(ISNUMBER('Форма 1'!AF2790),'Форма 1'!$H2790*VLOOKUP('Форма 1'!$F2790,'Придельники с 2022'!$B$4:$X$28,'Форма 1'!AF$8),"")</f>
        <v/>
      </c>
      <c r="P2790" s="87"/>
      <c r="Q2790" s="103" t="str">
        <f>IF(ISNUMBER('Форма 1'!AH2790),'Форма 1'!$H2790*VLOOKUP('Форма 1'!$F2790,'Придельники с 2022'!$B$4:$X$28,'Форма 1'!AH$8),"")</f>
        <v/>
      </c>
      <c r="R2790" s="103" t="str">
        <f>IF(ISNUMBER('Форма 1'!AI2790),'Форма 1'!$H2790*VLOOKUP('Форма 1'!$F2790,'Придельники с 2022'!$B$4:$X$28,'Форма 1'!AI$8),"")</f>
        <v/>
      </c>
      <c r="S2790" s="103" t="str">
        <f>IF(ISNUMBER('Форма 1'!AJ2790),'Форма 1'!$H2790*VLOOKUP('Форма 1'!$F2790,'Придельники с 2022'!$B$4:$X$28,'Форма 1'!AJ$8),"")</f>
        <v/>
      </c>
      <c r="T2790" s="87"/>
    </row>
    <row r="2791" spans="1:20">
      <c r="A2791" s="188">
        <f t="shared" si="225"/>
        <v>16</v>
      </c>
      <c r="B2791" s="189" t="s">
        <v>2731</v>
      </c>
      <c r="C2791" s="99">
        <f t="shared" ref="C2791:C2855" si="227">SUM(D2791:J2791,L2791:T2791)</f>
        <v>12742915.924000001</v>
      </c>
      <c r="D2791" s="103">
        <f>IF(ISNUMBER('Форма 1'!U2791),'Форма 1'!$H2791*VLOOKUP('Форма 1'!$F2791,'Придельники с 2022'!$B$4:$X$28,'Форма 1'!U$8),"")</f>
        <v>2136856.3840000001</v>
      </c>
      <c r="E2791" s="103">
        <f>IF(ISNUMBER('Форма 1'!V2791),'Форма 1'!$H2791*VLOOKUP('Форма 1'!$F2791,'Придельники с 2022'!$B$4:$X$28,'Форма 1'!V$8),"")</f>
        <v>4241038.4060000004</v>
      </c>
      <c r="F2791" s="103">
        <f>IF(ISNUMBER('Форма 1'!W2791),'Форма 1'!$H2791*VLOOKUP('Форма 1'!$F2791,'Придельники с 2022'!$B$4:$X$28,'Форма 1'!W$8),"")</f>
        <v>1702945.9720000001</v>
      </c>
      <c r="G2791" s="103" t="str">
        <f>IF(ISNUMBER('Форма 1'!X2791),'Форма 1'!$H2791*VLOOKUP('Форма 1'!$F2791,'Придельники с 2022'!$B$4:$X$28,'Форма 1'!X$8),"")</f>
        <v/>
      </c>
      <c r="H2791" s="103">
        <f>IF(ISNUMBER('Форма 1'!Y2791),'Форма 1'!$H2791*VLOOKUP('Форма 1'!$F2791,'Придельники с 2022'!$B$4:$X$28,'Форма 1'!Y$8),"")</f>
        <v>2462598.2460000003</v>
      </c>
      <c r="I2791" s="103">
        <f>IF(ISNUMBER('Форма 1'!Z2791),'Форма 1'!$H2791*VLOOKUP('Форма 1'!$F2791,'Придельники с 2022'!$B$4:$X$28,'Форма 1'!Z$8),"")</f>
        <v>914541.11199999996</v>
      </c>
      <c r="J2791" s="103">
        <f>IF(ISNUMBER('Форма 1'!AA2791),'Форма 1'!$H2791*VLOOKUP('Форма 1'!$F2791,'Придельники с 2022'!$B$4:$X$28,'Форма 1'!AA$8),"")</f>
        <v>1284935.804</v>
      </c>
      <c r="K2791" s="90"/>
      <c r="L2791" s="87"/>
      <c r="M2791" s="103" t="str">
        <f>IF(ISNUMBER('Форма 1'!AD2791),'Форма 1'!$H2791*VLOOKUP('Форма 1'!$F2791,'Придельники с 2022'!$B$4:$X$28,'Форма 1'!AD$8),"")</f>
        <v/>
      </c>
      <c r="N2791" s="103" t="str">
        <f>IF(ISBLANK('Форма 1'!$AE2791),"",IF('Форма 1'!$AE2791=1,'Форма 1'!$H2791*VLOOKUP('Форма 1'!$F2791,'Придельники с 2022'!$B$4:$X$28,'Форма 1'!$AE$8,0),IF('Форма 1'!$AE2791=2,'Форма 1'!$H2791*VLOOKUP('Форма 1'!$F2791,'Придельники с 2022'!$B$4:$X$28,13,0),IF('Форма 1'!$AE2791=3,'Форма 1'!$H2791*VLOOKUP('Форма 1'!$F2791,'Придельники с 2022'!$B$4:$X$28,12,0)))))</f>
        <v/>
      </c>
      <c r="O2791" s="103" t="str">
        <f>IF(ISNUMBER('Форма 1'!AF2791),'Форма 1'!$H2791*VLOOKUP('Форма 1'!$F2791,'Придельники с 2022'!$B$4:$X$28,'Форма 1'!AF$8),"")</f>
        <v/>
      </c>
      <c r="P2791" s="87"/>
      <c r="Q2791" s="103" t="str">
        <f>IF(ISNUMBER('Форма 1'!AH2791),'Форма 1'!$H2791*VLOOKUP('Форма 1'!$F2791,'Придельники с 2022'!$B$4:$X$28,'Форма 1'!AH$8),"")</f>
        <v/>
      </c>
      <c r="R2791" s="103" t="str">
        <f>IF(ISNUMBER('Форма 1'!AI2791),'Форма 1'!$H2791*VLOOKUP('Форма 1'!$F2791,'Придельники с 2022'!$B$4:$X$28,'Форма 1'!AI$8),"")</f>
        <v/>
      </c>
      <c r="S2791" s="103" t="str">
        <f>IF(ISNUMBER('Форма 1'!AJ2791),'Форма 1'!$H2791*VLOOKUP('Форма 1'!$F2791,'Придельники с 2022'!$B$4:$X$28,'Форма 1'!AJ$8),"")</f>
        <v/>
      </c>
      <c r="T2791" s="87"/>
    </row>
    <row r="2792" spans="1:20">
      <c r="A2792" s="188">
        <f t="shared" si="225"/>
        <v>17</v>
      </c>
      <c r="B2792" s="189" t="s">
        <v>2732</v>
      </c>
      <c r="C2792" s="99">
        <f t="shared" si="227"/>
        <v>5545248.7999999998</v>
      </c>
      <c r="D2792" s="103" t="str">
        <f>IF(ISNUMBER('Форма 1'!U2792),'Форма 1'!$H2792*VLOOKUP('Форма 1'!$F2792,'Придельники с 2022'!$B$4:$X$28,'Форма 1'!U$8),"")</f>
        <v/>
      </c>
      <c r="E2792" s="103" t="str">
        <f>IF(ISNUMBER('Форма 1'!V2792),'Форма 1'!$H2792*VLOOKUP('Форма 1'!$F2792,'Придельники с 2022'!$B$4:$X$28,'Форма 1'!V$8),"")</f>
        <v/>
      </c>
      <c r="F2792" s="103" t="str">
        <f>IF(ISNUMBER('Форма 1'!W2792),'Форма 1'!$H2792*VLOOKUP('Форма 1'!$F2792,'Придельники с 2022'!$B$4:$X$28,'Форма 1'!W$8),"")</f>
        <v/>
      </c>
      <c r="G2792" s="103">
        <f>IF(ISNUMBER('Форма 1'!X2792),'Форма 1'!$H2792*VLOOKUP('Форма 1'!$F2792,'Придельники с 2022'!$B$4:$X$28,'Форма 1'!X$8),"")</f>
        <v>1525694.3</v>
      </c>
      <c r="H2792" s="103">
        <f>IF(ISNUMBER('Форма 1'!Y2792),'Форма 1'!$H2792*VLOOKUP('Форма 1'!$F2792,'Придельники с 2022'!$B$4:$X$28,'Форма 1'!Y$8),"")</f>
        <v>4019554.5</v>
      </c>
      <c r="I2792" s="103" t="str">
        <f>IF(ISNUMBER('Форма 1'!Z2792),'Форма 1'!$H2792*VLOOKUP('Форма 1'!$F2792,'Придельники с 2022'!$B$4:$X$28,'Форма 1'!Z$8),"")</f>
        <v/>
      </c>
      <c r="J2792" s="103" t="str">
        <f>IF(ISNUMBER('Форма 1'!AA2792),'Форма 1'!$H2792*VLOOKUP('Форма 1'!$F2792,'Придельники с 2022'!$B$4:$X$28,'Форма 1'!AA$8),"")</f>
        <v/>
      </c>
      <c r="K2792" s="90"/>
      <c r="L2792" s="87"/>
      <c r="M2792" s="103" t="str">
        <f>IF(ISNUMBER('Форма 1'!AD2792),'Форма 1'!$H2792*VLOOKUP('Форма 1'!$F2792,'Придельники с 2022'!$B$4:$X$28,'Форма 1'!AD$8),"")</f>
        <v/>
      </c>
      <c r="N2792" s="103" t="str">
        <f>IF(ISBLANK('Форма 1'!$AE2792),"",IF('Форма 1'!$AE2792=1,'Форма 1'!$H2792*VLOOKUP('Форма 1'!$F2792,'Придельники с 2022'!$B$4:$X$28,'Форма 1'!$AE$8,0),IF('Форма 1'!$AE2792=2,'Форма 1'!$H2792*VLOOKUP('Форма 1'!$F2792,'Придельники с 2022'!$B$4:$X$28,13,0),IF('Форма 1'!$AE2792=3,'Форма 1'!$H2792*VLOOKUP('Форма 1'!$F2792,'Придельники с 2022'!$B$4:$X$28,12,0)))))</f>
        <v/>
      </c>
      <c r="O2792" s="103" t="str">
        <f>IF(ISNUMBER('Форма 1'!AF2792),'Форма 1'!$H2792*VLOOKUP('Форма 1'!$F2792,'Придельники с 2022'!$B$4:$X$28,'Форма 1'!AF$8),"")</f>
        <v/>
      </c>
      <c r="P2792" s="87"/>
      <c r="Q2792" s="103" t="str">
        <f>IF(ISNUMBER('Форма 1'!AH2792),'Форма 1'!$H2792*VLOOKUP('Форма 1'!$F2792,'Придельники с 2022'!$B$4:$X$28,'Форма 1'!AH$8),"")</f>
        <v/>
      </c>
      <c r="R2792" s="103" t="str">
        <f>IF(ISNUMBER('Форма 1'!AI2792),'Форма 1'!$H2792*VLOOKUP('Форма 1'!$F2792,'Придельники с 2022'!$B$4:$X$28,'Форма 1'!AI$8),"")</f>
        <v/>
      </c>
      <c r="S2792" s="103" t="str">
        <f>IF(ISNUMBER('Форма 1'!AJ2792),'Форма 1'!$H2792*VLOOKUP('Форма 1'!$F2792,'Придельники с 2022'!$B$4:$X$28,'Форма 1'!AJ$8),"")</f>
        <v/>
      </c>
      <c r="T2792" s="87"/>
    </row>
    <row r="2793" spans="1:20">
      <c r="A2793" s="188">
        <f t="shared" si="225"/>
        <v>18</v>
      </c>
      <c r="B2793" s="189" t="s">
        <v>2733</v>
      </c>
      <c r="C2793" s="99">
        <f t="shared" si="227"/>
        <v>7589793.5000000009</v>
      </c>
      <c r="D2793" s="103">
        <f>IF(ISNUMBER('Форма 1'!U2793),'Форма 1'!$H2793*VLOOKUP('Форма 1'!$F2793,'Придельники с 2022'!$B$4:$X$28,'Форма 1'!U$8),"")</f>
        <v>495947.4</v>
      </c>
      <c r="E2793" s="103">
        <f>IF(ISNUMBER('Форма 1'!V2793),'Форма 1'!$H2793*VLOOKUP('Форма 1'!$F2793,'Придельники с 2022'!$B$4:$X$28,'Форма 1'!V$8),"")</f>
        <v>5628080.4000000004</v>
      </c>
      <c r="F2793" s="103" t="str">
        <f>IF(ISNUMBER('Форма 1'!W2793),'Форма 1'!$H2793*VLOOKUP('Форма 1'!$F2793,'Придельники с 2022'!$B$4:$X$28,'Форма 1'!W$8),"")</f>
        <v/>
      </c>
      <c r="G2793" s="103">
        <f>IF(ISNUMBER('Форма 1'!X2793),'Форма 1'!$H2793*VLOOKUP('Форма 1'!$F2793,'Придельники с 2022'!$B$4:$X$28,'Форма 1'!X$8),"")</f>
        <v>253132.7</v>
      </c>
      <c r="H2793" s="103">
        <f>IF(ISNUMBER('Форма 1'!Y2793),'Форма 1'!$H2793*VLOOKUP('Форма 1'!$F2793,'Придельники с 2022'!$B$4:$X$28,'Форма 1'!Y$8),"")</f>
        <v>780697.4</v>
      </c>
      <c r="I2793" s="103">
        <f>IF(ISNUMBER('Форма 1'!Z2793),'Форма 1'!$H2793*VLOOKUP('Форма 1'!$F2793,'Придельники с 2022'!$B$4:$X$28,'Форма 1'!Z$8),"")</f>
        <v>431935.6</v>
      </c>
      <c r="J2793" s="103" t="str">
        <f>IF(ISNUMBER('Форма 1'!AA2793),'Форма 1'!$H2793*VLOOKUP('Форма 1'!$F2793,'Придельники с 2022'!$B$4:$X$28,'Форма 1'!AA$8),"")</f>
        <v/>
      </c>
      <c r="K2793" s="90"/>
      <c r="L2793" s="87"/>
      <c r="M2793" s="103" t="str">
        <f>IF(ISNUMBER('Форма 1'!AD2793),'Форма 1'!$H2793*VLOOKUP('Форма 1'!$F2793,'Придельники с 2022'!$B$4:$X$28,'Форма 1'!AD$8),"")</f>
        <v/>
      </c>
      <c r="N2793" s="103" t="str">
        <f>IF(ISBLANK('Форма 1'!$AE2793),"",IF('Форма 1'!$AE2793=1,'Форма 1'!$H2793*VLOOKUP('Форма 1'!$F2793,'Придельники с 2022'!$B$4:$X$28,'Форма 1'!$AE$8,0),IF('Форма 1'!$AE2793=2,'Форма 1'!$H2793*VLOOKUP('Форма 1'!$F2793,'Придельники с 2022'!$B$4:$X$28,13,0),IF('Форма 1'!$AE2793=3,'Форма 1'!$H2793*VLOOKUP('Форма 1'!$F2793,'Придельники с 2022'!$B$4:$X$28,12,0)))))</f>
        <v/>
      </c>
      <c r="O2793" s="103" t="str">
        <f>IF(ISNUMBER('Форма 1'!AF2793),'Форма 1'!$H2793*VLOOKUP('Форма 1'!$F2793,'Придельники с 2022'!$B$4:$X$28,'Форма 1'!AF$8),"")</f>
        <v/>
      </c>
      <c r="P2793" s="87"/>
      <c r="Q2793" s="103" t="str">
        <f>IF(ISNUMBER('Форма 1'!AH2793),'Форма 1'!$H2793*VLOOKUP('Форма 1'!$F2793,'Придельники с 2022'!$B$4:$X$28,'Форма 1'!AH$8),"")</f>
        <v/>
      </c>
      <c r="R2793" s="103" t="str">
        <f>IF(ISNUMBER('Форма 1'!AI2793),'Форма 1'!$H2793*VLOOKUP('Форма 1'!$F2793,'Придельники с 2022'!$B$4:$X$28,'Форма 1'!AI$8),"")</f>
        <v/>
      </c>
      <c r="S2793" s="103" t="str">
        <f>IF(ISNUMBER('Форма 1'!AJ2793),'Форма 1'!$H2793*VLOOKUP('Форма 1'!$F2793,'Придельники с 2022'!$B$4:$X$28,'Форма 1'!AJ$8),"")</f>
        <v/>
      </c>
      <c r="T2793" s="87"/>
    </row>
    <row r="2794" spans="1:20">
      <c r="A2794" s="188">
        <f t="shared" si="225"/>
        <v>19</v>
      </c>
      <c r="B2794" s="189" t="s">
        <v>2734</v>
      </c>
      <c r="C2794" s="99">
        <f t="shared" si="227"/>
        <v>17063391.57</v>
      </c>
      <c r="D2794" s="103">
        <f>IF(ISNUMBER('Форма 1'!U2794),'Форма 1'!$H2794*VLOOKUP('Форма 1'!$F2794,'Придельники с 2022'!$B$4:$X$28,'Форма 1'!U$8),"")</f>
        <v>1242829.3800000001</v>
      </c>
      <c r="E2794" s="103">
        <f>IF(ISNUMBER('Форма 1'!V2794),'Форма 1'!$H2794*VLOOKUP('Форма 1'!$F2794,'Придельники с 2022'!$B$4:$X$28,'Форма 1'!V$8),"")</f>
        <v>14103801.48</v>
      </c>
      <c r="F2794" s="103" t="str">
        <f>IF(ISNUMBER('Форма 1'!W2794),'Форма 1'!$H2794*VLOOKUP('Форма 1'!$F2794,'Придельники с 2022'!$B$4:$X$28,'Форма 1'!W$8),"")</f>
        <v/>
      </c>
      <c r="G2794" s="103">
        <f>IF(ISNUMBER('Форма 1'!X2794),'Форма 1'!$H2794*VLOOKUP('Форма 1'!$F2794,'Придельники с 2022'!$B$4:$X$28,'Форма 1'!X$8),"")</f>
        <v>634342.99</v>
      </c>
      <c r="H2794" s="103" t="str">
        <f>IF(ISNUMBER('Форма 1'!Y2794),'Форма 1'!$H2794*VLOOKUP('Форма 1'!$F2794,'Придельники с 2022'!$B$4:$X$28,'Форма 1'!Y$8),"")</f>
        <v/>
      </c>
      <c r="I2794" s="103">
        <f>IF(ISNUMBER('Форма 1'!Z2794),'Форма 1'!$H2794*VLOOKUP('Форма 1'!$F2794,'Придельники с 2022'!$B$4:$X$28,'Форма 1'!Z$8),"")</f>
        <v>1082417.72</v>
      </c>
      <c r="J2794" s="103" t="str">
        <f>IF(ISNUMBER('Форма 1'!AA2794),'Форма 1'!$H2794*VLOOKUP('Форма 1'!$F2794,'Придельники с 2022'!$B$4:$X$28,'Форма 1'!AA$8),"")</f>
        <v/>
      </c>
      <c r="K2794" s="90"/>
      <c r="L2794" s="87"/>
      <c r="M2794" s="103" t="str">
        <f>IF(ISNUMBER('Форма 1'!AD2794),'Форма 1'!$H2794*VLOOKUP('Форма 1'!$F2794,'Придельники с 2022'!$B$4:$X$28,'Форма 1'!AD$8),"")</f>
        <v/>
      </c>
      <c r="N2794" s="103" t="str">
        <f>IF(ISBLANK('Форма 1'!$AE2794),"",IF('Форма 1'!$AE2794=1,'Форма 1'!$H2794*VLOOKUP('Форма 1'!$F2794,'Придельники с 2022'!$B$4:$X$28,'Форма 1'!$AE$8,0),IF('Форма 1'!$AE2794=2,'Форма 1'!$H2794*VLOOKUP('Форма 1'!$F2794,'Придельники с 2022'!$B$4:$X$28,13,0),IF('Форма 1'!$AE2794=3,'Форма 1'!$H2794*VLOOKUP('Форма 1'!$F2794,'Придельники с 2022'!$B$4:$X$28,12,0)))))</f>
        <v/>
      </c>
      <c r="O2794" s="103" t="str">
        <f>IF(ISNUMBER('Форма 1'!AF2794),'Форма 1'!$H2794*VLOOKUP('Форма 1'!$F2794,'Придельники с 2022'!$B$4:$X$28,'Форма 1'!AF$8),"")</f>
        <v/>
      </c>
      <c r="P2794" s="87"/>
      <c r="Q2794" s="103" t="str">
        <f>IF(ISNUMBER('Форма 1'!AH2794),'Форма 1'!$H2794*VLOOKUP('Форма 1'!$F2794,'Придельники с 2022'!$B$4:$X$28,'Форма 1'!AH$8),"")</f>
        <v/>
      </c>
      <c r="R2794" s="103" t="str">
        <f>IF(ISNUMBER('Форма 1'!AI2794),'Форма 1'!$H2794*VLOOKUP('Форма 1'!$F2794,'Придельники с 2022'!$B$4:$X$28,'Форма 1'!AI$8),"")</f>
        <v/>
      </c>
      <c r="S2794" s="103" t="str">
        <f>IF(ISNUMBER('Форма 1'!AJ2794),'Форма 1'!$H2794*VLOOKUP('Форма 1'!$F2794,'Придельники с 2022'!$B$4:$X$28,'Форма 1'!AJ$8),"")</f>
        <v/>
      </c>
      <c r="T2794" s="87"/>
    </row>
    <row r="2795" spans="1:20">
      <c r="A2795" s="188">
        <f t="shared" si="225"/>
        <v>20</v>
      </c>
      <c r="B2795" s="189" t="s">
        <v>2735</v>
      </c>
      <c r="C2795" s="99">
        <f t="shared" si="227"/>
        <v>7974354.6960000005</v>
      </c>
      <c r="D2795" s="103" t="str">
        <f>IF(ISNUMBER('Форма 1'!U2795),'Форма 1'!$H2795*VLOOKUP('Форма 1'!$F2795,'Придельники с 2022'!$B$4:$X$28,'Форма 1'!U$8),"")</f>
        <v/>
      </c>
      <c r="E2795" s="103">
        <f>IF(ISNUMBER('Форма 1'!V2795),'Форма 1'!$H2795*VLOOKUP('Форма 1'!$F2795,'Придельники с 2022'!$B$4:$X$28,'Форма 1'!V$8),"")</f>
        <v>5648240.6880000001</v>
      </c>
      <c r="F2795" s="103" t="str">
        <f>IF(ISNUMBER('Форма 1'!W2795),'Форма 1'!$H2795*VLOOKUP('Форма 1'!$F2795,'Придельники с 2022'!$B$4:$X$28,'Форма 1'!W$8),"")</f>
        <v/>
      </c>
      <c r="G2795" s="103">
        <f>IF(ISNUMBER('Форма 1'!X2795),'Форма 1'!$H2795*VLOOKUP('Форма 1'!$F2795,'Придельники с 2022'!$B$4:$X$28,'Форма 1'!X$8),"")</f>
        <v>254039.44399999999</v>
      </c>
      <c r="H2795" s="103">
        <f>IF(ISNUMBER('Форма 1'!Y2795),'Форма 1'!$H2795*VLOOKUP('Форма 1'!$F2795,'Придельники с 2022'!$B$4:$X$28,'Форма 1'!Y$8),"")</f>
        <v>783493.92799999996</v>
      </c>
      <c r="I2795" s="103">
        <f>IF(ISNUMBER('Форма 1'!Z2795),'Форма 1'!$H2795*VLOOKUP('Форма 1'!$F2795,'Придельники с 2022'!$B$4:$X$28,'Форма 1'!Z$8),"")</f>
        <v>433482.83199999994</v>
      </c>
      <c r="J2795" s="103">
        <f>IF(ISNUMBER('Форма 1'!AA2795),'Форма 1'!$H2795*VLOOKUP('Форма 1'!$F2795,'Придельники с 2022'!$B$4:$X$28,'Форма 1'!AA$8),"")</f>
        <v>855097.804</v>
      </c>
      <c r="K2795" s="90"/>
      <c r="L2795" s="87"/>
      <c r="M2795" s="103" t="str">
        <f>IF(ISNUMBER('Форма 1'!AD2795),'Форма 1'!$H2795*VLOOKUP('Форма 1'!$F2795,'Придельники с 2022'!$B$4:$X$28,'Форма 1'!AD$8),"")</f>
        <v/>
      </c>
      <c r="N2795" s="103" t="str">
        <f>IF(ISBLANK('Форма 1'!$AE2795),"",IF('Форма 1'!$AE2795=1,'Форма 1'!$H2795*VLOOKUP('Форма 1'!$F2795,'Придельники с 2022'!$B$4:$X$28,'Форма 1'!$AE$8,0),IF('Форма 1'!$AE2795=2,'Форма 1'!$H2795*VLOOKUP('Форма 1'!$F2795,'Придельники с 2022'!$B$4:$X$28,13,0),IF('Форма 1'!$AE2795=3,'Форма 1'!$H2795*VLOOKUP('Форма 1'!$F2795,'Придельники с 2022'!$B$4:$X$28,12,0)))))</f>
        <v/>
      </c>
      <c r="O2795" s="103" t="str">
        <f>IF(ISNUMBER('Форма 1'!AF2795),'Форма 1'!$H2795*VLOOKUP('Форма 1'!$F2795,'Придельники с 2022'!$B$4:$X$28,'Форма 1'!AF$8),"")</f>
        <v/>
      </c>
      <c r="P2795" s="87"/>
      <c r="Q2795" s="103" t="str">
        <f>IF(ISNUMBER('Форма 1'!AH2795),'Форма 1'!$H2795*VLOOKUP('Форма 1'!$F2795,'Придельники с 2022'!$B$4:$X$28,'Форма 1'!AH$8),"")</f>
        <v/>
      </c>
      <c r="R2795" s="103" t="str">
        <f>IF(ISNUMBER('Форма 1'!AI2795),'Форма 1'!$H2795*VLOOKUP('Форма 1'!$F2795,'Придельники с 2022'!$B$4:$X$28,'Форма 1'!AI$8),"")</f>
        <v/>
      </c>
      <c r="S2795" s="103" t="str">
        <f>IF(ISNUMBER('Форма 1'!AJ2795),'Форма 1'!$H2795*VLOOKUP('Форма 1'!$F2795,'Придельники с 2022'!$B$4:$X$28,'Форма 1'!AJ$8),"")</f>
        <v/>
      </c>
      <c r="T2795" s="87"/>
    </row>
    <row r="2796" spans="1:20">
      <c r="A2796" s="188">
        <f t="shared" si="225"/>
        <v>21</v>
      </c>
      <c r="B2796" s="189" t="s">
        <v>2736</v>
      </c>
      <c r="C2796" s="99">
        <f t="shared" si="227"/>
        <v>14595908.320000002</v>
      </c>
      <c r="D2796" s="103" t="str">
        <f>IF(ISNUMBER('Форма 1'!U2796),'Форма 1'!$H2796*VLOOKUP('Форма 1'!$F2796,'Придельники с 2022'!$B$4:$X$28,'Форма 1'!U$8),"")</f>
        <v/>
      </c>
      <c r="E2796" s="103" t="str">
        <f>IF(ISNUMBER('Форма 1'!V2796),'Форма 1'!$H2796*VLOOKUP('Форма 1'!$F2796,'Придельники с 2022'!$B$4:$X$28,'Форма 1'!V$8),"")</f>
        <v/>
      </c>
      <c r="F2796" s="103" t="str">
        <f>IF(ISNUMBER('Форма 1'!W2796),'Форма 1'!$H2796*VLOOKUP('Форма 1'!$F2796,'Придельники с 2022'!$B$4:$X$28,'Форма 1'!W$8),"")</f>
        <v/>
      </c>
      <c r="G2796" s="103" t="str">
        <f>IF(ISNUMBER('Форма 1'!X2796),'Форма 1'!$H2796*VLOOKUP('Форма 1'!$F2796,'Придельники с 2022'!$B$4:$X$28,'Форма 1'!X$8),"")</f>
        <v/>
      </c>
      <c r="H2796" s="103" t="str">
        <f>IF(ISNUMBER('Форма 1'!Y2796),'Форма 1'!$H2796*VLOOKUP('Форма 1'!$F2796,'Придельники с 2022'!$B$4:$X$28,'Форма 1'!Y$8),"")</f>
        <v/>
      </c>
      <c r="I2796" s="103" t="str">
        <f>IF(ISNUMBER('Форма 1'!Z2796),'Форма 1'!$H2796*VLOOKUP('Форма 1'!$F2796,'Придельники с 2022'!$B$4:$X$28,'Форма 1'!Z$8),"")</f>
        <v/>
      </c>
      <c r="J2796" s="103" t="str">
        <f>IF(ISNUMBER('Форма 1'!AA2796),'Форма 1'!$H2796*VLOOKUP('Форма 1'!$F2796,'Придельники с 2022'!$B$4:$X$28,'Форма 1'!AA$8),"")</f>
        <v/>
      </c>
      <c r="K2796" s="90"/>
      <c r="L2796" s="87"/>
      <c r="M2796" s="103">
        <f>IF(ISNUMBER('Форма 1'!AD2796),'Форма 1'!$H2796*VLOOKUP('Форма 1'!$F2796,'Придельники с 2022'!$B$4:$X$28,'Форма 1'!AD$8),"")</f>
        <v>14595908.320000002</v>
      </c>
      <c r="N2796" s="103" t="str">
        <f>IF(ISBLANK('Форма 1'!$AE2796),"",IF('Форма 1'!$AE2796=1,'Форма 1'!$H2796*VLOOKUP('Форма 1'!$F2796,'Придельники с 2022'!$B$4:$X$28,'Форма 1'!$AE$8,0),IF('Форма 1'!$AE2796=2,'Форма 1'!$H2796*VLOOKUP('Форма 1'!$F2796,'Придельники с 2022'!$B$4:$X$28,13,0),IF('Форма 1'!$AE2796=3,'Форма 1'!$H2796*VLOOKUP('Форма 1'!$F2796,'Придельники с 2022'!$B$4:$X$28,12,0)))))</f>
        <v/>
      </c>
      <c r="O2796" s="103" t="str">
        <f>IF(ISNUMBER('Форма 1'!AF2796),'Форма 1'!$H2796*VLOOKUP('Форма 1'!$F2796,'Придельники с 2022'!$B$4:$X$28,'Форма 1'!AF$8),"")</f>
        <v/>
      </c>
      <c r="P2796" s="87"/>
      <c r="Q2796" s="103" t="str">
        <f>IF(ISNUMBER('Форма 1'!AH2796),'Форма 1'!$H2796*VLOOKUP('Форма 1'!$F2796,'Придельники с 2022'!$B$4:$X$28,'Форма 1'!AH$8),"")</f>
        <v/>
      </c>
      <c r="R2796" s="103" t="str">
        <f>IF(ISNUMBER('Форма 1'!AI2796),'Форма 1'!$H2796*VLOOKUP('Форма 1'!$F2796,'Придельники с 2022'!$B$4:$X$28,'Форма 1'!AI$8),"")</f>
        <v/>
      </c>
      <c r="S2796" s="103" t="str">
        <f>IF(ISNUMBER('Форма 1'!AJ2796),'Форма 1'!$H2796*VLOOKUP('Форма 1'!$F2796,'Придельники с 2022'!$B$4:$X$28,'Форма 1'!AJ$8),"")</f>
        <v/>
      </c>
      <c r="T2796" s="87"/>
    </row>
    <row r="2797" spans="1:20">
      <c r="A2797" s="188">
        <f t="shared" si="225"/>
        <v>22</v>
      </c>
      <c r="B2797" s="189" t="s">
        <v>2737</v>
      </c>
      <c r="C2797" s="99">
        <f t="shared" si="227"/>
        <v>3365773.54</v>
      </c>
      <c r="D2797" s="103" t="str">
        <f>IF(ISNUMBER('Форма 1'!U2797),'Форма 1'!$H2797*VLOOKUP('Форма 1'!$F2797,'Придельники с 2022'!$B$4:$X$28,'Форма 1'!U$8),"")</f>
        <v/>
      </c>
      <c r="E2797" s="103" t="str">
        <f>IF(ISNUMBER('Форма 1'!V2797),'Форма 1'!$H2797*VLOOKUP('Форма 1'!$F2797,'Придельники с 2022'!$B$4:$X$28,'Форма 1'!V$8),"")</f>
        <v/>
      </c>
      <c r="F2797" s="103" t="str">
        <f>IF(ISNUMBER('Форма 1'!W2797),'Форма 1'!$H2797*VLOOKUP('Форма 1'!$F2797,'Придельники с 2022'!$B$4:$X$28,'Форма 1'!W$8),"")</f>
        <v/>
      </c>
      <c r="G2797" s="103" t="str">
        <f>IF(ISNUMBER('Форма 1'!X2797),'Форма 1'!$H2797*VLOOKUP('Форма 1'!$F2797,'Придельники с 2022'!$B$4:$X$28,'Форма 1'!X$8),"")</f>
        <v/>
      </c>
      <c r="H2797" s="103" t="str">
        <f>IF(ISNUMBER('Форма 1'!Y2797),'Форма 1'!$H2797*VLOOKUP('Форма 1'!$F2797,'Придельники с 2022'!$B$4:$X$28,'Форма 1'!Y$8),"")</f>
        <v/>
      </c>
      <c r="I2797" s="103" t="str">
        <f>IF(ISNUMBER('Форма 1'!Z2797),'Форма 1'!$H2797*VLOOKUP('Форма 1'!$F2797,'Придельники с 2022'!$B$4:$X$28,'Форма 1'!Z$8),"")</f>
        <v/>
      </c>
      <c r="J2797" s="103">
        <f>IF(ISNUMBER('Форма 1'!AA2797),'Форма 1'!$H2797*VLOOKUP('Форма 1'!$F2797,'Придельники с 2022'!$B$4:$X$28,'Форма 1'!AA$8),"")</f>
        <v>3365773.54</v>
      </c>
      <c r="K2797" s="90"/>
      <c r="L2797" s="87"/>
      <c r="M2797" s="103" t="str">
        <f>IF(ISNUMBER('Форма 1'!AD2797),'Форма 1'!$H2797*VLOOKUP('Форма 1'!$F2797,'Придельники с 2022'!$B$4:$X$28,'Форма 1'!AD$8),"")</f>
        <v/>
      </c>
      <c r="N2797" s="103" t="str">
        <f>IF(ISBLANK('Форма 1'!$AE2797),"",IF('Форма 1'!$AE2797=1,'Форма 1'!$H2797*VLOOKUP('Форма 1'!$F2797,'Придельники с 2022'!$B$4:$X$28,'Форма 1'!$AE$8,0),IF('Форма 1'!$AE2797=2,'Форма 1'!$H2797*VLOOKUP('Форма 1'!$F2797,'Придельники с 2022'!$B$4:$X$28,13,0),IF('Форма 1'!$AE2797=3,'Форма 1'!$H2797*VLOOKUP('Форма 1'!$F2797,'Придельники с 2022'!$B$4:$X$28,12,0)))))</f>
        <v/>
      </c>
      <c r="O2797" s="103" t="str">
        <f>IF(ISNUMBER('Форма 1'!AF2797),'Форма 1'!$H2797*VLOOKUP('Форма 1'!$F2797,'Придельники с 2022'!$B$4:$X$28,'Форма 1'!AF$8),"")</f>
        <v/>
      </c>
      <c r="P2797" s="87"/>
      <c r="Q2797" s="103" t="str">
        <f>IF(ISNUMBER('Форма 1'!AH2797),'Форма 1'!$H2797*VLOOKUP('Форма 1'!$F2797,'Придельники с 2022'!$B$4:$X$28,'Форма 1'!AH$8),"")</f>
        <v/>
      </c>
      <c r="R2797" s="103" t="str">
        <f>IF(ISNUMBER('Форма 1'!AI2797),'Форма 1'!$H2797*VLOOKUP('Форма 1'!$F2797,'Придельники с 2022'!$B$4:$X$28,'Форма 1'!AI$8),"")</f>
        <v/>
      </c>
      <c r="S2797" s="103" t="str">
        <f>IF(ISNUMBER('Форма 1'!AJ2797),'Форма 1'!$H2797*VLOOKUP('Форма 1'!$F2797,'Придельники с 2022'!$B$4:$X$28,'Форма 1'!AJ$8),"")</f>
        <v/>
      </c>
      <c r="T2797" s="87"/>
    </row>
    <row r="2798" spans="1:20">
      <c r="A2798" s="188">
        <f t="shared" si="225"/>
        <v>23</v>
      </c>
      <c r="B2798" s="189" t="s">
        <v>2738</v>
      </c>
      <c r="C2798" s="99">
        <f t="shared" si="227"/>
        <v>2232880.94</v>
      </c>
      <c r="D2798" s="103" t="str">
        <f>IF(ISNUMBER('Форма 1'!U2798),'Форма 1'!$H2798*VLOOKUP('Форма 1'!$F2798,'Придельники с 2022'!$B$4:$X$28,'Форма 1'!U$8),"")</f>
        <v/>
      </c>
      <c r="E2798" s="103" t="str">
        <f>IF(ISNUMBER('Форма 1'!V2798),'Форма 1'!$H2798*VLOOKUP('Форма 1'!$F2798,'Придельники с 2022'!$B$4:$X$28,'Форма 1'!V$8),"")</f>
        <v/>
      </c>
      <c r="F2798" s="103" t="str">
        <f>IF(ISNUMBER('Форма 1'!W2798),'Форма 1'!$H2798*VLOOKUP('Форма 1'!$F2798,'Придельники с 2022'!$B$4:$X$28,'Форма 1'!W$8),"")</f>
        <v/>
      </c>
      <c r="G2798" s="103" t="str">
        <f>IF(ISNUMBER('Форма 1'!X2798),'Форма 1'!$H2798*VLOOKUP('Форма 1'!$F2798,'Придельники с 2022'!$B$4:$X$28,'Форма 1'!X$8),"")</f>
        <v/>
      </c>
      <c r="H2798" s="103" t="str">
        <f>IF(ISNUMBER('Форма 1'!Y2798),'Форма 1'!$H2798*VLOOKUP('Форма 1'!$F2798,'Придельники с 2022'!$B$4:$X$28,'Форма 1'!Y$8),"")</f>
        <v/>
      </c>
      <c r="I2798" s="103" t="str">
        <f>IF(ISNUMBER('Форма 1'!Z2798),'Форма 1'!$H2798*VLOOKUP('Форма 1'!$F2798,'Придельники с 2022'!$B$4:$X$28,'Форма 1'!Z$8),"")</f>
        <v/>
      </c>
      <c r="J2798" s="103">
        <f>IF(ISNUMBER('Форма 1'!AA2798),'Форма 1'!$H2798*VLOOKUP('Форма 1'!$F2798,'Придельники с 2022'!$B$4:$X$28,'Форма 1'!AA$8),"")</f>
        <v>2232880.94</v>
      </c>
      <c r="K2798" s="90"/>
      <c r="L2798" s="87"/>
      <c r="M2798" s="103" t="str">
        <f>IF(ISNUMBER('Форма 1'!AD2798),'Форма 1'!$H2798*VLOOKUP('Форма 1'!$F2798,'Придельники с 2022'!$B$4:$X$28,'Форма 1'!AD$8),"")</f>
        <v/>
      </c>
      <c r="N2798" s="103" t="str">
        <f>IF(ISBLANK('Форма 1'!$AE2798),"",IF('Форма 1'!$AE2798=1,'Форма 1'!$H2798*VLOOKUP('Форма 1'!$F2798,'Придельники с 2022'!$B$4:$X$28,'Форма 1'!$AE$8,0),IF('Форма 1'!$AE2798=2,'Форма 1'!$H2798*VLOOKUP('Форма 1'!$F2798,'Придельники с 2022'!$B$4:$X$28,13,0),IF('Форма 1'!$AE2798=3,'Форма 1'!$H2798*VLOOKUP('Форма 1'!$F2798,'Придельники с 2022'!$B$4:$X$28,12,0)))))</f>
        <v/>
      </c>
      <c r="O2798" s="103" t="str">
        <f>IF(ISNUMBER('Форма 1'!AF2798),'Форма 1'!$H2798*VLOOKUP('Форма 1'!$F2798,'Придельники с 2022'!$B$4:$X$28,'Форма 1'!AF$8),"")</f>
        <v/>
      </c>
      <c r="P2798" s="87"/>
      <c r="Q2798" s="103" t="str">
        <f>IF(ISNUMBER('Форма 1'!AH2798),'Форма 1'!$H2798*VLOOKUP('Форма 1'!$F2798,'Придельники с 2022'!$B$4:$X$28,'Форма 1'!AH$8),"")</f>
        <v/>
      </c>
      <c r="R2798" s="103" t="str">
        <f>IF(ISNUMBER('Форма 1'!AI2798),'Форма 1'!$H2798*VLOOKUP('Форма 1'!$F2798,'Придельники с 2022'!$B$4:$X$28,'Форма 1'!AI$8),"")</f>
        <v/>
      </c>
      <c r="S2798" s="103" t="str">
        <f>IF(ISNUMBER('Форма 1'!AJ2798),'Форма 1'!$H2798*VLOOKUP('Форма 1'!$F2798,'Придельники с 2022'!$B$4:$X$28,'Форма 1'!AJ$8),"")</f>
        <v/>
      </c>
      <c r="T2798" s="87"/>
    </row>
    <row r="2799" spans="1:20">
      <c r="A2799" s="188">
        <f t="shared" si="225"/>
        <v>24</v>
      </c>
      <c r="B2799" s="189" t="s">
        <v>2739</v>
      </c>
      <c r="C2799" s="99">
        <f t="shared" si="227"/>
        <v>3409502.98</v>
      </c>
      <c r="D2799" s="103" t="str">
        <f>IF(ISNUMBER('Форма 1'!U2799),'Форма 1'!$H2799*VLOOKUP('Форма 1'!$F2799,'Придельники с 2022'!$B$4:$X$28,'Форма 1'!U$8),"")</f>
        <v/>
      </c>
      <c r="E2799" s="103" t="str">
        <f>IF(ISNUMBER('Форма 1'!V2799),'Форма 1'!$H2799*VLOOKUP('Форма 1'!$F2799,'Придельники с 2022'!$B$4:$X$28,'Форма 1'!V$8),"")</f>
        <v/>
      </c>
      <c r="F2799" s="103" t="str">
        <f>IF(ISNUMBER('Форма 1'!W2799),'Форма 1'!$H2799*VLOOKUP('Форма 1'!$F2799,'Придельники с 2022'!$B$4:$X$28,'Форма 1'!W$8),"")</f>
        <v/>
      </c>
      <c r="G2799" s="103" t="str">
        <f>IF(ISNUMBER('Форма 1'!X2799),'Форма 1'!$H2799*VLOOKUP('Форма 1'!$F2799,'Придельники с 2022'!$B$4:$X$28,'Форма 1'!X$8),"")</f>
        <v/>
      </c>
      <c r="H2799" s="103" t="str">
        <f>IF(ISNUMBER('Форма 1'!Y2799),'Форма 1'!$H2799*VLOOKUP('Форма 1'!$F2799,'Придельники с 2022'!$B$4:$X$28,'Форма 1'!Y$8),"")</f>
        <v/>
      </c>
      <c r="I2799" s="103" t="str">
        <f>IF(ISNUMBER('Форма 1'!Z2799),'Форма 1'!$H2799*VLOOKUP('Форма 1'!$F2799,'Придельники с 2022'!$B$4:$X$28,'Форма 1'!Z$8),"")</f>
        <v/>
      </c>
      <c r="J2799" s="103">
        <f>IF(ISNUMBER('Форма 1'!AA2799),'Форма 1'!$H2799*VLOOKUP('Форма 1'!$F2799,'Придельники с 2022'!$B$4:$X$28,'Форма 1'!AA$8),"")</f>
        <v>3409502.98</v>
      </c>
      <c r="K2799" s="90"/>
      <c r="L2799" s="87"/>
      <c r="M2799" s="103" t="str">
        <f>IF(ISNUMBER('Форма 1'!AD2799),'Форма 1'!$H2799*VLOOKUP('Форма 1'!$F2799,'Придельники с 2022'!$B$4:$X$28,'Форма 1'!AD$8),"")</f>
        <v/>
      </c>
      <c r="N2799" s="103" t="str">
        <f>IF(ISBLANK('Форма 1'!$AE2799),"",IF('Форма 1'!$AE2799=1,'Форма 1'!$H2799*VLOOKUP('Форма 1'!$F2799,'Придельники с 2022'!$B$4:$X$28,'Форма 1'!$AE$8,0),IF('Форма 1'!$AE2799=2,'Форма 1'!$H2799*VLOOKUP('Форма 1'!$F2799,'Придельники с 2022'!$B$4:$X$28,13,0),IF('Форма 1'!$AE2799=3,'Форма 1'!$H2799*VLOOKUP('Форма 1'!$F2799,'Придельники с 2022'!$B$4:$X$28,12,0)))))</f>
        <v/>
      </c>
      <c r="O2799" s="103" t="str">
        <f>IF(ISNUMBER('Форма 1'!AF2799),'Форма 1'!$H2799*VLOOKUP('Форма 1'!$F2799,'Придельники с 2022'!$B$4:$X$28,'Форма 1'!AF$8),"")</f>
        <v/>
      </c>
      <c r="P2799" s="87"/>
      <c r="Q2799" s="103" t="str">
        <f>IF(ISNUMBER('Форма 1'!AH2799),'Форма 1'!$H2799*VLOOKUP('Форма 1'!$F2799,'Придельники с 2022'!$B$4:$X$28,'Форма 1'!AH$8),"")</f>
        <v/>
      </c>
      <c r="R2799" s="103" t="str">
        <f>IF(ISNUMBER('Форма 1'!AI2799),'Форма 1'!$H2799*VLOOKUP('Форма 1'!$F2799,'Придельники с 2022'!$B$4:$X$28,'Форма 1'!AI$8),"")</f>
        <v/>
      </c>
      <c r="S2799" s="103" t="str">
        <f>IF(ISNUMBER('Форма 1'!AJ2799),'Форма 1'!$H2799*VLOOKUP('Форма 1'!$F2799,'Придельники с 2022'!$B$4:$X$28,'Форма 1'!AJ$8),"")</f>
        <v/>
      </c>
      <c r="T2799" s="87"/>
    </row>
    <row r="2800" spans="1:20">
      <c r="A2800" s="188">
        <f t="shared" si="225"/>
        <v>25</v>
      </c>
      <c r="B2800" s="189" t="s">
        <v>2740</v>
      </c>
      <c r="C2800" s="99">
        <f t="shared" si="227"/>
        <v>29275344</v>
      </c>
      <c r="D2800" s="103">
        <f>IF(ISNUMBER('Форма 1'!U2800),'Форма 1'!$H2800*VLOOKUP('Форма 1'!$F2800,'Придельники с 2022'!$B$4:$X$28,'Форма 1'!U$8),"")</f>
        <v>1909566.75</v>
      </c>
      <c r="E2800" s="103">
        <f>IF(ISNUMBER('Форма 1'!V2800),'Форма 1'!$H2800*VLOOKUP('Форма 1'!$F2800,'Придельники с 2022'!$B$4:$X$28,'Форма 1'!V$8),"")</f>
        <v>9142077</v>
      </c>
      <c r="F2800" s="103" t="str">
        <f>IF(ISNUMBER('Форма 1'!W2800),'Форма 1'!$H2800*VLOOKUP('Форма 1'!$F2800,'Придельники с 2022'!$B$4:$X$28,'Форма 1'!W$8),"")</f>
        <v/>
      </c>
      <c r="G2800" s="103" t="str">
        <f>IF(ISNUMBER('Форма 1'!X2800),'Форма 1'!$H2800*VLOOKUP('Форма 1'!$F2800,'Придельники с 2022'!$B$4:$X$28,'Форма 1'!X$8),"")</f>
        <v/>
      </c>
      <c r="H2800" s="103" t="str">
        <f>IF(ISNUMBER('Форма 1'!Y2800),'Форма 1'!$H2800*VLOOKUP('Форма 1'!$F2800,'Придельники с 2022'!$B$4:$X$28,'Форма 1'!Y$8),"")</f>
        <v/>
      </c>
      <c r="I2800" s="103">
        <f>IF(ISNUMBER('Форма 1'!Z2800),'Форма 1'!$H2800*VLOOKUP('Форма 1'!$F2800,'Придельники с 2022'!$B$4:$X$28,'Форма 1'!Z$8),"")</f>
        <v>1673264.25</v>
      </c>
      <c r="J2800" s="103" t="str">
        <f>IF(ISNUMBER('Форма 1'!AA2800),'Форма 1'!$H2800*VLOOKUP('Форма 1'!$F2800,'Придельники с 2022'!$B$4:$X$28,'Форма 1'!AA$8),"")</f>
        <v/>
      </c>
      <c r="K2800" s="90"/>
      <c r="L2800" s="87"/>
      <c r="M2800" s="103">
        <f>IF(ISNUMBER('Форма 1'!AD2800),'Форма 1'!$H2800*VLOOKUP('Форма 1'!$F2800,'Придельники с 2022'!$B$4:$X$28,'Форма 1'!AD$8),"")</f>
        <v>16550436.000000002</v>
      </c>
      <c r="N2800" s="103" t="str">
        <f>IF(ISBLANK('Форма 1'!$AE2800),"",IF('Форма 1'!$AE2800=1,'Форма 1'!$H2800*VLOOKUP('Форма 1'!$F2800,'Придельники с 2022'!$B$4:$X$28,'Форма 1'!$AE$8,0),IF('Форма 1'!$AE2800=2,'Форма 1'!$H2800*VLOOKUP('Форма 1'!$F2800,'Придельники с 2022'!$B$4:$X$28,13,0),IF('Форма 1'!$AE2800=3,'Форма 1'!$H2800*VLOOKUP('Форма 1'!$F2800,'Придельники с 2022'!$B$4:$X$28,12,0)))))</f>
        <v/>
      </c>
      <c r="O2800" s="103" t="str">
        <f>IF(ISNUMBER('Форма 1'!AF2800),'Форма 1'!$H2800*VLOOKUP('Форма 1'!$F2800,'Придельники с 2022'!$B$4:$X$28,'Форма 1'!AF$8),"")</f>
        <v/>
      </c>
      <c r="P2800" s="87"/>
      <c r="Q2800" s="103" t="str">
        <f>IF(ISNUMBER('Форма 1'!AH2800),'Форма 1'!$H2800*VLOOKUP('Форма 1'!$F2800,'Придельники с 2022'!$B$4:$X$28,'Форма 1'!AH$8),"")</f>
        <v/>
      </c>
      <c r="R2800" s="103" t="str">
        <f>IF(ISNUMBER('Форма 1'!AI2800),'Форма 1'!$H2800*VLOOKUP('Форма 1'!$F2800,'Придельники с 2022'!$B$4:$X$28,'Форма 1'!AI$8),"")</f>
        <v/>
      </c>
      <c r="S2800" s="103" t="str">
        <f>IF(ISNUMBER('Форма 1'!AJ2800),'Форма 1'!$H2800*VLOOKUP('Форма 1'!$F2800,'Придельники с 2022'!$B$4:$X$28,'Форма 1'!AJ$8),"")</f>
        <v/>
      </c>
      <c r="T2800" s="87"/>
    </row>
    <row r="2801" spans="1:20">
      <c r="A2801" s="188">
        <f t="shared" si="225"/>
        <v>26</v>
      </c>
      <c r="B2801" s="189" t="s">
        <v>205</v>
      </c>
      <c r="C2801" s="99">
        <f t="shared" si="227"/>
        <v>4292752.8</v>
      </c>
      <c r="D2801" s="103" t="str">
        <f>IF(ISNUMBER('Форма 1'!U2801),'Форма 1'!$H2801*VLOOKUP('Форма 1'!$F2801,'Придельники с 2022'!$B$4:$X$28,'Форма 1'!U$8),"")</f>
        <v/>
      </c>
      <c r="E2801" s="103" t="str">
        <f>IF(ISNUMBER('Форма 1'!V2801),'Форма 1'!$H2801*VLOOKUP('Форма 1'!$F2801,'Придельники с 2022'!$B$4:$X$28,'Форма 1'!V$8),"")</f>
        <v/>
      </c>
      <c r="F2801" s="103" t="str">
        <f>IF(ISNUMBER('Форма 1'!W2801),'Форма 1'!$H2801*VLOOKUP('Форма 1'!$F2801,'Придельники с 2022'!$B$4:$X$28,'Форма 1'!W$8),"")</f>
        <v/>
      </c>
      <c r="G2801" s="103">
        <f>IF(ISNUMBER('Форма 1'!X2801),'Форма 1'!$H2801*VLOOKUP('Форма 1'!$F2801,'Придельники с 2022'!$B$4:$X$28,'Форма 1'!X$8),"")</f>
        <v>1181088.3</v>
      </c>
      <c r="H2801" s="103">
        <f>IF(ISNUMBER('Форма 1'!Y2801),'Форма 1'!$H2801*VLOOKUP('Форма 1'!$F2801,'Придельники с 2022'!$B$4:$X$28,'Форма 1'!Y$8),"")</f>
        <v>3111664.5</v>
      </c>
      <c r="I2801" s="103" t="str">
        <f>IF(ISNUMBER('Форма 1'!Z2801),'Форма 1'!$H2801*VLOOKUP('Форма 1'!$F2801,'Придельники с 2022'!$B$4:$X$28,'Форма 1'!Z$8),"")</f>
        <v/>
      </c>
      <c r="J2801" s="103" t="str">
        <f>IF(ISNUMBER('Форма 1'!AA2801),'Форма 1'!$H2801*VLOOKUP('Форма 1'!$F2801,'Придельники с 2022'!$B$4:$X$28,'Форма 1'!AA$8),"")</f>
        <v/>
      </c>
      <c r="K2801" s="90"/>
      <c r="L2801" s="87"/>
      <c r="M2801" s="103" t="str">
        <f>IF(ISNUMBER('Форма 1'!AD2801),'Форма 1'!$H2801*VLOOKUP('Форма 1'!$F2801,'Придельники с 2022'!$B$4:$X$28,'Форма 1'!AD$8),"")</f>
        <v/>
      </c>
      <c r="N2801" s="103" t="str">
        <f>IF(ISBLANK('Форма 1'!$AE2801),"",IF('Форма 1'!$AE2801=1,'Форма 1'!$H2801*VLOOKUP('Форма 1'!$F2801,'Придельники с 2022'!$B$4:$X$28,'Форма 1'!$AE$8,0),IF('Форма 1'!$AE2801=2,'Форма 1'!$H2801*VLOOKUP('Форма 1'!$F2801,'Придельники с 2022'!$B$4:$X$28,13,0),IF('Форма 1'!$AE2801=3,'Форма 1'!$H2801*VLOOKUP('Форма 1'!$F2801,'Придельники с 2022'!$B$4:$X$28,12,0)))))</f>
        <v/>
      </c>
      <c r="O2801" s="103" t="str">
        <f>IF(ISNUMBER('Форма 1'!AF2801),'Форма 1'!$H2801*VLOOKUP('Форма 1'!$F2801,'Придельники с 2022'!$B$4:$X$28,'Форма 1'!AF$8),"")</f>
        <v/>
      </c>
      <c r="P2801" s="87"/>
      <c r="Q2801" s="103" t="str">
        <f>IF(ISNUMBER('Форма 1'!AH2801),'Форма 1'!$H2801*VLOOKUP('Форма 1'!$F2801,'Придельники с 2022'!$B$4:$X$28,'Форма 1'!AH$8),"")</f>
        <v/>
      </c>
      <c r="R2801" s="103" t="str">
        <f>IF(ISNUMBER('Форма 1'!AI2801),'Форма 1'!$H2801*VLOOKUP('Форма 1'!$F2801,'Придельники с 2022'!$B$4:$X$28,'Форма 1'!AI$8),"")</f>
        <v/>
      </c>
      <c r="S2801" s="103" t="str">
        <f>IF(ISNUMBER('Форма 1'!AJ2801),'Форма 1'!$H2801*VLOOKUP('Форма 1'!$F2801,'Придельники с 2022'!$B$4:$X$28,'Форма 1'!AJ$8),"")</f>
        <v/>
      </c>
      <c r="T2801" s="87"/>
    </row>
    <row r="2802" spans="1:20">
      <c r="A2802" s="188">
        <f t="shared" si="225"/>
        <v>27</v>
      </c>
      <c r="B2802" s="189" t="s">
        <v>2741</v>
      </c>
      <c r="C2802" s="99">
        <f t="shared" si="227"/>
        <v>30213305.046400003</v>
      </c>
      <c r="D2802" s="103" t="str">
        <f>IF(ISNUMBER('Форма 1'!U2802),'Форма 1'!$H2802*VLOOKUP('Форма 1'!$F2802,'Придельники с 2022'!$B$4:$X$28,'Форма 1'!U$8),"")</f>
        <v/>
      </c>
      <c r="E2802" s="103" t="str">
        <f>IF(ISNUMBER('Форма 1'!V2802),'Форма 1'!$H2802*VLOOKUP('Форма 1'!$F2802,'Придельники с 2022'!$B$4:$X$28,'Форма 1'!V$8),"")</f>
        <v/>
      </c>
      <c r="F2802" s="103" t="str">
        <f>IF(ISNUMBER('Форма 1'!W2802),'Форма 1'!$H2802*VLOOKUP('Форма 1'!$F2802,'Придельники с 2022'!$B$4:$X$28,'Форма 1'!W$8),"")</f>
        <v/>
      </c>
      <c r="G2802" s="103" t="str">
        <f>IF(ISNUMBER('Форма 1'!X2802),'Форма 1'!$H2802*VLOOKUP('Форма 1'!$F2802,'Придельники с 2022'!$B$4:$X$28,'Форма 1'!X$8),"")</f>
        <v/>
      </c>
      <c r="H2802" s="103" t="str">
        <f>IF(ISNUMBER('Форма 1'!Y2802),'Форма 1'!$H2802*VLOOKUP('Форма 1'!$F2802,'Придельники с 2022'!$B$4:$X$28,'Форма 1'!Y$8),"")</f>
        <v/>
      </c>
      <c r="I2802" s="103" t="str">
        <f>IF(ISNUMBER('Форма 1'!Z2802),'Форма 1'!$H2802*VLOOKUP('Форма 1'!$F2802,'Придельники с 2022'!$B$4:$X$28,'Форма 1'!Z$8),"")</f>
        <v/>
      </c>
      <c r="J2802" s="103" t="str">
        <f>IF(ISNUMBER('Форма 1'!AA2802),'Форма 1'!$H2802*VLOOKUP('Форма 1'!$F2802,'Придельники с 2022'!$B$4:$X$28,'Форма 1'!AA$8),"")</f>
        <v/>
      </c>
      <c r="K2802" s="90"/>
      <c r="L2802" s="87"/>
      <c r="M2802" s="103">
        <f>IF(ISNUMBER('Форма 1'!AD2802),'Форма 1'!$H2802*VLOOKUP('Форма 1'!$F2802,'Придельники с 2022'!$B$4:$X$28,'Форма 1'!AD$8),"")</f>
        <v>30213305.046400003</v>
      </c>
      <c r="N2802" s="103" t="str">
        <f>IF(ISBLANK('Форма 1'!$AE2802),"",IF('Форма 1'!$AE2802=1,'Форма 1'!$H2802*VLOOKUP('Форма 1'!$F2802,'Придельники с 2022'!$B$4:$X$28,'Форма 1'!$AE$8,0),IF('Форма 1'!$AE2802=2,'Форма 1'!$H2802*VLOOKUP('Форма 1'!$F2802,'Придельники с 2022'!$B$4:$X$28,13,0),IF('Форма 1'!$AE2802=3,'Форма 1'!$H2802*VLOOKUP('Форма 1'!$F2802,'Придельники с 2022'!$B$4:$X$28,12,0)))))</f>
        <v/>
      </c>
      <c r="O2802" s="103" t="str">
        <f>IF(ISNUMBER('Форма 1'!AF2802),'Форма 1'!$H2802*VLOOKUP('Форма 1'!$F2802,'Придельники с 2022'!$B$4:$X$28,'Форма 1'!AF$8),"")</f>
        <v/>
      </c>
      <c r="P2802" s="87"/>
      <c r="Q2802" s="103" t="str">
        <f>IF(ISNUMBER('Форма 1'!AH2802),'Форма 1'!$H2802*VLOOKUP('Форма 1'!$F2802,'Придельники с 2022'!$B$4:$X$28,'Форма 1'!AH$8),"")</f>
        <v/>
      </c>
      <c r="R2802" s="103" t="str">
        <f>IF(ISNUMBER('Форма 1'!AI2802),'Форма 1'!$H2802*VLOOKUP('Форма 1'!$F2802,'Придельники с 2022'!$B$4:$X$28,'Форма 1'!AI$8),"")</f>
        <v/>
      </c>
      <c r="S2802" s="103" t="str">
        <f>IF(ISNUMBER('Форма 1'!AJ2802),'Форма 1'!$H2802*VLOOKUP('Форма 1'!$F2802,'Придельники с 2022'!$B$4:$X$28,'Форма 1'!AJ$8),"")</f>
        <v/>
      </c>
      <c r="T2802" s="87"/>
    </row>
    <row r="2803" spans="1:20">
      <c r="A2803" s="188">
        <f t="shared" si="225"/>
        <v>28</v>
      </c>
      <c r="B2803" s="189" t="s">
        <v>2742</v>
      </c>
      <c r="C2803" s="99">
        <f t="shared" si="227"/>
        <v>24559846.52</v>
      </c>
      <c r="D2803" s="103">
        <f>IF(ISNUMBER('Форма 1'!U2803),'Форма 1'!$H2803*VLOOKUP('Форма 1'!$F2803,'Придельники с 2022'!$B$4:$X$28,'Форма 1'!U$8),"")</f>
        <v>2329411.63</v>
      </c>
      <c r="E2803" s="103" t="str">
        <f>IF(ISNUMBER('Форма 1'!V2803),'Форма 1'!$H2803*VLOOKUP('Форма 1'!$F2803,'Придельники с 2022'!$B$4:$X$28,'Форма 1'!V$8),"")</f>
        <v/>
      </c>
      <c r="F2803" s="103" t="str">
        <f>IF(ISNUMBER('Форма 1'!W2803),'Форма 1'!$H2803*VLOOKUP('Форма 1'!$F2803,'Придельники с 2022'!$B$4:$X$28,'Форма 1'!W$8),"")</f>
        <v/>
      </c>
      <c r="G2803" s="103" t="str">
        <f>IF(ISNUMBER('Форма 1'!X2803),'Форма 1'!$H2803*VLOOKUP('Форма 1'!$F2803,'Придельники с 2022'!$B$4:$X$28,'Форма 1'!X$8),"")</f>
        <v/>
      </c>
      <c r="H2803" s="103" t="str">
        <f>IF(ISNUMBER('Форма 1'!Y2803),'Форма 1'!$H2803*VLOOKUP('Форма 1'!$F2803,'Придельники с 2022'!$B$4:$X$28,'Форма 1'!Y$8),"")</f>
        <v/>
      </c>
      <c r="I2803" s="103">
        <f>IF(ISNUMBER('Форма 1'!Z2803),'Форма 1'!$H2803*VLOOKUP('Форма 1'!$F2803,'Придельники с 2022'!$B$4:$X$28,'Форма 1'!Z$8),"")</f>
        <v>2041154.73</v>
      </c>
      <c r="J2803" s="103" t="str">
        <f>IF(ISNUMBER('Форма 1'!AA2803),'Форма 1'!$H2803*VLOOKUP('Форма 1'!$F2803,'Придельники с 2022'!$B$4:$X$28,'Форма 1'!AA$8),"")</f>
        <v/>
      </c>
      <c r="K2803" s="90"/>
      <c r="L2803" s="87"/>
      <c r="M2803" s="103">
        <f>IF(ISNUMBER('Форма 1'!AD2803),'Форма 1'!$H2803*VLOOKUP('Форма 1'!$F2803,'Придельники с 2022'!$B$4:$X$28,'Форма 1'!AD$8),"")</f>
        <v>20189280.16</v>
      </c>
      <c r="N2803" s="103" t="str">
        <f>IF(ISBLANK('Форма 1'!$AE2803),"",IF('Форма 1'!$AE2803=1,'Форма 1'!$H2803*VLOOKUP('Форма 1'!$F2803,'Придельники с 2022'!$B$4:$X$28,'Форма 1'!$AE$8,0),IF('Форма 1'!$AE2803=2,'Форма 1'!$H2803*VLOOKUP('Форма 1'!$F2803,'Придельники с 2022'!$B$4:$X$28,13,0),IF('Форма 1'!$AE2803=3,'Форма 1'!$H2803*VLOOKUP('Форма 1'!$F2803,'Придельники с 2022'!$B$4:$X$28,12,0)))))</f>
        <v/>
      </c>
      <c r="O2803" s="103" t="str">
        <f>IF(ISNUMBER('Форма 1'!AF2803),'Форма 1'!$H2803*VLOOKUP('Форма 1'!$F2803,'Придельники с 2022'!$B$4:$X$28,'Форма 1'!AF$8),"")</f>
        <v/>
      </c>
      <c r="P2803" s="87"/>
      <c r="Q2803" s="103" t="str">
        <f>IF(ISNUMBER('Форма 1'!AH2803),'Форма 1'!$H2803*VLOOKUP('Форма 1'!$F2803,'Придельники с 2022'!$B$4:$X$28,'Форма 1'!AH$8),"")</f>
        <v/>
      </c>
      <c r="R2803" s="103" t="str">
        <f>IF(ISNUMBER('Форма 1'!AI2803),'Форма 1'!$H2803*VLOOKUP('Форма 1'!$F2803,'Придельники с 2022'!$B$4:$X$28,'Форма 1'!AI$8),"")</f>
        <v/>
      </c>
      <c r="S2803" s="103" t="str">
        <f>IF(ISNUMBER('Форма 1'!AJ2803),'Форма 1'!$H2803*VLOOKUP('Форма 1'!$F2803,'Придельники с 2022'!$B$4:$X$28,'Форма 1'!AJ$8),"")</f>
        <v/>
      </c>
      <c r="T2803" s="87"/>
    </row>
    <row r="2804" spans="1:20">
      <c r="A2804" s="188">
        <f t="shared" si="225"/>
        <v>29</v>
      </c>
      <c r="B2804" s="191" t="s">
        <v>5155</v>
      </c>
      <c r="C2804" s="99">
        <f>SUM(D2804:J2804,L2804:T2804)</f>
        <v>5557017.8399999999</v>
      </c>
      <c r="D2804" s="103" t="str">
        <f>IF(ISNUMBER('Форма 1'!U2804),'Форма 1'!$H2804*VLOOKUP('Форма 1'!$F2804,'Придельники с 2022'!$B$4:$X$28,'Форма 1'!U$8),"")</f>
        <v/>
      </c>
      <c r="E2804" s="103" t="str">
        <f>IF(ISNUMBER('Форма 1'!V2804),'Форма 1'!$H2804*VLOOKUP('Форма 1'!$F2804,'Придельники с 2022'!$B$4:$X$28,'Форма 1'!V$8),"")</f>
        <v/>
      </c>
      <c r="F2804" s="103" t="str">
        <f>IF(ISNUMBER('Форма 1'!W2804),'Форма 1'!$H2804*VLOOKUP('Форма 1'!$F2804,'Придельники с 2022'!$B$4:$X$28,'Форма 1'!W$8),"")</f>
        <v/>
      </c>
      <c r="G2804" s="103" t="str">
        <f>IF(ISNUMBER('Форма 1'!X2804),'Форма 1'!$H2804*VLOOKUP('Форма 1'!$F2804,'Придельники с 2022'!$B$4:$X$28,'Форма 1'!X$8),"")</f>
        <v/>
      </c>
      <c r="H2804" s="103" t="str">
        <f>IF(ISNUMBER('Форма 1'!Y2804),'Форма 1'!$H2804*VLOOKUP('Форма 1'!$F2804,'Придельники с 2022'!$B$4:$X$28,'Форма 1'!Y$8),"")</f>
        <v/>
      </c>
      <c r="I2804" s="103" t="str">
        <f>IF(ISNUMBER('Форма 1'!Z2804),'Форма 1'!$H2804*VLOOKUP('Форма 1'!$F2804,'Придельники с 2022'!$B$4:$X$28,'Форма 1'!Z$8),"")</f>
        <v/>
      </c>
      <c r="J2804" s="103" t="str">
        <f>IF(ISNUMBER('Форма 1'!AA2804),'Форма 1'!$H2804*VLOOKUP('Форма 1'!$F2804,'Придельники с 2022'!$B$4:$X$28,'Форма 1'!AA$8),"")</f>
        <v/>
      </c>
      <c r="K2804" s="90">
        <v>2</v>
      </c>
      <c r="L2804" s="87">
        <f>2778508.92*K2804</f>
        <v>5557017.8399999999</v>
      </c>
      <c r="M2804" s="103" t="str">
        <f>IF(ISNUMBER('Форма 1'!AD2804),'Форма 1'!$H2804*VLOOKUP('Форма 1'!$F2804,'Придельники с 2022'!$B$4:$X$28,'Форма 1'!AD$8),"")</f>
        <v/>
      </c>
      <c r="N2804" s="103" t="str">
        <f>IF(ISBLANK('Форма 1'!$AE2804),"",IF('Форма 1'!$AE2804=1,'Форма 1'!$H2804*VLOOKUP('Форма 1'!$F2804,'Придельники с 2022'!$B$4:$X$28,'Форма 1'!$AE$8,0),IF('Форма 1'!$AE2804=2,'Форма 1'!$H2804*VLOOKUP('Форма 1'!$F2804,'Придельники с 2022'!$B$4:$X$28,13,0),IF('Форма 1'!$AE2804=3,'Форма 1'!$H2804*VLOOKUP('Форма 1'!$F2804,'Придельники с 2022'!$B$4:$X$28,12,0)))))</f>
        <v/>
      </c>
      <c r="O2804" s="103" t="str">
        <f>IF(ISNUMBER('Форма 1'!AF2804),'Форма 1'!$H2804*VLOOKUP('Форма 1'!$F2804,'Придельники с 2022'!$B$4:$X$28,'Форма 1'!AF$8),"")</f>
        <v/>
      </c>
      <c r="P2804" s="87"/>
      <c r="Q2804" s="103" t="str">
        <f>IF(ISNUMBER('Форма 1'!AH2804),'Форма 1'!$H2804*VLOOKUP('Форма 1'!$F2804,'Придельники с 2022'!$B$4:$X$28,'Форма 1'!AH$8),"")</f>
        <v/>
      </c>
      <c r="R2804" s="103" t="str">
        <f>IF(ISNUMBER('Форма 1'!AI2804),'Форма 1'!$H2804*VLOOKUP('Форма 1'!$F2804,'Придельники с 2022'!$B$4:$X$28,'Форма 1'!AI$8),"")</f>
        <v/>
      </c>
      <c r="S2804" s="103" t="str">
        <f>IF(ISNUMBER('Форма 1'!AJ2804),'Форма 1'!$H2804*VLOOKUP('Форма 1'!$F2804,'Придельники с 2022'!$B$4:$X$28,'Форма 1'!AJ$8),"")</f>
        <v/>
      </c>
      <c r="T2804" s="87"/>
    </row>
    <row r="2805" spans="1:20">
      <c r="A2805" s="188">
        <f t="shared" si="225"/>
        <v>30</v>
      </c>
      <c r="B2805" s="189" t="s">
        <v>2743</v>
      </c>
      <c r="C2805" s="99">
        <f t="shared" si="227"/>
        <v>7471256.7999999998</v>
      </c>
      <c r="D2805" s="103" t="str">
        <f>IF(ISNUMBER('Форма 1'!U2805),'Форма 1'!$H2805*VLOOKUP('Форма 1'!$F2805,'Придельники с 2022'!$B$4:$X$28,'Форма 1'!U$8),"")</f>
        <v/>
      </c>
      <c r="E2805" s="103" t="str">
        <f>IF(ISNUMBER('Форма 1'!V2805),'Форма 1'!$H2805*VLOOKUP('Форма 1'!$F2805,'Придельники с 2022'!$B$4:$X$28,'Форма 1'!V$8),"")</f>
        <v/>
      </c>
      <c r="F2805" s="103" t="str">
        <f>IF(ISNUMBER('Форма 1'!W2805),'Форма 1'!$H2805*VLOOKUP('Форма 1'!$F2805,'Придельники с 2022'!$B$4:$X$28,'Форма 1'!W$8),"")</f>
        <v/>
      </c>
      <c r="G2805" s="103">
        <f>IF(ISNUMBER('Форма 1'!X2805),'Форма 1'!$H2805*VLOOKUP('Форма 1'!$F2805,'Придельники с 2022'!$B$4:$X$28,'Форма 1'!X$8),"")</f>
        <v>2055607.3</v>
      </c>
      <c r="H2805" s="103">
        <f>IF(ISNUMBER('Форма 1'!Y2805),'Форма 1'!$H2805*VLOOKUP('Форма 1'!$F2805,'Придельники с 2022'!$B$4:$X$28,'Форма 1'!Y$8),"")</f>
        <v>5415649.5</v>
      </c>
      <c r="I2805" s="103" t="str">
        <f>IF(ISNUMBER('Форма 1'!Z2805),'Форма 1'!$H2805*VLOOKUP('Форма 1'!$F2805,'Придельники с 2022'!$B$4:$X$28,'Форма 1'!Z$8),"")</f>
        <v/>
      </c>
      <c r="J2805" s="103" t="str">
        <f>IF(ISNUMBER('Форма 1'!AA2805),'Форма 1'!$H2805*VLOOKUP('Форма 1'!$F2805,'Придельники с 2022'!$B$4:$X$28,'Форма 1'!AA$8),"")</f>
        <v/>
      </c>
      <c r="K2805" s="90"/>
      <c r="L2805" s="87"/>
      <c r="M2805" s="103" t="str">
        <f>IF(ISNUMBER('Форма 1'!AD2805),'Форма 1'!$H2805*VLOOKUP('Форма 1'!$F2805,'Придельники с 2022'!$B$4:$X$28,'Форма 1'!AD$8),"")</f>
        <v/>
      </c>
      <c r="N2805" s="103" t="str">
        <f>IF(ISBLANK('Форма 1'!$AE2805),"",IF('Форма 1'!$AE2805=1,'Форма 1'!$H2805*VLOOKUP('Форма 1'!$F2805,'Придельники с 2022'!$B$4:$X$28,'Форма 1'!$AE$8,0),IF('Форма 1'!$AE2805=2,'Форма 1'!$H2805*VLOOKUP('Форма 1'!$F2805,'Придельники с 2022'!$B$4:$X$28,13,0),IF('Форма 1'!$AE2805=3,'Форма 1'!$H2805*VLOOKUP('Форма 1'!$F2805,'Придельники с 2022'!$B$4:$X$28,12,0)))))</f>
        <v/>
      </c>
      <c r="O2805" s="103" t="str">
        <f>IF(ISNUMBER('Форма 1'!AF2805),'Форма 1'!$H2805*VLOOKUP('Форма 1'!$F2805,'Придельники с 2022'!$B$4:$X$28,'Форма 1'!AF$8),"")</f>
        <v/>
      </c>
      <c r="P2805" s="87"/>
      <c r="Q2805" s="103" t="str">
        <f>IF(ISNUMBER('Форма 1'!AH2805),'Форма 1'!$H2805*VLOOKUP('Форма 1'!$F2805,'Придельники с 2022'!$B$4:$X$28,'Форма 1'!AH$8),"")</f>
        <v/>
      </c>
      <c r="R2805" s="103" t="str">
        <f>IF(ISNUMBER('Форма 1'!AI2805),'Форма 1'!$H2805*VLOOKUP('Форма 1'!$F2805,'Придельники с 2022'!$B$4:$X$28,'Форма 1'!AI$8),"")</f>
        <v/>
      </c>
      <c r="S2805" s="103" t="str">
        <f>IF(ISNUMBER('Форма 1'!AJ2805),'Форма 1'!$H2805*VLOOKUP('Форма 1'!$F2805,'Придельники с 2022'!$B$4:$X$28,'Форма 1'!AJ$8),"")</f>
        <v/>
      </c>
      <c r="T2805" s="87"/>
    </row>
    <row r="2806" spans="1:20">
      <c r="A2806" s="188">
        <f t="shared" si="225"/>
        <v>31</v>
      </c>
      <c r="B2806" s="189" t="s">
        <v>2744</v>
      </c>
      <c r="C2806" s="99">
        <f t="shared" si="227"/>
        <v>22119637.228799999</v>
      </c>
      <c r="D2806" s="103">
        <f>IF(ISNUMBER('Форма 1'!U2806),'Форма 1'!$H2806*VLOOKUP('Форма 1'!$F2806,'Придельники с 2022'!$B$4:$X$28,'Форма 1'!U$8),"")</f>
        <v>2224180.2127999999</v>
      </c>
      <c r="E2806" s="103">
        <f>IF(ISNUMBER('Форма 1'!V2806),'Форма 1'!$H2806*VLOOKUP('Форма 1'!$F2806,'Придельники с 2022'!$B$4:$X$28,'Форма 1'!V$8),"")</f>
        <v>10648293.267199999</v>
      </c>
      <c r="F2806" s="103">
        <f>IF(ISNUMBER('Форма 1'!W2806),'Форма 1'!$H2806*VLOOKUP('Форма 1'!$F2806,'Придельники с 2022'!$B$4:$X$28,'Форма 1'!W$8),"")</f>
        <v>2240403.2319999998</v>
      </c>
      <c r="G2806" s="103">
        <f>IF(ISNUMBER('Форма 1'!X2806),'Форма 1'!$H2806*VLOOKUP('Форма 1'!$F2806,'Придельники с 2022'!$B$4:$X$28,'Форма 1'!X$8),"")</f>
        <v>1391584.048</v>
      </c>
      <c r="H2806" s="103">
        <f>IF(ISNUMBER('Форма 1'!Y2806),'Форма 1'!$H2806*VLOOKUP('Форма 1'!$F2806,'Придельники с 2022'!$B$4:$X$28,'Форма 1'!Y$8),"")</f>
        <v>3666231.1199999996</v>
      </c>
      <c r="I2806" s="103">
        <f>IF(ISNUMBER('Форма 1'!Z2806),'Форма 1'!$H2806*VLOOKUP('Форма 1'!$F2806,'Придельники с 2022'!$B$4:$X$28,'Форма 1'!Z$8),"")</f>
        <v>1948945.3487999998</v>
      </c>
      <c r="J2806" s="103" t="str">
        <f>IF(ISNUMBER('Форма 1'!AA2806),'Форма 1'!$H2806*VLOOKUP('Форма 1'!$F2806,'Придельники с 2022'!$B$4:$X$28,'Форма 1'!AA$8),"")</f>
        <v/>
      </c>
      <c r="K2806" s="90"/>
      <c r="L2806" s="87"/>
      <c r="M2806" s="103" t="str">
        <f>IF(ISNUMBER('Форма 1'!AD2806),'Форма 1'!$H2806*VLOOKUP('Форма 1'!$F2806,'Придельники с 2022'!$B$4:$X$28,'Форма 1'!AD$8),"")</f>
        <v/>
      </c>
      <c r="N2806" s="103" t="str">
        <f>IF(ISBLANK('Форма 1'!$AE2806),"",IF('Форма 1'!$AE2806=1,'Форма 1'!$H2806*VLOOKUP('Форма 1'!$F2806,'Придельники с 2022'!$B$4:$X$28,'Форма 1'!$AE$8,0),IF('Форма 1'!$AE2806=2,'Форма 1'!$H2806*VLOOKUP('Форма 1'!$F2806,'Придельники с 2022'!$B$4:$X$28,13,0),IF('Форма 1'!$AE2806=3,'Форма 1'!$H2806*VLOOKUP('Форма 1'!$F2806,'Придельники с 2022'!$B$4:$X$28,12,0)))))</f>
        <v/>
      </c>
      <c r="O2806" s="103" t="str">
        <f>IF(ISNUMBER('Форма 1'!AF2806),'Форма 1'!$H2806*VLOOKUP('Форма 1'!$F2806,'Придельники с 2022'!$B$4:$X$28,'Форма 1'!AF$8),"")</f>
        <v/>
      </c>
      <c r="P2806" s="87"/>
      <c r="Q2806" s="103" t="str">
        <f>IF(ISNUMBER('Форма 1'!AH2806),'Форма 1'!$H2806*VLOOKUP('Форма 1'!$F2806,'Придельники с 2022'!$B$4:$X$28,'Форма 1'!AH$8),"")</f>
        <v/>
      </c>
      <c r="R2806" s="103" t="str">
        <f>IF(ISNUMBER('Форма 1'!AI2806),'Форма 1'!$H2806*VLOOKUP('Форма 1'!$F2806,'Придельники с 2022'!$B$4:$X$28,'Форма 1'!AI$8),"")</f>
        <v/>
      </c>
      <c r="S2806" s="103" t="str">
        <f>IF(ISNUMBER('Форма 1'!AJ2806),'Форма 1'!$H2806*VLOOKUP('Форма 1'!$F2806,'Придельники с 2022'!$B$4:$X$28,'Форма 1'!AJ$8),"")</f>
        <v/>
      </c>
      <c r="T2806" s="87"/>
    </row>
    <row r="2807" spans="1:20">
      <c r="A2807" s="188">
        <f t="shared" si="225"/>
        <v>32</v>
      </c>
      <c r="B2807" s="189" t="s">
        <v>222</v>
      </c>
      <c r="C2807" s="99">
        <f t="shared" si="227"/>
        <v>25544019.283999998</v>
      </c>
      <c r="D2807" s="103" t="str">
        <f>IF(ISNUMBER('Форма 1'!U2807),'Форма 1'!$H2807*VLOOKUP('Форма 1'!$F2807,'Придельники с 2022'!$B$4:$X$28,'Форма 1'!U$8),"")</f>
        <v/>
      </c>
      <c r="E2807" s="103" t="str">
        <f>IF(ISNUMBER('Форма 1'!V2807),'Форма 1'!$H2807*VLOOKUP('Форма 1'!$F2807,'Придельники с 2022'!$B$4:$X$28,'Форма 1'!V$8),"")</f>
        <v/>
      </c>
      <c r="F2807" s="103" t="str">
        <f>IF(ISNUMBER('Форма 1'!W2807),'Форма 1'!$H2807*VLOOKUP('Форма 1'!$F2807,'Придельники с 2022'!$B$4:$X$28,'Форма 1'!W$8),"")</f>
        <v/>
      </c>
      <c r="G2807" s="103" t="str">
        <f>IF(ISNUMBER('Форма 1'!X2807),'Форма 1'!$H2807*VLOOKUP('Форма 1'!$F2807,'Придельники с 2022'!$B$4:$X$28,'Форма 1'!X$8),"")</f>
        <v/>
      </c>
      <c r="H2807" s="103" t="str">
        <f>IF(ISNUMBER('Форма 1'!Y2807),'Форма 1'!$H2807*VLOOKUP('Форма 1'!$F2807,'Придельники с 2022'!$B$4:$X$28,'Форма 1'!Y$8),"")</f>
        <v/>
      </c>
      <c r="I2807" s="103" t="str">
        <f>IF(ISNUMBER('Форма 1'!Z2807),'Форма 1'!$H2807*VLOOKUP('Форма 1'!$F2807,'Придельники с 2022'!$B$4:$X$28,'Форма 1'!Z$8),"")</f>
        <v/>
      </c>
      <c r="J2807" s="103" t="str">
        <f>IF(ISNUMBER('Форма 1'!AA2807),'Форма 1'!$H2807*VLOOKUP('Форма 1'!$F2807,'Придельники с 2022'!$B$4:$X$28,'Форма 1'!AA$8),"")</f>
        <v/>
      </c>
      <c r="K2807" s="90"/>
      <c r="L2807" s="87"/>
      <c r="M2807" s="103" t="str">
        <f>IF(ISNUMBER('Форма 1'!AD2807),'Форма 1'!$H2807*VLOOKUP('Форма 1'!$F2807,'Придельники с 2022'!$B$4:$X$28,'Форма 1'!AD$8),"")</f>
        <v/>
      </c>
      <c r="N2807" s="103">
        <f>IF(ISBLANK('Форма 1'!$AE2807),"",IF('Форма 1'!$AE2807=1,'Форма 1'!$H2807*VLOOKUP('Форма 1'!$F2807,'Придельники с 2022'!$B$4:$X$28,'Форма 1'!$AE$8,0),IF('Форма 1'!$AE2807=2,'Форма 1'!$H2807*VLOOKUP('Форма 1'!$F2807,'Придельники с 2022'!$B$4:$X$28,13,0),IF('Форма 1'!$AE2807=3,'Форма 1'!$H2807*VLOOKUP('Форма 1'!$F2807,'Придельники с 2022'!$B$4:$X$28,12,0)))))</f>
        <v>25544019.283999998</v>
      </c>
      <c r="O2807" s="103" t="str">
        <f>IF(ISNUMBER('Форма 1'!AF2807),'Форма 1'!$H2807*VLOOKUP('Форма 1'!$F2807,'Придельники с 2022'!$B$4:$X$28,'Форма 1'!AF$8),"")</f>
        <v/>
      </c>
      <c r="P2807" s="87"/>
      <c r="Q2807" s="103" t="str">
        <f>IF(ISNUMBER('Форма 1'!AH2807),'Форма 1'!$H2807*VLOOKUP('Форма 1'!$F2807,'Придельники с 2022'!$B$4:$X$28,'Форма 1'!AH$8),"")</f>
        <v/>
      </c>
      <c r="R2807" s="103" t="str">
        <f>IF(ISNUMBER('Форма 1'!AI2807),'Форма 1'!$H2807*VLOOKUP('Форма 1'!$F2807,'Придельники с 2022'!$B$4:$X$28,'Форма 1'!AI$8),"")</f>
        <v/>
      </c>
      <c r="S2807" s="103" t="str">
        <f>IF(ISNUMBER('Форма 1'!AJ2807),'Форма 1'!$H2807*VLOOKUP('Форма 1'!$F2807,'Придельники с 2022'!$B$4:$X$28,'Форма 1'!AJ$8),"")</f>
        <v/>
      </c>
      <c r="T2807" s="88"/>
    </row>
    <row r="2808" spans="1:20">
      <c r="A2808" s="188">
        <f t="shared" si="225"/>
        <v>33</v>
      </c>
      <c r="B2808" s="189" t="s">
        <v>2745</v>
      </c>
      <c r="C2808" s="99">
        <f t="shared" si="227"/>
        <v>14357433.809999999</v>
      </c>
      <c r="D2808" s="103">
        <f>IF(ISNUMBER('Форма 1'!U2808),'Форма 1'!$H2808*VLOOKUP('Форма 1'!$F2808,'Придельники с 2022'!$B$4:$X$28,'Форма 1'!U$8),"")</f>
        <v>762574.64400000009</v>
      </c>
      <c r="E2808" s="103">
        <f>IF(ISNUMBER('Форма 1'!V2808),'Форма 1'!$H2808*VLOOKUP('Форма 1'!$F2808,'Придельники с 2022'!$B$4:$X$28,'Форма 1'!V$8),"")</f>
        <v>8653803.6240000017</v>
      </c>
      <c r="F2808" s="103">
        <f>IF(ISNUMBER('Форма 1'!W2808),'Форма 1'!$H2808*VLOOKUP('Форма 1'!$F2808,'Придельники с 2022'!$B$4:$X$28,'Форма 1'!W$8),"")</f>
        <v>1377161.058</v>
      </c>
      <c r="G2808" s="103">
        <f>IF(ISNUMBER('Форма 1'!X2808),'Форма 1'!$H2808*VLOOKUP('Форма 1'!$F2808,'Придельники с 2022'!$B$4:$X$28,'Форма 1'!X$8),"")</f>
        <v>389219.86200000002</v>
      </c>
      <c r="H2808" s="103">
        <f>IF(ISNUMBER('Форма 1'!Y2808),'Форма 1'!$H2808*VLOOKUP('Форма 1'!$F2808,'Придельники с 2022'!$B$4:$X$28,'Форма 1'!Y$8),"")</f>
        <v>1200409.6440000001</v>
      </c>
      <c r="I2808" s="103">
        <f>IF(ISNUMBER('Форма 1'!Z2808),'Форма 1'!$H2808*VLOOKUP('Форма 1'!$F2808,'Придельники с 2022'!$B$4:$X$28,'Форма 1'!Z$8),"")</f>
        <v>664149.33600000001</v>
      </c>
      <c r="J2808" s="103">
        <f>IF(ISNUMBER('Форма 1'!AA2808),'Форма 1'!$H2808*VLOOKUP('Форма 1'!$F2808,'Придельники с 2022'!$B$4:$X$28,'Форма 1'!AA$8),"")</f>
        <v>1310115.642</v>
      </c>
      <c r="K2808" s="90"/>
      <c r="L2808" s="87"/>
      <c r="M2808" s="103" t="str">
        <f>IF(ISNUMBER('Форма 1'!AD2808),'Форма 1'!$H2808*VLOOKUP('Форма 1'!$F2808,'Придельники с 2022'!$B$4:$X$28,'Форма 1'!AD$8),"")</f>
        <v/>
      </c>
      <c r="N2808" s="103" t="str">
        <f>IF(ISBLANK('Форма 1'!$AE2808),"",IF('Форма 1'!$AE2808=1,'Форма 1'!$H2808*VLOOKUP('Форма 1'!$F2808,'Придельники с 2022'!$B$4:$X$28,'Форма 1'!$AE$8,0),IF('Форма 1'!$AE2808=2,'Форма 1'!$H2808*VLOOKUP('Форма 1'!$F2808,'Придельники с 2022'!$B$4:$X$28,13,0),IF('Форма 1'!$AE2808=3,'Форма 1'!$H2808*VLOOKUP('Форма 1'!$F2808,'Придельники с 2022'!$B$4:$X$28,12,0)))))</f>
        <v/>
      </c>
      <c r="O2808" s="103" t="str">
        <f>IF(ISNUMBER('Форма 1'!AF2808),'Форма 1'!$H2808*VLOOKUP('Форма 1'!$F2808,'Придельники с 2022'!$B$4:$X$28,'Форма 1'!AF$8),"")</f>
        <v/>
      </c>
      <c r="P2808" s="87"/>
      <c r="Q2808" s="103" t="str">
        <f>IF(ISNUMBER('Форма 1'!AH2808),'Форма 1'!$H2808*VLOOKUP('Форма 1'!$F2808,'Придельники с 2022'!$B$4:$X$28,'Форма 1'!AH$8),"")</f>
        <v/>
      </c>
      <c r="R2808" s="103" t="str">
        <f>IF(ISNUMBER('Форма 1'!AI2808),'Форма 1'!$H2808*VLOOKUP('Форма 1'!$F2808,'Придельники с 2022'!$B$4:$X$28,'Форма 1'!AI$8),"")</f>
        <v/>
      </c>
      <c r="S2808" s="103" t="str">
        <f>IF(ISNUMBER('Форма 1'!AJ2808),'Форма 1'!$H2808*VLOOKUP('Форма 1'!$F2808,'Придельники с 2022'!$B$4:$X$28,'Форма 1'!AJ$8),"")</f>
        <v/>
      </c>
      <c r="T2808" s="87"/>
    </row>
    <row r="2809" spans="1:20">
      <c r="A2809" s="188">
        <f t="shared" si="225"/>
        <v>34</v>
      </c>
      <c r="B2809" s="189" t="s">
        <v>2746</v>
      </c>
      <c r="C2809" s="99">
        <f t="shared" si="227"/>
        <v>12344687.579400001</v>
      </c>
      <c r="D2809" s="103" t="str">
        <f>IF(ISNUMBER('Форма 1'!U2809),'Форма 1'!$H2809*VLOOKUP('Форма 1'!$F2809,'Придельники с 2022'!$B$4:$X$28,'Форма 1'!U$8),"")</f>
        <v/>
      </c>
      <c r="E2809" s="103">
        <f>IF(ISNUMBER('Форма 1'!V2809),'Форма 1'!$H2809*VLOOKUP('Форма 1'!$F2809,'Придельники с 2022'!$B$4:$X$28,'Форма 1'!V$8),"")</f>
        <v>8426076.3708000015</v>
      </c>
      <c r="F2809" s="103">
        <f>IF(ISNUMBER('Форма 1'!W2809),'Форма 1'!$H2809*VLOOKUP('Форма 1'!$F2809,'Придельники с 2022'!$B$4:$X$28,'Форма 1'!W$8),"")</f>
        <v>1340920.6810999999</v>
      </c>
      <c r="G2809" s="103" t="str">
        <f>IF(ISNUMBER('Форма 1'!X2809),'Форма 1'!$H2809*VLOOKUP('Форма 1'!$F2809,'Придельники с 2022'!$B$4:$X$28,'Форма 1'!X$8),"")</f>
        <v/>
      </c>
      <c r="H2809" s="103" t="str">
        <f>IF(ISNUMBER('Форма 1'!Y2809),'Форма 1'!$H2809*VLOOKUP('Форма 1'!$F2809,'Придельники с 2022'!$B$4:$X$28,'Форма 1'!Y$8),"")</f>
        <v/>
      </c>
      <c r="I2809" s="103" t="str">
        <f>IF(ISNUMBER('Форма 1'!Z2809),'Форма 1'!$H2809*VLOOKUP('Форма 1'!$F2809,'Придельники с 2022'!$B$4:$X$28,'Форма 1'!Z$8),"")</f>
        <v/>
      </c>
      <c r="J2809" s="103">
        <f>IF(ISNUMBER('Форма 1'!AA2809),'Форма 1'!$H2809*VLOOKUP('Форма 1'!$F2809,'Придельники с 2022'!$B$4:$X$28,'Форма 1'!AA$8),"")</f>
        <v>1275639.5839</v>
      </c>
      <c r="K2809" s="90"/>
      <c r="L2809" s="87"/>
      <c r="M2809" s="103" t="str">
        <f>IF(ISNUMBER('Форма 1'!AD2809),'Форма 1'!$H2809*VLOOKUP('Форма 1'!$F2809,'Придельники с 2022'!$B$4:$X$28,'Форма 1'!AD$8),"")</f>
        <v/>
      </c>
      <c r="N2809" s="103" t="str">
        <f>IF(ISBLANK('Форма 1'!$AE2809),"",IF('Форма 1'!$AE2809=1,'Форма 1'!$H2809*VLOOKUP('Форма 1'!$F2809,'Придельники с 2022'!$B$4:$X$28,'Форма 1'!$AE$8,0),IF('Форма 1'!$AE2809=2,'Форма 1'!$H2809*VLOOKUP('Форма 1'!$F2809,'Придельники с 2022'!$B$4:$X$28,13,0),IF('Форма 1'!$AE2809=3,'Форма 1'!$H2809*VLOOKUP('Форма 1'!$F2809,'Придельники с 2022'!$B$4:$X$28,12,0)))))</f>
        <v/>
      </c>
      <c r="O2809" s="103">
        <f>IF(ISNUMBER('Форма 1'!AF2809),'Форма 1'!$H2809*VLOOKUP('Форма 1'!$F2809,'Придельники с 2022'!$B$4:$X$28,'Форма 1'!AF$8),"")</f>
        <v>1302050.9436000001</v>
      </c>
      <c r="P2809" s="87"/>
      <c r="Q2809" s="103" t="str">
        <f>IF(ISNUMBER('Форма 1'!AH2809),'Форма 1'!$H2809*VLOOKUP('Форма 1'!$F2809,'Придельники с 2022'!$B$4:$X$28,'Форма 1'!AH$8),"")</f>
        <v/>
      </c>
      <c r="R2809" s="103" t="str">
        <f>IF(ISNUMBER('Форма 1'!AI2809),'Форма 1'!$H2809*VLOOKUP('Форма 1'!$F2809,'Придельники с 2022'!$B$4:$X$28,'Форма 1'!AI$8),"")</f>
        <v/>
      </c>
      <c r="S2809" s="103" t="str">
        <f>IF(ISNUMBER('Форма 1'!AJ2809),'Форма 1'!$H2809*VLOOKUP('Форма 1'!$F2809,'Придельники с 2022'!$B$4:$X$28,'Форма 1'!AJ$8),"")</f>
        <v/>
      </c>
      <c r="T2809" s="87"/>
    </row>
    <row r="2810" spans="1:20">
      <c r="A2810" s="188">
        <f t="shared" si="225"/>
        <v>35</v>
      </c>
      <c r="B2810" s="189" t="s">
        <v>2747</v>
      </c>
      <c r="C2810" s="99">
        <f t="shared" si="227"/>
        <v>9076644.7992000002</v>
      </c>
      <c r="D2810" s="103">
        <f>IF(ISNUMBER('Форма 1'!U2810),'Форма 1'!$H2810*VLOOKUP('Форма 1'!$F2810,'Придельники с 2022'!$B$4:$X$28,'Форма 1'!U$8),"")</f>
        <v>1213546.2768000001</v>
      </c>
      <c r="E2810" s="103" t="str">
        <f>IF(ISNUMBER('Форма 1'!V2810),'Форма 1'!$H2810*VLOOKUP('Форма 1'!$F2810,'Придельники с 2022'!$B$4:$X$28,'Форма 1'!V$8),"")</f>
        <v/>
      </c>
      <c r="F2810" s="103">
        <f>IF(ISNUMBER('Форма 1'!W2810),'Форма 1'!$H2810*VLOOKUP('Форма 1'!$F2810,'Придельники с 2022'!$B$4:$X$28,'Форма 1'!W$8),"")</f>
        <v>2191586.9975999999</v>
      </c>
      <c r="G2810" s="103">
        <f>IF(ISNUMBER('Форма 1'!X2810),'Форма 1'!$H2810*VLOOKUP('Форма 1'!$F2810,'Придельники с 2022'!$B$4:$X$28,'Форма 1'!X$8),"")</f>
        <v>619396.82640000002</v>
      </c>
      <c r="H2810" s="103">
        <f>IF(ISNUMBER('Форма 1'!Y2810),'Форма 1'!$H2810*VLOOKUP('Форма 1'!$F2810,'Придельники с 2022'!$B$4:$X$28,'Форма 1'!Y$8),"")</f>
        <v>1910308.2768000001</v>
      </c>
      <c r="I2810" s="103">
        <f>IF(ISNUMBER('Форма 1'!Z2810),'Форма 1'!$H2810*VLOOKUP('Форма 1'!$F2810,'Придельники с 2022'!$B$4:$X$28,'Форма 1'!Z$8),"")</f>
        <v>1056914.1791999999</v>
      </c>
      <c r="J2810" s="103">
        <f>IF(ISNUMBER('Форма 1'!AA2810),'Форма 1'!$H2810*VLOOKUP('Форма 1'!$F2810,'Придельники с 2022'!$B$4:$X$28,'Форма 1'!AA$8),"")</f>
        <v>2084892.2424000001</v>
      </c>
      <c r="K2810" s="90"/>
      <c r="L2810" s="87"/>
      <c r="M2810" s="103" t="str">
        <f>IF(ISNUMBER('Форма 1'!AD2810),'Форма 1'!$H2810*VLOOKUP('Форма 1'!$F2810,'Придельники с 2022'!$B$4:$X$28,'Форма 1'!AD$8),"")</f>
        <v/>
      </c>
      <c r="N2810" s="103" t="str">
        <f>IF(ISBLANK('Форма 1'!$AE2810),"",IF('Форма 1'!$AE2810=1,'Форма 1'!$H2810*VLOOKUP('Форма 1'!$F2810,'Придельники с 2022'!$B$4:$X$28,'Форма 1'!$AE$8,0),IF('Форма 1'!$AE2810=2,'Форма 1'!$H2810*VLOOKUP('Форма 1'!$F2810,'Придельники с 2022'!$B$4:$X$28,13,0),IF('Форма 1'!$AE2810=3,'Форма 1'!$H2810*VLOOKUP('Форма 1'!$F2810,'Придельники с 2022'!$B$4:$X$28,12,0)))))</f>
        <v/>
      </c>
      <c r="O2810" s="103" t="str">
        <f>IF(ISNUMBER('Форма 1'!AF2810),'Форма 1'!$H2810*VLOOKUP('Форма 1'!$F2810,'Придельники с 2022'!$B$4:$X$28,'Форма 1'!AF$8),"")</f>
        <v/>
      </c>
      <c r="P2810" s="87"/>
      <c r="Q2810" s="103" t="str">
        <f>IF(ISNUMBER('Форма 1'!AH2810),'Форма 1'!$H2810*VLOOKUP('Форма 1'!$F2810,'Придельники с 2022'!$B$4:$X$28,'Форма 1'!AH$8),"")</f>
        <v/>
      </c>
      <c r="R2810" s="103" t="str">
        <f>IF(ISNUMBER('Форма 1'!AI2810),'Форма 1'!$H2810*VLOOKUP('Форма 1'!$F2810,'Придельники с 2022'!$B$4:$X$28,'Форма 1'!AI$8),"")</f>
        <v/>
      </c>
      <c r="S2810" s="103" t="str">
        <f>IF(ISNUMBER('Форма 1'!AJ2810),'Форма 1'!$H2810*VLOOKUP('Форма 1'!$F2810,'Придельники с 2022'!$B$4:$X$28,'Форма 1'!AJ$8),"")</f>
        <v/>
      </c>
      <c r="T2810" s="87"/>
    </row>
    <row r="2811" spans="1:20">
      <c r="A2811" s="188">
        <f t="shared" si="225"/>
        <v>36</v>
      </c>
      <c r="B2811" s="189" t="s">
        <v>2748</v>
      </c>
      <c r="C2811" s="99">
        <f t="shared" si="227"/>
        <v>12353906.32</v>
      </c>
      <c r="D2811" s="103" t="str">
        <f>IF(ISNUMBER('Форма 1'!U2811),'Форма 1'!$H2811*VLOOKUP('Форма 1'!$F2811,'Придельники с 2022'!$B$4:$X$28,'Форма 1'!U$8),"")</f>
        <v/>
      </c>
      <c r="E2811" s="103">
        <f>IF(ISNUMBER('Форма 1'!V2811),'Форма 1'!$H2811*VLOOKUP('Форма 1'!$F2811,'Придельники с 2022'!$B$4:$X$28,'Форма 1'!V$8),"")</f>
        <v>8702524.3200000003</v>
      </c>
      <c r="F2811" s="103">
        <f>IF(ISNUMBER('Форма 1'!W2811),'Форма 1'!$H2811*VLOOKUP('Форма 1'!$F2811,'Придельники с 2022'!$B$4:$X$28,'Форма 1'!W$8),"")</f>
        <v>1384914.44</v>
      </c>
      <c r="G2811" s="103">
        <f>IF(ISNUMBER('Форма 1'!X2811),'Форма 1'!$H2811*VLOOKUP('Форма 1'!$F2811,'Придельники с 2022'!$B$4:$X$28,'Форма 1'!X$8),"")</f>
        <v>391411.16</v>
      </c>
      <c r="H2811" s="103">
        <f>IF(ISNUMBER('Форма 1'!Y2811),'Форма 1'!$H2811*VLOOKUP('Форма 1'!$F2811,'Придельники с 2022'!$B$4:$X$28,'Форма 1'!Y$8),"")</f>
        <v>1207167.92</v>
      </c>
      <c r="I2811" s="103">
        <f>IF(ISNUMBER('Форма 1'!Z2811),'Форма 1'!$H2811*VLOOKUP('Форма 1'!$F2811,'Придельники с 2022'!$B$4:$X$28,'Форма 1'!Z$8),"")</f>
        <v>667888.48</v>
      </c>
      <c r="J2811" s="103" t="str">
        <f>IF(ISNUMBER('Форма 1'!AA2811),'Форма 1'!$H2811*VLOOKUP('Форма 1'!$F2811,'Придельники с 2022'!$B$4:$X$28,'Форма 1'!AA$8),"")</f>
        <v/>
      </c>
      <c r="K2811" s="90"/>
      <c r="L2811" s="87"/>
      <c r="M2811" s="103" t="str">
        <f>IF(ISNUMBER('Форма 1'!AD2811),'Форма 1'!$H2811*VLOOKUP('Форма 1'!$F2811,'Придельники с 2022'!$B$4:$X$28,'Форма 1'!AD$8),"")</f>
        <v/>
      </c>
      <c r="N2811" s="103" t="str">
        <f>IF(ISBLANK('Форма 1'!$AE2811),"",IF('Форма 1'!$AE2811=1,'Форма 1'!$H2811*VLOOKUP('Форма 1'!$F2811,'Придельники с 2022'!$B$4:$X$28,'Форма 1'!$AE$8,0),IF('Форма 1'!$AE2811=2,'Форма 1'!$H2811*VLOOKUP('Форма 1'!$F2811,'Придельники с 2022'!$B$4:$X$28,13,0),IF('Форма 1'!$AE2811=3,'Форма 1'!$H2811*VLOOKUP('Форма 1'!$F2811,'Придельники с 2022'!$B$4:$X$28,12,0)))))</f>
        <v/>
      </c>
      <c r="O2811" s="103" t="str">
        <f>IF(ISNUMBER('Форма 1'!AF2811),'Форма 1'!$H2811*VLOOKUP('Форма 1'!$F2811,'Придельники с 2022'!$B$4:$X$28,'Форма 1'!AF$8),"")</f>
        <v/>
      </c>
      <c r="P2811" s="87"/>
      <c r="Q2811" s="103" t="str">
        <f>IF(ISNUMBER('Форма 1'!AH2811),'Форма 1'!$H2811*VLOOKUP('Форма 1'!$F2811,'Придельники с 2022'!$B$4:$X$28,'Форма 1'!AH$8),"")</f>
        <v/>
      </c>
      <c r="R2811" s="103" t="str">
        <f>IF(ISNUMBER('Форма 1'!AI2811),'Форма 1'!$H2811*VLOOKUP('Форма 1'!$F2811,'Придельники с 2022'!$B$4:$X$28,'Форма 1'!AI$8),"")</f>
        <v/>
      </c>
      <c r="S2811" s="103" t="str">
        <f>IF(ISNUMBER('Форма 1'!AJ2811),'Форма 1'!$H2811*VLOOKUP('Форма 1'!$F2811,'Придельники с 2022'!$B$4:$X$28,'Форма 1'!AJ$8),"")</f>
        <v/>
      </c>
      <c r="T2811" s="87"/>
    </row>
    <row r="2812" spans="1:20">
      <c r="A2812" s="188">
        <f t="shared" si="225"/>
        <v>37</v>
      </c>
      <c r="B2812" s="189" t="s">
        <v>2749</v>
      </c>
      <c r="C2812" s="99">
        <f t="shared" si="227"/>
        <v>9191098.1899999995</v>
      </c>
      <c r="D2812" s="103" t="str">
        <f>IF(ISNUMBER('Форма 1'!U2812),'Форма 1'!$H2812*VLOOKUP('Форма 1'!$F2812,'Придельники с 2022'!$B$4:$X$28,'Форма 1'!U$8),"")</f>
        <v/>
      </c>
      <c r="E2812" s="103" t="str">
        <f>IF(ISNUMBER('Форма 1'!V2812),'Форма 1'!$H2812*VLOOKUP('Форма 1'!$F2812,'Придельники с 2022'!$B$4:$X$28,'Форма 1'!V$8),"")</f>
        <v/>
      </c>
      <c r="F2812" s="103">
        <f>IF(ISNUMBER('Форма 1'!W2812),'Форма 1'!$H2812*VLOOKUP('Форма 1'!$F2812,'Придельники с 2022'!$B$4:$X$28,'Форма 1'!W$8),"")</f>
        <v>987887.80999999994</v>
      </c>
      <c r="G2812" s="103">
        <f>IF(ISNUMBER('Форма 1'!X2812),'Форма 1'!$H2812*VLOOKUP('Форма 1'!$F2812,'Придельники с 2022'!$B$4:$X$28,'Форма 1'!X$8),"")</f>
        <v>279201.59000000003</v>
      </c>
      <c r="H2812" s="103">
        <f>IF(ISNUMBER('Форма 1'!Y2812),'Форма 1'!$H2812*VLOOKUP('Форма 1'!$F2812,'Придельники с 2022'!$B$4:$X$28,'Форма 1'!Y$8),"")</f>
        <v>861097.58000000007</v>
      </c>
      <c r="I2812" s="103" t="str">
        <f>IF(ISNUMBER('Форма 1'!Z2812),'Форма 1'!$H2812*VLOOKUP('Форма 1'!$F2812,'Придельники с 2022'!$B$4:$X$28,'Форма 1'!Z$8),"")</f>
        <v/>
      </c>
      <c r="J2812" s="103" t="str">
        <f>IF(ISNUMBER('Форма 1'!AA2812),'Форма 1'!$H2812*VLOOKUP('Форма 1'!$F2812,'Придельники с 2022'!$B$4:$X$28,'Форма 1'!AA$8),"")</f>
        <v/>
      </c>
      <c r="K2812" s="90"/>
      <c r="L2812" s="87"/>
      <c r="M2812" s="103">
        <f>IF(ISNUMBER('Форма 1'!AD2812),'Форма 1'!$H2812*VLOOKUP('Форма 1'!$F2812,'Придельники с 2022'!$B$4:$X$28,'Форма 1'!AD$8),"")</f>
        <v>7062911.21</v>
      </c>
      <c r="N2812" s="103" t="str">
        <f>IF(ISBLANK('Форма 1'!$AE2812),"",IF('Форма 1'!$AE2812=1,'Форма 1'!$H2812*VLOOKUP('Форма 1'!$F2812,'Придельники с 2022'!$B$4:$X$28,'Форма 1'!$AE$8,0),IF('Форма 1'!$AE2812=2,'Форма 1'!$H2812*VLOOKUP('Форма 1'!$F2812,'Придельники с 2022'!$B$4:$X$28,13,0),IF('Форма 1'!$AE2812=3,'Форма 1'!$H2812*VLOOKUP('Форма 1'!$F2812,'Придельники с 2022'!$B$4:$X$28,12,0)))))</f>
        <v/>
      </c>
      <c r="O2812" s="103" t="str">
        <f>IF(ISNUMBER('Форма 1'!AF2812),'Форма 1'!$H2812*VLOOKUP('Форма 1'!$F2812,'Придельники с 2022'!$B$4:$X$28,'Форма 1'!AF$8),"")</f>
        <v/>
      </c>
      <c r="P2812" s="87"/>
      <c r="Q2812" s="103" t="str">
        <f>IF(ISNUMBER('Форма 1'!AH2812),'Форма 1'!$H2812*VLOOKUP('Форма 1'!$F2812,'Придельники с 2022'!$B$4:$X$28,'Форма 1'!AH$8),"")</f>
        <v/>
      </c>
      <c r="R2812" s="103" t="str">
        <f>IF(ISNUMBER('Форма 1'!AI2812),'Форма 1'!$H2812*VLOOKUP('Форма 1'!$F2812,'Придельники с 2022'!$B$4:$X$28,'Форма 1'!AI$8),"")</f>
        <v/>
      </c>
      <c r="S2812" s="103" t="str">
        <f>IF(ISNUMBER('Форма 1'!AJ2812),'Форма 1'!$H2812*VLOOKUP('Форма 1'!$F2812,'Придельники с 2022'!$B$4:$X$28,'Форма 1'!AJ$8),"")</f>
        <v/>
      </c>
      <c r="T2812" s="87"/>
    </row>
    <row r="2813" spans="1:20">
      <c r="A2813" s="188">
        <f t="shared" si="225"/>
        <v>38</v>
      </c>
      <c r="B2813" s="189" t="s">
        <v>2750</v>
      </c>
      <c r="C2813" s="99">
        <f t="shared" si="227"/>
        <v>3017532.9923999999</v>
      </c>
      <c r="D2813" s="103" t="str">
        <f>IF(ISNUMBER('Форма 1'!U2813),'Форма 1'!$H2813*VLOOKUP('Форма 1'!$F2813,'Придельники с 2022'!$B$4:$X$28,'Форма 1'!U$8),"")</f>
        <v/>
      </c>
      <c r="E2813" s="103" t="str">
        <f>IF(ISNUMBER('Форма 1'!V2813),'Форма 1'!$H2813*VLOOKUP('Форма 1'!$F2813,'Придельники с 2022'!$B$4:$X$28,'Форма 1'!V$8),"")</f>
        <v/>
      </c>
      <c r="F2813" s="103">
        <f>IF(ISNUMBER('Форма 1'!W2813),'Форма 1'!$H2813*VLOOKUP('Форма 1'!$F2813,'Придельники с 2022'!$B$4:$X$28,'Форма 1'!W$8),"")</f>
        <v>1400715.2977999998</v>
      </c>
      <c r="G2813" s="103">
        <f>IF(ISNUMBER('Форма 1'!X2813),'Форма 1'!$H2813*VLOOKUP('Форма 1'!$F2813,'Придельники с 2022'!$B$4:$X$28,'Форма 1'!X$8),"")</f>
        <v>395876.87419999996</v>
      </c>
      <c r="H2813" s="103">
        <f>IF(ISNUMBER('Форма 1'!Y2813),'Форма 1'!$H2813*VLOOKUP('Форма 1'!$F2813,'Придельники с 2022'!$B$4:$X$28,'Форма 1'!Y$8),"")</f>
        <v>1220940.8203999999</v>
      </c>
      <c r="I2813" s="103" t="str">
        <f>IF(ISNUMBER('Форма 1'!Z2813),'Форма 1'!$H2813*VLOOKUP('Форма 1'!$F2813,'Придельники с 2022'!$B$4:$X$28,'Форма 1'!Z$8),"")</f>
        <v/>
      </c>
      <c r="J2813" s="103" t="str">
        <f>IF(ISNUMBER('Форма 1'!AA2813),'Форма 1'!$H2813*VLOOKUP('Форма 1'!$F2813,'Придельники с 2022'!$B$4:$X$28,'Форма 1'!AA$8),"")</f>
        <v/>
      </c>
      <c r="K2813" s="90"/>
      <c r="L2813" s="87"/>
      <c r="M2813" s="103" t="str">
        <f>IF(ISNUMBER('Форма 1'!AD2813),'Форма 1'!$H2813*VLOOKUP('Форма 1'!$F2813,'Придельники с 2022'!$B$4:$X$28,'Форма 1'!AD$8),"")</f>
        <v/>
      </c>
      <c r="N2813" s="103" t="str">
        <f>IF(ISBLANK('Форма 1'!$AE2813),"",IF('Форма 1'!$AE2813=1,'Форма 1'!$H2813*VLOOKUP('Форма 1'!$F2813,'Придельники с 2022'!$B$4:$X$28,'Форма 1'!$AE$8,0),IF('Форма 1'!$AE2813=2,'Форма 1'!$H2813*VLOOKUP('Форма 1'!$F2813,'Придельники с 2022'!$B$4:$X$28,13,0),IF('Форма 1'!$AE2813=3,'Форма 1'!$H2813*VLOOKUP('Форма 1'!$F2813,'Придельники с 2022'!$B$4:$X$28,12,0)))))</f>
        <v/>
      </c>
      <c r="O2813" s="103" t="str">
        <f>IF(ISNUMBER('Форма 1'!AF2813),'Форма 1'!$H2813*VLOOKUP('Форма 1'!$F2813,'Придельники с 2022'!$B$4:$X$28,'Форма 1'!AF$8),"")</f>
        <v/>
      </c>
      <c r="P2813" s="87"/>
      <c r="Q2813" s="103" t="str">
        <f>IF(ISNUMBER('Форма 1'!AH2813),'Форма 1'!$H2813*VLOOKUP('Форма 1'!$F2813,'Придельники с 2022'!$B$4:$X$28,'Форма 1'!AH$8),"")</f>
        <v/>
      </c>
      <c r="R2813" s="103" t="str">
        <f>IF(ISNUMBER('Форма 1'!AI2813),'Форма 1'!$H2813*VLOOKUP('Форма 1'!$F2813,'Придельники с 2022'!$B$4:$X$28,'Форма 1'!AI$8),"")</f>
        <v/>
      </c>
      <c r="S2813" s="103" t="str">
        <f>IF(ISNUMBER('Форма 1'!AJ2813),'Форма 1'!$H2813*VLOOKUP('Форма 1'!$F2813,'Придельники с 2022'!$B$4:$X$28,'Форма 1'!AJ$8),"")</f>
        <v/>
      </c>
      <c r="T2813" s="87"/>
    </row>
    <row r="2814" spans="1:20">
      <c r="A2814" s="188">
        <f t="shared" si="225"/>
        <v>39</v>
      </c>
      <c r="B2814" s="189" t="s">
        <v>1344</v>
      </c>
      <c r="C2814" s="99">
        <f t="shared" si="227"/>
        <v>13770377.32</v>
      </c>
      <c r="D2814" s="103">
        <f>IF(ISNUMBER('Форма 1'!U2814),'Форма 1'!$H2814*VLOOKUP('Форма 1'!$F2814,'Придельники с 2022'!$B$4:$X$28,'Форма 1'!U$8),"")</f>
        <v>766867.92</v>
      </c>
      <c r="E2814" s="103">
        <f>IF(ISNUMBER('Форма 1'!V2814),'Форма 1'!$H2814*VLOOKUP('Форма 1'!$F2814,'Придельники с 2022'!$B$4:$X$28,'Форма 1'!V$8),"")</f>
        <v>8702524.3200000003</v>
      </c>
      <c r="F2814" s="103">
        <f>IF(ISNUMBER('Форма 1'!W2814),'Форма 1'!$H2814*VLOOKUP('Форма 1'!$F2814,'Придельники с 2022'!$B$4:$X$28,'Форма 1'!W$8),"")</f>
        <v>1384914.44</v>
      </c>
      <c r="G2814" s="103">
        <f>IF(ISNUMBER('Форма 1'!X2814),'Форма 1'!$H2814*VLOOKUP('Форма 1'!$F2814,'Придельники с 2022'!$B$4:$X$28,'Форма 1'!X$8),"")</f>
        <v>391411.16</v>
      </c>
      <c r="H2814" s="103">
        <f>IF(ISNUMBER('Форма 1'!Y2814),'Форма 1'!$H2814*VLOOKUP('Форма 1'!$F2814,'Придельники с 2022'!$B$4:$X$28,'Форма 1'!Y$8),"")</f>
        <v>1207167.92</v>
      </c>
      <c r="I2814" s="103" t="str">
        <f>IF(ISNUMBER('Форма 1'!Z2814),'Форма 1'!$H2814*VLOOKUP('Форма 1'!$F2814,'Придельники с 2022'!$B$4:$X$28,'Форма 1'!Z$8),"")</f>
        <v/>
      </c>
      <c r="J2814" s="103">
        <f>IF(ISNUMBER('Форма 1'!AA2814),'Форма 1'!$H2814*VLOOKUP('Форма 1'!$F2814,'Придельники с 2022'!$B$4:$X$28,'Форма 1'!AA$8),"")</f>
        <v>1317491.56</v>
      </c>
      <c r="K2814" s="90"/>
      <c r="L2814" s="87"/>
      <c r="M2814" s="103" t="str">
        <f>IF(ISNUMBER('Форма 1'!AD2814),'Форма 1'!$H2814*VLOOKUP('Форма 1'!$F2814,'Придельники с 2022'!$B$4:$X$28,'Форма 1'!AD$8),"")</f>
        <v/>
      </c>
      <c r="N2814" s="103" t="str">
        <f>IF(ISBLANK('Форма 1'!$AE2814),"",IF('Форма 1'!$AE2814=1,'Форма 1'!$H2814*VLOOKUP('Форма 1'!$F2814,'Придельники с 2022'!$B$4:$X$28,'Форма 1'!$AE$8,0),IF('Форма 1'!$AE2814=2,'Форма 1'!$H2814*VLOOKUP('Форма 1'!$F2814,'Придельники с 2022'!$B$4:$X$28,13,0),IF('Форма 1'!$AE2814=3,'Форма 1'!$H2814*VLOOKUP('Форма 1'!$F2814,'Придельники с 2022'!$B$4:$X$28,12,0)))))</f>
        <v/>
      </c>
      <c r="O2814" s="103" t="str">
        <f>IF(ISNUMBER('Форма 1'!AF2814),'Форма 1'!$H2814*VLOOKUP('Форма 1'!$F2814,'Придельники с 2022'!$B$4:$X$28,'Форма 1'!AF$8),"")</f>
        <v/>
      </c>
      <c r="P2814" s="87"/>
      <c r="Q2814" s="103" t="str">
        <f>IF(ISNUMBER('Форма 1'!AH2814),'Форма 1'!$H2814*VLOOKUP('Форма 1'!$F2814,'Придельники с 2022'!$B$4:$X$28,'Форма 1'!AH$8),"")</f>
        <v/>
      </c>
      <c r="R2814" s="103" t="str">
        <f>IF(ISNUMBER('Форма 1'!AI2814),'Форма 1'!$H2814*VLOOKUP('Форма 1'!$F2814,'Придельники с 2022'!$B$4:$X$28,'Форма 1'!AI$8),"")</f>
        <v/>
      </c>
      <c r="S2814" s="103" t="str">
        <f>IF(ISNUMBER('Форма 1'!AJ2814),'Форма 1'!$H2814*VLOOKUP('Форма 1'!$F2814,'Придельники с 2022'!$B$4:$X$28,'Форма 1'!AJ$8),"")</f>
        <v/>
      </c>
      <c r="T2814" s="87"/>
    </row>
    <row r="2815" spans="1:20">
      <c r="A2815" s="188">
        <f t="shared" si="225"/>
        <v>40</v>
      </c>
      <c r="B2815" s="189" t="s">
        <v>1345</v>
      </c>
      <c r="C2815" s="99">
        <f t="shared" si="227"/>
        <v>877225.55799999996</v>
      </c>
      <c r="D2815" s="103" t="str">
        <f>IF(ISNUMBER('Форма 1'!U2815),'Форма 1'!$H2815*VLOOKUP('Форма 1'!$F2815,'Придельники с 2022'!$B$4:$X$28,'Форма 1'!U$8),"")</f>
        <v/>
      </c>
      <c r="E2815" s="103" t="str">
        <f>IF(ISNUMBER('Форма 1'!V2815),'Форма 1'!$H2815*VLOOKUP('Форма 1'!$F2815,'Придельники с 2022'!$B$4:$X$28,'Форма 1'!V$8),"")</f>
        <v/>
      </c>
      <c r="F2815" s="103" t="str">
        <f>IF(ISNUMBER('Форма 1'!W2815),'Форма 1'!$H2815*VLOOKUP('Форма 1'!$F2815,'Придельники с 2022'!$B$4:$X$28,'Форма 1'!W$8),"")</f>
        <v/>
      </c>
      <c r="G2815" s="103" t="str">
        <f>IF(ISNUMBER('Форма 1'!X2815),'Форма 1'!$H2815*VLOOKUP('Форма 1'!$F2815,'Придельники с 2022'!$B$4:$X$28,'Форма 1'!X$8),"")</f>
        <v/>
      </c>
      <c r="H2815" s="103" t="str">
        <f>IF(ISNUMBER('Форма 1'!Y2815),'Форма 1'!$H2815*VLOOKUP('Форма 1'!$F2815,'Придельники с 2022'!$B$4:$X$28,'Форма 1'!Y$8),"")</f>
        <v/>
      </c>
      <c r="I2815" s="103" t="str">
        <f>IF(ISNUMBER('Форма 1'!Z2815),'Форма 1'!$H2815*VLOOKUP('Форма 1'!$F2815,'Придельники с 2022'!$B$4:$X$28,'Форма 1'!Z$8),"")</f>
        <v/>
      </c>
      <c r="J2815" s="103">
        <f>IF(ISNUMBER('Форма 1'!AA2815),'Форма 1'!$H2815*VLOOKUP('Форма 1'!$F2815,'Придельники с 2022'!$B$4:$X$28,'Форма 1'!AA$8),"")</f>
        <v>877225.55799999996</v>
      </c>
      <c r="K2815" s="90"/>
      <c r="L2815" s="87"/>
      <c r="M2815" s="103" t="str">
        <f>IF(ISNUMBER('Форма 1'!AD2815),'Форма 1'!$H2815*VLOOKUP('Форма 1'!$F2815,'Придельники с 2022'!$B$4:$X$28,'Форма 1'!AD$8),"")</f>
        <v/>
      </c>
      <c r="N2815" s="103" t="str">
        <f>IF(ISBLANK('Форма 1'!$AE2815),"",IF('Форма 1'!$AE2815=1,'Форма 1'!$H2815*VLOOKUP('Форма 1'!$F2815,'Придельники с 2022'!$B$4:$X$28,'Форма 1'!$AE$8,0),IF('Форма 1'!$AE2815=2,'Форма 1'!$H2815*VLOOKUP('Форма 1'!$F2815,'Придельники с 2022'!$B$4:$X$28,13,0),IF('Форма 1'!$AE2815=3,'Форма 1'!$H2815*VLOOKUP('Форма 1'!$F2815,'Придельники с 2022'!$B$4:$X$28,12,0)))))</f>
        <v/>
      </c>
      <c r="O2815" s="103" t="str">
        <f>IF(ISNUMBER('Форма 1'!AF2815),'Форма 1'!$H2815*VLOOKUP('Форма 1'!$F2815,'Придельники с 2022'!$B$4:$X$28,'Форма 1'!AF$8),"")</f>
        <v/>
      </c>
      <c r="P2815" s="87"/>
      <c r="Q2815" s="103" t="str">
        <f>IF(ISNUMBER('Форма 1'!AH2815),'Форма 1'!$H2815*VLOOKUP('Форма 1'!$F2815,'Придельники с 2022'!$B$4:$X$28,'Форма 1'!AH$8),"")</f>
        <v/>
      </c>
      <c r="R2815" s="103" t="str">
        <f>IF(ISNUMBER('Форма 1'!AI2815),'Форма 1'!$H2815*VLOOKUP('Форма 1'!$F2815,'Придельники с 2022'!$B$4:$X$28,'Форма 1'!AI$8),"")</f>
        <v/>
      </c>
      <c r="S2815" s="103" t="str">
        <f>IF(ISNUMBER('Форма 1'!AJ2815),'Форма 1'!$H2815*VLOOKUP('Форма 1'!$F2815,'Придельники с 2022'!$B$4:$X$28,'Форма 1'!AJ$8),"")</f>
        <v/>
      </c>
      <c r="T2815" s="87"/>
    </row>
    <row r="2816" spans="1:20">
      <c r="A2816" s="188">
        <f t="shared" si="225"/>
        <v>41</v>
      </c>
      <c r="B2816" s="189" t="s">
        <v>2751</v>
      </c>
      <c r="C2816" s="99">
        <f t="shared" si="227"/>
        <v>862982.40600000008</v>
      </c>
      <c r="D2816" s="103" t="str">
        <f>IF(ISNUMBER('Форма 1'!U2816),'Форма 1'!$H2816*VLOOKUP('Форма 1'!$F2816,'Придельники с 2022'!$B$4:$X$28,'Форма 1'!U$8),"")</f>
        <v/>
      </c>
      <c r="E2816" s="103" t="str">
        <f>IF(ISNUMBER('Форма 1'!V2816),'Форма 1'!$H2816*VLOOKUP('Форма 1'!$F2816,'Придельники с 2022'!$B$4:$X$28,'Форма 1'!V$8),"")</f>
        <v/>
      </c>
      <c r="F2816" s="103" t="str">
        <f>IF(ISNUMBER('Форма 1'!W2816),'Форма 1'!$H2816*VLOOKUP('Форма 1'!$F2816,'Придельники с 2022'!$B$4:$X$28,'Форма 1'!W$8),"")</f>
        <v/>
      </c>
      <c r="G2816" s="103" t="str">
        <f>IF(ISNUMBER('Форма 1'!X2816),'Форма 1'!$H2816*VLOOKUP('Форма 1'!$F2816,'Придельники с 2022'!$B$4:$X$28,'Форма 1'!X$8),"")</f>
        <v/>
      </c>
      <c r="H2816" s="103" t="str">
        <f>IF(ISNUMBER('Форма 1'!Y2816),'Форма 1'!$H2816*VLOOKUP('Форма 1'!$F2816,'Придельники с 2022'!$B$4:$X$28,'Форма 1'!Y$8),"")</f>
        <v/>
      </c>
      <c r="I2816" s="103" t="str">
        <f>IF(ISNUMBER('Форма 1'!Z2816),'Форма 1'!$H2816*VLOOKUP('Форма 1'!$F2816,'Придельники с 2022'!$B$4:$X$28,'Форма 1'!Z$8),"")</f>
        <v/>
      </c>
      <c r="J2816" s="103">
        <f>IF(ISNUMBER('Форма 1'!AA2816),'Форма 1'!$H2816*VLOOKUP('Форма 1'!$F2816,'Придельники с 2022'!$B$4:$X$28,'Форма 1'!AA$8),"")</f>
        <v>862982.40600000008</v>
      </c>
      <c r="K2816" s="90"/>
      <c r="L2816" s="87"/>
      <c r="M2816" s="103" t="str">
        <f>IF(ISNUMBER('Форма 1'!AD2816),'Форма 1'!$H2816*VLOOKUP('Форма 1'!$F2816,'Придельники с 2022'!$B$4:$X$28,'Форма 1'!AD$8),"")</f>
        <v/>
      </c>
      <c r="N2816" s="103" t="str">
        <f>IF(ISBLANK('Форма 1'!$AE2816),"",IF('Форма 1'!$AE2816=1,'Форма 1'!$H2816*VLOOKUP('Форма 1'!$F2816,'Придельники с 2022'!$B$4:$X$28,'Форма 1'!$AE$8,0),IF('Форма 1'!$AE2816=2,'Форма 1'!$H2816*VLOOKUP('Форма 1'!$F2816,'Придельники с 2022'!$B$4:$X$28,13,0),IF('Форма 1'!$AE2816=3,'Форма 1'!$H2816*VLOOKUP('Форма 1'!$F2816,'Придельники с 2022'!$B$4:$X$28,12,0)))))</f>
        <v/>
      </c>
      <c r="O2816" s="103" t="str">
        <f>IF(ISNUMBER('Форма 1'!AF2816),'Форма 1'!$H2816*VLOOKUP('Форма 1'!$F2816,'Придельники с 2022'!$B$4:$X$28,'Форма 1'!AF$8),"")</f>
        <v/>
      </c>
      <c r="P2816" s="87"/>
      <c r="Q2816" s="103" t="str">
        <f>IF(ISNUMBER('Форма 1'!AH2816),'Форма 1'!$H2816*VLOOKUP('Форма 1'!$F2816,'Придельники с 2022'!$B$4:$X$28,'Форма 1'!AH$8),"")</f>
        <v/>
      </c>
      <c r="R2816" s="103" t="str">
        <f>IF(ISNUMBER('Форма 1'!AI2816),'Форма 1'!$H2816*VLOOKUP('Форма 1'!$F2816,'Придельники с 2022'!$B$4:$X$28,'Форма 1'!AI$8),"")</f>
        <v/>
      </c>
      <c r="S2816" s="103" t="str">
        <f>IF(ISNUMBER('Форма 1'!AJ2816),'Форма 1'!$H2816*VLOOKUP('Форма 1'!$F2816,'Придельники с 2022'!$B$4:$X$28,'Форма 1'!AJ$8),"")</f>
        <v/>
      </c>
      <c r="T2816" s="87"/>
    </row>
    <row r="2817" spans="1:20">
      <c r="A2817" s="188">
        <f t="shared" si="225"/>
        <v>42</v>
      </c>
      <c r="B2817" s="189" t="s">
        <v>2752</v>
      </c>
      <c r="C2817" s="99">
        <f t="shared" si="227"/>
        <v>4532114.3379999995</v>
      </c>
      <c r="D2817" s="103" t="str">
        <f>IF(ISNUMBER('Форма 1'!U2817),'Форма 1'!$H2817*VLOOKUP('Форма 1'!$F2817,'Придельники с 2022'!$B$4:$X$28,'Форма 1'!U$8),"")</f>
        <v/>
      </c>
      <c r="E2817" s="103" t="str">
        <f>IF(ISNUMBER('Форма 1'!V2817),'Форма 1'!$H2817*VLOOKUP('Форма 1'!$F2817,'Придельники с 2022'!$B$4:$X$28,'Форма 1'!V$8),"")</f>
        <v/>
      </c>
      <c r="F2817" s="103" t="str">
        <f>IF(ISNUMBER('Форма 1'!W2817),'Форма 1'!$H2817*VLOOKUP('Форма 1'!$F2817,'Придельники с 2022'!$B$4:$X$28,'Форма 1'!W$8),"")</f>
        <v/>
      </c>
      <c r="G2817" s="103" t="str">
        <f>IF(ISNUMBER('Форма 1'!X2817),'Форма 1'!$H2817*VLOOKUP('Форма 1'!$F2817,'Придельники с 2022'!$B$4:$X$28,'Форма 1'!X$8),"")</f>
        <v/>
      </c>
      <c r="H2817" s="103" t="str">
        <f>IF(ISNUMBER('Форма 1'!Y2817),'Форма 1'!$H2817*VLOOKUP('Форма 1'!$F2817,'Придельники с 2022'!$B$4:$X$28,'Форма 1'!Y$8),"")</f>
        <v/>
      </c>
      <c r="I2817" s="103" t="str">
        <f>IF(ISNUMBER('Форма 1'!Z2817),'Форма 1'!$H2817*VLOOKUP('Форма 1'!$F2817,'Придельники с 2022'!$B$4:$X$28,'Форма 1'!Z$8),"")</f>
        <v/>
      </c>
      <c r="J2817" s="103" t="str">
        <f>IF(ISNUMBER('Форма 1'!AA2817),'Форма 1'!$H2817*VLOOKUP('Форма 1'!$F2817,'Придельники с 2022'!$B$4:$X$28,'Форма 1'!AA$8),"")</f>
        <v/>
      </c>
      <c r="K2817" s="90"/>
      <c r="L2817" s="87"/>
      <c r="M2817" s="103">
        <f>IF(ISNUMBER('Форма 1'!AD2817),'Форма 1'!$H2817*VLOOKUP('Форма 1'!$F2817,'Придельники с 2022'!$B$4:$X$28,'Форма 1'!AD$8),"")</f>
        <v>4532114.3379999995</v>
      </c>
      <c r="N2817" s="103" t="str">
        <f>IF(ISBLANK('Форма 1'!$AE2817),"",IF('Форма 1'!$AE2817=1,'Форма 1'!$H2817*VLOOKUP('Форма 1'!$F2817,'Придельники с 2022'!$B$4:$X$28,'Форма 1'!$AE$8,0),IF('Форма 1'!$AE2817=2,'Форма 1'!$H2817*VLOOKUP('Форма 1'!$F2817,'Придельники с 2022'!$B$4:$X$28,13,0),IF('Форма 1'!$AE2817=3,'Форма 1'!$H2817*VLOOKUP('Форма 1'!$F2817,'Придельники с 2022'!$B$4:$X$28,12,0)))))</f>
        <v/>
      </c>
      <c r="O2817" s="103" t="str">
        <f>IF(ISNUMBER('Форма 1'!AF2817),'Форма 1'!$H2817*VLOOKUP('Форма 1'!$F2817,'Придельники с 2022'!$B$4:$X$28,'Форма 1'!AF$8),"")</f>
        <v/>
      </c>
      <c r="P2817" s="87"/>
      <c r="Q2817" s="103" t="str">
        <f>IF(ISNUMBER('Форма 1'!AH2817),'Форма 1'!$H2817*VLOOKUP('Форма 1'!$F2817,'Придельники с 2022'!$B$4:$X$28,'Форма 1'!AH$8),"")</f>
        <v/>
      </c>
      <c r="R2817" s="103" t="str">
        <f>IF(ISNUMBER('Форма 1'!AI2817),'Форма 1'!$H2817*VLOOKUP('Форма 1'!$F2817,'Придельники с 2022'!$B$4:$X$28,'Форма 1'!AI$8),"")</f>
        <v/>
      </c>
      <c r="S2817" s="103" t="str">
        <f>IF(ISNUMBER('Форма 1'!AJ2817),'Форма 1'!$H2817*VLOOKUP('Форма 1'!$F2817,'Придельники с 2022'!$B$4:$X$28,'Форма 1'!AJ$8),"")</f>
        <v/>
      </c>
      <c r="T2817" s="87"/>
    </row>
    <row r="2818" spans="1:20">
      <c r="A2818" s="188">
        <f t="shared" si="225"/>
        <v>43</v>
      </c>
      <c r="B2818" s="189" t="s">
        <v>1347</v>
      </c>
      <c r="C2818" s="99">
        <f t="shared" si="227"/>
        <v>2092217.2920000001</v>
      </c>
      <c r="D2818" s="103" t="str">
        <f>IF(ISNUMBER('Форма 1'!U2818),'Форма 1'!$H2818*VLOOKUP('Форма 1'!$F2818,'Придельники с 2022'!$B$4:$X$28,'Форма 1'!U$8),"")</f>
        <v/>
      </c>
      <c r="E2818" s="103" t="str">
        <f>IF(ISNUMBER('Форма 1'!V2818),'Форма 1'!$H2818*VLOOKUP('Форма 1'!$F2818,'Придельники с 2022'!$B$4:$X$28,'Форма 1'!V$8),"")</f>
        <v/>
      </c>
      <c r="F2818" s="103" t="str">
        <f>IF(ISNUMBER('Форма 1'!W2818),'Форма 1'!$H2818*VLOOKUP('Форма 1'!$F2818,'Придельники с 2022'!$B$4:$X$28,'Форма 1'!W$8),"")</f>
        <v/>
      </c>
      <c r="G2818" s="103" t="str">
        <f>IF(ISNUMBER('Форма 1'!X2818),'Форма 1'!$H2818*VLOOKUP('Форма 1'!$F2818,'Придельники с 2022'!$B$4:$X$28,'Форма 1'!X$8),"")</f>
        <v/>
      </c>
      <c r="H2818" s="103" t="str">
        <f>IF(ISNUMBER('Форма 1'!Y2818),'Форма 1'!$H2818*VLOOKUP('Форма 1'!$F2818,'Придельники с 2022'!$B$4:$X$28,'Форма 1'!Y$8),"")</f>
        <v/>
      </c>
      <c r="I2818" s="103" t="str">
        <f>IF(ISNUMBER('Форма 1'!Z2818),'Форма 1'!$H2818*VLOOKUP('Форма 1'!$F2818,'Придельники с 2022'!$B$4:$X$28,'Форма 1'!Z$8),"")</f>
        <v/>
      </c>
      <c r="J2818" s="103">
        <f>IF(ISNUMBER('Форма 1'!AA2818),'Форма 1'!$H2818*VLOOKUP('Форма 1'!$F2818,'Придельники с 2022'!$B$4:$X$28,'Форма 1'!AA$8),"")</f>
        <v>2092217.2920000001</v>
      </c>
      <c r="K2818" s="90"/>
      <c r="L2818" s="87"/>
      <c r="M2818" s="103" t="str">
        <f>IF(ISNUMBER('Форма 1'!AD2818),'Форма 1'!$H2818*VLOOKUP('Форма 1'!$F2818,'Придельники с 2022'!$B$4:$X$28,'Форма 1'!AD$8),"")</f>
        <v/>
      </c>
      <c r="N2818" s="103" t="str">
        <f>IF(ISBLANK('Форма 1'!$AE2818),"",IF('Форма 1'!$AE2818=1,'Форма 1'!$H2818*VLOOKUP('Форма 1'!$F2818,'Придельники с 2022'!$B$4:$X$28,'Форма 1'!$AE$8,0),IF('Форма 1'!$AE2818=2,'Форма 1'!$H2818*VLOOKUP('Форма 1'!$F2818,'Придельники с 2022'!$B$4:$X$28,13,0),IF('Форма 1'!$AE2818=3,'Форма 1'!$H2818*VLOOKUP('Форма 1'!$F2818,'Придельники с 2022'!$B$4:$X$28,12,0)))))</f>
        <v/>
      </c>
      <c r="O2818" s="103" t="str">
        <f>IF(ISNUMBER('Форма 1'!AF2818),'Форма 1'!$H2818*VLOOKUP('Форма 1'!$F2818,'Придельники с 2022'!$B$4:$X$28,'Форма 1'!AF$8),"")</f>
        <v/>
      </c>
      <c r="P2818" s="87"/>
      <c r="Q2818" s="103" t="str">
        <f>IF(ISNUMBER('Форма 1'!AH2818),'Форма 1'!$H2818*VLOOKUP('Форма 1'!$F2818,'Придельники с 2022'!$B$4:$X$28,'Форма 1'!AH$8),"")</f>
        <v/>
      </c>
      <c r="R2818" s="103" t="str">
        <f>IF(ISNUMBER('Форма 1'!AI2818),'Форма 1'!$H2818*VLOOKUP('Форма 1'!$F2818,'Придельники с 2022'!$B$4:$X$28,'Форма 1'!AI$8),"")</f>
        <v/>
      </c>
      <c r="S2818" s="103" t="str">
        <f>IF(ISNUMBER('Форма 1'!AJ2818),'Форма 1'!$H2818*VLOOKUP('Форма 1'!$F2818,'Придельники с 2022'!$B$4:$X$28,'Форма 1'!AJ$8),"")</f>
        <v/>
      </c>
      <c r="T2818" s="87"/>
    </row>
    <row r="2819" spans="1:20">
      <c r="A2819" s="188">
        <f t="shared" si="225"/>
        <v>44</v>
      </c>
      <c r="B2819" s="189" t="s">
        <v>2754</v>
      </c>
      <c r="C2819" s="99">
        <f t="shared" si="227"/>
        <v>6164814.8049999997</v>
      </c>
      <c r="D2819" s="103">
        <f>IF(ISNUMBER('Форма 1'!U2819),'Форма 1'!$H2819*VLOOKUP('Форма 1'!$F2819,'Придельники с 2022'!$B$4:$X$28,'Форма 1'!U$8),"")</f>
        <v>824234.97000000009</v>
      </c>
      <c r="E2819" s="103" t="str">
        <f>IF(ISNUMBER('Форма 1'!V2819),'Форма 1'!$H2819*VLOOKUP('Форма 1'!$F2819,'Придельники с 2022'!$B$4:$X$28,'Форма 1'!V$8),"")</f>
        <v/>
      </c>
      <c r="F2819" s="103">
        <f>IF(ISNUMBER('Форма 1'!W2819),'Форма 1'!$H2819*VLOOKUP('Форма 1'!$F2819,'Придельники с 2022'!$B$4:$X$28,'Форма 1'!W$8),"")</f>
        <v>1488515.665</v>
      </c>
      <c r="G2819" s="103">
        <f>IF(ISNUMBER('Форма 1'!X2819),'Форма 1'!$H2819*VLOOKUP('Форма 1'!$F2819,'Придельники с 2022'!$B$4:$X$28,'Форма 1'!X$8),"")</f>
        <v>420691.435</v>
      </c>
      <c r="H2819" s="103">
        <f>IF(ISNUMBER('Форма 1'!Y2819),'Форма 1'!$H2819*VLOOKUP('Форма 1'!$F2819,'Придельники с 2022'!$B$4:$X$28,'Форма 1'!Y$8),"")</f>
        <v>1297472.47</v>
      </c>
      <c r="I2819" s="103">
        <f>IF(ISNUMBER('Форма 1'!Z2819),'Форма 1'!$H2819*VLOOKUP('Форма 1'!$F2819,'Придельники с 2022'!$B$4:$X$28,'Форма 1'!Z$8),"")</f>
        <v>717851.17999999993</v>
      </c>
      <c r="J2819" s="103">
        <f>IF(ISNUMBER('Форма 1'!AA2819),'Форма 1'!$H2819*VLOOKUP('Форма 1'!$F2819,'Придельники с 2022'!$B$4:$X$28,'Форма 1'!AA$8),"")</f>
        <v>1416049.085</v>
      </c>
      <c r="K2819" s="90"/>
      <c r="L2819" s="87"/>
      <c r="M2819" s="103" t="str">
        <f>IF(ISNUMBER('Форма 1'!AD2819),'Форма 1'!$H2819*VLOOKUP('Форма 1'!$F2819,'Придельники с 2022'!$B$4:$X$28,'Форма 1'!AD$8),"")</f>
        <v/>
      </c>
      <c r="N2819" s="103" t="str">
        <f>IF(ISBLANK('Форма 1'!$AE2819),"",IF('Форма 1'!$AE2819=1,'Форма 1'!$H2819*VLOOKUP('Форма 1'!$F2819,'Придельники с 2022'!$B$4:$X$28,'Форма 1'!$AE$8,0),IF('Форма 1'!$AE2819=2,'Форма 1'!$H2819*VLOOKUP('Форма 1'!$F2819,'Придельники с 2022'!$B$4:$X$28,13,0),IF('Форма 1'!$AE2819=3,'Форма 1'!$H2819*VLOOKUP('Форма 1'!$F2819,'Придельники с 2022'!$B$4:$X$28,12,0)))))</f>
        <v/>
      </c>
      <c r="O2819" s="103" t="str">
        <f>IF(ISNUMBER('Форма 1'!AF2819),'Форма 1'!$H2819*VLOOKUP('Форма 1'!$F2819,'Придельники с 2022'!$B$4:$X$28,'Форма 1'!AF$8),"")</f>
        <v/>
      </c>
      <c r="P2819" s="87"/>
      <c r="Q2819" s="103" t="str">
        <f>IF(ISNUMBER('Форма 1'!AH2819),'Форма 1'!$H2819*VLOOKUP('Форма 1'!$F2819,'Придельники с 2022'!$B$4:$X$28,'Форма 1'!AH$8),"")</f>
        <v/>
      </c>
      <c r="R2819" s="103" t="str">
        <f>IF(ISNUMBER('Форма 1'!AI2819),'Форма 1'!$H2819*VLOOKUP('Форма 1'!$F2819,'Придельники с 2022'!$B$4:$X$28,'Форма 1'!AI$8),"")</f>
        <v/>
      </c>
      <c r="S2819" s="103" t="str">
        <f>IF(ISNUMBER('Форма 1'!AJ2819),'Форма 1'!$H2819*VLOOKUP('Форма 1'!$F2819,'Придельники с 2022'!$B$4:$X$28,'Форма 1'!AJ$8),"")</f>
        <v/>
      </c>
      <c r="T2819" s="87"/>
    </row>
    <row r="2820" spans="1:20">
      <c r="A2820" s="188">
        <f t="shared" si="225"/>
        <v>45</v>
      </c>
      <c r="B2820" s="189" t="s">
        <v>2755</v>
      </c>
      <c r="C2820" s="99">
        <f t="shared" si="227"/>
        <v>9672666.9612000007</v>
      </c>
      <c r="D2820" s="103" t="str">
        <f>IF(ISNUMBER('Форма 1'!U2820),'Форма 1'!$H2820*VLOOKUP('Форма 1'!$F2820,'Придельники с 2022'!$B$4:$X$28,'Форма 1'!U$8),"")</f>
        <v/>
      </c>
      <c r="E2820" s="103" t="str">
        <f>IF(ISNUMBER('Форма 1'!V2820),'Форма 1'!$H2820*VLOOKUP('Форма 1'!$F2820,'Придельники с 2022'!$B$4:$X$28,'Форма 1'!V$8),"")</f>
        <v/>
      </c>
      <c r="F2820" s="103">
        <f>IF(ISNUMBER('Форма 1'!W2820),'Форма 1'!$H2820*VLOOKUP('Форма 1'!$F2820,'Придельники с 2022'!$B$4:$X$28,'Форма 1'!W$8),"")</f>
        <v>1039648.3188</v>
      </c>
      <c r="G2820" s="103">
        <f>IF(ISNUMBER('Форма 1'!X2820),'Форма 1'!$H2820*VLOOKUP('Форма 1'!$F2820,'Придельники с 2022'!$B$4:$X$28,'Форма 1'!X$8),"")</f>
        <v>293830.39319999999</v>
      </c>
      <c r="H2820" s="103">
        <f>IF(ISNUMBER('Форма 1'!Y2820),'Форма 1'!$H2820*VLOOKUP('Форма 1'!$F2820,'Придельники с 2022'!$B$4:$X$28,'Форма 1'!Y$8),"")</f>
        <v>906214.89840000006</v>
      </c>
      <c r="I2820" s="103" t="str">
        <f>IF(ISNUMBER('Форма 1'!Z2820),'Форма 1'!$H2820*VLOOKUP('Форма 1'!$F2820,'Придельники с 2022'!$B$4:$X$28,'Форма 1'!Z$8),"")</f>
        <v/>
      </c>
      <c r="J2820" s="103" t="str">
        <f>IF(ISNUMBER('Форма 1'!AA2820),'Форма 1'!$H2820*VLOOKUP('Форма 1'!$F2820,'Придельники с 2022'!$B$4:$X$28,'Форма 1'!AA$8),"")</f>
        <v/>
      </c>
      <c r="K2820" s="90"/>
      <c r="L2820" s="87"/>
      <c r="M2820" s="103">
        <f>IF(ISNUMBER('Форма 1'!AD2820),'Форма 1'!$H2820*VLOOKUP('Форма 1'!$F2820,'Придельники с 2022'!$B$4:$X$28,'Форма 1'!AD$8),"")</f>
        <v>7432973.3508000001</v>
      </c>
      <c r="N2820" s="103" t="str">
        <f>IF(ISBLANK('Форма 1'!$AE2820),"",IF('Форма 1'!$AE2820=1,'Форма 1'!$H2820*VLOOKUP('Форма 1'!$F2820,'Придельники с 2022'!$B$4:$X$28,'Форма 1'!$AE$8,0),IF('Форма 1'!$AE2820=2,'Форма 1'!$H2820*VLOOKUP('Форма 1'!$F2820,'Придельники с 2022'!$B$4:$X$28,13,0),IF('Форма 1'!$AE2820=3,'Форма 1'!$H2820*VLOOKUP('Форма 1'!$F2820,'Придельники с 2022'!$B$4:$X$28,12,0)))))</f>
        <v/>
      </c>
      <c r="O2820" s="103" t="str">
        <f>IF(ISNUMBER('Форма 1'!AF2820),'Форма 1'!$H2820*VLOOKUP('Форма 1'!$F2820,'Придельники с 2022'!$B$4:$X$28,'Форма 1'!AF$8),"")</f>
        <v/>
      </c>
      <c r="P2820" s="87"/>
      <c r="Q2820" s="103" t="str">
        <f>IF(ISNUMBER('Форма 1'!AH2820),'Форма 1'!$H2820*VLOOKUP('Форма 1'!$F2820,'Придельники с 2022'!$B$4:$X$28,'Форма 1'!AH$8),"")</f>
        <v/>
      </c>
      <c r="R2820" s="103" t="str">
        <f>IF(ISNUMBER('Форма 1'!AI2820),'Форма 1'!$H2820*VLOOKUP('Форма 1'!$F2820,'Придельники с 2022'!$B$4:$X$28,'Форма 1'!AI$8),"")</f>
        <v/>
      </c>
      <c r="S2820" s="103" t="str">
        <f>IF(ISNUMBER('Форма 1'!AJ2820),'Форма 1'!$H2820*VLOOKUP('Форма 1'!$F2820,'Придельники с 2022'!$B$4:$X$28,'Форма 1'!AJ$8),"")</f>
        <v/>
      </c>
      <c r="T2820" s="87"/>
    </row>
    <row r="2821" spans="1:20">
      <c r="A2821" s="188">
        <f t="shared" si="225"/>
        <v>46</v>
      </c>
      <c r="B2821" s="189" t="s">
        <v>2756</v>
      </c>
      <c r="C2821" s="99">
        <f t="shared" si="227"/>
        <v>6261507.7799999993</v>
      </c>
      <c r="D2821" s="103" t="str">
        <f>IF(ISNUMBER('Форма 1'!U2821),'Форма 1'!$H2821*VLOOKUP('Форма 1'!$F2821,'Придельники с 2022'!$B$4:$X$28,'Форма 1'!U$8),"")</f>
        <v/>
      </c>
      <c r="E2821" s="103" t="str">
        <f>IF(ISNUMBER('Форма 1'!V2821),'Форма 1'!$H2821*VLOOKUP('Форма 1'!$F2821,'Придельники с 2022'!$B$4:$X$28,'Форма 1'!V$8),"")</f>
        <v/>
      </c>
      <c r="F2821" s="103" t="str">
        <f>IF(ISNUMBER('Форма 1'!W2821),'Форма 1'!$H2821*VLOOKUP('Форма 1'!$F2821,'Придельники с 2022'!$B$4:$X$28,'Форма 1'!W$8),"")</f>
        <v/>
      </c>
      <c r="G2821" s="103" t="str">
        <f>IF(ISNUMBER('Форма 1'!X2821),'Форма 1'!$H2821*VLOOKUP('Форма 1'!$F2821,'Придельники с 2022'!$B$4:$X$28,'Форма 1'!X$8),"")</f>
        <v/>
      </c>
      <c r="H2821" s="103" t="str">
        <f>IF(ISNUMBER('Форма 1'!Y2821),'Форма 1'!$H2821*VLOOKUP('Форма 1'!$F2821,'Придельники с 2022'!$B$4:$X$28,'Форма 1'!Y$8),"")</f>
        <v/>
      </c>
      <c r="I2821" s="103" t="str">
        <f>IF(ISNUMBER('Форма 1'!Z2821),'Форма 1'!$H2821*VLOOKUP('Форма 1'!$F2821,'Придельники с 2022'!$B$4:$X$28,'Форма 1'!Z$8),"")</f>
        <v/>
      </c>
      <c r="J2821" s="103" t="str">
        <f>IF(ISNUMBER('Форма 1'!AA2821),'Форма 1'!$H2821*VLOOKUP('Форма 1'!$F2821,'Придельники с 2022'!$B$4:$X$28,'Форма 1'!AA$8),"")</f>
        <v/>
      </c>
      <c r="K2821" s="90"/>
      <c r="L2821" s="87"/>
      <c r="M2821" s="103">
        <f>IF(ISNUMBER('Форма 1'!AD2821),'Форма 1'!$H2821*VLOOKUP('Форма 1'!$F2821,'Придельники с 2022'!$B$4:$X$28,'Форма 1'!AD$8),"")</f>
        <v>3889857.73</v>
      </c>
      <c r="N2821" s="103">
        <f>IF(ISBLANK('Форма 1'!$AE2821),"",IF('Форма 1'!$AE2821=1,'Форма 1'!$H2821*VLOOKUP('Форма 1'!$F2821,'Придельники с 2022'!$B$4:$X$28,'Форма 1'!$AE$8,0),IF('Форма 1'!$AE2821=2,'Форма 1'!$H2821*VLOOKUP('Форма 1'!$F2821,'Придельники с 2022'!$B$4:$X$28,13,0),IF('Форма 1'!$AE2821=3,'Форма 1'!$H2821*VLOOKUP('Форма 1'!$F2821,'Придельники с 2022'!$B$4:$X$28,12,0)))))</f>
        <v>2371650.0499999998</v>
      </c>
      <c r="O2821" s="103" t="str">
        <f>IF(ISNUMBER('Форма 1'!AF2821),'Форма 1'!$H2821*VLOOKUP('Форма 1'!$F2821,'Придельники с 2022'!$B$4:$X$28,'Форма 1'!AF$8),"")</f>
        <v/>
      </c>
      <c r="P2821" s="87"/>
      <c r="Q2821" s="103" t="str">
        <f>IF(ISNUMBER('Форма 1'!AH2821),'Форма 1'!$H2821*VLOOKUP('Форма 1'!$F2821,'Придельники с 2022'!$B$4:$X$28,'Форма 1'!AH$8),"")</f>
        <v/>
      </c>
      <c r="R2821" s="103" t="str">
        <f>IF(ISNUMBER('Форма 1'!AI2821),'Форма 1'!$H2821*VLOOKUP('Форма 1'!$F2821,'Придельники с 2022'!$B$4:$X$28,'Форма 1'!AI$8),"")</f>
        <v/>
      </c>
      <c r="S2821" s="103" t="str">
        <f>IF(ISNUMBER('Форма 1'!AJ2821),'Форма 1'!$H2821*VLOOKUP('Форма 1'!$F2821,'Придельники с 2022'!$B$4:$X$28,'Форма 1'!AJ$8),"")</f>
        <v/>
      </c>
      <c r="T2821" s="87"/>
    </row>
    <row r="2822" spans="1:20">
      <c r="A2822" s="188">
        <f t="shared" ref="A2822:A2885" si="228">A2821+1</f>
        <v>47</v>
      </c>
      <c r="B2822" s="189" t="s">
        <v>2757</v>
      </c>
      <c r="C2822" s="99">
        <f t="shared" si="227"/>
        <v>448659.288</v>
      </c>
      <c r="D2822" s="103" t="str">
        <f>IF(ISNUMBER('Форма 1'!U2822),'Форма 1'!$H2822*VLOOKUP('Форма 1'!$F2822,'Придельники с 2022'!$B$4:$X$28,'Форма 1'!U$8),"")</f>
        <v/>
      </c>
      <c r="E2822" s="103" t="str">
        <f>IF(ISNUMBER('Форма 1'!V2822),'Форма 1'!$H2822*VLOOKUP('Форма 1'!$F2822,'Придельники с 2022'!$B$4:$X$28,'Форма 1'!V$8),"")</f>
        <v/>
      </c>
      <c r="F2822" s="103" t="str">
        <f>IF(ISNUMBER('Форма 1'!W2822),'Форма 1'!$H2822*VLOOKUP('Форма 1'!$F2822,'Придельники с 2022'!$B$4:$X$28,'Форма 1'!W$8),"")</f>
        <v/>
      </c>
      <c r="G2822" s="103" t="str">
        <f>IF(ISNUMBER('Форма 1'!X2822),'Форма 1'!$H2822*VLOOKUP('Форма 1'!$F2822,'Придельники с 2022'!$B$4:$X$28,'Форма 1'!X$8),"")</f>
        <v/>
      </c>
      <c r="H2822" s="103" t="str">
        <f>IF(ISNUMBER('Форма 1'!Y2822),'Форма 1'!$H2822*VLOOKUP('Форма 1'!$F2822,'Придельники с 2022'!$B$4:$X$28,'Форма 1'!Y$8),"")</f>
        <v/>
      </c>
      <c r="I2822" s="103" t="str">
        <f>IF(ISNUMBER('Форма 1'!Z2822),'Форма 1'!$H2822*VLOOKUP('Форма 1'!$F2822,'Придельники с 2022'!$B$4:$X$28,'Форма 1'!Z$8),"")</f>
        <v/>
      </c>
      <c r="J2822" s="103">
        <f>IF(ISNUMBER('Форма 1'!AA2822),'Форма 1'!$H2822*VLOOKUP('Форма 1'!$F2822,'Придельники с 2022'!$B$4:$X$28,'Форма 1'!AA$8),"")</f>
        <v>448659.288</v>
      </c>
      <c r="K2822" s="90"/>
      <c r="L2822" s="87"/>
      <c r="M2822" s="103" t="str">
        <f>IF(ISNUMBER('Форма 1'!AD2822),'Форма 1'!$H2822*VLOOKUP('Форма 1'!$F2822,'Придельники с 2022'!$B$4:$X$28,'Форма 1'!AD$8),"")</f>
        <v/>
      </c>
      <c r="N2822" s="103" t="str">
        <f>IF(ISBLANK('Форма 1'!$AE2822),"",IF('Форма 1'!$AE2822=1,'Форма 1'!$H2822*VLOOKUP('Форма 1'!$F2822,'Придельники с 2022'!$B$4:$X$28,'Форма 1'!$AE$8,0),IF('Форма 1'!$AE2822=2,'Форма 1'!$H2822*VLOOKUP('Форма 1'!$F2822,'Придельники с 2022'!$B$4:$X$28,13,0),IF('Форма 1'!$AE2822=3,'Форма 1'!$H2822*VLOOKUP('Форма 1'!$F2822,'Придельники с 2022'!$B$4:$X$28,12,0)))))</f>
        <v/>
      </c>
      <c r="O2822" s="103" t="str">
        <f>IF(ISNUMBER('Форма 1'!AF2822),'Форма 1'!$H2822*VLOOKUP('Форма 1'!$F2822,'Придельники с 2022'!$B$4:$X$28,'Форма 1'!AF$8),"")</f>
        <v/>
      </c>
      <c r="P2822" s="87"/>
      <c r="Q2822" s="103" t="str">
        <f>IF(ISNUMBER('Форма 1'!AH2822),'Форма 1'!$H2822*VLOOKUP('Форма 1'!$F2822,'Придельники с 2022'!$B$4:$X$28,'Форма 1'!AH$8),"")</f>
        <v/>
      </c>
      <c r="R2822" s="103" t="str">
        <f>IF(ISNUMBER('Форма 1'!AI2822),'Форма 1'!$H2822*VLOOKUP('Форма 1'!$F2822,'Придельники с 2022'!$B$4:$X$28,'Форма 1'!AI$8),"")</f>
        <v/>
      </c>
      <c r="S2822" s="103" t="str">
        <f>IF(ISNUMBER('Форма 1'!AJ2822),'Форма 1'!$H2822*VLOOKUP('Форма 1'!$F2822,'Придельники с 2022'!$B$4:$X$28,'Форма 1'!AJ$8),"")</f>
        <v/>
      </c>
      <c r="T2822" s="87"/>
    </row>
    <row r="2823" spans="1:20">
      <c r="A2823" s="188">
        <f t="shared" si="228"/>
        <v>48</v>
      </c>
      <c r="B2823" s="189" t="s">
        <v>2758</v>
      </c>
      <c r="C2823" s="99">
        <f t="shared" si="227"/>
        <v>469260.99</v>
      </c>
      <c r="D2823" s="103" t="str">
        <f>IF(ISNUMBER('Форма 1'!U2823),'Форма 1'!$H2823*VLOOKUP('Форма 1'!$F2823,'Придельники с 2022'!$B$4:$X$28,'Форма 1'!U$8),"")</f>
        <v/>
      </c>
      <c r="E2823" s="103" t="str">
        <f>IF(ISNUMBER('Форма 1'!V2823),'Форма 1'!$H2823*VLOOKUP('Форма 1'!$F2823,'Придельники с 2022'!$B$4:$X$28,'Форма 1'!V$8),"")</f>
        <v/>
      </c>
      <c r="F2823" s="103" t="str">
        <f>IF(ISNUMBER('Форма 1'!W2823),'Форма 1'!$H2823*VLOOKUP('Форма 1'!$F2823,'Придельники с 2022'!$B$4:$X$28,'Форма 1'!W$8),"")</f>
        <v/>
      </c>
      <c r="G2823" s="103" t="str">
        <f>IF(ISNUMBER('Форма 1'!X2823),'Форма 1'!$H2823*VLOOKUP('Форма 1'!$F2823,'Придельники с 2022'!$B$4:$X$28,'Форма 1'!X$8),"")</f>
        <v/>
      </c>
      <c r="H2823" s="103" t="str">
        <f>IF(ISNUMBER('Форма 1'!Y2823),'Форма 1'!$H2823*VLOOKUP('Форма 1'!$F2823,'Придельники с 2022'!$B$4:$X$28,'Форма 1'!Y$8),"")</f>
        <v/>
      </c>
      <c r="I2823" s="103" t="str">
        <f>IF(ISNUMBER('Форма 1'!Z2823),'Форма 1'!$H2823*VLOOKUP('Форма 1'!$F2823,'Придельники с 2022'!$B$4:$X$28,'Форма 1'!Z$8),"")</f>
        <v/>
      </c>
      <c r="J2823" s="103">
        <f>IF(ISNUMBER('Форма 1'!AA2823),'Форма 1'!$H2823*VLOOKUP('Форма 1'!$F2823,'Придельники с 2022'!$B$4:$X$28,'Форма 1'!AA$8),"")</f>
        <v>469260.99</v>
      </c>
      <c r="K2823" s="90"/>
      <c r="L2823" s="87"/>
      <c r="M2823" s="103" t="str">
        <f>IF(ISNUMBER('Форма 1'!AD2823),'Форма 1'!$H2823*VLOOKUP('Форма 1'!$F2823,'Придельники с 2022'!$B$4:$X$28,'Форма 1'!AD$8),"")</f>
        <v/>
      </c>
      <c r="N2823" s="103" t="str">
        <f>IF(ISBLANK('Форма 1'!$AE2823),"",IF('Форма 1'!$AE2823=1,'Форма 1'!$H2823*VLOOKUP('Форма 1'!$F2823,'Придельники с 2022'!$B$4:$X$28,'Форма 1'!$AE$8,0),IF('Форма 1'!$AE2823=2,'Форма 1'!$H2823*VLOOKUP('Форма 1'!$F2823,'Придельники с 2022'!$B$4:$X$28,13,0),IF('Форма 1'!$AE2823=3,'Форма 1'!$H2823*VLOOKUP('Форма 1'!$F2823,'Придельники с 2022'!$B$4:$X$28,12,0)))))</f>
        <v/>
      </c>
      <c r="O2823" s="103" t="str">
        <f>IF(ISNUMBER('Форма 1'!AF2823),'Форма 1'!$H2823*VLOOKUP('Форма 1'!$F2823,'Придельники с 2022'!$B$4:$X$28,'Форма 1'!AF$8),"")</f>
        <v/>
      </c>
      <c r="P2823" s="87"/>
      <c r="Q2823" s="103" t="str">
        <f>IF(ISNUMBER('Форма 1'!AH2823),'Форма 1'!$H2823*VLOOKUP('Форма 1'!$F2823,'Придельники с 2022'!$B$4:$X$28,'Форма 1'!AH$8),"")</f>
        <v/>
      </c>
      <c r="R2823" s="103" t="str">
        <f>IF(ISNUMBER('Форма 1'!AI2823),'Форма 1'!$H2823*VLOOKUP('Форма 1'!$F2823,'Придельники с 2022'!$B$4:$X$28,'Форма 1'!AI$8),"")</f>
        <v/>
      </c>
      <c r="S2823" s="103" t="str">
        <f>IF(ISNUMBER('Форма 1'!AJ2823),'Форма 1'!$H2823*VLOOKUP('Форма 1'!$F2823,'Придельники с 2022'!$B$4:$X$28,'Форма 1'!AJ$8),"")</f>
        <v/>
      </c>
      <c r="T2823" s="87"/>
    </row>
    <row r="2824" spans="1:20">
      <c r="A2824" s="188">
        <f t="shared" si="228"/>
        <v>49</v>
      </c>
      <c r="B2824" s="189" t="s">
        <v>2759</v>
      </c>
      <c r="C2824" s="99">
        <f t="shared" si="227"/>
        <v>472376.67950000003</v>
      </c>
      <c r="D2824" s="103" t="str">
        <f>IF(ISNUMBER('Форма 1'!U2824),'Форма 1'!$H2824*VLOOKUP('Форма 1'!$F2824,'Придельники с 2022'!$B$4:$X$28,'Форма 1'!U$8),"")</f>
        <v/>
      </c>
      <c r="E2824" s="103" t="str">
        <f>IF(ISNUMBER('Форма 1'!V2824),'Форма 1'!$H2824*VLOOKUP('Форма 1'!$F2824,'Придельники с 2022'!$B$4:$X$28,'Форма 1'!V$8),"")</f>
        <v/>
      </c>
      <c r="F2824" s="103" t="str">
        <f>IF(ISNUMBER('Форма 1'!W2824),'Форма 1'!$H2824*VLOOKUP('Форма 1'!$F2824,'Придельники с 2022'!$B$4:$X$28,'Форма 1'!W$8),"")</f>
        <v/>
      </c>
      <c r="G2824" s="103" t="str">
        <f>IF(ISNUMBER('Форма 1'!X2824),'Форма 1'!$H2824*VLOOKUP('Форма 1'!$F2824,'Придельники с 2022'!$B$4:$X$28,'Форма 1'!X$8),"")</f>
        <v/>
      </c>
      <c r="H2824" s="103" t="str">
        <f>IF(ISNUMBER('Форма 1'!Y2824),'Форма 1'!$H2824*VLOOKUP('Форма 1'!$F2824,'Придельники с 2022'!$B$4:$X$28,'Форма 1'!Y$8),"")</f>
        <v/>
      </c>
      <c r="I2824" s="103" t="str">
        <f>IF(ISNUMBER('Форма 1'!Z2824),'Форма 1'!$H2824*VLOOKUP('Форма 1'!$F2824,'Придельники с 2022'!$B$4:$X$28,'Форма 1'!Z$8),"")</f>
        <v/>
      </c>
      <c r="J2824" s="103">
        <f>IF(ISNUMBER('Форма 1'!AA2824),'Форма 1'!$H2824*VLOOKUP('Форма 1'!$F2824,'Придельники с 2022'!$B$4:$X$28,'Форма 1'!AA$8),"")</f>
        <v>472376.67950000003</v>
      </c>
      <c r="K2824" s="90"/>
      <c r="L2824" s="87"/>
      <c r="M2824" s="103" t="str">
        <f>IF(ISNUMBER('Форма 1'!AD2824),'Форма 1'!$H2824*VLOOKUP('Форма 1'!$F2824,'Придельники с 2022'!$B$4:$X$28,'Форма 1'!AD$8),"")</f>
        <v/>
      </c>
      <c r="N2824" s="103" t="str">
        <f>IF(ISBLANK('Форма 1'!$AE2824),"",IF('Форма 1'!$AE2824=1,'Форма 1'!$H2824*VLOOKUP('Форма 1'!$F2824,'Придельники с 2022'!$B$4:$X$28,'Форма 1'!$AE$8,0),IF('Форма 1'!$AE2824=2,'Форма 1'!$H2824*VLOOKUP('Форма 1'!$F2824,'Придельники с 2022'!$B$4:$X$28,13,0),IF('Форма 1'!$AE2824=3,'Форма 1'!$H2824*VLOOKUP('Форма 1'!$F2824,'Придельники с 2022'!$B$4:$X$28,12,0)))))</f>
        <v/>
      </c>
      <c r="O2824" s="103" t="str">
        <f>IF(ISNUMBER('Форма 1'!AF2824),'Форма 1'!$H2824*VLOOKUP('Форма 1'!$F2824,'Придельники с 2022'!$B$4:$X$28,'Форма 1'!AF$8),"")</f>
        <v/>
      </c>
      <c r="P2824" s="87"/>
      <c r="Q2824" s="103" t="str">
        <f>IF(ISNUMBER('Форма 1'!AH2824),'Форма 1'!$H2824*VLOOKUP('Форма 1'!$F2824,'Придельники с 2022'!$B$4:$X$28,'Форма 1'!AH$8),"")</f>
        <v/>
      </c>
      <c r="R2824" s="103" t="str">
        <f>IF(ISNUMBER('Форма 1'!AI2824),'Форма 1'!$H2824*VLOOKUP('Форма 1'!$F2824,'Придельники с 2022'!$B$4:$X$28,'Форма 1'!AI$8),"")</f>
        <v/>
      </c>
      <c r="S2824" s="103" t="str">
        <f>IF(ISNUMBER('Форма 1'!AJ2824),'Форма 1'!$H2824*VLOOKUP('Форма 1'!$F2824,'Придельники с 2022'!$B$4:$X$28,'Форма 1'!AJ$8),"")</f>
        <v/>
      </c>
      <c r="T2824" s="87"/>
    </row>
    <row r="2825" spans="1:20">
      <c r="A2825" s="188">
        <f t="shared" si="228"/>
        <v>50</v>
      </c>
      <c r="B2825" s="189" t="s">
        <v>1349</v>
      </c>
      <c r="C2825" s="99">
        <f t="shared" si="227"/>
        <v>3510429.3470000001</v>
      </c>
      <c r="D2825" s="103" t="str">
        <f>IF(ISNUMBER('Форма 1'!U2825),'Форма 1'!$H2825*VLOOKUP('Форма 1'!$F2825,'Придельники с 2022'!$B$4:$X$28,'Форма 1'!U$8),"")</f>
        <v/>
      </c>
      <c r="E2825" s="103" t="str">
        <f>IF(ISNUMBER('Форма 1'!V2825),'Форма 1'!$H2825*VLOOKUP('Форма 1'!$F2825,'Придельники с 2022'!$B$4:$X$28,'Форма 1'!V$8),"")</f>
        <v/>
      </c>
      <c r="F2825" s="103" t="str">
        <f>IF(ISNUMBER('Форма 1'!W2825),'Форма 1'!$H2825*VLOOKUP('Форма 1'!$F2825,'Придельники с 2022'!$B$4:$X$28,'Форма 1'!W$8),"")</f>
        <v/>
      </c>
      <c r="G2825" s="103" t="str">
        <f>IF(ISNUMBER('Форма 1'!X2825),'Форма 1'!$H2825*VLOOKUP('Форма 1'!$F2825,'Придельники с 2022'!$B$4:$X$28,'Форма 1'!X$8),"")</f>
        <v/>
      </c>
      <c r="H2825" s="103" t="str">
        <f>IF(ISNUMBER('Форма 1'!Y2825),'Форма 1'!$H2825*VLOOKUP('Форма 1'!$F2825,'Придельники с 2022'!$B$4:$X$28,'Форма 1'!Y$8),"")</f>
        <v/>
      </c>
      <c r="I2825" s="103" t="str">
        <f>IF(ISNUMBER('Форма 1'!Z2825),'Форма 1'!$H2825*VLOOKUP('Форма 1'!$F2825,'Придельники с 2022'!$B$4:$X$28,'Форма 1'!Z$8),"")</f>
        <v/>
      </c>
      <c r="J2825" s="103" t="str">
        <f>IF(ISNUMBER('Форма 1'!AA2825),'Форма 1'!$H2825*VLOOKUP('Форма 1'!$F2825,'Придельники с 2022'!$B$4:$X$28,'Форма 1'!AA$8),"")</f>
        <v/>
      </c>
      <c r="K2825" s="90"/>
      <c r="L2825" s="87"/>
      <c r="M2825" s="103">
        <f>IF(ISNUMBER('Форма 1'!AD2825),'Форма 1'!$H2825*VLOOKUP('Форма 1'!$F2825,'Придельники с 2022'!$B$4:$X$28,'Форма 1'!AD$8),"")</f>
        <v>3510429.3470000001</v>
      </c>
      <c r="N2825" s="103" t="str">
        <f>IF(ISBLANK('Форма 1'!$AE2825),"",IF('Форма 1'!$AE2825=1,'Форма 1'!$H2825*VLOOKUP('Форма 1'!$F2825,'Придельники с 2022'!$B$4:$X$28,'Форма 1'!$AE$8,0),IF('Форма 1'!$AE2825=2,'Форма 1'!$H2825*VLOOKUP('Форма 1'!$F2825,'Придельники с 2022'!$B$4:$X$28,13,0),IF('Форма 1'!$AE2825=3,'Форма 1'!$H2825*VLOOKUP('Форма 1'!$F2825,'Придельники с 2022'!$B$4:$X$28,12,0)))))</f>
        <v/>
      </c>
      <c r="O2825" s="103" t="str">
        <f>IF(ISNUMBER('Форма 1'!AF2825),'Форма 1'!$H2825*VLOOKUP('Форма 1'!$F2825,'Придельники с 2022'!$B$4:$X$28,'Форма 1'!AF$8),"")</f>
        <v/>
      </c>
      <c r="P2825" s="87"/>
      <c r="Q2825" s="103" t="str">
        <f>IF(ISNUMBER('Форма 1'!AH2825),'Форма 1'!$H2825*VLOOKUP('Форма 1'!$F2825,'Придельники с 2022'!$B$4:$X$28,'Форма 1'!AH$8),"")</f>
        <v/>
      </c>
      <c r="R2825" s="103" t="str">
        <f>IF(ISNUMBER('Форма 1'!AI2825),'Форма 1'!$H2825*VLOOKUP('Форма 1'!$F2825,'Придельники с 2022'!$B$4:$X$28,'Форма 1'!AI$8),"")</f>
        <v/>
      </c>
      <c r="S2825" s="103" t="str">
        <f>IF(ISNUMBER('Форма 1'!AJ2825),'Форма 1'!$H2825*VLOOKUP('Форма 1'!$F2825,'Придельники с 2022'!$B$4:$X$28,'Форма 1'!AJ$8),"")</f>
        <v/>
      </c>
      <c r="T2825" s="87"/>
    </row>
    <row r="2826" spans="1:20">
      <c r="A2826" s="188">
        <f t="shared" si="228"/>
        <v>51</v>
      </c>
      <c r="B2826" s="189" t="s">
        <v>231</v>
      </c>
      <c r="C2826" s="99">
        <f t="shared" si="227"/>
        <v>1091381.5220000001</v>
      </c>
      <c r="D2826" s="103" t="str">
        <f>IF(ISNUMBER('Форма 1'!U2826),'Форма 1'!$H2826*VLOOKUP('Форма 1'!$F2826,'Придельники с 2022'!$B$4:$X$28,'Форма 1'!U$8),"")</f>
        <v/>
      </c>
      <c r="E2826" s="103" t="str">
        <f>IF(ISNUMBER('Форма 1'!V2826),'Форма 1'!$H2826*VLOOKUP('Форма 1'!$F2826,'Придельники с 2022'!$B$4:$X$28,'Форма 1'!V$8),"")</f>
        <v/>
      </c>
      <c r="F2826" s="103" t="str">
        <f>IF(ISNUMBER('Форма 1'!W2826),'Форма 1'!$H2826*VLOOKUP('Форма 1'!$F2826,'Придельники с 2022'!$B$4:$X$28,'Форма 1'!W$8),"")</f>
        <v/>
      </c>
      <c r="G2826" s="103" t="str">
        <f>IF(ISNUMBER('Форма 1'!X2826),'Форма 1'!$H2826*VLOOKUP('Форма 1'!$F2826,'Придельники с 2022'!$B$4:$X$28,'Форма 1'!X$8),"")</f>
        <v/>
      </c>
      <c r="H2826" s="103" t="str">
        <f>IF(ISNUMBER('Форма 1'!Y2826),'Форма 1'!$H2826*VLOOKUP('Форма 1'!$F2826,'Придельники с 2022'!$B$4:$X$28,'Форма 1'!Y$8),"")</f>
        <v/>
      </c>
      <c r="I2826" s="103" t="str">
        <f>IF(ISNUMBER('Форма 1'!Z2826),'Форма 1'!$H2826*VLOOKUP('Форма 1'!$F2826,'Придельники с 2022'!$B$4:$X$28,'Форма 1'!Z$8),"")</f>
        <v/>
      </c>
      <c r="J2826" s="103">
        <f>IF(ISNUMBER('Форма 1'!AA2826),'Форма 1'!$H2826*VLOOKUP('Форма 1'!$F2826,'Придельники с 2022'!$B$4:$X$28,'Форма 1'!AA$8),"")</f>
        <v>1091381.5220000001</v>
      </c>
      <c r="K2826" s="90"/>
      <c r="L2826" s="87"/>
      <c r="M2826" s="103" t="str">
        <f>IF(ISNUMBER('Форма 1'!AD2826),'Форма 1'!$H2826*VLOOKUP('Форма 1'!$F2826,'Придельники с 2022'!$B$4:$X$28,'Форма 1'!AD$8),"")</f>
        <v/>
      </c>
      <c r="N2826" s="103" t="str">
        <f>IF(ISBLANK('Форма 1'!$AE2826),"",IF('Форма 1'!$AE2826=1,'Форма 1'!$H2826*VLOOKUP('Форма 1'!$F2826,'Придельники с 2022'!$B$4:$X$28,'Форма 1'!$AE$8,0),IF('Форма 1'!$AE2826=2,'Форма 1'!$H2826*VLOOKUP('Форма 1'!$F2826,'Придельники с 2022'!$B$4:$X$28,13,0),IF('Форма 1'!$AE2826=3,'Форма 1'!$H2826*VLOOKUP('Форма 1'!$F2826,'Придельники с 2022'!$B$4:$X$28,12,0)))))</f>
        <v/>
      </c>
      <c r="O2826" s="103" t="str">
        <f>IF(ISNUMBER('Форма 1'!AF2826),'Форма 1'!$H2826*VLOOKUP('Форма 1'!$F2826,'Придельники с 2022'!$B$4:$X$28,'Форма 1'!AF$8),"")</f>
        <v/>
      </c>
      <c r="P2826" s="87"/>
      <c r="Q2826" s="103" t="str">
        <f>IF(ISNUMBER('Форма 1'!AH2826),'Форма 1'!$H2826*VLOOKUP('Форма 1'!$F2826,'Придельники с 2022'!$B$4:$X$28,'Форма 1'!AH$8),"")</f>
        <v/>
      </c>
      <c r="R2826" s="103" t="str">
        <f>IF(ISNUMBER('Форма 1'!AI2826),'Форма 1'!$H2826*VLOOKUP('Форма 1'!$F2826,'Придельники с 2022'!$B$4:$X$28,'Форма 1'!AI$8),"")</f>
        <v/>
      </c>
      <c r="S2826" s="103" t="str">
        <f>IF(ISNUMBER('Форма 1'!AJ2826),'Форма 1'!$H2826*VLOOKUP('Форма 1'!$F2826,'Придельники с 2022'!$B$4:$X$28,'Форма 1'!AJ$8),"")</f>
        <v/>
      </c>
      <c r="T2826" s="87"/>
    </row>
    <row r="2827" spans="1:20" ht="15.75">
      <c r="A2827" s="187">
        <v>0</v>
      </c>
      <c r="B2827" s="34" t="s">
        <v>232</v>
      </c>
      <c r="C2827" s="36">
        <f>SUM(C2828:C2855)</f>
        <v>258480001.711</v>
      </c>
      <c r="D2827" s="36">
        <f t="shared" ref="D2827:T2827" si="229">SUM(D2828:D2855)</f>
        <v>13154590.722000001</v>
      </c>
      <c r="E2827" s="36">
        <f t="shared" si="229"/>
        <v>77372454.560000002</v>
      </c>
      <c r="F2827" s="36">
        <f t="shared" si="229"/>
        <v>41758525.204000004</v>
      </c>
      <c r="G2827" s="36">
        <f t="shared" si="229"/>
        <v>18092953.756000001</v>
      </c>
      <c r="H2827" s="36">
        <f t="shared" si="229"/>
        <v>50611704.632000014</v>
      </c>
      <c r="I2827" s="36">
        <f t="shared" si="229"/>
        <v>10311785.351</v>
      </c>
      <c r="J2827" s="36">
        <f t="shared" si="229"/>
        <v>1360221.38</v>
      </c>
      <c r="K2827" s="39">
        <f t="shared" si="229"/>
        <v>0</v>
      </c>
      <c r="L2827" s="36">
        <f t="shared" si="229"/>
        <v>0</v>
      </c>
      <c r="M2827" s="36">
        <f t="shared" si="229"/>
        <v>43365701.385999992</v>
      </c>
      <c r="N2827" s="36">
        <f t="shared" si="229"/>
        <v>2452064.7199999997</v>
      </c>
      <c r="O2827" s="36">
        <f t="shared" si="229"/>
        <v>0</v>
      </c>
      <c r="P2827" s="36">
        <f t="shared" si="229"/>
        <v>0</v>
      </c>
      <c r="Q2827" s="36">
        <f t="shared" si="229"/>
        <v>0</v>
      </c>
      <c r="R2827" s="36">
        <f t="shared" si="229"/>
        <v>0</v>
      </c>
      <c r="S2827" s="36">
        <f t="shared" si="229"/>
        <v>0</v>
      </c>
      <c r="T2827" s="36">
        <f t="shared" si="229"/>
        <v>0</v>
      </c>
    </row>
    <row r="2828" spans="1:20">
      <c r="A2828" s="188">
        <f t="shared" si="228"/>
        <v>1</v>
      </c>
      <c r="B2828" s="189" t="s">
        <v>2760</v>
      </c>
      <c r="C2828" s="99">
        <f t="shared" si="227"/>
        <v>6832276</v>
      </c>
      <c r="D2828" s="103" t="str">
        <f>IF(ISNUMBER('Форма 1'!U2828),'Форма 1'!$H2828*VLOOKUP('Форма 1'!$F2828,'Придельники с 2022'!$B$4:$X$28,'Форма 1'!U$8),"")</f>
        <v/>
      </c>
      <c r="E2828" s="103" t="str">
        <f>IF(ISNUMBER('Форма 1'!V2828),'Форма 1'!$H2828*VLOOKUP('Форма 1'!$F2828,'Придельники с 2022'!$B$4:$X$28,'Форма 1'!V$8),"")</f>
        <v/>
      </c>
      <c r="F2828" s="103">
        <f>IF(ISNUMBER('Форма 1'!W2828),'Форма 1'!$H2828*VLOOKUP('Форма 1'!$F2828,'Придельники с 2022'!$B$4:$X$28,'Форма 1'!W$8),"")</f>
        <v>2097368.48</v>
      </c>
      <c r="G2828" s="103">
        <f>IF(ISNUMBER('Форма 1'!X2828),'Форма 1'!$H2828*VLOOKUP('Форма 1'!$F2828,'Придельники с 2022'!$B$4:$X$28,'Форма 1'!X$8),"")</f>
        <v>1302740.72</v>
      </c>
      <c r="H2828" s="103">
        <f>IF(ISNUMBER('Форма 1'!Y2828),'Форма 1'!$H2828*VLOOKUP('Форма 1'!$F2828,'Придельники с 2022'!$B$4:$X$28,'Форма 1'!Y$8),"")</f>
        <v>3432166.8</v>
      </c>
      <c r="I2828" s="103" t="str">
        <f>IF(ISNUMBER('Форма 1'!Z2828),'Форма 1'!$H2828*VLOOKUP('Форма 1'!$F2828,'Придельники с 2022'!$B$4:$X$28,'Форма 1'!Z$8),"")</f>
        <v/>
      </c>
      <c r="J2828" s="103" t="str">
        <f>IF(ISNUMBER('Форма 1'!AA2828),'Форма 1'!$H2828*VLOOKUP('Форма 1'!$F2828,'Придельники с 2022'!$B$4:$X$28,'Форма 1'!AA$8),"")</f>
        <v/>
      </c>
      <c r="K2828" s="92"/>
      <c r="L2828" s="88"/>
      <c r="M2828" s="103" t="str">
        <f>IF(ISNUMBER('Форма 1'!AD2828),'Форма 1'!$H2828*VLOOKUP('Форма 1'!$F2828,'Придельники с 2022'!$B$4:$X$28,'Форма 1'!AD$8),"")</f>
        <v/>
      </c>
      <c r="N2828" s="103" t="str">
        <f>IF(ISBLANK('Форма 1'!$AE2828),"",IF('Форма 1'!$AE2828=1,'Форма 1'!$H2828*VLOOKUP('Форма 1'!$F2828,'Придельники с 2022'!$B$4:$X$28,'Форма 1'!$AE$8,0),IF('Форма 1'!$AE2828=2,'Форма 1'!$H2828*VLOOKUP('Форма 1'!$F2828,'Придельники с 2022'!$B$4:$X$28,13,0),IF('Форма 1'!$AE2828=3,'Форма 1'!$H2828*VLOOKUP('Форма 1'!$F2828,'Придельники с 2022'!$B$4:$X$28,12,0)))))</f>
        <v/>
      </c>
      <c r="O2828" s="103" t="str">
        <f>IF(ISNUMBER('Форма 1'!AF2828),'Форма 1'!$H2828*VLOOKUP('Форма 1'!$F2828,'Придельники с 2022'!$B$4:$X$28,'Форма 1'!AF$8),"")</f>
        <v/>
      </c>
      <c r="P2828" s="88"/>
      <c r="Q2828" s="103" t="str">
        <f>IF(ISNUMBER('Форма 1'!AH2828),'Форма 1'!$H2828*VLOOKUP('Форма 1'!$F2828,'Придельники с 2022'!$B$4:$X$28,'Форма 1'!AH$8),"")</f>
        <v/>
      </c>
      <c r="R2828" s="103" t="str">
        <f>IF(ISNUMBER('Форма 1'!AI2828),'Форма 1'!$H2828*VLOOKUP('Форма 1'!$F2828,'Придельники с 2022'!$B$4:$X$28,'Форма 1'!AI$8),"")</f>
        <v/>
      </c>
      <c r="S2828" s="103" t="str">
        <f>IF(ISNUMBER('Форма 1'!AJ2828),'Форма 1'!$H2828*VLOOKUP('Форма 1'!$F2828,'Придельники с 2022'!$B$4:$X$28,'Форма 1'!AJ$8),"")</f>
        <v/>
      </c>
      <c r="T2828" s="88"/>
    </row>
    <row r="2829" spans="1:20">
      <c r="A2829" s="188">
        <f t="shared" si="228"/>
        <v>2</v>
      </c>
      <c r="B2829" s="189" t="s">
        <v>2761</v>
      </c>
      <c r="C2829" s="99">
        <f t="shared" si="227"/>
        <v>1360221.38</v>
      </c>
      <c r="D2829" s="103" t="str">
        <f>IF(ISNUMBER('Форма 1'!U2829),'Форма 1'!$H2829*VLOOKUP('Форма 1'!$F2829,'Придельники с 2022'!$B$4:$X$28,'Форма 1'!U$8),"")</f>
        <v/>
      </c>
      <c r="E2829" s="103" t="str">
        <f>IF(ISNUMBER('Форма 1'!V2829),'Форма 1'!$H2829*VLOOKUP('Форма 1'!$F2829,'Придельники с 2022'!$B$4:$X$28,'Форма 1'!V$8),"")</f>
        <v/>
      </c>
      <c r="F2829" s="103" t="str">
        <f>IF(ISNUMBER('Форма 1'!W2829),'Форма 1'!$H2829*VLOOKUP('Форма 1'!$F2829,'Придельники с 2022'!$B$4:$X$28,'Форма 1'!W$8),"")</f>
        <v/>
      </c>
      <c r="G2829" s="103" t="str">
        <f>IF(ISNUMBER('Форма 1'!X2829),'Форма 1'!$H2829*VLOOKUP('Форма 1'!$F2829,'Придельники с 2022'!$B$4:$X$28,'Форма 1'!X$8),"")</f>
        <v/>
      </c>
      <c r="H2829" s="103" t="str">
        <f>IF(ISNUMBER('Форма 1'!Y2829),'Форма 1'!$H2829*VLOOKUP('Форма 1'!$F2829,'Придельники с 2022'!$B$4:$X$28,'Форма 1'!Y$8),"")</f>
        <v/>
      </c>
      <c r="I2829" s="103" t="str">
        <f>IF(ISNUMBER('Форма 1'!Z2829),'Форма 1'!$H2829*VLOOKUP('Форма 1'!$F2829,'Придельники с 2022'!$B$4:$X$28,'Форма 1'!Z$8),"")</f>
        <v/>
      </c>
      <c r="J2829" s="103">
        <f>IF(ISNUMBER('Форма 1'!AA2829),'Форма 1'!$H2829*VLOOKUP('Форма 1'!$F2829,'Придельники с 2022'!$B$4:$X$28,'Форма 1'!AA$8),"")</f>
        <v>1360221.38</v>
      </c>
      <c r="K2829" s="92"/>
      <c r="L2829" s="88"/>
      <c r="M2829" s="103" t="str">
        <f>IF(ISNUMBER('Форма 1'!AD2829),'Форма 1'!$H2829*VLOOKUP('Форма 1'!$F2829,'Придельники с 2022'!$B$4:$X$28,'Форма 1'!AD$8),"")</f>
        <v/>
      </c>
      <c r="N2829" s="103" t="str">
        <f>IF(ISBLANK('Форма 1'!$AE2829),"",IF('Форма 1'!$AE2829=1,'Форма 1'!$H2829*VLOOKUP('Форма 1'!$F2829,'Придельники с 2022'!$B$4:$X$28,'Форма 1'!$AE$8,0),IF('Форма 1'!$AE2829=2,'Форма 1'!$H2829*VLOOKUP('Форма 1'!$F2829,'Придельники с 2022'!$B$4:$X$28,13,0),IF('Форма 1'!$AE2829=3,'Форма 1'!$H2829*VLOOKUP('Форма 1'!$F2829,'Придельники с 2022'!$B$4:$X$28,12,0)))))</f>
        <v/>
      </c>
      <c r="O2829" s="103" t="str">
        <f>IF(ISNUMBER('Форма 1'!AF2829),'Форма 1'!$H2829*VLOOKUP('Форма 1'!$F2829,'Придельники с 2022'!$B$4:$X$28,'Форма 1'!AF$8),"")</f>
        <v/>
      </c>
      <c r="P2829" s="88"/>
      <c r="Q2829" s="103" t="str">
        <f>IF(ISNUMBER('Форма 1'!AH2829),'Форма 1'!$H2829*VLOOKUP('Форма 1'!$F2829,'Придельники с 2022'!$B$4:$X$28,'Форма 1'!AH$8),"")</f>
        <v/>
      </c>
      <c r="R2829" s="103" t="str">
        <f>IF(ISNUMBER('Форма 1'!AI2829),'Форма 1'!$H2829*VLOOKUP('Форма 1'!$F2829,'Придельники с 2022'!$B$4:$X$28,'Форма 1'!AI$8),"")</f>
        <v/>
      </c>
      <c r="S2829" s="103" t="str">
        <f>IF(ISNUMBER('Форма 1'!AJ2829),'Форма 1'!$H2829*VLOOKUP('Форма 1'!$F2829,'Придельники с 2022'!$B$4:$X$28,'Форма 1'!AJ$8),"")</f>
        <v/>
      </c>
      <c r="T2829" s="88"/>
    </row>
    <row r="2830" spans="1:20">
      <c r="A2830" s="188">
        <f t="shared" si="228"/>
        <v>3</v>
      </c>
      <c r="B2830" s="189" t="s">
        <v>2762</v>
      </c>
      <c r="C2830" s="99">
        <f t="shared" si="227"/>
        <v>18879476.988000002</v>
      </c>
      <c r="D2830" s="103">
        <f>IF(ISNUMBER('Форма 1'!U2830),'Форма 1'!$H2830*VLOOKUP('Форма 1'!$F2830,'Придельники с 2022'!$B$4:$X$28,'Форма 1'!U$8),"")</f>
        <v>1103445.9540000001</v>
      </c>
      <c r="E2830" s="103">
        <f>IF(ISNUMBER('Форма 1'!V2830),'Форма 1'!$H2830*VLOOKUP('Форма 1'!$F2830,'Придельники с 2022'!$B$4:$X$28,'Форма 1'!V$8),"")</f>
        <v>12522058.884000001</v>
      </c>
      <c r="F2830" s="103">
        <f>IF(ISNUMBER('Форма 1'!W2830),'Форма 1'!$H2830*VLOOKUP('Форма 1'!$F2830,'Придельники с 2022'!$B$4:$X$28,'Форма 1'!W$8),"")</f>
        <v>1992752.8530000001</v>
      </c>
      <c r="G2830" s="103">
        <f>IF(ISNUMBER('Форма 1'!X2830),'Форма 1'!$H2830*VLOOKUP('Форма 1'!$F2830,'Придельники с 2022'!$B$4:$X$28,'Форма 1'!X$8),"")</f>
        <v>563201.36699999997</v>
      </c>
      <c r="H2830" s="103">
        <f>IF(ISNUMBER('Форма 1'!Y2830),'Форма 1'!$H2830*VLOOKUP('Форма 1'!$F2830,'Придельники с 2022'!$B$4:$X$28,'Форма 1'!Y$8),"")</f>
        <v>1736993.4540000001</v>
      </c>
      <c r="I2830" s="103">
        <f>IF(ISNUMBER('Форма 1'!Z2830),'Форма 1'!$H2830*VLOOKUP('Форма 1'!$F2830,'Придельники с 2022'!$B$4:$X$28,'Форма 1'!Z$8),"")</f>
        <v>961024.47599999991</v>
      </c>
      <c r="J2830" s="103" t="str">
        <f>IF(ISNUMBER('Форма 1'!AA2830),'Форма 1'!$H2830*VLOOKUP('Форма 1'!$F2830,'Придельники с 2022'!$B$4:$X$28,'Форма 1'!AA$8),"")</f>
        <v/>
      </c>
      <c r="K2830" s="90"/>
      <c r="L2830" s="87"/>
      <c r="M2830" s="103" t="str">
        <f>IF(ISNUMBER('Форма 1'!AD2830),'Форма 1'!$H2830*VLOOKUP('Форма 1'!$F2830,'Придельники с 2022'!$B$4:$X$28,'Форма 1'!AD$8),"")</f>
        <v/>
      </c>
      <c r="N2830" s="103" t="str">
        <f>IF(ISBLANK('Форма 1'!$AE2830),"",IF('Форма 1'!$AE2830=1,'Форма 1'!$H2830*VLOOKUP('Форма 1'!$F2830,'Придельники с 2022'!$B$4:$X$28,'Форма 1'!$AE$8,0),IF('Форма 1'!$AE2830=2,'Форма 1'!$H2830*VLOOKUP('Форма 1'!$F2830,'Придельники с 2022'!$B$4:$X$28,13,0),IF('Форма 1'!$AE2830=3,'Форма 1'!$H2830*VLOOKUP('Форма 1'!$F2830,'Придельники с 2022'!$B$4:$X$28,12,0)))))</f>
        <v/>
      </c>
      <c r="O2830" s="103" t="str">
        <f>IF(ISNUMBER('Форма 1'!AF2830),'Форма 1'!$H2830*VLOOKUP('Форма 1'!$F2830,'Придельники с 2022'!$B$4:$X$28,'Форма 1'!AF$8),"")</f>
        <v/>
      </c>
      <c r="P2830" s="87"/>
      <c r="Q2830" s="103" t="str">
        <f>IF(ISNUMBER('Форма 1'!AH2830),'Форма 1'!$H2830*VLOOKUP('Форма 1'!$F2830,'Придельники с 2022'!$B$4:$X$28,'Форма 1'!AH$8),"")</f>
        <v/>
      </c>
      <c r="R2830" s="103" t="str">
        <f>IF(ISNUMBER('Форма 1'!AI2830),'Форма 1'!$H2830*VLOOKUP('Форма 1'!$F2830,'Придельники с 2022'!$B$4:$X$28,'Форма 1'!AI$8),"")</f>
        <v/>
      </c>
      <c r="S2830" s="103" t="str">
        <f>IF(ISNUMBER('Форма 1'!AJ2830),'Форма 1'!$H2830*VLOOKUP('Форма 1'!$F2830,'Придельники с 2022'!$B$4:$X$28,'Форма 1'!AJ$8),"")</f>
        <v/>
      </c>
      <c r="T2830" s="88"/>
    </row>
    <row r="2831" spans="1:20">
      <c r="A2831" s="188">
        <f t="shared" si="228"/>
        <v>4</v>
      </c>
      <c r="B2831" s="189" t="s">
        <v>2763</v>
      </c>
      <c r="C2831" s="99">
        <f t="shared" si="227"/>
        <v>5513458.5</v>
      </c>
      <c r="D2831" s="103" t="str">
        <f>IF(ISNUMBER('Форма 1'!U2831),'Форма 1'!$H2831*VLOOKUP('Форма 1'!$F2831,'Придельники с 2022'!$B$4:$X$28,'Форма 1'!U$8),"")</f>
        <v/>
      </c>
      <c r="E2831" s="103" t="str">
        <f>IF(ISNUMBER('Форма 1'!V2831),'Форма 1'!$H2831*VLOOKUP('Форма 1'!$F2831,'Придельники с 2022'!$B$4:$X$28,'Форма 1'!V$8),"")</f>
        <v/>
      </c>
      <c r="F2831" s="103">
        <f>IF(ISNUMBER('Форма 1'!W2831),'Форма 1'!$H2831*VLOOKUP('Форма 1'!$F2831,'Придельники с 2022'!$B$4:$X$28,'Форма 1'!W$8),"")</f>
        <v>1692518.5799999998</v>
      </c>
      <c r="G2831" s="103">
        <f>IF(ISNUMBER('Форма 1'!X2831),'Форма 1'!$H2831*VLOOKUP('Форма 1'!$F2831,'Придельники с 2022'!$B$4:$X$28,'Форма 1'!X$8),"")</f>
        <v>1051275.8700000001</v>
      </c>
      <c r="H2831" s="103">
        <f>IF(ISNUMBER('Форма 1'!Y2831),'Форма 1'!$H2831*VLOOKUP('Форма 1'!$F2831,'Придельники с 2022'!$B$4:$X$28,'Форма 1'!Y$8),"")</f>
        <v>2769664.05</v>
      </c>
      <c r="I2831" s="103" t="str">
        <f>IF(ISNUMBER('Форма 1'!Z2831),'Форма 1'!$H2831*VLOOKUP('Форма 1'!$F2831,'Придельники с 2022'!$B$4:$X$28,'Форма 1'!Z$8),"")</f>
        <v/>
      </c>
      <c r="J2831" s="103" t="str">
        <f>IF(ISNUMBER('Форма 1'!AA2831),'Форма 1'!$H2831*VLOOKUP('Форма 1'!$F2831,'Придельники с 2022'!$B$4:$X$28,'Форма 1'!AA$8),"")</f>
        <v/>
      </c>
      <c r="K2831" s="92"/>
      <c r="L2831" s="88"/>
      <c r="M2831" s="103" t="str">
        <f>IF(ISNUMBER('Форма 1'!AD2831),'Форма 1'!$H2831*VLOOKUP('Форма 1'!$F2831,'Придельники с 2022'!$B$4:$X$28,'Форма 1'!AD$8),"")</f>
        <v/>
      </c>
      <c r="N2831" s="103" t="str">
        <f>IF(ISBLANK('Форма 1'!$AE2831),"",IF('Форма 1'!$AE2831=1,'Форма 1'!$H2831*VLOOKUP('Форма 1'!$F2831,'Придельники с 2022'!$B$4:$X$28,'Форма 1'!$AE$8,0),IF('Форма 1'!$AE2831=2,'Форма 1'!$H2831*VLOOKUP('Форма 1'!$F2831,'Придельники с 2022'!$B$4:$X$28,13,0),IF('Форма 1'!$AE2831=3,'Форма 1'!$H2831*VLOOKUP('Форма 1'!$F2831,'Придельники с 2022'!$B$4:$X$28,12,0)))))</f>
        <v/>
      </c>
      <c r="O2831" s="103" t="str">
        <f>IF(ISNUMBER('Форма 1'!AF2831),'Форма 1'!$H2831*VLOOKUP('Форма 1'!$F2831,'Придельники с 2022'!$B$4:$X$28,'Форма 1'!AF$8),"")</f>
        <v/>
      </c>
      <c r="P2831" s="88"/>
      <c r="Q2831" s="103" t="str">
        <f>IF(ISNUMBER('Форма 1'!AH2831),'Форма 1'!$H2831*VLOOKUP('Форма 1'!$F2831,'Придельники с 2022'!$B$4:$X$28,'Форма 1'!AH$8),"")</f>
        <v/>
      </c>
      <c r="R2831" s="103" t="str">
        <f>IF(ISNUMBER('Форма 1'!AI2831),'Форма 1'!$H2831*VLOOKUP('Форма 1'!$F2831,'Придельники с 2022'!$B$4:$X$28,'Форма 1'!AI$8),"")</f>
        <v/>
      </c>
      <c r="S2831" s="103" t="str">
        <f>IF(ISNUMBER('Форма 1'!AJ2831),'Форма 1'!$H2831*VLOOKUP('Форма 1'!$F2831,'Придельники с 2022'!$B$4:$X$28,'Форма 1'!AJ$8),"")</f>
        <v/>
      </c>
      <c r="T2831" s="88"/>
    </row>
    <row r="2832" spans="1:20">
      <c r="A2832" s="188">
        <f t="shared" si="228"/>
        <v>5</v>
      </c>
      <c r="B2832" s="189" t="s">
        <v>2764</v>
      </c>
      <c r="C2832" s="99">
        <f t="shared" si="227"/>
        <v>13981410.631999999</v>
      </c>
      <c r="D2832" s="103">
        <f>IF(ISNUMBER('Форма 1'!U2832),'Форма 1'!$H2832*VLOOKUP('Форма 1'!$F2832,'Придельники с 2022'!$B$4:$X$28,'Форма 1'!U$8),"")</f>
        <v>2710857.3310000002</v>
      </c>
      <c r="E2832" s="103" t="str">
        <f>IF(ISNUMBER('Форма 1'!V2832),'Форма 1'!$H2832*VLOOKUP('Форма 1'!$F2832,'Придельники с 2022'!$B$4:$X$28,'Форма 1'!V$8),"")</f>
        <v/>
      </c>
      <c r="F2832" s="103">
        <f>IF(ISNUMBER('Форма 1'!W2832),'Форма 1'!$H2832*VLOOKUP('Форма 1'!$F2832,'Придельники с 2022'!$B$4:$X$28,'Форма 1'!W$8),"")</f>
        <v>2730630.14</v>
      </c>
      <c r="G2832" s="103">
        <f>IF(ISNUMBER('Форма 1'!X2832),'Форма 1'!$H2832*VLOOKUP('Форма 1'!$F2832,'Придельники с 2022'!$B$4:$X$28,'Форма 1'!X$8),"")</f>
        <v>1696079.2100000002</v>
      </c>
      <c r="H2832" s="103">
        <f>IF(ISNUMBER('Форма 1'!Y2832),'Форма 1'!$H2832*VLOOKUP('Форма 1'!$F2832,'Придельники с 2022'!$B$4:$X$28,'Форма 1'!Y$8),"")</f>
        <v>4468446.1500000004</v>
      </c>
      <c r="I2832" s="103">
        <f>IF(ISNUMBER('Форма 1'!Z2832),'Форма 1'!$H2832*VLOOKUP('Форма 1'!$F2832,'Придельники с 2022'!$B$4:$X$28,'Форма 1'!Z$8),"")</f>
        <v>2375397.801</v>
      </c>
      <c r="J2832" s="103" t="str">
        <f>IF(ISNUMBER('Форма 1'!AA2832),'Форма 1'!$H2832*VLOOKUP('Форма 1'!$F2832,'Придельники с 2022'!$B$4:$X$28,'Форма 1'!AA$8),"")</f>
        <v/>
      </c>
      <c r="K2832" s="92"/>
      <c r="L2832" s="88"/>
      <c r="M2832" s="103" t="str">
        <f>IF(ISNUMBER('Форма 1'!AD2832),'Форма 1'!$H2832*VLOOKUP('Форма 1'!$F2832,'Придельники с 2022'!$B$4:$X$28,'Форма 1'!AD$8),"")</f>
        <v/>
      </c>
      <c r="N2832" s="103" t="str">
        <f>IF(ISBLANK('Форма 1'!$AE2832),"",IF('Форма 1'!$AE2832=1,'Форма 1'!$H2832*VLOOKUP('Форма 1'!$F2832,'Придельники с 2022'!$B$4:$X$28,'Форма 1'!$AE$8,0),IF('Форма 1'!$AE2832=2,'Форма 1'!$H2832*VLOOKUP('Форма 1'!$F2832,'Придельники с 2022'!$B$4:$X$28,13,0),IF('Форма 1'!$AE2832=3,'Форма 1'!$H2832*VLOOKUP('Форма 1'!$F2832,'Придельники с 2022'!$B$4:$X$28,12,0)))))</f>
        <v/>
      </c>
      <c r="O2832" s="103" t="str">
        <f>IF(ISNUMBER('Форма 1'!AF2832),'Форма 1'!$H2832*VLOOKUP('Форма 1'!$F2832,'Придельники с 2022'!$B$4:$X$28,'Форма 1'!AF$8),"")</f>
        <v/>
      </c>
      <c r="P2832" s="88"/>
      <c r="Q2832" s="103" t="str">
        <f>IF(ISNUMBER('Форма 1'!AH2832),'Форма 1'!$H2832*VLOOKUP('Форма 1'!$F2832,'Придельники с 2022'!$B$4:$X$28,'Форма 1'!AH$8),"")</f>
        <v/>
      </c>
      <c r="R2832" s="103" t="str">
        <f>IF(ISNUMBER('Форма 1'!AI2832),'Форма 1'!$H2832*VLOOKUP('Форма 1'!$F2832,'Придельники с 2022'!$B$4:$X$28,'Форма 1'!AI$8),"")</f>
        <v/>
      </c>
      <c r="S2832" s="103" t="str">
        <f>IF(ISNUMBER('Форма 1'!AJ2832),'Форма 1'!$H2832*VLOOKUP('Форма 1'!$F2832,'Придельники с 2022'!$B$4:$X$28,'Форма 1'!AJ$8),"")</f>
        <v/>
      </c>
      <c r="T2832" s="88"/>
    </row>
    <row r="2833" spans="1:20">
      <c r="A2833" s="188">
        <f t="shared" si="228"/>
        <v>6</v>
      </c>
      <c r="B2833" s="189" t="s">
        <v>2765</v>
      </c>
      <c r="C2833" s="99">
        <f t="shared" si="227"/>
        <v>7683758.4280000003</v>
      </c>
      <c r="D2833" s="103">
        <f>IF(ISNUMBER('Форма 1'!U2833),'Форма 1'!$H2833*VLOOKUP('Форма 1'!$F2833,'Придельники с 2022'!$B$4:$X$28,'Форма 1'!U$8),"")</f>
        <v>449091.47400000005</v>
      </c>
      <c r="E2833" s="103">
        <f>IF(ISNUMBER('Форма 1'!V2833),'Форма 1'!$H2833*VLOOKUP('Форма 1'!$F2833,'Придельники с 2022'!$B$4:$X$28,'Форма 1'!V$8),"")</f>
        <v>5096352.8040000005</v>
      </c>
      <c r="F2833" s="103">
        <f>IF(ISNUMBER('Форма 1'!W2833),'Форма 1'!$H2833*VLOOKUP('Форма 1'!$F2833,'Придельники с 2022'!$B$4:$X$28,'Форма 1'!W$8),"")</f>
        <v>811030.49300000002</v>
      </c>
      <c r="G2833" s="103">
        <f>IF(ISNUMBER('Форма 1'!X2833),'Форма 1'!$H2833*VLOOKUP('Форма 1'!$F2833,'Придельники с 2022'!$B$4:$X$28,'Форма 1'!X$8),"")</f>
        <v>229217.32700000002</v>
      </c>
      <c r="H2833" s="103">
        <f>IF(ISNUMBER('Форма 1'!Y2833),'Форма 1'!$H2833*VLOOKUP('Форма 1'!$F2833,'Придельники с 2022'!$B$4:$X$28,'Форма 1'!Y$8),"")</f>
        <v>706938.97400000005</v>
      </c>
      <c r="I2833" s="103">
        <f>IF(ISNUMBER('Форма 1'!Z2833),'Форма 1'!$H2833*VLOOKUP('Форма 1'!$F2833,'Придельники с 2022'!$B$4:$X$28,'Форма 1'!Z$8),"")</f>
        <v>391127.35599999997</v>
      </c>
      <c r="J2833" s="103" t="str">
        <f>IF(ISNUMBER('Форма 1'!AA2833),'Форма 1'!$H2833*VLOOKUP('Форма 1'!$F2833,'Придельники с 2022'!$B$4:$X$28,'Форма 1'!AA$8),"")</f>
        <v/>
      </c>
      <c r="K2833" s="90"/>
      <c r="L2833" s="87"/>
      <c r="M2833" s="103" t="str">
        <f>IF(ISNUMBER('Форма 1'!AD2833),'Форма 1'!$H2833*VLOOKUP('Форма 1'!$F2833,'Придельники с 2022'!$B$4:$X$28,'Форма 1'!AD$8),"")</f>
        <v/>
      </c>
      <c r="N2833" s="103" t="str">
        <f>IF(ISBLANK('Форма 1'!$AE2833),"",IF('Форма 1'!$AE2833=1,'Форма 1'!$H2833*VLOOKUP('Форма 1'!$F2833,'Придельники с 2022'!$B$4:$X$28,'Форма 1'!$AE$8,0),IF('Форма 1'!$AE2833=2,'Форма 1'!$H2833*VLOOKUP('Форма 1'!$F2833,'Придельники с 2022'!$B$4:$X$28,13,0),IF('Форма 1'!$AE2833=3,'Форма 1'!$H2833*VLOOKUP('Форма 1'!$F2833,'Придельники с 2022'!$B$4:$X$28,12,0)))))</f>
        <v/>
      </c>
      <c r="O2833" s="103" t="str">
        <f>IF(ISNUMBER('Форма 1'!AF2833),'Форма 1'!$H2833*VLOOKUP('Форма 1'!$F2833,'Придельники с 2022'!$B$4:$X$28,'Форма 1'!AF$8),"")</f>
        <v/>
      </c>
      <c r="P2833" s="87"/>
      <c r="Q2833" s="103" t="str">
        <f>IF(ISNUMBER('Форма 1'!AH2833),'Форма 1'!$H2833*VLOOKUP('Форма 1'!$F2833,'Придельники с 2022'!$B$4:$X$28,'Форма 1'!AH$8),"")</f>
        <v/>
      </c>
      <c r="R2833" s="103" t="str">
        <f>IF(ISNUMBER('Форма 1'!AI2833),'Форма 1'!$H2833*VLOOKUP('Форма 1'!$F2833,'Придельники с 2022'!$B$4:$X$28,'Форма 1'!AI$8),"")</f>
        <v/>
      </c>
      <c r="S2833" s="103" t="str">
        <f>IF(ISNUMBER('Форма 1'!AJ2833),'Форма 1'!$H2833*VLOOKUP('Форма 1'!$F2833,'Придельники с 2022'!$B$4:$X$28,'Форма 1'!AJ$8),"")</f>
        <v/>
      </c>
      <c r="T2833" s="88"/>
    </row>
    <row r="2834" spans="1:20">
      <c r="A2834" s="188">
        <f t="shared" si="228"/>
        <v>7</v>
      </c>
      <c r="B2834" s="189" t="s">
        <v>2766</v>
      </c>
      <c r="C2834" s="99">
        <f t="shared" si="227"/>
        <v>14360005.026000001</v>
      </c>
      <c r="D2834" s="103">
        <f>IF(ISNUMBER('Форма 1'!U2834),'Форма 1'!$H2834*VLOOKUP('Форма 1'!$F2834,'Придельники с 2022'!$B$4:$X$28,'Форма 1'!U$8),"")</f>
        <v>478330.16400000005</v>
      </c>
      <c r="E2834" s="103">
        <f>IF(ISNUMBER('Форма 1'!V2834),'Форма 1'!$H2834*VLOOKUP('Форма 1'!$F2834,'Придельники с 2022'!$B$4:$X$28,'Форма 1'!V$8),"")</f>
        <v>5428157.5440000007</v>
      </c>
      <c r="F2834" s="103">
        <f>IF(ISNUMBER('Форма 1'!W2834),'Форма 1'!$H2834*VLOOKUP('Форма 1'!$F2834,'Придельники с 2022'!$B$4:$X$28,'Форма 1'!W$8),"")</f>
        <v>863833.69800000009</v>
      </c>
      <c r="G2834" s="103">
        <f>IF(ISNUMBER('Форма 1'!X2834),'Форма 1'!$H2834*VLOOKUP('Форма 1'!$F2834,'Придельники с 2022'!$B$4:$X$28,'Форма 1'!X$8),"")</f>
        <v>244140.82200000001</v>
      </c>
      <c r="H2834" s="103">
        <f>IF(ISNUMBER('Форма 1'!Y2834),'Форма 1'!$H2834*VLOOKUP('Форма 1'!$F2834,'Придельники с 2022'!$B$4:$X$28,'Форма 1'!Y$8),"")</f>
        <v>752965.16400000011</v>
      </c>
      <c r="I2834" s="103">
        <f>IF(ISNUMBER('Форма 1'!Z2834),'Форма 1'!$H2834*VLOOKUP('Форма 1'!$F2834,'Придельники с 2022'!$B$4:$X$28,'Форма 1'!Z$8),"")</f>
        <v>416592.21600000001</v>
      </c>
      <c r="J2834" s="103" t="str">
        <f>IF(ISNUMBER('Форма 1'!AA2834),'Форма 1'!$H2834*VLOOKUP('Форма 1'!$F2834,'Придельники с 2022'!$B$4:$X$28,'Форма 1'!AA$8),"")</f>
        <v/>
      </c>
      <c r="K2834" s="90"/>
      <c r="L2834" s="87"/>
      <c r="M2834" s="103">
        <f>IF(ISNUMBER('Форма 1'!AD2834),'Форма 1'!$H2834*VLOOKUP('Форма 1'!$F2834,'Придельники с 2022'!$B$4:$X$28,'Форма 1'!AD$8),"")</f>
        <v>6175985.4179999996</v>
      </c>
      <c r="N2834" s="103" t="str">
        <f>IF(ISBLANK('Форма 1'!$AE2834),"",IF('Форма 1'!$AE2834=1,'Форма 1'!$H2834*VLOOKUP('Форма 1'!$F2834,'Придельники с 2022'!$B$4:$X$28,'Форма 1'!$AE$8,0),IF('Форма 1'!$AE2834=2,'Форма 1'!$H2834*VLOOKUP('Форма 1'!$F2834,'Придельники с 2022'!$B$4:$X$28,13,0),IF('Форма 1'!$AE2834=3,'Форма 1'!$H2834*VLOOKUP('Форма 1'!$F2834,'Придельники с 2022'!$B$4:$X$28,12,0)))))</f>
        <v/>
      </c>
      <c r="O2834" s="103" t="str">
        <f>IF(ISNUMBER('Форма 1'!AF2834),'Форма 1'!$H2834*VLOOKUP('Форма 1'!$F2834,'Придельники с 2022'!$B$4:$X$28,'Форма 1'!AF$8),"")</f>
        <v/>
      </c>
      <c r="P2834" s="87"/>
      <c r="Q2834" s="103" t="str">
        <f>IF(ISNUMBER('Форма 1'!AH2834),'Форма 1'!$H2834*VLOOKUP('Форма 1'!$F2834,'Придельники с 2022'!$B$4:$X$28,'Форма 1'!AH$8),"")</f>
        <v/>
      </c>
      <c r="R2834" s="103" t="str">
        <f>IF(ISNUMBER('Форма 1'!AI2834),'Форма 1'!$H2834*VLOOKUP('Форма 1'!$F2834,'Придельники с 2022'!$B$4:$X$28,'Форма 1'!AI$8),"")</f>
        <v/>
      </c>
      <c r="S2834" s="103" t="str">
        <f>IF(ISNUMBER('Форма 1'!AJ2834),'Форма 1'!$H2834*VLOOKUP('Форма 1'!$F2834,'Придельники с 2022'!$B$4:$X$28,'Форма 1'!AJ$8),"")</f>
        <v/>
      </c>
      <c r="T2834" s="88"/>
    </row>
    <row r="2835" spans="1:20">
      <c r="A2835" s="188">
        <f t="shared" si="228"/>
        <v>8</v>
      </c>
      <c r="B2835" s="189" t="s">
        <v>2767</v>
      </c>
      <c r="C2835" s="99">
        <f t="shared" si="227"/>
        <v>4454224.2280000001</v>
      </c>
      <c r="D2835" s="103">
        <f>IF(ISNUMBER('Форма 1'!U2835),'Форма 1'!$H2835*VLOOKUP('Форма 1'!$F2835,'Придельники с 2022'!$B$4:$X$28,'Форма 1'!U$8),"")</f>
        <v>260335.37400000001</v>
      </c>
      <c r="E2835" s="103">
        <f>IF(ISNUMBER('Форма 1'!V2835),'Форма 1'!$H2835*VLOOKUP('Форма 1'!$F2835,'Придельники с 2022'!$B$4:$X$28,'Форма 1'!V$8),"")</f>
        <v>2954322.2040000004</v>
      </c>
      <c r="F2835" s="103">
        <f>IF(ISNUMBER('Форма 1'!W2835),'Форма 1'!$H2835*VLOOKUP('Форма 1'!$F2835,'Придельники с 2022'!$B$4:$X$28,'Форма 1'!W$8),"")</f>
        <v>470149.04299999995</v>
      </c>
      <c r="G2835" s="103">
        <f>IF(ISNUMBER('Форма 1'!X2835),'Форма 1'!$H2835*VLOOKUP('Форма 1'!$F2835,'Придельники с 2022'!$B$4:$X$28,'Форма 1'!X$8),"")</f>
        <v>132875.777</v>
      </c>
      <c r="H2835" s="103">
        <f>IF(ISNUMBER('Форма 1'!Y2835),'Форма 1'!$H2835*VLOOKUP('Форма 1'!$F2835,'Придельники с 2022'!$B$4:$X$28,'Форма 1'!Y$8),"")</f>
        <v>409807.87400000001</v>
      </c>
      <c r="I2835" s="103">
        <f>IF(ISNUMBER('Форма 1'!Z2835),'Форма 1'!$H2835*VLOOKUP('Форма 1'!$F2835,'Придельники с 2022'!$B$4:$X$28,'Форма 1'!Z$8),"")</f>
        <v>226733.95599999998</v>
      </c>
      <c r="J2835" s="103" t="str">
        <f>IF(ISNUMBER('Форма 1'!AA2835),'Форма 1'!$H2835*VLOOKUP('Форма 1'!$F2835,'Придельники с 2022'!$B$4:$X$28,'Форма 1'!AA$8),"")</f>
        <v/>
      </c>
      <c r="K2835" s="90"/>
      <c r="L2835" s="87"/>
      <c r="M2835" s="103" t="str">
        <f>IF(ISNUMBER('Форма 1'!AD2835),'Форма 1'!$H2835*VLOOKUP('Форма 1'!$F2835,'Придельники с 2022'!$B$4:$X$28,'Форма 1'!AD$8),"")</f>
        <v/>
      </c>
      <c r="N2835" s="103" t="str">
        <f>IF(ISBLANK('Форма 1'!$AE2835),"",IF('Форма 1'!$AE2835=1,'Форма 1'!$H2835*VLOOKUP('Форма 1'!$F2835,'Придельники с 2022'!$B$4:$X$28,'Форма 1'!$AE$8,0),IF('Форма 1'!$AE2835=2,'Форма 1'!$H2835*VLOOKUP('Форма 1'!$F2835,'Придельники с 2022'!$B$4:$X$28,13,0),IF('Форма 1'!$AE2835=3,'Форма 1'!$H2835*VLOOKUP('Форма 1'!$F2835,'Придельники с 2022'!$B$4:$X$28,12,0)))))</f>
        <v/>
      </c>
      <c r="O2835" s="103" t="str">
        <f>IF(ISNUMBER('Форма 1'!AF2835),'Форма 1'!$H2835*VLOOKUP('Форма 1'!$F2835,'Придельники с 2022'!$B$4:$X$28,'Форма 1'!AF$8),"")</f>
        <v/>
      </c>
      <c r="P2835" s="87"/>
      <c r="Q2835" s="103" t="str">
        <f>IF(ISNUMBER('Форма 1'!AH2835),'Форма 1'!$H2835*VLOOKUP('Форма 1'!$F2835,'Придельники с 2022'!$B$4:$X$28,'Форма 1'!AH$8),"")</f>
        <v/>
      </c>
      <c r="R2835" s="103" t="str">
        <f>IF(ISNUMBER('Форма 1'!AI2835),'Форма 1'!$H2835*VLOOKUP('Форма 1'!$F2835,'Придельники с 2022'!$B$4:$X$28,'Форма 1'!AI$8),"")</f>
        <v/>
      </c>
      <c r="S2835" s="103" t="str">
        <f>IF(ISNUMBER('Форма 1'!AJ2835),'Форма 1'!$H2835*VLOOKUP('Форма 1'!$F2835,'Придельники с 2022'!$B$4:$X$28,'Форма 1'!AJ$8),"")</f>
        <v/>
      </c>
      <c r="T2835" s="88"/>
    </row>
    <row r="2836" spans="1:20">
      <c r="A2836" s="188">
        <f t="shared" si="228"/>
        <v>9</v>
      </c>
      <c r="B2836" s="189" t="s">
        <v>2768</v>
      </c>
      <c r="C2836" s="99">
        <f t="shared" si="227"/>
        <v>2957287.1580000003</v>
      </c>
      <c r="D2836" s="103" t="str">
        <f>IF(ISNUMBER('Форма 1'!U2836),'Форма 1'!$H2836*VLOOKUP('Форма 1'!$F2836,'Придельники с 2022'!$B$4:$X$28,'Форма 1'!U$8),"")</f>
        <v/>
      </c>
      <c r="E2836" s="103" t="str">
        <f>IF(ISNUMBER('Форма 1'!V2836),'Форма 1'!$H2836*VLOOKUP('Форма 1'!$F2836,'Придельники с 2022'!$B$4:$X$28,'Форма 1'!V$8),"")</f>
        <v/>
      </c>
      <c r="F2836" s="103">
        <f>IF(ISNUMBER('Форма 1'!W2836),'Форма 1'!$H2836*VLOOKUP('Форма 1'!$F2836,'Придельники с 2022'!$B$4:$X$28,'Форма 1'!W$8),"")</f>
        <v>1372749.6510000001</v>
      </c>
      <c r="G2836" s="103">
        <f>IF(ISNUMBER('Форма 1'!X2836),'Форма 1'!$H2836*VLOOKUP('Форма 1'!$F2836,'Придельники с 2022'!$B$4:$X$28,'Форма 1'!X$8),"")</f>
        <v>387973.08900000004</v>
      </c>
      <c r="H2836" s="103">
        <f>IF(ISNUMBER('Форма 1'!Y2836),'Форма 1'!$H2836*VLOOKUP('Форма 1'!$F2836,'Придельники с 2022'!$B$4:$X$28,'Форма 1'!Y$8),"")</f>
        <v>1196564.4180000001</v>
      </c>
      <c r="I2836" s="103" t="str">
        <f>IF(ISNUMBER('Форма 1'!Z2836),'Форма 1'!$H2836*VLOOKUP('Форма 1'!$F2836,'Придельники с 2022'!$B$4:$X$28,'Форма 1'!Z$8),"")</f>
        <v/>
      </c>
      <c r="J2836" s="103" t="str">
        <f>IF(ISNUMBER('Форма 1'!AA2836),'Форма 1'!$H2836*VLOOKUP('Форма 1'!$F2836,'Придельники с 2022'!$B$4:$X$28,'Форма 1'!AA$8),"")</f>
        <v/>
      </c>
      <c r="K2836" s="90"/>
      <c r="L2836" s="87"/>
      <c r="M2836" s="103" t="str">
        <f>IF(ISNUMBER('Форма 1'!AD2836),'Форма 1'!$H2836*VLOOKUP('Форма 1'!$F2836,'Придельники с 2022'!$B$4:$X$28,'Форма 1'!AD$8),"")</f>
        <v/>
      </c>
      <c r="N2836" s="103" t="str">
        <f>IF(ISBLANK('Форма 1'!$AE2836),"",IF('Форма 1'!$AE2836=1,'Форма 1'!$H2836*VLOOKUP('Форма 1'!$F2836,'Придельники с 2022'!$B$4:$X$28,'Форма 1'!$AE$8,0),IF('Форма 1'!$AE2836=2,'Форма 1'!$H2836*VLOOKUP('Форма 1'!$F2836,'Придельники с 2022'!$B$4:$X$28,13,0),IF('Форма 1'!$AE2836=3,'Форма 1'!$H2836*VLOOKUP('Форма 1'!$F2836,'Придельники с 2022'!$B$4:$X$28,12,0)))))</f>
        <v/>
      </c>
      <c r="O2836" s="103" t="str">
        <f>IF(ISNUMBER('Форма 1'!AF2836),'Форма 1'!$H2836*VLOOKUP('Форма 1'!$F2836,'Придельники с 2022'!$B$4:$X$28,'Форма 1'!AF$8),"")</f>
        <v/>
      </c>
      <c r="P2836" s="87"/>
      <c r="Q2836" s="103" t="str">
        <f>IF(ISNUMBER('Форма 1'!AH2836),'Форма 1'!$H2836*VLOOKUP('Форма 1'!$F2836,'Придельники с 2022'!$B$4:$X$28,'Форма 1'!AH$8),"")</f>
        <v/>
      </c>
      <c r="R2836" s="103" t="str">
        <f>IF(ISNUMBER('Форма 1'!AI2836),'Форма 1'!$H2836*VLOOKUP('Форма 1'!$F2836,'Придельники с 2022'!$B$4:$X$28,'Форма 1'!AI$8),"")</f>
        <v/>
      </c>
      <c r="S2836" s="103" t="str">
        <f>IF(ISNUMBER('Форма 1'!AJ2836),'Форма 1'!$H2836*VLOOKUP('Форма 1'!$F2836,'Придельники с 2022'!$B$4:$X$28,'Форма 1'!AJ$8),"")</f>
        <v/>
      </c>
      <c r="T2836" s="88"/>
    </row>
    <row r="2837" spans="1:20">
      <c r="A2837" s="188">
        <f t="shared" si="228"/>
        <v>10</v>
      </c>
      <c r="B2837" s="189" t="s">
        <v>2769</v>
      </c>
      <c r="C2837" s="99">
        <f t="shared" si="227"/>
        <v>18903540.184</v>
      </c>
      <c r="D2837" s="103">
        <f>IF(ISNUMBER('Форма 1'!U2837),'Форма 1'!$H2837*VLOOKUP('Форма 1'!$F2837,'Придельники с 2022'!$B$4:$X$28,'Форма 1'!U$8),"")</f>
        <v>1104852.372</v>
      </c>
      <c r="E2837" s="103">
        <f>IF(ISNUMBER('Форма 1'!V2837),'Форма 1'!$H2837*VLOOKUP('Форма 1'!$F2837,'Придельники с 2022'!$B$4:$X$28,'Форма 1'!V$8),"")</f>
        <v>12538019.112</v>
      </c>
      <c r="F2837" s="103">
        <f>IF(ISNUMBER('Форма 1'!W2837),'Форма 1'!$H2837*VLOOKUP('Форма 1'!$F2837,'Придельники с 2022'!$B$4:$X$28,'Форма 1'!W$8),"")</f>
        <v>1995292.7539999997</v>
      </c>
      <c r="G2837" s="103">
        <f>IF(ISNUMBER('Форма 1'!X2837),'Форма 1'!$H2837*VLOOKUP('Форма 1'!$F2837,'Придельники с 2022'!$B$4:$X$28,'Форма 1'!X$8),"")</f>
        <v>563919.20600000001</v>
      </c>
      <c r="H2837" s="103">
        <f>IF(ISNUMBER('Форма 1'!Y2837),'Форма 1'!$H2837*VLOOKUP('Форма 1'!$F2837,'Придельники с 2022'!$B$4:$X$28,'Форма 1'!Y$8),"")</f>
        <v>1739207.372</v>
      </c>
      <c r="I2837" s="103">
        <f>IF(ISNUMBER('Форма 1'!Z2837),'Форма 1'!$H2837*VLOOKUP('Форма 1'!$F2837,'Придельники с 2022'!$B$4:$X$28,'Форма 1'!Z$8),"")</f>
        <v>962249.3679999999</v>
      </c>
      <c r="J2837" s="103" t="str">
        <f>IF(ISNUMBER('Форма 1'!AA2837),'Форма 1'!$H2837*VLOOKUP('Форма 1'!$F2837,'Придельники с 2022'!$B$4:$X$28,'Форма 1'!AA$8),"")</f>
        <v/>
      </c>
      <c r="K2837" s="90"/>
      <c r="L2837" s="87"/>
      <c r="M2837" s="103" t="str">
        <f>IF(ISNUMBER('Форма 1'!AD2837),'Форма 1'!$H2837*VLOOKUP('Форма 1'!$F2837,'Придельники с 2022'!$B$4:$X$28,'Форма 1'!AD$8),"")</f>
        <v/>
      </c>
      <c r="N2837" s="103" t="str">
        <f>IF(ISBLANK('Форма 1'!$AE2837),"",IF('Форма 1'!$AE2837=1,'Форма 1'!$H2837*VLOOKUP('Форма 1'!$F2837,'Придельники с 2022'!$B$4:$X$28,'Форма 1'!$AE$8,0),IF('Форма 1'!$AE2837=2,'Форма 1'!$H2837*VLOOKUP('Форма 1'!$F2837,'Придельники с 2022'!$B$4:$X$28,13,0),IF('Форма 1'!$AE2837=3,'Форма 1'!$H2837*VLOOKUP('Форма 1'!$F2837,'Придельники с 2022'!$B$4:$X$28,12,0)))))</f>
        <v/>
      </c>
      <c r="O2837" s="103" t="str">
        <f>IF(ISNUMBER('Форма 1'!AF2837),'Форма 1'!$H2837*VLOOKUP('Форма 1'!$F2837,'Придельники с 2022'!$B$4:$X$28,'Форма 1'!AF$8),"")</f>
        <v/>
      </c>
      <c r="P2837" s="87"/>
      <c r="Q2837" s="103" t="str">
        <f>IF(ISNUMBER('Форма 1'!AH2837),'Форма 1'!$H2837*VLOOKUP('Форма 1'!$F2837,'Придельники с 2022'!$B$4:$X$28,'Форма 1'!AH$8),"")</f>
        <v/>
      </c>
      <c r="R2837" s="103" t="str">
        <f>IF(ISNUMBER('Форма 1'!AI2837),'Форма 1'!$H2837*VLOOKUP('Форма 1'!$F2837,'Придельники с 2022'!$B$4:$X$28,'Форма 1'!AI$8),"")</f>
        <v/>
      </c>
      <c r="S2837" s="103" t="str">
        <f>IF(ISNUMBER('Форма 1'!AJ2837),'Форма 1'!$H2837*VLOOKUP('Форма 1'!$F2837,'Придельники с 2022'!$B$4:$X$28,'Форма 1'!AJ$8),"")</f>
        <v/>
      </c>
      <c r="T2837" s="88"/>
    </row>
    <row r="2838" spans="1:20">
      <c r="A2838" s="188">
        <f t="shared" si="228"/>
        <v>11</v>
      </c>
      <c r="B2838" s="189" t="s">
        <v>2770</v>
      </c>
      <c r="C2838" s="99">
        <f t="shared" si="227"/>
        <v>4846292</v>
      </c>
      <c r="D2838" s="103" t="str">
        <f>IF(ISNUMBER('Форма 1'!U2838),'Форма 1'!$H2838*VLOOKUP('Форма 1'!$F2838,'Придельники с 2022'!$B$4:$X$28,'Форма 1'!U$8),"")</f>
        <v/>
      </c>
      <c r="E2838" s="103" t="str">
        <f>IF(ISNUMBER('Форма 1'!V2838),'Форма 1'!$H2838*VLOOKUP('Форма 1'!$F2838,'Придельники с 2022'!$B$4:$X$28,'Форма 1'!V$8),"")</f>
        <v/>
      </c>
      <c r="F2838" s="103">
        <f>IF(ISNUMBER('Форма 1'!W2838),'Форма 1'!$H2838*VLOOKUP('Форма 1'!$F2838,'Придельники с 2022'!$B$4:$X$28,'Форма 1'!W$8),"")</f>
        <v>1487712.16</v>
      </c>
      <c r="G2838" s="103">
        <f>IF(ISNUMBER('Форма 1'!X2838),'Форма 1'!$H2838*VLOOKUP('Форма 1'!$F2838,'Придельники с 2022'!$B$4:$X$28,'Форма 1'!X$8),"")</f>
        <v>924064.24000000011</v>
      </c>
      <c r="H2838" s="103">
        <f>IF(ISNUMBER('Форма 1'!Y2838),'Форма 1'!$H2838*VLOOKUP('Форма 1'!$F2838,'Придельники с 2022'!$B$4:$X$28,'Форма 1'!Y$8),"")</f>
        <v>2434515.6</v>
      </c>
      <c r="I2838" s="103" t="str">
        <f>IF(ISNUMBER('Форма 1'!Z2838),'Форма 1'!$H2838*VLOOKUP('Форма 1'!$F2838,'Придельники с 2022'!$B$4:$X$28,'Форма 1'!Z$8),"")</f>
        <v/>
      </c>
      <c r="J2838" s="103" t="str">
        <f>IF(ISNUMBER('Форма 1'!AA2838),'Форма 1'!$H2838*VLOOKUP('Форма 1'!$F2838,'Придельники с 2022'!$B$4:$X$28,'Форма 1'!AA$8),"")</f>
        <v/>
      </c>
      <c r="K2838" s="92"/>
      <c r="L2838" s="88"/>
      <c r="M2838" s="103" t="str">
        <f>IF(ISNUMBER('Форма 1'!AD2838),'Форма 1'!$H2838*VLOOKUP('Форма 1'!$F2838,'Придельники с 2022'!$B$4:$X$28,'Форма 1'!AD$8),"")</f>
        <v/>
      </c>
      <c r="N2838" s="103" t="str">
        <f>IF(ISBLANK('Форма 1'!$AE2838),"",IF('Форма 1'!$AE2838=1,'Форма 1'!$H2838*VLOOKUP('Форма 1'!$F2838,'Придельники с 2022'!$B$4:$X$28,'Форма 1'!$AE$8,0),IF('Форма 1'!$AE2838=2,'Форма 1'!$H2838*VLOOKUP('Форма 1'!$F2838,'Придельники с 2022'!$B$4:$X$28,13,0),IF('Форма 1'!$AE2838=3,'Форма 1'!$H2838*VLOOKUP('Форма 1'!$F2838,'Придельники с 2022'!$B$4:$X$28,12,0)))))</f>
        <v/>
      </c>
      <c r="O2838" s="103" t="str">
        <f>IF(ISNUMBER('Форма 1'!AF2838),'Форма 1'!$H2838*VLOOKUP('Форма 1'!$F2838,'Придельники с 2022'!$B$4:$X$28,'Форма 1'!AF$8),"")</f>
        <v/>
      </c>
      <c r="P2838" s="88"/>
      <c r="Q2838" s="103" t="str">
        <f>IF(ISNUMBER('Форма 1'!AH2838),'Форма 1'!$H2838*VLOOKUP('Форма 1'!$F2838,'Придельники с 2022'!$B$4:$X$28,'Форма 1'!AH$8),"")</f>
        <v/>
      </c>
      <c r="R2838" s="103" t="str">
        <f>IF(ISNUMBER('Форма 1'!AI2838),'Форма 1'!$H2838*VLOOKUP('Форма 1'!$F2838,'Придельники с 2022'!$B$4:$X$28,'Форма 1'!AI$8),"")</f>
        <v/>
      </c>
      <c r="S2838" s="103" t="str">
        <f>IF(ISNUMBER('Форма 1'!AJ2838),'Форма 1'!$H2838*VLOOKUP('Форма 1'!$F2838,'Придельники с 2022'!$B$4:$X$28,'Форма 1'!AJ$8),"")</f>
        <v/>
      </c>
      <c r="T2838" s="88"/>
    </row>
    <row r="2839" spans="1:20">
      <c r="A2839" s="188">
        <f t="shared" si="228"/>
        <v>12</v>
      </c>
      <c r="B2839" s="189" t="s">
        <v>2771</v>
      </c>
      <c r="C2839" s="99">
        <f t="shared" si="227"/>
        <v>7781429.392</v>
      </c>
      <c r="D2839" s="103">
        <f>IF(ISNUMBER('Форма 1'!U2839),'Форма 1'!$H2839*VLOOKUP('Форма 1'!$F2839,'Придельники с 2022'!$B$4:$X$28,'Форма 1'!U$8),"")</f>
        <v>311484.576</v>
      </c>
      <c r="E2839" s="103">
        <f>IF(ISNUMBER('Форма 1'!V2839),'Форма 1'!$H2839*VLOOKUP('Форма 1'!$F2839,'Придельники с 2022'!$B$4:$X$28,'Форма 1'!V$8),"")</f>
        <v>3534770.4960000003</v>
      </c>
      <c r="F2839" s="103">
        <f>IF(ISNUMBER('Форма 1'!W2839),'Форма 1'!$H2839*VLOOKUP('Форма 1'!$F2839,'Придельники с 2022'!$B$4:$X$28,'Форма 1'!W$8),"")</f>
        <v>562521.23199999996</v>
      </c>
      <c r="G2839" s="103">
        <f>IF(ISNUMBER('Форма 1'!X2839),'Форма 1'!$H2839*VLOOKUP('Форма 1'!$F2839,'Придельники с 2022'!$B$4:$X$28,'Форма 1'!X$8),"")</f>
        <v>158982.448</v>
      </c>
      <c r="H2839" s="103">
        <f>IF(ISNUMBER('Форма 1'!Y2839),'Форма 1'!$H2839*VLOOKUP('Форма 1'!$F2839,'Придельники с 2022'!$B$4:$X$28,'Форма 1'!Y$8),"")</f>
        <v>490324.576</v>
      </c>
      <c r="I2839" s="103">
        <f>IF(ISNUMBER('Форма 1'!Z2839),'Форма 1'!$H2839*VLOOKUP('Форма 1'!$F2839,'Придельники с 2022'!$B$4:$X$28,'Форма 1'!Z$8),"")</f>
        <v>271281.34399999998</v>
      </c>
      <c r="J2839" s="103" t="str">
        <f>IF(ISNUMBER('Форма 1'!AA2839),'Форма 1'!$H2839*VLOOKUP('Форма 1'!$F2839,'Придельники с 2022'!$B$4:$X$28,'Форма 1'!AA$8),"")</f>
        <v/>
      </c>
      <c r="K2839" s="90"/>
      <c r="L2839" s="87"/>
      <c r="M2839" s="103" t="str">
        <f>IF(ISNUMBER('Форма 1'!AD2839),'Форма 1'!$H2839*VLOOKUP('Форма 1'!$F2839,'Придельники с 2022'!$B$4:$X$28,'Форма 1'!AD$8),"")</f>
        <v/>
      </c>
      <c r="N2839" s="103">
        <f>IF(ISBLANK('Форма 1'!$AE2839),"",IF('Форма 1'!$AE2839=1,'Форма 1'!$H2839*VLOOKUP('Форма 1'!$F2839,'Придельники с 2022'!$B$4:$X$28,'Форма 1'!$AE$8,0),IF('Форма 1'!$AE2839=2,'Форма 1'!$H2839*VLOOKUP('Форма 1'!$F2839,'Придельники с 2022'!$B$4:$X$28,13,0),IF('Форма 1'!$AE2839=3,'Форма 1'!$H2839*VLOOKUP('Форма 1'!$F2839,'Придельники с 2022'!$B$4:$X$28,12,0)))))</f>
        <v>2452064.7199999997</v>
      </c>
      <c r="O2839" s="103" t="str">
        <f>IF(ISNUMBER('Форма 1'!AF2839),'Форма 1'!$H2839*VLOOKUP('Форма 1'!$F2839,'Придельники с 2022'!$B$4:$X$28,'Форма 1'!AF$8),"")</f>
        <v/>
      </c>
      <c r="P2839" s="87"/>
      <c r="Q2839" s="103" t="str">
        <f>IF(ISNUMBER('Форма 1'!AH2839),'Форма 1'!$H2839*VLOOKUP('Форма 1'!$F2839,'Придельники с 2022'!$B$4:$X$28,'Форма 1'!AH$8),"")</f>
        <v/>
      </c>
      <c r="R2839" s="103" t="str">
        <f>IF(ISNUMBER('Форма 1'!AI2839),'Форма 1'!$H2839*VLOOKUP('Форма 1'!$F2839,'Придельники с 2022'!$B$4:$X$28,'Форма 1'!AI$8),"")</f>
        <v/>
      </c>
      <c r="S2839" s="103" t="str">
        <f>IF(ISNUMBER('Форма 1'!AJ2839),'Форма 1'!$H2839*VLOOKUP('Форма 1'!$F2839,'Придельники с 2022'!$B$4:$X$28,'Форма 1'!AJ$8),"")</f>
        <v/>
      </c>
      <c r="T2839" s="88"/>
    </row>
    <row r="2840" spans="1:20">
      <c r="A2840" s="188">
        <f t="shared" si="228"/>
        <v>13</v>
      </c>
      <c r="B2840" s="189" t="s">
        <v>2772</v>
      </c>
      <c r="C2840" s="99">
        <f t="shared" si="227"/>
        <v>6635178</v>
      </c>
      <c r="D2840" s="103" t="str">
        <f>IF(ISNUMBER('Форма 1'!U2840),'Форма 1'!$H2840*VLOOKUP('Форма 1'!$F2840,'Придельники с 2022'!$B$4:$X$28,'Форма 1'!U$8),"")</f>
        <v/>
      </c>
      <c r="E2840" s="103" t="str">
        <f>IF(ISNUMBER('Форма 1'!V2840),'Форма 1'!$H2840*VLOOKUP('Форма 1'!$F2840,'Придельники с 2022'!$B$4:$X$28,'Форма 1'!V$8),"")</f>
        <v/>
      </c>
      <c r="F2840" s="103">
        <f>IF(ISNUMBER('Форма 1'!W2840),'Форма 1'!$H2840*VLOOKUP('Форма 1'!$F2840,'Придельники с 2022'!$B$4:$X$28,'Форма 1'!W$8),"")</f>
        <v>2036863.44</v>
      </c>
      <c r="G2840" s="103">
        <f>IF(ISNUMBER('Форма 1'!X2840),'Форма 1'!$H2840*VLOOKUP('Форма 1'!$F2840,'Придельники с 2022'!$B$4:$X$28,'Форма 1'!X$8),"")</f>
        <v>1265159.1600000001</v>
      </c>
      <c r="H2840" s="103">
        <f>IF(ISNUMBER('Форма 1'!Y2840),'Форма 1'!$H2840*VLOOKUP('Форма 1'!$F2840,'Придельники с 2022'!$B$4:$X$28,'Форма 1'!Y$8),"")</f>
        <v>3333155.4</v>
      </c>
      <c r="I2840" s="103" t="str">
        <f>IF(ISNUMBER('Форма 1'!Z2840),'Форма 1'!$H2840*VLOOKUP('Форма 1'!$F2840,'Придельники с 2022'!$B$4:$X$28,'Форма 1'!Z$8),"")</f>
        <v/>
      </c>
      <c r="J2840" s="103" t="str">
        <f>IF(ISNUMBER('Форма 1'!AA2840),'Форма 1'!$H2840*VLOOKUP('Форма 1'!$F2840,'Придельники с 2022'!$B$4:$X$28,'Форма 1'!AA$8),"")</f>
        <v/>
      </c>
      <c r="K2840" s="92"/>
      <c r="L2840" s="88"/>
      <c r="M2840" s="103" t="str">
        <f>IF(ISNUMBER('Форма 1'!AD2840),'Форма 1'!$H2840*VLOOKUP('Форма 1'!$F2840,'Придельники с 2022'!$B$4:$X$28,'Форма 1'!AD$8),"")</f>
        <v/>
      </c>
      <c r="N2840" s="103" t="str">
        <f>IF(ISBLANK('Форма 1'!$AE2840),"",IF('Форма 1'!$AE2840=1,'Форма 1'!$H2840*VLOOKUP('Форма 1'!$F2840,'Придельники с 2022'!$B$4:$X$28,'Форма 1'!$AE$8,0),IF('Форма 1'!$AE2840=2,'Форма 1'!$H2840*VLOOKUP('Форма 1'!$F2840,'Придельники с 2022'!$B$4:$X$28,13,0),IF('Форма 1'!$AE2840=3,'Форма 1'!$H2840*VLOOKUP('Форма 1'!$F2840,'Придельники с 2022'!$B$4:$X$28,12,0)))))</f>
        <v/>
      </c>
      <c r="O2840" s="103" t="str">
        <f>IF(ISNUMBER('Форма 1'!AF2840),'Форма 1'!$H2840*VLOOKUP('Форма 1'!$F2840,'Придельники с 2022'!$B$4:$X$28,'Форма 1'!AF$8),"")</f>
        <v/>
      </c>
      <c r="P2840" s="88"/>
      <c r="Q2840" s="103" t="str">
        <f>IF(ISNUMBER('Форма 1'!AH2840),'Форма 1'!$H2840*VLOOKUP('Форма 1'!$F2840,'Придельники с 2022'!$B$4:$X$28,'Форма 1'!AH$8),"")</f>
        <v/>
      </c>
      <c r="R2840" s="103" t="str">
        <f>IF(ISNUMBER('Форма 1'!AI2840),'Форма 1'!$H2840*VLOOKUP('Форма 1'!$F2840,'Придельники с 2022'!$B$4:$X$28,'Форма 1'!AI$8),"")</f>
        <v/>
      </c>
      <c r="S2840" s="103" t="str">
        <f>IF(ISNUMBER('Форма 1'!AJ2840),'Форма 1'!$H2840*VLOOKUP('Форма 1'!$F2840,'Придельники с 2022'!$B$4:$X$28,'Форма 1'!AJ$8),"")</f>
        <v/>
      </c>
      <c r="T2840" s="88"/>
    </row>
    <row r="2841" spans="1:20">
      <c r="A2841" s="188">
        <f t="shared" si="228"/>
        <v>14</v>
      </c>
      <c r="B2841" s="189" t="s">
        <v>2773</v>
      </c>
      <c r="C2841" s="99">
        <f t="shared" si="227"/>
        <v>4354229</v>
      </c>
      <c r="D2841" s="103" t="str">
        <f>IF(ISNUMBER('Форма 1'!U2841),'Форма 1'!$H2841*VLOOKUP('Форма 1'!$F2841,'Придельники с 2022'!$B$4:$X$28,'Форма 1'!U$8),"")</f>
        <v/>
      </c>
      <c r="E2841" s="103" t="str">
        <f>IF(ISNUMBER('Форма 1'!V2841),'Форма 1'!$H2841*VLOOKUP('Форма 1'!$F2841,'Придельники с 2022'!$B$4:$X$28,'Форма 1'!V$8),"")</f>
        <v/>
      </c>
      <c r="F2841" s="103">
        <f>IF(ISNUMBER('Форма 1'!W2841),'Форма 1'!$H2841*VLOOKUP('Форма 1'!$F2841,'Придельники с 2022'!$B$4:$X$28,'Форма 1'!W$8),"")</f>
        <v>1336658.92</v>
      </c>
      <c r="G2841" s="103">
        <f>IF(ISNUMBER('Форма 1'!X2841),'Форма 1'!$H2841*VLOOKUP('Форма 1'!$F2841,'Придельники с 2022'!$B$4:$X$28,'Форма 1'!X$8),"")</f>
        <v>830240.38000000012</v>
      </c>
      <c r="H2841" s="103">
        <f>IF(ISNUMBER('Форма 1'!Y2841),'Форма 1'!$H2841*VLOOKUP('Форма 1'!$F2841,'Придельники с 2022'!$B$4:$X$28,'Форма 1'!Y$8),"")</f>
        <v>2187329.7000000002</v>
      </c>
      <c r="I2841" s="103" t="str">
        <f>IF(ISNUMBER('Форма 1'!Z2841),'Форма 1'!$H2841*VLOOKUP('Форма 1'!$F2841,'Придельники с 2022'!$B$4:$X$28,'Форма 1'!Z$8),"")</f>
        <v/>
      </c>
      <c r="J2841" s="103" t="str">
        <f>IF(ISNUMBER('Форма 1'!AA2841),'Форма 1'!$H2841*VLOOKUP('Форма 1'!$F2841,'Придельники с 2022'!$B$4:$X$28,'Форма 1'!AA$8),"")</f>
        <v/>
      </c>
      <c r="K2841" s="92"/>
      <c r="L2841" s="88"/>
      <c r="M2841" s="103" t="str">
        <f>IF(ISNUMBER('Форма 1'!AD2841),'Форма 1'!$H2841*VLOOKUP('Форма 1'!$F2841,'Придельники с 2022'!$B$4:$X$28,'Форма 1'!AD$8),"")</f>
        <v/>
      </c>
      <c r="N2841" s="103" t="str">
        <f>IF(ISBLANK('Форма 1'!$AE2841),"",IF('Форма 1'!$AE2841=1,'Форма 1'!$H2841*VLOOKUP('Форма 1'!$F2841,'Придельники с 2022'!$B$4:$X$28,'Форма 1'!$AE$8,0),IF('Форма 1'!$AE2841=2,'Форма 1'!$H2841*VLOOKUP('Форма 1'!$F2841,'Придельники с 2022'!$B$4:$X$28,13,0),IF('Форма 1'!$AE2841=3,'Форма 1'!$H2841*VLOOKUP('Форма 1'!$F2841,'Придельники с 2022'!$B$4:$X$28,12,0)))))</f>
        <v/>
      </c>
      <c r="O2841" s="103" t="str">
        <f>IF(ISNUMBER('Форма 1'!AF2841),'Форма 1'!$H2841*VLOOKUP('Форма 1'!$F2841,'Придельники с 2022'!$B$4:$X$28,'Форма 1'!AF$8),"")</f>
        <v/>
      </c>
      <c r="P2841" s="88"/>
      <c r="Q2841" s="103" t="str">
        <f>IF(ISNUMBER('Форма 1'!AH2841),'Форма 1'!$H2841*VLOOKUP('Форма 1'!$F2841,'Придельники с 2022'!$B$4:$X$28,'Форма 1'!AH$8),"")</f>
        <v/>
      </c>
      <c r="R2841" s="103" t="str">
        <f>IF(ISNUMBER('Форма 1'!AI2841),'Форма 1'!$H2841*VLOOKUP('Форма 1'!$F2841,'Придельники с 2022'!$B$4:$X$28,'Форма 1'!AI$8),"")</f>
        <v/>
      </c>
      <c r="S2841" s="103" t="str">
        <f>IF(ISNUMBER('Форма 1'!AJ2841),'Форма 1'!$H2841*VLOOKUP('Форма 1'!$F2841,'Придельники с 2022'!$B$4:$X$28,'Форма 1'!AJ$8),"")</f>
        <v/>
      </c>
      <c r="T2841" s="88"/>
    </row>
    <row r="2842" spans="1:20">
      <c r="A2842" s="188">
        <f t="shared" si="228"/>
        <v>15</v>
      </c>
      <c r="B2842" s="189" t="s">
        <v>2774</v>
      </c>
      <c r="C2842" s="99">
        <f t="shared" si="227"/>
        <v>13644449.219999999</v>
      </c>
      <c r="D2842" s="103">
        <f>IF(ISNUMBER('Форма 1'!U2842),'Форма 1'!$H2842*VLOOKUP('Форма 1'!$F2842,'Придельники с 2022'!$B$4:$X$28,'Форма 1'!U$8),"")</f>
        <v>454495.08</v>
      </c>
      <c r="E2842" s="103">
        <f>IF(ISNUMBER('Форма 1'!V2842),'Форма 1'!$H2842*VLOOKUP('Форма 1'!$F2842,'Придельники с 2022'!$B$4:$X$28,'Форма 1'!V$8),"")</f>
        <v>5157673.6800000006</v>
      </c>
      <c r="F2842" s="103">
        <f>IF(ISNUMBER('Форма 1'!W2842),'Форма 1'!$H2842*VLOOKUP('Форма 1'!$F2842,'Придельники с 2022'!$B$4:$X$28,'Форма 1'!W$8),"")</f>
        <v>820789.05999999994</v>
      </c>
      <c r="G2842" s="103">
        <f>IF(ISNUMBER('Форма 1'!X2842),'Форма 1'!$H2842*VLOOKUP('Форма 1'!$F2842,'Придельники с 2022'!$B$4:$X$28,'Форма 1'!X$8),"")</f>
        <v>231975.34</v>
      </c>
      <c r="H2842" s="103">
        <f>IF(ISNUMBER('Форма 1'!Y2842),'Форма 1'!$H2842*VLOOKUP('Форма 1'!$F2842,'Придельники с 2022'!$B$4:$X$28,'Форма 1'!Y$8),"")</f>
        <v>715445.08000000007</v>
      </c>
      <c r="I2842" s="103">
        <f>IF(ISNUMBER('Форма 1'!Z2842),'Форма 1'!$H2842*VLOOKUP('Форма 1'!$F2842,'Придельники с 2022'!$B$4:$X$28,'Форма 1'!Z$8),"")</f>
        <v>395833.51999999996</v>
      </c>
      <c r="J2842" s="103" t="str">
        <f>IF(ISNUMBER('Форма 1'!AA2842),'Форма 1'!$H2842*VLOOKUP('Форма 1'!$F2842,'Придельники с 2022'!$B$4:$X$28,'Форма 1'!AA$8),"")</f>
        <v/>
      </c>
      <c r="K2842" s="90"/>
      <c r="L2842" s="87"/>
      <c r="M2842" s="103">
        <f>IF(ISNUMBER('Форма 1'!AD2842),'Форма 1'!$H2842*VLOOKUP('Форма 1'!$F2842,'Придельники с 2022'!$B$4:$X$28,'Форма 1'!AD$8),"")</f>
        <v>5868237.46</v>
      </c>
      <c r="N2842" s="103" t="str">
        <f>IF(ISBLANK('Форма 1'!$AE2842),"",IF('Форма 1'!$AE2842=1,'Форма 1'!$H2842*VLOOKUP('Форма 1'!$F2842,'Придельники с 2022'!$B$4:$X$28,'Форма 1'!$AE$8,0),IF('Форма 1'!$AE2842=2,'Форма 1'!$H2842*VLOOKUP('Форма 1'!$F2842,'Придельники с 2022'!$B$4:$X$28,13,0),IF('Форма 1'!$AE2842=3,'Форма 1'!$H2842*VLOOKUP('Форма 1'!$F2842,'Придельники с 2022'!$B$4:$X$28,12,0)))))</f>
        <v/>
      </c>
      <c r="O2842" s="103" t="str">
        <f>IF(ISNUMBER('Форма 1'!AF2842),'Форма 1'!$H2842*VLOOKUP('Форма 1'!$F2842,'Придельники с 2022'!$B$4:$X$28,'Форма 1'!AF$8),"")</f>
        <v/>
      </c>
      <c r="P2842" s="87"/>
      <c r="Q2842" s="103" t="str">
        <f>IF(ISNUMBER('Форма 1'!AH2842),'Форма 1'!$H2842*VLOOKUP('Форма 1'!$F2842,'Придельники с 2022'!$B$4:$X$28,'Форма 1'!AH$8),"")</f>
        <v/>
      </c>
      <c r="R2842" s="103" t="str">
        <f>IF(ISNUMBER('Форма 1'!AI2842),'Форма 1'!$H2842*VLOOKUP('Форма 1'!$F2842,'Придельники с 2022'!$B$4:$X$28,'Форма 1'!AI$8),"")</f>
        <v/>
      </c>
      <c r="S2842" s="103" t="str">
        <f>IF(ISNUMBER('Форма 1'!AJ2842),'Форма 1'!$H2842*VLOOKUP('Форма 1'!$F2842,'Придельники с 2022'!$B$4:$X$28,'Форма 1'!AJ$8),"")</f>
        <v/>
      </c>
      <c r="T2842" s="88"/>
    </row>
    <row r="2843" spans="1:20">
      <c r="A2843" s="188">
        <f t="shared" si="228"/>
        <v>16</v>
      </c>
      <c r="B2843" s="189" t="s">
        <v>2775</v>
      </c>
      <c r="C2843" s="99">
        <f t="shared" si="227"/>
        <v>27482231.840999998</v>
      </c>
      <c r="D2843" s="103">
        <f>IF(ISNUMBER('Форма 1'!U2843),'Форма 1'!$H2843*VLOOKUP('Форма 1'!$F2843,'Придельники с 2022'!$B$4:$X$28,'Форма 1'!U$8),"")</f>
        <v>915430.07400000002</v>
      </c>
      <c r="E2843" s="103">
        <f>IF(ISNUMBER('Форма 1'!V2843),'Форма 1'!$H2843*VLOOKUP('Форма 1'!$F2843,'Придельники с 2022'!$B$4:$X$28,'Форма 1'!V$8),"")</f>
        <v>10388428.404000001</v>
      </c>
      <c r="F2843" s="103">
        <f>IF(ISNUMBER('Форма 1'!W2843),'Форма 1'!$H2843*VLOOKUP('Форма 1'!$F2843,'Придельники с 2022'!$B$4:$X$28,'Форма 1'!W$8),"")</f>
        <v>1653208.193</v>
      </c>
      <c r="G2843" s="103">
        <f>IF(ISNUMBER('Форма 1'!X2843),'Форма 1'!$H2843*VLOOKUP('Форма 1'!$F2843,'Придельники с 2022'!$B$4:$X$28,'Форма 1'!X$8),"")</f>
        <v>467237.62700000004</v>
      </c>
      <c r="H2843" s="103">
        <f>IF(ISNUMBER('Форма 1'!Y2843),'Форма 1'!$H2843*VLOOKUP('Форма 1'!$F2843,'Придельники с 2022'!$B$4:$X$28,'Форма 1'!Y$8),"")</f>
        <v>1441027.574</v>
      </c>
      <c r="I2843" s="103">
        <f>IF(ISNUMBER('Форма 1'!Z2843),'Форма 1'!$H2843*VLOOKUP('Форма 1'!$F2843,'Придельники с 2022'!$B$4:$X$28,'Форма 1'!Z$8),"")</f>
        <v>797275.75599999994</v>
      </c>
      <c r="J2843" s="103" t="str">
        <f>IF(ISNUMBER('Форма 1'!AA2843),'Форма 1'!$H2843*VLOOKUP('Форма 1'!$F2843,'Придельники с 2022'!$B$4:$X$28,'Форма 1'!AA$8),"")</f>
        <v/>
      </c>
      <c r="K2843" s="90"/>
      <c r="L2843" s="87"/>
      <c r="M2843" s="103">
        <f>IF(ISNUMBER('Форма 1'!AD2843),'Форма 1'!$H2843*VLOOKUP('Форма 1'!$F2843,'Придельники с 2022'!$B$4:$X$28,'Форма 1'!AD$8),"")</f>
        <v>11819624.213</v>
      </c>
      <c r="N2843" s="103" t="str">
        <f>IF(ISBLANK('Форма 1'!$AE2843),"",IF('Форма 1'!$AE2843=1,'Форма 1'!$H2843*VLOOKUP('Форма 1'!$F2843,'Придельники с 2022'!$B$4:$X$28,'Форма 1'!$AE$8,0),IF('Форма 1'!$AE2843=2,'Форма 1'!$H2843*VLOOKUP('Форма 1'!$F2843,'Придельники с 2022'!$B$4:$X$28,13,0),IF('Форма 1'!$AE2843=3,'Форма 1'!$H2843*VLOOKUP('Форма 1'!$F2843,'Придельники с 2022'!$B$4:$X$28,12,0)))))</f>
        <v/>
      </c>
      <c r="O2843" s="103" t="str">
        <f>IF(ISNUMBER('Форма 1'!AF2843),'Форма 1'!$H2843*VLOOKUP('Форма 1'!$F2843,'Придельники с 2022'!$B$4:$X$28,'Форма 1'!AF$8),"")</f>
        <v/>
      </c>
      <c r="P2843" s="87"/>
      <c r="Q2843" s="103" t="str">
        <f>IF(ISNUMBER('Форма 1'!AH2843),'Форма 1'!$H2843*VLOOKUP('Форма 1'!$F2843,'Придельники с 2022'!$B$4:$X$28,'Форма 1'!AH$8),"")</f>
        <v/>
      </c>
      <c r="R2843" s="103" t="str">
        <f>IF(ISNUMBER('Форма 1'!AI2843),'Форма 1'!$H2843*VLOOKUP('Форма 1'!$F2843,'Придельники с 2022'!$B$4:$X$28,'Форма 1'!AI$8),"")</f>
        <v/>
      </c>
      <c r="S2843" s="103" t="str">
        <f>IF(ISNUMBER('Форма 1'!AJ2843),'Форма 1'!$H2843*VLOOKUP('Форма 1'!$F2843,'Придельники с 2022'!$B$4:$X$28,'Форма 1'!AJ$8),"")</f>
        <v/>
      </c>
      <c r="T2843" s="88"/>
    </row>
    <row r="2844" spans="1:20">
      <c r="A2844" s="188">
        <f t="shared" si="228"/>
        <v>17</v>
      </c>
      <c r="B2844" s="189" t="s">
        <v>2776</v>
      </c>
      <c r="C2844" s="99">
        <f t="shared" si="227"/>
        <v>5490952.5</v>
      </c>
      <c r="D2844" s="103" t="str">
        <f>IF(ISNUMBER('Форма 1'!U2844),'Форма 1'!$H2844*VLOOKUP('Форма 1'!$F2844,'Придельники с 2022'!$B$4:$X$28,'Форма 1'!U$8),"")</f>
        <v/>
      </c>
      <c r="E2844" s="103" t="str">
        <f>IF(ISNUMBER('Форма 1'!V2844),'Форма 1'!$H2844*VLOOKUP('Форма 1'!$F2844,'Придельники с 2022'!$B$4:$X$28,'Форма 1'!V$8),"")</f>
        <v/>
      </c>
      <c r="F2844" s="103">
        <f>IF(ISNUMBER('Форма 1'!W2844),'Форма 1'!$H2844*VLOOKUP('Форма 1'!$F2844,'Придельники с 2022'!$B$4:$X$28,'Форма 1'!W$8),"")</f>
        <v>1685609.7</v>
      </c>
      <c r="G2844" s="103">
        <f>IF(ISNUMBER('Форма 1'!X2844),'Форма 1'!$H2844*VLOOKUP('Форма 1'!$F2844,'Придельники с 2022'!$B$4:$X$28,'Форма 1'!X$8),"")</f>
        <v>1046984.55</v>
      </c>
      <c r="H2844" s="103">
        <f>IF(ISNUMBER('Форма 1'!Y2844),'Форма 1'!$H2844*VLOOKUP('Форма 1'!$F2844,'Придельники с 2022'!$B$4:$X$28,'Форма 1'!Y$8),"")</f>
        <v>2758358.25</v>
      </c>
      <c r="I2844" s="103" t="str">
        <f>IF(ISNUMBER('Форма 1'!Z2844),'Форма 1'!$H2844*VLOOKUP('Форма 1'!$F2844,'Придельники с 2022'!$B$4:$X$28,'Форма 1'!Z$8),"")</f>
        <v/>
      </c>
      <c r="J2844" s="103" t="str">
        <f>IF(ISNUMBER('Форма 1'!AA2844),'Форма 1'!$H2844*VLOOKUP('Форма 1'!$F2844,'Придельники с 2022'!$B$4:$X$28,'Форма 1'!AA$8),"")</f>
        <v/>
      </c>
      <c r="K2844" s="92"/>
      <c r="L2844" s="88"/>
      <c r="M2844" s="103" t="str">
        <f>IF(ISNUMBER('Форма 1'!AD2844),'Форма 1'!$H2844*VLOOKUP('Форма 1'!$F2844,'Придельники с 2022'!$B$4:$X$28,'Форма 1'!AD$8),"")</f>
        <v/>
      </c>
      <c r="N2844" s="103" t="str">
        <f>IF(ISBLANK('Форма 1'!$AE2844),"",IF('Форма 1'!$AE2844=1,'Форма 1'!$H2844*VLOOKUP('Форма 1'!$F2844,'Придельники с 2022'!$B$4:$X$28,'Форма 1'!$AE$8,0),IF('Форма 1'!$AE2844=2,'Форма 1'!$H2844*VLOOKUP('Форма 1'!$F2844,'Придельники с 2022'!$B$4:$X$28,13,0),IF('Форма 1'!$AE2844=3,'Форма 1'!$H2844*VLOOKUP('Форма 1'!$F2844,'Придельники с 2022'!$B$4:$X$28,12,0)))))</f>
        <v/>
      </c>
      <c r="O2844" s="103" t="str">
        <f>IF(ISNUMBER('Форма 1'!AF2844),'Форма 1'!$H2844*VLOOKUP('Форма 1'!$F2844,'Придельники с 2022'!$B$4:$X$28,'Форма 1'!AF$8),"")</f>
        <v/>
      </c>
      <c r="P2844" s="88"/>
      <c r="Q2844" s="103" t="str">
        <f>IF(ISNUMBER('Форма 1'!AH2844),'Форма 1'!$H2844*VLOOKUP('Форма 1'!$F2844,'Придельники с 2022'!$B$4:$X$28,'Форма 1'!AH$8),"")</f>
        <v/>
      </c>
      <c r="R2844" s="103" t="str">
        <f>IF(ISNUMBER('Форма 1'!AI2844),'Форма 1'!$H2844*VLOOKUP('Форма 1'!$F2844,'Придельники с 2022'!$B$4:$X$28,'Форма 1'!AI$8),"")</f>
        <v/>
      </c>
      <c r="S2844" s="103" t="str">
        <f>IF(ISNUMBER('Форма 1'!AJ2844),'Форма 1'!$H2844*VLOOKUP('Форма 1'!$F2844,'Придельники с 2022'!$B$4:$X$28,'Форма 1'!AJ$8),"")</f>
        <v/>
      </c>
      <c r="T2844" s="88"/>
    </row>
    <row r="2845" spans="1:20">
      <c r="A2845" s="188">
        <f t="shared" si="228"/>
        <v>18</v>
      </c>
      <c r="B2845" s="189" t="s">
        <v>2777</v>
      </c>
      <c r="C2845" s="99">
        <f t="shared" si="227"/>
        <v>5228894</v>
      </c>
      <c r="D2845" s="103" t="str">
        <f>IF(ISNUMBER('Форма 1'!U2845),'Форма 1'!$H2845*VLOOKUP('Форма 1'!$F2845,'Придельники с 2022'!$B$4:$X$28,'Форма 1'!U$8),"")</f>
        <v/>
      </c>
      <c r="E2845" s="103" t="str">
        <f>IF(ISNUMBER('Форма 1'!V2845),'Форма 1'!$H2845*VLOOKUP('Форма 1'!$F2845,'Придельники с 2022'!$B$4:$X$28,'Форма 1'!V$8),"")</f>
        <v/>
      </c>
      <c r="F2845" s="103">
        <f>IF(ISNUMBER('Форма 1'!W2845),'Форма 1'!$H2845*VLOOKUP('Форма 1'!$F2845,'Придельники с 2022'!$B$4:$X$28,'Форма 1'!W$8),"")</f>
        <v>1605163.12</v>
      </c>
      <c r="G2845" s="103">
        <f>IF(ISNUMBER('Форма 1'!X2845),'Форма 1'!$H2845*VLOOKUP('Форма 1'!$F2845,'Придельники с 2022'!$B$4:$X$28,'Форма 1'!X$8),"")</f>
        <v>997016.68000000017</v>
      </c>
      <c r="H2845" s="103">
        <f>IF(ISNUMBER('Форма 1'!Y2845),'Форма 1'!$H2845*VLOOKUP('Форма 1'!$F2845,'Придельники с 2022'!$B$4:$X$28,'Форма 1'!Y$8),"")</f>
        <v>2626714.2000000002</v>
      </c>
      <c r="I2845" s="103" t="str">
        <f>IF(ISNUMBER('Форма 1'!Z2845),'Форма 1'!$H2845*VLOOKUP('Форма 1'!$F2845,'Придельники с 2022'!$B$4:$X$28,'Форма 1'!Z$8),"")</f>
        <v/>
      </c>
      <c r="J2845" s="103" t="str">
        <f>IF(ISNUMBER('Форма 1'!AA2845),'Форма 1'!$H2845*VLOOKUP('Форма 1'!$F2845,'Придельники с 2022'!$B$4:$X$28,'Форма 1'!AA$8),"")</f>
        <v/>
      </c>
      <c r="K2845" s="92"/>
      <c r="L2845" s="88"/>
      <c r="M2845" s="103" t="str">
        <f>IF(ISNUMBER('Форма 1'!AD2845),'Форма 1'!$H2845*VLOOKUP('Форма 1'!$F2845,'Придельники с 2022'!$B$4:$X$28,'Форма 1'!AD$8),"")</f>
        <v/>
      </c>
      <c r="N2845" s="103" t="str">
        <f>IF(ISBLANK('Форма 1'!$AE2845),"",IF('Форма 1'!$AE2845=1,'Форма 1'!$H2845*VLOOKUP('Форма 1'!$F2845,'Придельники с 2022'!$B$4:$X$28,'Форма 1'!$AE$8,0),IF('Форма 1'!$AE2845=2,'Форма 1'!$H2845*VLOOKUP('Форма 1'!$F2845,'Придельники с 2022'!$B$4:$X$28,13,0),IF('Форма 1'!$AE2845=3,'Форма 1'!$H2845*VLOOKUP('Форма 1'!$F2845,'Придельники с 2022'!$B$4:$X$28,12,0)))))</f>
        <v/>
      </c>
      <c r="O2845" s="103" t="str">
        <f>IF(ISNUMBER('Форма 1'!AF2845),'Форма 1'!$H2845*VLOOKUP('Форма 1'!$F2845,'Придельники с 2022'!$B$4:$X$28,'Форма 1'!AF$8),"")</f>
        <v/>
      </c>
      <c r="P2845" s="88"/>
      <c r="Q2845" s="103" t="str">
        <f>IF(ISNUMBER('Форма 1'!AH2845),'Форма 1'!$H2845*VLOOKUP('Форма 1'!$F2845,'Придельники с 2022'!$B$4:$X$28,'Форма 1'!AH$8),"")</f>
        <v/>
      </c>
      <c r="R2845" s="103" t="str">
        <f>IF(ISNUMBER('Форма 1'!AI2845),'Форма 1'!$H2845*VLOOKUP('Форма 1'!$F2845,'Придельники с 2022'!$B$4:$X$28,'Форма 1'!AI$8),"")</f>
        <v/>
      </c>
      <c r="S2845" s="103" t="str">
        <f>IF(ISNUMBER('Форма 1'!AJ2845),'Форма 1'!$H2845*VLOOKUP('Форма 1'!$F2845,'Придельники с 2022'!$B$4:$X$28,'Форма 1'!AJ$8),"")</f>
        <v/>
      </c>
      <c r="T2845" s="88"/>
    </row>
    <row r="2846" spans="1:20">
      <c r="A2846" s="188">
        <f t="shared" si="228"/>
        <v>19</v>
      </c>
      <c r="B2846" s="189" t="s">
        <v>2778</v>
      </c>
      <c r="C2846" s="99">
        <f t="shared" si="227"/>
        <v>7816739.2480000015</v>
      </c>
      <c r="D2846" s="103">
        <f>IF(ISNUMBER('Форма 1'!U2846),'Форма 1'!$H2846*VLOOKUP('Форма 1'!$F2846,'Придельники с 2022'!$B$4:$X$28,'Форма 1'!U$8),"")</f>
        <v>456863.78400000004</v>
      </c>
      <c r="E2846" s="103">
        <f>IF(ISNUMBER('Форма 1'!V2846),'Форма 1'!$H2846*VLOOKUP('Форма 1'!$F2846,'Придельники с 2022'!$B$4:$X$28,'Форма 1'!V$8),"")</f>
        <v>5184554.0640000012</v>
      </c>
      <c r="F2846" s="103">
        <f>IF(ISNUMBER('Форма 1'!W2846),'Форма 1'!$H2846*VLOOKUP('Форма 1'!$F2846,'Придельники с 2022'!$B$4:$X$28,'Форма 1'!W$8),"")</f>
        <v>825066.78800000006</v>
      </c>
      <c r="G2846" s="103">
        <f>IF(ISNUMBER('Форма 1'!X2846),'Форма 1'!$H2846*VLOOKUP('Форма 1'!$F2846,'Придельники с 2022'!$B$4:$X$28,'Форма 1'!X$8),"")</f>
        <v>233184.33200000002</v>
      </c>
      <c r="H2846" s="103">
        <f>IF(ISNUMBER('Форма 1'!Y2846),'Форма 1'!$H2846*VLOOKUP('Форма 1'!$F2846,'Придельники с 2022'!$B$4:$X$28,'Форма 1'!Y$8),"")</f>
        <v>719173.7840000001</v>
      </c>
      <c r="I2846" s="103">
        <f>IF(ISNUMBER('Форма 1'!Z2846),'Форма 1'!$H2846*VLOOKUP('Форма 1'!$F2846,'Придельники с 2022'!$B$4:$X$28,'Форма 1'!Z$8),"")</f>
        <v>397896.49599999998</v>
      </c>
      <c r="J2846" s="103" t="str">
        <f>IF(ISNUMBER('Форма 1'!AA2846),'Форма 1'!$H2846*VLOOKUP('Форма 1'!$F2846,'Придельники с 2022'!$B$4:$X$28,'Форма 1'!AA$8),"")</f>
        <v/>
      </c>
      <c r="K2846" s="90"/>
      <c r="L2846" s="87"/>
      <c r="M2846" s="103" t="str">
        <f>IF(ISNUMBER('Форма 1'!AD2846),'Форма 1'!$H2846*VLOOKUP('Форма 1'!$F2846,'Придельники с 2022'!$B$4:$X$28,'Форма 1'!AD$8),"")</f>
        <v/>
      </c>
      <c r="N2846" s="103" t="str">
        <f>IF(ISBLANK('Форма 1'!$AE2846),"",IF('Форма 1'!$AE2846=1,'Форма 1'!$H2846*VLOOKUP('Форма 1'!$F2846,'Придельники с 2022'!$B$4:$X$28,'Форма 1'!$AE$8,0),IF('Форма 1'!$AE2846=2,'Форма 1'!$H2846*VLOOKUP('Форма 1'!$F2846,'Придельники с 2022'!$B$4:$X$28,13,0),IF('Форма 1'!$AE2846=3,'Форма 1'!$H2846*VLOOKUP('Форма 1'!$F2846,'Придельники с 2022'!$B$4:$X$28,12,0)))))</f>
        <v/>
      </c>
      <c r="O2846" s="103" t="str">
        <f>IF(ISNUMBER('Форма 1'!AF2846),'Форма 1'!$H2846*VLOOKUP('Форма 1'!$F2846,'Придельники с 2022'!$B$4:$X$28,'Форма 1'!AF$8),"")</f>
        <v/>
      </c>
      <c r="P2846" s="87"/>
      <c r="Q2846" s="103" t="str">
        <f>IF(ISNUMBER('Форма 1'!AH2846),'Форма 1'!$H2846*VLOOKUP('Форма 1'!$F2846,'Придельники с 2022'!$B$4:$X$28,'Форма 1'!AH$8),"")</f>
        <v/>
      </c>
      <c r="R2846" s="103" t="str">
        <f>IF(ISNUMBER('Форма 1'!AI2846),'Форма 1'!$H2846*VLOOKUP('Форма 1'!$F2846,'Придельники с 2022'!$B$4:$X$28,'Форма 1'!AI$8),"")</f>
        <v/>
      </c>
      <c r="S2846" s="103" t="str">
        <f>IF(ISNUMBER('Форма 1'!AJ2846),'Форма 1'!$H2846*VLOOKUP('Форма 1'!$F2846,'Придельники с 2022'!$B$4:$X$28,'Форма 1'!AJ$8),"")</f>
        <v/>
      </c>
      <c r="T2846" s="88"/>
    </row>
    <row r="2847" spans="1:20">
      <c r="A2847" s="188">
        <f t="shared" si="228"/>
        <v>20</v>
      </c>
      <c r="B2847" s="189" t="s">
        <v>2779</v>
      </c>
      <c r="C2847" s="99">
        <f t="shared" si="227"/>
        <v>13140618.66</v>
      </c>
      <c r="D2847" s="103" t="str">
        <f>IF(ISNUMBER('Форма 1'!U2847),'Форма 1'!$H2847*VLOOKUP('Форма 1'!$F2847,'Придельники с 2022'!$B$4:$X$28,'Форма 1'!U$8),"")</f>
        <v/>
      </c>
      <c r="E2847" s="103" t="str">
        <f>IF(ISNUMBER('Форма 1'!V2847),'Форма 1'!$H2847*VLOOKUP('Форма 1'!$F2847,'Придельники с 2022'!$B$4:$X$28,'Форма 1'!V$8),"")</f>
        <v/>
      </c>
      <c r="F2847" s="103">
        <f>IF(ISNUMBER('Форма 1'!W2847),'Форма 1'!$H2847*VLOOKUP('Форма 1'!$F2847,'Придельники с 2022'!$B$4:$X$28,'Форма 1'!W$8),"")</f>
        <v>6099772.7699999996</v>
      </c>
      <c r="G2847" s="103">
        <f>IF(ISNUMBER('Форма 1'!X2847),'Форма 1'!$H2847*VLOOKUP('Форма 1'!$F2847,'Придельники с 2022'!$B$4:$X$28,'Форма 1'!X$8),"")</f>
        <v>1723947.03</v>
      </c>
      <c r="H2847" s="103">
        <f>IF(ISNUMBER('Форма 1'!Y2847),'Форма 1'!$H2847*VLOOKUP('Форма 1'!$F2847,'Придельники с 2022'!$B$4:$X$28,'Форма 1'!Y$8),"")</f>
        <v>5316898.8600000003</v>
      </c>
      <c r="I2847" s="103" t="str">
        <f>IF(ISNUMBER('Форма 1'!Z2847),'Форма 1'!$H2847*VLOOKUP('Форма 1'!$F2847,'Придельники с 2022'!$B$4:$X$28,'Форма 1'!Z$8),"")</f>
        <v/>
      </c>
      <c r="J2847" s="103" t="str">
        <f>IF(ISNUMBER('Форма 1'!AA2847),'Форма 1'!$H2847*VLOOKUP('Форма 1'!$F2847,'Придельники с 2022'!$B$4:$X$28,'Форма 1'!AA$8),"")</f>
        <v/>
      </c>
      <c r="K2847" s="92"/>
      <c r="L2847" s="88"/>
      <c r="M2847" s="103" t="str">
        <f>IF(ISNUMBER('Форма 1'!AD2847),'Форма 1'!$H2847*VLOOKUP('Форма 1'!$F2847,'Придельники с 2022'!$B$4:$X$28,'Форма 1'!AD$8),"")</f>
        <v/>
      </c>
      <c r="N2847" s="103" t="str">
        <f>IF(ISBLANK('Форма 1'!$AE2847),"",IF('Форма 1'!$AE2847=1,'Форма 1'!$H2847*VLOOKUP('Форма 1'!$F2847,'Придельники с 2022'!$B$4:$X$28,'Форма 1'!$AE$8,0),IF('Форма 1'!$AE2847=2,'Форма 1'!$H2847*VLOOKUP('Форма 1'!$F2847,'Придельники с 2022'!$B$4:$X$28,13,0),IF('Форма 1'!$AE2847=3,'Форма 1'!$H2847*VLOOKUP('Форма 1'!$F2847,'Придельники с 2022'!$B$4:$X$28,12,0)))))</f>
        <v/>
      </c>
      <c r="O2847" s="103" t="str">
        <f>IF(ISNUMBER('Форма 1'!AF2847),'Форма 1'!$H2847*VLOOKUP('Форма 1'!$F2847,'Придельники с 2022'!$B$4:$X$28,'Форма 1'!AF$8),"")</f>
        <v/>
      </c>
      <c r="P2847" s="88"/>
      <c r="Q2847" s="103" t="str">
        <f>IF(ISNUMBER('Форма 1'!AH2847),'Форма 1'!$H2847*VLOOKUP('Форма 1'!$F2847,'Придельники с 2022'!$B$4:$X$28,'Форма 1'!AH$8),"")</f>
        <v/>
      </c>
      <c r="R2847" s="103" t="str">
        <f>IF(ISNUMBER('Форма 1'!AI2847),'Форма 1'!$H2847*VLOOKUP('Форма 1'!$F2847,'Придельники с 2022'!$B$4:$X$28,'Форма 1'!AI$8),"")</f>
        <v/>
      </c>
      <c r="S2847" s="103" t="str">
        <f>IF(ISNUMBER('Форма 1'!AJ2847),'Форма 1'!$H2847*VLOOKUP('Форма 1'!$F2847,'Придельники с 2022'!$B$4:$X$28,'Форма 1'!AJ$8),"")</f>
        <v/>
      </c>
      <c r="T2847" s="88"/>
    </row>
    <row r="2848" spans="1:20">
      <c r="A2848" s="188">
        <f t="shared" si="228"/>
        <v>21</v>
      </c>
      <c r="B2848" s="189" t="s">
        <v>2780</v>
      </c>
      <c r="C2848" s="99">
        <f t="shared" si="227"/>
        <v>23726334.983999997</v>
      </c>
      <c r="D2848" s="103">
        <f>IF(ISNUMBER('Форма 1'!U2848),'Форма 1'!$H2848*VLOOKUP('Форма 1'!$F2848,'Придельники с 2022'!$B$4:$X$28,'Форма 1'!U$8),"")</f>
        <v>2385737.3539999998</v>
      </c>
      <c r="E2848" s="103">
        <f>IF(ISNUMBER('Форма 1'!V2848),'Форма 1'!$H2848*VLOOKUP('Форма 1'!$F2848,'Придельники с 2022'!$B$4:$X$28,'Форма 1'!V$8),"")</f>
        <v>11421750.295999998</v>
      </c>
      <c r="F2848" s="103">
        <f>IF(ISNUMBER('Форма 1'!W2848),'Форма 1'!$H2848*VLOOKUP('Форма 1'!$F2848,'Придельники с 2022'!$B$4:$X$28,'Форма 1'!W$8),"")</f>
        <v>2403138.7599999998</v>
      </c>
      <c r="G2848" s="103">
        <f>IF(ISNUMBER('Форма 1'!X2848),'Форма 1'!$H2848*VLOOKUP('Форма 1'!$F2848,'Придельники с 2022'!$B$4:$X$28,'Форма 1'!X$8),"")</f>
        <v>1492664.14</v>
      </c>
      <c r="H2848" s="103">
        <f>IF(ISNUMBER('Форма 1'!Y2848),'Форма 1'!$H2848*VLOOKUP('Форма 1'!$F2848,'Придельники с 2022'!$B$4:$X$28,'Форма 1'!Y$8),"")</f>
        <v>3932534.0999999996</v>
      </c>
      <c r="I2848" s="103">
        <f>IF(ISNUMBER('Форма 1'!Z2848),'Форма 1'!$H2848*VLOOKUP('Форма 1'!$F2848,'Придельники с 2022'!$B$4:$X$28,'Форма 1'!Z$8),"")</f>
        <v>2090510.3339999998</v>
      </c>
      <c r="J2848" s="103" t="str">
        <f>IF(ISNUMBER('Форма 1'!AA2848),'Форма 1'!$H2848*VLOOKUP('Форма 1'!$F2848,'Придельники с 2022'!$B$4:$X$28,'Форма 1'!AA$8),"")</f>
        <v/>
      </c>
      <c r="K2848" s="92"/>
      <c r="L2848" s="88"/>
      <c r="M2848" s="103" t="str">
        <f>IF(ISNUMBER('Форма 1'!AD2848),'Форма 1'!$H2848*VLOOKUP('Форма 1'!$F2848,'Придельники с 2022'!$B$4:$X$28,'Форма 1'!AD$8),"")</f>
        <v/>
      </c>
      <c r="N2848" s="103" t="str">
        <f>IF(ISBLANK('Форма 1'!$AE2848),"",IF('Форма 1'!$AE2848=1,'Форма 1'!$H2848*VLOOKUP('Форма 1'!$F2848,'Придельники с 2022'!$B$4:$X$28,'Форма 1'!$AE$8,0),IF('Форма 1'!$AE2848=2,'Форма 1'!$H2848*VLOOKUP('Форма 1'!$F2848,'Придельники с 2022'!$B$4:$X$28,13,0),IF('Форма 1'!$AE2848=3,'Форма 1'!$H2848*VLOOKUP('Форма 1'!$F2848,'Придельники с 2022'!$B$4:$X$28,12,0)))))</f>
        <v/>
      </c>
      <c r="O2848" s="103" t="str">
        <f>IF(ISNUMBER('Форма 1'!AF2848),'Форма 1'!$H2848*VLOOKUP('Форма 1'!$F2848,'Придельники с 2022'!$B$4:$X$28,'Форма 1'!AF$8),"")</f>
        <v/>
      </c>
      <c r="P2848" s="88"/>
      <c r="Q2848" s="103" t="str">
        <f>IF(ISNUMBER('Форма 1'!AH2848),'Форма 1'!$H2848*VLOOKUP('Форма 1'!$F2848,'Придельники с 2022'!$B$4:$X$28,'Форма 1'!AH$8),"")</f>
        <v/>
      </c>
      <c r="R2848" s="103" t="str">
        <f>IF(ISNUMBER('Форма 1'!AI2848),'Форма 1'!$H2848*VLOOKUP('Форма 1'!$F2848,'Придельники с 2022'!$B$4:$X$28,'Форма 1'!AI$8),"")</f>
        <v/>
      </c>
      <c r="S2848" s="103" t="str">
        <f>IF(ISNUMBER('Форма 1'!AJ2848),'Форма 1'!$H2848*VLOOKUP('Форма 1'!$F2848,'Придельники с 2022'!$B$4:$X$28,'Форма 1'!AJ$8),"")</f>
        <v/>
      </c>
      <c r="T2848" s="88"/>
    </row>
    <row r="2849" spans="1:20">
      <c r="A2849" s="188">
        <f t="shared" si="228"/>
        <v>22</v>
      </c>
      <c r="B2849" s="189" t="s">
        <v>2781</v>
      </c>
      <c r="C2849" s="99">
        <f t="shared" si="227"/>
        <v>3650171.85</v>
      </c>
      <c r="D2849" s="103" t="str">
        <f>IF(ISNUMBER('Форма 1'!U2849),'Форма 1'!$H2849*VLOOKUP('Форма 1'!$F2849,'Придельники с 2022'!$B$4:$X$28,'Форма 1'!U$8),"")</f>
        <v/>
      </c>
      <c r="E2849" s="103" t="str">
        <f>IF(ISNUMBER('Форма 1'!V2849),'Форма 1'!$H2849*VLOOKUP('Форма 1'!$F2849,'Придельники с 2022'!$B$4:$X$28,'Форма 1'!V$8),"")</f>
        <v/>
      </c>
      <c r="F2849" s="103">
        <f>IF(ISNUMBER('Форма 1'!W2849),'Форма 1'!$H2849*VLOOKUP('Форма 1'!$F2849,'Придельники с 2022'!$B$4:$X$28,'Форма 1'!W$8),"")</f>
        <v>1694381.325</v>
      </c>
      <c r="G2849" s="103">
        <f>IF(ISNUMBER('Форма 1'!X2849),'Форма 1'!$H2849*VLOOKUP('Форма 1'!$F2849,'Придельники с 2022'!$B$4:$X$28,'Форма 1'!X$8),"")</f>
        <v>478874.17499999999</v>
      </c>
      <c r="H2849" s="103">
        <f>IF(ISNUMBER('Форма 1'!Y2849),'Форма 1'!$H2849*VLOOKUP('Форма 1'!$F2849,'Придельники с 2022'!$B$4:$X$28,'Форма 1'!Y$8),"")</f>
        <v>1476916.35</v>
      </c>
      <c r="I2849" s="103" t="str">
        <f>IF(ISNUMBER('Форма 1'!Z2849),'Форма 1'!$H2849*VLOOKUP('Форма 1'!$F2849,'Придельники с 2022'!$B$4:$X$28,'Форма 1'!Z$8),"")</f>
        <v/>
      </c>
      <c r="J2849" s="103" t="str">
        <f>IF(ISNUMBER('Форма 1'!AA2849),'Форма 1'!$H2849*VLOOKUP('Форма 1'!$F2849,'Придельники с 2022'!$B$4:$X$28,'Форма 1'!AA$8),"")</f>
        <v/>
      </c>
      <c r="K2849" s="90"/>
      <c r="L2849" s="87"/>
      <c r="M2849" s="103" t="str">
        <f>IF(ISNUMBER('Форма 1'!AD2849),'Форма 1'!$H2849*VLOOKUP('Форма 1'!$F2849,'Придельники с 2022'!$B$4:$X$28,'Форма 1'!AD$8),"")</f>
        <v/>
      </c>
      <c r="N2849" s="103" t="str">
        <f>IF(ISBLANK('Форма 1'!$AE2849),"",IF('Форма 1'!$AE2849=1,'Форма 1'!$H2849*VLOOKUP('Форма 1'!$F2849,'Придельники с 2022'!$B$4:$X$28,'Форма 1'!$AE$8,0),IF('Форма 1'!$AE2849=2,'Форма 1'!$H2849*VLOOKUP('Форма 1'!$F2849,'Придельники с 2022'!$B$4:$X$28,13,0),IF('Форма 1'!$AE2849=3,'Форма 1'!$H2849*VLOOKUP('Форма 1'!$F2849,'Придельники с 2022'!$B$4:$X$28,12,0)))))</f>
        <v/>
      </c>
      <c r="O2849" s="103" t="str">
        <f>IF(ISNUMBER('Форма 1'!AF2849),'Форма 1'!$H2849*VLOOKUP('Форма 1'!$F2849,'Придельники с 2022'!$B$4:$X$28,'Форма 1'!AF$8),"")</f>
        <v/>
      </c>
      <c r="P2849" s="87"/>
      <c r="Q2849" s="103" t="str">
        <f>IF(ISNUMBER('Форма 1'!AH2849),'Форма 1'!$H2849*VLOOKUP('Форма 1'!$F2849,'Придельники с 2022'!$B$4:$X$28,'Форма 1'!AH$8),"")</f>
        <v/>
      </c>
      <c r="R2849" s="103" t="str">
        <f>IF(ISNUMBER('Форма 1'!AI2849),'Форма 1'!$H2849*VLOOKUP('Форма 1'!$F2849,'Придельники с 2022'!$B$4:$X$28,'Форма 1'!AI$8),"")</f>
        <v/>
      </c>
      <c r="S2849" s="103" t="str">
        <f>IF(ISNUMBER('Форма 1'!AJ2849),'Форма 1'!$H2849*VLOOKUP('Форма 1'!$F2849,'Придельники с 2022'!$B$4:$X$28,'Форма 1'!AJ$8),"")</f>
        <v/>
      </c>
      <c r="T2849" s="88"/>
    </row>
    <row r="2850" spans="1:20">
      <c r="A2850" s="188">
        <f t="shared" si="228"/>
        <v>23</v>
      </c>
      <c r="B2850" s="189" t="s">
        <v>2782</v>
      </c>
      <c r="C2850" s="99">
        <f t="shared" si="227"/>
        <v>6633953.352</v>
      </c>
      <c r="D2850" s="103" t="str">
        <f>IF(ISNUMBER('Форма 1'!U2850),'Форма 1'!$H2850*VLOOKUP('Форма 1'!$F2850,'Придельники с 2022'!$B$4:$X$28,'Форма 1'!U$8),"")</f>
        <v/>
      </c>
      <c r="E2850" s="103" t="str">
        <f>IF(ISNUMBER('Форма 1'!V2850),'Форма 1'!$H2850*VLOOKUP('Форма 1'!$F2850,'Придельники с 2022'!$B$4:$X$28,'Форма 1'!V$8),"")</f>
        <v/>
      </c>
      <c r="F2850" s="103">
        <f>IF(ISNUMBER('Форма 1'!W2850),'Форма 1'!$H2850*VLOOKUP('Форма 1'!$F2850,'Придельники с 2022'!$B$4:$X$28,'Форма 1'!W$8),"")</f>
        <v>3079429.4439999997</v>
      </c>
      <c r="G2850" s="103">
        <f>IF(ISNUMBER('Форма 1'!X2850),'Форма 1'!$H2850*VLOOKUP('Форма 1'!$F2850,'Придельники с 2022'!$B$4:$X$28,'Форма 1'!X$8),"")</f>
        <v>870323.11599999992</v>
      </c>
      <c r="H2850" s="103">
        <f>IF(ISNUMBER('Форма 1'!Y2850),'Форма 1'!$H2850*VLOOKUP('Форма 1'!$F2850,'Придельники с 2022'!$B$4:$X$28,'Форма 1'!Y$8),"")</f>
        <v>2684200.7919999999</v>
      </c>
      <c r="I2850" s="103" t="str">
        <f>IF(ISNUMBER('Форма 1'!Z2850),'Форма 1'!$H2850*VLOOKUP('Форма 1'!$F2850,'Придельники с 2022'!$B$4:$X$28,'Форма 1'!Z$8),"")</f>
        <v/>
      </c>
      <c r="J2850" s="103" t="str">
        <f>IF(ISNUMBER('Форма 1'!AA2850),'Форма 1'!$H2850*VLOOKUP('Форма 1'!$F2850,'Придельники с 2022'!$B$4:$X$28,'Форма 1'!AA$8),"")</f>
        <v/>
      </c>
      <c r="K2850" s="90"/>
      <c r="L2850" s="87"/>
      <c r="M2850" s="103" t="str">
        <f>IF(ISNUMBER('Форма 1'!AD2850),'Форма 1'!$H2850*VLOOKUP('Форма 1'!$F2850,'Придельники с 2022'!$B$4:$X$28,'Форма 1'!AD$8),"")</f>
        <v/>
      </c>
      <c r="N2850" s="103" t="str">
        <f>IF(ISBLANK('Форма 1'!$AE2850),"",IF('Форма 1'!$AE2850=1,'Форма 1'!$H2850*VLOOKUP('Форма 1'!$F2850,'Придельники с 2022'!$B$4:$X$28,'Форма 1'!$AE$8,0),IF('Форма 1'!$AE2850=2,'Форма 1'!$H2850*VLOOKUP('Форма 1'!$F2850,'Придельники с 2022'!$B$4:$X$28,13,0),IF('Форма 1'!$AE2850=3,'Форма 1'!$H2850*VLOOKUP('Форма 1'!$F2850,'Придельники с 2022'!$B$4:$X$28,12,0)))))</f>
        <v/>
      </c>
      <c r="O2850" s="103" t="str">
        <f>IF(ISNUMBER('Форма 1'!AF2850),'Форма 1'!$H2850*VLOOKUP('Форма 1'!$F2850,'Придельники с 2022'!$B$4:$X$28,'Форма 1'!AF$8),"")</f>
        <v/>
      </c>
      <c r="P2850" s="87"/>
      <c r="Q2850" s="103" t="str">
        <f>IF(ISNUMBER('Форма 1'!AH2850),'Форма 1'!$H2850*VLOOKUP('Форма 1'!$F2850,'Придельники с 2022'!$B$4:$X$28,'Форма 1'!AH$8),"")</f>
        <v/>
      </c>
      <c r="R2850" s="103" t="str">
        <f>IF(ISNUMBER('Форма 1'!AI2850),'Форма 1'!$H2850*VLOOKUP('Форма 1'!$F2850,'Придельники с 2022'!$B$4:$X$28,'Форма 1'!AI$8),"")</f>
        <v/>
      </c>
      <c r="S2850" s="103" t="str">
        <f>IF(ISNUMBER('Форма 1'!AJ2850),'Форма 1'!$H2850*VLOOKUP('Форма 1'!$F2850,'Придельники с 2022'!$B$4:$X$28,'Форма 1'!AJ$8),"")</f>
        <v/>
      </c>
      <c r="T2850" s="88"/>
    </row>
    <row r="2851" spans="1:20">
      <c r="A2851" s="188">
        <f t="shared" si="228"/>
        <v>24</v>
      </c>
      <c r="B2851" s="189" t="s">
        <v>2783</v>
      </c>
      <c r="C2851" s="99">
        <f t="shared" si="227"/>
        <v>6535929.8880000003</v>
      </c>
      <c r="D2851" s="103">
        <f>IF(ISNUMBER('Форма 1'!U2851),'Форма 1'!$H2851*VLOOKUP('Форма 1'!$F2851,'Придельники с 2022'!$B$4:$X$28,'Форма 1'!U$8),"")</f>
        <v>657202.728</v>
      </c>
      <c r="E2851" s="103">
        <f>IF(ISNUMBER('Форма 1'!V2851),'Форма 1'!$H2851*VLOOKUP('Форма 1'!$F2851,'Придельники с 2022'!$B$4:$X$28,'Форма 1'!V$8),"")</f>
        <v>3146367.0719999997</v>
      </c>
      <c r="F2851" s="103">
        <f>IF(ISNUMBER('Форма 1'!W2851),'Форма 1'!$H2851*VLOOKUP('Форма 1'!$F2851,'Придельники с 2022'!$B$4:$X$28,'Форма 1'!W$8),"")</f>
        <v>661996.31999999995</v>
      </c>
      <c r="G2851" s="103">
        <f>IF(ISNUMBER('Форма 1'!X2851),'Форма 1'!$H2851*VLOOKUP('Форма 1'!$F2851,'Придельники с 2022'!$B$4:$X$28,'Форма 1'!X$8),"")</f>
        <v>411186.48000000004</v>
      </c>
      <c r="H2851" s="103">
        <f>IF(ISNUMBER('Форма 1'!Y2851),'Форма 1'!$H2851*VLOOKUP('Форма 1'!$F2851,'Придельники с 2022'!$B$4:$X$28,'Форма 1'!Y$8),"")</f>
        <v>1083301.2</v>
      </c>
      <c r="I2851" s="103">
        <f>IF(ISNUMBER('Форма 1'!Z2851),'Форма 1'!$H2851*VLOOKUP('Форма 1'!$F2851,'Придельники с 2022'!$B$4:$X$28,'Форма 1'!Z$8),"")</f>
        <v>575876.08799999999</v>
      </c>
      <c r="J2851" s="103" t="str">
        <f>IF(ISNUMBER('Форма 1'!AA2851),'Форма 1'!$H2851*VLOOKUP('Форма 1'!$F2851,'Придельники с 2022'!$B$4:$X$28,'Форма 1'!AA$8),"")</f>
        <v/>
      </c>
      <c r="K2851" s="92"/>
      <c r="L2851" s="88"/>
      <c r="M2851" s="103" t="str">
        <f>IF(ISNUMBER('Форма 1'!AD2851),'Форма 1'!$H2851*VLOOKUP('Форма 1'!$F2851,'Придельники с 2022'!$B$4:$X$28,'Форма 1'!AD$8),"")</f>
        <v/>
      </c>
      <c r="N2851" s="103" t="str">
        <f>IF(ISBLANK('Форма 1'!$AE2851),"",IF('Форма 1'!$AE2851=1,'Форма 1'!$H2851*VLOOKUP('Форма 1'!$F2851,'Придельники с 2022'!$B$4:$X$28,'Форма 1'!$AE$8,0),IF('Форма 1'!$AE2851=2,'Форма 1'!$H2851*VLOOKUP('Форма 1'!$F2851,'Придельники с 2022'!$B$4:$X$28,13,0),IF('Форма 1'!$AE2851=3,'Форма 1'!$H2851*VLOOKUP('Форма 1'!$F2851,'Придельники с 2022'!$B$4:$X$28,12,0)))))</f>
        <v/>
      </c>
      <c r="O2851" s="103" t="str">
        <f>IF(ISNUMBER('Форма 1'!AF2851),'Форма 1'!$H2851*VLOOKUP('Форма 1'!$F2851,'Придельники с 2022'!$B$4:$X$28,'Форма 1'!AF$8),"")</f>
        <v/>
      </c>
      <c r="P2851" s="88"/>
      <c r="Q2851" s="103" t="str">
        <f>IF(ISNUMBER('Форма 1'!AH2851),'Форма 1'!$H2851*VLOOKUP('Форма 1'!$F2851,'Придельники с 2022'!$B$4:$X$28,'Форма 1'!AH$8),"")</f>
        <v/>
      </c>
      <c r="R2851" s="103" t="str">
        <f>IF(ISNUMBER('Форма 1'!AI2851),'Форма 1'!$H2851*VLOOKUP('Форма 1'!$F2851,'Придельники с 2022'!$B$4:$X$28,'Форма 1'!AI$8),"")</f>
        <v/>
      </c>
      <c r="S2851" s="103" t="str">
        <f>IF(ISNUMBER('Форма 1'!AJ2851),'Форма 1'!$H2851*VLOOKUP('Форма 1'!$F2851,'Придельники с 2022'!$B$4:$X$28,'Форма 1'!AJ$8),"")</f>
        <v/>
      </c>
      <c r="T2851" s="88"/>
    </row>
    <row r="2852" spans="1:20">
      <c r="A2852" s="188">
        <f t="shared" si="228"/>
        <v>25</v>
      </c>
      <c r="B2852" s="189" t="s">
        <v>2784</v>
      </c>
      <c r="C2852" s="99">
        <f t="shared" si="227"/>
        <v>12830796.074999999</v>
      </c>
      <c r="D2852" s="103" t="str">
        <f>IF(ISNUMBER('Форма 1'!U2852),'Форма 1'!$H2852*VLOOKUP('Форма 1'!$F2852,'Придельники с 2022'!$B$4:$X$28,'Форма 1'!U$8),"")</f>
        <v/>
      </c>
      <c r="E2852" s="103" t="str">
        <f>IF(ISNUMBER('Форма 1'!V2852),'Форма 1'!$H2852*VLOOKUP('Форма 1'!$F2852,'Придельники с 2022'!$B$4:$X$28,'Форма 1'!V$8),"")</f>
        <v/>
      </c>
      <c r="F2852" s="103" t="str">
        <f>IF(ISNUMBER('Форма 1'!W2852),'Форма 1'!$H2852*VLOOKUP('Форма 1'!$F2852,'Придельники с 2022'!$B$4:$X$28,'Форма 1'!W$8),"")</f>
        <v/>
      </c>
      <c r="G2852" s="103" t="str">
        <f>IF(ISNUMBER('Форма 1'!X2852),'Форма 1'!$H2852*VLOOKUP('Форма 1'!$F2852,'Придельники с 2022'!$B$4:$X$28,'Форма 1'!X$8),"")</f>
        <v/>
      </c>
      <c r="H2852" s="103" t="str">
        <f>IF(ISNUMBER('Форма 1'!Y2852),'Форма 1'!$H2852*VLOOKUP('Форма 1'!$F2852,'Придельники с 2022'!$B$4:$X$28,'Форма 1'!Y$8),"")</f>
        <v/>
      </c>
      <c r="I2852" s="103" t="str">
        <f>IF(ISNUMBER('Форма 1'!Z2852),'Форма 1'!$H2852*VLOOKUP('Форма 1'!$F2852,'Придельники с 2022'!$B$4:$X$28,'Форма 1'!Z$8),"")</f>
        <v/>
      </c>
      <c r="J2852" s="103" t="str">
        <f>IF(ISNUMBER('Форма 1'!AA2852),'Форма 1'!$H2852*VLOOKUP('Форма 1'!$F2852,'Придельники с 2022'!$B$4:$X$28,'Форма 1'!AA$8),"")</f>
        <v/>
      </c>
      <c r="K2852" s="90"/>
      <c r="L2852" s="87"/>
      <c r="M2852" s="103">
        <f>IF(ISNUMBER('Форма 1'!AD2852),'Форма 1'!$H2852*VLOOKUP('Форма 1'!$F2852,'Придельники с 2022'!$B$4:$X$28,'Форма 1'!AD$8),"")</f>
        <v>12830796.074999999</v>
      </c>
      <c r="N2852" s="103" t="str">
        <f>IF(ISBLANK('Форма 1'!$AE2852),"",IF('Форма 1'!$AE2852=1,'Форма 1'!$H2852*VLOOKUP('Форма 1'!$F2852,'Придельники с 2022'!$B$4:$X$28,'Форма 1'!$AE$8,0),IF('Форма 1'!$AE2852=2,'Форма 1'!$H2852*VLOOKUP('Форма 1'!$F2852,'Придельники с 2022'!$B$4:$X$28,13,0),IF('Форма 1'!$AE2852=3,'Форма 1'!$H2852*VLOOKUP('Форма 1'!$F2852,'Придельники с 2022'!$B$4:$X$28,12,0)))))</f>
        <v/>
      </c>
      <c r="O2852" s="103" t="str">
        <f>IF(ISNUMBER('Форма 1'!AF2852),'Форма 1'!$H2852*VLOOKUP('Форма 1'!$F2852,'Придельники с 2022'!$B$4:$X$28,'Форма 1'!AF$8),"")</f>
        <v/>
      </c>
      <c r="P2852" s="87"/>
      <c r="Q2852" s="103" t="str">
        <f>IF(ISNUMBER('Форма 1'!AH2852),'Форма 1'!$H2852*VLOOKUP('Форма 1'!$F2852,'Придельники с 2022'!$B$4:$X$28,'Форма 1'!AH$8),"")</f>
        <v/>
      </c>
      <c r="R2852" s="103" t="str">
        <f>IF(ISNUMBER('Форма 1'!AI2852),'Форма 1'!$H2852*VLOOKUP('Форма 1'!$F2852,'Придельники с 2022'!$B$4:$X$28,'Форма 1'!AI$8),"")</f>
        <v/>
      </c>
      <c r="S2852" s="103" t="str">
        <f>IF(ISNUMBER('Форма 1'!AJ2852),'Форма 1'!$H2852*VLOOKUP('Форма 1'!$F2852,'Придельники с 2022'!$B$4:$X$28,'Форма 1'!AJ$8),"")</f>
        <v/>
      </c>
      <c r="T2852" s="88"/>
    </row>
    <row r="2853" spans="1:20">
      <c r="A2853" s="188">
        <f t="shared" si="228"/>
        <v>26</v>
      </c>
      <c r="B2853" s="112" t="s">
        <v>2785</v>
      </c>
      <c r="C2853" s="99">
        <f t="shared" si="227"/>
        <v>1349790.8969999999</v>
      </c>
      <c r="D2853" s="103">
        <f>IF(ISNUMBER('Форма 1'!U2853),'Форма 1'!$H2853*VLOOKUP('Форма 1'!$F2853,'Придельники с 2022'!$B$4:$X$28,'Форма 1'!U$8),"")</f>
        <v>1349790.8969999999</v>
      </c>
      <c r="E2853" s="103" t="str">
        <f>IF(ISNUMBER('Форма 1'!V2853),'Форма 1'!$H2853*VLOOKUP('Форма 1'!$F2853,'Придельники с 2022'!$B$4:$X$28,'Форма 1'!V$8),"")</f>
        <v/>
      </c>
      <c r="F2853" s="103" t="str">
        <f>IF(ISNUMBER('Форма 1'!W2853),'Форма 1'!$H2853*VLOOKUP('Форма 1'!$F2853,'Придельники с 2022'!$B$4:$X$28,'Форма 1'!W$8),"")</f>
        <v/>
      </c>
      <c r="G2853" s="103" t="str">
        <f>IF(ISNUMBER('Форма 1'!X2853),'Форма 1'!$H2853*VLOOKUP('Форма 1'!$F2853,'Придельники с 2022'!$B$4:$X$28,'Форма 1'!X$8),"")</f>
        <v/>
      </c>
      <c r="H2853" s="103" t="str">
        <f>IF(ISNUMBER('Форма 1'!Y2853),'Форма 1'!$H2853*VLOOKUP('Форма 1'!$F2853,'Придельники с 2022'!$B$4:$X$28,'Форма 1'!Y$8),"")</f>
        <v/>
      </c>
      <c r="I2853" s="103" t="str">
        <f>IF(ISNUMBER('Форма 1'!Z2853),'Форма 1'!$H2853*VLOOKUP('Форма 1'!$F2853,'Придельники с 2022'!$B$4:$X$28,'Форма 1'!Z$8),"")</f>
        <v/>
      </c>
      <c r="J2853" s="103" t="str">
        <f>IF(ISNUMBER('Форма 1'!AA2853),'Форма 1'!$H2853*VLOOKUP('Форма 1'!$F2853,'Придельники с 2022'!$B$4:$X$28,'Форма 1'!AA$8),"")</f>
        <v/>
      </c>
      <c r="K2853" s="90"/>
      <c r="L2853" s="87"/>
      <c r="M2853" s="103" t="str">
        <f>IF(ISNUMBER('Форма 1'!AD2853),'Форма 1'!$H2853*VLOOKUP('Форма 1'!$F2853,'Придельники с 2022'!$B$4:$X$28,'Форма 1'!AD$8),"")</f>
        <v/>
      </c>
      <c r="N2853" s="103" t="str">
        <f>IF(ISBLANK('Форма 1'!$AE2853),"",IF('Форма 1'!$AE2853=1,'Форма 1'!$H2853*VLOOKUP('Форма 1'!$F2853,'Придельники с 2022'!$B$4:$X$28,'Форма 1'!$AE$8,0),IF('Форма 1'!$AE2853=2,'Форма 1'!$H2853*VLOOKUP('Форма 1'!$F2853,'Придельники с 2022'!$B$4:$X$28,13,0),IF('Форма 1'!$AE2853=3,'Форма 1'!$H2853*VLOOKUP('Форма 1'!$F2853,'Придельники с 2022'!$B$4:$X$28,12,0)))))</f>
        <v/>
      </c>
      <c r="O2853" s="103" t="str">
        <f>IF(ISNUMBER('Форма 1'!AF2853),'Форма 1'!$H2853*VLOOKUP('Форма 1'!$F2853,'Придельники с 2022'!$B$4:$X$28,'Форма 1'!AF$8),"")</f>
        <v/>
      </c>
      <c r="P2853" s="87"/>
      <c r="Q2853" s="103" t="str">
        <f>IF(ISNUMBER('Форма 1'!AH2853),'Форма 1'!$H2853*VLOOKUP('Форма 1'!$F2853,'Придельники с 2022'!$B$4:$X$28,'Форма 1'!AH$8),"")</f>
        <v/>
      </c>
      <c r="R2853" s="103" t="str">
        <f>IF(ISNUMBER('Форма 1'!AI2853),'Форма 1'!$H2853*VLOOKUP('Форма 1'!$F2853,'Придельники с 2022'!$B$4:$X$28,'Форма 1'!AI$8),"")</f>
        <v/>
      </c>
      <c r="S2853" s="103" t="str">
        <f>IF(ISNUMBER('Форма 1'!AJ2853),'Форма 1'!$H2853*VLOOKUP('Форма 1'!$F2853,'Придельники с 2022'!$B$4:$X$28,'Форма 1'!AJ$8),"")</f>
        <v/>
      </c>
      <c r="T2853" s="88"/>
    </row>
    <row r="2854" spans="1:20">
      <c r="A2854" s="188">
        <f t="shared" si="228"/>
        <v>27</v>
      </c>
      <c r="B2854" s="189" t="s">
        <v>2786</v>
      </c>
      <c r="C2854" s="99">
        <f t="shared" si="227"/>
        <v>2758519.5</v>
      </c>
      <c r="D2854" s="103" t="str">
        <f>IF(ISNUMBER('Форма 1'!U2854),'Форма 1'!$H2854*VLOOKUP('Форма 1'!$F2854,'Придельники с 2022'!$B$4:$X$28,'Форма 1'!U$8),"")</f>
        <v/>
      </c>
      <c r="E2854" s="103" t="str">
        <f>IF(ISNUMBER('Форма 1'!V2854),'Форма 1'!$H2854*VLOOKUP('Форма 1'!$F2854,'Придельники с 2022'!$B$4:$X$28,'Форма 1'!V$8),"")</f>
        <v/>
      </c>
      <c r="F2854" s="103">
        <f>IF(ISNUMBER('Форма 1'!W2854),'Форма 1'!$H2854*VLOOKUP('Форма 1'!$F2854,'Придельники с 2022'!$B$4:$X$28,'Форма 1'!W$8),"")</f>
        <v>846808.86</v>
      </c>
      <c r="G2854" s="103">
        <f>IF(ISNUMBER('Форма 1'!X2854),'Форма 1'!$H2854*VLOOKUP('Форма 1'!$F2854,'Придельники с 2022'!$B$4:$X$28,'Форма 1'!X$8),"")</f>
        <v>525979.29</v>
      </c>
      <c r="H2854" s="103">
        <f>IF(ISNUMBER('Форма 1'!Y2854),'Форма 1'!$H2854*VLOOKUP('Форма 1'!$F2854,'Придельники с 2022'!$B$4:$X$28,'Форма 1'!Y$8),"")</f>
        <v>1385731.35</v>
      </c>
      <c r="I2854" s="103" t="str">
        <f>IF(ISNUMBER('Форма 1'!Z2854),'Форма 1'!$H2854*VLOOKUP('Форма 1'!$F2854,'Придельники с 2022'!$B$4:$X$28,'Форма 1'!Z$8),"")</f>
        <v/>
      </c>
      <c r="J2854" s="103" t="str">
        <f>IF(ISNUMBER('Форма 1'!AA2854),'Форма 1'!$H2854*VLOOKUP('Форма 1'!$F2854,'Придельники с 2022'!$B$4:$X$28,'Форма 1'!AA$8),"")</f>
        <v/>
      </c>
      <c r="K2854" s="92"/>
      <c r="L2854" s="88"/>
      <c r="M2854" s="103" t="str">
        <f>IF(ISNUMBER('Форма 1'!AD2854),'Форма 1'!$H2854*VLOOKUP('Форма 1'!$F2854,'Придельники с 2022'!$B$4:$X$28,'Форма 1'!AD$8),"")</f>
        <v/>
      </c>
      <c r="N2854" s="103" t="str">
        <f>IF(ISBLANK('Форма 1'!$AE2854),"",IF('Форма 1'!$AE2854=1,'Форма 1'!$H2854*VLOOKUP('Форма 1'!$F2854,'Придельники с 2022'!$B$4:$X$28,'Форма 1'!$AE$8,0),IF('Форма 1'!$AE2854=2,'Форма 1'!$H2854*VLOOKUP('Форма 1'!$F2854,'Придельники с 2022'!$B$4:$X$28,13,0),IF('Форма 1'!$AE2854=3,'Форма 1'!$H2854*VLOOKUP('Форма 1'!$F2854,'Придельники с 2022'!$B$4:$X$28,12,0)))))</f>
        <v/>
      </c>
      <c r="O2854" s="103" t="str">
        <f>IF(ISNUMBER('Форма 1'!AF2854),'Форма 1'!$H2854*VLOOKUP('Форма 1'!$F2854,'Придельники с 2022'!$B$4:$X$28,'Форма 1'!AF$8),"")</f>
        <v/>
      </c>
      <c r="P2854" s="88"/>
      <c r="Q2854" s="103" t="str">
        <f>IF(ISNUMBER('Форма 1'!AH2854),'Форма 1'!$H2854*VLOOKUP('Форма 1'!$F2854,'Придельники с 2022'!$B$4:$X$28,'Форма 1'!AH$8),"")</f>
        <v/>
      </c>
      <c r="R2854" s="103" t="str">
        <f>IF(ISNUMBER('Форма 1'!AI2854),'Форма 1'!$H2854*VLOOKUP('Форма 1'!$F2854,'Придельники с 2022'!$B$4:$X$28,'Форма 1'!AI$8),"")</f>
        <v/>
      </c>
      <c r="S2854" s="103" t="str">
        <f>IF(ISNUMBER('Форма 1'!AJ2854),'Форма 1'!$H2854*VLOOKUP('Форма 1'!$F2854,'Придельники с 2022'!$B$4:$X$28,'Форма 1'!AJ$8),"")</f>
        <v/>
      </c>
      <c r="T2854" s="88"/>
    </row>
    <row r="2855" spans="1:20">
      <c r="A2855" s="188">
        <f t="shared" si="228"/>
        <v>28</v>
      </c>
      <c r="B2855" s="189" t="s">
        <v>2787</v>
      </c>
      <c r="C2855" s="99">
        <f t="shared" si="227"/>
        <v>9647832.7799999993</v>
      </c>
      <c r="D2855" s="103">
        <f>IF(ISNUMBER('Форма 1'!U2855),'Форма 1'!$H2855*VLOOKUP('Форма 1'!$F2855,'Придельники с 2022'!$B$4:$X$28,'Форма 1'!U$8),"")</f>
        <v>516673.56</v>
      </c>
      <c r="E2855" s="103" t="str">
        <f>IF(ISNUMBER('Форма 1'!V2855),'Форма 1'!$H2855*VLOOKUP('Форма 1'!$F2855,'Придельники с 2022'!$B$4:$X$28,'Форма 1'!V$8),"")</f>
        <v/>
      </c>
      <c r="F2855" s="103">
        <f>IF(ISNUMBER('Форма 1'!W2855),'Форма 1'!$H2855*VLOOKUP('Форма 1'!$F2855,'Придельники с 2022'!$B$4:$X$28,'Форма 1'!W$8),"")</f>
        <v>933079.41999999993</v>
      </c>
      <c r="G2855" s="103">
        <f>IF(ISNUMBER('Форма 1'!X2855),'Форма 1'!$H2855*VLOOKUP('Форма 1'!$F2855,'Придельники с 2022'!$B$4:$X$28,'Форма 1'!X$8),"")</f>
        <v>263711.38</v>
      </c>
      <c r="H2855" s="103">
        <f>IF(ISNUMBER('Форма 1'!Y2855),'Форма 1'!$H2855*VLOOKUP('Форма 1'!$F2855,'Придельники с 2022'!$B$4:$X$28,'Форма 1'!Y$8),"")</f>
        <v>813323.56</v>
      </c>
      <c r="I2855" s="103">
        <f>IF(ISNUMBER('Форма 1'!Z2855),'Форма 1'!$H2855*VLOOKUP('Форма 1'!$F2855,'Придельники с 2022'!$B$4:$X$28,'Форма 1'!Z$8),"")</f>
        <v>449986.63999999996</v>
      </c>
      <c r="J2855" s="103" t="str">
        <f>IF(ISNUMBER('Форма 1'!AA2855),'Форма 1'!$H2855*VLOOKUP('Форма 1'!$F2855,'Придельники с 2022'!$B$4:$X$28,'Форма 1'!AA$8),"")</f>
        <v/>
      </c>
      <c r="K2855" s="90"/>
      <c r="L2855" s="87"/>
      <c r="M2855" s="103">
        <f>IF(ISNUMBER('Форма 1'!AD2855),'Форма 1'!$H2855*VLOOKUP('Форма 1'!$F2855,'Придельники с 2022'!$B$4:$X$28,'Форма 1'!AD$8),"")</f>
        <v>6671058.2199999997</v>
      </c>
      <c r="N2855" s="103" t="str">
        <f>IF(ISBLANK('Форма 1'!$AE2855),"",IF('Форма 1'!$AE2855=1,'Форма 1'!$H2855*VLOOKUP('Форма 1'!$F2855,'Придельники с 2022'!$B$4:$X$28,'Форма 1'!$AE$8,0),IF('Форма 1'!$AE2855=2,'Форма 1'!$H2855*VLOOKUP('Форма 1'!$F2855,'Придельники с 2022'!$B$4:$X$28,13,0),IF('Форма 1'!$AE2855=3,'Форма 1'!$H2855*VLOOKUP('Форма 1'!$F2855,'Придельники с 2022'!$B$4:$X$28,12,0)))))</f>
        <v/>
      </c>
      <c r="O2855" s="103" t="str">
        <f>IF(ISNUMBER('Форма 1'!AF2855),'Форма 1'!$H2855*VLOOKUP('Форма 1'!$F2855,'Придельники с 2022'!$B$4:$X$28,'Форма 1'!AF$8),"")</f>
        <v/>
      </c>
      <c r="P2855" s="87"/>
      <c r="Q2855" s="103" t="str">
        <f>IF(ISNUMBER('Форма 1'!AH2855),'Форма 1'!$H2855*VLOOKUP('Форма 1'!$F2855,'Придельники с 2022'!$B$4:$X$28,'Форма 1'!AH$8),"")</f>
        <v/>
      </c>
      <c r="R2855" s="103" t="str">
        <f>IF(ISNUMBER('Форма 1'!AI2855),'Форма 1'!$H2855*VLOOKUP('Форма 1'!$F2855,'Придельники с 2022'!$B$4:$X$28,'Форма 1'!AI$8),"")</f>
        <v/>
      </c>
      <c r="S2855" s="103" t="str">
        <f>IF(ISNUMBER('Форма 1'!AJ2855),'Форма 1'!$H2855*VLOOKUP('Форма 1'!$F2855,'Придельники с 2022'!$B$4:$X$28,'Форма 1'!AJ$8),"")</f>
        <v/>
      </c>
      <c r="T2855" s="88"/>
    </row>
    <row r="2856" spans="1:20" ht="15.75">
      <c r="A2856" s="187">
        <v>0</v>
      </c>
      <c r="B2856" s="34" t="s">
        <v>235</v>
      </c>
      <c r="C2856" s="36">
        <f t="shared" ref="C2856:T2856" si="230">SUM(C2857:C2968)</f>
        <v>1409945340.5960007</v>
      </c>
      <c r="D2856" s="36">
        <f t="shared" si="230"/>
        <v>48444335.133999996</v>
      </c>
      <c r="E2856" s="36">
        <f t="shared" si="230"/>
        <v>151683096.04799998</v>
      </c>
      <c r="F2856" s="36">
        <f t="shared" si="230"/>
        <v>13014491.907999998</v>
      </c>
      <c r="G2856" s="36">
        <f t="shared" si="230"/>
        <v>16563102.352</v>
      </c>
      <c r="H2856" s="36">
        <f t="shared" si="230"/>
        <v>36874063.115999997</v>
      </c>
      <c r="I2856" s="36">
        <f t="shared" si="230"/>
        <v>29334287.028999999</v>
      </c>
      <c r="J2856" s="36">
        <f t="shared" si="230"/>
        <v>20291690.647</v>
      </c>
      <c r="K2856" s="39">
        <f t="shared" si="230"/>
        <v>0</v>
      </c>
      <c r="L2856" s="36">
        <f t="shared" si="230"/>
        <v>0</v>
      </c>
      <c r="M2856" s="36">
        <f t="shared" si="230"/>
        <v>587905309.3690002</v>
      </c>
      <c r="N2856" s="36">
        <f t="shared" si="230"/>
        <v>491282879.10399991</v>
      </c>
      <c r="O2856" s="36">
        <f t="shared" si="230"/>
        <v>4682768.227</v>
      </c>
      <c r="P2856" s="36">
        <f t="shared" si="230"/>
        <v>0</v>
      </c>
      <c r="Q2856" s="36">
        <f t="shared" si="230"/>
        <v>9869317.6620000005</v>
      </c>
      <c r="R2856" s="36">
        <f t="shared" si="230"/>
        <v>0</v>
      </c>
      <c r="S2856" s="36">
        <f t="shared" si="230"/>
        <v>0</v>
      </c>
      <c r="T2856" s="36">
        <f t="shared" si="230"/>
        <v>0</v>
      </c>
    </row>
    <row r="2857" spans="1:20">
      <c r="A2857" s="188">
        <f t="shared" si="228"/>
        <v>1</v>
      </c>
      <c r="B2857" s="112" t="s">
        <v>2788</v>
      </c>
      <c r="C2857" s="99">
        <f t="shared" ref="C2857:C2923" si="231">SUM(D2857:J2857,L2857:T2857)</f>
        <v>15589375.479999999</v>
      </c>
      <c r="D2857" s="103" t="str">
        <f>IF(ISNUMBER('Форма 1'!U2857),'Форма 1'!$H2857*VLOOKUP('Форма 1'!$F2857,'Придельники с 2022'!$B$4:$X$28,'Форма 1'!U$8),"")</f>
        <v/>
      </c>
      <c r="E2857" s="103" t="str">
        <f>IF(ISNUMBER('Форма 1'!V2857),'Форма 1'!$H2857*VLOOKUP('Форма 1'!$F2857,'Придельники с 2022'!$B$4:$X$28,'Форма 1'!V$8),"")</f>
        <v/>
      </c>
      <c r="F2857" s="103" t="str">
        <f>IF(ISNUMBER('Форма 1'!W2857),'Форма 1'!$H2857*VLOOKUP('Форма 1'!$F2857,'Придельники с 2022'!$B$4:$X$28,'Форма 1'!W$8),"")</f>
        <v/>
      </c>
      <c r="G2857" s="103" t="str">
        <f>IF(ISNUMBER('Форма 1'!X2857),'Форма 1'!$H2857*VLOOKUP('Форма 1'!$F2857,'Придельники с 2022'!$B$4:$X$28,'Форма 1'!X$8),"")</f>
        <v/>
      </c>
      <c r="H2857" s="103" t="str">
        <f>IF(ISNUMBER('Форма 1'!Y2857),'Форма 1'!$H2857*VLOOKUP('Форма 1'!$F2857,'Придельники с 2022'!$B$4:$X$28,'Форма 1'!Y$8),"")</f>
        <v/>
      </c>
      <c r="I2857" s="103" t="str">
        <f>IF(ISNUMBER('Форма 1'!Z2857),'Форма 1'!$H2857*VLOOKUP('Форма 1'!$F2857,'Придельники с 2022'!$B$4:$X$28,'Форма 1'!Z$8),"")</f>
        <v/>
      </c>
      <c r="J2857" s="103" t="str">
        <f>IF(ISNUMBER('Форма 1'!AA2857),'Форма 1'!$H2857*VLOOKUP('Форма 1'!$F2857,'Придельники с 2022'!$B$4:$X$28,'Форма 1'!AA$8),"")</f>
        <v/>
      </c>
      <c r="K2857" s="90"/>
      <c r="L2857" s="87"/>
      <c r="M2857" s="103" t="str">
        <f>IF(ISNUMBER('Форма 1'!AD2857),'Форма 1'!$H2857*VLOOKUP('Форма 1'!$F2857,'Придельники с 2022'!$B$4:$X$28,'Форма 1'!AD$8),"")</f>
        <v/>
      </c>
      <c r="N2857" s="103">
        <f>IF(ISBLANK('Форма 1'!$AE2857),"",IF('Форма 1'!$AE2857=1,'Форма 1'!$H2857*VLOOKUP('Форма 1'!$F2857,'Придельники с 2022'!$B$4:$X$28,'Форма 1'!$AE$8,0),IF('Форма 1'!$AE2857=2,'Форма 1'!$H2857*VLOOKUP('Форма 1'!$F2857,'Придельники с 2022'!$B$4:$X$28,13,0),IF('Форма 1'!$AE2857=3,'Форма 1'!$H2857*VLOOKUP('Форма 1'!$F2857,'Придельники с 2022'!$B$4:$X$28,12,0)))))</f>
        <v>15589375.479999999</v>
      </c>
      <c r="O2857" s="103" t="str">
        <f>IF(ISNUMBER('Форма 1'!AF2857),'Форма 1'!$H2857*VLOOKUP('Форма 1'!$F2857,'Придельники с 2022'!$B$4:$X$28,'Форма 1'!AF$8),"")</f>
        <v/>
      </c>
      <c r="P2857" s="88"/>
      <c r="Q2857" s="103" t="str">
        <f>IF(ISNUMBER('Форма 1'!AH2857),'Форма 1'!$H2857*VLOOKUP('Форма 1'!$F2857,'Придельники с 2022'!$B$4:$X$28,'Форма 1'!AH$8),"")</f>
        <v/>
      </c>
      <c r="R2857" s="103" t="str">
        <f>IF(ISNUMBER('Форма 1'!AI2857),'Форма 1'!$H2857*VLOOKUP('Форма 1'!$F2857,'Придельники с 2022'!$B$4:$X$28,'Форма 1'!AI$8),"")</f>
        <v/>
      </c>
      <c r="S2857" s="103" t="str">
        <f>IF(ISNUMBER('Форма 1'!AJ2857),'Форма 1'!$H2857*VLOOKUP('Форма 1'!$F2857,'Придельники с 2022'!$B$4:$X$28,'Форма 1'!AJ$8),"")</f>
        <v/>
      </c>
      <c r="T2857" s="87"/>
    </row>
    <row r="2858" spans="1:20">
      <c r="A2858" s="188">
        <f t="shared" si="228"/>
        <v>2</v>
      </c>
      <c r="B2858" s="112" t="s">
        <v>2789</v>
      </c>
      <c r="C2858" s="99">
        <f t="shared" si="231"/>
        <v>13970819.744000001</v>
      </c>
      <c r="D2858" s="103" t="str">
        <f>IF(ISNUMBER('Форма 1'!U2858),'Форма 1'!$H2858*VLOOKUP('Форма 1'!$F2858,'Придельники с 2022'!$B$4:$X$28,'Форма 1'!U$8),"")</f>
        <v/>
      </c>
      <c r="E2858" s="103" t="str">
        <f>IF(ISNUMBER('Форма 1'!V2858),'Форма 1'!$H2858*VLOOKUP('Форма 1'!$F2858,'Придельники с 2022'!$B$4:$X$28,'Форма 1'!V$8),"")</f>
        <v/>
      </c>
      <c r="F2858" s="103" t="str">
        <f>IF(ISNUMBER('Форма 1'!W2858),'Форма 1'!$H2858*VLOOKUP('Форма 1'!$F2858,'Придельники с 2022'!$B$4:$X$28,'Форма 1'!W$8),"")</f>
        <v/>
      </c>
      <c r="G2858" s="103" t="str">
        <f>IF(ISNUMBER('Форма 1'!X2858),'Форма 1'!$H2858*VLOOKUP('Форма 1'!$F2858,'Придельники с 2022'!$B$4:$X$28,'Форма 1'!X$8),"")</f>
        <v/>
      </c>
      <c r="H2858" s="103" t="str">
        <f>IF(ISNUMBER('Форма 1'!Y2858),'Форма 1'!$H2858*VLOOKUP('Форма 1'!$F2858,'Придельники с 2022'!$B$4:$X$28,'Форма 1'!Y$8),"")</f>
        <v/>
      </c>
      <c r="I2858" s="103" t="str">
        <f>IF(ISNUMBER('Форма 1'!Z2858),'Форма 1'!$H2858*VLOOKUP('Форма 1'!$F2858,'Придельники с 2022'!$B$4:$X$28,'Форма 1'!Z$8),"")</f>
        <v/>
      </c>
      <c r="J2858" s="103" t="str">
        <f>IF(ISNUMBER('Форма 1'!AA2858),'Форма 1'!$H2858*VLOOKUP('Форма 1'!$F2858,'Придельники с 2022'!$B$4:$X$28,'Форма 1'!AA$8),"")</f>
        <v/>
      </c>
      <c r="K2858" s="92"/>
      <c r="L2858" s="88"/>
      <c r="M2858" s="103">
        <f>IF(ISNUMBER('Форма 1'!AD2858),'Форма 1'!$H2858*VLOOKUP('Форма 1'!$F2858,'Придельники с 2022'!$B$4:$X$28,'Форма 1'!AD$8),"")</f>
        <v>13970819.744000001</v>
      </c>
      <c r="N2858" s="103" t="str">
        <f>IF(ISBLANK('Форма 1'!$AE2858),"",IF('Форма 1'!$AE2858=1,'Форма 1'!$H2858*VLOOKUP('Форма 1'!$F2858,'Придельники с 2022'!$B$4:$X$28,'Форма 1'!$AE$8,0),IF('Форма 1'!$AE2858=2,'Форма 1'!$H2858*VLOOKUP('Форма 1'!$F2858,'Придельники с 2022'!$B$4:$X$28,13,0),IF('Форма 1'!$AE2858=3,'Форма 1'!$H2858*VLOOKUP('Форма 1'!$F2858,'Придельники с 2022'!$B$4:$X$28,12,0)))))</f>
        <v/>
      </c>
      <c r="O2858" s="103" t="str">
        <f>IF(ISNUMBER('Форма 1'!AF2858),'Форма 1'!$H2858*VLOOKUP('Форма 1'!$F2858,'Придельники с 2022'!$B$4:$X$28,'Форма 1'!AF$8),"")</f>
        <v/>
      </c>
      <c r="P2858" s="88"/>
      <c r="Q2858" s="103" t="str">
        <f>IF(ISNUMBER('Форма 1'!AH2858),'Форма 1'!$H2858*VLOOKUP('Форма 1'!$F2858,'Придельники с 2022'!$B$4:$X$28,'Форма 1'!AH$8),"")</f>
        <v/>
      </c>
      <c r="R2858" s="103" t="str">
        <f>IF(ISNUMBER('Форма 1'!AI2858),'Форма 1'!$H2858*VLOOKUP('Форма 1'!$F2858,'Придельники с 2022'!$B$4:$X$28,'Форма 1'!AI$8),"")</f>
        <v/>
      </c>
      <c r="S2858" s="103" t="str">
        <f>IF(ISNUMBER('Форма 1'!AJ2858),'Форма 1'!$H2858*VLOOKUP('Форма 1'!$F2858,'Придельники с 2022'!$B$4:$X$28,'Форма 1'!AJ$8),"")</f>
        <v/>
      </c>
      <c r="T2858" s="87"/>
    </row>
    <row r="2859" spans="1:20">
      <c r="A2859" s="188">
        <f t="shared" si="228"/>
        <v>3</v>
      </c>
      <c r="B2859" s="189" t="s">
        <v>2790</v>
      </c>
      <c r="C2859" s="99">
        <f t="shared" si="231"/>
        <v>2583607.0799999996</v>
      </c>
      <c r="D2859" s="103" t="str">
        <f>IF(ISNUMBER('Форма 1'!U2859),'Форма 1'!$H2859*VLOOKUP('Форма 1'!$F2859,'Придельники с 2022'!$B$4:$X$28,'Форма 1'!U$8),"")</f>
        <v/>
      </c>
      <c r="E2859" s="103" t="str">
        <f>IF(ISNUMBER('Форма 1'!V2859),'Форма 1'!$H2859*VLOOKUP('Форма 1'!$F2859,'Придельники с 2022'!$B$4:$X$28,'Форма 1'!V$8),"")</f>
        <v/>
      </c>
      <c r="F2859" s="103">
        <f>IF(ISNUMBER('Форма 1'!W2859),'Форма 1'!$H2859*VLOOKUP('Форма 1'!$F2859,'Придельники с 2022'!$B$4:$X$28,'Форма 1'!W$8),"")</f>
        <v>2583607.0799999996</v>
      </c>
      <c r="G2859" s="103" t="str">
        <f>IF(ISNUMBER('Форма 1'!X2859),'Форма 1'!$H2859*VLOOKUP('Форма 1'!$F2859,'Придельники с 2022'!$B$4:$X$28,'Форма 1'!X$8),"")</f>
        <v/>
      </c>
      <c r="H2859" s="103" t="str">
        <f>IF(ISNUMBER('Форма 1'!Y2859),'Форма 1'!$H2859*VLOOKUP('Форма 1'!$F2859,'Придельники с 2022'!$B$4:$X$28,'Форма 1'!Y$8),"")</f>
        <v/>
      </c>
      <c r="I2859" s="103" t="str">
        <f>IF(ISNUMBER('Форма 1'!Z2859),'Форма 1'!$H2859*VLOOKUP('Форма 1'!$F2859,'Придельники с 2022'!$B$4:$X$28,'Форма 1'!Z$8),"")</f>
        <v/>
      </c>
      <c r="J2859" s="103" t="str">
        <f>IF(ISNUMBER('Форма 1'!AA2859),'Форма 1'!$H2859*VLOOKUP('Форма 1'!$F2859,'Придельники с 2022'!$B$4:$X$28,'Форма 1'!AA$8),"")</f>
        <v/>
      </c>
      <c r="K2859" s="92"/>
      <c r="L2859" s="88"/>
      <c r="M2859" s="103" t="str">
        <f>IF(ISNUMBER('Форма 1'!AD2859),'Форма 1'!$H2859*VLOOKUP('Форма 1'!$F2859,'Придельники с 2022'!$B$4:$X$28,'Форма 1'!AD$8),"")</f>
        <v/>
      </c>
      <c r="N2859" s="103" t="str">
        <f>IF(ISBLANK('Форма 1'!$AE2859),"",IF('Форма 1'!$AE2859=1,'Форма 1'!$H2859*VLOOKUP('Форма 1'!$F2859,'Придельники с 2022'!$B$4:$X$28,'Форма 1'!$AE$8,0),IF('Форма 1'!$AE2859=2,'Форма 1'!$H2859*VLOOKUP('Форма 1'!$F2859,'Придельники с 2022'!$B$4:$X$28,13,0),IF('Форма 1'!$AE2859=3,'Форма 1'!$H2859*VLOOKUP('Форма 1'!$F2859,'Придельники с 2022'!$B$4:$X$28,12,0)))))</f>
        <v/>
      </c>
      <c r="O2859" s="103" t="str">
        <f>IF(ISNUMBER('Форма 1'!AF2859),'Форма 1'!$H2859*VLOOKUP('Форма 1'!$F2859,'Придельники с 2022'!$B$4:$X$28,'Форма 1'!AF$8),"")</f>
        <v/>
      </c>
      <c r="P2859" s="88"/>
      <c r="Q2859" s="103" t="str">
        <f>IF(ISNUMBER('Форма 1'!AH2859),'Форма 1'!$H2859*VLOOKUP('Форма 1'!$F2859,'Придельники с 2022'!$B$4:$X$28,'Форма 1'!AH$8),"")</f>
        <v/>
      </c>
      <c r="R2859" s="103" t="str">
        <f>IF(ISNUMBER('Форма 1'!AI2859),'Форма 1'!$H2859*VLOOKUP('Форма 1'!$F2859,'Придельники с 2022'!$B$4:$X$28,'Форма 1'!AI$8),"")</f>
        <v/>
      </c>
      <c r="S2859" s="103" t="str">
        <f>IF(ISNUMBER('Форма 1'!AJ2859),'Форма 1'!$H2859*VLOOKUP('Форма 1'!$F2859,'Придельники с 2022'!$B$4:$X$28,'Форма 1'!AJ$8),"")</f>
        <v/>
      </c>
      <c r="T2859" s="87"/>
    </row>
    <row r="2860" spans="1:20">
      <c r="A2860" s="188">
        <f t="shared" si="228"/>
        <v>4</v>
      </c>
      <c r="B2860" s="112" t="s">
        <v>2791</v>
      </c>
      <c r="C2860" s="99">
        <f t="shared" si="231"/>
        <v>18628810.48</v>
      </c>
      <c r="D2860" s="103" t="str">
        <f>IF(ISNUMBER('Форма 1'!U2860),'Форма 1'!$H2860*VLOOKUP('Форма 1'!$F2860,'Придельники с 2022'!$B$4:$X$28,'Форма 1'!U$8),"")</f>
        <v/>
      </c>
      <c r="E2860" s="103" t="str">
        <f>IF(ISNUMBER('Форма 1'!V2860),'Форма 1'!$H2860*VLOOKUP('Форма 1'!$F2860,'Придельники с 2022'!$B$4:$X$28,'Форма 1'!V$8),"")</f>
        <v/>
      </c>
      <c r="F2860" s="103" t="str">
        <f>IF(ISNUMBER('Форма 1'!W2860),'Форма 1'!$H2860*VLOOKUP('Форма 1'!$F2860,'Придельники с 2022'!$B$4:$X$28,'Форма 1'!W$8),"")</f>
        <v/>
      </c>
      <c r="G2860" s="103" t="str">
        <f>IF(ISNUMBER('Форма 1'!X2860),'Форма 1'!$H2860*VLOOKUP('Форма 1'!$F2860,'Придельники с 2022'!$B$4:$X$28,'Форма 1'!X$8),"")</f>
        <v/>
      </c>
      <c r="H2860" s="103" t="str">
        <f>IF(ISNUMBER('Форма 1'!Y2860),'Форма 1'!$H2860*VLOOKUP('Форма 1'!$F2860,'Придельники с 2022'!$B$4:$X$28,'Форма 1'!Y$8),"")</f>
        <v/>
      </c>
      <c r="I2860" s="103" t="str">
        <f>IF(ISNUMBER('Форма 1'!Z2860),'Форма 1'!$H2860*VLOOKUP('Форма 1'!$F2860,'Придельники с 2022'!$B$4:$X$28,'Форма 1'!Z$8),"")</f>
        <v/>
      </c>
      <c r="J2860" s="103" t="str">
        <f>IF(ISNUMBER('Форма 1'!AA2860),'Форма 1'!$H2860*VLOOKUP('Форма 1'!$F2860,'Придельники с 2022'!$B$4:$X$28,'Форма 1'!AA$8),"")</f>
        <v/>
      </c>
      <c r="K2860" s="92"/>
      <c r="L2860" s="88"/>
      <c r="M2860" s="103">
        <f>IF(ISNUMBER('Форма 1'!AD2860),'Форма 1'!$H2860*VLOOKUP('Форма 1'!$F2860,'Придельники с 2022'!$B$4:$X$28,'Форма 1'!AD$8),"")</f>
        <v>18628810.48</v>
      </c>
      <c r="N2860" s="103" t="str">
        <f>IF(ISBLANK('Форма 1'!$AE2860),"",IF('Форма 1'!$AE2860=1,'Форма 1'!$H2860*VLOOKUP('Форма 1'!$F2860,'Придельники с 2022'!$B$4:$X$28,'Форма 1'!$AE$8,0),IF('Форма 1'!$AE2860=2,'Форма 1'!$H2860*VLOOKUP('Форма 1'!$F2860,'Придельники с 2022'!$B$4:$X$28,13,0),IF('Форма 1'!$AE2860=3,'Форма 1'!$H2860*VLOOKUP('Форма 1'!$F2860,'Придельники с 2022'!$B$4:$X$28,12,0)))))</f>
        <v/>
      </c>
      <c r="O2860" s="103" t="str">
        <f>IF(ISNUMBER('Форма 1'!AF2860),'Форма 1'!$H2860*VLOOKUP('Форма 1'!$F2860,'Придельники с 2022'!$B$4:$X$28,'Форма 1'!AF$8),"")</f>
        <v/>
      </c>
      <c r="P2860" s="88"/>
      <c r="Q2860" s="103" t="str">
        <f>IF(ISNUMBER('Форма 1'!AH2860),'Форма 1'!$H2860*VLOOKUP('Форма 1'!$F2860,'Придельники с 2022'!$B$4:$X$28,'Форма 1'!AH$8),"")</f>
        <v/>
      </c>
      <c r="R2860" s="103" t="str">
        <f>IF(ISNUMBER('Форма 1'!AI2860),'Форма 1'!$H2860*VLOOKUP('Форма 1'!$F2860,'Придельники с 2022'!$B$4:$X$28,'Форма 1'!AI$8),"")</f>
        <v/>
      </c>
      <c r="S2860" s="103" t="str">
        <f>IF(ISNUMBER('Форма 1'!AJ2860),'Форма 1'!$H2860*VLOOKUP('Форма 1'!$F2860,'Придельники с 2022'!$B$4:$X$28,'Форма 1'!AJ$8),"")</f>
        <v/>
      </c>
      <c r="T2860" s="87"/>
    </row>
    <row r="2861" spans="1:20">
      <c r="A2861" s="188">
        <f t="shared" si="228"/>
        <v>5</v>
      </c>
      <c r="B2861" s="112" t="s">
        <v>2792</v>
      </c>
      <c r="C2861" s="99">
        <f t="shared" si="231"/>
        <v>23007010.631999999</v>
      </c>
      <c r="D2861" s="103">
        <f>IF(ISNUMBER('Форма 1'!U2861),'Форма 1'!$H2861*VLOOKUP('Форма 1'!$F2861,'Придельники с 2022'!$B$4:$X$28,'Форма 1'!U$8),"")</f>
        <v>2313407.642</v>
      </c>
      <c r="E2861" s="103">
        <f>IF(ISNUMBER('Форма 1'!V2861),'Форма 1'!$H2861*VLOOKUP('Форма 1'!$F2861,'Придельники с 2022'!$B$4:$X$28,'Форма 1'!V$8),"")</f>
        <v>11075470.807999998</v>
      </c>
      <c r="F2861" s="103">
        <f>IF(ISNUMBER('Форма 1'!W2861),'Форма 1'!$H2861*VLOOKUP('Форма 1'!$F2861,'Придельники с 2022'!$B$4:$X$28,'Форма 1'!W$8),"")</f>
        <v>2330281.48</v>
      </c>
      <c r="G2861" s="103">
        <f>IF(ISNUMBER('Форма 1'!X2861),'Форма 1'!$H2861*VLOOKUP('Форма 1'!$F2861,'Придельники с 2022'!$B$4:$X$28,'Форма 1'!X$8),"")</f>
        <v>1447410.22</v>
      </c>
      <c r="H2861" s="103">
        <f>IF(ISNUMBER('Форма 1'!Y2861),'Форма 1'!$H2861*VLOOKUP('Форма 1'!$F2861,'Придельники с 2022'!$B$4:$X$28,'Форма 1'!Y$8),"")</f>
        <v>3813309.3</v>
      </c>
      <c r="I2861" s="103">
        <f>IF(ISNUMBER('Форма 1'!Z2861),'Форма 1'!$H2861*VLOOKUP('Форма 1'!$F2861,'Придельники с 2022'!$B$4:$X$28,'Форма 1'!Z$8),"")</f>
        <v>2027131.182</v>
      </c>
      <c r="J2861" s="103" t="str">
        <f>IF(ISNUMBER('Форма 1'!AA2861),'Форма 1'!$H2861*VLOOKUP('Форма 1'!$F2861,'Придельники с 2022'!$B$4:$X$28,'Форма 1'!AA$8),"")</f>
        <v/>
      </c>
      <c r="K2861" s="92"/>
      <c r="L2861" s="88"/>
      <c r="M2861" s="103" t="str">
        <f>IF(ISNUMBER('Форма 1'!AD2861),'Форма 1'!$H2861*VLOOKUP('Форма 1'!$F2861,'Придельники с 2022'!$B$4:$X$28,'Форма 1'!AD$8),"")</f>
        <v/>
      </c>
      <c r="N2861" s="103" t="str">
        <f>IF(ISBLANK('Форма 1'!$AE2861),"",IF('Форма 1'!$AE2861=1,'Форма 1'!$H2861*VLOOKUP('Форма 1'!$F2861,'Придельники с 2022'!$B$4:$X$28,'Форма 1'!$AE$8,0),IF('Форма 1'!$AE2861=2,'Форма 1'!$H2861*VLOOKUP('Форма 1'!$F2861,'Придельники с 2022'!$B$4:$X$28,13,0),IF('Форма 1'!$AE2861=3,'Форма 1'!$H2861*VLOOKUP('Форма 1'!$F2861,'Придельники с 2022'!$B$4:$X$28,12,0)))))</f>
        <v/>
      </c>
      <c r="O2861" s="103" t="str">
        <f>IF(ISNUMBER('Форма 1'!AF2861),'Форма 1'!$H2861*VLOOKUP('Форма 1'!$F2861,'Придельники с 2022'!$B$4:$X$28,'Форма 1'!AF$8),"")</f>
        <v/>
      </c>
      <c r="P2861" s="88"/>
      <c r="Q2861" s="103" t="str">
        <f>IF(ISNUMBER('Форма 1'!AH2861),'Форма 1'!$H2861*VLOOKUP('Форма 1'!$F2861,'Придельники с 2022'!$B$4:$X$28,'Форма 1'!AH$8),"")</f>
        <v/>
      </c>
      <c r="R2861" s="103" t="str">
        <f>IF(ISNUMBER('Форма 1'!AI2861),'Форма 1'!$H2861*VLOOKUP('Форма 1'!$F2861,'Придельники с 2022'!$B$4:$X$28,'Форма 1'!AI$8),"")</f>
        <v/>
      </c>
      <c r="S2861" s="103" t="str">
        <f>IF(ISNUMBER('Форма 1'!AJ2861),'Форма 1'!$H2861*VLOOKUP('Форма 1'!$F2861,'Придельники с 2022'!$B$4:$X$28,'Форма 1'!AJ$8),"")</f>
        <v/>
      </c>
      <c r="T2861" s="87"/>
    </row>
    <row r="2862" spans="1:20">
      <c r="A2862" s="188">
        <f t="shared" si="228"/>
        <v>6</v>
      </c>
      <c r="B2862" s="112" t="s">
        <v>2793</v>
      </c>
      <c r="C2862" s="99">
        <f t="shared" si="231"/>
        <v>19937083.040000003</v>
      </c>
      <c r="D2862" s="103" t="str">
        <f>IF(ISNUMBER('Форма 1'!U2862),'Форма 1'!$H2862*VLOOKUP('Форма 1'!$F2862,'Придельники с 2022'!$B$4:$X$28,'Форма 1'!U$8),"")</f>
        <v/>
      </c>
      <c r="E2862" s="103" t="str">
        <f>IF(ISNUMBER('Форма 1'!V2862),'Форма 1'!$H2862*VLOOKUP('Форма 1'!$F2862,'Придельники с 2022'!$B$4:$X$28,'Форма 1'!V$8),"")</f>
        <v/>
      </c>
      <c r="F2862" s="103" t="str">
        <f>IF(ISNUMBER('Форма 1'!W2862),'Форма 1'!$H2862*VLOOKUP('Форма 1'!$F2862,'Придельники с 2022'!$B$4:$X$28,'Форма 1'!W$8),"")</f>
        <v/>
      </c>
      <c r="G2862" s="103" t="str">
        <f>IF(ISNUMBER('Форма 1'!X2862),'Форма 1'!$H2862*VLOOKUP('Форма 1'!$F2862,'Придельники с 2022'!$B$4:$X$28,'Форма 1'!X$8),"")</f>
        <v/>
      </c>
      <c r="H2862" s="103" t="str">
        <f>IF(ISNUMBER('Форма 1'!Y2862),'Форма 1'!$H2862*VLOOKUP('Форма 1'!$F2862,'Придельники с 2022'!$B$4:$X$28,'Форма 1'!Y$8),"")</f>
        <v/>
      </c>
      <c r="I2862" s="103" t="str">
        <f>IF(ISNUMBER('Форма 1'!Z2862),'Форма 1'!$H2862*VLOOKUP('Форма 1'!$F2862,'Придельники с 2022'!$B$4:$X$28,'Форма 1'!Z$8),"")</f>
        <v/>
      </c>
      <c r="J2862" s="103" t="str">
        <f>IF(ISNUMBER('Форма 1'!AA2862),'Форма 1'!$H2862*VLOOKUP('Форма 1'!$F2862,'Придельники с 2022'!$B$4:$X$28,'Форма 1'!AA$8),"")</f>
        <v/>
      </c>
      <c r="K2862" s="92"/>
      <c r="L2862" s="88"/>
      <c r="M2862" s="103">
        <f>IF(ISNUMBER('Форма 1'!AD2862),'Форма 1'!$H2862*VLOOKUP('Форма 1'!$F2862,'Придельники с 2022'!$B$4:$X$28,'Форма 1'!AD$8),"")</f>
        <v>19937083.040000003</v>
      </c>
      <c r="N2862" s="103" t="str">
        <f>IF(ISBLANK('Форма 1'!$AE2862),"",IF('Форма 1'!$AE2862=1,'Форма 1'!$H2862*VLOOKUP('Форма 1'!$F2862,'Придельники с 2022'!$B$4:$X$28,'Форма 1'!$AE$8,0),IF('Форма 1'!$AE2862=2,'Форма 1'!$H2862*VLOOKUP('Форма 1'!$F2862,'Придельники с 2022'!$B$4:$X$28,13,0),IF('Форма 1'!$AE2862=3,'Форма 1'!$H2862*VLOOKUP('Форма 1'!$F2862,'Придельники с 2022'!$B$4:$X$28,12,0)))))</f>
        <v/>
      </c>
      <c r="O2862" s="103" t="str">
        <f>IF(ISNUMBER('Форма 1'!AF2862),'Форма 1'!$H2862*VLOOKUP('Форма 1'!$F2862,'Придельники с 2022'!$B$4:$X$28,'Форма 1'!AF$8),"")</f>
        <v/>
      </c>
      <c r="P2862" s="88"/>
      <c r="Q2862" s="103" t="str">
        <f>IF(ISNUMBER('Форма 1'!AH2862),'Форма 1'!$H2862*VLOOKUP('Форма 1'!$F2862,'Придельники с 2022'!$B$4:$X$28,'Форма 1'!AH$8),"")</f>
        <v/>
      </c>
      <c r="R2862" s="103" t="str">
        <f>IF(ISNUMBER('Форма 1'!AI2862),'Форма 1'!$H2862*VLOOKUP('Форма 1'!$F2862,'Придельники с 2022'!$B$4:$X$28,'Форма 1'!AI$8),"")</f>
        <v/>
      </c>
      <c r="S2862" s="103" t="str">
        <f>IF(ISNUMBER('Форма 1'!AJ2862),'Форма 1'!$H2862*VLOOKUP('Форма 1'!$F2862,'Придельники с 2022'!$B$4:$X$28,'Форма 1'!AJ$8),"")</f>
        <v/>
      </c>
      <c r="T2862" s="87"/>
    </row>
    <row r="2863" spans="1:20">
      <c r="A2863" s="188">
        <f t="shared" si="228"/>
        <v>7</v>
      </c>
      <c r="B2863" s="189" t="s">
        <v>1407</v>
      </c>
      <c r="C2863" s="99">
        <f t="shared" si="231"/>
        <v>8209437.8350000009</v>
      </c>
      <c r="D2863" s="103">
        <f>IF(ISNUMBER('Форма 1'!U2863),'Форма 1'!$H2863*VLOOKUP('Форма 1'!$F2863,'Придельники с 2022'!$B$4:$X$28,'Форма 1'!U$8),"")</f>
        <v>536437.43400000001</v>
      </c>
      <c r="E2863" s="103">
        <f>IF(ISNUMBER('Форма 1'!V2863),'Форма 1'!$H2863*VLOOKUP('Форма 1'!$F2863,'Придельники с 2022'!$B$4:$X$28,'Форма 1'!V$8),"")</f>
        <v>6087566.9640000006</v>
      </c>
      <c r="F2863" s="103" t="str">
        <f>IF(ISNUMBER('Форма 1'!W2863),'Форма 1'!$H2863*VLOOKUP('Форма 1'!$F2863,'Придельники с 2022'!$B$4:$X$28,'Форма 1'!W$8),"")</f>
        <v/>
      </c>
      <c r="G2863" s="103">
        <f>IF(ISNUMBER('Форма 1'!X2863),'Форма 1'!$H2863*VLOOKUP('Форма 1'!$F2863,'Придельники с 2022'!$B$4:$X$28,'Форма 1'!X$8),"")</f>
        <v>273798.90700000001</v>
      </c>
      <c r="H2863" s="103">
        <f>IF(ISNUMBER('Форма 1'!Y2863),'Форма 1'!$H2863*VLOOKUP('Форма 1'!$F2863,'Придельники с 2022'!$B$4:$X$28,'Форма 1'!Y$8),"")</f>
        <v>844434.93400000012</v>
      </c>
      <c r="I2863" s="103">
        <f>IF(ISNUMBER('Форма 1'!Z2863),'Форма 1'!$H2863*VLOOKUP('Форма 1'!$F2863,'Придельники с 2022'!$B$4:$X$28,'Форма 1'!Z$8),"")</f>
        <v>467199.59600000002</v>
      </c>
      <c r="J2863" s="103" t="str">
        <f>IF(ISNUMBER('Форма 1'!AA2863),'Форма 1'!$H2863*VLOOKUP('Форма 1'!$F2863,'Придельники с 2022'!$B$4:$X$28,'Форма 1'!AA$8),"")</f>
        <v/>
      </c>
      <c r="K2863" s="90"/>
      <c r="L2863" s="87"/>
      <c r="M2863" s="103" t="str">
        <f>IF(ISNUMBER('Форма 1'!AD2863),'Форма 1'!$H2863*VLOOKUP('Форма 1'!$F2863,'Придельники с 2022'!$B$4:$X$28,'Форма 1'!AD$8),"")</f>
        <v/>
      </c>
      <c r="N2863" s="103" t="str">
        <f>IF(ISBLANK('Форма 1'!$AE2863),"",IF('Форма 1'!$AE2863=1,'Форма 1'!$H2863*VLOOKUP('Форма 1'!$F2863,'Придельники с 2022'!$B$4:$X$28,'Форма 1'!$AE$8,0),IF('Форма 1'!$AE2863=2,'Форма 1'!$H2863*VLOOKUP('Форма 1'!$F2863,'Придельники с 2022'!$B$4:$X$28,13,0),IF('Форма 1'!$AE2863=3,'Форма 1'!$H2863*VLOOKUP('Форма 1'!$F2863,'Придельники с 2022'!$B$4:$X$28,12,0)))))</f>
        <v/>
      </c>
      <c r="O2863" s="103" t="str">
        <f>IF(ISNUMBER('Форма 1'!AF2863),'Форма 1'!$H2863*VLOOKUP('Форма 1'!$F2863,'Придельники с 2022'!$B$4:$X$28,'Форма 1'!AF$8),"")</f>
        <v/>
      </c>
      <c r="P2863" s="87"/>
      <c r="Q2863" s="103" t="str">
        <f>IF(ISNUMBER('Форма 1'!AH2863),'Форма 1'!$H2863*VLOOKUP('Форма 1'!$F2863,'Придельники с 2022'!$B$4:$X$28,'Форма 1'!AH$8),"")</f>
        <v/>
      </c>
      <c r="R2863" s="103" t="str">
        <f>IF(ISNUMBER('Форма 1'!AI2863),'Форма 1'!$H2863*VLOOKUP('Форма 1'!$F2863,'Придельники с 2022'!$B$4:$X$28,'Форма 1'!AI$8),"")</f>
        <v/>
      </c>
      <c r="S2863" s="103" t="str">
        <f>IF(ISNUMBER('Форма 1'!AJ2863),'Форма 1'!$H2863*VLOOKUP('Форма 1'!$F2863,'Придельники с 2022'!$B$4:$X$28,'Форма 1'!AJ$8),"")</f>
        <v/>
      </c>
      <c r="T2863" s="87"/>
    </row>
    <row r="2864" spans="1:20">
      <c r="A2864" s="188">
        <f t="shared" si="228"/>
        <v>8</v>
      </c>
      <c r="B2864" s="189" t="s">
        <v>1408</v>
      </c>
      <c r="C2864" s="99">
        <f t="shared" si="231"/>
        <v>11162660.470000001</v>
      </c>
      <c r="D2864" s="103">
        <f>IF(ISNUMBER('Форма 1'!U2864),'Форма 1'!$H2864*VLOOKUP('Форма 1'!$F2864,'Придельники с 2022'!$B$4:$X$28,'Форма 1'!U$8),"")</f>
        <v>729412.78800000006</v>
      </c>
      <c r="E2864" s="103">
        <f>IF(ISNUMBER('Форма 1'!V2864),'Форма 1'!$H2864*VLOOKUP('Форма 1'!$F2864,'Придельники с 2022'!$B$4:$X$28,'Форма 1'!V$8),"")</f>
        <v>8277478.2480000006</v>
      </c>
      <c r="F2864" s="103" t="str">
        <f>IF(ISNUMBER('Форма 1'!W2864),'Форма 1'!$H2864*VLOOKUP('Форма 1'!$F2864,'Придельники с 2022'!$B$4:$X$28,'Форма 1'!W$8),"")</f>
        <v/>
      </c>
      <c r="G2864" s="103">
        <f>IF(ISNUMBER('Форма 1'!X2864),'Форма 1'!$H2864*VLOOKUP('Форма 1'!$F2864,'Придельники с 2022'!$B$4:$X$28,'Форма 1'!X$8),"")</f>
        <v>372293.97399999999</v>
      </c>
      <c r="H2864" s="103">
        <f>IF(ISNUMBER('Форма 1'!Y2864),'Форма 1'!$H2864*VLOOKUP('Форма 1'!$F2864,'Придельники с 2022'!$B$4:$X$28,'Форма 1'!Y$8),"")</f>
        <v>1148207.7879999999</v>
      </c>
      <c r="I2864" s="103">
        <f>IF(ISNUMBER('Форма 1'!Z2864),'Форма 1'!$H2864*VLOOKUP('Форма 1'!$F2864,'Придельники с 2022'!$B$4:$X$28,'Форма 1'!Z$8),"")</f>
        <v>635267.6719999999</v>
      </c>
      <c r="J2864" s="103" t="str">
        <f>IF(ISNUMBER('Форма 1'!AA2864),'Форма 1'!$H2864*VLOOKUP('Форма 1'!$F2864,'Придельники с 2022'!$B$4:$X$28,'Форма 1'!AA$8),"")</f>
        <v/>
      </c>
      <c r="K2864" s="90"/>
      <c r="L2864" s="87"/>
      <c r="M2864" s="103" t="str">
        <f>IF(ISNUMBER('Форма 1'!AD2864),'Форма 1'!$H2864*VLOOKUP('Форма 1'!$F2864,'Придельники с 2022'!$B$4:$X$28,'Форма 1'!AD$8),"")</f>
        <v/>
      </c>
      <c r="N2864" s="103" t="str">
        <f>IF(ISBLANK('Форма 1'!$AE2864),"",IF('Форма 1'!$AE2864=1,'Форма 1'!$H2864*VLOOKUP('Форма 1'!$F2864,'Придельники с 2022'!$B$4:$X$28,'Форма 1'!$AE$8,0),IF('Форма 1'!$AE2864=2,'Форма 1'!$H2864*VLOOKUP('Форма 1'!$F2864,'Придельники с 2022'!$B$4:$X$28,13,0),IF('Форма 1'!$AE2864=3,'Форма 1'!$H2864*VLOOKUP('Форма 1'!$F2864,'Придельники с 2022'!$B$4:$X$28,12,0)))))</f>
        <v/>
      </c>
      <c r="O2864" s="103" t="str">
        <f>IF(ISNUMBER('Форма 1'!AF2864),'Форма 1'!$H2864*VLOOKUP('Форма 1'!$F2864,'Придельники с 2022'!$B$4:$X$28,'Форма 1'!AF$8),"")</f>
        <v/>
      </c>
      <c r="P2864" s="87"/>
      <c r="Q2864" s="103" t="str">
        <f>IF(ISNUMBER('Форма 1'!AH2864),'Форма 1'!$H2864*VLOOKUP('Форма 1'!$F2864,'Придельники с 2022'!$B$4:$X$28,'Форма 1'!AH$8),"")</f>
        <v/>
      </c>
      <c r="R2864" s="103" t="str">
        <f>IF(ISNUMBER('Форма 1'!AI2864),'Форма 1'!$H2864*VLOOKUP('Форма 1'!$F2864,'Придельники с 2022'!$B$4:$X$28,'Форма 1'!AI$8),"")</f>
        <v/>
      </c>
      <c r="S2864" s="103" t="str">
        <f>IF(ISNUMBER('Форма 1'!AJ2864),'Форма 1'!$H2864*VLOOKUP('Форма 1'!$F2864,'Придельники с 2022'!$B$4:$X$28,'Форма 1'!AJ$8),"")</f>
        <v/>
      </c>
      <c r="T2864" s="87"/>
    </row>
    <row r="2865" spans="1:20">
      <c r="A2865" s="188">
        <f t="shared" si="228"/>
        <v>9</v>
      </c>
      <c r="B2865" s="189" t="s">
        <v>2794</v>
      </c>
      <c r="C2865" s="99">
        <f t="shared" si="231"/>
        <v>9265212.0949999988</v>
      </c>
      <c r="D2865" s="103">
        <f>IF(ISNUMBER('Форма 1'!U2865),'Форма 1'!$H2865*VLOOKUP('Форма 1'!$F2865,'Придельники с 2022'!$B$4:$X$28,'Форма 1'!U$8),"")</f>
        <v>605425.93799999997</v>
      </c>
      <c r="E2865" s="103">
        <f>IF(ISNUMBER('Форма 1'!V2865),'Форма 1'!$H2865*VLOOKUP('Форма 1'!$F2865,'Придельники с 2022'!$B$4:$X$28,'Форма 1'!V$8),"")</f>
        <v>6870458.148</v>
      </c>
      <c r="F2865" s="103" t="str">
        <f>IF(ISNUMBER('Форма 1'!W2865),'Форма 1'!$H2865*VLOOKUP('Форма 1'!$F2865,'Придельники с 2022'!$B$4:$X$28,'Форма 1'!W$8),"")</f>
        <v/>
      </c>
      <c r="G2865" s="103">
        <f>IF(ISNUMBER('Форма 1'!X2865),'Форма 1'!$H2865*VLOOKUP('Форма 1'!$F2865,'Придельники с 2022'!$B$4:$X$28,'Форма 1'!X$8),"")</f>
        <v>309010.799</v>
      </c>
      <c r="H2865" s="103">
        <f>IF(ISNUMBER('Форма 1'!Y2865),'Форма 1'!$H2865*VLOOKUP('Форма 1'!$F2865,'Придельники с 2022'!$B$4:$X$28,'Форма 1'!Y$8),"")</f>
        <v>953033.43799999997</v>
      </c>
      <c r="I2865" s="103">
        <f>IF(ISNUMBER('Форма 1'!Z2865),'Форма 1'!$H2865*VLOOKUP('Форма 1'!$F2865,'Придельники с 2022'!$B$4:$X$28,'Форма 1'!Z$8),"")</f>
        <v>527283.772</v>
      </c>
      <c r="J2865" s="103" t="str">
        <f>IF(ISNUMBER('Форма 1'!AA2865),'Форма 1'!$H2865*VLOOKUP('Форма 1'!$F2865,'Придельники с 2022'!$B$4:$X$28,'Форма 1'!AA$8),"")</f>
        <v/>
      </c>
      <c r="K2865" s="90"/>
      <c r="L2865" s="87"/>
      <c r="M2865" s="103" t="str">
        <f>IF(ISNUMBER('Форма 1'!AD2865),'Форма 1'!$H2865*VLOOKUP('Форма 1'!$F2865,'Придельники с 2022'!$B$4:$X$28,'Форма 1'!AD$8),"")</f>
        <v/>
      </c>
      <c r="N2865" s="103" t="str">
        <f>IF(ISBLANK('Форма 1'!$AE2865),"",IF('Форма 1'!$AE2865=1,'Форма 1'!$H2865*VLOOKUP('Форма 1'!$F2865,'Придельники с 2022'!$B$4:$X$28,'Форма 1'!$AE$8,0),IF('Форма 1'!$AE2865=2,'Форма 1'!$H2865*VLOOKUP('Форма 1'!$F2865,'Придельники с 2022'!$B$4:$X$28,13,0),IF('Форма 1'!$AE2865=3,'Форма 1'!$H2865*VLOOKUP('Форма 1'!$F2865,'Придельники с 2022'!$B$4:$X$28,12,0)))))</f>
        <v/>
      </c>
      <c r="O2865" s="103" t="str">
        <f>IF(ISNUMBER('Форма 1'!AF2865),'Форма 1'!$H2865*VLOOKUP('Форма 1'!$F2865,'Придельники с 2022'!$B$4:$X$28,'Форма 1'!AF$8),"")</f>
        <v/>
      </c>
      <c r="P2865" s="87"/>
      <c r="Q2865" s="103" t="str">
        <f>IF(ISNUMBER('Форма 1'!AH2865),'Форма 1'!$H2865*VLOOKUP('Форма 1'!$F2865,'Придельники с 2022'!$B$4:$X$28,'Форма 1'!AH$8),"")</f>
        <v/>
      </c>
      <c r="R2865" s="103" t="str">
        <f>IF(ISNUMBER('Форма 1'!AI2865),'Форма 1'!$H2865*VLOOKUP('Форма 1'!$F2865,'Придельники с 2022'!$B$4:$X$28,'Форма 1'!AI$8),"")</f>
        <v/>
      </c>
      <c r="S2865" s="103" t="str">
        <f>IF(ISNUMBER('Форма 1'!AJ2865),'Форма 1'!$H2865*VLOOKUP('Форма 1'!$F2865,'Придельники с 2022'!$B$4:$X$28,'Форма 1'!AJ$8),"")</f>
        <v/>
      </c>
      <c r="T2865" s="87"/>
    </row>
    <row r="2866" spans="1:20">
      <c r="A2866" s="188">
        <f t="shared" si="228"/>
        <v>10</v>
      </c>
      <c r="B2866" s="189" t="s">
        <v>1409</v>
      </c>
      <c r="C2866" s="99">
        <f t="shared" si="231"/>
        <v>8082563.6749999989</v>
      </c>
      <c r="D2866" s="103">
        <f>IF(ISNUMBER('Форма 1'!U2866),'Форма 1'!$H2866*VLOOKUP('Форма 1'!$F2866,'Придельники с 2022'!$B$4:$X$28,'Форма 1'!U$8),"")</f>
        <v>528146.97</v>
      </c>
      <c r="E2866" s="103">
        <f>IF(ISNUMBER('Форма 1'!V2866),'Форма 1'!$H2866*VLOOKUP('Форма 1'!$F2866,'Придельники с 2022'!$B$4:$X$28,'Форма 1'!V$8),"")</f>
        <v>5993485.6200000001</v>
      </c>
      <c r="F2866" s="103" t="str">
        <f>IF(ISNUMBER('Форма 1'!W2866),'Форма 1'!$H2866*VLOOKUP('Форма 1'!$F2866,'Придельники с 2022'!$B$4:$X$28,'Форма 1'!W$8),"")</f>
        <v/>
      </c>
      <c r="G2866" s="103">
        <f>IF(ISNUMBER('Форма 1'!X2866),'Форма 1'!$H2866*VLOOKUP('Форма 1'!$F2866,'Придельники с 2022'!$B$4:$X$28,'Форма 1'!X$8),"")</f>
        <v>269567.435</v>
      </c>
      <c r="H2866" s="103">
        <f>IF(ISNUMBER('Форма 1'!Y2866),'Форма 1'!$H2866*VLOOKUP('Форма 1'!$F2866,'Придельники с 2022'!$B$4:$X$28,'Форма 1'!Y$8),"")</f>
        <v>831384.47</v>
      </c>
      <c r="I2866" s="103">
        <f>IF(ISNUMBER('Форма 1'!Z2866),'Форма 1'!$H2866*VLOOKUP('Форма 1'!$F2866,'Придельники с 2022'!$B$4:$X$28,'Форма 1'!Z$8),"")</f>
        <v>459979.18</v>
      </c>
      <c r="J2866" s="103" t="str">
        <f>IF(ISNUMBER('Форма 1'!AA2866),'Форма 1'!$H2866*VLOOKUP('Форма 1'!$F2866,'Придельники с 2022'!$B$4:$X$28,'Форма 1'!AA$8),"")</f>
        <v/>
      </c>
      <c r="K2866" s="90"/>
      <c r="L2866" s="87"/>
      <c r="M2866" s="103" t="str">
        <f>IF(ISNUMBER('Форма 1'!AD2866),'Форма 1'!$H2866*VLOOKUP('Форма 1'!$F2866,'Придельники с 2022'!$B$4:$X$28,'Форма 1'!AD$8),"")</f>
        <v/>
      </c>
      <c r="N2866" s="103" t="str">
        <f>IF(ISBLANK('Форма 1'!$AE2866),"",IF('Форма 1'!$AE2866=1,'Форма 1'!$H2866*VLOOKUP('Форма 1'!$F2866,'Придельники с 2022'!$B$4:$X$28,'Форма 1'!$AE$8,0),IF('Форма 1'!$AE2866=2,'Форма 1'!$H2866*VLOOKUP('Форма 1'!$F2866,'Придельники с 2022'!$B$4:$X$28,13,0),IF('Форма 1'!$AE2866=3,'Форма 1'!$H2866*VLOOKUP('Форма 1'!$F2866,'Придельники с 2022'!$B$4:$X$28,12,0)))))</f>
        <v/>
      </c>
      <c r="O2866" s="103" t="str">
        <f>IF(ISNUMBER('Форма 1'!AF2866),'Форма 1'!$H2866*VLOOKUP('Форма 1'!$F2866,'Придельники с 2022'!$B$4:$X$28,'Форма 1'!AF$8),"")</f>
        <v/>
      </c>
      <c r="P2866" s="87"/>
      <c r="Q2866" s="103" t="str">
        <f>IF(ISNUMBER('Форма 1'!AH2866),'Форма 1'!$H2866*VLOOKUP('Форма 1'!$F2866,'Придельники с 2022'!$B$4:$X$28,'Форма 1'!AH$8),"")</f>
        <v/>
      </c>
      <c r="R2866" s="103" t="str">
        <f>IF(ISNUMBER('Форма 1'!AI2866),'Форма 1'!$H2866*VLOOKUP('Форма 1'!$F2866,'Придельники с 2022'!$B$4:$X$28,'Форма 1'!AI$8),"")</f>
        <v/>
      </c>
      <c r="S2866" s="103" t="str">
        <f>IF(ISNUMBER('Форма 1'!AJ2866),'Форма 1'!$H2866*VLOOKUP('Форма 1'!$F2866,'Придельники с 2022'!$B$4:$X$28,'Форма 1'!AJ$8),"")</f>
        <v/>
      </c>
      <c r="T2866" s="87"/>
    </row>
    <row r="2867" spans="1:20">
      <c r="A2867" s="188">
        <f t="shared" si="228"/>
        <v>11</v>
      </c>
      <c r="B2867" s="189" t="s">
        <v>2795</v>
      </c>
      <c r="C2867" s="99">
        <f t="shared" si="231"/>
        <v>5063638.3499999996</v>
      </c>
      <c r="D2867" s="103">
        <f>IF(ISNUMBER('Форма 1'!U2867),'Форма 1'!$H2867*VLOOKUP('Форма 1'!$F2867,'Придельники с 2022'!$B$4:$X$28,'Форма 1'!U$8),"")</f>
        <v>330878.34000000003</v>
      </c>
      <c r="E2867" s="103">
        <f>IF(ISNUMBER('Форма 1'!V2867),'Форма 1'!$H2867*VLOOKUP('Форма 1'!$F2867,'Придельники с 2022'!$B$4:$X$28,'Форма 1'!V$8),"")</f>
        <v>3754853.64</v>
      </c>
      <c r="F2867" s="103" t="str">
        <f>IF(ISNUMBER('Форма 1'!W2867),'Форма 1'!$H2867*VLOOKUP('Форма 1'!$F2867,'Придельники с 2022'!$B$4:$X$28,'Форма 1'!W$8),"")</f>
        <v/>
      </c>
      <c r="G2867" s="103">
        <f>IF(ISNUMBER('Форма 1'!X2867),'Форма 1'!$H2867*VLOOKUP('Форма 1'!$F2867,'Придельники с 2022'!$B$4:$X$28,'Форма 1'!X$8),"")</f>
        <v>168881.07</v>
      </c>
      <c r="H2867" s="103">
        <f>IF(ISNUMBER('Форма 1'!Y2867),'Форма 1'!$H2867*VLOOKUP('Форма 1'!$F2867,'Придельники с 2022'!$B$4:$X$28,'Форма 1'!Y$8),"")</f>
        <v>520853.34</v>
      </c>
      <c r="I2867" s="103">
        <f>IF(ISNUMBER('Форма 1'!Z2867),'Форма 1'!$H2867*VLOOKUP('Форма 1'!$F2867,'Придельники с 2022'!$B$4:$X$28,'Форма 1'!Z$8),"")</f>
        <v>288171.95999999996</v>
      </c>
      <c r="J2867" s="103" t="str">
        <f>IF(ISNUMBER('Форма 1'!AA2867),'Форма 1'!$H2867*VLOOKUP('Форма 1'!$F2867,'Придельники с 2022'!$B$4:$X$28,'Форма 1'!AA$8),"")</f>
        <v/>
      </c>
      <c r="K2867" s="90"/>
      <c r="L2867" s="87"/>
      <c r="M2867" s="103" t="str">
        <f>IF(ISNUMBER('Форма 1'!AD2867),'Форма 1'!$H2867*VLOOKUP('Форма 1'!$F2867,'Придельники с 2022'!$B$4:$X$28,'Форма 1'!AD$8),"")</f>
        <v/>
      </c>
      <c r="N2867" s="103" t="str">
        <f>IF(ISBLANK('Форма 1'!$AE2867),"",IF('Форма 1'!$AE2867=1,'Форма 1'!$H2867*VLOOKUP('Форма 1'!$F2867,'Придельники с 2022'!$B$4:$X$28,'Форма 1'!$AE$8,0),IF('Форма 1'!$AE2867=2,'Форма 1'!$H2867*VLOOKUP('Форма 1'!$F2867,'Придельники с 2022'!$B$4:$X$28,13,0),IF('Форма 1'!$AE2867=3,'Форма 1'!$H2867*VLOOKUP('Форма 1'!$F2867,'Придельники с 2022'!$B$4:$X$28,12,0)))))</f>
        <v/>
      </c>
      <c r="O2867" s="103" t="str">
        <f>IF(ISNUMBER('Форма 1'!AF2867),'Форма 1'!$H2867*VLOOKUP('Форма 1'!$F2867,'Придельники с 2022'!$B$4:$X$28,'Форма 1'!AF$8),"")</f>
        <v/>
      </c>
      <c r="P2867" s="87"/>
      <c r="Q2867" s="103" t="str">
        <f>IF(ISNUMBER('Форма 1'!AH2867),'Форма 1'!$H2867*VLOOKUP('Форма 1'!$F2867,'Придельники с 2022'!$B$4:$X$28,'Форма 1'!AH$8),"")</f>
        <v/>
      </c>
      <c r="R2867" s="103" t="str">
        <f>IF(ISNUMBER('Форма 1'!AI2867),'Форма 1'!$H2867*VLOOKUP('Форма 1'!$F2867,'Придельники с 2022'!$B$4:$X$28,'Форма 1'!AI$8),"")</f>
        <v/>
      </c>
      <c r="S2867" s="103" t="str">
        <f>IF(ISNUMBER('Форма 1'!AJ2867),'Форма 1'!$H2867*VLOOKUP('Форма 1'!$F2867,'Придельники с 2022'!$B$4:$X$28,'Форма 1'!AJ$8),"")</f>
        <v/>
      </c>
      <c r="T2867" s="87"/>
    </row>
    <row r="2868" spans="1:20">
      <c r="A2868" s="188">
        <f t="shared" si="228"/>
        <v>12</v>
      </c>
      <c r="B2868" s="189" t="s">
        <v>2796</v>
      </c>
      <c r="C2868" s="99">
        <f t="shared" si="231"/>
        <v>21511648.726999998</v>
      </c>
      <c r="D2868" s="103">
        <f>IF(ISNUMBER('Форма 1'!U2868),'Форма 1'!$H2868*VLOOKUP('Форма 1'!$F2868,'Придельники с 2022'!$B$4:$X$28,'Форма 1'!U$8),"")</f>
        <v>596099.16599999997</v>
      </c>
      <c r="E2868" s="103">
        <f>IF(ISNUMBER('Форма 1'!V2868),'Форма 1'!$H2868*VLOOKUP('Форма 1'!$F2868,'Придельники с 2022'!$B$4:$X$28,'Форма 1'!V$8),"")</f>
        <v>6764616.6359999999</v>
      </c>
      <c r="F2868" s="103" t="str">
        <f>IF(ISNUMBER('Форма 1'!W2868),'Форма 1'!$H2868*VLOOKUP('Форма 1'!$F2868,'Придельники с 2022'!$B$4:$X$28,'Форма 1'!W$8),"")</f>
        <v/>
      </c>
      <c r="G2868" s="103">
        <f>IF(ISNUMBER('Форма 1'!X2868),'Форма 1'!$H2868*VLOOKUP('Форма 1'!$F2868,'Придельники с 2022'!$B$4:$X$28,'Форма 1'!X$8),"")</f>
        <v>304250.39299999998</v>
      </c>
      <c r="H2868" s="103">
        <f>IF(ISNUMBER('Форма 1'!Y2868),'Форма 1'!$H2868*VLOOKUP('Форма 1'!$F2868,'Придельники с 2022'!$B$4:$X$28,'Форма 1'!Y$8),"")</f>
        <v>938351.66599999997</v>
      </c>
      <c r="I2868" s="103">
        <f>IF(ISNUMBER('Форма 1'!Z2868),'Форма 1'!$H2868*VLOOKUP('Форма 1'!$F2868,'Придельники с 2022'!$B$4:$X$28,'Форма 1'!Z$8),"")</f>
        <v>519160.80399999995</v>
      </c>
      <c r="J2868" s="103" t="str">
        <f>IF(ISNUMBER('Форма 1'!AA2868),'Форма 1'!$H2868*VLOOKUP('Форма 1'!$F2868,'Придельники с 2022'!$B$4:$X$28,'Форма 1'!AA$8),"")</f>
        <v/>
      </c>
      <c r="K2868" s="90"/>
      <c r="L2868" s="87"/>
      <c r="M2868" s="103">
        <f>IF(ISNUMBER('Форма 1'!AD2868),'Форма 1'!$H2868*VLOOKUP('Форма 1'!$F2868,'Придельники с 2022'!$B$4:$X$28,'Форма 1'!AD$8),"")</f>
        <v>7696566.1669999994</v>
      </c>
      <c r="N2868" s="103">
        <f>IF(ISBLANK('Форма 1'!$AE2868),"",IF('Форма 1'!$AE2868=1,'Форма 1'!$H2868*VLOOKUP('Форма 1'!$F2868,'Придельники с 2022'!$B$4:$X$28,'Форма 1'!$AE$8,0),IF('Форма 1'!$AE2868=2,'Форма 1'!$H2868*VLOOKUP('Форма 1'!$F2868,'Придельники с 2022'!$B$4:$X$28,13,0),IF('Форма 1'!$AE2868=3,'Форма 1'!$H2868*VLOOKUP('Форма 1'!$F2868,'Придельники с 2022'!$B$4:$X$28,12,0)))))</f>
        <v>4692603.8949999996</v>
      </c>
      <c r="O2868" s="103" t="str">
        <f>IF(ISNUMBER('Форма 1'!AF2868),'Форма 1'!$H2868*VLOOKUP('Форма 1'!$F2868,'Придельники с 2022'!$B$4:$X$28,'Форма 1'!AF$8),"")</f>
        <v/>
      </c>
      <c r="P2868" s="87"/>
      <c r="Q2868" s="103" t="str">
        <f>IF(ISNUMBER('Форма 1'!AH2868),'Форма 1'!$H2868*VLOOKUP('Форма 1'!$F2868,'Придельники с 2022'!$B$4:$X$28,'Форма 1'!AH$8),"")</f>
        <v/>
      </c>
      <c r="R2868" s="103" t="str">
        <f>IF(ISNUMBER('Форма 1'!AI2868),'Форма 1'!$H2868*VLOOKUP('Форма 1'!$F2868,'Придельники с 2022'!$B$4:$X$28,'Форма 1'!AI$8),"")</f>
        <v/>
      </c>
      <c r="S2868" s="103" t="str">
        <f>IF(ISNUMBER('Форма 1'!AJ2868),'Форма 1'!$H2868*VLOOKUP('Форма 1'!$F2868,'Придельники с 2022'!$B$4:$X$28,'Форма 1'!AJ$8),"")</f>
        <v/>
      </c>
      <c r="T2868" s="87"/>
    </row>
    <row r="2869" spans="1:20">
      <c r="A2869" s="188">
        <f t="shared" si="228"/>
        <v>13</v>
      </c>
      <c r="B2869" s="189" t="s">
        <v>2797</v>
      </c>
      <c r="C2869" s="99">
        <f t="shared" si="231"/>
        <v>26237105.898000006</v>
      </c>
      <c r="D2869" s="103">
        <f>IF(ISNUMBER('Форма 1'!U2869),'Форма 1'!$H2869*VLOOKUP('Форма 1'!$F2869,'Придельники с 2022'!$B$4:$X$28,'Форма 1'!U$8),"")</f>
        <v>727044.08400000003</v>
      </c>
      <c r="E2869" s="103">
        <f>IF(ISNUMBER('Форма 1'!V2869),'Форма 1'!$H2869*VLOOKUP('Форма 1'!$F2869,'Придельники с 2022'!$B$4:$X$28,'Форма 1'!V$8),"")</f>
        <v>8250597.864000001</v>
      </c>
      <c r="F2869" s="103" t="str">
        <f>IF(ISNUMBER('Форма 1'!W2869),'Форма 1'!$H2869*VLOOKUP('Форма 1'!$F2869,'Придельники с 2022'!$B$4:$X$28,'Форма 1'!W$8),"")</f>
        <v/>
      </c>
      <c r="G2869" s="103">
        <f>IF(ISNUMBER('Форма 1'!X2869),'Форма 1'!$H2869*VLOOKUP('Форма 1'!$F2869,'Придельники с 2022'!$B$4:$X$28,'Форма 1'!X$8),"")</f>
        <v>371084.98200000002</v>
      </c>
      <c r="H2869" s="103">
        <f>IF(ISNUMBER('Форма 1'!Y2869),'Форма 1'!$H2869*VLOOKUP('Форма 1'!$F2869,'Придельники с 2022'!$B$4:$X$28,'Форма 1'!Y$8),"")</f>
        <v>1144479.084</v>
      </c>
      <c r="I2869" s="103">
        <f>IF(ISNUMBER('Форма 1'!Z2869),'Форма 1'!$H2869*VLOOKUP('Форма 1'!$F2869,'Придельники с 2022'!$B$4:$X$28,'Форма 1'!Z$8),"")</f>
        <v>633204.696</v>
      </c>
      <c r="J2869" s="103" t="str">
        <f>IF(ISNUMBER('Форма 1'!AA2869),'Форма 1'!$H2869*VLOOKUP('Форма 1'!$F2869,'Придельники с 2022'!$B$4:$X$28,'Форма 1'!AA$8),"")</f>
        <v/>
      </c>
      <c r="K2869" s="90"/>
      <c r="L2869" s="87"/>
      <c r="M2869" s="103">
        <f>IF(ISNUMBER('Форма 1'!AD2869),'Форма 1'!$H2869*VLOOKUP('Форма 1'!$F2869,'Придельники с 2022'!$B$4:$X$28,'Форма 1'!AD$8),"")</f>
        <v>9387268.4580000006</v>
      </c>
      <c r="N2869" s="103">
        <f>IF(ISBLANK('Форма 1'!$AE2869),"",IF('Форма 1'!$AE2869=1,'Форма 1'!$H2869*VLOOKUP('Форма 1'!$F2869,'Придельники с 2022'!$B$4:$X$28,'Форма 1'!$AE$8,0),IF('Форма 1'!$AE2869=2,'Форма 1'!$H2869*VLOOKUP('Форма 1'!$F2869,'Придельники с 2022'!$B$4:$X$28,13,0),IF('Форма 1'!$AE2869=3,'Форма 1'!$H2869*VLOOKUP('Форма 1'!$F2869,'Придельники с 2022'!$B$4:$X$28,12,0)))))</f>
        <v>5723426.7299999995</v>
      </c>
      <c r="O2869" s="103" t="str">
        <f>IF(ISNUMBER('Форма 1'!AF2869),'Форма 1'!$H2869*VLOOKUP('Форма 1'!$F2869,'Придельники с 2022'!$B$4:$X$28,'Форма 1'!AF$8),"")</f>
        <v/>
      </c>
      <c r="P2869" s="87"/>
      <c r="Q2869" s="103" t="str">
        <f>IF(ISNUMBER('Форма 1'!AH2869),'Форма 1'!$H2869*VLOOKUP('Форма 1'!$F2869,'Придельники с 2022'!$B$4:$X$28,'Форма 1'!AH$8),"")</f>
        <v/>
      </c>
      <c r="R2869" s="103" t="str">
        <f>IF(ISNUMBER('Форма 1'!AI2869),'Форма 1'!$H2869*VLOOKUP('Форма 1'!$F2869,'Придельники с 2022'!$B$4:$X$28,'Форма 1'!AI$8),"")</f>
        <v/>
      </c>
      <c r="S2869" s="103" t="str">
        <f>IF(ISNUMBER('Форма 1'!AJ2869),'Форма 1'!$H2869*VLOOKUP('Форма 1'!$F2869,'Придельники с 2022'!$B$4:$X$28,'Форма 1'!AJ$8),"")</f>
        <v/>
      </c>
      <c r="T2869" s="87"/>
    </row>
    <row r="2870" spans="1:20">
      <c r="A2870" s="188">
        <f t="shared" si="228"/>
        <v>14</v>
      </c>
      <c r="B2870" s="189" t="s">
        <v>2798</v>
      </c>
      <c r="C2870" s="99">
        <f t="shared" si="231"/>
        <v>3272893.8059999999</v>
      </c>
      <c r="D2870" s="103">
        <f>IF(ISNUMBER('Форма 1'!U2870),'Форма 1'!$H2870*VLOOKUP('Форма 1'!$F2870,'Придельники с 2022'!$B$4:$X$28,'Форма 1'!U$8),"")</f>
        <v>1068629.926</v>
      </c>
      <c r="E2870" s="103" t="str">
        <f>IF(ISNUMBER('Форма 1'!V2870),'Форма 1'!$H2870*VLOOKUP('Форма 1'!$F2870,'Придельники с 2022'!$B$4:$X$28,'Форма 1'!V$8),"")</f>
        <v/>
      </c>
      <c r="F2870" s="103" t="str">
        <f>IF(ISNUMBER('Форма 1'!W2870),'Форма 1'!$H2870*VLOOKUP('Форма 1'!$F2870,'Придельники с 2022'!$B$4:$X$28,'Форма 1'!W$8),"")</f>
        <v/>
      </c>
      <c r="G2870" s="103" t="str">
        <f>IF(ISNUMBER('Форма 1'!X2870),'Форма 1'!$H2870*VLOOKUP('Форма 1'!$F2870,'Придельники с 2022'!$B$4:$X$28,'Форма 1'!X$8),"")</f>
        <v/>
      </c>
      <c r="H2870" s="103" t="str">
        <f>IF(ISNUMBER('Форма 1'!Y2870),'Форма 1'!$H2870*VLOOKUP('Форма 1'!$F2870,'Придельники с 2022'!$B$4:$X$28,'Форма 1'!Y$8),"")</f>
        <v/>
      </c>
      <c r="I2870" s="103" t="str">
        <f>IF(ISNUMBER('Форма 1'!Z2870),'Форма 1'!$H2870*VLOOKUP('Форма 1'!$F2870,'Придельники с 2022'!$B$4:$X$28,'Форма 1'!Z$8),"")</f>
        <v/>
      </c>
      <c r="J2870" s="103">
        <f>IF(ISNUMBER('Форма 1'!AA2870),'Форма 1'!$H2870*VLOOKUP('Форма 1'!$F2870,'Придельники с 2022'!$B$4:$X$28,'Форма 1'!AA$8),"")</f>
        <v>2204263.88</v>
      </c>
      <c r="K2870" s="92"/>
      <c r="L2870" s="88"/>
      <c r="M2870" s="103" t="str">
        <f>IF(ISNUMBER('Форма 1'!AD2870),'Форма 1'!$H2870*VLOOKUP('Форма 1'!$F2870,'Придельники с 2022'!$B$4:$X$28,'Форма 1'!AD$8),"")</f>
        <v/>
      </c>
      <c r="N2870" s="103" t="str">
        <f>IF(ISBLANK('Форма 1'!$AE2870),"",IF('Форма 1'!$AE2870=1,'Форма 1'!$H2870*VLOOKUP('Форма 1'!$F2870,'Придельники с 2022'!$B$4:$X$28,'Форма 1'!$AE$8,0),IF('Форма 1'!$AE2870=2,'Форма 1'!$H2870*VLOOKUP('Форма 1'!$F2870,'Придельники с 2022'!$B$4:$X$28,13,0),IF('Форма 1'!$AE2870=3,'Форма 1'!$H2870*VLOOKUP('Форма 1'!$F2870,'Придельники с 2022'!$B$4:$X$28,12,0)))))</f>
        <v/>
      </c>
      <c r="O2870" s="103" t="str">
        <f>IF(ISNUMBER('Форма 1'!AF2870),'Форма 1'!$H2870*VLOOKUP('Форма 1'!$F2870,'Придельники с 2022'!$B$4:$X$28,'Форма 1'!AF$8),"")</f>
        <v/>
      </c>
      <c r="P2870" s="88"/>
      <c r="Q2870" s="103" t="str">
        <f>IF(ISNUMBER('Форма 1'!AH2870),'Форма 1'!$H2870*VLOOKUP('Форма 1'!$F2870,'Придельники с 2022'!$B$4:$X$28,'Форма 1'!AH$8),"")</f>
        <v/>
      </c>
      <c r="R2870" s="103" t="str">
        <f>IF(ISNUMBER('Форма 1'!AI2870),'Форма 1'!$H2870*VLOOKUP('Форма 1'!$F2870,'Придельники с 2022'!$B$4:$X$28,'Форма 1'!AI$8),"")</f>
        <v/>
      </c>
      <c r="S2870" s="103" t="str">
        <f>IF(ISNUMBER('Форма 1'!AJ2870),'Форма 1'!$H2870*VLOOKUP('Форма 1'!$F2870,'Придельники с 2022'!$B$4:$X$28,'Форма 1'!AJ$8),"")</f>
        <v/>
      </c>
      <c r="T2870" s="87"/>
    </row>
    <row r="2871" spans="1:20">
      <c r="A2871" s="188">
        <f t="shared" si="228"/>
        <v>15</v>
      </c>
      <c r="B2871" s="112" t="s">
        <v>2799</v>
      </c>
      <c r="C2871" s="99">
        <f t="shared" si="231"/>
        <v>6254356.0159999998</v>
      </c>
      <c r="D2871" s="103" t="str">
        <f>IF(ISNUMBER('Форма 1'!U2871),'Форма 1'!$H2871*VLOOKUP('Форма 1'!$F2871,'Придельники с 2022'!$B$4:$X$28,'Форма 1'!U$8),"")</f>
        <v/>
      </c>
      <c r="E2871" s="103" t="str">
        <f>IF(ISNUMBER('Форма 1'!V2871),'Форма 1'!$H2871*VLOOKUP('Форма 1'!$F2871,'Придельники с 2022'!$B$4:$X$28,'Форма 1'!V$8),"")</f>
        <v/>
      </c>
      <c r="F2871" s="103" t="str">
        <f>IF(ISNUMBER('Форма 1'!W2871),'Форма 1'!$H2871*VLOOKUP('Форма 1'!$F2871,'Придельники с 2022'!$B$4:$X$28,'Форма 1'!W$8),"")</f>
        <v/>
      </c>
      <c r="G2871" s="103" t="str">
        <f>IF(ISNUMBER('Форма 1'!X2871),'Форма 1'!$H2871*VLOOKUP('Форма 1'!$F2871,'Придельники с 2022'!$B$4:$X$28,'Форма 1'!X$8),"")</f>
        <v/>
      </c>
      <c r="H2871" s="103" t="str">
        <f>IF(ISNUMBER('Форма 1'!Y2871),'Форма 1'!$H2871*VLOOKUP('Форма 1'!$F2871,'Придельники с 2022'!$B$4:$X$28,'Форма 1'!Y$8),"")</f>
        <v/>
      </c>
      <c r="I2871" s="103" t="str">
        <f>IF(ISNUMBER('Форма 1'!Z2871),'Форма 1'!$H2871*VLOOKUP('Форма 1'!$F2871,'Придельники с 2022'!$B$4:$X$28,'Форма 1'!Z$8),"")</f>
        <v/>
      </c>
      <c r="J2871" s="103" t="str">
        <f>IF(ISNUMBER('Форма 1'!AA2871),'Форма 1'!$H2871*VLOOKUP('Форма 1'!$F2871,'Придельники с 2022'!$B$4:$X$28,'Форма 1'!AA$8),"")</f>
        <v/>
      </c>
      <c r="K2871" s="92"/>
      <c r="L2871" s="88"/>
      <c r="M2871" s="103">
        <f>IF(ISNUMBER('Форма 1'!AD2871),'Форма 1'!$H2871*VLOOKUP('Форма 1'!$F2871,'Придельники с 2022'!$B$4:$X$28,'Форма 1'!AD$8),"")</f>
        <v>6254356.0159999998</v>
      </c>
      <c r="N2871" s="103" t="str">
        <f>IF(ISBLANK('Форма 1'!$AE2871),"",IF('Форма 1'!$AE2871=1,'Форма 1'!$H2871*VLOOKUP('Форма 1'!$F2871,'Придельники с 2022'!$B$4:$X$28,'Форма 1'!$AE$8,0),IF('Форма 1'!$AE2871=2,'Форма 1'!$H2871*VLOOKUP('Форма 1'!$F2871,'Придельники с 2022'!$B$4:$X$28,13,0),IF('Форма 1'!$AE2871=3,'Форма 1'!$H2871*VLOOKUP('Форма 1'!$F2871,'Придельники с 2022'!$B$4:$X$28,12,0)))))</f>
        <v/>
      </c>
      <c r="O2871" s="103" t="str">
        <f>IF(ISNUMBER('Форма 1'!AF2871),'Форма 1'!$H2871*VLOOKUP('Форма 1'!$F2871,'Придельники с 2022'!$B$4:$X$28,'Форма 1'!AF$8),"")</f>
        <v/>
      </c>
      <c r="P2871" s="88"/>
      <c r="Q2871" s="103" t="str">
        <f>IF(ISNUMBER('Форма 1'!AH2871),'Форма 1'!$H2871*VLOOKUP('Форма 1'!$F2871,'Придельники с 2022'!$B$4:$X$28,'Форма 1'!AH$8),"")</f>
        <v/>
      </c>
      <c r="R2871" s="103" t="str">
        <f>IF(ISNUMBER('Форма 1'!AI2871),'Форма 1'!$H2871*VLOOKUP('Форма 1'!$F2871,'Придельники с 2022'!$B$4:$X$28,'Форма 1'!AI$8),"")</f>
        <v/>
      </c>
      <c r="S2871" s="103" t="str">
        <f>IF(ISNUMBER('Форма 1'!AJ2871),'Форма 1'!$H2871*VLOOKUP('Форма 1'!$F2871,'Придельники с 2022'!$B$4:$X$28,'Форма 1'!AJ$8),"")</f>
        <v/>
      </c>
      <c r="T2871" s="87"/>
    </row>
    <row r="2872" spans="1:20">
      <c r="A2872" s="188">
        <f t="shared" si="228"/>
        <v>16</v>
      </c>
      <c r="B2872" s="112" t="s">
        <v>2800</v>
      </c>
      <c r="C2872" s="99">
        <f t="shared" si="231"/>
        <v>4736257.7050000001</v>
      </c>
      <c r="D2872" s="103">
        <f>IF(ISNUMBER('Форма 1'!U2872),'Форма 1'!$H2872*VLOOKUP('Форма 1'!$F2872,'Придельники с 2022'!$B$4:$X$28,'Форма 1'!U$8),"")</f>
        <v>309485.98200000002</v>
      </c>
      <c r="E2872" s="103">
        <f>IF(ISNUMBER('Форма 1'!V2872),'Форма 1'!$H2872*VLOOKUP('Форма 1'!$F2872,'Придельники с 2022'!$B$4:$X$28,'Форма 1'!V$8),"")</f>
        <v>3512090.1720000007</v>
      </c>
      <c r="F2872" s="103" t="str">
        <f>IF(ISNUMBER('Форма 1'!W2872),'Форма 1'!$H2872*VLOOKUP('Форма 1'!$F2872,'Придельники с 2022'!$B$4:$X$28,'Форма 1'!W$8),"")</f>
        <v/>
      </c>
      <c r="G2872" s="103">
        <f>IF(ISNUMBER('Форма 1'!X2872),'Форма 1'!$H2872*VLOOKUP('Форма 1'!$F2872,'Придельники с 2022'!$B$4:$X$28,'Форма 1'!X$8),"")</f>
        <v>157962.361</v>
      </c>
      <c r="H2872" s="103">
        <f>IF(ISNUMBER('Форма 1'!Y2872),'Форма 1'!$H2872*VLOOKUP('Форма 1'!$F2872,'Придельники с 2022'!$B$4:$X$28,'Форма 1'!Y$8),"")</f>
        <v>487178.48200000002</v>
      </c>
      <c r="I2872" s="103">
        <f>IF(ISNUMBER('Форма 1'!Z2872),'Форма 1'!$H2872*VLOOKUP('Форма 1'!$F2872,'Придельники с 2022'!$B$4:$X$28,'Форма 1'!Z$8),"")</f>
        <v>269540.70799999998</v>
      </c>
      <c r="J2872" s="103" t="str">
        <f>IF(ISNUMBER('Форма 1'!AA2872),'Форма 1'!$H2872*VLOOKUP('Форма 1'!$F2872,'Придельники с 2022'!$B$4:$X$28,'Форма 1'!AA$8),"")</f>
        <v/>
      </c>
      <c r="K2872" s="92"/>
      <c r="L2872" s="88"/>
      <c r="M2872" s="103" t="str">
        <f>IF(ISNUMBER('Форма 1'!AD2872),'Форма 1'!$H2872*VLOOKUP('Форма 1'!$F2872,'Придельники с 2022'!$B$4:$X$28,'Форма 1'!AD$8),"")</f>
        <v/>
      </c>
      <c r="N2872" s="103" t="str">
        <f>IF(ISBLANK('Форма 1'!$AE2872),"",IF('Форма 1'!$AE2872=1,'Форма 1'!$H2872*VLOOKUP('Форма 1'!$F2872,'Придельники с 2022'!$B$4:$X$28,'Форма 1'!$AE$8,0),IF('Форма 1'!$AE2872=2,'Форма 1'!$H2872*VLOOKUP('Форма 1'!$F2872,'Придельники с 2022'!$B$4:$X$28,13,0),IF('Форма 1'!$AE2872=3,'Форма 1'!$H2872*VLOOKUP('Форма 1'!$F2872,'Придельники с 2022'!$B$4:$X$28,12,0)))))</f>
        <v/>
      </c>
      <c r="O2872" s="103" t="str">
        <f>IF(ISNUMBER('Форма 1'!AF2872),'Форма 1'!$H2872*VLOOKUP('Форма 1'!$F2872,'Придельники с 2022'!$B$4:$X$28,'Форма 1'!AF$8),"")</f>
        <v/>
      </c>
      <c r="P2872" s="88"/>
      <c r="Q2872" s="103" t="str">
        <f>IF(ISNUMBER('Форма 1'!AH2872),'Форма 1'!$H2872*VLOOKUP('Форма 1'!$F2872,'Придельники с 2022'!$B$4:$X$28,'Форма 1'!AH$8),"")</f>
        <v/>
      </c>
      <c r="R2872" s="103" t="str">
        <f>IF(ISNUMBER('Форма 1'!AI2872),'Форма 1'!$H2872*VLOOKUP('Форма 1'!$F2872,'Придельники с 2022'!$B$4:$X$28,'Форма 1'!AI$8),"")</f>
        <v/>
      </c>
      <c r="S2872" s="103" t="str">
        <f>IF(ISNUMBER('Форма 1'!AJ2872),'Форма 1'!$H2872*VLOOKUP('Форма 1'!$F2872,'Придельники с 2022'!$B$4:$X$28,'Форма 1'!AJ$8),"")</f>
        <v/>
      </c>
      <c r="T2872" s="87"/>
    </row>
    <row r="2873" spans="1:20">
      <c r="A2873" s="188">
        <f t="shared" si="228"/>
        <v>17</v>
      </c>
      <c r="B2873" s="112" t="s">
        <v>2801</v>
      </c>
      <c r="C2873" s="99">
        <f t="shared" si="231"/>
        <v>16502093.727999998</v>
      </c>
      <c r="D2873" s="103">
        <f>IF(ISNUMBER('Форма 1'!U2873),'Форма 1'!$H2873*VLOOKUP('Форма 1'!$F2873,'Придельники с 2022'!$B$4:$X$28,'Форма 1'!U$8),"")</f>
        <v>1846330.2130000002</v>
      </c>
      <c r="E2873" s="103">
        <f>IF(ISNUMBER('Форма 1'!V2873),'Форма 1'!$H2873*VLOOKUP('Форма 1'!$F2873,'Придельники с 2022'!$B$4:$X$28,'Форма 1'!V$8),"")</f>
        <v>8839331.2119999994</v>
      </c>
      <c r="F2873" s="103" t="str">
        <f>IF(ISNUMBER('Форма 1'!W2873),'Форма 1'!$H2873*VLOOKUP('Форма 1'!$F2873,'Придельники с 2022'!$B$4:$X$28,'Форма 1'!W$8),"")</f>
        <v/>
      </c>
      <c r="G2873" s="103">
        <f>IF(ISNUMBER('Форма 1'!X2873),'Форма 1'!$H2873*VLOOKUP('Форма 1'!$F2873,'Придельники с 2022'!$B$4:$X$28,'Форма 1'!X$8),"")</f>
        <v>1155177.83</v>
      </c>
      <c r="H2873" s="103">
        <f>IF(ISNUMBER('Форма 1'!Y2873),'Форма 1'!$H2873*VLOOKUP('Форма 1'!$F2873,'Придельники с 2022'!$B$4:$X$28,'Форма 1'!Y$8),"")</f>
        <v>3043401.45</v>
      </c>
      <c r="I2873" s="103">
        <f>IF(ISNUMBER('Форма 1'!Z2873),'Форма 1'!$H2873*VLOOKUP('Форма 1'!$F2873,'Придельники с 2022'!$B$4:$X$28,'Форма 1'!Z$8),"")</f>
        <v>1617853.023</v>
      </c>
      <c r="J2873" s="103" t="str">
        <f>IF(ISNUMBER('Форма 1'!AA2873),'Форма 1'!$H2873*VLOOKUP('Форма 1'!$F2873,'Придельники с 2022'!$B$4:$X$28,'Форма 1'!AA$8),"")</f>
        <v/>
      </c>
      <c r="K2873" s="92"/>
      <c r="L2873" s="88"/>
      <c r="M2873" s="103" t="str">
        <f>IF(ISNUMBER('Форма 1'!AD2873),'Форма 1'!$H2873*VLOOKUP('Форма 1'!$F2873,'Придельники с 2022'!$B$4:$X$28,'Форма 1'!AD$8),"")</f>
        <v/>
      </c>
      <c r="N2873" s="103" t="str">
        <f>IF(ISBLANK('Форма 1'!$AE2873),"",IF('Форма 1'!$AE2873=1,'Форма 1'!$H2873*VLOOKUP('Форма 1'!$F2873,'Придельники с 2022'!$B$4:$X$28,'Форма 1'!$AE$8,0),IF('Форма 1'!$AE2873=2,'Форма 1'!$H2873*VLOOKUP('Форма 1'!$F2873,'Придельники с 2022'!$B$4:$X$28,13,0),IF('Форма 1'!$AE2873=3,'Форма 1'!$H2873*VLOOKUP('Форма 1'!$F2873,'Придельники с 2022'!$B$4:$X$28,12,0)))))</f>
        <v/>
      </c>
      <c r="O2873" s="103" t="str">
        <f>IF(ISNUMBER('Форма 1'!AF2873),'Форма 1'!$H2873*VLOOKUP('Форма 1'!$F2873,'Придельники с 2022'!$B$4:$X$28,'Форма 1'!AF$8),"")</f>
        <v/>
      </c>
      <c r="P2873" s="88"/>
      <c r="Q2873" s="103" t="str">
        <f>IF(ISNUMBER('Форма 1'!AH2873),'Форма 1'!$H2873*VLOOKUP('Форма 1'!$F2873,'Придельники с 2022'!$B$4:$X$28,'Форма 1'!AH$8),"")</f>
        <v/>
      </c>
      <c r="R2873" s="103" t="str">
        <f>IF(ISNUMBER('Форма 1'!AI2873),'Форма 1'!$H2873*VLOOKUP('Форма 1'!$F2873,'Придельники с 2022'!$B$4:$X$28,'Форма 1'!AI$8),"")</f>
        <v/>
      </c>
      <c r="S2873" s="103" t="str">
        <f>IF(ISNUMBER('Форма 1'!AJ2873),'Форма 1'!$H2873*VLOOKUP('Форма 1'!$F2873,'Придельники с 2022'!$B$4:$X$28,'Форма 1'!AJ$8),"")</f>
        <v/>
      </c>
      <c r="T2873" s="87"/>
    </row>
    <row r="2874" spans="1:20">
      <c r="A2874" s="188">
        <f t="shared" si="228"/>
        <v>18</v>
      </c>
      <c r="B2874" s="112" t="s">
        <v>2802</v>
      </c>
      <c r="C2874" s="99">
        <f t="shared" si="231"/>
        <v>22295576.464000002</v>
      </c>
      <c r="D2874" s="103" t="str">
        <f>IF(ISNUMBER('Форма 1'!U2874),'Форма 1'!$H2874*VLOOKUP('Форма 1'!$F2874,'Придельники с 2022'!$B$4:$X$28,'Форма 1'!U$8),"")</f>
        <v/>
      </c>
      <c r="E2874" s="103" t="str">
        <f>IF(ISNUMBER('Форма 1'!V2874),'Форма 1'!$H2874*VLOOKUP('Форма 1'!$F2874,'Придельники с 2022'!$B$4:$X$28,'Форма 1'!V$8),"")</f>
        <v/>
      </c>
      <c r="F2874" s="103" t="str">
        <f>IF(ISNUMBER('Форма 1'!W2874),'Форма 1'!$H2874*VLOOKUP('Форма 1'!$F2874,'Придельники с 2022'!$B$4:$X$28,'Форма 1'!W$8),"")</f>
        <v/>
      </c>
      <c r="G2874" s="103" t="str">
        <f>IF(ISNUMBER('Форма 1'!X2874),'Форма 1'!$H2874*VLOOKUP('Форма 1'!$F2874,'Придельники с 2022'!$B$4:$X$28,'Форма 1'!X$8),"")</f>
        <v/>
      </c>
      <c r="H2874" s="103" t="str">
        <f>IF(ISNUMBER('Форма 1'!Y2874),'Форма 1'!$H2874*VLOOKUP('Форма 1'!$F2874,'Придельники с 2022'!$B$4:$X$28,'Форма 1'!Y$8),"")</f>
        <v/>
      </c>
      <c r="I2874" s="103" t="str">
        <f>IF(ISNUMBER('Форма 1'!Z2874),'Форма 1'!$H2874*VLOOKUP('Форма 1'!$F2874,'Придельники с 2022'!$B$4:$X$28,'Форма 1'!Z$8),"")</f>
        <v/>
      </c>
      <c r="J2874" s="103" t="str">
        <f>IF(ISNUMBER('Форма 1'!AA2874),'Форма 1'!$H2874*VLOOKUP('Форма 1'!$F2874,'Придельники с 2022'!$B$4:$X$28,'Форма 1'!AA$8),"")</f>
        <v/>
      </c>
      <c r="K2874" s="92"/>
      <c r="L2874" s="88"/>
      <c r="M2874" s="103">
        <f>IF(ISNUMBER('Форма 1'!AD2874),'Форма 1'!$H2874*VLOOKUP('Форма 1'!$F2874,'Придельники с 2022'!$B$4:$X$28,'Форма 1'!AD$8),"")</f>
        <v>22295576.464000002</v>
      </c>
      <c r="N2874" s="103" t="str">
        <f>IF(ISBLANK('Форма 1'!$AE2874),"",IF('Форма 1'!$AE2874=1,'Форма 1'!$H2874*VLOOKUP('Форма 1'!$F2874,'Придельники с 2022'!$B$4:$X$28,'Форма 1'!$AE$8,0),IF('Форма 1'!$AE2874=2,'Форма 1'!$H2874*VLOOKUP('Форма 1'!$F2874,'Придельники с 2022'!$B$4:$X$28,13,0),IF('Форма 1'!$AE2874=3,'Форма 1'!$H2874*VLOOKUP('Форма 1'!$F2874,'Придельники с 2022'!$B$4:$X$28,12,0)))))</f>
        <v/>
      </c>
      <c r="O2874" s="103" t="str">
        <f>IF(ISNUMBER('Форма 1'!AF2874),'Форма 1'!$H2874*VLOOKUP('Форма 1'!$F2874,'Придельники с 2022'!$B$4:$X$28,'Форма 1'!AF$8),"")</f>
        <v/>
      </c>
      <c r="P2874" s="88"/>
      <c r="Q2874" s="103" t="str">
        <f>IF(ISNUMBER('Форма 1'!AH2874),'Форма 1'!$H2874*VLOOKUP('Форма 1'!$F2874,'Придельники с 2022'!$B$4:$X$28,'Форма 1'!AH$8),"")</f>
        <v/>
      </c>
      <c r="R2874" s="103" t="str">
        <f>IF(ISNUMBER('Форма 1'!AI2874),'Форма 1'!$H2874*VLOOKUP('Форма 1'!$F2874,'Придельники с 2022'!$B$4:$X$28,'Форма 1'!AI$8),"")</f>
        <v/>
      </c>
      <c r="S2874" s="103" t="str">
        <f>IF(ISNUMBER('Форма 1'!AJ2874),'Форма 1'!$H2874*VLOOKUP('Форма 1'!$F2874,'Придельники с 2022'!$B$4:$X$28,'Форма 1'!AJ$8),"")</f>
        <v/>
      </c>
      <c r="T2874" s="87"/>
    </row>
    <row r="2875" spans="1:20">
      <c r="A2875" s="188">
        <f t="shared" si="228"/>
        <v>19</v>
      </c>
      <c r="B2875" s="112" t="s">
        <v>2803</v>
      </c>
      <c r="C2875" s="99">
        <f t="shared" si="231"/>
        <v>18000284.848000001</v>
      </c>
      <c r="D2875" s="103" t="str">
        <f>IF(ISNUMBER('Форма 1'!U2875),'Форма 1'!$H2875*VLOOKUP('Форма 1'!$F2875,'Придельники с 2022'!$B$4:$X$28,'Форма 1'!U$8),"")</f>
        <v/>
      </c>
      <c r="E2875" s="103" t="str">
        <f>IF(ISNUMBER('Форма 1'!V2875),'Форма 1'!$H2875*VLOOKUP('Форма 1'!$F2875,'Придельники с 2022'!$B$4:$X$28,'Форма 1'!V$8),"")</f>
        <v/>
      </c>
      <c r="F2875" s="103" t="str">
        <f>IF(ISNUMBER('Форма 1'!W2875),'Форма 1'!$H2875*VLOOKUP('Форма 1'!$F2875,'Придельники с 2022'!$B$4:$X$28,'Форма 1'!W$8),"")</f>
        <v/>
      </c>
      <c r="G2875" s="103" t="str">
        <f>IF(ISNUMBER('Форма 1'!X2875),'Форма 1'!$H2875*VLOOKUP('Форма 1'!$F2875,'Придельники с 2022'!$B$4:$X$28,'Форма 1'!X$8),"")</f>
        <v/>
      </c>
      <c r="H2875" s="103" t="str">
        <f>IF(ISNUMBER('Форма 1'!Y2875),'Форма 1'!$H2875*VLOOKUP('Форма 1'!$F2875,'Придельники с 2022'!$B$4:$X$28,'Форма 1'!Y$8),"")</f>
        <v/>
      </c>
      <c r="I2875" s="103" t="str">
        <f>IF(ISNUMBER('Форма 1'!Z2875),'Форма 1'!$H2875*VLOOKUP('Форма 1'!$F2875,'Придельники с 2022'!$B$4:$X$28,'Форма 1'!Z$8),"")</f>
        <v/>
      </c>
      <c r="J2875" s="103" t="str">
        <f>IF(ISNUMBER('Форма 1'!AA2875),'Форма 1'!$H2875*VLOOKUP('Форма 1'!$F2875,'Придельники с 2022'!$B$4:$X$28,'Форма 1'!AA$8),"")</f>
        <v/>
      </c>
      <c r="K2875" s="90"/>
      <c r="L2875" s="87"/>
      <c r="M2875" s="103" t="str">
        <f>IF(ISNUMBER('Форма 1'!AD2875),'Форма 1'!$H2875*VLOOKUP('Форма 1'!$F2875,'Придельники с 2022'!$B$4:$X$28,'Форма 1'!AD$8),"")</f>
        <v/>
      </c>
      <c r="N2875" s="103">
        <f>IF(ISBLANK('Форма 1'!$AE2875),"",IF('Форма 1'!$AE2875=1,'Форма 1'!$H2875*VLOOKUP('Форма 1'!$F2875,'Придельники с 2022'!$B$4:$X$28,'Форма 1'!$AE$8,0),IF('Форма 1'!$AE2875=2,'Форма 1'!$H2875*VLOOKUP('Форма 1'!$F2875,'Придельники с 2022'!$B$4:$X$28,13,0),IF('Форма 1'!$AE2875=3,'Форма 1'!$H2875*VLOOKUP('Форма 1'!$F2875,'Придельники с 2022'!$B$4:$X$28,12,0)))))</f>
        <v>18000284.848000001</v>
      </c>
      <c r="O2875" s="103" t="str">
        <f>IF(ISNUMBER('Форма 1'!AF2875),'Форма 1'!$H2875*VLOOKUP('Форма 1'!$F2875,'Придельники с 2022'!$B$4:$X$28,'Форма 1'!AF$8),"")</f>
        <v/>
      </c>
      <c r="P2875" s="88"/>
      <c r="Q2875" s="103" t="str">
        <f>IF(ISNUMBER('Форма 1'!AH2875),'Форма 1'!$H2875*VLOOKUP('Форма 1'!$F2875,'Придельники с 2022'!$B$4:$X$28,'Форма 1'!AH$8),"")</f>
        <v/>
      </c>
      <c r="R2875" s="103" t="str">
        <f>IF(ISNUMBER('Форма 1'!AI2875),'Форма 1'!$H2875*VLOOKUP('Форма 1'!$F2875,'Придельники с 2022'!$B$4:$X$28,'Форма 1'!AI$8),"")</f>
        <v/>
      </c>
      <c r="S2875" s="103" t="str">
        <f>IF(ISNUMBER('Форма 1'!AJ2875),'Форма 1'!$H2875*VLOOKUP('Форма 1'!$F2875,'Придельники с 2022'!$B$4:$X$28,'Форма 1'!AJ$8),"")</f>
        <v/>
      </c>
      <c r="T2875" s="87"/>
    </row>
    <row r="2876" spans="1:20">
      <c r="A2876" s="188">
        <f t="shared" si="228"/>
        <v>20</v>
      </c>
      <c r="B2876" s="112" t="s">
        <v>2804</v>
      </c>
      <c r="C2876" s="99">
        <f t="shared" si="231"/>
        <v>19514304.684</v>
      </c>
      <c r="D2876" s="103" t="str">
        <f>IF(ISNUMBER('Форма 1'!U2876),'Форма 1'!$H2876*VLOOKUP('Форма 1'!$F2876,'Придельники с 2022'!$B$4:$X$28,'Форма 1'!U$8),"")</f>
        <v/>
      </c>
      <c r="E2876" s="103" t="str">
        <f>IF(ISNUMBER('Форма 1'!V2876),'Форма 1'!$H2876*VLOOKUP('Форма 1'!$F2876,'Придельники с 2022'!$B$4:$X$28,'Форма 1'!V$8),"")</f>
        <v/>
      </c>
      <c r="F2876" s="103" t="str">
        <f>IF(ISNUMBER('Форма 1'!W2876),'Форма 1'!$H2876*VLOOKUP('Форма 1'!$F2876,'Придельники с 2022'!$B$4:$X$28,'Форма 1'!W$8),"")</f>
        <v/>
      </c>
      <c r="G2876" s="103" t="str">
        <f>IF(ISNUMBER('Форма 1'!X2876),'Форма 1'!$H2876*VLOOKUP('Форма 1'!$F2876,'Придельники с 2022'!$B$4:$X$28,'Форма 1'!X$8),"")</f>
        <v/>
      </c>
      <c r="H2876" s="103" t="str">
        <f>IF(ISNUMBER('Форма 1'!Y2876),'Форма 1'!$H2876*VLOOKUP('Форма 1'!$F2876,'Придельники с 2022'!$B$4:$X$28,'Форма 1'!Y$8),"")</f>
        <v/>
      </c>
      <c r="I2876" s="103" t="str">
        <f>IF(ISNUMBER('Форма 1'!Z2876),'Форма 1'!$H2876*VLOOKUP('Форма 1'!$F2876,'Придельники с 2022'!$B$4:$X$28,'Форма 1'!Z$8),"")</f>
        <v/>
      </c>
      <c r="J2876" s="103" t="str">
        <f>IF(ISNUMBER('Форма 1'!AA2876),'Форма 1'!$H2876*VLOOKUP('Форма 1'!$F2876,'Придельники с 2022'!$B$4:$X$28,'Форма 1'!AA$8),"")</f>
        <v/>
      </c>
      <c r="K2876" s="90"/>
      <c r="L2876" s="87"/>
      <c r="M2876" s="103" t="str">
        <f>IF(ISNUMBER('Форма 1'!AD2876),'Форма 1'!$H2876*VLOOKUP('Форма 1'!$F2876,'Придельники с 2022'!$B$4:$X$28,'Форма 1'!AD$8),"")</f>
        <v/>
      </c>
      <c r="N2876" s="103">
        <f>IF(ISBLANK('Форма 1'!$AE2876),"",IF('Форма 1'!$AE2876=1,'Форма 1'!$H2876*VLOOKUP('Форма 1'!$F2876,'Придельники с 2022'!$B$4:$X$28,'Форма 1'!$AE$8,0),IF('Форма 1'!$AE2876=2,'Форма 1'!$H2876*VLOOKUP('Форма 1'!$F2876,'Придельники с 2022'!$B$4:$X$28,13,0),IF('Форма 1'!$AE2876=3,'Форма 1'!$H2876*VLOOKUP('Форма 1'!$F2876,'Придельники с 2022'!$B$4:$X$28,12,0)))))</f>
        <v>19514304.684</v>
      </c>
      <c r="O2876" s="103" t="str">
        <f>IF(ISNUMBER('Форма 1'!AF2876),'Форма 1'!$H2876*VLOOKUP('Форма 1'!$F2876,'Придельники с 2022'!$B$4:$X$28,'Форма 1'!AF$8),"")</f>
        <v/>
      </c>
      <c r="P2876" s="88"/>
      <c r="Q2876" s="103" t="str">
        <f>IF(ISNUMBER('Форма 1'!AH2876),'Форма 1'!$H2876*VLOOKUP('Форма 1'!$F2876,'Придельники с 2022'!$B$4:$X$28,'Форма 1'!AH$8),"")</f>
        <v/>
      </c>
      <c r="R2876" s="103" t="str">
        <f>IF(ISNUMBER('Форма 1'!AI2876),'Форма 1'!$H2876*VLOOKUP('Форма 1'!$F2876,'Придельники с 2022'!$B$4:$X$28,'Форма 1'!AI$8),"")</f>
        <v/>
      </c>
      <c r="S2876" s="103" t="str">
        <f>IF(ISNUMBER('Форма 1'!AJ2876),'Форма 1'!$H2876*VLOOKUP('Форма 1'!$F2876,'Придельники с 2022'!$B$4:$X$28,'Форма 1'!AJ$8),"")</f>
        <v/>
      </c>
      <c r="T2876" s="87"/>
    </row>
    <row r="2877" spans="1:20">
      <c r="A2877" s="188">
        <f t="shared" si="228"/>
        <v>21</v>
      </c>
      <c r="B2877" s="112" t="s">
        <v>2805</v>
      </c>
      <c r="C2877" s="99">
        <f t="shared" si="231"/>
        <v>19839356.656000003</v>
      </c>
      <c r="D2877" s="103" t="str">
        <f>IF(ISNUMBER('Форма 1'!U2877),'Форма 1'!$H2877*VLOOKUP('Форма 1'!$F2877,'Придельники с 2022'!$B$4:$X$28,'Форма 1'!U$8),"")</f>
        <v/>
      </c>
      <c r="E2877" s="103" t="str">
        <f>IF(ISNUMBER('Форма 1'!V2877),'Форма 1'!$H2877*VLOOKUP('Форма 1'!$F2877,'Придельники с 2022'!$B$4:$X$28,'Форма 1'!V$8),"")</f>
        <v/>
      </c>
      <c r="F2877" s="103" t="str">
        <f>IF(ISNUMBER('Форма 1'!W2877),'Форма 1'!$H2877*VLOOKUP('Форма 1'!$F2877,'Придельники с 2022'!$B$4:$X$28,'Форма 1'!W$8),"")</f>
        <v/>
      </c>
      <c r="G2877" s="103" t="str">
        <f>IF(ISNUMBER('Форма 1'!X2877),'Форма 1'!$H2877*VLOOKUP('Форма 1'!$F2877,'Придельники с 2022'!$B$4:$X$28,'Форма 1'!X$8),"")</f>
        <v/>
      </c>
      <c r="H2877" s="103" t="str">
        <f>IF(ISNUMBER('Форма 1'!Y2877),'Форма 1'!$H2877*VLOOKUP('Форма 1'!$F2877,'Придельники с 2022'!$B$4:$X$28,'Форма 1'!Y$8),"")</f>
        <v/>
      </c>
      <c r="I2877" s="103" t="str">
        <f>IF(ISNUMBER('Форма 1'!Z2877),'Форма 1'!$H2877*VLOOKUP('Форма 1'!$F2877,'Придельники с 2022'!$B$4:$X$28,'Форма 1'!Z$8),"")</f>
        <v/>
      </c>
      <c r="J2877" s="103" t="str">
        <f>IF(ISNUMBER('Форма 1'!AA2877),'Форма 1'!$H2877*VLOOKUP('Форма 1'!$F2877,'Придельники с 2022'!$B$4:$X$28,'Форма 1'!AA$8),"")</f>
        <v/>
      </c>
      <c r="K2877" s="92"/>
      <c r="L2877" s="88"/>
      <c r="M2877" s="103">
        <f>IF(ISNUMBER('Форма 1'!AD2877),'Форма 1'!$H2877*VLOOKUP('Форма 1'!$F2877,'Придельники с 2022'!$B$4:$X$28,'Форма 1'!AD$8),"")</f>
        <v>19839356.656000003</v>
      </c>
      <c r="N2877" s="103" t="str">
        <f>IF(ISBLANK('Форма 1'!$AE2877),"",IF('Форма 1'!$AE2877=1,'Форма 1'!$H2877*VLOOKUP('Форма 1'!$F2877,'Придельники с 2022'!$B$4:$X$28,'Форма 1'!$AE$8,0),IF('Форма 1'!$AE2877=2,'Форма 1'!$H2877*VLOOKUP('Форма 1'!$F2877,'Придельники с 2022'!$B$4:$X$28,13,0),IF('Форма 1'!$AE2877=3,'Форма 1'!$H2877*VLOOKUP('Форма 1'!$F2877,'Придельники с 2022'!$B$4:$X$28,12,0)))))</f>
        <v/>
      </c>
      <c r="O2877" s="103" t="str">
        <f>IF(ISNUMBER('Форма 1'!AF2877),'Форма 1'!$H2877*VLOOKUP('Форма 1'!$F2877,'Придельники с 2022'!$B$4:$X$28,'Форма 1'!AF$8),"")</f>
        <v/>
      </c>
      <c r="P2877" s="88"/>
      <c r="Q2877" s="103" t="str">
        <f>IF(ISNUMBER('Форма 1'!AH2877),'Форма 1'!$H2877*VLOOKUP('Форма 1'!$F2877,'Придельники с 2022'!$B$4:$X$28,'Форма 1'!AH$8),"")</f>
        <v/>
      </c>
      <c r="R2877" s="103" t="str">
        <f>IF(ISNUMBER('Форма 1'!AI2877),'Форма 1'!$H2877*VLOOKUP('Форма 1'!$F2877,'Придельники с 2022'!$B$4:$X$28,'Форма 1'!AI$8),"")</f>
        <v/>
      </c>
      <c r="S2877" s="103" t="str">
        <f>IF(ISNUMBER('Форма 1'!AJ2877),'Форма 1'!$H2877*VLOOKUP('Форма 1'!$F2877,'Придельники с 2022'!$B$4:$X$28,'Форма 1'!AJ$8),"")</f>
        <v/>
      </c>
      <c r="T2877" s="87"/>
    </row>
    <row r="2878" spans="1:20">
      <c r="A2878" s="188">
        <f t="shared" si="228"/>
        <v>22</v>
      </c>
      <c r="B2878" s="112" t="s">
        <v>2806</v>
      </c>
      <c r="C2878" s="99">
        <f t="shared" si="231"/>
        <v>19680092.416000001</v>
      </c>
      <c r="D2878" s="103">
        <f>IF(ISNUMBER('Форма 1'!U2878),'Форма 1'!$H2878*VLOOKUP('Форма 1'!$F2878,'Придельники с 2022'!$B$4:$X$28,'Форма 1'!U$8),"")</f>
        <v>2201899.3360000001</v>
      </c>
      <c r="E2878" s="103">
        <f>IF(ISNUMBER('Форма 1'!V2878),'Форма 1'!$H2878*VLOOKUP('Форма 1'!$F2878,'Придельники с 2022'!$B$4:$X$28,'Форма 1'!V$8),"")</f>
        <v>10541623.264</v>
      </c>
      <c r="F2878" s="103" t="str">
        <f>IF(ISNUMBER('Форма 1'!W2878),'Форма 1'!$H2878*VLOOKUP('Форма 1'!$F2878,'Придельники с 2022'!$B$4:$X$28,'Форма 1'!W$8),"")</f>
        <v/>
      </c>
      <c r="G2878" s="103">
        <f>IF(ISNUMBER('Форма 1'!X2878),'Форма 1'!$H2878*VLOOKUP('Форма 1'!$F2878,'Придельники с 2022'!$B$4:$X$28,'Форма 1'!X$8),"")</f>
        <v>1377643.7600000002</v>
      </c>
      <c r="H2878" s="103">
        <f>IF(ISNUMBER('Форма 1'!Y2878),'Форма 1'!$H2878*VLOOKUP('Форма 1'!$F2878,'Придельники с 2022'!$B$4:$X$28,'Форма 1'!Y$8),"")</f>
        <v>3629504.4000000004</v>
      </c>
      <c r="I2878" s="103">
        <f>IF(ISNUMBER('Форма 1'!Z2878),'Форма 1'!$H2878*VLOOKUP('Форма 1'!$F2878,'Придельники с 2022'!$B$4:$X$28,'Форма 1'!Z$8),"")</f>
        <v>1929421.6560000002</v>
      </c>
      <c r="J2878" s="103" t="str">
        <f>IF(ISNUMBER('Форма 1'!AA2878),'Форма 1'!$H2878*VLOOKUP('Форма 1'!$F2878,'Придельники с 2022'!$B$4:$X$28,'Форма 1'!AA$8),"")</f>
        <v/>
      </c>
      <c r="K2878" s="92"/>
      <c r="L2878" s="88"/>
      <c r="M2878" s="103" t="str">
        <f>IF(ISNUMBER('Форма 1'!AD2878),'Форма 1'!$H2878*VLOOKUP('Форма 1'!$F2878,'Придельники с 2022'!$B$4:$X$28,'Форма 1'!AD$8),"")</f>
        <v/>
      </c>
      <c r="N2878" s="103" t="str">
        <f>IF(ISBLANK('Форма 1'!$AE2878),"",IF('Форма 1'!$AE2878=1,'Форма 1'!$H2878*VLOOKUP('Форма 1'!$F2878,'Придельники с 2022'!$B$4:$X$28,'Форма 1'!$AE$8,0),IF('Форма 1'!$AE2878=2,'Форма 1'!$H2878*VLOOKUP('Форма 1'!$F2878,'Придельники с 2022'!$B$4:$X$28,13,0),IF('Форма 1'!$AE2878=3,'Форма 1'!$H2878*VLOOKUP('Форма 1'!$F2878,'Придельники с 2022'!$B$4:$X$28,12,0)))))</f>
        <v/>
      </c>
      <c r="O2878" s="103" t="str">
        <f>IF(ISNUMBER('Форма 1'!AF2878),'Форма 1'!$H2878*VLOOKUP('Форма 1'!$F2878,'Придельники с 2022'!$B$4:$X$28,'Форма 1'!AF$8),"")</f>
        <v/>
      </c>
      <c r="P2878" s="88"/>
      <c r="Q2878" s="103" t="str">
        <f>IF(ISNUMBER('Форма 1'!AH2878),'Форма 1'!$H2878*VLOOKUP('Форма 1'!$F2878,'Придельники с 2022'!$B$4:$X$28,'Форма 1'!AH$8),"")</f>
        <v/>
      </c>
      <c r="R2878" s="103" t="str">
        <f>IF(ISNUMBER('Форма 1'!AI2878),'Форма 1'!$H2878*VLOOKUP('Форма 1'!$F2878,'Придельники с 2022'!$B$4:$X$28,'Форма 1'!AI$8),"")</f>
        <v/>
      </c>
      <c r="S2878" s="103" t="str">
        <f>IF(ISNUMBER('Форма 1'!AJ2878),'Форма 1'!$H2878*VLOOKUP('Форма 1'!$F2878,'Придельники с 2022'!$B$4:$X$28,'Форма 1'!AJ$8),"")</f>
        <v/>
      </c>
      <c r="T2878" s="87"/>
    </row>
    <row r="2879" spans="1:20">
      <c r="A2879" s="188">
        <f t="shared" si="228"/>
        <v>23</v>
      </c>
      <c r="B2879" s="189" t="s">
        <v>2807</v>
      </c>
      <c r="C2879" s="99">
        <f t="shared" si="231"/>
        <v>575026.81999999995</v>
      </c>
      <c r="D2879" s="103" t="str">
        <f>IF(ISNUMBER('Форма 1'!U2879),'Форма 1'!$H2879*VLOOKUP('Форма 1'!$F2879,'Придельники с 2022'!$B$4:$X$28,'Форма 1'!U$8),"")</f>
        <v/>
      </c>
      <c r="E2879" s="103" t="str">
        <f>IF(ISNUMBER('Форма 1'!V2879),'Форма 1'!$H2879*VLOOKUP('Форма 1'!$F2879,'Придельники с 2022'!$B$4:$X$28,'Форма 1'!V$8),"")</f>
        <v/>
      </c>
      <c r="F2879" s="103" t="str">
        <f>IF(ISNUMBER('Форма 1'!W2879),'Форма 1'!$H2879*VLOOKUP('Форма 1'!$F2879,'Придельники с 2022'!$B$4:$X$28,'Форма 1'!W$8),"")</f>
        <v/>
      </c>
      <c r="G2879" s="103">
        <f>IF(ISNUMBER('Форма 1'!X2879),'Форма 1'!$H2879*VLOOKUP('Форма 1'!$F2879,'Придельники с 2022'!$B$4:$X$28,'Форма 1'!X$8),"")</f>
        <v>575026.81999999995</v>
      </c>
      <c r="H2879" s="103" t="str">
        <f>IF(ISNUMBER('Форма 1'!Y2879),'Форма 1'!$H2879*VLOOKUP('Форма 1'!$F2879,'Придельники с 2022'!$B$4:$X$28,'Форма 1'!Y$8),"")</f>
        <v/>
      </c>
      <c r="I2879" s="103" t="str">
        <f>IF(ISNUMBER('Форма 1'!Z2879),'Форма 1'!$H2879*VLOOKUP('Форма 1'!$F2879,'Придельники с 2022'!$B$4:$X$28,'Форма 1'!Z$8),"")</f>
        <v/>
      </c>
      <c r="J2879" s="103" t="str">
        <f>IF(ISNUMBER('Форма 1'!AA2879),'Форма 1'!$H2879*VLOOKUP('Форма 1'!$F2879,'Придельники с 2022'!$B$4:$X$28,'Форма 1'!AA$8),"")</f>
        <v/>
      </c>
      <c r="K2879" s="90"/>
      <c r="L2879" s="87"/>
      <c r="M2879" s="103" t="str">
        <f>IF(ISNUMBER('Форма 1'!AD2879),'Форма 1'!$H2879*VLOOKUP('Форма 1'!$F2879,'Придельники с 2022'!$B$4:$X$28,'Форма 1'!AD$8),"")</f>
        <v/>
      </c>
      <c r="N2879" s="103" t="str">
        <f>IF(ISBLANK('Форма 1'!$AE2879),"",IF('Форма 1'!$AE2879=1,'Форма 1'!$H2879*VLOOKUP('Форма 1'!$F2879,'Придельники с 2022'!$B$4:$X$28,'Форма 1'!$AE$8,0),IF('Форма 1'!$AE2879=2,'Форма 1'!$H2879*VLOOKUP('Форма 1'!$F2879,'Придельники с 2022'!$B$4:$X$28,13,0),IF('Форма 1'!$AE2879=3,'Форма 1'!$H2879*VLOOKUP('Форма 1'!$F2879,'Придельники с 2022'!$B$4:$X$28,12,0)))))</f>
        <v/>
      </c>
      <c r="O2879" s="103" t="str">
        <f>IF(ISNUMBER('Форма 1'!AF2879),'Форма 1'!$H2879*VLOOKUP('Форма 1'!$F2879,'Придельники с 2022'!$B$4:$X$28,'Форма 1'!AF$8),"")</f>
        <v/>
      </c>
      <c r="P2879" s="87"/>
      <c r="Q2879" s="103" t="str">
        <f>IF(ISNUMBER('Форма 1'!AH2879),'Форма 1'!$H2879*VLOOKUP('Форма 1'!$F2879,'Придельники с 2022'!$B$4:$X$28,'Форма 1'!AH$8),"")</f>
        <v/>
      </c>
      <c r="R2879" s="103" t="str">
        <f>IF(ISNUMBER('Форма 1'!AI2879),'Форма 1'!$H2879*VLOOKUP('Форма 1'!$F2879,'Придельники с 2022'!$B$4:$X$28,'Форма 1'!AI$8),"")</f>
        <v/>
      </c>
      <c r="S2879" s="103" t="str">
        <f>IF(ISNUMBER('Форма 1'!AJ2879),'Форма 1'!$H2879*VLOOKUP('Форма 1'!$F2879,'Придельники с 2022'!$B$4:$X$28,'Форма 1'!AJ$8),"")</f>
        <v/>
      </c>
      <c r="T2879" s="87"/>
    </row>
    <row r="2880" spans="1:20">
      <c r="A2880" s="188">
        <f t="shared" si="228"/>
        <v>24</v>
      </c>
      <c r="B2880" s="112" t="s">
        <v>2808</v>
      </c>
      <c r="C2880" s="99">
        <f t="shared" si="231"/>
        <v>16414880.048000002</v>
      </c>
      <c r="D2880" s="103" t="str">
        <f>IF(ISNUMBER('Форма 1'!U2880),'Форма 1'!$H2880*VLOOKUP('Форма 1'!$F2880,'Придельники с 2022'!$B$4:$X$28,'Форма 1'!U$8),"")</f>
        <v/>
      </c>
      <c r="E2880" s="103" t="str">
        <f>IF(ISNUMBER('Форма 1'!V2880),'Форма 1'!$H2880*VLOOKUP('Форма 1'!$F2880,'Придельники с 2022'!$B$4:$X$28,'Форма 1'!V$8),"")</f>
        <v/>
      </c>
      <c r="F2880" s="103" t="str">
        <f>IF(ISNUMBER('Форма 1'!W2880),'Форма 1'!$H2880*VLOOKUP('Форма 1'!$F2880,'Придельники с 2022'!$B$4:$X$28,'Форма 1'!W$8),"")</f>
        <v/>
      </c>
      <c r="G2880" s="103" t="str">
        <f>IF(ISNUMBER('Форма 1'!X2880),'Форма 1'!$H2880*VLOOKUP('Форма 1'!$F2880,'Придельники с 2022'!$B$4:$X$28,'Форма 1'!X$8),"")</f>
        <v/>
      </c>
      <c r="H2880" s="103" t="str">
        <f>IF(ISNUMBER('Форма 1'!Y2880),'Форма 1'!$H2880*VLOOKUP('Форма 1'!$F2880,'Придельники с 2022'!$B$4:$X$28,'Форма 1'!Y$8),"")</f>
        <v/>
      </c>
      <c r="I2880" s="103" t="str">
        <f>IF(ISNUMBER('Форма 1'!Z2880),'Форма 1'!$H2880*VLOOKUP('Форма 1'!$F2880,'Придельники с 2022'!$B$4:$X$28,'Форма 1'!Z$8),"")</f>
        <v/>
      </c>
      <c r="J2880" s="103" t="str">
        <f>IF(ISNUMBER('Форма 1'!AA2880),'Форма 1'!$H2880*VLOOKUP('Форма 1'!$F2880,'Придельники с 2022'!$B$4:$X$28,'Форма 1'!AA$8),"")</f>
        <v/>
      </c>
      <c r="K2880" s="90"/>
      <c r="L2880" s="87"/>
      <c r="M2880" s="103">
        <f>IF(ISNUMBER('Форма 1'!AD2880),'Форма 1'!$H2880*VLOOKUP('Форма 1'!$F2880,'Придельники с 2022'!$B$4:$X$28,'Форма 1'!AD$8),"")</f>
        <v>16414880.048000002</v>
      </c>
      <c r="N2880" s="103" t="str">
        <f>IF(ISBLANK('Форма 1'!$AE2880),"",IF('Форма 1'!$AE2880=1,'Форма 1'!$H2880*VLOOKUP('Форма 1'!$F2880,'Придельники с 2022'!$B$4:$X$28,'Форма 1'!$AE$8,0),IF('Форма 1'!$AE2880=2,'Форма 1'!$H2880*VLOOKUP('Форма 1'!$F2880,'Придельники с 2022'!$B$4:$X$28,13,0),IF('Форма 1'!$AE2880=3,'Форма 1'!$H2880*VLOOKUP('Форма 1'!$F2880,'Придельники с 2022'!$B$4:$X$28,12,0)))))</f>
        <v/>
      </c>
      <c r="O2880" s="103" t="str">
        <f>IF(ISNUMBER('Форма 1'!AF2880),'Форма 1'!$H2880*VLOOKUP('Форма 1'!$F2880,'Придельники с 2022'!$B$4:$X$28,'Форма 1'!AF$8),"")</f>
        <v/>
      </c>
      <c r="P2880" s="87"/>
      <c r="Q2880" s="103" t="str">
        <f>IF(ISNUMBER('Форма 1'!AH2880),'Форма 1'!$H2880*VLOOKUP('Форма 1'!$F2880,'Придельники с 2022'!$B$4:$X$28,'Форма 1'!AH$8),"")</f>
        <v/>
      </c>
      <c r="R2880" s="103" t="str">
        <f>IF(ISNUMBER('Форма 1'!AI2880),'Форма 1'!$H2880*VLOOKUP('Форма 1'!$F2880,'Придельники с 2022'!$B$4:$X$28,'Форма 1'!AI$8),"")</f>
        <v/>
      </c>
      <c r="S2880" s="103" t="str">
        <f>IF(ISNUMBER('Форма 1'!AJ2880),'Форма 1'!$H2880*VLOOKUP('Форма 1'!$F2880,'Придельники с 2022'!$B$4:$X$28,'Форма 1'!AJ$8),"")</f>
        <v/>
      </c>
      <c r="T2880" s="87"/>
    </row>
    <row r="2881" spans="1:20">
      <c r="A2881" s="188">
        <f t="shared" si="228"/>
        <v>25</v>
      </c>
      <c r="B2881" s="112" t="s">
        <v>2809</v>
      </c>
      <c r="C2881" s="99">
        <f t="shared" si="231"/>
        <v>20674759.616000004</v>
      </c>
      <c r="D2881" s="103" t="str">
        <f>IF(ISNUMBER('Форма 1'!U2881),'Форма 1'!$H2881*VLOOKUP('Форма 1'!$F2881,'Придельники с 2022'!$B$4:$X$28,'Форма 1'!U$8),"")</f>
        <v/>
      </c>
      <c r="E2881" s="103" t="str">
        <f>IF(ISNUMBER('Форма 1'!V2881),'Форма 1'!$H2881*VLOOKUP('Форма 1'!$F2881,'Придельники с 2022'!$B$4:$X$28,'Форма 1'!V$8),"")</f>
        <v/>
      </c>
      <c r="F2881" s="103" t="str">
        <f>IF(ISNUMBER('Форма 1'!W2881),'Форма 1'!$H2881*VLOOKUP('Форма 1'!$F2881,'Придельники с 2022'!$B$4:$X$28,'Форма 1'!W$8),"")</f>
        <v/>
      </c>
      <c r="G2881" s="103" t="str">
        <f>IF(ISNUMBER('Форма 1'!X2881),'Форма 1'!$H2881*VLOOKUP('Форма 1'!$F2881,'Придельники с 2022'!$B$4:$X$28,'Форма 1'!X$8),"")</f>
        <v/>
      </c>
      <c r="H2881" s="103" t="str">
        <f>IF(ISNUMBER('Форма 1'!Y2881),'Форма 1'!$H2881*VLOOKUP('Форма 1'!$F2881,'Придельники с 2022'!$B$4:$X$28,'Форма 1'!Y$8),"")</f>
        <v/>
      </c>
      <c r="I2881" s="103" t="str">
        <f>IF(ISNUMBER('Форма 1'!Z2881),'Форма 1'!$H2881*VLOOKUP('Форма 1'!$F2881,'Придельники с 2022'!$B$4:$X$28,'Форма 1'!Z$8),"")</f>
        <v/>
      </c>
      <c r="J2881" s="103" t="str">
        <f>IF(ISNUMBER('Форма 1'!AA2881),'Форма 1'!$H2881*VLOOKUP('Форма 1'!$F2881,'Придельники с 2022'!$B$4:$X$28,'Форма 1'!AA$8),"")</f>
        <v/>
      </c>
      <c r="K2881" s="90"/>
      <c r="L2881" s="87"/>
      <c r="M2881" s="103">
        <f>IF(ISNUMBER('Форма 1'!AD2881),'Форма 1'!$H2881*VLOOKUP('Форма 1'!$F2881,'Придельники с 2022'!$B$4:$X$28,'Форма 1'!AD$8),"")</f>
        <v>20674759.616000004</v>
      </c>
      <c r="N2881" s="103" t="str">
        <f>IF(ISBLANK('Форма 1'!$AE2881),"",IF('Форма 1'!$AE2881=1,'Форма 1'!$H2881*VLOOKUP('Форма 1'!$F2881,'Придельники с 2022'!$B$4:$X$28,'Форма 1'!$AE$8,0),IF('Форма 1'!$AE2881=2,'Форма 1'!$H2881*VLOOKUP('Форма 1'!$F2881,'Придельники с 2022'!$B$4:$X$28,13,0),IF('Форма 1'!$AE2881=3,'Форма 1'!$H2881*VLOOKUP('Форма 1'!$F2881,'Придельники с 2022'!$B$4:$X$28,12,0)))))</f>
        <v/>
      </c>
      <c r="O2881" s="103" t="str">
        <f>IF(ISNUMBER('Форма 1'!AF2881),'Форма 1'!$H2881*VLOOKUP('Форма 1'!$F2881,'Придельники с 2022'!$B$4:$X$28,'Форма 1'!AF$8),"")</f>
        <v/>
      </c>
      <c r="P2881" s="87"/>
      <c r="Q2881" s="103" t="str">
        <f>IF(ISNUMBER('Форма 1'!AH2881),'Форма 1'!$H2881*VLOOKUP('Форма 1'!$F2881,'Придельники с 2022'!$B$4:$X$28,'Форма 1'!AH$8),"")</f>
        <v/>
      </c>
      <c r="R2881" s="103" t="str">
        <f>IF(ISNUMBER('Форма 1'!AI2881),'Форма 1'!$H2881*VLOOKUP('Форма 1'!$F2881,'Придельники с 2022'!$B$4:$X$28,'Форма 1'!AI$8),"")</f>
        <v/>
      </c>
      <c r="S2881" s="103" t="str">
        <f>IF(ISNUMBER('Форма 1'!AJ2881),'Форма 1'!$H2881*VLOOKUP('Форма 1'!$F2881,'Придельники с 2022'!$B$4:$X$28,'Форма 1'!AJ$8),"")</f>
        <v/>
      </c>
      <c r="T2881" s="87"/>
    </row>
    <row r="2882" spans="1:20">
      <c r="A2882" s="188">
        <f t="shared" si="228"/>
        <v>26</v>
      </c>
      <c r="B2882" s="112" t="s">
        <v>2810</v>
      </c>
      <c r="C2882" s="99">
        <f t="shared" si="231"/>
        <v>4030351.3629999994</v>
      </c>
      <c r="D2882" s="103" t="str">
        <f>IF(ISNUMBER('Форма 1'!U2882),'Форма 1'!$H2882*VLOOKUP('Форма 1'!$F2882,'Придельники с 2022'!$B$4:$X$28,'Форма 1'!U$8),"")</f>
        <v/>
      </c>
      <c r="E2882" s="103" t="str">
        <f>IF(ISNUMBER('Форма 1'!V2882),'Форма 1'!$H2882*VLOOKUP('Форма 1'!$F2882,'Придельники с 2022'!$B$4:$X$28,'Форма 1'!V$8),"")</f>
        <v/>
      </c>
      <c r="F2882" s="103" t="str">
        <f>IF(ISNUMBER('Форма 1'!W2882),'Форма 1'!$H2882*VLOOKUP('Форма 1'!$F2882,'Придельники с 2022'!$B$4:$X$28,'Форма 1'!W$8),"")</f>
        <v/>
      </c>
      <c r="G2882" s="103" t="str">
        <f>IF(ISNUMBER('Форма 1'!X2882),'Форма 1'!$H2882*VLOOKUP('Форма 1'!$F2882,'Придельники с 2022'!$B$4:$X$28,'Форма 1'!X$8),"")</f>
        <v/>
      </c>
      <c r="H2882" s="103" t="str">
        <f>IF(ISNUMBER('Форма 1'!Y2882),'Форма 1'!$H2882*VLOOKUP('Форма 1'!$F2882,'Придельники с 2022'!$B$4:$X$28,'Форма 1'!Y$8),"")</f>
        <v/>
      </c>
      <c r="I2882" s="103" t="str">
        <f>IF(ISNUMBER('Форма 1'!Z2882),'Форма 1'!$H2882*VLOOKUP('Форма 1'!$F2882,'Придельники с 2022'!$B$4:$X$28,'Форма 1'!Z$8),"")</f>
        <v/>
      </c>
      <c r="J2882" s="103" t="str">
        <f>IF(ISNUMBER('Форма 1'!AA2882),'Форма 1'!$H2882*VLOOKUP('Форма 1'!$F2882,'Придельники с 2022'!$B$4:$X$28,'Форма 1'!AA$8),"")</f>
        <v/>
      </c>
      <c r="K2882" s="90"/>
      <c r="L2882" s="87"/>
      <c r="M2882" s="103">
        <f>IF(ISNUMBER('Форма 1'!AD2882),'Форма 1'!$H2882*VLOOKUP('Форма 1'!$F2882,'Придельники с 2022'!$B$4:$X$28,'Форма 1'!AD$8),"")</f>
        <v>4030351.3629999994</v>
      </c>
      <c r="N2882" s="103" t="str">
        <f>IF(ISBLANK('Форма 1'!$AE2882),"",IF('Форма 1'!$AE2882=1,'Форма 1'!$H2882*VLOOKUP('Форма 1'!$F2882,'Придельники с 2022'!$B$4:$X$28,'Форма 1'!$AE$8,0),IF('Форма 1'!$AE2882=2,'Форма 1'!$H2882*VLOOKUP('Форма 1'!$F2882,'Придельники с 2022'!$B$4:$X$28,13,0),IF('Форма 1'!$AE2882=3,'Форма 1'!$H2882*VLOOKUP('Форма 1'!$F2882,'Придельники с 2022'!$B$4:$X$28,12,0)))))</f>
        <v/>
      </c>
      <c r="O2882" s="103" t="str">
        <f>IF(ISNUMBER('Форма 1'!AF2882),'Форма 1'!$H2882*VLOOKUP('Форма 1'!$F2882,'Придельники с 2022'!$B$4:$X$28,'Форма 1'!AF$8),"")</f>
        <v/>
      </c>
      <c r="P2882" s="87"/>
      <c r="Q2882" s="103" t="str">
        <f>IF(ISNUMBER('Форма 1'!AH2882),'Форма 1'!$H2882*VLOOKUP('Форма 1'!$F2882,'Придельники с 2022'!$B$4:$X$28,'Форма 1'!AH$8),"")</f>
        <v/>
      </c>
      <c r="R2882" s="103" t="str">
        <f>IF(ISNUMBER('Форма 1'!AI2882),'Форма 1'!$H2882*VLOOKUP('Форма 1'!$F2882,'Придельники с 2022'!$B$4:$X$28,'Форма 1'!AI$8),"")</f>
        <v/>
      </c>
      <c r="S2882" s="103" t="str">
        <f>IF(ISNUMBER('Форма 1'!AJ2882),'Форма 1'!$H2882*VLOOKUP('Форма 1'!$F2882,'Придельники с 2022'!$B$4:$X$28,'Форма 1'!AJ$8),"")</f>
        <v/>
      </c>
      <c r="T2882" s="87"/>
    </row>
    <row r="2883" spans="1:20">
      <c r="A2883" s="188">
        <f t="shared" si="228"/>
        <v>27</v>
      </c>
      <c r="B2883" s="112" t="s">
        <v>2811</v>
      </c>
      <c r="C2883" s="99">
        <f t="shared" si="231"/>
        <v>2406030.2349999999</v>
      </c>
      <c r="D2883" s="103" t="str">
        <f>IF(ISNUMBER('Форма 1'!U2883),'Форма 1'!$H2883*VLOOKUP('Форма 1'!$F2883,'Придельники с 2022'!$B$4:$X$28,'Форма 1'!U$8),"")</f>
        <v/>
      </c>
      <c r="E2883" s="103" t="str">
        <f>IF(ISNUMBER('Форма 1'!V2883),'Форма 1'!$H2883*VLOOKUP('Форма 1'!$F2883,'Придельники с 2022'!$B$4:$X$28,'Форма 1'!V$8),"")</f>
        <v/>
      </c>
      <c r="F2883" s="103" t="str">
        <f>IF(ISNUMBER('Форма 1'!W2883),'Форма 1'!$H2883*VLOOKUP('Форма 1'!$F2883,'Придельники с 2022'!$B$4:$X$28,'Форма 1'!W$8),"")</f>
        <v/>
      </c>
      <c r="G2883" s="103" t="str">
        <f>IF(ISNUMBER('Форма 1'!X2883),'Форма 1'!$H2883*VLOOKUP('Форма 1'!$F2883,'Придельники с 2022'!$B$4:$X$28,'Форма 1'!X$8),"")</f>
        <v/>
      </c>
      <c r="H2883" s="103" t="str">
        <f>IF(ISNUMBER('Форма 1'!Y2883),'Форма 1'!$H2883*VLOOKUP('Форма 1'!$F2883,'Придельники с 2022'!$B$4:$X$28,'Форма 1'!Y$8),"")</f>
        <v/>
      </c>
      <c r="I2883" s="103" t="str">
        <f>IF(ISNUMBER('Форма 1'!Z2883),'Форма 1'!$H2883*VLOOKUP('Форма 1'!$F2883,'Придельники с 2022'!$B$4:$X$28,'Форма 1'!Z$8),"")</f>
        <v/>
      </c>
      <c r="J2883" s="103" t="str">
        <f>IF(ISNUMBER('Форма 1'!AA2883),'Форма 1'!$H2883*VLOOKUP('Форма 1'!$F2883,'Придельники с 2022'!$B$4:$X$28,'Форма 1'!AA$8),"")</f>
        <v/>
      </c>
      <c r="K2883" s="90"/>
      <c r="L2883" s="87"/>
      <c r="M2883" s="103" t="str">
        <f>IF(ISNUMBER('Форма 1'!AD2883),'Форма 1'!$H2883*VLOOKUP('Форма 1'!$F2883,'Придельники с 2022'!$B$4:$X$28,'Форма 1'!AD$8),"")</f>
        <v/>
      </c>
      <c r="N2883" s="103">
        <f>IF(ISBLANK('Форма 1'!$AE2883),"",IF('Форма 1'!$AE2883=1,'Форма 1'!$H2883*VLOOKUP('Форма 1'!$F2883,'Придельники с 2022'!$B$4:$X$28,'Форма 1'!$AE$8,0),IF('Форма 1'!$AE2883=2,'Форма 1'!$H2883*VLOOKUP('Форма 1'!$F2883,'Придельники с 2022'!$B$4:$X$28,13,0),IF('Форма 1'!$AE2883=3,'Форма 1'!$H2883*VLOOKUP('Форма 1'!$F2883,'Придельники с 2022'!$B$4:$X$28,12,0)))))</f>
        <v>2406030.2349999999</v>
      </c>
      <c r="O2883" s="103" t="str">
        <f>IF(ISNUMBER('Форма 1'!AF2883),'Форма 1'!$H2883*VLOOKUP('Форма 1'!$F2883,'Придельники с 2022'!$B$4:$X$28,'Форма 1'!AF$8),"")</f>
        <v/>
      </c>
      <c r="P2883" s="87"/>
      <c r="Q2883" s="103" t="str">
        <f>IF(ISNUMBER('Форма 1'!AH2883),'Форма 1'!$H2883*VLOOKUP('Форма 1'!$F2883,'Придельники с 2022'!$B$4:$X$28,'Форма 1'!AH$8),"")</f>
        <v/>
      </c>
      <c r="R2883" s="103" t="str">
        <f>IF(ISNUMBER('Форма 1'!AI2883),'Форма 1'!$H2883*VLOOKUP('Форма 1'!$F2883,'Придельники с 2022'!$B$4:$X$28,'Форма 1'!AI$8),"")</f>
        <v/>
      </c>
      <c r="S2883" s="103" t="str">
        <f>IF(ISNUMBER('Форма 1'!AJ2883),'Форма 1'!$H2883*VLOOKUP('Форма 1'!$F2883,'Придельники с 2022'!$B$4:$X$28,'Форма 1'!AJ$8),"")</f>
        <v/>
      </c>
      <c r="T2883" s="87"/>
    </row>
    <row r="2884" spans="1:20">
      <c r="A2884" s="188">
        <f t="shared" si="228"/>
        <v>28</v>
      </c>
      <c r="B2884" s="112" t="s">
        <v>2812</v>
      </c>
      <c r="C2884" s="99">
        <f t="shared" si="231"/>
        <v>16365341.328000002</v>
      </c>
      <c r="D2884" s="103" t="str">
        <f>IF(ISNUMBER('Форма 1'!U2884),'Форма 1'!$H2884*VLOOKUP('Форма 1'!$F2884,'Придельники с 2022'!$B$4:$X$28,'Форма 1'!U$8),"")</f>
        <v/>
      </c>
      <c r="E2884" s="103" t="str">
        <f>IF(ISNUMBER('Форма 1'!V2884),'Форма 1'!$H2884*VLOOKUP('Форма 1'!$F2884,'Придельники с 2022'!$B$4:$X$28,'Форма 1'!V$8),"")</f>
        <v/>
      </c>
      <c r="F2884" s="103" t="str">
        <f>IF(ISNUMBER('Форма 1'!W2884),'Форма 1'!$H2884*VLOOKUP('Форма 1'!$F2884,'Придельники с 2022'!$B$4:$X$28,'Форма 1'!W$8),"")</f>
        <v/>
      </c>
      <c r="G2884" s="103" t="str">
        <f>IF(ISNUMBER('Форма 1'!X2884),'Форма 1'!$H2884*VLOOKUP('Форма 1'!$F2884,'Придельники с 2022'!$B$4:$X$28,'Форма 1'!X$8),"")</f>
        <v/>
      </c>
      <c r="H2884" s="103" t="str">
        <f>IF(ISNUMBER('Форма 1'!Y2884),'Форма 1'!$H2884*VLOOKUP('Форма 1'!$F2884,'Придельники с 2022'!$B$4:$X$28,'Форма 1'!Y$8),"")</f>
        <v/>
      </c>
      <c r="I2884" s="103" t="str">
        <f>IF(ISNUMBER('Форма 1'!Z2884),'Форма 1'!$H2884*VLOOKUP('Форма 1'!$F2884,'Придельники с 2022'!$B$4:$X$28,'Форма 1'!Z$8),"")</f>
        <v/>
      </c>
      <c r="J2884" s="103" t="str">
        <f>IF(ISNUMBER('Форма 1'!AA2884),'Форма 1'!$H2884*VLOOKUP('Форма 1'!$F2884,'Придельники с 2022'!$B$4:$X$28,'Форма 1'!AA$8),"")</f>
        <v/>
      </c>
      <c r="K2884" s="90"/>
      <c r="L2884" s="87"/>
      <c r="M2884" s="103">
        <f>IF(ISNUMBER('Форма 1'!AD2884),'Форма 1'!$H2884*VLOOKUP('Форма 1'!$F2884,'Придельники с 2022'!$B$4:$X$28,'Форма 1'!AD$8),"")</f>
        <v>16365341.328000002</v>
      </c>
      <c r="N2884" s="103" t="str">
        <f>IF(ISBLANK('Форма 1'!$AE2884),"",IF('Форма 1'!$AE2884=1,'Форма 1'!$H2884*VLOOKUP('Форма 1'!$F2884,'Придельники с 2022'!$B$4:$X$28,'Форма 1'!$AE$8,0),IF('Форма 1'!$AE2884=2,'Форма 1'!$H2884*VLOOKUP('Форма 1'!$F2884,'Придельники с 2022'!$B$4:$X$28,13,0),IF('Форма 1'!$AE2884=3,'Форма 1'!$H2884*VLOOKUP('Форма 1'!$F2884,'Придельники с 2022'!$B$4:$X$28,12,0)))))</f>
        <v/>
      </c>
      <c r="O2884" s="103" t="str">
        <f>IF(ISNUMBER('Форма 1'!AF2884),'Форма 1'!$H2884*VLOOKUP('Форма 1'!$F2884,'Придельники с 2022'!$B$4:$X$28,'Форма 1'!AF$8),"")</f>
        <v/>
      </c>
      <c r="P2884" s="87"/>
      <c r="Q2884" s="103" t="str">
        <f>IF(ISNUMBER('Форма 1'!AH2884),'Форма 1'!$H2884*VLOOKUP('Форма 1'!$F2884,'Придельники с 2022'!$B$4:$X$28,'Форма 1'!AH$8),"")</f>
        <v/>
      </c>
      <c r="R2884" s="103" t="str">
        <f>IF(ISNUMBER('Форма 1'!AI2884),'Форма 1'!$H2884*VLOOKUP('Форма 1'!$F2884,'Придельники с 2022'!$B$4:$X$28,'Форма 1'!AI$8),"")</f>
        <v/>
      </c>
      <c r="S2884" s="103" t="str">
        <f>IF(ISNUMBER('Форма 1'!AJ2884),'Форма 1'!$H2884*VLOOKUP('Форма 1'!$F2884,'Придельники с 2022'!$B$4:$X$28,'Форма 1'!AJ$8),"")</f>
        <v/>
      </c>
      <c r="T2884" s="87"/>
    </row>
    <row r="2885" spans="1:20">
      <c r="A2885" s="188">
        <f t="shared" si="228"/>
        <v>29</v>
      </c>
      <c r="B2885" s="112" t="s">
        <v>2813</v>
      </c>
      <c r="C2885" s="99">
        <f t="shared" si="231"/>
        <v>16286529.728000002</v>
      </c>
      <c r="D2885" s="103" t="str">
        <f>IF(ISNUMBER('Форма 1'!U2885),'Форма 1'!$H2885*VLOOKUP('Форма 1'!$F2885,'Придельники с 2022'!$B$4:$X$28,'Форма 1'!U$8),"")</f>
        <v/>
      </c>
      <c r="E2885" s="103" t="str">
        <f>IF(ISNUMBER('Форма 1'!V2885),'Форма 1'!$H2885*VLOOKUP('Форма 1'!$F2885,'Придельники с 2022'!$B$4:$X$28,'Форма 1'!V$8),"")</f>
        <v/>
      </c>
      <c r="F2885" s="103" t="str">
        <f>IF(ISNUMBER('Форма 1'!W2885),'Форма 1'!$H2885*VLOOKUP('Форма 1'!$F2885,'Придельники с 2022'!$B$4:$X$28,'Форма 1'!W$8),"")</f>
        <v/>
      </c>
      <c r="G2885" s="103" t="str">
        <f>IF(ISNUMBER('Форма 1'!X2885),'Форма 1'!$H2885*VLOOKUP('Форма 1'!$F2885,'Придельники с 2022'!$B$4:$X$28,'Форма 1'!X$8),"")</f>
        <v/>
      </c>
      <c r="H2885" s="103" t="str">
        <f>IF(ISNUMBER('Форма 1'!Y2885),'Форма 1'!$H2885*VLOOKUP('Форма 1'!$F2885,'Придельники с 2022'!$B$4:$X$28,'Форма 1'!Y$8),"")</f>
        <v/>
      </c>
      <c r="I2885" s="103" t="str">
        <f>IF(ISNUMBER('Форма 1'!Z2885),'Форма 1'!$H2885*VLOOKUP('Форма 1'!$F2885,'Придельники с 2022'!$B$4:$X$28,'Форма 1'!Z$8),"")</f>
        <v/>
      </c>
      <c r="J2885" s="103" t="str">
        <f>IF(ISNUMBER('Форма 1'!AA2885),'Форма 1'!$H2885*VLOOKUP('Форма 1'!$F2885,'Придельники с 2022'!$B$4:$X$28,'Форма 1'!AA$8),"")</f>
        <v/>
      </c>
      <c r="K2885" s="90"/>
      <c r="L2885" s="87"/>
      <c r="M2885" s="103">
        <f>IF(ISNUMBER('Форма 1'!AD2885),'Форма 1'!$H2885*VLOOKUP('Форма 1'!$F2885,'Придельники с 2022'!$B$4:$X$28,'Форма 1'!AD$8),"")</f>
        <v>16286529.728000002</v>
      </c>
      <c r="N2885" s="103" t="str">
        <f>IF(ISBLANK('Форма 1'!$AE2885),"",IF('Форма 1'!$AE2885=1,'Форма 1'!$H2885*VLOOKUP('Форма 1'!$F2885,'Придельники с 2022'!$B$4:$X$28,'Форма 1'!$AE$8,0),IF('Форма 1'!$AE2885=2,'Форма 1'!$H2885*VLOOKUP('Форма 1'!$F2885,'Придельники с 2022'!$B$4:$X$28,13,0),IF('Форма 1'!$AE2885=3,'Форма 1'!$H2885*VLOOKUP('Форма 1'!$F2885,'Придельники с 2022'!$B$4:$X$28,12,0)))))</f>
        <v/>
      </c>
      <c r="O2885" s="103" t="str">
        <f>IF(ISNUMBER('Форма 1'!AF2885),'Форма 1'!$H2885*VLOOKUP('Форма 1'!$F2885,'Придельники с 2022'!$B$4:$X$28,'Форма 1'!AF$8),"")</f>
        <v/>
      </c>
      <c r="P2885" s="87"/>
      <c r="Q2885" s="103" t="str">
        <f>IF(ISNUMBER('Форма 1'!AH2885),'Форма 1'!$H2885*VLOOKUP('Форма 1'!$F2885,'Придельники с 2022'!$B$4:$X$28,'Форма 1'!AH$8),"")</f>
        <v/>
      </c>
      <c r="R2885" s="103" t="str">
        <f>IF(ISNUMBER('Форма 1'!AI2885),'Форма 1'!$H2885*VLOOKUP('Форма 1'!$F2885,'Придельники с 2022'!$B$4:$X$28,'Форма 1'!AI$8),"")</f>
        <v/>
      </c>
      <c r="S2885" s="103" t="str">
        <f>IF(ISNUMBER('Форма 1'!AJ2885),'Форма 1'!$H2885*VLOOKUP('Форма 1'!$F2885,'Придельники с 2022'!$B$4:$X$28,'Форма 1'!AJ$8),"")</f>
        <v/>
      </c>
      <c r="T2885" s="87"/>
    </row>
    <row r="2886" spans="1:20">
      <c r="A2886" s="188">
        <f>A2887+1</f>
        <v>31</v>
      </c>
      <c r="B2886" s="112" t="s">
        <v>5036</v>
      </c>
      <c r="C2886" s="99">
        <f>SUM(D2886:J2886,L2886:T2886)</f>
        <v>11146099.23</v>
      </c>
      <c r="D2886" s="103" t="str">
        <f>IF(ISNUMBER('Форма 1'!U2886),'Форма 1'!$H2886*VLOOKUP('Форма 1'!$F2886,'Придельники с 2022'!$B$4:$X$28,'Форма 1'!U$8),"")</f>
        <v/>
      </c>
      <c r="E2886" s="103" t="str">
        <f>IF(ISNUMBER('Форма 1'!V2886),'Форма 1'!$H2886*VLOOKUP('Форма 1'!$F2886,'Придельники с 2022'!$B$4:$X$28,'Форма 1'!V$8),"")</f>
        <v/>
      </c>
      <c r="F2886" s="103" t="str">
        <f>IF(ISNUMBER('Форма 1'!W2886),'Форма 1'!$H2886*VLOOKUP('Форма 1'!$F2886,'Придельники с 2022'!$B$4:$X$28,'Форма 1'!W$8),"")</f>
        <v/>
      </c>
      <c r="G2886" s="103" t="str">
        <f>IF(ISNUMBER('Форма 1'!X2886),'Форма 1'!$H2886*VLOOKUP('Форма 1'!$F2886,'Придельники с 2022'!$B$4:$X$28,'Форма 1'!X$8),"")</f>
        <v/>
      </c>
      <c r="H2886" s="103" t="str">
        <f>IF(ISNUMBER('Форма 1'!Y2886),'Форма 1'!$H2886*VLOOKUP('Форма 1'!$F2886,'Придельники с 2022'!$B$4:$X$28,'Форма 1'!Y$8),"")</f>
        <v/>
      </c>
      <c r="I2886" s="103" t="str">
        <f>IF(ISNUMBER('Форма 1'!Z2886),'Форма 1'!$H2886*VLOOKUP('Форма 1'!$F2886,'Придельники с 2022'!$B$4:$X$28,'Форма 1'!Z$8),"")</f>
        <v/>
      </c>
      <c r="J2886" s="103" t="str">
        <f>IF(ISNUMBER('Форма 1'!AA2886),'Форма 1'!$H2886*VLOOKUP('Форма 1'!$F2886,'Придельники с 2022'!$B$4:$X$28,'Форма 1'!AA$8),"")</f>
        <v/>
      </c>
      <c r="K2886" s="92"/>
      <c r="L2886" s="88"/>
      <c r="M2886" s="103">
        <f>IF(ISNUMBER('Форма 1'!AD2886),'Форма 1'!$H2886*VLOOKUP('Форма 1'!$F2886,'Придельники с 2022'!$B$4:$X$28,'Форма 1'!AD$8),"")</f>
        <v>6924329.0549999997</v>
      </c>
      <c r="N2886" s="103">
        <f>IF(ISBLANK('Форма 1'!$AE2886),"",IF('Форма 1'!$AE2886=1,'Форма 1'!$H2886*VLOOKUP('Форма 1'!$F2886,'Придельники с 2022'!$B$4:$X$28,'Форма 1'!$AE$8,0),IF('Форма 1'!$AE2886=2,'Форма 1'!$H2886*VLOOKUP('Форма 1'!$F2886,'Придельники с 2022'!$B$4:$X$28,13,0),IF('Форма 1'!$AE2886=3,'Форма 1'!$H2886*VLOOKUP('Форма 1'!$F2886,'Придельники с 2022'!$B$4:$X$28,12,0)))))</f>
        <v>4221770.1749999998</v>
      </c>
      <c r="O2886" s="103" t="str">
        <f>IF(ISNUMBER('Форма 1'!AF2886),'Форма 1'!$H2886*VLOOKUP('Форма 1'!$F2886,'Придельники с 2022'!$B$4:$X$28,'Форма 1'!AF$8),"")</f>
        <v/>
      </c>
      <c r="P2886" s="88"/>
      <c r="Q2886" s="103" t="str">
        <f>IF(ISNUMBER('Форма 1'!AH2886),'Форма 1'!$H2886*VLOOKUP('Форма 1'!$F2886,'Придельники с 2022'!$B$4:$X$28,'Форма 1'!AH$8),"")</f>
        <v/>
      </c>
      <c r="R2886" s="103" t="str">
        <f>IF(ISNUMBER('Форма 1'!AI2886),'Форма 1'!$H2886*VLOOKUP('Форма 1'!$F2886,'Придельники с 2022'!$B$4:$X$28,'Форма 1'!AI$8),"")</f>
        <v/>
      </c>
      <c r="S2886" s="103" t="str">
        <f>IF(ISNUMBER('Форма 1'!AJ2886),'Форма 1'!$H2886*VLOOKUP('Форма 1'!$F2886,'Придельники с 2022'!$B$4:$X$28,'Форма 1'!AJ$8),"")</f>
        <v/>
      </c>
      <c r="T2886" s="87"/>
    </row>
    <row r="2887" spans="1:20">
      <c r="A2887" s="188">
        <f>A2885+1</f>
        <v>30</v>
      </c>
      <c r="B2887" s="112" t="s">
        <v>254</v>
      </c>
      <c r="C2887" s="99">
        <f>SUM(D2887:J2887,L2887:T2887)</f>
        <v>2279581.0799999996</v>
      </c>
      <c r="D2887" s="103" t="str">
        <f>IF(ISNUMBER('Форма 1'!U2887),'Форма 1'!$H2887*VLOOKUP('Форма 1'!$F2887,'Придельники с 2022'!$B$4:$X$28,'Форма 1'!U$8),"")</f>
        <v/>
      </c>
      <c r="E2887" s="103" t="str">
        <f>IF(ISNUMBER('Форма 1'!V2887),'Форма 1'!$H2887*VLOOKUP('Форма 1'!$F2887,'Придельники с 2022'!$B$4:$X$28,'Форма 1'!V$8),"")</f>
        <v/>
      </c>
      <c r="F2887" s="103" t="str">
        <f>IF(ISNUMBER('Форма 1'!W2887),'Форма 1'!$H2887*VLOOKUP('Форма 1'!$F2887,'Придельники с 2022'!$B$4:$X$28,'Форма 1'!W$8),"")</f>
        <v/>
      </c>
      <c r="G2887" s="103" t="str">
        <f>IF(ISNUMBER('Форма 1'!X2887),'Форма 1'!$H2887*VLOOKUP('Форма 1'!$F2887,'Придельники с 2022'!$B$4:$X$28,'Форма 1'!X$8),"")</f>
        <v/>
      </c>
      <c r="H2887" s="103" t="str">
        <f>IF(ISNUMBER('Форма 1'!Y2887),'Форма 1'!$H2887*VLOOKUP('Форма 1'!$F2887,'Придельники с 2022'!$B$4:$X$28,'Форма 1'!Y$8),"")</f>
        <v/>
      </c>
      <c r="I2887" s="103" t="str">
        <f>IF(ISNUMBER('Форма 1'!Z2887),'Форма 1'!$H2887*VLOOKUP('Форма 1'!$F2887,'Придельники с 2022'!$B$4:$X$28,'Форма 1'!Z$8),"")</f>
        <v/>
      </c>
      <c r="J2887" s="103" t="str">
        <f>IF(ISNUMBER('Форма 1'!AA2887),'Форма 1'!$H2887*VLOOKUP('Форма 1'!$F2887,'Придельники с 2022'!$B$4:$X$28,'Форма 1'!AA$8),"")</f>
        <v/>
      </c>
      <c r="K2887" s="92"/>
      <c r="L2887" s="88"/>
      <c r="M2887" s="103" t="str">
        <f>IF(ISNUMBER('Форма 1'!AD2887),'Форма 1'!$H2887*VLOOKUP('Форма 1'!$F2887,'Придельники с 2022'!$B$4:$X$28,'Форма 1'!AD$8),"")</f>
        <v/>
      </c>
      <c r="N2887" s="103">
        <f>IF(ISBLANK('Форма 1'!$AE2887),"",IF('Форма 1'!$AE2887=1,'Форма 1'!$H2887*VLOOKUP('Форма 1'!$F2887,'Придельники с 2022'!$B$4:$X$28,'Форма 1'!$AE$8,0),IF('Форма 1'!$AE2887=2,'Форма 1'!$H2887*VLOOKUP('Форма 1'!$F2887,'Придельники с 2022'!$B$4:$X$28,13,0),IF('Форма 1'!$AE2887=3,'Форма 1'!$H2887*VLOOKUP('Форма 1'!$F2887,'Придельники с 2022'!$B$4:$X$28,12,0)))))</f>
        <v>2279581.0799999996</v>
      </c>
      <c r="O2887" s="103" t="str">
        <f>IF(ISNUMBER('Форма 1'!AF2887),'Форма 1'!$H2887*VLOOKUP('Форма 1'!$F2887,'Придельники с 2022'!$B$4:$X$28,'Форма 1'!AF$8),"")</f>
        <v/>
      </c>
      <c r="P2887" s="88"/>
      <c r="Q2887" s="103" t="str">
        <f>IF(ISNUMBER('Форма 1'!AH2887),'Форма 1'!$H2887*VLOOKUP('Форма 1'!$F2887,'Придельники с 2022'!$B$4:$X$28,'Форма 1'!AH$8),"")</f>
        <v/>
      </c>
      <c r="R2887" s="103" t="str">
        <f>IF(ISNUMBER('Форма 1'!AI2887),'Форма 1'!$H2887*VLOOKUP('Форма 1'!$F2887,'Придельники с 2022'!$B$4:$X$28,'Форма 1'!AI$8),"")</f>
        <v/>
      </c>
      <c r="S2887" s="103" t="str">
        <f>IF(ISNUMBER('Форма 1'!AJ2887),'Форма 1'!$H2887*VLOOKUP('Форма 1'!$F2887,'Придельники с 2022'!$B$4:$X$28,'Форма 1'!AJ$8),"")</f>
        <v/>
      </c>
      <c r="T2887" s="87"/>
    </row>
    <row r="2888" spans="1:20">
      <c r="A2888" s="188">
        <f>A2886+1</f>
        <v>32</v>
      </c>
      <c r="B2888" s="189" t="s">
        <v>255</v>
      </c>
      <c r="C2888" s="99">
        <f t="shared" si="231"/>
        <v>30194569.836000003</v>
      </c>
      <c r="D2888" s="103">
        <f>IF(ISNUMBER('Форма 1'!U2888),'Форма 1'!$H2888*VLOOKUP('Форма 1'!$F2888,'Придельники с 2022'!$B$4:$X$28,'Форма 1'!U$8),"")</f>
        <v>3036133.1910000001</v>
      </c>
      <c r="E2888" s="103">
        <f>IF(ISNUMBER('Форма 1'!V2888),'Форма 1'!$H2888*VLOOKUP('Форма 1'!$F2888,'Придельники с 2022'!$B$4:$X$28,'Форма 1'!V$8),"")</f>
        <v>14535529.284</v>
      </c>
      <c r="F2888" s="103">
        <f>IF(ISNUMBER('Форма 1'!W2888),'Форма 1'!$H2888*VLOOKUP('Форма 1'!$F2888,'Придельники с 2022'!$B$4:$X$28,'Форма 1'!W$8),"")</f>
        <v>3058278.54</v>
      </c>
      <c r="G2888" s="103">
        <f>IF(ISNUMBER('Форма 1'!X2888),'Форма 1'!$H2888*VLOOKUP('Форма 1'!$F2888,'Придельники с 2022'!$B$4:$X$28,'Форма 1'!X$8),"")</f>
        <v>1899591.8100000003</v>
      </c>
      <c r="H2888" s="103">
        <f>IF(ISNUMBER('Форма 1'!Y2888),'Форма 1'!$H2888*VLOOKUP('Форма 1'!$F2888,'Придельники с 2022'!$B$4:$X$28,'Форма 1'!Y$8),"")</f>
        <v>5004615.1500000004</v>
      </c>
      <c r="I2888" s="103">
        <f>IF(ISNUMBER('Форма 1'!Z2888),'Форма 1'!$H2888*VLOOKUP('Форма 1'!$F2888,'Придельники с 2022'!$B$4:$X$28,'Форма 1'!Z$8),"")</f>
        <v>2660421.861</v>
      </c>
      <c r="J2888" s="103" t="str">
        <f>IF(ISNUMBER('Форма 1'!AA2888),'Форма 1'!$H2888*VLOOKUP('Форма 1'!$F2888,'Придельники с 2022'!$B$4:$X$28,'Форма 1'!AA$8),"")</f>
        <v/>
      </c>
      <c r="K2888" s="92"/>
      <c r="L2888" s="88"/>
      <c r="M2888" s="103" t="str">
        <f>IF(ISNUMBER('Форма 1'!AD2888),'Форма 1'!$H2888*VLOOKUP('Форма 1'!$F2888,'Придельники с 2022'!$B$4:$X$28,'Форма 1'!AD$8),"")</f>
        <v/>
      </c>
      <c r="N2888" s="103" t="str">
        <f>IF(ISBLANK('Форма 1'!$AE2888),"",IF('Форма 1'!$AE2888=1,'Форма 1'!$H2888*VLOOKUP('Форма 1'!$F2888,'Придельники с 2022'!$B$4:$X$28,'Форма 1'!$AE$8,0),IF('Форма 1'!$AE2888=2,'Форма 1'!$H2888*VLOOKUP('Форма 1'!$F2888,'Придельники с 2022'!$B$4:$X$28,13,0),IF('Форма 1'!$AE2888=3,'Форма 1'!$H2888*VLOOKUP('Форма 1'!$F2888,'Придельники с 2022'!$B$4:$X$28,12,0)))))</f>
        <v/>
      </c>
      <c r="O2888" s="103" t="str">
        <f>IF(ISNUMBER('Форма 1'!AF2888),'Форма 1'!$H2888*VLOOKUP('Форма 1'!$F2888,'Придельники с 2022'!$B$4:$X$28,'Форма 1'!AF$8),"")</f>
        <v/>
      </c>
      <c r="P2888" s="88"/>
      <c r="Q2888" s="103" t="str">
        <f>IF(ISNUMBER('Форма 1'!AH2888),'Форма 1'!$H2888*VLOOKUP('Форма 1'!$F2888,'Придельники с 2022'!$B$4:$X$28,'Форма 1'!AH$8),"")</f>
        <v/>
      </c>
      <c r="R2888" s="103" t="str">
        <f>IF(ISNUMBER('Форма 1'!AI2888),'Форма 1'!$H2888*VLOOKUP('Форма 1'!$F2888,'Придельники с 2022'!$B$4:$X$28,'Форма 1'!AI$8),"")</f>
        <v/>
      </c>
      <c r="S2888" s="103" t="str">
        <f>IF(ISNUMBER('Форма 1'!AJ2888),'Форма 1'!$H2888*VLOOKUP('Форма 1'!$F2888,'Придельники с 2022'!$B$4:$X$28,'Форма 1'!AJ$8),"")</f>
        <v/>
      </c>
      <c r="T2888" s="87"/>
    </row>
    <row r="2889" spans="1:20">
      <c r="A2889" s="188">
        <f t="shared" ref="A2889:A2950" si="232">A2888+1</f>
        <v>33</v>
      </c>
      <c r="B2889" s="189" t="s">
        <v>256</v>
      </c>
      <c r="C2889" s="99">
        <f t="shared" si="231"/>
        <v>26881647.120000001</v>
      </c>
      <c r="D2889" s="103">
        <f>IF(ISNUMBER('Форма 1'!U2889),'Форма 1'!$H2889*VLOOKUP('Форма 1'!$F2889,'Придельники с 2022'!$B$4:$X$28,'Форма 1'!U$8),"")</f>
        <v>2703011.22</v>
      </c>
      <c r="E2889" s="103">
        <f>IF(ISNUMBER('Форма 1'!V2889),'Форма 1'!$H2889*VLOOKUP('Форма 1'!$F2889,'Придельники с 2022'!$B$4:$X$28,'Форма 1'!V$8),"")</f>
        <v>12940703.279999999</v>
      </c>
      <c r="F2889" s="103">
        <f>IF(ISNUMBER('Форма 1'!W2889),'Форма 1'!$H2889*VLOOKUP('Форма 1'!$F2889,'Придельники с 2022'!$B$4:$X$28,'Форма 1'!W$8),"")</f>
        <v>2722726.8</v>
      </c>
      <c r="G2889" s="103">
        <f>IF(ISNUMBER('Форма 1'!X2889),'Форма 1'!$H2889*VLOOKUP('Форма 1'!$F2889,'Придельники с 2022'!$B$4:$X$28,'Форма 1'!X$8),"")</f>
        <v>1691170.2000000002</v>
      </c>
      <c r="H2889" s="103">
        <f>IF(ISNUMBER('Форма 1'!Y2889),'Форма 1'!$H2889*VLOOKUP('Форма 1'!$F2889,'Придельники с 2022'!$B$4:$X$28,'Форма 1'!Y$8),"")</f>
        <v>4455513</v>
      </c>
      <c r="I2889" s="103">
        <f>IF(ISNUMBER('Форма 1'!Z2889),'Форма 1'!$H2889*VLOOKUP('Форма 1'!$F2889,'Придельники с 2022'!$B$4:$X$28,'Форма 1'!Z$8),"")</f>
        <v>2368522.62</v>
      </c>
      <c r="J2889" s="103" t="str">
        <f>IF(ISNUMBER('Форма 1'!AA2889),'Форма 1'!$H2889*VLOOKUP('Форма 1'!$F2889,'Придельники с 2022'!$B$4:$X$28,'Форма 1'!AA$8),"")</f>
        <v/>
      </c>
      <c r="K2889" s="92"/>
      <c r="L2889" s="88"/>
      <c r="M2889" s="103" t="str">
        <f>IF(ISNUMBER('Форма 1'!AD2889),'Форма 1'!$H2889*VLOOKUP('Форма 1'!$F2889,'Придельники с 2022'!$B$4:$X$28,'Форма 1'!AD$8),"")</f>
        <v/>
      </c>
      <c r="N2889" s="103" t="str">
        <f>IF(ISBLANK('Форма 1'!$AE2889),"",IF('Форма 1'!$AE2889=1,'Форма 1'!$H2889*VLOOKUP('Форма 1'!$F2889,'Придельники с 2022'!$B$4:$X$28,'Форма 1'!$AE$8,0),IF('Форма 1'!$AE2889=2,'Форма 1'!$H2889*VLOOKUP('Форма 1'!$F2889,'Придельники с 2022'!$B$4:$X$28,13,0),IF('Форма 1'!$AE2889=3,'Форма 1'!$H2889*VLOOKUP('Форма 1'!$F2889,'Придельники с 2022'!$B$4:$X$28,12,0)))))</f>
        <v/>
      </c>
      <c r="O2889" s="103" t="str">
        <f>IF(ISNUMBER('Форма 1'!AF2889),'Форма 1'!$H2889*VLOOKUP('Форма 1'!$F2889,'Придельники с 2022'!$B$4:$X$28,'Форма 1'!AF$8),"")</f>
        <v/>
      </c>
      <c r="P2889" s="88"/>
      <c r="Q2889" s="103" t="str">
        <f>IF(ISNUMBER('Форма 1'!AH2889),'Форма 1'!$H2889*VLOOKUP('Форма 1'!$F2889,'Придельники с 2022'!$B$4:$X$28,'Форма 1'!AH$8),"")</f>
        <v/>
      </c>
      <c r="R2889" s="103" t="str">
        <f>IF(ISNUMBER('Форма 1'!AI2889),'Форма 1'!$H2889*VLOOKUP('Форма 1'!$F2889,'Придельники с 2022'!$B$4:$X$28,'Форма 1'!AI$8),"")</f>
        <v/>
      </c>
      <c r="S2889" s="103" t="str">
        <f>IF(ISNUMBER('Форма 1'!AJ2889),'Форма 1'!$H2889*VLOOKUP('Форма 1'!$F2889,'Придельники с 2022'!$B$4:$X$28,'Форма 1'!AJ$8),"")</f>
        <v/>
      </c>
      <c r="T2889" s="87"/>
    </row>
    <row r="2890" spans="1:20">
      <c r="A2890" s="188">
        <f t="shared" si="232"/>
        <v>34</v>
      </c>
      <c r="B2890" s="189" t="s">
        <v>2814</v>
      </c>
      <c r="C2890" s="99">
        <f t="shared" si="231"/>
        <v>12705780.976000002</v>
      </c>
      <c r="D2890" s="103" t="str">
        <f>IF(ISNUMBER('Форма 1'!U2890),'Форма 1'!$H2890*VLOOKUP('Форма 1'!$F2890,'Придельники с 2022'!$B$4:$X$28,'Форма 1'!U$8),"")</f>
        <v/>
      </c>
      <c r="E2890" s="103" t="str">
        <f>IF(ISNUMBER('Форма 1'!V2890),'Форма 1'!$H2890*VLOOKUP('Форма 1'!$F2890,'Придельники с 2022'!$B$4:$X$28,'Форма 1'!V$8),"")</f>
        <v/>
      </c>
      <c r="F2890" s="103" t="str">
        <f>IF(ISNUMBER('Форма 1'!W2890),'Форма 1'!$H2890*VLOOKUP('Форма 1'!$F2890,'Придельники с 2022'!$B$4:$X$28,'Форма 1'!W$8),"")</f>
        <v/>
      </c>
      <c r="G2890" s="103" t="str">
        <f>IF(ISNUMBER('Форма 1'!X2890),'Форма 1'!$H2890*VLOOKUP('Форма 1'!$F2890,'Придельники с 2022'!$B$4:$X$28,'Форма 1'!X$8),"")</f>
        <v/>
      </c>
      <c r="H2890" s="103" t="str">
        <f>IF(ISNUMBER('Форма 1'!Y2890),'Форма 1'!$H2890*VLOOKUP('Форма 1'!$F2890,'Придельники с 2022'!$B$4:$X$28,'Форма 1'!Y$8),"")</f>
        <v/>
      </c>
      <c r="I2890" s="103" t="str">
        <f>IF(ISNUMBER('Форма 1'!Z2890),'Форма 1'!$H2890*VLOOKUP('Форма 1'!$F2890,'Придельники с 2022'!$B$4:$X$28,'Форма 1'!Z$8),"")</f>
        <v/>
      </c>
      <c r="J2890" s="103" t="str">
        <f>IF(ISNUMBER('Форма 1'!AA2890),'Форма 1'!$H2890*VLOOKUP('Форма 1'!$F2890,'Придельники с 2022'!$B$4:$X$28,'Форма 1'!AA$8),"")</f>
        <v/>
      </c>
      <c r="K2890" s="92"/>
      <c r="L2890" s="88"/>
      <c r="M2890" s="103">
        <f>IF(ISNUMBER('Форма 1'!AD2890),'Форма 1'!$H2890*VLOOKUP('Форма 1'!$F2890,'Придельники с 2022'!$B$4:$X$28,'Форма 1'!AD$8),"")</f>
        <v>12705780.976000002</v>
      </c>
      <c r="N2890" s="103" t="str">
        <f>IF(ISBLANK('Форма 1'!$AE2890),"",IF('Форма 1'!$AE2890=1,'Форма 1'!$H2890*VLOOKUP('Форма 1'!$F2890,'Придельники с 2022'!$B$4:$X$28,'Форма 1'!$AE$8,0),IF('Форма 1'!$AE2890=2,'Форма 1'!$H2890*VLOOKUP('Форма 1'!$F2890,'Придельники с 2022'!$B$4:$X$28,13,0),IF('Форма 1'!$AE2890=3,'Форма 1'!$H2890*VLOOKUP('Форма 1'!$F2890,'Придельники с 2022'!$B$4:$X$28,12,0)))))</f>
        <v/>
      </c>
      <c r="O2890" s="103" t="str">
        <f>IF(ISNUMBER('Форма 1'!AF2890),'Форма 1'!$H2890*VLOOKUP('Форма 1'!$F2890,'Придельники с 2022'!$B$4:$X$28,'Форма 1'!AF$8),"")</f>
        <v/>
      </c>
      <c r="P2890" s="88"/>
      <c r="Q2890" s="103" t="str">
        <f>IF(ISNUMBER('Форма 1'!AH2890),'Форма 1'!$H2890*VLOOKUP('Форма 1'!$F2890,'Придельники с 2022'!$B$4:$X$28,'Форма 1'!AH$8),"")</f>
        <v/>
      </c>
      <c r="R2890" s="103" t="str">
        <f>IF(ISNUMBER('Форма 1'!AI2890),'Форма 1'!$H2890*VLOOKUP('Форма 1'!$F2890,'Придельники с 2022'!$B$4:$X$28,'Форма 1'!AI$8),"")</f>
        <v/>
      </c>
      <c r="S2890" s="103" t="str">
        <f>IF(ISNUMBER('Форма 1'!AJ2890),'Форма 1'!$H2890*VLOOKUP('Форма 1'!$F2890,'Придельники с 2022'!$B$4:$X$28,'Форма 1'!AJ$8),"")</f>
        <v/>
      </c>
      <c r="T2890" s="88"/>
    </row>
    <row r="2891" spans="1:20">
      <c r="A2891" s="188">
        <f t="shared" si="232"/>
        <v>35</v>
      </c>
      <c r="B2891" s="189" t="s">
        <v>2816</v>
      </c>
      <c r="C2891" s="99">
        <f t="shared" si="231"/>
        <v>4828198.3020000001</v>
      </c>
      <c r="D2891" s="103" t="str">
        <f>IF(ISNUMBER('Форма 1'!U2891),'Форма 1'!$H2891*VLOOKUP('Форма 1'!$F2891,'Придельники с 2022'!$B$4:$X$28,'Форма 1'!U$8),"")</f>
        <v/>
      </c>
      <c r="E2891" s="103" t="str">
        <f>IF(ISNUMBER('Форма 1'!V2891),'Форма 1'!$H2891*VLOOKUP('Форма 1'!$F2891,'Придельники с 2022'!$B$4:$X$28,'Форма 1'!V$8),"")</f>
        <v/>
      </c>
      <c r="F2891" s="103" t="str">
        <f>IF(ISNUMBER('Форма 1'!W2891),'Форма 1'!$H2891*VLOOKUP('Форма 1'!$F2891,'Придельники с 2022'!$B$4:$X$28,'Форма 1'!W$8),"")</f>
        <v/>
      </c>
      <c r="G2891" s="103" t="str">
        <f>IF(ISNUMBER('Форма 1'!X2891),'Форма 1'!$H2891*VLOOKUP('Форма 1'!$F2891,'Придельники с 2022'!$B$4:$X$28,'Форма 1'!X$8),"")</f>
        <v/>
      </c>
      <c r="H2891" s="103" t="str">
        <f>IF(ISNUMBER('Форма 1'!Y2891),'Форма 1'!$H2891*VLOOKUP('Форма 1'!$F2891,'Придельники с 2022'!$B$4:$X$28,'Форма 1'!Y$8),"")</f>
        <v/>
      </c>
      <c r="I2891" s="103">
        <f>IF(ISNUMBER('Форма 1'!Z2891),'Форма 1'!$H2891*VLOOKUP('Форма 1'!$F2891,'Придельники с 2022'!$B$4:$X$28,'Форма 1'!Z$8),"")</f>
        <v>4828198.3020000001</v>
      </c>
      <c r="J2891" s="103" t="str">
        <f>IF(ISNUMBER('Форма 1'!AA2891),'Форма 1'!$H2891*VLOOKUP('Форма 1'!$F2891,'Придельники с 2022'!$B$4:$X$28,'Форма 1'!AA$8),"")</f>
        <v/>
      </c>
      <c r="K2891" s="92"/>
      <c r="L2891" s="88"/>
      <c r="M2891" s="103" t="str">
        <f>IF(ISNUMBER('Форма 1'!AD2891),'Форма 1'!$H2891*VLOOKUP('Форма 1'!$F2891,'Придельники с 2022'!$B$4:$X$28,'Форма 1'!AD$8),"")</f>
        <v/>
      </c>
      <c r="N2891" s="103" t="str">
        <f>IF(ISBLANK('Форма 1'!$AE2891),"",IF('Форма 1'!$AE2891=1,'Форма 1'!$H2891*VLOOKUP('Форма 1'!$F2891,'Придельники с 2022'!$B$4:$X$28,'Форма 1'!$AE$8,0),IF('Форма 1'!$AE2891=2,'Форма 1'!$H2891*VLOOKUP('Форма 1'!$F2891,'Придельники с 2022'!$B$4:$X$28,13,0),IF('Форма 1'!$AE2891=3,'Форма 1'!$H2891*VLOOKUP('Форма 1'!$F2891,'Придельники с 2022'!$B$4:$X$28,12,0)))))</f>
        <v/>
      </c>
      <c r="O2891" s="103" t="str">
        <f>IF(ISNUMBER('Форма 1'!AF2891),'Форма 1'!$H2891*VLOOKUP('Форма 1'!$F2891,'Придельники с 2022'!$B$4:$X$28,'Форма 1'!AF$8),"")</f>
        <v/>
      </c>
      <c r="P2891" s="88"/>
      <c r="Q2891" s="103" t="str">
        <f>IF(ISNUMBER('Форма 1'!AH2891),'Форма 1'!$H2891*VLOOKUP('Форма 1'!$F2891,'Придельники с 2022'!$B$4:$X$28,'Форма 1'!AH$8),"")</f>
        <v/>
      </c>
      <c r="R2891" s="103" t="str">
        <f>IF(ISNUMBER('Форма 1'!AI2891),'Форма 1'!$H2891*VLOOKUP('Форма 1'!$F2891,'Придельники с 2022'!$B$4:$X$28,'Форма 1'!AI$8),"")</f>
        <v/>
      </c>
      <c r="S2891" s="103" t="str">
        <f>IF(ISNUMBER('Форма 1'!AJ2891),'Форма 1'!$H2891*VLOOKUP('Форма 1'!$F2891,'Придельники с 2022'!$B$4:$X$28,'Форма 1'!AJ$8),"")</f>
        <v/>
      </c>
      <c r="T2891" s="88"/>
    </row>
    <row r="2892" spans="1:20">
      <c r="A2892" s="188">
        <f t="shared" si="232"/>
        <v>36</v>
      </c>
      <c r="B2892" s="189" t="s">
        <v>2817</v>
      </c>
      <c r="C2892" s="99">
        <f t="shared" si="231"/>
        <v>12933208.736000001</v>
      </c>
      <c r="D2892" s="103" t="str">
        <f>IF(ISNUMBER('Форма 1'!U2892),'Форма 1'!$H2892*VLOOKUP('Форма 1'!$F2892,'Придельники с 2022'!$B$4:$X$28,'Форма 1'!U$8),"")</f>
        <v/>
      </c>
      <c r="E2892" s="103" t="str">
        <f>IF(ISNUMBER('Форма 1'!V2892),'Форма 1'!$H2892*VLOOKUP('Форма 1'!$F2892,'Придельники с 2022'!$B$4:$X$28,'Форма 1'!V$8),"")</f>
        <v/>
      </c>
      <c r="F2892" s="103" t="str">
        <f>IF(ISNUMBER('Форма 1'!W2892),'Форма 1'!$H2892*VLOOKUP('Форма 1'!$F2892,'Придельники с 2022'!$B$4:$X$28,'Форма 1'!W$8),"")</f>
        <v/>
      </c>
      <c r="G2892" s="103" t="str">
        <f>IF(ISNUMBER('Форма 1'!X2892),'Форма 1'!$H2892*VLOOKUP('Форма 1'!$F2892,'Придельники с 2022'!$B$4:$X$28,'Форма 1'!X$8),"")</f>
        <v/>
      </c>
      <c r="H2892" s="103" t="str">
        <f>IF(ISNUMBER('Форма 1'!Y2892),'Форма 1'!$H2892*VLOOKUP('Форма 1'!$F2892,'Придельники с 2022'!$B$4:$X$28,'Форма 1'!Y$8),"")</f>
        <v/>
      </c>
      <c r="I2892" s="103" t="str">
        <f>IF(ISNUMBER('Форма 1'!Z2892),'Форма 1'!$H2892*VLOOKUP('Форма 1'!$F2892,'Придельники с 2022'!$B$4:$X$28,'Форма 1'!Z$8),"")</f>
        <v/>
      </c>
      <c r="J2892" s="103" t="str">
        <f>IF(ISNUMBER('Форма 1'!AA2892),'Форма 1'!$H2892*VLOOKUP('Форма 1'!$F2892,'Придельники с 2022'!$B$4:$X$28,'Форма 1'!AA$8),"")</f>
        <v/>
      </c>
      <c r="K2892" s="92"/>
      <c r="L2892" s="88"/>
      <c r="M2892" s="103">
        <f>IF(ISNUMBER('Форма 1'!AD2892),'Форма 1'!$H2892*VLOOKUP('Форма 1'!$F2892,'Придельники с 2022'!$B$4:$X$28,'Форма 1'!AD$8),"")</f>
        <v>12933208.736000001</v>
      </c>
      <c r="N2892" s="103" t="str">
        <f>IF(ISBLANK('Форма 1'!$AE2892),"",IF('Форма 1'!$AE2892=1,'Форма 1'!$H2892*VLOOKUP('Форма 1'!$F2892,'Придельники с 2022'!$B$4:$X$28,'Форма 1'!$AE$8,0),IF('Форма 1'!$AE2892=2,'Форма 1'!$H2892*VLOOKUP('Форма 1'!$F2892,'Придельники с 2022'!$B$4:$X$28,13,0),IF('Форма 1'!$AE2892=3,'Форма 1'!$H2892*VLOOKUP('Форма 1'!$F2892,'Придельники с 2022'!$B$4:$X$28,12,0)))))</f>
        <v/>
      </c>
      <c r="O2892" s="103" t="str">
        <f>IF(ISNUMBER('Форма 1'!AF2892),'Форма 1'!$H2892*VLOOKUP('Форма 1'!$F2892,'Придельники с 2022'!$B$4:$X$28,'Форма 1'!AF$8),"")</f>
        <v/>
      </c>
      <c r="P2892" s="88"/>
      <c r="Q2892" s="103" t="str">
        <f>IF(ISNUMBER('Форма 1'!AH2892),'Форма 1'!$H2892*VLOOKUP('Форма 1'!$F2892,'Придельники с 2022'!$B$4:$X$28,'Форма 1'!AH$8),"")</f>
        <v/>
      </c>
      <c r="R2892" s="103" t="str">
        <f>IF(ISNUMBER('Форма 1'!AI2892),'Форма 1'!$H2892*VLOOKUP('Форма 1'!$F2892,'Придельники с 2022'!$B$4:$X$28,'Форма 1'!AI$8),"")</f>
        <v/>
      </c>
      <c r="S2892" s="103" t="str">
        <f>IF(ISNUMBER('Форма 1'!AJ2892),'Форма 1'!$H2892*VLOOKUP('Форма 1'!$F2892,'Придельники с 2022'!$B$4:$X$28,'Форма 1'!AJ$8),"")</f>
        <v/>
      </c>
      <c r="T2892" s="88"/>
    </row>
    <row r="2893" spans="1:20">
      <c r="A2893" s="188">
        <f t="shared" si="232"/>
        <v>37</v>
      </c>
      <c r="B2893" s="112" t="s">
        <v>2818</v>
      </c>
      <c r="C2893" s="99">
        <f t="shared" si="231"/>
        <v>4835944.5449999999</v>
      </c>
      <c r="D2893" s="103">
        <f>IF(ISNUMBER('Форма 1'!U2893),'Форма 1'!$H2893*VLOOKUP('Форма 1'!$F2893,'Придельники с 2022'!$B$4:$X$28,'Форма 1'!U$8),"")</f>
        <v>315999.91800000001</v>
      </c>
      <c r="E2893" s="103">
        <f>IF(ISNUMBER('Форма 1'!V2893),'Форма 1'!$H2893*VLOOKUP('Форма 1'!$F2893,'Придельники с 2022'!$B$4:$X$28,'Форма 1'!V$8),"")</f>
        <v>3586011.2280000001</v>
      </c>
      <c r="F2893" s="103" t="str">
        <f>IF(ISNUMBER('Форма 1'!W2893),'Форма 1'!$H2893*VLOOKUP('Форма 1'!$F2893,'Придельники с 2022'!$B$4:$X$28,'Форма 1'!W$8),"")</f>
        <v/>
      </c>
      <c r="G2893" s="103">
        <f>IF(ISNUMBER('Форма 1'!X2893),'Форма 1'!$H2893*VLOOKUP('Форма 1'!$F2893,'Придельники с 2022'!$B$4:$X$28,'Форма 1'!X$8),"")</f>
        <v>161287.08899999998</v>
      </c>
      <c r="H2893" s="103">
        <f>IF(ISNUMBER('Форма 1'!Y2893),'Форма 1'!$H2893*VLOOKUP('Форма 1'!$F2893,'Придельники с 2022'!$B$4:$X$28,'Форма 1'!Y$8),"")</f>
        <v>497432.41800000001</v>
      </c>
      <c r="I2893" s="103">
        <f>IF(ISNUMBER('Форма 1'!Z2893),'Форма 1'!$H2893*VLOOKUP('Форма 1'!$F2893,'Придельники с 2022'!$B$4:$X$28,'Форма 1'!Z$8),"")</f>
        <v>275213.89199999999</v>
      </c>
      <c r="J2893" s="103" t="str">
        <f>IF(ISNUMBER('Форма 1'!AA2893),'Форма 1'!$H2893*VLOOKUP('Форма 1'!$F2893,'Придельники с 2022'!$B$4:$X$28,'Форма 1'!AA$8),"")</f>
        <v/>
      </c>
      <c r="K2893" s="92"/>
      <c r="L2893" s="88"/>
      <c r="M2893" s="103" t="str">
        <f>IF(ISNUMBER('Форма 1'!AD2893),'Форма 1'!$H2893*VLOOKUP('Форма 1'!$F2893,'Придельники с 2022'!$B$4:$X$28,'Форма 1'!AD$8),"")</f>
        <v/>
      </c>
      <c r="N2893" s="103" t="str">
        <f>IF(ISBLANK('Форма 1'!$AE2893),"",IF('Форма 1'!$AE2893=1,'Форма 1'!$H2893*VLOOKUP('Форма 1'!$F2893,'Придельники с 2022'!$B$4:$X$28,'Форма 1'!$AE$8,0),IF('Форма 1'!$AE2893=2,'Форма 1'!$H2893*VLOOKUP('Форма 1'!$F2893,'Придельники с 2022'!$B$4:$X$28,13,0),IF('Форма 1'!$AE2893=3,'Форма 1'!$H2893*VLOOKUP('Форма 1'!$F2893,'Придельники с 2022'!$B$4:$X$28,12,0)))))</f>
        <v/>
      </c>
      <c r="O2893" s="103" t="str">
        <f>IF(ISNUMBER('Форма 1'!AF2893),'Форма 1'!$H2893*VLOOKUP('Форма 1'!$F2893,'Придельники с 2022'!$B$4:$X$28,'Форма 1'!AF$8),"")</f>
        <v/>
      </c>
      <c r="P2893" s="88"/>
      <c r="Q2893" s="103" t="str">
        <f>IF(ISNUMBER('Форма 1'!AH2893),'Форма 1'!$H2893*VLOOKUP('Форма 1'!$F2893,'Придельники с 2022'!$B$4:$X$28,'Форма 1'!AH$8),"")</f>
        <v/>
      </c>
      <c r="R2893" s="103" t="str">
        <f>IF(ISNUMBER('Форма 1'!AI2893),'Форма 1'!$H2893*VLOOKUP('Форма 1'!$F2893,'Придельники с 2022'!$B$4:$X$28,'Форма 1'!AI$8),"")</f>
        <v/>
      </c>
      <c r="S2893" s="103" t="str">
        <f>IF(ISNUMBER('Форма 1'!AJ2893),'Форма 1'!$H2893*VLOOKUP('Форма 1'!$F2893,'Придельники с 2022'!$B$4:$X$28,'Форма 1'!AJ$8),"")</f>
        <v/>
      </c>
      <c r="T2893" s="88"/>
    </row>
    <row r="2894" spans="1:20">
      <c r="A2894" s="188">
        <f t="shared" si="232"/>
        <v>38</v>
      </c>
      <c r="B2894" s="189" t="s">
        <v>2819</v>
      </c>
      <c r="C2894" s="99">
        <f t="shared" si="231"/>
        <v>31224948.868999999</v>
      </c>
      <c r="D2894" s="103" t="str">
        <f>IF(ISNUMBER('Форма 1'!U2894),'Форма 1'!$H2894*VLOOKUP('Форма 1'!$F2894,'Придельники с 2022'!$B$4:$X$28,'Форма 1'!U$8),"")</f>
        <v/>
      </c>
      <c r="E2894" s="103" t="str">
        <f>IF(ISNUMBER('Форма 1'!V2894),'Форма 1'!$H2894*VLOOKUP('Форма 1'!$F2894,'Придельники с 2022'!$B$4:$X$28,'Форма 1'!V$8),"")</f>
        <v/>
      </c>
      <c r="F2894" s="103" t="str">
        <f>IF(ISNUMBER('Форма 1'!W2894),'Форма 1'!$H2894*VLOOKUP('Форма 1'!$F2894,'Придельники с 2022'!$B$4:$X$28,'Форма 1'!W$8),"")</f>
        <v/>
      </c>
      <c r="G2894" s="103" t="str">
        <f>IF(ISNUMBER('Форма 1'!X2894),'Форма 1'!$H2894*VLOOKUP('Форма 1'!$F2894,'Придельники с 2022'!$B$4:$X$28,'Форма 1'!X$8),"")</f>
        <v/>
      </c>
      <c r="H2894" s="103" t="str">
        <f>IF(ISNUMBER('Форма 1'!Y2894),'Форма 1'!$H2894*VLOOKUP('Форма 1'!$F2894,'Придельники с 2022'!$B$4:$X$28,'Форма 1'!Y$8),"")</f>
        <v/>
      </c>
      <c r="I2894" s="103" t="str">
        <f>IF(ISNUMBER('Форма 1'!Z2894),'Форма 1'!$H2894*VLOOKUP('Форма 1'!$F2894,'Придельники с 2022'!$B$4:$X$28,'Форма 1'!Z$8),"")</f>
        <v/>
      </c>
      <c r="J2894" s="103" t="str">
        <f>IF(ISNUMBER('Форма 1'!AA2894),'Форма 1'!$H2894*VLOOKUP('Форма 1'!$F2894,'Придельники с 2022'!$B$4:$X$28,'Форма 1'!AA$8),"")</f>
        <v/>
      </c>
      <c r="K2894" s="90"/>
      <c r="L2894" s="87"/>
      <c r="M2894" s="103">
        <f>IF(ISNUMBER('Форма 1'!AD2894),'Форма 1'!$H2894*VLOOKUP('Форма 1'!$F2894,'Придельники с 2022'!$B$4:$X$28,'Форма 1'!AD$8),"")</f>
        <v>31224948.868999999</v>
      </c>
      <c r="N2894" s="103" t="str">
        <f>IF(ISBLANK('Форма 1'!$AE2894),"",IF('Форма 1'!$AE2894=1,'Форма 1'!$H2894*VLOOKUP('Форма 1'!$F2894,'Придельники с 2022'!$B$4:$X$28,'Форма 1'!$AE$8,0),IF('Форма 1'!$AE2894=2,'Форма 1'!$H2894*VLOOKUP('Форма 1'!$F2894,'Придельники с 2022'!$B$4:$X$28,13,0),IF('Форма 1'!$AE2894=3,'Форма 1'!$H2894*VLOOKUP('Форма 1'!$F2894,'Придельники с 2022'!$B$4:$X$28,12,0)))))</f>
        <v/>
      </c>
      <c r="O2894" s="103" t="str">
        <f>IF(ISNUMBER('Форма 1'!AF2894),'Форма 1'!$H2894*VLOOKUP('Форма 1'!$F2894,'Придельники с 2022'!$B$4:$X$28,'Форма 1'!AF$8),"")</f>
        <v/>
      </c>
      <c r="P2894" s="87"/>
      <c r="Q2894" s="103" t="str">
        <f>IF(ISNUMBER('Форма 1'!AH2894),'Форма 1'!$H2894*VLOOKUP('Форма 1'!$F2894,'Придельники с 2022'!$B$4:$X$28,'Форма 1'!AH$8),"")</f>
        <v/>
      </c>
      <c r="R2894" s="103" t="str">
        <f>IF(ISNUMBER('Форма 1'!AI2894),'Форма 1'!$H2894*VLOOKUP('Форма 1'!$F2894,'Придельники с 2022'!$B$4:$X$28,'Форма 1'!AI$8),"")</f>
        <v/>
      </c>
      <c r="S2894" s="103" t="str">
        <f>IF(ISNUMBER('Форма 1'!AJ2894),'Форма 1'!$H2894*VLOOKUP('Форма 1'!$F2894,'Придельники с 2022'!$B$4:$X$28,'Форма 1'!AJ$8),"")</f>
        <v/>
      </c>
      <c r="T2894" s="88"/>
    </row>
    <row r="2895" spans="1:20">
      <c r="A2895" s="188">
        <f t="shared" si="232"/>
        <v>39</v>
      </c>
      <c r="B2895" s="112" t="s">
        <v>2820</v>
      </c>
      <c r="C2895" s="99">
        <f t="shared" si="231"/>
        <v>39648772.884000003</v>
      </c>
      <c r="D2895" s="103" t="str">
        <f>IF(ISNUMBER('Форма 1'!U2895),'Форма 1'!$H2895*VLOOKUP('Форма 1'!$F2895,'Придельники с 2022'!$B$4:$X$28,'Форма 1'!U$8),"")</f>
        <v/>
      </c>
      <c r="E2895" s="103" t="str">
        <f>IF(ISNUMBER('Форма 1'!V2895),'Форма 1'!$H2895*VLOOKUP('Форма 1'!$F2895,'Придельники с 2022'!$B$4:$X$28,'Форма 1'!V$8),"")</f>
        <v/>
      </c>
      <c r="F2895" s="103" t="str">
        <f>IF(ISNUMBER('Форма 1'!W2895),'Форма 1'!$H2895*VLOOKUP('Форма 1'!$F2895,'Придельники с 2022'!$B$4:$X$28,'Форма 1'!W$8),"")</f>
        <v/>
      </c>
      <c r="G2895" s="103" t="str">
        <f>IF(ISNUMBER('Форма 1'!X2895),'Форма 1'!$H2895*VLOOKUP('Форма 1'!$F2895,'Придельники с 2022'!$B$4:$X$28,'Форма 1'!X$8),"")</f>
        <v/>
      </c>
      <c r="H2895" s="103" t="str">
        <f>IF(ISNUMBER('Форма 1'!Y2895),'Форма 1'!$H2895*VLOOKUP('Форма 1'!$F2895,'Придельники с 2022'!$B$4:$X$28,'Форма 1'!Y$8),"")</f>
        <v/>
      </c>
      <c r="I2895" s="103" t="str">
        <f>IF(ISNUMBER('Форма 1'!Z2895),'Форма 1'!$H2895*VLOOKUP('Форма 1'!$F2895,'Придельники с 2022'!$B$4:$X$28,'Форма 1'!Z$8),"")</f>
        <v/>
      </c>
      <c r="J2895" s="103" t="str">
        <f>IF(ISNUMBER('Форма 1'!AA2895),'Форма 1'!$H2895*VLOOKUP('Форма 1'!$F2895,'Придельники с 2022'!$B$4:$X$28,'Форма 1'!AA$8),"")</f>
        <v/>
      </c>
      <c r="K2895" s="90"/>
      <c r="L2895" s="87"/>
      <c r="M2895" s="103">
        <f>IF(ISNUMBER('Форма 1'!AD2895),'Форма 1'!$H2895*VLOOKUP('Форма 1'!$F2895,'Придельники с 2022'!$B$4:$X$28,'Форма 1'!AD$8),"")</f>
        <v>19024219.536000002</v>
      </c>
      <c r="N2895" s="103">
        <f>IF(ISBLANK('Форма 1'!$AE2895),"",IF('Форма 1'!$AE2895=1,'Форма 1'!$H2895*VLOOKUP('Форма 1'!$F2895,'Придельники с 2022'!$B$4:$X$28,'Форма 1'!$AE$8,0),IF('Форма 1'!$AE2895=2,'Форма 1'!$H2895*VLOOKUP('Форма 1'!$F2895,'Придельники с 2022'!$B$4:$X$28,13,0),IF('Форма 1'!$AE2895=3,'Форма 1'!$H2895*VLOOKUP('Форма 1'!$F2895,'Придельники с 2022'!$B$4:$X$28,12,0)))))</f>
        <v>20624553.348000001</v>
      </c>
      <c r="O2895" s="103" t="str">
        <f>IF(ISNUMBER('Форма 1'!AF2895),'Форма 1'!$H2895*VLOOKUP('Форма 1'!$F2895,'Придельники с 2022'!$B$4:$X$28,'Форма 1'!AF$8),"")</f>
        <v/>
      </c>
      <c r="P2895" s="87"/>
      <c r="Q2895" s="103" t="str">
        <f>IF(ISNUMBER('Форма 1'!AH2895),'Форма 1'!$H2895*VLOOKUP('Форма 1'!$F2895,'Придельники с 2022'!$B$4:$X$28,'Форма 1'!AH$8),"")</f>
        <v/>
      </c>
      <c r="R2895" s="103" t="str">
        <f>IF(ISNUMBER('Форма 1'!AI2895),'Форма 1'!$H2895*VLOOKUP('Форма 1'!$F2895,'Придельники с 2022'!$B$4:$X$28,'Форма 1'!AI$8),"")</f>
        <v/>
      </c>
      <c r="S2895" s="103" t="str">
        <f>IF(ISNUMBER('Форма 1'!AJ2895),'Форма 1'!$H2895*VLOOKUP('Форма 1'!$F2895,'Придельники с 2022'!$B$4:$X$28,'Форма 1'!AJ$8),"")</f>
        <v/>
      </c>
      <c r="T2895" s="88"/>
    </row>
    <row r="2896" spans="1:20">
      <c r="A2896" s="188">
        <f t="shared" si="232"/>
        <v>40</v>
      </c>
      <c r="B2896" s="189" t="s">
        <v>2821</v>
      </c>
      <c r="C2896" s="99">
        <f t="shared" si="231"/>
        <v>1064937.923</v>
      </c>
      <c r="D2896" s="103" t="str">
        <f>IF(ISNUMBER('Форма 1'!U2896),'Форма 1'!$H2896*VLOOKUP('Форма 1'!$F2896,'Придельники с 2022'!$B$4:$X$28,'Форма 1'!U$8),"")</f>
        <v/>
      </c>
      <c r="E2896" s="103" t="str">
        <f>IF(ISNUMBER('Форма 1'!V2896),'Форма 1'!$H2896*VLOOKUP('Форма 1'!$F2896,'Придельники с 2022'!$B$4:$X$28,'Форма 1'!V$8),"")</f>
        <v/>
      </c>
      <c r="F2896" s="103" t="str">
        <f>IF(ISNUMBER('Форма 1'!W2896),'Форма 1'!$H2896*VLOOKUP('Форма 1'!$F2896,'Придельники с 2022'!$B$4:$X$28,'Форма 1'!W$8),"")</f>
        <v/>
      </c>
      <c r="G2896" s="103" t="str">
        <f>IF(ISNUMBER('Форма 1'!X2896),'Форма 1'!$H2896*VLOOKUP('Форма 1'!$F2896,'Придельники с 2022'!$B$4:$X$28,'Форма 1'!X$8),"")</f>
        <v/>
      </c>
      <c r="H2896" s="103" t="str">
        <f>IF(ISNUMBER('Форма 1'!Y2896),'Форма 1'!$H2896*VLOOKUP('Форма 1'!$F2896,'Придельники с 2022'!$B$4:$X$28,'Форма 1'!Y$8),"")</f>
        <v/>
      </c>
      <c r="I2896" s="103">
        <f>IF(ISNUMBER('Форма 1'!Z2896),'Форма 1'!$H2896*VLOOKUP('Форма 1'!$F2896,'Придельники с 2022'!$B$4:$X$28,'Форма 1'!Z$8),"")</f>
        <v>358248.67599999998</v>
      </c>
      <c r="J2896" s="103">
        <f>IF(ISNUMBER('Форма 1'!AA2896),'Форма 1'!$H2896*VLOOKUP('Форма 1'!$F2896,'Придельники с 2022'!$B$4:$X$28,'Форма 1'!AA$8),"")</f>
        <v>706689.24700000009</v>
      </c>
      <c r="K2896" s="90"/>
      <c r="L2896" s="87"/>
      <c r="M2896" s="103" t="str">
        <f>IF(ISNUMBER('Форма 1'!AD2896),'Форма 1'!$H2896*VLOOKUP('Форма 1'!$F2896,'Придельники с 2022'!$B$4:$X$28,'Форма 1'!AD$8),"")</f>
        <v/>
      </c>
      <c r="N2896" s="103" t="str">
        <f>IF(ISBLANK('Форма 1'!$AE2896),"",IF('Форма 1'!$AE2896=1,'Форма 1'!$H2896*VLOOKUP('Форма 1'!$F2896,'Придельники с 2022'!$B$4:$X$28,'Форма 1'!$AE$8,0),IF('Форма 1'!$AE2896=2,'Форма 1'!$H2896*VLOOKUP('Форма 1'!$F2896,'Придельники с 2022'!$B$4:$X$28,13,0),IF('Форма 1'!$AE2896=3,'Форма 1'!$H2896*VLOOKUP('Форма 1'!$F2896,'Придельники с 2022'!$B$4:$X$28,12,0)))))</f>
        <v/>
      </c>
      <c r="O2896" s="103" t="str">
        <f>IF(ISNUMBER('Форма 1'!AF2896),'Форма 1'!$H2896*VLOOKUP('Форма 1'!$F2896,'Придельники с 2022'!$B$4:$X$28,'Форма 1'!AF$8),"")</f>
        <v/>
      </c>
      <c r="P2896" s="87"/>
      <c r="Q2896" s="103" t="str">
        <f>IF(ISNUMBER('Форма 1'!AH2896),'Форма 1'!$H2896*VLOOKUP('Форма 1'!$F2896,'Придельники с 2022'!$B$4:$X$28,'Форма 1'!AH$8),"")</f>
        <v/>
      </c>
      <c r="R2896" s="103" t="str">
        <f>IF(ISNUMBER('Форма 1'!AI2896),'Форма 1'!$H2896*VLOOKUP('Форма 1'!$F2896,'Придельники с 2022'!$B$4:$X$28,'Форма 1'!AI$8),"")</f>
        <v/>
      </c>
      <c r="S2896" s="103" t="str">
        <f>IF(ISNUMBER('Форма 1'!AJ2896),'Форма 1'!$H2896*VLOOKUP('Форма 1'!$F2896,'Придельники с 2022'!$B$4:$X$28,'Форма 1'!AJ$8),"")</f>
        <v/>
      </c>
      <c r="T2896" s="88"/>
    </row>
    <row r="2897" spans="1:20">
      <c r="A2897" s="188">
        <f t="shared" si="232"/>
        <v>41</v>
      </c>
      <c r="B2897" s="189" t="s">
        <v>258</v>
      </c>
      <c r="C2897" s="99">
        <f t="shared" si="231"/>
        <v>9819427.1279999986</v>
      </c>
      <c r="D2897" s="103" t="str">
        <f>IF(ISNUMBER('Форма 1'!U2897),'Форма 1'!$H2897*VLOOKUP('Форма 1'!$F2897,'Придельники с 2022'!$B$4:$X$28,'Форма 1'!U$8),"")</f>
        <v/>
      </c>
      <c r="E2897" s="103">
        <f>IF(ISNUMBER('Форма 1'!V2897),'Форма 1'!$H2897*VLOOKUP('Форма 1'!$F2897,'Придельники с 2022'!$B$4:$X$28,'Форма 1'!V$8),"")</f>
        <v>6862652.4679999994</v>
      </c>
      <c r="F2897" s="103" t="str">
        <f>IF(ISNUMBER('Форма 1'!W2897),'Форма 1'!$H2897*VLOOKUP('Форма 1'!$F2897,'Придельники с 2022'!$B$4:$X$28,'Форма 1'!W$8),"")</f>
        <v/>
      </c>
      <c r="G2897" s="103" t="str">
        <f>IF(ISNUMBER('Форма 1'!X2897),'Форма 1'!$H2897*VLOOKUP('Форма 1'!$F2897,'Придельники с 2022'!$B$4:$X$28,'Форма 1'!X$8),"")</f>
        <v/>
      </c>
      <c r="H2897" s="103" t="str">
        <f>IF(ISNUMBER('Форма 1'!Y2897),'Форма 1'!$H2897*VLOOKUP('Форма 1'!$F2897,'Придельники с 2022'!$B$4:$X$28,'Форма 1'!Y$8),"")</f>
        <v/>
      </c>
      <c r="I2897" s="103" t="str">
        <f>IF(ISNUMBER('Форма 1'!Z2897),'Форма 1'!$H2897*VLOOKUP('Форма 1'!$F2897,'Придельники с 2022'!$B$4:$X$28,'Форма 1'!Z$8),"")</f>
        <v/>
      </c>
      <c r="J2897" s="103">
        <f>IF(ISNUMBER('Форма 1'!AA2897),'Форма 1'!$H2897*VLOOKUP('Форма 1'!$F2897,'Придельники с 2022'!$B$4:$X$28,'Форма 1'!AA$8),"")</f>
        <v>2956774.6599999997</v>
      </c>
      <c r="K2897" s="92"/>
      <c r="L2897" s="88"/>
      <c r="M2897" s="103" t="str">
        <f>IF(ISNUMBER('Форма 1'!AD2897),'Форма 1'!$H2897*VLOOKUP('Форма 1'!$F2897,'Придельники с 2022'!$B$4:$X$28,'Форма 1'!AD$8),"")</f>
        <v/>
      </c>
      <c r="N2897" s="103" t="str">
        <f>IF(ISBLANK('Форма 1'!$AE2897),"",IF('Форма 1'!$AE2897=1,'Форма 1'!$H2897*VLOOKUP('Форма 1'!$F2897,'Придельники с 2022'!$B$4:$X$28,'Форма 1'!$AE$8,0),IF('Форма 1'!$AE2897=2,'Форма 1'!$H2897*VLOOKUP('Форма 1'!$F2897,'Придельники с 2022'!$B$4:$X$28,13,0),IF('Форма 1'!$AE2897=3,'Форма 1'!$H2897*VLOOKUP('Форма 1'!$F2897,'Придельники с 2022'!$B$4:$X$28,12,0)))))</f>
        <v/>
      </c>
      <c r="O2897" s="103" t="str">
        <f>IF(ISNUMBER('Форма 1'!AF2897),'Форма 1'!$H2897*VLOOKUP('Форма 1'!$F2897,'Придельники с 2022'!$B$4:$X$28,'Форма 1'!AF$8),"")</f>
        <v/>
      </c>
      <c r="P2897" s="88"/>
      <c r="Q2897" s="103" t="str">
        <f>IF(ISNUMBER('Форма 1'!AH2897),'Форма 1'!$H2897*VLOOKUP('Форма 1'!$F2897,'Придельники с 2022'!$B$4:$X$28,'Форма 1'!AH$8),"")</f>
        <v/>
      </c>
      <c r="R2897" s="103" t="str">
        <f>IF(ISNUMBER('Форма 1'!AI2897),'Форма 1'!$H2897*VLOOKUP('Форма 1'!$F2897,'Придельники с 2022'!$B$4:$X$28,'Форма 1'!AI$8),"")</f>
        <v/>
      </c>
      <c r="S2897" s="103" t="str">
        <f>IF(ISNUMBER('Форма 1'!AJ2897),'Форма 1'!$H2897*VLOOKUP('Форма 1'!$F2897,'Придельники с 2022'!$B$4:$X$28,'Форма 1'!AJ$8),"")</f>
        <v/>
      </c>
      <c r="T2897" s="88"/>
    </row>
    <row r="2898" spans="1:20">
      <c r="A2898" s="188">
        <f t="shared" si="232"/>
        <v>42</v>
      </c>
      <c r="B2898" s="189" t="s">
        <v>2822</v>
      </c>
      <c r="C2898" s="99">
        <f t="shared" si="231"/>
        <v>13592111.276999999</v>
      </c>
      <c r="D2898" s="103" t="str">
        <f>IF(ISNUMBER('Форма 1'!U2898),'Форма 1'!$H2898*VLOOKUP('Форма 1'!$F2898,'Придельники с 2022'!$B$4:$X$28,'Форма 1'!U$8),"")</f>
        <v/>
      </c>
      <c r="E2898" s="103" t="str">
        <f>IF(ISNUMBER('Форма 1'!V2898),'Форма 1'!$H2898*VLOOKUP('Форма 1'!$F2898,'Придельники с 2022'!$B$4:$X$28,'Форма 1'!V$8),"")</f>
        <v/>
      </c>
      <c r="F2898" s="103" t="str">
        <f>IF(ISNUMBER('Форма 1'!W2898),'Форма 1'!$H2898*VLOOKUP('Форма 1'!$F2898,'Придельники с 2022'!$B$4:$X$28,'Форма 1'!W$8),"")</f>
        <v/>
      </c>
      <c r="G2898" s="103" t="str">
        <f>IF(ISNUMBER('Форма 1'!X2898),'Форма 1'!$H2898*VLOOKUP('Форма 1'!$F2898,'Придельники с 2022'!$B$4:$X$28,'Форма 1'!X$8),"")</f>
        <v/>
      </c>
      <c r="H2898" s="103" t="str">
        <f>IF(ISNUMBER('Форма 1'!Y2898),'Форма 1'!$H2898*VLOOKUP('Форма 1'!$F2898,'Придельники с 2022'!$B$4:$X$28,'Форма 1'!Y$8),"")</f>
        <v/>
      </c>
      <c r="I2898" s="103" t="str">
        <f>IF(ISNUMBER('Форма 1'!Z2898),'Форма 1'!$H2898*VLOOKUP('Форма 1'!$F2898,'Придельники с 2022'!$B$4:$X$28,'Форма 1'!Z$8),"")</f>
        <v/>
      </c>
      <c r="J2898" s="103" t="str">
        <f>IF(ISNUMBER('Форма 1'!AA2898),'Форма 1'!$H2898*VLOOKUP('Форма 1'!$F2898,'Придельники с 2022'!$B$4:$X$28,'Форма 1'!AA$8),"")</f>
        <v/>
      </c>
      <c r="K2898" s="90"/>
      <c r="L2898" s="87"/>
      <c r="M2898" s="103">
        <f>IF(ISNUMBER('Форма 1'!AD2898),'Форма 1'!$H2898*VLOOKUP('Форма 1'!$F2898,'Придельники с 2022'!$B$4:$X$28,'Форма 1'!AD$8),"")</f>
        <v>6000039.6960000005</v>
      </c>
      <c r="N2898" s="103">
        <f>IF(ISBLANK('Форма 1'!$AE2898),"",IF('Форма 1'!$AE2898=1,'Форма 1'!$H2898*VLOOKUP('Форма 1'!$F2898,'Придельники с 2022'!$B$4:$X$28,'Форма 1'!$AE$8,0),IF('Форма 1'!$AE2898=2,'Форма 1'!$H2898*VLOOKUP('Форма 1'!$F2898,'Придельники с 2022'!$B$4:$X$28,13,0),IF('Форма 1'!$AE2898=3,'Форма 1'!$H2898*VLOOKUP('Форма 1'!$F2898,'Придельники с 2022'!$B$4:$X$28,12,0)))))</f>
        <v>6504768.2279999992</v>
      </c>
      <c r="O2898" s="103">
        <f>IF(ISNUMBER('Форма 1'!AF2898),'Форма 1'!$H2898*VLOOKUP('Форма 1'!$F2898,'Придельники с 2022'!$B$4:$X$28,'Форма 1'!AF$8),"")</f>
        <v>1087303.3529999999</v>
      </c>
      <c r="P2898" s="88"/>
      <c r="Q2898" s="103" t="str">
        <f>IF(ISNUMBER('Форма 1'!AH2898),'Форма 1'!$H2898*VLOOKUP('Форма 1'!$F2898,'Придельники с 2022'!$B$4:$X$28,'Форма 1'!AH$8),"")</f>
        <v/>
      </c>
      <c r="R2898" s="103" t="str">
        <f>IF(ISNUMBER('Форма 1'!AI2898),'Форма 1'!$H2898*VLOOKUP('Форма 1'!$F2898,'Придельники с 2022'!$B$4:$X$28,'Форма 1'!AI$8),"")</f>
        <v/>
      </c>
      <c r="S2898" s="103" t="str">
        <f>IF(ISNUMBER('Форма 1'!AJ2898),'Форма 1'!$H2898*VLOOKUP('Форма 1'!$F2898,'Придельники с 2022'!$B$4:$X$28,'Форма 1'!AJ$8),"")</f>
        <v/>
      </c>
      <c r="T2898" s="88"/>
    </row>
    <row r="2899" spans="1:20">
      <c r="A2899" s="188">
        <f t="shared" si="232"/>
        <v>43</v>
      </c>
      <c r="B2899" s="189" t="s">
        <v>2823</v>
      </c>
      <c r="C2899" s="99">
        <f t="shared" si="231"/>
        <v>36296109.589999996</v>
      </c>
      <c r="D2899" s="103">
        <f>IF(ISNUMBER('Форма 1'!U2899),'Форма 1'!$H2899*VLOOKUP('Форма 1'!$F2899,'Придельники с 2022'!$B$4:$X$28,'Форма 1'!U$8),"")</f>
        <v>1184814.7219999998</v>
      </c>
      <c r="E2899" s="103">
        <f>IF(ISNUMBER('Форма 1'!V2899),'Форма 1'!$H2899*VLOOKUP('Форма 1'!$F2899,'Придельники с 2022'!$B$4:$X$28,'Форма 1'!V$8),"")</f>
        <v>5672316.7279999992</v>
      </c>
      <c r="F2899" s="103" t="str">
        <f>IF(ISNUMBER('Форма 1'!W2899),'Форма 1'!$H2899*VLOOKUP('Форма 1'!$F2899,'Придельники с 2022'!$B$4:$X$28,'Форма 1'!W$8),"")</f>
        <v/>
      </c>
      <c r="G2899" s="103">
        <f>IF(ISNUMBER('Форма 1'!X2899),'Форма 1'!$H2899*VLOOKUP('Форма 1'!$F2899,'Придельники с 2022'!$B$4:$X$28,'Форма 1'!X$8),"")</f>
        <v>741293.02</v>
      </c>
      <c r="H2899" s="103">
        <f>IF(ISNUMBER('Форма 1'!Y2899),'Форма 1'!$H2899*VLOOKUP('Форма 1'!$F2899,'Придельники с 2022'!$B$4:$X$28,'Форма 1'!Y$8),"")</f>
        <v>1952991.2999999998</v>
      </c>
      <c r="I2899" s="103">
        <f>IF(ISNUMBER('Форма 1'!Z2899),'Форма 1'!$H2899*VLOOKUP('Форма 1'!$F2899,'Придельники с 2022'!$B$4:$X$28,'Форма 1'!Z$8),"")</f>
        <v>1038197.862</v>
      </c>
      <c r="J2899" s="103">
        <f>IF(ISNUMBER('Форма 1'!AA2899),'Форма 1'!$H2899*VLOOKUP('Форма 1'!$F2899,'Придельники с 2022'!$B$4:$X$28,'Форма 1'!AA$8),"")</f>
        <v>2443918.36</v>
      </c>
      <c r="K2899" s="90"/>
      <c r="L2899" s="87"/>
      <c r="M2899" s="103">
        <f>IF(ISNUMBER('Форма 1'!AD2899),'Форма 1'!$H2899*VLOOKUP('Форма 1'!$F2899,'Придельники с 2022'!$B$4:$X$28,'Форма 1'!AD$8),"")</f>
        <v>10268926.304</v>
      </c>
      <c r="N2899" s="103">
        <f>IF(ISBLANK('Форма 1'!$AE2899),"",IF('Форма 1'!$AE2899=1,'Форма 1'!$H2899*VLOOKUP('Форма 1'!$F2899,'Придельники с 2022'!$B$4:$X$28,'Форма 1'!$AE$8,0),IF('Форма 1'!$AE2899=2,'Форма 1'!$H2899*VLOOKUP('Форма 1'!$F2899,'Придельники с 2022'!$B$4:$X$28,13,0),IF('Форма 1'!$AE2899=3,'Форма 1'!$H2899*VLOOKUP('Форма 1'!$F2899,'Придельники с 2022'!$B$4:$X$28,12,0)))))</f>
        <v>11132757.271999998</v>
      </c>
      <c r="O2899" s="103">
        <f>IF(ISNUMBER('Форма 1'!AF2899),'Форма 1'!$H2899*VLOOKUP('Форма 1'!$F2899,'Придельники с 2022'!$B$4:$X$28,'Форма 1'!AF$8),"")</f>
        <v>1860894.0219999999</v>
      </c>
      <c r="P2899" s="88"/>
      <c r="Q2899" s="103" t="str">
        <f>IF(ISNUMBER('Форма 1'!AH2899),'Форма 1'!$H2899*VLOOKUP('Форма 1'!$F2899,'Придельники с 2022'!$B$4:$X$28,'Форма 1'!AH$8),"")</f>
        <v/>
      </c>
      <c r="R2899" s="103" t="str">
        <f>IF(ISNUMBER('Форма 1'!AI2899),'Форма 1'!$H2899*VLOOKUP('Форма 1'!$F2899,'Придельники с 2022'!$B$4:$X$28,'Форма 1'!AI$8),"")</f>
        <v/>
      </c>
      <c r="S2899" s="103" t="str">
        <f>IF(ISNUMBER('Форма 1'!AJ2899),'Форма 1'!$H2899*VLOOKUP('Форма 1'!$F2899,'Придельники с 2022'!$B$4:$X$28,'Форма 1'!AJ$8),"")</f>
        <v/>
      </c>
      <c r="T2899" s="88"/>
    </row>
    <row r="2900" spans="1:20">
      <c r="A2900" s="188">
        <f t="shared" si="232"/>
        <v>44</v>
      </c>
      <c r="B2900" s="189" t="s">
        <v>2824</v>
      </c>
      <c r="C2900" s="99">
        <f t="shared" si="231"/>
        <v>4192887.9269999992</v>
      </c>
      <c r="D2900" s="103">
        <f>IF(ISNUMBER('Форма 1'!U2900),'Форма 1'!$H2900*VLOOKUP('Форма 1'!$F2900,'Придельники с 2022'!$B$4:$X$28,'Форма 1'!U$8),"")</f>
        <v>1369016.4669999999</v>
      </c>
      <c r="E2900" s="103" t="str">
        <f>IF(ISNUMBER('Форма 1'!V2900),'Форма 1'!$H2900*VLOOKUP('Форма 1'!$F2900,'Придельники с 2022'!$B$4:$X$28,'Форма 1'!V$8),"")</f>
        <v/>
      </c>
      <c r="F2900" s="103" t="str">
        <f>IF(ISNUMBER('Форма 1'!W2900),'Форма 1'!$H2900*VLOOKUP('Форма 1'!$F2900,'Придельники с 2022'!$B$4:$X$28,'Форма 1'!W$8),"")</f>
        <v/>
      </c>
      <c r="G2900" s="103" t="str">
        <f>IF(ISNUMBER('Форма 1'!X2900),'Форма 1'!$H2900*VLOOKUP('Форма 1'!$F2900,'Придельники с 2022'!$B$4:$X$28,'Форма 1'!X$8),"")</f>
        <v/>
      </c>
      <c r="H2900" s="103" t="str">
        <f>IF(ISNUMBER('Форма 1'!Y2900),'Форма 1'!$H2900*VLOOKUP('Форма 1'!$F2900,'Придельники с 2022'!$B$4:$X$28,'Форма 1'!Y$8),"")</f>
        <v/>
      </c>
      <c r="I2900" s="103" t="str">
        <f>IF(ISNUMBER('Форма 1'!Z2900),'Форма 1'!$H2900*VLOOKUP('Форма 1'!$F2900,'Придельники с 2022'!$B$4:$X$28,'Форма 1'!Z$8),"")</f>
        <v/>
      </c>
      <c r="J2900" s="103">
        <f>IF(ISNUMBER('Форма 1'!AA2900),'Форма 1'!$H2900*VLOOKUP('Форма 1'!$F2900,'Придельники с 2022'!$B$4:$X$28,'Форма 1'!AA$8),"")</f>
        <v>2823871.4599999995</v>
      </c>
      <c r="K2900" s="92"/>
      <c r="L2900" s="88"/>
      <c r="M2900" s="103" t="str">
        <f>IF(ISNUMBER('Форма 1'!AD2900),'Форма 1'!$H2900*VLOOKUP('Форма 1'!$F2900,'Придельники с 2022'!$B$4:$X$28,'Форма 1'!AD$8),"")</f>
        <v/>
      </c>
      <c r="N2900" s="103" t="str">
        <f>IF(ISBLANK('Форма 1'!$AE2900),"",IF('Форма 1'!$AE2900=1,'Форма 1'!$H2900*VLOOKUP('Форма 1'!$F2900,'Придельники с 2022'!$B$4:$X$28,'Форма 1'!$AE$8,0),IF('Форма 1'!$AE2900=2,'Форма 1'!$H2900*VLOOKUP('Форма 1'!$F2900,'Придельники с 2022'!$B$4:$X$28,13,0),IF('Форма 1'!$AE2900=3,'Форма 1'!$H2900*VLOOKUP('Форма 1'!$F2900,'Придельники с 2022'!$B$4:$X$28,12,0)))))</f>
        <v/>
      </c>
      <c r="O2900" s="103" t="str">
        <f>IF(ISNUMBER('Форма 1'!AF2900),'Форма 1'!$H2900*VLOOKUP('Форма 1'!$F2900,'Придельники с 2022'!$B$4:$X$28,'Форма 1'!AF$8),"")</f>
        <v/>
      </c>
      <c r="P2900" s="88"/>
      <c r="Q2900" s="103" t="str">
        <f>IF(ISNUMBER('Форма 1'!AH2900),'Форма 1'!$H2900*VLOOKUP('Форма 1'!$F2900,'Придельники с 2022'!$B$4:$X$28,'Форма 1'!AH$8),"")</f>
        <v/>
      </c>
      <c r="R2900" s="103" t="str">
        <f>IF(ISNUMBER('Форма 1'!AI2900),'Форма 1'!$H2900*VLOOKUP('Форма 1'!$F2900,'Придельники с 2022'!$B$4:$X$28,'Форма 1'!AI$8),"")</f>
        <v/>
      </c>
      <c r="S2900" s="103" t="str">
        <f>IF(ISNUMBER('Форма 1'!AJ2900),'Форма 1'!$H2900*VLOOKUP('Форма 1'!$F2900,'Придельники с 2022'!$B$4:$X$28,'Форма 1'!AJ$8),"")</f>
        <v/>
      </c>
      <c r="T2900" s="88"/>
    </row>
    <row r="2901" spans="1:20">
      <c r="A2901" s="188">
        <f t="shared" si="232"/>
        <v>45</v>
      </c>
      <c r="B2901" s="189" t="s">
        <v>2825</v>
      </c>
      <c r="C2901" s="99">
        <f t="shared" si="231"/>
        <v>10485844.571999999</v>
      </c>
      <c r="D2901" s="103" t="str">
        <f>IF(ISNUMBER('Форма 1'!U2901),'Форма 1'!$H2901*VLOOKUP('Форма 1'!$F2901,'Придельники с 2022'!$B$4:$X$28,'Форма 1'!U$8),"")</f>
        <v/>
      </c>
      <c r="E2901" s="103" t="str">
        <f>IF(ISNUMBER('Форма 1'!V2901),'Форма 1'!$H2901*VLOOKUP('Форма 1'!$F2901,'Придельники с 2022'!$B$4:$X$28,'Форма 1'!V$8),"")</f>
        <v/>
      </c>
      <c r="F2901" s="103" t="str">
        <f>IF(ISNUMBER('Форма 1'!W2901),'Форма 1'!$H2901*VLOOKUP('Форма 1'!$F2901,'Придельники с 2022'!$B$4:$X$28,'Форма 1'!W$8),"")</f>
        <v/>
      </c>
      <c r="G2901" s="103" t="str">
        <f>IF(ISNUMBER('Форма 1'!X2901),'Форма 1'!$H2901*VLOOKUP('Форма 1'!$F2901,'Придельники с 2022'!$B$4:$X$28,'Форма 1'!X$8),"")</f>
        <v/>
      </c>
      <c r="H2901" s="103" t="str">
        <f>IF(ISNUMBER('Форма 1'!Y2901),'Форма 1'!$H2901*VLOOKUP('Форма 1'!$F2901,'Придельники с 2022'!$B$4:$X$28,'Форма 1'!Y$8),"")</f>
        <v/>
      </c>
      <c r="I2901" s="103" t="str">
        <f>IF(ISNUMBER('Форма 1'!Z2901),'Форма 1'!$H2901*VLOOKUP('Форма 1'!$F2901,'Придельники с 2022'!$B$4:$X$28,'Форма 1'!Z$8),"")</f>
        <v/>
      </c>
      <c r="J2901" s="103" t="str">
        <f>IF(ISNUMBER('Форма 1'!AA2901),'Форма 1'!$H2901*VLOOKUP('Форма 1'!$F2901,'Придельники с 2022'!$B$4:$X$28,'Форма 1'!AA$8),"")</f>
        <v/>
      </c>
      <c r="K2901" s="90"/>
      <c r="L2901" s="87"/>
      <c r="M2901" s="103" t="str">
        <f>IF(ISNUMBER('Форма 1'!AD2901),'Форма 1'!$H2901*VLOOKUP('Форма 1'!$F2901,'Придельники с 2022'!$B$4:$X$28,'Форма 1'!AD$8),"")</f>
        <v/>
      </c>
      <c r="N2901" s="103">
        <f>IF(ISBLANK('Форма 1'!$AE2901),"",IF('Форма 1'!$AE2901=1,'Форма 1'!$H2901*VLOOKUP('Форма 1'!$F2901,'Придельники с 2022'!$B$4:$X$28,'Форма 1'!$AE$8,0),IF('Форма 1'!$AE2901=2,'Форма 1'!$H2901*VLOOKUP('Форма 1'!$F2901,'Придельники с 2022'!$B$4:$X$28,13,0),IF('Форма 1'!$AE2901=3,'Форма 1'!$H2901*VLOOKUP('Форма 1'!$F2901,'Придельники с 2022'!$B$4:$X$28,12,0)))))</f>
        <v>10485844.571999999</v>
      </c>
      <c r="O2901" s="103" t="str">
        <f>IF(ISNUMBER('Форма 1'!AF2901),'Форма 1'!$H2901*VLOOKUP('Форма 1'!$F2901,'Придельники с 2022'!$B$4:$X$28,'Форма 1'!AF$8),"")</f>
        <v/>
      </c>
      <c r="P2901" s="88"/>
      <c r="Q2901" s="103" t="str">
        <f>IF(ISNUMBER('Форма 1'!AH2901),'Форма 1'!$H2901*VLOOKUP('Форма 1'!$F2901,'Придельники с 2022'!$B$4:$X$28,'Форма 1'!AH$8),"")</f>
        <v/>
      </c>
      <c r="R2901" s="103" t="str">
        <f>IF(ISNUMBER('Форма 1'!AI2901),'Форма 1'!$H2901*VLOOKUP('Форма 1'!$F2901,'Придельники с 2022'!$B$4:$X$28,'Форма 1'!AI$8),"")</f>
        <v/>
      </c>
      <c r="S2901" s="103" t="str">
        <f>IF(ISNUMBER('Форма 1'!AJ2901),'Форма 1'!$H2901*VLOOKUP('Форма 1'!$F2901,'Придельники с 2022'!$B$4:$X$28,'Форма 1'!AJ$8),"")</f>
        <v/>
      </c>
      <c r="T2901" s="88"/>
    </row>
    <row r="2902" spans="1:20">
      <c r="A2902" s="188">
        <f t="shared" si="232"/>
        <v>46</v>
      </c>
      <c r="B2902" s="189" t="s">
        <v>2826</v>
      </c>
      <c r="C2902" s="99">
        <f t="shared" si="231"/>
        <v>2738816.61</v>
      </c>
      <c r="D2902" s="103">
        <f>IF(ISNUMBER('Форма 1'!U2902),'Форма 1'!$H2902*VLOOKUP('Форма 1'!$F2902,'Придельники с 2022'!$B$4:$X$28,'Форма 1'!U$8),"")</f>
        <v>894248.81</v>
      </c>
      <c r="E2902" s="103" t="str">
        <f>IF(ISNUMBER('Форма 1'!V2902),'Форма 1'!$H2902*VLOOKUP('Форма 1'!$F2902,'Придельники с 2022'!$B$4:$X$28,'Форма 1'!V$8),"")</f>
        <v/>
      </c>
      <c r="F2902" s="103" t="str">
        <f>IF(ISNUMBER('Форма 1'!W2902),'Форма 1'!$H2902*VLOOKUP('Форма 1'!$F2902,'Придельники с 2022'!$B$4:$X$28,'Форма 1'!W$8),"")</f>
        <v/>
      </c>
      <c r="G2902" s="103" t="str">
        <f>IF(ISNUMBER('Форма 1'!X2902),'Форма 1'!$H2902*VLOOKUP('Форма 1'!$F2902,'Придельники с 2022'!$B$4:$X$28,'Форма 1'!X$8),"")</f>
        <v/>
      </c>
      <c r="H2902" s="103" t="str">
        <f>IF(ISNUMBER('Форма 1'!Y2902),'Форма 1'!$H2902*VLOOKUP('Форма 1'!$F2902,'Придельники с 2022'!$B$4:$X$28,'Форма 1'!Y$8),"")</f>
        <v/>
      </c>
      <c r="I2902" s="103" t="str">
        <f>IF(ISNUMBER('Форма 1'!Z2902),'Форма 1'!$H2902*VLOOKUP('Форма 1'!$F2902,'Придельники с 2022'!$B$4:$X$28,'Форма 1'!Z$8),"")</f>
        <v/>
      </c>
      <c r="J2902" s="103">
        <f>IF(ISNUMBER('Форма 1'!AA2902),'Форма 1'!$H2902*VLOOKUP('Форма 1'!$F2902,'Придельники с 2022'!$B$4:$X$28,'Форма 1'!AA$8),"")</f>
        <v>1844567.7999999998</v>
      </c>
      <c r="K2902" s="92"/>
      <c r="L2902" s="88"/>
      <c r="M2902" s="103" t="str">
        <f>IF(ISNUMBER('Форма 1'!AD2902),'Форма 1'!$H2902*VLOOKUP('Форма 1'!$F2902,'Придельники с 2022'!$B$4:$X$28,'Форма 1'!AD$8),"")</f>
        <v/>
      </c>
      <c r="N2902" s="103" t="str">
        <f>IF(ISBLANK('Форма 1'!$AE2902),"",IF('Форма 1'!$AE2902=1,'Форма 1'!$H2902*VLOOKUP('Форма 1'!$F2902,'Придельники с 2022'!$B$4:$X$28,'Форма 1'!$AE$8,0),IF('Форма 1'!$AE2902=2,'Форма 1'!$H2902*VLOOKUP('Форма 1'!$F2902,'Придельники с 2022'!$B$4:$X$28,13,0),IF('Форма 1'!$AE2902=3,'Форма 1'!$H2902*VLOOKUP('Форма 1'!$F2902,'Придельники с 2022'!$B$4:$X$28,12,0)))))</f>
        <v/>
      </c>
      <c r="O2902" s="103" t="str">
        <f>IF(ISNUMBER('Форма 1'!AF2902),'Форма 1'!$H2902*VLOOKUP('Форма 1'!$F2902,'Придельники с 2022'!$B$4:$X$28,'Форма 1'!AF$8),"")</f>
        <v/>
      </c>
      <c r="P2902" s="88"/>
      <c r="Q2902" s="103" t="str">
        <f>IF(ISNUMBER('Форма 1'!AH2902),'Форма 1'!$H2902*VLOOKUP('Форма 1'!$F2902,'Придельники с 2022'!$B$4:$X$28,'Форма 1'!AH$8),"")</f>
        <v/>
      </c>
      <c r="R2902" s="103" t="str">
        <f>IF(ISNUMBER('Форма 1'!AI2902),'Форма 1'!$H2902*VLOOKUP('Форма 1'!$F2902,'Придельники с 2022'!$B$4:$X$28,'Форма 1'!AI$8),"")</f>
        <v/>
      </c>
      <c r="S2902" s="103" t="str">
        <f>IF(ISNUMBER('Форма 1'!AJ2902),'Форма 1'!$H2902*VLOOKUP('Форма 1'!$F2902,'Придельники с 2022'!$B$4:$X$28,'Форма 1'!AJ$8),"")</f>
        <v/>
      </c>
      <c r="T2902" s="88"/>
    </row>
    <row r="2903" spans="1:20">
      <c r="A2903" s="204">
        <f t="shared" si="232"/>
        <v>47</v>
      </c>
      <c r="B2903" s="214" t="s">
        <v>2827</v>
      </c>
      <c r="C2903" s="102">
        <f t="shared" si="231"/>
        <v>5370690.4680000003</v>
      </c>
      <c r="D2903" s="206">
        <f>IF(ISNUMBER('Форма 1'!U2903),'Форма 1'!$H2903*VLOOKUP('Форма 1'!$F2903,'Придельники с 2022'!$B$4:$X$28,'Форма 1'!U$8),"")</f>
        <v>1753579.8280000002</v>
      </c>
      <c r="E2903" s="206" t="str">
        <f>IF(ISNUMBER('Форма 1'!V2903),'Форма 1'!$H2903*VLOOKUP('Форма 1'!$F2903,'Придельники с 2022'!$B$4:$X$28,'Форма 1'!V$8),"")</f>
        <v/>
      </c>
      <c r="F2903" s="206" t="str">
        <f>IF(ISNUMBER('Форма 1'!W2903),'Форма 1'!$H2903*VLOOKUP('Форма 1'!$F2903,'Придельники с 2022'!$B$4:$X$28,'Форма 1'!W$8),"")</f>
        <v/>
      </c>
      <c r="G2903" s="206" t="str">
        <f>IF(ISNUMBER('Форма 1'!X2903),'Форма 1'!$H2903*VLOOKUP('Форма 1'!$F2903,'Придельники с 2022'!$B$4:$X$28,'Форма 1'!X$8),"")</f>
        <v/>
      </c>
      <c r="H2903" s="206" t="str">
        <f>IF(ISNUMBER('Форма 1'!Y2903),'Форма 1'!$H2903*VLOOKUP('Форма 1'!$F2903,'Придельники с 2022'!$B$4:$X$28,'Форма 1'!Y$8),"")</f>
        <v/>
      </c>
      <c r="I2903" s="206" t="str">
        <f>IF(ISNUMBER('Форма 1'!Z2903),'Форма 1'!$H2903*VLOOKUP('Форма 1'!$F2903,'Придельники с 2022'!$B$4:$X$28,'Форма 1'!Z$8),"")</f>
        <v/>
      </c>
      <c r="J2903" s="206">
        <f>IF(ISNUMBER('Форма 1'!AA2903),'Форма 1'!$H2903*VLOOKUP('Форма 1'!$F2903,'Придельники с 2022'!$B$4:$X$28,'Форма 1'!AA$8),"")</f>
        <v>3617110.64</v>
      </c>
      <c r="K2903" s="215"/>
      <c r="L2903" s="216"/>
      <c r="M2903" s="206" t="str">
        <f>IF(ISNUMBER('Форма 1'!AD2903),'Форма 1'!$H2903*VLOOKUP('Форма 1'!$F2903,'Придельники с 2022'!$B$4:$X$28,'Форма 1'!AD$8),"")</f>
        <v/>
      </c>
      <c r="N2903" s="206" t="str">
        <f>IF(ISBLANK('Форма 1'!$AE2903),"",IF('Форма 1'!$AE2903=1,'Форма 1'!$H2903*VLOOKUP('Форма 1'!$F2903,'Придельники с 2022'!$B$4:$X$28,'Форма 1'!$AE$8,0),IF('Форма 1'!$AE2903=2,'Форма 1'!$H2903*VLOOKUP('Форма 1'!$F2903,'Придельники с 2022'!$B$4:$X$28,13,0),IF('Форма 1'!$AE2903=3,'Форма 1'!$H2903*VLOOKUP('Форма 1'!$F2903,'Придельники с 2022'!$B$4:$X$28,12,0)))))</f>
        <v/>
      </c>
      <c r="O2903" s="206" t="str">
        <f>IF(ISNUMBER('Форма 1'!AF2903),'Форма 1'!$H2903*VLOOKUP('Форма 1'!$F2903,'Придельники с 2022'!$B$4:$X$28,'Форма 1'!AF$8),"")</f>
        <v/>
      </c>
      <c r="P2903" s="216"/>
      <c r="Q2903" s="206" t="str">
        <f>IF(ISNUMBER('Форма 1'!AH2903),'Форма 1'!$H2903*VLOOKUP('Форма 1'!$F2903,'Придельники с 2022'!$B$4:$X$28,'Форма 1'!AH$8),"")</f>
        <v/>
      </c>
      <c r="R2903" s="206" t="str">
        <f>IF(ISNUMBER('Форма 1'!AI2903),'Форма 1'!$H2903*VLOOKUP('Форма 1'!$F2903,'Придельники с 2022'!$B$4:$X$28,'Форма 1'!AI$8),"")</f>
        <v/>
      </c>
      <c r="S2903" s="206" t="str">
        <f>IF(ISNUMBER('Форма 1'!AJ2903),'Форма 1'!$H2903*VLOOKUP('Форма 1'!$F2903,'Придельники с 2022'!$B$4:$X$28,'Форма 1'!AJ$8),"")</f>
        <v/>
      </c>
      <c r="T2903" s="216"/>
    </row>
    <row r="2904" spans="1:20" s="155" customFormat="1">
      <c r="A2904" s="188">
        <f t="shared" si="232"/>
        <v>48</v>
      </c>
      <c r="B2904" s="189" t="s">
        <v>2828</v>
      </c>
      <c r="C2904" s="99">
        <f t="shared" si="231"/>
        <v>5485590.2699999996</v>
      </c>
      <c r="D2904" s="103">
        <f>IF(ISNUMBER('Форма 1'!U2904),'Форма 1'!$H2904*VLOOKUP('Форма 1'!$F2904,'Придельники с 2022'!$B$4:$X$28,'Форма 1'!U$8),"")</f>
        <v>1791095.6700000002</v>
      </c>
      <c r="E2904" s="103" t="str">
        <f>IF(ISNUMBER('Форма 1'!V2904),'Форма 1'!$H2904*VLOOKUP('Форма 1'!$F2904,'Придельники с 2022'!$B$4:$X$28,'Форма 1'!V$8),"")</f>
        <v/>
      </c>
      <c r="F2904" s="103" t="str">
        <f>IF(ISNUMBER('Форма 1'!W2904),'Форма 1'!$H2904*VLOOKUP('Форма 1'!$F2904,'Придельники с 2022'!$B$4:$X$28,'Форма 1'!W$8),"")</f>
        <v/>
      </c>
      <c r="G2904" s="103" t="str">
        <f>IF(ISNUMBER('Форма 1'!X2904),'Форма 1'!$H2904*VLOOKUP('Форма 1'!$F2904,'Придельники с 2022'!$B$4:$X$28,'Форма 1'!X$8),"")</f>
        <v/>
      </c>
      <c r="H2904" s="103" t="str">
        <f>IF(ISNUMBER('Форма 1'!Y2904),'Форма 1'!$H2904*VLOOKUP('Форма 1'!$F2904,'Придельники с 2022'!$B$4:$X$28,'Форма 1'!Y$8),"")</f>
        <v/>
      </c>
      <c r="I2904" s="103" t="str">
        <f>IF(ISNUMBER('Форма 1'!Z2904),'Форма 1'!$H2904*VLOOKUP('Форма 1'!$F2904,'Придельники с 2022'!$B$4:$X$28,'Форма 1'!Z$8),"")</f>
        <v/>
      </c>
      <c r="J2904" s="103">
        <f>IF(ISNUMBER('Форма 1'!AA2904),'Форма 1'!$H2904*VLOOKUP('Форма 1'!$F2904,'Придельники с 2022'!$B$4:$X$28,'Форма 1'!AA$8),"")</f>
        <v>3694494.5999999996</v>
      </c>
      <c r="K2904" s="92"/>
      <c r="L2904" s="88"/>
      <c r="M2904" s="103" t="str">
        <f>IF(ISNUMBER('Форма 1'!AD2904),'Форма 1'!$H2904*VLOOKUP('Форма 1'!$F2904,'Придельники с 2022'!$B$4:$X$28,'Форма 1'!AD$8),"")</f>
        <v/>
      </c>
      <c r="N2904" s="103" t="str">
        <f>IF(ISBLANK('Форма 1'!$AE2904),"",IF('Форма 1'!$AE2904=1,'Форма 1'!$H2904*VLOOKUP('Форма 1'!$F2904,'Придельники с 2022'!$B$4:$X$28,'Форма 1'!$AE$8,0),IF('Форма 1'!$AE2904=2,'Форма 1'!$H2904*VLOOKUP('Форма 1'!$F2904,'Придельники с 2022'!$B$4:$X$28,13,0),IF('Форма 1'!$AE2904=3,'Форма 1'!$H2904*VLOOKUP('Форма 1'!$F2904,'Придельники с 2022'!$B$4:$X$28,12,0)))))</f>
        <v/>
      </c>
      <c r="O2904" s="103" t="str">
        <f>IF(ISNUMBER('Форма 1'!AF2904),'Форма 1'!$H2904*VLOOKUP('Форма 1'!$F2904,'Придельники с 2022'!$B$4:$X$28,'Форма 1'!AF$8),"")</f>
        <v/>
      </c>
      <c r="P2904" s="88"/>
      <c r="Q2904" s="103" t="str">
        <f>IF(ISNUMBER('Форма 1'!AH2904),'Форма 1'!$H2904*VLOOKUP('Форма 1'!$F2904,'Придельники с 2022'!$B$4:$X$28,'Форма 1'!AH$8),"")</f>
        <v/>
      </c>
      <c r="R2904" s="103" t="str">
        <f>IF(ISNUMBER('Форма 1'!AI2904),'Форма 1'!$H2904*VLOOKUP('Форма 1'!$F2904,'Придельники с 2022'!$B$4:$X$28,'Форма 1'!AI$8),"")</f>
        <v/>
      </c>
      <c r="S2904" s="103" t="str">
        <f>IF(ISNUMBER('Форма 1'!AJ2904),'Форма 1'!$H2904*VLOOKUP('Форма 1'!$F2904,'Придельники с 2022'!$B$4:$X$28,'Форма 1'!AJ$8),"")</f>
        <v/>
      </c>
      <c r="T2904" s="88"/>
    </row>
    <row r="2905" spans="1:20" s="155" customFormat="1">
      <c r="A2905" s="208">
        <f t="shared" si="232"/>
        <v>49</v>
      </c>
      <c r="B2905" s="124" t="s">
        <v>5043</v>
      </c>
      <c r="C2905" s="210">
        <f>SUM(D2905:J2905,L2905:T2905)</f>
        <v>6537254.7599999998</v>
      </c>
      <c r="D2905" s="211" t="str">
        <f>IF(ISNUMBER('Форма 1'!U2905),'Форма 1'!$H2905*VLOOKUP('Форма 1'!$F2905,'Придельники с 2022'!$B$4:$X$28,'Форма 1'!U$8),"")</f>
        <v/>
      </c>
      <c r="E2905" s="211" t="str">
        <f>IF(ISNUMBER('Форма 1'!V2905),'Форма 1'!$H2905*VLOOKUP('Форма 1'!$F2905,'Придельники с 2022'!$B$4:$X$28,'Форма 1'!V$8),"")</f>
        <v/>
      </c>
      <c r="F2905" s="211" t="str">
        <f>IF(ISNUMBER('Форма 1'!W2905),'Форма 1'!$H2905*VLOOKUP('Форма 1'!$F2905,'Придельники с 2022'!$B$4:$X$28,'Форма 1'!W$8),"")</f>
        <v/>
      </c>
      <c r="G2905" s="211" t="str">
        <f>IF(ISNUMBER('Форма 1'!X2905),'Форма 1'!$H2905*VLOOKUP('Форма 1'!$F2905,'Придельники с 2022'!$B$4:$X$28,'Форма 1'!X$8),"")</f>
        <v/>
      </c>
      <c r="H2905" s="211" t="str">
        <f>IF(ISNUMBER('Форма 1'!Y2905),'Форма 1'!$H2905*VLOOKUP('Форма 1'!$F2905,'Придельники с 2022'!$B$4:$X$28,'Форма 1'!Y$8),"")</f>
        <v/>
      </c>
      <c r="I2905" s="211" t="str">
        <f>IF(ISNUMBER('Форма 1'!Z2905),'Форма 1'!$H2905*VLOOKUP('Форма 1'!$F2905,'Придельники с 2022'!$B$4:$X$28,'Форма 1'!Z$8),"")</f>
        <v/>
      </c>
      <c r="J2905" s="211" t="str">
        <f>IF(ISNUMBER('Форма 1'!AA2905),'Форма 1'!$H2905*VLOOKUP('Форма 1'!$F2905,'Придельники с 2022'!$B$4:$X$28,'Форма 1'!AA$8),"")</f>
        <v/>
      </c>
      <c r="K2905" s="212"/>
      <c r="L2905" s="97"/>
      <c r="M2905" s="211">
        <f>IF(ISNUMBER('Форма 1'!AD2905),'Форма 1'!$H2905*VLOOKUP('Форма 1'!$F2905,'Придельники с 2022'!$B$4:$X$28,'Форма 1'!AD$8),"")</f>
        <v>6537254.7599999998</v>
      </c>
      <c r="N2905" s="211" t="str">
        <f>IF(ISBLANK('Форма 1'!$AE2905),"",IF('Форма 1'!$AE2905=1,'Форма 1'!$H2905*VLOOKUP('Форма 1'!$F2905,'Придельники с 2022'!$B$4:$X$28,'Форма 1'!$AE$8,0),IF('Форма 1'!$AE2905=2,'Форма 1'!$H2905*VLOOKUP('Форма 1'!$F2905,'Придельники с 2022'!$B$4:$X$28,13,0),IF('Форма 1'!$AE2905=3,'Форма 1'!$H2905*VLOOKUP('Форма 1'!$F2905,'Придельники с 2022'!$B$4:$X$28,12,0)))))</f>
        <v/>
      </c>
      <c r="O2905" s="211" t="str">
        <f>IF(ISNUMBER('Форма 1'!AF2905),'Форма 1'!$H2905*VLOOKUP('Форма 1'!$F2905,'Придельники с 2022'!$B$4:$X$28,'Форма 1'!AF$8),"")</f>
        <v/>
      </c>
      <c r="P2905" s="97"/>
      <c r="Q2905" s="211" t="str">
        <f>IF(ISNUMBER('Форма 1'!AH2905),'Форма 1'!$H2905*VLOOKUP('Форма 1'!$F2905,'Придельники с 2022'!$B$4:$X$28,'Форма 1'!AH$8),"")</f>
        <v/>
      </c>
      <c r="R2905" s="211" t="str">
        <f>IF(ISNUMBER('Форма 1'!AI2905),'Форма 1'!$H2905*VLOOKUP('Форма 1'!$F2905,'Придельники с 2022'!$B$4:$X$28,'Форма 1'!AI$8),"")</f>
        <v/>
      </c>
      <c r="S2905" s="211" t="str">
        <f>IF(ISNUMBER('Форма 1'!AJ2905),'Форма 1'!$H2905*VLOOKUP('Форма 1'!$F2905,'Придельники с 2022'!$B$4:$X$28,'Форма 1'!AJ$8),"")</f>
        <v/>
      </c>
      <c r="T2905" s="101"/>
    </row>
    <row r="2906" spans="1:20">
      <c r="A2906" s="188">
        <f t="shared" si="232"/>
        <v>50</v>
      </c>
      <c r="B2906" s="189" t="s">
        <v>2829</v>
      </c>
      <c r="C2906" s="99">
        <f t="shared" si="231"/>
        <v>1051675.0620000002</v>
      </c>
      <c r="D2906" s="103" t="str">
        <f>IF(ISNUMBER('Форма 1'!U2906),'Форма 1'!$H2906*VLOOKUP('Форма 1'!$F2906,'Придельники с 2022'!$B$4:$X$28,'Форма 1'!U$8),"")</f>
        <v/>
      </c>
      <c r="E2906" s="103" t="str">
        <f>IF(ISNUMBER('Форма 1'!V2906),'Форма 1'!$H2906*VLOOKUP('Форма 1'!$F2906,'Придельники с 2022'!$B$4:$X$28,'Форма 1'!V$8),"")</f>
        <v/>
      </c>
      <c r="F2906" s="103" t="str">
        <f>IF(ISNUMBER('Форма 1'!W2906),'Форма 1'!$H2906*VLOOKUP('Форма 1'!$F2906,'Придельники с 2022'!$B$4:$X$28,'Форма 1'!W$8),"")</f>
        <v/>
      </c>
      <c r="G2906" s="103" t="str">
        <f>IF(ISNUMBER('Форма 1'!X2906),'Форма 1'!$H2906*VLOOKUP('Форма 1'!$F2906,'Придельники с 2022'!$B$4:$X$28,'Форма 1'!X$8),"")</f>
        <v/>
      </c>
      <c r="H2906" s="103" t="str">
        <f>IF(ISNUMBER('Форма 1'!Y2906),'Форма 1'!$H2906*VLOOKUP('Форма 1'!$F2906,'Придельники с 2022'!$B$4:$X$28,'Форма 1'!Y$8),"")</f>
        <v/>
      </c>
      <c r="I2906" s="103" t="str">
        <f>IF(ISNUMBER('Форма 1'!Z2906),'Форма 1'!$H2906*VLOOKUP('Форма 1'!$F2906,'Придельники с 2022'!$B$4:$X$28,'Форма 1'!Z$8),"")</f>
        <v/>
      </c>
      <c r="J2906" s="103" t="str">
        <f>IF(ISNUMBER('Форма 1'!AA2906),'Форма 1'!$H2906*VLOOKUP('Форма 1'!$F2906,'Придельники с 2022'!$B$4:$X$28,'Форма 1'!AA$8),"")</f>
        <v/>
      </c>
      <c r="K2906" s="90"/>
      <c r="L2906" s="87"/>
      <c r="M2906" s="103" t="str">
        <f>IF(ISNUMBER('Форма 1'!AD2906),'Форма 1'!$H2906*VLOOKUP('Форма 1'!$F2906,'Придельники с 2022'!$B$4:$X$28,'Форма 1'!AD$8),"")</f>
        <v/>
      </c>
      <c r="N2906" s="103" t="str">
        <f>IF(ISBLANK('Форма 1'!$AE2906),"",IF('Форма 1'!$AE2906=1,'Форма 1'!$H2906*VLOOKUP('Форма 1'!$F2906,'Придельники с 2022'!$B$4:$X$28,'Форма 1'!$AE$8,0),IF('Форма 1'!$AE2906=2,'Форма 1'!$H2906*VLOOKUP('Форма 1'!$F2906,'Придельники с 2022'!$B$4:$X$28,13,0),IF('Форма 1'!$AE2906=3,'Форма 1'!$H2906*VLOOKUP('Форма 1'!$F2906,'Придельники с 2022'!$B$4:$X$28,12,0)))))</f>
        <v/>
      </c>
      <c r="O2906" s="103" t="str">
        <f>IF(ISNUMBER('Форма 1'!AF2906),'Форма 1'!$H2906*VLOOKUP('Форма 1'!$F2906,'Придельники с 2022'!$B$4:$X$28,'Форма 1'!AF$8),"")</f>
        <v/>
      </c>
      <c r="P2906" s="87"/>
      <c r="Q2906" s="103">
        <f>IF(ISNUMBER('Форма 1'!AH2906),'Форма 1'!$H2906*VLOOKUP('Форма 1'!$F2906,'Придельники с 2022'!$B$4:$X$28,'Форма 1'!AH$8),"")</f>
        <v>1051675.0620000002</v>
      </c>
      <c r="R2906" s="103" t="str">
        <f>IF(ISNUMBER('Форма 1'!AI2906),'Форма 1'!$H2906*VLOOKUP('Форма 1'!$F2906,'Придельники с 2022'!$B$4:$X$28,'Форма 1'!AI$8),"")</f>
        <v/>
      </c>
      <c r="S2906" s="103" t="str">
        <f>IF(ISNUMBER('Форма 1'!AJ2906),'Форма 1'!$H2906*VLOOKUP('Форма 1'!$F2906,'Придельники с 2022'!$B$4:$X$28,'Форма 1'!AJ$8),"")</f>
        <v/>
      </c>
      <c r="T2906" s="88"/>
    </row>
    <row r="2907" spans="1:20">
      <c r="A2907" s="188">
        <f t="shared" si="232"/>
        <v>51</v>
      </c>
      <c r="B2907" s="189" t="s">
        <v>2830</v>
      </c>
      <c r="C2907" s="99">
        <f t="shared" si="231"/>
        <v>8091626.1149999993</v>
      </c>
      <c r="D2907" s="103">
        <f>IF(ISNUMBER('Форма 1'!U2907),'Форма 1'!$H2907*VLOOKUP('Форма 1'!$F2907,'Придельники с 2022'!$B$4:$X$28,'Форма 1'!U$8),"")</f>
        <v>528739.14599999995</v>
      </c>
      <c r="E2907" s="103">
        <f>IF(ISNUMBER('Форма 1'!V2907),'Форма 1'!$H2907*VLOOKUP('Форма 1'!$F2907,'Придельники с 2022'!$B$4:$X$28,'Форма 1'!V$8),"")</f>
        <v>6000205.716</v>
      </c>
      <c r="F2907" s="103" t="str">
        <f>IF(ISNUMBER('Форма 1'!W2907),'Форма 1'!$H2907*VLOOKUP('Форма 1'!$F2907,'Придельники с 2022'!$B$4:$X$28,'Форма 1'!W$8),"")</f>
        <v/>
      </c>
      <c r="G2907" s="103">
        <f>IF(ISNUMBER('Форма 1'!X2907),'Форма 1'!$H2907*VLOOKUP('Форма 1'!$F2907,'Придельники с 2022'!$B$4:$X$28,'Форма 1'!X$8),"")</f>
        <v>269869.68299999996</v>
      </c>
      <c r="H2907" s="103">
        <f>IF(ISNUMBER('Форма 1'!Y2907),'Форма 1'!$H2907*VLOOKUP('Форма 1'!$F2907,'Придельники с 2022'!$B$4:$X$28,'Форма 1'!Y$8),"")</f>
        <v>832316.64599999995</v>
      </c>
      <c r="I2907" s="103">
        <f>IF(ISNUMBER('Форма 1'!Z2907),'Форма 1'!$H2907*VLOOKUP('Форма 1'!$F2907,'Придельники с 2022'!$B$4:$X$28,'Форма 1'!Z$8),"")</f>
        <v>460494.92399999994</v>
      </c>
      <c r="J2907" s="103" t="str">
        <f>IF(ISNUMBER('Форма 1'!AA2907),'Форма 1'!$H2907*VLOOKUP('Форма 1'!$F2907,'Придельники с 2022'!$B$4:$X$28,'Форма 1'!AA$8),"")</f>
        <v/>
      </c>
      <c r="K2907" s="90"/>
      <c r="L2907" s="87"/>
      <c r="M2907" s="103" t="str">
        <f>IF(ISNUMBER('Форма 1'!AD2907),'Форма 1'!$H2907*VLOOKUP('Форма 1'!$F2907,'Придельники с 2022'!$B$4:$X$28,'Форма 1'!AD$8),"")</f>
        <v/>
      </c>
      <c r="N2907" s="103" t="str">
        <f>IF(ISBLANK('Форма 1'!$AE2907),"",IF('Форма 1'!$AE2907=1,'Форма 1'!$H2907*VLOOKUP('Форма 1'!$F2907,'Придельники с 2022'!$B$4:$X$28,'Форма 1'!$AE$8,0),IF('Форма 1'!$AE2907=2,'Форма 1'!$H2907*VLOOKUP('Форма 1'!$F2907,'Придельники с 2022'!$B$4:$X$28,13,0),IF('Форма 1'!$AE2907=3,'Форма 1'!$H2907*VLOOKUP('Форма 1'!$F2907,'Придельники с 2022'!$B$4:$X$28,12,0)))))</f>
        <v/>
      </c>
      <c r="O2907" s="103" t="str">
        <f>IF(ISNUMBER('Форма 1'!AF2907),'Форма 1'!$H2907*VLOOKUP('Форма 1'!$F2907,'Придельники с 2022'!$B$4:$X$28,'Форма 1'!AF$8),"")</f>
        <v/>
      </c>
      <c r="P2907" s="87"/>
      <c r="Q2907" s="103" t="str">
        <f>IF(ISNUMBER('Форма 1'!AH2907),'Форма 1'!$H2907*VLOOKUP('Форма 1'!$F2907,'Придельники с 2022'!$B$4:$X$28,'Форма 1'!AH$8),"")</f>
        <v/>
      </c>
      <c r="R2907" s="103" t="str">
        <f>IF(ISNUMBER('Форма 1'!AI2907),'Форма 1'!$H2907*VLOOKUP('Форма 1'!$F2907,'Придельники с 2022'!$B$4:$X$28,'Форма 1'!AI$8),"")</f>
        <v/>
      </c>
      <c r="S2907" s="103" t="str">
        <f>IF(ISNUMBER('Форма 1'!AJ2907),'Форма 1'!$H2907*VLOOKUP('Форма 1'!$F2907,'Придельники с 2022'!$B$4:$X$28,'Форма 1'!AJ$8),"")</f>
        <v/>
      </c>
      <c r="T2907" s="88"/>
    </row>
    <row r="2908" spans="1:20">
      <c r="A2908" s="188">
        <f t="shared" si="232"/>
        <v>52</v>
      </c>
      <c r="B2908" s="189" t="s">
        <v>261</v>
      </c>
      <c r="C2908" s="99">
        <f t="shared" si="231"/>
        <v>4888978.8499999996</v>
      </c>
      <c r="D2908" s="103" t="str">
        <f>IF(ISNUMBER('Форма 1'!U2908),'Форма 1'!$H2908*VLOOKUP('Форма 1'!$F2908,'Придельники с 2022'!$B$4:$X$28,'Форма 1'!U$8),"")</f>
        <v/>
      </c>
      <c r="E2908" s="103" t="str">
        <f>IF(ISNUMBER('Форма 1'!V2908),'Форма 1'!$H2908*VLOOKUP('Форма 1'!$F2908,'Придельники с 2022'!$B$4:$X$28,'Форма 1'!V$8),"")</f>
        <v/>
      </c>
      <c r="F2908" s="103" t="str">
        <f>IF(ISNUMBER('Форма 1'!W2908),'Форма 1'!$H2908*VLOOKUP('Форма 1'!$F2908,'Придельники с 2022'!$B$4:$X$28,'Форма 1'!W$8),"")</f>
        <v/>
      </c>
      <c r="G2908" s="103" t="str">
        <f>IF(ISNUMBER('Форма 1'!X2908),'Форма 1'!$H2908*VLOOKUP('Форма 1'!$F2908,'Придельники с 2022'!$B$4:$X$28,'Форма 1'!X$8),"")</f>
        <v/>
      </c>
      <c r="H2908" s="103" t="str">
        <f>IF(ISNUMBER('Форма 1'!Y2908),'Форма 1'!$H2908*VLOOKUP('Форма 1'!$F2908,'Придельники с 2022'!$B$4:$X$28,'Форма 1'!Y$8),"")</f>
        <v/>
      </c>
      <c r="I2908" s="103" t="str">
        <f>IF(ISNUMBER('Форма 1'!Z2908),'Форма 1'!$H2908*VLOOKUP('Форма 1'!$F2908,'Придельники с 2022'!$B$4:$X$28,'Форма 1'!Z$8),"")</f>
        <v/>
      </c>
      <c r="J2908" s="103" t="str">
        <f>IF(ISNUMBER('Форма 1'!AA2908),'Форма 1'!$H2908*VLOOKUP('Форма 1'!$F2908,'Придельники с 2022'!$B$4:$X$28,'Форма 1'!AA$8),"")</f>
        <v/>
      </c>
      <c r="K2908" s="90"/>
      <c r="L2908" s="87"/>
      <c r="M2908" s="103" t="str">
        <f>IF(ISNUMBER('Форма 1'!AD2908),'Форма 1'!$H2908*VLOOKUP('Форма 1'!$F2908,'Придельники с 2022'!$B$4:$X$28,'Форма 1'!AD$8),"")</f>
        <v/>
      </c>
      <c r="N2908" s="103">
        <f>IF(ISBLANK('Форма 1'!$AE2908),"",IF('Форма 1'!$AE2908=1,'Форма 1'!$H2908*VLOOKUP('Форма 1'!$F2908,'Придельники с 2022'!$B$4:$X$28,'Форма 1'!$AE$8,0),IF('Форма 1'!$AE2908=2,'Форма 1'!$H2908*VLOOKUP('Форма 1'!$F2908,'Придельники с 2022'!$B$4:$X$28,13,0),IF('Форма 1'!$AE2908=3,'Форма 1'!$H2908*VLOOKUP('Форма 1'!$F2908,'Придельники с 2022'!$B$4:$X$28,12,0)))))</f>
        <v>4888978.8499999996</v>
      </c>
      <c r="O2908" s="103" t="str">
        <f>IF(ISNUMBER('Форма 1'!AF2908),'Форма 1'!$H2908*VLOOKUP('Форма 1'!$F2908,'Придельники с 2022'!$B$4:$X$28,'Форма 1'!AF$8),"")</f>
        <v/>
      </c>
      <c r="P2908" s="87"/>
      <c r="Q2908" s="103" t="str">
        <f>IF(ISNUMBER('Форма 1'!AH2908),'Форма 1'!$H2908*VLOOKUP('Форма 1'!$F2908,'Придельники с 2022'!$B$4:$X$28,'Форма 1'!AH$8),"")</f>
        <v/>
      </c>
      <c r="R2908" s="103" t="str">
        <f>IF(ISNUMBER('Форма 1'!AI2908),'Форма 1'!$H2908*VLOOKUP('Форма 1'!$F2908,'Придельники с 2022'!$B$4:$X$28,'Форма 1'!AI$8),"")</f>
        <v/>
      </c>
      <c r="S2908" s="103" t="str">
        <f>IF(ISNUMBER('Форма 1'!AJ2908),'Форма 1'!$H2908*VLOOKUP('Форма 1'!$F2908,'Придельники с 2022'!$B$4:$X$28,'Форма 1'!AJ$8),"")</f>
        <v/>
      </c>
      <c r="T2908" s="88"/>
    </row>
    <row r="2909" spans="1:20">
      <c r="A2909" s="188">
        <f t="shared" si="232"/>
        <v>53</v>
      </c>
      <c r="B2909" s="189" t="s">
        <v>2831</v>
      </c>
      <c r="C2909" s="99">
        <f t="shared" si="231"/>
        <v>15418251.072000001</v>
      </c>
      <c r="D2909" s="103" t="str">
        <f>IF(ISNUMBER('Форма 1'!U2909),'Форма 1'!$H2909*VLOOKUP('Форма 1'!$F2909,'Придельники с 2022'!$B$4:$X$28,'Форма 1'!U$8),"")</f>
        <v/>
      </c>
      <c r="E2909" s="103" t="str">
        <f>IF(ISNUMBER('Форма 1'!V2909),'Форма 1'!$H2909*VLOOKUP('Форма 1'!$F2909,'Придельники с 2022'!$B$4:$X$28,'Форма 1'!V$8),"")</f>
        <v/>
      </c>
      <c r="F2909" s="103" t="str">
        <f>IF(ISNUMBER('Форма 1'!W2909),'Форма 1'!$H2909*VLOOKUP('Форма 1'!$F2909,'Придельники с 2022'!$B$4:$X$28,'Форма 1'!W$8),"")</f>
        <v/>
      </c>
      <c r="G2909" s="103" t="str">
        <f>IF(ISNUMBER('Форма 1'!X2909),'Форма 1'!$H2909*VLOOKUP('Форма 1'!$F2909,'Придельники с 2022'!$B$4:$X$28,'Форма 1'!X$8),"")</f>
        <v/>
      </c>
      <c r="H2909" s="103" t="str">
        <f>IF(ISNUMBER('Форма 1'!Y2909),'Форма 1'!$H2909*VLOOKUP('Форма 1'!$F2909,'Придельники с 2022'!$B$4:$X$28,'Форма 1'!Y$8),"")</f>
        <v/>
      </c>
      <c r="I2909" s="103" t="str">
        <f>IF(ISNUMBER('Форма 1'!Z2909),'Форма 1'!$H2909*VLOOKUP('Форма 1'!$F2909,'Придельники с 2022'!$B$4:$X$28,'Форма 1'!Z$8),"")</f>
        <v/>
      </c>
      <c r="J2909" s="103" t="str">
        <f>IF(ISNUMBER('Форма 1'!AA2909),'Форма 1'!$H2909*VLOOKUP('Форма 1'!$F2909,'Придельники с 2022'!$B$4:$X$28,'Форма 1'!AA$8),"")</f>
        <v/>
      </c>
      <c r="K2909" s="90"/>
      <c r="L2909" s="87"/>
      <c r="M2909" s="103">
        <f>IF(ISNUMBER('Форма 1'!AD2909),'Форма 1'!$H2909*VLOOKUP('Форма 1'!$F2909,'Придельники с 2022'!$B$4:$X$28,'Форма 1'!AD$8),"")</f>
        <v>15418251.072000001</v>
      </c>
      <c r="N2909" s="103" t="str">
        <f>IF(ISBLANK('Форма 1'!$AE2909),"",IF('Форма 1'!$AE2909=1,'Форма 1'!$H2909*VLOOKUP('Форма 1'!$F2909,'Придельники с 2022'!$B$4:$X$28,'Форма 1'!$AE$8,0),IF('Форма 1'!$AE2909=2,'Форма 1'!$H2909*VLOOKUP('Форма 1'!$F2909,'Придельники с 2022'!$B$4:$X$28,13,0),IF('Форма 1'!$AE2909=3,'Форма 1'!$H2909*VLOOKUP('Форма 1'!$F2909,'Придельники с 2022'!$B$4:$X$28,12,0)))))</f>
        <v/>
      </c>
      <c r="O2909" s="103" t="str">
        <f>IF(ISNUMBER('Форма 1'!AF2909),'Форма 1'!$H2909*VLOOKUP('Форма 1'!$F2909,'Придельники с 2022'!$B$4:$X$28,'Форма 1'!AF$8),"")</f>
        <v/>
      </c>
      <c r="P2909" s="87"/>
      <c r="Q2909" s="103" t="str">
        <f>IF(ISNUMBER('Форма 1'!AH2909),'Форма 1'!$H2909*VLOOKUP('Форма 1'!$F2909,'Придельники с 2022'!$B$4:$X$28,'Форма 1'!AH$8),"")</f>
        <v/>
      </c>
      <c r="R2909" s="103" t="str">
        <f>IF(ISNUMBER('Форма 1'!AI2909),'Форма 1'!$H2909*VLOOKUP('Форма 1'!$F2909,'Придельники с 2022'!$B$4:$X$28,'Форма 1'!AI$8),"")</f>
        <v/>
      </c>
      <c r="S2909" s="103" t="str">
        <f>IF(ISNUMBER('Форма 1'!AJ2909),'Форма 1'!$H2909*VLOOKUP('Форма 1'!$F2909,'Придельники с 2022'!$B$4:$X$28,'Форма 1'!AJ$8),"")</f>
        <v/>
      </c>
      <c r="T2909" s="88"/>
    </row>
    <row r="2910" spans="1:20">
      <c r="A2910" s="188">
        <f t="shared" si="232"/>
        <v>54</v>
      </c>
      <c r="B2910" s="189" t="s">
        <v>262</v>
      </c>
      <c r="C2910" s="99">
        <f t="shared" si="231"/>
        <v>2319598.0079999999</v>
      </c>
      <c r="D2910" s="103" t="str">
        <f>IF(ISNUMBER('Форма 1'!U2910),'Форма 1'!$H2910*VLOOKUP('Форма 1'!$F2910,'Придельники с 2022'!$B$4:$X$28,'Форма 1'!U$8),"")</f>
        <v/>
      </c>
      <c r="E2910" s="103" t="str">
        <f>IF(ISNUMBER('Форма 1'!V2910),'Форма 1'!$H2910*VLOOKUP('Форма 1'!$F2910,'Придельники с 2022'!$B$4:$X$28,'Форма 1'!V$8),"")</f>
        <v/>
      </c>
      <c r="F2910" s="103">
        <f>IF(ISNUMBER('Форма 1'!W2910),'Форма 1'!$H2910*VLOOKUP('Форма 1'!$F2910,'Придельники с 2022'!$B$4:$X$28,'Форма 1'!W$8),"")</f>
        <v>2319598.0079999999</v>
      </c>
      <c r="G2910" s="103" t="str">
        <f>IF(ISNUMBER('Форма 1'!X2910),'Форма 1'!$H2910*VLOOKUP('Форма 1'!$F2910,'Придельники с 2022'!$B$4:$X$28,'Форма 1'!X$8),"")</f>
        <v/>
      </c>
      <c r="H2910" s="103" t="str">
        <f>IF(ISNUMBER('Форма 1'!Y2910),'Форма 1'!$H2910*VLOOKUP('Форма 1'!$F2910,'Придельники с 2022'!$B$4:$X$28,'Форма 1'!Y$8),"")</f>
        <v/>
      </c>
      <c r="I2910" s="103" t="str">
        <f>IF(ISNUMBER('Форма 1'!Z2910),'Форма 1'!$H2910*VLOOKUP('Форма 1'!$F2910,'Придельники с 2022'!$B$4:$X$28,'Форма 1'!Z$8),"")</f>
        <v/>
      </c>
      <c r="J2910" s="103" t="str">
        <f>IF(ISNUMBER('Форма 1'!AA2910),'Форма 1'!$H2910*VLOOKUP('Форма 1'!$F2910,'Придельники с 2022'!$B$4:$X$28,'Форма 1'!AA$8),"")</f>
        <v/>
      </c>
      <c r="K2910" s="90"/>
      <c r="L2910" s="87"/>
      <c r="M2910" s="103" t="str">
        <f>IF(ISNUMBER('Форма 1'!AD2910),'Форма 1'!$H2910*VLOOKUP('Форма 1'!$F2910,'Придельники с 2022'!$B$4:$X$28,'Форма 1'!AD$8),"")</f>
        <v/>
      </c>
      <c r="N2910" s="103" t="str">
        <f>IF(ISBLANK('Форма 1'!$AE2910),"",IF('Форма 1'!$AE2910=1,'Форма 1'!$H2910*VLOOKUP('Форма 1'!$F2910,'Придельники с 2022'!$B$4:$X$28,'Форма 1'!$AE$8,0),IF('Форма 1'!$AE2910=2,'Форма 1'!$H2910*VLOOKUP('Форма 1'!$F2910,'Придельники с 2022'!$B$4:$X$28,13,0),IF('Форма 1'!$AE2910=3,'Форма 1'!$H2910*VLOOKUP('Форма 1'!$F2910,'Придельники с 2022'!$B$4:$X$28,12,0)))))</f>
        <v/>
      </c>
      <c r="O2910" s="103" t="str">
        <f>IF(ISNUMBER('Форма 1'!AF2910),'Форма 1'!$H2910*VLOOKUP('Форма 1'!$F2910,'Придельники с 2022'!$B$4:$X$28,'Форма 1'!AF$8),"")</f>
        <v/>
      </c>
      <c r="P2910" s="87"/>
      <c r="Q2910" s="103" t="str">
        <f>IF(ISNUMBER('Форма 1'!AH2910),'Форма 1'!$H2910*VLOOKUP('Форма 1'!$F2910,'Придельники с 2022'!$B$4:$X$28,'Форма 1'!AH$8),"")</f>
        <v/>
      </c>
      <c r="R2910" s="103" t="str">
        <f>IF(ISNUMBER('Форма 1'!AI2910),'Форма 1'!$H2910*VLOOKUP('Форма 1'!$F2910,'Придельники с 2022'!$B$4:$X$28,'Форма 1'!AI$8),"")</f>
        <v/>
      </c>
      <c r="S2910" s="103" t="str">
        <f>IF(ISNUMBER('Форма 1'!AJ2910),'Форма 1'!$H2910*VLOOKUP('Форма 1'!$F2910,'Придельники с 2022'!$B$4:$X$28,'Форма 1'!AJ$8),"")</f>
        <v/>
      </c>
      <c r="T2910" s="88"/>
    </row>
    <row r="2911" spans="1:20">
      <c r="A2911" s="188">
        <f t="shared" si="232"/>
        <v>55</v>
      </c>
      <c r="B2911" s="189" t="s">
        <v>2832</v>
      </c>
      <c r="C2911" s="99">
        <f t="shared" si="231"/>
        <v>20870136.056000002</v>
      </c>
      <c r="D2911" s="103" t="str">
        <f>IF(ISNUMBER('Форма 1'!U2911),'Форма 1'!$H2911*VLOOKUP('Форма 1'!$F2911,'Придельники с 2022'!$B$4:$X$28,'Форма 1'!U$8),"")</f>
        <v/>
      </c>
      <c r="E2911" s="103" t="str">
        <f>IF(ISNUMBER('Форма 1'!V2911),'Форма 1'!$H2911*VLOOKUP('Форма 1'!$F2911,'Придельники с 2022'!$B$4:$X$28,'Форма 1'!V$8),"")</f>
        <v/>
      </c>
      <c r="F2911" s="103" t="str">
        <f>IF(ISNUMBER('Форма 1'!W2911),'Форма 1'!$H2911*VLOOKUP('Форма 1'!$F2911,'Придельники с 2022'!$B$4:$X$28,'Форма 1'!W$8),"")</f>
        <v/>
      </c>
      <c r="G2911" s="103" t="str">
        <f>IF(ISNUMBER('Форма 1'!X2911),'Форма 1'!$H2911*VLOOKUP('Форма 1'!$F2911,'Придельники с 2022'!$B$4:$X$28,'Форма 1'!X$8),"")</f>
        <v/>
      </c>
      <c r="H2911" s="103" t="str">
        <f>IF(ISNUMBER('Форма 1'!Y2911),'Форма 1'!$H2911*VLOOKUP('Форма 1'!$F2911,'Придельники с 2022'!$B$4:$X$28,'Форма 1'!Y$8),"")</f>
        <v/>
      </c>
      <c r="I2911" s="103" t="str">
        <f>IF(ISNUMBER('Форма 1'!Z2911),'Форма 1'!$H2911*VLOOKUP('Форма 1'!$F2911,'Придельники с 2022'!$B$4:$X$28,'Форма 1'!Z$8),"")</f>
        <v/>
      </c>
      <c r="J2911" s="103" t="str">
        <f>IF(ISNUMBER('Форма 1'!AA2911),'Форма 1'!$H2911*VLOOKUP('Форма 1'!$F2911,'Придельники с 2022'!$B$4:$X$28,'Форма 1'!AA$8),"")</f>
        <v/>
      </c>
      <c r="K2911" s="90"/>
      <c r="L2911" s="87"/>
      <c r="M2911" s="103" t="str">
        <f>IF(ISNUMBER('Форма 1'!AD2911),'Форма 1'!$H2911*VLOOKUP('Форма 1'!$F2911,'Придельники с 2022'!$B$4:$X$28,'Форма 1'!AD$8),"")</f>
        <v/>
      </c>
      <c r="N2911" s="103">
        <f>IF(ISBLANK('Форма 1'!$AE2911),"",IF('Форма 1'!$AE2911=1,'Форма 1'!$H2911*VLOOKUP('Форма 1'!$F2911,'Придельники с 2022'!$B$4:$X$28,'Форма 1'!$AE$8,0),IF('Форма 1'!$AE2911=2,'Форма 1'!$H2911*VLOOKUP('Форма 1'!$F2911,'Придельники с 2022'!$B$4:$X$28,13,0),IF('Форма 1'!$AE2911=3,'Форма 1'!$H2911*VLOOKUP('Форма 1'!$F2911,'Придельники с 2022'!$B$4:$X$28,12,0)))))</f>
        <v>20870136.056000002</v>
      </c>
      <c r="O2911" s="103" t="str">
        <f>IF(ISNUMBER('Форма 1'!AF2911),'Форма 1'!$H2911*VLOOKUP('Форма 1'!$F2911,'Придельники с 2022'!$B$4:$X$28,'Форма 1'!AF$8),"")</f>
        <v/>
      </c>
      <c r="P2911" s="88"/>
      <c r="Q2911" s="103" t="str">
        <f>IF(ISNUMBER('Форма 1'!AH2911),'Форма 1'!$H2911*VLOOKUP('Форма 1'!$F2911,'Придельники с 2022'!$B$4:$X$28,'Форма 1'!AH$8),"")</f>
        <v/>
      </c>
      <c r="R2911" s="103" t="str">
        <f>IF(ISNUMBER('Форма 1'!AI2911),'Форма 1'!$H2911*VLOOKUP('Форма 1'!$F2911,'Придельники с 2022'!$B$4:$X$28,'Форма 1'!AI$8),"")</f>
        <v/>
      </c>
      <c r="S2911" s="103" t="str">
        <f>IF(ISNUMBER('Форма 1'!AJ2911),'Форма 1'!$H2911*VLOOKUP('Форма 1'!$F2911,'Придельники с 2022'!$B$4:$X$28,'Форма 1'!AJ$8),"")</f>
        <v/>
      </c>
      <c r="T2911" s="88"/>
    </row>
    <row r="2912" spans="1:20">
      <c r="A2912" s="188">
        <f t="shared" si="232"/>
        <v>56</v>
      </c>
      <c r="B2912" s="189" t="s">
        <v>2833</v>
      </c>
      <c r="C2912" s="99">
        <f t="shared" si="231"/>
        <v>20754912.359999999</v>
      </c>
      <c r="D2912" s="103" t="str">
        <f>IF(ISNUMBER('Форма 1'!U2912),'Форма 1'!$H2912*VLOOKUP('Форма 1'!$F2912,'Придельники с 2022'!$B$4:$X$28,'Форма 1'!U$8),"")</f>
        <v/>
      </c>
      <c r="E2912" s="103" t="str">
        <f>IF(ISNUMBER('Форма 1'!V2912),'Форма 1'!$H2912*VLOOKUP('Форма 1'!$F2912,'Придельники с 2022'!$B$4:$X$28,'Форма 1'!V$8),"")</f>
        <v/>
      </c>
      <c r="F2912" s="103" t="str">
        <f>IF(ISNUMBER('Форма 1'!W2912),'Форма 1'!$H2912*VLOOKUP('Форма 1'!$F2912,'Придельники с 2022'!$B$4:$X$28,'Форма 1'!W$8),"")</f>
        <v/>
      </c>
      <c r="G2912" s="103" t="str">
        <f>IF(ISNUMBER('Форма 1'!X2912),'Форма 1'!$H2912*VLOOKUP('Форма 1'!$F2912,'Придельники с 2022'!$B$4:$X$28,'Форма 1'!X$8),"")</f>
        <v/>
      </c>
      <c r="H2912" s="103" t="str">
        <f>IF(ISNUMBER('Форма 1'!Y2912),'Форма 1'!$H2912*VLOOKUP('Форма 1'!$F2912,'Придельники с 2022'!$B$4:$X$28,'Форма 1'!Y$8),"")</f>
        <v/>
      </c>
      <c r="I2912" s="103" t="str">
        <f>IF(ISNUMBER('Форма 1'!Z2912),'Форма 1'!$H2912*VLOOKUP('Форма 1'!$F2912,'Придельники с 2022'!$B$4:$X$28,'Форма 1'!Z$8),"")</f>
        <v/>
      </c>
      <c r="J2912" s="103" t="str">
        <f>IF(ISNUMBER('Форма 1'!AA2912),'Форма 1'!$H2912*VLOOKUP('Форма 1'!$F2912,'Придельники с 2022'!$B$4:$X$28,'Форма 1'!AA$8),"")</f>
        <v/>
      </c>
      <c r="K2912" s="90"/>
      <c r="L2912" s="87"/>
      <c r="M2912" s="103" t="str">
        <f>IF(ISNUMBER('Форма 1'!AD2912),'Форма 1'!$H2912*VLOOKUP('Форма 1'!$F2912,'Придельники с 2022'!$B$4:$X$28,'Форма 1'!AD$8),"")</f>
        <v/>
      </c>
      <c r="N2912" s="103">
        <f>IF(ISBLANK('Форма 1'!$AE2912),"",IF('Форма 1'!$AE2912=1,'Форма 1'!$H2912*VLOOKUP('Форма 1'!$F2912,'Придельники с 2022'!$B$4:$X$28,'Форма 1'!$AE$8,0),IF('Форма 1'!$AE2912=2,'Форма 1'!$H2912*VLOOKUP('Форма 1'!$F2912,'Придельники с 2022'!$B$4:$X$28,13,0),IF('Форма 1'!$AE2912=3,'Форма 1'!$H2912*VLOOKUP('Форма 1'!$F2912,'Придельники с 2022'!$B$4:$X$28,12,0)))))</f>
        <v>20754912.359999999</v>
      </c>
      <c r="O2912" s="103" t="str">
        <f>IF(ISNUMBER('Форма 1'!AF2912),'Форма 1'!$H2912*VLOOKUP('Форма 1'!$F2912,'Придельники с 2022'!$B$4:$X$28,'Форма 1'!AF$8),"")</f>
        <v/>
      </c>
      <c r="P2912" s="88"/>
      <c r="Q2912" s="103" t="str">
        <f>IF(ISNUMBER('Форма 1'!AH2912),'Форма 1'!$H2912*VLOOKUP('Форма 1'!$F2912,'Придельники с 2022'!$B$4:$X$28,'Форма 1'!AH$8),"")</f>
        <v/>
      </c>
      <c r="R2912" s="103" t="str">
        <f>IF(ISNUMBER('Форма 1'!AI2912),'Форма 1'!$H2912*VLOOKUP('Форма 1'!$F2912,'Придельники с 2022'!$B$4:$X$28,'Форма 1'!AI$8),"")</f>
        <v/>
      </c>
      <c r="S2912" s="103" t="str">
        <f>IF(ISNUMBER('Форма 1'!AJ2912),'Форма 1'!$H2912*VLOOKUP('Форма 1'!$F2912,'Придельники с 2022'!$B$4:$X$28,'Форма 1'!AJ$8),"")</f>
        <v/>
      </c>
      <c r="T2912" s="88"/>
    </row>
    <row r="2913" spans="1:20">
      <c r="A2913" s="188">
        <f t="shared" si="232"/>
        <v>57</v>
      </c>
      <c r="B2913" s="112" t="s">
        <v>2834</v>
      </c>
      <c r="C2913" s="99">
        <f t="shared" si="231"/>
        <v>13374553.696000002</v>
      </c>
      <c r="D2913" s="103" t="str">
        <f>IF(ISNUMBER('Форма 1'!U2913),'Форма 1'!$H2913*VLOOKUP('Форма 1'!$F2913,'Придельники с 2022'!$B$4:$X$28,'Форма 1'!U$8),"")</f>
        <v/>
      </c>
      <c r="E2913" s="103" t="str">
        <f>IF(ISNUMBER('Форма 1'!V2913),'Форма 1'!$H2913*VLOOKUP('Форма 1'!$F2913,'Придельники с 2022'!$B$4:$X$28,'Форма 1'!V$8),"")</f>
        <v/>
      </c>
      <c r="F2913" s="103" t="str">
        <f>IF(ISNUMBER('Форма 1'!W2913),'Форма 1'!$H2913*VLOOKUP('Форма 1'!$F2913,'Придельники с 2022'!$B$4:$X$28,'Форма 1'!W$8),"")</f>
        <v/>
      </c>
      <c r="G2913" s="103" t="str">
        <f>IF(ISNUMBER('Форма 1'!X2913),'Форма 1'!$H2913*VLOOKUP('Форма 1'!$F2913,'Придельники с 2022'!$B$4:$X$28,'Форма 1'!X$8),"")</f>
        <v/>
      </c>
      <c r="H2913" s="103" t="str">
        <f>IF(ISNUMBER('Форма 1'!Y2913),'Форма 1'!$H2913*VLOOKUP('Форма 1'!$F2913,'Придельники с 2022'!$B$4:$X$28,'Форма 1'!Y$8),"")</f>
        <v/>
      </c>
      <c r="I2913" s="103" t="str">
        <f>IF(ISNUMBER('Форма 1'!Z2913),'Форма 1'!$H2913*VLOOKUP('Форма 1'!$F2913,'Придельники с 2022'!$B$4:$X$28,'Форма 1'!Z$8),"")</f>
        <v/>
      </c>
      <c r="J2913" s="103" t="str">
        <f>IF(ISNUMBER('Форма 1'!AA2913),'Форма 1'!$H2913*VLOOKUP('Форма 1'!$F2913,'Придельники с 2022'!$B$4:$X$28,'Форма 1'!AA$8),"")</f>
        <v/>
      </c>
      <c r="K2913" s="92"/>
      <c r="L2913" s="88"/>
      <c r="M2913" s="103">
        <f>IF(ISNUMBER('Форма 1'!AD2913),'Форма 1'!$H2913*VLOOKUP('Форма 1'!$F2913,'Придельники с 2022'!$B$4:$X$28,'Форма 1'!AD$8),"")</f>
        <v>13374553.696000002</v>
      </c>
      <c r="N2913" s="103" t="str">
        <f>IF(ISBLANK('Форма 1'!$AE2913),"",IF('Форма 1'!$AE2913=1,'Форма 1'!$H2913*VLOOKUP('Форма 1'!$F2913,'Придельники с 2022'!$B$4:$X$28,'Форма 1'!$AE$8,0),IF('Форма 1'!$AE2913=2,'Форма 1'!$H2913*VLOOKUP('Форма 1'!$F2913,'Придельники с 2022'!$B$4:$X$28,13,0),IF('Форма 1'!$AE2913=3,'Форма 1'!$H2913*VLOOKUP('Форма 1'!$F2913,'Придельники с 2022'!$B$4:$X$28,12,0)))))</f>
        <v/>
      </c>
      <c r="O2913" s="103" t="str">
        <f>IF(ISNUMBER('Форма 1'!AF2913),'Форма 1'!$H2913*VLOOKUP('Форма 1'!$F2913,'Придельники с 2022'!$B$4:$X$28,'Форма 1'!AF$8),"")</f>
        <v/>
      </c>
      <c r="P2913" s="88"/>
      <c r="Q2913" s="103" t="str">
        <f>IF(ISNUMBER('Форма 1'!AH2913),'Форма 1'!$H2913*VLOOKUP('Форма 1'!$F2913,'Придельники с 2022'!$B$4:$X$28,'Форма 1'!AH$8),"")</f>
        <v/>
      </c>
      <c r="R2913" s="103" t="str">
        <f>IF(ISNUMBER('Форма 1'!AI2913),'Форма 1'!$H2913*VLOOKUP('Форма 1'!$F2913,'Придельники с 2022'!$B$4:$X$28,'Форма 1'!AI$8),"")</f>
        <v/>
      </c>
      <c r="S2913" s="103" t="str">
        <f>IF(ISNUMBER('Форма 1'!AJ2913),'Форма 1'!$H2913*VLOOKUP('Форма 1'!$F2913,'Придельники с 2022'!$B$4:$X$28,'Форма 1'!AJ$8),"")</f>
        <v/>
      </c>
      <c r="T2913" s="88"/>
    </row>
    <row r="2914" spans="1:20">
      <c r="A2914" s="188">
        <f t="shared" si="232"/>
        <v>58</v>
      </c>
      <c r="B2914" s="189" t="s">
        <v>2835</v>
      </c>
      <c r="C2914" s="99">
        <f t="shared" si="231"/>
        <v>14264449.248000002</v>
      </c>
      <c r="D2914" s="103" t="str">
        <f>IF(ISNUMBER('Форма 1'!U2914),'Форма 1'!$H2914*VLOOKUP('Форма 1'!$F2914,'Придельники с 2022'!$B$4:$X$28,'Форма 1'!U$8),"")</f>
        <v/>
      </c>
      <c r="E2914" s="103" t="str">
        <f>IF(ISNUMBER('Форма 1'!V2914),'Форма 1'!$H2914*VLOOKUP('Форма 1'!$F2914,'Придельники с 2022'!$B$4:$X$28,'Форма 1'!V$8),"")</f>
        <v/>
      </c>
      <c r="F2914" s="103" t="str">
        <f>IF(ISNUMBER('Форма 1'!W2914),'Форма 1'!$H2914*VLOOKUP('Форма 1'!$F2914,'Придельники с 2022'!$B$4:$X$28,'Форма 1'!W$8),"")</f>
        <v/>
      </c>
      <c r="G2914" s="103" t="str">
        <f>IF(ISNUMBER('Форма 1'!X2914),'Форма 1'!$H2914*VLOOKUP('Форма 1'!$F2914,'Придельники с 2022'!$B$4:$X$28,'Форма 1'!X$8),"")</f>
        <v/>
      </c>
      <c r="H2914" s="103" t="str">
        <f>IF(ISNUMBER('Форма 1'!Y2914),'Форма 1'!$H2914*VLOOKUP('Форма 1'!$F2914,'Придельники с 2022'!$B$4:$X$28,'Форма 1'!Y$8),"")</f>
        <v/>
      </c>
      <c r="I2914" s="103" t="str">
        <f>IF(ISNUMBER('Форма 1'!Z2914),'Форма 1'!$H2914*VLOOKUP('Форма 1'!$F2914,'Придельники с 2022'!$B$4:$X$28,'Форма 1'!Z$8),"")</f>
        <v/>
      </c>
      <c r="J2914" s="103" t="str">
        <f>IF(ISNUMBER('Форма 1'!AA2914),'Форма 1'!$H2914*VLOOKUP('Форма 1'!$F2914,'Придельники с 2022'!$B$4:$X$28,'Форма 1'!AA$8),"")</f>
        <v/>
      </c>
      <c r="K2914" s="92"/>
      <c r="L2914" s="88"/>
      <c r="M2914" s="103">
        <f>IF(ISNUMBER('Форма 1'!AD2914),'Форма 1'!$H2914*VLOOKUP('Форма 1'!$F2914,'Придельники с 2022'!$B$4:$X$28,'Форма 1'!AD$8),"")</f>
        <v>14264449.248000002</v>
      </c>
      <c r="N2914" s="103" t="str">
        <f>IF(ISBLANK('Форма 1'!$AE2914),"",IF('Форма 1'!$AE2914=1,'Форма 1'!$H2914*VLOOKUP('Форма 1'!$F2914,'Придельники с 2022'!$B$4:$X$28,'Форма 1'!$AE$8,0),IF('Форма 1'!$AE2914=2,'Форма 1'!$H2914*VLOOKUP('Форма 1'!$F2914,'Придельники с 2022'!$B$4:$X$28,13,0),IF('Форма 1'!$AE2914=3,'Форма 1'!$H2914*VLOOKUP('Форма 1'!$F2914,'Придельники с 2022'!$B$4:$X$28,12,0)))))</f>
        <v/>
      </c>
      <c r="O2914" s="103" t="str">
        <f>IF(ISNUMBER('Форма 1'!AF2914),'Форма 1'!$H2914*VLOOKUP('Форма 1'!$F2914,'Придельники с 2022'!$B$4:$X$28,'Форма 1'!AF$8),"")</f>
        <v/>
      </c>
      <c r="P2914" s="88"/>
      <c r="Q2914" s="103" t="str">
        <f>IF(ISNUMBER('Форма 1'!AH2914),'Форма 1'!$H2914*VLOOKUP('Форма 1'!$F2914,'Придельники с 2022'!$B$4:$X$28,'Форма 1'!AH$8),"")</f>
        <v/>
      </c>
      <c r="R2914" s="103" t="str">
        <f>IF(ISNUMBER('Форма 1'!AI2914),'Форма 1'!$H2914*VLOOKUP('Форма 1'!$F2914,'Придельники с 2022'!$B$4:$X$28,'Форма 1'!AI$8),"")</f>
        <v/>
      </c>
      <c r="S2914" s="103" t="str">
        <f>IF(ISNUMBER('Форма 1'!AJ2914),'Форма 1'!$H2914*VLOOKUP('Форма 1'!$F2914,'Придельники с 2022'!$B$4:$X$28,'Форма 1'!AJ$8),"")</f>
        <v/>
      </c>
      <c r="T2914" s="88"/>
    </row>
    <row r="2915" spans="1:20">
      <c r="A2915" s="188">
        <f t="shared" si="232"/>
        <v>59</v>
      </c>
      <c r="B2915" s="189" t="s">
        <v>2836</v>
      </c>
      <c r="C2915" s="99">
        <f t="shared" si="231"/>
        <v>2071130.0990000002</v>
      </c>
      <c r="D2915" s="103" t="str">
        <f>IF(ISNUMBER('Форма 1'!U2915),'Форма 1'!$H2915*VLOOKUP('Форма 1'!$F2915,'Придельники с 2022'!$B$4:$X$28,'Форма 1'!U$8),"")</f>
        <v/>
      </c>
      <c r="E2915" s="103" t="str">
        <f>IF(ISNUMBER('Форма 1'!V2915),'Форма 1'!$H2915*VLOOKUP('Форма 1'!$F2915,'Придельники с 2022'!$B$4:$X$28,'Форма 1'!V$8),"")</f>
        <v/>
      </c>
      <c r="F2915" s="103" t="str">
        <f>IF(ISNUMBER('Форма 1'!W2915),'Форма 1'!$H2915*VLOOKUP('Форма 1'!$F2915,'Придельники с 2022'!$B$4:$X$28,'Форма 1'!W$8),"")</f>
        <v/>
      </c>
      <c r="G2915" s="103">
        <f>IF(ISNUMBER('Форма 1'!X2915),'Форма 1'!$H2915*VLOOKUP('Форма 1'!$F2915,'Придельники с 2022'!$B$4:$X$28,'Форма 1'!X$8),"")</f>
        <v>862782.89000000013</v>
      </c>
      <c r="H2915" s="103" t="str">
        <f>IF(ISNUMBER('Форма 1'!Y2915),'Форма 1'!$H2915*VLOOKUP('Форма 1'!$F2915,'Придельники с 2022'!$B$4:$X$28,'Форма 1'!Y$8),"")</f>
        <v/>
      </c>
      <c r="I2915" s="103">
        <f>IF(ISNUMBER('Форма 1'!Z2915),'Форма 1'!$H2915*VLOOKUP('Форма 1'!$F2915,'Придельники с 2022'!$B$4:$X$28,'Форма 1'!Z$8),"")</f>
        <v>1208347.209</v>
      </c>
      <c r="J2915" s="103" t="str">
        <f>IF(ISNUMBER('Форма 1'!AA2915),'Форма 1'!$H2915*VLOOKUP('Форма 1'!$F2915,'Придельники с 2022'!$B$4:$X$28,'Форма 1'!AA$8),"")</f>
        <v/>
      </c>
      <c r="K2915" s="92"/>
      <c r="L2915" s="88"/>
      <c r="M2915" s="103" t="str">
        <f>IF(ISNUMBER('Форма 1'!AD2915),'Форма 1'!$H2915*VLOOKUP('Форма 1'!$F2915,'Придельники с 2022'!$B$4:$X$28,'Форма 1'!AD$8),"")</f>
        <v/>
      </c>
      <c r="N2915" s="103" t="str">
        <f>IF(ISBLANK('Форма 1'!$AE2915),"",IF('Форма 1'!$AE2915=1,'Форма 1'!$H2915*VLOOKUP('Форма 1'!$F2915,'Придельники с 2022'!$B$4:$X$28,'Форма 1'!$AE$8,0),IF('Форма 1'!$AE2915=2,'Форма 1'!$H2915*VLOOKUP('Форма 1'!$F2915,'Придельники с 2022'!$B$4:$X$28,13,0),IF('Форма 1'!$AE2915=3,'Форма 1'!$H2915*VLOOKUP('Форма 1'!$F2915,'Придельники с 2022'!$B$4:$X$28,12,0)))))</f>
        <v/>
      </c>
      <c r="O2915" s="103" t="str">
        <f>IF(ISNUMBER('Форма 1'!AF2915),'Форма 1'!$H2915*VLOOKUP('Форма 1'!$F2915,'Придельники с 2022'!$B$4:$X$28,'Форма 1'!AF$8),"")</f>
        <v/>
      </c>
      <c r="P2915" s="88"/>
      <c r="Q2915" s="103" t="str">
        <f>IF(ISNUMBER('Форма 1'!AH2915),'Форма 1'!$H2915*VLOOKUP('Форма 1'!$F2915,'Придельники с 2022'!$B$4:$X$28,'Форма 1'!AH$8),"")</f>
        <v/>
      </c>
      <c r="R2915" s="103" t="str">
        <f>IF(ISNUMBER('Форма 1'!AI2915),'Форма 1'!$H2915*VLOOKUP('Форма 1'!$F2915,'Придельники с 2022'!$B$4:$X$28,'Форма 1'!AI$8),"")</f>
        <v/>
      </c>
      <c r="S2915" s="103" t="str">
        <f>IF(ISNUMBER('Форма 1'!AJ2915),'Форма 1'!$H2915*VLOOKUP('Форма 1'!$F2915,'Придельники с 2022'!$B$4:$X$28,'Форма 1'!AJ$8),"")</f>
        <v/>
      </c>
      <c r="T2915" s="88"/>
    </row>
    <row r="2916" spans="1:20">
      <c r="A2916" s="188">
        <f t="shared" si="232"/>
        <v>60</v>
      </c>
      <c r="B2916" s="112" t="s">
        <v>2837</v>
      </c>
      <c r="C2916" s="99">
        <f t="shared" si="231"/>
        <v>17482664.640000001</v>
      </c>
      <c r="D2916" s="103" t="str">
        <f>IF(ISNUMBER('Форма 1'!U2916),'Форма 1'!$H2916*VLOOKUP('Форма 1'!$F2916,'Придельники с 2022'!$B$4:$X$28,'Форма 1'!U$8),"")</f>
        <v/>
      </c>
      <c r="E2916" s="103" t="str">
        <f>IF(ISNUMBER('Форма 1'!V2916),'Форма 1'!$H2916*VLOOKUP('Форма 1'!$F2916,'Придельники с 2022'!$B$4:$X$28,'Форма 1'!V$8),"")</f>
        <v/>
      </c>
      <c r="F2916" s="103" t="str">
        <f>IF(ISNUMBER('Форма 1'!W2916),'Форма 1'!$H2916*VLOOKUP('Форма 1'!$F2916,'Придельники с 2022'!$B$4:$X$28,'Форма 1'!W$8),"")</f>
        <v/>
      </c>
      <c r="G2916" s="103" t="str">
        <f>IF(ISNUMBER('Форма 1'!X2916),'Форма 1'!$H2916*VLOOKUP('Форма 1'!$F2916,'Придельники с 2022'!$B$4:$X$28,'Форма 1'!X$8),"")</f>
        <v/>
      </c>
      <c r="H2916" s="103" t="str">
        <f>IF(ISNUMBER('Форма 1'!Y2916),'Форма 1'!$H2916*VLOOKUP('Форма 1'!$F2916,'Придельники с 2022'!$B$4:$X$28,'Форма 1'!Y$8),"")</f>
        <v/>
      </c>
      <c r="I2916" s="103" t="str">
        <f>IF(ISNUMBER('Форма 1'!Z2916),'Форма 1'!$H2916*VLOOKUP('Форма 1'!$F2916,'Придельники с 2022'!$B$4:$X$28,'Форма 1'!Z$8),"")</f>
        <v/>
      </c>
      <c r="J2916" s="103" t="str">
        <f>IF(ISNUMBER('Форма 1'!AA2916),'Форма 1'!$H2916*VLOOKUP('Форма 1'!$F2916,'Придельники с 2022'!$B$4:$X$28,'Форма 1'!AA$8),"")</f>
        <v/>
      </c>
      <c r="K2916" s="92"/>
      <c r="L2916" s="88"/>
      <c r="M2916" s="103">
        <f>IF(ISNUMBER('Форма 1'!AD2916),'Форма 1'!$H2916*VLOOKUP('Форма 1'!$F2916,'Придельники с 2022'!$B$4:$X$28,'Форма 1'!AD$8),"")</f>
        <v>17482664.640000001</v>
      </c>
      <c r="N2916" s="103" t="str">
        <f>IF(ISBLANK('Форма 1'!$AE2916),"",IF('Форма 1'!$AE2916=1,'Форма 1'!$H2916*VLOOKUP('Форма 1'!$F2916,'Придельники с 2022'!$B$4:$X$28,'Форма 1'!$AE$8,0),IF('Форма 1'!$AE2916=2,'Форма 1'!$H2916*VLOOKUP('Форма 1'!$F2916,'Придельники с 2022'!$B$4:$X$28,13,0),IF('Форма 1'!$AE2916=3,'Форма 1'!$H2916*VLOOKUP('Форма 1'!$F2916,'Придельники с 2022'!$B$4:$X$28,12,0)))))</f>
        <v/>
      </c>
      <c r="O2916" s="103" t="str">
        <f>IF(ISNUMBER('Форма 1'!AF2916),'Форма 1'!$H2916*VLOOKUP('Форма 1'!$F2916,'Придельники с 2022'!$B$4:$X$28,'Форма 1'!AF$8),"")</f>
        <v/>
      </c>
      <c r="P2916" s="88"/>
      <c r="Q2916" s="103" t="str">
        <f>IF(ISNUMBER('Форма 1'!AH2916),'Форма 1'!$H2916*VLOOKUP('Форма 1'!$F2916,'Придельники с 2022'!$B$4:$X$28,'Форма 1'!AH$8),"")</f>
        <v/>
      </c>
      <c r="R2916" s="103" t="str">
        <f>IF(ISNUMBER('Форма 1'!AI2916),'Форма 1'!$H2916*VLOOKUP('Форма 1'!$F2916,'Придельники с 2022'!$B$4:$X$28,'Форма 1'!AI$8),"")</f>
        <v/>
      </c>
      <c r="S2916" s="103" t="str">
        <f>IF(ISNUMBER('Форма 1'!AJ2916),'Форма 1'!$H2916*VLOOKUP('Форма 1'!$F2916,'Придельники с 2022'!$B$4:$X$28,'Форма 1'!AJ$8),"")</f>
        <v/>
      </c>
      <c r="T2916" s="88"/>
    </row>
    <row r="2917" spans="1:20">
      <c r="A2917" s="188">
        <f t="shared" si="232"/>
        <v>61</v>
      </c>
      <c r="B2917" s="189" t="s">
        <v>2838</v>
      </c>
      <c r="C2917" s="99">
        <f t="shared" si="231"/>
        <v>25138506.420000002</v>
      </c>
      <c r="D2917" s="103" t="str">
        <f>IF(ISNUMBER('Форма 1'!U2917),'Форма 1'!$H2917*VLOOKUP('Форма 1'!$F2917,'Придельники с 2022'!$B$4:$X$28,'Форма 1'!U$8),"")</f>
        <v/>
      </c>
      <c r="E2917" s="103" t="str">
        <f>IF(ISNUMBER('Форма 1'!V2917),'Форма 1'!$H2917*VLOOKUP('Форма 1'!$F2917,'Придельники с 2022'!$B$4:$X$28,'Форма 1'!V$8),"")</f>
        <v/>
      </c>
      <c r="F2917" s="103" t="str">
        <f>IF(ISNUMBER('Форма 1'!W2917),'Форма 1'!$H2917*VLOOKUP('Форма 1'!$F2917,'Придельники с 2022'!$B$4:$X$28,'Форма 1'!W$8),"")</f>
        <v/>
      </c>
      <c r="G2917" s="103" t="str">
        <f>IF(ISNUMBER('Форма 1'!X2917),'Форма 1'!$H2917*VLOOKUP('Форма 1'!$F2917,'Придельники с 2022'!$B$4:$X$28,'Форма 1'!X$8),"")</f>
        <v/>
      </c>
      <c r="H2917" s="103" t="str">
        <f>IF(ISNUMBER('Форма 1'!Y2917),'Форма 1'!$H2917*VLOOKUP('Форма 1'!$F2917,'Придельники с 2022'!$B$4:$X$28,'Форма 1'!Y$8),"")</f>
        <v/>
      </c>
      <c r="I2917" s="103" t="str">
        <f>IF(ISNUMBER('Форма 1'!Z2917),'Форма 1'!$H2917*VLOOKUP('Форма 1'!$F2917,'Придельники с 2022'!$B$4:$X$28,'Форма 1'!Z$8),"")</f>
        <v/>
      </c>
      <c r="J2917" s="103" t="str">
        <f>IF(ISNUMBER('Форма 1'!AA2917),'Форма 1'!$H2917*VLOOKUP('Форма 1'!$F2917,'Придельники с 2022'!$B$4:$X$28,'Форма 1'!AA$8),"")</f>
        <v/>
      </c>
      <c r="K2917" s="90"/>
      <c r="L2917" s="87"/>
      <c r="M2917" s="103">
        <f>IF(ISNUMBER('Форма 1'!AD2917),'Форма 1'!$H2917*VLOOKUP('Форма 1'!$F2917,'Придельники с 2022'!$B$4:$X$28,'Форма 1'!AD$8),"")</f>
        <v>9227014.4199999999</v>
      </c>
      <c r="N2917" s="103">
        <f>IF(ISBLANK('Форма 1'!$AE2917),"",IF('Форма 1'!$AE2917=1,'Форма 1'!$H2917*VLOOKUP('Форма 1'!$F2917,'Придельники с 2022'!$B$4:$X$28,'Форма 1'!$AE$8,0),IF('Форма 1'!$AE2917=2,'Форма 1'!$H2917*VLOOKUP('Форма 1'!$F2917,'Придельники с 2022'!$B$4:$X$28,13,0),IF('Форма 1'!$AE2917=3,'Форма 1'!$H2917*VLOOKUP('Форма 1'!$F2917,'Придельники с 2022'!$B$4:$X$28,12,0)))))</f>
        <v>15911492</v>
      </c>
      <c r="O2917" s="103" t="str">
        <f>IF(ISNUMBER('Форма 1'!AF2917),'Форма 1'!$H2917*VLOOKUP('Форма 1'!$F2917,'Придельники с 2022'!$B$4:$X$28,'Форма 1'!AF$8),"")</f>
        <v/>
      </c>
      <c r="P2917" s="87"/>
      <c r="Q2917" s="103" t="str">
        <f>IF(ISNUMBER('Форма 1'!AH2917),'Форма 1'!$H2917*VLOOKUP('Форма 1'!$F2917,'Придельники с 2022'!$B$4:$X$28,'Форма 1'!AH$8),"")</f>
        <v/>
      </c>
      <c r="R2917" s="103" t="str">
        <f>IF(ISNUMBER('Форма 1'!AI2917),'Форма 1'!$H2917*VLOOKUP('Форма 1'!$F2917,'Придельники с 2022'!$B$4:$X$28,'Форма 1'!AI$8),"")</f>
        <v/>
      </c>
      <c r="S2917" s="103" t="str">
        <f>IF(ISNUMBER('Форма 1'!AJ2917),'Форма 1'!$H2917*VLOOKUP('Форма 1'!$F2917,'Придельники с 2022'!$B$4:$X$28,'Форма 1'!AJ$8),"")</f>
        <v/>
      </c>
      <c r="T2917" s="88"/>
    </row>
    <row r="2918" spans="1:20">
      <c r="A2918" s="188">
        <f t="shared" si="232"/>
        <v>62</v>
      </c>
      <c r="B2918" s="189" t="s">
        <v>2839</v>
      </c>
      <c r="C2918" s="99">
        <f t="shared" si="231"/>
        <v>23448398.015999999</v>
      </c>
      <c r="D2918" s="103" t="str">
        <f>IF(ISNUMBER('Форма 1'!U2918),'Форма 1'!$H2918*VLOOKUP('Форма 1'!$F2918,'Придельники с 2022'!$B$4:$X$28,'Форма 1'!U$8),"")</f>
        <v/>
      </c>
      <c r="E2918" s="103" t="str">
        <f>IF(ISNUMBER('Форма 1'!V2918),'Форма 1'!$H2918*VLOOKUP('Форма 1'!$F2918,'Придельники с 2022'!$B$4:$X$28,'Форма 1'!V$8),"")</f>
        <v/>
      </c>
      <c r="F2918" s="103" t="str">
        <f>IF(ISNUMBER('Форма 1'!W2918),'Форма 1'!$H2918*VLOOKUP('Форма 1'!$F2918,'Придельники с 2022'!$B$4:$X$28,'Форма 1'!W$8),"")</f>
        <v/>
      </c>
      <c r="G2918" s="103">
        <f>IF(ISNUMBER('Форма 1'!X2918),'Форма 1'!$H2918*VLOOKUP('Форма 1'!$F2918,'Придельники с 2022'!$B$4:$X$28,'Форма 1'!X$8),"")</f>
        <v>1346174.08</v>
      </c>
      <c r="H2918" s="103" t="str">
        <f>IF(ISNUMBER('Форма 1'!Y2918),'Форма 1'!$H2918*VLOOKUP('Форма 1'!$F2918,'Придельники с 2022'!$B$4:$X$28,'Форма 1'!Y$8),"")</f>
        <v/>
      </c>
      <c r="I2918" s="103">
        <f>IF(ISNUMBER('Форма 1'!Z2918),'Форма 1'!$H2918*VLOOKUP('Форма 1'!$F2918,'Придельники с 2022'!$B$4:$X$28,'Форма 1'!Z$8),"")</f>
        <v>1885347.648</v>
      </c>
      <c r="J2918" s="103" t="str">
        <f>IF(ISNUMBER('Форма 1'!AA2918),'Форма 1'!$H2918*VLOOKUP('Форма 1'!$F2918,'Придельники с 2022'!$B$4:$X$28,'Форма 1'!AA$8),"")</f>
        <v/>
      </c>
      <c r="K2918" s="90"/>
      <c r="L2918" s="87"/>
      <c r="M2918" s="103" t="str">
        <f>IF(ISNUMBER('Форма 1'!AD2918),'Форма 1'!$H2918*VLOOKUP('Форма 1'!$F2918,'Придельники с 2022'!$B$4:$X$28,'Форма 1'!AD$8),"")</f>
        <v/>
      </c>
      <c r="N2918" s="103">
        <f>IF(ISBLANK('Форма 1'!$AE2918),"",IF('Форма 1'!$AE2918=1,'Форма 1'!$H2918*VLOOKUP('Форма 1'!$F2918,'Придельники с 2022'!$B$4:$X$28,'Форма 1'!$AE$8,0),IF('Форма 1'!$AE2918=2,'Форма 1'!$H2918*VLOOKUP('Форма 1'!$F2918,'Придельники с 2022'!$B$4:$X$28,13,0),IF('Форма 1'!$AE2918=3,'Форма 1'!$H2918*VLOOKUP('Форма 1'!$F2918,'Придельники с 2022'!$B$4:$X$28,12,0)))))</f>
        <v>20216876.287999999</v>
      </c>
      <c r="O2918" s="103" t="str">
        <f>IF(ISNUMBER('Форма 1'!AF2918),'Форма 1'!$H2918*VLOOKUP('Форма 1'!$F2918,'Придельники с 2022'!$B$4:$X$28,'Форма 1'!AF$8),"")</f>
        <v/>
      </c>
      <c r="P2918" s="88"/>
      <c r="Q2918" s="103" t="str">
        <f>IF(ISNUMBER('Форма 1'!AH2918),'Форма 1'!$H2918*VLOOKUP('Форма 1'!$F2918,'Придельники с 2022'!$B$4:$X$28,'Форма 1'!AH$8),"")</f>
        <v/>
      </c>
      <c r="R2918" s="103" t="str">
        <f>IF(ISNUMBER('Форма 1'!AI2918),'Форма 1'!$H2918*VLOOKUP('Форма 1'!$F2918,'Придельники с 2022'!$B$4:$X$28,'Форма 1'!AI$8),"")</f>
        <v/>
      </c>
      <c r="S2918" s="103" t="str">
        <f>IF(ISNUMBER('Форма 1'!AJ2918),'Форма 1'!$H2918*VLOOKUP('Форма 1'!$F2918,'Придельники с 2022'!$B$4:$X$28,'Форма 1'!AJ$8),"")</f>
        <v/>
      </c>
      <c r="T2918" s="88"/>
    </row>
    <row r="2919" spans="1:20">
      <c r="A2919" s="188">
        <f t="shared" si="232"/>
        <v>63</v>
      </c>
      <c r="B2919" s="112" t="s">
        <v>2840</v>
      </c>
      <c r="C2919" s="99">
        <f t="shared" si="231"/>
        <v>16649335.835999999</v>
      </c>
      <c r="D2919" s="103" t="str">
        <f>IF(ISNUMBER('Форма 1'!U2919),'Форма 1'!$H2919*VLOOKUP('Форма 1'!$F2919,'Придельники с 2022'!$B$4:$X$28,'Форма 1'!U$8),"")</f>
        <v/>
      </c>
      <c r="E2919" s="103" t="str">
        <f>IF(ISNUMBER('Форма 1'!V2919),'Форма 1'!$H2919*VLOOKUP('Форма 1'!$F2919,'Придельники с 2022'!$B$4:$X$28,'Форма 1'!V$8),"")</f>
        <v/>
      </c>
      <c r="F2919" s="103" t="str">
        <f>IF(ISNUMBER('Форма 1'!W2919),'Форма 1'!$H2919*VLOOKUP('Форма 1'!$F2919,'Придельники с 2022'!$B$4:$X$28,'Форма 1'!W$8),"")</f>
        <v/>
      </c>
      <c r="G2919" s="103" t="str">
        <f>IF(ISNUMBER('Форма 1'!X2919),'Форма 1'!$H2919*VLOOKUP('Форма 1'!$F2919,'Придельники с 2022'!$B$4:$X$28,'Форма 1'!X$8),"")</f>
        <v/>
      </c>
      <c r="H2919" s="103" t="str">
        <f>IF(ISNUMBER('Форма 1'!Y2919),'Форма 1'!$H2919*VLOOKUP('Форма 1'!$F2919,'Придельники с 2022'!$B$4:$X$28,'Форма 1'!Y$8),"")</f>
        <v/>
      </c>
      <c r="I2919" s="103" t="str">
        <f>IF(ISNUMBER('Форма 1'!Z2919),'Форма 1'!$H2919*VLOOKUP('Форма 1'!$F2919,'Придельники с 2022'!$B$4:$X$28,'Форма 1'!Z$8),"")</f>
        <v/>
      </c>
      <c r="J2919" s="103" t="str">
        <f>IF(ISNUMBER('Форма 1'!AA2919),'Форма 1'!$H2919*VLOOKUP('Форма 1'!$F2919,'Придельники с 2022'!$B$4:$X$28,'Форма 1'!AA$8),"")</f>
        <v/>
      </c>
      <c r="K2919" s="90"/>
      <c r="L2919" s="87"/>
      <c r="M2919" s="103" t="str">
        <f>IF(ISNUMBER('Форма 1'!AD2919),'Форма 1'!$H2919*VLOOKUP('Форма 1'!$F2919,'Придельники с 2022'!$B$4:$X$28,'Форма 1'!AD$8),"")</f>
        <v/>
      </c>
      <c r="N2919" s="103">
        <f>IF(ISBLANK('Форма 1'!$AE2919),"",IF('Форма 1'!$AE2919=1,'Форма 1'!$H2919*VLOOKUP('Форма 1'!$F2919,'Придельники с 2022'!$B$4:$X$28,'Форма 1'!$AE$8,0),IF('Форма 1'!$AE2919=2,'Форма 1'!$H2919*VLOOKUP('Форма 1'!$F2919,'Придельники с 2022'!$B$4:$X$28,13,0),IF('Форма 1'!$AE2919=3,'Форма 1'!$H2919*VLOOKUP('Форма 1'!$F2919,'Придельники с 2022'!$B$4:$X$28,12,0)))))</f>
        <v>16649335.835999999</v>
      </c>
      <c r="O2919" s="103" t="str">
        <f>IF(ISNUMBER('Форма 1'!AF2919),'Форма 1'!$H2919*VLOOKUP('Форма 1'!$F2919,'Придельники с 2022'!$B$4:$X$28,'Форма 1'!AF$8),"")</f>
        <v/>
      </c>
      <c r="P2919" s="88"/>
      <c r="Q2919" s="103" t="str">
        <f>IF(ISNUMBER('Форма 1'!AH2919),'Форма 1'!$H2919*VLOOKUP('Форма 1'!$F2919,'Придельники с 2022'!$B$4:$X$28,'Форма 1'!AH$8),"")</f>
        <v/>
      </c>
      <c r="R2919" s="103" t="str">
        <f>IF(ISNUMBER('Форма 1'!AI2919),'Форма 1'!$H2919*VLOOKUP('Форма 1'!$F2919,'Придельники с 2022'!$B$4:$X$28,'Форма 1'!AI$8),"")</f>
        <v/>
      </c>
      <c r="S2919" s="103" t="str">
        <f>IF(ISNUMBER('Форма 1'!AJ2919),'Форма 1'!$H2919*VLOOKUP('Форма 1'!$F2919,'Придельники с 2022'!$B$4:$X$28,'Форма 1'!AJ$8),"")</f>
        <v/>
      </c>
      <c r="T2919" s="88"/>
    </row>
    <row r="2920" spans="1:20">
      <c r="A2920" s="188">
        <f t="shared" si="232"/>
        <v>64</v>
      </c>
      <c r="B2920" s="189" t="s">
        <v>2841</v>
      </c>
      <c r="C2920" s="99">
        <f t="shared" si="231"/>
        <v>13216930.496000001</v>
      </c>
      <c r="D2920" s="103" t="str">
        <f>IF(ISNUMBER('Форма 1'!U2920),'Форма 1'!$H2920*VLOOKUP('Форма 1'!$F2920,'Придельники с 2022'!$B$4:$X$28,'Форма 1'!U$8),"")</f>
        <v/>
      </c>
      <c r="E2920" s="103" t="str">
        <f>IF(ISNUMBER('Форма 1'!V2920),'Форма 1'!$H2920*VLOOKUP('Форма 1'!$F2920,'Придельники с 2022'!$B$4:$X$28,'Форма 1'!V$8),"")</f>
        <v/>
      </c>
      <c r="F2920" s="103" t="str">
        <f>IF(ISNUMBER('Форма 1'!W2920),'Форма 1'!$H2920*VLOOKUP('Форма 1'!$F2920,'Придельники с 2022'!$B$4:$X$28,'Форма 1'!W$8),"")</f>
        <v/>
      </c>
      <c r="G2920" s="103" t="str">
        <f>IF(ISNUMBER('Форма 1'!X2920),'Форма 1'!$H2920*VLOOKUP('Форма 1'!$F2920,'Придельники с 2022'!$B$4:$X$28,'Форма 1'!X$8),"")</f>
        <v/>
      </c>
      <c r="H2920" s="103" t="str">
        <f>IF(ISNUMBER('Форма 1'!Y2920),'Форма 1'!$H2920*VLOOKUP('Форма 1'!$F2920,'Придельники с 2022'!$B$4:$X$28,'Форма 1'!Y$8),"")</f>
        <v/>
      </c>
      <c r="I2920" s="103" t="str">
        <f>IF(ISNUMBER('Форма 1'!Z2920),'Форма 1'!$H2920*VLOOKUP('Форма 1'!$F2920,'Придельники с 2022'!$B$4:$X$28,'Форма 1'!Z$8),"")</f>
        <v/>
      </c>
      <c r="J2920" s="103" t="str">
        <f>IF(ISNUMBER('Форма 1'!AA2920),'Форма 1'!$H2920*VLOOKUP('Форма 1'!$F2920,'Придельники с 2022'!$B$4:$X$28,'Форма 1'!AA$8),"")</f>
        <v/>
      </c>
      <c r="K2920" s="92"/>
      <c r="L2920" s="88"/>
      <c r="M2920" s="103">
        <f>IF(ISNUMBER('Форма 1'!AD2920),'Форма 1'!$H2920*VLOOKUP('Форма 1'!$F2920,'Придельники с 2022'!$B$4:$X$28,'Форма 1'!AD$8),"")</f>
        <v>13216930.496000001</v>
      </c>
      <c r="N2920" s="103" t="str">
        <f>IF(ISBLANK('Форма 1'!$AE2920),"",IF('Форма 1'!$AE2920=1,'Форма 1'!$H2920*VLOOKUP('Форма 1'!$F2920,'Придельники с 2022'!$B$4:$X$28,'Форма 1'!$AE$8,0),IF('Форма 1'!$AE2920=2,'Форма 1'!$H2920*VLOOKUP('Форма 1'!$F2920,'Придельники с 2022'!$B$4:$X$28,13,0),IF('Форма 1'!$AE2920=3,'Форма 1'!$H2920*VLOOKUP('Форма 1'!$F2920,'Придельники с 2022'!$B$4:$X$28,12,0)))))</f>
        <v/>
      </c>
      <c r="O2920" s="103" t="str">
        <f>IF(ISNUMBER('Форма 1'!AF2920),'Форма 1'!$H2920*VLOOKUP('Форма 1'!$F2920,'Придельники с 2022'!$B$4:$X$28,'Форма 1'!AF$8),"")</f>
        <v/>
      </c>
      <c r="P2920" s="88"/>
      <c r="Q2920" s="103" t="str">
        <f>IF(ISNUMBER('Форма 1'!AH2920),'Форма 1'!$H2920*VLOOKUP('Форма 1'!$F2920,'Придельники с 2022'!$B$4:$X$28,'Форма 1'!AH$8),"")</f>
        <v/>
      </c>
      <c r="R2920" s="103" t="str">
        <f>IF(ISNUMBER('Форма 1'!AI2920),'Форма 1'!$H2920*VLOOKUP('Форма 1'!$F2920,'Придельники с 2022'!$B$4:$X$28,'Форма 1'!AI$8),"")</f>
        <v/>
      </c>
      <c r="S2920" s="103" t="str">
        <f>IF(ISNUMBER('Форма 1'!AJ2920),'Форма 1'!$H2920*VLOOKUP('Форма 1'!$F2920,'Придельники с 2022'!$B$4:$X$28,'Форма 1'!AJ$8),"")</f>
        <v/>
      </c>
      <c r="T2920" s="88"/>
    </row>
    <row r="2921" spans="1:20">
      <c r="A2921" s="188">
        <f t="shared" si="232"/>
        <v>65</v>
      </c>
      <c r="B2921" s="189" t="s">
        <v>2842</v>
      </c>
      <c r="C2921" s="99">
        <f t="shared" si="231"/>
        <v>13137218.192000002</v>
      </c>
      <c r="D2921" s="103" t="str">
        <f>IF(ISNUMBER('Форма 1'!U2921),'Форма 1'!$H2921*VLOOKUP('Форма 1'!$F2921,'Придельники с 2022'!$B$4:$X$28,'Форма 1'!U$8),"")</f>
        <v/>
      </c>
      <c r="E2921" s="103" t="str">
        <f>IF(ISNUMBER('Форма 1'!V2921),'Форма 1'!$H2921*VLOOKUP('Форма 1'!$F2921,'Придельники с 2022'!$B$4:$X$28,'Форма 1'!V$8),"")</f>
        <v/>
      </c>
      <c r="F2921" s="103" t="str">
        <f>IF(ISNUMBER('Форма 1'!W2921),'Форма 1'!$H2921*VLOOKUP('Форма 1'!$F2921,'Придельники с 2022'!$B$4:$X$28,'Форма 1'!W$8),"")</f>
        <v/>
      </c>
      <c r="G2921" s="103" t="str">
        <f>IF(ISNUMBER('Форма 1'!X2921),'Форма 1'!$H2921*VLOOKUP('Форма 1'!$F2921,'Придельники с 2022'!$B$4:$X$28,'Форма 1'!X$8),"")</f>
        <v/>
      </c>
      <c r="H2921" s="103" t="str">
        <f>IF(ISNUMBER('Форма 1'!Y2921),'Форма 1'!$H2921*VLOOKUP('Форма 1'!$F2921,'Придельники с 2022'!$B$4:$X$28,'Форма 1'!Y$8),"")</f>
        <v/>
      </c>
      <c r="I2921" s="103" t="str">
        <f>IF(ISNUMBER('Форма 1'!Z2921),'Форма 1'!$H2921*VLOOKUP('Форма 1'!$F2921,'Придельники с 2022'!$B$4:$X$28,'Форма 1'!Z$8),"")</f>
        <v/>
      </c>
      <c r="J2921" s="103" t="str">
        <f>IF(ISNUMBER('Форма 1'!AA2921),'Форма 1'!$H2921*VLOOKUP('Форма 1'!$F2921,'Придельники с 2022'!$B$4:$X$28,'Форма 1'!AA$8),"")</f>
        <v/>
      </c>
      <c r="K2921" s="92"/>
      <c r="L2921" s="88"/>
      <c r="M2921" s="103">
        <f>IF(ISNUMBER('Форма 1'!AD2921),'Форма 1'!$H2921*VLOOKUP('Форма 1'!$F2921,'Придельники с 2022'!$B$4:$X$28,'Форма 1'!AD$8),"")</f>
        <v>13137218.192000002</v>
      </c>
      <c r="N2921" s="103" t="str">
        <f>IF(ISBLANK('Форма 1'!$AE2921),"",IF('Форма 1'!$AE2921=1,'Форма 1'!$H2921*VLOOKUP('Форма 1'!$F2921,'Придельники с 2022'!$B$4:$X$28,'Форма 1'!$AE$8,0),IF('Форма 1'!$AE2921=2,'Форма 1'!$H2921*VLOOKUP('Форма 1'!$F2921,'Придельники с 2022'!$B$4:$X$28,13,0),IF('Форма 1'!$AE2921=3,'Форма 1'!$H2921*VLOOKUP('Форма 1'!$F2921,'Придельники с 2022'!$B$4:$X$28,12,0)))))</f>
        <v/>
      </c>
      <c r="O2921" s="103" t="str">
        <f>IF(ISNUMBER('Форма 1'!AF2921),'Форма 1'!$H2921*VLOOKUP('Форма 1'!$F2921,'Придельники с 2022'!$B$4:$X$28,'Форма 1'!AF$8),"")</f>
        <v/>
      </c>
      <c r="P2921" s="88"/>
      <c r="Q2921" s="103" t="str">
        <f>IF(ISNUMBER('Форма 1'!AH2921),'Форма 1'!$H2921*VLOOKUP('Форма 1'!$F2921,'Придельники с 2022'!$B$4:$X$28,'Форма 1'!AH$8),"")</f>
        <v/>
      </c>
      <c r="R2921" s="103" t="str">
        <f>IF(ISNUMBER('Форма 1'!AI2921),'Форма 1'!$H2921*VLOOKUP('Форма 1'!$F2921,'Придельники с 2022'!$B$4:$X$28,'Форма 1'!AI$8),"")</f>
        <v/>
      </c>
      <c r="S2921" s="103" t="str">
        <f>IF(ISNUMBER('Форма 1'!AJ2921),'Форма 1'!$H2921*VLOOKUP('Форма 1'!$F2921,'Придельники с 2022'!$B$4:$X$28,'Форма 1'!AJ$8),"")</f>
        <v/>
      </c>
      <c r="T2921" s="88"/>
    </row>
    <row r="2922" spans="1:20">
      <c r="A2922" s="188">
        <f t="shared" si="232"/>
        <v>66</v>
      </c>
      <c r="B2922" s="189" t="s">
        <v>2843</v>
      </c>
      <c r="C2922" s="99">
        <f t="shared" si="231"/>
        <v>9986971.3449999988</v>
      </c>
      <c r="D2922" s="103" t="str">
        <f>IF(ISNUMBER('Форма 1'!U2922),'Форма 1'!$H2922*VLOOKUP('Форма 1'!$F2922,'Придельники с 2022'!$B$4:$X$28,'Форма 1'!U$8),"")</f>
        <v/>
      </c>
      <c r="E2922" s="103" t="str">
        <f>IF(ISNUMBER('Форма 1'!V2922),'Форма 1'!$H2922*VLOOKUP('Форма 1'!$F2922,'Придельники с 2022'!$B$4:$X$28,'Форма 1'!V$8),"")</f>
        <v/>
      </c>
      <c r="F2922" s="103" t="str">
        <f>IF(ISNUMBER('Форма 1'!W2922),'Форма 1'!$H2922*VLOOKUP('Форма 1'!$F2922,'Придельники с 2022'!$B$4:$X$28,'Форма 1'!W$8),"")</f>
        <v/>
      </c>
      <c r="G2922" s="103" t="str">
        <f>IF(ISNUMBER('Форма 1'!X2922),'Форма 1'!$H2922*VLOOKUP('Форма 1'!$F2922,'Придельники с 2022'!$B$4:$X$28,'Форма 1'!X$8),"")</f>
        <v/>
      </c>
      <c r="H2922" s="103" t="str">
        <f>IF(ISNUMBER('Форма 1'!Y2922),'Форма 1'!$H2922*VLOOKUP('Форма 1'!$F2922,'Придельники с 2022'!$B$4:$X$28,'Форма 1'!Y$8),"")</f>
        <v/>
      </c>
      <c r="I2922" s="103" t="str">
        <f>IF(ISNUMBER('Форма 1'!Z2922),'Форма 1'!$H2922*VLOOKUP('Форма 1'!$F2922,'Придельники с 2022'!$B$4:$X$28,'Форма 1'!Z$8),"")</f>
        <v/>
      </c>
      <c r="J2922" s="103" t="str">
        <f>IF(ISNUMBER('Форма 1'!AA2922),'Форма 1'!$H2922*VLOOKUP('Форма 1'!$F2922,'Придельники с 2022'!$B$4:$X$28,'Форма 1'!AA$8),"")</f>
        <v/>
      </c>
      <c r="K2922" s="92"/>
      <c r="L2922" s="88"/>
      <c r="M2922" s="103">
        <f>IF(ISNUMBER('Форма 1'!AD2922),'Форма 1'!$H2922*VLOOKUP('Форма 1'!$F2922,'Придельники с 2022'!$B$4:$X$28,'Форма 1'!AD$8),"")</f>
        <v>9986971.3449999988</v>
      </c>
      <c r="N2922" s="103" t="str">
        <f>IF(ISBLANK('Форма 1'!$AE2922),"",IF('Форма 1'!$AE2922=1,'Форма 1'!$H2922*VLOOKUP('Форма 1'!$F2922,'Придельники с 2022'!$B$4:$X$28,'Форма 1'!$AE$8,0),IF('Форма 1'!$AE2922=2,'Форма 1'!$H2922*VLOOKUP('Форма 1'!$F2922,'Придельники с 2022'!$B$4:$X$28,13,0),IF('Форма 1'!$AE2922=3,'Форма 1'!$H2922*VLOOKUP('Форма 1'!$F2922,'Придельники с 2022'!$B$4:$X$28,12,0)))))</f>
        <v/>
      </c>
      <c r="O2922" s="103" t="str">
        <f>IF(ISNUMBER('Форма 1'!AF2922),'Форма 1'!$H2922*VLOOKUP('Форма 1'!$F2922,'Придельники с 2022'!$B$4:$X$28,'Форма 1'!AF$8),"")</f>
        <v/>
      </c>
      <c r="P2922" s="88"/>
      <c r="Q2922" s="103" t="str">
        <f>IF(ISNUMBER('Форма 1'!AH2922),'Форма 1'!$H2922*VLOOKUP('Форма 1'!$F2922,'Придельники с 2022'!$B$4:$X$28,'Форма 1'!AH$8),"")</f>
        <v/>
      </c>
      <c r="R2922" s="103" t="str">
        <f>IF(ISNUMBER('Форма 1'!AI2922),'Форма 1'!$H2922*VLOOKUP('Форма 1'!$F2922,'Придельники с 2022'!$B$4:$X$28,'Форма 1'!AI$8),"")</f>
        <v/>
      </c>
      <c r="S2922" s="103" t="str">
        <f>IF(ISNUMBER('Форма 1'!AJ2922),'Форма 1'!$H2922*VLOOKUP('Форма 1'!$F2922,'Придельники с 2022'!$B$4:$X$28,'Форма 1'!AJ$8),"")</f>
        <v/>
      </c>
      <c r="T2922" s="88"/>
    </row>
    <row r="2923" spans="1:20">
      <c r="A2923" s="188">
        <f t="shared" si="232"/>
        <v>67</v>
      </c>
      <c r="B2923" s="112" t="s">
        <v>2844</v>
      </c>
      <c r="C2923" s="99">
        <f t="shared" si="231"/>
        <v>79949945.399999991</v>
      </c>
      <c r="D2923" s="103">
        <f>IF(ISNUMBER('Форма 1'!U2923),'Форма 1'!$H2923*VLOOKUP('Форма 1'!$F2923,'Придельники с 2022'!$B$4:$X$28,'Форма 1'!U$8),"")</f>
        <v>2634422.7000000002</v>
      </c>
      <c r="E2923" s="103">
        <f>IF(ISNUMBER('Форма 1'!V2923),'Форма 1'!$H2923*VLOOKUP('Форма 1'!$F2923,'Придельники с 2022'!$B$4:$X$28,'Форма 1'!V$8),"")</f>
        <v>12612334.799999999</v>
      </c>
      <c r="F2923" s="103" t="str">
        <f>IF(ISNUMBER('Форма 1'!W2923),'Форма 1'!$H2923*VLOOKUP('Форма 1'!$F2923,'Придельники с 2022'!$B$4:$X$28,'Форма 1'!W$8),"")</f>
        <v/>
      </c>
      <c r="G2923" s="103">
        <f>IF(ISNUMBER('Форма 1'!X2923),'Форма 1'!$H2923*VLOOKUP('Форма 1'!$F2923,'Придельники с 2022'!$B$4:$X$28,'Форма 1'!X$8),"")</f>
        <v>1648257</v>
      </c>
      <c r="H2923" s="103">
        <f>IF(ISNUMBER('Форма 1'!Y2923),'Форма 1'!$H2923*VLOOKUP('Форма 1'!$F2923,'Придельники с 2022'!$B$4:$X$28,'Форма 1'!Y$8),"")</f>
        <v>4342455</v>
      </c>
      <c r="I2923" s="103">
        <f>IF(ISNUMBER('Форма 1'!Z2923),'Форма 1'!$H2923*VLOOKUP('Форма 1'!$F2923,'Придельники с 2022'!$B$4:$X$28,'Форма 1'!Z$8),"")</f>
        <v>2308421.7000000002</v>
      </c>
      <c r="J2923" s="103" t="str">
        <f>IF(ISNUMBER('Форма 1'!AA2923),'Форма 1'!$H2923*VLOOKUP('Форма 1'!$F2923,'Придельники с 2022'!$B$4:$X$28,'Форма 1'!AA$8),"")</f>
        <v/>
      </c>
      <c r="K2923" s="90"/>
      <c r="L2923" s="87"/>
      <c r="M2923" s="103">
        <f>IF(ISNUMBER('Форма 1'!AD2923),'Форма 1'!$H2923*VLOOKUP('Форма 1'!$F2923,'Придельники с 2022'!$B$4:$X$28,'Форма 1'!AD$8),"")</f>
        <v>22832846.400000002</v>
      </c>
      <c r="N2923" s="103">
        <f>IF(ISBLANK('Форма 1'!$AE2923),"",IF('Форма 1'!$AE2923=1,'Форма 1'!$H2923*VLOOKUP('Форма 1'!$F2923,'Придельники с 2022'!$B$4:$X$28,'Форма 1'!$AE$8,0),IF('Форма 1'!$AE2923=2,'Форма 1'!$H2923*VLOOKUP('Форма 1'!$F2923,'Придельники с 2022'!$B$4:$X$28,13,0),IF('Форма 1'!$AE2923=3,'Форма 1'!$H2923*VLOOKUP('Форма 1'!$F2923,'Придельники с 2022'!$B$4:$X$28,12,0)))))</f>
        <v>24753565.199999999</v>
      </c>
      <c r="O2923" s="103" t="str">
        <f>IF(ISNUMBER('Форма 1'!AF2923),'Форма 1'!$H2923*VLOOKUP('Форма 1'!$F2923,'Придельники с 2022'!$B$4:$X$28,'Форма 1'!AF$8),"")</f>
        <v/>
      </c>
      <c r="P2923" s="87"/>
      <c r="Q2923" s="103">
        <f>IF(ISNUMBER('Форма 1'!AH2923),'Форма 1'!$H2923*VLOOKUP('Форма 1'!$F2923,'Придельники с 2022'!$B$4:$X$28,'Форма 1'!AH$8),"")</f>
        <v>8817642.5999999996</v>
      </c>
      <c r="R2923" s="103" t="str">
        <f>IF(ISNUMBER('Форма 1'!AI2923),'Форма 1'!$H2923*VLOOKUP('Форма 1'!$F2923,'Придельники с 2022'!$B$4:$X$28,'Форма 1'!AI$8),"")</f>
        <v/>
      </c>
      <c r="S2923" s="103" t="str">
        <f>IF(ISNUMBER('Форма 1'!AJ2923),'Форма 1'!$H2923*VLOOKUP('Форма 1'!$F2923,'Придельники с 2022'!$B$4:$X$28,'Форма 1'!AJ$8),"")</f>
        <v/>
      </c>
      <c r="T2923" s="87"/>
    </row>
    <row r="2924" spans="1:20">
      <c r="A2924" s="188">
        <f t="shared" si="232"/>
        <v>68</v>
      </c>
      <c r="B2924" s="189" t="s">
        <v>2845</v>
      </c>
      <c r="C2924" s="99">
        <f t="shared" ref="C2924:C2990" si="233">SUM(D2924:J2924,L2924:T2924)</f>
        <v>9505769.9679999985</v>
      </c>
      <c r="D2924" s="103" t="str">
        <f>IF(ISNUMBER('Форма 1'!U2924),'Форма 1'!$H2924*VLOOKUP('Форма 1'!$F2924,'Придельники с 2022'!$B$4:$X$28,'Форма 1'!U$8),"")</f>
        <v/>
      </c>
      <c r="E2924" s="103">
        <f>IF(ISNUMBER('Форма 1'!V2924),'Форма 1'!$H2924*VLOOKUP('Форма 1'!$F2924,'Придельники с 2022'!$B$4:$X$28,'Форма 1'!V$8),"")</f>
        <v>9505769.9679999985</v>
      </c>
      <c r="F2924" s="103" t="str">
        <f>IF(ISNUMBER('Форма 1'!W2924),'Форма 1'!$H2924*VLOOKUP('Форма 1'!$F2924,'Придельники с 2022'!$B$4:$X$28,'Форма 1'!W$8),"")</f>
        <v/>
      </c>
      <c r="G2924" s="103" t="str">
        <f>IF(ISNUMBER('Форма 1'!X2924),'Форма 1'!$H2924*VLOOKUP('Форма 1'!$F2924,'Придельники с 2022'!$B$4:$X$28,'Форма 1'!X$8),"")</f>
        <v/>
      </c>
      <c r="H2924" s="103" t="str">
        <f>IF(ISNUMBER('Форма 1'!Y2924),'Форма 1'!$H2924*VLOOKUP('Форма 1'!$F2924,'Придельники с 2022'!$B$4:$X$28,'Форма 1'!Y$8),"")</f>
        <v/>
      </c>
      <c r="I2924" s="103" t="str">
        <f>IF(ISNUMBER('Форма 1'!Z2924),'Форма 1'!$H2924*VLOOKUP('Форма 1'!$F2924,'Придельники с 2022'!$B$4:$X$28,'Форма 1'!Z$8),"")</f>
        <v/>
      </c>
      <c r="J2924" s="103" t="str">
        <f>IF(ISNUMBER('Форма 1'!AA2924),'Форма 1'!$H2924*VLOOKUP('Форма 1'!$F2924,'Придельники с 2022'!$B$4:$X$28,'Форма 1'!AA$8),"")</f>
        <v/>
      </c>
      <c r="K2924" s="92"/>
      <c r="L2924" s="88"/>
      <c r="M2924" s="103" t="str">
        <f>IF(ISNUMBER('Форма 1'!AD2924),'Форма 1'!$H2924*VLOOKUP('Форма 1'!$F2924,'Придельники с 2022'!$B$4:$X$28,'Форма 1'!AD$8),"")</f>
        <v/>
      </c>
      <c r="N2924" s="103" t="str">
        <f>IF(ISBLANK('Форма 1'!$AE2924),"",IF('Форма 1'!$AE2924=1,'Форма 1'!$H2924*VLOOKUP('Форма 1'!$F2924,'Придельники с 2022'!$B$4:$X$28,'Форма 1'!$AE$8,0),IF('Форма 1'!$AE2924=2,'Форма 1'!$H2924*VLOOKUP('Форма 1'!$F2924,'Придельники с 2022'!$B$4:$X$28,13,0),IF('Форма 1'!$AE2924=3,'Форма 1'!$H2924*VLOOKUP('Форма 1'!$F2924,'Придельники с 2022'!$B$4:$X$28,12,0)))))</f>
        <v/>
      </c>
      <c r="O2924" s="103" t="str">
        <f>IF(ISNUMBER('Форма 1'!AF2924),'Форма 1'!$H2924*VLOOKUP('Форма 1'!$F2924,'Придельники с 2022'!$B$4:$X$28,'Форма 1'!AF$8),"")</f>
        <v/>
      </c>
      <c r="P2924" s="88"/>
      <c r="Q2924" s="103" t="str">
        <f>IF(ISNUMBER('Форма 1'!AH2924),'Форма 1'!$H2924*VLOOKUP('Форма 1'!$F2924,'Придельники с 2022'!$B$4:$X$28,'Форма 1'!AH$8),"")</f>
        <v/>
      </c>
      <c r="R2924" s="103" t="str">
        <f>IF(ISNUMBER('Форма 1'!AI2924),'Форма 1'!$H2924*VLOOKUP('Форма 1'!$F2924,'Придельники с 2022'!$B$4:$X$28,'Форма 1'!AI$8),"")</f>
        <v/>
      </c>
      <c r="S2924" s="103" t="str">
        <f>IF(ISNUMBER('Форма 1'!AJ2924),'Форма 1'!$H2924*VLOOKUP('Форма 1'!$F2924,'Придельники с 2022'!$B$4:$X$28,'Форма 1'!AJ$8),"")</f>
        <v/>
      </c>
      <c r="T2924" s="88"/>
    </row>
    <row r="2925" spans="1:20">
      <c r="A2925" s="188">
        <f t="shared" si="232"/>
        <v>69</v>
      </c>
      <c r="B2925" s="189" t="s">
        <v>2846</v>
      </c>
      <c r="C2925" s="99">
        <f t="shared" si="233"/>
        <v>17416462.896000002</v>
      </c>
      <c r="D2925" s="103" t="str">
        <f>IF(ISNUMBER('Форма 1'!U2925),'Форма 1'!$H2925*VLOOKUP('Форма 1'!$F2925,'Придельники с 2022'!$B$4:$X$28,'Форма 1'!U$8),"")</f>
        <v/>
      </c>
      <c r="E2925" s="103" t="str">
        <f>IF(ISNUMBER('Форма 1'!V2925),'Форма 1'!$H2925*VLOOKUP('Форма 1'!$F2925,'Придельники с 2022'!$B$4:$X$28,'Форма 1'!V$8),"")</f>
        <v/>
      </c>
      <c r="F2925" s="103" t="str">
        <f>IF(ISNUMBER('Форма 1'!W2925),'Форма 1'!$H2925*VLOOKUP('Форма 1'!$F2925,'Придельники с 2022'!$B$4:$X$28,'Форма 1'!W$8),"")</f>
        <v/>
      </c>
      <c r="G2925" s="103" t="str">
        <f>IF(ISNUMBER('Форма 1'!X2925),'Форма 1'!$H2925*VLOOKUP('Форма 1'!$F2925,'Придельники с 2022'!$B$4:$X$28,'Форма 1'!X$8),"")</f>
        <v/>
      </c>
      <c r="H2925" s="103" t="str">
        <f>IF(ISNUMBER('Форма 1'!Y2925),'Форма 1'!$H2925*VLOOKUP('Форма 1'!$F2925,'Придельники с 2022'!$B$4:$X$28,'Форма 1'!Y$8),"")</f>
        <v/>
      </c>
      <c r="I2925" s="103" t="str">
        <f>IF(ISNUMBER('Форма 1'!Z2925),'Форма 1'!$H2925*VLOOKUP('Форма 1'!$F2925,'Придельники с 2022'!$B$4:$X$28,'Форма 1'!Z$8),"")</f>
        <v/>
      </c>
      <c r="J2925" s="103" t="str">
        <f>IF(ISNUMBER('Форма 1'!AA2925),'Форма 1'!$H2925*VLOOKUP('Форма 1'!$F2925,'Придельники с 2022'!$B$4:$X$28,'Форма 1'!AA$8),"")</f>
        <v/>
      </c>
      <c r="K2925" s="92"/>
      <c r="L2925" s="88"/>
      <c r="M2925" s="103">
        <f>IF(ISNUMBER('Форма 1'!AD2925),'Форма 1'!$H2925*VLOOKUP('Форма 1'!$F2925,'Придельники с 2022'!$B$4:$X$28,'Форма 1'!AD$8),"")</f>
        <v>17416462.896000002</v>
      </c>
      <c r="N2925" s="103" t="str">
        <f>IF(ISBLANK('Форма 1'!$AE2925),"",IF('Форма 1'!$AE2925=1,'Форма 1'!$H2925*VLOOKUP('Форма 1'!$F2925,'Придельники с 2022'!$B$4:$X$28,'Форма 1'!$AE$8,0),IF('Форма 1'!$AE2925=2,'Форма 1'!$H2925*VLOOKUP('Форма 1'!$F2925,'Придельники с 2022'!$B$4:$X$28,13,0),IF('Форма 1'!$AE2925=3,'Форма 1'!$H2925*VLOOKUP('Форма 1'!$F2925,'Придельники с 2022'!$B$4:$X$28,12,0)))))</f>
        <v/>
      </c>
      <c r="O2925" s="103" t="str">
        <f>IF(ISNUMBER('Форма 1'!AF2925),'Форма 1'!$H2925*VLOOKUP('Форма 1'!$F2925,'Придельники с 2022'!$B$4:$X$28,'Форма 1'!AF$8),"")</f>
        <v/>
      </c>
      <c r="P2925" s="88"/>
      <c r="Q2925" s="103" t="str">
        <f>IF(ISNUMBER('Форма 1'!AH2925),'Форма 1'!$H2925*VLOOKUP('Форма 1'!$F2925,'Придельники с 2022'!$B$4:$X$28,'Форма 1'!AH$8),"")</f>
        <v/>
      </c>
      <c r="R2925" s="103" t="str">
        <f>IF(ISNUMBER('Форма 1'!AI2925),'Форма 1'!$H2925*VLOOKUP('Форма 1'!$F2925,'Придельники с 2022'!$B$4:$X$28,'Форма 1'!AI$8),"")</f>
        <v/>
      </c>
      <c r="S2925" s="103" t="str">
        <f>IF(ISNUMBER('Форма 1'!AJ2925),'Форма 1'!$H2925*VLOOKUP('Форма 1'!$F2925,'Придельники с 2022'!$B$4:$X$28,'Форма 1'!AJ$8),"")</f>
        <v/>
      </c>
      <c r="T2925" s="88"/>
    </row>
    <row r="2926" spans="1:20">
      <c r="A2926" s="188">
        <f t="shared" si="232"/>
        <v>70</v>
      </c>
      <c r="B2926" s="189" t="s">
        <v>2847</v>
      </c>
      <c r="C2926" s="99">
        <f t="shared" si="233"/>
        <v>13488943.104</v>
      </c>
      <c r="D2926" s="103" t="str">
        <f>IF(ISNUMBER('Форма 1'!U2926),'Форма 1'!$H2926*VLOOKUP('Форма 1'!$F2926,'Придельники с 2022'!$B$4:$X$28,'Форма 1'!U$8),"")</f>
        <v/>
      </c>
      <c r="E2926" s="103" t="str">
        <f>IF(ISNUMBER('Форма 1'!V2926),'Форма 1'!$H2926*VLOOKUP('Форма 1'!$F2926,'Придельники с 2022'!$B$4:$X$28,'Форма 1'!V$8),"")</f>
        <v/>
      </c>
      <c r="F2926" s="103" t="str">
        <f>IF(ISNUMBER('Форма 1'!W2926),'Форма 1'!$H2926*VLOOKUP('Форма 1'!$F2926,'Придельники с 2022'!$B$4:$X$28,'Форма 1'!W$8),"")</f>
        <v/>
      </c>
      <c r="G2926" s="103" t="str">
        <f>IF(ISNUMBER('Форма 1'!X2926),'Форма 1'!$H2926*VLOOKUP('Форма 1'!$F2926,'Придельники с 2022'!$B$4:$X$28,'Форма 1'!X$8),"")</f>
        <v/>
      </c>
      <c r="H2926" s="103" t="str">
        <f>IF(ISNUMBER('Форма 1'!Y2926),'Форма 1'!$H2926*VLOOKUP('Форма 1'!$F2926,'Придельники с 2022'!$B$4:$X$28,'Форма 1'!Y$8),"")</f>
        <v/>
      </c>
      <c r="I2926" s="103" t="str">
        <f>IF(ISNUMBER('Форма 1'!Z2926),'Форма 1'!$H2926*VLOOKUP('Форма 1'!$F2926,'Придельники с 2022'!$B$4:$X$28,'Форма 1'!Z$8),"")</f>
        <v/>
      </c>
      <c r="J2926" s="103" t="str">
        <f>IF(ISNUMBER('Форма 1'!AA2926),'Форма 1'!$H2926*VLOOKUP('Форма 1'!$F2926,'Придельники с 2022'!$B$4:$X$28,'Форма 1'!AA$8),"")</f>
        <v/>
      </c>
      <c r="K2926" s="92"/>
      <c r="L2926" s="88"/>
      <c r="M2926" s="103">
        <f>IF(ISNUMBER('Форма 1'!AD2926),'Форма 1'!$H2926*VLOOKUP('Форма 1'!$F2926,'Придельники с 2022'!$B$4:$X$28,'Форма 1'!AD$8),"")</f>
        <v>13488943.104</v>
      </c>
      <c r="N2926" s="103" t="str">
        <f>IF(ISBLANK('Форма 1'!$AE2926),"",IF('Форма 1'!$AE2926=1,'Форма 1'!$H2926*VLOOKUP('Форма 1'!$F2926,'Придельники с 2022'!$B$4:$X$28,'Форма 1'!$AE$8,0),IF('Форма 1'!$AE2926=2,'Форма 1'!$H2926*VLOOKUP('Форма 1'!$F2926,'Придельники с 2022'!$B$4:$X$28,13,0),IF('Форма 1'!$AE2926=3,'Форма 1'!$H2926*VLOOKUP('Форма 1'!$F2926,'Придельники с 2022'!$B$4:$X$28,12,0)))))</f>
        <v/>
      </c>
      <c r="O2926" s="103" t="str">
        <f>IF(ISNUMBER('Форма 1'!AF2926),'Форма 1'!$H2926*VLOOKUP('Форма 1'!$F2926,'Придельники с 2022'!$B$4:$X$28,'Форма 1'!AF$8),"")</f>
        <v/>
      </c>
      <c r="P2926" s="88"/>
      <c r="Q2926" s="103" t="str">
        <f>IF(ISNUMBER('Форма 1'!AH2926),'Форма 1'!$H2926*VLOOKUP('Форма 1'!$F2926,'Придельники с 2022'!$B$4:$X$28,'Форма 1'!AH$8),"")</f>
        <v/>
      </c>
      <c r="R2926" s="103" t="str">
        <f>IF(ISNUMBER('Форма 1'!AI2926),'Форма 1'!$H2926*VLOOKUP('Форма 1'!$F2926,'Придельники с 2022'!$B$4:$X$28,'Форма 1'!AI$8),"")</f>
        <v/>
      </c>
      <c r="S2926" s="103" t="str">
        <f>IF(ISNUMBER('Форма 1'!AJ2926),'Форма 1'!$H2926*VLOOKUP('Форма 1'!$F2926,'Придельники с 2022'!$B$4:$X$28,'Форма 1'!AJ$8),"")</f>
        <v/>
      </c>
      <c r="T2926" s="88"/>
    </row>
    <row r="2927" spans="1:20">
      <c r="A2927" s="188">
        <f t="shared" si="232"/>
        <v>71</v>
      </c>
      <c r="B2927" s="112" t="s">
        <v>2848</v>
      </c>
      <c r="C2927" s="99">
        <f t="shared" si="233"/>
        <v>2439827.7049999996</v>
      </c>
      <c r="D2927" s="103" t="str">
        <f>IF(ISNUMBER('Форма 1'!U2927),'Форма 1'!$H2927*VLOOKUP('Форма 1'!$F2927,'Придельники с 2022'!$B$4:$X$28,'Форма 1'!U$8),"")</f>
        <v/>
      </c>
      <c r="E2927" s="103" t="str">
        <f>IF(ISNUMBER('Форма 1'!V2927),'Форма 1'!$H2927*VLOOKUP('Форма 1'!$F2927,'Придельники с 2022'!$B$4:$X$28,'Форма 1'!V$8),"")</f>
        <v/>
      </c>
      <c r="F2927" s="103" t="str">
        <f>IF(ISNUMBER('Форма 1'!W2927),'Форма 1'!$H2927*VLOOKUP('Форма 1'!$F2927,'Придельники с 2022'!$B$4:$X$28,'Форма 1'!W$8),"")</f>
        <v/>
      </c>
      <c r="G2927" s="103" t="str">
        <f>IF(ISNUMBER('Форма 1'!X2927),'Форма 1'!$H2927*VLOOKUP('Форма 1'!$F2927,'Придельники с 2022'!$B$4:$X$28,'Форма 1'!X$8),"")</f>
        <v/>
      </c>
      <c r="H2927" s="103" t="str">
        <f>IF(ISNUMBER('Форма 1'!Y2927),'Форма 1'!$H2927*VLOOKUP('Форма 1'!$F2927,'Придельники с 2022'!$B$4:$X$28,'Форма 1'!Y$8),"")</f>
        <v/>
      </c>
      <c r="I2927" s="103" t="str">
        <f>IF(ISNUMBER('Форма 1'!Z2927),'Форма 1'!$H2927*VLOOKUP('Форма 1'!$F2927,'Придельники с 2022'!$B$4:$X$28,'Форма 1'!Z$8),"")</f>
        <v/>
      </c>
      <c r="J2927" s="103" t="str">
        <f>IF(ISNUMBER('Форма 1'!AA2927),'Форма 1'!$H2927*VLOOKUP('Форма 1'!$F2927,'Придельники с 2022'!$B$4:$X$28,'Форма 1'!AA$8),"")</f>
        <v/>
      </c>
      <c r="K2927" s="90"/>
      <c r="L2927" s="87"/>
      <c r="M2927" s="103" t="str">
        <f>IF(ISNUMBER('Форма 1'!AD2927),'Форма 1'!$H2927*VLOOKUP('Форма 1'!$F2927,'Придельники с 2022'!$B$4:$X$28,'Форма 1'!AD$8),"")</f>
        <v/>
      </c>
      <c r="N2927" s="103">
        <f>IF(ISBLANK('Форма 1'!$AE2927),"",IF('Форма 1'!$AE2927=1,'Форма 1'!$H2927*VLOOKUP('Форма 1'!$F2927,'Придельники с 2022'!$B$4:$X$28,'Форма 1'!$AE$8,0),IF('Форма 1'!$AE2927=2,'Форма 1'!$H2927*VLOOKUP('Форма 1'!$F2927,'Придельники с 2022'!$B$4:$X$28,13,0),IF('Форма 1'!$AE2927=3,'Форма 1'!$H2927*VLOOKUP('Форма 1'!$F2927,'Придельники с 2022'!$B$4:$X$28,12,0)))))</f>
        <v>2439827.7049999996</v>
      </c>
      <c r="O2927" s="103" t="str">
        <f>IF(ISNUMBER('Форма 1'!AF2927),'Форма 1'!$H2927*VLOOKUP('Форма 1'!$F2927,'Придельники с 2022'!$B$4:$X$28,'Форма 1'!AF$8),"")</f>
        <v/>
      </c>
      <c r="P2927" s="88"/>
      <c r="Q2927" s="103" t="str">
        <f>IF(ISNUMBER('Форма 1'!AH2927),'Форма 1'!$H2927*VLOOKUP('Форма 1'!$F2927,'Придельники с 2022'!$B$4:$X$28,'Форма 1'!AH$8),"")</f>
        <v/>
      </c>
      <c r="R2927" s="103" t="str">
        <f>IF(ISNUMBER('Форма 1'!AI2927),'Форма 1'!$H2927*VLOOKUP('Форма 1'!$F2927,'Придельники с 2022'!$B$4:$X$28,'Форма 1'!AI$8),"")</f>
        <v/>
      </c>
      <c r="S2927" s="103" t="str">
        <f>IF(ISNUMBER('Форма 1'!AJ2927),'Форма 1'!$H2927*VLOOKUP('Форма 1'!$F2927,'Придельники с 2022'!$B$4:$X$28,'Форма 1'!AJ$8),"")</f>
        <v/>
      </c>
      <c r="T2927" s="88"/>
    </row>
    <row r="2928" spans="1:20">
      <c r="A2928" s="188">
        <f t="shared" si="232"/>
        <v>72</v>
      </c>
      <c r="B2928" s="189" t="s">
        <v>2849</v>
      </c>
      <c r="C2928" s="99">
        <f t="shared" si="233"/>
        <v>15779154.369999999</v>
      </c>
      <c r="D2928" s="103">
        <f>IF(ISNUMBER('Форма 1'!U2928),'Форма 1'!$H2928*VLOOKUP('Форма 1'!$F2928,'Придельники с 2022'!$B$4:$X$28,'Форма 1'!U$8),"")</f>
        <v>1517780.81</v>
      </c>
      <c r="E2928" s="103" t="str">
        <f>IF(ISNUMBER('Форма 1'!V2928),'Форма 1'!$H2928*VLOOKUP('Форма 1'!$F2928,'Придельники с 2022'!$B$4:$X$28,'Форма 1'!V$8),"")</f>
        <v/>
      </c>
      <c r="F2928" s="103" t="str">
        <f>IF(ISNUMBER('Форма 1'!W2928),'Форма 1'!$H2928*VLOOKUP('Форма 1'!$F2928,'Придельники с 2022'!$B$4:$X$28,'Форма 1'!W$8),"")</f>
        <v/>
      </c>
      <c r="G2928" s="103" t="str">
        <f>IF(ISNUMBER('Форма 1'!X2928),'Форма 1'!$H2928*VLOOKUP('Форма 1'!$F2928,'Придельники с 2022'!$B$4:$X$28,'Форма 1'!X$8),"")</f>
        <v/>
      </c>
      <c r="H2928" s="103" t="str">
        <f>IF(ISNUMBER('Форма 1'!Y2928),'Форма 1'!$H2928*VLOOKUP('Форма 1'!$F2928,'Придельники с 2022'!$B$4:$X$28,'Форма 1'!Y$8),"")</f>
        <v/>
      </c>
      <c r="I2928" s="103" t="str">
        <f>IF(ISNUMBER('Форма 1'!Z2928),'Форма 1'!$H2928*VLOOKUP('Форма 1'!$F2928,'Придельники с 2022'!$B$4:$X$28,'Форма 1'!Z$8),"")</f>
        <v/>
      </c>
      <c r="J2928" s="103" t="str">
        <f>IF(ISNUMBER('Форма 1'!AA2928),'Форма 1'!$H2928*VLOOKUP('Форма 1'!$F2928,'Придельники с 2022'!$B$4:$X$28,'Форма 1'!AA$8),"")</f>
        <v/>
      </c>
      <c r="K2928" s="90"/>
      <c r="L2928" s="87"/>
      <c r="M2928" s="103" t="str">
        <f>IF(ISNUMBER('Форма 1'!AD2928),'Форма 1'!$H2928*VLOOKUP('Форма 1'!$F2928,'Придельники с 2022'!$B$4:$X$28,'Форма 1'!AD$8),"")</f>
        <v/>
      </c>
      <c r="N2928" s="103">
        <f>IF(ISBLANK('Форма 1'!$AE2928),"",IF('Форма 1'!$AE2928=1,'Форма 1'!$H2928*VLOOKUP('Форма 1'!$F2928,'Придельники с 2022'!$B$4:$X$28,'Форма 1'!$AE$8,0),IF('Форма 1'!$AE2928=2,'Форма 1'!$H2928*VLOOKUP('Форма 1'!$F2928,'Придельники с 2022'!$B$4:$X$28,13,0),IF('Форма 1'!$AE2928=3,'Форма 1'!$H2928*VLOOKUP('Форма 1'!$F2928,'Придельники с 2022'!$B$4:$X$28,12,0)))))</f>
        <v>14261373.559999999</v>
      </c>
      <c r="O2928" s="103" t="str">
        <f>IF(ISNUMBER('Форма 1'!AF2928),'Форма 1'!$H2928*VLOOKUP('Форма 1'!$F2928,'Придельники с 2022'!$B$4:$X$28,'Форма 1'!AF$8),"")</f>
        <v/>
      </c>
      <c r="P2928" s="88"/>
      <c r="Q2928" s="103" t="str">
        <f>IF(ISNUMBER('Форма 1'!AH2928),'Форма 1'!$H2928*VLOOKUP('Форма 1'!$F2928,'Придельники с 2022'!$B$4:$X$28,'Форма 1'!AH$8),"")</f>
        <v/>
      </c>
      <c r="R2928" s="103" t="str">
        <f>IF(ISNUMBER('Форма 1'!AI2928),'Форма 1'!$H2928*VLOOKUP('Форма 1'!$F2928,'Придельники с 2022'!$B$4:$X$28,'Форма 1'!AI$8),"")</f>
        <v/>
      </c>
      <c r="S2928" s="103" t="str">
        <f>IF(ISNUMBER('Форма 1'!AJ2928),'Форма 1'!$H2928*VLOOKUP('Форма 1'!$F2928,'Придельники с 2022'!$B$4:$X$28,'Форма 1'!AJ$8),"")</f>
        <v/>
      </c>
      <c r="T2928" s="88"/>
    </row>
    <row r="2929" spans="1:20">
      <c r="A2929" s="188">
        <f t="shared" si="232"/>
        <v>73</v>
      </c>
      <c r="B2929" s="189" t="s">
        <v>2850</v>
      </c>
      <c r="C2929" s="99">
        <f t="shared" si="233"/>
        <v>2735175.0789999999</v>
      </c>
      <c r="D2929" s="103">
        <f>IF(ISNUMBER('Форма 1'!U2929),'Форма 1'!$H2929*VLOOKUP('Форма 1'!$F2929,'Придельники с 2022'!$B$4:$X$28,'Форма 1'!U$8),"")</f>
        <v>2735175.0789999999</v>
      </c>
      <c r="E2929" s="103" t="str">
        <f>IF(ISNUMBER('Форма 1'!V2929),'Форма 1'!$H2929*VLOOKUP('Форма 1'!$F2929,'Придельники с 2022'!$B$4:$X$28,'Форма 1'!V$8),"")</f>
        <v/>
      </c>
      <c r="F2929" s="103" t="str">
        <f>IF(ISNUMBER('Форма 1'!W2929),'Форма 1'!$H2929*VLOOKUP('Форма 1'!$F2929,'Придельники с 2022'!$B$4:$X$28,'Форма 1'!W$8),"")</f>
        <v/>
      </c>
      <c r="G2929" s="103" t="str">
        <f>IF(ISNUMBER('Форма 1'!X2929),'Форма 1'!$H2929*VLOOKUP('Форма 1'!$F2929,'Придельники с 2022'!$B$4:$X$28,'Форма 1'!X$8),"")</f>
        <v/>
      </c>
      <c r="H2929" s="103" t="str">
        <f>IF(ISNUMBER('Форма 1'!Y2929),'Форма 1'!$H2929*VLOOKUP('Форма 1'!$F2929,'Придельники с 2022'!$B$4:$X$28,'Форма 1'!Y$8),"")</f>
        <v/>
      </c>
      <c r="I2929" s="103" t="str">
        <f>IF(ISNUMBER('Форма 1'!Z2929),'Форма 1'!$H2929*VLOOKUP('Форма 1'!$F2929,'Придельники с 2022'!$B$4:$X$28,'Форма 1'!Z$8),"")</f>
        <v/>
      </c>
      <c r="J2929" s="103" t="str">
        <f>IF(ISNUMBER('Форма 1'!AA2929),'Форма 1'!$H2929*VLOOKUP('Форма 1'!$F2929,'Придельники с 2022'!$B$4:$X$28,'Форма 1'!AA$8),"")</f>
        <v/>
      </c>
      <c r="K2929" s="92"/>
      <c r="L2929" s="88"/>
      <c r="M2929" s="103" t="str">
        <f>IF(ISNUMBER('Форма 1'!AD2929),'Форма 1'!$H2929*VLOOKUP('Форма 1'!$F2929,'Придельники с 2022'!$B$4:$X$28,'Форма 1'!AD$8),"")</f>
        <v/>
      </c>
      <c r="N2929" s="103" t="str">
        <f>IF(ISBLANK('Форма 1'!$AE2929),"",IF('Форма 1'!$AE2929=1,'Форма 1'!$H2929*VLOOKUP('Форма 1'!$F2929,'Придельники с 2022'!$B$4:$X$28,'Форма 1'!$AE$8,0),IF('Форма 1'!$AE2929=2,'Форма 1'!$H2929*VLOOKUP('Форма 1'!$F2929,'Придельники с 2022'!$B$4:$X$28,13,0),IF('Форма 1'!$AE2929=3,'Форма 1'!$H2929*VLOOKUP('Форма 1'!$F2929,'Придельники с 2022'!$B$4:$X$28,12,0)))))</f>
        <v/>
      </c>
      <c r="O2929" s="103" t="str">
        <f>IF(ISNUMBER('Форма 1'!AF2929),'Форма 1'!$H2929*VLOOKUP('Форма 1'!$F2929,'Придельники с 2022'!$B$4:$X$28,'Форма 1'!AF$8),"")</f>
        <v/>
      </c>
      <c r="P2929" s="88"/>
      <c r="Q2929" s="103" t="str">
        <f>IF(ISNUMBER('Форма 1'!AH2929),'Форма 1'!$H2929*VLOOKUP('Форма 1'!$F2929,'Придельники с 2022'!$B$4:$X$28,'Форма 1'!AH$8),"")</f>
        <v/>
      </c>
      <c r="R2929" s="103" t="str">
        <f>IF(ISNUMBER('Форма 1'!AI2929),'Форма 1'!$H2929*VLOOKUP('Форма 1'!$F2929,'Придельники с 2022'!$B$4:$X$28,'Форма 1'!AI$8),"")</f>
        <v/>
      </c>
      <c r="S2929" s="103" t="str">
        <f>IF(ISNUMBER('Форма 1'!AJ2929),'Форма 1'!$H2929*VLOOKUP('Форма 1'!$F2929,'Придельники с 2022'!$B$4:$X$28,'Форма 1'!AJ$8),"")</f>
        <v/>
      </c>
      <c r="T2929" s="88"/>
    </row>
    <row r="2930" spans="1:20">
      <c r="A2930" s="188">
        <f t="shared" si="232"/>
        <v>74</v>
      </c>
      <c r="B2930" s="189" t="s">
        <v>2851</v>
      </c>
      <c r="C2930" s="99">
        <f t="shared" si="233"/>
        <v>14036296.764</v>
      </c>
      <c r="D2930" s="103" t="str">
        <f>IF(ISNUMBER('Форма 1'!U2930),'Форма 1'!$H2930*VLOOKUP('Форма 1'!$F2930,'Придельники с 2022'!$B$4:$X$28,'Форма 1'!U$8),"")</f>
        <v/>
      </c>
      <c r="E2930" s="103" t="str">
        <f>IF(ISNUMBER('Форма 1'!V2930),'Форма 1'!$H2930*VLOOKUP('Форма 1'!$F2930,'Придельники с 2022'!$B$4:$X$28,'Форма 1'!V$8),"")</f>
        <v/>
      </c>
      <c r="F2930" s="103" t="str">
        <f>IF(ISNUMBER('Форма 1'!W2930),'Форма 1'!$H2930*VLOOKUP('Форма 1'!$F2930,'Придельники с 2022'!$B$4:$X$28,'Форма 1'!W$8),"")</f>
        <v/>
      </c>
      <c r="G2930" s="103" t="str">
        <f>IF(ISNUMBER('Форма 1'!X2930),'Форма 1'!$H2930*VLOOKUP('Форма 1'!$F2930,'Придельники с 2022'!$B$4:$X$28,'Форма 1'!X$8),"")</f>
        <v/>
      </c>
      <c r="H2930" s="103" t="str">
        <f>IF(ISNUMBER('Форма 1'!Y2930),'Форма 1'!$H2930*VLOOKUP('Форма 1'!$F2930,'Придельники с 2022'!$B$4:$X$28,'Форма 1'!Y$8),"")</f>
        <v/>
      </c>
      <c r="I2930" s="103" t="str">
        <f>IF(ISNUMBER('Форма 1'!Z2930),'Форма 1'!$H2930*VLOOKUP('Форма 1'!$F2930,'Придельники с 2022'!$B$4:$X$28,'Форма 1'!Z$8),"")</f>
        <v/>
      </c>
      <c r="J2930" s="103" t="str">
        <f>IF(ISNUMBER('Форма 1'!AA2930),'Форма 1'!$H2930*VLOOKUP('Форма 1'!$F2930,'Придельники с 2022'!$B$4:$X$28,'Форма 1'!AA$8),"")</f>
        <v/>
      </c>
      <c r="K2930" s="90"/>
      <c r="L2930" s="87"/>
      <c r="M2930" s="103" t="str">
        <f>IF(ISNUMBER('Форма 1'!AD2930),'Форма 1'!$H2930*VLOOKUP('Форма 1'!$F2930,'Придельники с 2022'!$B$4:$X$28,'Форма 1'!AD$8),"")</f>
        <v/>
      </c>
      <c r="N2930" s="103">
        <f>IF(ISBLANK('Форма 1'!$AE2930),"",IF('Форма 1'!$AE2930=1,'Форма 1'!$H2930*VLOOKUP('Форма 1'!$F2930,'Придельники с 2022'!$B$4:$X$28,'Форма 1'!$AE$8,0),IF('Форма 1'!$AE2930=2,'Форма 1'!$H2930*VLOOKUP('Форма 1'!$F2930,'Придельники с 2022'!$B$4:$X$28,13,0),IF('Форма 1'!$AE2930=3,'Форма 1'!$H2930*VLOOKUP('Форма 1'!$F2930,'Придельники с 2022'!$B$4:$X$28,12,0)))))</f>
        <v>14036296.764</v>
      </c>
      <c r="O2930" s="103" t="str">
        <f>IF(ISNUMBER('Форма 1'!AF2930),'Форма 1'!$H2930*VLOOKUP('Форма 1'!$F2930,'Придельники с 2022'!$B$4:$X$28,'Форма 1'!AF$8),"")</f>
        <v/>
      </c>
      <c r="P2930" s="88"/>
      <c r="Q2930" s="103" t="str">
        <f>IF(ISNUMBER('Форма 1'!AH2930),'Форма 1'!$H2930*VLOOKUP('Форма 1'!$F2930,'Придельники с 2022'!$B$4:$X$28,'Форма 1'!AH$8),"")</f>
        <v/>
      </c>
      <c r="R2930" s="103" t="str">
        <f>IF(ISNUMBER('Форма 1'!AI2930),'Форма 1'!$H2930*VLOOKUP('Форма 1'!$F2930,'Придельники с 2022'!$B$4:$X$28,'Форма 1'!AI$8),"")</f>
        <v/>
      </c>
      <c r="S2930" s="103" t="str">
        <f>IF(ISNUMBER('Форма 1'!AJ2930),'Форма 1'!$H2930*VLOOKUP('Форма 1'!$F2930,'Придельники с 2022'!$B$4:$X$28,'Форма 1'!AJ$8),"")</f>
        <v/>
      </c>
      <c r="T2930" s="88"/>
    </row>
    <row r="2931" spans="1:20">
      <c r="A2931" s="188">
        <f t="shared" si="232"/>
        <v>75</v>
      </c>
      <c r="B2931" s="189" t="s">
        <v>2852</v>
      </c>
      <c r="C2931" s="99">
        <f t="shared" si="233"/>
        <v>14067055.631999997</v>
      </c>
      <c r="D2931" s="103" t="str">
        <f>IF(ISNUMBER('Форма 1'!U2931),'Форма 1'!$H2931*VLOOKUP('Форма 1'!$F2931,'Придельники с 2022'!$B$4:$X$28,'Форма 1'!U$8),"")</f>
        <v/>
      </c>
      <c r="E2931" s="103" t="str">
        <f>IF(ISNUMBER('Форма 1'!V2931),'Форма 1'!$H2931*VLOOKUP('Форма 1'!$F2931,'Придельники с 2022'!$B$4:$X$28,'Форма 1'!V$8),"")</f>
        <v/>
      </c>
      <c r="F2931" s="103" t="str">
        <f>IF(ISNUMBER('Форма 1'!W2931),'Форма 1'!$H2931*VLOOKUP('Форма 1'!$F2931,'Придельники с 2022'!$B$4:$X$28,'Форма 1'!W$8),"")</f>
        <v/>
      </c>
      <c r="G2931" s="103" t="str">
        <f>IF(ISNUMBER('Форма 1'!X2931),'Форма 1'!$H2931*VLOOKUP('Форма 1'!$F2931,'Придельники с 2022'!$B$4:$X$28,'Форма 1'!X$8),"")</f>
        <v/>
      </c>
      <c r="H2931" s="103" t="str">
        <f>IF(ISNUMBER('Форма 1'!Y2931),'Форма 1'!$H2931*VLOOKUP('Форма 1'!$F2931,'Придельники с 2022'!$B$4:$X$28,'Форма 1'!Y$8),"")</f>
        <v/>
      </c>
      <c r="I2931" s="103" t="str">
        <f>IF(ISNUMBER('Форма 1'!Z2931),'Форма 1'!$H2931*VLOOKUP('Форма 1'!$F2931,'Придельники с 2022'!$B$4:$X$28,'Форма 1'!Z$8),"")</f>
        <v/>
      </c>
      <c r="J2931" s="103" t="str">
        <f>IF(ISNUMBER('Форма 1'!AA2931),'Форма 1'!$H2931*VLOOKUP('Форма 1'!$F2931,'Придельники с 2022'!$B$4:$X$28,'Форма 1'!AA$8),"")</f>
        <v/>
      </c>
      <c r="K2931" s="90"/>
      <c r="L2931" s="87"/>
      <c r="M2931" s="103" t="str">
        <f>IF(ISNUMBER('Форма 1'!AD2931),'Форма 1'!$H2931*VLOOKUP('Форма 1'!$F2931,'Придельники с 2022'!$B$4:$X$28,'Форма 1'!AD$8),"")</f>
        <v/>
      </c>
      <c r="N2931" s="103">
        <f>IF(ISBLANK('Форма 1'!$AE2931),"",IF('Форма 1'!$AE2931=1,'Форма 1'!$H2931*VLOOKUP('Форма 1'!$F2931,'Придельники с 2022'!$B$4:$X$28,'Форма 1'!$AE$8,0),IF('Форма 1'!$AE2931=2,'Форма 1'!$H2931*VLOOKUP('Форма 1'!$F2931,'Придельники с 2022'!$B$4:$X$28,13,0),IF('Форма 1'!$AE2931=3,'Форма 1'!$H2931*VLOOKUP('Форма 1'!$F2931,'Придельники с 2022'!$B$4:$X$28,12,0)))))</f>
        <v>14067055.631999997</v>
      </c>
      <c r="O2931" s="103" t="str">
        <f>IF(ISNUMBER('Форма 1'!AF2931),'Форма 1'!$H2931*VLOOKUP('Форма 1'!$F2931,'Придельники с 2022'!$B$4:$X$28,'Форма 1'!AF$8),"")</f>
        <v/>
      </c>
      <c r="P2931" s="88"/>
      <c r="Q2931" s="103" t="str">
        <f>IF(ISNUMBER('Форма 1'!AH2931),'Форма 1'!$H2931*VLOOKUP('Форма 1'!$F2931,'Придельники с 2022'!$B$4:$X$28,'Форма 1'!AH$8),"")</f>
        <v/>
      </c>
      <c r="R2931" s="103" t="str">
        <f>IF(ISNUMBER('Форма 1'!AI2931),'Форма 1'!$H2931*VLOOKUP('Форма 1'!$F2931,'Придельники с 2022'!$B$4:$X$28,'Форма 1'!AI$8),"")</f>
        <v/>
      </c>
      <c r="S2931" s="103" t="str">
        <f>IF(ISNUMBER('Форма 1'!AJ2931),'Форма 1'!$H2931*VLOOKUP('Форма 1'!$F2931,'Придельники с 2022'!$B$4:$X$28,'Форма 1'!AJ$8),"")</f>
        <v/>
      </c>
      <c r="T2931" s="88"/>
    </row>
    <row r="2932" spans="1:20">
      <c r="A2932" s="188">
        <f t="shared" si="232"/>
        <v>76</v>
      </c>
      <c r="B2932" s="189" t="s">
        <v>2853</v>
      </c>
      <c r="C2932" s="99">
        <f t="shared" si="233"/>
        <v>13970384.903999999</v>
      </c>
      <c r="D2932" s="103" t="str">
        <f>IF(ISNUMBER('Форма 1'!U2932),'Форма 1'!$H2932*VLOOKUP('Форма 1'!$F2932,'Придельники с 2022'!$B$4:$X$28,'Форма 1'!U$8),"")</f>
        <v/>
      </c>
      <c r="E2932" s="103" t="str">
        <f>IF(ISNUMBER('Форма 1'!V2932),'Форма 1'!$H2932*VLOOKUP('Форма 1'!$F2932,'Придельники с 2022'!$B$4:$X$28,'Форма 1'!V$8),"")</f>
        <v/>
      </c>
      <c r="F2932" s="103" t="str">
        <f>IF(ISNUMBER('Форма 1'!W2932),'Форма 1'!$H2932*VLOOKUP('Форма 1'!$F2932,'Придельники с 2022'!$B$4:$X$28,'Форма 1'!W$8),"")</f>
        <v/>
      </c>
      <c r="G2932" s="103" t="str">
        <f>IF(ISNUMBER('Форма 1'!X2932),'Форма 1'!$H2932*VLOOKUP('Форма 1'!$F2932,'Придельники с 2022'!$B$4:$X$28,'Форма 1'!X$8),"")</f>
        <v/>
      </c>
      <c r="H2932" s="103" t="str">
        <f>IF(ISNUMBER('Форма 1'!Y2932),'Форма 1'!$H2932*VLOOKUP('Форма 1'!$F2932,'Придельники с 2022'!$B$4:$X$28,'Форма 1'!Y$8),"")</f>
        <v/>
      </c>
      <c r="I2932" s="103" t="str">
        <f>IF(ISNUMBER('Форма 1'!Z2932),'Форма 1'!$H2932*VLOOKUP('Форма 1'!$F2932,'Придельники с 2022'!$B$4:$X$28,'Форма 1'!Z$8),"")</f>
        <v/>
      </c>
      <c r="J2932" s="103" t="str">
        <f>IF(ISNUMBER('Форма 1'!AA2932),'Форма 1'!$H2932*VLOOKUP('Форма 1'!$F2932,'Придельники с 2022'!$B$4:$X$28,'Форма 1'!AA$8),"")</f>
        <v/>
      </c>
      <c r="K2932" s="90"/>
      <c r="L2932" s="87"/>
      <c r="M2932" s="103" t="str">
        <f>IF(ISNUMBER('Форма 1'!AD2932),'Форма 1'!$H2932*VLOOKUP('Форма 1'!$F2932,'Придельники с 2022'!$B$4:$X$28,'Форма 1'!AD$8),"")</f>
        <v/>
      </c>
      <c r="N2932" s="103">
        <f>IF(ISBLANK('Форма 1'!$AE2932),"",IF('Форма 1'!$AE2932=1,'Форма 1'!$H2932*VLOOKUP('Форма 1'!$F2932,'Придельники с 2022'!$B$4:$X$28,'Форма 1'!$AE$8,0),IF('Форма 1'!$AE2932=2,'Форма 1'!$H2932*VLOOKUP('Форма 1'!$F2932,'Придельники с 2022'!$B$4:$X$28,13,0),IF('Форма 1'!$AE2932=3,'Форма 1'!$H2932*VLOOKUP('Форма 1'!$F2932,'Придельники с 2022'!$B$4:$X$28,12,0)))))</f>
        <v>13970384.903999999</v>
      </c>
      <c r="O2932" s="103" t="str">
        <f>IF(ISNUMBER('Форма 1'!AF2932),'Форма 1'!$H2932*VLOOKUP('Форма 1'!$F2932,'Придельники с 2022'!$B$4:$X$28,'Форма 1'!AF$8),"")</f>
        <v/>
      </c>
      <c r="P2932" s="88"/>
      <c r="Q2932" s="103" t="str">
        <f>IF(ISNUMBER('Форма 1'!AH2932),'Форма 1'!$H2932*VLOOKUP('Форма 1'!$F2932,'Придельники с 2022'!$B$4:$X$28,'Форма 1'!AH$8),"")</f>
        <v/>
      </c>
      <c r="R2932" s="103" t="str">
        <f>IF(ISNUMBER('Форма 1'!AI2932),'Форма 1'!$H2932*VLOOKUP('Форма 1'!$F2932,'Придельники с 2022'!$B$4:$X$28,'Форма 1'!AI$8),"")</f>
        <v/>
      </c>
      <c r="S2932" s="103" t="str">
        <f>IF(ISNUMBER('Форма 1'!AJ2932),'Форма 1'!$H2932*VLOOKUP('Форма 1'!$F2932,'Придельники с 2022'!$B$4:$X$28,'Форма 1'!AJ$8),"")</f>
        <v/>
      </c>
      <c r="T2932" s="88"/>
    </row>
    <row r="2933" spans="1:20">
      <c r="A2933" s="188">
        <f t="shared" si="232"/>
        <v>77</v>
      </c>
      <c r="B2933" s="189" t="s">
        <v>2854</v>
      </c>
      <c r="C2933" s="99">
        <f t="shared" si="233"/>
        <v>14170073.427999999</v>
      </c>
      <c r="D2933" s="103" t="str">
        <f>IF(ISNUMBER('Форма 1'!U2933),'Форма 1'!$H2933*VLOOKUP('Форма 1'!$F2933,'Придельники с 2022'!$B$4:$X$28,'Форма 1'!U$8),"")</f>
        <v/>
      </c>
      <c r="E2933" s="103" t="str">
        <f>IF(ISNUMBER('Форма 1'!V2933),'Форма 1'!$H2933*VLOOKUP('Форма 1'!$F2933,'Придельники с 2022'!$B$4:$X$28,'Форма 1'!V$8),"")</f>
        <v/>
      </c>
      <c r="F2933" s="103" t="str">
        <f>IF(ISNUMBER('Форма 1'!W2933),'Форма 1'!$H2933*VLOOKUP('Форма 1'!$F2933,'Придельники с 2022'!$B$4:$X$28,'Форма 1'!W$8),"")</f>
        <v/>
      </c>
      <c r="G2933" s="103" t="str">
        <f>IF(ISNUMBER('Форма 1'!X2933),'Форма 1'!$H2933*VLOOKUP('Форма 1'!$F2933,'Придельники с 2022'!$B$4:$X$28,'Форма 1'!X$8),"")</f>
        <v/>
      </c>
      <c r="H2933" s="103" t="str">
        <f>IF(ISNUMBER('Форма 1'!Y2933),'Форма 1'!$H2933*VLOOKUP('Форма 1'!$F2933,'Придельники с 2022'!$B$4:$X$28,'Форма 1'!Y$8),"")</f>
        <v/>
      </c>
      <c r="I2933" s="103" t="str">
        <f>IF(ISNUMBER('Форма 1'!Z2933),'Форма 1'!$H2933*VLOOKUP('Форма 1'!$F2933,'Придельники с 2022'!$B$4:$X$28,'Форма 1'!Z$8),"")</f>
        <v/>
      </c>
      <c r="J2933" s="103" t="str">
        <f>IF(ISNUMBER('Форма 1'!AA2933),'Форма 1'!$H2933*VLOOKUP('Форма 1'!$F2933,'Придельники с 2022'!$B$4:$X$28,'Форма 1'!AA$8),"")</f>
        <v/>
      </c>
      <c r="K2933" s="90"/>
      <c r="L2933" s="87"/>
      <c r="M2933" s="103" t="str">
        <f>IF(ISNUMBER('Форма 1'!AD2933),'Форма 1'!$H2933*VLOOKUP('Форма 1'!$F2933,'Придельники с 2022'!$B$4:$X$28,'Форма 1'!AD$8),"")</f>
        <v/>
      </c>
      <c r="N2933" s="103">
        <f>IF(ISBLANK('Форма 1'!$AE2933),"",IF('Форма 1'!$AE2933=1,'Форма 1'!$H2933*VLOOKUP('Форма 1'!$F2933,'Придельники с 2022'!$B$4:$X$28,'Форма 1'!$AE$8,0),IF('Форма 1'!$AE2933=2,'Форма 1'!$H2933*VLOOKUP('Форма 1'!$F2933,'Придельники с 2022'!$B$4:$X$28,13,0),IF('Форма 1'!$AE2933=3,'Форма 1'!$H2933*VLOOKUP('Форма 1'!$F2933,'Придельники с 2022'!$B$4:$X$28,12,0)))))</f>
        <v>14170073.427999999</v>
      </c>
      <c r="O2933" s="103" t="str">
        <f>IF(ISNUMBER('Форма 1'!AF2933),'Форма 1'!$H2933*VLOOKUP('Форма 1'!$F2933,'Придельники с 2022'!$B$4:$X$28,'Форма 1'!AF$8),"")</f>
        <v/>
      </c>
      <c r="P2933" s="88"/>
      <c r="Q2933" s="103" t="str">
        <f>IF(ISNUMBER('Форма 1'!AH2933),'Форма 1'!$H2933*VLOOKUP('Форма 1'!$F2933,'Придельники с 2022'!$B$4:$X$28,'Форма 1'!AH$8),"")</f>
        <v/>
      </c>
      <c r="R2933" s="103" t="str">
        <f>IF(ISNUMBER('Форма 1'!AI2933),'Форма 1'!$H2933*VLOOKUP('Форма 1'!$F2933,'Придельники с 2022'!$B$4:$X$28,'Форма 1'!AI$8),"")</f>
        <v/>
      </c>
      <c r="S2933" s="103" t="str">
        <f>IF(ISNUMBER('Форма 1'!AJ2933),'Форма 1'!$H2933*VLOOKUP('Форма 1'!$F2933,'Придельники с 2022'!$B$4:$X$28,'Форма 1'!AJ$8),"")</f>
        <v/>
      </c>
      <c r="T2933" s="88"/>
    </row>
    <row r="2934" spans="1:20">
      <c r="A2934" s="188">
        <f t="shared" si="232"/>
        <v>78</v>
      </c>
      <c r="B2934" s="189" t="s">
        <v>2855</v>
      </c>
      <c r="C2934" s="99">
        <f t="shared" si="233"/>
        <v>14520138.639999999</v>
      </c>
      <c r="D2934" s="103" t="str">
        <f>IF(ISNUMBER('Форма 1'!U2934),'Форма 1'!$H2934*VLOOKUP('Форма 1'!$F2934,'Придельники с 2022'!$B$4:$X$28,'Форма 1'!U$8),"")</f>
        <v/>
      </c>
      <c r="E2934" s="103" t="str">
        <f>IF(ISNUMBER('Форма 1'!V2934),'Форма 1'!$H2934*VLOOKUP('Форма 1'!$F2934,'Придельники с 2022'!$B$4:$X$28,'Форма 1'!V$8),"")</f>
        <v/>
      </c>
      <c r="F2934" s="103" t="str">
        <f>IF(ISNUMBER('Форма 1'!W2934),'Форма 1'!$H2934*VLOOKUP('Форма 1'!$F2934,'Придельники с 2022'!$B$4:$X$28,'Форма 1'!W$8),"")</f>
        <v/>
      </c>
      <c r="G2934" s="103" t="str">
        <f>IF(ISNUMBER('Форма 1'!X2934),'Форма 1'!$H2934*VLOOKUP('Форма 1'!$F2934,'Придельники с 2022'!$B$4:$X$28,'Форма 1'!X$8),"")</f>
        <v/>
      </c>
      <c r="H2934" s="103" t="str">
        <f>IF(ISNUMBER('Форма 1'!Y2934),'Форма 1'!$H2934*VLOOKUP('Форма 1'!$F2934,'Придельники с 2022'!$B$4:$X$28,'Форма 1'!Y$8),"")</f>
        <v/>
      </c>
      <c r="I2934" s="103" t="str">
        <f>IF(ISNUMBER('Форма 1'!Z2934),'Форма 1'!$H2934*VLOOKUP('Форма 1'!$F2934,'Придельники с 2022'!$B$4:$X$28,'Форма 1'!Z$8),"")</f>
        <v/>
      </c>
      <c r="J2934" s="103" t="str">
        <f>IF(ISNUMBER('Форма 1'!AA2934),'Форма 1'!$H2934*VLOOKUP('Форма 1'!$F2934,'Придельники с 2022'!$B$4:$X$28,'Форма 1'!AA$8),"")</f>
        <v/>
      </c>
      <c r="K2934" s="90"/>
      <c r="L2934" s="87"/>
      <c r="M2934" s="103" t="str">
        <f>IF(ISNUMBER('Форма 1'!AD2934),'Форма 1'!$H2934*VLOOKUP('Форма 1'!$F2934,'Придельники с 2022'!$B$4:$X$28,'Форма 1'!AD$8),"")</f>
        <v/>
      </c>
      <c r="N2934" s="103">
        <f>IF(ISBLANK('Форма 1'!$AE2934),"",IF('Форма 1'!$AE2934=1,'Форма 1'!$H2934*VLOOKUP('Форма 1'!$F2934,'Придельники с 2022'!$B$4:$X$28,'Форма 1'!$AE$8,0),IF('Форма 1'!$AE2934=2,'Форма 1'!$H2934*VLOOKUP('Форма 1'!$F2934,'Придельники с 2022'!$B$4:$X$28,13,0),IF('Форма 1'!$AE2934=3,'Форма 1'!$H2934*VLOOKUP('Форма 1'!$F2934,'Придельники с 2022'!$B$4:$X$28,12,0)))))</f>
        <v>14520138.639999999</v>
      </c>
      <c r="O2934" s="103" t="str">
        <f>IF(ISNUMBER('Форма 1'!AF2934),'Форма 1'!$H2934*VLOOKUP('Форма 1'!$F2934,'Придельники с 2022'!$B$4:$X$28,'Форма 1'!AF$8),"")</f>
        <v/>
      </c>
      <c r="P2934" s="88"/>
      <c r="Q2934" s="103" t="str">
        <f>IF(ISNUMBER('Форма 1'!AH2934),'Форма 1'!$H2934*VLOOKUP('Форма 1'!$F2934,'Придельники с 2022'!$B$4:$X$28,'Форма 1'!AH$8),"")</f>
        <v/>
      </c>
      <c r="R2934" s="103" t="str">
        <f>IF(ISNUMBER('Форма 1'!AI2934),'Форма 1'!$H2934*VLOOKUP('Форма 1'!$F2934,'Придельники с 2022'!$B$4:$X$28,'Форма 1'!AI$8),"")</f>
        <v/>
      </c>
      <c r="S2934" s="103" t="str">
        <f>IF(ISNUMBER('Форма 1'!AJ2934),'Форма 1'!$H2934*VLOOKUP('Форма 1'!$F2934,'Придельники с 2022'!$B$4:$X$28,'Форма 1'!AJ$8),"")</f>
        <v/>
      </c>
      <c r="T2934" s="88"/>
    </row>
    <row r="2935" spans="1:20">
      <c r="A2935" s="188">
        <f t="shared" si="232"/>
        <v>79</v>
      </c>
      <c r="B2935" s="189" t="s">
        <v>2856</v>
      </c>
      <c r="C2935" s="99">
        <f t="shared" si="233"/>
        <v>15747822.943999998</v>
      </c>
      <c r="D2935" s="103">
        <f>IF(ISNUMBER('Форма 1'!U2935),'Форма 1'!$H2935*VLOOKUP('Форма 1'!$F2935,'Придельники с 2022'!$B$4:$X$28,'Форма 1'!U$8),"")</f>
        <v>1514767.0719999999</v>
      </c>
      <c r="E2935" s="103" t="str">
        <f>IF(ISNUMBER('Форма 1'!V2935),'Форма 1'!$H2935*VLOOKUP('Форма 1'!$F2935,'Придельники с 2022'!$B$4:$X$28,'Форма 1'!V$8),"")</f>
        <v/>
      </c>
      <c r="F2935" s="103" t="str">
        <f>IF(ISNUMBER('Форма 1'!W2935),'Форма 1'!$H2935*VLOOKUP('Форма 1'!$F2935,'Придельники с 2022'!$B$4:$X$28,'Форма 1'!W$8),"")</f>
        <v/>
      </c>
      <c r="G2935" s="103" t="str">
        <f>IF(ISNUMBER('Форма 1'!X2935),'Форма 1'!$H2935*VLOOKUP('Форма 1'!$F2935,'Придельники с 2022'!$B$4:$X$28,'Форма 1'!X$8),"")</f>
        <v/>
      </c>
      <c r="H2935" s="103" t="str">
        <f>IF(ISNUMBER('Форма 1'!Y2935),'Форма 1'!$H2935*VLOOKUP('Форма 1'!$F2935,'Придельники с 2022'!$B$4:$X$28,'Форма 1'!Y$8),"")</f>
        <v/>
      </c>
      <c r="I2935" s="103" t="str">
        <f>IF(ISNUMBER('Форма 1'!Z2935),'Форма 1'!$H2935*VLOOKUP('Форма 1'!$F2935,'Придельники с 2022'!$B$4:$X$28,'Форма 1'!Z$8),"")</f>
        <v/>
      </c>
      <c r="J2935" s="103" t="str">
        <f>IF(ISNUMBER('Форма 1'!AA2935),'Форма 1'!$H2935*VLOOKUP('Форма 1'!$F2935,'Придельники с 2022'!$B$4:$X$28,'Форма 1'!AA$8),"")</f>
        <v/>
      </c>
      <c r="K2935" s="90"/>
      <c r="L2935" s="87"/>
      <c r="M2935" s="103" t="str">
        <f>IF(ISNUMBER('Форма 1'!AD2935),'Форма 1'!$H2935*VLOOKUP('Форма 1'!$F2935,'Придельники с 2022'!$B$4:$X$28,'Форма 1'!AD$8),"")</f>
        <v/>
      </c>
      <c r="N2935" s="103">
        <f>IF(ISBLANK('Форма 1'!$AE2935),"",IF('Форма 1'!$AE2935=1,'Форма 1'!$H2935*VLOOKUP('Форма 1'!$F2935,'Придельники с 2022'!$B$4:$X$28,'Форма 1'!$AE$8,0),IF('Форма 1'!$AE2935=2,'Форма 1'!$H2935*VLOOKUP('Форма 1'!$F2935,'Придельники с 2022'!$B$4:$X$28,13,0),IF('Форма 1'!$AE2935=3,'Форма 1'!$H2935*VLOOKUP('Форма 1'!$F2935,'Придельники с 2022'!$B$4:$X$28,12,0)))))</f>
        <v>14233055.871999998</v>
      </c>
      <c r="O2935" s="103" t="str">
        <f>IF(ISNUMBER('Форма 1'!AF2935),'Форма 1'!$H2935*VLOOKUP('Форма 1'!$F2935,'Придельники с 2022'!$B$4:$X$28,'Форма 1'!AF$8),"")</f>
        <v/>
      </c>
      <c r="P2935" s="88"/>
      <c r="Q2935" s="103" t="str">
        <f>IF(ISNUMBER('Форма 1'!AH2935),'Форма 1'!$H2935*VLOOKUP('Форма 1'!$F2935,'Придельники с 2022'!$B$4:$X$28,'Форма 1'!AH$8),"")</f>
        <v/>
      </c>
      <c r="R2935" s="103" t="str">
        <f>IF(ISNUMBER('Форма 1'!AI2935),'Форма 1'!$H2935*VLOOKUP('Форма 1'!$F2935,'Придельники с 2022'!$B$4:$X$28,'Форма 1'!AI$8),"")</f>
        <v/>
      </c>
      <c r="S2935" s="103" t="str">
        <f>IF(ISNUMBER('Форма 1'!AJ2935),'Форма 1'!$H2935*VLOOKUP('Форма 1'!$F2935,'Придельники с 2022'!$B$4:$X$28,'Форма 1'!AJ$8),"")</f>
        <v/>
      </c>
      <c r="T2935" s="88"/>
    </row>
    <row r="2936" spans="1:20">
      <c r="A2936" s="188">
        <f t="shared" si="232"/>
        <v>80</v>
      </c>
      <c r="B2936" s="189" t="s">
        <v>2857</v>
      </c>
      <c r="C2936" s="99">
        <f t="shared" si="233"/>
        <v>31604980.987999998</v>
      </c>
      <c r="D2936" s="103" t="str">
        <f>IF(ISNUMBER('Форма 1'!U2936),'Форма 1'!$H2936*VLOOKUP('Форма 1'!$F2936,'Придельники с 2022'!$B$4:$X$28,'Форма 1'!U$8),"")</f>
        <v/>
      </c>
      <c r="E2936" s="103" t="str">
        <f>IF(ISNUMBER('Форма 1'!V2936),'Форма 1'!$H2936*VLOOKUP('Форма 1'!$F2936,'Придельники с 2022'!$B$4:$X$28,'Форма 1'!V$8),"")</f>
        <v/>
      </c>
      <c r="F2936" s="103" t="str">
        <f>IF(ISNUMBER('Форма 1'!W2936),'Форма 1'!$H2936*VLOOKUP('Форма 1'!$F2936,'Придельники с 2022'!$B$4:$X$28,'Форма 1'!W$8),"")</f>
        <v/>
      </c>
      <c r="G2936" s="103" t="str">
        <f>IF(ISNUMBER('Форма 1'!X2936),'Форма 1'!$H2936*VLOOKUP('Форма 1'!$F2936,'Придельники с 2022'!$B$4:$X$28,'Форма 1'!X$8),"")</f>
        <v/>
      </c>
      <c r="H2936" s="103" t="str">
        <f>IF(ISNUMBER('Форма 1'!Y2936),'Форма 1'!$H2936*VLOOKUP('Форма 1'!$F2936,'Придельники с 2022'!$B$4:$X$28,'Форма 1'!Y$8),"")</f>
        <v/>
      </c>
      <c r="I2936" s="103" t="str">
        <f>IF(ISNUMBER('Форма 1'!Z2936),'Форма 1'!$H2936*VLOOKUP('Форма 1'!$F2936,'Придельники с 2022'!$B$4:$X$28,'Форма 1'!Z$8),"")</f>
        <v/>
      </c>
      <c r="J2936" s="103" t="str">
        <f>IF(ISNUMBER('Форма 1'!AA2936),'Форма 1'!$H2936*VLOOKUP('Форма 1'!$F2936,'Придельники с 2022'!$B$4:$X$28,'Форма 1'!AA$8),"")</f>
        <v/>
      </c>
      <c r="K2936" s="90"/>
      <c r="L2936" s="87"/>
      <c r="M2936" s="103" t="str">
        <f>IF(ISNUMBER('Форма 1'!AD2936),'Форма 1'!$H2936*VLOOKUP('Форма 1'!$F2936,'Придельники с 2022'!$B$4:$X$28,'Форма 1'!AD$8),"")</f>
        <v/>
      </c>
      <c r="N2936" s="103">
        <f>IF(ISBLANK('Форма 1'!$AE2936),"",IF('Форма 1'!$AE2936=1,'Форма 1'!$H2936*VLOOKUP('Форма 1'!$F2936,'Придельники с 2022'!$B$4:$X$28,'Форма 1'!$AE$8,0),IF('Форма 1'!$AE2936=2,'Форма 1'!$H2936*VLOOKUP('Форма 1'!$F2936,'Придельники с 2022'!$B$4:$X$28,13,0),IF('Форма 1'!$AE2936=3,'Форма 1'!$H2936*VLOOKUP('Форма 1'!$F2936,'Придельники с 2022'!$B$4:$X$28,12,0)))))</f>
        <v>31604980.987999998</v>
      </c>
      <c r="O2936" s="103" t="str">
        <f>IF(ISNUMBER('Форма 1'!AF2936),'Форма 1'!$H2936*VLOOKUP('Форма 1'!$F2936,'Придельники с 2022'!$B$4:$X$28,'Форма 1'!AF$8),"")</f>
        <v/>
      </c>
      <c r="P2936" s="88"/>
      <c r="Q2936" s="103" t="str">
        <f>IF(ISNUMBER('Форма 1'!AH2936),'Форма 1'!$H2936*VLOOKUP('Форма 1'!$F2936,'Придельники с 2022'!$B$4:$X$28,'Форма 1'!AH$8),"")</f>
        <v/>
      </c>
      <c r="R2936" s="103" t="str">
        <f>IF(ISNUMBER('Форма 1'!AI2936),'Форма 1'!$H2936*VLOOKUP('Форма 1'!$F2936,'Придельники с 2022'!$B$4:$X$28,'Форма 1'!AI$8),"")</f>
        <v/>
      </c>
      <c r="S2936" s="103" t="str">
        <f>IF(ISNUMBER('Форма 1'!AJ2936),'Форма 1'!$H2936*VLOOKUP('Форма 1'!$F2936,'Придельники с 2022'!$B$4:$X$28,'Форма 1'!AJ$8),"")</f>
        <v/>
      </c>
      <c r="T2936" s="88"/>
    </row>
    <row r="2937" spans="1:20">
      <c r="A2937" s="188">
        <f t="shared" si="232"/>
        <v>81</v>
      </c>
      <c r="B2937" s="189" t="s">
        <v>263</v>
      </c>
      <c r="C2937" s="99">
        <f>SUM(D2937:J2937,L2937:T2937)</f>
        <v>5879045.9479999999</v>
      </c>
      <c r="D2937" s="103" t="str">
        <f>IF(ISNUMBER('Форма 1'!U2937),'Форма 1'!$H2937*VLOOKUP('Форма 1'!$F2937,'Придельники с 2022'!$B$4:$X$28,'Форма 1'!U$8),"")</f>
        <v/>
      </c>
      <c r="E2937" s="103" t="str">
        <f>IF(ISNUMBER('Форма 1'!V2937),'Форма 1'!$H2937*VLOOKUP('Форма 1'!$F2937,'Придельники с 2022'!$B$4:$X$28,'Форма 1'!V$8),"")</f>
        <v/>
      </c>
      <c r="F2937" s="103" t="str">
        <f>IF(ISNUMBER('Форма 1'!W2937),'Форма 1'!$H2937*VLOOKUP('Форма 1'!$F2937,'Придельники с 2022'!$B$4:$X$28,'Форма 1'!W$8),"")</f>
        <v/>
      </c>
      <c r="G2937" s="103" t="str">
        <f>IF(ISNUMBER('Форма 1'!X2937),'Форма 1'!$H2937*VLOOKUP('Форма 1'!$F2937,'Придельники с 2022'!$B$4:$X$28,'Форма 1'!X$8),"")</f>
        <v/>
      </c>
      <c r="H2937" s="103" t="str">
        <f>IF(ISNUMBER('Форма 1'!Y2937),'Форма 1'!$H2937*VLOOKUP('Форма 1'!$F2937,'Придельники с 2022'!$B$4:$X$28,'Форма 1'!Y$8),"")</f>
        <v/>
      </c>
      <c r="I2937" s="103" t="str">
        <f>IF(ISNUMBER('Форма 1'!Z2937),'Форма 1'!$H2937*VLOOKUP('Форма 1'!$F2937,'Придельники с 2022'!$B$4:$X$28,'Форма 1'!Z$8),"")</f>
        <v/>
      </c>
      <c r="J2937" s="103" t="str">
        <f>IF(ISNUMBER('Форма 1'!AA2937),'Форма 1'!$H2937*VLOOKUP('Форма 1'!$F2937,'Придельники с 2022'!$B$4:$X$28,'Форма 1'!AA$8),"")</f>
        <v/>
      </c>
      <c r="K2937" s="90"/>
      <c r="L2937" s="87"/>
      <c r="M2937" s="103" t="str">
        <f>IF(ISNUMBER('Форма 1'!AD2937),'Форма 1'!$H2937*VLOOKUP('Форма 1'!$F2937,'Придельники с 2022'!$B$4:$X$28,'Форма 1'!AD$8),"")</f>
        <v/>
      </c>
      <c r="N2937" s="103">
        <f>IF(ISBLANK('Форма 1'!$AE2937),"",IF('Форма 1'!$AE2937=1,'Форма 1'!$H2937*VLOOKUP('Форма 1'!$F2937,'Придельники с 2022'!$B$4:$X$28,'Форма 1'!$AE$8,0),IF('Форма 1'!$AE2937=2,'Форма 1'!$H2937*VLOOKUP('Форма 1'!$F2937,'Придельники с 2022'!$B$4:$X$28,13,0),IF('Форма 1'!$AE2937=3,'Форма 1'!$H2937*VLOOKUP('Форма 1'!$F2937,'Придельники с 2022'!$B$4:$X$28,12,0)))))</f>
        <v>5879045.9479999999</v>
      </c>
      <c r="O2937" s="103" t="str">
        <f>IF(ISNUMBER('Форма 1'!AF2937),'Форма 1'!$H2937*VLOOKUP('Форма 1'!$F2937,'Придельники с 2022'!$B$4:$X$28,'Форма 1'!AF$8),"")</f>
        <v/>
      </c>
      <c r="P2937" s="88"/>
      <c r="Q2937" s="103" t="str">
        <f>IF(ISNUMBER('Форма 1'!AH2937),'Форма 1'!$H2937*VLOOKUP('Форма 1'!$F2937,'Придельники с 2022'!$B$4:$X$28,'Форма 1'!AH$8),"")</f>
        <v/>
      </c>
      <c r="R2937" s="103" t="str">
        <f>IF(ISNUMBER('Форма 1'!AI2937),'Форма 1'!$H2937*VLOOKUP('Форма 1'!$F2937,'Придельники с 2022'!$B$4:$X$28,'Форма 1'!AI$8),"")</f>
        <v/>
      </c>
      <c r="S2937" s="103" t="str">
        <f>IF(ISNUMBER('Форма 1'!AJ2937),'Форма 1'!$H2937*VLOOKUP('Форма 1'!$F2937,'Придельники с 2022'!$B$4:$X$28,'Форма 1'!AJ$8),"")</f>
        <v/>
      </c>
      <c r="T2937" s="88"/>
    </row>
    <row r="2938" spans="1:20">
      <c r="A2938" s="188">
        <f t="shared" si="232"/>
        <v>82</v>
      </c>
      <c r="B2938" s="189" t="s">
        <v>2858</v>
      </c>
      <c r="C2938" s="99">
        <f t="shared" si="233"/>
        <v>4964665.7060000002</v>
      </c>
      <c r="D2938" s="103">
        <f>IF(ISNUMBER('Форма 1'!U2938),'Форма 1'!$H2938*VLOOKUP('Форма 1'!$F2938,'Придельники с 2022'!$B$4:$X$28,'Форма 1'!U$8),"")</f>
        <v>4964665.7060000002</v>
      </c>
      <c r="E2938" s="103" t="str">
        <f>IF(ISNUMBER('Форма 1'!V2938),'Форма 1'!$H2938*VLOOKUP('Форма 1'!$F2938,'Придельники с 2022'!$B$4:$X$28,'Форма 1'!V$8),"")</f>
        <v/>
      </c>
      <c r="F2938" s="103" t="str">
        <f>IF(ISNUMBER('Форма 1'!W2938),'Форма 1'!$H2938*VLOOKUP('Форма 1'!$F2938,'Придельники с 2022'!$B$4:$X$28,'Форма 1'!W$8),"")</f>
        <v/>
      </c>
      <c r="G2938" s="103" t="str">
        <f>IF(ISNUMBER('Форма 1'!X2938),'Форма 1'!$H2938*VLOOKUP('Форма 1'!$F2938,'Придельники с 2022'!$B$4:$X$28,'Форма 1'!X$8),"")</f>
        <v/>
      </c>
      <c r="H2938" s="103" t="str">
        <f>IF(ISNUMBER('Форма 1'!Y2938),'Форма 1'!$H2938*VLOOKUP('Форма 1'!$F2938,'Придельники с 2022'!$B$4:$X$28,'Форма 1'!Y$8),"")</f>
        <v/>
      </c>
      <c r="I2938" s="103" t="str">
        <f>IF(ISNUMBER('Форма 1'!Z2938),'Форма 1'!$H2938*VLOOKUP('Форма 1'!$F2938,'Придельники с 2022'!$B$4:$X$28,'Форма 1'!Z$8),"")</f>
        <v/>
      </c>
      <c r="J2938" s="103" t="str">
        <f>IF(ISNUMBER('Форма 1'!AA2938),'Форма 1'!$H2938*VLOOKUP('Форма 1'!$F2938,'Придельники с 2022'!$B$4:$X$28,'Форма 1'!AA$8),"")</f>
        <v/>
      </c>
      <c r="K2938" s="92"/>
      <c r="L2938" s="88"/>
      <c r="M2938" s="103" t="str">
        <f>IF(ISNUMBER('Форма 1'!AD2938),'Форма 1'!$H2938*VLOOKUP('Форма 1'!$F2938,'Придельники с 2022'!$B$4:$X$28,'Форма 1'!AD$8),"")</f>
        <v/>
      </c>
      <c r="N2938" s="103" t="str">
        <f>IF(ISBLANK('Форма 1'!$AE2938),"",IF('Форма 1'!$AE2938=1,'Форма 1'!$H2938*VLOOKUP('Форма 1'!$F2938,'Придельники с 2022'!$B$4:$X$28,'Форма 1'!$AE$8,0),IF('Форма 1'!$AE2938=2,'Форма 1'!$H2938*VLOOKUP('Форма 1'!$F2938,'Придельники с 2022'!$B$4:$X$28,13,0),IF('Форма 1'!$AE2938=3,'Форма 1'!$H2938*VLOOKUP('Форма 1'!$F2938,'Придельники с 2022'!$B$4:$X$28,12,0)))))</f>
        <v/>
      </c>
      <c r="O2938" s="103" t="str">
        <f>IF(ISNUMBER('Форма 1'!AF2938),'Форма 1'!$H2938*VLOOKUP('Форма 1'!$F2938,'Придельники с 2022'!$B$4:$X$28,'Форма 1'!AF$8),"")</f>
        <v/>
      </c>
      <c r="P2938" s="88"/>
      <c r="Q2938" s="103" t="str">
        <f>IF(ISNUMBER('Форма 1'!AH2938),'Форма 1'!$H2938*VLOOKUP('Форма 1'!$F2938,'Придельники с 2022'!$B$4:$X$28,'Форма 1'!AH$8),"")</f>
        <v/>
      </c>
      <c r="R2938" s="103" t="str">
        <f>IF(ISNUMBER('Форма 1'!AI2938),'Форма 1'!$H2938*VLOOKUP('Форма 1'!$F2938,'Придельники с 2022'!$B$4:$X$28,'Форма 1'!AI$8),"")</f>
        <v/>
      </c>
      <c r="S2938" s="103" t="str">
        <f>IF(ISNUMBER('Форма 1'!AJ2938),'Форма 1'!$H2938*VLOOKUP('Форма 1'!$F2938,'Придельники с 2022'!$B$4:$X$28,'Форма 1'!AJ$8),"")</f>
        <v/>
      </c>
      <c r="T2938" s="88"/>
    </row>
    <row r="2939" spans="1:20">
      <c r="A2939" s="188">
        <f t="shared" si="232"/>
        <v>83</v>
      </c>
      <c r="B2939" s="189" t="s">
        <v>2859</v>
      </c>
      <c r="C2939" s="99">
        <f t="shared" si="233"/>
        <v>421871.359</v>
      </c>
      <c r="D2939" s="103">
        <f>IF(ISNUMBER('Форма 1'!U2939),'Форма 1'!$H2939*VLOOKUP('Форма 1'!$F2939,'Придельники с 2022'!$B$4:$X$28,'Форма 1'!U$8),"")</f>
        <v>421871.359</v>
      </c>
      <c r="E2939" s="103" t="str">
        <f>IF(ISNUMBER('Форма 1'!V2939),'Форма 1'!$H2939*VLOOKUP('Форма 1'!$F2939,'Придельники с 2022'!$B$4:$X$28,'Форма 1'!V$8),"")</f>
        <v/>
      </c>
      <c r="F2939" s="103" t="str">
        <f>IF(ISNUMBER('Форма 1'!W2939),'Форма 1'!$H2939*VLOOKUP('Форма 1'!$F2939,'Придельники с 2022'!$B$4:$X$28,'Форма 1'!W$8),"")</f>
        <v/>
      </c>
      <c r="G2939" s="103" t="str">
        <f>IF(ISNUMBER('Форма 1'!X2939),'Форма 1'!$H2939*VLOOKUP('Форма 1'!$F2939,'Придельники с 2022'!$B$4:$X$28,'Форма 1'!X$8),"")</f>
        <v/>
      </c>
      <c r="H2939" s="103" t="str">
        <f>IF(ISNUMBER('Форма 1'!Y2939),'Форма 1'!$H2939*VLOOKUP('Форма 1'!$F2939,'Придельники с 2022'!$B$4:$X$28,'Форма 1'!Y$8),"")</f>
        <v/>
      </c>
      <c r="I2939" s="103" t="str">
        <f>IF(ISNUMBER('Форма 1'!Z2939),'Форма 1'!$H2939*VLOOKUP('Форма 1'!$F2939,'Придельники с 2022'!$B$4:$X$28,'Форма 1'!Z$8),"")</f>
        <v/>
      </c>
      <c r="J2939" s="103" t="str">
        <f>IF(ISNUMBER('Форма 1'!AA2939),'Форма 1'!$H2939*VLOOKUP('Форма 1'!$F2939,'Придельники с 2022'!$B$4:$X$28,'Форма 1'!AA$8),"")</f>
        <v/>
      </c>
      <c r="K2939" s="92"/>
      <c r="L2939" s="88"/>
      <c r="M2939" s="103" t="str">
        <f>IF(ISNUMBER('Форма 1'!AD2939),'Форма 1'!$H2939*VLOOKUP('Форма 1'!$F2939,'Придельники с 2022'!$B$4:$X$28,'Форма 1'!AD$8),"")</f>
        <v/>
      </c>
      <c r="N2939" s="103" t="str">
        <f>IF(ISBLANK('Форма 1'!$AE2939),"",IF('Форма 1'!$AE2939=1,'Форма 1'!$H2939*VLOOKUP('Форма 1'!$F2939,'Придельники с 2022'!$B$4:$X$28,'Форма 1'!$AE$8,0),IF('Форма 1'!$AE2939=2,'Форма 1'!$H2939*VLOOKUP('Форма 1'!$F2939,'Придельники с 2022'!$B$4:$X$28,13,0),IF('Форма 1'!$AE2939=3,'Форма 1'!$H2939*VLOOKUP('Форма 1'!$F2939,'Придельники с 2022'!$B$4:$X$28,12,0)))))</f>
        <v/>
      </c>
      <c r="O2939" s="103" t="str">
        <f>IF(ISNUMBER('Форма 1'!AF2939),'Форма 1'!$H2939*VLOOKUP('Форма 1'!$F2939,'Придельники с 2022'!$B$4:$X$28,'Форма 1'!AF$8),"")</f>
        <v/>
      </c>
      <c r="P2939" s="88"/>
      <c r="Q2939" s="103" t="str">
        <f>IF(ISNUMBER('Форма 1'!AH2939),'Форма 1'!$H2939*VLOOKUP('Форма 1'!$F2939,'Придельники с 2022'!$B$4:$X$28,'Форма 1'!AH$8),"")</f>
        <v/>
      </c>
      <c r="R2939" s="103" t="str">
        <f>IF(ISNUMBER('Форма 1'!AI2939),'Форма 1'!$H2939*VLOOKUP('Форма 1'!$F2939,'Придельники с 2022'!$B$4:$X$28,'Форма 1'!AI$8),"")</f>
        <v/>
      </c>
      <c r="S2939" s="103" t="str">
        <f>IF(ISNUMBER('Форма 1'!AJ2939),'Форма 1'!$H2939*VLOOKUP('Форма 1'!$F2939,'Придельники с 2022'!$B$4:$X$28,'Форма 1'!AJ$8),"")</f>
        <v/>
      </c>
      <c r="T2939" s="88"/>
    </row>
    <row r="2940" spans="1:20">
      <c r="A2940" s="188">
        <f t="shared" si="232"/>
        <v>84</v>
      </c>
      <c r="B2940" s="189" t="s">
        <v>2861</v>
      </c>
      <c r="C2940" s="99">
        <f t="shared" si="233"/>
        <v>54621835.651999995</v>
      </c>
      <c r="D2940" s="103" t="str">
        <f>IF(ISNUMBER('Форма 1'!U2940),'Форма 1'!$H2940*VLOOKUP('Форма 1'!$F2940,'Придельники с 2022'!$B$4:$X$28,'Форма 1'!U$8),"")</f>
        <v/>
      </c>
      <c r="E2940" s="103" t="str">
        <f>IF(ISNUMBER('Форма 1'!V2940),'Форма 1'!$H2940*VLOOKUP('Форма 1'!$F2940,'Придельники с 2022'!$B$4:$X$28,'Форма 1'!V$8),"")</f>
        <v/>
      </c>
      <c r="F2940" s="103" t="str">
        <f>IF(ISNUMBER('Форма 1'!W2940),'Форма 1'!$H2940*VLOOKUP('Форма 1'!$F2940,'Придельники с 2022'!$B$4:$X$28,'Форма 1'!W$8),"")</f>
        <v/>
      </c>
      <c r="G2940" s="103" t="str">
        <f>IF(ISNUMBER('Форма 1'!X2940),'Форма 1'!$H2940*VLOOKUP('Форма 1'!$F2940,'Придельники с 2022'!$B$4:$X$28,'Форма 1'!X$8),"")</f>
        <v/>
      </c>
      <c r="H2940" s="103" t="str">
        <f>IF(ISNUMBER('Форма 1'!Y2940),'Форма 1'!$H2940*VLOOKUP('Форма 1'!$F2940,'Придельники с 2022'!$B$4:$X$28,'Форма 1'!Y$8),"")</f>
        <v/>
      </c>
      <c r="I2940" s="103" t="str">
        <f>IF(ISNUMBER('Форма 1'!Z2940),'Форма 1'!$H2940*VLOOKUP('Форма 1'!$F2940,'Придельники с 2022'!$B$4:$X$28,'Форма 1'!Z$8),"")</f>
        <v/>
      </c>
      <c r="J2940" s="103" t="str">
        <f>IF(ISNUMBER('Форма 1'!AA2940),'Форма 1'!$H2940*VLOOKUP('Форма 1'!$F2940,'Придельники с 2022'!$B$4:$X$28,'Форма 1'!AA$8),"")</f>
        <v/>
      </c>
      <c r="K2940" s="92"/>
      <c r="L2940" s="88"/>
      <c r="M2940" s="103" t="str">
        <f>IF(ISNUMBER('Форма 1'!AD2940),'Форма 1'!$H2940*VLOOKUP('Форма 1'!$F2940,'Придельники с 2022'!$B$4:$X$28,'Форма 1'!AD$8),"")</f>
        <v/>
      </c>
      <c r="N2940" s="103">
        <f>IF(ISBLANK('Форма 1'!$AE2940),"",IF('Форма 1'!$AE2940=1,'Форма 1'!$H2940*VLOOKUP('Форма 1'!$F2940,'Придельники с 2022'!$B$4:$X$28,'Форма 1'!$AE$8,0),IF('Форма 1'!$AE2940=2,'Форма 1'!$H2940*VLOOKUP('Форма 1'!$F2940,'Придельники с 2022'!$B$4:$X$28,13,0),IF('Форма 1'!$AE2940=3,'Форма 1'!$H2940*VLOOKUP('Форма 1'!$F2940,'Придельники с 2022'!$B$4:$X$28,12,0)))))</f>
        <v>54621835.651999995</v>
      </c>
      <c r="O2940" s="103" t="str">
        <f>IF(ISNUMBER('Форма 1'!AF2940),'Форма 1'!$H2940*VLOOKUP('Форма 1'!$F2940,'Придельники с 2022'!$B$4:$X$28,'Форма 1'!AF$8),"")</f>
        <v/>
      </c>
      <c r="P2940" s="88"/>
      <c r="Q2940" s="103" t="str">
        <f>IF(ISNUMBER('Форма 1'!AH2940),'Форма 1'!$H2940*VLOOKUP('Форма 1'!$F2940,'Придельники с 2022'!$B$4:$X$28,'Форма 1'!AH$8),"")</f>
        <v/>
      </c>
      <c r="R2940" s="103" t="str">
        <f>IF(ISNUMBER('Форма 1'!AI2940),'Форма 1'!$H2940*VLOOKUP('Форма 1'!$F2940,'Придельники с 2022'!$B$4:$X$28,'Форма 1'!AI$8),"")</f>
        <v/>
      </c>
      <c r="S2940" s="103" t="str">
        <f>IF(ISNUMBER('Форма 1'!AJ2940),'Форма 1'!$H2940*VLOOKUP('Форма 1'!$F2940,'Придельники с 2022'!$B$4:$X$28,'Форма 1'!AJ$8),"")</f>
        <v/>
      </c>
      <c r="T2940" s="88"/>
    </row>
    <row r="2941" spans="1:20">
      <c r="A2941" s="188">
        <f t="shared" si="232"/>
        <v>85</v>
      </c>
      <c r="B2941" s="189" t="s">
        <v>2862</v>
      </c>
      <c r="C2941" s="99">
        <f t="shared" si="233"/>
        <v>2485658.3569999998</v>
      </c>
      <c r="D2941" s="103">
        <f>IF(ISNUMBER('Форма 1'!U2941),'Форма 1'!$H2941*VLOOKUP('Форма 1'!$F2941,'Придельники с 2022'!$B$4:$X$28,'Форма 1'!U$8),"")</f>
        <v>2485658.3569999998</v>
      </c>
      <c r="E2941" s="103" t="str">
        <f>IF(ISNUMBER('Форма 1'!V2941),'Форма 1'!$H2941*VLOOKUP('Форма 1'!$F2941,'Придельники с 2022'!$B$4:$X$28,'Форма 1'!V$8),"")</f>
        <v/>
      </c>
      <c r="F2941" s="103" t="str">
        <f>IF(ISNUMBER('Форма 1'!W2941),'Форма 1'!$H2941*VLOOKUP('Форма 1'!$F2941,'Придельники с 2022'!$B$4:$X$28,'Форма 1'!W$8),"")</f>
        <v/>
      </c>
      <c r="G2941" s="103" t="str">
        <f>IF(ISNUMBER('Форма 1'!X2941),'Форма 1'!$H2941*VLOOKUP('Форма 1'!$F2941,'Придельники с 2022'!$B$4:$X$28,'Форма 1'!X$8),"")</f>
        <v/>
      </c>
      <c r="H2941" s="103" t="str">
        <f>IF(ISNUMBER('Форма 1'!Y2941),'Форма 1'!$H2941*VLOOKUP('Форма 1'!$F2941,'Придельники с 2022'!$B$4:$X$28,'Форма 1'!Y$8),"")</f>
        <v/>
      </c>
      <c r="I2941" s="103" t="str">
        <f>IF(ISNUMBER('Форма 1'!Z2941),'Форма 1'!$H2941*VLOOKUP('Форма 1'!$F2941,'Придельники с 2022'!$B$4:$X$28,'Форма 1'!Z$8),"")</f>
        <v/>
      </c>
      <c r="J2941" s="103" t="str">
        <f>IF(ISNUMBER('Форма 1'!AA2941),'Форма 1'!$H2941*VLOOKUP('Форма 1'!$F2941,'Придельники с 2022'!$B$4:$X$28,'Форма 1'!AA$8),"")</f>
        <v/>
      </c>
      <c r="K2941" s="92"/>
      <c r="L2941" s="88"/>
      <c r="M2941" s="103" t="str">
        <f>IF(ISNUMBER('Форма 1'!AD2941),'Форма 1'!$H2941*VLOOKUP('Форма 1'!$F2941,'Придельники с 2022'!$B$4:$X$28,'Форма 1'!AD$8),"")</f>
        <v/>
      </c>
      <c r="N2941" s="103" t="str">
        <f>IF(ISBLANK('Форма 1'!$AE2941),"",IF('Форма 1'!$AE2941=1,'Форма 1'!$H2941*VLOOKUP('Форма 1'!$F2941,'Придельники с 2022'!$B$4:$X$28,'Форма 1'!$AE$8,0),IF('Форма 1'!$AE2941=2,'Форма 1'!$H2941*VLOOKUP('Форма 1'!$F2941,'Придельники с 2022'!$B$4:$X$28,13,0),IF('Форма 1'!$AE2941=3,'Форма 1'!$H2941*VLOOKUP('Форма 1'!$F2941,'Придельники с 2022'!$B$4:$X$28,12,0)))))</f>
        <v/>
      </c>
      <c r="O2941" s="103" t="str">
        <f>IF(ISNUMBER('Форма 1'!AF2941),'Форма 1'!$H2941*VLOOKUP('Форма 1'!$F2941,'Придельники с 2022'!$B$4:$X$28,'Форма 1'!AF$8),"")</f>
        <v/>
      </c>
      <c r="P2941" s="88"/>
      <c r="Q2941" s="103" t="str">
        <f>IF(ISNUMBER('Форма 1'!AH2941),'Форма 1'!$H2941*VLOOKUP('Форма 1'!$F2941,'Придельники с 2022'!$B$4:$X$28,'Форма 1'!AH$8),"")</f>
        <v/>
      </c>
      <c r="R2941" s="103" t="str">
        <f>IF(ISNUMBER('Форма 1'!AI2941),'Форма 1'!$H2941*VLOOKUP('Форма 1'!$F2941,'Придельники с 2022'!$B$4:$X$28,'Форма 1'!AI$8),"")</f>
        <v/>
      </c>
      <c r="S2941" s="103" t="str">
        <f>IF(ISNUMBER('Форма 1'!AJ2941),'Форма 1'!$H2941*VLOOKUP('Форма 1'!$F2941,'Придельники с 2022'!$B$4:$X$28,'Форма 1'!AJ$8),"")</f>
        <v/>
      </c>
      <c r="T2941" s="88"/>
    </row>
    <row r="2942" spans="1:20">
      <c r="A2942" s="188">
        <f t="shared" si="232"/>
        <v>86</v>
      </c>
      <c r="B2942" s="189" t="s">
        <v>2863</v>
      </c>
      <c r="C2942" s="99">
        <f t="shared" si="233"/>
        <v>21130781.041999999</v>
      </c>
      <c r="D2942" s="103" t="str">
        <f>IF(ISNUMBER('Форма 1'!U2942),'Форма 1'!$H2942*VLOOKUP('Форма 1'!$F2942,'Придельники с 2022'!$B$4:$X$28,'Форма 1'!U$8),"")</f>
        <v/>
      </c>
      <c r="E2942" s="103" t="str">
        <f>IF(ISNUMBER('Форма 1'!V2942),'Форма 1'!$H2942*VLOOKUP('Форма 1'!$F2942,'Придельники с 2022'!$B$4:$X$28,'Форма 1'!V$8),"")</f>
        <v/>
      </c>
      <c r="F2942" s="103" t="str">
        <f>IF(ISNUMBER('Форма 1'!W2942),'Форма 1'!$H2942*VLOOKUP('Форма 1'!$F2942,'Придельники с 2022'!$B$4:$X$28,'Форма 1'!W$8),"")</f>
        <v/>
      </c>
      <c r="G2942" s="103" t="str">
        <f>IF(ISNUMBER('Форма 1'!X2942),'Форма 1'!$H2942*VLOOKUP('Форма 1'!$F2942,'Придельники с 2022'!$B$4:$X$28,'Форма 1'!X$8),"")</f>
        <v/>
      </c>
      <c r="H2942" s="103" t="str">
        <f>IF(ISNUMBER('Форма 1'!Y2942),'Форма 1'!$H2942*VLOOKUP('Форма 1'!$F2942,'Придельники с 2022'!$B$4:$X$28,'Форма 1'!Y$8),"")</f>
        <v/>
      </c>
      <c r="I2942" s="103" t="str">
        <f>IF(ISNUMBER('Форма 1'!Z2942),'Форма 1'!$H2942*VLOOKUP('Форма 1'!$F2942,'Придельники с 2022'!$B$4:$X$28,'Форма 1'!Z$8),"")</f>
        <v/>
      </c>
      <c r="J2942" s="103" t="str">
        <f>IF(ISNUMBER('Форма 1'!AA2942),'Форма 1'!$H2942*VLOOKUP('Форма 1'!$F2942,'Придельники с 2022'!$B$4:$X$28,'Форма 1'!AA$8),"")</f>
        <v/>
      </c>
      <c r="K2942" s="92"/>
      <c r="L2942" s="88"/>
      <c r="M2942" s="103" t="str">
        <f>IF(ISNUMBER('Форма 1'!AD2942),'Форма 1'!$H2942*VLOOKUP('Форма 1'!$F2942,'Придельники с 2022'!$B$4:$X$28,'Форма 1'!AD$8),"")</f>
        <v/>
      </c>
      <c r="N2942" s="103">
        <f>IF(ISBLANK('Форма 1'!$AE2942),"",IF('Форма 1'!$AE2942=1,'Форма 1'!$H2942*VLOOKUP('Форма 1'!$F2942,'Придельники с 2022'!$B$4:$X$28,'Форма 1'!$AE$8,0),IF('Форма 1'!$AE2942=2,'Форма 1'!$H2942*VLOOKUP('Форма 1'!$F2942,'Придельники с 2022'!$B$4:$X$28,13,0),IF('Форма 1'!$AE2942=3,'Форма 1'!$H2942*VLOOKUP('Форма 1'!$F2942,'Придельники с 2022'!$B$4:$X$28,12,0)))))</f>
        <v>21130781.041999999</v>
      </c>
      <c r="O2942" s="103" t="str">
        <f>IF(ISNUMBER('Форма 1'!AF2942),'Форма 1'!$H2942*VLOOKUP('Форма 1'!$F2942,'Придельники с 2022'!$B$4:$X$28,'Форма 1'!AF$8),"")</f>
        <v/>
      </c>
      <c r="P2942" s="88"/>
      <c r="Q2942" s="103" t="str">
        <f>IF(ISNUMBER('Форма 1'!AH2942),'Форма 1'!$H2942*VLOOKUP('Форма 1'!$F2942,'Придельники с 2022'!$B$4:$X$28,'Форма 1'!AH$8),"")</f>
        <v/>
      </c>
      <c r="R2942" s="103" t="str">
        <f>IF(ISNUMBER('Форма 1'!AI2942),'Форма 1'!$H2942*VLOOKUP('Форма 1'!$F2942,'Придельники с 2022'!$B$4:$X$28,'Форма 1'!AI$8),"")</f>
        <v/>
      </c>
      <c r="S2942" s="103" t="str">
        <f>IF(ISNUMBER('Форма 1'!AJ2942),'Форма 1'!$H2942*VLOOKUP('Форма 1'!$F2942,'Придельники с 2022'!$B$4:$X$28,'Форма 1'!AJ$8),"")</f>
        <v/>
      </c>
      <c r="T2942" s="88"/>
    </row>
    <row r="2943" spans="1:20">
      <c r="A2943" s="188">
        <f>A167+1</f>
        <v>83</v>
      </c>
      <c r="B2943" s="189" t="s">
        <v>2865</v>
      </c>
      <c r="C2943" s="99">
        <f>SUM(D2943:J2943,L2943:T2943)</f>
        <v>14342908.971999997</v>
      </c>
      <c r="D2943" s="103" t="str">
        <f>IF(ISNUMBER('Форма 1'!U2943),'Форма 1'!$H2943*VLOOKUP('Форма 1'!$F2943,'Придельники с 2022'!$B$4:$X$28,'Форма 1'!U$8),"")</f>
        <v/>
      </c>
      <c r="E2943" s="103" t="str">
        <f>IF(ISNUMBER('Форма 1'!V2943),'Форма 1'!$H2943*VLOOKUP('Форма 1'!$F2943,'Придельники с 2022'!$B$4:$X$28,'Форма 1'!V$8),"")</f>
        <v/>
      </c>
      <c r="F2943" s="103" t="str">
        <f>IF(ISNUMBER('Форма 1'!W2943),'Форма 1'!$H2943*VLOOKUP('Форма 1'!$F2943,'Придельники с 2022'!$B$4:$X$28,'Форма 1'!W$8),"")</f>
        <v/>
      </c>
      <c r="G2943" s="103" t="str">
        <f>IF(ISNUMBER('Форма 1'!X2943),'Форма 1'!$H2943*VLOOKUP('Форма 1'!$F2943,'Придельники с 2022'!$B$4:$X$28,'Форма 1'!X$8),"")</f>
        <v/>
      </c>
      <c r="H2943" s="103" t="str">
        <f>IF(ISNUMBER('Форма 1'!Y2943),'Форма 1'!$H2943*VLOOKUP('Форма 1'!$F2943,'Придельники с 2022'!$B$4:$X$28,'Форма 1'!Y$8),"")</f>
        <v/>
      </c>
      <c r="I2943" s="103" t="str">
        <f>IF(ISNUMBER('Форма 1'!Z2943),'Форма 1'!$H2943*VLOOKUP('Форма 1'!$F2943,'Придельники с 2022'!$B$4:$X$28,'Форма 1'!Z$8),"")</f>
        <v/>
      </c>
      <c r="J2943" s="103" t="str">
        <f>IF(ISNUMBER('Форма 1'!AA2943),'Форма 1'!$H2943*VLOOKUP('Форма 1'!$F2943,'Придельники с 2022'!$B$4:$X$28,'Форма 1'!AA$8),"")</f>
        <v/>
      </c>
      <c r="K2943" s="90"/>
      <c r="L2943" s="87"/>
      <c r="M2943" s="103" t="str">
        <f>IF(ISNUMBER('Форма 1'!AD2943),'Форма 1'!$H2943*VLOOKUP('Форма 1'!$F2943,'Придельники с 2022'!$B$4:$X$28,'Форма 1'!AD$8),"")</f>
        <v/>
      </c>
      <c r="N2943" s="103">
        <f>IF(ISBLANK('Форма 1'!$AE2943),"",IF('Форма 1'!$AE2943=1,'Форма 1'!$H2943*VLOOKUP('Форма 1'!$F2943,'Придельники с 2022'!$B$4:$X$28,'Форма 1'!$AE$8,0),IF('Форма 1'!$AE2943=2,'Форма 1'!$H2943*VLOOKUP('Форма 1'!$F2943,'Придельники с 2022'!$B$4:$X$28,13,0),IF('Форма 1'!$AE2943=3,'Форма 1'!$H2943*VLOOKUP('Форма 1'!$F2943,'Придельники с 2022'!$B$4:$X$28,12,0)))))</f>
        <v>14342908.971999997</v>
      </c>
      <c r="O2943" s="103" t="str">
        <f>IF(ISNUMBER('Форма 1'!AF2943),'Форма 1'!$H2943*VLOOKUP('Форма 1'!$F2943,'Придельники с 2022'!$B$4:$X$28,'Форма 1'!AF$8),"")</f>
        <v/>
      </c>
      <c r="P2943" s="88"/>
      <c r="Q2943" s="103" t="str">
        <f>IF(ISNUMBER('Форма 1'!AH2943),'Форма 1'!$H2943*VLOOKUP('Форма 1'!$F2943,'Придельники с 2022'!$B$4:$X$28,'Форма 1'!AH$8),"")</f>
        <v/>
      </c>
      <c r="R2943" s="103" t="str">
        <f>IF(ISNUMBER('Форма 1'!AI2943),'Форма 1'!$H2943*VLOOKUP('Форма 1'!$F2943,'Придельники с 2022'!$B$4:$X$28,'Форма 1'!AI$8),"")</f>
        <v/>
      </c>
      <c r="S2943" s="103" t="str">
        <f>IF(ISNUMBER('Форма 1'!AJ2943),'Форма 1'!$H2943*VLOOKUP('Форма 1'!$F2943,'Придельники с 2022'!$B$4:$X$28,'Форма 1'!AJ$8),"")</f>
        <v/>
      </c>
      <c r="T2943" s="88"/>
    </row>
    <row r="2944" spans="1:20">
      <c r="A2944" s="188">
        <f>A2943+1</f>
        <v>84</v>
      </c>
      <c r="B2944" s="189" t="s">
        <v>265</v>
      </c>
      <c r="C2944" s="99">
        <f>SUM(D2944:J2944,L2944:T2944)</f>
        <v>4652916.6749999998</v>
      </c>
      <c r="D2944" s="103" t="str">
        <f>IF(ISNUMBER('Форма 1'!U2944),'Форма 1'!$H2944*VLOOKUP('Форма 1'!$F2944,'Придельники с 2022'!$B$4:$X$28,'Форма 1'!U$8),"")</f>
        <v/>
      </c>
      <c r="E2944" s="103" t="str">
        <f>IF(ISNUMBER('Форма 1'!V2944),'Форма 1'!$H2944*VLOOKUP('Форма 1'!$F2944,'Придельники с 2022'!$B$4:$X$28,'Форма 1'!V$8),"")</f>
        <v/>
      </c>
      <c r="F2944" s="103" t="str">
        <f>IF(ISNUMBER('Форма 1'!W2944),'Форма 1'!$H2944*VLOOKUP('Форма 1'!$F2944,'Придельники с 2022'!$B$4:$X$28,'Форма 1'!W$8),"")</f>
        <v/>
      </c>
      <c r="G2944" s="103">
        <f>IF(ISNUMBER('Форма 1'!X2944),'Форма 1'!$H2944*VLOOKUP('Форма 1'!$F2944,'Придельники с 2022'!$B$4:$X$28,'Форма 1'!X$8),"")</f>
        <v>924096.75000000012</v>
      </c>
      <c r="H2944" s="103">
        <f>IF(ISNUMBER('Форма 1'!Y2944),'Форма 1'!$H2944*VLOOKUP('Форма 1'!$F2944,'Придельники с 2022'!$B$4:$X$28,'Форма 1'!Y$8),"")</f>
        <v>2434601.25</v>
      </c>
      <c r="I2944" s="103">
        <f>IF(ISNUMBER('Форма 1'!Z2944),'Форма 1'!$H2944*VLOOKUP('Форма 1'!$F2944,'Придельники с 2022'!$B$4:$X$28,'Форма 1'!Z$8),"")</f>
        <v>1294218.675</v>
      </c>
      <c r="J2944" s="103" t="str">
        <f>IF(ISNUMBER('Форма 1'!AA2944),'Форма 1'!$H2944*VLOOKUP('Форма 1'!$F2944,'Придельники с 2022'!$B$4:$X$28,'Форма 1'!AA$8),"")</f>
        <v/>
      </c>
      <c r="K2944" s="92"/>
      <c r="L2944" s="88"/>
      <c r="M2944" s="103" t="str">
        <f>IF(ISNUMBER('Форма 1'!AD2944),'Форма 1'!$H2944*VLOOKUP('Форма 1'!$F2944,'Придельники с 2022'!$B$4:$X$28,'Форма 1'!AD$8),"")</f>
        <v/>
      </c>
      <c r="N2944" s="103" t="str">
        <f>IF(ISBLANK('Форма 1'!$AE2944),"",IF('Форма 1'!$AE2944=1,'Форма 1'!$H2944*VLOOKUP('Форма 1'!$F2944,'Придельники с 2022'!$B$4:$X$28,'Форма 1'!$AE$8,0),IF('Форма 1'!$AE2944=2,'Форма 1'!$H2944*VLOOKUP('Форма 1'!$F2944,'Придельники с 2022'!$B$4:$X$28,13,0),IF('Форма 1'!$AE2944=3,'Форма 1'!$H2944*VLOOKUP('Форма 1'!$F2944,'Придельники с 2022'!$B$4:$X$28,12,0)))))</f>
        <v/>
      </c>
      <c r="O2944" s="103" t="str">
        <f>IF(ISNUMBER('Форма 1'!AF2944),'Форма 1'!$H2944*VLOOKUP('Форма 1'!$F2944,'Придельники с 2022'!$B$4:$X$28,'Форма 1'!AF$8),"")</f>
        <v/>
      </c>
      <c r="P2944" s="88"/>
      <c r="Q2944" s="103" t="str">
        <f>IF(ISNUMBER('Форма 1'!AH2944),'Форма 1'!$H2944*VLOOKUP('Форма 1'!$F2944,'Придельники с 2022'!$B$4:$X$28,'Форма 1'!AH$8),"")</f>
        <v/>
      </c>
      <c r="R2944" s="103" t="str">
        <f>IF(ISNUMBER('Форма 1'!AI2944),'Форма 1'!$H2944*VLOOKUP('Форма 1'!$F2944,'Придельники с 2022'!$B$4:$X$28,'Форма 1'!AI$8),"")</f>
        <v/>
      </c>
      <c r="S2944" s="103" t="str">
        <f>IF(ISNUMBER('Форма 1'!AJ2944),'Форма 1'!$H2944*VLOOKUP('Форма 1'!$F2944,'Придельники с 2022'!$B$4:$X$28,'Форма 1'!AJ$8),"")</f>
        <v/>
      </c>
      <c r="T2944" s="88"/>
    </row>
    <row r="2945" spans="1:20">
      <c r="A2945" s="188">
        <f t="shared" si="232"/>
        <v>85</v>
      </c>
      <c r="B2945" s="189" t="s">
        <v>2866</v>
      </c>
      <c r="C2945" s="99">
        <f t="shared" si="233"/>
        <v>335362.53600000002</v>
      </c>
      <c r="D2945" s="103" t="str">
        <f>IF(ISNUMBER('Форма 1'!U2945),'Форма 1'!$H2945*VLOOKUP('Форма 1'!$F2945,'Придельники с 2022'!$B$4:$X$28,'Форма 1'!U$8),"")</f>
        <v/>
      </c>
      <c r="E2945" s="103" t="str">
        <f>IF(ISNUMBER('Форма 1'!V2945),'Форма 1'!$H2945*VLOOKUP('Форма 1'!$F2945,'Придельники с 2022'!$B$4:$X$28,'Форма 1'!V$8),"")</f>
        <v/>
      </c>
      <c r="F2945" s="103" t="str">
        <f>IF(ISNUMBER('Форма 1'!W2945),'Форма 1'!$H2945*VLOOKUP('Форма 1'!$F2945,'Придельники с 2022'!$B$4:$X$28,'Форма 1'!W$8),"")</f>
        <v/>
      </c>
      <c r="G2945" s="103" t="str">
        <f>IF(ISNUMBER('Форма 1'!X2945),'Форма 1'!$H2945*VLOOKUP('Форма 1'!$F2945,'Придельники с 2022'!$B$4:$X$28,'Форма 1'!X$8),"")</f>
        <v/>
      </c>
      <c r="H2945" s="103" t="str">
        <f>IF(ISNUMBER('Форма 1'!Y2945),'Форма 1'!$H2945*VLOOKUP('Форма 1'!$F2945,'Придельники с 2022'!$B$4:$X$28,'Форма 1'!Y$8),"")</f>
        <v/>
      </c>
      <c r="I2945" s="103">
        <f>IF(ISNUMBER('Форма 1'!Z2945),'Форма 1'!$H2945*VLOOKUP('Форма 1'!$F2945,'Придельники с 2022'!$B$4:$X$28,'Форма 1'!Z$8),"")</f>
        <v>335362.53600000002</v>
      </c>
      <c r="J2945" s="103" t="str">
        <f>IF(ISNUMBER('Форма 1'!AA2945),'Форма 1'!$H2945*VLOOKUP('Форма 1'!$F2945,'Придельники с 2022'!$B$4:$X$28,'Форма 1'!AA$8),"")</f>
        <v/>
      </c>
      <c r="K2945" s="90"/>
      <c r="L2945" s="87"/>
      <c r="M2945" s="103" t="str">
        <f>IF(ISNUMBER('Форма 1'!AD2945),'Форма 1'!$H2945*VLOOKUP('Форма 1'!$F2945,'Придельники с 2022'!$B$4:$X$28,'Форма 1'!AD$8),"")</f>
        <v/>
      </c>
      <c r="N2945" s="103" t="str">
        <f>IF(ISBLANK('Форма 1'!$AE2945),"",IF('Форма 1'!$AE2945=1,'Форма 1'!$H2945*VLOOKUP('Форма 1'!$F2945,'Придельники с 2022'!$B$4:$X$28,'Форма 1'!$AE$8,0),IF('Форма 1'!$AE2945=2,'Форма 1'!$H2945*VLOOKUP('Форма 1'!$F2945,'Придельники с 2022'!$B$4:$X$28,13,0),IF('Форма 1'!$AE2945=3,'Форма 1'!$H2945*VLOOKUP('Форма 1'!$F2945,'Придельники с 2022'!$B$4:$X$28,12,0)))))</f>
        <v/>
      </c>
      <c r="O2945" s="103" t="str">
        <f>IF(ISNUMBER('Форма 1'!AF2945),'Форма 1'!$H2945*VLOOKUP('Форма 1'!$F2945,'Придельники с 2022'!$B$4:$X$28,'Форма 1'!AF$8),"")</f>
        <v/>
      </c>
      <c r="P2945" s="87"/>
      <c r="Q2945" s="103" t="str">
        <f>IF(ISNUMBER('Форма 1'!AH2945),'Форма 1'!$H2945*VLOOKUP('Форма 1'!$F2945,'Придельники с 2022'!$B$4:$X$28,'Форма 1'!AH$8),"")</f>
        <v/>
      </c>
      <c r="R2945" s="103" t="str">
        <f>IF(ISNUMBER('Форма 1'!AI2945),'Форма 1'!$H2945*VLOOKUP('Форма 1'!$F2945,'Придельники с 2022'!$B$4:$X$28,'Форма 1'!AI$8),"")</f>
        <v/>
      </c>
      <c r="S2945" s="103" t="str">
        <f>IF(ISNUMBER('Форма 1'!AJ2945),'Форма 1'!$H2945*VLOOKUP('Форма 1'!$F2945,'Придельники с 2022'!$B$4:$X$28,'Форма 1'!AJ$8),"")</f>
        <v/>
      </c>
      <c r="T2945" s="88"/>
    </row>
    <row r="2946" spans="1:20">
      <c r="A2946" s="188">
        <f t="shared" si="232"/>
        <v>86</v>
      </c>
      <c r="B2946" s="189" t="s">
        <v>2867</v>
      </c>
      <c r="C2946" s="99">
        <f t="shared" si="233"/>
        <v>2039209.4450000001</v>
      </c>
      <c r="D2946" s="103">
        <f>IF(ISNUMBER('Форма 1'!U2946),'Форма 1'!$H2946*VLOOKUP('Форма 1'!$F2946,'Придельники с 2022'!$B$4:$X$28,'Форма 1'!U$8),"")</f>
        <v>2039209.4450000001</v>
      </c>
      <c r="E2946" s="103" t="str">
        <f>IF(ISNUMBER('Форма 1'!V2946),'Форма 1'!$H2946*VLOOKUP('Форма 1'!$F2946,'Придельники с 2022'!$B$4:$X$28,'Форма 1'!V$8),"")</f>
        <v/>
      </c>
      <c r="F2946" s="103" t="str">
        <f>IF(ISNUMBER('Форма 1'!W2946),'Форма 1'!$H2946*VLOOKUP('Форма 1'!$F2946,'Придельники с 2022'!$B$4:$X$28,'Форма 1'!W$8),"")</f>
        <v/>
      </c>
      <c r="G2946" s="103" t="str">
        <f>IF(ISNUMBER('Форма 1'!X2946),'Форма 1'!$H2946*VLOOKUP('Форма 1'!$F2946,'Придельники с 2022'!$B$4:$X$28,'Форма 1'!X$8),"")</f>
        <v/>
      </c>
      <c r="H2946" s="103" t="str">
        <f>IF(ISNUMBER('Форма 1'!Y2946),'Форма 1'!$H2946*VLOOKUP('Форма 1'!$F2946,'Придельники с 2022'!$B$4:$X$28,'Форма 1'!Y$8),"")</f>
        <v/>
      </c>
      <c r="I2946" s="103" t="str">
        <f>IF(ISNUMBER('Форма 1'!Z2946),'Форма 1'!$H2946*VLOOKUP('Форма 1'!$F2946,'Придельники с 2022'!$B$4:$X$28,'Форма 1'!Z$8),"")</f>
        <v/>
      </c>
      <c r="J2946" s="103" t="str">
        <f>IF(ISNUMBER('Форма 1'!AA2946),'Форма 1'!$H2946*VLOOKUP('Форма 1'!$F2946,'Придельники с 2022'!$B$4:$X$28,'Форма 1'!AA$8),"")</f>
        <v/>
      </c>
      <c r="K2946" s="92"/>
      <c r="L2946" s="88"/>
      <c r="M2946" s="103" t="str">
        <f>IF(ISNUMBER('Форма 1'!AD2946),'Форма 1'!$H2946*VLOOKUP('Форма 1'!$F2946,'Придельники с 2022'!$B$4:$X$28,'Форма 1'!AD$8),"")</f>
        <v/>
      </c>
      <c r="N2946" s="103" t="str">
        <f>IF(ISBLANK('Форма 1'!$AE2946),"",IF('Форма 1'!$AE2946=1,'Форма 1'!$H2946*VLOOKUP('Форма 1'!$F2946,'Придельники с 2022'!$B$4:$X$28,'Форма 1'!$AE$8,0),IF('Форма 1'!$AE2946=2,'Форма 1'!$H2946*VLOOKUP('Форма 1'!$F2946,'Придельники с 2022'!$B$4:$X$28,13,0),IF('Форма 1'!$AE2946=3,'Форма 1'!$H2946*VLOOKUP('Форма 1'!$F2946,'Придельники с 2022'!$B$4:$X$28,12,0)))))</f>
        <v/>
      </c>
      <c r="O2946" s="103" t="str">
        <f>IF(ISNUMBER('Форма 1'!AF2946),'Форма 1'!$H2946*VLOOKUP('Форма 1'!$F2946,'Придельники с 2022'!$B$4:$X$28,'Форма 1'!AF$8),"")</f>
        <v/>
      </c>
      <c r="P2946" s="88"/>
      <c r="Q2946" s="103" t="str">
        <f>IF(ISNUMBER('Форма 1'!AH2946),'Форма 1'!$H2946*VLOOKUP('Форма 1'!$F2946,'Придельники с 2022'!$B$4:$X$28,'Форма 1'!AH$8),"")</f>
        <v/>
      </c>
      <c r="R2946" s="103" t="str">
        <f>IF(ISNUMBER('Форма 1'!AI2946),'Форма 1'!$H2946*VLOOKUP('Форма 1'!$F2946,'Придельники с 2022'!$B$4:$X$28,'Форма 1'!AI$8),"")</f>
        <v/>
      </c>
      <c r="S2946" s="103" t="str">
        <f>IF(ISNUMBER('Форма 1'!AJ2946),'Форма 1'!$H2946*VLOOKUP('Форма 1'!$F2946,'Придельники с 2022'!$B$4:$X$28,'Форма 1'!AJ$8),"")</f>
        <v/>
      </c>
      <c r="T2946" s="88"/>
    </row>
    <row r="2947" spans="1:20">
      <c r="A2947" s="188">
        <f t="shared" si="232"/>
        <v>87</v>
      </c>
      <c r="B2947" s="189" t="s">
        <v>2869</v>
      </c>
      <c r="C2947" s="99">
        <f t="shared" si="233"/>
        <v>1572080.0549999999</v>
      </c>
      <c r="D2947" s="103">
        <f>IF(ISNUMBER('Форма 1'!U2947),'Форма 1'!$H2947*VLOOKUP('Форма 1'!$F2947,'Придельники с 2022'!$B$4:$X$28,'Форма 1'!U$8),"")</f>
        <v>1572080.0549999999</v>
      </c>
      <c r="E2947" s="103" t="str">
        <f>IF(ISNUMBER('Форма 1'!V2947),'Форма 1'!$H2947*VLOOKUP('Форма 1'!$F2947,'Придельники с 2022'!$B$4:$X$28,'Форма 1'!V$8),"")</f>
        <v/>
      </c>
      <c r="F2947" s="103" t="str">
        <f>IF(ISNUMBER('Форма 1'!W2947),'Форма 1'!$H2947*VLOOKUP('Форма 1'!$F2947,'Придельники с 2022'!$B$4:$X$28,'Форма 1'!W$8),"")</f>
        <v/>
      </c>
      <c r="G2947" s="103" t="str">
        <f>IF(ISNUMBER('Форма 1'!X2947),'Форма 1'!$H2947*VLOOKUP('Форма 1'!$F2947,'Придельники с 2022'!$B$4:$X$28,'Форма 1'!X$8),"")</f>
        <v/>
      </c>
      <c r="H2947" s="103" t="str">
        <f>IF(ISNUMBER('Форма 1'!Y2947),'Форма 1'!$H2947*VLOOKUP('Форма 1'!$F2947,'Придельники с 2022'!$B$4:$X$28,'Форма 1'!Y$8),"")</f>
        <v/>
      </c>
      <c r="I2947" s="103" t="str">
        <f>IF(ISNUMBER('Форма 1'!Z2947),'Форма 1'!$H2947*VLOOKUP('Форма 1'!$F2947,'Придельники с 2022'!$B$4:$X$28,'Форма 1'!Z$8),"")</f>
        <v/>
      </c>
      <c r="J2947" s="103" t="str">
        <f>IF(ISNUMBER('Форма 1'!AA2947),'Форма 1'!$H2947*VLOOKUP('Форма 1'!$F2947,'Придельники с 2022'!$B$4:$X$28,'Форма 1'!AA$8),"")</f>
        <v/>
      </c>
      <c r="K2947" s="92"/>
      <c r="L2947" s="88"/>
      <c r="M2947" s="103" t="str">
        <f>IF(ISNUMBER('Форма 1'!AD2947),'Форма 1'!$H2947*VLOOKUP('Форма 1'!$F2947,'Придельники с 2022'!$B$4:$X$28,'Форма 1'!AD$8),"")</f>
        <v/>
      </c>
      <c r="N2947" s="103" t="str">
        <f>IF(ISBLANK('Форма 1'!$AE2947),"",IF('Форма 1'!$AE2947=1,'Форма 1'!$H2947*VLOOKUP('Форма 1'!$F2947,'Придельники с 2022'!$B$4:$X$28,'Форма 1'!$AE$8,0),IF('Форма 1'!$AE2947=2,'Форма 1'!$H2947*VLOOKUP('Форма 1'!$F2947,'Придельники с 2022'!$B$4:$X$28,13,0),IF('Форма 1'!$AE2947=3,'Форма 1'!$H2947*VLOOKUP('Форма 1'!$F2947,'Придельники с 2022'!$B$4:$X$28,12,0)))))</f>
        <v/>
      </c>
      <c r="O2947" s="103" t="str">
        <f>IF(ISNUMBER('Форма 1'!AF2947),'Форма 1'!$H2947*VLOOKUP('Форма 1'!$F2947,'Придельники с 2022'!$B$4:$X$28,'Форма 1'!AF$8),"")</f>
        <v/>
      </c>
      <c r="P2947" s="88"/>
      <c r="Q2947" s="103" t="str">
        <f>IF(ISNUMBER('Форма 1'!AH2947),'Форма 1'!$H2947*VLOOKUP('Форма 1'!$F2947,'Придельники с 2022'!$B$4:$X$28,'Форма 1'!AH$8),"")</f>
        <v/>
      </c>
      <c r="R2947" s="103" t="str">
        <f>IF(ISNUMBER('Форма 1'!AI2947),'Форма 1'!$H2947*VLOOKUP('Форма 1'!$F2947,'Придельники с 2022'!$B$4:$X$28,'Форма 1'!AI$8),"")</f>
        <v/>
      </c>
      <c r="S2947" s="103" t="str">
        <f>IF(ISNUMBER('Форма 1'!AJ2947),'Форма 1'!$H2947*VLOOKUP('Форма 1'!$F2947,'Придельники с 2022'!$B$4:$X$28,'Форма 1'!AJ$8),"")</f>
        <v/>
      </c>
      <c r="T2947" s="88"/>
    </row>
    <row r="2948" spans="1:20">
      <c r="A2948" s="188">
        <f t="shared" si="232"/>
        <v>88</v>
      </c>
      <c r="B2948" s="189" t="s">
        <v>2870</v>
      </c>
      <c r="C2948" s="99">
        <f t="shared" si="233"/>
        <v>9388224.1969999988</v>
      </c>
      <c r="D2948" s="103" t="str">
        <f>IF(ISNUMBER('Форма 1'!U2948),'Форма 1'!$H2948*VLOOKUP('Форма 1'!$F2948,'Придельники с 2022'!$B$4:$X$28,'Форма 1'!U$8),"")</f>
        <v/>
      </c>
      <c r="E2948" s="103" t="str">
        <f>IF(ISNUMBER('Форма 1'!V2948),'Форма 1'!$H2948*VLOOKUP('Форма 1'!$F2948,'Придельники с 2022'!$B$4:$X$28,'Форма 1'!V$8),"")</f>
        <v/>
      </c>
      <c r="F2948" s="103" t="str">
        <f>IF(ISNUMBER('Форма 1'!W2948),'Форма 1'!$H2948*VLOOKUP('Форма 1'!$F2948,'Придельники с 2022'!$B$4:$X$28,'Форма 1'!W$8),"")</f>
        <v/>
      </c>
      <c r="G2948" s="103" t="str">
        <f>IF(ISNUMBER('Форма 1'!X2948),'Форма 1'!$H2948*VLOOKUP('Форма 1'!$F2948,'Придельники с 2022'!$B$4:$X$28,'Форма 1'!X$8),"")</f>
        <v/>
      </c>
      <c r="H2948" s="103" t="str">
        <f>IF(ISNUMBER('Форма 1'!Y2948),'Форма 1'!$H2948*VLOOKUP('Форма 1'!$F2948,'Придельники с 2022'!$B$4:$X$28,'Форма 1'!Y$8),"")</f>
        <v/>
      </c>
      <c r="I2948" s="103" t="str">
        <f>IF(ISNUMBER('Форма 1'!Z2948),'Форма 1'!$H2948*VLOOKUP('Форма 1'!$F2948,'Придельники с 2022'!$B$4:$X$28,'Форма 1'!Z$8),"")</f>
        <v/>
      </c>
      <c r="J2948" s="103" t="str">
        <f>IF(ISNUMBER('Форма 1'!AA2948),'Форма 1'!$H2948*VLOOKUP('Форма 1'!$F2948,'Придельники с 2022'!$B$4:$X$28,'Форма 1'!AA$8),"")</f>
        <v/>
      </c>
      <c r="K2948" s="90"/>
      <c r="L2948" s="87"/>
      <c r="M2948" s="103">
        <f>IF(ISNUMBER('Форма 1'!AD2948),'Форма 1'!$H2948*VLOOKUP('Форма 1'!$F2948,'Придельники с 2022'!$B$4:$X$28,'Форма 1'!AD$8),"")</f>
        <v>9388224.1969999988</v>
      </c>
      <c r="N2948" s="103" t="str">
        <f>IF(ISBLANK('Форма 1'!$AE2948),"",IF('Форма 1'!$AE2948=1,'Форма 1'!$H2948*VLOOKUP('Форма 1'!$F2948,'Придельники с 2022'!$B$4:$X$28,'Форма 1'!$AE$8,0),IF('Форма 1'!$AE2948=2,'Форма 1'!$H2948*VLOOKUP('Форма 1'!$F2948,'Придельники с 2022'!$B$4:$X$28,13,0),IF('Форма 1'!$AE2948=3,'Форма 1'!$H2948*VLOOKUP('Форма 1'!$F2948,'Придельники с 2022'!$B$4:$X$28,12,0)))))</f>
        <v/>
      </c>
      <c r="O2948" s="103" t="str">
        <f>IF(ISNUMBER('Форма 1'!AF2948),'Форма 1'!$H2948*VLOOKUP('Форма 1'!$F2948,'Придельники с 2022'!$B$4:$X$28,'Форма 1'!AF$8),"")</f>
        <v/>
      </c>
      <c r="P2948" s="87"/>
      <c r="Q2948" s="103" t="str">
        <f>IF(ISNUMBER('Форма 1'!AH2948),'Форма 1'!$H2948*VLOOKUP('Форма 1'!$F2948,'Придельники с 2022'!$B$4:$X$28,'Форма 1'!AH$8),"")</f>
        <v/>
      </c>
      <c r="R2948" s="103" t="str">
        <f>IF(ISNUMBER('Форма 1'!AI2948),'Форма 1'!$H2948*VLOOKUP('Форма 1'!$F2948,'Придельники с 2022'!$B$4:$X$28,'Форма 1'!AI$8),"")</f>
        <v/>
      </c>
      <c r="S2948" s="103" t="str">
        <f>IF(ISNUMBER('Форма 1'!AJ2948),'Форма 1'!$H2948*VLOOKUP('Форма 1'!$F2948,'Придельники с 2022'!$B$4:$X$28,'Форма 1'!AJ$8),"")</f>
        <v/>
      </c>
      <c r="T2948" s="88"/>
    </row>
    <row r="2949" spans="1:20">
      <c r="A2949" s="188">
        <f t="shared" si="232"/>
        <v>89</v>
      </c>
      <c r="B2949" s="189" t="s">
        <v>2871</v>
      </c>
      <c r="C2949" s="99">
        <f t="shared" si="233"/>
        <v>9550699.8269999996</v>
      </c>
      <c r="D2949" s="103" t="str">
        <f>IF(ISNUMBER('Форма 1'!U2949),'Форма 1'!$H2949*VLOOKUP('Форма 1'!$F2949,'Придельники с 2022'!$B$4:$X$28,'Форма 1'!U$8),"")</f>
        <v/>
      </c>
      <c r="E2949" s="103" t="str">
        <f>IF(ISNUMBER('Форма 1'!V2949),'Форма 1'!$H2949*VLOOKUP('Форма 1'!$F2949,'Придельники с 2022'!$B$4:$X$28,'Форма 1'!V$8),"")</f>
        <v/>
      </c>
      <c r="F2949" s="103" t="str">
        <f>IF(ISNUMBER('Форма 1'!W2949),'Форма 1'!$H2949*VLOOKUP('Форма 1'!$F2949,'Придельники с 2022'!$B$4:$X$28,'Форма 1'!W$8),"")</f>
        <v/>
      </c>
      <c r="G2949" s="103" t="str">
        <f>IF(ISNUMBER('Форма 1'!X2949),'Форма 1'!$H2949*VLOOKUP('Форма 1'!$F2949,'Придельники с 2022'!$B$4:$X$28,'Форма 1'!X$8),"")</f>
        <v/>
      </c>
      <c r="H2949" s="103" t="str">
        <f>IF(ISNUMBER('Форма 1'!Y2949),'Форма 1'!$H2949*VLOOKUP('Форма 1'!$F2949,'Придельники с 2022'!$B$4:$X$28,'Форма 1'!Y$8),"")</f>
        <v/>
      </c>
      <c r="I2949" s="103" t="str">
        <f>IF(ISNUMBER('Форма 1'!Z2949),'Форма 1'!$H2949*VLOOKUP('Форма 1'!$F2949,'Придельники с 2022'!$B$4:$X$28,'Форма 1'!Z$8),"")</f>
        <v/>
      </c>
      <c r="J2949" s="103" t="str">
        <f>IF(ISNUMBER('Форма 1'!AA2949),'Форма 1'!$H2949*VLOOKUP('Форма 1'!$F2949,'Придельники с 2022'!$B$4:$X$28,'Форма 1'!AA$8),"")</f>
        <v/>
      </c>
      <c r="K2949" s="90"/>
      <c r="L2949" s="87"/>
      <c r="M2949" s="103">
        <f>IF(ISNUMBER('Форма 1'!AD2949),'Форма 1'!$H2949*VLOOKUP('Форма 1'!$F2949,'Придельники с 2022'!$B$4:$X$28,'Форма 1'!AD$8),"")</f>
        <v>9550699.8269999996</v>
      </c>
      <c r="N2949" s="103" t="str">
        <f>IF(ISBLANK('Форма 1'!$AE2949),"",IF('Форма 1'!$AE2949=1,'Форма 1'!$H2949*VLOOKUP('Форма 1'!$F2949,'Придельники с 2022'!$B$4:$X$28,'Форма 1'!$AE$8,0),IF('Форма 1'!$AE2949=2,'Форма 1'!$H2949*VLOOKUP('Форма 1'!$F2949,'Придельники с 2022'!$B$4:$X$28,13,0),IF('Форма 1'!$AE2949=3,'Форма 1'!$H2949*VLOOKUP('Форма 1'!$F2949,'Придельники с 2022'!$B$4:$X$28,12,0)))))</f>
        <v/>
      </c>
      <c r="O2949" s="103" t="str">
        <f>IF(ISNUMBER('Форма 1'!AF2949),'Форма 1'!$H2949*VLOOKUP('Форма 1'!$F2949,'Придельники с 2022'!$B$4:$X$28,'Форма 1'!AF$8),"")</f>
        <v/>
      </c>
      <c r="P2949" s="87"/>
      <c r="Q2949" s="103" t="str">
        <f>IF(ISNUMBER('Форма 1'!AH2949),'Форма 1'!$H2949*VLOOKUP('Форма 1'!$F2949,'Придельники с 2022'!$B$4:$X$28,'Форма 1'!AH$8),"")</f>
        <v/>
      </c>
      <c r="R2949" s="103" t="str">
        <f>IF(ISNUMBER('Форма 1'!AI2949),'Форма 1'!$H2949*VLOOKUP('Форма 1'!$F2949,'Придельники с 2022'!$B$4:$X$28,'Форма 1'!AI$8),"")</f>
        <v/>
      </c>
      <c r="S2949" s="103" t="str">
        <f>IF(ISNUMBER('Форма 1'!AJ2949),'Форма 1'!$H2949*VLOOKUP('Форма 1'!$F2949,'Придельники с 2022'!$B$4:$X$28,'Форма 1'!AJ$8),"")</f>
        <v/>
      </c>
      <c r="T2949" s="88"/>
    </row>
    <row r="2950" spans="1:20">
      <c r="A2950" s="188">
        <f t="shared" si="232"/>
        <v>90</v>
      </c>
      <c r="B2950" s="112" t="s">
        <v>2872</v>
      </c>
      <c r="C2950" s="99">
        <f t="shared" si="233"/>
        <v>4099164.5709999995</v>
      </c>
      <c r="D2950" s="103" t="str">
        <f>IF(ISNUMBER('Форма 1'!U2950),'Форма 1'!$H2950*VLOOKUP('Форма 1'!$F2950,'Придельники с 2022'!$B$4:$X$28,'Форма 1'!U$8),"")</f>
        <v/>
      </c>
      <c r="E2950" s="103" t="str">
        <f>IF(ISNUMBER('Форма 1'!V2950),'Форма 1'!$H2950*VLOOKUP('Форма 1'!$F2950,'Придельники с 2022'!$B$4:$X$28,'Форма 1'!V$8),"")</f>
        <v/>
      </c>
      <c r="F2950" s="103" t="str">
        <f>IF(ISNUMBER('Форма 1'!W2950),'Форма 1'!$H2950*VLOOKUP('Форма 1'!$F2950,'Придельники с 2022'!$B$4:$X$28,'Форма 1'!W$8),"")</f>
        <v/>
      </c>
      <c r="G2950" s="103" t="str">
        <f>IF(ISNUMBER('Форма 1'!X2950),'Форма 1'!$H2950*VLOOKUP('Форма 1'!$F2950,'Придельники с 2022'!$B$4:$X$28,'Форма 1'!X$8),"")</f>
        <v/>
      </c>
      <c r="H2950" s="103" t="str">
        <f>IF(ISNUMBER('Форма 1'!Y2950),'Форма 1'!$H2950*VLOOKUP('Форма 1'!$F2950,'Придельники с 2022'!$B$4:$X$28,'Форма 1'!Y$8),"")</f>
        <v/>
      </c>
      <c r="I2950" s="103" t="str">
        <f>IF(ISNUMBER('Форма 1'!Z2950),'Форма 1'!$H2950*VLOOKUP('Форма 1'!$F2950,'Придельники с 2022'!$B$4:$X$28,'Форма 1'!Z$8),"")</f>
        <v/>
      </c>
      <c r="J2950" s="103" t="str">
        <f>IF(ISNUMBER('Форма 1'!AA2950),'Форма 1'!$H2950*VLOOKUP('Форма 1'!$F2950,'Придельники с 2022'!$B$4:$X$28,'Форма 1'!AA$8),"")</f>
        <v/>
      </c>
      <c r="K2950" s="90"/>
      <c r="L2950" s="87"/>
      <c r="M2950" s="103">
        <f>IF(ISNUMBER('Форма 1'!AD2950),'Форма 1'!$H2950*VLOOKUP('Форма 1'!$F2950,'Придельники с 2022'!$B$4:$X$28,'Форма 1'!AD$8),"")</f>
        <v>4099164.5709999995</v>
      </c>
      <c r="N2950" s="103" t="str">
        <f>IF(ISBLANK('Форма 1'!$AE2950),"",IF('Форма 1'!$AE2950=1,'Форма 1'!$H2950*VLOOKUP('Форма 1'!$F2950,'Придельники с 2022'!$B$4:$X$28,'Форма 1'!$AE$8,0),IF('Форма 1'!$AE2950=2,'Форма 1'!$H2950*VLOOKUP('Форма 1'!$F2950,'Придельники с 2022'!$B$4:$X$28,13,0),IF('Форма 1'!$AE2950=3,'Форма 1'!$H2950*VLOOKUP('Форма 1'!$F2950,'Придельники с 2022'!$B$4:$X$28,12,0)))))</f>
        <v/>
      </c>
      <c r="O2950" s="103" t="str">
        <f>IF(ISNUMBER('Форма 1'!AF2950),'Форма 1'!$H2950*VLOOKUP('Форма 1'!$F2950,'Придельники с 2022'!$B$4:$X$28,'Форма 1'!AF$8),"")</f>
        <v/>
      </c>
      <c r="P2950" s="87"/>
      <c r="Q2950" s="103" t="str">
        <f>IF(ISNUMBER('Форма 1'!AH2950),'Форма 1'!$H2950*VLOOKUP('Форма 1'!$F2950,'Придельники с 2022'!$B$4:$X$28,'Форма 1'!AH$8),"")</f>
        <v/>
      </c>
      <c r="R2950" s="103" t="str">
        <f>IF(ISNUMBER('Форма 1'!AI2950),'Форма 1'!$H2950*VLOOKUP('Форма 1'!$F2950,'Придельники с 2022'!$B$4:$X$28,'Форма 1'!AI$8),"")</f>
        <v/>
      </c>
      <c r="S2950" s="103" t="str">
        <f>IF(ISNUMBER('Форма 1'!AJ2950),'Форма 1'!$H2950*VLOOKUP('Форма 1'!$F2950,'Придельники с 2022'!$B$4:$X$28,'Форма 1'!AJ$8),"")</f>
        <v/>
      </c>
      <c r="T2950" s="88"/>
    </row>
    <row r="2951" spans="1:20">
      <c r="A2951" s="188">
        <f t="shared" ref="A2951:A3015" si="234">A2950+1</f>
        <v>91</v>
      </c>
      <c r="B2951" s="189" t="s">
        <v>2873</v>
      </c>
      <c r="C2951" s="99">
        <f t="shared" si="233"/>
        <v>1734570.852</v>
      </c>
      <c r="D2951" s="103" t="str">
        <f>IF(ISNUMBER('Форма 1'!U2951),'Форма 1'!$H2951*VLOOKUP('Форма 1'!$F2951,'Придельники с 2022'!$B$4:$X$28,'Форма 1'!U$8),"")</f>
        <v/>
      </c>
      <c r="E2951" s="103" t="str">
        <f>IF(ISNUMBER('Форма 1'!V2951),'Форма 1'!$H2951*VLOOKUP('Форма 1'!$F2951,'Придельники с 2022'!$B$4:$X$28,'Форма 1'!V$8),"")</f>
        <v/>
      </c>
      <c r="F2951" s="103" t="str">
        <f>IF(ISNUMBER('Форма 1'!W2951),'Форма 1'!$H2951*VLOOKUP('Форма 1'!$F2951,'Придельники с 2022'!$B$4:$X$28,'Форма 1'!W$8),"")</f>
        <v/>
      </c>
      <c r="G2951" s="103" t="str">
        <f>IF(ISNUMBER('Форма 1'!X2951),'Форма 1'!$H2951*VLOOKUP('Форма 1'!$F2951,'Придельники с 2022'!$B$4:$X$28,'Форма 1'!X$8),"")</f>
        <v/>
      </c>
      <c r="H2951" s="103" t="str">
        <f>IF(ISNUMBER('Форма 1'!Y2951),'Форма 1'!$H2951*VLOOKUP('Форма 1'!$F2951,'Придельники с 2022'!$B$4:$X$28,'Форма 1'!Y$8),"")</f>
        <v/>
      </c>
      <c r="I2951" s="103" t="str">
        <f>IF(ISNUMBER('Форма 1'!Z2951),'Форма 1'!$H2951*VLOOKUP('Форма 1'!$F2951,'Придельники с 2022'!$B$4:$X$28,'Форма 1'!Z$8),"")</f>
        <v/>
      </c>
      <c r="J2951" s="103" t="str">
        <f>IF(ISNUMBER('Форма 1'!AA2951),'Форма 1'!$H2951*VLOOKUP('Форма 1'!$F2951,'Придельники с 2022'!$B$4:$X$28,'Форма 1'!AA$8),"")</f>
        <v/>
      </c>
      <c r="K2951" s="90"/>
      <c r="L2951" s="87"/>
      <c r="M2951" s="103" t="str">
        <f>IF(ISNUMBER('Форма 1'!AD2951),'Форма 1'!$H2951*VLOOKUP('Форма 1'!$F2951,'Придельники с 2022'!$B$4:$X$28,'Форма 1'!AD$8),"")</f>
        <v/>
      </c>
      <c r="N2951" s="103" t="str">
        <f>IF(ISBLANK('Форма 1'!$AE2951),"",IF('Форма 1'!$AE2951=1,'Форма 1'!$H2951*VLOOKUP('Форма 1'!$F2951,'Придельники с 2022'!$B$4:$X$28,'Форма 1'!$AE$8,0),IF('Форма 1'!$AE2951=2,'Форма 1'!$H2951*VLOOKUP('Форма 1'!$F2951,'Придельники с 2022'!$B$4:$X$28,13,0),IF('Форма 1'!$AE2951=3,'Форма 1'!$H2951*VLOOKUP('Форма 1'!$F2951,'Придельники с 2022'!$B$4:$X$28,12,0)))))</f>
        <v/>
      </c>
      <c r="O2951" s="103">
        <f>IF(ISNUMBER('Форма 1'!AF2951),'Форма 1'!$H2951*VLOOKUP('Форма 1'!$F2951,'Придельники с 2022'!$B$4:$X$28,'Форма 1'!AF$8),"")</f>
        <v>1734570.852</v>
      </c>
      <c r="P2951" s="87"/>
      <c r="Q2951" s="103" t="str">
        <f>IF(ISNUMBER('Форма 1'!AH2951),'Форма 1'!$H2951*VLOOKUP('Форма 1'!$F2951,'Придельники с 2022'!$B$4:$X$28,'Форма 1'!AH$8),"")</f>
        <v/>
      </c>
      <c r="R2951" s="103" t="str">
        <f>IF(ISNUMBER('Форма 1'!AI2951),'Форма 1'!$H2951*VLOOKUP('Форма 1'!$F2951,'Придельники с 2022'!$B$4:$X$28,'Форма 1'!AI$8),"")</f>
        <v/>
      </c>
      <c r="S2951" s="103" t="str">
        <f>IF(ISNUMBER('Форма 1'!AJ2951),'Форма 1'!$H2951*VLOOKUP('Форма 1'!$F2951,'Придельники с 2022'!$B$4:$X$28,'Форма 1'!AJ$8),"")</f>
        <v/>
      </c>
      <c r="T2951" s="88"/>
    </row>
    <row r="2952" spans="1:20">
      <c r="A2952" s="188">
        <f t="shared" si="234"/>
        <v>92</v>
      </c>
      <c r="B2952" s="189" t="s">
        <v>2875</v>
      </c>
      <c r="C2952" s="99">
        <f t="shared" si="233"/>
        <v>28436576.336000003</v>
      </c>
      <c r="D2952" s="103" t="str">
        <f>IF(ISNUMBER('Форма 1'!U2952),'Форма 1'!$H2952*VLOOKUP('Форма 1'!$F2952,'Придельники с 2022'!$B$4:$X$28,'Форма 1'!U$8),"")</f>
        <v/>
      </c>
      <c r="E2952" s="103" t="str">
        <f>IF(ISNUMBER('Форма 1'!V2952),'Форма 1'!$H2952*VLOOKUP('Форма 1'!$F2952,'Придельники с 2022'!$B$4:$X$28,'Форма 1'!V$8),"")</f>
        <v/>
      </c>
      <c r="F2952" s="103" t="str">
        <f>IF(ISNUMBER('Форма 1'!W2952),'Форма 1'!$H2952*VLOOKUP('Форма 1'!$F2952,'Придельники с 2022'!$B$4:$X$28,'Форма 1'!W$8),"")</f>
        <v/>
      </c>
      <c r="G2952" s="103" t="str">
        <f>IF(ISNUMBER('Форма 1'!X2952),'Форма 1'!$H2952*VLOOKUP('Форма 1'!$F2952,'Придельники с 2022'!$B$4:$X$28,'Форма 1'!X$8),"")</f>
        <v/>
      </c>
      <c r="H2952" s="103" t="str">
        <f>IF(ISNUMBER('Форма 1'!Y2952),'Форма 1'!$H2952*VLOOKUP('Форма 1'!$F2952,'Придельники с 2022'!$B$4:$X$28,'Форма 1'!Y$8),"")</f>
        <v/>
      </c>
      <c r="I2952" s="103" t="str">
        <f>IF(ISNUMBER('Форма 1'!Z2952),'Форма 1'!$H2952*VLOOKUP('Форма 1'!$F2952,'Придельники с 2022'!$B$4:$X$28,'Форма 1'!Z$8),"")</f>
        <v/>
      </c>
      <c r="J2952" s="103" t="str">
        <f>IF(ISNUMBER('Форма 1'!AA2952),'Форма 1'!$H2952*VLOOKUP('Форма 1'!$F2952,'Придельники с 2022'!$B$4:$X$28,'Форма 1'!AA$8),"")</f>
        <v/>
      </c>
      <c r="K2952" s="92"/>
      <c r="L2952" s="88"/>
      <c r="M2952" s="103">
        <f>IF(ISNUMBER('Форма 1'!AD2952),'Форма 1'!$H2952*VLOOKUP('Форма 1'!$F2952,'Придельники с 2022'!$B$4:$X$28,'Форма 1'!AD$8),"")</f>
        <v>28436576.336000003</v>
      </c>
      <c r="N2952" s="103" t="str">
        <f>IF(ISBLANK('Форма 1'!$AE2952),"",IF('Форма 1'!$AE2952=1,'Форма 1'!$H2952*VLOOKUP('Форма 1'!$F2952,'Придельники с 2022'!$B$4:$X$28,'Форма 1'!$AE$8,0),IF('Форма 1'!$AE2952=2,'Форма 1'!$H2952*VLOOKUP('Форма 1'!$F2952,'Придельники с 2022'!$B$4:$X$28,13,0),IF('Форма 1'!$AE2952=3,'Форма 1'!$H2952*VLOOKUP('Форма 1'!$F2952,'Придельники с 2022'!$B$4:$X$28,12,0)))))</f>
        <v/>
      </c>
      <c r="O2952" s="103" t="str">
        <f>IF(ISNUMBER('Форма 1'!AF2952),'Форма 1'!$H2952*VLOOKUP('Форма 1'!$F2952,'Придельники с 2022'!$B$4:$X$28,'Форма 1'!AF$8),"")</f>
        <v/>
      </c>
      <c r="P2952" s="88"/>
      <c r="Q2952" s="103" t="str">
        <f>IF(ISNUMBER('Форма 1'!AH2952),'Форма 1'!$H2952*VLOOKUP('Форма 1'!$F2952,'Придельники с 2022'!$B$4:$X$28,'Форма 1'!AH$8),"")</f>
        <v/>
      </c>
      <c r="R2952" s="103" t="str">
        <f>IF(ISNUMBER('Форма 1'!AI2952),'Форма 1'!$H2952*VLOOKUP('Форма 1'!$F2952,'Придельники с 2022'!$B$4:$X$28,'Форма 1'!AI$8),"")</f>
        <v/>
      </c>
      <c r="S2952" s="103" t="str">
        <f>IF(ISNUMBER('Форма 1'!AJ2952),'Форма 1'!$H2952*VLOOKUP('Форма 1'!$F2952,'Придельники с 2022'!$B$4:$X$28,'Форма 1'!AJ$8),"")</f>
        <v/>
      </c>
      <c r="T2952" s="88"/>
    </row>
    <row r="2953" spans="1:20">
      <c r="A2953" s="188">
        <f t="shared" si="234"/>
        <v>93</v>
      </c>
      <c r="B2953" s="189" t="s">
        <v>2876</v>
      </c>
      <c r="C2953" s="99">
        <f t="shared" si="233"/>
        <v>939076.875</v>
      </c>
      <c r="D2953" s="103" t="str">
        <f>IF(ISNUMBER('Форма 1'!U2953),'Форма 1'!$H2953*VLOOKUP('Форма 1'!$F2953,'Придельники с 2022'!$B$4:$X$28,'Форма 1'!U$8),"")</f>
        <v/>
      </c>
      <c r="E2953" s="103" t="str">
        <f>IF(ISNUMBER('Форма 1'!V2953),'Форма 1'!$H2953*VLOOKUP('Форма 1'!$F2953,'Придельники с 2022'!$B$4:$X$28,'Форма 1'!V$8),"")</f>
        <v/>
      </c>
      <c r="F2953" s="103" t="str">
        <f>IF(ISNUMBER('Форма 1'!W2953),'Форма 1'!$H2953*VLOOKUP('Форма 1'!$F2953,'Придельники с 2022'!$B$4:$X$28,'Форма 1'!W$8),"")</f>
        <v/>
      </c>
      <c r="G2953" s="103" t="str">
        <f>IF(ISNUMBER('Форма 1'!X2953),'Форма 1'!$H2953*VLOOKUP('Форма 1'!$F2953,'Придельники с 2022'!$B$4:$X$28,'Форма 1'!X$8),"")</f>
        <v/>
      </c>
      <c r="H2953" s="103" t="str">
        <f>IF(ISNUMBER('Форма 1'!Y2953),'Форма 1'!$H2953*VLOOKUP('Форма 1'!$F2953,'Придельники с 2022'!$B$4:$X$28,'Форма 1'!Y$8),"")</f>
        <v/>
      </c>
      <c r="I2953" s="103">
        <f>IF(ISNUMBER('Форма 1'!Z2953),'Форма 1'!$H2953*VLOOKUP('Форма 1'!$F2953,'Придельники с 2022'!$B$4:$X$28,'Форма 1'!Z$8),"")</f>
        <v>939076.875</v>
      </c>
      <c r="J2953" s="103" t="str">
        <f>IF(ISNUMBER('Форма 1'!AA2953),'Форма 1'!$H2953*VLOOKUP('Форма 1'!$F2953,'Придельники с 2022'!$B$4:$X$28,'Форма 1'!AA$8),"")</f>
        <v/>
      </c>
      <c r="K2953" s="92"/>
      <c r="L2953" s="88"/>
      <c r="M2953" s="103" t="str">
        <f>IF(ISNUMBER('Форма 1'!AD2953),'Форма 1'!$H2953*VLOOKUP('Форма 1'!$F2953,'Придельники с 2022'!$B$4:$X$28,'Форма 1'!AD$8),"")</f>
        <v/>
      </c>
      <c r="N2953" s="103" t="str">
        <f>IF(ISBLANK('Форма 1'!$AE2953),"",IF('Форма 1'!$AE2953=1,'Форма 1'!$H2953*VLOOKUP('Форма 1'!$F2953,'Придельники с 2022'!$B$4:$X$28,'Форма 1'!$AE$8,0),IF('Форма 1'!$AE2953=2,'Форма 1'!$H2953*VLOOKUP('Форма 1'!$F2953,'Придельники с 2022'!$B$4:$X$28,13,0),IF('Форма 1'!$AE2953=3,'Форма 1'!$H2953*VLOOKUP('Форма 1'!$F2953,'Придельники с 2022'!$B$4:$X$28,12,0)))))</f>
        <v/>
      </c>
      <c r="O2953" s="103" t="str">
        <f>IF(ISNUMBER('Форма 1'!AF2953),'Форма 1'!$H2953*VLOOKUP('Форма 1'!$F2953,'Придельники с 2022'!$B$4:$X$28,'Форма 1'!AF$8),"")</f>
        <v/>
      </c>
      <c r="P2953" s="88"/>
      <c r="Q2953" s="103" t="str">
        <f>IF(ISNUMBER('Форма 1'!AH2953),'Форма 1'!$H2953*VLOOKUP('Форма 1'!$F2953,'Придельники с 2022'!$B$4:$X$28,'Форма 1'!AH$8),"")</f>
        <v/>
      </c>
      <c r="R2953" s="103" t="str">
        <f>IF(ISNUMBER('Форма 1'!AI2953),'Форма 1'!$H2953*VLOOKUP('Форма 1'!$F2953,'Придельники с 2022'!$B$4:$X$28,'Форма 1'!AI$8),"")</f>
        <v/>
      </c>
      <c r="S2953" s="103" t="str">
        <f>IF(ISNUMBER('Форма 1'!AJ2953),'Форма 1'!$H2953*VLOOKUP('Форма 1'!$F2953,'Придельники с 2022'!$B$4:$X$28,'Форма 1'!AJ$8),"")</f>
        <v/>
      </c>
      <c r="T2953" s="88"/>
    </row>
    <row r="2954" spans="1:20">
      <c r="A2954" s="188">
        <f t="shared" si="234"/>
        <v>94</v>
      </c>
      <c r="B2954" s="189" t="s">
        <v>2877</v>
      </c>
      <c r="C2954" s="99">
        <f t="shared" si="233"/>
        <v>4960285.41</v>
      </c>
      <c r="D2954" s="103" t="str">
        <f>IF(ISNUMBER('Форма 1'!U2954),'Форма 1'!$H2954*VLOOKUP('Форма 1'!$F2954,'Придельники с 2022'!$B$4:$X$28,'Форма 1'!U$8),"")</f>
        <v/>
      </c>
      <c r="E2954" s="103" t="str">
        <f>IF(ISNUMBER('Форма 1'!V2954),'Форма 1'!$H2954*VLOOKUP('Форма 1'!$F2954,'Придельники с 2022'!$B$4:$X$28,'Форма 1'!V$8),"")</f>
        <v/>
      </c>
      <c r="F2954" s="103" t="str">
        <f>IF(ISNUMBER('Форма 1'!W2954),'Форма 1'!$H2954*VLOOKUP('Форма 1'!$F2954,'Придельники с 2022'!$B$4:$X$28,'Форма 1'!W$8),"")</f>
        <v/>
      </c>
      <c r="G2954" s="103" t="str">
        <f>IF(ISNUMBER('Форма 1'!X2954),'Форма 1'!$H2954*VLOOKUP('Форма 1'!$F2954,'Придельники с 2022'!$B$4:$X$28,'Форма 1'!X$8),"")</f>
        <v/>
      </c>
      <c r="H2954" s="103" t="str">
        <f>IF(ISNUMBER('Форма 1'!Y2954),'Форма 1'!$H2954*VLOOKUP('Форма 1'!$F2954,'Придельники с 2022'!$B$4:$X$28,'Форма 1'!Y$8),"")</f>
        <v/>
      </c>
      <c r="I2954" s="103" t="str">
        <f>IF(ISNUMBER('Форма 1'!Z2954),'Форма 1'!$H2954*VLOOKUP('Форма 1'!$F2954,'Придельники с 2022'!$B$4:$X$28,'Форма 1'!Z$8),"")</f>
        <v/>
      </c>
      <c r="J2954" s="103" t="str">
        <f>IF(ISNUMBER('Форма 1'!AA2954),'Форма 1'!$H2954*VLOOKUP('Форма 1'!$F2954,'Придельники с 2022'!$B$4:$X$28,'Форма 1'!AA$8),"")</f>
        <v/>
      </c>
      <c r="K2954" s="90"/>
      <c r="L2954" s="87"/>
      <c r="M2954" s="103">
        <f>IF(ISNUMBER('Форма 1'!AD2954),'Форма 1'!$H2954*VLOOKUP('Форма 1'!$F2954,'Придельники с 2022'!$B$4:$X$28,'Форма 1'!AD$8),"")</f>
        <v>4960285.41</v>
      </c>
      <c r="N2954" s="103" t="str">
        <f>IF(ISBLANK('Форма 1'!$AE2954),"",IF('Форма 1'!$AE2954=1,'Форма 1'!$H2954*VLOOKUP('Форма 1'!$F2954,'Придельники с 2022'!$B$4:$X$28,'Форма 1'!$AE$8,0),IF('Форма 1'!$AE2954=2,'Форма 1'!$H2954*VLOOKUP('Форма 1'!$F2954,'Придельники с 2022'!$B$4:$X$28,13,0),IF('Форма 1'!$AE2954=3,'Форма 1'!$H2954*VLOOKUP('Форма 1'!$F2954,'Придельники с 2022'!$B$4:$X$28,12,0)))))</f>
        <v/>
      </c>
      <c r="O2954" s="103" t="str">
        <f>IF(ISNUMBER('Форма 1'!AF2954),'Форма 1'!$H2954*VLOOKUP('Форма 1'!$F2954,'Придельники с 2022'!$B$4:$X$28,'Форма 1'!AF$8),"")</f>
        <v/>
      </c>
      <c r="P2954" s="87"/>
      <c r="Q2954" s="103" t="str">
        <f>IF(ISNUMBER('Форма 1'!AH2954),'Форма 1'!$H2954*VLOOKUP('Форма 1'!$F2954,'Придельники с 2022'!$B$4:$X$28,'Форма 1'!AH$8),"")</f>
        <v/>
      </c>
      <c r="R2954" s="103" t="str">
        <f>IF(ISNUMBER('Форма 1'!AI2954),'Форма 1'!$H2954*VLOOKUP('Форма 1'!$F2954,'Придельники с 2022'!$B$4:$X$28,'Форма 1'!AI$8),"")</f>
        <v/>
      </c>
      <c r="S2954" s="103" t="str">
        <f>IF(ISNUMBER('Форма 1'!AJ2954),'Форма 1'!$H2954*VLOOKUP('Форма 1'!$F2954,'Придельники с 2022'!$B$4:$X$28,'Форма 1'!AJ$8),"")</f>
        <v/>
      </c>
      <c r="T2954" s="88"/>
    </row>
    <row r="2955" spans="1:20">
      <c r="A2955" s="188">
        <f t="shared" si="234"/>
        <v>95</v>
      </c>
      <c r="B2955" s="112" t="s">
        <v>2878</v>
      </c>
      <c r="C2955" s="99">
        <f t="shared" si="233"/>
        <v>5454402.4730000002</v>
      </c>
      <c r="D2955" s="103" t="str">
        <f>IF(ISNUMBER('Форма 1'!U2955),'Форма 1'!$H2955*VLOOKUP('Форма 1'!$F2955,'Придельники с 2022'!$B$4:$X$28,'Форма 1'!U$8),"")</f>
        <v/>
      </c>
      <c r="E2955" s="103" t="str">
        <f>IF(ISNUMBER('Форма 1'!V2955),'Форма 1'!$H2955*VLOOKUP('Форма 1'!$F2955,'Придельники с 2022'!$B$4:$X$28,'Форма 1'!V$8),"")</f>
        <v/>
      </c>
      <c r="F2955" s="103" t="str">
        <f>IF(ISNUMBER('Форма 1'!W2955),'Форма 1'!$H2955*VLOOKUP('Форма 1'!$F2955,'Придельники с 2022'!$B$4:$X$28,'Форма 1'!W$8),"")</f>
        <v/>
      </c>
      <c r="G2955" s="103" t="str">
        <f>IF(ISNUMBER('Форма 1'!X2955),'Форма 1'!$H2955*VLOOKUP('Форма 1'!$F2955,'Придельники с 2022'!$B$4:$X$28,'Форма 1'!X$8),"")</f>
        <v/>
      </c>
      <c r="H2955" s="103" t="str">
        <f>IF(ISNUMBER('Форма 1'!Y2955),'Форма 1'!$H2955*VLOOKUP('Форма 1'!$F2955,'Придельники с 2022'!$B$4:$X$28,'Форма 1'!Y$8),"")</f>
        <v/>
      </c>
      <c r="I2955" s="103" t="str">
        <f>IF(ISNUMBER('Форма 1'!Z2955),'Форма 1'!$H2955*VLOOKUP('Форма 1'!$F2955,'Придельники с 2022'!$B$4:$X$28,'Форма 1'!Z$8),"")</f>
        <v/>
      </c>
      <c r="J2955" s="103" t="str">
        <f>IF(ISNUMBER('Форма 1'!AA2955),'Форма 1'!$H2955*VLOOKUP('Форма 1'!$F2955,'Придельники с 2022'!$B$4:$X$28,'Форма 1'!AA$8),"")</f>
        <v/>
      </c>
      <c r="K2955" s="90"/>
      <c r="L2955" s="87"/>
      <c r="M2955" s="103">
        <f>IF(ISNUMBER('Форма 1'!AD2955),'Форма 1'!$H2955*VLOOKUP('Форма 1'!$F2955,'Придельники с 2022'!$B$4:$X$28,'Форма 1'!AD$8),"")</f>
        <v>5454402.4730000002</v>
      </c>
      <c r="N2955" s="103" t="str">
        <f>IF(ISBLANK('Форма 1'!$AE2955),"",IF('Форма 1'!$AE2955=1,'Форма 1'!$H2955*VLOOKUP('Форма 1'!$F2955,'Придельники с 2022'!$B$4:$X$28,'Форма 1'!$AE$8,0),IF('Форма 1'!$AE2955=2,'Форма 1'!$H2955*VLOOKUP('Форма 1'!$F2955,'Придельники с 2022'!$B$4:$X$28,13,0),IF('Форма 1'!$AE2955=3,'Форма 1'!$H2955*VLOOKUP('Форма 1'!$F2955,'Придельники с 2022'!$B$4:$X$28,12,0)))))</f>
        <v/>
      </c>
      <c r="O2955" s="103" t="str">
        <f>IF(ISNUMBER('Форма 1'!AF2955),'Форма 1'!$H2955*VLOOKUP('Форма 1'!$F2955,'Придельники с 2022'!$B$4:$X$28,'Форма 1'!AF$8),"")</f>
        <v/>
      </c>
      <c r="P2955" s="87"/>
      <c r="Q2955" s="103" t="str">
        <f>IF(ISNUMBER('Форма 1'!AH2955),'Форма 1'!$H2955*VLOOKUP('Форма 1'!$F2955,'Придельники с 2022'!$B$4:$X$28,'Форма 1'!AH$8),"")</f>
        <v/>
      </c>
      <c r="R2955" s="103" t="str">
        <f>IF(ISNUMBER('Форма 1'!AI2955),'Форма 1'!$H2955*VLOOKUP('Форма 1'!$F2955,'Придельники с 2022'!$B$4:$X$28,'Форма 1'!AI$8),"")</f>
        <v/>
      </c>
      <c r="S2955" s="103" t="str">
        <f>IF(ISNUMBER('Форма 1'!AJ2955),'Форма 1'!$H2955*VLOOKUP('Форма 1'!$F2955,'Придельники с 2022'!$B$4:$X$28,'Форма 1'!AJ$8),"")</f>
        <v/>
      </c>
      <c r="T2955" s="88"/>
    </row>
    <row r="2956" spans="1:20">
      <c r="A2956" s="188">
        <f t="shared" si="234"/>
        <v>96</v>
      </c>
      <c r="B2956" s="112" t="s">
        <v>2879</v>
      </c>
      <c r="C2956" s="99">
        <f t="shared" si="233"/>
        <v>6843091.2399999993</v>
      </c>
      <c r="D2956" s="103" t="str">
        <f>IF(ISNUMBER('Форма 1'!U2956),'Форма 1'!$H2956*VLOOKUP('Форма 1'!$F2956,'Придельники с 2022'!$B$4:$X$28,'Форма 1'!U$8),"")</f>
        <v/>
      </c>
      <c r="E2956" s="103" t="str">
        <f>IF(ISNUMBER('Форма 1'!V2956),'Форма 1'!$H2956*VLOOKUP('Форма 1'!$F2956,'Придельники с 2022'!$B$4:$X$28,'Форма 1'!V$8),"")</f>
        <v/>
      </c>
      <c r="F2956" s="103" t="str">
        <f>IF(ISNUMBER('Форма 1'!W2956),'Форма 1'!$H2956*VLOOKUP('Форма 1'!$F2956,'Придельники с 2022'!$B$4:$X$28,'Форма 1'!W$8),"")</f>
        <v/>
      </c>
      <c r="G2956" s="103" t="str">
        <f>IF(ISNUMBER('Форма 1'!X2956),'Форма 1'!$H2956*VLOOKUP('Форма 1'!$F2956,'Придельники с 2022'!$B$4:$X$28,'Форма 1'!X$8),"")</f>
        <v/>
      </c>
      <c r="H2956" s="103" t="str">
        <f>IF(ISNUMBER('Форма 1'!Y2956),'Форма 1'!$H2956*VLOOKUP('Форма 1'!$F2956,'Придельники с 2022'!$B$4:$X$28,'Форма 1'!Y$8),"")</f>
        <v/>
      </c>
      <c r="I2956" s="103" t="str">
        <f>IF(ISNUMBER('Форма 1'!Z2956),'Форма 1'!$H2956*VLOOKUP('Форма 1'!$F2956,'Придельники с 2022'!$B$4:$X$28,'Форма 1'!Z$8),"")</f>
        <v/>
      </c>
      <c r="J2956" s="103" t="str">
        <f>IF(ISNUMBER('Форма 1'!AA2956),'Форма 1'!$H2956*VLOOKUP('Форма 1'!$F2956,'Придельники с 2022'!$B$4:$X$28,'Форма 1'!AA$8),"")</f>
        <v/>
      </c>
      <c r="K2956" s="90"/>
      <c r="L2956" s="87"/>
      <c r="M2956" s="103">
        <f>IF(ISNUMBER('Форма 1'!AD2956),'Форма 1'!$H2956*VLOOKUP('Форма 1'!$F2956,'Придельники с 2022'!$B$4:$X$28,'Форма 1'!AD$8),"")</f>
        <v>6843091.2399999993</v>
      </c>
      <c r="N2956" s="103" t="str">
        <f>IF(ISBLANK('Форма 1'!$AE2956),"",IF('Форма 1'!$AE2956=1,'Форма 1'!$H2956*VLOOKUP('Форма 1'!$F2956,'Придельники с 2022'!$B$4:$X$28,'Форма 1'!$AE$8,0),IF('Форма 1'!$AE2956=2,'Форма 1'!$H2956*VLOOKUP('Форма 1'!$F2956,'Придельники с 2022'!$B$4:$X$28,13,0),IF('Форма 1'!$AE2956=3,'Форма 1'!$H2956*VLOOKUP('Форма 1'!$F2956,'Придельники с 2022'!$B$4:$X$28,12,0)))))</f>
        <v/>
      </c>
      <c r="O2956" s="103" t="str">
        <f>IF(ISNUMBER('Форма 1'!AF2956),'Форма 1'!$H2956*VLOOKUP('Форма 1'!$F2956,'Придельники с 2022'!$B$4:$X$28,'Форма 1'!AF$8),"")</f>
        <v/>
      </c>
      <c r="P2956" s="87"/>
      <c r="Q2956" s="103" t="str">
        <f>IF(ISNUMBER('Форма 1'!AH2956),'Форма 1'!$H2956*VLOOKUP('Форма 1'!$F2956,'Придельники с 2022'!$B$4:$X$28,'Форма 1'!AH$8),"")</f>
        <v/>
      </c>
      <c r="R2956" s="103" t="str">
        <f>IF(ISNUMBER('Форма 1'!AI2956),'Форма 1'!$H2956*VLOOKUP('Форма 1'!$F2956,'Придельники с 2022'!$B$4:$X$28,'Форма 1'!AI$8),"")</f>
        <v/>
      </c>
      <c r="S2956" s="103" t="str">
        <f>IF(ISNUMBER('Форма 1'!AJ2956),'Форма 1'!$H2956*VLOOKUP('Форма 1'!$F2956,'Придельники с 2022'!$B$4:$X$28,'Форма 1'!AJ$8),"")</f>
        <v/>
      </c>
      <c r="T2956" s="88"/>
    </row>
    <row r="2957" spans="1:20">
      <c r="A2957" s="188">
        <f t="shared" si="234"/>
        <v>97</v>
      </c>
      <c r="B2957" s="189" t="s">
        <v>2880</v>
      </c>
      <c r="C2957" s="99">
        <f t="shared" si="233"/>
        <v>13330256.145</v>
      </c>
      <c r="D2957" s="103">
        <f>IF(ISNUMBER('Форма 1'!U2957),'Форма 1'!$H2957*VLOOKUP('Форма 1'!$F2957,'Придельники с 2022'!$B$4:$X$28,'Форма 1'!U$8),"")</f>
        <v>958214.79</v>
      </c>
      <c r="E2957" s="103" t="str">
        <f>IF(ISNUMBER('Форма 1'!V2957),'Форма 1'!$H2957*VLOOKUP('Форма 1'!$F2957,'Придельники с 2022'!$B$4:$X$28,'Форма 1'!V$8),"")</f>
        <v/>
      </c>
      <c r="F2957" s="103" t="str">
        <f>IF(ISNUMBER('Форма 1'!W2957),'Форма 1'!$H2957*VLOOKUP('Форма 1'!$F2957,'Придельники с 2022'!$B$4:$X$28,'Форма 1'!W$8),"")</f>
        <v/>
      </c>
      <c r="G2957" s="103" t="str">
        <f>IF(ISNUMBER('Форма 1'!X2957),'Форма 1'!$H2957*VLOOKUP('Форма 1'!$F2957,'Придельники с 2022'!$B$4:$X$28,'Форма 1'!X$8),"")</f>
        <v/>
      </c>
      <c r="H2957" s="103" t="str">
        <f>IF(ISNUMBER('Форма 1'!Y2957),'Форма 1'!$H2957*VLOOKUP('Форма 1'!$F2957,'Придельники с 2022'!$B$4:$X$28,'Форма 1'!Y$8),"")</f>
        <v/>
      </c>
      <c r="I2957" s="103" t="str">
        <f>IF(ISNUMBER('Форма 1'!Z2957),'Форма 1'!$H2957*VLOOKUP('Форма 1'!$F2957,'Придельники с 2022'!$B$4:$X$28,'Форма 1'!Z$8),"")</f>
        <v/>
      </c>
      <c r="J2957" s="103" t="str">
        <f>IF(ISNUMBER('Форма 1'!AA2957),'Форма 1'!$H2957*VLOOKUP('Форма 1'!$F2957,'Придельники с 2022'!$B$4:$X$28,'Форма 1'!AA$8),"")</f>
        <v/>
      </c>
      <c r="K2957" s="90"/>
      <c r="L2957" s="87"/>
      <c r="M2957" s="103">
        <f>IF(ISNUMBER('Форма 1'!AD2957),'Форма 1'!$H2957*VLOOKUP('Форма 1'!$F2957,'Придельники с 2022'!$B$4:$X$28,'Форма 1'!AD$8),"")</f>
        <v>12372041.354999999</v>
      </c>
      <c r="N2957" s="103" t="str">
        <f>IF(ISBLANK('Форма 1'!$AE2957),"",IF('Форма 1'!$AE2957=1,'Форма 1'!$H2957*VLOOKUP('Форма 1'!$F2957,'Придельники с 2022'!$B$4:$X$28,'Форма 1'!$AE$8,0),IF('Форма 1'!$AE2957=2,'Форма 1'!$H2957*VLOOKUP('Форма 1'!$F2957,'Придельники с 2022'!$B$4:$X$28,13,0),IF('Форма 1'!$AE2957=3,'Форма 1'!$H2957*VLOOKUP('Форма 1'!$F2957,'Придельники с 2022'!$B$4:$X$28,12,0)))))</f>
        <v/>
      </c>
      <c r="O2957" s="103" t="str">
        <f>IF(ISNUMBER('Форма 1'!AF2957),'Форма 1'!$H2957*VLOOKUP('Форма 1'!$F2957,'Придельники с 2022'!$B$4:$X$28,'Форма 1'!AF$8),"")</f>
        <v/>
      </c>
      <c r="P2957" s="87"/>
      <c r="Q2957" s="103" t="str">
        <f>IF(ISNUMBER('Форма 1'!AH2957),'Форма 1'!$H2957*VLOOKUP('Форма 1'!$F2957,'Придельники с 2022'!$B$4:$X$28,'Форма 1'!AH$8),"")</f>
        <v/>
      </c>
      <c r="R2957" s="103" t="str">
        <f>IF(ISNUMBER('Форма 1'!AI2957),'Форма 1'!$H2957*VLOOKUP('Форма 1'!$F2957,'Придельники с 2022'!$B$4:$X$28,'Форма 1'!AI$8),"")</f>
        <v/>
      </c>
      <c r="S2957" s="103" t="str">
        <f>IF(ISNUMBER('Форма 1'!AJ2957),'Форма 1'!$H2957*VLOOKUP('Форма 1'!$F2957,'Придельники с 2022'!$B$4:$X$28,'Форма 1'!AJ$8),"")</f>
        <v/>
      </c>
      <c r="T2957" s="88"/>
    </row>
    <row r="2958" spans="1:20">
      <c r="A2958" s="188">
        <f t="shared" si="234"/>
        <v>98</v>
      </c>
      <c r="B2958" s="189" t="s">
        <v>2881</v>
      </c>
      <c r="C2958" s="99">
        <f t="shared" si="233"/>
        <v>892557.27599999995</v>
      </c>
      <c r="D2958" s="103">
        <f>IF(ISNUMBER('Форма 1'!U2958),'Форма 1'!$H2958*VLOOKUP('Форма 1'!$F2958,'Придельники с 2022'!$B$4:$X$28,'Форма 1'!U$8),"")</f>
        <v>892557.27599999995</v>
      </c>
      <c r="E2958" s="103" t="str">
        <f>IF(ISNUMBER('Форма 1'!V2958),'Форма 1'!$H2958*VLOOKUP('Форма 1'!$F2958,'Придельники с 2022'!$B$4:$X$28,'Форма 1'!V$8),"")</f>
        <v/>
      </c>
      <c r="F2958" s="103" t="str">
        <f>IF(ISNUMBER('Форма 1'!W2958),'Форма 1'!$H2958*VLOOKUP('Форма 1'!$F2958,'Придельники с 2022'!$B$4:$X$28,'Форма 1'!W$8),"")</f>
        <v/>
      </c>
      <c r="G2958" s="103" t="str">
        <f>IF(ISNUMBER('Форма 1'!X2958),'Форма 1'!$H2958*VLOOKUP('Форма 1'!$F2958,'Придельники с 2022'!$B$4:$X$28,'Форма 1'!X$8),"")</f>
        <v/>
      </c>
      <c r="H2958" s="103" t="str">
        <f>IF(ISNUMBER('Форма 1'!Y2958),'Форма 1'!$H2958*VLOOKUP('Форма 1'!$F2958,'Придельники с 2022'!$B$4:$X$28,'Форма 1'!Y$8),"")</f>
        <v/>
      </c>
      <c r="I2958" s="103" t="str">
        <f>IF(ISNUMBER('Форма 1'!Z2958),'Форма 1'!$H2958*VLOOKUP('Форма 1'!$F2958,'Придельники с 2022'!$B$4:$X$28,'Форма 1'!Z$8),"")</f>
        <v/>
      </c>
      <c r="J2958" s="103" t="str">
        <f>IF(ISNUMBER('Форма 1'!AA2958),'Форма 1'!$H2958*VLOOKUP('Форма 1'!$F2958,'Придельники с 2022'!$B$4:$X$28,'Форма 1'!AA$8),"")</f>
        <v/>
      </c>
      <c r="K2958" s="90"/>
      <c r="L2958" s="87"/>
      <c r="M2958" s="103" t="str">
        <f>IF(ISNUMBER('Форма 1'!AD2958),'Форма 1'!$H2958*VLOOKUP('Форма 1'!$F2958,'Придельники с 2022'!$B$4:$X$28,'Форма 1'!AD$8),"")</f>
        <v/>
      </c>
      <c r="N2958" s="103" t="str">
        <f>IF(ISBLANK('Форма 1'!$AE2958),"",IF('Форма 1'!$AE2958=1,'Форма 1'!$H2958*VLOOKUP('Форма 1'!$F2958,'Придельники с 2022'!$B$4:$X$28,'Форма 1'!$AE$8,0),IF('Форма 1'!$AE2958=2,'Форма 1'!$H2958*VLOOKUP('Форма 1'!$F2958,'Придельники с 2022'!$B$4:$X$28,13,0),IF('Форма 1'!$AE2958=3,'Форма 1'!$H2958*VLOOKUP('Форма 1'!$F2958,'Придельники с 2022'!$B$4:$X$28,12,0)))))</f>
        <v/>
      </c>
      <c r="O2958" s="103" t="str">
        <f>IF(ISNUMBER('Форма 1'!AF2958),'Форма 1'!$H2958*VLOOKUP('Форма 1'!$F2958,'Придельники с 2022'!$B$4:$X$28,'Форма 1'!AF$8),"")</f>
        <v/>
      </c>
      <c r="P2958" s="87"/>
      <c r="Q2958" s="103" t="str">
        <f>IF(ISNUMBER('Форма 1'!AH2958),'Форма 1'!$H2958*VLOOKUP('Форма 1'!$F2958,'Придельники с 2022'!$B$4:$X$28,'Форма 1'!AH$8),"")</f>
        <v/>
      </c>
      <c r="R2958" s="103" t="str">
        <f>IF(ISNUMBER('Форма 1'!AI2958),'Форма 1'!$H2958*VLOOKUP('Форма 1'!$F2958,'Придельники с 2022'!$B$4:$X$28,'Форма 1'!AI$8),"")</f>
        <v/>
      </c>
      <c r="S2958" s="103" t="str">
        <f>IF(ISNUMBER('Форма 1'!AJ2958),'Форма 1'!$H2958*VLOOKUP('Форма 1'!$F2958,'Придельники с 2022'!$B$4:$X$28,'Форма 1'!AJ$8),"")</f>
        <v/>
      </c>
      <c r="T2958" s="88"/>
    </row>
    <row r="2959" spans="1:20">
      <c r="A2959" s="188">
        <f t="shared" si="234"/>
        <v>99</v>
      </c>
      <c r="B2959" s="112" t="s">
        <v>2882</v>
      </c>
      <c r="C2959" s="99">
        <f t="shared" si="233"/>
        <v>4151261.6599999997</v>
      </c>
      <c r="D2959" s="103" t="str">
        <f>IF(ISNUMBER('Форма 1'!U2959),'Форма 1'!$H2959*VLOOKUP('Форма 1'!$F2959,'Придельники с 2022'!$B$4:$X$28,'Форма 1'!U$8),"")</f>
        <v/>
      </c>
      <c r="E2959" s="103" t="str">
        <f>IF(ISNUMBER('Форма 1'!V2959),'Форма 1'!$H2959*VLOOKUP('Форма 1'!$F2959,'Придельники с 2022'!$B$4:$X$28,'Форма 1'!V$8),"")</f>
        <v/>
      </c>
      <c r="F2959" s="103" t="str">
        <f>IF(ISNUMBER('Форма 1'!W2959),'Форма 1'!$H2959*VLOOKUP('Форма 1'!$F2959,'Придельники с 2022'!$B$4:$X$28,'Форма 1'!W$8),"")</f>
        <v/>
      </c>
      <c r="G2959" s="103" t="str">
        <f>IF(ISNUMBER('Форма 1'!X2959),'Форма 1'!$H2959*VLOOKUP('Форма 1'!$F2959,'Придельники с 2022'!$B$4:$X$28,'Форма 1'!X$8),"")</f>
        <v/>
      </c>
      <c r="H2959" s="103" t="str">
        <f>IF(ISNUMBER('Форма 1'!Y2959),'Форма 1'!$H2959*VLOOKUP('Форма 1'!$F2959,'Придельники с 2022'!$B$4:$X$28,'Форма 1'!Y$8),"")</f>
        <v/>
      </c>
      <c r="I2959" s="103" t="str">
        <f>IF(ISNUMBER('Форма 1'!Z2959),'Форма 1'!$H2959*VLOOKUP('Форма 1'!$F2959,'Придельники с 2022'!$B$4:$X$28,'Форма 1'!Z$8),"")</f>
        <v/>
      </c>
      <c r="J2959" s="103" t="str">
        <f>IF(ISNUMBER('Форма 1'!AA2959),'Форма 1'!$H2959*VLOOKUP('Форма 1'!$F2959,'Придельники с 2022'!$B$4:$X$28,'Форма 1'!AA$8),"")</f>
        <v/>
      </c>
      <c r="K2959" s="90"/>
      <c r="L2959" s="87"/>
      <c r="M2959" s="103" t="str">
        <f>IF(ISNUMBER('Форма 1'!AD2959),'Форма 1'!$H2959*VLOOKUP('Форма 1'!$F2959,'Придельники с 2022'!$B$4:$X$28,'Форма 1'!AD$8),"")</f>
        <v/>
      </c>
      <c r="N2959" s="103">
        <f>IF(ISBLANK('Форма 1'!$AE2959),"",IF('Форма 1'!$AE2959=1,'Форма 1'!$H2959*VLOOKUP('Форма 1'!$F2959,'Придельники с 2022'!$B$4:$X$28,'Форма 1'!$AE$8,0),IF('Форма 1'!$AE2959=2,'Форма 1'!$H2959*VLOOKUP('Форма 1'!$F2959,'Придельники с 2022'!$B$4:$X$28,13,0),IF('Форма 1'!$AE2959=3,'Форма 1'!$H2959*VLOOKUP('Форма 1'!$F2959,'Придельники с 2022'!$B$4:$X$28,12,0)))))</f>
        <v>4151261.6599999997</v>
      </c>
      <c r="O2959" s="103" t="str">
        <f>IF(ISNUMBER('Форма 1'!AF2959),'Форма 1'!$H2959*VLOOKUP('Форма 1'!$F2959,'Придельники с 2022'!$B$4:$X$28,'Форма 1'!AF$8),"")</f>
        <v/>
      </c>
      <c r="P2959" s="87"/>
      <c r="Q2959" s="103" t="str">
        <f>IF(ISNUMBER('Форма 1'!AH2959),'Форма 1'!$H2959*VLOOKUP('Форма 1'!$F2959,'Придельники с 2022'!$B$4:$X$28,'Форма 1'!AH$8),"")</f>
        <v/>
      </c>
      <c r="R2959" s="103" t="str">
        <f>IF(ISNUMBER('Форма 1'!AI2959),'Форма 1'!$H2959*VLOOKUP('Форма 1'!$F2959,'Придельники с 2022'!$B$4:$X$28,'Форма 1'!AI$8),"")</f>
        <v/>
      </c>
      <c r="S2959" s="103" t="str">
        <f>IF(ISNUMBER('Форма 1'!AJ2959),'Форма 1'!$H2959*VLOOKUP('Форма 1'!$F2959,'Придельники с 2022'!$B$4:$X$28,'Форма 1'!AJ$8),"")</f>
        <v/>
      </c>
      <c r="T2959" s="88"/>
    </row>
    <row r="2960" spans="1:20">
      <c r="A2960" s="188">
        <f t="shared" si="234"/>
        <v>100</v>
      </c>
      <c r="B2960" s="189" t="s">
        <v>2883</v>
      </c>
      <c r="C2960" s="99">
        <f t="shared" si="233"/>
        <v>3823522.8140000002</v>
      </c>
      <c r="D2960" s="103">
        <f>IF(ISNUMBER('Форма 1'!U2960),'Форма 1'!$H2960*VLOOKUP('Форма 1'!$F2960,'Придельники с 2022'!$B$4:$X$28,'Форма 1'!U$8),"")</f>
        <v>430956.08400000003</v>
      </c>
      <c r="E2960" s="103" t="str">
        <f>IF(ISNUMBER('Форма 1'!V2960),'Форма 1'!$H2960*VLOOKUP('Форма 1'!$F2960,'Придельники с 2022'!$B$4:$X$28,'Форма 1'!V$8),"")</f>
        <v/>
      </c>
      <c r="F2960" s="103" t="str">
        <f>IF(ISNUMBER('Форма 1'!W2960),'Форма 1'!$H2960*VLOOKUP('Форма 1'!$F2960,'Придельники с 2022'!$B$4:$X$28,'Форма 1'!W$8),"")</f>
        <v/>
      </c>
      <c r="G2960" s="103" t="str">
        <f>IF(ISNUMBER('Форма 1'!X2960),'Форма 1'!$H2960*VLOOKUP('Форма 1'!$F2960,'Придельники с 2022'!$B$4:$X$28,'Форма 1'!X$8),"")</f>
        <v/>
      </c>
      <c r="H2960" s="103" t="str">
        <f>IF(ISNUMBER('Форма 1'!Y2960),'Форма 1'!$H2960*VLOOKUP('Форма 1'!$F2960,'Придельники с 2022'!$B$4:$X$28,'Форма 1'!Y$8),"")</f>
        <v/>
      </c>
      <c r="I2960" s="103" t="str">
        <f>IF(ISNUMBER('Форма 1'!Z2960),'Форма 1'!$H2960*VLOOKUP('Форма 1'!$F2960,'Придельники с 2022'!$B$4:$X$28,'Форма 1'!Z$8),"")</f>
        <v/>
      </c>
      <c r="J2960" s="103" t="str">
        <f>IF(ISNUMBER('Форма 1'!AA2960),'Форма 1'!$H2960*VLOOKUP('Форма 1'!$F2960,'Придельники с 2022'!$B$4:$X$28,'Форма 1'!AA$8),"")</f>
        <v/>
      </c>
      <c r="K2960" s="90"/>
      <c r="L2960" s="87"/>
      <c r="M2960" s="103" t="str">
        <f>IF(ISNUMBER('Форма 1'!AD2960),'Форма 1'!$H2960*VLOOKUP('Форма 1'!$F2960,'Придельники с 2022'!$B$4:$X$28,'Форма 1'!AD$8),"")</f>
        <v/>
      </c>
      <c r="N2960" s="103">
        <f>IF(ISBLANK('Форма 1'!$AE2960),"",IF('Форма 1'!$AE2960=1,'Форма 1'!$H2960*VLOOKUP('Форма 1'!$F2960,'Придельники с 2022'!$B$4:$X$28,'Форма 1'!$AE$8,0),IF('Форма 1'!$AE2960=2,'Форма 1'!$H2960*VLOOKUP('Форма 1'!$F2960,'Придельники с 2022'!$B$4:$X$28,13,0),IF('Форма 1'!$AE2960=3,'Форма 1'!$H2960*VLOOKUP('Форма 1'!$F2960,'Придельники с 2022'!$B$4:$X$28,12,0)))))</f>
        <v>3392566.73</v>
      </c>
      <c r="O2960" s="103" t="str">
        <f>IF(ISNUMBER('Форма 1'!AF2960),'Форма 1'!$H2960*VLOOKUP('Форма 1'!$F2960,'Придельники с 2022'!$B$4:$X$28,'Форма 1'!AF$8),"")</f>
        <v/>
      </c>
      <c r="P2960" s="87"/>
      <c r="Q2960" s="103" t="str">
        <f>IF(ISNUMBER('Форма 1'!AH2960),'Форма 1'!$H2960*VLOOKUP('Форма 1'!$F2960,'Придельники с 2022'!$B$4:$X$28,'Форма 1'!AH$8),"")</f>
        <v/>
      </c>
      <c r="R2960" s="103" t="str">
        <f>IF(ISNUMBER('Форма 1'!AI2960),'Форма 1'!$H2960*VLOOKUP('Форма 1'!$F2960,'Придельники с 2022'!$B$4:$X$28,'Форма 1'!AI$8),"")</f>
        <v/>
      </c>
      <c r="S2960" s="103" t="str">
        <f>IF(ISNUMBER('Форма 1'!AJ2960),'Форма 1'!$H2960*VLOOKUP('Форма 1'!$F2960,'Придельники с 2022'!$B$4:$X$28,'Форма 1'!AJ$8),"")</f>
        <v/>
      </c>
      <c r="T2960" s="88"/>
    </row>
    <row r="2961" spans="1:20">
      <c r="A2961" s="188">
        <f t="shared" si="234"/>
        <v>101</v>
      </c>
      <c r="B2961" s="189" t="s">
        <v>2884</v>
      </c>
      <c r="C2961" s="99">
        <f t="shared" si="233"/>
        <v>907139.61</v>
      </c>
      <c r="D2961" s="103">
        <f>IF(ISNUMBER('Форма 1'!U2961),'Форма 1'!$H2961*VLOOKUP('Форма 1'!$F2961,'Придельники с 2022'!$B$4:$X$28,'Форма 1'!U$8),"")</f>
        <v>907139.61</v>
      </c>
      <c r="E2961" s="103" t="str">
        <f>IF(ISNUMBER('Форма 1'!V2961),'Форма 1'!$H2961*VLOOKUP('Форма 1'!$F2961,'Придельники с 2022'!$B$4:$X$28,'Форма 1'!V$8),"")</f>
        <v/>
      </c>
      <c r="F2961" s="103" t="str">
        <f>IF(ISNUMBER('Форма 1'!W2961),'Форма 1'!$H2961*VLOOKUP('Форма 1'!$F2961,'Придельники с 2022'!$B$4:$X$28,'Форма 1'!W$8),"")</f>
        <v/>
      </c>
      <c r="G2961" s="103" t="str">
        <f>IF(ISNUMBER('Форма 1'!X2961),'Форма 1'!$H2961*VLOOKUP('Форма 1'!$F2961,'Придельники с 2022'!$B$4:$X$28,'Форма 1'!X$8),"")</f>
        <v/>
      </c>
      <c r="H2961" s="103" t="str">
        <f>IF(ISNUMBER('Форма 1'!Y2961),'Форма 1'!$H2961*VLOOKUP('Форма 1'!$F2961,'Придельники с 2022'!$B$4:$X$28,'Форма 1'!Y$8),"")</f>
        <v/>
      </c>
      <c r="I2961" s="103" t="str">
        <f>IF(ISNUMBER('Форма 1'!Z2961),'Форма 1'!$H2961*VLOOKUP('Форма 1'!$F2961,'Придельники с 2022'!$B$4:$X$28,'Форма 1'!Z$8),"")</f>
        <v/>
      </c>
      <c r="J2961" s="103" t="str">
        <f>IF(ISNUMBER('Форма 1'!AA2961),'Форма 1'!$H2961*VLOOKUP('Форма 1'!$F2961,'Придельники с 2022'!$B$4:$X$28,'Форма 1'!AA$8),"")</f>
        <v/>
      </c>
      <c r="K2961" s="90"/>
      <c r="L2961" s="87"/>
      <c r="M2961" s="103" t="str">
        <f>IF(ISNUMBER('Форма 1'!AD2961),'Форма 1'!$H2961*VLOOKUP('Форма 1'!$F2961,'Придельники с 2022'!$B$4:$X$28,'Форма 1'!AD$8),"")</f>
        <v/>
      </c>
      <c r="N2961" s="103" t="str">
        <f>IF(ISBLANK('Форма 1'!$AE2961),"",IF('Форма 1'!$AE2961=1,'Форма 1'!$H2961*VLOOKUP('Форма 1'!$F2961,'Придельники с 2022'!$B$4:$X$28,'Форма 1'!$AE$8,0),IF('Форма 1'!$AE2961=2,'Форма 1'!$H2961*VLOOKUP('Форма 1'!$F2961,'Придельники с 2022'!$B$4:$X$28,13,0),IF('Форма 1'!$AE2961=3,'Форма 1'!$H2961*VLOOKUP('Форма 1'!$F2961,'Придельники с 2022'!$B$4:$X$28,12,0)))))</f>
        <v/>
      </c>
      <c r="O2961" s="103" t="str">
        <f>IF(ISNUMBER('Форма 1'!AF2961),'Форма 1'!$H2961*VLOOKUP('Форма 1'!$F2961,'Придельники с 2022'!$B$4:$X$28,'Форма 1'!AF$8),"")</f>
        <v/>
      </c>
      <c r="P2961" s="87"/>
      <c r="Q2961" s="103" t="str">
        <f>IF(ISNUMBER('Форма 1'!AH2961),'Форма 1'!$H2961*VLOOKUP('Форма 1'!$F2961,'Придельники с 2022'!$B$4:$X$28,'Форма 1'!AH$8),"")</f>
        <v/>
      </c>
      <c r="R2961" s="103" t="str">
        <f>IF(ISNUMBER('Форма 1'!AI2961),'Форма 1'!$H2961*VLOOKUP('Форма 1'!$F2961,'Придельники с 2022'!$B$4:$X$28,'Форма 1'!AI$8),"")</f>
        <v/>
      </c>
      <c r="S2961" s="103" t="str">
        <f>IF(ISNUMBER('Форма 1'!AJ2961),'Форма 1'!$H2961*VLOOKUP('Форма 1'!$F2961,'Придельники с 2022'!$B$4:$X$28,'Форма 1'!AJ$8),"")</f>
        <v/>
      </c>
      <c r="T2961" s="88"/>
    </row>
    <row r="2962" spans="1:20">
      <c r="A2962" s="188">
        <f t="shared" si="234"/>
        <v>102</v>
      </c>
      <c r="B2962" s="189" t="s">
        <v>2885</v>
      </c>
      <c r="C2962" s="99">
        <f t="shared" si="233"/>
        <v>3140251.1349999998</v>
      </c>
      <c r="D2962" s="103" t="str">
        <f>IF(ISNUMBER('Форма 1'!U2962),'Форма 1'!$H2962*VLOOKUP('Форма 1'!$F2962,'Придельники с 2022'!$B$4:$X$28,'Форма 1'!U$8),"")</f>
        <v/>
      </c>
      <c r="E2962" s="103" t="str">
        <f>IF(ISNUMBER('Форма 1'!V2962),'Форма 1'!$H2962*VLOOKUP('Форма 1'!$F2962,'Придельники с 2022'!$B$4:$X$28,'Форма 1'!V$8),"")</f>
        <v/>
      </c>
      <c r="F2962" s="103" t="str">
        <f>IF(ISNUMBER('Форма 1'!W2962),'Форма 1'!$H2962*VLOOKUP('Форма 1'!$F2962,'Придельники с 2022'!$B$4:$X$28,'Форма 1'!W$8),"")</f>
        <v/>
      </c>
      <c r="G2962" s="103" t="str">
        <f>IF(ISNUMBER('Форма 1'!X2962),'Форма 1'!$H2962*VLOOKUP('Форма 1'!$F2962,'Придельники с 2022'!$B$4:$X$28,'Форма 1'!X$8),"")</f>
        <v/>
      </c>
      <c r="H2962" s="103" t="str">
        <f>IF(ISNUMBER('Форма 1'!Y2962),'Форма 1'!$H2962*VLOOKUP('Форма 1'!$F2962,'Придельники с 2022'!$B$4:$X$28,'Форма 1'!Y$8),"")</f>
        <v/>
      </c>
      <c r="I2962" s="103" t="str">
        <f>IF(ISNUMBER('Форма 1'!Z2962),'Форма 1'!$H2962*VLOOKUP('Форма 1'!$F2962,'Придельники с 2022'!$B$4:$X$28,'Форма 1'!Z$8),"")</f>
        <v/>
      </c>
      <c r="J2962" s="103" t="str">
        <f>IF(ISNUMBER('Форма 1'!AA2962),'Форма 1'!$H2962*VLOOKUP('Форма 1'!$F2962,'Придельники с 2022'!$B$4:$X$28,'Форма 1'!AA$8),"")</f>
        <v/>
      </c>
      <c r="K2962" s="90"/>
      <c r="L2962" s="87"/>
      <c r="M2962" s="103" t="str">
        <f>IF(ISNUMBER('Форма 1'!AD2962),'Форма 1'!$H2962*VLOOKUP('Форма 1'!$F2962,'Придельники с 2022'!$B$4:$X$28,'Форма 1'!AD$8),"")</f>
        <v/>
      </c>
      <c r="N2962" s="103">
        <f>IF(ISBLANK('Форма 1'!$AE2962),"",IF('Форма 1'!$AE2962=1,'Форма 1'!$H2962*VLOOKUP('Форма 1'!$F2962,'Придельники с 2022'!$B$4:$X$28,'Форма 1'!$AE$8,0),IF('Форма 1'!$AE2962=2,'Форма 1'!$H2962*VLOOKUP('Форма 1'!$F2962,'Придельники с 2022'!$B$4:$X$28,13,0),IF('Форма 1'!$AE2962=3,'Форма 1'!$H2962*VLOOKUP('Форма 1'!$F2962,'Придельники с 2022'!$B$4:$X$28,12,0)))))</f>
        <v>3140251.1349999998</v>
      </c>
      <c r="O2962" s="103" t="str">
        <f>IF(ISNUMBER('Форма 1'!AF2962),'Форма 1'!$H2962*VLOOKUP('Форма 1'!$F2962,'Придельники с 2022'!$B$4:$X$28,'Форма 1'!AF$8),"")</f>
        <v/>
      </c>
      <c r="P2962" s="87"/>
      <c r="Q2962" s="103" t="str">
        <f>IF(ISNUMBER('Форма 1'!AH2962),'Форма 1'!$H2962*VLOOKUP('Форма 1'!$F2962,'Придельники с 2022'!$B$4:$X$28,'Форма 1'!AH$8),"")</f>
        <v/>
      </c>
      <c r="R2962" s="103" t="str">
        <f>IF(ISNUMBER('Форма 1'!AI2962),'Форма 1'!$H2962*VLOOKUP('Форма 1'!$F2962,'Придельники с 2022'!$B$4:$X$28,'Форма 1'!AI$8),"")</f>
        <v/>
      </c>
      <c r="S2962" s="103" t="str">
        <f>IF(ISNUMBER('Форма 1'!AJ2962),'Форма 1'!$H2962*VLOOKUP('Форма 1'!$F2962,'Придельники с 2022'!$B$4:$X$28,'Форма 1'!AJ$8),"")</f>
        <v/>
      </c>
      <c r="T2962" s="88"/>
    </row>
    <row r="2963" spans="1:20">
      <c r="A2963" s="188">
        <f t="shared" si="234"/>
        <v>103</v>
      </c>
      <c r="B2963" s="189" t="s">
        <v>2886</v>
      </c>
      <c r="C2963" s="99">
        <f t="shared" si="233"/>
        <v>6100443.335</v>
      </c>
      <c r="D2963" s="103" t="str">
        <f>IF(ISNUMBER('Форма 1'!U2963),'Форма 1'!$H2963*VLOOKUP('Форма 1'!$F2963,'Придельники с 2022'!$B$4:$X$28,'Форма 1'!U$8),"")</f>
        <v/>
      </c>
      <c r="E2963" s="103" t="str">
        <f>IF(ISNUMBER('Форма 1'!V2963),'Форма 1'!$H2963*VLOOKUP('Форма 1'!$F2963,'Придельники с 2022'!$B$4:$X$28,'Форма 1'!V$8),"")</f>
        <v/>
      </c>
      <c r="F2963" s="103" t="str">
        <f>IF(ISNUMBER('Форма 1'!W2963),'Форма 1'!$H2963*VLOOKUP('Форма 1'!$F2963,'Придельники с 2022'!$B$4:$X$28,'Форма 1'!W$8),"")</f>
        <v/>
      </c>
      <c r="G2963" s="103" t="str">
        <f>IF(ISNUMBER('Форма 1'!X2963),'Форма 1'!$H2963*VLOOKUP('Форма 1'!$F2963,'Придельники с 2022'!$B$4:$X$28,'Форма 1'!X$8),"")</f>
        <v/>
      </c>
      <c r="H2963" s="103" t="str">
        <f>IF(ISNUMBER('Форма 1'!Y2963),'Форма 1'!$H2963*VLOOKUP('Форма 1'!$F2963,'Придельники с 2022'!$B$4:$X$28,'Форма 1'!Y$8),"")</f>
        <v/>
      </c>
      <c r="I2963" s="103" t="str">
        <f>IF(ISNUMBER('Форма 1'!Z2963),'Форма 1'!$H2963*VLOOKUP('Форма 1'!$F2963,'Придельники с 2022'!$B$4:$X$28,'Форма 1'!Z$8),"")</f>
        <v/>
      </c>
      <c r="J2963" s="103" t="str">
        <f>IF(ISNUMBER('Форма 1'!AA2963),'Форма 1'!$H2963*VLOOKUP('Форма 1'!$F2963,'Придельники с 2022'!$B$4:$X$28,'Форма 1'!AA$8),"")</f>
        <v/>
      </c>
      <c r="K2963" s="90"/>
      <c r="L2963" s="87"/>
      <c r="M2963" s="103" t="str">
        <f>IF(ISNUMBER('Форма 1'!AD2963),'Форма 1'!$H2963*VLOOKUP('Форма 1'!$F2963,'Придельники с 2022'!$B$4:$X$28,'Форма 1'!AD$8),"")</f>
        <v/>
      </c>
      <c r="N2963" s="103">
        <f>IF(ISBLANK('Форма 1'!$AE2963),"",IF('Форма 1'!$AE2963=1,'Форма 1'!$H2963*VLOOKUP('Форма 1'!$F2963,'Придельники с 2022'!$B$4:$X$28,'Форма 1'!$AE$8,0),IF('Форма 1'!$AE2963=2,'Форма 1'!$H2963*VLOOKUP('Форма 1'!$F2963,'Придельники с 2022'!$B$4:$X$28,13,0),IF('Форма 1'!$AE2963=3,'Форма 1'!$H2963*VLOOKUP('Форма 1'!$F2963,'Придельники с 2022'!$B$4:$X$28,12,0)))))</f>
        <v>6100443.335</v>
      </c>
      <c r="O2963" s="103" t="str">
        <f>IF(ISNUMBER('Форма 1'!AF2963),'Форма 1'!$H2963*VLOOKUP('Форма 1'!$F2963,'Придельники с 2022'!$B$4:$X$28,'Форма 1'!AF$8),"")</f>
        <v/>
      </c>
      <c r="P2963" s="87"/>
      <c r="Q2963" s="103" t="str">
        <f>IF(ISNUMBER('Форма 1'!AH2963),'Форма 1'!$H2963*VLOOKUP('Форма 1'!$F2963,'Придельники с 2022'!$B$4:$X$28,'Форма 1'!AH$8),"")</f>
        <v/>
      </c>
      <c r="R2963" s="103" t="str">
        <f>IF(ISNUMBER('Форма 1'!AI2963),'Форма 1'!$H2963*VLOOKUP('Форма 1'!$F2963,'Придельники с 2022'!$B$4:$X$28,'Форма 1'!AI$8),"")</f>
        <v/>
      </c>
      <c r="S2963" s="103" t="str">
        <f>IF(ISNUMBER('Форма 1'!AJ2963),'Форма 1'!$H2963*VLOOKUP('Форма 1'!$F2963,'Придельники с 2022'!$B$4:$X$28,'Форма 1'!AJ$8),"")</f>
        <v/>
      </c>
      <c r="T2963" s="88"/>
    </row>
    <row r="2964" spans="1:20">
      <c r="A2964" s="188">
        <f t="shared" si="234"/>
        <v>104</v>
      </c>
      <c r="B2964" s="189" t="s">
        <v>2887</v>
      </c>
      <c r="C2964" s="99">
        <f t="shared" si="233"/>
        <v>6039314.7409999995</v>
      </c>
      <c r="D2964" s="103" t="str">
        <f>IF(ISNUMBER('Форма 1'!U2964),'Форма 1'!$H2964*VLOOKUP('Форма 1'!$F2964,'Придельники с 2022'!$B$4:$X$28,'Форма 1'!U$8),"")</f>
        <v/>
      </c>
      <c r="E2964" s="103" t="str">
        <f>IF(ISNUMBER('Форма 1'!V2964),'Форма 1'!$H2964*VLOOKUP('Форма 1'!$F2964,'Придельники с 2022'!$B$4:$X$28,'Форма 1'!V$8),"")</f>
        <v/>
      </c>
      <c r="F2964" s="103" t="str">
        <f>IF(ISNUMBER('Форма 1'!W2964),'Форма 1'!$H2964*VLOOKUP('Форма 1'!$F2964,'Придельники с 2022'!$B$4:$X$28,'Форма 1'!W$8),"")</f>
        <v/>
      </c>
      <c r="G2964" s="103" t="str">
        <f>IF(ISNUMBER('Форма 1'!X2964),'Форма 1'!$H2964*VLOOKUP('Форма 1'!$F2964,'Придельники с 2022'!$B$4:$X$28,'Форма 1'!X$8),"")</f>
        <v/>
      </c>
      <c r="H2964" s="103" t="str">
        <f>IF(ISNUMBER('Форма 1'!Y2964),'Форма 1'!$H2964*VLOOKUP('Форма 1'!$F2964,'Придельники с 2022'!$B$4:$X$28,'Форма 1'!Y$8),"")</f>
        <v/>
      </c>
      <c r="I2964" s="103" t="str">
        <f>IF(ISNUMBER('Форма 1'!Z2964),'Форма 1'!$H2964*VLOOKUP('Форма 1'!$F2964,'Придельники с 2022'!$B$4:$X$28,'Форма 1'!Z$8),"")</f>
        <v/>
      </c>
      <c r="J2964" s="103" t="str">
        <f>IF(ISNUMBER('Форма 1'!AA2964),'Форма 1'!$H2964*VLOOKUP('Форма 1'!$F2964,'Придельники с 2022'!$B$4:$X$28,'Форма 1'!AA$8),"")</f>
        <v/>
      </c>
      <c r="K2964" s="90"/>
      <c r="L2964" s="87"/>
      <c r="M2964" s="103">
        <f>IF(ISNUMBER('Форма 1'!AD2964),'Форма 1'!$H2964*VLOOKUP('Форма 1'!$F2964,'Придельники с 2022'!$B$4:$X$28,'Форма 1'!AD$8),"")</f>
        <v>6039314.7409999995</v>
      </c>
      <c r="N2964" s="103" t="str">
        <f>IF(ISBLANK('Форма 1'!$AE2964),"",IF('Форма 1'!$AE2964=1,'Форма 1'!$H2964*VLOOKUP('Форма 1'!$F2964,'Придельники с 2022'!$B$4:$X$28,'Форма 1'!$AE$8,0),IF('Форма 1'!$AE2964=2,'Форма 1'!$H2964*VLOOKUP('Форма 1'!$F2964,'Придельники с 2022'!$B$4:$X$28,13,0),IF('Форма 1'!$AE2964=3,'Форма 1'!$H2964*VLOOKUP('Форма 1'!$F2964,'Придельники с 2022'!$B$4:$X$28,12,0)))))</f>
        <v/>
      </c>
      <c r="O2964" s="103" t="str">
        <f>IF(ISNUMBER('Форма 1'!AF2964),'Форма 1'!$H2964*VLOOKUP('Форма 1'!$F2964,'Придельники с 2022'!$B$4:$X$28,'Форма 1'!AF$8),"")</f>
        <v/>
      </c>
      <c r="P2964" s="87"/>
      <c r="Q2964" s="103" t="str">
        <f>IF(ISNUMBER('Форма 1'!AH2964),'Форма 1'!$H2964*VLOOKUP('Форма 1'!$F2964,'Придельники с 2022'!$B$4:$X$28,'Форма 1'!AH$8),"")</f>
        <v/>
      </c>
      <c r="R2964" s="103" t="str">
        <f>IF(ISNUMBER('Форма 1'!AI2964),'Форма 1'!$H2964*VLOOKUP('Форма 1'!$F2964,'Придельники с 2022'!$B$4:$X$28,'Форма 1'!AI$8),"")</f>
        <v/>
      </c>
      <c r="S2964" s="103" t="str">
        <f>IF(ISNUMBER('Форма 1'!AJ2964),'Форма 1'!$H2964*VLOOKUP('Форма 1'!$F2964,'Придельники с 2022'!$B$4:$X$28,'Форма 1'!AJ$8),"")</f>
        <v/>
      </c>
      <c r="T2964" s="88"/>
    </row>
    <row r="2965" spans="1:20">
      <c r="A2965" s="188">
        <f t="shared" si="234"/>
        <v>105</v>
      </c>
      <c r="B2965" s="189" t="s">
        <v>2888</v>
      </c>
      <c r="C2965" s="99">
        <f t="shared" si="233"/>
        <v>236471.27899999998</v>
      </c>
      <c r="D2965" s="103" t="str">
        <f>IF(ISNUMBER('Форма 1'!U2965),'Форма 1'!$H2965*VLOOKUP('Форма 1'!$F2965,'Придельники с 2022'!$B$4:$X$28,'Форма 1'!U$8),"")</f>
        <v/>
      </c>
      <c r="E2965" s="103" t="str">
        <f>IF(ISNUMBER('Форма 1'!V2965),'Форма 1'!$H2965*VLOOKUP('Форма 1'!$F2965,'Придельники с 2022'!$B$4:$X$28,'Форма 1'!V$8),"")</f>
        <v/>
      </c>
      <c r="F2965" s="103" t="str">
        <f>IF(ISNUMBER('Форма 1'!W2965),'Форма 1'!$H2965*VLOOKUP('Форма 1'!$F2965,'Придельники с 2022'!$B$4:$X$28,'Форма 1'!W$8),"")</f>
        <v/>
      </c>
      <c r="G2965" s="103">
        <f>IF(ISNUMBER('Форма 1'!X2965),'Форма 1'!$H2965*VLOOKUP('Форма 1'!$F2965,'Придельники с 2022'!$B$4:$X$28,'Форма 1'!X$8),"")</f>
        <v>236471.27899999998</v>
      </c>
      <c r="H2965" s="103" t="str">
        <f>IF(ISNUMBER('Форма 1'!Y2965),'Форма 1'!$H2965*VLOOKUP('Форма 1'!$F2965,'Придельники с 2022'!$B$4:$X$28,'Форма 1'!Y$8),"")</f>
        <v/>
      </c>
      <c r="I2965" s="103" t="str">
        <f>IF(ISNUMBER('Форма 1'!Z2965),'Форма 1'!$H2965*VLOOKUP('Форма 1'!$F2965,'Придельники с 2022'!$B$4:$X$28,'Форма 1'!Z$8),"")</f>
        <v/>
      </c>
      <c r="J2965" s="103" t="str">
        <f>IF(ISNUMBER('Форма 1'!AA2965),'Форма 1'!$H2965*VLOOKUP('Форма 1'!$F2965,'Придельники с 2022'!$B$4:$X$28,'Форма 1'!AA$8),"")</f>
        <v/>
      </c>
      <c r="K2965" s="90"/>
      <c r="L2965" s="87"/>
      <c r="M2965" s="103" t="str">
        <f>IF(ISNUMBER('Форма 1'!AD2965),'Форма 1'!$H2965*VLOOKUP('Форма 1'!$F2965,'Придельники с 2022'!$B$4:$X$28,'Форма 1'!AD$8),"")</f>
        <v/>
      </c>
      <c r="N2965" s="103" t="str">
        <f>IF(ISBLANK('Форма 1'!$AE2965),"",IF('Форма 1'!$AE2965=1,'Форма 1'!$H2965*VLOOKUP('Форма 1'!$F2965,'Придельники с 2022'!$B$4:$X$28,'Форма 1'!$AE$8,0),IF('Форма 1'!$AE2965=2,'Форма 1'!$H2965*VLOOKUP('Форма 1'!$F2965,'Придельники с 2022'!$B$4:$X$28,13,0),IF('Форма 1'!$AE2965=3,'Форма 1'!$H2965*VLOOKUP('Форма 1'!$F2965,'Придельники с 2022'!$B$4:$X$28,12,0)))))</f>
        <v/>
      </c>
      <c r="O2965" s="103" t="str">
        <f>IF(ISNUMBER('Форма 1'!AF2965),'Форма 1'!$H2965*VLOOKUP('Форма 1'!$F2965,'Придельники с 2022'!$B$4:$X$28,'Форма 1'!AF$8),"")</f>
        <v/>
      </c>
      <c r="P2965" s="87"/>
      <c r="Q2965" s="103" t="str">
        <f>IF(ISNUMBER('Форма 1'!AH2965),'Форма 1'!$H2965*VLOOKUP('Форма 1'!$F2965,'Придельники с 2022'!$B$4:$X$28,'Форма 1'!AH$8),"")</f>
        <v/>
      </c>
      <c r="R2965" s="103" t="str">
        <f>IF(ISNUMBER('Форма 1'!AI2965),'Форма 1'!$H2965*VLOOKUP('Форма 1'!$F2965,'Придельники с 2022'!$B$4:$X$28,'Форма 1'!AI$8),"")</f>
        <v/>
      </c>
      <c r="S2965" s="103" t="str">
        <f>IF(ISNUMBER('Форма 1'!AJ2965),'Форма 1'!$H2965*VLOOKUP('Форма 1'!$F2965,'Придельники с 2022'!$B$4:$X$28,'Форма 1'!AJ$8),"")</f>
        <v/>
      </c>
      <c r="T2965" s="88"/>
    </row>
    <row r="2966" spans="1:20">
      <c r="A2966" s="188">
        <f t="shared" si="234"/>
        <v>106</v>
      </c>
      <c r="B2966" s="189" t="s">
        <v>2889</v>
      </c>
      <c r="C2966" s="99">
        <f t="shared" si="233"/>
        <v>19736010.349999998</v>
      </c>
      <c r="D2966" s="103" t="str">
        <f>IF(ISNUMBER('Форма 1'!U2966),'Форма 1'!$H2966*VLOOKUP('Форма 1'!$F2966,'Придельники с 2022'!$B$4:$X$28,'Форма 1'!U$8),"")</f>
        <v/>
      </c>
      <c r="E2966" s="103" t="str">
        <f>IF(ISNUMBER('Форма 1'!V2966),'Форма 1'!$H2966*VLOOKUP('Форма 1'!$F2966,'Придельники с 2022'!$B$4:$X$28,'Форма 1'!V$8),"")</f>
        <v/>
      </c>
      <c r="F2966" s="103" t="str">
        <f>IF(ISNUMBER('Форма 1'!W2966),'Форма 1'!$H2966*VLOOKUP('Форма 1'!$F2966,'Придельники с 2022'!$B$4:$X$28,'Форма 1'!W$8),"")</f>
        <v/>
      </c>
      <c r="G2966" s="103" t="str">
        <f>IF(ISNUMBER('Форма 1'!X2966),'Форма 1'!$H2966*VLOOKUP('Форма 1'!$F2966,'Придельники с 2022'!$B$4:$X$28,'Форма 1'!X$8),"")</f>
        <v/>
      </c>
      <c r="H2966" s="103" t="str">
        <f>IF(ISNUMBER('Форма 1'!Y2966),'Форма 1'!$H2966*VLOOKUP('Форма 1'!$F2966,'Придельники с 2022'!$B$4:$X$28,'Форма 1'!Y$8),"")</f>
        <v/>
      </c>
      <c r="I2966" s="103" t="str">
        <f>IF(ISNUMBER('Форма 1'!Z2966),'Форма 1'!$H2966*VLOOKUP('Форма 1'!$F2966,'Придельники с 2022'!$B$4:$X$28,'Форма 1'!Z$8),"")</f>
        <v/>
      </c>
      <c r="J2966" s="103" t="str">
        <f>IF(ISNUMBER('Форма 1'!AA2966),'Форма 1'!$H2966*VLOOKUP('Форма 1'!$F2966,'Придельники с 2022'!$B$4:$X$28,'Форма 1'!AA$8),"")</f>
        <v/>
      </c>
      <c r="K2966" s="90"/>
      <c r="L2966" s="87"/>
      <c r="M2966" s="103">
        <f>IF(ISNUMBER('Форма 1'!AD2966),'Форма 1'!$H2966*VLOOKUP('Форма 1'!$F2966,'Придельники с 2022'!$B$4:$X$28,'Форма 1'!AD$8),"")</f>
        <v>19736010.349999998</v>
      </c>
      <c r="N2966" s="103" t="str">
        <f>IF(ISBLANK('Форма 1'!$AE2966),"",IF('Форма 1'!$AE2966=1,'Форма 1'!$H2966*VLOOKUP('Форма 1'!$F2966,'Придельники с 2022'!$B$4:$X$28,'Форма 1'!$AE$8,0),IF('Форма 1'!$AE2966=2,'Форма 1'!$H2966*VLOOKUP('Форма 1'!$F2966,'Придельники с 2022'!$B$4:$X$28,13,0),IF('Форма 1'!$AE2966=3,'Форма 1'!$H2966*VLOOKUP('Форма 1'!$F2966,'Придельники с 2022'!$B$4:$X$28,12,0)))))</f>
        <v/>
      </c>
      <c r="O2966" s="103" t="str">
        <f>IF(ISNUMBER('Форма 1'!AF2966),'Форма 1'!$H2966*VLOOKUP('Форма 1'!$F2966,'Придельники с 2022'!$B$4:$X$28,'Форма 1'!AF$8),"")</f>
        <v/>
      </c>
      <c r="P2966" s="87"/>
      <c r="Q2966" s="103" t="str">
        <f>IF(ISNUMBER('Форма 1'!AH2966),'Форма 1'!$H2966*VLOOKUP('Форма 1'!$F2966,'Придельники с 2022'!$B$4:$X$28,'Форма 1'!AH$8),"")</f>
        <v/>
      </c>
      <c r="R2966" s="103" t="str">
        <f>IF(ISNUMBER('Форма 1'!AI2966),'Форма 1'!$H2966*VLOOKUP('Форма 1'!$F2966,'Придельники с 2022'!$B$4:$X$28,'Форма 1'!AI$8),"")</f>
        <v/>
      </c>
      <c r="S2966" s="103" t="str">
        <f>IF(ISNUMBER('Форма 1'!AJ2966),'Форма 1'!$H2966*VLOOKUP('Форма 1'!$F2966,'Придельники с 2022'!$B$4:$X$28,'Форма 1'!AJ$8),"")</f>
        <v/>
      </c>
      <c r="T2966" s="88"/>
    </row>
    <row r="2967" spans="1:20">
      <c r="A2967" s="188">
        <f t="shared" si="234"/>
        <v>107</v>
      </c>
      <c r="B2967" s="189" t="s">
        <v>2890</v>
      </c>
      <c r="C2967" s="99">
        <f t="shared" si="233"/>
        <v>10197735.129999999</v>
      </c>
      <c r="D2967" s="103" t="str">
        <f>IF(ISNUMBER('Форма 1'!U2967),'Форма 1'!$H2967*VLOOKUP('Форма 1'!$F2967,'Придельники с 2022'!$B$4:$X$28,'Форма 1'!U$8),"")</f>
        <v/>
      </c>
      <c r="E2967" s="103" t="str">
        <f>IF(ISNUMBER('Форма 1'!V2967),'Форма 1'!$H2967*VLOOKUP('Форма 1'!$F2967,'Придельники с 2022'!$B$4:$X$28,'Форма 1'!V$8),"")</f>
        <v/>
      </c>
      <c r="F2967" s="103" t="str">
        <f>IF(ISNUMBER('Форма 1'!W2967),'Форма 1'!$H2967*VLOOKUP('Форма 1'!$F2967,'Придельники с 2022'!$B$4:$X$28,'Форма 1'!W$8),"")</f>
        <v/>
      </c>
      <c r="G2967" s="103" t="str">
        <f>IF(ISNUMBER('Форма 1'!X2967),'Форма 1'!$H2967*VLOOKUP('Форма 1'!$F2967,'Придельники с 2022'!$B$4:$X$28,'Форма 1'!X$8),"")</f>
        <v/>
      </c>
      <c r="H2967" s="103" t="str">
        <f>IF(ISNUMBER('Форма 1'!Y2967),'Форма 1'!$H2967*VLOOKUP('Форма 1'!$F2967,'Придельники с 2022'!$B$4:$X$28,'Форма 1'!Y$8),"")</f>
        <v/>
      </c>
      <c r="I2967" s="103" t="str">
        <f>IF(ISNUMBER('Форма 1'!Z2967),'Форма 1'!$H2967*VLOOKUP('Форма 1'!$F2967,'Придельники с 2022'!$B$4:$X$28,'Форма 1'!Z$8),"")</f>
        <v/>
      </c>
      <c r="J2967" s="103" t="str">
        <f>IF(ISNUMBER('Форма 1'!AA2967),'Форма 1'!$H2967*VLOOKUP('Форма 1'!$F2967,'Придельники с 2022'!$B$4:$X$28,'Форма 1'!AA$8),"")</f>
        <v/>
      </c>
      <c r="K2967" s="90"/>
      <c r="L2967" s="87"/>
      <c r="M2967" s="103">
        <f>IF(ISNUMBER('Форма 1'!AD2967),'Форма 1'!$H2967*VLOOKUP('Форма 1'!$F2967,'Придельники с 2022'!$B$4:$X$28,'Форма 1'!AD$8),"")</f>
        <v>10197735.129999999</v>
      </c>
      <c r="N2967" s="103" t="str">
        <f>IF(ISBLANK('Форма 1'!$AE2967),"",IF('Форма 1'!$AE2967=1,'Форма 1'!$H2967*VLOOKUP('Форма 1'!$F2967,'Придельники с 2022'!$B$4:$X$28,'Форма 1'!$AE$8,0),IF('Форма 1'!$AE2967=2,'Форма 1'!$H2967*VLOOKUP('Форма 1'!$F2967,'Придельники с 2022'!$B$4:$X$28,13,0),IF('Форма 1'!$AE2967=3,'Форма 1'!$H2967*VLOOKUP('Форма 1'!$F2967,'Придельники с 2022'!$B$4:$X$28,12,0)))))</f>
        <v/>
      </c>
      <c r="O2967" s="103" t="str">
        <f>IF(ISNUMBER('Форма 1'!AF2967),'Форма 1'!$H2967*VLOOKUP('Форма 1'!$F2967,'Придельники с 2022'!$B$4:$X$28,'Форма 1'!AF$8),"")</f>
        <v/>
      </c>
      <c r="P2967" s="87"/>
      <c r="Q2967" s="103" t="str">
        <f>IF(ISNUMBER('Форма 1'!AH2967),'Форма 1'!$H2967*VLOOKUP('Форма 1'!$F2967,'Придельники с 2022'!$B$4:$X$28,'Форма 1'!AH$8),"")</f>
        <v/>
      </c>
      <c r="R2967" s="103" t="str">
        <f>IF(ISNUMBER('Форма 1'!AI2967),'Форма 1'!$H2967*VLOOKUP('Форма 1'!$F2967,'Придельники с 2022'!$B$4:$X$28,'Форма 1'!AI$8),"")</f>
        <v/>
      </c>
      <c r="S2967" s="103" t="str">
        <f>IF(ISNUMBER('Форма 1'!AJ2967),'Форма 1'!$H2967*VLOOKUP('Форма 1'!$F2967,'Придельники с 2022'!$B$4:$X$28,'Форма 1'!AJ$8),"")</f>
        <v/>
      </c>
      <c r="T2967" s="88"/>
    </row>
    <row r="2968" spans="1:20">
      <c r="A2968" s="188">
        <f t="shared" si="234"/>
        <v>108</v>
      </c>
      <c r="B2968" s="189" t="s">
        <v>2891</v>
      </c>
      <c r="C2968" s="99">
        <f t="shared" si="233"/>
        <v>13581051.189999999</v>
      </c>
      <c r="D2968" s="103" t="str">
        <f>IF(ISNUMBER('Форма 1'!U2968),'Форма 1'!$H2968*VLOOKUP('Форма 1'!$F2968,'Придельники с 2022'!$B$4:$X$28,'Форма 1'!U$8),"")</f>
        <v/>
      </c>
      <c r="E2968" s="103" t="str">
        <f>IF(ISNUMBER('Форма 1'!V2968),'Форма 1'!$H2968*VLOOKUP('Форма 1'!$F2968,'Придельники с 2022'!$B$4:$X$28,'Форма 1'!V$8),"")</f>
        <v/>
      </c>
      <c r="F2968" s="103" t="str">
        <f>IF(ISNUMBER('Форма 1'!W2968),'Форма 1'!$H2968*VLOOKUP('Форма 1'!$F2968,'Придельники с 2022'!$B$4:$X$28,'Форма 1'!W$8),"")</f>
        <v/>
      </c>
      <c r="G2968" s="103" t="str">
        <f>IF(ISNUMBER('Форма 1'!X2968),'Форма 1'!$H2968*VLOOKUP('Форма 1'!$F2968,'Придельники с 2022'!$B$4:$X$28,'Форма 1'!X$8),"")</f>
        <v/>
      </c>
      <c r="H2968" s="103" t="str">
        <f>IF(ISNUMBER('Форма 1'!Y2968),'Форма 1'!$H2968*VLOOKUP('Форма 1'!$F2968,'Придельники с 2022'!$B$4:$X$28,'Форма 1'!Y$8),"")</f>
        <v/>
      </c>
      <c r="I2968" s="103" t="str">
        <f>IF(ISNUMBER('Форма 1'!Z2968),'Форма 1'!$H2968*VLOOKUP('Форма 1'!$F2968,'Придельники с 2022'!$B$4:$X$28,'Форма 1'!Z$8),"")</f>
        <v/>
      </c>
      <c r="J2968" s="103" t="str">
        <f>IF(ISNUMBER('Форма 1'!AA2968),'Форма 1'!$H2968*VLOOKUP('Форма 1'!$F2968,'Придельники с 2022'!$B$4:$X$28,'Форма 1'!AA$8),"")</f>
        <v/>
      </c>
      <c r="K2968" s="90"/>
      <c r="L2968" s="87"/>
      <c r="M2968" s="103">
        <f>IF(ISNUMBER('Форма 1'!AD2968),'Форма 1'!$H2968*VLOOKUP('Форма 1'!$F2968,'Придельники с 2022'!$B$4:$X$28,'Форма 1'!AD$8),"")</f>
        <v>13581051.189999999</v>
      </c>
      <c r="N2968" s="103" t="str">
        <f>IF(ISBLANK('Форма 1'!$AE2968),"",IF('Форма 1'!$AE2968=1,'Форма 1'!$H2968*VLOOKUP('Форма 1'!$F2968,'Придельники с 2022'!$B$4:$X$28,'Форма 1'!$AE$8,0),IF('Форма 1'!$AE2968=2,'Форма 1'!$H2968*VLOOKUP('Форма 1'!$F2968,'Придельники с 2022'!$B$4:$X$28,13,0),IF('Форма 1'!$AE2968=3,'Форма 1'!$H2968*VLOOKUP('Форма 1'!$F2968,'Придельники с 2022'!$B$4:$X$28,12,0)))))</f>
        <v/>
      </c>
      <c r="O2968" s="103" t="str">
        <f>IF(ISNUMBER('Форма 1'!AF2968),'Форма 1'!$H2968*VLOOKUP('Форма 1'!$F2968,'Придельники с 2022'!$B$4:$X$28,'Форма 1'!AF$8),"")</f>
        <v/>
      </c>
      <c r="P2968" s="87"/>
      <c r="Q2968" s="103" t="str">
        <f>IF(ISNUMBER('Форма 1'!AH2968),'Форма 1'!$H2968*VLOOKUP('Форма 1'!$F2968,'Придельники с 2022'!$B$4:$X$28,'Форма 1'!AH$8),"")</f>
        <v/>
      </c>
      <c r="R2968" s="103" t="str">
        <f>IF(ISNUMBER('Форма 1'!AI2968),'Форма 1'!$H2968*VLOOKUP('Форма 1'!$F2968,'Придельники с 2022'!$B$4:$X$28,'Форма 1'!AI$8),"")</f>
        <v/>
      </c>
      <c r="S2968" s="103" t="str">
        <f>IF(ISNUMBER('Форма 1'!AJ2968),'Форма 1'!$H2968*VLOOKUP('Форма 1'!$F2968,'Придельники с 2022'!$B$4:$X$28,'Форма 1'!AJ$8),"")</f>
        <v/>
      </c>
      <c r="T2968" s="88"/>
    </row>
    <row r="2969" spans="1:20" ht="15.75">
      <c r="A2969" s="187">
        <v>0</v>
      </c>
      <c r="B2969" s="34" t="s">
        <v>268</v>
      </c>
      <c r="C2969" s="36">
        <f t="shared" ref="C2969:T2969" si="235">SUM(C2971:C2996)</f>
        <v>176992645.81699997</v>
      </c>
      <c r="D2969" s="36">
        <f t="shared" si="235"/>
        <v>3378671.2960000001</v>
      </c>
      <c r="E2969" s="36">
        <f t="shared" si="235"/>
        <v>55809279.012000002</v>
      </c>
      <c r="F2969" s="36">
        <f t="shared" si="235"/>
        <v>0</v>
      </c>
      <c r="G2969" s="36">
        <f t="shared" si="235"/>
        <v>4366248.909</v>
      </c>
      <c r="H2969" s="36">
        <f t="shared" si="235"/>
        <v>0</v>
      </c>
      <c r="I2969" s="36">
        <f t="shared" si="235"/>
        <v>4185695.9040000001</v>
      </c>
      <c r="J2969" s="36">
        <f t="shared" si="235"/>
        <v>20014471.659999996</v>
      </c>
      <c r="K2969" s="39">
        <f t="shared" si="235"/>
        <v>0</v>
      </c>
      <c r="L2969" s="36">
        <f t="shared" si="235"/>
        <v>0</v>
      </c>
      <c r="M2969" s="36">
        <f t="shared" si="235"/>
        <v>88330364.058000013</v>
      </c>
      <c r="N2969" s="36">
        <f t="shared" si="235"/>
        <v>0</v>
      </c>
      <c r="O2969" s="36">
        <f t="shared" si="235"/>
        <v>467424.20400000003</v>
      </c>
      <c r="P2969" s="36">
        <f t="shared" si="235"/>
        <v>0</v>
      </c>
      <c r="Q2969" s="36">
        <f t="shared" si="235"/>
        <v>440490.77400000003</v>
      </c>
      <c r="R2969" s="36">
        <f t="shared" si="235"/>
        <v>0</v>
      </c>
      <c r="S2969" s="36">
        <f t="shared" si="235"/>
        <v>0</v>
      </c>
      <c r="T2969" s="36">
        <f t="shared" si="235"/>
        <v>0</v>
      </c>
    </row>
    <row r="2970" spans="1:20">
      <c r="A2970" s="188">
        <f t="shared" si="234"/>
        <v>1</v>
      </c>
      <c r="B2970" s="191" t="s">
        <v>5053</v>
      </c>
      <c r="C2970" s="99">
        <f t="shared" si="233"/>
        <v>17925189.130000003</v>
      </c>
      <c r="D2970" s="103">
        <f>IF(ISNUMBER('Форма 1'!U2970),'Форма 1'!$H2970*VLOOKUP('Форма 1'!$F2970,'Придельники с 2022'!$B$4:$X$28,'Форма 1'!U$8),"")</f>
        <v>1528173.01</v>
      </c>
      <c r="E2970" s="103" t="str">
        <f>IF(ISNUMBER('Форма 1'!V2970),'Форма 1'!$H2970*VLOOKUP('Форма 1'!$F2970,'Придельники с 2022'!$B$4:$X$28,'Форма 1'!V$8),"")</f>
        <v/>
      </c>
      <c r="F2970" s="103" t="str">
        <f>IF(ISNUMBER('Форма 1'!W2970),'Форма 1'!$H2970*VLOOKUP('Форма 1'!$F2970,'Придельники с 2022'!$B$4:$X$28,'Форма 1'!W$8),"")</f>
        <v/>
      </c>
      <c r="G2970" s="103" t="str">
        <f>IF(ISNUMBER('Форма 1'!X2970),'Форма 1'!$H2970*VLOOKUP('Форма 1'!$F2970,'Придельники с 2022'!$B$4:$X$28,'Форма 1'!X$8),"")</f>
        <v/>
      </c>
      <c r="H2970" s="103" t="str">
        <f>IF(ISNUMBER('Форма 1'!Y2970),'Форма 1'!$H2970*VLOOKUP('Форма 1'!$F2970,'Придельники с 2022'!$B$4:$X$28,'Форма 1'!Y$8),"")</f>
        <v/>
      </c>
      <c r="I2970" s="103" t="str">
        <f>IF(ISNUMBER('Форма 1'!Z2970),'Форма 1'!$H2970*VLOOKUP('Форма 1'!$F2970,'Придельники с 2022'!$B$4:$X$28,'Форма 1'!Z$8),"")</f>
        <v/>
      </c>
      <c r="J2970" s="103">
        <f>IF(ISNUMBER('Форма 1'!AA2970),'Форма 1'!$H2970*VLOOKUP('Форма 1'!$F2970,'Придельники с 2022'!$B$4:$X$28,'Форма 1'!AA$8),"")</f>
        <v>3152163.8</v>
      </c>
      <c r="K2970" s="90"/>
      <c r="L2970" s="87"/>
      <c r="M2970" s="103">
        <f>IF(ISNUMBER('Форма 1'!AD2970),'Форма 1'!$H2970*VLOOKUP('Форма 1'!$F2970,'Придельники с 2022'!$B$4:$X$28,'Форма 1'!AD$8),"")</f>
        <v>13244852.320000002</v>
      </c>
      <c r="N2970" s="103" t="str">
        <f>IF(ISBLANK('Форма 1'!$AE2970),"",IF('Форма 1'!$AE2970=1,'Форма 1'!$H2970*VLOOKUP('Форма 1'!$F2970,'Придельники с 2022'!$B$4:$X$28,'Форма 1'!$AE$8,0),IF('Форма 1'!$AE2970=2,'Форма 1'!$H2970*VLOOKUP('Форма 1'!$F2970,'Придельники с 2022'!$B$4:$X$28,13,0),IF('Форма 1'!$AE2970=3,'Форма 1'!$H2970*VLOOKUP('Форма 1'!$F2970,'Придельники с 2022'!$B$4:$X$28,12,0)))))</f>
        <v/>
      </c>
      <c r="O2970" s="103" t="str">
        <f>IF(ISNUMBER('Форма 1'!AF2970),'Форма 1'!$H2970*VLOOKUP('Форма 1'!$F2970,'Придельники с 2022'!$B$4:$X$28,'Форма 1'!AF$8),"")</f>
        <v/>
      </c>
      <c r="P2970" s="87"/>
      <c r="Q2970" s="103" t="str">
        <f>IF(ISNUMBER('Форма 1'!AH2970),'Форма 1'!$H2970*VLOOKUP('Форма 1'!$F2970,'Придельники с 2022'!$B$4:$X$28,'Форма 1'!AH$8),"")</f>
        <v/>
      </c>
      <c r="R2970" s="103" t="str">
        <f>IF(ISNUMBER('Форма 1'!AI2970),'Форма 1'!$H2970*VLOOKUP('Форма 1'!$F2970,'Придельники с 2022'!$B$4:$X$28,'Форма 1'!AI$8),"")</f>
        <v/>
      </c>
      <c r="S2970" s="103" t="str">
        <f>IF(ISNUMBER('Форма 1'!AJ2970),'Форма 1'!$H2970*VLOOKUP('Форма 1'!$F2970,'Придельники с 2022'!$B$4:$X$28,'Форма 1'!AJ$8),"")</f>
        <v/>
      </c>
      <c r="T2970" s="87"/>
    </row>
    <row r="2971" spans="1:20">
      <c r="A2971" s="188">
        <f t="shared" si="234"/>
        <v>2</v>
      </c>
      <c r="B2971" s="198" t="s">
        <v>2892</v>
      </c>
      <c r="C2971" s="99">
        <f t="shared" si="233"/>
        <v>4163323.7229999998</v>
      </c>
      <c r="D2971" s="103">
        <f>IF(ISNUMBER('Форма 1'!U2971),'Форма 1'!$H2971*VLOOKUP('Форма 1'!$F2971,'Придельники с 2022'!$B$4:$X$28,'Форма 1'!U$8),"")</f>
        <v>299270.946</v>
      </c>
      <c r="E2971" s="103" t="str">
        <f>IF(ISNUMBER('Форма 1'!V2971),'Форма 1'!$H2971*VLOOKUP('Форма 1'!$F2971,'Придельники с 2022'!$B$4:$X$28,'Форма 1'!V$8),"")</f>
        <v/>
      </c>
      <c r="F2971" s="103" t="str">
        <f>IF(ISNUMBER('Форма 1'!W2971),'Форма 1'!$H2971*VLOOKUP('Форма 1'!$F2971,'Придельники с 2022'!$B$4:$X$28,'Форма 1'!W$8),"")</f>
        <v/>
      </c>
      <c r="G2971" s="103" t="str">
        <f>IF(ISNUMBER('Форма 1'!X2971),'Форма 1'!$H2971*VLOOKUP('Форма 1'!$F2971,'Придельники с 2022'!$B$4:$X$28,'Форма 1'!X$8),"")</f>
        <v/>
      </c>
      <c r="H2971" s="103" t="str">
        <f>IF(ISNUMBER('Форма 1'!Y2971),'Форма 1'!$H2971*VLOOKUP('Форма 1'!$F2971,'Придельники с 2022'!$B$4:$X$28,'Форма 1'!Y$8),"")</f>
        <v/>
      </c>
      <c r="I2971" s="103" t="str">
        <f>IF(ISNUMBER('Форма 1'!Z2971),'Форма 1'!$H2971*VLOOKUP('Форма 1'!$F2971,'Придельники с 2022'!$B$4:$X$28,'Форма 1'!Z$8),"")</f>
        <v/>
      </c>
      <c r="J2971" s="103" t="str">
        <f>IF(ISNUMBER('Форма 1'!AA2971),'Форма 1'!$H2971*VLOOKUP('Форма 1'!$F2971,'Придельники с 2022'!$B$4:$X$28,'Форма 1'!AA$8),"")</f>
        <v/>
      </c>
      <c r="K2971" s="90"/>
      <c r="L2971" s="87"/>
      <c r="M2971" s="103">
        <f>IF(ISNUMBER('Форма 1'!AD2971),'Форма 1'!$H2971*VLOOKUP('Форма 1'!$F2971,'Придельники с 2022'!$B$4:$X$28,'Форма 1'!AD$8),"")</f>
        <v>3864052.7769999998</v>
      </c>
      <c r="N2971" s="103" t="str">
        <f>IF(ISBLANK('Форма 1'!$AE2971),"",IF('Форма 1'!$AE2971=1,'Форма 1'!$H2971*VLOOKUP('Форма 1'!$F2971,'Придельники с 2022'!$B$4:$X$28,'Форма 1'!$AE$8,0),IF('Форма 1'!$AE2971=2,'Форма 1'!$H2971*VLOOKUP('Форма 1'!$F2971,'Придельники с 2022'!$B$4:$X$28,13,0),IF('Форма 1'!$AE2971=3,'Форма 1'!$H2971*VLOOKUP('Форма 1'!$F2971,'Придельники с 2022'!$B$4:$X$28,12,0)))))</f>
        <v/>
      </c>
      <c r="O2971" s="103" t="str">
        <f>IF(ISNUMBER('Форма 1'!AF2971),'Форма 1'!$H2971*VLOOKUP('Форма 1'!$F2971,'Придельники с 2022'!$B$4:$X$28,'Форма 1'!AF$8),"")</f>
        <v/>
      </c>
      <c r="P2971" s="87"/>
      <c r="Q2971" s="103" t="str">
        <f>IF(ISNUMBER('Форма 1'!AH2971),'Форма 1'!$H2971*VLOOKUP('Форма 1'!$F2971,'Придельники с 2022'!$B$4:$X$28,'Форма 1'!AH$8),"")</f>
        <v/>
      </c>
      <c r="R2971" s="103" t="str">
        <f>IF(ISNUMBER('Форма 1'!AI2971),'Форма 1'!$H2971*VLOOKUP('Форма 1'!$F2971,'Придельники с 2022'!$B$4:$X$28,'Форма 1'!AI$8),"")</f>
        <v/>
      </c>
      <c r="S2971" s="103" t="str">
        <f>IF(ISNUMBER('Форма 1'!AJ2971),'Форма 1'!$H2971*VLOOKUP('Форма 1'!$F2971,'Придельники с 2022'!$B$4:$X$28,'Форма 1'!AJ$8),"")</f>
        <v/>
      </c>
      <c r="T2971" s="87"/>
    </row>
    <row r="2972" spans="1:20">
      <c r="A2972" s="188">
        <f t="shared" si="234"/>
        <v>3</v>
      </c>
      <c r="B2972" s="189" t="s">
        <v>2893</v>
      </c>
      <c r="C2972" s="99">
        <f t="shared" si="233"/>
        <v>5407958.6600000001</v>
      </c>
      <c r="D2972" s="103" t="str">
        <f>IF(ISNUMBER('Форма 1'!U2972),'Форма 1'!$H2972*VLOOKUP('Форма 1'!$F2972,'Придельники с 2022'!$B$4:$X$28,'Форма 1'!U$8),"")</f>
        <v/>
      </c>
      <c r="E2972" s="103" t="str">
        <f>IF(ISNUMBER('Форма 1'!V2972),'Форма 1'!$H2972*VLOOKUP('Форма 1'!$F2972,'Придельники с 2022'!$B$4:$X$28,'Форма 1'!V$8),"")</f>
        <v/>
      </c>
      <c r="F2972" s="103" t="str">
        <f>IF(ISNUMBER('Форма 1'!W2972),'Форма 1'!$H2972*VLOOKUP('Форма 1'!$F2972,'Придельники с 2022'!$B$4:$X$28,'Форма 1'!W$8),"")</f>
        <v/>
      </c>
      <c r="G2972" s="103">
        <f>IF(ISNUMBER('Форма 1'!X2972),'Форма 1'!$H2972*VLOOKUP('Форма 1'!$F2972,'Придельники с 2022'!$B$4:$X$28,'Форма 1'!X$8),"")</f>
        <v>1258592.1400000001</v>
      </c>
      <c r="H2972" s="103" t="str">
        <f>IF(ISNUMBER('Форма 1'!Y2972),'Форма 1'!$H2972*VLOOKUP('Форма 1'!$F2972,'Придельники с 2022'!$B$4:$X$28,'Форма 1'!Y$8),"")</f>
        <v/>
      </c>
      <c r="I2972" s="103" t="str">
        <f>IF(ISNUMBER('Форма 1'!Z2972),'Форма 1'!$H2972*VLOOKUP('Форма 1'!$F2972,'Придельники с 2022'!$B$4:$X$28,'Форма 1'!Z$8),"")</f>
        <v/>
      </c>
      <c r="J2972" s="103">
        <f>IF(ISNUMBER('Форма 1'!AA2972),'Форма 1'!$H2972*VLOOKUP('Форма 1'!$F2972,'Придельники с 2022'!$B$4:$X$28,'Форма 1'!AA$8),"")</f>
        <v>4149366.52</v>
      </c>
      <c r="K2972" s="90"/>
      <c r="L2972" s="87"/>
      <c r="M2972" s="103" t="str">
        <f>IF(ISNUMBER('Форма 1'!AD2972),'Форма 1'!$H2972*VLOOKUP('Форма 1'!$F2972,'Придельники с 2022'!$B$4:$X$28,'Форма 1'!AD$8),"")</f>
        <v/>
      </c>
      <c r="N2972" s="103" t="str">
        <f>IF(ISBLANK('Форма 1'!$AE2972),"",IF('Форма 1'!$AE2972=1,'Форма 1'!$H2972*VLOOKUP('Форма 1'!$F2972,'Придельники с 2022'!$B$4:$X$28,'Форма 1'!$AE$8,0),IF('Форма 1'!$AE2972=2,'Форма 1'!$H2972*VLOOKUP('Форма 1'!$F2972,'Придельники с 2022'!$B$4:$X$28,13,0),IF('Форма 1'!$AE2972=3,'Форма 1'!$H2972*VLOOKUP('Форма 1'!$F2972,'Придельники с 2022'!$B$4:$X$28,12,0)))))</f>
        <v/>
      </c>
      <c r="O2972" s="103" t="str">
        <f>IF(ISNUMBER('Форма 1'!AF2972),'Форма 1'!$H2972*VLOOKUP('Форма 1'!$F2972,'Придельники с 2022'!$B$4:$X$28,'Форма 1'!AF$8),"")</f>
        <v/>
      </c>
      <c r="P2972" s="87"/>
      <c r="Q2972" s="103" t="str">
        <f>IF(ISNUMBER('Форма 1'!AH2972),'Форма 1'!$H2972*VLOOKUP('Форма 1'!$F2972,'Придельники с 2022'!$B$4:$X$28,'Форма 1'!AH$8),"")</f>
        <v/>
      </c>
      <c r="R2972" s="103" t="str">
        <f>IF(ISNUMBER('Форма 1'!AI2972),'Форма 1'!$H2972*VLOOKUP('Форма 1'!$F2972,'Придельники с 2022'!$B$4:$X$28,'Форма 1'!AI$8),"")</f>
        <v/>
      </c>
      <c r="S2972" s="103" t="str">
        <f>IF(ISNUMBER('Форма 1'!AJ2972),'Форма 1'!$H2972*VLOOKUP('Форма 1'!$F2972,'Придельники с 2022'!$B$4:$X$28,'Форма 1'!AJ$8),"")</f>
        <v/>
      </c>
      <c r="T2972" s="87"/>
    </row>
    <row r="2973" spans="1:20">
      <c r="A2973" s="188">
        <f t="shared" si="234"/>
        <v>4</v>
      </c>
      <c r="B2973" s="198" t="s">
        <v>2894</v>
      </c>
      <c r="C2973" s="99">
        <f t="shared" si="233"/>
        <v>5186795.5530000003</v>
      </c>
      <c r="D2973" s="103" t="str">
        <f>IF(ISNUMBER('Форма 1'!U2973),'Форма 1'!$H2973*VLOOKUP('Форма 1'!$F2973,'Придельники с 2022'!$B$4:$X$28,'Форма 1'!U$8),"")</f>
        <v/>
      </c>
      <c r="E2973" s="103" t="str">
        <f>IF(ISNUMBER('Форма 1'!V2973),'Форма 1'!$H2973*VLOOKUP('Форма 1'!$F2973,'Придельники с 2022'!$B$4:$X$28,'Форма 1'!V$8),"")</f>
        <v/>
      </c>
      <c r="F2973" s="103" t="str">
        <f>IF(ISNUMBER('Форма 1'!W2973),'Форма 1'!$H2973*VLOOKUP('Форма 1'!$F2973,'Придельники с 2022'!$B$4:$X$28,'Форма 1'!W$8),"")</f>
        <v/>
      </c>
      <c r="G2973" s="103" t="str">
        <f>IF(ISNUMBER('Форма 1'!X2973),'Форма 1'!$H2973*VLOOKUP('Форма 1'!$F2973,'Придельники с 2022'!$B$4:$X$28,'Форма 1'!X$8),"")</f>
        <v/>
      </c>
      <c r="H2973" s="103" t="str">
        <f>IF(ISNUMBER('Форма 1'!Y2973),'Форма 1'!$H2973*VLOOKUP('Форма 1'!$F2973,'Придельники с 2022'!$B$4:$X$28,'Форма 1'!Y$8),"")</f>
        <v/>
      </c>
      <c r="I2973" s="103" t="str">
        <f>IF(ISNUMBER('Форма 1'!Z2973),'Форма 1'!$H2973*VLOOKUP('Форма 1'!$F2973,'Придельники с 2022'!$B$4:$X$28,'Форма 1'!Z$8),"")</f>
        <v/>
      </c>
      <c r="J2973" s="103" t="str">
        <f>IF(ISNUMBER('Форма 1'!AA2973),'Форма 1'!$H2973*VLOOKUP('Форма 1'!$F2973,'Придельники с 2022'!$B$4:$X$28,'Форма 1'!AA$8),"")</f>
        <v/>
      </c>
      <c r="K2973" s="90"/>
      <c r="L2973" s="87"/>
      <c r="M2973" s="103">
        <f>IF(ISNUMBER('Форма 1'!AD2973),'Форма 1'!$H2973*VLOOKUP('Форма 1'!$F2973,'Придельники с 2022'!$B$4:$X$28,'Форма 1'!AD$8),"")</f>
        <v>5186795.5530000003</v>
      </c>
      <c r="N2973" s="103" t="str">
        <f>IF(ISBLANK('Форма 1'!$AE2973),"",IF('Форма 1'!$AE2973=1,'Форма 1'!$H2973*VLOOKUP('Форма 1'!$F2973,'Придельники с 2022'!$B$4:$X$28,'Форма 1'!$AE$8,0),IF('Форма 1'!$AE2973=2,'Форма 1'!$H2973*VLOOKUP('Форма 1'!$F2973,'Придельники с 2022'!$B$4:$X$28,13,0),IF('Форма 1'!$AE2973=3,'Форма 1'!$H2973*VLOOKUP('Форма 1'!$F2973,'Придельники с 2022'!$B$4:$X$28,12,0)))))</f>
        <v/>
      </c>
      <c r="O2973" s="103" t="str">
        <f>IF(ISNUMBER('Форма 1'!AF2973),'Форма 1'!$H2973*VLOOKUP('Форма 1'!$F2973,'Придельники с 2022'!$B$4:$X$28,'Форма 1'!AF$8),"")</f>
        <v/>
      </c>
      <c r="P2973" s="87"/>
      <c r="Q2973" s="103" t="str">
        <f>IF(ISNUMBER('Форма 1'!AH2973),'Форма 1'!$H2973*VLOOKUP('Форма 1'!$F2973,'Придельники с 2022'!$B$4:$X$28,'Форма 1'!AH$8),"")</f>
        <v/>
      </c>
      <c r="R2973" s="103" t="str">
        <f>IF(ISNUMBER('Форма 1'!AI2973),'Форма 1'!$H2973*VLOOKUP('Форма 1'!$F2973,'Придельники с 2022'!$B$4:$X$28,'Форма 1'!AI$8),"")</f>
        <v/>
      </c>
      <c r="S2973" s="103" t="str">
        <f>IF(ISNUMBER('Форма 1'!AJ2973),'Форма 1'!$H2973*VLOOKUP('Форма 1'!$F2973,'Придельники с 2022'!$B$4:$X$28,'Форма 1'!AJ$8),"")</f>
        <v/>
      </c>
      <c r="T2973" s="87"/>
    </row>
    <row r="2974" spans="1:20">
      <c r="A2974" s="188">
        <f t="shared" si="234"/>
        <v>5</v>
      </c>
      <c r="B2974" s="198" t="s">
        <v>2895</v>
      </c>
      <c r="C2974" s="99">
        <f t="shared" si="233"/>
        <v>4620441.87</v>
      </c>
      <c r="D2974" s="103">
        <f>IF(ISNUMBER('Форма 1'!U2974),'Форма 1'!$H2974*VLOOKUP('Форма 1'!$F2974,'Придельники с 2022'!$B$4:$X$28,'Форма 1'!U$8),"")</f>
        <v>374181.21</v>
      </c>
      <c r="E2974" s="103">
        <f>IF(ISNUMBER('Форма 1'!V2974),'Форма 1'!$H2974*VLOOKUP('Форма 1'!$F2974,'Придельники с 2022'!$B$4:$X$28,'Форма 1'!V$8),"")</f>
        <v>4246260.66</v>
      </c>
      <c r="F2974" s="103" t="str">
        <f>IF(ISNUMBER('Форма 1'!W2974),'Форма 1'!$H2974*VLOOKUP('Форма 1'!$F2974,'Придельники с 2022'!$B$4:$X$28,'Форма 1'!W$8),"")</f>
        <v/>
      </c>
      <c r="G2974" s="103" t="str">
        <f>IF(ISNUMBER('Форма 1'!X2974),'Форма 1'!$H2974*VLOOKUP('Форма 1'!$F2974,'Придельники с 2022'!$B$4:$X$28,'Форма 1'!X$8),"")</f>
        <v/>
      </c>
      <c r="H2974" s="103" t="str">
        <f>IF(ISNUMBER('Форма 1'!Y2974),'Форма 1'!$H2974*VLOOKUP('Форма 1'!$F2974,'Придельники с 2022'!$B$4:$X$28,'Форма 1'!Y$8),"")</f>
        <v/>
      </c>
      <c r="I2974" s="103" t="str">
        <f>IF(ISNUMBER('Форма 1'!Z2974),'Форма 1'!$H2974*VLOOKUP('Форма 1'!$F2974,'Придельники с 2022'!$B$4:$X$28,'Форма 1'!Z$8),"")</f>
        <v/>
      </c>
      <c r="J2974" s="103" t="str">
        <f>IF(ISNUMBER('Форма 1'!AA2974),'Форма 1'!$H2974*VLOOKUP('Форма 1'!$F2974,'Придельники с 2022'!$B$4:$X$28,'Форма 1'!AA$8),"")</f>
        <v/>
      </c>
      <c r="K2974" s="90"/>
      <c r="L2974" s="87"/>
      <c r="M2974" s="103" t="str">
        <f>IF(ISNUMBER('Форма 1'!AD2974),'Форма 1'!$H2974*VLOOKUP('Форма 1'!$F2974,'Придельники с 2022'!$B$4:$X$28,'Форма 1'!AD$8),"")</f>
        <v/>
      </c>
      <c r="N2974" s="103" t="str">
        <f>IF(ISBLANK('Форма 1'!$AE2974),"",IF('Форма 1'!$AE2974=1,'Форма 1'!$H2974*VLOOKUP('Форма 1'!$F2974,'Придельники с 2022'!$B$4:$X$28,'Форма 1'!$AE$8,0),IF('Форма 1'!$AE2974=2,'Форма 1'!$H2974*VLOOKUP('Форма 1'!$F2974,'Придельники с 2022'!$B$4:$X$28,13,0),IF('Форма 1'!$AE2974=3,'Форма 1'!$H2974*VLOOKUP('Форма 1'!$F2974,'Придельники с 2022'!$B$4:$X$28,12,0)))))</f>
        <v/>
      </c>
      <c r="O2974" s="103" t="str">
        <f>IF(ISNUMBER('Форма 1'!AF2974),'Форма 1'!$H2974*VLOOKUP('Форма 1'!$F2974,'Придельники с 2022'!$B$4:$X$28,'Форма 1'!AF$8),"")</f>
        <v/>
      </c>
      <c r="P2974" s="87"/>
      <c r="Q2974" s="103" t="str">
        <f>IF(ISNUMBER('Форма 1'!AH2974),'Форма 1'!$H2974*VLOOKUP('Форма 1'!$F2974,'Придельники с 2022'!$B$4:$X$28,'Форма 1'!AH$8),"")</f>
        <v/>
      </c>
      <c r="R2974" s="103" t="str">
        <f>IF(ISNUMBER('Форма 1'!AI2974),'Форма 1'!$H2974*VLOOKUP('Форма 1'!$F2974,'Придельники с 2022'!$B$4:$X$28,'Форма 1'!AI$8),"")</f>
        <v/>
      </c>
      <c r="S2974" s="103" t="str">
        <f>IF(ISNUMBER('Форма 1'!AJ2974),'Форма 1'!$H2974*VLOOKUP('Форма 1'!$F2974,'Придельники с 2022'!$B$4:$X$28,'Форма 1'!AJ$8),"")</f>
        <v/>
      </c>
      <c r="T2974" s="87"/>
    </row>
    <row r="2975" spans="1:20">
      <c r="A2975" s="188">
        <f t="shared" si="234"/>
        <v>6</v>
      </c>
      <c r="B2975" s="189" t="s">
        <v>2896</v>
      </c>
      <c r="C2975" s="99">
        <f t="shared" si="233"/>
        <v>672652.924</v>
      </c>
      <c r="D2975" s="103" t="str">
        <f>IF(ISNUMBER('Форма 1'!U2975),'Форма 1'!$H2975*VLOOKUP('Форма 1'!$F2975,'Придельники с 2022'!$B$4:$X$28,'Форма 1'!U$8),"")</f>
        <v/>
      </c>
      <c r="E2975" s="103" t="str">
        <f>IF(ISNUMBER('Форма 1'!V2975),'Форма 1'!$H2975*VLOOKUP('Форма 1'!$F2975,'Придельники с 2022'!$B$4:$X$28,'Форма 1'!V$8),"")</f>
        <v/>
      </c>
      <c r="F2975" s="103" t="str">
        <f>IF(ISNUMBER('Форма 1'!W2975),'Форма 1'!$H2975*VLOOKUP('Форма 1'!$F2975,'Придельники с 2022'!$B$4:$X$28,'Форма 1'!W$8),"")</f>
        <v/>
      </c>
      <c r="G2975" s="103">
        <f>IF(ISNUMBER('Форма 1'!X2975),'Форма 1'!$H2975*VLOOKUP('Форма 1'!$F2975,'Придельники с 2022'!$B$4:$X$28,'Форма 1'!X$8),"")</f>
        <v>672652.924</v>
      </c>
      <c r="H2975" s="103" t="str">
        <f>IF(ISNUMBER('Форма 1'!Y2975),'Форма 1'!$H2975*VLOOKUP('Форма 1'!$F2975,'Придельники с 2022'!$B$4:$X$28,'Форма 1'!Y$8),"")</f>
        <v/>
      </c>
      <c r="I2975" s="103" t="str">
        <f>IF(ISNUMBER('Форма 1'!Z2975),'Форма 1'!$H2975*VLOOKUP('Форма 1'!$F2975,'Придельники с 2022'!$B$4:$X$28,'Форма 1'!Z$8),"")</f>
        <v/>
      </c>
      <c r="J2975" s="103" t="str">
        <f>IF(ISNUMBER('Форма 1'!AA2975),'Форма 1'!$H2975*VLOOKUP('Форма 1'!$F2975,'Придельники с 2022'!$B$4:$X$28,'Форма 1'!AA$8),"")</f>
        <v/>
      </c>
      <c r="K2975" s="90"/>
      <c r="L2975" s="87"/>
      <c r="M2975" s="103" t="str">
        <f>IF(ISNUMBER('Форма 1'!AD2975),'Форма 1'!$H2975*VLOOKUP('Форма 1'!$F2975,'Придельники с 2022'!$B$4:$X$28,'Форма 1'!AD$8),"")</f>
        <v/>
      </c>
      <c r="N2975" s="103" t="str">
        <f>IF(ISBLANK('Форма 1'!$AE2975),"",IF('Форма 1'!$AE2975=1,'Форма 1'!$H2975*VLOOKUP('Форма 1'!$F2975,'Придельники с 2022'!$B$4:$X$28,'Форма 1'!$AE$8,0),IF('Форма 1'!$AE2975=2,'Форма 1'!$H2975*VLOOKUP('Форма 1'!$F2975,'Придельники с 2022'!$B$4:$X$28,13,0),IF('Форма 1'!$AE2975=3,'Форма 1'!$H2975*VLOOKUP('Форма 1'!$F2975,'Придельники с 2022'!$B$4:$X$28,12,0)))))</f>
        <v/>
      </c>
      <c r="O2975" s="103" t="str">
        <f>IF(ISNUMBER('Форма 1'!AF2975),'Форма 1'!$H2975*VLOOKUP('Форма 1'!$F2975,'Придельники с 2022'!$B$4:$X$28,'Форма 1'!AF$8),"")</f>
        <v/>
      </c>
      <c r="P2975" s="87"/>
      <c r="Q2975" s="103" t="str">
        <f>IF(ISNUMBER('Форма 1'!AH2975),'Форма 1'!$H2975*VLOOKUP('Форма 1'!$F2975,'Придельники с 2022'!$B$4:$X$28,'Форма 1'!AH$8),"")</f>
        <v/>
      </c>
      <c r="R2975" s="103" t="str">
        <f>IF(ISNUMBER('Форма 1'!AI2975),'Форма 1'!$H2975*VLOOKUP('Форма 1'!$F2975,'Придельники с 2022'!$B$4:$X$28,'Форма 1'!AI$8),"")</f>
        <v/>
      </c>
      <c r="S2975" s="103" t="str">
        <f>IF(ISNUMBER('Форма 1'!AJ2975),'Форма 1'!$H2975*VLOOKUP('Форма 1'!$F2975,'Придельники с 2022'!$B$4:$X$28,'Форма 1'!AJ$8),"")</f>
        <v/>
      </c>
      <c r="T2975" s="87"/>
    </row>
    <row r="2976" spans="1:20">
      <c r="A2976" s="188">
        <f t="shared" si="234"/>
        <v>7</v>
      </c>
      <c r="B2976" s="198" t="s">
        <v>2897</v>
      </c>
      <c r="C2976" s="99">
        <f t="shared" si="233"/>
        <v>28213349.327999998</v>
      </c>
      <c r="D2976" s="103" t="str">
        <f>IF(ISNUMBER('Форма 1'!U2976),'Форма 1'!$H2976*VLOOKUP('Форма 1'!$F2976,'Придельники с 2022'!$B$4:$X$28,'Форма 1'!U$8),"")</f>
        <v/>
      </c>
      <c r="E2976" s="103" t="str">
        <f>IF(ISNUMBER('Форма 1'!V2976),'Форма 1'!$H2976*VLOOKUP('Форма 1'!$F2976,'Придельники с 2022'!$B$4:$X$28,'Форма 1'!V$8),"")</f>
        <v/>
      </c>
      <c r="F2976" s="103" t="str">
        <f>IF(ISNUMBER('Форма 1'!W2976),'Форма 1'!$H2976*VLOOKUP('Форма 1'!$F2976,'Придельники с 2022'!$B$4:$X$28,'Форма 1'!W$8),"")</f>
        <v/>
      </c>
      <c r="G2976" s="103" t="str">
        <f>IF(ISNUMBER('Форма 1'!X2976),'Форма 1'!$H2976*VLOOKUP('Форма 1'!$F2976,'Придельники с 2022'!$B$4:$X$28,'Форма 1'!X$8),"")</f>
        <v/>
      </c>
      <c r="H2976" s="103" t="str">
        <f>IF(ISNUMBER('Форма 1'!Y2976),'Форма 1'!$H2976*VLOOKUP('Форма 1'!$F2976,'Придельники с 2022'!$B$4:$X$28,'Форма 1'!Y$8),"")</f>
        <v/>
      </c>
      <c r="I2976" s="103" t="str">
        <f>IF(ISNUMBER('Форма 1'!Z2976),'Форма 1'!$H2976*VLOOKUP('Форма 1'!$F2976,'Придельники с 2022'!$B$4:$X$28,'Форма 1'!Z$8),"")</f>
        <v/>
      </c>
      <c r="J2976" s="103">
        <f>IF(ISNUMBER('Форма 1'!AA2976),'Форма 1'!$H2976*VLOOKUP('Форма 1'!$F2976,'Придельники с 2022'!$B$4:$X$28,'Форма 1'!AA$8),"")</f>
        <v>5423736.7199999997</v>
      </c>
      <c r="K2976" s="90"/>
      <c r="L2976" s="87"/>
      <c r="M2976" s="103">
        <f>IF(ISNUMBER('Форма 1'!AD2976),'Форма 1'!$H2976*VLOOKUP('Форма 1'!$F2976,'Придельники с 2022'!$B$4:$X$28,'Форма 1'!AD$8),"")</f>
        <v>22789612.607999999</v>
      </c>
      <c r="N2976" s="103" t="str">
        <f>IF(ISBLANK('Форма 1'!$AE2976),"",IF('Форма 1'!$AE2976=1,'Форма 1'!$H2976*VLOOKUP('Форма 1'!$F2976,'Придельники с 2022'!$B$4:$X$28,'Форма 1'!$AE$8,0),IF('Форма 1'!$AE2976=2,'Форма 1'!$H2976*VLOOKUP('Форма 1'!$F2976,'Придельники с 2022'!$B$4:$X$28,13,0),IF('Форма 1'!$AE2976=3,'Форма 1'!$H2976*VLOOKUP('Форма 1'!$F2976,'Придельники с 2022'!$B$4:$X$28,12,0)))))</f>
        <v/>
      </c>
      <c r="O2976" s="103" t="str">
        <f>IF(ISNUMBER('Форма 1'!AF2976),'Форма 1'!$H2976*VLOOKUP('Форма 1'!$F2976,'Придельники с 2022'!$B$4:$X$28,'Форма 1'!AF$8),"")</f>
        <v/>
      </c>
      <c r="P2976" s="87"/>
      <c r="Q2976" s="103" t="str">
        <f>IF(ISNUMBER('Форма 1'!AH2976),'Форма 1'!$H2976*VLOOKUP('Форма 1'!$F2976,'Придельники с 2022'!$B$4:$X$28,'Форма 1'!AH$8),"")</f>
        <v/>
      </c>
      <c r="R2976" s="103" t="str">
        <f>IF(ISNUMBER('Форма 1'!AI2976),'Форма 1'!$H2976*VLOOKUP('Форма 1'!$F2976,'Придельники с 2022'!$B$4:$X$28,'Форма 1'!AI$8),"")</f>
        <v/>
      </c>
      <c r="S2976" s="103" t="str">
        <f>IF(ISNUMBER('Форма 1'!AJ2976),'Форма 1'!$H2976*VLOOKUP('Форма 1'!$F2976,'Придельники с 2022'!$B$4:$X$28,'Форма 1'!AJ$8),"")</f>
        <v/>
      </c>
      <c r="T2976" s="87"/>
    </row>
    <row r="2977" spans="1:20">
      <c r="A2977" s="188">
        <f t="shared" si="234"/>
        <v>8</v>
      </c>
      <c r="B2977" s="189" t="s">
        <v>2898</v>
      </c>
      <c r="C2977" s="99">
        <f t="shared" si="233"/>
        <v>2411544.9409999996</v>
      </c>
      <c r="D2977" s="103" t="str">
        <f>IF(ISNUMBER('Форма 1'!U2977),'Форма 1'!$H2977*VLOOKUP('Форма 1'!$F2977,'Придельники с 2022'!$B$4:$X$28,'Форма 1'!U$8),"")</f>
        <v/>
      </c>
      <c r="E2977" s="103" t="str">
        <f>IF(ISNUMBER('Форма 1'!V2977),'Форма 1'!$H2977*VLOOKUP('Форма 1'!$F2977,'Придельники с 2022'!$B$4:$X$28,'Форма 1'!V$8),"")</f>
        <v/>
      </c>
      <c r="F2977" s="103" t="str">
        <f>IF(ISNUMBER('Форма 1'!W2977),'Форма 1'!$H2977*VLOOKUP('Форма 1'!$F2977,'Придельники с 2022'!$B$4:$X$28,'Форма 1'!W$8),"")</f>
        <v/>
      </c>
      <c r="G2977" s="103">
        <f>IF(ISNUMBER('Форма 1'!X2977),'Форма 1'!$H2977*VLOOKUP('Форма 1'!$F2977,'Придельники с 2022'!$B$4:$X$28,'Форма 1'!X$8),"")</f>
        <v>1004591.51</v>
      </c>
      <c r="H2977" s="103" t="str">
        <f>IF(ISNUMBER('Форма 1'!Y2977),'Форма 1'!$H2977*VLOOKUP('Форма 1'!$F2977,'Придельники с 2022'!$B$4:$X$28,'Форма 1'!Y$8),"")</f>
        <v/>
      </c>
      <c r="I2977" s="103">
        <f>IF(ISNUMBER('Форма 1'!Z2977),'Форма 1'!$H2977*VLOOKUP('Форма 1'!$F2977,'Придельники с 2022'!$B$4:$X$28,'Форма 1'!Z$8),"")</f>
        <v>1406953.4309999999</v>
      </c>
      <c r="J2977" s="103" t="str">
        <f>IF(ISNUMBER('Форма 1'!AA2977),'Форма 1'!$H2977*VLOOKUP('Форма 1'!$F2977,'Придельники с 2022'!$B$4:$X$28,'Форма 1'!AA$8),"")</f>
        <v/>
      </c>
      <c r="K2977" s="90"/>
      <c r="L2977" s="87"/>
      <c r="M2977" s="103" t="str">
        <f>IF(ISNUMBER('Форма 1'!AD2977),'Форма 1'!$H2977*VLOOKUP('Форма 1'!$F2977,'Придельники с 2022'!$B$4:$X$28,'Форма 1'!AD$8),"")</f>
        <v/>
      </c>
      <c r="N2977" s="103" t="str">
        <f>IF(ISBLANK('Форма 1'!$AE2977),"",IF('Форма 1'!$AE2977=1,'Форма 1'!$H2977*VLOOKUP('Форма 1'!$F2977,'Придельники с 2022'!$B$4:$X$28,'Форма 1'!$AE$8,0),IF('Форма 1'!$AE2977=2,'Форма 1'!$H2977*VLOOKUP('Форма 1'!$F2977,'Придельники с 2022'!$B$4:$X$28,13,0),IF('Форма 1'!$AE2977=3,'Форма 1'!$H2977*VLOOKUP('Форма 1'!$F2977,'Придельники с 2022'!$B$4:$X$28,12,0)))))</f>
        <v/>
      </c>
      <c r="O2977" s="103" t="str">
        <f>IF(ISNUMBER('Форма 1'!AF2977),'Форма 1'!$H2977*VLOOKUP('Форма 1'!$F2977,'Придельники с 2022'!$B$4:$X$28,'Форма 1'!AF$8),"")</f>
        <v/>
      </c>
      <c r="P2977" s="87"/>
      <c r="Q2977" s="103" t="str">
        <f>IF(ISNUMBER('Форма 1'!AH2977),'Форма 1'!$H2977*VLOOKUP('Форма 1'!$F2977,'Придельники с 2022'!$B$4:$X$28,'Форма 1'!AH$8),"")</f>
        <v/>
      </c>
      <c r="R2977" s="103" t="str">
        <f>IF(ISNUMBER('Форма 1'!AI2977),'Форма 1'!$H2977*VLOOKUP('Форма 1'!$F2977,'Придельники с 2022'!$B$4:$X$28,'Форма 1'!AI$8),"")</f>
        <v/>
      </c>
      <c r="S2977" s="103" t="str">
        <f>IF(ISNUMBER('Форма 1'!AJ2977),'Форма 1'!$H2977*VLOOKUP('Форма 1'!$F2977,'Придельники с 2022'!$B$4:$X$28,'Форма 1'!AJ$8),"")</f>
        <v/>
      </c>
      <c r="T2977" s="87"/>
    </row>
    <row r="2978" spans="1:20">
      <c r="A2978" s="188">
        <f t="shared" si="234"/>
        <v>9</v>
      </c>
      <c r="B2978" s="198" t="s">
        <v>1471</v>
      </c>
      <c r="C2978" s="99">
        <f t="shared" si="233"/>
        <v>667437.20399999991</v>
      </c>
      <c r="D2978" s="103" t="str">
        <f>IF(ISNUMBER('Форма 1'!U2978),'Форма 1'!$H2978*VLOOKUP('Форма 1'!$F2978,'Придельники с 2022'!$B$4:$X$28,'Форма 1'!U$8),"")</f>
        <v/>
      </c>
      <c r="E2978" s="103" t="str">
        <f>IF(ISNUMBER('Форма 1'!V2978),'Форма 1'!$H2978*VLOOKUP('Форма 1'!$F2978,'Придельники с 2022'!$B$4:$X$28,'Форма 1'!V$8),"")</f>
        <v/>
      </c>
      <c r="F2978" s="103" t="str">
        <f>IF(ISNUMBER('Форма 1'!W2978),'Форма 1'!$H2978*VLOOKUP('Форма 1'!$F2978,'Придельники с 2022'!$B$4:$X$28,'Форма 1'!W$8),"")</f>
        <v/>
      </c>
      <c r="G2978" s="103" t="str">
        <f>IF(ISNUMBER('Форма 1'!X2978),'Форма 1'!$H2978*VLOOKUP('Форма 1'!$F2978,'Придельники с 2022'!$B$4:$X$28,'Форма 1'!X$8),"")</f>
        <v/>
      </c>
      <c r="H2978" s="103" t="str">
        <f>IF(ISNUMBER('Форма 1'!Y2978),'Форма 1'!$H2978*VLOOKUP('Форма 1'!$F2978,'Придельники с 2022'!$B$4:$X$28,'Форма 1'!Y$8),"")</f>
        <v/>
      </c>
      <c r="I2978" s="103">
        <f>IF(ISNUMBER('Форма 1'!Z2978),'Форма 1'!$H2978*VLOOKUP('Форма 1'!$F2978,'Придельники с 2022'!$B$4:$X$28,'Форма 1'!Z$8),"")</f>
        <v>667437.20399999991</v>
      </c>
      <c r="J2978" s="103" t="str">
        <f>IF(ISNUMBER('Форма 1'!AA2978),'Форма 1'!$H2978*VLOOKUP('Форма 1'!$F2978,'Придельники с 2022'!$B$4:$X$28,'Форма 1'!AA$8),"")</f>
        <v/>
      </c>
      <c r="K2978" s="90"/>
      <c r="L2978" s="87"/>
      <c r="M2978" s="103" t="str">
        <f>IF(ISNUMBER('Форма 1'!AD2978),'Форма 1'!$H2978*VLOOKUP('Форма 1'!$F2978,'Придельники с 2022'!$B$4:$X$28,'Форма 1'!AD$8),"")</f>
        <v/>
      </c>
      <c r="N2978" s="103" t="str">
        <f>IF(ISBLANK('Форма 1'!$AE2978),"",IF('Форма 1'!$AE2978=1,'Форма 1'!$H2978*VLOOKUP('Форма 1'!$F2978,'Придельники с 2022'!$B$4:$X$28,'Форма 1'!$AE$8,0),IF('Форма 1'!$AE2978=2,'Форма 1'!$H2978*VLOOKUP('Форма 1'!$F2978,'Придельники с 2022'!$B$4:$X$28,13,0),IF('Форма 1'!$AE2978=3,'Форма 1'!$H2978*VLOOKUP('Форма 1'!$F2978,'Придельники с 2022'!$B$4:$X$28,12,0)))))</f>
        <v/>
      </c>
      <c r="O2978" s="103" t="str">
        <f>IF(ISNUMBER('Форма 1'!AF2978),'Форма 1'!$H2978*VLOOKUP('Форма 1'!$F2978,'Придельники с 2022'!$B$4:$X$28,'Форма 1'!AF$8),"")</f>
        <v/>
      </c>
      <c r="P2978" s="87"/>
      <c r="Q2978" s="103" t="str">
        <f>IF(ISNUMBER('Форма 1'!AH2978),'Форма 1'!$H2978*VLOOKUP('Форма 1'!$F2978,'Придельники с 2022'!$B$4:$X$28,'Форма 1'!AH$8),"")</f>
        <v/>
      </c>
      <c r="R2978" s="103" t="str">
        <f>IF(ISNUMBER('Форма 1'!AI2978),'Форма 1'!$H2978*VLOOKUP('Форма 1'!$F2978,'Придельники с 2022'!$B$4:$X$28,'Форма 1'!AI$8),"")</f>
        <v/>
      </c>
      <c r="S2978" s="103" t="str">
        <f>IF(ISNUMBER('Форма 1'!AJ2978),'Форма 1'!$H2978*VLOOKUP('Форма 1'!$F2978,'Придельники с 2022'!$B$4:$X$28,'Форма 1'!AJ$8),"")</f>
        <v/>
      </c>
      <c r="T2978" s="87"/>
    </row>
    <row r="2979" spans="1:20">
      <c r="A2979" s="188">
        <f t="shared" si="234"/>
        <v>10</v>
      </c>
      <c r="B2979" s="189" t="s">
        <v>2899</v>
      </c>
      <c r="C2979" s="99">
        <f t="shared" si="233"/>
        <v>254783.72399999999</v>
      </c>
      <c r="D2979" s="103">
        <f>IF(ISNUMBER('Форма 1'!U2979),'Форма 1'!$H2979*VLOOKUP('Форма 1'!$F2979,'Придельники с 2022'!$B$4:$X$28,'Форма 1'!U$8),"")</f>
        <v>254783.72399999999</v>
      </c>
      <c r="E2979" s="103" t="str">
        <f>IF(ISNUMBER('Форма 1'!V2979),'Форма 1'!$H2979*VLOOKUP('Форма 1'!$F2979,'Придельники с 2022'!$B$4:$X$28,'Форма 1'!V$8),"")</f>
        <v/>
      </c>
      <c r="F2979" s="103" t="str">
        <f>IF(ISNUMBER('Форма 1'!W2979),'Форма 1'!$H2979*VLOOKUP('Форма 1'!$F2979,'Придельники с 2022'!$B$4:$X$28,'Форма 1'!W$8),"")</f>
        <v/>
      </c>
      <c r="G2979" s="103" t="str">
        <f>IF(ISNUMBER('Форма 1'!X2979),'Форма 1'!$H2979*VLOOKUP('Форма 1'!$F2979,'Придельники с 2022'!$B$4:$X$28,'Форма 1'!X$8),"")</f>
        <v/>
      </c>
      <c r="H2979" s="103" t="str">
        <f>IF(ISNUMBER('Форма 1'!Y2979),'Форма 1'!$H2979*VLOOKUP('Форма 1'!$F2979,'Придельники с 2022'!$B$4:$X$28,'Форма 1'!Y$8),"")</f>
        <v/>
      </c>
      <c r="I2979" s="103" t="str">
        <f>IF(ISNUMBER('Форма 1'!Z2979),'Форма 1'!$H2979*VLOOKUP('Форма 1'!$F2979,'Придельники с 2022'!$B$4:$X$28,'Форма 1'!Z$8),"")</f>
        <v/>
      </c>
      <c r="J2979" s="103" t="str">
        <f>IF(ISNUMBER('Форма 1'!AA2979),'Форма 1'!$H2979*VLOOKUP('Форма 1'!$F2979,'Придельники с 2022'!$B$4:$X$28,'Форма 1'!AA$8),"")</f>
        <v/>
      </c>
      <c r="K2979" s="90"/>
      <c r="L2979" s="87"/>
      <c r="M2979" s="103" t="str">
        <f>IF(ISNUMBER('Форма 1'!AD2979),'Форма 1'!$H2979*VLOOKUP('Форма 1'!$F2979,'Придельники с 2022'!$B$4:$X$28,'Форма 1'!AD$8),"")</f>
        <v/>
      </c>
      <c r="N2979" s="103" t="str">
        <f>IF(ISBLANK('Форма 1'!$AE2979),"",IF('Форма 1'!$AE2979=1,'Форма 1'!$H2979*VLOOKUP('Форма 1'!$F2979,'Придельники с 2022'!$B$4:$X$28,'Форма 1'!$AE$8,0),IF('Форма 1'!$AE2979=2,'Форма 1'!$H2979*VLOOKUP('Форма 1'!$F2979,'Придельники с 2022'!$B$4:$X$28,13,0),IF('Форма 1'!$AE2979=3,'Форма 1'!$H2979*VLOOKUP('Форма 1'!$F2979,'Придельники с 2022'!$B$4:$X$28,12,0)))))</f>
        <v/>
      </c>
      <c r="O2979" s="103" t="str">
        <f>IF(ISNUMBER('Форма 1'!AF2979),'Форма 1'!$H2979*VLOOKUP('Форма 1'!$F2979,'Придельники с 2022'!$B$4:$X$28,'Форма 1'!AF$8),"")</f>
        <v/>
      </c>
      <c r="P2979" s="87"/>
      <c r="Q2979" s="103" t="str">
        <f>IF(ISNUMBER('Форма 1'!AH2979),'Форма 1'!$H2979*VLOOKUP('Форма 1'!$F2979,'Придельники с 2022'!$B$4:$X$28,'Форма 1'!AH$8),"")</f>
        <v/>
      </c>
      <c r="R2979" s="103" t="str">
        <f>IF(ISNUMBER('Форма 1'!AI2979),'Форма 1'!$H2979*VLOOKUP('Форма 1'!$F2979,'Придельники с 2022'!$B$4:$X$28,'Форма 1'!AI$8),"")</f>
        <v/>
      </c>
      <c r="S2979" s="103" t="str">
        <f>IF(ISNUMBER('Форма 1'!AJ2979),'Форма 1'!$H2979*VLOOKUP('Форма 1'!$F2979,'Придельники с 2022'!$B$4:$X$28,'Форма 1'!AJ$8),"")</f>
        <v/>
      </c>
      <c r="T2979" s="87"/>
    </row>
    <row r="2980" spans="1:20">
      <c r="A2980" s="188">
        <f t="shared" si="234"/>
        <v>11</v>
      </c>
      <c r="B2980" s="189" t="s">
        <v>2900</v>
      </c>
      <c r="C2980" s="99">
        <f t="shared" si="233"/>
        <v>2586200.699</v>
      </c>
      <c r="D2980" s="103" t="str">
        <f>IF(ISNUMBER('Форма 1'!U2980),'Форма 1'!$H2980*VLOOKUP('Форма 1'!$F2980,'Придельники с 2022'!$B$4:$X$28,'Форма 1'!U$8),"")</f>
        <v/>
      </c>
      <c r="E2980" s="103" t="str">
        <f>IF(ISNUMBER('Форма 1'!V2980),'Форма 1'!$H2980*VLOOKUP('Форма 1'!$F2980,'Придельники с 2022'!$B$4:$X$28,'Форма 1'!V$8),"")</f>
        <v/>
      </c>
      <c r="F2980" s="103" t="str">
        <f>IF(ISNUMBER('Форма 1'!W2980),'Форма 1'!$H2980*VLOOKUP('Форма 1'!$F2980,'Придельники с 2022'!$B$4:$X$28,'Форма 1'!W$8),"")</f>
        <v/>
      </c>
      <c r="G2980" s="103">
        <f>IF(ISNUMBER('Форма 1'!X2980),'Форма 1'!$H2980*VLOOKUP('Форма 1'!$F2980,'Придельники с 2022'!$B$4:$X$28,'Форма 1'!X$8),"")</f>
        <v>1077348.8900000001</v>
      </c>
      <c r="H2980" s="103" t="str">
        <f>IF(ISNUMBER('Форма 1'!Y2980),'Форма 1'!$H2980*VLOOKUP('Форма 1'!$F2980,'Придельники с 2022'!$B$4:$X$28,'Форма 1'!Y$8),"")</f>
        <v/>
      </c>
      <c r="I2980" s="103">
        <f>IF(ISNUMBER('Форма 1'!Z2980),'Форма 1'!$H2980*VLOOKUP('Форма 1'!$F2980,'Придельники с 2022'!$B$4:$X$28,'Форма 1'!Z$8),"")</f>
        <v>1508851.8090000001</v>
      </c>
      <c r="J2980" s="103" t="str">
        <f>IF(ISNUMBER('Форма 1'!AA2980),'Форма 1'!$H2980*VLOOKUP('Форма 1'!$F2980,'Придельники с 2022'!$B$4:$X$28,'Форма 1'!AA$8),"")</f>
        <v/>
      </c>
      <c r="K2980" s="90"/>
      <c r="L2980" s="87"/>
      <c r="M2980" s="103" t="str">
        <f>IF(ISNUMBER('Форма 1'!AD2980),'Форма 1'!$H2980*VLOOKUP('Форма 1'!$F2980,'Придельники с 2022'!$B$4:$X$28,'Форма 1'!AD$8),"")</f>
        <v/>
      </c>
      <c r="N2980" s="103" t="str">
        <f>IF(ISBLANK('Форма 1'!$AE2980),"",IF('Форма 1'!$AE2980=1,'Форма 1'!$H2980*VLOOKUP('Форма 1'!$F2980,'Придельники с 2022'!$B$4:$X$28,'Форма 1'!$AE$8,0),IF('Форма 1'!$AE2980=2,'Форма 1'!$H2980*VLOOKUP('Форма 1'!$F2980,'Придельники с 2022'!$B$4:$X$28,13,0),IF('Форма 1'!$AE2980=3,'Форма 1'!$H2980*VLOOKUP('Форма 1'!$F2980,'Придельники с 2022'!$B$4:$X$28,12,0)))))</f>
        <v/>
      </c>
      <c r="O2980" s="103" t="str">
        <f>IF(ISNUMBER('Форма 1'!AF2980),'Форма 1'!$H2980*VLOOKUP('Форма 1'!$F2980,'Придельники с 2022'!$B$4:$X$28,'Форма 1'!AF$8),"")</f>
        <v/>
      </c>
      <c r="P2980" s="87"/>
      <c r="Q2980" s="103" t="str">
        <f>IF(ISNUMBER('Форма 1'!AH2980),'Форма 1'!$H2980*VLOOKUP('Форма 1'!$F2980,'Придельники с 2022'!$B$4:$X$28,'Форма 1'!AH$8),"")</f>
        <v/>
      </c>
      <c r="R2980" s="103" t="str">
        <f>IF(ISNUMBER('Форма 1'!AI2980),'Форма 1'!$H2980*VLOOKUP('Форма 1'!$F2980,'Придельники с 2022'!$B$4:$X$28,'Форма 1'!AI$8),"")</f>
        <v/>
      </c>
      <c r="S2980" s="103" t="str">
        <f>IF(ISNUMBER('Форма 1'!AJ2980),'Форма 1'!$H2980*VLOOKUP('Форма 1'!$F2980,'Придельники с 2022'!$B$4:$X$28,'Форма 1'!AJ$8),"")</f>
        <v/>
      </c>
      <c r="T2980" s="87"/>
    </row>
    <row r="2981" spans="1:20">
      <c r="A2981" s="188">
        <f t="shared" si="234"/>
        <v>12</v>
      </c>
      <c r="B2981" s="189" t="s">
        <v>2901</v>
      </c>
      <c r="C2981" s="99">
        <f t="shared" si="233"/>
        <v>955516.90500000003</v>
      </c>
      <c r="D2981" s="103" t="str">
        <f>IF(ISNUMBER('Форма 1'!U2981),'Форма 1'!$H2981*VLOOKUP('Форма 1'!$F2981,'Придельники с 2022'!$B$4:$X$28,'Форма 1'!U$8),"")</f>
        <v/>
      </c>
      <c r="E2981" s="103" t="str">
        <f>IF(ISNUMBER('Форма 1'!V2981),'Форма 1'!$H2981*VLOOKUP('Форма 1'!$F2981,'Придельники с 2022'!$B$4:$X$28,'Форма 1'!V$8),"")</f>
        <v/>
      </c>
      <c r="F2981" s="103" t="str">
        <f>IF(ISNUMBER('Форма 1'!W2981),'Форма 1'!$H2981*VLOOKUP('Форма 1'!$F2981,'Придельники с 2022'!$B$4:$X$28,'Форма 1'!W$8),"")</f>
        <v/>
      </c>
      <c r="G2981" s="103">
        <f>IF(ISNUMBER('Форма 1'!X2981),'Форма 1'!$H2981*VLOOKUP('Форма 1'!$F2981,'Придельники с 2022'!$B$4:$X$28,'Форма 1'!X$8),"")</f>
        <v>353063.44500000001</v>
      </c>
      <c r="H2981" s="103" t="str">
        <f>IF(ISNUMBER('Форма 1'!Y2981),'Форма 1'!$H2981*VLOOKUP('Форма 1'!$F2981,'Придельники с 2022'!$B$4:$X$28,'Форма 1'!Y$8),"")</f>
        <v/>
      </c>
      <c r="I2981" s="103">
        <f>IF(ISNUMBER('Форма 1'!Z2981),'Форма 1'!$H2981*VLOOKUP('Форма 1'!$F2981,'Придельники с 2022'!$B$4:$X$28,'Форма 1'!Z$8),"")</f>
        <v>602453.46</v>
      </c>
      <c r="J2981" s="103" t="str">
        <f>IF(ISNUMBER('Форма 1'!AA2981),'Форма 1'!$H2981*VLOOKUP('Форма 1'!$F2981,'Придельники с 2022'!$B$4:$X$28,'Форма 1'!AA$8),"")</f>
        <v/>
      </c>
      <c r="K2981" s="90"/>
      <c r="L2981" s="87"/>
      <c r="M2981" s="103" t="str">
        <f>IF(ISNUMBER('Форма 1'!AD2981),'Форма 1'!$H2981*VLOOKUP('Форма 1'!$F2981,'Придельники с 2022'!$B$4:$X$28,'Форма 1'!AD$8),"")</f>
        <v/>
      </c>
      <c r="N2981" s="103" t="str">
        <f>IF(ISBLANK('Форма 1'!$AE2981),"",IF('Форма 1'!$AE2981=1,'Форма 1'!$H2981*VLOOKUP('Форма 1'!$F2981,'Придельники с 2022'!$B$4:$X$28,'Форма 1'!$AE$8,0),IF('Форма 1'!$AE2981=2,'Форма 1'!$H2981*VLOOKUP('Форма 1'!$F2981,'Придельники с 2022'!$B$4:$X$28,13,0),IF('Форма 1'!$AE2981=3,'Форма 1'!$H2981*VLOOKUP('Форма 1'!$F2981,'Придельники с 2022'!$B$4:$X$28,12,0)))))</f>
        <v/>
      </c>
      <c r="O2981" s="103" t="str">
        <f>IF(ISNUMBER('Форма 1'!AF2981),'Форма 1'!$H2981*VLOOKUP('Форма 1'!$F2981,'Придельники с 2022'!$B$4:$X$28,'Форма 1'!AF$8),"")</f>
        <v/>
      </c>
      <c r="P2981" s="87"/>
      <c r="Q2981" s="103" t="str">
        <f>IF(ISNUMBER('Форма 1'!AH2981),'Форма 1'!$H2981*VLOOKUP('Форма 1'!$F2981,'Придельники с 2022'!$B$4:$X$28,'Форма 1'!AH$8),"")</f>
        <v/>
      </c>
      <c r="R2981" s="103" t="str">
        <f>IF(ISNUMBER('Форма 1'!AI2981),'Форма 1'!$H2981*VLOOKUP('Форма 1'!$F2981,'Придельники с 2022'!$B$4:$X$28,'Форма 1'!AI$8),"")</f>
        <v/>
      </c>
      <c r="S2981" s="103" t="str">
        <f>IF(ISNUMBER('Форма 1'!AJ2981),'Форма 1'!$H2981*VLOOKUP('Форма 1'!$F2981,'Придельники с 2022'!$B$4:$X$28,'Форма 1'!AJ$8),"")</f>
        <v/>
      </c>
      <c r="T2981" s="87"/>
    </row>
    <row r="2982" spans="1:20">
      <c r="A2982" s="188">
        <f t="shared" si="234"/>
        <v>13</v>
      </c>
      <c r="B2982" s="189" t="s">
        <v>2902</v>
      </c>
      <c r="C2982" s="99">
        <f t="shared" si="233"/>
        <v>200969.73</v>
      </c>
      <c r="D2982" s="103">
        <f>IF(ISNUMBER('Форма 1'!U2982),'Форма 1'!$H2982*VLOOKUP('Форма 1'!$F2982,'Придельники с 2022'!$B$4:$X$28,'Форма 1'!U$8),"")</f>
        <v>200969.73</v>
      </c>
      <c r="E2982" s="103" t="str">
        <f>IF(ISNUMBER('Форма 1'!V2982),'Форма 1'!$H2982*VLOOKUP('Форма 1'!$F2982,'Придельники с 2022'!$B$4:$X$28,'Форма 1'!V$8),"")</f>
        <v/>
      </c>
      <c r="F2982" s="103" t="str">
        <f>IF(ISNUMBER('Форма 1'!W2982),'Форма 1'!$H2982*VLOOKUP('Форма 1'!$F2982,'Придельники с 2022'!$B$4:$X$28,'Форма 1'!W$8),"")</f>
        <v/>
      </c>
      <c r="G2982" s="103" t="str">
        <f>IF(ISNUMBER('Форма 1'!X2982),'Форма 1'!$H2982*VLOOKUP('Форма 1'!$F2982,'Придельники с 2022'!$B$4:$X$28,'Форма 1'!X$8),"")</f>
        <v/>
      </c>
      <c r="H2982" s="103" t="str">
        <f>IF(ISNUMBER('Форма 1'!Y2982),'Форма 1'!$H2982*VLOOKUP('Форма 1'!$F2982,'Придельники с 2022'!$B$4:$X$28,'Форма 1'!Y$8),"")</f>
        <v/>
      </c>
      <c r="I2982" s="103" t="str">
        <f>IF(ISNUMBER('Форма 1'!Z2982),'Форма 1'!$H2982*VLOOKUP('Форма 1'!$F2982,'Придельники с 2022'!$B$4:$X$28,'Форма 1'!Z$8),"")</f>
        <v/>
      </c>
      <c r="J2982" s="103" t="str">
        <f>IF(ISNUMBER('Форма 1'!AA2982),'Форма 1'!$H2982*VLOOKUP('Форма 1'!$F2982,'Придельники с 2022'!$B$4:$X$28,'Форма 1'!AA$8),"")</f>
        <v/>
      </c>
      <c r="K2982" s="90"/>
      <c r="L2982" s="87"/>
      <c r="M2982" s="103" t="str">
        <f>IF(ISNUMBER('Форма 1'!AD2982),'Форма 1'!$H2982*VLOOKUP('Форма 1'!$F2982,'Придельники с 2022'!$B$4:$X$28,'Форма 1'!AD$8),"")</f>
        <v/>
      </c>
      <c r="N2982" s="103" t="str">
        <f>IF(ISBLANK('Форма 1'!$AE2982),"",IF('Форма 1'!$AE2982=1,'Форма 1'!$H2982*VLOOKUP('Форма 1'!$F2982,'Придельники с 2022'!$B$4:$X$28,'Форма 1'!$AE$8,0),IF('Форма 1'!$AE2982=2,'Форма 1'!$H2982*VLOOKUP('Форма 1'!$F2982,'Придельники с 2022'!$B$4:$X$28,13,0),IF('Форма 1'!$AE2982=3,'Форма 1'!$H2982*VLOOKUP('Форма 1'!$F2982,'Придельники с 2022'!$B$4:$X$28,12,0)))))</f>
        <v/>
      </c>
      <c r="O2982" s="103" t="str">
        <f>IF(ISNUMBER('Форма 1'!AF2982),'Форма 1'!$H2982*VLOOKUP('Форма 1'!$F2982,'Придельники с 2022'!$B$4:$X$28,'Форма 1'!AF$8),"")</f>
        <v/>
      </c>
      <c r="P2982" s="87"/>
      <c r="Q2982" s="103" t="str">
        <f>IF(ISNUMBER('Форма 1'!AH2982),'Форма 1'!$H2982*VLOOKUP('Форма 1'!$F2982,'Придельники с 2022'!$B$4:$X$28,'Форма 1'!AH$8),"")</f>
        <v/>
      </c>
      <c r="R2982" s="103" t="str">
        <f>IF(ISNUMBER('Форма 1'!AI2982),'Форма 1'!$H2982*VLOOKUP('Форма 1'!$F2982,'Придельники с 2022'!$B$4:$X$28,'Форма 1'!AI$8),"")</f>
        <v/>
      </c>
      <c r="S2982" s="103" t="str">
        <f>IF(ISNUMBER('Форма 1'!AJ2982),'Форма 1'!$H2982*VLOOKUP('Форма 1'!$F2982,'Придельники с 2022'!$B$4:$X$28,'Форма 1'!AJ$8),"")</f>
        <v/>
      </c>
      <c r="T2982" s="87"/>
    </row>
    <row r="2983" spans="1:20">
      <c r="A2983" s="188">
        <f t="shared" si="234"/>
        <v>14</v>
      </c>
      <c r="B2983" s="189" t="s">
        <v>2903</v>
      </c>
      <c r="C2983" s="99">
        <f t="shared" si="233"/>
        <v>20389686.800000001</v>
      </c>
      <c r="D2983" s="103" t="str">
        <f>IF(ISNUMBER('Форма 1'!U2983),'Форма 1'!$H2983*VLOOKUP('Форма 1'!$F2983,'Придельники с 2022'!$B$4:$X$28,'Форма 1'!U$8),"")</f>
        <v/>
      </c>
      <c r="E2983" s="103" t="str">
        <f>IF(ISNUMBER('Форма 1'!V2983),'Форма 1'!$H2983*VLOOKUP('Форма 1'!$F2983,'Придельники с 2022'!$B$4:$X$28,'Форма 1'!V$8),"")</f>
        <v/>
      </c>
      <c r="F2983" s="103" t="str">
        <f>IF(ISNUMBER('Форма 1'!W2983),'Форма 1'!$H2983*VLOOKUP('Форма 1'!$F2983,'Придельники с 2022'!$B$4:$X$28,'Форма 1'!W$8),"")</f>
        <v/>
      </c>
      <c r="G2983" s="103" t="str">
        <f>IF(ISNUMBER('Форма 1'!X2983),'Форма 1'!$H2983*VLOOKUP('Форма 1'!$F2983,'Придельники с 2022'!$B$4:$X$28,'Форма 1'!X$8),"")</f>
        <v/>
      </c>
      <c r="H2983" s="103" t="str">
        <f>IF(ISNUMBER('Форма 1'!Y2983),'Форма 1'!$H2983*VLOOKUP('Форма 1'!$F2983,'Придельники с 2022'!$B$4:$X$28,'Форма 1'!Y$8),"")</f>
        <v/>
      </c>
      <c r="I2983" s="103" t="str">
        <f>IF(ISNUMBER('Форма 1'!Z2983),'Форма 1'!$H2983*VLOOKUP('Форма 1'!$F2983,'Придельники с 2022'!$B$4:$X$28,'Форма 1'!Z$8),"")</f>
        <v/>
      </c>
      <c r="J2983" s="103" t="str">
        <f>IF(ISNUMBER('Форма 1'!AA2983),'Форма 1'!$H2983*VLOOKUP('Форма 1'!$F2983,'Придельники с 2022'!$B$4:$X$28,'Форма 1'!AA$8),"")</f>
        <v/>
      </c>
      <c r="K2983" s="90"/>
      <c r="L2983" s="87"/>
      <c r="M2983" s="103">
        <f>IF(ISNUMBER('Форма 1'!AD2983),'Форма 1'!$H2983*VLOOKUP('Форма 1'!$F2983,'Придельники с 2022'!$B$4:$X$28,'Форма 1'!AD$8),"")</f>
        <v>20389686.800000001</v>
      </c>
      <c r="N2983" s="103" t="str">
        <f>IF(ISBLANK('Форма 1'!$AE2983),"",IF('Форма 1'!$AE2983=1,'Форма 1'!$H2983*VLOOKUP('Форма 1'!$F2983,'Придельники с 2022'!$B$4:$X$28,'Форма 1'!$AE$8,0),IF('Форма 1'!$AE2983=2,'Форма 1'!$H2983*VLOOKUP('Форма 1'!$F2983,'Придельники с 2022'!$B$4:$X$28,13,0),IF('Форма 1'!$AE2983=3,'Форма 1'!$H2983*VLOOKUP('Форма 1'!$F2983,'Придельники с 2022'!$B$4:$X$28,12,0)))))</f>
        <v/>
      </c>
      <c r="O2983" s="103" t="str">
        <f>IF(ISNUMBER('Форма 1'!AF2983),'Форма 1'!$H2983*VLOOKUP('Форма 1'!$F2983,'Придельники с 2022'!$B$4:$X$28,'Форма 1'!AF$8),"")</f>
        <v/>
      </c>
      <c r="P2983" s="87"/>
      <c r="Q2983" s="103" t="str">
        <f>IF(ISNUMBER('Форма 1'!AH2983),'Форма 1'!$H2983*VLOOKUP('Форма 1'!$F2983,'Придельники с 2022'!$B$4:$X$28,'Форма 1'!AH$8),"")</f>
        <v/>
      </c>
      <c r="R2983" s="103" t="str">
        <f>IF(ISNUMBER('Форма 1'!AI2983),'Форма 1'!$H2983*VLOOKUP('Форма 1'!$F2983,'Придельники с 2022'!$B$4:$X$28,'Форма 1'!AI$8),"")</f>
        <v/>
      </c>
      <c r="S2983" s="103" t="str">
        <f>IF(ISNUMBER('Форма 1'!AJ2983),'Форма 1'!$H2983*VLOOKUP('Форма 1'!$F2983,'Придельники с 2022'!$B$4:$X$28,'Форма 1'!AJ$8),"")</f>
        <v/>
      </c>
      <c r="T2983" s="87"/>
    </row>
    <row r="2984" spans="1:20">
      <c r="A2984" s="188">
        <f t="shared" si="234"/>
        <v>15</v>
      </c>
      <c r="B2984" s="189" t="s">
        <v>2904</v>
      </c>
      <c r="C2984" s="99">
        <f t="shared" si="233"/>
        <v>364632.37200000003</v>
      </c>
      <c r="D2984" s="103">
        <f>IF(ISNUMBER('Форма 1'!U2984),'Форма 1'!$H2984*VLOOKUP('Форма 1'!$F2984,'Придельники с 2022'!$B$4:$X$28,'Форма 1'!U$8),"")</f>
        <v>364632.37200000003</v>
      </c>
      <c r="E2984" s="103" t="str">
        <f>IF(ISNUMBER('Форма 1'!V2984),'Форма 1'!$H2984*VLOOKUP('Форма 1'!$F2984,'Придельники с 2022'!$B$4:$X$28,'Форма 1'!V$8),"")</f>
        <v/>
      </c>
      <c r="F2984" s="103" t="str">
        <f>IF(ISNUMBER('Форма 1'!W2984),'Форма 1'!$H2984*VLOOKUP('Форма 1'!$F2984,'Придельники с 2022'!$B$4:$X$28,'Форма 1'!W$8),"")</f>
        <v/>
      </c>
      <c r="G2984" s="103" t="str">
        <f>IF(ISNUMBER('Форма 1'!X2984),'Форма 1'!$H2984*VLOOKUP('Форма 1'!$F2984,'Придельники с 2022'!$B$4:$X$28,'Форма 1'!X$8),"")</f>
        <v/>
      </c>
      <c r="H2984" s="103" t="str">
        <f>IF(ISNUMBER('Форма 1'!Y2984),'Форма 1'!$H2984*VLOOKUP('Форма 1'!$F2984,'Придельники с 2022'!$B$4:$X$28,'Форма 1'!Y$8),"")</f>
        <v/>
      </c>
      <c r="I2984" s="103" t="str">
        <f>IF(ISNUMBER('Форма 1'!Z2984),'Форма 1'!$H2984*VLOOKUP('Форма 1'!$F2984,'Придельники с 2022'!$B$4:$X$28,'Форма 1'!Z$8),"")</f>
        <v/>
      </c>
      <c r="J2984" s="103" t="str">
        <f>IF(ISNUMBER('Форма 1'!AA2984),'Форма 1'!$H2984*VLOOKUP('Форма 1'!$F2984,'Придельники с 2022'!$B$4:$X$28,'Форма 1'!AA$8),"")</f>
        <v/>
      </c>
      <c r="K2984" s="90"/>
      <c r="L2984" s="87"/>
      <c r="M2984" s="103" t="str">
        <f>IF(ISNUMBER('Форма 1'!AD2984),'Форма 1'!$H2984*VLOOKUP('Форма 1'!$F2984,'Придельники с 2022'!$B$4:$X$28,'Форма 1'!AD$8),"")</f>
        <v/>
      </c>
      <c r="N2984" s="103" t="str">
        <f>IF(ISBLANK('Форма 1'!$AE2984),"",IF('Форма 1'!$AE2984=1,'Форма 1'!$H2984*VLOOKUP('Форма 1'!$F2984,'Придельники с 2022'!$B$4:$X$28,'Форма 1'!$AE$8,0),IF('Форма 1'!$AE2984=2,'Форма 1'!$H2984*VLOOKUP('Форма 1'!$F2984,'Придельники с 2022'!$B$4:$X$28,13,0),IF('Форма 1'!$AE2984=3,'Форма 1'!$H2984*VLOOKUP('Форма 1'!$F2984,'Придельники с 2022'!$B$4:$X$28,12,0)))))</f>
        <v/>
      </c>
      <c r="O2984" s="103" t="str">
        <f>IF(ISNUMBER('Форма 1'!AF2984),'Форма 1'!$H2984*VLOOKUP('Форма 1'!$F2984,'Придельники с 2022'!$B$4:$X$28,'Форма 1'!AF$8),"")</f>
        <v/>
      </c>
      <c r="P2984" s="87"/>
      <c r="Q2984" s="103" t="str">
        <f>IF(ISNUMBER('Форма 1'!AH2984),'Форма 1'!$H2984*VLOOKUP('Форма 1'!$F2984,'Придельники с 2022'!$B$4:$X$28,'Форма 1'!AH$8),"")</f>
        <v/>
      </c>
      <c r="R2984" s="103" t="str">
        <f>IF(ISNUMBER('Форма 1'!AI2984),'Форма 1'!$H2984*VLOOKUP('Форма 1'!$F2984,'Придельники с 2022'!$B$4:$X$28,'Форма 1'!AI$8),"")</f>
        <v/>
      </c>
      <c r="S2984" s="103" t="str">
        <f>IF(ISNUMBER('Форма 1'!AJ2984),'Форма 1'!$H2984*VLOOKUP('Форма 1'!$F2984,'Придельники с 2022'!$B$4:$X$28,'Форма 1'!AJ$8),"")</f>
        <v/>
      </c>
      <c r="T2984" s="87"/>
    </row>
    <row r="2985" spans="1:20">
      <c r="A2985" s="188">
        <f t="shared" si="234"/>
        <v>16</v>
      </c>
      <c r="B2985" s="189" t="s">
        <v>2905</v>
      </c>
      <c r="C2985" s="99">
        <f t="shared" si="233"/>
        <v>440490.77400000003</v>
      </c>
      <c r="D2985" s="103" t="str">
        <f>IF(ISNUMBER('Форма 1'!U2985),'Форма 1'!$H2985*VLOOKUP('Форма 1'!$F2985,'Придельники с 2022'!$B$4:$X$28,'Форма 1'!U$8),"")</f>
        <v/>
      </c>
      <c r="E2985" s="103" t="str">
        <f>IF(ISNUMBER('Форма 1'!V2985),'Форма 1'!$H2985*VLOOKUP('Форма 1'!$F2985,'Придельники с 2022'!$B$4:$X$28,'Форма 1'!V$8),"")</f>
        <v/>
      </c>
      <c r="F2985" s="103" t="str">
        <f>IF(ISNUMBER('Форма 1'!W2985),'Форма 1'!$H2985*VLOOKUP('Форма 1'!$F2985,'Придельники с 2022'!$B$4:$X$28,'Форма 1'!W$8),"")</f>
        <v/>
      </c>
      <c r="G2985" s="103" t="str">
        <f>IF(ISNUMBER('Форма 1'!X2985),'Форма 1'!$H2985*VLOOKUP('Форма 1'!$F2985,'Придельники с 2022'!$B$4:$X$28,'Форма 1'!X$8),"")</f>
        <v/>
      </c>
      <c r="H2985" s="103" t="str">
        <f>IF(ISNUMBER('Форма 1'!Y2985),'Форма 1'!$H2985*VLOOKUP('Форма 1'!$F2985,'Придельники с 2022'!$B$4:$X$28,'Форма 1'!Y$8),"")</f>
        <v/>
      </c>
      <c r="I2985" s="103" t="str">
        <f>IF(ISNUMBER('Форма 1'!Z2985),'Форма 1'!$H2985*VLOOKUP('Форма 1'!$F2985,'Придельники с 2022'!$B$4:$X$28,'Форма 1'!Z$8),"")</f>
        <v/>
      </c>
      <c r="J2985" s="103" t="str">
        <f>IF(ISNUMBER('Форма 1'!AA2985),'Форма 1'!$H2985*VLOOKUP('Форма 1'!$F2985,'Придельники с 2022'!$B$4:$X$28,'Форма 1'!AA$8),"")</f>
        <v/>
      </c>
      <c r="K2985" s="90"/>
      <c r="L2985" s="87"/>
      <c r="M2985" s="103" t="str">
        <f>IF(ISNUMBER('Форма 1'!AD2985),'Форма 1'!$H2985*VLOOKUP('Форма 1'!$F2985,'Придельники с 2022'!$B$4:$X$28,'Форма 1'!AD$8),"")</f>
        <v/>
      </c>
      <c r="N2985" s="103" t="str">
        <f>IF(ISBLANK('Форма 1'!$AE2985),"",IF('Форма 1'!$AE2985=1,'Форма 1'!$H2985*VLOOKUP('Форма 1'!$F2985,'Придельники с 2022'!$B$4:$X$28,'Форма 1'!$AE$8,0),IF('Форма 1'!$AE2985=2,'Форма 1'!$H2985*VLOOKUP('Форма 1'!$F2985,'Придельники с 2022'!$B$4:$X$28,13,0),IF('Форма 1'!$AE2985=3,'Форма 1'!$H2985*VLOOKUP('Форма 1'!$F2985,'Придельники с 2022'!$B$4:$X$28,12,0)))))</f>
        <v/>
      </c>
      <c r="O2985" s="103" t="str">
        <f>IF(ISNUMBER('Форма 1'!AF2985),'Форма 1'!$H2985*VLOOKUP('Форма 1'!$F2985,'Придельники с 2022'!$B$4:$X$28,'Форма 1'!AF$8),"")</f>
        <v/>
      </c>
      <c r="P2985" s="87"/>
      <c r="Q2985" s="103">
        <f>IF(ISNUMBER('Форма 1'!AH2985),'Форма 1'!$H2985*VLOOKUP('Форма 1'!$F2985,'Придельники с 2022'!$B$4:$X$28,'Форма 1'!AH$8),"")</f>
        <v>440490.77400000003</v>
      </c>
      <c r="R2985" s="103" t="str">
        <f>IF(ISNUMBER('Форма 1'!AI2985),'Форма 1'!$H2985*VLOOKUP('Форма 1'!$F2985,'Придельники с 2022'!$B$4:$X$28,'Форма 1'!AI$8),"")</f>
        <v/>
      </c>
      <c r="S2985" s="103" t="str">
        <f>IF(ISNUMBER('Форма 1'!AJ2985),'Форма 1'!$H2985*VLOOKUP('Форма 1'!$F2985,'Придельники с 2022'!$B$4:$X$28,'Форма 1'!AJ$8),"")</f>
        <v/>
      </c>
      <c r="T2985" s="87"/>
    </row>
    <row r="2986" spans="1:20">
      <c r="A2986" s="188">
        <f t="shared" si="234"/>
        <v>17</v>
      </c>
      <c r="B2986" s="189" t="s">
        <v>2906</v>
      </c>
      <c r="C2986" s="99">
        <f t="shared" si="233"/>
        <v>19480876.464000002</v>
      </c>
      <c r="D2986" s="103" t="str">
        <f>IF(ISNUMBER('Форма 1'!U2986),'Форма 1'!$H2986*VLOOKUP('Форма 1'!$F2986,'Придельники с 2022'!$B$4:$X$28,'Форма 1'!U$8),"")</f>
        <v/>
      </c>
      <c r="E2986" s="103" t="str">
        <f>IF(ISNUMBER('Форма 1'!V2986),'Форма 1'!$H2986*VLOOKUP('Форма 1'!$F2986,'Придельники с 2022'!$B$4:$X$28,'Форма 1'!V$8),"")</f>
        <v/>
      </c>
      <c r="F2986" s="103" t="str">
        <f>IF(ISNUMBER('Форма 1'!W2986),'Форма 1'!$H2986*VLOOKUP('Форма 1'!$F2986,'Придельники с 2022'!$B$4:$X$28,'Форма 1'!W$8),"")</f>
        <v/>
      </c>
      <c r="G2986" s="103" t="str">
        <f>IF(ISNUMBER('Форма 1'!X2986),'Форма 1'!$H2986*VLOOKUP('Форма 1'!$F2986,'Придельники с 2022'!$B$4:$X$28,'Форма 1'!X$8),"")</f>
        <v/>
      </c>
      <c r="H2986" s="103" t="str">
        <f>IF(ISNUMBER('Форма 1'!Y2986),'Форма 1'!$H2986*VLOOKUP('Форма 1'!$F2986,'Придельники с 2022'!$B$4:$X$28,'Форма 1'!Y$8),"")</f>
        <v/>
      </c>
      <c r="I2986" s="103" t="str">
        <f>IF(ISNUMBER('Форма 1'!Z2986),'Форма 1'!$H2986*VLOOKUP('Форма 1'!$F2986,'Придельники с 2022'!$B$4:$X$28,'Форма 1'!Z$8),"")</f>
        <v/>
      </c>
      <c r="J2986" s="103" t="str">
        <f>IF(ISNUMBER('Форма 1'!AA2986),'Форма 1'!$H2986*VLOOKUP('Форма 1'!$F2986,'Придельники с 2022'!$B$4:$X$28,'Форма 1'!AA$8),"")</f>
        <v/>
      </c>
      <c r="K2986" s="90"/>
      <c r="L2986" s="87"/>
      <c r="M2986" s="103">
        <f>IF(ISNUMBER('Форма 1'!AD2986),'Форма 1'!$H2986*VLOOKUP('Форма 1'!$F2986,'Придельники с 2022'!$B$4:$X$28,'Форма 1'!AD$8),"")</f>
        <v>19480876.464000002</v>
      </c>
      <c r="N2986" s="103" t="str">
        <f>IF(ISBLANK('Форма 1'!$AE2986),"",IF('Форма 1'!$AE2986=1,'Форма 1'!$H2986*VLOOKUP('Форма 1'!$F2986,'Придельники с 2022'!$B$4:$X$28,'Форма 1'!$AE$8,0),IF('Форма 1'!$AE2986=2,'Форма 1'!$H2986*VLOOKUP('Форма 1'!$F2986,'Придельники с 2022'!$B$4:$X$28,13,0),IF('Форма 1'!$AE2986=3,'Форма 1'!$H2986*VLOOKUP('Форма 1'!$F2986,'Придельники с 2022'!$B$4:$X$28,12,0)))))</f>
        <v/>
      </c>
      <c r="O2986" s="103" t="str">
        <f>IF(ISNUMBER('Форма 1'!AF2986),'Форма 1'!$H2986*VLOOKUP('Форма 1'!$F2986,'Придельники с 2022'!$B$4:$X$28,'Форма 1'!AF$8),"")</f>
        <v/>
      </c>
      <c r="P2986" s="87"/>
      <c r="Q2986" s="103" t="str">
        <f>IF(ISNUMBER('Форма 1'!AH2986),'Форма 1'!$H2986*VLOOKUP('Форма 1'!$F2986,'Придельники с 2022'!$B$4:$X$28,'Форма 1'!AH$8),"")</f>
        <v/>
      </c>
      <c r="R2986" s="103" t="str">
        <f>IF(ISNUMBER('Форма 1'!AI2986),'Форма 1'!$H2986*VLOOKUP('Форма 1'!$F2986,'Придельники с 2022'!$B$4:$X$28,'Форма 1'!AI$8),"")</f>
        <v/>
      </c>
      <c r="S2986" s="103" t="str">
        <f>IF(ISNUMBER('Форма 1'!AJ2986),'Форма 1'!$H2986*VLOOKUP('Форма 1'!$F2986,'Придельники с 2022'!$B$4:$X$28,'Форма 1'!AJ$8),"")</f>
        <v/>
      </c>
      <c r="T2986" s="87"/>
    </row>
    <row r="2987" spans="1:20">
      <c r="A2987" s="188">
        <f t="shared" si="234"/>
        <v>18</v>
      </c>
      <c r="B2987" s="198" t="s">
        <v>2907</v>
      </c>
      <c r="C2987" s="99">
        <f t="shared" si="233"/>
        <v>10908498.649999999</v>
      </c>
      <c r="D2987" s="103">
        <f>IF(ISNUMBER('Форма 1'!U2987),'Форма 1'!$H2987*VLOOKUP('Форма 1'!$F2987,'Придельники с 2022'!$B$4:$X$28,'Форма 1'!U$8),"")</f>
        <v>1884833.314</v>
      </c>
      <c r="E2987" s="103">
        <f>IF(ISNUMBER('Форма 1'!V2987),'Форма 1'!$H2987*VLOOKUP('Форма 1'!$F2987,'Придельники с 2022'!$B$4:$X$28,'Форма 1'!V$8),"")</f>
        <v>9023665.3359999992</v>
      </c>
      <c r="F2987" s="103" t="str">
        <f>IF(ISNUMBER('Форма 1'!W2987),'Форма 1'!$H2987*VLOOKUP('Форма 1'!$F2987,'Придельники с 2022'!$B$4:$X$28,'Форма 1'!W$8),"")</f>
        <v/>
      </c>
      <c r="G2987" s="103" t="str">
        <f>IF(ISNUMBER('Форма 1'!X2987),'Форма 1'!$H2987*VLOOKUP('Форма 1'!$F2987,'Придельники с 2022'!$B$4:$X$28,'Форма 1'!X$8),"")</f>
        <v/>
      </c>
      <c r="H2987" s="103" t="str">
        <f>IF(ISNUMBER('Форма 1'!Y2987),'Форма 1'!$H2987*VLOOKUP('Форма 1'!$F2987,'Придельники с 2022'!$B$4:$X$28,'Форма 1'!Y$8),"")</f>
        <v/>
      </c>
      <c r="I2987" s="103" t="str">
        <f>IF(ISNUMBER('Форма 1'!Z2987),'Форма 1'!$H2987*VLOOKUP('Форма 1'!$F2987,'Придельники с 2022'!$B$4:$X$28,'Форма 1'!Z$8),"")</f>
        <v/>
      </c>
      <c r="J2987" s="103" t="str">
        <f>IF(ISNUMBER('Форма 1'!AA2987),'Форма 1'!$H2987*VLOOKUP('Форма 1'!$F2987,'Придельники с 2022'!$B$4:$X$28,'Форма 1'!AA$8),"")</f>
        <v/>
      </c>
      <c r="K2987" s="90"/>
      <c r="L2987" s="87"/>
      <c r="M2987" s="103" t="str">
        <f>IF(ISNUMBER('Форма 1'!AD2987),'Форма 1'!$H2987*VLOOKUP('Форма 1'!$F2987,'Придельники с 2022'!$B$4:$X$28,'Форма 1'!AD$8),"")</f>
        <v/>
      </c>
      <c r="N2987" s="103" t="str">
        <f>IF(ISBLANK('Форма 1'!$AE2987),"",IF('Форма 1'!$AE2987=1,'Форма 1'!$H2987*VLOOKUP('Форма 1'!$F2987,'Придельники с 2022'!$B$4:$X$28,'Форма 1'!$AE$8,0),IF('Форма 1'!$AE2987=2,'Форма 1'!$H2987*VLOOKUP('Форма 1'!$F2987,'Придельники с 2022'!$B$4:$X$28,13,0),IF('Форма 1'!$AE2987=3,'Форма 1'!$H2987*VLOOKUP('Форма 1'!$F2987,'Придельники с 2022'!$B$4:$X$28,12,0)))))</f>
        <v/>
      </c>
      <c r="O2987" s="103" t="str">
        <f>IF(ISNUMBER('Форма 1'!AF2987),'Форма 1'!$H2987*VLOOKUP('Форма 1'!$F2987,'Придельники с 2022'!$B$4:$X$28,'Форма 1'!AF$8),"")</f>
        <v/>
      </c>
      <c r="P2987" s="87"/>
      <c r="Q2987" s="103" t="str">
        <f>IF(ISNUMBER('Форма 1'!AH2987),'Форма 1'!$H2987*VLOOKUP('Форма 1'!$F2987,'Придельники с 2022'!$B$4:$X$28,'Форма 1'!AH$8),"")</f>
        <v/>
      </c>
      <c r="R2987" s="103" t="str">
        <f>IF(ISNUMBER('Форма 1'!AI2987),'Форма 1'!$H2987*VLOOKUP('Форма 1'!$F2987,'Придельники с 2022'!$B$4:$X$28,'Форма 1'!AI$8),"")</f>
        <v/>
      </c>
      <c r="S2987" s="103" t="str">
        <f>IF(ISNUMBER('Форма 1'!AJ2987),'Форма 1'!$H2987*VLOOKUP('Форма 1'!$F2987,'Придельники с 2022'!$B$4:$X$28,'Форма 1'!AJ$8),"")</f>
        <v/>
      </c>
      <c r="T2987" s="87"/>
    </row>
    <row r="2988" spans="1:20">
      <c r="A2988" s="188">
        <f>A2987+1</f>
        <v>19</v>
      </c>
      <c r="B2988" s="189" t="s">
        <v>2908</v>
      </c>
      <c r="C2988" s="99">
        <f>SUM(D2988:J2988,L2988:T2988)</f>
        <v>16619339.856000002</v>
      </c>
      <c r="D2988" s="103" t="str">
        <f>IF(ISNUMBER('Форма 1'!U2988),'Форма 1'!$H2988*VLOOKUP('Форма 1'!$F2988,'Придельники с 2022'!$B$4:$X$28,'Форма 1'!U$8),"")</f>
        <v/>
      </c>
      <c r="E2988" s="103" t="str">
        <f>IF(ISNUMBER('Форма 1'!V2988),'Форма 1'!$H2988*VLOOKUP('Форма 1'!$F2988,'Придельники с 2022'!$B$4:$X$28,'Форма 1'!V$8),"")</f>
        <v/>
      </c>
      <c r="F2988" s="103" t="str">
        <f>IF(ISNUMBER('Форма 1'!W2988),'Форма 1'!$H2988*VLOOKUP('Форма 1'!$F2988,'Придельники с 2022'!$B$4:$X$28,'Форма 1'!W$8),"")</f>
        <v/>
      </c>
      <c r="G2988" s="103" t="str">
        <f>IF(ISNUMBER('Форма 1'!X2988),'Форма 1'!$H2988*VLOOKUP('Форма 1'!$F2988,'Придельники с 2022'!$B$4:$X$28,'Форма 1'!X$8),"")</f>
        <v/>
      </c>
      <c r="H2988" s="103" t="str">
        <f>IF(ISNUMBER('Форма 1'!Y2988),'Форма 1'!$H2988*VLOOKUP('Форма 1'!$F2988,'Придельники с 2022'!$B$4:$X$28,'Форма 1'!Y$8),"")</f>
        <v/>
      </c>
      <c r="I2988" s="103" t="str">
        <f>IF(ISNUMBER('Форма 1'!Z2988),'Форма 1'!$H2988*VLOOKUP('Форма 1'!$F2988,'Придельники с 2022'!$B$4:$X$28,'Форма 1'!Z$8),"")</f>
        <v/>
      </c>
      <c r="J2988" s="103" t="str">
        <f>IF(ISNUMBER('Форма 1'!AA2988),'Форма 1'!$H2988*VLOOKUP('Форма 1'!$F2988,'Придельники с 2022'!$B$4:$X$28,'Форма 1'!AA$8),"")</f>
        <v/>
      </c>
      <c r="K2988" s="90"/>
      <c r="L2988" s="87"/>
      <c r="M2988" s="103">
        <f>IF(ISNUMBER('Форма 1'!AD2988),'Форма 1'!$H2988*VLOOKUP('Форма 1'!$F2988,'Придельники с 2022'!$B$4:$X$28,'Форма 1'!AD$8),"")</f>
        <v>16619339.856000002</v>
      </c>
      <c r="N2988" s="103" t="str">
        <f>IF(ISBLANK('Форма 1'!$AE2988),"",IF('Форма 1'!$AE2988=1,'Форма 1'!$H2988*VLOOKUP('Форма 1'!$F2988,'Придельники с 2022'!$B$4:$X$28,'Форма 1'!$AE$8,0),IF('Форма 1'!$AE2988=2,'Форма 1'!$H2988*VLOOKUP('Форма 1'!$F2988,'Придельники с 2022'!$B$4:$X$28,13,0),IF('Форма 1'!$AE2988=3,'Форма 1'!$H2988*VLOOKUP('Форма 1'!$F2988,'Придельники с 2022'!$B$4:$X$28,12,0)))))</f>
        <v/>
      </c>
      <c r="O2988" s="103" t="str">
        <f>IF(ISNUMBER('Форма 1'!AF2988),'Форма 1'!$H2988*VLOOKUP('Форма 1'!$F2988,'Придельники с 2022'!$B$4:$X$28,'Форма 1'!AF$8),"")</f>
        <v/>
      </c>
      <c r="P2988" s="87"/>
      <c r="Q2988" s="103" t="str">
        <f>IF(ISNUMBER('Форма 1'!AH2988),'Форма 1'!$H2988*VLOOKUP('Форма 1'!$F2988,'Придельники с 2022'!$B$4:$X$28,'Форма 1'!AH$8),"")</f>
        <v/>
      </c>
      <c r="R2988" s="103" t="str">
        <f>IF(ISNUMBER('Форма 1'!AI2988),'Форма 1'!$H2988*VLOOKUP('Форма 1'!$F2988,'Придельники с 2022'!$B$4:$X$28,'Форма 1'!AI$8),"")</f>
        <v/>
      </c>
      <c r="S2988" s="103" t="str">
        <f>IF(ISNUMBER('Форма 1'!AJ2988),'Форма 1'!$H2988*VLOOKUP('Форма 1'!$F2988,'Придельники с 2022'!$B$4:$X$28,'Форма 1'!AJ$8),"")</f>
        <v/>
      </c>
      <c r="T2988" s="87"/>
    </row>
    <row r="2989" spans="1:20">
      <c r="A2989" s="188">
        <f>A2988+1</f>
        <v>20</v>
      </c>
      <c r="B2989" s="192" t="s">
        <v>5156</v>
      </c>
      <c r="C2989" s="99">
        <f>SUM(D2989:J2989,L2989:T2989)</f>
        <v>9731150.1520000007</v>
      </c>
      <c r="D2989" s="103" t="str">
        <f>IF(ISNUMBER('Форма 1'!U2989),'Форма 1'!$H2989*VLOOKUP('Форма 1'!$F2989,'Придельники с 2022'!$B$4:$X$28,'Форма 1'!U$8),"")</f>
        <v/>
      </c>
      <c r="E2989" s="103">
        <f>IF(ISNUMBER('Форма 1'!V2989),'Форма 1'!$H2989*VLOOKUP('Форма 1'!$F2989,'Придельники с 2022'!$B$4:$X$28,'Форма 1'!V$8),"")</f>
        <v>9731150.1520000007</v>
      </c>
      <c r="F2989" s="103" t="str">
        <f>IF(ISNUMBER('Форма 1'!W2989),'Форма 1'!$H2989*VLOOKUP('Форма 1'!$F2989,'Придельники с 2022'!$B$4:$X$28,'Форма 1'!W$8),"")</f>
        <v/>
      </c>
      <c r="G2989" s="103" t="str">
        <f>IF(ISNUMBER('Форма 1'!X2989),'Форма 1'!$H2989*VLOOKUP('Форма 1'!$F2989,'Придельники с 2022'!$B$4:$X$28,'Форма 1'!X$8),"")</f>
        <v/>
      </c>
      <c r="H2989" s="103" t="str">
        <f>IF(ISNUMBER('Форма 1'!Y2989),'Форма 1'!$H2989*VLOOKUP('Форма 1'!$F2989,'Придельники с 2022'!$B$4:$X$28,'Форма 1'!Y$8),"")</f>
        <v/>
      </c>
      <c r="I2989" s="103" t="str">
        <f>IF(ISNUMBER('Форма 1'!Z2989),'Форма 1'!$H2989*VLOOKUP('Форма 1'!$F2989,'Придельники с 2022'!$B$4:$X$28,'Форма 1'!Z$8),"")</f>
        <v/>
      </c>
      <c r="J2989" s="103" t="str">
        <f>IF(ISNUMBER('Форма 1'!AA2989),'Форма 1'!$H2989*VLOOKUP('Форма 1'!$F2989,'Придельники с 2022'!$B$4:$X$28,'Форма 1'!AA$8),"")</f>
        <v/>
      </c>
      <c r="K2989" s="90"/>
      <c r="L2989" s="87"/>
      <c r="M2989" s="103" t="str">
        <f>IF(ISNUMBER('Форма 1'!AD2989),'Форма 1'!$H2989*VLOOKUP('Форма 1'!$F2989,'Придельники с 2022'!$B$4:$X$28,'Форма 1'!AD$8),"")</f>
        <v/>
      </c>
      <c r="N2989" s="103" t="str">
        <f>IF(ISBLANK('Форма 1'!$AE2989),"",IF('Форма 1'!$AE2989=1,'Форма 1'!$H2989*VLOOKUP('Форма 1'!$F2989,'Придельники с 2022'!$B$4:$X$28,'Форма 1'!$AE$8,0),IF('Форма 1'!$AE2989=2,'Форма 1'!$H2989*VLOOKUP('Форма 1'!$F2989,'Придельники с 2022'!$B$4:$X$28,13,0),IF('Форма 1'!$AE2989=3,'Форма 1'!$H2989*VLOOKUP('Форма 1'!$F2989,'Придельники с 2022'!$B$4:$X$28,12,0)))))</f>
        <v/>
      </c>
      <c r="O2989" s="103" t="str">
        <f>IF(ISNUMBER('Форма 1'!AF2989),'Форма 1'!$H2989*VLOOKUP('Форма 1'!$F2989,'Придельники с 2022'!$B$4:$X$28,'Форма 1'!AF$8),"")</f>
        <v/>
      </c>
      <c r="P2989" s="87"/>
      <c r="Q2989" s="103" t="str">
        <f>IF(ISNUMBER('Форма 1'!AH2989),'Форма 1'!$H2989*VLOOKUP('Форма 1'!$F2989,'Придельники с 2022'!$B$4:$X$28,'Форма 1'!AH$8),"")</f>
        <v/>
      </c>
      <c r="R2989" s="103" t="str">
        <f>IF(ISNUMBER('Форма 1'!AI2989),'Форма 1'!$H2989*VLOOKUP('Форма 1'!$F2989,'Придельники с 2022'!$B$4:$X$28,'Форма 1'!AI$8),"")</f>
        <v/>
      </c>
      <c r="S2989" s="103" t="str">
        <f>IF(ISNUMBER('Форма 1'!AJ2989),'Форма 1'!$H2989*VLOOKUP('Форма 1'!$F2989,'Придельники с 2022'!$B$4:$X$28,'Форма 1'!AJ$8),"")</f>
        <v/>
      </c>
      <c r="T2989" s="87"/>
    </row>
    <row r="2990" spans="1:20">
      <c r="A2990" s="188">
        <f>A2988+1</f>
        <v>20</v>
      </c>
      <c r="B2990" s="189" t="s">
        <v>2909</v>
      </c>
      <c r="C2990" s="99">
        <f t="shared" si="233"/>
        <v>3346266.78</v>
      </c>
      <c r="D2990" s="103" t="str">
        <f>IF(ISNUMBER('Форма 1'!U2990),'Форма 1'!$H2990*VLOOKUP('Форма 1'!$F2990,'Придельники с 2022'!$B$4:$X$28,'Форма 1'!U$8),"")</f>
        <v/>
      </c>
      <c r="E2990" s="103" t="str">
        <f>IF(ISNUMBER('Форма 1'!V2990),'Форма 1'!$H2990*VLOOKUP('Форма 1'!$F2990,'Придельники с 2022'!$B$4:$X$28,'Форма 1'!V$8),"")</f>
        <v/>
      </c>
      <c r="F2990" s="103" t="str">
        <f>IF(ISNUMBER('Форма 1'!W2990),'Форма 1'!$H2990*VLOOKUP('Форма 1'!$F2990,'Придельники с 2022'!$B$4:$X$28,'Форма 1'!W$8),"")</f>
        <v/>
      </c>
      <c r="G2990" s="103" t="str">
        <f>IF(ISNUMBER('Форма 1'!X2990),'Форма 1'!$H2990*VLOOKUP('Форма 1'!$F2990,'Придельники с 2022'!$B$4:$X$28,'Форма 1'!X$8),"")</f>
        <v/>
      </c>
      <c r="H2990" s="103" t="str">
        <f>IF(ISNUMBER('Форма 1'!Y2990),'Форма 1'!$H2990*VLOOKUP('Форма 1'!$F2990,'Придельники с 2022'!$B$4:$X$28,'Форма 1'!Y$8),"")</f>
        <v/>
      </c>
      <c r="I2990" s="103" t="str">
        <f>IF(ISNUMBER('Форма 1'!Z2990),'Форма 1'!$H2990*VLOOKUP('Форма 1'!$F2990,'Придельники с 2022'!$B$4:$X$28,'Форма 1'!Z$8),"")</f>
        <v/>
      </c>
      <c r="J2990" s="103">
        <f>IF(ISNUMBER('Форма 1'!AA2990),'Форма 1'!$H2990*VLOOKUP('Форма 1'!$F2990,'Придельники с 2022'!$B$4:$X$28,'Форма 1'!AA$8),"")</f>
        <v>3346266.78</v>
      </c>
      <c r="K2990" s="90"/>
      <c r="L2990" s="87"/>
      <c r="M2990" s="103" t="str">
        <f>IF(ISNUMBER('Форма 1'!AD2990),'Форма 1'!$H2990*VLOOKUP('Форма 1'!$F2990,'Придельники с 2022'!$B$4:$X$28,'Форма 1'!AD$8),"")</f>
        <v/>
      </c>
      <c r="N2990" s="103" t="str">
        <f>IF(ISBLANK('Форма 1'!$AE2990),"",IF('Форма 1'!$AE2990=1,'Форма 1'!$H2990*VLOOKUP('Форма 1'!$F2990,'Придельники с 2022'!$B$4:$X$28,'Форма 1'!$AE$8,0),IF('Форма 1'!$AE2990=2,'Форма 1'!$H2990*VLOOKUP('Форма 1'!$F2990,'Придельники с 2022'!$B$4:$X$28,13,0),IF('Форма 1'!$AE2990=3,'Форма 1'!$H2990*VLOOKUP('Форма 1'!$F2990,'Придельники с 2022'!$B$4:$X$28,12,0)))))</f>
        <v/>
      </c>
      <c r="O2990" s="103" t="str">
        <f>IF(ISNUMBER('Форма 1'!AF2990),'Форма 1'!$H2990*VLOOKUP('Форма 1'!$F2990,'Придельники с 2022'!$B$4:$X$28,'Форма 1'!AF$8),"")</f>
        <v/>
      </c>
      <c r="P2990" s="87"/>
      <c r="Q2990" s="103" t="str">
        <f>IF(ISNUMBER('Форма 1'!AH2990),'Форма 1'!$H2990*VLOOKUP('Форма 1'!$F2990,'Придельники с 2022'!$B$4:$X$28,'Форма 1'!AH$8),"")</f>
        <v/>
      </c>
      <c r="R2990" s="103" t="str">
        <f>IF(ISNUMBER('Форма 1'!AI2990),'Форма 1'!$H2990*VLOOKUP('Форма 1'!$F2990,'Придельники с 2022'!$B$4:$X$28,'Форма 1'!AI$8),"")</f>
        <v/>
      </c>
      <c r="S2990" s="103" t="str">
        <f>IF(ISNUMBER('Форма 1'!AJ2990),'Форма 1'!$H2990*VLOOKUP('Форма 1'!$F2990,'Придельники с 2022'!$B$4:$X$28,'Форма 1'!AJ$8),"")</f>
        <v/>
      </c>
      <c r="T2990" s="87"/>
    </row>
    <row r="2991" spans="1:20">
      <c r="A2991" s="188">
        <f t="shared" si="234"/>
        <v>21</v>
      </c>
      <c r="B2991" s="189" t="s">
        <v>2910</v>
      </c>
      <c r="C2991" s="99">
        <f t="shared" ref="C2991:C3052" si="236">SUM(D2991:J2991,L2991:T2991)</f>
        <v>467424.20400000003</v>
      </c>
      <c r="D2991" s="103" t="str">
        <f>IF(ISNUMBER('Форма 1'!U2991),'Форма 1'!$H2991*VLOOKUP('Форма 1'!$F2991,'Придельники с 2022'!$B$4:$X$28,'Форма 1'!U$8),"")</f>
        <v/>
      </c>
      <c r="E2991" s="103" t="str">
        <f>IF(ISNUMBER('Форма 1'!V2991),'Форма 1'!$H2991*VLOOKUP('Форма 1'!$F2991,'Придельники с 2022'!$B$4:$X$28,'Форма 1'!V$8),"")</f>
        <v/>
      </c>
      <c r="F2991" s="103" t="str">
        <f>IF(ISNUMBER('Форма 1'!W2991),'Форма 1'!$H2991*VLOOKUP('Форма 1'!$F2991,'Придельники с 2022'!$B$4:$X$28,'Форма 1'!W$8),"")</f>
        <v/>
      </c>
      <c r="G2991" s="103" t="str">
        <f>IF(ISNUMBER('Форма 1'!X2991),'Форма 1'!$H2991*VLOOKUP('Форма 1'!$F2991,'Придельники с 2022'!$B$4:$X$28,'Форма 1'!X$8),"")</f>
        <v/>
      </c>
      <c r="H2991" s="103" t="str">
        <f>IF(ISNUMBER('Форма 1'!Y2991),'Форма 1'!$H2991*VLOOKUP('Форма 1'!$F2991,'Придельники с 2022'!$B$4:$X$28,'Форма 1'!Y$8),"")</f>
        <v/>
      </c>
      <c r="I2991" s="103" t="str">
        <f>IF(ISNUMBER('Форма 1'!Z2991),'Форма 1'!$H2991*VLOOKUP('Форма 1'!$F2991,'Придельники с 2022'!$B$4:$X$28,'Форма 1'!Z$8),"")</f>
        <v/>
      </c>
      <c r="J2991" s="103" t="str">
        <f>IF(ISNUMBER('Форма 1'!AA2991),'Форма 1'!$H2991*VLOOKUP('Форма 1'!$F2991,'Придельники с 2022'!$B$4:$X$28,'Форма 1'!AA$8),"")</f>
        <v/>
      </c>
      <c r="K2991" s="90"/>
      <c r="L2991" s="87"/>
      <c r="M2991" s="103" t="str">
        <f>IF(ISNUMBER('Форма 1'!AD2991),'Форма 1'!$H2991*VLOOKUP('Форма 1'!$F2991,'Придельники с 2022'!$B$4:$X$28,'Форма 1'!AD$8),"")</f>
        <v/>
      </c>
      <c r="N2991" s="103" t="str">
        <f>IF(ISBLANK('Форма 1'!$AE2991),"",IF('Форма 1'!$AE2991=1,'Форма 1'!$H2991*VLOOKUP('Форма 1'!$F2991,'Придельники с 2022'!$B$4:$X$28,'Форма 1'!$AE$8,0),IF('Форма 1'!$AE2991=2,'Форма 1'!$H2991*VLOOKUP('Форма 1'!$F2991,'Придельники с 2022'!$B$4:$X$28,13,0),IF('Форма 1'!$AE2991=3,'Форма 1'!$H2991*VLOOKUP('Форма 1'!$F2991,'Придельники с 2022'!$B$4:$X$28,12,0)))))</f>
        <v/>
      </c>
      <c r="O2991" s="103">
        <f>IF(ISNUMBER('Форма 1'!AF2991),'Форма 1'!$H2991*VLOOKUP('Форма 1'!$F2991,'Придельники с 2022'!$B$4:$X$28,'Форма 1'!AF$8),"")</f>
        <v>467424.20400000003</v>
      </c>
      <c r="P2991" s="87"/>
      <c r="Q2991" s="103" t="str">
        <f>IF(ISNUMBER('Форма 1'!AH2991),'Форма 1'!$H2991*VLOOKUP('Форма 1'!$F2991,'Придельники с 2022'!$B$4:$X$28,'Форма 1'!AH$8),"")</f>
        <v/>
      </c>
      <c r="R2991" s="103" t="str">
        <f>IF(ISNUMBER('Форма 1'!AI2991),'Форма 1'!$H2991*VLOOKUP('Форма 1'!$F2991,'Придельники с 2022'!$B$4:$X$28,'Форма 1'!AI$8),"")</f>
        <v/>
      </c>
      <c r="S2991" s="103" t="str">
        <f>IF(ISNUMBER('Форма 1'!AJ2991),'Форма 1'!$H2991*VLOOKUP('Форма 1'!$F2991,'Придельники с 2022'!$B$4:$X$28,'Форма 1'!AJ$8),"")</f>
        <v/>
      </c>
      <c r="T2991" s="87"/>
    </row>
    <row r="2992" spans="1:20">
      <c r="A2992" s="188">
        <f t="shared" si="234"/>
        <v>22</v>
      </c>
      <c r="B2992" s="189" t="s">
        <v>2911</v>
      </c>
      <c r="C2992" s="99">
        <f t="shared" si="236"/>
        <v>8001954.3120000008</v>
      </c>
      <c r="D2992" s="103" t="str">
        <f>IF(ISNUMBER('Форма 1'!U2992),'Форма 1'!$H2992*VLOOKUP('Форма 1'!$F2992,'Придельники с 2022'!$B$4:$X$28,'Форма 1'!U$8),"")</f>
        <v/>
      </c>
      <c r="E2992" s="103">
        <f>IF(ISNUMBER('Форма 1'!V2992),'Форма 1'!$H2992*VLOOKUP('Форма 1'!$F2992,'Придельники с 2022'!$B$4:$X$28,'Форма 1'!V$8),"")</f>
        <v>8001954.3120000008</v>
      </c>
      <c r="F2992" s="103" t="str">
        <f>IF(ISNUMBER('Форма 1'!W2992),'Форма 1'!$H2992*VLOOKUP('Форма 1'!$F2992,'Придельники с 2022'!$B$4:$X$28,'Форма 1'!W$8),"")</f>
        <v/>
      </c>
      <c r="G2992" s="103" t="str">
        <f>IF(ISNUMBER('Форма 1'!X2992),'Форма 1'!$H2992*VLOOKUP('Форма 1'!$F2992,'Придельники с 2022'!$B$4:$X$28,'Форма 1'!X$8),"")</f>
        <v/>
      </c>
      <c r="H2992" s="103" t="str">
        <f>IF(ISNUMBER('Форма 1'!Y2992),'Форма 1'!$H2992*VLOOKUP('Форма 1'!$F2992,'Придельники с 2022'!$B$4:$X$28,'Форма 1'!Y$8),"")</f>
        <v/>
      </c>
      <c r="I2992" s="103" t="str">
        <f>IF(ISNUMBER('Форма 1'!Z2992),'Форма 1'!$H2992*VLOOKUP('Форма 1'!$F2992,'Придельники с 2022'!$B$4:$X$28,'Форма 1'!Z$8),"")</f>
        <v/>
      </c>
      <c r="J2992" s="103" t="str">
        <f>IF(ISNUMBER('Форма 1'!AA2992),'Форма 1'!$H2992*VLOOKUP('Форма 1'!$F2992,'Придельники с 2022'!$B$4:$X$28,'Форма 1'!AA$8),"")</f>
        <v/>
      </c>
      <c r="K2992" s="90"/>
      <c r="L2992" s="87"/>
      <c r="M2992" s="103" t="str">
        <f>IF(ISNUMBER('Форма 1'!AD2992),'Форма 1'!$H2992*VLOOKUP('Форма 1'!$F2992,'Придельники с 2022'!$B$4:$X$28,'Форма 1'!AD$8),"")</f>
        <v/>
      </c>
      <c r="N2992" s="103" t="str">
        <f>IF(ISBLANK('Форма 1'!$AE2992),"",IF('Форма 1'!$AE2992=1,'Форма 1'!$H2992*VLOOKUP('Форма 1'!$F2992,'Придельники с 2022'!$B$4:$X$28,'Форма 1'!$AE$8,0),IF('Форма 1'!$AE2992=2,'Форма 1'!$H2992*VLOOKUP('Форма 1'!$F2992,'Придельники с 2022'!$B$4:$X$28,13,0),IF('Форма 1'!$AE2992=3,'Форма 1'!$H2992*VLOOKUP('Форма 1'!$F2992,'Придельники с 2022'!$B$4:$X$28,12,0)))))</f>
        <v/>
      </c>
      <c r="O2992" s="103" t="str">
        <f>IF(ISNUMBER('Форма 1'!AF2992),'Форма 1'!$H2992*VLOOKUP('Форма 1'!$F2992,'Придельники с 2022'!$B$4:$X$28,'Форма 1'!AF$8),"")</f>
        <v/>
      </c>
      <c r="P2992" s="87"/>
      <c r="Q2992" s="103" t="str">
        <f>IF(ISNUMBER('Форма 1'!AH2992),'Форма 1'!$H2992*VLOOKUP('Форма 1'!$F2992,'Придельники с 2022'!$B$4:$X$28,'Форма 1'!AH$8),"")</f>
        <v/>
      </c>
      <c r="R2992" s="103" t="str">
        <f>IF(ISNUMBER('Форма 1'!AI2992),'Форма 1'!$H2992*VLOOKUP('Форма 1'!$F2992,'Придельники с 2022'!$B$4:$X$28,'Форма 1'!AI$8),"")</f>
        <v/>
      </c>
      <c r="S2992" s="103" t="str">
        <f>IF(ISNUMBER('Форма 1'!AJ2992),'Форма 1'!$H2992*VLOOKUP('Форма 1'!$F2992,'Придельники с 2022'!$B$4:$X$28,'Форма 1'!AJ$8),"")</f>
        <v/>
      </c>
      <c r="T2992" s="87"/>
    </row>
    <row r="2993" spans="1:20">
      <c r="A2993" s="188">
        <f t="shared" si="234"/>
        <v>23</v>
      </c>
      <c r="B2993" s="189" t="s">
        <v>2912</v>
      </c>
      <c r="C2993" s="99">
        <f t="shared" si="236"/>
        <v>12621041.539999999</v>
      </c>
      <c r="D2993" s="103" t="str">
        <f>IF(ISNUMBER('Форма 1'!U2993),'Форма 1'!$H2993*VLOOKUP('Форма 1'!$F2993,'Придельники с 2022'!$B$4:$X$28,'Форма 1'!U$8),"")</f>
        <v/>
      </c>
      <c r="E2993" s="103">
        <f>IF(ISNUMBER('Форма 1'!V2993),'Форма 1'!$H2993*VLOOKUP('Форма 1'!$F2993,'Придельники с 2022'!$B$4:$X$28,'Форма 1'!V$8),"")</f>
        <v>12621041.539999999</v>
      </c>
      <c r="F2993" s="103" t="str">
        <f>IF(ISNUMBER('Форма 1'!W2993),'Форма 1'!$H2993*VLOOKUP('Форма 1'!$F2993,'Придельники с 2022'!$B$4:$X$28,'Форма 1'!W$8),"")</f>
        <v/>
      </c>
      <c r="G2993" s="103" t="str">
        <f>IF(ISNUMBER('Форма 1'!X2993),'Форма 1'!$H2993*VLOOKUP('Форма 1'!$F2993,'Придельники с 2022'!$B$4:$X$28,'Форма 1'!X$8),"")</f>
        <v/>
      </c>
      <c r="H2993" s="103" t="str">
        <f>IF(ISNUMBER('Форма 1'!Y2993),'Форма 1'!$H2993*VLOOKUP('Форма 1'!$F2993,'Придельники с 2022'!$B$4:$X$28,'Форма 1'!Y$8),"")</f>
        <v/>
      </c>
      <c r="I2993" s="103" t="str">
        <f>IF(ISNUMBER('Форма 1'!Z2993),'Форма 1'!$H2993*VLOOKUP('Форма 1'!$F2993,'Придельники с 2022'!$B$4:$X$28,'Форма 1'!Z$8),"")</f>
        <v/>
      </c>
      <c r="J2993" s="103" t="str">
        <f>IF(ISNUMBER('Форма 1'!AA2993),'Форма 1'!$H2993*VLOOKUP('Форма 1'!$F2993,'Придельники с 2022'!$B$4:$X$28,'Форма 1'!AA$8),"")</f>
        <v/>
      </c>
      <c r="K2993" s="90"/>
      <c r="L2993" s="87"/>
      <c r="M2993" s="103" t="str">
        <f>IF(ISNUMBER('Форма 1'!AD2993),'Форма 1'!$H2993*VLOOKUP('Форма 1'!$F2993,'Придельники с 2022'!$B$4:$X$28,'Форма 1'!AD$8),"")</f>
        <v/>
      </c>
      <c r="N2993" s="103" t="str">
        <f>IF(ISBLANK('Форма 1'!$AE2993),"",IF('Форма 1'!$AE2993=1,'Форма 1'!$H2993*VLOOKUP('Форма 1'!$F2993,'Придельники с 2022'!$B$4:$X$28,'Форма 1'!$AE$8,0),IF('Форма 1'!$AE2993=2,'Форма 1'!$H2993*VLOOKUP('Форма 1'!$F2993,'Придельники с 2022'!$B$4:$X$28,13,0),IF('Форма 1'!$AE2993=3,'Форма 1'!$H2993*VLOOKUP('Форма 1'!$F2993,'Придельники с 2022'!$B$4:$X$28,12,0)))))</f>
        <v/>
      </c>
      <c r="O2993" s="103" t="str">
        <f>IF(ISNUMBER('Форма 1'!AF2993),'Форма 1'!$H2993*VLOOKUP('Форма 1'!$F2993,'Придельники с 2022'!$B$4:$X$28,'Форма 1'!AF$8),"")</f>
        <v/>
      </c>
      <c r="P2993" s="87"/>
      <c r="Q2993" s="103" t="str">
        <f>IF(ISNUMBER('Форма 1'!AH2993),'Форма 1'!$H2993*VLOOKUP('Форма 1'!$F2993,'Придельники с 2022'!$B$4:$X$28,'Форма 1'!AH$8),"")</f>
        <v/>
      </c>
      <c r="R2993" s="103" t="str">
        <f>IF(ISNUMBER('Форма 1'!AI2993),'Форма 1'!$H2993*VLOOKUP('Форма 1'!$F2993,'Придельники с 2022'!$B$4:$X$28,'Форма 1'!AI$8),"")</f>
        <v/>
      </c>
      <c r="S2993" s="103" t="str">
        <f>IF(ISNUMBER('Форма 1'!AJ2993),'Форма 1'!$H2993*VLOOKUP('Форма 1'!$F2993,'Придельники с 2022'!$B$4:$X$28,'Форма 1'!AJ$8),"")</f>
        <v/>
      </c>
      <c r="T2993" s="87"/>
    </row>
    <row r="2994" spans="1:20">
      <c r="A2994" s="188">
        <f t="shared" si="234"/>
        <v>24</v>
      </c>
      <c r="B2994" s="189" t="s">
        <v>2913</v>
      </c>
      <c r="C2994" s="99">
        <f t="shared" si="236"/>
        <v>12185207.012</v>
      </c>
      <c r="D2994" s="103" t="str">
        <f>IF(ISNUMBER('Форма 1'!U2994),'Форма 1'!$H2994*VLOOKUP('Форма 1'!$F2994,'Придельники с 2022'!$B$4:$X$28,'Форма 1'!U$8),"")</f>
        <v/>
      </c>
      <c r="E2994" s="103">
        <f>IF(ISNUMBER('Форма 1'!V2994),'Форма 1'!$H2994*VLOOKUP('Форма 1'!$F2994,'Придельники с 2022'!$B$4:$X$28,'Форма 1'!V$8),"")</f>
        <v>12185207.012</v>
      </c>
      <c r="F2994" s="103" t="str">
        <f>IF(ISNUMBER('Форма 1'!W2994),'Форма 1'!$H2994*VLOOKUP('Форма 1'!$F2994,'Придельники с 2022'!$B$4:$X$28,'Форма 1'!W$8),"")</f>
        <v/>
      </c>
      <c r="G2994" s="103" t="str">
        <f>IF(ISNUMBER('Форма 1'!X2994),'Форма 1'!$H2994*VLOOKUP('Форма 1'!$F2994,'Придельники с 2022'!$B$4:$X$28,'Форма 1'!X$8),"")</f>
        <v/>
      </c>
      <c r="H2994" s="103" t="str">
        <f>IF(ISNUMBER('Форма 1'!Y2994),'Форма 1'!$H2994*VLOOKUP('Форма 1'!$F2994,'Придельники с 2022'!$B$4:$X$28,'Форма 1'!Y$8),"")</f>
        <v/>
      </c>
      <c r="I2994" s="103" t="str">
        <f>IF(ISNUMBER('Форма 1'!Z2994),'Форма 1'!$H2994*VLOOKUP('Форма 1'!$F2994,'Придельники с 2022'!$B$4:$X$28,'Форма 1'!Z$8),"")</f>
        <v/>
      </c>
      <c r="J2994" s="103" t="str">
        <f>IF(ISNUMBER('Форма 1'!AA2994),'Форма 1'!$H2994*VLOOKUP('Форма 1'!$F2994,'Придельники с 2022'!$B$4:$X$28,'Форма 1'!AA$8),"")</f>
        <v/>
      </c>
      <c r="K2994" s="90"/>
      <c r="L2994" s="87"/>
      <c r="M2994" s="103" t="str">
        <f>IF(ISNUMBER('Форма 1'!AD2994),'Форма 1'!$H2994*VLOOKUP('Форма 1'!$F2994,'Придельники с 2022'!$B$4:$X$28,'Форма 1'!AD$8),"")</f>
        <v/>
      </c>
      <c r="N2994" s="103" t="str">
        <f>IF(ISBLANK('Форма 1'!$AE2994),"",IF('Форма 1'!$AE2994=1,'Форма 1'!$H2994*VLOOKUP('Форма 1'!$F2994,'Придельники с 2022'!$B$4:$X$28,'Форма 1'!$AE$8,0),IF('Форма 1'!$AE2994=2,'Форма 1'!$H2994*VLOOKUP('Форма 1'!$F2994,'Придельники с 2022'!$B$4:$X$28,13,0),IF('Форма 1'!$AE2994=3,'Форма 1'!$H2994*VLOOKUP('Форма 1'!$F2994,'Придельники с 2022'!$B$4:$X$28,12,0)))))</f>
        <v/>
      </c>
      <c r="O2994" s="103" t="str">
        <f>IF(ISNUMBER('Форма 1'!AF2994),'Форма 1'!$H2994*VLOOKUP('Форма 1'!$F2994,'Придельники с 2022'!$B$4:$X$28,'Форма 1'!AF$8),"")</f>
        <v/>
      </c>
      <c r="P2994" s="87"/>
      <c r="Q2994" s="103" t="str">
        <f>IF(ISNUMBER('Форма 1'!AH2994),'Форма 1'!$H2994*VLOOKUP('Форма 1'!$F2994,'Придельники с 2022'!$B$4:$X$28,'Форма 1'!AH$8),"")</f>
        <v/>
      </c>
      <c r="R2994" s="103" t="str">
        <f>IF(ISNUMBER('Форма 1'!AI2994),'Форма 1'!$H2994*VLOOKUP('Форма 1'!$F2994,'Придельники с 2022'!$B$4:$X$28,'Форма 1'!AI$8),"")</f>
        <v/>
      </c>
      <c r="S2994" s="103" t="str">
        <f>IF(ISNUMBER('Форма 1'!AJ2994),'Форма 1'!$H2994*VLOOKUP('Форма 1'!$F2994,'Придельники с 2022'!$B$4:$X$28,'Форма 1'!AJ$8),"")</f>
        <v/>
      </c>
      <c r="T2994" s="87"/>
    </row>
    <row r="2995" spans="1:20">
      <c r="A2995" s="188">
        <f t="shared" si="234"/>
        <v>25</v>
      </c>
      <c r="B2995" s="189" t="s">
        <v>2914</v>
      </c>
      <c r="C2995" s="99">
        <f t="shared" si="236"/>
        <v>3879165.74</v>
      </c>
      <c r="D2995" s="103" t="str">
        <f>IF(ISNUMBER('Форма 1'!U2995),'Форма 1'!$H2995*VLOOKUP('Форма 1'!$F2995,'Придельники с 2022'!$B$4:$X$28,'Форма 1'!U$8),"")</f>
        <v/>
      </c>
      <c r="E2995" s="103" t="str">
        <f>IF(ISNUMBER('Форма 1'!V2995),'Форма 1'!$H2995*VLOOKUP('Форма 1'!$F2995,'Придельники с 2022'!$B$4:$X$28,'Форма 1'!V$8),"")</f>
        <v/>
      </c>
      <c r="F2995" s="103" t="str">
        <f>IF(ISNUMBER('Форма 1'!W2995),'Форма 1'!$H2995*VLOOKUP('Форма 1'!$F2995,'Придельники с 2022'!$B$4:$X$28,'Форма 1'!W$8),"")</f>
        <v/>
      </c>
      <c r="G2995" s="103" t="str">
        <f>IF(ISNUMBER('Форма 1'!X2995),'Форма 1'!$H2995*VLOOKUP('Форма 1'!$F2995,'Придельники с 2022'!$B$4:$X$28,'Форма 1'!X$8),"")</f>
        <v/>
      </c>
      <c r="H2995" s="103" t="str">
        <f>IF(ISNUMBER('Форма 1'!Y2995),'Форма 1'!$H2995*VLOOKUP('Форма 1'!$F2995,'Придельники с 2022'!$B$4:$X$28,'Форма 1'!Y$8),"")</f>
        <v/>
      </c>
      <c r="I2995" s="103" t="str">
        <f>IF(ISNUMBER('Форма 1'!Z2995),'Форма 1'!$H2995*VLOOKUP('Форма 1'!$F2995,'Придельники с 2022'!$B$4:$X$28,'Форма 1'!Z$8),"")</f>
        <v/>
      </c>
      <c r="J2995" s="103">
        <f>IF(ISNUMBER('Форма 1'!AA2995),'Форма 1'!$H2995*VLOOKUP('Форма 1'!$F2995,'Придельники с 2022'!$B$4:$X$28,'Форма 1'!AA$8),"")</f>
        <v>3879165.74</v>
      </c>
      <c r="K2995" s="90"/>
      <c r="L2995" s="87"/>
      <c r="M2995" s="103" t="str">
        <f>IF(ISNUMBER('Форма 1'!AD2995),'Форма 1'!$H2995*VLOOKUP('Форма 1'!$F2995,'Придельники с 2022'!$B$4:$X$28,'Форма 1'!AD$8),"")</f>
        <v/>
      </c>
      <c r="N2995" s="103" t="str">
        <f>IF(ISBLANK('Форма 1'!$AE2995),"",IF('Форма 1'!$AE2995=1,'Форма 1'!$H2995*VLOOKUP('Форма 1'!$F2995,'Придельники с 2022'!$B$4:$X$28,'Форма 1'!$AE$8,0),IF('Форма 1'!$AE2995=2,'Форма 1'!$H2995*VLOOKUP('Форма 1'!$F2995,'Придельники с 2022'!$B$4:$X$28,13,0),IF('Форма 1'!$AE2995=3,'Форма 1'!$H2995*VLOOKUP('Форма 1'!$F2995,'Придельники с 2022'!$B$4:$X$28,12,0)))))</f>
        <v/>
      </c>
      <c r="O2995" s="103" t="str">
        <f>IF(ISNUMBER('Форма 1'!AF2995),'Форма 1'!$H2995*VLOOKUP('Форма 1'!$F2995,'Придельники с 2022'!$B$4:$X$28,'Форма 1'!AF$8),"")</f>
        <v/>
      </c>
      <c r="P2995" s="87"/>
      <c r="Q2995" s="103" t="str">
        <f>IF(ISNUMBER('Форма 1'!AH2995),'Форма 1'!$H2995*VLOOKUP('Форма 1'!$F2995,'Придельники с 2022'!$B$4:$X$28,'Форма 1'!AH$8),"")</f>
        <v/>
      </c>
      <c r="R2995" s="103" t="str">
        <f>IF(ISNUMBER('Форма 1'!AI2995),'Форма 1'!$H2995*VLOOKUP('Форма 1'!$F2995,'Придельники с 2022'!$B$4:$X$28,'Форма 1'!AI$8),"")</f>
        <v/>
      </c>
      <c r="S2995" s="103" t="str">
        <f>IF(ISNUMBER('Форма 1'!AJ2995),'Форма 1'!$H2995*VLOOKUP('Форма 1'!$F2995,'Придельники с 2022'!$B$4:$X$28,'Форма 1'!AJ$8),"")</f>
        <v/>
      </c>
      <c r="T2995" s="87"/>
    </row>
    <row r="2996" spans="1:20">
      <c r="A2996" s="188">
        <f t="shared" si="234"/>
        <v>26</v>
      </c>
      <c r="B2996" s="189" t="s">
        <v>2915</v>
      </c>
      <c r="C2996" s="99">
        <f t="shared" si="236"/>
        <v>3215935.9</v>
      </c>
      <c r="D2996" s="103" t="str">
        <f>IF(ISNUMBER('Форма 1'!U2996),'Форма 1'!$H2996*VLOOKUP('Форма 1'!$F2996,'Придельники с 2022'!$B$4:$X$28,'Форма 1'!U$8),"")</f>
        <v/>
      </c>
      <c r="E2996" s="103" t="str">
        <f>IF(ISNUMBER('Форма 1'!V2996),'Форма 1'!$H2996*VLOOKUP('Форма 1'!$F2996,'Придельники с 2022'!$B$4:$X$28,'Форма 1'!V$8),"")</f>
        <v/>
      </c>
      <c r="F2996" s="103" t="str">
        <f>IF(ISNUMBER('Форма 1'!W2996),'Форма 1'!$H2996*VLOOKUP('Форма 1'!$F2996,'Придельники с 2022'!$B$4:$X$28,'Форма 1'!W$8),"")</f>
        <v/>
      </c>
      <c r="G2996" s="103" t="str">
        <f>IF(ISNUMBER('Форма 1'!X2996),'Форма 1'!$H2996*VLOOKUP('Форма 1'!$F2996,'Придельники с 2022'!$B$4:$X$28,'Форма 1'!X$8),"")</f>
        <v/>
      </c>
      <c r="H2996" s="103" t="str">
        <f>IF(ISNUMBER('Форма 1'!Y2996),'Форма 1'!$H2996*VLOOKUP('Форма 1'!$F2996,'Придельники с 2022'!$B$4:$X$28,'Форма 1'!Y$8),"")</f>
        <v/>
      </c>
      <c r="I2996" s="103" t="str">
        <f>IF(ISNUMBER('Форма 1'!Z2996),'Форма 1'!$H2996*VLOOKUP('Форма 1'!$F2996,'Придельники с 2022'!$B$4:$X$28,'Форма 1'!Z$8),"")</f>
        <v/>
      </c>
      <c r="J2996" s="103">
        <f>IF(ISNUMBER('Форма 1'!AA2996),'Форма 1'!$H2996*VLOOKUP('Форма 1'!$F2996,'Придельники с 2022'!$B$4:$X$28,'Форма 1'!AA$8),"")</f>
        <v>3215935.9</v>
      </c>
      <c r="K2996" s="90"/>
      <c r="L2996" s="87"/>
      <c r="M2996" s="103" t="str">
        <f>IF(ISNUMBER('Форма 1'!AD2996),'Форма 1'!$H2996*VLOOKUP('Форма 1'!$F2996,'Придельники с 2022'!$B$4:$X$28,'Форма 1'!AD$8),"")</f>
        <v/>
      </c>
      <c r="N2996" s="103" t="str">
        <f>IF(ISBLANK('Форма 1'!$AE2996),"",IF('Форма 1'!$AE2996=1,'Форма 1'!$H2996*VLOOKUP('Форма 1'!$F2996,'Придельники с 2022'!$B$4:$X$28,'Форма 1'!$AE$8,0),IF('Форма 1'!$AE2996=2,'Форма 1'!$H2996*VLOOKUP('Форма 1'!$F2996,'Придельники с 2022'!$B$4:$X$28,13,0),IF('Форма 1'!$AE2996=3,'Форма 1'!$H2996*VLOOKUP('Форма 1'!$F2996,'Придельники с 2022'!$B$4:$X$28,12,0)))))</f>
        <v/>
      </c>
      <c r="O2996" s="103" t="str">
        <f>IF(ISNUMBER('Форма 1'!AF2996),'Форма 1'!$H2996*VLOOKUP('Форма 1'!$F2996,'Придельники с 2022'!$B$4:$X$28,'Форма 1'!AF$8),"")</f>
        <v/>
      </c>
      <c r="P2996" s="87"/>
      <c r="Q2996" s="103" t="str">
        <f>IF(ISNUMBER('Форма 1'!AH2996),'Форма 1'!$H2996*VLOOKUP('Форма 1'!$F2996,'Придельники с 2022'!$B$4:$X$28,'Форма 1'!AH$8),"")</f>
        <v/>
      </c>
      <c r="R2996" s="103" t="str">
        <f>IF(ISNUMBER('Форма 1'!AI2996),'Форма 1'!$H2996*VLOOKUP('Форма 1'!$F2996,'Придельники с 2022'!$B$4:$X$28,'Форма 1'!AI$8),"")</f>
        <v/>
      </c>
      <c r="S2996" s="103" t="str">
        <f>IF(ISNUMBER('Форма 1'!AJ2996),'Форма 1'!$H2996*VLOOKUP('Форма 1'!$F2996,'Придельники с 2022'!$B$4:$X$28,'Форма 1'!AJ$8),"")</f>
        <v/>
      </c>
      <c r="T2996" s="87"/>
    </row>
    <row r="2997" spans="1:20" ht="15.75">
      <c r="A2997" s="187">
        <v>0</v>
      </c>
      <c r="B2997" s="34" t="s">
        <v>284</v>
      </c>
      <c r="C2997" s="36">
        <f t="shared" ref="C2997:T2997" si="237">SUM(C2998:C3062)</f>
        <v>714415735.02329993</v>
      </c>
      <c r="D2997" s="36">
        <f t="shared" si="237"/>
        <v>19448641.381000001</v>
      </c>
      <c r="E2997" s="36">
        <f t="shared" si="237"/>
        <v>31513672.284000002</v>
      </c>
      <c r="F2997" s="36">
        <f t="shared" si="237"/>
        <v>0</v>
      </c>
      <c r="G2997" s="36">
        <f t="shared" si="237"/>
        <v>9553151.0580000002</v>
      </c>
      <c r="H2997" s="36">
        <f t="shared" si="237"/>
        <v>4105303.142</v>
      </c>
      <c r="I2997" s="36">
        <f t="shared" si="237"/>
        <v>6254753.3640000001</v>
      </c>
      <c r="J2997" s="36">
        <f t="shared" si="237"/>
        <v>52362933.175999999</v>
      </c>
      <c r="K2997" s="39">
        <f t="shared" si="237"/>
        <v>0</v>
      </c>
      <c r="L2997" s="36">
        <f t="shared" si="237"/>
        <v>0</v>
      </c>
      <c r="M2997" s="36">
        <f t="shared" si="237"/>
        <v>310052565.06440008</v>
      </c>
      <c r="N2997" s="36">
        <f t="shared" si="237"/>
        <v>237090879.34819996</v>
      </c>
      <c r="O2997" s="36">
        <f t="shared" si="237"/>
        <v>32977103.563700002</v>
      </c>
      <c r="P2997" s="36">
        <f t="shared" si="237"/>
        <v>436892.93000000005</v>
      </c>
      <c r="Q2997" s="36">
        <f t="shared" si="237"/>
        <v>10588210.651999999</v>
      </c>
      <c r="R2997" s="36">
        <f t="shared" si="237"/>
        <v>0</v>
      </c>
      <c r="S2997" s="36">
        <f t="shared" si="237"/>
        <v>31629.059999999998</v>
      </c>
      <c r="T2997" s="36">
        <f t="shared" si="237"/>
        <v>0</v>
      </c>
    </row>
    <row r="2998" spans="1:20">
      <c r="A2998" s="188">
        <f t="shared" si="234"/>
        <v>1</v>
      </c>
      <c r="B2998" s="189" t="s">
        <v>2916</v>
      </c>
      <c r="C2998" s="99">
        <f t="shared" si="236"/>
        <v>2801693.7199999997</v>
      </c>
      <c r="D2998" s="103" t="str">
        <f>IF(ISNUMBER('Форма 1'!U2998),'Форма 1'!$H2998*VLOOKUP('Форма 1'!$F2998,'Придельники с 2022'!$B$4:$X$28,'Форма 1'!U$8),"")</f>
        <v/>
      </c>
      <c r="E2998" s="103" t="str">
        <f>IF(ISNUMBER('Форма 1'!V2998),'Форма 1'!$H2998*VLOOKUP('Форма 1'!$F2998,'Придельники с 2022'!$B$4:$X$28,'Форма 1'!V$8),"")</f>
        <v/>
      </c>
      <c r="F2998" s="103" t="str">
        <f>IF(ISNUMBER('Форма 1'!W2998),'Форма 1'!$H2998*VLOOKUP('Форма 1'!$F2998,'Придельники с 2022'!$B$4:$X$28,'Форма 1'!W$8),"")</f>
        <v/>
      </c>
      <c r="G2998" s="103" t="str">
        <f>IF(ISNUMBER('Форма 1'!X2998),'Форма 1'!$H2998*VLOOKUP('Форма 1'!$F2998,'Придельники с 2022'!$B$4:$X$28,'Форма 1'!X$8),"")</f>
        <v/>
      </c>
      <c r="H2998" s="103" t="str">
        <f>IF(ISNUMBER('Форма 1'!Y2998),'Форма 1'!$H2998*VLOOKUP('Форма 1'!$F2998,'Придельники с 2022'!$B$4:$X$28,'Форма 1'!Y$8),"")</f>
        <v/>
      </c>
      <c r="I2998" s="103" t="str">
        <f>IF(ISNUMBER('Форма 1'!Z2998),'Форма 1'!$H2998*VLOOKUP('Форма 1'!$F2998,'Придельники с 2022'!$B$4:$X$28,'Форма 1'!Z$8),"")</f>
        <v/>
      </c>
      <c r="J2998" s="103" t="str">
        <f>IF(ISNUMBER('Форма 1'!AA2998),'Форма 1'!$H2998*VLOOKUP('Форма 1'!$F2998,'Придельники с 2022'!$B$4:$X$28,'Форма 1'!AA$8),"")</f>
        <v/>
      </c>
      <c r="K2998" s="90"/>
      <c r="L2998" s="87"/>
      <c r="M2998" s="103" t="str">
        <f>IF(ISNUMBER('Форма 1'!AD2998),'Форма 1'!$H2998*VLOOKUP('Форма 1'!$F2998,'Придельники с 2022'!$B$4:$X$28,'Форма 1'!AD$8),"")</f>
        <v/>
      </c>
      <c r="N2998" s="103">
        <f>IF(ISBLANK('Форма 1'!$AE2998),"",IF('Форма 1'!$AE2998=1,'Форма 1'!$H2998*VLOOKUP('Форма 1'!$F2998,'Придельники с 2022'!$B$4:$X$28,'Форма 1'!$AE$8,0),IF('Форма 1'!$AE2998=2,'Форма 1'!$H2998*VLOOKUP('Форма 1'!$F2998,'Придельники с 2022'!$B$4:$X$28,13,0),IF('Форма 1'!$AE2998=3,'Форма 1'!$H2998*VLOOKUP('Форма 1'!$F2998,'Придельники с 2022'!$B$4:$X$28,12,0)))))</f>
        <v>2801693.7199999997</v>
      </c>
      <c r="O2998" s="103" t="str">
        <f>IF(ISNUMBER('Форма 1'!AF2998),'Форма 1'!$H2998*VLOOKUP('Форма 1'!$F2998,'Придельники с 2022'!$B$4:$X$28,'Форма 1'!AF$8),"")</f>
        <v/>
      </c>
      <c r="P2998" s="88"/>
      <c r="Q2998" s="103" t="str">
        <f>IF(ISNUMBER('Форма 1'!AH2998),'Форма 1'!$H2998*VLOOKUP('Форма 1'!$F2998,'Придельники с 2022'!$B$4:$X$28,'Форма 1'!AH$8),"")</f>
        <v/>
      </c>
      <c r="R2998" s="103" t="str">
        <f>IF(ISNUMBER('Форма 1'!AI2998),'Форма 1'!$H2998*VLOOKUP('Форма 1'!$F2998,'Придельники с 2022'!$B$4:$X$28,'Форма 1'!AI$8),"")</f>
        <v/>
      </c>
      <c r="S2998" s="103" t="str">
        <f>IF(ISNUMBER('Форма 1'!AJ2998),'Форма 1'!$H2998*VLOOKUP('Форма 1'!$F2998,'Придельники с 2022'!$B$4:$X$28,'Форма 1'!AJ$8),"")</f>
        <v/>
      </c>
      <c r="T2998" s="87"/>
    </row>
    <row r="2999" spans="1:20">
      <c r="A2999" s="188">
        <f t="shared" si="234"/>
        <v>2</v>
      </c>
      <c r="B2999" s="189" t="s">
        <v>2917</v>
      </c>
      <c r="C2999" s="99">
        <f t="shared" si="236"/>
        <v>2368736.4749999996</v>
      </c>
      <c r="D2999" s="103" t="str">
        <f>IF(ISNUMBER('Форма 1'!U2999),'Форма 1'!$H2999*VLOOKUP('Форма 1'!$F2999,'Придельники с 2022'!$B$4:$X$28,'Форма 1'!U$8),"")</f>
        <v/>
      </c>
      <c r="E2999" s="103" t="str">
        <f>IF(ISNUMBER('Форма 1'!V2999),'Форма 1'!$H2999*VLOOKUP('Форма 1'!$F2999,'Придельники с 2022'!$B$4:$X$28,'Форма 1'!V$8),"")</f>
        <v/>
      </c>
      <c r="F2999" s="103" t="str">
        <f>IF(ISNUMBER('Форма 1'!W2999),'Форма 1'!$H2999*VLOOKUP('Форма 1'!$F2999,'Придельники с 2022'!$B$4:$X$28,'Форма 1'!W$8),"")</f>
        <v/>
      </c>
      <c r="G2999" s="103" t="str">
        <f>IF(ISNUMBER('Форма 1'!X2999),'Форма 1'!$H2999*VLOOKUP('Форма 1'!$F2999,'Придельники с 2022'!$B$4:$X$28,'Форма 1'!X$8),"")</f>
        <v/>
      </c>
      <c r="H2999" s="103" t="str">
        <f>IF(ISNUMBER('Форма 1'!Y2999),'Форма 1'!$H2999*VLOOKUP('Форма 1'!$F2999,'Придельники с 2022'!$B$4:$X$28,'Форма 1'!Y$8),"")</f>
        <v/>
      </c>
      <c r="I2999" s="103" t="str">
        <f>IF(ISNUMBER('Форма 1'!Z2999),'Форма 1'!$H2999*VLOOKUP('Форма 1'!$F2999,'Придельники с 2022'!$B$4:$X$28,'Форма 1'!Z$8),"")</f>
        <v/>
      </c>
      <c r="J2999" s="103" t="str">
        <f>IF(ISNUMBER('Форма 1'!AA2999),'Форма 1'!$H2999*VLOOKUP('Форма 1'!$F2999,'Придельники с 2022'!$B$4:$X$28,'Форма 1'!AA$8),"")</f>
        <v/>
      </c>
      <c r="K2999" s="90"/>
      <c r="L2999" s="87"/>
      <c r="M2999" s="103" t="str">
        <f>IF(ISNUMBER('Форма 1'!AD2999),'Форма 1'!$H2999*VLOOKUP('Форма 1'!$F2999,'Придельники с 2022'!$B$4:$X$28,'Форма 1'!AD$8),"")</f>
        <v/>
      </c>
      <c r="N2999" s="103">
        <f>IF(ISBLANK('Форма 1'!$AE2999),"",IF('Форма 1'!$AE2999=1,'Форма 1'!$H2999*VLOOKUP('Форма 1'!$F2999,'Придельники с 2022'!$B$4:$X$28,'Форма 1'!$AE$8,0),IF('Форма 1'!$AE2999=2,'Форма 1'!$H2999*VLOOKUP('Форма 1'!$F2999,'Придельники с 2022'!$B$4:$X$28,13,0),IF('Форма 1'!$AE2999=3,'Форма 1'!$H2999*VLOOKUP('Форма 1'!$F2999,'Придельники с 2022'!$B$4:$X$28,12,0)))))</f>
        <v>2368736.4749999996</v>
      </c>
      <c r="O2999" s="103" t="str">
        <f>IF(ISNUMBER('Форма 1'!AF2999),'Форма 1'!$H2999*VLOOKUP('Форма 1'!$F2999,'Придельники с 2022'!$B$4:$X$28,'Форма 1'!AF$8),"")</f>
        <v/>
      </c>
      <c r="P2999" s="88"/>
      <c r="Q2999" s="103" t="str">
        <f>IF(ISNUMBER('Форма 1'!AH2999),'Форма 1'!$H2999*VLOOKUP('Форма 1'!$F2999,'Придельники с 2022'!$B$4:$X$28,'Форма 1'!AH$8),"")</f>
        <v/>
      </c>
      <c r="R2999" s="103" t="str">
        <f>IF(ISNUMBER('Форма 1'!AI2999),'Форма 1'!$H2999*VLOOKUP('Форма 1'!$F2999,'Придельники с 2022'!$B$4:$X$28,'Форма 1'!AI$8),"")</f>
        <v/>
      </c>
      <c r="S2999" s="103" t="str">
        <f>IF(ISNUMBER('Форма 1'!AJ2999),'Форма 1'!$H2999*VLOOKUP('Форма 1'!$F2999,'Придельники с 2022'!$B$4:$X$28,'Форма 1'!AJ$8),"")</f>
        <v/>
      </c>
      <c r="T2999" s="87"/>
    </row>
    <row r="3000" spans="1:20">
      <c r="A3000" s="188">
        <f t="shared" si="234"/>
        <v>3</v>
      </c>
      <c r="B3000" s="189" t="s">
        <v>2918</v>
      </c>
      <c r="C3000" s="99">
        <f t="shared" si="236"/>
        <v>2659511.2599999998</v>
      </c>
      <c r="D3000" s="103" t="str">
        <f>IF(ISNUMBER('Форма 1'!U3000),'Форма 1'!$H3000*VLOOKUP('Форма 1'!$F3000,'Придельники с 2022'!$B$4:$X$28,'Форма 1'!U$8),"")</f>
        <v/>
      </c>
      <c r="E3000" s="103" t="str">
        <f>IF(ISNUMBER('Форма 1'!V3000),'Форма 1'!$H3000*VLOOKUP('Форма 1'!$F3000,'Придельники с 2022'!$B$4:$X$28,'Форма 1'!V$8),"")</f>
        <v/>
      </c>
      <c r="F3000" s="103" t="str">
        <f>IF(ISNUMBER('Форма 1'!W3000),'Форма 1'!$H3000*VLOOKUP('Форма 1'!$F3000,'Придельники с 2022'!$B$4:$X$28,'Форма 1'!W$8),"")</f>
        <v/>
      </c>
      <c r="G3000" s="103" t="str">
        <f>IF(ISNUMBER('Форма 1'!X3000),'Форма 1'!$H3000*VLOOKUP('Форма 1'!$F3000,'Придельники с 2022'!$B$4:$X$28,'Форма 1'!X$8),"")</f>
        <v/>
      </c>
      <c r="H3000" s="103" t="str">
        <f>IF(ISNUMBER('Форма 1'!Y3000),'Форма 1'!$H3000*VLOOKUP('Форма 1'!$F3000,'Придельники с 2022'!$B$4:$X$28,'Форма 1'!Y$8),"")</f>
        <v/>
      </c>
      <c r="I3000" s="103" t="str">
        <f>IF(ISNUMBER('Форма 1'!Z3000),'Форма 1'!$H3000*VLOOKUP('Форма 1'!$F3000,'Придельники с 2022'!$B$4:$X$28,'Форма 1'!Z$8),"")</f>
        <v/>
      </c>
      <c r="J3000" s="103" t="str">
        <f>IF(ISNUMBER('Форма 1'!AA3000),'Форма 1'!$H3000*VLOOKUP('Форма 1'!$F3000,'Придельники с 2022'!$B$4:$X$28,'Форма 1'!AA$8),"")</f>
        <v/>
      </c>
      <c r="K3000" s="90"/>
      <c r="L3000" s="87"/>
      <c r="M3000" s="103" t="str">
        <f>IF(ISNUMBER('Форма 1'!AD3000),'Форма 1'!$H3000*VLOOKUP('Форма 1'!$F3000,'Придельники с 2022'!$B$4:$X$28,'Форма 1'!AD$8),"")</f>
        <v/>
      </c>
      <c r="N3000" s="103">
        <f>IF(ISBLANK('Форма 1'!$AE3000),"",IF('Форма 1'!$AE3000=1,'Форма 1'!$H3000*VLOOKUP('Форма 1'!$F3000,'Придельники с 2022'!$B$4:$X$28,'Форма 1'!$AE$8,0),IF('Форма 1'!$AE3000=2,'Форма 1'!$H3000*VLOOKUP('Форма 1'!$F3000,'Придельники с 2022'!$B$4:$X$28,13,0),IF('Форма 1'!$AE3000=3,'Форма 1'!$H3000*VLOOKUP('Форма 1'!$F3000,'Придельники с 2022'!$B$4:$X$28,12,0)))))</f>
        <v>2659511.2599999998</v>
      </c>
      <c r="O3000" s="103" t="str">
        <f>IF(ISNUMBER('Форма 1'!AF3000),'Форма 1'!$H3000*VLOOKUP('Форма 1'!$F3000,'Придельники с 2022'!$B$4:$X$28,'Форма 1'!AF$8),"")</f>
        <v/>
      </c>
      <c r="P3000" s="88"/>
      <c r="Q3000" s="103" t="str">
        <f>IF(ISNUMBER('Форма 1'!AH3000),'Форма 1'!$H3000*VLOOKUP('Форма 1'!$F3000,'Придельники с 2022'!$B$4:$X$28,'Форма 1'!AH$8),"")</f>
        <v/>
      </c>
      <c r="R3000" s="103" t="str">
        <f>IF(ISNUMBER('Форма 1'!AI3000),'Форма 1'!$H3000*VLOOKUP('Форма 1'!$F3000,'Придельники с 2022'!$B$4:$X$28,'Форма 1'!AI$8),"")</f>
        <v/>
      </c>
      <c r="S3000" s="103" t="str">
        <f>IF(ISNUMBER('Форма 1'!AJ3000),'Форма 1'!$H3000*VLOOKUP('Форма 1'!$F3000,'Придельники с 2022'!$B$4:$X$28,'Форма 1'!AJ$8),"")</f>
        <v/>
      </c>
      <c r="T3000" s="87"/>
    </row>
    <row r="3001" spans="1:20">
      <c r="A3001" s="188">
        <f t="shared" si="234"/>
        <v>4</v>
      </c>
      <c r="B3001" s="189" t="s">
        <v>2919</v>
      </c>
      <c r="C3001" s="99">
        <f t="shared" si="236"/>
        <v>4145040.0429999996</v>
      </c>
      <c r="D3001" s="103" t="str">
        <f>IF(ISNUMBER('Форма 1'!U3001),'Форма 1'!$H3001*VLOOKUP('Форма 1'!$F3001,'Придельники с 2022'!$B$4:$X$28,'Форма 1'!U$8),"")</f>
        <v/>
      </c>
      <c r="E3001" s="103" t="str">
        <f>IF(ISNUMBER('Форма 1'!V3001),'Форма 1'!$H3001*VLOOKUP('Форма 1'!$F3001,'Придельники с 2022'!$B$4:$X$28,'Форма 1'!V$8),"")</f>
        <v/>
      </c>
      <c r="F3001" s="103" t="str">
        <f>IF(ISNUMBER('Форма 1'!W3001),'Форма 1'!$H3001*VLOOKUP('Форма 1'!$F3001,'Придельники с 2022'!$B$4:$X$28,'Форма 1'!W$8),"")</f>
        <v/>
      </c>
      <c r="G3001" s="103" t="str">
        <f>IF(ISNUMBER('Форма 1'!X3001),'Форма 1'!$H3001*VLOOKUP('Форма 1'!$F3001,'Придельники с 2022'!$B$4:$X$28,'Форма 1'!X$8),"")</f>
        <v/>
      </c>
      <c r="H3001" s="103" t="str">
        <f>IF(ISNUMBER('Форма 1'!Y3001),'Форма 1'!$H3001*VLOOKUP('Форма 1'!$F3001,'Придельники с 2022'!$B$4:$X$28,'Форма 1'!Y$8),"")</f>
        <v/>
      </c>
      <c r="I3001" s="103" t="str">
        <f>IF(ISNUMBER('Форма 1'!Z3001),'Форма 1'!$H3001*VLOOKUP('Форма 1'!$F3001,'Придельники с 2022'!$B$4:$X$28,'Форма 1'!Z$8),"")</f>
        <v/>
      </c>
      <c r="J3001" s="103" t="str">
        <f>IF(ISNUMBER('Форма 1'!AA3001),'Форма 1'!$H3001*VLOOKUP('Форма 1'!$F3001,'Придельники с 2022'!$B$4:$X$28,'Форма 1'!AA$8),"")</f>
        <v/>
      </c>
      <c r="K3001" s="92"/>
      <c r="L3001" s="88"/>
      <c r="M3001" s="103">
        <f>IF(ISNUMBER('Форма 1'!AD3001),'Форма 1'!$H3001*VLOOKUP('Форма 1'!$F3001,'Придельники с 2022'!$B$4:$X$28,'Форма 1'!AD$8),"")</f>
        <v>4145040.0429999996</v>
      </c>
      <c r="N3001" s="103" t="str">
        <f>IF(ISBLANK('Форма 1'!$AE3001),"",IF('Форма 1'!$AE3001=1,'Форма 1'!$H3001*VLOOKUP('Форма 1'!$F3001,'Придельники с 2022'!$B$4:$X$28,'Форма 1'!$AE$8,0),IF('Форма 1'!$AE3001=2,'Форма 1'!$H3001*VLOOKUP('Форма 1'!$F3001,'Придельники с 2022'!$B$4:$X$28,13,0),IF('Форма 1'!$AE3001=3,'Форма 1'!$H3001*VLOOKUP('Форма 1'!$F3001,'Придельники с 2022'!$B$4:$X$28,12,0)))))</f>
        <v/>
      </c>
      <c r="O3001" s="103" t="str">
        <f>IF(ISNUMBER('Форма 1'!AF3001),'Форма 1'!$H3001*VLOOKUP('Форма 1'!$F3001,'Придельники с 2022'!$B$4:$X$28,'Форма 1'!AF$8),"")</f>
        <v/>
      </c>
      <c r="P3001" s="88"/>
      <c r="Q3001" s="103" t="str">
        <f>IF(ISNUMBER('Форма 1'!AH3001),'Форма 1'!$H3001*VLOOKUP('Форма 1'!$F3001,'Придельники с 2022'!$B$4:$X$28,'Форма 1'!AH$8),"")</f>
        <v/>
      </c>
      <c r="R3001" s="103" t="str">
        <f>IF(ISNUMBER('Форма 1'!AI3001),'Форма 1'!$H3001*VLOOKUP('Форма 1'!$F3001,'Придельники с 2022'!$B$4:$X$28,'Форма 1'!AI$8),"")</f>
        <v/>
      </c>
      <c r="S3001" s="103" t="str">
        <f>IF(ISNUMBER('Форма 1'!AJ3001),'Форма 1'!$H3001*VLOOKUP('Форма 1'!$F3001,'Придельники с 2022'!$B$4:$X$28,'Форма 1'!AJ$8),"")</f>
        <v/>
      </c>
      <c r="T3001" s="87"/>
    </row>
    <row r="3002" spans="1:20">
      <c r="A3002" s="188">
        <f t="shared" si="234"/>
        <v>5</v>
      </c>
      <c r="B3002" s="189" t="s">
        <v>2920</v>
      </c>
      <c r="C3002" s="99">
        <f t="shared" si="236"/>
        <v>17446951.103999998</v>
      </c>
      <c r="D3002" s="103" t="str">
        <f>IF(ISNUMBER('Форма 1'!U3002),'Форма 1'!$H3002*VLOOKUP('Форма 1'!$F3002,'Придельники с 2022'!$B$4:$X$28,'Форма 1'!U$8),"")</f>
        <v/>
      </c>
      <c r="E3002" s="103">
        <f>IF(ISNUMBER('Форма 1'!V3002),'Форма 1'!$H3002*VLOOKUP('Форма 1'!$F3002,'Придельники с 2022'!$B$4:$X$28,'Форма 1'!V$8),"")</f>
        <v>12193416.223999999</v>
      </c>
      <c r="F3002" s="103" t="str">
        <f>IF(ISNUMBER('Форма 1'!W3002),'Форма 1'!$H3002*VLOOKUP('Форма 1'!$F3002,'Придельники с 2022'!$B$4:$X$28,'Форма 1'!W$8),"")</f>
        <v/>
      </c>
      <c r="G3002" s="103" t="str">
        <f>IF(ISNUMBER('Форма 1'!X3002),'Форма 1'!$H3002*VLOOKUP('Форма 1'!$F3002,'Придельники с 2022'!$B$4:$X$28,'Форма 1'!X$8),"")</f>
        <v/>
      </c>
      <c r="H3002" s="103" t="str">
        <f>IF(ISNUMBER('Форма 1'!Y3002),'Форма 1'!$H3002*VLOOKUP('Форма 1'!$F3002,'Придельники с 2022'!$B$4:$X$28,'Форма 1'!Y$8),"")</f>
        <v/>
      </c>
      <c r="I3002" s="103" t="str">
        <f>IF(ISNUMBER('Форма 1'!Z3002),'Форма 1'!$H3002*VLOOKUP('Форма 1'!$F3002,'Придельники с 2022'!$B$4:$X$28,'Форма 1'!Z$8),"")</f>
        <v/>
      </c>
      <c r="J3002" s="103">
        <f>IF(ISNUMBER('Форма 1'!AA3002),'Форма 1'!$H3002*VLOOKUP('Форма 1'!$F3002,'Придельники с 2022'!$B$4:$X$28,'Форма 1'!AA$8),"")</f>
        <v>5253534.88</v>
      </c>
      <c r="K3002" s="92"/>
      <c r="L3002" s="88"/>
      <c r="M3002" s="103" t="str">
        <f>IF(ISNUMBER('Форма 1'!AD3002),'Форма 1'!$H3002*VLOOKUP('Форма 1'!$F3002,'Придельники с 2022'!$B$4:$X$28,'Форма 1'!AD$8),"")</f>
        <v/>
      </c>
      <c r="N3002" s="103" t="str">
        <f>IF(ISBLANK('Форма 1'!$AE3002),"",IF('Форма 1'!$AE3002=1,'Форма 1'!$H3002*VLOOKUP('Форма 1'!$F3002,'Придельники с 2022'!$B$4:$X$28,'Форма 1'!$AE$8,0),IF('Форма 1'!$AE3002=2,'Форма 1'!$H3002*VLOOKUP('Форма 1'!$F3002,'Придельники с 2022'!$B$4:$X$28,13,0),IF('Форма 1'!$AE3002=3,'Форма 1'!$H3002*VLOOKUP('Форма 1'!$F3002,'Придельники с 2022'!$B$4:$X$28,12,0)))))</f>
        <v/>
      </c>
      <c r="O3002" s="103" t="str">
        <f>IF(ISNUMBER('Форма 1'!AF3002),'Форма 1'!$H3002*VLOOKUP('Форма 1'!$F3002,'Придельники с 2022'!$B$4:$X$28,'Форма 1'!AF$8),"")</f>
        <v/>
      </c>
      <c r="P3002" s="88"/>
      <c r="Q3002" s="103" t="str">
        <f>IF(ISNUMBER('Форма 1'!AH3002),'Форма 1'!$H3002*VLOOKUP('Форма 1'!$F3002,'Придельники с 2022'!$B$4:$X$28,'Форма 1'!AH$8),"")</f>
        <v/>
      </c>
      <c r="R3002" s="103" t="str">
        <f>IF(ISNUMBER('Форма 1'!AI3002),'Форма 1'!$H3002*VLOOKUP('Форма 1'!$F3002,'Придельники с 2022'!$B$4:$X$28,'Форма 1'!AI$8),"")</f>
        <v/>
      </c>
      <c r="S3002" s="103" t="str">
        <f>IF(ISNUMBER('Форма 1'!AJ3002),'Форма 1'!$H3002*VLOOKUP('Форма 1'!$F3002,'Придельники с 2022'!$B$4:$X$28,'Форма 1'!AJ$8),"")</f>
        <v/>
      </c>
      <c r="T3002" s="87"/>
    </row>
    <row r="3003" spans="1:20">
      <c r="A3003" s="188">
        <f t="shared" si="234"/>
        <v>6</v>
      </c>
      <c r="B3003" s="189" t="s">
        <v>2921</v>
      </c>
      <c r="C3003" s="99">
        <f t="shared" si="236"/>
        <v>6585997.449</v>
      </c>
      <c r="D3003" s="103" t="str">
        <f>IF(ISNUMBER('Форма 1'!U3003),'Форма 1'!$H3003*VLOOKUP('Форма 1'!$F3003,'Придельники с 2022'!$B$4:$X$28,'Форма 1'!U$8),"")</f>
        <v/>
      </c>
      <c r="E3003" s="103" t="str">
        <f>IF(ISNUMBER('Форма 1'!V3003),'Форма 1'!$H3003*VLOOKUP('Форма 1'!$F3003,'Придельники с 2022'!$B$4:$X$28,'Форма 1'!V$8),"")</f>
        <v/>
      </c>
      <c r="F3003" s="103" t="str">
        <f>IF(ISNUMBER('Форма 1'!W3003),'Форма 1'!$H3003*VLOOKUP('Форма 1'!$F3003,'Придельники с 2022'!$B$4:$X$28,'Форма 1'!W$8),"")</f>
        <v/>
      </c>
      <c r="G3003" s="103" t="str">
        <f>IF(ISNUMBER('Форма 1'!X3003),'Форма 1'!$H3003*VLOOKUP('Форма 1'!$F3003,'Придельники с 2022'!$B$4:$X$28,'Форма 1'!X$8),"")</f>
        <v/>
      </c>
      <c r="H3003" s="103" t="str">
        <f>IF(ISNUMBER('Форма 1'!Y3003),'Форма 1'!$H3003*VLOOKUP('Форма 1'!$F3003,'Придельники с 2022'!$B$4:$X$28,'Форма 1'!Y$8),"")</f>
        <v/>
      </c>
      <c r="I3003" s="103" t="str">
        <f>IF(ISNUMBER('Форма 1'!Z3003),'Форма 1'!$H3003*VLOOKUP('Форма 1'!$F3003,'Придельники с 2022'!$B$4:$X$28,'Форма 1'!Z$8),"")</f>
        <v/>
      </c>
      <c r="J3003" s="103" t="str">
        <f>IF(ISNUMBER('Форма 1'!AA3003),'Форма 1'!$H3003*VLOOKUP('Форма 1'!$F3003,'Придельники с 2022'!$B$4:$X$28,'Форма 1'!AA$8),"")</f>
        <v/>
      </c>
      <c r="K3003" s="92"/>
      <c r="L3003" s="88"/>
      <c r="M3003" s="103">
        <f>IF(ISNUMBER('Форма 1'!AD3003),'Форма 1'!$H3003*VLOOKUP('Форма 1'!$F3003,'Придельники с 2022'!$B$4:$X$28,'Форма 1'!AD$8),"")</f>
        <v>6585997.449</v>
      </c>
      <c r="N3003" s="103" t="str">
        <f>IF(ISBLANK('Форма 1'!$AE3003),"",IF('Форма 1'!$AE3003=1,'Форма 1'!$H3003*VLOOKUP('Форма 1'!$F3003,'Придельники с 2022'!$B$4:$X$28,'Форма 1'!$AE$8,0),IF('Форма 1'!$AE3003=2,'Форма 1'!$H3003*VLOOKUP('Форма 1'!$F3003,'Придельники с 2022'!$B$4:$X$28,13,0),IF('Форма 1'!$AE3003=3,'Форма 1'!$H3003*VLOOKUP('Форма 1'!$F3003,'Придельники с 2022'!$B$4:$X$28,12,0)))))</f>
        <v/>
      </c>
      <c r="O3003" s="103" t="str">
        <f>IF(ISNUMBER('Форма 1'!AF3003),'Форма 1'!$H3003*VLOOKUP('Форма 1'!$F3003,'Придельники с 2022'!$B$4:$X$28,'Форма 1'!AF$8),"")</f>
        <v/>
      </c>
      <c r="P3003" s="88"/>
      <c r="Q3003" s="103" t="str">
        <f>IF(ISNUMBER('Форма 1'!AH3003),'Форма 1'!$H3003*VLOOKUP('Форма 1'!$F3003,'Придельники с 2022'!$B$4:$X$28,'Форма 1'!AH$8),"")</f>
        <v/>
      </c>
      <c r="R3003" s="103" t="str">
        <f>IF(ISNUMBER('Форма 1'!AI3003),'Форма 1'!$H3003*VLOOKUP('Форма 1'!$F3003,'Придельники с 2022'!$B$4:$X$28,'Форма 1'!AI$8),"")</f>
        <v/>
      </c>
      <c r="S3003" s="103" t="str">
        <f>IF(ISNUMBER('Форма 1'!AJ3003),'Форма 1'!$H3003*VLOOKUP('Форма 1'!$F3003,'Придельники с 2022'!$B$4:$X$28,'Форма 1'!AJ$8),"")</f>
        <v/>
      </c>
      <c r="T3003" s="87"/>
    </row>
    <row r="3004" spans="1:20">
      <c r="A3004" s="188">
        <f t="shared" si="234"/>
        <v>7</v>
      </c>
      <c r="B3004" s="189" t="s">
        <v>2922</v>
      </c>
      <c r="C3004" s="99">
        <f t="shared" si="236"/>
        <v>14484224.545</v>
      </c>
      <c r="D3004" s="103" t="str">
        <f>IF(ISNUMBER('Форма 1'!U3004),'Форма 1'!$H3004*VLOOKUP('Форма 1'!$F3004,'Придельники с 2022'!$B$4:$X$28,'Форма 1'!U$8),"")</f>
        <v/>
      </c>
      <c r="E3004" s="103" t="str">
        <f>IF(ISNUMBER('Форма 1'!V3004),'Форма 1'!$H3004*VLOOKUP('Форма 1'!$F3004,'Придельники с 2022'!$B$4:$X$28,'Форма 1'!V$8),"")</f>
        <v/>
      </c>
      <c r="F3004" s="103" t="str">
        <f>IF(ISNUMBER('Форма 1'!W3004),'Форма 1'!$H3004*VLOOKUP('Форма 1'!$F3004,'Придельники с 2022'!$B$4:$X$28,'Форма 1'!W$8),"")</f>
        <v/>
      </c>
      <c r="G3004" s="103" t="str">
        <f>IF(ISNUMBER('Форма 1'!X3004),'Форма 1'!$H3004*VLOOKUP('Форма 1'!$F3004,'Придельники с 2022'!$B$4:$X$28,'Форма 1'!X$8),"")</f>
        <v/>
      </c>
      <c r="H3004" s="103" t="str">
        <f>IF(ISNUMBER('Форма 1'!Y3004),'Форма 1'!$H3004*VLOOKUP('Форма 1'!$F3004,'Придельники с 2022'!$B$4:$X$28,'Форма 1'!Y$8),"")</f>
        <v/>
      </c>
      <c r="I3004" s="103" t="str">
        <f>IF(ISNUMBER('Форма 1'!Z3004),'Форма 1'!$H3004*VLOOKUP('Форма 1'!$F3004,'Придельники с 2022'!$B$4:$X$28,'Форма 1'!Z$8),"")</f>
        <v/>
      </c>
      <c r="J3004" s="103" t="str">
        <f>IF(ISNUMBER('Форма 1'!AA3004),'Форма 1'!$H3004*VLOOKUP('Форма 1'!$F3004,'Придельники с 2022'!$B$4:$X$28,'Форма 1'!AA$8),"")</f>
        <v/>
      </c>
      <c r="K3004" s="92"/>
      <c r="L3004" s="88"/>
      <c r="M3004" s="103">
        <f>IF(ISNUMBER('Форма 1'!AD3004),'Форма 1'!$H3004*VLOOKUP('Форма 1'!$F3004,'Придельники с 2022'!$B$4:$X$28,'Форма 1'!AD$8),"")</f>
        <v>14484224.545</v>
      </c>
      <c r="N3004" s="103" t="str">
        <f>IF(ISBLANK('Форма 1'!$AE3004),"",IF('Форма 1'!$AE3004=1,'Форма 1'!$H3004*VLOOKUP('Форма 1'!$F3004,'Придельники с 2022'!$B$4:$X$28,'Форма 1'!$AE$8,0),IF('Форма 1'!$AE3004=2,'Форма 1'!$H3004*VLOOKUP('Форма 1'!$F3004,'Придельники с 2022'!$B$4:$X$28,13,0),IF('Форма 1'!$AE3004=3,'Форма 1'!$H3004*VLOOKUP('Форма 1'!$F3004,'Придельники с 2022'!$B$4:$X$28,12,0)))))</f>
        <v/>
      </c>
      <c r="O3004" s="103" t="str">
        <f>IF(ISNUMBER('Форма 1'!AF3004),'Форма 1'!$H3004*VLOOKUP('Форма 1'!$F3004,'Придельники с 2022'!$B$4:$X$28,'Форма 1'!AF$8),"")</f>
        <v/>
      </c>
      <c r="P3004" s="88"/>
      <c r="Q3004" s="103" t="str">
        <f>IF(ISNUMBER('Форма 1'!AH3004),'Форма 1'!$H3004*VLOOKUP('Форма 1'!$F3004,'Придельники с 2022'!$B$4:$X$28,'Форма 1'!AH$8),"")</f>
        <v/>
      </c>
      <c r="R3004" s="103" t="str">
        <f>IF(ISNUMBER('Форма 1'!AI3004),'Форма 1'!$H3004*VLOOKUP('Форма 1'!$F3004,'Придельники с 2022'!$B$4:$X$28,'Форма 1'!AI$8),"")</f>
        <v/>
      </c>
      <c r="S3004" s="103" t="str">
        <f>IF(ISNUMBER('Форма 1'!AJ3004),'Форма 1'!$H3004*VLOOKUP('Форма 1'!$F3004,'Придельники с 2022'!$B$4:$X$28,'Форма 1'!AJ$8),"")</f>
        <v/>
      </c>
      <c r="T3004" s="87"/>
    </row>
    <row r="3005" spans="1:20">
      <c r="A3005" s="188">
        <f t="shared" si="234"/>
        <v>8</v>
      </c>
      <c r="B3005" s="189" t="s">
        <v>2923</v>
      </c>
      <c r="C3005" s="99">
        <f t="shared" si="236"/>
        <v>15569451.919999998</v>
      </c>
      <c r="D3005" s="103" t="str">
        <f>IF(ISNUMBER('Форма 1'!U3005),'Форма 1'!$H3005*VLOOKUP('Форма 1'!$F3005,'Придельники с 2022'!$B$4:$X$28,'Форма 1'!U$8),"")</f>
        <v/>
      </c>
      <c r="E3005" s="103" t="str">
        <f>IF(ISNUMBER('Форма 1'!V3005),'Форма 1'!$H3005*VLOOKUP('Форма 1'!$F3005,'Придельники с 2022'!$B$4:$X$28,'Форма 1'!V$8),"")</f>
        <v/>
      </c>
      <c r="F3005" s="103" t="str">
        <f>IF(ISNUMBER('Форма 1'!W3005),'Форма 1'!$H3005*VLOOKUP('Форма 1'!$F3005,'Придельники с 2022'!$B$4:$X$28,'Форма 1'!W$8),"")</f>
        <v/>
      </c>
      <c r="G3005" s="103">
        <f>IF(ISNUMBER('Форма 1'!X3005),'Форма 1'!$H3005*VLOOKUP('Форма 1'!$F3005,'Придельники с 2022'!$B$4:$X$28,'Форма 1'!X$8),"")</f>
        <v>592066.05099999998</v>
      </c>
      <c r="H3005" s="103" t="str">
        <f>IF(ISNUMBER('Форма 1'!Y3005),'Форма 1'!$H3005*VLOOKUP('Форма 1'!$F3005,'Придельники с 2022'!$B$4:$X$28,'Форма 1'!Y$8),"")</f>
        <v/>
      </c>
      <c r="I3005" s="103" t="str">
        <f>IF(ISNUMBER('Форма 1'!Z3005),'Форма 1'!$H3005*VLOOKUP('Форма 1'!$F3005,'Придельники с 2022'!$B$4:$X$28,'Форма 1'!Z$8),"")</f>
        <v/>
      </c>
      <c r="J3005" s="103" t="str">
        <f>IF(ISNUMBER('Форма 1'!AA3005),'Форма 1'!$H3005*VLOOKUP('Форма 1'!$F3005,'Придельники с 2022'!$B$4:$X$28,'Форма 1'!AA$8),"")</f>
        <v/>
      </c>
      <c r="K3005" s="92"/>
      <c r="L3005" s="88"/>
      <c r="M3005" s="103">
        <f>IF(ISNUMBER('Форма 1'!AD3005),'Форма 1'!$H3005*VLOOKUP('Форма 1'!$F3005,'Придельники с 2022'!$B$4:$X$28,'Форма 1'!AD$8),"")</f>
        <v>14977385.868999999</v>
      </c>
      <c r="N3005" s="103" t="str">
        <f>IF(ISBLANK('Форма 1'!$AE3005),"",IF('Форма 1'!$AE3005=1,'Форма 1'!$H3005*VLOOKUP('Форма 1'!$F3005,'Придельники с 2022'!$B$4:$X$28,'Форма 1'!$AE$8,0),IF('Форма 1'!$AE3005=2,'Форма 1'!$H3005*VLOOKUP('Форма 1'!$F3005,'Придельники с 2022'!$B$4:$X$28,13,0),IF('Форма 1'!$AE3005=3,'Форма 1'!$H3005*VLOOKUP('Форма 1'!$F3005,'Придельники с 2022'!$B$4:$X$28,12,0)))))</f>
        <v/>
      </c>
      <c r="O3005" s="103" t="str">
        <f>IF(ISNUMBER('Форма 1'!AF3005),'Форма 1'!$H3005*VLOOKUP('Форма 1'!$F3005,'Придельники с 2022'!$B$4:$X$28,'Форма 1'!AF$8),"")</f>
        <v/>
      </c>
      <c r="P3005" s="88"/>
      <c r="Q3005" s="103" t="str">
        <f>IF(ISNUMBER('Форма 1'!AH3005),'Форма 1'!$H3005*VLOOKUP('Форма 1'!$F3005,'Придельники с 2022'!$B$4:$X$28,'Форма 1'!AH$8),"")</f>
        <v/>
      </c>
      <c r="R3005" s="103" t="str">
        <f>IF(ISNUMBER('Форма 1'!AI3005),'Форма 1'!$H3005*VLOOKUP('Форма 1'!$F3005,'Придельники с 2022'!$B$4:$X$28,'Форма 1'!AI$8),"")</f>
        <v/>
      </c>
      <c r="S3005" s="103" t="str">
        <f>IF(ISNUMBER('Форма 1'!AJ3005),'Форма 1'!$H3005*VLOOKUP('Форма 1'!$F3005,'Придельники с 2022'!$B$4:$X$28,'Форма 1'!AJ$8),"")</f>
        <v/>
      </c>
      <c r="T3005" s="87"/>
    </row>
    <row r="3006" spans="1:20">
      <c r="A3006" s="188">
        <f t="shared" si="234"/>
        <v>9</v>
      </c>
      <c r="B3006" s="189" t="s">
        <v>2924</v>
      </c>
      <c r="C3006" s="99">
        <f t="shared" si="236"/>
        <v>6049827.8699999992</v>
      </c>
      <c r="D3006" s="103" t="str">
        <f>IF(ISNUMBER('Форма 1'!U3006),'Форма 1'!$H3006*VLOOKUP('Форма 1'!$F3006,'Придельники с 2022'!$B$4:$X$28,'Форма 1'!U$8),"")</f>
        <v/>
      </c>
      <c r="E3006" s="103" t="str">
        <f>IF(ISNUMBER('Форма 1'!V3006),'Форма 1'!$H3006*VLOOKUP('Форма 1'!$F3006,'Придельники с 2022'!$B$4:$X$28,'Форма 1'!V$8),"")</f>
        <v/>
      </c>
      <c r="F3006" s="103" t="str">
        <f>IF(ISNUMBER('Форма 1'!W3006),'Форма 1'!$H3006*VLOOKUP('Форма 1'!$F3006,'Придельники с 2022'!$B$4:$X$28,'Форма 1'!W$8),"")</f>
        <v/>
      </c>
      <c r="G3006" s="103" t="str">
        <f>IF(ISNUMBER('Форма 1'!X3006),'Форма 1'!$H3006*VLOOKUP('Форма 1'!$F3006,'Придельники с 2022'!$B$4:$X$28,'Форма 1'!X$8),"")</f>
        <v/>
      </c>
      <c r="H3006" s="103" t="str">
        <f>IF(ISNUMBER('Форма 1'!Y3006),'Форма 1'!$H3006*VLOOKUP('Форма 1'!$F3006,'Придельники с 2022'!$B$4:$X$28,'Форма 1'!Y$8),"")</f>
        <v/>
      </c>
      <c r="I3006" s="103" t="str">
        <f>IF(ISNUMBER('Форма 1'!Z3006),'Форма 1'!$H3006*VLOOKUP('Форма 1'!$F3006,'Придельники с 2022'!$B$4:$X$28,'Форма 1'!Z$8),"")</f>
        <v/>
      </c>
      <c r="J3006" s="103" t="str">
        <f>IF(ISNUMBER('Форма 1'!AA3006),'Форма 1'!$H3006*VLOOKUP('Форма 1'!$F3006,'Придельники с 2022'!$B$4:$X$28,'Форма 1'!AA$8),"")</f>
        <v/>
      </c>
      <c r="K3006" s="92"/>
      <c r="L3006" s="88"/>
      <c r="M3006" s="103">
        <f>IF(ISNUMBER('Форма 1'!AD3006),'Форма 1'!$H3006*VLOOKUP('Форма 1'!$F3006,'Придельники с 2022'!$B$4:$X$28,'Форма 1'!AD$8),"")</f>
        <v>6049827.8699999992</v>
      </c>
      <c r="N3006" s="103" t="str">
        <f>IF(ISBLANK('Форма 1'!$AE3006),"",IF('Форма 1'!$AE3006=1,'Форма 1'!$H3006*VLOOKUP('Форма 1'!$F3006,'Придельники с 2022'!$B$4:$X$28,'Форма 1'!$AE$8,0),IF('Форма 1'!$AE3006=2,'Форма 1'!$H3006*VLOOKUP('Форма 1'!$F3006,'Придельники с 2022'!$B$4:$X$28,13,0),IF('Форма 1'!$AE3006=3,'Форма 1'!$H3006*VLOOKUP('Форма 1'!$F3006,'Придельники с 2022'!$B$4:$X$28,12,0)))))</f>
        <v/>
      </c>
      <c r="O3006" s="103" t="str">
        <f>IF(ISNUMBER('Форма 1'!AF3006),'Форма 1'!$H3006*VLOOKUP('Форма 1'!$F3006,'Придельники с 2022'!$B$4:$X$28,'Форма 1'!AF$8),"")</f>
        <v/>
      </c>
      <c r="P3006" s="88"/>
      <c r="Q3006" s="103" t="str">
        <f>IF(ISNUMBER('Форма 1'!AH3006),'Форма 1'!$H3006*VLOOKUP('Форма 1'!$F3006,'Придельники с 2022'!$B$4:$X$28,'Форма 1'!AH$8),"")</f>
        <v/>
      </c>
      <c r="R3006" s="103" t="str">
        <f>IF(ISNUMBER('Форма 1'!AI3006),'Форма 1'!$H3006*VLOOKUP('Форма 1'!$F3006,'Придельники с 2022'!$B$4:$X$28,'Форма 1'!AI$8),"")</f>
        <v/>
      </c>
      <c r="S3006" s="103" t="str">
        <f>IF(ISNUMBER('Форма 1'!AJ3006),'Форма 1'!$H3006*VLOOKUP('Форма 1'!$F3006,'Придельники с 2022'!$B$4:$X$28,'Форма 1'!AJ$8),"")</f>
        <v/>
      </c>
      <c r="T3006" s="87"/>
    </row>
    <row r="3007" spans="1:20">
      <c r="A3007" s="188">
        <f t="shared" si="234"/>
        <v>10</v>
      </c>
      <c r="B3007" s="189" t="s">
        <v>2925</v>
      </c>
      <c r="C3007" s="99">
        <f t="shared" si="236"/>
        <v>3936670.9169999994</v>
      </c>
      <c r="D3007" s="103">
        <f>IF(ISNUMBER('Форма 1'!U3007),'Форма 1'!$H3007*VLOOKUP('Форма 1'!$F3007,'Придельники с 2022'!$B$4:$X$28,'Форма 1'!U$8),"")</f>
        <v>1285359.257</v>
      </c>
      <c r="E3007" s="103" t="str">
        <f>IF(ISNUMBER('Форма 1'!V3007),'Форма 1'!$H3007*VLOOKUP('Форма 1'!$F3007,'Придельники с 2022'!$B$4:$X$28,'Форма 1'!V$8),"")</f>
        <v/>
      </c>
      <c r="F3007" s="103" t="str">
        <f>IF(ISNUMBER('Форма 1'!W3007),'Форма 1'!$H3007*VLOOKUP('Форма 1'!$F3007,'Придельники с 2022'!$B$4:$X$28,'Форма 1'!W$8),"")</f>
        <v/>
      </c>
      <c r="G3007" s="103" t="str">
        <f>IF(ISNUMBER('Форма 1'!X3007),'Форма 1'!$H3007*VLOOKUP('Форма 1'!$F3007,'Придельники с 2022'!$B$4:$X$28,'Форма 1'!X$8),"")</f>
        <v/>
      </c>
      <c r="H3007" s="103" t="str">
        <f>IF(ISNUMBER('Форма 1'!Y3007),'Форма 1'!$H3007*VLOOKUP('Форма 1'!$F3007,'Придельники с 2022'!$B$4:$X$28,'Форма 1'!Y$8),"")</f>
        <v/>
      </c>
      <c r="I3007" s="103" t="str">
        <f>IF(ISNUMBER('Форма 1'!Z3007),'Форма 1'!$H3007*VLOOKUP('Форма 1'!$F3007,'Придельники с 2022'!$B$4:$X$28,'Форма 1'!Z$8),"")</f>
        <v/>
      </c>
      <c r="J3007" s="103">
        <f>IF(ISNUMBER('Форма 1'!AA3007),'Форма 1'!$H3007*VLOOKUP('Форма 1'!$F3007,'Придельники с 2022'!$B$4:$X$28,'Форма 1'!AA$8),"")</f>
        <v>2651311.6599999997</v>
      </c>
      <c r="K3007" s="92"/>
      <c r="L3007" s="88"/>
      <c r="M3007" s="103" t="str">
        <f>IF(ISNUMBER('Форма 1'!AD3007),'Форма 1'!$H3007*VLOOKUP('Форма 1'!$F3007,'Придельники с 2022'!$B$4:$X$28,'Форма 1'!AD$8),"")</f>
        <v/>
      </c>
      <c r="N3007" s="103" t="str">
        <f>IF(ISBLANK('Форма 1'!$AE3007),"",IF('Форма 1'!$AE3007=1,'Форма 1'!$H3007*VLOOKUP('Форма 1'!$F3007,'Придельники с 2022'!$B$4:$X$28,'Форма 1'!$AE$8,0),IF('Форма 1'!$AE3007=2,'Форма 1'!$H3007*VLOOKUP('Форма 1'!$F3007,'Придельники с 2022'!$B$4:$X$28,13,0),IF('Форма 1'!$AE3007=3,'Форма 1'!$H3007*VLOOKUP('Форма 1'!$F3007,'Придельники с 2022'!$B$4:$X$28,12,0)))))</f>
        <v/>
      </c>
      <c r="O3007" s="103" t="str">
        <f>IF(ISNUMBER('Форма 1'!AF3007),'Форма 1'!$H3007*VLOOKUP('Форма 1'!$F3007,'Придельники с 2022'!$B$4:$X$28,'Форма 1'!AF$8),"")</f>
        <v/>
      </c>
      <c r="P3007" s="88"/>
      <c r="Q3007" s="103" t="str">
        <f>IF(ISNUMBER('Форма 1'!AH3007),'Форма 1'!$H3007*VLOOKUP('Форма 1'!$F3007,'Придельники с 2022'!$B$4:$X$28,'Форма 1'!AH$8),"")</f>
        <v/>
      </c>
      <c r="R3007" s="103" t="str">
        <f>IF(ISNUMBER('Форма 1'!AI3007),'Форма 1'!$H3007*VLOOKUP('Форма 1'!$F3007,'Придельники с 2022'!$B$4:$X$28,'Форма 1'!AI$8),"")</f>
        <v/>
      </c>
      <c r="S3007" s="103" t="str">
        <f>IF(ISNUMBER('Форма 1'!AJ3007),'Форма 1'!$H3007*VLOOKUP('Форма 1'!$F3007,'Придельники с 2022'!$B$4:$X$28,'Форма 1'!AJ$8),"")</f>
        <v/>
      </c>
      <c r="T3007" s="87"/>
    </row>
    <row r="3008" spans="1:20">
      <c r="A3008" s="188">
        <f t="shared" si="234"/>
        <v>11</v>
      </c>
      <c r="B3008" s="189" t="s">
        <v>2926</v>
      </c>
      <c r="C3008" s="99">
        <f t="shared" si="236"/>
        <v>4987001.5169999991</v>
      </c>
      <c r="D3008" s="103">
        <f>IF(ISNUMBER('Форма 1'!U3008),'Форма 1'!$H3008*VLOOKUP('Форма 1'!$F3008,'Придельники с 2022'!$B$4:$X$28,'Форма 1'!U$8),"")</f>
        <v>1628301.8569999998</v>
      </c>
      <c r="E3008" s="103" t="str">
        <f>IF(ISNUMBER('Форма 1'!V3008),'Форма 1'!$H3008*VLOOKUP('Форма 1'!$F3008,'Придельники с 2022'!$B$4:$X$28,'Форма 1'!V$8),"")</f>
        <v/>
      </c>
      <c r="F3008" s="103" t="str">
        <f>IF(ISNUMBER('Форма 1'!W3008),'Форма 1'!$H3008*VLOOKUP('Форма 1'!$F3008,'Придельники с 2022'!$B$4:$X$28,'Форма 1'!W$8),"")</f>
        <v/>
      </c>
      <c r="G3008" s="103" t="str">
        <f>IF(ISNUMBER('Форма 1'!X3008),'Форма 1'!$H3008*VLOOKUP('Форма 1'!$F3008,'Придельники с 2022'!$B$4:$X$28,'Форма 1'!X$8),"")</f>
        <v/>
      </c>
      <c r="H3008" s="103" t="str">
        <f>IF(ISNUMBER('Форма 1'!Y3008),'Форма 1'!$H3008*VLOOKUP('Форма 1'!$F3008,'Придельники с 2022'!$B$4:$X$28,'Форма 1'!Y$8),"")</f>
        <v/>
      </c>
      <c r="I3008" s="103" t="str">
        <f>IF(ISNUMBER('Форма 1'!Z3008),'Форма 1'!$H3008*VLOOKUP('Форма 1'!$F3008,'Придельники с 2022'!$B$4:$X$28,'Форма 1'!Z$8),"")</f>
        <v/>
      </c>
      <c r="J3008" s="103">
        <f>IF(ISNUMBER('Форма 1'!AA3008),'Форма 1'!$H3008*VLOOKUP('Форма 1'!$F3008,'Придельники с 2022'!$B$4:$X$28,'Форма 1'!AA$8),"")</f>
        <v>3358699.6599999997</v>
      </c>
      <c r="K3008" s="92"/>
      <c r="L3008" s="88"/>
      <c r="M3008" s="103" t="str">
        <f>IF(ISNUMBER('Форма 1'!AD3008),'Форма 1'!$H3008*VLOOKUP('Форма 1'!$F3008,'Придельники с 2022'!$B$4:$X$28,'Форма 1'!AD$8),"")</f>
        <v/>
      </c>
      <c r="N3008" s="103" t="str">
        <f>IF(ISBLANK('Форма 1'!$AE3008),"",IF('Форма 1'!$AE3008=1,'Форма 1'!$H3008*VLOOKUP('Форма 1'!$F3008,'Придельники с 2022'!$B$4:$X$28,'Форма 1'!$AE$8,0),IF('Форма 1'!$AE3008=2,'Форма 1'!$H3008*VLOOKUP('Форма 1'!$F3008,'Придельники с 2022'!$B$4:$X$28,13,0),IF('Форма 1'!$AE3008=3,'Форма 1'!$H3008*VLOOKUP('Форма 1'!$F3008,'Придельники с 2022'!$B$4:$X$28,12,0)))))</f>
        <v/>
      </c>
      <c r="O3008" s="103" t="str">
        <f>IF(ISNUMBER('Форма 1'!AF3008),'Форма 1'!$H3008*VLOOKUP('Форма 1'!$F3008,'Придельники с 2022'!$B$4:$X$28,'Форма 1'!AF$8),"")</f>
        <v/>
      </c>
      <c r="P3008" s="88"/>
      <c r="Q3008" s="103" t="str">
        <f>IF(ISNUMBER('Форма 1'!AH3008),'Форма 1'!$H3008*VLOOKUP('Форма 1'!$F3008,'Придельники с 2022'!$B$4:$X$28,'Форма 1'!AH$8),"")</f>
        <v/>
      </c>
      <c r="R3008" s="103" t="str">
        <f>IF(ISNUMBER('Форма 1'!AI3008),'Форма 1'!$H3008*VLOOKUP('Форма 1'!$F3008,'Придельники с 2022'!$B$4:$X$28,'Форма 1'!AI$8),"")</f>
        <v/>
      </c>
      <c r="S3008" s="103" t="str">
        <f>IF(ISNUMBER('Форма 1'!AJ3008),'Форма 1'!$H3008*VLOOKUP('Форма 1'!$F3008,'Придельники с 2022'!$B$4:$X$28,'Форма 1'!AJ$8),"")</f>
        <v/>
      </c>
      <c r="T3008" s="87"/>
    </row>
    <row r="3009" spans="1:20">
      <c r="A3009" s="188">
        <f t="shared" si="234"/>
        <v>12</v>
      </c>
      <c r="B3009" s="189" t="s">
        <v>2927</v>
      </c>
      <c r="C3009" s="99">
        <f t="shared" si="236"/>
        <v>15795646.048000002</v>
      </c>
      <c r="D3009" s="103" t="str">
        <f>IF(ISNUMBER('Форма 1'!U3009),'Форма 1'!$H3009*VLOOKUP('Форма 1'!$F3009,'Придельники с 2022'!$B$4:$X$28,'Форма 1'!U$8),"")</f>
        <v/>
      </c>
      <c r="E3009" s="103" t="str">
        <f>IF(ISNUMBER('Форма 1'!V3009),'Форма 1'!$H3009*VLOOKUP('Форма 1'!$F3009,'Придельники с 2022'!$B$4:$X$28,'Форма 1'!V$8),"")</f>
        <v/>
      </c>
      <c r="F3009" s="103" t="str">
        <f>IF(ISNUMBER('Форма 1'!W3009),'Форма 1'!$H3009*VLOOKUP('Форма 1'!$F3009,'Придельники с 2022'!$B$4:$X$28,'Форма 1'!W$8),"")</f>
        <v/>
      </c>
      <c r="G3009" s="103" t="str">
        <f>IF(ISNUMBER('Форма 1'!X3009),'Форма 1'!$H3009*VLOOKUP('Форма 1'!$F3009,'Придельники с 2022'!$B$4:$X$28,'Форма 1'!X$8),"")</f>
        <v/>
      </c>
      <c r="H3009" s="103" t="str">
        <f>IF(ISNUMBER('Форма 1'!Y3009),'Форма 1'!$H3009*VLOOKUP('Форма 1'!$F3009,'Придельники с 2022'!$B$4:$X$28,'Форма 1'!Y$8),"")</f>
        <v/>
      </c>
      <c r="I3009" s="103" t="str">
        <f>IF(ISNUMBER('Форма 1'!Z3009),'Форма 1'!$H3009*VLOOKUP('Форма 1'!$F3009,'Придельники с 2022'!$B$4:$X$28,'Форма 1'!Z$8),"")</f>
        <v/>
      </c>
      <c r="J3009" s="103" t="str">
        <f>IF(ISNUMBER('Форма 1'!AA3009),'Форма 1'!$H3009*VLOOKUP('Форма 1'!$F3009,'Придельники с 2022'!$B$4:$X$28,'Форма 1'!AA$8),"")</f>
        <v/>
      </c>
      <c r="K3009" s="92"/>
      <c r="L3009" s="88"/>
      <c r="M3009" s="103">
        <f>IF(ISNUMBER('Форма 1'!AD3009),'Форма 1'!$H3009*VLOOKUP('Форма 1'!$F3009,'Придельники с 2022'!$B$4:$X$28,'Форма 1'!AD$8),"")</f>
        <v>15795646.048000002</v>
      </c>
      <c r="N3009" s="103" t="str">
        <f>IF(ISBLANK('Форма 1'!$AE3009),"",IF('Форма 1'!$AE3009=1,'Форма 1'!$H3009*VLOOKUP('Форма 1'!$F3009,'Придельники с 2022'!$B$4:$X$28,'Форма 1'!$AE$8,0),IF('Форма 1'!$AE3009=2,'Форма 1'!$H3009*VLOOKUP('Форма 1'!$F3009,'Придельники с 2022'!$B$4:$X$28,13,0),IF('Форма 1'!$AE3009=3,'Форма 1'!$H3009*VLOOKUP('Форма 1'!$F3009,'Придельники с 2022'!$B$4:$X$28,12,0)))))</f>
        <v/>
      </c>
      <c r="O3009" s="103" t="str">
        <f>IF(ISNUMBER('Форма 1'!AF3009),'Форма 1'!$H3009*VLOOKUP('Форма 1'!$F3009,'Придельники с 2022'!$B$4:$X$28,'Форма 1'!AF$8),"")</f>
        <v/>
      </c>
      <c r="P3009" s="88"/>
      <c r="Q3009" s="103" t="str">
        <f>IF(ISNUMBER('Форма 1'!AH3009),'Форма 1'!$H3009*VLOOKUP('Форма 1'!$F3009,'Придельники с 2022'!$B$4:$X$28,'Форма 1'!AH$8),"")</f>
        <v/>
      </c>
      <c r="R3009" s="103" t="str">
        <f>IF(ISNUMBER('Форма 1'!AI3009),'Форма 1'!$H3009*VLOOKUP('Форма 1'!$F3009,'Придельники с 2022'!$B$4:$X$28,'Форма 1'!AI$8),"")</f>
        <v/>
      </c>
      <c r="S3009" s="103" t="str">
        <f>IF(ISNUMBER('Форма 1'!AJ3009),'Форма 1'!$H3009*VLOOKUP('Форма 1'!$F3009,'Придельники с 2022'!$B$4:$X$28,'Форма 1'!AJ$8),"")</f>
        <v/>
      </c>
      <c r="T3009" s="87"/>
    </row>
    <row r="3010" spans="1:20">
      <c r="A3010" s="188">
        <f t="shared" si="234"/>
        <v>13</v>
      </c>
      <c r="B3010" s="189" t="s">
        <v>2928</v>
      </c>
      <c r="C3010" s="99">
        <f t="shared" si="236"/>
        <v>2060080.2449999999</v>
      </c>
      <c r="D3010" s="103">
        <f>IF(ISNUMBER('Форма 1'!U3010),'Форма 1'!$H3010*VLOOKUP('Форма 1'!$F3010,'Придельники с 2022'!$B$4:$X$28,'Форма 1'!U$8),"")</f>
        <v>672635.14500000002</v>
      </c>
      <c r="E3010" s="103" t="str">
        <f>IF(ISNUMBER('Форма 1'!V3010),'Форма 1'!$H3010*VLOOKUP('Форма 1'!$F3010,'Придельники с 2022'!$B$4:$X$28,'Форма 1'!V$8),"")</f>
        <v/>
      </c>
      <c r="F3010" s="103" t="str">
        <f>IF(ISNUMBER('Форма 1'!W3010),'Форма 1'!$H3010*VLOOKUP('Форма 1'!$F3010,'Придельники с 2022'!$B$4:$X$28,'Форма 1'!W$8),"")</f>
        <v/>
      </c>
      <c r="G3010" s="103" t="str">
        <f>IF(ISNUMBER('Форма 1'!X3010),'Форма 1'!$H3010*VLOOKUP('Форма 1'!$F3010,'Придельники с 2022'!$B$4:$X$28,'Форма 1'!X$8),"")</f>
        <v/>
      </c>
      <c r="H3010" s="103" t="str">
        <f>IF(ISNUMBER('Форма 1'!Y3010),'Форма 1'!$H3010*VLOOKUP('Форма 1'!$F3010,'Придельники с 2022'!$B$4:$X$28,'Форма 1'!Y$8),"")</f>
        <v/>
      </c>
      <c r="I3010" s="103" t="str">
        <f>IF(ISNUMBER('Форма 1'!Z3010),'Форма 1'!$H3010*VLOOKUP('Форма 1'!$F3010,'Придельники с 2022'!$B$4:$X$28,'Форма 1'!Z$8),"")</f>
        <v/>
      </c>
      <c r="J3010" s="103">
        <f>IF(ISNUMBER('Форма 1'!AA3010),'Форма 1'!$H3010*VLOOKUP('Форма 1'!$F3010,'Придельники с 2022'!$B$4:$X$28,'Форма 1'!AA$8),"")</f>
        <v>1387445.0999999999</v>
      </c>
      <c r="K3010" s="92"/>
      <c r="L3010" s="88"/>
      <c r="M3010" s="103" t="str">
        <f>IF(ISNUMBER('Форма 1'!AD3010),'Форма 1'!$H3010*VLOOKUP('Форма 1'!$F3010,'Придельники с 2022'!$B$4:$X$28,'Форма 1'!AD$8),"")</f>
        <v/>
      </c>
      <c r="N3010" s="103" t="str">
        <f>IF(ISBLANK('Форма 1'!$AE3010),"",IF('Форма 1'!$AE3010=1,'Форма 1'!$H3010*VLOOKUP('Форма 1'!$F3010,'Придельники с 2022'!$B$4:$X$28,'Форма 1'!$AE$8,0),IF('Форма 1'!$AE3010=2,'Форма 1'!$H3010*VLOOKUP('Форма 1'!$F3010,'Придельники с 2022'!$B$4:$X$28,13,0),IF('Форма 1'!$AE3010=3,'Форма 1'!$H3010*VLOOKUP('Форма 1'!$F3010,'Придельники с 2022'!$B$4:$X$28,12,0)))))</f>
        <v/>
      </c>
      <c r="O3010" s="103" t="str">
        <f>IF(ISNUMBER('Форма 1'!AF3010),'Форма 1'!$H3010*VLOOKUP('Форма 1'!$F3010,'Придельники с 2022'!$B$4:$X$28,'Форма 1'!AF$8),"")</f>
        <v/>
      </c>
      <c r="P3010" s="88"/>
      <c r="Q3010" s="103" t="str">
        <f>IF(ISNUMBER('Форма 1'!AH3010),'Форма 1'!$H3010*VLOOKUP('Форма 1'!$F3010,'Придельники с 2022'!$B$4:$X$28,'Форма 1'!AH$8),"")</f>
        <v/>
      </c>
      <c r="R3010" s="103" t="str">
        <f>IF(ISNUMBER('Форма 1'!AI3010),'Форма 1'!$H3010*VLOOKUP('Форма 1'!$F3010,'Придельники с 2022'!$B$4:$X$28,'Форма 1'!AI$8),"")</f>
        <v/>
      </c>
      <c r="S3010" s="103" t="str">
        <f>IF(ISNUMBER('Форма 1'!AJ3010),'Форма 1'!$H3010*VLOOKUP('Форма 1'!$F3010,'Придельники с 2022'!$B$4:$X$28,'Форма 1'!AJ$8),"")</f>
        <v/>
      </c>
      <c r="T3010" s="87"/>
    </row>
    <row r="3011" spans="1:20">
      <c r="A3011" s="188">
        <f t="shared" si="234"/>
        <v>14</v>
      </c>
      <c r="B3011" s="189" t="s">
        <v>2929</v>
      </c>
      <c r="C3011" s="99">
        <f t="shared" si="236"/>
        <v>4287417.6809999999</v>
      </c>
      <c r="D3011" s="103">
        <f>IF(ISNUMBER('Форма 1'!U3011),'Форма 1'!$H3011*VLOOKUP('Форма 1'!$F3011,'Придельники с 2022'!$B$4:$X$28,'Форма 1'!U$8),"")</f>
        <v>1399881.301</v>
      </c>
      <c r="E3011" s="103" t="str">
        <f>IF(ISNUMBER('Форма 1'!V3011),'Форма 1'!$H3011*VLOOKUP('Форма 1'!$F3011,'Придельники с 2022'!$B$4:$X$28,'Форма 1'!V$8),"")</f>
        <v/>
      </c>
      <c r="F3011" s="103" t="str">
        <f>IF(ISNUMBER('Форма 1'!W3011),'Форма 1'!$H3011*VLOOKUP('Форма 1'!$F3011,'Придельники с 2022'!$B$4:$X$28,'Форма 1'!W$8),"")</f>
        <v/>
      </c>
      <c r="G3011" s="103" t="str">
        <f>IF(ISNUMBER('Форма 1'!X3011),'Форма 1'!$H3011*VLOOKUP('Форма 1'!$F3011,'Придельники с 2022'!$B$4:$X$28,'Форма 1'!X$8),"")</f>
        <v/>
      </c>
      <c r="H3011" s="103" t="str">
        <f>IF(ISNUMBER('Форма 1'!Y3011),'Форма 1'!$H3011*VLOOKUP('Форма 1'!$F3011,'Придельники с 2022'!$B$4:$X$28,'Форма 1'!Y$8),"")</f>
        <v/>
      </c>
      <c r="I3011" s="103" t="str">
        <f>IF(ISNUMBER('Форма 1'!Z3011),'Форма 1'!$H3011*VLOOKUP('Форма 1'!$F3011,'Придельники с 2022'!$B$4:$X$28,'Форма 1'!Z$8),"")</f>
        <v/>
      </c>
      <c r="J3011" s="103">
        <f>IF(ISNUMBER('Форма 1'!AA3011),'Форма 1'!$H3011*VLOOKUP('Форма 1'!$F3011,'Придельники с 2022'!$B$4:$X$28,'Форма 1'!AA$8),"")</f>
        <v>2887536.38</v>
      </c>
      <c r="K3011" s="92"/>
      <c r="L3011" s="88"/>
      <c r="M3011" s="103" t="str">
        <f>IF(ISNUMBER('Форма 1'!AD3011),'Форма 1'!$H3011*VLOOKUP('Форма 1'!$F3011,'Придельники с 2022'!$B$4:$X$28,'Форма 1'!AD$8),"")</f>
        <v/>
      </c>
      <c r="N3011" s="103" t="str">
        <f>IF(ISBLANK('Форма 1'!$AE3011),"",IF('Форма 1'!$AE3011=1,'Форма 1'!$H3011*VLOOKUP('Форма 1'!$F3011,'Придельники с 2022'!$B$4:$X$28,'Форма 1'!$AE$8,0),IF('Форма 1'!$AE3011=2,'Форма 1'!$H3011*VLOOKUP('Форма 1'!$F3011,'Придельники с 2022'!$B$4:$X$28,13,0),IF('Форма 1'!$AE3011=3,'Форма 1'!$H3011*VLOOKUP('Форма 1'!$F3011,'Придельники с 2022'!$B$4:$X$28,12,0)))))</f>
        <v/>
      </c>
      <c r="O3011" s="103" t="str">
        <f>IF(ISNUMBER('Форма 1'!AF3011),'Форма 1'!$H3011*VLOOKUP('Форма 1'!$F3011,'Придельники с 2022'!$B$4:$X$28,'Форма 1'!AF$8),"")</f>
        <v/>
      </c>
      <c r="P3011" s="88"/>
      <c r="Q3011" s="103" t="str">
        <f>IF(ISNUMBER('Форма 1'!AH3011),'Форма 1'!$H3011*VLOOKUP('Форма 1'!$F3011,'Придельники с 2022'!$B$4:$X$28,'Форма 1'!AH$8),"")</f>
        <v/>
      </c>
      <c r="R3011" s="103" t="str">
        <f>IF(ISNUMBER('Форма 1'!AI3011),'Форма 1'!$H3011*VLOOKUP('Форма 1'!$F3011,'Придельники с 2022'!$B$4:$X$28,'Форма 1'!AI$8),"")</f>
        <v/>
      </c>
      <c r="S3011" s="103" t="str">
        <f>IF(ISNUMBER('Форма 1'!AJ3011),'Форма 1'!$H3011*VLOOKUP('Форма 1'!$F3011,'Придельники с 2022'!$B$4:$X$28,'Форма 1'!AJ$8),"")</f>
        <v/>
      </c>
      <c r="T3011" s="87"/>
    </row>
    <row r="3012" spans="1:20">
      <c r="A3012" s="188">
        <f t="shared" si="234"/>
        <v>15</v>
      </c>
      <c r="B3012" s="189" t="s">
        <v>2930</v>
      </c>
      <c r="C3012" s="99">
        <f t="shared" si="236"/>
        <v>40897737.512000002</v>
      </c>
      <c r="D3012" s="103" t="str">
        <f>IF(ISNUMBER('Форма 1'!U3012),'Форма 1'!$H3012*VLOOKUP('Форма 1'!$F3012,'Придельники с 2022'!$B$4:$X$28,'Форма 1'!U$8),"")</f>
        <v/>
      </c>
      <c r="E3012" s="103" t="str">
        <f>IF(ISNUMBER('Форма 1'!V3012),'Форма 1'!$H3012*VLOOKUP('Форма 1'!$F3012,'Придельники с 2022'!$B$4:$X$28,'Форма 1'!V$8),"")</f>
        <v/>
      </c>
      <c r="F3012" s="103" t="str">
        <f>IF(ISNUMBER('Форма 1'!W3012),'Форма 1'!$H3012*VLOOKUP('Форма 1'!$F3012,'Придельники с 2022'!$B$4:$X$28,'Форма 1'!W$8),"")</f>
        <v/>
      </c>
      <c r="G3012" s="103" t="str">
        <f>IF(ISNUMBER('Форма 1'!X3012),'Форма 1'!$H3012*VLOOKUP('Форма 1'!$F3012,'Придельники с 2022'!$B$4:$X$28,'Форма 1'!X$8),"")</f>
        <v/>
      </c>
      <c r="H3012" s="103" t="str">
        <f>IF(ISNUMBER('Форма 1'!Y3012),'Форма 1'!$H3012*VLOOKUP('Форма 1'!$F3012,'Придельники с 2022'!$B$4:$X$28,'Форма 1'!Y$8),"")</f>
        <v/>
      </c>
      <c r="I3012" s="103" t="str">
        <f>IF(ISNUMBER('Форма 1'!Z3012),'Форма 1'!$H3012*VLOOKUP('Форма 1'!$F3012,'Придельники с 2022'!$B$4:$X$28,'Форма 1'!Z$8),"")</f>
        <v/>
      </c>
      <c r="J3012" s="103" t="str">
        <f>IF(ISNUMBER('Форма 1'!AA3012),'Форма 1'!$H3012*VLOOKUP('Форма 1'!$F3012,'Придельники с 2022'!$B$4:$X$28,'Форма 1'!AA$8),"")</f>
        <v/>
      </c>
      <c r="K3012" s="90"/>
      <c r="L3012" s="87"/>
      <c r="M3012" s="103">
        <f>IF(ISNUMBER('Форма 1'!AD3012),'Форма 1'!$H3012*VLOOKUP('Форма 1'!$F3012,'Придельники с 2022'!$B$4:$X$28,'Форма 1'!AD$8),"")</f>
        <v>18053710.976000004</v>
      </c>
      <c r="N3012" s="103">
        <f>IF(ISBLANK('Форма 1'!$AE3012),"",IF('Форма 1'!$AE3012=1,'Форма 1'!$H3012*VLOOKUP('Форма 1'!$F3012,'Придельники с 2022'!$B$4:$X$28,'Форма 1'!$AE$8,0),IF('Форма 1'!$AE3012=2,'Форма 1'!$H3012*VLOOKUP('Форма 1'!$F3012,'Придельники с 2022'!$B$4:$X$28,13,0),IF('Форма 1'!$AE3012=3,'Форма 1'!$H3012*VLOOKUP('Форма 1'!$F3012,'Придельники с 2022'!$B$4:$X$28,12,0)))))</f>
        <v>19572404.767999999</v>
      </c>
      <c r="O3012" s="103">
        <f>IF(ISNUMBER('Форма 1'!AF3012),'Форма 1'!$H3012*VLOOKUP('Форма 1'!$F3012,'Придельники с 2022'!$B$4:$X$28,'Форма 1'!AF$8),"")</f>
        <v>3271621.7680000002</v>
      </c>
      <c r="P3012" s="88"/>
      <c r="Q3012" s="103" t="str">
        <f>IF(ISNUMBER('Форма 1'!AH3012),'Форма 1'!$H3012*VLOOKUP('Форма 1'!$F3012,'Придельники с 2022'!$B$4:$X$28,'Форма 1'!AH$8),"")</f>
        <v/>
      </c>
      <c r="R3012" s="103" t="str">
        <f>IF(ISNUMBER('Форма 1'!AI3012),'Форма 1'!$H3012*VLOOKUP('Форма 1'!$F3012,'Придельники с 2022'!$B$4:$X$28,'Форма 1'!AI$8),"")</f>
        <v/>
      </c>
      <c r="S3012" s="103" t="str">
        <f>IF(ISNUMBER('Форма 1'!AJ3012),'Форма 1'!$H3012*VLOOKUP('Форма 1'!$F3012,'Придельники с 2022'!$B$4:$X$28,'Форма 1'!AJ$8),"")</f>
        <v/>
      </c>
      <c r="T3012" s="87"/>
    </row>
    <row r="3013" spans="1:20">
      <c r="A3013" s="188">
        <f t="shared" si="234"/>
        <v>16</v>
      </c>
      <c r="B3013" s="189" t="s">
        <v>2931</v>
      </c>
      <c r="C3013" s="99">
        <f t="shared" si="236"/>
        <v>55057895.592199996</v>
      </c>
      <c r="D3013" s="103" t="str">
        <f>IF(ISNUMBER('Форма 1'!U3013),'Форма 1'!$H3013*VLOOKUP('Форма 1'!$F3013,'Придельники с 2022'!$B$4:$X$28,'Форма 1'!U$8),"")</f>
        <v/>
      </c>
      <c r="E3013" s="103" t="str">
        <f>IF(ISNUMBER('Форма 1'!V3013),'Форма 1'!$H3013*VLOOKUP('Форма 1'!$F3013,'Придельники с 2022'!$B$4:$X$28,'Форма 1'!V$8),"")</f>
        <v/>
      </c>
      <c r="F3013" s="103" t="str">
        <f>IF(ISNUMBER('Форма 1'!W3013),'Форма 1'!$H3013*VLOOKUP('Форма 1'!$F3013,'Придельники с 2022'!$B$4:$X$28,'Форма 1'!W$8),"")</f>
        <v/>
      </c>
      <c r="G3013" s="103" t="str">
        <f>IF(ISNUMBER('Форма 1'!X3013),'Форма 1'!$H3013*VLOOKUP('Форма 1'!$F3013,'Придельники с 2022'!$B$4:$X$28,'Форма 1'!X$8),"")</f>
        <v/>
      </c>
      <c r="H3013" s="103" t="str">
        <f>IF(ISNUMBER('Форма 1'!Y3013),'Форма 1'!$H3013*VLOOKUP('Форма 1'!$F3013,'Придельники с 2022'!$B$4:$X$28,'Форма 1'!Y$8),"")</f>
        <v/>
      </c>
      <c r="I3013" s="103" t="str">
        <f>IF(ISNUMBER('Форма 1'!Z3013),'Форма 1'!$H3013*VLOOKUP('Форма 1'!$F3013,'Придельники с 2022'!$B$4:$X$28,'Форма 1'!Z$8),"")</f>
        <v/>
      </c>
      <c r="J3013" s="103" t="str">
        <f>IF(ISNUMBER('Форма 1'!AA3013),'Форма 1'!$H3013*VLOOKUP('Форма 1'!$F3013,'Придельники с 2022'!$B$4:$X$28,'Форма 1'!AA$8),"")</f>
        <v/>
      </c>
      <c r="K3013" s="90"/>
      <c r="L3013" s="87"/>
      <c r="M3013" s="103">
        <f>IF(ISNUMBER('Форма 1'!AD3013),'Форма 1'!$H3013*VLOOKUP('Форма 1'!$F3013,'Придельники с 2022'!$B$4:$X$28,'Форма 1'!AD$8),"")</f>
        <v>24304506.665600002</v>
      </c>
      <c r="N3013" s="103">
        <f>IF(ISBLANK('Форма 1'!$AE3013),"",IF('Форма 1'!$AE3013=1,'Форма 1'!$H3013*VLOOKUP('Форма 1'!$F3013,'Придельники с 2022'!$B$4:$X$28,'Форма 1'!$AE$8,0),IF('Форма 1'!$AE3013=2,'Форма 1'!$H3013*VLOOKUP('Форма 1'!$F3013,'Придельники с 2022'!$B$4:$X$28,13,0),IF('Форма 1'!$AE3013=3,'Форма 1'!$H3013*VLOOKUP('Форма 1'!$F3013,'Придельники с 2022'!$B$4:$X$28,12,0)))))</f>
        <v>26349022.800799996</v>
      </c>
      <c r="O3013" s="103">
        <f>IF(ISNUMBER('Форма 1'!AF3013),'Форма 1'!$H3013*VLOOKUP('Форма 1'!$F3013,'Придельники с 2022'!$B$4:$X$28,'Форма 1'!AF$8),"")</f>
        <v>4404366.1257999996</v>
      </c>
      <c r="P3013" s="88"/>
      <c r="Q3013" s="103" t="str">
        <f>IF(ISNUMBER('Форма 1'!AH3013),'Форма 1'!$H3013*VLOOKUP('Форма 1'!$F3013,'Придельники с 2022'!$B$4:$X$28,'Форма 1'!AH$8),"")</f>
        <v/>
      </c>
      <c r="R3013" s="103" t="str">
        <f>IF(ISNUMBER('Форма 1'!AI3013),'Форма 1'!$H3013*VLOOKUP('Форма 1'!$F3013,'Придельники с 2022'!$B$4:$X$28,'Форма 1'!AI$8),"")</f>
        <v/>
      </c>
      <c r="S3013" s="103" t="str">
        <f>IF(ISNUMBER('Форма 1'!AJ3013),'Форма 1'!$H3013*VLOOKUP('Форма 1'!$F3013,'Придельники с 2022'!$B$4:$X$28,'Форма 1'!AJ$8),"")</f>
        <v/>
      </c>
      <c r="T3013" s="87"/>
    </row>
    <row r="3014" spans="1:20">
      <c r="A3014" s="188">
        <f t="shared" si="234"/>
        <v>17</v>
      </c>
      <c r="B3014" s="189" t="s">
        <v>2932</v>
      </c>
      <c r="C3014" s="99">
        <f t="shared" si="236"/>
        <v>941325.47600000002</v>
      </c>
      <c r="D3014" s="103">
        <f>IF(ISNUMBER('Форма 1'!U3014),'Форма 1'!$H3014*VLOOKUP('Форма 1'!$F3014,'Придельники с 2022'!$B$4:$X$28,'Форма 1'!U$8),"")</f>
        <v>941325.47600000002</v>
      </c>
      <c r="E3014" s="103" t="str">
        <f>IF(ISNUMBER('Форма 1'!V3014),'Форма 1'!$H3014*VLOOKUP('Форма 1'!$F3014,'Придельники с 2022'!$B$4:$X$28,'Форма 1'!V$8),"")</f>
        <v/>
      </c>
      <c r="F3014" s="103" t="str">
        <f>IF(ISNUMBER('Форма 1'!W3014),'Форма 1'!$H3014*VLOOKUP('Форма 1'!$F3014,'Придельники с 2022'!$B$4:$X$28,'Форма 1'!W$8),"")</f>
        <v/>
      </c>
      <c r="G3014" s="103" t="str">
        <f>IF(ISNUMBER('Форма 1'!X3014),'Форма 1'!$H3014*VLOOKUP('Форма 1'!$F3014,'Придельники с 2022'!$B$4:$X$28,'Форма 1'!X$8),"")</f>
        <v/>
      </c>
      <c r="H3014" s="103" t="str">
        <f>IF(ISNUMBER('Форма 1'!Y3014),'Форма 1'!$H3014*VLOOKUP('Форма 1'!$F3014,'Придельники с 2022'!$B$4:$X$28,'Форма 1'!Y$8),"")</f>
        <v/>
      </c>
      <c r="I3014" s="103" t="str">
        <f>IF(ISNUMBER('Форма 1'!Z3014),'Форма 1'!$H3014*VLOOKUP('Форма 1'!$F3014,'Придельники с 2022'!$B$4:$X$28,'Форма 1'!Z$8),"")</f>
        <v/>
      </c>
      <c r="J3014" s="103" t="str">
        <f>IF(ISNUMBER('Форма 1'!AA3014),'Форма 1'!$H3014*VLOOKUP('Форма 1'!$F3014,'Придельники с 2022'!$B$4:$X$28,'Форма 1'!AA$8),"")</f>
        <v/>
      </c>
      <c r="K3014" s="92"/>
      <c r="L3014" s="88"/>
      <c r="M3014" s="103" t="str">
        <f>IF(ISNUMBER('Форма 1'!AD3014),'Форма 1'!$H3014*VLOOKUP('Форма 1'!$F3014,'Придельники с 2022'!$B$4:$X$28,'Форма 1'!AD$8),"")</f>
        <v/>
      </c>
      <c r="N3014" s="103" t="str">
        <f>IF(ISBLANK('Форма 1'!$AE3014),"",IF('Форма 1'!$AE3014=1,'Форма 1'!$H3014*VLOOKUP('Форма 1'!$F3014,'Придельники с 2022'!$B$4:$X$28,'Форма 1'!$AE$8,0),IF('Форма 1'!$AE3014=2,'Форма 1'!$H3014*VLOOKUP('Форма 1'!$F3014,'Придельники с 2022'!$B$4:$X$28,13,0),IF('Форма 1'!$AE3014=3,'Форма 1'!$H3014*VLOOKUP('Форма 1'!$F3014,'Придельники с 2022'!$B$4:$X$28,12,0)))))</f>
        <v/>
      </c>
      <c r="O3014" s="103" t="str">
        <f>IF(ISNUMBER('Форма 1'!AF3014),'Форма 1'!$H3014*VLOOKUP('Форма 1'!$F3014,'Придельники с 2022'!$B$4:$X$28,'Форма 1'!AF$8),"")</f>
        <v/>
      </c>
      <c r="P3014" s="88"/>
      <c r="Q3014" s="103" t="str">
        <f>IF(ISNUMBER('Форма 1'!AH3014),'Форма 1'!$H3014*VLOOKUP('Форма 1'!$F3014,'Придельники с 2022'!$B$4:$X$28,'Форма 1'!AH$8),"")</f>
        <v/>
      </c>
      <c r="R3014" s="103" t="str">
        <f>IF(ISNUMBER('Форма 1'!AI3014),'Форма 1'!$H3014*VLOOKUP('Форма 1'!$F3014,'Придельники с 2022'!$B$4:$X$28,'Форма 1'!AI$8),"")</f>
        <v/>
      </c>
      <c r="S3014" s="103" t="str">
        <f>IF(ISNUMBER('Форма 1'!AJ3014),'Форма 1'!$H3014*VLOOKUP('Форма 1'!$F3014,'Придельники с 2022'!$B$4:$X$28,'Форма 1'!AJ$8),"")</f>
        <v/>
      </c>
      <c r="T3014" s="87"/>
    </row>
    <row r="3015" spans="1:20">
      <c r="A3015" s="188">
        <f t="shared" si="234"/>
        <v>18</v>
      </c>
      <c r="B3015" s="189" t="s">
        <v>2933</v>
      </c>
      <c r="C3015" s="99">
        <f t="shared" si="236"/>
        <v>6759036.5520000001</v>
      </c>
      <c r="D3015" s="103">
        <f>IF(ISNUMBER('Форма 1'!U3015),'Форма 1'!$H3015*VLOOKUP('Форма 1'!$F3015,'Придельники с 2022'!$B$4:$X$28,'Форма 1'!U$8),"")</f>
        <v>2206887.5920000002</v>
      </c>
      <c r="E3015" s="103" t="str">
        <f>IF(ISNUMBER('Форма 1'!V3015),'Форма 1'!$H3015*VLOOKUP('Форма 1'!$F3015,'Придельники с 2022'!$B$4:$X$28,'Форма 1'!V$8),"")</f>
        <v/>
      </c>
      <c r="F3015" s="103" t="str">
        <f>IF(ISNUMBER('Форма 1'!W3015),'Форма 1'!$H3015*VLOOKUP('Форма 1'!$F3015,'Придельники с 2022'!$B$4:$X$28,'Форма 1'!W$8),"")</f>
        <v/>
      </c>
      <c r="G3015" s="103" t="str">
        <f>IF(ISNUMBER('Форма 1'!X3015),'Форма 1'!$H3015*VLOOKUP('Форма 1'!$F3015,'Придельники с 2022'!$B$4:$X$28,'Форма 1'!X$8),"")</f>
        <v/>
      </c>
      <c r="H3015" s="103" t="str">
        <f>IF(ISNUMBER('Форма 1'!Y3015),'Форма 1'!$H3015*VLOOKUP('Форма 1'!$F3015,'Придельники с 2022'!$B$4:$X$28,'Форма 1'!Y$8),"")</f>
        <v/>
      </c>
      <c r="I3015" s="103" t="str">
        <f>IF(ISNUMBER('Форма 1'!Z3015),'Форма 1'!$H3015*VLOOKUP('Форма 1'!$F3015,'Придельники с 2022'!$B$4:$X$28,'Форма 1'!Z$8),"")</f>
        <v/>
      </c>
      <c r="J3015" s="103">
        <f>IF(ISNUMBER('Форма 1'!AA3015),'Форма 1'!$H3015*VLOOKUP('Форма 1'!$F3015,'Придельники с 2022'!$B$4:$X$28,'Форма 1'!AA$8),"")</f>
        <v>4552148.96</v>
      </c>
      <c r="K3015" s="92"/>
      <c r="L3015" s="88"/>
      <c r="M3015" s="103" t="str">
        <f>IF(ISNUMBER('Форма 1'!AD3015),'Форма 1'!$H3015*VLOOKUP('Форма 1'!$F3015,'Придельники с 2022'!$B$4:$X$28,'Форма 1'!AD$8),"")</f>
        <v/>
      </c>
      <c r="N3015" s="103" t="str">
        <f>IF(ISBLANK('Форма 1'!$AE3015),"",IF('Форма 1'!$AE3015=1,'Форма 1'!$H3015*VLOOKUP('Форма 1'!$F3015,'Придельники с 2022'!$B$4:$X$28,'Форма 1'!$AE$8,0),IF('Форма 1'!$AE3015=2,'Форма 1'!$H3015*VLOOKUP('Форма 1'!$F3015,'Придельники с 2022'!$B$4:$X$28,13,0),IF('Форма 1'!$AE3015=3,'Форма 1'!$H3015*VLOOKUP('Форма 1'!$F3015,'Придельники с 2022'!$B$4:$X$28,12,0)))))</f>
        <v/>
      </c>
      <c r="O3015" s="103" t="str">
        <f>IF(ISNUMBER('Форма 1'!AF3015),'Форма 1'!$H3015*VLOOKUP('Форма 1'!$F3015,'Придельники с 2022'!$B$4:$X$28,'Форма 1'!AF$8),"")</f>
        <v/>
      </c>
      <c r="P3015" s="88"/>
      <c r="Q3015" s="103" t="str">
        <f>IF(ISNUMBER('Форма 1'!AH3015),'Форма 1'!$H3015*VLOOKUP('Форма 1'!$F3015,'Придельники с 2022'!$B$4:$X$28,'Форма 1'!AH$8),"")</f>
        <v/>
      </c>
      <c r="R3015" s="103" t="str">
        <f>IF(ISNUMBER('Форма 1'!AI3015),'Форма 1'!$H3015*VLOOKUP('Форма 1'!$F3015,'Придельники с 2022'!$B$4:$X$28,'Форма 1'!AI$8),"")</f>
        <v/>
      </c>
      <c r="S3015" s="103" t="str">
        <f>IF(ISNUMBER('Форма 1'!AJ3015),'Форма 1'!$H3015*VLOOKUP('Форма 1'!$F3015,'Придельники с 2022'!$B$4:$X$28,'Форма 1'!AJ$8),"")</f>
        <v/>
      </c>
      <c r="T3015" s="87"/>
    </row>
    <row r="3016" spans="1:20">
      <c r="A3016" s="188">
        <f t="shared" ref="A3016:A3079" si="238">A3015+1</f>
        <v>19</v>
      </c>
      <c r="B3016" s="189" t="s">
        <v>2934</v>
      </c>
      <c r="C3016" s="99">
        <f t="shared" si="236"/>
        <v>5648141.5319999997</v>
      </c>
      <c r="D3016" s="103">
        <f>IF(ISNUMBER('Форма 1'!U3016),'Форма 1'!$H3016*VLOOKUP('Форма 1'!$F3016,'Придельники с 2022'!$B$4:$X$28,'Форма 1'!U$8),"")</f>
        <v>1360910.551</v>
      </c>
      <c r="E3016" s="103" t="str">
        <f>IF(ISNUMBER('Форма 1'!V3016),'Форма 1'!$H3016*VLOOKUP('Форма 1'!$F3016,'Придельники с 2022'!$B$4:$X$28,'Форма 1'!V$8),"")</f>
        <v/>
      </c>
      <c r="F3016" s="103" t="str">
        <f>IF(ISNUMBER('Форма 1'!W3016),'Форма 1'!$H3016*VLOOKUP('Форма 1'!$F3016,'Придельники с 2022'!$B$4:$X$28,'Форма 1'!W$8),"")</f>
        <v/>
      </c>
      <c r="G3016" s="103">
        <f>IF(ISNUMBER('Форма 1'!X3016),'Форма 1'!$H3016*VLOOKUP('Форма 1'!$F3016,'Придельники с 2022'!$B$4:$X$28,'Форма 1'!X$8),"")</f>
        <v>851469.41</v>
      </c>
      <c r="H3016" s="103">
        <f>IF(ISNUMBER('Форма 1'!Y3016),'Форма 1'!$H3016*VLOOKUP('Форма 1'!$F3016,'Придельники с 2022'!$B$4:$X$28,'Форма 1'!Y$8),"")</f>
        <v>2243259.15</v>
      </c>
      <c r="I3016" s="103">
        <f>IF(ISNUMBER('Форма 1'!Z3016),'Форма 1'!$H3016*VLOOKUP('Форма 1'!$F3016,'Придельники с 2022'!$B$4:$X$28,'Форма 1'!Z$8),"")</f>
        <v>1192502.4209999999</v>
      </c>
      <c r="J3016" s="103" t="str">
        <f>IF(ISNUMBER('Форма 1'!AA3016),'Форма 1'!$H3016*VLOOKUP('Форма 1'!$F3016,'Придельники с 2022'!$B$4:$X$28,'Форма 1'!AA$8),"")</f>
        <v/>
      </c>
      <c r="K3016" s="92"/>
      <c r="L3016" s="88"/>
      <c r="M3016" s="103" t="str">
        <f>IF(ISNUMBER('Форма 1'!AD3016),'Форма 1'!$H3016*VLOOKUP('Форма 1'!$F3016,'Придельники с 2022'!$B$4:$X$28,'Форма 1'!AD$8),"")</f>
        <v/>
      </c>
      <c r="N3016" s="103" t="str">
        <f>IF(ISBLANK('Форма 1'!$AE3016),"",IF('Форма 1'!$AE3016=1,'Форма 1'!$H3016*VLOOKUP('Форма 1'!$F3016,'Придельники с 2022'!$B$4:$X$28,'Форма 1'!$AE$8,0),IF('Форма 1'!$AE3016=2,'Форма 1'!$H3016*VLOOKUP('Форма 1'!$F3016,'Придельники с 2022'!$B$4:$X$28,13,0),IF('Форма 1'!$AE3016=3,'Форма 1'!$H3016*VLOOKUP('Форма 1'!$F3016,'Придельники с 2022'!$B$4:$X$28,12,0)))))</f>
        <v/>
      </c>
      <c r="O3016" s="103" t="str">
        <f>IF(ISNUMBER('Форма 1'!AF3016),'Форма 1'!$H3016*VLOOKUP('Форма 1'!$F3016,'Придельники с 2022'!$B$4:$X$28,'Форма 1'!AF$8),"")</f>
        <v/>
      </c>
      <c r="P3016" s="88"/>
      <c r="Q3016" s="103" t="str">
        <f>IF(ISNUMBER('Форма 1'!AH3016),'Форма 1'!$H3016*VLOOKUP('Форма 1'!$F3016,'Придельники с 2022'!$B$4:$X$28,'Форма 1'!AH$8),"")</f>
        <v/>
      </c>
      <c r="R3016" s="103" t="str">
        <f>IF(ISNUMBER('Форма 1'!AI3016),'Форма 1'!$H3016*VLOOKUP('Форма 1'!$F3016,'Придельники с 2022'!$B$4:$X$28,'Форма 1'!AI$8),"")</f>
        <v/>
      </c>
      <c r="S3016" s="103" t="str">
        <f>IF(ISNUMBER('Форма 1'!AJ3016),'Форма 1'!$H3016*VLOOKUP('Форма 1'!$F3016,'Придельники с 2022'!$B$4:$X$28,'Форма 1'!AJ$8),"")</f>
        <v/>
      </c>
      <c r="T3016" s="87"/>
    </row>
    <row r="3017" spans="1:20">
      <c r="A3017" s="188">
        <f t="shared" si="238"/>
        <v>20</v>
      </c>
      <c r="B3017" s="189" t="s">
        <v>293</v>
      </c>
      <c r="C3017" s="99">
        <f t="shared" si="236"/>
        <v>20120919.066</v>
      </c>
      <c r="D3017" s="103" t="str">
        <f>IF(ISNUMBER('Форма 1'!U3017),'Форма 1'!$H3017*VLOOKUP('Форма 1'!$F3017,'Придельники с 2022'!$B$4:$X$28,'Форма 1'!U$8),"")</f>
        <v/>
      </c>
      <c r="E3017" s="103" t="str">
        <f>IF(ISNUMBER('Форма 1'!V3017),'Форма 1'!$H3017*VLOOKUP('Форма 1'!$F3017,'Придельники с 2022'!$B$4:$X$28,'Форма 1'!V$8),"")</f>
        <v/>
      </c>
      <c r="F3017" s="103" t="str">
        <f>IF(ISNUMBER('Форма 1'!W3017),'Форма 1'!$H3017*VLOOKUP('Форма 1'!$F3017,'Придельники с 2022'!$B$4:$X$28,'Форма 1'!W$8),"")</f>
        <v/>
      </c>
      <c r="G3017" s="103" t="str">
        <f>IF(ISNUMBER('Форма 1'!X3017),'Форма 1'!$H3017*VLOOKUP('Форма 1'!$F3017,'Придельники с 2022'!$B$4:$X$28,'Форма 1'!X$8),"")</f>
        <v/>
      </c>
      <c r="H3017" s="103" t="str">
        <f>IF(ISNUMBER('Форма 1'!Y3017),'Форма 1'!$H3017*VLOOKUP('Форма 1'!$F3017,'Придельники с 2022'!$B$4:$X$28,'Форма 1'!Y$8),"")</f>
        <v/>
      </c>
      <c r="I3017" s="103" t="str">
        <f>IF(ISNUMBER('Форма 1'!Z3017),'Форма 1'!$H3017*VLOOKUP('Форма 1'!$F3017,'Придельники с 2022'!$B$4:$X$28,'Форма 1'!Z$8),"")</f>
        <v/>
      </c>
      <c r="J3017" s="103">
        <f>IF(ISNUMBER('Форма 1'!AA3017),'Форма 1'!$H3017*VLOOKUP('Форма 1'!$F3017,'Придельники с 2022'!$B$4:$X$28,'Форма 1'!AA$8),"")</f>
        <v>5945703.3199999994</v>
      </c>
      <c r="K3017" s="92"/>
      <c r="L3017" s="88"/>
      <c r="M3017" s="103" t="str">
        <f>IF(ISNUMBER('Форма 1'!AD3017),'Форма 1'!$H3017*VLOOKUP('Форма 1'!$F3017,'Придельники с 2022'!$B$4:$X$28,'Форма 1'!AD$8),"")</f>
        <v/>
      </c>
      <c r="N3017" s="103" t="str">
        <f>IF(ISBLANK('Форма 1'!$AE3017),"",IF('Форма 1'!$AE3017=1,'Форма 1'!$H3017*VLOOKUP('Форма 1'!$F3017,'Придельники с 2022'!$B$4:$X$28,'Форма 1'!$AE$8,0),IF('Форма 1'!$AE3017=2,'Форма 1'!$H3017*VLOOKUP('Форма 1'!$F3017,'Придельники с 2022'!$B$4:$X$28,13,0),IF('Форма 1'!$AE3017=3,'Форма 1'!$H3017*VLOOKUP('Форма 1'!$F3017,'Придельники с 2022'!$B$4:$X$28,12,0)))))</f>
        <v/>
      </c>
      <c r="O3017" s="103">
        <f>IF(ISNUMBER('Форма 1'!AF3017),'Форма 1'!$H3017*VLOOKUP('Форма 1'!$F3017,'Придельники с 2022'!$B$4:$X$28,'Форма 1'!AF$8),"")</f>
        <v>4527288.6140000001</v>
      </c>
      <c r="P3017" s="88"/>
      <c r="Q3017" s="103">
        <f>IF(ISNUMBER('Форма 1'!AH3017),'Форма 1'!$H3017*VLOOKUP('Форма 1'!$F3017,'Придельники с 2022'!$B$4:$X$28,'Форма 1'!AH$8),"")</f>
        <v>9647927.1319999993</v>
      </c>
      <c r="R3017" s="103" t="str">
        <f>IF(ISNUMBER('Форма 1'!AI3017),'Форма 1'!$H3017*VLOOKUP('Форма 1'!$F3017,'Придельники с 2022'!$B$4:$X$28,'Форма 1'!AI$8),"")</f>
        <v/>
      </c>
      <c r="S3017" s="103" t="str">
        <f>IF(ISNUMBER('Форма 1'!AJ3017),'Форма 1'!$H3017*VLOOKUP('Форма 1'!$F3017,'Придельники с 2022'!$B$4:$X$28,'Форма 1'!AJ$8),"")</f>
        <v/>
      </c>
      <c r="T3017" s="87"/>
    </row>
    <row r="3018" spans="1:20">
      <c r="A3018" s="188">
        <f t="shared" si="238"/>
        <v>21</v>
      </c>
      <c r="B3018" s="189" t="s">
        <v>294</v>
      </c>
      <c r="C3018" s="99">
        <f t="shared" si="236"/>
        <v>40786535.821000002</v>
      </c>
      <c r="D3018" s="103" t="str">
        <f>IF(ISNUMBER('Форма 1'!U3018),'Форма 1'!$H3018*VLOOKUP('Форма 1'!$F3018,'Придельники с 2022'!$B$4:$X$28,'Форма 1'!U$8),"")</f>
        <v/>
      </c>
      <c r="E3018" s="103" t="str">
        <f>IF(ISNUMBER('Форма 1'!V3018),'Форма 1'!$H3018*VLOOKUP('Форма 1'!$F3018,'Придельники с 2022'!$B$4:$X$28,'Форма 1'!V$8),"")</f>
        <v/>
      </c>
      <c r="F3018" s="103" t="str">
        <f>IF(ISNUMBER('Форма 1'!W3018),'Форма 1'!$H3018*VLOOKUP('Форма 1'!$F3018,'Придельники с 2022'!$B$4:$X$28,'Форма 1'!W$8),"")</f>
        <v/>
      </c>
      <c r="G3018" s="103" t="str">
        <f>IF(ISNUMBER('Форма 1'!X3018),'Форма 1'!$H3018*VLOOKUP('Форма 1'!$F3018,'Придельники с 2022'!$B$4:$X$28,'Форма 1'!X$8),"")</f>
        <v/>
      </c>
      <c r="H3018" s="103" t="str">
        <f>IF(ISNUMBER('Форма 1'!Y3018),'Форма 1'!$H3018*VLOOKUP('Форма 1'!$F3018,'Придельники с 2022'!$B$4:$X$28,'Форма 1'!Y$8),"")</f>
        <v/>
      </c>
      <c r="I3018" s="103" t="str">
        <f>IF(ISNUMBER('Форма 1'!Z3018),'Форма 1'!$H3018*VLOOKUP('Форма 1'!$F3018,'Придельники с 2022'!$B$4:$X$28,'Форма 1'!Z$8),"")</f>
        <v/>
      </c>
      <c r="J3018" s="103" t="str">
        <f>IF(ISNUMBER('Форма 1'!AA3018),'Форма 1'!$H3018*VLOOKUP('Форма 1'!$F3018,'Придельники с 2022'!$B$4:$X$28,'Форма 1'!AA$8),"")</f>
        <v/>
      </c>
      <c r="K3018" s="90"/>
      <c r="L3018" s="87"/>
      <c r="M3018" s="103">
        <f>IF(ISNUMBER('Форма 1'!AD3018),'Форма 1'!$H3018*VLOOKUP('Форма 1'!$F3018,'Придельники с 2022'!$B$4:$X$28,'Форма 1'!AD$8),"")</f>
        <v>18004622.608000003</v>
      </c>
      <c r="N3018" s="103">
        <f>IF(ISBLANK('Форма 1'!$AE3018),"",IF('Форма 1'!$AE3018=1,'Форма 1'!$H3018*VLOOKUP('Форма 1'!$F3018,'Придельники с 2022'!$B$4:$X$28,'Форма 1'!$AE$8,0),IF('Форма 1'!$AE3018=2,'Форма 1'!$H3018*VLOOKUP('Форма 1'!$F3018,'Придельники с 2022'!$B$4:$X$28,13,0),IF('Форма 1'!$AE3018=3,'Форма 1'!$H3018*VLOOKUP('Форма 1'!$F3018,'Придельники с 2022'!$B$4:$X$28,12,0)))))</f>
        <v>19519187.044</v>
      </c>
      <c r="O3018" s="103">
        <f>IF(ISNUMBER('Форма 1'!AF3018),'Форма 1'!$H3018*VLOOKUP('Форма 1'!$F3018,'Придельники с 2022'!$B$4:$X$28,'Форма 1'!AF$8),"")</f>
        <v>3262726.1690000002</v>
      </c>
      <c r="P3018" s="88"/>
      <c r="Q3018" s="103" t="str">
        <f>IF(ISNUMBER('Форма 1'!AH3018),'Форма 1'!$H3018*VLOOKUP('Форма 1'!$F3018,'Придельники с 2022'!$B$4:$X$28,'Форма 1'!AH$8),"")</f>
        <v/>
      </c>
      <c r="R3018" s="103" t="str">
        <f>IF(ISNUMBER('Форма 1'!AI3018),'Форма 1'!$H3018*VLOOKUP('Форма 1'!$F3018,'Придельники с 2022'!$B$4:$X$28,'Форма 1'!AI$8),"")</f>
        <v/>
      </c>
      <c r="S3018" s="103" t="str">
        <f>IF(ISNUMBER('Форма 1'!AJ3018),'Форма 1'!$H3018*VLOOKUP('Форма 1'!$F3018,'Придельники с 2022'!$B$4:$X$28,'Форма 1'!AJ$8),"")</f>
        <v/>
      </c>
      <c r="T3018" s="87"/>
    </row>
    <row r="3019" spans="1:20">
      <c r="A3019" s="188">
        <f t="shared" si="238"/>
        <v>22</v>
      </c>
      <c r="B3019" s="189" t="s">
        <v>2935</v>
      </c>
      <c r="C3019" s="99">
        <f t="shared" si="236"/>
        <v>4387523.21</v>
      </c>
      <c r="D3019" s="103" t="str">
        <f>IF(ISNUMBER('Форма 1'!U3019),'Форма 1'!$H3019*VLOOKUP('Форма 1'!$F3019,'Придельники с 2022'!$B$4:$X$28,'Форма 1'!U$8),"")</f>
        <v/>
      </c>
      <c r="E3019" s="103" t="str">
        <f>IF(ISNUMBER('Форма 1'!V3019),'Форма 1'!$H3019*VLOOKUP('Форма 1'!$F3019,'Придельники с 2022'!$B$4:$X$28,'Форма 1'!V$8),"")</f>
        <v/>
      </c>
      <c r="F3019" s="103" t="str">
        <f>IF(ISNUMBER('Форма 1'!W3019),'Форма 1'!$H3019*VLOOKUP('Форма 1'!$F3019,'Придельники с 2022'!$B$4:$X$28,'Форма 1'!W$8),"")</f>
        <v/>
      </c>
      <c r="G3019" s="103">
        <f>IF(ISNUMBER('Форма 1'!X3019),'Форма 1'!$H3019*VLOOKUP('Форма 1'!$F3019,'Придельники с 2022'!$B$4:$X$28,'Форма 1'!X$8),"")</f>
        <v>1021106.5900000001</v>
      </c>
      <c r="H3019" s="103" t="str">
        <f>IF(ISNUMBER('Форма 1'!Y3019),'Форма 1'!$H3019*VLOOKUP('Форма 1'!$F3019,'Придельники с 2022'!$B$4:$X$28,'Форма 1'!Y$8),"")</f>
        <v/>
      </c>
      <c r="I3019" s="103" t="str">
        <f>IF(ISNUMBER('Форма 1'!Z3019),'Форма 1'!$H3019*VLOOKUP('Форма 1'!$F3019,'Придельники с 2022'!$B$4:$X$28,'Форма 1'!Z$8),"")</f>
        <v/>
      </c>
      <c r="J3019" s="103">
        <f>IF(ISNUMBER('Форма 1'!AA3019),'Форма 1'!$H3019*VLOOKUP('Форма 1'!$F3019,'Придельники с 2022'!$B$4:$X$28,'Форма 1'!AA$8),"")</f>
        <v>3366416.62</v>
      </c>
      <c r="K3019" s="92"/>
      <c r="L3019" s="88"/>
      <c r="M3019" s="103" t="str">
        <f>IF(ISNUMBER('Форма 1'!AD3019),'Форма 1'!$H3019*VLOOKUP('Форма 1'!$F3019,'Придельники с 2022'!$B$4:$X$28,'Форма 1'!AD$8),"")</f>
        <v/>
      </c>
      <c r="N3019" s="103" t="str">
        <f>IF(ISBLANK('Форма 1'!$AE3019),"",IF('Форма 1'!$AE3019=1,'Форма 1'!$H3019*VLOOKUP('Форма 1'!$F3019,'Придельники с 2022'!$B$4:$X$28,'Форма 1'!$AE$8,0),IF('Форма 1'!$AE3019=2,'Форма 1'!$H3019*VLOOKUP('Форма 1'!$F3019,'Придельники с 2022'!$B$4:$X$28,13,0),IF('Форма 1'!$AE3019=3,'Форма 1'!$H3019*VLOOKUP('Форма 1'!$F3019,'Придельники с 2022'!$B$4:$X$28,12,0)))))</f>
        <v/>
      </c>
      <c r="O3019" s="103" t="str">
        <f>IF(ISNUMBER('Форма 1'!AF3019),'Форма 1'!$H3019*VLOOKUP('Форма 1'!$F3019,'Придельники с 2022'!$B$4:$X$28,'Форма 1'!AF$8),"")</f>
        <v/>
      </c>
      <c r="P3019" s="88"/>
      <c r="Q3019" s="103" t="str">
        <f>IF(ISNUMBER('Форма 1'!AH3019),'Форма 1'!$H3019*VLOOKUP('Форма 1'!$F3019,'Придельники с 2022'!$B$4:$X$28,'Форма 1'!AH$8),"")</f>
        <v/>
      </c>
      <c r="R3019" s="103" t="str">
        <f>IF(ISNUMBER('Форма 1'!AI3019),'Форма 1'!$H3019*VLOOKUP('Форма 1'!$F3019,'Придельники с 2022'!$B$4:$X$28,'Форма 1'!AI$8),"")</f>
        <v/>
      </c>
      <c r="S3019" s="103" t="str">
        <f>IF(ISNUMBER('Форма 1'!AJ3019),'Форма 1'!$H3019*VLOOKUP('Форма 1'!$F3019,'Придельники с 2022'!$B$4:$X$28,'Форма 1'!AJ$8),"")</f>
        <v/>
      </c>
      <c r="T3019" s="87"/>
    </row>
    <row r="3020" spans="1:20">
      <c r="A3020" s="188">
        <f t="shared" si="238"/>
        <v>23</v>
      </c>
      <c r="B3020" s="189" t="s">
        <v>2936</v>
      </c>
      <c r="C3020" s="99">
        <f t="shared" si="236"/>
        <v>3591010.8299999996</v>
      </c>
      <c r="D3020" s="103" t="str">
        <f>IF(ISNUMBER('Форма 1'!U3020),'Форма 1'!$H3020*VLOOKUP('Форма 1'!$F3020,'Придельники с 2022'!$B$4:$X$28,'Форма 1'!U$8),"")</f>
        <v/>
      </c>
      <c r="E3020" s="103" t="str">
        <f>IF(ISNUMBER('Форма 1'!V3020),'Форма 1'!$H3020*VLOOKUP('Форма 1'!$F3020,'Придельники с 2022'!$B$4:$X$28,'Форма 1'!V$8),"")</f>
        <v/>
      </c>
      <c r="F3020" s="103" t="str">
        <f>IF(ISNUMBER('Форма 1'!W3020),'Форма 1'!$H3020*VLOOKUP('Форма 1'!$F3020,'Придельники с 2022'!$B$4:$X$28,'Форма 1'!W$8),"")</f>
        <v/>
      </c>
      <c r="G3020" s="103">
        <f>IF(ISNUMBER('Форма 1'!X3020),'Форма 1'!$H3020*VLOOKUP('Форма 1'!$F3020,'Придельники с 2022'!$B$4:$X$28,'Форма 1'!X$8),"")</f>
        <v>835734.57</v>
      </c>
      <c r="H3020" s="103" t="str">
        <f>IF(ISNUMBER('Форма 1'!Y3020),'Форма 1'!$H3020*VLOOKUP('Форма 1'!$F3020,'Придельники с 2022'!$B$4:$X$28,'Форма 1'!Y$8),"")</f>
        <v/>
      </c>
      <c r="I3020" s="103" t="str">
        <f>IF(ISNUMBER('Форма 1'!Z3020),'Форма 1'!$H3020*VLOOKUP('Форма 1'!$F3020,'Придельники с 2022'!$B$4:$X$28,'Форма 1'!Z$8),"")</f>
        <v/>
      </c>
      <c r="J3020" s="103">
        <f>IF(ISNUMBER('Форма 1'!AA3020),'Форма 1'!$H3020*VLOOKUP('Форма 1'!$F3020,'Придельники с 2022'!$B$4:$X$28,'Форма 1'!AA$8),"")</f>
        <v>2755276.26</v>
      </c>
      <c r="K3020" s="92"/>
      <c r="L3020" s="88"/>
      <c r="M3020" s="103" t="str">
        <f>IF(ISNUMBER('Форма 1'!AD3020),'Форма 1'!$H3020*VLOOKUP('Форма 1'!$F3020,'Придельники с 2022'!$B$4:$X$28,'Форма 1'!AD$8),"")</f>
        <v/>
      </c>
      <c r="N3020" s="103" t="str">
        <f>IF(ISBLANK('Форма 1'!$AE3020),"",IF('Форма 1'!$AE3020=1,'Форма 1'!$H3020*VLOOKUP('Форма 1'!$F3020,'Придельники с 2022'!$B$4:$X$28,'Форма 1'!$AE$8,0),IF('Форма 1'!$AE3020=2,'Форма 1'!$H3020*VLOOKUP('Форма 1'!$F3020,'Придельники с 2022'!$B$4:$X$28,13,0),IF('Форма 1'!$AE3020=3,'Форма 1'!$H3020*VLOOKUP('Форма 1'!$F3020,'Придельники с 2022'!$B$4:$X$28,12,0)))))</f>
        <v/>
      </c>
      <c r="O3020" s="103" t="str">
        <f>IF(ISNUMBER('Форма 1'!AF3020),'Форма 1'!$H3020*VLOOKUP('Форма 1'!$F3020,'Придельники с 2022'!$B$4:$X$28,'Форма 1'!AF$8),"")</f>
        <v/>
      </c>
      <c r="P3020" s="88"/>
      <c r="Q3020" s="103" t="str">
        <f>IF(ISNUMBER('Форма 1'!AH3020),'Форма 1'!$H3020*VLOOKUP('Форма 1'!$F3020,'Придельники с 2022'!$B$4:$X$28,'Форма 1'!AH$8),"")</f>
        <v/>
      </c>
      <c r="R3020" s="103" t="str">
        <f>IF(ISNUMBER('Форма 1'!AI3020),'Форма 1'!$H3020*VLOOKUP('Форма 1'!$F3020,'Придельники с 2022'!$B$4:$X$28,'Форма 1'!AI$8),"")</f>
        <v/>
      </c>
      <c r="S3020" s="103" t="str">
        <f>IF(ISNUMBER('Форма 1'!AJ3020),'Форма 1'!$H3020*VLOOKUP('Форма 1'!$F3020,'Придельники с 2022'!$B$4:$X$28,'Форма 1'!AJ$8),"")</f>
        <v/>
      </c>
      <c r="T3020" s="87"/>
    </row>
    <row r="3021" spans="1:20">
      <c r="A3021" s="188">
        <f t="shared" si="238"/>
        <v>24</v>
      </c>
      <c r="B3021" s="189" t="s">
        <v>2937</v>
      </c>
      <c r="C3021" s="99">
        <f t="shared" si="236"/>
        <v>9209695.0559999999</v>
      </c>
      <c r="D3021" s="103" t="str">
        <f>IF(ISNUMBER('Форма 1'!U3021),'Форма 1'!$H3021*VLOOKUP('Форма 1'!$F3021,'Придельники с 2022'!$B$4:$X$28,'Форма 1'!U$8),"")</f>
        <v/>
      </c>
      <c r="E3021" s="103">
        <f>IF(ISNUMBER('Форма 1'!V3021),'Форма 1'!$H3021*VLOOKUP('Форма 1'!$F3021,'Придельники с 2022'!$B$4:$X$28,'Форма 1'!V$8),"")</f>
        <v>6436519.7359999996</v>
      </c>
      <c r="F3021" s="103" t="str">
        <f>IF(ISNUMBER('Форма 1'!W3021),'Форма 1'!$H3021*VLOOKUP('Форма 1'!$F3021,'Придельники с 2022'!$B$4:$X$28,'Форма 1'!W$8),"")</f>
        <v/>
      </c>
      <c r="G3021" s="103" t="str">
        <f>IF(ISNUMBER('Форма 1'!X3021),'Форма 1'!$H3021*VLOOKUP('Форма 1'!$F3021,'Придельники с 2022'!$B$4:$X$28,'Форма 1'!X$8),"")</f>
        <v/>
      </c>
      <c r="H3021" s="103" t="str">
        <f>IF(ISNUMBER('Форма 1'!Y3021),'Форма 1'!$H3021*VLOOKUP('Форма 1'!$F3021,'Придельники с 2022'!$B$4:$X$28,'Форма 1'!Y$8),"")</f>
        <v/>
      </c>
      <c r="I3021" s="103" t="str">
        <f>IF(ISNUMBER('Форма 1'!Z3021),'Форма 1'!$H3021*VLOOKUP('Форма 1'!$F3021,'Придельники с 2022'!$B$4:$X$28,'Форма 1'!Z$8),"")</f>
        <v/>
      </c>
      <c r="J3021" s="103">
        <f>IF(ISNUMBER('Форма 1'!AA3021),'Форма 1'!$H3021*VLOOKUP('Форма 1'!$F3021,'Придельники с 2022'!$B$4:$X$28,'Форма 1'!AA$8),"")</f>
        <v>2773175.32</v>
      </c>
      <c r="K3021" s="92"/>
      <c r="L3021" s="88"/>
      <c r="M3021" s="103" t="str">
        <f>IF(ISNUMBER('Форма 1'!AD3021),'Форма 1'!$H3021*VLOOKUP('Форма 1'!$F3021,'Придельники с 2022'!$B$4:$X$28,'Форма 1'!AD$8),"")</f>
        <v/>
      </c>
      <c r="N3021" s="103" t="str">
        <f>IF(ISBLANK('Форма 1'!$AE3021),"",IF('Форма 1'!$AE3021=1,'Форма 1'!$H3021*VLOOKUP('Форма 1'!$F3021,'Придельники с 2022'!$B$4:$X$28,'Форма 1'!$AE$8,0),IF('Форма 1'!$AE3021=2,'Форма 1'!$H3021*VLOOKUP('Форма 1'!$F3021,'Придельники с 2022'!$B$4:$X$28,13,0),IF('Форма 1'!$AE3021=3,'Форма 1'!$H3021*VLOOKUP('Форма 1'!$F3021,'Придельники с 2022'!$B$4:$X$28,12,0)))))</f>
        <v/>
      </c>
      <c r="O3021" s="103" t="str">
        <f>IF(ISNUMBER('Форма 1'!AF3021),'Форма 1'!$H3021*VLOOKUP('Форма 1'!$F3021,'Придельники с 2022'!$B$4:$X$28,'Форма 1'!AF$8),"")</f>
        <v/>
      </c>
      <c r="P3021" s="88"/>
      <c r="Q3021" s="103" t="str">
        <f>IF(ISNUMBER('Форма 1'!AH3021),'Форма 1'!$H3021*VLOOKUP('Форма 1'!$F3021,'Придельники с 2022'!$B$4:$X$28,'Форма 1'!AH$8),"")</f>
        <v/>
      </c>
      <c r="R3021" s="103" t="str">
        <f>IF(ISNUMBER('Форма 1'!AI3021),'Форма 1'!$H3021*VLOOKUP('Форма 1'!$F3021,'Придельники с 2022'!$B$4:$X$28,'Форма 1'!AI$8),"")</f>
        <v/>
      </c>
      <c r="S3021" s="103" t="str">
        <f>IF(ISNUMBER('Форма 1'!AJ3021),'Форма 1'!$H3021*VLOOKUP('Форма 1'!$F3021,'Придельники с 2022'!$B$4:$X$28,'Форма 1'!AJ$8),"")</f>
        <v/>
      </c>
      <c r="T3021" s="87"/>
    </row>
    <row r="3022" spans="1:20">
      <c r="A3022" s="188">
        <f t="shared" si="238"/>
        <v>25</v>
      </c>
      <c r="B3022" s="189" t="s">
        <v>2938</v>
      </c>
      <c r="C3022" s="99">
        <f t="shared" si="236"/>
        <v>17604712.379999999</v>
      </c>
      <c r="D3022" s="103" t="str">
        <f>IF(ISNUMBER('Форма 1'!U3022),'Форма 1'!$H3022*VLOOKUP('Форма 1'!$F3022,'Придельники с 2022'!$B$4:$X$28,'Форма 1'!U$8),"")</f>
        <v/>
      </c>
      <c r="E3022" s="103" t="str">
        <f>IF(ISNUMBER('Форма 1'!V3022),'Форма 1'!$H3022*VLOOKUP('Форма 1'!$F3022,'Придельники с 2022'!$B$4:$X$28,'Форма 1'!V$8),"")</f>
        <v/>
      </c>
      <c r="F3022" s="103" t="str">
        <f>IF(ISNUMBER('Форма 1'!W3022),'Форма 1'!$H3022*VLOOKUP('Форма 1'!$F3022,'Придельники с 2022'!$B$4:$X$28,'Форма 1'!W$8),"")</f>
        <v/>
      </c>
      <c r="G3022" s="103" t="str">
        <f>IF(ISNUMBER('Форма 1'!X3022),'Форма 1'!$H3022*VLOOKUP('Форма 1'!$F3022,'Придельники с 2022'!$B$4:$X$28,'Форма 1'!X$8),"")</f>
        <v/>
      </c>
      <c r="H3022" s="103" t="str">
        <f>IF(ISNUMBER('Форма 1'!Y3022),'Форма 1'!$H3022*VLOOKUP('Форма 1'!$F3022,'Придельники с 2022'!$B$4:$X$28,'Форма 1'!Y$8),"")</f>
        <v/>
      </c>
      <c r="I3022" s="103" t="str">
        <f>IF(ISNUMBER('Форма 1'!Z3022),'Форма 1'!$H3022*VLOOKUP('Форма 1'!$F3022,'Придельники с 2022'!$B$4:$X$28,'Форма 1'!Z$8),"")</f>
        <v/>
      </c>
      <c r="J3022" s="103" t="str">
        <f>IF(ISNUMBER('Форма 1'!AA3022),'Форма 1'!$H3022*VLOOKUP('Форма 1'!$F3022,'Придельники с 2022'!$B$4:$X$28,'Форма 1'!AA$8),"")</f>
        <v/>
      </c>
      <c r="K3022" s="92"/>
      <c r="L3022" s="88"/>
      <c r="M3022" s="103">
        <f>IF(ISNUMBER('Форма 1'!AD3022),'Форма 1'!$H3022*VLOOKUP('Форма 1'!$F3022,'Придельники с 2022'!$B$4:$X$28,'Форма 1'!AD$8),"")</f>
        <v>17604712.379999999</v>
      </c>
      <c r="N3022" s="103" t="str">
        <f>IF(ISBLANK('Форма 1'!$AE3022),"",IF('Форма 1'!$AE3022=1,'Форма 1'!$H3022*VLOOKUP('Форма 1'!$F3022,'Придельники с 2022'!$B$4:$X$28,'Форма 1'!$AE$8,0),IF('Форма 1'!$AE3022=2,'Форма 1'!$H3022*VLOOKUP('Форма 1'!$F3022,'Придельники с 2022'!$B$4:$X$28,13,0),IF('Форма 1'!$AE3022=3,'Форма 1'!$H3022*VLOOKUP('Форма 1'!$F3022,'Придельники с 2022'!$B$4:$X$28,12,0)))))</f>
        <v/>
      </c>
      <c r="O3022" s="103" t="str">
        <f>IF(ISNUMBER('Форма 1'!AF3022),'Форма 1'!$H3022*VLOOKUP('Форма 1'!$F3022,'Придельники с 2022'!$B$4:$X$28,'Форма 1'!AF$8),"")</f>
        <v/>
      </c>
      <c r="P3022" s="88"/>
      <c r="Q3022" s="103" t="str">
        <f>IF(ISNUMBER('Форма 1'!AH3022),'Форма 1'!$H3022*VLOOKUP('Форма 1'!$F3022,'Придельники с 2022'!$B$4:$X$28,'Форма 1'!AH$8),"")</f>
        <v/>
      </c>
      <c r="R3022" s="103" t="str">
        <f>IF(ISNUMBER('Форма 1'!AI3022),'Форма 1'!$H3022*VLOOKUP('Форма 1'!$F3022,'Придельники с 2022'!$B$4:$X$28,'Форма 1'!AI$8),"")</f>
        <v/>
      </c>
      <c r="S3022" s="103" t="str">
        <f>IF(ISNUMBER('Форма 1'!AJ3022),'Форма 1'!$H3022*VLOOKUP('Форма 1'!$F3022,'Придельники с 2022'!$B$4:$X$28,'Форма 1'!AJ$8),"")</f>
        <v/>
      </c>
      <c r="T3022" s="87"/>
    </row>
    <row r="3023" spans="1:20">
      <c r="A3023" s="188">
        <f t="shared" si="238"/>
        <v>26</v>
      </c>
      <c r="B3023" s="189" t="s">
        <v>1490</v>
      </c>
      <c r="C3023" s="99">
        <f t="shared" si="236"/>
        <v>1473873.7650000001</v>
      </c>
      <c r="D3023" s="103">
        <f>IF(ISNUMBER('Форма 1'!U3023),'Форма 1'!$H3023*VLOOKUP('Форма 1'!$F3023,'Придельники с 2022'!$B$4:$X$28,'Форма 1'!U$8),"")</f>
        <v>1473873.7650000001</v>
      </c>
      <c r="E3023" s="103" t="str">
        <f>IF(ISNUMBER('Форма 1'!V3023),'Форма 1'!$H3023*VLOOKUP('Форма 1'!$F3023,'Придельники с 2022'!$B$4:$X$28,'Форма 1'!V$8),"")</f>
        <v/>
      </c>
      <c r="F3023" s="103" t="str">
        <f>IF(ISNUMBER('Форма 1'!W3023),'Форма 1'!$H3023*VLOOKUP('Форма 1'!$F3023,'Придельники с 2022'!$B$4:$X$28,'Форма 1'!W$8),"")</f>
        <v/>
      </c>
      <c r="G3023" s="103" t="str">
        <f>IF(ISNUMBER('Форма 1'!X3023),'Форма 1'!$H3023*VLOOKUP('Форма 1'!$F3023,'Придельники с 2022'!$B$4:$X$28,'Форма 1'!X$8),"")</f>
        <v/>
      </c>
      <c r="H3023" s="103" t="str">
        <f>IF(ISNUMBER('Форма 1'!Y3023),'Форма 1'!$H3023*VLOOKUP('Форма 1'!$F3023,'Придельники с 2022'!$B$4:$X$28,'Форма 1'!Y$8),"")</f>
        <v/>
      </c>
      <c r="I3023" s="103" t="str">
        <f>IF(ISNUMBER('Форма 1'!Z3023),'Форма 1'!$H3023*VLOOKUP('Форма 1'!$F3023,'Придельники с 2022'!$B$4:$X$28,'Форма 1'!Z$8),"")</f>
        <v/>
      </c>
      <c r="J3023" s="103" t="str">
        <f>IF(ISNUMBER('Форма 1'!AA3023),'Форма 1'!$H3023*VLOOKUP('Форма 1'!$F3023,'Придельники с 2022'!$B$4:$X$28,'Форма 1'!AA$8),"")</f>
        <v/>
      </c>
      <c r="K3023" s="92"/>
      <c r="L3023" s="88"/>
      <c r="M3023" s="103" t="str">
        <f>IF(ISNUMBER('Форма 1'!AD3023),'Форма 1'!$H3023*VLOOKUP('Форма 1'!$F3023,'Придельники с 2022'!$B$4:$X$28,'Форма 1'!AD$8),"")</f>
        <v/>
      </c>
      <c r="N3023" s="103" t="str">
        <f>IF(ISBLANK('Форма 1'!$AE3023),"",IF('Форма 1'!$AE3023=1,'Форма 1'!$H3023*VLOOKUP('Форма 1'!$F3023,'Придельники с 2022'!$B$4:$X$28,'Форма 1'!$AE$8,0),IF('Форма 1'!$AE3023=2,'Форма 1'!$H3023*VLOOKUP('Форма 1'!$F3023,'Придельники с 2022'!$B$4:$X$28,13,0),IF('Форма 1'!$AE3023=3,'Форма 1'!$H3023*VLOOKUP('Форма 1'!$F3023,'Придельники с 2022'!$B$4:$X$28,12,0)))))</f>
        <v/>
      </c>
      <c r="O3023" s="103" t="str">
        <f>IF(ISNUMBER('Форма 1'!AF3023),'Форма 1'!$H3023*VLOOKUP('Форма 1'!$F3023,'Придельники с 2022'!$B$4:$X$28,'Форма 1'!AF$8),"")</f>
        <v/>
      </c>
      <c r="P3023" s="88"/>
      <c r="Q3023" s="103" t="str">
        <f>IF(ISNUMBER('Форма 1'!AH3023),'Форма 1'!$H3023*VLOOKUP('Форма 1'!$F3023,'Придельники с 2022'!$B$4:$X$28,'Форма 1'!AH$8),"")</f>
        <v/>
      </c>
      <c r="R3023" s="103" t="str">
        <f>IF(ISNUMBER('Форма 1'!AI3023),'Форма 1'!$H3023*VLOOKUP('Форма 1'!$F3023,'Придельники с 2022'!$B$4:$X$28,'Форма 1'!AI$8),"")</f>
        <v/>
      </c>
      <c r="S3023" s="103" t="str">
        <f>IF(ISNUMBER('Форма 1'!AJ3023),'Форма 1'!$H3023*VLOOKUP('Форма 1'!$F3023,'Придельники с 2022'!$B$4:$X$28,'Форма 1'!AJ$8),"")</f>
        <v/>
      </c>
      <c r="T3023" s="87"/>
    </row>
    <row r="3024" spans="1:20">
      <c r="A3024" s="188">
        <f t="shared" si="238"/>
        <v>27</v>
      </c>
      <c r="B3024" s="189" t="s">
        <v>2939</v>
      </c>
      <c r="C3024" s="99">
        <f t="shared" si="236"/>
        <v>12883736.324000001</v>
      </c>
      <c r="D3024" s="103" t="str">
        <f>IF(ISNUMBER('Форма 1'!U3024),'Форма 1'!$H3024*VLOOKUP('Форма 1'!$F3024,'Придельники с 2022'!$B$4:$X$28,'Форма 1'!U$8),"")</f>
        <v/>
      </c>
      <c r="E3024" s="103">
        <f>IF(ISNUMBER('Форма 1'!V3024),'Форма 1'!$H3024*VLOOKUP('Форма 1'!$F3024,'Придельники с 2022'!$B$4:$X$28,'Форма 1'!V$8),"")</f>
        <v>12883736.324000001</v>
      </c>
      <c r="F3024" s="103" t="str">
        <f>IF(ISNUMBER('Форма 1'!W3024),'Форма 1'!$H3024*VLOOKUP('Форма 1'!$F3024,'Придельники с 2022'!$B$4:$X$28,'Форма 1'!W$8),"")</f>
        <v/>
      </c>
      <c r="G3024" s="103" t="str">
        <f>IF(ISNUMBER('Форма 1'!X3024),'Форма 1'!$H3024*VLOOKUP('Форма 1'!$F3024,'Придельники с 2022'!$B$4:$X$28,'Форма 1'!X$8),"")</f>
        <v/>
      </c>
      <c r="H3024" s="103" t="str">
        <f>IF(ISNUMBER('Форма 1'!Y3024),'Форма 1'!$H3024*VLOOKUP('Форма 1'!$F3024,'Придельники с 2022'!$B$4:$X$28,'Форма 1'!Y$8),"")</f>
        <v/>
      </c>
      <c r="I3024" s="103" t="str">
        <f>IF(ISNUMBER('Форма 1'!Z3024),'Форма 1'!$H3024*VLOOKUP('Форма 1'!$F3024,'Придельники с 2022'!$B$4:$X$28,'Форма 1'!Z$8),"")</f>
        <v/>
      </c>
      <c r="J3024" s="103" t="str">
        <f>IF(ISNUMBER('Форма 1'!AA3024),'Форма 1'!$H3024*VLOOKUP('Форма 1'!$F3024,'Придельники с 2022'!$B$4:$X$28,'Форма 1'!AA$8),"")</f>
        <v/>
      </c>
      <c r="K3024" s="92"/>
      <c r="L3024" s="88"/>
      <c r="M3024" s="103" t="str">
        <f>IF(ISNUMBER('Форма 1'!AD3024),'Форма 1'!$H3024*VLOOKUP('Форма 1'!$F3024,'Придельники с 2022'!$B$4:$X$28,'Форма 1'!AD$8),"")</f>
        <v/>
      </c>
      <c r="N3024" s="103" t="str">
        <f>IF(ISBLANK('Форма 1'!$AE3024),"",IF('Форма 1'!$AE3024=1,'Форма 1'!$H3024*VLOOKUP('Форма 1'!$F3024,'Придельники с 2022'!$B$4:$X$28,'Форма 1'!$AE$8,0),IF('Форма 1'!$AE3024=2,'Форма 1'!$H3024*VLOOKUP('Форма 1'!$F3024,'Придельники с 2022'!$B$4:$X$28,13,0),IF('Форма 1'!$AE3024=3,'Форма 1'!$H3024*VLOOKUP('Форма 1'!$F3024,'Придельники с 2022'!$B$4:$X$28,12,0)))))</f>
        <v/>
      </c>
      <c r="O3024" s="103" t="str">
        <f>IF(ISNUMBER('Форма 1'!AF3024),'Форма 1'!$H3024*VLOOKUP('Форма 1'!$F3024,'Придельники с 2022'!$B$4:$X$28,'Форма 1'!AF$8),"")</f>
        <v/>
      </c>
      <c r="P3024" s="88"/>
      <c r="Q3024" s="103" t="str">
        <f>IF(ISNUMBER('Форма 1'!AH3024),'Форма 1'!$H3024*VLOOKUP('Форма 1'!$F3024,'Придельники с 2022'!$B$4:$X$28,'Форма 1'!AH$8),"")</f>
        <v/>
      </c>
      <c r="R3024" s="103" t="str">
        <f>IF(ISNUMBER('Форма 1'!AI3024),'Форма 1'!$H3024*VLOOKUP('Форма 1'!$F3024,'Придельники с 2022'!$B$4:$X$28,'Форма 1'!AI$8),"")</f>
        <v/>
      </c>
      <c r="S3024" s="103" t="str">
        <f>IF(ISNUMBER('Форма 1'!AJ3024),'Форма 1'!$H3024*VLOOKUP('Форма 1'!$F3024,'Придельники с 2022'!$B$4:$X$28,'Форма 1'!AJ$8),"")</f>
        <v/>
      </c>
      <c r="T3024" s="87"/>
    </row>
    <row r="3025" spans="1:20">
      <c r="A3025" s="188">
        <f t="shared" si="238"/>
        <v>28</v>
      </c>
      <c r="B3025" s="189" t="s">
        <v>2940</v>
      </c>
      <c r="C3025" s="99">
        <f t="shared" si="236"/>
        <v>594174.59400000004</v>
      </c>
      <c r="D3025" s="103">
        <f>IF(ISNUMBER('Форма 1'!U3025),'Форма 1'!$H3025*VLOOKUP('Форма 1'!$F3025,'Придельники с 2022'!$B$4:$X$28,'Форма 1'!U$8),"")</f>
        <v>594174.59400000004</v>
      </c>
      <c r="E3025" s="103" t="str">
        <f>IF(ISNUMBER('Форма 1'!V3025),'Форма 1'!$H3025*VLOOKUP('Форма 1'!$F3025,'Придельники с 2022'!$B$4:$X$28,'Форма 1'!V$8),"")</f>
        <v/>
      </c>
      <c r="F3025" s="103" t="str">
        <f>IF(ISNUMBER('Форма 1'!W3025),'Форма 1'!$H3025*VLOOKUP('Форма 1'!$F3025,'Придельники с 2022'!$B$4:$X$28,'Форма 1'!W$8),"")</f>
        <v/>
      </c>
      <c r="G3025" s="103" t="str">
        <f>IF(ISNUMBER('Форма 1'!X3025),'Форма 1'!$H3025*VLOOKUP('Форма 1'!$F3025,'Придельники с 2022'!$B$4:$X$28,'Форма 1'!X$8),"")</f>
        <v/>
      </c>
      <c r="H3025" s="103" t="str">
        <f>IF(ISNUMBER('Форма 1'!Y3025),'Форма 1'!$H3025*VLOOKUP('Форма 1'!$F3025,'Придельники с 2022'!$B$4:$X$28,'Форма 1'!Y$8),"")</f>
        <v/>
      </c>
      <c r="I3025" s="103" t="str">
        <f>IF(ISNUMBER('Форма 1'!Z3025),'Форма 1'!$H3025*VLOOKUP('Форма 1'!$F3025,'Придельники с 2022'!$B$4:$X$28,'Форма 1'!Z$8),"")</f>
        <v/>
      </c>
      <c r="J3025" s="103" t="str">
        <f>IF(ISNUMBER('Форма 1'!AA3025),'Форма 1'!$H3025*VLOOKUP('Форма 1'!$F3025,'Придельники с 2022'!$B$4:$X$28,'Форма 1'!AA$8),"")</f>
        <v/>
      </c>
      <c r="K3025" s="90"/>
      <c r="L3025" s="87"/>
      <c r="M3025" s="103" t="str">
        <f>IF(ISNUMBER('Форма 1'!AD3025),'Форма 1'!$H3025*VLOOKUP('Форма 1'!$F3025,'Придельники с 2022'!$B$4:$X$28,'Форма 1'!AD$8),"")</f>
        <v/>
      </c>
      <c r="N3025" s="103" t="str">
        <f>IF(ISBLANK('Форма 1'!$AE3025),"",IF('Форма 1'!$AE3025=1,'Форма 1'!$H3025*VLOOKUP('Форма 1'!$F3025,'Придельники с 2022'!$B$4:$X$28,'Форма 1'!$AE$8,0),IF('Форма 1'!$AE3025=2,'Форма 1'!$H3025*VLOOKUP('Форма 1'!$F3025,'Придельники с 2022'!$B$4:$X$28,13,0),IF('Форма 1'!$AE3025=3,'Форма 1'!$H3025*VLOOKUP('Форма 1'!$F3025,'Придельники с 2022'!$B$4:$X$28,12,0)))))</f>
        <v/>
      </c>
      <c r="O3025" s="103" t="str">
        <f>IF(ISNUMBER('Форма 1'!AF3025),'Форма 1'!$H3025*VLOOKUP('Форма 1'!$F3025,'Придельники с 2022'!$B$4:$X$28,'Форма 1'!AF$8),"")</f>
        <v/>
      </c>
      <c r="P3025" s="87"/>
      <c r="Q3025" s="103" t="str">
        <f>IF(ISNUMBER('Форма 1'!AH3025),'Форма 1'!$H3025*VLOOKUP('Форма 1'!$F3025,'Придельники с 2022'!$B$4:$X$28,'Форма 1'!AH$8),"")</f>
        <v/>
      </c>
      <c r="R3025" s="103" t="str">
        <f>IF(ISNUMBER('Форма 1'!AI3025),'Форма 1'!$H3025*VLOOKUP('Форма 1'!$F3025,'Придельники с 2022'!$B$4:$X$28,'Форма 1'!AI$8),"")</f>
        <v/>
      </c>
      <c r="S3025" s="103" t="str">
        <f>IF(ISNUMBER('Форма 1'!AJ3025),'Форма 1'!$H3025*VLOOKUP('Форма 1'!$F3025,'Придельники с 2022'!$B$4:$X$28,'Форма 1'!AJ$8),"")</f>
        <v/>
      </c>
      <c r="T3025" s="87"/>
    </row>
    <row r="3026" spans="1:20">
      <c r="A3026" s="188">
        <f t="shared" si="238"/>
        <v>29</v>
      </c>
      <c r="B3026" s="189" t="s">
        <v>2941</v>
      </c>
      <c r="C3026" s="99">
        <f t="shared" si="236"/>
        <v>40288678.709000006</v>
      </c>
      <c r="D3026" s="103" t="str">
        <f>IF(ISNUMBER('Форма 1'!U3026),'Форма 1'!$H3026*VLOOKUP('Форма 1'!$F3026,'Придельники с 2022'!$B$4:$X$28,'Форма 1'!U$8),"")</f>
        <v/>
      </c>
      <c r="E3026" s="103" t="str">
        <f>IF(ISNUMBER('Форма 1'!V3026),'Форма 1'!$H3026*VLOOKUP('Форма 1'!$F3026,'Придельники с 2022'!$B$4:$X$28,'Форма 1'!V$8),"")</f>
        <v/>
      </c>
      <c r="F3026" s="103" t="str">
        <f>IF(ISNUMBER('Форма 1'!W3026),'Форма 1'!$H3026*VLOOKUP('Форма 1'!$F3026,'Придельники с 2022'!$B$4:$X$28,'Форма 1'!W$8),"")</f>
        <v/>
      </c>
      <c r="G3026" s="103" t="str">
        <f>IF(ISNUMBER('Форма 1'!X3026),'Форма 1'!$H3026*VLOOKUP('Форма 1'!$F3026,'Придельники с 2022'!$B$4:$X$28,'Форма 1'!X$8),"")</f>
        <v/>
      </c>
      <c r="H3026" s="103" t="str">
        <f>IF(ISNUMBER('Форма 1'!Y3026),'Форма 1'!$H3026*VLOOKUP('Форма 1'!$F3026,'Придельники с 2022'!$B$4:$X$28,'Форма 1'!Y$8),"")</f>
        <v/>
      </c>
      <c r="I3026" s="103" t="str">
        <f>IF(ISNUMBER('Форма 1'!Z3026),'Форма 1'!$H3026*VLOOKUP('Форма 1'!$F3026,'Придельники с 2022'!$B$4:$X$28,'Форма 1'!Z$8),"")</f>
        <v/>
      </c>
      <c r="J3026" s="103" t="str">
        <f>IF(ISNUMBER('Форма 1'!AA3026),'Форма 1'!$H3026*VLOOKUP('Форма 1'!$F3026,'Придельники с 2022'!$B$4:$X$28,'Форма 1'!AA$8),"")</f>
        <v/>
      </c>
      <c r="K3026" s="90"/>
      <c r="L3026" s="87"/>
      <c r="M3026" s="103">
        <f>IF(ISNUMBER('Форма 1'!AD3026),'Форма 1'!$H3026*VLOOKUP('Форма 1'!$F3026,'Придельники с 2022'!$B$4:$X$28,'Форма 1'!AD$8),"")</f>
        <v>17784850.832000002</v>
      </c>
      <c r="N3026" s="103">
        <f>IF(ISBLANK('Форма 1'!$AE3026),"",IF('Форма 1'!$AE3026=1,'Форма 1'!$H3026*VLOOKUP('Форма 1'!$F3026,'Придельники с 2022'!$B$4:$X$28,'Форма 1'!$AE$8,0),IF('Форма 1'!$AE3026=2,'Форма 1'!$H3026*VLOOKUP('Форма 1'!$F3026,'Придельники с 2022'!$B$4:$X$28,13,0),IF('Форма 1'!$AE3026=3,'Форма 1'!$H3026*VLOOKUP('Форма 1'!$F3026,'Придельники с 2022'!$B$4:$X$28,12,0)))))</f>
        <v>19280927.875999998</v>
      </c>
      <c r="O3026" s="103">
        <f>IF(ISNUMBER('Форма 1'!AF3026),'Форма 1'!$H3026*VLOOKUP('Форма 1'!$F3026,'Придельники с 2022'!$B$4:$X$28,'Форма 1'!AF$8),"")</f>
        <v>3222900.0010000002</v>
      </c>
      <c r="P3026" s="88"/>
      <c r="Q3026" s="103" t="str">
        <f>IF(ISNUMBER('Форма 1'!AH3026),'Форма 1'!$H3026*VLOOKUP('Форма 1'!$F3026,'Придельники с 2022'!$B$4:$X$28,'Форма 1'!AH$8),"")</f>
        <v/>
      </c>
      <c r="R3026" s="103" t="str">
        <f>IF(ISNUMBER('Форма 1'!AI3026),'Форма 1'!$H3026*VLOOKUP('Форма 1'!$F3026,'Придельники с 2022'!$B$4:$X$28,'Форма 1'!AI$8),"")</f>
        <v/>
      </c>
      <c r="S3026" s="103" t="str">
        <f>IF(ISNUMBER('Форма 1'!AJ3026),'Форма 1'!$H3026*VLOOKUP('Форма 1'!$F3026,'Придельники с 2022'!$B$4:$X$28,'Форма 1'!AJ$8),"")</f>
        <v/>
      </c>
      <c r="T3026" s="88"/>
    </row>
    <row r="3027" spans="1:20">
      <c r="A3027" s="188">
        <f t="shared" si="238"/>
        <v>30</v>
      </c>
      <c r="B3027" s="189" t="s">
        <v>2942</v>
      </c>
      <c r="C3027" s="99">
        <f t="shared" si="236"/>
        <v>40300921.096999995</v>
      </c>
      <c r="D3027" s="103" t="str">
        <f>IF(ISNUMBER('Форма 1'!U3027),'Форма 1'!$H3027*VLOOKUP('Форма 1'!$F3027,'Придельники с 2022'!$B$4:$X$28,'Форма 1'!U$8),"")</f>
        <v/>
      </c>
      <c r="E3027" s="103" t="str">
        <f>IF(ISNUMBER('Форма 1'!V3027),'Форма 1'!$H3027*VLOOKUP('Форма 1'!$F3027,'Придельники с 2022'!$B$4:$X$28,'Форма 1'!V$8),"")</f>
        <v/>
      </c>
      <c r="F3027" s="103" t="str">
        <f>IF(ISNUMBER('Форма 1'!W3027),'Форма 1'!$H3027*VLOOKUP('Форма 1'!$F3027,'Придельники с 2022'!$B$4:$X$28,'Форма 1'!W$8),"")</f>
        <v/>
      </c>
      <c r="G3027" s="103" t="str">
        <f>IF(ISNUMBER('Форма 1'!X3027),'Форма 1'!$H3027*VLOOKUP('Форма 1'!$F3027,'Придельники с 2022'!$B$4:$X$28,'Форма 1'!X$8),"")</f>
        <v/>
      </c>
      <c r="H3027" s="103" t="str">
        <f>IF(ISNUMBER('Форма 1'!Y3027),'Форма 1'!$H3027*VLOOKUP('Форма 1'!$F3027,'Придельники с 2022'!$B$4:$X$28,'Форма 1'!Y$8),"")</f>
        <v/>
      </c>
      <c r="I3027" s="103" t="str">
        <f>IF(ISNUMBER('Форма 1'!Z3027),'Форма 1'!$H3027*VLOOKUP('Форма 1'!$F3027,'Придельники с 2022'!$B$4:$X$28,'Форма 1'!Z$8),"")</f>
        <v/>
      </c>
      <c r="J3027" s="103" t="str">
        <f>IF(ISNUMBER('Форма 1'!AA3027),'Форма 1'!$H3027*VLOOKUP('Форма 1'!$F3027,'Придельники с 2022'!$B$4:$X$28,'Форма 1'!AA$8),"")</f>
        <v/>
      </c>
      <c r="K3027" s="90"/>
      <c r="L3027" s="87"/>
      <c r="M3027" s="103">
        <f>IF(ISNUMBER('Форма 1'!AD3027),'Форма 1'!$H3027*VLOOKUP('Форма 1'!$F3027,'Придельники с 2022'!$B$4:$X$28,'Форма 1'!AD$8),"")</f>
        <v>17790255.056000002</v>
      </c>
      <c r="N3027" s="103">
        <f>IF(ISBLANK('Форма 1'!$AE3027),"",IF('Форма 1'!$AE3027=1,'Форма 1'!$H3027*VLOOKUP('Форма 1'!$F3027,'Придельники с 2022'!$B$4:$X$28,'Форма 1'!$AE$8,0),IF('Форма 1'!$AE3027=2,'Форма 1'!$H3027*VLOOKUP('Форма 1'!$F3027,'Придельники с 2022'!$B$4:$X$28,13,0),IF('Форма 1'!$AE3027=3,'Форма 1'!$H3027*VLOOKUP('Форма 1'!$F3027,'Придельники с 2022'!$B$4:$X$28,12,0)))))</f>
        <v>19286786.708000001</v>
      </c>
      <c r="O3027" s="103">
        <f>IF(ISNUMBER('Форма 1'!AF3027),'Форма 1'!$H3027*VLOOKUP('Форма 1'!$F3027,'Придельники с 2022'!$B$4:$X$28,'Форма 1'!AF$8),"")</f>
        <v>3223879.3330000001</v>
      </c>
      <c r="P3027" s="88"/>
      <c r="Q3027" s="103" t="str">
        <f>IF(ISNUMBER('Форма 1'!AH3027),'Форма 1'!$H3027*VLOOKUP('Форма 1'!$F3027,'Придельники с 2022'!$B$4:$X$28,'Форма 1'!AH$8),"")</f>
        <v/>
      </c>
      <c r="R3027" s="103" t="str">
        <f>IF(ISNUMBER('Форма 1'!AI3027),'Форма 1'!$H3027*VLOOKUP('Форма 1'!$F3027,'Придельники с 2022'!$B$4:$X$28,'Форма 1'!AI$8),"")</f>
        <v/>
      </c>
      <c r="S3027" s="103" t="str">
        <f>IF(ISNUMBER('Форма 1'!AJ3027),'Форма 1'!$H3027*VLOOKUP('Форма 1'!$F3027,'Придельники с 2022'!$B$4:$X$28,'Форма 1'!AJ$8),"")</f>
        <v/>
      </c>
      <c r="T3027" s="88"/>
    </row>
    <row r="3028" spans="1:20">
      <c r="A3028" s="188">
        <f t="shared" si="238"/>
        <v>31</v>
      </c>
      <c r="B3028" s="189" t="s">
        <v>2943</v>
      </c>
      <c r="C3028" s="99">
        <f t="shared" si="236"/>
        <v>2511682.0920000002</v>
      </c>
      <c r="D3028" s="103" t="str">
        <f>IF(ISNUMBER('Форма 1'!U3028),'Форма 1'!$H3028*VLOOKUP('Форма 1'!$F3028,'Придельники с 2022'!$B$4:$X$28,'Форма 1'!U$8),"")</f>
        <v/>
      </c>
      <c r="E3028" s="103" t="str">
        <f>IF(ISNUMBER('Форма 1'!V3028),'Форма 1'!$H3028*VLOOKUP('Форма 1'!$F3028,'Придельники с 2022'!$B$4:$X$28,'Форма 1'!V$8),"")</f>
        <v/>
      </c>
      <c r="F3028" s="103" t="str">
        <f>IF(ISNUMBER('Форма 1'!W3028),'Форма 1'!$H3028*VLOOKUP('Форма 1'!$F3028,'Придельники с 2022'!$B$4:$X$28,'Форма 1'!W$8),"")</f>
        <v/>
      </c>
      <c r="G3028" s="103" t="str">
        <f>IF(ISNUMBER('Форма 1'!X3028),'Форма 1'!$H3028*VLOOKUP('Форма 1'!$F3028,'Придельники с 2022'!$B$4:$X$28,'Форма 1'!X$8),"")</f>
        <v/>
      </c>
      <c r="H3028" s="103" t="str">
        <f>IF(ISNUMBER('Форма 1'!Y3028),'Форма 1'!$H3028*VLOOKUP('Форма 1'!$F3028,'Придельники с 2022'!$B$4:$X$28,'Форма 1'!Y$8),"")</f>
        <v/>
      </c>
      <c r="I3028" s="103" t="str">
        <f>IF(ISNUMBER('Форма 1'!Z3028),'Форма 1'!$H3028*VLOOKUP('Форма 1'!$F3028,'Придельники с 2022'!$B$4:$X$28,'Форма 1'!Z$8),"")</f>
        <v/>
      </c>
      <c r="J3028" s="103" t="str">
        <f>IF(ISNUMBER('Форма 1'!AA3028),'Форма 1'!$H3028*VLOOKUP('Форма 1'!$F3028,'Придельники с 2022'!$B$4:$X$28,'Форма 1'!AA$8),"")</f>
        <v/>
      </c>
      <c r="K3028" s="90"/>
      <c r="L3028" s="87"/>
      <c r="M3028" s="103">
        <f>IF(ISNUMBER('Форма 1'!AD3028),'Форма 1'!$H3028*VLOOKUP('Форма 1'!$F3028,'Придельники с 2022'!$B$4:$X$28,'Форма 1'!AD$8),"")</f>
        <v>2511682.0920000002</v>
      </c>
      <c r="N3028" s="103" t="str">
        <f>IF(ISBLANK('Форма 1'!$AE3028),"",IF('Форма 1'!$AE3028=1,'Форма 1'!$H3028*VLOOKUP('Форма 1'!$F3028,'Придельники с 2022'!$B$4:$X$28,'Форма 1'!$AE$8,0),IF('Форма 1'!$AE3028=2,'Форма 1'!$H3028*VLOOKUP('Форма 1'!$F3028,'Придельники с 2022'!$B$4:$X$28,13,0),IF('Форма 1'!$AE3028=3,'Форма 1'!$H3028*VLOOKUP('Форма 1'!$F3028,'Придельники с 2022'!$B$4:$X$28,12,0)))))</f>
        <v/>
      </c>
      <c r="O3028" s="103" t="str">
        <f>IF(ISNUMBER('Форма 1'!AF3028),'Форма 1'!$H3028*VLOOKUP('Форма 1'!$F3028,'Придельники с 2022'!$B$4:$X$28,'Форма 1'!AF$8),"")</f>
        <v/>
      </c>
      <c r="P3028" s="87"/>
      <c r="Q3028" s="103" t="str">
        <f>IF(ISNUMBER('Форма 1'!AH3028),'Форма 1'!$H3028*VLOOKUP('Форма 1'!$F3028,'Придельники с 2022'!$B$4:$X$28,'Форма 1'!AH$8),"")</f>
        <v/>
      </c>
      <c r="R3028" s="103" t="str">
        <f>IF(ISNUMBER('Форма 1'!AI3028),'Форма 1'!$H3028*VLOOKUP('Форма 1'!$F3028,'Придельники с 2022'!$B$4:$X$28,'Форма 1'!AI$8),"")</f>
        <v/>
      </c>
      <c r="S3028" s="103" t="str">
        <f>IF(ISNUMBER('Форма 1'!AJ3028),'Форма 1'!$H3028*VLOOKUP('Форма 1'!$F3028,'Придельники с 2022'!$B$4:$X$28,'Форма 1'!AJ$8),"")</f>
        <v/>
      </c>
      <c r="T3028" s="88"/>
    </row>
    <row r="3029" spans="1:20">
      <c r="A3029" s="188">
        <f t="shared" si="238"/>
        <v>32</v>
      </c>
      <c r="B3029" s="189" t="s">
        <v>2944</v>
      </c>
      <c r="C3029" s="99">
        <f t="shared" si="236"/>
        <v>10158639.503999999</v>
      </c>
      <c r="D3029" s="103" t="str">
        <f>IF(ISNUMBER('Форма 1'!U3029),'Форма 1'!$H3029*VLOOKUP('Форма 1'!$F3029,'Придельники с 2022'!$B$4:$X$28,'Форма 1'!U$8),"")</f>
        <v/>
      </c>
      <c r="E3029" s="103" t="str">
        <f>IF(ISNUMBER('Форма 1'!V3029),'Форма 1'!$H3029*VLOOKUP('Форма 1'!$F3029,'Придельники с 2022'!$B$4:$X$28,'Форма 1'!V$8),"")</f>
        <v/>
      </c>
      <c r="F3029" s="103" t="str">
        <f>IF(ISNUMBER('Форма 1'!W3029),'Форма 1'!$H3029*VLOOKUP('Форма 1'!$F3029,'Придельники с 2022'!$B$4:$X$28,'Форма 1'!W$8),"")</f>
        <v/>
      </c>
      <c r="G3029" s="103" t="str">
        <f>IF(ISNUMBER('Форма 1'!X3029),'Форма 1'!$H3029*VLOOKUP('Форма 1'!$F3029,'Придельники с 2022'!$B$4:$X$28,'Форма 1'!X$8),"")</f>
        <v/>
      </c>
      <c r="H3029" s="103" t="str">
        <f>IF(ISNUMBER('Форма 1'!Y3029),'Форма 1'!$H3029*VLOOKUP('Форма 1'!$F3029,'Придельники с 2022'!$B$4:$X$28,'Форма 1'!Y$8),"")</f>
        <v/>
      </c>
      <c r="I3029" s="103" t="str">
        <f>IF(ISNUMBER('Форма 1'!Z3029),'Форма 1'!$H3029*VLOOKUP('Форма 1'!$F3029,'Придельники с 2022'!$B$4:$X$28,'Форма 1'!Z$8),"")</f>
        <v/>
      </c>
      <c r="J3029" s="103" t="str">
        <f>IF(ISNUMBER('Форма 1'!AA3029),'Форма 1'!$H3029*VLOOKUP('Форма 1'!$F3029,'Придельники с 2022'!$B$4:$X$28,'Форма 1'!AA$8),"")</f>
        <v/>
      </c>
      <c r="K3029" s="90"/>
      <c r="L3029" s="87"/>
      <c r="M3029" s="103">
        <f>IF(ISNUMBER('Форма 1'!AD3029),'Форма 1'!$H3029*VLOOKUP('Форма 1'!$F3029,'Придельники с 2022'!$B$4:$X$28,'Форма 1'!AD$8),"")</f>
        <v>10127010.443999998</v>
      </c>
      <c r="N3029" s="103" t="str">
        <f>IF(ISBLANK('Форма 1'!$AE3029),"",IF('Форма 1'!$AE3029=1,'Форма 1'!$H3029*VLOOKUP('Форма 1'!$F3029,'Придельники с 2022'!$B$4:$X$28,'Форма 1'!$AE$8,0),IF('Форма 1'!$AE3029=2,'Форма 1'!$H3029*VLOOKUP('Форма 1'!$F3029,'Придельники с 2022'!$B$4:$X$28,13,0),IF('Форма 1'!$AE3029=3,'Форма 1'!$H3029*VLOOKUP('Форма 1'!$F3029,'Придельники с 2022'!$B$4:$X$28,12,0)))))</f>
        <v/>
      </c>
      <c r="O3029" s="103" t="str">
        <f>IF(ISNUMBER('Форма 1'!AF3029),'Форма 1'!$H3029*VLOOKUP('Форма 1'!$F3029,'Придельники с 2022'!$B$4:$X$28,'Форма 1'!AF$8),"")</f>
        <v/>
      </c>
      <c r="P3029" s="87"/>
      <c r="Q3029" s="103" t="str">
        <f>IF(ISNUMBER('Форма 1'!AH3029),'Форма 1'!$H3029*VLOOKUP('Форма 1'!$F3029,'Придельники с 2022'!$B$4:$X$28,'Форма 1'!AH$8),"")</f>
        <v/>
      </c>
      <c r="R3029" s="103" t="str">
        <f>IF(ISNUMBER('Форма 1'!AI3029),'Форма 1'!$H3029*VLOOKUP('Форма 1'!$F3029,'Придельники с 2022'!$B$4:$X$28,'Форма 1'!AI$8),"")</f>
        <v/>
      </c>
      <c r="S3029" s="103">
        <f>IF(ISNUMBER('Форма 1'!AJ3029),'Форма 1'!$H3029*VLOOKUP('Форма 1'!$F3029,'Придельники с 2022'!$B$4:$X$28,'Форма 1'!AJ$8),"")</f>
        <v>31629.059999999998</v>
      </c>
      <c r="T3029" s="88"/>
    </row>
    <row r="3030" spans="1:20">
      <c r="A3030" s="188">
        <f t="shared" si="238"/>
        <v>33</v>
      </c>
      <c r="B3030" s="189" t="s">
        <v>2945</v>
      </c>
      <c r="C3030" s="99">
        <f t="shared" si="236"/>
        <v>9005152.6260000002</v>
      </c>
      <c r="D3030" s="103">
        <f>IF(ISNUMBER('Форма 1'!U3030),'Форма 1'!$H3030*VLOOKUP('Форма 1'!$F3030,'Придельники с 2022'!$B$4:$X$28,'Форма 1'!U$8),"")</f>
        <v>2940265.1460000002</v>
      </c>
      <c r="E3030" s="103" t="str">
        <f>IF(ISNUMBER('Форма 1'!V3030),'Форма 1'!$H3030*VLOOKUP('Форма 1'!$F3030,'Придельники с 2022'!$B$4:$X$28,'Форма 1'!V$8),"")</f>
        <v/>
      </c>
      <c r="F3030" s="103" t="str">
        <f>IF(ISNUMBER('Форма 1'!W3030),'Форма 1'!$H3030*VLOOKUP('Форма 1'!$F3030,'Придельники с 2022'!$B$4:$X$28,'Форма 1'!W$8),"")</f>
        <v/>
      </c>
      <c r="G3030" s="103" t="str">
        <f>IF(ISNUMBER('Форма 1'!X3030),'Форма 1'!$H3030*VLOOKUP('Форма 1'!$F3030,'Придельники с 2022'!$B$4:$X$28,'Форма 1'!X$8),"")</f>
        <v/>
      </c>
      <c r="H3030" s="103" t="str">
        <f>IF(ISNUMBER('Форма 1'!Y3030),'Форма 1'!$H3030*VLOOKUP('Форма 1'!$F3030,'Придельники с 2022'!$B$4:$X$28,'Форма 1'!Y$8),"")</f>
        <v/>
      </c>
      <c r="I3030" s="103" t="str">
        <f>IF(ISNUMBER('Форма 1'!Z3030),'Форма 1'!$H3030*VLOOKUP('Форма 1'!$F3030,'Придельники с 2022'!$B$4:$X$28,'Форма 1'!Z$8),"")</f>
        <v/>
      </c>
      <c r="J3030" s="103">
        <f>IF(ISNUMBER('Форма 1'!AA3030),'Форма 1'!$H3030*VLOOKUP('Форма 1'!$F3030,'Придельники с 2022'!$B$4:$X$28,'Форма 1'!AA$8),"")</f>
        <v>6064887.4800000004</v>
      </c>
      <c r="K3030" s="92"/>
      <c r="L3030" s="88"/>
      <c r="M3030" s="103" t="str">
        <f>IF(ISNUMBER('Форма 1'!AD3030),'Форма 1'!$H3030*VLOOKUP('Форма 1'!$F3030,'Придельники с 2022'!$B$4:$X$28,'Форма 1'!AD$8),"")</f>
        <v/>
      </c>
      <c r="N3030" s="103" t="str">
        <f>IF(ISBLANK('Форма 1'!$AE3030),"",IF('Форма 1'!$AE3030=1,'Форма 1'!$H3030*VLOOKUP('Форма 1'!$F3030,'Придельники с 2022'!$B$4:$X$28,'Форма 1'!$AE$8,0),IF('Форма 1'!$AE3030=2,'Форма 1'!$H3030*VLOOKUP('Форма 1'!$F3030,'Придельники с 2022'!$B$4:$X$28,13,0),IF('Форма 1'!$AE3030=3,'Форма 1'!$H3030*VLOOKUP('Форма 1'!$F3030,'Придельники с 2022'!$B$4:$X$28,12,0)))))</f>
        <v/>
      </c>
      <c r="O3030" s="103" t="str">
        <f>IF(ISNUMBER('Форма 1'!AF3030),'Форма 1'!$H3030*VLOOKUP('Форма 1'!$F3030,'Придельники с 2022'!$B$4:$X$28,'Форма 1'!AF$8),"")</f>
        <v/>
      </c>
      <c r="P3030" s="88"/>
      <c r="Q3030" s="103" t="str">
        <f>IF(ISNUMBER('Форма 1'!AH3030),'Форма 1'!$H3030*VLOOKUP('Форма 1'!$F3030,'Придельники с 2022'!$B$4:$X$28,'Форма 1'!AH$8),"")</f>
        <v/>
      </c>
      <c r="R3030" s="103" t="str">
        <f>IF(ISNUMBER('Форма 1'!AI3030),'Форма 1'!$H3030*VLOOKUP('Форма 1'!$F3030,'Придельники с 2022'!$B$4:$X$28,'Форма 1'!AI$8),"")</f>
        <v/>
      </c>
      <c r="S3030" s="103" t="str">
        <f>IF(ISNUMBER('Форма 1'!AJ3030),'Форма 1'!$H3030*VLOOKUP('Форма 1'!$F3030,'Придельники с 2022'!$B$4:$X$28,'Форма 1'!AJ$8),"")</f>
        <v/>
      </c>
      <c r="T3030" s="88"/>
    </row>
    <row r="3031" spans="1:20">
      <c r="A3031" s="188">
        <f t="shared" si="238"/>
        <v>34</v>
      </c>
      <c r="B3031" s="189" t="s">
        <v>2946</v>
      </c>
      <c r="C3031" s="99">
        <f t="shared" si="236"/>
        <v>14010901.072000001</v>
      </c>
      <c r="D3031" s="103" t="str">
        <f>IF(ISNUMBER('Форма 1'!U3031),'Форма 1'!$H3031*VLOOKUP('Форма 1'!$F3031,'Придельники с 2022'!$B$4:$X$28,'Форма 1'!U$8),"")</f>
        <v/>
      </c>
      <c r="E3031" s="103" t="str">
        <f>IF(ISNUMBER('Форма 1'!V3031),'Форма 1'!$H3031*VLOOKUP('Форма 1'!$F3031,'Придельники с 2022'!$B$4:$X$28,'Форма 1'!V$8),"")</f>
        <v/>
      </c>
      <c r="F3031" s="103" t="str">
        <f>IF(ISNUMBER('Форма 1'!W3031),'Форма 1'!$H3031*VLOOKUP('Форма 1'!$F3031,'Придельники с 2022'!$B$4:$X$28,'Форма 1'!W$8),"")</f>
        <v/>
      </c>
      <c r="G3031" s="103" t="str">
        <f>IF(ISNUMBER('Форма 1'!X3031),'Форма 1'!$H3031*VLOOKUP('Форма 1'!$F3031,'Придельники с 2022'!$B$4:$X$28,'Форма 1'!X$8),"")</f>
        <v/>
      </c>
      <c r="H3031" s="103" t="str">
        <f>IF(ISNUMBER('Форма 1'!Y3031),'Форма 1'!$H3031*VLOOKUP('Форма 1'!$F3031,'Придельники с 2022'!$B$4:$X$28,'Форма 1'!Y$8),"")</f>
        <v/>
      </c>
      <c r="I3031" s="103" t="str">
        <f>IF(ISNUMBER('Форма 1'!Z3031),'Форма 1'!$H3031*VLOOKUP('Форма 1'!$F3031,'Придельники с 2022'!$B$4:$X$28,'Форма 1'!Z$8),"")</f>
        <v/>
      </c>
      <c r="J3031" s="103" t="str">
        <f>IF(ISNUMBER('Форма 1'!AA3031),'Форма 1'!$H3031*VLOOKUP('Форма 1'!$F3031,'Придельники с 2022'!$B$4:$X$28,'Форма 1'!AA$8),"")</f>
        <v/>
      </c>
      <c r="K3031" s="92"/>
      <c r="L3031" s="88"/>
      <c r="M3031" s="103">
        <f>IF(ISNUMBER('Форма 1'!AD3031),'Форма 1'!$H3031*VLOOKUP('Форма 1'!$F3031,'Придельники с 2022'!$B$4:$X$28,'Форма 1'!AD$8),"")</f>
        <v>14010901.072000001</v>
      </c>
      <c r="N3031" s="103" t="str">
        <f>IF(ISBLANK('Форма 1'!$AE3031),"",IF('Форма 1'!$AE3031=1,'Форма 1'!$H3031*VLOOKUP('Форма 1'!$F3031,'Придельники с 2022'!$B$4:$X$28,'Форма 1'!$AE$8,0),IF('Форма 1'!$AE3031=2,'Форма 1'!$H3031*VLOOKUP('Форма 1'!$F3031,'Придельники с 2022'!$B$4:$X$28,13,0),IF('Форма 1'!$AE3031=3,'Форма 1'!$H3031*VLOOKUP('Форма 1'!$F3031,'Придельники с 2022'!$B$4:$X$28,12,0)))))</f>
        <v/>
      </c>
      <c r="O3031" s="103" t="str">
        <f>IF(ISNUMBER('Форма 1'!AF3031),'Форма 1'!$H3031*VLOOKUP('Форма 1'!$F3031,'Придельники с 2022'!$B$4:$X$28,'Форма 1'!AF$8),"")</f>
        <v/>
      </c>
      <c r="P3031" s="88"/>
      <c r="Q3031" s="103" t="str">
        <f>IF(ISNUMBER('Форма 1'!AH3031),'Форма 1'!$H3031*VLOOKUP('Форма 1'!$F3031,'Придельники с 2022'!$B$4:$X$28,'Форма 1'!AH$8),"")</f>
        <v/>
      </c>
      <c r="R3031" s="103" t="str">
        <f>IF(ISNUMBER('Форма 1'!AI3031),'Форма 1'!$H3031*VLOOKUP('Форма 1'!$F3031,'Придельники с 2022'!$B$4:$X$28,'Форма 1'!AI$8),"")</f>
        <v/>
      </c>
      <c r="S3031" s="103" t="str">
        <f>IF(ISNUMBER('Форма 1'!AJ3031),'Форма 1'!$H3031*VLOOKUP('Форма 1'!$F3031,'Придельники с 2022'!$B$4:$X$28,'Форма 1'!AJ$8),"")</f>
        <v/>
      </c>
      <c r="T3031" s="88"/>
    </row>
    <row r="3032" spans="1:20">
      <c r="A3032" s="188">
        <f t="shared" si="238"/>
        <v>35</v>
      </c>
      <c r="B3032" s="189" t="s">
        <v>2948</v>
      </c>
      <c r="C3032" s="99">
        <f t="shared" si="236"/>
        <v>391715.91899999999</v>
      </c>
      <c r="D3032" s="103" t="str">
        <f>IF(ISNUMBER('Форма 1'!U3032),'Форма 1'!$H3032*VLOOKUP('Форма 1'!$F3032,'Придельники с 2022'!$B$4:$X$28,'Форма 1'!U$8),"")</f>
        <v/>
      </c>
      <c r="E3032" s="103" t="str">
        <f>IF(ISNUMBER('Форма 1'!V3032),'Форма 1'!$H3032*VLOOKUP('Форма 1'!$F3032,'Придельники с 2022'!$B$4:$X$28,'Форма 1'!V$8),"")</f>
        <v/>
      </c>
      <c r="F3032" s="103" t="str">
        <f>IF(ISNUMBER('Форма 1'!W3032),'Форма 1'!$H3032*VLOOKUP('Форма 1'!$F3032,'Придельники с 2022'!$B$4:$X$28,'Форма 1'!W$8),"")</f>
        <v/>
      </c>
      <c r="G3032" s="103">
        <f>IF(ISNUMBER('Форма 1'!X3032),'Форма 1'!$H3032*VLOOKUP('Форма 1'!$F3032,'Придельники с 2022'!$B$4:$X$28,'Форма 1'!X$8),"")</f>
        <v>144739.011</v>
      </c>
      <c r="H3032" s="103" t="str">
        <f>IF(ISNUMBER('Форма 1'!Y3032),'Форма 1'!$H3032*VLOOKUP('Форма 1'!$F3032,'Придельники с 2022'!$B$4:$X$28,'Форма 1'!Y$8),"")</f>
        <v/>
      </c>
      <c r="I3032" s="103">
        <f>IF(ISNUMBER('Форма 1'!Z3032),'Форма 1'!$H3032*VLOOKUP('Форма 1'!$F3032,'Придельники с 2022'!$B$4:$X$28,'Форма 1'!Z$8),"")</f>
        <v>246976.908</v>
      </c>
      <c r="J3032" s="103" t="str">
        <f>IF(ISNUMBER('Форма 1'!AA3032),'Форма 1'!$H3032*VLOOKUP('Форма 1'!$F3032,'Придельники с 2022'!$B$4:$X$28,'Форма 1'!AA$8),"")</f>
        <v/>
      </c>
      <c r="K3032" s="90"/>
      <c r="L3032" s="87"/>
      <c r="M3032" s="103" t="str">
        <f>IF(ISNUMBER('Форма 1'!AD3032),'Форма 1'!$H3032*VLOOKUP('Форма 1'!$F3032,'Придельники с 2022'!$B$4:$X$28,'Форма 1'!AD$8),"")</f>
        <v/>
      </c>
      <c r="N3032" s="103" t="str">
        <f>IF(ISBLANK('Форма 1'!$AE3032),"",IF('Форма 1'!$AE3032=1,'Форма 1'!$H3032*VLOOKUP('Форма 1'!$F3032,'Придельники с 2022'!$B$4:$X$28,'Форма 1'!$AE$8,0),IF('Форма 1'!$AE3032=2,'Форма 1'!$H3032*VLOOKUP('Форма 1'!$F3032,'Придельники с 2022'!$B$4:$X$28,13,0),IF('Форма 1'!$AE3032=3,'Форма 1'!$H3032*VLOOKUP('Форма 1'!$F3032,'Придельники с 2022'!$B$4:$X$28,12,0)))))</f>
        <v/>
      </c>
      <c r="O3032" s="103" t="str">
        <f>IF(ISNUMBER('Форма 1'!AF3032),'Форма 1'!$H3032*VLOOKUP('Форма 1'!$F3032,'Придельники с 2022'!$B$4:$X$28,'Форма 1'!AF$8),"")</f>
        <v/>
      </c>
      <c r="P3032" s="87"/>
      <c r="Q3032" s="103" t="str">
        <f>IF(ISNUMBER('Форма 1'!AH3032),'Форма 1'!$H3032*VLOOKUP('Форма 1'!$F3032,'Придельники с 2022'!$B$4:$X$28,'Форма 1'!AH$8),"")</f>
        <v/>
      </c>
      <c r="R3032" s="103" t="str">
        <f>IF(ISNUMBER('Форма 1'!AI3032),'Форма 1'!$H3032*VLOOKUP('Форма 1'!$F3032,'Придельники с 2022'!$B$4:$X$28,'Форма 1'!AI$8),"")</f>
        <v/>
      </c>
      <c r="S3032" s="103" t="str">
        <f>IF(ISNUMBER('Форма 1'!AJ3032),'Форма 1'!$H3032*VLOOKUP('Форма 1'!$F3032,'Придельники с 2022'!$B$4:$X$28,'Форма 1'!AJ$8),"")</f>
        <v/>
      </c>
      <c r="T3032" s="88"/>
    </row>
    <row r="3033" spans="1:20">
      <c r="A3033" s="188">
        <f t="shared" si="238"/>
        <v>36</v>
      </c>
      <c r="B3033" s="189" t="s">
        <v>2949</v>
      </c>
      <c r="C3033" s="99">
        <f t="shared" si="236"/>
        <v>283578.28200000001</v>
      </c>
      <c r="D3033" s="103">
        <f>IF(ISNUMBER('Форма 1'!U3033),'Форма 1'!$H3033*VLOOKUP('Форма 1'!$F3033,'Придельники с 2022'!$B$4:$X$28,'Форма 1'!U$8),"")</f>
        <v>283578.28200000001</v>
      </c>
      <c r="E3033" s="103" t="str">
        <f>IF(ISNUMBER('Форма 1'!V3033),'Форма 1'!$H3033*VLOOKUP('Форма 1'!$F3033,'Придельники с 2022'!$B$4:$X$28,'Форма 1'!V$8),"")</f>
        <v/>
      </c>
      <c r="F3033" s="103" t="str">
        <f>IF(ISNUMBER('Форма 1'!W3033),'Форма 1'!$H3033*VLOOKUP('Форма 1'!$F3033,'Придельники с 2022'!$B$4:$X$28,'Форма 1'!W$8),"")</f>
        <v/>
      </c>
      <c r="G3033" s="103" t="str">
        <f>IF(ISNUMBER('Форма 1'!X3033),'Форма 1'!$H3033*VLOOKUP('Форма 1'!$F3033,'Придельники с 2022'!$B$4:$X$28,'Форма 1'!X$8),"")</f>
        <v/>
      </c>
      <c r="H3033" s="103" t="str">
        <f>IF(ISNUMBER('Форма 1'!Y3033),'Форма 1'!$H3033*VLOOKUP('Форма 1'!$F3033,'Придельники с 2022'!$B$4:$X$28,'Форма 1'!Y$8),"")</f>
        <v/>
      </c>
      <c r="I3033" s="103" t="str">
        <f>IF(ISNUMBER('Форма 1'!Z3033),'Форма 1'!$H3033*VLOOKUP('Форма 1'!$F3033,'Придельники с 2022'!$B$4:$X$28,'Форма 1'!Z$8),"")</f>
        <v/>
      </c>
      <c r="J3033" s="103" t="str">
        <f>IF(ISNUMBER('Форма 1'!AA3033),'Форма 1'!$H3033*VLOOKUP('Форма 1'!$F3033,'Придельники с 2022'!$B$4:$X$28,'Форма 1'!AA$8),"")</f>
        <v/>
      </c>
      <c r="K3033" s="90"/>
      <c r="L3033" s="87"/>
      <c r="M3033" s="103" t="str">
        <f>IF(ISNUMBER('Форма 1'!AD3033),'Форма 1'!$H3033*VLOOKUP('Форма 1'!$F3033,'Придельники с 2022'!$B$4:$X$28,'Форма 1'!AD$8),"")</f>
        <v/>
      </c>
      <c r="N3033" s="103" t="str">
        <f>IF(ISBLANK('Форма 1'!$AE3033),"",IF('Форма 1'!$AE3033=1,'Форма 1'!$H3033*VLOOKUP('Форма 1'!$F3033,'Придельники с 2022'!$B$4:$X$28,'Форма 1'!$AE$8,0),IF('Форма 1'!$AE3033=2,'Форма 1'!$H3033*VLOOKUP('Форма 1'!$F3033,'Придельники с 2022'!$B$4:$X$28,13,0),IF('Форма 1'!$AE3033=3,'Форма 1'!$H3033*VLOOKUP('Форма 1'!$F3033,'Придельники с 2022'!$B$4:$X$28,12,0)))))</f>
        <v/>
      </c>
      <c r="O3033" s="103" t="str">
        <f>IF(ISNUMBER('Форма 1'!AF3033),'Форма 1'!$H3033*VLOOKUP('Форма 1'!$F3033,'Придельники с 2022'!$B$4:$X$28,'Форма 1'!AF$8),"")</f>
        <v/>
      </c>
      <c r="P3033" s="87"/>
      <c r="Q3033" s="103" t="str">
        <f>IF(ISNUMBER('Форма 1'!AH3033),'Форма 1'!$H3033*VLOOKUP('Форма 1'!$F3033,'Придельники с 2022'!$B$4:$X$28,'Форма 1'!AH$8),"")</f>
        <v/>
      </c>
      <c r="R3033" s="103" t="str">
        <f>IF(ISNUMBER('Форма 1'!AI3033),'Форма 1'!$H3033*VLOOKUP('Форма 1'!$F3033,'Придельники с 2022'!$B$4:$X$28,'Форма 1'!AI$8),"")</f>
        <v/>
      </c>
      <c r="S3033" s="103" t="str">
        <f>IF(ISNUMBER('Форма 1'!AJ3033),'Форма 1'!$H3033*VLOOKUP('Форма 1'!$F3033,'Придельники с 2022'!$B$4:$X$28,'Форма 1'!AJ$8),"")</f>
        <v/>
      </c>
      <c r="T3033" s="88"/>
    </row>
    <row r="3034" spans="1:20">
      <c r="A3034" s="188">
        <f t="shared" si="238"/>
        <v>37</v>
      </c>
      <c r="B3034" s="189" t="s">
        <v>2950</v>
      </c>
      <c r="C3034" s="99">
        <f t="shared" si="236"/>
        <v>283578.28200000001</v>
      </c>
      <c r="D3034" s="103">
        <f>IF(ISNUMBER('Форма 1'!U3034),'Форма 1'!$H3034*VLOOKUP('Форма 1'!$F3034,'Придельники с 2022'!$B$4:$X$28,'Форма 1'!U$8),"")</f>
        <v>283578.28200000001</v>
      </c>
      <c r="E3034" s="103" t="str">
        <f>IF(ISNUMBER('Форма 1'!V3034),'Форма 1'!$H3034*VLOOKUP('Форма 1'!$F3034,'Придельники с 2022'!$B$4:$X$28,'Форма 1'!V$8),"")</f>
        <v/>
      </c>
      <c r="F3034" s="103" t="str">
        <f>IF(ISNUMBER('Форма 1'!W3034),'Форма 1'!$H3034*VLOOKUP('Форма 1'!$F3034,'Придельники с 2022'!$B$4:$X$28,'Форма 1'!W$8),"")</f>
        <v/>
      </c>
      <c r="G3034" s="103" t="str">
        <f>IF(ISNUMBER('Форма 1'!X3034),'Форма 1'!$H3034*VLOOKUP('Форма 1'!$F3034,'Придельники с 2022'!$B$4:$X$28,'Форма 1'!X$8),"")</f>
        <v/>
      </c>
      <c r="H3034" s="103" t="str">
        <f>IF(ISNUMBER('Форма 1'!Y3034),'Форма 1'!$H3034*VLOOKUP('Форма 1'!$F3034,'Придельники с 2022'!$B$4:$X$28,'Форма 1'!Y$8),"")</f>
        <v/>
      </c>
      <c r="I3034" s="103" t="str">
        <f>IF(ISNUMBER('Форма 1'!Z3034),'Форма 1'!$H3034*VLOOKUP('Форма 1'!$F3034,'Придельники с 2022'!$B$4:$X$28,'Форма 1'!Z$8),"")</f>
        <v/>
      </c>
      <c r="J3034" s="103" t="str">
        <f>IF(ISNUMBER('Форма 1'!AA3034),'Форма 1'!$H3034*VLOOKUP('Форма 1'!$F3034,'Придельники с 2022'!$B$4:$X$28,'Форма 1'!AA$8),"")</f>
        <v/>
      </c>
      <c r="K3034" s="90"/>
      <c r="L3034" s="87"/>
      <c r="M3034" s="103" t="str">
        <f>IF(ISNUMBER('Форма 1'!AD3034),'Форма 1'!$H3034*VLOOKUP('Форма 1'!$F3034,'Придельники с 2022'!$B$4:$X$28,'Форма 1'!AD$8),"")</f>
        <v/>
      </c>
      <c r="N3034" s="103" t="str">
        <f>IF(ISBLANK('Форма 1'!$AE3034),"",IF('Форма 1'!$AE3034=1,'Форма 1'!$H3034*VLOOKUP('Форма 1'!$F3034,'Придельники с 2022'!$B$4:$X$28,'Форма 1'!$AE$8,0),IF('Форма 1'!$AE3034=2,'Форма 1'!$H3034*VLOOKUP('Форма 1'!$F3034,'Придельники с 2022'!$B$4:$X$28,13,0),IF('Форма 1'!$AE3034=3,'Форма 1'!$H3034*VLOOKUP('Форма 1'!$F3034,'Придельники с 2022'!$B$4:$X$28,12,0)))))</f>
        <v/>
      </c>
      <c r="O3034" s="103" t="str">
        <f>IF(ISNUMBER('Форма 1'!AF3034),'Форма 1'!$H3034*VLOOKUP('Форма 1'!$F3034,'Придельники с 2022'!$B$4:$X$28,'Форма 1'!AF$8),"")</f>
        <v/>
      </c>
      <c r="P3034" s="87"/>
      <c r="Q3034" s="103" t="str">
        <f>IF(ISNUMBER('Форма 1'!AH3034),'Форма 1'!$H3034*VLOOKUP('Форма 1'!$F3034,'Придельники с 2022'!$B$4:$X$28,'Форма 1'!AH$8),"")</f>
        <v/>
      </c>
      <c r="R3034" s="103" t="str">
        <f>IF(ISNUMBER('Форма 1'!AI3034),'Форма 1'!$H3034*VLOOKUP('Форма 1'!$F3034,'Придельники с 2022'!$B$4:$X$28,'Форма 1'!AI$8),"")</f>
        <v/>
      </c>
      <c r="S3034" s="103" t="str">
        <f>IF(ISNUMBER('Форма 1'!AJ3034),'Форма 1'!$H3034*VLOOKUP('Форма 1'!$F3034,'Придельники с 2022'!$B$4:$X$28,'Форма 1'!AJ$8),"")</f>
        <v/>
      </c>
      <c r="T3034" s="88"/>
    </row>
    <row r="3035" spans="1:20">
      <c r="A3035" s="188">
        <f t="shared" si="238"/>
        <v>38</v>
      </c>
      <c r="B3035" s="189" t="s">
        <v>2951</v>
      </c>
      <c r="C3035" s="99">
        <f t="shared" si="236"/>
        <v>385478.73</v>
      </c>
      <c r="D3035" s="103" t="str">
        <f>IF(ISNUMBER('Форма 1'!U3035),'Форма 1'!$H3035*VLOOKUP('Форма 1'!$F3035,'Придельники с 2022'!$B$4:$X$28,'Форма 1'!U$8),"")</f>
        <v/>
      </c>
      <c r="E3035" s="103" t="str">
        <f>IF(ISNUMBER('Форма 1'!V3035),'Форма 1'!$H3035*VLOOKUP('Форма 1'!$F3035,'Придельники с 2022'!$B$4:$X$28,'Форма 1'!V$8),"")</f>
        <v/>
      </c>
      <c r="F3035" s="103" t="str">
        <f>IF(ISNUMBER('Форма 1'!W3035),'Форма 1'!$H3035*VLOOKUP('Форма 1'!$F3035,'Придельники с 2022'!$B$4:$X$28,'Форма 1'!W$8),"")</f>
        <v/>
      </c>
      <c r="G3035" s="103">
        <f>IF(ISNUMBER('Форма 1'!X3035),'Форма 1'!$H3035*VLOOKUP('Форма 1'!$F3035,'Придельники с 2022'!$B$4:$X$28,'Форма 1'!X$8),"")</f>
        <v>142434.37</v>
      </c>
      <c r="H3035" s="103" t="str">
        <f>IF(ISNUMBER('Форма 1'!Y3035),'Форма 1'!$H3035*VLOOKUP('Форма 1'!$F3035,'Придельники с 2022'!$B$4:$X$28,'Форма 1'!Y$8),"")</f>
        <v/>
      </c>
      <c r="I3035" s="103">
        <f>IF(ISNUMBER('Форма 1'!Z3035),'Форма 1'!$H3035*VLOOKUP('Форма 1'!$F3035,'Придельники с 2022'!$B$4:$X$28,'Форма 1'!Z$8),"")</f>
        <v>243044.36</v>
      </c>
      <c r="J3035" s="103" t="str">
        <f>IF(ISNUMBER('Форма 1'!AA3035),'Форма 1'!$H3035*VLOOKUP('Форма 1'!$F3035,'Придельники с 2022'!$B$4:$X$28,'Форма 1'!AA$8),"")</f>
        <v/>
      </c>
      <c r="K3035" s="90"/>
      <c r="L3035" s="87"/>
      <c r="M3035" s="103" t="str">
        <f>IF(ISNUMBER('Форма 1'!AD3035),'Форма 1'!$H3035*VLOOKUP('Форма 1'!$F3035,'Придельники с 2022'!$B$4:$X$28,'Форма 1'!AD$8),"")</f>
        <v/>
      </c>
      <c r="N3035" s="103" t="str">
        <f>IF(ISBLANK('Форма 1'!$AE3035),"",IF('Форма 1'!$AE3035=1,'Форма 1'!$H3035*VLOOKUP('Форма 1'!$F3035,'Придельники с 2022'!$B$4:$X$28,'Форма 1'!$AE$8,0),IF('Форма 1'!$AE3035=2,'Форма 1'!$H3035*VLOOKUP('Форма 1'!$F3035,'Придельники с 2022'!$B$4:$X$28,13,0),IF('Форма 1'!$AE3035=3,'Форма 1'!$H3035*VLOOKUP('Форма 1'!$F3035,'Придельники с 2022'!$B$4:$X$28,12,0)))))</f>
        <v/>
      </c>
      <c r="O3035" s="103" t="str">
        <f>IF(ISNUMBER('Форма 1'!AF3035),'Форма 1'!$H3035*VLOOKUP('Форма 1'!$F3035,'Придельники с 2022'!$B$4:$X$28,'Форма 1'!AF$8),"")</f>
        <v/>
      </c>
      <c r="P3035" s="87"/>
      <c r="Q3035" s="103" t="str">
        <f>IF(ISNUMBER('Форма 1'!AH3035),'Форма 1'!$H3035*VLOOKUP('Форма 1'!$F3035,'Придельники с 2022'!$B$4:$X$28,'Форма 1'!AH$8),"")</f>
        <v/>
      </c>
      <c r="R3035" s="103" t="str">
        <f>IF(ISNUMBER('Форма 1'!AI3035),'Форма 1'!$H3035*VLOOKUP('Форма 1'!$F3035,'Придельники с 2022'!$B$4:$X$28,'Форма 1'!AI$8),"")</f>
        <v/>
      </c>
      <c r="S3035" s="103" t="str">
        <f>IF(ISNUMBER('Форма 1'!AJ3035),'Форма 1'!$H3035*VLOOKUP('Форма 1'!$F3035,'Придельники с 2022'!$B$4:$X$28,'Форма 1'!AJ$8),"")</f>
        <v/>
      </c>
      <c r="T3035" s="88"/>
    </row>
    <row r="3036" spans="1:20">
      <c r="A3036" s="188">
        <f t="shared" si="238"/>
        <v>39</v>
      </c>
      <c r="B3036" s="189" t="s">
        <v>2952</v>
      </c>
      <c r="C3036" s="99">
        <f t="shared" si="236"/>
        <v>2376922.8929999997</v>
      </c>
      <c r="D3036" s="103" t="str">
        <f>IF(ISNUMBER('Форма 1'!U3036),'Форма 1'!$H3036*VLOOKUP('Форма 1'!$F3036,'Придельники с 2022'!$B$4:$X$28,'Форма 1'!U$8),"")</f>
        <v/>
      </c>
      <c r="E3036" s="103" t="str">
        <f>IF(ISNUMBER('Форма 1'!V3036),'Форма 1'!$H3036*VLOOKUP('Форма 1'!$F3036,'Придельники с 2022'!$B$4:$X$28,'Форма 1'!V$8),"")</f>
        <v/>
      </c>
      <c r="F3036" s="103" t="str">
        <f>IF(ISNUMBER('Форма 1'!W3036),'Форма 1'!$H3036*VLOOKUP('Форма 1'!$F3036,'Придельники с 2022'!$B$4:$X$28,'Форма 1'!W$8),"")</f>
        <v/>
      </c>
      <c r="G3036" s="103" t="str">
        <f>IF(ISNUMBER('Форма 1'!X3036),'Форма 1'!$H3036*VLOOKUP('Форма 1'!$F3036,'Придельники с 2022'!$B$4:$X$28,'Форма 1'!X$8),"")</f>
        <v/>
      </c>
      <c r="H3036" s="103" t="str">
        <f>IF(ISNUMBER('Форма 1'!Y3036),'Форма 1'!$H3036*VLOOKUP('Форма 1'!$F3036,'Придельники с 2022'!$B$4:$X$28,'Форма 1'!Y$8),"")</f>
        <v/>
      </c>
      <c r="I3036" s="103" t="str">
        <f>IF(ISNUMBER('Форма 1'!Z3036),'Форма 1'!$H3036*VLOOKUP('Форма 1'!$F3036,'Придельники с 2022'!$B$4:$X$28,'Форма 1'!Z$8),"")</f>
        <v/>
      </c>
      <c r="J3036" s="103" t="str">
        <f>IF(ISNUMBER('Форма 1'!AA3036),'Форма 1'!$H3036*VLOOKUP('Форма 1'!$F3036,'Придельники с 2022'!$B$4:$X$28,'Форма 1'!AA$8),"")</f>
        <v/>
      </c>
      <c r="K3036" s="90"/>
      <c r="L3036" s="87"/>
      <c r="M3036" s="103">
        <f>IF(ISNUMBER('Форма 1'!AD3036),'Форма 1'!$H3036*VLOOKUP('Форма 1'!$F3036,'Придельники с 2022'!$B$4:$X$28,'Форма 1'!AD$8),"")</f>
        <v>2376922.8929999997</v>
      </c>
      <c r="N3036" s="103" t="str">
        <f>IF(ISBLANK('Форма 1'!$AE3036),"",IF('Форма 1'!$AE3036=1,'Форма 1'!$H3036*VLOOKUP('Форма 1'!$F3036,'Придельники с 2022'!$B$4:$X$28,'Форма 1'!$AE$8,0),IF('Форма 1'!$AE3036=2,'Форма 1'!$H3036*VLOOKUP('Форма 1'!$F3036,'Придельники с 2022'!$B$4:$X$28,13,0),IF('Форма 1'!$AE3036=3,'Форма 1'!$H3036*VLOOKUP('Форма 1'!$F3036,'Придельники с 2022'!$B$4:$X$28,12,0)))))</f>
        <v/>
      </c>
      <c r="O3036" s="103" t="str">
        <f>IF(ISNUMBER('Форма 1'!AF3036),'Форма 1'!$H3036*VLOOKUP('Форма 1'!$F3036,'Придельники с 2022'!$B$4:$X$28,'Форма 1'!AF$8),"")</f>
        <v/>
      </c>
      <c r="P3036" s="87"/>
      <c r="Q3036" s="103" t="str">
        <f>IF(ISNUMBER('Форма 1'!AH3036),'Форма 1'!$H3036*VLOOKUP('Форма 1'!$F3036,'Придельники с 2022'!$B$4:$X$28,'Форма 1'!AH$8),"")</f>
        <v/>
      </c>
      <c r="R3036" s="103" t="str">
        <f>IF(ISNUMBER('Форма 1'!AI3036),'Форма 1'!$H3036*VLOOKUP('Форма 1'!$F3036,'Придельники с 2022'!$B$4:$X$28,'Форма 1'!AI$8),"")</f>
        <v/>
      </c>
      <c r="S3036" s="103" t="str">
        <f>IF(ISNUMBER('Форма 1'!AJ3036),'Форма 1'!$H3036*VLOOKUP('Форма 1'!$F3036,'Придельники с 2022'!$B$4:$X$28,'Форма 1'!AJ$8),"")</f>
        <v/>
      </c>
      <c r="T3036" s="88"/>
    </row>
    <row r="3037" spans="1:20">
      <c r="A3037" s="188">
        <f t="shared" si="238"/>
        <v>40</v>
      </c>
      <c r="B3037" s="189" t="s">
        <v>2953</v>
      </c>
      <c r="C3037" s="99">
        <f t="shared" si="236"/>
        <v>5635704.9280000012</v>
      </c>
      <c r="D3037" s="103" t="str">
        <f>IF(ISNUMBER('Форма 1'!U3037),'Форма 1'!$H3037*VLOOKUP('Форма 1'!$F3037,'Придельники с 2022'!$B$4:$X$28,'Форма 1'!U$8),"")</f>
        <v/>
      </c>
      <c r="E3037" s="103" t="str">
        <f>IF(ISNUMBER('Форма 1'!V3037),'Форма 1'!$H3037*VLOOKUP('Форма 1'!$F3037,'Придельники с 2022'!$B$4:$X$28,'Форма 1'!V$8),"")</f>
        <v/>
      </c>
      <c r="F3037" s="103" t="str">
        <f>IF(ISNUMBER('Форма 1'!W3037),'Форма 1'!$H3037*VLOOKUP('Форма 1'!$F3037,'Придельники с 2022'!$B$4:$X$28,'Форма 1'!W$8),"")</f>
        <v/>
      </c>
      <c r="G3037" s="103" t="str">
        <f>IF(ISNUMBER('Форма 1'!X3037),'Форма 1'!$H3037*VLOOKUP('Форма 1'!$F3037,'Придельники с 2022'!$B$4:$X$28,'Форма 1'!X$8),"")</f>
        <v/>
      </c>
      <c r="H3037" s="103" t="str">
        <f>IF(ISNUMBER('Форма 1'!Y3037),'Форма 1'!$H3037*VLOOKUP('Форма 1'!$F3037,'Придельники с 2022'!$B$4:$X$28,'Форма 1'!Y$8),"")</f>
        <v/>
      </c>
      <c r="I3037" s="103" t="str">
        <f>IF(ISNUMBER('Форма 1'!Z3037),'Форма 1'!$H3037*VLOOKUP('Форма 1'!$F3037,'Придельники с 2022'!$B$4:$X$28,'Форма 1'!Z$8),"")</f>
        <v/>
      </c>
      <c r="J3037" s="103" t="str">
        <f>IF(ISNUMBER('Форма 1'!AA3037),'Форма 1'!$H3037*VLOOKUP('Форма 1'!$F3037,'Придельники с 2022'!$B$4:$X$28,'Форма 1'!AA$8),"")</f>
        <v/>
      </c>
      <c r="K3037" s="92"/>
      <c r="L3037" s="88"/>
      <c r="M3037" s="103">
        <f>IF(ISNUMBER('Форма 1'!AD3037),'Форма 1'!$H3037*VLOOKUP('Форма 1'!$F3037,'Придельники с 2022'!$B$4:$X$28,'Форма 1'!AD$8),"")</f>
        <v>5635704.9280000012</v>
      </c>
      <c r="N3037" s="103" t="str">
        <f>IF(ISBLANK('Форма 1'!$AE3037),"",IF('Форма 1'!$AE3037=1,'Форма 1'!$H3037*VLOOKUP('Форма 1'!$F3037,'Придельники с 2022'!$B$4:$X$28,'Форма 1'!$AE$8,0),IF('Форма 1'!$AE3037=2,'Форма 1'!$H3037*VLOOKUP('Форма 1'!$F3037,'Придельники с 2022'!$B$4:$X$28,13,0),IF('Форма 1'!$AE3037=3,'Форма 1'!$H3037*VLOOKUP('Форма 1'!$F3037,'Придельники с 2022'!$B$4:$X$28,12,0)))))</f>
        <v/>
      </c>
      <c r="O3037" s="103" t="str">
        <f>IF(ISNUMBER('Форма 1'!AF3037),'Форма 1'!$H3037*VLOOKUP('Форма 1'!$F3037,'Придельники с 2022'!$B$4:$X$28,'Форма 1'!AF$8),"")</f>
        <v/>
      </c>
      <c r="P3037" s="88"/>
      <c r="Q3037" s="103" t="str">
        <f>IF(ISNUMBER('Форма 1'!AH3037),'Форма 1'!$H3037*VLOOKUP('Форма 1'!$F3037,'Придельники с 2022'!$B$4:$X$28,'Форма 1'!AH$8),"")</f>
        <v/>
      </c>
      <c r="R3037" s="103" t="str">
        <f>IF(ISNUMBER('Форма 1'!AI3037),'Форма 1'!$H3037*VLOOKUP('Форма 1'!$F3037,'Придельники с 2022'!$B$4:$X$28,'Форма 1'!AI$8),"")</f>
        <v/>
      </c>
      <c r="S3037" s="103" t="str">
        <f>IF(ISNUMBER('Форма 1'!AJ3037),'Форма 1'!$H3037*VLOOKUP('Форма 1'!$F3037,'Придельники с 2022'!$B$4:$X$28,'Форма 1'!AJ$8),"")</f>
        <v/>
      </c>
      <c r="T3037" s="88"/>
    </row>
    <row r="3038" spans="1:20">
      <c r="A3038" s="188">
        <f t="shared" si="238"/>
        <v>41</v>
      </c>
      <c r="B3038" s="189" t="s">
        <v>2954</v>
      </c>
      <c r="C3038" s="99">
        <f t="shared" si="236"/>
        <v>10282108.032000002</v>
      </c>
      <c r="D3038" s="103" t="str">
        <f>IF(ISNUMBER('Форма 1'!U3038),'Форма 1'!$H3038*VLOOKUP('Форма 1'!$F3038,'Придельники с 2022'!$B$4:$X$28,'Форма 1'!U$8),"")</f>
        <v/>
      </c>
      <c r="E3038" s="103" t="str">
        <f>IF(ISNUMBER('Форма 1'!V3038),'Форма 1'!$H3038*VLOOKUP('Форма 1'!$F3038,'Придельники с 2022'!$B$4:$X$28,'Форма 1'!V$8),"")</f>
        <v/>
      </c>
      <c r="F3038" s="103" t="str">
        <f>IF(ISNUMBER('Форма 1'!W3038),'Форма 1'!$H3038*VLOOKUP('Форма 1'!$F3038,'Придельники с 2022'!$B$4:$X$28,'Форма 1'!W$8),"")</f>
        <v/>
      </c>
      <c r="G3038" s="103">
        <f>IF(ISNUMBER('Форма 1'!X3038),'Форма 1'!$H3038*VLOOKUP('Форма 1'!$F3038,'Придельники с 2022'!$B$4:$X$28,'Форма 1'!X$8),"")</f>
        <v>587975.86</v>
      </c>
      <c r="H3038" s="103">
        <f>IF(ISNUMBER('Форма 1'!Y3038),'Форма 1'!$H3038*VLOOKUP('Форма 1'!$F3038,'Придельники с 2022'!$B$4:$X$28,'Форма 1'!Y$8),"")</f>
        <v>1549065.9</v>
      </c>
      <c r="I3038" s="103" t="str">
        <f>IF(ISNUMBER('Форма 1'!Z3038),'Форма 1'!$H3038*VLOOKUP('Форма 1'!$F3038,'Придельники с 2022'!$B$4:$X$28,'Форма 1'!Z$8),"")</f>
        <v/>
      </c>
      <c r="J3038" s="103" t="str">
        <f>IF(ISNUMBER('Форма 1'!AA3038),'Форма 1'!$H3038*VLOOKUP('Форма 1'!$F3038,'Придельники с 2022'!$B$4:$X$28,'Форма 1'!AA$8),"")</f>
        <v/>
      </c>
      <c r="K3038" s="92"/>
      <c r="L3038" s="88"/>
      <c r="M3038" s="103">
        <f>IF(ISNUMBER('Форма 1'!AD3038),'Форма 1'!$H3038*VLOOKUP('Форма 1'!$F3038,'Придельники с 2022'!$B$4:$X$28,'Форма 1'!AD$8),"")</f>
        <v>8145066.2720000008</v>
      </c>
      <c r="N3038" s="103" t="str">
        <f>IF(ISBLANK('Форма 1'!$AE3038),"",IF('Форма 1'!$AE3038=1,'Форма 1'!$H3038*VLOOKUP('Форма 1'!$F3038,'Придельники с 2022'!$B$4:$X$28,'Форма 1'!$AE$8,0),IF('Форма 1'!$AE3038=2,'Форма 1'!$H3038*VLOOKUP('Форма 1'!$F3038,'Придельники с 2022'!$B$4:$X$28,13,0),IF('Форма 1'!$AE3038=3,'Форма 1'!$H3038*VLOOKUP('Форма 1'!$F3038,'Придельники с 2022'!$B$4:$X$28,12,0)))))</f>
        <v/>
      </c>
      <c r="O3038" s="103" t="str">
        <f>IF(ISNUMBER('Форма 1'!AF3038),'Форма 1'!$H3038*VLOOKUP('Форма 1'!$F3038,'Придельники с 2022'!$B$4:$X$28,'Форма 1'!AF$8),"")</f>
        <v/>
      </c>
      <c r="P3038" s="88"/>
      <c r="Q3038" s="103" t="str">
        <f>IF(ISNUMBER('Форма 1'!AH3038),'Форма 1'!$H3038*VLOOKUP('Форма 1'!$F3038,'Придельники с 2022'!$B$4:$X$28,'Форма 1'!AH$8),"")</f>
        <v/>
      </c>
      <c r="R3038" s="103" t="str">
        <f>IF(ISNUMBER('Форма 1'!AI3038),'Форма 1'!$H3038*VLOOKUP('Форма 1'!$F3038,'Придельники с 2022'!$B$4:$X$28,'Форма 1'!AI$8),"")</f>
        <v/>
      </c>
      <c r="S3038" s="103" t="str">
        <f>IF(ISNUMBER('Форма 1'!AJ3038),'Форма 1'!$H3038*VLOOKUP('Форма 1'!$F3038,'Придельники с 2022'!$B$4:$X$28,'Форма 1'!AJ$8),"")</f>
        <v/>
      </c>
      <c r="T3038" s="88"/>
    </row>
    <row r="3039" spans="1:20">
      <c r="A3039" s="188">
        <f t="shared" si="238"/>
        <v>42</v>
      </c>
      <c r="B3039" s="189" t="s">
        <v>2955</v>
      </c>
      <c r="C3039" s="99">
        <f t="shared" si="236"/>
        <v>23333286.675999999</v>
      </c>
      <c r="D3039" s="103" t="str">
        <f>IF(ISNUMBER('Форма 1'!U3039),'Форма 1'!$H3039*VLOOKUP('Форма 1'!$F3039,'Придельники с 2022'!$B$4:$X$28,'Форма 1'!U$8),"")</f>
        <v/>
      </c>
      <c r="E3039" s="103" t="str">
        <f>IF(ISNUMBER('Форма 1'!V3039),'Форма 1'!$H3039*VLOOKUP('Форма 1'!$F3039,'Придельники с 2022'!$B$4:$X$28,'Форма 1'!V$8),"")</f>
        <v/>
      </c>
      <c r="F3039" s="103" t="str">
        <f>IF(ISNUMBER('Форма 1'!W3039),'Форма 1'!$H3039*VLOOKUP('Форма 1'!$F3039,'Придельники с 2022'!$B$4:$X$28,'Форма 1'!W$8),"")</f>
        <v/>
      </c>
      <c r="G3039" s="103" t="str">
        <f>IF(ISNUMBER('Форма 1'!X3039),'Форма 1'!$H3039*VLOOKUP('Форма 1'!$F3039,'Придельники с 2022'!$B$4:$X$28,'Форма 1'!X$8),"")</f>
        <v/>
      </c>
      <c r="H3039" s="103" t="str">
        <f>IF(ISNUMBER('Форма 1'!Y3039),'Форма 1'!$H3039*VLOOKUP('Форма 1'!$F3039,'Придельники с 2022'!$B$4:$X$28,'Форма 1'!Y$8),"")</f>
        <v/>
      </c>
      <c r="I3039" s="103" t="str">
        <f>IF(ISNUMBER('Форма 1'!Z3039),'Форма 1'!$H3039*VLOOKUP('Форма 1'!$F3039,'Придельники с 2022'!$B$4:$X$28,'Форма 1'!Z$8),"")</f>
        <v/>
      </c>
      <c r="J3039" s="103" t="str">
        <f>IF(ISNUMBER('Форма 1'!AA3039),'Форма 1'!$H3039*VLOOKUP('Форма 1'!$F3039,'Придельники с 2022'!$B$4:$X$28,'Форма 1'!AA$8),"")</f>
        <v/>
      </c>
      <c r="K3039" s="90"/>
      <c r="L3039" s="87"/>
      <c r="M3039" s="103" t="str">
        <f>IF(ISNUMBER('Форма 1'!AD3039),'Форма 1'!$H3039*VLOOKUP('Форма 1'!$F3039,'Придельники с 2022'!$B$4:$X$28,'Форма 1'!AD$8),"")</f>
        <v/>
      </c>
      <c r="N3039" s="103">
        <f>IF(ISBLANK('Форма 1'!$AE3039),"",IF('Форма 1'!$AE3039=1,'Форма 1'!$H3039*VLOOKUP('Форма 1'!$F3039,'Придельники с 2022'!$B$4:$X$28,'Форма 1'!$AE$8,0),IF('Форма 1'!$AE3039=2,'Форма 1'!$H3039*VLOOKUP('Форма 1'!$F3039,'Придельники с 2022'!$B$4:$X$28,13,0),IF('Форма 1'!$AE3039=3,'Форма 1'!$H3039*VLOOKUP('Форма 1'!$F3039,'Придельники с 2022'!$B$4:$X$28,12,0)))))</f>
        <v>23333286.675999999</v>
      </c>
      <c r="O3039" s="103" t="str">
        <f>IF(ISNUMBER('Форма 1'!AF3039),'Форма 1'!$H3039*VLOOKUP('Форма 1'!$F3039,'Придельники с 2022'!$B$4:$X$28,'Форма 1'!AF$8),"")</f>
        <v/>
      </c>
      <c r="P3039" s="88"/>
      <c r="Q3039" s="103" t="str">
        <f>IF(ISNUMBER('Форма 1'!AH3039),'Форма 1'!$H3039*VLOOKUP('Форма 1'!$F3039,'Придельники с 2022'!$B$4:$X$28,'Форма 1'!AH$8),"")</f>
        <v/>
      </c>
      <c r="R3039" s="103" t="str">
        <f>IF(ISNUMBER('Форма 1'!AI3039),'Форма 1'!$H3039*VLOOKUP('Форма 1'!$F3039,'Придельники с 2022'!$B$4:$X$28,'Форма 1'!AI$8),"")</f>
        <v/>
      </c>
      <c r="S3039" s="103" t="str">
        <f>IF(ISNUMBER('Форма 1'!AJ3039),'Форма 1'!$H3039*VLOOKUP('Форма 1'!$F3039,'Придельники с 2022'!$B$4:$X$28,'Форма 1'!AJ$8),"")</f>
        <v/>
      </c>
      <c r="T3039" s="88"/>
    </row>
    <row r="3040" spans="1:20">
      <c r="A3040" s="188">
        <f t="shared" si="238"/>
        <v>43</v>
      </c>
      <c r="B3040" s="189" t="s">
        <v>2956</v>
      </c>
      <c r="C3040" s="99">
        <f t="shared" si="236"/>
        <v>18230838.083999999</v>
      </c>
      <c r="D3040" s="103" t="str">
        <f>IF(ISNUMBER('Форма 1'!U3040),'Форма 1'!$H3040*VLOOKUP('Форма 1'!$F3040,'Придельники с 2022'!$B$4:$X$28,'Форма 1'!U$8),"")</f>
        <v/>
      </c>
      <c r="E3040" s="103" t="str">
        <f>IF(ISNUMBER('Форма 1'!V3040),'Форма 1'!$H3040*VLOOKUP('Форма 1'!$F3040,'Придельники с 2022'!$B$4:$X$28,'Форма 1'!V$8),"")</f>
        <v/>
      </c>
      <c r="F3040" s="103" t="str">
        <f>IF(ISNUMBER('Форма 1'!W3040),'Форма 1'!$H3040*VLOOKUP('Форма 1'!$F3040,'Придельники с 2022'!$B$4:$X$28,'Форма 1'!W$8),"")</f>
        <v/>
      </c>
      <c r="G3040" s="103" t="str">
        <f>IF(ISNUMBER('Форма 1'!X3040),'Форма 1'!$H3040*VLOOKUP('Форма 1'!$F3040,'Придельники с 2022'!$B$4:$X$28,'Форма 1'!X$8),"")</f>
        <v/>
      </c>
      <c r="H3040" s="103" t="str">
        <f>IF(ISNUMBER('Форма 1'!Y3040),'Форма 1'!$H3040*VLOOKUP('Форма 1'!$F3040,'Придельники с 2022'!$B$4:$X$28,'Форма 1'!Y$8),"")</f>
        <v/>
      </c>
      <c r="I3040" s="103" t="str">
        <f>IF(ISNUMBER('Форма 1'!Z3040),'Форма 1'!$H3040*VLOOKUP('Форма 1'!$F3040,'Придельники с 2022'!$B$4:$X$28,'Форма 1'!Z$8),"")</f>
        <v/>
      </c>
      <c r="J3040" s="103" t="str">
        <f>IF(ISNUMBER('Форма 1'!AA3040),'Форма 1'!$H3040*VLOOKUP('Форма 1'!$F3040,'Придельники с 2022'!$B$4:$X$28,'Форма 1'!AA$8),"")</f>
        <v/>
      </c>
      <c r="K3040" s="92"/>
      <c r="L3040" s="88"/>
      <c r="M3040" s="103" t="str">
        <f>IF(ISNUMBER('Форма 1'!AD3040),'Форма 1'!$H3040*VLOOKUP('Форма 1'!$F3040,'Придельники с 2022'!$B$4:$X$28,'Форма 1'!AD$8),"")</f>
        <v/>
      </c>
      <c r="N3040" s="103">
        <f>IF(ISBLANK('Форма 1'!$AE3040),"",IF('Форма 1'!$AE3040=1,'Форма 1'!$H3040*VLOOKUP('Форма 1'!$F3040,'Придельники с 2022'!$B$4:$X$28,'Форма 1'!$AE$8,0),IF('Форма 1'!$AE3040=2,'Форма 1'!$H3040*VLOOKUP('Форма 1'!$F3040,'Придельники с 2022'!$B$4:$X$28,13,0),IF('Форма 1'!$AE3040=3,'Форма 1'!$H3040*VLOOKUP('Форма 1'!$F3040,'Придельники с 2022'!$B$4:$X$28,12,0)))))</f>
        <v>18230838.083999999</v>
      </c>
      <c r="O3040" s="103" t="str">
        <f>IF(ISNUMBER('Форма 1'!AF3040),'Форма 1'!$H3040*VLOOKUP('Форма 1'!$F3040,'Придельники с 2022'!$B$4:$X$28,'Форма 1'!AF$8),"")</f>
        <v/>
      </c>
      <c r="P3040" s="88"/>
      <c r="Q3040" s="103" t="str">
        <f>IF(ISNUMBER('Форма 1'!AH3040),'Форма 1'!$H3040*VLOOKUP('Форма 1'!$F3040,'Придельники с 2022'!$B$4:$X$28,'Форма 1'!AH$8),"")</f>
        <v/>
      </c>
      <c r="R3040" s="103" t="str">
        <f>IF(ISNUMBER('Форма 1'!AI3040),'Форма 1'!$H3040*VLOOKUP('Форма 1'!$F3040,'Придельники с 2022'!$B$4:$X$28,'Форма 1'!AI$8),"")</f>
        <v/>
      </c>
      <c r="S3040" s="103" t="str">
        <f>IF(ISNUMBER('Форма 1'!AJ3040),'Форма 1'!$H3040*VLOOKUP('Форма 1'!$F3040,'Придельники с 2022'!$B$4:$X$28,'Форма 1'!AJ$8),"")</f>
        <v/>
      </c>
      <c r="T3040" s="88"/>
    </row>
    <row r="3041" spans="1:20">
      <c r="A3041" s="188">
        <f t="shared" si="238"/>
        <v>44</v>
      </c>
      <c r="B3041" s="189" t="s">
        <v>2957</v>
      </c>
      <c r="C3041" s="99">
        <f t="shared" si="236"/>
        <v>59498005.680000007</v>
      </c>
      <c r="D3041" s="103" t="str">
        <f>IF(ISNUMBER('Форма 1'!U3041),'Форма 1'!$H3041*VLOOKUP('Форма 1'!$F3041,'Придельники с 2022'!$B$4:$X$28,'Форма 1'!U$8),"")</f>
        <v/>
      </c>
      <c r="E3041" s="103" t="str">
        <f>IF(ISNUMBER('Форма 1'!V3041),'Форма 1'!$H3041*VLOOKUP('Форма 1'!$F3041,'Придельники с 2022'!$B$4:$X$28,'Форма 1'!V$8),"")</f>
        <v/>
      </c>
      <c r="F3041" s="103" t="str">
        <f>IF(ISNUMBER('Форма 1'!W3041),'Форма 1'!$H3041*VLOOKUP('Форма 1'!$F3041,'Придельники с 2022'!$B$4:$X$28,'Форма 1'!W$8),"")</f>
        <v/>
      </c>
      <c r="G3041" s="103" t="str">
        <f>IF(ISNUMBER('Форма 1'!X3041),'Форма 1'!$H3041*VLOOKUP('Форма 1'!$F3041,'Придельники с 2022'!$B$4:$X$28,'Форма 1'!X$8),"")</f>
        <v/>
      </c>
      <c r="H3041" s="103" t="str">
        <f>IF(ISNUMBER('Форма 1'!Y3041),'Форма 1'!$H3041*VLOOKUP('Форма 1'!$F3041,'Придельники с 2022'!$B$4:$X$28,'Форма 1'!Y$8),"")</f>
        <v/>
      </c>
      <c r="I3041" s="103" t="str">
        <f>IF(ISNUMBER('Форма 1'!Z3041),'Форма 1'!$H3041*VLOOKUP('Форма 1'!$F3041,'Придельники с 2022'!$B$4:$X$28,'Форма 1'!Z$8),"")</f>
        <v/>
      </c>
      <c r="J3041" s="103" t="str">
        <f>IF(ISNUMBER('Форма 1'!AA3041),'Форма 1'!$H3041*VLOOKUP('Форма 1'!$F3041,'Придельники с 2022'!$B$4:$X$28,'Форма 1'!AA$8),"")</f>
        <v/>
      </c>
      <c r="K3041" s="90"/>
      <c r="L3041" s="87"/>
      <c r="M3041" s="103">
        <f>IF(ISNUMBER('Форма 1'!AD3041),'Форма 1'!$H3041*VLOOKUP('Форма 1'!$F3041,'Придельники с 2022'!$B$4:$X$28,'Форма 1'!AD$8),"")</f>
        <v>26264528.640000004</v>
      </c>
      <c r="N3041" s="103">
        <f>IF(ISBLANK('Форма 1'!$AE3041),"",IF('Форма 1'!$AE3041=1,'Форма 1'!$H3041*VLOOKUP('Форма 1'!$F3041,'Придельники с 2022'!$B$4:$X$28,'Форма 1'!$AE$8,0),IF('Форма 1'!$AE3041=2,'Форма 1'!$H3041*VLOOKUP('Форма 1'!$F3041,'Придельники с 2022'!$B$4:$X$28,13,0),IF('Форма 1'!$AE3041=3,'Форма 1'!$H3041*VLOOKUP('Форма 1'!$F3041,'Придельники с 2022'!$B$4:$X$28,12,0)))))</f>
        <v>28473923.52</v>
      </c>
      <c r="O3041" s="103">
        <f>IF(ISNUMBER('Форма 1'!AF3041),'Форма 1'!$H3041*VLOOKUP('Форма 1'!$F3041,'Придельники с 2022'!$B$4:$X$28,'Форма 1'!AF$8),"")</f>
        <v>4759553.5200000005</v>
      </c>
      <c r="P3041" s="88"/>
      <c r="Q3041" s="103" t="str">
        <f>IF(ISNUMBER('Форма 1'!AH3041),'Форма 1'!$H3041*VLOOKUP('Форма 1'!$F3041,'Придельники с 2022'!$B$4:$X$28,'Форма 1'!AH$8),"")</f>
        <v/>
      </c>
      <c r="R3041" s="103" t="str">
        <f>IF(ISNUMBER('Форма 1'!AI3041),'Форма 1'!$H3041*VLOOKUP('Форма 1'!$F3041,'Придельники с 2022'!$B$4:$X$28,'Форма 1'!AI$8),"")</f>
        <v/>
      </c>
      <c r="S3041" s="103" t="str">
        <f>IF(ISNUMBER('Форма 1'!AJ3041),'Форма 1'!$H3041*VLOOKUP('Форма 1'!$F3041,'Придельники с 2022'!$B$4:$X$28,'Форма 1'!AJ$8),"")</f>
        <v/>
      </c>
      <c r="T3041" s="88"/>
    </row>
    <row r="3042" spans="1:20">
      <c r="A3042" s="188">
        <f t="shared" si="238"/>
        <v>45</v>
      </c>
      <c r="B3042" s="189" t="s">
        <v>2958</v>
      </c>
      <c r="C3042" s="99">
        <f t="shared" si="236"/>
        <v>26195547.703100003</v>
      </c>
      <c r="D3042" s="103" t="str">
        <f>IF(ISNUMBER('Форма 1'!U3042),'Форма 1'!$H3042*VLOOKUP('Форма 1'!$F3042,'Придельники с 2022'!$B$4:$X$28,'Форма 1'!U$8),"")</f>
        <v/>
      </c>
      <c r="E3042" s="103" t="str">
        <f>IF(ISNUMBER('Форма 1'!V3042),'Форма 1'!$H3042*VLOOKUP('Форма 1'!$F3042,'Придельники с 2022'!$B$4:$X$28,'Форма 1'!V$8),"")</f>
        <v/>
      </c>
      <c r="F3042" s="103" t="str">
        <f>IF(ISNUMBER('Форма 1'!W3042),'Форма 1'!$H3042*VLOOKUP('Форма 1'!$F3042,'Придельники с 2022'!$B$4:$X$28,'Форма 1'!W$8),"")</f>
        <v/>
      </c>
      <c r="G3042" s="103" t="str">
        <f>IF(ISNUMBER('Форма 1'!X3042),'Форма 1'!$H3042*VLOOKUP('Форма 1'!$F3042,'Придельники с 2022'!$B$4:$X$28,'Форма 1'!X$8),"")</f>
        <v/>
      </c>
      <c r="H3042" s="103" t="str">
        <f>IF(ISNUMBER('Форма 1'!Y3042),'Форма 1'!$H3042*VLOOKUP('Форма 1'!$F3042,'Придельники с 2022'!$B$4:$X$28,'Форма 1'!Y$8),"")</f>
        <v/>
      </c>
      <c r="I3042" s="103" t="str">
        <f>IF(ISNUMBER('Форма 1'!Z3042),'Форма 1'!$H3042*VLOOKUP('Форма 1'!$F3042,'Придельники с 2022'!$B$4:$X$28,'Форма 1'!Z$8),"")</f>
        <v/>
      </c>
      <c r="J3042" s="103" t="str">
        <f>IF(ISNUMBER('Форма 1'!AA3042),'Форма 1'!$H3042*VLOOKUP('Форма 1'!$F3042,'Придельники с 2022'!$B$4:$X$28,'Форма 1'!AA$8),"")</f>
        <v/>
      </c>
      <c r="K3042" s="90"/>
      <c r="L3042" s="87"/>
      <c r="M3042" s="103">
        <f>IF(ISNUMBER('Форма 1'!AD3042),'Форма 1'!$H3042*VLOOKUP('Форма 1'!$F3042,'Придельники с 2022'!$B$4:$X$28,'Форма 1'!AD$8),"")</f>
        <v>11563643.268800002</v>
      </c>
      <c r="N3042" s="103">
        <f>IF(ISBLANK('Форма 1'!$AE3042),"",IF('Форма 1'!$AE3042=1,'Форма 1'!$H3042*VLOOKUP('Форма 1'!$F3042,'Придельники с 2022'!$B$4:$X$28,'Форма 1'!$AE$8,0),IF('Форма 1'!$AE3042=2,'Форма 1'!$H3042*VLOOKUP('Форма 1'!$F3042,'Придельники с 2022'!$B$4:$X$28,13,0),IF('Форма 1'!$AE3042=3,'Форма 1'!$H3042*VLOOKUP('Форма 1'!$F3042,'Придельники с 2022'!$B$4:$X$28,12,0)))))</f>
        <v>12536386.9484</v>
      </c>
      <c r="O3042" s="103">
        <f>IF(ISNUMBER('Форма 1'!AF3042),'Форма 1'!$H3042*VLOOKUP('Форма 1'!$F3042,'Придельники с 2022'!$B$4:$X$28,'Форма 1'!AF$8),"")</f>
        <v>2095517.4859</v>
      </c>
      <c r="P3042" s="87"/>
      <c r="Q3042" s="103" t="str">
        <f>IF(ISNUMBER('Форма 1'!AH3042),'Форма 1'!$H3042*VLOOKUP('Форма 1'!$F3042,'Придельники с 2022'!$B$4:$X$28,'Форма 1'!AH$8),"")</f>
        <v/>
      </c>
      <c r="R3042" s="103" t="str">
        <f>IF(ISNUMBER('Форма 1'!AI3042),'Форма 1'!$H3042*VLOOKUP('Форма 1'!$F3042,'Придельники с 2022'!$B$4:$X$28,'Форма 1'!AI$8),"")</f>
        <v/>
      </c>
      <c r="S3042" s="103" t="str">
        <f>IF(ISNUMBER('Форма 1'!AJ3042),'Форма 1'!$H3042*VLOOKUP('Форма 1'!$F3042,'Придельники с 2022'!$B$4:$X$28,'Форма 1'!AJ$8),"")</f>
        <v/>
      </c>
      <c r="T3042" s="88"/>
    </row>
    <row r="3043" spans="1:20">
      <c r="A3043" s="188">
        <f t="shared" si="238"/>
        <v>46</v>
      </c>
      <c r="B3043" s="189" t="s">
        <v>2959</v>
      </c>
      <c r="C3043" s="99">
        <f t="shared" si="236"/>
        <v>19401124.383000001</v>
      </c>
      <c r="D3043" s="103" t="str">
        <f>IF(ISNUMBER('Форма 1'!U3043),'Форма 1'!$H3043*VLOOKUP('Форма 1'!$F3043,'Придельники с 2022'!$B$4:$X$28,'Форма 1'!U$8),"")</f>
        <v/>
      </c>
      <c r="E3043" s="103" t="str">
        <f>IF(ISNUMBER('Форма 1'!V3043),'Форма 1'!$H3043*VLOOKUP('Форма 1'!$F3043,'Придельники с 2022'!$B$4:$X$28,'Форма 1'!V$8),"")</f>
        <v/>
      </c>
      <c r="F3043" s="103" t="str">
        <f>IF(ISNUMBER('Форма 1'!W3043),'Форма 1'!$H3043*VLOOKUP('Форма 1'!$F3043,'Придельники с 2022'!$B$4:$X$28,'Форма 1'!W$8),"")</f>
        <v/>
      </c>
      <c r="G3043" s="103" t="str">
        <f>IF(ISNUMBER('Форма 1'!X3043),'Форма 1'!$H3043*VLOOKUP('Форма 1'!$F3043,'Придельники с 2022'!$B$4:$X$28,'Форма 1'!X$8),"")</f>
        <v/>
      </c>
      <c r="H3043" s="103" t="str">
        <f>IF(ISNUMBER('Форма 1'!Y3043),'Форма 1'!$H3043*VLOOKUP('Форма 1'!$F3043,'Придельники с 2022'!$B$4:$X$28,'Форма 1'!Y$8),"")</f>
        <v/>
      </c>
      <c r="I3043" s="103" t="str">
        <f>IF(ISNUMBER('Форма 1'!Z3043),'Форма 1'!$H3043*VLOOKUP('Форма 1'!$F3043,'Придельники с 2022'!$B$4:$X$28,'Форма 1'!Z$8),"")</f>
        <v/>
      </c>
      <c r="J3043" s="103" t="str">
        <f>IF(ISNUMBER('Форма 1'!AA3043),'Форма 1'!$H3043*VLOOKUP('Форма 1'!$F3043,'Придельники с 2022'!$B$4:$X$28,'Форма 1'!AA$8),"")</f>
        <v/>
      </c>
      <c r="K3043" s="90"/>
      <c r="L3043" s="87"/>
      <c r="M3043" s="103">
        <f>IF(ISNUMBER('Форма 1'!AD3043),'Форма 1'!$H3043*VLOOKUP('Форма 1'!$F3043,'Придельники с 2022'!$B$4:$X$28,'Форма 1'!AD$8),"")</f>
        <v>8564343.9840000011</v>
      </c>
      <c r="N3043" s="103">
        <f>IF(ISBLANK('Форма 1'!$AE3043),"",IF('Форма 1'!$AE3043=1,'Форма 1'!$H3043*VLOOKUP('Форма 1'!$F3043,'Придельники с 2022'!$B$4:$X$28,'Форма 1'!$AE$8,0),IF('Форма 1'!$AE3043=2,'Форма 1'!$H3043*VLOOKUP('Форма 1'!$F3043,'Придельники с 2022'!$B$4:$X$28,13,0),IF('Форма 1'!$AE3043=3,'Форма 1'!$H3043*VLOOKUP('Форма 1'!$F3043,'Придельники с 2022'!$B$4:$X$28,12,0)))))</f>
        <v>9284784.0120000001</v>
      </c>
      <c r="O3043" s="103">
        <f>IF(ISNUMBER('Форма 1'!AF3043),'Форма 1'!$H3043*VLOOKUP('Форма 1'!$F3043,'Придельники с 2022'!$B$4:$X$28,'Форма 1'!AF$8),"")</f>
        <v>1551996.3870000001</v>
      </c>
      <c r="P3043" s="87"/>
      <c r="Q3043" s="103" t="str">
        <f>IF(ISNUMBER('Форма 1'!AH3043),'Форма 1'!$H3043*VLOOKUP('Форма 1'!$F3043,'Придельники с 2022'!$B$4:$X$28,'Форма 1'!AH$8),"")</f>
        <v/>
      </c>
      <c r="R3043" s="103" t="str">
        <f>IF(ISNUMBER('Форма 1'!AI3043),'Форма 1'!$H3043*VLOOKUP('Форма 1'!$F3043,'Придельники с 2022'!$B$4:$X$28,'Форма 1'!AI$8),"")</f>
        <v/>
      </c>
      <c r="S3043" s="103" t="str">
        <f>IF(ISNUMBER('Форма 1'!AJ3043),'Форма 1'!$H3043*VLOOKUP('Форма 1'!$F3043,'Придельники с 2022'!$B$4:$X$28,'Форма 1'!AJ$8),"")</f>
        <v/>
      </c>
      <c r="T3043" s="88"/>
    </row>
    <row r="3044" spans="1:20">
      <c r="A3044" s="188">
        <f t="shared" si="238"/>
        <v>47</v>
      </c>
      <c r="B3044" s="189" t="s">
        <v>2960</v>
      </c>
      <c r="C3044" s="99">
        <f t="shared" si="236"/>
        <v>940283.52</v>
      </c>
      <c r="D3044" s="103" t="str">
        <f>IF(ISNUMBER('Форма 1'!U3044),'Форма 1'!$H3044*VLOOKUP('Форма 1'!$F3044,'Придельники с 2022'!$B$4:$X$28,'Форма 1'!U$8),"")</f>
        <v/>
      </c>
      <c r="E3044" s="103" t="str">
        <f>IF(ISNUMBER('Форма 1'!V3044),'Форма 1'!$H3044*VLOOKUP('Форма 1'!$F3044,'Придельники с 2022'!$B$4:$X$28,'Форма 1'!V$8),"")</f>
        <v/>
      </c>
      <c r="F3044" s="103" t="str">
        <f>IF(ISNUMBER('Форма 1'!W3044),'Форма 1'!$H3044*VLOOKUP('Форма 1'!$F3044,'Придельники с 2022'!$B$4:$X$28,'Форма 1'!W$8),"")</f>
        <v/>
      </c>
      <c r="G3044" s="103" t="str">
        <f>IF(ISNUMBER('Форма 1'!X3044),'Форма 1'!$H3044*VLOOKUP('Форма 1'!$F3044,'Придельники с 2022'!$B$4:$X$28,'Форма 1'!X$8),"")</f>
        <v/>
      </c>
      <c r="H3044" s="103" t="str">
        <f>IF(ISNUMBER('Форма 1'!Y3044),'Форма 1'!$H3044*VLOOKUP('Форма 1'!$F3044,'Придельники с 2022'!$B$4:$X$28,'Форма 1'!Y$8),"")</f>
        <v/>
      </c>
      <c r="I3044" s="103" t="str">
        <f>IF(ISNUMBER('Форма 1'!Z3044),'Форма 1'!$H3044*VLOOKUP('Форма 1'!$F3044,'Придельники с 2022'!$B$4:$X$28,'Форма 1'!Z$8),"")</f>
        <v/>
      </c>
      <c r="J3044" s="103" t="str">
        <f>IF(ISNUMBER('Форма 1'!AA3044),'Форма 1'!$H3044*VLOOKUP('Форма 1'!$F3044,'Придельники с 2022'!$B$4:$X$28,'Форма 1'!AA$8),"")</f>
        <v/>
      </c>
      <c r="K3044" s="90"/>
      <c r="L3044" s="87"/>
      <c r="M3044" s="103" t="str">
        <f>IF(ISNUMBER('Форма 1'!AD3044),'Форма 1'!$H3044*VLOOKUP('Форма 1'!$F3044,'Придельники с 2022'!$B$4:$X$28,'Форма 1'!AD$8),"")</f>
        <v/>
      </c>
      <c r="N3044" s="103" t="str">
        <f>IF(ISBLANK('Форма 1'!$AE3044),"",IF('Форма 1'!$AE3044=1,'Форма 1'!$H3044*VLOOKUP('Форма 1'!$F3044,'Придельники с 2022'!$B$4:$X$28,'Форма 1'!$AE$8,0),IF('Форма 1'!$AE3044=2,'Форма 1'!$H3044*VLOOKUP('Форма 1'!$F3044,'Придельники с 2022'!$B$4:$X$28,13,0),IF('Форма 1'!$AE3044=3,'Форма 1'!$H3044*VLOOKUP('Форма 1'!$F3044,'Придельники с 2022'!$B$4:$X$28,12,0)))))</f>
        <v/>
      </c>
      <c r="O3044" s="103" t="str">
        <f>IF(ISNUMBER('Форма 1'!AF3044),'Форма 1'!$H3044*VLOOKUP('Форма 1'!$F3044,'Придельники с 2022'!$B$4:$X$28,'Форма 1'!AF$8),"")</f>
        <v/>
      </c>
      <c r="P3044" s="88"/>
      <c r="Q3044" s="103">
        <f>IF(ISNUMBER('Форма 1'!AH3044),'Форма 1'!$H3044*VLOOKUP('Форма 1'!$F3044,'Придельники с 2022'!$B$4:$X$28,'Форма 1'!AH$8),"")</f>
        <v>940283.52</v>
      </c>
      <c r="R3044" s="103" t="str">
        <f>IF(ISNUMBER('Форма 1'!AI3044),'Форма 1'!$H3044*VLOOKUP('Форма 1'!$F3044,'Придельники с 2022'!$B$4:$X$28,'Форма 1'!AI$8),"")</f>
        <v/>
      </c>
      <c r="S3044" s="103" t="str">
        <f>IF(ISNUMBER('Форма 1'!AJ3044),'Форма 1'!$H3044*VLOOKUP('Форма 1'!$F3044,'Придельники с 2022'!$B$4:$X$28,'Форма 1'!AJ$8),"")</f>
        <v/>
      </c>
      <c r="T3044" s="88"/>
    </row>
    <row r="3045" spans="1:20">
      <c r="A3045" s="188">
        <f t="shared" si="238"/>
        <v>48</v>
      </c>
      <c r="B3045" s="189" t="s">
        <v>2961</v>
      </c>
      <c r="C3045" s="99">
        <f t="shared" si="236"/>
        <v>1201130.095</v>
      </c>
      <c r="D3045" s="103" t="str">
        <f>IF(ISNUMBER('Форма 1'!U3045),'Форма 1'!$H3045*VLOOKUP('Форма 1'!$F3045,'Придельники с 2022'!$B$4:$X$28,'Форма 1'!U$8),"")</f>
        <v/>
      </c>
      <c r="E3045" s="103" t="str">
        <f>IF(ISNUMBER('Форма 1'!V3045),'Форма 1'!$H3045*VLOOKUP('Форма 1'!$F3045,'Придельники с 2022'!$B$4:$X$28,'Форма 1'!V$8),"")</f>
        <v/>
      </c>
      <c r="F3045" s="103" t="str">
        <f>IF(ISNUMBER('Форма 1'!W3045),'Форма 1'!$H3045*VLOOKUP('Форма 1'!$F3045,'Придельники с 2022'!$B$4:$X$28,'Форма 1'!W$8),"")</f>
        <v/>
      </c>
      <c r="G3045" s="103" t="str">
        <f>IF(ISNUMBER('Форма 1'!X3045),'Форма 1'!$H3045*VLOOKUP('Форма 1'!$F3045,'Придельники с 2022'!$B$4:$X$28,'Форма 1'!X$8),"")</f>
        <v/>
      </c>
      <c r="H3045" s="103" t="str">
        <f>IF(ISNUMBER('Форма 1'!Y3045),'Форма 1'!$H3045*VLOOKUP('Форма 1'!$F3045,'Придельники с 2022'!$B$4:$X$28,'Форма 1'!Y$8),"")</f>
        <v/>
      </c>
      <c r="I3045" s="103" t="str">
        <f>IF(ISNUMBER('Форма 1'!Z3045),'Форма 1'!$H3045*VLOOKUP('Форма 1'!$F3045,'Придельники с 2022'!$B$4:$X$28,'Форма 1'!Z$8),"")</f>
        <v/>
      </c>
      <c r="J3045" s="103">
        <f>IF(ISNUMBER('Форма 1'!AA3045),'Форма 1'!$H3045*VLOOKUP('Форма 1'!$F3045,'Придельники с 2022'!$B$4:$X$28,'Форма 1'!AA$8),"")</f>
        <v>1201130.095</v>
      </c>
      <c r="K3045" s="90"/>
      <c r="L3045" s="87"/>
      <c r="M3045" s="103" t="str">
        <f>IF(ISNUMBER('Форма 1'!AD3045),'Форма 1'!$H3045*VLOOKUP('Форма 1'!$F3045,'Придельники с 2022'!$B$4:$X$28,'Форма 1'!AD$8),"")</f>
        <v/>
      </c>
      <c r="N3045" s="103" t="str">
        <f>IF(ISBLANK('Форма 1'!$AE3045),"",IF('Форма 1'!$AE3045=1,'Форма 1'!$H3045*VLOOKUP('Форма 1'!$F3045,'Придельники с 2022'!$B$4:$X$28,'Форма 1'!$AE$8,0),IF('Форма 1'!$AE3045=2,'Форма 1'!$H3045*VLOOKUP('Форма 1'!$F3045,'Придельники с 2022'!$B$4:$X$28,13,0),IF('Форма 1'!$AE3045=3,'Форма 1'!$H3045*VLOOKUP('Форма 1'!$F3045,'Придельники с 2022'!$B$4:$X$28,12,0)))))</f>
        <v/>
      </c>
      <c r="O3045" s="103" t="str">
        <f>IF(ISNUMBER('Форма 1'!AF3045),'Форма 1'!$H3045*VLOOKUP('Форма 1'!$F3045,'Придельники с 2022'!$B$4:$X$28,'Форма 1'!AF$8),"")</f>
        <v/>
      </c>
      <c r="P3045" s="88"/>
      <c r="Q3045" s="103" t="str">
        <f>IF(ISNUMBER('Форма 1'!AH3045),'Форма 1'!$H3045*VLOOKUP('Форма 1'!$F3045,'Придельники с 2022'!$B$4:$X$28,'Форма 1'!AH$8),"")</f>
        <v/>
      </c>
      <c r="R3045" s="103" t="str">
        <f>IF(ISNUMBER('Форма 1'!AI3045),'Форма 1'!$H3045*VLOOKUP('Форма 1'!$F3045,'Придельники с 2022'!$B$4:$X$28,'Форма 1'!AI$8),"")</f>
        <v/>
      </c>
      <c r="S3045" s="103" t="str">
        <f>IF(ISNUMBER('Форма 1'!AJ3045),'Форма 1'!$H3045*VLOOKUP('Форма 1'!$F3045,'Придельники с 2022'!$B$4:$X$28,'Форма 1'!AJ$8),"")</f>
        <v/>
      </c>
      <c r="T3045" s="88"/>
    </row>
    <row r="3046" spans="1:20">
      <c r="A3046" s="188">
        <f t="shared" si="238"/>
        <v>49</v>
      </c>
      <c r="B3046" s="189" t="s">
        <v>2962</v>
      </c>
      <c r="C3046" s="99">
        <f t="shared" si="236"/>
        <v>2180543.5809999998</v>
      </c>
      <c r="D3046" s="103" t="str">
        <f>IF(ISNUMBER('Форма 1'!U3046),'Форма 1'!$H3046*VLOOKUP('Форма 1'!$F3046,'Придельники с 2022'!$B$4:$X$28,'Форма 1'!U$8),"")</f>
        <v/>
      </c>
      <c r="E3046" s="103" t="str">
        <f>IF(ISNUMBER('Форма 1'!V3046),'Форма 1'!$H3046*VLOOKUP('Форма 1'!$F3046,'Придельники с 2022'!$B$4:$X$28,'Форма 1'!V$8),"")</f>
        <v/>
      </c>
      <c r="F3046" s="103" t="str">
        <f>IF(ISNUMBER('Форма 1'!W3046),'Форма 1'!$H3046*VLOOKUP('Форма 1'!$F3046,'Придельники с 2022'!$B$4:$X$28,'Форма 1'!W$8),"")</f>
        <v/>
      </c>
      <c r="G3046" s="103">
        <f>IF(ISNUMBER('Форма 1'!X3046),'Форма 1'!$H3046*VLOOKUP('Форма 1'!$F3046,'Придельники с 2022'!$B$4:$X$28,'Форма 1'!X$8),"")</f>
        <v>908361.91</v>
      </c>
      <c r="H3046" s="103" t="str">
        <f>IF(ISNUMBER('Форма 1'!Y3046),'Форма 1'!$H3046*VLOOKUP('Форма 1'!$F3046,'Придельники с 2022'!$B$4:$X$28,'Форма 1'!Y$8),"")</f>
        <v/>
      </c>
      <c r="I3046" s="103">
        <f>IF(ISNUMBER('Форма 1'!Z3046),'Форма 1'!$H3046*VLOOKUP('Форма 1'!$F3046,'Придельники с 2022'!$B$4:$X$28,'Форма 1'!Z$8),"")</f>
        <v>1272181.6709999999</v>
      </c>
      <c r="J3046" s="103" t="str">
        <f>IF(ISNUMBER('Форма 1'!AA3046),'Форма 1'!$H3046*VLOOKUP('Форма 1'!$F3046,'Придельники с 2022'!$B$4:$X$28,'Форма 1'!AA$8),"")</f>
        <v/>
      </c>
      <c r="K3046" s="92"/>
      <c r="L3046" s="88"/>
      <c r="M3046" s="103" t="str">
        <f>IF(ISNUMBER('Форма 1'!AD3046),'Форма 1'!$H3046*VLOOKUP('Форма 1'!$F3046,'Придельники с 2022'!$B$4:$X$28,'Форма 1'!AD$8),"")</f>
        <v/>
      </c>
      <c r="N3046" s="103" t="str">
        <f>IF(ISBLANK('Форма 1'!$AE3046),"",IF('Форма 1'!$AE3046=1,'Форма 1'!$H3046*VLOOKUP('Форма 1'!$F3046,'Придельники с 2022'!$B$4:$X$28,'Форма 1'!$AE$8,0),IF('Форма 1'!$AE3046=2,'Форма 1'!$H3046*VLOOKUP('Форма 1'!$F3046,'Придельники с 2022'!$B$4:$X$28,13,0),IF('Форма 1'!$AE3046=3,'Форма 1'!$H3046*VLOOKUP('Форма 1'!$F3046,'Придельники с 2022'!$B$4:$X$28,12,0)))))</f>
        <v/>
      </c>
      <c r="O3046" s="103" t="str">
        <f>IF(ISNUMBER('Форма 1'!AF3046),'Форма 1'!$H3046*VLOOKUP('Форма 1'!$F3046,'Придельники с 2022'!$B$4:$X$28,'Форма 1'!AF$8),"")</f>
        <v/>
      </c>
      <c r="P3046" s="88"/>
      <c r="Q3046" s="103" t="str">
        <f>IF(ISNUMBER('Форма 1'!AH3046),'Форма 1'!$H3046*VLOOKUP('Форма 1'!$F3046,'Придельники с 2022'!$B$4:$X$28,'Форма 1'!AH$8),"")</f>
        <v/>
      </c>
      <c r="R3046" s="103" t="str">
        <f>IF(ISNUMBER('Форма 1'!AI3046),'Форма 1'!$H3046*VLOOKUP('Форма 1'!$F3046,'Придельники с 2022'!$B$4:$X$28,'Форма 1'!AI$8),"")</f>
        <v/>
      </c>
      <c r="S3046" s="103" t="str">
        <f>IF(ISNUMBER('Форма 1'!AJ3046),'Форма 1'!$H3046*VLOOKUP('Форма 1'!$F3046,'Придельники с 2022'!$B$4:$X$28,'Форма 1'!AJ$8),"")</f>
        <v/>
      </c>
      <c r="T3046" s="88"/>
    </row>
    <row r="3047" spans="1:20">
      <c r="A3047" s="188">
        <f t="shared" si="238"/>
        <v>50</v>
      </c>
      <c r="B3047" s="189" t="s">
        <v>2963</v>
      </c>
      <c r="C3047" s="99">
        <f t="shared" si="236"/>
        <v>5144370.8960000006</v>
      </c>
      <c r="D3047" s="103" t="str">
        <f>IF(ISNUMBER('Форма 1'!U3047),'Форма 1'!$H3047*VLOOKUP('Форма 1'!$F3047,'Придельники с 2022'!$B$4:$X$28,'Форма 1'!U$8),"")</f>
        <v/>
      </c>
      <c r="E3047" s="103" t="str">
        <f>IF(ISNUMBER('Форма 1'!V3047),'Форма 1'!$H3047*VLOOKUP('Форма 1'!$F3047,'Придельники с 2022'!$B$4:$X$28,'Форма 1'!V$8),"")</f>
        <v/>
      </c>
      <c r="F3047" s="103" t="str">
        <f>IF(ISNUMBER('Форма 1'!W3047),'Форма 1'!$H3047*VLOOKUP('Форма 1'!$F3047,'Придельники с 2022'!$B$4:$X$28,'Форма 1'!W$8),"")</f>
        <v/>
      </c>
      <c r="G3047" s="103" t="str">
        <f>IF(ISNUMBER('Форма 1'!X3047),'Форма 1'!$H3047*VLOOKUP('Форма 1'!$F3047,'Придельники с 2022'!$B$4:$X$28,'Форма 1'!X$8),"")</f>
        <v/>
      </c>
      <c r="H3047" s="103" t="str">
        <f>IF(ISNUMBER('Форма 1'!Y3047),'Форма 1'!$H3047*VLOOKUP('Форма 1'!$F3047,'Придельники с 2022'!$B$4:$X$28,'Форма 1'!Y$8),"")</f>
        <v/>
      </c>
      <c r="I3047" s="103" t="str">
        <f>IF(ISNUMBER('Форма 1'!Z3047),'Форма 1'!$H3047*VLOOKUP('Форма 1'!$F3047,'Придельники с 2022'!$B$4:$X$28,'Форма 1'!Z$8),"")</f>
        <v/>
      </c>
      <c r="J3047" s="103" t="str">
        <f>IF(ISNUMBER('Форма 1'!AA3047),'Форма 1'!$H3047*VLOOKUP('Форма 1'!$F3047,'Придельники с 2022'!$B$4:$X$28,'Форма 1'!AA$8),"")</f>
        <v/>
      </c>
      <c r="K3047" s="92"/>
      <c r="L3047" s="88"/>
      <c r="M3047" s="103">
        <f>IF(ISNUMBER('Форма 1'!AD3047),'Форма 1'!$H3047*VLOOKUP('Форма 1'!$F3047,'Придельники с 2022'!$B$4:$X$28,'Форма 1'!AD$8),"")</f>
        <v>5144370.8960000006</v>
      </c>
      <c r="N3047" s="103" t="str">
        <f>IF(ISBLANK('Форма 1'!$AE3047),"",IF('Форма 1'!$AE3047=1,'Форма 1'!$H3047*VLOOKUP('Форма 1'!$F3047,'Придельники с 2022'!$B$4:$X$28,'Форма 1'!$AE$8,0),IF('Форма 1'!$AE3047=2,'Форма 1'!$H3047*VLOOKUP('Форма 1'!$F3047,'Придельники с 2022'!$B$4:$X$28,13,0),IF('Форма 1'!$AE3047=3,'Форма 1'!$H3047*VLOOKUP('Форма 1'!$F3047,'Придельники с 2022'!$B$4:$X$28,12,0)))))</f>
        <v/>
      </c>
      <c r="O3047" s="103" t="str">
        <f>IF(ISNUMBER('Форма 1'!AF3047),'Форма 1'!$H3047*VLOOKUP('Форма 1'!$F3047,'Придельники с 2022'!$B$4:$X$28,'Форма 1'!AF$8),"")</f>
        <v/>
      </c>
      <c r="P3047" s="88"/>
      <c r="Q3047" s="103" t="str">
        <f>IF(ISNUMBER('Форма 1'!AH3047),'Форма 1'!$H3047*VLOOKUP('Форма 1'!$F3047,'Придельники с 2022'!$B$4:$X$28,'Форма 1'!AH$8),"")</f>
        <v/>
      </c>
      <c r="R3047" s="103" t="str">
        <f>IF(ISNUMBER('Форма 1'!AI3047),'Форма 1'!$H3047*VLOOKUP('Форма 1'!$F3047,'Придельники с 2022'!$B$4:$X$28,'Форма 1'!AI$8),"")</f>
        <v/>
      </c>
      <c r="S3047" s="103" t="str">
        <f>IF(ISNUMBER('Форма 1'!AJ3047),'Форма 1'!$H3047*VLOOKUP('Форма 1'!$F3047,'Придельники с 2022'!$B$4:$X$28,'Форма 1'!AJ$8),"")</f>
        <v/>
      </c>
      <c r="T3047" s="88"/>
    </row>
    <row r="3048" spans="1:20">
      <c r="A3048" s="188">
        <f t="shared" si="238"/>
        <v>51</v>
      </c>
      <c r="B3048" s="189" t="s">
        <v>2964</v>
      </c>
      <c r="C3048" s="99">
        <f t="shared" si="236"/>
        <v>593550.50300000003</v>
      </c>
      <c r="D3048" s="103">
        <f>IF(ISNUMBER('Форма 1'!U3048),'Форма 1'!$H3048*VLOOKUP('Форма 1'!$F3048,'Придельники с 2022'!$B$4:$X$28,'Форма 1'!U$8),"")</f>
        <v>593550.50300000003</v>
      </c>
      <c r="E3048" s="103" t="str">
        <f>IF(ISNUMBER('Форма 1'!V3048),'Форма 1'!$H3048*VLOOKUP('Форма 1'!$F3048,'Придельники с 2022'!$B$4:$X$28,'Форма 1'!V$8),"")</f>
        <v/>
      </c>
      <c r="F3048" s="103" t="str">
        <f>IF(ISNUMBER('Форма 1'!W3048),'Форма 1'!$H3048*VLOOKUP('Форма 1'!$F3048,'Придельники с 2022'!$B$4:$X$28,'Форма 1'!W$8),"")</f>
        <v/>
      </c>
      <c r="G3048" s="103" t="str">
        <f>IF(ISNUMBER('Форма 1'!X3048),'Форма 1'!$H3048*VLOOKUP('Форма 1'!$F3048,'Придельники с 2022'!$B$4:$X$28,'Форма 1'!X$8),"")</f>
        <v/>
      </c>
      <c r="H3048" s="103" t="str">
        <f>IF(ISNUMBER('Форма 1'!Y3048),'Форма 1'!$H3048*VLOOKUP('Форма 1'!$F3048,'Придельники с 2022'!$B$4:$X$28,'Форма 1'!Y$8),"")</f>
        <v/>
      </c>
      <c r="I3048" s="103" t="str">
        <f>IF(ISNUMBER('Форма 1'!Z3048),'Форма 1'!$H3048*VLOOKUP('Форма 1'!$F3048,'Придельники с 2022'!$B$4:$X$28,'Форма 1'!Z$8),"")</f>
        <v/>
      </c>
      <c r="J3048" s="103" t="str">
        <f>IF(ISNUMBER('Форма 1'!AA3048),'Форма 1'!$H3048*VLOOKUP('Форма 1'!$F3048,'Придельники с 2022'!$B$4:$X$28,'Форма 1'!AA$8),"")</f>
        <v/>
      </c>
      <c r="K3048" s="92"/>
      <c r="L3048" s="88"/>
      <c r="M3048" s="103" t="str">
        <f>IF(ISNUMBER('Форма 1'!AD3048),'Форма 1'!$H3048*VLOOKUP('Форма 1'!$F3048,'Придельники с 2022'!$B$4:$X$28,'Форма 1'!AD$8),"")</f>
        <v/>
      </c>
      <c r="N3048" s="103" t="str">
        <f>IF(ISBLANK('Форма 1'!$AE3048),"",IF('Форма 1'!$AE3048=1,'Форма 1'!$H3048*VLOOKUP('Форма 1'!$F3048,'Придельники с 2022'!$B$4:$X$28,'Форма 1'!$AE$8,0),IF('Форма 1'!$AE3048=2,'Форма 1'!$H3048*VLOOKUP('Форма 1'!$F3048,'Придельники с 2022'!$B$4:$X$28,13,0),IF('Форма 1'!$AE3048=3,'Форма 1'!$H3048*VLOOKUP('Форма 1'!$F3048,'Придельники с 2022'!$B$4:$X$28,12,0)))))</f>
        <v/>
      </c>
      <c r="O3048" s="103" t="str">
        <f>IF(ISNUMBER('Форма 1'!AF3048),'Форма 1'!$H3048*VLOOKUP('Форма 1'!$F3048,'Придельники с 2022'!$B$4:$X$28,'Форма 1'!AF$8),"")</f>
        <v/>
      </c>
      <c r="P3048" s="88"/>
      <c r="Q3048" s="103" t="str">
        <f>IF(ISNUMBER('Форма 1'!AH3048),'Форма 1'!$H3048*VLOOKUP('Форма 1'!$F3048,'Придельники с 2022'!$B$4:$X$28,'Форма 1'!AH$8),"")</f>
        <v/>
      </c>
      <c r="R3048" s="103" t="str">
        <f>IF(ISNUMBER('Форма 1'!AI3048),'Форма 1'!$H3048*VLOOKUP('Форма 1'!$F3048,'Придельники с 2022'!$B$4:$X$28,'Форма 1'!AI$8),"")</f>
        <v/>
      </c>
      <c r="S3048" s="103" t="str">
        <f>IF(ISNUMBER('Форма 1'!AJ3048),'Форма 1'!$H3048*VLOOKUP('Форма 1'!$F3048,'Придельники с 2022'!$B$4:$X$28,'Форма 1'!AJ$8),"")</f>
        <v/>
      </c>
      <c r="T3048" s="88"/>
    </row>
    <row r="3049" spans="1:20">
      <c r="A3049" s="188">
        <f t="shared" si="238"/>
        <v>52</v>
      </c>
      <c r="B3049" s="189" t="s">
        <v>2965</v>
      </c>
      <c r="C3049" s="99">
        <f t="shared" si="236"/>
        <v>33217679.440000001</v>
      </c>
      <c r="D3049" s="103" t="str">
        <f>IF(ISNUMBER('Форма 1'!U3049),'Форма 1'!$H3049*VLOOKUP('Форма 1'!$F3049,'Придельники с 2022'!$B$4:$X$28,'Форма 1'!U$8),"")</f>
        <v/>
      </c>
      <c r="E3049" s="103" t="str">
        <f>IF(ISNUMBER('Форма 1'!V3049),'Форма 1'!$H3049*VLOOKUP('Форма 1'!$F3049,'Придельники с 2022'!$B$4:$X$28,'Форма 1'!V$8),"")</f>
        <v/>
      </c>
      <c r="F3049" s="103" t="str">
        <f>IF(ISNUMBER('Форма 1'!W3049),'Форма 1'!$H3049*VLOOKUP('Форма 1'!$F3049,'Придельники с 2022'!$B$4:$X$28,'Форма 1'!W$8),"")</f>
        <v/>
      </c>
      <c r="G3049" s="103" t="str">
        <f>IF(ISNUMBER('Форма 1'!X3049),'Форма 1'!$H3049*VLOOKUP('Форма 1'!$F3049,'Придельники с 2022'!$B$4:$X$28,'Форма 1'!X$8),"")</f>
        <v/>
      </c>
      <c r="H3049" s="103" t="str">
        <f>IF(ISNUMBER('Форма 1'!Y3049),'Форма 1'!$H3049*VLOOKUP('Форма 1'!$F3049,'Придельники с 2022'!$B$4:$X$28,'Форма 1'!Y$8),"")</f>
        <v/>
      </c>
      <c r="I3049" s="103" t="str">
        <f>IF(ISNUMBER('Форма 1'!Z3049),'Форма 1'!$H3049*VLOOKUP('Форма 1'!$F3049,'Придельники с 2022'!$B$4:$X$28,'Форма 1'!Z$8),"")</f>
        <v/>
      </c>
      <c r="J3049" s="103" t="str">
        <f>IF(ISNUMBER('Форма 1'!AA3049),'Форма 1'!$H3049*VLOOKUP('Форма 1'!$F3049,'Придельники с 2022'!$B$4:$X$28,'Форма 1'!AA$8),"")</f>
        <v/>
      </c>
      <c r="K3049" s="90"/>
      <c r="L3049" s="87"/>
      <c r="M3049" s="103">
        <f>IF(ISNUMBER('Форма 1'!AD3049),'Форма 1'!$H3049*VLOOKUP('Форма 1'!$F3049,'Придельники с 2022'!$B$4:$X$28,'Форма 1'!AD$8),"")</f>
        <v>14663461.120000001</v>
      </c>
      <c r="N3049" s="103">
        <f>IF(ISBLANK('Форма 1'!$AE3049),"",IF('Форма 1'!$AE3049=1,'Форма 1'!$H3049*VLOOKUP('Форма 1'!$F3049,'Придельники с 2022'!$B$4:$X$28,'Форма 1'!$AE$8,0),IF('Форма 1'!$AE3049=2,'Форма 1'!$H3049*VLOOKUP('Форма 1'!$F3049,'Придельники с 2022'!$B$4:$X$28,13,0),IF('Форма 1'!$AE3049=3,'Форма 1'!$H3049*VLOOKUP('Форма 1'!$F3049,'Придельники с 2022'!$B$4:$X$28,12,0)))))</f>
        <v>15896964.159999998</v>
      </c>
      <c r="O3049" s="103">
        <f>IF(ISNUMBER('Форма 1'!AF3049),'Форма 1'!$H3049*VLOOKUP('Форма 1'!$F3049,'Придельники с 2022'!$B$4:$X$28,'Форма 1'!AF$8),"")</f>
        <v>2657254.16</v>
      </c>
      <c r="P3049" s="88"/>
      <c r="Q3049" s="103" t="str">
        <f>IF(ISNUMBER('Форма 1'!AH3049),'Форма 1'!$H3049*VLOOKUP('Форма 1'!$F3049,'Придельники с 2022'!$B$4:$X$28,'Форма 1'!AH$8),"")</f>
        <v/>
      </c>
      <c r="R3049" s="103" t="str">
        <f>IF(ISNUMBER('Форма 1'!AI3049),'Форма 1'!$H3049*VLOOKUP('Форма 1'!$F3049,'Придельники с 2022'!$B$4:$X$28,'Форма 1'!AI$8),"")</f>
        <v/>
      </c>
      <c r="S3049" s="103" t="str">
        <f>IF(ISNUMBER('Форма 1'!AJ3049),'Форма 1'!$H3049*VLOOKUP('Форма 1'!$F3049,'Придельники с 2022'!$B$4:$X$28,'Форма 1'!AJ$8),"")</f>
        <v/>
      </c>
      <c r="T3049" s="88"/>
    </row>
    <row r="3050" spans="1:20">
      <c r="A3050" s="188">
        <f t="shared" si="238"/>
        <v>53</v>
      </c>
      <c r="B3050" s="189" t="s">
        <v>2966</v>
      </c>
      <c r="C3050" s="99">
        <f t="shared" si="236"/>
        <v>2421300.0659999996</v>
      </c>
      <c r="D3050" s="103" t="str">
        <f>IF(ISNUMBER('Форма 1'!U3050),'Форма 1'!$H3050*VLOOKUP('Форма 1'!$F3050,'Придельники с 2022'!$B$4:$X$28,'Форма 1'!U$8),"")</f>
        <v/>
      </c>
      <c r="E3050" s="103" t="str">
        <f>IF(ISNUMBER('Форма 1'!V3050),'Форма 1'!$H3050*VLOOKUP('Форма 1'!$F3050,'Придельники с 2022'!$B$4:$X$28,'Форма 1'!V$8),"")</f>
        <v/>
      </c>
      <c r="F3050" s="103" t="str">
        <f>IF(ISNUMBER('Форма 1'!W3050),'Форма 1'!$H3050*VLOOKUP('Форма 1'!$F3050,'Придельники с 2022'!$B$4:$X$28,'Форма 1'!W$8),"")</f>
        <v/>
      </c>
      <c r="G3050" s="103">
        <f>IF(ISNUMBER('Форма 1'!X3050),'Форма 1'!$H3050*VLOOKUP('Форма 1'!$F3050,'Придельники с 2022'!$B$4:$X$28,'Форма 1'!X$8),"")</f>
        <v>1008655.26</v>
      </c>
      <c r="H3050" s="103" t="str">
        <f>IF(ISNUMBER('Форма 1'!Y3050),'Форма 1'!$H3050*VLOOKUP('Форма 1'!$F3050,'Придельники с 2022'!$B$4:$X$28,'Форма 1'!Y$8),"")</f>
        <v/>
      </c>
      <c r="I3050" s="103">
        <f>IF(ISNUMBER('Форма 1'!Z3050),'Форма 1'!$H3050*VLOOKUP('Форма 1'!$F3050,'Придельники с 2022'!$B$4:$X$28,'Форма 1'!Z$8),"")</f>
        <v>1412644.8059999999</v>
      </c>
      <c r="J3050" s="103" t="str">
        <f>IF(ISNUMBER('Форма 1'!AA3050),'Форма 1'!$H3050*VLOOKUP('Форма 1'!$F3050,'Придельники с 2022'!$B$4:$X$28,'Форма 1'!AA$8),"")</f>
        <v/>
      </c>
      <c r="K3050" s="92"/>
      <c r="L3050" s="88"/>
      <c r="M3050" s="103" t="str">
        <f>IF(ISNUMBER('Форма 1'!AD3050),'Форма 1'!$H3050*VLOOKUP('Форма 1'!$F3050,'Придельники с 2022'!$B$4:$X$28,'Форма 1'!AD$8),"")</f>
        <v/>
      </c>
      <c r="N3050" s="103" t="str">
        <f>IF(ISBLANK('Форма 1'!$AE3050),"",IF('Форма 1'!$AE3050=1,'Форма 1'!$H3050*VLOOKUP('Форма 1'!$F3050,'Придельники с 2022'!$B$4:$X$28,'Форма 1'!$AE$8,0),IF('Форма 1'!$AE3050=2,'Форма 1'!$H3050*VLOOKUP('Форма 1'!$F3050,'Придельники с 2022'!$B$4:$X$28,13,0),IF('Форма 1'!$AE3050=3,'Форма 1'!$H3050*VLOOKUP('Форма 1'!$F3050,'Придельники с 2022'!$B$4:$X$28,12,0)))))</f>
        <v/>
      </c>
      <c r="O3050" s="103" t="str">
        <f>IF(ISNUMBER('Форма 1'!AF3050),'Форма 1'!$H3050*VLOOKUP('Форма 1'!$F3050,'Придельники с 2022'!$B$4:$X$28,'Форма 1'!AF$8),"")</f>
        <v/>
      </c>
      <c r="P3050" s="88"/>
      <c r="Q3050" s="103" t="str">
        <f>IF(ISNUMBER('Форма 1'!AH3050),'Форма 1'!$H3050*VLOOKUP('Форма 1'!$F3050,'Придельники с 2022'!$B$4:$X$28,'Форма 1'!AH$8),"")</f>
        <v/>
      </c>
      <c r="R3050" s="103" t="str">
        <f>IF(ISNUMBER('Форма 1'!AI3050),'Форма 1'!$H3050*VLOOKUP('Форма 1'!$F3050,'Придельники с 2022'!$B$4:$X$28,'Форма 1'!AI$8),"")</f>
        <v/>
      </c>
      <c r="S3050" s="103" t="str">
        <f>IF(ISNUMBER('Форма 1'!AJ3050),'Форма 1'!$H3050*VLOOKUP('Форма 1'!$F3050,'Придельники с 2022'!$B$4:$X$28,'Форма 1'!AJ$8),"")</f>
        <v/>
      </c>
      <c r="T3050" s="88"/>
    </row>
    <row r="3051" spans="1:20">
      <c r="A3051" s="188">
        <f t="shared" si="238"/>
        <v>54</v>
      </c>
      <c r="B3051" s="189" t="s">
        <v>2967</v>
      </c>
      <c r="C3051" s="99">
        <f t="shared" si="236"/>
        <v>2938243.65</v>
      </c>
      <c r="D3051" s="103" t="str">
        <f>IF(ISNUMBER('Форма 1'!U3051),'Форма 1'!$H3051*VLOOKUP('Форма 1'!$F3051,'Придельники с 2022'!$B$4:$X$28,'Форма 1'!U$8),"")</f>
        <v/>
      </c>
      <c r="E3051" s="103" t="str">
        <f>IF(ISNUMBER('Форма 1'!V3051),'Форма 1'!$H3051*VLOOKUP('Форма 1'!$F3051,'Придельники с 2022'!$B$4:$X$28,'Форма 1'!V$8),"")</f>
        <v/>
      </c>
      <c r="F3051" s="103" t="str">
        <f>IF(ISNUMBER('Форма 1'!W3051),'Форма 1'!$H3051*VLOOKUP('Форма 1'!$F3051,'Придельники с 2022'!$B$4:$X$28,'Форма 1'!W$8),"")</f>
        <v/>
      </c>
      <c r="G3051" s="103">
        <f>IF(ISNUMBER('Форма 1'!X3051),'Форма 1'!$H3051*VLOOKUP('Форма 1'!$F3051,'Придельники с 2022'!$B$4:$X$28,'Форма 1'!X$8),"")</f>
        <v>1224001.5</v>
      </c>
      <c r="H3051" s="103" t="str">
        <f>IF(ISNUMBER('Форма 1'!Y3051),'Форма 1'!$H3051*VLOOKUP('Форма 1'!$F3051,'Придельники с 2022'!$B$4:$X$28,'Форма 1'!Y$8),"")</f>
        <v/>
      </c>
      <c r="I3051" s="103">
        <f>IF(ISNUMBER('Форма 1'!Z3051),'Форма 1'!$H3051*VLOOKUP('Форма 1'!$F3051,'Придельники с 2022'!$B$4:$X$28,'Форма 1'!Z$8),"")</f>
        <v>1714242.15</v>
      </c>
      <c r="J3051" s="103" t="str">
        <f>IF(ISNUMBER('Форма 1'!AA3051),'Форма 1'!$H3051*VLOOKUP('Форма 1'!$F3051,'Придельники с 2022'!$B$4:$X$28,'Форма 1'!AA$8),"")</f>
        <v/>
      </c>
      <c r="K3051" s="92"/>
      <c r="L3051" s="88"/>
      <c r="M3051" s="103" t="str">
        <f>IF(ISNUMBER('Форма 1'!AD3051),'Форма 1'!$H3051*VLOOKUP('Форма 1'!$F3051,'Придельники с 2022'!$B$4:$X$28,'Форма 1'!AD$8),"")</f>
        <v/>
      </c>
      <c r="N3051" s="103" t="str">
        <f>IF(ISBLANK('Форма 1'!$AE3051),"",IF('Форма 1'!$AE3051=1,'Форма 1'!$H3051*VLOOKUP('Форма 1'!$F3051,'Придельники с 2022'!$B$4:$X$28,'Форма 1'!$AE$8,0),IF('Форма 1'!$AE3051=2,'Форма 1'!$H3051*VLOOKUP('Форма 1'!$F3051,'Придельники с 2022'!$B$4:$X$28,13,0),IF('Форма 1'!$AE3051=3,'Форма 1'!$H3051*VLOOKUP('Форма 1'!$F3051,'Придельники с 2022'!$B$4:$X$28,12,0)))))</f>
        <v/>
      </c>
      <c r="O3051" s="103" t="str">
        <f>IF(ISNUMBER('Форма 1'!AF3051),'Форма 1'!$H3051*VLOOKUP('Форма 1'!$F3051,'Придельники с 2022'!$B$4:$X$28,'Форма 1'!AF$8),"")</f>
        <v/>
      </c>
      <c r="P3051" s="88"/>
      <c r="Q3051" s="103" t="str">
        <f>IF(ISNUMBER('Форма 1'!AH3051),'Форма 1'!$H3051*VLOOKUP('Форма 1'!$F3051,'Придельники с 2022'!$B$4:$X$28,'Форма 1'!AH$8),"")</f>
        <v/>
      </c>
      <c r="R3051" s="103" t="str">
        <f>IF(ISNUMBER('Форма 1'!AI3051),'Форма 1'!$H3051*VLOOKUP('Форма 1'!$F3051,'Придельники с 2022'!$B$4:$X$28,'Форма 1'!AI$8),"")</f>
        <v/>
      </c>
      <c r="S3051" s="103" t="str">
        <f>IF(ISNUMBER('Форма 1'!AJ3051),'Форма 1'!$H3051*VLOOKUP('Форма 1'!$F3051,'Придельники с 2022'!$B$4:$X$28,'Форма 1'!AJ$8),"")</f>
        <v/>
      </c>
      <c r="T3051" s="88"/>
    </row>
    <row r="3052" spans="1:20">
      <c r="A3052" s="188">
        <f t="shared" si="238"/>
        <v>55</v>
      </c>
      <c r="B3052" s="189" t="s">
        <v>2968</v>
      </c>
      <c r="C3052" s="99">
        <f t="shared" si="236"/>
        <v>4542998.1269999994</v>
      </c>
      <c r="D3052" s="103">
        <f>IF(ISNUMBER('Форма 1'!U3052),'Форма 1'!$H3052*VLOOKUP('Форма 1'!$F3052,'Придельники с 2022'!$B$4:$X$28,'Форма 1'!U$8),"")</f>
        <v>1483330.6669999999</v>
      </c>
      <c r="E3052" s="103" t="str">
        <f>IF(ISNUMBER('Форма 1'!V3052),'Форма 1'!$H3052*VLOOKUP('Форма 1'!$F3052,'Придельники с 2022'!$B$4:$X$28,'Форма 1'!V$8),"")</f>
        <v/>
      </c>
      <c r="F3052" s="103" t="str">
        <f>IF(ISNUMBER('Форма 1'!W3052),'Форма 1'!$H3052*VLOOKUP('Форма 1'!$F3052,'Придельники с 2022'!$B$4:$X$28,'Форма 1'!W$8),"")</f>
        <v/>
      </c>
      <c r="G3052" s="103" t="str">
        <f>IF(ISNUMBER('Форма 1'!X3052),'Форма 1'!$H3052*VLOOKUP('Форма 1'!$F3052,'Придельники с 2022'!$B$4:$X$28,'Форма 1'!X$8),"")</f>
        <v/>
      </c>
      <c r="H3052" s="103" t="str">
        <f>IF(ISNUMBER('Форма 1'!Y3052),'Форма 1'!$H3052*VLOOKUP('Форма 1'!$F3052,'Придельники с 2022'!$B$4:$X$28,'Форма 1'!Y$8),"")</f>
        <v/>
      </c>
      <c r="I3052" s="103" t="str">
        <f>IF(ISNUMBER('Форма 1'!Z3052),'Форма 1'!$H3052*VLOOKUP('Форма 1'!$F3052,'Придельники с 2022'!$B$4:$X$28,'Форма 1'!Z$8),"")</f>
        <v/>
      </c>
      <c r="J3052" s="103">
        <f>IF(ISNUMBER('Форма 1'!AA3052),'Форма 1'!$H3052*VLOOKUP('Форма 1'!$F3052,'Придельники с 2022'!$B$4:$X$28,'Форма 1'!AA$8),"")</f>
        <v>3059667.4599999995</v>
      </c>
      <c r="K3052" s="92"/>
      <c r="L3052" s="88"/>
      <c r="M3052" s="103" t="str">
        <f>IF(ISNUMBER('Форма 1'!AD3052),'Форма 1'!$H3052*VLOOKUP('Форма 1'!$F3052,'Придельники с 2022'!$B$4:$X$28,'Форма 1'!AD$8),"")</f>
        <v/>
      </c>
      <c r="N3052" s="103" t="str">
        <f>IF(ISBLANK('Форма 1'!$AE3052),"",IF('Форма 1'!$AE3052=1,'Форма 1'!$H3052*VLOOKUP('Форма 1'!$F3052,'Придельники с 2022'!$B$4:$X$28,'Форма 1'!$AE$8,0),IF('Форма 1'!$AE3052=2,'Форма 1'!$H3052*VLOOKUP('Форма 1'!$F3052,'Придельники с 2022'!$B$4:$X$28,13,0),IF('Форма 1'!$AE3052=3,'Форма 1'!$H3052*VLOOKUP('Форма 1'!$F3052,'Придельники с 2022'!$B$4:$X$28,12,0)))))</f>
        <v/>
      </c>
      <c r="O3052" s="103" t="str">
        <f>IF(ISNUMBER('Форма 1'!AF3052),'Форма 1'!$H3052*VLOOKUP('Форма 1'!$F3052,'Придельники с 2022'!$B$4:$X$28,'Форма 1'!AF$8),"")</f>
        <v/>
      </c>
      <c r="P3052" s="88"/>
      <c r="Q3052" s="103" t="str">
        <f>IF(ISNUMBER('Форма 1'!AH3052),'Форма 1'!$H3052*VLOOKUP('Форма 1'!$F3052,'Придельники с 2022'!$B$4:$X$28,'Форма 1'!AH$8),"")</f>
        <v/>
      </c>
      <c r="R3052" s="103" t="str">
        <f>IF(ISNUMBER('Форма 1'!AI3052),'Форма 1'!$H3052*VLOOKUP('Форма 1'!$F3052,'Придельники с 2022'!$B$4:$X$28,'Форма 1'!AI$8),"")</f>
        <v/>
      </c>
      <c r="S3052" s="103" t="str">
        <f>IF(ISNUMBER('Форма 1'!AJ3052),'Форма 1'!$H3052*VLOOKUP('Форма 1'!$F3052,'Придельники с 2022'!$B$4:$X$28,'Форма 1'!AJ$8),"")</f>
        <v/>
      </c>
      <c r="T3052" s="88"/>
    </row>
    <row r="3053" spans="1:20">
      <c r="A3053" s="188">
        <f t="shared" si="238"/>
        <v>56</v>
      </c>
      <c r="B3053" s="189" t="s">
        <v>2969</v>
      </c>
      <c r="C3053" s="99">
        <f t="shared" ref="C3053:C3117" si="239">SUM(D3053:J3053,L3053:T3053)</f>
        <v>1167522.6700000002</v>
      </c>
      <c r="D3053" s="103" t="str">
        <f>IF(ISNUMBER('Форма 1'!U3053),'Форма 1'!$H3053*VLOOKUP('Форма 1'!$F3053,'Придельники с 2022'!$B$4:$X$28,'Форма 1'!U$8),"")</f>
        <v/>
      </c>
      <c r="E3053" s="103" t="str">
        <f>IF(ISNUMBER('Форма 1'!V3053),'Форма 1'!$H3053*VLOOKUP('Форма 1'!$F3053,'Придельники с 2022'!$B$4:$X$28,'Форма 1'!V$8),"")</f>
        <v/>
      </c>
      <c r="F3053" s="103" t="str">
        <f>IF(ISNUMBER('Форма 1'!W3053),'Форма 1'!$H3053*VLOOKUP('Форма 1'!$F3053,'Придельники с 2022'!$B$4:$X$28,'Форма 1'!W$8),"")</f>
        <v/>
      </c>
      <c r="G3053" s="103">
        <f>IF(ISNUMBER('Форма 1'!X3053),'Форма 1'!$H3053*VLOOKUP('Форма 1'!$F3053,'Придельники с 2022'!$B$4:$X$28,'Форма 1'!X$8),"")</f>
        <v>730629.74000000011</v>
      </c>
      <c r="H3053" s="103" t="str">
        <f>IF(ISNUMBER('Форма 1'!Y3053),'Форма 1'!$H3053*VLOOKUP('Форма 1'!$F3053,'Придельники с 2022'!$B$4:$X$28,'Форма 1'!Y$8),"")</f>
        <v/>
      </c>
      <c r="I3053" s="103" t="str">
        <f>IF(ISNUMBER('Форма 1'!Z3053),'Форма 1'!$H3053*VLOOKUP('Форма 1'!$F3053,'Придельники с 2022'!$B$4:$X$28,'Форма 1'!Z$8),"")</f>
        <v/>
      </c>
      <c r="J3053" s="103" t="str">
        <f>IF(ISNUMBER('Форма 1'!AA3053),'Форма 1'!$H3053*VLOOKUP('Форма 1'!$F3053,'Придельники с 2022'!$B$4:$X$28,'Форма 1'!AA$8),"")</f>
        <v/>
      </c>
      <c r="K3053" s="92"/>
      <c r="L3053" s="88"/>
      <c r="M3053" s="103" t="str">
        <f>IF(ISNUMBER('Форма 1'!AD3053),'Форма 1'!$H3053*VLOOKUP('Форма 1'!$F3053,'Придельники с 2022'!$B$4:$X$28,'Форма 1'!AD$8),"")</f>
        <v/>
      </c>
      <c r="N3053" s="103" t="str">
        <f>IF(ISBLANK('Форма 1'!$AE3053),"",IF('Форма 1'!$AE3053=1,'Форма 1'!$H3053*VLOOKUP('Форма 1'!$F3053,'Придельники с 2022'!$B$4:$X$28,'Форма 1'!$AE$8,0),IF('Форма 1'!$AE3053=2,'Форма 1'!$H3053*VLOOKUP('Форма 1'!$F3053,'Придельники с 2022'!$B$4:$X$28,13,0),IF('Форма 1'!$AE3053=3,'Форма 1'!$H3053*VLOOKUP('Форма 1'!$F3053,'Придельники с 2022'!$B$4:$X$28,12,0)))))</f>
        <v/>
      </c>
      <c r="O3053" s="103" t="str">
        <f>IF(ISNUMBER('Форма 1'!AF3053),'Форма 1'!$H3053*VLOOKUP('Форма 1'!$F3053,'Придельники с 2022'!$B$4:$X$28,'Форма 1'!AF$8),"")</f>
        <v/>
      </c>
      <c r="P3053" s="87">
        <f>280193.26+156699.67</f>
        <v>436892.93000000005</v>
      </c>
      <c r="Q3053" s="103" t="str">
        <f>IF(ISNUMBER('Форма 1'!AH3053),'Форма 1'!$H3053*VLOOKUP('Форма 1'!$F3053,'Придельники с 2022'!$B$4:$X$28,'Форма 1'!AH$8),"")</f>
        <v/>
      </c>
      <c r="R3053" s="103" t="str">
        <f>IF(ISNUMBER('Форма 1'!AI3053),'Форма 1'!$H3053*VLOOKUP('Форма 1'!$F3053,'Придельники с 2022'!$B$4:$X$28,'Форма 1'!AI$8),"")</f>
        <v/>
      </c>
      <c r="S3053" s="103" t="str">
        <f>IF(ISNUMBER('Форма 1'!AJ3053),'Форма 1'!$H3053*VLOOKUP('Форма 1'!$F3053,'Придельники с 2022'!$B$4:$X$28,'Форма 1'!AJ$8),"")</f>
        <v/>
      </c>
      <c r="T3053" s="88"/>
    </row>
    <row r="3054" spans="1:20">
      <c r="A3054" s="188">
        <f t="shared" si="238"/>
        <v>57</v>
      </c>
      <c r="B3054" s="189" t="s">
        <v>2970</v>
      </c>
      <c r="C3054" s="99">
        <f t="shared" si="239"/>
        <v>3330343.7069999995</v>
      </c>
      <c r="D3054" s="103">
        <f>IF(ISNUMBER('Форма 1'!U3054),'Форма 1'!$H3054*VLOOKUP('Форма 1'!$F3054,'Придельники с 2022'!$B$4:$X$28,'Форма 1'!U$8),"")</f>
        <v>1087387.8469999998</v>
      </c>
      <c r="E3054" s="103" t="str">
        <f>IF(ISNUMBER('Форма 1'!V3054),'Форма 1'!$H3054*VLOOKUP('Форма 1'!$F3054,'Придельники с 2022'!$B$4:$X$28,'Форма 1'!V$8),"")</f>
        <v/>
      </c>
      <c r="F3054" s="103" t="str">
        <f>IF(ISNUMBER('Форма 1'!W3054),'Форма 1'!$H3054*VLOOKUP('Форма 1'!$F3054,'Придельники с 2022'!$B$4:$X$28,'Форма 1'!W$8),"")</f>
        <v/>
      </c>
      <c r="G3054" s="103" t="str">
        <f>IF(ISNUMBER('Форма 1'!X3054),'Форма 1'!$H3054*VLOOKUP('Форма 1'!$F3054,'Придельники с 2022'!$B$4:$X$28,'Форма 1'!X$8),"")</f>
        <v/>
      </c>
      <c r="H3054" s="103" t="str">
        <f>IF(ISNUMBER('Форма 1'!Y3054),'Форма 1'!$H3054*VLOOKUP('Форма 1'!$F3054,'Придельники с 2022'!$B$4:$X$28,'Форма 1'!Y$8),"")</f>
        <v/>
      </c>
      <c r="I3054" s="103" t="str">
        <f>IF(ISNUMBER('Форма 1'!Z3054),'Форма 1'!$H3054*VLOOKUP('Форма 1'!$F3054,'Придельники с 2022'!$B$4:$X$28,'Форма 1'!Z$8),"")</f>
        <v/>
      </c>
      <c r="J3054" s="103">
        <f>IF(ISNUMBER('Форма 1'!AA3054),'Форма 1'!$H3054*VLOOKUP('Форма 1'!$F3054,'Придельники с 2022'!$B$4:$X$28,'Форма 1'!AA$8),"")</f>
        <v>2242955.86</v>
      </c>
      <c r="K3054" s="92"/>
      <c r="L3054" s="88"/>
      <c r="M3054" s="103" t="str">
        <f>IF(ISNUMBER('Форма 1'!AD3054),'Форма 1'!$H3054*VLOOKUP('Форма 1'!$F3054,'Придельники с 2022'!$B$4:$X$28,'Форма 1'!AD$8),"")</f>
        <v/>
      </c>
      <c r="N3054" s="103" t="str">
        <f>IF(ISBLANK('Форма 1'!$AE3054),"",IF('Форма 1'!$AE3054=1,'Форма 1'!$H3054*VLOOKUP('Форма 1'!$F3054,'Придельники с 2022'!$B$4:$X$28,'Форма 1'!$AE$8,0),IF('Форма 1'!$AE3054=2,'Форма 1'!$H3054*VLOOKUP('Форма 1'!$F3054,'Придельники с 2022'!$B$4:$X$28,13,0),IF('Форма 1'!$AE3054=3,'Форма 1'!$H3054*VLOOKUP('Форма 1'!$F3054,'Придельники с 2022'!$B$4:$X$28,12,0)))))</f>
        <v/>
      </c>
      <c r="O3054" s="103" t="str">
        <f>IF(ISNUMBER('Форма 1'!AF3054),'Форма 1'!$H3054*VLOOKUP('Форма 1'!$F3054,'Придельники с 2022'!$B$4:$X$28,'Форма 1'!AF$8),"")</f>
        <v/>
      </c>
      <c r="P3054" s="88"/>
      <c r="Q3054" s="103" t="str">
        <f>IF(ISNUMBER('Форма 1'!AH3054),'Форма 1'!$H3054*VLOOKUP('Форма 1'!$F3054,'Придельники с 2022'!$B$4:$X$28,'Форма 1'!AH$8),"")</f>
        <v/>
      </c>
      <c r="R3054" s="103" t="str">
        <f>IF(ISNUMBER('Форма 1'!AI3054),'Форма 1'!$H3054*VLOOKUP('Форма 1'!$F3054,'Придельники с 2022'!$B$4:$X$28,'Форма 1'!AI$8),"")</f>
        <v/>
      </c>
      <c r="S3054" s="103" t="str">
        <f>IF(ISNUMBER('Форма 1'!AJ3054),'Форма 1'!$H3054*VLOOKUP('Форма 1'!$F3054,'Придельники с 2022'!$B$4:$X$28,'Форма 1'!AJ$8),"")</f>
        <v/>
      </c>
      <c r="T3054" s="88"/>
    </row>
    <row r="3055" spans="1:20">
      <c r="A3055" s="188">
        <f t="shared" si="238"/>
        <v>58</v>
      </c>
      <c r="B3055" s="189" t="s">
        <v>2971</v>
      </c>
      <c r="C3055" s="99">
        <f t="shared" si="239"/>
        <v>1404497.02</v>
      </c>
      <c r="D3055" s="103" t="str">
        <f>IF(ISNUMBER('Форма 1'!U3055),'Форма 1'!$H3055*VLOOKUP('Форма 1'!$F3055,'Придельники с 2022'!$B$4:$X$28,'Форма 1'!U$8),"")</f>
        <v/>
      </c>
      <c r="E3055" s="103" t="str">
        <f>IF(ISNUMBER('Форма 1'!V3055),'Форма 1'!$H3055*VLOOKUP('Форма 1'!$F3055,'Придельники с 2022'!$B$4:$X$28,'Форма 1'!V$8),"")</f>
        <v/>
      </c>
      <c r="F3055" s="103" t="str">
        <f>IF(ISNUMBER('Форма 1'!W3055),'Форма 1'!$H3055*VLOOKUP('Форма 1'!$F3055,'Придельники с 2022'!$B$4:$X$28,'Форма 1'!W$8),"")</f>
        <v/>
      </c>
      <c r="G3055" s="103">
        <f>IF(ISNUMBER('Форма 1'!X3055),'Форма 1'!$H3055*VLOOKUP('Форма 1'!$F3055,'Придельники с 2022'!$B$4:$X$28,'Форма 1'!X$8),"")</f>
        <v>1404497.02</v>
      </c>
      <c r="H3055" s="103" t="str">
        <f>IF(ISNUMBER('Форма 1'!Y3055),'Форма 1'!$H3055*VLOOKUP('Форма 1'!$F3055,'Придельники с 2022'!$B$4:$X$28,'Форма 1'!Y$8),"")</f>
        <v/>
      </c>
      <c r="I3055" s="103" t="str">
        <f>IF(ISNUMBER('Форма 1'!Z3055),'Форма 1'!$H3055*VLOOKUP('Форма 1'!$F3055,'Придельники с 2022'!$B$4:$X$28,'Форма 1'!Z$8),"")</f>
        <v/>
      </c>
      <c r="J3055" s="103" t="str">
        <f>IF(ISNUMBER('Форма 1'!AA3055),'Форма 1'!$H3055*VLOOKUP('Форма 1'!$F3055,'Придельники с 2022'!$B$4:$X$28,'Форма 1'!AA$8),"")</f>
        <v/>
      </c>
      <c r="K3055" s="92"/>
      <c r="L3055" s="88"/>
      <c r="M3055" s="103" t="str">
        <f>IF(ISNUMBER('Форма 1'!AD3055),'Форма 1'!$H3055*VLOOKUP('Форма 1'!$F3055,'Придельники с 2022'!$B$4:$X$28,'Форма 1'!AD$8),"")</f>
        <v/>
      </c>
      <c r="N3055" s="103" t="str">
        <f>IF(ISBLANK('Форма 1'!$AE3055),"",IF('Форма 1'!$AE3055=1,'Форма 1'!$H3055*VLOOKUP('Форма 1'!$F3055,'Придельники с 2022'!$B$4:$X$28,'Форма 1'!$AE$8,0),IF('Форма 1'!$AE3055=2,'Форма 1'!$H3055*VLOOKUP('Форма 1'!$F3055,'Придельники с 2022'!$B$4:$X$28,13,0),IF('Форма 1'!$AE3055=3,'Форма 1'!$H3055*VLOOKUP('Форма 1'!$F3055,'Придельники с 2022'!$B$4:$X$28,12,0)))))</f>
        <v/>
      </c>
      <c r="O3055" s="103" t="str">
        <f>IF(ISNUMBER('Форма 1'!AF3055),'Форма 1'!$H3055*VLOOKUP('Форма 1'!$F3055,'Придельники с 2022'!$B$4:$X$28,'Форма 1'!AF$8),"")</f>
        <v/>
      </c>
      <c r="P3055" s="88"/>
      <c r="Q3055" s="103" t="str">
        <f>IF(ISNUMBER('Форма 1'!AH3055),'Форма 1'!$H3055*VLOOKUP('Форма 1'!$F3055,'Придельники с 2022'!$B$4:$X$28,'Форма 1'!AH$8),"")</f>
        <v/>
      </c>
      <c r="R3055" s="103" t="str">
        <f>IF(ISNUMBER('Форма 1'!AI3055),'Форма 1'!$H3055*VLOOKUP('Форма 1'!$F3055,'Придельники с 2022'!$B$4:$X$28,'Форма 1'!AI$8),"")</f>
        <v/>
      </c>
      <c r="S3055" s="103" t="str">
        <f>IF(ISNUMBER('Форма 1'!AJ3055),'Форма 1'!$H3055*VLOOKUP('Форма 1'!$F3055,'Придельники с 2022'!$B$4:$X$28,'Форма 1'!AJ$8),"")</f>
        <v/>
      </c>
      <c r="T3055" s="88"/>
    </row>
    <row r="3056" spans="1:20">
      <c r="A3056" s="188">
        <f t="shared" si="238"/>
        <v>59</v>
      </c>
      <c r="B3056" s="189" t="s">
        <v>2972</v>
      </c>
      <c r="C3056" s="99">
        <f t="shared" si="239"/>
        <v>3681244.0180000002</v>
      </c>
      <c r="D3056" s="103" t="str">
        <f>IF(ISNUMBER('Форма 1'!U3056),'Форма 1'!$H3056*VLOOKUP('Форма 1'!$F3056,'Придельники с 2022'!$B$4:$X$28,'Форма 1'!U$8),"")</f>
        <v/>
      </c>
      <c r="E3056" s="103" t="str">
        <f>IF(ISNUMBER('Форма 1'!V3056),'Форма 1'!$H3056*VLOOKUP('Форма 1'!$F3056,'Придельники с 2022'!$B$4:$X$28,'Форма 1'!V$8),"")</f>
        <v/>
      </c>
      <c r="F3056" s="103" t="str">
        <f>IF(ISNUMBER('Форма 1'!W3056),'Форма 1'!$H3056*VLOOKUP('Форма 1'!$F3056,'Придельники с 2022'!$B$4:$X$28,'Форма 1'!W$8),"")</f>
        <v/>
      </c>
      <c r="G3056" s="103" t="str">
        <f>IF(ISNUMBER('Форма 1'!X3056),'Форма 1'!$H3056*VLOOKUP('Форма 1'!$F3056,'Придельники с 2022'!$B$4:$X$28,'Форма 1'!X$8),"")</f>
        <v/>
      </c>
      <c r="H3056" s="103" t="str">
        <f>IF(ISNUMBER('Форма 1'!Y3056),'Форма 1'!$H3056*VLOOKUP('Форма 1'!$F3056,'Придельники с 2022'!$B$4:$X$28,'Форма 1'!Y$8),"")</f>
        <v/>
      </c>
      <c r="I3056" s="103" t="str">
        <f>IF(ISNUMBER('Форма 1'!Z3056),'Форма 1'!$H3056*VLOOKUP('Форма 1'!$F3056,'Придельники с 2022'!$B$4:$X$28,'Форма 1'!Z$8),"")</f>
        <v/>
      </c>
      <c r="J3056" s="103">
        <f>IF(ISNUMBER('Форма 1'!AA3056),'Форма 1'!$H3056*VLOOKUP('Форма 1'!$F3056,'Придельники с 2022'!$B$4:$X$28,'Форма 1'!AA$8),"")</f>
        <v>3681244.0180000002</v>
      </c>
      <c r="K3056" s="92"/>
      <c r="L3056" s="88"/>
      <c r="M3056" s="103" t="str">
        <f>IF(ISNUMBER('Форма 1'!AD3056),'Форма 1'!$H3056*VLOOKUP('Форма 1'!$F3056,'Придельники с 2022'!$B$4:$X$28,'Форма 1'!AD$8),"")</f>
        <v/>
      </c>
      <c r="N3056" s="103" t="str">
        <f>IF(ISBLANK('Форма 1'!$AE3056),"",IF('Форма 1'!$AE3056=1,'Форма 1'!$H3056*VLOOKUP('Форма 1'!$F3056,'Придельники с 2022'!$B$4:$X$28,'Форма 1'!$AE$8,0),IF('Форма 1'!$AE3056=2,'Форма 1'!$H3056*VLOOKUP('Форма 1'!$F3056,'Придельники с 2022'!$B$4:$X$28,13,0),IF('Форма 1'!$AE3056=3,'Форма 1'!$H3056*VLOOKUP('Форма 1'!$F3056,'Придельники с 2022'!$B$4:$X$28,12,0)))))</f>
        <v/>
      </c>
      <c r="O3056" s="103" t="str">
        <f>IF(ISNUMBER('Форма 1'!AF3056),'Форма 1'!$H3056*VLOOKUP('Форма 1'!$F3056,'Придельники с 2022'!$B$4:$X$28,'Форма 1'!AF$8),"")</f>
        <v/>
      </c>
      <c r="P3056" s="88"/>
      <c r="Q3056" s="103" t="str">
        <f>IF(ISNUMBER('Форма 1'!AH3056),'Форма 1'!$H3056*VLOOKUP('Форма 1'!$F3056,'Придельники с 2022'!$B$4:$X$28,'Форма 1'!AH$8),"")</f>
        <v/>
      </c>
      <c r="R3056" s="103" t="str">
        <f>IF(ISNUMBER('Форма 1'!AI3056),'Форма 1'!$H3056*VLOOKUP('Форма 1'!$F3056,'Придельники с 2022'!$B$4:$X$28,'Форма 1'!AI$8),"")</f>
        <v/>
      </c>
      <c r="S3056" s="103" t="str">
        <f>IF(ISNUMBER('Форма 1'!AJ3056),'Форма 1'!$H3056*VLOOKUP('Форма 1'!$F3056,'Придельники с 2022'!$B$4:$X$28,'Форма 1'!AJ$8),"")</f>
        <v/>
      </c>
      <c r="T3056" s="88"/>
    </row>
    <row r="3057" spans="1:20">
      <c r="A3057" s="188">
        <f t="shared" si="238"/>
        <v>60</v>
      </c>
      <c r="B3057" s="189" t="s">
        <v>2973</v>
      </c>
      <c r="C3057" s="99">
        <f t="shared" si="239"/>
        <v>587618.90600000008</v>
      </c>
      <c r="D3057" s="103" t="str">
        <f>IF(ISNUMBER('Форма 1'!U3057),'Форма 1'!$H3057*VLOOKUP('Форма 1'!$F3057,'Придельники с 2022'!$B$4:$X$28,'Форма 1'!U$8),"")</f>
        <v/>
      </c>
      <c r="E3057" s="103" t="str">
        <f>IF(ISNUMBER('Форма 1'!V3057),'Форма 1'!$H3057*VLOOKUP('Форма 1'!$F3057,'Придельники с 2022'!$B$4:$X$28,'Форма 1'!V$8),"")</f>
        <v/>
      </c>
      <c r="F3057" s="103" t="str">
        <f>IF(ISNUMBER('Форма 1'!W3057),'Форма 1'!$H3057*VLOOKUP('Форма 1'!$F3057,'Придельники с 2022'!$B$4:$X$28,'Форма 1'!W$8),"")</f>
        <v/>
      </c>
      <c r="G3057" s="103">
        <f>IF(ISNUMBER('Форма 1'!X3057),'Форма 1'!$H3057*VLOOKUP('Форма 1'!$F3057,'Придельники с 2022'!$B$4:$X$28,'Форма 1'!X$8),"")</f>
        <v>101479.766</v>
      </c>
      <c r="H3057" s="103">
        <f>IF(ISNUMBER('Форма 1'!Y3057),'Форма 1'!$H3057*VLOOKUP('Форма 1'!$F3057,'Придельники с 2022'!$B$4:$X$28,'Форма 1'!Y$8),"")</f>
        <v>312978.09200000006</v>
      </c>
      <c r="I3057" s="103">
        <f>IF(ISNUMBER('Форма 1'!Z3057),'Форма 1'!$H3057*VLOOKUP('Форма 1'!$F3057,'Придельники с 2022'!$B$4:$X$28,'Форма 1'!Z$8),"")</f>
        <v>173161.04800000001</v>
      </c>
      <c r="J3057" s="103" t="str">
        <f>IF(ISNUMBER('Форма 1'!AA3057),'Форма 1'!$H3057*VLOOKUP('Форма 1'!$F3057,'Придельники с 2022'!$B$4:$X$28,'Форма 1'!AA$8),"")</f>
        <v/>
      </c>
      <c r="K3057" s="90"/>
      <c r="L3057" s="87"/>
      <c r="M3057" s="103" t="str">
        <f>IF(ISNUMBER('Форма 1'!AD3057),'Форма 1'!$H3057*VLOOKUP('Форма 1'!$F3057,'Придельники с 2022'!$B$4:$X$28,'Форма 1'!AD$8),"")</f>
        <v/>
      </c>
      <c r="N3057" s="103" t="str">
        <f>IF(ISBLANK('Форма 1'!$AE3057),"",IF('Форма 1'!$AE3057=1,'Форма 1'!$H3057*VLOOKUP('Форма 1'!$F3057,'Придельники с 2022'!$B$4:$X$28,'Форма 1'!$AE$8,0),IF('Форма 1'!$AE3057=2,'Форма 1'!$H3057*VLOOKUP('Форма 1'!$F3057,'Придельники с 2022'!$B$4:$X$28,13,0),IF('Форма 1'!$AE3057=3,'Форма 1'!$H3057*VLOOKUP('Форма 1'!$F3057,'Придельники с 2022'!$B$4:$X$28,12,0)))))</f>
        <v/>
      </c>
      <c r="O3057" s="103" t="str">
        <f>IF(ISNUMBER('Форма 1'!AF3057),'Форма 1'!$H3057*VLOOKUP('Форма 1'!$F3057,'Придельники с 2022'!$B$4:$X$28,'Форма 1'!AF$8),"")</f>
        <v/>
      </c>
      <c r="P3057" s="88"/>
      <c r="Q3057" s="103" t="str">
        <f>IF(ISNUMBER('Форма 1'!AH3057),'Форма 1'!$H3057*VLOOKUP('Форма 1'!$F3057,'Придельники с 2022'!$B$4:$X$28,'Форма 1'!AH$8),"")</f>
        <v/>
      </c>
      <c r="R3057" s="103" t="str">
        <f>IF(ISNUMBER('Форма 1'!AI3057),'Форма 1'!$H3057*VLOOKUP('Форма 1'!$F3057,'Придельники с 2022'!$B$4:$X$28,'Форма 1'!AI$8),"")</f>
        <v/>
      </c>
      <c r="S3057" s="103" t="str">
        <f>IF(ISNUMBER('Форма 1'!AJ3057),'Форма 1'!$H3057*VLOOKUP('Форма 1'!$F3057,'Придельники с 2022'!$B$4:$X$28,'Форма 1'!AJ$8),"")</f>
        <v/>
      </c>
      <c r="T3057" s="88"/>
    </row>
    <row r="3058" spans="1:20">
      <c r="A3058" s="188">
        <f t="shared" si="238"/>
        <v>61</v>
      </c>
      <c r="B3058" s="189" t="s">
        <v>2974</v>
      </c>
      <c r="C3058" s="99">
        <f t="shared" si="239"/>
        <v>1213601.1159999999</v>
      </c>
      <c r="D3058" s="103">
        <f>IF(ISNUMBER('Форма 1'!U3058),'Форма 1'!$H3058*VLOOKUP('Форма 1'!$F3058,'Придельники с 2022'!$B$4:$X$28,'Форма 1'!U$8),"")</f>
        <v>1213601.1159999999</v>
      </c>
      <c r="E3058" s="103" t="str">
        <f>IF(ISNUMBER('Форма 1'!V3058),'Форма 1'!$H3058*VLOOKUP('Форма 1'!$F3058,'Придельники с 2022'!$B$4:$X$28,'Форма 1'!V$8),"")</f>
        <v/>
      </c>
      <c r="F3058" s="103" t="str">
        <f>IF(ISNUMBER('Форма 1'!W3058),'Форма 1'!$H3058*VLOOKUP('Форма 1'!$F3058,'Придельники с 2022'!$B$4:$X$28,'Форма 1'!W$8),"")</f>
        <v/>
      </c>
      <c r="G3058" s="103" t="str">
        <f>IF(ISNUMBER('Форма 1'!X3058),'Форма 1'!$H3058*VLOOKUP('Форма 1'!$F3058,'Придельники с 2022'!$B$4:$X$28,'Форма 1'!X$8),"")</f>
        <v/>
      </c>
      <c r="H3058" s="103" t="str">
        <f>IF(ISNUMBER('Форма 1'!Y3058),'Форма 1'!$H3058*VLOOKUP('Форма 1'!$F3058,'Придельники с 2022'!$B$4:$X$28,'Форма 1'!Y$8),"")</f>
        <v/>
      </c>
      <c r="I3058" s="103" t="str">
        <f>IF(ISNUMBER('Форма 1'!Z3058),'Форма 1'!$H3058*VLOOKUP('Форма 1'!$F3058,'Придельники с 2022'!$B$4:$X$28,'Форма 1'!Z$8),"")</f>
        <v/>
      </c>
      <c r="J3058" s="103" t="str">
        <f>IF(ISNUMBER('Форма 1'!AA3058),'Форма 1'!$H3058*VLOOKUP('Форма 1'!$F3058,'Придельники с 2022'!$B$4:$X$28,'Форма 1'!AA$8),"")</f>
        <v/>
      </c>
      <c r="K3058" s="92"/>
      <c r="L3058" s="88"/>
      <c r="M3058" s="103" t="str">
        <f>IF(ISNUMBER('Форма 1'!AD3058),'Форма 1'!$H3058*VLOOKUP('Форма 1'!$F3058,'Придельники с 2022'!$B$4:$X$28,'Форма 1'!AD$8),"")</f>
        <v/>
      </c>
      <c r="N3058" s="103" t="str">
        <f>IF(ISBLANK('Форма 1'!$AE3058),"",IF('Форма 1'!$AE3058=1,'Форма 1'!$H3058*VLOOKUP('Форма 1'!$F3058,'Придельники с 2022'!$B$4:$X$28,'Форма 1'!$AE$8,0),IF('Форма 1'!$AE3058=2,'Форма 1'!$H3058*VLOOKUP('Форма 1'!$F3058,'Придельники с 2022'!$B$4:$X$28,13,0),IF('Форма 1'!$AE3058=3,'Форма 1'!$H3058*VLOOKUP('Форма 1'!$F3058,'Придельники с 2022'!$B$4:$X$28,12,0)))))</f>
        <v/>
      </c>
      <c r="O3058" s="103" t="str">
        <f>IF(ISNUMBER('Форма 1'!AF3058),'Форма 1'!$H3058*VLOOKUP('Форма 1'!$F3058,'Придельники с 2022'!$B$4:$X$28,'Форма 1'!AF$8),"")</f>
        <v/>
      </c>
      <c r="P3058" s="88"/>
      <c r="Q3058" s="103" t="str">
        <f>IF(ISNUMBER('Форма 1'!AH3058),'Форма 1'!$H3058*VLOOKUP('Форма 1'!$F3058,'Придельники с 2022'!$B$4:$X$28,'Форма 1'!AH$8),"")</f>
        <v/>
      </c>
      <c r="R3058" s="103" t="str">
        <f>IF(ISNUMBER('Форма 1'!AI3058),'Форма 1'!$H3058*VLOOKUP('Форма 1'!$F3058,'Придельники с 2022'!$B$4:$X$28,'Форма 1'!AI$8),"")</f>
        <v/>
      </c>
      <c r="S3058" s="103" t="str">
        <f>IF(ISNUMBER('Форма 1'!AJ3058),'Форма 1'!$H3058*VLOOKUP('Форма 1'!$F3058,'Придельники с 2022'!$B$4:$X$28,'Форма 1'!AJ$8),"")</f>
        <v/>
      </c>
      <c r="T3058" s="88"/>
    </row>
    <row r="3059" spans="1:20">
      <c r="A3059" s="188">
        <f t="shared" si="238"/>
        <v>62</v>
      </c>
      <c r="B3059" s="189" t="s">
        <v>2975</v>
      </c>
      <c r="C3059" s="99">
        <f t="shared" si="239"/>
        <v>23205737.856000002</v>
      </c>
      <c r="D3059" s="103" t="str">
        <f>IF(ISNUMBER('Форма 1'!U3059),'Форма 1'!$H3059*VLOOKUP('Форма 1'!$F3059,'Придельники с 2022'!$B$4:$X$28,'Форма 1'!U$8),"")</f>
        <v/>
      </c>
      <c r="E3059" s="103" t="str">
        <f>IF(ISNUMBER('Форма 1'!V3059),'Форма 1'!$H3059*VLOOKUP('Форма 1'!$F3059,'Придельники с 2022'!$B$4:$X$28,'Форма 1'!V$8),"")</f>
        <v/>
      </c>
      <c r="F3059" s="103" t="str">
        <f>IF(ISNUMBER('Форма 1'!W3059),'Форма 1'!$H3059*VLOOKUP('Форма 1'!$F3059,'Придельники с 2022'!$B$4:$X$28,'Форма 1'!W$8),"")</f>
        <v/>
      </c>
      <c r="G3059" s="103" t="str">
        <f>IF(ISNUMBER('Форма 1'!X3059),'Форма 1'!$H3059*VLOOKUP('Форма 1'!$F3059,'Придельники с 2022'!$B$4:$X$28,'Форма 1'!X$8),"")</f>
        <v/>
      </c>
      <c r="H3059" s="103" t="str">
        <f>IF(ISNUMBER('Форма 1'!Y3059),'Форма 1'!$H3059*VLOOKUP('Форма 1'!$F3059,'Придельники с 2022'!$B$4:$X$28,'Форма 1'!Y$8),"")</f>
        <v/>
      </c>
      <c r="I3059" s="103" t="str">
        <f>IF(ISNUMBER('Форма 1'!Z3059),'Форма 1'!$H3059*VLOOKUP('Форма 1'!$F3059,'Придельники с 2022'!$B$4:$X$28,'Форма 1'!Z$8),"")</f>
        <v/>
      </c>
      <c r="J3059" s="103" t="str">
        <f>IF(ISNUMBER('Форма 1'!AA3059),'Форма 1'!$H3059*VLOOKUP('Форма 1'!$F3059,'Придельники с 2022'!$B$4:$X$28,'Форма 1'!AA$8),"")</f>
        <v/>
      </c>
      <c r="K3059" s="92"/>
      <c r="L3059" s="88"/>
      <c r="M3059" s="103">
        <f>IF(ISNUMBER('Форма 1'!AD3059),'Форма 1'!$H3059*VLOOKUP('Форма 1'!$F3059,'Придельники с 2022'!$B$4:$X$28,'Форма 1'!AD$8),"")</f>
        <v>23205737.856000002</v>
      </c>
      <c r="N3059" s="103" t="str">
        <f>IF(ISBLANK('Форма 1'!$AE3059),"",IF('Форма 1'!$AE3059=1,'Форма 1'!$H3059*VLOOKUP('Форма 1'!$F3059,'Придельники с 2022'!$B$4:$X$28,'Форма 1'!$AE$8,0),IF('Форма 1'!$AE3059=2,'Форма 1'!$H3059*VLOOKUP('Форма 1'!$F3059,'Придельники с 2022'!$B$4:$X$28,13,0),IF('Форма 1'!$AE3059=3,'Форма 1'!$H3059*VLOOKUP('Форма 1'!$F3059,'Придельники с 2022'!$B$4:$X$28,12,0)))))</f>
        <v/>
      </c>
      <c r="O3059" s="103" t="str">
        <f>IF(ISNUMBER('Форма 1'!AF3059),'Форма 1'!$H3059*VLOOKUP('Форма 1'!$F3059,'Придельники с 2022'!$B$4:$X$28,'Форма 1'!AF$8),"")</f>
        <v/>
      </c>
      <c r="P3059" s="88"/>
      <c r="Q3059" s="103" t="str">
        <f>IF(ISNUMBER('Форма 1'!AH3059),'Форма 1'!$H3059*VLOOKUP('Форма 1'!$F3059,'Придельники с 2022'!$B$4:$X$28,'Форма 1'!AH$8),"")</f>
        <v/>
      </c>
      <c r="R3059" s="103" t="str">
        <f>IF(ISNUMBER('Форма 1'!AI3059),'Форма 1'!$H3059*VLOOKUP('Форма 1'!$F3059,'Придельники с 2022'!$B$4:$X$28,'Форма 1'!AI$8),"")</f>
        <v/>
      </c>
      <c r="S3059" s="103" t="str">
        <f>IF(ISNUMBER('Форма 1'!AJ3059),'Форма 1'!$H3059*VLOOKUP('Форма 1'!$F3059,'Придельники с 2022'!$B$4:$X$28,'Форма 1'!AJ$8),"")</f>
        <v/>
      </c>
      <c r="T3059" s="88"/>
    </row>
    <row r="3060" spans="1:20">
      <c r="A3060" s="188">
        <f t="shared" si="238"/>
        <v>63</v>
      </c>
      <c r="B3060" s="189" t="s">
        <v>2976</v>
      </c>
      <c r="C3060" s="99">
        <f t="shared" si="239"/>
        <v>17496425.296</v>
      </c>
      <c r="D3060" s="103" t="str">
        <f>IF(ISNUMBER('Форма 1'!U3060),'Форма 1'!$H3060*VLOOKUP('Форма 1'!$F3060,'Придельники с 2022'!$B$4:$X$28,'Форма 1'!U$8),"")</f>
        <v/>
      </c>
      <c r="E3060" s="103" t="str">
        <f>IF(ISNUMBER('Форма 1'!V3060),'Форма 1'!$H3060*VLOOKUP('Форма 1'!$F3060,'Придельники с 2022'!$B$4:$X$28,'Форма 1'!V$8),"")</f>
        <v/>
      </c>
      <c r="F3060" s="103" t="str">
        <f>IF(ISNUMBER('Форма 1'!W3060),'Форма 1'!$H3060*VLOOKUP('Форма 1'!$F3060,'Придельники с 2022'!$B$4:$X$28,'Форма 1'!W$8),"")</f>
        <v/>
      </c>
      <c r="G3060" s="103" t="str">
        <f>IF(ISNUMBER('Форма 1'!X3060),'Форма 1'!$H3060*VLOOKUP('Форма 1'!$F3060,'Придельники с 2022'!$B$4:$X$28,'Форма 1'!X$8),"")</f>
        <v/>
      </c>
      <c r="H3060" s="103" t="str">
        <f>IF(ISNUMBER('Форма 1'!Y3060),'Форма 1'!$H3060*VLOOKUP('Форма 1'!$F3060,'Придельники с 2022'!$B$4:$X$28,'Форма 1'!Y$8),"")</f>
        <v/>
      </c>
      <c r="I3060" s="103" t="str">
        <f>IF(ISNUMBER('Форма 1'!Z3060),'Форма 1'!$H3060*VLOOKUP('Форма 1'!$F3060,'Придельники с 2022'!$B$4:$X$28,'Форма 1'!Z$8),"")</f>
        <v/>
      </c>
      <c r="J3060" s="103" t="str">
        <f>IF(ISNUMBER('Форма 1'!AA3060),'Форма 1'!$H3060*VLOOKUP('Форма 1'!$F3060,'Придельники с 2022'!$B$4:$X$28,'Форма 1'!AA$8),"")</f>
        <v/>
      </c>
      <c r="K3060" s="90"/>
      <c r="L3060" s="87"/>
      <c r="M3060" s="103" t="str">
        <f>IF(ISNUMBER('Форма 1'!AD3060),'Форма 1'!$H3060*VLOOKUP('Форма 1'!$F3060,'Придельники с 2022'!$B$4:$X$28,'Форма 1'!AD$8),"")</f>
        <v/>
      </c>
      <c r="N3060" s="103">
        <f>IF(ISBLANK('Форма 1'!$AE3060),"",IF('Форма 1'!$AE3060=1,'Форма 1'!$H3060*VLOOKUP('Форма 1'!$F3060,'Придельники с 2022'!$B$4:$X$28,'Форма 1'!$AE$8,0),IF('Форма 1'!$AE3060=2,'Форма 1'!$H3060*VLOOKUP('Форма 1'!$F3060,'Придельники с 2022'!$B$4:$X$28,13,0),IF('Форма 1'!$AE3060=3,'Форма 1'!$H3060*VLOOKUP('Форма 1'!$F3060,'Придельники с 2022'!$B$4:$X$28,12,0)))))</f>
        <v>17496425.296</v>
      </c>
      <c r="O3060" s="103" t="str">
        <f>IF(ISNUMBER('Форма 1'!AF3060),'Форма 1'!$H3060*VLOOKUP('Форма 1'!$F3060,'Придельники с 2022'!$B$4:$X$28,'Форма 1'!AF$8),"")</f>
        <v/>
      </c>
      <c r="P3060" s="88"/>
      <c r="Q3060" s="103" t="str">
        <f>IF(ISNUMBER('Форма 1'!AH3060),'Форма 1'!$H3060*VLOOKUP('Форма 1'!$F3060,'Придельники с 2022'!$B$4:$X$28,'Форма 1'!AH$8),"")</f>
        <v/>
      </c>
      <c r="R3060" s="103" t="str">
        <f>IF(ISNUMBER('Форма 1'!AI3060),'Форма 1'!$H3060*VLOOKUP('Форма 1'!$F3060,'Придельники с 2022'!$B$4:$X$28,'Форма 1'!AI$8),"")</f>
        <v/>
      </c>
      <c r="S3060" s="103" t="str">
        <f>IF(ISNUMBER('Форма 1'!AJ3060),'Форма 1'!$H3060*VLOOKUP('Форма 1'!$F3060,'Придельники с 2022'!$B$4:$X$28,'Форма 1'!AJ$8),"")</f>
        <v/>
      </c>
      <c r="T3060" s="88"/>
    </row>
    <row r="3061" spans="1:20">
      <c r="A3061" s="188">
        <f t="shared" si="238"/>
        <v>64</v>
      </c>
      <c r="B3061" s="189" t="s">
        <v>2977</v>
      </c>
      <c r="C3061" s="99">
        <f t="shared" si="239"/>
        <v>2258411.2569999998</v>
      </c>
      <c r="D3061" s="103" t="str">
        <f>IF(ISNUMBER('Форма 1'!U3061),'Форма 1'!$H3061*VLOOKUP('Форма 1'!$F3061,'Придельники с 2022'!$B$4:$X$28,'Форма 1'!U$8),"")</f>
        <v/>
      </c>
      <c r="E3061" s="103" t="str">
        <f>IF(ISNUMBER('Форма 1'!V3061),'Форма 1'!$H3061*VLOOKUP('Форма 1'!$F3061,'Придельники с 2022'!$B$4:$X$28,'Форма 1'!V$8),"")</f>
        <v/>
      </c>
      <c r="F3061" s="103" t="str">
        <f>IF(ISNUMBER('Форма 1'!W3061),'Форма 1'!$H3061*VLOOKUP('Форма 1'!$F3061,'Придельники с 2022'!$B$4:$X$28,'Форма 1'!W$8),"")</f>
        <v/>
      </c>
      <c r="G3061" s="103" t="str">
        <f>IF(ISNUMBER('Форма 1'!X3061),'Форма 1'!$H3061*VLOOKUP('Форма 1'!$F3061,'Придельники с 2022'!$B$4:$X$28,'Форма 1'!X$8),"")</f>
        <v/>
      </c>
      <c r="H3061" s="103" t="str">
        <f>IF(ISNUMBER('Форма 1'!Y3061),'Форма 1'!$H3061*VLOOKUP('Форма 1'!$F3061,'Придельники с 2022'!$B$4:$X$28,'Форма 1'!Y$8),"")</f>
        <v/>
      </c>
      <c r="I3061" s="103" t="str">
        <f>IF(ISNUMBER('Форма 1'!Z3061),'Форма 1'!$H3061*VLOOKUP('Форма 1'!$F3061,'Придельники с 2022'!$B$4:$X$28,'Форма 1'!Z$8),"")</f>
        <v/>
      </c>
      <c r="J3061" s="103" t="str">
        <f>IF(ISNUMBER('Форма 1'!AA3061),'Форма 1'!$H3061*VLOOKUP('Форма 1'!$F3061,'Придельники с 2022'!$B$4:$X$28,'Форма 1'!AA$8),"")</f>
        <v/>
      </c>
      <c r="K3061" s="90"/>
      <c r="L3061" s="87"/>
      <c r="M3061" s="103">
        <f>IF(ISNUMBER('Форма 1'!AD3061),'Форма 1'!$H3061*VLOOKUP('Форма 1'!$F3061,'Придельники с 2022'!$B$4:$X$28,'Форма 1'!AD$8),"")</f>
        <v>2258411.2569999998</v>
      </c>
      <c r="N3061" s="103" t="str">
        <f>IF(ISBLANK('Форма 1'!$AE3061),"",IF('Форма 1'!$AE3061=1,'Форма 1'!$H3061*VLOOKUP('Форма 1'!$F3061,'Придельники с 2022'!$B$4:$X$28,'Форма 1'!$AE$8,0),IF('Форма 1'!$AE3061=2,'Форма 1'!$H3061*VLOOKUP('Форма 1'!$F3061,'Придельники с 2022'!$B$4:$X$28,13,0),IF('Форма 1'!$AE3061=3,'Форма 1'!$H3061*VLOOKUP('Форма 1'!$F3061,'Придельники с 2022'!$B$4:$X$28,12,0)))))</f>
        <v/>
      </c>
      <c r="O3061" s="103" t="str">
        <f>IF(ISNUMBER('Форма 1'!AF3061),'Форма 1'!$H3061*VLOOKUP('Форма 1'!$F3061,'Придельники с 2022'!$B$4:$X$28,'Форма 1'!AF$8),"")</f>
        <v/>
      </c>
      <c r="P3061" s="88"/>
      <c r="Q3061" s="103" t="str">
        <f>IF(ISNUMBER('Форма 1'!AH3061),'Форма 1'!$H3061*VLOOKUP('Форма 1'!$F3061,'Придельники с 2022'!$B$4:$X$28,'Форма 1'!AH$8),"")</f>
        <v/>
      </c>
      <c r="R3061" s="103" t="str">
        <f>IF(ISNUMBER('Форма 1'!AI3061),'Форма 1'!$H3061*VLOOKUP('Форма 1'!$F3061,'Придельники с 2022'!$B$4:$X$28,'Форма 1'!AI$8),"")</f>
        <v/>
      </c>
      <c r="S3061" s="103" t="str">
        <f>IF(ISNUMBER('Форма 1'!AJ3061),'Форма 1'!$H3061*VLOOKUP('Форма 1'!$F3061,'Придельники с 2022'!$B$4:$X$28,'Форма 1'!AJ$8),"")</f>
        <v/>
      </c>
      <c r="T3061" s="88"/>
    </row>
    <row r="3062" spans="1:20">
      <c r="A3062" s="188">
        <f t="shared" si="238"/>
        <v>65</v>
      </c>
      <c r="B3062" s="189" t="s">
        <v>2978</v>
      </c>
      <c r="C3062" s="99">
        <f t="shared" si="239"/>
        <v>1181800.1029999999</v>
      </c>
      <c r="D3062" s="103" t="str">
        <f>IF(ISNUMBER('Форма 1'!U3062),'Форма 1'!$H3062*VLOOKUP('Форма 1'!$F3062,'Придельники с 2022'!$B$4:$X$28,'Форма 1'!U$8),"")</f>
        <v/>
      </c>
      <c r="E3062" s="103" t="str">
        <f>IF(ISNUMBER('Форма 1'!V3062),'Форма 1'!$H3062*VLOOKUP('Форма 1'!$F3062,'Придельники с 2022'!$B$4:$X$28,'Форма 1'!V$8),"")</f>
        <v/>
      </c>
      <c r="F3062" s="103" t="str">
        <f>IF(ISNUMBER('Форма 1'!W3062),'Форма 1'!$H3062*VLOOKUP('Форма 1'!$F3062,'Придельники с 2022'!$B$4:$X$28,'Форма 1'!W$8),"")</f>
        <v/>
      </c>
      <c r="G3062" s="103" t="str">
        <f>IF(ISNUMBER('Форма 1'!X3062),'Форма 1'!$H3062*VLOOKUP('Форма 1'!$F3062,'Придельники с 2022'!$B$4:$X$28,'Форма 1'!X$8),"")</f>
        <v/>
      </c>
      <c r="H3062" s="103" t="str">
        <f>IF(ISNUMBER('Форма 1'!Y3062),'Форма 1'!$H3062*VLOOKUP('Форма 1'!$F3062,'Придельники с 2022'!$B$4:$X$28,'Форма 1'!Y$8),"")</f>
        <v/>
      </c>
      <c r="I3062" s="103" t="str">
        <f>IF(ISNUMBER('Форма 1'!Z3062),'Форма 1'!$H3062*VLOOKUP('Форма 1'!$F3062,'Придельники с 2022'!$B$4:$X$28,'Форма 1'!Z$8),"")</f>
        <v/>
      </c>
      <c r="J3062" s="103">
        <f>IF(ISNUMBER('Форма 1'!AA3062),'Форма 1'!$H3062*VLOOKUP('Форма 1'!$F3062,'Придельники с 2022'!$B$4:$X$28,'Форма 1'!AA$8),"")</f>
        <v>1181800.1029999999</v>
      </c>
      <c r="K3062" s="90"/>
      <c r="L3062" s="87"/>
      <c r="M3062" s="103" t="str">
        <f>IF(ISNUMBER('Форма 1'!AD3062),'Форма 1'!$H3062*VLOOKUP('Форма 1'!$F3062,'Придельники с 2022'!$B$4:$X$28,'Форма 1'!AD$8),"")</f>
        <v/>
      </c>
      <c r="N3062" s="103" t="str">
        <f>IF(ISBLANK('Форма 1'!$AE3062),"",IF('Форма 1'!$AE3062=1,'Форма 1'!$H3062*VLOOKUP('Форма 1'!$F3062,'Придельники с 2022'!$B$4:$X$28,'Форма 1'!$AE$8,0),IF('Форма 1'!$AE3062=2,'Форма 1'!$H3062*VLOOKUP('Форма 1'!$F3062,'Придельники с 2022'!$B$4:$X$28,13,0),IF('Форма 1'!$AE3062=3,'Форма 1'!$H3062*VLOOKUP('Форма 1'!$F3062,'Придельники с 2022'!$B$4:$X$28,12,0)))))</f>
        <v/>
      </c>
      <c r="O3062" s="103" t="str">
        <f>IF(ISNUMBER('Форма 1'!AF3062),'Форма 1'!$H3062*VLOOKUP('Форма 1'!$F3062,'Придельники с 2022'!$B$4:$X$28,'Форма 1'!AF$8),"")</f>
        <v/>
      </c>
      <c r="P3062" s="88"/>
      <c r="Q3062" s="103" t="str">
        <f>IF(ISNUMBER('Форма 1'!AH3062),'Форма 1'!$H3062*VLOOKUP('Форма 1'!$F3062,'Придельники с 2022'!$B$4:$X$28,'Форма 1'!AH$8),"")</f>
        <v/>
      </c>
      <c r="R3062" s="103" t="str">
        <f>IF(ISNUMBER('Форма 1'!AI3062),'Форма 1'!$H3062*VLOOKUP('Форма 1'!$F3062,'Придельники с 2022'!$B$4:$X$28,'Форма 1'!AI$8),"")</f>
        <v/>
      </c>
      <c r="S3062" s="103" t="str">
        <f>IF(ISNUMBER('Форма 1'!AJ3062),'Форма 1'!$H3062*VLOOKUP('Форма 1'!$F3062,'Придельники с 2022'!$B$4:$X$28,'Форма 1'!AJ$8),"")</f>
        <v/>
      </c>
      <c r="T3062" s="88"/>
    </row>
    <row r="3063" spans="1:20" ht="15.75">
      <c r="A3063" s="187">
        <v>0</v>
      </c>
      <c r="B3063" s="34" t="s">
        <v>307</v>
      </c>
      <c r="C3063" s="36">
        <f>SUM(C3064:C3153)</f>
        <v>1157740284.0800002</v>
      </c>
      <c r="D3063" s="36">
        <f t="shared" ref="D3063:T3063" si="240">SUM(D3064:D3153)</f>
        <v>62263241.667899981</v>
      </c>
      <c r="E3063" s="36">
        <f t="shared" si="240"/>
        <v>376691339.56440002</v>
      </c>
      <c r="F3063" s="36">
        <f t="shared" si="240"/>
        <v>0</v>
      </c>
      <c r="G3063" s="36">
        <f t="shared" si="240"/>
        <v>32307777.367700011</v>
      </c>
      <c r="H3063" s="36">
        <f t="shared" si="240"/>
        <v>76524957.567399979</v>
      </c>
      <c r="I3063" s="36">
        <f t="shared" si="240"/>
        <v>42014651.099600002</v>
      </c>
      <c r="J3063" s="36">
        <f t="shared" si="240"/>
        <v>19123269.960000001</v>
      </c>
      <c r="K3063" s="39">
        <f t="shared" si="240"/>
        <v>0</v>
      </c>
      <c r="L3063" s="36">
        <f t="shared" si="240"/>
        <v>0</v>
      </c>
      <c r="M3063" s="36">
        <f t="shared" si="240"/>
        <v>211431333.35000002</v>
      </c>
      <c r="N3063" s="36">
        <f t="shared" si="240"/>
        <v>294752955.56</v>
      </c>
      <c r="O3063" s="36">
        <f t="shared" si="240"/>
        <v>42630757.943000004</v>
      </c>
      <c r="P3063" s="36">
        <f t="shared" si="240"/>
        <v>0</v>
      </c>
      <c r="Q3063" s="36">
        <f t="shared" si="240"/>
        <v>0</v>
      </c>
      <c r="R3063" s="36">
        <f t="shared" si="240"/>
        <v>0</v>
      </c>
      <c r="S3063" s="36">
        <f t="shared" si="240"/>
        <v>0</v>
      </c>
      <c r="T3063" s="36">
        <f t="shared" si="240"/>
        <v>0</v>
      </c>
    </row>
    <row r="3064" spans="1:20">
      <c r="A3064" s="188">
        <f t="shared" si="238"/>
        <v>1</v>
      </c>
      <c r="B3064" s="189" t="s">
        <v>2979</v>
      </c>
      <c r="C3064" s="99">
        <f t="shared" si="239"/>
        <v>2552921.8714999999</v>
      </c>
      <c r="D3064" s="103">
        <f>IF(ISNUMBER('Форма 1'!U3064),'Форма 1'!$H3064*VLOOKUP('Форма 1'!$F3064,'Придельники с 2022'!$B$4:$X$28,'Форма 1'!U$8),"")</f>
        <v>2552921.8714999999</v>
      </c>
      <c r="E3064" s="103" t="str">
        <f>IF(ISNUMBER('Форма 1'!V3064),'Форма 1'!$H3064*VLOOKUP('Форма 1'!$F3064,'Придельники с 2022'!$B$4:$X$28,'Форма 1'!V$8),"")</f>
        <v/>
      </c>
      <c r="F3064" s="103" t="str">
        <f>IF(ISNUMBER('Форма 1'!W3064),'Форма 1'!$H3064*VLOOKUP('Форма 1'!$F3064,'Придельники с 2022'!$B$4:$X$28,'Форма 1'!W$8),"")</f>
        <v/>
      </c>
      <c r="G3064" s="103" t="str">
        <f>IF(ISNUMBER('Форма 1'!X3064),'Форма 1'!$H3064*VLOOKUP('Форма 1'!$F3064,'Придельники с 2022'!$B$4:$X$28,'Форма 1'!X$8),"")</f>
        <v/>
      </c>
      <c r="H3064" s="103" t="str">
        <f>IF(ISNUMBER('Форма 1'!Y3064),'Форма 1'!$H3064*VLOOKUP('Форма 1'!$F3064,'Придельники с 2022'!$B$4:$X$28,'Форма 1'!Y$8),"")</f>
        <v/>
      </c>
      <c r="I3064" s="103" t="str">
        <f>IF(ISNUMBER('Форма 1'!Z3064),'Форма 1'!$H3064*VLOOKUP('Форма 1'!$F3064,'Придельники с 2022'!$B$4:$X$28,'Форма 1'!Z$8),"")</f>
        <v/>
      </c>
      <c r="J3064" s="103" t="str">
        <f>IF(ISNUMBER('Форма 1'!AA3064),'Форма 1'!$H3064*VLOOKUP('Форма 1'!$F3064,'Придельники с 2022'!$B$4:$X$28,'Форма 1'!AA$8),"")</f>
        <v/>
      </c>
      <c r="K3064" s="90"/>
      <c r="L3064" s="87"/>
      <c r="M3064" s="103" t="str">
        <f>IF(ISNUMBER('Форма 1'!AD3064),'Форма 1'!$H3064*VLOOKUP('Форма 1'!$F3064,'Придельники с 2022'!$B$4:$X$28,'Форма 1'!AD$8),"")</f>
        <v/>
      </c>
      <c r="N3064" s="103" t="str">
        <f>IF(ISBLANK('Форма 1'!$AE3064),"",IF('Форма 1'!$AE3064=1,'Форма 1'!$H3064*VLOOKUP('Форма 1'!$F3064,'Придельники с 2022'!$B$4:$X$28,'Форма 1'!$AE$8,0),IF('Форма 1'!$AE3064=2,'Форма 1'!$H3064*VLOOKUP('Форма 1'!$F3064,'Придельники с 2022'!$B$4:$X$28,13,0),IF('Форма 1'!$AE3064=3,'Форма 1'!$H3064*VLOOKUP('Форма 1'!$F3064,'Придельники с 2022'!$B$4:$X$28,12,0)))))</f>
        <v/>
      </c>
      <c r="O3064" s="103" t="str">
        <f>IF(ISNUMBER('Форма 1'!AF3064),'Форма 1'!$H3064*VLOOKUP('Форма 1'!$F3064,'Придельники с 2022'!$B$4:$X$28,'Форма 1'!AF$8),"")</f>
        <v/>
      </c>
      <c r="P3064" s="87"/>
      <c r="Q3064" s="103" t="str">
        <f>IF(ISNUMBER('Форма 1'!AH3064),'Форма 1'!$H3064*VLOOKUP('Форма 1'!$F3064,'Придельники с 2022'!$B$4:$X$28,'Форма 1'!AH$8),"")</f>
        <v/>
      </c>
      <c r="R3064" s="103" t="str">
        <f>IF(ISNUMBER('Форма 1'!AI3064),'Форма 1'!$H3064*VLOOKUP('Форма 1'!$F3064,'Придельники с 2022'!$B$4:$X$28,'Форма 1'!AI$8),"")</f>
        <v/>
      </c>
      <c r="S3064" s="103" t="str">
        <f>IF(ISNUMBER('Форма 1'!AJ3064),'Форма 1'!$H3064*VLOOKUP('Форма 1'!$F3064,'Придельники с 2022'!$B$4:$X$28,'Форма 1'!AJ$8),"")</f>
        <v/>
      </c>
      <c r="T3064" s="87"/>
    </row>
    <row r="3065" spans="1:20">
      <c r="A3065" s="188">
        <f t="shared" si="238"/>
        <v>2</v>
      </c>
      <c r="B3065" s="189" t="s">
        <v>2980</v>
      </c>
      <c r="C3065" s="99">
        <f t="shared" si="239"/>
        <v>33776168.265000001</v>
      </c>
      <c r="D3065" s="103" t="str">
        <f>IF(ISNUMBER('Форма 1'!U3065),'Форма 1'!$H3065*VLOOKUP('Форма 1'!$F3065,'Придельники с 2022'!$B$4:$X$28,'Форма 1'!U$8),"")</f>
        <v/>
      </c>
      <c r="E3065" s="103" t="str">
        <f>IF(ISNUMBER('Форма 1'!V3065),'Форма 1'!$H3065*VLOOKUP('Форма 1'!$F3065,'Придельники с 2022'!$B$4:$X$28,'Форма 1'!V$8),"")</f>
        <v/>
      </c>
      <c r="F3065" s="103" t="str">
        <f>IF(ISNUMBER('Форма 1'!W3065),'Форма 1'!$H3065*VLOOKUP('Форма 1'!$F3065,'Придельники с 2022'!$B$4:$X$28,'Форма 1'!W$8),"")</f>
        <v/>
      </c>
      <c r="G3065" s="103">
        <f>IF(ISNUMBER('Форма 1'!X3065),'Форма 1'!$H3065*VLOOKUP('Форма 1'!$F3065,'Придельники с 2022'!$B$4:$X$28,'Форма 1'!X$8),"")</f>
        <v>1043083.3500000001</v>
      </c>
      <c r="H3065" s="103" t="str">
        <f>IF(ISNUMBER('Форма 1'!Y3065),'Форма 1'!$H3065*VLOOKUP('Форма 1'!$F3065,'Придельники с 2022'!$B$4:$X$28,'Форма 1'!Y$8),"")</f>
        <v/>
      </c>
      <c r="I3065" s="103" t="str">
        <f>IF(ISNUMBER('Форма 1'!Z3065),'Форма 1'!$H3065*VLOOKUP('Форма 1'!$F3065,'Придельники с 2022'!$B$4:$X$28,'Форма 1'!Z$8),"")</f>
        <v/>
      </c>
      <c r="J3065" s="103" t="str">
        <f>IF(ISNUMBER('Форма 1'!AA3065),'Форма 1'!$H3065*VLOOKUP('Форма 1'!$F3065,'Придельники с 2022'!$B$4:$X$28,'Форма 1'!AA$8),"")</f>
        <v/>
      </c>
      <c r="K3065" s="90"/>
      <c r="L3065" s="87"/>
      <c r="M3065" s="103">
        <f>IF(ISNUMBER('Форма 1'!AD3065),'Форма 1'!$H3065*VLOOKUP('Форма 1'!$F3065,'Придельники с 2022'!$B$4:$X$28,'Форма 1'!AD$8),"")</f>
        <v>14449543.920000002</v>
      </c>
      <c r="N3065" s="103">
        <f>IF(ISBLANK('Форма 1'!$AE3065),"",IF('Форма 1'!$AE3065=1,'Форма 1'!$H3065*VLOOKUP('Форма 1'!$F3065,'Придельники с 2022'!$B$4:$X$28,'Форма 1'!$AE$8,0),IF('Форма 1'!$AE3065=2,'Форма 1'!$H3065*VLOOKUP('Форма 1'!$F3065,'Придельники с 2022'!$B$4:$X$28,13,0),IF('Форма 1'!$AE3065=3,'Форма 1'!$H3065*VLOOKUP('Форма 1'!$F3065,'Придельники с 2022'!$B$4:$X$28,12,0)))))</f>
        <v>15665052.059999999</v>
      </c>
      <c r="O3065" s="103">
        <f>IF(ISNUMBER('Форма 1'!AF3065),'Форма 1'!$H3065*VLOOKUP('Форма 1'!$F3065,'Придельники с 2022'!$B$4:$X$28,'Форма 1'!AF$8),"")</f>
        <v>2618488.9350000001</v>
      </c>
      <c r="P3065" s="87"/>
      <c r="Q3065" s="103" t="str">
        <f>IF(ISNUMBER('Форма 1'!AH3065),'Форма 1'!$H3065*VLOOKUP('Форма 1'!$F3065,'Придельники с 2022'!$B$4:$X$28,'Форма 1'!AH$8),"")</f>
        <v/>
      </c>
      <c r="R3065" s="103" t="str">
        <f>IF(ISNUMBER('Форма 1'!AI3065),'Форма 1'!$H3065*VLOOKUP('Форма 1'!$F3065,'Придельники с 2022'!$B$4:$X$28,'Форма 1'!AI$8),"")</f>
        <v/>
      </c>
      <c r="S3065" s="103" t="str">
        <f>IF(ISNUMBER('Форма 1'!AJ3065),'Форма 1'!$H3065*VLOOKUP('Форма 1'!$F3065,'Придельники с 2022'!$B$4:$X$28,'Форма 1'!AJ$8),"")</f>
        <v/>
      </c>
      <c r="T3065" s="87"/>
    </row>
    <row r="3066" spans="1:20">
      <c r="A3066" s="188">
        <f t="shared" si="238"/>
        <v>3</v>
      </c>
      <c r="B3066" s="189" t="s">
        <v>2981</v>
      </c>
      <c r="C3066" s="99">
        <f t="shared" si="239"/>
        <v>7618619.7479999987</v>
      </c>
      <c r="D3066" s="103" t="str">
        <f>IF(ISNUMBER('Форма 1'!U3066),'Форма 1'!$H3066*VLOOKUP('Форма 1'!$F3066,'Придельники с 2022'!$B$4:$X$28,'Форма 1'!U$8),"")</f>
        <v/>
      </c>
      <c r="E3066" s="103">
        <f>IF(ISNUMBER('Форма 1'!V3066),'Форма 1'!$H3066*VLOOKUP('Форма 1'!$F3066,'Придельники с 2022'!$B$4:$X$28,'Форма 1'!V$8),"")</f>
        <v>5667341.4479999989</v>
      </c>
      <c r="F3066" s="103" t="str">
        <f>IF(ISNUMBER('Форма 1'!W3066),'Форма 1'!$H3066*VLOOKUP('Форма 1'!$F3066,'Придельники с 2022'!$B$4:$X$28,'Форма 1'!W$8),"")</f>
        <v/>
      </c>
      <c r="G3066" s="103" t="str">
        <f>IF(ISNUMBER('Форма 1'!X3066),'Форма 1'!$H3066*VLOOKUP('Форма 1'!$F3066,'Придельники с 2022'!$B$4:$X$28,'Форма 1'!X$8),"")</f>
        <v/>
      </c>
      <c r="H3066" s="103">
        <f>IF(ISNUMBER('Форма 1'!Y3066),'Форма 1'!$H3066*VLOOKUP('Форма 1'!$F3066,'Придельники с 2022'!$B$4:$X$28,'Форма 1'!Y$8),"")</f>
        <v>1951278.2999999998</v>
      </c>
      <c r="I3066" s="103" t="str">
        <f>IF(ISNUMBER('Форма 1'!Z3066),'Форма 1'!$H3066*VLOOKUP('Форма 1'!$F3066,'Придельники с 2022'!$B$4:$X$28,'Форма 1'!Z$8),"")</f>
        <v/>
      </c>
      <c r="J3066" s="103" t="str">
        <f>IF(ISNUMBER('Форма 1'!AA3066),'Форма 1'!$H3066*VLOOKUP('Форма 1'!$F3066,'Придельники с 2022'!$B$4:$X$28,'Форма 1'!AA$8),"")</f>
        <v/>
      </c>
      <c r="K3066" s="90"/>
      <c r="L3066" s="87"/>
      <c r="M3066" s="103" t="str">
        <f>IF(ISNUMBER('Форма 1'!AD3066),'Форма 1'!$H3066*VLOOKUP('Форма 1'!$F3066,'Придельники с 2022'!$B$4:$X$28,'Форма 1'!AD$8),"")</f>
        <v/>
      </c>
      <c r="N3066" s="103" t="str">
        <f>IF(ISBLANK('Форма 1'!$AE3066),"",IF('Форма 1'!$AE3066=1,'Форма 1'!$H3066*VLOOKUP('Форма 1'!$F3066,'Придельники с 2022'!$B$4:$X$28,'Форма 1'!$AE$8,0),IF('Форма 1'!$AE3066=2,'Форма 1'!$H3066*VLOOKUP('Форма 1'!$F3066,'Придельники с 2022'!$B$4:$X$28,13,0),IF('Форма 1'!$AE3066=3,'Форма 1'!$H3066*VLOOKUP('Форма 1'!$F3066,'Придельники с 2022'!$B$4:$X$28,12,0)))))</f>
        <v/>
      </c>
      <c r="O3066" s="103" t="str">
        <f>IF(ISNUMBER('Форма 1'!AF3066),'Форма 1'!$H3066*VLOOKUP('Форма 1'!$F3066,'Придельники с 2022'!$B$4:$X$28,'Форма 1'!AF$8),"")</f>
        <v/>
      </c>
      <c r="P3066" s="87"/>
      <c r="Q3066" s="103" t="str">
        <f>IF(ISNUMBER('Форма 1'!AH3066),'Форма 1'!$H3066*VLOOKUP('Форма 1'!$F3066,'Придельники с 2022'!$B$4:$X$28,'Форма 1'!AH$8),"")</f>
        <v/>
      </c>
      <c r="R3066" s="103" t="str">
        <f>IF(ISNUMBER('Форма 1'!AI3066),'Форма 1'!$H3066*VLOOKUP('Форма 1'!$F3066,'Придельники с 2022'!$B$4:$X$28,'Форма 1'!AI$8),"")</f>
        <v/>
      </c>
      <c r="S3066" s="103" t="str">
        <f>IF(ISNUMBER('Форма 1'!AJ3066),'Форма 1'!$H3066*VLOOKUP('Форма 1'!$F3066,'Придельники с 2022'!$B$4:$X$28,'Форма 1'!AJ$8),"")</f>
        <v/>
      </c>
      <c r="T3066" s="87"/>
    </row>
    <row r="3067" spans="1:20">
      <c r="A3067" s="188">
        <f t="shared" si="238"/>
        <v>4</v>
      </c>
      <c r="B3067" s="112" t="s">
        <v>2982</v>
      </c>
      <c r="C3067" s="99">
        <f t="shared" si="239"/>
        <v>15535287.770000003</v>
      </c>
      <c r="D3067" s="103">
        <f>IF(ISNUMBER('Форма 1'!U3067),'Форма 1'!$H3067*VLOOKUP('Форма 1'!$F3067,'Придельники с 2022'!$B$4:$X$28,'Форма 1'!U$8),"")</f>
        <v>1015137.7080000001</v>
      </c>
      <c r="E3067" s="103">
        <f>IF(ISNUMBER('Форма 1'!V3067),'Форма 1'!$H3067*VLOOKUP('Форма 1'!$F3067,'Придельники с 2022'!$B$4:$X$28,'Форма 1'!V$8),"")</f>
        <v>11519924.568000002</v>
      </c>
      <c r="F3067" s="103" t="str">
        <f>IF(ISNUMBER('Форма 1'!W3067),'Форма 1'!$H3067*VLOOKUP('Форма 1'!$F3067,'Придельники с 2022'!$B$4:$X$28,'Форма 1'!W$8),"")</f>
        <v/>
      </c>
      <c r="G3067" s="103">
        <f>IF(ISNUMBER('Форма 1'!X3067),'Форма 1'!$H3067*VLOOKUP('Форма 1'!$F3067,'Придельники с 2022'!$B$4:$X$28,'Форма 1'!X$8),"")</f>
        <v>518128.63400000002</v>
      </c>
      <c r="H3067" s="103">
        <f>IF(ISNUMBER('Форма 1'!Y3067),'Форма 1'!$H3067*VLOOKUP('Форма 1'!$F3067,'Придельники с 2022'!$B$4:$X$28,'Форма 1'!Y$8),"")</f>
        <v>1597982.7080000001</v>
      </c>
      <c r="I3067" s="103">
        <f>IF(ISNUMBER('Форма 1'!Z3067),'Форма 1'!$H3067*VLOOKUP('Форма 1'!$F3067,'Придельники с 2022'!$B$4:$X$28,'Форма 1'!Z$8),"")</f>
        <v>884114.152</v>
      </c>
      <c r="J3067" s="103" t="str">
        <f>IF(ISNUMBER('Форма 1'!AA3067),'Форма 1'!$H3067*VLOOKUP('Форма 1'!$F3067,'Придельники с 2022'!$B$4:$X$28,'Форма 1'!AA$8),"")</f>
        <v/>
      </c>
      <c r="K3067" s="90"/>
      <c r="L3067" s="87"/>
      <c r="M3067" s="103" t="str">
        <f>IF(ISNUMBER('Форма 1'!AD3067),'Форма 1'!$H3067*VLOOKUP('Форма 1'!$F3067,'Придельники с 2022'!$B$4:$X$28,'Форма 1'!AD$8),"")</f>
        <v/>
      </c>
      <c r="N3067" s="103" t="str">
        <f>IF(ISBLANK('Форма 1'!$AE3067),"",IF('Форма 1'!$AE3067=1,'Форма 1'!$H3067*VLOOKUP('Форма 1'!$F3067,'Придельники с 2022'!$B$4:$X$28,'Форма 1'!$AE$8,0),IF('Форма 1'!$AE3067=2,'Форма 1'!$H3067*VLOOKUP('Форма 1'!$F3067,'Придельники с 2022'!$B$4:$X$28,13,0),IF('Форма 1'!$AE3067=3,'Форма 1'!$H3067*VLOOKUP('Форма 1'!$F3067,'Придельники с 2022'!$B$4:$X$28,12,0)))))</f>
        <v/>
      </c>
      <c r="O3067" s="103" t="str">
        <f>IF(ISNUMBER('Форма 1'!AF3067),'Форма 1'!$H3067*VLOOKUP('Форма 1'!$F3067,'Придельники с 2022'!$B$4:$X$28,'Форма 1'!AF$8),"")</f>
        <v/>
      </c>
      <c r="P3067" s="87"/>
      <c r="Q3067" s="103" t="str">
        <f>IF(ISNUMBER('Форма 1'!AH3067),'Форма 1'!$H3067*VLOOKUP('Форма 1'!$F3067,'Придельники с 2022'!$B$4:$X$28,'Форма 1'!AH$8),"")</f>
        <v/>
      </c>
      <c r="R3067" s="103" t="str">
        <f>IF(ISNUMBER('Форма 1'!AI3067),'Форма 1'!$H3067*VLOOKUP('Форма 1'!$F3067,'Придельники с 2022'!$B$4:$X$28,'Форма 1'!AI$8),"")</f>
        <v/>
      </c>
      <c r="S3067" s="103" t="str">
        <f>IF(ISNUMBER('Форма 1'!AJ3067),'Форма 1'!$H3067*VLOOKUP('Форма 1'!$F3067,'Придельники с 2022'!$B$4:$X$28,'Форма 1'!AJ$8),"")</f>
        <v/>
      </c>
      <c r="T3067" s="87"/>
    </row>
    <row r="3068" spans="1:20">
      <c r="A3068" s="188">
        <f t="shared" si="238"/>
        <v>5</v>
      </c>
      <c r="B3068" s="112" t="s">
        <v>2983</v>
      </c>
      <c r="C3068" s="99">
        <f t="shared" si="239"/>
        <v>5192778.120000001</v>
      </c>
      <c r="D3068" s="103">
        <f>IF(ISNUMBER('Форма 1'!U3068),'Форма 1'!$H3068*VLOOKUP('Форма 1'!$F3068,'Придельники с 2022'!$B$4:$X$28,'Форма 1'!U$8),"")</f>
        <v>339316.848</v>
      </c>
      <c r="E3068" s="103">
        <f>IF(ISNUMBER('Форма 1'!V3068),'Форма 1'!$H3068*VLOOKUP('Форма 1'!$F3068,'Придельники с 2022'!$B$4:$X$28,'Форма 1'!V$8),"")</f>
        <v>3850615.0080000004</v>
      </c>
      <c r="F3068" s="103" t="str">
        <f>IF(ISNUMBER('Форма 1'!W3068),'Форма 1'!$H3068*VLOOKUP('Форма 1'!$F3068,'Придельники с 2022'!$B$4:$X$28,'Форма 1'!W$8),"")</f>
        <v/>
      </c>
      <c r="G3068" s="103">
        <f>IF(ISNUMBER('Форма 1'!X3068),'Форма 1'!$H3068*VLOOKUP('Форма 1'!$F3068,'Придельники с 2022'!$B$4:$X$28,'Форма 1'!X$8),"")</f>
        <v>173188.10399999999</v>
      </c>
      <c r="H3068" s="103">
        <f>IF(ISNUMBER('Форма 1'!Y3068),'Форма 1'!$H3068*VLOOKUP('Форма 1'!$F3068,'Придельники с 2022'!$B$4:$X$28,'Форма 1'!Y$8),"")</f>
        <v>534136.848</v>
      </c>
      <c r="I3068" s="103">
        <f>IF(ISNUMBER('Форма 1'!Z3068),'Форма 1'!$H3068*VLOOKUP('Форма 1'!$F3068,'Придельники с 2022'!$B$4:$X$28,'Форма 1'!Z$8),"")</f>
        <v>295521.31199999998</v>
      </c>
      <c r="J3068" s="103" t="str">
        <f>IF(ISNUMBER('Форма 1'!AA3068),'Форма 1'!$H3068*VLOOKUP('Форма 1'!$F3068,'Придельники с 2022'!$B$4:$X$28,'Форма 1'!AA$8),"")</f>
        <v/>
      </c>
      <c r="K3068" s="90"/>
      <c r="L3068" s="87"/>
      <c r="M3068" s="103" t="str">
        <f>IF(ISNUMBER('Форма 1'!AD3068),'Форма 1'!$H3068*VLOOKUP('Форма 1'!$F3068,'Придельники с 2022'!$B$4:$X$28,'Форма 1'!AD$8),"")</f>
        <v/>
      </c>
      <c r="N3068" s="103" t="str">
        <f>IF(ISBLANK('Форма 1'!$AE3068),"",IF('Форма 1'!$AE3068=1,'Форма 1'!$H3068*VLOOKUP('Форма 1'!$F3068,'Придельники с 2022'!$B$4:$X$28,'Форма 1'!$AE$8,0),IF('Форма 1'!$AE3068=2,'Форма 1'!$H3068*VLOOKUP('Форма 1'!$F3068,'Придельники с 2022'!$B$4:$X$28,13,0),IF('Форма 1'!$AE3068=3,'Форма 1'!$H3068*VLOOKUP('Форма 1'!$F3068,'Придельники с 2022'!$B$4:$X$28,12,0)))))</f>
        <v/>
      </c>
      <c r="O3068" s="103" t="str">
        <f>IF(ISNUMBER('Форма 1'!AF3068),'Форма 1'!$H3068*VLOOKUP('Форма 1'!$F3068,'Придельники с 2022'!$B$4:$X$28,'Форма 1'!AF$8),"")</f>
        <v/>
      </c>
      <c r="P3068" s="87"/>
      <c r="Q3068" s="103" t="str">
        <f>IF(ISNUMBER('Форма 1'!AH3068),'Форма 1'!$H3068*VLOOKUP('Форма 1'!$F3068,'Придельники с 2022'!$B$4:$X$28,'Форма 1'!AH$8),"")</f>
        <v/>
      </c>
      <c r="R3068" s="103" t="str">
        <f>IF(ISNUMBER('Форма 1'!AI3068),'Форма 1'!$H3068*VLOOKUP('Форма 1'!$F3068,'Придельники с 2022'!$B$4:$X$28,'Форма 1'!AI$8),"")</f>
        <v/>
      </c>
      <c r="S3068" s="103" t="str">
        <f>IF(ISNUMBER('Форма 1'!AJ3068),'Форма 1'!$H3068*VLOOKUP('Форма 1'!$F3068,'Придельники с 2022'!$B$4:$X$28,'Форма 1'!AJ$8),"")</f>
        <v/>
      </c>
      <c r="T3068" s="87"/>
    </row>
    <row r="3069" spans="1:20">
      <c r="A3069" s="188">
        <f t="shared" si="238"/>
        <v>6</v>
      </c>
      <c r="B3069" s="112" t="s">
        <v>2984</v>
      </c>
      <c r="C3069" s="99">
        <f t="shared" si="239"/>
        <v>15588529.605000002</v>
      </c>
      <c r="D3069" s="103">
        <f>IF(ISNUMBER('Форма 1'!U3069),'Форма 1'!$H3069*VLOOKUP('Форма 1'!$F3069,'Придельники с 2022'!$B$4:$X$28,'Форма 1'!U$8),"")</f>
        <v>1018616.742</v>
      </c>
      <c r="E3069" s="103">
        <f>IF(ISNUMBER('Форма 1'!V3069),'Форма 1'!$H3069*VLOOKUP('Форма 1'!$F3069,'Придельники с 2022'!$B$4:$X$28,'Форма 1'!V$8),"")</f>
        <v>11559405.132000001</v>
      </c>
      <c r="F3069" s="103" t="str">
        <f>IF(ISNUMBER('Форма 1'!W3069),'Форма 1'!$H3069*VLOOKUP('Форма 1'!$F3069,'Придельники с 2022'!$B$4:$X$28,'Форма 1'!W$8),"")</f>
        <v/>
      </c>
      <c r="G3069" s="103">
        <f>IF(ISNUMBER('Форма 1'!X3069),'Форма 1'!$H3069*VLOOKUP('Форма 1'!$F3069,'Придельники с 2022'!$B$4:$X$28,'Форма 1'!X$8),"")</f>
        <v>519904.34099999996</v>
      </c>
      <c r="H3069" s="103">
        <f>IF(ISNUMBER('Форма 1'!Y3069),'Форма 1'!$H3069*VLOOKUP('Форма 1'!$F3069,'Придельники с 2022'!$B$4:$X$28,'Форма 1'!Y$8),"")</f>
        <v>1603459.2419999999</v>
      </c>
      <c r="I3069" s="103">
        <f>IF(ISNUMBER('Форма 1'!Z3069),'Форма 1'!$H3069*VLOOKUP('Форма 1'!$F3069,'Придельники с 2022'!$B$4:$X$28,'Форма 1'!Z$8),"")</f>
        <v>887144.14799999993</v>
      </c>
      <c r="J3069" s="103" t="str">
        <f>IF(ISNUMBER('Форма 1'!AA3069),'Форма 1'!$H3069*VLOOKUP('Форма 1'!$F3069,'Придельники с 2022'!$B$4:$X$28,'Форма 1'!AA$8),"")</f>
        <v/>
      </c>
      <c r="K3069" s="90"/>
      <c r="L3069" s="87"/>
      <c r="M3069" s="103" t="str">
        <f>IF(ISNUMBER('Форма 1'!AD3069),'Форма 1'!$H3069*VLOOKUP('Форма 1'!$F3069,'Придельники с 2022'!$B$4:$X$28,'Форма 1'!AD$8),"")</f>
        <v/>
      </c>
      <c r="N3069" s="103" t="str">
        <f>IF(ISBLANK('Форма 1'!$AE3069),"",IF('Форма 1'!$AE3069=1,'Форма 1'!$H3069*VLOOKUP('Форма 1'!$F3069,'Придельники с 2022'!$B$4:$X$28,'Форма 1'!$AE$8,0),IF('Форма 1'!$AE3069=2,'Форма 1'!$H3069*VLOOKUP('Форма 1'!$F3069,'Придельники с 2022'!$B$4:$X$28,13,0),IF('Форма 1'!$AE3069=3,'Форма 1'!$H3069*VLOOKUP('Форма 1'!$F3069,'Придельники с 2022'!$B$4:$X$28,12,0)))))</f>
        <v/>
      </c>
      <c r="O3069" s="103" t="str">
        <f>IF(ISNUMBER('Форма 1'!AF3069),'Форма 1'!$H3069*VLOOKUP('Форма 1'!$F3069,'Придельники с 2022'!$B$4:$X$28,'Форма 1'!AF$8),"")</f>
        <v/>
      </c>
      <c r="P3069" s="87"/>
      <c r="Q3069" s="103" t="str">
        <f>IF(ISNUMBER('Форма 1'!AH3069),'Форма 1'!$H3069*VLOOKUP('Форма 1'!$F3069,'Придельники с 2022'!$B$4:$X$28,'Форма 1'!AH$8),"")</f>
        <v/>
      </c>
      <c r="R3069" s="103" t="str">
        <f>IF(ISNUMBER('Форма 1'!AI3069),'Форма 1'!$H3069*VLOOKUP('Форма 1'!$F3069,'Придельники с 2022'!$B$4:$X$28,'Форма 1'!AI$8),"")</f>
        <v/>
      </c>
      <c r="S3069" s="103" t="str">
        <f>IF(ISNUMBER('Форма 1'!AJ3069),'Форма 1'!$H3069*VLOOKUP('Форма 1'!$F3069,'Придельники с 2022'!$B$4:$X$28,'Форма 1'!AJ$8),"")</f>
        <v/>
      </c>
      <c r="T3069" s="87"/>
    </row>
    <row r="3070" spans="1:20">
      <c r="A3070" s="188">
        <f t="shared" si="238"/>
        <v>7</v>
      </c>
      <c r="B3070" s="189" t="s">
        <v>2985</v>
      </c>
      <c r="C3070" s="99">
        <f t="shared" si="239"/>
        <v>735963.08400000003</v>
      </c>
      <c r="D3070" s="103" t="str">
        <f>IF(ISNUMBER('Форма 1'!U3070),'Форма 1'!$H3070*VLOOKUP('Форма 1'!$F3070,'Придельники с 2022'!$B$4:$X$28,'Форма 1'!U$8),"")</f>
        <v/>
      </c>
      <c r="E3070" s="103" t="str">
        <f>IF(ISNUMBER('Форма 1'!V3070),'Форма 1'!$H3070*VLOOKUP('Форма 1'!$F3070,'Придельники с 2022'!$B$4:$X$28,'Форма 1'!V$8),"")</f>
        <v/>
      </c>
      <c r="F3070" s="103" t="str">
        <f>IF(ISNUMBER('Форма 1'!W3070),'Форма 1'!$H3070*VLOOKUP('Форма 1'!$F3070,'Придельники с 2022'!$B$4:$X$28,'Форма 1'!W$8),"")</f>
        <v/>
      </c>
      <c r="G3070" s="103" t="str">
        <f>IF(ISNUMBER('Форма 1'!X3070),'Форма 1'!$H3070*VLOOKUP('Форма 1'!$F3070,'Придельники с 2022'!$B$4:$X$28,'Форма 1'!X$8),"")</f>
        <v/>
      </c>
      <c r="H3070" s="103" t="str">
        <f>IF(ISNUMBER('Форма 1'!Y3070),'Форма 1'!$H3070*VLOOKUP('Форма 1'!$F3070,'Придельники с 2022'!$B$4:$X$28,'Форма 1'!Y$8),"")</f>
        <v/>
      </c>
      <c r="I3070" s="103">
        <f>IF(ISNUMBER('Форма 1'!Z3070),'Форма 1'!$H3070*VLOOKUP('Форма 1'!$F3070,'Придельники с 2022'!$B$4:$X$28,'Форма 1'!Z$8),"")</f>
        <v>735963.08400000003</v>
      </c>
      <c r="J3070" s="103" t="str">
        <f>IF(ISNUMBER('Форма 1'!AA3070),'Форма 1'!$H3070*VLOOKUP('Форма 1'!$F3070,'Придельники с 2022'!$B$4:$X$28,'Форма 1'!AA$8),"")</f>
        <v/>
      </c>
      <c r="K3070" s="90"/>
      <c r="L3070" s="87"/>
      <c r="M3070" s="103" t="str">
        <f>IF(ISNUMBER('Форма 1'!AD3070),'Форма 1'!$H3070*VLOOKUP('Форма 1'!$F3070,'Придельники с 2022'!$B$4:$X$28,'Форма 1'!AD$8),"")</f>
        <v/>
      </c>
      <c r="N3070" s="103" t="str">
        <f>IF(ISBLANK('Форма 1'!$AE3070),"",IF('Форма 1'!$AE3070=1,'Форма 1'!$H3070*VLOOKUP('Форма 1'!$F3070,'Придельники с 2022'!$B$4:$X$28,'Форма 1'!$AE$8,0),IF('Форма 1'!$AE3070=2,'Форма 1'!$H3070*VLOOKUP('Форма 1'!$F3070,'Придельники с 2022'!$B$4:$X$28,13,0),IF('Форма 1'!$AE3070=3,'Форма 1'!$H3070*VLOOKUP('Форма 1'!$F3070,'Придельники с 2022'!$B$4:$X$28,12,0)))))</f>
        <v/>
      </c>
      <c r="O3070" s="103" t="str">
        <f>IF(ISNUMBER('Форма 1'!AF3070),'Форма 1'!$H3070*VLOOKUP('Форма 1'!$F3070,'Придельники с 2022'!$B$4:$X$28,'Форма 1'!AF$8),"")</f>
        <v/>
      </c>
      <c r="P3070" s="87"/>
      <c r="Q3070" s="103" t="str">
        <f>IF(ISNUMBER('Форма 1'!AH3070),'Форма 1'!$H3070*VLOOKUP('Форма 1'!$F3070,'Придельники с 2022'!$B$4:$X$28,'Форма 1'!AH$8),"")</f>
        <v/>
      </c>
      <c r="R3070" s="103" t="str">
        <f>IF(ISNUMBER('Форма 1'!AI3070),'Форма 1'!$H3070*VLOOKUP('Форма 1'!$F3070,'Придельники с 2022'!$B$4:$X$28,'Форма 1'!AI$8),"")</f>
        <v/>
      </c>
      <c r="S3070" s="103" t="str">
        <f>IF(ISNUMBER('Форма 1'!AJ3070),'Форма 1'!$H3070*VLOOKUP('Форма 1'!$F3070,'Придельники с 2022'!$B$4:$X$28,'Форма 1'!AJ$8),"")</f>
        <v/>
      </c>
      <c r="T3070" s="87"/>
    </row>
    <row r="3071" spans="1:20">
      <c r="A3071" s="188">
        <f t="shared" si="238"/>
        <v>8</v>
      </c>
      <c r="B3071" s="189" t="s">
        <v>2986</v>
      </c>
      <c r="C3071" s="99">
        <f t="shared" si="239"/>
        <v>40967726.93</v>
      </c>
      <c r="D3071" s="103" t="str">
        <f>IF(ISNUMBER('Форма 1'!U3071),'Форма 1'!$H3071*VLOOKUP('Форма 1'!$F3071,'Придельники с 2022'!$B$4:$X$28,'Форма 1'!U$8),"")</f>
        <v/>
      </c>
      <c r="E3071" s="103" t="str">
        <f>IF(ISNUMBER('Форма 1'!V3071),'Форма 1'!$H3071*VLOOKUP('Форма 1'!$F3071,'Придельники с 2022'!$B$4:$X$28,'Форма 1'!V$8),"")</f>
        <v/>
      </c>
      <c r="F3071" s="103" t="str">
        <f>IF(ISNUMBER('Форма 1'!W3071),'Форма 1'!$H3071*VLOOKUP('Форма 1'!$F3071,'Придельники с 2022'!$B$4:$X$28,'Форма 1'!W$8),"")</f>
        <v/>
      </c>
      <c r="G3071" s="103" t="str">
        <f>IF(ISNUMBER('Форма 1'!X3071),'Форма 1'!$H3071*VLOOKUP('Форма 1'!$F3071,'Придельники с 2022'!$B$4:$X$28,'Форма 1'!X$8),"")</f>
        <v/>
      </c>
      <c r="H3071" s="103" t="str">
        <f>IF(ISNUMBER('Форма 1'!Y3071),'Форма 1'!$H3071*VLOOKUP('Форма 1'!$F3071,'Придельники с 2022'!$B$4:$X$28,'Форма 1'!Y$8),"")</f>
        <v/>
      </c>
      <c r="I3071" s="103">
        <f>IF(ISNUMBER('Форма 1'!Z3071),'Форма 1'!$H3071*VLOOKUP('Форма 1'!$F3071,'Придельники с 2022'!$B$4:$X$28,'Форма 1'!Z$8),"")</f>
        <v>1750257.1709999999</v>
      </c>
      <c r="J3071" s="103" t="str">
        <f>IF(ISNUMBER('Форма 1'!AA3071),'Форма 1'!$H3071*VLOOKUP('Форма 1'!$F3071,'Придельники с 2022'!$B$4:$X$28,'Форма 1'!AA$8),"")</f>
        <v/>
      </c>
      <c r="K3071" s="90"/>
      <c r="L3071" s="87"/>
      <c r="M3071" s="103">
        <f>IF(ISNUMBER('Форма 1'!AD3071),'Форма 1'!$H3071*VLOOKUP('Форма 1'!$F3071,'Придельники с 2022'!$B$4:$X$28,'Форма 1'!AD$8),"")</f>
        <v>17311981.232000001</v>
      </c>
      <c r="N3071" s="103">
        <f>IF(ISBLANK('Форма 1'!$AE3071),"",IF('Форма 1'!$AE3071=1,'Форма 1'!$H3071*VLOOKUP('Форма 1'!$F3071,'Придельники с 2022'!$B$4:$X$28,'Форма 1'!$AE$8,0),IF('Форма 1'!$AE3071=2,'Форма 1'!$H3071*VLOOKUP('Форма 1'!$F3071,'Придельники с 2022'!$B$4:$X$28,13,0),IF('Форма 1'!$AE3071=3,'Форма 1'!$H3071*VLOOKUP('Форма 1'!$F3071,'Придельники с 2022'!$B$4:$X$28,12,0)))))</f>
        <v>18768280.075999998</v>
      </c>
      <c r="O3071" s="103">
        <f>IF(ISNUMBER('Форма 1'!AF3071),'Форма 1'!$H3071*VLOOKUP('Форма 1'!$F3071,'Придельники с 2022'!$B$4:$X$28,'Форма 1'!AF$8),"")</f>
        <v>3137208.4509999999</v>
      </c>
      <c r="P3071" s="87"/>
      <c r="Q3071" s="103" t="str">
        <f>IF(ISNUMBER('Форма 1'!AH3071),'Форма 1'!$H3071*VLOOKUP('Форма 1'!$F3071,'Придельники с 2022'!$B$4:$X$28,'Форма 1'!AH$8),"")</f>
        <v/>
      </c>
      <c r="R3071" s="103" t="str">
        <f>IF(ISNUMBER('Форма 1'!AI3071),'Форма 1'!$H3071*VLOOKUP('Форма 1'!$F3071,'Придельники с 2022'!$B$4:$X$28,'Форма 1'!AI$8),"")</f>
        <v/>
      </c>
      <c r="S3071" s="103" t="str">
        <f>IF(ISNUMBER('Форма 1'!AJ3071),'Форма 1'!$H3071*VLOOKUP('Форма 1'!$F3071,'Придельники с 2022'!$B$4:$X$28,'Форма 1'!AJ$8),"")</f>
        <v/>
      </c>
      <c r="T3071" s="87"/>
    </row>
    <row r="3072" spans="1:20">
      <c r="A3072" s="188">
        <f t="shared" si="238"/>
        <v>9</v>
      </c>
      <c r="B3072" s="189" t="s">
        <v>2987</v>
      </c>
      <c r="C3072" s="99">
        <f t="shared" si="239"/>
        <v>10696737.773500001</v>
      </c>
      <c r="D3072" s="103">
        <f>IF(ISNUMBER('Форма 1'!U3072),'Форма 1'!$H3072*VLOOKUP('Форма 1'!$F3072,'Придельники с 2022'!$B$4:$X$28,'Форма 1'!U$8),"")</f>
        <v>698967.53940000001</v>
      </c>
      <c r="E3072" s="103">
        <f>IF(ISNUMBER('Форма 1'!V3072),'Форма 1'!$H3072*VLOOKUP('Форма 1'!$F3072,'Придельники с 2022'!$B$4:$X$28,'Форма 1'!V$8),"")</f>
        <v>7931981.3124000002</v>
      </c>
      <c r="F3072" s="103" t="str">
        <f>IF(ISNUMBER('Форма 1'!W3072),'Форма 1'!$H3072*VLOOKUP('Форма 1'!$F3072,'Придельники с 2022'!$B$4:$X$28,'Форма 1'!W$8),"")</f>
        <v/>
      </c>
      <c r="G3072" s="103">
        <f>IF(ISNUMBER('Форма 1'!X3072),'Форма 1'!$H3072*VLOOKUP('Форма 1'!$F3072,'Придельники с 2022'!$B$4:$X$28,'Форма 1'!X$8),"")</f>
        <v>356754.64870000002</v>
      </c>
      <c r="H3072" s="103">
        <f>IF(ISNUMBER('Форма 1'!Y3072),'Форма 1'!$H3072*VLOOKUP('Форма 1'!$F3072,'Придельники с 2022'!$B$4:$X$28,'Форма 1'!Y$8),"")</f>
        <v>1100282.2893999999</v>
      </c>
      <c r="I3072" s="103">
        <f>IF(ISNUMBER('Форма 1'!Z3072),'Форма 1'!$H3072*VLOOKUP('Форма 1'!$F3072,'Придельники с 2022'!$B$4:$X$28,'Форма 1'!Z$8),"")</f>
        <v>608751.98359999992</v>
      </c>
      <c r="J3072" s="103" t="str">
        <f>IF(ISNUMBER('Форма 1'!AA3072),'Форма 1'!$H3072*VLOOKUP('Форма 1'!$F3072,'Придельники с 2022'!$B$4:$X$28,'Форма 1'!AA$8),"")</f>
        <v/>
      </c>
      <c r="K3072" s="90"/>
      <c r="L3072" s="87"/>
      <c r="M3072" s="103" t="str">
        <f>IF(ISNUMBER('Форма 1'!AD3072),'Форма 1'!$H3072*VLOOKUP('Форма 1'!$F3072,'Придельники с 2022'!$B$4:$X$28,'Форма 1'!AD$8),"")</f>
        <v/>
      </c>
      <c r="N3072" s="103" t="str">
        <f>IF(ISBLANK('Форма 1'!$AE3072),"",IF('Форма 1'!$AE3072=1,'Форма 1'!$H3072*VLOOKUP('Форма 1'!$F3072,'Придельники с 2022'!$B$4:$X$28,'Форма 1'!$AE$8,0),IF('Форма 1'!$AE3072=2,'Форма 1'!$H3072*VLOOKUP('Форма 1'!$F3072,'Придельники с 2022'!$B$4:$X$28,13,0),IF('Форма 1'!$AE3072=3,'Форма 1'!$H3072*VLOOKUP('Форма 1'!$F3072,'Придельники с 2022'!$B$4:$X$28,12,0)))))</f>
        <v/>
      </c>
      <c r="O3072" s="103" t="str">
        <f>IF(ISNUMBER('Форма 1'!AF3072),'Форма 1'!$H3072*VLOOKUP('Форма 1'!$F3072,'Придельники с 2022'!$B$4:$X$28,'Форма 1'!AF$8),"")</f>
        <v/>
      </c>
      <c r="P3072" s="87"/>
      <c r="Q3072" s="103" t="str">
        <f>IF(ISNUMBER('Форма 1'!AH3072),'Форма 1'!$H3072*VLOOKUP('Форма 1'!$F3072,'Придельники с 2022'!$B$4:$X$28,'Форма 1'!AH$8),"")</f>
        <v/>
      </c>
      <c r="R3072" s="103" t="str">
        <f>IF(ISNUMBER('Форма 1'!AI3072),'Форма 1'!$H3072*VLOOKUP('Форма 1'!$F3072,'Придельники с 2022'!$B$4:$X$28,'Форма 1'!AI$8),"")</f>
        <v/>
      </c>
      <c r="S3072" s="103" t="str">
        <f>IF(ISNUMBER('Форма 1'!AJ3072),'Форма 1'!$H3072*VLOOKUP('Форма 1'!$F3072,'Придельники с 2022'!$B$4:$X$28,'Форма 1'!AJ$8),"")</f>
        <v/>
      </c>
      <c r="T3072" s="87"/>
    </row>
    <row r="3073" spans="1:20">
      <c r="A3073" s="188">
        <f t="shared" si="238"/>
        <v>10</v>
      </c>
      <c r="B3073" s="189" t="s">
        <v>2988</v>
      </c>
      <c r="C3073" s="99">
        <f t="shared" si="239"/>
        <v>46928789.665999994</v>
      </c>
      <c r="D3073" s="103" t="str">
        <f>IF(ISNUMBER('Форма 1'!U3073),'Форма 1'!$H3073*VLOOKUP('Форма 1'!$F3073,'Придельники с 2022'!$B$4:$X$28,'Форма 1'!U$8),"")</f>
        <v/>
      </c>
      <c r="E3073" s="103">
        <f>IF(ISNUMBER('Форма 1'!V3073),'Форма 1'!$H3073*VLOOKUP('Форма 1'!$F3073,'Придельники с 2022'!$B$4:$X$28,'Форма 1'!V$8),"")</f>
        <v>9199790.2479999997</v>
      </c>
      <c r="F3073" s="103" t="str">
        <f>IF(ISNUMBER('Форма 1'!W3073),'Форма 1'!$H3073*VLOOKUP('Форма 1'!$F3073,'Придельники с 2022'!$B$4:$X$28,'Форма 1'!W$8),"")</f>
        <v/>
      </c>
      <c r="G3073" s="103" t="str">
        <f>IF(ISNUMBER('Форма 1'!X3073),'Форма 1'!$H3073*VLOOKUP('Форма 1'!$F3073,'Придельники с 2022'!$B$4:$X$28,'Форма 1'!X$8),"")</f>
        <v/>
      </c>
      <c r="H3073" s="103" t="str">
        <f>IF(ISNUMBER('Форма 1'!Y3073),'Форма 1'!$H3073*VLOOKUP('Форма 1'!$F3073,'Придельники с 2022'!$B$4:$X$28,'Форма 1'!Y$8),"")</f>
        <v/>
      </c>
      <c r="I3073" s="103" t="str">
        <f>IF(ISNUMBER('Форма 1'!Z3073),'Форма 1'!$H3073*VLOOKUP('Форма 1'!$F3073,'Придельники с 2022'!$B$4:$X$28,'Форма 1'!Z$8),"")</f>
        <v/>
      </c>
      <c r="J3073" s="103" t="str">
        <f>IF(ISNUMBER('Форма 1'!AA3073),'Форма 1'!$H3073*VLOOKUP('Форма 1'!$F3073,'Придельники с 2022'!$B$4:$X$28,'Форма 1'!AA$8),"")</f>
        <v/>
      </c>
      <c r="K3073" s="90"/>
      <c r="L3073" s="87"/>
      <c r="M3073" s="103">
        <f>IF(ISNUMBER('Форма 1'!AD3073),'Форма 1'!$H3073*VLOOKUP('Форма 1'!$F3073,'Придельники с 2022'!$B$4:$X$28,'Форма 1'!AD$8),"")</f>
        <v>16654917.664000001</v>
      </c>
      <c r="N3073" s="103">
        <f>IF(ISBLANK('Форма 1'!$AE3073),"",IF('Форма 1'!$AE3073=1,'Форма 1'!$H3073*VLOOKUP('Форма 1'!$F3073,'Придельники с 2022'!$B$4:$X$28,'Форма 1'!$AE$8,0),IF('Форма 1'!$AE3073=2,'Форма 1'!$H3073*VLOOKUP('Форма 1'!$F3073,'Придельники с 2022'!$B$4:$X$28,13,0),IF('Форма 1'!$AE3073=3,'Форма 1'!$H3073*VLOOKUP('Форма 1'!$F3073,'Придельники с 2022'!$B$4:$X$28,12,0)))))</f>
        <v>18055943.751999997</v>
      </c>
      <c r="O3073" s="103">
        <f>IF(ISNUMBER('Форма 1'!AF3073),'Форма 1'!$H3073*VLOOKUP('Форма 1'!$F3073,'Придельники с 2022'!$B$4:$X$28,'Форма 1'!AF$8),"")</f>
        <v>3018138.0019999999</v>
      </c>
      <c r="P3073" s="87"/>
      <c r="Q3073" s="103" t="str">
        <f>IF(ISNUMBER('Форма 1'!AH3073),'Форма 1'!$H3073*VLOOKUP('Форма 1'!$F3073,'Придельники с 2022'!$B$4:$X$28,'Форма 1'!AH$8),"")</f>
        <v/>
      </c>
      <c r="R3073" s="103" t="str">
        <f>IF(ISNUMBER('Форма 1'!AI3073),'Форма 1'!$H3073*VLOOKUP('Форма 1'!$F3073,'Придельники с 2022'!$B$4:$X$28,'Форма 1'!AI$8),"")</f>
        <v/>
      </c>
      <c r="S3073" s="103" t="str">
        <f>IF(ISNUMBER('Форма 1'!AJ3073),'Форма 1'!$H3073*VLOOKUP('Форма 1'!$F3073,'Придельники с 2022'!$B$4:$X$28,'Форма 1'!AJ$8),"")</f>
        <v/>
      </c>
      <c r="T3073" s="87"/>
    </row>
    <row r="3074" spans="1:20">
      <c r="A3074" s="188">
        <f t="shared" si="238"/>
        <v>11</v>
      </c>
      <c r="B3074" s="189" t="s">
        <v>2989</v>
      </c>
      <c r="C3074" s="99">
        <f t="shared" si="239"/>
        <v>46554445.581</v>
      </c>
      <c r="D3074" s="103" t="str">
        <f>IF(ISNUMBER('Форма 1'!U3074),'Форма 1'!$H3074*VLOOKUP('Форма 1'!$F3074,'Придельники с 2022'!$B$4:$X$28,'Форма 1'!U$8),"")</f>
        <v/>
      </c>
      <c r="E3074" s="103">
        <f>IF(ISNUMBER('Форма 1'!V3074),'Форма 1'!$H3074*VLOOKUP('Форма 1'!$F3074,'Придельники с 2022'!$B$4:$X$28,'Форма 1'!V$8),"")</f>
        <v>9126404.8679999989</v>
      </c>
      <c r="F3074" s="103" t="str">
        <f>IF(ISNUMBER('Форма 1'!W3074),'Форма 1'!$H3074*VLOOKUP('Форма 1'!$F3074,'Придельники с 2022'!$B$4:$X$28,'Форма 1'!W$8),"")</f>
        <v/>
      </c>
      <c r="G3074" s="103" t="str">
        <f>IF(ISNUMBER('Форма 1'!X3074),'Форма 1'!$H3074*VLOOKUP('Форма 1'!$F3074,'Придельники с 2022'!$B$4:$X$28,'Форма 1'!X$8),"")</f>
        <v/>
      </c>
      <c r="H3074" s="103" t="str">
        <f>IF(ISNUMBER('Форма 1'!Y3074),'Форма 1'!$H3074*VLOOKUP('Форма 1'!$F3074,'Придельники с 2022'!$B$4:$X$28,'Форма 1'!Y$8),"")</f>
        <v/>
      </c>
      <c r="I3074" s="103" t="str">
        <f>IF(ISNUMBER('Форма 1'!Z3074),'Форма 1'!$H3074*VLOOKUP('Форма 1'!$F3074,'Придельники с 2022'!$B$4:$X$28,'Форма 1'!Z$8),"")</f>
        <v/>
      </c>
      <c r="J3074" s="103" t="str">
        <f>IF(ISNUMBER('Форма 1'!AA3074),'Форма 1'!$H3074*VLOOKUP('Форма 1'!$F3074,'Придельники с 2022'!$B$4:$X$28,'Форма 1'!AA$8),"")</f>
        <v/>
      </c>
      <c r="K3074" s="90"/>
      <c r="L3074" s="87"/>
      <c r="M3074" s="103">
        <f>IF(ISNUMBER('Форма 1'!AD3074),'Форма 1'!$H3074*VLOOKUP('Форма 1'!$F3074,'Придельники с 2022'!$B$4:$X$28,'Форма 1'!AD$8),"")</f>
        <v>16522063.824000001</v>
      </c>
      <c r="N3074" s="103">
        <f>IF(ISBLANK('Форма 1'!$AE3074),"",IF('Форма 1'!$AE3074=1,'Форма 1'!$H3074*VLOOKUP('Форма 1'!$F3074,'Придельники с 2022'!$B$4:$X$28,'Форма 1'!$AE$8,0),IF('Форма 1'!$AE3074=2,'Форма 1'!$H3074*VLOOKUP('Форма 1'!$F3074,'Придельники с 2022'!$B$4:$X$28,13,0),IF('Форма 1'!$AE3074=3,'Форма 1'!$H3074*VLOOKUP('Форма 1'!$F3074,'Придельники с 2022'!$B$4:$X$28,12,0)))))</f>
        <v>17911914.131999999</v>
      </c>
      <c r="O3074" s="103">
        <f>IF(ISNUMBER('Форма 1'!AF3074),'Форма 1'!$H3074*VLOOKUP('Форма 1'!$F3074,'Придельники с 2022'!$B$4:$X$28,'Форма 1'!AF$8),"")</f>
        <v>2994062.7569999998</v>
      </c>
      <c r="P3074" s="87"/>
      <c r="Q3074" s="103" t="str">
        <f>IF(ISNUMBER('Форма 1'!AH3074),'Форма 1'!$H3074*VLOOKUP('Форма 1'!$F3074,'Придельники с 2022'!$B$4:$X$28,'Форма 1'!AH$8),"")</f>
        <v/>
      </c>
      <c r="R3074" s="103" t="str">
        <f>IF(ISNUMBER('Форма 1'!AI3074),'Форма 1'!$H3074*VLOOKUP('Форма 1'!$F3074,'Придельники с 2022'!$B$4:$X$28,'Форма 1'!AI$8),"")</f>
        <v/>
      </c>
      <c r="S3074" s="103" t="str">
        <f>IF(ISNUMBER('Форма 1'!AJ3074),'Форма 1'!$H3074*VLOOKUP('Форма 1'!$F3074,'Придельники с 2022'!$B$4:$X$28,'Форма 1'!AJ$8),"")</f>
        <v/>
      </c>
      <c r="T3074" s="87"/>
    </row>
    <row r="3075" spans="1:20">
      <c r="A3075" s="188">
        <f t="shared" si="238"/>
        <v>12</v>
      </c>
      <c r="B3075" s="189" t="s">
        <v>314</v>
      </c>
      <c r="C3075" s="99">
        <f t="shared" si="239"/>
        <v>22895312.766000003</v>
      </c>
      <c r="D3075" s="103" t="str">
        <f>IF(ISNUMBER('Форма 1'!U3075),'Форма 1'!$H3075*VLOOKUP('Форма 1'!$F3075,'Придельники с 2022'!$B$4:$X$28,'Форма 1'!U$8),"")</f>
        <v/>
      </c>
      <c r="E3075" s="103" t="str">
        <f>IF(ISNUMBER('Форма 1'!V3075),'Форма 1'!$H3075*VLOOKUP('Форма 1'!$F3075,'Придельники с 2022'!$B$4:$X$28,'Форма 1'!V$8),"")</f>
        <v/>
      </c>
      <c r="F3075" s="103" t="str">
        <f>IF(ISNUMBER('Форма 1'!W3075),'Форма 1'!$H3075*VLOOKUP('Форма 1'!$F3075,'Придельники с 2022'!$B$4:$X$28,'Форма 1'!W$8),"")</f>
        <v/>
      </c>
      <c r="G3075" s="103" t="str">
        <f>IF(ISNUMBER('Форма 1'!X3075),'Форма 1'!$H3075*VLOOKUP('Форма 1'!$F3075,'Придельники с 2022'!$B$4:$X$28,'Форма 1'!X$8),"")</f>
        <v/>
      </c>
      <c r="H3075" s="103" t="str">
        <f>IF(ISNUMBER('Форма 1'!Y3075),'Форма 1'!$H3075*VLOOKUP('Форма 1'!$F3075,'Придельники с 2022'!$B$4:$X$28,'Форма 1'!Y$8),"")</f>
        <v/>
      </c>
      <c r="I3075" s="103" t="str">
        <f>IF(ISNUMBER('Форма 1'!Z3075),'Форма 1'!$H3075*VLOOKUP('Форма 1'!$F3075,'Придельники с 2022'!$B$4:$X$28,'Форма 1'!Z$8),"")</f>
        <v/>
      </c>
      <c r="J3075" s="103" t="str">
        <f>IF(ISNUMBER('Форма 1'!AA3075),'Форма 1'!$H3075*VLOOKUP('Форма 1'!$F3075,'Придельники с 2022'!$B$4:$X$28,'Форма 1'!AA$8),"")</f>
        <v/>
      </c>
      <c r="K3075" s="90"/>
      <c r="L3075" s="87"/>
      <c r="M3075" s="103" t="str">
        <f>IF(ISNUMBER('Форма 1'!AD3075),'Форма 1'!$H3075*VLOOKUP('Форма 1'!$F3075,'Придельники с 2022'!$B$4:$X$28,'Форма 1'!AD$8),"")</f>
        <v/>
      </c>
      <c r="N3075" s="103">
        <f>IF(ISBLANK('Форма 1'!$AE3075),"",IF('Форма 1'!$AE3075=1,'Форма 1'!$H3075*VLOOKUP('Форма 1'!$F3075,'Придельники с 2022'!$B$4:$X$28,'Форма 1'!$AE$8,0),IF('Форма 1'!$AE3075=2,'Форма 1'!$H3075*VLOOKUP('Форма 1'!$F3075,'Придельники с 2022'!$B$4:$X$28,13,0),IF('Форма 1'!$AE3075=3,'Форма 1'!$H3075*VLOOKUP('Форма 1'!$F3075,'Придельники с 2022'!$B$4:$X$28,12,0)))))</f>
        <v>19616346.008000001</v>
      </c>
      <c r="O3075" s="103">
        <f>IF(ISNUMBER('Форма 1'!AF3075),'Форма 1'!$H3075*VLOOKUP('Форма 1'!$F3075,'Придельники с 2022'!$B$4:$X$28,'Форма 1'!AF$8),"")</f>
        <v>3278966.7580000004</v>
      </c>
      <c r="P3075" s="87"/>
      <c r="Q3075" s="103" t="str">
        <f>IF(ISNUMBER('Форма 1'!AH3075),'Форма 1'!$H3075*VLOOKUP('Форма 1'!$F3075,'Придельники с 2022'!$B$4:$X$28,'Форма 1'!AH$8),"")</f>
        <v/>
      </c>
      <c r="R3075" s="103" t="str">
        <f>IF(ISNUMBER('Форма 1'!AI3075),'Форма 1'!$H3075*VLOOKUP('Форма 1'!$F3075,'Придельники с 2022'!$B$4:$X$28,'Форма 1'!AI$8),"")</f>
        <v/>
      </c>
      <c r="S3075" s="103" t="str">
        <f>IF(ISNUMBER('Форма 1'!AJ3075),'Форма 1'!$H3075*VLOOKUP('Форма 1'!$F3075,'Придельники с 2022'!$B$4:$X$28,'Форма 1'!AJ$8),"")</f>
        <v/>
      </c>
      <c r="T3075" s="88"/>
    </row>
    <row r="3076" spans="1:20">
      <c r="A3076" s="188">
        <f t="shared" si="238"/>
        <v>13</v>
      </c>
      <c r="B3076" s="189" t="s">
        <v>2990</v>
      </c>
      <c r="C3076" s="99">
        <f t="shared" si="239"/>
        <v>65706086.817000002</v>
      </c>
      <c r="D3076" s="103">
        <f>IF(ISNUMBER('Форма 1'!U3076),'Форма 1'!$H3076*VLOOKUP('Форма 1'!$F3076,'Придельники с 2022'!$B$4:$X$28,'Форма 1'!U$8),"")</f>
        <v>3446729.0130000003</v>
      </c>
      <c r="E3076" s="103" t="str">
        <f>IF(ISNUMBER('Форма 1'!V3076),'Форма 1'!$H3076*VLOOKUP('Форма 1'!$F3076,'Придельники с 2022'!$B$4:$X$28,'Форма 1'!V$8),"")</f>
        <v/>
      </c>
      <c r="F3076" s="103" t="str">
        <f>IF(ISNUMBER('Форма 1'!W3076),'Форма 1'!$H3076*VLOOKUP('Форма 1'!$F3076,'Придельники с 2022'!$B$4:$X$28,'Форма 1'!W$8),"")</f>
        <v/>
      </c>
      <c r="G3076" s="103" t="str">
        <f>IF(ISNUMBER('Форма 1'!X3076),'Форма 1'!$H3076*VLOOKUP('Форма 1'!$F3076,'Придельники с 2022'!$B$4:$X$28,'Форма 1'!X$8),"")</f>
        <v/>
      </c>
      <c r="H3076" s="103" t="str">
        <f>IF(ISNUMBER('Форма 1'!Y3076),'Форма 1'!$H3076*VLOOKUP('Форма 1'!$F3076,'Придельники с 2022'!$B$4:$X$28,'Форма 1'!Y$8),"")</f>
        <v/>
      </c>
      <c r="I3076" s="103" t="str">
        <f>IF(ISNUMBER('Форма 1'!Z3076),'Форма 1'!$H3076*VLOOKUP('Форма 1'!$F3076,'Придельники с 2022'!$B$4:$X$28,'Форма 1'!Z$8),"")</f>
        <v/>
      </c>
      <c r="J3076" s="103" t="str">
        <f>IF(ISNUMBER('Форма 1'!AA3076),'Форма 1'!$H3076*VLOOKUP('Форма 1'!$F3076,'Придельники с 2022'!$B$4:$X$28,'Форма 1'!AA$8),"")</f>
        <v/>
      </c>
      <c r="K3076" s="90"/>
      <c r="L3076" s="87"/>
      <c r="M3076" s="103">
        <f>IF(ISNUMBER('Форма 1'!AD3076),'Форма 1'!$H3076*VLOOKUP('Форма 1'!$F3076,'Придельники с 2022'!$B$4:$X$28,'Форма 1'!AD$8),"")</f>
        <v>29873199.216000002</v>
      </c>
      <c r="N3076" s="103">
        <f>IF(ISBLANK('Форма 1'!$AE3076),"",IF('Форма 1'!$AE3076=1,'Форма 1'!$H3076*VLOOKUP('Форма 1'!$F3076,'Придельники с 2022'!$B$4:$X$28,'Форма 1'!$AE$8,0),IF('Форма 1'!$AE3076=2,'Форма 1'!$H3076*VLOOKUP('Форма 1'!$F3076,'Придельники с 2022'!$B$4:$X$28,13,0),IF('Форма 1'!$AE3076=3,'Форма 1'!$H3076*VLOOKUP('Форма 1'!$F3076,'Придельники с 2022'!$B$4:$X$28,12,0)))))</f>
        <v>32386158.588</v>
      </c>
      <c r="O3076" s="103" t="str">
        <f>IF(ISNUMBER('Форма 1'!AF3076),'Форма 1'!$H3076*VLOOKUP('Форма 1'!$F3076,'Придельники с 2022'!$B$4:$X$28,'Форма 1'!AF$8),"")</f>
        <v/>
      </c>
      <c r="P3076" s="87"/>
      <c r="Q3076" s="103" t="str">
        <f>IF(ISNUMBER('Форма 1'!AH3076),'Форма 1'!$H3076*VLOOKUP('Форма 1'!$F3076,'Придельники с 2022'!$B$4:$X$28,'Форма 1'!AH$8),"")</f>
        <v/>
      </c>
      <c r="R3076" s="103" t="str">
        <f>IF(ISNUMBER('Форма 1'!AI3076),'Форма 1'!$H3076*VLOOKUP('Форма 1'!$F3076,'Придельники с 2022'!$B$4:$X$28,'Форма 1'!AI$8),"")</f>
        <v/>
      </c>
      <c r="S3076" s="103" t="str">
        <f>IF(ISNUMBER('Форма 1'!AJ3076),'Форма 1'!$H3076*VLOOKUP('Форма 1'!$F3076,'Придельники с 2022'!$B$4:$X$28,'Форма 1'!AJ$8),"")</f>
        <v/>
      </c>
      <c r="T3076" s="87"/>
    </row>
    <row r="3077" spans="1:20">
      <c r="A3077" s="188">
        <f t="shared" si="238"/>
        <v>14</v>
      </c>
      <c r="B3077" s="189" t="s">
        <v>2991</v>
      </c>
      <c r="C3077" s="99">
        <f t="shared" si="239"/>
        <v>901513.93800000008</v>
      </c>
      <c r="D3077" s="103">
        <f>IF(ISNUMBER('Форма 1'!U3077),'Форма 1'!$H3077*VLOOKUP('Форма 1'!$F3077,'Придельники с 2022'!$B$4:$X$28,'Форма 1'!U$8),"")</f>
        <v>901513.93800000008</v>
      </c>
      <c r="E3077" s="103" t="str">
        <f>IF(ISNUMBER('Форма 1'!V3077),'Форма 1'!$H3077*VLOOKUP('Форма 1'!$F3077,'Придельники с 2022'!$B$4:$X$28,'Форма 1'!V$8),"")</f>
        <v/>
      </c>
      <c r="F3077" s="103" t="str">
        <f>IF(ISNUMBER('Форма 1'!W3077),'Форма 1'!$H3077*VLOOKUP('Форма 1'!$F3077,'Придельники с 2022'!$B$4:$X$28,'Форма 1'!W$8),"")</f>
        <v/>
      </c>
      <c r="G3077" s="103" t="str">
        <f>IF(ISNUMBER('Форма 1'!X3077),'Форма 1'!$H3077*VLOOKUP('Форма 1'!$F3077,'Придельники с 2022'!$B$4:$X$28,'Форма 1'!X$8),"")</f>
        <v/>
      </c>
      <c r="H3077" s="103" t="str">
        <f>IF(ISNUMBER('Форма 1'!Y3077),'Форма 1'!$H3077*VLOOKUP('Форма 1'!$F3077,'Придельники с 2022'!$B$4:$X$28,'Форма 1'!Y$8),"")</f>
        <v/>
      </c>
      <c r="I3077" s="103" t="str">
        <f>IF(ISNUMBER('Форма 1'!Z3077),'Форма 1'!$H3077*VLOOKUP('Форма 1'!$F3077,'Придельники с 2022'!$B$4:$X$28,'Форма 1'!Z$8),"")</f>
        <v/>
      </c>
      <c r="J3077" s="103" t="str">
        <f>IF(ISNUMBER('Форма 1'!AA3077),'Форма 1'!$H3077*VLOOKUP('Форма 1'!$F3077,'Придельники с 2022'!$B$4:$X$28,'Форма 1'!AA$8),"")</f>
        <v/>
      </c>
      <c r="K3077" s="90"/>
      <c r="L3077" s="87"/>
      <c r="M3077" s="103" t="str">
        <f>IF(ISNUMBER('Форма 1'!AD3077),'Форма 1'!$H3077*VLOOKUP('Форма 1'!$F3077,'Придельники с 2022'!$B$4:$X$28,'Форма 1'!AD$8),"")</f>
        <v/>
      </c>
      <c r="N3077" s="103" t="str">
        <f>IF(ISBLANK('Форма 1'!$AE3077),"",IF('Форма 1'!$AE3077=1,'Форма 1'!$H3077*VLOOKUP('Форма 1'!$F3077,'Придельники с 2022'!$B$4:$X$28,'Форма 1'!$AE$8,0),IF('Форма 1'!$AE3077=2,'Форма 1'!$H3077*VLOOKUP('Форма 1'!$F3077,'Придельники с 2022'!$B$4:$X$28,13,0),IF('Форма 1'!$AE3077=3,'Форма 1'!$H3077*VLOOKUP('Форма 1'!$F3077,'Придельники с 2022'!$B$4:$X$28,12,0)))))</f>
        <v/>
      </c>
      <c r="O3077" s="103" t="str">
        <f>IF(ISNUMBER('Форма 1'!AF3077),'Форма 1'!$H3077*VLOOKUP('Форма 1'!$F3077,'Придельники с 2022'!$B$4:$X$28,'Форма 1'!AF$8),"")</f>
        <v/>
      </c>
      <c r="P3077" s="87"/>
      <c r="Q3077" s="103" t="str">
        <f>IF(ISNUMBER('Форма 1'!AH3077),'Форма 1'!$H3077*VLOOKUP('Форма 1'!$F3077,'Придельники с 2022'!$B$4:$X$28,'Форма 1'!AH$8),"")</f>
        <v/>
      </c>
      <c r="R3077" s="103" t="str">
        <f>IF(ISNUMBER('Форма 1'!AI3077),'Форма 1'!$H3077*VLOOKUP('Форма 1'!$F3077,'Придельники с 2022'!$B$4:$X$28,'Форма 1'!AI$8),"")</f>
        <v/>
      </c>
      <c r="S3077" s="103" t="str">
        <f>IF(ISNUMBER('Форма 1'!AJ3077),'Форма 1'!$H3077*VLOOKUP('Форма 1'!$F3077,'Придельники с 2022'!$B$4:$X$28,'Форма 1'!AJ$8),"")</f>
        <v/>
      </c>
      <c r="T3077" s="87"/>
    </row>
    <row r="3078" spans="1:20">
      <c r="A3078" s="188">
        <f t="shared" si="238"/>
        <v>15</v>
      </c>
      <c r="B3078" s="189" t="s">
        <v>2993</v>
      </c>
      <c r="C3078" s="99">
        <f t="shared" si="239"/>
        <v>514230.83400000003</v>
      </c>
      <c r="D3078" s="103">
        <f>IF(ISNUMBER('Форма 1'!U3078),'Форма 1'!$H3078*VLOOKUP('Форма 1'!$F3078,'Придельники с 2022'!$B$4:$X$28,'Форма 1'!U$8),"")</f>
        <v>514230.83400000003</v>
      </c>
      <c r="E3078" s="103" t="str">
        <f>IF(ISNUMBER('Форма 1'!V3078),'Форма 1'!$H3078*VLOOKUP('Форма 1'!$F3078,'Придельники с 2022'!$B$4:$X$28,'Форма 1'!V$8),"")</f>
        <v/>
      </c>
      <c r="F3078" s="103" t="str">
        <f>IF(ISNUMBER('Форма 1'!W3078),'Форма 1'!$H3078*VLOOKUP('Форма 1'!$F3078,'Придельники с 2022'!$B$4:$X$28,'Форма 1'!W$8),"")</f>
        <v/>
      </c>
      <c r="G3078" s="103" t="str">
        <f>IF(ISNUMBER('Форма 1'!X3078),'Форма 1'!$H3078*VLOOKUP('Форма 1'!$F3078,'Придельники с 2022'!$B$4:$X$28,'Форма 1'!X$8),"")</f>
        <v/>
      </c>
      <c r="H3078" s="103" t="str">
        <f>IF(ISNUMBER('Форма 1'!Y3078),'Форма 1'!$H3078*VLOOKUP('Форма 1'!$F3078,'Придельники с 2022'!$B$4:$X$28,'Форма 1'!Y$8),"")</f>
        <v/>
      </c>
      <c r="I3078" s="103" t="str">
        <f>IF(ISNUMBER('Форма 1'!Z3078),'Форма 1'!$H3078*VLOOKUP('Форма 1'!$F3078,'Придельники с 2022'!$B$4:$X$28,'Форма 1'!Z$8),"")</f>
        <v/>
      </c>
      <c r="J3078" s="103" t="str">
        <f>IF(ISNUMBER('Форма 1'!AA3078),'Форма 1'!$H3078*VLOOKUP('Форма 1'!$F3078,'Придельники с 2022'!$B$4:$X$28,'Форма 1'!AA$8),"")</f>
        <v/>
      </c>
      <c r="K3078" s="90"/>
      <c r="L3078" s="87"/>
      <c r="M3078" s="103" t="str">
        <f>IF(ISNUMBER('Форма 1'!AD3078),'Форма 1'!$H3078*VLOOKUP('Форма 1'!$F3078,'Придельники с 2022'!$B$4:$X$28,'Форма 1'!AD$8),"")</f>
        <v/>
      </c>
      <c r="N3078" s="103" t="str">
        <f>IF(ISBLANK('Форма 1'!$AE3078),"",IF('Форма 1'!$AE3078=1,'Форма 1'!$H3078*VLOOKUP('Форма 1'!$F3078,'Придельники с 2022'!$B$4:$X$28,'Форма 1'!$AE$8,0),IF('Форма 1'!$AE3078=2,'Форма 1'!$H3078*VLOOKUP('Форма 1'!$F3078,'Придельники с 2022'!$B$4:$X$28,13,0),IF('Форма 1'!$AE3078=3,'Форма 1'!$H3078*VLOOKUP('Форма 1'!$F3078,'Придельники с 2022'!$B$4:$X$28,12,0)))))</f>
        <v/>
      </c>
      <c r="O3078" s="103" t="str">
        <f>IF(ISNUMBER('Форма 1'!AF3078),'Форма 1'!$H3078*VLOOKUP('Форма 1'!$F3078,'Придельники с 2022'!$B$4:$X$28,'Форма 1'!AF$8),"")</f>
        <v/>
      </c>
      <c r="P3078" s="87"/>
      <c r="Q3078" s="103" t="str">
        <f>IF(ISNUMBER('Форма 1'!AH3078),'Форма 1'!$H3078*VLOOKUP('Форма 1'!$F3078,'Придельники с 2022'!$B$4:$X$28,'Форма 1'!AH$8),"")</f>
        <v/>
      </c>
      <c r="R3078" s="103" t="str">
        <f>IF(ISNUMBER('Форма 1'!AI3078),'Форма 1'!$H3078*VLOOKUP('Форма 1'!$F3078,'Придельники с 2022'!$B$4:$X$28,'Форма 1'!AI$8),"")</f>
        <v/>
      </c>
      <c r="S3078" s="103" t="str">
        <f>IF(ISNUMBER('Форма 1'!AJ3078),'Форма 1'!$H3078*VLOOKUP('Форма 1'!$F3078,'Придельники с 2022'!$B$4:$X$28,'Форма 1'!AJ$8),"")</f>
        <v/>
      </c>
      <c r="T3078" s="87"/>
    </row>
    <row r="3079" spans="1:20">
      <c r="A3079" s="188">
        <f t="shared" si="238"/>
        <v>16</v>
      </c>
      <c r="B3079" s="189" t="s">
        <v>2994</v>
      </c>
      <c r="C3079" s="99">
        <f t="shared" si="239"/>
        <v>7788034.3750000009</v>
      </c>
      <c r="D3079" s="103">
        <f>IF(ISNUMBER('Форма 1'!U3079),'Форма 1'!$H3079*VLOOKUP('Форма 1'!$F3079,'Придельники с 2022'!$B$4:$X$28,'Форма 1'!U$8),"")</f>
        <v>508901.25</v>
      </c>
      <c r="E3079" s="103">
        <f>IF(ISNUMBER('Форма 1'!V3079),'Форма 1'!$H3079*VLOOKUP('Форма 1'!$F3079,'Придельники с 2022'!$B$4:$X$28,'Форма 1'!V$8),"")</f>
        <v>5775082.5000000009</v>
      </c>
      <c r="F3079" s="103" t="str">
        <f>IF(ISNUMBER('Форма 1'!W3079),'Форма 1'!$H3079*VLOOKUP('Форма 1'!$F3079,'Придельники с 2022'!$B$4:$X$28,'Форма 1'!W$8),"")</f>
        <v/>
      </c>
      <c r="G3079" s="103">
        <f>IF(ISNUMBER('Форма 1'!X3079),'Форма 1'!$H3079*VLOOKUP('Форма 1'!$F3079,'Придельники с 2022'!$B$4:$X$28,'Форма 1'!X$8),"")</f>
        <v>259744.375</v>
      </c>
      <c r="H3079" s="103">
        <f>IF(ISNUMBER('Форма 1'!Y3079),'Форма 1'!$H3079*VLOOKUP('Форма 1'!$F3079,'Придельники с 2022'!$B$4:$X$28,'Форма 1'!Y$8),"")</f>
        <v>801088.75</v>
      </c>
      <c r="I3079" s="103">
        <f>IF(ISNUMBER('Форма 1'!Z3079),'Форма 1'!$H3079*VLOOKUP('Форма 1'!$F3079,'Придельники с 2022'!$B$4:$X$28,'Форма 1'!Z$8),"")</f>
        <v>443217.49999999994</v>
      </c>
      <c r="J3079" s="103" t="str">
        <f>IF(ISNUMBER('Форма 1'!AA3079),'Форма 1'!$H3079*VLOOKUP('Форма 1'!$F3079,'Придельники с 2022'!$B$4:$X$28,'Форма 1'!AA$8),"")</f>
        <v/>
      </c>
      <c r="K3079" s="90"/>
      <c r="L3079" s="87"/>
      <c r="M3079" s="103" t="str">
        <f>IF(ISNUMBER('Форма 1'!AD3079),'Форма 1'!$H3079*VLOOKUP('Форма 1'!$F3079,'Придельники с 2022'!$B$4:$X$28,'Форма 1'!AD$8),"")</f>
        <v/>
      </c>
      <c r="N3079" s="103" t="str">
        <f>IF(ISBLANK('Форма 1'!$AE3079),"",IF('Форма 1'!$AE3079=1,'Форма 1'!$H3079*VLOOKUP('Форма 1'!$F3079,'Придельники с 2022'!$B$4:$X$28,'Форма 1'!$AE$8,0),IF('Форма 1'!$AE3079=2,'Форма 1'!$H3079*VLOOKUP('Форма 1'!$F3079,'Придельники с 2022'!$B$4:$X$28,13,0),IF('Форма 1'!$AE3079=3,'Форма 1'!$H3079*VLOOKUP('Форма 1'!$F3079,'Придельники с 2022'!$B$4:$X$28,12,0)))))</f>
        <v/>
      </c>
      <c r="O3079" s="103" t="str">
        <f>IF(ISNUMBER('Форма 1'!AF3079),'Форма 1'!$H3079*VLOOKUP('Форма 1'!$F3079,'Придельники с 2022'!$B$4:$X$28,'Форма 1'!AF$8),"")</f>
        <v/>
      </c>
      <c r="P3079" s="87"/>
      <c r="Q3079" s="103" t="str">
        <f>IF(ISNUMBER('Форма 1'!AH3079),'Форма 1'!$H3079*VLOOKUP('Форма 1'!$F3079,'Придельники с 2022'!$B$4:$X$28,'Форма 1'!AH$8),"")</f>
        <v/>
      </c>
      <c r="R3079" s="103" t="str">
        <f>IF(ISNUMBER('Форма 1'!AI3079),'Форма 1'!$H3079*VLOOKUP('Форма 1'!$F3079,'Придельники с 2022'!$B$4:$X$28,'Форма 1'!AI$8),"")</f>
        <v/>
      </c>
      <c r="S3079" s="103" t="str">
        <f>IF(ISNUMBER('Форма 1'!AJ3079),'Форма 1'!$H3079*VLOOKUP('Форма 1'!$F3079,'Придельники с 2022'!$B$4:$X$28,'Форма 1'!AJ$8),"")</f>
        <v/>
      </c>
      <c r="T3079" s="87"/>
    </row>
    <row r="3080" spans="1:20">
      <c r="A3080" s="188">
        <f t="shared" ref="A3080:A3145" si="241">A3079+1</f>
        <v>17</v>
      </c>
      <c r="B3080" s="189" t="s">
        <v>2995</v>
      </c>
      <c r="C3080" s="99">
        <f t="shared" si="239"/>
        <v>33509245.164999995</v>
      </c>
      <c r="D3080" s="103">
        <f>IF(ISNUMBER('Форма 1'!U3080),'Форма 1'!$H3080*VLOOKUP('Форма 1'!$F3080,'Придельники с 2022'!$B$4:$X$28,'Форма 1'!U$8),"")</f>
        <v>1172811.7309999999</v>
      </c>
      <c r="E3080" s="103">
        <f>IF(ISNUMBER('Форма 1'!V3080),'Форма 1'!$H3080*VLOOKUP('Форма 1'!$F3080,'Придельники с 2022'!$B$4:$X$28,'Форма 1'!V$8),"")</f>
        <v>5614852.2439999999</v>
      </c>
      <c r="F3080" s="103" t="str">
        <f>IF(ISNUMBER('Форма 1'!W3080),'Форма 1'!$H3080*VLOOKUP('Форма 1'!$F3080,'Придельники с 2022'!$B$4:$X$28,'Форма 1'!W$8),"")</f>
        <v/>
      </c>
      <c r="G3080" s="103">
        <f>IF(ISNUMBER('Форма 1'!X3080),'Форма 1'!$H3080*VLOOKUP('Форма 1'!$F3080,'Придельники с 2022'!$B$4:$X$28,'Форма 1'!X$8),"")</f>
        <v>733783.21000000008</v>
      </c>
      <c r="H3080" s="103">
        <f>IF(ISNUMBER('Форма 1'!Y3080),'Форма 1'!$H3080*VLOOKUP('Форма 1'!$F3080,'Придельники с 2022'!$B$4:$X$28,'Форма 1'!Y$8),"")</f>
        <v>1933206.15</v>
      </c>
      <c r="I3080" s="103">
        <f>IF(ISNUMBER('Форма 1'!Z3080),'Форма 1'!$H3080*VLOOKUP('Форма 1'!$F3080,'Придельники с 2022'!$B$4:$X$28,'Форма 1'!Z$8),"")</f>
        <v>1027680.201</v>
      </c>
      <c r="J3080" s="103" t="str">
        <f>IF(ISNUMBER('Форма 1'!AA3080),'Форма 1'!$H3080*VLOOKUP('Форма 1'!$F3080,'Придельники с 2022'!$B$4:$X$28,'Форма 1'!AA$8),"")</f>
        <v/>
      </c>
      <c r="K3080" s="90"/>
      <c r="L3080" s="87"/>
      <c r="M3080" s="103">
        <f>IF(ISNUMBER('Форма 1'!AD3080),'Форма 1'!$H3080*VLOOKUP('Форма 1'!$F3080,'Придельники с 2022'!$B$4:$X$28,'Форма 1'!AD$8),"")</f>
        <v>10164894.992000001</v>
      </c>
      <c r="N3080" s="103">
        <f>IF(ISBLANK('Форма 1'!$AE3080),"",IF('Форма 1'!$AE3080=1,'Форма 1'!$H3080*VLOOKUP('Форма 1'!$F3080,'Придельники с 2022'!$B$4:$X$28,'Форма 1'!$AE$8,0),IF('Форма 1'!$AE3080=2,'Форма 1'!$H3080*VLOOKUP('Форма 1'!$F3080,'Придельники с 2022'!$B$4:$X$28,13,0),IF('Форма 1'!$AE3080=3,'Форма 1'!$H3080*VLOOKUP('Форма 1'!$F3080,'Придельники с 2022'!$B$4:$X$28,12,0)))))</f>
        <v>11019974.755999999</v>
      </c>
      <c r="O3080" s="103">
        <f>IF(ISNUMBER('Форма 1'!AF3080),'Форма 1'!$H3080*VLOOKUP('Форма 1'!$F3080,'Придельники с 2022'!$B$4:$X$28,'Форма 1'!AF$8),"")</f>
        <v>1842041.8810000001</v>
      </c>
      <c r="P3080" s="87"/>
      <c r="Q3080" s="103" t="str">
        <f>IF(ISNUMBER('Форма 1'!AH3080),'Форма 1'!$H3080*VLOOKUP('Форма 1'!$F3080,'Придельники с 2022'!$B$4:$X$28,'Форма 1'!AH$8),"")</f>
        <v/>
      </c>
      <c r="R3080" s="103" t="str">
        <f>IF(ISNUMBER('Форма 1'!AI3080),'Форма 1'!$H3080*VLOOKUP('Форма 1'!$F3080,'Придельники с 2022'!$B$4:$X$28,'Форма 1'!AI$8),"")</f>
        <v/>
      </c>
      <c r="S3080" s="103" t="str">
        <f>IF(ISNUMBER('Форма 1'!AJ3080),'Форма 1'!$H3080*VLOOKUP('Форма 1'!$F3080,'Придельники с 2022'!$B$4:$X$28,'Форма 1'!AJ$8),"")</f>
        <v/>
      </c>
      <c r="T3080" s="87"/>
    </row>
    <row r="3081" spans="1:20">
      <c r="A3081" s="188">
        <f t="shared" si="241"/>
        <v>18</v>
      </c>
      <c r="B3081" s="189" t="s">
        <v>2996</v>
      </c>
      <c r="C3081" s="99">
        <f t="shared" si="239"/>
        <v>62873445.250000007</v>
      </c>
      <c r="D3081" s="103">
        <f>IF(ISNUMBER('Форма 1'!U3081),'Форма 1'!$H3081*VLOOKUP('Форма 1'!$F3081,'Придельники с 2022'!$B$4:$X$28,'Форма 1'!U$8),"")</f>
        <v>2200548.35</v>
      </c>
      <c r="E3081" s="103">
        <f>IF(ISNUMBER('Форма 1'!V3081),'Форма 1'!$H3081*VLOOKUP('Форма 1'!$F3081,'Придельники с 2022'!$B$4:$X$28,'Форма 1'!V$8),"")</f>
        <v>10535155.4</v>
      </c>
      <c r="F3081" s="103" t="str">
        <f>IF(ISNUMBER('Форма 1'!W3081),'Форма 1'!$H3081*VLOOKUP('Форма 1'!$F3081,'Придельники с 2022'!$B$4:$X$28,'Форма 1'!W$8),"")</f>
        <v/>
      </c>
      <c r="G3081" s="103">
        <f>IF(ISNUMBER('Форма 1'!X3081),'Форма 1'!$H3081*VLOOKUP('Форма 1'!$F3081,'Придельники с 2022'!$B$4:$X$28,'Форма 1'!X$8),"")</f>
        <v>1376798.5</v>
      </c>
      <c r="H3081" s="103">
        <f>IF(ISNUMBER('Форма 1'!Y3081),'Форма 1'!$H3081*VLOOKUP('Форма 1'!$F3081,'Придельники с 2022'!$B$4:$X$28,'Форма 1'!Y$8),"")</f>
        <v>3627277.5</v>
      </c>
      <c r="I3081" s="103">
        <f>IF(ISNUMBER('Форма 1'!Z3081),'Форма 1'!$H3081*VLOOKUP('Форма 1'!$F3081,'Придельники с 2022'!$B$4:$X$28,'Форма 1'!Z$8),"")</f>
        <v>1928237.85</v>
      </c>
      <c r="J3081" s="103" t="str">
        <f>IF(ISNUMBER('Форма 1'!AA3081),'Форма 1'!$H3081*VLOOKUP('Форма 1'!$F3081,'Придельники с 2022'!$B$4:$X$28,'Форма 1'!AA$8),"")</f>
        <v/>
      </c>
      <c r="K3081" s="90"/>
      <c r="L3081" s="87"/>
      <c r="M3081" s="103">
        <f>IF(ISNUMBER('Форма 1'!AD3081),'Форма 1'!$H3081*VLOOKUP('Форма 1'!$F3081,'Придельники с 2022'!$B$4:$X$28,'Форма 1'!AD$8),"")</f>
        <v>19072407.200000003</v>
      </c>
      <c r="N3081" s="103">
        <f>IF(ISBLANK('Форма 1'!$AE3081),"",IF('Форма 1'!$AE3081=1,'Форма 1'!$H3081*VLOOKUP('Форма 1'!$F3081,'Придельники с 2022'!$B$4:$X$28,'Форма 1'!$AE$8,0),IF('Форма 1'!$AE3081=2,'Форма 1'!$H3081*VLOOKUP('Форма 1'!$F3081,'Придельники с 2022'!$B$4:$X$28,13,0),IF('Форма 1'!$AE3081=3,'Форма 1'!$H3081*VLOOKUP('Форма 1'!$F3081,'Придельники с 2022'!$B$4:$X$28,12,0)))))</f>
        <v>20676794.599999998</v>
      </c>
      <c r="O3081" s="103">
        <f>IF(ISNUMBER('Форма 1'!AF3081),'Форма 1'!$H3081*VLOOKUP('Форма 1'!$F3081,'Придельники с 2022'!$B$4:$X$28,'Форма 1'!AF$8),"")</f>
        <v>3456225.85</v>
      </c>
      <c r="P3081" s="87"/>
      <c r="Q3081" s="103" t="str">
        <f>IF(ISNUMBER('Форма 1'!AH3081),'Форма 1'!$H3081*VLOOKUP('Форма 1'!$F3081,'Придельники с 2022'!$B$4:$X$28,'Форма 1'!AH$8),"")</f>
        <v/>
      </c>
      <c r="R3081" s="103" t="str">
        <f>IF(ISNUMBER('Форма 1'!AI3081),'Форма 1'!$H3081*VLOOKUP('Форма 1'!$F3081,'Придельники с 2022'!$B$4:$X$28,'Форма 1'!AI$8),"")</f>
        <v/>
      </c>
      <c r="S3081" s="103" t="str">
        <f>IF(ISNUMBER('Форма 1'!AJ3081),'Форма 1'!$H3081*VLOOKUP('Форма 1'!$F3081,'Придельники с 2022'!$B$4:$X$28,'Форма 1'!AJ$8),"")</f>
        <v/>
      </c>
      <c r="T3081" s="87"/>
    </row>
    <row r="3082" spans="1:20">
      <c r="A3082" s="188">
        <f t="shared" si="241"/>
        <v>19</v>
      </c>
      <c r="B3082" s="189" t="s">
        <v>2997</v>
      </c>
      <c r="C3082" s="99">
        <f t="shared" si="239"/>
        <v>5328796.8140000002</v>
      </c>
      <c r="D3082" s="103" t="str">
        <f>IF(ISNUMBER('Форма 1'!U3082),'Форма 1'!$H3082*VLOOKUP('Форма 1'!$F3082,'Придельники с 2022'!$B$4:$X$28,'Форма 1'!U$8),"")</f>
        <v/>
      </c>
      <c r="E3082" s="103" t="str">
        <f>IF(ISNUMBER('Форма 1'!V3082),'Форма 1'!$H3082*VLOOKUP('Форма 1'!$F3082,'Придельники с 2022'!$B$4:$X$28,'Форма 1'!V$8),"")</f>
        <v/>
      </c>
      <c r="F3082" s="103" t="str">
        <f>IF(ISNUMBER('Форма 1'!W3082),'Форма 1'!$H3082*VLOOKUP('Форма 1'!$F3082,'Придельники с 2022'!$B$4:$X$28,'Форма 1'!W$8),"")</f>
        <v/>
      </c>
      <c r="G3082" s="103">
        <f>IF(ISNUMBER('Форма 1'!X3082),'Форма 1'!$H3082*VLOOKUP('Форма 1'!$F3082,'Придельники с 2022'!$B$4:$X$28,'Форма 1'!X$8),"")</f>
        <v>1058330.54</v>
      </c>
      <c r="H3082" s="103">
        <f>IF(ISNUMBER('Форма 1'!Y3082),'Форма 1'!$H3082*VLOOKUP('Форма 1'!$F3082,'Придельники с 2022'!$B$4:$X$28,'Форма 1'!Y$8),"")</f>
        <v>2788250.1</v>
      </c>
      <c r="I3082" s="103">
        <f>IF(ISNUMBER('Форма 1'!Z3082),'Форма 1'!$H3082*VLOOKUP('Форма 1'!$F3082,'Придельники с 2022'!$B$4:$X$28,'Форма 1'!Z$8),"")</f>
        <v>1482216.1740000001</v>
      </c>
      <c r="J3082" s="103" t="str">
        <f>IF(ISNUMBER('Форма 1'!AA3082),'Форма 1'!$H3082*VLOOKUP('Форма 1'!$F3082,'Придельники с 2022'!$B$4:$X$28,'Форма 1'!AA$8),"")</f>
        <v/>
      </c>
      <c r="K3082" s="90"/>
      <c r="L3082" s="87"/>
      <c r="M3082" s="103" t="str">
        <f>IF(ISNUMBER('Форма 1'!AD3082),'Форма 1'!$H3082*VLOOKUP('Форма 1'!$F3082,'Придельники с 2022'!$B$4:$X$28,'Форма 1'!AD$8),"")</f>
        <v/>
      </c>
      <c r="N3082" s="103" t="str">
        <f>IF(ISBLANK('Форма 1'!$AE3082),"",IF('Форма 1'!$AE3082=1,'Форма 1'!$H3082*VLOOKUP('Форма 1'!$F3082,'Придельники с 2022'!$B$4:$X$28,'Форма 1'!$AE$8,0),IF('Форма 1'!$AE3082=2,'Форма 1'!$H3082*VLOOKUP('Форма 1'!$F3082,'Придельники с 2022'!$B$4:$X$28,13,0),IF('Форма 1'!$AE3082=3,'Форма 1'!$H3082*VLOOKUP('Форма 1'!$F3082,'Придельники с 2022'!$B$4:$X$28,12,0)))))</f>
        <v/>
      </c>
      <c r="O3082" s="103" t="str">
        <f>IF(ISNUMBER('Форма 1'!AF3082),'Форма 1'!$H3082*VLOOKUP('Форма 1'!$F3082,'Придельники с 2022'!$B$4:$X$28,'Форма 1'!AF$8),"")</f>
        <v/>
      </c>
      <c r="P3082" s="87"/>
      <c r="Q3082" s="103" t="str">
        <f>IF(ISNUMBER('Форма 1'!AH3082),'Форма 1'!$H3082*VLOOKUP('Форма 1'!$F3082,'Придельники с 2022'!$B$4:$X$28,'Форма 1'!AH$8),"")</f>
        <v/>
      </c>
      <c r="R3082" s="103" t="str">
        <f>IF(ISNUMBER('Форма 1'!AI3082),'Форма 1'!$H3082*VLOOKUP('Форма 1'!$F3082,'Придельники с 2022'!$B$4:$X$28,'Форма 1'!AI$8),"")</f>
        <v/>
      </c>
      <c r="S3082" s="103" t="str">
        <f>IF(ISNUMBER('Форма 1'!AJ3082),'Форма 1'!$H3082*VLOOKUP('Форма 1'!$F3082,'Придельники с 2022'!$B$4:$X$28,'Форма 1'!AJ$8),"")</f>
        <v/>
      </c>
      <c r="T3082" s="87"/>
    </row>
    <row r="3083" spans="1:20">
      <c r="A3083" s="188">
        <f t="shared" si="241"/>
        <v>20</v>
      </c>
      <c r="B3083" s="189" t="s">
        <v>318</v>
      </c>
      <c r="C3083" s="99">
        <f t="shared" si="239"/>
        <v>26410028.081999999</v>
      </c>
      <c r="D3083" s="103" t="str">
        <f>IF(ISNUMBER('Форма 1'!U3083),'Форма 1'!$H3083*VLOOKUP('Форма 1'!$F3083,'Придельники с 2022'!$B$4:$X$28,'Форма 1'!U$8),"")</f>
        <v/>
      </c>
      <c r="E3083" s="103">
        <f>IF(ISNUMBER('Форма 1'!V3083),'Форма 1'!$H3083*VLOOKUP('Форма 1'!$F3083,'Придельники с 2022'!$B$4:$X$28,'Форма 1'!V$8),"")</f>
        <v>8025624.1679999996</v>
      </c>
      <c r="F3083" s="103" t="str">
        <f>IF(ISNUMBER('Форма 1'!W3083),'Форма 1'!$H3083*VLOOKUP('Форма 1'!$F3083,'Придельники с 2022'!$B$4:$X$28,'Форма 1'!W$8),"")</f>
        <v/>
      </c>
      <c r="G3083" s="103" t="str">
        <f>IF(ISNUMBER('Форма 1'!X3083),'Форма 1'!$H3083*VLOOKUP('Форма 1'!$F3083,'Придельники с 2022'!$B$4:$X$28,'Форма 1'!X$8),"")</f>
        <v/>
      </c>
      <c r="H3083" s="103" t="str">
        <f>IF(ISNUMBER('Форма 1'!Y3083),'Форма 1'!$H3083*VLOOKUP('Форма 1'!$F3083,'Придельники с 2022'!$B$4:$X$28,'Форма 1'!Y$8),"")</f>
        <v/>
      </c>
      <c r="I3083" s="103" t="str">
        <f>IF(ISNUMBER('Форма 1'!Z3083),'Форма 1'!$H3083*VLOOKUP('Форма 1'!$F3083,'Придельники с 2022'!$B$4:$X$28,'Форма 1'!Z$8),"")</f>
        <v/>
      </c>
      <c r="J3083" s="103" t="str">
        <f>IF(ISNUMBER('Форма 1'!AA3083),'Форма 1'!$H3083*VLOOKUP('Форма 1'!$F3083,'Придельники с 2022'!$B$4:$X$28,'Форма 1'!AA$8),"")</f>
        <v/>
      </c>
      <c r="K3083" s="90"/>
      <c r="L3083" s="87"/>
      <c r="M3083" s="103" t="str">
        <f>IF(ISNUMBER('Форма 1'!AD3083),'Форма 1'!$H3083*VLOOKUP('Форма 1'!$F3083,'Придельники с 2022'!$B$4:$X$28,'Форма 1'!AD$8),"")</f>
        <v/>
      </c>
      <c r="N3083" s="103">
        <f>IF(ISBLANK('Форма 1'!$AE3083),"",IF('Форма 1'!$AE3083=1,'Форма 1'!$H3083*VLOOKUP('Форма 1'!$F3083,'Придельники с 2022'!$B$4:$X$28,'Форма 1'!$AE$8,0),IF('Форма 1'!$AE3083=2,'Форма 1'!$H3083*VLOOKUP('Форма 1'!$F3083,'Придельники с 2022'!$B$4:$X$28,13,0),IF('Форма 1'!$AE3083=3,'Форма 1'!$H3083*VLOOKUP('Форма 1'!$F3083,'Придельники с 2022'!$B$4:$X$28,12,0)))))</f>
        <v>15751469.831999999</v>
      </c>
      <c r="O3083" s="103">
        <f>IF(ISNUMBER('Форма 1'!AF3083),'Форма 1'!$H3083*VLOOKUP('Форма 1'!$F3083,'Придельники с 2022'!$B$4:$X$28,'Форма 1'!AF$8),"")</f>
        <v>2632934.0819999999</v>
      </c>
      <c r="P3083" s="87"/>
      <c r="Q3083" s="103" t="str">
        <f>IF(ISNUMBER('Форма 1'!AH3083),'Форма 1'!$H3083*VLOOKUP('Форма 1'!$F3083,'Придельники с 2022'!$B$4:$X$28,'Форма 1'!AH$8),"")</f>
        <v/>
      </c>
      <c r="R3083" s="103" t="str">
        <f>IF(ISNUMBER('Форма 1'!AI3083),'Форма 1'!$H3083*VLOOKUP('Форма 1'!$F3083,'Придельники с 2022'!$B$4:$X$28,'Форма 1'!AI$8),"")</f>
        <v/>
      </c>
      <c r="S3083" s="103" t="str">
        <f>IF(ISNUMBER('Форма 1'!AJ3083),'Форма 1'!$H3083*VLOOKUP('Форма 1'!$F3083,'Придельники с 2022'!$B$4:$X$28,'Форма 1'!AJ$8),"")</f>
        <v/>
      </c>
      <c r="T3083" s="87"/>
    </row>
    <row r="3084" spans="1:20">
      <c r="A3084" s="188">
        <f t="shared" si="241"/>
        <v>21</v>
      </c>
      <c r="B3084" s="189" t="s">
        <v>2998</v>
      </c>
      <c r="C3084" s="99">
        <f t="shared" si="239"/>
        <v>5264144.8350000009</v>
      </c>
      <c r="D3084" s="103">
        <f>IF(ISNUMBER('Форма 1'!U3084),'Форма 1'!$H3084*VLOOKUP('Форма 1'!$F3084,'Придельники с 2022'!$B$4:$X$28,'Форма 1'!U$8),"")</f>
        <v>343980.234</v>
      </c>
      <c r="E3084" s="103">
        <f>IF(ISNUMBER('Форма 1'!V3084),'Форма 1'!$H3084*VLOOKUP('Форма 1'!$F3084,'Придельники с 2022'!$B$4:$X$28,'Форма 1'!V$8),"")</f>
        <v>3903535.7640000004</v>
      </c>
      <c r="F3084" s="103" t="str">
        <f>IF(ISNUMBER('Форма 1'!W3084),'Форма 1'!$H3084*VLOOKUP('Форма 1'!$F3084,'Придельники с 2022'!$B$4:$X$28,'Форма 1'!W$8),"")</f>
        <v/>
      </c>
      <c r="G3084" s="103">
        <f>IF(ISNUMBER('Форма 1'!X3084),'Форма 1'!$H3084*VLOOKUP('Форма 1'!$F3084,'Придельники с 2022'!$B$4:$X$28,'Форма 1'!X$8),"")</f>
        <v>175568.307</v>
      </c>
      <c r="H3084" s="103">
        <f>IF(ISNUMBER('Форма 1'!Y3084),'Форма 1'!$H3084*VLOOKUP('Форма 1'!$F3084,'Придельники с 2022'!$B$4:$X$28,'Форма 1'!Y$8),"")</f>
        <v>541477.73400000005</v>
      </c>
      <c r="I3084" s="103">
        <f>IF(ISNUMBER('Форма 1'!Z3084),'Форма 1'!$H3084*VLOOKUP('Форма 1'!$F3084,'Придельники с 2022'!$B$4:$X$28,'Форма 1'!Z$8),"")</f>
        <v>299582.79599999997</v>
      </c>
      <c r="J3084" s="103" t="str">
        <f>IF(ISNUMBER('Форма 1'!AA3084),'Форма 1'!$H3084*VLOOKUP('Форма 1'!$F3084,'Придельники с 2022'!$B$4:$X$28,'Форма 1'!AA$8),"")</f>
        <v/>
      </c>
      <c r="K3084" s="90"/>
      <c r="L3084" s="87"/>
      <c r="M3084" s="103" t="str">
        <f>IF(ISNUMBER('Форма 1'!AD3084),'Форма 1'!$H3084*VLOOKUP('Форма 1'!$F3084,'Придельники с 2022'!$B$4:$X$28,'Форма 1'!AD$8),"")</f>
        <v/>
      </c>
      <c r="N3084" s="103" t="str">
        <f>IF(ISBLANK('Форма 1'!$AE3084),"",IF('Форма 1'!$AE3084=1,'Форма 1'!$H3084*VLOOKUP('Форма 1'!$F3084,'Придельники с 2022'!$B$4:$X$28,'Форма 1'!$AE$8,0),IF('Форма 1'!$AE3084=2,'Форма 1'!$H3084*VLOOKUP('Форма 1'!$F3084,'Придельники с 2022'!$B$4:$X$28,13,0),IF('Форма 1'!$AE3084=3,'Форма 1'!$H3084*VLOOKUP('Форма 1'!$F3084,'Придельники с 2022'!$B$4:$X$28,12,0)))))</f>
        <v/>
      </c>
      <c r="O3084" s="103" t="str">
        <f>IF(ISNUMBER('Форма 1'!AF3084),'Форма 1'!$H3084*VLOOKUP('Форма 1'!$F3084,'Придельники с 2022'!$B$4:$X$28,'Форма 1'!AF$8),"")</f>
        <v/>
      </c>
      <c r="P3084" s="87"/>
      <c r="Q3084" s="103" t="str">
        <f>IF(ISNUMBER('Форма 1'!AH3084),'Форма 1'!$H3084*VLOOKUP('Форма 1'!$F3084,'Придельники с 2022'!$B$4:$X$28,'Форма 1'!AH$8),"")</f>
        <v/>
      </c>
      <c r="R3084" s="103" t="str">
        <f>IF(ISNUMBER('Форма 1'!AI3084),'Форма 1'!$H3084*VLOOKUP('Форма 1'!$F3084,'Придельники с 2022'!$B$4:$X$28,'Форма 1'!AI$8),"")</f>
        <v/>
      </c>
      <c r="S3084" s="103" t="str">
        <f>IF(ISNUMBER('Форма 1'!AJ3084),'Форма 1'!$H3084*VLOOKUP('Форма 1'!$F3084,'Придельники с 2022'!$B$4:$X$28,'Форма 1'!AJ$8),"")</f>
        <v/>
      </c>
      <c r="T3084" s="87"/>
    </row>
    <row r="3085" spans="1:20">
      <c r="A3085" s="188">
        <f t="shared" si="241"/>
        <v>22</v>
      </c>
      <c r="B3085" s="189" t="s">
        <v>2999</v>
      </c>
      <c r="C3085" s="99">
        <f t="shared" si="239"/>
        <v>5669777.9910000004</v>
      </c>
      <c r="D3085" s="103">
        <f>IF(ISNUMBER('Форма 1'!U3085),'Форма 1'!$H3085*VLOOKUP('Форма 1'!$F3085,'Придельники с 2022'!$B$4:$X$28,'Форма 1'!U$8),"")</f>
        <v>3487674.2810000004</v>
      </c>
      <c r="E3085" s="103" t="str">
        <f>IF(ISNUMBER('Форма 1'!V3085),'Форма 1'!$H3085*VLOOKUP('Форма 1'!$F3085,'Придельники с 2022'!$B$4:$X$28,'Форма 1'!V$8),"")</f>
        <v/>
      </c>
      <c r="F3085" s="103" t="str">
        <f>IF(ISNUMBER('Форма 1'!W3085),'Форма 1'!$H3085*VLOOKUP('Форма 1'!$F3085,'Придельники с 2022'!$B$4:$X$28,'Форма 1'!W$8),"")</f>
        <v/>
      </c>
      <c r="G3085" s="103">
        <f>IF(ISNUMBER('Форма 1'!X3085),'Форма 1'!$H3085*VLOOKUP('Форма 1'!$F3085,'Придельники с 2022'!$B$4:$X$28,'Форма 1'!X$8),"")</f>
        <v>2182103.7100000004</v>
      </c>
      <c r="H3085" s="103" t="str">
        <f>IF(ISNUMBER('Форма 1'!Y3085),'Форма 1'!$H3085*VLOOKUP('Форма 1'!$F3085,'Придельники с 2022'!$B$4:$X$28,'Форма 1'!Y$8),"")</f>
        <v/>
      </c>
      <c r="I3085" s="103" t="str">
        <f>IF(ISNUMBER('Форма 1'!Z3085),'Форма 1'!$H3085*VLOOKUP('Форма 1'!$F3085,'Придельники с 2022'!$B$4:$X$28,'Форма 1'!Z$8),"")</f>
        <v/>
      </c>
      <c r="J3085" s="103" t="str">
        <f>IF(ISNUMBER('Форма 1'!AA3085),'Форма 1'!$H3085*VLOOKUP('Форма 1'!$F3085,'Придельники с 2022'!$B$4:$X$28,'Форма 1'!AA$8),"")</f>
        <v/>
      </c>
      <c r="K3085" s="90"/>
      <c r="L3085" s="87"/>
      <c r="M3085" s="103" t="str">
        <f>IF(ISNUMBER('Форма 1'!AD3085),'Форма 1'!$H3085*VLOOKUP('Форма 1'!$F3085,'Придельники с 2022'!$B$4:$X$28,'Форма 1'!AD$8),"")</f>
        <v/>
      </c>
      <c r="N3085" s="103" t="str">
        <f>IF(ISBLANK('Форма 1'!$AE3085),"",IF('Форма 1'!$AE3085=1,'Форма 1'!$H3085*VLOOKUP('Форма 1'!$F3085,'Придельники с 2022'!$B$4:$X$28,'Форма 1'!$AE$8,0),IF('Форма 1'!$AE3085=2,'Форма 1'!$H3085*VLOOKUP('Форма 1'!$F3085,'Придельники с 2022'!$B$4:$X$28,13,0),IF('Форма 1'!$AE3085=3,'Форма 1'!$H3085*VLOOKUP('Форма 1'!$F3085,'Придельники с 2022'!$B$4:$X$28,12,0)))))</f>
        <v/>
      </c>
      <c r="O3085" s="103" t="str">
        <f>IF(ISNUMBER('Форма 1'!AF3085),'Форма 1'!$H3085*VLOOKUP('Форма 1'!$F3085,'Придельники с 2022'!$B$4:$X$28,'Форма 1'!AF$8),"")</f>
        <v/>
      </c>
      <c r="P3085" s="87"/>
      <c r="Q3085" s="103" t="str">
        <f>IF(ISNUMBER('Форма 1'!AH3085),'Форма 1'!$H3085*VLOOKUP('Форма 1'!$F3085,'Придельники с 2022'!$B$4:$X$28,'Форма 1'!AH$8),"")</f>
        <v/>
      </c>
      <c r="R3085" s="103" t="str">
        <f>IF(ISNUMBER('Форма 1'!AI3085),'Форма 1'!$H3085*VLOOKUP('Форма 1'!$F3085,'Придельники с 2022'!$B$4:$X$28,'Форма 1'!AI$8),"")</f>
        <v/>
      </c>
      <c r="S3085" s="103" t="str">
        <f>IF(ISNUMBER('Форма 1'!AJ3085),'Форма 1'!$H3085*VLOOKUP('Форма 1'!$F3085,'Придельники с 2022'!$B$4:$X$28,'Форма 1'!AJ$8),"")</f>
        <v/>
      </c>
      <c r="T3085" s="87"/>
    </row>
    <row r="3086" spans="1:20">
      <c r="A3086" s="188">
        <f t="shared" si="241"/>
        <v>23</v>
      </c>
      <c r="B3086" s="189" t="s">
        <v>3000</v>
      </c>
      <c r="C3086" s="99">
        <f t="shared" si="239"/>
        <v>3223168.4800000004</v>
      </c>
      <c r="D3086" s="103" t="str">
        <f>IF(ISNUMBER('Форма 1'!U3086),'Форма 1'!$H3086*VLOOKUP('Форма 1'!$F3086,'Придельники с 2022'!$B$4:$X$28,'Форма 1'!U$8),"")</f>
        <v/>
      </c>
      <c r="E3086" s="103" t="str">
        <f>IF(ISNUMBER('Форма 1'!V3086),'Форма 1'!$H3086*VLOOKUP('Форма 1'!$F3086,'Придельники с 2022'!$B$4:$X$28,'Форма 1'!V$8),"")</f>
        <v/>
      </c>
      <c r="F3086" s="103" t="str">
        <f>IF(ISNUMBER('Форма 1'!W3086),'Форма 1'!$H3086*VLOOKUP('Форма 1'!$F3086,'Придельники с 2022'!$B$4:$X$28,'Форма 1'!W$8),"")</f>
        <v/>
      </c>
      <c r="G3086" s="103">
        <f>IF(ISNUMBER('Форма 1'!X3086),'Форма 1'!$H3086*VLOOKUP('Форма 1'!$F3086,'Придельники с 2022'!$B$4:$X$28,'Форма 1'!X$8),"")</f>
        <v>886807.78000000014</v>
      </c>
      <c r="H3086" s="103">
        <f>IF(ISNUMBER('Форма 1'!Y3086),'Форма 1'!$H3086*VLOOKUP('Форма 1'!$F3086,'Придельники с 2022'!$B$4:$X$28,'Форма 1'!Y$8),"")</f>
        <v>2336360.7000000002</v>
      </c>
      <c r="I3086" s="103" t="str">
        <f>IF(ISNUMBER('Форма 1'!Z3086),'Форма 1'!$H3086*VLOOKUP('Форма 1'!$F3086,'Придельники с 2022'!$B$4:$X$28,'Форма 1'!Z$8),"")</f>
        <v/>
      </c>
      <c r="J3086" s="103" t="str">
        <f>IF(ISNUMBER('Форма 1'!AA3086),'Форма 1'!$H3086*VLOOKUP('Форма 1'!$F3086,'Придельники с 2022'!$B$4:$X$28,'Форма 1'!AA$8),"")</f>
        <v/>
      </c>
      <c r="K3086" s="90"/>
      <c r="L3086" s="87"/>
      <c r="M3086" s="103" t="str">
        <f>IF(ISNUMBER('Форма 1'!AD3086),'Форма 1'!$H3086*VLOOKUP('Форма 1'!$F3086,'Придельники с 2022'!$B$4:$X$28,'Форма 1'!AD$8),"")</f>
        <v/>
      </c>
      <c r="N3086" s="103" t="str">
        <f>IF(ISBLANK('Форма 1'!$AE3086),"",IF('Форма 1'!$AE3086=1,'Форма 1'!$H3086*VLOOKUP('Форма 1'!$F3086,'Придельники с 2022'!$B$4:$X$28,'Форма 1'!$AE$8,0),IF('Форма 1'!$AE3086=2,'Форма 1'!$H3086*VLOOKUP('Форма 1'!$F3086,'Придельники с 2022'!$B$4:$X$28,13,0),IF('Форма 1'!$AE3086=3,'Форма 1'!$H3086*VLOOKUP('Форма 1'!$F3086,'Придельники с 2022'!$B$4:$X$28,12,0)))))</f>
        <v/>
      </c>
      <c r="O3086" s="103" t="str">
        <f>IF(ISNUMBER('Форма 1'!AF3086),'Форма 1'!$H3086*VLOOKUP('Форма 1'!$F3086,'Придельники с 2022'!$B$4:$X$28,'Форма 1'!AF$8),"")</f>
        <v/>
      </c>
      <c r="P3086" s="87"/>
      <c r="Q3086" s="103" t="str">
        <f>IF(ISNUMBER('Форма 1'!AH3086),'Форма 1'!$H3086*VLOOKUP('Форма 1'!$F3086,'Придельники с 2022'!$B$4:$X$28,'Форма 1'!AH$8),"")</f>
        <v/>
      </c>
      <c r="R3086" s="103" t="str">
        <f>IF(ISNUMBER('Форма 1'!AI3086),'Форма 1'!$H3086*VLOOKUP('Форма 1'!$F3086,'Придельники с 2022'!$B$4:$X$28,'Форма 1'!AI$8),"")</f>
        <v/>
      </c>
      <c r="S3086" s="103" t="str">
        <f>IF(ISNUMBER('Форма 1'!AJ3086),'Форма 1'!$H3086*VLOOKUP('Форма 1'!$F3086,'Придельники с 2022'!$B$4:$X$28,'Форма 1'!AJ$8),"")</f>
        <v/>
      </c>
      <c r="T3086" s="87"/>
    </row>
    <row r="3087" spans="1:20">
      <c r="A3087" s="188">
        <f t="shared" si="241"/>
        <v>24</v>
      </c>
      <c r="B3087" s="189" t="s">
        <v>3001</v>
      </c>
      <c r="C3087" s="99">
        <f t="shared" si="239"/>
        <v>5459258.5410000002</v>
      </c>
      <c r="D3087" s="103" t="str">
        <f>IF(ISNUMBER('Форма 1'!U3087),'Форма 1'!$H3087*VLOOKUP('Форма 1'!$F3087,'Придельники с 2022'!$B$4:$X$28,'Форма 1'!U$8),"")</f>
        <v/>
      </c>
      <c r="E3087" s="103" t="str">
        <f>IF(ISNUMBER('Форма 1'!V3087),'Форма 1'!$H3087*VLOOKUP('Форма 1'!$F3087,'Придельники с 2022'!$B$4:$X$28,'Форма 1'!V$8),"")</f>
        <v/>
      </c>
      <c r="F3087" s="103" t="str">
        <f>IF(ISNUMBER('Форма 1'!W3087),'Форма 1'!$H3087*VLOOKUP('Форма 1'!$F3087,'Придельники с 2022'!$B$4:$X$28,'Форма 1'!W$8),"")</f>
        <v/>
      </c>
      <c r="G3087" s="103">
        <f>IF(ISNUMBER('Форма 1'!X3087),'Форма 1'!$H3087*VLOOKUP('Форма 1'!$F3087,'Придельники с 2022'!$B$4:$X$28,'Форма 1'!X$8),"")</f>
        <v>1084241.01</v>
      </c>
      <c r="H3087" s="103">
        <f>IF(ISNUMBER('Форма 1'!Y3087),'Форма 1'!$H3087*VLOOKUP('Форма 1'!$F3087,'Придельники с 2022'!$B$4:$X$28,'Форма 1'!Y$8),"")</f>
        <v>2856513.15</v>
      </c>
      <c r="I3087" s="103">
        <f>IF(ISNUMBER('Форма 1'!Z3087),'Форма 1'!$H3087*VLOOKUP('Форма 1'!$F3087,'Придельники с 2022'!$B$4:$X$28,'Форма 1'!Z$8),"")</f>
        <v>1518504.3810000001</v>
      </c>
      <c r="J3087" s="103" t="str">
        <f>IF(ISNUMBER('Форма 1'!AA3087),'Форма 1'!$H3087*VLOOKUP('Форма 1'!$F3087,'Придельники с 2022'!$B$4:$X$28,'Форма 1'!AA$8),"")</f>
        <v/>
      </c>
      <c r="K3087" s="90"/>
      <c r="L3087" s="87"/>
      <c r="M3087" s="103" t="str">
        <f>IF(ISNUMBER('Форма 1'!AD3087),'Форма 1'!$H3087*VLOOKUP('Форма 1'!$F3087,'Придельники с 2022'!$B$4:$X$28,'Форма 1'!AD$8),"")</f>
        <v/>
      </c>
      <c r="N3087" s="103" t="str">
        <f>IF(ISBLANK('Форма 1'!$AE3087),"",IF('Форма 1'!$AE3087=1,'Форма 1'!$H3087*VLOOKUP('Форма 1'!$F3087,'Придельники с 2022'!$B$4:$X$28,'Форма 1'!$AE$8,0),IF('Форма 1'!$AE3087=2,'Форма 1'!$H3087*VLOOKUP('Форма 1'!$F3087,'Придельники с 2022'!$B$4:$X$28,13,0),IF('Форма 1'!$AE3087=3,'Форма 1'!$H3087*VLOOKUP('Форма 1'!$F3087,'Придельники с 2022'!$B$4:$X$28,12,0)))))</f>
        <v/>
      </c>
      <c r="O3087" s="103" t="str">
        <f>IF(ISNUMBER('Форма 1'!AF3087),'Форма 1'!$H3087*VLOOKUP('Форма 1'!$F3087,'Придельники с 2022'!$B$4:$X$28,'Форма 1'!AF$8),"")</f>
        <v/>
      </c>
      <c r="P3087" s="87"/>
      <c r="Q3087" s="103" t="str">
        <f>IF(ISNUMBER('Форма 1'!AH3087),'Форма 1'!$H3087*VLOOKUP('Форма 1'!$F3087,'Придельники с 2022'!$B$4:$X$28,'Форма 1'!AH$8),"")</f>
        <v/>
      </c>
      <c r="R3087" s="103" t="str">
        <f>IF(ISNUMBER('Форма 1'!AI3087),'Форма 1'!$H3087*VLOOKUP('Форма 1'!$F3087,'Придельники с 2022'!$B$4:$X$28,'Форма 1'!AI$8),"")</f>
        <v/>
      </c>
      <c r="S3087" s="103" t="str">
        <f>IF(ISNUMBER('Форма 1'!AJ3087),'Форма 1'!$H3087*VLOOKUP('Форма 1'!$F3087,'Придельники с 2022'!$B$4:$X$28,'Форма 1'!AJ$8),"")</f>
        <v/>
      </c>
      <c r="T3087" s="87"/>
    </row>
    <row r="3088" spans="1:20">
      <c r="A3088" s="188">
        <f t="shared" si="241"/>
        <v>25</v>
      </c>
      <c r="B3088" s="189" t="s">
        <v>3002</v>
      </c>
      <c r="C3088" s="99">
        <f t="shared" si="239"/>
        <v>517857.91200000001</v>
      </c>
      <c r="D3088" s="103">
        <f>IF(ISNUMBER('Форма 1'!U3088),'Форма 1'!$H3088*VLOOKUP('Форма 1'!$F3088,'Придельники с 2022'!$B$4:$X$28,'Форма 1'!U$8),"")</f>
        <v>517857.91200000001</v>
      </c>
      <c r="E3088" s="103" t="str">
        <f>IF(ISNUMBER('Форма 1'!V3088),'Форма 1'!$H3088*VLOOKUP('Форма 1'!$F3088,'Придельники с 2022'!$B$4:$X$28,'Форма 1'!V$8),"")</f>
        <v/>
      </c>
      <c r="F3088" s="103" t="str">
        <f>IF(ISNUMBER('Форма 1'!W3088),'Форма 1'!$H3088*VLOOKUP('Форма 1'!$F3088,'Придельники с 2022'!$B$4:$X$28,'Форма 1'!W$8),"")</f>
        <v/>
      </c>
      <c r="G3088" s="103" t="str">
        <f>IF(ISNUMBER('Форма 1'!X3088),'Форма 1'!$H3088*VLOOKUP('Форма 1'!$F3088,'Придельники с 2022'!$B$4:$X$28,'Форма 1'!X$8),"")</f>
        <v/>
      </c>
      <c r="H3088" s="103" t="str">
        <f>IF(ISNUMBER('Форма 1'!Y3088),'Форма 1'!$H3088*VLOOKUP('Форма 1'!$F3088,'Придельники с 2022'!$B$4:$X$28,'Форма 1'!Y$8),"")</f>
        <v/>
      </c>
      <c r="I3088" s="103" t="str">
        <f>IF(ISNUMBER('Форма 1'!Z3088),'Форма 1'!$H3088*VLOOKUP('Форма 1'!$F3088,'Придельники с 2022'!$B$4:$X$28,'Форма 1'!Z$8),"")</f>
        <v/>
      </c>
      <c r="J3088" s="103" t="str">
        <f>IF(ISNUMBER('Форма 1'!AA3088),'Форма 1'!$H3088*VLOOKUP('Форма 1'!$F3088,'Придельники с 2022'!$B$4:$X$28,'Форма 1'!AA$8),"")</f>
        <v/>
      </c>
      <c r="K3088" s="90"/>
      <c r="L3088" s="87"/>
      <c r="M3088" s="103" t="str">
        <f>IF(ISNUMBER('Форма 1'!AD3088),'Форма 1'!$H3088*VLOOKUP('Форма 1'!$F3088,'Придельники с 2022'!$B$4:$X$28,'Форма 1'!AD$8),"")</f>
        <v/>
      </c>
      <c r="N3088" s="103" t="str">
        <f>IF(ISBLANK('Форма 1'!$AE3088),"",IF('Форма 1'!$AE3088=1,'Форма 1'!$H3088*VLOOKUP('Форма 1'!$F3088,'Придельники с 2022'!$B$4:$X$28,'Форма 1'!$AE$8,0),IF('Форма 1'!$AE3088=2,'Форма 1'!$H3088*VLOOKUP('Форма 1'!$F3088,'Придельники с 2022'!$B$4:$X$28,13,0),IF('Форма 1'!$AE3088=3,'Форма 1'!$H3088*VLOOKUP('Форма 1'!$F3088,'Придельники с 2022'!$B$4:$X$28,12,0)))))</f>
        <v/>
      </c>
      <c r="O3088" s="103" t="str">
        <f>IF(ISNUMBER('Форма 1'!AF3088),'Форма 1'!$H3088*VLOOKUP('Форма 1'!$F3088,'Придельники с 2022'!$B$4:$X$28,'Форма 1'!AF$8),"")</f>
        <v/>
      </c>
      <c r="P3088" s="87"/>
      <c r="Q3088" s="103" t="str">
        <f>IF(ISNUMBER('Форма 1'!AH3088),'Форма 1'!$H3088*VLOOKUP('Форма 1'!$F3088,'Придельники с 2022'!$B$4:$X$28,'Форма 1'!AH$8),"")</f>
        <v/>
      </c>
      <c r="R3088" s="103" t="str">
        <f>IF(ISNUMBER('Форма 1'!AI3088),'Форма 1'!$H3088*VLOOKUP('Форма 1'!$F3088,'Придельники с 2022'!$B$4:$X$28,'Форма 1'!AI$8),"")</f>
        <v/>
      </c>
      <c r="S3088" s="103" t="str">
        <f>IF(ISNUMBER('Форма 1'!AJ3088),'Форма 1'!$H3088*VLOOKUP('Форма 1'!$F3088,'Придельники с 2022'!$B$4:$X$28,'Форма 1'!AJ$8),"")</f>
        <v/>
      </c>
      <c r="T3088" s="87"/>
    </row>
    <row r="3089" spans="1:20">
      <c r="A3089" s="188">
        <f t="shared" si="241"/>
        <v>26</v>
      </c>
      <c r="B3089" s="189" t="s">
        <v>3003</v>
      </c>
      <c r="C3089" s="99">
        <f t="shared" si="239"/>
        <v>517265.73599999998</v>
      </c>
      <c r="D3089" s="103">
        <f>IF(ISNUMBER('Форма 1'!U3089),'Форма 1'!$H3089*VLOOKUP('Форма 1'!$F3089,'Придельники с 2022'!$B$4:$X$28,'Форма 1'!U$8),"")</f>
        <v>517265.73599999998</v>
      </c>
      <c r="E3089" s="103" t="str">
        <f>IF(ISNUMBER('Форма 1'!V3089),'Форма 1'!$H3089*VLOOKUP('Форма 1'!$F3089,'Придельники с 2022'!$B$4:$X$28,'Форма 1'!V$8),"")</f>
        <v/>
      </c>
      <c r="F3089" s="103" t="str">
        <f>IF(ISNUMBER('Форма 1'!W3089),'Форма 1'!$H3089*VLOOKUP('Форма 1'!$F3089,'Придельники с 2022'!$B$4:$X$28,'Форма 1'!W$8),"")</f>
        <v/>
      </c>
      <c r="G3089" s="103" t="str">
        <f>IF(ISNUMBER('Форма 1'!X3089),'Форма 1'!$H3089*VLOOKUP('Форма 1'!$F3089,'Придельники с 2022'!$B$4:$X$28,'Форма 1'!X$8),"")</f>
        <v/>
      </c>
      <c r="H3089" s="103" t="str">
        <f>IF(ISNUMBER('Форма 1'!Y3089),'Форма 1'!$H3089*VLOOKUP('Форма 1'!$F3089,'Придельники с 2022'!$B$4:$X$28,'Форма 1'!Y$8),"")</f>
        <v/>
      </c>
      <c r="I3089" s="103" t="str">
        <f>IF(ISNUMBER('Форма 1'!Z3089),'Форма 1'!$H3089*VLOOKUP('Форма 1'!$F3089,'Придельники с 2022'!$B$4:$X$28,'Форма 1'!Z$8),"")</f>
        <v/>
      </c>
      <c r="J3089" s="103" t="str">
        <f>IF(ISNUMBER('Форма 1'!AA3089),'Форма 1'!$H3089*VLOOKUP('Форма 1'!$F3089,'Придельники с 2022'!$B$4:$X$28,'Форма 1'!AA$8),"")</f>
        <v/>
      </c>
      <c r="K3089" s="90"/>
      <c r="L3089" s="87"/>
      <c r="M3089" s="103" t="str">
        <f>IF(ISNUMBER('Форма 1'!AD3089),'Форма 1'!$H3089*VLOOKUP('Форма 1'!$F3089,'Придельники с 2022'!$B$4:$X$28,'Форма 1'!AD$8),"")</f>
        <v/>
      </c>
      <c r="N3089" s="103" t="str">
        <f>IF(ISBLANK('Форма 1'!$AE3089),"",IF('Форма 1'!$AE3089=1,'Форма 1'!$H3089*VLOOKUP('Форма 1'!$F3089,'Придельники с 2022'!$B$4:$X$28,'Форма 1'!$AE$8,0),IF('Форма 1'!$AE3089=2,'Форма 1'!$H3089*VLOOKUP('Форма 1'!$F3089,'Придельники с 2022'!$B$4:$X$28,13,0),IF('Форма 1'!$AE3089=3,'Форма 1'!$H3089*VLOOKUP('Форма 1'!$F3089,'Придельники с 2022'!$B$4:$X$28,12,0)))))</f>
        <v/>
      </c>
      <c r="O3089" s="103" t="str">
        <f>IF(ISNUMBER('Форма 1'!AF3089),'Форма 1'!$H3089*VLOOKUP('Форма 1'!$F3089,'Придельники с 2022'!$B$4:$X$28,'Форма 1'!AF$8),"")</f>
        <v/>
      </c>
      <c r="P3089" s="87"/>
      <c r="Q3089" s="103" t="str">
        <f>IF(ISNUMBER('Форма 1'!AH3089),'Форма 1'!$H3089*VLOOKUP('Форма 1'!$F3089,'Придельники с 2022'!$B$4:$X$28,'Форма 1'!AH$8),"")</f>
        <v/>
      </c>
      <c r="R3089" s="103" t="str">
        <f>IF(ISNUMBER('Форма 1'!AI3089),'Форма 1'!$H3089*VLOOKUP('Форма 1'!$F3089,'Придельники с 2022'!$B$4:$X$28,'Форма 1'!AI$8),"")</f>
        <v/>
      </c>
      <c r="S3089" s="103" t="str">
        <f>IF(ISNUMBER('Форма 1'!AJ3089),'Форма 1'!$H3089*VLOOKUP('Форма 1'!$F3089,'Придельники с 2022'!$B$4:$X$28,'Форма 1'!AJ$8),"")</f>
        <v/>
      </c>
      <c r="T3089" s="87"/>
    </row>
    <row r="3090" spans="1:20">
      <c r="A3090" s="188">
        <f t="shared" si="241"/>
        <v>27</v>
      </c>
      <c r="B3090" s="189" t="s">
        <v>3004</v>
      </c>
      <c r="C3090" s="99">
        <f t="shared" si="239"/>
        <v>8052920.2019999996</v>
      </c>
      <c r="D3090" s="103">
        <f>IF(ISNUMBER('Форма 1'!U3090),'Форма 1'!$H3090*VLOOKUP('Форма 1'!$F3090,'Придельники с 2022'!$B$4:$X$28,'Форма 1'!U$8),"")</f>
        <v>472112.31599999999</v>
      </c>
      <c r="E3090" s="103">
        <f>IF(ISNUMBER('Форма 1'!V3090),'Форма 1'!$H3090*VLOOKUP('Форма 1'!$F3090,'Придельники с 2022'!$B$4:$X$28,'Форма 1'!V$8),"")</f>
        <v>5357596.5360000003</v>
      </c>
      <c r="F3090" s="103" t="str">
        <f>IF(ISNUMBER('Форма 1'!W3090),'Форма 1'!$H3090*VLOOKUP('Форма 1'!$F3090,'Придельники с 2022'!$B$4:$X$28,'Форма 1'!W$8),"")</f>
        <v/>
      </c>
      <c r="G3090" s="103">
        <f>IF(ISNUMBER('Форма 1'!X3090),'Форма 1'!$H3090*VLOOKUP('Форма 1'!$F3090,'Придельники с 2022'!$B$4:$X$28,'Форма 1'!X$8),"")</f>
        <v>240967.21799999999</v>
      </c>
      <c r="H3090" s="103">
        <f>IF(ISNUMBER('Форма 1'!Y3090),'Форма 1'!$H3090*VLOOKUP('Форма 1'!$F3090,'Придельники с 2022'!$B$4:$X$28,'Форма 1'!Y$8),"")</f>
        <v>743177.31599999999</v>
      </c>
      <c r="I3090" s="103">
        <f>IF(ISNUMBER('Форма 1'!Z3090),'Форма 1'!$H3090*VLOOKUP('Форма 1'!$F3090,'Придельники с 2022'!$B$4:$X$28,'Форма 1'!Z$8),"")</f>
        <v>411176.90399999992</v>
      </c>
      <c r="J3090" s="103" t="str">
        <f>IF(ISNUMBER('Форма 1'!AA3090),'Форма 1'!$H3090*VLOOKUP('Форма 1'!$F3090,'Придельники с 2022'!$B$4:$X$28,'Форма 1'!AA$8),"")</f>
        <v/>
      </c>
      <c r="K3090" s="90"/>
      <c r="L3090" s="87"/>
      <c r="M3090" s="103" t="str">
        <f>IF(ISNUMBER('Форма 1'!AD3090),'Форма 1'!$H3090*VLOOKUP('Форма 1'!$F3090,'Придельники с 2022'!$B$4:$X$28,'Форма 1'!AD$8),"")</f>
        <v/>
      </c>
      <c r="N3090" s="103" t="str">
        <f>IF(ISBLANK('Форма 1'!$AE3090),"",IF('Форма 1'!$AE3090=1,'Форма 1'!$H3090*VLOOKUP('Форма 1'!$F3090,'Придельники с 2022'!$B$4:$X$28,'Форма 1'!$AE$8,0),IF('Форма 1'!$AE3090=2,'Форма 1'!$H3090*VLOOKUP('Форма 1'!$F3090,'Придельники с 2022'!$B$4:$X$28,13,0),IF('Форма 1'!$AE3090=3,'Форма 1'!$H3090*VLOOKUP('Форма 1'!$F3090,'Придельники с 2022'!$B$4:$X$28,12,0)))))</f>
        <v/>
      </c>
      <c r="O3090" s="103">
        <f>IF(ISNUMBER('Форма 1'!AF3090),'Форма 1'!$H3090*VLOOKUP('Форма 1'!$F3090,'Придельники с 2022'!$B$4:$X$28,'Форма 1'!AF$8),"")</f>
        <v>827889.91199999989</v>
      </c>
      <c r="P3090" s="87"/>
      <c r="Q3090" s="103" t="str">
        <f>IF(ISNUMBER('Форма 1'!AH3090),'Форма 1'!$H3090*VLOOKUP('Форма 1'!$F3090,'Придельники с 2022'!$B$4:$X$28,'Форма 1'!AH$8),"")</f>
        <v/>
      </c>
      <c r="R3090" s="103" t="str">
        <f>IF(ISNUMBER('Форма 1'!AI3090),'Форма 1'!$H3090*VLOOKUP('Форма 1'!$F3090,'Придельники с 2022'!$B$4:$X$28,'Форма 1'!AI$8),"")</f>
        <v/>
      </c>
      <c r="S3090" s="103" t="str">
        <f>IF(ISNUMBER('Форма 1'!AJ3090),'Форма 1'!$H3090*VLOOKUP('Форма 1'!$F3090,'Придельники с 2022'!$B$4:$X$28,'Форма 1'!AJ$8),"")</f>
        <v/>
      </c>
      <c r="T3090" s="87"/>
    </row>
    <row r="3091" spans="1:20">
      <c r="A3091" s="188">
        <f t="shared" si="241"/>
        <v>28</v>
      </c>
      <c r="B3091" s="189" t="s">
        <v>3005</v>
      </c>
      <c r="C3091" s="99">
        <f t="shared" si="239"/>
        <v>517413.78</v>
      </c>
      <c r="D3091" s="103">
        <f>IF(ISNUMBER('Форма 1'!U3091),'Форма 1'!$H3091*VLOOKUP('Форма 1'!$F3091,'Придельники с 2022'!$B$4:$X$28,'Форма 1'!U$8),"")</f>
        <v>517413.78</v>
      </c>
      <c r="E3091" s="103" t="str">
        <f>IF(ISNUMBER('Форма 1'!V3091),'Форма 1'!$H3091*VLOOKUP('Форма 1'!$F3091,'Придельники с 2022'!$B$4:$X$28,'Форма 1'!V$8),"")</f>
        <v/>
      </c>
      <c r="F3091" s="103" t="str">
        <f>IF(ISNUMBER('Форма 1'!W3091),'Форма 1'!$H3091*VLOOKUP('Форма 1'!$F3091,'Придельники с 2022'!$B$4:$X$28,'Форма 1'!W$8),"")</f>
        <v/>
      </c>
      <c r="G3091" s="103" t="str">
        <f>IF(ISNUMBER('Форма 1'!X3091),'Форма 1'!$H3091*VLOOKUP('Форма 1'!$F3091,'Придельники с 2022'!$B$4:$X$28,'Форма 1'!X$8),"")</f>
        <v/>
      </c>
      <c r="H3091" s="103" t="str">
        <f>IF(ISNUMBER('Форма 1'!Y3091),'Форма 1'!$H3091*VLOOKUP('Форма 1'!$F3091,'Придельники с 2022'!$B$4:$X$28,'Форма 1'!Y$8),"")</f>
        <v/>
      </c>
      <c r="I3091" s="103" t="str">
        <f>IF(ISNUMBER('Форма 1'!Z3091),'Форма 1'!$H3091*VLOOKUP('Форма 1'!$F3091,'Придельники с 2022'!$B$4:$X$28,'Форма 1'!Z$8),"")</f>
        <v/>
      </c>
      <c r="J3091" s="103" t="str">
        <f>IF(ISNUMBER('Форма 1'!AA3091),'Форма 1'!$H3091*VLOOKUP('Форма 1'!$F3091,'Придельники с 2022'!$B$4:$X$28,'Форма 1'!AA$8),"")</f>
        <v/>
      </c>
      <c r="K3091" s="90"/>
      <c r="L3091" s="87"/>
      <c r="M3091" s="103" t="str">
        <f>IF(ISNUMBER('Форма 1'!AD3091),'Форма 1'!$H3091*VLOOKUP('Форма 1'!$F3091,'Придельники с 2022'!$B$4:$X$28,'Форма 1'!AD$8),"")</f>
        <v/>
      </c>
      <c r="N3091" s="103" t="str">
        <f>IF(ISBLANK('Форма 1'!$AE3091),"",IF('Форма 1'!$AE3091=1,'Форма 1'!$H3091*VLOOKUP('Форма 1'!$F3091,'Придельники с 2022'!$B$4:$X$28,'Форма 1'!$AE$8,0),IF('Форма 1'!$AE3091=2,'Форма 1'!$H3091*VLOOKUP('Форма 1'!$F3091,'Придельники с 2022'!$B$4:$X$28,13,0),IF('Форма 1'!$AE3091=3,'Форма 1'!$H3091*VLOOKUP('Форма 1'!$F3091,'Придельники с 2022'!$B$4:$X$28,12,0)))))</f>
        <v/>
      </c>
      <c r="O3091" s="103" t="str">
        <f>IF(ISNUMBER('Форма 1'!AF3091),'Форма 1'!$H3091*VLOOKUP('Форма 1'!$F3091,'Придельники с 2022'!$B$4:$X$28,'Форма 1'!AF$8),"")</f>
        <v/>
      </c>
      <c r="P3091" s="87"/>
      <c r="Q3091" s="103" t="str">
        <f>IF(ISNUMBER('Форма 1'!AH3091),'Форма 1'!$H3091*VLOOKUP('Форма 1'!$F3091,'Придельники с 2022'!$B$4:$X$28,'Форма 1'!AH$8),"")</f>
        <v/>
      </c>
      <c r="R3091" s="103" t="str">
        <f>IF(ISNUMBER('Форма 1'!AI3091),'Форма 1'!$H3091*VLOOKUP('Форма 1'!$F3091,'Придельники с 2022'!$B$4:$X$28,'Форма 1'!AI$8),"")</f>
        <v/>
      </c>
      <c r="S3091" s="103" t="str">
        <f>IF(ISNUMBER('Форма 1'!AJ3091),'Форма 1'!$H3091*VLOOKUP('Форма 1'!$F3091,'Придельники с 2022'!$B$4:$X$28,'Форма 1'!AJ$8),"")</f>
        <v/>
      </c>
      <c r="T3091" s="87"/>
    </row>
    <row r="3092" spans="1:20">
      <c r="A3092" s="188">
        <f t="shared" si="241"/>
        <v>29</v>
      </c>
      <c r="B3092" s="189" t="s">
        <v>3006</v>
      </c>
      <c r="C3092" s="99">
        <f t="shared" si="239"/>
        <v>518376.06599999999</v>
      </c>
      <c r="D3092" s="103">
        <f>IF(ISNUMBER('Форма 1'!U3092),'Форма 1'!$H3092*VLOOKUP('Форма 1'!$F3092,'Придельники с 2022'!$B$4:$X$28,'Форма 1'!U$8),"")</f>
        <v>518376.06599999999</v>
      </c>
      <c r="E3092" s="103" t="str">
        <f>IF(ISNUMBER('Форма 1'!V3092),'Форма 1'!$H3092*VLOOKUP('Форма 1'!$F3092,'Придельники с 2022'!$B$4:$X$28,'Форма 1'!V$8),"")</f>
        <v/>
      </c>
      <c r="F3092" s="103" t="str">
        <f>IF(ISNUMBER('Форма 1'!W3092),'Форма 1'!$H3092*VLOOKUP('Форма 1'!$F3092,'Придельники с 2022'!$B$4:$X$28,'Форма 1'!W$8),"")</f>
        <v/>
      </c>
      <c r="G3092" s="103" t="str">
        <f>IF(ISNUMBER('Форма 1'!X3092),'Форма 1'!$H3092*VLOOKUP('Форма 1'!$F3092,'Придельники с 2022'!$B$4:$X$28,'Форма 1'!X$8),"")</f>
        <v/>
      </c>
      <c r="H3092" s="103" t="str">
        <f>IF(ISNUMBER('Форма 1'!Y3092),'Форма 1'!$H3092*VLOOKUP('Форма 1'!$F3092,'Придельники с 2022'!$B$4:$X$28,'Форма 1'!Y$8),"")</f>
        <v/>
      </c>
      <c r="I3092" s="103" t="str">
        <f>IF(ISNUMBER('Форма 1'!Z3092),'Форма 1'!$H3092*VLOOKUP('Форма 1'!$F3092,'Придельники с 2022'!$B$4:$X$28,'Форма 1'!Z$8),"")</f>
        <v/>
      </c>
      <c r="J3092" s="103" t="str">
        <f>IF(ISNUMBER('Форма 1'!AA3092),'Форма 1'!$H3092*VLOOKUP('Форма 1'!$F3092,'Придельники с 2022'!$B$4:$X$28,'Форма 1'!AA$8),"")</f>
        <v/>
      </c>
      <c r="K3092" s="90"/>
      <c r="L3092" s="87"/>
      <c r="M3092" s="103" t="str">
        <f>IF(ISNUMBER('Форма 1'!AD3092),'Форма 1'!$H3092*VLOOKUP('Форма 1'!$F3092,'Придельники с 2022'!$B$4:$X$28,'Форма 1'!AD$8),"")</f>
        <v/>
      </c>
      <c r="N3092" s="103" t="str">
        <f>IF(ISBLANK('Форма 1'!$AE3092),"",IF('Форма 1'!$AE3092=1,'Форма 1'!$H3092*VLOOKUP('Форма 1'!$F3092,'Придельники с 2022'!$B$4:$X$28,'Форма 1'!$AE$8,0),IF('Форма 1'!$AE3092=2,'Форма 1'!$H3092*VLOOKUP('Форма 1'!$F3092,'Придельники с 2022'!$B$4:$X$28,13,0),IF('Форма 1'!$AE3092=3,'Форма 1'!$H3092*VLOOKUP('Форма 1'!$F3092,'Придельники с 2022'!$B$4:$X$28,12,0)))))</f>
        <v/>
      </c>
      <c r="O3092" s="103" t="str">
        <f>IF(ISNUMBER('Форма 1'!AF3092),'Форма 1'!$H3092*VLOOKUP('Форма 1'!$F3092,'Придельники с 2022'!$B$4:$X$28,'Форма 1'!AF$8),"")</f>
        <v/>
      </c>
      <c r="P3092" s="87"/>
      <c r="Q3092" s="103" t="str">
        <f>IF(ISNUMBER('Форма 1'!AH3092),'Форма 1'!$H3092*VLOOKUP('Форма 1'!$F3092,'Придельники с 2022'!$B$4:$X$28,'Форма 1'!AH$8),"")</f>
        <v/>
      </c>
      <c r="R3092" s="103" t="str">
        <f>IF(ISNUMBER('Форма 1'!AI3092),'Форма 1'!$H3092*VLOOKUP('Форма 1'!$F3092,'Придельники с 2022'!$B$4:$X$28,'Форма 1'!AI$8),"")</f>
        <v/>
      </c>
      <c r="S3092" s="103" t="str">
        <f>IF(ISNUMBER('Форма 1'!AJ3092),'Форма 1'!$H3092*VLOOKUP('Форма 1'!$F3092,'Придельники с 2022'!$B$4:$X$28,'Форма 1'!AJ$8),"")</f>
        <v/>
      </c>
      <c r="T3092" s="87"/>
    </row>
    <row r="3093" spans="1:20">
      <c r="A3093" s="188">
        <f t="shared" si="241"/>
        <v>30</v>
      </c>
      <c r="B3093" s="190" t="s">
        <v>3007</v>
      </c>
      <c r="C3093" s="99">
        <f t="shared" si="239"/>
        <v>16866333.645000003</v>
      </c>
      <c r="D3093" s="103">
        <f>IF(ISNUMBER('Форма 1'!U3093),'Форма 1'!$H3093*VLOOKUP('Форма 1'!$F3093,'Придельники с 2022'!$B$4:$X$28,'Форма 1'!U$8),"")</f>
        <v>1102113.5580000002</v>
      </c>
      <c r="E3093" s="103">
        <f>IF(ISNUMBER('Форма 1'!V3093),'Форма 1'!$H3093*VLOOKUP('Форма 1'!$F3093,'Придельники с 2022'!$B$4:$X$28,'Форма 1'!V$8),"")</f>
        <v>12506938.668000001</v>
      </c>
      <c r="F3093" s="103" t="str">
        <f>IF(ISNUMBER('Форма 1'!W3093),'Форма 1'!$H3093*VLOOKUP('Форма 1'!$F3093,'Придельники с 2022'!$B$4:$X$28,'Форма 1'!W$8),"")</f>
        <v/>
      </c>
      <c r="G3093" s="103">
        <f>IF(ISNUMBER('Форма 1'!X3093),'Форма 1'!$H3093*VLOOKUP('Форма 1'!$F3093,'Придельники с 2022'!$B$4:$X$28,'Форма 1'!X$8),"")</f>
        <v>562521.30900000001</v>
      </c>
      <c r="H3093" s="103">
        <f>IF(ISNUMBER('Форма 1'!Y3093),'Форма 1'!$H3093*VLOOKUP('Форма 1'!$F3093,'Придельники с 2022'!$B$4:$X$28,'Форма 1'!Y$8),"")</f>
        <v>1734896.0580000002</v>
      </c>
      <c r="I3093" s="103">
        <f>IF(ISNUMBER('Форма 1'!Z3093),'Форма 1'!$H3093*VLOOKUP('Форма 1'!$F3093,'Придельники с 2022'!$B$4:$X$28,'Форма 1'!Z$8),"")</f>
        <v>959864.05200000003</v>
      </c>
      <c r="J3093" s="103" t="str">
        <f>IF(ISNUMBER('Форма 1'!AA3093),'Форма 1'!$H3093*VLOOKUP('Форма 1'!$F3093,'Придельники с 2022'!$B$4:$X$28,'Форма 1'!AA$8),"")</f>
        <v/>
      </c>
      <c r="K3093" s="90"/>
      <c r="L3093" s="87"/>
      <c r="M3093" s="103" t="str">
        <f>IF(ISNUMBER('Форма 1'!AD3093),'Форма 1'!$H3093*VLOOKUP('Форма 1'!$F3093,'Придельники с 2022'!$B$4:$X$28,'Форма 1'!AD$8),"")</f>
        <v/>
      </c>
      <c r="N3093" s="103" t="str">
        <f>IF(ISBLANK('Форма 1'!$AE3093),"",IF('Форма 1'!$AE3093=1,'Форма 1'!$H3093*VLOOKUP('Форма 1'!$F3093,'Придельники с 2022'!$B$4:$X$28,'Форма 1'!$AE$8,0),IF('Форма 1'!$AE3093=2,'Форма 1'!$H3093*VLOOKUP('Форма 1'!$F3093,'Придельники с 2022'!$B$4:$X$28,13,0),IF('Форма 1'!$AE3093=3,'Форма 1'!$H3093*VLOOKUP('Форма 1'!$F3093,'Придельники с 2022'!$B$4:$X$28,12,0)))))</f>
        <v/>
      </c>
      <c r="O3093" s="103" t="str">
        <f>IF(ISNUMBER('Форма 1'!AF3093),'Форма 1'!$H3093*VLOOKUP('Форма 1'!$F3093,'Придельники с 2022'!$B$4:$X$28,'Форма 1'!AF$8),"")</f>
        <v/>
      </c>
      <c r="P3093" s="87"/>
      <c r="Q3093" s="103" t="str">
        <f>IF(ISNUMBER('Форма 1'!AH3093),'Форма 1'!$H3093*VLOOKUP('Форма 1'!$F3093,'Придельники с 2022'!$B$4:$X$28,'Форма 1'!AH$8),"")</f>
        <v/>
      </c>
      <c r="R3093" s="103" t="str">
        <f>IF(ISNUMBER('Форма 1'!AI3093),'Форма 1'!$H3093*VLOOKUP('Форма 1'!$F3093,'Придельники с 2022'!$B$4:$X$28,'Форма 1'!AI$8),"")</f>
        <v/>
      </c>
      <c r="S3093" s="103" t="str">
        <f>IF(ISNUMBER('Форма 1'!AJ3093),'Форма 1'!$H3093*VLOOKUP('Форма 1'!$F3093,'Придельники с 2022'!$B$4:$X$28,'Форма 1'!AJ$8),"")</f>
        <v/>
      </c>
      <c r="T3093" s="87"/>
    </row>
    <row r="3094" spans="1:20">
      <c r="A3094" s="188">
        <f t="shared" si="241"/>
        <v>31</v>
      </c>
      <c r="B3094" s="190" t="s">
        <v>3008</v>
      </c>
      <c r="C3094" s="99">
        <f t="shared" si="239"/>
        <v>24092496.740000002</v>
      </c>
      <c r="D3094" s="103">
        <f>IF(ISNUMBER('Форма 1'!U3094),'Форма 1'!$H3094*VLOOKUP('Форма 1'!$F3094,'Придельники с 2022'!$B$4:$X$28,'Форма 1'!U$8),"")</f>
        <v>1574299.8960000002</v>
      </c>
      <c r="E3094" s="103">
        <f>IF(ISNUMBER('Форма 1'!V3094),'Форма 1'!$H3094*VLOOKUP('Форма 1'!$F3094,'Придельники с 2022'!$B$4:$X$28,'Форма 1'!V$8),"")</f>
        <v>17865375.216000002</v>
      </c>
      <c r="F3094" s="103" t="str">
        <f>IF(ISNUMBER('Форма 1'!W3094),'Форма 1'!$H3094*VLOOKUP('Форма 1'!$F3094,'Придельники с 2022'!$B$4:$X$28,'Форма 1'!W$8),"")</f>
        <v/>
      </c>
      <c r="G3094" s="103">
        <f>IF(ISNUMBER('Форма 1'!X3094),'Форма 1'!$H3094*VLOOKUP('Форма 1'!$F3094,'Придельники с 2022'!$B$4:$X$28,'Форма 1'!X$8),"")</f>
        <v>803526.30800000008</v>
      </c>
      <c r="H3094" s="103">
        <f>IF(ISNUMBER('Форма 1'!Y3094),'Форма 1'!$H3094*VLOOKUP('Форма 1'!$F3094,'Придельники с 2022'!$B$4:$X$28,'Форма 1'!Y$8),"")</f>
        <v>2478189.8960000002</v>
      </c>
      <c r="I3094" s="103">
        <f>IF(ISNUMBER('Форма 1'!Z3094),'Форма 1'!$H3094*VLOOKUP('Форма 1'!$F3094,'Придельники с 2022'!$B$4:$X$28,'Форма 1'!Z$8),"")</f>
        <v>1371105.4240000001</v>
      </c>
      <c r="J3094" s="103" t="str">
        <f>IF(ISNUMBER('Форма 1'!AA3094),'Форма 1'!$H3094*VLOOKUP('Форма 1'!$F3094,'Придельники с 2022'!$B$4:$X$28,'Форма 1'!AA$8),"")</f>
        <v/>
      </c>
      <c r="K3094" s="90"/>
      <c r="L3094" s="87"/>
      <c r="M3094" s="103" t="str">
        <f>IF(ISNUMBER('Форма 1'!AD3094),'Форма 1'!$H3094*VLOOKUP('Форма 1'!$F3094,'Придельники с 2022'!$B$4:$X$28,'Форма 1'!AD$8),"")</f>
        <v/>
      </c>
      <c r="N3094" s="103" t="str">
        <f>IF(ISBLANK('Форма 1'!$AE3094),"",IF('Форма 1'!$AE3094=1,'Форма 1'!$H3094*VLOOKUP('Форма 1'!$F3094,'Придельники с 2022'!$B$4:$X$28,'Форма 1'!$AE$8,0),IF('Форма 1'!$AE3094=2,'Форма 1'!$H3094*VLOOKUP('Форма 1'!$F3094,'Придельники с 2022'!$B$4:$X$28,13,0),IF('Форма 1'!$AE3094=3,'Форма 1'!$H3094*VLOOKUP('Форма 1'!$F3094,'Придельники с 2022'!$B$4:$X$28,12,0)))))</f>
        <v/>
      </c>
      <c r="O3094" s="103" t="str">
        <f>IF(ISNUMBER('Форма 1'!AF3094),'Форма 1'!$H3094*VLOOKUP('Форма 1'!$F3094,'Придельники с 2022'!$B$4:$X$28,'Форма 1'!AF$8),"")</f>
        <v/>
      </c>
      <c r="P3094" s="87"/>
      <c r="Q3094" s="103" t="str">
        <f>IF(ISNUMBER('Форма 1'!AH3094),'Форма 1'!$H3094*VLOOKUP('Форма 1'!$F3094,'Придельники с 2022'!$B$4:$X$28,'Форма 1'!AH$8),"")</f>
        <v/>
      </c>
      <c r="R3094" s="103" t="str">
        <f>IF(ISNUMBER('Форма 1'!AI3094),'Форма 1'!$H3094*VLOOKUP('Форма 1'!$F3094,'Придельники с 2022'!$B$4:$X$28,'Форма 1'!AI$8),"")</f>
        <v/>
      </c>
      <c r="S3094" s="103" t="str">
        <f>IF(ISNUMBER('Форма 1'!AJ3094),'Форма 1'!$H3094*VLOOKUP('Форма 1'!$F3094,'Придельники с 2022'!$B$4:$X$28,'Форма 1'!AJ$8),"")</f>
        <v/>
      </c>
      <c r="T3094" s="87"/>
    </row>
    <row r="3095" spans="1:20">
      <c r="A3095" s="188">
        <f t="shared" si="241"/>
        <v>32</v>
      </c>
      <c r="B3095" s="190" t="s">
        <v>3009</v>
      </c>
      <c r="C3095" s="99">
        <f t="shared" si="239"/>
        <v>22830551.970000003</v>
      </c>
      <c r="D3095" s="103">
        <f>IF(ISNUMBER('Форма 1'!U3095),'Форма 1'!$H3095*VLOOKUP('Форма 1'!$F3095,'Придельники с 2022'!$B$4:$X$28,'Форма 1'!U$8),"")</f>
        <v>1491839.388</v>
      </c>
      <c r="E3095" s="103">
        <f>IF(ISNUMBER('Форма 1'!V3095),'Форма 1'!$H3095*VLOOKUP('Форма 1'!$F3095,'Придельники с 2022'!$B$4:$X$28,'Форма 1'!V$8),"")</f>
        <v>16929601.848000001</v>
      </c>
      <c r="F3095" s="103" t="str">
        <f>IF(ISNUMBER('Форма 1'!W3095),'Форма 1'!$H3095*VLOOKUP('Форма 1'!$F3095,'Придельники с 2022'!$B$4:$X$28,'Форма 1'!W$8),"")</f>
        <v/>
      </c>
      <c r="G3095" s="103">
        <f>IF(ISNUMBER('Форма 1'!X3095),'Форма 1'!$H3095*VLOOKUP('Форма 1'!$F3095,'Придельники с 2022'!$B$4:$X$28,'Форма 1'!X$8),"")</f>
        <v>761438.27400000009</v>
      </c>
      <c r="H3095" s="103">
        <f>IF(ISNUMBER('Форма 1'!Y3095),'Форма 1'!$H3095*VLOOKUP('Форма 1'!$F3095,'Придельники с 2022'!$B$4:$X$28,'Форма 1'!Y$8),"")</f>
        <v>2348384.3880000003</v>
      </c>
      <c r="I3095" s="103">
        <f>IF(ISNUMBER('Форма 1'!Z3095),'Форма 1'!$H3095*VLOOKUP('Форма 1'!$F3095,'Придельники с 2022'!$B$4:$X$28,'Форма 1'!Z$8),"")</f>
        <v>1299288.0719999999</v>
      </c>
      <c r="J3095" s="103" t="str">
        <f>IF(ISNUMBER('Форма 1'!AA3095),'Форма 1'!$H3095*VLOOKUP('Форма 1'!$F3095,'Придельники с 2022'!$B$4:$X$28,'Форма 1'!AA$8),"")</f>
        <v/>
      </c>
      <c r="K3095" s="90"/>
      <c r="L3095" s="87"/>
      <c r="M3095" s="103" t="str">
        <f>IF(ISNUMBER('Форма 1'!AD3095),'Форма 1'!$H3095*VLOOKUP('Форма 1'!$F3095,'Придельники с 2022'!$B$4:$X$28,'Форма 1'!AD$8),"")</f>
        <v/>
      </c>
      <c r="N3095" s="103" t="str">
        <f>IF(ISBLANK('Форма 1'!$AE3095),"",IF('Форма 1'!$AE3095=1,'Форма 1'!$H3095*VLOOKUP('Форма 1'!$F3095,'Придельники с 2022'!$B$4:$X$28,'Форма 1'!$AE$8,0),IF('Форма 1'!$AE3095=2,'Форма 1'!$H3095*VLOOKUP('Форма 1'!$F3095,'Придельники с 2022'!$B$4:$X$28,13,0),IF('Форма 1'!$AE3095=3,'Форма 1'!$H3095*VLOOKUP('Форма 1'!$F3095,'Придельники с 2022'!$B$4:$X$28,12,0)))))</f>
        <v/>
      </c>
      <c r="O3095" s="103" t="str">
        <f>IF(ISNUMBER('Форма 1'!AF3095),'Форма 1'!$H3095*VLOOKUP('Форма 1'!$F3095,'Придельники с 2022'!$B$4:$X$28,'Форма 1'!AF$8),"")</f>
        <v/>
      </c>
      <c r="P3095" s="87"/>
      <c r="Q3095" s="103" t="str">
        <f>IF(ISNUMBER('Форма 1'!AH3095),'Форма 1'!$H3095*VLOOKUP('Форма 1'!$F3095,'Придельники с 2022'!$B$4:$X$28,'Форма 1'!AH$8),"")</f>
        <v/>
      </c>
      <c r="R3095" s="103" t="str">
        <f>IF(ISNUMBER('Форма 1'!AI3095),'Форма 1'!$H3095*VLOOKUP('Форма 1'!$F3095,'Придельники с 2022'!$B$4:$X$28,'Форма 1'!AI$8),"")</f>
        <v/>
      </c>
      <c r="S3095" s="103" t="str">
        <f>IF(ISNUMBER('Форма 1'!AJ3095),'Форма 1'!$H3095*VLOOKUP('Форма 1'!$F3095,'Придельники с 2022'!$B$4:$X$28,'Форма 1'!AJ$8),"")</f>
        <v/>
      </c>
      <c r="T3095" s="87"/>
    </row>
    <row r="3096" spans="1:20">
      <c r="A3096" s="188">
        <f t="shared" si="241"/>
        <v>33</v>
      </c>
      <c r="B3096" s="189" t="s">
        <v>3010</v>
      </c>
      <c r="C3096" s="99">
        <f t="shared" si="239"/>
        <v>839409.48</v>
      </c>
      <c r="D3096" s="103">
        <f>IF(ISNUMBER('Форма 1'!U3096),'Форма 1'!$H3096*VLOOKUP('Форма 1'!$F3096,'Придельники с 2022'!$B$4:$X$28,'Форма 1'!U$8),"")</f>
        <v>839409.48</v>
      </c>
      <c r="E3096" s="103" t="str">
        <f>IF(ISNUMBER('Форма 1'!V3096),'Форма 1'!$H3096*VLOOKUP('Форма 1'!$F3096,'Придельники с 2022'!$B$4:$X$28,'Форма 1'!V$8),"")</f>
        <v/>
      </c>
      <c r="F3096" s="103" t="str">
        <f>IF(ISNUMBER('Форма 1'!W3096),'Форма 1'!$H3096*VLOOKUP('Форма 1'!$F3096,'Придельники с 2022'!$B$4:$X$28,'Форма 1'!W$8),"")</f>
        <v/>
      </c>
      <c r="G3096" s="103" t="str">
        <f>IF(ISNUMBER('Форма 1'!X3096),'Форма 1'!$H3096*VLOOKUP('Форма 1'!$F3096,'Придельники с 2022'!$B$4:$X$28,'Форма 1'!X$8),"")</f>
        <v/>
      </c>
      <c r="H3096" s="103" t="str">
        <f>IF(ISNUMBER('Форма 1'!Y3096),'Форма 1'!$H3096*VLOOKUP('Форма 1'!$F3096,'Придельники с 2022'!$B$4:$X$28,'Форма 1'!Y$8),"")</f>
        <v/>
      </c>
      <c r="I3096" s="103" t="str">
        <f>IF(ISNUMBER('Форма 1'!Z3096),'Форма 1'!$H3096*VLOOKUP('Форма 1'!$F3096,'Придельники с 2022'!$B$4:$X$28,'Форма 1'!Z$8),"")</f>
        <v/>
      </c>
      <c r="J3096" s="103" t="str">
        <f>IF(ISNUMBER('Форма 1'!AA3096),'Форма 1'!$H3096*VLOOKUP('Форма 1'!$F3096,'Придельники с 2022'!$B$4:$X$28,'Форма 1'!AA$8),"")</f>
        <v/>
      </c>
      <c r="K3096" s="90"/>
      <c r="L3096" s="87"/>
      <c r="M3096" s="103" t="str">
        <f>IF(ISNUMBER('Форма 1'!AD3096),'Форма 1'!$H3096*VLOOKUP('Форма 1'!$F3096,'Придельники с 2022'!$B$4:$X$28,'Форма 1'!AD$8),"")</f>
        <v/>
      </c>
      <c r="N3096" s="103" t="str">
        <f>IF(ISBLANK('Форма 1'!$AE3096),"",IF('Форма 1'!$AE3096=1,'Форма 1'!$H3096*VLOOKUP('Форма 1'!$F3096,'Придельники с 2022'!$B$4:$X$28,'Форма 1'!$AE$8,0),IF('Форма 1'!$AE3096=2,'Форма 1'!$H3096*VLOOKUP('Форма 1'!$F3096,'Придельники с 2022'!$B$4:$X$28,13,0),IF('Форма 1'!$AE3096=3,'Форма 1'!$H3096*VLOOKUP('Форма 1'!$F3096,'Придельники с 2022'!$B$4:$X$28,12,0)))))</f>
        <v/>
      </c>
      <c r="O3096" s="103" t="str">
        <f>IF(ISNUMBER('Форма 1'!AF3096),'Форма 1'!$H3096*VLOOKUP('Форма 1'!$F3096,'Придельники с 2022'!$B$4:$X$28,'Форма 1'!AF$8),"")</f>
        <v/>
      </c>
      <c r="P3096" s="87"/>
      <c r="Q3096" s="103" t="str">
        <f>IF(ISNUMBER('Форма 1'!AH3096),'Форма 1'!$H3096*VLOOKUP('Форма 1'!$F3096,'Придельники с 2022'!$B$4:$X$28,'Форма 1'!AH$8),"")</f>
        <v/>
      </c>
      <c r="R3096" s="103" t="str">
        <f>IF(ISNUMBER('Форма 1'!AI3096),'Форма 1'!$H3096*VLOOKUP('Форма 1'!$F3096,'Придельники с 2022'!$B$4:$X$28,'Форма 1'!AI$8),"")</f>
        <v/>
      </c>
      <c r="S3096" s="103" t="str">
        <f>IF(ISNUMBER('Форма 1'!AJ3096),'Форма 1'!$H3096*VLOOKUP('Форма 1'!$F3096,'Придельники с 2022'!$B$4:$X$28,'Форма 1'!AJ$8),"")</f>
        <v/>
      </c>
      <c r="T3096" s="87"/>
    </row>
    <row r="3097" spans="1:20">
      <c r="A3097" s="188">
        <f t="shared" si="241"/>
        <v>34</v>
      </c>
      <c r="B3097" s="189" t="s">
        <v>3011</v>
      </c>
      <c r="C3097" s="99">
        <f t="shared" si="239"/>
        <v>4948092.2400000012</v>
      </c>
      <c r="D3097" s="103">
        <f>IF(ISNUMBER('Форма 1'!U3097),'Форма 1'!$H3097*VLOOKUP('Форма 1'!$F3097,'Придельники с 2022'!$B$4:$X$28,'Форма 1'!U$8),"")</f>
        <v>323328.09600000002</v>
      </c>
      <c r="E3097" s="103">
        <f>IF(ISNUMBER('Форма 1'!V3097),'Форма 1'!$H3097*VLOOKUP('Форма 1'!$F3097,'Придельники с 2022'!$B$4:$X$28,'Форма 1'!V$8),"")</f>
        <v>3669172.4160000007</v>
      </c>
      <c r="F3097" s="103" t="str">
        <f>IF(ISNUMBER('Форма 1'!W3097),'Форма 1'!$H3097*VLOOKUP('Форма 1'!$F3097,'Придельники с 2022'!$B$4:$X$28,'Форма 1'!W$8),"")</f>
        <v/>
      </c>
      <c r="G3097" s="103">
        <f>IF(ISNUMBER('Форма 1'!X3097),'Форма 1'!$H3097*VLOOKUP('Форма 1'!$F3097,'Придельники с 2022'!$B$4:$X$28,'Форма 1'!X$8),"")</f>
        <v>165027.408</v>
      </c>
      <c r="H3097" s="103">
        <f>IF(ISNUMBER('Форма 1'!Y3097),'Форма 1'!$H3097*VLOOKUP('Форма 1'!$F3097,'Придельники с 2022'!$B$4:$X$28,'Форма 1'!Y$8),"")</f>
        <v>508968.09600000002</v>
      </c>
      <c r="I3097" s="103">
        <f>IF(ISNUMBER('Форма 1'!Z3097),'Форма 1'!$H3097*VLOOKUP('Форма 1'!$F3097,'Придельники с 2022'!$B$4:$X$28,'Форма 1'!Z$8),"")</f>
        <v>281596.22399999999</v>
      </c>
      <c r="J3097" s="103" t="str">
        <f>IF(ISNUMBER('Форма 1'!AA3097),'Форма 1'!$H3097*VLOOKUP('Форма 1'!$F3097,'Придельники с 2022'!$B$4:$X$28,'Форма 1'!AA$8),"")</f>
        <v/>
      </c>
      <c r="K3097" s="90"/>
      <c r="L3097" s="87"/>
      <c r="M3097" s="103" t="str">
        <f>IF(ISNUMBER('Форма 1'!AD3097),'Форма 1'!$H3097*VLOOKUP('Форма 1'!$F3097,'Придельники с 2022'!$B$4:$X$28,'Форма 1'!AD$8),"")</f>
        <v/>
      </c>
      <c r="N3097" s="103" t="str">
        <f>IF(ISBLANK('Форма 1'!$AE3097),"",IF('Форма 1'!$AE3097=1,'Форма 1'!$H3097*VLOOKUP('Форма 1'!$F3097,'Придельники с 2022'!$B$4:$X$28,'Форма 1'!$AE$8,0),IF('Форма 1'!$AE3097=2,'Форма 1'!$H3097*VLOOKUP('Форма 1'!$F3097,'Придельники с 2022'!$B$4:$X$28,13,0),IF('Форма 1'!$AE3097=3,'Форма 1'!$H3097*VLOOKUP('Форма 1'!$F3097,'Придельники с 2022'!$B$4:$X$28,12,0)))))</f>
        <v/>
      </c>
      <c r="O3097" s="103" t="str">
        <f>IF(ISNUMBER('Форма 1'!AF3097),'Форма 1'!$H3097*VLOOKUP('Форма 1'!$F3097,'Придельники с 2022'!$B$4:$X$28,'Форма 1'!AF$8),"")</f>
        <v/>
      </c>
      <c r="P3097" s="87"/>
      <c r="Q3097" s="103" t="str">
        <f>IF(ISNUMBER('Форма 1'!AH3097),'Форма 1'!$H3097*VLOOKUP('Форма 1'!$F3097,'Придельники с 2022'!$B$4:$X$28,'Форма 1'!AH$8),"")</f>
        <v/>
      </c>
      <c r="R3097" s="103" t="str">
        <f>IF(ISNUMBER('Форма 1'!AI3097),'Форма 1'!$H3097*VLOOKUP('Форма 1'!$F3097,'Придельники с 2022'!$B$4:$X$28,'Форма 1'!AI$8),"")</f>
        <v/>
      </c>
      <c r="S3097" s="103" t="str">
        <f>IF(ISNUMBER('Форма 1'!AJ3097),'Форма 1'!$H3097*VLOOKUP('Форма 1'!$F3097,'Придельники с 2022'!$B$4:$X$28,'Форма 1'!AJ$8),"")</f>
        <v/>
      </c>
      <c r="T3097" s="87"/>
    </row>
    <row r="3098" spans="1:20">
      <c r="A3098" s="188">
        <f t="shared" si="241"/>
        <v>35</v>
      </c>
      <c r="B3098" s="112" t="s">
        <v>3012</v>
      </c>
      <c r="C3098" s="99">
        <f t="shared" si="239"/>
        <v>21005603.115000002</v>
      </c>
      <c r="D3098" s="103">
        <f>IF(ISNUMBER('Форма 1'!U3098),'Форма 1'!$H3098*VLOOKUP('Форма 1'!$F3098,'Придельники с 2022'!$B$4:$X$28,'Форма 1'!U$8),"")</f>
        <v>1372589.946</v>
      </c>
      <c r="E3098" s="103">
        <f>IF(ISNUMBER('Форма 1'!V3098),'Форма 1'!$H3098*VLOOKUP('Форма 1'!$F3098,'Придельники с 2022'!$B$4:$X$28,'Форма 1'!V$8),"")</f>
        <v>15576342.516000001</v>
      </c>
      <c r="F3098" s="103" t="str">
        <f>IF(ISNUMBER('Форма 1'!W3098),'Форма 1'!$H3098*VLOOKUP('Форма 1'!$F3098,'Придельники с 2022'!$B$4:$X$28,'Форма 1'!W$8),"")</f>
        <v/>
      </c>
      <c r="G3098" s="103">
        <f>IF(ISNUMBER('Форма 1'!X3098),'Форма 1'!$H3098*VLOOKUP('Форма 1'!$F3098,'Придельники с 2022'!$B$4:$X$28,'Форма 1'!X$8),"")</f>
        <v>700573.08299999998</v>
      </c>
      <c r="H3098" s="103">
        <f>IF(ISNUMBER('Форма 1'!Y3098),'Форма 1'!$H3098*VLOOKUP('Форма 1'!$F3098,'Придельники с 2022'!$B$4:$X$28,'Форма 1'!Y$8),"")</f>
        <v>2160667.446</v>
      </c>
      <c r="I3098" s="103">
        <f>IF(ISNUMBER('Форма 1'!Z3098),'Форма 1'!$H3098*VLOOKUP('Форма 1'!$F3098,'Придельники с 2022'!$B$4:$X$28,'Форма 1'!Z$8),"")</f>
        <v>1195430.1239999998</v>
      </c>
      <c r="J3098" s="103" t="str">
        <f>IF(ISNUMBER('Форма 1'!AA3098),'Форма 1'!$H3098*VLOOKUP('Форма 1'!$F3098,'Придельники с 2022'!$B$4:$X$28,'Форма 1'!AA$8),"")</f>
        <v/>
      </c>
      <c r="K3098" s="90"/>
      <c r="L3098" s="87"/>
      <c r="M3098" s="103" t="str">
        <f>IF(ISNUMBER('Форма 1'!AD3098),'Форма 1'!$H3098*VLOOKUP('Форма 1'!$F3098,'Придельники с 2022'!$B$4:$X$28,'Форма 1'!AD$8),"")</f>
        <v/>
      </c>
      <c r="N3098" s="103" t="str">
        <f>IF(ISBLANK('Форма 1'!$AE3098),"",IF('Форма 1'!$AE3098=1,'Форма 1'!$H3098*VLOOKUP('Форма 1'!$F3098,'Придельники с 2022'!$B$4:$X$28,'Форма 1'!$AE$8,0),IF('Форма 1'!$AE3098=2,'Форма 1'!$H3098*VLOOKUP('Форма 1'!$F3098,'Придельники с 2022'!$B$4:$X$28,13,0),IF('Форма 1'!$AE3098=3,'Форма 1'!$H3098*VLOOKUP('Форма 1'!$F3098,'Придельники с 2022'!$B$4:$X$28,12,0)))))</f>
        <v/>
      </c>
      <c r="O3098" s="103" t="str">
        <f>IF(ISNUMBER('Форма 1'!AF3098),'Форма 1'!$H3098*VLOOKUP('Форма 1'!$F3098,'Придельники с 2022'!$B$4:$X$28,'Форма 1'!AF$8),"")</f>
        <v/>
      </c>
      <c r="P3098" s="87"/>
      <c r="Q3098" s="103" t="str">
        <f>IF(ISNUMBER('Форма 1'!AH3098),'Форма 1'!$H3098*VLOOKUP('Форма 1'!$F3098,'Придельники с 2022'!$B$4:$X$28,'Форма 1'!AH$8),"")</f>
        <v/>
      </c>
      <c r="R3098" s="103" t="str">
        <f>IF(ISNUMBER('Форма 1'!AI3098),'Форма 1'!$H3098*VLOOKUP('Форма 1'!$F3098,'Придельники с 2022'!$B$4:$X$28,'Форма 1'!AI$8),"")</f>
        <v/>
      </c>
      <c r="S3098" s="103" t="str">
        <f>IF(ISNUMBER('Форма 1'!AJ3098),'Форма 1'!$H3098*VLOOKUP('Форма 1'!$F3098,'Придельники с 2022'!$B$4:$X$28,'Форма 1'!AJ$8),"")</f>
        <v/>
      </c>
      <c r="T3098" s="87"/>
    </row>
    <row r="3099" spans="1:20">
      <c r="A3099" s="188">
        <f t="shared" si="241"/>
        <v>36</v>
      </c>
      <c r="B3099" s="112" t="s">
        <v>3013</v>
      </c>
      <c r="C3099" s="99">
        <f t="shared" si="239"/>
        <v>20777909.310000002</v>
      </c>
      <c r="D3099" s="103">
        <f>IF(ISNUMBER('Форма 1'!U3099),'Форма 1'!$H3099*VLOOKUP('Форма 1'!$F3099,'Придельники с 2022'!$B$4:$X$28,'Форма 1'!U$8),"")</f>
        <v>1357711.524</v>
      </c>
      <c r="E3099" s="103">
        <f>IF(ISNUMBER('Форма 1'!V3099),'Форма 1'!$H3099*VLOOKUP('Форма 1'!$F3099,'Придельники с 2022'!$B$4:$X$28,'Форма 1'!V$8),"")</f>
        <v>15407500.104000002</v>
      </c>
      <c r="F3099" s="103" t="str">
        <f>IF(ISNUMBER('Форма 1'!W3099),'Форма 1'!$H3099*VLOOKUP('Форма 1'!$F3099,'Придельники с 2022'!$B$4:$X$28,'Форма 1'!W$8),"")</f>
        <v/>
      </c>
      <c r="G3099" s="103">
        <f>IF(ISNUMBER('Форма 1'!X3099),'Форма 1'!$H3099*VLOOKUP('Форма 1'!$F3099,'Придельники с 2022'!$B$4:$X$28,'Форма 1'!X$8),"")</f>
        <v>692979.10200000007</v>
      </c>
      <c r="H3099" s="103">
        <f>IF(ISNUMBER('Форма 1'!Y3099),'Форма 1'!$H3099*VLOOKUP('Форма 1'!$F3099,'Придельники с 2022'!$B$4:$X$28,'Форма 1'!Y$8),"")</f>
        <v>2137246.5240000002</v>
      </c>
      <c r="I3099" s="103">
        <f>IF(ISNUMBER('Форма 1'!Z3099),'Форма 1'!$H3099*VLOOKUP('Форма 1'!$F3099,'Придельники с 2022'!$B$4:$X$28,'Форма 1'!Z$8),"")</f>
        <v>1182472.0559999999</v>
      </c>
      <c r="J3099" s="103" t="str">
        <f>IF(ISNUMBER('Форма 1'!AA3099),'Форма 1'!$H3099*VLOOKUP('Форма 1'!$F3099,'Придельники с 2022'!$B$4:$X$28,'Форма 1'!AA$8),"")</f>
        <v/>
      </c>
      <c r="K3099" s="90"/>
      <c r="L3099" s="87"/>
      <c r="M3099" s="103" t="str">
        <f>IF(ISNUMBER('Форма 1'!AD3099),'Форма 1'!$H3099*VLOOKUP('Форма 1'!$F3099,'Придельники с 2022'!$B$4:$X$28,'Форма 1'!AD$8),"")</f>
        <v/>
      </c>
      <c r="N3099" s="103" t="str">
        <f>IF(ISBLANK('Форма 1'!$AE3099),"",IF('Форма 1'!$AE3099=1,'Форма 1'!$H3099*VLOOKUP('Форма 1'!$F3099,'Придельники с 2022'!$B$4:$X$28,'Форма 1'!$AE$8,0),IF('Форма 1'!$AE3099=2,'Форма 1'!$H3099*VLOOKUP('Форма 1'!$F3099,'Придельники с 2022'!$B$4:$X$28,13,0),IF('Форма 1'!$AE3099=3,'Форма 1'!$H3099*VLOOKUP('Форма 1'!$F3099,'Придельники с 2022'!$B$4:$X$28,12,0)))))</f>
        <v/>
      </c>
      <c r="O3099" s="103" t="str">
        <f>IF(ISNUMBER('Форма 1'!AF3099),'Форма 1'!$H3099*VLOOKUP('Форма 1'!$F3099,'Придельники с 2022'!$B$4:$X$28,'Форма 1'!AF$8),"")</f>
        <v/>
      </c>
      <c r="P3099" s="87"/>
      <c r="Q3099" s="103" t="str">
        <f>IF(ISNUMBER('Форма 1'!AH3099),'Форма 1'!$H3099*VLOOKUP('Форма 1'!$F3099,'Придельники с 2022'!$B$4:$X$28,'Форма 1'!AH$8),"")</f>
        <v/>
      </c>
      <c r="R3099" s="103" t="str">
        <f>IF(ISNUMBER('Форма 1'!AI3099),'Форма 1'!$H3099*VLOOKUP('Форма 1'!$F3099,'Придельники с 2022'!$B$4:$X$28,'Форма 1'!AI$8),"")</f>
        <v/>
      </c>
      <c r="S3099" s="103" t="str">
        <f>IF(ISNUMBER('Форма 1'!AJ3099),'Форма 1'!$H3099*VLOOKUP('Форма 1'!$F3099,'Придельники с 2022'!$B$4:$X$28,'Форма 1'!AJ$8),"")</f>
        <v/>
      </c>
      <c r="T3099" s="87"/>
    </row>
    <row r="3100" spans="1:20">
      <c r="A3100" s="188">
        <f t="shared" si="241"/>
        <v>37</v>
      </c>
      <c r="B3100" s="189" t="s">
        <v>3014</v>
      </c>
      <c r="C3100" s="99">
        <f t="shared" si="239"/>
        <v>3943268.3289999999</v>
      </c>
      <c r="D3100" s="103">
        <f>IF(ISNUMBER('Форма 1'!U3100),'Форма 1'!$H3100*VLOOKUP('Форма 1'!$F3100,'Придельники с 2022'!$B$4:$X$28,'Форма 1'!U$8),"")</f>
        <v>3943268.3289999999</v>
      </c>
      <c r="E3100" s="103" t="str">
        <f>IF(ISNUMBER('Форма 1'!V3100),'Форма 1'!$H3100*VLOOKUP('Форма 1'!$F3100,'Придельники с 2022'!$B$4:$X$28,'Форма 1'!V$8),"")</f>
        <v/>
      </c>
      <c r="F3100" s="103" t="str">
        <f>IF(ISNUMBER('Форма 1'!W3100),'Форма 1'!$H3100*VLOOKUP('Форма 1'!$F3100,'Придельники с 2022'!$B$4:$X$28,'Форма 1'!W$8),"")</f>
        <v/>
      </c>
      <c r="G3100" s="103" t="str">
        <f>IF(ISNUMBER('Форма 1'!X3100),'Форма 1'!$H3100*VLOOKUP('Форма 1'!$F3100,'Придельники с 2022'!$B$4:$X$28,'Форма 1'!X$8),"")</f>
        <v/>
      </c>
      <c r="H3100" s="103" t="str">
        <f>IF(ISNUMBER('Форма 1'!Y3100),'Форма 1'!$H3100*VLOOKUP('Форма 1'!$F3100,'Придельники с 2022'!$B$4:$X$28,'Форма 1'!Y$8),"")</f>
        <v/>
      </c>
      <c r="I3100" s="103" t="str">
        <f>IF(ISNUMBER('Форма 1'!Z3100),'Форма 1'!$H3100*VLOOKUP('Форма 1'!$F3100,'Придельники с 2022'!$B$4:$X$28,'Форма 1'!Z$8),"")</f>
        <v/>
      </c>
      <c r="J3100" s="103" t="str">
        <f>IF(ISNUMBER('Форма 1'!AA3100),'Форма 1'!$H3100*VLOOKUP('Форма 1'!$F3100,'Придельники с 2022'!$B$4:$X$28,'Форма 1'!AA$8),"")</f>
        <v/>
      </c>
      <c r="K3100" s="90"/>
      <c r="L3100" s="87"/>
      <c r="M3100" s="103" t="str">
        <f>IF(ISNUMBER('Форма 1'!AD3100),'Форма 1'!$H3100*VLOOKUP('Форма 1'!$F3100,'Придельники с 2022'!$B$4:$X$28,'Форма 1'!AD$8),"")</f>
        <v/>
      </c>
      <c r="N3100" s="103" t="str">
        <f>IF(ISBLANK('Форма 1'!$AE3100),"",IF('Форма 1'!$AE3100=1,'Форма 1'!$H3100*VLOOKUP('Форма 1'!$F3100,'Придельники с 2022'!$B$4:$X$28,'Форма 1'!$AE$8,0),IF('Форма 1'!$AE3100=2,'Форма 1'!$H3100*VLOOKUP('Форма 1'!$F3100,'Придельники с 2022'!$B$4:$X$28,13,0),IF('Форма 1'!$AE3100=3,'Форма 1'!$H3100*VLOOKUP('Форма 1'!$F3100,'Придельники с 2022'!$B$4:$X$28,12,0)))))</f>
        <v/>
      </c>
      <c r="O3100" s="103" t="str">
        <f>IF(ISNUMBER('Форма 1'!AF3100),'Форма 1'!$H3100*VLOOKUP('Форма 1'!$F3100,'Придельники с 2022'!$B$4:$X$28,'Форма 1'!AF$8),"")</f>
        <v/>
      </c>
      <c r="P3100" s="87"/>
      <c r="Q3100" s="103" t="str">
        <f>IF(ISNUMBER('Форма 1'!AH3100),'Форма 1'!$H3100*VLOOKUP('Форма 1'!$F3100,'Придельники с 2022'!$B$4:$X$28,'Форма 1'!AH$8),"")</f>
        <v/>
      </c>
      <c r="R3100" s="103" t="str">
        <f>IF(ISNUMBER('Форма 1'!AI3100),'Форма 1'!$H3100*VLOOKUP('Форма 1'!$F3100,'Придельники с 2022'!$B$4:$X$28,'Форма 1'!AI$8),"")</f>
        <v/>
      </c>
      <c r="S3100" s="103" t="str">
        <f>IF(ISNUMBER('Форма 1'!AJ3100),'Форма 1'!$H3100*VLOOKUP('Форма 1'!$F3100,'Придельники с 2022'!$B$4:$X$28,'Форма 1'!AJ$8),"")</f>
        <v/>
      </c>
      <c r="T3100" s="87"/>
    </row>
    <row r="3101" spans="1:20">
      <c r="A3101" s="188">
        <f t="shared" si="241"/>
        <v>38</v>
      </c>
      <c r="B3101" s="112" t="s">
        <v>3015</v>
      </c>
      <c r="C3101" s="99">
        <f t="shared" si="239"/>
        <v>15627457.888</v>
      </c>
      <c r="D3101" s="103" t="str">
        <f>IF(ISNUMBER('Форма 1'!U3101),'Форма 1'!$H3101*VLOOKUP('Форма 1'!$F3101,'Придельники с 2022'!$B$4:$X$28,'Форма 1'!U$8),"")</f>
        <v/>
      </c>
      <c r="E3101" s="103" t="str">
        <f>IF(ISNUMBER('Форма 1'!V3101),'Форма 1'!$H3101*VLOOKUP('Форма 1'!$F3101,'Придельники с 2022'!$B$4:$X$28,'Форма 1'!V$8),"")</f>
        <v/>
      </c>
      <c r="F3101" s="103" t="str">
        <f>IF(ISNUMBER('Форма 1'!W3101),'Форма 1'!$H3101*VLOOKUP('Форма 1'!$F3101,'Придельники с 2022'!$B$4:$X$28,'Форма 1'!W$8),"")</f>
        <v/>
      </c>
      <c r="G3101" s="103" t="str">
        <f>IF(ISNUMBER('Форма 1'!X3101),'Форма 1'!$H3101*VLOOKUP('Форма 1'!$F3101,'Придельники с 2022'!$B$4:$X$28,'Форма 1'!X$8),"")</f>
        <v/>
      </c>
      <c r="H3101" s="103" t="str">
        <f>IF(ISNUMBER('Форма 1'!Y3101),'Форма 1'!$H3101*VLOOKUP('Форма 1'!$F3101,'Придельники с 2022'!$B$4:$X$28,'Форма 1'!Y$8),"")</f>
        <v/>
      </c>
      <c r="I3101" s="103" t="str">
        <f>IF(ISNUMBER('Форма 1'!Z3101),'Форма 1'!$H3101*VLOOKUP('Форма 1'!$F3101,'Придельники с 2022'!$B$4:$X$28,'Форма 1'!Z$8),"")</f>
        <v/>
      </c>
      <c r="J3101" s="103" t="str">
        <f>IF(ISNUMBER('Форма 1'!AA3101),'Форма 1'!$H3101*VLOOKUP('Форма 1'!$F3101,'Придельники с 2022'!$B$4:$X$28,'Форма 1'!AA$8),"")</f>
        <v/>
      </c>
      <c r="K3101" s="90"/>
      <c r="L3101" s="87"/>
      <c r="M3101" s="103" t="str">
        <f>IF(ISNUMBER('Форма 1'!AD3101),'Форма 1'!$H3101*VLOOKUP('Форма 1'!$F3101,'Придельники с 2022'!$B$4:$X$28,'Форма 1'!AD$8),"")</f>
        <v/>
      </c>
      <c r="N3101" s="103">
        <f>IF(ISBLANK('Форма 1'!$AE3101),"",IF('Форма 1'!$AE3101=1,'Форма 1'!$H3101*VLOOKUP('Форма 1'!$F3101,'Придельники с 2022'!$B$4:$X$28,'Форма 1'!$AE$8,0),IF('Форма 1'!$AE3101=2,'Форма 1'!$H3101*VLOOKUP('Форма 1'!$F3101,'Придельники с 2022'!$B$4:$X$28,13,0),IF('Форма 1'!$AE3101=3,'Форма 1'!$H3101*VLOOKUP('Форма 1'!$F3101,'Придельники с 2022'!$B$4:$X$28,12,0)))))</f>
        <v>15627457.888</v>
      </c>
      <c r="O3101" s="103" t="str">
        <f>IF(ISNUMBER('Форма 1'!AF3101),'Форма 1'!$H3101*VLOOKUP('Форма 1'!$F3101,'Придельники с 2022'!$B$4:$X$28,'Форма 1'!AF$8),"")</f>
        <v/>
      </c>
      <c r="P3101" s="87"/>
      <c r="Q3101" s="103" t="str">
        <f>IF(ISNUMBER('Форма 1'!AH3101),'Форма 1'!$H3101*VLOOKUP('Форма 1'!$F3101,'Придельники с 2022'!$B$4:$X$28,'Форма 1'!AH$8),"")</f>
        <v/>
      </c>
      <c r="R3101" s="103" t="str">
        <f>IF(ISNUMBER('Форма 1'!AI3101),'Форма 1'!$H3101*VLOOKUP('Форма 1'!$F3101,'Придельники с 2022'!$B$4:$X$28,'Форма 1'!AI$8),"")</f>
        <v/>
      </c>
      <c r="S3101" s="103" t="str">
        <f>IF(ISNUMBER('Форма 1'!AJ3101),'Форма 1'!$H3101*VLOOKUP('Форма 1'!$F3101,'Придельники с 2022'!$B$4:$X$28,'Форма 1'!AJ$8),"")</f>
        <v/>
      </c>
      <c r="T3101" s="87"/>
    </row>
    <row r="3102" spans="1:20">
      <c r="A3102" s="188">
        <f t="shared" si="241"/>
        <v>39</v>
      </c>
      <c r="B3102" s="189" t="s">
        <v>3016</v>
      </c>
      <c r="C3102" s="99">
        <f t="shared" si="239"/>
        <v>11894102.737999998</v>
      </c>
      <c r="D3102" s="103" t="str">
        <f>IF(ISNUMBER('Форма 1'!U3102),'Форма 1'!$H3102*VLOOKUP('Форма 1'!$F3102,'Придельники с 2022'!$B$4:$X$28,'Форма 1'!U$8),"")</f>
        <v/>
      </c>
      <c r="E3102" s="103">
        <f>IF(ISNUMBER('Форма 1'!V3102),'Форма 1'!$H3102*VLOOKUP('Форма 1'!$F3102,'Придельники с 2022'!$B$4:$X$28,'Форма 1'!V$8),"")</f>
        <v>8847789.1879999992</v>
      </c>
      <c r="F3102" s="103" t="str">
        <f>IF(ISNUMBER('Форма 1'!W3102),'Форма 1'!$H3102*VLOOKUP('Форма 1'!$F3102,'Придельники с 2022'!$B$4:$X$28,'Форма 1'!W$8),"")</f>
        <v/>
      </c>
      <c r="G3102" s="103" t="str">
        <f>IF(ISNUMBER('Форма 1'!X3102),'Форма 1'!$H3102*VLOOKUP('Форма 1'!$F3102,'Придельники с 2022'!$B$4:$X$28,'Форма 1'!X$8),"")</f>
        <v/>
      </c>
      <c r="H3102" s="103">
        <f>IF(ISNUMBER('Форма 1'!Y3102),'Форма 1'!$H3102*VLOOKUP('Форма 1'!$F3102,'Придельники с 2022'!$B$4:$X$28,'Форма 1'!Y$8),"")</f>
        <v>3046313.55</v>
      </c>
      <c r="I3102" s="103" t="str">
        <f>IF(ISNUMBER('Форма 1'!Z3102),'Форма 1'!$H3102*VLOOKUP('Форма 1'!$F3102,'Придельники с 2022'!$B$4:$X$28,'Форма 1'!Z$8),"")</f>
        <v/>
      </c>
      <c r="J3102" s="103" t="str">
        <f>IF(ISNUMBER('Форма 1'!AA3102),'Форма 1'!$H3102*VLOOKUP('Форма 1'!$F3102,'Придельники с 2022'!$B$4:$X$28,'Форма 1'!AA$8),"")</f>
        <v/>
      </c>
      <c r="K3102" s="90"/>
      <c r="L3102" s="87"/>
      <c r="M3102" s="103" t="str">
        <f>IF(ISNUMBER('Форма 1'!AD3102),'Форма 1'!$H3102*VLOOKUP('Форма 1'!$F3102,'Придельники с 2022'!$B$4:$X$28,'Форма 1'!AD$8),"")</f>
        <v/>
      </c>
      <c r="N3102" s="103" t="str">
        <f>IF(ISBLANK('Форма 1'!$AE3102),"",IF('Форма 1'!$AE3102=1,'Форма 1'!$H3102*VLOOKUP('Форма 1'!$F3102,'Придельники с 2022'!$B$4:$X$28,'Форма 1'!$AE$8,0),IF('Форма 1'!$AE3102=2,'Форма 1'!$H3102*VLOOKUP('Форма 1'!$F3102,'Придельники с 2022'!$B$4:$X$28,13,0),IF('Форма 1'!$AE3102=3,'Форма 1'!$H3102*VLOOKUP('Форма 1'!$F3102,'Придельники с 2022'!$B$4:$X$28,12,0)))))</f>
        <v/>
      </c>
      <c r="O3102" s="103" t="str">
        <f>IF(ISNUMBER('Форма 1'!AF3102),'Форма 1'!$H3102*VLOOKUP('Форма 1'!$F3102,'Придельники с 2022'!$B$4:$X$28,'Форма 1'!AF$8),"")</f>
        <v/>
      </c>
      <c r="P3102" s="87"/>
      <c r="Q3102" s="103" t="str">
        <f>IF(ISNUMBER('Форма 1'!AH3102),'Форма 1'!$H3102*VLOOKUP('Форма 1'!$F3102,'Придельники с 2022'!$B$4:$X$28,'Форма 1'!AH$8),"")</f>
        <v/>
      </c>
      <c r="R3102" s="103" t="str">
        <f>IF(ISNUMBER('Форма 1'!AI3102),'Форма 1'!$H3102*VLOOKUP('Форма 1'!$F3102,'Придельники с 2022'!$B$4:$X$28,'Форма 1'!AI$8),"")</f>
        <v/>
      </c>
      <c r="S3102" s="103" t="str">
        <f>IF(ISNUMBER('Форма 1'!AJ3102),'Форма 1'!$H3102*VLOOKUP('Форма 1'!$F3102,'Придельники с 2022'!$B$4:$X$28,'Форма 1'!AJ$8),"")</f>
        <v/>
      </c>
      <c r="T3102" s="87"/>
    </row>
    <row r="3103" spans="1:20">
      <c r="A3103" s="188">
        <f t="shared" si="241"/>
        <v>40</v>
      </c>
      <c r="B3103" s="189" t="s">
        <v>3017</v>
      </c>
      <c r="C3103" s="99">
        <f t="shared" si="239"/>
        <v>6263420.2199999997</v>
      </c>
      <c r="D3103" s="103" t="str">
        <f>IF(ISNUMBER('Форма 1'!U3103),'Форма 1'!$H3103*VLOOKUP('Форма 1'!$F3103,'Придельники с 2022'!$B$4:$X$28,'Форма 1'!U$8),"")</f>
        <v/>
      </c>
      <c r="E3103" s="103" t="str">
        <f>IF(ISNUMBER('Форма 1'!V3103),'Форма 1'!$H3103*VLOOKUP('Форма 1'!$F3103,'Придельники с 2022'!$B$4:$X$28,'Форма 1'!V$8),"")</f>
        <v/>
      </c>
      <c r="F3103" s="103" t="str">
        <f>IF(ISNUMBER('Форма 1'!W3103),'Форма 1'!$H3103*VLOOKUP('Форма 1'!$F3103,'Придельники с 2022'!$B$4:$X$28,'Форма 1'!W$8),"")</f>
        <v/>
      </c>
      <c r="G3103" s="103">
        <f>IF(ISNUMBER('Форма 1'!X3103),'Форма 1'!$H3103*VLOOKUP('Форма 1'!$F3103,'Придельники с 2022'!$B$4:$X$28,'Форма 1'!X$8),"")</f>
        <v>1457683.3800000001</v>
      </c>
      <c r="H3103" s="103" t="str">
        <f>IF(ISNUMBER('Форма 1'!Y3103),'Форма 1'!$H3103*VLOOKUP('Форма 1'!$F3103,'Придельники с 2022'!$B$4:$X$28,'Форма 1'!Y$8),"")</f>
        <v/>
      </c>
      <c r="I3103" s="103" t="str">
        <f>IF(ISNUMBER('Форма 1'!Z3103),'Форма 1'!$H3103*VLOOKUP('Форма 1'!$F3103,'Придельники с 2022'!$B$4:$X$28,'Форма 1'!Z$8),"")</f>
        <v/>
      </c>
      <c r="J3103" s="103">
        <f>IF(ISNUMBER('Форма 1'!AA3103),'Форма 1'!$H3103*VLOOKUP('Форма 1'!$F3103,'Придельники с 2022'!$B$4:$X$28,'Форма 1'!AA$8),"")</f>
        <v>4805736.84</v>
      </c>
      <c r="K3103" s="90"/>
      <c r="L3103" s="87"/>
      <c r="M3103" s="103" t="str">
        <f>IF(ISNUMBER('Форма 1'!AD3103),'Форма 1'!$H3103*VLOOKUP('Форма 1'!$F3103,'Придельники с 2022'!$B$4:$X$28,'Форма 1'!AD$8),"")</f>
        <v/>
      </c>
      <c r="N3103" s="103" t="str">
        <f>IF(ISBLANK('Форма 1'!$AE3103),"",IF('Форма 1'!$AE3103=1,'Форма 1'!$H3103*VLOOKUP('Форма 1'!$F3103,'Придельники с 2022'!$B$4:$X$28,'Форма 1'!$AE$8,0),IF('Форма 1'!$AE3103=2,'Форма 1'!$H3103*VLOOKUP('Форма 1'!$F3103,'Придельники с 2022'!$B$4:$X$28,13,0),IF('Форма 1'!$AE3103=3,'Форма 1'!$H3103*VLOOKUP('Форма 1'!$F3103,'Придельники с 2022'!$B$4:$X$28,12,0)))))</f>
        <v/>
      </c>
      <c r="O3103" s="103" t="str">
        <f>IF(ISNUMBER('Форма 1'!AF3103),'Форма 1'!$H3103*VLOOKUP('Форма 1'!$F3103,'Придельники с 2022'!$B$4:$X$28,'Форма 1'!AF$8),"")</f>
        <v/>
      </c>
      <c r="P3103" s="87"/>
      <c r="Q3103" s="103" t="str">
        <f>IF(ISNUMBER('Форма 1'!AH3103),'Форма 1'!$H3103*VLOOKUP('Форма 1'!$F3103,'Придельники с 2022'!$B$4:$X$28,'Форма 1'!AH$8),"")</f>
        <v/>
      </c>
      <c r="R3103" s="103" t="str">
        <f>IF(ISNUMBER('Форма 1'!AI3103),'Форма 1'!$H3103*VLOOKUP('Форма 1'!$F3103,'Придельники с 2022'!$B$4:$X$28,'Форма 1'!AI$8),"")</f>
        <v/>
      </c>
      <c r="S3103" s="103" t="str">
        <f>IF(ISNUMBER('Форма 1'!AJ3103),'Форма 1'!$H3103*VLOOKUP('Форма 1'!$F3103,'Придельники с 2022'!$B$4:$X$28,'Форма 1'!AJ$8),"")</f>
        <v/>
      </c>
      <c r="T3103" s="87"/>
    </row>
    <row r="3104" spans="1:20">
      <c r="A3104" s="188">
        <f t="shared" si="241"/>
        <v>41</v>
      </c>
      <c r="B3104" s="112" t="s">
        <v>325</v>
      </c>
      <c r="C3104" s="99">
        <f>SUM(D3104:J3104,L3104:T3104)</f>
        <v>19779971.932</v>
      </c>
      <c r="D3104" s="103" t="str">
        <f>IF(ISNUMBER('Форма 1'!U3104),'Форма 1'!$H3104*VLOOKUP('Форма 1'!$F3104,'Придельники с 2022'!$B$4:$X$28,'Форма 1'!U$8),"")</f>
        <v/>
      </c>
      <c r="E3104" s="103">
        <f>IF(ISNUMBER('Форма 1'!V3104),'Форма 1'!$H3104*VLOOKUP('Форма 1'!$F3104,'Придельники с 2022'!$B$4:$X$28,'Форма 1'!V$8),"")</f>
        <v>19779971.932</v>
      </c>
      <c r="F3104" s="103" t="str">
        <f>IF(ISNUMBER('Форма 1'!W3104),'Форма 1'!$H3104*VLOOKUP('Форма 1'!$F3104,'Придельники с 2022'!$B$4:$X$28,'Форма 1'!W$8),"")</f>
        <v/>
      </c>
      <c r="G3104" s="103" t="str">
        <f>IF(ISNUMBER('Форма 1'!X3104),'Форма 1'!$H3104*VLOOKUP('Форма 1'!$F3104,'Придельники с 2022'!$B$4:$X$28,'Форма 1'!X$8),"")</f>
        <v/>
      </c>
      <c r="H3104" s="103" t="str">
        <f>IF(ISNUMBER('Форма 1'!Y3104),'Форма 1'!$H3104*VLOOKUP('Форма 1'!$F3104,'Придельники с 2022'!$B$4:$X$28,'Форма 1'!Y$8),"")</f>
        <v/>
      </c>
      <c r="I3104" s="103" t="str">
        <f>IF(ISNUMBER('Форма 1'!Z3104),'Форма 1'!$H3104*VLOOKUP('Форма 1'!$F3104,'Придельники с 2022'!$B$4:$X$28,'Форма 1'!Z$8),"")</f>
        <v/>
      </c>
      <c r="J3104" s="103" t="str">
        <f>IF(ISNUMBER('Форма 1'!AA3104),'Форма 1'!$H3104*VLOOKUP('Форма 1'!$F3104,'Придельники с 2022'!$B$4:$X$28,'Форма 1'!AA$8),"")</f>
        <v/>
      </c>
      <c r="K3104" s="90"/>
      <c r="L3104" s="87"/>
      <c r="M3104" s="103" t="str">
        <f>IF(ISNUMBER('Форма 1'!AD3104),'Форма 1'!$H3104*VLOOKUP('Форма 1'!$F3104,'Придельники с 2022'!$B$4:$X$28,'Форма 1'!AD$8),"")</f>
        <v/>
      </c>
      <c r="N3104" s="103" t="str">
        <f>IF(ISBLANK('Форма 1'!$AE3104),"",IF('Форма 1'!$AE3104=1,'Форма 1'!$H3104*VLOOKUP('Форма 1'!$F3104,'Придельники с 2022'!$B$4:$X$28,'Форма 1'!$AE$8,0),IF('Форма 1'!$AE3104=2,'Форма 1'!$H3104*VLOOKUP('Форма 1'!$F3104,'Придельники с 2022'!$B$4:$X$28,13,0),IF('Форма 1'!$AE3104=3,'Форма 1'!$H3104*VLOOKUP('Форма 1'!$F3104,'Придельники с 2022'!$B$4:$X$28,12,0)))))</f>
        <v/>
      </c>
      <c r="O3104" s="103" t="str">
        <f>IF(ISNUMBER('Форма 1'!AF3104),'Форма 1'!$H3104*VLOOKUP('Форма 1'!$F3104,'Придельники с 2022'!$B$4:$X$28,'Форма 1'!AF$8),"")</f>
        <v/>
      </c>
      <c r="P3104" s="87"/>
      <c r="Q3104" s="103" t="str">
        <f>IF(ISNUMBER('Форма 1'!AH3104),'Форма 1'!$H3104*VLOOKUP('Форма 1'!$F3104,'Придельники с 2022'!$B$4:$X$28,'Форма 1'!AH$8),"")</f>
        <v/>
      </c>
      <c r="R3104" s="103" t="str">
        <f>IF(ISNUMBER('Форма 1'!AI3104),'Форма 1'!$H3104*VLOOKUP('Форма 1'!$F3104,'Придельники с 2022'!$B$4:$X$28,'Форма 1'!AI$8),"")</f>
        <v/>
      </c>
      <c r="S3104" s="103" t="str">
        <f>IF(ISNUMBER('Форма 1'!AJ3104),'Форма 1'!$H3104*VLOOKUP('Форма 1'!$F3104,'Придельники с 2022'!$B$4:$X$28,'Форма 1'!AJ$8),"")</f>
        <v/>
      </c>
      <c r="T3104" s="87"/>
    </row>
    <row r="3105" spans="1:20">
      <c r="A3105" s="188">
        <f t="shared" si="241"/>
        <v>42</v>
      </c>
      <c r="B3105" s="112" t="s">
        <v>327</v>
      </c>
      <c r="C3105" s="99">
        <f t="shared" si="239"/>
        <v>22868772.671999998</v>
      </c>
      <c r="D3105" s="103">
        <f>IF(ISNUMBER('Форма 1'!U3105),'Форма 1'!$H3105*VLOOKUP('Форма 1'!$F3105,'Придельники с 2022'!$B$4:$X$28,'Форма 1'!U$8),"")</f>
        <v>2558663.5619999999</v>
      </c>
      <c r="E3105" s="103">
        <f>IF(ISNUMBER('Форма 1'!V3105),'Форма 1'!$H3105*VLOOKUP('Форма 1'!$F3105,'Придельники с 2022'!$B$4:$X$28,'Форма 1'!V$8),"")</f>
        <v>12249636.887999998</v>
      </c>
      <c r="F3105" s="103" t="str">
        <f>IF(ISNUMBER('Форма 1'!W3105),'Форма 1'!$H3105*VLOOKUP('Форма 1'!$F3105,'Придельники с 2022'!$B$4:$X$28,'Форма 1'!W$8),"")</f>
        <v/>
      </c>
      <c r="G3105" s="103">
        <f>IF(ISNUMBER('Форма 1'!X3105),'Форма 1'!$H3105*VLOOKUP('Форма 1'!$F3105,'Придельники с 2022'!$B$4:$X$28,'Форма 1'!X$8),"")</f>
        <v>1600857.4200000002</v>
      </c>
      <c r="H3105" s="103">
        <f>IF(ISNUMBER('Форма 1'!Y3105),'Форма 1'!$H3105*VLOOKUP('Форма 1'!$F3105,'Придельники с 2022'!$B$4:$X$28,'Форма 1'!Y$8),"")</f>
        <v>4217577.3</v>
      </c>
      <c r="I3105" s="103">
        <f>IF(ISNUMBER('Форма 1'!Z3105),'Форма 1'!$H3105*VLOOKUP('Форма 1'!$F3105,'Придельники с 2022'!$B$4:$X$28,'Форма 1'!Z$8),"")</f>
        <v>2242037.5019999999</v>
      </c>
      <c r="J3105" s="103" t="str">
        <f>IF(ISNUMBER('Форма 1'!AA3105),'Форма 1'!$H3105*VLOOKUP('Форма 1'!$F3105,'Придельники с 2022'!$B$4:$X$28,'Форма 1'!AA$8),"")</f>
        <v/>
      </c>
      <c r="K3105" s="90"/>
      <c r="L3105" s="87"/>
      <c r="M3105" s="103" t="str">
        <f>IF(ISNUMBER('Форма 1'!AD3105),'Форма 1'!$H3105*VLOOKUP('Форма 1'!$F3105,'Придельники с 2022'!$B$4:$X$28,'Форма 1'!AD$8),"")</f>
        <v/>
      </c>
      <c r="N3105" s="103" t="str">
        <f>IF(ISBLANK('Форма 1'!$AE3105),"",IF('Форма 1'!$AE3105=1,'Форма 1'!$H3105*VLOOKUP('Форма 1'!$F3105,'Придельники с 2022'!$B$4:$X$28,'Форма 1'!$AE$8,0),IF('Форма 1'!$AE3105=2,'Форма 1'!$H3105*VLOOKUP('Форма 1'!$F3105,'Придельники с 2022'!$B$4:$X$28,13,0),IF('Форма 1'!$AE3105=3,'Форма 1'!$H3105*VLOOKUP('Форма 1'!$F3105,'Придельники с 2022'!$B$4:$X$28,12,0)))))</f>
        <v/>
      </c>
      <c r="O3105" s="103" t="str">
        <f>IF(ISNUMBER('Форма 1'!AF3105),'Форма 1'!$H3105*VLOOKUP('Форма 1'!$F3105,'Придельники с 2022'!$B$4:$X$28,'Форма 1'!AF$8),"")</f>
        <v/>
      </c>
      <c r="P3105" s="87"/>
      <c r="Q3105" s="103" t="str">
        <f>IF(ISNUMBER('Форма 1'!AH3105),'Форма 1'!$H3105*VLOOKUP('Форма 1'!$F3105,'Придельники с 2022'!$B$4:$X$28,'Форма 1'!AH$8),"")</f>
        <v/>
      </c>
      <c r="R3105" s="103" t="str">
        <f>IF(ISNUMBER('Форма 1'!AI3105),'Форма 1'!$H3105*VLOOKUP('Форма 1'!$F3105,'Придельники с 2022'!$B$4:$X$28,'Форма 1'!AI$8),"")</f>
        <v/>
      </c>
      <c r="S3105" s="103" t="str">
        <f>IF(ISNUMBER('Форма 1'!AJ3105),'Форма 1'!$H3105*VLOOKUP('Форма 1'!$F3105,'Придельники с 2022'!$B$4:$X$28,'Форма 1'!AJ$8),"")</f>
        <v/>
      </c>
      <c r="T3105" s="87"/>
    </row>
    <row r="3106" spans="1:20">
      <c r="A3106" s="188">
        <f t="shared" si="241"/>
        <v>43</v>
      </c>
      <c r="B3106" s="189" t="s">
        <v>3018</v>
      </c>
      <c r="C3106" s="99">
        <f t="shared" si="239"/>
        <v>9258251.5899999999</v>
      </c>
      <c r="D3106" s="103" t="str">
        <f>IF(ISNUMBER('Форма 1'!U3106),'Форма 1'!$H3106*VLOOKUP('Форма 1'!$F3106,'Придельники с 2022'!$B$4:$X$28,'Форма 1'!U$8),"")</f>
        <v/>
      </c>
      <c r="E3106" s="103">
        <f>IF(ISNUMBER('Форма 1'!V3106),'Форма 1'!$H3106*VLOOKUP('Форма 1'!$F3106,'Придельники с 2022'!$B$4:$X$28,'Форма 1'!V$8),"")</f>
        <v>6887031.3399999999</v>
      </c>
      <c r="F3106" s="103" t="str">
        <f>IF(ISNUMBER('Форма 1'!W3106),'Форма 1'!$H3106*VLOOKUP('Форма 1'!$F3106,'Придельники с 2022'!$B$4:$X$28,'Форма 1'!W$8),"")</f>
        <v/>
      </c>
      <c r="G3106" s="103" t="str">
        <f>IF(ISNUMBER('Форма 1'!X3106),'Форма 1'!$H3106*VLOOKUP('Форма 1'!$F3106,'Придельники с 2022'!$B$4:$X$28,'Форма 1'!X$8),"")</f>
        <v/>
      </c>
      <c r="H3106" s="103">
        <f>IF(ISNUMBER('Форма 1'!Y3106),'Форма 1'!$H3106*VLOOKUP('Форма 1'!$F3106,'Придельники с 2022'!$B$4:$X$28,'Форма 1'!Y$8),"")</f>
        <v>2371220.25</v>
      </c>
      <c r="I3106" s="103" t="str">
        <f>IF(ISNUMBER('Форма 1'!Z3106),'Форма 1'!$H3106*VLOOKUP('Форма 1'!$F3106,'Придельники с 2022'!$B$4:$X$28,'Форма 1'!Z$8),"")</f>
        <v/>
      </c>
      <c r="J3106" s="103" t="str">
        <f>IF(ISNUMBER('Форма 1'!AA3106),'Форма 1'!$H3106*VLOOKUP('Форма 1'!$F3106,'Придельники с 2022'!$B$4:$X$28,'Форма 1'!AA$8),"")</f>
        <v/>
      </c>
      <c r="K3106" s="90"/>
      <c r="L3106" s="87"/>
      <c r="M3106" s="103" t="str">
        <f>IF(ISNUMBER('Форма 1'!AD3106),'Форма 1'!$H3106*VLOOKUP('Форма 1'!$F3106,'Придельники с 2022'!$B$4:$X$28,'Форма 1'!AD$8),"")</f>
        <v/>
      </c>
      <c r="N3106" s="103" t="str">
        <f>IF(ISBLANK('Форма 1'!$AE3106),"",IF('Форма 1'!$AE3106=1,'Форма 1'!$H3106*VLOOKUP('Форма 1'!$F3106,'Придельники с 2022'!$B$4:$X$28,'Форма 1'!$AE$8,0),IF('Форма 1'!$AE3106=2,'Форма 1'!$H3106*VLOOKUP('Форма 1'!$F3106,'Придельники с 2022'!$B$4:$X$28,13,0),IF('Форма 1'!$AE3106=3,'Форма 1'!$H3106*VLOOKUP('Форма 1'!$F3106,'Придельники с 2022'!$B$4:$X$28,12,0)))))</f>
        <v/>
      </c>
      <c r="O3106" s="103" t="str">
        <f>IF(ISNUMBER('Форма 1'!AF3106),'Форма 1'!$H3106*VLOOKUP('Форма 1'!$F3106,'Придельники с 2022'!$B$4:$X$28,'Форма 1'!AF$8),"")</f>
        <v/>
      </c>
      <c r="P3106" s="87"/>
      <c r="Q3106" s="103" t="str">
        <f>IF(ISNUMBER('Форма 1'!AH3106),'Форма 1'!$H3106*VLOOKUP('Форма 1'!$F3106,'Придельники с 2022'!$B$4:$X$28,'Форма 1'!AH$8),"")</f>
        <v/>
      </c>
      <c r="R3106" s="103" t="str">
        <f>IF(ISNUMBER('Форма 1'!AI3106),'Форма 1'!$H3106*VLOOKUP('Форма 1'!$F3106,'Придельники с 2022'!$B$4:$X$28,'Форма 1'!AI$8),"")</f>
        <v/>
      </c>
      <c r="S3106" s="103" t="str">
        <f>IF(ISNUMBER('Форма 1'!AJ3106),'Форма 1'!$H3106*VLOOKUP('Форма 1'!$F3106,'Придельники с 2022'!$B$4:$X$28,'Форма 1'!AJ$8),"")</f>
        <v/>
      </c>
      <c r="T3106" s="87"/>
    </row>
    <row r="3107" spans="1:20">
      <c r="A3107" s="188">
        <f t="shared" si="241"/>
        <v>44</v>
      </c>
      <c r="B3107" s="189" t="s">
        <v>3019</v>
      </c>
      <c r="C3107" s="99">
        <f t="shared" si="239"/>
        <v>1101167.2350000001</v>
      </c>
      <c r="D3107" s="103" t="str">
        <f>IF(ISNUMBER('Форма 1'!U3107),'Форма 1'!$H3107*VLOOKUP('Форма 1'!$F3107,'Придельники с 2022'!$B$4:$X$28,'Форма 1'!U$8),"")</f>
        <v/>
      </c>
      <c r="E3107" s="103" t="str">
        <f>IF(ISNUMBER('Форма 1'!V3107),'Форма 1'!$H3107*VLOOKUP('Форма 1'!$F3107,'Придельники с 2022'!$B$4:$X$28,'Форма 1'!V$8),"")</f>
        <v/>
      </c>
      <c r="F3107" s="103" t="str">
        <f>IF(ISNUMBER('Форма 1'!W3107),'Форма 1'!$H3107*VLOOKUP('Форма 1'!$F3107,'Придельники с 2022'!$B$4:$X$28,'Форма 1'!W$8),"")</f>
        <v/>
      </c>
      <c r="G3107" s="103" t="str">
        <f>IF(ISNUMBER('Форма 1'!X3107),'Форма 1'!$H3107*VLOOKUP('Форма 1'!$F3107,'Придельники с 2022'!$B$4:$X$28,'Форма 1'!X$8),"")</f>
        <v/>
      </c>
      <c r="H3107" s="103" t="str">
        <f>IF(ISNUMBER('Форма 1'!Y3107),'Форма 1'!$H3107*VLOOKUP('Форма 1'!$F3107,'Придельники с 2022'!$B$4:$X$28,'Форма 1'!Y$8),"")</f>
        <v/>
      </c>
      <c r="I3107" s="103">
        <f>IF(ISNUMBER('Форма 1'!Z3107),'Форма 1'!$H3107*VLOOKUP('Форма 1'!$F3107,'Придельники с 2022'!$B$4:$X$28,'Форма 1'!Z$8),"")</f>
        <v>1101167.2350000001</v>
      </c>
      <c r="J3107" s="103" t="str">
        <f>IF(ISNUMBER('Форма 1'!AA3107),'Форма 1'!$H3107*VLOOKUP('Форма 1'!$F3107,'Придельники с 2022'!$B$4:$X$28,'Форма 1'!AA$8),"")</f>
        <v/>
      </c>
      <c r="K3107" s="90"/>
      <c r="L3107" s="87"/>
      <c r="M3107" s="103" t="str">
        <f>IF(ISNUMBER('Форма 1'!AD3107),'Форма 1'!$H3107*VLOOKUP('Форма 1'!$F3107,'Придельники с 2022'!$B$4:$X$28,'Форма 1'!AD$8),"")</f>
        <v/>
      </c>
      <c r="N3107" s="103" t="str">
        <f>IF(ISBLANK('Форма 1'!$AE3107),"",IF('Форма 1'!$AE3107=1,'Форма 1'!$H3107*VLOOKUP('Форма 1'!$F3107,'Придельники с 2022'!$B$4:$X$28,'Форма 1'!$AE$8,0),IF('Форма 1'!$AE3107=2,'Форма 1'!$H3107*VLOOKUP('Форма 1'!$F3107,'Придельники с 2022'!$B$4:$X$28,13,0),IF('Форма 1'!$AE3107=3,'Форма 1'!$H3107*VLOOKUP('Форма 1'!$F3107,'Придельники с 2022'!$B$4:$X$28,12,0)))))</f>
        <v/>
      </c>
      <c r="O3107" s="103" t="str">
        <f>IF(ISNUMBER('Форма 1'!AF3107),'Форма 1'!$H3107*VLOOKUP('Форма 1'!$F3107,'Придельники с 2022'!$B$4:$X$28,'Форма 1'!AF$8),"")</f>
        <v/>
      </c>
      <c r="P3107" s="87"/>
      <c r="Q3107" s="103" t="str">
        <f>IF(ISNUMBER('Форма 1'!AH3107),'Форма 1'!$H3107*VLOOKUP('Форма 1'!$F3107,'Придельники с 2022'!$B$4:$X$28,'Форма 1'!AH$8),"")</f>
        <v/>
      </c>
      <c r="R3107" s="103" t="str">
        <f>IF(ISNUMBER('Форма 1'!AI3107),'Форма 1'!$H3107*VLOOKUP('Форма 1'!$F3107,'Придельники с 2022'!$B$4:$X$28,'Форма 1'!AI$8),"")</f>
        <v/>
      </c>
      <c r="S3107" s="103" t="str">
        <f>IF(ISNUMBER('Форма 1'!AJ3107),'Форма 1'!$H3107*VLOOKUP('Форма 1'!$F3107,'Придельники с 2022'!$B$4:$X$28,'Форма 1'!AJ$8),"")</f>
        <v/>
      </c>
      <c r="T3107" s="87"/>
    </row>
    <row r="3108" spans="1:20">
      <c r="A3108" s="188">
        <f t="shared" si="241"/>
        <v>45</v>
      </c>
      <c r="B3108" s="189" t="s">
        <v>3020</v>
      </c>
      <c r="C3108" s="99">
        <f t="shared" si="239"/>
        <v>21290552.414999999</v>
      </c>
      <c r="D3108" s="103" t="str">
        <f>IF(ISNUMBER('Форма 1'!U3108),'Форма 1'!$H3108*VLOOKUP('Форма 1'!$F3108,'Придельники с 2022'!$B$4:$X$28,'Форма 1'!U$8),"")</f>
        <v/>
      </c>
      <c r="E3108" s="103" t="str">
        <f>IF(ISNUMBER('Форма 1'!V3108),'Форма 1'!$H3108*VLOOKUP('Форма 1'!$F3108,'Придельники с 2022'!$B$4:$X$28,'Форма 1'!V$8),"")</f>
        <v/>
      </c>
      <c r="F3108" s="103" t="str">
        <f>IF(ISNUMBER('Форма 1'!W3108),'Форма 1'!$H3108*VLOOKUP('Форма 1'!$F3108,'Придельники с 2022'!$B$4:$X$28,'Форма 1'!W$8),"")</f>
        <v/>
      </c>
      <c r="G3108" s="103" t="str">
        <f>IF(ISNUMBER('Форма 1'!X3108),'Форма 1'!$H3108*VLOOKUP('Форма 1'!$F3108,'Придельники с 2022'!$B$4:$X$28,'Форма 1'!X$8),"")</f>
        <v/>
      </c>
      <c r="H3108" s="103" t="str">
        <f>IF(ISNUMBER('Форма 1'!Y3108),'Форма 1'!$H3108*VLOOKUP('Форма 1'!$F3108,'Придельники с 2022'!$B$4:$X$28,'Форма 1'!Y$8),"")</f>
        <v/>
      </c>
      <c r="I3108" s="103" t="str">
        <f>IF(ISNUMBER('Форма 1'!Z3108),'Форма 1'!$H3108*VLOOKUP('Форма 1'!$F3108,'Придельники с 2022'!$B$4:$X$28,'Форма 1'!Z$8),"")</f>
        <v/>
      </c>
      <c r="J3108" s="103">
        <f>IF(ISNUMBER('Форма 1'!AA3108),'Форма 1'!$H3108*VLOOKUP('Форма 1'!$F3108,'Придельники с 2022'!$B$4:$X$28,'Форма 1'!AA$8),"")</f>
        <v>2024094.2999999998</v>
      </c>
      <c r="K3108" s="90"/>
      <c r="L3108" s="87"/>
      <c r="M3108" s="103">
        <f>IF(ISNUMBER('Форма 1'!AD3108),'Форма 1'!$H3108*VLOOKUP('Форма 1'!$F3108,'Придельники с 2022'!$B$4:$X$28,'Форма 1'!AD$8),"")</f>
        <v>8504897.5200000014</v>
      </c>
      <c r="N3108" s="103">
        <f>IF(ISBLANK('Форма 1'!$AE3108),"",IF('Форма 1'!$AE3108=1,'Форма 1'!$H3108*VLOOKUP('Форма 1'!$F3108,'Придельники с 2022'!$B$4:$X$28,'Форма 1'!$AE$8,0),IF('Форма 1'!$AE3108=2,'Форма 1'!$H3108*VLOOKUP('Форма 1'!$F3108,'Придельники с 2022'!$B$4:$X$28,13,0),IF('Форма 1'!$AE3108=3,'Форма 1'!$H3108*VLOOKUP('Форма 1'!$F3108,'Придельники с 2022'!$B$4:$X$28,12,0)))))</f>
        <v>9220336.8599999994</v>
      </c>
      <c r="O3108" s="103">
        <f>IF(ISNUMBER('Форма 1'!AF3108),'Форма 1'!$H3108*VLOOKUP('Форма 1'!$F3108,'Придельники с 2022'!$B$4:$X$28,'Форма 1'!AF$8),"")</f>
        <v>1541223.7350000001</v>
      </c>
      <c r="P3108" s="87"/>
      <c r="Q3108" s="103" t="str">
        <f>IF(ISNUMBER('Форма 1'!AH3108),'Форма 1'!$H3108*VLOOKUP('Форма 1'!$F3108,'Придельники с 2022'!$B$4:$X$28,'Форма 1'!AH$8),"")</f>
        <v/>
      </c>
      <c r="R3108" s="103" t="str">
        <f>IF(ISNUMBER('Форма 1'!AI3108),'Форма 1'!$H3108*VLOOKUP('Форма 1'!$F3108,'Придельники с 2022'!$B$4:$X$28,'Форма 1'!AI$8),"")</f>
        <v/>
      </c>
      <c r="S3108" s="103" t="str">
        <f>IF(ISNUMBER('Форма 1'!AJ3108),'Форма 1'!$H3108*VLOOKUP('Форма 1'!$F3108,'Придельники с 2022'!$B$4:$X$28,'Форма 1'!AJ$8),"")</f>
        <v/>
      </c>
      <c r="T3108" s="87"/>
    </row>
    <row r="3109" spans="1:20">
      <c r="A3109" s="188">
        <f t="shared" si="241"/>
        <v>46</v>
      </c>
      <c r="B3109" s="190" t="s">
        <v>3021</v>
      </c>
      <c r="C3109" s="99">
        <f t="shared" si="239"/>
        <v>4370361.6900000004</v>
      </c>
      <c r="D3109" s="103">
        <f>IF(ISNUMBER('Форма 1'!U3109),'Форма 1'!$H3109*VLOOKUP('Форма 1'!$F3109,'Придельники с 2022'!$B$4:$X$28,'Форма 1'!U$8),"")</f>
        <v>285576.87600000005</v>
      </c>
      <c r="E3109" s="103">
        <f>IF(ISNUMBER('Форма 1'!V3109),'Форма 1'!$H3109*VLOOKUP('Форма 1'!$F3109,'Придельники с 2022'!$B$4:$X$28,'Форма 1'!V$8),"")</f>
        <v>3240766.2960000006</v>
      </c>
      <c r="F3109" s="103" t="str">
        <f>IF(ISNUMBER('Форма 1'!W3109),'Форма 1'!$H3109*VLOOKUP('Форма 1'!$F3109,'Придельники с 2022'!$B$4:$X$28,'Форма 1'!W$8),"")</f>
        <v/>
      </c>
      <c r="G3109" s="103">
        <f>IF(ISNUMBER('Форма 1'!X3109),'Форма 1'!$H3109*VLOOKUP('Форма 1'!$F3109,'Придельники с 2022'!$B$4:$X$28,'Форма 1'!X$8),"")</f>
        <v>145759.098</v>
      </c>
      <c r="H3109" s="103">
        <f>IF(ISNUMBER('Форма 1'!Y3109),'Форма 1'!$H3109*VLOOKUP('Форма 1'!$F3109,'Придельники с 2022'!$B$4:$X$28,'Форма 1'!Y$8),"")</f>
        <v>449541.87600000005</v>
      </c>
      <c r="I3109" s="103">
        <f>IF(ISNUMBER('Форма 1'!Z3109),'Форма 1'!$H3109*VLOOKUP('Форма 1'!$F3109,'Придельники с 2022'!$B$4:$X$28,'Форма 1'!Z$8),"")</f>
        <v>248717.54399999999</v>
      </c>
      <c r="J3109" s="103" t="str">
        <f>IF(ISNUMBER('Форма 1'!AA3109),'Форма 1'!$H3109*VLOOKUP('Форма 1'!$F3109,'Придельники с 2022'!$B$4:$X$28,'Форма 1'!AA$8),"")</f>
        <v/>
      </c>
      <c r="K3109" s="90"/>
      <c r="L3109" s="87"/>
      <c r="M3109" s="103" t="str">
        <f>IF(ISNUMBER('Форма 1'!AD3109),'Форма 1'!$H3109*VLOOKUP('Форма 1'!$F3109,'Придельники с 2022'!$B$4:$X$28,'Форма 1'!AD$8),"")</f>
        <v/>
      </c>
      <c r="N3109" s="103" t="str">
        <f>IF(ISBLANK('Форма 1'!$AE3109),"",IF('Форма 1'!$AE3109=1,'Форма 1'!$H3109*VLOOKUP('Форма 1'!$F3109,'Придельники с 2022'!$B$4:$X$28,'Форма 1'!$AE$8,0),IF('Форма 1'!$AE3109=2,'Форма 1'!$H3109*VLOOKUP('Форма 1'!$F3109,'Придельники с 2022'!$B$4:$X$28,13,0),IF('Форма 1'!$AE3109=3,'Форма 1'!$H3109*VLOOKUP('Форма 1'!$F3109,'Придельники с 2022'!$B$4:$X$28,12,0)))))</f>
        <v/>
      </c>
      <c r="O3109" s="103" t="str">
        <f>IF(ISNUMBER('Форма 1'!AF3109),'Форма 1'!$H3109*VLOOKUP('Форма 1'!$F3109,'Придельники с 2022'!$B$4:$X$28,'Форма 1'!AF$8),"")</f>
        <v/>
      </c>
      <c r="P3109" s="87"/>
      <c r="Q3109" s="103" t="str">
        <f>IF(ISNUMBER('Форма 1'!AH3109),'Форма 1'!$H3109*VLOOKUP('Форма 1'!$F3109,'Придельники с 2022'!$B$4:$X$28,'Форма 1'!AH$8),"")</f>
        <v/>
      </c>
      <c r="R3109" s="103" t="str">
        <f>IF(ISNUMBER('Форма 1'!AI3109),'Форма 1'!$H3109*VLOOKUP('Форма 1'!$F3109,'Придельники с 2022'!$B$4:$X$28,'Форма 1'!AI$8),"")</f>
        <v/>
      </c>
      <c r="S3109" s="103" t="str">
        <f>IF(ISNUMBER('Форма 1'!AJ3109),'Форма 1'!$H3109*VLOOKUP('Форма 1'!$F3109,'Придельники с 2022'!$B$4:$X$28,'Форма 1'!AJ$8),"")</f>
        <v/>
      </c>
      <c r="T3109" s="87"/>
    </row>
    <row r="3110" spans="1:20">
      <c r="A3110" s="188">
        <f t="shared" si="241"/>
        <v>47</v>
      </c>
      <c r="B3110" s="189" t="s">
        <v>3022</v>
      </c>
      <c r="C3110" s="99">
        <f t="shared" si="239"/>
        <v>1458813.24</v>
      </c>
      <c r="D3110" s="103" t="str">
        <f>IF(ISNUMBER('Форма 1'!U3110),'Форма 1'!$H3110*VLOOKUP('Форма 1'!$F3110,'Придельники с 2022'!$B$4:$X$28,'Форма 1'!U$8),"")</f>
        <v/>
      </c>
      <c r="E3110" s="103" t="str">
        <f>IF(ISNUMBER('Форма 1'!V3110),'Форма 1'!$H3110*VLOOKUP('Форма 1'!$F3110,'Придельники с 2022'!$B$4:$X$28,'Форма 1'!V$8),"")</f>
        <v/>
      </c>
      <c r="F3110" s="103" t="str">
        <f>IF(ISNUMBER('Форма 1'!W3110),'Форма 1'!$H3110*VLOOKUP('Форма 1'!$F3110,'Придельники с 2022'!$B$4:$X$28,'Форма 1'!W$8),"")</f>
        <v/>
      </c>
      <c r="G3110" s="103" t="str">
        <f>IF(ISNUMBER('Форма 1'!X3110),'Форма 1'!$H3110*VLOOKUP('Форма 1'!$F3110,'Придельники с 2022'!$B$4:$X$28,'Форма 1'!X$8),"")</f>
        <v/>
      </c>
      <c r="H3110" s="103" t="str">
        <f>IF(ISNUMBER('Форма 1'!Y3110),'Форма 1'!$H3110*VLOOKUP('Форма 1'!$F3110,'Придельники с 2022'!$B$4:$X$28,'Форма 1'!Y$8),"")</f>
        <v/>
      </c>
      <c r="I3110" s="103">
        <f>IF(ISNUMBER('Форма 1'!Z3110),'Форма 1'!$H3110*VLOOKUP('Форма 1'!$F3110,'Придельники с 2022'!$B$4:$X$28,'Форма 1'!Z$8),"")</f>
        <v>1458813.24</v>
      </c>
      <c r="J3110" s="103" t="str">
        <f>IF(ISNUMBER('Форма 1'!AA3110),'Форма 1'!$H3110*VLOOKUP('Форма 1'!$F3110,'Придельники с 2022'!$B$4:$X$28,'Форма 1'!AA$8),"")</f>
        <v/>
      </c>
      <c r="K3110" s="90"/>
      <c r="L3110" s="87"/>
      <c r="M3110" s="103" t="str">
        <f>IF(ISNUMBER('Форма 1'!AD3110),'Форма 1'!$H3110*VLOOKUP('Форма 1'!$F3110,'Придельники с 2022'!$B$4:$X$28,'Форма 1'!AD$8),"")</f>
        <v/>
      </c>
      <c r="N3110" s="103" t="str">
        <f>IF(ISBLANK('Форма 1'!$AE3110),"",IF('Форма 1'!$AE3110=1,'Форма 1'!$H3110*VLOOKUP('Форма 1'!$F3110,'Придельники с 2022'!$B$4:$X$28,'Форма 1'!$AE$8,0),IF('Форма 1'!$AE3110=2,'Форма 1'!$H3110*VLOOKUP('Форма 1'!$F3110,'Придельники с 2022'!$B$4:$X$28,13,0),IF('Форма 1'!$AE3110=3,'Форма 1'!$H3110*VLOOKUP('Форма 1'!$F3110,'Придельники с 2022'!$B$4:$X$28,12,0)))))</f>
        <v/>
      </c>
      <c r="O3110" s="103" t="str">
        <f>IF(ISNUMBER('Форма 1'!AF3110),'Форма 1'!$H3110*VLOOKUP('Форма 1'!$F3110,'Придельники с 2022'!$B$4:$X$28,'Форма 1'!AF$8),"")</f>
        <v/>
      </c>
      <c r="P3110" s="87"/>
      <c r="Q3110" s="103" t="str">
        <f>IF(ISNUMBER('Форма 1'!AH3110),'Форма 1'!$H3110*VLOOKUP('Форма 1'!$F3110,'Придельники с 2022'!$B$4:$X$28,'Форма 1'!AH$8),"")</f>
        <v/>
      </c>
      <c r="R3110" s="103" t="str">
        <f>IF(ISNUMBER('Форма 1'!AI3110),'Форма 1'!$H3110*VLOOKUP('Форма 1'!$F3110,'Придельники с 2022'!$B$4:$X$28,'Форма 1'!AI$8),"")</f>
        <v/>
      </c>
      <c r="S3110" s="103" t="str">
        <f>IF(ISNUMBER('Форма 1'!AJ3110),'Форма 1'!$H3110*VLOOKUP('Форма 1'!$F3110,'Придельники с 2022'!$B$4:$X$28,'Форма 1'!AJ$8),"")</f>
        <v/>
      </c>
      <c r="T3110" s="87"/>
    </row>
    <row r="3111" spans="1:20">
      <c r="A3111" s="188">
        <f t="shared" si="241"/>
        <v>48</v>
      </c>
      <c r="B3111" s="112" t="s">
        <v>3023</v>
      </c>
      <c r="C3111" s="99">
        <f t="shared" si="239"/>
        <v>15459389.835000001</v>
      </c>
      <c r="D3111" s="103">
        <f>IF(ISNUMBER('Форма 1'!U3111),'Форма 1'!$H3111*VLOOKUP('Форма 1'!$F3111,'Придельники с 2022'!$B$4:$X$28,'Форма 1'!U$8),"")</f>
        <v>1010178.2340000001</v>
      </c>
      <c r="E3111" s="103">
        <f>IF(ISNUMBER('Форма 1'!V3111),'Форма 1'!$H3111*VLOOKUP('Форма 1'!$F3111,'Придельники с 2022'!$B$4:$X$28,'Форма 1'!V$8),"")</f>
        <v>11463643.764000002</v>
      </c>
      <c r="F3111" s="103" t="str">
        <f>IF(ISNUMBER('Форма 1'!W3111),'Форма 1'!$H3111*VLOOKUP('Форма 1'!$F3111,'Придельники с 2022'!$B$4:$X$28,'Форма 1'!W$8),"")</f>
        <v/>
      </c>
      <c r="G3111" s="103">
        <f>IF(ISNUMBER('Форма 1'!X3111),'Форма 1'!$H3111*VLOOKUP('Форма 1'!$F3111,'Придельники с 2022'!$B$4:$X$28,'Форма 1'!X$8),"")</f>
        <v>515597.30700000003</v>
      </c>
      <c r="H3111" s="103">
        <f>IF(ISNUMBER('Форма 1'!Y3111),'Форма 1'!$H3111*VLOOKUP('Форма 1'!$F3111,'Придельники с 2022'!$B$4:$X$28,'Форма 1'!Y$8),"")</f>
        <v>1590175.7340000002</v>
      </c>
      <c r="I3111" s="103">
        <f>IF(ISNUMBER('Форма 1'!Z3111),'Форма 1'!$H3111*VLOOKUP('Форма 1'!$F3111,'Придельники с 2022'!$B$4:$X$28,'Форма 1'!Z$8),"")</f>
        <v>879794.79599999997</v>
      </c>
      <c r="J3111" s="103" t="str">
        <f>IF(ISNUMBER('Форма 1'!AA3111),'Форма 1'!$H3111*VLOOKUP('Форма 1'!$F3111,'Придельники с 2022'!$B$4:$X$28,'Форма 1'!AA$8),"")</f>
        <v/>
      </c>
      <c r="K3111" s="90"/>
      <c r="L3111" s="87"/>
      <c r="M3111" s="103" t="str">
        <f>IF(ISNUMBER('Форма 1'!AD3111),'Форма 1'!$H3111*VLOOKUP('Форма 1'!$F3111,'Придельники с 2022'!$B$4:$X$28,'Форма 1'!AD$8),"")</f>
        <v/>
      </c>
      <c r="N3111" s="103" t="str">
        <f>IF(ISBLANK('Форма 1'!$AE3111),"",IF('Форма 1'!$AE3111=1,'Форма 1'!$H3111*VLOOKUP('Форма 1'!$F3111,'Придельники с 2022'!$B$4:$X$28,'Форма 1'!$AE$8,0),IF('Форма 1'!$AE3111=2,'Форма 1'!$H3111*VLOOKUP('Форма 1'!$F3111,'Придельники с 2022'!$B$4:$X$28,13,0),IF('Форма 1'!$AE3111=3,'Форма 1'!$H3111*VLOOKUP('Форма 1'!$F3111,'Придельники с 2022'!$B$4:$X$28,12,0)))))</f>
        <v/>
      </c>
      <c r="O3111" s="103" t="str">
        <f>IF(ISNUMBER('Форма 1'!AF3111),'Форма 1'!$H3111*VLOOKUP('Форма 1'!$F3111,'Придельники с 2022'!$B$4:$X$28,'Форма 1'!AF$8),"")</f>
        <v/>
      </c>
      <c r="P3111" s="87"/>
      <c r="Q3111" s="103" t="str">
        <f>IF(ISNUMBER('Форма 1'!AH3111),'Форма 1'!$H3111*VLOOKUP('Форма 1'!$F3111,'Придельники с 2022'!$B$4:$X$28,'Форма 1'!AH$8),"")</f>
        <v/>
      </c>
      <c r="R3111" s="103" t="str">
        <f>IF(ISNUMBER('Форма 1'!AI3111),'Форма 1'!$H3111*VLOOKUP('Форма 1'!$F3111,'Придельники с 2022'!$B$4:$X$28,'Форма 1'!AI$8),"")</f>
        <v/>
      </c>
      <c r="S3111" s="103" t="str">
        <f>IF(ISNUMBER('Форма 1'!AJ3111),'Форма 1'!$H3111*VLOOKUP('Форма 1'!$F3111,'Придельники с 2022'!$B$4:$X$28,'Форма 1'!AJ$8),"")</f>
        <v/>
      </c>
      <c r="T3111" s="87"/>
    </row>
    <row r="3112" spans="1:20">
      <c r="A3112" s="188">
        <f t="shared" si="241"/>
        <v>49</v>
      </c>
      <c r="B3112" s="189" t="s">
        <v>3024</v>
      </c>
      <c r="C3112" s="99">
        <f t="shared" si="239"/>
        <v>728313.87599999993</v>
      </c>
      <c r="D3112" s="103" t="str">
        <f>IF(ISNUMBER('Форма 1'!U3112),'Форма 1'!$H3112*VLOOKUP('Форма 1'!$F3112,'Придельники с 2022'!$B$4:$X$28,'Форма 1'!U$8),"")</f>
        <v/>
      </c>
      <c r="E3112" s="103" t="str">
        <f>IF(ISNUMBER('Форма 1'!V3112),'Форма 1'!$H3112*VLOOKUP('Форма 1'!$F3112,'Придельники с 2022'!$B$4:$X$28,'Форма 1'!V$8),"")</f>
        <v/>
      </c>
      <c r="F3112" s="103" t="str">
        <f>IF(ISNUMBER('Форма 1'!W3112),'Форма 1'!$H3112*VLOOKUP('Форма 1'!$F3112,'Придельники с 2022'!$B$4:$X$28,'Форма 1'!W$8),"")</f>
        <v/>
      </c>
      <c r="G3112" s="103" t="str">
        <f>IF(ISNUMBER('Форма 1'!X3112),'Форма 1'!$H3112*VLOOKUP('Форма 1'!$F3112,'Придельники с 2022'!$B$4:$X$28,'Форма 1'!X$8),"")</f>
        <v/>
      </c>
      <c r="H3112" s="103" t="str">
        <f>IF(ISNUMBER('Форма 1'!Y3112),'Форма 1'!$H3112*VLOOKUP('Форма 1'!$F3112,'Придельники с 2022'!$B$4:$X$28,'Форма 1'!Y$8),"")</f>
        <v/>
      </c>
      <c r="I3112" s="103">
        <f>IF(ISNUMBER('Форма 1'!Z3112),'Форма 1'!$H3112*VLOOKUP('Форма 1'!$F3112,'Придельники с 2022'!$B$4:$X$28,'Форма 1'!Z$8),"")</f>
        <v>728313.87599999993</v>
      </c>
      <c r="J3112" s="103" t="str">
        <f>IF(ISNUMBER('Форма 1'!AA3112),'Форма 1'!$H3112*VLOOKUP('Форма 1'!$F3112,'Придельники с 2022'!$B$4:$X$28,'Форма 1'!AA$8),"")</f>
        <v/>
      </c>
      <c r="K3112" s="90"/>
      <c r="L3112" s="87"/>
      <c r="M3112" s="103" t="str">
        <f>IF(ISNUMBER('Форма 1'!AD3112),'Форма 1'!$H3112*VLOOKUP('Форма 1'!$F3112,'Придельники с 2022'!$B$4:$X$28,'Форма 1'!AD$8),"")</f>
        <v/>
      </c>
      <c r="N3112" s="103" t="str">
        <f>IF(ISBLANK('Форма 1'!$AE3112),"",IF('Форма 1'!$AE3112=1,'Форма 1'!$H3112*VLOOKUP('Форма 1'!$F3112,'Придельники с 2022'!$B$4:$X$28,'Форма 1'!$AE$8,0),IF('Форма 1'!$AE3112=2,'Форма 1'!$H3112*VLOOKUP('Форма 1'!$F3112,'Придельники с 2022'!$B$4:$X$28,13,0),IF('Форма 1'!$AE3112=3,'Форма 1'!$H3112*VLOOKUP('Форма 1'!$F3112,'Придельники с 2022'!$B$4:$X$28,12,0)))))</f>
        <v/>
      </c>
      <c r="O3112" s="103" t="str">
        <f>IF(ISNUMBER('Форма 1'!AF3112),'Форма 1'!$H3112*VLOOKUP('Форма 1'!$F3112,'Придельники с 2022'!$B$4:$X$28,'Форма 1'!AF$8),"")</f>
        <v/>
      </c>
      <c r="P3112" s="87"/>
      <c r="Q3112" s="103" t="str">
        <f>IF(ISNUMBER('Форма 1'!AH3112),'Форма 1'!$H3112*VLOOKUP('Форма 1'!$F3112,'Придельники с 2022'!$B$4:$X$28,'Форма 1'!AH$8),"")</f>
        <v/>
      </c>
      <c r="R3112" s="103" t="str">
        <f>IF(ISNUMBER('Форма 1'!AI3112),'Форма 1'!$H3112*VLOOKUP('Форма 1'!$F3112,'Придельники с 2022'!$B$4:$X$28,'Форма 1'!AI$8),"")</f>
        <v/>
      </c>
      <c r="S3112" s="103" t="str">
        <f>IF(ISNUMBER('Форма 1'!AJ3112),'Форма 1'!$H3112*VLOOKUP('Форма 1'!$F3112,'Придельники с 2022'!$B$4:$X$28,'Форма 1'!AJ$8),"")</f>
        <v/>
      </c>
      <c r="T3112" s="87"/>
    </row>
    <row r="3113" spans="1:20">
      <c r="A3113" s="188">
        <f t="shared" si="241"/>
        <v>50</v>
      </c>
      <c r="B3113" s="189" t="s">
        <v>3025</v>
      </c>
      <c r="C3113" s="99">
        <f t="shared" si="239"/>
        <v>7227295.9000000013</v>
      </c>
      <c r="D3113" s="103">
        <f>IF(ISNUMBER('Форма 1'!U3113),'Форма 1'!$H3113*VLOOKUP('Форма 1'!$F3113,'Придельники с 2022'!$B$4:$X$28,'Форма 1'!U$8),"")</f>
        <v>472260.36000000004</v>
      </c>
      <c r="E3113" s="103">
        <f>IF(ISNUMBER('Форма 1'!V3113),'Форма 1'!$H3113*VLOOKUP('Форма 1'!$F3113,'Придельники с 2022'!$B$4:$X$28,'Форма 1'!V$8),"")</f>
        <v>5359276.5600000005</v>
      </c>
      <c r="F3113" s="103" t="str">
        <f>IF(ISNUMBER('Форма 1'!W3113),'Форма 1'!$H3113*VLOOKUP('Форма 1'!$F3113,'Придельники с 2022'!$B$4:$X$28,'Форма 1'!W$8),"")</f>
        <v/>
      </c>
      <c r="G3113" s="103">
        <f>IF(ISNUMBER('Форма 1'!X3113),'Форма 1'!$H3113*VLOOKUP('Форма 1'!$F3113,'Придельники с 2022'!$B$4:$X$28,'Форма 1'!X$8),"")</f>
        <v>241042.78</v>
      </c>
      <c r="H3113" s="103">
        <f>IF(ISNUMBER('Форма 1'!Y3113),'Форма 1'!$H3113*VLOOKUP('Форма 1'!$F3113,'Придельники с 2022'!$B$4:$X$28,'Форма 1'!Y$8),"")</f>
        <v>743410.36</v>
      </c>
      <c r="I3113" s="103">
        <f>IF(ISNUMBER('Форма 1'!Z3113),'Форма 1'!$H3113*VLOOKUP('Форма 1'!$F3113,'Придельники с 2022'!$B$4:$X$28,'Форма 1'!Z$8),"")</f>
        <v>411305.83999999997</v>
      </c>
      <c r="J3113" s="103" t="str">
        <f>IF(ISNUMBER('Форма 1'!AA3113),'Форма 1'!$H3113*VLOOKUP('Форма 1'!$F3113,'Придельники с 2022'!$B$4:$X$28,'Форма 1'!AA$8),"")</f>
        <v/>
      </c>
      <c r="K3113" s="90"/>
      <c r="L3113" s="87"/>
      <c r="M3113" s="103" t="str">
        <f>IF(ISNUMBER('Форма 1'!AD3113),'Форма 1'!$H3113*VLOOKUP('Форма 1'!$F3113,'Придельники с 2022'!$B$4:$X$28,'Форма 1'!AD$8),"")</f>
        <v/>
      </c>
      <c r="N3113" s="103" t="str">
        <f>IF(ISBLANK('Форма 1'!$AE3113),"",IF('Форма 1'!$AE3113=1,'Форма 1'!$H3113*VLOOKUP('Форма 1'!$F3113,'Придельники с 2022'!$B$4:$X$28,'Форма 1'!$AE$8,0),IF('Форма 1'!$AE3113=2,'Форма 1'!$H3113*VLOOKUP('Форма 1'!$F3113,'Придельники с 2022'!$B$4:$X$28,13,0),IF('Форма 1'!$AE3113=3,'Форма 1'!$H3113*VLOOKUP('Форма 1'!$F3113,'Придельники с 2022'!$B$4:$X$28,12,0)))))</f>
        <v/>
      </c>
      <c r="O3113" s="103" t="str">
        <f>IF(ISNUMBER('Форма 1'!AF3113),'Форма 1'!$H3113*VLOOKUP('Форма 1'!$F3113,'Придельники с 2022'!$B$4:$X$28,'Форма 1'!AF$8),"")</f>
        <v/>
      </c>
      <c r="P3113" s="87"/>
      <c r="Q3113" s="103" t="str">
        <f>IF(ISNUMBER('Форма 1'!AH3113),'Форма 1'!$H3113*VLOOKUP('Форма 1'!$F3113,'Придельники с 2022'!$B$4:$X$28,'Форма 1'!AH$8),"")</f>
        <v/>
      </c>
      <c r="R3113" s="103" t="str">
        <f>IF(ISNUMBER('Форма 1'!AI3113),'Форма 1'!$H3113*VLOOKUP('Форма 1'!$F3113,'Придельники с 2022'!$B$4:$X$28,'Форма 1'!AI$8),"")</f>
        <v/>
      </c>
      <c r="S3113" s="103" t="str">
        <f>IF(ISNUMBER('Форма 1'!AJ3113),'Форма 1'!$H3113*VLOOKUP('Форма 1'!$F3113,'Придельники с 2022'!$B$4:$X$28,'Форма 1'!AJ$8),"")</f>
        <v/>
      </c>
      <c r="T3113" s="87"/>
    </row>
    <row r="3114" spans="1:20">
      <c r="A3114" s="188">
        <f t="shared" si="241"/>
        <v>51</v>
      </c>
      <c r="B3114" s="190" t="s">
        <v>3026</v>
      </c>
      <c r="C3114" s="99">
        <f t="shared" si="239"/>
        <v>14667844.512</v>
      </c>
      <c r="D3114" s="103">
        <f>IF(ISNUMBER('Форма 1'!U3114),'Форма 1'!$H3114*VLOOKUP('Форма 1'!$F3114,'Придельники с 2022'!$B$4:$X$28,'Форма 1'!U$8),"")</f>
        <v>519856.50599999999</v>
      </c>
      <c r="E3114" s="103">
        <f>IF(ISNUMBER('Форма 1'!V3114),'Форма 1'!$H3114*VLOOKUP('Форма 1'!$F3114,'Придельники с 2022'!$B$4:$X$28,'Форма 1'!V$8),"")</f>
        <v>5899404.2760000005</v>
      </c>
      <c r="F3114" s="103" t="str">
        <f>IF(ISNUMBER('Форма 1'!W3114),'Форма 1'!$H3114*VLOOKUP('Форма 1'!$F3114,'Придельники с 2022'!$B$4:$X$28,'Форма 1'!W$8),"")</f>
        <v/>
      </c>
      <c r="G3114" s="103">
        <f>IF(ISNUMBER('Форма 1'!X3114),'Форма 1'!$H3114*VLOOKUP('Форма 1'!$F3114,'Придельники с 2022'!$B$4:$X$28,'Форма 1'!X$8),"")</f>
        <v>265335.96299999999</v>
      </c>
      <c r="H3114" s="103">
        <f>IF(ISNUMBER('Форма 1'!Y3114),'Форма 1'!$H3114*VLOOKUP('Форма 1'!$F3114,'Придельники с 2022'!$B$4:$X$28,'Форма 1'!Y$8),"")</f>
        <v>818334.00599999994</v>
      </c>
      <c r="I3114" s="103">
        <f>IF(ISNUMBER('Форма 1'!Z3114),'Форма 1'!$H3114*VLOOKUP('Форма 1'!$F3114,'Придельники с 2022'!$B$4:$X$28,'Форма 1'!Z$8),"")</f>
        <v>452758.76399999991</v>
      </c>
      <c r="J3114" s="103" t="str">
        <f>IF(ISNUMBER('Форма 1'!AA3114),'Форма 1'!$H3114*VLOOKUP('Форма 1'!$F3114,'Придельники с 2022'!$B$4:$X$28,'Форма 1'!AA$8),"")</f>
        <v/>
      </c>
      <c r="K3114" s="90"/>
      <c r="L3114" s="87"/>
      <c r="M3114" s="103">
        <f>IF(ISNUMBER('Форма 1'!AD3114),'Форма 1'!$H3114*VLOOKUP('Форма 1'!$F3114,'Придельники с 2022'!$B$4:$X$28,'Форма 1'!AD$8),"")</f>
        <v>6712154.9969999995</v>
      </c>
      <c r="N3114" s="103" t="str">
        <f>IF(ISBLANK('Форма 1'!$AE3114),"",IF('Форма 1'!$AE3114=1,'Форма 1'!$H3114*VLOOKUP('Форма 1'!$F3114,'Придельники с 2022'!$B$4:$X$28,'Форма 1'!$AE$8,0),IF('Форма 1'!$AE3114=2,'Форма 1'!$H3114*VLOOKUP('Форма 1'!$F3114,'Придельники с 2022'!$B$4:$X$28,13,0),IF('Форма 1'!$AE3114=3,'Форма 1'!$H3114*VLOOKUP('Форма 1'!$F3114,'Придельники с 2022'!$B$4:$X$28,12,0)))))</f>
        <v/>
      </c>
      <c r="O3114" s="103" t="str">
        <f>IF(ISNUMBER('Форма 1'!AF3114),'Форма 1'!$H3114*VLOOKUP('Форма 1'!$F3114,'Придельники с 2022'!$B$4:$X$28,'Форма 1'!AF$8),"")</f>
        <v/>
      </c>
      <c r="P3114" s="87"/>
      <c r="Q3114" s="103" t="str">
        <f>IF(ISNUMBER('Форма 1'!AH3114),'Форма 1'!$H3114*VLOOKUP('Форма 1'!$F3114,'Придельники с 2022'!$B$4:$X$28,'Форма 1'!AH$8),"")</f>
        <v/>
      </c>
      <c r="R3114" s="103" t="str">
        <f>IF(ISNUMBER('Форма 1'!AI3114),'Форма 1'!$H3114*VLOOKUP('Форма 1'!$F3114,'Придельники с 2022'!$B$4:$X$28,'Форма 1'!AI$8),"")</f>
        <v/>
      </c>
      <c r="S3114" s="103" t="str">
        <f>IF(ISNUMBER('Форма 1'!AJ3114),'Форма 1'!$H3114*VLOOKUP('Форма 1'!$F3114,'Придельники с 2022'!$B$4:$X$28,'Форма 1'!AJ$8),"")</f>
        <v/>
      </c>
      <c r="T3114" s="87"/>
    </row>
    <row r="3115" spans="1:20">
      <c r="A3115" s="188">
        <f t="shared" si="241"/>
        <v>52</v>
      </c>
      <c r="B3115" s="189" t="s">
        <v>3027</v>
      </c>
      <c r="C3115" s="99">
        <f t="shared" si="239"/>
        <v>9431734.4299999997</v>
      </c>
      <c r="D3115" s="103">
        <f>IF(ISNUMBER('Форма 1'!U3115),'Форма 1'!$H3115*VLOOKUP('Форма 1'!$F3115,'Придельники с 2022'!$B$4:$X$28,'Форма 1'!U$8),"")</f>
        <v>616307.17200000002</v>
      </c>
      <c r="E3115" s="103">
        <f>IF(ISNUMBER('Форма 1'!V3115),'Форма 1'!$H3115*VLOOKUP('Форма 1'!$F3115,'Придельники с 2022'!$B$4:$X$28,'Форма 1'!V$8),"")</f>
        <v>6993939.9120000005</v>
      </c>
      <c r="F3115" s="103" t="str">
        <f>IF(ISNUMBER('Форма 1'!W3115),'Форма 1'!$H3115*VLOOKUP('Форма 1'!$F3115,'Придельники с 2022'!$B$4:$X$28,'Форма 1'!W$8),"")</f>
        <v/>
      </c>
      <c r="G3115" s="103">
        <f>IF(ISNUMBER('Форма 1'!X3115),'Форма 1'!$H3115*VLOOKUP('Форма 1'!$F3115,'Придельники с 2022'!$B$4:$X$28,'Форма 1'!X$8),"")</f>
        <v>314564.60600000003</v>
      </c>
      <c r="H3115" s="103">
        <f>IF(ISNUMBER('Форма 1'!Y3115),'Форма 1'!$H3115*VLOOKUP('Форма 1'!$F3115,'Придельники с 2022'!$B$4:$X$28,'Форма 1'!Y$8),"")</f>
        <v>970162.17200000002</v>
      </c>
      <c r="I3115" s="103">
        <f>IF(ISNUMBER('Форма 1'!Z3115),'Форма 1'!$H3115*VLOOKUP('Форма 1'!$F3115,'Придельники с 2022'!$B$4:$X$28,'Форма 1'!Z$8),"")</f>
        <v>536760.56799999997</v>
      </c>
      <c r="J3115" s="103" t="str">
        <f>IF(ISNUMBER('Форма 1'!AA3115),'Форма 1'!$H3115*VLOOKUP('Форма 1'!$F3115,'Придельники с 2022'!$B$4:$X$28,'Форма 1'!AA$8),"")</f>
        <v/>
      </c>
      <c r="K3115" s="90"/>
      <c r="L3115" s="87"/>
      <c r="M3115" s="103" t="str">
        <f>IF(ISNUMBER('Форма 1'!AD3115),'Форма 1'!$H3115*VLOOKUP('Форма 1'!$F3115,'Придельники с 2022'!$B$4:$X$28,'Форма 1'!AD$8),"")</f>
        <v/>
      </c>
      <c r="N3115" s="103" t="str">
        <f>IF(ISBLANK('Форма 1'!$AE3115),"",IF('Форма 1'!$AE3115=1,'Форма 1'!$H3115*VLOOKUP('Форма 1'!$F3115,'Придельники с 2022'!$B$4:$X$28,'Форма 1'!$AE$8,0),IF('Форма 1'!$AE3115=2,'Форма 1'!$H3115*VLOOKUP('Форма 1'!$F3115,'Придельники с 2022'!$B$4:$X$28,13,0),IF('Форма 1'!$AE3115=3,'Форма 1'!$H3115*VLOOKUP('Форма 1'!$F3115,'Придельники с 2022'!$B$4:$X$28,12,0)))))</f>
        <v/>
      </c>
      <c r="O3115" s="103" t="str">
        <f>IF(ISNUMBER('Форма 1'!AF3115),'Форма 1'!$H3115*VLOOKUP('Форма 1'!$F3115,'Придельники с 2022'!$B$4:$X$28,'Форма 1'!AF$8),"")</f>
        <v/>
      </c>
      <c r="P3115" s="87"/>
      <c r="Q3115" s="103" t="str">
        <f>IF(ISNUMBER('Форма 1'!AH3115),'Форма 1'!$H3115*VLOOKUP('Форма 1'!$F3115,'Придельники с 2022'!$B$4:$X$28,'Форма 1'!AH$8),"")</f>
        <v/>
      </c>
      <c r="R3115" s="103" t="str">
        <f>IF(ISNUMBER('Форма 1'!AI3115),'Форма 1'!$H3115*VLOOKUP('Форма 1'!$F3115,'Придельники с 2022'!$B$4:$X$28,'Форма 1'!AI$8),"")</f>
        <v/>
      </c>
      <c r="S3115" s="103" t="str">
        <f>IF(ISNUMBER('Форма 1'!AJ3115),'Форма 1'!$H3115*VLOOKUP('Форма 1'!$F3115,'Придельники с 2022'!$B$4:$X$28,'Форма 1'!AJ$8),"")</f>
        <v/>
      </c>
      <c r="T3115" s="87"/>
    </row>
    <row r="3116" spans="1:20">
      <c r="A3116" s="188">
        <f t="shared" si="241"/>
        <v>53</v>
      </c>
      <c r="B3116" s="189" t="s">
        <v>3028</v>
      </c>
      <c r="C3116" s="99">
        <f t="shared" si="239"/>
        <v>7139542.6830000002</v>
      </c>
      <c r="D3116" s="103">
        <f>IF(ISNUMBER('Форма 1'!U3116),'Форма 1'!$H3116*VLOOKUP('Форма 1'!$F3116,'Придельники с 2022'!$B$4:$X$28,'Форма 1'!U$8),"")</f>
        <v>2331126.3430000003</v>
      </c>
      <c r="E3116" s="103" t="str">
        <f>IF(ISNUMBER('Форма 1'!V3116),'Форма 1'!$H3116*VLOOKUP('Форма 1'!$F3116,'Придельники с 2022'!$B$4:$X$28,'Форма 1'!V$8),"")</f>
        <v/>
      </c>
      <c r="F3116" s="103" t="str">
        <f>IF(ISNUMBER('Форма 1'!W3116),'Форма 1'!$H3116*VLOOKUP('Форма 1'!$F3116,'Придельники с 2022'!$B$4:$X$28,'Форма 1'!W$8),"")</f>
        <v/>
      </c>
      <c r="G3116" s="103" t="str">
        <f>IF(ISNUMBER('Форма 1'!X3116),'Форма 1'!$H3116*VLOOKUP('Форма 1'!$F3116,'Придельники с 2022'!$B$4:$X$28,'Форма 1'!X$8),"")</f>
        <v/>
      </c>
      <c r="H3116" s="103" t="str">
        <f>IF(ISNUMBER('Форма 1'!Y3116),'Форма 1'!$H3116*VLOOKUP('Форма 1'!$F3116,'Придельники с 2022'!$B$4:$X$28,'Форма 1'!Y$8),"")</f>
        <v/>
      </c>
      <c r="I3116" s="103" t="str">
        <f>IF(ISNUMBER('Форма 1'!Z3116),'Форма 1'!$H3116*VLOOKUP('Форма 1'!$F3116,'Придельники с 2022'!$B$4:$X$28,'Форма 1'!Z$8),"")</f>
        <v/>
      </c>
      <c r="J3116" s="103">
        <f>IF(ISNUMBER('Форма 1'!AA3116),'Форма 1'!$H3116*VLOOKUP('Форма 1'!$F3116,'Придельники с 2022'!$B$4:$X$28,'Форма 1'!AA$8),"")</f>
        <v>4808416.34</v>
      </c>
      <c r="K3116" s="90"/>
      <c r="L3116" s="87"/>
      <c r="M3116" s="103" t="str">
        <f>IF(ISNUMBER('Форма 1'!AD3116),'Форма 1'!$H3116*VLOOKUP('Форма 1'!$F3116,'Придельники с 2022'!$B$4:$X$28,'Форма 1'!AD$8),"")</f>
        <v/>
      </c>
      <c r="N3116" s="103" t="str">
        <f>IF(ISBLANK('Форма 1'!$AE3116),"",IF('Форма 1'!$AE3116=1,'Форма 1'!$H3116*VLOOKUP('Форма 1'!$F3116,'Придельники с 2022'!$B$4:$X$28,'Форма 1'!$AE$8,0),IF('Форма 1'!$AE3116=2,'Форма 1'!$H3116*VLOOKUP('Форма 1'!$F3116,'Придельники с 2022'!$B$4:$X$28,13,0),IF('Форма 1'!$AE3116=3,'Форма 1'!$H3116*VLOOKUP('Форма 1'!$F3116,'Придельники с 2022'!$B$4:$X$28,12,0)))))</f>
        <v/>
      </c>
      <c r="O3116" s="103" t="str">
        <f>IF(ISNUMBER('Форма 1'!AF3116),'Форма 1'!$H3116*VLOOKUP('Форма 1'!$F3116,'Придельники с 2022'!$B$4:$X$28,'Форма 1'!AF$8),"")</f>
        <v/>
      </c>
      <c r="P3116" s="87"/>
      <c r="Q3116" s="103" t="str">
        <f>IF(ISNUMBER('Форма 1'!AH3116),'Форма 1'!$H3116*VLOOKUP('Форма 1'!$F3116,'Придельники с 2022'!$B$4:$X$28,'Форма 1'!AH$8),"")</f>
        <v/>
      </c>
      <c r="R3116" s="103" t="str">
        <f>IF(ISNUMBER('Форма 1'!AI3116),'Форма 1'!$H3116*VLOOKUP('Форма 1'!$F3116,'Придельники с 2022'!$B$4:$X$28,'Форма 1'!AI$8),"")</f>
        <v/>
      </c>
      <c r="S3116" s="103" t="str">
        <f>IF(ISNUMBER('Форма 1'!AJ3116),'Форма 1'!$H3116*VLOOKUP('Форма 1'!$F3116,'Придельники с 2022'!$B$4:$X$28,'Форма 1'!AJ$8),"")</f>
        <v/>
      </c>
      <c r="T3116" s="87"/>
    </row>
    <row r="3117" spans="1:20">
      <c r="A3117" s="188">
        <f t="shared" si="241"/>
        <v>54</v>
      </c>
      <c r="B3117" s="112" t="s">
        <v>3029</v>
      </c>
      <c r="C3117" s="99">
        <f t="shared" si="239"/>
        <v>14663667.423999999</v>
      </c>
      <c r="D3117" s="103">
        <f>IF(ISNUMBER('Форма 1'!U3117),'Форма 1'!$H3117*VLOOKUP('Форма 1'!$F3117,'Придельники с 2022'!$B$4:$X$28,'Форма 1'!U$8),"")</f>
        <v>519708.46200000006</v>
      </c>
      <c r="E3117" s="103">
        <f>IF(ISNUMBER('Форма 1'!V3117),'Форма 1'!$H3117*VLOOKUP('Форма 1'!$F3117,'Придельники с 2022'!$B$4:$X$28,'Форма 1'!V$8),"")</f>
        <v>5897724.2520000003</v>
      </c>
      <c r="F3117" s="103" t="str">
        <f>IF(ISNUMBER('Форма 1'!W3117),'Форма 1'!$H3117*VLOOKUP('Форма 1'!$F3117,'Придельники с 2022'!$B$4:$X$28,'Форма 1'!W$8),"")</f>
        <v/>
      </c>
      <c r="G3117" s="103">
        <f>IF(ISNUMBER('Форма 1'!X3117),'Форма 1'!$H3117*VLOOKUP('Форма 1'!$F3117,'Придельники с 2022'!$B$4:$X$28,'Форма 1'!X$8),"")</f>
        <v>265260.40100000001</v>
      </c>
      <c r="H3117" s="103">
        <f>IF(ISNUMBER('Форма 1'!Y3117),'Форма 1'!$H3117*VLOOKUP('Форма 1'!$F3117,'Придельники с 2022'!$B$4:$X$28,'Форма 1'!Y$8),"")</f>
        <v>818100.96200000006</v>
      </c>
      <c r="I3117" s="103">
        <f>IF(ISNUMBER('Форма 1'!Z3117),'Форма 1'!$H3117*VLOOKUP('Форма 1'!$F3117,'Придельники с 2022'!$B$4:$X$28,'Форма 1'!Z$8),"")</f>
        <v>452629.82799999998</v>
      </c>
      <c r="J3117" s="103" t="str">
        <f>IF(ISNUMBER('Форма 1'!AA3117),'Форма 1'!$H3117*VLOOKUP('Форма 1'!$F3117,'Придельники с 2022'!$B$4:$X$28,'Форма 1'!AA$8),"")</f>
        <v/>
      </c>
      <c r="K3117" s="90"/>
      <c r="L3117" s="87"/>
      <c r="M3117" s="103">
        <f>IF(ISNUMBER('Форма 1'!AD3117),'Форма 1'!$H3117*VLOOKUP('Форма 1'!$F3117,'Придельники с 2022'!$B$4:$X$28,'Форма 1'!AD$8),"")</f>
        <v>6710243.5189999994</v>
      </c>
      <c r="N3117" s="103" t="str">
        <f>IF(ISBLANK('Форма 1'!$AE3117),"",IF('Форма 1'!$AE3117=1,'Форма 1'!$H3117*VLOOKUP('Форма 1'!$F3117,'Придельники с 2022'!$B$4:$X$28,'Форма 1'!$AE$8,0),IF('Форма 1'!$AE3117=2,'Форма 1'!$H3117*VLOOKUP('Форма 1'!$F3117,'Придельники с 2022'!$B$4:$X$28,13,0),IF('Форма 1'!$AE3117=3,'Форма 1'!$H3117*VLOOKUP('Форма 1'!$F3117,'Придельники с 2022'!$B$4:$X$28,12,0)))))</f>
        <v/>
      </c>
      <c r="O3117" s="103" t="str">
        <f>IF(ISNUMBER('Форма 1'!AF3117),'Форма 1'!$H3117*VLOOKUP('Форма 1'!$F3117,'Придельники с 2022'!$B$4:$X$28,'Форма 1'!AF$8),"")</f>
        <v/>
      </c>
      <c r="P3117" s="87"/>
      <c r="Q3117" s="103" t="str">
        <f>IF(ISNUMBER('Форма 1'!AH3117),'Форма 1'!$H3117*VLOOKUP('Форма 1'!$F3117,'Придельники с 2022'!$B$4:$X$28,'Форма 1'!AH$8),"")</f>
        <v/>
      </c>
      <c r="R3117" s="103" t="str">
        <f>IF(ISNUMBER('Форма 1'!AI3117),'Форма 1'!$H3117*VLOOKUP('Форма 1'!$F3117,'Придельники с 2022'!$B$4:$X$28,'Форма 1'!AI$8),"")</f>
        <v/>
      </c>
      <c r="S3117" s="103" t="str">
        <f>IF(ISNUMBER('Форма 1'!AJ3117),'Форма 1'!$H3117*VLOOKUP('Форма 1'!$F3117,'Придельники с 2022'!$B$4:$X$28,'Форма 1'!AJ$8),"")</f>
        <v/>
      </c>
      <c r="T3117" s="87"/>
    </row>
    <row r="3118" spans="1:20">
      <c r="A3118" s="188">
        <f t="shared" si="241"/>
        <v>55</v>
      </c>
      <c r="B3118" s="190" t="s">
        <v>3030</v>
      </c>
      <c r="C3118" s="99">
        <f t="shared" ref="C3118:C3182" si="242">SUM(D3118:J3118,L3118:T3118)</f>
        <v>13312379.455999998</v>
      </c>
      <c r="D3118" s="103">
        <f>IF(ISNUMBER('Форма 1'!U3118),'Форма 1'!$H3118*VLOOKUP('Форма 1'!$F3118,'Придельники с 2022'!$B$4:$X$28,'Форма 1'!U$8),"")</f>
        <v>471816.228</v>
      </c>
      <c r="E3118" s="103">
        <f>IF(ISNUMBER('Форма 1'!V3118),'Форма 1'!$H3118*VLOOKUP('Форма 1'!$F3118,'Придельники с 2022'!$B$4:$X$28,'Форма 1'!V$8),"")</f>
        <v>5354236.4879999999</v>
      </c>
      <c r="F3118" s="103" t="str">
        <f>IF(ISNUMBER('Форма 1'!W3118),'Форма 1'!$H3118*VLOOKUP('Форма 1'!$F3118,'Придельники с 2022'!$B$4:$X$28,'Форма 1'!W$8),"")</f>
        <v/>
      </c>
      <c r="G3118" s="103">
        <f>IF(ISNUMBER('Форма 1'!X3118),'Форма 1'!$H3118*VLOOKUP('Форма 1'!$F3118,'Придельники с 2022'!$B$4:$X$28,'Форма 1'!X$8),"")</f>
        <v>240816.09399999998</v>
      </c>
      <c r="H3118" s="103">
        <f>IF(ISNUMBER('Форма 1'!Y3118),'Форма 1'!$H3118*VLOOKUP('Форма 1'!$F3118,'Придельники с 2022'!$B$4:$X$28,'Форма 1'!Y$8),"")</f>
        <v>742711.228</v>
      </c>
      <c r="I3118" s="103">
        <f>IF(ISNUMBER('Форма 1'!Z3118),'Форма 1'!$H3118*VLOOKUP('Форма 1'!$F3118,'Придельники с 2022'!$B$4:$X$28,'Форма 1'!Z$8),"")</f>
        <v>410919.03199999995</v>
      </c>
      <c r="J3118" s="103" t="str">
        <f>IF(ISNUMBER('Форма 1'!AA3118),'Форма 1'!$H3118*VLOOKUP('Форма 1'!$F3118,'Придельники с 2022'!$B$4:$X$28,'Форма 1'!AA$8),"")</f>
        <v/>
      </c>
      <c r="K3118" s="90"/>
      <c r="L3118" s="87"/>
      <c r="M3118" s="103">
        <f>IF(ISNUMBER('Форма 1'!AD3118),'Форма 1'!$H3118*VLOOKUP('Форма 1'!$F3118,'Придельники с 2022'!$B$4:$X$28,'Форма 1'!AD$8),"")</f>
        <v>6091880.385999999</v>
      </c>
      <c r="N3118" s="103" t="str">
        <f>IF(ISBLANK('Форма 1'!$AE3118),"",IF('Форма 1'!$AE3118=1,'Форма 1'!$H3118*VLOOKUP('Форма 1'!$F3118,'Придельники с 2022'!$B$4:$X$28,'Форма 1'!$AE$8,0),IF('Форма 1'!$AE3118=2,'Форма 1'!$H3118*VLOOKUP('Форма 1'!$F3118,'Придельники с 2022'!$B$4:$X$28,13,0),IF('Форма 1'!$AE3118=3,'Форма 1'!$H3118*VLOOKUP('Форма 1'!$F3118,'Придельники с 2022'!$B$4:$X$28,12,0)))))</f>
        <v/>
      </c>
      <c r="O3118" s="103" t="str">
        <f>IF(ISNUMBER('Форма 1'!AF3118),'Форма 1'!$H3118*VLOOKUP('Форма 1'!$F3118,'Придельники с 2022'!$B$4:$X$28,'Форма 1'!AF$8),"")</f>
        <v/>
      </c>
      <c r="P3118" s="87"/>
      <c r="Q3118" s="103" t="str">
        <f>IF(ISNUMBER('Форма 1'!AH3118),'Форма 1'!$H3118*VLOOKUP('Форма 1'!$F3118,'Придельники с 2022'!$B$4:$X$28,'Форма 1'!AH$8),"")</f>
        <v/>
      </c>
      <c r="R3118" s="103" t="str">
        <f>IF(ISNUMBER('Форма 1'!AI3118),'Форма 1'!$H3118*VLOOKUP('Форма 1'!$F3118,'Придельники с 2022'!$B$4:$X$28,'Форма 1'!AI$8),"")</f>
        <v/>
      </c>
      <c r="S3118" s="103" t="str">
        <f>IF(ISNUMBER('Форма 1'!AJ3118),'Форма 1'!$H3118*VLOOKUP('Форма 1'!$F3118,'Придельники с 2022'!$B$4:$X$28,'Форма 1'!AJ$8),"")</f>
        <v/>
      </c>
      <c r="T3118" s="87"/>
    </row>
    <row r="3119" spans="1:20">
      <c r="A3119" s="188">
        <f t="shared" si="241"/>
        <v>56</v>
      </c>
      <c r="B3119" s="189" t="s">
        <v>3031</v>
      </c>
      <c r="C3119" s="99">
        <f t="shared" si="242"/>
        <v>929970.67500000005</v>
      </c>
      <c r="D3119" s="103" t="str">
        <f>IF(ISNUMBER('Форма 1'!U3119),'Форма 1'!$H3119*VLOOKUP('Форма 1'!$F3119,'Придельники с 2022'!$B$4:$X$28,'Форма 1'!U$8),"")</f>
        <v/>
      </c>
      <c r="E3119" s="103" t="str">
        <f>IF(ISNUMBER('Форма 1'!V3119),'Форма 1'!$H3119*VLOOKUP('Форма 1'!$F3119,'Придельники с 2022'!$B$4:$X$28,'Форма 1'!V$8),"")</f>
        <v/>
      </c>
      <c r="F3119" s="103" t="str">
        <f>IF(ISNUMBER('Форма 1'!W3119),'Форма 1'!$H3119*VLOOKUP('Форма 1'!$F3119,'Придельники с 2022'!$B$4:$X$28,'Форма 1'!W$8),"")</f>
        <v/>
      </c>
      <c r="G3119" s="103" t="str">
        <f>IF(ISNUMBER('Форма 1'!X3119),'Форма 1'!$H3119*VLOOKUP('Форма 1'!$F3119,'Придельники с 2022'!$B$4:$X$28,'Форма 1'!X$8),"")</f>
        <v/>
      </c>
      <c r="H3119" s="103" t="str">
        <f>IF(ISNUMBER('Форма 1'!Y3119),'Форма 1'!$H3119*VLOOKUP('Форма 1'!$F3119,'Придельники с 2022'!$B$4:$X$28,'Форма 1'!Y$8),"")</f>
        <v/>
      </c>
      <c r="I3119" s="103">
        <f>IF(ISNUMBER('Форма 1'!Z3119),'Форма 1'!$H3119*VLOOKUP('Форма 1'!$F3119,'Придельники с 2022'!$B$4:$X$28,'Форма 1'!Z$8),"")</f>
        <v>929970.67500000005</v>
      </c>
      <c r="J3119" s="103" t="str">
        <f>IF(ISNUMBER('Форма 1'!AA3119),'Форма 1'!$H3119*VLOOKUP('Форма 1'!$F3119,'Придельники с 2022'!$B$4:$X$28,'Форма 1'!AA$8),"")</f>
        <v/>
      </c>
      <c r="K3119" s="90"/>
      <c r="L3119" s="87"/>
      <c r="M3119" s="103" t="str">
        <f>IF(ISNUMBER('Форма 1'!AD3119),'Форма 1'!$H3119*VLOOKUP('Форма 1'!$F3119,'Придельники с 2022'!$B$4:$X$28,'Форма 1'!AD$8),"")</f>
        <v/>
      </c>
      <c r="N3119" s="103" t="str">
        <f>IF(ISBLANK('Форма 1'!$AE3119),"",IF('Форма 1'!$AE3119=1,'Форма 1'!$H3119*VLOOKUP('Форма 1'!$F3119,'Придельники с 2022'!$B$4:$X$28,'Форма 1'!$AE$8,0),IF('Форма 1'!$AE3119=2,'Форма 1'!$H3119*VLOOKUP('Форма 1'!$F3119,'Придельники с 2022'!$B$4:$X$28,13,0),IF('Форма 1'!$AE3119=3,'Форма 1'!$H3119*VLOOKUP('Форма 1'!$F3119,'Придельники с 2022'!$B$4:$X$28,12,0)))))</f>
        <v/>
      </c>
      <c r="O3119" s="103" t="str">
        <f>IF(ISNUMBER('Форма 1'!AF3119),'Форма 1'!$H3119*VLOOKUP('Форма 1'!$F3119,'Придельники с 2022'!$B$4:$X$28,'Форма 1'!AF$8),"")</f>
        <v/>
      </c>
      <c r="P3119" s="87"/>
      <c r="Q3119" s="103" t="str">
        <f>IF(ISNUMBER('Форма 1'!AH3119),'Форма 1'!$H3119*VLOOKUP('Форма 1'!$F3119,'Придельники с 2022'!$B$4:$X$28,'Форма 1'!AH$8),"")</f>
        <v/>
      </c>
      <c r="R3119" s="103" t="str">
        <f>IF(ISNUMBER('Форма 1'!AI3119),'Форма 1'!$H3119*VLOOKUP('Форма 1'!$F3119,'Придельники с 2022'!$B$4:$X$28,'Форма 1'!AI$8),"")</f>
        <v/>
      </c>
      <c r="S3119" s="103" t="str">
        <f>IF(ISNUMBER('Форма 1'!AJ3119),'Форма 1'!$H3119*VLOOKUP('Форма 1'!$F3119,'Придельники с 2022'!$B$4:$X$28,'Форма 1'!AJ$8),"")</f>
        <v/>
      </c>
      <c r="T3119" s="87"/>
    </row>
    <row r="3120" spans="1:20">
      <c r="A3120" s="188">
        <f t="shared" si="241"/>
        <v>57</v>
      </c>
      <c r="B3120" s="189" t="s">
        <v>3032</v>
      </c>
      <c r="C3120" s="99">
        <f t="shared" si="242"/>
        <v>7777574.7519999994</v>
      </c>
      <c r="D3120" s="103">
        <f>IF(ISNUMBER('Форма 1'!U3120),'Форма 1'!$H3120*VLOOKUP('Форма 1'!$F3120,'Придельники с 2022'!$B$4:$X$28,'Форма 1'!U$8),"")</f>
        <v>870190.86700000009</v>
      </c>
      <c r="E3120" s="103">
        <f>IF(ISNUMBER('Форма 1'!V3120),'Форма 1'!$H3120*VLOOKUP('Форма 1'!$F3120,'Придельники с 2022'!$B$4:$X$28,'Форма 1'!V$8),"")</f>
        <v>4166050.7080000001</v>
      </c>
      <c r="F3120" s="103" t="str">
        <f>IF(ISNUMBER('Форма 1'!W3120),'Форма 1'!$H3120*VLOOKUP('Форма 1'!$F3120,'Придельники с 2022'!$B$4:$X$28,'Форма 1'!W$8),"")</f>
        <v/>
      </c>
      <c r="G3120" s="103">
        <f>IF(ISNUMBER('Форма 1'!X3120),'Форма 1'!$H3120*VLOOKUP('Форма 1'!$F3120,'Придельники с 2022'!$B$4:$X$28,'Форма 1'!X$8),"")</f>
        <v>544444.97000000009</v>
      </c>
      <c r="H3120" s="103">
        <f>IF(ISNUMBER('Форма 1'!Y3120),'Форма 1'!$H3120*VLOOKUP('Форма 1'!$F3120,'Придельники с 2022'!$B$4:$X$28,'Форма 1'!Y$8),"")</f>
        <v>1434380.55</v>
      </c>
      <c r="I3120" s="103">
        <f>IF(ISNUMBER('Форма 1'!Z3120),'Форма 1'!$H3120*VLOOKUP('Форма 1'!$F3120,'Придельники с 2022'!$B$4:$X$28,'Форма 1'!Z$8),"")</f>
        <v>762507.65700000001</v>
      </c>
      <c r="J3120" s="103" t="str">
        <f>IF(ISNUMBER('Форма 1'!AA3120),'Форма 1'!$H3120*VLOOKUP('Форма 1'!$F3120,'Придельники с 2022'!$B$4:$X$28,'Форма 1'!AA$8),"")</f>
        <v/>
      </c>
      <c r="K3120" s="90"/>
      <c r="L3120" s="87"/>
      <c r="M3120" s="103" t="str">
        <f>IF(ISNUMBER('Форма 1'!AD3120),'Форма 1'!$H3120*VLOOKUP('Форма 1'!$F3120,'Придельники с 2022'!$B$4:$X$28,'Форма 1'!AD$8),"")</f>
        <v/>
      </c>
      <c r="N3120" s="103" t="str">
        <f>IF(ISBLANK('Форма 1'!$AE3120),"",IF('Форма 1'!$AE3120=1,'Форма 1'!$H3120*VLOOKUP('Форма 1'!$F3120,'Придельники с 2022'!$B$4:$X$28,'Форма 1'!$AE$8,0),IF('Форма 1'!$AE3120=2,'Форма 1'!$H3120*VLOOKUP('Форма 1'!$F3120,'Придельники с 2022'!$B$4:$X$28,13,0),IF('Форма 1'!$AE3120=3,'Форма 1'!$H3120*VLOOKUP('Форма 1'!$F3120,'Придельники с 2022'!$B$4:$X$28,12,0)))))</f>
        <v/>
      </c>
      <c r="O3120" s="103" t="str">
        <f>IF(ISNUMBER('Форма 1'!AF3120),'Форма 1'!$H3120*VLOOKUP('Форма 1'!$F3120,'Придельники с 2022'!$B$4:$X$28,'Форма 1'!AF$8),"")</f>
        <v/>
      </c>
      <c r="P3120" s="87"/>
      <c r="Q3120" s="103" t="str">
        <f>IF(ISNUMBER('Форма 1'!AH3120),'Форма 1'!$H3120*VLOOKUP('Форма 1'!$F3120,'Придельники с 2022'!$B$4:$X$28,'Форма 1'!AH$8),"")</f>
        <v/>
      </c>
      <c r="R3120" s="103" t="str">
        <f>IF(ISNUMBER('Форма 1'!AI3120),'Форма 1'!$H3120*VLOOKUP('Форма 1'!$F3120,'Придельники с 2022'!$B$4:$X$28,'Форма 1'!AI$8),"")</f>
        <v/>
      </c>
      <c r="S3120" s="103" t="str">
        <f>IF(ISNUMBER('Форма 1'!AJ3120),'Форма 1'!$H3120*VLOOKUP('Форма 1'!$F3120,'Придельники с 2022'!$B$4:$X$28,'Форма 1'!AJ$8),"")</f>
        <v/>
      </c>
      <c r="T3120" s="87"/>
    </row>
    <row r="3121" spans="1:20">
      <c r="A3121" s="188">
        <f t="shared" si="241"/>
        <v>58</v>
      </c>
      <c r="B3121" s="189" t="s">
        <v>1531</v>
      </c>
      <c r="C3121" s="99">
        <f t="shared" si="242"/>
        <v>1028827.8</v>
      </c>
      <c r="D3121" s="103">
        <f>IF(ISNUMBER('Форма 1'!U3121),'Форма 1'!$H3121*VLOOKUP('Форма 1'!$F3121,'Придельники с 2022'!$B$4:$X$28,'Форма 1'!U$8),"")</f>
        <v>1028827.8</v>
      </c>
      <c r="E3121" s="103" t="str">
        <f>IF(ISNUMBER('Форма 1'!V3121),'Форма 1'!$H3121*VLOOKUP('Форма 1'!$F3121,'Придельники с 2022'!$B$4:$X$28,'Форма 1'!V$8),"")</f>
        <v/>
      </c>
      <c r="F3121" s="103" t="str">
        <f>IF(ISNUMBER('Форма 1'!W3121),'Форма 1'!$H3121*VLOOKUP('Форма 1'!$F3121,'Придельники с 2022'!$B$4:$X$28,'Форма 1'!W$8),"")</f>
        <v/>
      </c>
      <c r="G3121" s="103" t="str">
        <f>IF(ISNUMBER('Форма 1'!X3121),'Форма 1'!$H3121*VLOOKUP('Форма 1'!$F3121,'Придельники с 2022'!$B$4:$X$28,'Форма 1'!X$8),"")</f>
        <v/>
      </c>
      <c r="H3121" s="103" t="str">
        <f>IF(ISNUMBER('Форма 1'!Y3121),'Форма 1'!$H3121*VLOOKUP('Форма 1'!$F3121,'Придельники с 2022'!$B$4:$X$28,'Форма 1'!Y$8),"")</f>
        <v/>
      </c>
      <c r="I3121" s="103" t="str">
        <f>IF(ISNUMBER('Форма 1'!Z3121),'Форма 1'!$H3121*VLOOKUP('Форма 1'!$F3121,'Придельники с 2022'!$B$4:$X$28,'Форма 1'!Z$8),"")</f>
        <v/>
      </c>
      <c r="J3121" s="103" t="str">
        <f>IF(ISNUMBER('Форма 1'!AA3121),'Форма 1'!$H3121*VLOOKUP('Форма 1'!$F3121,'Придельники с 2022'!$B$4:$X$28,'Форма 1'!AA$8),"")</f>
        <v/>
      </c>
      <c r="K3121" s="90"/>
      <c r="L3121" s="87"/>
      <c r="M3121" s="103" t="str">
        <f>IF(ISNUMBER('Форма 1'!AD3121),'Форма 1'!$H3121*VLOOKUP('Форма 1'!$F3121,'Придельники с 2022'!$B$4:$X$28,'Форма 1'!AD$8),"")</f>
        <v/>
      </c>
      <c r="N3121" s="103" t="str">
        <f>IF(ISBLANK('Форма 1'!$AE3121),"",IF('Форма 1'!$AE3121=1,'Форма 1'!$H3121*VLOOKUP('Форма 1'!$F3121,'Придельники с 2022'!$B$4:$X$28,'Форма 1'!$AE$8,0),IF('Форма 1'!$AE3121=2,'Форма 1'!$H3121*VLOOKUP('Форма 1'!$F3121,'Придельники с 2022'!$B$4:$X$28,13,0),IF('Форма 1'!$AE3121=3,'Форма 1'!$H3121*VLOOKUP('Форма 1'!$F3121,'Придельники с 2022'!$B$4:$X$28,12,0)))))</f>
        <v/>
      </c>
      <c r="O3121" s="103" t="str">
        <f>IF(ISNUMBER('Форма 1'!AF3121),'Форма 1'!$H3121*VLOOKUP('Форма 1'!$F3121,'Придельники с 2022'!$B$4:$X$28,'Форма 1'!AF$8),"")</f>
        <v/>
      </c>
      <c r="P3121" s="87"/>
      <c r="Q3121" s="103" t="str">
        <f>IF(ISNUMBER('Форма 1'!AH3121),'Форма 1'!$H3121*VLOOKUP('Форма 1'!$F3121,'Придельники с 2022'!$B$4:$X$28,'Форма 1'!AH$8),"")</f>
        <v/>
      </c>
      <c r="R3121" s="103" t="str">
        <f>IF(ISNUMBER('Форма 1'!AI3121),'Форма 1'!$H3121*VLOOKUP('Форма 1'!$F3121,'Придельники с 2022'!$B$4:$X$28,'Форма 1'!AI$8),"")</f>
        <v/>
      </c>
      <c r="S3121" s="103" t="str">
        <f>IF(ISNUMBER('Форма 1'!AJ3121),'Форма 1'!$H3121*VLOOKUP('Форма 1'!$F3121,'Придельники с 2022'!$B$4:$X$28,'Форма 1'!AJ$8),"")</f>
        <v/>
      </c>
      <c r="T3121" s="87"/>
    </row>
    <row r="3122" spans="1:20">
      <c r="A3122" s="188">
        <f t="shared" si="241"/>
        <v>59</v>
      </c>
      <c r="B3122" s="112" t="s">
        <v>330</v>
      </c>
      <c r="C3122" s="99">
        <f>SUM(D3122:J3122,L3122:T3122)</f>
        <v>18067818.108000003</v>
      </c>
      <c r="D3122" s="103" t="str">
        <f>IF(ISNUMBER('Форма 1'!U3122),'Форма 1'!$H3122*VLOOKUP('Форма 1'!$F3122,'Придельники с 2022'!$B$4:$X$28,'Форма 1'!U$8),"")</f>
        <v/>
      </c>
      <c r="E3122" s="103">
        <f>IF(ISNUMBER('Форма 1'!V3122),'Форма 1'!$H3122*VLOOKUP('Форма 1'!$F3122,'Придельники с 2022'!$B$4:$X$28,'Форма 1'!V$8),"")</f>
        <v>18067818.108000003</v>
      </c>
      <c r="F3122" s="103" t="str">
        <f>IF(ISNUMBER('Форма 1'!W3122),'Форма 1'!$H3122*VLOOKUP('Форма 1'!$F3122,'Придельники с 2022'!$B$4:$X$28,'Форма 1'!W$8),"")</f>
        <v/>
      </c>
      <c r="G3122" s="103" t="str">
        <f>IF(ISNUMBER('Форма 1'!X3122),'Форма 1'!$H3122*VLOOKUP('Форма 1'!$F3122,'Придельники с 2022'!$B$4:$X$28,'Форма 1'!X$8),"")</f>
        <v/>
      </c>
      <c r="H3122" s="103" t="str">
        <f>IF(ISNUMBER('Форма 1'!Y3122),'Форма 1'!$H3122*VLOOKUP('Форма 1'!$F3122,'Придельники с 2022'!$B$4:$X$28,'Форма 1'!Y$8),"")</f>
        <v/>
      </c>
      <c r="I3122" s="103" t="str">
        <f>IF(ISNUMBER('Форма 1'!Z3122),'Форма 1'!$H3122*VLOOKUP('Форма 1'!$F3122,'Придельники с 2022'!$B$4:$X$28,'Форма 1'!Z$8),"")</f>
        <v/>
      </c>
      <c r="J3122" s="103" t="str">
        <f>IF(ISNUMBER('Форма 1'!AA3122),'Форма 1'!$H3122*VLOOKUP('Форма 1'!$F3122,'Придельники с 2022'!$B$4:$X$28,'Форма 1'!AA$8),"")</f>
        <v/>
      </c>
      <c r="K3122" s="90"/>
      <c r="L3122" s="87"/>
      <c r="M3122" s="103" t="str">
        <f>IF(ISNUMBER('Форма 1'!AD3122),'Форма 1'!$H3122*VLOOKUP('Форма 1'!$F3122,'Придельники с 2022'!$B$4:$X$28,'Форма 1'!AD$8),"")</f>
        <v/>
      </c>
      <c r="N3122" s="103" t="str">
        <f>IF(ISBLANK('Форма 1'!$AE3122),"",IF('Форма 1'!$AE3122=1,'Форма 1'!$H3122*VLOOKUP('Форма 1'!$F3122,'Придельники с 2022'!$B$4:$X$28,'Форма 1'!$AE$8,0),IF('Форма 1'!$AE3122=2,'Форма 1'!$H3122*VLOOKUP('Форма 1'!$F3122,'Придельники с 2022'!$B$4:$X$28,13,0),IF('Форма 1'!$AE3122=3,'Форма 1'!$H3122*VLOOKUP('Форма 1'!$F3122,'Придельники с 2022'!$B$4:$X$28,12,0)))))</f>
        <v/>
      </c>
      <c r="O3122" s="103" t="str">
        <f>IF(ISNUMBER('Форма 1'!AF3122),'Форма 1'!$H3122*VLOOKUP('Форма 1'!$F3122,'Придельники с 2022'!$B$4:$X$28,'Форма 1'!AF$8),"")</f>
        <v/>
      </c>
      <c r="P3122" s="87"/>
      <c r="Q3122" s="103" t="str">
        <f>IF(ISNUMBER('Форма 1'!AH3122),'Форма 1'!$H3122*VLOOKUP('Форма 1'!$F3122,'Придельники с 2022'!$B$4:$X$28,'Форма 1'!AH$8),"")</f>
        <v/>
      </c>
      <c r="R3122" s="103" t="str">
        <f>IF(ISNUMBER('Форма 1'!AI3122),'Форма 1'!$H3122*VLOOKUP('Форма 1'!$F3122,'Придельники с 2022'!$B$4:$X$28,'Форма 1'!AI$8),"")</f>
        <v/>
      </c>
      <c r="S3122" s="103" t="str">
        <f>IF(ISNUMBER('Форма 1'!AJ3122),'Форма 1'!$H3122*VLOOKUP('Форма 1'!$F3122,'Придельники с 2022'!$B$4:$X$28,'Форма 1'!AJ$8),"")</f>
        <v/>
      </c>
      <c r="T3122" s="87"/>
    </row>
    <row r="3123" spans="1:20">
      <c r="A3123" s="188">
        <f t="shared" si="241"/>
        <v>60</v>
      </c>
      <c r="B3123" s="189" t="s">
        <v>3033</v>
      </c>
      <c r="C3123" s="99">
        <f t="shared" si="242"/>
        <v>503571.66599999997</v>
      </c>
      <c r="D3123" s="103">
        <f>IF(ISNUMBER('Форма 1'!U3123),'Форма 1'!$H3123*VLOOKUP('Форма 1'!$F3123,'Придельники с 2022'!$B$4:$X$28,'Форма 1'!U$8),"")</f>
        <v>503571.66599999997</v>
      </c>
      <c r="E3123" s="103" t="str">
        <f>IF(ISNUMBER('Форма 1'!V3123),'Форма 1'!$H3123*VLOOKUP('Форма 1'!$F3123,'Придельники с 2022'!$B$4:$X$28,'Форма 1'!V$8),"")</f>
        <v/>
      </c>
      <c r="F3123" s="103" t="str">
        <f>IF(ISNUMBER('Форма 1'!W3123),'Форма 1'!$H3123*VLOOKUP('Форма 1'!$F3123,'Придельники с 2022'!$B$4:$X$28,'Форма 1'!W$8),"")</f>
        <v/>
      </c>
      <c r="G3123" s="103" t="str">
        <f>IF(ISNUMBER('Форма 1'!X3123),'Форма 1'!$H3123*VLOOKUP('Форма 1'!$F3123,'Придельники с 2022'!$B$4:$X$28,'Форма 1'!X$8),"")</f>
        <v/>
      </c>
      <c r="H3123" s="103" t="str">
        <f>IF(ISNUMBER('Форма 1'!Y3123),'Форма 1'!$H3123*VLOOKUP('Форма 1'!$F3123,'Придельники с 2022'!$B$4:$X$28,'Форма 1'!Y$8),"")</f>
        <v/>
      </c>
      <c r="I3123" s="103" t="str">
        <f>IF(ISNUMBER('Форма 1'!Z3123),'Форма 1'!$H3123*VLOOKUP('Форма 1'!$F3123,'Придельники с 2022'!$B$4:$X$28,'Форма 1'!Z$8),"")</f>
        <v/>
      </c>
      <c r="J3123" s="103" t="str">
        <f>IF(ISNUMBER('Форма 1'!AA3123),'Форма 1'!$H3123*VLOOKUP('Форма 1'!$F3123,'Придельники с 2022'!$B$4:$X$28,'Форма 1'!AA$8),"")</f>
        <v/>
      </c>
      <c r="K3123" s="90"/>
      <c r="L3123" s="87"/>
      <c r="M3123" s="103" t="str">
        <f>IF(ISNUMBER('Форма 1'!AD3123),'Форма 1'!$H3123*VLOOKUP('Форма 1'!$F3123,'Придельники с 2022'!$B$4:$X$28,'Форма 1'!AD$8),"")</f>
        <v/>
      </c>
      <c r="N3123" s="103" t="str">
        <f>IF(ISBLANK('Форма 1'!$AE3123),"",IF('Форма 1'!$AE3123=1,'Форма 1'!$H3123*VLOOKUP('Форма 1'!$F3123,'Придельники с 2022'!$B$4:$X$28,'Форма 1'!$AE$8,0),IF('Форма 1'!$AE3123=2,'Форма 1'!$H3123*VLOOKUP('Форма 1'!$F3123,'Придельники с 2022'!$B$4:$X$28,13,0),IF('Форма 1'!$AE3123=3,'Форма 1'!$H3123*VLOOKUP('Форма 1'!$F3123,'Придельники с 2022'!$B$4:$X$28,12,0)))))</f>
        <v/>
      </c>
      <c r="O3123" s="103" t="str">
        <f>IF(ISNUMBER('Форма 1'!AF3123),'Форма 1'!$H3123*VLOOKUP('Форма 1'!$F3123,'Придельники с 2022'!$B$4:$X$28,'Форма 1'!AF$8),"")</f>
        <v/>
      </c>
      <c r="P3123" s="87"/>
      <c r="Q3123" s="103" t="str">
        <f>IF(ISNUMBER('Форма 1'!AH3123),'Форма 1'!$H3123*VLOOKUP('Форма 1'!$F3123,'Придельники с 2022'!$B$4:$X$28,'Форма 1'!AH$8),"")</f>
        <v/>
      </c>
      <c r="R3123" s="103" t="str">
        <f>IF(ISNUMBER('Форма 1'!AI3123),'Форма 1'!$H3123*VLOOKUP('Форма 1'!$F3123,'Придельники с 2022'!$B$4:$X$28,'Форма 1'!AI$8),"")</f>
        <v/>
      </c>
      <c r="S3123" s="103" t="str">
        <f>IF(ISNUMBER('Форма 1'!AJ3123),'Форма 1'!$H3123*VLOOKUP('Форма 1'!$F3123,'Придельники с 2022'!$B$4:$X$28,'Форма 1'!AJ$8),"")</f>
        <v/>
      </c>
      <c r="T3123" s="87"/>
    </row>
    <row r="3124" spans="1:20">
      <c r="A3124" s="188">
        <f t="shared" si="241"/>
        <v>61</v>
      </c>
      <c r="B3124" s="189" t="s">
        <v>1532</v>
      </c>
      <c r="C3124" s="99">
        <f t="shared" si="242"/>
        <v>835376.96000000008</v>
      </c>
      <c r="D3124" s="103" t="str">
        <f>IF(ISNUMBER('Форма 1'!U3124),'Форма 1'!$H3124*VLOOKUP('Форма 1'!$F3124,'Придельники с 2022'!$B$4:$X$28,'Форма 1'!U$8),"")</f>
        <v/>
      </c>
      <c r="E3124" s="103" t="str">
        <f>IF(ISNUMBER('Форма 1'!V3124),'Форма 1'!$H3124*VLOOKUP('Форма 1'!$F3124,'Придельники с 2022'!$B$4:$X$28,'Форма 1'!V$8),"")</f>
        <v/>
      </c>
      <c r="F3124" s="103" t="str">
        <f>IF(ISNUMBER('Форма 1'!W3124),'Форма 1'!$H3124*VLOOKUP('Форма 1'!$F3124,'Придельники с 2022'!$B$4:$X$28,'Форма 1'!W$8),"")</f>
        <v/>
      </c>
      <c r="G3124" s="103">
        <f>IF(ISNUMBER('Форма 1'!X3124),'Форма 1'!$H3124*VLOOKUP('Форма 1'!$F3124,'Придельники с 2022'!$B$4:$X$28,'Форма 1'!X$8),"")</f>
        <v>835376.96000000008</v>
      </c>
      <c r="H3124" s="103" t="str">
        <f>IF(ISNUMBER('Форма 1'!Y3124),'Форма 1'!$H3124*VLOOKUP('Форма 1'!$F3124,'Придельники с 2022'!$B$4:$X$28,'Форма 1'!Y$8),"")</f>
        <v/>
      </c>
      <c r="I3124" s="103" t="str">
        <f>IF(ISNUMBER('Форма 1'!Z3124),'Форма 1'!$H3124*VLOOKUP('Форма 1'!$F3124,'Придельники с 2022'!$B$4:$X$28,'Форма 1'!Z$8),"")</f>
        <v/>
      </c>
      <c r="J3124" s="103" t="str">
        <f>IF(ISNUMBER('Форма 1'!AA3124),'Форма 1'!$H3124*VLOOKUP('Форма 1'!$F3124,'Придельники с 2022'!$B$4:$X$28,'Форма 1'!AA$8),"")</f>
        <v/>
      </c>
      <c r="K3124" s="90"/>
      <c r="L3124" s="87"/>
      <c r="M3124" s="103" t="str">
        <f>IF(ISNUMBER('Форма 1'!AD3124),'Форма 1'!$H3124*VLOOKUP('Форма 1'!$F3124,'Придельники с 2022'!$B$4:$X$28,'Форма 1'!AD$8),"")</f>
        <v/>
      </c>
      <c r="N3124" s="103" t="str">
        <f>IF(ISBLANK('Форма 1'!$AE3124),"",IF('Форма 1'!$AE3124=1,'Форма 1'!$H3124*VLOOKUP('Форма 1'!$F3124,'Придельники с 2022'!$B$4:$X$28,'Форма 1'!$AE$8,0),IF('Форма 1'!$AE3124=2,'Форма 1'!$H3124*VLOOKUP('Форма 1'!$F3124,'Придельники с 2022'!$B$4:$X$28,13,0),IF('Форма 1'!$AE3124=3,'Форма 1'!$H3124*VLOOKUP('Форма 1'!$F3124,'Придельники с 2022'!$B$4:$X$28,12,0)))))</f>
        <v/>
      </c>
      <c r="O3124" s="103" t="str">
        <f>IF(ISNUMBER('Форма 1'!AF3124),'Форма 1'!$H3124*VLOOKUP('Форма 1'!$F3124,'Придельники с 2022'!$B$4:$X$28,'Форма 1'!AF$8),"")</f>
        <v/>
      </c>
      <c r="P3124" s="87"/>
      <c r="Q3124" s="103" t="str">
        <f>IF(ISNUMBER('Форма 1'!AH3124),'Форма 1'!$H3124*VLOOKUP('Форма 1'!$F3124,'Придельники с 2022'!$B$4:$X$28,'Форма 1'!AH$8),"")</f>
        <v/>
      </c>
      <c r="R3124" s="103" t="str">
        <f>IF(ISNUMBER('Форма 1'!AI3124),'Форма 1'!$H3124*VLOOKUP('Форма 1'!$F3124,'Придельники с 2022'!$B$4:$X$28,'Форма 1'!AI$8),"")</f>
        <v/>
      </c>
      <c r="S3124" s="103" t="str">
        <f>IF(ISNUMBER('Форма 1'!AJ3124),'Форма 1'!$H3124*VLOOKUP('Форма 1'!$F3124,'Придельники с 2022'!$B$4:$X$28,'Форма 1'!AJ$8),"")</f>
        <v/>
      </c>
      <c r="T3124" s="87"/>
    </row>
    <row r="3125" spans="1:20">
      <c r="A3125" s="188">
        <f t="shared" si="241"/>
        <v>62</v>
      </c>
      <c r="B3125" s="189" t="s">
        <v>3034</v>
      </c>
      <c r="C3125" s="99">
        <f t="shared" si="242"/>
        <v>529327.82000000007</v>
      </c>
      <c r="D3125" s="103" t="str">
        <f>IF(ISNUMBER('Форма 1'!U3125),'Форма 1'!$H3125*VLOOKUP('Форма 1'!$F3125,'Придельники с 2022'!$B$4:$X$28,'Форма 1'!U$8),"")</f>
        <v/>
      </c>
      <c r="E3125" s="103" t="str">
        <f>IF(ISNUMBER('Форма 1'!V3125),'Форма 1'!$H3125*VLOOKUP('Форма 1'!$F3125,'Придельники с 2022'!$B$4:$X$28,'Форма 1'!V$8),"")</f>
        <v/>
      </c>
      <c r="F3125" s="103" t="str">
        <f>IF(ISNUMBER('Форма 1'!W3125),'Форма 1'!$H3125*VLOOKUP('Форма 1'!$F3125,'Придельники с 2022'!$B$4:$X$28,'Форма 1'!W$8),"")</f>
        <v/>
      </c>
      <c r="G3125" s="103">
        <f>IF(ISNUMBER('Форма 1'!X3125),'Форма 1'!$H3125*VLOOKUP('Форма 1'!$F3125,'Придельники с 2022'!$B$4:$X$28,'Форма 1'!X$8),"")</f>
        <v>529327.82000000007</v>
      </c>
      <c r="H3125" s="103" t="str">
        <f>IF(ISNUMBER('Форма 1'!Y3125),'Форма 1'!$H3125*VLOOKUP('Форма 1'!$F3125,'Придельники с 2022'!$B$4:$X$28,'Форма 1'!Y$8),"")</f>
        <v/>
      </c>
      <c r="I3125" s="103" t="str">
        <f>IF(ISNUMBER('Форма 1'!Z3125),'Форма 1'!$H3125*VLOOKUP('Форма 1'!$F3125,'Придельники с 2022'!$B$4:$X$28,'Форма 1'!Z$8),"")</f>
        <v/>
      </c>
      <c r="J3125" s="103" t="str">
        <f>IF(ISNUMBER('Форма 1'!AA3125),'Форма 1'!$H3125*VLOOKUP('Форма 1'!$F3125,'Придельники с 2022'!$B$4:$X$28,'Форма 1'!AA$8),"")</f>
        <v/>
      </c>
      <c r="K3125" s="90"/>
      <c r="L3125" s="87"/>
      <c r="M3125" s="103" t="str">
        <f>IF(ISNUMBER('Форма 1'!AD3125),'Форма 1'!$H3125*VLOOKUP('Форма 1'!$F3125,'Придельники с 2022'!$B$4:$X$28,'Форма 1'!AD$8),"")</f>
        <v/>
      </c>
      <c r="N3125" s="103" t="str">
        <f>IF(ISBLANK('Форма 1'!$AE3125),"",IF('Форма 1'!$AE3125=1,'Форма 1'!$H3125*VLOOKUP('Форма 1'!$F3125,'Придельники с 2022'!$B$4:$X$28,'Форма 1'!$AE$8,0),IF('Форма 1'!$AE3125=2,'Форма 1'!$H3125*VLOOKUP('Форма 1'!$F3125,'Придельники с 2022'!$B$4:$X$28,13,0),IF('Форма 1'!$AE3125=3,'Форма 1'!$H3125*VLOOKUP('Форма 1'!$F3125,'Придельники с 2022'!$B$4:$X$28,12,0)))))</f>
        <v/>
      </c>
      <c r="O3125" s="103" t="str">
        <f>IF(ISNUMBER('Форма 1'!AF3125),'Форма 1'!$H3125*VLOOKUP('Форма 1'!$F3125,'Придельники с 2022'!$B$4:$X$28,'Форма 1'!AF$8),"")</f>
        <v/>
      </c>
      <c r="P3125" s="87"/>
      <c r="Q3125" s="103" t="str">
        <f>IF(ISNUMBER('Форма 1'!AH3125),'Форма 1'!$H3125*VLOOKUP('Форма 1'!$F3125,'Придельники с 2022'!$B$4:$X$28,'Форма 1'!AH$8),"")</f>
        <v/>
      </c>
      <c r="R3125" s="103" t="str">
        <f>IF(ISNUMBER('Форма 1'!AI3125),'Форма 1'!$H3125*VLOOKUP('Форма 1'!$F3125,'Придельники с 2022'!$B$4:$X$28,'Форма 1'!AI$8),"")</f>
        <v/>
      </c>
      <c r="S3125" s="103" t="str">
        <f>IF(ISNUMBER('Форма 1'!AJ3125),'Форма 1'!$H3125*VLOOKUP('Форма 1'!$F3125,'Придельники с 2022'!$B$4:$X$28,'Форма 1'!AJ$8),"")</f>
        <v/>
      </c>
      <c r="T3125" s="87"/>
    </row>
    <row r="3126" spans="1:20">
      <c r="A3126" s="188">
        <f t="shared" si="241"/>
        <v>63</v>
      </c>
      <c r="B3126" s="189" t="s">
        <v>3035</v>
      </c>
      <c r="C3126" s="99">
        <f t="shared" si="242"/>
        <v>2194520.8739999998</v>
      </c>
      <c r="D3126" s="103">
        <f>IF(ISNUMBER('Форма 1'!U3126),'Форма 1'!$H3126*VLOOKUP('Форма 1'!$F3126,'Придельники с 2022'!$B$4:$X$28,'Форма 1'!U$8),"")</f>
        <v>2194520.8739999998</v>
      </c>
      <c r="E3126" s="103" t="str">
        <f>IF(ISNUMBER('Форма 1'!V3126),'Форма 1'!$H3126*VLOOKUP('Форма 1'!$F3126,'Придельники с 2022'!$B$4:$X$28,'Форма 1'!V$8),"")</f>
        <v/>
      </c>
      <c r="F3126" s="103" t="str">
        <f>IF(ISNUMBER('Форма 1'!W3126),'Форма 1'!$H3126*VLOOKUP('Форма 1'!$F3126,'Придельники с 2022'!$B$4:$X$28,'Форма 1'!W$8),"")</f>
        <v/>
      </c>
      <c r="G3126" s="103" t="str">
        <f>IF(ISNUMBER('Форма 1'!X3126),'Форма 1'!$H3126*VLOOKUP('Форма 1'!$F3126,'Придельники с 2022'!$B$4:$X$28,'Форма 1'!X$8),"")</f>
        <v/>
      </c>
      <c r="H3126" s="103" t="str">
        <f>IF(ISNUMBER('Форма 1'!Y3126),'Форма 1'!$H3126*VLOOKUP('Форма 1'!$F3126,'Придельники с 2022'!$B$4:$X$28,'Форма 1'!Y$8),"")</f>
        <v/>
      </c>
      <c r="I3126" s="103" t="str">
        <f>IF(ISNUMBER('Форма 1'!Z3126),'Форма 1'!$H3126*VLOOKUP('Форма 1'!$F3126,'Придельники с 2022'!$B$4:$X$28,'Форма 1'!Z$8),"")</f>
        <v/>
      </c>
      <c r="J3126" s="103" t="str">
        <f>IF(ISNUMBER('Форма 1'!AA3126),'Форма 1'!$H3126*VLOOKUP('Форма 1'!$F3126,'Придельники с 2022'!$B$4:$X$28,'Форма 1'!AA$8),"")</f>
        <v/>
      </c>
      <c r="K3126" s="90"/>
      <c r="L3126" s="87"/>
      <c r="M3126" s="103" t="str">
        <f>IF(ISNUMBER('Форма 1'!AD3126),'Форма 1'!$H3126*VLOOKUP('Форма 1'!$F3126,'Придельники с 2022'!$B$4:$X$28,'Форма 1'!AD$8),"")</f>
        <v/>
      </c>
      <c r="N3126" s="103" t="str">
        <f>IF(ISBLANK('Форма 1'!$AE3126),"",IF('Форма 1'!$AE3126=1,'Форма 1'!$H3126*VLOOKUP('Форма 1'!$F3126,'Придельники с 2022'!$B$4:$X$28,'Форма 1'!$AE$8,0),IF('Форма 1'!$AE3126=2,'Форма 1'!$H3126*VLOOKUP('Форма 1'!$F3126,'Придельники с 2022'!$B$4:$X$28,13,0),IF('Форма 1'!$AE3126=3,'Форма 1'!$H3126*VLOOKUP('Форма 1'!$F3126,'Придельники с 2022'!$B$4:$X$28,12,0)))))</f>
        <v/>
      </c>
      <c r="O3126" s="103" t="str">
        <f>IF(ISNUMBER('Форма 1'!AF3126),'Форма 1'!$H3126*VLOOKUP('Форма 1'!$F3126,'Придельники с 2022'!$B$4:$X$28,'Форма 1'!AF$8),"")</f>
        <v/>
      </c>
      <c r="P3126" s="87"/>
      <c r="Q3126" s="103" t="str">
        <f>IF(ISNUMBER('Форма 1'!AH3126),'Форма 1'!$H3126*VLOOKUP('Форма 1'!$F3126,'Придельники с 2022'!$B$4:$X$28,'Форма 1'!AH$8),"")</f>
        <v/>
      </c>
      <c r="R3126" s="103" t="str">
        <f>IF(ISNUMBER('Форма 1'!AI3126),'Форма 1'!$H3126*VLOOKUP('Форма 1'!$F3126,'Придельники с 2022'!$B$4:$X$28,'Форма 1'!AI$8),"")</f>
        <v/>
      </c>
      <c r="S3126" s="103" t="str">
        <f>IF(ISNUMBER('Форма 1'!AJ3126),'Форма 1'!$H3126*VLOOKUP('Форма 1'!$F3126,'Придельники с 2022'!$B$4:$X$28,'Форма 1'!AJ$8),"")</f>
        <v/>
      </c>
      <c r="T3126" s="87"/>
    </row>
    <row r="3127" spans="1:20">
      <c r="A3127" s="188">
        <f t="shared" si="241"/>
        <v>64</v>
      </c>
      <c r="B3127" s="112" t="s">
        <v>3036</v>
      </c>
      <c r="C3127" s="99">
        <f t="shared" si="242"/>
        <v>15671224.370000003</v>
      </c>
      <c r="D3127" s="103">
        <f>IF(ISNUMBER('Форма 1'!U3127),'Форма 1'!$H3127*VLOOKUP('Форма 1'!$F3127,'Придельники с 2022'!$B$4:$X$28,'Форма 1'!U$8),"")</f>
        <v>1024020.3480000001</v>
      </c>
      <c r="E3127" s="103">
        <f>IF(ISNUMBER('Форма 1'!V3127),'Форма 1'!$H3127*VLOOKUP('Форма 1'!$F3127,'Придельники с 2022'!$B$4:$X$28,'Форма 1'!V$8),"")</f>
        <v>11620726.008000001</v>
      </c>
      <c r="F3127" s="103" t="str">
        <f>IF(ISNUMBER('Форма 1'!W3127),'Форма 1'!$H3127*VLOOKUP('Форма 1'!$F3127,'Придельники с 2022'!$B$4:$X$28,'Форма 1'!W$8),"")</f>
        <v/>
      </c>
      <c r="G3127" s="103">
        <f>IF(ISNUMBER('Форма 1'!X3127),'Форма 1'!$H3127*VLOOKUP('Форма 1'!$F3127,'Придельники с 2022'!$B$4:$X$28,'Форма 1'!X$8),"")</f>
        <v>522662.35400000005</v>
      </c>
      <c r="H3127" s="103">
        <f>IF(ISNUMBER('Форма 1'!Y3127),'Форма 1'!$H3127*VLOOKUP('Форма 1'!$F3127,'Придельники с 2022'!$B$4:$X$28,'Форма 1'!Y$8),"")</f>
        <v>1611965.3480000002</v>
      </c>
      <c r="I3127" s="103">
        <f>IF(ISNUMBER('Форма 1'!Z3127),'Форма 1'!$H3127*VLOOKUP('Форма 1'!$F3127,'Придельники с 2022'!$B$4:$X$28,'Форма 1'!Z$8),"")</f>
        <v>891850.31200000003</v>
      </c>
      <c r="J3127" s="103" t="str">
        <f>IF(ISNUMBER('Форма 1'!AA3127),'Форма 1'!$H3127*VLOOKUP('Форма 1'!$F3127,'Придельники с 2022'!$B$4:$X$28,'Форма 1'!AA$8),"")</f>
        <v/>
      </c>
      <c r="K3127" s="90"/>
      <c r="L3127" s="87"/>
      <c r="M3127" s="103" t="str">
        <f>IF(ISNUMBER('Форма 1'!AD3127),'Форма 1'!$H3127*VLOOKUP('Форма 1'!$F3127,'Придельники с 2022'!$B$4:$X$28,'Форма 1'!AD$8),"")</f>
        <v/>
      </c>
      <c r="N3127" s="103" t="str">
        <f>IF(ISBLANK('Форма 1'!$AE3127),"",IF('Форма 1'!$AE3127=1,'Форма 1'!$H3127*VLOOKUP('Форма 1'!$F3127,'Придельники с 2022'!$B$4:$X$28,'Форма 1'!$AE$8,0),IF('Форма 1'!$AE3127=2,'Форма 1'!$H3127*VLOOKUP('Форма 1'!$F3127,'Придельники с 2022'!$B$4:$X$28,13,0),IF('Форма 1'!$AE3127=3,'Форма 1'!$H3127*VLOOKUP('Форма 1'!$F3127,'Придельники с 2022'!$B$4:$X$28,12,0)))))</f>
        <v/>
      </c>
      <c r="O3127" s="103" t="str">
        <f>IF(ISNUMBER('Форма 1'!AF3127),'Форма 1'!$H3127*VLOOKUP('Форма 1'!$F3127,'Придельники с 2022'!$B$4:$X$28,'Форма 1'!AF$8),"")</f>
        <v/>
      </c>
      <c r="P3127" s="87"/>
      <c r="Q3127" s="103" t="str">
        <f>IF(ISNUMBER('Форма 1'!AH3127),'Форма 1'!$H3127*VLOOKUP('Форма 1'!$F3127,'Придельники с 2022'!$B$4:$X$28,'Форма 1'!AH$8),"")</f>
        <v/>
      </c>
      <c r="R3127" s="103" t="str">
        <f>IF(ISNUMBER('Форма 1'!AI3127),'Форма 1'!$H3127*VLOOKUP('Форма 1'!$F3127,'Придельники с 2022'!$B$4:$X$28,'Форма 1'!AI$8),"")</f>
        <v/>
      </c>
      <c r="S3127" s="103" t="str">
        <f>IF(ISNUMBER('Форма 1'!AJ3127),'Форма 1'!$H3127*VLOOKUP('Форма 1'!$F3127,'Придельники с 2022'!$B$4:$X$28,'Форма 1'!AJ$8),"")</f>
        <v/>
      </c>
      <c r="T3127" s="87"/>
    </row>
    <row r="3128" spans="1:20">
      <c r="A3128" s="188">
        <f t="shared" si="241"/>
        <v>65</v>
      </c>
      <c r="B3128" s="112" t="s">
        <v>3037</v>
      </c>
      <c r="C3128" s="99">
        <f t="shared" si="242"/>
        <v>12185583.385000002</v>
      </c>
      <c r="D3128" s="103">
        <f>IF(ISNUMBER('Форма 1'!U3128),'Форма 1'!$H3128*VLOOKUP('Форма 1'!$F3128,'Придельники с 2022'!$B$4:$X$28,'Форма 1'!U$8),"")</f>
        <v>796254.6540000001</v>
      </c>
      <c r="E3128" s="103">
        <f>IF(ISNUMBER('Форма 1'!V3128),'Форма 1'!$H3128*VLOOKUP('Форма 1'!$F3128,'Придельники с 2022'!$B$4:$X$28,'Форма 1'!V$8),"")</f>
        <v>9036009.0840000007</v>
      </c>
      <c r="F3128" s="103" t="str">
        <f>IF(ISNUMBER('Форма 1'!W3128),'Форма 1'!$H3128*VLOOKUP('Форма 1'!$F3128,'Придельники с 2022'!$B$4:$X$28,'Форма 1'!W$8),"")</f>
        <v/>
      </c>
      <c r="G3128" s="103">
        <f>IF(ISNUMBER('Форма 1'!X3128),'Форма 1'!$H3128*VLOOKUP('Форма 1'!$F3128,'Придельники с 2022'!$B$4:$X$28,'Форма 1'!X$8),"")</f>
        <v>406410.217</v>
      </c>
      <c r="H3128" s="103">
        <f>IF(ISNUMBER('Форма 1'!Y3128),'Форма 1'!$H3128*VLOOKUP('Форма 1'!$F3128,'Придельники с 2022'!$B$4:$X$28,'Форма 1'!Y$8),"")</f>
        <v>1253427.1540000001</v>
      </c>
      <c r="I3128" s="103">
        <f>IF(ISNUMBER('Форма 1'!Z3128),'Форма 1'!$H3128*VLOOKUP('Форма 1'!$F3128,'Придельники с 2022'!$B$4:$X$28,'Форма 1'!Z$8),"")</f>
        <v>693482.27599999995</v>
      </c>
      <c r="J3128" s="103" t="str">
        <f>IF(ISNUMBER('Форма 1'!AA3128),'Форма 1'!$H3128*VLOOKUP('Форма 1'!$F3128,'Придельники с 2022'!$B$4:$X$28,'Форма 1'!AA$8),"")</f>
        <v/>
      </c>
      <c r="K3128" s="90"/>
      <c r="L3128" s="87"/>
      <c r="M3128" s="103" t="str">
        <f>IF(ISNUMBER('Форма 1'!AD3128),'Форма 1'!$H3128*VLOOKUP('Форма 1'!$F3128,'Придельники с 2022'!$B$4:$X$28,'Форма 1'!AD$8),"")</f>
        <v/>
      </c>
      <c r="N3128" s="103" t="str">
        <f>IF(ISBLANK('Форма 1'!$AE3128),"",IF('Форма 1'!$AE3128=1,'Форма 1'!$H3128*VLOOKUP('Форма 1'!$F3128,'Придельники с 2022'!$B$4:$X$28,'Форма 1'!$AE$8,0),IF('Форма 1'!$AE3128=2,'Форма 1'!$H3128*VLOOKUP('Форма 1'!$F3128,'Придельники с 2022'!$B$4:$X$28,13,0),IF('Форма 1'!$AE3128=3,'Форма 1'!$H3128*VLOOKUP('Форма 1'!$F3128,'Придельники с 2022'!$B$4:$X$28,12,0)))))</f>
        <v/>
      </c>
      <c r="O3128" s="103" t="str">
        <f>IF(ISNUMBER('Форма 1'!AF3128),'Форма 1'!$H3128*VLOOKUP('Форма 1'!$F3128,'Придельники с 2022'!$B$4:$X$28,'Форма 1'!AF$8),"")</f>
        <v/>
      </c>
      <c r="P3128" s="87"/>
      <c r="Q3128" s="103" t="str">
        <f>IF(ISNUMBER('Форма 1'!AH3128),'Форма 1'!$H3128*VLOOKUP('Форма 1'!$F3128,'Придельники с 2022'!$B$4:$X$28,'Форма 1'!AH$8),"")</f>
        <v/>
      </c>
      <c r="R3128" s="103" t="str">
        <f>IF(ISNUMBER('Форма 1'!AI3128),'Форма 1'!$H3128*VLOOKUP('Форма 1'!$F3128,'Придельники с 2022'!$B$4:$X$28,'Форма 1'!AI$8),"")</f>
        <v/>
      </c>
      <c r="S3128" s="103" t="str">
        <f>IF(ISNUMBER('Форма 1'!AJ3128),'Форма 1'!$H3128*VLOOKUP('Форма 1'!$F3128,'Придельники с 2022'!$B$4:$X$28,'Форма 1'!AJ$8),"")</f>
        <v/>
      </c>
      <c r="T3128" s="87"/>
    </row>
    <row r="3129" spans="1:20">
      <c r="A3129" s="188">
        <f t="shared" si="241"/>
        <v>66</v>
      </c>
      <c r="B3129" s="112" t="s">
        <v>3038</v>
      </c>
      <c r="C3129" s="99">
        <f t="shared" si="242"/>
        <v>5122544.2100000009</v>
      </c>
      <c r="D3129" s="103">
        <f>IF(ISNUMBER('Форма 1'!U3129),'Форма 1'!$H3129*VLOOKUP('Форма 1'!$F3129,'Придельники с 2022'!$B$4:$X$28,'Форма 1'!U$8),"")</f>
        <v>334727.484</v>
      </c>
      <c r="E3129" s="103">
        <f>IF(ISNUMBER('Форма 1'!V3129),'Форма 1'!$H3129*VLOOKUP('Форма 1'!$F3129,'Придельники с 2022'!$B$4:$X$28,'Форма 1'!V$8),"")</f>
        <v>3798534.2640000004</v>
      </c>
      <c r="F3129" s="103" t="str">
        <f>IF(ISNUMBER('Форма 1'!W3129),'Форма 1'!$H3129*VLOOKUP('Форма 1'!$F3129,'Придельники с 2022'!$B$4:$X$28,'Форма 1'!W$8),"")</f>
        <v/>
      </c>
      <c r="G3129" s="103">
        <f>IF(ISNUMBER('Форма 1'!X3129),'Форма 1'!$H3129*VLOOKUP('Форма 1'!$F3129,'Придельники с 2022'!$B$4:$X$28,'Форма 1'!X$8),"")</f>
        <v>170845.682</v>
      </c>
      <c r="H3129" s="103">
        <f>IF(ISNUMBER('Форма 1'!Y3129),'Форма 1'!$H3129*VLOOKUP('Форма 1'!$F3129,'Придельники с 2022'!$B$4:$X$28,'Форма 1'!Y$8),"")</f>
        <v>526912.48400000005</v>
      </c>
      <c r="I3129" s="103">
        <f>IF(ISNUMBER('Форма 1'!Z3129),'Форма 1'!$H3129*VLOOKUP('Форма 1'!$F3129,'Придельники с 2022'!$B$4:$X$28,'Форма 1'!Z$8),"")</f>
        <v>291524.29599999997</v>
      </c>
      <c r="J3129" s="103" t="str">
        <f>IF(ISNUMBER('Форма 1'!AA3129),'Форма 1'!$H3129*VLOOKUP('Форма 1'!$F3129,'Придельники с 2022'!$B$4:$X$28,'Форма 1'!AA$8),"")</f>
        <v/>
      </c>
      <c r="K3129" s="90"/>
      <c r="L3129" s="87"/>
      <c r="M3129" s="103" t="str">
        <f>IF(ISNUMBER('Форма 1'!AD3129),'Форма 1'!$H3129*VLOOKUP('Форма 1'!$F3129,'Придельники с 2022'!$B$4:$X$28,'Форма 1'!AD$8),"")</f>
        <v/>
      </c>
      <c r="N3129" s="103" t="str">
        <f>IF(ISBLANK('Форма 1'!$AE3129),"",IF('Форма 1'!$AE3129=1,'Форма 1'!$H3129*VLOOKUP('Форма 1'!$F3129,'Придельники с 2022'!$B$4:$X$28,'Форма 1'!$AE$8,0),IF('Форма 1'!$AE3129=2,'Форма 1'!$H3129*VLOOKUP('Форма 1'!$F3129,'Придельники с 2022'!$B$4:$X$28,13,0),IF('Форма 1'!$AE3129=3,'Форма 1'!$H3129*VLOOKUP('Форма 1'!$F3129,'Придельники с 2022'!$B$4:$X$28,12,0)))))</f>
        <v/>
      </c>
      <c r="O3129" s="103" t="str">
        <f>IF(ISNUMBER('Форма 1'!AF3129),'Форма 1'!$H3129*VLOOKUP('Форма 1'!$F3129,'Придельники с 2022'!$B$4:$X$28,'Форма 1'!AF$8),"")</f>
        <v/>
      </c>
      <c r="P3129" s="87"/>
      <c r="Q3129" s="103" t="str">
        <f>IF(ISNUMBER('Форма 1'!AH3129),'Форма 1'!$H3129*VLOOKUP('Форма 1'!$F3129,'Придельники с 2022'!$B$4:$X$28,'Форма 1'!AH$8),"")</f>
        <v/>
      </c>
      <c r="R3129" s="103" t="str">
        <f>IF(ISNUMBER('Форма 1'!AI3129),'Форма 1'!$H3129*VLOOKUP('Форма 1'!$F3129,'Придельники с 2022'!$B$4:$X$28,'Форма 1'!AI$8),"")</f>
        <v/>
      </c>
      <c r="S3129" s="103" t="str">
        <f>IF(ISNUMBER('Форма 1'!AJ3129),'Форма 1'!$H3129*VLOOKUP('Форма 1'!$F3129,'Придельники с 2022'!$B$4:$X$28,'Форма 1'!AJ$8),"")</f>
        <v/>
      </c>
      <c r="T3129" s="87"/>
    </row>
    <row r="3130" spans="1:20">
      <c r="A3130" s="188">
        <f t="shared" si="241"/>
        <v>67</v>
      </c>
      <c r="B3130" s="189" t="s">
        <v>3039</v>
      </c>
      <c r="C3130" s="99">
        <f t="shared" si="242"/>
        <v>3336834.94</v>
      </c>
      <c r="D3130" s="103" t="str">
        <f>IF(ISNUMBER('Форма 1'!U3130),'Форма 1'!$H3130*VLOOKUP('Форма 1'!$F3130,'Придельники с 2022'!$B$4:$X$28,'Форма 1'!U$8),"")</f>
        <v/>
      </c>
      <c r="E3130" s="103" t="str">
        <f>IF(ISNUMBER('Форма 1'!V3130),'Форма 1'!$H3130*VLOOKUP('Форма 1'!$F3130,'Придельники с 2022'!$B$4:$X$28,'Форма 1'!V$8),"")</f>
        <v/>
      </c>
      <c r="F3130" s="103" t="str">
        <f>IF(ISNUMBER('Форма 1'!W3130),'Форма 1'!$H3130*VLOOKUP('Форма 1'!$F3130,'Придельники с 2022'!$B$4:$X$28,'Форма 1'!W$8),"")</f>
        <v/>
      </c>
      <c r="G3130" s="103" t="str">
        <f>IF(ISNUMBER('Форма 1'!X3130),'Форма 1'!$H3130*VLOOKUP('Форма 1'!$F3130,'Придельники с 2022'!$B$4:$X$28,'Форма 1'!X$8),"")</f>
        <v/>
      </c>
      <c r="H3130" s="103" t="str">
        <f>IF(ISNUMBER('Форма 1'!Y3130),'Форма 1'!$H3130*VLOOKUP('Форма 1'!$F3130,'Придельники с 2022'!$B$4:$X$28,'Форма 1'!Y$8),"")</f>
        <v/>
      </c>
      <c r="I3130" s="103" t="str">
        <f>IF(ISNUMBER('Форма 1'!Z3130),'Форма 1'!$H3130*VLOOKUP('Форма 1'!$F3130,'Придельники с 2022'!$B$4:$X$28,'Форма 1'!Z$8),"")</f>
        <v/>
      </c>
      <c r="J3130" s="103">
        <f>IF(ISNUMBER('Форма 1'!AA3130),'Форма 1'!$H3130*VLOOKUP('Форма 1'!$F3130,'Придельники с 2022'!$B$4:$X$28,'Форма 1'!AA$8),"")</f>
        <v>3336834.94</v>
      </c>
      <c r="K3130" s="90"/>
      <c r="L3130" s="87"/>
      <c r="M3130" s="103" t="str">
        <f>IF(ISNUMBER('Форма 1'!AD3130),'Форма 1'!$H3130*VLOOKUP('Форма 1'!$F3130,'Придельники с 2022'!$B$4:$X$28,'Форма 1'!AD$8),"")</f>
        <v/>
      </c>
      <c r="N3130" s="103" t="str">
        <f>IF(ISBLANK('Форма 1'!$AE3130),"",IF('Форма 1'!$AE3130=1,'Форма 1'!$H3130*VLOOKUP('Форма 1'!$F3130,'Придельники с 2022'!$B$4:$X$28,'Форма 1'!$AE$8,0),IF('Форма 1'!$AE3130=2,'Форма 1'!$H3130*VLOOKUP('Форма 1'!$F3130,'Придельники с 2022'!$B$4:$X$28,13,0),IF('Форма 1'!$AE3130=3,'Форма 1'!$H3130*VLOOKUP('Форма 1'!$F3130,'Придельники с 2022'!$B$4:$X$28,12,0)))))</f>
        <v/>
      </c>
      <c r="O3130" s="103" t="str">
        <f>IF(ISNUMBER('Форма 1'!AF3130),'Форма 1'!$H3130*VLOOKUP('Форма 1'!$F3130,'Придельники с 2022'!$B$4:$X$28,'Форма 1'!AF$8),"")</f>
        <v/>
      </c>
      <c r="P3130" s="87"/>
      <c r="Q3130" s="103" t="str">
        <f>IF(ISNUMBER('Форма 1'!AH3130),'Форма 1'!$H3130*VLOOKUP('Форма 1'!$F3130,'Придельники с 2022'!$B$4:$X$28,'Форма 1'!AH$8),"")</f>
        <v/>
      </c>
      <c r="R3130" s="103" t="str">
        <f>IF(ISNUMBER('Форма 1'!AI3130),'Форма 1'!$H3130*VLOOKUP('Форма 1'!$F3130,'Придельники с 2022'!$B$4:$X$28,'Форма 1'!AI$8),"")</f>
        <v/>
      </c>
      <c r="S3130" s="103" t="str">
        <f>IF(ISNUMBER('Форма 1'!AJ3130),'Форма 1'!$H3130*VLOOKUP('Форма 1'!$F3130,'Придельники с 2022'!$B$4:$X$28,'Форма 1'!AJ$8),"")</f>
        <v/>
      </c>
      <c r="T3130" s="87"/>
    </row>
    <row r="3131" spans="1:20">
      <c r="A3131" s="188">
        <f t="shared" si="241"/>
        <v>68</v>
      </c>
      <c r="B3131" s="189" t="s">
        <v>3040</v>
      </c>
      <c r="C3131" s="99">
        <f t="shared" si="242"/>
        <v>4833703.5360000003</v>
      </c>
      <c r="D3131" s="103">
        <f>IF(ISNUMBER('Форма 1'!U3131),'Форма 1'!$H3131*VLOOKUP('Форма 1'!$F3131,'Придельники с 2022'!$B$4:$X$28,'Форма 1'!U$8),"")</f>
        <v>1880364.6680000001</v>
      </c>
      <c r="E3131" s="103" t="str">
        <f>IF(ISNUMBER('Форма 1'!V3131),'Форма 1'!$H3131*VLOOKUP('Форма 1'!$F3131,'Придельники с 2022'!$B$4:$X$28,'Форма 1'!V$8),"")</f>
        <v/>
      </c>
      <c r="F3131" s="103" t="str">
        <f>IF(ISNUMBER('Форма 1'!W3131),'Форма 1'!$H3131*VLOOKUP('Форма 1'!$F3131,'Придельники с 2022'!$B$4:$X$28,'Форма 1'!W$8),"")</f>
        <v/>
      </c>
      <c r="G3131" s="103" t="str">
        <f>IF(ISNUMBER('Форма 1'!X3131),'Форма 1'!$H3131*VLOOKUP('Форма 1'!$F3131,'Придельники с 2022'!$B$4:$X$28,'Форма 1'!X$8),"")</f>
        <v/>
      </c>
      <c r="H3131" s="103" t="str">
        <f>IF(ISNUMBER('Форма 1'!Y3131),'Форма 1'!$H3131*VLOOKUP('Форма 1'!$F3131,'Придельники с 2022'!$B$4:$X$28,'Форма 1'!Y$8),"")</f>
        <v/>
      </c>
      <c r="I3131" s="103" t="str">
        <f>IF(ISNUMBER('Форма 1'!Z3131),'Форма 1'!$H3131*VLOOKUP('Форма 1'!$F3131,'Придельники с 2022'!$B$4:$X$28,'Форма 1'!Z$8),"")</f>
        <v/>
      </c>
      <c r="J3131" s="103" t="str">
        <f>IF(ISNUMBER('Форма 1'!AA3131),'Форма 1'!$H3131*VLOOKUP('Форма 1'!$F3131,'Придельники с 2022'!$B$4:$X$28,'Форма 1'!AA$8),"")</f>
        <v/>
      </c>
      <c r="K3131" s="90"/>
      <c r="L3131" s="87"/>
      <c r="M3131" s="103" t="str">
        <f>IF(ISNUMBER('Форма 1'!AD3131),'Форма 1'!$H3131*VLOOKUP('Форма 1'!$F3131,'Придельники с 2022'!$B$4:$X$28,'Форма 1'!AD$8),"")</f>
        <v/>
      </c>
      <c r="N3131" s="103" t="str">
        <f>IF(ISBLANK('Форма 1'!$AE3131),"",IF('Форма 1'!$AE3131=1,'Форма 1'!$H3131*VLOOKUP('Форма 1'!$F3131,'Придельники с 2022'!$B$4:$X$28,'Форма 1'!$AE$8,0),IF('Форма 1'!$AE3131=2,'Форма 1'!$H3131*VLOOKUP('Форма 1'!$F3131,'Придельники с 2022'!$B$4:$X$28,13,0),IF('Форма 1'!$AE3131=3,'Форма 1'!$H3131*VLOOKUP('Форма 1'!$F3131,'Придельники с 2022'!$B$4:$X$28,12,0)))))</f>
        <v/>
      </c>
      <c r="O3131" s="103">
        <f>IF(ISNUMBER('Форма 1'!AF3131),'Форма 1'!$H3131*VLOOKUP('Форма 1'!$F3131,'Придельники с 2022'!$B$4:$X$28,'Форма 1'!AF$8),"")</f>
        <v>2953338.8680000002</v>
      </c>
      <c r="P3131" s="87"/>
      <c r="Q3131" s="103" t="str">
        <f>IF(ISNUMBER('Форма 1'!AH3131),'Форма 1'!$H3131*VLOOKUP('Форма 1'!$F3131,'Придельники с 2022'!$B$4:$X$28,'Форма 1'!AH$8),"")</f>
        <v/>
      </c>
      <c r="R3131" s="103" t="str">
        <f>IF(ISNUMBER('Форма 1'!AI3131),'Форма 1'!$H3131*VLOOKUP('Форма 1'!$F3131,'Придельники с 2022'!$B$4:$X$28,'Форма 1'!AI$8),"")</f>
        <v/>
      </c>
      <c r="S3131" s="103" t="str">
        <f>IF(ISNUMBER('Форма 1'!AJ3131),'Форма 1'!$H3131*VLOOKUP('Форма 1'!$F3131,'Придельники с 2022'!$B$4:$X$28,'Форма 1'!AJ$8),"")</f>
        <v/>
      </c>
      <c r="T3131" s="87"/>
    </row>
    <row r="3132" spans="1:20">
      <c r="A3132" s="188">
        <f t="shared" si="241"/>
        <v>69</v>
      </c>
      <c r="B3132" s="189" t="s">
        <v>3041</v>
      </c>
      <c r="C3132" s="99">
        <f t="shared" si="242"/>
        <v>2877527.7519999999</v>
      </c>
      <c r="D3132" s="103" t="str">
        <f>IF(ISNUMBER('Форма 1'!U3132),'Форма 1'!$H3132*VLOOKUP('Форма 1'!$F3132,'Придельники с 2022'!$B$4:$X$28,'Форма 1'!U$8),"")</f>
        <v/>
      </c>
      <c r="E3132" s="103" t="str">
        <f>IF(ISNUMBER('Форма 1'!V3132),'Форма 1'!$H3132*VLOOKUP('Форма 1'!$F3132,'Придельники с 2022'!$B$4:$X$28,'Форма 1'!V$8),"")</f>
        <v/>
      </c>
      <c r="F3132" s="103" t="str">
        <f>IF(ISNUMBER('Форма 1'!W3132),'Форма 1'!$H3132*VLOOKUP('Форма 1'!$F3132,'Придельники с 2022'!$B$4:$X$28,'Форма 1'!W$8),"")</f>
        <v/>
      </c>
      <c r="G3132" s="103">
        <f>IF(ISNUMBER('Форма 1'!X3132),'Форма 1'!$H3132*VLOOKUP('Форма 1'!$F3132,'Придельники с 2022'!$B$4:$X$28,'Форма 1'!X$8),"")</f>
        <v>1198708.72</v>
      </c>
      <c r="H3132" s="103" t="str">
        <f>IF(ISNUMBER('Форма 1'!Y3132),'Форма 1'!$H3132*VLOOKUP('Форма 1'!$F3132,'Придельники с 2022'!$B$4:$X$28,'Форма 1'!Y$8),"")</f>
        <v/>
      </c>
      <c r="I3132" s="103">
        <f>IF(ISNUMBER('Форма 1'!Z3132),'Форма 1'!$H3132*VLOOKUP('Форма 1'!$F3132,'Придельники с 2022'!$B$4:$X$28,'Форма 1'!Z$8),"")</f>
        <v>1678819.0319999999</v>
      </c>
      <c r="J3132" s="103" t="str">
        <f>IF(ISNUMBER('Форма 1'!AA3132),'Форма 1'!$H3132*VLOOKUP('Форма 1'!$F3132,'Придельники с 2022'!$B$4:$X$28,'Форма 1'!AA$8),"")</f>
        <v/>
      </c>
      <c r="K3132" s="90"/>
      <c r="L3132" s="87"/>
      <c r="M3132" s="103" t="str">
        <f>IF(ISNUMBER('Форма 1'!AD3132),'Форма 1'!$H3132*VLOOKUP('Форма 1'!$F3132,'Придельники с 2022'!$B$4:$X$28,'Форма 1'!AD$8),"")</f>
        <v/>
      </c>
      <c r="N3132" s="103" t="str">
        <f>IF(ISBLANK('Форма 1'!$AE3132),"",IF('Форма 1'!$AE3132=1,'Форма 1'!$H3132*VLOOKUP('Форма 1'!$F3132,'Придельники с 2022'!$B$4:$X$28,'Форма 1'!$AE$8,0),IF('Форма 1'!$AE3132=2,'Форма 1'!$H3132*VLOOKUP('Форма 1'!$F3132,'Придельники с 2022'!$B$4:$X$28,13,0),IF('Форма 1'!$AE3132=3,'Форма 1'!$H3132*VLOOKUP('Форма 1'!$F3132,'Придельники с 2022'!$B$4:$X$28,12,0)))))</f>
        <v/>
      </c>
      <c r="O3132" s="103" t="str">
        <f>IF(ISNUMBER('Форма 1'!AF3132),'Форма 1'!$H3132*VLOOKUP('Форма 1'!$F3132,'Придельники с 2022'!$B$4:$X$28,'Форма 1'!AF$8),"")</f>
        <v/>
      </c>
      <c r="P3132" s="87"/>
      <c r="Q3132" s="103" t="str">
        <f>IF(ISNUMBER('Форма 1'!AH3132),'Форма 1'!$H3132*VLOOKUP('Форма 1'!$F3132,'Придельники с 2022'!$B$4:$X$28,'Форма 1'!AH$8),"")</f>
        <v/>
      </c>
      <c r="R3132" s="103" t="str">
        <f>IF(ISNUMBER('Форма 1'!AI3132),'Форма 1'!$H3132*VLOOKUP('Форма 1'!$F3132,'Придельники с 2022'!$B$4:$X$28,'Форма 1'!AI$8),"")</f>
        <v/>
      </c>
      <c r="S3132" s="103" t="str">
        <f>IF(ISNUMBER('Форма 1'!AJ3132),'Форма 1'!$H3132*VLOOKUP('Форма 1'!$F3132,'Придельники с 2022'!$B$4:$X$28,'Форма 1'!AJ$8),"")</f>
        <v/>
      </c>
      <c r="T3132" s="87"/>
    </row>
    <row r="3133" spans="1:20">
      <c r="A3133" s="188">
        <f t="shared" si="241"/>
        <v>70</v>
      </c>
      <c r="B3133" s="189" t="s">
        <v>3042</v>
      </c>
      <c r="C3133" s="99">
        <f t="shared" si="242"/>
        <v>77631290.879999995</v>
      </c>
      <c r="D3133" s="103" t="str">
        <f>IF(ISNUMBER('Форма 1'!U3133),'Форма 1'!$H3133*VLOOKUP('Форма 1'!$F3133,'Придельники с 2022'!$B$4:$X$28,'Форма 1'!U$8),"")</f>
        <v/>
      </c>
      <c r="E3133" s="103" t="str">
        <f>IF(ISNUMBER('Форма 1'!V3133),'Форма 1'!$H3133*VLOOKUP('Форма 1'!$F3133,'Придельники с 2022'!$B$4:$X$28,'Форма 1'!V$8),"")</f>
        <v/>
      </c>
      <c r="F3133" s="103" t="str">
        <f>IF(ISNUMBER('Форма 1'!W3133),'Форма 1'!$H3133*VLOOKUP('Форма 1'!$F3133,'Придельники с 2022'!$B$4:$X$28,'Форма 1'!W$8),"")</f>
        <v/>
      </c>
      <c r="G3133" s="103">
        <f>IF(ISNUMBER('Форма 1'!X3133),'Форма 1'!$H3133*VLOOKUP('Форма 1'!$F3133,'Придельники с 2022'!$B$4:$X$28,'Форма 1'!X$8),"")</f>
        <v>2298034.37</v>
      </c>
      <c r="H3133" s="103" t="str">
        <f>IF(ISNUMBER('Форма 1'!Y3133),'Форма 1'!$H3133*VLOOKUP('Форма 1'!$F3133,'Придельники с 2022'!$B$4:$X$28,'Форма 1'!Y$8),"")</f>
        <v/>
      </c>
      <c r="I3133" s="103">
        <f>IF(ISNUMBER('Форма 1'!Z3133),'Форма 1'!$H3133*VLOOKUP('Форма 1'!$F3133,'Придельники с 2022'!$B$4:$X$28,'Форма 1'!Z$8),"")</f>
        <v>3218449.7969999998</v>
      </c>
      <c r="J3133" s="103" t="str">
        <f>IF(ISNUMBER('Форма 1'!AA3133),'Форма 1'!$H3133*VLOOKUP('Форма 1'!$F3133,'Придельники с 2022'!$B$4:$X$28,'Форма 1'!AA$8),"")</f>
        <v/>
      </c>
      <c r="K3133" s="90"/>
      <c r="L3133" s="87"/>
      <c r="M3133" s="103">
        <f>IF(ISNUMBER('Форма 1'!AD3133),'Форма 1'!$H3133*VLOOKUP('Форма 1'!$F3133,'Придельники с 2022'!$B$4:$X$28,'Форма 1'!AD$8),"")</f>
        <v>31834031.824000001</v>
      </c>
      <c r="N3133" s="103">
        <f>IF(ISBLANK('Форма 1'!$AE3133),"",IF('Форма 1'!$AE3133=1,'Форма 1'!$H3133*VLOOKUP('Форма 1'!$F3133,'Придельники с 2022'!$B$4:$X$28,'Форма 1'!$AE$8,0),IF('Форма 1'!$AE3133=2,'Форма 1'!$H3133*VLOOKUP('Форма 1'!$F3133,'Придельники с 2022'!$B$4:$X$28,13,0),IF('Форма 1'!$AE3133=3,'Форма 1'!$H3133*VLOOKUP('Форма 1'!$F3133,'Придельники с 2022'!$B$4:$X$28,12,0)))))</f>
        <v>34511938.131999999</v>
      </c>
      <c r="O3133" s="103">
        <f>IF(ISNUMBER('Форма 1'!AF3133),'Форма 1'!$H3133*VLOOKUP('Форма 1'!$F3133,'Придельники с 2022'!$B$4:$X$28,'Форма 1'!AF$8),"")</f>
        <v>5768836.7570000002</v>
      </c>
      <c r="P3133" s="87"/>
      <c r="Q3133" s="103" t="str">
        <f>IF(ISNUMBER('Форма 1'!AH3133),'Форма 1'!$H3133*VLOOKUP('Форма 1'!$F3133,'Придельники с 2022'!$B$4:$X$28,'Форма 1'!AH$8),"")</f>
        <v/>
      </c>
      <c r="R3133" s="103" t="str">
        <f>IF(ISNUMBER('Форма 1'!AI3133),'Форма 1'!$H3133*VLOOKUP('Форма 1'!$F3133,'Придельники с 2022'!$B$4:$X$28,'Форма 1'!AI$8),"")</f>
        <v/>
      </c>
      <c r="S3133" s="103" t="str">
        <f>IF(ISNUMBER('Форма 1'!AJ3133),'Форма 1'!$H3133*VLOOKUP('Форма 1'!$F3133,'Придельники с 2022'!$B$4:$X$28,'Форма 1'!AJ$8),"")</f>
        <v/>
      </c>
      <c r="T3133" s="87"/>
    </row>
    <row r="3134" spans="1:20">
      <c r="A3134" s="188">
        <f t="shared" si="241"/>
        <v>71</v>
      </c>
      <c r="B3134" s="190" t="s">
        <v>3043</v>
      </c>
      <c r="C3134" s="99">
        <f t="shared" si="242"/>
        <v>5170122.0199999996</v>
      </c>
      <c r="D3134" s="103">
        <f>IF(ISNUMBER('Форма 1'!U3134),'Форма 1'!$H3134*VLOOKUP('Форма 1'!$F3134,'Придельники с 2022'!$B$4:$X$28,'Форма 1'!U$8),"")</f>
        <v>337836.408</v>
      </c>
      <c r="E3134" s="103">
        <f>IF(ISNUMBER('Форма 1'!V3134),'Форма 1'!$H3134*VLOOKUP('Форма 1'!$F3134,'Придельники с 2022'!$B$4:$X$28,'Форма 1'!V$8),"")</f>
        <v>3833814.7680000002</v>
      </c>
      <c r="F3134" s="103" t="str">
        <f>IF(ISNUMBER('Форма 1'!W3134),'Форма 1'!$H3134*VLOOKUP('Форма 1'!$F3134,'Придельники с 2022'!$B$4:$X$28,'Форма 1'!W$8),"")</f>
        <v/>
      </c>
      <c r="G3134" s="103">
        <f>IF(ISNUMBER('Форма 1'!X3134),'Форма 1'!$H3134*VLOOKUP('Форма 1'!$F3134,'Придельники с 2022'!$B$4:$X$28,'Форма 1'!X$8),"")</f>
        <v>172432.484</v>
      </c>
      <c r="H3134" s="103">
        <f>IF(ISNUMBER('Форма 1'!Y3134),'Форма 1'!$H3134*VLOOKUP('Форма 1'!$F3134,'Придельники с 2022'!$B$4:$X$28,'Форма 1'!Y$8),"")</f>
        <v>531806.40799999994</v>
      </c>
      <c r="I3134" s="103">
        <f>IF(ISNUMBER('Форма 1'!Z3134),'Форма 1'!$H3134*VLOOKUP('Форма 1'!$F3134,'Придельники с 2022'!$B$4:$X$28,'Форма 1'!Z$8),"")</f>
        <v>294231.95199999999</v>
      </c>
      <c r="J3134" s="103" t="str">
        <f>IF(ISNUMBER('Форма 1'!AA3134),'Форма 1'!$H3134*VLOOKUP('Форма 1'!$F3134,'Придельники с 2022'!$B$4:$X$28,'Форма 1'!AA$8),"")</f>
        <v/>
      </c>
      <c r="K3134" s="90"/>
      <c r="L3134" s="87"/>
      <c r="M3134" s="103" t="str">
        <f>IF(ISNUMBER('Форма 1'!AD3134),'Форма 1'!$H3134*VLOOKUP('Форма 1'!$F3134,'Придельники с 2022'!$B$4:$X$28,'Форма 1'!AD$8),"")</f>
        <v/>
      </c>
      <c r="N3134" s="103" t="str">
        <f>IF(ISBLANK('Форма 1'!$AE3134),"",IF('Форма 1'!$AE3134=1,'Форма 1'!$H3134*VLOOKUP('Форма 1'!$F3134,'Придельники с 2022'!$B$4:$X$28,'Форма 1'!$AE$8,0),IF('Форма 1'!$AE3134=2,'Форма 1'!$H3134*VLOOKUP('Форма 1'!$F3134,'Придельники с 2022'!$B$4:$X$28,13,0),IF('Форма 1'!$AE3134=3,'Форма 1'!$H3134*VLOOKUP('Форма 1'!$F3134,'Придельники с 2022'!$B$4:$X$28,12,0)))))</f>
        <v/>
      </c>
      <c r="O3134" s="103" t="str">
        <f>IF(ISNUMBER('Форма 1'!AF3134),'Форма 1'!$H3134*VLOOKUP('Форма 1'!$F3134,'Придельники с 2022'!$B$4:$X$28,'Форма 1'!AF$8),"")</f>
        <v/>
      </c>
      <c r="P3134" s="87"/>
      <c r="Q3134" s="103" t="str">
        <f>IF(ISNUMBER('Форма 1'!AH3134),'Форма 1'!$H3134*VLOOKUP('Форма 1'!$F3134,'Придельники с 2022'!$B$4:$X$28,'Форма 1'!AH$8),"")</f>
        <v/>
      </c>
      <c r="R3134" s="103" t="str">
        <f>IF(ISNUMBER('Форма 1'!AI3134),'Форма 1'!$H3134*VLOOKUP('Форма 1'!$F3134,'Придельники с 2022'!$B$4:$X$28,'Форма 1'!AI$8),"")</f>
        <v/>
      </c>
      <c r="S3134" s="103" t="str">
        <f>IF(ISNUMBER('Форма 1'!AJ3134),'Форма 1'!$H3134*VLOOKUP('Форма 1'!$F3134,'Придельники с 2022'!$B$4:$X$28,'Форма 1'!AJ$8),"")</f>
        <v/>
      </c>
      <c r="T3134" s="87"/>
    </row>
    <row r="3135" spans="1:20">
      <c r="A3135" s="188">
        <f t="shared" si="241"/>
        <v>72</v>
      </c>
      <c r="B3135" s="190" t="s">
        <v>3044</v>
      </c>
      <c r="C3135" s="99">
        <f t="shared" si="242"/>
        <v>5003599.6850000005</v>
      </c>
      <c r="D3135" s="103">
        <f>IF(ISNUMBER('Форма 1'!U3135),'Форма 1'!$H3135*VLOOKUP('Форма 1'!$F3135,'Придельники с 2022'!$B$4:$X$28,'Форма 1'!U$8),"")</f>
        <v>326955.174</v>
      </c>
      <c r="E3135" s="103">
        <f>IF(ISNUMBER('Форма 1'!V3135),'Форма 1'!$H3135*VLOOKUP('Форма 1'!$F3135,'Придельники с 2022'!$B$4:$X$28,'Форма 1'!V$8),"")</f>
        <v>3710333.0040000002</v>
      </c>
      <c r="F3135" s="103" t="str">
        <f>IF(ISNUMBER('Форма 1'!W3135),'Форма 1'!$H3135*VLOOKUP('Форма 1'!$F3135,'Придельники с 2022'!$B$4:$X$28,'Форма 1'!W$8),"")</f>
        <v/>
      </c>
      <c r="G3135" s="103">
        <f>IF(ISNUMBER('Форма 1'!X3135),'Форма 1'!$H3135*VLOOKUP('Форма 1'!$F3135,'Придельники с 2022'!$B$4:$X$28,'Форма 1'!X$8),"")</f>
        <v>166878.677</v>
      </c>
      <c r="H3135" s="103">
        <f>IF(ISNUMBER('Форма 1'!Y3135),'Форма 1'!$H3135*VLOOKUP('Форма 1'!$F3135,'Придельники с 2022'!$B$4:$X$28,'Форма 1'!Y$8),"")</f>
        <v>514677.674</v>
      </c>
      <c r="I3135" s="103">
        <f>IF(ISNUMBER('Форма 1'!Z3135),'Форма 1'!$H3135*VLOOKUP('Форма 1'!$F3135,'Придельники с 2022'!$B$4:$X$28,'Форма 1'!Z$8),"")</f>
        <v>284755.15599999996</v>
      </c>
      <c r="J3135" s="103" t="str">
        <f>IF(ISNUMBER('Форма 1'!AA3135),'Форма 1'!$H3135*VLOOKUP('Форма 1'!$F3135,'Придельники с 2022'!$B$4:$X$28,'Форма 1'!AA$8),"")</f>
        <v/>
      </c>
      <c r="K3135" s="90"/>
      <c r="L3135" s="87"/>
      <c r="M3135" s="103" t="str">
        <f>IF(ISNUMBER('Форма 1'!AD3135),'Форма 1'!$H3135*VLOOKUP('Форма 1'!$F3135,'Придельники с 2022'!$B$4:$X$28,'Форма 1'!AD$8),"")</f>
        <v/>
      </c>
      <c r="N3135" s="103" t="str">
        <f>IF(ISBLANK('Форма 1'!$AE3135),"",IF('Форма 1'!$AE3135=1,'Форма 1'!$H3135*VLOOKUP('Форма 1'!$F3135,'Придельники с 2022'!$B$4:$X$28,'Форма 1'!$AE$8,0),IF('Форма 1'!$AE3135=2,'Форма 1'!$H3135*VLOOKUP('Форма 1'!$F3135,'Придельники с 2022'!$B$4:$X$28,13,0),IF('Форма 1'!$AE3135=3,'Форма 1'!$H3135*VLOOKUP('Форма 1'!$F3135,'Придельники с 2022'!$B$4:$X$28,12,0)))))</f>
        <v/>
      </c>
      <c r="O3135" s="103" t="str">
        <f>IF(ISNUMBER('Форма 1'!AF3135),'Форма 1'!$H3135*VLOOKUP('Форма 1'!$F3135,'Придельники с 2022'!$B$4:$X$28,'Форма 1'!AF$8),"")</f>
        <v/>
      </c>
      <c r="P3135" s="87"/>
      <c r="Q3135" s="103" t="str">
        <f>IF(ISNUMBER('Форма 1'!AH3135),'Форма 1'!$H3135*VLOOKUP('Форма 1'!$F3135,'Придельники с 2022'!$B$4:$X$28,'Форма 1'!AH$8),"")</f>
        <v/>
      </c>
      <c r="R3135" s="103" t="str">
        <f>IF(ISNUMBER('Форма 1'!AI3135),'Форма 1'!$H3135*VLOOKUP('Форма 1'!$F3135,'Придельники с 2022'!$B$4:$X$28,'Форма 1'!AI$8),"")</f>
        <v/>
      </c>
      <c r="S3135" s="103" t="str">
        <f>IF(ISNUMBER('Форма 1'!AJ3135),'Форма 1'!$H3135*VLOOKUP('Форма 1'!$F3135,'Придельники с 2022'!$B$4:$X$28,'Форма 1'!AJ$8),"")</f>
        <v/>
      </c>
      <c r="T3135" s="87"/>
    </row>
    <row r="3136" spans="1:20">
      <c r="A3136" s="188">
        <f t="shared" si="241"/>
        <v>73</v>
      </c>
      <c r="B3136" s="189" t="s">
        <v>3045</v>
      </c>
      <c r="C3136" s="99">
        <f t="shared" si="242"/>
        <v>5994681.7280000001</v>
      </c>
      <c r="D3136" s="103">
        <f>IF(ISNUMBER('Форма 1'!U3136),'Форма 1'!$H3136*VLOOKUP('Форма 1'!$F3136,'Придельники с 2022'!$B$4:$X$28,'Форма 1'!U$8),"")</f>
        <v>670712.58799999999</v>
      </c>
      <c r="E3136" s="103">
        <f>IF(ISNUMBER('Форма 1'!V3136),'Форма 1'!$H3136*VLOOKUP('Форма 1'!$F3136,'Придельники с 2022'!$B$4:$X$28,'Форма 1'!V$8),"")</f>
        <v>3211045.7119999998</v>
      </c>
      <c r="F3136" s="103" t="str">
        <f>IF(ISNUMBER('Форма 1'!W3136),'Форма 1'!$H3136*VLOOKUP('Форма 1'!$F3136,'Придельники с 2022'!$B$4:$X$28,'Форма 1'!W$8),"")</f>
        <v/>
      </c>
      <c r="G3136" s="103">
        <f>IF(ISNUMBER('Форма 1'!X3136),'Форма 1'!$H3136*VLOOKUP('Форма 1'!$F3136,'Придельники с 2022'!$B$4:$X$28,'Форма 1'!X$8),"")</f>
        <v>419639.08</v>
      </c>
      <c r="H3136" s="103">
        <f>IF(ISNUMBER('Форма 1'!Y3136),'Форма 1'!$H3136*VLOOKUP('Форма 1'!$F3136,'Придельники с 2022'!$B$4:$X$28,'Форма 1'!Y$8),"")</f>
        <v>1105570.2</v>
      </c>
      <c r="I3136" s="103">
        <f>IF(ISNUMBER('Форма 1'!Z3136),'Форма 1'!$H3136*VLOOKUP('Форма 1'!$F3136,'Придельники с 2022'!$B$4:$X$28,'Форма 1'!Z$8),"")</f>
        <v>587714.14799999993</v>
      </c>
      <c r="J3136" s="103" t="str">
        <f>IF(ISNUMBER('Форма 1'!AA3136),'Форма 1'!$H3136*VLOOKUP('Форма 1'!$F3136,'Придельники с 2022'!$B$4:$X$28,'Форма 1'!AA$8),"")</f>
        <v/>
      </c>
      <c r="K3136" s="90"/>
      <c r="L3136" s="87"/>
      <c r="M3136" s="103" t="str">
        <f>IF(ISNUMBER('Форма 1'!AD3136),'Форма 1'!$H3136*VLOOKUP('Форма 1'!$F3136,'Придельники с 2022'!$B$4:$X$28,'Форма 1'!AD$8),"")</f>
        <v/>
      </c>
      <c r="N3136" s="103" t="str">
        <f>IF(ISBLANK('Форма 1'!$AE3136),"",IF('Форма 1'!$AE3136=1,'Форма 1'!$H3136*VLOOKUP('Форма 1'!$F3136,'Придельники с 2022'!$B$4:$X$28,'Форма 1'!$AE$8,0),IF('Форма 1'!$AE3136=2,'Форма 1'!$H3136*VLOOKUP('Форма 1'!$F3136,'Придельники с 2022'!$B$4:$X$28,13,0),IF('Форма 1'!$AE3136=3,'Форма 1'!$H3136*VLOOKUP('Форма 1'!$F3136,'Придельники с 2022'!$B$4:$X$28,12,0)))))</f>
        <v/>
      </c>
      <c r="O3136" s="103" t="str">
        <f>IF(ISNUMBER('Форма 1'!AF3136),'Форма 1'!$H3136*VLOOKUP('Форма 1'!$F3136,'Придельники с 2022'!$B$4:$X$28,'Форма 1'!AF$8),"")</f>
        <v/>
      </c>
      <c r="P3136" s="87"/>
      <c r="Q3136" s="103" t="str">
        <f>IF(ISNUMBER('Форма 1'!AH3136),'Форма 1'!$H3136*VLOOKUP('Форма 1'!$F3136,'Придельники с 2022'!$B$4:$X$28,'Форма 1'!AH$8),"")</f>
        <v/>
      </c>
      <c r="R3136" s="103" t="str">
        <f>IF(ISNUMBER('Форма 1'!AI3136),'Форма 1'!$H3136*VLOOKUP('Форма 1'!$F3136,'Придельники с 2022'!$B$4:$X$28,'Форма 1'!AI$8),"")</f>
        <v/>
      </c>
      <c r="S3136" s="103" t="str">
        <f>IF(ISNUMBER('Форма 1'!AJ3136),'Форма 1'!$H3136*VLOOKUP('Форма 1'!$F3136,'Придельники с 2022'!$B$4:$X$28,'Форма 1'!AJ$8),"")</f>
        <v/>
      </c>
      <c r="T3136" s="87"/>
    </row>
    <row r="3137" spans="1:20">
      <c r="A3137" s="188">
        <f t="shared" si="241"/>
        <v>74</v>
      </c>
      <c r="B3137" s="114" t="s">
        <v>3046</v>
      </c>
      <c r="C3137" s="99">
        <f t="shared" si="242"/>
        <v>5052310.3000000007</v>
      </c>
      <c r="D3137" s="103">
        <f>IF(ISNUMBER('Форма 1'!U3137),'Форма 1'!$H3137*VLOOKUP('Форма 1'!$F3137,'Придельники с 2022'!$B$4:$X$28,'Форма 1'!U$8),"")</f>
        <v>330138.12</v>
      </c>
      <c r="E3137" s="103">
        <f>IF(ISNUMBER('Форма 1'!V3137),'Форма 1'!$H3137*VLOOKUP('Форма 1'!$F3137,'Придельники с 2022'!$B$4:$X$28,'Форма 1'!V$8),"")</f>
        <v>3746453.5200000005</v>
      </c>
      <c r="F3137" s="103" t="str">
        <f>IF(ISNUMBER('Форма 1'!W3137),'Форма 1'!$H3137*VLOOKUP('Форма 1'!$F3137,'Придельники с 2022'!$B$4:$X$28,'Форма 1'!W$8),"")</f>
        <v/>
      </c>
      <c r="G3137" s="103">
        <f>IF(ISNUMBER('Форма 1'!X3137),'Форма 1'!$H3137*VLOOKUP('Форма 1'!$F3137,'Придельники с 2022'!$B$4:$X$28,'Форма 1'!X$8),"")</f>
        <v>168503.26</v>
      </c>
      <c r="H3137" s="103">
        <f>IF(ISNUMBER('Форма 1'!Y3137),'Форма 1'!$H3137*VLOOKUP('Форма 1'!$F3137,'Придельники с 2022'!$B$4:$X$28,'Форма 1'!Y$8),"")</f>
        <v>519688.12</v>
      </c>
      <c r="I3137" s="103">
        <f>IF(ISNUMBER('Форма 1'!Z3137),'Форма 1'!$H3137*VLOOKUP('Форма 1'!$F3137,'Придельники с 2022'!$B$4:$X$28,'Форма 1'!Z$8),"")</f>
        <v>287527.27999999997</v>
      </c>
      <c r="J3137" s="103" t="str">
        <f>IF(ISNUMBER('Форма 1'!AA3137),'Форма 1'!$H3137*VLOOKUP('Форма 1'!$F3137,'Придельники с 2022'!$B$4:$X$28,'Форма 1'!AA$8),"")</f>
        <v/>
      </c>
      <c r="K3137" s="90"/>
      <c r="L3137" s="87"/>
      <c r="M3137" s="103" t="str">
        <f>IF(ISNUMBER('Форма 1'!AD3137),'Форма 1'!$H3137*VLOOKUP('Форма 1'!$F3137,'Придельники с 2022'!$B$4:$X$28,'Форма 1'!AD$8),"")</f>
        <v/>
      </c>
      <c r="N3137" s="103" t="str">
        <f>IF(ISBLANK('Форма 1'!$AE3137),"",IF('Форма 1'!$AE3137=1,'Форма 1'!$H3137*VLOOKUP('Форма 1'!$F3137,'Придельники с 2022'!$B$4:$X$28,'Форма 1'!$AE$8,0),IF('Форма 1'!$AE3137=2,'Форма 1'!$H3137*VLOOKUP('Форма 1'!$F3137,'Придельники с 2022'!$B$4:$X$28,13,0),IF('Форма 1'!$AE3137=3,'Форма 1'!$H3137*VLOOKUP('Форма 1'!$F3137,'Придельники с 2022'!$B$4:$X$28,12,0)))))</f>
        <v/>
      </c>
      <c r="O3137" s="103" t="str">
        <f>IF(ISNUMBER('Форма 1'!AF3137),'Форма 1'!$H3137*VLOOKUP('Форма 1'!$F3137,'Придельники с 2022'!$B$4:$X$28,'Форма 1'!AF$8),"")</f>
        <v/>
      </c>
      <c r="P3137" s="87"/>
      <c r="Q3137" s="103" t="str">
        <f>IF(ISNUMBER('Форма 1'!AH3137),'Форма 1'!$H3137*VLOOKUP('Форма 1'!$F3137,'Придельники с 2022'!$B$4:$X$28,'Форма 1'!AH$8),"")</f>
        <v/>
      </c>
      <c r="R3137" s="103" t="str">
        <f>IF(ISNUMBER('Форма 1'!AI3137),'Форма 1'!$H3137*VLOOKUP('Форма 1'!$F3137,'Придельники с 2022'!$B$4:$X$28,'Форма 1'!AI$8),"")</f>
        <v/>
      </c>
      <c r="S3137" s="103" t="str">
        <f>IF(ISNUMBER('Форма 1'!AJ3137),'Форма 1'!$H3137*VLOOKUP('Форма 1'!$F3137,'Придельники с 2022'!$B$4:$X$28,'Форма 1'!AJ$8),"")</f>
        <v/>
      </c>
      <c r="T3137" s="87"/>
    </row>
    <row r="3138" spans="1:20">
      <c r="A3138" s="188">
        <f t="shared" si="241"/>
        <v>75</v>
      </c>
      <c r="B3138" s="190" t="s">
        <v>3047</v>
      </c>
      <c r="C3138" s="99">
        <f t="shared" si="242"/>
        <v>5119145.7949999999</v>
      </c>
      <c r="D3138" s="103">
        <f>IF(ISNUMBER('Форма 1'!U3138),'Форма 1'!$H3138*VLOOKUP('Форма 1'!$F3138,'Придельники с 2022'!$B$4:$X$28,'Форма 1'!U$8),"")</f>
        <v>334505.41800000001</v>
      </c>
      <c r="E3138" s="103">
        <f>IF(ISNUMBER('Форма 1'!V3138),'Форма 1'!$H3138*VLOOKUP('Форма 1'!$F3138,'Придельники с 2022'!$B$4:$X$28,'Форма 1'!V$8),"")</f>
        <v>3796014.2280000001</v>
      </c>
      <c r="F3138" s="103" t="str">
        <f>IF(ISNUMBER('Форма 1'!W3138),'Форма 1'!$H3138*VLOOKUP('Форма 1'!$F3138,'Придельники с 2022'!$B$4:$X$28,'Форма 1'!W$8),"")</f>
        <v/>
      </c>
      <c r="G3138" s="103">
        <f>IF(ISNUMBER('Форма 1'!X3138),'Форма 1'!$H3138*VLOOKUP('Форма 1'!$F3138,'Придельники с 2022'!$B$4:$X$28,'Форма 1'!X$8),"")</f>
        <v>170732.33899999998</v>
      </c>
      <c r="H3138" s="103">
        <f>IF(ISNUMBER('Форма 1'!Y3138),'Форма 1'!$H3138*VLOOKUP('Форма 1'!$F3138,'Придельники с 2022'!$B$4:$X$28,'Форма 1'!Y$8),"")</f>
        <v>526562.91799999995</v>
      </c>
      <c r="I3138" s="103">
        <f>IF(ISNUMBER('Форма 1'!Z3138),'Форма 1'!$H3138*VLOOKUP('Форма 1'!$F3138,'Придельники с 2022'!$B$4:$X$28,'Форма 1'!Z$8),"")</f>
        <v>291330.89199999993</v>
      </c>
      <c r="J3138" s="103" t="str">
        <f>IF(ISNUMBER('Форма 1'!AA3138),'Форма 1'!$H3138*VLOOKUP('Форма 1'!$F3138,'Придельники с 2022'!$B$4:$X$28,'Форма 1'!AA$8),"")</f>
        <v/>
      </c>
      <c r="K3138" s="90"/>
      <c r="L3138" s="87"/>
      <c r="M3138" s="103" t="str">
        <f>IF(ISNUMBER('Форма 1'!AD3138),'Форма 1'!$H3138*VLOOKUP('Форма 1'!$F3138,'Придельники с 2022'!$B$4:$X$28,'Форма 1'!AD$8),"")</f>
        <v/>
      </c>
      <c r="N3138" s="103" t="str">
        <f>IF(ISBLANK('Форма 1'!$AE3138),"",IF('Форма 1'!$AE3138=1,'Форма 1'!$H3138*VLOOKUP('Форма 1'!$F3138,'Придельники с 2022'!$B$4:$X$28,'Форма 1'!$AE$8,0),IF('Форма 1'!$AE3138=2,'Форма 1'!$H3138*VLOOKUP('Форма 1'!$F3138,'Придельники с 2022'!$B$4:$X$28,13,0),IF('Форма 1'!$AE3138=3,'Форма 1'!$H3138*VLOOKUP('Форма 1'!$F3138,'Придельники с 2022'!$B$4:$X$28,12,0)))))</f>
        <v/>
      </c>
      <c r="O3138" s="103" t="str">
        <f>IF(ISNUMBER('Форма 1'!AF3138),'Форма 1'!$H3138*VLOOKUP('Форма 1'!$F3138,'Придельники с 2022'!$B$4:$X$28,'Форма 1'!AF$8),"")</f>
        <v/>
      </c>
      <c r="P3138" s="87"/>
      <c r="Q3138" s="103" t="str">
        <f>IF(ISNUMBER('Форма 1'!AH3138),'Форма 1'!$H3138*VLOOKUP('Форма 1'!$F3138,'Придельники с 2022'!$B$4:$X$28,'Форма 1'!AH$8),"")</f>
        <v/>
      </c>
      <c r="R3138" s="103" t="str">
        <f>IF(ISNUMBER('Форма 1'!AI3138),'Форма 1'!$H3138*VLOOKUP('Форма 1'!$F3138,'Придельники с 2022'!$B$4:$X$28,'Форма 1'!AI$8),"")</f>
        <v/>
      </c>
      <c r="S3138" s="103" t="str">
        <f>IF(ISNUMBER('Форма 1'!AJ3138),'Форма 1'!$H3138*VLOOKUP('Форма 1'!$F3138,'Придельники с 2022'!$B$4:$X$28,'Форма 1'!AJ$8),"")</f>
        <v/>
      </c>
      <c r="T3138" s="87"/>
    </row>
    <row r="3139" spans="1:20">
      <c r="A3139" s="188">
        <f t="shared" si="241"/>
        <v>76</v>
      </c>
      <c r="B3139" s="114" t="s">
        <v>3048</v>
      </c>
      <c r="C3139" s="99">
        <f t="shared" si="242"/>
        <v>8339710.4100000001</v>
      </c>
      <c r="D3139" s="103">
        <f>IF(ISNUMBER('Форма 1'!U3139),'Форма 1'!$H3139*VLOOKUP('Форма 1'!$F3139,'Придельники с 2022'!$B$4:$X$28,'Форма 1'!U$8),"")</f>
        <v>544949.96400000004</v>
      </c>
      <c r="E3139" s="103">
        <f>IF(ISNUMBER('Форма 1'!V3139),'Форма 1'!$H3139*VLOOKUP('Форма 1'!$F3139,'Придельники с 2022'!$B$4:$X$28,'Форма 1'!V$8),"")</f>
        <v>6184168.3440000005</v>
      </c>
      <c r="F3139" s="103" t="str">
        <f>IF(ISNUMBER('Форма 1'!W3139),'Форма 1'!$H3139*VLOOKUP('Форма 1'!$F3139,'Придельники с 2022'!$B$4:$X$28,'Форма 1'!W$8),"")</f>
        <v/>
      </c>
      <c r="G3139" s="103">
        <f>IF(ISNUMBER('Форма 1'!X3139),'Форма 1'!$H3139*VLOOKUP('Форма 1'!$F3139,'Придельники с 2022'!$B$4:$X$28,'Форма 1'!X$8),"")</f>
        <v>278143.72200000001</v>
      </c>
      <c r="H3139" s="103">
        <f>IF(ISNUMBER('Форма 1'!Y3139),'Форма 1'!$H3139*VLOOKUP('Форма 1'!$F3139,'Придельники с 2022'!$B$4:$X$28,'Форма 1'!Y$8),"")</f>
        <v>857834.96400000004</v>
      </c>
      <c r="I3139" s="103">
        <f>IF(ISNUMBER('Форма 1'!Z3139),'Форма 1'!$H3139*VLOOKUP('Форма 1'!$F3139,'Придельники с 2022'!$B$4:$X$28,'Форма 1'!Z$8),"")</f>
        <v>474613.41599999997</v>
      </c>
      <c r="J3139" s="103" t="str">
        <f>IF(ISNUMBER('Форма 1'!AA3139),'Форма 1'!$H3139*VLOOKUP('Форма 1'!$F3139,'Придельники с 2022'!$B$4:$X$28,'Форма 1'!AA$8),"")</f>
        <v/>
      </c>
      <c r="K3139" s="90"/>
      <c r="L3139" s="87"/>
      <c r="M3139" s="103" t="str">
        <f>IF(ISNUMBER('Форма 1'!AD3139),'Форма 1'!$H3139*VLOOKUP('Форма 1'!$F3139,'Придельники с 2022'!$B$4:$X$28,'Форма 1'!AD$8),"")</f>
        <v/>
      </c>
      <c r="N3139" s="103" t="str">
        <f>IF(ISBLANK('Форма 1'!$AE3139),"",IF('Форма 1'!$AE3139=1,'Форма 1'!$H3139*VLOOKUP('Форма 1'!$F3139,'Придельники с 2022'!$B$4:$X$28,'Форма 1'!$AE$8,0),IF('Форма 1'!$AE3139=2,'Форма 1'!$H3139*VLOOKUP('Форма 1'!$F3139,'Придельники с 2022'!$B$4:$X$28,13,0),IF('Форма 1'!$AE3139=3,'Форма 1'!$H3139*VLOOKUP('Форма 1'!$F3139,'Придельники с 2022'!$B$4:$X$28,12,0)))))</f>
        <v/>
      </c>
      <c r="O3139" s="103" t="str">
        <f>IF(ISNUMBER('Форма 1'!AF3139),'Форма 1'!$H3139*VLOOKUP('Форма 1'!$F3139,'Придельники с 2022'!$B$4:$X$28,'Форма 1'!AF$8),"")</f>
        <v/>
      </c>
      <c r="P3139" s="87"/>
      <c r="Q3139" s="103" t="str">
        <f>IF(ISNUMBER('Форма 1'!AH3139),'Форма 1'!$H3139*VLOOKUP('Форма 1'!$F3139,'Придельники с 2022'!$B$4:$X$28,'Форма 1'!AH$8),"")</f>
        <v/>
      </c>
      <c r="R3139" s="103" t="str">
        <f>IF(ISNUMBER('Форма 1'!AI3139),'Форма 1'!$H3139*VLOOKUP('Форма 1'!$F3139,'Придельники с 2022'!$B$4:$X$28,'Форма 1'!AI$8),"")</f>
        <v/>
      </c>
      <c r="S3139" s="103" t="str">
        <f>IF(ISNUMBER('Форма 1'!AJ3139),'Форма 1'!$H3139*VLOOKUP('Форма 1'!$F3139,'Придельники с 2022'!$B$4:$X$28,'Форма 1'!AJ$8),"")</f>
        <v/>
      </c>
      <c r="T3139" s="87"/>
    </row>
    <row r="3140" spans="1:20">
      <c r="A3140" s="188">
        <f t="shared" si="241"/>
        <v>77</v>
      </c>
      <c r="B3140" s="190" t="s">
        <v>3049</v>
      </c>
      <c r="C3140" s="99">
        <f t="shared" si="242"/>
        <v>18931437.160000004</v>
      </c>
      <c r="D3140" s="103">
        <f>IF(ISNUMBER('Форма 1'!U3140),'Форма 1'!$H3140*VLOOKUP('Форма 1'!$F3140,'Придельники с 2022'!$B$4:$X$28,'Форма 1'!U$8),"")</f>
        <v>1237055.6640000001</v>
      </c>
      <c r="E3140" s="103">
        <f>IF(ISNUMBER('Форма 1'!V3140),'Форма 1'!$H3140*VLOOKUP('Форма 1'!$F3140,'Придельники с 2022'!$B$4:$X$28,'Форма 1'!V$8),"")</f>
        <v>14038280.544000002</v>
      </c>
      <c r="F3140" s="103" t="str">
        <f>IF(ISNUMBER('Форма 1'!W3140),'Форма 1'!$H3140*VLOOKUP('Форма 1'!$F3140,'Придельники с 2022'!$B$4:$X$28,'Форма 1'!W$8),"")</f>
        <v/>
      </c>
      <c r="G3140" s="103">
        <f>IF(ISNUMBER('Форма 1'!X3140),'Форма 1'!$H3140*VLOOKUP('Форма 1'!$F3140,'Придельники с 2022'!$B$4:$X$28,'Форма 1'!X$8),"")</f>
        <v>631396.07200000004</v>
      </c>
      <c r="H3140" s="103">
        <f>IF(ISNUMBER('Форма 1'!Y3140),'Форма 1'!$H3140*VLOOKUP('Форма 1'!$F3140,'Придельники с 2022'!$B$4:$X$28,'Форма 1'!Y$8),"")</f>
        <v>1947315.6640000001</v>
      </c>
      <c r="I3140" s="103">
        <f>IF(ISNUMBER('Форма 1'!Z3140),'Форма 1'!$H3140*VLOOKUP('Форма 1'!$F3140,'Придельники с 2022'!$B$4:$X$28,'Форма 1'!Z$8),"")</f>
        <v>1077389.216</v>
      </c>
      <c r="J3140" s="103" t="str">
        <f>IF(ISNUMBER('Форма 1'!AA3140),'Форма 1'!$H3140*VLOOKUP('Форма 1'!$F3140,'Придельники с 2022'!$B$4:$X$28,'Форма 1'!AA$8),"")</f>
        <v/>
      </c>
      <c r="K3140" s="90"/>
      <c r="L3140" s="87"/>
      <c r="M3140" s="103" t="str">
        <f>IF(ISNUMBER('Форма 1'!AD3140),'Форма 1'!$H3140*VLOOKUP('Форма 1'!$F3140,'Придельники с 2022'!$B$4:$X$28,'Форма 1'!AD$8),"")</f>
        <v/>
      </c>
      <c r="N3140" s="103" t="str">
        <f>IF(ISBLANK('Форма 1'!$AE3140),"",IF('Форма 1'!$AE3140=1,'Форма 1'!$H3140*VLOOKUP('Форма 1'!$F3140,'Придельники с 2022'!$B$4:$X$28,'Форма 1'!$AE$8,0),IF('Форма 1'!$AE3140=2,'Форма 1'!$H3140*VLOOKUP('Форма 1'!$F3140,'Придельники с 2022'!$B$4:$X$28,13,0),IF('Форма 1'!$AE3140=3,'Форма 1'!$H3140*VLOOKUP('Форма 1'!$F3140,'Придельники с 2022'!$B$4:$X$28,12,0)))))</f>
        <v/>
      </c>
      <c r="O3140" s="103" t="str">
        <f>IF(ISNUMBER('Форма 1'!AF3140),'Форма 1'!$H3140*VLOOKUP('Форма 1'!$F3140,'Придельники с 2022'!$B$4:$X$28,'Форма 1'!AF$8),"")</f>
        <v/>
      </c>
      <c r="P3140" s="87"/>
      <c r="Q3140" s="103" t="str">
        <f>IF(ISNUMBER('Форма 1'!AH3140),'Форма 1'!$H3140*VLOOKUP('Форма 1'!$F3140,'Придельники с 2022'!$B$4:$X$28,'Форма 1'!AH$8),"")</f>
        <v/>
      </c>
      <c r="R3140" s="103" t="str">
        <f>IF(ISNUMBER('Форма 1'!AI3140),'Форма 1'!$H3140*VLOOKUP('Форма 1'!$F3140,'Придельники с 2022'!$B$4:$X$28,'Форма 1'!AI$8),"")</f>
        <v/>
      </c>
      <c r="S3140" s="103" t="str">
        <f>IF(ISNUMBER('Форма 1'!AJ3140),'Форма 1'!$H3140*VLOOKUP('Форма 1'!$F3140,'Придельники с 2022'!$B$4:$X$28,'Форма 1'!AJ$8),"")</f>
        <v/>
      </c>
      <c r="T3140" s="87"/>
    </row>
    <row r="3141" spans="1:20">
      <c r="A3141" s="188">
        <f t="shared" si="241"/>
        <v>78</v>
      </c>
      <c r="B3141" s="189" t="s">
        <v>3050</v>
      </c>
      <c r="C3141" s="99">
        <f t="shared" si="242"/>
        <v>35000490.693999998</v>
      </c>
      <c r="D3141" s="103" t="str">
        <f>IF(ISNUMBER('Форма 1'!U3141),'Форма 1'!$H3141*VLOOKUP('Форма 1'!$F3141,'Придельники с 2022'!$B$4:$X$28,'Форма 1'!U$8),"")</f>
        <v/>
      </c>
      <c r="E3141" s="103">
        <f>IF(ISNUMBER('Форма 1'!V3141),'Форма 1'!$H3141*VLOOKUP('Форма 1'!$F3141,'Придельники с 2022'!$B$4:$X$28,'Форма 1'!V$8),"")</f>
        <v>6427564.2319999998</v>
      </c>
      <c r="F3141" s="103" t="str">
        <f>IF(ISNUMBER('Форма 1'!W3141),'Форма 1'!$H3141*VLOOKUP('Форма 1'!$F3141,'Придельники с 2022'!$B$4:$X$28,'Форма 1'!W$8),"")</f>
        <v/>
      </c>
      <c r="G3141" s="103" t="str">
        <f>IF(ISNUMBER('Форма 1'!X3141),'Форма 1'!$H3141*VLOOKUP('Форма 1'!$F3141,'Придельники с 2022'!$B$4:$X$28,'Форма 1'!X$8),"")</f>
        <v/>
      </c>
      <c r="H3141" s="103">
        <f>IF(ISNUMBER('Форма 1'!Y3141),'Форма 1'!$H3141*VLOOKUP('Форма 1'!$F3141,'Придельники с 2022'!$B$4:$X$28,'Форма 1'!Y$8),"")</f>
        <v>2213024.7000000002</v>
      </c>
      <c r="I3141" s="103" t="str">
        <f>IF(ISNUMBER('Форма 1'!Z3141),'Форма 1'!$H3141*VLOOKUP('Форма 1'!$F3141,'Придельники с 2022'!$B$4:$X$28,'Форма 1'!Z$8),"")</f>
        <v/>
      </c>
      <c r="J3141" s="103" t="str">
        <f>IF(ISNUMBER('Форма 1'!AA3141),'Форма 1'!$H3141*VLOOKUP('Форма 1'!$F3141,'Придельники с 2022'!$B$4:$X$28,'Форма 1'!AA$8),"")</f>
        <v/>
      </c>
      <c r="K3141" s="90"/>
      <c r="L3141" s="87"/>
      <c r="M3141" s="103">
        <f>IF(ISNUMBER('Форма 1'!AD3141),'Форма 1'!$H3141*VLOOKUP('Форма 1'!$F3141,'Придельники с 2022'!$B$4:$X$28,'Форма 1'!AD$8),"")</f>
        <v>11636194.976000002</v>
      </c>
      <c r="N3141" s="103">
        <f>IF(ISBLANK('Форма 1'!$AE3141),"",IF('Форма 1'!$AE3141=1,'Форма 1'!$H3141*VLOOKUP('Форма 1'!$F3141,'Придельники с 2022'!$B$4:$X$28,'Форма 1'!$AE$8,0),IF('Форма 1'!$AE3141=2,'Форма 1'!$H3141*VLOOKUP('Форма 1'!$F3141,'Придельники с 2022'!$B$4:$X$28,13,0),IF('Форма 1'!$AE3141=3,'Форма 1'!$H3141*VLOOKUP('Форма 1'!$F3141,'Придельники с 2022'!$B$4:$X$28,12,0)))))</f>
        <v>12615041.767999999</v>
      </c>
      <c r="O3141" s="103">
        <f>IF(ISNUMBER('Форма 1'!AF3141),'Форма 1'!$H3141*VLOOKUP('Форма 1'!$F3141,'Придельники с 2022'!$B$4:$X$28,'Форма 1'!AF$8),"")</f>
        <v>2108665.0180000002</v>
      </c>
      <c r="P3141" s="87"/>
      <c r="Q3141" s="103" t="str">
        <f>IF(ISNUMBER('Форма 1'!AH3141),'Форма 1'!$H3141*VLOOKUP('Форма 1'!$F3141,'Придельники с 2022'!$B$4:$X$28,'Форма 1'!AH$8),"")</f>
        <v/>
      </c>
      <c r="R3141" s="103" t="str">
        <f>IF(ISNUMBER('Форма 1'!AI3141),'Форма 1'!$H3141*VLOOKUP('Форма 1'!$F3141,'Придельники с 2022'!$B$4:$X$28,'Форма 1'!AI$8),"")</f>
        <v/>
      </c>
      <c r="S3141" s="103" t="str">
        <f>IF(ISNUMBER('Форма 1'!AJ3141),'Форма 1'!$H3141*VLOOKUP('Форма 1'!$F3141,'Придельники с 2022'!$B$4:$X$28,'Форма 1'!AJ$8),"")</f>
        <v/>
      </c>
      <c r="T3141" s="87"/>
    </row>
    <row r="3142" spans="1:20">
      <c r="A3142" s="188">
        <f t="shared" si="241"/>
        <v>79</v>
      </c>
      <c r="B3142" s="189" t="s">
        <v>340</v>
      </c>
      <c r="C3142" s="99">
        <f t="shared" si="242"/>
        <v>21668432.174999997</v>
      </c>
      <c r="D3142" s="103" t="str">
        <f>IF(ISNUMBER('Форма 1'!U3142),'Форма 1'!$H3142*VLOOKUP('Форма 1'!$F3142,'Придельники с 2022'!$B$4:$X$28,'Форма 1'!U$8),"")</f>
        <v/>
      </c>
      <c r="E3142" s="103" t="str">
        <f>IF(ISNUMBER('Форма 1'!V3142),'Форма 1'!$H3142*VLOOKUP('Форма 1'!$F3142,'Придельники с 2022'!$B$4:$X$28,'Форма 1'!V$8),"")</f>
        <v/>
      </c>
      <c r="F3142" s="103" t="str">
        <f>IF(ISNUMBER('Форма 1'!W3142),'Форма 1'!$H3142*VLOOKUP('Форма 1'!$F3142,'Придельники с 2022'!$B$4:$X$28,'Форма 1'!W$8),"")</f>
        <v/>
      </c>
      <c r="G3142" s="103" t="str">
        <f>IF(ISNUMBER('Форма 1'!X3142),'Форма 1'!$H3142*VLOOKUP('Форма 1'!$F3142,'Придельники с 2022'!$B$4:$X$28,'Форма 1'!X$8),"")</f>
        <v/>
      </c>
      <c r="H3142" s="103" t="str">
        <f>IF(ISNUMBER('Форма 1'!Y3142),'Форма 1'!$H3142*VLOOKUP('Форма 1'!$F3142,'Придельники с 2022'!$B$4:$X$28,'Форма 1'!Y$8),"")</f>
        <v/>
      </c>
      <c r="I3142" s="103" t="str">
        <f>IF(ISNUMBER('Форма 1'!Z3142),'Форма 1'!$H3142*VLOOKUP('Форма 1'!$F3142,'Придельники с 2022'!$B$4:$X$28,'Форма 1'!Z$8),"")</f>
        <v/>
      </c>
      <c r="J3142" s="103" t="str">
        <f>IF(ISNUMBER('Форма 1'!AA3142),'Форма 1'!$H3142*VLOOKUP('Форма 1'!$F3142,'Придельники с 2022'!$B$4:$X$28,'Форма 1'!AA$8),"")</f>
        <v/>
      </c>
      <c r="K3142" s="90"/>
      <c r="L3142" s="87"/>
      <c r="M3142" s="103" t="str">
        <f>IF(ISNUMBER('Форма 1'!AD3142),'Форма 1'!$H3142*VLOOKUP('Форма 1'!$F3142,'Придельники с 2022'!$B$4:$X$28,'Форма 1'!AD$8),"")</f>
        <v/>
      </c>
      <c r="N3142" s="103">
        <f>IF(ISBLANK('Форма 1'!$AE3142),"",IF('Форма 1'!$AE3142=1,'Форма 1'!$H3142*VLOOKUP('Форма 1'!$F3142,'Придельники с 2022'!$B$4:$X$28,'Форма 1'!$AE$8,0),IF('Форма 1'!$AE3142=2,'Форма 1'!$H3142*VLOOKUP('Форма 1'!$F3142,'Придельники с 2022'!$B$4:$X$28,13,0),IF('Форма 1'!$AE3142=3,'Форма 1'!$H3142*VLOOKUP('Форма 1'!$F3142,'Придельники с 2022'!$B$4:$X$28,12,0)))))</f>
        <v>18565173.899999999</v>
      </c>
      <c r="O3142" s="103">
        <f>IF(ISNUMBER('Форма 1'!AF3142),'Форма 1'!$H3142*VLOOKUP('Форма 1'!$F3142,'Придельники с 2022'!$B$4:$X$28,'Форма 1'!AF$8),"")</f>
        <v>3103258.2749999999</v>
      </c>
      <c r="P3142" s="87"/>
      <c r="Q3142" s="103" t="str">
        <f>IF(ISNUMBER('Форма 1'!AH3142),'Форма 1'!$H3142*VLOOKUP('Форма 1'!$F3142,'Придельники с 2022'!$B$4:$X$28,'Форма 1'!AH$8),"")</f>
        <v/>
      </c>
      <c r="R3142" s="103" t="str">
        <f>IF(ISNUMBER('Форма 1'!AI3142),'Форма 1'!$H3142*VLOOKUP('Форма 1'!$F3142,'Придельники с 2022'!$B$4:$X$28,'Форма 1'!AI$8),"")</f>
        <v/>
      </c>
      <c r="S3142" s="103" t="str">
        <f>IF(ISNUMBER('Форма 1'!AJ3142),'Форма 1'!$H3142*VLOOKUP('Форма 1'!$F3142,'Придельники с 2022'!$B$4:$X$28,'Форма 1'!AJ$8),"")</f>
        <v/>
      </c>
      <c r="T3142" s="88"/>
    </row>
    <row r="3143" spans="1:20">
      <c r="A3143" s="188">
        <f t="shared" si="241"/>
        <v>80</v>
      </c>
      <c r="B3143" s="189" t="s">
        <v>3051</v>
      </c>
      <c r="C3143" s="99">
        <f t="shared" si="242"/>
        <v>4082073.5199999996</v>
      </c>
      <c r="D3143" s="103" t="str">
        <f>IF(ISNUMBER('Форма 1'!U3143),'Форма 1'!$H3143*VLOOKUP('Форма 1'!$F3143,'Придельники с 2022'!$B$4:$X$28,'Форма 1'!U$8),"")</f>
        <v/>
      </c>
      <c r="E3143" s="103" t="str">
        <f>IF(ISNUMBER('Форма 1'!V3143),'Форма 1'!$H3143*VLOOKUP('Форма 1'!$F3143,'Придельники с 2022'!$B$4:$X$28,'Форма 1'!V$8),"")</f>
        <v/>
      </c>
      <c r="F3143" s="103" t="str">
        <f>IF(ISNUMBER('Форма 1'!W3143),'Форма 1'!$H3143*VLOOKUP('Форма 1'!$F3143,'Придельники с 2022'!$B$4:$X$28,'Форма 1'!W$8),"")</f>
        <v/>
      </c>
      <c r="G3143" s="103">
        <f>IF(ISNUMBER('Форма 1'!X3143),'Форма 1'!$H3143*VLOOKUP('Форма 1'!$F3143,'Придельники с 2022'!$B$4:$X$28,'Форма 1'!X$8),"")</f>
        <v>1123122.97</v>
      </c>
      <c r="H3143" s="103">
        <f>IF(ISNUMBER('Форма 1'!Y3143),'Форма 1'!$H3143*VLOOKUP('Форма 1'!$F3143,'Придельники с 2022'!$B$4:$X$28,'Форма 1'!Y$8),"")</f>
        <v>2958950.55</v>
      </c>
      <c r="I3143" s="103" t="str">
        <f>IF(ISNUMBER('Форма 1'!Z3143),'Форма 1'!$H3143*VLOOKUP('Форма 1'!$F3143,'Придельники с 2022'!$B$4:$X$28,'Форма 1'!Z$8),"")</f>
        <v/>
      </c>
      <c r="J3143" s="103" t="str">
        <f>IF(ISNUMBER('Форма 1'!AA3143),'Форма 1'!$H3143*VLOOKUP('Форма 1'!$F3143,'Придельники с 2022'!$B$4:$X$28,'Форма 1'!AA$8),"")</f>
        <v/>
      </c>
      <c r="K3143" s="90"/>
      <c r="L3143" s="87"/>
      <c r="M3143" s="103" t="str">
        <f>IF(ISNUMBER('Форма 1'!AD3143),'Форма 1'!$H3143*VLOOKUP('Форма 1'!$F3143,'Придельники с 2022'!$B$4:$X$28,'Форма 1'!AD$8),"")</f>
        <v/>
      </c>
      <c r="N3143" s="103" t="str">
        <f>IF(ISBLANK('Форма 1'!$AE3143),"",IF('Форма 1'!$AE3143=1,'Форма 1'!$H3143*VLOOKUP('Форма 1'!$F3143,'Придельники с 2022'!$B$4:$X$28,'Форма 1'!$AE$8,0),IF('Форма 1'!$AE3143=2,'Форма 1'!$H3143*VLOOKUP('Форма 1'!$F3143,'Придельники с 2022'!$B$4:$X$28,13,0),IF('Форма 1'!$AE3143=3,'Форма 1'!$H3143*VLOOKUP('Форма 1'!$F3143,'Придельники с 2022'!$B$4:$X$28,12,0)))))</f>
        <v/>
      </c>
      <c r="O3143" s="103" t="str">
        <f>IF(ISNUMBER('Форма 1'!AF3143),'Форма 1'!$H3143*VLOOKUP('Форма 1'!$F3143,'Придельники с 2022'!$B$4:$X$28,'Форма 1'!AF$8),"")</f>
        <v/>
      </c>
      <c r="P3143" s="87"/>
      <c r="Q3143" s="103" t="str">
        <f>IF(ISNUMBER('Форма 1'!AH3143),'Форма 1'!$H3143*VLOOKUP('Форма 1'!$F3143,'Придельники с 2022'!$B$4:$X$28,'Форма 1'!AH$8),"")</f>
        <v/>
      </c>
      <c r="R3143" s="103" t="str">
        <f>IF(ISNUMBER('Форма 1'!AI3143),'Форма 1'!$H3143*VLOOKUP('Форма 1'!$F3143,'Придельники с 2022'!$B$4:$X$28,'Форма 1'!AI$8),"")</f>
        <v/>
      </c>
      <c r="S3143" s="103" t="str">
        <f>IF(ISNUMBER('Форма 1'!AJ3143),'Форма 1'!$H3143*VLOOKUP('Форма 1'!$F3143,'Придельники с 2022'!$B$4:$X$28,'Форма 1'!AJ$8),"")</f>
        <v/>
      </c>
      <c r="T3143" s="87"/>
    </row>
    <row r="3144" spans="1:20">
      <c r="A3144" s="188">
        <f t="shared" si="241"/>
        <v>81</v>
      </c>
      <c r="B3144" s="189" t="s">
        <v>3052</v>
      </c>
      <c r="C3144" s="99">
        <f t="shared" si="242"/>
        <v>5144331.92</v>
      </c>
      <c r="D3144" s="103" t="str">
        <f>IF(ISNUMBER('Форма 1'!U3144),'Форма 1'!$H3144*VLOOKUP('Форма 1'!$F3144,'Придельники с 2022'!$B$4:$X$28,'Форма 1'!U$8),"")</f>
        <v/>
      </c>
      <c r="E3144" s="103" t="str">
        <f>IF(ISNUMBER('Форма 1'!V3144),'Форма 1'!$H3144*VLOOKUP('Форма 1'!$F3144,'Придельники с 2022'!$B$4:$X$28,'Форма 1'!V$8),"")</f>
        <v/>
      </c>
      <c r="F3144" s="103" t="str">
        <f>IF(ISNUMBER('Форма 1'!W3144),'Форма 1'!$H3144*VLOOKUP('Форма 1'!$F3144,'Придельники с 2022'!$B$4:$X$28,'Форма 1'!W$8),"")</f>
        <v/>
      </c>
      <c r="G3144" s="103">
        <f>IF(ISNUMBER('Форма 1'!X3144),'Форма 1'!$H3144*VLOOKUP('Форма 1'!$F3144,'Придельники с 2022'!$B$4:$X$28,'Форма 1'!X$8),"")</f>
        <v>1415387.87</v>
      </c>
      <c r="H3144" s="103">
        <f>IF(ISNUMBER('Форма 1'!Y3144),'Форма 1'!$H3144*VLOOKUP('Форма 1'!$F3144,'Придельники с 2022'!$B$4:$X$28,'Форма 1'!Y$8),"")</f>
        <v>3728944.05</v>
      </c>
      <c r="I3144" s="103" t="str">
        <f>IF(ISNUMBER('Форма 1'!Z3144),'Форма 1'!$H3144*VLOOKUP('Форма 1'!$F3144,'Придельники с 2022'!$B$4:$X$28,'Форма 1'!Z$8),"")</f>
        <v/>
      </c>
      <c r="J3144" s="103" t="str">
        <f>IF(ISNUMBER('Форма 1'!AA3144),'Форма 1'!$H3144*VLOOKUP('Форма 1'!$F3144,'Придельники с 2022'!$B$4:$X$28,'Форма 1'!AA$8),"")</f>
        <v/>
      </c>
      <c r="K3144" s="90"/>
      <c r="L3144" s="87"/>
      <c r="M3144" s="103" t="str">
        <f>IF(ISNUMBER('Форма 1'!AD3144),'Форма 1'!$H3144*VLOOKUP('Форма 1'!$F3144,'Придельники с 2022'!$B$4:$X$28,'Форма 1'!AD$8),"")</f>
        <v/>
      </c>
      <c r="N3144" s="103" t="str">
        <f>IF(ISBLANK('Форма 1'!$AE3144),"",IF('Форма 1'!$AE3144=1,'Форма 1'!$H3144*VLOOKUP('Форма 1'!$F3144,'Придельники с 2022'!$B$4:$X$28,'Форма 1'!$AE$8,0),IF('Форма 1'!$AE3144=2,'Форма 1'!$H3144*VLOOKUP('Форма 1'!$F3144,'Придельники с 2022'!$B$4:$X$28,13,0),IF('Форма 1'!$AE3144=3,'Форма 1'!$H3144*VLOOKUP('Форма 1'!$F3144,'Придельники с 2022'!$B$4:$X$28,12,0)))))</f>
        <v/>
      </c>
      <c r="O3144" s="103" t="str">
        <f>IF(ISNUMBER('Форма 1'!AF3144),'Форма 1'!$H3144*VLOOKUP('Форма 1'!$F3144,'Придельники с 2022'!$B$4:$X$28,'Форма 1'!AF$8),"")</f>
        <v/>
      </c>
      <c r="P3144" s="87"/>
      <c r="Q3144" s="103" t="str">
        <f>IF(ISNUMBER('Форма 1'!AH3144),'Форма 1'!$H3144*VLOOKUP('Форма 1'!$F3144,'Придельники с 2022'!$B$4:$X$28,'Форма 1'!AH$8),"")</f>
        <v/>
      </c>
      <c r="R3144" s="103" t="str">
        <f>IF(ISNUMBER('Форма 1'!AI3144),'Форма 1'!$H3144*VLOOKUP('Форма 1'!$F3144,'Придельники с 2022'!$B$4:$X$28,'Форма 1'!AI$8),"")</f>
        <v/>
      </c>
      <c r="S3144" s="103" t="str">
        <f>IF(ISNUMBER('Форма 1'!AJ3144),'Форма 1'!$H3144*VLOOKUP('Форма 1'!$F3144,'Придельники с 2022'!$B$4:$X$28,'Форма 1'!AJ$8),"")</f>
        <v/>
      </c>
      <c r="T3144" s="87"/>
    </row>
    <row r="3145" spans="1:20">
      <c r="A3145" s="188">
        <f t="shared" si="241"/>
        <v>82</v>
      </c>
      <c r="B3145" s="189" t="s">
        <v>3053</v>
      </c>
      <c r="C3145" s="99">
        <f t="shared" si="242"/>
        <v>6159234.1229999997</v>
      </c>
      <c r="D3145" s="103">
        <f>IF(ISNUMBER('Форма 1'!U3145),'Форма 1'!$H3145*VLOOKUP('Форма 1'!$F3145,'Придельники с 2022'!$B$4:$X$28,'Форма 1'!U$8),"")</f>
        <v>2011046.5830000001</v>
      </c>
      <c r="E3145" s="103" t="str">
        <f>IF(ISNUMBER('Форма 1'!V3145),'Форма 1'!$H3145*VLOOKUP('Форма 1'!$F3145,'Придельники с 2022'!$B$4:$X$28,'Форма 1'!V$8),"")</f>
        <v/>
      </c>
      <c r="F3145" s="103" t="str">
        <f>IF(ISNUMBER('Форма 1'!W3145),'Форма 1'!$H3145*VLOOKUP('Форма 1'!$F3145,'Придельники с 2022'!$B$4:$X$28,'Форма 1'!W$8),"")</f>
        <v/>
      </c>
      <c r="G3145" s="103" t="str">
        <f>IF(ISNUMBER('Форма 1'!X3145),'Форма 1'!$H3145*VLOOKUP('Форма 1'!$F3145,'Придельники с 2022'!$B$4:$X$28,'Форма 1'!X$8),"")</f>
        <v/>
      </c>
      <c r="H3145" s="103" t="str">
        <f>IF(ISNUMBER('Форма 1'!Y3145),'Форма 1'!$H3145*VLOOKUP('Форма 1'!$F3145,'Придельники с 2022'!$B$4:$X$28,'Форма 1'!Y$8),"")</f>
        <v/>
      </c>
      <c r="I3145" s="103" t="str">
        <f>IF(ISNUMBER('Форма 1'!Z3145),'Форма 1'!$H3145*VLOOKUP('Форма 1'!$F3145,'Придельники с 2022'!$B$4:$X$28,'Форма 1'!Z$8),"")</f>
        <v/>
      </c>
      <c r="J3145" s="103">
        <f>IF(ISNUMBER('Форма 1'!AA3145),'Форма 1'!$H3145*VLOOKUP('Форма 1'!$F3145,'Придельники с 2022'!$B$4:$X$28,'Форма 1'!AA$8),"")</f>
        <v>4148187.54</v>
      </c>
      <c r="K3145" s="90"/>
      <c r="L3145" s="87"/>
      <c r="M3145" s="103" t="str">
        <f>IF(ISNUMBER('Форма 1'!AD3145),'Форма 1'!$H3145*VLOOKUP('Форма 1'!$F3145,'Придельники с 2022'!$B$4:$X$28,'Форма 1'!AD$8),"")</f>
        <v/>
      </c>
      <c r="N3145" s="103" t="str">
        <f>IF(ISBLANK('Форма 1'!$AE3145),"",IF('Форма 1'!$AE3145=1,'Форма 1'!$H3145*VLOOKUP('Форма 1'!$F3145,'Придельники с 2022'!$B$4:$X$28,'Форма 1'!$AE$8,0),IF('Форма 1'!$AE3145=2,'Форма 1'!$H3145*VLOOKUP('Форма 1'!$F3145,'Придельники с 2022'!$B$4:$X$28,13,0),IF('Форма 1'!$AE3145=3,'Форма 1'!$H3145*VLOOKUP('Форма 1'!$F3145,'Придельники с 2022'!$B$4:$X$28,12,0)))))</f>
        <v/>
      </c>
      <c r="O3145" s="103" t="str">
        <f>IF(ISNUMBER('Форма 1'!AF3145),'Форма 1'!$H3145*VLOOKUP('Форма 1'!$F3145,'Придельники с 2022'!$B$4:$X$28,'Форма 1'!AF$8),"")</f>
        <v/>
      </c>
      <c r="P3145" s="87"/>
      <c r="Q3145" s="103" t="str">
        <f>IF(ISNUMBER('Форма 1'!AH3145),'Форма 1'!$H3145*VLOOKUP('Форма 1'!$F3145,'Придельники с 2022'!$B$4:$X$28,'Форма 1'!AH$8),"")</f>
        <v/>
      </c>
      <c r="R3145" s="103" t="str">
        <f>IF(ISNUMBER('Форма 1'!AI3145),'Форма 1'!$H3145*VLOOKUP('Форма 1'!$F3145,'Придельники с 2022'!$B$4:$X$28,'Форма 1'!AI$8),"")</f>
        <v/>
      </c>
      <c r="S3145" s="103" t="str">
        <f>IF(ISNUMBER('Форма 1'!AJ3145),'Форма 1'!$H3145*VLOOKUP('Форма 1'!$F3145,'Придельники с 2022'!$B$4:$X$28,'Форма 1'!AJ$8),"")</f>
        <v/>
      </c>
      <c r="T3145" s="87"/>
    </row>
    <row r="3146" spans="1:20">
      <c r="A3146" s="188">
        <f t="shared" ref="A3146:A3209" si="243">A3145+1</f>
        <v>83</v>
      </c>
      <c r="B3146" s="189" t="s">
        <v>3054</v>
      </c>
      <c r="C3146" s="99">
        <f t="shared" si="242"/>
        <v>1905271.0079999999</v>
      </c>
      <c r="D3146" s="103">
        <f>IF(ISNUMBER('Форма 1'!U3146),'Форма 1'!$H3146*VLOOKUP('Форма 1'!$F3146,'Придельники с 2022'!$B$4:$X$28,'Форма 1'!U$8),"")</f>
        <v>741171.70400000003</v>
      </c>
      <c r="E3146" s="103" t="str">
        <f>IF(ISNUMBER('Форма 1'!V3146),'Форма 1'!$H3146*VLOOKUP('Форма 1'!$F3146,'Придельники с 2022'!$B$4:$X$28,'Форма 1'!V$8),"")</f>
        <v/>
      </c>
      <c r="F3146" s="103" t="str">
        <f>IF(ISNUMBER('Форма 1'!W3146),'Форма 1'!$H3146*VLOOKUP('Форма 1'!$F3146,'Придельники с 2022'!$B$4:$X$28,'Форма 1'!W$8),"")</f>
        <v/>
      </c>
      <c r="G3146" s="103" t="str">
        <f>IF(ISNUMBER('Форма 1'!X3146),'Форма 1'!$H3146*VLOOKUP('Форма 1'!$F3146,'Придельники с 2022'!$B$4:$X$28,'Форма 1'!X$8),"")</f>
        <v/>
      </c>
      <c r="H3146" s="103" t="str">
        <f>IF(ISNUMBER('Форма 1'!Y3146),'Форма 1'!$H3146*VLOOKUP('Форма 1'!$F3146,'Придельники с 2022'!$B$4:$X$28,'Форма 1'!Y$8),"")</f>
        <v/>
      </c>
      <c r="I3146" s="103" t="str">
        <f>IF(ISNUMBER('Форма 1'!Z3146),'Форма 1'!$H3146*VLOOKUP('Форма 1'!$F3146,'Придельники с 2022'!$B$4:$X$28,'Форма 1'!Z$8),"")</f>
        <v/>
      </c>
      <c r="J3146" s="103" t="str">
        <f>IF(ISNUMBER('Форма 1'!AA3146),'Форма 1'!$H3146*VLOOKUP('Форма 1'!$F3146,'Придельники с 2022'!$B$4:$X$28,'Форма 1'!AA$8),"")</f>
        <v/>
      </c>
      <c r="K3146" s="90"/>
      <c r="L3146" s="87"/>
      <c r="M3146" s="103" t="str">
        <f>IF(ISNUMBER('Форма 1'!AD3146),'Форма 1'!$H3146*VLOOKUP('Форма 1'!$F3146,'Придельники с 2022'!$B$4:$X$28,'Форма 1'!AD$8),"")</f>
        <v/>
      </c>
      <c r="N3146" s="103" t="str">
        <f>IF(ISBLANK('Форма 1'!$AE3146),"",IF('Форма 1'!$AE3146=1,'Форма 1'!$H3146*VLOOKUP('Форма 1'!$F3146,'Придельники с 2022'!$B$4:$X$28,'Форма 1'!$AE$8,0),IF('Форма 1'!$AE3146=2,'Форма 1'!$H3146*VLOOKUP('Форма 1'!$F3146,'Придельники с 2022'!$B$4:$X$28,13,0),IF('Форма 1'!$AE3146=3,'Форма 1'!$H3146*VLOOKUP('Форма 1'!$F3146,'Придельники с 2022'!$B$4:$X$28,12,0)))))</f>
        <v/>
      </c>
      <c r="O3146" s="103">
        <f>IF(ISNUMBER('Форма 1'!AF3146),'Форма 1'!$H3146*VLOOKUP('Форма 1'!$F3146,'Придельники с 2022'!$B$4:$X$28,'Форма 1'!AF$8),"")</f>
        <v>1164099.304</v>
      </c>
      <c r="P3146" s="87"/>
      <c r="Q3146" s="103" t="str">
        <f>IF(ISNUMBER('Форма 1'!AH3146),'Форма 1'!$H3146*VLOOKUP('Форма 1'!$F3146,'Придельники с 2022'!$B$4:$X$28,'Форма 1'!AH$8),"")</f>
        <v/>
      </c>
      <c r="R3146" s="103" t="str">
        <f>IF(ISNUMBER('Форма 1'!AI3146),'Форма 1'!$H3146*VLOOKUP('Форма 1'!$F3146,'Придельники с 2022'!$B$4:$X$28,'Форма 1'!AI$8),"")</f>
        <v/>
      </c>
      <c r="S3146" s="103" t="str">
        <f>IF(ISNUMBER('Форма 1'!AJ3146),'Форма 1'!$H3146*VLOOKUP('Форма 1'!$F3146,'Придельники с 2022'!$B$4:$X$28,'Форма 1'!AJ$8),"")</f>
        <v/>
      </c>
      <c r="T3146" s="87"/>
    </row>
    <row r="3147" spans="1:20">
      <c r="A3147" s="188">
        <f t="shared" si="243"/>
        <v>84</v>
      </c>
      <c r="B3147" s="189" t="s">
        <v>3055</v>
      </c>
      <c r="C3147" s="99">
        <f t="shared" si="242"/>
        <v>8600124.8379999995</v>
      </c>
      <c r="D3147" s="103" t="str">
        <f>IF(ISNUMBER('Форма 1'!U3147),'Форма 1'!$H3147*VLOOKUP('Форма 1'!$F3147,'Придельники с 2022'!$B$4:$X$28,'Форма 1'!U$8),"")</f>
        <v/>
      </c>
      <c r="E3147" s="103">
        <f>IF(ISNUMBER('Форма 1'!V3147),'Форма 1'!$H3147*VLOOKUP('Форма 1'!$F3147,'Придельники с 2022'!$B$4:$X$28,'Форма 1'!V$8),"")</f>
        <v>6397463.7879999988</v>
      </c>
      <c r="F3147" s="103" t="str">
        <f>IF(ISNUMBER('Форма 1'!W3147),'Форма 1'!$H3147*VLOOKUP('Форма 1'!$F3147,'Придельники с 2022'!$B$4:$X$28,'Форма 1'!W$8),"")</f>
        <v/>
      </c>
      <c r="G3147" s="103" t="str">
        <f>IF(ISNUMBER('Форма 1'!X3147),'Форма 1'!$H3147*VLOOKUP('Форма 1'!$F3147,'Придельники с 2022'!$B$4:$X$28,'Форма 1'!X$8),"")</f>
        <v/>
      </c>
      <c r="H3147" s="103">
        <f>IF(ISNUMBER('Форма 1'!Y3147),'Форма 1'!$H3147*VLOOKUP('Форма 1'!$F3147,'Придельники с 2022'!$B$4:$X$28,'Форма 1'!Y$8),"")</f>
        <v>2202661.0499999998</v>
      </c>
      <c r="I3147" s="103" t="str">
        <f>IF(ISNUMBER('Форма 1'!Z3147),'Форма 1'!$H3147*VLOOKUP('Форма 1'!$F3147,'Придельники с 2022'!$B$4:$X$28,'Форма 1'!Z$8),"")</f>
        <v/>
      </c>
      <c r="J3147" s="103" t="str">
        <f>IF(ISNUMBER('Форма 1'!AA3147),'Форма 1'!$H3147*VLOOKUP('Форма 1'!$F3147,'Придельники с 2022'!$B$4:$X$28,'Форма 1'!AA$8),"")</f>
        <v/>
      </c>
      <c r="K3147" s="90"/>
      <c r="L3147" s="87"/>
      <c r="M3147" s="103" t="str">
        <f>IF(ISNUMBER('Форма 1'!AD3147),'Форма 1'!$H3147*VLOOKUP('Форма 1'!$F3147,'Придельники с 2022'!$B$4:$X$28,'Форма 1'!AD$8),"")</f>
        <v/>
      </c>
      <c r="N3147" s="103" t="str">
        <f>IF(ISBLANK('Форма 1'!$AE3147),"",IF('Форма 1'!$AE3147=1,'Форма 1'!$H3147*VLOOKUP('Форма 1'!$F3147,'Придельники с 2022'!$B$4:$X$28,'Форма 1'!$AE$8,0),IF('Форма 1'!$AE3147=2,'Форма 1'!$H3147*VLOOKUP('Форма 1'!$F3147,'Придельники с 2022'!$B$4:$X$28,13,0),IF('Форма 1'!$AE3147=3,'Форма 1'!$H3147*VLOOKUP('Форма 1'!$F3147,'Придельники с 2022'!$B$4:$X$28,12,0)))))</f>
        <v/>
      </c>
      <c r="O3147" s="103" t="str">
        <f>IF(ISNUMBER('Форма 1'!AF3147),'Форма 1'!$H3147*VLOOKUP('Форма 1'!$F3147,'Придельники с 2022'!$B$4:$X$28,'Форма 1'!AF$8),"")</f>
        <v/>
      </c>
      <c r="P3147" s="87"/>
      <c r="Q3147" s="103" t="str">
        <f>IF(ISNUMBER('Форма 1'!AH3147),'Форма 1'!$H3147*VLOOKUP('Форма 1'!$F3147,'Придельники с 2022'!$B$4:$X$28,'Форма 1'!AH$8),"")</f>
        <v/>
      </c>
      <c r="R3147" s="103" t="str">
        <f>IF(ISNUMBER('Форма 1'!AI3147),'Форма 1'!$H3147*VLOOKUP('Форма 1'!$F3147,'Придельники с 2022'!$B$4:$X$28,'Форма 1'!AI$8),"")</f>
        <v/>
      </c>
      <c r="S3147" s="103" t="str">
        <f>IF(ISNUMBER('Форма 1'!AJ3147),'Форма 1'!$H3147*VLOOKUP('Форма 1'!$F3147,'Придельники с 2022'!$B$4:$X$28,'Форма 1'!AJ$8),"")</f>
        <v/>
      </c>
      <c r="T3147" s="87"/>
    </row>
    <row r="3148" spans="1:20">
      <c r="A3148" s="188">
        <f t="shared" si="243"/>
        <v>85</v>
      </c>
      <c r="B3148" s="189" t="s">
        <v>3056</v>
      </c>
      <c r="C3148" s="99">
        <f t="shared" si="242"/>
        <v>14621511.006000001</v>
      </c>
      <c r="D3148" s="103">
        <f>IF(ISNUMBER('Форма 1'!U3148),'Форма 1'!$H3148*VLOOKUP('Форма 1'!$F3148,'Придельники с 2022'!$B$4:$X$28,'Форма 1'!U$8),"")</f>
        <v>1391411.6580000001</v>
      </c>
      <c r="E3148" s="103">
        <f>IF(ISNUMBER('Форма 1'!V3148),'Форма 1'!$H3148*VLOOKUP('Форма 1'!$F3148,'Придельники с 2022'!$B$4:$X$28,'Форма 1'!V$8),"")</f>
        <v>6661402.392</v>
      </c>
      <c r="F3148" s="103" t="str">
        <f>IF(ISNUMBER('Форма 1'!W3148),'Форма 1'!$H3148*VLOOKUP('Форма 1'!$F3148,'Придельники с 2022'!$B$4:$X$28,'Форма 1'!W$8),"")</f>
        <v/>
      </c>
      <c r="G3148" s="103">
        <f>IF(ISNUMBER('Форма 1'!X3148),'Форма 1'!$H3148*VLOOKUP('Форма 1'!$F3148,'Придельники с 2022'!$B$4:$X$28,'Форма 1'!X$8),"")</f>
        <v>870552.78000000014</v>
      </c>
      <c r="H3148" s="103">
        <f>IF(ISNUMBER('Форма 1'!Y3148),'Форма 1'!$H3148*VLOOKUP('Форма 1'!$F3148,'Придельники с 2022'!$B$4:$X$28,'Форма 1'!Y$8),"")</f>
        <v>2293535.7000000002</v>
      </c>
      <c r="I3148" s="103">
        <f>IF(ISNUMBER('Форма 1'!Z3148),'Форма 1'!$H3148*VLOOKUP('Форма 1'!$F3148,'Придельники с 2022'!$B$4:$X$28,'Форма 1'!Z$8),"")</f>
        <v>1219229.118</v>
      </c>
      <c r="J3148" s="103" t="str">
        <f>IF(ISNUMBER('Форма 1'!AA3148),'Форма 1'!$H3148*VLOOKUP('Форма 1'!$F3148,'Придельники с 2022'!$B$4:$X$28,'Форма 1'!AA$8),"")</f>
        <v/>
      </c>
      <c r="K3148" s="90"/>
      <c r="L3148" s="87"/>
      <c r="M3148" s="103" t="str">
        <f>IF(ISNUMBER('Форма 1'!AD3148),'Форма 1'!$H3148*VLOOKUP('Форма 1'!$F3148,'Придельники с 2022'!$B$4:$X$28,'Форма 1'!AD$8),"")</f>
        <v/>
      </c>
      <c r="N3148" s="103" t="str">
        <f>IF(ISBLANK('Форма 1'!$AE3148),"",IF('Форма 1'!$AE3148=1,'Форма 1'!$H3148*VLOOKUP('Форма 1'!$F3148,'Придельники с 2022'!$B$4:$X$28,'Форма 1'!$AE$8,0),IF('Форма 1'!$AE3148=2,'Форма 1'!$H3148*VLOOKUP('Форма 1'!$F3148,'Придельники с 2022'!$B$4:$X$28,13,0),IF('Форма 1'!$AE3148=3,'Форма 1'!$H3148*VLOOKUP('Форма 1'!$F3148,'Придельники с 2022'!$B$4:$X$28,12,0)))))</f>
        <v/>
      </c>
      <c r="O3148" s="103">
        <f>IF(ISNUMBER('Форма 1'!AF3148),'Форма 1'!$H3148*VLOOKUP('Форма 1'!$F3148,'Придельники с 2022'!$B$4:$X$28,'Форма 1'!AF$8),"")</f>
        <v>2185379.358</v>
      </c>
      <c r="P3148" s="87"/>
      <c r="Q3148" s="103" t="str">
        <f>IF(ISNUMBER('Форма 1'!AH3148),'Форма 1'!$H3148*VLOOKUP('Форма 1'!$F3148,'Придельники с 2022'!$B$4:$X$28,'Форма 1'!AH$8),"")</f>
        <v/>
      </c>
      <c r="R3148" s="103" t="str">
        <f>IF(ISNUMBER('Форма 1'!AI3148),'Форма 1'!$H3148*VLOOKUP('Форма 1'!$F3148,'Придельники с 2022'!$B$4:$X$28,'Форма 1'!AI$8),"")</f>
        <v/>
      </c>
      <c r="S3148" s="103" t="str">
        <f>IF(ISNUMBER('Форма 1'!AJ3148),'Форма 1'!$H3148*VLOOKUP('Форма 1'!$F3148,'Придельники с 2022'!$B$4:$X$28,'Форма 1'!AJ$8),"")</f>
        <v/>
      </c>
      <c r="T3148" s="87"/>
    </row>
    <row r="3149" spans="1:20">
      <c r="A3149" s="188">
        <f t="shared" si="243"/>
        <v>86</v>
      </c>
      <c r="B3149" s="189" t="s">
        <v>3057</v>
      </c>
      <c r="C3149" s="99">
        <f t="shared" si="242"/>
        <v>3790100.16</v>
      </c>
      <c r="D3149" s="103" t="str">
        <f>IF(ISNUMBER('Форма 1'!U3149),'Форма 1'!$H3149*VLOOKUP('Форма 1'!$F3149,'Придельники с 2022'!$B$4:$X$28,'Форма 1'!U$8),"")</f>
        <v/>
      </c>
      <c r="E3149" s="103" t="str">
        <f>IF(ISNUMBER('Форма 1'!V3149),'Форма 1'!$H3149*VLOOKUP('Форма 1'!$F3149,'Придельники с 2022'!$B$4:$X$28,'Форма 1'!V$8),"")</f>
        <v/>
      </c>
      <c r="F3149" s="103" t="str">
        <f>IF(ISNUMBER('Форма 1'!W3149),'Форма 1'!$H3149*VLOOKUP('Форма 1'!$F3149,'Придельники с 2022'!$B$4:$X$28,'Форма 1'!W$8),"")</f>
        <v/>
      </c>
      <c r="G3149" s="103">
        <f>IF(ISNUMBER('Форма 1'!X3149),'Форма 1'!$H3149*VLOOKUP('Форма 1'!$F3149,'Придельники с 2022'!$B$4:$X$28,'Форма 1'!X$8),"")</f>
        <v>1042790.76</v>
      </c>
      <c r="H3149" s="103">
        <f>IF(ISNUMBER('Форма 1'!Y3149),'Форма 1'!$H3149*VLOOKUP('Форма 1'!$F3149,'Придельники с 2022'!$B$4:$X$28,'Форма 1'!Y$8),"")</f>
        <v>2747309.4</v>
      </c>
      <c r="I3149" s="103" t="str">
        <f>IF(ISNUMBER('Форма 1'!Z3149),'Форма 1'!$H3149*VLOOKUP('Форма 1'!$F3149,'Придельники с 2022'!$B$4:$X$28,'Форма 1'!Z$8),"")</f>
        <v/>
      </c>
      <c r="J3149" s="103" t="str">
        <f>IF(ISNUMBER('Форма 1'!AA3149),'Форма 1'!$H3149*VLOOKUP('Форма 1'!$F3149,'Придельники с 2022'!$B$4:$X$28,'Форма 1'!AA$8),"")</f>
        <v/>
      </c>
      <c r="K3149" s="90"/>
      <c r="L3149" s="87"/>
      <c r="M3149" s="103" t="str">
        <f>IF(ISNUMBER('Форма 1'!AD3149),'Форма 1'!$H3149*VLOOKUP('Форма 1'!$F3149,'Придельники с 2022'!$B$4:$X$28,'Форма 1'!AD$8),"")</f>
        <v/>
      </c>
      <c r="N3149" s="103" t="str">
        <f>IF(ISBLANK('Форма 1'!$AE3149),"",IF('Форма 1'!$AE3149=1,'Форма 1'!$H3149*VLOOKUP('Форма 1'!$F3149,'Придельники с 2022'!$B$4:$X$28,'Форма 1'!$AE$8,0),IF('Форма 1'!$AE3149=2,'Форма 1'!$H3149*VLOOKUP('Форма 1'!$F3149,'Придельники с 2022'!$B$4:$X$28,13,0),IF('Форма 1'!$AE3149=3,'Форма 1'!$H3149*VLOOKUP('Форма 1'!$F3149,'Придельники с 2022'!$B$4:$X$28,12,0)))))</f>
        <v/>
      </c>
      <c r="O3149" s="103" t="str">
        <f>IF(ISNUMBER('Форма 1'!AF3149),'Форма 1'!$H3149*VLOOKUP('Форма 1'!$F3149,'Придельники с 2022'!$B$4:$X$28,'Форма 1'!AF$8),"")</f>
        <v/>
      </c>
      <c r="P3149" s="87"/>
      <c r="Q3149" s="103" t="str">
        <f>IF(ISNUMBER('Форма 1'!AH3149),'Форма 1'!$H3149*VLOOKUP('Форма 1'!$F3149,'Придельники с 2022'!$B$4:$X$28,'Форма 1'!AH$8),"")</f>
        <v/>
      </c>
      <c r="R3149" s="103" t="str">
        <f>IF(ISNUMBER('Форма 1'!AI3149),'Форма 1'!$H3149*VLOOKUP('Форма 1'!$F3149,'Придельники с 2022'!$B$4:$X$28,'Форма 1'!AI$8),"")</f>
        <v/>
      </c>
      <c r="S3149" s="103" t="str">
        <f>IF(ISNUMBER('Форма 1'!AJ3149),'Форма 1'!$H3149*VLOOKUP('Форма 1'!$F3149,'Придельники с 2022'!$B$4:$X$28,'Форма 1'!AJ$8),"")</f>
        <v/>
      </c>
      <c r="T3149" s="87"/>
    </row>
    <row r="3150" spans="1:20">
      <c r="A3150" s="188">
        <f t="shared" si="243"/>
        <v>87</v>
      </c>
      <c r="B3150" s="189" t="s">
        <v>3058</v>
      </c>
      <c r="C3150" s="99">
        <f t="shared" si="242"/>
        <v>1545914.0430000001</v>
      </c>
      <c r="D3150" s="103" t="str">
        <f>IF(ISNUMBER('Форма 1'!U3150),'Форма 1'!$H3150*VLOOKUP('Форма 1'!$F3150,'Придельники с 2022'!$B$4:$X$28,'Форма 1'!U$8),"")</f>
        <v/>
      </c>
      <c r="E3150" s="103" t="str">
        <f>IF(ISNUMBER('Форма 1'!V3150),'Форма 1'!$H3150*VLOOKUP('Форма 1'!$F3150,'Придельники с 2022'!$B$4:$X$28,'Форма 1'!V$8),"")</f>
        <v/>
      </c>
      <c r="F3150" s="103" t="str">
        <f>IF(ISNUMBER('Форма 1'!W3150),'Форма 1'!$H3150*VLOOKUP('Форма 1'!$F3150,'Придельники с 2022'!$B$4:$X$28,'Форма 1'!W$8),"")</f>
        <v/>
      </c>
      <c r="G3150" s="103" t="str">
        <f>IF(ISNUMBER('Форма 1'!X3150),'Форма 1'!$H3150*VLOOKUP('Форма 1'!$F3150,'Придельники с 2022'!$B$4:$X$28,'Форма 1'!X$8),"")</f>
        <v/>
      </c>
      <c r="H3150" s="103" t="str">
        <f>IF(ISNUMBER('Форма 1'!Y3150),'Форма 1'!$H3150*VLOOKUP('Форма 1'!$F3150,'Придельники с 2022'!$B$4:$X$28,'Форма 1'!Y$8),"")</f>
        <v/>
      </c>
      <c r="I3150" s="103">
        <f>IF(ISNUMBER('Форма 1'!Z3150),'Форма 1'!$H3150*VLOOKUP('Форма 1'!$F3150,'Придельники с 2022'!$B$4:$X$28,'Форма 1'!Z$8),"")</f>
        <v>1545914.0430000001</v>
      </c>
      <c r="J3150" s="103" t="str">
        <f>IF(ISNUMBER('Форма 1'!AA3150),'Форма 1'!$H3150*VLOOKUP('Форма 1'!$F3150,'Придельники с 2022'!$B$4:$X$28,'Форма 1'!AA$8),"")</f>
        <v/>
      </c>
      <c r="K3150" s="90"/>
      <c r="L3150" s="87"/>
      <c r="M3150" s="103" t="str">
        <f>IF(ISNUMBER('Форма 1'!AD3150),'Форма 1'!$H3150*VLOOKUP('Форма 1'!$F3150,'Придельники с 2022'!$B$4:$X$28,'Форма 1'!AD$8),"")</f>
        <v/>
      </c>
      <c r="N3150" s="103" t="str">
        <f>IF(ISBLANK('Форма 1'!$AE3150),"",IF('Форма 1'!$AE3150=1,'Форма 1'!$H3150*VLOOKUP('Форма 1'!$F3150,'Придельники с 2022'!$B$4:$X$28,'Форма 1'!$AE$8,0),IF('Форма 1'!$AE3150=2,'Форма 1'!$H3150*VLOOKUP('Форма 1'!$F3150,'Придельники с 2022'!$B$4:$X$28,13,0),IF('Форма 1'!$AE3150=3,'Форма 1'!$H3150*VLOOKUP('Форма 1'!$F3150,'Придельники с 2022'!$B$4:$X$28,12,0)))))</f>
        <v/>
      </c>
      <c r="O3150" s="103" t="str">
        <f>IF(ISNUMBER('Форма 1'!AF3150),'Форма 1'!$H3150*VLOOKUP('Форма 1'!$F3150,'Придельники с 2022'!$B$4:$X$28,'Форма 1'!AF$8),"")</f>
        <v/>
      </c>
      <c r="P3150" s="87"/>
      <c r="Q3150" s="103" t="str">
        <f>IF(ISNUMBER('Форма 1'!AH3150),'Форма 1'!$H3150*VLOOKUP('Форма 1'!$F3150,'Придельники с 2022'!$B$4:$X$28,'Форма 1'!AH$8),"")</f>
        <v/>
      </c>
      <c r="R3150" s="103" t="str">
        <f>IF(ISNUMBER('Форма 1'!AI3150),'Форма 1'!$H3150*VLOOKUP('Форма 1'!$F3150,'Придельники с 2022'!$B$4:$X$28,'Форма 1'!AI$8),"")</f>
        <v/>
      </c>
      <c r="S3150" s="103" t="str">
        <f>IF(ISNUMBER('Форма 1'!AJ3150),'Форма 1'!$H3150*VLOOKUP('Форма 1'!$F3150,'Придельники с 2022'!$B$4:$X$28,'Форма 1'!AJ$8),"")</f>
        <v/>
      </c>
      <c r="T3150" s="87"/>
    </row>
    <row r="3151" spans="1:20">
      <c r="A3151" s="188">
        <f t="shared" si="243"/>
        <v>88</v>
      </c>
      <c r="B3151" s="189" t="s">
        <v>3059</v>
      </c>
      <c r="C3151" s="99">
        <f t="shared" si="242"/>
        <v>513638.658</v>
      </c>
      <c r="D3151" s="103">
        <f>IF(ISNUMBER('Форма 1'!U3151),'Форма 1'!$H3151*VLOOKUP('Форма 1'!$F3151,'Придельники с 2022'!$B$4:$X$28,'Форма 1'!U$8),"")</f>
        <v>513638.658</v>
      </c>
      <c r="E3151" s="103" t="str">
        <f>IF(ISNUMBER('Форма 1'!V3151),'Форма 1'!$H3151*VLOOKUP('Форма 1'!$F3151,'Придельники с 2022'!$B$4:$X$28,'Форма 1'!V$8),"")</f>
        <v/>
      </c>
      <c r="F3151" s="103" t="str">
        <f>IF(ISNUMBER('Форма 1'!W3151),'Форма 1'!$H3151*VLOOKUP('Форма 1'!$F3151,'Придельники с 2022'!$B$4:$X$28,'Форма 1'!W$8),"")</f>
        <v/>
      </c>
      <c r="G3151" s="103" t="str">
        <f>IF(ISNUMBER('Форма 1'!X3151),'Форма 1'!$H3151*VLOOKUP('Форма 1'!$F3151,'Придельники с 2022'!$B$4:$X$28,'Форма 1'!X$8),"")</f>
        <v/>
      </c>
      <c r="H3151" s="103" t="str">
        <f>IF(ISNUMBER('Форма 1'!Y3151),'Форма 1'!$H3151*VLOOKUP('Форма 1'!$F3151,'Придельники с 2022'!$B$4:$X$28,'Форма 1'!Y$8),"")</f>
        <v/>
      </c>
      <c r="I3151" s="103" t="str">
        <f>IF(ISNUMBER('Форма 1'!Z3151),'Форма 1'!$H3151*VLOOKUP('Форма 1'!$F3151,'Придельники с 2022'!$B$4:$X$28,'Форма 1'!Z$8),"")</f>
        <v/>
      </c>
      <c r="J3151" s="103" t="str">
        <f>IF(ISNUMBER('Форма 1'!AA3151),'Форма 1'!$H3151*VLOOKUP('Форма 1'!$F3151,'Придельники с 2022'!$B$4:$X$28,'Форма 1'!AA$8),"")</f>
        <v/>
      </c>
      <c r="K3151" s="90"/>
      <c r="L3151" s="87"/>
      <c r="M3151" s="103" t="str">
        <f>IF(ISNUMBER('Форма 1'!AD3151),'Форма 1'!$H3151*VLOOKUP('Форма 1'!$F3151,'Придельники с 2022'!$B$4:$X$28,'Форма 1'!AD$8),"")</f>
        <v/>
      </c>
      <c r="N3151" s="103" t="str">
        <f>IF(ISBLANK('Форма 1'!$AE3151),"",IF('Форма 1'!$AE3151=1,'Форма 1'!$H3151*VLOOKUP('Форма 1'!$F3151,'Придельники с 2022'!$B$4:$X$28,'Форма 1'!$AE$8,0),IF('Форма 1'!$AE3151=2,'Форма 1'!$H3151*VLOOKUP('Форма 1'!$F3151,'Придельники с 2022'!$B$4:$X$28,13,0),IF('Форма 1'!$AE3151=3,'Форма 1'!$H3151*VLOOKUP('Форма 1'!$F3151,'Придельники с 2022'!$B$4:$X$28,12,0)))))</f>
        <v/>
      </c>
      <c r="O3151" s="103" t="str">
        <f>IF(ISNUMBER('Форма 1'!AF3151),'Форма 1'!$H3151*VLOOKUP('Форма 1'!$F3151,'Придельники с 2022'!$B$4:$X$28,'Форма 1'!AF$8),"")</f>
        <v/>
      </c>
      <c r="P3151" s="87"/>
      <c r="Q3151" s="103" t="str">
        <f>IF(ISNUMBER('Форма 1'!AH3151),'Форма 1'!$H3151*VLOOKUP('Форма 1'!$F3151,'Придельники с 2022'!$B$4:$X$28,'Форма 1'!AH$8),"")</f>
        <v/>
      </c>
      <c r="R3151" s="103" t="str">
        <f>IF(ISNUMBER('Форма 1'!AI3151),'Форма 1'!$H3151*VLOOKUP('Форма 1'!$F3151,'Придельники с 2022'!$B$4:$X$28,'Форма 1'!AI$8),"")</f>
        <v/>
      </c>
      <c r="S3151" s="103" t="str">
        <f>IF(ISNUMBER('Форма 1'!AJ3151),'Форма 1'!$H3151*VLOOKUP('Форма 1'!$F3151,'Придельники с 2022'!$B$4:$X$28,'Форма 1'!AJ$8),"")</f>
        <v/>
      </c>
      <c r="T3151" s="87"/>
    </row>
    <row r="3152" spans="1:20">
      <c r="A3152" s="188">
        <f t="shared" si="243"/>
        <v>89</v>
      </c>
      <c r="B3152" s="189" t="s">
        <v>3060</v>
      </c>
      <c r="C3152" s="99">
        <f t="shared" si="242"/>
        <v>34956474.210000001</v>
      </c>
      <c r="D3152" s="103">
        <f>IF(ISNUMBER('Форма 1'!U3152),'Форма 1'!$H3152*VLOOKUP('Форма 1'!$F3152,'Придельники с 2022'!$B$4:$X$28,'Форма 1'!U$8),"")</f>
        <v>1833703.69</v>
      </c>
      <c r="E3152" s="103" t="str">
        <f>IF(ISNUMBER('Форма 1'!V3152),'Форма 1'!$H3152*VLOOKUP('Форма 1'!$F3152,'Придельники с 2022'!$B$4:$X$28,'Форма 1'!V$8),"")</f>
        <v/>
      </c>
      <c r="F3152" s="103" t="str">
        <f>IF(ISNUMBER('Форма 1'!W3152),'Форма 1'!$H3152*VLOOKUP('Форма 1'!$F3152,'Придельники с 2022'!$B$4:$X$28,'Форма 1'!W$8),"")</f>
        <v/>
      </c>
      <c r="G3152" s="103" t="str">
        <f>IF(ISNUMBER('Форма 1'!X3152),'Форма 1'!$H3152*VLOOKUP('Форма 1'!$F3152,'Придельники с 2022'!$B$4:$X$28,'Форма 1'!X$8),"")</f>
        <v/>
      </c>
      <c r="H3152" s="103" t="str">
        <f>IF(ISNUMBER('Форма 1'!Y3152),'Форма 1'!$H3152*VLOOKUP('Форма 1'!$F3152,'Придельники с 2022'!$B$4:$X$28,'Форма 1'!Y$8),"")</f>
        <v/>
      </c>
      <c r="I3152" s="103" t="str">
        <f>IF(ISNUMBER('Форма 1'!Z3152),'Форма 1'!$H3152*VLOOKUP('Форма 1'!$F3152,'Придельники с 2022'!$B$4:$X$28,'Форма 1'!Z$8),"")</f>
        <v/>
      </c>
      <c r="J3152" s="103" t="str">
        <f>IF(ISNUMBER('Форма 1'!AA3152),'Форма 1'!$H3152*VLOOKUP('Форма 1'!$F3152,'Придельники с 2022'!$B$4:$X$28,'Форма 1'!AA$8),"")</f>
        <v/>
      </c>
      <c r="K3152" s="90"/>
      <c r="L3152" s="87"/>
      <c r="M3152" s="103">
        <f>IF(ISNUMBER('Форма 1'!AD3152),'Форма 1'!$H3152*VLOOKUP('Форма 1'!$F3152,'Придельники с 2022'!$B$4:$X$28,'Форма 1'!AD$8),"")</f>
        <v>15892922.080000002</v>
      </c>
      <c r="N3152" s="103">
        <f>IF(ISBLANK('Форма 1'!$AE3152),"",IF('Форма 1'!$AE3152=1,'Форма 1'!$H3152*VLOOKUP('Форма 1'!$F3152,'Придельники с 2022'!$B$4:$X$28,'Форма 1'!$AE$8,0),IF('Форма 1'!$AE3152=2,'Форма 1'!$H3152*VLOOKUP('Форма 1'!$F3152,'Придельники с 2022'!$B$4:$X$28,13,0),IF('Форма 1'!$AE3152=3,'Форма 1'!$H3152*VLOOKUP('Форма 1'!$F3152,'Придельники с 2022'!$B$4:$X$28,12,0)))))</f>
        <v>17229848.439999998</v>
      </c>
      <c r="O3152" s="103" t="str">
        <f>IF(ISNUMBER('Форма 1'!AF3152),'Форма 1'!$H3152*VLOOKUP('Форма 1'!$F3152,'Придельники с 2022'!$B$4:$X$28,'Форма 1'!AF$8),"")</f>
        <v/>
      </c>
      <c r="P3152" s="87"/>
      <c r="Q3152" s="103" t="str">
        <f>IF(ISNUMBER('Форма 1'!AH3152),'Форма 1'!$H3152*VLOOKUP('Форма 1'!$F3152,'Придельники с 2022'!$B$4:$X$28,'Форма 1'!AH$8),"")</f>
        <v/>
      </c>
      <c r="R3152" s="103" t="str">
        <f>IF(ISNUMBER('Форма 1'!AI3152),'Форма 1'!$H3152*VLOOKUP('Форма 1'!$F3152,'Придельники с 2022'!$B$4:$X$28,'Форма 1'!AI$8),"")</f>
        <v/>
      </c>
      <c r="S3152" s="103" t="str">
        <f>IF(ISNUMBER('Форма 1'!AJ3152),'Форма 1'!$H3152*VLOOKUP('Форма 1'!$F3152,'Придельники с 2022'!$B$4:$X$28,'Форма 1'!AJ$8),"")</f>
        <v/>
      </c>
      <c r="T3152" s="87"/>
    </row>
    <row r="3153" spans="1:20">
      <c r="A3153" s="188">
        <f t="shared" si="243"/>
        <v>90</v>
      </c>
      <c r="B3153" s="189" t="s">
        <v>1537</v>
      </c>
      <c r="C3153" s="99">
        <f t="shared" si="242"/>
        <v>18954432.335999999</v>
      </c>
      <c r="D3153" s="103">
        <f>IF(ISNUMBER('Форма 1'!U3153),'Форма 1'!$H3153*VLOOKUP('Форма 1'!$F3153,'Придельники с 2022'!$B$4:$X$28,'Форма 1'!U$8),"")</f>
        <v>1823207.5680000002</v>
      </c>
      <c r="E3153" s="103" t="str">
        <f>IF(ISNUMBER('Форма 1'!V3153),'Форма 1'!$H3153*VLOOKUP('Форма 1'!$F3153,'Придельники с 2022'!$B$4:$X$28,'Форма 1'!V$8),"")</f>
        <v/>
      </c>
      <c r="F3153" s="103" t="str">
        <f>IF(ISNUMBER('Форма 1'!W3153),'Форма 1'!$H3153*VLOOKUP('Форма 1'!$F3153,'Придельники с 2022'!$B$4:$X$28,'Форма 1'!W$8),"")</f>
        <v/>
      </c>
      <c r="G3153" s="103" t="str">
        <f>IF(ISNUMBER('Форма 1'!X3153),'Форма 1'!$H3153*VLOOKUP('Форма 1'!$F3153,'Придельники с 2022'!$B$4:$X$28,'Форма 1'!X$8),"")</f>
        <v/>
      </c>
      <c r="H3153" s="103" t="str">
        <f>IF(ISNUMBER('Форма 1'!Y3153),'Форма 1'!$H3153*VLOOKUP('Форма 1'!$F3153,'Придельники с 2022'!$B$4:$X$28,'Форма 1'!Y$8),"")</f>
        <v/>
      </c>
      <c r="I3153" s="103" t="str">
        <f>IF(ISNUMBER('Форма 1'!Z3153),'Форма 1'!$H3153*VLOOKUP('Форма 1'!$F3153,'Придельники с 2022'!$B$4:$X$28,'Форма 1'!Z$8),"")</f>
        <v/>
      </c>
      <c r="J3153" s="103" t="str">
        <f>IF(ISNUMBER('Форма 1'!AA3153),'Форма 1'!$H3153*VLOOKUP('Форма 1'!$F3153,'Придельники с 2022'!$B$4:$X$28,'Форма 1'!AA$8),"")</f>
        <v/>
      </c>
      <c r="K3153" s="90"/>
      <c r="L3153" s="87"/>
      <c r="M3153" s="103" t="str">
        <f>IF(ISNUMBER('Форма 1'!AD3153),'Форма 1'!$H3153*VLOOKUP('Форма 1'!$F3153,'Придельники с 2022'!$B$4:$X$28,'Форма 1'!AD$8),"")</f>
        <v/>
      </c>
      <c r="N3153" s="103">
        <f>IF(ISBLANK('Форма 1'!$AE3153),"",IF('Форма 1'!$AE3153=1,'Форма 1'!$H3153*VLOOKUP('Форма 1'!$F3153,'Придельники с 2022'!$B$4:$X$28,'Форма 1'!$AE$8,0),IF('Форма 1'!$AE3153=2,'Форма 1'!$H3153*VLOOKUP('Форма 1'!$F3153,'Придельники с 2022'!$B$4:$X$28,13,0),IF('Форма 1'!$AE3153=3,'Форма 1'!$H3153*VLOOKUP('Форма 1'!$F3153,'Придельники с 2022'!$B$4:$X$28,12,0)))))</f>
        <v>17131224.767999999</v>
      </c>
      <c r="O3153" s="103" t="str">
        <f>IF(ISNUMBER('Форма 1'!AF3153),'Форма 1'!$H3153*VLOOKUP('Форма 1'!$F3153,'Придельники с 2022'!$B$4:$X$28,'Форма 1'!AF$8),"")</f>
        <v/>
      </c>
      <c r="P3153" s="88"/>
      <c r="Q3153" s="103" t="str">
        <f>IF(ISNUMBER('Форма 1'!AH3153),'Форма 1'!$H3153*VLOOKUP('Форма 1'!$F3153,'Придельники с 2022'!$B$4:$X$28,'Форма 1'!AH$8),"")</f>
        <v/>
      </c>
      <c r="R3153" s="103" t="str">
        <f>IF(ISNUMBER('Форма 1'!AI3153),'Форма 1'!$H3153*VLOOKUP('Форма 1'!$F3153,'Придельники с 2022'!$B$4:$X$28,'Форма 1'!AI$8),"")</f>
        <v/>
      </c>
      <c r="S3153" s="103" t="str">
        <f>IF(ISNUMBER('Форма 1'!AJ3153),'Форма 1'!$H3153*VLOOKUP('Форма 1'!$F3153,'Придельники с 2022'!$B$4:$X$28,'Форма 1'!AJ$8),"")</f>
        <v/>
      </c>
      <c r="T3153" s="87"/>
    </row>
    <row r="3154" spans="1:20" ht="15.75">
      <c r="A3154" s="187">
        <v>0</v>
      </c>
      <c r="B3154" s="34" t="s">
        <v>351</v>
      </c>
      <c r="C3154" s="36">
        <f t="shared" ref="C3154:T3154" si="244">SUM(C3155:C4453)</f>
        <v>15964869088.820524</v>
      </c>
      <c r="D3154" s="36">
        <f t="shared" si="244"/>
        <v>484069970.42819995</v>
      </c>
      <c r="E3154" s="36">
        <f t="shared" si="244"/>
        <v>357509133.84639996</v>
      </c>
      <c r="F3154" s="36">
        <f t="shared" si="244"/>
        <v>18838596.048</v>
      </c>
      <c r="G3154" s="36">
        <f t="shared" si="244"/>
        <v>231110453.08489996</v>
      </c>
      <c r="H3154" s="36">
        <f t="shared" si="244"/>
        <v>320939870.55840009</v>
      </c>
      <c r="I3154" s="36">
        <f t="shared" si="244"/>
        <v>127723894.25939994</v>
      </c>
      <c r="J3154" s="36">
        <f t="shared" si="244"/>
        <v>214154004.27799997</v>
      </c>
      <c r="K3154" s="39">
        <f t="shared" si="244"/>
        <v>443</v>
      </c>
      <c r="L3154" s="36">
        <f t="shared" si="244"/>
        <v>1392747888.3799994</v>
      </c>
      <c r="M3154" s="36">
        <f t="shared" si="244"/>
        <v>8409149223.9661016</v>
      </c>
      <c r="N3154" s="36">
        <f t="shared" si="244"/>
        <v>3613009701.3095999</v>
      </c>
      <c r="O3154" s="36">
        <f t="shared" si="244"/>
        <v>464962694.3890999</v>
      </c>
      <c r="P3154" s="36">
        <f t="shared" si="244"/>
        <v>16540303.129999993</v>
      </c>
      <c r="Q3154" s="36">
        <f t="shared" si="244"/>
        <v>310174198.6354</v>
      </c>
      <c r="R3154" s="36">
        <f t="shared" si="244"/>
        <v>3073325.7029999997</v>
      </c>
      <c r="S3154" s="36">
        <f t="shared" si="244"/>
        <v>865830.80400000012</v>
      </c>
      <c r="T3154" s="36">
        <f t="shared" si="244"/>
        <v>0</v>
      </c>
    </row>
    <row r="3155" spans="1:20">
      <c r="A3155" s="188">
        <f t="shared" si="243"/>
        <v>1</v>
      </c>
      <c r="B3155" s="189" t="s">
        <v>3061</v>
      </c>
      <c r="C3155" s="99">
        <f t="shared" si="242"/>
        <v>16761065.630400002</v>
      </c>
      <c r="D3155" s="103" t="str">
        <f>IF(ISNUMBER('Форма 1'!U3155),'Форма 1'!$H3155*VLOOKUP('Форма 1'!$F3155,'Придельники с 2022'!$B$4:$X$28,'Форма 1'!U$8),"")</f>
        <v/>
      </c>
      <c r="E3155" s="103" t="str">
        <f>IF(ISNUMBER('Форма 1'!V3155),'Форма 1'!$H3155*VLOOKUP('Форма 1'!$F3155,'Придельники с 2022'!$B$4:$X$28,'Форма 1'!V$8),"")</f>
        <v/>
      </c>
      <c r="F3155" s="103" t="str">
        <f>IF(ISNUMBER('Форма 1'!W3155),'Форма 1'!$H3155*VLOOKUP('Форма 1'!$F3155,'Придельники с 2022'!$B$4:$X$28,'Форма 1'!W$8),"")</f>
        <v/>
      </c>
      <c r="G3155" s="103" t="str">
        <f>IF(ISNUMBER('Форма 1'!X3155),'Форма 1'!$H3155*VLOOKUP('Форма 1'!$F3155,'Придельники с 2022'!$B$4:$X$28,'Форма 1'!X$8),"")</f>
        <v/>
      </c>
      <c r="H3155" s="103" t="str">
        <f>IF(ISNUMBER('Форма 1'!Y3155),'Форма 1'!$H3155*VLOOKUP('Форма 1'!$F3155,'Придельники с 2022'!$B$4:$X$28,'Форма 1'!Y$8),"")</f>
        <v/>
      </c>
      <c r="I3155" s="103" t="str">
        <f>IF(ISNUMBER('Форма 1'!Z3155),'Форма 1'!$H3155*VLOOKUP('Форма 1'!$F3155,'Придельники с 2022'!$B$4:$X$28,'Форма 1'!Z$8),"")</f>
        <v/>
      </c>
      <c r="J3155" s="103" t="str">
        <f>IF(ISNUMBER('Форма 1'!AA3155),'Форма 1'!$H3155*VLOOKUP('Форма 1'!$F3155,'Придельники с 2022'!$B$4:$X$28,'Форма 1'!AA$8),"")</f>
        <v/>
      </c>
      <c r="K3155" s="90"/>
      <c r="L3155" s="87"/>
      <c r="M3155" s="103">
        <f>IF(ISNUMBER('Форма 1'!AD3155),'Форма 1'!$H3155*VLOOKUP('Форма 1'!$F3155,'Придельники с 2022'!$B$4:$X$28,'Форма 1'!AD$8),"")</f>
        <v>16761065.630400002</v>
      </c>
      <c r="N3155" s="103" t="str">
        <f>IF(ISBLANK('Форма 1'!$AE3155),"",IF('Форма 1'!$AE3155=1,'Форма 1'!$H3155*VLOOKUP('Форма 1'!$F3155,'Придельники с 2022'!$B$4:$X$28,'Форма 1'!$AE$8,0),IF('Форма 1'!$AE3155=2,'Форма 1'!$H3155*VLOOKUP('Форма 1'!$F3155,'Придельники с 2022'!$B$4:$X$28,13,0),IF('Форма 1'!$AE3155=3,'Форма 1'!$H3155*VLOOKUP('Форма 1'!$F3155,'Придельники с 2022'!$B$4:$X$28,12,0)))))</f>
        <v/>
      </c>
      <c r="O3155" s="103" t="str">
        <f>IF(ISNUMBER('Форма 1'!AF3155),'Форма 1'!$H3155*VLOOKUP('Форма 1'!$F3155,'Придельники с 2022'!$B$4:$X$28,'Форма 1'!AF$8),"")</f>
        <v/>
      </c>
      <c r="P3155" s="87"/>
      <c r="Q3155" s="103" t="str">
        <f>IF(ISNUMBER('Форма 1'!AH3155),'Форма 1'!$H3155*VLOOKUP('Форма 1'!$F3155,'Придельники с 2022'!$B$4:$X$28,'Форма 1'!AH$8),"")</f>
        <v/>
      </c>
      <c r="R3155" s="103" t="str">
        <f>IF(ISNUMBER('Форма 1'!AI3155),'Форма 1'!$H3155*VLOOKUP('Форма 1'!$F3155,'Придельники с 2022'!$B$4:$X$28,'Форма 1'!AI$8),"")</f>
        <v/>
      </c>
      <c r="S3155" s="103" t="str">
        <f>IF(ISNUMBER('Форма 1'!AJ3155),'Форма 1'!$H3155*VLOOKUP('Форма 1'!$F3155,'Придельники с 2022'!$B$4:$X$28,'Форма 1'!AJ$8),"")</f>
        <v/>
      </c>
      <c r="T3155" s="87"/>
    </row>
    <row r="3156" spans="1:20">
      <c r="A3156" s="188">
        <f t="shared" si="243"/>
        <v>2</v>
      </c>
      <c r="B3156" s="189" t="s">
        <v>3062</v>
      </c>
      <c r="C3156" s="99">
        <f t="shared" si="242"/>
        <v>17059198.654400002</v>
      </c>
      <c r="D3156" s="103" t="str">
        <f>IF(ISNUMBER('Форма 1'!U3156),'Форма 1'!$H3156*VLOOKUP('Форма 1'!$F3156,'Придельники с 2022'!$B$4:$X$28,'Форма 1'!U$8),"")</f>
        <v/>
      </c>
      <c r="E3156" s="103" t="str">
        <f>IF(ISNUMBER('Форма 1'!V3156),'Форма 1'!$H3156*VLOOKUP('Форма 1'!$F3156,'Придельники с 2022'!$B$4:$X$28,'Форма 1'!V$8),"")</f>
        <v/>
      </c>
      <c r="F3156" s="103" t="str">
        <f>IF(ISNUMBER('Форма 1'!W3156),'Форма 1'!$H3156*VLOOKUP('Форма 1'!$F3156,'Придельники с 2022'!$B$4:$X$28,'Форма 1'!W$8),"")</f>
        <v/>
      </c>
      <c r="G3156" s="103" t="str">
        <f>IF(ISNUMBER('Форма 1'!X3156),'Форма 1'!$H3156*VLOOKUP('Форма 1'!$F3156,'Придельники с 2022'!$B$4:$X$28,'Форма 1'!X$8),"")</f>
        <v/>
      </c>
      <c r="H3156" s="103" t="str">
        <f>IF(ISNUMBER('Форма 1'!Y3156),'Форма 1'!$H3156*VLOOKUP('Форма 1'!$F3156,'Придельники с 2022'!$B$4:$X$28,'Форма 1'!Y$8),"")</f>
        <v/>
      </c>
      <c r="I3156" s="103" t="str">
        <f>IF(ISNUMBER('Форма 1'!Z3156),'Форма 1'!$H3156*VLOOKUP('Форма 1'!$F3156,'Придельники с 2022'!$B$4:$X$28,'Форма 1'!Z$8),"")</f>
        <v/>
      </c>
      <c r="J3156" s="103" t="str">
        <f>IF(ISNUMBER('Форма 1'!AA3156),'Форма 1'!$H3156*VLOOKUP('Форма 1'!$F3156,'Придельники с 2022'!$B$4:$X$28,'Форма 1'!AA$8),"")</f>
        <v/>
      </c>
      <c r="K3156" s="90"/>
      <c r="L3156" s="87"/>
      <c r="M3156" s="103">
        <f>IF(ISNUMBER('Форма 1'!AD3156),'Форма 1'!$H3156*VLOOKUP('Форма 1'!$F3156,'Придельники с 2022'!$B$4:$X$28,'Форма 1'!AD$8),"")</f>
        <v>17059198.654400002</v>
      </c>
      <c r="N3156" s="103" t="str">
        <f>IF(ISBLANK('Форма 1'!$AE3156),"",IF('Форма 1'!$AE3156=1,'Форма 1'!$H3156*VLOOKUP('Форма 1'!$F3156,'Придельники с 2022'!$B$4:$X$28,'Форма 1'!$AE$8,0),IF('Форма 1'!$AE3156=2,'Форма 1'!$H3156*VLOOKUP('Форма 1'!$F3156,'Придельники с 2022'!$B$4:$X$28,13,0),IF('Форма 1'!$AE3156=3,'Форма 1'!$H3156*VLOOKUP('Форма 1'!$F3156,'Придельники с 2022'!$B$4:$X$28,12,0)))))</f>
        <v/>
      </c>
      <c r="O3156" s="103" t="str">
        <f>IF(ISNUMBER('Форма 1'!AF3156),'Форма 1'!$H3156*VLOOKUP('Форма 1'!$F3156,'Придельники с 2022'!$B$4:$X$28,'Форма 1'!AF$8),"")</f>
        <v/>
      </c>
      <c r="P3156" s="87"/>
      <c r="Q3156" s="103" t="str">
        <f>IF(ISNUMBER('Форма 1'!AH3156),'Форма 1'!$H3156*VLOOKUP('Форма 1'!$F3156,'Придельники с 2022'!$B$4:$X$28,'Форма 1'!AH$8),"")</f>
        <v/>
      </c>
      <c r="R3156" s="103" t="str">
        <f>IF(ISNUMBER('Форма 1'!AI3156),'Форма 1'!$H3156*VLOOKUP('Форма 1'!$F3156,'Придельники с 2022'!$B$4:$X$28,'Форма 1'!AI$8),"")</f>
        <v/>
      </c>
      <c r="S3156" s="103" t="str">
        <f>IF(ISNUMBER('Форма 1'!AJ3156),'Форма 1'!$H3156*VLOOKUP('Форма 1'!$F3156,'Придельники с 2022'!$B$4:$X$28,'Форма 1'!AJ$8),"")</f>
        <v/>
      </c>
      <c r="T3156" s="87"/>
    </row>
    <row r="3157" spans="1:20">
      <c r="A3157" s="188">
        <f t="shared" si="243"/>
        <v>3</v>
      </c>
      <c r="B3157" s="189" t="s">
        <v>3063</v>
      </c>
      <c r="C3157" s="99">
        <f t="shared" si="242"/>
        <v>14881425.217200002</v>
      </c>
      <c r="D3157" s="103" t="str">
        <f>IF(ISNUMBER('Форма 1'!U3157),'Форма 1'!$H3157*VLOOKUP('Форма 1'!$F3157,'Придельники с 2022'!$B$4:$X$28,'Форма 1'!U$8),"")</f>
        <v/>
      </c>
      <c r="E3157" s="103" t="str">
        <f>IF(ISNUMBER('Форма 1'!V3157),'Форма 1'!$H3157*VLOOKUP('Форма 1'!$F3157,'Придельники с 2022'!$B$4:$X$28,'Форма 1'!V$8),"")</f>
        <v/>
      </c>
      <c r="F3157" s="103" t="str">
        <f>IF(ISNUMBER('Форма 1'!W3157),'Форма 1'!$H3157*VLOOKUP('Форма 1'!$F3157,'Придельники с 2022'!$B$4:$X$28,'Форма 1'!W$8),"")</f>
        <v/>
      </c>
      <c r="G3157" s="103" t="str">
        <f>IF(ISNUMBER('Форма 1'!X3157),'Форма 1'!$H3157*VLOOKUP('Форма 1'!$F3157,'Придельники с 2022'!$B$4:$X$28,'Форма 1'!X$8),"")</f>
        <v/>
      </c>
      <c r="H3157" s="103" t="str">
        <f>IF(ISNUMBER('Форма 1'!Y3157),'Форма 1'!$H3157*VLOOKUP('Форма 1'!$F3157,'Придельники с 2022'!$B$4:$X$28,'Форма 1'!Y$8),"")</f>
        <v/>
      </c>
      <c r="I3157" s="103" t="str">
        <f>IF(ISNUMBER('Форма 1'!Z3157),'Форма 1'!$H3157*VLOOKUP('Форма 1'!$F3157,'Придельники с 2022'!$B$4:$X$28,'Форма 1'!Z$8),"")</f>
        <v/>
      </c>
      <c r="J3157" s="103" t="str">
        <f>IF(ISNUMBER('Форма 1'!AA3157),'Форма 1'!$H3157*VLOOKUP('Форма 1'!$F3157,'Придельники с 2022'!$B$4:$X$28,'Форма 1'!AA$8),"")</f>
        <v/>
      </c>
      <c r="K3157" s="90"/>
      <c r="L3157" s="87"/>
      <c r="M3157" s="103">
        <f>IF(ISNUMBER('Форма 1'!AD3157),'Форма 1'!$H3157*VLOOKUP('Форма 1'!$F3157,'Придельники с 2022'!$B$4:$X$28,'Форма 1'!AD$8),"")</f>
        <v>5028784.8962000003</v>
      </c>
      <c r="N3157" s="103">
        <f>IF(ISBLANK('Форма 1'!$AE3157),"",IF('Форма 1'!$AE3157=1,'Форма 1'!$H3157*VLOOKUP('Форма 1'!$F3157,'Придельники с 2022'!$B$4:$X$28,'Форма 1'!$AE$8,0),IF('Форма 1'!$AE3157=2,'Форма 1'!$H3157*VLOOKUP('Форма 1'!$F3157,'Придельники с 2022'!$B$4:$X$28,13,0),IF('Форма 1'!$AE3157=3,'Форма 1'!$H3157*VLOOKUP('Форма 1'!$F3157,'Придельники с 2022'!$B$4:$X$28,12,0)))))</f>
        <v>8671870.120000001</v>
      </c>
      <c r="O3157" s="103">
        <f>IF(ISNUMBER('Форма 1'!AF3157),'Форма 1'!$H3157*VLOOKUP('Форма 1'!$F3157,'Придельники с 2022'!$B$4:$X$28,'Форма 1'!AF$8),"")</f>
        <v>1180770.2010000001</v>
      </c>
      <c r="P3157" s="87"/>
      <c r="Q3157" s="103" t="str">
        <f>IF(ISNUMBER('Форма 1'!AH3157),'Форма 1'!$H3157*VLOOKUP('Форма 1'!$F3157,'Придельники с 2022'!$B$4:$X$28,'Форма 1'!AH$8),"")</f>
        <v/>
      </c>
      <c r="R3157" s="103" t="str">
        <f>IF(ISNUMBER('Форма 1'!AI3157),'Форма 1'!$H3157*VLOOKUP('Форма 1'!$F3157,'Придельники с 2022'!$B$4:$X$28,'Форма 1'!AI$8),"")</f>
        <v/>
      </c>
      <c r="S3157" s="103" t="str">
        <f>IF(ISNUMBER('Форма 1'!AJ3157),'Форма 1'!$H3157*VLOOKUP('Форма 1'!$F3157,'Придельники с 2022'!$B$4:$X$28,'Форма 1'!AJ$8),"")</f>
        <v/>
      </c>
      <c r="T3157" s="87"/>
    </row>
    <row r="3158" spans="1:20">
      <c r="A3158" s="188">
        <f t="shared" si="243"/>
        <v>4</v>
      </c>
      <c r="B3158" s="189" t="s">
        <v>3064</v>
      </c>
      <c r="C3158" s="99">
        <f t="shared" si="242"/>
        <v>15560991.2502</v>
      </c>
      <c r="D3158" s="103" t="str">
        <f>IF(ISNUMBER('Форма 1'!U3158),'Форма 1'!$H3158*VLOOKUP('Форма 1'!$F3158,'Придельники с 2022'!$B$4:$X$28,'Форма 1'!U$8),"")</f>
        <v/>
      </c>
      <c r="E3158" s="103" t="str">
        <f>IF(ISNUMBER('Форма 1'!V3158),'Форма 1'!$H3158*VLOOKUP('Форма 1'!$F3158,'Придельники с 2022'!$B$4:$X$28,'Форма 1'!V$8),"")</f>
        <v/>
      </c>
      <c r="F3158" s="103" t="str">
        <f>IF(ISNUMBER('Форма 1'!W3158),'Форма 1'!$H3158*VLOOKUP('Форма 1'!$F3158,'Придельники с 2022'!$B$4:$X$28,'Форма 1'!W$8),"")</f>
        <v/>
      </c>
      <c r="G3158" s="103" t="str">
        <f>IF(ISNUMBER('Форма 1'!X3158),'Форма 1'!$H3158*VLOOKUP('Форма 1'!$F3158,'Придельники с 2022'!$B$4:$X$28,'Форма 1'!X$8),"")</f>
        <v/>
      </c>
      <c r="H3158" s="103" t="str">
        <f>IF(ISNUMBER('Форма 1'!Y3158),'Форма 1'!$H3158*VLOOKUP('Форма 1'!$F3158,'Придельники с 2022'!$B$4:$X$28,'Форма 1'!Y$8),"")</f>
        <v/>
      </c>
      <c r="I3158" s="103" t="str">
        <f>IF(ISNUMBER('Форма 1'!Z3158),'Форма 1'!$H3158*VLOOKUP('Форма 1'!$F3158,'Придельники с 2022'!$B$4:$X$28,'Форма 1'!Z$8),"")</f>
        <v/>
      </c>
      <c r="J3158" s="103" t="str">
        <f>IF(ISNUMBER('Форма 1'!AA3158),'Форма 1'!$H3158*VLOOKUP('Форма 1'!$F3158,'Придельники с 2022'!$B$4:$X$28,'Форма 1'!AA$8),"")</f>
        <v/>
      </c>
      <c r="K3158" s="90"/>
      <c r="L3158" s="87"/>
      <c r="M3158" s="103">
        <f>IF(ISNUMBER('Форма 1'!AD3158),'Форма 1'!$H3158*VLOOKUP('Форма 1'!$F3158,'Придельники с 2022'!$B$4:$X$28,'Форма 1'!AD$8),"")</f>
        <v>5258426.3016999997</v>
      </c>
      <c r="N3158" s="103">
        <f>IF(ISBLANK('Форма 1'!$AE3158),"",IF('Форма 1'!$AE3158=1,'Форма 1'!$H3158*VLOOKUP('Форма 1'!$F3158,'Придельники с 2022'!$B$4:$X$28,'Форма 1'!$AE$8,0),IF('Форма 1'!$AE3158=2,'Форма 1'!$H3158*VLOOKUP('Форма 1'!$F3158,'Придельники с 2022'!$B$4:$X$28,13,0),IF('Форма 1'!$AE3158=3,'Форма 1'!$H3158*VLOOKUP('Форма 1'!$F3158,'Придельники с 2022'!$B$4:$X$28,12,0)))))</f>
        <v>9067874.4199999999</v>
      </c>
      <c r="O3158" s="103">
        <f>IF(ISNUMBER('Форма 1'!AF3158),'Форма 1'!$H3158*VLOOKUP('Форма 1'!$F3158,'Придельники с 2022'!$B$4:$X$28,'Форма 1'!AF$8),"")</f>
        <v>1234690.5285</v>
      </c>
      <c r="P3158" s="87"/>
      <c r="Q3158" s="103" t="str">
        <f>IF(ISNUMBER('Форма 1'!AH3158),'Форма 1'!$H3158*VLOOKUP('Форма 1'!$F3158,'Придельники с 2022'!$B$4:$X$28,'Форма 1'!AH$8),"")</f>
        <v/>
      </c>
      <c r="R3158" s="103" t="str">
        <f>IF(ISNUMBER('Форма 1'!AI3158),'Форма 1'!$H3158*VLOOKUP('Форма 1'!$F3158,'Придельники с 2022'!$B$4:$X$28,'Форма 1'!AI$8),"")</f>
        <v/>
      </c>
      <c r="S3158" s="103" t="str">
        <f>IF(ISNUMBER('Форма 1'!AJ3158),'Форма 1'!$H3158*VLOOKUP('Форма 1'!$F3158,'Придельники с 2022'!$B$4:$X$28,'Форма 1'!AJ$8),"")</f>
        <v/>
      </c>
      <c r="T3158" s="87"/>
    </row>
    <row r="3159" spans="1:20">
      <c r="A3159" s="188">
        <f t="shared" si="243"/>
        <v>5</v>
      </c>
      <c r="B3159" s="189" t="s">
        <v>3065</v>
      </c>
      <c r="C3159" s="99">
        <f t="shared" si="242"/>
        <v>9379481.1040000003</v>
      </c>
      <c r="D3159" s="103" t="str">
        <f>IF(ISNUMBER('Форма 1'!U3159),'Форма 1'!$H3159*VLOOKUP('Форма 1'!$F3159,'Придельники с 2022'!$B$4:$X$28,'Форма 1'!U$8),"")</f>
        <v/>
      </c>
      <c r="E3159" s="103" t="str">
        <f>IF(ISNUMBER('Форма 1'!V3159),'Форма 1'!$H3159*VLOOKUP('Форма 1'!$F3159,'Придельники с 2022'!$B$4:$X$28,'Форма 1'!V$8),"")</f>
        <v/>
      </c>
      <c r="F3159" s="103" t="str">
        <f>IF(ISNUMBER('Форма 1'!W3159),'Форма 1'!$H3159*VLOOKUP('Форма 1'!$F3159,'Придельники с 2022'!$B$4:$X$28,'Форма 1'!W$8),"")</f>
        <v/>
      </c>
      <c r="G3159" s="103" t="str">
        <f>IF(ISNUMBER('Форма 1'!X3159),'Форма 1'!$H3159*VLOOKUP('Форма 1'!$F3159,'Придельники с 2022'!$B$4:$X$28,'Форма 1'!X$8),"")</f>
        <v/>
      </c>
      <c r="H3159" s="103" t="str">
        <f>IF(ISNUMBER('Форма 1'!Y3159),'Форма 1'!$H3159*VLOOKUP('Форма 1'!$F3159,'Придельники с 2022'!$B$4:$X$28,'Форма 1'!Y$8),"")</f>
        <v/>
      </c>
      <c r="I3159" s="103" t="str">
        <f>IF(ISNUMBER('Форма 1'!Z3159),'Форма 1'!$H3159*VLOOKUP('Форма 1'!$F3159,'Придельники с 2022'!$B$4:$X$28,'Форма 1'!Z$8),"")</f>
        <v/>
      </c>
      <c r="J3159" s="103" t="str">
        <f>IF(ISNUMBER('Форма 1'!AA3159),'Форма 1'!$H3159*VLOOKUP('Форма 1'!$F3159,'Придельники с 2022'!$B$4:$X$28,'Форма 1'!AA$8),"")</f>
        <v/>
      </c>
      <c r="K3159" s="90"/>
      <c r="L3159" s="87"/>
      <c r="M3159" s="103">
        <f>IF(ISNUMBER('Форма 1'!AD3159),'Форма 1'!$H3159*VLOOKUP('Форма 1'!$F3159,'Придельники с 2022'!$B$4:$X$28,'Форма 1'!AD$8),"")</f>
        <v>9379481.1040000003</v>
      </c>
      <c r="N3159" s="103" t="str">
        <f>IF(ISBLANK('Форма 1'!$AE3159),"",IF('Форма 1'!$AE3159=1,'Форма 1'!$H3159*VLOOKUP('Форма 1'!$F3159,'Придельники с 2022'!$B$4:$X$28,'Форма 1'!$AE$8,0),IF('Форма 1'!$AE3159=2,'Форма 1'!$H3159*VLOOKUP('Форма 1'!$F3159,'Придельники с 2022'!$B$4:$X$28,13,0),IF('Форма 1'!$AE3159=3,'Форма 1'!$H3159*VLOOKUP('Форма 1'!$F3159,'Придельники с 2022'!$B$4:$X$28,12,0)))))</f>
        <v/>
      </c>
      <c r="O3159" s="103" t="str">
        <f>IF(ISNUMBER('Форма 1'!AF3159),'Форма 1'!$H3159*VLOOKUP('Форма 1'!$F3159,'Придельники с 2022'!$B$4:$X$28,'Форма 1'!AF$8),"")</f>
        <v/>
      </c>
      <c r="P3159" s="87"/>
      <c r="Q3159" s="103" t="str">
        <f>IF(ISNUMBER('Форма 1'!AH3159),'Форма 1'!$H3159*VLOOKUP('Форма 1'!$F3159,'Придельники с 2022'!$B$4:$X$28,'Форма 1'!AH$8),"")</f>
        <v/>
      </c>
      <c r="R3159" s="103" t="str">
        <f>IF(ISNUMBER('Форма 1'!AI3159),'Форма 1'!$H3159*VLOOKUP('Форма 1'!$F3159,'Придельники с 2022'!$B$4:$X$28,'Форма 1'!AI$8),"")</f>
        <v/>
      </c>
      <c r="S3159" s="103" t="str">
        <f>IF(ISNUMBER('Форма 1'!AJ3159),'Форма 1'!$H3159*VLOOKUP('Форма 1'!$F3159,'Придельники с 2022'!$B$4:$X$28,'Форма 1'!AJ$8),"")</f>
        <v/>
      </c>
      <c r="T3159" s="87"/>
    </row>
    <row r="3160" spans="1:20">
      <c r="A3160" s="188">
        <f t="shared" si="243"/>
        <v>6</v>
      </c>
      <c r="B3160" s="189" t="s">
        <v>3066</v>
      </c>
      <c r="C3160" s="99">
        <f t="shared" si="242"/>
        <v>26416297.264000002</v>
      </c>
      <c r="D3160" s="103" t="str">
        <f>IF(ISNUMBER('Форма 1'!U3160),'Форма 1'!$H3160*VLOOKUP('Форма 1'!$F3160,'Придельники с 2022'!$B$4:$X$28,'Форма 1'!U$8),"")</f>
        <v/>
      </c>
      <c r="E3160" s="103" t="str">
        <f>IF(ISNUMBER('Форма 1'!V3160),'Форма 1'!$H3160*VLOOKUP('Форма 1'!$F3160,'Придельники с 2022'!$B$4:$X$28,'Форма 1'!V$8),"")</f>
        <v/>
      </c>
      <c r="F3160" s="103" t="str">
        <f>IF(ISNUMBER('Форма 1'!W3160),'Форма 1'!$H3160*VLOOKUP('Форма 1'!$F3160,'Придельники с 2022'!$B$4:$X$28,'Форма 1'!W$8),"")</f>
        <v/>
      </c>
      <c r="G3160" s="103" t="str">
        <f>IF(ISNUMBER('Форма 1'!X3160),'Форма 1'!$H3160*VLOOKUP('Форма 1'!$F3160,'Придельники с 2022'!$B$4:$X$28,'Форма 1'!X$8),"")</f>
        <v/>
      </c>
      <c r="H3160" s="103" t="str">
        <f>IF(ISNUMBER('Форма 1'!Y3160),'Форма 1'!$H3160*VLOOKUP('Форма 1'!$F3160,'Придельники с 2022'!$B$4:$X$28,'Форма 1'!Y$8),"")</f>
        <v/>
      </c>
      <c r="I3160" s="103" t="str">
        <f>IF(ISNUMBER('Форма 1'!Z3160),'Форма 1'!$H3160*VLOOKUP('Форма 1'!$F3160,'Придельники с 2022'!$B$4:$X$28,'Форма 1'!Z$8),"")</f>
        <v/>
      </c>
      <c r="J3160" s="103" t="str">
        <f>IF(ISNUMBER('Форма 1'!AA3160),'Форма 1'!$H3160*VLOOKUP('Форма 1'!$F3160,'Придельники с 2022'!$B$4:$X$28,'Форма 1'!AA$8),"")</f>
        <v/>
      </c>
      <c r="K3160" s="90"/>
      <c r="L3160" s="87"/>
      <c r="M3160" s="103">
        <f>IF(ISNUMBER('Форма 1'!AD3160),'Форма 1'!$H3160*VLOOKUP('Форма 1'!$F3160,'Придельники с 2022'!$B$4:$X$28,'Форма 1'!AD$8),"")</f>
        <v>26416297.264000002</v>
      </c>
      <c r="N3160" s="103" t="str">
        <f>IF(ISBLANK('Форма 1'!$AE3160),"",IF('Форма 1'!$AE3160=1,'Форма 1'!$H3160*VLOOKUP('Форма 1'!$F3160,'Придельники с 2022'!$B$4:$X$28,'Форма 1'!$AE$8,0),IF('Форма 1'!$AE3160=2,'Форма 1'!$H3160*VLOOKUP('Форма 1'!$F3160,'Придельники с 2022'!$B$4:$X$28,13,0),IF('Форма 1'!$AE3160=3,'Форма 1'!$H3160*VLOOKUP('Форма 1'!$F3160,'Придельники с 2022'!$B$4:$X$28,12,0)))))</f>
        <v/>
      </c>
      <c r="O3160" s="103" t="str">
        <f>IF(ISNUMBER('Форма 1'!AF3160),'Форма 1'!$H3160*VLOOKUP('Форма 1'!$F3160,'Придельники с 2022'!$B$4:$X$28,'Форма 1'!AF$8),"")</f>
        <v/>
      </c>
      <c r="P3160" s="87"/>
      <c r="Q3160" s="103" t="str">
        <f>IF(ISNUMBER('Форма 1'!AH3160),'Форма 1'!$H3160*VLOOKUP('Форма 1'!$F3160,'Придельники с 2022'!$B$4:$X$28,'Форма 1'!AH$8),"")</f>
        <v/>
      </c>
      <c r="R3160" s="103" t="str">
        <f>IF(ISNUMBER('Форма 1'!AI3160),'Форма 1'!$H3160*VLOOKUP('Форма 1'!$F3160,'Придельники с 2022'!$B$4:$X$28,'Форма 1'!AI$8),"")</f>
        <v/>
      </c>
      <c r="S3160" s="103" t="str">
        <f>IF(ISNUMBER('Форма 1'!AJ3160),'Форма 1'!$H3160*VLOOKUP('Форма 1'!$F3160,'Придельники с 2022'!$B$4:$X$28,'Форма 1'!AJ$8),"")</f>
        <v/>
      </c>
      <c r="T3160" s="87"/>
    </row>
    <row r="3161" spans="1:20">
      <c r="A3161" s="188">
        <f t="shared" si="243"/>
        <v>7</v>
      </c>
      <c r="B3161" s="189" t="s">
        <v>3067</v>
      </c>
      <c r="C3161" s="99">
        <f t="shared" si="242"/>
        <v>11881636.816000002</v>
      </c>
      <c r="D3161" s="103" t="str">
        <f>IF(ISNUMBER('Форма 1'!U3161),'Форма 1'!$H3161*VLOOKUP('Форма 1'!$F3161,'Придельники с 2022'!$B$4:$X$28,'Форма 1'!U$8),"")</f>
        <v/>
      </c>
      <c r="E3161" s="103" t="str">
        <f>IF(ISNUMBER('Форма 1'!V3161),'Форма 1'!$H3161*VLOOKUP('Форма 1'!$F3161,'Придельники с 2022'!$B$4:$X$28,'Форма 1'!V$8),"")</f>
        <v/>
      </c>
      <c r="F3161" s="103" t="str">
        <f>IF(ISNUMBER('Форма 1'!W3161),'Форма 1'!$H3161*VLOOKUP('Форма 1'!$F3161,'Придельники с 2022'!$B$4:$X$28,'Форма 1'!W$8),"")</f>
        <v/>
      </c>
      <c r="G3161" s="103" t="str">
        <f>IF(ISNUMBER('Форма 1'!X3161),'Форма 1'!$H3161*VLOOKUP('Форма 1'!$F3161,'Придельники с 2022'!$B$4:$X$28,'Форма 1'!X$8),"")</f>
        <v/>
      </c>
      <c r="H3161" s="103" t="str">
        <f>IF(ISNUMBER('Форма 1'!Y3161),'Форма 1'!$H3161*VLOOKUP('Форма 1'!$F3161,'Придельники с 2022'!$B$4:$X$28,'Форма 1'!Y$8),"")</f>
        <v/>
      </c>
      <c r="I3161" s="103" t="str">
        <f>IF(ISNUMBER('Форма 1'!Z3161),'Форма 1'!$H3161*VLOOKUP('Форма 1'!$F3161,'Придельники с 2022'!$B$4:$X$28,'Форма 1'!Z$8),"")</f>
        <v/>
      </c>
      <c r="J3161" s="103" t="str">
        <f>IF(ISNUMBER('Форма 1'!AA3161),'Форма 1'!$H3161*VLOOKUP('Форма 1'!$F3161,'Придельники с 2022'!$B$4:$X$28,'Форма 1'!AA$8),"")</f>
        <v/>
      </c>
      <c r="K3161" s="90"/>
      <c r="L3161" s="87"/>
      <c r="M3161" s="103">
        <f>IF(ISNUMBER('Форма 1'!AD3161),'Форма 1'!$H3161*VLOOKUP('Форма 1'!$F3161,'Придельники с 2022'!$B$4:$X$28,'Форма 1'!AD$8),"")</f>
        <v>11881636.816000002</v>
      </c>
      <c r="N3161" s="103" t="str">
        <f>IF(ISBLANK('Форма 1'!$AE3161),"",IF('Форма 1'!$AE3161=1,'Форма 1'!$H3161*VLOOKUP('Форма 1'!$F3161,'Придельники с 2022'!$B$4:$X$28,'Форма 1'!$AE$8,0),IF('Форма 1'!$AE3161=2,'Форма 1'!$H3161*VLOOKUP('Форма 1'!$F3161,'Придельники с 2022'!$B$4:$X$28,13,0),IF('Форма 1'!$AE3161=3,'Форма 1'!$H3161*VLOOKUP('Форма 1'!$F3161,'Придельники с 2022'!$B$4:$X$28,12,0)))))</f>
        <v/>
      </c>
      <c r="O3161" s="103" t="str">
        <f>IF(ISNUMBER('Форма 1'!AF3161),'Форма 1'!$H3161*VLOOKUP('Форма 1'!$F3161,'Придельники с 2022'!$B$4:$X$28,'Форма 1'!AF$8),"")</f>
        <v/>
      </c>
      <c r="P3161" s="87"/>
      <c r="Q3161" s="103" t="str">
        <f>IF(ISNUMBER('Форма 1'!AH3161),'Форма 1'!$H3161*VLOOKUP('Форма 1'!$F3161,'Придельники с 2022'!$B$4:$X$28,'Форма 1'!AH$8),"")</f>
        <v/>
      </c>
      <c r="R3161" s="103" t="str">
        <f>IF(ISNUMBER('Форма 1'!AI3161),'Форма 1'!$H3161*VLOOKUP('Форма 1'!$F3161,'Придельники с 2022'!$B$4:$X$28,'Форма 1'!AI$8),"")</f>
        <v/>
      </c>
      <c r="S3161" s="103" t="str">
        <f>IF(ISNUMBER('Форма 1'!AJ3161),'Форма 1'!$H3161*VLOOKUP('Форма 1'!$F3161,'Придельники с 2022'!$B$4:$X$28,'Форма 1'!AJ$8),"")</f>
        <v/>
      </c>
      <c r="T3161" s="87"/>
    </row>
    <row r="3162" spans="1:20">
      <c r="A3162" s="188">
        <f t="shared" si="243"/>
        <v>8</v>
      </c>
      <c r="B3162" s="189" t="s">
        <v>3068</v>
      </c>
      <c r="C3162" s="99">
        <f t="shared" si="242"/>
        <v>15030948.352000002</v>
      </c>
      <c r="D3162" s="103" t="str">
        <f>IF(ISNUMBER('Форма 1'!U3162),'Форма 1'!$H3162*VLOOKUP('Форма 1'!$F3162,'Придельники с 2022'!$B$4:$X$28,'Форма 1'!U$8),"")</f>
        <v/>
      </c>
      <c r="E3162" s="103" t="str">
        <f>IF(ISNUMBER('Форма 1'!V3162),'Форма 1'!$H3162*VLOOKUP('Форма 1'!$F3162,'Придельники с 2022'!$B$4:$X$28,'Форма 1'!V$8),"")</f>
        <v/>
      </c>
      <c r="F3162" s="103" t="str">
        <f>IF(ISNUMBER('Форма 1'!W3162),'Форма 1'!$H3162*VLOOKUP('Форма 1'!$F3162,'Придельники с 2022'!$B$4:$X$28,'Форма 1'!W$8),"")</f>
        <v/>
      </c>
      <c r="G3162" s="103" t="str">
        <f>IF(ISNUMBER('Форма 1'!X3162),'Форма 1'!$H3162*VLOOKUP('Форма 1'!$F3162,'Придельники с 2022'!$B$4:$X$28,'Форма 1'!X$8),"")</f>
        <v/>
      </c>
      <c r="H3162" s="103" t="str">
        <f>IF(ISNUMBER('Форма 1'!Y3162),'Форма 1'!$H3162*VLOOKUP('Форма 1'!$F3162,'Придельники с 2022'!$B$4:$X$28,'Форма 1'!Y$8),"")</f>
        <v/>
      </c>
      <c r="I3162" s="103" t="str">
        <f>IF(ISNUMBER('Форма 1'!Z3162),'Форма 1'!$H3162*VLOOKUP('Форма 1'!$F3162,'Придельники с 2022'!$B$4:$X$28,'Форма 1'!Z$8),"")</f>
        <v/>
      </c>
      <c r="J3162" s="103" t="str">
        <f>IF(ISNUMBER('Форма 1'!AA3162),'Форма 1'!$H3162*VLOOKUP('Форма 1'!$F3162,'Придельники с 2022'!$B$4:$X$28,'Форма 1'!AA$8),"")</f>
        <v/>
      </c>
      <c r="K3162" s="90"/>
      <c r="L3162" s="87"/>
      <c r="M3162" s="103">
        <f>IF(ISNUMBER('Форма 1'!AD3162),'Форма 1'!$H3162*VLOOKUP('Форма 1'!$F3162,'Придельники с 2022'!$B$4:$X$28,'Форма 1'!AD$8),"")</f>
        <v>15030948.352000002</v>
      </c>
      <c r="N3162" s="103" t="str">
        <f>IF(ISBLANK('Форма 1'!$AE3162),"",IF('Форма 1'!$AE3162=1,'Форма 1'!$H3162*VLOOKUP('Форма 1'!$F3162,'Придельники с 2022'!$B$4:$X$28,'Форма 1'!$AE$8,0),IF('Форма 1'!$AE3162=2,'Форма 1'!$H3162*VLOOKUP('Форма 1'!$F3162,'Придельники с 2022'!$B$4:$X$28,13,0),IF('Форма 1'!$AE3162=3,'Форма 1'!$H3162*VLOOKUP('Форма 1'!$F3162,'Придельники с 2022'!$B$4:$X$28,12,0)))))</f>
        <v/>
      </c>
      <c r="O3162" s="103" t="str">
        <f>IF(ISNUMBER('Форма 1'!AF3162),'Форма 1'!$H3162*VLOOKUP('Форма 1'!$F3162,'Придельники с 2022'!$B$4:$X$28,'Форма 1'!AF$8),"")</f>
        <v/>
      </c>
      <c r="P3162" s="87"/>
      <c r="Q3162" s="103" t="str">
        <f>IF(ISNUMBER('Форма 1'!AH3162),'Форма 1'!$H3162*VLOOKUP('Форма 1'!$F3162,'Придельники с 2022'!$B$4:$X$28,'Форма 1'!AH$8),"")</f>
        <v/>
      </c>
      <c r="R3162" s="103" t="str">
        <f>IF(ISNUMBER('Форма 1'!AI3162),'Форма 1'!$H3162*VLOOKUP('Форма 1'!$F3162,'Придельники с 2022'!$B$4:$X$28,'Форма 1'!AI$8),"")</f>
        <v/>
      </c>
      <c r="S3162" s="103" t="str">
        <f>IF(ISNUMBER('Форма 1'!AJ3162),'Форма 1'!$H3162*VLOOKUP('Форма 1'!$F3162,'Придельники с 2022'!$B$4:$X$28,'Форма 1'!AJ$8),"")</f>
        <v/>
      </c>
      <c r="T3162" s="87"/>
    </row>
    <row r="3163" spans="1:20">
      <c r="A3163" s="188">
        <f t="shared" si="243"/>
        <v>9</v>
      </c>
      <c r="B3163" s="189" t="s">
        <v>3069</v>
      </c>
      <c r="C3163" s="99">
        <f t="shared" si="242"/>
        <v>17059333.760000002</v>
      </c>
      <c r="D3163" s="103" t="str">
        <f>IF(ISNUMBER('Форма 1'!U3163),'Форма 1'!$H3163*VLOOKUP('Форма 1'!$F3163,'Придельники с 2022'!$B$4:$X$28,'Форма 1'!U$8),"")</f>
        <v/>
      </c>
      <c r="E3163" s="103" t="str">
        <f>IF(ISNUMBER('Форма 1'!V3163),'Форма 1'!$H3163*VLOOKUP('Форма 1'!$F3163,'Придельники с 2022'!$B$4:$X$28,'Форма 1'!V$8),"")</f>
        <v/>
      </c>
      <c r="F3163" s="103" t="str">
        <f>IF(ISNUMBER('Форма 1'!W3163),'Форма 1'!$H3163*VLOOKUP('Форма 1'!$F3163,'Придельники с 2022'!$B$4:$X$28,'Форма 1'!W$8),"")</f>
        <v/>
      </c>
      <c r="G3163" s="103" t="str">
        <f>IF(ISNUMBER('Форма 1'!X3163),'Форма 1'!$H3163*VLOOKUP('Форма 1'!$F3163,'Придельники с 2022'!$B$4:$X$28,'Форма 1'!X$8),"")</f>
        <v/>
      </c>
      <c r="H3163" s="103" t="str">
        <f>IF(ISNUMBER('Форма 1'!Y3163),'Форма 1'!$H3163*VLOOKUP('Форма 1'!$F3163,'Придельники с 2022'!$B$4:$X$28,'Форма 1'!Y$8),"")</f>
        <v/>
      </c>
      <c r="I3163" s="103" t="str">
        <f>IF(ISNUMBER('Форма 1'!Z3163),'Форма 1'!$H3163*VLOOKUP('Форма 1'!$F3163,'Придельники с 2022'!$B$4:$X$28,'Форма 1'!Z$8),"")</f>
        <v/>
      </c>
      <c r="J3163" s="103" t="str">
        <f>IF(ISNUMBER('Форма 1'!AA3163),'Форма 1'!$H3163*VLOOKUP('Форма 1'!$F3163,'Придельники с 2022'!$B$4:$X$28,'Форма 1'!AA$8),"")</f>
        <v/>
      </c>
      <c r="K3163" s="90"/>
      <c r="L3163" s="87"/>
      <c r="M3163" s="103">
        <f>IF(ISNUMBER('Форма 1'!AD3163),'Форма 1'!$H3163*VLOOKUP('Форма 1'!$F3163,'Придельники с 2022'!$B$4:$X$28,'Форма 1'!AD$8),"")</f>
        <v>17059333.760000002</v>
      </c>
      <c r="N3163" s="103" t="str">
        <f>IF(ISBLANK('Форма 1'!$AE3163),"",IF('Форма 1'!$AE3163=1,'Форма 1'!$H3163*VLOOKUP('Форма 1'!$F3163,'Придельники с 2022'!$B$4:$X$28,'Форма 1'!$AE$8,0),IF('Форма 1'!$AE3163=2,'Форма 1'!$H3163*VLOOKUP('Форма 1'!$F3163,'Придельники с 2022'!$B$4:$X$28,13,0),IF('Форма 1'!$AE3163=3,'Форма 1'!$H3163*VLOOKUP('Форма 1'!$F3163,'Придельники с 2022'!$B$4:$X$28,12,0)))))</f>
        <v/>
      </c>
      <c r="O3163" s="103" t="str">
        <f>IF(ISNUMBER('Форма 1'!AF3163),'Форма 1'!$H3163*VLOOKUP('Форма 1'!$F3163,'Придельники с 2022'!$B$4:$X$28,'Форма 1'!AF$8),"")</f>
        <v/>
      </c>
      <c r="P3163" s="87"/>
      <c r="Q3163" s="103" t="str">
        <f>IF(ISNUMBER('Форма 1'!AH3163),'Форма 1'!$H3163*VLOOKUP('Форма 1'!$F3163,'Придельники с 2022'!$B$4:$X$28,'Форма 1'!AH$8),"")</f>
        <v/>
      </c>
      <c r="R3163" s="103" t="str">
        <f>IF(ISNUMBER('Форма 1'!AI3163),'Форма 1'!$H3163*VLOOKUP('Форма 1'!$F3163,'Придельники с 2022'!$B$4:$X$28,'Форма 1'!AI$8),"")</f>
        <v/>
      </c>
      <c r="S3163" s="103" t="str">
        <f>IF(ISNUMBER('Форма 1'!AJ3163),'Форма 1'!$H3163*VLOOKUP('Форма 1'!$F3163,'Придельники с 2022'!$B$4:$X$28,'Форма 1'!AJ$8),"")</f>
        <v/>
      </c>
      <c r="T3163" s="87"/>
    </row>
    <row r="3164" spans="1:20">
      <c r="A3164" s="188">
        <f t="shared" si="243"/>
        <v>10</v>
      </c>
      <c r="B3164" s="189" t="s">
        <v>3070</v>
      </c>
      <c r="C3164" s="99">
        <f t="shared" si="242"/>
        <v>17285757.307</v>
      </c>
      <c r="D3164" s="103">
        <f>IF(ISNUMBER('Форма 1'!U3164),'Форма 1'!$H3164*VLOOKUP('Форма 1'!$F3164,'Придельники с 2022'!$B$4:$X$28,'Форма 1'!U$8),"")</f>
        <v>1447581.4990000001</v>
      </c>
      <c r="E3164" s="103" t="str">
        <f>IF(ISNUMBER('Форма 1'!V3164),'Форма 1'!$H3164*VLOOKUP('Форма 1'!$F3164,'Придельники с 2022'!$B$4:$X$28,'Форма 1'!V$8),"")</f>
        <v/>
      </c>
      <c r="F3164" s="103" t="str">
        <f>IF(ISNUMBER('Форма 1'!W3164),'Форма 1'!$H3164*VLOOKUP('Форма 1'!$F3164,'Придельники с 2022'!$B$4:$X$28,'Форма 1'!W$8),"")</f>
        <v/>
      </c>
      <c r="G3164" s="103">
        <f>IF(ISNUMBER('Форма 1'!X3164),'Форма 1'!$H3164*VLOOKUP('Форма 1'!$F3164,'Придельники с 2022'!$B$4:$X$28,'Форма 1'!X$8),"")</f>
        <v>905696.09000000008</v>
      </c>
      <c r="H3164" s="103">
        <f>IF(ISNUMBER('Форма 1'!Y3164),'Форма 1'!$H3164*VLOOKUP('Форма 1'!$F3164,'Придельники с 2022'!$B$4:$X$28,'Форма 1'!Y$8),"")</f>
        <v>2386123.35</v>
      </c>
      <c r="I3164" s="103" t="str">
        <f>IF(ISNUMBER('Форма 1'!Z3164),'Форма 1'!$H3164*VLOOKUP('Форма 1'!$F3164,'Придельники с 2022'!$B$4:$X$28,'Форма 1'!Z$8),"")</f>
        <v/>
      </c>
      <c r="J3164" s="103" t="str">
        <f>IF(ISNUMBER('Форма 1'!AA3164),'Форма 1'!$H3164*VLOOKUP('Форма 1'!$F3164,'Придельники с 2022'!$B$4:$X$28,'Форма 1'!AA$8),"")</f>
        <v/>
      </c>
      <c r="K3164" s="90"/>
      <c r="L3164" s="87"/>
      <c r="M3164" s="103">
        <f>IF(ISNUMBER('Форма 1'!AD3164),'Форма 1'!$H3164*VLOOKUP('Форма 1'!$F3164,'Придельники с 2022'!$B$4:$X$28,'Форма 1'!AD$8),"")</f>
        <v>12546356.368000001</v>
      </c>
      <c r="N3164" s="103" t="str">
        <f>IF(ISBLANK('Форма 1'!$AE3164),"",IF('Форма 1'!$AE3164=1,'Форма 1'!$H3164*VLOOKUP('Форма 1'!$F3164,'Придельники с 2022'!$B$4:$X$28,'Форма 1'!$AE$8,0),IF('Форма 1'!$AE3164=2,'Форма 1'!$H3164*VLOOKUP('Форма 1'!$F3164,'Придельники с 2022'!$B$4:$X$28,13,0),IF('Форма 1'!$AE3164=3,'Форма 1'!$H3164*VLOOKUP('Форма 1'!$F3164,'Придельники с 2022'!$B$4:$X$28,12,0)))))</f>
        <v/>
      </c>
      <c r="O3164" s="103" t="str">
        <f>IF(ISNUMBER('Форма 1'!AF3164),'Форма 1'!$H3164*VLOOKUP('Форма 1'!$F3164,'Придельники с 2022'!$B$4:$X$28,'Форма 1'!AF$8),"")</f>
        <v/>
      </c>
      <c r="P3164" s="87"/>
      <c r="Q3164" s="103" t="str">
        <f>IF(ISNUMBER('Форма 1'!AH3164),'Форма 1'!$H3164*VLOOKUP('Форма 1'!$F3164,'Придельники с 2022'!$B$4:$X$28,'Форма 1'!AH$8),"")</f>
        <v/>
      </c>
      <c r="R3164" s="103" t="str">
        <f>IF(ISNUMBER('Форма 1'!AI3164),'Форма 1'!$H3164*VLOOKUP('Форма 1'!$F3164,'Придельники с 2022'!$B$4:$X$28,'Форма 1'!AI$8),"")</f>
        <v/>
      </c>
      <c r="S3164" s="103" t="str">
        <f>IF(ISNUMBER('Форма 1'!AJ3164),'Форма 1'!$H3164*VLOOKUP('Форма 1'!$F3164,'Придельники с 2022'!$B$4:$X$28,'Форма 1'!AJ$8),"")</f>
        <v/>
      </c>
      <c r="T3164" s="87"/>
    </row>
    <row r="3165" spans="1:20">
      <c r="A3165" s="188">
        <f t="shared" si="243"/>
        <v>11</v>
      </c>
      <c r="B3165" s="189" t="s">
        <v>3071</v>
      </c>
      <c r="C3165" s="99">
        <f t="shared" si="242"/>
        <v>17082932.204800002</v>
      </c>
      <c r="D3165" s="103" t="str">
        <f>IF(ISNUMBER('Форма 1'!U3165),'Форма 1'!$H3165*VLOOKUP('Форма 1'!$F3165,'Придельники с 2022'!$B$4:$X$28,'Форма 1'!U$8),"")</f>
        <v/>
      </c>
      <c r="E3165" s="103" t="str">
        <f>IF(ISNUMBER('Форма 1'!V3165),'Форма 1'!$H3165*VLOOKUP('Форма 1'!$F3165,'Придельники с 2022'!$B$4:$X$28,'Форма 1'!V$8),"")</f>
        <v/>
      </c>
      <c r="F3165" s="103" t="str">
        <f>IF(ISNUMBER('Форма 1'!W3165),'Форма 1'!$H3165*VLOOKUP('Форма 1'!$F3165,'Придельники с 2022'!$B$4:$X$28,'Форма 1'!W$8),"")</f>
        <v/>
      </c>
      <c r="G3165" s="103" t="str">
        <f>IF(ISNUMBER('Форма 1'!X3165),'Форма 1'!$H3165*VLOOKUP('Форма 1'!$F3165,'Придельники с 2022'!$B$4:$X$28,'Форма 1'!X$8),"")</f>
        <v/>
      </c>
      <c r="H3165" s="103" t="str">
        <f>IF(ISNUMBER('Форма 1'!Y3165),'Форма 1'!$H3165*VLOOKUP('Форма 1'!$F3165,'Придельники с 2022'!$B$4:$X$28,'Форма 1'!Y$8),"")</f>
        <v/>
      </c>
      <c r="I3165" s="103" t="str">
        <f>IF(ISNUMBER('Форма 1'!Z3165),'Форма 1'!$H3165*VLOOKUP('Форма 1'!$F3165,'Придельники с 2022'!$B$4:$X$28,'Форма 1'!Z$8),"")</f>
        <v/>
      </c>
      <c r="J3165" s="103" t="str">
        <f>IF(ISNUMBER('Форма 1'!AA3165),'Форма 1'!$H3165*VLOOKUP('Форма 1'!$F3165,'Придельники с 2022'!$B$4:$X$28,'Форма 1'!AA$8),"")</f>
        <v/>
      </c>
      <c r="K3165" s="90"/>
      <c r="L3165" s="87"/>
      <c r="M3165" s="103">
        <f>IF(ISNUMBER('Форма 1'!AD3165),'Форма 1'!$H3165*VLOOKUP('Форма 1'!$F3165,'Придельники с 2022'!$B$4:$X$28,'Форма 1'!AD$8),"")</f>
        <v>17082932.204800002</v>
      </c>
      <c r="N3165" s="103" t="str">
        <f>IF(ISBLANK('Форма 1'!$AE3165),"",IF('Форма 1'!$AE3165=1,'Форма 1'!$H3165*VLOOKUP('Форма 1'!$F3165,'Придельники с 2022'!$B$4:$X$28,'Форма 1'!$AE$8,0),IF('Форма 1'!$AE3165=2,'Форма 1'!$H3165*VLOOKUP('Форма 1'!$F3165,'Придельники с 2022'!$B$4:$X$28,13,0),IF('Форма 1'!$AE3165=3,'Форма 1'!$H3165*VLOOKUP('Форма 1'!$F3165,'Придельники с 2022'!$B$4:$X$28,12,0)))))</f>
        <v/>
      </c>
      <c r="O3165" s="103" t="str">
        <f>IF(ISNUMBER('Форма 1'!AF3165),'Форма 1'!$H3165*VLOOKUP('Форма 1'!$F3165,'Придельники с 2022'!$B$4:$X$28,'Форма 1'!AF$8),"")</f>
        <v/>
      </c>
      <c r="P3165" s="87"/>
      <c r="Q3165" s="103" t="str">
        <f>IF(ISNUMBER('Форма 1'!AH3165),'Форма 1'!$H3165*VLOOKUP('Форма 1'!$F3165,'Придельники с 2022'!$B$4:$X$28,'Форма 1'!AH$8),"")</f>
        <v/>
      </c>
      <c r="R3165" s="103" t="str">
        <f>IF(ISNUMBER('Форма 1'!AI3165),'Форма 1'!$H3165*VLOOKUP('Форма 1'!$F3165,'Придельники с 2022'!$B$4:$X$28,'Форма 1'!AI$8),"")</f>
        <v/>
      </c>
      <c r="S3165" s="103" t="str">
        <f>IF(ISNUMBER('Форма 1'!AJ3165),'Форма 1'!$H3165*VLOOKUP('Форма 1'!$F3165,'Придельники с 2022'!$B$4:$X$28,'Форма 1'!AJ$8),"")</f>
        <v/>
      </c>
      <c r="T3165" s="87"/>
    </row>
    <row r="3166" spans="1:20">
      <c r="A3166" s="188">
        <f t="shared" si="243"/>
        <v>12</v>
      </c>
      <c r="B3166" s="189" t="s">
        <v>3072</v>
      </c>
      <c r="C3166" s="99">
        <f t="shared" si="242"/>
        <v>10680638.102400001</v>
      </c>
      <c r="D3166" s="103" t="str">
        <f>IF(ISNUMBER('Форма 1'!U3166),'Форма 1'!$H3166*VLOOKUP('Форма 1'!$F3166,'Придельники с 2022'!$B$4:$X$28,'Форма 1'!U$8),"")</f>
        <v/>
      </c>
      <c r="E3166" s="103" t="str">
        <f>IF(ISNUMBER('Форма 1'!V3166),'Форма 1'!$H3166*VLOOKUP('Форма 1'!$F3166,'Придельники с 2022'!$B$4:$X$28,'Форма 1'!V$8),"")</f>
        <v/>
      </c>
      <c r="F3166" s="103" t="str">
        <f>IF(ISNUMBER('Форма 1'!W3166),'Форма 1'!$H3166*VLOOKUP('Форма 1'!$F3166,'Придельники с 2022'!$B$4:$X$28,'Форма 1'!W$8),"")</f>
        <v/>
      </c>
      <c r="G3166" s="103" t="str">
        <f>IF(ISNUMBER('Форма 1'!X3166),'Форма 1'!$H3166*VLOOKUP('Форма 1'!$F3166,'Придельники с 2022'!$B$4:$X$28,'Форма 1'!X$8),"")</f>
        <v/>
      </c>
      <c r="H3166" s="103" t="str">
        <f>IF(ISNUMBER('Форма 1'!Y3166),'Форма 1'!$H3166*VLOOKUP('Форма 1'!$F3166,'Придельники с 2022'!$B$4:$X$28,'Форма 1'!Y$8),"")</f>
        <v/>
      </c>
      <c r="I3166" s="103" t="str">
        <f>IF(ISNUMBER('Форма 1'!Z3166),'Форма 1'!$H3166*VLOOKUP('Форма 1'!$F3166,'Придельники с 2022'!$B$4:$X$28,'Форма 1'!Z$8),"")</f>
        <v/>
      </c>
      <c r="J3166" s="103" t="str">
        <f>IF(ISNUMBER('Форма 1'!AA3166),'Форма 1'!$H3166*VLOOKUP('Форма 1'!$F3166,'Придельники с 2022'!$B$4:$X$28,'Форма 1'!AA$8),"")</f>
        <v/>
      </c>
      <c r="K3166" s="90"/>
      <c r="L3166" s="87"/>
      <c r="M3166" s="103">
        <f>IF(ISNUMBER('Форма 1'!AD3166),'Форма 1'!$H3166*VLOOKUP('Форма 1'!$F3166,'Придельники с 2022'!$B$4:$X$28,'Форма 1'!AD$8),"")</f>
        <v>10680638.102400001</v>
      </c>
      <c r="N3166" s="103" t="str">
        <f>IF(ISBLANK('Форма 1'!$AE3166),"",IF('Форма 1'!$AE3166=1,'Форма 1'!$H3166*VLOOKUP('Форма 1'!$F3166,'Придельники с 2022'!$B$4:$X$28,'Форма 1'!$AE$8,0),IF('Форма 1'!$AE3166=2,'Форма 1'!$H3166*VLOOKUP('Форма 1'!$F3166,'Придельники с 2022'!$B$4:$X$28,13,0),IF('Форма 1'!$AE3166=3,'Форма 1'!$H3166*VLOOKUP('Форма 1'!$F3166,'Придельники с 2022'!$B$4:$X$28,12,0)))))</f>
        <v/>
      </c>
      <c r="O3166" s="103" t="str">
        <f>IF(ISNUMBER('Форма 1'!AF3166),'Форма 1'!$H3166*VLOOKUP('Форма 1'!$F3166,'Придельники с 2022'!$B$4:$X$28,'Форма 1'!AF$8),"")</f>
        <v/>
      </c>
      <c r="P3166" s="87"/>
      <c r="Q3166" s="103" t="str">
        <f>IF(ISNUMBER('Форма 1'!AH3166),'Форма 1'!$H3166*VLOOKUP('Форма 1'!$F3166,'Придельники с 2022'!$B$4:$X$28,'Форма 1'!AH$8),"")</f>
        <v/>
      </c>
      <c r="R3166" s="103" t="str">
        <f>IF(ISNUMBER('Форма 1'!AI3166),'Форма 1'!$H3166*VLOOKUP('Форма 1'!$F3166,'Придельники с 2022'!$B$4:$X$28,'Форма 1'!AI$8),"")</f>
        <v/>
      </c>
      <c r="S3166" s="103" t="str">
        <f>IF(ISNUMBER('Форма 1'!AJ3166),'Форма 1'!$H3166*VLOOKUP('Форма 1'!$F3166,'Придельники с 2022'!$B$4:$X$28,'Форма 1'!AJ$8),"")</f>
        <v/>
      </c>
      <c r="T3166" s="87"/>
    </row>
    <row r="3167" spans="1:20">
      <c r="A3167" s="188">
        <f t="shared" si="243"/>
        <v>13</v>
      </c>
      <c r="B3167" s="189" t="s">
        <v>3073</v>
      </c>
      <c r="C3167" s="99">
        <f t="shared" si="242"/>
        <v>18726086.512000002</v>
      </c>
      <c r="D3167" s="103" t="str">
        <f>IF(ISNUMBER('Форма 1'!U3167),'Форма 1'!$H3167*VLOOKUP('Форма 1'!$F3167,'Придельники с 2022'!$B$4:$X$28,'Форма 1'!U$8),"")</f>
        <v/>
      </c>
      <c r="E3167" s="103" t="str">
        <f>IF(ISNUMBER('Форма 1'!V3167),'Форма 1'!$H3167*VLOOKUP('Форма 1'!$F3167,'Придельники с 2022'!$B$4:$X$28,'Форма 1'!V$8),"")</f>
        <v/>
      </c>
      <c r="F3167" s="103" t="str">
        <f>IF(ISNUMBER('Форма 1'!W3167),'Форма 1'!$H3167*VLOOKUP('Форма 1'!$F3167,'Придельники с 2022'!$B$4:$X$28,'Форма 1'!W$8),"")</f>
        <v/>
      </c>
      <c r="G3167" s="103" t="str">
        <f>IF(ISNUMBER('Форма 1'!X3167),'Форма 1'!$H3167*VLOOKUP('Форма 1'!$F3167,'Придельники с 2022'!$B$4:$X$28,'Форма 1'!X$8),"")</f>
        <v/>
      </c>
      <c r="H3167" s="103" t="str">
        <f>IF(ISNUMBER('Форма 1'!Y3167),'Форма 1'!$H3167*VLOOKUP('Форма 1'!$F3167,'Придельники с 2022'!$B$4:$X$28,'Форма 1'!Y$8),"")</f>
        <v/>
      </c>
      <c r="I3167" s="103" t="str">
        <f>IF(ISNUMBER('Форма 1'!Z3167),'Форма 1'!$H3167*VLOOKUP('Форма 1'!$F3167,'Придельники с 2022'!$B$4:$X$28,'Форма 1'!Z$8),"")</f>
        <v/>
      </c>
      <c r="J3167" s="103" t="str">
        <f>IF(ISNUMBER('Форма 1'!AA3167),'Форма 1'!$H3167*VLOOKUP('Форма 1'!$F3167,'Придельники с 2022'!$B$4:$X$28,'Форма 1'!AA$8),"")</f>
        <v/>
      </c>
      <c r="K3167" s="90"/>
      <c r="L3167" s="87"/>
      <c r="M3167" s="103">
        <f>IF(ISNUMBER('Форма 1'!AD3167),'Форма 1'!$H3167*VLOOKUP('Форма 1'!$F3167,'Придельники с 2022'!$B$4:$X$28,'Форма 1'!AD$8),"")</f>
        <v>18726086.512000002</v>
      </c>
      <c r="N3167" s="103" t="str">
        <f>IF(ISBLANK('Форма 1'!$AE3167),"",IF('Форма 1'!$AE3167=1,'Форма 1'!$H3167*VLOOKUP('Форма 1'!$F3167,'Придельники с 2022'!$B$4:$X$28,'Форма 1'!$AE$8,0),IF('Форма 1'!$AE3167=2,'Форма 1'!$H3167*VLOOKUP('Форма 1'!$F3167,'Придельники с 2022'!$B$4:$X$28,13,0),IF('Форма 1'!$AE3167=3,'Форма 1'!$H3167*VLOOKUP('Форма 1'!$F3167,'Придельники с 2022'!$B$4:$X$28,12,0)))))</f>
        <v/>
      </c>
      <c r="O3167" s="103" t="str">
        <f>IF(ISNUMBER('Форма 1'!AF3167),'Форма 1'!$H3167*VLOOKUP('Форма 1'!$F3167,'Придельники с 2022'!$B$4:$X$28,'Форма 1'!AF$8),"")</f>
        <v/>
      </c>
      <c r="P3167" s="87"/>
      <c r="Q3167" s="103" t="str">
        <f>IF(ISNUMBER('Форма 1'!AH3167),'Форма 1'!$H3167*VLOOKUP('Форма 1'!$F3167,'Придельники с 2022'!$B$4:$X$28,'Форма 1'!AH$8),"")</f>
        <v/>
      </c>
      <c r="R3167" s="103" t="str">
        <f>IF(ISNUMBER('Форма 1'!AI3167),'Форма 1'!$H3167*VLOOKUP('Форма 1'!$F3167,'Придельники с 2022'!$B$4:$X$28,'Форма 1'!AI$8),"")</f>
        <v/>
      </c>
      <c r="S3167" s="103" t="str">
        <f>IF(ISNUMBER('Форма 1'!AJ3167),'Форма 1'!$H3167*VLOOKUP('Форма 1'!$F3167,'Придельники с 2022'!$B$4:$X$28,'Форма 1'!AJ$8),"")</f>
        <v/>
      </c>
      <c r="T3167" s="87"/>
    </row>
    <row r="3168" spans="1:20">
      <c r="A3168" s="188">
        <f t="shared" si="243"/>
        <v>14</v>
      </c>
      <c r="B3168" s="189" t="s">
        <v>3074</v>
      </c>
      <c r="C3168" s="99">
        <f t="shared" si="242"/>
        <v>2778508.92</v>
      </c>
      <c r="D3168" s="103" t="str">
        <f>IF(ISNUMBER('Форма 1'!U3168),'Форма 1'!$H3168*VLOOKUP('Форма 1'!$F3168,'Придельники с 2022'!$B$4:$X$28,'Форма 1'!U$8),"")</f>
        <v/>
      </c>
      <c r="E3168" s="103" t="str">
        <f>IF(ISNUMBER('Форма 1'!V3168),'Форма 1'!$H3168*VLOOKUP('Форма 1'!$F3168,'Придельники с 2022'!$B$4:$X$28,'Форма 1'!V$8),"")</f>
        <v/>
      </c>
      <c r="F3168" s="103" t="str">
        <f>IF(ISNUMBER('Форма 1'!W3168),'Форма 1'!$H3168*VLOOKUP('Форма 1'!$F3168,'Придельники с 2022'!$B$4:$X$28,'Форма 1'!W$8),"")</f>
        <v/>
      </c>
      <c r="G3168" s="103" t="str">
        <f>IF(ISNUMBER('Форма 1'!X3168),'Форма 1'!$H3168*VLOOKUP('Форма 1'!$F3168,'Придельники с 2022'!$B$4:$X$28,'Форма 1'!X$8),"")</f>
        <v/>
      </c>
      <c r="H3168" s="103" t="str">
        <f>IF(ISNUMBER('Форма 1'!Y3168),'Форма 1'!$H3168*VLOOKUP('Форма 1'!$F3168,'Придельники с 2022'!$B$4:$X$28,'Форма 1'!Y$8),"")</f>
        <v/>
      </c>
      <c r="I3168" s="103" t="str">
        <f>IF(ISNUMBER('Форма 1'!Z3168),'Форма 1'!$H3168*VLOOKUP('Форма 1'!$F3168,'Придельники с 2022'!$B$4:$X$28,'Форма 1'!Z$8),"")</f>
        <v/>
      </c>
      <c r="J3168" s="103" t="str">
        <f>IF(ISNUMBER('Форма 1'!AA3168),'Форма 1'!$H3168*VLOOKUP('Форма 1'!$F3168,'Придельники с 2022'!$B$4:$X$28,'Форма 1'!AA$8),"")</f>
        <v/>
      </c>
      <c r="K3168" s="90">
        <v>1</v>
      </c>
      <c r="L3168" s="87">
        <f>2778508.92*K3168</f>
        <v>2778508.92</v>
      </c>
      <c r="M3168" s="103" t="str">
        <f>IF(ISNUMBER('Форма 1'!AD3168),'Форма 1'!$H3168*VLOOKUP('Форма 1'!$F3168,'Придельники с 2022'!$B$4:$X$28,'Форма 1'!AD$8),"")</f>
        <v/>
      </c>
      <c r="N3168" s="103" t="str">
        <f>IF(ISBLANK('Форма 1'!$AE3168),"",IF('Форма 1'!$AE3168=1,'Форма 1'!$H3168*VLOOKUP('Форма 1'!$F3168,'Придельники с 2022'!$B$4:$X$28,'Форма 1'!$AE$8,0),IF('Форма 1'!$AE3168=2,'Форма 1'!$H3168*VLOOKUP('Форма 1'!$F3168,'Придельники с 2022'!$B$4:$X$28,13,0),IF('Форма 1'!$AE3168=3,'Форма 1'!$H3168*VLOOKUP('Форма 1'!$F3168,'Придельники с 2022'!$B$4:$X$28,12,0)))))</f>
        <v/>
      </c>
      <c r="O3168" s="103" t="str">
        <f>IF(ISNUMBER('Форма 1'!AF3168),'Форма 1'!$H3168*VLOOKUP('Форма 1'!$F3168,'Придельники с 2022'!$B$4:$X$28,'Форма 1'!AF$8),"")</f>
        <v/>
      </c>
      <c r="P3168" s="87"/>
      <c r="Q3168" s="103" t="str">
        <f>IF(ISNUMBER('Форма 1'!AH3168),'Форма 1'!$H3168*VLOOKUP('Форма 1'!$F3168,'Придельники с 2022'!$B$4:$X$28,'Форма 1'!AH$8),"")</f>
        <v/>
      </c>
      <c r="R3168" s="103" t="str">
        <f>IF(ISNUMBER('Форма 1'!AI3168),'Форма 1'!$H3168*VLOOKUP('Форма 1'!$F3168,'Придельники с 2022'!$B$4:$X$28,'Форма 1'!AI$8),"")</f>
        <v/>
      </c>
      <c r="S3168" s="103" t="str">
        <f>IF(ISNUMBER('Форма 1'!AJ3168),'Форма 1'!$H3168*VLOOKUP('Форма 1'!$F3168,'Придельники с 2022'!$B$4:$X$28,'Форма 1'!AJ$8),"")</f>
        <v/>
      </c>
      <c r="T3168" s="87"/>
    </row>
    <row r="3169" spans="1:20">
      <c r="A3169" s="188">
        <f t="shared" si="243"/>
        <v>15</v>
      </c>
      <c r="B3169" s="189" t="s">
        <v>3075</v>
      </c>
      <c r="C3169" s="99">
        <f t="shared" si="242"/>
        <v>11573596.048000002</v>
      </c>
      <c r="D3169" s="103" t="str">
        <f>IF(ISNUMBER('Форма 1'!U3169),'Форма 1'!$H3169*VLOOKUP('Форма 1'!$F3169,'Придельники с 2022'!$B$4:$X$28,'Форма 1'!U$8),"")</f>
        <v/>
      </c>
      <c r="E3169" s="103" t="str">
        <f>IF(ISNUMBER('Форма 1'!V3169),'Форма 1'!$H3169*VLOOKUP('Форма 1'!$F3169,'Придельники с 2022'!$B$4:$X$28,'Форма 1'!V$8),"")</f>
        <v/>
      </c>
      <c r="F3169" s="103" t="str">
        <f>IF(ISNUMBER('Форма 1'!W3169),'Форма 1'!$H3169*VLOOKUP('Форма 1'!$F3169,'Придельники с 2022'!$B$4:$X$28,'Форма 1'!W$8),"")</f>
        <v/>
      </c>
      <c r="G3169" s="103" t="str">
        <f>IF(ISNUMBER('Форма 1'!X3169),'Форма 1'!$H3169*VLOOKUP('Форма 1'!$F3169,'Придельники с 2022'!$B$4:$X$28,'Форма 1'!X$8),"")</f>
        <v/>
      </c>
      <c r="H3169" s="103" t="str">
        <f>IF(ISNUMBER('Форма 1'!Y3169),'Форма 1'!$H3169*VLOOKUP('Форма 1'!$F3169,'Придельники с 2022'!$B$4:$X$28,'Форма 1'!Y$8),"")</f>
        <v/>
      </c>
      <c r="I3169" s="103" t="str">
        <f>IF(ISNUMBER('Форма 1'!Z3169),'Форма 1'!$H3169*VLOOKUP('Форма 1'!$F3169,'Придельники с 2022'!$B$4:$X$28,'Форма 1'!Z$8),"")</f>
        <v/>
      </c>
      <c r="J3169" s="103" t="str">
        <f>IF(ISNUMBER('Форма 1'!AA3169),'Форма 1'!$H3169*VLOOKUP('Форма 1'!$F3169,'Придельники с 2022'!$B$4:$X$28,'Форма 1'!AA$8),"")</f>
        <v/>
      </c>
      <c r="K3169" s="90"/>
      <c r="L3169" s="87"/>
      <c r="M3169" s="103">
        <f>IF(ISNUMBER('Форма 1'!AD3169),'Форма 1'!$H3169*VLOOKUP('Форма 1'!$F3169,'Придельники с 2022'!$B$4:$X$28,'Форма 1'!AD$8),"")</f>
        <v>11573596.048000002</v>
      </c>
      <c r="N3169" s="103" t="str">
        <f>IF(ISBLANK('Форма 1'!$AE3169),"",IF('Форма 1'!$AE3169=1,'Форма 1'!$H3169*VLOOKUP('Форма 1'!$F3169,'Придельники с 2022'!$B$4:$X$28,'Форма 1'!$AE$8,0),IF('Форма 1'!$AE3169=2,'Форма 1'!$H3169*VLOOKUP('Форма 1'!$F3169,'Придельники с 2022'!$B$4:$X$28,13,0),IF('Форма 1'!$AE3169=3,'Форма 1'!$H3169*VLOOKUP('Форма 1'!$F3169,'Придельники с 2022'!$B$4:$X$28,12,0)))))</f>
        <v/>
      </c>
      <c r="O3169" s="103" t="str">
        <f>IF(ISNUMBER('Форма 1'!AF3169),'Форма 1'!$H3169*VLOOKUP('Форма 1'!$F3169,'Придельники с 2022'!$B$4:$X$28,'Форма 1'!AF$8),"")</f>
        <v/>
      </c>
      <c r="P3169" s="87"/>
      <c r="Q3169" s="103" t="str">
        <f>IF(ISNUMBER('Форма 1'!AH3169),'Форма 1'!$H3169*VLOOKUP('Форма 1'!$F3169,'Придельники с 2022'!$B$4:$X$28,'Форма 1'!AH$8),"")</f>
        <v/>
      </c>
      <c r="R3169" s="103" t="str">
        <f>IF(ISNUMBER('Форма 1'!AI3169),'Форма 1'!$H3169*VLOOKUP('Форма 1'!$F3169,'Придельники с 2022'!$B$4:$X$28,'Форма 1'!AI$8),"")</f>
        <v/>
      </c>
      <c r="S3169" s="103" t="str">
        <f>IF(ISNUMBER('Форма 1'!AJ3169),'Форма 1'!$H3169*VLOOKUP('Форма 1'!$F3169,'Придельники с 2022'!$B$4:$X$28,'Форма 1'!AJ$8),"")</f>
        <v/>
      </c>
      <c r="T3169" s="87"/>
    </row>
    <row r="3170" spans="1:20">
      <c r="A3170" s="188">
        <f t="shared" si="243"/>
        <v>16</v>
      </c>
      <c r="B3170" s="189" t="s">
        <v>3076</v>
      </c>
      <c r="C3170" s="99">
        <f t="shared" si="242"/>
        <v>16225191.785600003</v>
      </c>
      <c r="D3170" s="103" t="str">
        <f>IF(ISNUMBER('Форма 1'!U3170),'Форма 1'!$H3170*VLOOKUP('Форма 1'!$F3170,'Придельники с 2022'!$B$4:$X$28,'Форма 1'!U$8),"")</f>
        <v/>
      </c>
      <c r="E3170" s="103" t="str">
        <f>IF(ISNUMBER('Форма 1'!V3170),'Форма 1'!$H3170*VLOOKUP('Форма 1'!$F3170,'Придельники с 2022'!$B$4:$X$28,'Форма 1'!V$8),"")</f>
        <v/>
      </c>
      <c r="F3170" s="103" t="str">
        <f>IF(ISNUMBER('Форма 1'!W3170),'Форма 1'!$H3170*VLOOKUP('Форма 1'!$F3170,'Придельники с 2022'!$B$4:$X$28,'Форма 1'!W$8),"")</f>
        <v/>
      </c>
      <c r="G3170" s="103" t="str">
        <f>IF(ISNUMBER('Форма 1'!X3170),'Форма 1'!$H3170*VLOOKUP('Форма 1'!$F3170,'Придельники с 2022'!$B$4:$X$28,'Форма 1'!X$8),"")</f>
        <v/>
      </c>
      <c r="H3170" s="103" t="str">
        <f>IF(ISNUMBER('Форма 1'!Y3170),'Форма 1'!$H3170*VLOOKUP('Форма 1'!$F3170,'Придельники с 2022'!$B$4:$X$28,'Форма 1'!Y$8),"")</f>
        <v/>
      </c>
      <c r="I3170" s="103" t="str">
        <f>IF(ISNUMBER('Форма 1'!Z3170),'Форма 1'!$H3170*VLOOKUP('Форма 1'!$F3170,'Придельники с 2022'!$B$4:$X$28,'Форма 1'!Z$8),"")</f>
        <v/>
      </c>
      <c r="J3170" s="103" t="str">
        <f>IF(ISNUMBER('Форма 1'!AA3170),'Форма 1'!$H3170*VLOOKUP('Форма 1'!$F3170,'Придельники с 2022'!$B$4:$X$28,'Форма 1'!AA$8),"")</f>
        <v/>
      </c>
      <c r="K3170" s="90"/>
      <c r="L3170" s="87"/>
      <c r="M3170" s="103">
        <f>IF(ISNUMBER('Форма 1'!AD3170),'Форма 1'!$H3170*VLOOKUP('Форма 1'!$F3170,'Придельники с 2022'!$B$4:$X$28,'Форма 1'!AD$8),"")</f>
        <v>16225191.785600003</v>
      </c>
      <c r="N3170" s="103" t="str">
        <f>IF(ISBLANK('Форма 1'!$AE3170),"",IF('Форма 1'!$AE3170=1,'Форма 1'!$H3170*VLOOKUP('Форма 1'!$F3170,'Придельники с 2022'!$B$4:$X$28,'Форма 1'!$AE$8,0),IF('Форма 1'!$AE3170=2,'Форма 1'!$H3170*VLOOKUP('Форма 1'!$F3170,'Придельники с 2022'!$B$4:$X$28,13,0),IF('Форма 1'!$AE3170=3,'Форма 1'!$H3170*VLOOKUP('Форма 1'!$F3170,'Придельники с 2022'!$B$4:$X$28,12,0)))))</f>
        <v/>
      </c>
      <c r="O3170" s="103" t="str">
        <f>IF(ISNUMBER('Форма 1'!AF3170),'Форма 1'!$H3170*VLOOKUP('Форма 1'!$F3170,'Придельники с 2022'!$B$4:$X$28,'Форма 1'!AF$8),"")</f>
        <v/>
      </c>
      <c r="P3170" s="87"/>
      <c r="Q3170" s="103" t="str">
        <f>IF(ISNUMBER('Форма 1'!AH3170),'Форма 1'!$H3170*VLOOKUP('Форма 1'!$F3170,'Придельники с 2022'!$B$4:$X$28,'Форма 1'!AH$8),"")</f>
        <v/>
      </c>
      <c r="R3170" s="103" t="str">
        <f>IF(ISNUMBER('Форма 1'!AI3170),'Форма 1'!$H3170*VLOOKUP('Форма 1'!$F3170,'Придельники с 2022'!$B$4:$X$28,'Форма 1'!AI$8),"")</f>
        <v/>
      </c>
      <c r="S3170" s="103" t="str">
        <f>IF(ISNUMBER('Форма 1'!AJ3170),'Форма 1'!$H3170*VLOOKUP('Форма 1'!$F3170,'Придельники с 2022'!$B$4:$X$28,'Форма 1'!AJ$8),"")</f>
        <v/>
      </c>
      <c r="T3170" s="87"/>
    </row>
    <row r="3171" spans="1:20">
      <c r="A3171" s="188">
        <f t="shared" si="243"/>
        <v>17</v>
      </c>
      <c r="B3171" s="112" t="s">
        <v>3077</v>
      </c>
      <c r="C3171" s="99">
        <f t="shared" si="242"/>
        <v>29271979.296000004</v>
      </c>
      <c r="D3171" s="103" t="str">
        <f>IF(ISNUMBER('Форма 1'!U3171),'Форма 1'!$H3171*VLOOKUP('Форма 1'!$F3171,'Придельники с 2022'!$B$4:$X$28,'Форма 1'!U$8),"")</f>
        <v/>
      </c>
      <c r="E3171" s="103" t="str">
        <f>IF(ISNUMBER('Форма 1'!V3171),'Форма 1'!$H3171*VLOOKUP('Форма 1'!$F3171,'Придельники с 2022'!$B$4:$X$28,'Форма 1'!V$8),"")</f>
        <v/>
      </c>
      <c r="F3171" s="103" t="str">
        <f>IF(ISNUMBER('Форма 1'!W3171),'Форма 1'!$H3171*VLOOKUP('Форма 1'!$F3171,'Придельники с 2022'!$B$4:$X$28,'Форма 1'!W$8),"")</f>
        <v/>
      </c>
      <c r="G3171" s="103" t="str">
        <f>IF(ISNUMBER('Форма 1'!X3171),'Форма 1'!$H3171*VLOOKUP('Форма 1'!$F3171,'Придельники с 2022'!$B$4:$X$28,'Форма 1'!X$8),"")</f>
        <v/>
      </c>
      <c r="H3171" s="103" t="str">
        <f>IF(ISNUMBER('Форма 1'!Y3171),'Форма 1'!$H3171*VLOOKUP('Форма 1'!$F3171,'Придельники с 2022'!$B$4:$X$28,'Форма 1'!Y$8),"")</f>
        <v/>
      </c>
      <c r="I3171" s="103" t="str">
        <f>IF(ISNUMBER('Форма 1'!Z3171),'Форма 1'!$H3171*VLOOKUP('Форма 1'!$F3171,'Придельники с 2022'!$B$4:$X$28,'Форма 1'!Z$8),"")</f>
        <v/>
      </c>
      <c r="J3171" s="103" t="str">
        <f>IF(ISNUMBER('Форма 1'!AA3171),'Форма 1'!$H3171*VLOOKUP('Форма 1'!$F3171,'Придельники с 2022'!$B$4:$X$28,'Форма 1'!AA$8),"")</f>
        <v/>
      </c>
      <c r="K3171" s="90"/>
      <c r="L3171" s="87"/>
      <c r="M3171" s="103">
        <f>IF(ISNUMBER('Форма 1'!AD3171),'Форма 1'!$H3171*VLOOKUP('Форма 1'!$F3171,'Придельники с 2022'!$B$4:$X$28,'Форма 1'!AD$8),"")</f>
        <v>29271979.296000004</v>
      </c>
      <c r="N3171" s="103" t="str">
        <f>IF(ISBLANK('Форма 1'!$AE3171),"",IF('Форма 1'!$AE3171=1,'Форма 1'!$H3171*VLOOKUP('Форма 1'!$F3171,'Придельники с 2022'!$B$4:$X$28,'Форма 1'!$AE$8,0),IF('Форма 1'!$AE3171=2,'Форма 1'!$H3171*VLOOKUP('Форма 1'!$F3171,'Придельники с 2022'!$B$4:$X$28,13,0),IF('Форма 1'!$AE3171=3,'Форма 1'!$H3171*VLOOKUP('Форма 1'!$F3171,'Придельники с 2022'!$B$4:$X$28,12,0)))))</f>
        <v/>
      </c>
      <c r="O3171" s="103" t="str">
        <f>IF(ISNUMBER('Форма 1'!AF3171),'Форма 1'!$H3171*VLOOKUP('Форма 1'!$F3171,'Придельники с 2022'!$B$4:$X$28,'Форма 1'!AF$8),"")</f>
        <v/>
      </c>
      <c r="P3171" s="87"/>
      <c r="Q3171" s="103" t="str">
        <f>IF(ISNUMBER('Форма 1'!AH3171),'Форма 1'!$H3171*VLOOKUP('Форма 1'!$F3171,'Придельники с 2022'!$B$4:$X$28,'Форма 1'!AH$8),"")</f>
        <v/>
      </c>
      <c r="R3171" s="103" t="str">
        <f>IF(ISNUMBER('Форма 1'!AI3171),'Форма 1'!$H3171*VLOOKUP('Форма 1'!$F3171,'Придельники с 2022'!$B$4:$X$28,'Форма 1'!AI$8),"")</f>
        <v/>
      </c>
      <c r="S3171" s="103" t="str">
        <f>IF(ISNUMBER('Форма 1'!AJ3171),'Форма 1'!$H3171*VLOOKUP('Форма 1'!$F3171,'Придельники с 2022'!$B$4:$X$28,'Форма 1'!AJ$8),"")</f>
        <v/>
      </c>
      <c r="T3171" s="87"/>
    </row>
    <row r="3172" spans="1:20">
      <c r="A3172" s="188">
        <f t="shared" si="243"/>
        <v>18</v>
      </c>
      <c r="B3172" s="189" t="s">
        <v>3078</v>
      </c>
      <c r="C3172" s="99">
        <f t="shared" si="242"/>
        <v>21330054.368000001</v>
      </c>
      <c r="D3172" s="103" t="str">
        <f>IF(ISNUMBER('Форма 1'!U3172),'Форма 1'!$H3172*VLOOKUP('Форма 1'!$F3172,'Придельники с 2022'!$B$4:$X$28,'Форма 1'!U$8),"")</f>
        <v/>
      </c>
      <c r="E3172" s="103" t="str">
        <f>IF(ISNUMBER('Форма 1'!V3172),'Форма 1'!$H3172*VLOOKUP('Форма 1'!$F3172,'Придельники с 2022'!$B$4:$X$28,'Форма 1'!V$8),"")</f>
        <v/>
      </c>
      <c r="F3172" s="103" t="str">
        <f>IF(ISNUMBER('Форма 1'!W3172),'Форма 1'!$H3172*VLOOKUP('Форма 1'!$F3172,'Придельники с 2022'!$B$4:$X$28,'Форма 1'!W$8),"")</f>
        <v/>
      </c>
      <c r="G3172" s="103" t="str">
        <f>IF(ISNUMBER('Форма 1'!X3172),'Форма 1'!$H3172*VLOOKUP('Форма 1'!$F3172,'Придельники с 2022'!$B$4:$X$28,'Форма 1'!X$8),"")</f>
        <v/>
      </c>
      <c r="H3172" s="103" t="str">
        <f>IF(ISNUMBER('Форма 1'!Y3172),'Форма 1'!$H3172*VLOOKUP('Форма 1'!$F3172,'Придельники с 2022'!$B$4:$X$28,'Форма 1'!Y$8),"")</f>
        <v/>
      </c>
      <c r="I3172" s="103" t="str">
        <f>IF(ISNUMBER('Форма 1'!Z3172),'Форма 1'!$H3172*VLOOKUP('Форма 1'!$F3172,'Придельники с 2022'!$B$4:$X$28,'Форма 1'!Z$8),"")</f>
        <v/>
      </c>
      <c r="J3172" s="103" t="str">
        <f>IF(ISNUMBER('Форма 1'!AA3172),'Форма 1'!$H3172*VLOOKUP('Форма 1'!$F3172,'Придельники с 2022'!$B$4:$X$28,'Форма 1'!AA$8),"")</f>
        <v/>
      </c>
      <c r="K3172" s="90"/>
      <c r="L3172" s="87"/>
      <c r="M3172" s="103" t="str">
        <f>IF(ISNUMBER('Форма 1'!AD3172),'Форма 1'!$H3172*VLOOKUP('Форма 1'!$F3172,'Придельники с 2022'!$B$4:$X$28,'Форма 1'!AD$8),"")</f>
        <v/>
      </c>
      <c r="N3172" s="103">
        <f>IF(ISBLANK('Форма 1'!$AE3172),"",IF('Форма 1'!$AE3172=1,'Форма 1'!$H3172*VLOOKUP('Форма 1'!$F3172,'Придельники с 2022'!$B$4:$X$28,'Форма 1'!$AE$8,0),IF('Форма 1'!$AE3172=2,'Форма 1'!$H3172*VLOOKUP('Форма 1'!$F3172,'Придельники с 2022'!$B$4:$X$28,13,0),IF('Форма 1'!$AE3172=3,'Форма 1'!$H3172*VLOOKUP('Форма 1'!$F3172,'Придельники с 2022'!$B$4:$X$28,12,0)))))</f>
        <v>21330054.368000001</v>
      </c>
      <c r="O3172" s="103" t="str">
        <f>IF(ISNUMBER('Форма 1'!AF3172),'Форма 1'!$H3172*VLOOKUP('Форма 1'!$F3172,'Придельники с 2022'!$B$4:$X$28,'Форма 1'!AF$8),"")</f>
        <v/>
      </c>
      <c r="P3172" s="87"/>
      <c r="Q3172" s="103" t="str">
        <f>IF(ISNUMBER('Форма 1'!AH3172),'Форма 1'!$H3172*VLOOKUP('Форма 1'!$F3172,'Придельники с 2022'!$B$4:$X$28,'Форма 1'!AH$8),"")</f>
        <v/>
      </c>
      <c r="R3172" s="103" t="str">
        <f>IF(ISNUMBER('Форма 1'!AI3172),'Форма 1'!$H3172*VLOOKUP('Форма 1'!$F3172,'Придельники с 2022'!$B$4:$X$28,'Форма 1'!AI$8),"")</f>
        <v/>
      </c>
      <c r="S3172" s="103" t="str">
        <f>IF(ISNUMBER('Форма 1'!AJ3172),'Форма 1'!$H3172*VLOOKUP('Форма 1'!$F3172,'Придельники с 2022'!$B$4:$X$28,'Форма 1'!AJ$8),"")</f>
        <v/>
      </c>
      <c r="T3172" s="87"/>
    </row>
    <row r="3173" spans="1:20">
      <c r="A3173" s="188">
        <f t="shared" si="243"/>
        <v>19</v>
      </c>
      <c r="B3173" s="189" t="s">
        <v>3079</v>
      </c>
      <c r="C3173" s="99">
        <f t="shared" si="242"/>
        <v>27952559.842999995</v>
      </c>
      <c r="D3173" s="103" t="str">
        <f>IF(ISNUMBER('Форма 1'!U3173),'Форма 1'!$H3173*VLOOKUP('Форма 1'!$F3173,'Придельники с 2022'!$B$4:$X$28,'Форма 1'!U$8),"")</f>
        <v/>
      </c>
      <c r="E3173" s="103" t="str">
        <f>IF(ISNUMBER('Форма 1'!V3173),'Форма 1'!$H3173*VLOOKUP('Форма 1'!$F3173,'Придельники с 2022'!$B$4:$X$28,'Форма 1'!V$8),"")</f>
        <v/>
      </c>
      <c r="F3173" s="103" t="str">
        <f>IF(ISNUMBER('Форма 1'!W3173),'Форма 1'!$H3173*VLOOKUP('Форма 1'!$F3173,'Придельники с 2022'!$B$4:$X$28,'Форма 1'!W$8),"")</f>
        <v/>
      </c>
      <c r="G3173" s="103" t="str">
        <f>IF(ISNUMBER('Форма 1'!X3173),'Форма 1'!$H3173*VLOOKUP('Форма 1'!$F3173,'Придельники с 2022'!$B$4:$X$28,'Форма 1'!X$8),"")</f>
        <v/>
      </c>
      <c r="H3173" s="103" t="str">
        <f>IF(ISNUMBER('Форма 1'!Y3173),'Форма 1'!$H3173*VLOOKUP('Форма 1'!$F3173,'Придельники с 2022'!$B$4:$X$28,'Форма 1'!Y$8),"")</f>
        <v/>
      </c>
      <c r="I3173" s="103" t="str">
        <f>IF(ISNUMBER('Форма 1'!Z3173),'Форма 1'!$H3173*VLOOKUP('Форма 1'!$F3173,'Придельники с 2022'!$B$4:$X$28,'Форма 1'!Z$8),"")</f>
        <v/>
      </c>
      <c r="J3173" s="103" t="str">
        <f>IF(ISNUMBER('Форма 1'!AA3173),'Форма 1'!$H3173*VLOOKUP('Форма 1'!$F3173,'Придельники с 2022'!$B$4:$X$28,'Форма 1'!AA$8),"")</f>
        <v/>
      </c>
      <c r="K3173" s="90"/>
      <c r="L3173" s="87"/>
      <c r="M3173" s="103">
        <f>IF(ISNUMBER('Форма 1'!AD3173),'Форма 1'!$H3173*VLOOKUP('Форма 1'!$F3173,'Придельники с 2022'!$B$4:$X$28,'Форма 1'!AD$8),"")</f>
        <v>27952559.842999995</v>
      </c>
      <c r="N3173" s="103" t="str">
        <f>IF(ISBLANK('Форма 1'!$AE3173),"",IF('Форма 1'!$AE3173=1,'Форма 1'!$H3173*VLOOKUP('Форма 1'!$F3173,'Придельники с 2022'!$B$4:$X$28,'Форма 1'!$AE$8,0),IF('Форма 1'!$AE3173=2,'Форма 1'!$H3173*VLOOKUP('Форма 1'!$F3173,'Придельники с 2022'!$B$4:$X$28,13,0),IF('Форма 1'!$AE3173=3,'Форма 1'!$H3173*VLOOKUP('Форма 1'!$F3173,'Придельники с 2022'!$B$4:$X$28,12,0)))))</f>
        <v/>
      </c>
      <c r="O3173" s="103" t="str">
        <f>IF(ISNUMBER('Форма 1'!AF3173),'Форма 1'!$H3173*VLOOKUP('Форма 1'!$F3173,'Придельники с 2022'!$B$4:$X$28,'Форма 1'!AF$8),"")</f>
        <v/>
      </c>
      <c r="P3173" s="87"/>
      <c r="Q3173" s="103" t="str">
        <f>IF(ISNUMBER('Форма 1'!AH3173),'Форма 1'!$H3173*VLOOKUP('Форма 1'!$F3173,'Придельники с 2022'!$B$4:$X$28,'Форма 1'!AH$8),"")</f>
        <v/>
      </c>
      <c r="R3173" s="103" t="str">
        <f>IF(ISNUMBER('Форма 1'!AI3173),'Форма 1'!$H3173*VLOOKUP('Форма 1'!$F3173,'Придельники с 2022'!$B$4:$X$28,'Форма 1'!AI$8),"")</f>
        <v/>
      </c>
      <c r="S3173" s="103" t="str">
        <f>IF(ISNUMBER('Форма 1'!AJ3173),'Форма 1'!$H3173*VLOOKUP('Форма 1'!$F3173,'Придельники с 2022'!$B$4:$X$28,'Форма 1'!AJ$8),"")</f>
        <v/>
      </c>
      <c r="T3173" s="88"/>
    </row>
    <row r="3174" spans="1:20">
      <c r="A3174" s="188">
        <f t="shared" si="243"/>
        <v>20</v>
      </c>
      <c r="B3174" s="189" t="s">
        <v>3080</v>
      </c>
      <c r="C3174" s="99">
        <f t="shared" si="242"/>
        <v>15276532.175999999</v>
      </c>
      <c r="D3174" s="103" t="str">
        <f>IF(ISNUMBER('Форма 1'!U3174),'Форма 1'!$H3174*VLOOKUP('Форма 1'!$F3174,'Придельники с 2022'!$B$4:$X$28,'Форма 1'!U$8),"")</f>
        <v/>
      </c>
      <c r="E3174" s="103" t="str">
        <f>IF(ISNUMBER('Форма 1'!V3174),'Форма 1'!$H3174*VLOOKUP('Форма 1'!$F3174,'Придельники с 2022'!$B$4:$X$28,'Форма 1'!V$8),"")</f>
        <v/>
      </c>
      <c r="F3174" s="103" t="str">
        <f>IF(ISNUMBER('Форма 1'!W3174),'Форма 1'!$H3174*VLOOKUP('Форма 1'!$F3174,'Придельники с 2022'!$B$4:$X$28,'Форма 1'!W$8),"")</f>
        <v/>
      </c>
      <c r="G3174" s="103" t="str">
        <f>IF(ISNUMBER('Форма 1'!X3174),'Форма 1'!$H3174*VLOOKUP('Форма 1'!$F3174,'Придельники с 2022'!$B$4:$X$28,'Форма 1'!X$8),"")</f>
        <v/>
      </c>
      <c r="H3174" s="103" t="str">
        <f>IF(ISNUMBER('Форма 1'!Y3174),'Форма 1'!$H3174*VLOOKUP('Форма 1'!$F3174,'Придельники с 2022'!$B$4:$X$28,'Форма 1'!Y$8),"")</f>
        <v/>
      </c>
      <c r="I3174" s="103" t="str">
        <f>IF(ISNUMBER('Форма 1'!Z3174),'Форма 1'!$H3174*VLOOKUP('Форма 1'!$F3174,'Придельники с 2022'!$B$4:$X$28,'Форма 1'!Z$8),"")</f>
        <v/>
      </c>
      <c r="J3174" s="103" t="str">
        <f>IF(ISNUMBER('Форма 1'!AA3174),'Форма 1'!$H3174*VLOOKUP('Форма 1'!$F3174,'Придельники с 2022'!$B$4:$X$28,'Форма 1'!AA$8),"")</f>
        <v/>
      </c>
      <c r="K3174" s="92"/>
      <c r="L3174" s="88"/>
      <c r="M3174" s="103">
        <f>IF(ISNUMBER('Форма 1'!AD3174),'Форма 1'!$H3174*VLOOKUP('Форма 1'!$F3174,'Придельники с 2022'!$B$4:$X$28,'Форма 1'!AD$8),"")</f>
        <v>15276532.175999999</v>
      </c>
      <c r="N3174" s="103" t="str">
        <f>IF(ISBLANK('Форма 1'!$AE3174),"",IF('Форма 1'!$AE3174=1,'Форма 1'!$H3174*VLOOKUP('Форма 1'!$F3174,'Придельники с 2022'!$B$4:$X$28,'Форма 1'!$AE$8,0),IF('Форма 1'!$AE3174=2,'Форма 1'!$H3174*VLOOKUP('Форма 1'!$F3174,'Придельники с 2022'!$B$4:$X$28,13,0),IF('Форма 1'!$AE3174=3,'Форма 1'!$H3174*VLOOKUP('Форма 1'!$F3174,'Придельники с 2022'!$B$4:$X$28,12,0)))))</f>
        <v/>
      </c>
      <c r="O3174" s="103" t="str">
        <f>IF(ISNUMBER('Форма 1'!AF3174),'Форма 1'!$H3174*VLOOKUP('Форма 1'!$F3174,'Придельники с 2022'!$B$4:$X$28,'Форма 1'!AF$8),"")</f>
        <v/>
      </c>
      <c r="P3174" s="88"/>
      <c r="Q3174" s="103" t="str">
        <f>IF(ISNUMBER('Форма 1'!AH3174),'Форма 1'!$H3174*VLOOKUP('Форма 1'!$F3174,'Придельники с 2022'!$B$4:$X$28,'Форма 1'!AH$8),"")</f>
        <v/>
      </c>
      <c r="R3174" s="103" t="str">
        <f>IF(ISNUMBER('Форма 1'!AI3174),'Форма 1'!$H3174*VLOOKUP('Форма 1'!$F3174,'Придельники с 2022'!$B$4:$X$28,'Форма 1'!AI$8),"")</f>
        <v/>
      </c>
      <c r="S3174" s="103" t="str">
        <f>IF(ISNUMBER('Форма 1'!AJ3174),'Форма 1'!$H3174*VLOOKUP('Форма 1'!$F3174,'Придельники с 2022'!$B$4:$X$28,'Форма 1'!AJ$8),"")</f>
        <v/>
      </c>
      <c r="T3174" s="88"/>
    </row>
    <row r="3175" spans="1:20">
      <c r="A3175" s="188">
        <f t="shared" si="243"/>
        <v>21</v>
      </c>
      <c r="B3175" s="189" t="s">
        <v>3081</v>
      </c>
      <c r="C3175" s="99">
        <f t="shared" si="242"/>
        <v>15242125.571999999</v>
      </c>
      <c r="D3175" s="103" t="str">
        <f>IF(ISNUMBER('Форма 1'!U3175),'Форма 1'!$H3175*VLOOKUP('Форма 1'!$F3175,'Придельники с 2022'!$B$4:$X$28,'Форма 1'!U$8),"")</f>
        <v/>
      </c>
      <c r="E3175" s="103" t="str">
        <f>IF(ISNUMBER('Форма 1'!V3175),'Форма 1'!$H3175*VLOOKUP('Форма 1'!$F3175,'Придельники с 2022'!$B$4:$X$28,'Форма 1'!V$8),"")</f>
        <v/>
      </c>
      <c r="F3175" s="103" t="str">
        <f>IF(ISNUMBER('Форма 1'!W3175),'Форма 1'!$H3175*VLOOKUP('Форма 1'!$F3175,'Придельники с 2022'!$B$4:$X$28,'Форма 1'!W$8),"")</f>
        <v/>
      </c>
      <c r="G3175" s="103" t="str">
        <f>IF(ISNUMBER('Форма 1'!X3175),'Форма 1'!$H3175*VLOOKUP('Форма 1'!$F3175,'Придельники с 2022'!$B$4:$X$28,'Форма 1'!X$8),"")</f>
        <v/>
      </c>
      <c r="H3175" s="103" t="str">
        <f>IF(ISNUMBER('Форма 1'!Y3175),'Форма 1'!$H3175*VLOOKUP('Форма 1'!$F3175,'Придельники с 2022'!$B$4:$X$28,'Форма 1'!Y$8),"")</f>
        <v/>
      </c>
      <c r="I3175" s="103" t="str">
        <f>IF(ISNUMBER('Форма 1'!Z3175),'Форма 1'!$H3175*VLOOKUP('Форма 1'!$F3175,'Придельники с 2022'!$B$4:$X$28,'Форма 1'!Z$8),"")</f>
        <v/>
      </c>
      <c r="J3175" s="103" t="str">
        <f>IF(ISNUMBER('Форма 1'!AA3175),'Форма 1'!$H3175*VLOOKUP('Форма 1'!$F3175,'Придельники с 2022'!$B$4:$X$28,'Форма 1'!AA$8),"")</f>
        <v/>
      </c>
      <c r="K3175" s="90"/>
      <c r="L3175" s="87"/>
      <c r="M3175" s="103">
        <f>IF(ISNUMBER('Форма 1'!AD3175),'Форма 1'!$H3175*VLOOKUP('Форма 1'!$F3175,'Придельники с 2022'!$B$4:$X$28,'Форма 1'!AD$8),"")</f>
        <v>15242125.571999999</v>
      </c>
      <c r="N3175" s="103" t="str">
        <f>IF(ISBLANK('Форма 1'!$AE3175),"",IF('Форма 1'!$AE3175=1,'Форма 1'!$H3175*VLOOKUP('Форма 1'!$F3175,'Придельники с 2022'!$B$4:$X$28,'Форма 1'!$AE$8,0),IF('Форма 1'!$AE3175=2,'Форма 1'!$H3175*VLOOKUP('Форма 1'!$F3175,'Придельники с 2022'!$B$4:$X$28,13,0),IF('Форма 1'!$AE3175=3,'Форма 1'!$H3175*VLOOKUP('Форма 1'!$F3175,'Придельники с 2022'!$B$4:$X$28,12,0)))))</f>
        <v/>
      </c>
      <c r="O3175" s="103" t="str">
        <f>IF(ISNUMBER('Форма 1'!AF3175),'Форма 1'!$H3175*VLOOKUP('Форма 1'!$F3175,'Придельники с 2022'!$B$4:$X$28,'Форма 1'!AF$8),"")</f>
        <v/>
      </c>
      <c r="P3175" s="87"/>
      <c r="Q3175" s="103" t="str">
        <f>IF(ISNUMBER('Форма 1'!AH3175),'Форма 1'!$H3175*VLOOKUP('Форма 1'!$F3175,'Придельники с 2022'!$B$4:$X$28,'Форма 1'!AH$8),"")</f>
        <v/>
      </c>
      <c r="R3175" s="103" t="str">
        <f>IF(ISNUMBER('Форма 1'!AI3175),'Форма 1'!$H3175*VLOOKUP('Форма 1'!$F3175,'Придельники с 2022'!$B$4:$X$28,'Форма 1'!AI$8),"")</f>
        <v/>
      </c>
      <c r="S3175" s="103" t="str">
        <f>IF(ISNUMBER('Форма 1'!AJ3175),'Форма 1'!$H3175*VLOOKUP('Форма 1'!$F3175,'Придельники с 2022'!$B$4:$X$28,'Форма 1'!AJ$8),"")</f>
        <v/>
      </c>
      <c r="T3175" s="88"/>
    </row>
    <row r="3176" spans="1:20">
      <c r="A3176" s="188">
        <f t="shared" si="243"/>
        <v>22</v>
      </c>
      <c r="B3176" s="189" t="s">
        <v>3082</v>
      </c>
      <c r="C3176" s="99">
        <f t="shared" si="242"/>
        <v>15210586.184999999</v>
      </c>
      <c r="D3176" s="103" t="str">
        <f>IF(ISNUMBER('Форма 1'!U3176),'Форма 1'!$H3176*VLOOKUP('Форма 1'!$F3176,'Придельники с 2022'!$B$4:$X$28,'Форма 1'!U$8),"")</f>
        <v/>
      </c>
      <c r="E3176" s="103" t="str">
        <f>IF(ISNUMBER('Форма 1'!V3176),'Форма 1'!$H3176*VLOOKUP('Форма 1'!$F3176,'Придельники с 2022'!$B$4:$X$28,'Форма 1'!V$8),"")</f>
        <v/>
      </c>
      <c r="F3176" s="103" t="str">
        <f>IF(ISNUMBER('Форма 1'!W3176),'Форма 1'!$H3176*VLOOKUP('Форма 1'!$F3176,'Придельники с 2022'!$B$4:$X$28,'Форма 1'!W$8),"")</f>
        <v/>
      </c>
      <c r="G3176" s="103" t="str">
        <f>IF(ISNUMBER('Форма 1'!X3176),'Форма 1'!$H3176*VLOOKUP('Форма 1'!$F3176,'Придельники с 2022'!$B$4:$X$28,'Форма 1'!X$8),"")</f>
        <v/>
      </c>
      <c r="H3176" s="103" t="str">
        <f>IF(ISNUMBER('Форма 1'!Y3176),'Форма 1'!$H3176*VLOOKUP('Форма 1'!$F3176,'Придельники с 2022'!$B$4:$X$28,'Форма 1'!Y$8),"")</f>
        <v/>
      </c>
      <c r="I3176" s="103" t="str">
        <f>IF(ISNUMBER('Форма 1'!Z3176),'Форма 1'!$H3176*VLOOKUP('Форма 1'!$F3176,'Придельники с 2022'!$B$4:$X$28,'Форма 1'!Z$8),"")</f>
        <v/>
      </c>
      <c r="J3176" s="103" t="str">
        <f>IF(ISNUMBER('Форма 1'!AA3176),'Форма 1'!$H3176*VLOOKUP('Форма 1'!$F3176,'Придельники с 2022'!$B$4:$X$28,'Форма 1'!AA$8),"")</f>
        <v/>
      </c>
      <c r="K3176" s="90"/>
      <c r="L3176" s="87"/>
      <c r="M3176" s="103">
        <f>IF(ISNUMBER('Форма 1'!AD3176),'Форма 1'!$H3176*VLOOKUP('Форма 1'!$F3176,'Придельники с 2022'!$B$4:$X$28,'Форма 1'!AD$8),"")</f>
        <v>15210586.184999999</v>
      </c>
      <c r="N3176" s="103" t="str">
        <f>IF(ISBLANK('Форма 1'!$AE3176),"",IF('Форма 1'!$AE3176=1,'Форма 1'!$H3176*VLOOKUP('Форма 1'!$F3176,'Придельники с 2022'!$B$4:$X$28,'Форма 1'!$AE$8,0),IF('Форма 1'!$AE3176=2,'Форма 1'!$H3176*VLOOKUP('Форма 1'!$F3176,'Придельники с 2022'!$B$4:$X$28,13,0),IF('Форма 1'!$AE3176=3,'Форма 1'!$H3176*VLOOKUP('Форма 1'!$F3176,'Придельники с 2022'!$B$4:$X$28,12,0)))))</f>
        <v/>
      </c>
      <c r="O3176" s="103" t="str">
        <f>IF(ISNUMBER('Форма 1'!AF3176),'Форма 1'!$H3176*VLOOKUP('Форма 1'!$F3176,'Придельники с 2022'!$B$4:$X$28,'Форма 1'!AF$8),"")</f>
        <v/>
      </c>
      <c r="P3176" s="87"/>
      <c r="Q3176" s="103" t="str">
        <f>IF(ISNUMBER('Форма 1'!AH3176),'Форма 1'!$H3176*VLOOKUP('Форма 1'!$F3176,'Придельники с 2022'!$B$4:$X$28,'Форма 1'!AH$8),"")</f>
        <v/>
      </c>
      <c r="R3176" s="103" t="str">
        <f>IF(ISNUMBER('Форма 1'!AI3176),'Форма 1'!$H3176*VLOOKUP('Форма 1'!$F3176,'Придельники с 2022'!$B$4:$X$28,'Форма 1'!AI$8),"")</f>
        <v/>
      </c>
      <c r="S3176" s="103" t="str">
        <f>IF(ISNUMBER('Форма 1'!AJ3176),'Форма 1'!$H3176*VLOOKUP('Форма 1'!$F3176,'Придельники с 2022'!$B$4:$X$28,'Форма 1'!AJ$8),"")</f>
        <v/>
      </c>
      <c r="T3176" s="88"/>
    </row>
    <row r="3177" spans="1:20">
      <c r="A3177" s="188">
        <f t="shared" si="243"/>
        <v>23</v>
      </c>
      <c r="B3177" s="189" t="s">
        <v>3083</v>
      </c>
      <c r="C3177" s="99">
        <f t="shared" si="242"/>
        <v>7824635.193</v>
      </c>
      <c r="D3177" s="103" t="str">
        <f>IF(ISNUMBER('Форма 1'!U3177),'Форма 1'!$H3177*VLOOKUP('Форма 1'!$F3177,'Придельники с 2022'!$B$4:$X$28,'Форма 1'!U$8),"")</f>
        <v/>
      </c>
      <c r="E3177" s="103" t="str">
        <f>IF(ISNUMBER('Форма 1'!V3177),'Форма 1'!$H3177*VLOOKUP('Форма 1'!$F3177,'Придельники с 2022'!$B$4:$X$28,'Форма 1'!V$8),"")</f>
        <v/>
      </c>
      <c r="F3177" s="103" t="str">
        <f>IF(ISNUMBER('Форма 1'!W3177),'Форма 1'!$H3177*VLOOKUP('Форма 1'!$F3177,'Придельники с 2022'!$B$4:$X$28,'Форма 1'!W$8),"")</f>
        <v/>
      </c>
      <c r="G3177" s="103" t="str">
        <f>IF(ISNUMBER('Форма 1'!X3177),'Форма 1'!$H3177*VLOOKUP('Форма 1'!$F3177,'Придельники с 2022'!$B$4:$X$28,'Форма 1'!X$8),"")</f>
        <v/>
      </c>
      <c r="H3177" s="103" t="str">
        <f>IF(ISNUMBER('Форма 1'!Y3177),'Форма 1'!$H3177*VLOOKUP('Форма 1'!$F3177,'Придельники с 2022'!$B$4:$X$28,'Форма 1'!Y$8),"")</f>
        <v/>
      </c>
      <c r="I3177" s="103" t="str">
        <f>IF(ISNUMBER('Форма 1'!Z3177),'Форма 1'!$H3177*VLOOKUP('Форма 1'!$F3177,'Придельники с 2022'!$B$4:$X$28,'Форма 1'!Z$8),"")</f>
        <v/>
      </c>
      <c r="J3177" s="103" t="str">
        <f>IF(ISNUMBER('Форма 1'!AA3177),'Форма 1'!$H3177*VLOOKUP('Форма 1'!$F3177,'Придельники с 2022'!$B$4:$X$28,'Форма 1'!AA$8),"")</f>
        <v/>
      </c>
      <c r="K3177" s="90"/>
      <c r="L3177" s="87"/>
      <c r="M3177" s="103">
        <f>IF(ISNUMBER('Форма 1'!AD3177),'Форма 1'!$H3177*VLOOKUP('Форма 1'!$F3177,'Придельники с 2022'!$B$4:$X$28,'Форма 1'!AD$8),"")</f>
        <v>7824635.193</v>
      </c>
      <c r="N3177" s="103" t="str">
        <f>IF(ISBLANK('Форма 1'!$AE3177),"",IF('Форма 1'!$AE3177=1,'Форма 1'!$H3177*VLOOKUP('Форма 1'!$F3177,'Придельники с 2022'!$B$4:$X$28,'Форма 1'!$AE$8,0),IF('Форма 1'!$AE3177=2,'Форма 1'!$H3177*VLOOKUP('Форма 1'!$F3177,'Придельники с 2022'!$B$4:$X$28,13,0),IF('Форма 1'!$AE3177=3,'Форма 1'!$H3177*VLOOKUP('Форма 1'!$F3177,'Придельники с 2022'!$B$4:$X$28,12,0)))))</f>
        <v/>
      </c>
      <c r="O3177" s="103" t="str">
        <f>IF(ISNUMBER('Форма 1'!AF3177),'Форма 1'!$H3177*VLOOKUP('Форма 1'!$F3177,'Придельники с 2022'!$B$4:$X$28,'Форма 1'!AF$8),"")</f>
        <v/>
      </c>
      <c r="P3177" s="87"/>
      <c r="Q3177" s="103" t="str">
        <f>IF(ISNUMBER('Форма 1'!AH3177),'Форма 1'!$H3177*VLOOKUP('Форма 1'!$F3177,'Придельники с 2022'!$B$4:$X$28,'Форма 1'!AH$8),"")</f>
        <v/>
      </c>
      <c r="R3177" s="103" t="str">
        <f>IF(ISNUMBER('Форма 1'!AI3177),'Форма 1'!$H3177*VLOOKUP('Форма 1'!$F3177,'Придельники с 2022'!$B$4:$X$28,'Форма 1'!AI$8),"")</f>
        <v/>
      </c>
      <c r="S3177" s="103" t="str">
        <f>IF(ISNUMBER('Форма 1'!AJ3177),'Форма 1'!$H3177*VLOOKUP('Форма 1'!$F3177,'Придельники с 2022'!$B$4:$X$28,'Форма 1'!AJ$8),"")</f>
        <v/>
      </c>
      <c r="T3177" s="88"/>
    </row>
    <row r="3178" spans="1:20">
      <c r="A3178" s="188">
        <f t="shared" si="243"/>
        <v>24</v>
      </c>
      <c r="B3178" s="189" t="s">
        <v>3084</v>
      </c>
      <c r="C3178" s="99">
        <f t="shared" si="242"/>
        <v>15672208.122</v>
      </c>
      <c r="D3178" s="103" t="str">
        <f>IF(ISNUMBER('Форма 1'!U3178),'Форма 1'!$H3178*VLOOKUP('Форма 1'!$F3178,'Придельники с 2022'!$B$4:$X$28,'Форма 1'!U$8),"")</f>
        <v/>
      </c>
      <c r="E3178" s="103" t="str">
        <f>IF(ISNUMBER('Форма 1'!V3178),'Форма 1'!$H3178*VLOOKUP('Форма 1'!$F3178,'Придельники с 2022'!$B$4:$X$28,'Форма 1'!V$8),"")</f>
        <v/>
      </c>
      <c r="F3178" s="103" t="str">
        <f>IF(ISNUMBER('Форма 1'!W3178),'Форма 1'!$H3178*VLOOKUP('Форма 1'!$F3178,'Придельники с 2022'!$B$4:$X$28,'Форма 1'!W$8),"")</f>
        <v/>
      </c>
      <c r="G3178" s="103" t="str">
        <f>IF(ISNUMBER('Форма 1'!X3178),'Форма 1'!$H3178*VLOOKUP('Форма 1'!$F3178,'Придельники с 2022'!$B$4:$X$28,'Форма 1'!X$8),"")</f>
        <v/>
      </c>
      <c r="H3178" s="103" t="str">
        <f>IF(ISNUMBER('Форма 1'!Y3178),'Форма 1'!$H3178*VLOOKUP('Форма 1'!$F3178,'Придельники с 2022'!$B$4:$X$28,'Форма 1'!Y$8),"")</f>
        <v/>
      </c>
      <c r="I3178" s="103" t="str">
        <f>IF(ISNUMBER('Форма 1'!Z3178),'Форма 1'!$H3178*VLOOKUP('Форма 1'!$F3178,'Придельники с 2022'!$B$4:$X$28,'Форма 1'!Z$8),"")</f>
        <v/>
      </c>
      <c r="J3178" s="103" t="str">
        <f>IF(ISNUMBER('Форма 1'!AA3178),'Форма 1'!$H3178*VLOOKUP('Форма 1'!$F3178,'Придельники с 2022'!$B$4:$X$28,'Форма 1'!AA$8),"")</f>
        <v/>
      </c>
      <c r="K3178" s="90"/>
      <c r="L3178" s="87"/>
      <c r="M3178" s="103">
        <f>IF(ISNUMBER('Форма 1'!AD3178),'Форма 1'!$H3178*VLOOKUP('Форма 1'!$F3178,'Придельники с 2022'!$B$4:$X$28,'Форма 1'!AD$8),"")</f>
        <v>15672208.122</v>
      </c>
      <c r="N3178" s="103" t="str">
        <f>IF(ISBLANK('Форма 1'!$AE3178),"",IF('Форма 1'!$AE3178=1,'Форма 1'!$H3178*VLOOKUP('Форма 1'!$F3178,'Придельники с 2022'!$B$4:$X$28,'Форма 1'!$AE$8,0),IF('Форма 1'!$AE3178=2,'Форма 1'!$H3178*VLOOKUP('Форма 1'!$F3178,'Придельники с 2022'!$B$4:$X$28,13,0),IF('Форма 1'!$AE3178=3,'Форма 1'!$H3178*VLOOKUP('Форма 1'!$F3178,'Придельники с 2022'!$B$4:$X$28,12,0)))))</f>
        <v/>
      </c>
      <c r="O3178" s="103" t="str">
        <f>IF(ISNUMBER('Форма 1'!AF3178),'Форма 1'!$H3178*VLOOKUP('Форма 1'!$F3178,'Придельники с 2022'!$B$4:$X$28,'Форма 1'!AF$8),"")</f>
        <v/>
      </c>
      <c r="P3178" s="87"/>
      <c r="Q3178" s="103" t="str">
        <f>IF(ISNUMBER('Форма 1'!AH3178),'Форма 1'!$H3178*VLOOKUP('Форма 1'!$F3178,'Придельники с 2022'!$B$4:$X$28,'Форма 1'!AH$8),"")</f>
        <v/>
      </c>
      <c r="R3178" s="103" t="str">
        <f>IF(ISNUMBER('Форма 1'!AI3178),'Форма 1'!$H3178*VLOOKUP('Форма 1'!$F3178,'Придельники с 2022'!$B$4:$X$28,'Форма 1'!AI$8),"")</f>
        <v/>
      </c>
      <c r="S3178" s="103" t="str">
        <f>IF(ISNUMBER('Форма 1'!AJ3178),'Форма 1'!$H3178*VLOOKUP('Форма 1'!$F3178,'Придельники с 2022'!$B$4:$X$28,'Форма 1'!AJ$8),"")</f>
        <v/>
      </c>
      <c r="T3178" s="88"/>
    </row>
    <row r="3179" spans="1:20">
      <c r="A3179" s="188">
        <f t="shared" si="243"/>
        <v>25</v>
      </c>
      <c r="B3179" s="189" t="s">
        <v>3085</v>
      </c>
      <c r="C3179" s="99">
        <f t="shared" si="242"/>
        <v>14576931.228</v>
      </c>
      <c r="D3179" s="103" t="str">
        <f>IF(ISNUMBER('Форма 1'!U3179),'Форма 1'!$H3179*VLOOKUP('Форма 1'!$F3179,'Придельники с 2022'!$B$4:$X$28,'Форма 1'!U$8),"")</f>
        <v/>
      </c>
      <c r="E3179" s="103" t="str">
        <f>IF(ISNUMBER('Форма 1'!V3179),'Форма 1'!$H3179*VLOOKUP('Форма 1'!$F3179,'Придельники с 2022'!$B$4:$X$28,'Форма 1'!V$8),"")</f>
        <v/>
      </c>
      <c r="F3179" s="103" t="str">
        <f>IF(ISNUMBER('Форма 1'!W3179),'Форма 1'!$H3179*VLOOKUP('Форма 1'!$F3179,'Придельники с 2022'!$B$4:$X$28,'Форма 1'!W$8),"")</f>
        <v/>
      </c>
      <c r="G3179" s="103" t="str">
        <f>IF(ISNUMBER('Форма 1'!X3179),'Форма 1'!$H3179*VLOOKUP('Форма 1'!$F3179,'Придельники с 2022'!$B$4:$X$28,'Форма 1'!X$8),"")</f>
        <v/>
      </c>
      <c r="H3179" s="103" t="str">
        <f>IF(ISNUMBER('Форма 1'!Y3179),'Форма 1'!$H3179*VLOOKUP('Форма 1'!$F3179,'Придельники с 2022'!$B$4:$X$28,'Форма 1'!Y$8),"")</f>
        <v/>
      </c>
      <c r="I3179" s="103" t="str">
        <f>IF(ISNUMBER('Форма 1'!Z3179),'Форма 1'!$H3179*VLOOKUP('Форма 1'!$F3179,'Придельники с 2022'!$B$4:$X$28,'Форма 1'!Z$8),"")</f>
        <v/>
      </c>
      <c r="J3179" s="103" t="str">
        <f>IF(ISNUMBER('Форма 1'!AA3179),'Форма 1'!$H3179*VLOOKUP('Форма 1'!$F3179,'Придельники с 2022'!$B$4:$X$28,'Форма 1'!AA$8),"")</f>
        <v/>
      </c>
      <c r="K3179" s="90"/>
      <c r="L3179" s="87"/>
      <c r="M3179" s="103">
        <f>IF(ISNUMBER('Форма 1'!AD3179),'Форма 1'!$H3179*VLOOKUP('Форма 1'!$F3179,'Придельники с 2022'!$B$4:$X$28,'Форма 1'!AD$8),"")</f>
        <v>14576931.228</v>
      </c>
      <c r="N3179" s="103" t="str">
        <f>IF(ISBLANK('Форма 1'!$AE3179),"",IF('Форма 1'!$AE3179=1,'Форма 1'!$H3179*VLOOKUP('Форма 1'!$F3179,'Придельники с 2022'!$B$4:$X$28,'Форма 1'!$AE$8,0),IF('Форма 1'!$AE3179=2,'Форма 1'!$H3179*VLOOKUP('Форма 1'!$F3179,'Придельники с 2022'!$B$4:$X$28,13,0),IF('Форма 1'!$AE3179=3,'Форма 1'!$H3179*VLOOKUP('Форма 1'!$F3179,'Придельники с 2022'!$B$4:$X$28,12,0)))))</f>
        <v/>
      </c>
      <c r="O3179" s="103" t="str">
        <f>IF(ISNUMBER('Форма 1'!AF3179),'Форма 1'!$H3179*VLOOKUP('Форма 1'!$F3179,'Придельники с 2022'!$B$4:$X$28,'Форма 1'!AF$8),"")</f>
        <v/>
      </c>
      <c r="P3179" s="87"/>
      <c r="Q3179" s="103" t="str">
        <f>IF(ISNUMBER('Форма 1'!AH3179),'Форма 1'!$H3179*VLOOKUP('Форма 1'!$F3179,'Придельники с 2022'!$B$4:$X$28,'Форма 1'!AH$8),"")</f>
        <v/>
      </c>
      <c r="R3179" s="103" t="str">
        <f>IF(ISNUMBER('Форма 1'!AI3179),'Форма 1'!$H3179*VLOOKUP('Форма 1'!$F3179,'Придельники с 2022'!$B$4:$X$28,'Форма 1'!AI$8),"")</f>
        <v/>
      </c>
      <c r="S3179" s="103" t="str">
        <f>IF(ISNUMBER('Форма 1'!AJ3179),'Форма 1'!$H3179*VLOOKUP('Форма 1'!$F3179,'Придельники с 2022'!$B$4:$X$28,'Форма 1'!AJ$8),"")</f>
        <v/>
      </c>
      <c r="T3179" s="88"/>
    </row>
    <row r="3180" spans="1:20">
      <c r="A3180" s="188">
        <f t="shared" si="243"/>
        <v>26</v>
      </c>
      <c r="B3180" s="189" t="s">
        <v>3086</v>
      </c>
      <c r="C3180" s="99">
        <f t="shared" si="242"/>
        <v>9874868.3039999995</v>
      </c>
      <c r="D3180" s="103" t="str">
        <f>IF(ISNUMBER('Форма 1'!U3180),'Форма 1'!$H3180*VLOOKUP('Форма 1'!$F3180,'Придельники с 2022'!$B$4:$X$28,'Форма 1'!U$8),"")</f>
        <v/>
      </c>
      <c r="E3180" s="103" t="str">
        <f>IF(ISNUMBER('Форма 1'!V3180),'Форма 1'!$H3180*VLOOKUP('Форма 1'!$F3180,'Придельники с 2022'!$B$4:$X$28,'Форма 1'!V$8),"")</f>
        <v/>
      </c>
      <c r="F3180" s="103" t="str">
        <f>IF(ISNUMBER('Форма 1'!W3180),'Форма 1'!$H3180*VLOOKUP('Форма 1'!$F3180,'Придельники с 2022'!$B$4:$X$28,'Форма 1'!W$8),"")</f>
        <v/>
      </c>
      <c r="G3180" s="103" t="str">
        <f>IF(ISNUMBER('Форма 1'!X3180),'Форма 1'!$H3180*VLOOKUP('Форма 1'!$F3180,'Придельники с 2022'!$B$4:$X$28,'Форма 1'!X$8),"")</f>
        <v/>
      </c>
      <c r="H3180" s="103" t="str">
        <f>IF(ISNUMBER('Форма 1'!Y3180),'Форма 1'!$H3180*VLOOKUP('Форма 1'!$F3180,'Придельники с 2022'!$B$4:$X$28,'Форма 1'!Y$8),"")</f>
        <v/>
      </c>
      <c r="I3180" s="103" t="str">
        <f>IF(ISNUMBER('Форма 1'!Z3180),'Форма 1'!$H3180*VLOOKUP('Форма 1'!$F3180,'Придельники с 2022'!$B$4:$X$28,'Форма 1'!Z$8),"")</f>
        <v/>
      </c>
      <c r="J3180" s="103" t="str">
        <f>IF(ISNUMBER('Форма 1'!AA3180),'Форма 1'!$H3180*VLOOKUP('Форма 1'!$F3180,'Придельники с 2022'!$B$4:$X$28,'Форма 1'!AA$8),"")</f>
        <v/>
      </c>
      <c r="K3180" s="90"/>
      <c r="L3180" s="87"/>
      <c r="M3180" s="103">
        <f>IF(ISNUMBER('Форма 1'!AD3180),'Форма 1'!$H3180*VLOOKUP('Форма 1'!$F3180,'Придельники с 2022'!$B$4:$X$28,'Форма 1'!AD$8),"")</f>
        <v>9874868.3039999995</v>
      </c>
      <c r="N3180" s="103" t="str">
        <f>IF(ISBLANK('Форма 1'!$AE3180),"",IF('Форма 1'!$AE3180=1,'Форма 1'!$H3180*VLOOKUP('Форма 1'!$F3180,'Придельники с 2022'!$B$4:$X$28,'Форма 1'!$AE$8,0),IF('Форма 1'!$AE3180=2,'Форма 1'!$H3180*VLOOKUP('Форма 1'!$F3180,'Придельники с 2022'!$B$4:$X$28,13,0),IF('Форма 1'!$AE3180=3,'Форма 1'!$H3180*VLOOKUP('Форма 1'!$F3180,'Придельники с 2022'!$B$4:$X$28,12,0)))))</f>
        <v/>
      </c>
      <c r="O3180" s="103" t="str">
        <f>IF(ISNUMBER('Форма 1'!AF3180),'Форма 1'!$H3180*VLOOKUP('Форма 1'!$F3180,'Придельники с 2022'!$B$4:$X$28,'Форма 1'!AF$8),"")</f>
        <v/>
      </c>
      <c r="P3180" s="87"/>
      <c r="Q3180" s="103" t="str">
        <f>IF(ISNUMBER('Форма 1'!AH3180),'Форма 1'!$H3180*VLOOKUP('Форма 1'!$F3180,'Придельники с 2022'!$B$4:$X$28,'Форма 1'!AH$8),"")</f>
        <v/>
      </c>
      <c r="R3180" s="103" t="str">
        <f>IF(ISNUMBER('Форма 1'!AI3180),'Форма 1'!$H3180*VLOOKUP('Форма 1'!$F3180,'Придельники с 2022'!$B$4:$X$28,'Форма 1'!AI$8),"")</f>
        <v/>
      </c>
      <c r="S3180" s="103" t="str">
        <f>IF(ISNUMBER('Форма 1'!AJ3180),'Форма 1'!$H3180*VLOOKUP('Форма 1'!$F3180,'Придельники с 2022'!$B$4:$X$28,'Форма 1'!AJ$8),"")</f>
        <v/>
      </c>
      <c r="T3180" s="88"/>
    </row>
    <row r="3181" spans="1:20">
      <c r="A3181" s="188">
        <f t="shared" si="243"/>
        <v>27</v>
      </c>
      <c r="B3181" s="189" t="s">
        <v>3087</v>
      </c>
      <c r="C3181" s="99">
        <f t="shared" si="242"/>
        <v>15016537.088000001</v>
      </c>
      <c r="D3181" s="103" t="str">
        <f>IF(ISNUMBER('Форма 1'!U3181),'Форма 1'!$H3181*VLOOKUP('Форма 1'!$F3181,'Придельники с 2022'!$B$4:$X$28,'Форма 1'!U$8),"")</f>
        <v/>
      </c>
      <c r="E3181" s="103" t="str">
        <f>IF(ISNUMBER('Форма 1'!V3181),'Форма 1'!$H3181*VLOOKUP('Форма 1'!$F3181,'Придельники с 2022'!$B$4:$X$28,'Форма 1'!V$8),"")</f>
        <v/>
      </c>
      <c r="F3181" s="103" t="str">
        <f>IF(ISNUMBER('Форма 1'!W3181),'Форма 1'!$H3181*VLOOKUP('Форма 1'!$F3181,'Придельники с 2022'!$B$4:$X$28,'Форма 1'!W$8),"")</f>
        <v/>
      </c>
      <c r="G3181" s="103" t="str">
        <f>IF(ISNUMBER('Форма 1'!X3181),'Форма 1'!$H3181*VLOOKUP('Форма 1'!$F3181,'Придельники с 2022'!$B$4:$X$28,'Форма 1'!X$8),"")</f>
        <v/>
      </c>
      <c r="H3181" s="103" t="str">
        <f>IF(ISNUMBER('Форма 1'!Y3181),'Форма 1'!$H3181*VLOOKUP('Форма 1'!$F3181,'Придельники с 2022'!$B$4:$X$28,'Форма 1'!Y$8),"")</f>
        <v/>
      </c>
      <c r="I3181" s="103" t="str">
        <f>IF(ISNUMBER('Форма 1'!Z3181),'Форма 1'!$H3181*VLOOKUP('Форма 1'!$F3181,'Придельники с 2022'!$B$4:$X$28,'Форма 1'!Z$8),"")</f>
        <v/>
      </c>
      <c r="J3181" s="103" t="str">
        <f>IF(ISNUMBER('Форма 1'!AA3181),'Форма 1'!$H3181*VLOOKUP('Форма 1'!$F3181,'Придельники с 2022'!$B$4:$X$28,'Форма 1'!AA$8),"")</f>
        <v/>
      </c>
      <c r="K3181" s="90"/>
      <c r="L3181" s="87"/>
      <c r="M3181" s="103">
        <f>IF(ISNUMBER('Форма 1'!AD3181),'Форма 1'!$H3181*VLOOKUP('Форма 1'!$F3181,'Придельники с 2022'!$B$4:$X$28,'Форма 1'!AD$8),"")</f>
        <v>15016537.088000001</v>
      </c>
      <c r="N3181" s="103" t="str">
        <f>IF(ISBLANK('Форма 1'!$AE3181),"",IF('Форма 1'!$AE3181=1,'Форма 1'!$H3181*VLOOKUP('Форма 1'!$F3181,'Придельники с 2022'!$B$4:$X$28,'Форма 1'!$AE$8,0),IF('Форма 1'!$AE3181=2,'Форма 1'!$H3181*VLOOKUP('Форма 1'!$F3181,'Придельники с 2022'!$B$4:$X$28,13,0),IF('Форма 1'!$AE3181=3,'Форма 1'!$H3181*VLOOKUP('Форма 1'!$F3181,'Придельники с 2022'!$B$4:$X$28,12,0)))))</f>
        <v/>
      </c>
      <c r="O3181" s="103" t="str">
        <f>IF(ISNUMBER('Форма 1'!AF3181),'Форма 1'!$H3181*VLOOKUP('Форма 1'!$F3181,'Придельники с 2022'!$B$4:$X$28,'Форма 1'!AF$8),"")</f>
        <v/>
      </c>
      <c r="P3181" s="87"/>
      <c r="Q3181" s="103" t="str">
        <f>IF(ISNUMBER('Форма 1'!AH3181),'Форма 1'!$H3181*VLOOKUP('Форма 1'!$F3181,'Придельники с 2022'!$B$4:$X$28,'Форма 1'!AH$8),"")</f>
        <v/>
      </c>
      <c r="R3181" s="103" t="str">
        <f>IF(ISNUMBER('Форма 1'!AI3181),'Форма 1'!$H3181*VLOOKUP('Форма 1'!$F3181,'Придельники с 2022'!$B$4:$X$28,'Форма 1'!AI$8),"")</f>
        <v/>
      </c>
      <c r="S3181" s="103" t="str">
        <f>IF(ISNUMBER('Форма 1'!AJ3181),'Форма 1'!$H3181*VLOOKUP('Форма 1'!$F3181,'Придельники с 2022'!$B$4:$X$28,'Форма 1'!AJ$8),"")</f>
        <v/>
      </c>
      <c r="T3181" s="88"/>
    </row>
    <row r="3182" spans="1:20">
      <c r="A3182" s="188">
        <f t="shared" si="243"/>
        <v>28</v>
      </c>
      <c r="B3182" s="189" t="s">
        <v>3088</v>
      </c>
      <c r="C3182" s="99">
        <f t="shared" si="242"/>
        <v>15000324.416000003</v>
      </c>
      <c r="D3182" s="103" t="str">
        <f>IF(ISNUMBER('Форма 1'!U3182),'Форма 1'!$H3182*VLOOKUP('Форма 1'!$F3182,'Придельники с 2022'!$B$4:$X$28,'Форма 1'!U$8),"")</f>
        <v/>
      </c>
      <c r="E3182" s="103" t="str">
        <f>IF(ISNUMBER('Форма 1'!V3182),'Форма 1'!$H3182*VLOOKUP('Форма 1'!$F3182,'Придельники с 2022'!$B$4:$X$28,'Форма 1'!V$8),"")</f>
        <v/>
      </c>
      <c r="F3182" s="103" t="str">
        <f>IF(ISNUMBER('Форма 1'!W3182),'Форма 1'!$H3182*VLOOKUP('Форма 1'!$F3182,'Придельники с 2022'!$B$4:$X$28,'Форма 1'!W$8),"")</f>
        <v/>
      </c>
      <c r="G3182" s="103" t="str">
        <f>IF(ISNUMBER('Форма 1'!X3182),'Форма 1'!$H3182*VLOOKUP('Форма 1'!$F3182,'Придельники с 2022'!$B$4:$X$28,'Форма 1'!X$8),"")</f>
        <v/>
      </c>
      <c r="H3182" s="103" t="str">
        <f>IF(ISNUMBER('Форма 1'!Y3182),'Форма 1'!$H3182*VLOOKUP('Форма 1'!$F3182,'Придельники с 2022'!$B$4:$X$28,'Форма 1'!Y$8),"")</f>
        <v/>
      </c>
      <c r="I3182" s="103" t="str">
        <f>IF(ISNUMBER('Форма 1'!Z3182),'Форма 1'!$H3182*VLOOKUP('Форма 1'!$F3182,'Придельники с 2022'!$B$4:$X$28,'Форма 1'!Z$8),"")</f>
        <v/>
      </c>
      <c r="J3182" s="103" t="str">
        <f>IF(ISNUMBER('Форма 1'!AA3182),'Форма 1'!$H3182*VLOOKUP('Форма 1'!$F3182,'Придельники с 2022'!$B$4:$X$28,'Форма 1'!AA$8),"")</f>
        <v/>
      </c>
      <c r="K3182" s="90"/>
      <c r="L3182" s="87"/>
      <c r="M3182" s="103">
        <f>IF(ISNUMBER('Форма 1'!AD3182),'Форма 1'!$H3182*VLOOKUP('Форма 1'!$F3182,'Придельники с 2022'!$B$4:$X$28,'Форма 1'!AD$8),"")</f>
        <v>15000324.416000003</v>
      </c>
      <c r="N3182" s="103" t="str">
        <f>IF(ISBLANK('Форма 1'!$AE3182),"",IF('Форма 1'!$AE3182=1,'Форма 1'!$H3182*VLOOKUP('Форма 1'!$F3182,'Придельники с 2022'!$B$4:$X$28,'Форма 1'!$AE$8,0),IF('Форма 1'!$AE3182=2,'Форма 1'!$H3182*VLOOKUP('Форма 1'!$F3182,'Придельники с 2022'!$B$4:$X$28,13,0),IF('Форма 1'!$AE3182=3,'Форма 1'!$H3182*VLOOKUP('Форма 1'!$F3182,'Придельники с 2022'!$B$4:$X$28,12,0)))))</f>
        <v/>
      </c>
      <c r="O3182" s="103" t="str">
        <f>IF(ISNUMBER('Форма 1'!AF3182),'Форма 1'!$H3182*VLOOKUP('Форма 1'!$F3182,'Придельники с 2022'!$B$4:$X$28,'Форма 1'!AF$8),"")</f>
        <v/>
      </c>
      <c r="P3182" s="87"/>
      <c r="Q3182" s="103" t="str">
        <f>IF(ISNUMBER('Форма 1'!AH3182),'Форма 1'!$H3182*VLOOKUP('Форма 1'!$F3182,'Придельники с 2022'!$B$4:$X$28,'Форма 1'!AH$8),"")</f>
        <v/>
      </c>
      <c r="R3182" s="103" t="str">
        <f>IF(ISNUMBER('Форма 1'!AI3182),'Форма 1'!$H3182*VLOOKUP('Форма 1'!$F3182,'Придельники с 2022'!$B$4:$X$28,'Форма 1'!AI$8),"")</f>
        <v/>
      </c>
      <c r="S3182" s="103" t="str">
        <f>IF(ISNUMBER('Форма 1'!AJ3182),'Форма 1'!$H3182*VLOOKUP('Форма 1'!$F3182,'Придельники с 2022'!$B$4:$X$28,'Форма 1'!AJ$8),"")</f>
        <v/>
      </c>
      <c r="T3182" s="88"/>
    </row>
    <row r="3183" spans="1:20">
      <c r="A3183" s="188">
        <f t="shared" si="243"/>
        <v>29</v>
      </c>
      <c r="B3183" s="189" t="s">
        <v>3089</v>
      </c>
      <c r="C3183" s="99">
        <f t="shared" ref="C3183:C3249" si="245">SUM(D3183:J3183,L3183:T3183)</f>
        <v>8734577.040000001</v>
      </c>
      <c r="D3183" s="103" t="str">
        <f>IF(ISNUMBER('Форма 1'!U3183),'Форма 1'!$H3183*VLOOKUP('Форма 1'!$F3183,'Придельники с 2022'!$B$4:$X$28,'Форма 1'!U$8),"")</f>
        <v/>
      </c>
      <c r="E3183" s="103" t="str">
        <f>IF(ISNUMBER('Форма 1'!V3183),'Форма 1'!$H3183*VLOOKUP('Форма 1'!$F3183,'Придельники с 2022'!$B$4:$X$28,'Форма 1'!V$8),"")</f>
        <v/>
      </c>
      <c r="F3183" s="103" t="str">
        <f>IF(ISNUMBER('Форма 1'!W3183),'Форма 1'!$H3183*VLOOKUP('Форма 1'!$F3183,'Придельники с 2022'!$B$4:$X$28,'Форма 1'!W$8),"")</f>
        <v/>
      </c>
      <c r="G3183" s="103" t="str">
        <f>IF(ISNUMBER('Форма 1'!X3183),'Форма 1'!$H3183*VLOOKUP('Форма 1'!$F3183,'Придельники с 2022'!$B$4:$X$28,'Форма 1'!X$8),"")</f>
        <v/>
      </c>
      <c r="H3183" s="103" t="str">
        <f>IF(ISNUMBER('Форма 1'!Y3183),'Форма 1'!$H3183*VLOOKUP('Форма 1'!$F3183,'Придельники с 2022'!$B$4:$X$28,'Форма 1'!Y$8),"")</f>
        <v/>
      </c>
      <c r="I3183" s="103" t="str">
        <f>IF(ISNUMBER('Форма 1'!Z3183),'Форма 1'!$H3183*VLOOKUP('Форма 1'!$F3183,'Придельники с 2022'!$B$4:$X$28,'Форма 1'!Z$8),"")</f>
        <v/>
      </c>
      <c r="J3183" s="103" t="str">
        <f>IF(ISNUMBER('Форма 1'!AA3183),'Форма 1'!$H3183*VLOOKUP('Форма 1'!$F3183,'Придельники с 2022'!$B$4:$X$28,'Форма 1'!AA$8),"")</f>
        <v/>
      </c>
      <c r="K3183" s="90"/>
      <c r="L3183" s="87"/>
      <c r="M3183" s="103">
        <f>IF(ISNUMBER('Форма 1'!AD3183),'Форма 1'!$H3183*VLOOKUP('Форма 1'!$F3183,'Придельники с 2022'!$B$4:$X$28,'Форма 1'!AD$8),"")</f>
        <v>8734577.040000001</v>
      </c>
      <c r="N3183" s="103" t="str">
        <f>IF(ISBLANK('Форма 1'!$AE3183),"",IF('Форма 1'!$AE3183=1,'Форма 1'!$H3183*VLOOKUP('Форма 1'!$F3183,'Придельники с 2022'!$B$4:$X$28,'Форма 1'!$AE$8,0),IF('Форма 1'!$AE3183=2,'Форма 1'!$H3183*VLOOKUP('Форма 1'!$F3183,'Придельники с 2022'!$B$4:$X$28,13,0),IF('Форма 1'!$AE3183=3,'Форма 1'!$H3183*VLOOKUP('Форма 1'!$F3183,'Придельники с 2022'!$B$4:$X$28,12,0)))))</f>
        <v/>
      </c>
      <c r="O3183" s="103" t="str">
        <f>IF(ISNUMBER('Форма 1'!AF3183),'Форма 1'!$H3183*VLOOKUP('Форма 1'!$F3183,'Придельники с 2022'!$B$4:$X$28,'Форма 1'!AF$8),"")</f>
        <v/>
      </c>
      <c r="P3183" s="87"/>
      <c r="Q3183" s="103" t="str">
        <f>IF(ISNUMBER('Форма 1'!AH3183),'Форма 1'!$H3183*VLOOKUP('Форма 1'!$F3183,'Придельники с 2022'!$B$4:$X$28,'Форма 1'!AH$8),"")</f>
        <v/>
      </c>
      <c r="R3183" s="103" t="str">
        <f>IF(ISNUMBER('Форма 1'!AI3183),'Форма 1'!$H3183*VLOOKUP('Форма 1'!$F3183,'Придельники с 2022'!$B$4:$X$28,'Форма 1'!AI$8),"")</f>
        <v/>
      </c>
      <c r="S3183" s="103" t="str">
        <f>IF(ISNUMBER('Форма 1'!AJ3183),'Форма 1'!$H3183*VLOOKUP('Форма 1'!$F3183,'Придельники с 2022'!$B$4:$X$28,'Форма 1'!AJ$8),"")</f>
        <v/>
      </c>
      <c r="T3183" s="87"/>
    </row>
    <row r="3184" spans="1:20">
      <c r="A3184" s="188">
        <f t="shared" si="243"/>
        <v>30</v>
      </c>
      <c r="B3184" s="189" t="s">
        <v>3090</v>
      </c>
      <c r="C3184" s="99">
        <f t="shared" si="245"/>
        <v>7312815.7760000005</v>
      </c>
      <c r="D3184" s="103" t="str">
        <f>IF(ISNUMBER('Форма 1'!U3184),'Форма 1'!$H3184*VLOOKUP('Форма 1'!$F3184,'Придельники с 2022'!$B$4:$X$28,'Форма 1'!U$8),"")</f>
        <v/>
      </c>
      <c r="E3184" s="103" t="str">
        <f>IF(ISNUMBER('Форма 1'!V3184),'Форма 1'!$H3184*VLOOKUP('Форма 1'!$F3184,'Придельники с 2022'!$B$4:$X$28,'Форма 1'!V$8),"")</f>
        <v/>
      </c>
      <c r="F3184" s="103" t="str">
        <f>IF(ISNUMBER('Форма 1'!W3184),'Форма 1'!$H3184*VLOOKUP('Форма 1'!$F3184,'Придельники с 2022'!$B$4:$X$28,'Форма 1'!W$8),"")</f>
        <v/>
      </c>
      <c r="G3184" s="103" t="str">
        <f>IF(ISNUMBER('Форма 1'!X3184),'Форма 1'!$H3184*VLOOKUP('Форма 1'!$F3184,'Придельники с 2022'!$B$4:$X$28,'Форма 1'!X$8),"")</f>
        <v/>
      </c>
      <c r="H3184" s="103" t="str">
        <f>IF(ISNUMBER('Форма 1'!Y3184),'Форма 1'!$H3184*VLOOKUP('Форма 1'!$F3184,'Придельники с 2022'!$B$4:$X$28,'Форма 1'!Y$8),"")</f>
        <v/>
      </c>
      <c r="I3184" s="103" t="str">
        <f>IF(ISNUMBER('Форма 1'!Z3184),'Форма 1'!$H3184*VLOOKUP('Форма 1'!$F3184,'Придельники с 2022'!$B$4:$X$28,'Форма 1'!Z$8),"")</f>
        <v/>
      </c>
      <c r="J3184" s="103" t="str">
        <f>IF(ISNUMBER('Форма 1'!AA3184),'Форма 1'!$H3184*VLOOKUP('Форма 1'!$F3184,'Придельники с 2022'!$B$4:$X$28,'Форма 1'!AA$8),"")</f>
        <v/>
      </c>
      <c r="K3184" s="90"/>
      <c r="L3184" s="87"/>
      <c r="M3184" s="103">
        <f>IF(ISNUMBER('Форма 1'!AD3184),'Форма 1'!$H3184*VLOOKUP('Форма 1'!$F3184,'Придельники с 2022'!$B$4:$X$28,'Форма 1'!AD$8),"")</f>
        <v>7312815.7760000005</v>
      </c>
      <c r="N3184" s="103" t="str">
        <f>IF(ISBLANK('Форма 1'!$AE3184),"",IF('Форма 1'!$AE3184=1,'Форма 1'!$H3184*VLOOKUP('Форма 1'!$F3184,'Придельники с 2022'!$B$4:$X$28,'Форма 1'!$AE$8,0),IF('Форма 1'!$AE3184=2,'Форма 1'!$H3184*VLOOKUP('Форма 1'!$F3184,'Придельники с 2022'!$B$4:$X$28,13,0),IF('Форма 1'!$AE3184=3,'Форма 1'!$H3184*VLOOKUP('Форма 1'!$F3184,'Придельники с 2022'!$B$4:$X$28,12,0)))))</f>
        <v/>
      </c>
      <c r="O3184" s="103" t="str">
        <f>IF(ISNUMBER('Форма 1'!AF3184),'Форма 1'!$H3184*VLOOKUP('Форма 1'!$F3184,'Придельники с 2022'!$B$4:$X$28,'Форма 1'!AF$8),"")</f>
        <v/>
      </c>
      <c r="P3184" s="87"/>
      <c r="Q3184" s="103" t="str">
        <f>IF(ISNUMBER('Форма 1'!AH3184),'Форма 1'!$H3184*VLOOKUP('Форма 1'!$F3184,'Придельники с 2022'!$B$4:$X$28,'Форма 1'!AH$8),"")</f>
        <v/>
      </c>
      <c r="R3184" s="103" t="str">
        <f>IF(ISNUMBER('Форма 1'!AI3184),'Форма 1'!$H3184*VLOOKUP('Форма 1'!$F3184,'Придельники с 2022'!$B$4:$X$28,'Форма 1'!AI$8),"")</f>
        <v/>
      </c>
      <c r="S3184" s="103" t="str">
        <f>IF(ISNUMBER('Форма 1'!AJ3184),'Форма 1'!$H3184*VLOOKUP('Форма 1'!$F3184,'Придельники с 2022'!$B$4:$X$28,'Форма 1'!AJ$8),"")</f>
        <v/>
      </c>
      <c r="T3184" s="87"/>
    </row>
    <row r="3185" spans="1:20">
      <c r="A3185" s="188">
        <f t="shared" si="243"/>
        <v>31</v>
      </c>
      <c r="B3185" s="189" t="s">
        <v>3091</v>
      </c>
      <c r="C3185" s="99">
        <f t="shared" si="245"/>
        <v>8512553.5040000007</v>
      </c>
      <c r="D3185" s="103" t="str">
        <f>IF(ISNUMBER('Форма 1'!U3185),'Форма 1'!$H3185*VLOOKUP('Форма 1'!$F3185,'Придельники с 2022'!$B$4:$X$28,'Форма 1'!U$8),"")</f>
        <v/>
      </c>
      <c r="E3185" s="103" t="str">
        <f>IF(ISNUMBER('Форма 1'!V3185),'Форма 1'!$H3185*VLOOKUP('Форма 1'!$F3185,'Придельники с 2022'!$B$4:$X$28,'Форма 1'!V$8),"")</f>
        <v/>
      </c>
      <c r="F3185" s="103" t="str">
        <f>IF(ISNUMBER('Форма 1'!W3185),'Форма 1'!$H3185*VLOOKUP('Форма 1'!$F3185,'Придельники с 2022'!$B$4:$X$28,'Форма 1'!W$8),"")</f>
        <v/>
      </c>
      <c r="G3185" s="103" t="str">
        <f>IF(ISNUMBER('Форма 1'!X3185),'Форма 1'!$H3185*VLOOKUP('Форма 1'!$F3185,'Придельники с 2022'!$B$4:$X$28,'Форма 1'!X$8),"")</f>
        <v/>
      </c>
      <c r="H3185" s="103" t="str">
        <f>IF(ISNUMBER('Форма 1'!Y3185),'Форма 1'!$H3185*VLOOKUP('Форма 1'!$F3185,'Придельники с 2022'!$B$4:$X$28,'Форма 1'!Y$8),"")</f>
        <v/>
      </c>
      <c r="I3185" s="103" t="str">
        <f>IF(ISNUMBER('Форма 1'!Z3185),'Форма 1'!$H3185*VLOOKUP('Форма 1'!$F3185,'Придельники с 2022'!$B$4:$X$28,'Форма 1'!Z$8),"")</f>
        <v/>
      </c>
      <c r="J3185" s="103" t="str">
        <f>IF(ISNUMBER('Форма 1'!AA3185),'Форма 1'!$H3185*VLOOKUP('Форма 1'!$F3185,'Придельники с 2022'!$B$4:$X$28,'Форма 1'!AA$8),"")</f>
        <v/>
      </c>
      <c r="K3185" s="90"/>
      <c r="L3185" s="87"/>
      <c r="M3185" s="103">
        <f>IF(ISNUMBER('Форма 1'!AD3185),'Форма 1'!$H3185*VLOOKUP('Форма 1'!$F3185,'Придельники с 2022'!$B$4:$X$28,'Форма 1'!AD$8),"")</f>
        <v>8512553.5040000007</v>
      </c>
      <c r="N3185" s="103" t="str">
        <f>IF(ISBLANK('Форма 1'!$AE3185),"",IF('Форма 1'!$AE3185=1,'Форма 1'!$H3185*VLOOKUP('Форма 1'!$F3185,'Придельники с 2022'!$B$4:$X$28,'Форма 1'!$AE$8,0),IF('Форма 1'!$AE3185=2,'Форма 1'!$H3185*VLOOKUP('Форма 1'!$F3185,'Придельники с 2022'!$B$4:$X$28,13,0),IF('Форма 1'!$AE3185=3,'Форма 1'!$H3185*VLOOKUP('Форма 1'!$F3185,'Придельники с 2022'!$B$4:$X$28,12,0)))))</f>
        <v/>
      </c>
      <c r="O3185" s="103" t="str">
        <f>IF(ISNUMBER('Форма 1'!AF3185),'Форма 1'!$H3185*VLOOKUP('Форма 1'!$F3185,'Придельники с 2022'!$B$4:$X$28,'Форма 1'!AF$8),"")</f>
        <v/>
      </c>
      <c r="P3185" s="87"/>
      <c r="Q3185" s="103" t="str">
        <f>IF(ISNUMBER('Форма 1'!AH3185),'Форма 1'!$H3185*VLOOKUP('Форма 1'!$F3185,'Придельники с 2022'!$B$4:$X$28,'Форма 1'!AH$8),"")</f>
        <v/>
      </c>
      <c r="R3185" s="103" t="str">
        <f>IF(ISNUMBER('Форма 1'!AI3185),'Форма 1'!$H3185*VLOOKUP('Форма 1'!$F3185,'Придельники с 2022'!$B$4:$X$28,'Форма 1'!AI$8),"")</f>
        <v/>
      </c>
      <c r="S3185" s="103" t="str">
        <f>IF(ISNUMBER('Форма 1'!AJ3185),'Форма 1'!$H3185*VLOOKUP('Форма 1'!$F3185,'Придельники с 2022'!$B$4:$X$28,'Форма 1'!AJ$8),"")</f>
        <v/>
      </c>
      <c r="T3185" s="87"/>
    </row>
    <row r="3186" spans="1:20">
      <c r="A3186" s="188">
        <f t="shared" si="243"/>
        <v>32</v>
      </c>
      <c r="B3186" s="189" t="s">
        <v>3092</v>
      </c>
      <c r="C3186" s="99">
        <f t="shared" si="245"/>
        <v>7492956.5760000004</v>
      </c>
      <c r="D3186" s="103" t="str">
        <f>IF(ISNUMBER('Форма 1'!U3186),'Форма 1'!$H3186*VLOOKUP('Форма 1'!$F3186,'Придельники с 2022'!$B$4:$X$28,'Форма 1'!U$8),"")</f>
        <v/>
      </c>
      <c r="E3186" s="103" t="str">
        <f>IF(ISNUMBER('Форма 1'!V3186),'Форма 1'!$H3186*VLOOKUP('Форма 1'!$F3186,'Придельники с 2022'!$B$4:$X$28,'Форма 1'!V$8),"")</f>
        <v/>
      </c>
      <c r="F3186" s="103" t="str">
        <f>IF(ISNUMBER('Форма 1'!W3186),'Форма 1'!$H3186*VLOOKUP('Форма 1'!$F3186,'Придельники с 2022'!$B$4:$X$28,'Форма 1'!W$8),"")</f>
        <v/>
      </c>
      <c r="G3186" s="103" t="str">
        <f>IF(ISNUMBER('Форма 1'!X3186),'Форма 1'!$H3186*VLOOKUP('Форма 1'!$F3186,'Придельники с 2022'!$B$4:$X$28,'Форма 1'!X$8),"")</f>
        <v/>
      </c>
      <c r="H3186" s="103" t="str">
        <f>IF(ISNUMBER('Форма 1'!Y3186),'Форма 1'!$H3186*VLOOKUP('Форма 1'!$F3186,'Придельники с 2022'!$B$4:$X$28,'Форма 1'!Y$8),"")</f>
        <v/>
      </c>
      <c r="I3186" s="103" t="str">
        <f>IF(ISNUMBER('Форма 1'!Z3186),'Форма 1'!$H3186*VLOOKUP('Форма 1'!$F3186,'Придельники с 2022'!$B$4:$X$28,'Форма 1'!Z$8),"")</f>
        <v/>
      </c>
      <c r="J3186" s="103" t="str">
        <f>IF(ISNUMBER('Форма 1'!AA3186),'Форма 1'!$H3186*VLOOKUP('Форма 1'!$F3186,'Придельники с 2022'!$B$4:$X$28,'Форма 1'!AA$8),"")</f>
        <v/>
      </c>
      <c r="K3186" s="90"/>
      <c r="L3186" s="87"/>
      <c r="M3186" s="103">
        <f>IF(ISNUMBER('Форма 1'!AD3186),'Форма 1'!$H3186*VLOOKUP('Форма 1'!$F3186,'Придельники с 2022'!$B$4:$X$28,'Форма 1'!AD$8),"")</f>
        <v>7492956.5760000004</v>
      </c>
      <c r="N3186" s="103" t="str">
        <f>IF(ISBLANK('Форма 1'!$AE3186),"",IF('Форма 1'!$AE3186=1,'Форма 1'!$H3186*VLOOKUP('Форма 1'!$F3186,'Придельники с 2022'!$B$4:$X$28,'Форма 1'!$AE$8,0),IF('Форма 1'!$AE3186=2,'Форма 1'!$H3186*VLOOKUP('Форма 1'!$F3186,'Придельники с 2022'!$B$4:$X$28,13,0),IF('Форма 1'!$AE3186=3,'Форма 1'!$H3186*VLOOKUP('Форма 1'!$F3186,'Придельники с 2022'!$B$4:$X$28,12,0)))))</f>
        <v/>
      </c>
      <c r="O3186" s="103" t="str">
        <f>IF(ISNUMBER('Форма 1'!AF3186),'Форма 1'!$H3186*VLOOKUP('Форма 1'!$F3186,'Придельники с 2022'!$B$4:$X$28,'Форма 1'!AF$8),"")</f>
        <v/>
      </c>
      <c r="P3186" s="87"/>
      <c r="Q3186" s="103" t="str">
        <f>IF(ISNUMBER('Форма 1'!AH3186),'Форма 1'!$H3186*VLOOKUP('Форма 1'!$F3186,'Придельники с 2022'!$B$4:$X$28,'Форма 1'!AH$8),"")</f>
        <v/>
      </c>
      <c r="R3186" s="103" t="str">
        <f>IF(ISNUMBER('Форма 1'!AI3186),'Форма 1'!$H3186*VLOOKUP('Форма 1'!$F3186,'Придельники с 2022'!$B$4:$X$28,'Форма 1'!AI$8),"")</f>
        <v/>
      </c>
      <c r="S3186" s="103" t="str">
        <f>IF(ISNUMBER('Форма 1'!AJ3186),'Форма 1'!$H3186*VLOOKUP('Форма 1'!$F3186,'Придельники с 2022'!$B$4:$X$28,'Форма 1'!AJ$8),"")</f>
        <v/>
      </c>
      <c r="T3186" s="87"/>
    </row>
    <row r="3187" spans="1:20">
      <c r="A3187" s="188">
        <f t="shared" si="243"/>
        <v>33</v>
      </c>
      <c r="B3187" s="189" t="s">
        <v>3093</v>
      </c>
      <c r="C3187" s="99">
        <f t="shared" si="245"/>
        <v>7964475.120000001</v>
      </c>
      <c r="D3187" s="103" t="str">
        <f>IF(ISNUMBER('Форма 1'!U3187),'Форма 1'!$H3187*VLOOKUP('Форма 1'!$F3187,'Придельники с 2022'!$B$4:$X$28,'Форма 1'!U$8),"")</f>
        <v/>
      </c>
      <c r="E3187" s="103" t="str">
        <f>IF(ISNUMBER('Форма 1'!V3187),'Форма 1'!$H3187*VLOOKUP('Форма 1'!$F3187,'Придельники с 2022'!$B$4:$X$28,'Форма 1'!V$8),"")</f>
        <v/>
      </c>
      <c r="F3187" s="103" t="str">
        <f>IF(ISNUMBER('Форма 1'!W3187),'Форма 1'!$H3187*VLOOKUP('Форма 1'!$F3187,'Придельники с 2022'!$B$4:$X$28,'Форма 1'!W$8),"")</f>
        <v/>
      </c>
      <c r="G3187" s="103" t="str">
        <f>IF(ISNUMBER('Форма 1'!X3187),'Форма 1'!$H3187*VLOOKUP('Форма 1'!$F3187,'Придельники с 2022'!$B$4:$X$28,'Форма 1'!X$8),"")</f>
        <v/>
      </c>
      <c r="H3187" s="103" t="str">
        <f>IF(ISNUMBER('Форма 1'!Y3187),'Форма 1'!$H3187*VLOOKUP('Форма 1'!$F3187,'Придельники с 2022'!$B$4:$X$28,'Форма 1'!Y$8),"")</f>
        <v/>
      </c>
      <c r="I3187" s="103" t="str">
        <f>IF(ISNUMBER('Форма 1'!Z3187),'Форма 1'!$H3187*VLOOKUP('Форма 1'!$F3187,'Придельники с 2022'!$B$4:$X$28,'Форма 1'!Z$8),"")</f>
        <v/>
      </c>
      <c r="J3187" s="103" t="str">
        <f>IF(ISNUMBER('Форма 1'!AA3187),'Форма 1'!$H3187*VLOOKUP('Форма 1'!$F3187,'Придельники с 2022'!$B$4:$X$28,'Форма 1'!AA$8),"")</f>
        <v/>
      </c>
      <c r="K3187" s="90"/>
      <c r="L3187" s="87"/>
      <c r="M3187" s="103">
        <f>IF(ISNUMBER('Форма 1'!AD3187),'Форма 1'!$H3187*VLOOKUP('Форма 1'!$F3187,'Придельники с 2022'!$B$4:$X$28,'Форма 1'!AD$8),"")</f>
        <v>7964475.120000001</v>
      </c>
      <c r="N3187" s="103" t="str">
        <f>IF(ISBLANK('Форма 1'!$AE3187),"",IF('Форма 1'!$AE3187=1,'Форма 1'!$H3187*VLOOKUP('Форма 1'!$F3187,'Придельники с 2022'!$B$4:$X$28,'Форма 1'!$AE$8,0),IF('Форма 1'!$AE3187=2,'Форма 1'!$H3187*VLOOKUP('Форма 1'!$F3187,'Придельники с 2022'!$B$4:$X$28,13,0),IF('Форма 1'!$AE3187=3,'Форма 1'!$H3187*VLOOKUP('Форма 1'!$F3187,'Придельники с 2022'!$B$4:$X$28,12,0)))))</f>
        <v/>
      </c>
      <c r="O3187" s="103" t="str">
        <f>IF(ISNUMBER('Форма 1'!AF3187),'Форма 1'!$H3187*VLOOKUP('Форма 1'!$F3187,'Придельники с 2022'!$B$4:$X$28,'Форма 1'!AF$8),"")</f>
        <v/>
      </c>
      <c r="P3187" s="87"/>
      <c r="Q3187" s="103" t="str">
        <f>IF(ISNUMBER('Форма 1'!AH3187),'Форма 1'!$H3187*VLOOKUP('Форма 1'!$F3187,'Придельники с 2022'!$B$4:$X$28,'Форма 1'!AH$8),"")</f>
        <v/>
      </c>
      <c r="R3187" s="103" t="str">
        <f>IF(ISNUMBER('Форма 1'!AI3187),'Форма 1'!$H3187*VLOOKUP('Форма 1'!$F3187,'Придельники с 2022'!$B$4:$X$28,'Форма 1'!AI$8),"")</f>
        <v/>
      </c>
      <c r="S3187" s="103" t="str">
        <f>IF(ISNUMBER('Форма 1'!AJ3187),'Форма 1'!$H3187*VLOOKUP('Форма 1'!$F3187,'Придельники с 2022'!$B$4:$X$28,'Форма 1'!AJ$8),"")</f>
        <v/>
      </c>
      <c r="T3187" s="87"/>
    </row>
    <row r="3188" spans="1:20">
      <c r="A3188" s="188">
        <f t="shared" si="243"/>
        <v>34</v>
      </c>
      <c r="B3188" s="189" t="s">
        <v>3094</v>
      </c>
      <c r="C3188" s="99">
        <f t="shared" si="245"/>
        <v>1900601.4900000002</v>
      </c>
      <c r="D3188" s="103" t="str">
        <f>IF(ISNUMBER('Форма 1'!U3188),'Форма 1'!$H3188*VLOOKUP('Форма 1'!$F3188,'Придельники с 2022'!$B$4:$X$28,'Форма 1'!U$8),"")</f>
        <v/>
      </c>
      <c r="E3188" s="103" t="str">
        <f>IF(ISNUMBER('Форма 1'!V3188),'Форма 1'!$H3188*VLOOKUP('Форма 1'!$F3188,'Придельники с 2022'!$B$4:$X$28,'Форма 1'!V$8),"")</f>
        <v/>
      </c>
      <c r="F3188" s="103" t="str">
        <f>IF(ISNUMBER('Форма 1'!W3188),'Форма 1'!$H3188*VLOOKUP('Форма 1'!$F3188,'Придельники с 2022'!$B$4:$X$28,'Форма 1'!W$8),"")</f>
        <v/>
      </c>
      <c r="G3188" s="103" t="str">
        <f>IF(ISNUMBER('Форма 1'!X3188),'Форма 1'!$H3188*VLOOKUP('Форма 1'!$F3188,'Придельники с 2022'!$B$4:$X$28,'Форма 1'!X$8),"")</f>
        <v/>
      </c>
      <c r="H3188" s="103" t="str">
        <f>IF(ISNUMBER('Форма 1'!Y3188),'Форма 1'!$H3188*VLOOKUP('Форма 1'!$F3188,'Придельники с 2022'!$B$4:$X$28,'Форма 1'!Y$8),"")</f>
        <v/>
      </c>
      <c r="I3188" s="103" t="str">
        <f>IF(ISNUMBER('Форма 1'!Z3188),'Форма 1'!$H3188*VLOOKUP('Форма 1'!$F3188,'Придельники с 2022'!$B$4:$X$28,'Форма 1'!Z$8),"")</f>
        <v/>
      </c>
      <c r="J3188" s="103" t="str">
        <f>IF(ISNUMBER('Форма 1'!AA3188),'Форма 1'!$H3188*VLOOKUP('Форма 1'!$F3188,'Придельники с 2022'!$B$4:$X$28,'Форма 1'!AA$8),"")</f>
        <v/>
      </c>
      <c r="K3188" s="90"/>
      <c r="L3188" s="87"/>
      <c r="M3188" s="103" t="str">
        <f>IF(ISNUMBER('Форма 1'!AD3188),'Форма 1'!$H3188*VLOOKUP('Форма 1'!$F3188,'Придельники с 2022'!$B$4:$X$28,'Форма 1'!AD$8),"")</f>
        <v/>
      </c>
      <c r="N3188" s="103" t="str">
        <f>IF(ISBLANK('Форма 1'!$AE3188),"",IF('Форма 1'!$AE3188=1,'Форма 1'!$H3188*VLOOKUP('Форма 1'!$F3188,'Придельники с 2022'!$B$4:$X$28,'Форма 1'!$AE$8,0),IF('Форма 1'!$AE3188=2,'Форма 1'!$H3188*VLOOKUP('Форма 1'!$F3188,'Придельники с 2022'!$B$4:$X$28,13,0),IF('Форма 1'!$AE3188=3,'Форма 1'!$H3188*VLOOKUP('Форма 1'!$F3188,'Придельники с 2022'!$B$4:$X$28,12,0)))))</f>
        <v/>
      </c>
      <c r="O3188" s="103" t="str">
        <f>IF(ISNUMBER('Форма 1'!AF3188),'Форма 1'!$H3188*VLOOKUP('Форма 1'!$F3188,'Придельники с 2022'!$B$4:$X$28,'Форма 1'!AF$8),"")</f>
        <v/>
      </c>
      <c r="P3188" s="87"/>
      <c r="Q3188" s="103">
        <f>IF(ISNUMBER('Форма 1'!AH3188),'Форма 1'!$H3188*VLOOKUP('Форма 1'!$F3188,'Придельники с 2022'!$B$4:$X$28,'Форма 1'!AH$8),"")</f>
        <v>1900601.4900000002</v>
      </c>
      <c r="R3188" s="103" t="str">
        <f>IF(ISNUMBER('Форма 1'!AI3188),'Форма 1'!$H3188*VLOOKUP('Форма 1'!$F3188,'Придельники с 2022'!$B$4:$X$28,'Форма 1'!AI$8),"")</f>
        <v/>
      </c>
      <c r="S3188" s="103" t="str">
        <f>IF(ISNUMBER('Форма 1'!AJ3188),'Форма 1'!$H3188*VLOOKUP('Форма 1'!$F3188,'Придельники с 2022'!$B$4:$X$28,'Форма 1'!AJ$8),"")</f>
        <v/>
      </c>
      <c r="T3188" s="87"/>
    </row>
    <row r="3189" spans="1:20">
      <c r="A3189" s="188">
        <f t="shared" si="243"/>
        <v>35</v>
      </c>
      <c r="B3189" s="189" t="s">
        <v>3095</v>
      </c>
      <c r="C3189" s="99">
        <f t="shared" si="245"/>
        <v>15510520.395999998</v>
      </c>
      <c r="D3189" s="103" t="str">
        <f>IF(ISNUMBER('Форма 1'!U3189),'Форма 1'!$H3189*VLOOKUP('Форма 1'!$F3189,'Придельники с 2022'!$B$4:$X$28,'Форма 1'!U$8),"")</f>
        <v/>
      </c>
      <c r="E3189" s="103">
        <f>IF(ISNUMBER('Форма 1'!V3189),'Форма 1'!$H3189*VLOOKUP('Форма 1'!$F3189,'Придельники с 2022'!$B$4:$X$28,'Форма 1'!V$8),"")</f>
        <v>15230327.135999998</v>
      </c>
      <c r="F3189" s="103" t="str">
        <f>IF(ISNUMBER('Форма 1'!W3189),'Форма 1'!$H3189*VLOOKUP('Форма 1'!$F3189,'Придельники с 2022'!$B$4:$X$28,'Форма 1'!W$8),"")</f>
        <v/>
      </c>
      <c r="G3189" s="103" t="str">
        <f>IF(ISNUMBER('Форма 1'!X3189),'Форма 1'!$H3189*VLOOKUP('Форма 1'!$F3189,'Придельники с 2022'!$B$4:$X$28,'Форма 1'!X$8),"")</f>
        <v/>
      </c>
      <c r="H3189" s="103" t="str">
        <f>IF(ISNUMBER('Форма 1'!Y3189),'Форма 1'!$H3189*VLOOKUP('Форма 1'!$F3189,'Придельники с 2022'!$B$4:$X$28,'Форма 1'!Y$8),"")</f>
        <v/>
      </c>
      <c r="I3189" s="103" t="str">
        <f>IF(ISNUMBER('Форма 1'!Z3189),'Форма 1'!$H3189*VLOOKUP('Форма 1'!$F3189,'Придельники с 2022'!$B$4:$X$28,'Форма 1'!Z$8),"")</f>
        <v/>
      </c>
      <c r="J3189" s="103" t="str">
        <f>IF(ISNUMBER('Форма 1'!AA3189),'Форма 1'!$H3189*VLOOKUP('Форма 1'!$F3189,'Придельники с 2022'!$B$4:$X$28,'Форма 1'!AA$8),"")</f>
        <v/>
      </c>
      <c r="K3189" s="90"/>
      <c r="L3189" s="87"/>
      <c r="M3189" s="103" t="str">
        <f>IF(ISNUMBER('Форма 1'!AD3189),'Форма 1'!$H3189*VLOOKUP('Форма 1'!$F3189,'Придельники с 2022'!$B$4:$X$28,'Форма 1'!AD$8),"")</f>
        <v/>
      </c>
      <c r="N3189" s="103" t="str">
        <f>IF(ISBLANK('Форма 1'!$AE3189),"",IF('Форма 1'!$AE3189=1,'Форма 1'!$H3189*VLOOKUP('Форма 1'!$F3189,'Придельники с 2022'!$B$4:$X$28,'Форма 1'!$AE$8,0),IF('Форма 1'!$AE3189=2,'Форма 1'!$H3189*VLOOKUP('Форма 1'!$F3189,'Придельники с 2022'!$B$4:$X$28,13,0),IF('Форма 1'!$AE3189=3,'Форма 1'!$H3189*VLOOKUP('Форма 1'!$F3189,'Придельники с 2022'!$B$4:$X$28,12,0)))))</f>
        <v/>
      </c>
      <c r="O3189" s="103" t="str">
        <f>IF(ISNUMBER('Форма 1'!AF3189),'Форма 1'!$H3189*VLOOKUP('Форма 1'!$F3189,'Придельники с 2022'!$B$4:$X$28,'Форма 1'!AF$8),"")</f>
        <v/>
      </c>
      <c r="P3189" s="87">
        <v>280193.26</v>
      </c>
      <c r="Q3189" s="103" t="str">
        <f>IF(ISNUMBER('Форма 1'!AH3189),'Форма 1'!$H3189*VLOOKUP('Форма 1'!$F3189,'Придельники с 2022'!$B$4:$X$28,'Форма 1'!AH$8),"")</f>
        <v/>
      </c>
      <c r="R3189" s="103" t="str">
        <f>IF(ISNUMBER('Форма 1'!AI3189),'Форма 1'!$H3189*VLOOKUP('Форма 1'!$F3189,'Придельники с 2022'!$B$4:$X$28,'Форма 1'!AI$8),"")</f>
        <v/>
      </c>
      <c r="S3189" s="103" t="str">
        <f>IF(ISNUMBER('Форма 1'!AJ3189),'Форма 1'!$H3189*VLOOKUP('Форма 1'!$F3189,'Придельники с 2022'!$B$4:$X$28,'Форма 1'!AJ$8),"")</f>
        <v/>
      </c>
      <c r="T3189" s="87"/>
    </row>
    <row r="3190" spans="1:20">
      <c r="A3190" s="188">
        <f t="shared" si="243"/>
        <v>36</v>
      </c>
      <c r="B3190" s="195" t="s">
        <v>3096</v>
      </c>
      <c r="C3190" s="99">
        <f t="shared" si="245"/>
        <v>28089193.551999997</v>
      </c>
      <c r="D3190" s="103" t="str">
        <f>IF(ISNUMBER('Форма 1'!U3190),'Форма 1'!$H3190*VLOOKUP('Форма 1'!$F3190,'Придельники с 2022'!$B$4:$X$28,'Форма 1'!U$8),"")</f>
        <v/>
      </c>
      <c r="E3190" s="103" t="str">
        <f>IF(ISNUMBER('Форма 1'!V3190),'Форма 1'!$H3190*VLOOKUP('Форма 1'!$F3190,'Придельники с 2022'!$B$4:$X$28,'Форма 1'!V$8),"")</f>
        <v/>
      </c>
      <c r="F3190" s="103" t="str">
        <f>IF(ISNUMBER('Форма 1'!W3190),'Форма 1'!$H3190*VLOOKUP('Форма 1'!$F3190,'Придельники с 2022'!$B$4:$X$28,'Форма 1'!W$8),"")</f>
        <v/>
      </c>
      <c r="G3190" s="103" t="str">
        <f>IF(ISNUMBER('Форма 1'!X3190),'Форма 1'!$H3190*VLOOKUP('Форма 1'!$F3190,'Придельники с 2022'!$B$4:$X$28,'Форма 1'!X$8),"")</f>
        <v/>
      </c>
      <c r="H3190" s="103" t="str">
        <f>IF(ISNUMBER('Форма 1'!Y3190),'Форма 1'!$H3190*VLOOKUP('Форма 1'!$F3190,'Придельники с 2022'!$B$4:$X$28,'Форма 1'!Y$8),"")</f>
        <v/>
      </c>
      <c r="I3190" s="103" t="str">
        <f>IF(ISNUMBER('Форма 1'!Z3190),'Форма 1'!$H3190*VLOOKUP('Форма 1'!$F3190,'Придельники с 2022'!$B$4:$X$28,'Форма 1'!Z$8),"")</f>
        <v/>
      </c>
      <c r="J3190" s="103" t="str">
        <f>IF(ISNUMBER('Форма 1'!AA3190),'Форма 1'!$H3190*VLOOKUP('Форма 1'!$F3190,'Придельники с 2022'!$B$4:$X$28,'Форма 1'!AA$8),"")</f>
        <v/>
      </c>
      <c r="K3190" s="90"/>
      <c r="L3190" s="87"/>
      <c r="M3190" s="103" t="str">
        <f>IF(ISNUMBER('Форма 1'!AD3190),'Форма 1'!$H3190*VLOOKUP('Форма 1'!$F3190,'Придельники с 2022'!$B$4:$X$28,'Форма 1'!AD$8),"")</f>
        <v/>
      </c>
      <c r="N3190" s="103">
        <f>IF(ISBLANK('Форма 1'!$AE3190),"",IF('Форма 1'!$AE3190=1,'Форма 1'!$H3190*VLOOKUP('Форма 1'!$F3190,'Придельники с 2022'!$B$4:$X$28,'Форма 1'!$AE$8,0),IF('Форма 1'!$AE3190=2,'Форма 1'!$H3190*VLOOKUP('Форма 1'!$F3190,'Придельники с 2022'!$B$4:$X$28,13,0),IF('Форма 1'!$AE3190=3,'Форма 1'!$H3190*VLOOKUP('Форма 1'!$F3190,'Придельники с 2022'!$B$4:$X$28,12,0)))))</f>
        <v>28089193.551999997</v>
      </c>
      <c r="O3190" s="103" t="str">
        <f>IF(ISNUMBER('Форма 1'!AF3190),'Форма 1'!$H3190*VLOOKUP('Форма 1'!$F3190,'Придельники с 2022'!$B$4:$X$28,'Форма 1'!AF$8),"")</f>
        <v/>
      </c>
      <c r="P3190" s="87"/>
      <c r="Q3190" s="103" t="str">
        <f>IF(ISNUMBER('Форма 1'!AH3190),'Форма 1'!$H3190*VLOOKUP('Форма 1'!$F3190,'Придельники с 2022'!$B$4:$X$28,'Форма 1'!AH$8),"")</f>
        <v/>
      </c>
      <c r="R3190" s="103" t="str">
        <f>IF(ISNUMBER('Форма 1'!AI3190),'Форма 1'!$H3190*VLOOKUP('Форма 1'!$F3190,'Придельники с 2022'!$B$4:$X$28,'Форма 1'!AI$8),"")</f>
        <v/>
      </c>
      <c r="S3190" s="103" t="str">
        <f>IF(ISNUMBER('Форма 1'!AJ3190),'Форма 1'!$H3190*VLOOKUP('Форма 1'!$F3190,'Придельники с 2022'!$B$4:$X$28,'Форма 1'!AJ$8),"")</f>
        <v/>
      </c>
      <c r="T3190" s="87"/>
    </row>
    <row r="3191" spans="1:20">
      <c r="A3191" s="188">
        <f t="shared" si="243"/>
        <v>37</v>
      </c>
      <c r="B3191" s="189" t="s">
        <v>3097</v>
      </c>
      <c r="C3191" s="99">
        <f t="shared" si="245"/>
        <v>6677281.3899999997</v>
      </c>
      <c r="D3191" s="103" t="str">
        <f>IF(ISNUMBER('Форма 1'!U3191),'Форма 1'!$H3191*VLOOKUP('Форма 1'!$F3191,'Придельники с 2022'!$B$4:$X$28,'Форма 1'!U$8),"")</f>
        <v/>
      </c>
      <c r="E3191" s="103" t="str">
        <f>IF(ISNUMBER('Форма 1'!V3191),'Форма 1'!$H3191*VLOOKUP('Форма 1'!$F3191,'Придельники с 2022'!$B$4:$X$28,'Форма 1'!V$8),"")</f>
        <v/>
      </c>
      <c r="F3191" s="103" t="str">
        <f>IF(ISNUMBER('Форма 1'!W3191),'Форма 1'!$H3191*VLOOKUP('Форма 1'!$F3191,'Придельники с 2022'!$B$4:$X$28,'Форма 1'!W$8),"")</f>
        <v/>
      </c>
      <c r="G3191" s="103" t="str">
        <f>IF(ISNUMBER('Форма 1'!X3191),'Форма 1'!$H3191*VLOOKUP('Форма 1'!$F3191,'Придельники с 2022'!$B$4:$X$28,'Форма 1'!X$8),"")</f>
        <v/>
      </c>
      <c r="H3191" s="103" t="str">
        <f>IF(ISNUMBER('Форма 1'!Y3191),'Форма 1'!$H3191*VLOOKUP('Форма 1'!$F3191,'Придельники с 2022'!$B$4:$X$28,'Форма 1'!Y$8),"")</f>
        <v/>
      </c>
      <c r="I3191" s="103" t="str">
        <f>IF(ISNUMBER('Форма 1'!Z3191),'Форма 1'!$H3191*VLOOKUP('Форма 1'!$F3191,'Придельники с 2022'!$B$4:$X$28,'Форма 1'!Z$8),"")</f>
        <v/>
      </c>
      <c r="J3191" s="103" t="str">
        <f>IF(ISNUMBER('Форма 1'!AA3191),'Форма 1'!$H3191*VLOOKUP('Форма 1'!$F3191,'Придельники с 2022'!$B$4:$X$28,'Форма 1'!AA$8),"")</f>
        <v/>
      </c>
      <c r="K3191" s="90"/>
      <c r="L3191" s="87"/>
      <c r="M3191" s="103">
        <f>IF(ISNUMBER('Форма 1'!AD3191),'Форма 1'!$H3191*VLOOKUP('Форма 1'!$F3191,'Придельники с 2022'!$B$4:$X$28,'Форма 1'!AD$8),"")</f>
        <v>6677281.3899999997</v>
      </c>
      <c r="N3191" s="103" t="str">
        <f>IF(ISBLANK('Форма 1'!$AE3191),"",IF('Форма 1'!$AE3191=1,'Форма 1'!$H3191*VLOOKUP('Форма 1'!$F3191,'Придельники с 2022'!$B$4:$X$28,'Форма 1'!$AE$8,0),IF('Форма 1'!$AE3191=2,'Форма 1'!$H3191*VLOOKUP('Форма 1'!$F3191,'Придельники с 2022'!$B$4:$X$28,13,0),IF('Форма 1'!$AE3191=3,'Форма 1'!$H3191*VLOOKUP('Форма 1'!$F3191,'Придельники с 2022'!$B$4:$X$28,12,0)))))</f>
        <v/>
      </c>
      <c r="O3191" s="103" t="str">
        <f>IF(ISNUMBER('Форма 1'!AF3191),'Форма 1'!$H3191*VLOOKUP('Форма 1'!$F3191,'Придельники с 2022'!$B$4:$X$28,'Форма 1'!AF$8),"")</f>
        <v/>
      </c>
      <c r="P3191" s="87"/>
      <c r="Q3191" s="103" t="str">
        <f>IF(ISNUMBER('Форма 1'!AH3191),'Форма 1'!$H3191*VLOOKUP('Форма 1'!$F3191,'Придельники с 2022'!$B$4:$X$28,'Форма 1'!AH$8),"")</f>
        <v/>
      </c>
      <c r="R3191" s="103" t="str">
        <f>IF(ISNUMBER('Форма 1'!AI3191),'Форма 1'!$H3191*VLOOKUP('Форма 1'!$F3191,'Придельники с 2022'!$B$4:$X$28,'Форма 1'!AI$8),"")</f>
        <v/>
      </c>
      <c r="S3191" s="103" t="str">
        <f>IF(ISNUMBER('Форма 1'!AJ3191),'Форма 1'!$H3191*VLOOKUP('Форма 1'!$F3191,'Придельники с 2022'!$B$4:$X$28,'Форма 1'!AJ$8),"")</f>
        <v/>
      </c>
      <c r="T3191" s="87"/>
    </row>
    <row r="3192" spans="1:20">
      <c r="A3192" s="188">
        <f t="shared" si="243"/>
        <v>38</v>
      </c>
      <c r="B3192" s="189" t="s">
        <v>3098</v>
      </c>
      <c r="C3192" s="99">
        <f t="shared" si="245"/>
        <v>8949592.9929999989</v>
      </c>
      <c r="D3192" s="103" t="str">
        <f>IF(ISNUMBER('Форма 1'!U3192),'Форма 1'!$H3192*VLOOKUP('Форма 1'!$F3192,'Придельники с 2022'!$B$4:$X$28,'Форма 1'!U$8),"")</f>
        <v/>
      </c>
      <c r="E3192" s="103" t="str">
        <f>IF(ISNUMBER('Форма 1'!V3192),'Форма 1'!$H3192*VLOOKUP('Форма 1'!$F3192,'Придельники с 2022'!$B$4:$X$28,'Форма 1'!V$8),"")</f>
        <v/>
      </c>
      <c r="F3192" s="103" t="str">
        <f>IF(ISNUMBER('Форма 1'!W3192),'Форма 1'!$H3192*VLOOKUP('Форма 1'!$F3192,'Придельники с 2022'!$B$4:$X$28,'Форма 1'!W$8),"")</f>
        <v/>
      </c>
      <c r="G3192" s="103" t="str">
        <f>IF(ISNUMBER('Форма 1'!X3192),'Форма 1'!$H3192*VLOOKUP('Форма 1'!$F3192,'Придельники с 2022'!$B$4:$X$28,'Форма 1'!X$8),"")</f>
        <v/>
      </c>
      <c r="H3192" s="103" t="str">
        <f>IF(ISNUMBER('Форма 1'!Y3192),'Форма 1'!$H3192*VLOOKUP('Форма 1'!$F3192,'Придельники с 2022'!$B$4:$X$28,'Форма 1'!Y$8),"")</f>
        <v/>
      </c>
      <c r="I3192" s="103" t="str">
        <f>IF(ISNUMBER('Форма 1'!Z3192),'Форма 1'!$H3192*VLOOKUP('Форма 1'!$F3192,'Придельники с 2022'!$B$4:$X$28,'Форма 1'!Z$8),"")</f>
        <v/>
      </c>
      <c r="J3192" s="103" t="str">
        <f>IF(ISNUMBER('Форма 1'!AA3192),'Форма 1'!$H3192*VLOOKUP('Форма 1'!$F3192,'Придельники с 2022'!$B$4:$X$28,'Форма 1'!AA$8),"")</f>
        <v/>
      </c>
      <c r="K3192" s="92"/>
      <c r="L3192" s="88"/>
      <c r="M3192" s="103">
        <f>IF(ISNUMBER('Форма 1'!AD3192),'Форма 1'!$H3192*VLOOKUP('Форма 1'!$F3192,'Придельники с 2022'!$B$4:$X$28,'Форма 1'!AD$8),"")</f>
        <v>8551428.2229999993</v>
      </c>
      <c r="N3192" s="103" t="str">
        <f>IF(ISBLANK('Форма 1'!$AE3192),"",IF('Форма 1'!$AE3192=1,'Форма 1'!$H3192*VLOOKUP('Форма 1'!$F3192,'Придельники с 2022'!$B$4:$X$28,'Форма 1'!$AE$8,0),IF('Форма 1'!$AE3192=2,'Форма 1'!$H3192*VLOOKUP('Форма 1'!$F3192,'Придельники с 2022'!$B$4:$X$28,13,0),IF('Форма 1'!$AE3192=3,'Форма 1'!$H3192*VLOOKUP('Форма 1'!$F3192,'Придельники с 2022'!$B$4:$X$28,12,0)))))</f>
        <v/>
      </c>
      <c r="O3192" s="103" t="str">
        <f>IF(ISNUMBER('Форма 1'!AF3192),'Форма 1'!$H3192*VLOOKUP('Форма 1'!$F3192,'Придельники с 2022'!$B$4:$X$28,'Форма 1'!AF$8),"")</f>
        <v/>
      </c>
      <c r="P3192" s="87">
        <v>398164.77</v>
      </c>
      <c r="Q3192" s="103" t="str">
        <f>IF(ISNUMBER('Форма 1'!AH3192),'Форма 1'!$H3192*VLOOKUP('Форма 1'!$F3192,'Придельники с 2022'!$B$4:$X$28,'Форма 1'!AH$8),"")</f>
        <v/>
      </c>
      <c r="R3192" s="103" t="str">
        <f>IF(ISNUMBER('Форма 1'!AI3192),'Форма 1'!$H3192*VLOOKUP('Форма 1'!$F3192,'Придельники с 2022'!$B$4:$X$28,'Форма 1'!AI$8),"")</f>
        <v/>
      </c>
      <c r="S3192" s="103" t="str">
        <f>IF(ISNUMBER('Форма 1'!AJ3192),'Форма 1'!$H3192*VLOOKUP('Форма 1'!$F3192,'Придельники с 2022'!$B$4:$X$28,'Форма 1'!AJ$8),"")</f>
        <v/>
      </c>
      <c r="T3192" s="87"/>
    </row>
    <row r="3193" spans="1:20">
      <c r="A3193" s="188">
        <f t="shared" si="243"/>
        <v>39</v>
      </c>
      <c r="B3193" s="195" t="s">
        <v>3099</v>
      </c>
      <c r="C3193" s="99">
        <f t="shared" si="245"/>
        <v>28524212.903999999</v>
      </c>
      <c r="D3193" s="103" t="str">
        <f>IF(ISNUMBER('Форма 1'!U3193),'Форма 1'!$H3193*VLOOKUP('Форма 1'!$F3193,'Придельники с 2022'!$B$4:$X$28,'Форма 1'!U$8),"")</f>
        <v/>
      </c>
      <c r="E3193" s="103" t="str">
        <f>IF(ISNUMBER('Форма 1'!V3193),'Форма 1'!$H3193*VLOOKUP('Форма 1'!$F3193,'Придельники с 2022'!$B$4:$X$28,'Форма 1'!V$8),"")</f>
        <v/>
      </c>
      <c r="F3193" s="103" t="str">
        <f>IF(ISNUMBER('Форма 1'!W3193),'Форма 1'!$H3193*VLOOKUP('Форма 1'!$F3193,'Придельники с 2022'!$B$4:$X$28,'Форма 1'!W$8),"")</f>
        <v/>
      </c>
      <c r="G3193" s="103" t="str">
        <f>IF(ISNUMBER('Форма 1'!X3193),'Форма 1'!$H3193*VLOOKUP('Форма 1'!$F3193,'Придельники с 2022'!$B$4:$X$28,'Форма 1'!X$8),"")</f>
        <v/>
      </c>
      <c r="H3193" s="103" t="str">
        <f>IF(ISNUMBER('Форма 1'!Y3193),'Форма 1'!$H3193*VLOOKUP('Форма 1'!$F3193,'Придельники с 2022'!$B$4:$X$28,'Форма 1'!Y$8),"")</f>
        <v/>
      </c>
      <c r="I3193" s="103" t="str">
        <f>IF(ISNUMBER('Форма 1'!Z3193),'Форма 1'!$H3193*VLOOKUP('Форма 1'!$F3193,'Придельники с 2022'!$B$4:$X$28,'Форма 1'!Z$8),"")</f>
        <v/>
      </c>
      <c r="J3193" s="103" t="str">
        <f>IF(ISNUMBER('Форма 1'!AA3193),'Форма 1'!$H3193*VLOOKUP('Форма 1'!$F3193,'Придельники с 2022'!$B$4:$X$28,'Форма 1'!AA$8),"")</f>
        <v/>
      </c>
      <c r="K3193" s="90"/>
      <c r="L3193" s="87"/>
      <c r="M3193" s="103" t="str">
        <f>IF(ISNUMBER('Форма 1'!AD3193),'Форма 1'!$H3193*VLOOKUP('Форма 1'!$F3193,'Придельники с 2022'!$B$4:$X$28,'Форма 1'!AD$8),"")</f>
        <v/>
      </c>
      <c r="N3193" s="103">
        <f>IF(ISBLANK('Форма 1'!$AE3193),"",IF('Форма 1'!$AE3193=1,'Форма 1'!$H3193*VLOOKUP('Форма 1'!$F3193,'Придельники с 2022'!$B$4:$X$28,'Форма 1'!$AE$8,0),IF('Форма 1'!$AE3193=2,'Форма 1'!$H3193*VLOOKUP('Форма 1'!$F3193,'Придельники с 2022'!$B$4:$X$28,13,0),IF('Форма 1'!$AE3193=3,'Форма 1'!$H3193*VLOOKUP('Форма 1'!$F3193,'Придельники с 2022'!$B$4:$X$28,12,0)))))</f>
        <v>28099446.507999998</v>
      </c>
      <c r="O3193" s="103" t="str">
        <f>IF(ISNUMBER('Форма 1'!AF3193),'Форма 1'!$H3193*VLOOKUP('Форма 1'!$F3193,'Придельники с 2022'!$B$4:$X$28,'Форма 1'!AF$8),"")</f>
        <v/>
      </c>
      <c r="P3193" s="87">
        <v>280193.26</v>
      </c>
      <c r="Q3193" s="103" t="str">
        <f>IF(ISNUMBER('Форма 1'!AH3193),'Форма 1'!$H3193*VLOOKUP('Форма 1'!$F3193,'Придельники с 2022'!$B$4:$X$28,'Форма 1'!AH$8),"")</f>
        <v/>
      </c>
      <c r="R3193" s="103" t="str">
        <f>IF(ISNUMBER('Форма 1'!AI3193),'Форма 1'!$H3193*VLOOKUP('Форма 1'!$F3193,'Придельники с 2022'!$B$4:$X$28,'Форма 1'!AI$8),"")</f>
        <v/>
      </c>
      <c r="S3193" s="103">
        <f>IF(ISNUMBER('Форма 1'!AJ3193),'Форма 1'!$H3193*VLOOKUP('Форма 1'!$F3193,'Придельники с 2022'!$B$4:$X$28,'Форма 1'!AJ$8),"")</f>
        <v>144573.136</v>
      </c>
      <c r="T3193" s="87"/>
    </row>
    <row r="3194" spans="1:20">
      <c r="A3194" s="188">
        <f t="shared" si="243"/>
        <v>40</v>
      </c>
      <c r="B3194" s="189" t="s">
        <v>3100</v>
      </c>
      <c r="C3194" s="99">
        <f t="shared" si="245"/>
        <v>19449562.439999998</v>
      </c>
      <c r="D3194" s="103" t="str">
        <f>IF(ISNUMBER('Форма 1'!U3194),'Форма 1'!$H3194*VLOOKUP('Форма 1'!$F3194,'Придельники с 2022'!$B$4:$X$28,'Форма 1'!U$8),"")</f>
        <v/>
      </c>
      <c r="E3194" s="103" t="str">
        <f>IF(ISNUMBER('Форма 1'!V3194),'Форма 1'!$H3194*VLOOKUP('Форма 1'!$F3194,'Придельники с 2022'!$B$4:$X$28,'Форма 1'!V$8),"")</f>
        <v/>
      </c>
      <c r="F3194" s="103" t="str">
        <f>IF(ISNUMBER('Форма 1'!W3194),'Форма 1'!$H3194*VLOOKUP('Форма 1'!$F3194,'Придельники с 2022'!$B$4:$X$28,'Форма 1'!W$8),"")</f>
        <v/>
      </c>
      <c r="G3194" s="103" t="str">
        <f>IF(ISNUMBER('Форма 1'!X3194),'Форма 1'!$H3194*VLOOKUP('Форма 1'!$F3194,'Придельники с 2022'!$B$4:$X$28,'Форма 1'!X$8),"")</f>
        <v/>
      </c>
      <c r="H3194" s="103" t="str">
        <f>IF(ISNUMBER('Форма 1'!Y3194),'Форма 1'!$H3194*VLOOKUP('Форма 1'!$F3194,'Придельники с 2022'!$B$4:$X$28,'Форма 1'!Y$8),"")</f>
        <v/>
      </c>
      <c r="I3194" s="103" t="str">
        <f>IF(ISNUMBER('Форма 1'!Z3194),'Форма 1'!$H3194*VLOOKUP('Форма 1'!$F3194,'Придельники с 2022'!$B$4:$X$28,'Форма 1'!Z$8),"")</f>
        <v/>
      </c>
      <c r="J3194" s="103" t="str">
        <f>IF(ISNUMBER('Форма 1'!AA3194),'Форма 1'!$H3194*VLOOKUP('Форма 1'!$F3194,'Придельники с 2022'!$B$4:$X$28,'Форма 1'!AA$8),"")</f>
        <v/>
      </c>
      <c r="K3194" s="90">
        <v>7</v>
      </c>
      <c r="L3194" s="87">
        <f>2778508.92*K3194</f>
        <v>19449562.439999998</v>
      </c>
      <c r="M3194" s="103" t="str">
        <f>IF(ISNUMBER('Форма 1'!AD3194),'Форма 1'!$H3194*VLOOKUP('Форма 1'!$F3194,'Придельники с 2022'!$B$4:$X$28,'Форма 1'!AD$8),"")</f>
        <v/>
      </c>
      <c r="N3194" s="103" t="str">
        <f>IF(ISBLANK('Форма 1'!$AE3194),"",IF('Форма 1'!$AE3194=1,'Форма 1'!$H3194*VLOOKUP('Форма 1'!$F3194,'Придельники с 2022'!$B$4:$X$28,'Форма 1'!$AE$8,0),IF('Форма 1'!$AE3194=2,'Форма 1'!$H3194*VLOOKUP('Форма 1'!$F3194,'Придельники с 2022'!$B$4:$X$28,13,0),IF('Форма 1'!$AE3194=3,'Форма 1'!$H3194*VLOOKUP('Форма 1'!$F3194,'Придельники с 2022'!$B$4:$X$28,12,0)))))</f>
        <v/>
      </c>
      <c r="O3194" s="103" t="str">
        <f>IF(ISNUMBER('Форма 1'!AF3194),'Форма 1'!$H3194*VLOOKUP('Форма 1'!$F3194,'Придельники с 2022'!$B$4:$X$28,'Форма 1'!AF$8),"")</f>
        <v/>
      </c>
      <c r="P3194" s="87"/>
      <c r="Q3194" s="103" t="str">
        <f>IF(ISNUMBER('Форма 1'!AH3194),'Форма 1'!$H3194*VLOOKUP('Форма 1'!$F3194,'Придельники с 2022'!$B$4:$X$28,'Форма 1'!AH$8),"")</f>
        <v/>
      </c>
      <c r="R3194" s="103" t="str">
        <f>IF(ISNUMBER('Форма 1'!AI3194),'Форма 1'!$H3194*VLOOKUP('Форма 1'!$F3194,'Придельники с 2022'!$B$4:$X$28,'Форма 1'!AI$8),"")</f>
        <v/>
      </c>
      <c r="S3194" s="103" t="str">
        <f>IF(ISNUMBER('Форма 1'!AJ3194),'Форма 1'!$H3194*VLOOKUP('Форма 1'!$F3194,'Придельники с 2022'!$B$4:$X$28,'Форма 1'!AJ$8),"")</f>
        <v/>
      </c>
      <c r="T3194" s="87"/>
    </row>
    <row r="3195" spans="1:20">
      <c r="A3195" s="188">
        <f t="shared" si="243"/>
        <v>41</v>
      </c>
      <c r="B3195" s="189" t="s">
        <v>3101</v>
      </c>
      <c r="C3195" s="99">
        <f t="shared" si="245"/>
        <v>90770429.951999992</v>
      </c>
      <c r="D3195" s="103">
        <f>IF(ISNUMBER('Форма 1'!U3195),'Форма 1'!$H3195*VLOOKUP('Форма 1'!$F3195,'Придельники с 2022'!$B$4:$X$28,'Форма 1'!U$8),"")</f>
        <v>11780481.023999998</v>
      </c>
      <c r="E3195" s="103" t="str">
        <f>IF(ISNUMBER('Форма 1'!V3195),'Форма 1'!$H3195*VLOOKUP('Форма 1'!$F3195,'Придельники с 2022'!$B$4:$X$28,'Форма 1'!V$8),"")</f>
        <v/>
      </c>
      <c r="F3195" s="103" t="str">
        <f>IF(ISNUMBER('Форма 1'!W3195),'Форма 1'!$H3195*VLOOKUP('Форма 1'!$F3195,'Придельники с 2022'!$B$4:$X$28,'Форма 1'!W$8),"")</f>
        <v/>
      </c>
      <c r="G3195" s="103" t="str">
        <f>IF(ISNUMBER('Форма 1'!X3195),'Форма 1'!$H3195*VLOOKUP('Форма 1'!$F3195,'Придельники с 2022'!$B$4:$X$28,'Форма 1'!X$8),"")</f>
        <v/>
      </c>
      <c r="H3195" s="103" t="str">
        <f>IF(ISNUMBER('Форма 1'!Y3195),'Форма 1'!$H3195*VLOOKUP('Форма 1'!$F3195,'Придельники с 2022'!$B$4:$X$28,'Форма 1'!Y$8),"")</f>
        <v/>
      </c>
      <c r="I3195" s="103" t="str">
        <f>IF(ISNUMBER('Форма 1'!Z3195),'Форма 1'!$H3195*VLOOKUP('Форма 1'!$F3195,'Придельники с 2022'!$B$4:$X$28,'Форма 1'!Z$8),"")</f>
        <v/>
      </c>
      <c r="J3195" s="103">
        <f>IF(ISNUMBER('Форма 1'!AA3195),'Форма 1'!$H3195*VLOOKUP('Форма 1'!$F3195,'Придельники с 2022'!$B$4:$X$28,'Форма 1'!AA$8),"")</f>
        <v>7083846.1440000003</v>
      </c>
      <c r="K3195" s="90"/>
      <c r="L3195" s="87"/>
      <c r="M3195" s="103">
        <f>IF(ISNUMBER('Форма 1'!AD3195),'Форма 1'!$H3195*VLOOKUP('Форма 1'!$F3195,'Придельники с 2022'!$B$4:$X$28,'Форма 1'!AD$8),"")</f>
        <v>24298769.663999997</v>
      </c>
      <c r="N3195" s="103">
        <f>IF(ISBLANK('Форма 1'!$AE3195),"",IF('Форма 1'!$AE3195=1,'Форма 1'!$H3195*VLOOKUP('Форма 1'!$F3195,'Придельники с 2022'!$B$4:$X$28,'Форма 1'!$AE$8,0),IF('Форма 1'!$AE3195=2,'Форма 1'!$H3195*VLOOKUP('Форма 1'!$F3195,'Придельники с 2022'!$B$4:$X$28,13,0),IF('Форма 1'!$AE3195=3,'Форма 1'!$H3195*VLOOKUP('Форма 1'!$F3195,'Придельники с 2022'!$B$4:$X$28,12,0)))))</f>
        <v>41901926.399999999</v>
      </c>
      <c r="O3195" s="103">
        <f>IF(ISNUMBER('Форма 1'!AF3195),'Форма 1'!$H3195*VLOOKUP('Форма 1'!$F3195,'Придельники с 2022'!$B$4:$X$28,'Форма 1'!AF$8),"")</f>
        <v>5705406.7199999997</v>
      </c>
      <c r="P3195" s="87"/>
      <c r="Q3195" s="103" t="str">
        <f>IF(ISNUMBER('Форма 1'!AH3195),'Форма 1'!$H3195*VLOOKUP('Форма 1'!$F3195,'Придельники с 2022'!$B$4:$X$28,'Форма 1'!AH$8),"")</f>
        <v/>
      </c>
      <c r="R3195" s="103" t="str">
        <f>IF(ISNUMBER('Форма 1'!AI3195),'Форма 1'!$H3195*VLOOKUP('Форма 1'!$F3195,'Придельники с 2022'!$B$4:$X$28,'Форма 1'!AI$8),"")</f>
        <v/>
      </c>
      <c r="S3195" s="103" t="str">
        <f>IF(ISNUMBER('Форма 1'!AJ3195),'Форма 1'!$H3195*VLOOKUP('Форма 1'!$F3195,'Придельники с 2022'!$B$4:$X$28,'Форма 1'!AJ$8),"")</f>
        <v/>
      </c>
      <c r="T3195" s="87"/>
    </row>
    <row r="3196" spans="1:20">
      <c r="A3196" s="188">
        <f t="shared" si="243"/>
        <v>42</v>
      </c>
      <c r="B3196" s="189" t="s">
        <v>3102</v>
      </c>
      <c r="C3196" s="99">
        <f t="shared" si="245"/>
        <v>2778508.92</v>
      </c>
      <c r="D3196" s="103" t="str">
        <f>IF(ISNUMBER('Форма 1'!U3196),'Форма 1'!$H3196*VLOOKUP('Форма 1'!$F3196,'Придельники с 2022'!$B$4:$X$28,'Форма 1'!U$8),"")</f>
        <v/>
      </c>
      <c r="E3196" s="103" t="str">
        <f>IF(ISNUMBER('Форма 1'!V3196),'Форма 1'!$H3196*VLOOKUP('Форма 1'!$F3196,'Придельники с 2022'!$B$4:$X$28,'Форма 1'!V$8),"")</f>
        <v/>
      </c>
      <c r="F3196" s="103" t="str">
        <f>IF(ISNUMBER('Форма 1'!W3196),'Форма 1'!$H3196*VLOOKUP('Форма 1'!$F3196,'Придельники с 2022'!$B$4:$X$28,'Форма 1'!W$8),"")</f>
        <v/>
      </c>
      <c r="G3196" s="103" t="str">
        <f>IF(ISNUMBER('Форма 1'!X3196),'Форма 1'!$H3196*VLOOKUP('Форма 1'!$F3196,'Придельники с 2022'!$B$4:$X$28,'Форма 1'!X$8),"")</f>
        <v/>
      </c>
      <c r="H3196" s="103" t="str">
        <f>IF(ISNUMBER('Форма 1'!Y3196),'Форма 1'!$H3196*VLOOKUP('Форма 1'!$F3196,'Придельники с 2022'!$B$4:$X$28,'Форма 1'!Y$8),"")</f>
        <v/>
      </c>
      <c r="I3196" s="103" t="str">
        <f>IF(ISNUMBER('Форма 1'!Z3196),'Форма 1'!$H3196*VLOOKUP('Форма 1'!$F3196,'Придельники с 2022'!$B$4:$X$28,'Форма 1'!Z$8),"")</f>
        <v/>
      </c>
      <c r="J3196" s="103" t="str">
        <f>IF(ISNUMBER('Форма 1'!AA3196),'Форма 1'!$H3196*VLOOKUP('Форма 1'!$F3196,'Придельники с 2022'!$B$4:$X$28,'Форма 1'!AA$8),"")</f>
        <v/>
      </c>
      <c r="K3196" s="90">
        <v>1</v>
      </c>
      <c r="L3196" s="87">
        <f>2778508.92*K3196</f>
        <v>2778508.92</v>
      </c>
      <c r="M3196" s="103" t="str">
        <f>IF(ISNUMBER('Форма 1'!AD3196),'Форма 1'!$H3196*VLOOKUP('Форма 1'!$F3196,'Придельники с 2022'!$B$4:$X$28,'Форма 1'!AD$8),"")</f>
        <v/>
      </c>
      <c r="N3196" s="103" t="str">
        <f>IF(ISBLANK('Форма 1'!$AE3196),"",IF('Форма 1'!$AE3196=1,'Форма 1'!$H3196*VLOOKUP('Форма 1'!$F3196,'Придельники с 2022'!$B$4:$X$28,'Форма 1'!$AE$8,0),IF('Форма 1'!$AE3196=2,'Форма 1'!$H3196*VLOOKUP('Форма 1'!$F3196,'Придельники с 2022'!$B$4:$X$28,13,0),IF('Форма 1'!$AE3196=3,'Форма 1'!$H3196*VLOOKUP('Форма 1'!$F3196,'Придельники с 2022'!$B$4:$X$28,12,0)))))</f>
        <v/>
      </c>
      <c r="O3196" s="103" t="str">
        <f>IF(ISNUMBER('Форма 1'!AF3196),'Форма 1'!$H3196*VLOOKUP('Форма 1'!$F3196,'Придельники с 2022'!$B$4:$X$28,'Форма 1'!AF$8),"")</f>
        <v/>
      </c>
      <c r="P3196" s="87"/>
      <c r="Q3196" s="103" t="str">
        <f>IF(ISNUMBER('Форма 1'!AH3196),'Форма 1'!$H3196*VLOOKUP('Форма 1'!$F3196,'Придельники с 2022'!$B$4:$X$28,'Форма 1'!AH$8),"")</f>
        <v/>
      </c>
      <c r="R3196" s="103" t="str">
        <f>IF(ISNUMBER('Форма 1'!AI3196),'Форма 1'!$H3196*VLOOKUP('Форма 1'!$F3196,'Придельники с 2022'!$B$4:$X$28,'Форма 1'!AI$8),"")</f>
        <v/>
      </c>
      <c r="S3196" s="103" t="str">
        <f>IF(ISNUMBER('Форма 1'!AJ3196),'Форма 1'!$H3196*VLOOKUP('Форма 1'!$F3196,'Придельники с 2022'!$B$4:$X$28,'Форма 1'!AJ$8),"")</f>
        <v/>
      </c>
      <c r="T3196" s="87"/>
    </row>
    <row r="3197" spans="1:20">
      <c r="A3197" s="188">
        <f t="shared" si="243"/>
        <v>43</v>
      </c>
      <c r="B3197" s="189" t="s">
        <v>3103</v>
      </c>
      <c r="C3197" s="99">
        <f t="shared" si="245"/>
        <v>9012224.6400000006</v>
      </c>
      <c r="D3197" s="103">
        <f>IF(ISNUMBER('Форма 1'!U3197),'Форма 1'!$H3197*VLOOKUP('Форма 1'!$F3197,'Придельники с 2022'!$B$4:$X$28,'Форма 1'!U$8),"")</f>
        <v>906199.84</v>
      </c>
      <c r="E3197" s="103">
        <f>IF(ISNUMBER('Форма 1'!V3197),'Форма 1'!$H3197*VLOOKUP('Форма 1'!$F3197,'Придельники с 2022'!$B$4:$X$28,'Форма 1'!V$8),"")</f>
        <v>4338444.16</v>
      </c>
      <c r="F3197" s="103">
        <f>IF(ISNUMBER('Форма 1'!W3197),'Форма 1'!$H3197*VLOOKUP('Форма 1'!$F3197,'Придельники с 2022'!$B$4:$X$28,'Форма 1'!W$8),"")</f>
        <v>912809.6</v>
      </c>
      <c r="G3197" s="103">
        <f>IF(ISNUMBER('Форма 1'!X3197),'Форма 1'!$H3197*VLOOKUP('Форма 1'!$F3197,'Придельники с 2022'!$B$4:$X$28,'Форма 1'!X$8),"")</f>
        <v>566974.4</v>
      </c>
      <c r="H3197" s="103">
        <f>IF(ISNUMBER('Форма 1'!Y3197),'Форма 1'!$H3197*VLOOKUP('Форма 1'!$F3197,'Придельники с 2022'!$B$4:$X$28,'Форма 1'!Y$8),"")</f>
        <v>1493736</v>
      </c>
      <c r="I3197" s="103">
        <f>IF(ISNUMBER('Форма 1'!Z3197),'Форма 1'!$H3197*VLOOKUP('Форма 1'!$F3197,'Придельники с 2022'!$B$4:$X$28,'Форма 1'!Z$8),"")</f>
        <v>794060.64</v>
      </c>
      <c r="J3197" s="103" t="str">
        <f>IF(ISNUMBER('Форма 1'!AA3197),'Форма 1'!$H3197*VLOOKUP('Форма 1'!$F3197,'Придельники с 2022'!$B$4:$X$28,'Форма 1'!AA$8),"")</f>
        <v/>
      </c>
      <c r="K3197" s="90"/>
      <c r="L3197" s="87"/>
      <c r="M3197" s="103" t="str">
        <f>IF(ISNUMBER('Форма 1'!AD3197),'Форма 1'!$H3197*VLOOKUP('Форма 1'!$F3197,'Придельники с 2022'!$B$4:$X$28,'Форма 1'!AD$8),"")</f>
        <v/>
      </c>
      <c r="N3197" s="103" t="str">
        <f>IF(ISBLANK('Форма 1'!$AE3197),"",IF('Форма 1'!$AE3197=1,'Форма 1'!$H3197*VLOOKUP('Форма 1'!$F3197,'Придельники с 2022'!$B$4:$X$28,'Форма 1'!$AE$8,0),IF('Форма 1'!$AE3197=2,'Форма 1'!$H3197*VLOOKUP('Форма 1'!$F3197,'Придельники с 2022'!$B$4:$X$28,13,0),IF('Форма 1'!$AE3197=3,'Форма 1'!$H3197*VLOOKUP('Форма 1'!$F3197,'Придельники с 2022'!$B$4:$X$28,12,0)))))</f>
        <v/>
      </c>
      <c r="O3197" s="103" t="str">
        <f>IF(ISNUMBER('Форма 1'!AF3197),'Форма 1'!$H3197*VLOOKUP('Форма 1'!$F3197,'Придельники с 2022'!$B$4:$X$28,'Форма 1'!AF$8),"")</f>
        <v/>
      </c>
      <c r="P3197" s="87"/>
      <c r="Q3197" s="103" t="str">
        <f>IF(ISNUMBER('Форма 1'!AH3197),'Форма 1'!$H3197*VLOOKUP('Форма 1'!$F3197,'Придельники с 2022'!$B$4:$X$28,'Форма 1'!AH$8),"")</f>
        <v/>
      </c>
      <c r="R3197" s="103" t="str">
        <f>IF(ISNUMBER('Форма 1'!AI3197),'Форма 1'!$H3197*VLOOKUP('Форма 1'!$F3197,'Придельники с 2022'!$B$4:$X$28,'Форма 1'!AI$8),"")</f>
        <v/>
      </c>
      <c r="S3197" s="103" t="str">
        <f>IF(ISNUMBER('Форма 1'!AJ3197),'Форма 1'!$H3197*VLOOKUP('Форма 1'!$F3197,'Придельники с 2022'!$B$4:$X$28,'Форма 1'!AJ$8),"")</f>
        <v/>
      </c>
      <c r="T3197" s="87"/>
    </row>
    <row r="3198" spans="1:20">
      <c r="A3198" s="188">
        <f t="shared" si="243"/>
        <v>44</v>
      </c>
      <c r="B3198" s="189" t="s">
        <v>3104</v>
      </c>
      <c r="C3198" s="99">
        <f t="shared" si="245"/>
        <v>4319564.1630000006</v>
      </c>
      <c r="D3198" s="103">
        <f>IF(ISNUMBER('Форма 1'!U3198),'Форма 1'!$H3198*VLOOKUP('Форма 1'!$F3198,'Придельники с 2022'!$B$4:$X$28,'Форма 1'!U$8),"")</f>
        <v>1410377.4230000002</v>
      </c>
      <c r="E3198" s="103" t="str">
        <f>IF(ISNUMBER('Форма 1'!V3198),'Форма 1'!$H3198*VLOOKUP('Форма 1'!$F3198,'Придельники с 2022'!$B$4:$X$28,'Форма 1'!V$8),"")</f>
        <v/>
      </c>
      <c r="F3198" s="103" t="str">
        <f>IF(ISNUMBER('Форма 1'!W3198),'Форма 1'!$H3198*VLOOKUP('Форма 1'!$F3198,'Придельники с 2022'!$B$4:$X$28,'Форма 1'!W$8),"")</f>
        <v/>
      </c>
      <c r="G3198" s="103" t="str">
        <f>IF(ISNUMBER('Форма 1'!X3198),'Форма 1'!$H3198*VLOOKUP('Форма 1'!$F3198,'Придельники с 2022'!$B$4:$X$28,'Форма 1'!X$8),"")</f>
        <v/>
      </c>
      <c r="H3198" s="103" t="str">
        <f>IF(ISNUMBER('Форма 1'!Y3198),'Форма 1'!$H3198*VLOOKUP('Форма 1'!$F3198,'Придельники с 2022'!$B$4:$X$28,'Форма 1'!Y$8),"")</f>
        <v/>
      </c>
      <c r="I3198" s="103" t="str">
        <f>IF(ISNUMBER('Форма 1'!Z3198),'Форма 1'!$H3198*VLOOKUP('Форма 1'!$F3198,'Придельники с 2022'!$B$4:$X$28,'Форма 1'!Z$8),"")</f>
        <v/>
      </c>
      <c r="J3198" s="103">
        <f>IF(ISNUMBER('Форма 1'!AA3198),'Форма 1'!$H3198*VLOOKUP('Форма 1'!$F3198,'Придельники с 2022'!$B$4:$X$28,'Форма 1'!AA$8),"")</f>
        <v>2909186.74</v>
      </c>
      <c r="K3198" s="90"/>
      <c r="L3198" s="87"/>
      <c r="M3198" s="103" t="str">
        <f>IF(ISNUMBER('Форма 1'!AD3198),'Форма 1'!$H3198*VLOOKUP('Форма 1'!$F3198,'Придельники с 2022'!$B$4:$X$28,'Форма 1'!AD$8),"")</f>
        <v/>
      </c>
      <c r="N3198" s="103" t="str">
        <f>IF(ISBLANK('Форма 1'!$AE3198),"",IF('Форма 1'!$AE3198=1,'Форма 1'!$H3198*VLOOKUP('Форма 1'!$F3198,'Придельники с 2022'!$B$4:$X$28,'Форма 1'!$AE$8,0),IF('Форма 1'!$AE3198=2,'Форма 1'!$H3198*VLOOKUP('Форма 1'!$F3198,'Придельники с 2022'!$B$4:$X$28,13,0),IF('Форма 1'!$AE3198=3,'Форма 1'!$H3198*VLOOKUP('Форма 1'!$F3198,'Придельники с 2022'!$B$4:$X$28,12,0)))))</f>
        <v/>
      </c>
      <c r="O3198" s="103" t="str">
        <f>IF(ISNUMBER('Форма 1'!AF3198),'Форма 1'!$H3198*VLOOKUP('Форма 1'!$F3198,'Придельники с 2022'!$B$4:$X$28,'Форма 1'!AF$8),"")</f>
        <v/>
      </c>
      <c r="P3198" s="87"/>
      <c r="Q3198" s="103" t="str">
        <f>IF(ISNUMBER('Форма 1'!AH3198),'Форма 1'!$H3198*VLOOKUP('Форма 1'!$F3198,'Придельники с 2022'!$B$4:$X$28,'Форма 1'!AH$8),"")</f>
        <v/>
      </c>
      <c r="R3198" s="103" t="str">
        <f>IF(ISNUMBER('Форма 1'!AI3198),'Форма 1'!$H3198*VLOOKUP('Форма 1'!$F3198,'Придельники с 2022'!$B$4:$X$28,'Форма 1'!AI$8),"")</f>
        <v/>
      </c>
      <c r="S3198" s="103" t="str">
        <f>IF(ISNUMBER('Форма 1'!AJ3198),'Форма 1'!$H3198*VLOOKUP('Форма 1'!$F3198,'Придельники с 2022'!$B$4:$X$28,'Форма 1'!AJ$8),"")</f>
        <v/>
      </c>
      <c r="T3198" s="87"/>
    </row>
    <row r="3199" spans="1:20">
      <c r="A3199" s="188">
        <f t="shared" si="243"/>
        <v>45</v>
      </c>
      <c r="B3199" s="189" t="s">
        <v>3105</v>
      </c>
      <c r="C3199" s="99">
        <f t="shared" si="245"/>
        <v>4878149.0729999999</v>
      </c>
      <c r="D3199" s="103">
        <f>IF(ISNUMBER('Форма 1'!U3199),'Форма 1'!$H3199*VLOOKUP('Форма 1'!$F3199,'Придельники с 2022'!$B$4:$X$28,'Форма 1'!U$8),"")</f>
        <v>1592760.5330000001</v>
      </c>
      <c r="E3199" s="103" t="str">
        <f>IF(ISNUMBER('Форма 1'!V3199),'Форма 1'!$H3199*VLOOKUP('Форма 1'!$F3199,'Придельники с 2022'!$B$4:$X$28,'Форма 1'!V$8),"")</f>
        <v/>
      </c>
      <c r="F3199" s="103" t="str">
        <f>IF(ISNUMBER('Форма 1'!W3199),'Форма 1'!$H3199*VLOOKUP('Форма 1'!$F3199,'Придельники с 2022'!$B$4:$X$28,'Форма 1'!W$8),"")</f>
        <v/>
      </c>
      <c r="G3199" s="103" t="str">
        <f>IF(ISNUMBER('Форма 1'!X3199),'Форма 1'!$H3199*VLOOKUP('Форма 1'!$F3199,'Придельники с 2022'!$B$4:$X$28,'Форма 1'!X$8),"")</f>
        <v/>
      </c>
      <c r="H3199" s="103" t="str">
        <f>IF(ISNUMBER('Форма 1'!Y3199),'Форма 1'!$H3199*VLOOKUP('Форма 1'!$F3199,'Придельники с 2022'!$B$4:$X$28,'Форма 1'!Y$8),"")</f>
        <v/>
      </c>
      <c r="I3199" s="103" t="str">
        <f>IF(ISNUMBER('Форма 1'!Z3199),'Форма 1'!$H3199*VLOOKUP('Форма 1'!$F3199,'Придельники с 2022'!$B$4:$X$28,'Форма 1'!Z$8),"")</f>
        <v/>
      </c>
      <c r="J3199" s="103">
        <f>IF(ISNUMBER('Форма 1'!AA3199),'Форма 1'!$H3199*VLOOKUP('Форма 1'!$F3199,'Придельники с 2022'!$B$4:$X$28,'Форма 1'!AA$8),"")</f>
        <v>3285388.54</v>
      </c>
      <c r="K3199" s="90"/>
      <c r="L3199" s="87"/>
      <c r="M3199" s="103" t="str">
        <f>IF(ISNUMBER('Форма 1'!AD3199),'Форма 1'!$H3199*VLOOKUP('Форма 1'!$F3199,'Придельники с 2022'!$B$4:$X$28,'Форма 1'!AD$8),"")</f>
        <v/>
      </c>
      <c r="N3199" s="103" t="str">
        <f>IF(ISBLANK('Форма 1'!$AE3199),"",IF('Форма 1'!$AE3199=1,'Форма 1'!$H3199*VLOOKUP('Форма 1'!$F3199,'Придельники с 2022'!$B$4:$X$28,'Форма 1'!$AE$8,0),IF('Форма 1'!$AE3199=2,'Форма 1'!$H3199*VLOOKUP('Форма 1'!$F3199,'Придельники с 2022'!$B$4:$X$28,13,0),IF('Форма 1'!$AE3199=3,'Форма 1'!$H3199*VLOOKUP('Форма 1'!$F3199,'Придельники с 2022'!$B$4:$X$28,12,0)))))</f>
        <v/>
      </c>
      <c r="O3199" s="103" t="str">
        <f>IF(ISNUMBER('Форма 1'!AF3199),'Форма 1'!$H3199*VLOOKUP('Форма 1'!$F3199,'Придельники с 2022'!$B$4:$X$28,'Форма 1'!AF$8),"")</f>
        <v/>
      </c>
      <c r="P3199" s="87"/>
      <c r="Q3199" s="103" t="str">
        <f>IF(ISNUMBER('Форма 1'!AH3199),'Форма 1'!$H3199*VLOOKUP('Форма 1'!$F3199,'Придельники с 2022'!$B$4:$X$28,'Форма 1'!AH$8),"")</f>
        <v/>
      </c>
      <c r="R3199" s="103" t="str">
        <f>IF(ISNUMBER('Форма 1'!AI3199),'Форма 1'!$H3199*VLOOKUP('Форма 1'!$F3199,'Придельники с 2022'!$B$4:$X$28,'Форма 1'!AI$8),"")</f>
        <v/>
      </c>
      <c r="S3199" s="103" t="str">
        <f>IF(ISNUMBER('Форма 1'!AJ3199),'Форма 1'!$H3199*VLOOKUP('Форма 1'!$F3199,'Придельники с 2022'!$B$4:$X$28,'Форма 1'!AJ$8),"")</f>
        <v/>
      </c>
      <c r="T3199" s="87"/>
    </row>
    <row r="3200" spans="1:20">
      <c r="A3200" s="188">
        <f t="shared" si="243"/>
        <v>46</v>
      </c>
      <c r="B3200" s="189" t="s">
        <v>3106</v>
      </c>
      <c r="C3200" s="99">
        <f t="shared" si="245"/>
        <v>3219228.5444999998</v>
      </c>
      <c r="D3200" s="103" t="str">
        <f>IF(ISNUMBER('Форма 1'!U3200),'Форма 1'!$H3200*VLOOKUP('Форма 1'!$F3200,'Придельники с 2022'!$B$4:$X$28,'Форма 1'!U$8),"")</f>
        <v/>
      </c>
      <c r="E3200" s="103" t="str">
        <f>IF(ISNUMBER('Форма 1'!V3200),'Форма 1'!$H3200*VLOOKUP('Форма 1'!$F3200,'Придельники с 2022'!$B$4:$X$28,'Форма 1'!V$8),"")</f>
        <v/>
      </c>
      <c r="F3200" s="103" t="str">
        <f>IF(ISNUMBER('Форма 1'!W3200),'Форма 1'!$H3200*VLOOKUP('Форма 1'!$F3200,'Придельники с 2022'!$B$4:$X$28,'Форма 1'!W$8),"")</f>
        <v/>
      </c>
      <c r="G3200" s="103" t="str">
        <f>IF(ISNUMBER('Форма 1'!X3200),'Форма 1'!$H3200*VLOOKUP('Форма 1'!$F3200,'Придельники с 2022'!$B$4:$X$28,'Форма 1'!X$8),"")</f>
        <v/>
      </c>
      <c r="H3200" s="103" t="str">
        <f>IF(ISNUMBER('Форма 1'!Y3200),'Форма 1'!$H3200*VLOOKUP('Форма 1'!$F3200,'Придельники с 2022'!$B$4:$X$28,'Форма 1'!Y$8),"")</f>
        <v/>
      </c>
      <c r="I3200" s="103" t="str">
        <f>IF(ISNUMBER('Форма 1'!Z3200),'Форма 1'!$H3200*VLOOKUP('Форма 1'!$F3200,'Придельники с 2022'!$B$4:$X$28,'Форма 1'!Z$8),"")</f>
        <v/>
      </c>
      <c r="J3200" s="103" t="str">
        <f>IF(ISNUMBER('Форма 1'!AA3200),'Форма 1'!$H3200*VLOOKUP('Форма 1'!$F3200,'Придельники с 2022'!$B$4:$X$28,'Форма 1'!AA$8),"")</f>
        <v/>
      </c>
      <c r="K3200" s="90"/>
      <c r="L3200" s="87"/>
      <c r="M3200" s="103" t="str">
        <f>IF(ISNUMBER('Форма 1'!AD3200),'Форма 1'!$H3200*VLOOKUP('Форма 1'!$F3200,'Придельники с 2022'!$B$4:$X$28,'Форма 1'!AD$8),"")</f>
        <v/>
      </c>
      <c r="N3200" s="103" t="str">
        <f>IF(ISBLANK('Форма 1'!$AE3200),"",IF('Форма 1'!$AE3200=1,'Форма 1'!$H3200*VLOOKUP('Форма 1'!$F3200,'Придельники с 2022'!$B$4:$X$28,'Форма 1'!$AE$8,0),IF('Форма 1'!$AE3200=2,'Форма 1'!$H3200*VLOOKUP('Форма 1'!$F3200,'Придельники с 2022'!$B$4:$X$28,13,0),IF('Форма 1'!$AE3200=3,'Форма 1'!$H3200*VLOOKUP('Форма 1'!$F3200,'Придельники с 2022'!$B$4:$X$28,12,0)))))</f>
        <v/>
      </c>
      <c r="O3200" s="103">
        <f>IF(ISNUMBER('Форма 1'!AF3200),'Форма 1'!$H3200*VLOOKUP('Форма 1'!$F3200,'Придельники с 2022'!$B$4:$X$28,'Форма 1'!AF$8),"")</f>
        <v>1488875.9535000001</v>
      </c>
      <c r="P3200" s="87"/>
      <c r="Q3200" s="103">
        <f>IF(ISNUMBER('Форма 1'!AH3200),'Форма 1'!$H3200*VLOOKUP('Форма 1'!$F3200,'Придельники с 2022'!$B$4:$X$28,'Форма 1'!AH$8),"")</f>
        <v>1730352.5909999998</v>
      </c>
      <c r="R3200" s="103" t="str">
        <f>IF(ISNUMBER('Форма 1'!AI3200),'Форма 1'!$H3200*VLOOKUP('Форма 1'!$F3200,'Придельники с 2022'!$B$4:$X$28,'Форма 1'!AI$8),"")</f>
        <v/>
      </c>
      <c r="S3200" s="103" t="str">
        <f>IF(ISNUMBER('Форма 1'!AJ3200),'Форма 1'!$H3200*VLOOKUP('Форма 1'!$F3200,'Придельники с 2022'!$B$4:$X$28,'Форма 1'!AJ$8),"")</f>
        <v/>
      </c>
      <c r="T3200" s="87"/>
    </row>
    <row r="3201" spans="1:20">
      <c r="A3201" s="188">
        <f t="shared" si="243"/>
        <v>47</v>
      </c>
      <c r="B3201" s="195" t="s">
        <v>3107</v>
      </c>
      <c r="C3201" s="99">
        <f t="shared" si="245"/>
        <v>25352365.807999998</v>
      </c>
      <c r="D3201" s="103" t="str">
        <f>IF(ISNUMBER('Форма 1'!U3201),'Форма 1'!$H3201*VLOOKUP('Форма 1'!$F3201,'Придельники с 2022'!$B$4:$X$28,'Форма 1'!U$8),"")</f>
        <v/>
      </c>
      <c r="E3201" s="103" t="str">
        <f>IF(ISNUMBER('Форма 1'!V3201),'Форма 1'!$H3201*VLOOKUP('Форма 1'!$F3201,'Придельники с 2022'!$B$4:$X$28,'Форма 1'!V$8),"")</f>
        <v/>
      </c>
      <c r="F3201" s="103" t="str">
        <f>IF(ISNUMBER('Форма 1'!W3201),'Форма 1'!$H3201*VLOOKUP('Форма 1'!$F3201,'Придельники с 2022'!$B$4:$X$28,'Форма 1'!W$8),"")</f>
        <v/>
      </c>
      <c r="G3201" s="103" t="str">
        <f>IF(ISNUMBER('Форма 1'!X3201),'Форма 1'!$H3201*VLOOKUP('Форма 1'!$F3201,'Придельники с 2022'!$B$4:$X$28,'Форма 1'!X$8),"")</f>
        <v/>
      </c>
      <c r="H3201" s="103" t="str">
        <f>IF(ISNUMBER('Форма 1'!Y3201),'Форма 1'!$H3201*VLOOKUP('Форма 1'!$F3201,'Придельники с 2022'!$B$4:$X$28,'Форма 1'!Y$8),"")</f>
        <v/>
      </c>
      <c r="I3201" s="103" t="str">
        <f>IF(ISNUMBER('Форма 1'!Z3201),'Форма 1'!$H3201*VLOOKUP('Форма 1'!$F3201,'Придельники с 2022'!$B$4:$X$28,'Форма 1'!Z$8),"")</f>
        <v/>
      </c>
      <c r="J3201" s="103">
        <f>IF(ISNUMBER('Форма 1'!AA3201),'Форма 1'!$H3201*VLOOKUP('Форма 1'!$F3201,'Придельники с 2022'!$B$4:$X$28,'Форма 1'!AA$8),"")</f>
        <v>14392987.839999998</v>
      </c>
      <c r="K3201" s="90"/>
      <c r="L3201" s="87"/>
      <c r="M3201" s="103" t="str">
        <f>IF(ISNUMBER('Форма 1'!AD3201),'Форма 1'!$H3201*VLOOKUP('Форма 1'!$F3201,'Придельники с 2022'!$B$4:$X$28,'Форма 1'!AD$8),"")</f>
        <v/>
      </c>
      <c r="N3201" s="103" t="str">
        <f>IF(ISBLANK('Форма 1'!$AE3201),"",IF('Форма 1'!$AE3201=1,'Форма 1'!$H3201*VLOOKUP('Форма 1'!$F3201,'Придельники с 2022'!$B$4:$X$28,'Форма 1'!$AE$8,0),IF('Форма 1'!$AE3201=2,'Форма 1'!$H3201*VLOOKUP('Форма 1'!$F3201,'Придельники с 2022'!$B$4:$X$28,13,0),IF('Форма 1'!$AE3201=3,'Форма 1'!$H3201*VLOOKUP('Форма 1'!$F3201,'Придельники с 2022'!$B$4:$X$28,12,0)))))</f>
        <v/>
      </c>
      <c r="O3201" s="103">
        <f>IF(ISNUMBER('Форма 1'!AF3201),'Форма 1'!$H3201*VLOOKUP('Форма 1'!$F3201,'Придельники с 2022'!$B$4:$X$28,'Форма 1'!AF$8),"")</f>
        <v>10959377.968</v>
      </c>
      <c r="P3201" s="87"/>
      <c r="Q3201" s="103" t="str">
        <f>IF(ISNUMBER('Форма 1'!AH3201),'Форма 1'!$H3201*VLOOKUP('Форма 1'!$F3201,'Придельники с 2022'!$B$4:$X$28,'Форма 1'!AH$8),"")</f>
        <v/>
      </c>
      <c r="R3201" s="103" t="str">
        <f>IF(ISNUMBER('Форма 1'!AI3201),'Форма 1'!$H3201*VLOOKUP('Форма 1'!$F3201,'Придельники с 2022'!$B$4:$X$28,'Форма 1'!AI$8),"")</f>
        <v/>
      </c>
      <c r="S3201" s="103" t="str">
        <f>IF(ISNUMBER('Форма 1'!AJ3201),'Форма 1'!$H3201*VLOOKUP('Форма 1'!$F3201,'Придельники с 2022'!$B$4:$X$28,'Форма 1'!AJ$8),"")</f>
        <v/>
      </c>
      <c r="T3201" s="87"/>
    </row>
    <row r="3202" spans="1:20">
      <c r="A3202" s="188">
        <f t="shared" si="243"/>
        <v>48</v>
      </c>
      <c r="B3202" s="195" t="s">
        <v>3108</v>
      </c>
      <c r="C3202" s="99">
        <f t="shared" si="245"/>
        <v>21026034.176000003</v>
      </c>
      <c r="D3202" s="103" t="str">
        <f>IF(ISNUMBER('Форма 1'!U3202),'Форма 1'!$H3202*VLOOKUP('Форма 1'!$F3202,'Придельники с 2022'!$B$4:$X$28,'Форма 1'!U$8),"")</f>
        <v/>
      </c>
      <c r="E3202" s="103" t="str">
        <f>IF(ISNUMBER('Форма 1'!V3202),'Форма 1'!$H3202*VLOOKUP('Форма 1'!$F3202,'Придельники с 2022'!$B$4:$X$28,'Форма 1'!V$8),"")</f>
        <v/>
      </c>
      <c r="F3202" s="103" t="str">
        <f>IF(ISNUMBER('Форма 1'!W3202),'Форма 1'!$H3202*VLOOKUP('Форма 1'!$F3202,'Придельники с 2022'!$B$4:$X$28,'Форма 1'!W$8),"")</f>
        <v/>
      </c>
      <c r="G3202" s="103" t="str">
        <f>IF(ISNUMBER('Форма 1'!X3202),'Форма 1'!$H3202*VLOOKUP('Форма 1'!$F3202,'Придельники с 2022'!$B$4:$X$28,'Форма 1'!X$8),"")</f>
        <v/>
      </c>
      <c r="H3202" s="103" t="str">
        <f>IF(ISNUMBER('Форма 1'!Y3202),'Форма 1'!$H3202*VLOOKUP('Форма 1'!$F3202,'Придельники с 2022'!$B$4:$X$28,'Форма 1'!Y$8),"")</f>
        <v/>
      </c>
      <c r="I3202" s="103" t="str">
        <f>IF(ISNUMBER('Форма 1'!Z3202),'Форма 1'!$H3202*VLOOKUP('Форма 1'!$F3202,'Придельники с 2022'!$B$4:$X$28,'Форма 1'!Z$8),"")</f>
        <v/>
      </c>
      <c r="J3202" s="103" t="str">
        <f>IF(ISNUMBER('Форма 1'!AA3202),'Форма 1'!$H3202*VLOOKUP('Форма 1'!$F3202,'Придельники с 2022'!$B$4:$X$28,'Форма 1'!AA$8),"")</f>
        <v/>
      </c>
      <c r="K3202" s="90"/>
      <c r="L3202" s="87"/>
      <c r="M3202" s="103">
        <f>IF(ISNUMBER('Форма 1'!AD3202),'Форма 1'!$H3202*VLOOKUP('Форма 1'!$F3202,'Придельники с 2022'!$B$4:$X$28,'Форма 1'!AD$8),"")</f>
        <v>21026034.176000003</v>
      </c>
      <c r="N3202" s="103" t="str">
        <f>IF(ISBLANK('Форма 1'!$AE3202),"",IF('Форма 1'!$AE3202=1,'Форма 1'!$H3202*VLOOKUP('Форма 1'!$F3202,'Придельники с 2022'!$B$4:$X$28,'Форма 1'!$AE$8,0),IF('Форма 1'!$AE3202=2,'Форма 1'!$H3202*VLOOKUP('Форма 1'!$F3202,'Придельники с 2022'!$B$4:$X$28,13,0),IF('Форма 1'!$AE3202=3,'Форма 1'!$H3202*VLOOKUP('Форма 1'!$F3202,'Придельники с 2022'!$B$4:$X$28,12,0)))))</f>
        <v/>
      </c>
      <c r="O3202" s="103" t="str">
        <f>IF(ISNUMBER('Форма 1'!AF3202),'Форма 1'!$H3202*VLOOKUP('Форма 1'!$F3202,'Придельники с 2022'!$B$4:$X$28,'Форма 1'!AF$8),"")</f>
        <v/>
      </c>
      <c r="P3202" s="87"/>
      <c r="Q3202" s="103" t="str">
        <f>IF(ISNUMBER('Форма 1'!AH3202),'Форма 1'!$H3202*VLOOKUP('Форма 1'!$F3202,'Придельники с 2022'!$B$4:$X$28,'Форма 1'!AH$8),"")</f>
        <v/>
      </c>
      <c r="R3202" s="103" t="str">
        <f>IF(ISNUMBER('Форма 1'!AI3202),'Форма 1'!$H3202*VLOOKUP('Форма 1'!$F3202,'Придельники с 2022'!$B$4:$X$28,'Форма 1'!AI$8),"")</f>
        <v/>
      </c>
      <c r="S3202" s="103" t="str">
        <f>IF(ISNUMBER('Форма 1'!AJ3202),'Форма 1'!$H3202*VLOOKUP('Форма 1'!$F3202,'Придельники с 2022'!$B$4:$X$28,'Форма 1'!AJ$8),"")</f>
        <v/>
      </c>
      <c r="T3202" s="87"/>
    </row>
    <row r="3203" spans="1:20">
      <c r="A3203" s="188">
        <f t="shared" si="243"/>
        <v>49</v>
      </c>
      <c r="B3203" s="189" t="s">
        <v>3109</v>
      </c>
      <c r="C3203" s="99">
        <f t="shared" si="245"/>
        <v>5067526.8629999999</v>
      </c>
      <c r="D3203" s="103">
        <f>IF(ISNUMBER('Форма 1'!U3203),'Форма 1'!$H3203*VLOOKUP('Форма 1'!$F3203,'Придельники с 2022'!$B$4:$X$28,'Форма 1'!U$8),"")</f>
        <v>1654594.1230000001</v>
      </c>
      <c r="E3203" s="103" t="str">
        <f>IF(ISNUMBER('Форма 1'!V3203),'Форма 1'!$H3203*VLOOKUP('Форма 1'!$F3203,'Придельники с 2022'!$B$4:$X$28,'Форма 1'!V$8),"")</f>
        <v/>
      </c>
      <c r="F3203" s="103" t="str">
        <f>IF(ISNUMBER('Форма 1'!W3203),'Форма 1'!$H3203*VLOOKUP('Форма 1'!$F3203,'Придельники с 2022'!$B$4:$X$28,'Форма 1'!W$8),"")</f>
        <v/>
      </c>
      <c r="G3203" s="103" t="str">
        <f>IF(ISNUMBER('Форма 1'!X3203),'Форма 1'!$H3203*VLOOKUP('Форма 1'!$F3203,'Придельники с 2022'!$B$4:$X$28,'Форма 1'!X$8),"")</f>
        <v/>
      </c>
      <c r="H3203" s="103" t="str">
        <f>IF(ISNUMBER('Форма 1'!Y3203),'Форма 1'!$H3203*VLOOKUP('Форма 1'!$F3203,'Придельники с 2022'!$B$4:$X$28,'Форма 1'!Y$8),"")</f>
        <v/>
      </c>
      <c r="I3203" s="103" t="str">
        <f>IF(ISNUMBER('Форма 1'!Z3203),'Форма 1'!$H3203*VLOOKUP('Форма 1'!$F3203,'Придельники с 2022'!$B$4:$X$28,'Форма 1'!Z$8),"")</f>
        <v/>
      </c>
      <c r="J3203" s="103">
        <f>IF(ISNUMBER('Форма 1'!AA3203),'Форма 1'!$H3203*VLOOKUP('Форма 1'!$F3203,'Придельники с 2022'!$B$4:$X$28,'Форма 1'!AA$8),"")</f>
        <v>3412932.74</v>
      </c>
      <c r="K3203" s="90"/>
      <c r="L3203" s="87"/>
      <c r="M3203" s="103" t="str">
        <f>IF(ISNUMBER('Форма 1'!AD3203),'Форма 1'!$H3203*VLOOKUP('Форма 1'!$F3203,'Придельники с 2022'!$B$4:$X$28,'Форма 1'!AD$8),"")</f>
        <v/>
      </c>
      <c r="N3203" s="103" t="str">
        <f>IF(ISBLANK('Форма 1'!$AE3203),"",IF('Форма 1'!$AE3203=1,'Форма 1'!$H3203*VLOOKUP('Форма 1'!$F3203,'Придельники с 2022'!$B$4:$X$28,'Форма 1'!$AE$8,0),IF('Форма 1'!$AE3203=2,'Форма 1'!$H3203*VLOOKUP('Форма 1'!$F3203,'Придельники с 2022'!$B$4:$X$28,13,0),IF('Форма 1'!$AE3203=3,'Форма 1'!$H3203*VLOOKUP('Форма 1'!$F3203,'Придельники с 2022'!$B$4:$X$28,12,0)))))</f>
        <v/>
      </c>
      <c r="O3203" s="103" t="str">
        <f>IF(ISNUMBER('Форма 1'!AF3203),'Форма 1'!$H3203*VLOOKUP('Форма 1'!$F3203,'Придельники с 2022'!$B$4:$X$28,'Форма 1'!AF$8),"")</f>
        <v/>
      </c>
      <c r="P3203" s="87"/>
      <c r="Q3203" s="103" t="str">
        <f>IF(ISNUMBER('Форма 1'!AH3203),'Форма 1'!$H3203*VLOOKUP('Форма 1'!$F3203,'Придельники с 2022'!$B$4:$X$28,'Форма 1'!AH$8),"")</f>
        <v/>
      </c>
      <c r="R3203" s="103" t="str">
        <f>IF(ISNUMBER('Форма 1'!AI3203),'Форма 1'!$H3203*VLOOKUP('Форма 1'!$F3203,'Придельники с 2022'!$B$4:$X$28,'Форма 1'!AI$8),"")</f>
        <v/>
      </c>
      <c r="S3203" s="103" t="str">
        <f>IF(ISNUMBER('Форма 1'!AJ3203),'Форма 1'!$H3203*VLOOKUP('Форма 1'!$F3203,'Придельники с 2022'!$B$4:$X$28,'Форма 1'!AJ$8),"")</f>
        <v/>
      </c>
      <c r="T3203" s="87"/>
    </row>
    <row r="3204" spans="1:20">
      <c r="A3204" s="188">
        <f t="shared" si="243"/>
        <v>50</v>
      </c>
      <c r="B3204" s="195" t="s">
        <v>3110</v>
      </c>
      <c r="C3204" s="99">
        <f t="shared" si="245"/>
        <v>55574002.25</v>
      </c>
      <c r="D3204" s="103">
        <f>IF(ISNUMBER('Форма 1'!U3204),'Форма 1'!$H3204*VLOOKUP('Форма 1'!$F3204,'Придельники с 2022'!$B$4:$X$28,'Форма 1'!U$8),"")</f>
        <v>2195352.25</v>
      </c>
      <c r="E3204" s="103">
        <f>IF(ISNUMBER('Форма 1'!V3204),'Форма 1'!$H3204*VLOOKUP('Форма 1'!$F3204,'Придельники с 2022'!$B$4:$X$28,'Форма 1'!V$8),"")</f>
        <v>10510279</v>
      </c>
      <c r="F3204" s="103" t="str">
        <f>IF(ISNUMBER('Форма 1'!W3204),'Форма 1'!$H3204*VLOOKUP('Форма 1'!$F3204,'Придельники с 2022'!$B$4:$X$28,'Форма 1'!W$8),"")</f>
        <v/>
      </c>
      <c r="G3204" s="103">
        <f>IF(ISNUMBER('Форма 1'!X3204),'Форма 1'!$H3204*VLOOKUP('Форма 1'!$F3204,'Придельники с 2022'!$B$4:$X$28,'Форма 1'!X$8),"")</f>
        <v>1373547.5</v>
      </c>
      <c r="H3204" s="103">
        <f>IF(ISNUMBER('Форма 1'!Y3204),'Форма 1'!$H3204*VLOOKUP('Форма 1'!$F3204,'Придельники с 2022'!$B$4:$X$28,'Форма 1'!Y$8),"")</f>
        <v>3618712.5</v>
      </c>
      <c r="I3204" s="103">
        <f>IF(ISNUMBER('Форма 1'!Z3204),'Форма 1'!$H3204*VLOOKUP('Форма 1'!$F3204,'Придельники с 2022'!$B$4:$X$28,'Форма 1'!Z$8),"")</f>
        <v>1923684.75</v>
      </c>
      <c r="J3204" s="103">
        <f>IF(ISNUMBER('Форма 1'!AA3204),'Форма 1'!$H3204*VLOOKUP('Форма 1'!$F3204,'Придельники с 2022'!$B$4:$X$28,'Форма 1'!AA$8),"")</f>
        <v>4528355</v>
      </c>
      <c r="K3204" s="90"/>
      <c r="L3204" s="87"/>
      <c r="M3204" s="103" t="str">
        <f>IF(ISNUMBER('Форма 1'!AD3204),'Форма 1'!$H3204*VLOOKUP('Форма 1'!$F3204,'Придельники с 2022'!$B$4:$X$28,'Форма 1'!AD$8),"")</f>
        <v/>
      </c>
      <c r="N3204" s="103">
        <f>IF(ISBLANK('Форма 1'!$AE3204),"",IF('Форма 1'!$AE3204=1,'Форма 1'!$H3204*VLOOKUP('Форма 1'!$F3204,'Придельники с 2022'!$B$4:$X$28,'Форма 1'!$AE$8,0),IF('Форма 1'!$AE3204=2,'Форма 1'!$H3204*VLOOKUP('Форма 1'!$F3204,'Придельники с 2022'!$B$4:$X$28,13,0),IF('Форма 1'!$AE3204=3,'Форма 1'!$H3204*VLOOKUP('Форма 1'!$F3204,'Придельники с 2022'!$B$4:$X$28,12,0)))))</f>
        <v>20627971</v>
      </c>
      <c r="O3204" s="103">
        <f>IF(ISNUMBER('Форма 1'!AF3204),'Форма 1'!$H3204*VLOOKUP('Форма 1'!$F3204,'Придельники с 2022'!$B$4:$X$28,'Форма 1'!AF$8),"")</f>
        <v>3448064.75</v>
      </c>
      <c r="P3204" s="87"/>
      <c r="Q3204" s="103">
        <f>IF(ISNUMBER('Форма 1'!AH3204),'Форма 1'!$H3204*VLOOKUP('Форма 1'!$F3204,'Придельники с 2022'!$B$4:$X$28,'Форма 1'!AH$8),"")</f>
        <v>7348035.5</v>
      </c>
      <c r="R3204" s="103" t="str">
        <f>IF(ISNUMBER('Форма 1'!AI3204),'Форма 1'!$H3204*VLOOKUP('Форма 1'!$F3204,'Придельники с 2022'!$B$4:$X$28,'Форма 1'!AI$8),"")</f>
        <v/>
      </c>
      <c r="S3204" s="103" t="str">
        <f>IF(ISNUMBER('Форма 1'!AJ3204),'Форма 1'!$H3204*VLOOKUP('Форма 1'!$F3204,'Придельники с 2022'!$B$4:$X$28,'Форма 1'!AJ$8),"")</f>
        <v/>
      </c>
      <c r="T3204" s="87"/>
    </row>
    <row r="3205" spans="1:20">
      <c r="A3205" s="188">
        <f t="shared" si="243"/>
        <v>51</v>
      </c>
      <c r="B3205" s="189" t="s">
        <v>3111</v>
      </c>
      <c r="C3205" s="99">
        <f t="shared" si="245"/>
        <v>5303958.4519999996</v>
      </c>
      <c r="D3205" s="103" t="str">
        <f>IF(ISNUMBER('Форма 1'!U3205),'Форма 1'!$H3205*VLOOKUP('Форма 1'!$F3205,'Придельники с 2022'!$B$4:$X$28,'Форма 1'!U$8),"")</f>
        <v/>
      </c>
      <c r="E3205" s="103" t="str">
        <f>IF(ISNUMBER('Форма 1'!V3205),'Форма 1'!$H3205*VLOOKUP('Форма 1'!$F3205,'Придельники с 2022'!$B$4:$X$28,'Форма 1'!V$8),"")</f>
        <v/>
      </c>
      <c r="F3205" s="103" t="str">
        <f>IF(ISNUMBER('Форма 1'!W3205),'Форма 1'!$H3205*VLOOKUP('Форма 1'!$F3205,'Придельники с 2022'!$B$4:$X$28,'Форма 1'!W$8),"")</f>
        <v/>
      </c>
      <c r="G3205" s="103" t="str">
        <f>IF(ISNUMBER('Форма 1'!X3205),'Форма 1'!$H3205*VLOOKUP('Форма 1'!$F3205,'Придельники с 2022'!$B$4:$X$28,'Форма 1'!X$8),"")</f>
        <v/>
      </c>
      <c r="H3205" s="103" t="str">
        <f>IF(ISNUMBER('Форма 1'!Y3205),'Форма 1'!$H3205*VLOOKUP('Форма 1'!$F3205,'Придельники с 2022'!$B$4:$X$28,'Форма 1'!Y$8),"")</f>
        <v/>
      </c>
      <c r="I3205" s="103">
        <f>IF(ISNUMBER('Форма 1'!Z3205),'Форма 1'!$H3205*VLOOKUP('Форма 1'!$F3205,'Придельники с 2022'!$B$4:$X$28,'Форма 1'!Z$8),"")</f>
        <v>1581382.692</v>
      </c>
      <c r="J3205" s="103">
        <f>IF(ISNUMBER('Форма 1'!AA3205),'Форма 1'!$H3205*VLOOKUP('Форма 1'!$F3205,'Придельники с 2022'!$B$4:$X$28,'Форма 1'!AA$8),"")</f>
        <v>3722575.76</v>
      </c>
      <c r="K3205" s="90"/>
      <c r="L3205" s="87"/>
      <c r="M3205" s="103" t="str">
        <f>IF(ISNUMBER('Форма 1'!AD3205),'Форма 1'!$H3205*VLOOKUP('Форма 1'!$F3205,'Придельники с 2022'!$B$4:$X$28,'Форма 1'!AD$8),"")</f>
        <v/>
      </c>
      <c r="N3205" s="103" t="str">
        <f>IF(ISBLANK('Форма 1'!$AE3205),"",IF('Форма 1'!$AE3205=1,'Форма 1'!$H3205*VLOOKUP('Форма 1'!$F3205,'Придельники с 2022'!$B$4:$X$28,'Форма 1'!$AE$8,0),IF('Форма 1'!$AE3205=2,'Форма 1'!$H3205*VLOOKUP('Форма 1'!$F3205,'Придельники с 2022'!$B$4:$X$28,13,0),IF('Форма 1'!$AE3205=3,'Форма 1'!$H3205*VLOOKUP('Форма 1'!$F3205,'Придельники с 2022'!$B$4:$X$28,12,0)))))</f>
        <v/>
      </c>
      <c r="O3205" s="103" t="str">
        <f>IF(ISNUMBER('Форма 1'!AF3205),'Форма 1'!$H3205*VLOOKUP('Форма 1'!$F3205,'Придельники с 2022'!$B$4:$X$28,'Форма 1'!AF$8),"")</f>
        <v/>
      </c>
      <c r="P3205" s="87"/>
      <c r="Q3205" s="103" t="str">
        <f>IF(ISNUMBER('Форма 1'!AH3205),'Форма 1'!$H3205*VLOOKUP('Форма 1'!$F3205,'Придельники с 2022'!$B$4:$X$28,'Форма 1'!AH$8),"")</f>
        <v/>
      </c>
      <c r="R3205" s="103" t="str">
        <f>IF(ISNUMBER('Форма 1'!AI3205),'Форма 1'!$H3205*VLOOKUP('Форма 1'!$F3205,'Придельники с 2022'!$B$4:$X$28,'Форма 1'!AI$8),"")</f>
        <v/>
      </c>
      <c r="S3205" s="103" t="str">
        <f>IF(ISNUMBER('Форма 1'!AJ3205),'Форма 1'!$H3205*VLOOKUP('Форма 1'!$F3205,'Придельники с 2022'!$B$4:$X$28,'Форма 1'!AJ$8),"")</f>
        <v/>
      </c>
      <c r="T3205" s="87"/>
    </row>
    <row r="3206" spans="1:20">
      <c r="A3206" s="188">
        <f t="shared" si="243"/>
        <v>52</v>
      </c>
      <c r="B3206" s="114" t="s">
        <v>5047</v>
      </c>
      <c r="C3206" s="99">
        <f>SUM(D3206:J3206,L3206:T3206)</f>
        <v>158263649.31999999</v>
      </c>
      <c r="D3206" s="103" t="str">
        <f>IF(ISNUMBER('Форма 1'!U3206),'Форма 1'!$H3206*VLOOKUP('Форма 1'!$F3206,'Придельники с 2022'!$B$4:$X$28,'Форма 1'!U$8),"")</f>
        <v/>
      </c>
      <c r="E3206" s="103" t="str">
        <f>IF(ISNUMBER('Форма 1'!V3206),'Форма 1'!$H3206*VLOOKUP('Форма 1'!$F3206,'Придельники с 2022'!$B$4:$X$28,'Форма 1'!V$8),"")</f>
        <v/>
      </c>
      <c r="F3206" s="103" t="str">
        <f>IF(ISNUMBER('Форма 1'!W3206),'Форма 1'!$H3206*VLOOKUP('Форма 1'!$F3206,'Придельники с 2022'!$B$4:$X$28,'Форма 1'!W$8),"")</f>
        <v/>
      </c>
      <c r="G3206" s="103" t="str">
        <f>IF(ISNUMBER('Форма 1'!X3206),'Форма 1'!$H3206*VLOOKUP('Форма 1'!$F3206,'Придельники с 2022'!$B$4:$X$28,'Форма 1'!X$8),"")</f>
        <v/>
      </c>
      <c r="H3206" s="103" t="str">
        <f>IF(ISNUMBER('Форма 1'!Y3206),'Форма 1'!$H3206*VLOOKUP('Форма 1'!$F3206,'Придельники с 2022'!$B$4:$X$28,'Форма 1'!Y$8),"")</f>
        <v/>
      </c>
      <c r="I3206" s="103" t="str">
        <f>IF(ISNUMBER('Форма 1'!Z3206),'Форма 1'!$H3206*VLOOKUP('Форма 1'!$F3206,'Придельники с 2022'!$B$4:$X$28,'Форма 1'!Z$8),"")</f>
        <v/>
      </c>
      <c r="J3206" s="103" t="str">
        <f>IF(ISNUMBER('Форма 1'!AA3206),'Форма 1'!$H3206*VLOOKUP('Форма 1'!$F3206,'Придельники с 2022'!$B$4:$X$28,'Форма 1'!AA$8),"")</f>
        <v/>
      </c>
      <c r="K3206" s="90"/>
      <c r="L3206" s="87"/>
      <c r="M3206" s="103" t="str">
        <f>IF(ISNUMBER('Форма 1'!AD3206),'Форма 1'!$H3206*VLOOKUP('Форма 1'!$F3206,'Придельники с 2022'!$B$4:$X$28,'Форма 1'!AD$8),"")</f>
        <v/>
      </c>
      <c r="N3206" s="103">
        <f>IF(ISBLANK('Форма 1'!$AE3206),"",IF('Форма 1'!$AE3206=1,'Форма 1'!$H3206*VLOOKUP('Форма 1'!$F3206,'Придельники с 2022'!$B$4:$X$28,'Форма 1'!$AE$8,0),IF('Форма 1'!$AE3206=2,'Форма 1'!$H3206*VLOOKUP('Форма 1'!$F3206,'Придельники с 2022'!$B$4:$X$28,13,0),IF('Форма 1'!$AE3206=3,'Форма 1'!$H3206*VLOOKUP('Форма 1'!$F3206,'Придельники с 2022'!$B$4:$X$28,12,0)))))</f>
        <v>158263649.31999999</v>
      </c>
      <c r="O3206" s="103" t="str">
        <f>IF(ISNUMBER('Форма 1'!AF3206),'Форма 1'!$H3206*VLOOKUP('Форма 1'!$F3206,'Придельники с 2022'!$B$4:$X$28,'Форма 1'!AF$8),"")</f>
        <v/>
      </c>
      <c r="P3206" s="87"/>
      <c r="Q3206" s="103" t="str">
        <f>IF(ISNUMBER('Форма 1'!AH3206),'Форма 1'!$H3206*VLOOKUP('Форма 1'!$F3206,'Придельники с 2022'!$B$4:$X$28,'Форма 1'!AH$8),"")</f>
        <v/>
      </c>
      <c r="R3206" s="103" t="str">
        <f>IF(ISNUMBER('Форма 1'!AI3206),'Форма 1'!$H3206*VLOOKUP('Форма 1'!$F3206,'Придельники с 2022'!$B$4:$X$28,'Форма 1'!AI$8),"")</f>
        <v/>
      </c>
      <c r="S3206" s="103" t="str">
        <f>IF(ISNUMBER('Форма 1'!AJ3206),'Форма 1'!$H3206*VLOOKUP('Форма 1'!$F3206,'Придельники с 2022'!$B$4:$X$28,'Форма 1'!AJ$8),"")</f>
        <v/>
      </c>
      <c r="T3206" s="87"/>
    </row>
    <row r="3207" spans="1:20">
      <c r="A3207" s="188">
        <f t="shared" si="243"/>
        <v>53</v>
      </c>
      <c r="B3207" s="189" t="s">
        <v>1541</v>
      </c>
      <c r="C3207" s="99">
        <f>SUM(D3207:J3207,L3207:T3207)</f>
        <v>92341279.920000002</v>
      </c>
      <c r="D3207" s="103" t="str">
        <f>IF(ISNUMBER('Форма 1'!U3207),'Форма 1'!$H3207*VLOOKUP('Форма 1'!$F3207,'Придельники с 2022'!$B$4:$X$28,'Форма 1'!U$8),"")</f>
        <v/>
      </c>
      <c r="E3207" s="103">
        <f>IF(ISNUMBER('Форма 1'!V3207),'Форма 1'!$H3207*VLOOKUP('Форма 1'!$F3207,'Придельники с 2022'!$B$4:$X$28,'Форма 1'!V$8),"")</f>
        <v>26050330.68</v>
      </c>
      <c r="F3207" s="103" t="str">
        <f>IF(ISNUMBER('Форма 1'!W3207),'Форма 1'!$H3207*VLOOKUP('Форма 1'!$F3207,'Придельники с 2022'!$B$4:$X$28,'Форма 1'!W$8),"")</f>
        <v/>
      </c>
      <c r="G3207" s="103">
        <f>IF(ISNUMBER('Форма 1'!X3207),'Форма 1'!$H3207*VLOOKUP('Форма 1'!$F3207,'Придельники с 2022'!$B$4:$X$28,'Форма 1'!X$8),"")</f>
        <v>4478511.3599999994</v>
      </c>
      <c r="H3207" s="103">
        <f>IF(ISNUMBER('Форма 1'!Y3207),'Форма 1'!$H3207*VLOOKUP('Форма 1'!$F3207,'Придельники с 2022'!$B$4:$X$28,'Форма 1'!Y$8),"")</f>
        <v>15126365.880000001</v>
      </c>
      <c r="I3207" s="103" t="str">
        <f>IF(ISNUMBER('Форма 1'!Z3207),'Форма 1'!$H3207*VLOOKUP('Форма 1'!$F3207,'Придельники с 2022'!$B$4:$X$28,'Форма 1'!Z$8),"")</f>
        <v/>
      </c>
      <c r="J3207" s="103" t="str">
        <f>IF(ISNUMBER('Форма 1'!AA3207),'Форма 1'!$H3207*VLOOKUP('Форма 1'!$F3207,'Придельники с 2022'!$B$4:$X$28,'Форма 1'!AA$8),"")</f>
        <v/>
      </c>
      <c r="K3207" s="90"/>
      <c r="L3207" s="87"/>
      <c r="M3207" s="103" t="str">
        <f>IF(ISNUMBER('Форма 1'!AD3207),'Форма 1'!$H3207*VLOOKUP('Форма 1'!$F3207,'Придельники с 2022'!$B$4:$X$28,'Форма 1'!AD$8),"")</f>
        <v/>
      </c>
      <c r="N3207" s="103">
        <f>IF(ISBLANK('Форма 1'!$AE3207),"",IF('Форма 1'!$AE3207=1,'Форма 1'!$H3207*VLOOKUP('Форма 1'!$F3207,'Придельники с 2022'!$B$4:$X$28,'Форма 1'!$AE$8,0),IF('Форма 1'!$AE3207=2,'Форма 1'!$H3207*VLOOKUP('Форма 1'!$F3207,'Придельники с 2022'!$B$4:$X$28,13,0),IF('Форма 1'!$AE3207=3,'Форма 1'!$H3207*VLOOKUP('Форма 1'!$F3207,'Придельники с 2022'!$B$4:$X$28,12,0)))))</f>
        <v>46686072</v>
      </c>
      <c r="O3207" s="103" t="str">
        <f>IF(ISNUMBER('Форма 1'!AF3207),'Форма 1'!$H3207*VLOOKUP('Форма 1'!$F3207,'Придельники с 2022'!$B$4:$X$28,'Форма 1'!AF$8),"")</f>
        <v/>
      </c>
      <c r="P3207" s="87"/>
      <c r="Q3207" s="103" t="str">
        <f>IF(ISNUMBER('Форма 1'!AH3207),'Форма 1'!$H3207*VLOOKUP('Форма 1'!$F3207,'Придельники с 2022'!$B$4:$X$28,'Форма 1'!AH$8),"")</f>
        <v/>
      </c>
      <c r="R3207" s="103" t="str">
        <f>IF(ISNUMBER('Форма 1'!AI3207),'Форма 1'!$H3207*VLOOKUP('Форма 1'!$F3207,'Придельники с 2022'!$B$4:$X$28,'Форма 1'!AI$8),"")</f>
        <v/>
      </c>
      <c r="S3207" s="103" t="str">
        <f>IF(ISNUMBER('Форма 1'!AJ3207),'Форма 1'!$H3207*VLOOKUP('Форма 1'!$F3207,'Придельники с 2022'!$B$4:$X$28,'Форма 1'!AJ$8),"")</f>
        <v/>
      </c>
      <c r="T3207" s="87"/>
    </row>
    <row r="3208" spans="1:20">
      <c r="A3208" s="188">
        <f t="shared" si="243"/>
        <v>54</v>
      </c>
      <c r="B3208" s="195" t="s">
        <v>1542</v>
      </c>
      <c r="C3208" s="99">
        <f>SUM(D3208:J3208,L3208:T3208)</f>
        <v>54367060.079999998</v>
      </c>
      <c r="D3208" s="103" t="str">
        <f>IF(ISNUMBER('Форма 1'!U3208),'Форма 1'!$H3208*VLOOKUP('Форма 1'!$F3208,'Придельники с 2022'!$B$4:$X$28,'Форма 1'!U$8),"")</f>
        <v/>
      </c>
      <c r="E3208" s="103" t="str">
        <f>IF(ISNUMBER('Форма 1'!V3208),'Форма 1'!$H3208*VLOOKUP('Форма 1'!$F3208,'Придельники с 2022'!$B$4:$X$28,'Форма 1'!V$8),"")</f>
        <v/>
      </c>
      <c r="F3208" s="103" t="str">
        <f>IF(ISNUMBER('Форма 1'!W3208),'Форма 1'!$H3208*VLOOKUP('Форма 1'!$F3208,'Придельники с 2022'!$B$4:$X$28,'Форма 1'!W$8),"")</f>
        <v/>
      </c>
      <c r="G3208" s="103" t="str">
        <f>IF(ISNUMBER('Форма 1'!X3208),'Форма 1'!$H3208*VLOOKUP('Форма 1'!$F3208,'Придельники с 2022'!$B$4:$X$28,'Форма 1'!X$8),"")</f>
        <v/>
      </c>
      <c r="H3208" s="103" t="str">
        <f>IF(ISNUMBER('Форма 1'!Y3208),'Форма 1'!$H3208*VLOOKUP('Форма 1'!$F3208,'Придельники с 2022'!$B$4:$X$28,'Форма 1'!Y$8),"")</f>
        <v/>
      </c>
      <c r="I3208" s="103" t="str">
        <f>IF(ISNUMBER('Форма 1'!Z3208),'Форма 1'!$H3208*VLOOKUP('Форма 1'!$F3208,'Придельники с 2022'!$B$4:$X$28,'Форма 1'!Z$8),"")</f>
        <v/>
      </c>
      <c r="J3208" s="103" t="str">
        <f>IF(ISNUMBER('Форма 1'!AA3208),'Форма 1'!$H3208*VLOOKUP('Форма 1'!$F3208,'Придельники с 2022'!$B$4:$X$28,'Форма 1'!AA$8),"")</f>
        <v/>
      </c>
      <c r="K3208" s="90">
        <f>'Форма 1'!AB3208</f>
        <v>8</v>
      </c>
      <c r="L3208" s="87">
        <f>(3930316.8*4)+(4068712.12*4)</f>
        <v>31996115.68</v>
      </c>
      <c r="M3208" s="103" t="str">
        <f>IF(ISNUMBER('Форма 1'!AD3208),'Форма 1'!$H3208*VLOOKUP('Форма 1'!$F3208,'Придельники с 2022'!$B$4:$X$28,'Форма 1'!AD$8),"")</f>
        <v/>
      </c>
      <c r="N3208" s="103">
        <f>IF(ISBLANK('Форма 1'!$AE3208),"",IF('Форма 1'!$AE3208=1,'Форма 1'!$H3208*VLOOKUP('Форма 1'!$F3208,'Придельники с 2022'!$B$4:$X$28,'Форма 1'!$AE$8,0),IF('Форма 1'!$AE3208=2,'Форма 1'!$H3208*VLOOKUP('Форма 1'!$F3208,'Придельники с 2022'!$B$4:$X$28,13,0),IF('Форма 1'!$AE3208=3,'Форма 1'!$H3208*VLOOKUP('Форма 1'!$F3208,'Придельники с 2022'!$B$4:$X$28,12,0)))))</f>
        <v>22370944.399999999</v>
      </c>
      <c r="O3208" s="103" t="str">
        <f>IF(ISNUMBER('Форма 1'!AF3208),'Форма 1'!$H3208*VLOOKUP('Форма 1'!$F3208,'Придельники с 2022'!$B$4:$X$28,'Форма 1'!AF$8),"")</f>
        <v/>
      </c>
      <c r="P3208" s="87"/>
      <c r="Q3208" s="103" t="str">
        <f>IF(ISNUMBER('Форма 1'!AH3208),'Форма 1'!$H3208*VLOOKUP('Форма 1'!$F3208,'Придельники с 2022'!$B$4:$X$28,'Форма 1'!AH$8),"")</f>
        <v/>
      </c>
      <c r="R3208" s="103" t="str">
        <f>IF(ISNUMBER('Форма 1'!AI3208),'Форма 1'!$H3208*VLOOKUP('Форма 1'!$F3208,'Придельники с 2022'!$B$4:$X$28,'Форма 1'!AI$8),"")</f>
        <v/>
      </c>
      <c r="S3208" s="103" t="str">
        <f>IF(ISNUMBER('Форма 1'!AJ3208),'Форма 1'!$H3208*VLOOKUP('Форма 1'!$F3208,'Придельники с 2022'!$B$4:$X$28,'Форма 1'!AJ$8),"")</f>
        <v/>
      </c>
      <c r="T3208" s="87"/>
    </row>
    <row r="3209" spans="1:20">
      <c r="A3209" s="188">
        <f t="shared" si="243"/>
        <v>55</v>
      </c>
      <c r="B3209" s="195" t="s">
        <v>3112</v>
      </c>
      <c r="C3209" s="99">
        <f t="shared" si="245"/>
        <v>11114035.68</v>
      </c>
      <c r="D3209" s="103" t="str">
        <f>IF(ISNUMBER('Форма 1'!U3209),'Форма 1'!$H3209*VLOOKUP('Форма 1'!$F3209,'Придельники с 2022'!$B$4:$X$28,'Форма 1'!U$8),"")</f>
        <v/>
      </c>
      <c r="E3209" s="103" t="str">
        <f>IF(ISNUMBER('Форма 1'!V3209),'Форма 1'!$H3209*VLOOKUP('Форма 1'!$F3209,'Придельники с 2022'!$B$4:$X$28,'Форма 1'!V$8),"")</f>
        <v/>
      </c>
      <c r="F3209" s="103" t="str">
        <f>IF(ISNUMBER('Форма 1'!W3209),'Форма 1'!$H3209*VLOOKUP('Форма 1'!$F3209,'Придельники с 2022'!$B$4:$X$28,'Форма 1'!W$8),"")</f>
        <v/>
      </c>
      <c r="G3209" s="103" t="str">
        <f>IF(ISNUMBER('Форма 1'!X3209),'Форма 1'!$H3209*VLOOKUP('Форма 1'!$F3209,'Придельники с 2022'!$B$4:$X$28,'Форма 1'!X$8),"")</f>
        <v/>
      </c>
      <c r="H3209" s="103" t="str">
        <f>IF(ISNUMBER('Форма 1'!Y3209),'Форма 1'!$H3209*VLOOKUP('Форма 1'!$F3209,'Придельники с 2022'!$B$4:$X$28,'Форма 1'!Y$8),"")</f>
        <v/>
      </c>
      <c r="I3209" s="103" t="str">
        <f>IF(ISNUMBER('Форма 1'!Z3209),'Форма 1'!$H3209*VLOOKUP('Форма 1'!$F3209,'Придельники с 2022'!$B$4:$X$28,'Форма 1'!Z$8),"")</f>
        <v/>
      </c>
      <c r="J3209" s="103" t="str">
        <f>IF(ISNUMBER('Форма 1'!AA3209),'Форма 1'!$H3209*VLOOKUP('Форма 1'!$F3209,'Придельники с 2022'!$B$4:$X$28,'Форма 1'!AA$8),"")</f>
        <v/>
      </c>
      <c r="K3209" s="93">
        <v>4</v>
      </c>
      <c r="L3209" s="89">
        <f>2778508.92*K3209</f>
        <v>11114035.68</v>
      </c>
      <c r="M3209" s="103" t="str">
        <f>IF(ISNUMBER('Форма 1'!AD3209),'Форма 1'!$H3209*VLOOKUP('Форма 1'!$F3209,'Придельники с 2022'!$B$4:$X$28,'Форма 1'!AD$8),"")</f>
        <v/>
      </c>
      <c r="N3209" s="103" t="str">
        <f>IF(ISBLANK('Форма 1'!$AE3209),"",IF('Форма 1'!$AE3209=1,'Форма 1'!$H3209*VLOOKUP('Форма 1'!$F3209,'Придельники с 2022'!$B$4:$X$28,'Форма 1'!$AE$8,0),IF('Форма 1'!$AE3209=2,'Форма 1'!$H3209*VLOOKUP('Форма 1'!$F3209,'Придельники с 2022'!$B$4:$X$28,13,0),IF('Форма 1'!$AE3209=3,'Форма 1'!$H3209*VLOOKUP('Форма 1'!$F3209,'Придельники с 2022'!$B$4:$X$28,12,0)))))</f>
        <v/>
      </c>
      <c r="O3209" s="103" t="str">
        <f>IF(ISNUMBER('Форма 1'!AF3209),'Форма 1'!$H3209*VLOOKUP('Форма 1'!$F3209,'Придельники с 2022'!$B$4:$X$28,'Форма 1'!AF$8),"")</f>
        <v/>
      </c>
      <c r="P3209" s="87"/>
      <c r="Q3209" s="103" t="str">
        <f>IF(ISNUMBER('Форма 1'!AH3209),'Форма 1'!$H3209*VLOOKUP('Форма 1'!$F3209,'Придельники с 2022'!$B$4:$X$28,'Форма 1'!AH$8),"")</f>
        <v/>
      </c>
      <c r="R3209" s="103" t="str">
        <f>IF(ISNUMBER('Форма 1'!AI3209),'Форма 1'!$H3209*VLOOKUP('Форма 1'!$F3209,'Придельники с 2022'!$B$4:$X$28,'Форма 1'!AI$8),"")</f>
        <v/>
      </c>
      <c r="S3209" s="103" t="str">
        <f>IF(ISNUMBER('Форма 1'!AJ3209),'Форма 1'!$H3209*VLOOKUP('Форма 1'!$F3209,'Придельники с 2022'!$B$4:$X$28,'Форма 1'!AJ$8),"")</f>
        <v/>
      </c>
      <c r="T3209" s="87"/>
    </row>
    <row r="3210" spans="1:20">
      <c r="A3210" s="188">
        <f>A3209+1</f>
        <v>56</v>
      </c>
      <c r="B3210" s="189" t="s">
        <v>393</v>
      </c>
      <c r="C3210" s="99">
        <f>SUM(D3210:J3210,L3210:T3210)</f>
        <v>15998057.84</v>
      </c>
      <c r="D3210" s="103" t="str">
        <f>IF(ISNUMBER('Форма 1'!U3210),'Форма 1'!$H3210*VLOOKUP('Форма 1'!$F3210,'Придельники до 2021'!$B$4:$X$28,'Форма 1'!U$8),"")</f>
        <v/>
      </c>
      <c r="E3210" s="103" t="str">
        <f>IF(ISNUMBER('Форма 1'!V3210),'Форма 1'!$H3210*VLOOKUP('Форма 1'!$F3210,'Придельники до 2021'!$B$4:$X$28,'Форма 1'!V$8),"")</f>
        <v/>
      </c>
      <c r="F3210" s="103" t="str">
        <f>IF(ISNUMBER('Форма 1'!W3210),'Форма 1'!$H3210*VLOOKUP('Форма 1'!$F3210,'Придельники до 2021'!$B$4:$X$28,'Форма 1'!W$8),"")</f>
        <v/>
      </c>
      <c r="G3210" s="103" t="str">
        <f>IF(ISNUMBER('Форма 1'!X3210),'Форма 1'!$H3210*VLOOKUP('Форма 1'!$F3210,'Придельники до 2021'!$B$4:$X$28,'Форма 1'!X$8),"")</f>
        <v/>
      </c>
      <c r="H3210" s="103" t="str">
        <f>IF(ISNUMBER('Форма 1'!Y3210),'Форма 1'!$H3210*VLOOKUP('Форма 1'!$F3210,'Придельники до 2021'!$B$4:$X$28,'Форма 1'!Y$8),"")</f>
        <v/>
      </c>
      <c r="I3210" s="103" t="str">
        <f>IF(ISNUMBER('Форма 1'!Z3210),'Форма 1'!$H3210*VLOOKUP('Форма 1'!$F3210,'Придельники до 2021'!$B$4:$X$28,'Форма 1'!Z$8),"")</f>
        <v/>
      </c>
      <c r="J3210" s="103" t="str">
        <f>IF(ISNUMBER('Форма 1'!AA3210),'Форма 1'!$H3210*VLOOKUP('Форма 1'!$F3210,'Придельники до 2021'!$B$4:$X$28,'Форма 1'!AA$8),"")</f>
        <v/>
      </c>
      <c r="K3210" s="90">
        <v>4</v>
      </c>
      <c r="L3210" s="87">
        <f>(3930316.8*2)+(4068712.12*2)</f>
        <v>15998057.84</v>
      </c>
      <c r="M3210" s="103" t="str">
        <f>IF(ISNUMBER('Форма 1'!AD3210),'Форма 1'!$H3210*VLOOKUP('Форма 1'!$F3210,'Придельники до 2021'!$B$4:$X$28,'Форма 1'!AD$8),"")</f>
        <v/>
      </c>
      <c r="N3210" s="103" t="str">
        <f>IF(ISBLANK('Форма 1'!$AE3210),"",IF('Форма 1'!$AE3210=1,'Форма 1'!$H3210*VLOOKUP('Форма 1'!$F3210,'Придельники до 2021'!$B$4:$X$28,'Форма 1'!$AE$8,0),IF('Форма 1'!$AE3210=2,'Форма 1'!$H3210*VLOOKUP('Форма 1'!$F3210,'Придельники до 2021'!$B$4:$X$28,13,0),IF('Форма 1'!$AE3210=3,'Форма 1'!$H3210*VLOOKUP('Форма 1'!$F3210,'Придельники до 2021'!$B$4:$X$28,12,0)))))</f>
        <v/>
      </c>
      <c r="O3210" s="103" t="str">
        <f>IF(ISNUMBER('Форма 1'!AF3210),'Форма 1'!$H3210*VLOOKUP('Форма 1'!$F3210,'Придельники до 2021'!$B$4:$X$28,'Форма 1'!AF$8),"")</f>
        <v/>
      </c>
      <c r="P3210" s="87"/>
      <c r="Q3210" s="103" t="str">
        <f>IF(ISNUMBER('Форма 1'!AH3210),'Форма 1'!$H3210*VLOOKUP('Форма 1'!$F3210,'Придельники до 2021'!$B$4:$X$28,'Форма 1'!AH$8),"")</f>
        <v/>
      </c>
      <c r="R3210" s="103" t="str">
        <f>IF(ISNUMBER('Форма 1'!AI3210),'Форма 1'!$H3210*VLOOKUP('Форма 1'!$F3210,'Придельники до 2021'!$B$4:$X$28,'Форма 1'!AI$8),"")</f>
        <v/>
      </c>
      <c r="S3210" s="103" t="str">
        <f>IF(ISNUMBER('Форма 1'!AJ3210),'Форма 1'!$H3210*VLOOKUP('Форма 1'!$F3210,'Придельники до 2021'!$B$4:$X$28,'Форма 1'!AJ$8),"")</f>
        <v/>
      </c>
      <c r="T3210" s="87"/>
    </row>
    <row r="3211" spans="1:20">
      <c r="A3211" s="188">
        <f>A3210+1</f>
        <v>57</v>
      </c>
      <c r="B3211" s="195" t="s">
        <v>1543</v>
      </c>
      <c r="C3211" s="99">
        <f t="shared" si="245"/>
        <v>37422967.269999996</v>
      </c>
      <c r="D3211" s="103" t="str">
        <f>IF(ISNUMBER('Форма 1'!U3211),'Форма 1'!$H3211*VLOOKUP('Форма 1'!$F3211,'Придельники с 2022'!$B$4:$X$28,'Форма 1'!U$8),"")</f>
        <v/>
      </c>
      <c r="E3211" s="103" t="str">
        <f>IF(ISNUMBER('Форма 1'!V3211),'Форма 1'!$H3211*VLOOKUP('Форма 1'!$F3211,'Придельники с 2022'!$B$4:$X$28,'Форма 1'!V$8),"")</f>
        <v/>
      </c>
      <c r="F3211" s="103" t="str">
        <f>IF(ISNUMBER('Форма 1'!W3211),'Форма 1'!$H3211*VLOOKUP('Форма 1'!$F3211,'Придельники с 2022'!$B$4:$X$28,'Форма 1'!W$8),"")</f>
        <v/>
      </c>
      <c r="G3211" s="103" t="str">
        <f>IF(ISNUMBER('Форма 1'!X3211),'Форма 1'!$H3211*VLOOKUP('Форма 1'!$F3211,'Придельники с 2022'!$B$4:$X$28,'Форма 1'!X$8),"")</f>
        <v/>
      </c>
      <c r="H3211" s="103" t="str">
        <f>IF(ISNUMBER('Форма 1'!Y3211),'Форма 1'!$H3211*VLOOKUP('Форма 1'!$F3211,'Придельники с 2022'!$B$4:$X$28,'Форма 1'!Y$8),"")</f>
        <v/>
      </c>
      <c r="I3211" s="103" t="str">
        <f>IF(ISNUMBER('Форма 1'!Z3211),'Форма 1'!$H3211*VLOOKUP('Форма 1'!$F3211,'Придельники с 2022'!$B$4:$X$28,'Форма 1'!Z$8),"")</f>
        <v/>
      </c>
      <c r="J3211" s="103" t="str">
        <f>IF(ISNUMBER('Форма 1'!AA3211),'Форма 1'!$H3211*VLOOKUP('Форма 1'!$F3211,'Придельники с 2022'!$B$4:$X$28,'Форма 1'!AA$8),"")</f>
        <v/>
      </c>
      <c r="K3211" s="90"/>
      <c r="L3211" s="87"/>
      <c r="M3211" s="103">
        <f>IF(ISNUMBER('Форма 1'!AD3211),'Форма 1'!$H3211*VLOOKUP('Форма 1'!$F3211,'Придельники с 2022'!$B$4:$X$28,'Форма 1'!AD$8),"")</f>
        <v>37422967.269999996</v>
      </c>
      <c r="N3211" s="103" t="str">
        <f>IF(ISBLANK('Форма 1'!$AE3211),"",IF('Форма 1'!$AE3211=1,'Форма 1'!$H3211*VLOOKUP('Форма 1'!$F3211,'Придельники с 2022'!$B$4:$X$28,'Форма 1'!$AE$8,0),IF('Форма 1'!$AE3211=2,'Форма 1'!$H3211*VLOOKUP('Форма 1'!$F3211,'Придельники с 2022'!$B$4:$X$28,13,0),IF('Форма 1'!$AE3211=3,'Форма 1'!$H3211*VLOOKUP('Форма 1'!$F3211,'Придельники с 2022'!$B$4:$X$28,12,0)))))</f>
        <v/>
      </c>
      <c r="O3211" s="103" t="str">
        <f>IF(ISNUMBER('Форма 1'!AF3211),'Форма 1'!$H3211*VLOOKUP('Форма 1'!$F3211,'Придельники с 2022'!$B$4:$X$28,'Форма 1'!AF$8),"")</f>
        <v/>
      </c>
      <c r="P3211" s="87"/>
      <c r="Q3211" s="103" t="str">
        <f>IF(ISNUMBER('Форма 1'!AH3211),'Форма 1'!$H3211*VLOOKUP('Форма 1'!$F3211,'Придельники с 2022'!$B$4:$X$28,'Форма 1'!AH$8),"")</f>
        <v/>
      </c>
      <c r="R3211" s="103" t="str">
        <f>IF(ISNUMBER('Форма 1'!AI3211),'Форма 1'!$H3211*VLOOKUP('Форма 1'!$F3211,'Придельники с 2022'!$B$4:$X$28,'Форма 1'!AI$8),"")</f>
        <v/>
      </c>
      <c r="S3211" s="103" t="str">
        <f>IF(ISNUMBER('Форма 1'!AJ3211),'Форма 1'!$H3211*VLOOKUP('Форма 1'!$F3211,'Придельники с 2022'!$B$4:$X$28,'Форма 1'!AJ$8),"")</f>
        <v/>
      </c>
      <c r="T3211" s="87"/>
    </row>
    <row r="3212" spans="1:20">
      <c r="A3212" s="188">
        <f t="shared" ref="A3212:A3278" si="246">A3211+1</f>
        <v>58</v>
      </c>
      <c r="B3212" s="189" t="s">
        <v>3113</v>
      </c>
      <c r="C3212" s="99">
        <f t="shared" si="245"/>
        <v>12480154.624</v>
      </c>
      <c r="D3212" s="103" t="str">
        <f>IF(ISNUMBER('Форма 1'!U3212),'Форма 1'!$H3212*VLOOKUP('Форма 1'!$F3212,'Придельники с 2022'!$B$4:$X$28,'Форма 1'!U$8),"")</f>
        <v/>
      </c>
      <c r="E3212" s="103" t="str">
        <f>IF(ISNUMBER('Форма 1'!V3212),'Форма 1'!$H3212*VLOOKUP('Форма 1'!$F3212,'Придельники с 2022'!$B$4:$X$28,'Форма 1'!V$8),"")</f>
        <v/>
      </c>
      <c r="F3212" s="103" t="str">
        <f>IF(ISNUMBER('Форма 1'!W3212),'Форма 1'!$H3212*VLOOKUP('Форма 1'!$F3212,'Придельники с 2022'!$B$4:$X$28,'Форма 1'!W$8),"")</f>
        <v/>
      </c>
      <c r="G3212" s="103" t="str">
        <f>IF(ISNUMBER('Форма 1'!X3212),'Форма 1'!$H3212*VLOOKUP('Форма 1'!$F3212,'Придельники с 2022'!$B$4:$X$28,'Форма 1'!X$8),"")</f>
        <v/>
      </c>
      <c r="H3212" s="103" t="str">
        <f>IF(ISNUMBER('Форма 1'!Y3212),'Форма 1'!$H3212*VLOOKUP('Форма 1'!$F3212,'Придельники с 2022'!$B$4:$X$28,'Форма 1'!Y$8),"")</f>
        <v/>
      </c>
      <c r="I3212" s="103" t="str">
        <f>IF(ISNUMBER('Форма 1'!Z3212),'Форма 1'!$H3212*VLOOKUP('Форма 1'!$F3212,'Придельники с 2022'!$B$4:$X$28,'Форма 1'!Z$8),"")</f>
        <v/>
      </c>
      <c r="J3212" s="103" t="str">
        <f>IF(ISNUMBER('Форма 1'!AA3212),'Форма 1'!$H3212*VLOOKUP('Форма 1'!$F3212,'Придельники с 2022'!$B$4:$X$28,'Форма 1'!AA$8),"")</f>
        <v/>
      </c>
      <c r="K3212" s="90"/>
      <c r="L3212" s="87"/>
      <c r="M3212" s="103">
        <f>IF(ISNUMBER('Форма 1'!AD3212),'Форма 1'!$H3212*VLOOKUP('Форма 1'!$F3212,'Придельники с 2022'!$B$4:$X$28,'Форма 1'!AD$8),"")</f>
        <v>12480154.624</v>
      </c>
      <c r="N3212" s="103" t="str">
        <f>IF(ISBLANK('Форма 1'!$AE3212),"",IF('Форма 1'!$AE3212=1,'Форма 1'!$H3212*VLOOKUP('Форма 1'!$F3212,'Придельники с 2022'!$B$4:$X$28,'Форма 1'!$AE$8,0),IF('Форма 1'!$AE3212=2,'Форма 1'!$H3212*VLOOKUP('Форма 1'!$F3212,'Придельники с 2022'!$B$4:$X$28,13,0),IF('Форма 1'!$AE3212=3,'Форма 1'!$H3212*VLOOKUP('Форма 1'!$F3212,'Придельники с 2022'!$B$4:$X$28,12,0)))))</f>
        <v/>
      </c>
      <c r="O3212" s="103" t="str">
        <f>IF(ISNUMBER('Форма 1'!AF3212),'Форма 1'!$H3212*VLOOKUP('Форма 1'!$F3212,'Придельники с 2022'!$B$4:$X$28,'Форма 1'!AF$8),"")</f>
        <v/>
      </c>
      <c r="P3212" s="87"/>
      <c r="Q3212" s="103" t="str">
        <f>IF(ISNUMBER('Форма 1'!AH3212),'Форма 1'!$H3212*VLOOKUP('Форма 1'!$F3212,'Придельники с 2022'!$B$4:$X$28,'Форма 1'!AH$8),"")</f>
        <v/>
      </c>
      <c r="R3212" s="103" t="str">
        <f>IF(ISNUMBER('Форма 1'!AI3212),'Форма 1'!$H3212*VLOOKUP('Форма 1'!$F3212,'Придельники с 2022'!$B$4:$X$28,'Форма 1'!AI$8),"")</f>
        <v/>
      </c>
      <c r="S3212" s="103" t="str">
        <f>IF(ISNUMBER('Форма 1'!AJ3212),'Форма 1'!$H3212*VLOOKUP('Форма 1'!$F3212,'Придельники с 2022'!$B$4:$X$28,'Форма 1'!AJ$8),"")</f>
        <v/>
      </c>
      <c r="T3212" s="87"/>
    </row>
    <row r="3213" spans="1:20">
      <c r="A3213" s="188">
        <f t="shared" si="246"/>
        <v>59</v>
      </c>
      <c r="B3213" s="189" t="s">
        <v>3114</v>
      </c>
      <c r="C3213" s="99">
        <f t="shared" si="245"/>
        <v>16401819.840000002</v>
      </c>
      <c r="D3213" s="103" t="str">
        <f>IF(ISNUMBER('Форма 1'!U3213),'Форма 1'!$H3213*VLOOKUP('Форма 1'!$F3213,'Придельники с 2022'!$B$4:$X$28,'Форма 1'!U$8),"")</f>
        <v/>
      </c>
      <c r="E3213" s="103" t="str">
        <f>IF(ISNUMBER('Форма 1'!V3213),'Форма 1'!$H3213*VLOOKUP('Форма 1'!$F3213,'Придельники с 2022'!$B$4:$X$28,'Форма 1'!V$8),"")</f>
        <v/>
      </c>
      <c r="F3213" s="103" t="str">
        <f>IF(ISNUMBER('Форма 1'!W3213),'Форма 1'!$H3213*VLOOKUP('Форма 1'!$F3213,'Придельники с 2022'!$B$4:$X$28,'Форма 1'!W$8),"")</f>
        <v/>
      </c>
      <c r="G3213" s="103" t="str">
        <f>IF(ISNUMBER('Форма 1'!X3213),'Форма 1'!$H3213*VLOOKUP('Форма 1'!$F3213,'Придельники с 2022'!$B$4:$X$28,'Форма 1'!X$8),"")</f>
        <v/>
      </c>
      <c r="H3213" s="103" t="str">
        <f>IF(ISNUMBER('Форма 1'!Y3213),'Форма 1'!$H3213*VLOOKUP('Форма 1'!$F3213,'Придельники с 2022'!$B$4:$X$28,'Форма 1'!Y$8),"")</f>
        <v/>
      </c>
      <c r="I3213" s="103" t="str">
        <f>IF(ISNUMBER('Форма 1'!Z3213),'Форма 1'!$H3213*VLOOKUP('Форма 1'!$F3213,'Придельники с 2022'!$B$4:$X$28,'Форма 1'!Z$8),"")</f>
        <v/>
      </c>
      <c r="J3213" s="103" t="str">
        <f>IF(ISNUMBER('Форма 1'!AA3213),'Форма 1'!$H3213*VLOOKUP('Форма 1'!$F3213,'Придельники с 2022'!$B$4:$X$28,'Форма 1'!AA$8),"")</f>
        <v/>
      </c>
      <c r="K3213" s="90"/>
      <c r="L3213" s="87"/>
      <c r="M3213" s="103">
        <f>IF(ISNUMBER('Форма 1'!AD3213),'Форма 1'!$H3213*VLOOKUP('Форма 1'!$F3213,'Придельники с 2022'!$B$4:$X$28,'Форма 1'!AD$8),"")</f>
        <v>16401819.840000002</v>
      </c>
      <c r="N3213" s="103" t="str">
        <f>IF(ISBLANK('Форма 1'!$AE3213),"",IF('Форма 1'!$AE3213=1,'Форма 1'!$H3213*VLOOKUP('Форма 1'!$F3213,'Придельники с 2022'!$B$4:$X$28,'Форма 1'!$AE$8,0),IF('Форма 1'!$AE3213=2,'Форма 1'!$H3213*VLOOKUP('Форма 1'!$F3213,'Придельники с 2022'!$B$4:$X$28,13,0),IF('Форма 1'!$AE3213=3,'Форма 1'!$H3213*VLOOKUP('Форма 1'!$F3213,'Придельники с 2022'!$B$4:$X$28,12,0)))))</f>
        <v/>
      </c>
      <c r="O3213" s="103" t="str">
        <f>IF(ISNUMBER('Форма 1'!AF3213),'Форма 1'!$H3213*VLOOKUP('Форма 1'!$F3213,'Придельники с 2022'!$B$4:$X$28,'Форма 1'!AF$8),"")</f>
        <v/>
      </c>
      <c r="P3213" s="87"/>
      <c r="Q3213" s="103" t="str">
        <f>IF(ISNUMBER('Форма 1'!AH3213),'Форма 1'!$H3213*VLOOKUP('Форма 1'!$F3213,'Придельники с 2022'!$B$4:$X$28,'Форма 1'!AH$8),"")</f>
        <v/>
      </c>
      <c r="R3213" s="103" t="str">
        <f>IF(ISNUMBER('Форма 1'!AI3213),'Форма 1'!$H3213*VLOOKUP('Форма 1'!$F3213,'Придельники с 2022'!$B$4:$X$28,'Форма 1'!AI$8),"")</f>
        <v/>
      </c>
      <c r="S3213" s="103" t="str">
        <f>IF(ISNUMBER('Форма 1'!AJ3213),'Форма 1'!$H3213*VLOOKUP('Форма 1'!$F3213,'Придельники с 2022'!$B$4:$X$28,'Форма 1'!AJ$8),"")</f>
        <v/>
      </c>
      <c r="T3213" s="87"/>
    </row>
    <row r="3214" spans="1:20">
      <c r="A3214" s="188">
        <f t="shared" si="246"/>
        <v>60</v>
      </c>
      <c r="B3214" s="189" t="s">
        <v>3115</v>
      </c>
      <c r="C3214" s="99">
        <f t="shared" si="245"/>
        <v>27560732.338</v>
      </c>
      <c r="D3214" s="103" t="str">
        <f>IF(ISNUMBER('Форма 1'!U3214),'Форма 1'!$H3214*VLOOKUP('Форма 1'!$F3214,'Придельники с 2022'!$B$4:$X$28,'Форма 1'!U$8),"")</f>
        <v/>
      </c>
      <c r="E3214" s="103" t="str">
        <f>IF(ISNUMBER('Форма 1'!V3214),'Форма 1'!$H3214*VLOOKUP('Форма 1'!$F3214,'Придельники с 2022'!$B$4:$X$28,'Форма 1'!V$8),"")</f>
        <v/>
      </c>
      <c r="F3214" s="103" t="str">
        <f>IF(ISNUMBER('Форма 1'!W3214),'Форма 1'!$H3214*VLOOKUP('Форма 1'!$F3214,'Придельники с 2022'!$B$4:$X$28,'Форма 1'!W$8),"")</f>
        <v/>
      </c>
      <c r="G3214" s="103">
        <f>IF(ISNUMBER('Форма 1'!X3214),'Форма 1'!$H3214*VLOOKUP('Форма 1'!$F3214,'Придельники с 2022'!$B$4:$X$28,'Форма 1'!X$8),"")</f>
        <v>922666.31</v>
      </c>
      <c r="H3214" s="103" t="str">
        <f>IF(ISNUMBER('Форма 1'!Y3214),'Форма 1'!$H3214*VLOOKUP('Форма 1'!$F3214,'Придельники с 2022'!$B$4:$X$28,'Форма 1'!Y$8),"")</f>
        <v/>
      </c>
      <c r="I3214" s="103" t="str">
        <f>IF(ISNUMBER('Форма 1'!Z3214),'Форма 1'!$H3214*VLOOKUP('Форма 1'!$F3214,'Придельники с 2022'!$B$4:$X$28,'Форма 1'!Z$8),"")</f>
        <v/>
      </c>
      <c r="J3214" s="103" t="str">
        <f>IF(ISNUMBER('Форма 1'!AA3214),'Форма 1'!$H3214*VLOOKUP('Форма 1'!$F3214,'Придельники с 2022'!$B$4:$X$28,'Форма 1'!AA$8),"")</f>
        <v/>
      </c>
      <c r="K3214" s="90"/>
      <c r="L3214" s="87"/>
      <c r="M3214" s="103">
        <f>IF(ISNUMBER('Форма 1'!AD3214),'Форма 1'!$H3214*VLOOKUP('Форма 1'!$F3214,'Придельники с 2022'!$B$4:$X$28,'Форма 1'!AD$8),"")</f>
        <v>12781440.112000002</v>
      </c>
      <c r="N3214" s="103">
        <f>IF(ISBLANK('Форма 1'!$AE3214),"",IF('Форма 1'!$AE3214=1,'Форма 1'!$H3214*VLOOKUP('Форма 1'!$F3214,'Придельники с 2022'!$B$4:$X$28,'Форма 1'!$AE$8,0),IF('Форма 1'!$AE3214=2,'Форма 1'!$H3214*VLOOKUP('Форма 1'!$F3214,'Придельники с 2022'!$B$4:$X$28,13,0),IF('Форма 1'!$AE3214=3,'Форма 1'!$H3214*VLOOKUP('Форма 1'!$F3214,'Придельники с 2022'!$B$4:$X$28,12,0)))))</f>
        <v>13856625.915999999</v>
      </c>
      <c r="O3214" s="103" t="str">
        <f>IF(ISNUMBER('Форма 1'!AF3214),'Форма 1'!$H3214*VLOOKUP('Форма 1'!$F3214,'Придельники с 2022'!$B$4:$X$28,'Форма 1'!AF$8),"")</f>
        <v/>
      </c>
      <c r="P3214" s="87"/>
      <c r="Q3214" s="103" t="str">
        <f>IF(ISNUMBER('Форма 1'!AH3214),'Форма 1'!$H3214*VLOOKUP('Форма 1'!$F3214,'Придельники с 2022'!$B$4:$X$28,'Форма 1'!AH$8),"")</f>
        <v/>
      </c>
      <c r="R3214" s="103" t="str">
        <f>IF(ISNUMBER('Форма 1'!AI3214),'Форма 1'!$H3214*VLOOKUP('Форма 1'!$F3214,'Придельники с 2022'!$B$4:$X$28,'Форма 1'!AI$8),"")</f>
        <v/>
      </c>
      <c r="S3214" s="103" t="str">
        <f>IF(ISNUMBER('Форма 1'!AJ3214),'Форма 1'!$H3214*VLOOKUP('Форма 1'!$F3214,'Придельники с 2022'!$B$4:$X$28,'Форма 1'!AJ$8),"")</f>
        <v/>
      </c>
      <c r="T3214" s="87"/>
    </row>
    <row r="3215" spans="1:20">
      <c r="A3215" s="188">
        <f t="shared" si="246"/>
        <v>61</v>
      </c>
      <c r="B3215" s="189" t="s">
        <v>3116</v>
      </c>
      <c r="C3215" s="99">
        <f t="shared" si="245"/>
        <v>11917980.2224</v>
      </c>
      <c r="D3215" s="103" t="str">
        <f>IF(ISNUMBER('Форма 1'!U3215),'Форма 1'!$H3215*VLOOKUP('Форма 1'!$F3215,'Придельники с 2022'!$B$4:$X$28,'Форма 1'!U$8),"")</f>
        <v/>
      </c>
      <c r="E3215" s="103" t="str">
        <f>IF(ISNUMBER('Форма 1'!V3215),'Форма 1'!$H3215*VLOOKUP('Форма 1'!$F3215,'Придельники с 2022'!$B$4:$X$28,'Форма 1'!V$8),"")</f>
        <v/>
      </c>
      <c r="F3215" s="103" t="str">
        <f>IF(ISNUMBER('Форма 1'!W3215),'Форма 1'!$H3215*VLOOKUP('Форма 1'!$F3215,'Придельники с 2022'!$B$4:$X$28,'Форма 1'!W$8),"")</f>
        <v/>
      </c>
      <c r="G3215" s="103" t="str">
        <f>IF(ISNUMBER('Форма 1'!X3215),'Форма 1'!$H3215*VLOOKUP('Форма 1'!$F3215,'Придельники с 2022'!$B$4:$X$28,'Форма 1'!X$8),"")</f>
        <v/>
      </c>
      <c r="H3215" s="103" t="str">
        <f>IF(ISNUMBER('Форма 1'!Y3215),'Форма 1'!$H3215*VLOOKUP('Форма 1'!$F3215,'Придельники с 2022'!$B$4:$X$28,'Форма 1'!Y$8),"")</f>
        <v/>
      </c>
      <c r="I3215" s="103" t="str">
        <f>IF(ISNUMBER('Форма 1'!Z3215),'Форма 1'!$H3215*VLOOKUP('Форма 1'!$F3215,'Придельники с 2022'!$B$4:$X$28,'Форма 1'!Z$8),"")</f>
        <v/>
      </c>
      <c r="J3215" s="103" t="str">
        <f>IF(ISNUMBER('Форма 1'!AA3215),'Форма 1'!$H3215*VLOOKUP('Форма 1'!$F3215,'Придельники с 2022'!$B$4:$X$28,'Форма 1'!AA$8),"")</f>
        <v/>
      </c>
      <c r="K3215" s="90"/>
      <c r="L3215" s="87"/>
      <c r="M3215" s="103">
        <f>IF(ISNUMBER('Форма 1'!AD3215),'Форма 1'!$H3215*VLOOKUP('Форма 1'!$F3215,'Придельники с 2022'!$B$4:$X$28,'Форма 1'!AD$8),"")</f>
        <v>11917980.2224</v>
      </c>
      <c r="N3215" s="103" t="str">
        <f>IF(ISBLANK('Форма 1'!$AE3215),"",IF('Форма 1'!$AE3215=1,'Форма 1'!$H3215*VLOOKUP('Форма 1'!$F3215,'Придельники с 2022'!$B$4:$X$28,'Форма 1'!$AE$8,0),IF('Форма 1'!$AE3215=2,'Форма 1'!$H3215*VLOOKUP('Форма 1'!$F3215,'Придельники с 2022'!$B$4:$X$28,13,0),IF('Форма 1'!$AE3215=3,'Форма 1'!$H3215*VLOOKUP('Форма 1'!$F3215,'Придельники с 2022'!$B$4:$X$28,12,0)))))</f>
        <v/>
      </c>
      <c r="O3215" s="103" t="str">
        <f>IF(ISNUMBER('Форма 1'!AF3215),'Форма 1'!$H3215*VLOOKUP('Форма 1'!$F3215,'Придельники с 2022'!$B$4:$X$28,'Форма 1'!AF$8),"")</f>
        <v/>
      </c>
      <c r="P3215" s="87"/>
      <c r="Q3215" s="103" t="str">
        <f>IF(ISNUMBER('Форма 1'!AH3215),'Форма 1'!$H3215*VLOOKUP('Форма 1'!$F3215,'Придельники с 2022'!$B$4:$X$28,'Форма 1'!AH$8),"")</f>
        <v/>
      </c>
      <c r="R3215" s="103" t="str">
        <f>IF(ISNUMBER('Форма 1'!AI3215),'Форма 1'!$H3215*VLOOKUP('Форма 1'!$F3215,'Придельники с 2022'!$B$4:$X$28,'Форма 1'!AI$8),"")</f>
        <v/>
      </c>
      <c r="S3215" s="103" t="str">
        <f>IF(ISNUMBER('Форма 1'!AJ3215),'Форма 1'!$H3215*VLOOKUP('Форма 1'!$F3215,'Придельники с 2022'!$B$4:$X$28,'Форма 1'!AJ$8),"")</f>
        <v/>
      </c>
      <c r="T3215" s="87"/>
    </row>
    <row r="3216" spans="1:20">
      <c r="A3216" s="188">
        <f t="shared" si="246"/>
        <v>62</v>
      </c>
      <c r="B3216" s="189" t="s">
        <v>3117</v>
      </c>
      <c r="C3216" s="99">
        <f t="shared" si="245"/>
        <v>7111058.080000001</v>
      </c>
      <c r="D3216" s="103" t="str">
        <f>IF(ISNUMBER('Форма 1'!U3216),'Форма 1'!$H3216*VLOOKUP('Форма 1'!$F3216,'Придельники с 2022'!$B$4:$X$28,'Форма 1'!U$8),"")</f>
        <v/>
      </c>
      <c r="E3216" s="103" t="str">
        <f>IF(ISNUMBER('Форма 1'!V3216),'Форма 1'!$H3216*VLOOKUP('Форма 1'!$F3216,'Придельники с 2022'!$B$4:$X$28,'Форма 1'!V$8),"")</f>
        <v/>
      </c>
      <c r="F3216" s="103" t="str">
        <f>IF(ISNUMBER('Форма 1'!W3216),'Форма 1'!$H3216*VLOOKUP('Форма 1'!$F3216,'Придельники с 2022'!$B$4:$X$28,'Форма 1'!W$8),"")</f>
        <v/>
      </c>
      <c r="G3216" s="103" t="str">
        <f>IF(ISNUMBER('Форма 1'!X3216),'Форма 1'!$H3216*VLOOKUP('Форма 1'!$F3216,'Придельники с 2022'!$B$4:$X$28,'Форма 1'!X$8),"")</f>
        <v/>
      </c>
      <c r="H3216" s="103" t="str">
        <f>IF(ISNUMBER('Форма 1'!Y3216),'Форма 1'!$H3216*VLOOKUP('Форма 1'!$F3216,'Придельники с 2022'!$B$4:$X$28,'Форма 1'!Y$8),"")</f>
        <v/>
      </c>
      <c r="I3216" s="103" t="str">
        <f>IF(ISNUMBER('Форма 1'!Z3216),'Форма 1'!$H3216*VLOOKUP('Форма 1'!$F3216,'Придельники с 2022'!$B$4:$X$28,'Форма 1'!Z$8),"")</f>
        <v/>
      </c>
      <c r="J3216" s="103" t="str">
        <f>IF(ISNUMBER('Форма 1'!AA3216),'Форма 1'!$H3216*VLOOKUP('Форма 1'!$F3216,'Придельники с 2022'!$B$4:$X$28,'Форма 1'!AA$8),"")</f>
        <v/>
      </c>
      <c r="K3216" s="90"/>
      <c r="L3216" s="87"/>
      <c r="M3216" s="103">
        <f>IF(ISNUMBER('Форма 1'!AD3216),'Форма 1'!$H3216*VLOOKUP('Форма 1'!$F3216,'Придельники с 2022'!$B$4:$X$28,'Форма 1'!AD$8),"")</f>
        <v>7111058.080000001</v>
      </c>
      <c r="N3216" s="103" t="str">
        <f>IF(ISBLANK('Форма 1'!$AE3216),"",IF('Форма 1'!$AE3216=1,'Форма 1'!$H3216*VLOOKUP('Форма 1'!$F3216,'Придельники с 2022'!$B$4:$X$28,'Форма 1'!$AE$8,0),IF('Форма 1'!$AE3216=2,'Форма 1'!$H3216*VLOOKUP('Форма 1'!$F3216,'Придельники с 2022'!$B$4:$X$28,13,0),IF('Форма 1'!$AE3216=3,'Форма 1'!$H3216*VLOOKUP('Форма 1'!$F3216,'Придельники с 2022'!$B$4:$X$28,12,0)))))</f>
        <v/>
      </c>
      <c r="O3216" s="103" t="str">
        <f>IF(ISNUMBER('Форма 1'!AF3216),'Форма 1'!$H3216*VLOOKUP('Форма 1'!$F3216,'Придельники с 2022'!$B$4:$X$28,'Форма 1'!AF$8),"")</f>
        <v/>
      </c>
      <c r="P3216" s="87"/>
      <c r="Q3216" s="103" t="str">
        <f>IF(ISNUMBER('Форма 1'!AH3216),'Форма 1'!$H3216*VLOOKUP('Форма 1'!$F3216,'Придельники с 2022'!$B$4:$X$28,'Форма 1'!AH$8),"")</f>
        <v/>
      </c>
      <c r="R3216" s="103" t="str">
        <f>IF(ISNUMBER('Форма 1'!AI3216),'Форма 1'!$H3216*VLOOKUP('Форма 1'!$F3216,'Придельники с 2022'!$B$4:$X$28,'Форма 1'!AI$8),"")</f>
        <v/>
      </c>
      <c r="S3216" s="103" t="str">
        <f>IF(ISNUMBER('Форма 1'!AJ3216),'Форма 1'!$H3216*VLOOKUP('Форма 1'!$F3216,'Придельники с 2022'!$B$4:$X$28,'Форма 1'!AJ$8),"")</f>
        <v/>
      </c>
      <c r="T3216" s="87"/>
    </row>
    <row r="3217" spans="1:20">
      <c r="A3217" s="188">
        <f t="shared" si="246"/>
        <v>63</v>
      </c>
      <c r="B3217" s="189" t="s">
        <v>3118</v>
      </c>
      <c r="C3217" s="99">
        <f t="shared" si="245"/>
        <v>7971095.2944</v>
      </c>
      <c r="D3217" s="103" t="str">
        <f>IF(ISNUMBER('Форма 1'!U3217),'Форма 1'!$H3217*VLOOKUP('Форма 1'!$F3217,'Придельники с 2022'!$B$4:$X$28,'Форма 1'!U$8),"")</f>
        <v/>
      </c>
      <c r="E3217" s="103" t="str">
        <f>IF(ISNUMBER('Форма 1'!V3217),'Форма 1'!$H3217*VLOOKUP('Форма 1'!$F3217,'Придельники с 2022'!$B$4:$X$28,'Форма 1'!V$8),"")</f>
        <v/>
      </c>
      <c r="F3217" s="103" t="str">
        <f>IF(ISNUMBER('Форма 1'!W3217),'Форма 1'!$H3217*VLOOKUP('Форма 1'!$F3217,'Придельники с 2022'!$B$4:$X$28,'Форма 1'!W$8),"")</f>
        <v/>
      </c>
      <c r="G3217" s="103" t="str">
        <f>IF(ISNUMBER('Форма 1'!X3217),'Форма 1'!$H3217*VLOOKUP('Форма 1'!$F3217,'Придельники с 2022'!$B$4:$X$28,'Форма 1'!X$8),"")</f>
        <v/>
      </c>
      <c r="H3217" s="103" t="str">
        <f>IF(ISNUMBER('Форма 1'!Y3217),'Форма 1'!$H3217*VLOOKUP('Форма 1'!$F3217,'Придельники с 2022'!$B$4:$X$28,'Форма 1'!Y$8),"")</f>
        <v/>
      </c>
      <c r="I3217" s="103" t="str">
        <f>IF(ISNUMBER('Форма 1'!Z3217),'Форма 1'!$H3217*VLOOKUP('Форма 1'!$F3217,'Придельники с 2022'!$B$4:$X$28,'Форма 1'!Z$8),"")</f>
        <v/>
      </c>
      <c r="J3217" s="103" t="str">
        <f>IF(ISNUMBER('Форма 1'!AA3217),'Форма 1'!$H3217*VLOOKUP('Форма 1'!$F3217,'Придельники с 2022'!$B$4:$X$28,'Форма 1'!AA$8),"")</f>
        <v/>
      </c>
      <c r="K3217" s="90"/>
      <c r="L3217" s="87"/>
      <c r="M3217" s="103">
        <f>IF(ISNUMBER('Форма 1'!AD3217),'Форма 1'!$H3217*VLOOKUP('Форма 1'!$F3217,'Придельники с 2022'!$B$4:$X$28,'Форма 1'!AD$8),"")</f>
        <v>7971095.2944</v>
      </c>
      <c r="N3217" s="103" t="str">
        <f>IF(ISBLANK('Форма 1'!$AE3217),"",IF('Форма 1'!$AE3217=1,'Форма 1'!$H3217*VLOOKUP('Форма 1'!$F3217,'Придельники с 2022'!$B$4:$X$28,'Форма 1'!$AE$8,0),IF('Форма 1'!$AE3217=2,'Форма 1'!$H3217*VLOOKUP('Форма 1'!$F3217,'Придельники с 2022'!$B$4:$X$28,13,0),IF('Форма 1'!$AE3217=3,'Форма 1'!$H3217*VLOOKUP('Форма 1'!$F3217,'Придельники с 2022'!$B$4:$X$28,12,0)))))</f>
        <v/>
      </c>
      <c r="O3217" s="103" t="str">
        <f>IF(ISNUMBER('Форма 1'!AF3217),'Форма 1'!$H3217*VLOOKUP('Форма 1'!$F3217,'Придельники с 2022'!$B$4:$X$28,'Форма 1'!AF$8),"")</f>
        <v/>
      </c>
      <c r="P3217" s="87"/>
      <c r="Q3217" s="103" t="str">
        <f>IF(ISNUMBER('Форма 1'!AH3217),'Форма 1'!$H3217*VLOOKUP('Форма 1'!$F3217,'Придельники с 2022'!$B$4:$X$28,'Форма 1'!AH$8),"")</f>
        <v/>
      </c>
      <c r="R3217" s="103" t="str">
        <f>IF(ISNUMBER('Форма 1'!AI3217),'Форма 1'!$H3217*VLOOKUP('Форма 1'!$F3217,'Придельники с 2022'!$B$4:$X$28,'Форма 1'!AI$8),"")</f>
        <v/>
      </c>
      <c r="S3217" s="103" t="str">
        <f>IF(ISNUMBER('Форма 1'!AJ3217),'Форма 1'!$H3217*VLOOKUP('Форма 1'!$F3217,'Придельники с 2022'!$B$4:$X$28,'Форма 1'!AJ$8),"")</f>
        <v/>
      </c>
      <c r="T3217" s="87"/>
    </row>
    <row r="3218" spans="1:20">
      <c r="A3218" s="188">
        <f t="shared" si="246"/>
        <v>64</v>
      </c>
      <c r="B3218" s="189" t="s">
        <v>3119</v>
      </c>
      <c r="C3218" s="99">
        <f t="shared" si="245"/>
        <v>15523948.6864</v>
      </c>
      <c r="D3218" s="103" t="str">
        <f>IF(ISNUMBER('Форма 1'!U3218),'Форма 1'!$H3218*VLOOKUP('Форма 1'!$F3218,'Придельники с 2022'!$B$4:$X$28,'Форма 1'!U$8),"")</f>
        <v/>
      </c>
      <c r="E3218" s="103" t="str">
        <f>IF(ISNUMBER('Форма 1'!V3218),'Форма 1'!$H3218*VLOOKUP('Форма 1'!$F3218,'Придельники с 2022'!$B$4:$X$28,'Форма 1'!V$8),"")</f>
        <v/>
      </c>
      <c r="F3218" s="103" t="str">
        <f>IF(ISNUMBER('Форма 1'!W3218),'Форма 1'!$H3218*VLOOKUP('Форма 1'!$F3218,'Придельники с 2022'!$B$4:$X$28,'Форма 1'!W$8),"")</f>
        <v/>
      </c>
      <c r="G3218" s="103" t="str">
        <f>IF(ISNUMBER('Форма 1'!X3218),'Форма 1'!$H3218*VLOOKUP('Форма 1'!$F3218,'Придельники с 2022'!$B$4:$X$28,'Форма 1'!X$8),"")</f>
        <v/>
      </c>
      <c r="H3218" s="103" t="str">
        <f>IF(ISNUMBER('Форма 1'!Y3218),'Форма 1'!$H3218*VLOOKUP('Форма 1'!$F3218,'Придельники с 2022'!$B$4:$X$28,'Форма 1'!Y$8),"")</f>
        <v/>
      </c>
      <c r="I3218" s="103" t="str">
        <f>IF(ISNUMBER('Форма 1'!Z3218),'Форма 1'!$H3218*VLOOKUP('Форма 1'!$F3218,'Придельники с 2022'!$B$4:$X$28,'Форма 1'!Z$8),"")</f>
        <v/>
      </c>
      <c r="J3218" s="103" t="str">
        <f>IF(ISNUMBER('Форма 1'!AA3218),'Форма 1'!$H3218*VLOOKUP('Форма 1'!$F3218,'Придельники с 2022'!$B$4:$X$28,'Форма 1'!AA$8),"")</f>
        <v/>
      </c>
      <c r="K3218" s="90"/>
      <c r="L3218" s="87"/>
      <c r="M3218" s="103">
        <f>IF(ISNUMBER('Форма 1'!AD3218),'Форма 1'!$H3218*VLOOKUP('Форма 1'!$F3218,'Придельники с 2022'!$B$4:$X$28,'Форма 1'!AD$8),"")</f>
        <v>15523948.6864</v>
      </c>
      <c r="N3218" s="103" t="str">
        <f>IF(ISBLANK('Форма 1'!$AE3218),"",IF('Форма 1'!$AE3218=1,'Форма 1'!$H3218*VLOOKUP('Форма 1'!$F3218,'Придельники с 2022'!$B$4:$X$28,'Форма 1'!$AE$8,0),IF('Форма 1'!$AE3218=2,'Форма 1'!$H3218*VLOOKUP('Форма 1'!$F3218,'Придельники с 2022'!$B$4:$X$28,13,0),IF('Форма 1'!$AE3218=3,'Форма 1'!$H3218*VLOOKUP('Форма 1'!$F3218,'Придельники с 2022'!$B$4:$X$28,12,0)))))</f>
        <v/>
      </c>
      <c r="O3218" s="103" t="str">
        <f>IF(ISNUMBER('Форма 1'!AF3218),'Форма 1'!$H3218*VLOOKUP('Форма 1'!$F3218,'Придельники с 2022'!$B$4:$X$28,'Форма 1'!AF$8),"")</f>
        <v/>
      </c>
      <c r="P3218" s="87"/>
      <c r="Q3218" s="103" t="str">
        <f>IF(ISNUMBER('Форма 1'!AH3218),'Форма 1'!$H3218*VLOOKUP('Форма 1'!$F3218,'Придельники с 2022'!$B$4:$X$28,'Форма 1'!AH$8),"")</f>
        <v/>
      </c>
      <c r="R3218" s="103" t="str">
        <f>IF(ISNUMBER('Форма 1'!AI3218),'Форма 1'!$H3218*VLOOKUP('Форма 1'!$F3218,'Придельники с 2022'!$B$4:$X$28,'Форма 1'!AI$8),"")</f>
        <v/>
      </c>
      <c r="S3218" s="103" t="str">
        <f>IF(ISNUMBER('Форма 1'!AJ3218),'Форма 1'!$H3218*VLOOKUP('Форма 1'!$F3218,'Придельники с 2022'!$B$4:$X$28,'Форма 1'!AJ$8),"")</f>
        <v/>
      </c>
      <c r="T3218" s="87"/>
    </row>
    <row r="3219" spans="1:20">
      <c r="A3219" s="188">
        <f t="shared" si="246"/>
        <v>65</v>
      </c>
      <c r="B3219" s="189" t="s">
        <v>3120</v>
      </c>
      <c r="C3219" s="99">
        <f t="shared" si="245"/>
        <v>14535561.152000001</v>
      </c>
      <c r="D3219" s="103" t="str">
        <f>IF(ISNUMBER('Форма 1'!U3219),'Форма 1'!$H3219*VLOOKUP('Форма 1'!$F3219,'Придельники с 2022'!$B$4:$X$28,'Форма 1'!U$8),"")</f>
        <v/>
      </c>
      <c r="E3219" s="103" t="str">
        <f>IF(ISNUMBER('Форма 1'!V3219),'Форма 1'!$H3219*VLOOKUP('Форма 1'!$F3219,'Придельники с 2022'!$B$4:$X$28,'Форма 1'!V$8),"")</f>
        <v/>
      </c>
      <c r="F3219" s="103" t="str">
        <f>IF(ISNUMBER('Форма 1'!W3219),'Форма 1'!$H3219*VLOOKUP('Форма 1'!$F3219,'Придельники с 2022'!$B$4:$X$28,'Форма 1'!W$8),"")</f>
        <v/>
      </c>
      <c r="G3219" s="103" t="str">
        <f>IF(ISNUMBER('Форма 1'!X3219),'Форма 1'!$H3219*VLOOKUP('Форма 1'!$F3219,'Придельники с 2022'!$B$4:$X$28,'Форма 1'!X$8),"")</f>
        <v/>
      </c>
      <c r="H3219" s="103" t="str">
        <f>IF(ISNUMBER('Форма 1'!Y3219),'Форма 1'!$H3219*VLOOKUP('Форма 1'!$F3219,'Придельники с 2022'!$B$4:$X$28,'Форма 1'!Y$8),"")</f>
        <v/>
      </c>
      <c r="I3219" s="103" t="str">
        <f>IF(ISNUMBER('Форма 1'!Z3219),'Форма 1'!$H3219*VLOOKUP('Форма 1'!$F3219,'Придельники с 2022'!$B$4:$X$28,'Форма 1'!Z$8),"")</f>
        <v/>
      </c>
      <c r="J3219" s="103" t="str">
        <f>IF(ISNUMBER('Форма 1'!AA3219),'Форма 1'!$H3219*VLOOKUP('Форма 1'!$F3219,'Придельники с 2022'!$B$4:$X$28,'Форма 1'!AA$8),"")</f>
        <v/>
      </c>
      <c r="K3219" s="90"/>
      <c r="L3219" s="87"/>
      <c r="M3219" s="103">
        <f>IF(ISNUMBER('Форма 1'!AD3219),'Форма 1'!$H3219*VLOOKUP('Форма 1'!$F3219,'Придельники с 2022'!$B$4:$X$28,'Форма 1'!AD$8),"")</f>
        <v>14535561.152000001</v>
      </c>
      <c r="N3219" s="103" t="str">
        <f>IF(ISBLANK('Форма 1'!$AE3219),"",IF('Форма 1'!$AE3219=1,'Форма 1'!$H3219*VLOOKUP('Форма 1'!$F3219,'Придельники с 2022'!$B$4:$X$28,'Форма 1'!$AE$8,0),IF('Форма 1'!$AE3219=2,'Форма 1'!$H3219*VLOOKUP('Форма 1'!$F3219,'Придельники с 2022'!$B$4:$X$28,13,0),IF('Форма 1'!$AE3219=3,'Форма 1'!$H3219*VLOOKUP('Форма 1'!$F3219,'Придельники с 2022'!$B$4:$X$28,12,0)))))</f>
        <v/>
      </c>
      <c r="O3219" s="103" t="str">
        <f>IF(ISNUMBER('Форма 1'!AF3219),'Форма 1'!$H3219*VLOOKUP('Форма 1'!$F3219,'Придельники с 2022'!$B$4:$X$28,'Форма 1'!AF$8),"")</f>
        <v/>
      </c>
      <c r="P3219" s="87"/>
      <c r="Q3219" s="103" t="str">
        <f>IF(ISNUMBER('Форма 1'!AH3219),'Форма 1'!$H3219*VLOOKUP('Форма 1'!$F3219,'Придельники с 2022'!$B$4:$X$28,'Форма 1'!AH$8),"")</f>
        <v/>
      </c>
      <c r="R3219" s="103" t="str">
        <f>IF(ISNUMBER('Форма 1'!AI3219),'Форма 1'!$H3219*VLOOKUP('Форма 1'!$F3219,'Придельники с 2022'!$B$4:$X$28,'Форма 1'!AI$8),"")</f>
        <v/>
      </c>
      <c r="S3219" s="103" t="str">
        <f>IF(ISNUMBER('Форма 1'!AJ3219),'Форма 1'!$H3219*VLOOKUP('Форма 1'!$F3219,'Придельники с 2022'!$B$4:$X$28,'Форма 1'!AJ$8),"")</f>
        <v/>
      </c>
      <c r="T3219" s="87"/>
    </row>
    <row r="3220" spans="1:20">
      <c r="A3220" s="188">
        <f t="shared" si="246"/>
        <v>66</v>
      </c>
      <c r="B3220" s="189" t="s">
        <v>3121</v>
      </c>
      <c r="C3220" s="99">
        <f t="shared" si="245"/>
        <v>17696138.152000003</v>
      </c>
      <c r="D3220" s="103" t="str">
        <f>IF(ISNUMBER('Форма 1'!U3220),'Форма 1'!$H3220*VLOOKUP('Форма 1'!$F3220,'Придельники с 2022'!$B$4:$X$28,'Форма 1'!U$8),"")</f>
        <v/>
      </c>
      <c r="E3220" s="103" t="str">
        <f>IF(ISNUMBER('Форма 1'!V3220),'Форма 1'!$H3220*VLOOKUP('Форма 1'!$F3220,'Придельники с 2022'!$B$4:$X$28,'Форма 1'!V$8),"")</f>
        <v/>
      </c>
      <c r="F3220" s="103" t="str">
        <f>IF(ISNUMBER('Форма 1'!W3220),'Форма 1'!$H3220*VLOOKUP('Форма 1'!$F3220,'Придельники с 2022'!$B$4:$X$28,'Форма 1'!W$8),"")</f>
        <v/>
      </c>
      <c r="G3220" s="103" t="str">
        <f>IF(ISNUMBER('Форма 1'!X3220),'Форма 1'!$H3220*VLOOKUP('Форма 1'!$F3220,'Придельники с 2022'!$B$4:$X$28,'Форма 1'!X$8),"")</f>
        <v/>
      </c>
      <c r="H3220" s="103" t="str">
        <f>IF(ISNUMBER('Форма 1'!Y3220),'Форма 1'!$H3220*VLOOKUP('Форма 1'!$F3220,'Придельники с 2022'!$B$4:$X$28,'Форма 1'!Y$8),"")</f>
        <v/>
      </c>
      <c r="I3220" s="103" t="str">
        <f>IF(ISNUMBER('Форма 1'!Z3220),'Форма 1'!$H3220*VLOOKUP('Форма 1'!$F3220,'Придельники с 2022'!$B$4:$X$28,'Форма 1'!Z$8),"")</f>
        <v/>
      </c>
      <c r="J3220" s="103" t="str">
        <f>IF(ISNUMBER('Форма 1'!AA3220),'Форма 1'!$H3220*VLOOKUP('Форма 1'!$F3220,'Придельники с 2022'!$B$4:$X$28,'Форма 1'!AA$8),"")</f>
        <v/>
      </c>
      <c r="K3220" s="90"/>
      <c r="L3220" s="87"/>
      <c r="M3220" s="103">
        <f>IF(ISNUMBER('Форма 1'!AD3220),'Форма 1'!$H3220*VLOOKUP('Форма 1'!$F3220,'Придельники с 2022'!$B$4:$X$28,'Форма 1'!AD$8),"")</f>
        <v>8490936.6080000009</v>
      </c>
      <c r="N3220" s="103">
        <f>IF(ISBLANK('Форма 1'!$AE3220),"",IF('Форма 1'!$AE3220=1,'Форма 1'!$H3220*VLOOKUP('Форма 1'!$F3220,'Придельники с 2022'!$B$4:$X$28,'Форма 1'!$AE$8,0),IF('Форма 1'!$AE3220=2,'Форма 1'!$H3220*VLOOKUP('Форма 1'!$F3220,'Придельники с 2022'!$B$4:$X$28,13,0),IF('Форма 1'!$AE3220=3,'Форма 1'!$H3220*VLOOKUP('Форма 1'!$F3220,'Придельники с 2022'!$B$4:$X$28,12,0)))))</f>
        <v>9205201.5439999998</v>
      </c>
      <c r="O3220" s="103" t="str">
        <f>IF(ISNUMBER('Форма 1'!AF3220),'Форма 1'!$H3220*VLOOKUP('Форма 1'!$F3220,'Придельники с 2022'!$B$4:$X$28,'Форма 1'!AF$8),"")</f>
        <v/>
      </c>
      <c r="P3220" s="87"/>
      <c r="Q3220" s="103" t="str">
        <f>IF(ISNUMBER('Форма 1'!AH3220),'Форма 1'!$H3220*VLOOKUP('Форма 1'!$F3220,'Придельники с 2022'!$B$4:$X$28,'Форма 1'!AH$8),"")</f>
        <v/>
      </c>
      <c r="R3220" s="103" t="str">
        <f>IF(ISNUMBER('Форма 1'!AI3220),'Форма 1'!$H3220*VLOOKUP('Форма 1'!$F3220,'Придельники с 2022'!$B$4:$X$28,'Форма 1'!AI$8),"")</f>
        <v/>
      </c>
      <c r="S3220" s="103" t="str">
        <f>IF(ISNUMBER('Форма 1'!AJ3220),'Форма 1'!$H3220*VLOOKUP('Форма 1'!$F3220,'Придельники с 2022'!$B$4:$X$28,'Форма 1'!AJ$8),"")</f>
        <v/>
      </c>
      <c r="T3220" s="87"/>
    </row>
    <row r="3221" spans="1:20">
      <c r="A3221" s="188">
        <f t="shared" si="246"/>
        <v>67</v>
      </c>
      <c r="B3221" s="189" t="s">
        <v>3122</v>
      </c>
      <c r="C3221" s="99">
        <f t="shared" si="245"/>
        <v>13108334.447999999</v>
      </c>
      <c r="D3221" s="103">
        <f>IF(ISNUMBER('Форма 1'!U3221),'Форма 1'!$H3221*VLOOKUP('Форма 1'!$F3221,'Придельники с 2022'!$B$4:$X$28,'Форма 1'!U$8),"")</f>
        <v>1095389.841</v>
      </c>
      <c r="E3221" s="103" t="str">
        <f>IF(ISNUMBER('Форма 1'!V3221),'Форма 1'!$H3221*VLOOKUP('Форма 1'!$F3221,'Придельники с 2022'!$B$4:$X$28,'Форма 1'!V$8),"")</f>
        <v/>
      </c>
      <c r="F3221" s="103" t="str">
        <f>IF(ISNUMBER('Форма 1'!W3221),'Форма 1'!$H3221*VLOOKUP('Форма 1'!$F3221,'Придельники с 2022'!$B$4:$X$28,'Форма 1'!W$8),"")</f>
        <v/>
      </c>
      <c r="G3221" s="103" t="str">
        <f>IF(ISNUMBER('Форма 1'!X3221),'Форма 1'!$H3221*VLOOKUP('Форма 1'!$F3221,'Придельники с 2022'!$B$4:$X$28,'Форма 1'!X$8),"")</f>
        <v/>
      </c>
      <c r="H3221" s="103" t="str">
        <f>IF(ISNUMBER('Форма 1'!Y3221),'Форма 1'!$H3221*VLOOKUP('Форма 1'!$F3221,'Придельники с 2022'!$B$4:$X$28,'Форма 1'!Y$8),"")</f>
        <v/>
      </c>
      <c r="I3221" s="103" t="str">
        <f>IF(ISNUMBER('Форма 1'!Z3221),'Форма 1'!$H3221*VLOOKUP('Форма 1'!$F3221,'Придельники с 2022'!$B$4:$X$28,'Форма 1'!Z$8),"")</f>
        <v/>
      </c>
      <c r="J3221" s="103" t="str">
        <f>IF(ISNUMBER('Форма 1'!AA3221),'Форма 1'!$H3221*VLOOKUP('Форма 1'!$F3221,'Придельники с 2022'!$B$4:$X$28,'Форма 1'!AA$8),"")</f>
        <v/>
      </c>
      <c r="K3221" s="90"/>
      <c r="L3221" s="87"/>
      <c r="M3221" s="103" t="str">
        <f>IF(ISNUMBER('Форма 1'!AD3221),'Форма 1'!$H3221*VLOOKUP('Форма 1'!$F3221,'Придельники с 2022'!$B$4:$X$28,'Форма 1'!AD$8),"")</f>
        <v/>
      </c>
      <c r="N3221" s="103">
        <f>IF(ISBLANK('Форма 1'!$AE3221),"",IF('Форма 1'!$AE3221=1,'Форма 1'!$H3221*VLOOKUP('Форма 1'!$F3221,'Придельники с 2022'!$B$4:$X$28,'Форма 1'!$AE$8,0),IF('Форма 1'!$AE3221=2,'Форма 1'!$H3221*VLOOKUP('Форма 1'!$F3221,'Придельники с 2022'!$B$4:$X$28,13,0),IF('Форма 1'!$AE3221=3,'Форма 1'!$H3221*VLOOKUP('Форма 1'!$F3221,'Придельники с 2022'!$B$4:$X$28,12,0)))))</f>
        <v>10292503.115999999</v>
      </c>
      <c r="O3221" s="103">
        <f>IF(ISNUMBER('Форма 1'!AF3221),'Форма 1'!$H3221*VLOOKUP('Форма 1'!$F3221,'Придельники с 2022'!$B$4:$X$28,'Форма 1'!AF$8),"")</f>
        <v>1720441.4909999999</v>
      </c>
      <c r="P3221" s="87"/>
      <c r="Q3221" s="103" t="str">
        <f>IF(ISNUMBER('Форма 1'!AH3221),'Форма 1'!$H3221*VLOOKUP('Форма 1'!$F3221,'Придельники с 2022'!$B$4:$X$28,'Форма 1'!AH$8),"")</f>
        <v/>
      </c>
      <c r="R3221" s="103" t="str">
        <f>IF(ISNUMBER('Форма 1'!AI3221),'Форма 1'!$H3221*VLOOKUP('Форма 1'!$F3221,'Придельники с 2022'!$B$4:$X$28,'Форма 1'!AI$8),"")</f>
        <v/>
      </c>
      <c r="S3221" s="103" t="str">
        <f>IF(ISNUMBER('Форма 1'!AJ3221),'Форма 1'!$H3221*VLOOKUP('Форма 1'!$F3221,'Придельники с 2022'!$B$4:$X$28,'Форма 1'!AJ$8),"")</f>
        <v/>
      </c>
      <c r="T3221" s="87"/>
    </row>
    <row r="3222" spans="1:20">
      <c r="A3222" s="188">
        <f t="shared" si="246"/>
        <v>68</v>
      </c>
      <c r="B3222" s="189" t="s">
        <v>3123</v>
      </c>
      <c r="C3222" s="99">
        <f t="shared" si="245"/>
        <v>65412116.332000002</v>
      </c>
      <c r="D3222" s="103" t="str">
        <f>IF(ISNUMBER('Форма 1'!U3222),'Форма 1'!$H3222*VLOOKUP('Форма 1'!$F3222,'Придельники с 2022'!$B$4:$X$28,'Форма 1'!U$8),"")</f>
        <v/>
      </c>
      <c r="E3222" s="103">
        <f>IF(ISNUMBER('Форма 1'!V3222),'Форма 1'!$H3222*VLOOKUP('Форма 1'!$F3222,'Придельники с 2022'!$B$4:$X$28,'Форма 1'!V$8),"")</f>
        <v>11358066.711999999</v>
      </c>
      <c r="F3222" s="103" t="str">
        <f>IF(ISNUMBER('Форма 1'!W3222),'Форма 1'!$H3222*VLOOKUP('Форма 1'!$F3222,'Придельники с 2022'!$B$4:$X$28,'Форма 1'!W$8),"")</f>
        <v/>
      </c>
      <c r="G3222" s="103">
        <f>IF(ISNUMBER('Форма 1'!X3222),'Форма 1'!$H3222*VLOOKUP('Форма 1'!$F3222,'Придельники с 2022'!$B$4:$X$28,'Форма 1'!X$8),"")</f>
        <v>1484341.58</v>
      </c>
      <c r="H3222" s="103">
        <f>IF(ISNUMBER('Форма 1'!Y3222),'Форма 1'!$H3222*VLOOKUP('Форма 1'!$F3222,'Придельники с 2022'!$B$4:$X$28,'Форма 1'!Y$8),"")</f>
        <v>3910607.7</v>
      </c>
      <c r="I3222" s="103">
        <f>IF(ISNUMBER('Форма 1'!Z3222),'Форма 1'!$H3222*VLOOKUP('Форма 1'!$F3222,'Придельники с 2022'!$B$4:$X$28,'Форма 1'!Z$8),"")</f>
        <v>2078854.398</v>
      </c>
      <c r="J3222" s="103" t="str">
        <f>IF(ISNUMBER('Форма 1'!AA3222),'Форма 1'!$H3222*VLOOKUP('Форма 1'!$F3222,'Придельники с 2022'!$B$4:$X$28,'Форма 1'!AA$8),"")</f>
        <v/>
      </c>
      <c r="K3222" s="90"/>
      <c r="L3222" s="87"/>
      <c r="M3222" s="103">
        <f>IF(ISNUMBER('Форма 1'!AD3222),'Форма 1'!$H3222*VLOOKUP('Форма 1'!$F3222,'Придельники с 2022'!$B$4:$X$28,'Форма 1'!AD$8),"")</f>
        <v>20562171.616000004</v>
      </c>
      <c r="N3222" s="103">
        <f>IF(ISBLANK('Форма 1'!$AE3222),"",IF('Форма 1'!$AE3222=1,'Форма 1'!$H3222*VLOOKUP('Форма 1'!$F3222,'Придельники с 2022'!$B$4:$X$28,'Форма 1'!$AE$8,0),IF('Форма 1'!$AE3222=2,'Форма 1'!$H3222*VLOOKUP('Форма 1'!$F3222,'Придельники с 2022'!$B$4:$X$28,13,0),IF('Форма 1'!$AE3222=3,'Форма 1'!$H3222*VLOOKUP('Форма 1'!$F3222,'Придельники с 2022'!$B$4:$X$28,12,0)))))</f>
        <v>22291879.287999999</v>
      </c>
      <c r="O3222" s="103">
        <f>IF(ISNUMBER('Форма 1'!AF3222),'Форма 1'!$H3222*VLOOKUP('Форма 1'!$F3222,'Придельники с 2022'!$B$4:$X$28,'Форма 1'!AF$8),"")</f>
        <v>3726195.0380000002</v>
      </c>
      <c r="P3222" s="87"/>
      <c r="Q3222" s="103" t="str">
        <f>IF(ISNUMBER('Форма 1'!AH3222),'Форма 1'!$H3222*VLOOKUP('Форма 1'!$F3222,'Придельники с 2022'!$B$4:$X$28,'Форма 1'!AH$8),"")</f>
        <v/>
      </c>
      <c r="R3222" s="103" t="str">
        <f>IF(ISNUMBER('Форма 1'!AI3222),'Форма 1'!$H3222*VLOOKUP('Форма 1'!$F3222,'Придельники с 2022'!$B$4:$X$28,'Форма 1'!AI$8),"")</f>
        <v/>
      </c>
      <c r="S3222" s="103" t="str">
        <f>IF(ISNUMBER('Форма 1'!AJ3222),'Форма 1'!$H3222*VLOOKUP('Форма 1'!$F3222,'Придельники с 2022'!$B$4:$X$28,'Форма 1'!AJ$8),"")</f>
        <v/>
      </c>
      <c r="T3222" s="87"/>
    </row>
    <row r="3223" spans="1:20">
      <c r="A3223" s="188">
        <f t="shared" si="246"/>
        <v>69</v>
      </c>
      <c r="B3223" s="189" t="s">
        <v>3124</v>
      </c>
      <c r="C3223" s="99">
        <f t="shared" si="245"/>
        <v>8384476.8279999988</v>
      </c>
      <c r="D3223" s="103" t="str">
        <f>IF(ISNUMBER('Форма 1'!U3223),'Форма 1'!$H3223*VLOOKUP('Форма 1'!$F3223,'Придельники с 2022'!$B$4:$X$28,'Форма 1'!U$8),"")</f>
        <v/>
      </c>
      <c r="E3223" s="103" t="str">
        <f>IF(ISNUMBER('Форма 1'!V3223),'Форма 1'!$H3223*VLOOKUP('Форма 1'!$F3223,'Придельники с 2022'!$B$4:$X$28,'Форма 1'!V$8),"")</f>
        <v/>
      </c>
      <c r="F3223" s="103" t="str">
        <f>IF(ISNUMBER('Форма 1'!W3223),'Форма 1'!$H3223*VLOOKUP('Форма 1'!$F3223,'Придельники с 2022'!$B$4:$X$28,'Форма 1'!W$8),"")</f>
        <v/>
      </c>
      <c r="G3223" s="103" t="str">
        <f>IF(ISNUMBER('Форма 1'!X3223),'Форма 1'!$H3223*VLOOKUP('Форма 1'!$F3223,'Придельники с 2022'!$B$4:$X$28,'Форма 1'!X$8),"")</f>
        <v/>
      </c>
      <c r="H3223" s="103" t="str">
        <f>IF(ISNUMBER('Форма 1'!Y3223),'Форма 1'!$H3223*VLOOKUP('Форма 1'!$F3223,'Придельники с 2022'!$B$4:$X$28,'Форма 1'!Y$8),"")</f>
        <v/>
      </c>
      <c r="I3223" s="103" t="str">
        <f>IF(ISNUMBER('Форма 1'!Z3223),'Форма 1'!$H3223*VLOOKUP('Форма 1'!$F3223,'Придельники с 2022'!$B$4:$X$28,'Форма 1'!Z$8),"")</f>
        <v/>
      </c>
      <c r="J3223" s="103" t="str">
        <f>IF(ISNUMBER('Форма 1'!AA3223),'Форма 1'!$H3223*VLOOKUP('Форма 1'!$F3223,'Придельники с 2022'!$B$4:$X$28,'Форма 1'!AA$8),"")</f>
        <v/>
      </c>
      <c r="K3223" s="90"/>
      <c r="L3223" s="87"/>
      <c r="M3223" s="103" t="str">
        <f>IF(ISNUMBER('Форма 1'!AD3223),'Форма 1'!$H3223*VLOOKUP('Форма 1'!$F3223,'Придельники с 2022'!$B$4:$X$28,'Форма 1'!AD$8),"")</f>
        <v/>
      </c>
      <c r="N3223" s="103">
        <f>IF(ISBLANK('Форма 1'!$AE3223),"",IF('Форма 1'!$AE3223=1,'Форма 1'!$H3223*VLOOKUP('Форма 1'!$F3223,'Придельники с 2022'!$B$4:$X$28,'Форма 1'!$AE$8,0),IF('Форма 1'!$AE3223=2,'Форма 1'!$H3223*VLOOKUP('Форма 1'!$F3223,'Придельники с 2022'!$B$4:$X$28,13,0),IF('Форма 1'!$AE3223=3,'Форма 1'!$H3223*VLOOKUP('Форма 1'!$F3223,'Придельники с 2022'!$B$4:$X$28,12,0)))))</f>
        <v>8384476.8279999988</v>
      </c>
      <c r="O3223" s="103" t="str">
        <f>IF(ISNUMBER('Форма 1'!AF3223),'Форма 1'!$H3223*VLOOKUP('Форма 1'!$F3223,'Придельники с 2022'!$B$4:$X$28,'Форма 1'!AF$8),"")</f>
        <v/>
      </c>
      <c r="P3223" s="87"/>
      <c r="Q3223" s="103" t="str">
        <f>IF(ISNUMBER('Форма 1'!AH3223),'Форма 1'!$H3223*VLOOKUP('Форма 1'!$F3223,'Придельники с 2022'!$B$4:$X$28,'Форма 1'!AH$8),"")</f>
        <v/>
      </c>
      <c r="R3223" s="103" t="str">
        <f>IF(ISNUMBER('Форма 1'!AI3223),'Форма 1'!$H3223*VLOOKUP('Форма 1'!$F3223,'Придельники с 2022'!$B$4:$X$28,'Форма 1'!AI$8),"")</f>
        <v/>
      </c>
      <c r="S3223" s="103" t="str">
        <f>IF(ISNUMBER('Форма 1'!AJ3223),'Форма 1'!$H3223*VLOOKUP('Форма 1'!$F3223,'Придельники с 2022'!$B$4:$X$28,'Форма 1'!AJ$8),"")</f>
        <v/>
      </c>
      <c r="T3223" s="87"/>
    </row>
    <row r="3224" spans="1:20">
      <c r="A3224" s="188">
        <f t="shared" si="246"/>
        <v>70</v>
      </c>
      <c r="B3224" s="189" t="s">
        <v>3125</v>
      </c>
      <c r="C3224" s="99">
        <f t="shared" si="245"/>
        <v>3346273.95</v>
      </c>
      <c r="D3224" s="103" t="str">
        <f>IF(ISNUMBER('Форма 1'!U3224),'Форма 1'!$H3224*VLOOKUP('Форма 1'!$F3224,'Придельники с 2022'!$B$4:$X$28,'Форма 1'!U$8),"")</f>
        <v/>
      </c>
      <c r="E3224" s="103" t="str">
        <f>IF(ISNUMBER('Форма 1'!V3224),'Форма 1'!$H3224*VLOOKUP('Форма 1'!$F3224,'Придельники с 2022'!$B$4:$X$28,'Форма 1'!V$8),"")</f>
        <v/>
      </c>
      <c r="F3224" s="103" t="str">
        <f>IF(ISNUMBER('Форма 1'!W3224),'Форма 1'!$H3224*VLOOKUP('Форма 1'!$F3224,'Придельники с 2022'!$B$4:$X$28,'Форма 1'!W$8),"")</f>
        <v/>
      </c>
      <c r="G3224" s="103">
        <f>IF(ISNUMBER('Форма 1'!X3224),'Форма 1'!$H3224*VLOOKUP('Форма 1'!$F3224,'Придельники с 2022'!$B$4:$X$28,'Форма 1'!X$8),"")</f>
        <v>778777.05</v>
      </c>
      <c r="H3224" s="103" t="str">
        <f>IF(ISNUMBER('Форма 1'!Y3224),'Форма 1'!$H3224*VLOOKUP('Форма 1'!$F3224,'Придельники с 2022'!$B$4:$X$28,'Форма 1'!Y$8),"")</f>
        <v/>
      </c>
      <c r="I3224" s="103" t="str">
        <f>IF(ISNUMBER('Форма 1'!Z3224),'Форма 1'!$H3224*VLOOKUP('Форма 1'!$F3224,'Придельники с 2022'!$B$4:$X$28,'Форма 1'!Z$8),"")</f>
        <v/>
      </c>
      <c r="J3224" s="103">
        <f>IF(ISNUMBER('Форма 1'!AA3224),'Форма 1'!$H3224*VLOOKUP('Форма 1'!$F3224,'Придельники с 2022'!$B$4:$X$28,'Форма 1'!AA$8),"")</f>
        <v>2567496.9</v>
      </c>
      <c r="K3224" s="90"/>
      <c r="L3224" s="87"/>
      <c r="M3224" s="103" t="str">
        <f>IF(ISNUMBER('Форма 1'!AD3224),'Форма 1'!$H3224*VLOOKUP('Форма 1'!$F3224,'Придельники с 2022'!$B$4:$X$28,'Форма 1'!AD$8),"")</f>
        <v/>
      </c>
      <c r="N3224" s="103" t="str">
        <f>IF(ISBLANK('Форма 1'!$AE3224),"",IF('Форма 1'!$AE3224=1,'Форма 1'!$H3224*VLOOKUP('Форма 1'!$F3224,'Придельники с 2022'!$B$4:$X$28,'Форма 1'!$AE$8,0),IF('Форма 1'!$AE3224=2,'Форма 1'!$H3224*VLOOKUP('Форма 1'!$F3224,'Придельники с 2022'!$B$4:$X$28,13,0),IF('Форма 1'!$AE3224=3,'Форма 1'!$H3224*VLOOKUP('Форма 1'!$F3224,'Придельники с 2022'!$B$4:$X$28,12,0)))))</f>
        <v/>
      </c>
      <c r="O3224" s="103" t="str">
        <f>IF(ISNUMBER('Форма 1'!AF3224),'Форма 1'!$H3224*VLOOKUP('Форма 1'!$F3224,'Придельники с 2022'!$B$4:$X$28,'Форма 1'!AF$8),"")</f>
        <v/>
      </c>
      <c r="P3224" s="87"/>
      <c r="Q3224" s="103" t="str">
        <f>IF(ISNUMBER('Форма 1'!AH3224),'Форма 1'!$H3224*VLOOKUP('Форма 1'!$F3224,'Придельники с 2022'!$B$4:$X$28,'Форма 1'!AH$8),"")</f>
        <v/>
      </c>
      <c r="R3224" s="103" t="str">
        <f>IF(ISNUMBER('Форма 1'!AI3224),'Форма 1'!$H3224*VLOOKUP('Форма 1'!$F3224,'Придельники с 2022'!$B$4:$X$28,'Форма 1'!AI$8),"")</f>
        <v/>
      </c>
      <c r="S3224" s="103" t="str">
        <f>IF(ISNUMBER('Форма 1'!AJ3224),'Форма 1'!$H3224*VLOOKUP('Форма 1'!$F3224,'Придельники с 2022'!$B$4:$X$28,'Форма 1'!AJ$8),"")</f>
        <v/>
      </c>
      <c r="T3224" s="87"/>
    </row>
    <row r="3225" spans="1:20">
      <c r="A3225" s="188">
        <f t="shared" si="246"/>
        <v>71</v>
      </c>
      <c r="B3225" s="189" t="s">
        <v>3126</v>
      </c>
      <c r="C3225" s="99">
        <f t="shared" si="245"/>
        <v>9796507.0560000017</v>
      </c>
      <c r="D3225" s="103" t="str">
        <f>IF(ISNUMBER('Форма 1'!U3225),'Форма 1'!$H3225*VLOOKUP('Форма 1'!$F3225,'Придельники с 2022'!$B$4:$X$28,'Форма 1'!U$8),"")</f>
        <v/>
      </c>
      <c r="E3225" s="103" t="str">
        <f>IF(ISNUMBER('Форма 1'!V3225),'Форма 1'!$H3225*VLOOKUP('Форма 1'!$F3225,'Придельники с 2022'!$B$4:$X$28,'Форма 1'!V$8),"")</f>
        <v/>
      </c>
      <c r="F3225" s="103" t="str">
        <f>IF(ISNUMBER('Форма 1'!W3225),'Форма 1'!$H3225*VLOOKUP('Форма 1'!$F3225,'Придельники с 2022'!$B$4:$X$28,'Форма 1'!W$8),"")</f>
        <v/>
      </c>
      <c r="G3225" s="103" t="str">
        <f>IF(ISNUMBER('Форма 1'!X3225),'Форма 1'!$H3225*VLOOKUP('Форма 1'!$F3225,'Придельники с 2022'!$B$4:$X$28,'Форма 1'!X$8),"")</f>
        <v/>
      </c>
      <c r="H3225" s="103" t="str">
        <f>IF(ISNUMBER('Форма 1'!Y3225),'Форма 1'!$H3225*VLOOKUP('Форма 1'!$F3225,'Придельники с 2022'!$B$4:$X$28,'Форма 1'!Y$8),"")</f>
        <v/>
      </c>
      <c r="I3225" s="103" t="str">
        <f>IF(ISNUMBER('Форма 1'!Z3225),'Форма 1'!$H3225*VLOOKUP('Форма 1'!$F3225,'Придельники с 2022'!$B$4:$X$28,'Форма 1'!Z$8),"")</f>
        <v/>
      </c>
      <c r="J3225" s="103" t="str">
        <f>IF(ISNUMBER('Форма 1'!AA3225),'Форма 1'!$H3225*VLOOKUP('Форма 1'!$F3225,'Придельники с 2022'!$B$4:$X$28,'Форма 1'!AA$8),"")</f>
        <v/>
      </c>
      <c r="K3225" s="90"/>
      <c r="L3225" s="87"/>
      <c r="M3225" s="103">
        <f>IF(ISNUMBER('Форма 1'!AD3225),'Форма 1'!$H3225*VLOOKUP('Форма 1'!$F3225,'Придельники с 2022'!$B$4:$X$28,'Форма 1'!AD$8),"")</f>
        <v>9796507.0560000017</v>
      </c>
      <c r="N3225" s="103" t="str">
        <f>IF(ISBLANK('Форма 1'!$AE3225),"",IF('Форма 1'!$AE3225=1,'Форма 1'!$H3225*VLOOKUP('Форма 1'!$F3225,'Придельники с 2022'!$B$4:$X$28,'Форма 1'!$AE$8,0),IF('Форма 1'!$AE3225=2,'Форма 1'!$H3225*VLOOKUP('Форма 1'!$F3225,'Придельники с 2022'!$B$4:$X$28,13,0),IF('Форма 1'!$AE3225=3,'Форма 1'!$H3225*VLOOKUP('Форма 1'!$F3225,'Придельники с 2022'!$B$4:$X$28,12,0)))))</f>
        <v/>
      </c>
      <c r="O3225" s="103" t="str">
        <f>IF(ISNUMBER('Форма 1'!AF3225),'Форма 1'!$H3225*VLOOKUP('Форма 1'!$F3225,'Придельники с 2022'!$B$4:$X$28,'Форма 1'!AF$8),"")</f>
        <v/>
      </c>
      <c r="P3225" s="87"/>
      <c r="Q3225" s="103" t="str">
        <f>IF(ISNUMBER('Форма 1'!AH3225),'Форма 1'!$H3225*VLOOKUP('Форма 1'!$F3225,'Придельники с 2022'!$B$4:$X$28,'Форма 1'!AH$8),"")</f>
        <v/>
      </c>
      <c r="R3225" s="103" t="str">
        <f>IF(ISNUMBER('Форма 1'!AI3225),'Форма 1'!$H3225*VLOOKUP('Форма 1'!$F3225,'Придельники с 2022'!$B$4:$X$28,'Форма 1'!AI$8),"")</f>
        <v/>
      </c>
      <c r="S3225" s="103" t="str">
        <f>IF(ISNUMBER('Форма 1'!AJ3225),'Форма 1'!$H3225*VLOOKUP('Форма 1'!$F3225,'Придельники с 2022'!$B$4:$X$28,'Форма 1'!AJ$8),"")</f>
        <v/>
      </c>
      <c r="T3225" s="87"/>
    </row>
    <row r="3226" spans="1:20">
      <c r="A3226" s="188">
        <f t="shared" si="246"/>
        <v>72</v>
      </c>
      <c r="B3226" s="189" t="s">
        <v>3127</v>
      </c>
      <c r="C3226" s="99">
        <f t="shared" si="245"/>
        <v>9380832.1600000001</v>
      </c>
      <c r="D3226" s="103" t="str">
        <f>IF(ISNUMBER('Форма 1'!U3226),'Форма 1'!$H3226*VLOOKUP('Форма 1'!$F3226,'Придельники с 2022'!$B$4:$X$28,'Форма 1'!U$8),"")</f>
        <v/>
      </c>
      <c r="E3226" s="103" t="str">
        <f>IF(ISNUMBER('Форма 1'!V3226),'Форма 1'!$H3226*VLOOKUP('Форма 1'!$F3226,'Придельники с 2022'!$B$4:$X$28,'Форма 1'!V$8),"")</f>
        <v/>
      </c>
      <c r="F3226" s="103" t="str">
        <f>IF(ISNUMBER('Форма 1'!W3226),'Форма 1'!$H3226*VLOOKUP('Форма 1'!$F3226,'Придельники с 2022'!$B$4:$X$28,'Форма 1'!W$8),"")</f>
        <v/>
      </c>
      <c r="G3226" s="103" t="str">
        <f>IF(ISNUMBER('Форма 1'!X3226),'Форма 1'!$H3226*VLOOKUP('Форма 1'!$F3226,'Придельники с 2022'!$B$4:$X$28,'Форма 1'!X$8),"")</f>
        <v/>
      </c>
      <c r="H3226" s="103" t="str">
        <f>IF(ISNUMBER('Форма 1'!Y3226),'Форма 1'!$H3226*VLOOKUP('Форма 1'!$F3226,'Придельники с 2022'!$B$4:$X$28,'Форма 1'!Y$8),"")</f>
        <v/>
      </c>
      <c r="I3226" s="103" t="str">
        <f>IF(ISNUMBER('Форма 1'!Z3226),'Форма 1'!$H3226*VLOOKUP('Форма 1'!$F3226,'Придельники с 2022'!$B$4:$X$28,'Форма 1'!Z$8),"")</f>
        <v/>
      </c>
      <c r="J3226" s="103" t="str">
        <f>IF(ISNUMBER('Форма 1'!AA3226),'Форма 1'!$H3226*VLOOKUP('Форма 1'!$F3226,'Придельники с 2022'!$B$4:$X$28,'Форма 1'!AA$8),"")</f>
        <v/>
      </c>
      <c r="K3226" s="90"/>
      <c r="L3226" s="87"/>
      <c r="M3226" s="103">
        <f>IF(ISNUMBER('Форма 1'!AD3226),'Форма 1'!$H3226*VLOOKUP('Форма 1'!$F3226,'Придельники с 2022'!$B$4:$X$28,'Форма 1'!AD$8),"")</f>
        <v>9380832.1600000001</v>
      </c>
      <c r="N3226" s="103" t="str">
        <f>IF(ISBLANK('Форма 1'!$AE3226),"",IF('Форма 1'!$AE3226=1,'Форма 1'!$H3226*VLOOKUP('Форма 1'!$F3226,'Придельники с 2022'!$B$4:$X$28,'Форма 1'!$AE$8,0),IF('Форма 1'!$AE3226=2,'Форма 1'!$H3226*VLOOKUP('Форма 1'!$F3226,'Придельники с 2022'!$B$4:$X$28,13,0),IF('Форма 1'!$AE3226=3,'Форма 1'!$H3226*VLOOKUP('Форма 1'!$F3226,'Придельники с 2022'!$B$4:$X$28,12,0)))))</f>
        <v/>
      </c>
      <c r="O3226" s="103" t="str">
        <f>IF(ISNUMBER('Форма 1'!AF3226),'Форма 1'!$H3226*VLOOKUP('Форма 1'!$F3226,'Придельники с 2022'!$B$4:$X$28,'Форма 1'!AF$8),"")</f>
        <v/>
      </c>
      <c r="P3226" s="87"/>
      <c r="Q3226" s="103" t="str">
        <f>IF(ISNUMBER('Форма 1'!AH3226),'Форма 1'!$H3226*VLOOKUP('Форма 1'!$F3226,'Придельники с 2022'!$B$4:$X$28,'Форма 1'!AH$8),"")</f>
        <v/>
      </c>
      <c r="R3226" s="103" t="str">
        <f>IF(ISNUMBER('Форма 1'!AI3226),'Форма 1'!$H3226*VLOOKUP('Форма 1'!$F3226,'Придельники с 2022'!$B$4:$X$28,'Форма 1'!AI$8),"")</f>
        <v/>
      </c>
      <c r="S3226" s="103" t="str">
        <f>IF(ISNUMBER('Форма 1'!AJ3226),'Форма 1'!$H3226*VLOOKUP('Форма 1'!$F3226,'Придельники с 2022'!$B$4:$X$28,'Форма 1'!AJ$8),"")</f>
        <v/>
      </c>
      <c r="T3226" s="87"/>
    </row>
    <row r="3227" spans="1:20">
      <c r="A3227" s="188">
        <f t="shared" si="246"/>
        <v>73</v>
      </c>
      <c r="B3227" s="189" t="s">
        <v>3128</v>
      </c>
      <c r="C3227" s="99">
        <f t="shared" si="245"/>
        <v>9470452.2080000006</v>
      </c>
      <c r="D3227" s="103" t="str">
        <f>IF(ISNUMBER('Форма 1'!U3227),'Форма 1'!$H3227*VLOOKUP('Форма 1'!$F3227,'Придельники с 2022'!$B$4:$X$28,'Форма 1'!U$8),"")</f>
        <v/>
      </c>
      <c r="E3227" s="103" t="str">
        <f>IF(ISNUMBER('Форма 1'!V3227),'Форма 1'!$H3227*VLOOKUP('Форма 1'!$F3227,'Придельники с 2022'!$B$4:$X$28,'Форма 1'!V$8),"")</f>
        <v/>
      </c>
      <c r="F3227" s="103" t="str">
        <f>IF(ISNUMBER('Форма 1'!W3227),'Форма 1'!$H3227*VLOOKUP('Форма 1'!$F3227,'Придельники с 2022'!$B$4:$X$28,'Форма 1'!W$8),"")</f>
        <v/>
      </c>
      <c r="G3227" s="103" t="str">
        <f>IF(ISNUMBER('Форма 1'!X3227),'Форма 1'!$H3227*VLOOKUP('Форма 1'!$F3227,'Придельники с 2022'!$B$4:$X$28,'Форма 1'!X$8),"")</f>
        <v/>
      </c>
      <c r="H3227" s="103" t="str">
        <f>IF(ISNUMBER('Форма 1'!Y3227),'Форма 1'!$H3227*VLOOKUP('Форма 1'!$F3227,'Придельники с 2022'!$B$4:$X$28,'Форма 1'!Y$8),"")</f>
        <v/>
      </c>
      <c r="I3227" s="103" t="str">
        <f>IF(ISNUMBER('Форма 1'!Z3227),'Форма 1'!$H3227*VLOOKUP('Форма 1'!$F3227,'Придельники с 2022'!$B$4:$X$28,'Форма 1'!Z$8),"")</f>
        <v/>
      </c>
      <c r="J3227" s="103" t="str">
        <f>IF(ISNUMBER('Форма 1'!AA3227),'Форма 1'!$H3227*VLOOKUP('Форма 1'!$F3227,'Придельники с 2022'!$B$4:$X$28,'Форма 1'!AA$8),"")</f>
        <v/>
      </c>
      <c r="K3227" s="90"/>
      <c r="L3227" s="87"/>
      <c r="M3227" s="103">
        <f>IF(ISNUMBER('Форма 1'!AD3227),'Форма 1'!$H3227*VLOOKUP('Форма 1'!$F3227,'Придельники с 2022'!$B$4:$X$28,'Форма 1'!AD$8),"")</f>
        <v>9470452.2080000006</v>
      </c>
      <c r="N3227" s="103" t="str">
        <f>IF(ISBLANK('Форма 1'!$AE3227),"",IF('Форма 1'!$AE3227=1,'Форма 1'!$H3227*VLOOKUP('Форма 1'!$F3227,'Придельники с 2022'!$B$4:$X$28,'Форма 1'!$AE$8,0),IF('Форма 1'!$AE3227=2,'Форма 1'!$H3227*VLOOKUP('Форма 1'!$F3227,'Придельники с 2022'!$B$4:$X$28,13,0),IF('Форма 1'!$AE3227=3,'Форма 1'!$H3227*VLOOKUP('Форма 1'!$F3227,'Придельники с 2022'!$B$4:$X$28,12,0)))))</f>
        <v/>
      </c>
      <c r="O3227" s="103" t="str">
        <f>IF(ISNUMBER('Форма 1'!AF3227),'Форма 1'!$H3227*VLOOKUP('Форма 1'!$F3227,'Придельники с 2022'!$B$4:$X$28,'Форма 1'!AF$8),"")</f>
        <v/>
      </c>
      <c r="P3227" s="87"/>
      <c r="Q3227" s="103" t="str">
        <f>IF(ISNUMBER('Форма 1'!AH3227),'Форма 1'!$H3227*VLOOKUP('Форма 1'!$F3227,'Придельники с 2022'!$B$4:$X$28,'Форма 1'!AH$8),"")</f>
        <v/>
      </c>
      <c r="R3227" s="103" t="str">
        <f>IF(ISNUMBER('Форма 1'!AI3227),'Форма 1'!$H3227*VLOOKUP('Форма 1'!$F3227,'Придельники с 2022'!$B$4:$X$28,'Форма 1'!AI$8),"")</f>
        <v/>
      </c>
      <c r="S3227" s="103" t="str">
        <f>IF(ISNUMBER('Форма 1'!AJ3227),'Форма 1'!$H3227*VLOOKUP('Форма 1'!$F3227,'Придельники с 2022'!$B$4:$X$28,'Форма 1'!AJ$8),"")</f>
        <v/>
      </c>
      <c r="T3227" s="87"/>
    </row>
    <row r="3228" spans="1:20">
      <c r="A3228" s="188">
        <f t="shared" si="246"/>
        <v>74</v>
      </c>
      <c r="B3228" s="189" t="s">
        <v>3129</v>
      </c>
      <c r="C3228" s="99">
        <f t="shared" si="245"/>
        <v>9526746.2080000006</v>
      </c>
      <c r="D3228" s="103" t="str">
        <f>IF(ISNUMBER('Форма 1'!U3228),'Форма 1'!$H3228*VLOOKUP('Форма 1'!$F3228,'Придельники с 2022'!$B$4:$X$28,'Форма 1'!U$8),"")</f>
        <v/>
      </c>
      <c r="E3228" s="103" t="str">
        <f>IF(ISNUMBER('Форма 1'!V3228),'Форма 1'!$H3228*VLOOKUP('Форма 1'!$F3228,'Придельники с 2022'!$B$4:$X$28,'Форма 1'!V$8),"")</f>
        <v/>
      </c>
      <c r="F3228" s="103" t="str">
        <f>IF(ISNUMBER('Форма 1'!W3228),'Форма 1'!$H3228*VLOOKUP('Форма 1'!$F3228,'Придельники с 2022'!$B$4:$X$28,'Форма 1'!W$8),"")</f>
        <v/>
      </c>
      <c r="G3228" s="103" t="str">
        <f>IF(ISNUMBER('Форма 1'!X3228),'Форма 1'!$H3228*VLOOKUP('Форма 1'!$F3228,'Придельники с 2022'!$B$4:$X$28,'Форма 1'!X$8),"")</f>
        <v/>
      </c>
      <c r="H3228" s="103" t="str">
        <f>IF(ISNUMBER('Форма 1'!Y3228),'Форма 1'!$H3228*VLOOKUP('Форма 1'!$F3228,'Придельники с 2022'!$B$4:$X$28,'Форма 1'!Y$8),"")</f>
        <v/>
      </c>
      <c r="I3228" s="103" t="str">
        <f>IF(ISNUMBER('Форма 1'!Z3228),'Форма 1'!$H3228*VLOOKUP('Форма 1'!$F3228,'Придельники с 2022'!$B$4:$X$28,'Форма 1'!Z$8),"")</f>
        <v/>
      </c>
      <c r="J3228" s="103" t="str">
        <f>IF(ISNUMBER('Форма 1'!AA3228),'Форма 1'!$H3228*VLOOKUP('Форма 1'!$F3228,'Придельники с 2022'!$B$4:$X$28,'Форма 1'!AA$8),"")</f>
        <v/>
      </c>
      <c r="K3228" s="90"/>
      <c r="L3228" s="87"/>
      <c r="M3228" s="103">
        <f>IF(ISNUMBER('Форма 1'!AD3228),'Форма 1'!$H3228*VLOOKUP('Форма 1'!$F3228,'Придельники с 2022'!$B$4:$X$28,'Форма 1'!AD$8),"")</f>
        <v>9526746.2080000006</v>
      </c>
      <c r="N3228" s="103" t="str">
        <f>IF(ISBLANK('Форма 1'!$AE3228),"",IF('Форма 1'!$AE3228=1,'Форма 1'!$H3228*VLOOKUP('Форма 1'!$F3228,'Придельники с 2022'!$B$4:$X$28,'Форма 1'!$AE$8,0),IF('Форма 1'!$AE3228=2,'Форма 1'!$H3228*VLOOKUP('Форма 1'!$F3228,'Придельники с 2022'!$B$4:$X$28,13,0),IF('Форма 1'!$AE3228=3,'Форма 1'!$H3228*VLOOKUP('Форма 1'!$F3228,'Придельники с 2022'!$B$4:$X$28,12,0)))))</f>
        <v/>
      </c>
      <c r="O3228" s="103" t="str">
        <f>IF(ISNUMBER('Форма 1'!AF3228),'Форма 1'!$H3228*VLOOKUP('Форма 1'!$F3228,'Придельники с 2022'!$B$4:$X$28,'Форма 1'!AF$8),"")</f>
        <v/>
      </c>
      <c r="P3228" s="87"/>
      <c r="Q3228" s="103" t="str">
        <f>IF(ISNUMBER('Форма 1'!AH3228),'Форма 1'!$H3228*VLOOKUP('Форма 1'!$F3228,'Придельники с 2022'!$B$4:$X$28,'Форма 1'!AH$8),"")</f>
        <v/>
      </c>
      <c r="R3228" s="103" t="str">
        <f>IF(ISNUMBER('Форма 1'!AI3228),'Форма 1'!$H3228*VLOOKUP('Форма 1'!$F3228,'Придельники с 2022'!$B$4:$X$28,'Форма 1'!AI$8),"")</f>
        <v/>
      </c>
      <c r="S3228" s="103" t="str">
        <f>IF(ISNUMBER('Форма 1'!AJ3228),'Форма 1'!$H3228*VLOOKUP('Форма 1'!$F3228,'Придельники с 2022'!$B$4:$X$28,'Форма 1'!AJ$8),"")</f>
        <v/>
      </c>
      <c r="T3228" s="87"/>
    </row>
    <row r="3229" spans="1:20">
      <c r="A3229" s="188">
        <f t="shared" si="246"/>
        <v>75</v>
      </c>
      <c r="B3229" s="189" t="s">
        <v>3130</v>
      </c>
      <c r="C3229" s="99">
        <f t="shared" si="245"/>
        <v>6612758.1409999998</v>
      </c>
      <c r="D3229" s="103" t="str">
        <f>IF(ISNUMBER('Форма 1'!U3229),'Форма 1'!$H3229*VLOOKUP('Форма 1'!$F3229,'Придельники с 2022'!$B$4:$X$28,'Форма 1'!U$8),"")</f>
        <v/>
      </c>
      <c r="E3229" s="103" t="str">
        <f>IF(ISNUMBER('Форма 1'!V3229),'Форма 1'!$H3229*VLOOKUP('Форма 1'!$F3229,'Придельники с 2022'!$B$4:$X$28,'Форма 1'!V$8),"")</f>
        <v/>
      </c>
      <c r="F3229" s="103" t="str">
        <f>IF(ISNUMBER('Форма 1'!W3229),'Форма 1'!$H3229*VLOOKUP('Форма 1'!$F3229,'Придельники с 2022'!$B$4:$X$28,'Форма 1'!W$8),"")</f>
        <v/>
      </c>
      <c r="G3229" s="103" t="str">
        <f>IF(ISNUMBER('Форма 1'!X3229),'Форма 1'!$H3229*VLOOKUP('Форма 1'!$F3229,'Придельники с 2022'!$B$4:$X$28,'Форма 1'!X$8),"")</f>
        <v/>
      </c>
      <c r="H3229" s="103" t="str">
        <f>IF(ISNUMBER('Форма 1'!Y3229),'Форма 1'!$H3229*VLOOKUP('Форма 1'!$F3229,'Придельники с 2022'!$B$4:$X$28,'Форма 1'!Y$8),"")</f>
        <v/>
      </c>
      <c r="I3229" s="103" t="str">
        <f>IF(ISNUMBER('Форма 1'!Z3229),'Форма 1'!$H3229*VLOOKUP('Форма 1'!$F3229,'Придельники с 2022'!$B$4:$X$28,'Форма 1'!Z$8),"")</f>
        <v/>
      </c>
      <c r="J3229" s="103" t="str">
        <f>IF(ISNUMBER('Форма 1'!AA3229),'Форма 1'!$H3229*VLOOKUP('Форма 1'!$F3229,'Придельники с 2022'!$B$4:$X$28,'Форма 1'!AA$8),"")</f>
        <v/>
      </c>
      <c r="K3229" s="90"/>
      <c r="L3229" s="87"/>
      <c r="M3229" s="103">
        <f>IF(ISNUMBER('Форма 1'!AD3229),'Форма 1'!$H3229*VLOOKUP('Форма 1'!$F3229,'Придельники с 2022'!$B$4:$X$28,'Форма 1'!AD$8),"")</f>
        <v>6612758.1409999998</v>
      </c>
      <c r="N3229" s="103" t="str">
        <f>IF(ISBLANK('Форма 1'!$AE3229),"",IF('Форма 1'!$AE3229=1,'Форма 1'!$H3229*VLOOKUP('Форма 1'!$F3229,'Придельники с 2022'!$B$4:$X$28,'Форма 1'!$AE$8,0),IF('Форма 1'!$AE3229=2,'Форма 1'!$H3229*VLOOKUP('Форма 1'!$F3229,'Придельники с 2022'!$B$4:$X$28,13,0),IF('Форма 1'!$AE3229=3,'Форма 1'!$H3229*VLOOKUP('Форма 1'!$F3229,'Придельники с 2022'!$B$4:$X$28,12,0)))))</f>
        <v/>
      </c>
      <c r="O3229" s="103" t="str">
        <f>IF(ISNUMBER('Форма 1'!AF3229),'Форма 1'!$H3229*VLOOKUP('Форма 1'!$F3229,'Придельники с 2022'!$B$4:$X$28,'Форма 1'!AF$8),"")</f>
        <v/>
      </c>
      <c r="P3229" s="87"/>
      <c r="Q3229" s="103" t="str">
        <f>IF(ISNUMBER('Форма 1'!AH3229),'Форма 1'!$H3229*VLOOKUP('Форма 1'!$F3229,'Придельники с 2022'!$B$4:$X$28,'Форма 1'!AH$8),"")</f>
        <v/>
      </c>
      <c r="R3229" s="103" t="str">
        <f>IF(ISNUMBER('Форма 1'!AI3229),'Форма 1'!$H3229*VLOOKUP('Форма 1'!$F3229,'Придельники с 2022'!$B$4:$X$28,'Форма 1'!AI$8),"")</f>
        <v/>
      </c>
      <c r="S3229" s="103" t="str">
        <f>IF(ISNUMBER('Форма 1'!AJ3229),'Форма 1'!$H3229*VLOOKUP('Форма 1'!$F3229,'Придельники с 2022'!$B$4:$X$28,'Форма 1'!AJ$8),"")</f>
        <v/>
      </c>
      <c r="T3229" s="87"/>
    </row>
    <row r="3230" spans="1:20">
      <c r="A3230" s="188">
        <f t="shared" si="246"/>
        <v>76</v>
      </c>
      <c r="B3230" s="189" t="s">
        <v>3131</v>
      </c>
      <c r="C3230" s="99">
        <f t="shared" si="245"/>
        <v>1607856.1872</v>
      </c>
      <c r="D3230" s="103" t="str">
        <f>IF(ISNUMBER('Форма 1'!U3230),'Форма 1'!$H3230*VLOOKUP('Форма 1'!$F3230,'Придельники с 2022'!$B$4:$X$28,'Форма 1'!U$8),"")</f>
        <v/>
      </c>
      <c r="E3230" s="103" t="str">
        <f>IF(ISNUMBER('Форма 1'!V3230),'Форма 1'!$H3230*VLOOKUP('Форма 1'!$F3230,'Придельники с 2022'!$B$4:$X$28,'Форма 1'!V$8),"")</f>
        <v/>
      </c>
      <c r="F3230" s="103" t="str">
        <f>IF(ISNUMBER('Форма 1'!W3230),'Форма 1'!$H3230*VLOOKUP('Форма 1'!$F3230,'Придельники с 2022'!$B$4:$X$28,'Форма 1'!W$8),"")</f>
        <v/>
      </c>
      <c r="G3230" s="103" t="str">
        <f>IF(ISNUMBER('Форма 1'!X3230),'Форма 1'!$H3230*VLOOKUP('Форма 1'!$F3230,'Придельники с 2022'!$B$4:$X$28,'Форма 1'!X$8),"")</f>
        <v/>
      </c>
      <c r="H3230" s="103" t="str">
        <f>IF(ISNUMBER('Форма 1'!Y3230),'Форма 1'!$H3230*VLOOKUP('Форма 1'!$F3230,'Придельники с 2022'!$B$4:$X$28,'Форма 1'!Y$8),"")</f>
        <v/>
      </c>
      <c r="I3230" s="103" t="str">
        <f>IF(ISNUMBER('Форма 1'!Z3230),'Форма 1'!$H3230*VLOOKUP('Форма 1'!$F3230,'Придельники с 2022'!$B$4:$X$28,'Форма 1'!Z$8),"")</f>
        <v/>
      </c>
      <c r="J3230" s="103" t="str">
        <f>IF(ISNUMBER('Форма 1'!AA3230),'Форма 1'!$H3230*VLOOKUP('Форма 1'!$F3230,'Придельники с 2022'!$B$4:$X$28,'Форма 1'!AA$8),"")</f>
        <v/>
      </c>
      <c r="K3230" s="90"/>
      <c r="L3230" s="87"/>
      <c r="M3230" s="103" t="str">
        <f>IF(ISNUMBER('Форма 1'!AD3230),'Форма 1'!$H3230*VLOOKUP('Форма 1'!$F3230,'Придельники с 2022'!$B$4:$X$28,'Форма 1'!AD$8),"")</f>
        <v/>
      </c>
      <c r="N3230" s="103" t="str">
        <f>IF(ISBLANK('Форма 1'!$AE3230),"",IF('Форма 1'!$AE3230=1,'Форма 1'!$H3230*VLOOKUP('Форма 1'!$F3230,'Придельники с 2022'!$B$4:$X$28,'Форма 1'!$AE$8,0),IF('Форма 1'!$AE3230=2,'Форма 1'!$H3230*VLOOKUP('Форма 1'!$F3230,'Придельники с 2022'!$B$4:$X$28,13,0),IF('Форма 1'!$AE3230=3,'Форма 1'!$H3230*VLOOKUP('Форма 1'!$F3230,'Придельники с 2022'!$B$4:$X$28,12,0)))))</f>
        <v/>
      </c>
      <c r="O3230" s="103">
        <f>IF(ISNUMBER('Форма 1'!AF3230),'Форма 1'!$H3230*VLOOKUP('Форма 1'!$F3230,'Придельники с 2022'!$B$4:$X$28,'Форма 1'!AF$8),"")</f>
        <v>1607856.1872</v>
      </c>
      <c r="P3230" s="87"/>
      <c r="Q3230" s="103" t="str">
        <f>IF(ISNUMBER('Форма 1'!AH3230),'Форма 1'!$H3230*VLOOKUP('Форма 1'!$F3230,'Придельники с 2022'!$B$4:$X$28,'Форма 1'!AH$8),"")</f>
        <v/>
      </c>
      <c r="R3230" s="103" t="str">
        <f>IF(ISNUMBER('Форма 1'!AI3230),'Форма 1'!$H3230*VLOOKUP('Форма 1'!$F3230,'Придельники с 2022'!$B$4:$X$28,'Форма 1'!AI$8),"")</f>
        <v/>
      </c>
      <c r="S3230" s="103" t="str">
        <f>IF(ISNUMBER('Форма 1'!AJ3230),'Форма 1'!$H3230*VLOOKUP('Форма 1'!$F3230,'Придельники с 2022'!$B$4:$X$28,'Форма 1'!AJ$8),"")</f>
        <v/>
      </c>
      <c r="T3230" s="87"/>
    </row>
    <row r="3231" spans="1:20">
      <c r="A3231" s="188">
        <f t="shared" si="246"/>
        <v>77</v>
      </c>
      <c r="B3231" s="189" t="s">
        <v>3132</v>
      </c>
      <c r="C3231" s="99">
        <f t="shared" si="245"/>
        <v>9951154.4680000003</v>
      </c>
      <c r="D3231" s="103" t="str">
        <f>IF(ISNUMBER('Форма 1'!U3231),'Форма 1'!$H3231*VLOOKUP('Форма 1'!$F3231,'Придельники с 2022'!$B$4:$X$28,'Форма 1'!U$8),"")</f>
        <v/>
      </c>
      <c r="E3231" s="103" t="str">
        <f>IF(ISNUMBER('Форма 1'!V3231),'Форма 1'!$H3231*VLOOKUP('Форма 1'!$F3231,'Придельники с 2022'!$B$4:$X$28,'Форма 1'!V$8),"")</f>
        <v/>
      </c>
      <c r="F3231" s="103" t="str">
        <f>IF(ISNUMBER('Форма 1'!W3231),'Форма 1'!$H3231*VLOOKUP('Форма 1'!$F3231,'Придельники с 2022'!$B$4:$X$28,'Форма 1'!W$8),"")</f>
        <v/>
      </c>
      <c r="G3231" s="103" t="str">
        <f>IF(ISNUMBER('Форма 1'!X3231),'Форма 1'!$H3231*VLOOKUP('Форма 1'!$F3231,'Придельники с 2022'!$B$4:$X$28,'Форма 1'!X$8),"")</f>
        <v/>
      </c>
      <c r="H3231" s="103" t="str">
        <f>IF(ISNUMBER('Форма 1'!Y3231),'Форма 1'!$H3231*VLOOKUP('Форма 1'!$F3231,'Придельники с 2022'!$B$4:$X$28,'Форма 1'!Y$8),"")</f>
        <v/>
      </c>
      <c r="I3231" s="103" t="str">
        <f>IF(ISNUMBER('Форма 1'!Z3231),'Форма 1'!$H3231*VLOOKUP('Форма 1'!$F3231,'Придельники с 2022'!$B$4:$X$28,'Форма 1'!Z$8),"")</f>
        <v/>
      </c>
      <c r="J3231" s="103" t="str">
        <f>IF(ISNUMBER('Форма 1'!AA3231),'Форма 1'!$H3231*VLOOKUP('Форма 1'!$F3231,'Придельники с 2022'!$B$4:$X$28,'Форма 1'!AA$8),"")</f>
        <v/>
      </c>
      <c r="K3231" s="90"/>
      <c r="L3231" s="87"/>
      <c r="M3231" s="103">
        <f>IF(ISNUMBER('Форма 1'!AD3231),'Форма 1'!$H3231*VLOOKUP('Форма 1'!$F3231,'Придельники с 2022'!$B$4:$X$28,'Форма 1'!AD$8),"")</f>
        <v>9951154.4680000003</v>
      </c>
      <c r="N3231" s="103" t="str">
        <f>IF(ISBLANK('Форма 1'!$AE3231),"",IF('Форма 1'!$AE3231=1,'Форма 1'!$H3231*VLOOKUP('Форма 1'!$F3231,'Придельники с 2022'!$B$4:$X$28,'Форма 1'!$AE$8,0),IF('Форма 1'!$AE3231=2,'Форма 1'!$H3231*VLOOKUP('Форма 1'!$F3231,'Придельники с 2022'!$B$4:$X$28,13,0),IF('Форма 1'!$AE3231=3,'Форма 1'!$H3231*VLOOKUP('Форма 1'!$F3231,'Придельники с 2022'!$B$4:$X$28,12,0)))))</f>
        <v/>
      </c>
      <c r="O3231" s="103" t="str">
        <f>IF(ISNUMBER('Форма 1'!AF3231),'Форма 1'!$H3231*VLOOKUP('Форма 1'!$F3231,'Придельники с 2022'!$B$4:$X$28,'Форма 1'!AF$8),"")</f>
        <v/>
      </c>
      <c r="P3231" s="87"/>
      <c r="Q3231" s="103" t="str">
        <f>IF(ISNUMBER('Форма 1'!AH3231),'Форма 1'!$H3231*VLOOKUP('Форма 1'!$F3231,'Придельники с 2022'!$B$4:$X$28,'Форма 1'!AH$8),"")</f>
        <v/>
      </c>
      <c r="R3231" s="103" t="str">
        <f>IF(ISNUMBER('Форма 1'!AI3231),'Форма 1'!$H3231*VLOOKUP('Форма 1'!$F3231,'Придельники с 2022'!$B$4:$X$28,'Форма 1'!AI$8),"")</f>
        <v/>
      </c>
      <c r="S3231" s="103" t="str">
        <f>IF(ISNUMBER('Форма 1'!AJ3231),'Форма 1'!$H3231*VLOOKUP('Форма 1'!$F3231,'Придельники с 2022'!$B$4:$X$28,'Форма 1'!AJ$8),"")</f>
        <v/>
      </c>
      <c r="T3231" s="87"/>
    </row>
    <row r="3232" spans="1:20">
      <c r="A3232" s="188">
        <f t="shared" si="246"/>
        <v>78</v>
      </c>
      <c r="B3232" s="189" t="s">
        <v>3133</v>
      </c>
      <c r="C3232" s="99">
        <f t="shared" si="245"/>
        <v>10053418.541000001</v>
      </c>
      <c r="D3232" s="103" t="str">
        <f>IF(ISNUMBER('Форма 1'!U3232),'Форма 1'!$H3232*VLOOKUP('Форма 1'!$F3232,'Придельники с 2022'!$B$4:$X$28,'Форма 1'!U$8),"")</f>
        <v/>
      </c>
      <c r="E3232" s="103" t="str">
        <f>IF(ISNUMBER('Форма 1'!V3232),'Форма 1'!$H3232*VLOOKUP('Форма 1'!$F3232,'Придельники с 2022'!$B$4:$X$28,'Форма 1'!V$8),"")</f>
        <v/>
      </c>
      <c r="F3232" s="103" t="str">
        <f>IF(ISNUMBER('Форма 1'!W3232),'Форма 1'!$H3232*VLOOKUP('Форма 1'!$F3232,'Придельники с 2022'!$B$4:$X$28,'Форма 1'!W$8),"")</f>
        <v/>
      </c>
      <c r="G3232" s="103" t="str">
        <f>IF(ISNUMBER('Форма 1'!X3232),'Форма 1'!$H3232*VLOOKUP('Форма 1'!$F3232,'Придельники с 2022'!$B$4:$X$28,'Форма 1'!X$8),"")</f>
        <v/>
      </c>
      <c r="H3232" s="103" t="str">
        <f>IF(ISNUMBER('Форма 1'!Y3232),'Форма 1'!$H3232*VLOOKUP('Форма 1'!$F3232,'Придельники с 2022'!$B$4:$X$28,'Форма 1'!Y$8),"")</f>
        <v/>
      </c>
      <c r="I3232" s="103" t="str">
        <f>IF(ISNUMBER('Форма 1'!Z3232),'Форма 1'!$H3232*VLOOKUP('Форма 1'!$F3232,'Придельники с 2022'!$B$4:$X$28,'Форма 1'!Z$8),"")</f>
        <v/>
      </c>
      <c r="J3232" s="103" t="str">
        <f>IF(ISNUMBER('Форма 1'!AA3232),'Форма 1'!$H3232*VLOOKUP('Форма 1'!$F3232,'Придельники с 2022'!$B$4:$X$28,'Форма 1'!AA$8),"")</f>
        <v/>
      </c>
      <c r="K3232" s="90"/>
      <c r="L3232" s="87"/>
      <c r="M3232" s="103">
        <f>IF(ISNUMBER('Форма 1'!AD3232),'Форма 1'!$H3232*VLOOKUP('Форма 1'!$F3232,'Придельники с 2022'!$B$4:$X$28,'Форма 1'!AD$8),"")</f>
        <v>10053418.541000001</v>
      </c>
      <c r="N3232" s="103" t="str">
        <f>IF(ISBLANK('Форма 1'!$AE3232),"",IF('Форма 1'!$AE3232=1,'Форма 1'!$H3232*VLOOKUP('Форма 1'!$F3232,'Придельники с 2022'!$B$4:$X$28,'Форма 1'!$AE$8,0),IF('Форма 1'!$AE3232=2,'Форма 1'!$H3232*VLOOKUP('Форма 1'!$F3232,'Придельники с 2022'!$B$4:$X$28,13,0),IF('Форма 1'!$AE3232=3,'Форма 1'!$H3232*VLOOKUP('Форма 1'!$F3232,'Придельники с 2022'!$B$4:$X$28,12,0)))))</f>
        <v/>
      </c>
      <c r="O3232" s="103" t="str">
        <f>IF(ISNUMBER('Форма 1'!AF3232),'Форма 1'!$H3232*VLOOKUP('Форма 1'!$F3232,'Придельники с 2022'!$B$4:$X$28,'Форма 1'!AF$8),"")</f>
        <v/>
      </c>
      <c r="P3232" s="87"/>
      <c r="Q3232" s="103" t="str">
        <f>IF(ISNUMBER('Форма 1'!AH3232),'Форма 1'!$H3232*VLOOKUP('Форма 1'!$F3232,'Придельники с 2022'!$B$4:$X$28,'Форма 1'!AH$8),"")</f>
        <v/>
      </c>
      <c r="R3232" s="103" t="str">
        <f>IF(ISNUMBER('Форма 1'!AI3232),'Форма 1'!$H3232*VLOOKUP('Форма 1'!$F3232,'Придельники с 2022'!$B$4:$X$28,'Форма 1'!AI$8),"")</f>
        <v/>
      </c>
      <c r="S3232" s="103" t="str">
        <f>IF(ISNUMBER('Форма 1'!AJ3232),'Форма 1'!$H3232*VLOOKUP('Форма 1'!$F3232,'Придельники с 2022'!$B$4:$X$28,'Форма 1'!AJ$8),"")</f>
        <v/>
      </c>
      <c r="T3232" s="87"/>
    </row>
    <row r="3233" spans="1:20">
      <c r="A3233" s="188">
        <f t="shared" si="246"/>
        <v>79</v>
      </c>
      <c r="B3233" s="189" t="s">
        <v>3134</v>
      </c>
      <c r="C3233" s="99">
        <f t="shared" si="245"/>
        <v>8133357.120000001</v>
      </c>
      <c r="D3233" s="103" t="str">
        <f>IF(ISNUMBER('Форма 1'!U3233),'Форма 1'!$H3233*VLOOKUP('Форма 1'!$F3233,'Придельники с 2022'!$B$4:$X$28,'Форма 1'!U$8),"")</f>
        <v/>
      </c>
      <c r="E3233" s="103" t="str">
        <f>IF(ISNUMBER('Форма 1'!V3233),'Форма 1'!$H3233*VLOOKUP('Форма 1'!$F3233,'Придельники с 2022'!$B$4:$X$28,'Форма 1'!V$8),"")</f>
        <v/>
      </c>
      <c r="F3233" s="103" t="str">
        <f>IF(ISNUMBER('Форма 1'!W3233),'Форма 1'!$H3233*VLOOKUP('Форма 1'!$F3233,'Придельники с 2022'!$B$4:$X$28,'Форма 1'!W$8),"")</f>
        <v/>
      </c>
      <c r="G3233" s="103" t="str">
        <f>IF(ISNUMBER('Форма 1'!X3233),'Форма 1'!$H3233*VLOOKUP('Форма 1'!$F3233,'Придельники с 2022'!$B$4:$X$28,'Форма 1'!X$8),"")</f>
        <v/>
      </c>
      <c r="H3233" s="103" t="str">
        <f>IF(ISNUMBER('Форма 1'!Y3233),'Форма 1'!$H3233*VLOOKUP('Форма 1'!$F3233,'Придельники с 2022'!$B$4:$X$28,'Форма 1'!Y$8),"")</f>
        <v/>
      </c>
      <c r="I3233" s="103" t="str">
        <f>IF(ISNUMBER('Форма 1'!Z3233),'Форма 1'!$H3233*VLOOKUP('Форма 1'!$F3233,'Придельники с 2022'!$B$4:$X$28,'Форма 1'!Z$8),"")</f>
        <v/>
      </c>
      <c r="J3233" s="103" t="str">
        <f>IF(ISNUMBER('Форма 1'!AA3233),'Форма 1'!$H3233*VLOOKUP('Форма 1'!$F3233,'Придельники с 2022'!$B$4:$X$28,'Форма 1'!AA$8),"")</f>
        <v/>
      </c>
      <c r="K3233" s="90"/>
      <c r="L3233" s="87"/>
      <c r="M3233" s="103">
        <f>IF(ISNUMBER('Форма 1'!AD3233),'Форма 1'!$H3233*VLOOKUP('Форма 1'!$F3233,'Придельники с 2022'!$B$4:$X$28,'Форма 1'!AD$8),"")</f>
        <v>8133357.120000001</v>
      </c>
      <c r="N3233" s="103" t="str">
        <f>IF(ISBLANK('Форма 1'!$AE3233),"",IF('Форма 1'!$AE3233=1,'Форма 1'!$H3233*VLOOKUP('Форма 1'!$F3233,'Придельники с 2022'!$B$4:$X$28,'Форма 1'!$AE$8,0),IF('Форма 1'!$AE3233=2,'Форма 1'!$H3233*VLOOKUP('Форма 1'!$F3233,'Придельники с 2022'!$B$4:$X$28,13,0),IF('Форма 1'!$AE3233=3,'Форма 1'!$H3233*VLOOKUP('Форма 1'!$F3233,'Придельники с 2022'!$B$4:$X$28,12,0)))))</f>
        <v/>
      </c>
      <c r="O3233" s="103" t="str">
        <f>IF(ISNUMBER('Форма 1'!AF3233),'Форма 1'!$H3233*VLOOKUP('Форма 1'!$F3233,'Придельники с 2022'!$B$4:$X$28,'Форма 1'!AF$8),"")</f>
        <v/>
      </c>
      <c r="P3233" s="87"/>
      <c r="Q3233" s="103" t="str">
        <f>IF(ISNUMBER('Форма 1'!AH3233),'Форма 1'!$H3233*VLOOKUP('Форма 1'!$F3233,'Придельники с 2022'!$B$4:$X$28,'Форма 1'!AH$8),"")</f>
        <v/>
      </c>
      <c r="R3233" s="103" t="str">
        <f>IF(ISNUMBER('Форма 1'!AI3233),'Форма 1'!$H3233*VLOOKUP('Форма 1'!$F3233,'Придельники с 2022'!$B$4:$X$28,'Форма 1'!AI$8),"")</f>
        <v/>
      </c>
      <c r="S3233" s="103" t="str">
        <f>IF(ISNUMBER('Форма 1'!AJ3233),'Форма 1'!$H3233*VLOOKUP('Форма 1'!$F3233,'Придельники с 2022'!$B$4:$X$28,'Форма 1'!AJ$8),"")</f>
        <v/>
      </c>
      <c r="T3233" s="87"/>
    </row>
    <row r="3234" spans="1:20">
      <c r="A3234" s="188">
        <f t="shared" si="246"/>
        <v>80</v>
      </c>
      <c r="B3234" s="189" t="s">
        <v>3135</v>
      </c>
      <c r="C3234" s="99">
        <f t="shared" si="245"/>
        <v>7099348.9280000012</v>
      </c>
      <c r="D3234" s="103" t="str">
        <f>IF(ISNUMBER('Форма 1'!U3234),'Форма 1'!$H3234*VLOOKUP('Форма 1'!$F3234,'Придельники с 2022'!$B$4:$X$28,'Форма 1'!U$8),"")</f>
        <v/>
      </c>
      <c r="E3234" s="103" t="str">
        <f>IF(ISNUMBER('Форма 1'!V3234),'Форма 1'!$H3234*VLOOKUP('Форма 1'!$F3234,'Придельники с 2022'!$B$4:$X$28,'Форма 1'!V$8),"")</f>
        <v/>
      </c>
      <c r="F3234" s="103" t="str">
        <f>IF(ISNUMBER('Форма 1'!W3234),'Форма 1'!$H3234*VLOOKUP('Форма 1'!$F3234,'Придельники с 2022'!$B$4:$X$28,'Форма 1'!W$8),"")</f>
        <v/>
      </c>
      <c r="G3234" s="103" t="str">
        <f>IF(ISNUMBER('Форма 1'!X3234),'Форма 1'!$H3234*VLOOKUP('Форма 1'!$F3234,'Придельники с 2022'!$B$4:$X$28,'Форма 1'!X$8),"")</f>
        <v/>
      </c>
      <c r="H3234" s="103" t="str">
        <f>IF(ISNUMBER('Форма 1'!Y3234),'Форма 1'!$H3234*VLOOKUP('Форма 1'!$F3234,'Придельники с 2022'!$B$4:$X$28,'Форма 1'!Y$8),"")</f>
        <v/>
      </c>
      <c r="I3234" s="103" t="str">
        <f>IF(ISNUMBER('Форма 1'!Z3234),'Форма 1'!$H3234*VLOOKUP('Форма 1'!$F3234,'Придельники с 2022'!$B$4:$X$28,'Форма 1'!Z$8),"")</f>
        <v/>
      </c>
      <c r="J3234" s="103" t="str">
        <f>IF(ISNUMBER('Форма 1'!AA3234),'Форма 1'!$H3234*VLOOKUP('Форма 1'!$F3234,'Придельники с 2022'!$B$4:$X$28,'Форма 1'!AA$8),"")</f>
        <v/>
      </c>
      <c r="K3234" s="90"/>
      <c r="L3234" s="87"/>
      <c r="M3234" s="103">
        <f>IF(ISNUMBER('Форма 1'!AD3234),'Форма 1'!$H3234*VLOOKUP('Форма 1'!$F3234,'Придельники с 2022'!$B$4:$X$28,'Форма 1'!AD$8),"")</f>
        <v>7099348.9280000012</v>
      </c>
      <c r="N3234" s="103" t="str">
        <f>IF(ISBLANK('Форма 1'!$AE3234),"",IF('Форма 1'!$AE3234=1,'Форма 1'!$H3234*VLOOKUP('Форма 1'!$F3234,'Придельники с 2022'!$B$4:$X$28,'Форма 1'!$AE$8,0),IF('Форма 1'!$AE3234=2,'Форма 1'!$H3234*VLOOKUP('Форма 1'!$F3234,'Придельники с 2022'!$B$4:$X$28,13,0),IF('Форма 1'!$AE3234=3,'Форма 1'!$H3234*VLOOKUP('Форма 1'!$F3234,'Придельники с 2022'!$B$4:$X$28,12,0)))))</f>
        <v/>
      </c>
      <c r="O3234" s="103" t="str">
        <f>IF(ISNUMBER('Форма 1'!AF3234),'Форма 1'!$H3234*VLOOKUP('Форма 1'!$F3234,'Придельники с 2022'!$B$4:$X$28,'Форма 1'!AF$8),"")</f>
        <v/>
      </c>
      <c r="P3234" s="87"/>
      <c r="Q3234" s="103" t="str">
        <f>IF(ISNUMBER('Форма 1'!AH3234),'Форма 1'!$H3234*VLOOKUP('Форма 1'!$F3234,'Придельники с 2022'!$B$4:$X$28,'Форма 1'!AH$8),"")</f>
        <v/>
      </c>
      <c r="R3234" s="103" t="str">
        <f>IF(ISNUMBER('Форма 1'!AI3234),'Форма 1'!$H3234*VLOOKUP('Форма 1'!$F3234,'Придельники с 2022'!$B$4:$X$28,'Форма 1'!AI$8),"")</f>
        <v/>
      </c>
      <c r="S3234" s="103" t="str">
        <f>IF(ISNUMBER('Форма 1'!AJ3234),'Форма 1'!$H3234*VLOOKUP('Форма 1'!$F3234,'Придельники с 2022'!$B$4:$X$28,'Форма 1'!AJ$8),"")</f>
        <v/>
      </c>
      <c r="T3234" s="87"/>
    </row>
    <row r="3235" spans="1:20">
      <c r="A3235" s="188">
        <f t="shared" si="246"/>
        <v>81</v>
      </c>
      <c r="B3235" s="189" t="s">
        <v>3136</v>
      </c>
      <c r="C3235" s="99">
        <f t="shared" si="245"/>
        <v>15898776.656000003</v>
      </c>
      <c r="D3235" s="103" t="str">
        <f>IF(ISNUMBER('Форма 1'!U3235),'Форма 1'!$H3235*VLOOKUP('Форма 1'!$F3235,'Придельники с 2022'!$B$4:$X$28,'Форма 1'!U$8),"")</f>
        <v/>
      </c>
      <c r="E3235" s="103" t="str">
        <f>IF(ISNUMBER('Форма 1'!V3235),'Форма 1'!$H3235*VLOOKUP('Форма 1'!$F3235,'Придельники с 2022'!$B$4:$X$28,'Форма 1'!V$8),"")</f>
        <v/>
      </c>
      <c r="F3235" s="103" t="str">
        <f>IF(ISNUMBER('Форма 1'!W3235),'Форма 1'!$H3235*VLOOKUP('Форма 1'!$F3235,'Придельники с 2022'!$B$4:$X$28,'Форма 1'!W$8),"")</f>
        <v/>
      </c>
      <c r="G3235" s="103" t="str">
        <f>IF(ISNUMBER('Форма 1'!X3235),'Форма 1'!$H3235*VLOOKUP('Форма 1'!$F3235,'Придельники с 2022'!$B$4:$X$28,'Форма 1'!X$8),"")</f>
        <v/>
      </c>
      <c r="H3235" s="103" t="str">
        <f>IF(ISNUMBER('Форма 1'!Y3235),'Форма 1'!$H3235*VLOOKUP('Форма 1'!$F3235,'Придельники с 2022'!$B$4:$X$28,'Форма 1'!Y$8),"")</f>
        <v/>
      </c>
      <c r="I3235" s="103" t="str">
        <f>IF(ISNUMBER('Форма 1'!Z3235),'Форма 1'!$H3235*VLOOKUP('Форма 1'!$F3235,'Придельники с 2022'!$B$4:$X$28,'Форма 1'!Z$8),"")</f>
        <v/>
      </c>
      <c r="J3235" s="103" t="str">
        <f>IF(ISNUMBER('Форма 1'!AA3235),'Форма 1'!$H3235*VLOOKUP('Форма 1'!$F3235,'Придельники с 2022'!$B$4:$X$28,'Форма 1'!AA$8),"")</f>
        <v/>
      </c>
      <c r="K3235" s="90"/>
      <c r="L3235" s="87"/>
      <c r="M3235" s="103">
        <f>IF(ISNUMBER('Форма 1'!AD3235),'Форма 1'!$H3235*VLOOKUP('Форма 1'!$F3235,'Придельники с 2022'!$B$4:$X$28,'Форма 1'!AD$8),"")</f>
        <v>15898776.656000003</v>
      </c>
      <c r="N3235" s="103" t="str">
        <f>IF(ISBLANK('Форма 1'!$AE3235),"",IF('Форма 1'!$AE3235=1,'Форма 1'!$H3235*VLOOKUP('Форма 1'!$F3235,'Придельники с 2022'!$B$4:$X$28,'Форма 1'!$AE$8,0),IF('Форма 1'!$AE3235=2,'Форма 1'!$H3235*VLOOKUP('Форма 1'!$F3235,'Придельники с 2022'!$B$4:$X$28,13,0),IF('Форма 1'!$AE3235=3,'Форма 1'!$H3235*VLOOKUP('Форма 1'!$F3235,'Придельники с 2022'!$B$4:$X$28,12,0)))))</f>
        <v/>
      </c>
      <c r="O3235" s="103" t="str">
        <f>IF(ISNUMBER('Форма 1'!AF3235),'Форма 1'!$H3235*VLOOKUP('Форма 1'!$F3235,'Придельники с 2022'!$B$4:$X$28,'Форма 1'!AF$8),"")</f>
        <v/>
      </c>
      <c r="P3235" s="87"/>
      <c r="Q3235" s="103" t="str">
        <f>IF(ISNUMBER('Форма 1'!AH3235),'Форма 1'!$H3235*VLOOKUP('Форма 1'!$F3235,'Придельники с 2022'!$B$4:$X$28,'Форма 1'!AH$8),"")</f>
        <v/>
      </c>
      <c r="R3235" s="103" t="str">
        <f>IF(ISNUMBER('Форма 1'!AI3235),'Форма 1'!$H3235*VLOOKUP('Форма 1'!$F3235,'Придельники с 2022'!$B$4:$X$28,'Форма 1'!AI$8),"")</f>
        <v/>
      </c>
      <c r="S3235" s="103" t="str">
        <f>IF(ISNUMBER('Форма 1'!AJ3235),'Форма 1'!$H3235*VLOOKUP('Форма 1'!$F3235,'Придельники с 2022'!$B$4:$X$28,'Форма 1'!AJ$8),"")</f>
        <v/>
      </c>
      <c r="T3235" s="87"/>
    </row>
    <row r="3236" spans="1:20">
      <c r="A3236" s="188">
        <f t="shared" si="246"/>
        <v>82</v>
      </c>
      <c r="B3236" s="189" t="s">
        <v>3137</v>
      </c>
      <c r="C3236" s="99">
        <f t="shared" si="245"/>
        <v>16001006.560000002</v>
      </c>
      <c r="D3236" s="103" t="str">
        <f>IF(ISNUMBER('Форма 1'!U3236),'Форма 1'!$H3236*VLOOKUP('Форма 1'!$F3236,'Придельники с 2022'!$B$4:$X$28,'Форма 1'!U$8),"")</f>
        <v/>
      </c>
      <c r="E3236" s="103" t="str">
        <f>IF(ISNUMBER('Форма 1'!V3236),'Форма 1'!$H3236*VLOOKUP('Форма 1'!$F3236,'Придельники с 2022'!$B$4:$X$28,'Форма 1'!V$8),"")</f>
        <v/>
      </c>
      <c r="F3236" s="103" t="str">
        <f>IF(ISNUMBER('Форма 1'!W3236),'Форма 1'!$H3236*VLOOKUP('Форма 1'!$F3236,'Придельники с 2022'!$B$4:$X$28,'Форма 1'!W$8),"")</f>
        <v/>
      </c>
      <c r="G3236" s="103" t="str">
        <f>IF(ISNUMBER('Форма 1'!X3236),'Форма 1'!$H3236*VLOOKUP('Форма 1'!$F3236,'Придельники с 2022'!$B$4:$X$28,'Форма 1'!X$8),"")</f>
        <v/>
      </c>
      <c r="H3236" s="103" t="str">
        <f>IF(ISNUMBER('Форма 1'!Y3236),'Форма 1'!$H3236*VLOOKUP('Форма 1'!$F3236,'Придельники с 2022'!$B$4:$X$28,'Форма 1'!Y$8),"")</f>
        <v/>
      </c>
      <c r="I3236" s="103" t="str">
        <f>IF(ISNUMBER('Форма 1'!Z3236),'Форма 1'!$H3236*VLOOKUP('Форма 1'!$F3236,'Придельники с 2022'!$B$4:$X$28,'Форма 1'!Z$8),"")</f>
        <v/>
      </c>
      <c r="J3236" s="103" t="str">
        <f>IF(ISNUMBER('Форма 1'!AA3236),'Форма 1'!$H3236*VLOOKUP('Форма 1'!$F3236,'Придельники с 2022'!$B$4:$X$28,'Форма 1'!AA$8),"")</f>
        <v/>
      </c>
      <c r="K3236" s="90"/>
      <c r="L3236" s="87"/>
      <c r="M3236" s="103">
        <f>IF(ISNUMBER('Форма 1'!AD3236),'Форма 1'!$H3236*VLOOKUP('Форма 1'!$F3236,'Придельники с 2022'!$B$4:$X$28,'Форма 1'!AD$8),"")</f>
        <v>16001006.560000002</v>
      </c>
      <c r="N3236" s="103" t="str">
        <f>IF(ISBLANK('Форма 1'!$AE3236),"",IF('Форма 1'!$AE3236=1,'Форма 1'!$H3236*VLOOKUP('Форма 1'!$F3236,'Придельники с 2022'!$B$4:$X$28,'Форма 1'!$AE$8,0),IF('Форма 1'!$AE3236=2,'Форма 1'!$H3236*VLOOKUP('Форма 1'!$F3236,'Придельники с 2022'!$B$4:$X$28,13,0),IF('Форма 1'!$AE3236=3,'Форма 1'!$H3236*VLOOKUP('Форма 1'!$F3236,'Придельники с 2022'!$B$4:$X$28,12,0)))))</f>
        <v/>
      </c>
      <c r="O3236" s="103" t="str">
        <f>IF(ISNUMBER('Форма 1'!AF3236),'Форма 1'!$H3236*VLOOKUP('Форма 1'!$F3236,'Придельники с 2022'!$B$4:$X$28,'Форма 1'!AF$8),"")</f>
        <v/>
      </c>
      <c r="P3236" s="87"/>
      <c r="Q3236" s="103" t="str">
        <f>IF(ISNUMBER('Форма 1'!AH3236),'Форма 1'!$H3236*VLOOKUP('Форма 1'!$F3236,'Придельники с 2022'!$B$4:$X$28,'Форма 1'!AH$8),"")</f>
        <v/>
      </c>
      <c r="R3236" s="103" t="str">
        <f>IF(ISNUMBER('Форма 1'!AI3236),'Форма 1'!$H3236*VLOOKUP('Форма 1'!$F3236,'Придельники с 2022'!$B$4:$X$28,'Форма 1'!AI$8),"")</f>
        <v/>
      </c>
      <c r="S3236" s="103" t="str">
        <f>IF(ISNUMBER('Форма 1'!AJ3236),'Форма 1'!$H3236*VLOOKUP('Форма 1'!$F3236,'Придельники с 2022'!$B$4:$X$28,'Форма 1'!AJ$8),"")</f>
        <v/>
      </c>
      <c r="T3236" s="87"/>
    </row>
    <row r="3237" spans="1:20">
      <c r="A3237" s="188">
        <f t="shared" si="246"/>
        <v>83</v>
      </c>
      <c r="B3237" s="189" t="s">
        <v>3138</v>
      </c>
      <c r="C3237" s="99">
        <f t="shared" si="245"/>
        <v>6969197.2000000011</v>
      </c>
      <c r="D3237" s="103" t="str">
        <f>IF(ISNUMBER('Форма 1'!U3237),'Форма 1'!$H3237*VLOOKUP('Форма 1'!$F3237,'Придельники с 2022'!$B$4:$X$28,'Форма 1'!U$8),"")</f>
        <v/>
      </c>
      <c r="E3237" s="103" t="str">
        <f>IF(ISNUMBER('Форма 1'!V3237),'Форма 1'!$H3237*VLOOKUP('Форма 1'!$F3237,'Придельники с 2022'!$B$4:$X$28,'Форма 1'!V$8),"")</f>
        <v/>
      </c>
      <c r="F3237" s="103" t="str">
        <f>IF(ISNUMBER('Форма 1'!W3237),'Форма 1'!$H3237*VLOOKUP('Форма 1'!$F3237,'Придельники с 2022'!$B$4:$X$28,'Форма 1'!W$8),"")</f>
        <v/>
      </c>
      <c r="G3237" s="103" t="str">
        <f>IF(ISNUMBER('Форма 1'!X3237),'Форма 1'!$H3237*VLOOKUP('Форма 1'!$F3237,'Придельники с 2022'!$B$4:$X$28,'Форма 1'!X$8),"")</f>
        <v/>
      </c>
      <c r="H3237" s="103" t="str">
        <f>IF(ISNUMBER('Форма 1'!Y3237),'Форма 1'!$H3237*VLOOKUP('Форма 1'!$F3237,'Придельники с 2022'!$B$4:$X$28,'Форма 1'!Y$8),"")</f>
        <v/>
      </c>
      <c r="I3237" s="103" t="str">
        <f>IF(ISNUMBER('Форма 1'!Z3237),'Форма 1'!$H3237*VLOOKUP('Форма 1'!$F3237,'Придельники с 2022'!$B$4:$X$28,'Форма 1'!Z$8),"")</f>
        <v/>
      </c>
      <c r="J3237" s="103" t="str">
        <f>IF(ISNUMBER('Форма 1'!AA3237),'Форма 1'!$H3237*VLOOKUP('Форма 1'!$F3237,'Придельники с 2022'!$B$4:$X$28,'Форма 1'!AA$8),"")</f>
        <v/>
      </c>
      <c r="K3237" s="90"/>
      <c r="L3237" s="87"/>
      <c r="M3237" s="103">
        <f>IF(ISNUMBER('Форма 1'!AD3237),'Форма 1'!$H3237*VLOOKUP('Форма 1'!$F3237,'Придельники с 2022'!$B$4:$X$28,'Форма 1'!AD$8),"")</f>
        <v>6969197.2000000011</v>
      </c>
      <c r="N3237" s="103" t="str">
        <f>IF(ISBLANK('Форма 1'!$AE3237),"",IF('Форма 1'!$AE3237=1,'Форма 1'!$H3237*VLOOKUP('Форма 1'!$F3237,'Придельники с 2022'!$B$4:$X$28,'Форма 1'!$AE$8,0),IF('Форма 1'!$AE3237=2,'Форма 1'!$H3237*VLOOKUP('Форма 1'!$F3237,'Придельники с 2022'!$B$4:$X$28,13,0),IF('Форма 1'!$AE3237=3,'Форма 1'!$H3237*VLOOKUP('Форма 1'!$F3237,'Придельники с 2022'!$B$4:$X$28,12,0)))))</f>
        <v/>
      </c>
      <c r="O3237" s="103" t="str">
        <f>IF(ISNUMBER('Форма 1'!AF3237),'Форма 1'!$H3237*VLOOKUP('Форма 1'!$F3237,'Придельники с 2022'!$B$4:$X$28,'Форма 1'!AF$8),"")</f>
        <v/>
      </c>
      <c r="P3237" s="87"/>
      <c r="Q3237" s="103" t="str">
        <f>IF(ISNUMBER('Форма 1'!AH3237),'Форма 1'!$H3237*VLOOKUP('Форма 1'!$F3237,'Придельники с 2022'!$B$4:$X$28,'Форма 1'!AH$8),"")</f>
        <v/>
      </c>
      <c r="R3237" s="103" t="str">
        <f>IF(ISNUMBER('Форма 1'!AI3237),'Форма 1'!$H3237*VLOOKUP('Форма 1'!$F3237,'Придельники с 2022'!$B$4:$X$28,'Форма 1'!AI$8),"")</f>
        <v/>
      </c>
      <c r="S3237" s="103" t="str">
        <f>IF(ISNUMBER('Форма 1'!AJ3237),'Форма 1'!$H3237*VLOOKUP('Форма 1'!$F3237,'Придельники с 2022'!$B$4:$X$28,'Форма 1'!AJ$8),"")</f>
        <v/>
      </c>
      <c r="T3237" s="87"/>
    </row>
    <row r="3238" spans="1:20">
      <c r="A3238" s="188">
        <f t="shared" si="246"/>
        <v>84</v>
      </c>
      <c r="B3238" s="195" t="s">
        <v>3139</v>
      </c>
      <c r="C3238" s="99">
        <f t="shared" si="245"/>
        <v>11114035.68</v>
      </c>
      <c r="D3238" s="103" t="str">
        <f>IF(ISNUMBER('Форма 1'!U3238),'Форма 1'!$H3238*VLOOKUP('Форма 1'!$F3238,'Придельники с 2022'!$B$4:$X$28,'Форма 1'!U$8),"")</f>
        <v/>
      </c>
      <c r="E3238" s="103" t="str">
        <f>IF(ISNUMBER('Форма 1'!V3238),'Форма 1'!$H3238*VLOOKUP('Форма 1'!$F3238,'Придельники с 2022'!$B$4:$X$28,'Форма 1'!V$8),"")</f>
        <v/>
      </c>
      <c r="F3238" s="103" t="str">
        <f>IF(ISNUMBER('Форма 1'!W3238),'Форма 1'!$H3238*VLOOKUP('Форма 1'!$F3238,'Придельники с 2022'!$B$4:$X$28,'Форма 1'!W$8),"")</f>
        <v/>
      </c>
      <c r="G3238" s="103" t="str">
        <f>IF(ISNUMBER('Форма 1'!X3238),'Форма 1'!$H3238*VLOOKUP('Форма 1'!$F3238,'Придельники с 2022'!$B$4:$X$28,'Форма 1'!X$8),"")</f>
        <v/>
      </c>
      <c r="H3238" s="103" t="str">
        <f>IF(ISNUMBER('Форма 1'!Y3238),'Форма 1'!$H3238*VLOOKUP('Форма 1'!$F3238,'Придельники с 2022'!$B$4:$X$28,'Форма 1'!Y$8),"")</f>
        <v/>
      </c>
      <c r="I3238" s="103" t="str">
        <f>IF(ISNUMBER('Форма 1'!Z3238),'Форма 1'!$H3238*VLOOKUP('Форма 1'!$F3238,'Придельники с 2022'!$B$4:$X$28,'Форма 1'!Z$8),"")</f>
        <v/>
      </c>
      <c r="J3238" s="103" t="str">
        <f>IF(ISNUMBER('Форма 1'!AA3238),'Форма 1'!$H3238*VLOOKUP('Форма 1'!$F3238,'Придельники с 2022'!$B$4:$X$28,'Форма 1'!AA$8),"")</f>
        <v/>
      </c>
      <c r="K3238" s="93">
        <v>4</v>
      </c>
      <c r="L3238" s="89">
        <f>2778508.92*K3238</f>
        <v>11114035.68</v>
      </c>
      <c r="M3238" s="103" t="str">
        <f>IF(ISNUMBER('Форма 1'!AD3238),'Форма 1'!$H3238*VLOOKUP('Форма 1'!$F3238,'Придельники с 2022'!$B$4:$X$28,'Форма 1'!AD$8),"")</f>
        <v/>
      </c>
      <c r="N3238" s="103" t="str">
        <f>IF(ISBLANK('Форма 1'!$AE3238),"",IF('Форма 1'!$AE3238=1,'Форма 1'!$H3238*VLOOKUP('Форма 1'!$F3238,'Придельники с 2022'!$B$4:$X$28,'Форма 1'!$AE$8,0),IF('Форма 1'!$AE3238=2,'Форма 1'!$H3238*VLOOKUP('Форма 1'!$F3238,'Придельники с 2022'!$B$4:$X$28,13,0),IF('Форма 1'!$AE3238=3,'Форма 1'!$H3238*VLOOKUP('Форма 1'!$F3238,'Придельники с 2022'!$B$4:$X$28,12,0)))))</f>
        <v/>
      </c>
      <c r="O3238" s="103" t="str">
        <f>IF(ISNUMBER('Форма 1'!AF3238),'Форма 1'!$H3238*VLOOKUP('Форма 1'!$F3238,'Придельники с 2022'!$B$4:$X$28,'Форма 1'!AF$8),"")</f>
        <v/>
      </c>
      <c r="P3238" s="87"/>
      <c r="Q3238" s="103" t="str">
        <f>IF(ISNUMBER('Форма 1'!AH3238),'Форма 1'!$H3238*VLOOKUP('Форма 1'!$F3238,'Придельники с 2022'!$B$4:$X$28,'Форма 1'!AH$8),"")</f>
        <v/>
      </c>
      <c r="R3238" s="103" t="str">
        <f>IF(ISNUMBER('Форма 1'!AI3238),'Форма 1'!$H3238*VLOOKUP('Форма 1'!$F3238,'Придельники с 2022'!$B$4:$X$28,'Форма 1'!AI$8),"")</f>
        <v/>
      </c>
      <c r="S3238" s="103" t="str">
        <f>IF(ISNUMBER('Форма 1'!AJ3238),'Форма 1'!$H3238*VLOOKUP('Форма 1'!$F3238,'Придельники с 2022'!$B$4:$X$28,'Форма 1'!AJ$8),"")</f>
        <v/>
      </c>
      <c r="T3238" s="87"/>
    </row>
    <row r="3239" spans="1:20">
      <c r="A3239" s="188">
        <f t="shared" si="246"/>
        <v>85</v>
      </c>
      <c r="B3239" s="189" t="s">
        <v>405</v>
      </c>
      <c r="C3239" s="99">
        <f t="shared" si="245"/>
        <v>9621571.648</v>
      </c>
      <c r="D3239" s="103" t="str">
        <f>IF(ISNUMBER('Форма 1'!U3239),'Форма 1'!$H3239*VLOOKUP('Форма 1'!$F3239,'Придельники с 2022'!$B$4:$X$28,'Форма 1'!U$8),"")</f>
        <v/>
      </c>
      <c r="E3239" s="103" t="str">
        <f>IF(ISNUMBER('Форма 1'!V3239),'Форма 1'!$H3239*VLOOKUP('Форма 1'!$F3239,'Придельники с 2022'!$B$4:$X$28,'Форма 1'!V$8),"")</f>
        <v/>
      </c>
      <c r="F3239" s="103" t="str">
        <f>IF(ISNUMBER('Форма 1'!W3239),'Форма 1'!$H3239*VLOOKUP('Форма 1'!$F3239,'Придельники с 2022'!$B$4:$X$28,'Форма 1'!W$8),"")</f>
        <v/>
      </c>
      <c r="G3239" s="103" t="str">
        <f>IF(ISNUMBER('Форма 1'!X3239),'Форма 1'!$H3239*VLOOKUP('Форма 1'!$F3239,'Придельники с 2022'!$B$4:$X$28,'Форма 1'!X$8),"")</f>
        <v/>
      </c>
      <c r="H3239" s="103" t="str">
        <f>IF(ISNUMBER('Форма 1'!Y3239),'Форма 1'!$H3239*VLOOKUP('Форма 1'!$F3239,'Придельники с 2022'!$B$4:$X$28,'Форма 1'!Y$8),"")</f>
        <v/>
      </c>
      <c r="I3239" s="103" t="str">
        <f>IF(ISNUMBER('Форма 1'!Z3239),'Форма 1'!$H3239*VLOOKUP('Форма 1'!$F3239,'Придельники с 2022'!$B$4:$X$28,'Форма 1'!Z$8),"")</f>
        <v/>
      </c>
      <c r="J3239" s="103" t="str">
        <f>IF(ISNUMBER('Форма 1'!AA3239),'Форма 1'!$H3239*VLOOKUP('Форма 1'!$F3239,'Придельники с 2022'!$B$4:$X$28,'Форма 1'!AA$8),"")</f>
        <v/>
      </c>
      <c r="K3239" s="90"/>
      <c r="L3239" s="87"/>
      <c r="M3239" s="103">
        <f>IF(ISNUMBER('Форма 1'!AD3239),'Форма 1'!$H3239*VLOOKUP('Форма 1'!$F3239,'Придельники с 2022'!$B$4:$X$28,'Форма 1'!AD$8),"")</f>
        <v>9621571.648</v>
      </c>
      <c r="N3239" s="103" t="str">
        <f>IF(ISBLANK('Форма 1'!$AE3239),"",IF('Форма 1'!$AE3239=1,'Форма 1'!$H3239*VLOOKUP('Форма 1'!$F3239,'Придельники с 2022'!$B$4:$X$28,'Форма 1'!$AE$8,0),IF('Форма 1'!$AE3239=2,'Форма 1'!$H3239*VLOOKUP('Форма 1'!$F3239,'Придельники с 2022'!$B$4:$X$28,13,0),IF('Форма 1'!$AE3239=3,'Форма 1'!$H3239*VLOOKUP('Форма 1'!$F3239,'Придельники с 2022'!$B$4:$X$28,12,0)))))</f>
        <v/>
      </c>
      <c r="O3239" s="103" t="str">
        <f>IF(ISNUMBER('Форма 1'!AF3239),'Форма 1'!$H3239*VLOOKUP('Форма 1'!$F3239,'Придельники с 2022'!$B$4:$X$28,'Форма 1'!AF$8),"")</f>
        <v/>
      </c>
      <c r="P3239" s="87"/>
      <c r="Q3239" s="103" t="str">
        <f>IF(ISNUMBER('Форма 1'!AH3239),'Форма 1'!$H3239*VLOOKUP('Форма 1'!$F3239,'Придельники с 2022'!$B$4:$X$28,'Форма 1'!AH$8),"")</f>
        <v/>
      </c>
      <c r="R3239" s="103" t="str">
        <f>IF(ISNUMBER('Форма 1'!AI3239),'Форма 1'!$H3239*VLOOKUP('Форма 1'!$F3239,'Придельники с 2022'!$B$4:$X$28,'Форма 1'!AI$8),"")</f>
        <v/>
      </c>
      <c r="S3239" s="103" t="str">
        <f>IF(ISNUMBER('Форма 1'!AJ3239),'Форма 1'!$H3239*VLOOKUP('Форма 1'!$F3239,'Придельники с 2022'!$B$4:$X$28,'Форма 1'!AJ$8),"")</f>
        <v/>
      </c>
      <c r="T3239" s="87"/>
    </row>
    <row r="3240" spans="1:20">
      <c r="A3240" s="188">
        <f t="shared" si="246"/>
        <v>86</v>
      </c>
      <c r="B3240" s="195" t="s">
        <v>406</v>
      </c>
      <c r="C3240" s="99">
        <f t="shared" si="245"/>
        <v>35847802.341000006</v>
      </c>
      <c r="D3240" s="103" t="str">
        <f>IF(ISNUMBER('Форма 1'!U3240),'Форма 1'!$H3240*VLOOKUP('Форма 1'!$F3240,'Придельники с 2022'!$B$4:$X$28,'Форма 1'!U$8),"")</f>
        <v/>
      </c>
      <c r="E3240" s="103" t="str">
        <f>IF(ISNUMBER('Форма 1'!V3240),'Форма 1'!$H3240*VLOOKUP('Форма 1'!$F3240,'Придельники с 2022'!$B$4:$X$28,'Форма 1'!V$8),"")</f>
        <v/>
      </c>
      <c r="F3240" s="103" t="str">
        <f>IF(ISNUMBER('Форма 1'!W3240),'Форма 1'!$H3240*VLOOKUP('Форма 1'!$F3240,'Придельники с 2022'!$B$4:$X$28,'Форма 1'!W$8),"")</f>
        <v/>
      </c>
      <c r="G3240" s="103">
        <f>IF(ISNUMBER('Форма 1'!X3240),'Форма 1'!$H3240*VLOOKUP('Форма 1'!$F3240,'Придельники с 2022'!$B$4:$X$28,'Форма 1'!X$8),"")</f>
        <v>5838518.8159999996</v>
      </c>
      <c r="H3240" s="103">
        <f>IF(ISNUMBER('Форма 1'!Y3240),'Форма 1'!$H3240*VLOOKUP('Форма 1'!$F3240,'Придельники с 2022'!$B$4:$X$28,'Форма 1'!Y$8),"")</f>
        <v>19719849.903000001</v>
      </c>
      <c r="I3240" s="103" t="str">
        <f>IF(ISNUMBER('Форма 1'!Z3240),'Форма 1'!$H3240*VLOOKUP('Форма 1'!$F3240,'Придельники с 2022'!$B$4:$X$28,'Форма 1'!Z$8),"")</f>
        <v/>
      </c>
      <c r="J3240" s="103">
        <f>IF(ISNUMBER('Форма 1'!AA3240),'Форма 1'!$H3240*VLOOKUP('Форма 1'!$F3240,'Придельники с 2022'!$B$4:$X$28,'Форма 1'!AA$8),"")</f>
        <v>10289433.622000001</v>
      </c>
      <c r="K3240" s="93"/>
      <c r="L3240" s="89"/>
      <c r="M3240" s="103" t="str">
        <f>IF(ISNUMBER('Форма 1'!AD3240),'Форма 1'!$H3240*VLOOKUP('Форма 1'!$F3240,'Придельники с 2022'!$B$4:$X$28,'Форма 1'!AD$8),"")</f>
        <v/>
      </c>
      <c r="N3240" s="103" t="str">
        <f>IF(ISBLANK('Форма 1'!$AE3240),"",IF('Форма 1'!$AE3240=1,'Форма 1'!$H3240*VLOOKUP('Форма 1'!$F3240,'Придельники с 2022'!$B$4:$X$28,'Форма 1'!$AE$8,0),IF('Форма 1'!$AE3240=2,'Форма 1'!$H3240*VLOOKUP('Форма 1'!$F3240,'Придельники с 2022'!$B$4:$X$28,13,0),IF('Форма 1'!$AE3240=3,'Форма 1'!$H3240*VLOOKUP('Форма 1'!$F3240,'Придельники с 2022'!$B$4:$X$28,12,0)))))</f>
        <v/>
      </c>
      <c r="O3240" s="103" t="str">
        <f>IF(ISNUMBER('Форма 1'!AF3240),'Форма 1'!$H3240*VLOOKUP('Форма 1'!$F3240,'Придельники с 2022'!$B$4:$X$28,'Форма 1'!AF$8),"")</f>
        <v/>
      </c>
      <c r="P3240" s="87"/>
      <c r="Q3240" s="103" t="str">
        <f>IF(ISNUMBER('Форма 1'!AH3240),'Форма 1'!$H3240*VLOOKUP('Форма 1'!$F3240,'Придельники с 2022'!$B$4:$X$28,'Форма 1'!AH$8),"")</f>
        <v/>
      </c>
      <c r="R3240" s="103" t="str">
        <f>IF(ISNUMBER('Форма 1'!AI3240),'Форма 1'!$H3240*VLOOKUP('Форма 1'!$F3240,'Придельники с 2022'!$B$4:$X$28,'Форма 1'!AI$8),"")</f>
        <v/>
      </c>
      <c r="S3240" s="103" t="str">
        <f>IF(ISNUMBER('Форма 1'!AJ3240),'Форма 1'!$H3240*VLOOKUP('Форма 1'!$F3240,'Придельники с 2022'!$B$4:$X$28,'Форма 1'!AJ$8),"")</f>
        <v/>
      </c>
      <c r="T3240" s="87"/>
    </row>
    <row r="3241" spans="1:20">
      <c r="A3241" s="188">
        <f t="shared" si="246"/>
        <v>87</v>
      </c>
      <c r="B3241" s="189" t="s">
        <v>3140</v>
      </c>
      <c r="C3241" s="99">
        <f t="shared" si="245"/>
        <v>16228884.672</v>
      </c>
      <c r="D3241" s="103" t="str">
        <f>IF(ISNUMBER('Форма 1'!U3241),'Форма 1'!$H3241*VLOOKUP('Форма 1'!$F3241,'Придельники с 2022'!$B$4:$X$28,'Форма 1'!U$8),"")</f>
        <v/>
      </c>
      <c r="E3241" s="103" t="str">
        <f>IF(ISNUMBER('Форма 1'!V3241),'Форма 1'!$H3241*VLOOKUP('Форма 1'!$F3241,'Придельники с 2022'!$B$4:$X$28,'Форма 1'!V$8),"")</f>
        <v/>
      </c>
      <c r="F3241" s="103" t="str">
        <f>IF(ISNUMBER('Форма 1'!W3241),'Форма 1'!$H3241*VLOOKUP('Форма 1'!$F3241,'Придельники с 2022'!$B$4:$X$28,'Форма 1'!W$8),"")</f>
        <v/>
      </c>
      <c r="G3241" s="103" t="str">
        <f>IF(ISNUMBER('Форма 1'!X3241),'Форма 1'!$H3241*VLOOKUP('Форма 1'!$F3241,'Придельники с 2022'!$B$4:$X$28,'Форма 1'!X$8),"")</f>
        <v/>
      </c>
      <c r="H3241" s="103" t="str">
        <f>IF(ISNUMBER('Форма 1'!Y3241),'Форма 1'!$H3241*VLOOKUP('Форма 1'!$F3241,'Придельники с 2022'!$B$4:$X$28,'Форма 1'!Y$8),"")</f>
        <v/>
      </c>
      <c r="I3241" s="103" t="str">
        <f>IF(ISNUMBER('Форма 1'!Z3241),'Форма 1'!$H3241*VLOOKUP('Форма 1'!$F3241,'Придельники с 2022'!$B$4:$X$28,'Форма 1'!Z$8),"")</f>
        <v/>
      </c>
      <c r="J3241" s="103" t="str">
        <f>IF(ISNUMBER('Форма 1'!AA3241),'Форма 1'!$H3241*VLOOKUP('Форма 1'!$F3241,'Придельники с 2022'!$B$4:$X$28,'Форма 1'!AA$8),"")</f>
        <v/>
      </c>
      <c r="K3241" s="90"/>
      <c r="L3241" s="87"/>
      <c r="M3241" s="103">
        <f>IF(ISNUMBER('Форма 1'!AD3241),'Форма 1'!$H3241*VLOOKUP('Форма 1'!$F3241,'Придельники с 2022'!$B$4:$X$28,'Форма 1'!AD$8),"")</f>
        <v>16228884.672</v>
      </c>
      <c r="N3241" s="103" t="str">
        <f>IF(ISBLANK('Форма 1'!$AE3241),"",IF('Форма 1'!$AE3241=1,'Форма 1'!$H3241*VLOOKUP('Форма 1'!$F3241,'Придельники с 2022'!$B$4:$X$28,'Форма 1'!$AE$8,0),IF('Форма 1'!$AE3241=2,'Форма 1'!$H3241*VLOOKUP('Форма 1'!$F3241,'Придельники с 2022'!$B$4:$X$28,13,0),IF('Форма 1'!$AE3241=3,'Форма 1'!$H3241*VLOOKUP('Форма 1'!$F3241,'Придельники с 2022'!$B$4:$X$28,12,0)))))</f>
        <v/>
      </c>
      <c r="O3241" s="103" t="str">
        <f>IF(ISNUMBER('Форма 1'!AF3241),'Форма 1'!$H3241*VLOOKUP('Форма 1'!$F3241,'Придельники с 2022'!$B$4:$X$28,'Форма 1'!AF$8),"")</f>
        <v/>
      </c>
      <c r="P3241" s="87"/>
      <c r="Q3241" s="103" t="str">
        <f>IF(ISNUMBER('Форма 1'!AH3241),'Форма 1'!$H3241*VLOOKUP('Форма 1'!$F3241,'Придельники с 2022'!$B$4:$X$28,'Форма 1'!AH$8),"")</f>
        <v/>
      </c>
      <c r="R3241" s="103" t="str">
        <f>IF(ISNUMBER('Форма 1'!AI3241),'Форма 1'!$H3241*VLOOKUP('Форма 1'!$F3241,'Придельники с 2022'!$B$4:$X$28,'Форма 1'!AI$8),"")</f>
        <v/>
      </c>
      <c r="S3241" s="103" t="str">
        <f>IF(ISNUMBER('Форма 1'!AJ3241),'Форма 1'!$H3241*VLOOKUP('Форма 1'!$F3241,'Придельники с 2022'!$B$4:$X$28,'Форма 1'!AJ$8),"")</f>
        <v/>
      </c>
      <c r="T3241" s="87"/>
    </row>
    <row r="3242" spans="1:20">
      <c r="A3242" s="188">
        <f t="shared" si="246"/>
        <v>88</v>
      </c>
      <c r="B3242" s="189" t="s">
        <v>3141</v>
      </c>
      <c r="C3242" s="99">
        <f t="shared" si="245"/>
        <v>15367811.648000002</v>
      </c>
      <c r="D3242" s="103" t="str">
        <f>IF(ISNUMBER('Форма 1'!U3242),'Форма 1'!$H3242*VLOOKUP('Форма 1'!$F3242,'Придельники с 2022'!$B$4:$X$28,'Форма 1'!U$8),"")</f>
        <v/>
      </c>
      <c r="E3242" s="103" t="str">
        <f>IF(ISNUMBER('Форма 1'!V3242),'Форма 1'!$H3242*VLOOKUP('Форма 1'!$F3242,'Придельники с 2022'!$B$4:$X$28,'Форма 1'!V$8),"")</f>
        <v/>
      </c>
      <c r="F3242" s="103" t="str">
        <f>IF(ISNUMBER('Форма 1'!W3242),'Форма 1'!$H3242*VLOOKUP('Форма 1'!$F3242,'Придельники с 2022'!$B$4:$X$28,'Форма 1'!W$8),"")</f>
        <v/>
      </c>
      <c r="G3242" s="103" t="str">
        <f>IF(ISNUMBER('Форма 1'!X3242),'Форма 1'!$H3242*VLOOKUP('Форма 1'!$F3242,'Придельники с 2022'!$B$4:$X$28,'Форма 1'!X$8),"")</f>
        <v/>
      </c>
      <c r="H3242" s="103" t="str">
        <f>IF(ISNUMBER('Форма 1'!Y3242),'Форма 1'!$H3242*VLOOKUP('Форма 1'!$F3242,'Придельники с 2022'!$B$4:$X$28,'Форма 1'!Y$8),"")</f>
        <v/>
      </c>
      <c r="I3242" s="103" t="str">
        <f>IF(ISNUMBER('Форма 1'!Z3242),'Форма 1'!$H3242*VLOOKUP('Форма 1'!$F3242,'Придельники с 2022'!$B$4:$X$28,'Форма 1'!Z$8),"")</f>
        <v/>
      </c>
      <c r="J3242" s="103" t="str">
        <f>IF(ISNUMBER('Форма 1'!AA3242),'Форма 1'!$H3242*VLOOKUP('Форма 1'!$F3242,'Придельники с 2022'!$B$4:$X$28,'Форма 1'!AA$8),"")</f>
        <v/>
      </c>
      <c r="K3242" s="90"/>
      <c r="L3242" s="87"/>
      <c r="M3242" s="103">
        <f>IF(ISNUMBER('Форма 1'!AD3242),'Форма 1'!$H3242*VLOOKUP('Форма 1'!$F3242,'Придельники с 2022'!$B$4:$X$28,'Форма 1'!AD$8),"")</f>
        <v>15367811.648000002</v>
      </c>
      <c r="N3242" s="103" t="str">
        <f>IF(ISBLANK('Форма 1'!$AE3242),"",IF('Форма 1'!$AE3242=1,'Форма 1'!$H3242*VLOOKUP('Форма 1'!$F3242,'Придельники с 2022'!$B$4:$X$28,'Форма 1'!$AE$8,0),IF('Форма 1'!$AE3242=2,'Форма 1'!$H3242*VLOOKUP('Форма 1'!$F3242,'Придельники с 2022'!$B$4:$X$28,13,0),IF('Форма 1'!$AE3242=3,'Форма 1'!$H3242*VLOOKUP('Форма 1'!$F3242,'Придельники с 2022'!$B$4:$X$28,12,0)))))</f>
        <v/>
      </c>
      <c r="O3242" s="103" t="str">
        <f>IF(ISNUMBER('Форма 1'!AF3242),'Форма 1'!$H3242*VLOOKUP('Форма 1'!$F3242,'Придельники с 2022'!$B$4:$X$28,'Форма 1'!AF$8),"")</f>
        <v/>
      </c>
      <c r="P3242" s="87"/>
      <c r="Q3242" s="103" t="str">
        <f>IF(ISNUMBER('Форма 1'!AH3242),'Форма 1'!$H3242*VLOOKUP('Форма 1'!$F3242,'Придельники с 2022'!$B$4:$X$28,'Форма 1'!AH$8),"")</f>
        <v/>
      </c>
      <c r="R3242" s="103" t="str">
        <f>IF(ISNUMBER('Форма 1'!AI3242),'Форма 1'!$H3242*VLOOKUP('Форма 1'!$F3242,'Придельники с 2022'!$B$4:$X$28,'Форма 1'!AI$8),"")</f>
        <v/>
      </c>
      <c r="S3242" s="103" t="str">
        <f>IF(ISNUMBER('Форма 1'!AJ3242),'Форма 1'!$H3242*VLOOKUP('Форма 1'!$F3242,'Придельники с 2022'!$B$4:$X$28,'Форма 1'!AJ$8),"")</f>
        <v/>
      </c>
      <c r="T3242" s="87"/>
    </row>
    <row r="3243" spans="1:20">
      <c r="A3243" s="188">
        <f t="shared" si="246"/>
        <v>89</v>
      </c>
      <c r="B3243" s="189" t="s">
        <v>3142</v>
      </c>
      <c r="C3243" s="99">
        <f t="shared" si="245"/>
        <v>8359884.1760000009</v>
      </c>
      <c r="D3243" s="103" t="str">
        <f>IF(ISNUMBER('Форма 1'!U3243),'Форма 1'!$H3243*VLOOKUP('Форма 1'!$F3243,'Придельники с 2022'!$B$4:$X$28,'Форма 1'!U$8),"")</f>
        <v/>
      </c>
      <c r="E3243" s="103" t="str">
        <f>IF(ISNUMBER('Форма 1'!V3243),'Форма 1'!$H3243*VLOOKUP('Форма 1'!$F3243,'Придельники с 2022'!$B$4:$X$28,'Форма 1'!V$8),"")</f>
        <v/>
      </c>
      <c r="F3243" s="103" t="str">
        <f>IF(ISNUMBER('Форма 1'!W3243),'Форма 1'!$H3243*VLOOKUP('Форма 1'!$F3243,'Придельники с 2022'!$B$4:$X$28,'Форма 1'!W$8),"")</f>
        <v/>
      </c>
      <c r="G3243" s="103" t="str">
        <f>IF(ISNUMBER('Форма 1'!X3243),'Форма 1'!$H3243*VLOOKUP('Форма 1'!$F3243,'Придельники с 2022'!$B$4:$X$28,'Форма 1'!X$8),"")</f>
        <v/>
      </c>
      <c r="H3243" s="103" t="str">
        <f>IF(ISNUMBER('Форма 1'!Y3243),'Форма 1'!$H3243*VLOOKUP('Форма 1'!$F3243,'Придельники с 2022'!$B$4:$X$28,'Форма 1'!Y$8),"")</f>
        <v/>
      </c>
      <c r="I3243" s="103" t="str">
        <f>IF(ISNUMBER('Форма 1'!Z3243),'Форма 1'!$H3243*VLOOKUP('Форма 1'!$F3243,'Придельники с 2022'!$B$4:$X$28,'Форма 1'!Z$8),"")</f>
        <v/>
      </c>
      <c r="J3243" s="103" t="str">
        <f>IF(ISNUMBER('Форма 1'!AA3243),'Форма 1'!$H3243*VLOOKUP('Форма 1'!$F3243,'Придельники с 2022'!$B$4:$X$28,'Форма 1'!AA$8),"")</f>
        <v/>
      </c>
      <c r="K3243" s="90"/>
      <c r="L3243" s="87"/>
      <c r="M3243" s="103">
        <f>IF(ISNUMBER('Форма 1'!AD3243),'Форма 1'!$H3243*VLOOKUP('Форма 1'!$F3243,'Придельники с 2022'!$B$4:$X$28,'Форма 1'!AD$8),"")</f>
        <v>8359884.1760000009</v>
      </c>
      <c r="N3243" s="103" t="str">
        <f>IF(ISBLANK('Форма 1'!$AE3243),"",IF('Форма 1'!$AE3243=1,'Форма 1'!$H3243*VLOOKUP('Форма 1'!$F3243,'Придельники с 2022'!$B$4:$X$28,'Форма 1'!$AE$8,0),IF('Форма 1'!$AE3243=2,'Форма 1'!$H3243*VLOOKUP('Форма 1'!$F3243,'Придельники с 2022'!$B$4:$X$28,13,0),IF('Форма 1'!$AE3243=3,'Форма 1'!$H3243*VLOOKUP('Форма 1'!$F3243,'Придельники с 2022'!$B$4:$X$28,12,0)))))</f>
        <v/>
      </c>
      <c r="O3243" s="103" t="str">
        <f>IF(ISNUMBER('Форма 1'!AF3243),'Форма 1'!$H3243*VLOOKUP('Форма 1'!$F3243,'Придельники с 2022'!$B$4:$X$28,'Форма 1'!AF$8),"")</f>
        <v/>
      </c>
      <c r="P3243" s="87"/>
      <c r="Q3243" s="103" t="str">
        <f>IF(ISNUMBER('Форма 1'!AH3243),'Форма 1'!$H3243*VLOOKUP('Форма 1'!$F3243,'Придельники с 2022'!$B$4:$X$28,'Форма 1'!AH$8),"")</f>
        <v/>
      </c>
      <c r="R3243" s="103" t="str">
        <f>IF(ISNUMBER('Форма 1'!AI3243),'Форма 1'!$H3243*VLOOKUP('Форма 1'!$F3243,'Придельники с 2022'!$B$4:$X$28,'Форма 1'!AI$8),"")</f>
        <v/>
      </c>
      <c r="S3243" s="103" t="str">
        <f>IF(ISNUMBER('Форма 1'!AJ3243),'Форма 1'!$H3243*VLOOKUP('Форма 1'!$F3243,'Придельники с 2022'!$B$4:$X$28,'Форма 1'!AJ$8),"")</f>
        <v/>
      </c>
      <c r="T3243" s="87"/>
    </row>
    <row r="3244" spans="1:20">
      <c r="A3244" s="188">
        <f t="shared" si="246"/>
        <v>90</v>
      </c>
      <c r="B3244" s="189" t="s">
        <v>3143</v>
      </c>
      <c r="C3244" s="99">
        <f t="shared" si="245"/>
        <v>14675170.272000002</v>
      </c>
      <c r="D3244" s="103" t="str">
        <f>IF(ISNUMBER('Форма 1'!U3244),'Форма 1'!$H3244*VLOOKUP('Форма 1'!$F3244,'Придельники с 2022'!$B$4:$X$28,'Форма 1'!U$8),"")</f>
        <v/>
      </c>
      <c r="E3244" s="103" t="str">
        <f>IF(ISNUMBER('Форма 1'!V3244),'Форма 1'!$H3244*VLOOKUP('Форма 1'!$F3244,'Придельники с 2022'!$B$4:$X$28,'Форма 1'!V$8),"")</f>
        <v/>
      </c>
      <c r="F3244" s="103" t="str">
        <f>IF(ISNUMBER('Форма 1'!W3244),'Форма 1'!$H3244*VLOOKUP('Форма 1'!$F3244,'Придельники с 2022'!$B$4:$X$28,'Форма 1'!W$8),"")</f>
        <v/>
      </c>
      <c r="G3244" s="103" t="str">
        <f>IF(ISNUMBER('Форма 1'!X3244),'Форма 1'!$H3244*VLOOKUP('Форма 1'!$F3244,'Придельники с 2022'!$B$4:$X$28,'Форма 1'!X$8),"")</f>
        <v/>
      </c>
      <c r="H3244" s="103" t="str">
        <f>IF(ISNUMBER('Форма 1'!Y3244),'Форма 1'!$H3244*VLOOKUP('Форма 1'!$F3244,'Придельники с 2022'!$B$4:$X$28,'Форма 1'!Y$8),"")</f>
        <v/>
      </c>
      <c r="I3244" s="103" t="str">
        <f>IF(ISNUMBER('Форма 1'!Z3244),'Форма 1'!$H3244*VLOOKUP('Форма 1'!$F3244,'Придельники с 2022'!$B$4:$X$28,'Форма 1'!Z$8),"")</f>
        <v/>
      </c>
      <c r="J3244" s="103" t="str">
        <f>IF(ISNUMBER('Форма 1'!AA3244),'Форма 1'!$H3244*VLOOKUP('Форма 1'!$F3244,'Придельники с 2022'!$B$4:$X$28,'Форма 1'!AA$8),"")</f>
        <v/>
      </c>
      <c r="K3244" s="90"/>
      <c r="L3244" s="87"/>
      <c r="M3244" s="103">
        <f>IF(ISNUMBER('Форма 1'!AD3244),'Форма 1'!$H3244*VLOOKUP('Форма 1'!$F3244,'Придельники с 2022'!$B$4:$X$28,'Форма 1'!AD$8),"")</f>
        <v>14675170.272000002</v>
      </c>
      <c r="N3244" s="103" t="str">
        <f>IF(ISBLANK('Форма 1'!$AE3244),"",IF('Форма 1'!$AE3244=1,'Форма 1'!$H3244*VLOOKUP('Форма 1'!$F3244,'Придельники с 2022'!$B$4:$X$28,'Форма 1'!$AE$8,0),IF('Форма 1'!$AE3244=2,'Форма 1'!$H3244*VLOOKUP('Форма 1'!$F3244,'Придельники с 2022'!$B$4:$X$28,13,0),IF('Форма 1'!$AE3244=3,'Форма 1'!$H3244*VLOOKUP('Форма 1'!$F3244,'Придельники с 2022'!$B$4:$X$28,12,0)))))</f>
        <v/>
      </c>
      <c r="O3244" s="103" t="str">
        <f>IF(ISNUMBER('Форма 1'!AF3244),'Форма 1'!$H3244*VLOOKUP('Форма 1'!$F3244,'Придельники с 2022'!$B$4:$X$28,'Форма 1'!AF$8),"")</f>
        <v/>
      </c>
      <c r="P3244" s="87"/>
      <c r="Q3244" s="103" t="str">
        <f>IF(ISNUMBER('Форма 1'!AH3244),'Форма 1'!$H3244*VLOOKUP('Форма 1'!$F3244,'Придельники с 2022'!$B$4:$X$28,'Форма 1'!AH$8),"")</f>
        <v/>
      </c>
      <c r="R3244" s="103" t="str">
        <f>IF(ISNUMBER('Форма 1'!AI3244),'Форма 1'!$H3244*VLOOKUP('Форма 1'!$F3244,'Придельники с 2022'!$B$4:$X$28,'Форма 1'!AI$8),"")</f>
        <v/>
      </c>
      <c r="S3244" s="103" t="str">
        <f>IF(ISNUMBER('Форма 1'!AJ3244),'Форма 1'!$H3244*VLOOKUP('Форма 1'!$F3244,'Придельники с 2022'!$B$4:$X$28,'Форма 1'!AJ$8),"")</f>
        <v/>
      </c>
      <c r="T3244" s="87"/>
    </row>
    <row r="3245" spans="1:20">
      <c r="A3245" s="188">
        <f t="shared" si="246"/>
        <v>91</v>
      </c>
      <c r="B3245" s="189" t="s">
        <v>3144</v>
      </c>
      <c r="C3245" s="99">
        <f t="shared" si="245"/>
        <v>21940349.368000001</v>
      </c>
      <c r="D3245" s="103" t="str">
        <f>IF(ISNUMBER('Форма 1'!U3245),'Форма 1'!$H3245*VLOOKUP('Форма 1'!$F3245,'Придельники с 2022'!$B$4:$X$28,'Форма 1'!U$8),"")</f>
        <v/>
      </c>
      <c r="E3245" s="103" t="str">
        <f>IF(ISNUMBER('Форма 1'!V3245),'Форма 1'!$H3245*VLOOKUP('Форма 1'!$F3245,'Придельники с 2022'!$B$4:$X$28,'Форма 1'!V$8),"")</f>
        <v/>
      </c>
      <c r="F3245" s="103" t="str">
        <f>IF(ISNUMBER('Форма 1'!W3245),'Форма 1'!$H3245*VLOOKUP('Форма 1'!$F3245,'Придельники с 2022'!$B$4:$X$28,'Форма 1'!W$8),"")</f>
        <v/>
      </c>
      <c r="G3245" s="103" t="str">
        <f>IF(ISNUMBER('Форма 1'!X3245),'Форма 1'!$H3245*VLOOKUP('Форма 1'!$F3245,'Придельники с 2022'!$B$4:$X$28,'Форма 1'!X$8),"")</f>
        <v/>
      </c>
      <c r="H3245" s="103" t="str">
        <f>IF(ISNUMBER('Форма 1'!Y3245),'Форма 1'!$H3245*VLOOKUP('Форма 1'!$F3245,'Придельники с 2022'!$B$4:$X$28,'Форма 1'!Y$8),"")</f>
        <v/>
      </c>
      <c r="I3245" s="103" t="str">
        <f>IF(ISNUMBER('Форма 1'!Z3245),'Форма 1'!$H3245*VLOOKUP('Форма 1'!$F3245,'Придельники с 2022'!$B$4:$X$28,'Форма 1'!Z$8),"")</f>
        <v/>
      </c>
      <c r="J3245" s="103" t="str">
        <f>IF(ISNUMBER('Форма 1'!AA3245),'Форма 1'!$H3245*VLOOKUP('Форма 1'!$F3245,'Придельники с 2022'!$B$4:$X$28,'Форма 1'!AA$8),"")</f>
        <v/>
      </c>
      <c r="K3245" s="90"/>
      <c r="L3245" s="87"/>
      <c r="M3245" s="103" t="str">
        <f>IF(ISNUMBER('Форма 1'!AD3245),'Форма 1'!$H3245*VLOOKUP('Форма 1'!$F3245,'Придельники с 2022'!$B$4:$X$28,'Форма 1'!AD$8),"")</f>
        <v/>
      </c>
      <c r="N3245" s="103">
        <f>IF(ISBLANK('Форма 1'!$AE3245),"",IF('Форма 1'!$AE3245=1,'Форма 1'!$H3245*VLOOKUP('Форма 1'!$F3245,'Придельники с 2022'!$B$4:$X$28,'Форма 1'!$AE$8,0),IF('Форма 1'!$AE3245=2,'Форма 1'!$H3245*VLOOKUP('Форма 1'!$F3245,'Придельники с 2022'!$B$4:$X$28,13,0),IF('Форма 1'!$AE3245=3,'Форма 1'!$H3245*VLOOKUP('Форма 1'!$F3245,'Придельники с 2022'!$B$4:$X$28,12,0)))))</f>
        <v>21940349.368000001</v>
      </c>
      <c r="O3245" s="103" t="str">
        <f>IF(ISNUMBER('Форма 1'!AF3245),'Форма 1'!$H3245*VLOOKUP('Форма 1'!$F3245,'Придельники с 2022'!$B$4:$X$28,'Форма 1'!AF$8),"")</f>
        <v/>
      </c>
      <c r="P3245" s="87"/>
      <c r="Q3245" s="103" t="str">
        <f>IF(ISNUMBER('Форма 1'!AH3245),'Форма 1'!$H3245*VLOOKUP('Форма 1'!$F3245,'Придельники с 2022'!$B$4:$X$28,'Форма 1'!AH$8),"")</f>
        <v/>
      </c>
      <c r="R3245" s="103" t="str">
        <f>IF(ISNUMBER('Форма 1'!AI3245),'Форма 1'!$H3245*VLOOKUP('Форма 1'!$F3245,'Придельники с 2022'!$B$4:$X$28,'Форма 1'!AI$8),"")</f>
        <v/>
      </c>
      <c r="S3245" s="103" t="str">
        <f>IF(ISNUMBER('Форма 1'!AJ3245),'Форма 1'!$H3245*VLOOKUP('Форма 1'!$F3245,'Придельники с 2022'!$B$4:$X$28,'Форма 1'!AJ$8),"")</f>
        <v/>
      </c>
      <c r="T3245" s="87"/>
    </row>
    <row r="3246" spans="1:20">
      <c r="A3246" s="188">
        <f t="shared" si="246"/>
        <v>92</v>
      </c>
      <c r="B3246" s="189" t="s">
        <v>3145</v>
      </c>
      <c r="C3246" s="99">
        <f t="shared" si="245"/>
        <v>10160461.308999998</v>
      </c>
      <c r="D3246" s="103" t="str">
        <f>IF(ISNUMBER('Форма 1'!U3246),'Форма 1'!$H3246*VLOOKUP('Форма 1'!$F3246,'Придельники с 2022'!$B$4:$X$28,'Форма 1'!U$8),"")</f>
        <v/>
      </c>
      <c r="E3246" s="103" t="str">
        <f>IF(ISNUMBER('Форма 1'!V3246),'Форма 1'!$H3246*VLOOKUP('Форма 1'!$F3246,'Придельники с 2022'!$B$4:$X$28,'Форма 1'!V$8),"")</f>
        <v/>
      </c>
      <c r="F3246" s="103" t="str">
        <f>IF(ISNUMBER('Форма 1'!W3246),'Форма 1'!$H3246*VLOOKUP('Форма 1'!$F3246,'Придельники с 2022'!$B$4:$X$28,'Форма 1'!W$8),"")</f>
        <v/>
      </c>
      <c r="G3246" s="103" t="str">
        <f>IF(ISNUMBER('Форма 1'!X3246),'Форма 1'!$H3246*VLOOKUP('Форма 1'!$F3246,'Придельники с 2022'!$B$4:$X$28,'Форма 1'!X$8),"")</f>
        <v/>
      </c>
      <c r="H3246" s="103" t="str">
        <f>IF(ISNUMBER('Форма 1'!Y3246),'Форма 1'!$H3246*VLOOKUP('Форма 1'!$F3246,'Придельники с 2022'!$B$4:$X$28,'Форма 1'!Y$8),"")</f>
        <v/>
      </c>
      <c r="I3246" s="103" t="str">
        <f>IF(ISNUMBER('Форма 1'!Z3246),'Форма 1'!$H3246*VLOOKUP('Форма 1'!$F3246,'Придельники с 2022'!$B$4:$X$28,'Форма 1'!Z$8),"")</f>
        <v/>
      </c>
      <c r="J3246" s="103" t="str">
        <f>IF(ISNUMBER('Форма 1'!AA3246),'Форма 1'!$H3246*VLOOKUP('Форма 1'!$F3246,'Придельники с 2022'!$B$4:$X$28,'Форма 1'!AA$8),"")</f>
        <v/>
      </c>
      <c r="K3246" s="90"/>
      <c r="L3246" s="87"/>
      <c r="M3246" s="103">
        <f>IF(ISNUMBER('Форма 1'!AD3246),'Форма 1'!$H3246*VLOOKUP('Форма 1'!$F3246,'Придельники с 2022'!$B$4:$X$28,'Форма 1'!AD$8),"")</f>
        <v>10160461.308999998</v>
      </c>
      <c r="N3246" s="103" t="str">
        <f>IF(ISBLANK('Форма 1'!$AE3246),"",IF('Форма 1'!$AE3246=1,'Форма 1'!$H3246*VLOOKUP('Форма 1'!$F3246,'Придельники с 2022'!$B$4:$X$28,'Форма 1'!$AE$8,0),IF('Форма 1'!$AE3246=2,'Форма 1'!$H3246*VLOOKUP('Форма 1'!$F3246,'Придельники с 2022'!$B$4:$X$28,13,0),IF('Форма 1'!$AE3246=3,'Форма 1'!$H3246*VLOOKUP('Форма 1'!$F3246,'Придельники с 2022'!$B$4:$X$28,12,0)))))</f>
        <v/>
      </c>
      <c r="O3246" s="103" t="str">
        <f>IF(ISNUMBER('Форма 1'!AF3246),'Форма 1'!$H3246*VLOOKUP('Форма 1'!$F3246,'Придельники с 2022'!$B$4:$X$28,'Форма 1'!AF$8),"")</f>
        <v/>
      </c>
      <c r="P3246" s="87"/>
      <c r="Q3246" s="103" t="str">
        <f>IF(ISNUMBER('Форма 1'!AH3246),'Форма 1'!$H3246*VLOOKUP('Форма 1'!$F3246,'Придельники с 2022'!$B$4:$X$28,'Форма 1'!AH$8),"")</f>
        <v/>
      </c>
      <c r="R3246" s="103" t="str">
        <f>IF(ISNUMBER('Форма 1'!AI3246),'Форма 1'!$H3246*VLOOKUP('Форма 1'!$F3246,'Придельники с 2022'!$B$4:$X$28,'Форма 1'!AI$8),"")</f>
        <v/>
      </c>
      <c r="S3246" s="103" t="str">
        <f>IF(ISNUMBER('Форма 1'!AJ3246),'Форма 1'!$H3246*VLOOKUP('Форма 1'!$F3246,'Придельники с 2022'!$B$4:$X$28,'Форма 1'!AJ$8),"")</f>
        <v/>
      </c>
      <c r="T3246" s="87"/>
    </row>
    <row r="3247" spans="1:20">
      <c r="A3247" s="188">
        <f t="shared" si="246"/>
        <v>93</v>
      </c>
      <c r="B3247" s="189" t="s">
        <v>3146</v>
      </c>
      <c r="C3247" s="99">
        <f t="shared" si="245"/>
        <v>5669119.2274999991</v>
      </c>
      <c r="D3247" s="103" t="str">
        <f>IF(ISNUMBER('Форма 1'!U3247),'Форма 1'!$H3247*VLOOKUP('Форма 1'!$F3247,'Придельники с 2022'!$B$4:$X$28,'Форма 1'!U$8),"")</f>
        <v/>
      </c>
      <c r="E3247" s="103" t="str">
        <f>IF(ISNUMBER('Форма 1'!V3247),'Форма 1'!$H3247*VLOOKUP('Форма 1'!$F3247,'Придельники с 2022'!$B$4:$X$28,'Форма 1'!V$8),"")</f>
        <v/>
      </c>
      <c r="F3247" s="103" t="str">
        <f>IF(ISNUMBER('Форма 1'!W3247),'Форма 1'!$H3247*VLOOKUP('Форма 1'!$F3247,'Придельники с 2022'!$B$4:$X$28,'Форма 1'!W$8),"")</f>
        <v/>
      </c>
      <c r="G3247" s="103">
        <f>IF(ISNUMBER('Форма 1'!X3247),'Форма 1'!$H3247*VLOOKUP('Форма 1'!$F3247,'Придельники с 2022'!$B$4:$X$28,'Форма 1'!X$8),"")</f>
        <v>614458.8496999999</v>
      </c>
      <c r="H3247" s="103">
        <f>IF(ISNUMBER('Форма 1'!Y3247),'Форма 1'!$H3247*VLOOKUP('Форма 1'!$F3247,'Придельники с 2022'!$B$4:$X$28,'Форма 1'!Y$8),"")</f>
        <v>1895078.8513999998</v>
      </c>
      <c r="I3247" s="103">
        <f>IF(ISNUMBER('Форма 1'!Z3247),'Форма 1'!$H3247*VLOOKUP('Форма 1'!$F3247,'Придельники с 2022'!$B$4:$X$28,'Форма 1'!Z$8),"")</f>
        <v>1048488.2115999998</v>
      </c>
      <c r="J3247" s="103" t="str">
        <f>IF(ISNUMBER('Форма 1'!AA3247),'Форма 1'!$H3247*VLOOKUP('Форма 1'!$F3247,'Придельники с 2022'!$B$4:$X$28,'Форма 1'!AA$8),"")</f>
        <v/>
      </c>
      <c r="K3247" s="90"/>
      <c r="L3247" s="87"/>
      <c r="M3247" s="103" t="str">
        <f>IF(ISNUMBER('Форма 1'!AD3247),'Форма 1'!$H3247*VLOOKUP('Форма 1'!$F3247,'Придельники с 2022'!$B$4:$X$28,'Форма 1'!AD$8),"")</f>
        <v/>
      </c>
      <c r="N3247" s="103" t="str">
        <f>IF(ISBLANK('Форма 1'!$AE3247),"",IF('Форма 1'!$AE3247=1,'Форма 1'!$H3247*VLOOKUP('Форма 1'!$F3247,'Придельники с 2022'!$B$4:$X$28,'Форма 1'!$AE$8,0),IF('Форма 1'!$AE3247=2,'Форма 1'!$H3247*VLOOKUP('Форма 1'!$F3247,'Придельники с 2022'!$B$4:$X$28,13,0),IF('Форма 1'!$AE3247=3,'Форма 1'!$H3247*VLOOKUP('Форма 1'!$F3247,'Придельники с 2022'!$B$4:$X$28,12,0)))))</f>
        <v/>
      </c>
      <c r="O3247" s="103">
        <f>IF(ISNUMBER('Форма 1'!AF3247),'Форма 1'!$H3247*VLOOKUP('Форма 1'!$F3247,'Придельники с 2022'!$B$4:$X$28,'Форма 1'!AF$8),"")</f>
        <v>2111093.3147999998</v>
      </c>
      <c r="P3247" s="87"/>
      <c r="Q3247" s="103" t="str">
        <f>IF(ISNUMBER('Форма 1'!AH3247),'Форма 1'!$H3247*VLOOKUP('Форма 1'!$F3247,'Придельники с 2022'!$B$4:$X$28,'Форма 1'!AH$8),"")</f>
        <v/>
      </c>
      <c r="R3247" s="103" t="str">
        <f>IF(ISNUMBER('Форма 1'!AI3247),'Форма 1'!$H3247*VLOOKUP('Форма 1'!$F3247,'Придельники с 2022'!$B$4:$X$28,'Форма 1'!AI$8),"")</f>
        <v/>
      </c>
      <c r="S3247" s="103" t="str">
        <f>IF(ISNUMBER('Форма 1'!AJ3247),'Форма 1'!$H3247*VLOOKUP('Форма 1'!$F3247,'Придельники с 2022'!$B$4:$X$28,'Форма 1'!AJ$8),"")</f>
        <v/>
      </c>
      <c r="T3247" s="87"/>
    </row>
    <row r="3248" spans="1:20">
      <c r="A3248" s="188">
        <f t="shared" si="246"/>
        <v>94</v>
      </c>
      <c r="B3248" s="189" t="s">
        <v>3147</v>
      </c>
      <c r="C3248" s="99">
        <f t="shared" si="245"/>
        <v>4660196.7359999996</v>
      </c>
      <c r="D3248" s="103" t="str">
        <f>IF(ISNUMBER('Форма 1'!U3248),'Форма 1'!$H3248*VLOOKUP('Форма 1'!$F3248,'Придельники с 2022'!$B$4:$X$28,'Форма 1'!U$8),"")</f>
        <v/>
      </c>
      <c r="E3248" s="103" t="str">
        <f>IF(ISNUMBER('Форма 1'!V3248),'Форма 1'!$H3248*VLOOKUP('Форма 1'!$F3248,'Придельники с 2022'!$B$4:$X$28,'Форма 1'!V$8),"")</f>
        <v/>
      </c>
      <c r="F3248" s="103" t="str">
        <f>IF(ISNUMBER('Форма 1'!W3248),'Форма 1'!$H3248*VLOOKUP('Форма 1'!$F3248,'Придельники с 2022'!$B$4:$X$28,'Форма 1'!W$8),"")</f>
        <v/>
      </c>
      <c r="G3248" s="103" t="str">
        <f>IF(ISNUMBER('Форма 1'!X3248),'Форма 1'!$H3248*VLOOKUP('Форма 1'!$F3248,'Придельники с 2022'!$B$4:$X$28,'Форма 1'!X$8),"")</f>
        <v/>
      </c>
      <c r="H3248" s="103" t="str">
        <f>IF(ISNUMBER('Форма 1'!Y3248),'Форма 1'!$H3248*VLOOKUP('Форма 1'!$F3248,'Придельники с 2022'!$B$4:$X$28,'Форма 1'!Y$8),"")</f>
        <v/>
      </c>
      <c r="I3248" s="103">
        <f>IF(ISNUMBER('Форма 1'!Z3248),'Форма 1'!$H3248*VLOOKUP('Форма 1'!$F3248,'Придельники с 2022'!$B$4:$X$28,'Форма 1'!Z$8),"")</f>
        <v>1546458.3840000001</v>
      </c>
      <c r="J3248" s="103" t="str">
        <f>IF(ISNUMBER('Форма 1'!AA3248),'Форма 1'!$H3248*VLOOKUP('Форма 1'!$F3248,'Придельники с 2022'!$B$4:$X$28,'Форма 1'!AA$8),"")</f>
        <v/>
      </c>
      <c r="K3248" s="90"/>
      <c r="L3248" s="87"/>
      <c r="M3248" s="103" t="str">
        <f>IF(ISNUMBER('Форма 1'!AD3248),'Форма 1'!$H3248*VLOOKUP('Форма 1'!$F3248,'Придельники с 2022'!$B$4:$X$28,'Форма 1'!AD$8),"")</f>
        <v/>
      </c>
      <c r="N3248" s="103" t="str">
        <f>IF(ISBLANK('Форма 1'!$AE3248),"",IF('Форма 1'!$AE3248=1,'Форма 1'!$H3248*VLOOKUP('Форма 1'!$F3248,'Придельники с 2022'!$B$4:$X$28,'Форма 1'!$AE$8,0),IF('Форма 1'!$AE3248=2,'Форма 1'!$H3248*VLOOKUP('Форма 1'!$F3248,'Придельники с 2022'!$B$4:$X$28,13,0),IF('Форма 1'!$AE3248=3,'Форма 1'!$H3248*VLOOKUP('Форма 1'!$F3248,'Придельники с 2022'!$B$4:$X$28,12,0)))))</f>
        <v/>
      </c>
      <c r="O3248" s="103">
        <f>IF(ISNUMBER('Форма 1'!AF3248),'Форма 1'!$H3248*VLOOKUP('Форма 1'!$F3248,'Придельники с 2022'!$B$4:$X$28,'Форма 1'!AF$8),"")</f>
        <v>3113738.352</v>
      </c>
      <c r="P3248" s="87"/>
      <c r="Q3248" s="103" t="str">
        <f>IF(ISNUMBER('Форма 1'!AH3248),'Форма 1'!$H3248*VLOOKUP('Форма 1'!$F3248,'Придельники с 2022'!$B$4:$X$28,'Форма 1'!AH$8),"")</f>
        <v/>
      </c>
      <c r="R3248" s="103" t="str">
        <f>IF(ISNUMBER('Форма 1'!AI3248),'Форма 1'!$H3248*VLOOKUP('Форма 1'!$F3248,'Придельники с 2022'!$B$4:$X$28,'Форма 1'!AI$8),"")</f>
        <v/>
      </c>
      <c r="S3248" s="103" t="str">
        <f>IF(ISNUMBER('Форма 1'!AJ3248),'Форма 1'!$H3248*VLOOKUP('Форма 1'!$F3248,'Придельники с 2022'!$B$4:$X$28,'Форма 1'!AJ$8),"")</f>
        <v/>
      </c>
      <c r="T3248" s="87"/>
    </row>
    <row r="3249" spans="1:20">
      <c r="A3249" s="188">
        <f t="shared" si="246"/>
        <v>95</v>
      </c>
      <c r="B3249" s="189" t="s">
        <v>3148</v>
      </c>
      <c r="C3249" s="99">
        <f t="shared" si="245"/>
        <v>6503533.2319999998</v>
      </c>
      <c r="D3249" s="103" t="str">
        <f>IF(ISNUMBER('Форма 1'!U3249),'Форма 1'!$H3249*VLOOKUP('Форма 1'!$F3249,'Придельники с 2022'!$B$4:$X$28,'Форма 1'!U$8),"")</f>
        <v/>
      </c>
      <c r="E3249" s="103" t="str">
        <f>IF(ISNUMBER('Форма 1'!V3249),'Форма 1'!$H3249*VLOOKUP('Форма 1'!$F3249,'Придельники с 2022'!$B$4:$X$28,'Форма 1'!V$8),"")</f>
        <v/>
      </c>
      <c r="F3249" s="103" t="str">
        <f>IF(ISNUMBER('Форма 1'!W3249),'Форма 1'!$H3249*VLOOKUP('Форма 1'!$F3249,'Придельники с 2022'!$B$4:$X$28,'Форма 1'!W$8),"")</f>
        <v/>
      </c>
      <c r="G3249" s="103" t="str">
        <f>IF(ISNUMBER('Форма 1'!X3249),'Форма 1'!$H3249*VLOOKUP('Форма 1'!$F3249,'Придельники с 2022'!$B$4:$X$28,'Форма 1'!X$8),"")</f>
        <v/>
      </c>
      <c r="H3249" s="103" t="str">
        <f>IF(ISNUMBER('Форма 1'!Y3249),'Форма 1'!$H3249*VLOOKUP('Форма 1'!$F3249,'Придельники с 2022'!$B$4:$X$28,'Форма 1'!Y$8),"")</f>
        <v/>
      </c>
      <c r="I3249" s="103" t="str">
        <f>IF(ISNUMBER('Форма 1'!Z3249),'Форма 1'!$H3249*VLOOKUP('Форма 1'!$F3249,'Придельники с 2022'!$B$4:$X$28,'Форма 1'!Z$8),"")</f>
        <v/>
      </c>
      <c r="J3249" s="103" t="str">
        <f>IF(ISNUMBER('Форма 1'!AA3249),'Форма 1'!$H3249*VLOOKUP('Форма 1'!$F3249,'Придельники с 2022'!$B$4:$X$28,'Форма 1'!AA$8),"")</f>
        <v/>
      </c>
      <c r="K3249" s="90"/>
      <c r="L3249" s="87"/>
      <c r="M3249" s="103">
        <f>IF(ISNUMBER('Форма 1'!AD3249),'Форма 1'!$H3249*VLOOKUP('Форма 1'!$F3249,'Придельники с 2022'!$B$4:$X$28,'Форма 1'!AD$8),"")</f>
        <v>6503533.2319999998</v>
      </c>
      <c r="N3249" s="103" t="str">
        <f>IF(ISBLANK('Форма 1'!$AE3249),"",IF('Форма 1'!$AE3249=1,'Форма 1'!$H3249*VLOOKUP('Форма 1'!$F3249,'Придельники с 2022'!$B$4:$X$28,'Форма 1'!$AE$8,0),IF('Форма 1'!$AE3249=2,'Форма 1'!$H3249*VLOOKUP('Форма 1'!$F3249,'Придельники с 2022'!$B$4:$X$28,13,0),IF('Форма 1'!$AE3249=3,'Форма 1'!$H3249*VLOOKUP('Форма 1'!$F3249,'Придельники с 2022'!$B$4:$X$28,12,0)))))</f>
        <v/>
      </c>
      <c r="O3249" s="103" t="str">
        <f>IF(ISNUMBER('Форма 1'!AF3249),'Форма 1'!$H3249*VLOOKUP('Форма 1'!$F3249,'Придельники с 2022'!$B$4:$X$28,'Форма 1'!AF$8),"")</f>
        <v/>
      </c>
      <c r="P3249" s="87"/>
      <c r="Q3249" s="103" t="str">
        <f>IF(ISNUMBER('Форма 1'!AH3249),'Форма 1'!$H3249*VLOOKUP('Форма 1'!$F3249,'Придельники с 2022'!$B$4:$X$28,'Форма 1'!AH$8),"")</f>
        <v/>
      </c>
      <c r="R3249" s="103" t="str">
        <f>IF(ISNUMBER('Форма 1'!AI3249),'Форма 1'!$H3249*VLOOKUP('Форма 1'!$F3249,'Придельники с 2022'!$B$4:$X$28,'Форма 1'!AI$8),"")</f>
        <v/>
      </c>
      <c r="S3249" s="103" t="str">
        <f>IF(ISNUMBER('Форма 1'!AJ3249),'Форма 1'!$H3249*VLOOKUP('Форма 1'!$F3249,'Придельники с 2022'!$B$4:$X$28,'Форма 1'!AJ$8),"")</f>
        <v/>
      </c>
      <c r="T3249" s="87"/>
    </row>
    <row r="3250" spans="1:20">
      <c r="A3250" s="188">
        <f t="shared" si="246"/>
        <v>96</v>
      </c>
      <c r="B3250" s="195" t="s">
        <v>3149</v>
      </c>
      <c r="C3250" s="99">
        <f t="shared" ref="C3250:C3318" si="247">SUM(D3250:J3250,L3250:T3250)</f>
        <v>160717514.72</v>
      </c>
      <c r="D3250" s="103" t="str">
        <f>IF(ISNUMBER('Форма 1'!U3250),'Форма 1'!$H3250*VLOOKUP('Форма 1'!$F3250,'Придельники с 2022'!$B$4:$X$28,'Форма 1'!U$8),"")</f>
        <v/>
      </c>
      <c r="E3250" s="103" t="str">
        <f>IF(ISNUMBER('Форма 1'!V3250),'Форма 1'!$H3250*VLOOKUP('Форма 1'!$F3250,'Придельники с 2022'!$B$4:$X$28,'Форма 1'!V$8),"")</f>
        <v/>
      </c>
      <c r="F3250" s="103" t="str">
        <f>IF(ISNUMBER('Форма 1'!W3250),'Форма 1'!$H3250*VLOOKUP('Форма 1'!$F3250,'Придельники с 2022'!$B$4:$X$28,'Форма 1'!W$8),"")</f>
        <v/>
      </c>
      <c r="G3250" s="103" t="str">
        <f>IF(ISNUMBER('Форма 1'!X3250),'Форма 1'!$H3250*VLOOKUP('Форма 1'!$F3250,'Придельники с 2022'!$B$4:$X$28,'Форма 1'!X$8),"")</f>
        <v/>
      </c>
      <c r="H3250" s="103" t="str">
        <f>IF(ISNUMBER('Форма 1'!Y3250),'Форма 1'!$H3250*VLOOKUP('Форма 1'!$F3250,'Придельники с 2022'!$B$4:$X$28,'Форма 1'!Y$8),"")</f>
        <v/>
      </c>
      <c r="I3250" s="103" t="str">
        <f>IF(ISNUMBER('Форма 1'!Z3250),'Форма 1'!$H3250*VLOOKUP('Форма 1'!$F3250,'Придельники с 2022'!$B$4:$X$28,'Форма 1'!Z$8),"")</f>
        <v/>
      </c>
      <c r="J3250" s="103" t="str">
        <f>IF(ISNUMBER('Форма 1'!AA3250),'Форма 1'!$H3250*VLOOKUP('Форма 1'!$F3250,'Придельники с 2022'!$B$4:$X$28,'Форма 1'!AA$8),"")</f>
        <v/>
      </c>
      <c r="K3250" s="90"/>
      <c r="L3250" s="87"/>
      <c r="M3250" s="103" t="str">
        <f>IF(ISNUMBER('Форма 1'!AD3250),'Форма 1'!$H3250*VLOOKUP('Форма 1'!$F3250,'Придельники с 2022'!$B$4:$X$28,'Форма 1'!AD$8),"")</f>
        <v/>
      </c>
      <c r="N3250" s="103">
        <f>IF(ISBLANK('Форма 1'!$AE3250),"",IF('Форма 1'!$AE3250=1,'Форма 1'!$H3250*VLOOKUP('Форма 1'!$F3250,'Придельники с 2022'!$B$4:$X$28,'Форма 1'!$AE$8,0),IF('Форма 1'!$AE3250=2,'Форма 1'!$H3250*VLOOKUP('Форма 1'!$F3250,'Придельники с 2022'!$B$4:$X$28,13,0),IF('Форма 1'!$AE3250=3,'Форма 1'!$H3250*VLOOKUP('Форма 1'!$F3250,'Придельники с 2022'!$B$4:$X$28,12,0)))))</f>
        <v>160717514.72</v>
      </c>
      <c r="O3250" s="103" t="str">
        <f>IF(ISNUMBER('Форма 1'!AF3250),'Форма 1'!$H3250*VLOOKUP('Форма 1'!$F3250,'Придельники с 2022'!$B$4:$X$28,'Форма 1'!AF$8),"")</f>
        <v/>
      </c>
      <c r="P3250" s="87"/>
      <c r="Q3250" s="103" t="str">
        <f>IF(ISNUMBER('Форма 1'!AH3250),'Форма 1'!$H3250*VLOOKUP('Форма 1'!$F3250,'Придельники с 2022'!$B$4:$X$28,'Форма 1'!AH$8),"")</f>
        <v/>
      </c>
      <c r="R3250" s="103" t="str">
        <f>IF(ISNUMBER('Форма 1'!AI3250),'Форма 1'!$H3250*VLOOKUP('Форма 1'!$F3250,'Придельники с 2022'!$B$4:$X$28,'Форма 1'!AI$8),"")</f>
        <v/>
      </c>
      <c r="S3250" s="103" t="str">
        <f>IF(ISNUMBER('Форма 1'!AJ3250),'Форма 1'!$H3250*VLOOKUP('Форма 1'!$F3250,'Придельники с 2022'!$B$4:$X$28,'Форма 1'!AJ$8),"")</f>
        <v/>
      </c>
      <c r="T3250" s="87"/>
    </row>
    <row r="3251" spans="1:20">
      <c r="A3251" s="188">
        <f t="shared" si="246"/>
        <v>97</v>
      </c>
      <c r="B3251" s="189" t="s">
        <v>417</v>
      </c>
      <c r="C3251" s="99">
        <f t="shared" si="247"/>
        <v>471580.43000000005</v>
      </c>
      <c r="D3251" s="103" t="str">
        <f>IF(ISNUMBER('Форма 1'!U3251),'Форма 1'!$H3251*VLOOKUP('Форма 1'!$F3251,'Придельники с 2022'!$B$4:$X$28,'Форма 1'!U$8),"")</f>
        <v/>
      </c>
      <c r="E3251" s="103" t="str">
        <f>IF(ISNUMBER('Форма 1'!V3251),'Форма 1'!$H3251*VLOOKUP('Форма 1'!$F3251,'Придельники с 2022'!$B$4:$X$28,'Форма 1'!V$8),"")</f>
        <v/>
      </c>
      <c r="F3251" s="103" t="str">
        <f>IF(ISNUMBER('Форма 1'!W3251),'Форма 1'!$H3251*VLOOKUP('Форма 1'!$F3251,'Придельники с 2022'!$B$4:$X$28,'Форма 1'!W$8),"")</f>
        <v/>
      </c>
      <c r="G3251" s="103" t="str">
        <f>IF(ISNUMBER('Форма 1'!X3251),'Форма 1'!$H3251*VLOOKUP('Форма 1'!$F3251,'Придельники с 2022'!$B$4:$X$28,'Форма 1'!X$8),"")</f>
        <v/>
      </c>
      <c r="H3251" s="103" t="str">
        <f>IF(ISNUMBER('Форма 1'!Y3251),'Форма 1'!$H3251*VLOOKUP('Форма 1'!$F3251,'Придельники с 2022'!$B$4:$X$28,'Форма 1'!Y$8),"")</f>
        <v/>
      </c>
      <c r="I3251" s="103" t="str">
        <f>IF(ISNUMBER('Форма 1'!Z3251),'Форма 1'!$H3251*VLOOKUP('Форма 1'!$F3251,'Придельники с 2022'!$B$4:$X$28,'Форма 1'!Z$8),"")</f>
        <v/>
      </c>
      <c r="J3251" s="103" t="str">
        <f>IF(ISNUMBER('Форма 1'!AA3251),'Форма 1'!$H3251*VLOOKUP('Форма 1'!$F3251,'Придельники с 2022'!$B$4:$X$28,'Форма 1'!AA$8),"")</f>
        <v/>
      </c>
      <c r="K3251" s="92"/>
      <c r="L3251" s="88"/>
      <c r="M3251" s="103" t="str">
        <f>IF(ISNUMBER('Форма 1'!AD3251),'Форма 1'!$H3251*VLOOKUP('Форма 1'!$F3251,'Придельники с 2022'!$B$4:$X$28,'Форма 1'!AD$8),"")</f>
        <v/>
      </c>
      <c r="N3251" s="103" t="str">
        <f>IF(ISBLANK('Форма 1'!$AE3251),"",IF('Форма 1'!$AE3251=1,'Форма 1'!$H3251*VLOOKUP('Форма 1'!$F3251,'Придельники с 2022'!$B$4:$X$28,'Форма 1'!$AE$8,0),IF('Форма 1'!$AE3251=2,'Форма 1'!$H3251*VLOOKUP('Форма 1'!$F3251,'Придельники с 2022'!$B$4:$X$28,13,0),IF('Форма 1'!$AE3251=3,'Форма 1'!$H3251*VLOOKUP('Форма 1'!$F3251,'Придельники с 2022'!$B$4:$X$28,12,0)))))</f>
        <v/>
      </c>
      <c r="O3251" s="103" t="str">
        <f>IF(ISNUMBER('Форма 1'!AF3251),'Форма 1'!$H3251*VLOOKUP('Форма 1'!$F3251,'Придельники с 2022'!$B$4:$X$28,'Форма 1'!AF$8),"")</f>
        <v/>
      </c>
      <c r="P3251" s="87">
        <v>471580.43000000005</v>
      </c>
      <c r="Q3251" s="103" t="str">
        <f>IF(ISNUMBER('Форма 1'!AH3251),'Форма 1'!$H3251*VLOOKUP('Форма 1'!$F3251,'Придельники с 2022'!$B$4:$X$28,'Форма 1'!AH$8),"")</f>
        <v/>
      </c>
      <c r="R3251" s="103" t="str">
        <f>IF(ISNUMBER('Форма 1'!AI3251),'Форма 1'!$H3251*VLOOKUP('Форма 1'!$F3251,'Придельники с 2022'!$B$4:$X$28,'Форма 1'!AI$8),"")</f>
        <v/>
      </c>
      <c r="S3251" s="103" t="str">
        <f>IF(ISNUMBER('Форма 1'!AJ3251),'Форма 1'!$H3251*VLOOKUP('Форма 1'!$F3251,'Придельники с 2022'!$B$4:$X$28,'Форма 1'!AJ$8),"")</f>
        <v/>
      </c>
      <c r="T3251" s="87"/>
    </row>
    <row r="3252" spans="1:20">
      <c r="A3252" s="188">
        <f t="shared" si="246"/>
        <v>98</v>
      </c>
      <c r="B3252" s="189" t="s">
        <v>418</v>
      </c>
      <c r="C3252" s="99">
        <f t="shared" si="247"/>
        <v>471580.43000000005</v>
      </c>
      <c r="D3252" s="103" t="str">
        <f>IF(ISNUMBER('Форма 1'!U3252),'Форма 1'!$H3252*VLOOKUP('Форма 1'!$F3252,'Придельники с 2022'!$B$4:$X$28,'Форма 1'!U$8),"")</f>
        <v/>
      </c>
      <c r="E3252" s="103" t="str">
        <f>IF(ISNUMBER('Форма 1'!V3252),'Форма 1'!$H3252*VLOOKUP('Форма 1'!$F3252,'Придельники с 2022'!$B$4:$X$28,'Форма 1'!V$8),"")</f>
        <v/>
      </c>
      <c r="F3252" s="103" t="str">
        <f>IF(ISNUMBER('Форма 1'!W3252),'Форма 1'!$H3252*VLOOKUP('Форма 1'!$F3252,'Придельники с 2022'!$B$4:$X$28,'Форма 1'!W$8),"")</f>
        <v/>
      </c>
      <c r="G3252" s="103" t="str">
        <f>IF(ISNUMBER('Форма 1'!X3252),'Форма 1'!$H3252*VLOOKUP('Форма 1'!$F3252,'Придельники с 2022'!$B$4:$X$28,'Форма 1'!X$8),"")</f>
        <v/>
      </c>
      <c r="H3252" s="103" t="str">
        <f>IF(ISNUMBER('Форма 1'!Y3252),'Форма 1'!$H3252*VLOOKUP('Форма 1'!$F3252,'Придельники с 2022'!$B$4:$X$28,'Форма 1'!Y$8),"")</f>
        <v/>
      </c>
      <c r="I3252" s="103" t="str">
        <f>IF(ISNUMBER('Форма 1'!Z3252),'Форма 1'!$H3252*VLOOKUP('Форма 1'!$F3252,'Придельники с 2022'!$B$4:$X$28,'Форма 1'!Z$8),"")</f>
        <v/>
      </c>
      <c r="J3252" s="103" t="str">
        <f>IF(ISNUMBER('Форма 1'!AA3252),'Форма 1'!$H3252*VLOOKUP('Форма 1'!$F3252,'Придельники с 2022'!$B$4:$X$28,'Форма 1'!AA$8),"")</f>
        <v/>
      </c>
      <c r="K3252" s="92"/>
      <c r="L3252" s="88"/>
      <c r="M3252" s="103" t="str">
        <f>IF(ISNUMBER('Форма 1'!AD3252),'Форма 1'!$H3252*VLOOKUP('Форма 1'!$F3252,'Придельники с 2022'!$B$4:$X$28,'Форма 1'!AD$8),"")</f>
        <v/>
      </c>
      <c r="N3252" s="103" t="str">
        <f>IF(ISBLANK('Форма 1'!$AE3252),"",IF('Форма 1'!$AE3252=1,'Форма 1'!$H3252*VLOOKUP('Форма 1'!$F3252,'Придельники с 2022'!$B$4:$X$28,'Форма 1'!$AE$8,0),IF('Форма 1'!$AE3252=2,'Форма 1'!$H3252*VLOOKUP('Форма 1'!$F3252,'Придельники с 2022'!$B$4:$X$28,13,0),IF('Форма 1'!$AE3252=3,'Форма 1'!$H3252*VLOOKUP('Форма 1'!$F3252,'Придельники с 2022'!$B$4:$X$28,12,0)))))</f>
        <v/>
      </c>
      <c r="O3252" s="103" t="str">
        <f>IF(ISNUMBER('Форма 1'!AF3252),'Форма 1'!$H3252*VLOOKUP('Форма 1'!$F3252,'Придельники с 2022'!$B$4:$X$28,'Форма 1'!AF$8),"")</f>
        <v/>
      </c>
      <c r="P3252" s="87">
        <v>471580.43000000005</v>
      </c>
      <c r="Q3252" s="103" t="str">
        <f>IF(ISNUMBER('Форма 1'!AH3252),'Форма 1'!$H3252*VLOOKUP('Форма 1'!$F3252,'Придельники с 2022'!$B$4:$X$28,'Форма 1'!AH$8),"")</f>
        <v/>
      </c>
      <c r="R3252" s="103" t="str">
        <f>IF(ISNUMBER('Форма 1'!AI3252),'Форма 1'!$H3252*VLOOKUP('Форма 1'!$F3252,'Придельники с 2022'!$B$4:$X$28,'Форма 1'!AI$8),"")</f>
        <v/>
      </c>
      <c r="S3252" s="103" t="str">
        <f>IF(ISNUMBER('Форма 1'!AJ3252),'Форма 1'!$H3252*VLOOKUP('Форма 1'!$F3252,'Придельники с 2022'!$B$4:$X$28,'Форма 1'!AJ$8),"")</f>
        <v/>
      </c>
      <c r="T3252" s="87"/>
    </row>
    <row r="3253" spans="1:20">
      <c r="A3253" s="188">
        <f t="shared" si="246"/>
        <v>99</v>
      </c>
      <c r="B3253" s="189" t="s">
        <v>419</v>
      </c>
      <c r="C3253" s="99">
        <f t="shared" si="247"/>
        <v>471580.43000000005</v>
      </c>
      <c r="D3253" s="103" t="str">
        <f>IF(ISNUMBER('Форма 1'!U3253),'Форма 1'!$H3253*VLOOKUP('Форма 1'!$F3253,'Придельники с 2022'!$B$4:$X$28,'Форма 1'!U$8),"")</f>
        <v/>
      </c>
      <c r="E3253" s="103" t="str">
        <f>IF(ISNUMBER('Форма 1'!V3253),'Форма 1'!$H3253*VLOOKUP('Форма 1'!$F3253,'Придельники с 2022'!$B$4:$X$28,'Форма 1'!V$8),"")</f>
        <v/>
      </c>
      <c r="F3253" s="103" t="str">
        <f>IF(ISNUMBER('Форма 1'!W3253),'Форма 1'!$H3253*VLOOKUP('Форма 1'!$F3253,'Придельники с 2022'!$B$4:$X$28,'Форма 1'!W$8),"")</f>
        <v/>
      </c>
      <c r="G3253" s="103" t="str">
        <f>IF(ISNUMBER('Форма 1'!X3253),'Форма 1'!$H3253*VLOOKUP('Форма 1'!$F3253,'Придельники с 2022'!$B$4:$X$28,'Форма 1'!X$8),"")</f>
        <v/>
      </c>
      <c r="H3253" s="103" t="str">
        <f>IF(ISNUMBER('Форма 1'!Y3253),'Форма 1'!$H3253*VLOOKUP('Форма 1'!$F3253,'Придельники с 2022'!$B$4:$X$28,'Форма 1'!Y$8),"")</f>
        <v/>
      </c>
      <c r="I3253" s="103" t="str">
        <f>IF(ISNUMBER('Форма 1'!Z3253),'Форма 1'!$H3253*VLOOKUP('Форма 1'!$F3253,'Придельники с 2022'!$B$4:$X$28,'Форма 1'!Z$8),"")</f>
        <v/>
      </c>
      <c r="J3253" s="103" t="str">
        <f>IF(ISNUMBER('Форма 1'!AA3253),'Форма 1'!$H3253*VLOOKUP('Форма 1'!$F3253,'Придельники с 2022'!$B$4:$X$28,'Форма 1'!AA$8),"")</f>
        <v/>
      </c>
      <c r="K3253" s="92"/>
      <c r="L3253" s="88"/>
      <c r="M3253" s="103" t="str">
        <f>IF(ISNUMBER('Форма 1'!AD3253),'Форма 1'!$H3253*VLOOKUP('Форма 1'!$F3253,'Придельники с 2022'!$B$4:$X$28,'Форма 1'!AD$8),"")</f>
        <v/>
      </c>
      <c r="N3253" s="103" t="str">
        <f>IF(ISBLANK('Форма 1'!$AE3253),"",IF('Форма 1'!$AE3253=1,'Форма 1'!$H3253*VLOOKUP('Форма 1'!$F3253,'Придельники с 2022'!$B$4:$X$28,'Форма 1'!$AE$8,0),IF('Форма 1'!$AE3253=2,'Форма 1'!$H3253*VLOOKUP('Форма 1'!$F3253,'Придельники с 2022'!$B$4:$X$28,13,0),IF('Форма 1'!$AE3253=3,'Форма 1'!$H3253*VLOOKUP('Форма 1'!$F3253,'Придельники с 2022'!$B$4:$X$28,12,0)))))</f>
        <v/>
      </c>
      <c r="O3253" s="103" t="str">
        <f>IF(ISNUMBER('Форма 1'!AF3253),'Форма 1'!$H3253*VLOOKUP('Форма 1'!$F3253,'Придельники с 2022'!$B$4:$X$28,'Форма 1'!AF$8),"")</f>
        <v/>
      </c>
      <c r="P3253" s="87">
        <v>471580.43000000005</v>
      </c>
      <c r="Q3253" s="103" t="str">
        <f>IF(ISNUMBER('Форма 1'!AH3253),'Форма 1'!$H3253*VLOOKUP('Форма 1'!$F3253,'Придельники с 2022'!$B$4:$X$28,'Форма 1'!AH$8),"")</f>
        <v/>
      </c>
      <c r="R3253" s="103" t="str">
        <f>IF(ISNUMBER('Форма 1'!AI3253),'Форма 1'!$H3253*VLOOKUP('Форма 1'!$F3253,'Придельники с 2022'!$B$4:$X$28,'Форма 1'!AI$8),"")</f>
        <v/>
      </c>
      <c r="S3253" s="103" t="str">
        <f>IF(ISNUMBER('Форма 1'!AJ3253),'Форма 1'!$H3253*VLOOKUP('Форма 1'!$F3253,'Придельники с 2022'!$B$4:$X$28,'Форма 1'!AJ$8),"")</f>
        <v/>
      </c>
      <c r="T3253" s="87"/>
    </row>
    <row r="3254" spans="1:20">
      <c r="A3254" s="188">
        <f t="shared" si="246"/>
        <v>100</v>
      </c>
      <c r="B3254" s="114" t="s">
        <v>3150</v>
      </c>
      <c r="C3254" s="99">
        <f t="shared" si="247"/>
        <v>15721267.199999999</v>
      </c>
      <c r="D3254" s="103" t="str">
        <f>IF(ISNUMBER('Форма 1'!U3254),'Форма 1'!$H3254*VLOOKUP('Форма 1'!$F3254,'Придельники с 2022'!$B$4:$X$28,'Форма 1'!U$8),"")</f>
        <v/>
      </c>
      <c r="E3254" s="103" t="str">
        <f>IF(ISNUMBER('Форма 1'!V3254),'Форма 1'!$H3254*VLOOKUP('Форма 1'!$F3254,'Придельники с 2022'!$B$4:$X$28,'Форма 1'!V$8),"")</f>
        <v/>
      </c>
      <c r="F3254" s="103" t="str">
        <f>IF(ISNUMBER('Форма 1'!W3254),'Форма 1'!$H3254*VLOOKUP('Форма 1'!$F3254,'Придельники с 2022'!$B$4:$X$28,'Форма 1'!W$8),"")</f>
        <v/>
      </c>
      <c r="G3254" s="103" t="str">
        <f>IF(ISNUMBER('Форма 1'!X3254),'Форма 1'!$H3254*VLOOKUP('Форма 1'!$F3254,'Придельники с 2022'!$B$4:$X$28,'Форма 1'!X$8),"")</f>
        <v/>
      </c>
      <c r="H3254" s="103" t="str">
        <f>IF(ISNUMBER('Форма 1'!Y3254),'Форма 1'!$H3254*VLOOKUP('Форма 1'!$F3254,'Придельники с 2022'!$B$4:$X$28,'Форма 1'!Y$8),"")</f>
        <v/>
      </c>
      <c r="I3254" s="103" t="str">
        <f>IF(ISNUMBER('Форма 1'!Z3254),'Форма 1'!$H3254*VLOOKUP('Форма 1'!$F3254,'Придельники с 2022'!$B$4:$X$28,'Форма 1'!Z$8),"")</f>
        <v/>
      </c>
      <c r="J3254" s="103" t="str">
        <f>IF(ISNUMBER('Форма 1'!AA3254),'Форма 1'!$H3254*VLOOKUP('Форма 1'!$F3254,'Придельники с 2022'!$B$4:$X$28,'Форма 1'!AA$8),"")</f>
        <v/>
      </c>
      <c r="K3254" s="90">
        <v>4</v>
      </c>
      <c r="L3254" s="87">
        <f>3930316.8*K3254</f>
        <v>15721267.199999999</v>
      </c>
      <c r="M3254" s="103" t="str">
        <f>IF(ISNUMBER('Форма 1'!AD3254),'Форма 1'!$H3254*VLOOKUP('Форма 1'!$F3254,'Придельники с 2022'!$B$4:$X$28,'Форма 1'!AD$8),"")</f>
        <v/>
      </c>
      <c r="N3254" s="103" t="str">
        <f>IF(ISBLANK('Форма 1'!$AE3254),"",IF('Форма 1'!$AE3254=1,'Форма 1'!$H3254*VLOOKUP('Форма 1'!$F3254,'Придельники с 2022'!$B$4:$X$28,'Форма 1'!$AE$8,0),IF('Форма 1'!$AE3254=2,'Форма 1'!$H3254*VLOOKUP('Форма 1'!$F3254,'Придельники с 2022'!$B$4:$X$28,13,0),IF('Форма 1'!$AE3254=3,'Форма 1'!$H3254*VLOOKUP('Форма 1'!$F3254,'Придельники с 2022'!$B$4:$X$28,12,0)))))</f>
        <v/>
      </c>
      <c r="O3254" s="103" t="str">
        <f>IF(ISNUMBER('Форма 1'!AF3254),'Форма 1'!$H3254*VLOOKUP('Форма 1'!$F3254,'Придельники с 2022'!$B$4:$X$28,'Форма 1'!AF$8),"")</f>
        <v/>
      </c>
      <c r="P3254" s="87"/>
      <c r="Q3254" s="103" t="str">
        <f>IF(ISNUMBER('Форма 1'!AH3254),'Форма 1'!$H3254*VLOOKUP('Форма 1'!$F3254,'Придельники с 2022'!$B$4:$X$28,'Форма 1'!AH$8),"")</f>
        <v/>
      </c>
      <c r="R3254" s="103" t="str">
        <f>IF(ISNUMBER('Форма 1'!AI3254),'Форма 1'!$H3254*VLOOKUP('Форма 1'!$F3254,'Придельники с 2022'!$B$4:$X$28,'Форма 1'!AI$8),"")</f>
        <v/>
      </c>
      <c r="S3254" s="103" t="str">
        <f>IF(ISNUMBER('Форма 1'!AJ3254),'Форма 1'!$H3254*VLOOKUP('Форма 1'!$F3254,'Придельники с 2022'!$B$4:$X$28,'Форма 1'!AJ$8),"")</f>
        <v/>
      </c>
      <c r="T3254" s="87"/>
    </row>
    <row r="3255" spans="1:20">
      <c r="A3255" s="188">
        <f t="shared" si="246"/>
        <v>101</v>
      </c>
      <c r="B3255" s="114" t="s">
        <v>5143</v>
      </c>
      <c r="C3255" s="99">
        <f>SUM(D3255:J3255,L3255:T3255)</f>
        <v>11984967.059999999</v>
      </c>
      <c r="D3255" s="103" t="str">
        <f>IF(ISNUMBER('Форма 1'!U3255),'Форма 1'!$H3255*VLOOKUP('Форма 1'!$F3255,'Придельники с 2022'!$B$4:$X$28,'Форма 1'!U$8),"")</f>
        <v/>
      </c>
      <c r="E3255" s="103" t="str">
        <f>IF(ISNUMBER('Форма 1'!V3255),'Форма 1'!$H3255*VLOOKUP('Форма 1'!$F3255,'Придельники с 2022'!$B$4:$X$28,'Форма 1'!V$8),"")</f>
        <v/>
      </c>
      <c r="F3255" s="103" t="str">
        <f>IF(ISNUMBER('Форма 1'!W3255),'Форма 1'!$H3255*VLOOKUP('Форма 1'!$F3255,'Придельники с 2022'!$B$4:$X$28,'Форма 1'!W$8),"")</f>
        <v/>
      </c>
      <c r="G3255" s="103" t="str">
        <f>IF(ISNUMBER('Форма 1'!X3255),'Форма 1'!$H3255*VLOOKUP('Форма 1'!$F3255,'Придельники с 2022'!$B$4:$X$28,'Форма 1'!X$8),"")</f>
        <v/>
      </c>
      <c r="H3255" s="103" t="str">
        <f>IF(ISNUMBER('Форма 1'!Y3255),'Форма 1'!$H3255*VLOOKUP('Форма 1'!$F3255,'Придельники с 2022'!$B$4:$X$28,'Форма 1'!Y$8),"")</f>
        <v/>
      </c>
      <c r="I3255" s="103" t="str">
        <f>IF(ISNUMBER('Форма 1'!Z3255),'Форма 1'!$H3255*VLOOKUP('Форма 1'!$F3255,'Придельники с 2022'!$B$4:$X$28,'Форма 1'!Z$8),"")</f>
        <v/>
      </c>
      <c r="J3255" s="103" t="str">
        <f>IF(ISNUMBER('Форма 1'!AA3255),'Форма 1'!$H3255*VLOOKUP('Форма 1'!$F3255,'Придельники с 2022'!$B$4:$X$28,'Форма 1'!AA$8),"")</f>
        <v/>
      </c>
      <c r="K3255" s="90"/>
      <c r="L3255" s="87"/>
      <c r="M3255" s="103">
        <f>IF(ISNUMBER('Форма 1'!AD3255),'Форма 1'!$H3255*VLOOKUP('Форма 1'!$F3255,'Придельники с 2022'!$B$4:$X$28,'Форма 1'!AD$8),"")</f>
        <v>11984967.059999999</v>
      </c>
      <c r="N3255" s="103" t="str">
        <f>IF(ISBLANK('Форма 1'!$AE3255),"",IF('Форма 1'!$AE3255=1,'Форма 1'!$H3255*VLOOKUP('Форма 1'!$F3255,'Придельники с 2022'!$B$4:$X$28,'Форма 1'!$AE$8,0),IF('Форма 1'!$AE3255=2,'Форма 1'!$H3255*VLOOKUP('Форма 1'!$F3255,'Придельники с 2022'!$B$4:$X$28,13,0),IF('Форма 1'!$AE3255=3,'Форма 1'!$H3255*VLOOKUP('Форма 1'!$F3255,'Придельники с 2022'!$B$4:$X$28,12,0)))))</f>
        <v/>
      </c>
      <c r="O3255" s="103" t="str">
        <f>IF(ISNUMBER('Форма 1'!AF3255),'Форма 1'!$H3255*VLOOKUP('Форма 1'!$F3255,'Придельники с 2022'!$B$4:$X$28,'Форма 1'!AF$8),"")</f>
        <v/>
      </c>
      <c r="P3255" s="87"/>
      <c r="Q3255" s="103" t="str">
        <f>IF(ISNUMBER('Форма 1'!AH3255),'Форма 1'!$H3255*VLOOKUP('Форма 1'!$F3255,'Придельники с 2022'!$B$4:$X$28,'Форма 1'!AH$8),"")</f>
        <v/>
      </c>
      <c r="R3255" s="103" t="str">
        <f>IF(ISNUMBER('Форма 1'!AI3255),'Форма 1'!$H3255*VLOOKUP('Форма 1'!$F3255,'Придельники с 2022'!$B$4:$X$28,'Форма 1'!AI$8),"")</f>
        <v/>
      </c>
      <c r="S3255" s="103" t="str">
        <f>IF(ISNUMBER('Форма 1'!AJ3255),'Форма 1'!$H3255*VLOOKUP('Форма 1'!$F3255,'Придельники с 2022'!$B$4:$X$28,'Форма 1'!AJ$8),"")</f>
        <v/>
      </c>
      <c r="T3255" s="87"/>
    </row>
    <row r="3256" spans="1:20">
      <c r="A3256" s="188">
        <f t="shared" si="246"/>
        <v>102</v>
      </c>
      <c r="B3256" s="189" t="s">
        <v>3151</v>
      </c>
      <c r="C3256" s="99">
        <f t="shared" si="247"/>
        <v>832952.26800000004</v>
      </c>
      <c r="D3256" s="103" t="str">
        <f>IF(ISNUMBER('Форма 1'!U3256),'Форма 1'!$H3256*VLOOKUP('Форма 1'!$F3256,'Придельники с 2022'!$B$4:$X$28,'Форма 1'!U$8),"")</f>
        <v/>
      </c>
      <c r="E3256" s="103" t="str">
        <f>IF(ISNUMBER('Форма 1'!V3256),'Форма 1'!$H3256*VLOOKUP('Форма 1'!$F3256,'Придельники с 2022'!$B$4:$X$28,'Форма 1'!V$8),"")</f>
        <v/>
      </c>
      <c r="F3256" s="103" t="str">
        <f>IF(ISNUMBER('Форма 1'!W3256),'Форма 1'!$H3256*VLOOKUP('Форма 1'!$F3256,'Придельники с 2022'!$B$4:$X$28,'Форма 1'!W$8),"")</f>
        <v/>
      </c>
      <c r="G3256" s="103" t="str">
        <f>IF(ISNUMBER('Форма 1'!X3256),'Форма 1'!$H3256*VLOOKUP('Форма 1'!$F3256,'Придельники с 2022'!$B$4:$X$28,'Форма 1'!X$8),"")</f>
        <v/>
      </c>
      <c r="H3256" s="103" t="str">
        <f>IF(ISNUMBER('Форма 1'!Y3256),'Форма 1'!$H3256*VLOOKUP('Форма 1'!$F3256,'Придельники с 2022'!$B$4:$X$28,'Форма 1'!Y$8),"")</f>
        <v/>
      </c>
      <c r="I3256" s="103" t="str">
        <f>IF(ISNUMBER('Форма 1'!Z3256),'Форма 1'!$H3256*VLOOKUP('Форма 1'!$F3256,'Придельники с 2022'!$B$4:$X$28,'Форма 1'!Z$8),"")</f>
        <v/>
      </c>
      <c r="J3256" s="103" t="str">
        <f>IF(ISNUMBER('Форма 1'!AA3256),'Форма 1'!$H3256*VLOOKUP('Форма 1'!$F3256,'Придельники с 2022'!$B$4:$X$28,'Форма 1'!AA$8),"")</f>
        <v/>
      </c>
      <c r="K3256" s="90"/>
      <c r="L3256" s="87"/>
      <c r="M3256" s="103" t="str">
        <f>IF(ISNUMBER('Форма 1'!AD3256),'Форма 1'!$H3256*VLOOKUP('Форма 1'!$F3256,'Придельники с 2022'!$B$4:$X$28,'Форма 1'!AD$8),"")</f>
        <v/>
      </c>
      <c r="N3256" s="103" t="str">
        <f>IF(ISBLANK('Форма 1'!$AE3256),"",IF('Форма 1'!$AE3256=1,'Форма 1'!$H3256*VLOOKUP('Форма 1'!$F3256,'Придельники с 2022'!$B$4:$X$28,'Форма 1'!$AE$8,0),IF('Форма 1'!$AE3256=2,'Форма 1'!$H3256*VLOOKUP('Форма 1'!$F3256,'Придельники с 2022'!$B$4:$X$28,13,0),IF('Форма 1'!$AE3256=3,'Форма 1'!$H3256*VLOOKUP('Форма 1'!$F3256,'Придельники с 2022'!$B$4:$X$28,12,0)))))</f>
        <v/>
      </c>
      <c r="O3256" s="103">
        <f>IF(ISNUMBER('Форма 1'!AF3256),'Форма 1'!$H3256*VLOOKUP('Форма 1'!$F3256,'Придельники с 2022'!$B$4:$X$28,'Форма 1'!AF$8),"")</f>
        <v>832952.26800000004</v>
      </c>
      <c r="P3256" s="87"/>
      <c r="Q3256" s="103" t="str">
        <f>IF(ISNUMBER('Форма 1'!AH3256),'Форма 1'!$H3256*VLOOKUP('Форма 1'!$F3256,'Придельники с 2022'!$B$4:$X$28,'Форма 1'!AH$8),"")</f>
        <v/>
      </c>
      <c r="R3256" s="103" t="str">
        <f>IF(ISNUMBER('Форма 1'!AI3256),'Форма 1'!$H3256*VLOOKUP('Форма 1'!$F3256,'Придельники с 2022'!$B$4:$X$28,'Форма 1'!AI$8),"")</f>
        <v/>
      </c>
      <c r="S3256" s="103" t="str">
        <f>IF(ISNUMBER('Форма 1'!AJ3256),'Форма 1'!$H3256*VLOOKUP('Форма 1'!$F3256,'Придельники с 2022'!$B$4:$X$28,'Форма 1'!AJ$8),"")</f>
        <v/>
      </c>
      <c r="T3256" s="87"/>
    </row>
    <row r="3257" spans="1:20">
      <c r="A3257" s="188">
        <f t="shared" si="246"/>
        <v>103</v>
      </c>
      <c r="B3257" s="189" t="s">
        <v>3152</v>
      </c>
      <c r="C3257" s="99">
        <f t="shared" si="247"/>
        <v>841000.11599999992</v>
      </c>
      <c r="D3257" s="103" t="str">
        <f>IF(ISNUMBER('Форма 1'!U3257),'Форма 1'!$H3257*VLOOKUP('Форма 1'!$F3257,'Придельники с 2022'!$B$4:$X$28,'Форма 1'!U$8),"")</f>
        <v/>
      </c>
      <c r="E3257" s="103" t="str">
        <f>IF(ISNUMBER('Форма 1'!V3257),'Форма 1'!$H3257*VLOOKUP('Форма 1'!$F3257,'Придельники с 2022'!$B$4:$X$28,'Форма 1'!V$8),"")</f>
        <v/>
      </c>
      <c r="F3257" s="103" t="str">
        <f>IF(ISNUMBER('Форма 1'!W3257),'Форма 1'!$H3257*VLOOKUP('Форма 1'!$F3257,'Придельники с 2022'!$B$4:$X$28,'Форма 1'!W$8),"")</f>
        <v/>
      </c>
      <c r="G3257" s="103" t="str">
        <f>IF(ISNUMBER('Форма 1'!X3257),'Форма 1'!$H3257*VLOOKUP('Форма 1'!$F3257,'Придельники с 2022'!$B$4:$X$28,'Форма 1'!X$8),"")</f>
        <v/>
      </c>
      <c r="H3257" s="103" t="str">
        <f>IF(ISNUMBER('Форма 1'!Y3257),'Форма 1'!$H3257*VLOOKUP('Форма 1'!$F3257,'Придельники с 2022'!$B$4:$X$28,'Форма 1'!Y$8),"")</f>
        <v/>
      </c>
      <c r="I3257" s="103" t="str">
        <f>IF(ISNUMBER('Форма 1'!Z3257),'Форма 1'!$H3257*VLOOKUP('Форма 1'!$F3257,'Придельники с 2022'!$B$4:$X$28,'Форма 1'!Z$8),"")</f>
        <v/>
      </c>
      <c r="J3257" s="103" t="str">
        <f>IF(ISNUMBER('Форма 1'!AA3257),'Форма 1'!$H3257*VLOOKUP('Форма 1'!$F3257,'Придельники с 2022'!$B$4:$X$28,'Форма 1'!AA$8),"")</f>
        <v/>
      </c>
      <c r="K3257" s="90"/>
      <c r="L3257" s="87"/>
      <c r="M3257" s="103" t="str">
        <f>IF(ISNUMBER('Форма 1'!AD3257),'Форма 1'!$H3257*VLOOKUP('Форма 1'!$F3257,'Придельники с 2022'!$B$4:$X$28,'Форма 1'!AD$8),"")</f>
        <v/>
      </c>
      <c r="N3257" s="103" t="str">
        <f>IF(ISBLANK('Форма 1'!$AE3257),"",IF('Форма 1'!$AE3257=1,'Форма 1'!$H3257*VLOOKUP('Форма 1'!$F3257,'Придельники с 2022'!$B$4:$X$28,'Форма 1'!$AE$8,0),IF('Форма 1'!$AE3257=2,'Форма 1'!$H3257*VLOOKUP('Форма 1'!$F3257,'Придельники с 2022'!$B$4:$X$28,13,0),IF('Форма 1'!$AE3257=3,'Форма 1'!$H3257*VLOOKUP('Форма 1'!$F3257,'Придельники с 2022'!$B$4:$X$28,12,0)))))</f>
        <v/>
      </c>
      <c r="O3257" s="103">
        <f>IF(ISNUMBER('Форма 1'!AF3257),'Форма 1'!$H3257*VLOOKUP('Форма 1'!$F3257,'Придельники с 2022'!$B$4:$X$28,'Форма 1'!AF$8),"")</f>
        <v>841000.11599999992</v>
      </c>
      <c r="P3257" s="87"/>
      <c r="Q3257" s="103" t="str">
        <f>IF(ISNUMBER('Форма 1'!AH3257),'Форма 1'!$H3257*VLOOKUP('Форма 1'!$F3257,'Придельники с 2022'!$B$4:$X$28,'Форма 1'!AH$8),"")</f>
        <v/>
      </c>
      <c r="R3257" s="103" t="str">
        <f>IF(ISNUMBER('Форма 1'!AI3257),'Форма 1'!$H3257*VLOOKUP('Форма 1'!$F3257,'Придельники с 2022'!$B$4:$X$28,'Форма 1'!AI$8),"")</f>
        <v/>
      </c>
      <c r="S3257" s="103" t="str">
        <f>IF(ISNUMBER('Форма 1'!AJ3257),'Форма 1'!$H3257*VLOOKUP('Форма 1'!$F3257,'Придельники с 2022'!$B$4:$X$28,'Форма 1'!AJ$8),"")</f>
        <v/>
      </c>
      <c r="T3257" s="87"/>
    </row>
    <row r="3258" spans="1:20">
      <c r="A3258" s="188">
        <f t="shared" si="246"/>
        <v>104</v>
      </c>
      <c r="B3258" s="189" t="s">
        <v>3153</v>
      </c>
      <c r="C3258" s="99">
        <f t="shared" si="247"/>
        <v>9084299.1950000003</v>
      </c>
      <c r="D3258" s="103" t="str">
        <f>IF(ISNUMBER('Форма 1'!U3258),'Форма 1'!$H3258*VLOOKUP('Форма 1'!$F3258,'Придельники с 2022'!$B$4:$X$28,'Форма 1'!U$8),"")</f>
        <v/>
      </c>
      <c r="E3258" s="103" t="str">
        <f>IF(ISNUMBER('Форма 1'!V3258),'Форма 1'!$H3258*VLOOKUP('Форма 1'!$F3258,'Придельники с 2022'!$B$4:$X$28,'Форма 1'!V$8),"")</f>
        <v/>
      </c>
      <c r="F3258" s="103" t="str">
        <f>IF(ISNUMBER('Форма 1'!W3258),'Форма 1'!$H3258*VLOOKUP('Форма 1'!$F3258,'Придельники с 2022'!$B$4:$X$28,'Форма 1'!W$8),"")</f>
        <v/>
      </c>
      <c r="G3258" s="103" t="str">
        <f>IF(ISNUMBER('Форма 1'!X3258),'Форма 1'!$H3258*VLOOKUP('Форма 1'!$F3258,'Придельники с 2022'!$B$4:$X$28,'Форма 1'!X$8),"")</f>
        <v/>
      </c>
      <c r="H3258" s="103" t="str">
        <f>IF(ISNUMBER('Форма 1'!Y3258),'Форма 1'!$H3258*VLOOKUP('Форма 1'!$F3258,'Придельники с 2022'!$B$4:$X$28,'Форма 1'!Y$8),"")</f>
        <v/>
      </c>
      <c r="I3258" s="103" t="str">
        <f>IF(ISNUMBER('Форма 1'!Z3258),'Форма 1'!$H3258*VLOOKUP('Форма 1'!$F3258,'Придельники с 2022'!$B$4:$X$28,'Форма 1'!Z$8),"")</f>
        <v/>
      </c>
      <c r="J3258" s="103" t="str">
        <f>IF(ISNUMBER('Форма 1'!AA3258),'Форма 1'!$H3258*VLOOKUP('Форма 1'!$F3258,'Придельники с 2022'!$B$4:$X$28,'Форма 1'!AA$8),"")</f>
        <v/>
      </c>
      <c r="K3258" s="90"/>
      <c r="L3258" s="87"/>
      <c r="M3258" s="103">
        <f>IF(ISNUMBER('Форма 1'!AD3258),'Форма 1'!$H3258*VLOOKUP('Форма 1'!$F3258,'Придельники с 2022'!$B$4:$X$28,'Форма 1'!AD$8),"")</f>
        <v>9084299.1950000003</v>
      </c>
      <c r="N3258" s="103" t="str">
        <f>IF(ISBLANK('Форма 1'!$AE3258),"",IF('Форма 1'!$AE3258=1,'Форма 1'!$H3258*VLOOKUP('Форма 1'!$F3258,'Придельники с 2022'!$B$4:$X$28,'Форма 1'!$AE$8,0),IF('Форма 1'!$AE3258=2,'Форма 1'!$H3258*VLOOKUP('Форма 1'!$F3258,'Придельники с 2022'!$B$4:$X$28,13,0),IF('Форма 1'!$AE3258=3,'Форма 1'!$H3258*VLOOKUP('Форма 1'!$F3258,'Придельники с 2022'!$B$4:$X$28,12,0)))))</f>
        <v/>
      </c>
      <c r="O3258" s="103" t="str">
        <f>IF(ISNUMBER('Форма 1'!AF3258),'Форма 1'!$H3258*VLOOKUP('Форма 1'!$F3258,'Придельники с 2022'!$B$4:$X$28,'Форма 1'!AF$8),"")</f>
        <v/>
      </c>
      <c r="P3258" s="87"/>
      <c r="Q3258" s="103" t="str">
        <f>IF(ISNUMBER('Форма 1'!AH3258),'Форма 1'!$H3258*VLOOKUP('Форма 1'!$F3258,'Придельники с 2022'!$B$4:$X$28,'Форма 1'!AH$8),"")</f>
        <v/>
      </c>
      <c r="R3258" s="103" t="str">
        <f>IF(ISNUMBER('Форма 1'!AI3258),'Форма 1'!$H3258*VLOOKUP('Форма 1'!$F3258,'Придельники с 2022'!$B$4:$X$28,'Форма 1'!AI$8),"")</f>
        <v/>
      </c>
      <c r="S3258" s="103" t="str">
        <f>IF(ISNUMBER('Форма 1'!AJ3258),'Форма 1'!$H3258*VLOOKUP('Форма 1'!$F3258,'Придельники с 2022'!$B$4:$X$28,'Форма 1'!AJ$8),"")</f>
        <v/>
      </c>
      <c r="T3258" s="87"/>
    </row>
    <row r="3259" spans="1:20">
      <c r="A3259" s="188">
        <f t="shared" si="246"/>
        <v>105</v>
      </c>
      <c r="B3259" s="189" t="s">
        <v>3154</v>
      </c>
      <c r="C3259" s="99">
        <f t="shared" si="247"/>
        <v>776617.33199999994</v>
      </c>
      <c r="D3259" s="103" t="str">
        <f>IF(ISNUMBER('Форма 1'!U3259),'Форма 1'!$H3259*VLOOKUP('Форма 1'!$F3259,'Придельники с 2022'!$B$4:$X$28,'Форма 1'!U$8),"")</f>
        <v/>
      </c>
      <c r="E3259" s="103" t="str">
        <f>IF(ISNUMBER('Форма 1'!V3259),'Форма 1'!$H3259*VLOOKUP('Форма 1'!$F3259,'Придельники с 2022'!$B$4:$X$28,'Форма 1'!V$8),"")</f>
        <v/>
      </c>
      <c r="F3259" s="103" t="str">
        <f>IF(ISNUMBER('Форма 1'!W3259),'Форма 1'!$H3259*VLOOKUP('Форма 1'!$F3259,'Придельники с 2022'!$B$4:$X$28,'Форма 1'!W$8),"")</f>
        <v/>
      </c>
      <c r="G3259" s="103" t="str">
        <f>IF(ISNUMBER('Форма 1'!X3259),'Форма 1'!$H3259*VLOOKUP('Форма 1'!$F3259,'Придельники с 2022'!$B$4:$X$28,'Форма 1'!X$8),"")</f>
        <v/>
      </c>
      <c r="H3259" s="103" t="str">
        <f>IF(ISNUMBER('Форма 1'!Y3259),'Форма 1'!$H3259*VLOOKUP('Форма 1'!$F3259,'Придельники с 2022'!$B$4:$X$28,'Форма 1'!Y$8),"")</f>
        <v/>
      </c>
      <c r="I3259" s="103" t="str">
        <f>IF(ISNUMBER('Форма 1'!Z3259),'Форма 1'!$H3259*VLOOKUP('Форма 1'!$F3259,'Придельники с 2022'!$B$4:$X$28,'Форма 1'!Z$8),"")</f>
        <v/>
      </c>
      <c r="J3259" s="103" t="str">
        <f>IF(ISNUMBER('Форма 1'!AA3259),'Форма 1'!$H3259*VLOOKUP('Форма 1'!$F3259,'Придельники с 2022'!$B$4:$X$28,'Форма 1'!AA$8),"")</f>
        <v/>
      </c>
      <c r="K3259" s="90"/>
      <c r="L3259" s="87"/>
      <c r="M3259" s="103" t="str">
        <f>IF(ISNUMBER('Форма 1'!AD3259),'Форма 1'!$H3259*VLOOKUP('Форма 1'!$F3259,'Придельники с 2022'!$B$4:$X$28,'Форма 1'!AD$8),"")</f>
        <v/>
      </c>
      <c r="N3259" s="103" t="str">
        <f>IF(ISBLANK('Форма 1'!$AE3259),"",IF('Форма 1'!$AE3259=1,'Форма 1'!$H3259*VLOOKUP('Форма 1'!$F3259,'Придельники с 2022'!$B$4:$X$28,'Форма 1'!$AE$8,0),IF('Форма 1'!$AE3259=2,'Форма 1'!$H3259*VLOOKUP('Форма 1'!$F3259,'Придельники с 2022'!$B$4:$X$28,13,0),IF('Форма 1'!$AE3259=3,'Форма 1'!$H3259*VLOOKUP('Форма 1'!$F3259,'Придельники с 2022'!$B$4:$X$28,12,0)))))</f>
        <v/>
      </c>
      <c r="O3259" s="103">
        <f>IF(ISNUMBER('Форма 1'!AF3259),'Форма 1'!$H3259*VLOOKUP('Форма 1'!$F3259,'Придельники с 2022'!$B$4:$X$28,'Форма 1'!AF$8),"")</f>
        <v>776617.33199999994</v>
      </c>
      <c r="P3259" s="87"/>
      <c r="Q3259" s="103" t="str">
        <f>IF(ISNUMBER('Форма 1'!AH3259),'Форма 1'!$H3259*VLOOKUP('Форма 1'!$F3259,'Придельники с 2022'!$B$4:$X$28,'Форма 1'!AH$8),"")</f>
        <v/>
      </c>
      <c r="R3259" s="103" t="str">
        <f>IF(ISNUMBER('Форма 1'!AI3259),'Форма 1'!$H3259*VLOOKUP('Форма 1'!$F3259,'Придельники с 2022'!$B$4:$X$28,'Форма 1'!AI$8),"")</f>
        <v/>
      </c>
      <c r="S3259" s="103" t="str">
        <f>IF(ISNUMBER('Форма 1'!AJ3259),'Форма 1'!$H3259*VLOOKUP('Форма 1'!$F3259,'Придельники с 2022'!$B$4:$X$28,'Форма 1'!AJ$8),"")</f>
        <v/>
      </c>
      <c r="T3259" s="87"/>
    </row>
    <row r="3260" spans="1:20">
      <c r="A3260" s="188">
        <f t="shared" si="246"/>
        <v>106</v>
      </c>
      <c r="B3260" s="189" t="s">
        <v>3155</v>
      </c>
      <c r="C3260" s="99">
        <f t="shared" si="247"/>
        <v>828538.93199999991</v>
      </c>
      <c r="D3260" s="103" t="str">
        <f>IF(ISNUMBER('Форма 1'!U3260),'Форма 1'!$H3260*VLOOKUP('Форма 1'!$F3260,'Придельники с 2022'!$B$4:$X$28,'Форма 1'!U$8),"")</f>
        <v/>
      </c>
      <c r="E3260" s="103" t="str">
        <f>IF(ISNUMBER('Форма 1'!V3260),'Форма 1'!$H3260*VLOOKUP('Форма 1'!$F3260,'Придельники с 2022'!$B$4:$X$28,'Форма 1'!V$8),"")</f>
        <v/>
      </c>
      <c r="F3260" s="103" t="str">
        <f>IF(ISNUMBER('Форма 1'!W3260),'Форма 1'!$H3260*VLOOKUP('Форма 1'!$F3260,'Придельники с 2022'!$B$4:$X$28,'Форма 1'!W$8),"")</f>
        <v/>
      </c>
      <c r="G3260" s="103" t="str">
        <f>IF(ISNUMBER('Форма 1'!X3260),'Форма 1'!$H3260*VLOOKUP('Форма 1'!$F3260,'Придельники с 2022'!$B$4:$X$28,'Форма 1'!X$8),"")</f>
        <v/>
      </c>
      <c r="H3260" s="103" t="str">
        <f>IF(ISNUMBER('Форма 1'!Y3260),'Форма 1'!$H3260*VLOOKUP('Форма 1'!$F3260,'Придельники с 2022'!$B$4:$X$28,'Форма 1'!Y$8),"")</f>
        <v/>
      </c>
      <c r="I3260" s="103" t="str">
        <f>IF(ISNUMBER('Форма 1'!Z3260),'Форма 1'!$H3260*VLOOKUP('Форма 1'!$F3260,'Придельники с 2022'!$B$4:$X$28,'Форма 1'!Z$8),"")</f>
        <v/>
      </c>
      <c r="J3260" s="103" t="str">
        <f>IF(ISNUMBER('Форма 1'!AA3260),'Форма 1'!$H3260*VLOOKUP('Форма 1'!$F3260,'Придельники с 2022'!$B$4:$X$28,'Форма 1'!AA$8),"")</f>
        <v/>
      </c>
      <c r="K3260" s="90"/>
      <c r="L3260" s="87"/>
      <c r="M3260" s="103" t="str">
        <f>IF(ISNUMBER('Форма 1'!AD3260),'Форма 1'!$H3260*VLOOKUP('Форма 1'!$F3260,'Придельники с 2022'!$B$4:$X$28,'Форма 1'!AD$8),"")</f>
        <v/>
      </c>
      <c r="N3260" s="103" t="str">
        <f>IF(ISBLANK('Форма 1'!$AE3260),"",IF('Форма 1'!$AE3260=1,'Форма 1'!$H3260*VLOOKUP('Форма 1'!$F3260,'Придельники с 2022'!$B$4:$X$28,'Форма 1'!$AE$8,0),IF('Форма 1'!$AE3260=2,'Форма 1'!$H3260*VLOOKUP('Форма 1'!$F3260,'Придельники с 2022'!$B$4:$X$28,13,0),IF('Форма 1'!$AE3260=3,'Форма 1'!$H3260*VLOOKUP('Форма 1'!$F3260,'Придельники с 2022'!$B$4:$X$28,12,0)))))</f>
        <v/>
      </c>
      <c r="O3260" s="103">
        <f>IF(ISNUMBER('Форма 1'!AF3260),'Форма 1'!$H3260*VLOOKUP('Форма 1'!$F3260,'Придельники с 2022'!$B$4:$X$28,'Форма 1'!AF$8),"")</f>
        <v>828538.93199999991</v>
      </c>
      <c r="P3260" s="87"/>
      <c r="Q3260" s="103" t="str">
        <f>IF(ISNUMBER('Форма 1'!AH3260),'Форма 1'!$H3260*VLOOKUP('Форма 1'!$F3260,'Придельники с 2022'!$B$4:$X$28,'Форма 1'!AH$8),"")</f>
        <v/>
      </c>
      <c r="R3260" s="103" t="str">
        <f>IF(ISNUMBER('Форма 1'!AI3260),'Форма 1'!$H3260*VLOOKUP('Форма 1'!$F3260,'Придельники с 2022'!$B$4:$X$28,'Форма 1'!AI$8),"")</f>
        <v/>
      </c>
      <c r="S3260" s="103" t="str">
        <f>IF(ISNUMBER('Форма 1'!AJ3260),'Форма 1'!$H3260*VLOOKUP('Форма 1'!$F3260,'Придельники с 2022'!$B$4:$X$28,'Форма 1'!AJ$8),"")</f>
        <v/>
      </c>
      <c r="T3260" s="87"/>
    </row>
    <row r="3261" spans="1:20">
      <c r="A3261" s="188">
        <f t="shared" si="246"/>
        <v>107</v>
      </c>
      <c r="B3261" s="189" t="s">
        <v>3156</v>
      </c>
      <c r="C3261" s="99">
        <f t="shared" si="247"/>
        <v>767271.44400000002</v>
      </c>
      <c r="D3261" s="103" t="str">
        <f>IF(ISNUMBER('Форма 1'!U3261),'Форма 1'!$H3261*VLOOKUP('Форма 1'!$F3261,'Придельники с 2022'!$B$4:$X$28,'Форма 1'!U$8),"")</f>
        <v/>
      </c>
      <c r="E3261" s="103" t="str">
        <f>IF(ISNUMBER('Форма 1'!V3261),'Форма 1'!$H3261*VLOOKUP('Форма 1'!$F3261,'Придельники с 2022'!$B$4:$X$28,'Форма 1'!V$8),"")</f>
        <v/>
      </c>
      <c r="F3261" s="103" t="str">
        <f>IF(ISNUMBER('Форма 1'!W3261),'Форма 1'!$H3261*VLOOKUP('Форма 1'!$F3261,'Придельники с 2022'!$B$4:$X$28,'Форма 1'!W$8),"")</f>
        <v/>
      </c>
      <c r="G3261" s="103" t="str">
        <f>IF(ISNUMBER('Форма 1'!X3261),'Форма 1'!$H3261*VLOOKUP('Форма 1'!$F3261,'Придельники с 2022'!$B$4:$X$28,'Форма 1'!X$8),"")</f>
        <v/>
      </c>
      <c r="H3261" s="103" t="str">
        <f>IF(ISNUMBER('Форма 1'!Y3261),'Форма 1'!$H3261*VLOOKUP('Форма 1'!$F3261,'Придельники с 2022'!$B$4:$X$28,'Форма 1'!Y$8),"")</f>
        <v/>
      </c>
      <c r="I3261" s="103" t="str">
        <f>IF(ISNUMBER('Форма 1'!Z3261),'Форма 1'!$H3261*VLOOKUP('Форма 1'!$F3261,'Придельники с 2022'!$B$4:$X$28,'Форма 1'!Z$8),"")</f>
        <v/>
      </c>
      <c r="J3261" s="103" t="str">
        <f>IF(ISNUMBER('Форма 1'!AA3261),'Форма 1'!$H3261*VLOOKUP('Форма 1'!$F3261,'Придельники с 2022'!$B$4:$X$28,'Форма 1'!AA$8),"")</f>
        <v/>
      </c>
      <c r="K3261" s="90"/>
      <c r="L3261" s="87"/>
      <c r="M3261" s="103" t="str">
        <f>IF(ISNUMBER('Форма 1'!AD3261),'Форма 1'!$H3261*VLOOKUP('Форма 1'!$F3261,'Придельники с 2022'!$B$4:$X$28,'Форма 1'!AD$8),"")</f>
        <v/>
      </c>
      <c r="N3261" s="103" t="str">
        <f>IF(ISBLANK('Форма 1'!$AE3261),"",IF('Форма 1'!$AE3261=1,'Форма 1'!$H3261*VLOOKUP('Форма 1'!$F3261,'Придельники с 2022'!$B$4:$X$28,'Форма 1'!$AE$8,0),IF('Форма 1'!$AE3261=2,'Форма 1'!$H3261*VLOOKUP('Форма 1'!$F3261,'Придельники с 2022'!$B$4:$X$28,13,0),IF('Форма 1'!$AE3261=3,'Форма 1'!$H3261*VLOOKUP('Форма 1'!$F3261,'Придельники с 2022'!$B$4:$X$28,12,0)))))</f>
        <v/>
      </c>
      <c r="O3261" s="103">
        <f>IF(ISNUMBER('Форма 1'!AF3261),'Форма 1'!$H3261*VLOOKUP('Форма 1'!$F3261,'Придельники с 2022'!$B$4:$X$28,'Форма 1'!AF$8),"")</f>
        <v>767271.44400000002</v>
      </c>
      <c r="P3261" s="87"/>
      <c r="Q3261" s="103" t="str">
        <f>IF(ISNUMBER('Форма 1'!AH3261),'Форма 1'!$H3261*VLOOKUP('Форма 1'!$F3261,'Придельники с 2022'!$B$4:$X$28,'Форма 1'!AH$8),"")</f>
        <v/>
      </c>
      <c r="R3261" s="103" t="str">
        <f>IF(ISNUMBER('Форма 1'!AI3261),'Форма 1'!$H3261*VLOOKUP('Форма 1'!$F3261,'Придельники с 2022'!$B$4:$X$28,'Форма 1'!AI$8),"")</f>
        <v/>
      </c>
      <c r="S3261" s="103" t="str">
        <f>IF(ISNUMBER('Форма 1'!AJ3261),'Форма 1'!$H3261*VLOOKUP('Форма 1'!$F3261,'Придельники с 2022'!$B$4:$X$28,'Форма 1'!AJ$8),"")</f>
        <v/>
      </c>
      <c r="T3261" s="87"/>
    </row>
    <row r="3262" spans="1:20">
      <c r="A3262" s="188">
        <f t="shared" si="246"/>
        <v>108</v>
      </c>
      <c r="B3262" s="189" t="s">
        <v>3157</v>
      </c>
      <c r="C3262" s="99">
        <f t="shared" si="247"/>
        <v>5557017.8399999999</v>
      </c>
      <c r="D3262" s="103" t="str">
        <f>IF(ISNUMBER('Форма 1'!U3262),'Форма 1'!$H3262*VLOOKUP('Форма 1'!$F3262,'Придельники с 2022'!$B$4:$X$28,'Форма 1'!U$8),"")</f>
        <v/>
      </c>
      <c r="E3262" s="103" t="str">
        <f>IF(ISNUMBER('Форма 1'!V3262),'Форма 1'!$H3262*VLOOKUP('Форма 1'!$F3262,'Придельники с 2022'!$B$4:$X$28,'Форма 1'!V$8),"")</f>
        <v/>
      </c>
      <c r="F3262" s="103" t="str">
        <f>IF(ISNUMBER('Форма 1'!W3262),'Форма 1'!$H3262*VLOOKUP('Форма 1'!$F3262,'Придельники с 2022'!$B$4:$X$28,'Форма 1'!W$8),"")</f>
        <v/>
      </c>
      <c r="G3262" s="103" t="str">
        <f>IF(ISNUMBER('Форма 1'!X3262),'Форма 1'!$H3262*VLOOKUP('Форма 1'!$F3262,'Придельники с 2022'!$B$4:$X$28,'Форма 1'!X$8),"")</f>
        <v/>
      </c>
      <c r="H3262" s="103" t="str">
        <f>IF(ISNUMBER('Форма 1'!Y3262),'Форма 1'!$H3262*VLOOKUP('Форма 1'!$F3262,'Придельники с 2022'!$B$4:$X$28,'Форма 1'!Y$8),"")</f>
        <v/>
      </c>
      <c r="I3262" s="103" t="str">
        <f>IF(ISNUMBER('Форма 1'!Z3262),'Форма 1'!$H3262*VLOOKUP('Форма 1'!$F3262,'Придельники с 2022'!$B$4:$X$28,'Форма 1'!Z$8),"")</f>
        <v/>
      </c>
      <c r="J3262" s="103" t="str">
        <f>IF(ISNUMBER('Форма 1'!AA3262),'Форма 1'!$H3262*VLOOKUP('Форма 1'!$F3262,'Придельники с 2022'!$B$4:$X$28,'Форма 1'!AA$8),"")</f>
        <v/>
      </c>
      <c r="K3262" s="90">
        <v>2</v>
      </c>
      <c r="L3262" s="87">
        <f>2778508.92*K3262</f>
        <v>5557017.8399999999</v>
      </c>
      <c r="M3262" s="103" t="str">
        <f>IF(ISNUMBER('Форма 1'!AD3262),'Форма 1'!$H3262*VLOOKUP('Форма 1'!$F3262,'Придельники с 2022'!$B$4:$X$28,'Форма 1'!AD$8),"")</f>
        <v/>
      </c>
      <c r="N3262" s="103" t="str">
        <f>IF(ISBLANK('Форма 1'!$AE3262),"",IF('Форма 1'!$AE3262=1,'Форма 1'!$H3262*VLOOKUP('Форма 1'!$F3262,'Придельники с 2022'!$B$4:$X$28,'Форма 1'!$AE$8,0),IF('Форма 1'!$AE3262=2,'Форма 1'!$H3262*VLOOKUP('Форма 1'!$F3262,'Придельники с 2022'!$B$4:$X$28,13,0),IF('Форма 1'!$AE3262=3,'Форма 1'!$H3262*VLOOKUP('Форма 1'!$F3262,'Придельники с 2022'!$B$4:$X$28,12,0)))))</f>
        <v/>
      </c>
      <c r="O3262" s="103" t="str">
        <f>IF(ISNUMBER('Форма 1'!AF3262),'Форма 1'!$H3262*VLOOKUP('Форма 1'!$F3262,'Придельники с 2022'!$B$4:$X$28,'Форма 1'!AF$8),"")</f>
        <v/>
      </c>
      <c r="P3262" s="87"/>
      <c r="Q3262" s="103" t="str">
        <f>IF(ISNUMBER('Форма 1'!AH3262),'Форма 1'!$H3262*VLOOKUP('Форма 1'!$F3262,'Придельники с 2022'!$B$4:$X$28,'Форма 1'!AH$8),"")</f>
        <v/>
      </c>
      <c r="R3262" s="103" t="str">
        <f>IF(ISNUMBER('Форма 1'!AI3262),'Форма 1'!$H3262*VLOOKUP('Форма 1'!$F3262,'Придельники с 2022'!$B$4:$X$28,'Форма 1'!AI$8),"")</f>
        <v/>
      </c>
      <c r="S3262" s="103" t="str">
        <f>IF(ISNUMBER('Форма 1'!AJ3262),'Форма 1'!$H3262*VLOOKUP('Форма 1'!$F3262,'Придельники с 2022'!$B$4:$X$28,'Форма 1'!AJ$8),"")</f>
        <v/>
      </c>
      <c r="T3262" s="87"/>
    </row>
    <row r="3263" spans="1:20">
      <c r="A3263" s="188">
        <f t="shared" si="246"/>
        <v>109</v>
      </c>
      <c r="B3263" s="189" t="s">
        <v>3158</v>
      </c>
      <c r="C3263" s="99">
        <f t="shared" si="247"/>
        <v>781809.49199999997</v>
      </c>
      <c r="D3263" s="103" t="str">
        <f>IF(ISNUMBER('Форма 1'!U3263),'Форма 1'!$H3263*VLOOKUP('Форма 1'!$F3263,'Придельники с 2022'!$B$4:$X$28,'Форма 1'!U$8),"")</f>
        <v/>
      </c>
      <c r="E3263" s="103" t="str">
        <f>IF(ISNUMBER('Форма 1'!V3263),'Форма 1'!$H3263*VLOOKUP('Форма 1'!$F3263,'Придельники с 2022'!$B$4:$X$28,'Форма 1'!V$8),"")</f>
        <v/>
      </c>
      <c r="F3263" s="103" t="str">
        <f>IF(ISNUMBER('Форма 1'!W3263),'Форма 1'!$H3263*VLOOKUP('Форма 1'!$F3263,'Придельники с 2022'!$B$4:$X$28,'Форма 1'!W$8),"")</f>
        <v/>
      </c>
      <c r="G3263" s="103" t="str">
        <f>IF(ISNUMBER('Форма 1'!X3263),'Форма 1'!$H3263*VLOOKUP('Форма 1'!$F3263,'Придельники с 2022'!$B$4:$X$28,'Форма 1'!X$8),"")</f>
        <v/>
      </c>
      <c r="H3263" s="103" t="str">
        <f>IF(ISNUMBER('Форма 1'!Y3263),'Форма 1'!$H3263*VLOOKUP('Форма 1'!$F3263,'Придельники с 2022'!$B$4:$X$28,'Форма 1'!Y$8),"")</f>
        <v/>
      </c>
      <c r="I3263" s="103" t="str">
        <f>IF(ISNUMBER('Форма 1'!Z3263),'Форма 1'!$H3263*VLOOKUP('Форма 1'!$F3263,'Придельники с 2022'!$B$4:$X$28,'Форма 1'!Z$8),"")</f>
        <v/>
      </c>
      <c r="J3263" s="103" t="str">
        <f>IF(ISNUMBER('Форма 1'!AA3263),'Форма 1'!$H3263*VLOOKUP('Форма 1'!$F3263,'Придельники с 2022'!$B$4:$X$28,'Форма 1'!AA$8),"")</f>
        <v/>
      </c>
      <c r="K3263" s="90"/>
      <c r="L3263" s="87"/>
      <c r="M3263" s="103" t="str">
        <f>IF(ISNUMBER('Форма 1'!AD3263),'Форма 1'!$H3263*VLOOKUP('Форма 1'!$F3263,'Придельники с 2022'!$B$4:$X$28,'Форма 1'!AD$8),"")</f>
        <v/>
      </c>
      <c r="N3263" s="103" t="str">
        <f>IF(ISBLANK('Форма 1'!$AE3263),"",IF('Форма 1'!$AE3263=1,'Форма 1'!$H3263*VLOOKUP('Форма 1'!$F3263,'Придельники с 2022'!$B$4:$X$28,'Форма 1'!$AE$8,0),IF('Форма 1'!$AE3263=2,'Форма 1'!$H3263*VLOOKUP('Форма 1'!$F3263,'Придельники с 2022'!$B$4:$X$28,13,0),IF('Форма 1'!$AE3263=3,'Форма 1'!$H3263*VLOOKUP('Форма 1'!$F3263,'Придельники с 2022'!$B$4:$X$28,12,0)))))</f>
        <v/>
      </c>
      <c r="O3263" s="103">
        <f>IF(ISNUMBER('Форма 1'!AF3263),'Форма 1'!$H3263*VLOOKUP('Форма 1'!$F3263,'Придельники с 2022'!$B$4:$X$28,'Форма 1'!AF$8),"")</f>
        <v>781809.49199999997</v>
      </c>
      <c r="P3263" s="87"/>
      <c r="Q3263" s="103" t="str">
        <f>IF(ISNUMBER('Форма 1'!AH3263),'Форма 1'!$H3263*VLOOKUP('Форма 1'!$F3263,'Придельники с 2022'!$B$4:$X$28,'Форма 1'!AH$8),"")</f>
        <v/>
      </c>
      <c r="R3263" s="103" t="str">
        <f>IF(ISNUMBER('Форма 1'!AI3263),'Форма 1'!$H3263*VLOOKUP('Форма 1'!$F3263,'Придельники с 2022'!$B$4:$X$28,'Форма 1'!AI$8),"")</f>
        <v/>
      </c>
      <c r="S3263" s="103" t="str">
        <f>IF(ISNUMBER('Форма 1'!AJ3263),'Форма 1'!$H3263*VLOOKUP('Форма 1'!$F3263,'Придельники с 2022'!$B$4:$X$28,'Форма 1'!AJ$8),"")</f>
        <v/>
      </c>
      <c r="T3263" s="87"/>
    </row>
    <row r="3264" spans="1:20">
      <c r="A3264" s="188">
        <f t="shared" si="246"/>
        <v>110</v>
      </c>
      <c r="B3264" s="189" t="s">
        <v>3159</v>
      </c>
      <c r="C3264" s="99">
        <f t="shared" si="247"/>
        <v>762209.08799999999</v>
      </c>
      <c r="D3264" s="103" t="str">
        <f>IF(ISNUMBER('Форма 1'!U3264),'Форма 1'!$H3264*VLOOKUP('Форма 1'!$F3264,'Придельники с 2022'!$B$4:$X$28,'Форма 1'!U$8),"")</f>
        <v/>
      </c>
      <c r="E3264" s="103" t="str">
        <f>IF(ISNUMBER('Форма 1'!V3264),'Форма 1'!$H3264*VLOOKUP('Форма 1'!$F3264,'Придельники с 2022'!$B$4:$X$28,'Форма 1'!V$8),"")</f>
        <v/>
      </c>
      <c r="F3264" s="103" t="str">
        <f>IF(ISNUMBER('Форма 1'!W3264),'Форма 1'!$H3264*VLOOKUP('Форма 1'!$F3264,'Придельники с 2022'!$B$4:$X$28,'Форма 1'!W$8),"")</f>
        <v/>
      </c>
      <c r="G3264" s="103" t="str">
        <f>IF(ISNUMBER('Форма 1'!X3264),'Форма 1'!$H3264*VLOOKUP('Форма 1'!$F3264,'Придельники с 2022'!$B$4:$X$28,'Форма 1'!X$8),"")</f>
        <v/>
      </c>
      <c r="H3264" s="103" t="str">
        <f>IF(ISNUMBER('Форма 1'!Y3264),'Форма 1'!$H3264*VLOOKUP('Форма 1'!$F3264,'Придельники с 2022'!$B$4:$X$28,'Форма 1'!Y$8),"")</f>
        <v/>
      </c>
      <c r="I3264" s="103" t="str">
        <f>IF(ISNUMBER('Форма 1'!Z3264),'Форма 1'!$H3264*VLOOKUP('Форма 1'!$F3264,'Придельники с 2022'!$B$4:$X$28,'Форма 1'!Z$8),"")</f>
        <v/>
      </c>
      <c r="J3264" s="103" t="str">
        <f>IF(ISNUMBER('Форма 1'!AA3264),'Форма 1'!$H3264*VLOOKUP('Форма 1'!$F3264,'Придельники с 2022'!$B$4:$X$28,'Форма 1'!AA$8),"")</f>
        <v/>
      </c>
      <c r="K3264" s="90"/>
      <c r="L3264" s="87"/>
      <c r="M3264" s="103" t="str">
        <f>IF(ISNUMBER('Форма 1'!AD3264),'Форма 1'!$H3264*VLOOKUP('Форма 1'!$F3264,'Придельники с 2022'!$B$4:$X$28,'Форма 1'!AD$8),"")</f>
        <v/>
      </c>
      <c r="N3264" s="103" t="str">
        <f>IF(ISBLANK('Форма 1'!$AE3264),"",IF('Форма 1'!$AE3264=1,'Форма 1'!$H3264*VLOOKUP('Форма 1'!$F3264,'Придельники с 2022'!$B$4:$X$28,'Форма 1'!$AE$8,0),IF('Форма 1'!$AE3264=2,'Форма 1'!$H3264*VLOOKUP('Форма 1'!$F3264,'Придельники с 2022'!$B$4:$X$28,13,0),IF('Форма 1'!$AE3264=3,'Форма 1'!$H3264*VLOOKUP('Форма 1'!$F3264,'Придельники с 2022'!$B$4:$X$28,12,0)))))</f>
        <v/>
      </c>
      <c r="O3264" s="103">
        <f>IF(ISNUMBER('Форма 1'!AF3264),'Форма 1'!$H3264*VLOOKUP('Форма 1'!$F3264,'Придельники с 2022'!$B$4:$X$28,'Форма 1'!AF$8),"")</f>
        <v>762209.08799999999</v>
      </c>
      <c r="P3264" s="87"/>
      <c r="Q3264" s="103" t="str">
        <f>IF(ISNUMBER('Форма 1'!AH3264),'Форма 1'!$H3264*VLOOKUP('Форма 1'!$F3264,'Придельники с 2022'!$B$4:$X$28,'Форма 1'!AH$8),"")</f>
        <v/>
      </c>
      <c r="R3264" s="103" t="str">
        <f>IF(ISNUMBER('Форма 1'!AI3264),'Форма 1'!$H3264*VLOOKUP('Форма 1'!$F3264,'Придельники с 2022'!$B$4:$X$28,'Форма 1'!AI$8),"")</f>
        <v/>
      </c>
      <c r="S3264" s="103" t="str">
        <f>IF(ISNUMBER('Форма 1'!AJ3264),'Форма 1'!$H3264*VLOOKUP('Форма 1'!$F3264,'Придельники с 2022'!$B$4:$X$28,'Форма 1'!AJ$8),"")</f>
        <v/>
      </c>
      <c r="T3264" s="87"/>
    </row>
    <row r="3265" spans="1:20">
      <c r="A3265" s="188">
        <f t="shared" si="246"/>
        <v>111</v>
      </c>
      <c r="B3265" s="189" t="s">
        <v>3160</v>
      </c>
      <c r="C3265" s="99">
        <f t="shared" si="247"/>
        <v>11314643.648000002</v>
      </c>
      <c r="D3265" s="103" t="str">
        <f>IF(ISNUMBER('Форма 1'!U3265),'Форма 1'!$H3265*VLOOKUP('Форма 1'!$F3265,'Придельники с 2022'!$B$4:$X$28,'Форма 1'!U$8),"")</f>
        <v/>
      </c>
      <c r="E3265" s="103" t="str">
        <f>IF(ISNUMBER('Форма 1'!V3265),'Форма 1'!$H3265*VLOOKUP('Форма 1'!$F3265,'Придельники с 2022'!$B$4:$X$28,'Форма 1'!V$8),"")</f>
        <v/>
      </c>
      <c r="F3265" s="103" t="str">
        <f>IF(ISNUMBER('Форма 1'!W3265),'Форма 1'!$H3265*VLOOKUP('Форма 1'!$F3265,'Придельники с 2022'!$B$4:$X$28,'Форма 1'!W$8),"")</f>
        <v/>
      </c>
      <c r="G3265" s="103" t="str">
        <f>IF(ISNUMBER('Форма 1'!X3265),'Форма 1'!$H3265*VLOOKUP('Форма 1'!$F3265,'Придельники с 2022'!$B$4:$X$28,'Форма 1'!X$8),"")</f>
        <v/>
      </c>
      <c r="H3265" s="103" t="str">
        <f>IF(ISNUMBER('Форма 1'!Y3265),'Форма 1'!$H3265*VLOOKUP('Форма 1'!$F3265,'Придельники с 2022'!$B$4:$X$28,'Форма 1'!Y$8),"")</f>
        <v/>
      </c>
      <c r="I3265" s="103" t="str">
        <f>IF(ISNUMBER('Форма 1'!Z3265),'Форма 1'!$H3265*VLOOKUP('Форма 1'!$F3265,'Придельники с 2022'!$B$4:$X$28,'Форма 1'!Z$8),"")</f>
        <v/>
      </c>
      <c r="J3265" s="103" t="str">
        <f>IF(ISNUMBER('Форма 1'!AA3265),'Форма 1'!$H3265*VLOOKUP('Форма 1'!$F3265,'Придельники с 2022'!$B$4:$X$28,'Форма 1'!AA$8),"")</f>
        <v/>
      </c>
      <c r="K3265" s="90"/>
      <c r="L3265" s="87"/>
      <c r="M3265" s="103">
        <f>IF(ISNUMBER('Форма 1'!AD3265),'Форма 1'!$H3265*VLOOKUP('Форма 1'!$F3265,'Придельники с 2022'!$B$4:$X$28,'Форма 1'!AD$8),"")</f>
        <v>11314643.648000002</v>
      </c>
      <c r="N3265" s="103" t="str">
        <f>IF(ISBLANK('Форма 1'!$AE3265),"",IF('Форма 1'!$AE3265=1,'Форма 1'!$H3265*VLOOKUP('Форма 1'!$F3265,'Придельники с 2022'!$B$4:$X$28,'Форма 1'!$AE$8,0),IF('Форма 1'!$AE3265=2,'Форма 1'!$H3265*VLOOKUP('Форма 1'!$F3265,'Придельники с 2022'!$B$4:$X$28,13,0),IF('Форма 1'!$AE3265=3,'Форма 1'!$H3265*VLOOKUP('Форма 1'!$F3265,'Придельники с 2022'!$B$4:$X$28,12,0)))))</f>
        <v/>
      </c>
      <c r="O3265" s="103" t="str">
        <f>IF(ISNUMBER('Форма 1'!AF3265),'Форма 1'!$H3265*VLOOKUP('Форма 1'!$F3265,'Придельники с 2022'!$B$4:$X$28,'Форма 1'!AF$8),"")</f>
        <v/>
      </c>
      <c r="P3265" s="87"/>
      <c r="Q3265" s="103" t="str">
        <f>IF(ISNUMBER('Форма 1'!AH3265),'Форма 1'!$H3265*VLOOKUP('Форма 1'!$F3265,'Придельники с 2022'!$B$4:$X$28,'Форма 1'!AH$8),"")</f>
        <v/>
      </c>
      <c r="R3265" s="103" t="str">
        <f>IF(ISNUMBER('Форма 1'!AI3265),'Форма 1'!$H3265*VLOOKUP('Форма 1'!$F3265,'Придельники с 2022'!$B$4:$X$28,'Форма 1'!AI$8),"")</f>
        <v/>
      </c>
      <c r="S3265" s="103" t="str">
        <f>IF(ISNUMBER('Форма 1'!AJ3265),'Форма 1'!$H3265*VLOOKUP('Форма 1'!$F3265,'Придельники с 2022'!$B$4:$X$28,'Форма 1'!AJ$8),"")</f>
        <v/>
      </c>
      <c r="T3265" s="87"/>
    </row>
    <row r="3266" spans="1:20">
      <c r="A3266" s="188">
        <f t="shared" si="246"/>
        <v>112</v>
      </c>
      <c r="B3266" s="189" t="s">
        <v>5067</v>
      </c>
      <c r="C3266" s="99">
        <f>SUM(D3266:J3266,L3266:T3266)</f>
        <v>24412479.399999999</v>
      </c>
      <c r="D3266" s="103" t="str">
        <f>IF(ISNUMBER('Форма 1'!U3266),'Форма 1'!$H3266*VLOOKUP('Форма 1'!$F3266,'Придельники с 2022'!$B$4:$X$28,'Форма 1'!U$8),"")</f>
        <v/>
      </c>
      <c r="E3266" s="103" t="str">
        <f>IF(ISNUMBER('Форма 1'!V3266),'Форма 1'!$H3266*VLOOKUP('Форма 1'!$F3266,'Придельники с 2022'!$B$4:$X$28,'Форма 1'!V$8),"")</f>
        <v/>
      </c>
      <c r="F3266" s="103" t="str">
        <f>IF(ISNUMBER('Форма 1'!W3266),'Форма 1'!$H3266*VLOOKUP('Форма 1'!$F3266,'Придельники с 2022'!$B$4:$X$28,'Форма 1'!W$8),"")</f>
        <v/>
      </c>
      <c r="G3266" s="103" t="str">
        <f>IF(ISNUMBER('Форма 1'!X3266),'Форма 1'!$H3266*VLOOKUP('Форма 1'!$F3266,'Придельники с 2022'!$B$4:$X$28,'Форма 1'!X$8),"")</f>
        <v/>
      </c>
      <c r="H3266" s="103" t="str">
        <f>IF(ISNUMBER('Форма 1'!Y3266),'Форма 1'!$H3266*VLOOKUP('Форма 1'!$F3266,'Придельники с 2022'!$B$4:$X$28,'Форма 1'!Y$8),"")</f>
        <v/>
      </c>
      <c r="I3266" s="103" t="str">
        <f>IF(ISNUMBER('Форма 1'!Z3266),'Форма 1'!$H3266*VLOOKUP('Форма 1'!$F3266,'Придельники с 2022'!$B$4:$X$28,'Форма 1'!Z$8),"")</f>
        <v/>
      </c>
      <c r="J3266" s="103" t="str">
        <f>IF(ISNUMBER('Форма 1'!AA3266),'Форма 1'!$H3266*VLOOKUP('Форма 1'!$F3266,'Придельники с 2022'!$B$4:$X$28,'Форма 1'!AA$8),"")</f>
        <v/>
      </c>
      <c r="K3266" s="90"/>
      <c r="L3266" s="87"/>
      <c r="M3266" s="103" t="str">
        <f>IF(ISNUMBER('Форма 1'!AD3266),'Форма 1'!$H3266*VLOOKUP('Форма 1'!$F3266,'Придельники с 2022'!$B$4:$X$28,'Форма 1'!AD$8),"")</f>
        <v/>
      </c>
      <c r="N3266" s="103">
        <f>IF(ISBLANK('Форма 1'!$AE3266),"",IF('Форма 1'!$AE3266=1,'Форма 1'!$H3266*VLOOKUP('Форма 1'!$F3266,'Придельники с 2022'!$B$4:$X$28,'Форма 1'!$AE$8,0),IF('Форма 1'!$AE3266=2,'Форма 1'!$H3266*VLOOKUP('Форма 1'!$F3266,'Придельники с 2022'!$B$4:$X$28,13,0),IF('Форма 1'!$AE3266=3,'Форма 1'!$H3266*VLOOKUP('Форма 1'!$F3266,'Придельники с 2022'!$B$4:$X$28,12,0)))))</f>
        <v>24412479.399999999</v>
      </c>
      <c r="O3266" s="103" t="str">
        <f>IF(ISNUMBER('Форма 1'!AF3266),'Форма 1'!$H3266*VLOOKUP('Форма 1'!$F3266,'Придельники с 2022'!$B$4:$X$28,'Форма 1'!AF$8),"")</f>
        <v/>
      </c>
      <c r="P3266" s="87"/>
      <c r="Q3266" s="103" t="str">
        <f>IF(ISNUMBER('Форма 1'!AH3266),'Форма 1'!$H3266*VLOOKUP('Форма 1'!$F3266,'Придельники с 2022'!$B$4:$X$28,'Форма 1'!AH$8),"")</f>
        <v/>
      </c>
      <c r="R3266" s="103" t="str">
        <f>IF(ISNUMBER('Форма 1'!AI3266),'Форма 1'!$H3266*VLOOKUP('Форма 1'!$F3266,'Придельники с 2022'!$B$4:$X$28,'Форма 1'!AI$8),"")</f>
        <v/>
      </c>
      <c r="S3266" s="103" t="str">
        <f>IF(ISNUMBER('Форма 1'!AJ3266),'Форма 1'!$H3266*VLOOKUP('Форма 1'!$F3266,'Придельники с 2022'!$B$4:$X$28,'Форма 1'!AJ$8),"")</f>
        <v/>
      </c>
      <c r="T3266" s="87"/>
    </row>
    <row r="3267" spans="1:20">
      <c r="A3267" s="188">
        <f t="shared" si="246"/>
        <v>113</v>
      </c>
      <c r="B3267" s="114" t="s">
        <v>5066</v>
      </c>
      <c r="C3267" s="99">
        <f>SUM(D3267:J3267,L3267:T3267)</f>
        <v>5557017.8399999999</v>
      </c>
      <c r="D3267" s="103" t="str">
        <f>IF(ISNUMBER('Форма 1'!U3267),'Форма 1'!$H3267*VLOOKUP('Форма 1'!$F3267,'Придельники с 2022'!$B$4:$X$28,'Форма 1'!U$8),"")</f>
        <v/>
      </c>
      <c r="E3267" s="103" t="str">
        <f>IF(ISNUMBER('Форма 1'!V3267),'Форма 1'!$H3267*VLOOKUP('Форма 1'!$F3267,'Придельники с 2022'!$B$4:$X$28,'Форма 1'!V$8),"")</f>
        <v/>
      </c>
      <c r="F3267" s="103" t="str">
        <f>IF(ISNUMBER('Форма 1'!W3267),'Форма 1'!$H3267*VLOOKUP('Форма 1'!$F3267,'Придельники с 2022'!$B$4:$X$28,'Форма 1'!W$8),"")</f>
        <v/>
      </c>
      <c r="G3267" s="103" t="str">
        <f>IF(ISNUMBER('Форма 1'!X3267),'Форма 1'!$H3267*VLOOKUP('Форма 1'!$F3267,'Придельники с 2022'!$B$4:$X$28,'Форма 1'!X$8),"")</f>
        <v/>
      </c>
      <c r="H3267" s="103" t="str">
        <f>IF(ISNUMBER('Форма 1'!Y3267),'Форма 1'!$H3267*VLOOKUP('Форма 1'!$F3267,'Придельники с 2022'!$B$4:$X$28,'Форма 1'!Y$8),"")</f>
        <v/>
      </c>
      <c r="I3267" s="103" t="str">
        <f>IF(ISNUMBER('Форма 1'!Z3267),'Форма 1'!$H3267*VLOOKUP('Форма 1'!$F3267,'Придельники с 2022'!$B$4:$X$28,'Форма 1'!Z$8),"")</f>
        <v/>
      </c>
      <c r="J3267" s="103" t="str">
        <f>IF(ISNUMBER('Форма 1'!AA3267),'Форма 1'!$H3267*VLOOKUP('Форма 1'!$F3267,'Придельники с 2022'!$B$4:$X$28,'Форма 1'!AA$8),"")</f>
        <v/>
      </c>
      <c r="K3267" s="90">
        <v>2</v>
      </c>
      <c r="L3267" s="87">
        <f>2778508.92*K3267</f>
        <v>5557017.8399999999</v>
      </c>
      <c r="M3267" s="103" t="str">
        <f>IF(ISNUMBER('Форма 1'!AD3267),'Форма 1'!$H3267*VLOOKUP('Форма 1'!$F3267,'Придельники с 2022'!$B$4:$X$28,'Форма 1'!AD$8),"")</f>
        <v/>
      </c>
      <c r="N3267" s="103" t="str">
        <f>IF(ISBLANK('Форма 1'!$AE3267),"",IF('Форма 1'!$AE3267=1,'Форма 1'!$H3267*VLOOKUP('Форма 1'!$F3267,'Придельники с 2022'!$B$4:$X$28,'Форма 1'!$AE$8,0),IF('Форма 1'!$AE3267=2,'Форма 1'!$H3267*VLOOKUP('Форма 1'!$F3267,'Придельники с 2022'!$B$4:$X$28,13,0),IF('Форма 1'!$AE3267=3,'Форма 1'!$H3267*VLOOKUP('Форма 1'!$F3267,'Придельники с 2022'!$B$4:$X$28,12,0)))))</f>
        <v/>
      </c>
      <c r="O3267" s="103" t="str">
        <f>IF(ISNUMBER('Форма 1'!AF3267),'Форма 1'!$H3267*VLOOKUP('Форма 1'!$F3267,'Придельники с 2022'!$B$4:$X$28,'Форма 1'!AF$8),"")</f>
        <v/>
      </c>
      <c r="P3267" s="87"/>
      <c r="Q3267" s="103" t="str">
        <f>IF(ISNUMBER('Форма 1'!AH3267),'Форма 1'!$H3267*VLOOKUP('Форма 1'!$F3267,'Придельники с 2022'!$B$4:$X$28,'Форма 1'!AH$8),"")</f>
        <v/>
      </c>
      <c r="R3267" s="103" t="str">
        <f>IF(ISNUMBER('Форма 1'!AI3267),'Форма 1'!$H3267*VLOOKUP('Форма 1'!$F3267,'Придельники с 2022'!$B$4:$X$28,'Форма 1'!AI$8),"")</f>
        <v/>
      </c>
      <c r="S3267" s="103" t="str">
        <f>IF(ISNUMBER('Форма 1'!AJ3267),'Форма 1'!$H3267*VLOOKUP('Форма 1'!$F3267,'Придельники с 2022'!$B$4:$X$28,'Форма 1'!AJ$8),"")</f>
        <v/>
      </c>
      <c r="T3267" s="87"/>
    </row>
    <row r="3268" spans="1:20">
      <c r="A3268" s="188">
        <f t="shared" si="246"/>
        <v>114</v>
      </c>
      <c r="B3268" s="189" t="s">
        <v>3161</v>
      </c>
      <c r="C3268" s="99">
        <f t="shared" si="247"/>
        <v>11443444.32</v>
      </c>
      <c r="D3268" s="103" t="str">
        <f>IF(ISNUMBER('Форма 1'!U3268),'Форма 1'!$H3268*VLOOKUP('Форма 1'!$F3268,'Придельники с 2022'!$B$4:$X$28,'Форма 1'!U$8),"")</f>
        <v/>
      </c>
      <c r="E3268" s="103" t="str">
        <f>IF(ISNUMBER('Форма 1'!V3268),'Форма 1'!$H3268*VLOOKUP('Форма 1'!$F3268,'Придельники с 2022'!$B$4:$X$28,'Форма 1'!V$8),"")</f>
        <v/>
      </c>
      <c r="F3268" s="103" t="str">
        <f>IF(ISNUMBER('Форма 1'!W3268),'Форма 1'!$H3268*VLOOKUP('Форма 1'!$F3268,'Придельники с 2022'!$B$4:$X$28,'Форма 1'!W$8),"")</f>
        <v/>
      </c>
      <c r="G3268" s="103" t="str">
        <f>IF(ISNUMBER('Форма 1'!X3268),'Форма 1'!$H3268*VLOOKUP('Форма 1'!$F3268,'Придельники с 2022'!$B$4:$X$28,'Форма 1'!X$8),"")</f>
        <v/>
      </c>
      <c r="H3268" s="103" t="str">
        <f>IF(ISNUMBER('Форма 1'!Y3268),'Форма 1'!$H3268*VLOOKUP('Форма 1'!$F3268,'Придельники с 2022'!$B$4:$X$28,'Форма 1'!Y$8),"")</f>
        <v/>
      </c>
      <c r="I3268" s="103" t="str">
        <f>IF(ISNUMBER('Форма 1'!Z3268),'Форма 1'!$H3268*VLOOKUP('Форма 1'!$F3268,'Придельники с 2022'!$B$4:$X$28,'Форма 1'!Z$8),"")</f>
        <v/>
      </c>
      <c r="J3268" s="103" t="str">
        <f>IF(ISNUMBER('Форма 1'!AA3268),'Форма 1'!$H3268*VLOOKUP('Форма 1'!$F3268,'Придельники с 2022'!$B$4:$X$28,'Форма 1'!AA$8),"")</f>
        <v/>
      </c>
      <c r="K3268" s="90"/>
      <c r="L3268" s="87"/>
      <c r="M3268" s="103">
        <f>IF(ISNUMBER('Форма 1'!AD3268),'Форма 1'!$H3268*VLOOKUP('Форма 1'!$F3268,'Придельники с 2022'!$B$4:$X$28,'Форма 1'!AD$8),"")</f>
        <v>11443444.32</v>
      </c>
      <c r="N3268" s="103" t="str">
        <f>IF(ISBLANK('Форма 1'!$AE3268),"",IF('Форма 1'!$AE3268=1,'Форма 1'!$H3268*VLOOKUP('Форма 1'!$F3268,'Придельники с 2022'!$B$4:$X$28,'Форма 1'!$AE$8,0),IF('Форма 1'!$AE3268=2,'Форма 1'!$H3268*VLOOKUP('Форма 1'!$F3268,'Придельники с 2022'!$B$4:$X$28,13,0),IF('Форма 1'!$AE3268=3,'Форма 1'!$H3268*VLOOKUP('Форма 1'!$F3268,'Придельники с 2022'!$B$4:$X$28,12,0)))))</f>
        <v/>
      </c>
      <c r="O3268" s="103" t="str">
        <f>IF(ISNUMBER('Форма 1'!AF3268),'Форма 1'!$H3268*VLOOKUP('Форма 1'!$F3268,'Придельники с 2022'!$B$4:$X$28,'Форма 1'!AF$8),"")</f>
        <v/>
      </c>
      <c r="P3268" s="87"/>
      <c r="Q3268" s="103" t="str">
        <f>IF(ISNUMBER('Форма 1'!AH3268),'Форма 1'!$H3268*VLOOKUP('Форма 1'!$F3268,'Придельники с 2022'!$B$4:$X$28,'Форма 1'!AH$8),"")</f>
        <v/>
      </c>
      <c r="R3268" s="103" t="str">
        <f>IF(ISNUMBER('Форма 1'!AI3268),'Форма 1'!$H3268*VLOOKUP('Форма 1'!$F3268,'Придельники с 2022'!$B$4:$X$28,'Форма 1'!AI$8),"")</f>
        <v/>
      </c>
      <c r="S3268" s="103" t="str">
        <f>IF(ISNUMBER('Форма 1'!AJ3268),'Форма 1'!$H3268*VLOOKUP('Форма 1'!$F3268,'Придельники с 2022'!$B$4:$X$28,'Форма 1'!AJ$8),"")</f>
        <v/>
      </c>
      <c r="T3268" s="87"/>
    </row>
    <row r="3269" spans="1:20">
      <c r="A3269" s="188">
        <f t="shared" si="246"/>
        <v>115</v>
      </c>
      <c r="B3269" s="189" t="s">
        <v>3162</v>
      </c>
      <c r="C3269" s="99">
        <f t="shared" si="247"/>
        <v>22766644.656000003</v>
      </c>
      <c r="D3269" s="103" t="str">
        <f>IF(ISNUMBER('Форма 1'!U3269),'Форма 1'!$H3269*VLOOKUP('Форма 1'!$F3269,'Придельники с 2022'!$B$4:$X$28,'Форма 1'!U$8),"")</f>
        <v/>
      </c>
      <c r="E3269" s="103" t="str">
        <f>IF(ISNUMBER('Форма 1'!V3269),'Форма 1'!$H3269*VLOOKUP('Форма 1'!$F3269,'Придельники с 2022'!$B$4:$X$28,'Форма 1'!V$8),"")</f>
        <v/>
      </c>
      <c r="F3269" s="103" t="str">
        <f>IF(ISNUMBER('Форма 1'!W3269),'Форма 1'!$H3269*VLOOKUP('Форма 1'!$F3269,'Придельники с 2022'!$B$4:$X$28,'Форма 1'!W$8),"")</f>
        <v/>
      </c>
      <c r="G3269" s="103" t="str">
        <f>IF(ISNUMBER('Форма 1'!X3269),'Форма 1'!$H3269*VLOOKUP('Форма 1'!$F3269,'Придельники с 2022'!$B$4:$X$28,'Форма 1'!X$8),"")</f>
        <v/>
      </c>
      <c r="H3269" s="103" t="str">
        <f>IF(ISNUMBER('Форма 1'!Y3269),'Форма 1'!$H3269*VLOOKUP('Форма 1'!$F3269,'Придельники с 2022'!$B$4:$X$28,'Форма 1'!Y$8),"")</f>
        <v/>
      </c>
      <c r="I3269" s="103" t="str">
        <f>IF(ISNUMBER('Форма 1'!Z3269),'Форма 1'!$H3269*VLOOKUP('Форма 1'!$F3269,'Придельники с 2022'!$B$4:$X$28,'Форма 1'!Z$8),"")</f>
        <v/>
      </c>
      <c r="J3269" s="103" t="str">
        <f>IF(ISNUMBER('Форма 1'!AA3269),'Форма 1'!$H3269*VLOOKUP('Форма 1'!$F3269,'Придельники с 2022'!$B$4:$X$28,'Форма 1'!AA$8),"")</f>
        <v/>
      </c>
      <c r="K3269" s="90"/>
      <c r="L3269" s="87"/>
      <c r="M3269" s="103">
        <f>IF(ISNUMBER('Форма 1'!AD3269),'Форма 1'!$H3269*VLOOKUP('Форма 1'!$F3269,'Придельники с 2022'!$B$4:$X$28,'Форма 1'!AD$8),"")</f>
        <v>22766644.656000003</v>
      </c>
      <c r="N3269" s="103" t="str">
        <f>IF(ISBLANK('Форма 1'!$AE3269),"",IF('Форма 1'!$AE3269=1,'Форма 1'!$H3269*VLOOKUP('Форма 1'!$F3269,'Придельники с 2022'!$B$4:$X$28,'Форма 1'!$AE$8,0),IF('Форма 1'!$AE3269=2,'Форма 1'!$H3269*VLOOKUP('Форма 1'!$F3269,'Придельники с 2022'!$B$4:$X$28,13,0),IF('Форма 1'!$AE3269=3,'Форма 1'!$H3269*VLOOKUP('Форма 1'!$F3269,'Придельники с 2022'!$B$4:$X$28,12,0)))))</f>
        <v/>
      </c>
      <c r="O3269" s="103" t="str">
        <f>IF(ISNUMBER('Форма 1'!AF3269),'Форма 1'!$H3269*VLOOKUP('Форма 1'!$F3269,'Придельники с 2022'!$B$4:$X$28,'Форма 1'!AF$8),"")</f>
        <v/>
      </c>
      <c r="P3269" s="87"/>
      <c r="Q3269" s="103" t="str">
        <f>IF(ISNUMBER('Форма 1'!AH3269),'Форма 1'!$H3269*VLOOKUP('Форма 1'!$F3269,'Придельники с 2022'!$B$4:$X$28,'Форма 1'!AH$8),"")</f>
        <v/>
      </c>
      <c r="R3269" s="103" t="str">
        <f>IF(ISNUMBER('Форма 1'!AI3269),'Форма 1'!$H3269*VLOOKUP('Форма 1'!$F3269,'Придельники с 2022'!$B$4:$X$28,'Форма 1'!AI$8),"")</f>
        <v/>
      </c>
      <c r="S3269" s="103" t="str">
        <f>IF(ISNUMBER('Форма 1'!AJ3269),'Форма 1'!$H3269*VLOOKUP('Форма 1'!$F3269,'Придельники с 2022'!$B$4:$X$28,'Форма 1'!AJ$8),"")</f>
        <v/>
      </c>
      <c r="T3269" s="87"/>
    </row>
    <row r="3270" spans="1:20">
      <c r="A3270" s="188">
        <f t="shared" si="246"/>
        <v>116</v>
      </c>
      <c r="B3270" s="189" t="s">
        <v>448</v>
      </c>
      <c r="C3270" s="99">
        <f>SUM(D3270:J3270,L3270:T3270)</f>
        <v>11114035.68</v>
      </c>
      <c r="D3270" s="103" t="str">
        <f>IF(ISNUMBER('Форма 1'!U3270),'Форма 1'!$H3270*VLOOKUP('Форма 1'!$F3270,'Придельники до 2021'!$B$4:$X$28,'Форма 1'!U$8),"")</f>
        <v/>
      </c>
      <c r="E3270" s="103" t="str">
        <f>IF(ISNUMBER('Форма 1'!V3270),'Форма 1'!$H3270*VLOOKUP('Форма 1'!$F3270,'Придельники до 2021'!$B$4:$X$28,'Форма 1'!V$8),"")</f>
        <v/>
      </c>
      <c r="F3270" s="103" t="str">
        <f>IF(ISNUMBER('Форма 1'!W3270),'Форма 1'!$H3270*VLOOKUP('Форма 1'!$F3270,'Придельники до 2021'!$B$4:$X$28,'Форма 1'!W$8),"")</f>
        <v/>
      </c>
      <c r="G3270" s="103" t="str">
        <f>IF(ISNUMBER('Форма 1'!X3270),'Форма 1'!$H3270*VLOOKUP('Форма 1'!$F3270,'Придельники до 2021'!$B$4:$X$28,'Форма 1'!X$8),"")</f>
        <v/>
      </c>
      <c r="H3270" s="103" t="str">
        <f>IF(ISNUMBER('Форма 1'!Y3270),'Форма 1'!$H3270*VLOOKUP('Форма 1'!$F3270,'Придельники до 2021'!$B$4:$X$28,'Форма 1'!Y$8),"")</f>
        <v/>
      </c>
      <c r="I3270" s="103" t="str">
        <f>IF(ISNUMBER('Форма 1'!Z3270),'Форма 1'!$H3270*VLOOKUP('Форма 1'!$F3270,'Придельники до 2021'!$B$4:$X$28,'Форма 1'!Z$8),"")</f>
        <v/>
      </c>
      <c r="J3270" s="103" t="str">
        <f>IF(ISNUMBER('Форма 1'!AA3270),'Форма 1'!$H3270*VLOOKUP('Форма 1'!$F3270,'Придельники до 2021'!$B$4:$X$28,'Форма 1'!AA$8),"")</f>
        <v/>
      </c>
      <c r="K3270" s="90">
        <v>4</v>
      </c>
      <c r="L3270" s="87">
        <f>2778508.92*K3270</f>
        <v>11114035.68</v>
      </c>
      <c r="M3270" s="103" t="str">
        <f>IF(ISNUMBER('Форма 1'!AD3270),'Форма 1'!$H3270*VLOOKUP('Форма 1'!$F3270,'Придельники до 2021'!$B$4:$X$28,'Форма 1'!AD$8),"")</f>
        <v/>
      </c>
      <c r="N3270" s="103" t="str">
        <f>IF(ISBLANK('Форма 1'!$AE3270),"",IF('Форма 1'!$AE3270=1,'Форма 1'!$H3270*VLOOKUP('Форма 1'!$F3270,'Придельники до 2021'!$B$4:$X$28,'Форма 1'!$AE$8,0),IF('Форма 1'!$AE3270=2,'Форма 1'!$H3270*VLOOKUP('Форма 1'!$F3270,'Придельники до 2021'!$B$4:$X$28,13,0),IF('Форма 1'!$AE3270=3,'Форма 1'!$H3270*VLOOKUP('Форма 1'!$F3270,'Придельники до 2021'!$B$4:$X$28,12,0)))))</f>
        <v/>
      </c>
      <c r="O3270" s="103" t="str">
        <f>IF(ISNUMBER('Форма 1'!AF3270),'Форма 1'!$H3270*VLOOKUP('Форма 1'!$F3270,'Придельники до 2021'!$B$4:$X$28,'Форма 1'!AF$8),"")</f>
        <v/>
      </c>
      <c r="P3270" s="87"/>
      <c r="Q3270" s="103" t="str">
        <f>IF(ISNUMBER('Форма 1'!AH3270),'Форма 1'!$H3270*VLOOKUP('Форма 1'!$F3270,'Придельники до 2021'!$B$4:$X$28,'Форма 1'!AH$8),"")</f>
        <v/>
      </c>
      <c r="R3270" s="103" t="str">
        <f>IF(ISNUMBER('Форма 1'!AI3270),'Форма 1'!$H3270*VLOOKUP('Форма 1'!$F3270,'Придельники до 2021'!$B$4:$X$28,'Форма 1'!AI$8),"")</f>
        <v/>
      </c>
      <c r="S3270" s="103" t="str">
        <f>IF(ISNUMBER('Форма 1'!AJ3270),'Форма 1'!$H3270*VLOOKUP('Форма 1'!$F3270,'Придельники до 2021'!$B$4:$X$28,'Форма 1'!AJ$8),"")</f>
        <v/>
      </c>
      <c r="T3270" s="87"/>
    </row>
    <row r="3271" spans="1:20">
      <c r="A3271" s="188">
        <f t="shared" si="246"/>
        <v>117</v>
      </c>
      <c r="B3271" s="189" t="s">
        <v>3163</v>
      </c>
      <c r="C3271" s="99">
        <f t="shared" si="247"/>
        <v>5985178.080000001</v>
      </c>
      <c r="D3271" s="103" t="str">
        <f>IF(ISNUMBER('Форма 1'!U3271),'Форма 1'!$H3271*VLOOKUP('Форма 1'!$F3271,'Придельники с 2022'!$B$4:$X$28,'Форма 1'!U$8),"")</f>
        <v/>
      </c>
      <c r="E3271" s="103" t="str">
        <f>IF(ISNUMBER('Форма 1'!V3271),'Форма 1'!$H3271*VLOOKUP('Форма 1'!$F3271,'Придельники с 2022'!$B$4:$X$28,'Форма 1'!V$8),"")</f>
        <v/>
      </c>
      <c r="F3271" s="103" t="str">
        <f>IF(ISNUMBER('Форма 1'!W3271),'Форма 1'!$H3271*VLOOKUP('Форма 1'!$F3271,'Придельники с 2022'!$B$4:$X$28,'Форма 1'!W$8),"")</f>
        <v/>
      </c>
      <c r="G3271" s="103" t="str">
        <f>IF(ISNUMBER('Форма 1'!X3271),'Форма 1'!$H3271*VLOOKUP('Форма 1'!$F3271,'Придельники с 2022'!$B$4:$X$28,'Форма 1'!X$8),"")</f>
        <v/>
      </c>
      <c r="H3271" s="103" t="str">
        <f>IF(ISNUMBER('Форма 1'!Y3271),'Форма 1'!$H3271*VLOOKUP('Форма 1'!$F3271,'Придельники с 2022'!$B$4:$X$28,'Форма 1'!Y$8),"")</f>
        <v/>
      </c>
      <c r="I3271" s="103" t="str">
        <f>IF(ISNUMBER('Форма 1'!Z3271),'Форма 1'!$H3271*VLOOKUP('Форма 1'!$F3271,'Придельники с 2022'!$B$4:$X$28,'Форма 1'!Z$8),"")</f>
        <v/>
      </c>
      <c r="J3271" s="103" t="str">
        <f>IF(ISNUMBER('Форма 1'!AA3271),'Форма 1'!$H3271*VLOOKUP('Форма 1'!$F3271,'Придельники с 2022'!$B$4:$X$28,'Форма 1'!AA$8),"")</f>
        <v/>
      </c>
      <c r="K3271" s="90"/>
      <c r="L3271" s="87"/>
      <c r="M3271" s="103">
        <f>IF(ISNUMBER('Форма 1'!AD3271),'Форма 1'!$H3271*VLOOKUP('Форма 1'!$F3271,'Придельники с 2022'!$B$4:$X$28,'Форма 1'!AD$8),"")</f>
        <v>5985178.080000001</v>
      </c>
      <c r="N3271" s="103" t="str">
        <f>IF(ISBLANK('Форма 1'!$AE3271),"",IF('Форма 1'!$AE3271=1,'Форма 1'!$H3271*VLOOKUP('Форма 1'!$F3271,'Придельники с 2022'!$B$4:$X$28,'Форма 1'!$AE$8,0),IF('Форма 1'!$AE3271=2,'Форма 1'!$H3271*VLOOKUP('Форма 1'!$F3271,'Придельники с 2022'!$B$4:$X$28,13,0),IF('Форма 1'!$AE3271=3,'Форма 1'!$H3271*VLOOKUP('Форма 1'!$F3271,'Придельники с 2022'!$B$4:$X$28,12,0)))))</f>
        <v/>
      </c>
      <c r="O3271" s="103" t="str">
        <f>IF(ISNUMBER('Форма 1'!AF3271),'Форма 1'!$H3271*VLOOKUP('Форма 1'!$F3271,'Придельники с 2022'!$B$4:$X$28,'Форма 1'!AF$8),"")</f>
        <v/>
      </c>
      <c r="P3271" s="87"/>
      <c r="Q3271" s="103" t="str">
        <f>IF(ISNUMBER('Форма 1'!AH3271),'Форма 1'!$H3271*VLOOKUP('Форма 1'!$F3271,'Придельники с 2022'!$B$4:$X$28,'Форма 1'!AH$8),"")</f>
        <v/>
      </c>
      <c r="R3271" s="103" t="str">
        <f>IF(ISNUMBER('Форма 1'!AI3271),'Форма 1'!$H3271*VLOOKUP('Форма 1'!$F3271,'Придельники с 2022'!$B$4:$X$28,'Форма 1'!AI$8),"")</f>
        <v/>
      </c>
      <c r="S3271" s="103" t="str">
        <f>IF(ISNUMBER('Форма 1'!AJ3271),'Форма 1'!$H3271*VLOOKUP('Форма 1'!$F3271,'Придельники с 2022'!$B$4:$X$28,'Форма 1'!AJ$8),"")</f>
        <v/>
      </c>
      <c r="T3271" s="87"/>
    </row>
    <row r="3272" spans="1:20">
      <c r="A3272" s="188">
        <f t="shared" si="246"/>
        <v>118</v>
      </c>
      <c r="B3272" s="189" t="s">
        <v>3164</v>
      </c>
      <c r="C3272" s="99">
        <f t="shared" si="247"/>
        <v>6259442.4480000008</v>
      </c>
      <c r="D3272" s="103" t="str">
        <f>IF(ISNUMBER('Форма 1'!U3272),'Форма 1'!$H3272*VLOOKUP('Форма 1'!$F3272,'Придельники с 2022'!$B$4:$X$28,'Форма 1'!U$8),"")</f>
        <v/>
      </c>
      <c r="E3272" s="103" t="str">
        <f>IF(ISNUMBER('Форма 1'!V3272),'Форма 1'!$H3272*VLOOKUP('Форма 1'!$F3272,'Придельники с 2022'!$B$4:$X$28,'Форма 1'!V$8),"")</f>
        <v/>
      </c>
      <c r="F3272" s="103" t="str">
        <f>IF(ISNUMBER('Форма 1'!W3272),'Форма 1'!$H3272*VLOOKUP('Форма 1'!$F3272,'Придельники с 2022'!$B$4:$X$28,'Форма 1'!W$8),"")</f>
        <v/>
      </c>
      <c r="G3272" s="103" t="str">
        <f>IF(ISNUMBER('Форма 1'!X3272),'Форма 1'!$H3272*VLOOKUP('Форма 1'!$F3272,'Придельники с 2022'!$B$4:$X$28,'Форма 1'!X$8),"")</f>
        <v/>
      </c>
      <c r="H3272" s="103" t="str">
        <f>IF(ISNUMBER('Форма 1'!Y3272),'Форма 1'!$H3272*VLOOKUP('Форма 1'!$F3272,'Придельники с 2022'!$B$4:$X$28,'Форма 1'!Y$8),"")</f>
        <v/>
      </c>
      <c r="I3272" s="103" t="str">
        <f>IF(ISNUMBER('Форма 1'!Z3272),'Форма 1'!$H3272*VLOOKUP('Форма 1'!$F3272,'Придельники с 2022'!$B$4:$X$28,'Форма 1'!Z$8),"")</f>
        <v/>
      </c>
      <c r="J3272" s="103" t="str">
        <f>IF(ISNUMBER('Форма 1'!AA3272),'Форма 1'!$H3272*VLOOKUP('Форма 1'!$F3272,'Придельники с 2022'!$B$4:$X$28,'Форма 1'!AA$8),"")</f>
        <v/>
      </c>
      <c r="K3272" s="90"/>
      <c r="L3272" s="87"/>
      <c r="M3272" s="103">
        <f>IF(ISNUMBER('Форма 1'!AD3272),'Форма 1'!$H3272*VLOOKUP('Форма 1'!$F3272,'Придельники с 2022'!$B$4:$X$28,'Форма 1'!AD$8),"")</f>
        <v>6259442.4480000008</v>
      </c>
      <c r="N3272" s="103" t="str">
        <f>IF(ISBLANK('Форма 1'!$AE3272),"",IF('Форма 1'!$AE3272=1,'Форма 1'!$H3272*VLOOKUP('Форма 1'!$F3272,'Придельники с 2022'!$B$4:$X$28,'Форма 1'!$AE$8,0),IF('Форма 1'!$AE3272=2,'Форма 1'!$H3272*VLOOKUP('Форма 1'!$F3272,'Придельники с 2022'!$B$4:$X$28,13,0),IF('Форма 1'!$AE3272=3,'Форма 1'!$H3272*VLOOKUP('Форма 1'!$F3272,'Придельники с 2022'!$B$4:$X$28,12,0)))))</f>
        <v/>
      </c>
      <c r="O3272" s="103" t="str">
        <f>IF(ISNUMBER('Форма 1'!AF3272),'Форма 1'!$H3272*VLOOKUP('Форма 1'!$F3272,'Придельники с 2022'!$B$4:$X$28,'Форма 1'!AF$8),"")</f>
        <v/>
      </c>
      <c r="P3272" s="87"/>
      <c r="Q3272" s="103" t="str">
        <f>IF(ISNUMBER('Форма 1'!AH3272),'Форма 1'!$H3272*VLOOKUP('Форма 1'!$F3272,'Придельники с 2022'!$B$4:$X$28,'Форма 1'!AH$8),"")</f>
        <v/>
      </c>
      <c r="R3272" s="103" t="str">
        <f>IF(ISNUMBER('Форма 1'!AI3272),'Форма 1'!$H3272*VLOOKUP('Форма 1'!$F3272,'Придельники с 2022'!$B$4:$X$28,'Форма 1'!AI$8),"")</f>
        <v/>
      </c>
      <c r="S3272" s="103" t="str">
        <f>IF(ISNUMBER('Форма 1'!AJ3272),'Форма 1'!$H3272*VLOOKUP('Форма 1'!$F3272,'Придельники с 2022'!$B$4:$X$28,'Форма 1'!AJ$8),"")</f>
        <v/>
      </c>
      <c r="T3272" s="87"/>
    </row>
    <row r="3273" spans="1:20">
      <c r="A3273" s="188">
        <f t="shared" si="246"/>
        <v>119</v>
      </c>
      <c r="B3273" s="189" t="s">
        <v>3165</v>
      </c>
      <c r="C3273" s="99">
        <f t="shared" si="247"/>
        <v>14146006.672</v>
      </c>
      <c r="D3273" s="103" t="str">
        <f>IF(ISNUMBER('Форма 1'!U3273),'Форма 1'!$H3273*VLOOKUP('Форма 1'!$F3273,'Придельники с 2022'!$B$4:$X$28,'Форма 1'!U$8),"")</f>
        <v/>
      </c>
      <c r="E3273" s="103" t="str">
        <f>IF(ISNUMBER('Форма 1'!V3273),'Форма 1'!$H3273*VLOOKUP('Форма 1'!$F3273,'Придельники с 2022'!$B$4:$X$28,'Форма 1'!V$8),"")</f>
        <v/>
      </c>
      <c r="F3273" s="103" t="str">
        <f>IF(ISNUMBER('Форма 1'!W3273),'Форма 1'!$H3273*VLOOKUP('Форма 1'!$F3273,'Придельники с 2022'!$B$4:$X$28,'Форма 1'!W$8),"")</f>
        <v/>
      </c>
      <c r="G3273" s="103" t="str">
        <f>IF(ISNUMBER('Форма 1'!X3273),'Форма 1'!$H3273*VLOOKUP('Форма 1'!$F3273,'Придельники с 2022'!$B$4:$X$28,'Форма 1'!X$8),"")</f>
        <v/>
      </c>
      <c r="H3273" s="103" t="str">
        <f>IF(ISNUMBER('Форма 1'!Y3273),'Форма 1'!$H3273*VLOOKUP('Форма 1'!$F3273,'Придельники с 2022'!$B$4:$X$28,'Форма 1'!Y$8),"")</f>
        <v/>
      </c>
      <c r="I3273" s="103" t="str">
        <f>IF(ISNUMBER('Форма 1'!Z3273),'Форма 1'!$H3273*VLOOKUP('Форма 1'!$F3273,'Придельники с 2022'!$B$4:$X$28,'Форма 1'!Z$8),"")</f>
        <v/>
      </c>
      <c r="J3273" s="103" t="str">
        <f>IF(ISNUMBER('Форма 1'!AA3273),'Форма 1'!$H3273*VLOOKUP('Форма 1'!$F3273,'Придельники с 2022'!$B$4:$X$28,'Форма 1'!AA$8),"")</f>
        <v/>
      </c>
      <c r="K3273" s="90"/>
      <c r="L3273" s="87"/>
      <c r="M3273" s="103">
        <f>IF(ISNUMBER('Форма 1'!AD3273),'Форма 1'!$H3273*VLOOKUP('Форма 1'!$F3273,'Придельники с 2022'!$B$4:$X$28,'Форма 1'!AD$8),"")</f>
        <v>14146006.672</v>
      </c>
      <c r="N3273" s="103" t="str">
        <f>IF(ISBLANK('Форма 1'!$AE3273),"",IF('Форма 1'!$AE3273=1,'Форма 1'!$H3273*VLOOKUP('Форма 1'!$F3273,'Придельники с 2022'!$B$4:$X$28,'Форма 1'!$AE$8,0),IF('Форма 1'!$AE3273=2,'Форма 1'!$H3273*VLOOKUP('Форма 1'!$F3273,'Придельники с 2022'!$B$4:$X$28,13,0),IF('Форма 1'!$AE3273=3,'Форма 1'!$H3273*VLOOKUP('Форма 1'!$F3273,'Придельники с 2022'!$B$4:$X$28,12,0)))))</f>
        <v/>
      </c>
      <c r="O3273" s="103" t="str">
        <f>IF(ISNUMBER('Форма 1'!AF3273),'Форма 1'!$H3273*VLOOKUP('Форма 1'!$F3273,'Придельники с 2022'!$B$4:$X$28,'Форма 1'!AF$8),"")</f>
        <v/>
      </c>
      <c r="P3273" s="87"/>
      <c r="Q3273" s="103" t="str">
        <f>IF(ISNUMBER('Форма 1'!AH3273),'Форма 1'!$H3273*VLOOKUP('Форма 1'!$F3273,'Придельники с 2022'!$B$4:$X$28,'Форма 1'!AH$8),"")</f>
        <v/>
      </c>
      <c r="R3273" s="103" t="str">
        <f>IF(ISNUMBER('Форма 1'!AI3273),'Форма 1'!$H3273*VLOOKUP('Форма 1'!$F3273,'Придельники с 2022'!$B$4:$X$28,'Форма 1'!AI$8),"")</f>
        <v/>
      </c>
      <c r="S3273" s="103" t="str">
        <f>IF(ISNUMBER('Форма 1'!AJ3273),'Форма 1'!$H3273*VLOOKUP('Форма 1'!$F3273,'Придельники с 2022'!$B$4:$X$28,'Форма 1'!AJ$8),"")</f>
        <v/>
      </c>
      <c r="T3273" s="87"/>
    </row>
    <row r="3274" spans="1:20">
      <c r="A3274" s="188">
        <f t="shared" si="246"/>
        <v>120</v>
      </c>
      <c r="B3274" s="189" t="s">
        <v>3166</v>
      </c>
      <c r="C3274" s="99">
        <f t="shared" si="247"/>
        <v>14154563.360000001</v>
      </c>
      <c r="D3274" s="103" t="str">
        <f>IF(ISNUMBER('Форма 1'!U3274),'Форма 1'!$H3274*VLOOKUP('Форма 1'!$F3274,'Придельники с 2022'!$B$4:$X$28,'Форма 1'!U$8),"")</f>
        <v/>
      </c>
      <c r="E3274" s="103" t="str">
        <f>IF(ISNUMBER('Форма 1'!V3274),'Форма 1'!$H3274*VLOOKUP('Форма 1'!$F3274,'Придельники с 2022'!$B$4:$X$28,'Форма 1'!V$8),"")</f>
        <v/>
      </c>
      <c r="F3274" s="103" t="str">
        <f>IF(ISNUMBER('Форма 1'!W3274),'Форма 1'!$H3274*VLOOKUP('Форма 1'!$F3274,'Придельники с 2022'!$B$4:$X$28,'Форма 1'!W$8),"")</f>
        <v/>
      </c>
      <c r="G3274" s="103" t="str">
        <f>IF(ISNUMBER('Форма 1'!X3274),'Форма 1'!$H3274*VLOOKUP('Форма 1'!$F3274,'Придельники с 2022'!$B$4:$X$28,'Форма 1'!X$8),"")</f>
        <v/>
      </c>
      <c r="H3274" s="103" t="str">
        <f>IF(ISNUMBER('Форма 1'!Y3274),'Форма 1'!$H3274*VLOOKUP('Форма 1'!$F3274,'Придельники с 2022'!$B$4:$X$28,'Форма 1'!Y$8),"")</f>
        <v/>
      </c>
      <c r="I3274" s="103" t="str">
        <f>IF(ISNUMBER('Форма 1'!Z3274),'Форма 1'!$H3274*VLOOKUP('Форма 1'!$F3274,'Придельники с 2022'!$B$4:$X$28,'Форма 1'!Z$8),"")</f>
        <v/>
      </c>
      <c r="J3274" s="103" t="str">
        <f>IF(ISNUMBER('Форма 1'!AA3274),'Форма 1'!$H3274*VLOOKUP('Форма 1'!$F3274,'Придельники с 2022'!$B$4:$X$28,'Форма 1'!AA$8),"")</f>
        <v/>
      </c>
      <c r="K3274" s="90"/>
      <c r="L3274" s="87"/>
      <c r="M3274" s="103">
        <f>IF(ISNUMBER('Форма 1'!AD3274),'Форма 1'!$H3274*VLOOKUP('Форма 1'!$F3274,'Придельники с 2022'!$B$4:$X$28,'Форма 1'!AD$8),"")</f>
        <v>14154563.360000001</v>
      </c>
      <c r="N3274" s="103" t="str">
        <f>IF(ISBLANK('Форма 1'!$AE3274),"",IF('Форма 1'!$AE3274=1,'Форма 1'!$H3274*VLOOKUP('Форма 1'!$F3274,'Придельники с 2022'!$B$4:$X$28,'Форма 1'!$AE$8,0),IF('Форма 1'!$AE3274=2,'Форма 1'!$H3274*VLOOKUP('Форма 1'!$F3274,'Придельники с 2022'!$B$4:$X$28,13,0),IF('Форма 1'!$AE3274=3,'Форма 1'!$H3274*VLOOKUP('Форма 1'!$F3274,'Придельники с 2022'!$B$4:$X$28,12,0)))))</f>
        <v/>
      </c>
      <c r="O3274" s="103" t="str">
        <f>IF(ISNUMBER('Форма 1'!AF3274),'Форма 1'!$H3274*VLOOKUP('Форма 1'!$F3274,'Придельники с 2022'!$B$4:$X$28,'Форма 1'!AF$8),"")</f>
        <v/>
      </c>
      <c r="P3274" s="87"/>
      <c r="Q3274" s="103" t="str">
        <f>IF(ISNUMBER('Форма 1'!AH3274),'Форма 1'!$H3274*VLOOKUP('Форма 1'!$F3274,'Придельники с 2022'!$B$4:$X$28,'Форма 1'!AH$8),"")</f>
        <v/>
      </c>
      <c r="R3274" s="103" t="str">
        <f>IF(ISNUMBER('Форма 1'!AI3274),'Форма 1'!$H3274*VLOOKUP('Форма 1'!$F3274,'Придельники с 2022'!$B$4:$X$28,'Форма 1'!AI$8),"")</f>
        <v/>
      </c>
      <c r="S3274" s="103" t="str">
        <f>IF(ISNUMBER('Форма 1'!AJ3274),'Форма 1'!$H3274*VLOOKUP('Форма 1'!$F3274,'Придельники с 2022'!$B$4:$X$28,'Форма 1'!AJ$8),"")</f>
        <v/>
      </c>
      <c r="T3274" s="87"/>
    </row>
    <row r="3275" spans="1:20">
      <c r="A3275" s="188">
        <f t="shared" si="246"/>
        <v>121</v>
      </c>
      <c r="B3275" s="189" t="s">
        <v>3167</v>
      </c>
      <c r="C3275" s="99">
        <f t="shared" si="247"/>
        <v>15906432.640000002</v>
      </c>
      <c r="D3275" s="103" t="str">
        <f>IF(ISNUMBER('Форма 1'!U3275),'Форма 1'!$H3275*VLOOKUP('Форма 1'!$F3275,'Придельники с 2022'!$B$4:$X$28,'Форма 1'!U$8),"")</f>
        <v/>
      </c>
      <c r="E3275" s="103" t="str">
        <f>IF(ISNUMBER('Форма 1'!V3275),'Форма 1'!$H3275*VLOOKUP('Форма 1'!$F3275,'Придельники с 2022'!$B$4:$X$28,'Форма 1'!V$8),"")</f>
        <v/>
      </c>
      <c r="F3275" s="103" t="str">
        <f>IF(ISNUMBER('Форма 1'!W3275),'Форма 1'!$H3275*VLOOKUP('Форма 1'!$F3275,'Придельники с 2022'!$B$4:$X$28,'Форма 1'!W$8),"")</f>
        <v/>
      </c>
      <c r="G3275" s="103" t="str">
        <f>IF(ISNUMBER('Форма 1'!X3275),'Форма 1'!$H3275*VLOOKUP('Форма 1'!$F3275,'Придельники с 2022'!$B$4:$X$28,'Форма 1'!X$8),"")</f>
        <v/>
      </c>
      <c r="H3275" s="103" t="str">
        <f>IF(ISNUMBER('Форма 1'!Y3275),'Форма 1'!$H3275*VLOOKUP('Форма 1'!$F3275,'Придельники с 2022'!$B$4:$X$28,'Форма 1'!Y$8),"")</f>
        <v/>
      </c>
      <c r="I3275" s="103" t="str">
        <f>IF(ISNUMBER('Форма 1'!Z3275),'Форма 1'!$H3275*VLOOKUP('Форма 1'!$F3275,'Придельники с 2022'!$B$4:$X$28,'Форма 1'!Z$8),"")</f>
        <v/>
      </c>
      <c r="J3275" s="103" t="str">
        <f>IF(ISNUMBER('Форма 1'!AA3275),'Форма 1'!$H3275*VLOOKUP('Форма 1'!$F3275,'Придельники с 2022'!$B$4:$X$28,'Форма 1'!AA$8),"")</f>
        <v/>
      </c>
      <c r="K3275" s="90"/>
      <c r="L3275" s="87"/>
      <c r="M3275" s="103">
        <f>IF(ISNUMBER('Форма 1'!AD3275),'Форма 1'!$H3275*VLOOKUP('Форма 1'!$F3275,'Придельники с 2022'!$B$4:$X$28,'Форма 1'!AD$8),"")</f>
        <v>15906432.640000002</v>
      </c>
      <c r="N3275" s="103" t="str">
        <f>IF(ISBLANK('Форма 1'!$AE3275),"",IF('Форма 1'!$AE3275=1,'Форма 1'!$H3275*VLOOKUP('Форма 1'!$F3275,'Придельники с 2022'!$B$4:$X$28,'Форма 1'!$AE$8,0),IF('Форма 1'!$AE3275=2,'Форма 1'!$H3275*VLOOKUP('Форма 1'!$F3275,'Придельники с 2022'!$B$4:$X$28,13,0),IF('Форма 1'!$AE3275=3,'Форма 1'!$H3275*VLOOKUP('Форма 1'!$F3275,'Придельники с 2022'!$B$4:$X$28,12,0)))))</f>
        <v/>
      </c>
      <c r="O3275" s="103" t="str">
        <f>IF(ISNUMBER('Форма 1'!AF3275),'Форма 1'!$H3275*VLOOKUP('Форма 1'!$F3275,'Придельники с 2022'!$B$4:$X$28,'Форма 1'!AF$8),"")</f>
        <v/>
      </c>
      <c r="P3275" s="87"/>
      <c r="Q3275" s="103" t="str">
        <f>IF(ISNUMBER('Форма 1'!AH3275),'Форма 1'!$H3275*VLOOKUP('Форма 1'!$F3275,'Придельники с 2022'!$B$4:$X$28,'Форма 1'!AH$8),"")</f>
        <v/>
      </c>
      <c r="R3275" s="103" t="str">
        <f>IF(ISNUMBER('Форма 1'!AI3275),'Форма 1'!$H3275*VLOOKUP('Форма 1'!$F3275,'Придельники с 2022'!$B$4:$X$28,'Форма 1'!AI$8),"")</f>
        <v/>
      </c>
      <c r="S3275" s="103" t="str">
        <f>IF(ISNUMBER('Форма 1'!AJ3275),'Форма 1'!$H3275*VLOOKUP('Форма 1'!$F3275,'Придельники с 2022'!$B$4:$X$28,'Форма 1'!AJ$8),"")</f>
        <v/>
      </c>
      <c r="T3275" s="87"/>
    </row>
    <row r="3276" spans="1:20">
      <c r="A3276" s="188">
        <f t="shared" si="246"/>
        <v>122</v>
      </c>
      <c r="B3276" s="189" t="s">
        <v>3168</v>
      </c>
      <c r="C3276" s="99">
        <f t="shared" si="247"/>
        <v>15910035.456000002</v>
      </c>
      <c r="D3276" s="103" t="str">
        <f>IF(ISNUMBER('Форма 1'!U3276),'Форма 1'!$H3276*VLOOKUP('Форма 1'!$F3276,'Придельники с 2022'!$B$4:$X$28,'Форма 1'!U$8),"")</f>
        <v/>
      </c>
      <c r="E3276" s="103" t="str">
        <f>IF(ISNUMBER('Форма 1'!V3276),'Форма 1'!$H3276*VLOOKUP('Форма 1'!$F3276,'Придельники с 2022'!$B$4:$X$28,'Форма 1'!V$8),"")</f>
        <v/>
      </c>
      <c r="F3276" s="103" t="str">
        <f>IF(ISNUMBER('Форма 1'!W3276),'Форма 1'!$H3276*VLOOKUP('Форма 1'!$F3276,'Придельники с 2022'!$B$4:$X$28,'Форма 1'!W$8),"")</f>
        <v/>
      </c>
      <c r="G3276" s="103" t="str">
        <f>IF(ISNUMBER('Форма 1'!X3276),'Форма 1'!$H3276*VLOOKUP('Форма 1'!$F3276,'Придельники с 2022'!$B$4:$X$28,'Форма 1'!X$8),"")</f>
        <v/>
      </c>
      <c r="H3276" s="103" t="str">
        <f>IF(ISNUMBER('Форма 1'!Y3276),'Форма 1'!$H3276*VLOOKUP('Форма 1'!$F3276,'Придельники с 2022'!$B$4:$X$28,'Форма 1'!Y$8),"")</f>
        <v/>
      </c>
      <c r="I3276" s="103" t="str">
        <f>IF(ISNUMBER('Форма 1'!Z3276),'Форма 1'!$H3276*VLOOKUP('Форма 1'!$F3276,'Придельники с 2022'!$B$4:$X$28,'Форма 1'!Z$8),"")</f>
        <v/>
      </c>
      <c r="J3276" s="103" t="str">
        <f>IF(ISNUMBER('Форма 1'!AA3276),'Форма 1'!$H3276*VLOOKUP('Форма 1'!$F3276,'Придельники с 2022'!$B$4:$X$28,'Форма 1'!AA$8),"")</f>
        <v/>
      </c>
      <c r="K3276" s="90"/>
      <c r="L3276" s="87"/>
      <c r="M3276" s="103">
        <f>IF(ISNUMBER('Форма 1'!AD3276),'Форма 1'!$H3276*VLOOKUP('Форма 1'!$F3276,'Придельники с 2022'!$B$4:$X$28,'Форма 1'!AD$8),"")</f>
        <v>15910035.456000002</v>
      </c>
      <c r="N3276" s="103" t="str">
        <f>IF(ISBLANK('Форма 1'!$AE3276),"",IF('Форма 1'!$AE3276=1,'Форма 1'!$H3276*VLOOKUP('Форма 1'!$F3276,'Придельники с 2022'!$B$4:$X$28,'Форма 1'!$AE$8,0),IF('Форма 1'!$AE3276=2,'Форма 1'!$H3276*VLOOKUP('Форма 1'!$F3276,'Придельники с 2022'!$B$4:$X$28,13,0),IF('Форма 1'!$AE3276=3,'Форма 1'!$H3276*VLOOKUP('Форма 1'!$F3276,'Придельники с 2022'!$B$4:$X$28,12,0)))))</f>
        <v/>
      </c>
      <c r="O3276" s="103" t="str">
        <f>IF(ISNUMBER('Форма 1'!AF3276),'Форма 1'!$H3276*VLOOKUP('Форма 1'!$F3276,'Придельники с 2022'!$B$4:$X$28,'Форма 1'!AF$8),"")</f>
        <v/>
      </c>
      <c r="P3276" s="87"/>
      <c r="Q3276" s="103" t="str">
        <f>IF(ISNUMBER('Форма 1'!AH3276),'Форма 1'!$H3276*VLOOKUP('Форма 1'!$F3276,'Придельники с 2022'!$B$4:$X$28,'Форма 1'!AH$8),"")</f>
        <v/>
      </c>
      <c r="R3276" s="103" t="str">
        <f>IF(ISNUMBER('Форма 1'!AI3276),'Форма 1'!$H3276*VLOOKUP('Форма 1'!$F3276,'Придельники с 2022'!$B$4:$X$28,'Форма 1'!AI$8),"")</f>
        <v/>
      </c>
      <c r="S3276" s="103" t="str">
        <f>IF(ISNUMBER('Форма 1'!AJ3276),'Форма 1'!$H3276*VLOOKUP('Форма 1'!$F3276,'Придельники с 2022'!$B$4:$X$28,'Форма 1'!AJ$8),"")</f>
        <v/>
      </c>
      <c r="T3276" s="87"/>
    </row>
    <row r="3277" spans="1:20">
      <c r="A3277" s="188">
        <f t="shared" si="246"/>
        <v>123</v>
      </c>
      <c r="B3277" s="189" t="s">
        <v>3169</v>
      </c>
      <c r="C3277" s="99">
        <f t="shared" si="247"/>
        <v>16021722.752</v>
      </c>
      <c r="D3277" s="103" t="str">
        <f>IF(ISNUMBER('Форма 1'!U3277),'Форма 1'!$H3277*VLOOKUP('Форма 1'!$F3277,'Придельники с 2022'!$B$4:$X$28,'Форма 1'!U$8),"")</f>
        <v/>
      </c>
      <c r="E3277" s="103" t="str">
        <f>IF(ISNUMBER('Форма 1'!V3277),'Форма 1'!$H3277*VLOOKUP('Форма 1'!$F3277,'Придельники с 2022'!$B$4:$X$28,'Форма 1'!V$8),"")</f>
        <v/>
      </c>
      <c r="F3277" s="103" t="str">
        <f>IF(ISNUMBER('Форма 1'!W3277),'Форма 1'!$H3277*VLOOKUP('Форма 1'!$F3277,'Придельники с 2022'!$B$4:$X$28,'Форма 1'!W$8),"")</f>
        <v/>
      </c>
      <c r="G3277" s="103" t="str">
        <f>IF(ISNUMBER('Форма 1'!X3277),'Форма 1'!$H3277*VLOOKUP('Форма 1'!$F3277,'Придельники с 2022'!$B$4:$X$28,'Форма 1'!X$8),"")</f>
        <v/>
      </c>
      <c r="H3277" s="103" t="str">
        <f>IF(ISNUMBER('Форма 1'!Y3277),'Форма 1'!$H3277*VLOOKUP('Форма 1'!$F3277,'Придельники с 2022'!$B$4:$X$28,'Форма 1'!Y$8),"")</f>
        <v/>
      </c>
      <c r="I3277" s="103" t="str">
        <f>IF(ISNUMBER('Форма 1'!Z3277),'Форма 1'!$H3277*VLOOKUP('Форма 1'!$F3277,'Придельники с 2022'!$B$4:$X$28,'Форма 1'!Z$8),"")</f>
        <v/>
      </c>
      <c r="J3277" s="103" t="str">
        <f>IF(ISNUMBER('Форма 1'!AA3277),'Форма 1'!$H3277*VLOOKUP('Форма 1'!$F3277,'Придельники с 2022'!$B$4:$X$28,'Форма 1'!AA$8),"")</f>
        <v/>
      </c>
      <c r="K3277" s="90"/>
      <c r="L3277" s="87"/>
      <c r="M3277" s="103">
        <f>IF(ISNUMBER('Форма 1'!AD3277),'Форма 1'!$H3277*VLOOKUP('Форма 1'!$F3277,'Придельники с 2022'!$B$4:$X$28,'Форма 1'!AD$8),"")</f>
        <v>16021722.752</v>
      </c>
      <c r="N3277" s="103" t="str">
        <f>IF(ISBLANK('Форма 1'!$AE3277),"",IF('Форма 1'!$AE3277=1,'Форма 1'!$H3277*VLOOKUP('Форма 1'!$F3277,'Придельники с 2022'!$B$4:$X$28,'Форма 1'!$AE$8,0),IF('Форма 1'!$AE3277=2,'Форма 1'!$H3277*VLOOKUP('Форма 1'!$F3277,'Придельники с 2022'!$B$4:$X$28,13,0),IF('Форма 1'!$AE3277=3,'Форма 1'!$H3277*VLOOKUP('Форма 1'!$F3277,'Придельники с 2022'!$B$4:$X$28,12,0)))))</f>
        <v/>
      </c>
      <c r="O3277" s="103" t="str">
        <f>IF(ISNUMBER('Форма 1'!AF3277),'Форма 1'!$H3277*VLOOKUP('Форма 1'!$F3277,'Придельники с 2022'!$B$4:$X$28,'Форма 1'!AF$8),"")</f>
        <v/>
      </c>
      <c r="P3277" s="87"/>
      <c r="Q3277" s="103" t="str">
        <f>IF(ISNUMBER('Форма 1'!AH3277),'Форма 1'!$H3277*VLOOKUP('Форма 1'!$F3277,'Придельники с 2022'!$B$4:$X$28,'Форма 1'!AH$8),"")</f>
        <v/>
      </c>
      <c r="R3277" s="103" t="str">
        <f>IF(ISNUMBER('Форма 1'!AI3277),'Форма 1'!$H3277*VLOOKUP('Форма 1'!$F3277,'Придельники с 2022'!$B$4:$X$28,'Форма 1'!AI$8),"")</f>
        <v/>
      </c>
      <c r="S3277" s="103" t="str">
        <f>IF(ISNUMBER('Форма 1'!AJ3277),'Форма 1'!$H3277*VLOOKUP('Форма 1'!$F3277,'Придельники с 2022'!$B$4:$X$28,'Форма 1'!AJ$8),"")</f>
        <v/>
      </c>
      <c r="T3277" s="87"/>
    </row>
    <row r="3278" spans="1:20">
      <c r="A3278" s="188">
        <f t="shared" si="246"/>
        <v>124</v>
      </c>
      <c r="B3278" s="189" t="s">
        <v>3170</v>
      </c>
      <c r="C3278" s="99">
        <f t="shared" si="247"/>
        <v>14677422.032000002</v>
      </c>
      <c r="D3278" s="103" t="str">
        <f>IF(ISNUMBER('Форма 1'!U3278),'Форма 1'!$H3278*VLOOKUP('Форма 1'!$F3278,'Придельники с 2022'!$B$4:$X$28,'Форма 1'!U$8),"")</f>
        <v/>
      </c>
      <c r="E3278" s="103" t="str">
        <f>IF(ISNUMBER('Форма 1'!V3278),'Форма 1'!$H3278*VLOOKUP('Форма 1'!$F3278,'Придельники с 2022'!$B$4:$X$28,'Форма 1'!V$8),"")</f>
        <v/>
      </c>
      <c r="F3278" s="103" t="str">
        <f>IF(ISNUMBER('Форма 1'!W3278),'Форма 1'!$H3278*VLOOKUP('Форма 1'!$F3278,'Придельники с 2022'!$B$4:$X$28,'Форма 1'!W$8),"")</f>
        <v/>
      </c>
      <c r="G3278" s="103" t="str">
        <f>IF(ISNUMBER('Форма 1'!X3278),'Форма 1'!$H3278*VLOOKUP('Форма 1'!$F3278,'Придельники с 2022'!$B$4:$X$28,'Форма 1'!X$8),"")</f>
        <v/>
      </c>
      <c r="H3278" s="103" t="str">
        <f>IF(ISNUMBER('Форма 1'!Y3278),'Форма 1'!$H3278*VLOOKUP('Форма 1'!$F3278,'Придельники с 2022'!$B$4:$X$28,'Форма 1'!Y$8),"")</f>
        <v/>
      </c>
      <c r="I3278" s="103" t="str">
        <f>IF(ISNUMBER('Форма 1'!Z3278),'Форма 1'!$H3278*VLOOKUP('Форма 1'!$F3278,'Придельники с 2022'!$B$4:$X$28,'Форма 1'!Z$8),"")</f>
        <v/>
      </c>
      <c r="J3278" s="103" t="str">
        <f>IF(ISNUMBER('Форма 1'!AA3278),'Форма 1'!$H3278*VLOOKUP('Форма 1'!$F3278,'Придельники с 2022'!$B$4:$X$28,'Форма 1'!AA$8),"")</f>
        <v/>
      </c>
      <c r="K3278" s="90"/>
      <c r="L3278" s="87"/>
      <c r="M3278" s="103">
        <f>IF(ISNUMBER('Форма 1'!AD3278),'Форма 1'!$H3278*VLOOKUP('Форма 1'!$F3278,'Придельники с 2022'!$B$4:$X$28,'Форма 1'!AD$8),"")</f>
        <v>14677422.032000002</v>
      </c>
      <c r="N3278" s="103" t="str">
        <f>IF(ISBLANK('Форма 1'!$AE3278),"",IF('Форма 1'!$AE3278=1,'Форма 1'!$H3278*VLOOKUP('Форма 1'!$F3278,'Придельники с 2022'!$B$4:$X$28,'Форма 1'!$AE$8,0),IF('Форма 1'!$AE3278=2,'Форма 1'!$H3278*VLOOKUP('Форма 1'!$F3278,'Придельники с 2022'!$B$4:$X$28,13,0),IF('Форма 1'!$AE3278=3,'Форма 1'!$H3278*VLOOKUP('Форма 1'!$F3278,'Придельники с 2022'!$B$4:$X$28,12,0)))))</f>
        <v/>
      </c>
      <c r="O3278" s="103" t="str">
        <f>IF(ISNUMBER('Форма 1'!AF3278),'Форма 1'!$H3278*VLOOKUP('Форма 1'!$F3278,'Придельники с 2022'!$B$4:$X$28,'Форма 1'!AF$8),"")</f>
        <v/>
      </c>
      <c r="P3278" s="87"/>
      <c r="Q3278" s="103" t="str">
        <f>IF(ISNUMBER('Форма 1'!AH3278),'Форма 1'!$H3278*VLOOKUP('Форма 1'!$F3278,'Придельники с 2022'!$B$4:$X$28,'Форма 1'!AH$8),"")</f>
        <v/>
      </c>
      <c r="R3278" s="103" t="str">
        <f>IF(ISNUMBER('Форма 1'!AI3278),'Форма 1'!$H3278*VLOOKUP('Форма 1'!$F3278,'Придельники с 2022'!$B$4:$X$28,'Форма 1'!AI$8),"")</f>
        <v/>
      </c>
      <c r="S3278" s="103" t="str">
        <f>IF(ISNUMBER('Форма 1'!AJ3278),'Форма 1'!$H3278*VLOOKUP('Форма 1'!$F3278,'Придельники с 2022'!$B$4:$X$28,'Форма 1'!AJ$8),"")</f>
        <v/>
      </c>
      <c r="T3278" s="87"/>
    </row>
    <row r="3279" spans="1:20">
      <c r="A3279" s="188">
        <f t="shared" ref="A3279:A3343" si="248">A3278+1</f>
        <v>125</v>
      </c>
      <c r="B3279" s="189" t="s">
        <v>3171</v>
      </c>
      <c r="C3279" s="99">
        <f t="shared" si="247"/>
        <v>7292549.9360000007</v>
      </c>
      <c r="D3279" s="103" t="str">
        <f>IF(ISNUMBER('Форма 1'!U3279),'Форма 1'!$H3279*VLOOKUP('Форма 1'!$F3279,'Придельники с 2022'!$B$4:$X$28,'Форма 1'!U$8),"")</f>
        <v/>
      </c>
      <c r="E3279" s="103" t="str">
        <f>IF(ISNUMBER('Форма 1'!V3279),'Форма 1'!$H3279*VLOOKUP('Форма 1'!$F3279,'Придельники с 2022'!$B$4:$X$28,'Форма 1'!V$8),"")</f>
        <v/>
      </c>
      <c r="F3279" s="103" t="str">
        <f>IF(ISNUMBER('Форма 1'!W3279),'Форма 1'!$H3279*VLOOKUP('Форма 1'!$F3279,'Придельники с 2022'!$B$4:$X$28,'Форма 1'!W$8),"")</f>
        <v/>
      </c>
      <c r="G3279" s="103" t="str">
        <f>IF(ISNUMBER('Форма 1'!X3279),'Форма 1'!$H3279*VLOOKUP('Форма 1'!$F3279,'Придельники с 2022'!$B$4:$X$28,'Форма 1'!X$8),"")</f>
        <v/>
      </c>
      <c r="H3279" s="103" t="str">
        <f>IF(ISNUMBER('Форма 1'!Y3279),'Форма 1'!$H3279*VLOOKUP('Форма 1'!$F3279,'Придельники с 2022'!$B$4:$X$28,'Форма 1'!Y$8),"")</f>
        <v/>
      </c>
      <c r="I3279" s="103" t="str">
        <f>IF(ISNUMBER('Форма 1'!Z3279),'Форма 1'!$H3279*VLOOKUP('Форма 1'!$F3279,'Придельники с 2022'!$B$4:$X$28,'Форма 1'!Z$8),"")</f>
        <v/>
      </c>
      <c r="J3279" s="103" t="str">
        <f>IF(ISNUMBER('Форма 1'!AA3279),'Форма 1'!$H3279*VLOOKUP('Форма 1'!$F3279,'Придельники с 2022'!$B$4:$X$28,'Форма 1'!AA$8),"")</f>
        <v/>
      </c>
      <c r="K3279" s="90"/>
      <c r="L3279" s="87"/>
      <c r="M3279" s="103">
        <f>IF(ISNUMBER('Форма 1'!AD3279),'Форма 1'!$H3279*VLOOKUP('Форма 1'!$F3279,'Придельники с 2022'!$B$4:$X$28,'Форма 1'!AD$8),"")</f>
        <v>7292549.9360000007</v>
      </c>
      <c r="N3279" s="103" t="str">
        <f>IF(ISBLANK('Форма 1'!$AE3279),"",IF('Форма 1'!$AE3279=1,'Форма 1'!$H3279*VLOOKUP('Форма 1'!$F3279,'Придельники с 2022'!$B$4:$X$28,'Форма 1'!$AE$8,0),IF('Форма 1'!$AE3279=2,'Форма 1'!$H3279*VLOOKUP('Форма 1'!$F3279,'Придельники с 2022'!$B$4:$X$28,13,0),IF('Форма 1'!$AE3279=3,'Форма 1'!$H3279*VLOOKUP('Форма 1'!$F3279,'Придельники с 2022'!$B$4:$X$28,12,0)))))</f>
        <v/>
      </c>
      <c r="O3279" s="103" t="str">
        <f>IF(ISNUMBER('Форма 1'!AF3279),'Форма 1'!$H3279*VLOOKUP('Форма 1'!$F3279,'Придельники с 2022'!$B$4:$X$28,'Форма 1'!AF$8),"")</f>
        <v/>
      </c>
      <c r="P3279" s="87"/>
      <c r="Q3279" s="103" t="str">
        <f>IF(ISNUMBER('Форма 1'!AH3279),'Форма 1'!$H3279*VLOOKUP('Форма 1'!$F3279,'Придельники с 2022'!$B$4:$X$28,'Форма 1'!AH$8),"")</f>
        <v/>
      </c>
      <c r="R3279" s="103" t="str">
        <f>IF(ISNUMBER('Форма 1'!AI3279),'Форма 1'!$H3279*VLOOKUP('Форма 1'!$F3279,'Придельники с 2022'!$B$4:$X$28,'Форма 1'!AI$8),"")</f>
        <v/>
      </c>
      <c r="S3279" s="103" t="str">
        <f>IF(ISNUMBER('Форма 1'!AJ3279),'Форма 1'!$H3279*VLOOKUP('Форма 1'!$F3279,'Придельники с 2022'!$B$4:$X$28,'Форма 1'!AJ$8),"")</f>
        <v/>
      </c>
      <c r="T3279" s="87"/>
    </row>
    <row r="3280" spans="1:20">
      <c r="A3280" s="188">
        <f t="shared" si="248"/>
        <v>126</v>
      </c>
      <c r="B3280" s="189" t="s">
        <v>3172</v>
      </c>
      <c r="C3280" s="99">
        <f t="shared" si="247"/>
        <v>8297735.6000000006</v>
      </c>
      <c r="D3280" s="103" t="str">
        <f>IF(ISNUMBER('Форма 1'!U3280),'Форма 1'!$H3280*VLOOKUP('Форма 1'!$F3280,'Придельники с 2022'!$B$4:$X$28,'Форма 1'!U$8),"")</f>
        <v/>
      </c>
      <c r="E3280" s="103" t="str">
        <f>IF(ISNUMBER('Форма 1'!V3280),'Форма 1'!$H3280*VLOOKUP('Форма 1'!$F3280,'Придельники с 2022'!$B$4:$X$28,'Форма 1'!V$8),"")</f>
        <v/>
      </c>
      <c r="F3280" s="103" t="str">
        <f>IF(ISNUMBER('Форма 1'!W3280),'Форма 1'!$H3280*VLOOKUP('Форма 1'!$F3280,'Придельники с 2022'!$B$4:$X$28,'Форма 1'!W$8),"")</f>
        <v/>
      </c>
      <c r="G3280" s="103" t="str">
        <f>IF(ISNUMBER('Форма 1'!X3280),'Форма 1'!$H3280*VLOOKUP('Форма 1'!$F3280,'Придельники с 2022'!$B$4:$X$28,'Форма 1'!X$8),"")</f>
        <v/>
      </c>
      <c r="H3280" s="103" t="str">
        <f>IF(ISNUMBER('Форма 1'!Y3280),'Форма 1'!$H3280*VLOOKUP('Форма 1'!$F3280,'Придельники с 2022'!$B$4:$X$28,'Форма 1'!Y$8),"")</f>
        <v/>
      </c>
      <c r="I3280" s="103" t="str">
        <f>IF(ISNUMBER('Форма 1'!Z3280),'Форма 1'!$H3280*VLOOKUP('Форма 1'!$F3280,'Придельники с 2022'!$B$4:$X$28,'Форма 1'!Z$8),"")</f>
        <v/>
      </c>
      <c r="J3280" s="103" t="str">
        <f>IF(ISNUMBER('Форма 1'!AA3280),'Форма 1'!$H3280*VLOOKUP('Форма 1'!$F3280,'Придельники с 2022'!$B$4:$X$28,'Форма 1'!AA$8),"")</f>
        <v/>
      </c>
      <c r="K3280" s="90"/>
      <c r="L3280" s="87"/>
      <c r="M3280" s="103">
        <f>IF(ISNUMBER('Форма 1'!AD3280),'Форма 1'!$H3280*VLOOKUP('Форма 1'!$F3280,'Придельники с 2022'!$B$4:$X$28,'Форма 1'!AD$8),"")</f>
        <v>8297735.6000000006</v>
      </c>
      <c r="N3280" s="103" t="str">
        <f>IF(ISBLANK('Форма 1'!$AE3280),"",IF('Форма 1'!$AE3280=1,'Форма 1'!$H3280*VLOOKUP('Форма 1'!$F3280,'Придельники с 2022'!$B$4:$X$28,'Форма 1'!$AE$8,0),IF('Форма 1'!$AE3280=2,'Форма 1'!$H3280*VLOOKUP('Форма 1'!$F3280,'Придельники с 2022'!$B$4:$X$28,13,0),IF('Форма 1'!$AE3280=3,'Форма 1'!$H3280*VLOOKUP('Форма 1'!$F3280,'Придельники с 2022'!$B$4:$X$28,12,0)))))</f>
        <v/>
      </c>
      <c r="O3280" s="103" t="str">
        <f>IF(ISNUMBER('Форма 1'!AF3280),'Форма 1'!$H3280*VLOOKUP('Форма 1'!$F3280,'Придельники с 2022'!$B$4:$X$28,'Форма 1'!AF$8),"")</f>
        <v/>
      </c>
      <c r="P3280" s="87"/>
      <c r="Q3280" s="103" t="str">
        <f>IF(ISNUMBER('Форма 1'!AH3280),'Форма 1'!$H3280*VLOOKUP('Форма 1'!$F3280,'Придельники с 2022'!$B$4:$X$28,'Форма 1'!AH$8),"")</f>
        <v/>
      </c>
      <c r="R3280" s="103" t="str">
        <f>IF(ISNUMBER('Форма 1'!AI3280),'Форма 1'!$H3280*VLOOKUP('Форма 1'!$F3280,'Придельники с 2022'!$B$4:$X$28,'Форма 1'!AI$8),"")</f>
        <v/>
      </c>
      <c r="S3280" s="103" t="str">
        <f>IF(ISNUMBER('Форма 1'!AJ3280),'Форма 1'!$H3280*VLOOKUP('Форма 1'!$F3280,'Придельники с 2022'!$B$4:$X$28,'Форма 1'!AJ$8),"")</f>
        <v/>
      </c>
      <c r="T3280" s="87"/>
    </row>
    <row r="3281" spans="1:20">
      <c r="A3281" s="188">
        <f t="shared" si="248"/>
        <v>127</v>
      </c>
      <c r="B3281" s="189" t="s">
        <v>3173</v>
      </c>
      <c r="C3281" s="99">
        <f t="shared" si="247"/>
        <v>15910035.456000002</v>
      </c>
      <c r="D3281" s="103" t="str">
        <f>IF(ISNUMBER('Форма 1'!U3281),'Форма 1'!$H3281*VLOOKUP('Форма 1'!$F3281,'Придельники с 2022'!$B$4:$X$28,'Форма 1'!U$8),"")</f>
        <v/>
      </c>
      <c r="E3281" s="103" t="str">
        <f>IF(ISNUMBER('Форма 1'!V3281),'Форма 1'!$H3281*VLOOKUP('Форма 1'!$F3281,'Придельники с 2022'!$B$4:$X$28,'Форма 1'!V$8),"")</f>
        <v/>
      </c>
      <c r="F3281" s="103" t="str">
        <f>IF(ISNUMBER('Форма 1'!W3281),'Форма 1'!$H3281*VLOOKUP('Форма 1'!$F3281,'Придельники с 2022'!$B$4:$X$28,'Форма 1'!W$8),"")</f>
        <v/>
      </c>
      <c r="G3281" s="103" t="str">
        <f>IF(ISNUMBER('Форма 1'!X3281),'Форма 1'!$H3281*VLOOKUP('Форма 1'!$F3281,'Придельники с 2022'!$B$4:$X$28,'Форма 1'!X$8),"")</f>
        <v/>
      </c>
      <c r="H3281" s="103" t="str">
        <f>IF(ISNUMBER('Форма 1'!Y3281),'Форма 1'!$H3281*VLOOKUP('Форма 1'!$F3281,'Придельники с 2022'!$B$4:$X$28,'Форма 1'!Y$8),"")</f>
        <v/>
      </c>
      <c r="I3281" s="103" t="str">
        <f>IF(ISNUMBER('Форма 1'!Z3281),'Форма 1'!$H3281*VLOOKUP('Форма 1'!$F3281,'Придельники с 2022'!$B$4:$X$28,'Форма 1'!Z$8),"")</f>
        <v/>
      </c>
      <c r="J3281" s="103" t="str">
        <f>IF(ISNUMBER('Форма 1'!AA3281),'Форма 1'!$H3281*VLOOKUP('Форма 1'!$F3281,'Придельники с 2022'!$B$4:$X$28,'Форма 1'!AA$8),"")</f>
        <v/>
      </c>
      <c r="K3281" s="90"/>
      <c r="L3281" s="87"/>
      <c r="M3281" s="103">
        <f>IF(ISNUMBER('Форма 1'!AD3281),'Форма 1'!$H3281*VLOOKUP('Форма 1'!$F3281,'Придельники с 2022'!$B$4:$X$28,'Форма 1'!AD$8),"")</f>
        <v>15910035.456000002</v>
      </c>
      <c r="N3281" s="103" t="str">
        <f>IF(ISBLANK('Форма 1'!$AE3281),"",IF('Форма 1'!$AE3281=1,'Форма 1'!$H3281*VLOOKUP('Форма 1'!$F3281,'Придельники с 2022'!$B$4:$X$28,'Форма 1'!$AE$8,0),IF('Форма 1'!$AE3281=2,'Форма 1'!$H3281*VLOOKUP('Форма 1'!$F3281,'Придельники с 2022'!$B$4:$X$28,13,0),IF('Форма 1'!$AE3281=3,'Форма 1'!$H3281*VLOOKUP('Форма 1'!$F3281,'Придельники с 2022'!$B$4:$X$28,12,0)))))</f>
        <v/>
      </c>
      <c r="O3281" s="103" t="str">
        <f>IF(ISNUMBER('Форма 1'!AF3281),'Форма 1'!$H3281*VLOOKUP('Форма 1'!$F3281,'Придельники с 2022'!$B$4:$X$28,'Форма 1'!AF$8),"")</f>
        <v/>
      </c>
      <c r="P3281" s="87"/>
      <c r="Q3281" s="103" t="str">
        <f>IF(ISNUMBER('Форма 1'!AH3281),'Форма 1'!$H3281*VLOOKUP('Форма 1'!$F3281,'Придельники с 2022'!$B$4:$X$28,'Форма 1'!AH$8),"")</f>
        <v/>
      </c>
      <c r="R3281" s="103" t="str">
        <f>IF(ISNUMBER('Форма 1'!AI3281),'Форма 1'!$H3281*VLOOKUP('Форма 1'!$F3281,'Придельники с 2022'!$B$4:$X$28,'Форма 1'!AI$8),"")</f>
        <v/>
      </c>
      <c r="S3281" s="103" t="str">
        <f>IF(ISNUMBER('Форма 1'!AJ3281),'Форма 1'!$H3281*VLOOKUP('Форма 1'!$F3281,'Придельники с 2022'!$B$4:$X$28,'Форма 1'!AJ$8),"")</f>
        <v/>
      </c>
      <c r="T3281" s="87"/>
    </row>
    <row r="3282" spans="1:20">
      <c r="A3282" s="188">
        <f t="shared" si="248"/>
        <v>128</v>
      </c>
      <c r="B3282" s="189" t="s">
        <v>3174</v>
      </c>
      <c r="C3282" s="99">
        <f t="shared" si="247"/>
        <v>18497758.048</v>
      </c>
      <c r="D3282" s="103" t="str">
        <f>IF(ISNUMBER('Форма 1'!U3282),'Форма 1'!$H3282*VLOOKUP('Форма 1'!$F3282,'Придельники с 2022'!$B$4:$X$28,'Форма 1'!U$8),"")</f>
        <v/>
      </c>
      <c r="E3282" s="103" t="str">
        <f>IF(ISNUMBER('Форма 1'!V3282),'Форма 1'!$H3282*VLOOKUP('Форма 1'!$F3282,'Придельники с 2022'!$B$4:$X$28,'Форма 1'!V$8),"")</f>
        <v/>
      </c>
      <c r="F3282" s="103" t="str">
        <f>IF(ISNUMBER('Форма 1'!W3282),'Форма 1'!$H3282*VLOOKUP('Форма 1'!$F3282,'Придельники с 2022'!$B$4:$X$28,'Форма 1'!W$8),"")</f>
        <v/>
      </c>
      <c r="G3282" s="103" t="str">
        <f>IF(ISNUMBER('Форма 1'!X3282),'Форма 1'!$H3282*VLOOKUP('Форма 1'!$F3282,'Придельники с 2022'!$B$4:$X$28,'Форма 1'!X$8),"")</f>
        <v/>
      </c>
      <c r="H3282" s="103" t="str">
        <f>IF(ISNUMBER('Форма 1'!Y3282),'Форма 1'!$H3282*VLOOKUP('Форма 1'!$F3282,'Придельники с 2022'!$B$4:$X$28,'Форма 1'!Y$8),"")</f>
        <v/>
      </c>
      <c r="I3282" s="103" t="str">
        <f>IF(ISNUMBER('Форма 1'!Z3282),'Форма 1'!$H3282*VLOOKUP('Форма 1'!$F3282,'Придельники с 2022'!$B$4:$X$28,'Форма 1'!Z$8),"")</f>
        <v/>
      </c>
      <c r="J3282" s="103" t="str">
        <f>IF(ISNUMBER('Форма 1'!AA3282),'Форма 1'!$H3282*VLOOKUP('Форма 1'!$F3282,'Придельники с 2022'!$B$4:$X$28,'Форма 1'!AA$8),"")</f>
        <v/>
      </c>
      <c r="K3282" s="90"/>
      <c r="L3282" s="87"/>
      <c r="M3282" s="103">
        <f>IF(ISNUMBER('Форма 1'!AD3282),'Форма 1'!$H3282*VLOOKUP('Форма 1'!$F3282,'Придельники с 2022'!$B$4:$X$28,'Форма 1'!AD$8),"")</f>
        <v>18497758.048</v>
      </c>
      <c r="N3282" s="103" t="str">
        <f>IF(ISBLANK('Форма 1'!$AE3282),"",IF('Форма 1'!$AE3282=1,'Форма 1'!$H3282*VLOOKUP('Форма 1'!$F3282,'Придельники с 2022'!$B$4:$X$28,'Форма 1'!$AE$8,0),IF('Форма 1'!$AE3282=2,'Форма 1'!$H3282*VLOOKUP('Форма 1'!$F3282,'Придельники с 2022'!$B$4:$X$28,13,0),IF('Форма 1'!$AE3282=3,'Форма 1'!$H3282*VLOOKUP('Форма 1'!$F3282,'Придельники с 2022'!$B$4:$X$28,12,0)))))</f>
        <v/>
      </c>
      <c r="O3282" s="103" t="str">
        <f>IF(ISNUMBER('Форма 1'!AF3282),'Форма 1'!$H3282*VLOOKUP('Форма 1'!$F3282,'Придельники с 2022'!$B$4:$X$28,'Форма 1'!AF$8),"")</f>
        <v/>
      </c>
      <c r="P3282" s="87"/>
      <c r="Q3282" s="103" t="str">
        <f>IF(ISNUMBER('Форма 1'!AH3282),'Форма 1'!$H3282*VLOOKUP('Форма 1'!$F3282,'Придельники с 2022'!$B$4:$X$28,'Форма 1'!AH$8),"")</f>
        <v/>
      </c>
      <c r="R3282" s="103" t="str">
        <f>IF(ISNUMBER('Форма 1'!AI3282),'Форма 1'!$H3282*VLOOKUP('Форма 1'!$F3282,'Придельники с 2022'!$B$4:$X$28,'Форма 1'!AI$8),"")</f>
        <v/>
      </c>
      <c r="S3282" s="103" t="str">
        <f>IF(ISNUMBER('Форма 1'!AJ3282),'Форма 1'!$H3282*VLOOKUP('Форма 1'!$F3282,'Придельники с 2022'!$B$4:$X$28,'Форма 1'!AJ$8),"")</f>
        <v/>
      </c>
      <c r="T3282" s="87"/>
    </row>
    <row r="3283" spans="1:20">
      <c r="A3283" s="188">
        <f t="shared" si="248"/>
        <v>129</v>
      </c>
      <c r="B3283" s="189" t="s">
        <v>3175</v>
      </c>
      <c r="C3283" s="99">
        <f t="shared" si="247"/>
        <v>15851940.048000002</v>
      </c>
      <c r="D3283" s="103" t="str">
        <f>IF(ISNUMBER('Форма 1'!U3283),'Форма 1'!$H3283*VLOOKUP('Форма 1'!$F3283,'Придельники с 2022'!$B$4:$X$28,'Форма 1'!U$8),"")</f>
        <v/>
      </c>
      <c r="E3283" s="103" t="str">
        <f>IF(ISNUMBER('Форма 1'!V3283),'Форма 1'!$H3283*VLOOKUP('Форма 1'!$F3283,'Придельники с 2022'!$B$4:$X$28,'Форма 1'!V$8),"")</f>
        <v/>
      </c>
      <c r="F3283" s="103" t="str">
        <f>IF(ISNUMBER('Форма 1'!W3283),'Форма 1'!$H3283*VLOOKUP('Форма 1'!$F3283,'Придельники с 2022'!$B$4:$X$28,'Форма 1'!W$8),"")</f>
        <v/>
      </c>
      <c r="G3283" s="103" t="str">
        <f>IF(ISNUMBER('Форма 1'!X3283),'Форма 1'!$H3283*VLOOKUP('Форма 1'!$F3283,'Придельники с 2022'!$B$4:$X$28,'Форма 1'!X$8),"")</f>
        <v/>
      </c>
      <c r="H3283" s="103" t="str">
        <f>IF(ISNUMBER('Форма 1'!Y3283),'Форма 1'!$H3283*VLOOKUP('Форма 1'!$F3283,'Придельники с 2022'!$B$4:$X$28,'Форма 1'!Y$8),"")</f>
        <v/>
      </c>
      <c r="I3283" s="103" t="str">
        <f>IF(ISNUMBER('Форма 1'!Z3283),'Форма 1'!$H3283*VLOOKUP('Форма 1'!$F3283,'Придельники с 2022'!$B$4:$X$28,'Форма 1'!Z$8),"")</f>
        <v/>
      </c>
      <c r="J3283" s="103" t="str">
        <f>IF(ISNUMBER('Форма 1'!AA3283),'Форма 1'!$H3283*VLOOKUP('Форма 1'!$F3283,'Придельники с 2022'!$B$4:$X$28,'Форма 1'!AA$8),"")</f>
        <v/>
      </c>
      <c r="K3283" s="90"/>
      <c r="L3283" s="87"/>
      <c r="M3283" s="103">
        <f>IF(ISNUMBER('Форма 1'!AD3283),'Форма 1'!$H3283*VLOOKUP('Форма 1'!$F3283,'Придельники с 2022'!$B$4:$X$28,'Форма 1'!AD$8),"")</f>
        <v>15851940.048000002</v>
      </c>
      <c r="N3283" s="103" t="str">
        <f>IF(ISBLANK('Форма 1'!$AE3283),"",IF('Форма 1'!$AE3283=1,'Форма 1'!$H3283*VLOOKUP('Форма 1'!$F3283,'Придельники с 2022'!$B$4:$X$28,'Форма 1'!$AE$8,0),IF('Форма 1'!$AE3283=2,'Форма 1'!$H3283*VLOOKUP('Форма 1'!$F3283,'Придельники с 2022'!$B$4:$X$28,13,0),IF('Форма 1'!$AE3283=3,'Форма 1'!$H3283*VLOOKUP('Форма 1'!$F3283,'Придельники с 2022'!$B$4:$X$28,12,0)))))</f>
        <v/>
      </c>
      <c r="O3283" s="103" t="str">
        <f>IF(ISNUMBER('Форма 1'!AF3283),'Форма 1'!$H3283*VLOOKUP('Форма 1'!$F3283,'Придельники с 2022'!$B$4:$X$28,'Форма 1'!AF$8),"")</f>
        <v/>
      </c>
      <c r="P3283" s="87"/>
      <c r="Q3283" s="103" t="str">
        <f>IF(ISNUMBER('Форма 1'!AH3283),'Форма 1'!$H3283*VLOOKUP('Форма 1'!$F3283,'Придельники с 2022'!$B$4:$X$28,'Форма 1'!AH$8),"")</f>
        <v/>
      </c>
      <c r="R3283" s="103" t="str">
        <f>IF(ISNUMBER('Форма 1'!AI3283),'Форма 1'!$H3283*VLOOKUP('Форма 1'!$F3283,'Придельники с 2022'!$B$4:$X$28,'Форма 1'!AI$8),"")</f>
        <v/>
      </c>
      <c r="S3283" s="103" t="str">
        <f>IF(ISNUMBER('Форма 1'!AJ3283),'Форма 1'!$H3283*VLOOKUP('Форма 1'!$F3283,'Придельники с 2022'!$B$4:$X$28,'Форма 1'!AJ$8),"")</f>
        <v/>
      </c>
      <c r="T3283" s="87"/>
    </row>
    <row r="3284" spans="1:20">
      <c r="A3284" s="188">
        <f t="shared" si="248"/>
        <v>130</v>
      </c>
      <c r="B3284" s="189" t="s">
        <v>3176</v>
      </c>
      <c r="C3284" s="99">
        <f t="shared" si="247"/>
        <v>14330650.992000001</v>
      </c>
      <c r="D3284" s="103" t="str">
        <f>IF(ISNUMBER('Форма 1'!U3284),'Форма 1'!$H3284*VLOOKUP('Форма 1'!$F3284,'Придельники с 2022'!$B$4:$X$28,'Форма 1'!U$8),"")</f>
        <v/>
      </c>
      <c r="E3284" s="103" t="str">
        <f>IF(ISNUMBER('Форма 1'!V3284),'Форма 1'!$H3284*VLOOKUP('Форма 1'!$F3284,'Придельники с 2022'!$B$4:$X$28,'Форма 1'!V$8),"")</f>
        <v/>
      </c>
      <c r="F3284" s="103" t="str">
        <f>IF(ISNUMBER('Форма 1'!W3284),'Форма 1'!$H3284*VLOOKUP('Форма 1'!$F3284,'Придельники с 2022'!$B$4:$X$28,'Форма 1'!W$8),"")</f>
        <v/>
      </c>
      <c r="G3284" s="103" t="str">
        <f>IF(ISNUMBER('Форма 1'!X3284),'Форма 1'!$H3284*VLOOKUP('Форма 1'!$F3284,'Придельники с 2022'!$B$4:$X$28,'Форма 1'!X$8),"")</f>
        <v/>
      </c>
      <c r="H3284" s="103" t="str">
        <f>IF(ISNUMBER('Форма 1'!Y3284),'Форма 1'!$H3284*VLOOKUP('Форма 1'!$F3284,'Придельники с 2022'!$B$4:$X$28,'Форма 1'!Y$8),"")</f>
        <v/>
      </c>
      <c r="I3284" s="103" t="str">
        <f>IF(ISNUMBER('Форма 1'!Z3284),'Форма 1'!$H3284*VLOOKUP('Форма 1'!$F3284,'Придельники с 2022'!$B$4:$X$28,'Форма 1'!Z$8),"")</f>
        <v/>
      </c>
      <c r="J3284" s="103" t="str">
        <f>IF(ISNUMBER('Форма 1'!AA3284),'Форма 1'!$H3284*VLOOKUP('Форма 1'!$F3284,'Придельники с 2022'!$B$4:$X$28,'Форма 1'!AA$8),"")</f>
        <v/>
      </c>
      <c r="K3284" s="90"/>
      <c r="L3284" s="87"/>
      <c r="M3284" s="103">
        <f>IF(ISNUMBER('Форма 1'!AD3284),'Форма 1'!$H3284*VLOOKUP('Форма 1'!$F3284,'Придельники с 2022'!$B$4:$X$28,'Форма 1'!AD$8),"")</f>
        <v>14330650.992000001</v>
      </c>
      <c r="N3284" s="103" t="str">
        <f>IF(ISBLANK('Форма 1'!$AE3284),"",IF('Форма 1'!$AE3284=1,'Форма 1'!$H3284*VLOOKUP('Форма 1'!$F3284,'Придельники с 2022'!$B$4:$X$28,'Форма 1'!$AE$8,0),IF('Форма 1'!$AE3284=2,'Форма 1'!$H3284*VLOOKUP('Форма 1'!$F3284,'Придельники с 2022'!$B$4:$X$28,13,0),IF('Форма 1'!$AE3284=3,'Форма 1'!$H3284*VLOOKUP('Форма 1'!$F3284,'Придельники с 2022'!$B$4:$X$28,12,0)))))</f>
        <v/>
      </c>
      <c r="O3284" s="103" t="str">
        <f>IF(ISNUMBER('Форма 1'!AF3284),'Форма 1'!$H3284*VLOOKUP('Форма 1'!$F3284,'Придельники с 2022'!$B$4:$X$28,'Форма 1'!AF$8),"")</f>
        <v/>
      </c>
      <c r="P3284" s="87"/>
      <c r="Q3284" s="103" t="str">
        <f>IF(ISNUMBER('Форма 1'!AH3284),'Форма 1'!$H3284*VLOOKUP('Форма 1'!$F3284,'Придельники с 2022'!$B$4:$X$28,'Форма 1'!AH$8),"")</f>
        <v/>
      </c>
      <c r="R3284" s="103" t="str">
        <f>IF(ISNUMBER('Форма 1'!AI3284),'Форма 1'!$H3284*VLOOKUP('Форма 1'!$F3284,'Придельники с 2022'!$B$4:$X$28,'Форма 1'!AI$8),"")</f>
        <v/>
      </c>
      <c r="S3284" s="103" t="str">
        <f>IF(ISNUMBER('Форма 1'!AJ3284),'Форма 1'!$H3284*VLOOKUP('Форма 1'!$F3284,'Придельники с 2022'!$B$4:$X$28,'Форма 1'!AJ$8),"")</f>
        <v/>
      </c>
      <c r="T3284" s="87"/>
    </row>
    <row r="3285" spans="1:20">
      <c r="A3285" s="188">
        <f t="shared" si="248"/>
        <v>131</v>
      </c>
      <c r="B3285" s="189" t="s">
        <v>3177</v>
      </c>
      <c r="C3285" s="99">
        <f t="shared" si="247"/>
        <v>14335604.864</v>
      </c>
      <c r="D3285" s="103" t="str">
        <f>IF(ISNUMBER('Форма 1'!U3285),'Форма 1'!$H3285*VLOOKUP('Форма 1'!$F3285,'Придельники с 2022'!$B$4:$X$28,'Форма 1'!U$8),"")</f>
        <v/>
      </c>
      <c r="E3285" s="103" t="str">
        <f>IF(ISNUMBER('Форма 1'!V3285),'Форма 1'!$H3285*VLOOKUP('Форма 1'!$F3285,'Придельники с 2022'!$B$4:$X$28,'Форма 1'!V$8),"")</f>
        <v/>
      </c>
      <c r="F3285" s="103" t="str">
        <f>IF(ISNUMBER('Форма 1'!W3285),'Форма 1'!$H3285*VLOOKUP('Форма 1'!$F3285,'Придельники с 2022'!$B$4:$X$28,'Форма 1'!W$8),"")</f>
        <v/>
      </c>
      <c r="G3285" s="103" t="str">
        <f>IF(ISNUMBER('Форма 1'!X3285),'Форма 1'!$H3285*VLOOKUP('Форма 1'!$F3285,'Придельники с 2022'!$B$4:$X$28,'Форма 1'!X$8),"")</f>
        <v/>
      </c>
      <c r="H3285" s="103" t="str">
        <f>IF(ISNUMBER('Форма 1'!Y3285),'Форма 1'!$H3285*VLOOKUP('Форма 1'!$F3285,'Придельники с 2022'!$B$4:$X$28,'Форма 1'!Y$8),"")</f>
        <v/>
      </c>
      <c r="I3285" s="103" t="str">
        <f>IF(ISNUMBER('Форма 1'!Z3285),'Форма 1'!$H3285*VLOOKUP('Форма 1'!$F3285,'Придельники с 2022'!$B$4:$X$28,'Форма 1'!Z$8),"")</f>
        <v/>
      </c>
      <c r="J3285" s="103" t="str">
        <f>IF(ISNUMBER('Форма 1'!AA3285),'Форма 1'!$H3285*VLOOKUP('Форма 1'!$F3285,'Придельники с 2022'!$B$4:$X$28,'Форма 1'!AA$8),"")</f>
        <v/>
      </c>
      <c r="K3285" s="90"/>
      <c r="L3285" s="87"/>
      <c r="M3285" s="103">
        <f>IF(ISNUMBER('Форма 1'!AD3285),'Форма 1'!$H3285*VLOOKUP('Форма 1'!$F3285,'Придельники с 2022'!$B$4:$X$28,'Форма 1'!AD$8),"")</f>
        <v>14335604.864</v>
      </c>
      <c r="N3285" s="103" t="str">
        <f>IF(ISBLANK('Форма 1'!$AE3285),"",IF('Форма 1'!$AE3285=1,'Форма 1'!$H3285*VLOOKUP('Форма 1'!$F3285,'Придельники с 2022'!$B$4:$X$28,'Форма 1'!$AE$8,0),IF('Форма 1'!$AE3285=2,'Форма 1'!$H3285*VLOOKUP('Форма 1'!$F3285,'Придельники с 2022'!$B$4:$X$28,13,0),IF('Форма 1'!$AE3285=3,'Форма 1'!$H3285*VLOOKUP('Форма 1'!$F3285,'Придельники с 2022'!$B$4:$X$28,12,0)))))</f>
        <v/>
      </c>
      <c r="O3285" s="103" t="str">
        <f>IF(ISNUMBER('Форма 1'!AF3285),'Форма 1'!$H3285*VLOOKUP('Форма 1'!$F3285,'Придельники с 2022'!$B$4:$X$28,'Форма 1'!AF$8),"")</f>
        <v/>
      </c>
      <c r="P3285" s="87"/>
      <c r="Q3285" s="103" t="str">
        <f>IF(ISNUMBER('Форма 1'!AH3285),'Форма 1'!$H3285*VLOOKUP('Форма 1'!$F3285,'Придельники с 2022'!$B$4:$X$28,'Форма 1'!AH$8),"")</f>
        <v/>
      </c>
      <c r="R3285" s="103" t="str">
        <f>IF(ISNUMBER('Форма 1'!AI3285),'Форма 1'!$H3285*VLOOKUP('Форма 1'!$F3285,'Придельники с 2022'!$B$4:$X$28,'Форма 1'!AI$8),"")</f>
        <v/>
      </c>
      <c r="S3285" s="103" t="str">
        <f>IF(ISNUMBER('Форма 1'!AJ3285),'Форма 1'!$H3285*VLOOKUP('Форма 1'!$F3285,'Придельники с 2022'!$B$4:$X$28,'Форма 1'!AJ$8),"")</f>
        <v/>
      </c>
      <c r="T3285" s="87"/>
    </row>
    <row r="3286" spans="1:20">
      <c r="A3286" s="188">
        <f t="shared" si="248"/>
        <v>132</v>
      </c>
      <c r="B3286" s="195" t="s">
        <v>3178</v>
      </c>
      <c r="C3286" s="99">
        <f t="shared" si="247"/>
        <v>35613783.071999997</v>
      </c>
      <c r="D3286" s="103" t="str">
        <f>IF(ISNUMBER('Форма 1'!U3286),'Форма 1'!$H3286*VLOOKUP('Форма 1'!$F3286,'Придельники с 2022'!$B$4:$X$28,'Форма 1'!U$8),"")</f>
        <v/>
      </c>
      <c r="E3286" s="103" t="str">
        <f>IF(ISNUMBER('Форма 1'!V3286),'Форма 1'!$H3286*VLOOKUP('Форма 1'!$F3286,'Придельники с 2022'!$B$4:$X$28,'Форма 1'!V$8),"")</f>
        <v/>
      </c>
      <c r="F3286" s="103" t="str">
        <f>IF(ISNUMBER('Форма 1'!W3286),'Форма 1'!$H3286*VLOOKUP('Форма 1'!$F3286,'Придельники с 2022'!$B$4:$X$28,'Форма 1'!W$8),"")</f>
        <v/>
      </c>
      <c r="G3286" s="103" t="str">
        <f>IF(ISNUMBER('Форма 1'!X3286),'Форма 1'!$H3286*VLOOKUP('Форма 1'!$F3286,'Придельники с 2022'!$B$4:$X$28,'Форма 1'!X$8),"")</f>
        <v/>
      </c>
      <c r="H3286" s="103" t="str">
        <f>IF(ISNUMBER('Форма 1'!Y3286),'Форма 1'!$H3286*VLOOKUP('Форма 1'!$F3286,'Придельники с 2022'!$B$4:$X$28,'Форма 1'!Y$8),"")</f>
        <v/>
      </c>
      <c r="I3286" s="103" t="str">
        <f>IF(ISNUMBER('Форма 1'!Z3286),'Форма 1'!$H3286*VLOOKUP('Форма 1'!$F3286,'Придельники с 2022'!$B$4:$X$28,'Форма 1'!Z$8),"")</f>
        <v/>
      </c>
      <c r="J3286" s="103" t="str">
        <f>IF(ISNUMBER('Форма 1'!AA3286),'Форма 1'!$H3286*VLOOKUP('Форма 1'!$F3286,'Придельники с 2022'!$B$4:$X$28,'Форма 1'!AA$8),"")</f>
        <v/>
      </c>
      <c r="K3286" s="90"/>
      <c r="L3286" s="87"/>
      <c r="M3286" s="103">
        <f>IF(ISNUMBER('Форма 1'!AD3286),'Форма 1'!$H3286*VLOOKUP('Форма 1'!$F3286,'Придельники с 2022'!$B$4:$X$28,'Форма 1'!AD$8),"")</f>
        <v>17088156.288000003</v>
      </c>
      <c r="N3286" s="103">
        <f>IF(ISBLANK('Форма 1'!$AE3286),"",IF('Форма 1'!$AE3286=1,'Форма 1'!$H3286*VLOOKUP('Форма 1'!$F3286,'Придельники с 2022'!$B$4:$X$28,'Форма 1'!$AE$8,0),IF('Форма 1'!$AE3286=2,'Форма 1'!$H3286*VLOOKUP('Форма 1'!$F3286,'Придельники с 2022'!$B$4:$X$28,13,0),IF('Форма 1'!$AE3286=3,'Форма 1'!$H3286*VLOOKUP('Форма 1'!$F3286,'Придельники с 2022'!$B$4:$X$28,12,0)))))</f>
        <v>18525626.783999998</v>
      </c>
      <c r="O3286" s="103" t="str">
        <f>IF(ISNUMBER('Форма 1'!AF3286),'Форма 1'!$H3286*VLOOKUP('Форма 1'!$F3286,'Придельники с 2022'!$B$4:$X$28,'Форма 1'!AF$8),"")</f>
        <v/>
      </c>
      <c r="P3286" s="87"/>
      <c r="Q3286" s="103" t="str">
        <f>IF(ISNUMBER('Форма 1'!AH3286),'Форма 1'!$H3286*VLOOKUP('Форма 1'!$F3286,'Придельники с 2022'!$B$4:$X$28,'Форма 1'!AH$8),"")</f>
        <v/>
      </c>
      <c r="R3286" s="103" t="str">
        <f>IF(ISNUMBER('Форма 1'!AI3286),'Форма 1'!$H3286*VLOOKUP('Форма 1'!$F3286,'Придельники с 2022'!$B$4:$X$28,'Форма 1'!AI$8),"")</f>
        <v/>
      </c>
      <c r="S3286" s="103" t="str">
        <f>IF(ISNUMBER('Форма 1'!AJ3286),'Форма 1'!$H3286*VLOOKUP('Форма 1'!$F3286,'Придельники с 2022'!$B$4:$X$28,'Форма 1'!AJ$8),"")</f>
        <v/>
      </c>
      <c r="T3286" s="87"/>
    </row>
    <row r="3287" spans="1:20">
      <c r="A3287" s="188">
        <f t="shared" si="248"/>
        <v>133</v>
      </c>
      <c r="B3287" s="189" t="s">
        <v>3179</v>
      </c>
      <c r="C3287" s="99">
        <f t="shared" si="247"/>
        <v>7124568.6400000006</v>
      </c>
      <c r="D3287" s="103" t="str">
        <f>IF(ISNUMBER('Форма 1'!U3287),'Форма 1'!$H3287*VLOOKUP('Форма 1'!$F3287,'Придельники с 2022'!$B$4:$X$28,'Форма 1'!U$8),"")</f>
        <v/>
      </c>
      <c r="E3287" s="103" t="str">
        <f>IF(ISNUMBER('Форма 1'!V3287),'Форма 1'!$H3287*VLOOKUP('Форма 1'!$F3287,'Придельники с 2022'!$B$4:$X$28,'Форма 1'!V$8),"")</f>
        <v/>
      </c>
      <c r="F3287" s="103" t="str">
        <f>IF(ISNUMBER('Форма 1'!W3287),'Форма 1'!$H3287*VLOOKUP('Форма 1'!$F3287,'Придельники с 2022'!$B$4:$X$28,'Форма 1'!W$8),"")</f>
        <v/>
      </c>
      <c r="G3287" s="103" t="str">
        <f>IF(ISNUMBER('Форма 1'!X3287),'Форма 1'!$H3287*VLOOKUP('Форма 1'!$F3287,'Придельники с 2022'!$B$4:$X$28,'Форма 1'!X$8),"")</f>
        <v/>
      </c>
      <c r="H3287" s="103" t="str">
        <f>IF(ISNUMBER('Форма 1'!Y3287),'Форма 1'!$H3287*VLOOKUP('Форма 1'!$F3287,'Придельники с 2022'!$B$4:$X$28,'Форма 1'!Y$8),"")</f>
        <v/>
      </c>
      <c r="I3287" s="103" t="str">
        <f>IF(ISNUMBER('Форма 1'!Z3287),'Форма 1'!$H3287*VLOOKUP('Форма 1'!$F3287,'Придельники с 2022'!$B$4:$X$28,'Форма 1'!Z$8),"")</f>
        <v/>
      </c>
      <c r="J3287" s="103" t="str">
        <f>IF(ISNUMBER('Форма 1'!AA3287),'Форма 1'!$H3287*VLOOKUP('Форма 1'!$F3287,'Придельники с 2022'!$B$4:$X$28,'Форма 1'!AA$8),"")</f>
        <v/>
      </c>
      <c r="K3287" s="90"/>
      <c r="L3287" s="87"/>
      <c r="M3287" s="103">
        <f>IF(ISNUMBER('Форма 1'!AD3287),'Форма 1'!$H3287*VLOOKUP('Форма 1'!$F3287,'Придельники с 2022'!$B$4:$X$28,'Форма 1'!AD$8),"")</f>
        <v>7124568.6400000006</v>
      </c>
      <c r="N3287" s="103" t="str">
        <f>IF(ISBLANK('Форма 1'!$AE3287),"",IF('Форма 1'!$AE3287=1,'Форма 1'!$H3287*VLOOKUP('Форма 1'!$F3287,'Придельники с 2022'!$B$4:$X$28,'Форма 1'!$AE$8,0),IF('Форма 1'!$AE3287=2,'Форма 1'!$H3287*VLOOKUP('Форма 1'!$F3287,'Придельники с 2022'!$B$4:$X$28,13,0),IF('Форма 1'!$AE3287=3,'Форма 1'!$H3287*VLOOKUP('Форма 1'!$F3287,'Придельники с 2022'!$B$4:$X$28,12,0)))))</f>
        <v/>
      </c>
      <c r="O3287" s="103" t="str">
        <f>IF(ISNUMBER('Форма 1'!AF3287),'Форма 1'!$H3287*VLOOKUP('Форма 1'!$F3287,'Придельники с 2022'!$B$4:$X$28,'Форма 1'!AF$8),"")</f>
        <v/>
      </c>
      <c r="P3287" s="87"/>
      <c r="Q3287" s="103" t="str">
        <f>IF(ISNUMBER('Форма 1'!AH3287),'Форма 1'!$H3287*VLOOKUP('Форма 1'!$F3287,'Придельники с 2022'!$B$4:$X$28,'Форма 1'!AH$8),"")</f>
        <v/>
      </c>
      <c r="R3287" s="103" t="str">
        <f>IF(ISNUMBER('Форма 1'!AI3287),'Форма 1'!$H3287*VLOOKUP('Форма 1'!$F3287,'Придельники с 2022'!$B$4:$X$28,'Форма 1'!AI$8),"")</f>
        <v/>
      </c>
      <c r="S3287" s="103" t="str">
        <f>IF(ISNUMBER('Форма 1'!AJ3287),'Форма 1'!$H3287*VLOOKUP('Форма 1'!$F3287,'Придельники с 2022'!$B$4:$X$28,'Форма 1'!AJ$8),"")</f>
        <v/>
      </c>
      <c r="T3287" s="87"/>
    </row>
    <row r="3288" spans="1:20">
      <c r="A3288" s="188">
        <f t="shared" si="248"/>
        <v>134</v>
      </c>
      <c r="B3288" s="189" t="s">
        <v>3180</v>
      </c>
      <c r="C3288" s="99">
        <f t="shared" si="247"/>
        <v>14541866.080000002</v>
      </c>
      <c r="D3288" s="103" t="str">
        <f>IF(ISNUMBER('Форма 1'!U3288),'Форма 1'!$H3288*VLOOKUP('Форма 1'!$F3288,'Придельники с 2022'!$B$4:$X$28,'Форма 1'!U$8),"")</f>
        <v/>
      </c>
      <c r="E3288" s="103" t="str">
        <f>IF(ISNUMBER('Форма 1'!V3288),'Форма 1'!$H3288*VLOOKUP('Форма 1'!$F3288,'Придельники с 2022'!$B$4:$X$28,'Форма 1'!V$8),"")</f>
        <v/>
      </c>
      <c r="F3288" s="103" t="str">
        <f>IF(ISNUMBER('Форма 1'!W3288),'Форма 1'!$H3288*VLOOKUP('Форма 1'!$F3288,'Придельники с 2022'!$B$4:$X$28,'Форма 1'!W$8),"")</f>
        <v/>
      </c>
      <c r="G3288" s="103" t="str">
        <f>IF(ISNUMBER('Форма 1'!X3288),'Форма 1'!$H3288*VLOOKUP('Форма 1'!$F3288,'Придельники с 2022'!$B$4:$X$28,'Форма 1'!X$8),"")</f>
        <v/>
      </c>
      <c r="H3288" s="103" t="str">
        <f>IF(ISNUMBER('Форма 1'!Y3288),'Форма 1'!$H3288*VLOOKUP('Форма 1'!$F3288,'Придельники с 2022'!$B$4:$X$28,'Форма 1'!Y$8),"")</f>
        <v/>
      </c>
      <c r="I3288" s="103" t="str">
        <f>IF(ISNUMBER('Форма 1'!Z3288),'Форма 1'!$H3288*VLOOKUP('Форма 1'!$F3288,'Придельники с 2022'!$B$4:$X$28,'Форма 1'!Z$8),"")</f>
        <v/>
      </c>
      <c r="J3288" s="103" t="str">
        <f>IF(ISNUMBER('Форма 1'!AA3288),'Форма 1'!$H3288*VLOOKUP('Форма 1'!$F3288,'Придельники с 2022'!$B$4:$X$28,'Форма 1'!AA$8),"")</f>
        <v/>
      </c>
      <c r="K3288" s="90"/>
      <c r="L3288" s="87"/>
      <c r="M3288" s="103">
        <f>IF(ISNUMBER('Форма 1'!AD3288),'Форма 1'!$H3288*VLOOKUP('Форма 1'!$F3288,'Придельники с 2022'!$B$4:$X$28,'Форма 1'!AD$8),"")</f>
        <v>14541866.080000002</v>
      </c>
      <c r="N3288" s="103" t="str">
        <f>IF(ISBLANK('Форма 1'!$AE3288),"",IF('Форма 1'!$AE3288=1,'Форма 1'!$H3288*VLOOKUP('Форма 1'!$F3288,'Придельники с 2022'!$B$4:$X$28,'Форма 1'!$AE$8,0),IF('Форма 1'!$AE3288=2,'Форма 1'!$H3288*VLOOKUP('Форма 1'!$F3288,'Придельники с 2022'!$B$4:$X$28,13,0),IF('Форма 1'!$AE3288=3,'Форма 1'!$H3288*VLOOKUP('Форма 1'!$F3288,'Придельники с 2022'!$B$4:$X$28,12,0)))))</f>
        <v/>
      </c>
      <c r="O3288" s="103" t="str">
        <f>IF(ISNUMBER('Форма 1'!AF3288),'Форма 1'!$H3288*VLOOKUP('Форма 1'!$F3288,'Придельники с 2022'!$B$4:$X$28,'Форма 1'!AF$8),"")</f>
        <v/>
      </c>
      <c r="P3288" s="87"/>
      <c r="Q3288" s="103" t="str">
        <f>IF(ISNUMBER('Форма 1'!AH3288),'Форма 1'!$H3288*VLOOKUP('Форма 1'!$F3288,'Придельники с 2022'!$B$4:$X$28,'Форма 1'!AH$8),"")</f>
        <v/>
      </c>
      <c r="R3288" s="103" t="str">
        <f>IF(ISNUMBER('Форма 1'!AI3288),'Форма 1'!$H3288*VLOOKUP('Форма 1'!$F3288,'Придельники с 2022'!$B$4:$X$28,'Форма 1'!AI$8),"")</f>
        <v/>
      </c>
      <c r="S3288" s="103" t="str">
        <f>IF(ISNUMBER('Форма 1'!AJ3288),'Форма 1'!$H3288*VLOOKUP('Форма 1'!$F3288,'Придельники с 2022'!$B$4:$X$28,'Форма 1'!AJ$8),"")</f>
        <v/>
      </c>
      <c r="T3288" s="87"/>
    </row>
    <row r="3289" spans="1:20">
      <c r="A3289" s="188">
        <f t="shared" si="248"/>
        <v>135</v>
      </c>
      <c r="B3289" s="195" t="s">
        <v>3181</v>
      </c>
      <c r="C3289" s="99">
        <f>SUM(D3289:J3289,L3289:T3289)</f>
        <v>8637871.311999999</v>
      </c>
      <c r="D3289" s="103" t="str">
        <f>IF(ISNUMBER('Форма 1'!U3289),'Форма 1'!$H3289*VLOOKUP('Форма 1'!$F3289,'Придельники с 2022'!$B$4:$X$28,'Форма 1'!U$8),"")</f>
        <v/>
      </c>
      <c r="E3289" s="103" t="str">
        <f>IF(ISNUMBER('Форма 1'!V3289),'Форма 1'!$H3289*VLOOKUP('Форма 1'!$F3289,'Придельники с 2022'!$B$4:$X$28,'Форма 1'!V$8),"")</f>
        <v/>
      </c>
      <c r="F3289" s="103" t="str">
        <f>IF(ISNUMBER('Форма 1'!W3289),'Форма 1'!$H3289*VLOOKUP('Форма 1'!$F3289,'Придельники с 2022'!$B$4:$X$28,'Форма 1'!W$8),"")</f>
        <v/>
      </c>
      <c r="G3289" s="103" t="str">
        <f>IF(ISNUMBER('Форма 1'!X3289),'Форма 1'!$H3289*VLOOKUP('Форма 1'!$F3289,'Придельники с 2022'!$B$4:$X$28,'Форма 1'!X$8),"")</f>
        <v/>
      </c>
      <c r="H3289" s="103" t="str">
        <f>IF(ISNUMBER('Форма 1'!Y3289),'Форма 1'!$H3289*VLOOKUP('Форма 1'!$F3289,'Придельники с 2022'!$B$4:$X$28,'Форма 1'!Y$8),"")</f>
        <v/>
      </c>
      <c r="I3289" s="103" t="str">
        <f>IF(ISNUMBER('Форма 1'!Z3289),'Форма 1'!$H3289*VLOOKUP('Форма 1'!$F3289,'Придельники с 2022'!$B$4:$X$28,'Форма 1'!Z$8),"")</f>
        <v/>
      </c>
      <c r="J3289" s="103" t="str">
        <f>IF(ISNUMBER('Форма 1'!AA3289),'Форма 1'!$H3289*VLOOKUP('Форма 1'!$F3289,'Придельники с 2022'!$B$4:$X$28,'Форма 1'!AA$8),"")</f>
        <v/>
      </c>
      <c r="K3289" s="90"/>
      <c r="L3289" s="87"/>
      <c r="M3289" s="103" t="str">
        <f>IF(ISNUMBER('Форма 1'!AD3289),'Форма 1'!$H3289*VLOOKUP('Форма 1'!$F3289,'Придельники с 2022'!$B$4:$X$28,'Форма 1'!AD$8),"")</f>
        <v/>
      </c>
      <c r="N3289" s="103">
        <f>IF(ISBLANK('Форма 1'!$AE3289),"",IF('Форма 1'!$AE3289=1,'Форма 1'!$H3289*VLOOKUP('Форма 1'!$F3289,'Придельники с 2022'!$B$4:$X$28,'Форма 1'!$AE$8,0),IF('Форма 1'!$AE3289=2,'Форма 1'!$H3289*VLOOKUP('Форма 1'!$F3289,'Придельники с 2022'!$B$4:$X$28,13,0),IF('Форма 1'!$AE3289=3,'Форма 1'!$H3289*VLOOKUP('Форма 1'!$F3289,'Придельники с 2022'!$B$4:$X$28,12,0)))))</f>
        <v>8637871.311999999</v>
      </c>
      <c r="O3289" s="103" t="str">
        <f>IF(ISNUMBER('Форма 1'!AF3289),'Форма 1'!$H3289*VLOOKUP('Форма 1'!$F3289,'Придельники с 2022'!$B$4:$X$28,'Форма 1'!AF$8),"")</f>
        <v/>
      </c>
      <c r="P3289" s="87"/>
      <c r="Q3289" s="103" t="str">
        <f>IF(ISNUMBER('Форма 1'!AH3289),'Форма 1'!$H3289*VLOOKUP('Форма 1'!$F3289,'Придельники с 2022'!$B$4:$X$28,'Форма 1'!AH$8),"")</f>
        <v/>
      </c>
      <c r="R3289" s="103" t="str">
        <f>IF(ISNUMBER('Форма 1'!AI3289),'Форма 1'!$H3289*VLOOKUP('Форма 1'!$F3289,'Придельники с 2022'!$B$4:$X$28,'Форма 1'!AI$8),"")</f>
        <v/>
      </c>
      <c r="S3289" s="103" t="str">
        <f>IF(ISNUMBER('Форма 1'!AJ3289),'Форма 1'!$H3289*VLOOKUP('Форма 1'!$F3289,'Придельники с 2022'!$B$4:$X$28,'Форма 1'!AJ$8),"")</f>
        <v/>
      </c>
      <c r="T3289" s="87"/>
    </row>
    <row r="3290" spans="1:20">
      <c r="A3290" s="188">
        <f t="shared" si="248"/>
        <v>136</v>
      </c>
      <c r="B3290" s="195" t="s">
        <v>3182</v>
      </c>
      <c r="C3290" s="99">
        <f>SUM(D3290:J3290,L3290:T3290)</f>
        <v>7573157.273</v>
      </c>
      <c r="D3290" s="103" t="str">
        <f>IF(ISNUMBER('Форма 1'!U3290),'Форма 1'!$H3290*VLOOKUP('Форма 1'!$F3290,'Придельники с 2022'!$B$4:$X$28,'Форма 1'!U$8),"")</f>
        <v/>
      </c>
      <c r="E3290" s="103" t="str">
        <f>IF(ISNUMBER('Форма 1'!V3290),'Форма 1'!$H3290*VLOOKUP('Форма 1'!$F3290,'Придельники с 2022'!$B$4:$X$28,'Форма 1'!V$8),"")</f>
        <v/>
      </c>
      <c r="F3290" s="103" t="str">
        <f>IF(ISNUMBER('Форма 1'!W3290),'Форма 1'!$H3290*VLOOKUP('Форма 1'!$F3290,'Придельники с 2022'!$B$4:$X$28,'Форма 1'!W$8),"")</f>
        <v/>
      </c>
      <c r="G3290" s="103" t="str">
        <f>IF(ISNUMBER('Форма 1'!X3290),'Форма 1'!$H3290*VLOOKUP('Форма 1'!$F3290,'Придельники с 2022'!$B$4:$X$28,'Форма 1'!X$8),"")</f>
        <v/>
      </c>
      <c r="H3290" s="103" t="str">
        <f>IF(ISNUMBER('Форма 1'!Y3290),'Форма 1'!$H3290*VLOOKUP('Форма 1'!$F3290,'Придельники с 2022'!$B$4:$X$28,'Форма 1'!Y$8),"")</f>
        <v/>
      </c>
      <c r="I3290" s="103" t="str">
        <f>IF(ISNUMBER('Форма 1'!Z3290),'Форма 1'!$H3290*VLOOKUP('Форма 1'!$F3290,'Придельники с 2022'!$B$4:$X$28,'Форма 1'!Z$8),"")</f>
        <v/>
      </c>
      <c r="J3290" s="103" t="str">
        <f>IF(ISNUMBER('Форма 1'!AA3290),'Форма 1'!$H3290*VLOOKUP('Форма 1'!$F3290,'Придельники с 2022'!$B$4:$X$28,'Форма 1'!AA$8),"")</f>
        <v/>
      </c>
      <c r="K3290" s="90"/>
      <c r="L3290" s="87"/>
      <c r="M3290" s="103" t="str">
        <f>IF(ISNUMBER('Форма 1'!AD3290),'Форма 1'!$H3290*VLOOKUP('Форма 1'!$F3290,'Придельники с 2022'!$B$4:$X$28,'Форма 1'!AD$8),"")</f>
        <v/>
      </c>
      <c r="N3290" s="103">
        <f>IF(ISBLANK('Форма 1'!$AE3290),"",IF('Форма 1'!$AE3290=1,'Форма 1'!$H3290*VLOOKUP('Форма 1'!$F3290,'Придельники до 2021'!$B$4:$X$28,'Форма 1'!$AE$8,0),IF('Форма 1'!$AE3290=2,'Форма 1'!$H3290*VLOOKUP('Форма 1'!$F3290,'Придельники до 2021'!$B$4:$X$28,13,0),IF('Форма 1'!$AE3290=3,'Форма 1'!$H3290*VLOOKUP('Форма 1'!$F3290,'Придельники до 2021'!$B$4:$X$28,12,0)))))</f>
        <v>7573157.273</v>
      </c>
      <c r="O3290" s="103" t="str">
        <f>IF(ISNUMBER('Форма 1'!AF3290),'Форма 1'!$H3290*VLOOKUP('Форма 1'!$F3290,'Придельники с 2022'!$B$4:$X$28,'Форма 1'!AF$8),"")</f>
        <v/>
      </c>
      <c r="P3290" s="87"/>
      <c r="Q3290" s="103" t="str">
        <f>IF(ISNUMBER('Форма 1'!AH3290),'Форма 1'!$H3290*VLOOKUP('Форма 1'!$F3290,'Придельники с 2022'!$B$4:$X$28,'Форма 1'!AH$8),"")</f>
        <v/>
      </c>
      <c r="R3290" s="103" t="str">
        <f>IF(ISNUMBER('Форма 1'!AI3290),'Форма 1'!$H3290*VLOOKUP('Форма 1'!$F3290,'Придельники с 2022'!$B$4:$X$28,'Форма 1'!AI$8),"")</f>
        <v/>
      </c>
      <c r="S3290" s="103" t="str">
        <f>IF(ISNUMBER('Форма 1'!AJ3290),'Форма 1'!$H3290*VLOOKUP('Форма 1'!$F3290,'Придельники с 2022'!$B$4:$X$28,'Форма 1'!AJ$8),"")</f>
        <v/>
      </c>
      <c r="T3290" s="87"/>
    </row>
    <row r="3291" spans="1:20">
      <c r="A3291" s="188">
        <f t="shared" si="248"/>
        <v>137</v>
      </c>
      <c r="B3291" s="189" t="s">
        <v>3183</v>
      </c>
      <c r="C3291" s="99">
        <f t="shared" si="247"/>
        <v>13746930</v>
      </c>
      <c r="D3291" s="103" t="str">
        <f>IF(ISNUMBER('Форма 1'!U3291),'Форма 1'!$H3291*VLOOKUP('Форма 1'!$F3291,'Придельники с 2022'!$B$4:$X$28,'Форма 1'!U$8),"")</f>
        <v/>
      </c>
      <c r="E3291" s="103" t="str">
        <f>IF(ISNUMBER('Форма 1'!V3291),'Форма 1'!$H3291*VLOOKUP('Форма 1'!$F3291,'Придельники с 2022'!$B$4:$X$28,'Форма 1'!V$8),"")</f>
        <v/>
      </c>
      <c r="F3291" s="103" t="str">
        <f>IF(ISNUMBER('Форма 1'!W3291),'Форма 1'!$H3291*VLOOKUP('Форма 1'!$F3291,'Придельники с 2022'!$B$4:$X$28,'Форма 1'!W$8),"")</f>
        <v/>
      </c>
      <c r="G3291" s="103" t="str">
        <f>IF(ISNUMBER('Форма 1'!X3291),'Форма 1'!$H3291*VLOOKUP('Форма 1'!$F3291,'Придельники с 2022'!$B$4:$X$28,'Форма 1'!X$8),"")</f>
        <v/>
      </c>
      <c r="H3291" s="103" t="str">
        <f>IF(ISNUMBER('Форма 1'!Y3291),'Форма 1'!$H3291*VLOOKUP('Форма 1'!$F3291,'Придельники с 2022'!$B$4:$X$28,'Форма 1'!Y$8),"")</f>
        <v/>
      </c>
      <c r="I3291" s="103" t="str">
        <f>IF(ISNUMBER('Форма 1'!Z3291),'Форма 1'!$H3291*VLOOKUP('Форма 1'!$F3291,'Придельники с 2022'!$B$4:$X$28,'Форма 1'!Z$8),"")</f>
        <v/>
      </c>
      <c r="J3291" s="103" t="str">
        <f>IF(ISNUMBER('Форма 1'!AA3291),'Форма 1'!$H3291*VLOOKUP('Форма 1'!$F3291,'Придельники с 2022'!$B$4:$X$28,'Форма 1'!AA$8),"")</f>
        <v/>
      </c>
      <c r="K3291" s="90"/>
      <c r="L3291" s="87"/>
      <c r="M3291" s="103" t="str">
        <f>IF(ISNUMBER('Форма 1'!AD3291),'Форма 1'!$H3291*VLOOKUP('Форма 1'!$F3291,'Придельники с 2022'!$B$4:$X$28,'Форма 1'!AD$8),"")</f>
        <v/>
      </c>
      <c r="N3291" s="103">
        <f>IF(ISBLANK('Форма 1'!$AE3291),"",IF('Форма 1'!$AE3291=1,'Форма 1'!$H3291*VLOOKUP('Форма 1'!$F3291,'Придельники с 2022'!$B$4:$X$28,'Форма 1'!$AE$8,0),IF('Форма 1'!$AE3291=2,'Форма 1'!$H3291*VLOOKUP('Форма 1'!$F3291,'Придельники с 2022'!$B$4:$X$28,13,0),IF('Форма 1'!$AE3291=3,'Форма 1'!$H3291*VLOOKUP('Форма 1'!$F3291,'Придельники с 2022'!$B$4:$X$28,12,0)))))</f>
        <v>13746930</v>
      </c>
      <c r="O3291" s="103" t="str">
        <f>IF(ISNUMBER('Форма 1'!AF3291),'Форма 1'!$H3291*VLOOKUP('Форма 1'!$F3291,'Придельники с 2022'!$B$4:$X$28,'Форма 1'!AF$8),"")</f>
        <v/>
      </c>
      <c r="P3291" s="88"/>
      <c r="Q3291" s="103" t="str">
        <f>IF(ISNUMBER('Форма 1'!AH3291),'Форма 1'!$H3291*VLOOKUP('Форма 1'!$F3291,'Придельники с 2022'!$B$4:$X$28,'Форма 1'!AH$8),"")</f>
        <v/>
      </c>
      <c r="R3291" s="103" t="str">
        <f>IF(ISNUMBER('Форма 1'!AI3291),'Форма 1'!$H3291*VLOOKUP('Форма 1'!$F3291,'Придельники с 2022'!$B$4:$X$28,'Форма 1'!AI$8),"")</f>
        <v/>
      </c>
      <c r="S3291" s="103" t="str">
        <f>IF(ISNUMBER('Форма 1'!AJ3291),'Форма 1'!$H3291*VLOOKUP('Форма 1'!$F3291,'Придельники с 2022'!$B$4:$X$28,'Форма 1'!AJ$8),"")</f>
        <v/>
      </c>
      <c r="T3291" s="87"/>
    </row>
    <row r="3292" spans="1:20">
      <c r="A3292" s="188">
        <f t="shared" si="248"/>
        <v>138</v>
      </c>
      <c r="B3292" s="189" t="s">
        <v>3184</v>
      </c>
      <c r="C3292" s="99">
        <f t="shared" si="247"/>
        <v>13142138.592</v>
      </c>
      <c r="D3292" s="103">
        <f>IF(ISNUMBER('Форма 1'!U3292),'Форма 1'!$H3292*VLOOKUP('Форма 1'!$F3292,'Придельники с 2022'!$B$4:$X$28,'Форма 1'!U$8),"")</f>
        <v>1321472.152</v>
      </c>
      <c r="E3292" s="103">
        <f>IF(ISNUMBER('Форма 1'!V3292),'Форма 1'!$H3292*VLOOKUP('Форма 1'!$F3292,'Придельники с 2022'!$B$4:$X$28,'Форма 1'!V$8),"")</f>
        <v>6326566.0479999995</v>
      </c>
      <c r="F3292" s="103">
        <f>IF(ISNUMBER('Форма 1'!W3292),'Форма 1'!$H3292*VLOOKUP('Форма 1'!$F3292,'Придельники с 2022'!$B$4:$X$28,'Форма 1'!W$8),"")</f>
        <v>1331110.8799999999</v>
      </c>
      <c r="G3292" s="103">
        <f>IF(ISNUMBER('Форма 1'!X3292),'Форма 1'!$H3292*VLOOKUP('Форма 1'!$F3292,'Придельники с 2022'!$B$4:$X$28,'Форма 1'!X$8),"")</f>
        <v>826794.32</v>
      </c>
      <c r="H3292" s="103">
        <f>IF(ISNUMBER('Форма 1'!Y3292),'Форма 1'!$H3292*VLOOKUP('Форма 1'!$F3292,'Придельники с 2022'!$B$4:$X$28,'Форма 1'!Y$8),"")</f>
        <v>2178250.7999999998</v>
      </c>
      <c r="I3292" s="103">
        <f>IF(ISNUMBER('Форма 1'!Z3292),'Форма 1'!$H3292*VLOOKUP('Форма 1'!$F3292,'Придельники с 2022'!$B$4:$X$28,'Форма 1'!Z$8),"")</f>
        <v>1157944.392</v>
      </c>
      <c r="J3292" s="103" t="str">
        <f>IF(ISNUMBER('Форма 1'!AA3292),'Форма 1'!$H3292*VLOOKUP('Форма 1'!$F3292,'Придельники с 2022'!$B$4:$X$28,'Форма 1'!AA$8),"")</f>
        <v/>
      </c>
      <c r="K3292" s="90"/>
      <c r="L3292" s="87"/>
      <c r="M3292" s="103" t="str">
        <f>IF(ISNUMBER('Форма 1'!AD3292),'Форма 1'!$H3292*VLOOKUP('Форма 1'!$F3292,'Придельники с 2022'!$B$4:$X$28,'Форма 1'!AD$8),"")</f>
        <v/>
      </c>
      <c r="N3292" s="103" t="str">
        <f>IF(ISBLANK('Форма 1'!$AE3292),"",IF('Форма 1'!$AE3292=1,'Форма 1'!$H3292*VLOOKUP('Форма 1'!$F3292,'Придельники с 2022'!$B$4:$X$28,'Форма 1'!$AE$8,0),IF('Форма 1'!$AE3292=2,'Форма 1'!$H3292*VLOOKUP('Форма 1'!$F3292,'Придельники с 2022'!$B$4:$X$28,13,0),IF('Форма 1'!$AE3292=3,'Форма 1'!$H3292*VLOOKUP('Форма 1'!$F3292,'Придельники с 2022'!$B$4:$X$28,12,0)))))</f>
        <v/>
      </c>
      <c r="O3292" s="103" t="str">
        <f>IF(ISNUMBER('Форма 1'!AF3292),'Форма 1'!$H3292*VLOOKUP('Форма 1'!$F3292,'Придельники с 2022'!$B$4:$X$28,'Форма 1'!AF$8),"")</f>
        <v/>
      </c>
      <c r="P3292" s="87"/>
      <c r="Q3292" s="103" t="str">
        <f>IF(ISNUMBER('Форма 1'!AH3292),'Форма 1'!$H3292*VLOOKUP('Форма 1'!$F3292,'Придельники с 2022'!$B$4:$X$28,'Форма 1'!AH$8),"")</f>
        <v/>
      </c>
      <c r="R3292" s="103" t="str">
        <f>IF(ISNUMBER('Форма 1'!AI3292),'Форма 1'!$H3292*VLOOKUP('Форма 1'!$F3292,'Придельники с 2022'!$B$4:$X$28,'Форма 1'!AI$8),"")</f>
        <v/>
      </c>
      <c r="S3292" s="103" t="str">
        <f>IF(ISNUMBER('Форма 1'!AJ3292),'Форма 1'!$H3292*VLOOKUP('Форма 1'!$F3292,'Придельники с 2022'!$B$4:$X$28,'Форма 1'!AJ$8),"")</f>
        <v/>
      </c>
      <c r="T3292" s="87"/>
    </row>
    <row r="3293" spans="1:20">
      <c r="A3293" s="188">
        <f t="shared" si="248"/>
        <v>139</v>
      </c>
      <c r="B3293" s="189" t="s">
        <v>3185</v>
      </c>
      <c r="C3293" s="99">
        <f t="shared" si="247"/>
        <v>1266264.5</v>
      </c>
      <c r="D3293" s="103" t="str">
        <f>IF(ISNUMBER('Форма 1'!U3293),'Форма 1'!$H3293*VLOOKUP('Форма 1'!$F3293,'Придельники с 2022'!$B$4:$X$28,'Форма 1'!U$8),"")</f>
        <v/>
      </c>
      <c r="E3293" s="103" t="str">
        <f>IF(ISNUMBER('Форма 1'!V3293),'Форма 1'!$H3293*VLOOKUP('Форма 1'!$F3293,'Придельники с 2022'!$B$4:$X$28,'Форма 1'!V$8),"")</f>
        <v/>
      </c>
      <c r="F3293" s="103" t="str">
        <f>IF(ISNUMBER('Форма 1'!W3293),'Форма 1'!$H3293*VLOOKUP('Форма 1'!$F3293,'Придельники с 2022'!$B$4:$X$28,'Форма 1'!W$8),"")</f>
        <v/>
      </c>
      <c r="G3293" s="103">
        <f>IF(ISNUMBER('Форма 1'!X3293),'Форма 1'!$H3293*VLOOKUP('Форма 1'!$F3293,'Придельники с 2022'!$B$4:$X$28,'Форма 1'!X$8),"")</f>
        <v>1266264.5</v>
      </c>
      <c r="H3293" s="103" t="str">
        <f>IF(ISNUMBER('Форма 1'!Y3293),'Форма 1'!$H3293*VLOOKUP('Форма 1'!$F3293,'Придельники с 2022'!$B$4:$X$28,'Форма 1'!Y$8),"")</f>
        <v/>
      </c>
      <c r="I3293" s="103" t="str">
        <f>IF(ISNUMBER('Форма 1'!Z3293),'Форма 1'!$H3293*VLOOKUP('Форма 1'!$F3293,'Придельники с 2022'!$B$4:$X$28,'Форма 1'!Z$8),"")</f>
        <v/>
      </c>
      <c r="J3293" s="103" t="str">
        <f>IF(ISNUMBER('Форма 1'!AA3293),'Форма 1'!$H3293*VLOOKUP('Форма 1'!$F3293,'Придельники с 2022'!$B$4:$X$28,'Форма 1'!AA$8),"")</f>
        <v/>
      </c>
      <c r="K3293" s="90"/>
      <c r="L3293" s="87"/>
      <c r="M3293" s="103" t="str">
        <f>IF(ISNUMBER('Форма 1'!AD3293),'Форма 1'!$H3293*VLOOKUP('Форма 1'!$F3293,'Придельники с 2022'!$B$4:$X$28,'Форма 1'!AD$8),"")</f>
        <v/>
      </c>
      <c r="N3293" s="103" t="str">
        <f>IF(ISBLANK('Форма 1'!$AE3293),"",IF('Форма 1'!$AE3293=1,'Форма 1'!$H3293*VLOOKUP('Форма 1'!$F3293,'Придельники с 2022'!$B$4:$X$28,'Форма 1'!$AE$8,0),IF('Форма 1'!$AE3293=2,'Форма 1'!$H3293*VLOOKUP('Форма 1'!$F3293,'Придельники с 2022'!$B$4:$X$28,13,0),IF('Форма 1'!$AE3293=3,'Форма 1'!$H3293*VLOOKUP('Форма 1'!$F3293,'Придельники с 2022'!$B$4:$X$28,12,0)))))</f>
        <v/>
      </c>
      <c r="O3293" s="103" t="str">
        <f>IF(ISNUMBER('Форма 1'!AF3293),'Форма 1'!$H3293*VLOOKUP('Форма 1'!$F3293,'Придельники с 2022'!$B$4:$X$28,'Форма 1'!AF$8),"")</f>
        <v/>
      </c>
      <c r="P3293" s="87"/>
      <c r="Q3293" s="103" t="str">
        <f>IF(ISNUMBER('Форма 1'!AH3293),'Форма 1'!$H3293*VLOOKUP('Форма 1'!$F3293,'Придельники с 2022'!$B$4:$X$28,'Форма 1'!AH$8),"")</f>
        <v/>
      </c>
      <c r="R3293" s="103" t="str">
        <f>IF(ISNUMBER('Форма 1'!AI3293),'Форма 1'!$H3293*VLOOKUP('Форма 1'!$F3293,'Придельники с 2022'!$B$4:$X$28,'Форма 1'!AI$8),"")</f>
        <v/>
      </c>
      <c r="S3293" s="103" t="str">
        <f>IF(ISNUMBER('Форма 1'!AJ3293),'Форма 1'!$H3293*VLOOKUP('Форма 1'!$F3293,'Придельники с 2022'!$B$4:$X$28,'Форма 1'!AJ$8),"")</f>
        <v/>
      </c>
      <c r="T3293" s="87"/>
    </row>
    <row r="3294" spans="1:20">
      <c r="A3294" s="188">
        <f t="shared" si="248"/>
        <v>140</v>
      </c>
      <c r="B3294" s="189" t="s">
        <v>3186</v>
      </c>
      <c r="C3294" s="99">
        <f t="shared" si="247"/>
        <v>7781181.8560000006</v>
      </c>
      <c r="D3294" s="103" t="str">
        <f>IF(ISNUMBER('Форма 1'!U3294),'Форма 1'!$H3294*VLOOKUP('Форма 1'!$F3294,'Придельники с 2022'!$B$4:$X$28,'Форма 1'!U$8),"")</f>
        <v/>
      </c>
      <c r="E3294" s="103" t="str">
        <f>IF(ISNUMBER('Форма 1'!V3294),'Форма 1'!$H3294*VLOOKUP('Форма 1'!$F3294,'Придельники с 2022'!$B$4:$X$28,'Форма 1'!V$8),"")</f>
        <v/>
      </c>
      <c r="F3294" s="103" t="str">
        <f>IF(ISNUMBER('Форма 1'!W3294),'Форма 1'!$H3294*VLOOKUP('Форма 1'!$F3294,'Придельники с 2022'!$B$4:$X$28,'Форма 1'!W$8),"")</f>
        <v/>
      </c>
      <c r="G3294" s="103" t="str">
        <f>IF(ISNUMBER('Форма 1'!X3294),'Форма 1'!$H3294*VLOOKUP('Форма 1'!$F3294,'Придельники с 2022'!$B$4:$X$28,'Форма 1'!X$8),"")</f>
        <v/>
      </c>
      <c r="H3294" s="103" t="str">
        <f>IF(ISNUMBER('Форма 1'!Y3294),'Форма 1'!$H3294*VLOOKUP('Форма 1'!$F3294,'Придельники с 2022'!$B$4:$X$28,'Форма 1'!Y$8),"")</f>
        <v/>
      </c>
      <c r="I3294" s="103" t="str">
        <f>IF(ISNUMBER('Форма 1'!Z3294),'Форма 1'!$H3294*VLOOKUP('Форма 1'!$F3294,'Придельники с 2022'!$B$4:$X$28,'Форма 1'!Z$8),"")</f>
        <v/>
      </c>
      <c r="J3294" s="103" t="str">
        <f>IF(ISNUMBER('Форма 1'!AA3294),'Форма 1'!$H3294*VLOOKUP('Форма 1'!$F3294,'Придельники с 2022'!$B$4:$X$28,'Форма 1'!AA$8),"")</f>
        <v/>
      </c>
      <c r="K3294" s="90"/>
      <c r="L3294" s="87"/>
      <c r="M3294" s="103">
        <f>IF(ISNUMBER('Форма 1'!AD3294),'Форма 1'!$H3294*VLOOKUP('Форма 1'!$F3294,'Придельники с 2022'!$B$4:$X$28,'Форма 1'!AD$8),"")</f>
        <v>7781181.8560000006</v>
      </c>
      <c r="N3294" s="103" t="str">
        <f>IF(ISBLANK('Форма 1'!$AE3294),"",IF('Форма 1'!$AE3294=1,'Форма 1'!$H3294*VLOOKUP('Форма 1'!$F3294,'Придельники с 2022'!$B$4:$X$28,'Форма 1'!$AE$8,0),IF('Форма 1'!$AE3294=2,'Форма 1'!$H3294*VLOOKUP('Форма 1'!$F3294,'Придельники с 2022'!$B$4:$X$28,13,0),IF('Форма 1'!$AE3294=3,'Форма 1'!$H3294*VLOOKUP('Форма 1'!$F3294,'Придельники с 2022'!$B$4:$X$28,12,0)))))</f>
        <v/>
      </c>
      <c r="O3294" s="103" t="str">
        <f>IF(ISNUMBER('Форма 1'!AF3294),'Форма 1'!$H3294*VLOOKUP('Форма 1'!$F3294,'Придельники с 2022'!$B$4:$X$28,'Форма 1'!AF$8),"")</f>
        <v/>
      </c>
      <c r="P3294" s="87"/>
      <c r="Q3294" s="103" t="str">
        <f>IF(ISNUMBER('Форма 1'!AH3294),'Форма 1'!$H3294*VLOOKUP('Форма 1'!$F3294,'Придельники с 2022'!$B$4:$X$28,'Форма 1'!AH$8),"")</f>
        <v/>
      </c>
      <c r="R3294" s="103" t="str">
        <f>IF(ISNUMBER('Форма 1'!AI3294),'Форма 1'!$H3294*VLOOKUP('Форма 1'!$F3294,'Придельники с 2022'!$B$4:$X$28,'Форма 1'!AI$8),"")</f>
        <v/>
      </c>
      <c r="S3294" s="103" t="str">
        <f>IF(ISNUMBER('Форма 1'!AJ3294),'Форма 1'!$H3294*VLOOKUP('Форма 1'!$F3294,'Придельники с 2022'!$B$4:$X$28,'Форма 1'!AJ$8),"")</f>
        <v/>
      </c>
      <c r="T3294" s="87"/>
    </row>
    <row r="3295" spans="1:20">
      <c r="A3295" s="188">
        <f t="shared" si="248"/>
        <v>141</v>
      </c>
      <c r="B3295" s="189" t="s">
        <v>3187</v>
      </c>
      <c r="C3295" s="99">
        <f t="shared" si="247"/>
        <v>20397520</v>
      </c>
      <c r="D3295" s="103" t="str">
        <f>IF(ISNUMBER('Форма 1'!U3295),'Форма 1'!$H3295*VLOOKUP('Форма 1'!$F3295,'Придельники с 2022'!$B$4:$X$28,'Форма 1'!U$8),"")</f>
        <v/>
      </c>
      <c r="E3295" s="103" t="str">
        <f>IF(ISNUMBER('Форма 1'!V3295),'Форма 1'!$H3295*VLOOKUP('Форма 1'!$F3295,'Придельники с 2022'!$B$4:$X$28,'Форма 1'!V$8),"")</f>
        <v/>
      </c>
      <c r="F3295" s="103" t="str">
        <f>IF(ISNUMBER('Форма 1'!W3295),'Форма 1'!$H3295*VLOOKUP('Форма 1'!$F3295,'Придельники с 2022'!$B$4:$X$28,'Форма 1'!W$8),"")</f>
        <v/>
      </c>
      <c r="G3295" s="103" t="str">
        <f>IF(ISNUMBER('Форма 1'!X3295),'Форма 1'!$H3295*VLOOKUP('Форма 1'!$F3295,'Придельники с 2022'!$B$4:$X$28,'Форма 1'!X$8),"")</f>
        <v/>
      </c>
      <c r="H3295" s="103" t="str">
        <f>IF(ISNUMBER('Форма 1'!Y3295),'Форма 1'!$H3295*VLOOKUP('Форма 1'!$F3295,'Придельники с 2022'!$B$4:$X$28,'Форма 1'!Y$8),"")</f>
        <v/>
      </c>
      <c r="I3295" s="103" t="str">
        <f>IF(ISNUMBER('Форма 1'!Z3295),'Форма 1'!$H3295*VLOOKUP('Форма 1'!$F3295,'Придельники с 2022'!$B$4:$X$28,'Форма 1'!Z$8),"")</f>
        <v/>
      </c>
      <c r="J3295" s="103" t="str">
        <f>IF(ISNUMBER('Форма 1'!AA3295),'Форма 1'!$H3295*VLOOKUP('Форма 1'!$F3295,'Придельники с 2022'!$B$4:$X$28,'Форма 1'!AA$8),"")</f>
        <v/>
      </c>
      <c r="K3295" s="90"/>
      <c r="L3295" s="87"/>
      <c r="M3295" s="103" t="str">
        <f>IF(ISNUMBER('Форма 1'!AD3295),'Форма 1'!$H3295*VLOOKUP('Форма 1'!$F3295,'Придельники с 2022'!$B$4:$X$28,'Форма 1'!AD$8),"")</f>
        <v/>
      </c>
      <c r="N3295" s="103">
        <f>IF(ISBLANK('Форма 1'!$AE3295),"",IF('Форма 1'!$AE3295=1,'Форма 1'!$H3295*VLOOKUP('Форма 1'!$F3295,'Придельники с 2022'!$B$4:$X$28,'Форма 1'!$AE$8,0),IF('Форма 1'!$AE3295=2,'Форма 1'!$H3295*VLOOKUP('Форма 1'!$F3295,'Придельники с 2022'!$B$4:$X$28,13,0),IF('Форма 1'!$AE3295=3,'Форма 1'!$H3295*VLOOKUP('Форма 1'!$F3295,'Придельники с 2022'!$B$4:$X$28,12,0)))))</f>
        <v>20397520</v>
      </c>
      <c r="O3295" s="103" t="str">
        <f>IF(ISNUMBER('Форма 1'!AF3295),'Форма 1'!$H3295*VLOOKUP('Форма 1'!$F3295,'Придельники с 2022'!$B$4:$X$28,'Форма 1'!AF$8),"")</f>
        <v/>
      </c>
      <c r="P3295" s="88"/>
      <c r="Q3295" s="103" t="str">
        <f>IF(ISNUMBER('Форма 1'!AH3295),'Форма 1'!$H3295*VLOOKUP('Форма 1'!$F3295,'Придельники с 2022'!$B$4:$X$28,'Форма 1'!AH$8),"")</f>
        <v/>
      </c>
      <c r="R3295" s="103" t="str">
        <f>IF(ISNUMBER('Форма 1'!AI3295),'Форма 1'!$H3295*VLOOKUP('Форма 1'!$F3295,'Придельники с 2022'!$B$4:$X$28,'Форма 1'!AI$8),"")</f>
        <v/>
      </c>
      <c r="S3295" s="103" t="str">
        <f>IF(ISNUMBER('Форма 1'!AJ3295),'Форма 1'!$H3295*VLOOKUP('Форма 1'!$F3295,'Придельники с 2022'!$B$4:$X$28,'Форма 1'!AJ$8),"")</f>
        <v/>
      </c>
      <c r="T3295" s="87"/>
    </row>
    <row r="3296" spans="1:20">
      <c r="A3296" s="188">
        <f t="shared" si="248"/>
        <v>142</v>
      </c>
      <c r="B3296" s="189" t="s">
        <v>3188</v>
      </c>
      <c r="C3296" s="99">
        <f t="shared" si="247"/>
        <v>36098842.236000001</v>
      </c>
      <c r="D3296" s="103">
        <f>IF(ISNUMBER('Форма 1'!U3296),'Форма 1'!$H3296*VLOOKUP('Форма 1'!$F3296,'Придельники с 2022'!$B$4:$X$28,'Форма 1'!U$8),"")</f>
        <v>1968958.1730000002</v>
      </c>
      <c r="E3296" s="103">
        <f>IF(ISNUMBER('Форма 1'!V3296),'Форма 1'!$H3296*VLOOKUP('Форма 1'!$F3296,'Придельники с 2022'!$B$4:$X$28,'Форма 1'!V$8),"")</f>
        <v>9426414.2520000003</v>
      </c>
      <c r="F3296" s="103" t="str">
        <f>IF(ISNUMBER('Форма 1'!W3296),'Форма 1'!$H3296*VLOOKUP('Форма 1'!$F3296,'Придельники с 2022'!$B$4:$X$28,'Форма 1'!W$8),"")</f>
        <v/>
      </c>
      <c r="G3296" s="103">
        <f>IF(ISNUMBER('Форма 1'!X3296),'Форма 1'!$H3296*VLOOKUP('Форма 1'!$F3296,'Придельники с 2022'!$B$4:$X$28,'Форма 1'!X$8),"")</f>
        <v>1231901.4300000002</v>
      </c>
      <c r="H3296" s="103">
        <f>IF(ISNUMBER('Форма 1'!Y3296),'Форма 1'!$H3296*VLOOKUP('Форма 1'!$F3296,'Придельники с 2022'!$B$4:$X$28,'Форма 1'!Y$8),"")</f>
        <v>3245535.45</v>
      </c>
      <c r="I3296" s="103">
        <f>IF(ISNUMBER('Форма 1'!Z3296),'Форма 1'!$H3296*VLOOKUP('Форма 1'!$F3296,'Придельники с 2022'!$B$4:$X$28,'Форма 1'!Z$8),"")</f>
        <v>1725306.1830000002</v>
      </c>
      <c r="J3296" s="103" t="str">
        <f>IF(ISNUMBER('Форма 1'!AA3296),'Форма 1'!$H3296*VLOOKUP('Форма 1'!$F3296,'Придельники с 2022'!$B$4:$X$28,'Форма 1'!AA$8),"")</f>
        <v/>
      </c>
      <c r="K3296" s="90"/>
      <c r="L3296" s="87"/>
      <c r="M3296" s="103" t="str">
        <f>IF(ISNUMBER('Форма 1'!AD3296),'Форма 1'!$H3296*VLOOKUP('Форма 1'!$F3296,'Придельники с 2022'!$B$4:$X$28,'Форма 1'!AD$8),"")</f>
        <v/>
      </c>
      <c r="N3296" s="103">
        <f>IF(ISBLANK('Форма 1'!$AE3296),"",IF('Форма 1'!$AE3296=1,'Форма 1'!$H3296*VLOOKUP('Форма 1'!$F3296,'Придельники с 2022'!$B$4:$X$28,'Форма 1'!$AE$8,0),IF('Форма 1'!$AE3296=2,'Форма 1'!$H3296*VLOOKUP('Форма 1'!$F3296,'Придельники с 2022'!$B$4:$X$28,13,0),IF('Форма 1'!$AE3296=3,'Форма 1'!$H3296*VLOOKUP('Форма 1'!$F3296,'Придельники с 2022'!$B$4:$X$28,12,0)))))</f>
        <v>18500726.748</v>
      </c>
      <c r="O3296" s="103" t="str">
        <f>IF(ISNUMBER('Форма 1'!AF3296),'Форма 1'!$H3296*VLOOKUP('Форма 1'!$F3296,'Придельники с 2022'!$B$4:$X$28,'Форма 1'!AF$8),"")</f>
        <v/>
      </c>
      <c r="P3296" s="88"/>
      <c r="Q3296" s="103" t="str">
        <f>IF(ISNUMBER('Форма 1'!AH3296),'Форма 1'!$H3296*VLOOKUP('Форма 1'!$F3296,'Придельники с 2022'!$B$4:$X$28,'Форма 1'!AH$8),"")</f>
        <v/>
      </c>
      <c r="R3296" s="103" t="str">
        <f>IF(ISNUMBER('Форма 1'!AI3296),'Форма 1'!$H3296*VLOOKUP('Форма 1'!$F3296,'Придельники с 2022'!$B$4:$X$28,'Форма 1'!AI$8),"")</f>
        <v/>
      </c>
      <c r="S3296" s="103" t="str">
        <f>IF(ISNUMBER('Форма 1'!AJ3296),'Форма 1'!$H3296*VLOOKUP('Форма 1'!$F3296,'Придельники с 2022'!$B$4:$X$28,'Форма 1'!AJ$8),"")</f>
        <v/>
      </c>
      <c r="T3296" s="87"/>
    </row>
    <row r="3297" spans="1:20">
      <c r="A3297" s="188">
        <f t="shared" si="248"/>
        <v>143</v>
      </c>
      <c r="B3297" s="189" t="s">
        <v>3189</v>
      </c>
      <c r="C3297" s="99">
        <f t="shared" si="247"/>
        <v>1242824.79</v>
      </c>
      <c r="D3297" s="103" t="str">
        <f>IF(ISNUMBER('Форма 1'!U3297),'Форма 1'!$H3297*VLOOKUP('Форма 1'!$F3297,'Придельники с 2022'!$B$4:$X$28,'Форма 1'!U$8),"")</f>
        <v/>
      </c>
      <c r="E3297" s="103" t="str">
        <f>IF(ISNUMBER('Форма 1'!V3297),'Форма 1'!$H3297*VLOOKUP('Форма 1'!$F3297,'Придельники с 2022'!$B$4:$X$28,'Форма 1'!V$8),"")</f>
        <v/>
      </c>
      <c r="F3297" s="103" t="str">
        <f>IF(ISNUMBER('Форма 1'!W3297),'Форма 1'!$H3297*VLOOKUP('Форма 1'!$F3297,'Придельники с 2022'!$B$4:$X$28,'Форма 1'!W$8),"")</f>
        <v/>
      </c>
      <c r="G3297" s="103">
        <f>IF(ISNUMBER('Форма 1'!X3297),'Форма 1'!$H3297*VLOOKUP('Форма 1'!$F3297,'Придельники с 2022'!$B$4:$X$28,'Форма 1'!X$8),"")</f>
        <v>1242824.79</v>
      </c>
      <c r="H3297" s="103" t="str">
        <f>IF(ISNUMBER('Форма 1'!Y3297),'Форма 1'!$H3297*VLOOKUP('Форма 1'!$F3297,'Придельники с 2022'!$B$4:$X$28,'Форма 1'!Y$8),"")</f>
        <v/>
      </c>
      <c r="I3297" s="103" t="str">
        <f>IF(ISNUMBER('Форма 1'!Z3297),'Форма 1'!$H3297*VLOOKUP('Форма 1'!$F3297,'Придельники с 2022'!$B$4:$X$28,'Форма 1'!Z$8),"")</f>
        <v/>
      </c>
      <c r="J3297" s="103" t="str">
        <f>IF(ISNUMBER('Форма 1'!AA3297),'Форма 1'!$H3297*VLOOKUP('Форма 1'!$F3297,'Придельники с 2022'!$B$4:$X$28,'Форма 1'!AA$8),"")</f>
        <v/>
      </c>
      <c r="K3297" s="90"/>
      <c r="L3297" s="87"/>
      <c r="M3297" s="103" t="str">
        <f>IF(ISNUMBER('Форма 1'!AD3297),'Форма 1'!$H3297*VLOOKUP('Форма 1'!$F3297,'Придельники с 2022'!$B$4:$X$28,'Форма 1'!AD$8),"")</f>
        <v/>
      </c>
      <c r="N3297" s="103" t="str">
        <f>IF(ISBLANK('Форма 1'!$AE3297),"",IF('Форма 1'!$AE3297=1,'Форма 1'!$H3297*VLOOKUP('Форма 1'!$F3297,'Придельники с 2022'!$B$4:$X$28,'Форма 1'!$AE$8,0),IF('Форма 1'!$AE3297=2,'Форма 1'!$H3297*VLOOKUP('Форма 1'!$F3297,'Придельники с 2022'!$B$4:$X$28,13,0),IF('Форма 1'!$AE3297=3,'Форма 1'!$H3297*VLOOKUP('Форма 1'!$F3297,'Придельники с 2022'!$B$4:$X$28,12,0)))))</f>
        <v/>
      </c>
      <c r="O3297" s="103" t="str">
        <f>IF(ISNUMBER('Форма 1'!AF3297),'Форма 1'!$H3297*VLOOKUP('Форма 1'!$F3297,'Придельники с 2022'!$B$4:$X$28,'Форма 1'!AF$8),"")</f>
        <v/>
      </c>
      <c r="P3297" s="87"/>
      <c r="Q3297" s="103" t="str">
        <f>IF(ISNUMBER('Форма 1'!AH3297),'Форма 1'!$H3297*VLOOKUP('Форма 1'!$F3297,'Придельники с 2022'!$B$4:$X$28,'Форма 1'!AH$8),"")</f>
        <v/>
      </c>
      <c r="R3297" s="103" t="str">
        <f>IF(ISNUMBER('Форма 1'!AI3297),'Форма 1'!$H3297*VLOOKUP('Форма 1'!$F3297,'Придельники с 2022'!$B$4:$X$28,'Форма 1'!AI$8),"")</f>
        <v/>
      </c>
      <c r="S3297" s="103" t="str">
        <f>IF(ISNUMBER('Форма 1'!AJ3297),'Форма 1'!$H3297*VLOOKUP('Форма 1'!$F3297,'Придельники с 2022'!$B$4:$X$28,'Форма 1'!AJ$8),"")</f>
        <v/>
      </c>
      <c r="T3297" s="87"/>
    </row>
    <row r="3298" spans="1:20">
      <c r="A3298" s="188">
        <f t="shared" si="248"/>
        <v>144</v>
      </c>
      <c r="B3298" s="189" t="s">
        <v>3190</v>
      </c>
      <c r="C3298" s="99">
        <f t="shared" si="247"/>
        <v>998219.55</v>
      </c>
      <c r="D3298" s="103" t="str">
        <f>IF(ISNUMBER('Форма 1'!U3298),'Форма 1'!$H3298*VLOOKUP('Форма 1'!$F3298,'Придельники с 2022'!$B$4:$X$28,'Форма 1'!U$8),"")</f>
        <v/>
      </c>
      <c r="E3298" s="103" t="str">
        <f>IF(ISNUMBER('Форма 1'!V3298),'Форма 1'!$H3298*VLOOKUP('Форма 1'!$F3298,'Придельники с 2022'!$B$4:$X$28,'Форма 1'!V$8),"")</f>
        <v/>
      </c>
      <c r="F3298" s="103" t="str">
        <f>IF(ISNUMBER('Форма 1'!W3298),'Форма 1'!$H3298*VLOOKUP('Форма 1'!$F3298,'Придельники с 2022'!$B$4:$X$28,'Форма 1'!W$8),"")</f>
        <v/>
      </c>
      <c r="G3298" s="103">
        <f>IF(ISNUMBER('Форма 1'!X3298),'Форма 1'!$H3298*VLOOKUP('Форма 1'!$F3298,'Придельники с 2022'!$B$4:$X$28,'Форма 1'!X$8),"")</f>
        <v>998219.55</v>
      </c>
      <c r="H3298" s="103" t="str">
        <f>IF(ISNUMBER('Форма 1'!Y3298),'Форма 1'!$H3298*VLOOKUP('Форма 1'!$F3298,'Придельники с 2022'!$B$4:$X$28,'Форма 1'!Y$8),"")</f>
        <v/>
      </c>
      <c r="I3298" s="103" t="str">
        <f>IF(ISNUMBER('Форма 1'!Z3298),'Форма 1'!$H3298*VLOOKUP('Форма 1'!$F3298,'Придельники с 2022'!$B$4:$X$28,'Форма 1'!Z$8),"")</f>
        <v/>
      </c>
      <c r="J3298" s="103" t="str">
        <f>IF(ISNUMBER('Форма 1'!AA3298),'Форма 1'!$H3298*VLOOKUP('Форма 1'!$F3298,'Придельники с 2022'!$B$4:$X$28,'Форма 1'!AA$8),"")</f>
        <v/>
      </c>
      <c r="K3298" s="90"/>
      <c r="L3298" s="87"/>
      <c r="M3298" s="103" t="str">
        <f>IF(ISNUMBER('Форма 1'!AD3298),'Форма 1'!$H3298*VLOOKUP('Форма 1'!$F3298,'Придельники с 2022'!$B$4:$X$28,'Форма 1'!AD$8),"")</f>
        <v/>
      </c>
      <c r="N3298" s="103" t="str">
        <f>IF(ISBLANK('Форма 1'!$AE3298),"",IF('Форма 1'!$AE3298=1,'Форма 1'!$H3298*VLOOKUP('Форма 1'!$F3298,'Придельники с 2022'!$B$4:$X$28,'Форма 1'!$AE$8,0),IF('Форма 1'!$AE3298=2,'Форма 1'!$H3298*VLOOKUP('Форма 1'!$F3298,'Придельники с 2022'!$B$4:$X$28,13,0),IF('Форма 1'!$AE3298=3,'Форма 1'!$H3298*VLOOKUP('Форма 1'!$F3298,'Придельники с 2022'!$B$4:$X$28,12,0)))))</f>
        <v/>
      </c>
      <c r="O3298" s="103" t="str">
        <f>IF(ISNUMBER('Форма 1'!AF3298),'Форма 1'!$H3298*VLOOKUP('Форма 1'!$F3298,'Придельники с 2022'!$B$4:$X$28,'Форма 1'!AF$8),"")</f>
        <v/>
      </c>
      <c r="P3298" s="87"/>
      <c r="Q3298" s="103" t="str">
        <f>IF(ISNUMBER('Форма 1'!AH3298),'Форма 1'!$H3298*VLOOKUP('Форма 1'!$F3298,'Придельники с 2022'!$B$4:$X$28,'Форма 1'!AH$8),"")</f>
        <v/>
      </c>
      <c r="R3298" s="103" t="str">
        <f>IF(ISNUMBER('Форма 1'!AI3298),'Форма 1'!$H3298*VLOOKUP('Форма 1'!$F3298,'Придельники с 2022'!$B$4:$X$28,'Форма 1'!AI$8),"")</f>
        <v/>
      </c>
      <c r="S3298" s="103" t="str">
        <f>IF(ISNUMBER('Форма 1'!AJ3298),'Форма 1'!$H3298*VLOOKUP('Форма 1'!$F3298,'Придельники с 2022'!$B$4:$X$28,'Форма 1'!AJ$8),"")</f>
        <v/>
      </c>
      <c r="T3298" s="87"/>
    </row>
    <row r="3299" spans="1:20">
      <c r="A3299" s="188">
        <f t="shared" si="248"/>
        <v>145</v>
      </c>
      <c r="B3299" s="189" t="s">
        <v>3191</v>
      </c>
      <c r="C3299" s="99">
        <f t="shared" si="247"/>
        <v>1180047.9800000002</v>
      </c>
      <c r="D3299" s="103" t="str">
        <f>IF(ISNUMBER('Форма 1'!U3299),'Форма 1'!$H3299*VLOOKUP('Форма 1'!$F3299,'Придельники с 2022'!$B$4:$X$28,'Форма 1'!U$8),"")</f>
        <v/>
      </c>
      <c r="E3299" s="103" t="str">
        <f>IF(ISNUMBER('Форма 1'!V3299),'Форма 1'!$H3299*VLOOKUP('Форма 1'!$F3299,'Придельники с 2022'!$B$4:$X$28,'Форма 1'!V$8),"")</f>
        <v/>
      </c>
      <c r="F3299" s="103" t="str">
        <f>IF(ISNUMBER('Форма 1'!W3299),'Форма 1'!$H3299*VLOOKUP('Форма 1'!$F3299,'Придельники с 2022'!$B$4:$X$28,'Форма 1'!W$8),"")</f>
        <v/>
      </c>
      <c r="G3299" s="103">
        <f>IF(ISNUMBER('Форма 1'!X3299),'Форма 1'!$H3299*VLOOKUP('Форма 1'!$F3299,'Придельники с 2022'!$B$4:$X$28,'Форма 1'!X$8),"")</f>
        <v>1180047.9800000002</v>
      </c>
      <c r="H3299" s="103" t="str">
        <f>IF(ISNUMBER('Форма 1'!Y3299),'Форма 1'!$H3299*VLOOKUP('Форма 1'!$F3299,'Придельники с 2022'!$B$4:$X$28,'Форма 1'!Y$8),"")</f>
        <v/>
      </c>
      <c r="I3299" s="103" t="str">
        <f>IF(ISNUMBER('Форма 1'!Z3299),'Форма 1'!$H3299*VLOOKUP('Форма 1'!$F3299,'Придельники с 2022'!$B$4:$X$28,'Форма 1'!Z$8),"")</f>
        <v/>
      </c>
      <c r="J3299" s="103" t="str">
        <f>IF(ISNUMBER('Форма 1'!AA3299),'Форма 1'!$H3299*VLOOKUP('Форма 1'!$F3299,'Придельники с 2022'!$B$4:$X$28,'Форма 1'!AA$8),"")</f>
        <v/>
      </c>
      <c r="K3299" s="90"/>
      <c r="L3299" s="87"/>
      <c r="M3299" s="103" t="str">
        <f>IF(ISNUMBER('Форма 1'!AD3299),'Форма 1'!$H3299*VLOOKUP('Форма 1'!$F3299,'Придельники с 2022'!$B$4:$X$28,'Форма 1'!AD$8),"")</f>
        <v/>
      </c>
      <c r="N3299" s="103" t="str">
        <f>IF(ISBLANK('Форма 1'!$AE3299),"",IF('Форма 1'!$AE3299=1,'Форма 1'!$H3299*VLOOKUP('Форма 1'!$F3299,'Придельники с 2022'!$B$4:$X$28,'Форма 1'!$AE$8,0),IF('Форма 1'!$AE3299=2,'Форма 1'!$H3299*VLOOKUP('Форма 1'!$F3299,'Придельники с 2022'!$B$4:$X$28,13,0),IF('Форма 1'!$AE3299=3,'Форма 1'!$H3299*VLOOKUP('Форма 1'!$F3299,'Придельники с 2022'!$B$4:$X$28,12,0)))))</f>
        <v/>
      </c>
      <c r="O3299" s="103" t="str">
        <f>IF(ISNUMBER('Форма 1'!AF3299),'Форма 1'!$H3299*VLOOKUP('Форма 1'!$F3299,'Придельники с 2022'!$B$4:$X$28,'Форма 1'!AF$8),"")</f>
        <v/>
      </c>
      <c r="P3299" s="87"/>
      <c r="Q3299" s="103" t="str">
        <f>IF(ISNUMBER('Форма 1'!AH3299),'Форма 1'!$H3299*VLOOKUP('Форма 1'!$F3299,'Придельники с 2022'!$B$4:$X$28,'Форма 1'!AH$8),"")</f>
        <v/>
      </c>
      <c r="R3299" s="103" t="str">
        <f>IF(ISNUMBER('Форма 1'!AI3299),'Форма 1'!$H3299*VLOOKUP('Форма 1'!$F3299,'Придельники с 2022'!$B$4:$X$28,'Форма 1'!AI$8),"")</f>
        <v/>
      </c>
      <c r="S3299" s="103" t="str">
        <f>IF(ISNUMBER('Форма 1'!AJ3299),'Форма 1'!$H3299*VLOOKUP('Форма 1'!$F3299,'Придельники с 2022'!$B$4:$X$28,'Форма 1'!AJ$8),"")</f>
        <v/>
      </c>
      <c r="T3299" s="87"/>
    </row>
    <row r="3300" spans="1:20">
      <c r="A3300" s="188">
        <f t="shared" si="248"/>
        <v>146</v>
      </c>
      <c r="B3300" s="189" t="s">
        <v>3192</v>
      </c>
      <c r="C3300" s="99">
        <f t="shared" si="247"/>
        <v>17715946.976000004</v>
      </c>
      <c r="D3300" s="103" t="str">
        <f>IF(ISNUMBER('Форма 1'!U3300),'Форма 1'!$H3300*VLOOKUP('Форма 1'!$F3300,'Придельники с 2022'!$B$4:$X$28,'Форма 1'!U$8),"")</f>
        <v/>
      </c>
      <c r="E3300" s="103" t="str">
        <f>IF(ISNUMBER('Форма 1'!V3300),'Форма 1'!$H3300*VLOOKUP('Форма 1'!$F3300,'Придельники с 2022'!$B$4:$X$28,'Форма 1'!V$8),"")</f>
        <v/>
      </c>
      <c r="F3300" s="103" t="str">
        <f>IF(ISNUMBER('Форма 1'!W3300),'Форма 1'!$H3300*VLOOKUP('Форма 1'!$F3300,'Придельники с 2022'!$B$4:$X$28,'Форма 1'!W$8),"")</f>
        <v/>
      </c>
      <c r="G3300" s="103" t="str">
        <f>IF(ISNUMBER('Форма 1'!X3300),'Форма 1'!$H3300*VLOOKUP('Форма 1'!$F3300,'Придельники с 2022'!$B$4:$X$28,'Форма 1'!X$8),"")</f>
        <v/>
      </c>
      <c r="H3300" s="103" t="str">
        <f>IF(ISNUMBER('Форма 1'!Y3300),'Форма 1'!$H3300*VLOOKUP('Форма 1'!$F3300,'Придельники с 2022'!$B$4:$X$28,'Форма 1'!Y$8),"")</f>
        <v/>
      </c>
      <c r="I3300" s="103" t="str">
        <f>IF(ISNUMBER('Форма 1'!Z3300),'Форма 1'!$H3300*VLOOKUP('Форма 1'!$F3300,'Придельники с 2022'!$B$4:$X$28,'Форма 1'!Z$8),"")</f>
        <v/>
      </c>
      <c r="J3300" s="103" t="str">
        <f>IF(ISNUMBER('Форма 1'!AA3300),'Форма 1'!$H3300*VLOOKUP('Форма 1'!$F3300,'Придельники с 2022'!$B$4:$X$28,'Форма 1'!AA$8),"")</f>
        <v/>
      </c>
      <c r="K3300" s="90"/>
      <c r="L3300" s="87"/>
      <c r="M3300" s="103">
        <f>IF(ISNUMBER('Форма 1'!AD3300),'Форма 1'!$H3300*VLOOKUP('Форма 1'!$F3300,'Придельники с 2022'!$B$4:$X$28,'Форма 1'!AD$8),"")</f>
        <v>17715946.976000004</v>
      </c>
      <c r="N3300" s="103" t="str">
        <f>IF(ISBLANK('Форма 1'!$AE3300),"",IF('Форма 1'!$AE3300=1,'Форма 1'!$H3300*VLOOKUP('Форма 1'!$F3300,'Придельники с 2022'!$B$4:$X$28,'Форма 1'!$AE$8,0),IF('Форма 1'!$AE3300=2,'Форма 1'!$H3300*VLOOKUP('Форма 1'!$F3300,'Придельники с 2022'!$B$4:$X$28,13,0),IF('Форма 1'!$AE3300=3,'Форма 1'!$H3300*VLOOKUP('Форма 1'!$F3300,'Придельники с 2022'!$B$4:$X$28,12,0)))))</f>
        <v/>
      </c>
      <c r="O3300" s="103" t="str">
        <f>IF(ISNUMBER('Форма 1'!AF3300),'Форма 1'!$H3300*VLOOKUP('Форма 1'!$F3300,'Придельники с 2022'!$B$4:$X$28,'Форма 1'!AF$8),"")</f>
        <v/>
      </c>
      <c r="P3300" s="87"/>
      <c r="Q3300" s="103" t="str">
        <f>IF(ISNUMBER('Форма 1'!AH3300),'Форма 1'!$H3300*VLOOKUP('Форма 1'!$F3300,'Придельники с 2022'!$B$4:$X$28,'Форма 1'!AH$8),"")</f>
        <v/>
      </c>
      <c r="R3300" s="103" t="str">
        <f>IF(ISNUMBER('Форма 1'!AI3300),'Форма 1'!$H3300*VLOOKUP('Форма 1'!$F3300,'Придельники с 2022'!$B$4:$X$28,'Форма 1'!AI$8),"")</f>
        <v/>
      </c>
      <c r="S3300" s="103" t="str">
        <f>IF(ISNUMBER('Форма 1'!AJ3300),'Форма 1'!$H3300*VLOOKUP('Форма 1'!$F3300,'Придельники с 2022'!$B$4:$X$28,'Форма 1'!AJ$8),"")</f>
        <v/>
      </c>
      <c r="T3300" s="87"/>
    </row>
    <row r="3301" spans="1:20">
      <c r="A3301" s="188">
        <f t="shared" si="248"/>
        <v>147</v>
      </c>
      <c r="B3301" s="189" t="s">
        <v>3193</v>
      </c>
      <c r="C3301" s="99">
        <f t="shared" si="247"/>
        <v>7810454.7360000005</v>
      </c>
      <c r="D3301" s="103" t="str">
        <f>IF(ISNUMBER('Форма 1'!U3301),'Форма 1'!$H3301*VLOOKUP('Форма 1'!$F3301,'Придельники с 2022'!$B$4:$X$28,'Форма 1'!U$8),"")</f>
        <v/>
      </c>
      <c r="E3301" s="103" t="str">
        <f>IF(ISNUMBER('Форма 1'!V3301),'Форма 1'!$H3301*VLOOKUP('Форма 1'!$F3301,'Придельники с 2022'!$B$4:$X$28,'Форма 1'!V$8),"")</f>
        <v/>
      </c>
      <c r="F3301" s="103" t="str">
        <f>IF(ISNUMBER('Форма 1'!W3301),'Форма 1'!$H3301*VLOOKUP('Форма 1'!$F3301,'Придельники с 2022'!$B$4:$X$28,'Форма 1'!W$8),"")</f>
        <v/>
      </c>
      <c r="G3301" s="103" t="str">
        <f>IF(ISNUMBER('Форма 1'!X3301),'Форма 1'!$H3301*VLOOKUP('Форма 1'!$F3301,'Придельники с 2022'!$B$4:$X$28,'Форма 1'!X$8),"")</f>
        <v/>
      </c>
      <c r="H3301" s="103" t="str">
        <f>IF(ISNUMBER('Форма 1'!Y3301),'Форма 1'!$H3301*VLOOKUP('Форма 1'!$F3301,'Придельники с 2022'!$B$4:$X$28,'Форма 1'!Y$8),"")</f>
        <v/>
      </c>
      <c r="I3301" s="103" t="str">
        <f>IF(ISNUMBER('Форма 1'!Z3301),'Форма 1'!$H3301*VLOOKUP('Форма 1'!$F3301,'Придельники с 2022'!$B$4:$X$28,'Форма 1'!Z$8),"")</f>
        <v/>
      </c>
      <c r="J3301" s="103" t="str">
        <f>IF(ISNUMBER('Форма 1'!AA3301),'Форма 1'!$H3301*VLOOKUP('Форма 1'!$F3301,'Придельники с 2022'!$B$4:$X$28,'Форма 1'!AA$8),"")</f>
        <v/>
      </c>
      <c r="K3301" s="90"/>
      <c r="L3301" s="87"/>
      <c r="M3301" s="103">
        <f>IF(ISNUMBER('Форма 1'!AD3301),'Форма 1'!$H3301*VLOOKUP('Форма 1'!$F3301,'Придельники с 2022'!$B$4:$X$28,'Форма 1'!AD$8),"")</f>
        <v>7810454.7360000005</v>
      </c>
      <c r="N3301" s="103" t="str">
        <f>IF(ISBLANK('Форма 1'!$AE3301),"",IF('Форма 1'!$AE3301=1,'Форма 1'!$H3301*VLOOKUP('Форма 1'!$F3301,'Придельники с 2022'!$B$4:$X$28,'Форма 1'!$AE$8,0),IF('Форма 1'!$AE3301=2,'Форма 1'!$H3301*VLOOKUP('Форма 1'!$F3301,'Придельники с 2022'!$B$4:$X$28,13,0),IF('Форма 1'!$AE3301=3,'Форма 1'!$H3301*VLOOKUP('Форма 1'!$F3301,'Придельники с 2022'!$B$4:$X$28,12,0)))))</f>
        <v/>
      </c>
      <c r="O3301" s="103" t="str">
        <f>IF(ISNUMBER('Форма 1'!AF3301),'Форма 1'!$H3301*VLOOKUP('Форма 1'!$F3301,'Придельники с 2022'!$B$4:$X$28,'Форма 1'!AF$8),"")</f>
        <v/>
      </c>
      <c r="P3301" s="87"/>
      <c r="Q3301" s="103" t="str">
        <f>IF(ISNUMBER('Форма 1'!AH3301),'Форма 1'!$H3301*VLOOKUP('Форма 1'!$F3301,'Придельники с 2022'!$B$4:$X$28,'Форма 1'!AH$8),"")</f>
        <v/>
      </c>
      <c r="R3301" s="103" t="str">
        <f>IF(ISNUMBER('Форма 1'!AI3301),'Форма 1'!$H3301*VLOOKUP('Форма 1'!$F3301,'Придельники с 2022'!$B$4:$X$28,'Форма 1'!AI$8),"")</f>
        <v/>
      </c>
      <c r="S3301" s="103" t="str">
        <f>IF(ISNUMBER('Форма 1'!AJ3301),'Форма 1'!$H3301*VLOOKUP('Форма 1'!$F3301,'Придельники с 2022'!$B$4:$X$28,'Форма 1'!AJ$8),"")</f>
        <v/>
      </c>
      <c r="T3301" s="87"/>
    </row>
    <row r="3302" spans="1:20">
      <c r="A3302" s="188">
        <f t="shared" si="248"/>
        <v>148</v>
      </c>
      <c r="B3302" s="189" t="s">
        <v>3194</v>
      </c>
      <c r="C3302" s="99">
        <f>SUM(D3302:J3302,L3302:T3302)</f>
        <v>2346757.0920000002</v>
      </c>
      <c r="D3302" s="103">
        <f>IF(ISNUMBER('Форма 1'!U3302),'Форма 1'!$H3302*VLOOKUP('Форма 1'!$F3302,'Придельники с 2022'!$B$4:$X$28,'Форма 1'!U$8),"")</f>
        <v>509197.33799999999</v>
      </c>
      <c r="E3302" s="103" t="str">
        <f>IF(ISNUMBER('Форма 1'!V3302),'Форма 1'!$H3302*VLOOKUP('Форма 1'!$F3302,'Придельники с 2022'!$B$4:$X$28,'Форма 1'!V$8),"")</f>
        <v/>
      </c>
      <c r="F3302" s="103" t="str">
        <f>IF(ISNUMBER('Форма 1'!W3302),'Форма 1'!$H3302*VLOOKUP('Форма 1'!$F3302,'Придельники с 2022'!$B$4:$X$28,'Форма 1'!W$8),"")</f>
        <v/>
      </c>
      <c r="G3302" s="103" t="str">
        <f>IF(ISNUMBER('Форма 1'!X3302),'Форма 1'!$H3302*VLOOKUP('Форма 1'!$F3302,'Придельники с 2022'!$B$4:$X$28,'Форма 1'!X$8),"")</f>
        <v/>
      </c>
      <c r="H3302" s="103" t="str">
        <f>IF(ISNUMBER('Форма 1'!Y3302),'Форма 1'!$H3302*VLOOKUP('Форма 1'!$F3302,'Придельники с 2022'!$B$4:$X$28,'Форма 1'!Y$8),"")</f>
        <v/>
      </c>
      <c r="I3302" s="103" t="str">
        <f>IF(ISNUMBER('Форма 1'!Z3302),'Форма 1'!$H3302*VLOOKUP('Форма 1'!$F3302,'Придельники с 2022'!$B$4:$X$28,'Форма 1'!Z$8),"")</f>
        <v/>
      </c>
      <c r="J3302" s="103" t="str">
        <f>IF(ISNUMBER('Форма 1'!AA3302),'Форма 1'!$H3302*VLOOKUP('Форма 1'!$F3302,'Придельники с 2022'!$B$4:$X$28,'Форма 1'!AA$8),"")</f>
        <v/>
      </c>
      <c r="K3302" s="90"/>
      <c r="L3302" s="87"/>
      <c r="M3302" s="103" t="str">
        <f>IF(ISNUMBER('Форма 1'!AD3302),'Форма 1'!$H3302*VLOOKUP('Форма 1'!$F3302,'Придельники с 2022'!$B$4:$X$28,'Форма 1'!AD$8),"")</f>
        <v/>
      </c>
      <c r="N3302" s="103" t="str">
        <f>IF(ISBLANK('Форма 1'!$AE3302),"",IF('Форма 1'!$AE3302=1,'Форма 1'!$H3302*VLOOKUP('Форма 1'!$F3302,'Придельники с 2022'!$B$4:$X$28,'Форма 1'!$AE$8,0),IF('Форма 1'!$AE3302=2,'Форма 1'!$H3302*VLOOKUP('Форма 1'!$F3302,'Придельники с 2022'!$B$4:$X$28,13,0),IF('Форма 1'!$AE3302=3,'Форма 1'!$H3302*VLOOKUP('Форма 1'!$F3302,'Придельники с 2022'!$B$4:$X$28,12,0)))))</f>
        <v/>
      </c>
      <c r="O3302" s="103" t="str">
        <f>IF(ISNUMBER('Форма 1'!AF3302),'Форма 1'!$H3302*VLOOKUP('Форма 1'!$F3302,'Придельники с 2022'!$B$4:$X$28,'Форма 1'!AF$8),"")</f>
        <v/>
      </c>
      <c r="P3302" s="87"/>
      <c r="Q3302" s="103">
        <f>IF(ISNUMBER('Форма 1'!AH3302),'Форма 1'!$H3302*VLOOKUP('Форма 1'!$F3302,'Придельники с 2022'!$B$4:$X$28,'Форма 1'!AH$8),"")</f>
        <v>1837559.7540000002</v>
      </c>
      <c r="R3302" s="103" t="str">
        <f>IF(ISNUMBER('Форма 1'!AI3302),'Форма 1'!$H3302*VLOOKUP('Форма 1'!$F3302,'Придельники с 2022'!$B$4:$X$28,'Форма 1'!AI$8),"")</f>
        <v/>
      </c>
      <c r="S3302" s="103" t="str">
        <f>IF(ISNUMBER('Форма 1'!AJ3302),'Форма 1'!$H3302*VLOOKUP('Форма 1'!$F3302,'Придельники с 2022'!$B$4:$X$28,'Форма 1'!AJ$8),"")</f>
        <v/>
      </c>
      <c r="T3302" s="87"/>
    </row>
    <row r="3303" spans="1:20">
      <c r="A3303" s="188">
        <f t="shared" si="248"/>
        <v>149</v>
      </c>
      <c r="B3303" s="189" t="s">
        <v>462</v>
      </c>
      <c r="C3303" s="99">
        <f>SUM(D3303:J3303,L3303:T3303)</f>
        <v>18867947.392000005</v>
      </c>
      <c r="D3303" s="103" t="str">
        <f>IF(ISNUMBER('Форма 1'!U3303),'Форма 1'!$H3303*VLOOKUP('Форма 1'!$F3303,'Придельники с 2022'!$B$4:$X$28,'Форма 1'!U$8),"")</f>
        <v/>
      </c>
      <c r="E3303" s="103" t="str">
        <f>IF(ISNUMBER('Форма 1'!V3303),'Форма 1'!$H3303*VLOOKUP('Форма 1'!$F3303,'Придельники с 2022'!$B$4:$X$28,'Форма 1'!V$8),"")</f>
        <v/>
      </c>
      <c r="F3303" s="103" t="str">
        <f>IF(ISNUMBER('Форма 1'!W3303),'Форма 1'!$H3303*VLOOKUP('Форма 1'!$F3303,'Придельники с 2022'!$B$4:$X$28,'Форма 1'!W$8),"")</f>
        <v/>
      </c>
      <c r="G3303" s="103" t="str">
        <f>IF(ISNUMBER('Форма 1'!X3303),'Форма 1'!$H3303*VLOOKUP('Форма 1'!$F3303,'Придельники с 2022'!$B$4:$X$28,'Форма 1'!X$8),"")</f>
        <v/>
      </c>
      <c r="H3303" s="103" t="str">
        <f>IF(ISNUMBER('Форма 1'!Y3303),'Форма 1'!$H3303*VLOOKUP('Форма 1'!$F3303,'Придельники с 2022'!$B$4:$X$28,'Форма 1'!Y$8),"")</f>
        <v/>
      </c>
      <c r="I3303" s="103" t="str">
        <f>IF(ISNUMBER('Форма 1'!Z3303),'Форма 1'!$H3303*VLOOKUP('Форма 1'!$F3303,'Придельники с 2022'!$B$4:$X$28,'Форма 1'!Z$8),"")</f>
        <v/>
      </c>
      <c r="J3303" s="103" t="str">
        <f>IF(ISNUMBER('Форма 1'!AA3303),'Форма 1'!$H3303*VLOOKUP('Форма 1'!$F3303,'Придельники с 2022'!$B$4:$X$28,'Форма 1'!AA$8),"")</f>
        <v/>
      </c>
      <c r="K3303" s="90"/>
      <c r="L3303" s="87"/>
      <c r="M3303" s="103">
        <f>IF(ISNUMBER('Форма 1'!AD3303),'Форма 1'!$H3303*VLOOKUP('Форма 1'!$F3303,'Придельники с 2022'!$B$4:$X$28,'Форма 1'!AD$8),"")</f>
        <v>18867947.392000005</v>
      </c>
      <c r="N3303" s="103" t="str">
        <f>IF(ISBLANK('Форма 1'!$AE3303),"",IF('Форма 1'!$AE3303=1,'Форма 1'!$H3303*VLOOKUP('Форма 1'!$F3303,'Придельники с 2022'!$B$4:$X$28,'Форма 1'!$AE$8,0),IF('Форма 1'!$AE3303=2,'Форма 1'!$H3303*VLOOKUP('Форма 1'!$F3303,'Придельники с 2022'!$B$4:$X$28,13,0),IF('Форма 1'!$AE3303=3,'Форма 1'!$H3303*VLOOKUP('Форма 1'!$F3303,'Придельники с 2022'!$B$4:$X$28,12,0)))))</f>
        <v/>
      </c>
      <c r="O3303" s="103" t="str">
        <f>IF(ISNUMBER('Форма 1'!AF3303),'Форма 1'!$H3303*VLOOKUP('Форма 1'!$F3303,'Придельники с 2022'!$B$4:$X$28,'Форма 1'!AF$8),"")</f>
        <v/>
      </c>
      <c r="P3303" s="87"/>
      <c r="Q3303" s="103" t="str">
        <f>IF(ISNUMBER('Форма 1'!AH3303),'Форма 1'!$H3303*VLOOKUP('Форма 1'!$F3303,'Придельники с 2022'!$B$4:$X$28,'Форма 1'!AH$8),"")</f>
        <v/>
      </c>
      <c r="R3303" s="103" t="str">
        <f>IF(ISNUMBER('Форма 1'!AI3303),'Форма 1'!$H3303*VLOOKUP('Форма 1'!$F3303,'Придельники с 2022'!$B$4:$X$28,'Форма 1'!AI$8),"")</f>
        <v/>
      </c>
      <c r="S3303" s="103" t="str">
        <f>IF(ISNUMBER('Форма 1'!AJ3303),'Форма 1'!$H3303*VLOOKUP('Форма 1'!$F3303,'Придельники с 2022'!$B$4:$X$28,'Форма 1'!AJ$8),"")</f>
        <v/>
      </c>
      <c r="T3303" s="87"/>
    </row>
    <row r="3304" spans="1:20">
      <c r="A3304" s="188">
        <f t="shared" si="248"/>
        <v>150</v>
      </c>
      <c r="B3304" s="189" t="s">
        <v>3195</v>
      </c>
      <c r="C3304" s="99">
        <f t="shared" si="247"/>
        <v>9296165.9839999992</v>
      </c>
      <c r="D3304" s="103" t="str">
        <f>IF(ISNUMBER('Форма 1'!U3304),'Форма 1'!$H3304*VLOOKUP('Форма 1'!$F3304,'Придельники с 2022'!$B$4:$X$28,'Форма 1'!U$8),"")</f>
        <v/>
      </c>
      <c r="E3304" s="103" t="str">
        <f>IF(ISNUMBER('Форма 1'!V3304),'Форма 1'!$H3304*VLOOKUP('Форма 1'!$F3304,'Придельники с 2022'!$B$4:$X$28,'Форма 1'!V$8),"")</f>
        <v/>
      </c>
      <c r="F3304" s="103" t="str">
        <f>IF(ISNUMBER('Форма 1'!W3304),'Форма 1'!$H3304*VLOOKUP('Форма 1'!$F3304,'Придельники с 2022'!$B$4:$X$28,'Форма 1'!W$8),"")</f>
        <v/>
      </c>
      <c r="G3304" s="103" t="str">
        <f>IF(ISNUMBER('Форма 1'!X3304),'Форма 1'!$H3304*VLOOKUP('Форма 1'!$F3304,'Придельники с 2022'!$B$4:$X$28,'Форма 1'!X$8),"")</f>
        <v/>
      </c>
      <c r="H3304" s="103" t="str">
        <f>IF(ISNUMBER('Форма 1'!Y3304),'Форма 1'!$H3304*VLOOKUP('Форма 1'!$F3304,'Придельники с 2022'!$B$4:$X$28,'Форма 1'!Y$8),"")</f>
        <v/>
      </c>
      <c r="I3304" s="103" t="str">
        <f>IF(ISNUMBER('Форма 1'!Z3304),'Форма 1'!$H3304*VLOOKUP('Форма 1'!$F3304,'Придельники с 2022'!$B$4:$X$28,'Форма 1'!Z$8),"")</f>
        <v/>
      </c>
      <c r="J3304" s="103" t="str">
        <f>IF(ISNUMBER('Форма 1'!AA3304),'Форма 1'!$H3304*VLOOKUP('Форма 1'!$F3304,'Придельники с 2022'!$B$4:$X$28,'Форма 1'!AA$8),"")</f>
        <v/>
      </c>
      <c r="K3304" s="90"/>
      <c r="L3304" s="87"/>
      <c r="M3304" s="103">
        <f>IF(ISNUMBER('Форма 1'!AD3304),'Форма 1'!$H3304*VLOOKUP('Форма 1'!$F3304,'Придельники с 2022'!$B$4:$X$28,'Форма 1'!AD$8),"")</f>
        <v>9296165.9839999992</v>
      </c>
      <c r="N3304" s="103" t="str">
        <f>IF(ISBLANK('Форма 1'!$AE3304),"",IF('Форма 1'!$AE3304=1,'Форма 1'!$H3304*VLOOKUP('Форма 1'!$F3304,'Придельники с 2022'!$B$4:$X$28,'Форма 1'!$AE$8,0),IF('Форма 1'!$AE3304=2,'Форма 1'!$H3304*VLOOKUP('Форма 1'!$F3304,'Придельники с 2022'!$B$4:$X$28,13,0),IF('Форма 1'!$AE3304=3,'Форма 1'!$H3304*VLOOKUP('Форма 1'!$F3304,'Придельники с 2022'!$B$4:$X$28,12,0)))))</f>
        <v/>
      </c>
      <c r="O3304" s="103" t="str">
        <f>IF(ISNUMBER('Форма 1'!AF3304),'Форма 1'!$H3304*VLOOKUP('Форма 1'!$F3304,'Придельники с 2022'!$B$4:$X$28,'Форма 1'!AF$8),"")</f>
        <v/>
      </c>
      <c r="P3304" s="87"/>
      <c r="Q3304" s="103" t="str">
        <f>IF(ISNUMBER('Форма 1'!AH3304),'Форма 1'!$H3304*VLOOKUP('Форма 1'!$F3304,'Придельники с 2022'!$B$4:$X$28,'Форма 1'!AH$8),"")</f>
        <v/>
      </c>
      <c r="R3304" s="103" t="str">
        <f>IF(ISNUMBER('Форма 1'!AI3304),'Форма 1'!$H3304*VLOOKUP('Форма 1'!$F3304,'Придельники с 2022'!$B$4:$X$28,'Форма 1'!AI$8),"")</f>
        <v/>
      </c>
      <c r="S3304" s="103" t="str">
        <f>IF(ISNUMBER('Форма 1'!AJ3304),'Форма 1'!$H3304*VLOOKUP('Форма 1'!$F3304,'Придельники с 2022'!$B$4:$X$28,'Форма 1'!AJ$8),"")</f>
        <v/>
      </c>
      <c r="T3304" s="87"/>
    </row>
    <row r="3305" spans="1:20">
      <c r="A3305" s="188">
        <f t="shared" si="248"/>
        <v>151</v>
      </c>
      <c r="B3305" s="189" t="s">
        <v>3196</v>
      </c>
      <c r="C3305" s="99">
        <f t="shared" si="247"/>
        <v>5164655.4399999995</v>
      </c>
      <c r="D3305" s="103" t="str">
        <f>IF(ISNUMBER('Форма 1'!U3305),'Форма 1'!$H3305*VLOOKUP('Форма 1'!$F3305,'Придельники с 2022'!$B$4:$X$28,'Форма 1'!U$8),"")</f>
        <v/>
      </c>
      <c r="E3305" s="103" t="str">
        <f>IF(ISNUMBER('Форма 1'!V3305),'Форма 1'!$H3305*VLOOKUP('Форма 1'!$F3305,'Придельники с 2022'!$B$4:$X$28,'Форма 1'!V$8),"")</f>
        <v/>
      </c>
      <c r="F3305" s="103" t="str">
        <f>IF(ISNUMBER('Форма 1'!W3305),'Форма 1'!$H3305*VLOOKUP('Форма 1'!$F3305,'Придельники с 2022'!$B$4:$X$28,'Форма 1'!W$8),"")</f>
        <v/>
      </c>
      <c r="G3305" s="103">
        <f>IF(ISNUMBER('Форма 1'!X3305),'Форма 1'!$H3305*VLOOKUP('Форма 1'!$F3305,'Придельники с 2022'!$B$4:$X$28,'Форма 1'!X$8),"")</f>
        <v>1420979.59</v>
      </c>
      <c r="H3305" s="103">
        <f>IF(ISNUMBER('Форма 1'!Y3305),'Форма 1'!$H3305*VLOOKUP('Форма 1'!$F3305,'Придельники с 2022'!$B$4:$X$28,'Форма 1'!Y$8),"")</f>
        <v>3743675.8499999996</v>
      </c>
      <c r="I3305" s="103" t="str">
        <f>IF(ISNUMBER('Форма 1'!Z3305),'Форма 1'!$H3305*VLOOKUP('Форма 1'!$F3305,'Придельники с 2022'!$B$4:$X$28,'Форма 1'!Z$8),"")</f>
        <v/>
      </c>
      <c r="J3305" s="103" t="str">
        <f>IF(ISNUMBER('Форма 1'!AA3305),'Форма 1'!$H3305*VLOOKUP('Форма 1'!$F3305,'Придельники с 2022'!$B$4:$X$28,'Форма 1'!AA$8),"")</f>
        <v/>
      </c>
      <c r="K3305" s="90"/>
      <c r="L3305" s="87"/>
      <c r="M3305" s="103" t="str">
        <f>IF(ISNUMBER('Форма 1'!AD3305),'Форма 1'!$H3305*VLOOKUP('Форма 1'!$F3305,'Придельники с 2022'!$B$4:$X$28,'Форма 1'!AD$8),"")</f>
        <v/>
      </c>
      <c r="N3305" s="103" t="str">
        <f>IF(ISBLANK('Форма 1'!$AE3305),"",IF('Форма 1'!$AE3305=1,'Форма 1'!$H3305*VLOOKUP('Форма 1'!$F3305,'Придельники с 2022'!$B$4:$X$28,'Форма 1'!$AE$8,0),IF('Форма 1'!$AE3305=2,'Форма 1'!$H3305*VLOOKUP('Форма 1'!$F3305,'Придельники с 2022'!$B$4:$X$28,13,0),IF('Форма 1'!$AE3305=3,'Форма 1'!$H3305*VLOOKUP('Форма 1'!$F3305,'Придельники с 2022'!$B$4:$X$28,12,0)))))</f>
        <v/>
      </c>
      <c r="O3305" s="103" t="str">
        <f>IF(ISNUMBER('Форма 1'!AF3305),'Форма 1'!$H3305*VLOOKUP('Форма 1'!$F3305,'Придельники с 2022'!$B$4:$X$28,'Форма 1'!AF$8),"")</f>
        <v/>
      </c>
      <c r="P3305" s="87"/>
      <c r="Q3305" s="103" t="str">
        <f>IF(ISNUMBER('Форма 1'!AH3305),'Форма 1'!$H3305*VLOOKUP('Форма 1'!$F3305,'Придельники с 2022'!$B$4:$X$28,'Форма 1'!AH$8),"")</f>
        <v/>
      </c>
      <c r="R3305" s="103" t="str">
        <f>IF(ISNUMBER('Форма 1'!AI3305),'Форма 1'!$H3305*VLOOKUP('Форма 1'!$F3305,'Придельники с 2022'!$B$4:$X$28,'Форма 1'!AI$8),"")</f>
        <v/>
      </c>
      <c r="S3305" s="103" t="str">
        <f>IF(ISNUMBER('Форма 1'!AJ3305),'Форма 1'!$H3305*VLOOKUP('Форма 1'!$F3305,'Придельники с 2022'!$B$4:$X$28,'Форма 1'!AJ$8),"")</f>
        <v/>
      </c>
      <c r="T3305" s="87"/>
    </row>
    <row r="3306" spans="1:20">
      <c r="A3306" s="188">
        <f t="shared" si="248"/>
        <v>152</v>
      </c>
      <c r="B3306" s="189" t="s">
        <v>3197</v>
      </c>
      <c r="C3306" s="99">
        <f t="shared" si="247"/>
        <v>6850444.1600000001</v>
      </c>
      <c r="D3306" s="103" t="str">
        <f>IF(ISNUMBER('Форма 1'!U3306),'Форма 1'!$H3306*VLOOKUP('Форма 1'!$F3306,'Придельники с 2022'!$B$4:$X$28,'Форма 1'!U$8),"")</f>
        <v/>
      </c>
      <c r="E3306" s="103" t="str">
        <f>IF(ISNUMBER('Форма 1'!V3306),'Форма 1'!$H3306*VLOOKUP('Форма 1'!$F3306,'Придельники с 2022'!$B$4:$X$28,'Форма 1'!V$8),"")</f>
        <v/>
      </c>
      <c r="F3306" s="103" t="str">
        <f>IF(ISNUMBER('Форма 1'!W3306),'Форма 1'!$H3306*VLOOKUP('Форма 1'!$F3306,'Придельники с 2022'!$B$4:$X$28,'Форма 1'!W$8),"")</f>
        <v/>
      </c>
      <c r="G3306" s="103">
        <f>IF(ISNUMBER('Форма 1'!X3306),'Форма 1'!$H3306*VLOOKUP('Форма 1'!$F3306,'Придельники с 2022'!$B$4:$X$28,'Форма 1'!X$8),"")</f>
        <v>1884799.7600000002</v>
      </c>
      <c r="H3306" s="103">
        <f>IF(ISNUMBER('Форма 1'!Y3306),'Форма 1'!$H3306*VLOOKUP('Форма 1'!$F3306,'Придельники с 2022'!$B$4:$X$28,'Форма 1'!Y$8),"")</f>
        <v>4965644.4000000004</v>
      </c>
      <c r="I3306" s="103" t="str">
        <f>IF(ISNUMBER('Форма 1'!Z3306),'Форма 1'!$H3306*VLOOKUP('Форма 1'!$F3306,'Придельники с 2022'!$B$4:$X$28,'Форма 1'!Z$8),"")</f>
        <v/>
      </c>
      <c r="J3306" s="103" t="str">
        <f>IF(ISNUMBER('Форма 1'!AA3306),'Форма 1'!$H3306*VLOOKUP('Форма 1'!$F3306,'Придельники с 2022'!$B$4:$X$28,'Форма 1'!AA$8),"")</f>
        <v/>
      </c>
      <c r="K3306" s="90"/>
      <c r="L3306" s="87"/>
      <c r="M3306" s="103" t="str">
        <f>IF(ISNUMBER('Форма 1'!AD3306),'Форма 1'!$H3306*VLOOKUP('Форма 1'!$F3306,'Придельники с 2022'!$B$4:$X$28,'Форма 1'!AD$8),"")</f>
        <v/>
      </c>
      <c r="N3306" s="103" t="str">
        <f>IF(ISBLANK('Форма 1'!$AE3306),"",IF('Форма 1'!$AE3306=1,'Форма 1'!$H3306*VLOOKUP('Форма 1'!$F3306,'Придельники с 2022'!$B$4:$X$28,'Форма 1'!$AE$8,0),IF('Форма 1'!$AE3306=2,'Форма 1'!$H3306*VLOOKUP('Форма 1'!$F3306,'Придельники с 2022'!$B$4:$X$28,13,0),IF('Форма 1'!$AE3306=3,'Форма 1'!$H3306*VLOOKUP('Форма 1'!$F3306,'Придельники с 2022'!$B$4:$X$28,12,0)))))</f>
        <v/>
      </c>
      <c r="O3306" s="103" t="str">
        <f>IF(ISNUMBER('Форма 1'!AF3306),'Форма 1'!$H3306*VLOOKUP('Форма 1'!$F3306,'Придельники с 2022'!$B$4:$X$28,'Форма 1'!AF$8),"")</f>
        <v/>
      </c>
      <c r="P3306" s="87"/>
      <c r="Q3306" s="103" t="str">
        <f>IF(ISNUMBER('Форма 1'!AH3306),'Форма 1'!$H3306*VLOOKUP('Форма 1'!$F3306,'Придельники с 2022'!$B$4:$X$28,'Форма 1'!AH$8),"")</f>
        <v/>
      </c>
      <c r="R3306" s="103" t="str">
        <f>IF(ISNUMBER('Форма 1'!AI3306),'Форма 1'!$H3306*VLOOKUP('Форма 1'!$F3306,'Придельники с 2022'!$B$4:$X$28,'Форма 1'!AI$8),"")</f>
        <v/>
      </c>
      <c r="S3306" s="103" t="str">
        <f>IF(ISNUMBER('Форма 1'!AJ3306),'Форма 1'!$H3306*VLOOKUP('Форма 1'!$F3306,'Придельники с 2022'!$B$4:$X$28,'Форма 1'!AJ$8),"")</f>
        <v/>
      </c>
      <c r="T3306" s="87"/>
    </row>
    <row r="3307" spans="1:20">
      <c r="A3307" s="188">
        <f t="shared" si="248"/>
        <v>153</v>
      </c>
      <c r="B3307" s="189" t="s">
        <v>3198</v>
      </c>
      <c r="C3307" s="99">
        <f t="shared" si="247"/>
        <v>8601723.2000000011</v>
      </c>
      <c r="D3307" s="103" t="str">
        <f>IF(ISNUMBER('Форма 1'!U3307),'Форма 1'!$H3307*VLOOKUP('Форма 1'!$F3307,'Придельники с 2022'!$B$4:$X$28,'Форма 1'!U$8),"")</f>
        <v/>
      </c>
      <c r="E3307" s="103" t="str">
        <f>IF(ISNUMBER('Форма 1'!V3307),'Форма 1'!$H3307*VLOOKUP('Форма 1'!$F3307,'Придельники с 2022'!$B$4:$X$28,'Форма 1'!V$8),"")</f>
        <v/>
      </c>
      <c r="F3307" s="103" t="str">
        <f>IF(ISNUMBER('Форма 1'!W3307),'Форма 1'!$H3307*VLOOKUP('Форма 1'!$F3307,'Придельники с 2022'!$B$4:$X$28,'Форма 1'!W$8),"")</f>
        <v/>
      </c>
      <c r="G3307" s="103" t="str">
        <f>IF(ISNUMBER('Форма 1'!X3307),'Форма 1'!$H3307*VLOOKUP('Форма 1'!$F3307,'Придельники с 2022'!$B$4:$X$28,'Форма 1'!X$8),"")</f>
        <v/>
      </c>
      <c r="H3307" s="103" t="str">
        <f>IF(ISNUMBER('Форма 1'!Y3307),'Форма 1'!$H3307*VLOOKUP('Форма 1'!$F3307,'Придельники с 2022'!$B$4:$X$28,'Форма 1'!Y$8),"")</f>
        <v/>
      </c>
      <c r="I3307" s="103" t="str">
        <f>IF(ISNUMBER('Форма 1'!Z3307),'Форма 1'!$H3307*VLOOKUP('Форма 1'!$F3307,'Придельники с 2022'!$B$4:$X$28,'Форма 1'!Z$8),"")</f>
        <v/>
      </c>
      <c r="J3307" s="103" t="str">
        <f>IF(ISNUMBER('Форма 1'!AA3307),'Форма 1'!$H3307*VLOOKUP('Форма 1'!$F3307,'Придельники с 2022'!$B$4:$X$28,'Форма 1'!AA$8),"")</f>
        <v/>
      </c>
      <c r="K3307" s="90"/>
      <c r="L3307" s="87"/>
      <c r="M3307" s="103">
        <f>IF(ISNUMBER('Форма 1'!AD3307),'Форма 1'!$H3307*VLOOKUP('Форма 1'!$F3307,'Придельники с 2022'!$B$4:$X$28,'Форма 1'!AD$8),"")</f>
        <v>8601723.2000000011</v>
      </c>
      <c r="N3307" s="103" t="str">
        <f>IF(ISBLANK('Форма 1'!$AE3307),"",IF('Форма 1'!$AE3307=1,'Форма 1'!$H3307*VLOOKUP('Форма 1'!$F3307,'Придельники с 2022'!$B$4:$X$28,'Форма 1'!$AE$8,0),IF('Форма 1'!$AE3307=2,'Форма 1'!$H3307*VLOOKUP('Форма 1'!$F3307,'Придельники с 2022'!$B$4:$X$28,13,0),IF('Форма 1'!$AE3307=3,'Форма 1'!$H3307*VLOOKUP('Форма 1'!$F3307,'Придельники с 2022'!$B$4:$X$28,12,0)))))</f>
        <v/>
      </c>
      <c r="O3307" s="103" t="str">
        <f>IF(ISNUMBER('Форма 1'!AF3307),'Форма 1'!$H3307*VLOOKUP('Форма 1'!$F3307,'Придельники с 2022'!$B$4:$X$28,'Форма 1'!AF$8),"")</f>
        <v/>
      </c>
      <c r="P3307" s="87"/>
      <c r="Q3307" s="103" t="str">
        <f>IF(ISNUMBER('Форма 1'!AH3307),'Форма 1'!$H3307*VLOOKUP('Форма 1'!$F3307,'Придельники с 2022'!$B$4:$X$28,'Форма 1'!AH$8),"")</f>
        <v/>
      </c>
      <c r="R3307" s="103" t="str">
        <f>IF(ISNUMBER('Форма 1'!AI3307),'Форма 1'!$H3307*VLOOKUP('Форма 1'!$F3307,'Придельники с 2022'!$B$4:$X$28,'Форма 1'!AI$8),"")</f>
        <v/>
      </c>
      <c r="S3307" s="103" t="str">
        <f>IF(ISNUMBER('Форма 1'!AJ3307),'Форма 1'!$H3307*VLOOKUP('Форма 1'!$F3307,'Придельники с 2022'!$B$4:$X$28,'Форма 1'!AJ$8),"")</f>
        <v/>
      </c>
      <c r="T3307" s="87"/>
    </row>
    <row r="3308" spans="1:20">
      <c r="A3308" s="188">
        <f t="shared" si="248"/>
        <v>154</v>
      </c>
      <c r="B3308" s="189" t="s">
        <v>3199</v>
      </c>
      <c r="C3308" s="99">
        <f t="shared" si="247"/>
        <v>16010463.952000001</v>
      </c>
      <c r="D3308" s="103" t="str">
        <f>IF(ISNUMBER('Форма 1'!U3308),'Форма 1'!$H3308*VLOOKUP('Форма 1'!$F3308,'Придельники с 2022'!$B$4:$X$28,'Форма 1'!U$8),"")</f>
        <v/>
      </c>
      <c r="E3308" s="103" t="str">
        <f>IF(ISNUMBER('Форма 1'!V3308),'Форма 1'!$H3308*VLOOKUP('Форма 1'!$F3308,'Придельники с 2022'!$B$4:$X$28,'Форма 1'!V$8),"")</f>
        <v/>
      </c>
      <c r="F3308" s="103" t="str">
        <f>IF(ISNUMBER('Форма 1'!W3308),'Форма 1'!$H3308*VLOOKUP('Форма 1'!$F3308,'Придельники с 2022'!$B$4:$X$28,'Форма 1'!W$8),"")</f>
        <v/>
      </c>
      <c r="G3308" s="103" t="str">
        <f>IF(ISNUMBER('Форма 1'!X3308),'Форма 1'!$H3308*VLOOKUP('Форма 1'!$F3308,'Придельники с 2022'!$B$4:$X$28,'Форма 1'!X$8),"")</f>
        <v/>
      </c>
      <c r="H3308" s="103" t="str">
        <f>IF(ISNUMBER('Форма 1'!Y3308),'Форма 1'!$H3308*VLOOKUP('Форма 1'!$F3308,'Придельники с 2022'!$B$4:$X$28,'Форма 1'!Y$8),"")</f>
        <v/>
      </c>
      <c r="I3308" s="103" t="str">
        <f>IF(ISNUMBER('Форма 1'!Z3308),'Форма 1'!$H3308*VLOOKUP('Форма 1'!$F3308,'Придельники с 2022'!$B$4:$X$28,'Форма 1'!Z$8),"")</f>
        <v/>
      </c>
      <c r="J3308" s="103" t="str">
        <f>IF(ISNUMBER('Форма 1'!AA3308),'Форма 1'!$H3308*VLOOKUP('Форма 1'!$F3308,'Придельники с 2022'!$B$4:$X$28,'Форма 1'!AA$8),"")</f>
        <v/>
      </c>
      <c r="K3308" s="90"/>
      <c r="L3308" s="87"/>
      <c r="M3308" s="103">
        <f>IF(ISNUMBER('Форма 1'!AD3308),'Форма 1'!$H3308*VLOOKUP('Форма 1'!$F3308,'Придельники с 2022'!$B$4:$X$28,'Форма 1'!AD$8),"")</f>
        <v>16010463.952000001</v>
      </c>
      <c r="N3308" s="103" t="str">
        <f>IF(ISBLANK('Форма 1'!$AE3308),"",IF('Форма 1'!$AE3308=1,'Форма 1'!$H3308*VLOOKUP('Форма 1'!$F3308,'Придельники с 2022'!$B$4:$X$28,'Форма 1'!$AE$8,0),IF('Форма 1'!$AE3308=2,'Форма 1'!$H3308*VLOOKUP('Форма 1'!$F3308,'Придельники с 2022'!$B$4:$X$28,13,0),IF('Форма 1'!$AE3308=3,'Форма 1'!$H3308*VLOOKUP('Форма 1'!$F3308,'Придельники с 2022'!$B$4:$X$28,12,0)))))</f>
        <v/>
      </c>
      <c r="O3308" s="103" t="str">
        <f>IF(ISNUMBER('Форма 1'!AF3308),'Форма 1'!$H3308*VLOOKUP('Форма 1'!$F3308,'Придельники с 2022'!$B$4:$X$28,'Форма 1'!AF$8),"")</f>
        <v/>
      </c>
      <c r="P3308" s="87"/>
      <c r="Q3308" s="103" t="str">
        <f>IF(ISNUMBER('Форма 1'!AH3308),'Форма 1'!$H3308*VLOOKUP('Форма 1'!$F3308,'Придельники с 2022'!$B$4:$X$28,'Форма 1'!AH$8),"")</f>
        <v/>
      </c>
      <c r="R3308" s="103" t="str">
        <f>IF(ISNUMBER('Форма 1'!AI3308),'Форма 1'!$H3308*VLOOKUP('Форма 1'!$F3308,'Придельники с 2022'!$B$4:$X$28,'Форма 1'!AI$8),"")</f>
        <v/>
      </c>
      <c r="S3308" s="103" t="str">
        <f>IF(ISNUMBER('Форма 1'!AJ3308),'Форма 1'!$H3308*VLOOKUP('Форма 1'!$F3308,'Придельники с 2022'!$B$4:$X$28,'Форма 1'!AJ$8),"")</f>
        <v/>
      </c>
      <c r="T3308" s="87"/>
    </row>
    <row r="3309" spans="1:20">
      <c r="A3309" s="188">
        <f t="shared" si="248"/>
        <v>155</v>
      </c>
      <c r="B3309" s="189" t="s">
        <v>3200</v>
      </c>
      <c r="C3309" s="99">
        <f t="shared" si="247"/>
        <v>15909134.752</v>
      </c>
      <c r="D3309" s="103" t="str">
        <f>IF(ISNUMBER('Форма 1'!U3309),'Форма 1'!$H3309*VLOOKUP('Форма 1'!$F3309,'Придельники с 2022'!$B$4:$X$28,'Форма 1'!U$8),"")</f>
        <v/>
      </c>
      <c r="E3309" s="103" t="str">
        <f>IF(ISNUMBER('Форма 1'!V3309),'Форма 1'!$H3309*VLOOKUP('Форма 1'!$F3309,'Придельники с 2022'!$B$4:$X$28,'Форма 1'!V$8),"")</f>
        <v/>
      </c>
      <c r="F3309" s="103" t="str">
        <f>IF(ISNUMBER('Форма 1'!W3309),'Форма 1'!$H3309*VLOOKUP('Форма 1'!$F3309,'Придельники с 2022'!$B$4:$X$28,'Форма 1'!W$8),"")</f>
        <v/>
      </c>
      <c r="G3309" s="103" t="str">
        <f>IF(ISNUMBER('Форма 1'!X3309),'Форма 1'!$H3309*VLOOKUP('Форма 1'!$F3309,'Придельники с 2022'!$B$4:$X$28,'Форма 1'!X$8),"")</f>
        <v/>
      </c>
      <c r="H3309" s="103" t="str">
        <f>IF(ISNUMBER('Форма 1'!Y3309),'Форма 1'!$H3309*VLOOKUP('Форма 1'!$F3309,'Придельники с 2022'!$B$4:$X$28,'Форма 1'!Y$8),"")</f>
        <v/>
      </c>
      <c r="I3309" s="103" t="str">
        <f>IF(ISNUMBER('Форма 1'!Z3309),'Форма 1'!$H3309*VLOOKUP('Форма 1'!$F3309,'Придельники с 2022'!$B$4:$X$28,'Форма 1'!Z$8),"")</f>
        <v/>
      </c>
      <c r="J3309" s="103" t="str">
        <f>IF(ISNUMBER('Форма 1'!AA3309),'Форма 1'!$H3309*VLOOKUP('Форма 1'!$F3309,'Придельники с 2022'!$B$4:$X$28,'Форма 1'!AA$8),"")</f>
        <v/>
      </c>
      <c r="K3309" s="90"/>
      <c r="L3309" s="87"/>
      <c r="M3309" s="103">
        <f>IF(ISNUMBER('Форма 1'!AD3309),'Форма 1'!$H3309*VLOOKUP('Форма 1'!$F3309,'Придельники с 2022'!$B$4:$X$28,'Форма 1'!AD$8),"")</f>
        <v>15909134.752</v>
      </c>
      <c r="N3309" s="103" t="str">
        <f>IF(ISBLANK('Форма 1'!$AE3309),"",IF('Форма 1'!$AE3309=1,'Форма 1'!$H3309*VLOOKUP('Форма 1'!$F3309,'Придельники с 2022'!$B$4:$X$28,'Форма 1'!$AE$8,0),IF('Форма 1'!$AE3309=2,'Форма 1'!$H3309*VLOOKUP('Форма 1'!$F3309,'Придельники с 2022'!$B$4:$X$28,13,0),IF('Форма 1'!$AE3309=3,'Форма 1'!$H3309*VLOOKUP('Форма 1'!$F3309,'Придельники с 2022'!$B$4:$X$28,12,0)))))</f>
        <v/>
      </c>
      <c r="O3309" s="103" t="str">
        <f>IF(ISNUMBER('Форма 1'!AF3309),'Форма 1'!$H3309*VLOOKUP('Форма 1'!$F3309,'Придельники с 2022'!$B$4:$X$28,'Форма 1'!AF$8),"")</f>
        <v/>
      </c>
      <c r="P3309" s="87"/>
      <c r="Q3309" s="103" t="str">
        <f>IF(ISNUMBER('Форма 1'!AH3309),'Форма 1'!$H3309*VLOOKUP('Форма 1'!$F3309,'Придельники с 2022'!$B$4:$X$28,'Форма 1'!AH$8),"")</f>
        <v/>
      </c>
      <c r="R3309" s="103" t="str">
        <f>IF(ISNUMBER('Форма 1'!AI3309),'Форма 1'!$H3309*VLOOKUP('Форма 1'!$F3309,'Придельники с 2022'!$B$4:$X$28,'Форма 1'!AI$8),"")</f>
        <v/>
      </c>
      <c r="S3309" s="103" t="str">
        <f>IF(ISNUMBER('Форма 1'!AJ3309),'Форма 1'!$H3309*VLOOKUP('Форма 1'!$F3309,'Придельники с 2022'!$B$4:$X$28,'Форма 1'!AJ$8),"")</f>
        <v/>
      </c>
      <c r="T3309" s="87"/>
    </row>
    <row r="3310" spans="1:20">
      <c r="A3310" s="188">
        <f t="shared" si="248"/>
        <v>156</v>
      </c>
      <c r="B3310" s="189" t="s">
        <v>3201</v>
      </c>
      <c r="C3310" s="99">
        <f t="shared" si="247"/>
        <v>15815911.888000002</v>
      </c>
      <c r="D3310" s="103" t="str">
        <f>IF(ISNUMBER('Форма 1'!U3310),'Форма 1'!$H3310*VLOOKUP('Форма 1'!$F3310,'Придельники с 2022'!$B$4:$X$28,'Форма 1'!U$8),"")</f>
        <v/>
      </c>
      <c r="E3310" s="103" t="str">
        <f>IF(ISNUMBER('Форма 1'!V3310),'Форма 1'!$H3310*VLOOKUP('Форма 1'!$F3310,'Придельники с 2022'!$B$4:$X$28,'Форма 1'!V$8),"")</f>
        <v/>
      </c>
      <c r="F3310" s="103" t="str">
        <f>IF(ISNUMBER('Форма 1'!W3310),'Форма 1'!$H3310*VLOOKUP('Форма 1'!$F3310,'Придельники с 2022'!$B$4:$X$28,'Форма 1'!W$8),"")</f>
        <v/>
      </c>
      <c r="G3310" s="103" t="str">
        <f>IF(ISNUMBER('Форма 1'!X3310),'Форма 1'!$H3310*VLOOKUP('Форма 1'!$F3310,'Придельники с 2022'!$B$4:$X$28,'Форма 1'!X$8),"")</f>
        <v/>
      </c>
      <c r="H3310" s="103" t="str">
        <f>IF(ISNUMBER('Форма 1'!Y3310),'Форма 1'!$H3310*VLOOKUP('Форма 1'!$F3310,'Придельники с 2022'!$B$4:$X$28,'Форма 1'!Y$8),"")</f>
        <v/>
      </c>
      <c r="I3310" s="103" t="str">
        <f>IF(ISNUMBER('Форма 1'!Z3310),'Форма 1'!$H3310*VLOOKUP('Форма 1'!$F3310,'Придельники с 2022'!$B$4:$X$28,'Форма 1'!Z$8),"")</f>
        <v/>
      </c>
      <c r="J3310" s="103" t="str">
        <f>IF(ISNUMBER('Форма 1'!AA3310),'Форма 1'!$H3310*VLOOKUP('Форма 1'!$F3310,'Придельники с 2022'!$B$4:$X$28,'Форма 1'!AA$8),"")</f>
        <v/>
      </c>
      <c r="K3310" s="90"/>
      <c r="L3310" s="87"/>
      <c r="M3310" s="103">
        <f>IF(ISNUMBER('Форма 1'!AD3310),'Форма 1'!$H3310*VLOOKUP('Форма 1'!$F3310,'Придельники с 2022'!$B$4:$X$28,'Форма 1'!AD$8),"")</f>
        <v>15815911.888000002</v>
      </c>
      <c r="N3310" s="103" t="str">
        <f>IF(ISBLANK('Форма 1'!$AE3310),"",IF('Форма 1'!$AE3310=1,'Форма 1'!$H3310*VLOOKUP('Форма 1'!$F3310,'Придельники с 2022'!$B$4:$X$28,'Форма 1'!$AE$8,0),IF('Форма 1'!$AE3310=2,'Форма 1'!$H3310*VLOOKUP('Форма 1'!$F3310,'Придельники с 2022'!$B$4:$X$28,13,0),IF('Форма 1'!$AE3310=3,'Форма 1'!$H3310*VLOOKUP('Форма 1'!$F3310,'Придельники с 2022'!$B$4:$X$28,12,0)))))</f>
        <v/>
      </c>
      <c r="O3310" s="103" t="str">
        <f>IF(ISNUMBER('Форма 1'!AF3310),'Форма 1'!$H3310*VLOOKUP('Форма 1'!$F3310,'Придельники с 2022'!$B$4:$X$28,'Форма 1'!AF$8),"")</f>
        <v/>
      </c>
      <c r="P3310" s="87"/>
      <c r="Q3310" s="103" t="str">
        <f>IF(ISNUMBER('Форма 1'!AH3310),'Форма 1'!$H3310*VLOOKUP('Форма 1'!$F3310,'Придельники с 2022'!$B$4:$X$28,'Форма 1'!AH$8),"")</f>
        <v/>
      </c>
      <c r="R3310" s="103" t="str">
        <f>IF(ISNUMBER('Форма 1'!AI3310),'Форма 1'!$H3310*VLOOKUP('Форма 1'!$F3310,'Придельники с 2022'!$B$4:$X$28,'Форма 1'!AI$8),"")</f>
        <v/>
      </c>
      <c r="S3310" s="103" t="str">
        <f>IF(ISNUMBER('Форма 1'!AJ3310),'Форма 1'!$H3310*VLOOKUP('Форма 1'!$F3310,'Придельники с 2022'!$B$4:$X$28,'Форма 1'!AJ$8),"")</f>
        <v/>
      </c>
      <c r="T3310" s="87"/>
    </row>
    <row r="3311" spans="1:20">
      <c r="A3311" s="188">
        <f t="shared" si="248"/>
        <v>157</v>
      </c>
      <c r="B3311" s="189" t="s">
        <v>3202</v>
      </c>
      <c r="C3311" s="99">
        <f t="shared" si="247"/>
        <v>6258091.392</v>
      </c>
      <c r="D3311" s="103" t="str">
        <f>IF(ISNUMBER('Форма 1'!U3311),'Форма 1'!$H3311*VLOOKUP('Форма 1'!$F3311,'Придельники с 2022'!$B$4:$X$28,'Форма 1'!U$8),"")</f>
        <v/>
      </c>
      <c r="E3311" s="103" t="str">
        <f>IF(ISNUMBER('Форма 1'!V3311),'Форма 1'!$H3311*VLOOKUP('Форма 1'!$F3311,'Придельники с 2022'!$B$4:$X$28,'Форма 1'!V$8),"")</f>
        <v/>
      </c>
      <c r="F3311" s="103" t="str">
        <f>IF(ISNUMBER('Форма 1'!W3311),'Форма 1'!$H3311*VLOOKUP('Форма 1'!$F3311,'Придельники с 2022'!$B$4:$X$28,'Форма 1'!W$8),"")</f>
        <v/>
      </c>
      <c r="G3311" s="103" t="str">
        <f>IF(ISNUMBER('Форма 1'!X3311),'Форма 1'!$H3311*VLOOKUP('Форма 1'!$F3311,'Придельники с 2022'!$B$4:$X$28,'Форма 1'!X$8),"")</f>
        <v/>
      </c>
      <c r="H3311" s="103" t="str">
        <f>IF(ISNUMBER('Форма 1'!Y3311),'Форма 1'!$H3311*VLOOKUP('Форма 1'!$F3311,'Придельники с 2022'!$B$4:$X$28,'Форма 1'!Y$8),"")</f>
        <v/>
      </c>
      <c r="I3311" s="103" t="str">
        <f>IF(ISNUMBER('Форма 1'!Z3311),'Форма 1'!$H3311*VLOOKUP('Форма 1'!$F3311,'Придельники с 2022'!$B$4:$X$28,'Форма 1'!Z$8),"")</f>
        <v/>
      </c>
      <c r="J3311" s="103" t="str">
        <f>IF(ISNUMBER('Форма 1'!AA3311),'Форма 1'!$H3311*VLOOKUP('Форма 1'!$F3311,'Придельники с 2022'!$B$4:$X$28,'Форма 1'!AA$8),"")</f>
        <v/>
      </c>
      <c r="K3311" s="90"/>
      <c r="L3311" s="87"/>
      <c r="M3311" s="103">
        <f>IF(ISNUMBER('Форма 1'!AD3311),'Форма 1'!$H3311*VLOOKUP('Форма 1'!$F3311,'Придельники с 2022'!$B$4:$X$28,'Форма 1'!AD$8),"")</f>
        <v>6258091.392</v>
      </c>
      <c r="N3311" s="103" t="str">
        <f>IF(ISBLANK('Форма 1'!$AE3311),"",IF('Форма 1'!$AE3311=1,'Форма 1'!$H3311*VLOOKUP('Форма 1'!$F3311,'Придельники с 2022'!$B$4:$X$28,'Форма 1'!$AE$8,0),IF('Форма 1'!$AE3311=2,'Форма 1'!$H3311*VLOOKUP('Форма 1'!$F3311,'Придельники с 2022'!$B$4:$X$28,13,0),IF('Форма 1'!$AE3311=3,'Форма 1'!$H3311*VLOOKUP('Форма 1'!$F3311,'Придельники с 2022'!$B$4:$X$28,12,0)))))</f>
        <v/>
      </c>
      <c r="O3311" s="103" t="str">
        <f>IF(ISNUMBER('Форма 1'!AF3311),'Форма 1'!$H3311*VLOOKUP('Форма 1'!$F3311,'Придельники с 2022'!$B$4:$X$28,'Форма 1'!AF$8),"")</f>
        <v/>
      </c>
      <c r="P3311" s="87"/>
      <c r="Q3311" s="103" t="str">
        <f>IF(ISNUMBER('Форма 1'!AH3311),'Форма 1'!$H3311*VLOOKUP('Форма 1'!$F3311,'Придельники с 2022'!$B$4:$X$28,'Форма 1'!AH$8),"")</f>
        <v/>
      </c>
      <c r="R3311" s="103" t="str">
        <f>IF(ISNUMBER('Форма 1'!AI3311),'Форма 1'!$H3311*VLOOKUP('Форма 1'!$F3311,'Придельники с 2022'!$B$4:$X$28,'Форма 1'!AI$8),"")</f>
        <v/>
      </c>
      <c r="S3311" s="103" t="str">
        <f>IF(ISNUMBER('Форма 1'!AJ3311),'Форма 1'!$H3311*VLOOKUP('Форма 1'!$F3311,'Придельники с 2022'!$B$4:$X$28,'Форма 1'!AJ$8),"")</f>
        <v/>
      </c>
      <c r="T3311" s="87"/>
    </row>
    <row r="3312" spans="1:20">
      <c r="A3312" s="188">
        <f t="shared" si="248"/>
        <v>158</v>
      </c>
      <c r="B3312" s="189" t="s">
        <v>3203</v>
      </c>
      <c r="C3312" s="99">
        <f t="shared" si="247"/>
        <v>14678773.088000001</v>
      </c>
      <c r="D3312" s="103" t="str">
        <f>IF(ISNUMBER('Форма 1'!U3312),'Форма 1'!$H3312*VLOOKUP('Форма 1'!$F3312,'Придельники с 2022'!$B$4:$X$28,'Форма 1'!U$8),"")</f>
        <v/>
      </c>
      <c r="E3312" s="103" t="str">
        <f>IF(ISNUMBER('Форма 1'!V3312),'Форма 1'!$H3312*VLOOKUP('Форма 1'!$F3312,'Придельники с 2022'!$B$4:$X$28,'Форма 1'!V$8),"")</f>
        <v/>
      </c>
      <c r="F3312" s="103" t="str">
        <f>IF(ISNUMBER('Форма 1'!W3312),'Форма 1'!$H3312*VLOOKUP('Форма 1'!$F3312,'Придельники с 2022'!$B$4:$X$28,'Форма 1'!W$8),"")</f>
        <v/>
      </c>
      <c r="G3312" s="103" t="str">
        <f>IF(ISNUMBER('Форма 1'!X3312),'Форма 1'!$H3312*VLOOKUP('Форма 1'!$F3312,'Придельники с 2022'!$B$4:$X$28,'Форма 1'!X$8),"")</f>
        <v/>
      </c>
      <c r="H3312" s="103" t="str">
        <f>IF(ISNUMBER('Форма 1'!Y3312),'Форма 1'!$H3312*VLOOKUP('Форма 1'!$F3312,'Придельники с 2022'!$B$4:$X$28,'Форма 1'!Y$8),"")</f>
        <v/>
      </c>
      <c r="I3312" s="103" t="str">
        <f>IF(ISNUMBER('Форма 1'!Z3312),'Форма 1'!$H3312*VLOOKUP('Форма 1'!$F3312,'Придельники с 2022'!$B$4:$X$28,'Форма 1'!Z$8),"")</f>
        <v/>
      </c>
      <c r="J3312" s="103" t="str">
        <f>IF(ISNUMBER('Форма 1'!AA3312),'Форма 1'!$H3312*VLOOKUP('Форма 1'!$F3312,'Придельники с 2022'!$B$4:$X$28,'Форма 1'!AA$8),"")</f>
        <v/>
      </c>
      <c r="K3312" s="90"/>
      <c r="L3312" s="87"/>
      <c r="M3312" s="103">
        <f>IF(ISNUMBER('Форма 1'!AD3312),'Форма 1'!$H3312*VLOOKUP('Форма 1'!$F3312,'Придельники с 2022'!$B$4:$X$28,'Форма 1'!AD$8),"")</f>
        <v>14678773.088000001</v>
      </c>
      <c r="N3312" s="103" t="str">
        <f>IF(ISBLANK('Форма 1'!$AE3312),"",IF('Форма 1'!$AE3312=1,'Форма 1'!$H3312*VLOOKUP('Форма 1'!$F3312,'Придельники с 2022'!$B$4:$X$28,'Форма 1'!$AE$8,0),IF('Форма 1'!$AE3312=2,'Форма 1'!$H3312*VLOOKUP('Форма 1'!$F3312,'Придельники с 2022'!$B$4:$X$28,13,0),IF('Форма 1'!$AE3312=3,'Форма 1'!$H3312*VLOOKUP('Форма 1'!$F3312,'Придельники с 2022'!$B$4:$X$28,12,0)))))</f>
        <v/>
      </c>
      <c r="O3312" s="103" t="str">
        <f>IF(ISNUMBER('Форма 1'!AF3312),'Форма 1'!$H3312*VLOOKUP('Форма 1'!$F3312,'Придельники с 2022'!$B$4:$X$28,'Форма 1'!AF$8),"")</f>
        <v/>
      </c>
      <c r="P3312" s="87"/>
      <c r="Q3312" s="103" t="str">
        <f>IF(ISNUMBER('Форма 1'!AH3312),'Форма 1'!$H3312*VLOOKUP('Форма 1'!$F3312,'Придельники с 2022'!$B$4:$X$28,'Форма 1'!AH$8),"")</f>
        <v/>
      </c>
      <c r="R3312" s="103" t="str">
        <f>IF(ISNUMBER('Форма 1'!AI3312),'Форма 1'!$H3312*VLOOKUP('Форма 1'!$F3312,'Придельники с 2022'!$B$4:$X$28,'Форма 1'!AI$8),"")</f>
        <v/>
      </c>
      <c r="S3312" s="103" t="str">
        <f>IF(ISNUMBER('Форма 1'!AJ3312),'Форма 1'!$H3312*VLOOKUP('Форма 1'!$F3312,'Придельники с 2022'!$B$4:$X$28,'Форма 1'!AJ$8),"")</f>
        <v/>
      </c>
      <c r="T3312" s="87"/>
    </row>
    <row r="3313" spans="1:20">
      <c r="A3313" s="188">
        <f t="shared" si="248"/>
        <v>159</v>
      </c>
      <c r="B3313" s="189" t="s">
        <v>3204</v>
      </c>
      <c r="C3313" s="99">
        <f t="shared" si="247"/>
        <v>14841350.160000002</v>
      </c>
      <c r="D3313" s="103" t="str">
        <f>IF(ISNUMBER('Форма 1'!U3313),'Форма 1'!$H3313*VLOOKUP('Форма 1'!$F3313,'Придельники с 2022'!$B$4:$X$28,'Форма 1'!U$8),"")</f>
        <v/>
      </c>
      <c r="E3313" s="103" t="str">
        <f>IF(ISNUMBER('Форма 1'!V3313),'Форма 1'!$H3313*VLOOKUP('Форма 1'!$F3313,'Придельники с 2022'!$B$4:$X$28,'Форма 1'!V$8),"")</f>
        <v/>
      </c>
      <c r="F3313" s="103" t="str">
        <f>IF(ISNUMBER('Форма 1'!W3313),'Форма 1'!$H3313*VLOOKUP('Форма 1'!$F3313,'Придельники с 2022'!$B$4:$X$28,'Форма 1'!W$8),"")</f>
        <v/>
      </c>
      <c r="G3313" s="103" t="str">
        <f>IF(ISNUMBER('Форма 1'!X3313),'Форма 1'!$H3313*VLOOKUP('Форма 1'!$F3313,'Придельники с 2022'!$B$4:$X$28,'Форма 1'!X$8),"")</f>
        <v/>
      </c>
      <c r="H3313" s="103" t="str">
        <f>IF(ISNUMBER('Форма 1'!Y3313),'Форма 1'!$H3313*VLOOKUP('Форма 1'!$F3313,'Придельники с 2022'!$B$4:$X$28,'Форма 1'!Y$8),"")</f>
        <v/>
      </c>
      <c r="I3313" s="103" t="str">
        <f>IF(ISNUMBER('Форма 1'!Z3313),'Форма 1'!$H3313*VLOOKUP('Форма 1'!$F3313,'Придельники с 2022'!$B$4:$X$28,'Форма 1'!Z$8),"")</f>
        <v/>
      </c>
      <c r="J3313" s="103" t="str">
        <f>IF(ISNUMBER('Форма 1'!AA3313),'Форма 1'!$H3313*VLOOKUP('Форма 1'!$F3313,'Придельники с 2022'!$B$4:$X$28,'Форма 1'!AA$8),"")</f>
        <v/>
      </c>
      <c r="K3313" s="90"/>
      <c r="L3313" s="87"/>
      <c r="M3313" s="103">
        <f>IF(ISNUMBER('Форма 1'!AD3313),'Форма 1'!$H3313*VLOOKUP('Форма 1'!$F3313,'Придельники с 2022'!$B$4:$X$28,'Форма 1'!AD$8),"")</f>
        <v>14841350.160000002</v>
      </c>
      <c r="N3313" s="103" t="str">
        <f>IF(ISBLANK('Форма 1'!$AE3313),"",IF('Форма 1'!$AE3313=1,'Форма 1'!$H3313*VLOOKUP('Форма 1'!$F3313,'Придельники с 2022'!$B$4:$X$28,'Форма 1'!$AE$8,0),IF('Форма 1'!$AE3313=2,'Форма 1'!$H3313*VLOOKUP('Форма 1'!$F3313,'Придельники с 2022'!$B$4:$X$28,13,0),IF('Форма 1'!$AE3313=3,'Форма 1'!$H3313*VLOOKUP('Форма 1'!$F3313,'Придельники с 2022'!$B$4:$X$28,12,0)))))</f>
        <v/>
      </c>
      <c r="O3313" s="103" t="str">
        <f>IF(ISNUMBER('Форма 1'!AF3313),'Форма 1'!$H3313*VLOOKUP('Форма 1'!$F3313,'Придельники с 2022'!$B$4:$X$28,'Форма 1'!AF$8),"")</f>
        <v/>
      </c>
      <c r="P3313" s="87"/>
      <c r="Q3313" s="103" t="str">
        <f>IF(ISNUMBER('Форма 1'!AH3313),'Форма 1'!$H3313*VLOOKUP('Форма 1'!$F3313,'Придельники с 2022'!$B$4:$X$28,'Форма 1'!AH$8),"")</f>
        <v/>
      </c>
      <c r="R3313" s="103" t="str">
        <f>IF(ISNUMBER('Форма 1'!AI3313),'Форма 1'!$H3313*VLOOKUP('Форма 1'!$F3313,'Придельники с 2022'!$B$4:$X$28,'Форма 1'!AI$8),"")</f>
        <v/>
      </c>
      <c r="S3313" s="103" t="str">
        <f>IF(ISNUMBER('Форма 1'!AJ3313),'Форма 1'!$H3313*VLOOKUP('Форма 1'!$F3313,'Придельники с 2022'!$B$4:$X$28,'Форма 1'!AJ$8),"")</f>
        <v/>
      </c>
      <c r="T3313" s="87"/>
    </row>
    <row r="3314" spans="1:20">
      <c r="A3314" s="188">
        <f t="shared" si="248"/>
        <v>160</v>
      </c>
      <c r="B3314" s="189" t="s">
        <v>3205</v>
      </c>
      <c r="C3314" s="99">
        <f t="shared" si="247"/>
        <v>16010463.952000001</v>
      </c>
      <c r="D3314" s="103" t="str">
        <f>IF(ISNUMBER('Форма 1'!U3314),'Форма 1'!$H3314*VLOOKUP('Форма 1'!$F3314,'Придельники с 2022'!$B$4:$X$28,'Форма 1'!U$8),"")</f>
        <v/>
      </c>
      <c r="E3314" s="103" t="str">
        <f>IF(ISNUMBER('Форма 1'!V3314),'Форма 1'!$H3314*VLOOKUP('Форма 1'!$F3314,'Придельники с 2022'!$B$4:$X$28,'Форма 1'!V$8),"")</f>
        <v/>
      </c>
      <c r="F3314" s="103" t="str">
        <f>IF(ISNUMBER('Форма 1'!W3314),'Форма 1'!$H3314*VLOOKUP('Форма 1'!$F3314,'Придельники с 2022'!$B$4:$X$28,'Форма 1'!W$8),"")</f>
        <v/>
      </c>
      <c r="G3314" s="103" t="str">
        <f>IF(ISNUMBER('Форма 1'!X3314),'Форма 1'!$H3314*VLOOKUP('Форма 1'!$F3314,'Придельники с 2022'!$B$4:$X$28,'Форма 1'!X$8),"")</f>
        <v/>
      </c>
      <c r="H3314" s="103" t="str">
        <f>IF(ISNUMBER('Форма 1'!Y3314),'Форма 1'!$H3314*VLOOKUP('Форма 1'!$F3314,'Придельники с 2022'!$B$4:$X$28,'Форма 1'!Y$8),"")</f>
        <v/>
      </c>
      <c r="I3314" s="103" t="str">
        <f>IF(ISNUMBER('Форма 1'!Z3314),'Форма 1'!$H3314*VLOOKUP('Форма 1'!$F3314,'Придельники с 2022'!$B$4:$X$28,'Форма 1'!Z$8),"")</f>
        <v/>
      </c>
      <c r="J3314" s="103" t="str">
        <f>IF(ISNUMBER('Форма 1'!AA3314),'Форма 1'!$H3314*VLOOKUP('Форма 1'!$F3314,'Придельники с 2022'!$B$4:$X$28,'Форма 1'!AA$8),"")</f>
        <v/>
      </c>
      <c r="K3314" s="90"/>
      <c r="L3314" s="87"/>
      <c r="M3314" s="103">
        <f>IF(ISNUMBER('Форма 1'!AD3314),'Форма 1'!$H3314*VLOOKUP('Форма 1'!$F3314,'Придельники с 2022'!$B$4:$X$28,'Форма 1'!AD$8),"")</f>
        <v>16010463.952000001</v>
      </c>
      <c r="N3314" s="103" t="str">
        <f>IF(ISBLANK('Форма 1'!$AE3314),"",IF('Форма 1'!$AE3314=1,'Форма 1'!$H3314*VLOOKUP('Форма 1'!$F3314,'Придельники с 2022'!$B$4:$X$28,'Форма 1'!$AE$8,0),IF('Форма 1'!$AE3314=2,'Форма 1'!$H3314*VLOOKUP('Форма 1'!$F3314,'Придельники с 2022'!$B$4:$X$28,13,0),IF('Форма 1'!$AE3314=3,'Форма 1'!$H3314*VLOOKUP('Форма 1'!$F3314,'Придельники с 2022'!$B$4:$X$28,12,0)))))</f>
        <v/>
      </c>
      <c r="O3314" s="103" t="str">
        <f>IF(ISNUMBER('Форма 1'!AF3314),'Форма 1'!$H3314*VLOOKUP('Форма 1'!$F3314,'Придельники с 2022'!$B$4:$X$28,'Форма 1'!AF$8),"")</f>
        <v/>
      </c>
      <c r="P3314" s="87"/>
      <c r="Q3314" s="103" t="str">
        <f>IF(ISNUMBER('Форма 1'!AH3314),'Форма 1'!$H3314*VLOOKUP('Форма 1'!$F3314,'Придельники с 2022'!$B$4:$X$28,'Форма 1'!AH$8),"")</f>
        <v/>
      </c>
      <c r="R3314" s="103" t="str">
        <f>IF(ISNUMBER('Форма 1'!AI3314),'Форма 1'!$H3314*VLOOKUP('Форма 1'!$F3314,'Придельники с 2022'!$B$4:$X$28,'Форма 1'!AI$8),"")</f>
        <v/>
      </c>
      <c r="S3314" s="103" t="str">
        <f>IF(ISNUMBER('Форма 1'!AJ3314),'Форма 1'!$H3314*VLOOKUP('Форма 1'!$F3314,'Придельники с 2022'!$B$4:$X$28,'Форма 1'!AJ$8),"")</f>
        <v/>
      </c>
      <c r="T3314" s="87"/>
    </row>
    <row r="3315" spans="1:20">
      <c r="A3315" s="188">
        <f t="shared" si="248"/>
        <v>161</v>
      </c>
      <c r="B3315" s="189" t="s">
        <v>3206</v>
      </c>
      <c r="C3315" s="99">
        <f t="shared" si="247"/>
        <v>1610348.4239999999</v>
      </c>
      <c r="D3315" s="103" t="str">
        <f>IF(ISNUMBER('Форма 1'!U3315),'Форма 1'!$H3315*VLOOKUP('Форма 1'!$F3315,'Придельники с 2022'!$B$4:$X$28,'Форма 1'!U$8),"")</f>
        <v/>
      </c>
      <c r="E3315" s="103" t="str">
        <f>IF(ISNUMBER('Форма 1'!V3315),'Форма 1'!$H3315*VLOOKUP('Форма 1'!$F3315,'Придельники с 2022'!$B$4:$X$28,'Форма 1'!V$8),"")</f>
        <v/>
      </c>
      <c r="F3315" s="103" t="str">
        <f>IF(ISNUMBER('Форма 1'!W3315),'Форма 1'!$H3315*VLOOKUP('Форма 1'!$F3315,'Придельники с 2022'!$B$4:$X$28,'Форма 1'!W$8),"")</f>
        <v/>
      </c>
      <c r="G3315" s="103" t="str">
        <f>IF(ISNUMBER('Форма 1'!X3315),'Форма 1'!$H3315*VLOOKUP('Форма 1'!$F3315,'Придельники с 2022'!$B$4:$X$28,'Форма 1'!X$8),"")</f>
        <v/>
      </c>
      <c r="H3315" s="103" t="str">
        <f>IF(ISNUMBER('Форма 1'!Y3315),'Форма 1'!$H3315*VLOOKUP('Форма 1'!$F3315,'Придельники с 2022'!$B$4:$X$28,'Форма 1'!Y$8),"")</f>
        <v/>
      </c>
      <c r="I3315" s="103" t="str">
        <f>IF(ISNUMBER('Форма 1'!Z3315),'Форма 1'!$H3315*VLOOKUP('Форма 1'!$F3315,'Придельники с 2022'!$B$4:$X$28,'Форма 1'!Z$8),"")</f>
        <v/>
      </c>
      <c r="J3315" s="103" t="str">
        <f>IF(ISNUMBER('Форма 1'!AA3315),'Форма 1'!$H3315*VLOOKUP('Форма 1'!$F3315,'Придельники с 2022'!$B$4:$X$28,'Форма 1'!AA$8),"")</f>
        <v/>
      </c>
      <c r="K3315" s="90"/>
      <c r="L3315" s="87"/>
      <c r="M3315" s="103" t="str">
        <f>IF(ISNUMBER('Форма 1'!AD3315),'Форма 1'!$H3315*VLOOKUP('Форма 1'!$F3315,'Придельники с 2022'!$B$4:$X$28,'Форма 1'!AD$8),"")</f>
        <v/>
      </c>
      <c r="N3315" s="103" t="str">
        <f>IF(ISBLANK('Форма 1'!$AE3315),"",IF('Форма 1'!$AE3315=1,'Форма 1'!$H3315*VLOOKUP('Форма 1'!$F3315,'Придельники с 2022'!$B$4:$X$28,'Форма 1'!$AE$8,0),IF('Форма 1'!$AE3315=2,'Форма 1'!$H3315*VLOOKUP('Форма 1'!$F3315,'Придельники с 2022'!$B$4:$X$28,13,0),IF('Форма 1'!$AE3315=3,'Форма 1'!$H3315*VLOOKUP('Форма 1'!$F3315,'Придельники с 2022'!$B$4:$X$28,12,0)))))</f>
        <v/>
      </c>
      <c r="O3315" s="103">
        <f>IF(ISNUMBER('Форма 1'!AF3315),'Форма 1'!$H3315*VLOOKUP('Форма 1'!$F3315,'Придельники с 2022'!$B$4:$X$28,'Форма 1'!AF$8),"")</f>
        <v>1610348.4239999999</v>
      </c>
      <c r="P3315" s="87"/>
      <c r="Q3315" s="103" t="str">
        <f>IF(ISNUMBER('Форма 1'!AH3315),'Форма 1'!$H3315*VLOOKUP('Форма 1'!$F3315,'Придельники с 2022'!$B$4:$X$28,'Форма 1'!AH$8),"")</f>
        <v/>
      </c>
      <c r="R3315" s="103" t="str">
        <f>IF(ISNUMBER('Форма 1'!AI3315),'Форма 1'!$H3315*VLOOKUP('Форма 1'!$F3315,'Придельники с 2022'!$B$4:$X$28,'Форма 1'!AI$8),"")</f>
        <v/>
      </c>
      <c r="S3315" s="103" t="str">
        <f>IF(ISNUMBER('Форма 1'!AJ3315),'Форма 1'!$H3315*VLOOKUP('Форма 1'!$F3315,'Придельники с 2022'!$B$4:$X$28,'Форма 1'!AJ$8),"")</f>
        <v/>
      </c>
      <c r="T3315" s="87"/>
    </row>
    <row r="3316" spans="1:20">
      <c r="A3316" s="188">
        <f t="shared" si="248"/>
        <v>162</v>
      </c>
      <c r="B3316" s="189" t="s">
        <v>3207</v>
      </c>
      <c r="C3316" s="99">
        <f t="shared" si="247"/>
        <v>10996755</v>
      </c>
      <c r="D3316" s="103">
        <f>IF(ISNUMBER('Форма 1'!U3316),'Форма 1'!$H3316*VLOOKUP('Форма 1'!$F3316,'Придельники с 2022'!$B$4:$X$28,'Форма 1'!U$8),"")</f>
        <v>1714713</v>
      </c>
      <c r="E3316" s="103">
        <f>IF(ISNUMBER('Форма 1'!V3316),'Форма 1'!$H3316*VLOOKUP('Форма 1'!$F3316,'Придельники с 2022'!$B$4:$X$28,'Форма 1'!V$8),"")</f>
        <v>8209212</v>
      </c>
      <c r="F3316" s="103" t="str">
        <f>IF(ISNUMBER('Форма 1'!W3316),'Форма 1'!$H3316*VLOOKUP('Форма 1'!$F3316,'Придельники с 2022'!$B$4:$X$28,'Форма 1'!W$8),"")</f>
        <v/>
      </c>
      <c r="G3316" s="103">
        <f>IF(ISNUMBER('Форма 1'!X3316),'Форма 1'!$H3316*VLOOKUP('Форма 1'!$F3316,'Придельники с 2022'!$B$4:$X$28,'Форма 1'!X$8),"")</f>
        <v>1072830</v>
      </c>
      <c r="H3316" s="103" t="str">
        <f>IF(ISNUMBER('Форма 1'!Y3316),'Форма 1'!$H3316*VLOOKUP('Форма 1'!$F3316,'Придельники с 2022'!$B$4:$X$28,'Форма 1'!Y$8),"")</f>
        <v/>
      </c>
      <c r="I3316" s="103" t="str">
        <f>IF(ISNUMBER('Форма 1'!Z3316),'Форма 1'!$H3316*VLOOKUP('Форма 1'!$F3316,'Придельники с 2022'!$B$4:$X$28,'Форма 1'!Z$8),"")</f>
        <v/>
      </c>
      <c r="J3316" s="103" t="str">
        <f>IF(ISNUMBER('Форма 1'!AA3316),'Форма 1'!$H3316*VLOOKUP('Форма 1'!$F3316,'Придельники с 2022'!$B$4:$X$28,'Форма 1'!AA$8),"")</f>
        <v/>
      </c>
      <c r="K3316" s="90"/>
      <c r="L3316" s="87"/>
      <c r="M3316" s="103" t="str">
        <f>IF(ISNUMBER('Форма 1'!AD3316),'Форма 1'!$H3316*VLOOKUP('Форма 1'!$F3316,'Придельники с 2022'!$B$4:$X$28,'Форма 1'!AD$8),"")</f>
        <v/>
      </c>
      <c r="N3316" s="103" t="str">
        <f>IF(ISBLANK('Форма 1'!$AE3316),"",IF('Форма 1'!$AE3316=1,'Форма 1'!$H3316*VLOOKUP('Форма 1'!$F3316,'Придельники с 2022'!$B$4:$X$28,'Форма 1'!$AE$8,0),IF('Форма 1'!$AE3316=2,'Форма 1'!$H3316*VLOOKUP('Форма 1'!$F3316,'Придельники с 2022'!$B$4:$X$28,13,0),IF('Форма 1'!$AE3316=3,'Форма 1'!$H3316*VLOOKUP('Форма 1'!$F3316,'Придельники с 2022'!$B$4:$X$28,12,0)))))</f>
        <v/>
      </c>
      <c r="O3316" s="103" t="str">
        <f>IF(ISNUMBER('Форма 1'!AF3316),'Форма 1'!$H3316*VLOOKUP('Форма 1'!$F3316,'Придельники с 2022'!$B$4:$X$28,'Форма 1'!AF$8),"")</f>
        <v/>
      </c>
      <c r="P3316" s="87"/>
      <c r="Q3316" s="103" t="str">
        <f>IF(ISNUMBER('Форма 1'!AH3316),'Форма 1'!$H3316*VLOOKUP('Форма 1'!$F3316,'Придельники с 2022'!$B$4:$X$28,'Форма 1'!AH$8),"")</f>
        <v/>
      </c>
      <c r="R3316" s="103" t="str">
        <f>IF(ISNUMBER('Форма 1'!AI3316),'Форма 1'!$H3316*VLOOKUP('Форма 1'!$F3316,'Придельники с 2022'!$B$4:$X$28,'Форма 1'!AI$8),"")</f>
        <v/>
      </c>
      <c r="S3316" s="103" t="str">
        <f>IF(ISNUMBER('Форма 1'!AJ3316),'Форма 1'!$H3316*VLOOKUP('Форма 1'!$F3316,'Придельники с 2022'!$B$4:$X$28,'Форма 1'!AJ$8),"")</f>
        <v/>
      </c>
      <c r="T3316" s="87"/>
    </row>
    <row r="3317" spans="1:20">
      <c r="A3317" s="188">
        <f t="shared" si="248"/>
        <v>163</v>
      </c>
      <c r="B3317" s="189" t="s">
        <v>3208</v>
      </c>
      <c r="C3317" s="99">
        <f t="shared" si="247"/>
        <v>5557017.8399999999</v>
      </c>
      <c r="D3317" s="103" t="str">
        <f>IF(ISNUMBER('Форма 1'!U3317),'Форма 1'!$H3317*VLOOKUP('Форма 1'!$F3317,'Придельники с 2022'!$B$4:$X$28,'Форма 1'!U$8),"")</f>
        <v/>
      </c>
      <c r="E3317" s="103" t="str">
        <f>IF(ISNUMBER('Форма 1'!V3317),'Форма 1'!$H3317*VLOOKUP('Форма 1'!$F3317,'Придельники с 2022'!$B$4:$X$28,'Форма 1'!V$8),"")</f>
        <v/>
      </c>
      <c r="F3317" s="103" t="str">
        <f>IF(ISNUMBER('Форма 1'!W3317),'Форма 1'!$H3317*VLOOKUP('Форма 1'!$F3317,'Придельники с 2022'!$B$4:$X$28,'Форма 1'!W$8),"")</f>
        <v/>
      </c>
      <c r="G3317" s="103" t="str">
        <f>IF(ISNUMBER('Форма 1'!X3317),'Форма 1'!$H3317*VLOOKUP('Форма 1'!$F3317,'Придельники с 2022'!$B$4:$X$28,'Форма 1'!X$8),"")</f>
        <v/>
      </c>
      <c r="H3317" s="103" t="str">
        <f>IF(ISNUMBER('Форма 1'!Y3317),'Форма 1'!$H3317*VLOOKUP('Форма 1'!$F3317,'Придельники с 2022'!$B$4:$X$28,'Форма 1'!Y$8),"")</f>
        <v/>
      </c>
      <c r="I3317" s="103" t="str">
        <f>IF(ISNUMBER('Форма 1'!Z3317),'Форма 1'!$H3317*VLOOKUP('Форма 1'!$F3317,'Придельники с 2022'!$B$4:$X$28,'Форма 1'!Z$8),"")</f>
        <v/>
      </c>
      <c r="J3317" s="103" t="str">
        <f>IF(ISNUMBER('Форма 1'!AA3317),'Форма 1'!$H3317*VLOOKUP('Форма 1'!$F3317,'Придельники с 2022'!$B$4:$X$28,'Форма 1'!AA$8),"")</f>
        <v/>
      </c>
      <c r="K3317" s="90">
        <v>2</v>
      </c>
      <c r="L3317" s="87">
        <f>2778508.92*K3317</f>
        <v>5557017.8399999999</v>
      </c>
      <c r="M3317" s="103" t="str">
        <f>IF(ISNUMBER('Форма 1'!AD3317),'Форма 1'!$H3317*VLOOKUP('Форма 1'!$F3317,'Придельники с 2022'!$B$4:$X$28,'Форма 1'!AD$8),"")</f>
        <v/>
      </c>
      <c r="N3317" s="103" t="str">
        <f>IF(ISBLANK('Форма 1'!$AE3317),"",IF('Форма 1'!$AE3317=1,'Форма 1'!$H3317*VLOOKUP('Форма 1'!$F3317,'Придельники с 2022'!$B$4:$X$28,'Форма 1'!$AE$8,0),IF('Форма 1'!$AE3317=2,'Форма 1'!$H3317*VLOOKUP('Форма 1'!$F3317,'Придельники с 2022'!$B$4:$X$28,13,0),IF('Форма 1'!$AE3317=3,'Форма 1'!$H3317*VLOOKUP('Форма 1'!$F3317,'Придельники с 2022'!$B$4:$X$28,12,0)))))</f>
        <v/>
      </c>
      <c r="O3317" s="103" t="str">
        <f>IF(ISNUMBER('Форма 1'!AF3317),'Форма 1'!$H3317*VLOOKUP('Форма 1'!$F3317,'Придельники с 2022'!$B$4:$X$28,'Форма 1'!AF$8),"")</f>
        <v/>
      </c>
      <c r="P3317" s="87"/>
      <c r="Q3317" s="103" t="str">
        <f>IF(ISNUMBER('Форма 1'!AH3317),'Форма 1'!$H3317*VLOOKUP('Форма 1'!$F3317,'Придельники с 2022'!$B$4:$X$28,'Форма 1'!AH$8),"")</f>
        <v/>
      </c>
      <c r="R3317" s="103" t="str">
        <f>IF(ISNUMBER('Форма 1'!AI3317),'Форма 1'!$H3317*VLOOKUP('Форма 1'!$F3317,'Придельники с 2022'!$B$4:$X$28,'Форма 1'!AI$8),"")</f>
        <v/>
      </c>
      <c r="S3317" s="103" t="str">
        <f>IF(ISNUMBER('Форма 1'!AJ3317),'Форма 1'!$H3317*VLOOKUP('Форма 1'!$F3317,'Придельники с 2022'!$B$4:$X$28,'Форма 1'!AJ$8),"")</f>
        <v/>
      </c>
      <c r="T3317" s="87"/>
    </row>
    <row r="3318" spans="1:20">
      <c r="A3318" s="188">
        <f t="shared" si="248"/>
        <v>164</v>
      </c>
      <c r="B3318" s="189" t="s">
        <v>3209</v>
      </c>
      <c r="C3318" s="99">
        <f t="shared" si="247"/>
        <v>15914538.976000002</v>
      </c>
      <c r="D3318" s="103" t="str">
        <f>IF(ISNUMBER('Форма 1'!U3318),'Форма 1'!$H3318*VLOOKUP('Форма 1'!$F3318,'Придельники с 2022'!$B$4:$X$28,'Форма 1'!U$8),"")</f>
        <v/>
      </c>
      <c r="E3318" s="103" t="str">
        <f>IF(ISNUMBER('Форма 1'!V3318),'Форма 1'!$H3318*VLOOKUP('Форма 1'!$F3318,'Придельники с 2022'!$B$4:$X$28,'Форма 1'!V$8),"")</f>
        <v/>
      </c>
      <c r="F3318" s="103" t="str">
        <f>IF(ISNUMBER('Форма 1'!W3318),'Форма 1'!$H3318*VLOOKUP('Форма 1'!$F3318,'Придельники с 2022'!$B$4:$X$28,'Форма 1'!W$8),"")</f>
        <v/>
      </c>
      <c r="G3318" s="103" t="str">
        <f>IF(ISNUMBER('Форма 1'!X3318),'Форма 1'!$H3318*VLOOKUP('Форма 1'!$F3318,'Придельники с 2022'!$B$4:$X$28,'Форма 1'!X$8),"")</f>
        <v/>
      </c>
      <c r="H3318" s="103" t="str">
        <f>IF(ISNUMBER('Форма 1'!Y3318),'Форма 1'!$H3318*VLOOKUP('Форма 1'!$F3318,'Придельники с 2022'!$B$4:$X$28,'Форма 1'!Y$8),"")</f>
        <v/>
      </c>
      <c r="I3318" s="103" t="str">
        <f>IF(ISNUMBER('Форма 1'!Z3318),'Форма 1'!$H3318*VLOOKUP('Форма 1'!$F3318,'Придельники с 2022'!$B$4:$X$28,'Форма 1'!Z$8),"")</f>
        <v/>
      </c>
      <c r="J3318" s="103" t="str">
        <f>IF(ISNUMBER('Форма 1'!AA3318),'Форма 1'!$H3318*VLOOKUP('Форма 1'!$F3318,'Придельники с 2022'!$B$4:$X$28,'Форма 1'!AA$8),"")</f>
        <v/>
      </c>
      <c r="K3318" s="90"/>
      <c r="L3318" s="87"/>
      <c r="M3318" s="103">
        <f>IF(ISNUMBER('Форма 1'!AD3318),'Форма 1'!$H3318*VLOOKUP('Форма 1'!$F3318,'Придельники с 2022'!$B$4:$X$28,'Форма 1'!AD$8),"")</f>
        <v>15914538.976000002</v>
      </c>
      <c r="N3318" s="103" t="str">
        <f>IF(ISBLANK('Форма 1'!$AE3318),"",IF('Форма 1'!$AE3318=1,'Форма 1'!$H3318*VLOOKUP('Форма 1'!$F3318,'Придельники с 2022'!$B$4:$X$28,'Форма 1'!$AE$8,0),IF('Форма 1'!$AE3318=2,'Форма 1'!$H3318*VLOOKUP('Форма 1'!$F3318,'Придельники с 2022'!$B$4:$X$28,13,0),IF('Форма 1'!$AE3318=3,'Форма 1'!$H3318*VLOOKUP('Форма 1'!$F3318,'Придельники с 2022'!$B$4:$X$28,12,0)))))</f>
        <v/>
      </c>
      <c r="O3318" s="103" t="str">
        <f>IF(ISNUMBER('Форма 1'!AF3318),'Форма 1'!$H3318*VLOOKUP('Форма 1'!$F3318,'Придельники с 2022'!$B$4:$X$28,'Форма 1'!AF$8),"")</f>
        <v/>
      </c>
      <c r="P3318" s="87"/>
      <c r="Q3318" s="103" t="str">
        <f>IF(ISNUMBER('Форма 1'!AH3318),'Форма 1'!$H3318*VLOOKUP('Форма 1'!$F3318,'Придельники с 2022'!$B$4:$X$28,'Форма 1'!AH$8),"")</f>
        <v/>
      </c>
      <c r="R3318" s="103" t="str">
        <f>IF(ISNUMBER('Форма 1'!AI3318),'Форма 1'!$H3318*VLOOKUP('Форма 1'!$F3318,'Придельники с 2022'!$B$4:$X$28,'Форма 1'!AI$8),"")</f>
        <v/>
      </c>
      <c r="S3318" s="103" t="str">
        <f>IF(ISNUMBER('Форма 1'!AJ3318),'Форма 1'!$H3318*VLOOKUP('Форма 1'!$F3318,'Придельники с 2022'!$B$4:$X$28,'Форма 1'!AJ$8),"")</f>
        <v/>
      </c>
      <c r="T3318" s="87"/>
    </row>
    <row r="3319" spans="1:20">
      <c r="A3319" s="188">
        <f t="shared" si="248"/>
        <v>165</v>
      </c>
      <c r="B3319" s="189" t="s">
        <v>3210</v>
      </c>
      <c r="C3319" s="99">
        <f t="shared" ref="C3319:C3386" si="249">SUM(D3319:J3319,L3319:T3319)</f>
        <v>9241223.040000001</v>
      </c>
      <c r="D3319" s="103" t="str">
        <f>IF(ISNUMBER('Форма 1'!U3319),'Форма 1'!$H3319*VLOOKUP('Форма 1'!$F3319,'Придельники с 2022'!$B$4:$X$28,'Форма 1'!U$8),"")</f>
        <v/>
      </c>
      <c r="E3319" s="103" t="str">
        <f>IF(ISNUMBER('Форма 1'!V3319),'Форма 1'!$H3319*VLOOKUP('Форма 1'!$F3319,'Придельники с 2022'!$B$4:$X$28,'Форма 1'!V$8),"")</f>
        <v/>
      </c>
      <c r="F3319" s="103" t="str">
        <f>IF(ISNUMBER('Форма 1'!W3319),'Форма 1'!$H3319*VLOOKUP('Форма 1'!$F3319,'Придельники с 2022'!$B$4:$X$28,'Форма 1'!W$8),"")</f>
        <v/>
      </c>
      <c r="G3319" s="103" t="str">
        <f>IF(ISNUMBER('Форма 1'!X3319),'Форма 1'!$H3319*VLOOKUP('Форма 1'!$F3319,'Придельники с 2022'!$B$4:$X$28,'Форма 1'!X$8),"")</f>
        <v/>
      </c>
      <c r="H3319" s="103" t="str">
        <f>IF(ISNUMBER('Форма 1'!Y3319),'Форма 1'!$H3319*VLOOKUP('Форма 1'!$F3319,'Придельники с 2022'!$B$4:$X$28,'Форма 1'!Y$8),"")</f>
        <v/>
      </c>
      <c r="I3319" s="103" t="str">
        <f>IF(ISNUMBER('Форма 1'!Z3319),'Форма 1'!$H3319*VLOOKUP('Форма 1'!$F3319,'Придельники с 2022'!$B$4:$X$28,'Форма 1'!Z$8),"")</f>
        <v/>
      </c>
      <c r="J3319" s="103" t="str">
        <f>IF(ISNUMBER('Форма 1'!AA3319),'Форма 1'!$H3319*VLOOKUP('Форма 1'!$F3319,'Придельники с 2022'!$B$4:$X$28,'Форма 1'!AA$8),"")</f>
        <v/>
      </c>
      <c r="K3319" s="90"/>
      <c r="L3319" s="87"/>
      <c r="M3319" s="103">
        <f>IF(ISNUMBER('Форма 1'!AD3319),'Форма 1'!$H3319*VLOOKUP('Форма 1'!$F3319,'Придельники с 2022'!$B$4:$X$28,'Форма 1'!AD$8),"")</f>
        <v>9241223.040000001</v>
      </c>
      <c r="N3319" s="103" t="str">
        <f>IF(ISBLANK('Форма 1'!$AE3319),"",IF('Форма 1'!$AE3319=1,'Форма 1'!$H3319*VLOOKUP('Форма 1'!$F3319,'Придельники с 2022'!$B$4:$X$28,'Форма 1'!$AE$8,0),IF('Форма 1'!$AE3319=2,'Форма 1'!$H3319*VLOOKUP('Форма 1'!$F3319,'Придельники с 2022'!$B$4:$X$28,13,0),IF('Форма 1'!$AE3319=3,'Форма 1'!$H3319*VLOOKUP('Форма 1'!$F3319,'Придельники с 2022'!$B$4:$X$28,12,0)))))</f>
        <v/>
      </c>
      <c r="O3319" s="103" t="str">
        <f>IF(ISNUMBER('Форма 1'!AF3319),'Форма 1'!$H3319*VLOOKUP('Форма 1'!$F3319,'Придельники с 2022'!$B$4:$X$28,'Форма 1'!AF$8),"")</f>
        <v/>
      </c>
      <c r="P3319" s="87"/>
      <c r="Q3319" s="103" t="str">
        <f>IF(ISNUMBER('Форма 1'!AH3319),'Форма 1'!$H3319*VLOOKUP('Форма 1'!$F3319,'Придельники с 2022'!$B$4:$X$28,'Форма 1'!AH$8),"")</f>
        <v/>
      </c>
      <c r="R3319" s="103" t="str">
        <f>IF(ISNUMBER('Форма 1'!AI3319),'Форма 1'!$H3319*VLOOKUP('Форма 1'!$F3319,'Придельники с 2022'!$B$4:$X$28,'Форма 1'!AI$8),"")</f>
        <v/>
      </c>
      <c r="S3319" s="103" t="str">
        <f>IF(ISNUMBER('Форма 1'!AJ3319),'Форма 1'!$H3319*VLOOKUP('Форма 1'!$F3319,'Придельники с 2022'!$B$4:$X$28,'Форма 1'!AJ$8),"")</f>
        <v/>
      </c>
      <c r="T3319" s="87"/>
    </row>
    <row r="3320" spans="1:20">
      <c r="A3320" s="188">
        <f t="shared" si="248"/>
        <v>166</v>
      </c>
      <c r="B3320" s="189" t="s">
        <v>3211</v>
      </c>
      <c r="C3320" s="99">
        <f t="shared" si="249"/>
        <v>9212400.5120000001</v>
      </c>
      <c r="D3320" s="103" t="str">
        <f>IF(ISNUMBER('Форма 1'!U3320),'Форма 1'!$H3320*VLOOKUP('Форма 1'!$F3320,'Придельники с 2022'!$B$4:$X$28,'Форма 1'!U$8),"")</f>
        <v/>
      </c>
      <c r="E3320" s="103" t="str">
        <f>IF(ISNUMBER('Форма 1'!V3320),'Форма 1'!$H3320*VLOOKUP('Форма 1'!$F3320,'Придельники с 2022'!$B$4:$X$28,'Форма 1'!V$8),"")</f>
        <v/>
      </c>
      <c r="F3320" s="103" t="str">
        <f>IF(ISNUMBER('Форма 1'!W3320),'Форма 1'!$H3320*VLOOKUP('Форма 1'!$F3320,'Придельники с 2022'!$B$4:$X$28,'Форма 1'!W$8),"")</f>
        <v/>
      </c>
      <c r="G3320" s="103" t="str">
        <f>IF(ISNUMBER('Форма 1'!X3320),'Форма 1'!$H3320*VLOOKUP('Форма 1'!$F3320,'Придельники с 2022'!$B$4:$X$28,'Форма 1'!X$8),"")</f>
        <v/>
      </c>
      <c r="H3320" s="103" t="str">
        <f>IF(ISNUMBER('Форма 1'!Y3320),'Форма 1'!$H3320*VLOOKUP('Форма 1'!$F3320,'Придельники с 2022'!$B$4:$X$28,'Форма 1'!Y$8),"")</f>
        <v/>
      </c>
      <c r="I3320" s="103" t="str">
        <f>IF(ISNUMBER('Форма 1'!Z3320),'Форма 1'!$H3320*VLOOKUP('Форма 1'!$F3320,'Придельники с 2022'!$B$4:$X$28,'Форма 1'!Z$8),"")</f>
        <v/>
      </c>
      <c r="J3320" s="103" t="str">
        <f>IF(ISNUMBER('Форма 1'!AA3320),'Форма 1'!$H3320*VLOOKUP('Форма 1'!$F3320,'Придельники с 2022'!$B$4:$X$28,'Форма 1'!AA$8),"")</f>
        <v/>
      </c>
      <c r="K3320" s="90"/>
      <c r="L3320" s="87"/>
      <c r="M3320" s="103">
        <f>IF(ISNUMBER('Форма 1'!AD3320),'Форма 1'!$H3320*VLOOKUP('Форма 1'!$F3320,'Придельники с 2022'!$B$4:$X$28,'Форма 1'!AD$8),"")</f>
        <v>9212400.5120000001</v>
      </c>
      <c r="N3320" s="103" t="str">
        <f>IF(ISBLANK('Форма 1'!$AE3320),"",IF('Форма 1'!$AE3320=1,'Форма 1'!$H3320*VLOOKUP('Форма 1'!$F3320,'Придельники с 2022'!$B$4:$X$28,'Форма 1'!$AE$8,0),IF('Форма 1'!$AE3320=2,'Форма 1'!$H3320*VLOOKUP('Форма 1'!$F3320,'Придельники с 2022'!$B$4:$X$28,13,0),IF('Форма 1'!$AE3320=3,'Форма 1'!$H3320*VLOOKUP('Форма 1'!$F3320,'Придельники с 2022'!$B$4:$X$28,12,0)))))</f>
        <v/>
      </c>
      <c r="O3320" s="103" t="str">
        <f>IF(ISNUMBER('Форма 1'!AF3320),'Форма 1'!$H3320*VLOOKUP('Форма 1'!$F3320,'Придельники с 2022'!$B$4:$X$28,'Форма 1'!AF$8),"")</f>
        <v/>
      </c>
      <c r="P3320" s="87"/>
      <c r="Q3320" s="103" t="str">
        <f>IF(ISNUMBER('Форма 1'!AH3320),'Форма 1'!$H3320*VLOOKUP('Форма 1'!$F3320,'Придельники с 2022'!$B$4:$X$28,'Форма 1'!AH$8),"")</f>
        <v/>
      </c>
      <c r="R3320" s="103" t="str">
        <f>IF(ISNUMBER('Форма 1'!AI3320),'Форма 1'!$H3320*VLOOKUP('Форма 1'!$F3320,'Придельники с 2022'!$B$4:$X$28,'Форма 1'!AI$8),"")</f>
        <v/>
      </c>
      <c r="S3320" s="103" t="str">
        <f>IF(ISNUMBER('Форма 1'!AJ3320),'Форма 1'!$H3320*VLOOKUP('Форма 1'!$F3320,'Придельники с 2022'!$B$4:$X$28,'Форма 1'!AJ$8),"")</f>
        <v/>
      </c>
      <c r="T3320" s="87"/>
    </row>
    <row r="3321" spans="1:20">
      <c r="A3321" s="188">
        <f t="shared" si="248"/>
        <v>167</v>
      </c>
      <c r="B3321" s="189" t="s">
        <v>3212</v>
      </c>
      <c r="C3321" s="99">
        <f t="shared" si="249"/>
        <v>2742147.6240000003</v>
      </c>
      <c r="D3321" s="103">
        <f>IF(ISNUMBER('Форма 1'!U3321),'Форма 1'!$H3321*VLOOKUP('Форма 1'!$F3321,'Придельники с 2022'!$B$4:$X$28,'Форма 1'!U$8),"")</f>
        <v>594988.83600000001</v>
      </c>
      <c r="E3321" s="103" t="str">
        <f>IF(ISNUMBER('Форма 1'!V3321),'Форма 1'!$H3321*VLOOKUP('Форма 1'!$F3321,'Придельники с 2022'!$B$4:$X$28,'Форма 1'!V$8),"")</f>
        <v/>
      </c>
      <c r="F3321" s="103" t="str">
        <f>IF(ISNUMBER('Форма 1'!W3321),'Форма 1'!$H3321*VLOOKUP('Форма 1'!$F3321,'Придельники с 2022'!$B$4:$X$28,'Форма 1'!W$8),"")</f>
        <v/>
      </c>
      <c r="G3321" s="103" t="str">
        <f>IF(ISNUMBER('Форма 1'!X3321),'Форма 1'!$H3321*VLOOKUP('Форма 1'!$F3321,'Придельники с 2022'!$B$4:$X$28,'Форма 1'!X$8),"")</f>
        <v/>
      </c>
      <c r="H3321" s="103" t="str">
        <f>IF(ISNUMBER('Форма 1'!Y3321),'Форма 1'!$H3321*VLOOKUP('Форма 1'!$F3321,'Придельники с 2022'!$B$4:$X$28,'Форма 1'!Y$8),"")</f>
        <v/>
      </c>
      <c r="I3321" s="103" t="str">
        <f>IF(ISNUMBER('Форма 1'!Z3321),'Форма 1'!$H3321*VLOOKUP('Форма 1'!$F3321,'Придельники с 2022'!$B$4:$X$28,'Форма 1'!Z$8),"")</f>
        <v/>
      </c>
      <c r="J3321" s="103" t="str">
        <f>IF(ISNUMBER('Форма 1'!AA3321),'Форма 1'!$H3321*VLOOKUP('Форма 1'!$F3321,'Придельники с 2022'!$B$4:$X$28,'Форма 1'!AA$8),"")</f>
        <v/>
      </c>
      <c r="K3321" s="90"/>
      <c r="L3321" s="87"/>
      <c r="M3321" s="103" t="str">
        <f>IF(ISNUMBER('Форма 1'!AD3321),'Форма 1'!$H3321*VLOOKUP('Форма 1'!$F3321,'Придельники с 2022'!$B$4:$X$28,'Форма 1'!AD$8),"")</f>
        <v/>
      </c>
      <c r="N3321" s="103" t="str">
        <f>IF(ISBLANK('Форма 1'!$AE3321),"",IF('Форма 1'!$AE3321=1,'Форма 1'!$H3321*VLOOKUP('Форма 1'!$F3321,'Придельники с 2022'!$B$4:$X$28,'Форма 1'!$AE$8,0),IF('Форма 1'!$AE3321=2,'Форма 1'!$H3321*VLOOKUP('Форма 1'!$F3321,'Придельники с 2022'!$B$4:$X$28,13,0),IF('Форма 1'!$AE3321=3,'Форма 1'!$H3321*VLOOKUP('Форма 1'!$F3321,'Придельники с 2022'!$B$4:$X$28,12,0)))))</f>
        <v/>
      </c>
      <c r="O3321" s="103" t="str">
        <f>IF(ISNUMBER('Форма 1'!AF3321),'Форма 1'!$H3321*VLOOKUP('Форма 1'!$F3321,'Придельники с 2022'!$B$4:$X$28,'Форма 1'!AF$8),"")</f>
        <v/>
      </c>
      <c r="P3321" s="87"/>
      <c r="Q3321" s="103">
        <f>IF(ISNUMBER('Форма 1'!AH3321),'Форма 1'!$H3321*VLOOKUP('Форма 1'!$F3321,'Придельники с 2022'!$B$4:$X$28,'Форма 1'!AH$8),"")</f>
        <v>2147158.7880000002</v>
      </c>
      <c r="R3321" s="103" t="str">
        <f>IF(ISNUMBER('Форма 1'!AI3321),'Форма 1'!$H3321*VLOOKUP('Форма 1'!$F3321,'Придельники с 2022'!$B$4:$X$28,'Форма 1'!AI$8),"")</f>
        <v/>
      </c>
      <c r="S3321" s="103" t="str">
        <f>IF(ISNUMBER('Форма 1'!AJ3321),'Форма 1'!$H3321*VLOOKUP('Форма 1'!$F3321,'Придельники с 2022'!$B$4:$X$28,'Форма 1'!AJ$8),"")</f>
        <v/>
      </c>
      <c r="T3321" s="87"/>
    </row>
    <row r="3322" spans="1:20">
      <c r="A3322" s="188">
        <f>A3321+1</f>
        <v>168</v>
      </c>
      <c r="B3322" s="114" t="s">
        <v>5166</v>
      </c>
      <c r="C3322" s="99">
        <f>SUM(D3322:J3322,L3322:T3322)</f>
        <v>23581900.799999997</v>
      </c>
      <c r="D3322" s="103" t="str">
        <f>IF(ISNUMBER('Форма 1'!U3322),'Форма 1'!$H3322*VLOOKUP('Форма 1'!$F3322,'Придельники с 2022'!$B$4:$X$28,'Форма 1'!U$8),"")</f>
        <v/>
      </c>
      <c r="E3322" s="103" t="str">
        <f>IF(ISNUMBER('Форма 1'!V3322),'Форма 1'!$H3322*VLOOKUP('Форма 1'!$F3322,'Придельники с 2022'!$B$4:$X$28,'Форма 1'!V$8),"")</f>
        <v/>
      </c>
      <c r="F3322" s="103" t="str">
        <f>IF(ISNUMBER('Форма 1'!W3322),'Форма 1'!$H3322*VLOOKUP('Форма 1'!$F3322,'Придельники с 2022'!$B$4:$X$28,'Форма 1'!W$8),"")</f>
        <v/>
      </c>
      <c r="G3322" s="103" t="str">
        <f>IF(ISNUMBER('Форма 1'!X3322),'Форма 1'!$H3322*VLOOKUP('Форма 1'!$F3322,'Придельники с 2022'!$B$4:$X$28,'Форма 1'!X$8),"")</f>
        <v/>
      </c>
      <c r="H3322" s="103" t="str">
        <f>IF(ISNUMBER('Форма 1'!Y3322),'Форма 1'!$H3322*VLOOKUP('Форма 1'!$F3322,'Придельники с 2022'!$B$4:$X$28,'Форма 1'!Y$8),"")</f>
        <v/>
      </c>
      <c r="I3322" s="103" t="str">
        <f>IF(ISNUMBER('Форма 1'!Z3322),'Форма 1'!$H3322*VLOOKUP('Форма 1'!$F3322,'Придельники с 2022'!$B$4:$X$28,'Форма 1'!Z$8),"")</f>
        <v/>
      </c>
      <c r="J3322" s="103" t="str">
        <f>IF(ISNUMBER('Форма 1'!AA3322),'Форма 1'!$H3322*VLOOKUP('Форма 1'!$F3322,'Придельники с 2022'!$B$4:$X$28,'Форма 1'!AA$8),"")</f>
        <v/>
      </c>
      <c r="K3322" s="90">
        <v>6</v>
      </c>
      <c r="L3322" s="87">
        <f>3930316.8*K3322</f>
        <v>23581900.799999997</v>
      </c>
      <c r="M3322" s="103" t="str">
        <f>IF(ISNUMBER('Форма 1'!AD3322),'Форма 1'!$H3322*VLOOKUP('Форма 1'!$F3322,'Придельники с 2022'!$B$4:$X$28,'Форма 1'!AD$8),"")</f>
        <v/>
      </c>
      <c r="N3322" s="103" t="str">
        <f>IF(ISBLANK('Форма 1'!$AE3322),"",IF('Форма 1'!$AE3322=1,'Форма 1'!$H3322*VLOOKUP('Форма 1'!$F3322,'Придельники с 2022'!$B$4:$X$28,'Форма 1'!$AE$8,0),IF('Форма 1'!$AE3322=2,'Форма 1'!$H3322*VLOOKUP('Форма 1'!$F3322,'Придельники с 2022'!$B$4:$X$28,13,0),IF('Форма 1'!$AE3322=3,'Форма 1'!$H3322*VLOOKUP('Форма 1'!$F3322,'Придельники с 2022'!$B$4:$X$28,12,0)))))</f>
        <v/>
      </c>
      <c r="O3322" s="103" t="str">
        <f>IF(ISNUMBER('Форма 1'!AF3322),'Форма 1'!$H3322*VLOOKUP('Форма 1'!$F3322,'Придельники с 2022'!$B$4:$X$28,'Форма 1'!AF$8),"")</f>
        <v/>
      </c>
      <c r="P3322" s="87"/>
      <c r="Q3322" s="103" t="str">
        <f>IF(ISNUMBER('Форма 1'!AH3322),'Форма 1'!$H3322*VLOOKUP('Форма 1'!$F3322,'Придельники с 2022'!$B$4:$X$28,'Форма 1'!AH$8),"")</f>
        <v/>
      </c>
      <c r="R3322" s="103" t="str">
        <f>IF(ISNUMBER('Форма 1'!AI3322),'Форма 1'!$H3322*VLOOKUP('Форма 1'!$F3322,'Придельники с 2022'!$B$4:$X$28,'Форма 1'!AI$8),"")</f>
        <v/>
      </c>
      <c r="S3322" s="103" t="str">
        <f>IF(ISNUMBER('Форма 1'!AJ3322),'Форма 1'!$H3322*VLOOKUP('Форма 1'!$F3322,'Придельники с 2022'!$B$4:$X$28,'Форма 1'!AJ$8),"")</f>
        <v/>
      </c>
      <c r="T3322" s="87"/>
    </row>
    <row r="3323" spans="1:20">
      <c r="A3323" s="188">
        <f>A3321+1</f>
        <v>168</v>
      </c>
      <c r="B3323" s="189" t="s">
        <v>3213</v>
      </c>
      <c r="C3323" s="99">
        <f t="shared" si="249"/>
        <v>1226102.6232</v>
      </c>
      <c r="D3323" s="103" t="str">
        <f>IF(ISNUMBER('Форма 1'!U3323),'Форма 1'!$H3323*VLOOKUP('Форма 1'!$F3323,'Придельники с 2022'!$B$4:$X$28,'Форма 1'!U$8),"")</f>
        <v/>
      </c>
      <c r="E3323" s="103" t="str">
        <f>IF(ISNUMBER('Форма 1'!V3323),'Форма 1'!$H3323*VLOOKUP('Форма 1'!$F3323,'Придельники с 2022'!$B$4:$X$28,'Форма 1'!V$8),"")</f>
        <v/>
      </c>
      <c r="F3323" s="103" t="str">
        <f>IF(ISNUMBER('Форма 1'!W3323),'Форма 1'!$H3323*VLOOKUP('Форма 1'!$F3323,'Придельники с 2022'!$B$4:$X$28,'Форма 1'!W$8),"")</f>
        <v/>
      </c>
      <c r="G3323" s="103" t="str">
        <f>IF(ISNUMBER('Форма 1'!X3323),'Форма 1'!$H3323*VLOOKUP('Форма 1'!$F3323,'Придельники с 2022'!$B$4:$X$28,'Форма 1'!X$8),"")</f>
        <v/>
      </c>
      <c r="H3323" s="103" t="str">
        <f>IF(ISNUMBER('Форма 1'!Y3323),'Форма 1'!$H3323*VLOOKUP('Форма 1'!$F3323,'Придельники с 2022'!$B$4:$X$28,'Форма 1'!Y$8),"")</f>
        <v/>
      </c>
      <c r="I3323" s="103" t="str">
        <f>IF(ISNUMBER('Форма 1'!Z3323),'Форма 1'!$H3323*VLOOKUP('Форма 1'!$F3323,'Придельники с 2022'!$B$4:$X$28,'Форма 1'!Z$8),"")</f>
        <v/>
      </c>
      <c r="J3323" s="103" t="str">
        <f>IF(ISNUMBER('Форма 1'!AA3323),'Форма 1'!$H3323*VLOOKUP('Форма 1'!$F3323,'Придельники с 2022'!$B$4:$X$28,'Форма 1'!AA$8),"")</f>
        <v/>
      </c>
      <c r="K3323" s="90"/>
      <c r="L3323" s="87"/>
      <c r="M3323" s="103" t="str">
        <f>IF(ISNUMBER('Форма 1'!AD3323),'Форма 1'!$H3323*VLOOKUP('Форма 1'!$F3323,'Придельники с 2022'!$B$4:$X$28,'Форма 1'!AD$8),"")</f>
        <v/>
      </c>
      <c r="N3323" s="103" t="str">
        <f>IF(ISBLANK('Форма 1'!$AE3323),"",IF('Форма 1'!$AE3323=1,'Форма 1'!$H3323*VLOOKUP('Форма 1'!$F3323,'Придельники с 2022'!$B$4:$X$28,'Форма 1'!$AE$8,0),IF('Форма 1'!$AE3323=2,'Форма 1'!$H3323*VLOOKUP('Форма 1'!$F3323,'Придельники с 2022'!$B$4:$X$28,13,0),IF('Форма 1'!$AE3323=3,'Форма 1'!$H3323*VLOOKUP('Форма 1'!$F3323,'Придельники с 2022'!$B$4:$X$28,12,0)))))</f>
        <v/>
      </c>
      <c r="O3323" s="103">
        <f>IF(ISNUMBER('Форма 1'!AF3323),'Форма 1'!$H3323*VLOOKUP('Форма 1'!$F3323,'Придельники с 2022'!$B$4:$X$28,'Форма 1'!AF$8),"")</f>
        <v>1226102.6232</v>
      </c>
      <c r="P3323" s="87"/>
      <c r="Q3323" s="103" t="str">
        <f>IF(ISNUMBER('Форма 1'!AH3323),'Форма 1'!$H3323*VLOOKUP('Форма 1'!$F3323,'Придельники с 2022'!$B$4:$X$28,'Форма 1'!AH$8),"")</f>
        <v/>
      </c>
      <c r="R3323" s="103" t="str">
        <f>IF(ISNUMBER('Форма 1'!AI3323),'Форма 1'!$H3323*VLOOKUP('Форма 1'!$F3323,'Придельники с 2022'!$B$4:$X$28,'Форма 1'!AI$8),"")</f>
        <v/>
      </c>
      <c r="S3323" s="103" t="str">
        <f>IF(ISNUMBER('Форма 1'!AJ3323),'Форма 1'!$H3323*VLOOKUP('Форма 1'!$F3323,'Придельники с 2022'!$B$4:$X$28,'Форма 1'!AJ$8),"")</f>
        <v/>
      </c>
      <c r="T3323" s="87"/>
    </row>
    <row r="3324" spans="1:20">
      <c r="A3324" s="188">
        <f t="shared" si="248"/>
        <v>169</v>
      </c>
      <c r="B3324" s="189" t="s">
        <v>3214</v>
      </c>
      <c r="C3324" s="99">
        <f t="shared" si="249"/>
        <v>1241445.456</v>
      </c>
      <c r="D3324" s="103" t="str">
        <f>IF(ISNUMBER('Форма 1'!U3324),'Форма 1'!$H3324*VLOOKUP('Форма 1'!$F3324,'Придельники с 2022'!$B$4:$X$28,'Форма 1'!U$8),"")</f>
        <v/>
      </c>
      <c r="E3324" s="103" t="str">
        <f>IF(ISNUMBER('Форма 1'!V3324),'Форма 1'!$H3324*VLOOKUP('Форма 1'!$F3324,'Придельники с 2022'!$B$4:$X$28,'Форма 1'!V$8),"")</f>
        <v/>
      </c>
      <c r="F3324" s="103" t="str">
        <f>IF(ISNUMBER('Форма 1'!W3324),'Форма 1'!$H3324*VLOOKUP('Форма 1'!$F3324,'Придельники с 2022'!$B$4:$X$28,'Форма 1'!W$8),"")</f>
        <v/>
      </c>
      <c r="G3324" s="103" t="str">
        <f>IF(ISNUMBER('Форма 1'!X3324),'Форма 1'!$H3324*VLOOKUP('Форма 1'!$F3324,'Придельники с 2022'!$B$4:$X$28,'Форма 1'!X$8),"")</f>
        <v/>
      </c>
      <c r="H3324" s="103" t="str">
        <f>IF(ISNUMBER('Форма 1'!Y3324),'Форма 1'!$H3324*VLOOKUP('Форма 1'!$F3324,'Придельники с 2022'!$B$4:$X$28,'Форма 1'!Y$8),"")</f>
        <v/>
      </c>
      <c r="I3324" s="103" t="str">
        <f>IF(ISNUMBER('Форма 1'!Z3324),'Форма 1'!$H3324*VLOOKUP('Форма 1'!$F3324,'Придельники с 2022'!$B$4:$X$28,'Форма 1'!Z$8),"")</f>
        <v/>
      </c>
      <c r="J3324" s="103" t="str">
        <f>IF(ISNUMBER('Форма 1'!AA3324),'Форма 1'!$H3324*VLOOKUP('Форма 1'!$F3324,'Придельники с 2022'!$B$4:$X$28,'Форма 1'!AA$8),"")</f>
        <v/>
      </c>
      <c r="K3324" s="90"/>
      <c r="L3324" s="87"/>
      <c r="M3324" s="103" t="str">
        <f>IF(ISNUMBER('Форма 1'!AD3324),'Форма 1'!$H3324*VLOOKUP('Форма 1'!$F3324,'Придельники с 2022'!$B$4:$X$28,'Форма 1'!AD$8),"")</f>
        <v/>
      </c>
      <c r="N3324" s="103" t="str">
        <f>IF(ISBLANK('Форма 1'!$AE3324),"",IF('Форма 1'!$AE3324=1,'Форма 1'!$H3324*VLOOKUP('Форма 1'!$F3324,'Придельники с 2022'!$B$4:$X$28,'Форма 1'!$AE$8,0),IF('Форма 1'!$AE3324=2,'Форма 1'!$H3324*VLOOKUP('Форма 1'!$F3324,'Придельники с 2022'!$B$4:$X$28,13,0),IF('Форма 1'!$AE3324=3,'Форма 1'!$H3324*VLOOKUP('Форма 1'!$F3324,'Придельники с 2022'!$B$4:$X$28,12,0)))))</f>
        <v/>
      </c>
      <c r="O3324" s="103">
        <f>IF(ISNUMBER('Форма 1'!AF3324),'Форма 1'!$H3324*VLOOKUP('Форма 1'!$F3324,'Придельники с 2022'!$B$4:$X$28,'Форма 1'!AF$8),"")</f>
        <v>1241445.456</v>
      </c>
      <c r="P3324" s="87"/>
      <c r="Q3324" s="103" t="str">
        <f>IF(ISNUMBER('Форма 1'!AH3324),'Форма 1'!$H3324*VLOOKUP('Форма 1'!$F3324,'Придельники с 2022'!$B$4:$X$28,'Форма 1'!AH$8),"")</f>
        <v/>
      </c>
      <c r="R3324" s="103" t="str">
        <f>IF(ISNUMBER('Форма 1'!AI3324),'Форма 1'!$H3324*VLOOKUP('Форма 1'!$F3324,'Придельники с 2022'!$B$4:$X$28,'Форма 1'!AI$8),"")</f>
        <v/>
      </c>
      <c r="S3324" s="103" t="str">
        <f>IF(ISNUMBER('Форма 1'!AJ3324),'Форма 1'!$H3324*VLOOKUP('Форма 1'!$F3324,'Придельники с 2022'!$B$4:$X$28,'Форма 1'!AJ$8),"")</f>
        <v/>
      </c>
      <c r="T3324" s="87"/>
    </row>
    <row r="3325" spans="1:20">
      <c r="A3325" s="188">
        <f t="shared" si="248"/>
        <v>170</v>
      </c>
      <c r="B3325" s="189" t="s">
        <v>3215</v>
      </c>
      <c r="C3325" s="99">
        <f t="shared" si="249"/>
        <v>1204477.2767999999</v>
      </c>
      <c r="D3325" s="103" t="str">
        <f>IF(ISNUMBER('Форма 1'!U3325),'Форма 1'!$H3325*VLOOKUP('Форма 1'!$F3325,'Придельники с 2022'!$B$4:$X$28,'Форма 1'!U$8),"")</f>
        <v/>
      </c>
      <c r="E3325" s="103" t="str">
        <f>IF(ISNUMBER('Форма 1'!V3325),'Форма 1'!$H3325*VLOOKUP('Форма 1'!$F3325,'Придельники с 2022'!$B$4:$X$28,'Форма 1'!V$8),"")</f>
        <v/>
      </c>
      <c r="F3325" s="103" t="str">
        <f>IF(ISNUMBER('Форма 1'!W3325),'Форма 1'!$H3325*VLOOKUP('Форма 1'!$F3325,'Придельники с 2022'!$B$4:$X$28,'Форма 1'!W$8),"")</f>
        <v/>
      </c>
      <c r="G3325" s="103" t="str">
        <f>IF(ISNUMBER('Форма 1'!X3325),'Форма 1'!$H3325*VLOOKUP('Форма 1'!$F3325,'Придельники с 2022'!$B$4:$X$28,'Форма 1'!X$8),"")</f>
        <v/>
      </c>
      <c r="H3325" s="103" t="str">
        <f>IF(ISNUMBER('Форма 1'!Y3325),'Форма 1'!$H3325*VLOOKUP('Форма 1'!$F3325,'Придельники с 2022'!$B$4:$X$28,'Форма 1'!Y$8),"")</f>
        <v/>
      </c>
      <c r="I3325" s="103" t="str">
        <f>IF(ISNUMBER('Форма 1'!Z3325),'Форма 1'!$H3325*VLOOKUP('Форма 1'!$F3325,'Придельники с 2022'!$B$4:$X$28,'Форма 1'!Z$8),"")</f>
        <v/>
      </c>
      <c r="J3325" s="103" t="str">
        <f>IF(ISNUMBER('Форма 1'!AA3325),'Форма 1'!$H3325*VLOOKUP('Форма 1'!$F3325,'Придельники с 2022'!$B$4:$X$28,'Форма 1'!AA$8),"")</f>
        <v/>
      </c>
      <c r="K3325" s="90"/>
      <c r="L3325" s="87"/>
      <c r="M3325" s="103" t="str">
        <f>IF(ISNUMBER('Форма 1'!AD3325),'Форма 1'!$H3325*VLOOKUP('Форма 1'!$F3325,'Придельники с 2022'!$B$4:$X$28,'Форма 1'!AD$8),"")</f>
        <v/>
      </c>
      <c r="N3325" s="103" t="str">
        <f>IF(ISBLANK('Форма 1'!$AE3325),"",IF('Форма 1'!$AE3325=1,'Форма 1'!$H3325*VLOOKUP('Форма 1'!$F3325,'Придельники с 2022'!$B$4:$X$28,'Форма 1'!$AE$8,0),IF('Форма 1'!$AE3325=2,'Форма 1'!$H3325*VLOOKUP('Форма 1'!$F3325,'Придельники с 2022'!$B$4:$X$28,13,0),IF('Форма 1'!$AE3325=3,'Форма 1'!$H3325*VLOOKUP('Форма 1'!$F3325,'Придельники с 2022'!$B$4:$X$28,12,0)))))</f>
        <v/>
      </c>
      <c r="O3325" s="103">
        <f>IF(ISNUMBER('Форма 1'!AF3325),'Форма 1'!$H3325*VLOOKUP('Форма 1'!$F3325,'Придельники с 2022'!$B$4:$X$28,'Форма 1'!AF$8),"")</f>
        <v>1204477.2767999999</v>
      </c>
      <c r="P3325" s="87"/>
      <c r="Q3325" s="103" t="str">
        <f>IF(ISNUMBER('Форма 1'!AH3325),'Форма 1'!$H3325*VLOOKUP('Форма 1'!$F3325,'Придельники с 2022'!$B$4:$X$28,'Форма 1'!AH$8),"")</f>
        <v/>
      </c>
      <c r="R3325" s="103" t="str">
        <f>IF(ISNUMBER('Форма 1'!AI3325),'Форма 1'!$H3325*VLOOKUP('Форма 1'!$F3325,'Придельники с 2022'!$B$4:$X$28,'Форма 1'!AI$8),"")</f>
        <v/>
      </c>
      <c r="S3325" s="103" t="str">
        <f>IF(ISNUMBER('Форма 1'!AJ3325),'Форма 1'!$H3325*VLOOKUP('Форма 1'!$F3325,'Придельники с 2022'!$B$4:$X$28,'Форма 1'!AJ$8),"")</f>
        <v/>
      </c>
      <c r="T3325" s="87"/>
    </row>
    <row r="3326" spans="1:20">
      <c r="A3326" s="188">
        <f t="shared" si="248"/>
        <v>171</v>
      </c>
      <c r="B3326" s="189" t="s">
        <v>3216</v>
      </c>
      <c r="C3326" s="99">
        <f t="shared" si="249"/>
        <v>13892544.6</v>
      </c>
      <c r="D3326" s="103" t="str">
        <f>IF(ISNUMBER('Форма 1'!U3326),'Форма 1'!$H3326*VLOOKUP('Форма 1'!$F3326,'Придельники с 2022'!$B$4:$X$28,'Форма 1'!U$8),"")</f>
        <v/>
      </c>
      <c r="E3326" s="103" t="str">
        <f>IF(ISNUMBER('Форма 1'!V3326),'Форма 1'!$H3326*VLOOKUP('Форма 1'!$F3326,'Придельники с 2022'!$B$4:$X$28,'Форма 1'!V$8),"")</f>
        <v/>
      </c>
      <c r="F3326" s="103" t="str">
        <f>IF(ISNUMBER('Форма 1'!W3326),'Форма 1'!$H3326*VLOOKUP('Форма 1'!$F3326,'Придельники с 2022'!$B$4:$X$28,'Форма 1'!W$8),"")</f>
        <v/>
      </c>
      <c r="G3326" s="103" t="str">
        <f>IF(ISNUMBER('Форма 1'!X3326),'Форма 1'!$H3326*VLOOKUP('Форма 1'!$F3326,'Придельники с 2022'!$B$4:$X$28,'Форма 1'!X$8),"")</f>
        <v/>
      </c>
      <c r="H3326" s="103" t="str">
        <f>IF(ISNUMBER('Форма 1'!Y3326),'Форма 1'!$H3326*VLOOKUP('Форма 1'!$F3326,'Придельники с 2022'!$B$4:$X$28,'Форма 1'!Y$8),"")</f>
        <v/>
      </c>
      <c r="I3326" s="103" t="str">
        <f>IF(ISNUMBER('Форма 1'!Z3326),'Форма 1'!$H3326*VLOOKUP('Форма 1'!$F3326,'Придельники с 2022'!$B$4:$X$28,'Форма 1'!Z$8),"")</f>
        <v/>
      </c>
      <c r="J3326" s="103" t="str">
        <f>IF(ISNUMBER('Форма 1'!AA3326),'Форма 1'!$H3326*VLOOKUP('Форма 1'!$F3326,'Придельники с 2022'!$B$4:$X$28,'Форма 1'!AA$8),"")</f>
        <v/>
      </c>
      <c r="K3326" s="90">
        <v>5</v>
      </c>
      <c r="L3326" s="87">
        <f>2778508.92*K3326</f>
        <v>13892544.6</v>
      </c>
      <c r="M3326" s="103" t="str">
        <f>IF(ISNUMBER('Форма 1'!AD3326),'Форма 1'!$H3326*VLOOKUP('Форма 1'!$F3326,'Придельники с 2022'!$B$4:$X$28,'Форма 1'!AD$8),"")</f>
        <v/>
      </c>
      <c r="N3326" s="103" t="str">
        <f>IF(ISBLANK('Форма 1'!$AE3326),"",IF('Форма 1'!$AE3326=1,'Форма 1'!$H3326*VLOOKUP('Форма 1'!$F3326,'Придельники с 2022'!$B$4:$X$28,'Форма 1'!$AE$8,0),IF('Форма 1'!$AE3326=2,'Форма 1'!$H3326*VLOOKUP('Форма 1'!$F3326,'Придельники с 2022'!$B$4:$X$28,13,0),IF('Форма 1'!$AE3326=3,'Форма 1'!$H3326*VLOOKUP('Форма 1'!$F3326,'Придельники с 2022'!$B$4:$X$28,12,0)))))</f>
        <v/>
      </c>
      <c r="O3326" s="103" t="str">
        <f>IF(ISNUMBER('Форма 1'!AF3326),'Форма 1'!$H3326*VLOOKUP('Форма 1'!$F3326,'Придельники с 2022'!$B$4:$X$28,'Форма 1'!AF$8),"")</f>
        <v/>
      </c>
      <c r="P3326" s="87"/>
      <c r="Q3326" s="103" t="str">
        <f>IF(ISNUMBER('Форма 1'!AH3326),'Форма 1'!$H3326*VLOOKUP('Форма 1'!$F3326,'Придельники с 2022'!$B$4:$X$28,'Форма 1'!AH$8),"")</f>
        <v/>
      </c>
      <c r="R3326" s="103" t="str">
        <f>IF(ISNUMBER('Форма 1'!AI3326),'Форма 1'!$H3326*VLOOKUP('Форма 1'!$F3326,'Придельники с 2022'!$B$4:$X$28,'Форма 1'!AI$8),"")</f>
        <v/>
      </c>
      <c r="S3326" s="103" t="str">
        <f>IF(ISNUMBER('Форма 1'!AJ3326),'Форма 1'!$H3326*VLOOKUP('Форма 1'!$F3326,'Придельники с 2022'!$B$4:$X$28,'Форма 1'!AJ$8),"")</f>
        <v/>
      </c>
      <c r="T3326" s="87"/>
    </row>
    <row r="3327" spans="1:20">
      <c r="A3327" s="188">
        <f t="shared" si="248"/>
        <v>172</v>
      </c>
      <c r="B3327" s="189" t="s">
        <v>3217</v>
      </c>
      <c r="C3327" s="99">
        <f t="shared" si="249"/>
        <v>2229178.125</v>
      </c>
      <c r="D3327" s="103" t="str">
        <f>IF(ISNUMBER('Форма 1'!U3327),'Форма 1'!$H3327*VLOOKUP('Форма 1'!$F3327,'Придельники с 2022'!$B$4:$X$28,'Форма 1'!U$8),"")</f>
        <v/>
      </c>
      <c r="E3327" s="103" t="str">
        <f>IF(ISNUMBER('Форма 1'!V3327),'Форма 1'!$H3327*VLOOKUP('Форма 1'!$F3327,'Придельники с 2022'!$B$4:$X$28,'Форма 1'!V$8),"")</f>
        <v/>
      </c>
      <c r="F3327" s="103" t="str">
        <f>IF(ISNUMBER('Форма 1'!W3327),'Форма 1'!$H3327*VLOOKUP('Форма 1'!$F3327,'Придельники с 2022'!$B$4:$X$28,'Форма 1'!W$8),"")</f>
        <v/>
      </c>
      <c r="G3327" s="103">
        <f>IF(ISNUMBER('Форма 1'!X3327),'Форма 1'!$H3327*VLOOKUP('Форма 1'!$F3327,'Придельники с 2022'!$B$4:$X$28,'Форма 1'!X$8),"")</f>
        <v>228008.33499999999</v>
      </c>
      <c r="H3327" s="103" t="str">
        <f>IF(ISNUMBER('Форма 1'!Y3327),'Форма 1'!$H3327*VLOOKUP('Форма 1'!$F3327,'Придельники с 2022'!$B$4:$X$28,'Форма 1'!Y$8),"")</f>
        <v/>
      </c>
      <c r="I3327" s="103">
        <f>IF(ISNUMBER('Форма 1'!Z3327),'Форма 1'!$H3327*VLOOKUP('Форма 1'!$F3327,'Придельники с 2022'!$B$4:$X$28,'Форма 1'!Z$8),"")</f>
        <v>389064.37999999995</v>
      </c>
      <c r="J3327" s="103" t="str">
        <f>IF(ISNUMBER('Форма 1'!AA3327),'Форма 1'!$H3327*VLOOKUP('Форма 1'!$F3327,'Придельники с 2022'!$B$4:$X$28,'Форма 1'!AA$8),"")</f>
        <v/>
      </c>
      <c r="K3327" s="90"/>
      <c r="L3327" s="87"/>
      <c r="M3327" s="103" t="str">
        <f>IF(ISNUMBER('Форма 1'!AD3327),'Форма 1'!$H3327*VLOOKUP('Форма 1'!$F3327,'Придельники с 2022'!$B$4:$X$28,'Форма 1'!AD$8),"")</f>
        <v/>
      </c>
      <c r="N3327" s="103" t="str">
        <f>IF(ISBLANK('Форма 1'!$AE3327),"",IF('Форма 1'!$AE3327=1,'Форма 1'!$H3327*VLOOKUP('Форма 1'!$F3327,'Придельники с 2022'!$B$4:$X$28,'Форма 1'!$AE$8,0),IF('Форма 1'!$AE3327=2,'Форма 1'!$H3327*VLOOKUP('Форма 1'!$F3327,'Придельники с 2022'!$B$4:$X$28,13,0),IF('Форма 1'!$AE3327=3,'Форма 1'!$H3327*VLOOKUP('Форма 1'!$F3327,'Придельники с 2022'!$B$4:$X$28,12,0)))))</f>
        <v/>
      </c>
      <c r="O3327" s="103" t="str">
        <f>IF(ISNUMBER('Форма 1'!AF3327),'Форма 1'!$H3327*VLOOKUP('Форма 1'!$F3327,'Придельники с 2022'!$B$4:$X$28,'Форма 1'!AF$8),"")</f>
        <v/>
      </c>
      <c r="P3327" s="87"/>
      <c r="Q3327" s="103">
        <f>IF(ISNUMBER('Форма 1'!AH3327),'Форма 1'!$H3327*VLOOKUP('Форма 1'!$F3327,'Придельники с 2022'!$B$4:$X$28,'Форма 1'!AH$8),"")</f>
        <v>1612105.4100000001</v>
      </c>
      <c r="R3327" s="103" t="str">
        <f>IF(ISNUMBER('Форма 1'!AI3327),'Форма 1'!$H3327*VLOOKUP('Форма 1'!$F3327,'Придельники с 2022'!$B$4:$X$28,'Форма 1'!AI$8),"")</f>
        <v/>
      </c>
      <c r="S3327" s="103" t="str">
        <f>IF(ISNUMBER('Форма 1'!AJ3327),'Форма 1'!$H3327*VLOOKUP('Форма 1'!$F3327,'Придельники с 2022'!$B$4:$X$28,'Форма 1'!AJ$8),"")</f>
        <v/>
      </c>
      <c r="T3327" s="87"/>
    </row>
    <row r="3328" spans="1:20">
      <c r="A3328" s="188">
        <f t="shared" si="248"/>
        <v>173</v>
      </c>
      <c r="B3328" s="189" t="s">
        <v>3218</v>
      </c>
      <c r="C3328" s="99">
        <f t="shared" si="249"/>
        <v>2008679.4240000001</v>
      </c>
      <c r="D3328" s="103">
        <f>IF(ISNUMBER('Форма 1'!U3328),'Форма 1'!$H3328*VLOOKUP('Форма 1'!$F3328,'Придельники с 2022'!$B$4:$X$28,'Форма 1'!U$8),"")</f>
        <v>435841.53599999996</v>
      </c>
      <c r="E3328" s="103" t="str">
        <f>IF(ISNUMBER('Форма 1'!V3328),'Форма 1'!$H3328*VLOOKUP('Форма 1'!$F3328,'Придельники с 2022'!$B$4:$X$28,'Форма 1'!V$8),"")</f>
        <v/>
      </c>
      <c r="F3328" s="103" t="str">
        <f>IF(ISNUMBER('Форма 1'!W3328),'Форма 1'!$H3328*VLOOKUP('Форма 1'!$F3328,'Придельники с 2022'!$B$4:$X$28,'Форма 1'!W$8),"")</f>
        <v/>
      </c>
      <c r="G3328" s="103" t="str">
        <f>IF(ISNUMBER('Форма 1'!X3328),'Форма 1'!$H3328*VLOOKUP('Форма 1'!$F3328,'Придельники с 2022'!$B$4:$X$28,'Форма 1'!X$8),"")</f>
        <v/>
      </c>
      <c r="H3328" s="103" t="str">
        <f>IF(ISNUMBER('Форма 1'!Y3328),'Форма 1'!$H3328*VLOOKUP('Форма 1'!$F3328,'Придельники с 2022'!$B$4:$X$28,'Форма 1'!Y$8),"")</f>
        <v/>
      </c>
      <c r="I3328" s="103" t="str">
        <f>IF(ISNUMBER('Форма 1'!Z3328),'Форма 1'!$H3328*VLOOKUP('Форма 1'!$F3328,'Придельники с 2022'!$B$4:$X$28,'Форма 1'!Z$8),"")</f>
        <v/>
      </c>
      <c r="J3328" s="103" t="str">
        <f>IF(ISNUMBER('Форма 1'!AA3328),'Форма 1'!$H3328*VLOOKUP('Форма 1'!$F3328,'Придельники с 2022'!$B$4:$X$28,'Форма 1'!AA$8),"")</f>
        <v/>
      </c>
      <c r="K3328" s="90"/>
      <c r="L3328" s="87"/>
      <c r="M3328" s="103" t="str">
        <f>IF(ISNUMBER('Форма 1'!AD3328),'Форма 1'!$H3328*VLOOKUP('Форма 1'!$F3328,'Придельники с 2022'!$B$4:$X$28,'Форма 1'!AD$8),"")</f>
        <v/>
      </c>
      <c r="N3328" s="103" t="str">
        <f>IF(ISBLANK('Форма 1'!$AE3328),"",IF('Форма 1'!$AE3328=1,'Форма 1'!$H3328*VLOOKUP('Форма 1'!$F3328,'Придельники с 2022'!$B$4:$X$28,'Форма 1'!$AE$8,0),IF('Форма 1'!$AE3328=2,'Форма 1'!$H3328*VLOOKUP('Форма 1'!$F3328,'Придельники с 2022'!$B$4:$X$28,13,0),IF('Форма 1'!$AE3328=3,'Форма 1'!$H3328*VLOOKUP('Форма 1'!$F3328,'Придельники с 2022'!$B$4:$X$28,12,0)))))</f>
        <v/>
      </c>
      <c r="O3328" s="103" t="str">
        <f>IF(ISNUMBER('Форма 1'!AF3328),'Форма 1'!$H3328*VLOOKUP('Форма 1'!$F3328,'Придельники с 2022'!$B$4:$X$28,'Форма 1'!AF$8),"")</f>
        <v/>
      </c>
      <c r="P3328" s="87"/>
      <c r="Q3328" s="103">
        <f>IF(ISNUMBER('Форма 1'!AH3328),'Форма 1'!$H3328*VLOOKUP('Форма 1'!$F3328,'Придельники с 2022'!$B$4:$X$28,'Форма 1'!AH$8),"")</f>
        <v>1572837.888</v>
      </c>
      <c r="R3328" s="103" t="str">
        <f>IF(ISNUMBER('Форма 1'!AI3328),'Форма 1'!$H3328*VLOOKUP('Форма 1'!$F3328,'Придельники с 2022'!$B$4:$X$28,'Форма 1'!AI$8),"")</f>
        <v/>
      </c>
      <c r="S3328" s="103" t="str">
        <f>IF(ISNUMBER('Форма 1'!AJ3328),'Форма 1'!$H3328*VLOOKUP('Форма 1'!$F3328,'Придельники с 2022'!$B$4:$X$28,'Форма 1'!AJ$8),"")</f>
        <v/>
      </c>
      <c r="T3328" s="87"/>
    </row>
    <row r="3329" spans="1:20">
      <c r="A3329" s="188">
        <f t="shared" si="248"/>
        <v>174</v>
      </c>
      <c r="B3329" s="189" t="s">
        <v>3219</v>
      </c>
      <c r="C3329" s="99">
        <f t="shared" si="249"/>
        <v>1584057.1800000002</v>
      </c>
      <c r="D3329" s="103" t="str">
        <f>IF(ISNUMBER('Форма 1'!U3329),'Форма 1'!$H3329*VLOOKUP('Форма 1'!$F3329,'Придельники с 2022'!$B$4:$X$28,'Форма 1'!U$8),"")</f>
        <v/>
      </c>
      <c r="E3329" s="103" t="str">
        <f>IF(ISNUMBER('Форма 1'!V3329),'Форма 1'!$H3329*VLOOKUP('Форма 1'!$F3329,'Придельники с 2022'!$B$4:$X$28,'Форма 1'!V$8),"")</f>
        <v/>
      </c>
      <c r="F3329" s="103" t="str">
        <f>IF(ISNUMBER('Форма 1'!W3329),'Форма 1'!$H3329*VLOOKUP('Форма 1'!$F3329,'Придельники с 2022'!$B$4:$X$28,'Форма 1'!W$8),"")</f>
        <v/>
      </c>
      <c r="G3329" s="103" t="str">
        <f>IF(ISNUMBER('Форма 1'!X3329),'Форма 1'!$H3329*VLOOKUP('Форма 1'!$F3329,'Придельники с 2022'!$B$4:$X$28,'Форма 1'!X$8),"")</f>
        <v/>
      </c>
      <c r="H3329" s="103" t="str">
        <f>IF(ISNUMBER('Форма 1'!Y3329),'Форма 1'!$H3329*VLOOKUP('Форма 1'!$F3329,'Придельники с 2022'!$B$4:$X$28,'Форма 1'!Y$8),"")</f>
        <v/>
      </c>
      <c r="I3329" s="103" t="str">
        <f>IF(ISNUMBER('Форма 1'!Z3329),'Форма 1'!$H3329*VLOOKUP('Форма 1'!$F3329,'Придельники с 2022'!$B$4:$X$28,'Форма 1'!Z$8),"")</f>
        <v/>
      </c>
      <c r="J3329" s="103" t="str">
        <f>IF(ISNUMBER('Форма 1'!AA3329),'Форма 1'!$H3329*VLOOKUP('Форма 1'!$F3329,'Придельники с 2022'!$B$4:$X$28,'Форма 1'!AA$8),"")</f>
        <v/>
      </c>
      <c r="K3329" s="90"/>
      <c r="L3329" s="87"/>
      <c r="M3329" s="103" t="str">
        <f>IF(ISNUMBER('Форма 1'!AD3329),'Форма 1'!$H3329*VLOOKUP('Форма 1'!$F3329,'Придельники с 2022'!$B$4:$X$28,'Форма 1'!AD$8),"")</f>
        <v/>
      </c>
      <c r="N3329" s="103" t="str">
        <f>IF(ISBLANK('Форма 1'!$AE3329),"",IF('Форма 1'!$AE3329=1,'Форма 1'!$H3329*VLOOKUP('Форма 1'!$F3329,'Придельники с 2022'!$B$4:$X$28,'Форма 1'!$AE$8,0),IF('Форма 1'!$AE3329=2,'Форма 1'!$H3329*VLOOKUP('Форма 1'!$F3329,'Придельники с 2022'!$B$4:$X$28,13,0),IF('Форма 1'!$AE3329=3,'Форма 1'!$H3329*VLOOKUP('Форма 1'!$F3329,'Придельники с 2022'!$B$4:$X$28,12,0)))))</f>
        <v/>
      </c>
      <c r="O3329" s="103" t="str">
        <f>IF(ISNUMBER('Форма 1'!AF3329),'Форма 1'!$H3329*VLOOKUP('Форма 1'!$F3329,'Придельники с 2022'!$B$4:$X$28,'Форма 1'!AF$8),"")</f>
        <v/>
      </c>
      <c r="P3329" s="87"/>
      <c r="Q3329" s="103">
        <f>IF(ISNUMBER('Форма 1'!AH3329),'Форма 1'!$H3329*VLOOKUP('Форма 1'!$F3329,'Придельники с 2022'!$B$4:$X$28,'Форма 1'!AH$8),"")</f>
        <v>1584057.1800000002</v>
      </c>
      <c r="R3329" s="103" t="str">
        <f>IF(ISNUMBER('Форма 1'!AI3329),'Форма 1'!$H3329*VLOOKUP('Форма 1'!$F3329,'Придельники с 2022'!$B$4:$X$28,'Форма 1'!AI$8),"")</f>
        <v/>
      </c>
      <c r="S3329" s="103" t="str">
        <f>IF(ISNUMBER('Форма 1'!AJ3329),'Форма 1'!$H3329*VLOOKUP('Форма 1'!$F3329,'Придельники с 2022'!$B$4:$X$28,'Форма 1'!AJ$8),"")</f>
        <v/>
      </c>
      <c r="T3329" s="87"/>
    </row>
    <row r="3330" spans="1:20">
      <c r="A3330" s="188">
        <f t="shared" si="248"/>
        <v>175</v>
      </c>
      <c r="B3330" s="189" t="s">
        <v>3220</v>
      </c>
      <c r="C3330" s="99">
        <f t="shared" si="249"/>
        <v>1875491.6460000002</v>
      </c>
      <c r="D3330" s="103" t="str">
        <f>IF(ISNUMBER('Форма 1'!U3330),'Форма 1'!$H3330*VLOOKUP('Форма 1'!$F3330,'Придельники с 2022'!$B$4:$X$28,'Форма 1'!U$8),"")</f>
        <v/>
      </c>
      <c r="E3330" s="103" t="str">
        <f>IF(ISNUMBER('Форма 1'!V3330),'Форма 1'!$H3330*VLOOKUP('Форма 1'!$F3330,'Придельники с 2022'!$B$4:$X$28,'Форма 1'!V$8),"")</f>
        <v/>
      </c>
      <c r="F3330" s="103" t="str">
        <f>IF(ISNUMBER('Форма 1'!W3330),'Форма 1'!$H3330*VLOOKUP('Форма 1'!$F3330,'Придельники с 2022'!$B$4:$X$28,'Форма 1'!W$8),"")</f>
        <v/>
      </c>
      <c r="G3330" s="103" t="str">
        <f>IF(ISNUMBER('Форма 1'!X3330),'Форма 1'!$H3330*VLOOKUP('Форма 1'!$F3330,'Придельники с 2022'!$B$4:$X$28,'Форма 1'!X$8),"")</f>
        <v/>
      </c>
      <c r="H3330" s="103" t="str">
        <f>IF(ISNUMBER('Форма 1'!Y3330),'Форма 1'!$H3330*VLOOKUP('Форма 1'!$F3330,'Придельники с 2022'!$B$4:$X$28,'Форма 1'!Y$8),"")</f>
        <v/>
      </c>
      <c r="I3330" s="103" t="str">
        <f>IF(ISNUMBER('Форма 1'!Z3330),'Форма 1'!$H3330*VLOOKUP('Форма 1'!$F3330,'Придельники с 2022'!$B$4:$X$28,'Форма 1'!Z$8),"")</f>
        <v/>
      </c>
      <c r="J3330" s="103" t="str">
        <f>IF(ISNUMBER('Форма 1'!AA3330),'Форма 1'!$H3330*VLOOKUP('Форма 1'!$F3330,'Придельники с 2022'!$B$4:$X$28,'Форма 1'!AA$8),"")</f>
        <v/>
      </c>
      <c r="K3330" s="90"/>
      <c r="L3330" s="87"/>
      <c r="M3330" s="103" t="str">
        <f>IF(ISNUMBER('Форма 1'!AD3330),'Форма 1'!$H3330*VLOOKUP('Форма 1'!$F3330,'Придельники с 2022'!$B$4:$X$28,'Форма 1'!AD$8),"")</f>
        <v/>
      </c>
      <c r="N3330" s="103" t="str">
        <f>IF(ISBLANK('Форма 1'!$AE3330),"",IF('Форма 1'!$AE3330=1,'Форма 1'!$H3330*VLOOKUP('Форма 1'!$F3330,'Придельники с 2022'!$B$4:$X$28,'Форма 1'!$AE$8,0),IF('Форма 1'!$AE3330=2,'Форма 1'!$H3330*VLOOKUP('Форма 1'!$F3330,'Придельники с 2022'!$B$4:$X$28,13,0),IF('Форма 1'!$AE3330=3,'Форма 1'!$H3330*VLOOKUP('Форма 1'!$F3330,'Придельники с 2022'!$B$4:$X$28,12,0)))))</f>
        <v/>
      </c>
      <c r="O3330" s="103" t="str">
        <f>IF(ISNUMBER('Форма 1'!AF3330),'Форма 1'!$H3330*VLOOKUP('Форма 1'!$F3330,'Придельники с 2022'!$B$4:$X$28,'Форма 1'!AF$8),"")</f>
        <v/>
      </c>
      <c r="P3330" s="87"/>
      <c r="Q3330" s="103">
        <f>IF(ISNUMBER('Форма 1'!AH3330),'Форма 1'!$H3330*VLOOKUP('Форма 1'!$F3330,'Придельники с 2022'!$B$4:$X$28,'Форма 1'!AH$8),"")</f>
        <v>1875491.6460000002</v>
      </c>
      <c r="R3330" s="103" t="str">
        <f>IF(ISNUMBER('Форма 1'!AI3330),'Форма 1'!$H3330*VLOOKUP('Форма 1'!$F3330,'Придельники с 2022'!$B$4:$X$28,'Форма 1'!AI$8),"")</f>
        <v/>
      </c>
      <c r="S3330" s="103" t="str">
        <f>IF(ISNUMBER('Форма 1'!AJ3330),'Форма 1'!$H3330*VLOOKUP('Форма 1'!$F3330,'Придельники с 2022'!$B$4:$X$28,'Форма 1'!AJ$8),"")</f>
        <v/>
      </c>
      <c r="T3330" s="87"/>
    </row>
    <row r="3331" spans="1:20">
      <c r="A3331" s="188">
        <f t="shared" si="248"/>
        <v>176</v>
      </c>
      <c r="B3331" s="189" t="s">
        <v>3221</v>
      </c>
      <c r="C3331" s="99">
        <f t="shared" si="249"/>
        <v>1581920.1720000003</v>
      </c>
      <c r="D3331" s="103" t="str">
        <f>IF(ISNUMBER('Форма 1'!U3331),'Форма 1'!$H3331*VLOOKUP('Форма 1'!$F3331,'Придельники с 2022'!$B$4:$X$28,'Форма 1'!U$8),"")</f>
        <v/>
      </c>
      <c r="E3331" s="103" t="str">
        <f>IF(ISNUMBER('Форма 1'!V3331),'Форма 1'!$H3331*VLOOKUP('Форма 1'!$F3331,'Придельники с 2022'!$B$4:$X$28,'Форма 1'!V$8),"")</f>
        <v/>
      </c>
      <c r="F3331" s="103" t="str">
        <f>IF(ISNUMBER('Форма 1'!W3331),'Форма 1'!$H3331*VLOOKUP('Форма 1'!$F3331,'Придельники с 2022'!$B$4:$X$28,'Форма 1'!W$8),"")</f>
        <v/>
      </c>
      <c r="G3331" s="103" t="str">
        <f>IF(ISNUMBER('Форма 1'!X3331),'Форма 1'!$H3331*VLOOKUP('Форма 1'!$F3331,'Придельники с 2022'!$B$4:$X$28,'Форма 1'!X$8),"")</f>
        <v/>
      </c>
      <c r="H3331" s="103" t="str">
        <f>IF(ISNUMBER('Форма 1'!Y3331),'Форма 1'!$H3331*VLOOKUP('Форма 1'!$F3331,'Придельники с 2022'!$B$4:$X$28,'Форма 1'!Y$8),"")</f>
        <v/>
      </c>
      <c r="I3331" s="103" t="str">
        <f>IF(ISNUMBER('Форма 1'!Z3331),'Форма 1'!$H3331*VLOOKUP('Форма 1'!$F3331,'Придельники с 2022'!$B$4:$X$28,'Форма 1'!Z$8),"")</f>
        <v/>
      </c>
      <c r="J3331" s="103" t="str">
        <f>IF(ISNUMBER('Форма 1'!AA3331),'Форма 1'!$H3331*VLOOKUP('Форма 1'!$F3331,'Придельники с 2022'!$B$4:$X$28,'Форма 1'!AA$8),"")</f>
        <v/>
      </c>
      <c r="K3331" s="90"/>
      <c r="L3331" s="87"/>
      <c r="M3331" s="103" t="str">
        <f>IF(ISNUMBER('Форма 1'!AD3331),'Форма 1'!$H3331*VLOOKUP('Форма 1'!$F3331,'Придельники с 2022'!$B$4:$X$28,'Форма 1'!AD$8),"")</f>
        <v/>
      </c>
      <c r="N3331" s="103" t="str">
        <f>IF(ISBLANK('Форма 1'!$AE3331),"",IF('Форма 1'!$AE3331=1,'Форма 1'!$H3331*VLOOKUP('Форма 1'!$F3331,'Придельники с 2022'!$B$4:$X$28,'Форма 1'!$AE$8,0),IF('Форма 1'!$AE3331=2,'Форма 1'!$H3331*VLOOKUP('Форма 1'!$F3331,'Придельники с 2022'!$B$4:$X$28,13,0),IF('Форма 1'!$AE3331=3,'Форма 1'!$H3331*VLOOKUP('Форма 1'!$F3331,'Придельники с 2022'!$B$4:$X$28,12,0)))))</f>
        <v/>
      </c>
      <c r="O3331" s="103" t="str">
        <f>IF(ISNUMBER('Форма 1'!AF3331),'Форма 1'!$H3331*VLOOKUP('Форма 1'!$F3331,'Придельники с 2022'!$B$4:$X$28,'Форма 1'!AF$8),"")</f>
        <v/>
      </c>
      <c r="P3331" s="87"/>
      <c r="Q3331" s="103">
        <f>IF(ISNUMBER('Форма 1'!AH3331),'Форма 1'!$H3331*VLOOKUP('Форма 1'!$F3331,'Придельники с 2022'!$B$4:$X$28,'Форма 1'!AH$8),"")</f>
        <v>1581920.1720000003</v>
      </c>
      <c r="R3331" s="103" t="str">
        <f>IF(ISNUMBER('Форма 1'!AI3331),'Форма 1'!$H3331*VLOOKUP('Форма 1'!$F3331,'Придельники с 2022'!$B$4:$X$28,'Форма 1'!AI$8),"")</f>
        <v/>
      </c>
      <c r="S3331" s="103" t="str">
        <f>IF(ISNUMBER('Форма 1'!AJ3331),'Форма 1'!$H3331*VLOOKUP('Форма 1'!$F3331,'Придельники с 2022'!$B$4:$X$28,'Форма 1'!AJ$8),"")</f>
        <v/>
      </c>
      <c r="T3331" s="87"/>
    </row>
    <row r="3332" spans="1:20">
      <c r="A3332" s="188">
        <f t="shared" si="248"/>
        <v>177</v>
      </c>
      <c r="B3332" s="189" t="s">
        <v>3222</v>
      </c>
      <c r="C3332" s="99">
        <f t="shared" si="249"/>
        <v>9925758.0800000001</v>
      </c>
      <c r="D3332" s="103" t="str">
        <f>IF(ISNUMBER('Форма 1'!U3332),'Форма 1'!$H3332*VLOOKUP('Форма 1'!$F3332,'Придельники с 2022'!$B$4:$X$28,'Форма 1'!U$8),"")</f>
        <v/>
      </c>
      <c r="E3332" s="103" t="str">
        <f>IF(ISNUMBER('Форма 1'!V3332),'Форма 1'!$H3332*VLOOKUP('Форма 1'!$F3332,'Придельники с 2022'!$B$4:$X$28,'Форма 1'!V$8),"")</f>
        <v/>
      </c>
      <c r="F3332" s="103" t="str">
        <f>IF(ISNUMBER('Форма 1'!W3332),'Форма 1'!$H3332*VLOOKUP('Форма 1'!$F3332,'Придельники с 2022'!$B$4:$X$28,'Форма 1'!W$8),"")</f>
        <v/>
      </c>
      <c r="G3332" s="103" t="str">
        <f>IF(ISNUMBER('Форма 1'!X3332),'Форма 1'!$H3332*VLOOKUP('Форма 1'!$F3332,'Придельники с 2022'!$B$4:$X$28,'Форма 1'!X$8),"")</f>
        <v/>
      </c>
      <c r="H3332" s="103" t="str">
        <f>IF(ISNUMBER('Форма 1'!Y3332),'Форма 1'!$H3332*VLOOKUP('Форма 1'!$F3332,'Придельники с 2022'!$B$4:$X$28,'Форма 1'!Y$8),"")</f>
        <v/>
      </c>
      <c r="I3332" s="103" t="str">
        <f>IF(ISNUMBER('Форма 1'!Z3332),'Форма 1'!$H3332*VLOOKUP('Форма 1'!$F3332,'Придельники с 2022'!$B$4:$X$28,'Форма 1'!Z$8),"")</f>
        <v/>
      </c>
      <c r="J3332" s="103" t="str">
        <f>IF(ISNUMBER('Форма 1'!AA3332),'Форма 1'!$H3332*VLOOKUP('Форма 1'!$F3332,'Придельники с 2022'!$B$4:$X$28,'Форма 1'!AA$8),"")</f>
        <v/>
      </c>
      <c r="K3332" s="90"/>
      <c r="L3332" s="87"/>
      <c r="M3332" s="103">
        <f>IF(ISNUMBER('Форма 1'!AD3332),'Форма 1'!$H3332*VLOOKUP('Форма 1'!$F3332,'Придельники с 2022'!$B$4:$X$28,'Форма 1'!AD$8),"")</f>
        <v>9925758.0800000001</v>
      </c>
      <c r="N3332" s="103" t="str">
        <f>IF(ISBLANK('Форма 1'!$AE3332),"",IF('Форма 1'!$AE3332=1,'Форма 1'!$H3332*VLOOKUP('Форма 1'!$F3332,'Придельники с 2022'!$B$4:$X$28,'Форма 1'!$AE$8,0),IF('Форма 1'!$AE3332=2,'Форма 1'!$H3332*VLOOKUP('Форма 1'!$F3332,'Придельники с 2022'!$B$4:$X$28,13,0),IF('Форма 1'!$AE3332=3,'Форма 1'!$H3332*VLOOKUP('Форма 1'!$F3332,'Придельники с 2022'!$B$4:$X$28,12,0)))))</f>
        <v/>
      </c>
      <c r="O3332" s="103" t="str">
        <f>IF(ISNUMBER('Форма 1'!AF3332),'Форма 1'!$H3332*VLOOKUP('Форма 1'!$F3332,'Придельники с 2022'!$B$4:$X$28,'Форма 1'!AF$8),"")</f>
        <v/>
      </c>
      <c r="P3332" s="87"/>
      <c r="Q3332" s="103" t="str">
        <f>IF(ISNUMBER('Форма 1'!AH3332),'Форма 1'!$H3332*VLOOKUP('Форма 1'!$F3332,'Придельники с 2022'!$B$4:$X$28,'Форма 1'!AH$8),"")</f>
        <v/>
      </c>
      <c r="R3332" s="103" t="str">
        <f>IF(ISNUMBER('Форма 1'!AI3332),'Форма 1'!$H3332*VLOOKUP('Форма 1'!$F3332,'Придельники с 2022'!$B$4:$X$28,'Форма 1'!AI$8),"")</f>
        <v/>
      </c>
      <c r="S3332" s="103" t="str">
        <f>IF(ISNUMBER('Форма 1'!AJ3332),'Форма 1'!$H3332*VLOOKUP('Форма 1'!$F3332,'Придельники с 2022'!$B$4:$X$28,'Форма 1'!AJ$8),"")</f>
        <v/>
      </c>
      <c r="T3332" s="87"/>
    </row>
    <row r="3333" spans="1:20">
      <c r="A3333" s="188">
        <f t="shared" si="248"/>
        <v>178</v>
      </c>
      <c r="B3333" s="189" t="s">
        <v>3223</v>
      </c>
      <c r="C3333" s="99">
        <f t="shared" si="249"/>
        <v>2518836.7270000004</v>
      </c>
      <c r="D3333" s="103" t="str">
        <f>IF(ISNUMBER('Форма 1'!U3333),'Форма 1'!$H3333*VLOOKUP('Форма 1'!$F3333,'Придельники с 2022'!$B$4:$X$28,'Форма 1'!U$8),"")</f>
        <v/>
      </c>
      <c r="E3333" s="103" t="str">
        <f>IF(ISNUMBER('Форма 1'!V3333),'Форма 1'!$H3333*VLOOKUP('Форма 1'!$F3333,'Придельники с 2022'!$B$4:$X$28,'Форма 1'!V$8),"")</f>
        <v/>
      </c>
      <c r="F3333" s="103" t="str">
        <f>IF(ISNUMBER('Форма 1'!W3333),'Форма 1'!$H3333*VLOOKUP('Форма 1'!$F3333,'Придельники с 2022'!$B$4:$X$28,'Форма 1'!W$8),"")</f>
        <v/>
      </c>
      <c r="G3333" s="103">
        <f>IF(ISNUMBER('Форма 1'!X3333),'Форма 1'!$H3333*VLOOKUP('Форма 1'!$F3333,'Придельники с 2022'!$B$4:$X$28,'Форма 1'!X$8),"")</f>
        <v>312108.84100000001</v>
      </c>
      <c r="H3333" s="103" t="str">
        <f>IF(ISNUMBER('Форма 1'!Y3333),'Форма 1'!$H3333*VLOOKUP('Форма 1'!$F3333,'Придельники с 2022'!$B$4:$X$28,'Форма 1'!Y$8),"")</f>
        <v/>
      </c>
      <c r="I3333" s="103" t="str">
        <f>IF(ISNUMBER('Форма 1'!Z3333),'Форма 1'!$H3333*VLOOKUP('Форма 1'!$F3333,'Придельники с 2022'!$B$4:$X$28,'Форма 1'!Z$8),"")</f>
        <v/>
      </c>
      <c r="J3333" s="103" t="str">
        <f>IF(ISNUMBER('Форма 1'!AA3333),'Форма 1'!$H3333*VLOOKUP('Форма 1'!$F3333,'Придельники с 2022'!$B$4:$X$28,'Форма 1'!AA$8),"")</f>
        <v/>
      </c>
      <c r="K3333" s="90"/>
      <c r="L3333" s="87"/>
      <c r="M3333" s="103" t="str">
        <f>IF(ISNUMBER('Форма 1'!AD3333),'Форма 1'!$H3333*VLOOKUP('Форма 1'!$F3333,'Придельники с 2022'!$B$4:$X$28,'Форма 1'!AD$8),"")</f>
        <v/>
      </c>
      <c r="N3333" s="103" t="str">
        <f>IF(ISBLANK('Форма 1'!$AE3333),"",IF('Форма 1'!$AE3333=1,'Форма 1'!$H3333*VLOOKUP('Форма 1'!$F3333,'Придельники с 2022'!$B$4:$X$28,'Форма 1'!$AE$8,0),IF('Форма 1'!$AE3333=2,'Форма 1'!$H3333*VLOOKUP('Форма 1'!$F3333,'Придельники с 2022'!$B$4:$X$28,13,0),IF('Форма 1'!$AE3333=3,'Форма 1'!$H3333*VLOOKUP('Форма 1'!$F3333,'Придельники с 2022'!$B$4:$X$28,12,0)))))</f>
        <v/>
      </c>
      <c r="O3333" s="103" t="str">
        <f>IF(ISNUMBER('Форма 1'!AF3333),'Форма 1'!$H3333*VLOOKUP('Форма 1'!$F3333,'Придельники с 2022'!$B$4:$X$28,'Форма 1'!AF$8),"")</f>
        <v/>
      </c>
      <c r="P3333" s="87"/>
      <c r="Q3333" s="103">
        <f>IF(ISNUMBER('Форма 1'!AH3333),'Форма 1'!$H3333*VLOOKUP('Форма 1'!$F3333,'Придельники с 2022'!$B$4:$X$28,'Форма 1'!AH$8),"")</f>
        <v>2206727.8860000004</v>
      </c>
      <c r="R3333" s="103" t="str">
        <f>IF(ISNUMBER('Форма 1'!AI3333),'Форма 1'!$H3333*VLOOKUP('Форма 1'!$F3333,'Придельники с 2022'!$B$4:$X$28,'Форма 1'!AI$8),"")</f>
        <v/>
      </c>
      <c r="S3333" s="103" t="str">
        <f>IF(ISNUMBER('Форма 1'!AJ3333),'Форма 1'!$H3333*VLOOKUP('Форма 1'!$F3333,'Придельники с 2022'!$B$4:$X$28,'Форма 1'!AJ$8),"")</f>
        <v/>
      </c>
      <c r="T3333" s="87"/>
    </row>
    <row r="3334" spans="1:20">
      <c r="A3334" s="188">
        <f t="shared" si="248"/>
        <v>179</v>
      </c>
      <c r="B3334" s="189" t="s">
        <v>3224</v>
      </c>
      <c r="C3334" s="99">
        <f t="shared" si="249"/>
        <v>2557586.5560000003</v>
      </c>
      <c r="D3334" s="103">
        <f>IF(ISNUMBER('Форма 1'!U3334),'Форма 1'!$H3334*VLOOKUP('Форма 1'!$F3334,'Придельники с 2022'!$B$4:$X$28,'Форма 1'!U$8),"")</f>
        <v>554942.93400000001</v>
      </c>
      <c r="E3334" s="103" t="str">
        <f>IF(ISNUMBER('Форма 1'!V3334),'Форма 1'!$H3334*VLOOKUP('Форма 1'!$F3334,'Придельники с 2022'!$B$4:$X$28,'Форма 1'!V$8),"")</f>
        <v/>
      </c>
      <c r="F3334" s="103" t="str">
        <f>IF(ISNUMBER('Форма 1'!W3334),'Форма 1'!$H3334*VLOOKUP('Форма 1'!$F3334,'Придельники с 2022'!$B$4:$X$28,'Форма 1'!W$8),"")</f>
        <v/>
      </c>
      <c r="G3334" s="103" t="str">
        <f>IF(ISNUMBER('Форма 1'!X3334),'Форма 1'!$H3334*VLOOKUP('Форма 1'!$F3334,'Придельники с 2022'!$B$4:$X$28,'Форма 1'!X$8),"")</f>
        <v/>
      </c>
      <c r="H3334" s="103" t="str">
        <f>IF(ISNUMBER('Форма 1'!Y3334),'Форма 1'!$H3334*VLOOKUP('Форма 1'!$F3334,'Придельники с 2022'!$B$4:$X$28,'Форма 1'!Y$8),"")</f>
        <v/>
      </c>
      <c r="I3334" s="103" t="str">
        <f>IF(ISNUMBER('Форма 1'!Z3334),'Форма 1'!$H3334*VLOOKUP('Форма 1'!$F3334,'Придельники с 2022'!$B$4:$X$28,'Форма 1'!Z$8),"")</f>
        <v/>
      </c>
      <c r="J3334" s="103" t="str">
        <f>IF(ISNUMBER('Форма 1'!AA3334),'Форма 1'!$H3334*VLOOKUP('Форма 1'!$F3334,'Придельники с 2022'!$B$4:$X$28,'Форма 1'!AA$8),"")</f>
        <v/>
      </c>
      <c r="K3334" s="90"/>
      <c r="L3334" s="87"/>
      <c r="M3334" s="103" t="str">
        <f>IF(ISNUMBER('Форма 1'!AD3334),'Форма 1'!$H3334*VLOOKUP('Форма 1'!$F3334,'Придельники с 2022'!$B$4:$X$28,'Форма 1'!AD$8),"")</f>
        <v/>
      </c>
      <c r="N3334" s="103" t="str">
        <f>IF(ISBLANK('Форма 1'!$AE3334),"",IF('Форма 1'!$AE3334=1,'Форма 1'!$H3334*VLOOKUP('Форма 1'!$F3334,'Придельники с 2022'!$B$4:$X$28,'Форма 1'!$AE$8,0),IF('Форма 1'!$AE3334=2,'Форма 1'!$H3334*VLOOKUP('Форма 1'!$F3334,'Придельники с 2022'!$B$4:$X$28,13,0),IF('Форма 1'!$AE3334=3,'Форма 1'!$H3334*VLOOKUP('Форма 1'!$F3334,'Придельники с 2022'!$B$4:$X$28,12,0)))))</f>
        <v/>
      </c>
      <c r="O3334" s="103" t="str">
        <f>IF(ISNUMBER('Форма 1'!AF3334),'Форма 1'!$H3334*VLOOKUP('Форма 1'!$F3334,'Придельники с 2022'!$B$4:$X$28,'Форма 1'!AF$8),"")</f>
        <v/>
      </c>
      <c r="P3334" s="87"/>
      <c r="Q3334" s="103">
        <f>IF(ISNUMBER('Форма 1'!AH3334),'Форма 1'!$H3334*VLOOKUP('Форма 1'!$F3334,'Придельники с 2022'!$B$4:$X$28,'Форма 1'!AH$8),"")</f>
        <v>2002643.6220000002</v>
      </c>
      <c r="R3334" s="103" t="str">
        <f>IF(ISNUMBER('Форма 1'!AI3334),'Форма 1'!$H3334*VLOOKUP('Форма 1'!$F3334,'Придельники с 2022'!$B$4:$X$28,'Форма 1'!AI$8),"")</f>
        <v/>
      </c>
      <c r="S3334" s="103" t="str">
        <f>IF(ISNUMBER('Форма 1'!AJ3334),'Форма 1'!$H3334*VLOOKUP('Форма 1'!$F3334,'Придельники с 2022'!$B$4:$X$28,'Форма 1'!AJ$8),"")</f>
        <v/>
      </c>
      <c r="T3334" s="87"/>
    </row>
    <row r="3335" spans="1:20">
      <c r="A3335" s="188">
        <f t="shared" si="248"/>
        <v>180</v>
      </c>
      <c r="B3335" s="189" t="s">
        <v>3225</v>
      </c>
      <c r="C3335" s="99">
        <f t="shared" si="249"/>
        <v>2707149.375</v>
      </c>
      <c r="D3335" s="103" t="str">
        <f>IF(ISNUMBER('Форма 1'!U3335),'Форма 1'!$H3335*VLOOKUP('Форма 1'!$F3335,'Придельники с 2022'!$B$4:$X$28,'Форма 1'!U$8),"")</f>
        <v/>
      </c>
      <c r="E3335" s="103" t="str">
        <f>IF(ISNUMBER('Форма 1'!V3335),'Форма 1'!$H3335*VLOOKUP('Форма 1'!$F3335,'Придельники с 2022'!$B$4:$X$28,'Форма 1'!V$8),"")</f>
        <v/>
      </c>
      <c r="F3335" s="103" t="str">
        <f>IF(ISNUMBER('Форма 1'!W3335),'Форма 1'!$H3335*VLOOKUP('Форма 1'!$F3335,'Придельники с 2022'!$B$4:$X$28,'Форма 1'!W$8),"")</f>
        <v/>
      </c>
      <c r="G3335" s="103">
        <f>IF(ISNUMBER('Форма 1'!X3335),'Форма 1'!$H3335*VLOOKUP('Форма 1'!$F3335,'Придельники с 2022'!$B$4:$X$28,'Форма 1'!X$8),"")</f>
        <v>276896.94899999996</v>
      </c>
      <c r="H3335" s="103" t="str">
        <f>IF(ISNUMBER('Форма 1'!Y3335),'Форма 1'!$H3335*VLOOKUP('Форма 1'!$F3335,'Придельники с 2022'!$B$4:$X$28,'Форма 1'!Y$8),"")</f>
        <v/>
      </c>
      <c r="I3335" s="103">
        <f>IF(ISNUMBER('Форма 1'!Z3335),'Форма 1'!$H3335*VLOOKUP('Форма 1'!$F3335,'Придельники с 2022'!$B$4:$X$28,'Форма 1'!Z$8),"")</f>
        <v>472485.97199999995</v>
      </c>
      <c r="J3335" s="103" t="str">
        <f>IF(ISNUMBER('Форма 1'!AA3335),'Форма 1'!$H3335*VLOOKUP('Форма 1'!$F3335,'Придельники с 2022'!$B$4:$X$28,'Форма 1'!AA$8),"")</f>
        <v/>
      </c>
      <c r="K3335" s="90"/>
      <c r="L3335" s="87"/>
      <c r="M3335" s="103" t="str">
        <f>IF(ISNUMBER('Форма 1'!AD3335),'Форма 1'!$H3335*VLOOKUP('Форма 1'!$F3335,'Придельники с 2022'!$B$4:$X$28,'Форма 1'!AD$8),"")</f>
        <v/>
      </c>
      <c r="N3335" s="103" t="str">
        <f>IF(ISBLANK('Форма 1'!$AE3335),"",IF('Форма 1'!$AE3335=1,'Форма 1'!$H3335*VLOOKUP('Форма 1'!$F3335,'Придельники с 2022'!$B$4:$X$28,'Форма 1'!$AE$8,0),IF('Форма 1'!$AE3335=2,'Форма 1'!$H3335*VLOOKUP('Форма 1'!$F3335,'Придельники с 2022'!$B$4:$X$28,13,0),IF('Форма 1'!$AE3335=3,'Форма 1'!$H3335*VLOOKUP('Форма 1'!$F3335,'Придельники с 2022'!$B$4:$X$28,12,0)))))</f>
        <v/>
      </c>
      <c r="O3335" s="103" t="str">
        <f>IF(ISNUMBER('Форма 1'!AF3335),'Форма 1'!$H3335*VLOOKUP('Форма 1'!$F3335,'Придельники с 2022'!$B$4:$X$28,'Форма 1'!AF$8),"")</f>
        <v/>
      </c>
      <c r="P3335" s="87"/>
      <c r="Q3335" s="103">
        <f>IF(ISNUMBER('Форма 1'!AH3335),'Форма 1'!$H3335*VLOOKUP('Форма 1'!$F3335,'Придельники с 2022'!$B$4:$X$28,'Форма 1'!AH$8),"")</f>
        <v>1957766.4540000001</v>
      </c>
      <c r="R3335" s="103" t="str">
        <f>IF(ISNUMBER('Форма 1'!AI3335),'Форма 1'!$H3335*VLOOKUP('Форма 1'!$F3335,'Придельники с 2022'!$B$4:$X$28,'Форма 1'!AI$8),"")</f>
        <v/>
      </c>
      <c r="S3335" s="103" t="str">
        <f>IF(ISNUMBER('Форма 1'!AJ3335),'Форма 1'!$H3335*VLOOKUP('Форма 1'!$F3335,'Придельники с 2022'!$B$4:$X$28,'Форма 1'!AJ$8),"")</f>
        <v/>
      </c>
      <c r="T3335" s="87"/>
    </row>
    <row r="3336" spans="1:20">
      <c r="A3336" s="188">
        <f t="shared" si="248"/>
        <v>181</v>
      </c>
      <c r="B3336" s="189" t="s">
        <v>3226</v>
      </c>
      <c r="C3336" s="99">
        <f t="shared" si="249"/>
        <v>11664446.275999999</v>
      </c>
      <c r="D3336" s="103" t="str">
        <f>IF(ISNUMBER('Форма 1'!U3336),'Форма 1'!$H3336*VLOOKUP('Форма 1'!$F3336,'Придельники с 2022'!$B$4:$X$28,'Форма 1'!U$8),"")</f>
        <v/>
      </c>
      <c r="E3336" s="103" t="str">
        <f>IF(ISNUMBER('Форма 1'!V3336),'Форма 1'!$H3336*VLOOKUP('Форма 1'!$F3336,'Придельники с 2022'!$B$4:$X$28,'Форма 1'!V$8),"")</f>
        <v/>
      </c>
      <c r="F3336" s="103" t="str">
        <f>IF(ISNUMBER('Форма 1'!W3336),'Форма 1'!$H3336*VLOOKUP('Форма 1'!$F3336,'Придельники с 2022'!$B$4:$X$28,'Форма 1'!W$8),"")</f>
        <v/>
      </c>
      <c r="G3336" s="103" t="str">
        <f>IF(ISNUMBER('Форма 1'!X3336),'Форма 1'!$H3336*VLOOKUP('Форма 1'!$F3336,'Придельники с 2022'!$B$4:$X$28,'Форма 1'!X$8),"")</f>
        <v/>
      </c>
      <c r="H3336" s="103" t="str">
        <f>IF(ISNUMBER('Форма 1'!Y3336),'Форма 1'!$H3336*VLOOKUP('Форма 1'!$F3336,'Придельники с 2022'!$B$4:$X$28,'Форма 1'!Y$8),"")</f>
        <v/>
      </c>
      <c r="I3336" s="103" t="str">
        <f>IF(ISNUMBER('Форма 1'!Z3336),'Форма 1'!$H3336*VLOOKUP('Форма 1'!$F3336,'Придельники с 2022'!$B$4:$X$28,'Форма 1'!Z$8),"")</f>
        <v/>
      </c>
      <c r="J3336" s="103" t="str">
        <f>IF(ISNUMBER('Форма 1'!AA3336),'Форма 1'!$H3336*VLOOKUP('Форма 1'!$F3336,'Придельники с 2022'!$B$4:$X$28,'Форма 1'!AA$8),"")</f>
        <v/>
      </c>
      <c r="K3336" s="90"/>
      <c r="L3336" s="87"/>
      <c r="M3336" s="103" t="str">
        <f>IF(ISNUMBER('Форма 1'!AD3336),'Форма 1'!$H3336*VLOOKUP('Форма 1'!$F3336,'Придельники с 2022'!$B$4:$X$28,'Форма 1'!AD$8),"")</f>
        <v/>
      </c>
      <c r="N3336" s="103">
        <f>IF(ISBLANK('Форма 1'!$AE3336),"",IF('Форма 1'!$AE3336=1,'Форма 1'!$H3336*VLOOKUP('Форма 1'!$F3336,'Придельники с 2022'!$B$4:$X$28,'Форма 1'!$AE$8,0),IF('Форма 1'!$AE3336=2,'Форма 1'!$H3336*VLOOKUP('Форма 1'!$F3336,'Придельники с 2022'!$B$4:$X$28,13,0),IF('Форма 1'!$AE3336=3,'Форма 1'!$H3336*VLOOKUP('Форма 1'!$F3336,'Придельники с 2022'!$B$4:$X$28,12,0)))))</f>
        <v>11664446.275999999</v>
      </c>
      <c r="O3336" s="103" t="str">
        <f>IF(ISNUMBER('Форма 1'!AF3336),'Форма 1'!$H3336*VLOOKUP('Форма 1'!$F3336,'Придельники с 2022'!$B$4:$X$28,'Форма 1'!AF$8),"")</f>
        <v/>
      </c>
      <c r="P3336" s="87"/>
      <c r="Q3336" s="103" t="str">
        <f>IF(ISNUMBER('Форма 1'!AH3336),'Форма 1'!$H3336*VLOOKUP('Форма 1'!$F3336,'Придельники с 2022'!$B$4:$X$28,'Форма 1'!AH$8),"")</f>
        <v/>
      </c>
      <c r="R3336" s="103" t="str">
        <f>IF(ISNUMBER('Форма 1'!AI3336),'Форма 1'!$H3336*VLOOKUP('Форма 1'!$F3336,'Придельники с 2022'!$B$4:$X$28,'Форма 1'!AI$8),"")</f>
        <v/>
      </c>
      <c r="S3336" s="103" t="str">
        <f>IF(ISNUMBER('Форма 1'!AJ3336),'Форма 1'!$H3336*VLOOKUP('Форма 1'!$F3336,'Придельники с 2022'!$B$4:$X$28,'Форма 1'!AJ$8),"")</f>
        <v/>
      </c>
      <c r="T3336" s="87"/>
    </row>
    <row r="3337" spans="1:20">
      <c r="A3337" s="188">
        <f t="shared" si="248"/>
        <v>182</v>
      </c>
      <c r="B3337" s="189" t="s">
        <v>3227</v>
      </c>
      <c r="C3337" s="99">
        <f t="shared" si="249"/>
        <v>9932963.7120000012</v>
      </c>
      <c r="D3337" s="103" t="str">
        <f>IF(ISNUMBER('Форма 1'!U3337),'Форма 1'!$H3337*VLOOKUP('Форма 1'!$F3337,'Придельники с 2022'!$B$4:$X$28,'Форма 1'!U$8),"")</f>
        <v/>
      </c>
      <c r="E3337" s="103" t="str">
        <f>IF(ISNUMBER('Форма 1'!V3337),'Форма 1'!$H3337*VLOOKUP('Форма 1'!$F3337,'Придельники с 2022'!$B$4:$X$28,'Форма 1'!V$8),"")</f>
        <v/>
      </c>
      <c r="F3337" s="103" t="str">
        <f>IF(ISNUMBER('Форма 1'!W3337),'Форма 1'!$H3337*VLOOKUP('Форма 1'!$F3337,'Придельники с 2022'!$B$4:$X$28,'Форма 1'!W$8),"")</f>
        <v/>
      </c>
      <c r="G3337" s="103" t="str">
        <f>IF(ISNUMBER('Форма 1'!X3337),'Форма 1'!$H3337*VLOOKUP('Форма 1'!$F3337,'Придельники с 2022'!$B$4:$X$28,'Форма 1'!X$8),"")</f>
        <v/>
      </c>
      <c r="H3337" s="103" t="str">
        <f>IF(ISNUMBER('Форма 1'!Y3337),'Форма 1'!$H3337*VLOOKUP('Форма 1'!$F3337,'Придельники с 2022'!$B$4:$X$28,'Форма 1'!Y$8),"")</f>
        <v/>
      </c>
      <c r="I3337" s="103" t="str">
        <f>IF(ISNUMBER('Форма 1'!Z3337),'Форма 1'!$H3337*VLOOKUP('Форма 1'!$F3337,'Придельники с 2022'!$B$4:$X$28,'Форма 1'!Z$8),"")</f>
        <v/>
      </c>
      <c r="J3337" s="103" t="str">
        <f>IF(ISNUMBER('Форма 1'!AA3337),'Форма 1'!$H3337*VLOOKUP('Форма 1'!$F3337,'Придельники с 2022'!$B$4:$X$28,'Форма 1'!AA$8),"")</f>
        <v/>
      </c>
      <c r="K3337" s="90"/>
      <c r="L3337" s="87"/>
      <c r="M3337" s="103">
        <f>IF(ISNUMBER('Форма 1'!AD3337),'Форма 1'!$H3337*VLOOKUP('Форма 1'!$F3337,'Придельники с 2022'!$B$4:$X$28,'Форма 1'!AD$8),"")</f>
        <v>9932963.7120000012</v>
      </c>
      <c r="N3337" s="103" t="str">
        <f>IF(ISBLANK('Форма 1'!$AE3337),"",IF('Форма 1'!$AE3337=1,'Форма 1'!$H3337*VLOOKUP('Форма 1'!$F3337,'Придельники с 2022'!$B$4:$X$28,'Форма 1'!$AE$8,0),IF('Форма 1'!$AE3337=2,'Форма 1'!$H3337*VLOOKUP('Форма 1'!$F3337,'Придельники с 2022'!$B$4:$X$28,13,0),IF('Форма 1'!$AE3337=3,'Форма 1'!$H3337*VLOOKUP('Форма 1'!$F3337,'Придельники с 2022'!$B$4:$X$28,12,0)))))</f>
        <v/>
      </c>
      <c r="O3337" s="103" t="str">
        <f>IF(ISNUMBER('Форма 1'!AF3337),'Форма 1'!$H3337*VLOOKUP('Форма 1'!$F3337,'Придельники с 2022'!$B$4:$X$28,'Форма 1'!AF$8),"")</f>
        <v/>
      </c>
      <c r="P3337" s="87"/>
      <c r="Q3337" s="103" t="str">
        <f>IF(ISNUMBER('Форма 1'!AH3337),'Форма 1'!$H3337*VLOOKUP('Форма 1'!$F3337,'Придельники с 2022'!$B$4:$X$28,'Форма 1'!AH$8),"")</f>
        <v/>
      </c>
      <c r="R3337" s="103" t="str">
        <f>IF(ISNUMBER('Форма 1'!AI3337),'Форма 1'!$H3337*VLOOKUP('Форма 1'!$F3337,'Придельники с 2022'!$B$4:$X$28,'Форма 1'!AI$8),"")</f>
        <v/>
      </c>
      <c r="S3337" s="103" t="str">
        <f>IF(ISNUMBER('Форма 1'!AJ3337),'Форма 1'!$H3337*VLOOKUP('Форма 1'!$F3337,'Придельники с 2022'!$B$4:$X$28,'Форма 1'!AJ$8),"")</f>
        <v/>
      </c>
      <c r="T3337" s="87"/>
    </row>
    <row r="3338" spans="1:20">
      <c r="A3338" s="188">
        <f t="shared" si="248"/>
        <v>183</v>
      </c>
      <c r="B3338" s="189" t="s">
        <v>3228</v>
      </c>
      <c r="C3338" s="99">
        <f t="shared" si="249"/>
        <v>10028438.336000001</v>
      </c>
      <c r="D3338" s="103" t="str">
        <f>IF(ISNUMBER('Форма 1'!U3338),'Форма 1'!$H3338*VLOOKUP('Форма 1'!$F3338,'Придельники с 2022'!$B$4:$X$28,'Форма 1'!U$8),"")</f>
        <v/>
      </c>
      <c r="E3338" s="103" t="str">
        <f>IF(ISNUMBER('Форма 1'!V3338),'Форма 1'!$H3338*VLOOKUP('Форма 1'!$F3338,'Придельники с 2022'!$B$4:$X$28,'Форма 1'!V$8),"")</f>
        <v/>
      </c>
      <c r="F3338" s="103" t="str">
        <f>IF(ISNUMBER('Форма 1'!W3338),'Форма 1'!$H3338*VLOOKUP('Форма 1'!$F3338,'Придельники с 2022'!$B$4:$X$28,'Форма 1'!W$8),"")</f>
        <v/>
      </c>
      <c r="G3338" s="103" t="str">
        <f>IF(ISNUMBER('Форма 1'!X3338),'Форма 1'!$H3338*VLOOKUP('Форма 1'!$F3338,'Придельники с 2022'!$B$4:$X$28,'Форма 1'!X$8),"")</f>
        <v/>
      </c>
      <c r="H3338" s="103" t="str">
        <f>IF(ISNUMBER('Форма 1'!Y3338),'Форма 1'!$H3338*VLOOKUP('Форма 1'!$F3338,'Придельники с 2022'!$B$4:$X$28,'Форма 1'!Y$8),"")</f>
        <v/>
      </c>
      <c r="I3338" s="103" t="str">
        <f>IF(ISNUMBER('Форма 1'!Z3338),'Форма 1'!$H3338*VLOOKUP('Форма 1'!$F3338,'Придельники с 2022'!$B$4:$X$28,'Форма 1'!Z$8),"")</f>
        <v/>
      </c>
      <c r="J3338" s="103" t="str">
        <f>IF(ISNUMBER('Форма 1'!AA3338),'Форма 1'!$H3338*VLOOKUP('Форма 1'!$F3338,'Придельники с 2022'!$B$4:$X$28,'Форма 1'!AA$8),"")</f>
        <v/>
      </c>
      <c r="K3338" s="90"/>
      <c r="L3338" s="87"/>
      <c r="M3338" s="103">
        <f>IF(ISNUMBER('Форма 1'!AD3338),'Форма 1'!$H3338*VLOOKUP('Форма 1'!$F3338,'Придельники с 2022'!$B$4:$X$28,'Форма 1'!AD$8),"")</f>
        <v>10028438.336000001</v>
      </c>
      <c r="N3338" s="103" t="str">
        <f>IF(ISBLANK('Форма 1'!$AE3338),"",IF('Форма 1'!$AE3338=1,'Форма 1'!$H3338*VLOOKUP('Форма 1'!$F3338,'Придельники с 2022'!$B$4:$X$28,'Форма 1'!$AE$8,0),IF('Форма 1'!$AE3338=2,'Форма 1'!$H3338*VLOOKUP('Форма 1'!$F3338,'Придельники с 2022'!$B$4:$X$28,13,0),IF('Форма 1'!$AE3338=3,'Форма 1'!$H3338*VLOOKUP('Форма 1'!$F3338,'Придельники с 2022'!$B$4:$X$28,12,0)))))</f>
        <v/>
      </c>
      <c r="O3338" s="103" t="str">
        <f>IF(ISNUMBER('Форма 1'!AF3338),'Форма 1'!$H3338*VLOOKUP('Форма 1'!$F3338,'Придельники с 2022'!$B$4:$X$28,'Форма 1'!AF$8),"")</f>
        <v/>
      </c>
      <c r="P3338" s="87"/>
      <c r="Q3338" s="103" t="str">
        <f>IF(ISNUMBER('Форма 1'!AH3338),'Форма 1'!$H3338*VLOOKUP('Форма 1'!$F3338,'Придельники с 2022'!$B$4:$X$28,'Форма 1'!AH$8),"")</f>
        <v/>
      </c>
      <c r="R3338" s="103" t="str">
        <f>IF(ISNUMBER('Форма 1'!AI3338),'Форма 1'!$H3338*VLOOKUP('Форма 1'!$F3338,'Придельники с 2022'!$B$4:$X$28,'Форма 1'!AI$8),"")</f>
        <v/>
      </c>
      <c r="S3338" s="103" t="str">
        <f>IF(ISNUMBER('Форма 1'!AJ3338),'Форма 1'!$H3338*VLOOKUP('Форма 1'!$F3338,'Придельники с 2022'!$B$4:$X$28,'Форма 1'!AJ$8),"")</f>
        <v/>
      </c>
      <c r="T3338" s="87"/>
    </row>
    <row r="3339" spans="1:20">
      <c r="A3339" s="188">
        <f t="shared" si="248"/>
        <v>184</v>
      </c>
      <c r="B3339" s="189" t="s">
        <v>3229</v>
      </c>
      <c r="C3339" s="99">
        <f t="shared" si="249"/>
        <v>16447755.744000001</v>
      </c>
      <c r="D3339" s="103" t="str">
        <f>IF(ISNUMBER('Форма 1'!U3339),'Форма 1'!$H3339*VLOOKUP('Форма 1'!$F3339,'Придельники с 2022'!$B$4:$X$28,'Форма 1'!U$8),"")</f>
        <v/>
      </c>
      <c r="E3339" s="103" t="str">
        <f>IF(ISNUMBER('Форма 1'!V3339),'Форма 1'!$H3339*VLOOKUP('Форма 1'!$F3339,'Придельники с 2022'!$B$4:$X$28,'Форма 1'!V$8),"")</f>
        <v/>
      </c>
      <c r="F3339" s="103" t="str">
        <f>IF(ISNUMBER('Форма 1'!W3339),'Форма 1'!$H3339*VLOOKUP('Форма 1'!$F3339,'Придельники с 2022'!$B$4:$X$28,'Форма 1'!W$8),"")</f>
        <v/>
      </c>
      <c r="G3339" s="103" t="str">
        <f>IF(ISNUMBER('Форма 1'!X3339),'Форма 1'!$H3339*VLOOKUP('Форма 1'!$F3339,'Придельники с 2022'!$B$4:$X$28,'Форма 1'!X$8),"")</f>
        <v/>
      </c>
      <c r="H3339" s="103" t="str">
        <f>IF(ISNUMBER('Форма 1'!Y3339),'Форма 1'!$H3339*VLOOKUP('Форма 1'!$F3339,'Придельники с 2022'!$B$4:$X$28,'Форма 1'!Y$8),"")</f>
        <v/>
      </c>
      <c r="I3339" s="103" t="str">
        <f>IF(ISNUMBER('Форма 1'!Z3339),'Форма 1'!$H3339*VLOOKUP('Форма 1'!$F3339,'Придельники с 2022'!$B$4:$X$28,'Форма 1'!Z$8),"")</f>
        <v/>
      </c>
      <c r="J3339" s="103" t="str">
        <f>IF(ISNUMBER('Форма 1'!AA3339),'Форма 1'!$H3339*VLOOKUP('Форма 1'!$F3339,'Придельники с 2022'!$B$4:$X$28,'Форма 1'!AA$8),"")</f>
        <v/>
      </c>
      <c r="K3339" s="90"/>
      <c r="L3339" s="87"/>
      <c r="M3339" s="103">
        <f>IF(ISNUMBER('Форма 1'!AD3339),'Форма 1'!$H3339*VLOOKUP('Форма 1'!$F3339,'Придельники с 2022'!$B$4:$X$28,'Форма 1'!AD$8),"")</f>
        <v>16447755.744000001</v>
      </c>
      <c r="N3339" s="103" t="str">
        <f>IF(ISBLANK('Форма 1'!$AE3339),"",IF('Форма 1'!$AE3339=1,'Форма 1'!$H3339*VLOOKUP('Форма 1'!$F3339,'Придельники с 2022'!$B$4:$X$28,'Форма 1'!$AE$8,0),IF('Форма 1'!$AE3339=2,'Форма 1'!$H3339*VLOOKUP('Форма 1'!$F3339,'Придельники с 2022'!$B$4:$X$28,13,0),IF('Форма 1'!$AE3339=3,'Форма 1'!$H3339*VLOOKUP('Форма 1'!$F3339,'Придельники с 2022'!$B$4:$X$28,12,0)))))</f>
        <v/>
      </c>
      <c r="O3339" s="103" t="str">
        <f>IF(ISNUMBER('Форма 1'!AF3339),'Форма 1'!$H3339*VLOOKUP('Форма 1'!$F3339,'Придельники с 2022'!$B$4:$X$28,'Форма 1'!AF$8),"")</f>
        <v/>
      </c>
      <c r="P3339" s="87"/>
      <c r="Q3339" s="103" t="str">
        <f>IF(ISNUMBER('Форма 1'!AH3339),'Форма 1'!$H3339*VLOOKUP('Форма 1'!$F3339,'Придельники с 2022'!$B$4:$X$28,'Форма 1'!AH$8),"")</f>
        <v/>
      </c>
      <c r="R3339" s="103" t="str">
        <f>IF(ISNUMBER('Форма 1'!AI3339),'Форма 1'!$H3339*VLOOKUP('Форма 1'!$F3339,'Придельники с 2022'!$B$4:$X$28,'Форма 1'!AI$8),"")</f>
        <v/>
      </c>
      <c r="S3339" s="103" t="str">
        <f>IF(ISNUMBER('Форма 1'!AJ3339),'Форма 1'!$H3339*VLOOKUP('Форма 1'!$F3339,'Придельники с 2022'!$B$4:$X$28,'Форма 1'!AJ$8),"")</f>
        <v/>
      </c>
      <c r="T3339" s="87"/>
    </row>
    <row r="3340" spans="1:20">
      <c r="A3340" s="188">
        <f t="shared" si="248"/>
        <v>185</v>
      </c>
      <c r="B3340" s="189" t="s">
        <v>3230</v>
      </c>
      <c r="C3340" s="99">
        <f t="shared" si="249"/>
        <v>16141966.736000003</v>
      </c>
      <c r="D3340" s="103" t="str">
        <f>IF(ISNUMBER('Форма 1'!U3340),'Форма 1'!$H3340*VLOOKUP('Форма 1'!$F3340,'Придельники с 2022'!$B$4:$X$28,'Форма 1'!U$8),"")</f>
        <v/>
      </c>
      <c r="E3340" s="103" t="str">
        <f>IF(ISNUMBER('Форма 1'!V3340),'Форма 1'!$H3340*VLOOKUP('Форма 1'!$F3340,'Придельники с 2022'!$B$4:$X$28,'Форма 1'!V$8),"")</f>
        <v/>
      </c>
      <c r="F3340" s="103" t="str">
        <f>IF(ISNUMBER('Форма 1'!W3340),'Форма 1'!$H3340*VLOOKUP('Форма 1'!$F3340,'Придельники с 2022'!$B$4:$X$28,'Форма 1'!W$8),"")</f>
        <v/>
      </c>
      <c r="G3340" s="103" t="str">
        <f>IF(ISNUMBER('Форма 1'!X3340),'Форма 1'!$H3340*VLOOKUP('Форма 1'!$F3340,'Придельники с 2022'!$B$4:$X$28,'Форма 1'!X$8),"")</f>
        <v/>
      </c>
      <c r="H3340" s="103" t="str">
        <f>IF(ISNUMBER('Форма 1'!Y3340),'Форма 1'!$H3340*VLOOKUP('Форма 1'!$F3340,'Придельники с 2022'!$B$4:$X$28,'Форма 1'!Y$8),"")</f>
        <v/>
      </c>
      <c r="I3340" s="103" t="str">
        <f>IF(ISNUMBER('Форма 1'!Z3340),'Форма 1'!$H3340*VLOOKUP('Форма 1'!$F3340,'Придельники с 2022'!$B$4:$X$28,'Форма 1'!Z$8),"")</f>
        <v/>
      </c>
      <c r="J3340" s="103" t="str">
        <f>IF(ISNUMBER('Форма 1'!AA3340),'Форма 1'!$H3340*VLOOKUP('Форма 1'!$F3340,'Придельники с 2022'!$B$4:$X$28,'Форма 1'!AA$8),"")</f>
        <v/>
      </c>
      <c r="K3340" s="90"/>
      <c r="L3340" s="87"/>
      <c r="M3340" s="103">
        <f>IF(ISNUMBER('Форма 1'!AD3340),'Форма 1'!$H3340*VLOOKUP('Форма 1'!$F3340,'Придельники с 2022'!$B$4:$X$28,'Форма 1'!AD$8),"")</f>
        <v>16141966.736000003</v>
      </c>
      <c r="N3340" s="103" t="str">
        <f>IF(ISBLANK('Форма 1'!$AE3340),"",IF('Форма 1'!$AE3340=1,'Форма 1'!$H3340*VLOOKUP('Форма 1'!$F3340,'Придельники с 2022'!$B$4:$X$28,'Форма 1'!$AE$8,0),IF('Форма 1'!$AE3340=2,'Форма 1'!$H3340*VLOOKUP('Форма 1'!$F3340,'Придельники с 2022'!$B$4:$X$28,13,0),IF('Форма 1'!$AE3340=3,'Форма 1'!$H3340*VLOOKUP('Форма 1'!$F3340,'Придельники с 2022'!$B$4:$X$28,12,0)))))</f>
        <v/>
      </c>
      <c r="O3340" s="103" t="str">
        <f>IF(ISNUMBER('Форма 1'!AF3340),'Форма 1'!$H3340*VLOOKUP('Форма 1'!$F3340,'Придельники с 2022'!$B$4:$X$28,'Форма 1'!AF$8),"")</f>
        <v/>
      </c>
      <c r="P3340" s="87"/>
      <c r="Q3340" s="103" t="str">
        <f>IF(ISNUMBER('Форма 1'!AH3340),'Форма 1'!$H3340*VLOOKUP('Форма 1'!$F3340,'Придельники с 2022'!$B$4:$X$28,'Форма 1'!AH$8),"")</f>
        <v/>
      </c>
      <c r="R3340" s="103" t="str">
        <f>IF(ISNUMBER('Форма 1'!AI3340),'Форма 1'!$H3340*VLOOKUP('Форма 1'!$F3340,'Придельники с 2022'!$B$4:$X$28,'Форма 1'!AI$8),"")</f>
        <v/>
      </c>
      <c r="S3340" s="103" t="str">
        <f>IF(ISNUMBER('Форма 1'!AJ3340),'Форма 1'!$H3340*VLOOKUP('Форма 1'!$F3340,'Придельники с 2022'!$B$4:$X$28,'Форма 1'!AJ$8),"")</f>
        <v/>
      </c>
      <c r="T3340" s="87"/>
    </row>
    <row r="3341" spans="1:20">
      <c r="A3341" s="188">
        <f t="shared" si="248"/>
        <v>186</v>
      </c>
      <c r="B3341" s="189" t="s">
        <v>3231</v>
      </c>
      <c r="C3341" s="99">
        <f t="shared" si="249"/>
        <v>6524895.3839999996</v>
      </c>
      <c r="D3341" s="103" t="str">
        <f>IF(ISNUMBER('Форма 1'!U3341),'Форма 1'!$H3341*VLOOKUP('Форма 1'!$F3341,'Придельники с 2022'!$B$4:$X$28,'Форма 1'!U$8),"")</f>
        <v/>
      </c>
      <c r="E3341" s="103" t="str">
        <f>IF(ISNUMBER('Форма 1'!V3341),'Форма 1'!$H3341*VLOOKUP('Форма 1'!$F3341,'Придельники с 2022'!$B$4:$X$28,'Форма 1'!V$8),"")</f>
        <v/>
      </c>
      <c r="F3341" s="103" t="str">
        <f>IF(ISNUMBER('Форма 1'!W3341),'Форма 1'!$H3341*VLOOKUP('Форма 1'!$F3341,'Придельники с 2022'!$B$4:$X$28,'Форма 1'!W$8),"")</f>
        <v/>
      </c>
      <c r="G3341" s="103" t="str">
        <f>IF(ISNUMBER('Форма 1'!X3341),'Форма 1'!$H3341*VLOOKUP('Форма 1'!$F3341,'Придельники с 2022'!$B$4:$X$28,'Форма 1'!X$8),"")</f>
        <v/>
      </c>
      <c r="H3341" s="103" t="str">
        <f>IF(ISNUMBER('Форма 1'!Y3341),'Форма 1'!$H3341*VLOOKUP('Форма 1'!$F3341,'Придельники с 2022'!$B$4:$X$28,'Форма 1'!Y$8),"")</f>
        <v/>
      </c>
      <c r="I3341" s="103">
        <f>IF(ISNUMBER('Форма 1'!Z3341),'Форма 1'!$H3341*VLOOKUP('Форма 1'!$F3341,'Придельники с 2022'!$B$4:$X$28,'Форма 1'!Z$8),"")</f>
        <v>411112.43599999999</v>
      </c>
      <c r="J3341" s="103" t="str">
        <f>IF(ISNUMBER('Форма 1'!AA3341),'Форма 1'!$H3341*VLOOKUP('Форма 1'!$F3341,'Придельники с 2022'!$B$4:$X$28,'Форма 1'!AA$8),"")</f>
        <v/>
      </c>
      <c r="K3341" s="90"/>
      <c r="L3341" s="87"/>
      <c r="M3341" s="103">
        <f>IF(ISNUMBER('Форма 1'!AD3341),'Форма 1'!$H3341*VLOOKUP('Форма 1'!$F3341,'Придельники с 2022'!$B$4:$X$28,'Форма 1'!AD$8),"")</f>
        <v>6094747.6030000001</v>
      </c>
      <c r="N3341" s="103" t="str">
        <f>IF(ISBLANK('Форма 1'!$AE3341),"",IF('Форма 1'!$AE3341=1,'Форма 1'!$H3341*VLOOKUP('Форма 1'!$F3341,'Придельники с 2022'!$B$4:$X$28,'Форма 1'!$AE$8,0),IF('Форма 1'!$AE3341=2,'Форма 1'!$H3341*VLOOKUP('Форма 1'!$F3341,'Придельники с 2022'!$B$4:$X$28,13,0),IF('Форма 1'!$AE3341=3,'Форма 1'!$H3341*VLOOKUP('Форма 1'!$F3341,'Придельники с 2022'!$B$4:$X$28,12,0)))))</f>
        <v/>
      </c>
      <c r="O3341" s="103" t="str">
        <f>IF(ISNUMBER('Форма 1'!AF3341),'Форма 1'!$H3341*VLOOKUP('Форма 1'!$F3341,'Придельники с 2022'!$B$4:$X$28,'Форма 1'!AF$8),"")</f>
        <v/>
      </c>
      <c r="P3341" s="87"/>
      <c r="Q3341" s="103" t="str">
        <f>IF(ISNUMBER('Форма 1'!AH3341),'Форма 1'!$H3341*VLOOKUP('Форма 1'!$F3341,'Придельники с 2022'!$B$4:$X$28,'Форма 1'!AH$8),"")</f>
        <v/>
      </c>
      <c r="R3341" s="103" t="str">
        <f>IF(ISNUMBER('Форма 1'!AI3341),'Форма 1'!$H3341*VLOOKUP('Форма 1'!$F3341,'Придельники с 2022'!$B$4:$X$28,'Форма 1'!AI$8),"")</f>
        <v/>
      </c>
      <c r="S3341" s="103">
        <f>IF(ISNUMBER('Форма 1'!AJ3341),'Форма 1'!$H3341*VLOOKUP('Форма 1'!$F3341,'Придельники с 2022'!$B$4:$X$28,'Форма 1'!AJ$8),"")</f>
        <v>19035.345000000001</v>
      </c>
      <c r="T3341" s="87"/>
    </row>
    <row r="3342" spans="1:20">
      <c r="A3342" s="188">
        <f t="shared" si="248"/>
        <v>187</v>
      </c>
      <c r="B3342" s="189" t="s">
        <v>3232</v>
      </c>
      <c r="C3342" s="99">
        <f t="shared" si="249"/>
        <v>1155632.97</v>
      </c>
      <c r="D3342" s="103" t="str">
        <f>IF(ISNUMBER('Форма 1'!U3342),'Форма 1'!$H3342*VLOOKUP('Форма 1'!$F3342,'Придельники с 2022'!$B$4:$X$28,'Форма 1'!U$8),"")</f>
        <v/>
      </c>
      <c r="E3342" s="103" t="str">
        <f>IF(ISNUMBER('Форма 1'!V3342),'Форма 1'!$H3342*VLOOKUP('Форма 1'!$F3342,'Придельники с 2022'!$B$4:$X$28,'Форма 1'!V$8),"")</f>
        <v/>
      </c>
      <c r="F3342" s="103" t="str">
        <f>IF(ISNUMBER('Форма 1'!W3342),'Форма 1'!$H3342*VLOOKUP('Форма 1'!$F3342,'Придельники с 2022'!$B$4:$X$28,'Форма 1'!W$8),"")</f>
        <v/>
      </c>
      <c r="G3342" s="103">
        <f>IF(ISNUMBER('Форма 1'!X3342),'Форма 1'!$H3342*VLOOKUP('Форма 1'!$F3342,'Придельники с 2022'!$B$4:$X$28,'Форма 1'!X$8),"")</f>
        <v>1155632.97</v>
      </c>
      <c r="H3342" s="103" t="str">
        <f>IF(ISNUMBER('Форма 1'!Y3342),'Форма 1'!$H3342*VLOOKUP('Форма 1'!$F3342,'Придельники с 2022'!$B$4:$X$28,'Форма 1'!Y$8),"")</f>
        <v/>
      </c>
      <c r="I3342" s="103" t="str">
        <f>IF(ISNUMBER('Форма 1'!Z3342),'Форма 1'!$H3342*VLOOKUP('Форма 1'!$F3342,'Придельники с 2022'!$B$4:$X$28,'Форма 1'!Z$8),"")</f>
        <v/>
      </c>
      <c r="J3342" s="103" t="str">
        <f>IF(ISNUMBER('Форма 1'!AA3342),'Форма 1'!$H3342*VLOOKUP('Форма 1'!$F3342,'Придельники с 2022'!$B$4:$X$28,'Форма 1'!AA$8),"")</f>
        <v/>
      </c>
      <c r="K3342" s="90"/>
      <c r="L3342" s="87"/>
      <c r="M3342" s="103" t="str">
        <f>IF(ISNUMBER('Форма 1'!AD3342),'Форма 1'!$H3342*VLOOKUP('Форма 1'!$F3342,'Придельники с 2022'!$B$4:$X$28,'Форма 1'!AD$8),"")</f>
        <v/>
      </c>
      <c r="N3342" s="103" t="str">
        <f>IF(ISBLANK('Форма 1'!$AE3342),"",IF('Форма 1'!$AE3342=1,'Форма 1'!$H3342*VLOOKUP('Форма 1'!$F3342,'Придельники с 2022'!$B$4:$X$28,'Форма 1'!$AE$8,0),IF('Форма 1'!$AE3342=2,'Форма 1'!$H3342*VLOOKUP('Форма 1'!$F3342,'Придельники с 2022'!$B$4:$X$28,13,0),IF('Форма 1'!$AE3342=3,'Форма 1'!$H3342*VLOOKUP('Форма 1'!$F3342,'Придельники с 2022'!$B$4:$X$28,12,0)))))</f>
        <v/>
      </c>
      <c r="O3342" s="103" t="str">
        <f>IF(ISNUMBER('Форма 1'!AF3342),'Форма 1'!$H3342*VLOOKUP('Форма 1'!$F3342,'Придельники с 2022'!$B$4:$X$28,'Форма 1'!AF$8),"")</f>
        <v/>
      </c>
      <c r="P3342" s="87"/>
      <c r="Q3342" s="103" t="str">
        <f>IF(ISNUMBER('Форма 1'!AH3342),'Форма 1'!$H3342*VLOOKUP('Форма 1'!$F3342,'Придельники с 2022'!$B$4:$X$28,'Форма 1'!AH$8),"")</f>
        <v/>
      </c>
      <c r="R3342" s="103" t="str">
        <f>IF(ISNUMBER('Форма 1'!AI3342),'Форма 1'!$H3342*VLOOKUP('Форма 1'!$F3342,'Придельники с 2022'!$B$4:$X$28,'Форма 1'!AI$8),"")</f>
        <v/>
      </c>
      <c r="S3342" s="103" t="str">
        <f>IF(ISNUMBER('Форма 1'!AJ3342),'Форма 1'!$H3342*VLOOKUP('Форма 1'!$F3342,'Придельники с 2022'!$B$4:$X$28,'Форма 1'!AJ$8),"")</f>
        <v/>
      </c>
      <c r="T3342" s="87"/>
    </row>
    <row r="3343" spans="1:20">
      <c r="A3343" s="188">
        <f t="shared" si="248"/>
        <v>188</v>
      </c>
      <c r="B3343" s="189" t="s">
        <v>3233</v>
      </c>
      <c r="C3343" s="99">
        <f t="shared" si="249"/>
        <v>5557017.8399999999</v>
      </c>
      <c r="D3343" s="103" t="str">
        <f>IF(ISNUMBER('Форма 1'!U3343),'Форма 1'!$H3343*VLOOKUP('Форма 1'!$F3343,'Придельники с 2022'!$B$4:$X$28,'Форма 1'!U$8),"")</f>
        <v/>
      </c>
      <c r="E3343" s="103" t="str">
        <f>IF(ISNUMBER('Форма 1'!V3343),'Форма 1'!$H3343*VLOOKUP('Форма 1'!$F3343,'Придельники с 2022'!$B$4:$X$28,'Форма 1'!V$8),"")</f>
        <v/>
      </c>
      <c r="F3343" s="103" t="str">
        <f>IF(ISNUMBER('Форма 1'!W3343),'Форма 1'!$H3343*VLOOKUP('Форма 1'!$F3343,'Придельники с 2022'!$B$4:$X$28,'Форма 1'!W$8),"")</f>
        <v/>
      </c>
      <c r="G3343" s="103" t="str">
        <f>IF(ISNUMBER('Форма 1'!X3343),'Форма 1'!$H3343*VLOOKUP('Форма 1'!$F3343,'Придельники с 2022'!$B$4:$X$28,'Форма 1'!X$8),"")</f>
        <v/>
      </c>
      <c r="H3343" s="103" t="str">
        <f>IF(ISNUMBER('Форма 1'!Y3343),'Форма 1'!$H3343*VLOOKUP('Форма 1'!$F3343,'Придельники с 2022'!$B$4:$X$28,'Форма 1'!Y$8),"")</f>
        <v/>
      </c>
      <c r="I3343" s="103" t="str">
        <f>IF(ISNUMBER('Форма 1'!Z3343),'Форма 1'!$H3343*VLOOKUP('Форма 1'!$F3343,'Придельники с 2022'!$B$4:$X$28,'Форма 1'!Z$8),"")</f>
        <v/>
      </c>
      <c r="J3343" s="103" t="str">
        <f>IF(ISNUMBER('Форма 1'!AA3343),'Форма 1'!$H3343*VLOOKUP('Форма 1'!$F3343,'Придельники с 2022'!$B$4:$X$28,'Форма 1'!AA$8),"")</f>
        <v/>
      </c>
      <c r="K3343" s="90">
        <v>2</v>
      </c>
      <c r="L3343" s="87">
        <f t="shared" ref="L3343:L3344" si="250">2778508.92*K3343</f>
        <v>5557017.8399999999</v>
      </c>
      <c r="M3343" s="103" t="str">
        <f>IF(ISNUMBER('Форма 1'!AD3343),'Форма 1'!$H3343*VLOOKUP('Форма 1'!$F3343,'Придельники с 2022'!$B$4:$X$28,'Форма 1'!AD$8),"")</f>
        <v/>
      </c>
      <c r="N3343" s="103" t="str">
        <f>IF(ISBLANK('Форма 1'!$AE3343),"",IF('Форма 1'!$AE3343=1,'Форма 1'!$H3343*VLOOKUP('Форма 1'!$F3343,'Придельники с 2022'!$B$4:$X$28,'Форма 1'!$AE$8,0),IF('Форма 1'!$AE3343=2,'Форма 1'!$H3343*VLOOKUP('Форма 1'!$F3343,'Придельники с 2022'!$B$4:$X$28,13,0),IF('Форма 1'!$AE3343=3,'Форма 1'!$H3343*VLOOKUP('Форма 1'!$F3343,'Придельники с 2022'!$B$4:$X$28,12,0)))))</f>
        <v/>
      </c>
      <c r="O3343" s="103" t="str">
        <f>IF(ISNUMBER('Форма 1'!AF3343),'Форма 1'!$H3343*VLOOKUP('Форма 1'!$F3343,'Придельники с 2022'!$B$4:$X$28,'Форма 1'!AF$8),"")</f>
        <v/>
      </c>
      <c r="P3343" s="87"/>
      <c r="Q3343" s="103" t="str">
        <f>IF(ISNUMBER('Форма 1'!AH3343),'Форма 1'!$H3343*VLOOKUP('Форма 1'!$F3343,'Придельники с 2022'!$B$4:$X$28,'Форма 1'!AH$8),"")</f>
        <v/>
      </c>
      <c r="R3343" s="103" t="str">
        <f>IF(ISNUMBER('Форма 1'!AI3343),'Форма 1'!$H3343*VLOOKUP('Форма 1'!$F3343,'Придельники с 2022'!$B$4:$X$28,'Форма 1'!AI$8),"")</f>
        <v/>
      </c>
      <c r="S3343" s="103" t="str">
        <f>IF(ISNUMBER('Форма 1'!AJ3343),'Форма 1'!$H3343*VLOOKUP('Форма 1'!$F3343,'Придельники с 2022'!$B$4:$X$28,'Форма 1'!AJ$8),"")</f>
        <v/>
      </c>
      <c r="T3343" s="87"/>
    </row>
    <row r="3344" spans="1:20">
      <c r="A3344" s="188">
        <f t="shared" ref="A3344:A3410" si="251">A3343+1</f>
        <v>189</v>
      </c>
      <c r="B3344" s="189" t="s">
        <v>502</v>
      </c>
      <c r="C3344" s="99">
        <f t="shared" si="249"/>
        <v>5557017.8399999999</v>
      </c>
      <c r="D3344" s="103" t="str">
        <f>IF(ISNUMBER('Форма 1'!U3344),'Форма 1'!$H3344*VLOOKUP('Форма 1'!$F3344,'Придельники с 2022'!$B$4:$X$28,'Форма 1'!U$8),"")</f>
        <v/>
      </c>
      <c r="E3344" s="103" t="str">
        <f>IF(ISNUMBER('Форма 1'!V3344),'Форма 1'!$H3344*VLOOKUP('Форма 1'!$F3344,'Придельники с 2022'!$B$4:$X$28,'Форма 1'!V$8),"")</f>
        <v/>
      </c>
      <c r="F3344" s="103" t="str">
        <f>IF(ISNUMBER('Форма 1'!W3344),'Форма 1'!$H3344*VLOOKUP('Форма 1'!$F3344,'Придельники с 2022'!$B$4:$X$28,'Форма 1'!W$8),"")</f>
        <v/>
      </c>
      <c r="G3344" s="103" t="str">
        <f>IF(ISNUMBER('Форма 1'!X3344),'Форма 1'!$H3344*VLOOKUP('Форма 1'!$F3344,'Придельники с 2022'!$B$4:$X$28,'Форма 1'!X$8),"")</f>
        <v/>
      </c>
      <c r="H3344" s="103" t="str">
        <f>IF(ISNUMBER('Форма 1'!Y3344),'Форма 1'!$H3344*VLOOKUP('Форма 1'!$F3344,'Придельники с 2022'!$B$4:$X$28,'Форма 1'!Y$8),"")</f>
        <v/>
      </c>
      <c r="I3344" s="103" t="str">
        <f>IF(ISNUMBER('Форма 1'!Z3344),'Форма 1'!$H3344*VLOOKUP('Форма 1'!$F3344,'Придельники с 2022'!$B$4:$X$28,'Форма 1'!Z$8),"")</f>
        <v/>
      </c>
      <c r="J3344" s="103" t="str">
        <f>IF(ISNUMBER('Форма 1'!AA3344),'Форма 1'!$H3344*VLOOKUP('Форма 1'!$F3344,'Придельники с 2022'!$B$4:$X$28,'Форма 1'!AA$8),"")</f>
        <v/>
      </c>
      <c r="K3344" s="90">
        <v>2</v>
      </c>
      <c r="L3344" s="87">
        <f t="shared" si="250"/>
        <v>5557017.8399999999</v>
      </c>
      <c r="M3344" s="103" t="str">
        <f>IF(ISNUMBER('Форма 1'!AD3344),'Форма 1'!$H3344*VLOOKUP('Форма 1'!$F3344,'Придельники с 2022'!$B$4:$X$28,'Форма 1'!AD$8),"")</f>
        <v/>
      </c>
      <c r="N3344" s="103" t="str">
        <f>IF(ISBLANK('Форма 1'!$AE3344),"",IF('Форма 1'!$AE3344=1,'Форма 1'!$H3344*VLOOKUP('Форма 1'!$F3344,'Придельники с 2022'!$B$4:$X$28,'Форма 1'!$AE$8,0),IF('Форма 1'!$AE3344=2,'Форма 1'!$H3344*VLOOKUP('Форма 1'!$F3344,'Придельники с 2022'!$B$4:$X$28,13,0),IF('Форма 1'!$AE3344=3,'Форма 1'!$H3344*VLOOKUP('Форма 1'!$F3344,'Придельники с 2022'!$B$4:$X$28,12,0)))))</f>
        <v/>
      </c>
      <c r="O3344" s="103" t="str">
        <f>IF(ISNUMBER('Форма 1'!AF3344),'Форма 1'!$H3344*VLOOKUP('Форма 1'!$F3344,'Придельники с 2022'!$B$4:$X$28,'Форма 1'!AF$8),"")</f>
        <v/>
      </c>
      <c r="P3344" s="87"/>
      <c r="Q3344" s="103" t="str">
        <f>IF(ISNUMBER('Форма 1'!AH3344),'Форма 1'!$H3344*VLOOKUP('Форма 1'!$F3344,'Придельники с 2022'!$B$4:$X$28,'Форма 1'!AH$8),"")</f>
        <v/>
      </c>
      <c r="R3344" s="103" t="str">
        <f>IF(ISNUMBER('Форма 1'!AI3344),'Форма 1'!$H3344*VLOOKUP('Форма 1'!$F3344,'Придельники с 2022'!$B$4:$X$28,'Форма 1'!AI$8),"")</f>
        <v/>
      </c>
      <c r="S3344" s="103" t="str">
        <f>IF(ISNUMBER('Форма 1'!AJ3344),'Форма 1'!$H3344*VLOOKUP('Форма 1'!$F3344,'Придельники с 2022'!$B$4:$X$28,'Форма 1'!AJ$8),"")</f>
        <v/>
      </c>
      <c r="T3344" s="87"/>
    </row>
    <row r="3345" spans="1:20">
      <c r="A3345" s="188">
        <f t="shared" si="251"/>
        <v>190</v>
      </c>
      <c r="B3345" s="189" t="s">
        <v>3234</v>
      </c>
      <c r="C3345" s="99">
        <f t="shared" si="249"/>
        <v>1680003.0519999999</v>
      </c>
      <c r="D3345" s="103">
        <f>IF(ISNUMBER('Форма 1'!U3345),'Форма 1'!$H3345*VLOOKUP('Форма 1'!$F3345,'Придельники с 2022'!$B$4:$X$28,'Форма 1'!U$8),"")</f>
        <v>1680003.0519999999</v>
      </c>
      <c r="E3345" s="103" t="str">
        <f>IF(ISNUMBER('Форма 1'!V3345),'Форма 1'!$H3345*VLOOKUP('Форма 1'!$F3345,'Придельники с 2022'!$B$4:$X$28,'Форма 1'!V$8),"")</f>
        <v/>
      </c>
      <c r="F3345" s="103" t="str">
        <f>IF(ISNUMBER('Форма 1'!W3345),'Форма 1'!$H3345*VLOOKUP('Форма 1'!$F3345,'Придельники с 2022'!$B$4:$X$28,'Форма 1'!W$8),"")</f>
        <v/>
      </c>
      <c r="G3345" s="103" t="str">
        <f>IF(ISNUMBER('Форма 1'!X3345),'Форма 1'!$H3345*VLOOKUP('Форма 1'!$F3345,'Придельники с 2022'!$B$4:$X$28,'Форма 1'!X$8),"")</f>
        <v/>
      </c>
      <c r="H3345" s="103" t="str">
        <f>IF(ISNUMBER('Форма 1'!Y3345),'Форма 1'!$H3345*VLOOKUP('Форма 1'!$F3345,'Придельники с 2022'!$B$4:$X$28,'Форма 1'!Y$8),"")</f>
        <v/>
      </c>
      <c r="I3345" s="103" t="str">
        <f>IF(ISNUMBER('Форма 1'!Z3345),'Форма 1'!$H3345*VLOOKUP('Форма 1'!$F3345,'Придельники с 2022'!$B$4:$X$28,'Форма 1'!Z$8),"")</f>
        <v/>
      </c>
      <c r="J3345" s="103" t="str">
        <f>IF(ISNUMBER('Форма 1'!AA3345),'Форма 1'!$H3345*VLOOKUP('Форма 1'!$F3345,'Придельники с 2022'!$B$4:$X$28,'Форма 1'!AA$8),"")</f>
        <v/>
      </c>
      <c r="K3345" s="90"/>
      <c r="L3345" s="87"/>
      <c r="M3345" s="103" t="str">
        <f>IF(ISNUMBER('Форма 1'!AD3345),'Форма 1'!$H3345*VLOOKUP('Форма 1'!$F3345,'Придельники с 2022'!$B$4:$X$28,'Форма 1'!AD$8),"")</f>
        <v/>
      </c>
      <c r="N3345" s="103" t="str">
        <f>IF(ISBLANK('Форма 1'!$AE3345),"",IF('Форма 1'!$AE3345=1,'Форма 1'!$H3345*VLOOKUP('Форма 1'!$F3345,'Придельники с 2022'!$B$4:$X$28,'Форма 1'!$AE$8,0),IF('Форма 1'!$AE3345=2,'Форма 1'!$H3345*VLOOKUP('Форма 1'!$F3345,'Придельники с 2022'!$B$4:$X$28,13,0),IF('Форма 1'!$AE3345=3,'Форма 1'!$H3345*VLOOKUP('Форма 1'!$F3345,'Придельники с 2022'!$B$4:$X$28,12,0)))))</f>
        <v/>
      </c>
      <c r="O3345" s="103" t="str">
        <f>IF(ISNUMBER('Форма 1'!AF3345),'Форма 1'!$H3345*VLOOKUP('Форма 1'!$F3345,'Придельники с 2022'!$B$4:$X$28,'Форма 1'!AF$8),"")</f>
        <v/>
      </c>
      <c r="P3345" s="87"/>
      <c r="Q3345" s="103" t="str">
        <f>IF(ISNUMBER('Форма 1'!AH3345),'Форма 1'!$H3345*VLOOKUP('Форма 1'!$F3345,'Придельники с 2022'!$B$4:$X$28,'Форма 1'!AH$8),"")</f>
        <v/>
      </c>
      <c r="R3345" s="103" t="str">
        <f>IF(ISNUMBER('Форма 1'!AI3345),'Форма 1'!$H3345*VLOOKUP('Форма 1'!$F3345,'Придельники с 2022'!$B$4:$X$28,'Форма 1'!AI$8),"")</f>
        <v/>
      </c>
      <c r="S3345" s="103" t="str">
        <f>IF(ISNUMBER('Форма 1'!AJ3345),'Форма 1'!$H3345*VLOOKUP('Форма 1'!$F3345,'Придельники с 2022'!$B$4:$X$28,'Форма 1'!AJ$8),"")</f>
        <v/>
      </c>
      <c r="T3345" s="87"/>
    </row>
    <row r="3346" spans="1:20">
      <c r="A3346" s="188">
        <f t="shared" si="251"/>
        <v>191</v>
      </c>
      <c r="B3346" s="189" t="s">
        <v>3235</v>
      </c>
      <c r="C3346" s="99">
        <f t="shared" si="249"/>
        <v>3862362.4</v>
      </c>
      <c r="D3346" s="103">
        <f>IF(ISNUMBER('Форма 1'!U3346),'Форма 1'!$H3346*VLOOKUP('Форма 1'!$F3346,'Придельники с 2022'!$B$4:$X$28,'Форма 1'!U$8),"")</f>
        <v>3862362.4</v>
      </c>
      <c r="E3346" s="103" t="str">
        <f>IF(ISNUMBER('Форма 1'!V3346),'Форма 1'!$H3346*VLOOKUP('Форма 1'!$F3346,'Придельники с 2022'!$B$4:$X$28,'Форма 1'!V$8),"")</f>
        <v/>
      </c>
      <c r="F3346" s="103" t="str">
        <f>IF(ISNUMBER('Форма 1'!W3346),'Форма 1'!$H3346*VLOOKUP('Форма 1'!$F3346,'Придельники с 2022'!$B$4:$X$28,'Форма 1'!W$8),"")</f>
        <v/>
      </c>
      <c r="G3346" s="103" t="str">
        <f>IF(ISNUMBER('Форма 1'!X3346),'Форма 1'!$H3346*VLOOKUP('Форма 1'!$F3346,'Придельники с 2022'!$B$4:$X$28,'Форма 1'!X$8),"")</f>
        <v/>
      </c>
      <c r="H3346" s="103" t="str">
        <f>IF(ISNUMBER('Форма 1'!Y3346),'Форма 1'!$H3346*VLOOKUP('Форма 1'!$F3346,'Придельники с 2022'!$B$4:$X$28,'Форма 1'!Y$8),"")</f>
        <v/>
      </c>
      <c r="I3346" s="103" t="str">
        <f>IF(ISNUMBER('Форма 1'!Z3346),'Форма 1'!$H3346*VLOOKUP('Форма 1'!$F3346,'Придельники с 2022'!$B$4:$X$28,'Форма 1'!Z$8),"")</f>
        <v/>
      </c>
      <c r="J3346" s="103" t="str">
        <f>IF(ISNUMBER('Форма 1'!AA3346),'Форма 1'!$H3346*VLOOKUP('Форма 1'!$F3346,'Придельники с 2022'!$B$4:$X$28,'Форма 1'!AA$8),"")</f>
        <v/>
      </c>
      <c r="K3346" s="90"/>
      <c r="L3346" s="87"/>
      <c r="M3346" s="103" t="str">
        <f>IF(ISNUMBER('Форма 1'!AD3346),'Форма 1'!$H3346*VLOOKUP('Форма 1'!$F3346,'Придельники с 2022'!$B$4:$X$28,'Форма 1'!AD$8),"")</f>
        <v/>
      </c>
      <c r="N3346" s="103" t="str">
        <f>IF(ISBLANK('Форма 1'!$AE3346),"",IF('Форма 1'!$AE3346=1,'Форма 1'!$H3346*VLOOKUP('Форма 1'!$F3346,'Придельники с 2022'!$B$4:$X$28,'Форма 1'!$AE$8,0),IF('Форма 1'!$AE3346=2,'Форма 1'!$H3346*VLOOKUP('Форма 1'!$F3346,'Придельники с 2022'!$B$4:$X$28,13,0),IF('Форма 1'!$AE3346=3,'Форма 1'!$H3346*VLOOKUP('Форма 1'!$F3346,'Придельники с 2022'!$B$4:$X$28,12,0)))))</f>
        <v/>
      </c>
      <c r="O3346" s="103" t="str">
        <f>IF(ISNUMBER('Форма 1'!AF3346),'Форма 1'!$H3346*VLOOKUP('Форма 1'!$F3346,'Придельники с 2022'!$B$4:$X$28,'Форма 1'!AF$8),"")</f>
        <v/>
      </c>
      <c r="P3346" s="87"/>
      <c r="Q3346" s="103" t="str">
        <f>IF(ISNUMBER('Форма 1'!AH3346),'Форма 1'!$H3346*VLOOKUP('Форма 1'!$F3346,'Придельники с 2022'!$B$4:$X$28,'Форма 1'!AH$8),"")</f>
        <v/>
      </c>
      <c r="R3346" s="103" t="str">
        <f>IF(ISNUMBER('Форма 1'!AI3346),'Форма 1'!$H3346*VLOOKUP('Форма 1'!$F3346,'Придельники с 2022'!$B$4:$X$28,'Форма 1'!AI$8),"")</f>
        <v/>
      </c>
      <c r="S3346" s="103" t="str">
        <f>IF(ISNUMBER('Форма 1'!AJ3346),'Форма 1'!$H3346*VLOOKUP('Форма 1'!$F3346,'Придельники с 2022'!$B$4:$X$28,'Форма 1'!AJ$8),"")</f>
        <v/>
      </c>
      <c r="T3346" s="87"/>
    </row>
    <row r="3347" spans="1:20">
      <c r="A3347" s="188">
        <f t="shared" si="251"/>
        <v>192</v>
      </c>
      <c r="B3347" s="189" t="s">
        <v>504</v>
      </c>
      <c r="C3347" s="99">
        <f t="shared" si="249"/>
        <v>18773575.048</v>
      </c>
      <c r="D3347" s="103" t="str">
        <f>IF(ISNUMBER('Форма 1'!U3347),'Форма 1'!$H3347*VLOOKUP('Форма 1'!$F3347,'Придельники с 2022'!$B$4:$X$28,'Форма 1'!U$8),"")</f>
        <v/>
      </c>
      <c r="E3347" s="103">
        <f>IF(ISNUMBER('Форма 1'!V3347),'Форма 1'!$H3347*VLOOKUP('Форма 1'!$F3347,'Придельники с 2022'!$B$4:$X$28,'Форма 1'!V$8),"")</f>
        <v>7922149.9060000004</v>
      </c>
      <c r="F3347" s="103">
        <f>IF(ISNUMBER('Форма 1'!W3347),'Форма 1'!$H3347*VLOOKUP('Форма 1'!$F3347,'Придельники с 2022'!$B$4:$X$28,'Форма 1'!W$8),"")</f>
        <v>3181058.9720000001</v>
      </c>
      <c r="G3347" s="103">
        <f>IF(ISNUMBER('Форма 1'!X3347),'Форма 1'!$H3347*VLOOKUP('Форма 1'!$F3347,'Придельники с 2022'!$B$4:$X$28,'Форма 1'!X$8),"")</f>
        <v>1361957.3119999999</v>
      </c>
      <c r="H3347" s="103">
        <f>IF(ISNUMBER('Форма 1'!Y3347),'Форма 1'!$H3347*VLOOKUP('Форма 1'!$F3347,'Придельники с 2022'!$B$4:$X$28,'Форма 1'!Y$8),"")</f>
        <v>4600069.7460000003</v>
      </c>
      <c r="I3347" s="103">
        <f>IF(ISNUMBER('Форма 1'!Z3347),'Форма 1'!$H3347*VLOOKUP('Форма 1'!$F3347,'Придельники с 2022'!$B$4:$X$28,'Форма 1'!Z$8),"")</f>
        <v>1708339.112</v>
      </c>
      <c r="J3347" s="103" t="str">
        <f>IF(ISNUMBER('Форма 1'!AA3347),'Форма 1'!$H3347*VLOOKUP('Форма 1'!$F3347,'Придельники с 2022'!$B$4:$X$28,'Форма 1'!AA$8),"")</f>
        <v/>
      </c>
      <c r="K3347" s="90"/>
      <c r="L3347" s="87"/>
      <c r="M3347" s="103" t="str">
        <f>IF(ISNUMBER('Форма 1'!AD3347),'Форма 1'!$H3347*VLOOKUP('Форма 1'!$F3347,'Придельники с 2022'!$B$4:$X$28,'Форма 1'!AD$8),"")</f>
        <v/>
      </c>
      <c r="N3347" s="103" t="str">
        <f>IF(ISBLANK('Форма 1'!$AE3347),"",IF('Форма 1'!$AE3347=1,'Форма 1'!$H3347*VLOOKUP('Форма 1'!$F3347,'Придельники с 2022'!$B$4:$X$28,'Форма 1'!$AE$8,0),IF('Форма 1'!$AE3347=2,'Форма 1'!$H3347*VLOOKUP('Форма 1'!$F3347,'Придельники с 2022'!$B$4:$X$28,13,0),IF('Форма 1'!$AE3347=3,'Форма 1'!$H3347*VLOOKUP('Форма 1'!$F3347,'Придельники с 2022'!$B$4:$X$28,12,0)))))</f>
        <v/>
      </c>
      <c r="O3347" s="103" t="str">
        <f>IF(ISNUMBER('Форма 1'!AF3347),'Форма 1'!$H3347*VLOOKUP('Форма 1'!$F3347,'Придельники с 2022'!$B$4:$X$28,'Форма 1'!AF$8),"")</f>
        <v/>
      </c>
      <c r="P3347" s="87"/>
      <c r="Q3347" s="103" t="str">
        <f>IF(ISNUMBER('Форма 1'!AH3347),'Форма 1'!$H3347*VLOOKUP('Форма 1'!$F3347,'Придельники с 2022'!$B$4:$X$28,'Форма 1'!AH$8),"")</f>
        <v/>
      </c>
      <c r="R3347" s="103" t="str">
        <f>IF(ISNUMBER('Форма 1'!AI3347),'Форма 1'!$H3347*VLOOKUP('Форма 1'!$F3347,'Придельники с 2022'!$B$4:$X$28,'Форма 1'!AI$8),"")</f>
        <v/>
      </c>
      <c r="S3347" s="103" t="str">
        <f>IF(ISNUMBER('Форма 1'!AJ3347),'Форма 1'!$H3347*VLOOKUP('Форма 1'!$F3347,'Придельники с 2022'!$B$4:$X$28,'Форма 1'!AJ$8),"")</f>
        <v/>
      </c>
      <c r="T3347" s="87"/>
    </row>
    <row r="3348" spans="1:20">
      <c r="A3348" s="188">
        <f t="shared" si="251"/>
        <v>193</v>
      </c>
      <c r="B3348" s="189" t="s">
        <v>3236</v>
      </c>
      <c r="C3348" s="99">
        <f t="shared" si="249"/>
        <v>15710079.168000001</v>
      </c>
      <c r="D3348" s="103" t="str">
        <f>IF(ISNUMBER('Форма 1'!U3348),'Форма 1'!$H3348*VLOOKUP('Форма 1'!$F3348,'Придельники с 2022'!$B$4:$X$28,'Форма 1'!U$8),"")</f>
        <v/>
      </c>
      <c r="E3348" s="103" t="str">
        <f>IF(ISNUMBER('Форма 1'!V3348),'Форма 1'!$H3348*VLOOKUP('Форма 1'!$F3348,'Придельники с 2022'!$B$4:$X$28,'Форма 1'!V$8),"")</f>
        <v/>
      </c>
      <c r="F3348" s="103" t="str">
        <f>IF(ISNUMBER('Форма 1'!W3348),'Форма 1'!$H3348*VLOOKUP('Форма 1'!$F3348,'Придельники с 2022'!$B$4:$X$28,'Форма 1'!W$8),"")</f>
        <v/>
      </c>
      <c r="G3348" s="103" t="str">
        <f>IF(ISNUMBER('Форма 1'!X3348),'Форма 1'!$H3348*VLOOKUP('Форма 1'!$F3348,'Придельники с 2022'!$B$4:$X$28,'Форма 1'!X$8),"")</f>
        <v/>
      </c>
      <c r="H3348" s="103" t="str">
        <f>IF(ISNUMBER('Форма 1'!Y3348),'Форма 1'!$H3348*VLOOKUP('Форма 1'!$F3348,'Придельники с 2022'!$B$4:$X$28,'Форма 1'!Y$8),"")</f>
        <v/>
      </c>
      <c r="I3348" s="103" t="str">
        <f>IF(ISNUMBER('Форма 1'!Z3348),'Форма 1'!$H3348*VLOOKUP('Форма 1'!$F3348,'Придельники с 2022'!$B$4:$X$28,'Форма 1'!Z$8),"")</f>
        <v/>
      </c>
      <c r="J3348" s="103" t="str">
        <f>IF(ISNUMBER('Форма 1'!AA3348),'Форма 1'!$H3348*VLOOKUP('Форма 1'!$F3348,'Придельники с 2022'!$B$4:$X$28,'Форма 1'!AA$8),"")</f>
        <v/>
      </c>
      <c r="K3348" s="90"/>
      <c r="L3348" s="87"/>
      <c r="M3348" s="103">
        <f>IF(ISNUMBER('Форма 1'!AD3348),'Форма 1'!$H3348*VLOOKUP('Форма 1'!$F3348,'Придельники с 2022'!$B$4:$X$28,'Форма 1'!AD$8),"")</f>
        <v>15710079.168000001</v>
      </c>
      <c r="N3348" s="103" t="str">
        <f>IF(ISBLANK('Форма 1'!$AE3348),"",IF('Форма 1'!$AE3348=1,'Форма 1'!$H3348*VLOOKUP('Форма 1'!$F3348,'Придельники с 2022'!$B$4:$X$28,'Форма 1'!$AE$8,0),IF('Форма 1'!$AE3348=2,'Форма 1'!$H3348*VLOOKUP('Форма 1'!$F3348,'Придельники с 2022'!$B$4:$X$28,13,0),IF('Форма 1'!$AE3348=3,'Форма 1'!$H3348*VLOOKUP('Форма 1'!$F3348,'Придельники с 2022'!$B$4:$X$28,12,0)))))</f>
        <v/>
      </c>
      <c r="O3348" s="103" t="str">
        <f>IF(ISNUMBER('Форма 1'!AF3348),'Форма 1'!$H3348*VLOOKUP('Форма 1'!$F3348,'Придельники с 2022'!$B$4:$X$28,'Форма 1'!AF$8),"")</f>
        <v/>
      </c>
      <c r="P3348" s="87"/>
      <c r="Q3348" s="103" t="str">
        <f>IF(ISNUMBER('Форма 1'!AH3348),'Форма 1'!$H3348*VLOOKUP('Форма 1'!$F3348,'Придельники с 2022'!$B$4:$X$28,'Форма 1'!AH$8),"")</f>
        <v/>
      </c>
      <c r="R3348" s="103" t="str">
        <f>IF(ISNUMBER('Форма 1'!AI3348),'Форма 1'!$H3348*VLOOKUP('Форма 1'!$F3348,'Придельники с 2022'!$B$4:$X$28,'Форма 1'!AI$8),"")</f>
        <v/>
      </c>
      <c r="S3348" s="103" t="str">
        <f>IF(ISNUMBER('Форма 1'!AJ3348),'Форма 1'!$H3348*VLOOKUP('Форма 1'!$F3348,'Придельники с 2022'!$B$4:$X$28,'Форма 1'!AJ$8),"")</f>
        <v/>
      </c>
      <c r="T3348" s="87"/>
    </row>
    <row r="3349" spans="1:20">
      <c r="A3349" s="188">
        <f t="shared" si="251"/>
        <v>194</v>
      </c>
      <c r="B3349" s="189" t="s">
        <v>3237</v>
      </c>
      <c r="C3349" s="99">
        <f t="shared" si="249"/>
        <v>10328823.120000001</v>
      </c>
      <c r="D3349" s="103" t="str">
        <f>IF(ISNUMBER('Форма 1'!U3349),'Форма 1'!$H3349*VLOOKUP('Форма 1'!$F3349,'Придельники с 2022'!$B$4:$X$28,'Форма 1'!U$8),"")</f>
        <v/>
      </c>
      <c r="E3349" s="103" t="str">
        <f>IF(ISNUMBER('Форма 1'!V3349),'Форма 1'!$H3349*VLOOKUP('Форма 1'!$F3349,'Придельники с 2022'!$B$4:$X$28,'Форма 1'!V$8),"")</f>
        <v/>
      </c>
      <c r="F3349" s="103" t="str">
        <f>IF(ISNUMBER('Форма 1'!W3349),'Форма 1'!$H3349*VLOOKUP('Форма 1'!$F3349,'Придельники с 2022'!$B$4:$X$28,'Форма 1'!W$8),"")</f>
        <v/>
      </c>
      <c r="G3349" s="103" t="str">
        <f>IF(ISNUMBER('Форма 1'!X3349),'Форма 1'!$H3349*VLOOKUP('Форма 1'!$F3349,'Придельники с 2022'!$B$4:$X$28,'Форма 1'!X$8),"")</f>
        <v/>
      </c>
      <c r="H3349" s="103" t="str">
        <f>IF(ISNUMBER('Форма 1'!Y3349),'Форма 1'!$H3349*VLOOKUP('Форма 1'!$F3349,'Придельники с 2022'!$B$4:$X$28,'Форма 1'!Y$8),"")</f>
        <v/>
      </c>
      <c r="I3349" s="103" t="str">
        <f>IF(ISNUMBER('Форма 1'!Z3349),'Форма 1'!$H3349*VLOOKUP('Форма 1'!$F3349,'Придельники с 2022'!$B$4:$X$28,'Форма 1'!Z$8),"")</f>
        <v/>
      </c>
      <c r="J3349" s="103" t="str">
        <f>IF(ISNUMBER('Форма 1'!AA3349),'Форма 1'!$H3349*VLOOKUP('Форма 1'!$F3349,'Придельники с 2022'!$B$4:$X$28,'Форма 1'!AA$8),"")</f>
        <v/>
      </c>
      <c r="K3349" s="90"/>
      <c r="L3349" s="87"/>
      <c r="M3349" s="103">
        <f>IF(ISNUMBER('Форма 1'!AD3349),'Форма 1'!$H3349*VLOOKUP('Форма 1'!$F3349,'Придельники с 2022'!$B$4:$X$28,'Форма 1'!AD$8),"")</f>
        <v>10328823.120000001</v>
      </c>
      <c r="N3349" s="103" t="str">
        <f>IF(ISBLANK('Форма 1'!$AE3349),"",IF('Форма 1'!$AE3349=1,'Форма 1'!$H3349*VLOOKUP('Форма 1'!$F3349,'Придельники с 2022'!$B$4:$X$28,'Форма 1'!$AE$8,0),IF('Форма 1'!$AE3349=2,'Форма 1'!$H3349*VLOOKUP('Форма 1'!$F3349,'Придельники с 2022'!$B$4:$X$28,13,0),IF('Форма 1'!$AE3349=3,'Форма 1'!$H3349*VLOOKUP('Форма 1'!$F3349,'Придельники с 2022'!$B$4:$X$28,12,0)))))</f>
        <v/>
      </c>
      <c r="O3349" s="103" t="str">
        <f>IF(ISNUMBER('Форма 1'!AF3349),'Форма 1'!$H3349*VLOOKUP('Форма 1'!$F3349,'Придельники с 2022'!$B$4:$X$28,'Форма 1'!AF$8),"")</f>
        <v/>
      </c>
      <c r="P3349" s="87"/>
      <c r="Q3349" s="103" t="str">
        <f>IF(ISNUMBER('Форма 1'!AH3349),'Форма 1'!$H3349*VLOOKUP('Форма 1'!$F3349,'Придельники с 2022'!$B$4:$X$28,'Форма 1'!AH$8),"")</f>
        <v/>
      </c>
      <c r="R3349" s="103" t="str">
        <f>IF(ISNUMBER('Форма 1'!AI3349),'Форма 1'!$H3349*VLOOKUP('Форма 1'!$F3349,'Придельники с 2022'!$B$4:$X$28,'Форма 1'!AI$8),"")</f>
        <v/>
      </c>
      <c r="S3349" s="103" t="str">
        <f>IF(ISNUMBER('Форма 1'!AJ3349),'Форма 1'!$H3349*VLOOKUP('Форма 1'!$F3349,'Придельники с 2022'!$B$4:$X$28,'Форма 1'!AJ$8),"")</f>
        <v/>
      </c>
      <c r="T3349" s="87"/>
    </row>
    <row r="3350" spans="1:20">
      <c r="A3350" s="188">
        <f t="shared" si="251"/>
        <v>195</v>
      </c>
      <c r="B3350" s="189" t="s">
        <v>3238</v>
      </c>
      <c r="C3350" s="99">
        <f t="shared" si="249"/>
        <v>21437289.913999997</v>
      </c>
      <c r="D3350" s="103" t="str">
        <f>IF(ISNUMBER('Форма 1'!U3350),'Форма 1'!$H3350*VLOOKUP('Форма 1'!$F3350,'Придельники с 2022'!$B$4:$X$28,'Форма 1'!U$8),"")</f>
        <v/>
      </c>
      <c r="E3350" s="103" t="str">
        <f>IF(ISNUMBER('Форма 1'!V3350),'Форма 1'!$H3350*VLOOKUP('Форма 1'!$F3350,'Придельники с 2022'!$B$4:$X$28,'Форма 1'!V$8),"")</f>
        <v/>
      </c>
      <c r="F3350" s="103" t="str">
        <f>IF(ISNUMBER('Форма 1'!W3350),'Форма 1'!$H3350*VLOOKUP('Форма 1'!$F3350,'Придельники с 2022'!$B$4:$X$28,'Форма 1'!W$8),"")</f>
        <v/>
      </c>
      <c r="G3350" s="103" t="str">
        <f>IF(ISNUMBER('Форма 1'!X3350),'Форма 1'!$H3350*VLOOKUP('Форма 1'!$F3350,'Придельники с 2022'!$B$4:$X$28,'Форма 1'!X$8),"")</f>
        <v/>
      </c>
      <c r="H3350" s="103" t="str">
        <f>IF(ISNUMBER('Форма 1'!Y3350),'Форма 1'!$H3350*VLOOKUP('Форма 1'!$F3350,'Придельники с 2022'!$B$4:$X$28,'Форма 1'!Y$8),"")</f>
        <v/>
      </c>
      <c r="I3350" s="103" t="str">
        <f>IF(ISNUMBER('Форма 1'!Z3350),'Форма 1'!$H3350*VLOOKUP('Форма 1'!$F3350,'Придельники с 2022'!$B$4:$X$28,'Форма 1'!Z$8),"")</f>
        <v/>
      </c>
      <c r="J3350" s="103" t="str">
        <f>IF(ISNUMBER('Форма 1'!AA3350),'Форма 1'!$H3350*VLOOKUP('Форма 1'!$F3350,'Придельники с 2022'!$B$4:$X$28,'Форма 1'!AA$8),"")</f>
        <v/>
      </c>
      <c r="K3350" s="90">
        <v>2</v>
      </c>
      <c r="L3350" s="87">
        <f>3930316.8*K3350</f>
        <v>7860633.5999999996</v>
      </c>
      <c r="M3350" s="103">
        <f>IF(ISNUMBER('Форма 1'!AD3350),'Форма 1'!$H3350*VLOOKUP('Форма 1'!$F3350,'Придельники с 2022'!$B$4:$X$28,'Форма 1'!AD$8),"")</f>
        <v>13576656.313999997</v>
      </c>
      <c r="N3350" s="103" t="str">
        <f>IF(ISBLANK('Форма 1'!$AE3350),"",IF('Форма 1'!$AE3350=1,'Форма 1'!$H3350*VLOOKUP('Форма 1'!$F3350,'Придельники с 2022'!$B$4:$X$28,'Форма 1'!$AE$8,0),IF('Форма 1'!$AE3350=2,'Форма 1'!$H3350*VLOOKUP('Форма 1'!$F3350,'Придельники с 2022'!$B$4:$X$28,13,0),IF('Форма 1'!$AE3350=3,'Форма 1'!$H3350*VLOOKUP('Форма 1'!$F3350,'Придельники с 2022'!$B$4:$X$28,12,0)))))</f>
        <v/>
      </c>
      <c r="O3350" s="103" t="str">
        <f>IF(ISNUMBER('Форма 1'!AF3350),'Форма 1'!$H3350*VLOOKUP('Форма 1'!$F3350,'Придельники с 2022'!$B$4:$X$28,'Форма 1'!AF$8),"")</f>
        <v/>
      </c>
      <c r="P3350" s="87"/>
      <c r="Q3350" s="103" t="str">
        <f>IF(ISNUMBER('Форма 1'!AH3350),'Форма 1'!$H3350*VLOOKUP('Форма 1'!$F3350,'Придельники с 2022'!$B$4:$X$28,'Форма 1'!AH$8),"")</f>
        <v/>
      </c>
      <c r="R3350" s="103" t="str">
        <f>IF(ISNUMBER('Форма 1'!AI3350),'Форма 1'!$H3350*VLOOKUP('Форма 1'!$F3350,'Придельники с 2022'!$B$4:$X$28,'Форма 1'!AI$8),"")</f>
        <v/>
      </c>
      <c r="S3350" s="103" t="str">
        <f>IF(ISNUMBER('Форма 1'!AJ3350),'Форма 1'!$H3350*VLOOKUP('Форма 1'!$F3350,'Придельники с 2022'!$B$4:$X$28,'Форма 1'!AJ$8),"")</f>
        <v/>
      </c>
      <c r="T3350" s="87"/>
    </row>
    <row r="3351" spans="1:20">
      <c r="A3351" s="188">
        <f t="shared" si="251"/>
        <v>196</v>
      </c>
      <c r="B3351" s="189" t="s">
        <v>3239</v>
      </c>
      <c r="C3351" s="99">
        <f t="shared" si="249"/>
        <v>7913585.3440000005</v>
      </c>
      <c r="D3351" s="103" t="str">
        <f>IF(ISNUMBER('Форма 1'!U3351),'Форма 1'!$H3351*VLOOKUP('Форма 1'!$F3351,'Придельники с 2022'!$B$4:$X$28,'Форма 1'!U$8),"")</f>
        <v/>
      </c>
      <c r="E3351" s="103" t="str">
        <f>IF(ISNUMBER('Форма 1'!V3351),'Форма 1'!$H3351*VLOOKUP('Форма 1'!$F3351,'Придельники с 2022'!$B$4:$X$28,'Форма 1'!V$8),"")</f>
        <v/>
      </c>
      <c r="F3351" s="103" t="str">
        <f>IF(ISNUMBER('Форма 1'!W3351),'Форма 1'!$H3351*VLOOKUP('Форма 1'!$F3351,'Придельники с 2022'!$B$4:$X$28,'Форма 1'!W$8),"")</f>
        <v/>
      </c>
      <c r="G3351" s="103" t="str">
        <f>IF(ISNUMBER('Форма 1'!X3351),'Форма 1'!$H3351*VLOOKUP('Форма 1'!$F3351,'Придельники с 2022'!$B$4:$X$28,'Форма 1'!X$8),"")</f>
        <v/>
      </c>
      <c r="H3351" s="103" t="str">
        <f>IF(ISNUMBER('Форма 1'!Y3351),'Форма 1'!$H3351*VLOOKUP('Форма 1'!$F3351,'Придельники с 2022'!$B$4:$X$28,'Форма 1'!Y$8),"")</f>
        <v/>
      </c>
      <c r="I3351" s="103" t="str">
        <f>IF(ISNUMBER('Форма 1'!Z3351),'Форма 1'!$H3351*VLOOKUP('Форма 1'!$F3351,'Придельники с 2022'!$B$4:$X$28,'Форма 1'!Z$8),"")</f>
        <v/>
      </c>
      <c r="J3351" s="103" t="str">
        <f>IF(ISNUMBER('Форма 1'!AA3351),'Форма 1'!$H3351*VLOOKUP('Форма 1'!$F3351,'Придельники с 2022'!$B$4:$X$28,'Форма 1'!AA$8),"")</f>
        <v/>
      </c>
      <c r="K3351" s="90"/>
      <c r="L3351" s="87"/>
      <c r="M3351" s="103">
        <f>IF(ISNUMBER('Форма 1'!AD3351),'Форма 1'!$H3351*VLOOKUP('Форма 1'!$F3351,'Придельники с 2022'!$B$4:$X$28,'Форма 1'!AD$8),"")</f>
        <v>7913585.3440000005</v>
      </c>
      <c r="N3351" s="103" t="str">
        <f>IF(ISBLANK('Форма 1'!$AE3351),"",IF('Форма 1'!$AE3351=1,'Форма 1'!$H3351*VLOOKUP('Форма 1'!$F3351,'Придельники с 2022'!$B$4:$X$28,'Форма 1'!$AE$8,0),IF('Форма 1'!$AE3351=2,'Форма 1'!$H3351*VLOOKUP('Форма 1'!$F3351,'Придельники с 2022'!$B$4:$X$28,13,0),IF('Форма 1'!$AE3351=3,'Форма 1'!$H3351*VLOOKUP('Форма 1'!$F3351,'Придельники с 2022'!$B$4:$X$28,12,0)))))</f>
        <v/>
      </c>
      <c r="O3351" s="103" t="str">
        <f>IF(ISNUMBER('Форма 1'!AF3351),'Форма 1'!$H3351*VLOOKUP('Форма 1'!$F3351,'Придельники с 2022'!$B$4:$X$28,'Форма 1'!AF$8),"")</f>
        <v/>
      </c>
      <c r="P3351" s="87"/>
      <c r="Q3351" s="103" t="str">
        <f>IF(ISNUMBER('Форма 1'!AH3351),'Форма 1'!$H3351*VLOOKUP('Форма 1'!$F3351,'Придельники с 2022'!$B$4:$X$28,'Форма 1'!AH$8),"")</f>
        <v/>
      </c>
      <c r="R3351" s="103" t="str">
        <f>IF(ISNUMBER('Форма 1'!AI3351),'Форма 1'!$H3351*VLOOKUP('Форма 1'!$F3351,'Придельники с 2022'!$B$4:$X$28,'Форма 1'!AI$8),"")</f>
        <v/>
      </c>
      <c r="S3351" s="103" t="str">
        <f>IF(ISNUMBER('Форма 1'!AJ3351),'Форма 1'!$H3351*VLOOKUP('Форма 1'!$F3351,'Придельники с 2022'!$B$4:$X$28,'Форма 1'!AJ$8),"")</f>
        <v/>
      </c>
      <c r="T3351" s="87"/>
    </row>
    <row r="3352" spans="1:20">
      <c r="A3352" s="188">
        <f t="shared" si="251"/>
        <v>197</v>
      </c>
      <c r="B3352" s="189" t="s">
        <v>3240</v>
      </c>
      <c r="C3352" s="99">
        <f t="shared" si="249"/>
        <v>1171668.5890000002</v>
      </c>
      <c r="D3352" s="103">
        <f>IF(ISNUMBER('Форма 1'!U3352),'Форма 1'!$H3352*VLOOKUP('Форма 1'!$F3352,'Придельники с 2022'!$B$4:$X$28,'Форма 1'!U$8),"")</f>
        <v>1171668.5890000002</v>
      </c>
      <c r="E3352" s="103" t="str">
        <f>IF(ISNUMBER('Форма 1'!V3352),'Форма 1'!$H3352*VLOOKUP('Форма 1'!$F3352,'Придельники с 2022'!$B$4:$X$28,'Форма 1'!V$8),"")</f>
        <v/>
      </c>
      <c r="F3352" s="103" t="str">
        <f>IF(ISNUMBER('Форма 1'!W3352),'Форма 1'!$H3352*VLOOKUP('Форма 1'!$F3352,'Придельники с 2022'!$B$4:$X$28,'Форма 1'!W$8),"")</f>
        <v/>
      </c>
      <c r="G3352" s="103" t="str">
        <f>IF(ISNUMBER('Форма 1'!X3352),'Форма 1'!$H3352*VLOOKUP('Форма 1'!$F3352,'Придельники с 2022'!$B$4:$X$28,'Форма 1'!X$8),"")</f>
        <v/>
      </c>
      <c r="H3352" s="103" t="str">
        <f>IF(ISNUMBER('Форма 1'!Y3352),'Форма 1'!$H3352*VLOOKUP('Форма 1'!$F3352,'Придельники с 2022'!$B$4:$X$28,'Форма 1'!Y$8),"")</f>
        <v/>
      </c>
      <c r="I3352" s="103" t="str">
        <f>IF(ISNUMBER('Форма 1'!Z3352),'Форма 1'!$H3352*VLOOKUP('Форма 1'!$F3352,'Придельники с 2022'!$B$4:$X$28,'Форма 1'!Z$8),"")</f>
        <v/>
      </c>
      <c r="J3352" s="103" t="str">
        <f>IF(ISNUMBER('Форма 1'!AA3352),'Форма 1'!$H3352*VLOOKUP('Форма 1'!$F3352,'Придельники с 2022'!$B$4:$X$28,'Форма 1'!AA$8),"")</f>
        <v/>
      </c>
      <c r="K3352" s="90"/>
      <c r="L3352" s="87"/>
      <c r="M3352" s="103" t="str">
        <f>IF(ISNUMBER('Форма 1'!AD3352),'Форма 1'!$H3352*VLOOKUP('Форма 1'!$F3352,'Придельники с 2022'!$B$4:$X$28,'Форма 1'!AD$8),"")</f>
        <v/>
      </c>
      <c r="N3352" s="103" t="str">
        <f>IF(ISBLANK('Форма 1'!$AE3352),"",IF('Форма 1'!$AE3352=1,'Форма 1'!$H3352*VLOOKUP('Форма 1'!$F3352,'Придельники с 2022'!$B$4:$X$28,'Форма 1'!$AE$8,0),IF('Форма 1'!$AE3352=2,'Форма 1'!$H3352*VLOOKUP('Форма 1'!$F3352,'Придельники с 2022'!$B$4:$X$28,13,0),IF('Форма 1'!$AE3352=3,'Форма 1'!$H3352*VLOOKUP('Форма 1'!$F3352,'Придельники с 2022'!$B$4:$X$28,12,0)))))</f>
        <v/>
      </c>
      <c r="O3352" s="103" t="str">
        <f>IF(ISNUMBER('Форма 1'!AF3352),'Форма 1'!$H3352*VLOOKUP('Форма 1'!$F3352,'Придельники с 2022'!$B$4:$X$28,'Форма 1'!AF$8),"")</f>
        <v/>
      </c>
      <c r="P3352" s="87"/>
      <c r="Q3352" s="103" t="str">
        <f>IF(ISNUMBER('Форма 1'!AH3352),'Форма 1'!$H3352*VLOOKUP('Форма 1'!$F3352,'Придельники с 2022'!$B$4:$X$28,'Форма 1'!AH$8),"")</f>
        <v/>
      </c>
      <c r="R3352" s="103" t="str">
        <f>IF(ISNUMBER('Форма 1'!AI3352),'Форма 1'!$H3352*VLOOKUP('Форма 1'!$F3352,'Придельники с 2022'!$B$4:$X$28,'Форма 1'!AI$8),"")</f>
        <v/>
      </c>
      <c r="S3352" s="103" t="str">
        <f>IF(ISNUMBER('Форма 1'!AJ3352),'Форма 1'!$H3352*VLOOKUP('Форма 1'!$F3352,'Придельники с 2022'!$B$4:$X$28,'Форма 1'!AJ$8),"")</f>
        <v/>
      </c>
      <c r="T3352" s="87"/>
    </row>
    <row r="3353" spans="1:20">
      <c r="A3353" s="188">
        <f t="shared" si="251"/>
        <v>198</v>
      </c>
      <c r="B3353" s="189" t="s">
        <v>3241</v>
      </c>
      <c r="C3353" s="99">
        <f t="shared" si="249"/>
        <v>7921241.3280000016</v>
      </c>
      <c r="D3353" s="103" t="str">
        <f>IF(ISNUMBER('Форма 1'!U3353),'Форма 1'!$H3353*VLOOKUP('Форма 1'!$F3353,'Придельники с 2022'!$B$4:$X$28,'Форма 1'!U$8),"")</f>
        <v/>
      </c>
      <c r="E3353" s="103" t="str">
        <f>IF(ISNUMBER('Форма 1'!V3353),'Форма 1'!$H3353*VLOOKUP('Форма 1'!$F3353,'Придельники с 2022'!$B$4:$X$28,'Форма 1'!V$8),"")</f>
        <v/>
      </c>
      <c r="F3353" s="103" t="str">
        <f>IF(ISNUMBER('Форма 1'!W3353),'Форма 1'!$H3353*VLOOKUP('Форма 1'!$F3353,'Придельники с 2022'!$B$4:$X$28,'Форма 1'!W$8),"")</f>
        <v/>
      </c>
      <c r="G3353" s="103" t="str">
        <f>IF(ISNUMBER('Форма 1'!X3353),'Форма 1'!$H3353*VLOOKUP('Форма 1'!$F3353,'Придельники с 2022'!$B$4:$X$28,'Форма 1'!X$8),"")</f>
        <v/>
      </c>
      <c r="H3353" s="103" t="str">
        <f>IF(ISNUMBER('Форма 1'!Y3353),'Форма 1'!$H3353*VLOOKUP('Форма 1'!$F3353,'Придельники с 2022'!$B$4:$X$28,'Форма 1'!Y$8),"")</f>
        <v/>
      </c>
      <c r="I3353" s="103" t="str">
        <f>IF(ISNUMBER('Форма 1'!Z3353),'Форма 1'!$H3353*VLOOKUP('Форма 1'!$F3353,'Придельники с 2022'!$B$4:$X$28,'Форма 1'!Z$8),"")</f>
        <v/>
      </c>
      <c r="J3353" s="103" t="str">
        <f>IF(ISNUMBER('Форма 1'!AA3353),'Форма 1'!$H3353*VLOOKUP('Форма 1'!$F3353,'Придельники с 2022'!$B$4:$X$28,'Форма 1'!AA$8),"")</f>
        <v/>
      </c>
      <c r="K3353" s="90"/>
      <c r="L3353" s="87"/>
      <c r="M3353" s="103">
        <f>IF(ISNUMBER('Форма 1'!AD3353),'Форма 1'!$H3353*VLOOKUP('Форма 1'!$F3353,'Придельники с 2022'!$B$4:$X$28,'Форма 1'!AD$8),"")</f>
        <v>7921241.3280000016</v>
      </c>
      <c r="N3353" s="103" t="str">
        <f>IF(ISBLANK('Форма 1'!$AE3353),"",IF('Форма 1'!$AE3353=1,'Форма 1'!$H3353*VLOOKUP('Форма 1'!$F3353,'Придельники с 2022'!$B$4:$X$28,'Форма 1'!$AE$8,0),IF('Форма 1'!$AE3353=2,'Форма 1'!$H3353*VLOOKUP('Форма 1'!$F3353,'Придельники с 2022'!$B$4:$X$28,13,0),IF('Форма 1'!$AE3353=3,'Форма 1'!$H3353*VLOOKUP('Форма 1'!$F3353,'Придельники с 2022'!$B$4:$X$28,12,0)))))</f>
        <v/>
      </c>
      <c r="O3353" s="103" t="str">
        <f>IF(ISNUMBER('Форма 1'!AF3353),'Форма 1'!$H3353*VLOOKUP('Форма 1'!$F3353,'Придельники с 2022'!$B$4:$X$28,'Форма 1'!AF$8),"")</f>
        <v/>
      </c>
      <c r="P3353" s="87"/>
      <c r="Q3353" s="103" t="str">
        <f>IF(ISNUMBER('Форма 1'!AH3353),'Форма 1'!$H3353*VLOOKUP('Форма 1'!$F3353,'Придельники с 2022'!$B$4:$X$28,'Форма 1'!AH$8),"")</f>
        <v/>
      </c>
      <c r="R3353" s="103" t="str">
        <f>IF(ISNUMBER('Форма 1'!AI3353),'Форма 1'!$H3353*VLOOKUP('Форма 1'!$F3353,'Придельники с 2022'!$B$4:$X$28,'Форма 1'!AI$8),"")</f>
        <v/>
      </c>
      <c r="S3353" s="103" t="str">
        <f>IF(ISNUMBER('Форма 1'!AJ3353),'Форма 1'!$H3353*VLOOKUP('Форма 1'!$F3353,'Придельники с 2022'!$B$4:$X$28,'Форма 1'!AJ$8),"")</f>
        <v/>
      </c>
      <c r="T3353" s="87"/>
    </row>
    <row r="3354" spans="1:20">
      <c r="A3354" s="188">
        <f t="shared" si="251"/>
        <v>199</v>
      </c>
      <c r="B3354" s="189" t="s">
        <v>3242</v>
      </c>
      <c r="C3354" s="99">
        <f t="shared" si="249"/>
        <v>7585994.2340000002</v>
      </c>
      <c r="D3354" s="103">
        <f>IF(ISNUMBER('Форма 1'!U3354),'Форма 1'!$H3354*VLOOKUP('Форма 1'!$F3354,'Придельники с 2022'!$B$4:$X$28,'Форма 1'!U$8),"")</f>
        <v>7585994.2340000002</v>
      </c>
      <c r="E3354" s="103" t="str">
        <f>IF(ISNUMBER('Форма 1'!V3354),'Форма 1'!$H3354*VLOOKUP('Форма 1'!$F3354,'Придельники с 2022'!$B$4:$X$28,'Форма 1'!V$8),"")</f>
        <v/>
      </c>
      <c r="F3354" s="103" t="str">
        <f>IF(ISNUMBER('Форма 1'!W3354),'Форма 1'!$H3354*VLOOKUP('Форма 1'!$F3354,'Придельники с 2022'!$B$4:$X$28,'Форма 1'!W$8),"")</f>
        <v/>
      </c>
      <c r="G3354" s="103" t="str">
        <f>IF(ISNUMBER('Форма 1'!X3354),'Форма 1'!$H3354*VLOOKUP('Форма 1'!$F3354,'Придельники с 2022'!$B$4:$X$28,'Форма 1'!X$8),"")</f>
        <v/>
      </c>
      <c r="H3354" s="103" t="str">
        <f>IF(ISNUMBER('Форма 1'!Y3354),'Форма 1'!$H3354*VLOOKUP('Форма 1'!$F3354,'Придельники с 2022'!$B$4:$X$28,'Форма 1'!Y$8),"")</f>
        <v/>
      </c>
      <c r="I3354" s="103" t="str">
        <f>IF(ISNUMBER('Форма 1'!Z3354),'Форма 1'!$H3354*VLOOKUP('Форма 1'!$F3354,'Придельники с 2022'!$B$4:$X$28,'Форма 1'!Z$8),"")</f>
        <v/>
      </c>
      <c r="J3354" s="103" t="str">
        <f>IF(ISNUMBER('Форма 1'!AA3354),'Форма 1'!$H3354*VLOOKUP('Форма 1'!$F3354,'Придельники с 2022'!$B$4:$X$28,'Форма 1'!AA$8),"")</f>
        <v/>
      </c>
      <c r="K3354" s="90"/>
      <c r="L3354" s="87"/>
      <c r="M3354" s="103" t="str">
        <f>IF(ISNUMBER('Форма 1'!AD3354),'Форма 1'!$H3354*VLOOKUP('Форма 1'!$F3354,'Придельники с 2022'!$B$4:$X$28,'Форма 1'!AD$8),"")</f>
        <v/>
      </c>
      <c r="N3354" s="103" t="str">
        <f>IF(ISBLANK('Форма 1'!$AE3354),"",IF('Форма 1'!$AE3354=1,'Форма 1'!$H3354*VLOOKUP('Форма 1'!$F3354,'Придельники с 2022'!$B$4:$X$28,'Форма 1'!$AE$8,0),IF('Форма 1'!$AE3354=2,'Форма 1'!$H3354*VLOOKUP('Форма 1'!$F3354,'Придельники с 2022'!$B$4:$X$28,13,0),IF('Форма 1'!$AE3354=3,'Форма 1'!$H3354*VLOOKUP('Форма 1'!$F3354,'Придельники с 2022'!$B$4:$X$28,12,0)))))</f>
        <v/>
      </c>
      <c r="O3354" s="103" t="str">
        <f>IF(ISNUMBER('Форма 1'!AF3354),'Форма 1'!$H3354*VLOOKUP('Форма 1'!$F3354,'Придельники с 2022'!$B$4:$X$28,'Форма 1'!AF$8),"")</f>
        <v/>
      </c>
      <c r="P3354" s="87"/>
      <c r="Q3354" s="103" t="str">
        <f>IF(ISNUMBER('Форма 1'!AH3354),'Форма 1'!$H3354*VLOOKUP('Форма 1'!$F3354,'Придельники с 2022'!$B$4:$X$28,'Форма 1'!AH$8),"")</f>
        <v/>
      </c>
      <c r="R3354" s="103" t="str">
        <f>IF(ISNUMBER('Форма 1'!AI3354),'Форма 1'!$H3354*VLOOKUP('Форма 1'!$F3354,'Придельники с 2022'!$B$4:$X$28,'Форма 1'!AI$8),"")</f>
        <v/>
      </c>
      <c r="S3354" s="103" t="str">
        <f>IF(ISNUMBER('Форма 1'!AJ3354),'Форма 1'!$H3354*VLOOKUP('Форма 1'!$F3354,'Придельники с 2022'!$B$4:$X$28,'Форма 1'!AJ$8),"")</f>
        <v/>
      </c>
      <c r="T3354" s="87"/>
    </row>
    <row r="3355" spans="1:20">
      <c r="A3355" s="188">
        <f t="shared" si="251"/>
        <v>200</v>
      </c>
      <c r="B3355" s="189" t="s">
        <v>3243</v>
      </c>
      <c r="C3355" s="99">
        <f t="shared" si="249"/>
        <v>6944532.608</v>
      </c>
      <c r="D3355" s="103">
        <f>IF(ISNUMBER('Форма 1'!U3355),'Форма 1'!$H3355*VLOOKUP('Форма 1'!$F3355,'Придельники с 2022'!$B$4:$X$28,'Форма 1'!U$8),"")</f>
        <v>6944532.608</v>
      </c>
      <c r="E3355" s="103" t="str">
        <f>IF(ISNUMBER('Форма 1'!V3355),'Форма 1'!$H3355*VLOOKUP('Форма 1'!$F3355,'Придельники с 2022'!$B$4:$X$28,'Форма 1'!V$8),"")</f>
        <v/>
      </c>
      <c r="F3355" s="103" t="str">
        <f>IF(ISNUMBER('Форма 1'!W3355),'Форма 1'!$H3355*VLOOKUP('Форма 1'!$F3355,'Придельники с 2022'!$B$4:$X$28,'Форма 1'!W$8),"")</f>
        <v/>
      </c>
      <c r="G3355" s="103" t="str">
        <f>IF(ISNUMBER('Форма 1'!X3355),'Форма 1'!$H3355*VLOOKUP('Форма 1'!$F3355,'Придельники с 2022'!$B$4:$X$28,'Форма 1'!X$8),"")</f>
        <v/>
      </c>
      <c r="H3355" s="103" t="str">
        <f>IF(ISNUMBER('Форма 1'!Y3355),'Форма 1'!$H3355*VLOOKUP('Форма 1'!$F3355,'Придельники с 2022'!$B$4:$X$28,'Форма 1'!Y$8),"")</f>
        <v/>
      </c>
      <c r="I3355" s="103" t="str">
        <f>IF(ISNUMBER('Форма 1'!Z3355),'Форма 1'!$H3355*VLOOKUP('Форма 1'!$F3355,'Придельники с 2022'!$B$4:$X$28,'Форма 1'!Z$8),"")</f>
        <v/>
      </c>
      <c r="J3355" s="103" t="str">
        <f>IF(ISNUMBER('Форма 1'!AA3355),'Форма 1'!$H3355*VLOOKUP('Форма 1'!$F3355,'Придельники с 2022'!$B$4:$X$28,'Форма 1'!AA$8),"")</f>
        <v/>
      </c>
      <c r="K3355" s="90"/>
      <c r="L3355" s="87"/>
      <c r="M3355" s="103" t="str">
        <f>IF(ISNUMBER('Форма 1'!AD3355),'Форма 1'!$H3355*VLOOKUP('Форма 1'!$F3355,'Придельники с 2022'!$B$4:$X$28,'Форма 1'!AD$8),"")</f>
        <v/>
      </c>
      <c r="N3355" s="103" t="str">
        <f>IF(ISBLANK('Форма 1'!$AE3355),"",IF('Форма 1'!$AE3355=1,'Форма 1'!$H3355*VLOOKUP('Форма 1'!$F3355,'Придельники с 2022'!$B$4:$X$28,'Форма 1'!$AE$8,0),IF('Форма 1'!$AE3355=2,'Форма 1'!$H3355*VLOOKUP('Форма 1'!$F3355,'Придельники с 2022'!$B$4:$X$28,13,0),IF('Форма 1'!$AE3355=3,'Форма 1'!$H3355*VLOOKUP('Форма 1'!$F3355,'Придельники с 2022'!$B$4:$X$28,12,0)))))</f>
        <v/>
      </c>
      <c r="O3355" s="103" t="str">
        <f>IF(ISNUMBER('Форма 1'!AF3355),'Форма 1'!$H3355*VLOOKUP('Форма 1'!$F3355,'Придельники с 2022'!$B$4:$X$28,'Форма 1'!AF$8),"")</f>
        <v/>
      </c>
      <c r="P3355" s="87"/>
      <c r="Q3355" s="103" t="str">
        <f>IF(ISNUMBER('Форма 1'!AH3355),'Форма 1'!$H3355*VLOOKUP('Форма 1'!$F3355,'Придельники с 2022'!$B$4:$X$28,'Форма 1'!AH$8),"")</f>
        <v/>
      </c>
      <c r="R3355" s="103" t="str">
        <f>IF(ISNUMBER('Форма 1'!AI3355),'Форма 1'!$H3355*VLOOKUP('Форма 1'!$F3355,'Придельники с 2022'!$B$4:$X$28,'Форма 1'!AI$8),"")</f>
        <v/>
      </c>
      <c r="S3355" s="103" t="str">
        <f>IF(ISNUMBER('Форма 1'!AJ3355),'Форма 1'!$H3355*VLOOKUP('Форма 1'!$F3355,'Придельники с 2022'!$B$4:$X$28,'Форма 1'!AJ$8),"")</f>
        <v/>
      </c>
      <c r="T3355" s="87"/>
    </row>
    <row r="3356" spans="1:20">
      <c r="A3356" s="188">
        <f t="shared" si="251"/>
        <v>201</v>
      </c>
      <c r="B3356" s="189" t="s">
        <v>3244</v>
      </c>
      <c r="C3356" s="99">
        <f t="shared" si="249"/>
        <v>2638008.0090000001</v>
      </c>
      <c r="D3356" s="103">
        <f>IF(ISNUMBER('Форма 1'!U3356),'Форма 1'!$H3356*VLOOKUP('Форма 1'!$F3356,'Придельники с 2022'!$B$4:$X$28,'Форма 1'!U$8),"")</f>
        <v>2638008.0090000001</v>
      </c>
      <c r="E3356" s="103" t="str">
        <f>IF(ISNUMBER('Форма 1'!V3356),'Форма 1'!$H3356*VLOOKUP('Форма 1'!$F3356,'Придельники с 2022'!$B$4:$X$28,'Форма 1'!V$8),"")</f>
        <v/>
      </c>
      <c r="F3356" s="103" t="str">
        <f>IF(ISNUMBER('Форма 1'!W3356),'Форма 1'!$H3356*VLOOKUP('Форма 1'!$F3356,'Придельники с 2022'!$B$4:$X$28,'Форма 1'!W$8),"")</f>
        <v/>
      </c>
      <c r="G3356" s="103" t="str">
        <f>IF(ISNUMBER('Форма 1'!X3356),'Форма 1'!$H3356*VLOOKUP('Форма 1'!$F3356,'Придельники с 2022'!$B$4:$X$28,'Форма 1'!X$8),"")</f>
        <v/>
      </c>
      <c r="H3356" s="103" t="str">
        <f>IF(ISNUMBER('Форма 1'!Y3356),'Форма 1'!$H3356*VLOOKUP('Форма 1'!$F3356,'Придельники с 2022'!$B$4:$X$28,'Форма 1'!Y$8),"")</f>
        <v/>
      </c>
      <c r="I3356" s="103" t="str">
        <f>IF(ISNUMBER('Форма 1'!Z3356),'Форма 1'!$H3356*VLOOKUP('Форма 1'!$F3356,'Придельники с 2022'!$B$4:$X$28,'Форма 1'!Z$8),"")</f>
        <v/>
      </c>
      <c r="J3356" s="103" t="str">
        <f>IF(ISNUMBER('Форма 1'!AA3356),'Форма 1'!$H3356*VLOOKUP('Форма 1'!$F3356,'Придельники с 2022'!$B$4:$X$28,'Форма 1'!AA$8),"")</f>
        <v/>
      </c>
      <c r="K3356" s="90"/>
      <c r="L3356" s="87"/>
      <c r="M3356" s="103" t="str">
        <f>IF(ISNUMBER('Форма 1'!AD3356),'Форма 1'!$H3356*VLOOKUP('Форма 1'!$F3356,'Придельники с 2022'!$B$4:$X$28,'Форма 1'!AD$8),"")</f>
        <v/>
      </c>
      <c r="N3356" s="103" t="str">
        <f>IF(ISBLANK('Форма 1'!$AE3356),"",IF('Форма 1'!$AE3356=1,'Форма 1'!$H3356*VLOOKUP('Форма 1'!$F3356,'Придельники с 2022'!$B$4:$X$28,'Форма 1'!$AE$8,0),IF('Форма 1'!$AE3356=2,'Форма 1'!$H3356*VLOOKUP('Форма 1'!$F3356,'Придельники с 2022'!$B$4:$X$28,13,0),IF('Форма 1'!$AE3356=3,'Форма 1'!$H3356*VLOOKUP('Форма 1'!$F3356,'Придельники с 2022'!$B$4:$X$28,12,0)))))</f>
        <v/>
      </c>
      <c r="O3356" s="103" t="str">
        <f>IF(ISNUMBER('Форма 1'!AF3356),'Форма 1'!$H3356*VLOOKUP('Форма 1'!$F3356,'Придельники с 2022'!$B$4:$X$28,'Форма 1'!AF$8),"")</f>
        <v/>
      </c>
      <c r="P3356" s="87"/>
      <c r="Q3356" s="103" t="str">
        <f>IF(ISNUMBER('Форма 1'!AH3356),'Форма 1'!$H3356*VLOOKUP('Форма 1'!$F3356,'Придельники с 2022'!$B$4:$X$28,'Форма 1'!AH$8),"")</f>
        <v/>
      </c>
      <c r="R3356" s="103" t="str">
        <f>IF(ISNUMBER('Форма 1'!AI3356),'Форма 1'!$H3356*VLOOKUP('Форма 1'!$F3356,'Придельники с 2022'!$B$4:$X$28,'Форма 1'!AI$8),"")</f>
        <v/>
      </c>
      <c r="S3356" s="103" t="str">
        <f>IF(ISNUMBER('Форма 1'!AJ3356),'Форма 1'!$H3356*VLOOKUP('Форма 1'!$F3356,'Придельники с 2022'!$B$4:$X$28,'Форма 1'!AJ$8),"")</f>
        <v/>
      </c>
      <c r="T3356" s="87"/>
    </row>
    <row r="3357" spans="1:20">
      <c r="A3357" s="188">
        <f t="shared" si="251"/>
        <v>202</v>
      </c>
      <c r="B3357" s="189" t="s">
        <v>3245</v>
      </c>
      <c r="C3357" s="99">
        <f t="shared" si="249"/>
        <v>7983840.256000001</v>
      </c>
      <c r="D3357" s="103" t="str">
        <f>IF(ISNUMBER('Форма 1'!U3357),'Форма 1'!$H3357*VLOOKUP('Форма 1'!$F3357,'Придельники с 2022'!$B$4:$X$28,'Форма 1'!U$8),"")</f>
        <v/>
      </c>
      <c r="E3357" s="103" t="str">
        <f>IF(ISNUMBER('Форма 1'!V3357),'Форма 1'!$H3357*VLOOKUP('Форма 1'!$F3357,'Придельники с 2022'!$B$4:$X$28,'Форма 1'!V$8),"")</f>
        <v/>
      </c>
      <c r="F3357" s="103" t="str">
        <f>IF(ISNUMBER('Форма 1'!W3357),'Форма 1'!$H3357*VLOOKUP('Форма 1'!$F3357,'Придельники с 2022'!$B$4:$X$28,'Форма 1'!W$8),"")</f>
        <v/>
      </c>
      <c r="G3357" s="103" t="str">
        <f>IF(ISNUMBER('Форма 1'!X3357),'Форма 1'!$H3357*VLOOKUP('Форма 1'!$F3357,'Придельники с 2022'!$B$4:$X$28,'Форма 1'!X$8),"")</f>
        <v/>
      </c>
      <c r="H3357" s="103" t="str">
        <f>IF(ISNUMBER('Форма 1'!Y3357),'Форма 1'!$H3357*VLOOKUP('Форма 1'!$F3357,'Придельники с 2022'!$B$4:$X$28,'Форма 1'!Y$8),"")</f>
        <v/>
      </c>
      <c r="I3357" s="103" t="str">
        <f>IF(ISNUMBER('Форма 1'!Z3357),'Форма 1'!$H3357*VLOOKUP('Форма 1'!$F3357,'Придельники с 2022'!$B$4:$X$28,'Форма 1'!Z$8),"")</f>
        <v/>
      </c>
      <c r="J3357" s="103" t="str">
        <f>IF(ISNUMBER('Форма 1'!AA3357),'Форма 1'!$H3357*VLOOKUP('Форма 1'!$F3357,'Придельники с 2022'!$B$4:$X$28,'Форма 1'!AA$8),"")</f>
        <v/>
      </c>
      <c r="K3357" s="90"/>
      <c r="L3357" s="87"/>
      <c r="M3357" s="103">
        <f>IF(ISNUMBER('Форма 1'!AD3357),'Форма 1'!$H3357*VLOOKUP('Форма 1'!$F3357,'Придельники с 2022'!$B$4:$X$28,'Форма 1'!AD$8),"")</f>
        <v>7983840.256000001</v>
      </c>
      <c r="N3357" s="103" t="str">
        <f>IF(ISBLANK('Форма 1'!$AE3357),"",IF('Форма 1'!$AE3357=1,'Форма 1'!$H3357*VLOOKUP('Форма 1'!$F3357,'Придельники с 2022'!$B$4:$X$28,'Форма 1'!$AE$8,0),IF('Форма 1'!$AE3357=2,'Форма 1'!$H3357*VLOOKUP('Форма 1'!$F3357,'Придельники с 2022'!$B$4:$X$28,13,0),IF('Форма 1'!$AE3357=3,'Форма 1'!$H3357*VLOOKUP('Форма 1'!$F3357,'Придельники с 2022'!$B$4:$X$28,12,0)))))</f>
        <v/>
      </c>
      <c r="O3357" s="103" t="str">
        <f>IF(ISNUMBER('Форма 1'!AF3357),'Форма 1'!$H3357*VLOOKUP('Форма 1'!$F3357,'Придельники с 2022'!$B$4:$X$28,'Форма 1'!AF$8),"")</f>
        <v/>
      </c>
      <c r="P3357" s="87"/>
      <c r="Q3357" s="103" t="str">
        <f>IF(ISNUMBER('Форма 1'!AH3357),'Форма 1'!$H3357*VLOOKUP('Форма 1'!$F3357,'Придельники с 2022'!$B$4:$X$28,'Форма 1'!AH$8),"")</f>
        <v/>
      </c>
      <c r="R3357" s="103" t="str">
        <f>IF(ISNUMBER('Форма 1'!AI3357),'Форма 1'!$H3357*VLOOKUP('Форма 1'!$F3357,'Придельники с 2022'!$B$4:$X$28,'Форма 1'!AI$8),"")</f>
        <v/>
      </c>
      <c r="S3357" s="103" t="str">
        <f>IF(ISNUMBER('Форма 1'!AJ3357),'Форма 1'!$H3357*VLOOKUP('Форма 1'!$F3357,'Придельники с 2022'!$B$4:$X$28,'Форма 1'!AJ$8),"")</f>
        <v/>
      </c>
      <c r="T3357" s="87"/>
    </row>
    <row r="3358" spans="1:20">
      <c r="A3358" s="188">
        <f t="shared" si="251"/>
        <v>203</v>
      </c>
      <c r="B3358" s="189" t="s">
        <v>3246</v>
      </c>
      <c r="C3358" s="99">
        <f t="shared" si="249"/>
        <v>11888527.2016</v>
      </c>
      <c r="D3358" s="103" t="str">
        <f>IF(ISNUMBER('Форма 1'!U3358),'Форма 1'!$H3358*VLOOKUP('Форма 1'!$F3358,'Придельники с 2022'!$B$4:$X$28,'Форма 1'!U$8),"")</f>
        <v/>
      </c>
      <c r="E3358" s="103" t="str">
        <f>IF(ISNUMBER('Форма 1'!V3358),'Форма 1'!$H3358*VLOOKUP('Форма 1'!$F3358,'Придельники с 2022'!$B$4:$X$28,'Форма 1'!V$8),"")</f>
        <v/>
      </c>
      <c r="F3358" s="103" t="str">
        <f>IF(ISNUMBER('Форма 1'!W3358),'Форма 1'!$H3358*VLOOKUP('Форма 1'!$F3358,'Придельники с 2022'!$B$4:$X$28,'Форма 1'!W$8),"")</f>
        <v/>
      </c>
      <c r="G3358" s="103" t="str">
        <f>IF(ISNUMBER('Форма 1'!X3358),'Форма 1'!$H3358*VLOOKUP('Форма 1'!$F3358,'Придельники с 2022'!$B$4:$X$28,'Форма 1'!X$8),"")</f>
        <v/>
      </c>
      <c r="H3358" s="103" t="str">
        <f>IF(ISNUMBER('Форма 1'!Y3358),'Форма 1'!$H3358*VLOOKUP('Форма 1'!$F3358,'Придельники с 2022'!$B$4:$X$28,'Форма 1'!Y$8),"")</f>
        <v/>
      </c>
      <c r="I3358" s="103" t="str">
        <f>IF(ISNUMBER('Форма 1'!Z3358),'Форма 1'!$H3358*VLOOKUP('Форма 1'!$F3358,'Придельники с 2022'!$B$4:$X$28,'Форма 1'!Z$8),"")</f>
        <v/>
      </c>
      <c r="J3358" s="103" t="str">
        <f>IF(ISNUMBER('Форма 1'!AA3358),'Форма 1'!$H3358*VLOOKUP('Форма 1'!$F3358,'Придельники с 2022'!$B$4:$X$28,'Форма 1'!AA$8),"")</f>
        <v/>
      </c>
      <c r="K3358" s="90"/>
      <c r="L3358" s="87"/>
      <c r="M3358" s="103">
        <f>IF(ISNUMBER('Форма 1'!AD3358),'Форма 1'!$H3358*VLOOKUP('Форма 1'!$F3358,'Придельники с 2022'!$B$4:$X$28,'Форма 1'!AD$8),"")</f>
        <v>11888527.2016</v>
      </c>
      <c r="N3358" s="103" t="str">
        <f>IF(ISBLANK('Форма 1'!$AE3358),"",IF('Форма 1'!$AE3358=1,'Форма 1'!$H3358*VLOOKUP('Форма 1'!$F3358,'Придельники с 2022'!$B$4:$X$28,'Форма 1'!$AE$8,0),IF('Форма 1'!$AE3358=2,'Форма 1'!$H3358*VLOOKUP('Форма 1'!$F3358,'Придельники с 2022'!$B$4:$X$28,13,0),IF('Форма 1'!$AE3358=3,'Форма 1'!$H3358*VLOOKUP('Форма 1'!$F3358,'Придельники с 2022'!$B$4:$X$28,12,0)))))</f>
        <v/>
      </c>
      <c r="O3358" s="103" t="str">
        <f>IF(ISNUMBER('Форма 1'!AF3358),'Форма 1'!$H3358*VLOOKUP('Форма 1'!$F3358,'Придельники с 2022'!$B$4:$X$28,'Форма 1'!AF$8),"")</f>
        <v/>
      </c>
      <c r="P3358" s="87"/>
      <c r="Q3358" s="103" t="str">
        <f>IF(ISNUMBER('Форма 1'!AH3358),'Форма 1'!$H3358*VLOOKUP('Форма 1'!$F3358,'Придельники с 2022'!$B$4:$X$28,'Форма 1'!AH$8),"")</f>
        <v/>
      </c>
      <c r="R3358" s="103" t="str">
        <f>IF(ISNUMBER('Форма 1'!AI3358),'Форма 1'!$H3358*VLOOKUP('Форма 1'!$F3358,'Придельники с 2022'!$B$4:$X$28,'Форма 1'!AI$8),"")</f>
        <v/>
      </c>
      <c r="S3358" s="103" t="str">
        <f>IF(ISNUMBER('Форма 1'!AJ3358),'Форма 1'!$H3358*VLOOKUP('Форма 1'!$F3358,'Придельники с 2022'!$B$4:$X$28,'Форма 1'!AJ$8),"")</f>
        <v/>
      </c>
      <c r="T3358" s="87"/>
    </row>
    <row r="3359" spans="1:20">
      <c r="A3359" s="188">
        <f t="shared" si="251"/>
        <v>204</v>
      </c>
      <c r="B3359" s="189" t="s">
        <v>3247</v>
      </c>
      <c r="C3359" s="99">
        <f t="shared" si="249"/>
        <v>8534749.2699999996</v>
      </c>
      <c r="D3359" s="103" t="str">
        <f>IF(ISNUMBER('Форма 1'!U3359),'Форма 1'!$H3359*VLOOKUP('Форма 1'!$F3359,'Придельники с 2022'!$B$4:$X$28,'Форма 1'!U$8),"")</f>
        <v/>
      </c>
      <c r="E3359" s="103" t="str">
        <f>IF(ISNUMBER('Форма 1'!V3359),'Форма 1'!$H3359*VLOOKUP('Форма 1'!$F3359,'Придельники с 2022'!$B$4:$X$28,'Форма 1'!V$8),"")</f>
        <v/>
      </c>
      <c r="F3359" s="103" t="str">
        <f>IF(ISNUMBER('Форма 1'!W3359),'Форма 1'!$H3359*VLOOKUP('Форма 1'!$F3359,'Придельники с 2022'!$B$4:$X$28,'Форма 1'!W$8),"")</f>
        <v/>
      </c>
      <c r="G3359" s="103" t="str">
        <f>IF(ISNUMBER('Форма 1'!X3359),'Форма 1'!$H3359*VLOOKUP('Форма 1'!$F3359,'Придельники с 2022'!$B$4:$X$28,'Форма 1'!X$8),"")</f>
        <v/>
      </c>
      <c r="H3359" s="103" t="str">
        <f>IF(ISNUMBER('Форма 1'!Y3359),'Форма 1'!$H3359*VLOOKUP('Форма 1'!$F3359,'Придельники с 2022'!$B$4:$X$28,'Форма 1'!Y$8),"")</f>
        <v/>
      </c>
      <c r="I3359" s="103" t="str">
        <f>IF(ISNUMBER('Форма 1'!Z3359),'Форма 1'!$H3359*VLOOKUP('Форма 1'!$F3359,'Придельники с 2022'!$B$4:$X$28,'Форма 1'!Z$8),"")</f>
        <v/>
      </c>
      <c r="J3359" s="103" t="str">
        <f>IF(ISNUMBER('Форма 1'!AA3359),'Форма 1'!$H3359*VLOOKUP('Форма 1'!$F3359,'Придельники с 2022'!$B$4:$X$28,'Форма 1'!AA$8),"")</f>
        <v/>
      </c>
      <c r="K3359" s="90"/>
      <c r="L3359" s="87"/>
      <c r="M3359" s="103">
        <f>IF(ISNUMBER('Форма 1'!AD3359),'Форма 1'!$H3359*VLOOKUP('Форма 1'!$F3359,'Придельники с 2022'!$B$4:$X$28,'Форма 1'!AD$8),"")</f>
        <v>8534749.2699999996</v>
      </c>
      <c r="N3359" s="103" t="str">
        <f>IF(ISBLANK('Форма 1'!$AE3359),"",IF('Форма 1'!$AE3359=1,'Форма 1'!$H3359*VLOOKUP('Форма 1'!$F3359,'Придельники с 2022'!$B$4:$X$28,'Форма 1'!$AE$8,0),IF('Форма 1'!$AE3359=2,'Форма 1'!$H3359*VLOOKUP('Форма 1'!$F3359,'Придельники с 2022'!$B$4:$X$28,13,0),IF('Форма 1'!$AE3359=3,'Форма 1'!$H3359*VLOOKUP('Форма 1'!$F3359,'Придельники с 2022'!$B$4:$X$28,12,0)))))</f>
        <v/>
      </c>
      <c r="O3359" s="103" t="str">
        <f>IF(ISNUMBER('Форма 1'!AF3359),'Форма 1'!$H3359*VLOOKUP('Форма 1'!$F3359,'Придельники с 2022'!$B$4:$X$28,'Форма 1'!AF$8),"")</f>
        <v/>
      </c>
      <c r="P3359" s="87"/>
      <c r="Q3359" s="103" t="str">
        <f>IF(ISNUMBER('Форма 1'!AH3359),'Форма 1'!$H3359*VLOOKUP('Форма 1'!$F3359,'Придельники с 2022'!$B$4:$X$28,'Форма 1'!AH$8),"")</f>
        <v/>
      </c>
      <c r="R3359" s="103" t="str">
        <f>IF(ISNUMBER('Форма 1'!AI3359),'Форма 1'!$H3359*VLOOKUP('Форма 1'!$F3359,'Придельники с 2022'!$B$4:$X$28,'Форма 1'!AI$8),"")</f>
        <v/>
      </c>
      <c r="S3359" s="103" t="str">
        <f>IF(ISNUMBER('Форма 1'!AJ3359),'Форма 1'!$H3359*VLOOKUP('Форма 1'!$F3359,'Придельники с 2022'!$B$4:$X$28,'Форма 1'!AJ$8),"")</f>
        <v/>
      </c>
      <c r="T3359" s="87"/>
    </row>
    <row r="3360" spans="1:20">
      <c r="A3360" s="188">
        <f>A3359+1</f>
        <v>205</v>
      </c>
      <c r="B3360" s="189" t="s">
        <v>3248</v>
      </c>
      <c r="C3360" s="99">
        <f>SUM(D3360:J3360,L3360:T3360)</f>
        <v>13632155.040000001</v>
      </c>
      <c r="D3360" s="103" t="str">
        <f>IF(ISNUMBER('Форма 1'!U3360),'Форма 1'!$H3360*VLOOKUP('Форма 1'!$F3360,'Придельники с 2022'!$B$4:$X$28,'Форма 1'!U$8),"")</f>
        <v/>
      </c>
      <c r="E3360" s="103" t="str">
        <f>IF(ISNUMBER('Форма 1'!V3360),'Форма 1'!$H3360*VLOOKUP('Форма 1'!$F3360,'Придельники с 2022'!$B$4:$X$28,'Форма 1'!V$8),"")</f>
        <v/>
      </c>
      <c r="F3360" s="103" t="str">
        <f>IF(ISNUMBER('Форма 1'!W3360),'Форма 1'!$H3360*VLOOKUP('Форма 1'!$F3360,'Придельники с 2022'!$B$4:$X$28,'Форма 1'!W$8),"")</f>
        <v/>
      </c>
      <c r="G3360" s="103" t="str">
        <f>IF(ISNUMBER('Форма 1'!X3360),'Форма 1'!$H3360*VLOOKUP('Форма 1'!$F3360,'Придельники с 2022'!$B$4:$X$28,'Форма 1'!X$8),"")</f>
        <v/>
      </c>
      <c r="H3360" s="103" t="str">
        <f>IF(ISNUMBER('Форма 1'!Y3360),'Форма 1'!$H3360*VLOOKUP('Форма 1'!$F3360,'Придельники с 2022'!$B$4:$X$28,'Форма 1'!Y$8),"")</f>
        <v/>
      </c>
      <c r="I3360" s="103" t="str">
        <f>IF(ISNUMBER('Форма 1'!Z3360),'Форма 1'!$H3360*VLOOKUP('Форма 1'!$F3360,'Придельники с 2022'!$B$4:$X$28,'Форма 1'!Z$8),"")</f>
        <v/>
      </c>
      <c r="J3360" s="103" t="str">
        <f>IF(ISNUMBER('Форма 1'!AA3360),'Форма 1'!$H3360*VLOOKUP('Форма 1'!$F3360,'Придельники с 2022'!$B$4:$X$28,'Форма 1'!AA$8),"")</f>
        <v/>
      </c>
      <c r="K3360" s="90"/>
      <c r="L3360" s="87"/>
      <c r="M3360" s="103">
        <f>IF(ISNUMBER('Форма 1'!AD3360),'Форма 1'!$H3360*VLOOKUP('Форма 1'!$F3360,'Придельники с 2022'!$B$4:$X$28,'Форма 1'!AD$8),"")</f>
        <v>13632155.040000001</v>
      </c>
      <c r="N3360" s="103" t="str">
        <f>IF(ISBLANK('Форма 1'!$AE3360),"",IF('Форма 1'!$AE3360=1,'Форма 1'!$H3360*VLOOKUP('Форма 1'!$F3360,'Придельники с 2022'!$B$4:$X$28,'Форма 1'!$AE$8,0),IF('Форма 1'!$AE3360=2,'Форма 1'!$H3360*VLOOKUP('Форма 1'!$F3360,'Придельники с 2022'!$B$4:$X$28,13,0),IF('Форма 1'!$AE3360=3,'Форма 1'!$H3360*VLOOKUP('Форма 1'!$F3360,'Придельники с 2022'!$B$4:$X$28,12,0)))))</f>
        <v/>
      </c>
      <c r="O3360" s="103" t="str">
        <f>IF(ISNUMBER('Форма 1'!AF3360),'Форма 1'!$H3360*VLOOKUP('Форма 1'!$F3360,'Придельники с 2022'!$B$4:$X$28,'Форма 1'!AF$8),"")</f>
        <v/>
      </c>
      <c r="P3360" s="87"/>
      <c r="Q3360" s="103" t="str">
        <f>IF(ISNUMBER('Форма 1'!AH3360),'Форма 1'!$H3360*VLOOKUP('Форма 1'!$F3360,'Придельники с 2022'!$B$4:$X$28,'Форма 1'!AH$8),"")</f>
        <v/>
      </c>
      <c r="R3360" s="103" t="str">
        <f>IF(ISNUMBER('Форма 1'!AI3360),'Форма 1'!$H3360*VLOOKUP('Форма 1'!$F3360,'Придельники с 2022'!$B$4:$X$28,'Форма 1'!AI$8),"")</f>
        <v/>
      </c>
      <c r="S3360" s="103" t="str">
        <f>IF(ISNUMBER('Форма 1'!AJ3360),'Форма 1'!$H3360*VLOOKUP('Форма 1'!$F3360,'Придельники с 2022'!$B$4:$X$28,'Форма 1'!AJ$8),"")</f>
        <v/>
      </c>
      <c r="T3360" s="87"/>
    </row>
    <row r="3361" spans="1:20">
      <c r="A3361" s="188">
        <f>A3360+1</f>
        <v>206</v>
      </c>
      <c r="B3361" s="189" t="s">
        <v>527</v>
      </c>
      <c r="C3361" s="99">
        <f>SUM(D3361:J3361,L3361:T3361)</f>
        <v>1400852.277</v>
      </c>
      <c r="D3361" s="103" t="str">
        <f>IF(ISNUMBER('Форма 1'!U3361),'Форма 1'!$H3361*VLOOKUP('Форма 1'!$F3361,'Придельники с 2022'!$B$4:$X$28,'Форма 1'!U$8),"")</f>
        <v/>
      </c>
      <c r="E3361" s="103" t="str">
        <f>IF(ISNUMBER('Форма 1'!V3361),'Форма 1'!$H3361*VLOOKUP('Форма 1'!$F3361,'Придельники с 2022'!$B$4:$X$28,'Форма 1'!V$8),"")</f>
        <v/>
      </c>
      <c r="F3361" s="103" t="str">
        <f>IF(ISNUMBER('Форма 1'!W3361),'Форма 1'!$H3361*VLOOKUP('Форма 1'!$F3361,'Придельники с 2022'!$B$4:$X$28,'Форма 1'!W$8),"")</f>
        <v/>
      </c>
      <c r="G3361" s="103" t="str">
        <f>IF(ISNUMBER('Форма 1'!X3361),'Форма 1'!$H3361*VLOOKUP('Форма 1'!$F3361,'Придельники с 2022'!$B$4:$X$28,'Форма 1'!X$8),"")</f>
        <v/>
      </c>
      <c r="H3361" s="103" t="str">
        <f>IF(ISNUMBER('Форма 1'!Y3361),'Форма 1'!$H3361*VLOOKUP('Форма 1'!$F3361,'Придельники с 2022'!$B$4:$X$28,'Форма 1'!Y$8),"")</f>
        <v/>
      </c>
      <c r="I3361" s="103">
        <f>IF(ISNUMBER('Форма 1'!Z3361),'Форма 1'!$H3361*VLOOKUP('Форма 1'!$F3361,'Придельники с 2022'!$B$4:$X$28,'Форма 1'!Z$8),"")</f>
        <v>1400852.277</v>
      </c>
      <c r="J3361" s="103" t="str">
        <f>IF(ISNUMBER('Форма 1'!AA3361),'Форма 1'!$H3361*VLOOKUP('Форма 1'!$F3361,'Придельники с 2022'!$B$4:$X$28,'Форма 1'!AA$8),"")</f>
        <v/>
      </c>
      <c r="K3361" s="90"/>
      <c r="L3361" s="87"/>
      <c r="M3361" s="103" t="str">
        <f>IF(ISNUMBER('Форма 1'!AD3361),'Форма 1'!$H3361*VLOOKUP('Форма 1'!$F3361,'Придельники с 2022'!$B$4:$X$28,'Форма 1'!AD$8),"")</f>
        <v/>
      </c>
      <c r="N3361" s="103" t="str">
        <f>IF(ISBLANK('Форма 1'!$AE3361),"",IF('Форма 1'!$AE3361=1,'Форма 1'!$H3361*VLOOKUP('Форма 1'!$F3361,'Придельники с 2022'!$B$4:$X$28,'Форма 1'!$AE$8,0),IF('Форма 1'!$AE3361=2,'Форма 1'!$H3361*VLOOKUP('Форма 1'!$F3361,'Придельники с 2022'!$B$4:$X$28,13,0),IF('Форма 1'!$AE3361=3,'Форма 1'!$H3361*VLOOKUP('Форма 1'!$F3361,'Придельники с 2022'!$B$4:$X$28,12,0)))))</f>
        <v/>
      </c>
      <c r="O3361" s="103" t="str">
        <f>IF(ISNUMBER('Форма 1'!AF3361),'Форма 1'!$H3361*VLOOKUP('Форма 1'!$F3361,'Придельники с 2022'!$B$4:$X$28,'Форма 1'!AF$8),"")</f>
        <v/>
      </c>
      <c r="P3361" s="87"/>
      <c r="Q3361" s="103" t="str">
        <f>IF(ISNUMBER('Форма 1'!AH3361),'Форма 1'!$H3361*VLOOKUP('Форма 1'!$F3361,'Придельники с 2022'!$B$4:$X$28,'Форма 1'!AH$8),"")</f>
        <v/>
      </c>
      <c r="R3361" s="103" t="str">
        <f>IF(ISNUMBER('Форма 1'!AI3361),'Форма 1'!$H3361*VLOOKUP('Форма 1'!$F3361,'Придельники с 2022'!$B$4:$X$28,'Форма 1'!AI$8),"")</f>
        <v/>
      </c>
      <c r="S3361" s="103" t="str">
        <f>IF(ISNUMBER('Форма 1'!AJ3361),'Форма 1'!$H3361*VLOOKUP('Форма 1'!$F3361,'Придельники с 2022'!$B$4:$X$28,'Форма 1'!AJ$8),"")</f>
        <v/>
      </c>
      <c r="T3361" s="87"/>
    </row>
    <row r="3362" spans="1:20">
      <c r="A3362" s="188">
        <f>A3361+1</f>
        <v>207</v>
      </c>
      <c r="B3362" s="189" t="s">
        <v>528</v>
      </c>
      <c r="C3362" s="99">
        <f>SUM(D3362:J3362,L3362:T3362)</f>
        <v>1380181.203</v>
      </c>
      <c r="D3362" s="103" t="str">
        <f>IF(ISNUMBER('Форма 1'!U3362),'Форма 1'!$H3362*VLOOKUP('Форма 1'!$F3362,'Придельники с 2022'!$B$4:$X$28,'Форма 1'!U$8),"")</f>
        <v/>
      </c>
      <c r="E3362" s="103" t="str">
        <f>IF(ISNUMBER('Форма 1'!V3362),'Форма 1'!$H3362*VLOOKUP('Форма 1'!$F3362,'Придельники с 2022'!$B$4:$X$28,'Форма 1'!V$8),"")</f>
        <v/>
      </c>
      <c r="F3362" s="103" t="str">
        <f>IF(ISNUMBER('Форма 1'!W3362),'Форма 1'!$H3362*VLOOKUP('Форма 1'!$F3362,'Придельники с 2022'!$B$4:$X$28,'Форма 1'!W$8),"")</f>
        <v/>
      </c>
      <c r="G3362" s="103" t="str">
        <f>IF(ISNUMBER('Форма 1'!X3362),'Форма 1'!$H3362*VLOOKUP('Форма 1'!$F3362,'Придельники с 2022'!$B$4:$X$28,'Форма 1'!X$8),"")</f>
        <v/>
      </c>
      <c r="H3362" s="103" t="str">
        <f>IF(ISNUMBER('Форма 1'!Y3362),'Форма 1'!$H3362*VLOOKUP('Форма 1'!$F3362,'Придельники с 2022'!$B$4:$X$28,'Форма 1'!Y$8),"")</f>
        <v/>
      </c>
      <c r="I3362" s="103">
        <f>IF(ISNUMBER('Форма 1'!Z3362),'Форма 1'!$H3362*VLOOKUP('Форма 1'!$F3362,'Придельники с 2022'!$B$4:$X$28,'Форма 1'!Z$8),"")</f>
        <v>1380181.203</v>
      </c>
      <c r="J3362" s="103" t="str">
        <f>IF(ISNUMBER('Форма 1'!AA3362),'Форма 1'!$H3362*VLOOKUP('Форма 1'!$F3362,'Придельники с 2022'!$B$4:$X$28,'Форма 1'!AA$8),"")</f>
        <v/>
      </c>
      <c r="K3362" s="90"/>
      <c r="L3362" s="87"/>
      <c r="M3362" s="103" t="str">
        <f>IF(ISNUMBER('Форма 1'!AD3362),'Форма 1'!$H3362*VLOOKUP('Форма 1'!$F3362,'Придельники с 2022'!$B$4:$X$28,'Форма 1'!AD$8),"")</f>
        <v/>
      </c>
      <c r="N3362" s="103" t="str">
        <f>IF(ISBLANK('Форма 1'!$AE3362),"",IF('Форма 1'!$AE3362=1,'Форма 1'!$H3362*VLOOKUP('Форма 1'!$F3362,'Придельники с 2022'!$B$4:$X$28,'Форма 1'!$AE$8,0),IF('Форма 1'!$AE3362=2,'Форма 1'!$H3362*VLOOKUP('Форма 1'!$F3362,'Придельники с 2022'!$B$4:$X$28,13,0),IF('Форма 1'!$AE3362=3,'Форма 1'!$H3362*VLOOKUP('Форма 1'!$F3362,'Придельники с 2022'!$B$4:$X$28,12,0)))))</f>
        <v/>
      </c>
      <c r="O3362" s="103" t="str">
        <f>IF(ISNUMBER('Форма 1'!AF3362),'Форма 1'!$H3362*VLOOKUP('Форма 1'!$F3362,'Придельники с 2022'!$B$4:$X$28,'Форма 1'!AF$8),"")</f>
        <v/>
      </c>
      <c r="P3362" s="87"/>
      <c r="Q3362" s="103" t="str">
        <f>IF(ISNUMBER('Форма 1'!AH3362),'Форма 1'!$H3362*VLOOKUP('Форма 1'!$F3362,'Придельники с 2022'!$B$4:$X$28,'Форма 1'!AH$8),"")</f>
        <v/>
      </c>
      <c r="R3362" s="103" t="str">
        <f>IF(ISNUMBER('Форма 1'!AI3362),'Форма 1'!$H3362*VLOOKUP('Форма 1'!$F3362,'Придельники с 2022'!$B$4:$X$28,'Форма 1'!AI$8),"")</f>
        <v/>
      </c>
      <c r="S3362" s="103" t="str">
        <f>IF(ISNUMBER('Форма 1'!AJ3362),'Форма 1'!$H3362*VLOOKUP('Форма 1'!$F3362,'Придельники с 2022'!$B$4:$X$28,'Форма 1'!AJ$8),"")</f>
        <v/>
      </c>
      <c r="T3362" s="87"/>
    </row>
    <row r="3363" spans="1:20">
      <c r="A3363" s="188">
        <f>A3360+1</f>
        <v>206</v>
      </c>
      <c r="B3363" s="195" t="s">
        <v>536</v>
      </c>
      <c r="C3363" s="99">
        <f t="shared" si="249"/>
        <v>113527.32799999999</v>
      </c>
      <c r="D3363" s="103" t="str">
        <f>IF(ISNUMBER('Форма 1'!U3363),'Форма 1'!$H3363*VLOOKUP('Форма 1'!$F3363,'Придельники с 2022'!$B$4:$X$28,'Форма 1'!U$8),"")</f>
        <v/>
      </c>
      <c r="E3363" s="103" t="str">
        <f>IF(ISNUMBER('Форма 1'!V3363),'Форма 1'!$H3363*VLOOKUP('Форма 1'!$F3363,'Придельники с 2022'!$B$4:$X$28,'Форма 1'!V$8),"")</f>
        <v/>
      </c>
      <c r="F3363" s="103" t="str">
        <f>IF(ISNUMBER('Форма 1'!W3363),'Форма 1'!$H3363*VLOOKUP('Форма 1'!$F3363,'Придельники с 2022'!$B$4:$X$28,'Форма 1'!W$8),"")</f>
        <v/>
      </c>
      <c r="G3363" s="103" t="str">
        <f>IF(ISNUMBER('Форма 1'!X3363),'Форма 1'!$H3363*VLOOKUP('Форма 1'!$F3363,'Придельники с 2022'!$B$4:$X$28,'Форма 1'!X$8),"")</f>
        <v/>
      </c>
      <c r="H3363" s="103" t="str">
        <f>IF(ISNUMBER('Форма 1'!Y3363),'Форма 1'!$H3363*VLOOKUP('Форма 1'!$F3363,'Придельники с 2022'!$B$4:$X$28,'Форма 1'!Y$8),"")</f>
        <v/>
      </c>
      <c r="I3363" s="103" t="str">
        <f>IF(ISNUMBER('Форма 1'!Z3363),'Форма 1'!$H3363*VLOOKUP('Форма 1'!$F3363,'Придельники с 2022'!$B$4:$X$28,'Форма 1'!Z$8),"")</f>
        <v/>
      </c>
      <c r="J3363" s="103" t="str">
        <f>IF(ISNUMBER('Форма 1'!AA3363),'Форма 1'!$H3363*VLOOKUP('Форма 1'!$F3363,'Придельники с 2022'!$B$4:$X$28,'Форма 1'!AA$8),"")</f>
        <v/>
      </c>
      <c r="K3363" s="90"/>
      <c r="L3363" s="87"/>
      <c r="M3363" s="103" t="str">
        <f>IF(ISNUMBER('Форма 1'!AD3363),'Форма 1'!$H3363*VLOOKUP('Форма 1'!$F3363,'Придельники с 2022'!$B$4:$X$28,'Форма 1'!AD$8),"")</f>
        <v/>
      </c>
      <c r="N3363" s="103" t="str">
        <f>IF(ISBLANK('Форма 1'!$AE3363),"",IF('Форма 1'!$AE3363=1,'Форма 1'!$H3363*VLOOKUP('Форма 1'!$F3363,'Придельники с 2022'!$B$4:$X$28,'Форма 1'!$AE$8,0),IF('Форма 1'!$AE3363=2,'Форма 1'!$H3363*VLOOKUP('Форма 1'!$F3363,'Придельники с 2022'!$B$4:$X$28,13,0),IF('Форма 1'!$AE3363=3,'Форма 1'!$H3363*VLOOKUP('Форма 1'!$F3363,'Придельники с 2022'!$B$4:$X$28,12,0)))))</f>
        <v/>
      </c>
      <c r="O3363" s="103" t="str">
        <f>IF(ISNUMBER('Форма 1'!AF3363),'Форма 1'!$H3363*VLOOKUP('Форма 1'!$F3363,'Придельники с 2022'!$B$4:$X$28,'Форма 1'!AF$8),"")</f>
        <v/>
      </c>
      <c r="P3363" s="87"/>
      <c r="Q3363" s="103" t="str">
        <f>IF(ISNUMBER('Форма 1'!AH3363),'Форма 1'!$H3363*VLOOKUP('Форма 1'!$F3363,'Придельники с 2022'!$B$4:$X$28,'Форма 1'!AH$8),"")</f>
        <v/>
      </c>
      <c r="R3363" s="103" t="str">
        <f>IF(ISNUMBER('Форма 1'!AI3363),'Форма 1'!$H3363*VLOOKUP('Форма 1'!$F3363,'Придельники с 2022'!$B$4:$X$28,'Форма 1'!AI$8),"")</f>
        <v/>
      </c>
      <c r="S3363" s="103">
        <f>IF(ISNUMBER('Форма 1'!AJ3363),'Форма 1'!$H3363*VLOOKUP('Форма 1'!$F3363,'Придельники с 2022'!$B$4:$X$28,'Форма 1'!AJ$8),"")</f>
        <v>113527.32799999999</v>
      </c>
      <c r="T3363" s="87"/>
    </row>
    <row r="3364" spans="1:20">
      <c r="A3364" s="188">
        <f t="shared" si="251"/>
        <v>207</v>
      </c>
      <c r="B3364" s="195" t="s">
        <v>3249</v>
      </c>
      <c r="C3364" s="99">
        <f t="shared" si="249"/>
        <v>7864993.7239999995</v>
      </c>
      <c r="D3364" s="103" t="str">
        <f>IF(ISNUMBER('Форма 1'!U3364),'Форма 1'!$H3364*VLOOKUP('Форма 1'!$F3364,'Придельники с 2022'!$B$4:$X$28,'Форма 1'!U$8),"")</f>
        <v/>
      </c>
      <c r="E3364" s="103" t="str">
        <f>IF(ISNUMBER('Форма 1'!V3364),'Форма 1'!$H3364*VLOOKUP('Форма 1'!$F3364,'Придельники с 2022'!$B$4:$X$28,'Форма 1'!V$8),"")</f>
        <v/>
      </c>
      <c r="F3364" s="103" t="str">
        <f>IF(ISNUMBER('Форма 1'!W3364),'Форма 1'!$H3364*VLOOKUP('Форма 1'!$F3364,'Придельники с 2022'!$B$4:$X$28,'Форма 1'!W$8),"")</f>
        <v/>
      </c>
      <c r="G3364" s="103" t="str">
        <f>IF(ISNUMBER('Форма 1'!X3364),'Форма 1'!$H3364*VLOOKUP('Форма 1'!$F3364,'Придельники с 2022'!$B$4:$X$28,'Форма 1'!X$8),"")</f>
        <v/>
      </c>
      <c r="H3364" s="103" t="str">
        <f>IF(ISNUMBER('Форма 1'!Y3364),'Форма 1'!$H3364*VLOOKUP('Форма 1'!$F3364,'Придельники с 2022'!$B$4:$X$28,'Форма 1'!Y$8),"")</f>
        <v/>
      </c>
      <c r="I3364" s="103" t="str">
        <f>IF(ISNUMBER('Форма 1'!Z3364),'Форма 1'!$H3364*VLOOKUP('Форма 1'!$F3364,'Придельники с 2022'!$B$4:$X$28,'Форма 1'!Z$8),"")</f>
        <v/>
      </c>
      <c r="J3364" s="103" t="str">
        <f>IF(ISNUMBER('Форма 1'!AA3364),'Форма 1'!$H3364*VLOOKUP('Форма 1'!$F3364,'Придельники с 2022'!$B$4:$X$28,'Форма 1'!AA$8),"")</f>
        <v/>
      </c>
      <c r="K3364" s="90"/>
      <c r="L3364" s="87"/>
      <c r="M3364" s="103" t="str">
        <f>IF(ISNUMBER('Форма 1'!AD3364),'Форма 1'!$H3364*VLOOKUP('Форма 1'!$F3364,'Придельники с 2022'!$B$4:$X$28,'Форма 1'!AD$8),"")</f>
        <v/>
      </c>
      <c r="N3364" s="103">
        <f>IF(ISBLANK('Форма 1'!$AE3364),"",IF('Форма 1'!$AE3364=1,'Форма 1'!$H3364*VLOOKUP('Форма 1'!$F3364,'Придельники с 2022'!$B$4:$X$28,'Форма 1'!$AE$8,0),IF('Форма 1'!$AE3364=2,'Форма 1'!$H3364*VLOOKUP('Форма 1'!$F3364,'Придельники с 2022'!$B$4:$X$28,13,0),IF('Форма 1'!$AE3364=3,'Форма 1'!$H3364*VLOOKUP('Форма 1'!$F3364,'Придельники с 2022'!$B$4:$X$28,12,0)))))</f>
        <v>7864993.7239999995</v>
      </c>
      <c r="O3364" s="103" t="str">
        <f>IF(ISNUMBER('Форма 1'!AF3364),'Форма 1'!$H3364*VLOOKUP('Форма 1'!$F3364,'Придельники с 2022'!$B$4:$X$28,'Форма 1'!AF$8),"")</f>
        <v/>
      </c>
      <c r="P3364" s="87"/>
      <c r="Q3364" s="103" t="str">
        <f>IF(ISNUMBER('Форма 1'!AH3364),'Форма 1'!$H3364*VLOOKUP('Форма 1'!$F3364,'Придельники с 2022'!$B$4:$X$28,'Форма 1'!AH$8),"")</f>
        <v/>
      </c>
      <c r="R3364" s="103" t="str">
        <f>IF(ISNUMBER('Форма 1'!AI3364),'Форма 1'!$H3364*VLOOKUP('Форма 1'!$F3364,'Придельники с 2022'!$B$4:$X$28,'Форма 1'!AI$8),"")</f>
        <v/>
      </c>
      <c r="S3364" s="103" t="str">
        <f>IF(ISNUMBER('Форма 1'!AJ3364),'Форма 1'!$H3364*VLOOKUP('Форма 1'!$F3364,'Придельники с 2022'!$B$4:$X$28,'Форма 1'!AJ$8),"")</f>
        <v/>
      </c>
      <c r="T3364" s="87"/>
    </row>
    <row r="3365" spans="1:20">
      <c r="A3365" s="188">
        <f t="shared" si="251"/>
        <v>208</v>
      </c>
      <c r="B3365" s="189" t="s">
        <v>3250</v>
      </c>
      <c r="C3365" s="99">
        <f t="shared" si="249"/>
        <v>14844502.624</v>
      </c>
      <c r="D3365" s="103" t="str">
        <f>IF(ISNUMBER('Форма 1'!U3365),'Форма 1'!$H3365*VLOOKUP('Форма 1'!$F3365,'Придельники с 2022'!$B$4:$X$28,'Форма 1'!U$8),"")</f>
        <v/>
      </c>
      <c r="E3365" s="103" t="str">
        <f>IF(ISNUMBER('Форма 1'!V3365),'Форма 1'!$H3365*VLOOKUP('Форма 1'!$F3365,'Придельники с 2022'!$B$4:$X$28,'Форма 1'!V$8),"")</f>
        <v/>
      </c>
      <c r="F3365" s="103" t="str">
        <f>IF(ISNUMBER('Форма 1'!W3365),'Форма 1'!$H3365*VLOOKUP('Форма 1'!$F3365,'Придельники с 2022'!$B$4:$X$28,'Форма 1'!W$8),"")</f>
        <v/>
      </c>
      <c r="G3365" s="103" t="str">
        <f>IF(ISNUMBER('Форма 1'!X3365),'Форма 1'!$H3365*VLOOKUP('Форма 1'!$F3365,'Придельники с 2022'!$B$4:$X$28,'Форма 1'!X$8),"")</f>
        <v/>
      </c>
      <c r="H3365" s="103" t="str">
        <f>IF(ISNUMBER('Форма 1'!Y3365),'Форма 1'!$H3365*VLOOKUP('Форма 1'!$F3365,'Придельники с 2022'!$B$4:$X$28,'Форма 1'!Y$8),"")</f>
        <v/>
      </c>
      <c r="I3365" s="103" t="str">
        <f>IF(ISNUMBER('Форма 1'!Z3365),'Форма 1'!$H3365*VLOOKUP('Форма 1'!$F3365,'Придельники с 2022'!$B$4:$X$28,'Форма 1'!Z$8),"")</f>
        <v/>
      </c>
      <c r="J3365" s="103" t="str">
        <f>IF(ISNUMBER('Форма 1'!AA3365),'Форма 1'!$H3365*VLOOKUP('Форма 1'!$F3365,'Придельники с 2022'!$B$4:$X$28,'Форма 1'!AA$8),"")</f>
        <v/>
      </c>
      <c r="K3365" s="90"/>
      <c r="L3365" s="87"/>
      <c r="M3365" s="103">
        <f>IF(ISNUMBER('Форма 1'!AD3365),'Форма 1'!$H3365*VLOOKUP('Форма 1'!$F3365,'Придельники с 2022'!$B$4:$X$28,'Форма 1'!AD$8),"")</f>
        <v>14844502.624</v>
      </c>
      <c r="N3365" s="103" t="str">
        <f>IF(ISBLANK('Форма 1'!$AE3365),"",IF('Форма 1'!$AE3365=1,'Форма 1'!$H3365*VLOOKUP('Форма 1'!$F3365,'Придельники с 2022'!$B$4:$X$28,'Форма 1'!$AE$8,0),IF('Форма 1'!$AE3365=2,'Форма 1'!$H3365*VLOOKUP('Форма 1'!$F3365,'Придельники с 2022'!$B$4:$X$28,13,0),IF('Форма 1'!$AE3365=3,'Форма 1'!$H3365*VLOOKUP('Форма 1'!$F3365,'Придельники с 2022'!$B$4:$X$28,12,0)))))</f>
        <v/>
      </c>
      <c r="O3365" s="103" t="str">
        <f>IF(ISNUMBER('Форма 1'!AF3365),'Форма 1'!$H3365*VLOOKUP('Форма 1'!$F3365,'Придельники с 2022'!$B$4:$X$28,'Форма 1'!AF$8),"")</f>
        <v/>
      </c>
      <c r="P3365" s="87"/>
      <c r="Q3365" s="103" t="str">
        <f>IF(ISNUMBER('Форма 1'!AH3365),'Форма 1'!$H3365*VLOOKUP('Форма 1'!$F3365,'Придельники с 2022'!$B$4:$X$28,'Форма 1'!AH$8),"")</f>
        <v/>
      </c>
      <c r="R3365" s="103" t="str">
        <f>IF(ISNUMBER('Форма 1'!AI3365),'Форма 1'!$H3365*VLOOKUP('Форма 1'!$F3365,'Придельники с 2022'!$B$4:$X$28,'Форма 1'!AI$8),"")</f>
        <v/>
      </c>
      <c r="S3365" s="103" t="str">
        <f>IF(ISNUMBER('Форма 1'!AJ3365),'Форма 1'!$H3365*VLOOKUP('Форма 1'!$F3365,'Придельники с 2022'!$B$4:$X$28,'Форма 1'!AJ$8),"")</f>
        <v/>
      </c>
      <c r="T3365" s="87"/>
    </row>
    <row r="3366" spans="1:20">
      <c r="A3366" s="188">
        <f t="shared" si="251"/>
        <v>209</v>
      </c>
      <c r="B3366" s="189" t="s">
        <v>3251</v>
      </c>
      <c r="C3366" s="99">
        <f t="shared" si="249"/>
        <v>12585987.344000001</v>
      </c>
      <c r="D3366" s="103" t="str">
        <f>IF(ISNUMBER('Форма 1'!U3366),'Форма 1'!$H3366*VLOOKUP('Форма 1'!$F3366,'Придельники с 2022'!$B$4:$X$28,'Форма 1'!U$8),"")</f>
        <v/>
      </c>
      <c r="E3366" s="103" t="str">
        <f>IF(ISNUMBER('Форма 1'!V3366),'Форма 1'!$H3366*VLOOKUP('Форма 1'!$F3366,'Придельники с 2022'!$B$4:$X$28,'Форма 1'!V$8),"")</f>
        <v/>
      </c>
      <c r="F3366" s="103" t="str">
        <f>IF(ISNUMBER('Форма 1'!W3366),'Форма 1'!$H3366*VLOOKUP('Форма 1'!$F3366,'Придельники с 2022'!$B$4:$X$28,'Форма 1'!W$8),"")</f>
        <v/>
      </c>
      <c r="G3366" s="103" t="str">
        <f>IF(ISNUMBER('Форма 1'!X3366),'Форма 1'!$H3366*VLOOKUP('Форма 1'!$F3366,'Придельники с 2022'!$B$4:$X$28,'Форма 1'!X$8),"")</f>
        <v/>
      </c>
      <c r="H3366" s="103" t="str">
        <f>IF(ISNUMBER('Форма 1'!Y3366),'Форма 1'!$H3366*VLOOKUP('Форма 1'!$F3366,'Придельники с 2022'!$B$4:$X$28,'Форма 1'!Y$8),"")</f>
        <v/>
      </c>
      <c r="I3366" s="103" t="str">
        <f>IF(ISNUMBER('Форма 1'!Z3366),'Форма 1'!$H3366*VLOOKUP('Форма 1'!$F3366,'Придельники с 2022'!$B$4:$X$28,'Форма 1'!Z$8),"")</f>
        <v/>
      </c>
      <c r="J3366" s="103" t="str">
        <f>IF(ISNUMBER('Форма 1'!AA3366),'Форма 1'!$H3366*VLOOKUP('Форма 1'!$F3366,'Придельники с 2022'!$B$4:$X$28,'Форма 1'!AA$8),"")</f>
        <v/>
      </c>
      <c r="K3366" s="90"/>
      <c r="L3366" s="87"/>
      <c r="M3366" s="103">
        <f>IF(ISNUMBER('Форма 1'!AD3366),'Форма 1'!$H3366*VLOOKUP('Форма 1'!$F3366,'Придельники с 2022'!$B$4:$X$28,'Форма 1'!AD$8),"")</f>
        <v>12585987.344000001</v>
      </c>
      <c r="N3366" s="103" t="str">
        <f>IF(ISBLANK('Форма 1'!$AE3366),"",IF('Форма 1'!$AE3366=1,'Форма 1'!$H3366*VLOOKUP('Форма 1'!$F3366,'Придельники с 2022'!$B$4:$X$28,'Форма 1'!$AE$8,0),IF('Форма 1'!$AE3366=2,'Форма 1'!$H3366*VLOOKUP('Форма 1'!$F3366,'Придельники с 2022'!$B$4:$X$28,13,0),IF('Форма 1'!$AE3366=3,'Форма 1'!$H3366*VLOOKUP('Форма 1'!$F3366,'Придельники с 2022'!$B$4:$X$28,12,0)))))</f>
        <v/>
      </c>
      <c r="O3366" s="103" t="str">
        <f>IF(ISNUMBER('Форма 1'!AF3366),'Форма 1'!$H3366*VLOOKUP('Форма 1'!$F3366,'Придельники с 2022'!$B$4:$X$28,'Форма 1'!AF$8),"")</f>
        <v/>
      </c>
      <c r="P3366" s="87"/>
      <c r="Q3366" s="103" t="str">
        <f>IF(ISNUMBER('Форма 1'!AH3366),'Форма 1'!$H3366*VLOOKUP('Форма 1'!$F3366,'Придельники с 2022'!$B$4:$X$28,'Форма 1'!AH$8),"")</f>
        <v/>
      </c>
      <c r="R3366" s="103" t="str">
        <f>IF(ISNUMBER('Форма 1'!AI3366),'Форма 1'!$H3366*VLOOKUP('Форма 1'!$F3366,'Придельники с 2022'!$B$4:$X$28,'Форма 1'!AI$8),"")</f>
        <v/>
      </c>
      <c r="S3366" s="103" t="str">
        <f>IF(ISNUMBER('Форма 1'!AJ3366),'Форма 1'!$H3366*VLOOKUP('Форма 1'!$F3366,'Придельники с 2022'!$B$4:$X$28,'Форма 1'!AJ$8),"")</f>
        <v/>
      </c>
      <c r="T3366" s="87"/>
    </row>
    <row r="3367" spans="1:20">
      <c r="A3367" s="188">
        <f t="shared" si="251"/>
        <v>210</v>
      </c>
      <c r="B3367" s="189" t="s">
        <v>3252</v>
      </c>
      <c r="C3367" s="99">
        <f t="shared" si="249"/>
        <v>7292099.5840000007</v>
      </c>
      <c r="D3367" s="103" t="str">
        <f>IF(ISNUMBER('Форма 1'!U3367),'Форма 1'!$H3367*VLOOKUP('Форма 1'!$F3367,'Придельники с 2022'!$B$4:$X$28,'Форма 1'!U$8),"")</f>
        <v/>
      </c>
      <c r="E3367" s="103" t="str">
        <f>IF(ISNUMBER('Форма 1'!V3367),'Форма 1'!$H3367*VLOOKUP('Форма 1'!$F3367,'Придельники с 2022'!$B$4:$X$28,'Форма 1'!V$8),"")</f>
        <v/>
      </c>
      <c r="F3367" s="103" t="str">
        <f>IF(ISNUMBER('Форма 1'!W3367),'Форма 1'!$H3367*VLOOKUP('Форма 1'!$F3367,'Придельники с 2022'!$B$4:$X$28,'Форма 1'!W$8),"")</f>
        <v/>
      </c>
      <c r="G3367" s="103" t="str">
        <f>IF(ISNUMBER('Форма 1'!X3367),'Форма 1'!$H3367*VLOOKUP('Форма 1'!$F3367,'Придельники с 2022'!$B$4:$X$28,'Форма 1'!X$8),"")</f>
        <v/>
      </c>
      <c r="H3367" s="103" t="str">
        <f>IF(ISNUMBER('Форма 1'!Y3367),'Форма 1'!$H3367*VLOOKUP('Форма 1'!$F3367,'Придельники с 2022'!$B$4:$X$28,'Форма 1'!Y$8),"")</f>
        <v/>
      </c>
      <c r="I3367" s="103" t="str">
        <f>IF(ISNUMBER('Форма 1'!Z3367),'Форма 1'!$H3367*VLOOKUP('Форма 1'!$F3367,'Придельники с 2022'!$B$4:$X$28,'Форма 1'!Z$8),"")</f>
        <v/>
      </c>
      <c r="J3367" s="103" t="str">
        <f>IF(ISNUMBER('Форма 1'!AA3367),'Форма 1'!$H3367*VLOOKUP('Форма 1'!$F3367,'Придельники с 2022'!$B$4:$X$28,'Форма 1'!AA$8),"")</f>
        <v/>
      </c>
      <c r="K3367" s="90"/>
      <c r="L3367" s="87"/>
      <c r="M3367" s="103">
        <f>IF(ISNUMBER('Форма 1'!AD3367),'Форма 1'!$H3367*VLOOKUP('Форма 1'!$F3367,'Придельники с 2022'!$B$4:$X$28,'Форма 1'!AD$8),"")</f>
        <v>7292099.5840000007</v>
      </c>
      <c r="N3367" s="103" t="str">
        <f>IF(ISBLANK('Форма 1'!$AE3367),"",IF('Форма 1'!$AE3367=1,'Форма 1'!$H3367*VLOOKUP('Форма 1'!$F3367,'Придельники с 2022'!$B$4:$X$28,'Форма 1'!$AE$8,0),IF('Форма 1'!$AE3367=2,'Форма 1'!$H3367*VLOOKUP('Форма 1'!$F3367,'Придельники с 2022'!$B$4:$X$28,13,0),IF('Форма 1'!$AE3367=3,'Форма 1'!$H3367*VLOOKUP('Форма 1'!$F3367,'Придельники с 2022'!$B$4:$X$28,12,0)))))</f>
        <v/>
      </c>
      <c r="O3367" s="103" t="str">
        <f>IF(ISNUMBER('Форма 1'!AF3367),'Форма 1'!$H3367*VLOOKUP('Форма 1'!$F3367,'Придельники с 2022'!$B$4:$X$28,'Форма 1'!AF$8),"")</f>
        <v/>
      </c>
      <c r="P3367" s="87"/>
      <c r="Q3367" s="103" t="str">
        <f>IF(ISNUMBER('Форма 1'!AH3367),'Форма 1'!$H3367*VLOOKUP('Форма 1'!$F3367,'Придельники с 2022'!$B$4:$X$28,'Форма 1'!AH$8),"")</f>
        <v/>
      </c>
      <c r="R3367" s="103" t="str">
        <f>IF(ISNUMBER('Форма 1'!AI3367),'Форма 1'!$H3367*VLOOKUP('Форма 1'!$F3367,'Придельники с 2022'!$B$4:$X$28,'Форма 1'!AI$8),"")</f>
        <v/>
      </c>
      <c r="S3367" s="103" t="str">
        <f>IF(ISNUMBER('Форма 1'!AJ3367),'Форма 1'!$H3367*VLOOKUP('Форма 1'!$F3367,'Придельники с 2022'!$B$4:$X$28,'Форма 1'!AJ$8),"")</f>
        <v/>
      </c>
      <c r="T3367" s="87"/>
    </row>
    <row r="3368" spans="1:20">
      <c r="A3368" s="188">
        <f t="shared" si="251"/>
        <v>211</v>
      </c>
      <c r="B3368" s="189" t="s">
        <v>3253</v>
      </c>
      <c r="C3368" s="99">
        <f t="shared" si="249"/>
        <v>14514844.960000001</v>
      </c>
      <c r="D3368" s="103" t="str">
        <f>IF(ISNUMBER('Форма 1'!U3368),'Форма 1'!$H3368*VLOOKUP('Форма 1'!$F3368,'Придельники с 2022'!$B$4:$X$28,'Форма 1'!U$8),"")</f>
        <v/>
      </c>
      <c r="E3368" s="103" t="str">
        <f>IF(ISNUMBER('Форма 1'!V3368),'Форма 1'!$H3368*VLOOKUP('Форма 1'!$F3368,'Придельники с 2022'!$B$4:$X$28,'Форма 1'!V$8),"")</f>
        <v/>
      </c>
      <c r="F3368" s="103" t="str">
        <f>IF(ISNUMBER('Форма 1'!W3368),'Форма 1'!$H3368*VLOOKUP('Форма 1'!$F3368,'Придельники с 2022'!$B$4:$X$28,'Форма 1'!W$8),"")</f>
        <v/>
      </c>
      <c r="G3368" s="103" t="str">
        <f>IF(ISNUMBER('Форма 1'!X3368),'Форма 1'!$H3368*VLOOKUP('Форма 1'!$F3368,'Придельники с 2022'!$B$4:$X$28,'Форма 1'!X$8),"")</f>
        <v/>
      </c>
      <c r="H3368" s="103" t="str">
        <f>IF(ISNUMBER('Форма 1'!Y3368),'Форма 1'!$H3368*VLOOKUP('Форма 1'!$F3368,'Придельники с 2022'!$B$4:$X$28,'Форма 1'!Y$8),"")</f>
        <v/>
      </c>
      <c r="I3368" s="103" t="str">
        <f>IF(ISNUMBER('Форма 1'!Z3368),'Форма 1'!$H3368*VLOOKUP('Форма 1'!$F3368,'Придельники с 2022'!$B$4:$X$28,'Форма 1'!Z$8),"")</f>
        <v/>
      </c>
      <c r="J3368" s="103" t="str">
        <f>IF(ISNUMBER('Форма 1'!AA3368),'Форма 1'!$H3368*VLOOKUP('Форма 1'!$F3368,'Придельники с 2022'!$B$4:$X$28,'Форма 1'!AA$8),"")</f>
        <v/>
      </c>
      <c r="K3368" s="90"/>
      <c r="L3368" s="87"/>
      <c r="M3368" s="103">
        <f>IF(ISNUMBER('Форма 1'!AD3368),'Форма 1'!$H3368*VLOOKUP('Форма 1'!$F3368,'Придельники с 2022'!$B$4:$X$28,'Форма 1'!AD$8),"")</f>
        <v>14514844.960000001</v>
      </c>
      <c r="N3368" s="103" t="str">
        <f>IF(ISBLANK('Форма 1'!$AE3368),"",IF('Форма 1'!$AE3368=1,'Форма 1'!$H3368*VLOOKUP('Форма 1'!$F3368,'Придельники с 2022'!$B$4:$X$28,'Форма 1'!$AE$8,0),IF('Форма 1'!$AE3368=2,'Форма 1'!$H3368*VLOOKUP('Форма 1'!$F3368,'Придельники с 2022'!$B$4:$X$28,13,0),IF('Форма 1'!$AE3368=3,'Форма 1'!$H3368*VLOOKUP('Форма 1'!$F3368,'Придельники с 2022'!$B$4:$X$28,12,0)))))</f>
        <v/>
      </c>
      <c r="O3368" s="103" t="str">
        <f>IF(ISNUMBER('Форма 1'!AF3368),'Форма 1'!$H3368*VLOOKUP('Форма 1'!$F3368,'Придельники с 2022'!$B$4:$X$28,'Форма 1'!AF$8),"")</f>
        <v/>
      </c>
      <c r="P3368" s="87"/>
      <c r="Q3368" s="103" t="str">
        <f>IF(ISNUMBER('Форма 1'!AH3368),'Форма 1'!$H3368*VLOOKUP('Форма 1'!$F3368,'Придельники с 2022'!$B$4:$X$28,'Форма 1'!AH$8),"")</f>
        <v/>
      </c>
      <c r="R3368" s="103" t="str">
        <f>IF(ISNUMBER('Форма 1'!AI3368),'Форма 1'!$H3368*VLOOKUP('Форма 1'!$F3368,'Придельники с 2022'!$B$4:$X$28,'Форма 1'!AI$8),"")</f>
        <v/>
      </c>
      <c r="S3368" s="103" t="str">
        <f>IF(ISNUMBER('Форма 1'!AJ3368),'Форма 1'!$H3368*VLOOKUP('Форма 1'!$F3368,'Придельники с 2022'!$B$4:$X$28,'Форма 1'!AJ$8),"")</f>
        <v/>
      </c>
      <c r="T3368" s="87"/>
    </row>
    <row r="3369" spans="1:20">
      <c r="A3369" s="188">
        <f t="shared" si="251"/>
        <v>212</v>
      </c>
      <c r="B3369" s="189" t="s">
        <v>3254</v>
      </c>
      <c r="C3369" s="99">
        <f t="shared" si="249"/>
        <v>15897425.600000001</v>
      </c>
      <c r="D3369" s="103" t="str">
        <f>IF(ISNUMBER('Форма 1'!U3369),'Форма 1'!$H3369*VLOOKUP('Форма 1'!$F3369,'Придельники с 2022'!$B$4:$X$28,'Форма 1'!U$8),"")</f>
        <v/>
      </c>
      <c r="E3369" s="103" t="str">
        <f>IF(ISNUMBER('Форма 1'!V3369),'Форма 1'!$H3369*VLOOKUP('Форма 1'!$F3369,'Придельники с 2022'!$B$4:$X$28,'Форма 1'!V$8),"")</f>
        <v/>
      </c>
      <c r="F3369" s="103" t="str">
        <f>IF(ISNUMBER('Форма 1'!W3369),'Форма 1'!$H3369*VLOOKUP('Форма 1'!$F3369,'Придельники с 2022'!$B$4:$X$28,'Форма 1'!W$8),"")</f>
        <v/>
      </c>
      <c r="G3369" s="103" t="str">
        <f>IF(ISNUMBER('Форма 1'!X3369),'Форма 1'!$H3369*VLOOKUP('Форма 1'!$F3369,'Придельники с 2022'!$B$4:$X$28,'Форма 1'!X$8),"")</f>
        <v/>
      </c>
      <c r="H3369" s="103" t="str">
        <f>IF(ISNUMBER('Форма 1'!Y3369),'Форма 1'!$H3369*VLOOKUP('Форма 1'!$F3369,'Придельники с 2022'!$B$4:$X$28,'Форма 1'!Y$8),"")</f>
        <v/>
      </c>
      <c r="I3369" s="103" t="str">
        <f>IF(ISNUMBER('Форма 1'!Z3369),'Форма 1'!$H3369*VLOOKUP('Форма 1'!$F3369,'Придельники с 2022'!$B$4:$X$28,'Форма 1'!Z$8),"")</f>
        <v/>
      </c>
      <c r="J3369" s="103" t="str">
        <f>IF(ISNUMBER('Форма 1'!AA3369),'Форма 1'!$H3369*VLOOKUP('Форма 1'!$F3369,'Придельники с 2022'!$B$4:$X$28,'Форма 1'!AA$8),"")</f>
        <v/>
      </c>
      <c r="K3369" s="90"/>
      <c r="L3369" s="87"/>
      <c r="M3369" s="103">
        <f>IF(ISNUMBER('Форма 1'!AD3369),'Форма 1'!$H3369*VLOOKUP('Форма 1'!$F3369,'Придельники с 2022'!$B$4:$X$28,'Форма 1'!AD$8),"")</f>
        <v>15897425.600000001</v>
      </c>
      <c r="N3369" s="103" t="str">
        <f>IF(ISBLANK('Форма 1'!$AE3369),"",IF('Форма 1'!$AE3369=1,'Форма 1'!$H3369*VLOOKUP('Форма 1'!$F3369,'Придельники с 2022'!$B$4:$X$28,'Форма 1'!$AE$8,0),IF('Форма 1'!$AE3369=2,'Форма 1'!$H3369*VLOOKUP('Форма 1'!$F3369,'Придельники с 2022'!$B$4:$X$28,13,0),IF('Форма 1'!$AE3369=3,'Форма 1'!$H3369*VLOOKUP('Форма 1'!$F3369,'Придельники с 2022'!$B$4:$X$28,12,0)))))</f>
        <v/>
      </c>
      <c r="O3369" s="103" t="str">
        <f>IF(ISNUMBER('Форма 1'!AF3369),'Форма 1'!$H3369*VLOOKUP('Форма 1'!$F3369,'Придельники с 2022'!$B$4:$X$28,'Форма 1'!AF$8),"")</f>
        <v/>
      </c>
      <c r="P3369" s="87"/>
      <c r="Q3369" s="103" t="str">
        <f>IF(ISNUMBER('Форма 1'!AH3369),'Форма 1'!$H3369*VLOOKUP('Форма 1'!$F3369,'Придельники с 2022'!$B$4:$X$28,'Форма 1'!AH$8),"")</f>
        <v/>
      </c>
      <c r="R3369" s="103" t="str">
        <f>IF(ISNUMBER('Форма 1'!AI3369),'Форма 1'!$H3369*VLOOKUP('Форма 1'!$F3369,'Придельники с 2022'!$B$4:$X$28,'Форма 1'!AI$8),"")</f>
        <v/>
      </c>
      <c r="S3369" s="103" t="str">
        <f>IF(ISNUMBER('Форма 1'!AJ3369),'Форма 1'!$H3369*VLOOKUP('Форма 1'!$F3369,'Придельники с 2022'!$B$4:$X$28,'Форма 1'!AJ$8),"")</f>
        <v/>
      </c>
      <c r="T3369" s="87"/>
    </row>
    <row r="3370" spans="1:20">
      <c r="A3370" s="188">
        <f t="shared" si="251"/>
        <v>213</v>
      </c>
      <c r="B3370" s="189" t="s">
        <v>3255</v>
      </c>
      <c r="C3370" s="99">
        <f t="shared" si="249"/>
        <v>14372533.728000002</v>
      </c>
      <c r="D3370" s="103" t="str">
        <f>IF(ISNUMBER('Форма 1'!U3370),'Форма 1'!$H3370*VLOOKUP('Форма 1'!$F3370,'Придельники с 2022'!$B$4:$X$28,'Форма 1'!U$8),"")</f>
        <v/>
      </c>
      <c r="E3370" s="103" t="str">
        <f>IF(ISNUMBER('Форма 1'!V3370),'Форма 1'!$H3370*VLOOKUP('Форма 1'!$F3370,'Придельники с 2022'!$B$4:$X$28,'Форма 1'!V$8),"")</f>
        <v/>
      </c>
      <c r="F3370" s="103" t="str">
        <f>IF(ISNUMBER('Форма 1'!W3370),'Форма 1'!$H3370*VLOOKUP('Форма 1'!$F3370,'Придельники с 2022'!$B$4:$X$28,'Форма 1'!W$8),"")</f>
        <v/>
      </c>
      <c r="G3370" s="103" t="str">
        <f>IF(ISNUMBER('Форма 1'!X3370),'Форма 1'!$H3370*VLOOKUP('Форма 1'!$F3370,'Придельники с 2022'!$B$4:$X$28,'Форма 1'!X$8),"")</f>
        <v/>
      </c>
      <c r="H3370" s="103" t="str">
        <f>IF(ISNUMBER('Форма 1'!Y3370),'Форма 1'!$H3370*VLOOKUP('Форма 1'!$F3370,'Придельники с 2022'!$B$4:$X$28,'Форма 1'!Y$8),"")</f>
        <v/>
      </c>
      <c r="I3370" s="103" t="str">
        <f>IF(ISNUMBER('Форма 1'!Z3370),'Форма 1'!$H3370*VLOOKUP('Форма 1'!$F3370,'Придельники с 2022'!$B$4:$X$28,'Форма 1'!Z$8),"")</f>
        <v/>
      </c>
      <c r="J3370" s="103" t="str">
        <f>IF(ISNUMBER('Форма 1'!AA3370),'Форма 1'!$H3370*VLOOKUP('Форма 1'!$F3370,'Придельники с 2022'!$B$4:$X$28,'Форма 1'!AA$8),"")</f>
        <v/>
      </c>
      <c r="K3370" s="90"/>
      <c r="L3370" s="87"/>
      <c r="M3370" s="103">
        <f>IF(ISNUMBER('Форма 1'!AD3370),'Форма 1'!$H3370*VLOOKUP('Форма 1'!$F3370,'Придельники с 2022'!$B$4:$X$28,'Форма 1'!AD$8),"")</f>
        <v>14372533.728000002</v>
      </c>
      <c r="N3370" s="103" t="str">
        <f>IF(ISBLANK('Форма 1'!$AE3370),"",IF('Форма 1'!$AE3370=1,'Форма 1'!$H3370*VLOOKUP('Форма 1'!$F3370,'Придельники с 2022'!$B$4:$X$28,'Форма 1'!$AE$8,0),IF('Форма 1'!$AE3370=2,'Форма 1'!$H3370*VLOOKUP('Форма 1'!$F3370,'Придельники с 2022'!$B$4:$X$28,13,0),IF('Форма 1'!$AE3370=3,'Форма 1'!$H3370*VLOOKUP('Форма 1'!$F3370,'Придельники с 2022'!$B$4:$X$28,12,0)))))</f>
        <v/>
      </c>
      <c r="O3370" s="103" t="str">
        <f>IF(ISNUMBER('Форма 1'!AF3370),'Форма 1'!$H3370*VLOOKUP('Форма 1'!$F3370,'Придельники с 2022'!$B$4:$X$28,'Форма 1'!AF$8),"")</f>
        <v/>
      </c>
      <c r="P3370" s="87"/>
      <c r="Q3370" s="103" t="str">
        <f>IF(ISNUMBER('Форма 1'!AH3370),'Форма 1'!$H3370*VLOOKUP('Форма 1'!$F3370,'Придельники с 2022'!$B$4:$X$28,'Форма 1'!AH$8),"")</f>
        <v/>
      </c>
      <c r="R3370" s="103" t="str">
        <f>IF(ISNUMBER('Форма 1'!AI3370),'Форма 1'!$H3370*VLOOKUP('Форма 1'!$F3370,'Придельники с 2022'!$B$4:$X$28,'Форма 1'!AI$8),"")</f>
        <v/>
      </c>
      <c r="S3370" s="103" t="str">
        <f>IF(ISNUMBER('Форма 1'!AJ3370),'Форма 1'!$H3370*VLOOKUP('Форма 1'!$F3370,'Придельники с 2022'!$B$4:$X$28,'Форма 1'!AJ$8),"")</f>
        <v/>
      </c>
      <c r="T3370" s="87"/>
    </row>
    <row r="3371" spans="1:20">
      <c r="A3371" s="188">
        <f t="shared" si="251"/>
        <v>214</v>
      </c>
      <c r="B3371" s="189" t="s">
        <v>3256</v>
      </c>
      <c r="C3371" s="99">
        <f t="shared" si="249"/>
        <v>16457663.488000002</v>
      </c>
      <c r="D3371" s="103" t="str">
        <f>IF(ISNUMBER('Форма 1'!U3371),'Форма 1'!$H3371*VLOOKUP('Форма 1'!$F3371,'Придельники с 2022'!$B$4:$X$28,'Форма 1'!U$8),"")</f>
        <v/>
      </c>
      <c r="E3371" s="103" t="str">
        <f>IF(ISNUMBER('Форма 1'!V3371),'Форма 1'!$H3371*VLOOKUP('Форма 1'!$F3371,'Придельники с 2022'!$B$4:$X$28,'Форма 1'!V$8),"")</f>
        <v/>
      </c>
      <c r="F3371" s="103" t="str">
        <f>IF(ISNUMBER('Форма 1'!W3371),'Форма 1'!$H3371*VLOOKUP('Форма 1'!$F3371,'Придельники с 2022'!$B$4:$X$28,'Форма 1'!W$8),"")</f>
        <v/>
      </c>
      <c r="G3371" s="103" t="str">
        <f>IF(ISNUMBER('Форма 1'!X3371),'Форма 1'!$H3371*VLOOKUP('Форма 1'!$F3371,'Придельники с 2022'!$B$4:$X$28,'Форма 1'!X$8),"")</f>
        <v/>
      </c>
      <c r="H3371" s="103" t="str">
        <f>IF(ISNUMBER('Форма 1'!Y3371),'Форма 1'!$H3371*VLOOKUP('Форма 1'!$F3371,'Придельники с 2022'!$B$4:$X$28,'Форма 1'!Y$8),"")</f>
        <v/>
      </c>
      <c r="I3371" s="103" t="str">
        <f>IF(ISNUMBER('Форма 1'!Z3371),'Форма 1'!$H3371*VLOOKUP('Форма 1'!$F3371,'Придельники с 2022'!$B$4:$X$28,'Форма 1'!Z$8),"")</f>
        <v/>
      </c>
      <c r="J3371" s="103" t="str">
        <f>IF(ISNUMBER('Форма 1'!AA3371),'Форма 1'!$H3371*VLOOKUP('Форма 1'!$F3371,'Придельники с 2022'!$B$4:$X$28,'Форма 1'!AA$8),"")</f>
        <v/>
      </c>
      <c r="K3371" s="90"/>
      <c r="L3371" s="87"/>
      <c r="M3371" s="103">
        <f>IF(ISNUMBER('Форма 1'!AD3371),'Форма 1'!$H3371*VLOOKUP('Форма 1'!$F3371,'Придельники с 2022'!$B$4:$X$28,'Форма 1'!AD$8),"")</f>
        <v>16457663.488000002</v>
      </c>
      <c r="N3371" s="103" t="str">
        <f>IF(ISBLANK('Форма 1'!$AE3371),"",IF('Форма 1'!$AE3371=1,'Форма 1'!$H3371*VLOOKUP('Форма 1'!$F3371,'Придельники с 2022'!$B$4:$X$28,'Форма 1'!$AE$8,0),IF('Форма 1'!$AE3371=2,'Форма 1'!$H3371*VLOOKUP('Форма 1'!$F3371,'Придельники с 2022'!$B$4:$X$28,13,0),IF('Форма 1'!$AE3371=3,'Форма 1'!$H3371*VLOOKUP('Форма 1'!$F3371,'Придельники с 2022'!$B$4:$X$28,12,0)))))</f>
        <v/>
      </c>
      <c r="O3371" s="103" t="str">
        <f>IF(ISNUMBER('Форма 1'!AF3371),'Форма 1'!$H3371*VLOOKUP('Форма 1'!$F3371,'Придельники с 2022'!$B$4:$X$28,'Форма 1'!AF$8),"")</f>
        <v/>
      </c>
      <c r="P3371" s="87"/>
      <c r="Q3371" s="103" t="str">
        <f>IF(ISNUMBER('Форма 1'!AH3371),'Форма 1'!$H3371*VLOOKUP('Форма 1'!$F3371,'Придельники с 2022'!$B$4:$X$28,'Форма 1'!AH$8),"")</f>
        <v/>
      </c>
      <c r="R3371" s="103" t="str">
        <f>IF(ISNUMBER('Форма 1'!AI3371),'Форма 1'!$H3371*VLOOKUP('Форма 1'!$F3371,'Придельники с 2022'!$B$4:$X$28,'Форма 1'!AI$8),"")</f>
        <v/>
      </c>
      <c r="S3371" s="103" t="str">
        <f>IF(ISNUMBER('Форма 1'!AJ3371),'Форма 1'!$H3371*VLOOKUP('Форма 1'!$F3371,'Придельники с 2022'!$B$4:$X$28,'Форма 1'!AJ$8),"")</f>
        <v/>
      </c>
      <c r="T3371" s="87"/>
    </row>
    <row r="3372" spans="1:20">
      <c r="A3372" s="188">
        <f t="shared" si="251"/>
        <v>215</v>
      </c>
      <c r="B3372" s="189" t="s">
        <v>3257</v>
      </c>
      <c r="C3372" s="99">
        <f t="shared" si="249"/>
        <v>15840230.896000002</v>
      </c>
      <c r="D3372" s="103" t="str">
        <f>IF(ISNUMBER('Форма 1'!U3372),'Форма 1'!$H3372*VLOOKUP('Форма 1'!$F3372,'Придельники с 2022'!$B$4:$X$28,'Форма 1'!U$8),"")</f>
        <v/>
      </c>
      <c r="E3372" s="103" t="str">
        <f>IF(ISNUMBER('Форма 1'!V3372),'Форма 1'!$H3372*VLOOKUP('Форма 1'!$F3372,'Придельники с 2022'!$B$4:$X$28,'Форма 1'!V$8),"")</f>
        <v/>
      </c>
      <c r="F3372" s="103" t="str">
        <f>IF(ISNUMBER('Форма 1'!W3372),'Форма 1'!$H3372*VLOOKUP('Форма 1'!$F3372,'Придельники с 2022'!$B$4:$X$28,'Форма 1'!W$8),"")</f>
        <v/>
      </c>
      <c r="G3372" s="103" t="str">
        <f>IF(ISNUMBER('Форма 1'!X3372),'Форма 1'!$H3372*VLOOKUP('Форма 1'!$F3372,'Придельники с 2022'!$B$4:$X$28,'Форма 1'!X$8),"")</f>
        <v/>
      </c>
      <c r="H3372" s="103" t="str">
        <f>IF(ISNUMBER('Форма 1'!Y3372),'Форма 1'!$H3372*VLOOKUP('Форма 1'!$F3372,'Придельники с 2022'!$B$4:$X$28,'Форма 1'!Y$8),"")</f>
        <v/>
      </c>
      <c r="I3372" s="103" t="str">
        <f>IF(ISNUMBER('Форма 1'!Z3372),'Форма 1'!$H3372*VLOOKUP('Форма 1'!$F3372,'Придельники с 2022'!$B$4:$X$28,'Форма 1'!Z$8),"")</f>
        <v/>
      </c>
      <c r="J3372" s="103" t="str">
        <f>IF(ISNUMBER('Форма 1'!AA3372),'Форма 1'!$H3372*VLOOKUP('Форма 1'!$F3372,'Придельники с 2022'!$B$4:$X$28,'Форма 1'!AA$8),"")</f>
        <v/>
      </c>
      <c r="K3372" s="90"/>
      <c r="L3372" s="87"/>
      <c r="M3372" s="103">
        <f>IF(ISNUMBER('Форма 1'!AD3372),'Форма 1'!$H3372*VLOOKUP('Форма 1'!$F3372,'Придельники с 2022'!$B$4:$X$28,'Форма 1'!AD$8),"")</f>
        <v>15840230.896000002</v>
      </c>
      <c r="N3372" s="103" t="str">
        <f>IF(ISBLANK('Форма 1'!$AE3372),"",IF('Форма 1'!$AE3372=1,'Форма 1'!$H3372*VLOOKUP('Форма 1'!$F3372,'Придельники с 2022'!$B$4:$X$28,'Форма 1'!$AE$8,0),IF('Форма 1'!$AE3372=2,'Форма 1'!$H3372*VLOOKUP('Форма 1'!$F3372,'Придельники с 2022'!$B$4:$X$28,13,0),IF('Форма 1'!$AE3372=3,'Форма 1'!$H3372*VLOOKUP('Форма 1'!$F3372,'Придельники с 2022'!$B$4:$X$28,12,0)))))</f>
        <v/>
      </c>
      <c r="O3372" s="103" t="str">
        <f>IF(ISNUMBER('Форма 1'!AF3372),'Форма 1'!$H3372*VLOOKUP('Форма 1'!$F3372,'Придельники с 2022'!$B$4:$X$28,'Форма 1'!AF$8),"")</f>
        <v/>
      </c>
      <c r="P3372" s="87"/>
      <c r="Q3372" s="103" t="str">
        <f>IF(ISNUMBER('Форма 1'!AH3372),'Форма 1'!$H3372*VLOOKUP('Форма 1'!$F3372,'Придельники с 2022'!$B$4:$X$28,'Форма 1'!AH$8),"")</f>
        <v/>
      </c>
      <c r="R3372" s="103" t="str">
        <f>IF(ISNUMBER('Форма 1'!AI3372),'Форма 1'!$H3372*VLOOKUP('Форма 1'!$F3372,'Придельники с 2022'!$B$4:$X$28,'Форма 1'!AI$8),"")</f>
        <v/>
      </c>
      <c r="S3372" s="103" t="str">
        <f>IF(ISNUMBER('Форма 1'!AJ3372),'Форма 1'!$H3372*VLOOKUP('Форма 1'!$F3372,'Придельники с 2022'!$B$4:$X$28,'Форма 1'!AJ$8),"")</f>
        <v/>
      </c>
      <c r="T3372" s="87"/>
    </row>
    <row r="3373" spans="1:20">
      <c r="A3373" s="188">
        <f t="shared" si="251"/>
        <v>216</v>
      </c>
      <c r="B3373" s="189" t="s">
        <v>3258</v>
      </c>
      <c r="C3373" s="99">
        <f t="shared" si="249"/>
        <v>15970382.624</v>
      </c>
      <c r="D3373" s="103" t="str">
        <f>IF(ISNUMBER('Форма 1'!U3373),'Форма 1'!$H3373*VLOOKUP('Форма 1'!$F3373,'Придельники с 2022'!$B$4:$X$28,'Форма 1'!U$8),"")</f>
        <v/>
      </c>
      <c r="E3373" s="103" t="str">
        <f>IF(ISNUMBER('Форма 1'!V3373),'Форма 1'!$H3373*VLOOKUP('Форма 1'!$F3373,'Придельники с 2022'!$B$4:$X$28,'Форма 1'!V$8),"")</f>
        <v/>
      </c>
      <c r="F3373" s="103" t="str">
        <f>IF(ISNUMBER('Форма 1'!W3373),'Форма 1'!$H3373*VLOOKUP('Форма 1'!$F3373,'Придельники с 2022'!$B$4:$X$28,'Форма 1'!W$8),"")</f>
        <v/>
      </c>
      <c r="G3373" s="103" t="str">
        <f>IF(ISNUMBER('Форма 1'!X3373),'Форма 1'!$H3373*VLOOKUP('Форма 1'!$F3373,'Придельники с 2022'!$B$4:$X$28,'Форма 1'!X$8),"")</f>
        <v/>
      </c>
      <c r="H3373" s="103" t="str">
        <f>IF(ISNUMBER('Форма 1'!Y3373),'Форма 1'!$H3373*VLOOKUP('Форма 1'!$F3373,'Придельники с 2022'!$B$4:$X$28,'Форма 1'!Y$8),"")</f>
        <v/>
      </c>
      <c r="I3373" s="103" t="str">
        <f>IF(ISNUMBER('Форма 1'!Z3373),'Форма 1'!$H3373*VLOOKUP('Форма 1'!$F3373,'Придельники с 2022'!$B$4:$X$28,'Форма 1'!Z$8),"")</f>
        <v/>
      </c>
      <c r="J3373" s="103" t="str">
        <f>IF(ISNUMBER('Форма 1'!AA3373),'Форма 1'!$H3373*VLOOKUP('Форма 1'!$F3373,'Придельники с 2022'!$B$4:$X$28,'Форма 1'!AA$8),"")</f>
        <v/>
      </c>
      <c r="K3373" s="90"/>
      <c r="L3373" s="87"/>
      <c r="M3373" s="103">
        <f>IF(ISNUMBER('Форма 1'!AD3373),'Форма 1'!$H3373*VLOOKUP('Форма 1'!$F3373,'Придельники с 2022'!$B$4:$X$28,'Форма 1'!AD$8),"")</f>
        <v>15970382.624</v>
      </c>
      <c r="N3373" s="103" t="str">
        <f>IF(ISBLANK('Форма 1'!$AE3373),"",IF('Форма 1'!$AE3373=1,'Форма 1'!$H3373*VLOOKUP('Форма 1'!$F3373,'Придельники с 2022'!$B$4:$X$28,'Форма 1'!$AE$8,0),IF('Форма 1'!$AE3373=2,'Форма 1'!$H3373*VLOOKUP('Форма 1'!$F3373,'Придельники с 2022'!$B$4:$X$28,13,0),IF('Форма 1'!$AE3373=3,'Форма 1'!$H3373*VLOOKUP('Форма 1'!$F3373,'Придельники с 2022'!$B$4:$X$28,12,0)))))</f>
        <v/>
      </c>
      <c r="O3373" s="103" t="str">
        <f>IF(ISNUMBER('Форма 1'!AF3373),'Форма 1'!$H3373*VLOOKUP('Форма 1'!$F3373,'Придельники с 2022'!$B$4:$X$28,'Форма 1'!AF$8),"")</f>
        <v/>
      </c>
      <c r="P3373" s="87"/>
      <c r="Q3373" s="103" t="str">
        <f>IF(ISNUMBER('Форма 1'!AH3373),'Форма 1'!$H3373*VLOOKUP('Форма 1'!$F3373,'Придельники с 2022'!$B$4:$X$28,'Форма 1'!AH$8),"")</f>
        <v/>
      </c>
      <c r="R3373" s="103" t="str">
        <f>IF(ISNUMBER('Форма 1'!AI3373),'Форма 1'!$H3373*VLOOKUP('Форма 1'!$F3373,'Придельники с 2022'!$B$4:$X$28,'Форма 1'!AI$8),"")</f>
        <v/>
      </c>
      <c r="S3373" s="103" t="str">
        <f>IF(ISNUMBER('Форма 1'!AJ3373),'Форма 1'!$H3373*VLOOKUP('Форма 1'!$F3373,'Придельники с 2022'!$B$4:$X$28,'Форма 1'!AJ$8),"")</f>
        <v/>
      </c>
      <c r="T3373" s="87"/>
    </row>
    <row r="3374" spans="1:20">
      <c r="A3374" s="188">
        <f t="shared" si="251"/>
        <v>217</v>
      </c>
      <c r="B3374" s="189" t="s">
        <v>3259</v>
      </c>
      <c r="C3374" s="99">
        <f t="shared" si="249"/>
        <v>15792043.232000001</v>
      </c>
      <c r="D3374" s="103" t="str">
        <f>IF(ISNUMBER('Форма 1'!U3374),'Форма 1'!$H3374*VLOOKUP('Форма 1'!$F3374,'Придельники с 2022'!$B$4:$X$28,'Форма 1'!U$8),"")</f>
        <v/>
      </c>
      <c r="E3374" s="103" t="str">
        <f>IF(ISNUMBER('Форма 1'!V3374),'Форма 1'!$H3374*VLOOKUP('Форма 1'!$F3374,'Придельники с 2022'!$B$4:$X$28,'Форма 1'!V$8),"")</f>
        <v/>
      </c>
      <c r="F3374" s="103" t="str">
        <f>IF(ISNUMBER('Форма 1'!W3374),'Форма 1'!$H3374*VLOOKUP('Форма 1'!$F3374,'Придельники с 2022'!$B$4:$X$28,'Форма 1'!W$8),"")</f>
        <v/>
      </c>
      <c r="G3374" s="103" t="str">
        <f>IF(ISNUMBER('Форма 1'!X3374),'Форма 1'!$H3374*VLOOKUP('Форма 1'!$F3374,'Придельники с 2022'!$B$4:$X$28,'Форма 1'!X$8),"")</f>
        <v/>
      </c>
      <c r="H3374" s="103" t="str">
        <f>IF(ISNUMBER('Форма 1'!Y3374),'Форма 1'!$H3374*VLOOKUP('Форма 1'!$F3374,'Придельники с 2022'!$B$4:$X$28,'Форма 1'!Y$8),"")</f>
        <v/>
      </c>
      <c r="I3374" s="103" t="str">
        <f>IF(ISNUMBER('Форма 1'!Z3374),'Форма 1'!$H3374*VLOOKUP('Форма 1'!$F3374,'Придельники с 2022'!$B$4:$X$28,'Форма 1'!Z$8),"")</f>
        <v/>
      </c>
      <c r="J3374" s="103" t="str">
        <f>IF(ISNUMBER('Форма 1'!AA3374),'Форма 1'!$H3374*VLOOKUP('Форма 1'!$F3374,'Придельники с 2022'!$B$4:$X$28,'Форма 1'!AA$8),"")</f>
        <v/>
      </c>
      <c r="K3374" s="90"/>
      <c r="L3374" s="87"/>
      <c r="M3374" s="103">
        <f>IF(ISNUMBER('Форма 1'!AD3374),'Форма 1'!$H3374*VLOOKUP('Форма 1'!$F3374,'Придельники с 2022'!$B$4:$X$28,'Форма 1'!AD$8),"")</f>
        <v>15792043.232000001</v>
      </c>
      <c r="N3374" s="103" t="str">
        <f>IF(ISBLANK('Форма 1'!$AE3374),"",IF('Форма 1'!$AE3374=1,'Форма 1'!$H3374*VLOOKUP('Форма 1'!$F3374,'Придельники с 2022'!$B$4:$X$28,'Форма 1'!$AE$8,0),IF('Форма 1'!$AE3374=2,'Форма 1'!$H3374*VLOOKUP('Форма 1'!$F3374,'Придельники с 2022'!$B$4:$X$28,13,0),IF('Форма 1'!$AE3374=3,'Форма 1'!$H3374*VLOOKUP('Форма 1'!$F3374,'Придельники с 2022'!$B$4:$X$28,12,0)))))</f>
        <v/>
      </c>
      <c r="O3374" s="103" t="str">
        <f>IF(ISNUMBER('Форма 1'!AF3374),'Форма 1'!$H3374*VLOOKUP('Форма 1'!$F3374,'Придельники с 2022'!$B$4:$X$28,'Форма 1'!AF$8),"")</f>
        <v/>
      </c>
      <c r="P3374" s="87"/>
      <c r="Q3374" s="103" t="str">
        <f>IF(ISNUMBER('Форма 1'!AH3374),'Форма 1'!$H3374*VLOOKUP('Форма 1'!$F3374,'Придельники с 2022'!$B$4:$X$28,'Форма 1'!AH$8),"")</f>
        <v/>
      </c>
      <c r="R3374" s="103" t="str">
        <f>IF(ISNUMBER('Форма 1'!AI3374),'Форма 1'!$H3374*VLOOKUP('Форма 1'!$F3374,'Придельники с 2022'!$B$4:$X$28,'Форма 1'!AI$8),"")</f>
        <v/>
      </c>
      <c r="S3374" s="103" t="str">
        <f>IF(ISNUMBER('Форма 1'!AJ3374),'Форма 1'!$H3374*VLOOKUP('Форма 1'!$F3374,'Придельники с 2022'!$B$4:$X$28,'Форма 1'!AJ$8),"")</f>
        <v/>
      </c>
      <c r="T3374" s="87"/>
    </row>
    <row r="3375" spans="1:20">
      <c r="A3375" s="188">
        <f t="shared" si="251"/>
        <v>218</v>
      </c>
      <c r="B3375" s="189" t="s">
        <v>5072</v>
      </c>
      <c r="C3375" s="99">
        <f>SUM(D3375:J3375,L3375:T3375)</f>
        <v>22228071.359999999</v>
      </c>
      <c r="D3375" s="103" t="str">
        <f>IF(ISNUMBER('Форма 1'!U3375),'Форма 1'!$H3375*VLOOKUP('Форма 1'!$F3375,'Придельники с 2022'!$B$4:$X$28,'Форма 1'!U$8),"")</f>
        <v/>
      </c>
      <c r="E3375" s="103" t="str">
        <f>IF(ISNUMBER('Форма 1'!V3375),'Форма 1'!$H3375*VLOOKUP('Форма 1'!$F3375,'Придельники с 2022'!$B$4:$X$28,'Форма 1'!V$8),"")</f>
        <v/>
      </c>
      <c r="F3375" s="103" t="str">
        <f>IF(ISNUMBER('Форма 1'!W3375),'Форма 1'!$H3375*VLOOKUP('Форма 1'!$F3375,'Придельники с 2022'!$B$4:$X$28,'Форма 1'!W$8),"")</f>
        <v/>
      </c>
      <c r="G3375" s="103" t="str">
        <f>IF(ISNUMBER('Форма 1'!X3375),'Форма 1'!$H3375*VLOOKUP('Форма 1'!$F3375,'Придельники с 2022'!$B$4:$X$28,'Форма 1'!X$8),"")</f>
        <v/>
      </c>
      <c r="H3375" s="103" t="str">
        <f>IF(ISNUMBER('Форма 1'!Y3375),'Форма 1'!$H3375*VLOOKUP('Форма 1'!$F3375,'Придельники с 2022'!$B$4:$X$28,'Форма 1'!Y$8),"")</f>
        <v/>
      </c>
      <c r="I3375" s="103" t="str">
        <f>IF(ISNUMBER('Форма 1'!Z3375),'Форма 1'!$H3375*VLOOKUP('Форма 1'!$F3375,'Придельники с 2022'!$B$4:$X$28,'Форма 1'!Z$8),"")</f>
        <v/>
      </c>
      <c r="J3375" s="103" t="str">
        <f>IF(ISNUMBER('Форма 1'!AA3375),'Форма 1'!$H3375*VLOOKUP('Форма 1'!$F3375,'Придельники с 2022'!$B$4:$X$28,'Форма 1'!AA$8),"")</f>
        <v/>
      </c>
      <c r="K3375" s="90">
        <v>8</v>
      </c>
      <c r="L3375" s="87">
        <f>2778508.92*K3375</f>
        <v>22228071.359999999</v>
      </c>
      <c r="M3375" s="103" t="str">
        <f>IF(ISNUMBER('Форма 1'!AD3375),'Форма 1'!$H3375*VLOOKUP('Форма 1'!$F3375,'Придельники с 2022'!$B$4:$X$28,'Форма 1'!AD$8),"")</f>
        <v/>
      </c>
      <c r="N3375" s="103" t="str">
        <f>IF(ISBLANK('Форма 1'!$AE3375),"",IF('Форма 1'!$AE3375=1,'Форма 1'!$H3375*VLOOKUP('Форма 1'!$F3375,'Придельники с 2022'!$B$4:$X$28,'Форма 1'!$AE$8,0),IF('Форма 1'!$AE3375=2,'Форма 1'!$H3375*VLOOKUP('Форма 1'!$F3375,'Придельники с 2022'!$B$4:$X$28,13,0),IF('Форма 1'!$AE3375=3,'Форма 1'!$H3375*VLOOKUP('Форма 1'!$F3375,'Придельники с 2022'!$B$4:$X$28,12,0)))))</f>
        <v/>
      </c>
      <c r="O3375" s="103" t="str">
        <f>IF(ISNUMBER('Форма 1'!AF3375),'Форма 1'!$H3375*VLOOKUP('Форма 1'!$F3375,'Придельники с 2022'!$B$4:$X$28,'Форма 1'!AF$8),"")</f>
        <v/>
      </c>
      <c r="P3375" s="87"/>
      <c r="Q3375" s="103" t="str">
        <f>IF(ISNUMBER('Форма 1'!AH3375),'Форма 1'!$H3375*VLOOKUP('Форма 1'!$F3375,'Придельники с 2022'!$B$4:$X$28,'Форма 1'!AH$8),"")</f>
        <v/>
      </c>
      <c r="R3375" s="103" t="str">
        <f>IF(ISNUMBER('Форма 1'!AI3375),'Форма 1'!$H3375*VLOOKUP('Форма 1'!$F3375,'Придельники с 2022'!$B$4:$X$28,'Форма 1'!AI$8),"")</f>
        <v/>
      </c>
      <c r="S3375" s="103" t="str">
        <f>IF(ISNUMBER('Форма 1'!AJ3375),'Форма 1'!$H3375*VLOOKUP('Форма 1'!$F3375,'Придельники с 2022'!$B$4:$X$28,'Форма 1'!AJ$8),"")</f>
        <v/>
      </c>
      <c r="T3375" s="87"/>
    </row>
    <row r="3376" spans="1:20">
      <c r="A3376" s="188">
        <f t="shared" si="251"/>
        <v>219</v>
      </c>
      <c r="B3376" s="189" t="s">
        <v>3260</v>
      </c>
      <c r="C3376" s="99">
        <f t="shared" si="249"/>
        <v>34305272.081999995</v>
      </c>
      <c r="D3376" s="103" t="str">
        <f>IF(ISNUMBER('Форма 1'!U3376),'Форма 1'!$H3376*VLOOKUP('Форма 1'!$F3376,'Придельники с 2022'!$B$4:$X$28,'Форма 1'!U$8),"")</f>
        <v/>
      </c>
      <c r="E3376" s="103" t="str">
        <f>IF(ISNUMBER('Форма 1'!V3376),'Форма 1'!$H3376*VLOOKUP('Форма 1'!$F3376,'Придельники с 2022'!$B$4:$X$28,'Форма 1'!V$8),"")</f>
        <v/>
      </c>
      <c r="F3376" s="103" t="str">
        <f>IF(ISNUMBER('Форма 1'!W3376),'Форма 1'!$H3376*VLOOKUP('Форма 1'!$F3376,'Придельники с 2022'!$B$4:$X$28,'Форма 1'!W$8),"")</f>
        <v/>
      </c>
      <c r="G3376" s="103" t="str">
        <f>IF(ISNUMBER('Форма 1'!X3376),'Форма 1'!$H3376*VLOOKUP('Форма 1'!$F3376,'Придельники с 2022'!$B$4:$X$28,'Форма 1'!X$8),"")</f>
        <v/>
      </c>
      <c r="H3376" s="103" t="str">
        <f>IF(ISNUMBER('Форма 1'!Y3376),'Форма 1'!$H3376*VLOOKUP('Форма 1'!$F3376,'Придельники с 2022'!$B$4:$X$28,'Форма 1'!Y$8),"")</f>
        <v/>
      </c>
      <c r="I3376" s="103" t="str">
        <f>IF(ISNUMBER('Форма 1'!Z3376),'Форма 1'!$H3376*VLOOKUP('Форма 1'!$F3376,'Придельники с 2022'!$B$4:$X$28,'Форма 1'!Z$8),"")</f>
        <v/>
      </c>
      <c r="J3376" s="103" t="str">
        <f>IF(ISNUMBER('Форма 1'!AA3376),'Форма 1'!$H3376*VLOOKUP('Форма 1'!$F3376,'Придельники с 2022'!$B$4:$X$28,'Форма 1'!AA$8),"")</f>
        <v/>
      </c>
      <c r="K3376" s="90"/>
      <c r="L3376" s="87"/>
      <c r="M3376" s="103" t="str">
        <f>IF(ISNUMBER('Форма 1'!AD3376),'Форма 1'!$H3376*VLOOKUP('Форма 1'!$F3376,'Придельники с 2022'!$B$4:$X$28,'Форма 1'!AD$8),"")</f>
        <v/>
      </c>
      <c r="N3376" s="103">
        <f>IF(ISBLANK('Форма 1'!$AE3376),"",IF('Форма 1'!$AE3376=1,'Форма 1'!$H3376*VLOOKUP('Форма 1'!$F3376,'Придельники с 2022'!$B$4:$X$28,'Форма 1'!$AE$8,0),IF('Форма 1'!$AE3376=2,'Форма 1'!$H3376*VLOOKUP('Форма 1'!$F3376,'Придельники с 2022'!$B$4:$X$28,13,0),IF('Форма 1'!$AE3376=3,'Форма 1'!$H3376*VLOOKUP('Форма 1'!$F3376,'Придельники с 2022'!$B$4:$X$28,12,0)))))</f>
        <v>34305272.081999995</v>
      </c>
      <c r="O3376" s="103" t="str">
        <f>IF(ISNUMBER('Форма 1'!AF3376),'Форма 1'!$H3376*VLOOKUP('Форма 1'!$F3376,'Придельники с 2022'!$B$4:$X$28,'Форма 1'!AF$8),"")</f>
        <v/>
      </c>
      <c r="P3376" s="87"/>
      <c r="Q3376" s="103" t="str">
        <f>IF(ISNUMBER('Форма 1'!AH3376),'Форма 1'!$H3376*VLOOKUP('Форма 1'!$F3376,'Придельники с 2022'!$B$4:$X$28,'Форма 1'!AH$8),"")</f>
        <v/>
      </c>
      <c r="R3376" s="103" t="str">
        <f>IF(ISNUMBER('Форма 1'!AI3376),'Форма 1'!$H3376*VLOOKUP('Форма 1'!$F3376,'Придельники с 2022'!$B$4:$X$28,'Форма 1'!AI$8),"")</f>
        <v/>
      </c>
      <c r="S3376" s="103" t="str">
        <f>IF(ISNUMBER('Форма 1'!AJ3376),'Форма 1'!$H3376*VLOOKUP('Форма 1'!$F3376,'Придельники с 2022'!$B$4:$X$28,'Форма 1'!AJ$8),"")</f>
        <v/>
      </c>
      <c r="T3376" s="87"/>
    </row>
    <row r="3377" spans="1:20">
      <c r="A3377" s="188">
        <f>A3376+1</f>
        <v>220</v>
      </c>
      <c r="B3377" s="189" t="s">
        <v>555</v>
      </c>
      <c r="C3377" s="99">
        <f>SUM(D3377:J3377,L3377:T3377)</f>
        <v>5557017.8399999999</v>
      </c>
      <c r="D3377" s="103" t="str">
        <f>IF(ISNUMBER('Форма 1'!U3377),'Форма 1'!$H3377*VLOOKUP('Форма 1'!$F3377,'Придельники с 2022'!$B$4:$X$28,'Форма 1'!U$8),"")</f>
        <v/>
      </c>
      <c r="E3377" s="103" t="str">
        <f>IF(ISNUMBER('Форма 1'!V3377),'Форма 1'!$H3377*VLOOKUP('Форма 1'!$F3377,'Придельники с 2022'!$B$4:$X$28,'Форма 1'!V$8),"")</f>
        <v/>
      </c>
      <c r="F3377" s="103" t="str">
        <f>IF(ISNUMBER('Форма 1'!W3377),'Форма 1'!$H3377*VLOOKUP('Форма 1'!$F3377,'Придельники с 2022'!$B$4:$X$28,'Форма 1'!W$8),"")</f>
        <v/>
      </c>
      <c r="G3377" s="103" t="str">
        <f>IF(ISNUMBER('Форма 1'!X3377),'Форма 1'!$H3377*VLOOKUP('Форма 1'!$F3377,'Придельники с 2022'!$B$4:$X$28,'Форма 1'!X$8),"")</f>
        <v/>
      </c>
      <c r="H3377" s="103" t="str">
        <f>IF(ISNUMBER('Форма 1'!Y3377),'Форма 1'!$H3377*VLOOKUP('Форма 1'!$F3377,'Придельники с 2022'!$B$4:$X$28,'Форма 1'!Y$8),"")</f>
        <v/>
      </c>
      <c r="I3377" s="103" t="str">
        <f>IF(ISNUMBER('Форма 1'!Z3377),'Форма 1'!$H3377*VLOOKUP('Форма 1'!$F3377,'Придельники с 2022'!$B$4:$X$28,'Форма 1'!Z$8),"")</f>
        <v/>
      </c>
      <c r="J3377" s="103" t="str">
        <f>IF(ISNUMBER('Форма 1'!AA3377),'Форма 1'!$H3377*VLOOKUP('Форма 1'!$F3377,'Придельники с 2022'!$B$4:$X$28,'Форма 1'!AA$8),"")</f>
        <v/>
      </c>
      <c r="K3377" s="90">
        <v>2</v>
      </c>
      <c r="L3377" s="87">
        <f>2778508.92*K3377</f>
        <v>5557017.8399999999</v>
      </c>
      <c r="M3377" s="103" t="str">
        <f>IF(ISNUMBER('Форма 1'!AD3377),'Форма 1'!$H3377*VLOOKUP('Форма 1'!$F3377,'Придельники с 2022'!$B$4:$X$28,'Форма 1'!AD$8),"")</f>
        <v/>
      </c>
      <c r="N3377" s="103" t="str">
        <f>IF(ISBLANK('Форма 1'!$AE3377),"",IF('Форма 1'!$AE3377=1,'Форма 1'!$H3377*VLOOKUP('Форма 1'!$F3377,'Придельники с 2022'!$B$4:$X$28,'Форма 1'!$AE$8,0),IF('Форма 1'!$AE3377=2,'Форма 1'!$H3377*VLOOKUP('Форма 1'!$F3377,'Придельники с 2022'!$B$4:$X$28,13,0),IF('Форма 1'!$AE3377=3,'Форма 1'!$H3377*VLOOKUP('Форма 1'!$F3377,'Придельники с 2022'!$B$4:$X$28,12,0)))))</f>
        <v/>
      </c>
      <c r="O3377" s="103" t="str">
        <f>IF(ISNUMBER('Форма 1'!AF3377),'Форма 1'!$H3377*VLOOKUP('Форма 1'!$F3377,'Придельники с 2022'!$B$4:$X$28,'Форма 1'!AF$8),"")</f>
        <v/>
      </c>
      <c r="P3377" s="87"/>
      <c r="Q3377" s="103" t="str">
        <f>IF(ISNUMBER('Форма 1'!AH3377),'Форма 1'!$H3377*VLOOKUP('Форма 1'!$F3377,'Придельники с 2022'!$B$4:$X$28,'Форма 1'!AH$8),"")</f>
        <v/>
      </c>
      <c r="R3377" s="103" t="str">
        <f>IF(ISNUMBER('Форма 1'!AI3377),'Форма 1'!$H3377*VLOOKUP('Форма 1'!$F3377,'Придельники с 2022'!$B$4:$X$28,'Форма 1'!AI$8),"")</f>
        <v/>
      </c>
      <c r="S3377" s="103" t="str">
        <f>IF(ISNUMBER('Форма 1'!AJ3377),'Форма 1'!$H3377*VLOOKUP('Форма 1'!$F3377,'Придельники с 2022'!$B$4:$X$28,'Форма 1'!AJ$8),"")</f>
        <v/>
      </c>
      <c r="T3377" s="87"/>
    </row>
    <row r="3378" spans="1:20">
      <c r="A3378" s="188">
        <f>A3377+1</f>
        <v>221</v>
      </c>
      <c r="B3378" s="112" t="s">
        <v>5073</v>
      </c>
      <c r="C3378" s="99">
        <f>SUM(D3378:J3378,L3378:T3378)</f>
        <v>5557017.8399999999</v>
      </c>
      <c r="D3378" s="163"/>
      <c r="E3378" s="163"/>
      <c r="F3378" s="163"/>
      <c r="G3378" s="163"/>
      <c r="H3378" s="163"/>
      <c r="I3378" s="163"/>
      <c r="J3378" s="163"/>
      <c r="K3378" s="90">
        <v>2</v>
      </c>
      <c r="L3378" s="87">
        <f>2778508.92*K3378</f>
        <v>5557017.8399999999</v>
      </c>
      <c r="M3378" s="163"/>
      <c r="N3378" s="163"/>
      <c r="O3378" s="163"/>
      <c r="P3378" s="87"/>
      <c r="Q3378" s="163"/>
      <c r="R3378" s="201"/>
      <c r="S3378" s="163"/>
      <c r="T3378" s="87"/>
    </row>
    <row r="3379" spans="1:20">
      <c r="A3379" s="188">
        <f>A3377+1</f>
        <v>221</v>
      </c>
      <c r="B3379" s="189" t="s">
        <v>3261</v>
      </c>
      <c r="C3379" s="99">
        <f t="shared" si="249"/>
        <v>15612352.784</v>
      </c>
      <c r="D3379" s="103" t="str">
        <f>IF(ISNUMBER('Форма 1'!U3379),'Форма 1'!$H3379*VLOOKUP('Форма 1'!$F3379,'Придельники с 2022'!$B$4:$X$28,'Форма 1'!U$8),"")</f>
        <v/>
      </c>
      <c r="E3379" s="103" t="str">
        <f>IF(ISNUMBER('Форма 1'!V3379),'Форма 1'!$H3379*VLOOKUP('Форма 1'!$F3379,'Придельники с 2022'!$B$4:$X$28,'Форма 1'!V$8),"")</f>
        <v/>
      </c>
      <c r="F3379" s="103" t="str">
        <f>IF(ISNUMBER('Форма 1'!W3379),'Форма 1'!$H3379*VLOOKUP('Форма 1'!$F3379,'Придельники с 2022'!$B$4:$X$28,'Форма 1'!W$8),"")</f>
        <v/>
      </c>
      <c r="G3379" s="103" t="str">
        <f>IF(ISNUMBER('Форма 1'!X3379),'Форма 1'!$H3379*VLOOKUP('Форма 1'!$F3379,'Придельники с 2022'!$B$4:$X$28,'Форма 1'!X$8),"")</f>
        <v/>
      </c>
      <c r="H3379" s="103" t="str">
        <f>IF(ISNUMBER('Форма 1'!Y3379),'Форма 1'!$H3379*VLOOKUP('Форма 1'!$F3379,'Придельники с 2022'!$B$4:$X$28,'Форма 1'!Y$8),"")</f>
        <v/>
      </c>
      <c r="I3379" s="103" t="str">
        <f>IF(ISNUMBER('Форма 1'!Z3379),'Форма 1'!$H3379*VLOOKUP('Форма 1'!$F3379,'Придельники с 2022'!$B$4:$X$28,'Форма 1'!Z$8),"")</f>
        <v/>
      </c>
      <c r="J3379" s="103" t="str">
        <f>IF(ISNUMBER('Форма 1'!AA3379),'Форма 1'!$H3379*VLOOKUP('Форма 1'!$F3379,'Придельники с 2022'!$B$4:$X$28,'Форма 1'!AA$8),"")</f>
        <v/>
      </c>
      <c r="K3379" s="90"/>
      <c r="L3379" s="87"/>
      <c r="M3379" s="103">
        <f>IF(ISNUMBER('Форма 1'!AD3379),'Форма 1'!$H3379*VLOOKUP('Форма 1'!$F3379,'Придельники с 2022'!$B$4:$X$28,'Форма 1'!AD$8),"")</f>
        <v>15612352.784</v>
      </c>
      <c r="N3379" s="103" t="str">
        <f>IF(ISBLANK('Форма 1'!$AE3379),"",IF('Форма 1'!$AE3379=1,'Форма 1'!$H3379*VLOOKUP('Форма 1'!$F3379,'Придельники с 2022'!$B$4:$X$28,'Форма 1'!$AE$8,0),IF('Форма 1'!$AE3379=2,'Форма 1'!$H3379*VLOOKUP('Форма 1'!$F3379,'Придельники с 2022'!$B$4:$X$28,13,0),IF('Форма 1'!$AE3379=3,'Форма 1'!$H3379*VLOOKUP('Форма 1'!$F3379,'Придельники с 2022'!$B$4:$X$28,12,0)))))</f>
        <v/>
      </c>
      <c r="O3379" s="103" t="str">
        <f>IF(ISNUMBER('Форма 1'!AF3379),'Форма 1'!$H3379*VLOOKUP('Форма 1'!$F3379,'Придельники с 2022'!$B$4:$X$28,'Форма 1'!AF$8),"")</f>
        <v/>
      </c>
      <c r="P3379" s="87"/>
      <c r="Q3379" s="103" t="str">
        <f>IF(ISNUMBER('Форма 1'!AH3379),'Форма 1'!$H3379*VLOOKUP('Форма 1'!$F3379,'Придельники с 2022'!$B$4:$X$28,'Форма 1'!AH$8),"")</f>
        <v/>
      </c>
      <c r="R3379" s="103" t="str">
        <f>IF(ISNUMBER('Форма 1'!AI3379),'Форма 1'!$H3379*VLOOKUP('Форма 1'!$F3379,'Придельники с 2022'!$B$4:$X$28,'Форма 1'!AI$8),"")</f>
        <v/>
      </c>
      <c r="S3379" s="103" t="str">
        <f>IF(ISNUMBER('Форма 1'!AJ3379),'Форма 1'!$H3379*VLOOKUP('Форма 1'!$F3379,'Придельники с 2022'!$B$4:$X$28,'Форма 1'!AJ$8),"")</f>
        <v/>
      </c>
      <c r="T3379" s="87"/>
    </row>
    <row r="3380" spans="1:20">
      <c r="A3380" s="188">
        <f t="shared" si="251"/>
        <v>222</v>
      </c>
      <c r="B3380" s="189" t="s">
        <v>3262</v>
      </c>
      <c r="C3380" s="99">
        <f t="shared" si="249"/>
        <v>12369818.384</v>
      </c>
      <c r="D3380" s="103" t="str">
        <f>IF(ISNUMBER('Форма 1'!U3380),'Форма 1'!$H3380*VLOOKUP('Форма 1'!$F3380,'Придельники с 2022'!$B$4:$X$28,'Форма 1'!U$8),"")</f>
        <v/>
      </c>
      <c r="E3380" s="103" t="str">
        <f>IF(ISNUMBER('Форма 1'!V3380),'Форма 1'!$H3380*VLOOKUP('Форма 1'!$F3380,'Придельники с 2022'!$B$4:$X$28,'Форма 1'!V$8),"")</f>
        <v/>
      </c>
      <c r="F3380" s="103" t="str">
        <f>IF(ISNUMBER('Форма 1'!W3380),'Форма 1'!$H3380*VLOOKUP('Форма 1'!$F3380,'Придельники с 2022'!$B$4:$X$28,'Форма 1'!W$8),"")</f>
        <v/>
      </c>
      <c r="G3380" s="103" t="str">
        <f>IF(ISNUMBER('Форма 1'!X3380),'Форма 1'!$H3380*VLOOKUP('Форма 1'!$F3380,'Придельники с 2022'!$B$4:$X$28,'Форма 1'!X$8),"")</f>
        <v/>
      </c>
      <c r="H3380" s="103" t="str">
        <f>IF(ISNUMBER('Форма 1'!Y3380),'Форма 1'!$H3380*VLOOKUP('Форма 1'!$F3380,'Придельники с 2022'!$B$4:$X$28,'Форма 1'!Y$8),"")</f>
        <v/>
      </c>
      <c r="I3380" s="103" t="str">
        <f>IF(ISNUMBER('Форма 1'!Z3380),'Форма 1'!$H3380*VLOOKUP('Форма 1'!$F3380,'Придельники с 2022'!$B$4:$X$28,'Форма 1'!Z$8),"")</f>
        <v/>
      </c>
      <c r="J3380" s="103" t="str">
        <f>IF(ISNUMBER('Форма 1'!AA3380),'Форма 1'!$H3380*VLOOKUP('Форма 1'!$F3380,'Придельники с 2022'!$B$4:$X$28,'Форма 1'!AA$8),"")</f>
        <v/>
      </c>
      <c r="K3380" s="90"/>
      <c r="L3380" s="87"/>
      <c r="M3380" s="103">
        <f>IF(ISNUMBER('Форма 1'!AD3380),'Форма 1'!$H3380*VLOOKUP('Форма 1'!$F3380,'Придельники с 2022'!$B$4:$X$28,'Форма 1'!AD$8),"")</f>
        <v>12369818.384</v>
      </c>
      <c r="N3380" s="103" t="str">
        <f>IF(ISBLANK('Форма 1'!$AE3380),"",IF('Форма 1'!$AE3380=1,'Форма 1'!$H3380*VLOOKUP('Форма 1'!$F3380,'Придельники с 2022'!$B$4:$X$28,'Форма 1'!$AE$8,0),IF('Форма 1'!$AE3380=2,'Форма 1'!$H3380*VLOOKUP('Форма 1'!$F3380,'Придельники с 2022'!$B$4:$X$28,13,0),IF('Форма 1'!$AE3380=3,'Форма 1'!$H3380*VLOOKUP('Форма 1'!$F3380,'Придельники с 2022'!$B$4:$X$28,12,0)))))</f>
        <v/>
      </c>
      <c r="O3380" s="103" t="str">
        <f>IF(ISNUMBER('Форма 1'!AF3380),'Форма 1'!$H3380*VLOOKUP('Форма 1'!$F3380,'Придельники с 2022'!$B$4:$X$28,'Форма 1'!AF$8),"")</f>
        <v/>
      </c>
      <c r="P3380" s="87"/>
      <c r="Q3380" s="103" t="str">
        <f>IF(ISNUMBER('Форма 1'!AH3380),'Форма 1'!$H3380*VLOOKUP('Форма 1'!$F3380,'Придельники с 2022'!$B$4:$X$28,'Форма 1'!AH$8),"")</f>
        <v/>
      </c>
      <c r="R3380" s="103" t="str">
        <f>IF(ISNUMBER('Форма 1'!AI3380),'Форма 1'!$H3380*VLOOKUP('Форма 1'!$F3380,'Придельники с 2022'!$B$4:$X$28,'Форма 1'!AI$8),"")</f>
        <v/>
      </c>
      <c r="S3380" s="103" t="str">
        <f>IF(ISNUMBER('Форма 1'!AJ3380),'Форма 1'!$H3380*VLOOKUP('Форма 1'!$F3380,'Придельники с 2022'!$B$4:$X$28,'Форма 1'!AJ$8),"")</f>
        <v/>
      </c>
      <c r="T3380" s="87"/>
    </row>
    <row r="3381" spans="1:20">
      <c r="A3381" s="188">
        <f t="shared" si="251"/>
        <v>223</v>
      </c>
      <c r="B3381" s="195" t="s">
        <v>3263</v>
      </c>
      <c r="C3381" s="99">
        <f t="shared" si="249"/>
        <v>91579474.820999995</v>
      </c>
      <c r="D3381" s="103" t="str">
        <f>IF(ISNUMBER('Форма 1'!U3381),'Форма 1'!$H3381*VLOOKUP('Форма 1'!$F3381,'Придельники с 2022'!$B$4:$X$28,'Форма 1'!U$8),"")</f>
        <v/>
      </c>
      <c r="E3381" s="103" t="str">
        <f>IF(ISNUMBER('Форма 1'!V3381),'Форма 1'!$H3381*VLOOKUP('Форма 1'!$F3381,'Придельники с 2022'!$B$4:$X$28,'Форма 1'!V$8),"")</f>
        <v/>
      </c>
      <c r="F3381" s="103" t="str">
        <f>IF(ISNUMBER('Форма 1'!W3381),'Форма 1'!$H3381*VLOOKUP('Форма 1'!$F3381,'Придельники с 2022'!$B$4:$X$28,'Форма 1'!W$8),"")</f>
        <v/>
      </c>
      <c r="G3381" s="103" t="str">
        <f>IF(ISNUMBER('Форма 1'!X3381),'Форма 1'!$H3381*VLOOKUP('Форма 1'!$F3381,'Придельники с 2022'!$B$4:$X$28,'Форма 1'!X$8),"")</f>
        <v/>
      </c>
      <c r="H3381" s="103" t="str">
        <f>IF(ISNUMBER('Форма 1'!Y3381),'Форма 1'!$H3381*VLOOKUP('Форма 1'!$F3381,'Придельники с 2022'!$B$4:$X$28,'Форма 1'!Y$8),"")</f>
        <v/>
      </c>
      <c r="I3381" s="103" t="str">
        <f>IF(ISNUMBER('Форма 1'!Z3381),'Форма 1'!$H3381*VLOOKUP('Форма 1'!$F3381,'Придельники с 2022'!$B$4:$X$28,'Форма 1'!Z$8),"")</f>
        <v/>
      </c>
      <c r="J3381" s="103" t="str">
        <f>IF(ISNUMBER('Форма 1'!AA3381),'Форма 1'!$H3381*VLOOKUP('Форма 1'!$F3381,'Придельники с 2022'!$B$4:$X$28,'Форма 1'!AA$8),"")</f>
        <v/>
      </c>
      <c r="K3381" s="90"/>
      <c r="L3381" s="87"/>
      <c r="M3381" s="103">
        <f>IF(ISNUMBER('Форма 1'!AD3381),'Форма 1'!$H3381*VLOOKUP('Форма 1'!$F3381,'Придельники с 2022'!$B$4:$X$28,'Форма 1'!AD$8),"")</f>
        <v>33294073.008000001</v>
      </c>
      <c r="N3381" s="103">
        <f>IF(ISBLANK('Форма 1'!$AE3381),"",IF('Форма 1'!$AE3381=1,'Форма 1'!$H3381*VLOOKUP('Форма 1'!$F3381,'Придельники с 2022'!$B$4:$X$28,'Форма 1'!$AE$8,0),IF('Форма 1'!$AE3381=2,'Форма 1'!$H3381*VLOOKUP('Форма 1'!$F3381,'Придельники с 2022'!$B$4:$X$28,13,0),IF('Форма 1'!$AE3381=3,'Форма 1'!$H3381*VLOOKUP('Форма 1'!$F3381,'Придельники с 2022'!$B$4:$X$28,12,0)))))</f>
        <v>52251982.193999998</v>
      </c>
      <c r="O3381" s="103">
        <f>IF(ISNUMBER('Форма 1'!AF3381),'Форма 1'!$H3381*VLOOKUP('Форма 1'!$F3381,'Придельники с 2022'!$B$4:$X$28,'Форма 1'!AF$8),"")</f>
        <v>6033419.6189999999</v>
      </c>
      <c r="P3381" s="87"/>
      <c r="Q3381" s="103" t="str">
        <f>IF(ISNUMBER('Форма 1'!AH3381),'Форма 1'!$H3381*VLOOKUP('Форма 1'!$F3381,'Придельники с 2022'!$B$4:$X$28,'Форма 1'!AH$8),"")</f>
        <v/>
      </c>
      <c r="R3381" s="103" t="str">
        <f>IF(ISNUMBER('Форма 1'!AI3381),'Форма 1'!$H3381*VLOOKUP('Форма 1'!$F3381,'Придельники с 2022'!$B$4:$X$28,'Форма 1'!AI$8),"")</f>
        <v/>
      </c>
      <c r="S3381" s="103" t="str">
        <f>IF(ISNUMBER('Форма 1'!AJ3381),'Форма 1'!$H3381*VLOOKUP('Форма 1'!$F3381,'Придельники с 2022'!$B$4:$X$28,'Форма 1'!AJ$8),"")</f>
        <v/>
      </c>
      <c r="T3381" s="87"/>
    </row>
    <row r="3382" spans="1:20">
      <c r="A3382" s="188">
        <f t="shared" si="251"/>
        <v>224</v>
      </c>
      <c r="B3382" s="189" t="s">
        <v>3264</v>
      </c>
      <c r="C3382" s="99">
        <f t="shared" si="249"/>
        <v>39075658.335999995</v>
      </c>
      <c r="D3382" s="103">
        <f>IF(ISNUMBER('Форма 1'!U3382),'Форма 1'!$H3382*VLOOKUP('Форма 1'!$F3382,'Придельники с 2022'!$B$4:$X$28,'Форма 1'!U$8),"")</f>
        <v>3265333.162</v>
      </c>
      <c r="E3382" s="103" t="str">
        <f>IF(ISNUMBER('Форма 1'!V3382),'Форма 1'!$H3382*VLOOKUP('Форма 1'!$F3382,'Придельники с 2022'!$B$4:$X$28,'Форма 1'!V$8),"")</f>
        <v/>
      </c>
      <c r="F3382" s="103" t="str">
        <f>IF(ISNUMBER('Форма 1'!W3382),'Форма 1'!$H3382*VLOOKUP('Форма 1'!$F3382,'Придельники с 2022'!$B$4:$X$28,'Форма 1'!W$8),"")</f>
        <v/>
      </c>
      <c r="G3382" s="103" t="str">
        <f>IF(ISNUMBER('Форма 1'!X3382),'Форма 1'!$H3382*VLOOKUP('Форма 1'!$F3382,'Придельники с 2022'!$B$4:$X$28,'Форма 1'!X$8),"")</f>
        <v/>
      </c>
      <c r="H3382" s="103" t="str">
        <f>IF(ISNUMBER('Форма 1'!Y3382),'Форма 1'!$H3382*VLOOKUP('Форма 1'!$F3382,'Придельники с 2022'!$B$4:$X$28,'Форма 1'!Y$8),"")</f>
        <v/>
      </c>
      <c r="I3382" s="103" t="str">
        <f>IF(ISNUMBER('Форма 1'!Z3382),'Форма 1'!$H3382*VLOOKUP('Форма 1'!$F3382,'Придельники с 2022'!$B$4:$X$28,'Форма 1'!Z$8),"")</f>
        <v/>
      </c>
      <c r="J3382" s="103" t="str">
        <f>IF(ISNUMBER('Форма 1'!AA3382),'Форма 1'!$H3382*VLOOKUP('Форма 1'!$F3382,'Придельники с 2022'!$B$4:$X$28,'Форма 1'!AA$8),"")</f>
        <v/>
      </c>
      <c r="K3382" s="90"/>
      <c r="L3382" s="87"/>
      <c r="M3382" s="103" t="str">
        <f>IF(ISNUMBER('Форма 1'!AD3382),'Форма 1'!$H3382*VLOOKUP('Форма 1'!$F3382,'Придельники с 2022'!$B$4:$X$28,'Форма 1'!AD$8),"")</f>
        <v/>
      </c>
      <c r="N3382" s="103">
        <f>IF(ISBLANK('Форма 1'!$AE3382),"",IF('Форма 1'!$AE3382=1,'Форма 1'!$H3382*VLOOKUP('Форма 1'!$F3382,'Придельники с 2022'!$B$4:$X$28,'Форма 1'!$AE$8,0),IF('Форма 1'!$AE3382=2,'Форма 1'!$H3382*VLOOKUP('Форма 1'!$F3382,'Придельники с 2022'!$B$4:$X$28,13,0),IF('Форма 1'!$AE3382=3,'Форма 1'!$H3382*VLOOKUP('Форма 1'!$F3382,'Придельники с 2022'!$B$4:$X$28,12,0)))))</f>
        <v>30681726.711999997</v>
      </c>
      <c r="O3382" s="103">
        <f>IF(ISNUMBER('Форма 1'!AF3382),'Форма 1'!$H3382*VLOOKUP('Форма 1'!$F3382,'Придельники с 2022'!$B$4:$X$28,'Форма 1'!AF$8),"")</f>
        <v>5128598.4620000003</v>
      </c>
      <c r="P3382" s="87"/>
      <c r="Q3382" s="103" t="str">
        <f>IF(ISNUMBER('Форма 1'!AH3382),'Форма 1'!$H3382*VLOOKUP('Форма 1'!$F3382,'Придельники с 2022'!$B$4:$X$28,'Форма 1'!AH$8),"")</f>
        <v/>
      </c>
      <c r="R3382" s="103" t="str">
        <f>IF(ISNUMBER('Форма 1'!AI3382),'Форма 1'!$H3382*VLOOKUP('Форма 1'!$F3382,'Придельники с 2022'!$B$4:$X$28,'Форма 1'!AI$8),"")</f>
        <v/>
      </c>
      <c r="S3382" s="103" t="str">
        <f>IF(ISNUMBER('Форма 1'!AJ3382),'Форма 1'!$H3382*VLOOKUP('Форма 1'!$F3382,'Придельники с 2022'!$B$4:$X$28,'Форма 1'!AJ$8),"")</f>
        <v/>
      </c>
      <c r="T3382" s="87"/>
    </row>
    <row r="3383" spans="1:20">
      <c r="A3383" s="188">
        <f t="shared" si="251"/>
        <v>225</v>
      </c>
      <c r="B3383" s="189" t="s">
        <v>3265</v>
      </c>
      <c r="C3383" s="99">
        <f t="shared" si="249"/>
        <v>14613922.400000002</v>
      </c>
      <c r="D3383" s="103" t="str">
        <f>IF(ISNUMBER('Форма 1'!U3383),'Форма 1'!$H3383*VLOOKUP('Форма 1'!$F3383,'Придельники с 2022'!$B$4:$X$28,'Форма 1'!U$8),"")</f>
        <v/>
      </c>
      <c r="E3383" s="103" t="str">
        <f>IF(ISNUMBER('Форма 1'!V3383),'Форма 1'!$H3383*VLOOKUP('Форма 1'!$F3383,'Придельники с 2022'!$B$4:$X$28,'Форма 1'!V$8),"")</f>
        <v/>
      </c>
      <c r="F3383" s="103" t="str">
        <f>IF(ISNUMBER('Форма 1'!W3383),'Форма 1'!$H3383*VLOOKUP('Форма 1'!$F3383,'Придельники с 2022'!$B$4:$X$28,'Форма 1'!W$8),"")</f>
        <v/>
      </c>
      <c r="G3383" s="103" t="str">
        <f>IF(ISNUMBER('Форма 1'!X3383),'Форма 1'!$H3383*VLOOKUP('Форма 1'!$F3383,'Придельники с 2022'!$B$4:$X$28,'Форма 1'!X$8),"")</f>
        <v/>
      </c>
      <c r="H3383" s="103" t="str">
        <f>IF(ISNUMBER('Форма 1'!Y3383),'Форма 1'!$H3383*VLOOKUP('Форма 1'!$F3383,'Придельники с 2022'!$B$4:$X$28,'Форма 1'!Y$8),"")</f>
        <v/>
      </c>
      <c r="I3383" s="103" t="str">
        <f>IF(ISNUMBER('Форма 1'!Z3383),'Форма 1'!$H3383*VLOOKUP('Форма 1'!$F3383,'Придельники с 2022'!$B$4:$X$28,'Форма 1'!Z$8),"")</f>
        <v/>
      </c>
      <c r="J3383" s="103" t="str">
        <f>IF(ISNUMBER('Форма 1'!AA3383),'Форма 1'!$H3383*VLOOKUP('Форма 1'!$F3383,'Придельники с 2022'!$B$4:$X$28,'Форма 1'!AA$8),"")</f>
        <v/>
      </c>
      <c r="K3383" s="90"/>
      <c r="L3383" s="87"/>
      <c r="M3383" s="103">
        <f>IF(ISNUMBER('Форма 1'!AD3383),'Форма 1'!$H3383*VLOOKUP('Форма 1'!$F3383,'Придельники с 2022'!$B$4:$X$28,'Форма 1'!AD$8),"")</f>
        <v>14613922.400000002</v>
      </c>
      <c r="N3383" s="103" t="str">
        <f>IF(ISBLANK('Форма 1'!$AE3383),"",IF('Форма 1'!$AE3383=1,'Форма 1'!$H3383*VLOOKUP('Форма 1'!$F3383,'Придельники с 2022'!$B$4:$X$28,'Форма 1'!$AE$8,0),IF('Форма 1'!$AE3383=2,'Форма 1'!$H3383*VLOOKUP('Форма 1'!$F3383,'Придельники с 2022'!$B$4:$X$28,13,0),IF('Форма 1'!$AE3383=3,'Форма 1'!$H3383*VLOOKUP('Форма 1'!$F3383,'Придельники с 2022'!$B$4:$X$28,12,0)))))</f>
        <v/>
      </c>
      <c r="O3383" s="103" t="str">
        <f>IF(ISNUMBER('Форма 1'!AF3383),'Форма 1'!$H3383*VLOOKUP('Форма 1'!$F3383,'Придельники с 2022'!$B$4:$X$28,'Форма 1'!AF$8),"")</f>
        <v/>
      </c>
      <c r="P3383" s="87"/>
      <c r="Q3383" s="103" t="str">
        <f>IF(ISNUMBER('Форма 1'!AH3383),'Форма 1'!$H3383*VLOOKUP('Форма 1'!$F3383,'Придельники с 2022'!$B$4:$X$28,'Форма 1'!AH$8),"")</f>
        <v/>
      </c>
      <c r="R3383" s="103" t="str">
        <f>IF(ISNUMBER('Форма 1'!AI3383),'Форма 1'!$H3383*VLOOKUP('Форма 1'!$F3383,'Придельники с 2022'!$B$4:$X$28,'Форма 1'!AI$8),"")</f>
        <v/>
      </c>
      <c r="S3383" s="103" t="str">
        <f>IF(ISNUMBER('Форма 1'!AJ3383),'Форма 1'!$H3383*VLOOKUP('Форма 1'!$F3383,'Придельники с 2022'!$B$4:$X$28,'Форма 1'!AJ$8),"")</f>
        <v/>
      </c>
      <c r="T3383" s="87"/>
    </row>
    <row r="3384" spans="1:20">
      <c r="A3384" s="188">
        <f t="shared" si="251"/>
        <v>226</v>
      </c>
      <c r="B3384" s="189" t="s">
        <v>3266</v>
      </c>
      <c r="C3384" s="99">
        <f t="shared" si="249"/>
        <v>14600411.840000002</v>
      </c>
      <c r="D3384" s="103" t="str">
        <f>IF(ISNUMBER('Форма 1'!U3384),'Форма 1'!$H3384*VLOOKUP('Форма 1'!$F3384,'Придельники с 2022'!$B$4:$X$28,'Форма 1'!U$8),"")</f>
        <v/>
      </c>
      <c r="E3384" s="103" t="str">
        <f>IF(ISNUMBER('Форма 1'!V3384),'Форма 1'!$H3384*VLOOKUP('Форма 1'!$F3384,'Придельники с 2022'!$B$4:$X$28,'Форма 1'!V$8),"")</f>
        <v/>
      </c>
      <c r="F3384" s="103" t="str">
        <f>IF(ISNUMBER('Форма 1'!W3384),'Форма 1'!$H3384*VLOOKUP('Форма 1'!$F3384,'Придельники с 2022'!$B$4:$X$28,'Форма 1'!W$8),"")</f>
        <v/>
      </c>
      <c r="G3384" s="103" t="str">
        <f>IF(ISNUMBER('Форма 1'!X3384),'Форма 1'!$H3384*VLOOKUP('Форма 1'!$F3384,'Придельники с 2022'!$B$4:$X$28,'Форма 1'!X$8),"")</f>
        <v/>
      </c>
      <c r="H3384" s="103" t="str">
        <f>IF(ISNUMBER('Форма 1'!Y3384),'Форма 1'!$H3384*VLOOKUP('Форма 1'!$F3384,'Придельники с 2022'!$B$4:$X$28,'Форма 1'!Y$8),"")</f>
        <v/>
      </c>
      <c r="I3384" s="103" t="str">
        <f>IF(ISNUMBER('Форма 1'!Z3384),'Форма 1'!$H3384*VLOOKUP('Форма 1'!$F3384,'Придельники с 2022'!$B$4:$X$28,'Форма 1'!Z$8),"")</f>
        <v/>
      </c>
      <c r="J3384" s="103" t="str">
        <f>IF(ISNUMBER('Форма 1'!AA3384),'Форма 1'!$H3384*VLOOKUP('Форма 1'!$F3384,'Придельники с 2022'!$B$4:$X$28,'Форма 1'!AA$8),"")</f>
        <v/>
      </c>
      <c r="K3384" s="90"/>
      <c r="L3384" s="87"/>
      <c r="M3384" s="103">
        <f>IF(ISNUMBER('Форма 1'!AD3384),'Форма 1'!$H3384*VLOOKUP('Форма 1'!$F3384,'Придельники с 2022'!$B$4:$X$28,'Форма 1'!AD$8),"")</f>
        <v>14600411.840000002</v>
      </c>
      <c r="N3384" s="103" t="str">
        <f>IF(ISBLANK('Форма 1'!$AE3384),"",IF('Форма 1'!$AE3384=1,'Форма 1'!$H3384*VLOOKUP('Форма 1'!$F3384,'Придельники с 2022'!$B$4:$X$28,'Форма 1'!$AE$8,0),IF('Форма 1'!$AE3384=2,'Форма 1'!$H3384*VLOOKUP('Форма 1'!$F3384,'Придельники с 2022'!$B$4:$X$28,13,0),IF('Форма 1'!$AE3384=3,'Форма 1'!$H3384*VLOOKUP('Форма 1'!$F3384,'Придельники с 2022'!$B$4:$X$28,12,0)))))</f>
        <v/>
      </c>
      <c r="O3384" s="103" t="str">
        <f>IF(ISNUMBER('Форма 1'!AF3384),'Форма 1'!$H3384*VLOOKUP('Форма 1'!$F3384,'Придельники с 2022'!$B$4:$X$28,'Форма 1'!AF$8),"")</f>
        <v/>
      </c>
      <c r="P3384" s="87"/>
      <c r="Q3384" s="103" t="str">
        <f>IF(ISNUMBER('Форма 1'!AH3384),'Форма 1'!$H3384*VLOOKUP('Форма 1'!$F3384,'Придельники с 2022'!$B$4:$X$28,'Форма 1'!AH$8),"")</f>
        <v/>
      </c>
      <c r="R3384" s="103" t="str">
        <f>IF(ISNUMBER('Форма 1'!AI3384),'Форма 1'!$H3384*VLOOKUP('Форма 1'!$F3384,'Придельники с 2022'!$B$4:$X$28,'Форма 1'!AI$8),"")</f>
        <v/>
      </c>
      <c r="S3384" s="103" t="str">
        <f>IF(ISNUMBER('Форма 1'!AJ3384),'Форма 1'!$H3384*VLOOKUP('Форма 1'!$F3384,'Придельники с 2022'!$B$4:$X$28,'Форма 1'!AJ$8),"")</f>
        <v/>
      </c>
      <c r="T3384" s="87"/>
    </row>
    <row r="3385" spans="1:20">
      <c r="A3385" s="188">
        <f t="shared" si="251"/>
        <v>227</v>
      </c>
      <c r="B3385" s="189" t="s">
        <v>3267</v>
      </c>
      <c r="C3385" s="99">
        <f t="shared" si="249"/>
        <v>20296914.287999999</v>
      </c>
      <c r="D3385" s="103" t="str">
        <f>IF(ISNUMBER('Форма 1'!U3385),'Форма 1'!$H3385*VLOOKUP('Форма 1'!$F3385,'Придельники с 2022'!$B$4:$X$28,'Форма 1'!U$8),"")</f>
        <v/>
      </c>
      <c r="E3385" s="103" t="str">
        <f>IF(ISNUMBER('Форма 1'!V3385),'Форма 1'!$H3385*VLOOKUP('Форма 1'!$F3385,'Придельники с 2022'!$B$4:$X$28,'Форма 1'!V$8),"")</f>
        <v/>
      </c>
      <c r="F3385" s="103" t="str">
        <f>IF(ISNUMBER('Форма 1'!W3385),'Форма 1'!$H3385*VLOOKUP('Форма 1'!$F3385,'Придельники с 2022'!$B$4:$X$28,'Форма 1'!W$8),"")</f>
        <v/>
      </c>
      <c r="G3385" s="103" t="str">
        <f>IF(ISNUMBER('Форма 1'!X3385),'Форма 1'!$H3385*VLOOKUP('Форма 1'!$F3385,'Придельники с 2022'!$B$4:$X$28,'Форма 1'!X$8),"")</f>
        <v/>
      </c>
      <c r="H3385" s="103" t="str">
        <f>IF(ISNUMBER('Форма 1'!Y3385),'Форма 1'!$H3385*VLOOKUP('Форма 1'!$F3385,'Придельники с 2022'!$B$4:$X$28,'Форма 1'!Y$8),"")</f>
        <v/>
      </c>
      <c r="I3385" s="103" t="str">
        <f>IF(ISNUMBER('Форма 1'!Z3385),'Форма 1'!$H3385*VLOOKUP('Форма 1'!$F3385,'Придельники с 2022'!$B$4:$X$28,'Форма 1'!Z$8),"")</f>
        <v/>
      </c>
      <c r="J3385" s="103" t="str">
        <f>IF(ISNUMBER('Форма 1'!AA3385),'Форма 1'!$H3385*VLOOKUP('Форма 1'!$F3385,'Придельники с 2022'!$B$4:$X$28,'Форма 1'!AA$8),"")</f>
        <v/>
      </c>
      <c r="K3385" s="90"/>
      <c r="L3385" s="87"/>
      <c r="M3385" s="103">
        <f>IF(ISNUMBER('Форма 1'!AD3385),'Форма 1'!$H3385*VLOOKUP('Форма 1'!$F3385,'Придельники с 2022'!$B$4:$X$28,'Форма 1'!AD$8),"")</f>
        <v>20296914.287999999</v>
      </c>
      <c r="N3385" s="103" t="str">
        <f>IF(ISBLANK('Форма 1'!$AE3385),"",IF('Форма 1'!$AE3385=1,'Форма 1'!$H3385*VLOOKUP('Форма 1'!$F3385,'Придельники с 2022'!$B$4:$X$28,'Форма 1'!$AE$8,0),IF('Форма 1'!$AE3385=2,'Форма 1'!$H3385*VLOOKUP('Форма 1'!$F3385,'Придельники с 2022'!$B$4:$X$28,13,0),IF('Форма 1'!$AE3385=3,'Форма 1'!$H3385*VLOOKUP('Форма 1'!$F3385,'Придельники с 2022'!$B$4:$X$28,12,0)))))</f>
        <v/>
      </c>
      <c r="O3385" s="103" t="str">
        <f>IF(ISNUMBER('Форма 1'!AF3385),'Форма 1'!$H3385*VLOOKUP('Форма 1'!$F3385,'Придельники с 2022'!$B$4:$X$28,'Форма 1'!AF$8),"")</f>
        <v/>
      </c>
      <c r="P3385" s="87"/>
      <c r="Q3385" s="103" t="str">
        <f>IF(ISNUMBER('Форма 1'!AH3385),'Форма 1'!$H3385*VLOOKUP('Форма 1'!$F3385,'Придельники с 2022'!$B$4:$X$28,'Форма 1'!AH$8),"")</f>
        <v/>
      </c>
      <c r="R3385" s="103" t="str">
        <f>IF(ISNUMBER('Форма 1'!AI3385),'Форма 1'!$H3385*VLOOKUP('Форма 1'!$F3385,'Придельники с 2022'!$B$4:$X$28,'Форма 1'!AI$8),"")</f>
        <v/>
      </c>
      <c r="S3385" s="103" t="str">
        <f>IF(ISNUMBER('Форма 1'!AJ3385),'Форма 1'!$H3385*VLOOKUP('Форма 1'!$F3385,'Придельники с 2022'!$B$4:$X$28,'Форма 1'!AJ$8),"")</f>
        <v/>
      </c>
      <c r="T3385" s="87"/>
    </row>
    <row r="3386" spans="1:20">
      <c r="A3386" s="188">
        <f t="shared" si="251"/>
        <v>228</v>
      </c>
      <c r="B3386" s="189" t="s">
        <v>3268</v>
      </c>
      <c r="C3386" s="99">
        <f t="shared" si="249"/>
        <v>3882124.79</v>
      </c>
      <c r="D3386" s="103" t="str">
        <f>IF(ISNUMBER('Форма 1'!U3386),'Форма 1'!$H3386*VLOOKUP('Форма 1'!$F3386,'Придельники с 2022'!$B$4:$X$28,'Форма 1'!U$8),"")</f>
        <v/>
      </c>
      <c r="E3386" s="103" t="str">
        <f>IF(ISNUMBER('Форма 1'!V3386),'Форма 1'!$H3386*VLOOKUP('Форма 1'!$F3386,'Придельники с 2022'!$B$4:$X$28,'Форма 1'!V$8),"")</f>
        <v/>
      </c>
      <c r="F3386" s="103" t="str">
        <f>IF(ISNUMBER('Форма 1'!W3386),'Форма 1'!$H3386*VLOOKUP('Форма 1'!$F3386,'Придельники с 2022'!$B$4:$X$28,'Форма 1'!W$8),"")</f>
        <v/>
      </c>
      <c r="G3386" s="103">
        <f>IF(ISNUMBER('Форма 1'!X3386),'Форма 1'!$H3386*VLOOKUP('Форма 1'!$F3386,'Придельники с 2022'!$B$4:$X$28,'Форма 1'!X$8),"")</f>
        <v>903485.41</v>
      </c>
      <c r="H3386" s="103" t="str">
        <f>IF(ISNUMBER('Форма 1'!Y3386),'Форма 1'!$H3386*VLOOKUP('Форма 1'!$F3386,'Придельники с 2022'!$B$4:$X$28,'Форма 1'!Y$8),"")</f>
        <v/>
      </c>
      <c r="I3386" s="103" t="str">
        <f>IF(ISNUMBER('Форма 1'!Z3386),'Форма 1'!$H3386*VLOOKUP('Форма 1'!$F3386,'Придельники с 2022'!$B$4:$X$28,'Форма 1'!Z$8),"")</f>
        <v/>
      </c>
      <c r="J3386" s="103">
        <f>IF(ISNUMBER('Форма 1'!AA3386),'Форма 1'!$H3386*VLOOKUP('Форма 1'!$F3386,'Придельники с 2022'!$B$4:$X$28,'Форма 1'!AA$8),"")</f>
        <v>2978639.38</v>
      </c>
      <c r="K3386" s="90"/>
      <c r="L3386" s="87"/>
      <c r="M3386" s="103" t="str">
        <f>IF(ISNUMBER('Форма 1'!AD3386),'Форма 1'!$H3386*VLOOKUP('Форма 1'!$F3386,'Придельники с 2022'!$B$4:$X$28,'Форма 1'!AD$8),"")</f>
        <v/>
      </c>
      <c r="N3386" s="103" t="str">
        <f>IF(ISBLANK('Форма 1'!$AE3386),"",IF('Форма 1'!$AE3386=1,'Форма 1'!$H3386*VLOOKUP('Форма 1'!$F3386,'Придельники с 2022'!$B$4:$X$28,'Форма 1'!$AE$8,0),IF('Форма 1'!$AE3386=2,'Форма 1'!$H3386*VLOOKUP('Форма 1'!$F3386,'Придельники с 2022'!$B$4:$X$28,13,0),IF('Форма 1'!$AE3386=3,'Форма 1'!$H3386*VLOOKUP('Форма 1'!$F3386,'Придельники с 2022'!$B$4:$X$28,12,0)))))</f>
        <v/>
      </c>
      <c r="O3386" s="103" t="str">
        <f>IF(ISNUMBER('Форма 1'!AF3386),'Форма 1'!$H3386*VLOOKUP('Форма 1'!$F3386,'Придельники с 2022'!$B$4:$X$28,'Форма 1'!AF$8),"")</f>
        <v/>
      </c>
      <c r="P3386" s="87"/>
      <c r="Q3386" s="103" t="str">
        <f>IF(ISNUMBER('Форма 1'!AH3386),'Форма 1'!$H3386*VLOOKUP('Форма 1'!$F3386,'Придельники с 2022'!$B$4:$X$28,'Форма 1'!AH$8),"")</f>
        <v/>
      </c>
      <c r="R3386" s="103" t="str">
        <f>IF(ISNUMBER('Форма 1'!AI3386),'Форма 1'!$H3386*VLOOKUP('Форма 1'!$F3386,'Придельники с 2022'!$B$4:$X$28,'Форма 1'!AI$8),"")</f>
        <v/>
      </c>
      <c r="S3386" s="103" t="str">
        <f>IF(ISNUMBER('Форма 1'!AJ3386),'Форма 1'!$H3386*VLOOKUP('Форма 1'!$F3386,'Придельники с 2022'!$B$4:$X$28,'Форма 1'!AJ$8),"")</f>
        <v/>
      </c>
      <c r="T3386" s="87"/>
    </row>
    <row r="3387" spans="1:20">
      <c r="A3387" s="188">
        <f t="shared" si="251"/>
        <v>229</v>
      </c>
      <c r="B3387" s="189" t="s">
        <v>3269</v>
      </c>
      <c r="C3387" s="99">
        <f t="shared" ref="C3387:C3452" si="252">SUM(D3387:J3387,L3387:T3387)</f>
        <v>5049514.12</v>
      </c>
      <c r="D3387" s="103" t="str">
        <f>IF(ISNUMBER('Форма 1'!U3387),'Форма 1'!$H3387*VLOOKUP('Форма 1'!$F3387,'Придельники с 2022'!$B$4:$X$28,'Форма 1'!U$8),"")</f>
        <v/>
      </c>
      <c r="E3387" s="103" t="str">
        <f>IF(ISNUMBER('Форма 1'!V3387),'Форма 1'!$H3387*VLOOKUP('Форма 1'!$F3387,'Придельники с 2022'!$B$4:$X$28,'Форма 1'!V$8),"")</f>
        <v/>
      </c>
      <c r="F3387" s="103" t="str">
        <f>IF(ISNUMBER('Форма 1'!W3387),'Форма 1'!$H3387*VLOOKUP('Форма 1'!$F3387,'Придельники с 2022'!$B$4:$X$28,'Форма 1'!W$8),"")</f>
        <v/>
      </c>
      <c r="G3387" s="103">
        <f>IF(ISNUMBER('Форма 1'!X3387),'Форма 1'!$H3387*VLOOKUP('Форма 1'!$F3387,'Придельники с 2022'!$B$4:$X$28,'Форма 1'!X$8),"")</f>
        <v>1175171.4800000002</v>
      </c>
      <c r="H3387" s="103" t="str">
        <f>IF(ISNUMBER('Форма 1'!Y3387),'Форма 1'!$H3387*VLOOKUP('Форма 1'!$F3387,'Придельники с 2022'!$B$4:$X$28,'Форма 1'!Y$8),"")</f>
        <v/>
      </c>
      <c r="I3387" s="103" t="str">
        <f>IF(ISNUMBER('Форма 1'!Z3387),'Форма 1'!$H3387*VLOOKUP('Форма 1'!$F3387,'Придельники с 2022'!$B$4:$X$28,'Форма 1'!Z$8),"")</f>
        <v/>
      </c>
      <c r="J3387" s="103">
        <f>IF(ISNUMBER('Форма 1'!AA3387),'Форма 1'!$H3387*VLOOKUP('Форма 1'!$F3387,'Придельники с 2022'!$B$4:$X$28,'Форма 1'!AA$8),"")</f>
        <v>3874342.64</v>
      </c>
      <c r="K3387" s="90"/>
      <c r="L3387" s="87"/>
      <c r="M3387" s="103" t="str">
        <f>IF(ISNUMBER('Форма 1'!AD3387),'Форма 1'!$H3387*VLOOKUP('Форма 1'!$F3387,'Придельники с 2022'!$B$4:$X$28,'Форма 1'!AD$8),"")</f>
        <v/>
      </c>
      <c r="N3387" s="103" t="str">
        <f>IF(ISBLANK('Форма 1'!$AE3387),"",IF('Форма 1'!$AE3387=1,'Форма 1'!$H3387*VLOOKUP('Форма 1'!$F3387,'Придельники с 2022'!$B$4:$X$28,'Форма 1'!$AE$8,0),IF('Форма 1'!$AE3387=2,'Форма 1'!$H3387*VLOOKUP('Форма 1'!$F3387,'Придельники с 2022'!$B$4:$X$28,13,0),IF('Форма 1'!$AE3387=3,'Форма 1'!$H3387*VLOOKUP('Форма 1'!$F3387,'Придельники с 2022'!$B$4:$X$28,12,0)))))</f>
        <v/>
      </c>
      <c r="O3387" s="103" t="str">
        <f>IF(ISNUMBER('Форма 1'!AF3387),'Форма 1'!$H3387*VLOOKUP('Форма 1'!$F3387,'Придельники с 2022'!$B$4:$X$28,'Форма 1'!AF$8),"")</f>
        <v/>
      </c>
      <c r="P3387" s="87"/>
      <c r="Q3387" s="103" t="str">
        <f>IF(ISNUMBER('Форма 1'!AH3387),'Форма 1'!$H3387*VLOOKUP('Форма 1'!$F3387,'Придельники с 2022'!$B$4:$X$28,'Форма 1'!AH$8),"")</f>
        <v/>
      </c>
      <c r="R3387" s="103" t="str">
        <f>IF(ISNUMBER('Форма 1'!AI3387),'Форма 1'!$H3387*VLOOKUP('Форма 1'!$F3387,'Придельники с 2022'!$B$4:$X$28,'Форма 1'!AI$8),"")</f>
        <v/>
      </c>
      <c r="S3387" s="103" t="str">
        <f>IF(ISNUMBER('Форма 1'!AJ3387),'Форма 1'!$H3387*VLOOKUP('Форма 1'!$F3387,'Придельники с 2022'!$B$4:$X$28,'Форма 1'!AJ$8),"")</f>
        <v/>
      </c>
      <c r="T3387" s="87"/>
    </row>
    <row r="3388" spans="1:20">
      <c r="A3388" s="188">
        <f t="shared" si="251"/>
        <v>230</v>
      </c>
      <c r="B3388" s="189" t="s">
        <v>3270</v>
      </c>
      <c r="C3388" s="99">
        <f t="shared" si="252"/>
        <v>5840615.0880000014</v>
      </c>
      <c r="D3388" s="103" t="str">
        <f>IF(ISNUMBER('Форма 1'!U3388),'Форма 1'!$H3388*VLOOKUP('Форма 1'!$F3388,'Придельники с 2022'!$B$4:$X$28,'Форма 1'!U$8),"")</f>
        <v/>
      </c>
      <c r="E3388" s="103" t="str">
        <f>IF(ISNUMBER('Форма 1'!V3388),'Форма 1'!$H3388*VLOOKUP('Форма 1'!$F3388,'Придельники с 2022'!$B$4:$X$28,'Форма 1'!V$8),"")</f>
        <v/>
      </c>
      <c r="F3388" s="103" t="str">
        <f>IF(ISNUMBER('Форма 1'!W3388),'Форма 1'!$H3388*VLOOKUP('Форма 1'!$F3388,'Придельники с 2022'!$B$4:$X$28,'Форма 1'!W$8),"")</f>
        <v/>
      </c>
      <c r="G3388" s="103" t="str">
        <f>IF(ISNUMBER('Форма 1'!X3388),'Форма 1'!$H3388*VLOOKUP('Форма 1'!$F3388,'Придельники с 2022'!$B$4:$X$28,'Форма 1'!X$8),"")</f>
        <v/>
      </c>
      <c r="H3388" s="103" t="str">
        <f>IF(ISNUMBER('Форма 1'!Y3388),'Форма 1'!$H3388*VLOOKUP('Форма 1'!$F3388,'Придельники с 2022'!$B$4:$X$28,'Форма 1'!Y$8),"")</f>
        <v/>
      </c>
      <c r="I3388" s="103" t="str">
        <f>IF(ISNUMBER('Форма 1'!Z3388),'Форма 1'!$H3388*VLOOKUP('Форма 1'!$F3388,'Придельники с 2022'!$B$4:$X$28,'Форма 1'!Z$8),"")</f>
        <v/>
      </c>
      <c r="J3388" s="103" t="str">
        <f>IF(ISNUMBER('Форма 1'!AA3388),'Форма 1'!$H3388*VLOOKUP('Форма 1'!$F3388,'Придельники с 2022'!$B$4:$X$28,'Форма 1'!AA$8),"")</f>
        <v/>
      </c>
      <c r="K3388" s="90"/>
      <c r="L3388" s="87"/>
      <c r="M3388" s="103">
        <f>IF(ISNUMBER('Форма 1'!AD3388),'Форма 1'!$H3388*VLOOKUP('Форма 1'!$F3388,'Придельники с 2022'!$B$4:$X$28,'Форма 1'!AD$8),"")</f>
        <v>5840615.0880000014</v>
      </c>
      <c r="N3388" s="103" t="str">
        <f>IF(ISBLANK('Форма 1'!$AE3388),"",IF('Форма 1'!$AE3388=1,'Форма 1'!$H3388*VLOOKUP('Форма 1'!$F3388,'Придельники с 2022'!$B$4:$X$28,'Форма 1'!$AE$8,0),IF('Форма 1'!$AE3388=2,'Форма 1'!$H3388*VLOOKUP('Форма 1'!$F3388,'Придельники с 2022'!$B$4:$X$28,13,0),IF('Форма 1'!$AE3388=3,'Форма 1'!$H3388*VLOOKUP('Форма 1'!$F3388,'Придельники с 2022'!$B$4:$X$28,12,0)))))</f>
        <v/>
      </c>
      <c r="O3388" s="103" t="str">
        <f>IF(ISNUMBER('Форма 1'!AF3388),'Форма 1'!$H3388*VLOOKUP('Форма 1'!$F3388,'Придельники с 2022'!$B$4:$X$28,'Форма 1'!AF$8),"")</f>
        <v/>
      </c>
      <c r="P3388" s="87"/>
      <c r="Q3388" s="103" t="str">
        <f>IF(ISNUMBER('Форма 1'!AH3388),'Форма 1'!$H3388*VLOOKUP('Форма 1'!$F3388,'Придельники с 2022'!$B$4:$X$28,'Форма 1'!AH$8),"")</f>
        <v/>
      </c>
      <c r="R3388" s="103" t="str">
        <f>IF(ISNUMBER('Форма 1'!AI3388),'Форма 1'!$H3388*VLOOKUP('Форма 1'!$F3388,'Придельники с 2022'!$B$4:$X$28,'Форма 1'!AI$8),"")</f>
        <v/>
      </c>
      <c r="S3388" s="103" t="str">
        <f>IF(ISNUMBER('Форма 1'!AJ3388),'Форма 1'!$H3388*VLOOKUP('Форма 1'!$F3388,'Придельники с 2022'!$B$4:$X$28,'Форма 1'!AJ$8),"")</f>
        <v/>
      </c>
      <c r="T3388" s="87"/>
    </row>
    <row r="3389" spans="1:20">
      <c r="A3389" s="188">
        <f t="shared" si="251"/>
        <v>231</v>
      </c>
      <c r="B3389" s="189" t="s">
        <v>3271</v>
      </c>
      <c r="C3389" s="99">
        <f t="shared" si="252"/>
        <v>9015704.8879999984</v>
      </c>
      <c r="D3389" s="103" t="str">
        <f>IF(ISNUMBER('Форма 1'!U3389),'Форма 1'!$H3389*VLOOKUP('Форма 1'!$F3389,'Придельники с 2022'!$B$4:$X$28,'Форма 1'!U$8),"")</f>
        <v/>
      </c>
      <c r="E3389" s="103">
        <f>IF(ISNUMBER('Форма 1'!V3389),'Форма 1'!$H3389*VLOOKUP('Форма 1'!$F3389,'Придельники с 2022'!$B$4:$X$28,'Форма 1'!V$8),"")</f>
        <v>9015704.8879999984</v>
      </c>
      <c r="F3389" s="103" t="str">
        <f>IF(ISNUMBER('Форма 1'!W3389),'Форма 1'!$H3389*VLOOKUP('Форма 1'!$F3389,'Придельники с 2022'!$B$4:$X$28,'Форма 1'!W$8),"")</f>
        <v/>
      </c>
      <c r="G3389" s="103" t="str">
        <f>IF(ISNUMBER('Форма 1'!X3389),'Форма 1'!$H3389*VLOOKUP('Форма 1'!$F3389,'Придельники с 2022'!$B$4:$X$28,'Форма 1'!X$8),"")</f>
        <v/>
      </c>
      <c r="H3389" s="103" t="str">
        <f>IF(ISNUMBER('Форма 1'!Y3389),'Форма 1'!$H3389*VLOOKUP('Форма 1'!$F3389,'Придельники с 2022'!$B$4:$X$28,'Форма 1'!Y$8),"")</f>
        <v/>
      </c>
      <c r="I3389" s="103" t="str">
        <f>IF(ISNUMBER('Форма 1'!Z3389),'Форма 1'!$H3389*VLOOKUP('Форма 1'!$F3389,'Придельники с 2022'!$B$4:$X$28,'Форма 1'!Z$8),"")</f>
        <v/>
      </c>
      <c r="J3389" s="103" t="str">
        <f>IF(ISNUMBER('Форма 1'!AA3389),'Форма 1'!$H3389*VLOOKUP('Форма 1'!$F3389,'Придельники с 2022'!$B$4:$X$28,'Форма 1'!AA$8),"")</f>
        <v/>
      </c>
      <c r="K3389" s="90"/>
      <c r="L3389" s="87"/>
      <c r="M3389" s="103" t="str">
        <f>IF(ISNUMBER('Форма 1'!AD3389),'Форма 1'!$H3389*VLOOKUP('Форма 1'!$F3389,'Придельники с 2022'!$B$4:$X$28,'Форма 1'!AD$8),"")</f>
        <v/>
      </c>
      <c r="N3389" s="103" t="str">
        <f>IF(ISBLANK('Форма 1'!$AE3389),"",IF('Форма 1'!$AE3389=1,'Форма 1'!$H3389*VLOOKUP('Форма 1'!$F3389,'Придельники с 2022'!$B$4:$X$28,'Форма 1'!$AE$8,0),IF('Форма 1'!$AE3389=2,'Форма 1'!$H3389*VLOOKUP('Форма 1'!$F3389,'Придельники с 2022'!$B$4:$X$28,13,0),IF('Форма 1'!$AE3389=3,'Форма 1'!$H3389*VLOOKUP('Форма 1'!$F3389,'Придельники с 2022'!$B$4:$X$28,12,0)))))</f>
        <v/>
      </c>
      <c r="O3389" s="103" t="str">
        <f>IF(ISNUMBER('Форма 1'!AF3389),'Форма 1'!$H3389*VLOOKUP('Форма 1'!$F3389,'Придельники с 2022'!$B$4:$X$28,'Форма 1'!AF$8),"")</f>
        <v/>
      </c>
      <c r="P3389" s="87"/>
      <c r="Q3389" s="103" t="str">
        <f>IF(ISNUMBER('Форма 1'!AH3389),'Форма 1'!$H3389*VLOOKUP('Форма 1'!$F3389,'Придельники с 2022'!$B$4:$X$28,'Форма 1'!AH$8),"")</f>
        <v/>
      </c>
      <c r="R3389" s="103" t="str">
        <f>IF(ISNUMBER('Форма 1'!AI3389),'Форма 1'!$H3389*VLOOKUP('Форма 1'!$F3389,'Придельники с 2022'!$B$4:$X$28,'Форма 1'!AI$8),"")</f>
        <v/>
      </c>
      <c r="S3389" s="103" t="str">
        <f>IF(ISNUMBER('Форма 1'!AJ3389),'Форма 1'!$H3389*VLOOKUP('Форма 1'!$F3389,'Придельники с 2022'!$B$4:$X$28,'Форма 1'!AJ$8),"")</f>
        <v/>
      </c>
      <c r="T3389" s="87"/>
    </row>
    <row r="3390" spans="1:20">
      <c r="A3390" s="188">
        <f t="shared" si="251"/>
        <v>232</v>
      </c>
      <c r="B3390" s="189" t="s">
        <v>3272</v>
      </c>
      <c r="C3390" s="99">
        <f t="shared" si="252"/>
        <v>14343542.379000001</v>
      </c>
      <c r="D3390" s="103">
        <f>IF(ISNUMBER('Форма 1'!U3390),'Форма 1'!$H3390*VLOOKUP('Форма 1'!$F3390,'Придельники с 2022'!$B$4:$X$28,'Форма 1'!U$8),"")</f>
        <v>3299575.4610000001</v>
      </c>
      <c r="E3390" s="103" t="str">
        <f>IF(ISNUMBER('Форма 1'!V3390),'Форма 1'!$H3390*VLOOKUP('Форма 1'!$F3390,'Придельники с 2022'!$B$4:$X$28,'Форма 1'!V$8),"")</f>
        <v/>
      </c>
      <c r="F3390" s="103" t="str">
        <f>IF(ISNUMBER('Форма 1'!W3390),'Форма 1'!$H3390*VLOOKUP('Форма 1'!$F3390,'Придельники с 2022'!$B$4:$X$28,'Форма 1'!W$8),"")</f>
        <v/>
      </c>
      <c r="G3390" s="103" t="str">
        <f>IF(ISNUMBER('Форма 1'!X3390),'Форма 1'!$H3390*VLOOKUP('Форма 1'!$F3390,'Придельники с 2022'!$B$4:$X$28,'Форма 1'!X$8),"")</f>
        <v/>
      </c>
      <c r="H3390" s="103" t="str">
        <f>IF(ISNUMBER('Форма 1'!Y3390),'Форма 1'!$H3390*VLOOKUP('Форма 1'!$F3390,'Придельники с 2022'!$B$4:$X$28,'Форма 1'!Y$8),"")</f>
        <v/>
      </c>
      <c r="I3390" s="103" t="str">
        <f>IF(ISNUMBER('Форма 1'!Z3390),'Форма 1'!$H3390*VLOOKUP('Форма 1'!$F3390,'Придельники с 2022'!$B$4:$X$28,'Форма 1'!Z$8),"")</f>
        <v/>
      </c>
      <c r="J3390" s="103" t="str">
        <f>IF(ISNUMBER('Форма 1'!AA3390),'Форма 1'!$H3390*VLOOKUP('Форма 1'!$F3390,'Придельники с 2022'!$B$4:$X$28,'Форма 1'!AA$8),"")</f>
        <v/>
      </c>
      <c r="K3390" s="90"/>
      <c r="L3390" s="87"/>
      <c r="M3390" s="103" t="str">
        <f>IF(ISNUMBER('Форма 1'!AD3390),'Форма 1'!$H3390*VLOOKUP('Форма 1'!$F3390,'Придельники с 2022'!$B$4:$X$28,'Форма 1'!AD$8),"")</f>
        <v/>
      </c>
      <c r="N3390" s="103" t="str">
        <f>IF(ISBLANK('Форма 1'!$AE3390),"",IF('Форма 1'!$AE3390=1,'Форма 1'!$H3390*VLOOKUP('Форма 1'!$F3390,'Придельники с 2022'!$B$4:$X$28,'Форма 1'!$AE$8,0),IF('Форма 1'!$AE3390=2,'Форма 1'!$H3390*VLOOKUP('Форма 1'!$F3390,'Придельники с 2022'!$B$4:$X$28,13,0),IF('Форма 1'!$AE3390=3,'Форма 1'!$H3390*VLOOKUP('Форма 1'!$F3390,'Придельники с 2022'!$B$4:$X$28,12,0)))))</f>
        <v/>
      </c>
      <c r="O3390" s="103" t="str">
        <f>IF(ISNUMBER('Форма 1'!AF3390),'Форма 1'!$H3390*VLOOKUP('Форма 1'!$F3390,'Придельники с 2022'!$B$4:$X$28,'Форма 1'!AF$8),"")</f>
        <v/>
      </c>
      <c r="P3390" s="87"/>
      <c r="Q3390" s="103">
        <f>IF(ISNUMBER('Форма 1'!AH3390),'Форма 1'!$H3390*VLOOKUP('Форма 1'!$F3390,'Придельники с 2022'!$B$4:$X$28,'Форма 1'!AH$8),"")</f>
        <v>11043966.918000001</v>
      </c>
      <c r="R3390" s="103" t="str">
        <f>IF(ISNUMBER('Форма 1'!AI3390),'Форма 1'!$H3390*VLOOKUP('Форма 1'!$F3390,'Придельники с 2022'!$B$4:$X$28,'Форма 1'!AI$8),"")</f>
        <v/>
      </c>
      <c r="S3390" s="103" t="str">
        <f>IF(ISNUMBER('Форма 1'!AJ3390),'Форма 1'!$H3390*VLOOKUP('Форма 1'!$F3390,'Придельники с 2022'!$B$4:$X$28,'Форма 1'!AJ$8),"")</f>
        <v/>
      </c>
      <c r="T3390" s="87"/>
    </row>
    <row r="3391" spans="1:20">
      <c r="A3391" s="188">
        <f t="shared" si="251"/>
        <v>233</v>
      </c>
      <c r="B3391" s="189" t="s">
        <v>3273</v>
      </c>
      <c r="C3391" s="99">
        <f t="shared" si="252"/>
        <v>55450446.149999999</v>
      </c>
      <c r="D3391" s="103" t="str">
        <f>IF(ISNUMBER('Форма 1'!U3391),'Форма 1'!$H3391*VLOOKUP('Форма 1'!$F3391,'Придельники с 2022'!$B$4:$X$28,'Форма 1'!U$8),"")</f>
        <v/>
      </c>
      <c r="E3391" s="103" t="str">
        <f>IF(ISNUMBER('Форма 1'!V3391),'Форма 1'!$H3391*VLOOKUP('Форма 1'!$F3391,'Придельники с 2022'!$B$4:$X$28,'Форма 1'!V$8),"")</f>
        <v/>
      </c>
      <c r="F3391" s="103" t="str">
        <f>IF(ISNUMBER('Форма 1'!W3391),'Форма 1'!$H3391*VLOOKUP('Форма 1'!$F3391,'Придельники с 2022'!$B$4:$X$28,'Форма 1'!W$8),"")</f>
        <v/>
      </c>
      <c r="G3391" s="103">
        <f>IF(ISNUMBER('Форма 1'!X3391),'Форма 1'!$H3391*VLOOKUP('Форма 1'!$F3391,'Придельники с 2022'!$B$4:$X$28,'Форма 1'!X$8),"")</f>
        <v>1671826.7500000002</v>
      </c>
      <c r="H3391" s="103" t="str">
        <f>IF(ISNUMBER('Форма 1'!Y3391),'Форма 1'!$H3391*VLOOKUP('Форма 1'!$F3391,'Придельники с 2022'!$B$4:$X$28,'Форма 1'!Y$8),"")</f>
        <v/>
      </c>
      <c r="I3391" s="103" t="str">
        <f>IF(ISNUMBER('Форма 1'!Z3391),'Форма 1'!$H3391*VLOOKUP('Форма 1'!$F3391,'Придельники с 2022'!$B$4:$X$28,'Форма 1'!Z$8),"")</f>
        <v/>
      </c>
      <c r="J3391" s="103">
        <f>IF(ISNUMBER('Форма 1'!AA3391),'Форма 1'!$H3391*VLOOKUP('Форма 1'!$F3391,'Придельники с 2022'!$B$4:$X$28,'Форма 1'!AA$8),"")</f>
        <v>5511731.5</v>
      </c>
      <c r="K3391" s="90"/>
      <c r="L3391" s="87"/>
      <c r="M3391" s="103">
        <f>IF(ISNUMBER('Форма 1'!AD3391),'Форма 1'!$H3391*VLOOKUP('Форма 1'!$F3391,'Придельники с 2022'!$B$4:$X$28,'Форма 1'!AD$8),"")</f>
        <v>23159351.600000001</v>
      </c>
      <c r="N3391" s="103">
        <f>IF(ISBLANK('Форма 1'!$AE3391),"",IF('Форма 1'!$AE3391=1,'Форма 1'!$H3391*VLOOKUP('Форма 1'!$F3391,'Придельники с 2022'!$B$4:$X$28,'Форма 1'!$AE$8,0),IF('Форма 1'!$AE3391=2,'Форма 1'!$H3391*VLOOKUP('Форма 1'!$F3391,'Придельники с 2022'!$B$4:$X$28,13,0),IF('Форма 1'!$AE3391=3,'Форма 1'!$H3391*VLOOKUP('Форма 1'!$F3391,'Придельники с 2022'!$B$4:$X$28,12,0)))))</f>
        <v>25107536.299999997</v>
      </c>
      <c r="O3391" s="103" t="str">
        <f>IF(ISNUMBER('Форма 1'!AF3391),'Форма 1'!$H3391*VLOOKUP('Форма 1'!$F3391,'Придельники с 2022'!$B$4:$X$28,'Форма 1'!AF$8),"")</f>
        <v/>
      </c>
      <c r="P3391" s="87"/>
      <c r="Q3391" s="103" t="str">
        <f>IF(ISNUMBER('Форма 1'!AH3391),'Форма 1'!$H3391*VLOOKUP('Форма 1'!$F3391,'Придельники с 2022'!$B$4:$X$28,'Форма 1'!AH$8),"")</f>
        <v/>
      </c>
      <c r="R3391" s="103" t="str">
        <f>IF(ISNUMBER('Форма 1'!AI3391),'Форма 1'!$H3391*VLOOKUP('Форма 1'!$F3391,'Придельники с 2022'!$B$4:$X$28,'Форма 1'!AI$8),"")</f>
        <v/>
      </c>
      <c r="S3391" s="103" t="str">
        <f>IF(ISNUMBER('Форма 1'!AJ3391),'Форма 1'!$H3391*VLOOKUP('Форма 1'!$F3391,'Придельники с 2022'!$B$4:$X$28,'Форма 1'!AJ$8),"")</f>
        <v/>
      </c>
      <c r="T3391" s="87"/>
    </row>
    <row r="3392" spans="1:20">
      <c r="A3392" s="188">
        <f t="shared" si="251"/>
        <v>234</v>
      </c>
      <c r="B3392" s="189" t="s">
        <v>3274</v>
      </c>
      <c r="C3392" s="99">
        <f t="shared" si="252"/>
        <v>4785342.5960000008</v>
      </c>
      <c r="D3392" s="103" t="str">
        <f>IF(ISNUMBER('Форма 1'!U3392),'Форма 1'!$H3392*VLOOKUP('Форма 1'!$F3392,'Придельники с 2022'!$B$4:$X$28,'Форма 1'!U$8),"")</f>
        <v/>
      </c>
      <c r="E3392" s="103" t="str">
        <f>IF(ISNUMBER('Форма 1'!V3392),'Форма 1'!$H3392*VLOOKUP('Форма 1'!$F3392,'Придельники с 2022'!$B$4:$X$28,'Форма 1'!V$8),"")</f>
        <v/>
      </c>
      <c r="F3392" s="103" t="str">
        <f>IF(ISNUMBER('Форма 1'!W3392),'Форма 1'!$H3392*VLOOKUP('Форма 1'!$F3392,'Придельники с 2022'!$B$4:$X$28,'Форма 1'!W$8),"")</f>
        <v/>
      </c>
      <c r="G3392" s="103" t="str">
        <f>IF(ISNUMBER('Форма 1'!X3392),'Форма 1'!$H3392*VLOOKUP('Форма 1'!$F3392,'Придельники с 2022'!$B$4:$X$28,'Форма 1'!X$8),"")</f>
        <v/>
      </c>
      <c r="H3392" s="103" t="str">
        <f>IF(ISNUMBER('Форма 1'!Y3392),'Форма 1'!$H3392*VLOOKUP('Форма 1'!$F3392,'Придельники с 2022'!$B$4:$X$28,'Форма 1'!Y$8),"")</f>
        <v/>
      </c>
      <c r="I3392" s="103" t="str">
        <f>IF(ISNUMBER('Форма 1'!Z3392),'Форма 1'!$H3392*VLOOKUP('Форма 1'!$F3392,'Придельники с 2022'!$B$4:$X$28,'Форма 1'!Z$8),"")</f>
        <v/>
      </c>
      <c r="J3392" s="103" t="str">
        <f>IF(ISNUMBER('Форма 1'!AA3392),'Форма 1'!$H3392*VLOOKUP('Форма 1'!$F3392,'Придельники с 2022'!$B$4:$X$28,'Форма 1'!AA$8),"")</f>
        <v/>
      </c>
      <c r="K3392" s="90"/>
      <c r="L3392" s="87"/>
      <c r="M3392" s="103" t="str">
        <f>IF(ISNUMBER('Форма 1'!AD3392),'Форма 1'!$H3392*VLOOKUP('Форма 1'!$F3392,'Придельники с 2022'!$B$4:$X$28,'Форма 1'!AD$8),"")</f>
        <v/>
      </c>
      <c r="N3392" s="103" t="str">
        <f>IF(ISBLANK('Форма 1'!$AE3392),"",IF('Форма 1'!$AE3392=1,'Форма 1'!$H3392*VLOOKUP('Форма 1'!$F3392,'Придельники с 2022'!$B$4:$X$28,'Форма 1'!$AE$8,0),IF('Форма 1'!$AE3392=2,'Форма 1'!$H3392*VLOOKUP('Форма 1'!$F3392,'Придельники с 2022'!$B$4:$X$28,13,0),IF('Форма 1'!$AE3392=3,'Форма 1'!$H3392*VLOOKUP('Форма 1'!$F3392,'Придельники с 2022'!$B$4:$X$28,12,0)))))</f>
        <v/>
      </c>
      <c r="O3392" s="103">
        <f>IF(ISNUMBER('Форма 1'!AF3392),'Форма 1'!$H3392*VLOOKUP('Форма 1'!$F3392,'Придельники с 2022'!$B$4:$X$28,'Форма 1'!AF$8),"")</f>
        <v>4785342.5960000008</v>
      </c>
      <c r="P3392" s="87"/>
      <c r="Q3392" s="103" t="str">
        <f>IF(ISNUMBER('Форма 1'!AH3392),'Форма 1'!$H3392*VLOOKUP('Форма 1'!$F3392,'Придельники с 2022'!$B$4:$X$28,'Форма 1'!AH$8),"")</f>
        <v/>
      </c>
      <c r="R3392" s="103" t="str">
        <f>IF(ISNUMBER('Форма 1'!AI3392),'Форма 1'!$H3392*VLOOKUP('Форма 1'!$F3392,'Придельники с 2022'!$B$4:$X$28,'Форма 1'!AI$8),"")</f>
        <v/>
      </c>
      <c r="S3392" s="103" t="str">
        <f>IF(ISNUMBER('Форма 1'!AJ3392),'Форма 1'!$H3392*VLOOKUP('Форма 1'!$F3392,'Придельники с 2022'!$B$4:$X$28,'Форма 1'!AJ$8),"")</f>
        <v/>
      </c>
      <c r="T3392" s="87"/>
    </row>
    <row r="3393" spans="1:20">
      <c r="A3393" s="188">
        <f t="shared" si="251"/>
        <v>235</v>
      </c>
      <c r="B3393" s="189" t="s">
        <v>3275</v>
      </c>
      <c r="C3393" s="99">
        <f t="shared" si="252"/>
        <v>891270.1</v>
      </c>
      <c r="D3393" s="103" t="str">
        <f>IF(ISNUMBER('Форма 1'!U3393),'Форма 1'!$H3393*VLOOKUP('Форма 1'!$F3393,'Придельники с 2022'!$B$4:$X$28,'Форма 1'!U$8),"")</f>
        <v/>
      </c>
      <c r="E3393" s="103" t="str">
        <f>IF(ISNUMBER('Форма 1'!V3393),'Форма 1'!$H3393*VLOOKUP('Форма 1'!$F3393,'Придельники с 2022'!$B$4:$X$28,'Форма 1'!V$8),"")</f>
        <v/>
      </c>
      <c r="F3393" s="103" t="str">
        <f>IF(ISNUMBER('Форма 1'!W3393),'Форма 1'!$H3393*VLOOKUP('Форма 1'!$F3393,'Придельники с 2022'!$B$4:$X$28,'Форма 1'!W$8),"")</f>
        <v/>
      </c>
      <c r="G3393" s="103" t="str">
        <f>IF(ISNUMBER('Форма 1'!X3393),'Форма 1'!$H3393*VLOOKUP('Форма 1'!$F3393,'Придельники с 2022'!$B$4:$X$28,'Форма 1'!X$8),"")</f>
        <v/>
      </c>
      <c r="H3393" s="103" t="str">
        <f>IF(ISNUMBER('Форма 1'!Y3393),'Форма 1'!$H3393*VLOOKUP('Форма 1'!$F3393,'Придельники с 2022'!$B$4:$X$28,'Форма 1'!Y$8),"")</f>
        <v/>
      </c>
      <c r="I3393" s="103">
        <f>IF(ISNUMBER('Форма 1'!Z3393),'Форма 1'!$H3393*VLOOKUP('Форма 1'!$F3393,'Придельники с 2022'!$B$4:$X$28,'Форма 1'!Z$8),"")</f>
        <v>891270.1</v>
      </c>
      <c r="J3393" s="103" t="str">
        <f>IF(ISNUMBER('Форма 1'!AA3393),'Форма 1'!$H3393*VLOOKUP('Форма 1'!$F3393,'Придельники с 2022'!$B$4:$X$28,'Форма 1'!AA$8),"")</f>
        <v/>
      </c>
      <c r="K3393" s="90"/>
      <c r="L3393" s="87"/>
      <c r="M3393" s="103" t="str">
        <f>IF(ISNUMBER('Форма 1'!AD3393),'Форма 1'!$H3393*VLOOKUP('Форма 1'!$F3393,'Придельники с 2022'!$B$4:$X$28,'Форма 1'!AD$8),"")</f>
        <v/>
      </c>
      <c r="N3393" s="103" t="str">
        <f>IF(ISBLANK('Форма 1'!$AE3393),"",IF('Форма 1'!$AE3393=1,'Форма 1'!$H3393*VLOOKUP('Форма 1'!$F3393,'Придельники с 2022'!$B$4:$X$28,'Форма 1'!$AE$8,0),IF('Форма 1'!$AE3393=2,'Форма 1'!$H3393*VLOOKUP('Форма 1'!$F3393,'Придельники с 2022'!$B$4:$X$28,13,0),IF('Форма 1'!$AE3393=3,'Форма 1'!$H3393*VLOOKUP('Форма 1'!$F3393,'Придельники с 2022'!$B$4:$X$28,12,0)))))</f>
        <v/>
      </c>
      <c r="O3393" s="103" t="str">
        <f>IF(ISNUMBER('Форма 1'!AF3393),'Форма 1'!$H3393*VLOOKUP('Форма 1'!$F3393,'Придельники с 2022'!$B$4:$X$28,'Форма 1'!AF$8),"")</f>
        <v/>
      </c>
      <c r="P3393" s="87"/>
      <c r="Q3393" s="103" t="str">
        <f>IF(ISNUMBER('Форма 1'!AH3393),'Форма 1'!$H3393*VLOOKUP('Форма 1'!$F3393,'Придельники с 2022'!$B$4:$X$28,'Форма 1'!AH$8),"")</f>
        <v/>
      </c>
      <c r="R3393" s="103" t="str">
        <f>IF(ISNUMBER('Форма 1'!AI3393),'Форма 1'!$H3393*VLOOKUP('Форма 1'!$F3393,'Придельники с 2022'!$B$4:$X$28,'Форма 1'!AI$8),"")</f>
        <v/>
      </c>
      <c r="S3393" s="103" t="str">
        <f>IF(ISNUMBER('Форма 1'!AJ3393),'Форма 1'!$H3393*VLOOKUP('Форма 1'!$F3393,'Придельники с 2022'!$B$4:$X$28,'Форма 1'!AJ$8),"")</f>
        <v/>
      </c>
      <c r="T3393" s="87"/>
    </row>
    <row r="3394" spans="1:20">
      <c r="A3394" s="188">
        <f t="shared" si="251"/>
        <v>236</v>
      </c>
      <c r="B3394" s="189" t="s">
        <v>3276</v>
      </c>
      <c r="C3394" s="99">
        <f t="shared" si="252"/>
        <v>3623819.6950000003</v>
      </c>
      <c r="D3394" s="103" t="str">
        <f>IF(ISNUMBER('Форма 1'!U3394),'Форма 1'!$H3394*VLOOKUP('Форма 1'!$F3394,'Придельники с 2022'!$B$4:$X$28,'Форма 1'!U$8),"")</f>
        <v/>
      </c>
      <c r="E3394" s="103" t="str">
        <f>IF(ISNUMBER('Форма 1'!V3394),'Форма 1'!$H3394*VLOOKUP('Форма 1'!$F3394,'Придельники с 2022'!$B$4:$X$28,'Форма 1'!V$8),"")</f>
        <v/>
      </c>
      <c r="F3394" s="103" t="str">
        <f>IF(ISNUMBER('Форма 1'!W3394),'Форма 1'!$H3394*VLOOKUP('Форма 1'!$F3394,'Придельники с 2022'!$B$4:$X$28,'Форма 1'!W$8),"")</f>
        <v/>
      </c>
      <c r="G3394" s="103">
        <f>IF(ISNUMBER('Форма 1'!X3394),'Форма 1'!$H3394*VLOOKUP('Форма 1'!$F3394,'Придельники с 2022'!$B$4:$X$28,'Форма 1'!X$8),"")</f>
        <v>449027.185</v>
      </c>
      <c r="H3394" s="103" t="str">
        <f>IF(ISNUMBER('Форма 1'!Y3394),'Форма 1'!$H3394*VLOOKUP('Форма 1'!$F3394,'Придельники с 2022'!$B$4:$X$28,'Форма 1'!Y$8),"")</f>
        <v/>
      </c>
      <c r="I3394" s="103" t="str">
        <f>IF(ISNUMBER('Форма 1'!Z3394),'Форма 1'!$H3394*VLOOKUP('Форма 1'!$F3394,'Придельники с 2022'!$B$4:$X$28,'Форма 1'!Z$8),"")</f>
        <v/>
      </c>
      <c r="J3394" s="103" t="str">
        <f>IF(ISNUMBER('Форма 1'!AA3394),'Форма 1'!$H3394*VLOOKUP('Форма 1'!$F3394,'Придельники с 2022'!$B$4:$X$28,'Форма 1'!AA$8),"")</f>
        <v/>
      </c>
      <c r="K3394" s="90"/>
      <c r="L3394" s="87"/>
      <c r="M3394" s="103" t="str">
        <f>IF(ISNUMBER('Форма 1'!AD3394),'Форма 1'!$H3394*VLOOKUP('Форма 1'!$F3394,'Придельники с 2022'!$B$4:$X$28,'Форма 1'!AD$8),"")</f>
        <v/>
      </c>
      <c r="N3394" s="103" t="str">
        <f>IF(ISBLANK('Форма 1'!$AE3394),"",IF('Форма 1'!$AE3394=1,'Форма 1'!$H3394*VLOOKUP('Форма 1'!$F3394,'Придельники с 2022'!$B$4:$X$28,'Форма 1'!$AE$8,0),IF('Форма 1'!$AE3394=2,'Форма 1'!$H3394*VLOOKUP('Форма 1'!$F3394,'Придельники с 2022'!$B$4:$X$28,13,0),IF('Форма 1'!$AE3394=3,'Форма 1'!$H3394*VLOOKUP('Форма 1'!$F3394,'Придельники с 2022'!$B$4:$X$28,12,0)))))</f>
        <v/>
      </c>
      <c r="O3394" s="103" t="str">
        <f>IF(ISNUMBER('Форма 1'!AF3394),'Форма 1'!$H3394*VLOOKUP('Форма 1'!$F3394,'Придельники с 2022'!$B$4:$X$28,'Форма 1'!AF$8),"")</f>
        <v/>
      </c>
      <c r="P3394" s="87"/>
      <c r="Q3394" s="103">
        <f>IF(ISNUMBER('Форма 1'!AH3394),'Форма 1'!$H3394*VLOOKUP('Форма 1'!$F3394,'Придельники с 2022'!$B$4:$X$28,'Форма 1'!AH$8),"")</f>
        <v>3174792.5100000002</v>
      </c>
      <c r="R3394" s="103" t="str">
        <f>IF(ISNUMBER('Форма 1'!AI3394),'Форма 1'!$H3394*VLOOKUP('Форма 1'!$F3394,'Придельники с 2022'!$B$4:$X$28,'Форма 1'!AI$8),"")</f>
        <v/>
      </c>
      <c r="S3394" s="103" t="str">
        <f>IF(ISNUMBER('Форма 1'!AJ3394),'Форма 1'!$H3394*VLOOKUP('Форма 1'!$F3394,'Придельники с 2022'!$B$4:$X$28,'Форма 1'!AJ$8),"")</f>
        <v/>
      </c>
      <c r="T3394" s="87"/>
    </row>
    <row r="3395" spans="1:20">
      <c r="A3395" s="188">
        <f t="shared" si="251"/>
        <v>237</v>
      </c>
      <c r="B3395" s="189" t="s">
        <v>3277</v>
      </c>
      <c r="C3395" s="99">
        <f t="shared" si="252"/>
        <v>10982283.872000001</v>
      </c>
      <c r="D3395" s="103" t="str">
        <f>IF(ISNUMBER('Форма 1'!U3395),'Форма 1'!$H3395*VLOOKUP('Форма 1'!$F3395,'Придельники с 2022'!$B$4:$X$28,'Форма 1'!U$8),"")</f>
        <v/>
      </c>
      <c r="E3395" s="103" t="str">
        <f>IF(ISNUMBER('Форма 1'!V3395),'Форма 1'!$H3395*VLOOKUP('Форма 1'!$F3395,'Придельники с 2022'!$B$4:$X$28,'Форма 1'!V$8),"")</f>
        <v/>
      </c>
      <c r="F3395" s="103" t="str">
        <f>IF(ISNUMBER('Форма 1'!W3395),'Форма 1'!$H3395*VLOOKUP('Форма 1'!$F3395,'Придельники с 2022'!$B$4:$X$28,'Форма 1'!W$8),"")</f>
        <v/>
      </c>
      <c r="G3395" s="103" t="str">
        <f>IF(ISNUMBER('Форма 1'!X3395),'Форма 1'!$H3395*VLOOKUP('Форма 1'!$F3395,'Придельники с 2022'!$B$4:$X$28,'Форма 1'!X$8),"")</f>
        <v/>
      </c>
      <c r="H3395" s="103" t="str">
        <f>IF(ISNUMBER('Форма 1'!Y3395),'Форма 1'!$H3395*VLOOKUP('Форма 1'!$F3395,'Придельники с 2022'!$B$4:$X$28,'Форма 1'!Y$8),"")</f>
        <v/>
      </c>
      <c r="I3395" s="103" t="str">
        <f>IF(ISNUMBER('Форма 1'!Z3395),'Форма 1'!$H3395*VLOOKUP('Форма 1'!$F3395,'Придельники с 2022'!$B$4:$X$28,'Форма 1'!Z$8),"")</f>
        <v/>
      </c>
      <c r="J3395" s="103" t="str">
        <f>IF(ISNUMBER('Форма 1'!AA3395),'Форма 1'!$H3395*VLOOKUP('Форма 1'!$F3395,'Придельники с 2022'!$B$4:$X$28,'Форма 1'!AA$8),"")</f>
        <v/>
      </c>
      <c r="K3395" s="90"/>
      <c r="L3395" s="87"/>
      <c r="M3395" s="103">
        <f>IF(ISNUMBER('Форма 1'!AD3395),'Форма 1'!$H3395*VLOOKUP('Форма 1'!$F3395,'Придельники с 2022'!$B$4:$X$28,'Форма 1'!AD$8),"")</f>
        <v>10982283.872000001</v>
      </c>
      <c r="N3395" s="103" t="str">
        <f>IF(ISBLANK('Форма 1'!$AE3395),"",IF('Форма 1'!$AE3395=1,'Форма 1'!$H3395*VLOOKUP('Форма 1'!$F3395,'Придельники с 2022'!$B$4:$X$28,'Форма 1'!$AE$8,0),IF('Форма 1'!$AE3395=2,'Форма 1'!$H3395*VLOOKUP('Форма 1'!$F3395,'Придельники с 2022'!$B$4:$X$28,13,0),IF('Форма 1'!$AE3395=3,'Форма 1'!$H3395*VLOOKUP('Форма 1'!$F3395,'Придельники с 2022'!$B$4:$X$28,12,0)))))</f>
        <v/>
      </c>
      <c r="O3395" s="103" t="str">
        <f>IF(ISNUMBER('Форма 1'!AF3395),'Форма 1'!$H3395*VLOOKUP('Форма 1'!$F3395,'Придельники с 2022'!$B$4:$X$28,'Форма 1'!AF$8),"")</f>
        <v/>
      </c>
      <c r="P3395" s="87"/>
      <c r="Q3395" s="103" t="str">
        <f>IF(ISNUMBER('Форма 1'!AH3395),'Форма 1'!$H3395*VLOOKUP('Форма 1'!$F3395,'Придельники с 2022'!$B$4:$X$28,'Форма 1'!AH$8),"")</f>
        <v/>
      </c>
      <c r="R3395" s="103" t="str">
        <f>IF(ISNUMBER('Форма 1'!AI3395),'Форма 1'!$H3395*VLOOKUP('Форма 1'!$F3395,'Придельники с 2022'!$B$4:$X$28,'Форма 1'!AI$8),"")</f>
        <v/>
      </c>
      <c r="S3395" s="103" t="str">
        <f>IF(ISNUMBER('Форма 1'!AJ3395),'Форма 1'!$H3395*VLOOKUP('Форма 1'!$F3395,'Придельники с 2022'!$B$4:$X$28,'Форма 1'!AJ$8),"")</f>
        <v/>
      </c>
      <c r="T3395" s="87"/>
    </row>
    <row r="3396" spans="1:20">
      <c r="A3396" s="188">
        <f t="shared" si="251"/>
        <v>238</v>
      </c>
      <c r="B3396" s="189" t="s">
        <v>3278</v>
      </c>
      <c r="C3396" s="99">
        <f t="shared" si="252"/>
        <v>15122820.160000002</v>
      </c>
      <c r="D3396" s="103" t="str">
        <f>IF(ISNUMBER('Форма 1'!U3396),'Форма 1'!$H3396*VLOOKUP('Форма 1'!$F3396,'Придельники с 2022'!$B$4:$X$28,'Форма 1'!U$8),"")</f>
        <v/>
      </c>
      <c r="E3396" s="103" t="str">
        <f>IF(ISNUMBER('Форма 1'!V3396),'Форма 1'!$H3396*VLOOKUP('Форма 1'!$F3396,'Придельники с 2022'!$B$4:$X$28,'Форма 1'!V$8),"")</f>
        <v/>
      </c>
      <c r="F3396" s="103" t="str">
        <f>IF(ISNUMBER('Форма 1'!W3396),'Форма 1'!$H3396*VLOOKUP('Форма 1'!$F3396,'Придельники с 2022'!$B$4:$X$28,'Форма 1'!W$8),"")</f>
        <v/>
      </c>
      <c r="G3396" s="103" t="str">
        <f>IF(ISNUMBER('Форма 1'!X3396),'Форма 1'!$H3396*VLOOKUP('Форма 1'!$F3396,'Придельники с 2022'!$B$4:$X$28,'Форма 1'!X$8),"")</f>
        <v/>
      </c>
      <c r="H3396" s="103" t="str">
        <f>IF(ISNUMBER('Форма 1'!Y3396),'Форма 1'!$H3396*VLOOKUP('Форма 1'!$F3396,'Придельники с 2022'!$B$4:$X$28,'Форма 1'!Y$8),"")</f>
        <v/>
      </c>
      <c r="I3396" s="103" t="str">
        <f>IF(ISNUMBER('Форма 1'!Z3396),'Форма 1'!$H3396*VLOOKUP('Форма 1'!$F3396,'Придельники с 2022'!$B$4:$X$28,'Форма 1'!Z$8),"")</f>
        <v/>
      </c>
      <c r="J3396" s="103" t="str">
        <f>IF(ISNUMBER('Форма 1'!AA3396),'Форма 1'!$H3396*VLOOKUP('Форма 1'!$F3396,'Придельники с 2022'!$B$4:$X$28,'Форма 1'!AA$8),"")</f>
        <v/>
      </c>
      <c r="K3396" s="90"/>
      <c r="L3396" s="87"/>
      <c r="M3396" s="103">
        <f>IF(ISNUMBER('Форма 1'!AD3396),'Форма 1'!$H3396*VLOOKUP('Форма 1'!$F3396,'Придельники с 2022'!$B$4:$X$28,'Форма 1'!AD$8),"")</f>
        <v>15122820.160000002</v>
      </c>
      <c r="N3396" s="103" t="str">
        <f>IF(ISBLANK('Форма 1'!$AE3396),"",IF('Форма 1'!$AE3396=1,'Форма 1'!$H3396*VLOOKUP('Форма 1'!$F3396,'Придельники с 2022'!$B$4:$X$28,'Форма 1'!$AE$8,0),IF('Форма 1'!$AE3396=2,'Форма 1'!$H3396*VLOOKUP('Форма 1'!$F3396,'Придельники с 2022'!$B$4:$X$28,13,0),IF('Форма 1'!$AE3396=3,'Форма 1'!$H3396*VLOOKUP('Форма 1'!$F3396,'Придельники с 2022'!$B$4:$X$28,12,0)))))</f>
        <v/>
      </c>
      <c r="O3396" s="103" t="str">
        <f>IF(ISNUMBER('Форма 1'!AF3396),'Форма 1'!$H3396*VLOOKUP('Форма 1'!$F3396,'Придельники с 2022'!$B$4:$X$28,'Форма 1'!AF$8),"")</f>
        <v/>
      </c>
      <c r="P3396" s="87"/>
      <c r="Q3396" s="103" t="str">
        <f>IF(ISNUMBER('Форма 1'!AH3396),'Форма 1'!$H3396*VLOOKUP('Форма 1'!$F3396,'Придельники с 2022'!$B$4:$X$28,'Форма 1'!AH$8),"")</f>
        <v/>
      </c>
      <c r="R3396" s="103" t="str">
        <f>IF(ISNUMBER('Форма 1'!AI3396),'Форма 1'!$H3396*VLOOKUP('Форма 1'!$F3396,'Придельники с 2022'!$B$4:$X$28,'Форма 1'!AI$8),"")</f>
        <v/>
      </c>
      <c r="S3396" s="103" t="str">
        <f>IF(ISNUMBER('Форма 1'!AJ3396),'Форма 1'!$H3396*VLOOKUP('Форма 1'!$F3396,'Придельники с 2022'!$B$4:$X$28,'Форма 1'!AJ$8),"")</f>
        <v/>
      </c>
      <c r="T3396" s="87"/>
    </row>
    <row r="3397" spans="1:20">
      <c r="A3397" s="188">
        <f t="shared" si="251"/>
        <v>239</v>
      </c>
      <c r="B3397" s="189" t="s">
        <v>3279</v>
      </c>
      <c r="C3397" s="99">
        <f t="shared" si="252"/>
        <v>14794063.200000001</v>
      </c>
      <c r="D3397" s="103" t="str">
        <f>IF(ISNUMBER('Форма 1'!U3397),'Форма 1'!$H3397*VLOOKUP('Форма 1'!$F3397,'Придельники с 2022'!$B$4:$X$28,'Форма 1'!U$8),"")</f>
        <v/>
      </c>
      <c r="E3397" s="103" t="str">
        <f>IF(ISNUMBER('Форма 1'!V3397),'Форма 1'!$H3397*VLOOKUP('Форма 1'!$F3397,'Придельники с 2022'!$B$4:$X$28,'Форма 1'!V$8),"")</f>
        <v/>
      </c>
      <c r="F3397" s="103" t="str">
        <f>IF(ISNUMBER('Форма 1'!W3397),'Форма 1'!$H3397*VLOOKUP('Форма 1'!$F3397,'Придельники с 2022'!$B$4:$X$28,'Форма 1'!W$8),"")</f>
        <v/>
      </c>
      <c r="G3397" s="103" t="str">
        <f>IF(ISNUMBER('Форма 1'!X3397),'Форма 1'!$H3397*VLOOKUP('Форма 1'!$F3397,'Придельники с 2022'!$B$4:$X$28,'Форма 1'!X$8),"")</f>
        <v/>
      </c>
      <c r="H3397" s="103" t="str">
        <f>IF(ISNUMBER('Форма 1'!Y3397),'Форма 1'!$H3397*VLOOKUP('Форма 1'!$F3397,'Придельники с 2022'!$B$4:$X$28,'Форма 1'!Y$8),"")</f>
        <v/>
      </c>
      <c r="I3397" s="103" t="str">
        <f>IF(ISNUMBER('Форма 1'!Z3397),'Форма 1'!$H3397*VLOOKUP('Форма 1'!$F3397,'Придельники с 2022'!$B$4:$X$28,'Форма 1'!Z$8),"")</f>
        <v/>
      </c>
      <c r="J3397" s="103" t="str">
        <f>IF(ISNUMBER('Форма 1'!AA3397),'Форма 1'!$H3397*VLOOKUP('Форма 1'!$F3397,'Придельники с 2022'!$B$4:$X$28,'Форма 1'!AA$8),"")</f>
        <v/>
      </c>
      <c r="K3397" s="90"/>
      <c r="L3397" s="87"/>
      <c r="M3397" s="103">
        <f>IF(ISNUMBER('Форма 1'!AD3397),'Форма 1'!$H3397*VLOOKUP('Форма 1'!$F3397,'Придельники с 2022'!$B$4:$X$28,'Форма 1'!AD$8),"")</f>
        <v>14794063.200000001</v>
      </c>
      <c r="N3397" s="103" t="str">
        <f>IF(ISBLANK('Форма 1'!$AE3397),"",IF('Форма 1'!$AE3397=1,'Форма 1'!$H3397*VLOOKUP('Форма 1'!$F3397,'Придельники с 2022'!$B$4:$X$28,'Форма 1'!$AE$8,0),IF('Форма 1'!$AE3397=2,'Форма 1'!$H3397*VLOOKUP('Форма 1'!$F3397,'Придельники с 2022'!$B$4:$X$28,13,0),IF('Форма 1'!$AE3397=3,'Форма 1'!$H3397*VLOOKUP('Форма 1'!$F3397,'Придельники с 2022'!$B$4:$X$28,12,0)))))</f>
        <v/>
      </c>
      <c r="O3397" s="103" t="str">
        <f>IF(ISNUMBER('Форма 1'!AF3397),'Форма 1'!$H3397*VLOOKUP('Форма 1'!$F3397,'Придельники с 2022'!$B$4:$X$28,'Форма 1'!AF$8),"")</f>
        <v/>
      </c>
      <c r="P3397" s="87"/>
      <c r="Q3397" s="103" t="str">
        <f>IF(ISNUMBER('Форма 1'!AH3397),'Форма 1'!$H3397*VLOOKUP('Форма 1'!$F3397,'Придельники с 2022'!$B$4:$X$28,'Форма 1'!AH$8),"")</f>
        <v/>
      </c>
      <c r="R3397" s="103" t="str">
        <f>IF(ISNUMBER('Форма 1'!AI3397),'Форма 1'!$H3397*VLOOKUP('Форма 1'!$F3397,'Придельники с 2022'!$B$4:$X$28,'Форма 1'!AI$8),"")</f>
        <v/>
      </c>
      <c r="S3397" s="103" t="str">
        <f>IF(ISNUMBER('Форма 1'!AJ3397),'Форма 1'!$H3397*VLOOKUP('Форма 1'!$F3397,'Придельники с 2022'!$B$4:$X$28,'Форма 1'!AJ$8),"")</f>
        <v/>
      </c>
      <c r="T3397" s="87"/>
    </row>
    <row r="3398" spans="1:20">
      <c r="A3398" s="188">
        <f t="shared" si="251"/>
        <v>240</v>
      </c>
      <c r="B3398" s="189" t="s">
        <v>3280</v>
      </c>
      <c r="C3398" s="99">
        <f t="shared" si="252"/>
        <v>471580.43000000005</v>
      </c>
      <c r="D3398" s="103" t="str">
        <f>IF(ISNUMBER('Форма 1'!U3398),'Форма 1'!$H3398*VLOOKUP('Форма 1'!$F3398,'Придельники с 2022'!$B$4:$X$28,'Форма 1'!U$8),"")</f>
        <v/>
      </c>
      <c r="E3398" s="103" t="str">
        <f>IF(ISNUMBER('Форма 1'!V3398),'Форма 1'!$H3398*VLOOKUP('Форма 1'!$F3398,'Придельники с 2022'!$B$4:$X$28,'Форма 1'!V$8),"")</f>
        <v/>
      </c>
      <c r="F3398" s="103" t="str">
        <f>IF(ISNUMBER('Форма 1'!W3398),'Форма 1'!$H3398*VLOOKUP('Форма 1'!$F3398,'Придельники с 2022'!$B$4:$X$28,'Форма 1'!W$8),"")</f>
        <v/>
      </c>
      <c r="G3398" s="103" t="str">
        <f>IF(ISNUMBER('Форма 1'!X3398),'Форма 1'!$H3398*VLOOKUP('Форма 1'!$F3398,'Придельники с 2022'!$B$4:$X$28,'Форма 1'!X$8),"")</f>
        <v/>
      </c>
      <c r="H3398" s="103" t="str">
        <f>IF(ISNUMBER('Форма 1'!Y3398),'Форма 1'!$H3398*VLOOKUP('Форма 1'!$F3398,'Придельники с 2022'!$B$4:$X$28,'Форма 1'!Y$8),"")</f>
        <v/>
      </c>
      <c r="I3398" s="103" t="str">
        <f>IF(ISNUMBER('Форма 1'!Z3398),'Форма 1'!$H3398*VLOOKUP('Форма 1'!$F3398,'Придельники с 2022'!$B$4:$X$28,'Форма 1'!Z$8),"")</f>
        <v/>
      </c>
      <c r="J3398" s="103" t="str">
        <f>IF(ISNUMBER('Форма 1'!AA3398),'Форма 1'!$H3398*VLOOKUP('Форма 1'!$F3398,'Придельники с 2022'!$B$4:$X$28,'Форма 1'!AA$8),"")</f>
        <v/>
      </c>
      <c r="K3398" s="92"/>
      <c r="L3398" s="88"/>
      <c r="M3398" s="103" t="str">
        <f>IF(ISNUMBER('Форма 1'!AD3398),'Форма 1'!$H3398*VLOOKUP('Форма 1'!$F3398,'Придельники с 2022'!$B$4:$X$28,'Форма 1'!AD$8),"")</f>
        <v/>
      </c>
      <c r="N3398" s="103" t="str">
        <f>IF(ISBLANK('Форма 1'!$AE3398),"",IF('Форма 1'!$AE3398=1,'Форма 1'!$H3398*VLOOKUP('Форма 1'!$F3398,'Придельники с 2022'!$B$4:$X$28,'Форма 1'!$AE$8,0),IF('Форма 1'!$AE3398=2,'Форма 1'!$H3398*VLOOKUP('Форма 1'!$F3398,'Придельники с 2022'!$B$4:$X$28,13,0),IF('Форма 1'!$AE3398=3,'Форма 1'!$H3398*VLOOKUP('Форма 1'!$F3398,'Придельники с 2022'!$B$4:$X$28,12,0)))))</f>
        <v/>
      </c>
      <c r="O3398" s="103" t="str">
        <f>IF(ISNUMBER('Форма 1'!AF3398),'Форма 1'!$H3398*VLOOKUP('Форма 1'!$F3398,'Придельники с 2022'!$B$4:$X$28,'Форма 1'!AF$8),"")</f>
        <v/>
      </c>
      <c r="P3398" s="87">
        <v>471580.43000000005</v>
      </c>
      <c r="Q3398" s="103" t="str">
        <f>IF(ISNUMBER('Форма 1'!AH3398),'Форма 1'!$H3398*VLOOKUP('Форма 1'!$F3398,'Придельники с 2022'!$B$4:$X$28,'Форма 1'!AH$8),"")</f>
        <v/>
      </c>
      <c r="R3398" s="103" t="str">
        <f>IF(ISNUMBER('Форма 1'!AI3398),'Форма 1'!$H3398*VLOOKUP('Форма 1'!$F3398,'Придельники с 2022'!$B$4:$X$28,'Форма 1'!AI$8),"")</f>
        <v/>
      </c>
      <c r="S3398" s="103" t="str">
        <f>IF(ISNUMBER('Форма 1'!AJ3398),'Форма 1'!$H3398*VLOOKUP('Форма 1'!$F3398,'Придельники с 2022'!$B$4:$X$28,'Форма 1'!AJ$8),"")</f>
        <v/>
      </c>
      <c r="T3398" s="87"/>
    </row>
    <row r="3399" spans="1:20">
      <c r="A3399" s="188">
        <f t="shared" si="251"/>
        <v>241</v>
      </c>
      <c r="B3399" s="189" t="s">
        <v>3281</v>
      </c>
      <c r="C3399" s="99">
        <f t="shared" si="252"/>
        <v>4244751.3319999995</v>
      </c>
      <c r="D3399" s="103" t="str">
        <f>IF(ISNUMBER('Форма 1'!U3399),'Форма 1'!$H3399*VLOOKUP('Форма 1'!$F3399,'Придельники с 2022'!$B$4:$X$28,'Форма 1'!U$8),"")</f>
        <v/>
      </c>
      <c r="E3399" s="103" t="str">
        <f>IF(ISNUMBER('Форма 1'!V3399),'Форма 1'!$H3399*VLOOKUP('Форма 1'!$F3399,'Придельники с 2022'!$B$4:$X$28,'Форма 1'!V$8),"")</f>
        <v/>
      </c>
      <c r="F3399" s="103" t="str">
        <f>IF(ISNUMBER('Форма 1'!W3399),'Форма 1'!$H3399*VLOOKUP('Форма 1'!$F3399,'Придельники с 2022'!$B$4:$X$28,'Форма 1'!W$8),"")</f>
        <v/>
      </c>
      <c r="G3399" s="103" t="str">
        <f>IF(ISNUMBER('Форма 1'!X3399),'Форма 1'!$H3399*VLOOKUP('Форма 1'!$F3399,'Придельники с 2022'!$B$4:$X$28,'Форма 1'!X$8),"")</f>
        <v/>
      </c>
      <c r="H3399" s="103" t="str">
        <f>IF(ISNUMBER('Форма 1'!Y3399),'Форма 1'!$H3399*VLOOKUP('Форма 1'!$F3399,'Придельники с 2022'!$B$4:$X$28,'Форма 1'!Y$8),"")</f>
        <v/>
      </c>
      <c r="I3399" s="103" t="str">
        <f>IF(ISNUMBER('Форма 1'!Z3399),'Форма 1'!$H3399*VLOOKUP('Форма 1'!$F3399,'Придельники с 2022'!$B$4:$X$28,'Форма 1'!Z$8),"")</f>
        <v/>
      </c>
      <c r="J3399" s="103" t="str">
        <f>IF(ISNUMBER('Форма 1'!AA3399),'Форма 1'!$H3399*VLOOKUP('Форма 1'!$F3399,'Придельники с 2022'!$B$4:$X$28,'Форма 1'!AA$8),"")</f>
        <v/>
      </c>
      <c r="K3399" s="90"/>
      <c r="L3399" s="87"/>
      <c r="M3399" s="103" t="str">
        <f>IF(ISNUMBER('Форма 1'!AD3399),'Форма 1'!$H3399*VLOOKUP('Форма 1'!$F3399,'Придельники с 2022'!$B$4:$X$28,'Форма 1'!AD$8),"")</f>
        <v/>
      </c>
      <c r="N3399" s="103" t="str">
        <f>IF(ISBLANK('Форма 1'!$AE3399),"",IF('Форма 1'!$AE3399=1,'Форма 1'!$H3399*VLOOKUP('Форма 1'!$F3399,'Придельники с 2022'!$B$4:$X$28,'Форма 1'!$AE$8,0),IF('Форма 1'!$AE3399=2,'Форма 1'!$H3399*VLOOKUP('Форма 1'!$F3399,'Придельники с 2022'!$B$4:$X$28,13,0),IF('Форма 1'!$AE3399=3,'Форма 1'!$H3399*VLOOKUP('Форма 1'!$F3399,'Придельники с 2022'!$B$4:$X$28,12,0)))))</f>
        <v/>
      </c>
      <c r="O3399" s="103">
        <f>IF(ISNUMBER('Форма 1'!AF3399),'Форма 1'!$H3399*VLOOKUP('Форма 1'!$F3399,'Придельники с 2022'!$B$4:$X$28,'Форма 1'!AF$8),"")</f>
        <v>4244751.3319999995</v>
      </c>
      <c r="P3399" s="87"/>
      <c r="Q3399" s="103" t="str">
        <f>IF(ISNUMBER('Форма 1'!AH3399),'Форма 1'!$H3399*VLOOKUP('Форма 1'!$F3399,'Придельники с 2022'!$B$4:$X$28,'Форма 1'!AH$8),"")</f>
        <v/>
      </c>
      <c r="R3399" s="103" t="str">
        <f>IF(ISNUMBER('Форма 1'!AI3399),'Форма 1'!$H3399*VLOOKUP('Форма 1'!$F3399,'Придельники с 2022'!$B$4:$X$28,'Форма 1'!AI$8),"")</f>
        <v/>
      </c>
      <c r="S3399" s="103" t="str">
        <f>IF(ISNUMBER('Форма 1'!AJ3399),'Форма 1'!$H3399*VLOOKUP('Форма 1'!$F3399,'Придельники с 2022'!$B$4:$X$28,'Форма 1'!AJ$8),"")</f>
        <v/>
      </c>
      <c r="T3399" s="87"/>
    </row>
    <row r="3400" spans="1:20">
      <c r="A3400" s="188">
        <f t="shared" si="251"/>
        <v>242</v>
      </c>
      <c r="B3400" s="189" t="s">
        <v>3282</v>
      </c>
      <c r="C3400" s="99">
        <f t="shared" si="252"/>
        <v>4021953.3020000001</v>
      </c>
      <c r="D3400" s="103" t="str">
        <f>IF(ISNUMBER('Форма 1'!U3400),'Форма 1'!$H3400*VLOOKUP('Форма 1'!$F3400,'Придельники с 2022'!$B$4:$X$28,'Форма 1'!U$8),"")</f>
        <v/>
      </c>
      <c r="E3400" s="103" t="str">
        <f>IF(ISNUMBER('Форма 1'!V3400),'Форма 1'!$H3400*VLOOKUP('Форма 1'!$F3400,'Придельники с 2022'!$B$4:$X$28,'Форма 1'!V$8),"")</f>
        <v/>
      </c>
      <c r="F3400" s="103" t="str">
        <f>IF(ISNUMBER('Форма 1'!W3400),'Форма 1'!$H3400*VLOOKUP('Форма 1'!$F3400,'Придельники с 2022'!$B$4:$X$28,'Форма 1'!W$8),"")</f>
        <v/>
      </c>
      <c r="G3400" s="103" t="str">
        <f>IF(ISNUMBER('Форма 1'!X3400),'Форма 1'!$H3400*VLOOKUP('Форма 1'!$F3400,'Придельники с 2022'!$B$4:$X$28,'Форма 1'!X$8),"")</f>
        <v/>
      </c>
      <c r="H3400" s="103" t="str">
        <f>IF(ISNUMBER('Форма 1'!Y3400),'Форма 1'!$H3400*VLOOKUP('Форма 1'!$F3400,'Придельники с 2022'!$B$4:$X$28,'Форма 1'!Y$8),"")</f>
        <v/>
      </c>
      <c r="I3400" s="103" t="str">
        <f>IF(ISNUMBER('Форма 1'!Z3400),'Форма 1'!$H3400*VLOOKUP('Форма 1'!$F3400,'Придельники с 2022'!$B$4:$X$28,'Форма 1'!Z$8),"")</f>
        <v/>
      </c>
      <c r="J3400" s="103" t="str">
        <f>IF(ISNUMBER('Форма 1'!AA3400),'Форма 1'!$H3400*VLOOKUP('Форма 1'!$F3400,'Придельники с 2022'!$B$4:$X$28,'Форма 1'!AA$8),"")</f>
        <v/>
      </c>
      <c r="K3400" s="90"/>
      <c r="L3400" s="87"/>
      <c r="M3400" s="103" t="str">
        <f>IF(ISNUMBER('Форма 1'!AD3400),'Форма 1'!$H3400*VLOOKUP('Форма 1'!$F3400,'Придельники с 2022'!$B$4:$X$28,'Форма 1'!AD$8),"")</f>
        <v/>
      </c>
      <c r="N3400" s="103" t="str">
        <f>IF(ISBLANK('Форма 1'!$AE3400),"",IF('Форма 1'!$AE3400=1,'Форма 1'!$H3400*VLOOKUP('Форма 1'!$F3400,'Придельники с 2022'!$B$4:$X$28,'Форма 1'!$AE$8,0),IF('Форма 1'!$AE3400=2,'Форма 1'!$H3400*VLOOKUP('Форма 1'!$F3400,'Придельники с 2022'!$B$4:$X$28,13,0),IF('Форма 1'!$AE3400=3,'Форма 1'!$H3400*VLOOKUP('Форма 1'!$F3400,'Придельники с 2022'!$B$4:$X$28,12,0)))))</f>
        <v/>
      </c>
      <c r="O3400" s="103">
        <f>IF(ISNUMBER('Форма 1'!AF3400),'Форма 1'!$H3400*VLOOKUP('Форма 1'!$F3400,'Придельники с 2022'!$B$4:$X$28,'Форма 1'!AF$8),"")</f>
        <v>4021953.3020000001</v>
      </c>
      <c r="P3400" s="87"/>
      <c r="Q3400" s="103" t="str">
        <f>IF(ISNUMBER('Форма 1'!AH3400),'Форма 1'!$H3400*VLOOKUP('Форма 1'!$F3400,'Придельники с 2022'!$B$4:$X$28,'Форма 1'!AH$8),"")</f>
        <v/>
      </c>
      <c r="R3400" s="103" t="str">
        <f>IF(ISNUMBER('Форма 1'!AI3400),'Форма 1'!$H3400*VLOOKUP('Форма 1'!$F3400,'Придельники с 2022'!$B$4:$X$28,'Форма 1'!AI$8),"")</f>
        <v/>
      </c>
      <c r="S3400" s="103" t="str">
        <f>IF(ISNUMBER('Форма 1'!AJ3400),'Форма 1'!$H3400*VLOOKUP('Форма 1'!$F3400,'Придельники с 2022'!$B$4:$X$28,'Форма 1'!AJ$8),"")</f>
        <v/>
      </c>
      <c r="T3400" s="87"/>
    </row>
    <row r="3401" spans="1:20">
      <c r="A3401" s="188">
        <f t="shared" si="251"/>
        <v>243</v>
      </c>
      <c r="B3401" s="189" t="s">
        <v>3283</v>
      </c>
      <c r="C3401" s="99">
        <f t="shared" si="252"/>
        <v>3595372.605</v>
      </c>
      <c r="D3401" s="103" t="str">
        <f>IF(ISNUMBER('Форма 1'!U3401),'Форма 1'!$H3401*VLOOKUP('Форма 1'!$F3401,'Придельники с 2022'!$B$4:$X$28,'Форма 1'!U$8),"")</f>
        <v/>
      </c>
      <c r="E3401" s="103" t="str">
        <f>IF(ISNUMBER('Форма 1'!V3401),'Форма 1'!$H3401*VLOOKUP('Форма 1'!$F3401,'Придельники с 2022'!$B$4:$X$28,'Форма 1'!V$8),"")</f>
        <v/>
      </c>
      <c r="F3401" s="103" t="str">
        <f>IF(ISNUMBER('Форма 1'!W3401),'Форма 1'!$H3401*VLOOKUP('Форма 1'!$F3401,'Придельники с 2022'!$B$4:$X$28,'Форма 1'!W$8),"")</f>
        <v/>
      </c>
      <c r="G3401" s="103" t="str">
        <f>IF(ISNUMBER('Форма 1'!X3401),'Форма 1'!$H3401*VLOOKUP('Форма 1'!$F3401,'Придельники с 2022'!$B$4:$X$28,'Форма 1'!X$8),"")</f>
        <v/>
      </c>
      <c r="H3401" s="103" t="str">
        <f>IF(ISNUMBER('Форма 1'!Y3401),'Форма 1'!$H3401*VLOOKUP('Форма 1'!$F3401,'Придельники с 2022'!$B$4:$X$28,'Форма 1'!Y$8),"")</f>
        <v/>
      </c>
      <c r="I3401" s="103" t="str">
        <f>IF(ISNUMBER('Форма 1'!Z3401),'Форма 1'!$H3401*VLOOKUP('Форма 1'!$F3401,'Придельники с 2022'!$B$4:$X$28,'Форма 1'!Z$8),"")</f>
        <v/>
      </c>
      <c r="J3401" s="103" t="str">
        <f>IF(ISNUMBER('Форма 1'!AA3401),'Форма 1'!$H3401*VLOOKUP('Форма 1'!$F3401,'Придельники с 2022'!$B$4:$X$28,'Форма 1'!AA$8),"")</f>
        <v/>
      </c>
      <c r="K3401" s="90"/>
      <c r="L3401" s="87"/>
      <c r="M3401" s="103" t="str">
        <f>IF(ISNUMBER('Форма 1'!AD3401),'Форма 1'!$H3401*VLOOKUP('Форма 1'!$F3401,'Придельники с 2022'!$B$4:$X$28,'Форма 1'!AD$8),"")</f>
        <v/>
      </c>
      <c r="N3401" s="103" t="str">
        <f>IF(ISBLANK('Форма 1'!$AE3401),"",IF('Форма 1'!$AE3401=1,'Форма 1'!$H3401*VLOOKUP('Форма 1'!$F3401,'Придельники с 2022'!$B$4:$X$28,'Форма 1'!$AE$8,0),IF('Форма 1'!$AE3401=2,'Форма 1'!$H3401*VLOOKUP('Форма 1'!$F3401,'Придельники с 2022'!$B$4:$X$28,13,0),IF('Форма 1'!$AE3401=3,'Форма 1'!$H3401*VLOOKUP('Форма 1'!$F3401,'Придельники с 2022'!$B$4:$X$28,12,0)))))</f>
        <v/>
      </c>
      <c r="O3401" s="103">
        <f>IF(ISNUMBER('Форма 1'!AF3401),'Форма 1'!$H3401*VLOOKUP('Форма 1'!$F3401,'Придельники с 2022'!$B$4:$X$28,'Форма 1'!AF$8),"")</f>
        <v>3595372.605</v>
      </c>
      <c r="P3401" s="87"/>
      <c r="Q3401" s="103" t="str">
        <f>IF(ISNUMBER('Форма 1'!AH3401),'Форма 1'!$H3401*VLOOKUP('Форма 1'!$F3401,'Придельники с 2022'!$B$4:$X$28,'Форма 1'!AH$8),"")</f>
        <v/>
      </c>
      <c r="R3401" s="103" t="str">
        <f>IF(ISNUMBER('Форма 1'!AI3401),'Форма 1'!$H3401*VLOOKUP('Форма 1'!$F3401,'Придельники с 2022'!$B$4:$X$28,'Форма 1'!AI$8),"")</f>
        <v/>
      </c>
      <c r="S3401" s="103" t="str">
        <f>IF(ISNUMBER('Форма 1'!AJ3401),'Форма 1'!$H3401*VLOOKUP('Форма 1'!$F3401,'Придельники с 2022'!$B$4:$X$28,'Форма 1'!AJ$8),"")</f>
        <v/>
      </c>
      <c r="T3401" s="87"/>
    </row>
    <row r="3402" spans="1:20">
      <c r="A3402" s="188">
        <f t="shared" si="251"/>
        <v>244</v>
      </c>
      <c r="B3402" s="189" t="s">
        <v>3284</v>
      </c>
      <c r="C3402" s="99">
        <f t="shared" si="252"/>
        <v>7999028.9199999999</v>
      </c>
      <c r="D3402" s="103" t="str">
        <f>IF(ISNUMBER('Форма 1'!U3402),'Форма 1'!$H3402*VLOOKUP('Форма 1'!$F3402,'Придельники с 2022'!$B$4:$X$28,'Форма 1'!U$8),"")</f>
        <v/>
      </c>
      <c r="E3402" s="103" t="str">
        <f>IF(ISNUMBER('Форма 1'!V3402),'Форма 1'!$H3402*VLOOKUP('Форма 1'!$F3402,'Придельники с 2022'!$B$4:$X$28,'Форма 1'!V$8),"")</f>
        <v/>
      </c>
      <c r="F3402" s="103" t="str">
        <f>IF(ISNUMBER('Форма 1'!W3402),'Форма 1'!$H3402*VLOOKUP('Форма 1'!$F3402,'Придельники с 2022'!$B$4:$X$28,'Форма 1'!W$8),"")</f>
        <v/>
      </c>
      <c r="G3402" s="103" t="str">
        <f>IF(ISNUMBER('Форма 1'!X3402),'Форма 1'!$H3402*VLOOKUP('Форма 1'!$F3402,'Придельники с 2022'!$B$4:$X$28,'Форма 1'!X$8),"")</f>
        <v/>
      </c>
      <c r="H3402" s="103" t="str">
        <f>IF(ISNUMBER('Форма 1'!Y3402),'Форма 1'!$H3402*VLOOKUP('Форма 1'!$F3402,'Придельники с 2022'!$B$4:$X$28,'Форма 1'!Y$8),"")</f>
        <v/>
      </c>
      <c r="I3402" s="103" t="str">
        <f>IF(ISNUMBER('Форма 1'!Z3402),'Форма 1'!$H3402*VLOOKUP('Форма 1'!$F3402,'Придельники с 2022'!$B$4:$X$28,'Форма 1'!Z$8),"")</f>
        <v/>
      </c>
      <c r="J3402" s="103" t="str">
        <f>IF(ISNUMBER('Форма 1'!AA3402),'Форма 1'!$H3402*VLOOKUP('Форма 1'!$F3402,'Придельники с 2022'!$B$4:$X$28,'Форма 1'!AA$8),"")</f>
        <v/>
      </c>
      <c r="K3402" s="90">
        <v>2</v>
      </c>
      <c r="L3402" s="87">
        <f>3930316.8+4068712.12</f>
        <v>7999028.9199999999</v>
      </c>
      <c r="M3402" s="103" t="str">
        <f>IF(ISNUMBER('Форма 1'!AD3402),'Форма 1'!$H3402*VLOOKUP('Форма 1'!$F3402,'Придельники с 2022'!$B$4:$X$28,'Форма 1'!AD$8),"")</f>
        <v/>
      </c>
      <c r="N3402" s="103" t="str">
        <f>IF(ISBLANK('Форма 1'!$AE3402),"",IF('Форма 1'!$AE3402=1,'Форма 1'!$H3402*VLOOKUP('Форма 1'!$F3402,'Придельники с 2022'!$B$4:$X$28,'Форма 1'!$AE$8,0),IF('Форма 1'!$AE3402=2,'Форма 1'!$H3402*VLOOKUP('Форма 1'!$F3402,'Придельники с 2022'!$B$4:$X$28,13,0),IF('Форма 1'!$AE3402=3,'Форма 1'!$H3402*VLOOKUP('Форма 1'!$F3402,'Придельники с 2022'!$B$4:$X$28,12,0)))))</f>
        <v/>
      </c>
      <c r="O3402" s="103" t="str">
        <f>IF(ISNUMBER('Форма 1'!AF3402),'Форма 1'!$H3402*VLOOKUP('Форма 1'!$F3402,'Придельники с 2022'!$B$4:$X$28,'Форма 1'!AF$8),"")</f>
        <v/>
      </c>
      <c r="P3402" s="87"/>
      <c r="Q3402" s="103" t="str">
        <f>IF(ISNUMBER('Форма 1'!AH3402),'Форма 1'!$H3402*VLOOKUP('Форма 1'!$F3402,'Придельники с 2022'!$B$4:$X$28,'Форма 1'!AH$8),"")</f>
        <v/>
      </c>
      <c r="R3402" s="103" t="str">
        <f>IF(ISNUMBER('Форма 1'!AI3402),'Форма 1'!$H3402*VLOOKUP('Форма 1'!$F3402,'Придельники с 2022'!$B$4:$X$28,'Форма 1'!AI$8),"")</f>
        <v/>
      </c>
      <c r="S3402" s="103" t="str">
        <f>IF(ISNUMBER('Форма 1'!AJ3402),'Форма 1'!$H3402*VLOOKUP('Форма 1'!$F3402,'Придельники с 2022'!$B$4:$X$28,'Форма 1'!AJ$8),"")</f>
        <v/>
      </c>
      <c r="T3402" s="87"/>
    </row>
    <row r="3403" spans="1:20">
      <c r="A3403" s="188">
        <f t="shared" si="251"/>
        <v>245</v>
      </c>
      <c r="B3403" s="189" t="s">
        <v>3285</v>
      </c>
      <c r="C3403" s="99">
        <f t="shared" si="252"/>
        <v>8190213.4079999998</v>
      </c>
      <c r="D3403" s="103">
        <f>IF(ISNUMBER('Форма 1'!U3403),'Форма 1'!$H3403*VLOOKUP('Форма 1'!$F3403,'Придельники с 2022'!$B$4:$X$28,'Форма 1'!U$8),"")</f>
        <v>8190213.4079999998</v>
      </c>
      <c r="E3403" s="103" t="str">
        <f>IF(ISNUMBER('Форма 1'!V3403),'Форма 1'!$H3403*VLOOKUP('Форма 1'!$F3403,'Придельники с 2022'!$B$4:$X$28,'Форма 1'!V$8),"")</f>
        <v/>
      </c>
      <c r="F3403" s="103" t="str">
        <f>IF(ISNUMBER('Форма 1'!W3403),'Форма 1'!$H3403*VLOOKUP('Форма 1'!$F3403,'Придельники с 2022'!$B$4:$X$28,'Форма 1'!W$8),"")</f>
        <v/>
      </c>
      <c r="G3403" s="103" t="str">
        <f>IF(ISNUMBER('Форма 1'!X3403),'Форма 1'!$H3403*VLOOKUP('Форма 1'!$F3403,'Придельники с 2022'!$B$4:$X$28,'Форма 1'!X$8),"")</f>
        <v/>
      </c>
      <c r="H3403" s="103" t="str">
        <f>IF(ISNUMBER('Форма 1'!Y3403),'Форма 1'!$H3403*VLOOKUP('Форма 1'!$F3403,'Придельники с 2022'!$B$4:$X$28,'Форма 1'!Y$8),"")</f>
        <v/>
      </c>
      <c r="I3403" s="103" t="str">
        <f>IF(ISNUMBER('Форма 1'!Z3403),'Форма 1'!$H3403*VLOOKUP('Форма 1'!$F3403,'Придельники с 2022'!$B$4:$X$28,'Форма 1'!Z$8),"")</f>
        <v/>
      </c>
      <c r="J3403" s="103" t="str">
        <f>IF(ISNUMBER('Форма 1'!AA3403),'Форма 1'!$H3403*VLOOKUP('Форма 1'!$F3403,'Придельники с 2022'!$B$4:$X$28,'Форма 1'!AA$8),"")</f>
        <v/>
      </c>
      <c r="K3403" s="90"/>
      <c r="L3403" s="87"/>
      <c r="M3403" s="103" t="str">
        <f>IF(ISNUMBER('Форма 1'!AD3403),'Форма 1'!$H3403*VLOOKUP('Форма 1'!$F3403,'Придельники с 2022'!$B$4:$X$28,'Форма 1'!AD$8),"")</f>
        <v/>
      </c>
      <c r="N3403" s="103" t="str">
        <f>IF(ISBLANK('Форма 1'!$AE3403),"",IF('Форма 1'!$AE3403=1,'Форма 1'!$H3403*VLOOKUP('Форма 1'!$F3403,'Придельники с 2022'!$B$4:$X$28,'Форма 1'!$AE$8,0),IF('Форма 1'!$AE3403=2,'Форма 1'!$H3403*VLOOKUP('Форма 1'!$F3403,'Придельники с 2022'!$B$4:$X$28,13,0),IF('Форма 1'!$AE3403=3,'Форма 1'!$H3403*VLOOKUP('Форма 1'!$F3403,'Придельники с 2022'!$B$4:$X$28,12,0)))))</f>
        <v/>
      </c>
      <c r="O3403" s="103" t="str">
        <f>IF(ISNUMBER('Форма 1'!AF3403),'Форма 1'!$H3403*VLOOKUP('Форма 1'!$F3403,'Придельники с 2022'!$B$4:$X$28,'Форма 1'!AF$8),"")</f>
        <v/>
      </c>
      <c r="P3403" s="87"/>
      <c r="Q3403" s="103" t="str">
        <f>IF(ISNUMBER('Форма 1'!AH3403),'Форма 1'!$H3403*VLOOKUP('Форма 1'!$F3403,'Придельники с 2022'!$B$4:$X$28,'Форма 1'!AH$8),"")</f>
        <v/>
      </c>
      <c r="R3403" s="103" t="str">
        <f>IF(ISNUMBER('Форма 1'!AI3403),'Форма 1'!$H3403*VLOOKUP('Форма 1'!$F3403,'Придельники с 2022'!$B$4:$X$28,'Форма 1'!AI$8),"")</f>
        <v/>
      </c>
      <c r="S3403" s="103" t="str">
        <f>IF(ISNUMBER('Форма 1'!AJ3403),'Форма 1'!$H3403*VLOOKUP('Форма 1'!$F3403,'Придельники с 2022'!$B$4:$X$28,'Форма 1'!AJ$8),"")</f>
        <v/>
      </c>
      <c r="T3403" s="87"/>
    </row>
    <row r="3404" spans="1:20">
      <c r="A3404" s="188">
        <f t="shared" si="251"/>
        <v>246</v>
      </c>
      <c r="B3404" s="189" t="s">
        <v>3286</v>
      </c>
      <c r="C3404" s="99">
        <f t="shared" si="252"/>
        <v>1305890.3999999999</v>
      </c>
      <c r="D3404" s="103" t="str">
        <f>IF(ISNUMBER('Форма 1'!U3404),'Форма 1'!$H3404*VLOOKUP('Форма 1'!$F3404,'Придельники с 2022'!$B$4:$X$28,'Форма 1'!U$8),"")</f>
        <v/>
      </c>
      <c r="E3404" s="103" t="str">
        <f>IF(ISNUMBER('Форма 1'!V3404),'Форма 1'!$H3404*VLOOKUP('Форма 1'!$F3404,'Придельники с 2022'!$B$4:$X$28,'Форма 1'!V$8),"")</f>
        <v/>
      </c>
      <c r="F3404" s="103" t="str">
        <f>IF(ISNUMBER('Форма 1'!W3404),'Форма 1'!$H3404*VLOOKUP('Форма 1'!$F3404,'Придельники с 2022'!$B$4:$X$28,'Форма 1'!W$8),"")</f>
        <v/>
      </c>
      <c r="G3404" s="103">
        <f>IF(ISNUMBER('Форма 1'!X3404),'Форма 1'!$H3404*VLOOKUP('Форма 1'!$F3404,'Придельники с 2022'!$B$4:$X$28,'Форма 1'!X$8),"")</f>
        <v>1305890.3999999999</v>
      </c>
      <c r="H3404" s="103" t="str">
        <f>IF(ISNUMBER('Форма 1'!Y3404),'Форма 1'!$H3404*VLOOKUP('Форма 1'!$F3404,'Придельники с 2022'!$B$4:$X$28,'Форма 1'!Y$8),"")</f>
        <v/>
      </c>
      <c r="I3404" s="103" t="str">
        <f>IF(ISNUMBER('Форма 1'!Z3404),'Форма 1'!$H3404*VLOOKUP('Форма 1'!$F3404,'Придельники с 2022'!$B$4:$X$28,'Форма 1'!Z$8),"")</f>
        <v/>
      </c>
      <c r="J3404" s="103" t="str">
        <f>IF(ISNUMBER('Форма 1'!AA3404),'Форма 1'!$H3404*VLOOKUP('Форма 1'!$F3404,'Придельники с 2022'!$B$4:$X$28,'Форма 1'!AA$8),"")</f>
        <v/>
      </c>
      <c r="K3404" s="90"/>
      <c r="L3404" s="87"/>
      <c r="M3404" s="103" t="str">
        <f>IF(ISNUMBER('Форма 1'!AD3404),'Форма 1'!$H3404*VLOOKUP('Форма 1'!$F3404,'Придельники с 2022'!$B$4:$X$28,'Форма 1'!AD$8),"")</f>
        <v/>
      </c>
      <c r="N3404" s="103" t="str">
        <f>IF(ISBLANK('Форма 1'!$AE3404),"",IF('Форма 1'!$AE3404=1,'Форма 1'!$H3404*VLOOKUP('Форма 1'!$F3404,'Придельники с 2022'!$B$4:$X$28,'Форма 1'!$AE$8,0),IF('Форма 1'!$AE3404=2,'Форма 1'!$H3404*VLOOKUP('Форма 1'!$F3404,'Придельники с 2022'!$B$4:$X$28,13,0),IF('Форма 1'!$AE3404=3,'Форма 1'!$H3404*VLOOKUP('Форма 1'!$F3404,'Придельники с 2022'!$B$4:$X$28,12,0)))))</f>
        <v/>
      </c>
      <c r="O3404" s="103" t="str">
        <f>IF(ISNUMBER('Форма 1'!AF3404),'Форма 1'!$H3404*VLOOKUP('Форма 1'!$F3404,'Придельники с 2022'!$B$4:$X$28,'Форма 1'!AF$8),"")</f>
        <v/>
      </c>
      <c r="P3404" s="87"/>
      <c r="Q3404" s="103" t="str">
        <f>IF(ISNUMBER('Форма 1'!AH3404),'Форма 1'!$H3404*VLOOKUP('Форма 1'!$F3404,'Придельники с 2022'!$B$4:$X$28,'Форма 1'!AH$8),"")</f>
        <v/>
      </c>
      <c r="R3404" s="103" t="str">
        <f>IF(ISNUMBER('Форма 1'!AI3404),'Форма 1'!$H3404*VLOOKUP('Форма 1'!$F3404,'Придельники с 2022'!$B$4:$X$28,'Форма 1'!AI$8),"")</f>
        <v/>
      </c>
      <c r="S3404" s="103" t="str">
        <f>IF(ISNUMBER('Форма 1'!AJ3404),'Форма 1'!$H3404*VLOOKUP('Форма 1'!$F3404,'Придельники с 2022'!$B$4:$X$28,'Форма 1'!AJ$8),"")</f>
        <v/>
      </c>
      <c r="T3404" s="87"/>
    </row>
    <row r="3405" spans="1:20">
      <c r="A3405" s="188">
        <f t="shared" si="251"/>
        <v>247</v>
      </c>
      <c r="B3405" s="189" t="s">
        <v>3287</v>
      </c>
      <c r="C3405" s="99">
        <f t="shared" si="252"/>
        <v>19917267.552000005</v>
      </c>
      <c r="D3405" s="103" t="str">
        <f>IF(ISNUMBER('Форма 1'!U3405),'Форма 1'!$H3405*VLOOKUP('Форма 1'!$F3405,'Придельники с 2022'!$B$4:$X$28,'Форма 1'!U$8),"")</f>
        <v/>
      </c>
      <c r="E3405" s="103" t="str">
        <f>IF(ISNUMBER('Форма 1'!V3405),'Форма 1'!$H3405*VLOOKUP('Форма 1'!$F3405,'Придельники с 2022'!$B$4:$X$28,'Форма 1'!V$8),"")</f>
        <v/>
      </c>
      <c r="F3405" s="103" t="str">
        <f>IF(ISNUMBER('Форма 1'!W3405),'Форма 1'!$H3405*VLOOKUP('Форма 1'!$F3405,'Придельники с 2022'!$B$4:$X$28,'Форма 1'!W$8),"")</f>
        <v/>
      </c>
      <c r="G3405" s="103" t="str">
        <f>IF(ISNUMBER('Форма 1'!X3405),'Форма 1'!$H3405*VLOOKUP('Форма 1'!$F3405,'Придельники с 2022'!$B$4:$X$28,'Форма 1'!X$8),"")</f>
        <v/>
      </c>
      <c r="H3405" s="103" t="str">
        <f>IF(ISNUMBER('Форма 1'!Y3405),'Форма 1'!$H3405*VLOOKUP('Форма 1'!$F3405,'Придельники с 2022'!$B$4:$X$28,'Форма 1'!Y$8),"")</f>
        <v/>
      </c>
      <c r="I3405" s="103" t="str">
        <f>IF(ISNUMBER('Форма 1'!Z3405),'Форма 1'!$H3405*VLOOKUP('Форма 1'!$F3405,'Придельники с 2022'!$B$4:$X$28,'Форма 1'!Z$8),"")</f>
        <v/>
      </c>
      <c r="J3405" s="103" t="str">
        <f>IF(ISNUMBER('Форма 1'!AA3405),'Форма 1'!$H3405*VLOOKUP('Форма 1'!$F3405,'Придельники с 2022'!$B$4:$X$28,'Форма 1'!AA$8),"")</f>
        <v/>
      </c>
      <c r="K3405" s="92"/>
      <c r="L3405" s="88"/>
      <c r="M3405" s="103">
        <f>IF(ISNUMBER('Форма 1'!AD3405),'Форма 1'!$H3405*VLOOKUP('Форма 1'!$F3405,'Придельники с 2022'!$B$4:$X$28,'Форма 1'!AD$8),"")</f>
        <v>19917267.552000005</v>
      </c>
      <c r="N3405" s="103" t="str">
        <f>IF(ISBLANK('Форма 1'!$AE3405),"",IF('Форма 1'!$AE3405=1,'Форма 1'!$H3405*VLOOKUP('Форма 1'!$F3405,'Придельники с 2022'!$B$4:$X$28,'Форма 1'!$AE$8,0),IF('Форма 1'!$AE3405=2,'Форма 1'!$H3405*VLOOKUP('Форма 1'!$F3405,'Придельники с 2022'!$B$4:$X$28,13,0),IF('Форма 1'!$AE3405=3,'Форма 1'!$H3405*VLOOKUP('Форма 1'!$F3405,'Придельники с 2022'!$B$4:$X$28,12,0)))))</f>
        <v/>
      </c>
      <c r="O3405" s="103" t="str">
        <f>IF(ISNUMBER('Форма 1'!AF3405),'Форма 1'!$H3405*VLOOKUP('Форма 1'!$F3405,'Придельники с 2022'!$B$4:$X$28,'Форма 1'!AF$8),"")</f>
        <v/>
      </c>
      <c r="P3405" s="88"/>
      <c r="Q3405" s="103" t="str">
        <f>IF(ISNUMBER('Форма 1'!AH3405),'Форма 1'!$H3405*VLOOKUP('Форма 1'!$F3405,'Придельники с 2022'!$B$4:$X$28,'Форма 1'!AH$8),"")</f>
        <v/>
      </c>
      <c r="R3405" s="103" t="str">
        <f>IF(ISNUMBER('Форма 1'!AI3405),'Форма 1'!$H3405*VLOOKUP('Форма 1'!$F3405,'Придельники с 2022'!$B$4:$X$28,'Форма 1'!AI$8),"")</f>
        <v/>
      </c>
      <c r="S3405" s="103" t="str">
        <f>IF(ISNUMBER('Форма 1'!AJ3405),'Форма 1'!$H3405*VLOOKUP('Форма 1'!$F3405,'Придельники с 2022'!$B$4:$X$28,'Форма 1'!AJ$8),"")</f>
        <v/>
      </c>
      <c r="T3405" s="87"/>
    </row>
    <row r="3406" spans="1:20">
      <c r="A3406" s="188">
        <f t="shared" si="251"/>
        <v>248</v>
      </c>
      <c r="B3406" s="189" t="s">
        <v>3288</v>
      </c>
      <c r="C3406" s="99">
        <f t="shared" si="252"/>
        <v>1509899.4640000002</v>
      </c>
      <c r="D3406" s="103" t="str">
        <f>IF(ISNUMBER('Форма 1'!U3406),'Форма 1'!$H3406*VLOOKUP('Форма 1'!$F3406,'Придельники с 2022'!$B$4:$X$28,'Форма 1'!U$8),"")</f>
        <v/>
      </c>
      <c r="E3406" s="103" t="str">
        <f>IF(ISNUMBER('Форма 1'!V3406),'Форма 1'!$H3406*VLOOKUP('Форма 1'!$F3406,'Придельники с 2022'!$B$4:$X$28,'Форма 1'!V$8),"")</f>
        <v/>
      </c>
      <c r="F3406" s="103" t="str">
        <f>IF(ISNUMBER('Форма 1'!W3406),'Форма 1'!$H3406*VLOOKUP('Форма 1'!$F3406,'Придельники с 2022'!$B$4:$X$28,'Форма 1'!W$8),"")</f>
        <v/>
      </c>
      <c r="G3406" s="103">
        <f>IF(ISNUMBER('Форма 1'!X3406),'Форма 1'!$H3406*VLOOKUP('Форма 1'!$F3406,'Придельники с 2022'!$B$4:$X$28,'Форма 1'!X$8),"")</f>
        <v>187091.51199999999</v>
      </c>
      <c r="H3406" s="103" t="str">
        <f>IF(ISNUMBER('Форма 1'!Y3406),'Форма 1'!$H3406*VLOOKUP('Форма 1'!$F3406,'Придельники с 2022'!$B$4:$X$28,'Форма 1'!Y$8),"")</f>
        <v/>
      </c>
      <c r="I3406" s="103" t="str">
        <f>IF(ISNUMBER('Форма 1'!Z3406),'Форма 1'!$H3406*VLOOKUP('Форма 1'!$F3406,'Придельники с 2022'!$B$4:$X$28,'Форма 1'!Z$8),"")</f>
        <v/>
      </c>
      <c r="J3406" s="103" t="str">
        <f>IF(ISNUMBER('Форма 1'!AA3406),'Форма 1'!$H3406*VLOOKUP('Форма 1'!$F3406,'Придельники с 2022'!$B$4:$X$28,'Форма 1'!AA$8),"")</f>
        <v/>
      </c>
      <c r="K3406" s="90"/>
      <c r="L3406" s="87"/>
      <c r="M3406" s="103" t="str">
        <f>IF(ISNUMBER('Форма 1'!AD3406),'Форма 1'!$H3406*VLOOKUP('Форма 1'!$F3406,'Придельники с 2022'!$B$4:$X$28,'Форма 1'!AD$8),"")</f>
        <v/>
      </c>
      <c r="N3406" s="103" t="str">
        <f>IF(ISBLANK('Форма 1'!$AE3406),"",IF('Форма 1'!$AE3406=1,'Форма 1'!$H3406*VLOOKUP('Форма 1'!$F3406,'Придельники с 2022'!$B$4:$X$28,'Форма 1'!$AE$8,0),IF('Форма 1'!$AE3406=2,'Форма 1'!$H3406*VLOOKUP('Форма 1'!$F3406,'Придельники с 2022'!$B$4:$X$28,13,0),IF('Форма 1'!$AE3406=3,'Форма 1'!$H3406*VLOOKUP('Форма 1'!$F3406,'Придельники с 2022'!$B$4:$X$28,12,0)))))</f>
        <v/>
      </c>
      <c r="O3406" s="103" t="str">
        <f>IF(ISNUMBER('Форма 1'!AF3406),'Форма 1'!$H3406*VLOOKUP('Форма 1'!$F3406,'Придельники с 2022'!$B$4:$X$28,'Форма 1'!AF$8),"")</f>
        <v/>
      </c>
      <c r="P3406" s="87"/>
      <c r="Q3406" s="103">
        <f>IF(ISNUMBER('Форма 1'!AH3406),'Форма 1'!$H3406*VLOOKUP('Форма 1'!$F3406,'Придельники с 2022'!$B$4:$X$28,'Форма 1'!AH$8),"")</f>
        <v>1322807.952</v>
      </c>
      <c r="R3406" s="103" t="str">
        <f>IF(ISNUMBER('Форма 1'!AI3406),'Форма 1'!$H3406*VLOOKUP('Форма 1'!$F3406,'Придельники с 2022'!$B$4:$X$28,'Форма 1'!AI$8),"")</f>
        <v/>
      </c>
      <c r="S3406" s="103" t="str">
        <f>IF(ISNUMBER('Форма 1'!AJ3406),'Форма 1'!$H3406*VLOOKUP('Форма 1'!$F3406,'Придельники с 2022'!$B$4:$X$28,'Форма 1'!AJ$8),"")</f>
        <v/>
      </c>
      <c r="T3406" s="87"/>
    </row>
    <row r="3407" spans="1:20">
      <c r="A3407" s="188">
        <f t="shared" si="251"/>
        <v>249</v>
      </c>
      <c r="B3407" s="189" t="s">
        <v>3289</v>
      </c>
      <c r="C3407" s="99">
        <f t="shared" si="252"/>
        <v>11061095.472000001</v>
      </c>
      <c r="D3407" s="103" t="str">
        <f>IF(ISNUMBER('Форма 1'!U3407),'Форма 1'!$H3407*VLOOKUP('Форма 1'!$F3407,'Придельники с 2022'!$B$4:$X$28,'Форма 1'!U$8),"")</f>
        <v/>
      </c>
      <c r="E3407" s="103" t="str">
        <f>IF(ISNUMBER('Форма 1'!V3407),'Форма 1'!$H3407*VLOOKUP('Форма 1'!$F3407,'Придельники с 2022'!$B$4:$X$28,'Форма 1'!V$8),"")</f>
        <v/>
      </c>
      <c r="F3407" s="103" t="str">
        <f>IF(ISNUMBER('Форма 1'!W3407),'Форма 1'!$H3407*VLOOKUP('Форма 1'!$F3407,'Придельники с 2022'!$B$4:$X$28,'Форма 1'!W$8),"")</f>
        <v/>
      </c>
      <c r="G3407" s="103" t="str">
        <f>IF(ISNUMBER('Форма 1'!X3407),'Форма 1'!$H3407*VLOOKUP('Форма 1'!$F3407,'Придельники с 2022'!$B$4:$X$28,'Форма 1'!X$8),"")</f>
        <v/>
      </c>
      <c r="H3407" s="103" t="str">
        <f>IF(ISNUMBER('Форма 1'!Y3407),'Форма 1'!$H3407*VLOOKUP('Форма 1'!$F3407,'Придельники с 2022'!$B$4:$X$28,'Форма 1'!Y$8),"")</f>
        <v/>
      </c>
      <c r="I3407" s="103" t="str">
        <f>IF(ISNUMBER('Форма 1'!Z3407),'Форма 1'!$H3407*VLOOKUP('Форма 1'!$F3407,'Придельники с 2022'!$B$4:$X$28,'Форма 1'!Z$8),"")</f>
        <v/>
      </c>
      <c r="J3407" s="103" t="str">
        <f>IF(ISNUMBER('Форма 1'!AA3407),'Форма 1'!$H3407*VLOOKUP('Форма 1'!$F3407,'Придельники с 2022'!$B$4:$X$28,'Форма 1'!AA$8),"")</f>
        <v/>
      </c>
      <c r="K3407" s="90"/>
      <c r="L3407" s="87"/>
      <c r="M3407" s="103">
        <f>IF(ISNUMBER('Форма 1'!AD3407),'Форма 1'!$H3407*VLOOKUP('Форма 1'!$F3407,'Придельники с 2022'!$B$4:$X$28,'Форма 1'!AD$8),"")</f>
        <v>11061095.472000001</v>
      </c>
      <c r="N3407" s="103" t="str">
        <f>IF(ISBLANK('Форма 1'!$AE3407),"",IF('Форма 1'!$AE3407=1,'Форма 1'!$H3407*VLOOKUP('Форма 1'!$F3407,'Придельники с 2022'!$B$4:$X$28,'Форма 1'!$AE$8,0),IF('Форма 1'!$AE3407=2,'Форма 1'!$H3407*VLOOKUP('Форма 1'!$F3407,'Придельники с 2022'!$B$4:$X$28,13,0),IF('Форма 1'!$AE3407=3,'Форма 1'!$H3407*VLOOKUP('Форма 1'!$F3407,'Придельники с 2022'!$B$4:$X$28,12,0)))))</f>
        <v/>
      </c>
      <c r="O3407" s="103" t="str">
        <f>IF(ISNUMBER('Форма 1'!AF3407),'Форма 1'!$H3407*VLOOKUP('Форма 1'!$F3407,'Придельники с 2022'!$B$4:$X$28,'Форма 1'!AF$8),"")</f>
        <v/>
      </c>
      <c r="P3407" s="87"/>
      <c r="Q3407" s="103" t="str">
        <f>IF(ISNUMBER('Форма 1'!AH3407),'Форма 1'!$H3407*VLOOKUP('Форма 1'!$F3407,'Придельники с 2022'!$B$4:$X$28,'Форма 1'!AH$8),"")</f>
        <v/>
      </c>
      <c r="R3407" s="103" t="str">
        <f>IF(ISNUMBER('Форма 1'!AI3407),'Форма 1'!$H3407*VLOOKUP('Форма 1'!$F3407,'Придельники с 2022'!$B$4:$X$28,'Форма 1'!AI$8),"")</f>
        <v/>
      </c>
      <c r="S3407" s="103" t="str">
        <f>IF(ISNUMBER('Форма 1'!AJ3407),'Форма 1'!$H3407*VLOOKUP('Форма 1'!$F3407,'Придельники с 2022'!$B$4:$X$28,'Форма 1'!AJ$8),"")</f>
        <v/>
      </c>
      <c r="T3407" s="87"/>
    </row>
    <row r="3408" spans="1:20">
      <c r="A3408" s="188">
        <f t="shared" si="251"/>
        <v>250</v>
      </c>
      <c r="B3408" s="189" t="s">
        <v>3290</v>
      </c>
      <c r="C3408" s="99">
        <f t="shared" si="252"/>
        <v>10241905.184</v>
      </c>
      <c r="D3408" s="103" t="str">
        <f>IF(ISNUMBER('Форма 1'!U3408),'Форма 1'!$H3408*VLOOKUP('Форма 1'!$F3408,'Придельники с 2022'!$B$4:$X$28,'Форма 1'!U$8),"")</f>
        <v/>
      </c>
      <c r="E3408" s="103" t="str">
        <f>IF(ISNUMBER('Форма 1'!V3408),'Форма 1'!$H3408*VLOOKUP('Форма 1'!$F3408,'Придельники с 2022'!$B$4:$X$28,'Форма 1'!V$8),"")</f>
        <v/>
      </c>
      <c r="F3408" s="103" t="str">
        <f>IF(ISNUMBER('Форма 1'!W3408),'Форма 1'!$H3408*VLOOKUP('Форма 1'!$F3408,'Придельники с 2022'!$B$4:$X$28,'Форма 1'!W$8),"")</f>
        <v/>
      </c>
      <c r="G3408" s="103" t="str">
        <f>IF(ISNUMBER('Форма 1'!X3408),'Форма 1'!$H3408*VLOOKUP('Форма 1'!$F3408,'Придельники с 2022'!$B$4:$X$28,'Форма 1'!X$8),"")</f>
        <v/>
      </c>
      <c r="H3408" s="103" t="str">
        <f>IF(ISNUMBER('Форма 1'!Y3408),'Форма 1'!$H3408*VLOOKUP('Форма 1'!$F3408,'Придельники с 2022'!$B$4:$X$28,'Форма 1'!Y$8),"")</f>
        <v/>
      </c>
      <c r="I3408" s="103" t="str">
        <f>IF(ISNUMBER('Форма 1'!Z3408),'Форма 1'!$H3408*VLOOKUP('Форма 1'!$F3408,'Придельники с 2022'!$B$4:$X$28,'Форма 1'!Z$8),"")</f>
        <v/>
      </c>
      <c r="J3408" s="103" t="str">
        <f>IF(ISNUMBER('Форма 1'!AA3408),'Форма 1'!$H3408*VLOOKUP('Форма 1'!$F3408,'Придельники с 2022'!$B$4:$X$28,'Форма 1'!AA$8),"")</f>
        <v/>
      </c>
      <c r="K3408" s="90"/>
      <c r="L3408" s="87"/>
      <c r="M3408" s="103">
        <f>IF(ISNUMBER('Форма 1'!AD3408),'Форма 1'!$H3408*VLOOKUP('Форма 1'!$F3408,'Придельники с 2022'!$B$4:$X$28,'Форма 1'!AD$8),"")</f>
        <v>10241905.184</v>
      </c>
      <c r="N3408" s="103" t="str">
        <f>IF(ISBLANK('Форма 1'!$AE3408),"",IF('Форма 1'!$AE3408=1,'Форма 1'!$H3408*VLOOKUP('Форма 1'!$F3408,'Придельники с 2022'!$B$4:$X$28,'Форма 1'!$AE$8,0),IF('Форма 1'!$AE3408=2,'Форма 1'!$H3408*VLOOKUP('Форма 1'!$F3408,'Придельники с 2022'!$B$4:$X$28,13,0),IF('Форма 1'!$AE3408=3,'Форма 1'!$H3408*VLOOKUP('Форма 1'!$F3408,'Придельники с 2022'!$B$4:$X$28,12,0)))))</f>
        <v/>
      </c>
      <c r="O3408" s="103" t="str">
        <f>IF(ISNUMBER('Форма 1'!AF3408),'Форма 1'!$H3408*VLOOKUP('Форма 1'!$F3408,'Придельники с 2022'!$B$4:$X$28,'Форма 1'!AF$8),"")</f>
        <v/>
      </c>
      <c r="P3408" s="87"/>
      <c r="Q3408" s="103" t="str">
        <f>IF(ISNUMBER('Форма 1'!AH3408),'Форма 1'!$H3408*VLOOKUP('Форма 1'!$F3408,'Придельники с 2022'!$B$4:$X$28,'Форма 1'!AH$8),"")</f>
        <v/>
      </c>
      <c r="R3408" s="103" t="str">
        <f>IF(ISNUMBER('Форма 1'!AI3408),'Форма 1'!$H3408*VLOOKUP('Форма 1'!$F3408,'Придельники с 2022'!$B$4:$X$28,'Форма 1'!AI$8),"")</f>
        <v/>
      </c>
      <c r="S3408" s="103" t="str">
        <f>IF(ISNUMBER('Форма 1'!AJ3408),'Форма 1'!$H3408*VLOOKUP('Форма 1'!$F3408,'Придельники с 2022'!$B$4:$X$28,'Форма 1'!AJ$8),"")</f>
        <v/>
      </c>
      <c r="T3408" s="87"/>
    </row>
    <row r="3409" spans="1:20">
      <c r="A3409" s="188">
        <f t="shared" si="251"/>
        <v>251</v>
      </c>
      <c r="B3409" s="189" t="s">
        <v>3291</v>
      </c>
      <c r="C3409" s="99">
        <f t="shared" si="252"/>
        <v>8635049.2480000015</v>
      </c>
      <c r="D3409" s="103" t="str">
        <f>IF(ISNUMBER('Форма 1'!U3409),'Форма 1'!$H3409*VLOOKUP('Форма 1'!$F3409,'Придельники с 2022'!$B$4:$X$28,'Форма 1'!U$8),"")</f>
        <v/>
      </c>
      <c r="E3409" s="103" t="str">
        <f>IF(ISNUMBER('Форма 1'!V3409),'Форма 1'!$H3409*VLOOKUP('Форма 1'!$F3409,'Придельники с 2022'!$B$4:$X$28,'Форма 1'!V$8),"")</f>
        <v/>
      </c>
      <c r="F3409" s="103" t="str">
        <f>IF(ISNUMBER('Форма 1'!W3409),'Форма 1'!$H3409*VLOOKUP('Форма 1'!$F3409,'Придельники с 2022'!$B$4:$X$28,'Форма 1'!W$8),"")</f>
        <v/>
      </c>
      <c r="G3409" s="103" t="str">
        <f>IF(ISNUMBER('Форма 1'!X3409),'Форма 1'!$H3409*VLOOKUP('Форма 1'!$F3409,'Придельники с 2022'!$B$4:$X$28,'Форма 1'!X$8),"")</f>
        <v/>
      </c>
      <c r="H3409" s="103" t="str">
        <f>IF(ISNUMBER('Форма 1'!Y3409),'Форма 1'!$H3409*VLOOKUP('Форма 1'!$F3409,'Придельники с 2022'!$B$4:$X$28,'Форма 1'!Y$8),"")</f>
        <v/>
      </c>
      <c r="I3409" s="103" t="str">
        <f>IF(ISNUMBER('Форма 1'!Z3409),'Форма 1'!$H3409*VLOOKUP('Форма 1'!$F3409,'Придельники с 2022'!$B$4:$X$28,'Форма 1'!Z$8),"")</f>
        <v/>
      </c>
      <c r="J3409" s="103" t="str">
        <f>IF(ISNUMBER('Форма 1'!AA3409),'Форма 1'!$H3409*VLOOKUP('Форма 1'!$F3409,'Придельники с 2022'!$B$4:$X$28,'Форма 1'!AA$8),"")</f>
        <v/>
      </c>
      <c r="K3409" s="90"/>
      <c r="L3409" s="87"/>
      <c r="M3409" s="103">
        <f>IF(ISNUMBER('Форма 1'!AD3409),'Форма 1'!$H3409*VLOOKUP('Форма 1'!$F3409,'Придельники с 2022'!$B$4:$X$28,'Форма 1'!AD$8),"")</f>
        <v>8635049.2480000015</v>
      </c>
      <c r="N3409" s="103" t="str">
        <f>IF(ISBLANK('Форма 1'!$AE3409),"",IF('Форма 1'!$AE3409=1,'Форма 1'!$H3409*VLOOKUP('Форма 1'!$F3409,'Придельники с 2022'!$B$4:$X$28,'Форма 1'!$AE$8,0),IF('Форма 1'!$AE3409=2,'Форма 1'!$H3409*VLOOKUP('Форма 1'!$F3409,'Придельники с 2022'!$B$4:$X$28,13,0),IF('Форма 1'!$AE3409=3,'Форма 1'!$H3409*VLOOKUP('Форма 1'!$F3409,'Придельники с 2022'!$B$4:$X$28,12,0)))))</f>
        <v/>
      </c>
      <c r="O3409" s="103" t="str">
        <f>IF(ISNUMBER('Форма 1'!AF3409),'Форма 1'!$H3409*VLOOKUP('Форма 1'!$F3409,'Придельники с 2022'!$B$4:$X$28,'Форма 1'!AF$8),"")</f>
        <v/>
      </c>
      <c r="P3409" s="87"/>
      <c r="Q3409" s="103" t="str">
        <f>IF(ISNUMBER('Форма 1'!AH3409),'Форма 1'!$H3409*VLOOKUP('Форма 1'!$F3409,'Придельники с 2022'!$B$4:$X$28,'Форма 1'!AH$8),"")</f>
        <v/>
      </c>
      <c r="R3409" s="103" t="str">
        <f>IF(ISNUMBER('Форма 1'!AI3409),'Форма 1'!$H3409*VLOOKUP('Форма 1'!$F3409,'Придельники с 2022'!$B$4:$X$28,'Форма 1'!AI$8),"")</f>
        <v/>
      </c>
      <c r="S3409" s="103" t="str">
        <f>IF(ISNUMBER('Форма 1'!AJ3409),'Форма 1'!$H3409*VLOOKUP('Форма 1'!$F3409,'Придельники с 2022'!$B$4:$X$28,'Форма 1'!AJ$8),"")</f>
        <v/>
      </c>
      <c r="T3409" s="87"/>
    </row>
    <row r="3410" spans="1:20">
      <c r="A3410" s="188">
        <f t="shared" si="251"/>
        <v>252</v>
      </c>
      <c r="B3410" s="189" t="s">
        <v>3292</v>
      </c>
      <c r="C3410" s="99">
        <f t="shared" si="252"/>
        <v>10450868.512</v>
      </c>
      <c r="D3410" s="103" t="str">
        <f>IF(ISNUMBER('Форма 1'!U3410),'Форма 1'!$H3410*VLOOKUP('Форма 1'!$F3410,'Придельники с 2022'!$B$4:$X$28,'Форма 1'!U$8),"")</f>
        <v/>
      </c>
      <c r="E3410" s="103" t="str">
        <f>IF(ISNUMBER('Форма 1'!V3410),'Форма 1'!$H3410*VLOOKUP('Форма 1'!$F3410,'Придельники с 2022'!$B$4:$X$28,'Форма 1'!V$8),"")</f>
        <v/>
      </c>
      <c r="F3410" s="103" t="str">
        <f>IF(ISNUMBER('Форма 1'!W3410),'Форма 1'!$H3410*VLOOKUP('Форма 1'!$F3410,'Придельники с 2022'!$B$4:$X$28,'Форма 1'!W$8),"")</f>
        <v/>
      </c>
      <c r="G3410" s="103" t="str">
        <f>IF(ISNUMBER('Форма 1'!X3410),'Форма 1'!$H3410*VLOOKUP('Форма 1'!$F3410,'Придельники с 2022'!$B$4:$X$28,'Форма 1'!X$8),"")</f>
        <v/>
      </c>
      <c r="H3410" s="103" t="str">
        <f>IF(ISNUMBER('Форма 1'!Y3410),'Форма 1'!$H3410*VLOOKUP('Форма 1'!$F3410,'Придельники с 2022'!$B$4:$X$28,'Форма 1'!Y$8),"")</f>
        <v/>
      </c>
      <c r="I3410" s="103" t="str">
        <f>IF(ISNUMBER('Форма 1'!Z3410),'Форма 1'!$H3410*VLOOKUP('Форма 1'!$F3410,'Придельники с 2022'!$B$4:$X$28,'Форма 1'!Z$8),"")</f>
        <v/>
      </c>
      <c r="J3410" s="103" t="str">
        <f>IF(ISNUMBER('Форма 1'!AA3410),'Форма 1'!$H3410*VLOOKUP('Форма 1'!$F3410,'Придельники с 2022'!$B$4:$X$28,'Форма 1'!AA$8),"")</f>
        <v/>
      </c>
      <c r="K3410" s="90"/>
      <c r="L3410" s="87"/>
      <c r="M3410" s="103">
        <f>IF(ISNUMBER('Форма 1'!AD3410),'Форма 1'!$H3410*VLOOKUP('Форма 1'!$F3410,'Придельники с 2022'!$B$4:$X$28,'Форма 1'!AD$8),"")</f>
        <v>10450868.512</v>
      </c>
      <c r="N3410" s="103" t="str">
        <f>IF(ISBLANK('Форма 1'!$AE3410),"",IF('Форма 1'!$AE3410=1,'Форма 1'!$H3410*VLOOKUP('Форма 1'!$F3410,'Придельники с 2022'!$B$4:$X$28,'Форма 1'!$AE$8,0),IF('Форма 1'!$AE3410=2,'Форма 1'!$H3410*VLOOKUP('Форма 1'!$F3410,'Придельники с 2022'!$B$4:$X$28,13,0),IF('Форма 1'!$AE3410=3,'Форма 1'!$H3410*VLOOKUP('Форма 1'!$F3410,'Придельники с 2022'!$B$4:$X$28,12,0)))))</f>
        <v/>
      </c>
      <c r="O3410" s="103" t="str">
        <f>IF(ISNUMBER('Форма 1'!AF3410),'Форма 1'!$H3410*VLOOKUP('Форма 1'!$F3410,'Придельники с 2022'!$B$4:$X$28,'Форма 1'!AF$8),"")</f>
        <v/>
      </c>
      <c r="P3410" s="87"/>
      <c r="Q3410" s="103" t="str">
        <f>IF(ISNUMBER('Форма 1'!AH3410),'Форма 1'!$H3410*VLOOKUP('Форма 1'!$F3410,'Придельники с 2022'!$B$4:$X$28,'Форма 1'!AH$8),"")</f>
        <v/>
      </c>
      <c r="R3410" s="103" t="str">
        <f>IF(ISNUMBER('Форма 1'!AI3410),'Форма 1'!$H3410*VLOOKUP('Форма 1'!$F3410,'Придельники с 2022'!$B$4:$X$28,'Форма 1'!AI$8),"")</f>
        <v/>
      </c>
      <c r="S3410" s="103" t="str">
        <f>IF(ISNUMBER('Форма 1'!AJ3410),'Форма 1'!$H3410*VLOOKUP('Форма 1'!$F3410,'Придельники с 2022'!$B$4:$X$28,'Форма 1'!AJ$8),"")</f>
        <v/>
      </c>
      <c r="T3410" s="87"/>
    </row>
    <row r="3411" spans="1:20">
      <c r="A3411" s="188">
        <f t="shared" ref="A3411:A3480" si="253">A3410+1</f>
        <v>253</v>
      </c>
      <c r="B3411" s="189" t="s">
        <v>3293</v>
      </c>
      <c r="C3411" s="99">
        <f t="shared" si="252"/>
        <v>10240554.128</v>
      </c>
      <c r="D3411" s="103" t="str">
        <f>IF(ISNUMBER('Форма 1'!U3411),'Форма 1'!$H3411*VLOOKUP('Форма 1'!$F3411,'Придельники с 2022'!$B$4:$X$28,'Форма 1'!U$8),"")</f>
        <v/>
      </c>
      <c r="E3411" s="103" t="str">
        <f>IF(ISNUMBER('Форма 1'!V3411),'Форма 1'!$H3411*VLOOKUP('Форма 1'!$F3411,'Придельники с 2022'!$B$4:$X$28,'Форма 1'!V$8),"")</f>
        <v/>
      </c>
      <c r="F3411" s="103" t="str">
        <f>IF(ISNUMBER('Форма 1'!W3411),'Форма 1'!$H3411*VLOOKUP('Форма 1'!$F3411,'Придельники с 2022'!$B$4:$X$28,'Форма 1'!W$8),"")</f>
        <v/>
      </c>
      <c r="G3411" s="103" t="str">
        <f>IF(ISNUMBER('Форма 1'!X3411),'Форма 1'!$H3411*VLOOKUP('Форма 1'!$F3411,'Придельники с 2022'!$B$4:$X$28,'Форма 1'!X$8),"")</f>
        <v/>
      </c>
      <c r="H3411" s="103" t="str">
        <f>IF(ISNUMBER('Форма 1'!Y3411),'Форма 1'!$H3411*VLOOKUP('Форма 1'!$F3411,'Придельники с 2022'!$B$4:$X$28,'Форма 1'!Y$8),"")</f>
        <v/>
      </c>
      <c r="I3411" s="103" t="str">
        <f>IF(ISNUMBER('Форма 1'!Z3411),'Форма 1'!$H3411*VLOOKUP('Форма 1'!$F3411,'Придельники с 2022'!$B$4:$X$28,'Форма 1'!Z$8),"")</f>
        <v/>
      </c>
      <c r="J3411" s="103" t="str">
        <f>IF(ISNUMBER('Форма 1'!AA3411),'Форма 1'!$H3411*VLOOKUP('Форма 1'!$F3411,'Придельники с 2022'!$B$4:$X$28,'Форма 1'!AA$8),"")</f>
        <v/>
      </c>
      <c r="K3411" s="90"/>
      <c r="L3411" s="87"/>
      <c r="M3411" s="103">
        <f>IF(ISNUMBER('Форма 1'!AD3411),'Форма 1'!$H3411*VLOOKUP('Форма 1'!$F3411,'Придельники с 2022'!$B$4:$X$28,'Форма 1'!AD$8),"")</f>
        <v>10240554.128</v>
      </c>
      <c r="N3411" s="103" t="str">
        <f>IF(ISBLANK('Форма 1'!$AE3411),"",IF('Форма 1'!$AE3411=1,'Форма 1'!$H3411*VLOOKUP('Форма 1'!$F3411,'Придельники с 2022'!$B$4:$X$28,'Форма 1'!$AE$8,0),IF('Форма 1'!$AE3411=2,'Форма 1'!$H3411*VLOOKUP('Форма 1'!$F3411,'Придельники с 2022'!$B$4:$X$28,13,0),IF('Форма 1'!$AE3411=3,'Форма 1'!$H3411*VLOOKUP('Форма 1'!$F3411,'Придельники с 2022'!$B$4:$X$28,12,0)))))</f>
        <v/>
      </c>
      <c r="O3411" s="103" t="str">
        <f>IF(ISNUMBER('Форма 1'!AF3411),'Форма 1'!$H3411*VLOOKUP('Форма 1'!$F3411,'Придельники с 2022'!$B$4:$X$28,'Форма 1'!AF$8),"")</f>
        <v/>
      </c>
      <c r="P3411" s="87"/>
      <c r="Q3411" s="103" t="str">
        <f>IF(ISNUMBER('Форма 1'!AH3411),'Форма 1'!$H3411*VLOOKUP('Форма 1'!$F3411,'Придельники с 2022'!$B$4:$X$28,'Форма 1'!AH$8),"")</f>
        <v/>
      </c>
      <c r="R3411" s="103" t="str">
        <f>IF(ISNUMBER('Форма 1'!AI3411),'Форма 1'!$H3411*VLOOKUP('Форма 1'!$F3411,'Придельники с 2022'!$B$4:$X$28,'Форма 1'!AI$8),"")</f>
        <v/>
      </c>
      <c r="S3411" s="103" t="str">
        <f>IF(ISNUMBER('Форма 1'!AJ3411),'Форма 1'!$H3411*VLOOKUP('Форма 1'!$F3411,'Придельники с 2022'!$B$4:$X$28,'Форма 1'!AJ$8),"")</f>
        <v/>
      </c>
      <c r="T3411" s="87"/>
    </row>
    <row r="3412" spans="1:20">
      <c r="A3412" s="188">
        <f t="shared" si="253"/>
        <v>254</v>
      </c>
      <c r="B3412" s="189" t="s">
        <v>3294</v>
      </c>
      <c r="C3412" s="99">
        <f t="shared" si="252"/>
        <v>11984767.424000001</v>
      </c>
      <c r="D3412" s="103" t="str">
        <f>IF(ISNUMBER('Форма 1'!U3412),'Форма 1'!$H3412*VLOOKUP('Форма 1'!$F3412,'Придельники с 2022'!$B$4:$X$28,'Форма 1'!U$8),"")</f>
        <v/>
      </c>
      <c r="E3412" s="103" t="str">
        <f>IF(ISNUMBER('Форма 1'!V3412),'Форма 1'!$H3412*VLOOKUP('Форма 1'!$F3412,'Придельники с 2022'!$B$4:$X$28,'Форма 1'!V$8),"")</f>
        <v/>
      </c>
      <c r="F3412" s="103" t="str">
        <f>IF(ISNUMBER('Форма 1'!W3412),'Форма 1'!$H3412*VLOOKUP('Форма 1'!$F3412,'Придельники с 2022'!$B$4:$X$28,'Форма 1'!W$8),"")</f>
        <v/>
      </c>
      <c r="G3412" s="103" t="str">
        <f>IF(ISNUMBER('Форма 1'!X3412),'Форма 1'!$H3412*VLOOKUP('Форма 1'!$F3412,'Придельники с 2022'!$B$4:$X$28,'Форма 1'!X$8),"")</f>
        <v/>
      </c>
      <c r="H3412" s="103" t="str">
        <f>IF(ISNUMBER('Форма 1'!Y3412),'Форма 1'!$H3412*VLOOKUP('Форма 1'!$F3412,'Придельники с 2022'!$B$4:$X$28,'Форма 1'!Y$8),"")</f>
        <v/>
      </c>
      <c r="I3412" s="103" t="str">
        <f>IF(ISNUMBER('Форма 1'!Z3412),'Форма 1'!$H3412*VLOOKUP('Форма 1'!$F3412,'Придельники с 2022'!$B$4:$X$28,'Форма 1'!Z$8),"")</f>
        <v/>
      </c>
      <c r="J3412" s="103" t="str">
        <f>IF(ISNUMBER('Форма 1'!AA3412),'Форма 1'!$H3412*VLOOKUP('Форма 1'!$F3412,'Придельники с 2022'!$B$4:$X$28,'Форма 1'!AA$8),"")</f>
        <v/>
      </c>
      <c r="K3412" s="90"/>
      <c r="L3412" s="87"/>
      <c r="M3412" s="103">
        <f>IF(ISNUMBER('Форма 1'!AD3412),'Форма 1'!$H3412*VLOOKUP('Форма 1'!$F3412,'Придельники с 2022'!$B$4:$X$28,'Форма 1'!AD$8),"")</f>
        <v>11984767.424000001</v>
      </c>
      <c r="N3412" s="103" t="str">
        <f>IF(ISBLANK('Форма 1'!$AE3412),"",IF('Форма 1'!$AE3412=1,'Форма 1'!$H3412*VLOOKUP('Форма 1'!$F3412,'Придельники с 2022'!$B$4:$X$28,'Форма 1'!$AE$8,0),IF('Форма 1'!$AE3412=2,'Форма 1'!$H3412*VLOOKUP('Форма 1'!$F3412,'Придельники с 2022'!$B$4:$X$28,13,0),IF('Форма 1'!$AE3412=3,'Форма 1'!$H3412*VLOOKUP('Форма 1'!$F3412,'Придельники с 2022'!$B$4:$X$28,12,0)))))</f>
        <v/>
      </c>
      <c r="O3412" s="103" t="str">
        <f>IF(ISNUMBER('Форма 1'!AF3412),'Форма 1'!$H3412*VLOOKUP('Форма 1'!$F3412,'Придельники с 2022'!$B$4:$X$28,'Форма 1'!AF$8),"")</f>
        <v/>
      </c>
      <c r="P3412" s="87"/>
      <c r="Q3412" s="103" t="str">
        <f>IF(ISNUMBER('Форма 1'!AH3412),'Форма 1'!$H3412*VLOOKUP('Форма 1'!$F3412,'Придельники с 2022'!$B$4:$X$28,'Форма 1'!AH$8),"")</f>
        <v/>
      </c>
      <c r="R3412" s="103" t="str">
        <f>IF(ISNUMBER('Форма 1'!AI3412),'Форма 1'!$H3412*VLOOKUP('Форма 1'!$F3412,'Придельники с 2022'!$B$4:$X$28,'Форма 1'!AI$8),"")</f>
        <v/>
      </c>
      <c r="S3412" s="103" t="str">
        <f>IF(ISNUMBER('Форма 1'!AJ3412),'Форма 1'!$H3412*VLOOKUP('Форма 1'!$F3412,'Придельники с 2022'!$B$4:$X$28,'Форма 1'!AJ$8),"")</f>
        <v/>
      </c>
      <c r="T3412" s="87"/>
    </row>
    <row r="3413" spans="1:20">
      <c r="A3413" s="188">
        <f t="shared" si="253"/>
        <v>255</v>
      </c>
      <c r="B3413" s="189" t="s">
        <v>3295</v>
      </c>
      <c r="C3413" s="99">
        <f t="shared" si="252"/>
        <v>3668683.7662999998</v>
      </c>
      <c r="D3413" s="103" t="str">
        <f>IF(ISNUMBER('Форма 1'!U3413),'Форма 1'!$H3413*VLOOKUP('Форма 1'!$F3413,'Придельники с 2022'!$B$4:$X$28,'Форма 1'!U$8),"")</f>
        <v/>
      </c>
      <c r="E3413" s="103" t="str">
        <f>IF(ISNUMBER('Форма 1'!V3413),'Форма 1'!$H3413*VLOOKUP('Форма 1'!$F3413,'Придельники с 2022'!$B$4:$X$28,'Форма 1'!V$8),"")</f>
        <v/>
      </c>
      <c r="F3413" s="103" t="str">
        <f>IF(ISNUMBER('Форма 1'!W3413),'Форма 1'!$H3413*VLOOKUP('Форма 1'!$F3413,'Придельники с 2022'!$B$4:$X$28,'Форма 1'!W$8),"")</f>
        <v/>
      </c>
      <c r="G3413" s="103" t="str">
        <f>IF(ISNUMBER('Форма 1'!X3413),'Форма 1'!$H3413*VLOOKUP('Форма 1'!$F3413,'Придельники с 2022'!$B$4:$X$28,'Форма 1'!X$8),"")</f>
        <v/>
      </c>
      <c r="H3413" s="103" t="str">
        <f>IF(ISNUMBER('Форма 1'!Y3413),'Форма 1'!$H3413*VLOOKUP('Форма 1'!$F3413,'Придельники с 2022'!$B$4:$X$28,'Форма 1'!Y$8),"")</f>
        <v/>
      </c>
      <c r="I3413" s="103" t="str">
        <f>IF(ISNUMBER('Форма 1'!Z3413),'Форма 1'!$H3413*VLOOKUP('Форма 1'!$F3413,'Придельники с 2022'!$B$4:$X$28,'Форма 1'!Z$8),"")</f>
        <v/>
      </c>
      <c r="J3413" s="103" t="str">
        <f>IF(ISNUMBER('Форма 1'!AA3413),'Форма 1'!$H3413*VLOOKUP('Форма 1'!$F3413,'Придельники с 2022'!$B$4:$X$28,'Форма 1'!AA$8),"")</f>
        <v/>
      </c>
      <c r="K3413" s="90"/>
      <c r="L3413" s="87"/>
      <c r="M3413" s="103" t="str">
        <f>IF(ISNUMBER('Форма 1'!AD3413),'Форма 1'!$H3413*VLOOKUP('Форма 1'!$F3413,'Придельники с 2022'!$B$4:$X$28,'Форма 1'!AD$8),"")</f>
        <v/>
      </c>
      <c r="N3413" s="103" t="str">
        <f>IF(ISBLANK('Форма 1'!$AE3413),"",IF('Форма 1'!$AE3413=1,'Форма 1'!$H3413*VLOOKUP('Форма 1'!$F3413,'Придельники с 2022'!$B$4:$X$28,'Форма 1'!$AE$8,0),IF('Форма 1'!$AE3413=2,'Форма 1'!$H3413*VLOOKUP('Форма 1'!$F3413,'Придельники с 2022'!$B$4:$X$28,13,0),IF('Форма 1'!$AE3413=3,'Форма 1'!$H3413*VLOOKUP('Форма 1'!$F3413,'Придельники с 2022'!$B$4:$X$28,12,0)))))</f>
        <v/>
      </c>
      <c r="O3413" s="103">
        <f>IF(ISNUMBER('Форма 1'!AF3413),'Форма 1'!$H3413*VLOOKUP('Форма 1'!$F3413,'Придельники с 2022'!$B$4:$X$28,'Форма 1'!AF$8),"")</f>
        <v>3668683.7662999998</v>
      </c>
      <c r="P3413" s="87"/>
      <c r="Q3413" s="103" t="str">
        <f>IF(ISNUMBER('Форма 1'!AH3413),'Форма 1'!$H3413*VLOOKUP('Форма 1'!$F3413,'Придельники с 2022'!$B$4:$X$28,'Форма 1'!AH$8),"")</f>
        <v/>
      </c>
      <c r="R3413" s="103" t="str">
        <f>IF(ISNUMBER('Форма 1'!AI3413),'Форма 1'!$H3413*VLOOKUP('Форма 1'!$F3413,'Придельники с 2022'!$B$4:$X$28,'Форма 1'!AI$8),"")</f>
        <v/>
      </c>
      <c r="S3413" s="103" t="str">
        <f>IF(ISNUMBER('Форма 1'!AJ3413),'Форма 1'!$H3413*VLOOKUP('Форма 1'!$F3413,'Придельники с 2022'!$B$4:$X$28,'Форма 1'!AJ$8),"")</f>
        <v/>
      </c>
      <c r="T3413" s="87"/>
    </row>
    <row r="3414" spans="1:20">
      <c r="A3414" s="188">
        <f t="shared" si="253"/>
        <v>256</v>
      </c>
      <c r="B3414" s="189" t="s">
        <v>3296</v>
      </c>
      <c r="C3414" s="99">
        <f t="shared" si="252"/>
        <v>7860633.5999999996</v>
      </c>
      <c r="D3414" s="103" t="str">
        <f>IF(ISNUMBER('Форма 1'!U3414),'Форма 1'!$H3414*VLOOKUP('Форма 1'!$F3414,'Придельники с 2022'!$B$4:$X$28,'Форма 1'!U$8),"")</f>
        <v/>
      </c>
      <c r="E3414" s="103" t="str">
        <f>IF(ISNUMBER('Форма 1'!V3414),'Форма 1'!$H3414*VLOOKUP('Форма 1'!$F3414,'Придельники с 2022'!$B$4:$X$28,'Форма 1'!V$8),"")</f>
        <v/>
      </c>
      <c r="F3414" s="103" t="str">
        <f>IF(ISNUMBER('Форма 1'!W3414),'Форма 1'!$H3414*VLOOKUP('Форма 1'!$F3414,'Придельники с 2022'!$B$4:$X$28,'Форма 1'!W$8),"")</f>
        <v/>
      </c>
      <c r="G3414" s="103" t="str">
        <f>IF(ISNUMBER('Форма 1'!X3414),'Форма 1'!$H3414*VLOOKUP('Форма 1'!$F3414,'Придельники с 2022'!$B$4:$X$28,'Форма 1'!X$8),"")</f>
        <v/>
      </c>
      <c r="H3414" s="103" t="str">
        <f>IF(ISNUMBER('Форма 1'!Y3414),'Форма 1'!$H3414*VLOOKUP('Форма 1'!$F3414,'Придельники с 2022'!$B$4:$X$28,'Форма 1'!Y$8),"")</f>
        <v/>
      </c>
      <c r="I3414" s="103" t="str">
        <f>IF(ISNUMBER('Форма 1'!Z3414),'Форма 1'!$H3414*VLOOKUP('Форма 1'!$F3414,'Придельники с 2022'!$B$4:$X$28,'Форма 1'!Z$8),"")</f>
        <v/>
      </c>
      <c r="J3414" s="103" t="str">
        <f>IF(ISNUMBER('Форма 1'!AA3414),'Форма 1'!$H3414*VLOOKUP('Форма 1'!$F3414,'Придельники с 2022'!$B$4:$X$28,'Форма 1'!AA$8),"")</f>
        <v/>
      </c>
      <c r="K3414" s="90">
        <v>2</v>
      </c>
      <c r="L3414" s="87">
        <f>3930316.8*K3414</f>
        <v>7860633.5999999996</v>
      </c>
      <c r="M3414" s="103" t="str">
        <f>IF(ISNUMBER('Форма 1'!AD3414),'Форма 1'!$H3414*VLOOKUP('Форма 1'!$F3414,'Придельники с 2022'!$B$4:$X$28,'Форма 1'!AD$8),"")</f>
        <v/>
      </c>
      <c r="N3414" s="103" t="str">
        <f>IF(ISBLANK('Форма 1'!$AE3414),"",IF('Форма 1'!$AE3414=1,'Форма 1'!$H3414*VLOOKUP('Форма 1'!$F3414,'Придельники с 2022'!$B$4:$X$28,'Форма 1'!$AE$8,0),IF('Форма 1'!$AE3414=2,'Форма 1'!$H3414*VLOOKUP('Форма 1'!$F3414,'Придельники с 2022'!$B$4:$X$28,13,0),IF('Форма 1'!$AE3414=3,'Форма 1'!$H3414*VLOOKUP('Форма 1'!$F3414,'Придельники с 2022'!$B$4:$X$28,12,0)))))</f>
        <v/>
      </c>
      <c r="O3414" s="103" t="str">
        <f>IF(ISNUMBER('Форма 1'!AF3414),'Форма 1'!$H3414*VLOOKUP('Форма 1'!$F3414,'Придельники с 2022'!$B$4:$X$28,'Форма 1'!AF$8),"")</f>
        <v/>
      </c>
      <c r="P3414" s="87"/>
      <c r="Q3414" s="103" t="str">
        <f>IF(ISNUMBER('Форма 1'!AH3414),'Форма 1'!$H3414*VLOOKUP('Форма 1'!$F3414,'Придельники с 2022'!$B$4:$X$28,'Форма 1'!AH$8),"")</f>
        <v/>
      </c>
      <c r="R3414" s="103" t="str">
        <f>IF(ISNUMBER('Форма 1'!AI3414),'Форма 1'!$H3414*VLOOKUP('Форма 1'!$F3414,'Придельники с 2022'!$B$4:$X$28,'Форма 1'!AI$8),"")</f>
        <v/>
      </c>
      <c r="S3414" s="103" t="str">
        <f>IF(ISNUMBER('Форма 1'!AJ3414),'Форма 1'!$H3414*VLOOKUP('Форма 1'!$F3414,'Придельники с 2022'!$B$4:$X$28,'Форма 1'!AJ$8),"")</f>
        <v/>
      </c>
      <c r="T3414" s="87"/>
    </row>
    <row r="3415" spans="1:20">
      <c r="A3415" s="188">
        <f t="shared" si="253"/>
        <v>257</v>
      </c>
      <c r="B3415" s="189" t="s">
        <v>3297</v>
      </c>
      <c r="C3415" s="99">
        <f t="shared" si="252"/>
        <v>14262493.096999999</v>
      </c>
      <c r="D3415" s="103" t="str">
        <f>IF(ISNUMBER('Форма 1'!U3415),'Форма 1'!$H3415*VLOOKUP('Форма 1'!$F3415,'Придельники с 2022'!$B$4:$X$28,'Форма 1'!U$8),"")</f>
        <v/>
      </c>
      <c r="E3415" s="103" t="str">
        <f>IF(ISNUMBER('Форма 1'!V3415),'Форма 1'!$H3415*VLOOKUP('Форма 1'!$F3415,'Придельники с 2022'!$B$4:$X$28,'Форма 1'!V$8),"")</f>
        <v/>
      </c>
      <c r="F3415" s="103" t="str">
        <f>IF(ISNUMBER('Форма 1'!W3415),'Форма 1'!$H3415*VLOOKUP('Форма 1'!$F3415,'Придельники с 2022'!$B$4:$X$28,'Форма 1'!W$8),"")</f>
        <v/>
      </c>
      <c r="G3415" s="103" t="str">
        <f>IF(ISNUMBER('Форма 1'!X3415),'Форма 1'!$H3415*VLOOKUP('Форма 1'!$F3415,'Придельники с 2022'!$B$4:$X$28,'Форма 1'!X$8),"")</f>
        <v/>
      </c>
      <c r="H3415" s="103" t="str">
        <f>IF(ISNUMBER('Форма 1'!Y3415),'Форма 1'!$H3415*VLOOKUP('Форма 1'!$F3415,'Придельники с 2022'!$B$4:$X$28,'Форма 1'!Y$8),"")</f>
        <v/>
      </c>
      <c r="I3415" s="103" t="str">
        <f>IF(ISNUMBER('Форма 1'!Z3415),'Форма 1'!$H3415*VLOOKUP('Форма 1'!$F3415,'Придельники с 2022'!$B$4:$X$28,'Форма 1'!Z$8),"")</f>
        <v/>
      </c>
      <c r="J3415" s="103" t="str">
        <f>IF(ISNUMBER('Форма 1'!AA3415),'Форма 1'!$H3415*VLOOKUP('Форма 1'!$F3415,'Придельники с 2022'!$B$4:$X$28,'Форма 1'!AA$8),"")</f>
        <v/>
      </c>
      <c r="K3415" s="90"/>
      <c r="L3415" s="87"/>
      <c r="M3415" s="103">
        <f>IF(ISNUMBER('Форма 1'!AD3415),'Форма 1'!$H3415*VLOOKUP('Форма 1'!$F3415,'Придельники с 2022'!$B$4:$X$28,'Форма 1'!AD$8),"")</f>
        <v>14262493.096999999</v>
      </c>
      <c r="N3415" s="103" t="str">
        <f>IF(ISBLANK('Форма 1'!$AE3415),"",IF('Форма 1'!$AE3415=1,'Форма 1'!$H3415*VLOOKUP('Форма 1'!$F3415,'Придельники с 2022'!$B$4:$X$28,'Форма 1'!$AE$8,0),IF('Форма 1'!$AE3415=2,'Форма 1'!$H3415*VLOOKUP('Форма 1'!$F3415,'Придельники с 2022'!$B$4:$X$28,13,0),IF('Форма 1'!$AE3415=3,'Форма 1'!$H3415*VLOOKUP('Форма 1'!$F3415,'Придельники с 2022'!$B$4:$X$28,12,0)))))</f>
        <v/>
      </c>
      <c r="O3415" s="103" t="str">
        <f>IF(ISNUMBER('Форма 1'!AF3415),'Форма 1'!$H3415*VLOOKUP('Форма 1'!$F3415,'Придельники с 2022'!$B$4:$X$28,'Форма 1'!AF$8),"")</f>
        <v/>
      </c>
      <c r="P3415" s="87"/>
      <c r="Q3415" s="103" t="str">
        <f>IF(ISNUMBER('Форма 1'!AH3415),'Форма 1'!$H3415*VLOOKUP('Форма 1'!$F3415,'Придельники с 2022'!$B$4:$X$28,'Форма 1'!AH$8),"")</f>
        <v/>
      </c>
      <c r="R3415" s="103" t="str">
        <f>IF(ISNUMBER('Форма 1'!AI3415),'Форма 1'!$H3415*VLOOKUP('Форма 1'!$F3415,'Придельники с 2022'!$B$4:$X$28,'Форма 1'!AI$8),"")</f>
        <v/>
      </c>
      <c r="S3415" s="103" t="str">
        <f>IF(ISNUMBER('Форма 1'!AJ3415),'Форма 1'!$H3415*VLOOKUP('Форма 1'!$F3415,'Придельники с 2022'!$B$4:$X$28,'Форма 1'!AJ$8),"")</f>
        <v/>
      </c>
      <c r="T3415" s="87"/>
    </row>
    <row r="3416" spans="1:20">
      <c r="A3416" s="188">
        <f t="shared" si="253"/>
        <v>258</v>
      </c>
      <c r="B3416" s="189" t="s">
        <v>3298</v>
      </c>
      <c r="C3416" s="99">
        <f t="shared" si="252"/>
        <v>12084295.216000002</v>
      </c>
      <c r="D3416" s="103" t="str">
        <f>IF(ISNUMBER('Форма 1'!U3416),'Форма 1'!$H3416*VLOOKUP('Форма 1'!$F3416,'Придельники с 2022'!$B$4:$X$28,'Форма 1'!U$8),"")</f>
        <v/>
      </c>
      <c r="E3416" s="103" t="str">
        <f>IF(ISNUMBER('Форма 1'!V3416),'Форма 1'!$H3416*VLOOKUP('Форма 1'!$F3416,'Придельники с 2022'!$B$4:$X$28,'Форма 1'!V$8),"")</f>
        <v/>
      </c>
      <c r="F3416" s="103" t="str">
        <f>IF(ISNUMBER('Форма 1'!W3416),'Форма 1'!$H3416*VLOOKUP('Форма 1'!$F3416,'Придельники с 2022'!$B$4:$X$28,'Форма 1'!W$8),"")</f>
        <v/>
      </c>
      <c r="G3416" s="103" t="str">
        <f>IF(ISNUMBER('Форма 1'!X3416),'Форма 1'!$H3416*VLOOKUP('Форма 1'!$F3416,'Придельники с 2022'!$B$4:$X$28,'Форма 1'!X$8),"")</f>
        <v/>
      </c>
      <c r="H3416" s="103" t="str">
        <f>IF(ISNUMBER('Форма 1'!Y3416),'Форма 1'!$H3416*VLOOKUP('Форма 1'!$F3416,'Придельники с 2022'!$B$4:$X$28,'Форма 1'!Y$8),"")</f>
        <v/>
      </c>
      <c r="I3416" s="103" t="str">
        <f>IF(ISNUMBER('Форма 1'!Z3416),'Форма 1'!$H3416*VLOOKUP('Форма 1'!$F3416,'Придельники с 2022'!$B$4:$X$28,'Форма 1'!Z$8),"")</f>
        <v/>
      </c>
      <c r="J3416" s="103" t="str">
        <f>IF(ISNUMBER('Форма 1'!AA3416),'Форма 1'!$H3416*VLOOKUP('Форма 1'!$F3416,'Придельники с 2022'!$B$4:$X$28,'Форма 1'!AA$8),"")</f>
        <v/>
      </c>
      <c r="K3416" s="90"/>
      <c r="L3416" s="87"/>
      <c r="M3416" s="103">
        <f>IF(ISNUMBER('Форма 1'!AD3416),'Форма 1'!$H3416*VLOOKUP('Форма 1'!$F3416,'Придельники с 2022'!$B$4:$X$28,'Форма 1'!AD$8),"")</f>
        <v>12084295.216000002</v>
      </c>
      <c r="N3416" s="103" t="str">
        <f>IF(ISBLANK('Форма 1'!$AE3416),"",IF('Форма 1'!$AE3416=1,'Форма 1'!$H3416*VLOOKUP('Форма 1'!$F3416,'Придельники с 2022'!$B$4:$X$28,'Форма 1'!$AE$8,0),IF('Форма 1'!$AE3416=2,'Форма 1'!$H3416*VLOOKUP('Форма 1'!$F3416,'Придельники с 2022'!$B$4:$X$28,13,0),IF('Форма 1'!$AE3416=3,'Форма 1'!$H3416*VLOOKUP('Форма 1'!$F3416,'Придельники с 2022'!$B$4:$X$28,12,0)))))</f>
        <v/>
      </c>
      <c r="O3416" s="103" t="str">
        <f>IF(ISNUMBER('Форма 1'!AF3416),'Форма 1'!$H3416*VLOOKUP('Форма 1'!$F3416,'Придельники с 2022'!$B$4:$X$28,'Форма 1'!AF$8),"")</f>
        <v/>
      </c>
      <c r="P3416" s="87"/>
      <c r="Q3416" s="103" t="str">
        <f>IF(ISNUMBER('Форма 1'!AH3416),'Форма 1'!$H3416*VLOOKUP('Форма 1'!$F3416,'Придельники с 2022'!$B$4:$X$28,'Форма 1'!AH$8),"")</f>
        <v/>
      </c>
      <c r="R3416" s="103" t="str">
        <f>IF(ISNUMBER('Форма 1'!AI3416),'Форма 1'!$H3416*VLOOKUP('Форма 1'!$F3416,'Придельники с 2022'!$B$4:$X$28,'Форма 1'!AI$8),"")</f>
        <v/>
      </c>
      <c r="S3416" s="103" t="str">
        <f>IF(ISNUMBER('Форма 1'!AJ3416),'Форма 1'!$H3416*VLOOKUP('Форма 1'!$F3416,'Придельники с 2022'!$B$4:$X$28,'Форма 1'!AJ$8),"")</f>
        <v/>
      </c>
      <c r="T3416" s="87"/>
    </row>
    <row r="3417" spans="1:20">
      <c r="A3417" s="188">
        <f t="shared" si="253"/>
        <v>259</v>
      </c>
      <c r="B3417" s="189" t="s">
        <v>3299</v>
      </c>
      <c r="C3417" s="99">
        <f t="shared" si="252"/>
        <v>12778738.000000002</v>
      </c>
      <c r="D3417" s="103" t="str">
        <f>IF(ISNUMBER('Форма 1'!U3417),'Форма 1'!$H3417*VLOOKUP('Форма 1'!$F3417,'Придельники с 2022'!$B$4:$X$28,'Форма 1'!U$8),"")</f>
        <v/>
      </c>
      <c r="E3417" s="103" t="str">
        <f>IF(ISNUMBER('Форма 1'!V3417),'Форма 1'!$H3417*VLOOKUP('Форма 1'!$F3417,'Придельники с 2022'!$B$4:$X$28,'Форма 1'!V$8),"")</f>
        <v/>
      </c>
      <c r="F3417" s="103" t="str">
        <f>IF(ISNUMBER('Форма 1'!W3417),'Форма 1'!$H3417*VLOOKUP('Форма 1'!$F3417,'Придельники с 2022'!$B$4:$X$28,'Форма 1'!W$8),"")</f>
        <v/>
      </c>
      <c r="G3417" s="103" t="str">
        <f>IF(ISNUMBER('Форма 1'!X3417),'Форма 1'!$H3417*VLOOKUP('Форма 1'!$F3417,'Придельники с 2022'!$B$4:$X$28,'Форма 1'!X$8),"")</f>
        <v/>
      </c>
      <c r="H3417" s="103" t="str">
        <f>IF(ISNUMBER('Форма 1'!Y3417),'Форма 1'!$H3417*VLOOKUP('Форма 1'!$F3417,'Придельники с 2022'!$B$4:$X$28,'Форма 1'!Y$8),"")</f>
        <v/>
      </c>
      <c r="I3417" s="103" t="str">
        <f>IF(ISNUMBER('Форма 1'!Z3417),'Форма 1'!$H3417*VLOOKUP('Форма 1'!$F3417,'Придельники с 2022'!$B$4:$X$28,'Форма 1'!Z$8),"")</f>
        <v/>
      </c>
      <c r="J3417" s="103" t="str">
        <f>IF(ISNUMBER('Форма 1'!AA3417),'Форма 1'!$H3417*VLOOKUP('Форма 1'!$F3417,'Придельники с 2022'!$B$4:$X$28,'Форма 1'!AA$8),"")</f>
        <v/>
      </c>
      <c r="K3417" s="90"/>
      <c r="L3417" s="87"/>
      <c r="M3417" s="103">
        <f>IF(ISNUMBER('Форма 1'!AD3417),'Форма 1'!$H3417*VLOOKUP('Форма 1'!$F3417,'Придельники с 2022'!$B$4:$X$28,'Форма 1'!AD$8),"")</f>
        <v>12778738.000000002</v>
      </c>
      <c r="N3417" s="103" t="str">
        <f>IF(ISBLANK('Форма 1'!$AE3417),"",IF('Форма 1'!$AE3417=1,'Форма 1'!$H3417*VLOOKUP('Форма 1'!$F3417,'Придельники с 2022'!$B$4:$X$28,'Форма 1'!$AE$8,0),IF('Форма 1'!$AE3417=2,'Форма 1'!$H3417*VLOOKUP('Форма 1'!$F3417,'Придельники с 2022'!$B$4:$X$28,13,0),IF('Форма 1'!$AE3417=3,'Форма 1'!$H3417*VLOOKUP('Форма 1'!$F3417,'Придельники с 2022'!$B$4:$X$28,12,0)))))</f>
        <v/>
      </c>
      <c r="O3417" s="103" t="str">
        <f>IF(ISNUMBER('Форма 1'!AF3417),'Форма 1'!$H3417*VLOOKUP('Форма 1'!$F3417,'Придельники с 2022'!$B$4:$X$28,'Форма 1'!AF$8),"")</f>
        <v/>
      </c>
      <c r="P3417" s="87"/>
      <c r="Q3417" s="103" t="str">
        <f>IF(ISNUMBER('Форма 1'!AH3417),'Форма 1'!$H3417*VLOOKUP('Форма 1'!$F3417,'Придельники с 2022'!$B$4:$X$28,'Форма 1'!AH$8),"")</f>
        <v/>
      </c>
      <c r="R3417" s="103" t="str">
        <f>IF(ISNUMBER('Форма 1'!AI3417),'Форма 1'!$H3417*VLOOKUP('Форма 1'!$F3417,'Придельники с 2022'!$B$4:$X$28,'Форма 1'!AI$8),"")</f>
        <v/>
      </c>
      <c r="S3417" s="103" t="str">
        <f>IF(ISNUMBER('Форма 1'!AJ3417),'Форма 1'!$H3417*VLOOKUP('Форма 1'!$F3417,'Придельники с 2022'!$B$4:$X$28,'Форма 1'!AJ$8),"")</f>
        <v/>
      </c>
      <c r="T3417" s="87"/>
    </row>
    <row r="3418" spans="1:20">
      <c r="A3418" s="188">
        <f t="shared" si="253"/>
        <v>260</v>
      </c>
      <c r="B3418" s="189" t="s">
        <v>3300</v>
      </c>
      <c r="C3418" s="99">
        <f t="shared" si="252"/>
        <v>7133665.7504000003</v>
      </c>
      <c r="D3418" s="103" t="str">
        <f>IF(ISNUMBER('Форма 1'!U3418),'Форма 1'!$H3418*VLOOKUP('Форма 1'!$F3418,'Придельники с 2022'!$B$4:$X$28,'Форма 1'!U$8),"")</f>
        <v/>
      </c>
      <c r="E3418" s="103" t="str">
        <f>IF(ISNUMBER('Форма 1'!V3418),'Форма 1'!$H3418*VLOOKUP('Форма 1'!$F3418,'Придельники с 2022'!$B$4:$X$28,'Форма 1'!V$8),"")</f>
        <v/>
      </c>
      <c r="F3418" s="103" t="str">
        <f>IF(ISNUMBER('Форма 1'!W3418),'Форма 1'!$H3418*VLOOKUP('Форма 1'!$F3418,'Придельники с 2022'!$B$4:$X$28,'Форма 1'!W$8),"")</f>
        <v/>
      </c>
      <c r="G3418" s="103" t="str">
        <f>IF(ISNUMBER('Форма 1'!X3418),'Форма 1'!$H3418*VLOOKUP('Форма 1'!$F3418,'Придельники с 2022'!$B$4:$X$28,'Форма 1'!X$8),"")</f>
        <v/>
      </c>
      <c r="H3418" s="103" t="str">
        <f>IF(ISNUMBER('Форма 1'!Y3418),'Форма 1'!$H3418*VLOOKUP('Форма 1'!$F3418,'Придельники с 2022'!$B$4:$X$28,'Форма 1'!Y$8),"")</f>
        <v/>
      </c>
      <c r="I3418" s="103" t="str">
        <f>IF(ISNUMBER('Форма 1'!Z3418),'Форма 1'!$H3418*VLOOKUP('Форма 1'!$F3418,'Придельники с 2022'!$B$4:$X$28,'Форма 1'!Z$8),"")</f>
        <v/>
      </c>
      <c r="J3418" s="103" t="str">
        <f>IF(ISNUMBER('Форма 1'!AA3418),'Форма 1'!$H3418*VLOOKUP('Форма 1'!$F3418,'Придельники с 2022'!$B$4:$X$28,'Форма 1'!AA$8),"")</f>
        <v/>
      </c>
      <c r="K3418" s="90"/>
      <c r="L3418" s="87"/>
      <c r="M3418" s="103">
        <f>IF(ISNUMBER('Форма 1'!AD3418),'Форма 1'!$H3418*VLOOKUP('Форма 1'!$F3418,'Придельники с 2022'!$B$4:$X$28,'Форма 1'!AD$8),"")</f>
        <v>7133665.7504000003</v>
      </c>
      <c r="N3418" s="103" t="str">
        <f>IF(ISBLANK('Форма 1'!$AE3418),"",IF('Форма 1'!$AE3418=1,'Форма 1'!$H3418*VLOOKUP('Форма 1'!$F3418,'Придельники с 2022'!$B$4:$X$28,'Форма 1'!$AE$8,0),IF('Форма 1'!$AE3418=2,'Форма 1'!$H3418*VLOOKUP('Форма 1'!$F3418,'Придельники с 2022'!$B$4:$X$28,13,0),IF('Форма 1'!$AE3418=3,'Форма 1'!$H3418*VLOOKUP('Форма 1'!$F3418,'Придельники с 2022'!$B$4:$X$28,12,0)))))</f>
        <v/>
      </c>
      <c r="O3418" s="103" t="str">
        <f>IF(ISNUMBER('Форма 1'!AF3418),'Форма 1'!$H3418*VLOOKUP('Форма 1'!$F3418,'Придельники с 2022'!$B$4:$X$28,'Форма 1'!AF$8),"")</f>
        <v/>
      </c>
      <c r="P3418" s="87"/>
      <c r="Q3418" s="103" t="str">
        <f>IF(ISNUMBER('Форма 1'!AH3418),'Форма 1'!$H3418*VLOOKUP('Форма 1'!$F3418,'Придельники с 2022'!$B$4:$X$28,'Форма 1'!AH$8),"")</f>
        <v/>
      </c>
      <c r="R3418" s="103" t="str">
        <f>IF(ISNUMBER('Форма 1'!AI3418),'Форма 1'!$H3418*VLOOKUP('Форма 1'!$F3418,'Придельники с 2022'!$B$4:$X$28,'Форма 1'!AI$8),"")</f>
        <v/>
      </c>
      <c r="S3418" s="103" t="str">
        <f>IF(ISNUMBER('Форма 1'!AJ3418),'Форма 1'!$H3418*VLOOKUP('Форма 1'!$F3418,'Придельники с 2022'!$B$4:$X$28,'Форма 1'!AJ$8),"")</f>
        <v/>
      </c>
      <c r="T3418" s="87"/>
    </row>
    <row r="3419" spans="1:20">
      <c r="A3419" s="188">
        <f t="shared" si="253"/>
        <v>261</v>
      </c>
      <c r="B3419" s="189" t="s">
        <v>3301</v>
      </c>
      <c r="C3419" s="99">
        <f t="shared" si="252"/>
        <v>14422072.448000003</v>
      </c>
      <c r="D3419" s="103" t="str">
        <f>IF(ISNUMBER('Форма 1'!U3419),'Форма 1'!$H3419*VLOOKUP('Форма 1'!$F3419,'Придельники с 2022'!$B$4:$X$28,'Форма 1'!U$8),"")</f>
        <v/>
      </c>
      <c r="E3419" s="103" t="str">
        <f>IF(ISNUMBER('Форма 1'!V3419),'Форма 1'!$H3419*VLOOKUP('Форма 1'!$F3419,'Придельники с 2022'!$B$4:$X$28,'Форма 1'!V$8),"")</f>
        <v/>
      </c>
      <c r="F3419" s="103" t="str">
        <f>IF(ISNUMBER('Форма 1'!W3419),'Форма 1'!$H3419*VLOOKUP('Форма 1'!$F3419,'Придельники с 2022'!$B$4:$X$28,'Форма 1'!W$8),"")</f>
        <v/>
      </c>
      <c r="G3419" s="103" t="str">
        <f>IF(ISNUMBER('Форма 1'!X3419),'Форма 1'!$H3419*VLOOKUP('Форма 1'!$F3419,'Придельники с 2022'!$B$4:$X$28,'Форма 1'!X$8),"")</f>
        <v/>
      </c>
      <c r="H3419" s="103" t="str">
        <f>IF(ISNUMBER('Форма 1'!Y3419),'Форма 1'!$H3419*VLOOKUP('Форма 1'!$F3419,'Придельники с 2022'!$B$4:$X$28,'Форма 1'!Y$8),"")</f>
        <v/>
      </c>
      <c r="I3419" s="103" t="str">
        <f>IF(ISNUMBER('Форма 1'!Z3419),'Форма 1'!$H3419*VLOOKUP('Форма 1'!$F3419,'Придельники с 2022'!$B$4:$X$28,'Форма 1'!Z$8),"")</f>
        <v/>
      </c>
      <c r="J3419" s="103" t="str">
        <f>IF(ISNUMBER('Форма 1'!AA3419),'Форма 1'!$H3419*VLOOKUP('Форма 1'!$F3419,'Придельники с 2022'!$B$4:$X$28,'Форма 1'!AA$8),"")</f>
        <v/>
      </c>
      <c r="K3419" s="90"/>
      <c r="L3419" s="87"/>
      <c r="M3419" s="103">
        <f>IF(ISNUMBER('Форма 1'!AD3419),'Форма 1'!$H3419*VLOOKUP('Форма 1'!$F3419,'Придельники с 2022'!$B$4:$X$28,'Форма 1'!AD$8),"")</f>
        <v>14422072.448000003</v>
      </c>
      <c r="N3419" s="103" t="str">
        <f>IF(ISBLANK('Форма 1'!$AE3419),"",IF('Форма 1'!$AE3419=1,'Форма 1'!$H3419*VLOOKUP('Форма 1'!$F3419,'Придельники с 2022'!$B$4:$X$28,'Форма 1'!$AE$8,0),IF('Форма 1'!$AE3419=2,'Форма 1'!$H3419*VLOOKUP('Форма 1'!$F3419,'Придельники с 2022'!$B$4:$X$28,13,0),IF('Форма 1'!$AE3419=3,'Форма 1'!$H3419*VLOOKUP('Форма 1'!$F3419,'Придельники с 2022'!$B$4:$X$28,12,0)))))</f>
        <v/>
      </c>
      <c r="O3419" s="103" t="str">
        <f>IF(ISNUMBER('Форма 1'!AF3419),'Форма 1'!$H3419*VLOOKUP('Форма 1'!$F3419,'Придельники с 2022'!$B$4:$X$28,'Форма 1'!AF$8),"")</f>
        <v/>
      </c>
      <c r="P3419" s="87"/>
      <c r="Q3419" s="103" t="str">
        <f>IF(ISNUMBER('Форма 1'!AH3419),'Форма 1'!$H3419*VLOOKUP('Форма 1'!$F3419,'Придельники с 2022'!$B$4:$X$28,'Форма 1'!AH$8),"")</f>
        <v/>
      </c>
      <c r="R3419" s="103" t="str">
        <f>IF(ISNUMBER('Форма 1'!AI3419),'Форма 1'!$H3419*VLOOKUP('Форма 1'!$F3419,'Придельники с 2022'!$B$4:$X$28,'Форма 1'!AI$8),"")</f>
        <v/>
      </c>
      <c r="S3419" s="103" t="str">
        <f>IF(ISNUMBER('Форма 1'!AJ3419),'Форма 1'!$H3419*VLOOKUP('Форма 1'!$F3419,'Придельники с 2022'!$B$4:$X$28,'Форма 1'!AJ$8),"")</f>
        <v/>
      </c>
      <c r="T3419" s="87"/>
    </row>
    <row r="3420" spans="1:20">
      <c r="A3420" s="188">
        <f t="shared" si="253"/>
        <v>262</v>
      </c>
      <c r="B3420" s="189" t="s">
        <v>3302</v>
      </c>
      <c r="C3420" s="99">
        <f t="shared" si="252"/>
        <v>10287841.088000001</v>
      </c>
      <c r="D3420" s="103" t="str">
        <f>IF(ISNUMBER('Форма 1'!U3420),'Форма 1'!$H3420*VLOOKUP('Форма 1'!$F3420,'Придельники с 2022'!$B$4:$X$28,'Форма 1'!U$8),"")</f>
        <v/>
      </c>
      <c r="E3420" s="103" t="str">
        <f>IF(ISNUMBER('Форма 1'!V3420),'Форма 1'!$H3420*VLOOKUP('Форма 1'!$F3420,'Придельники с 2022'!$B$4:$X$28,'Форма 1'!V$8),"")</f>
        <v/>
      </c>
      <c r="F3420" s="103" t="str">
        <f>IF(ISNUMBER('Форма 1'!W3420),'Форма 1'!$H3420*VLOOKUP('Форма 1'!$F3420,'Придельники с 2022'!$B$4:$X$28,'Форма 1'!W$8),"")</f>
        <v/>
      </c>
      <c r="G3420" s="103" t="str">
        <f>IF(ISNUMBER('Форма 1'!X3420),'Форма 1'!$H3420*VLOOKUP('Форма 1'!$F3420,'Придельники с 2022'!$B$4:$X$28,'Форма 1'!X$8),"")</f>
        <v/>
      </c>
      <c r="H3420" s="103" t="str">
        <f>IF(ISNUMBER('Форма 1'!Y3420),'Форма 1'!$H3420*VLOOKUP('Форма 1'!$F3420,'Придельники с 2022'!$B$4:$X$28,'Форма 1'!Y$8),"")</f>
        <v/>
      </c>
      <c r="I3420" s="103" t="str">
        <f>IF(ISNUMBER('Форма 1'!Z3420),'Форма 1'!$H3420*VLOOKUP('Форма 1'!$F3420,'Придельники с 2022'!$B$4:$X$28,'Форма 1'!Z$8),"")</f>
        <v/>
      </c>
      <c r="J3420" s="103" t="str">
        <f>IF(ISNUMBER('Форма 1'!AA3420),'Форма 1'!$H3420*VLOOKUP('Форма 1'!$F3420,'Придельники с 2022'!$B$4:$X$28,'Форма 1'!AA$8),"")</f>
        <v/>
      </c>
      <c r="K3420" s="90"/>
      <c r="L3420" s="87"/>
      <c r="M3420" s="103">
        <f>IF(ISNUMBER('Форма 1'!AD3420),'Форма 1'!$H3420*VLOOKUP('Форма 1'!$F3420,'Придельники с 2022'!$B$4:$X$28,'Форма 1'!AD$8),"")</f>
        <v>10287841.088000001</v>
      </c>
      <c r="N3420" s="103" t="str">
        <f>IF(ISBLANK('Форма 1'!$AE3420),"",IF('Форма 1'!$AE3420=1,'Форма 1'!$H3420*VLOOKUP('Форма 1'!$F3420,'Придельники с 2022'!$B$4:$X$28,'Форма 1'!$AE$8,0),IF('Форма 1'!$AE3420=2,'Форма 1'!$H3420*VLOOKUP('Форма 1'!$F3420,'Придельники с 2022'!$B$4:$X$28,13,0),IF('Форма 1'!$AE3420=3,'Форма 1'!$H3420*VLOOKUP('Форма 1'!$F3420,'Придельники с 2022'!$B$4:$X$28,12,0)))))</f>
        <v/>
      </c>
      <c r="O3420" s="103" t="str">
        <f>IF(ISNUMBER('Форма 1'!AF3420),'Форма 1'!$H3420*VLOOKUP('Форма 1'!$F3420,'Придельники с 2022'!$B$4:$X$28,'Форма 1'!AF$8),"")</f>
        <v/>
      </c>
      <c r="P3420" s="87"/>
      <c r="Q3420" s="103" t="str">
        <f>IF(ISNUMBER('Форма 1'!AH3420),'Форма 1'!$H3420*VLOOKUP('Форма 1'!$F3420,'Придельники с 2022'!$B$4:$X$28,'Форма 1'!AH$8),"")</f>
        <v/>
      </c>
      <c r="R3420" s="103" t="str">
        <f>IF(ISNUMBER('Форма 1'!AI3420),'Форма 1'!$H3420*VLOOKUP('Форма 1'!$F3420,'Придельники с 2022'!$B$4:$X$28,'Форма 1'!AI$8),"")</f>
        <v/>
      </c>
      <c r="S3420" s="103" t="str">
        <f>IF(ISNUMBER('Форма 1'!AJ3420),'Форма 1'!$H3420*VLOOKUP('Форма 1'!$F3420,'Придельники с 2022'!$B$4:$X$28,'Форма 1'!AJ$8),"")</f>
        <v/>
      </c>
      <c r="T3420" s="87"/>
    </row>
    <row r="3421" spans="1:20">
      <c r="A3421" s="188">
        <f t="shared" si="253"/>
        <v>263</v>
      </c>
      <c r="B3421" s="189" t="s">
        <v>3303</v>
      </c>
      <c r="C3421" s="99">
        <f t="shared" si="252"/>
        <v>6882729.6160000004</v>
      </c>
      <c r="D3421" s="103" t="str">
        <f>IF(ISNUMBER('Форма 1'!U3421),'Форма 1'!$H3421*VLOOKUP('Форма 1'!$F3421,'Придельники с 2022'!$B$4:$X$28,'Форма 1'!U$8),"")</f>
        <v/>
      </c>
      <c r="E3421" s="103" t="str">
        <f>IF(ISNUMBER('Форма 1'!V3421),'Форма 1'!$H3421*VLOOKUP('Форма 1'!$F3421,'Придельники с 2022'!$B$4:$X$28,'Форма 1'!V$8),"")</f>
        <v/>
      </c>
      <c r="F3421" s="103" t="str">
        <f>IF(ISNUMBER('Форма 1'!W3421),'Форма 1'!$H3421*VLOOKUP('Форма 1'!$F3421,'Придельники с 2022'!$B$4:$X$28,'Форма 1'!W$8),"")</f>
        <v/>
      </c>
      <c r="G3421" s="103" t="str">
        <f>IF(ISNUMBER('Форма 1'!X3421),'Форма 1'!$H3421*VLOOKUP('Форма 1'!$F3421,'Придельники с 2022'!$B$4:$X$28,'Форма 1'!X$8),"")</f>
        <v/>
      </c>
      <c r="H3421" s="103" t="str">
        <f>IF(ISNUMBER('Форма 1'!Y3421),'Форма 1'!$H3421*VLOOKUP('Форма 1'!$F3421,'Придельники с 2022'!$B$4:$X$28,'Форма 1'!Y$8),"")</f>
        <v/>
      </c>
      <c r="I3421" s="103" t="str">
        <f>IF(ISNUMBER('Форма 1'!Z3421),'Форма 1'!$H3421*VLOOKUP('Форма 1'!$F3421,'Придельники с 2022'!$B$4:$X$28,'Форма 1'!Z$8),"")</f>
        <v/>
      </c>
      <c r="J3421" s="103" t="str">
        <f>IF(ISNUMBER('Форма 1'!AA3421),'Форма 1'!$H3421*VLOOKUP('Форма 1'!$F3421,'Придельники с 2022'!$B$4:$X$28,'Форма 1'!AA$8),"")</f>
        <v/>
      </c>
      <c r="K3421" s="90"/>
      <c r="L3421" s="87"/>
      <c r="M3421" s="103">
        <f>IF(ISNUMBER('Форма 1'!AD3421),'Форма 1'!$H3421*VLOOKUP('Форма 1'!$F3421,'Придельники с 2022'!$B$4:$X$28,'Форма 1'!AD$8),"")</f>
        <v>6882729.6160000004</v>
      </c>
      <c r="N3421" s="103" t="str">
        <f>IF(ISBLANK('Форма 1'!$AE3421),"",IF('Форма 1'!$AE3421=1,'Форма 1'!$H3421*VLOOKUP('Форма 1'!$F3421,'Придельники с 2022'!$B$4:$X$28,'Форма 1'!$AE$8,0),IF('Форма 1'!$AE3421=2,'Форма 1'!$H3421*VLOOKUP('Форма 1'!$F3421,'Придельники с 2022'!$B$4:$X$28,13,0),IF('Форма 1'!$AE3421=3,'Форма 1'!$H3421*VLOOKUP('Форма 1'!$F3421,'Придельники с 2022'!$B$4:$X$28,12,0)))))</f>
        <v/>
      </c>
      <c r="O3421" s="103" t="str">
        <f>IF(ISNUMBER('Форма 1'!AF3421),'Форма 1'!$H3421*VLOOKUP('Форма 1'!$F3421,'Придельники с 2022'!$B$4:$X$28,'Форма 1'!AF$8),"")</f>
        <v/>
      </c>
      <c r="P3421" s="87"/>
      <c r="Q3421" s="103" t="str">
        <f>IF(ISNUMBER('Форма 1'!AH3421),'Форма 1'!$H3421*VLOOKUP('Форма 1'!$F3421,'Придельники с 2022'!$B$4:$X$28,'Форма 1'!AH$8),"")</f>
        <v/>
      </c>
      <c r="R3421" s="103" t="str">
        <f>IF(ISNUMBER('Форма 1'!AI3421),'Форма 1'!$H3421*VLOOKUP('Форма 1'!$F3421,'Придельники с 2022'!$B$4:$X$28,'Форма 1'!AI$8),"")</f>
        <v/>
      </c>
      <c r="S3421" s="103" t="str">
        <f>IF(ISNUMBER('Форма 1'!AJ3421),'Форма 1'!$H3421*VLOOKUP('Форма 1'!$F3421,'Придельники с 2022'!$B$4:$X$28,'Форма 1'!AJ$8),"")</f>
        <v/>
      </c>
      <c r="T3421" s="87"/>
    </row>
    <row r="3422" spans="1:20">
      <c r="A3422" s="188">
        <f t="shared" si="253"/>
        <v>264</v>
      </c>
      <c r="B3422" s="189" t="s">
        <v>3304</v>
      </c>
      <c r="C3422" s="99">
        <f t="shared" si="252"/>
        <v>15979389.664000001</v>
      </c>
      <c r="D3422" s="103" t="str">
        <f>IF(ISNUMBER('Форма 1'!U3422),'Форма 1'!$H3422*VLOOKUP('Форма 1'!$F3422,'Придельники с 2022'!$B$4:$X$28,'Форма 1'!U$8),"")</f>
        <v/>
      </c>
      <c r="E3422" s="103" t="str">
        <f>IF(ISNUMBER('Форма 1'!V3422),'Форма 1'!$H3422*VLOOKUP('Форма 1'!$F3422,'Придельники с 2022'!$B$4:$X$28,'Форма 1'!V$8),"")</f>
        <v/>
      </c>
      <c r="F3422" s="103" t="str">
        <f>IF(ISNUMBER('Форма 1'!W3422),'Форма 1'!$H3422*VLOOKUP('Форма 1'!$F3422,'Придельники с 2022'!$B$4:$X$28,'Форма 1'!W$8),"")</f>
        <v/>
      </c>
      <c r="G3422" s="103" t="str">
        <f>IF(ISNUMBER('Форма 1'!X3422),'Форма 1'!$H3422*VLOOKUP('Форма 1'!$F3422,'Придельники с 2022'!$B$4:$X$28,'Форма 1'!X$8),"")</f>
        <v/>
      </c>
      <c r="H3422" s="103" t="str">
        <f>IF(ISNUMBER('Форма 1'!Y3422),'Форма 1'!$H3422*VLOOKUP('Форма 1'!$F3422,'Придельники с 2022'!$B$4:$X$28,'Форма 1'!Y$8),"")</f>
        <v/>
      </c>
      <c r="I3422" s="103" t="str">
        <f>IF(ISNUMBER('Форма 1'!Z3422),'Форма 1'!$H3422*VLOOKUP('Форма 1'!$F3422,'Придельники с 2022'!$B$4:$X$28,'Форма 1'!Z$8),"")</f>
        <v/>
      </c>
      <c r="J3422" s="103" t="str">
        <f>IF(ISNUMBER('Форма 1'!AA3422),'Форма 1'!$H3422*VLOOKUP('Форма 1'!$F3422,'Придельники с 2022'!$B$4:$X$28,'Форма 1'!AA$8),"")</f>
        <v/>
      </c>
      <c r="K3422" s="90"/>
      <c r="L3422" s="87"/>
      <c r="M3422" s="103">
        <f>IF(ISNUMBER('Форма 1'!AD3422),'Форма 1'!$H3422*VLOOKUP('Форма 1'!$F3422,'Придельники с 2022'!$B$4:$X$28,'Форма 1'!AD$8),"")</f>
        <v>15979389.664000001</v>
      </c>
      <c r="N3422" s="103" t="str">
        <f>IF(ISBLANK('Форма 1'!$AE3422),"",IF('Форма 1'!$AE3422=1,'Форма 1'!$H3422*VLOOKUP('Форма 1'!$F3422,'Придельники с 2022'!$B$4:$X$28,'Форма 1'!$AE$8,0),IF('Форма 1'!$AE3422=2,'Форма 1'!$H3422*VLOOKUP('Форма 1'!$F3422,'Придельники с 2022'!$B$4:$X$28,13,0),IF('Форма 1'!$AE3422=3,'Форма 1'!$H3422*VLOOKUP('Форма 1'!$F3422,'Придельники с 2022'!$B$4:$X$28,12,0)))))</f>
        <v/>
      </c>
      <c r="O3422" s="103" t="str">
        <f>IF(ISNUMBER('Форма 1'!AF3422),'Форма 1'!$H3422*VLOOKUP('Форма 1'!$F3422,'Придельники с 2022'!$B$4:$X$28,'Форма 1'!AF$8),"")</f>
        <v/>
      </c>
      <c r="P3422" s="87"/>
      <c r="Q3422" s="103" t="str">
        <f>IF(ISNUMBER('Форма 1'!AH3422),'Форма 1'!$H3422*VLOOKUP('Форма 1'!$F3422,'Придельники с 2022'!$B$4:$X$28,'Форма 1'!AH$8),"")</f>
        <v/>
      </c>
      <c r="R3422" s="103" t="str">
        <f>IF(ISNUMBER('Форма 1'!AI3422),'Форма 1'!$H3422*VLOOKUP('Форма 1'!$F3422,'Придельники с 2022'!$B$4:$X$28,'Форма 1'!AI$8),"")</f>
        <v/>
      </c>
      <c r="S3422" s="103" t="str">
        <f>IF(ISNUMBER('Форма 1'!AJ3422),'Форма 1'!$H3422*VLOOKUP('Форма 1'!$F3422,'Придельники с 2022'!$B$4:$X$28,'Форма 1'!AJ$8),"")</f>
        <v/>
      </c>
      <c r="T3422" s="87"/>
    </row>
    <row r="3423" spans="1:20">
      <c r="A3423" s="188">
        <f t="shared" si="253"/>
        <v>265</v>
      </c>
      <c r="B3423" s="189" t="s">
        <v>3305</v>
      </c>
      <c r="C3423" s="99">
        <f t="shared" si="252"/>
        <v>14478816.800000001</v>
      </c>
      <c r="D3423" s="103" t="str">
        <f>IF(ISNUMBER('Форма 1'!U3423),'Форма 1'!$H3423*VLOOKUP('Форма 1'!$F3423,'Придельники с 2022'!$B$4:$X$28,'Форма 1'!U$8),"")</f>
        <v/>
      </c>
      <c r="E3423" s="103" t="str">
        <f>IF(ISNUMBER('Форма 1'!V3423),'Форма 1'!$H3423*VLOOKUP('Форма 1'!$F3423,'Придельники с 2022'!$B$4:$X$28,'Форма 1'!V$8),"")</f>
        <v/>
      </c>
      <c r="F3423" s="103" t="str">
        <f>IF(ISNUMBER('Форма 1'!W3423),'Форма 1'!$H3423*VLOOKUP('Форма 1'!$F3423,'Придельники с 2022'!$B$4:$X$28,'Форма 1'!W$8),"")</f>
        <v/>
      </c>
      <c r="G3423" s="103" t="str">
        <f>IF(ISNUMBER('Форма 1'!X3423),'Форма 1'!$H3423*VLOOKUP('Форма 1'!$F3423,'Придельники с 2022'!$B$4:$X$28,'Форма 1'!X$8),"")</f>
        <v/>
      </c>
      <c r="H3423" s="103" t="str">
        <f>IF(ISNUMBER('Форма 1'!Y3423),'Форма 1'!$H3423*VLOOKUP('Форма 1'!$F3423,'Придельники с 2022'!$B$4:$X$28,'Форма 1'!Y$8),"")</f>
        <v/>
      </c>
      <c r="I3423" s="103" t="str">
        <f>IF(ISNUMBER('Форма 1'!Z3423),'Форма 1'!$H3423*VLOOKUP('Форма 1'!$F3423,'Придельники с 2022'!$B$4:$X$28,'Форма 1'!Z$8),"")</f>
        <v/>
      </c>
      <c r="J3423" s="103" t="str">
        <f>IF(ISNUMBER('Форма 1'!AA3423),'Форма 1'!$H3423*VLOOKUP('Форма 1'!$F3423,'Придельники с 2022'!$B$4:$X$28,'Форма 1'!AA$8),"")</f>
        <v/>
      </c>
      <c r="K3423" s="90"/>
      <c r="L3423" s="87"/>
      <c r="M3423" s="103">
        <f>IF(ISNUMBER('Форма 1'!AD3423),'Форма 1'!$H3423*VLOOKUP('Форма 1'!$F3423,'Придельники с 2022'!$B$4:$X$28,'Форма 1'!AD$8),"")</f>
        <v>14478816.800000001</v>
      </c>
      <c r="N3423" s="103" t="str">
        <f>IF(ISBLANK('Форма 1'!$AE3423),"",IF('Форма 1'!$AE3423=1,'Форма 1'!$H3423*VLOOKUP('Форма 1'!$F3423,'Придельники с 2022'!$B$4:$X$28,'Форма 1'!$AE$8,0),IF('Форма 1'!$AE3423=2,'Форма 1'!$H3423*VLOOKUP('Форма 1'!$F3423,'Придельники с 2022'!$B$4:$X$28,13,0),IF('Форма 1'!$AE3423=3,'Форма 1'!$H3423*VLOOKUP('Форма 1'!$F3423,'Придельники с 2022'!$B$4:$X$28,12,0)))))</f>
        <v/>
      </c>
      <c r="O3423" s="103" t="str">
        <f>IF(ISNUMBER('Форма 1'!AF3423),'Форма 1'!$H3423*VLOOKUP('Форма 1'!$F3423,'Придельники с 2022'!$B$4:$X$28,'Форма 1'!AF$8),"")</f>
        <v/>
      </c>
      <c r="P3423" s="87"/>
      <c r="Q3423" s="103" t="str">
        <f>IF(ISNUMBER('Форма 1'!AH3423),'Форма 1'!$H3423*VLOOKUP('Форма 1'!$F3423,'Придельники с 2022'!$B$4:$X$28,'Форма 1'!AH$8),"")</f>
        <v/>
      </c>
      <c r="R3423" s="103" t="str">
        <f>IF(ISNUMBER('Форма 1'!AI3423),'Форма 1'!$H3423*VLOOKUP('Форма 1'!$F3423,'Придельники с 2022'!$B$4:$X$28,'Форма 1'!AI$8),"")</f>
        <v/>
      </c>
      <c r="S3423" s="103" t="str">
        <f>IF(ISNUMBER('Форма 1'!AJ3423),'Форма 1'!$H3423*VLOOKUP('Форма 1'!$F3423,'Придельники с 2022'!$B$4:$X$28,'Форма 1'!AJ$8),"")</f>
        <v/>
      </c>
      <c r="T3423" s="87"/>
    </row>
    <row r="3424" spans="1:20">
      <c r="A3424" s="188">
        <f t="shared" si="253"/>
        <v>266</v>
      </c>
      <c r="B3424" s="189" t="s">
        <v>3306</v>
      </c>
      <c r="C3424" s="99">
        <f t="shared" si="252"/>
        <v>15851940.048000002</v>
      </c>
      <c r="D3424" s="103" t="str">
        <f>IF(ISNUMBER('Форма 1'!U3424),'Форма 1'!$H3424*VLOOKUP('Форма 1'!$F3424,'Придельники с 2022'!$B$4:$X$28,'Форма 1'!U$8),"")</f>
        <v/>
      </c>
      <c r="E3424" s="103" t="str">
        <f>IF(ISNUMBER('Форма 1'!V3424),'Форма 1'!$H3424*VLOOKUP('Форма 1'!$F3424,'Придельники с 2022'!$B$4:$X$28,'Форма 1'!V$8),"")</f>
        <v/>
      </c>
      <c r="F3424" s="103" t="str">
        <f>IF(ISNUMBER('Форма 1'!W3424),'Форма 1'!$H3424*VLOOKUP('Форма 1'!$F3424,'Придельники с 2022'!$B$4:$X$28,'Форма 1'!W$8),"")</f>
        <v/>
      </c>
      <c r="G3424" s="103" t="str">
        <f>IF(ISNUMBER('Форма 1'!X3424),'Форма 1'!$H3424*VLOOKUP('Форма 1'!$F3424,'Придельники с 2022'!$B$4:$X$28,'Форма 1'!X$8),"")</f>
        <v/>
      </c>
      <c r="H3424" s="103" t="str">
        <f>IF(ISNUMBER('Форма 1'!Y3424),'Форма 1'!$H3424*VLOOKUP('Форма 1'!$F3424,'Придельники с 2022'!$B$4:$X$28,'Форма 1'!Y$8),"")</f>
        <v/>
      </c>
      <c r="I3424" s="103" t="str">
        <f>IF(ISNUMBER('Форма 1'!Z3424),'Форма 1'!$H3424*VLOOKUP('Форма 1'!$F3424,'Придельники с 2022'!$B$4:$X$28,'Форма 1'!Z$8),"")</f>
        <v/>
      </c>
      <c r="J3424" s="103" t="str">
        <f>IF(ISNUMBER('Форма 1'!AA3424),'Форма 1'!$H3424*VLOOKUP('Форма 1'!$F3424,'Придельники с 2022'!$B$4:$X$28,'Форма 1'!AA$8),"")</f>
        <v/>
      </c>
      <c r="K3424" s="90"/>
      <c r="L3424" s="87"/>
      <c r="M3424" s="103">
        <f>IF(ISNUMBER('Форма 1'!AD3424),'Форма 1'!$H3424*VLOOKUP('Форма 1'!$F3424,'Придельники с 2022'!$B$4:$X$28,'Форма 1'!AD$8),"")</f>
        <v>15851940.048000002</v>
      </c>
      <c r="N3424" s="103" t="str">
        <f>IF(ISBLANK('Форма 1'!$AE3424),"",IF('Форма 1'!$AE3424=1,'Форма 1'!$H3424*VLOOKUP('Форма 1'!$F3424,'Придельники с 2022'!$B$4:$X$28,'Форма 1'!$AE$8,0),IF('Форма 1'!$AE3424=2,'Форма 1'!$H3424*VLOOKUP('Форма 1'!$F3424,'Придельники с 2022'!$B$4:$X$28,13,0),IF('Форма 1'!$AE3424=3,'Форма 1'!$H3424*VLOOKUP('Форма 1'!$F3424,'Придельники с 2022'!$B$4:$X$28,12,0)))))</f>
        <v/>
      </c>
      <c r="O3424" s="103" t="str">
        <f>IF(ISNUMBER('Форма 1'!AF3424),'Форма 1'!$H3424*VLOOKUP('Форма 1'!$F3424,'Придельники с 2022'!$B$4:$X$28,'Форма 1'!AF$8),"")</f>
        <v/>
      </c>
      <c r="P3424" s="87"/>
      <c r="Q3424" s="103" t="str">
        <f>IF(ISNUMBER('Форма 1'!AH3424),'Форма 1'!$H3424*VLOOKUP('Форма 1'!$F3424,'Придельники с 2022'!$B$4:$X$28,'Форма 1'!AH$8),"")</f>
        <v/>
      </c>
      <c r="R3424" s="103" t="str">
        <f>IF(ISNUMBER('Форма 1'!AI3424),'Форма 1'!$H3424*VLOOKUP('Форма 1'!$F3424,'Придельники с 2022'!$B$4:$X$28,'Форма 1'!AI$8),"")</f>
        <v/>
      </c>
      <c r="S3424" s="103" t="str">
        <f>IF(ISNUMBER('Форма 1'!AJ3424),'Форма 1'!$H3424*VLOOKUP('Форма 1'!$F3424,'Придельники с 2022'!$B$4:$X$28,'Форма 1'!AJ$8),"")</f>
        <v/>
      </c>
      <c r="T3424" s="87"/>
    </row>
    <row r="3425" spans="1:20">
      <c r="A3425" s="188">
        <f t="shared" si="253"/>
        <v>267</v>
      </c>
      <c r="B3425" s="194" t="s">
        <v>5171</v>
      </c>
      <c r="C3425" s="99">
        <f>SUM(D3425:J3425,L3425:T3425)</f>
        <v>11790950.399999999</v>
      </c>
      <c r="D3425" s="103" t="str">
        <f>IF(ISNUMBER('Форма 1'!U3425),'Форма 1'!$H3425*VLOOKUP('Форма 1'!$F3425,'Придельники с 2022'!$B$4:$X$28,'Форма 1'!U$8),"")</f>
        <v/>
      </c>
      <c r="E3425" s="103" t="str">
        <f>IF(ISNUMBER('Форма 1'!V3425),'Форма 1'!$H3425*VLOOKUP('Форма 1'!$F3425,'Придельники с 2022'!$B$4:$X$28,'Форма 1'!V$8),"")</f>
        <v/>
      </c>
      <c r="F3425" s="103" t="str">
        <f>IF(ISNUMBER('Форма 1'!W3425),'Форма 1'!$H3425*VLOOKUP('Форма 1'!$F3425,'Придельники с 2022'!$B$4:$X$28,'Форма 1'!W$8),"")</f>
        <v/>
      </c>
      <c r="G3425" s="103" t="str">
        <f>IF(ISNUMBER('Форма 1'!X3425),'Форма 1'!$H3425*VLOOKUP('Форма 1'!$F3425,'Придельники с 2022'!$B$4:$X$28,'Форма 1'!X$8),"")</f>
        <v/>
      </c>
      <c r="H3425" s="103" t="str">
        <f>IF(ISNUMBER('Форма 1'!Y3425),'Форма 1'!$H3425*VLOOKUP('Форма 1'!$F3425,'Придельники с 2022'!$B$4:$X$28,'Форма 1'!Y$8),"")</f>
        <v/>
      </c>
      <c r="I3425" s="103" t="str">
        <f>IF(ISNUMBER('Форма 1'!Z3425),'Форма 1'!$H3425*VLOOKUP('Форма 1'!$F3425,'Придельники с 2022'!$B$4:$X$28,'Форма 1'!Z$8),"")</f>
        <v/>
      </c>
      <c r="J3425" s="103" t="str">
        <f>IF(ISNUMBER('Форма 1'!AA3425),'Форма 1'!$H3425*VLOOKUP('Форма 1'!$F3425,'Придельники с 2022'!$B$4:$X$28,'Форма 1'!AA$8),"")</f>
        <v/>
      </c>
      <c r="K3425" s="90">
        <v>3</v>
      </c>
      <c r="L3425" s="87">
        <f>3930316.8*K3425</f>
        <v>11790950.399999999</v>
      </c>
      <c r="M3425" s="103" t="str">
        <f>IF(ISNUMBER('Форма 1'!AD3425),'Форма 1'!$H3425*VLOOKUP('Форма 1'!$F3425,'Придельники с 2022'!$B$4:$X$28,'Форма 1'!AD$8),"")</f>
        <v/>
      </c>
      <c r="N3425" s="103" t="str">
        <f>IF(ISBLANK('Форма 1'!$AE3425),"",IF('Форма 1'!$AE3425=1,'Форма 1'!$H3425*VLOOKUP('Форма 1'!$F3425,'Придельники с 2022'!$B$4:$X$28,'Форма 1'!$AE$8,0),IF('Форма 1'!$AE3425=2,'Форма 1'!$H3425*VLOOKUP('Форма 1'!$F3425,'Придельники с 2022'!$B$4:$X$28,13,0),IF('Форма 1'!$AE3425=3,'Форма 1'!$H3425*VLOOKUP('Форма 1'!$F3425,'Придельники с 2022'!$B$4:$X$28,12,0)))))</f>
        <v/>
      </c>
      <c r="O3425" s="103" t="str">
        <f>IF(ISNUMBER('Форма 1'!AF3425),'Форма 1'!$H3425*VLOOKUP('Форма 1'!$F3425,'Придельники с 2022'!$B$4:$X$28,'Форма 1'!AF$8),"")</f>
        <v/>
      </c>
      <c r="P3425" s="87"/>
      <c r="Q3425" s="103" t="str">
        <f>IF(ISNUMBER('Форма 1'!AH3425),'Форма 1'!$H3425*VLOOKUP('Форма 1'!$F3425,'Придельники с 2022'!$B$4:$X$28,'Форма 1'!AH$8),"")</f>
        <v/>
      </c>
      <c r="R3425" s="103" t="str">
        <f>IF(ISNUMBER('Форма 1'!AI3425),'Форма 1'!$H3425*VLOOKUP('Форма 1'!$F3425,'Придельники с 2022'!$B$4:$X$28,'Форма 1'!AI$8),"")</f>
        <v/>
      </c>
      <c r="S3425" s="103" t="str">
        <f>IF(ISNUMBER('Форма 1'!AJ3425),'Форма 1'!$H3425*VLOOKUP('Форма 1'!$F3425,'Придельники с 2022'!$B$4:$X$28,'Форма 1'!AJ$8),"")</f>
        <v/>
      </c>
      <c r="T3425" s="87"/>
    </row>
    <row r="3426" spans="1:20">
      <c r="A3426" s="188">
        <f t="shared" si="253"/>
        <v>268</v>
      </c>
      <c r="B3426" s="190" t="s">
        <v>3307</v>
      </c>
      <c r="C3426" s="99">
        <f t="shared" si="252"/>
        <v>33885531.343999997</v>
      </c>
      <c r="D3426" s="103" t="str">
        <f>IF(ISNUMBER('Форма 1'!U3426),'Форма 1'!$H3426*VLOOKUP('Форма 1'!$F3426,'Придельники с 2022'!$B$4:$X$28,'Форма 1'!U$8),"")</f>
        <v/>
      </c>
      <c r="E3426" s="103" t="str">
        <f>IF(ISNUMBER('Форма 1'!V3426),'Форма 1'!$H3426*VLOOKUP('Форма 1'!$F3426,'Придельники с 2022'!$B$4:$X$28,'Форма 1'!V$8),"")</f>
        <v/>
      </c>
      <c r="F3426" s="103" t="str">
        <f>IF(ISNUMBER('Форма 1'!W3426),'Форма 1'!$H3426*VLOOKUP('Форма 1'!$F3426,'Придельники с 2022'!$B$4:$X$28,'Форма 1'!W$8),"")</f>
        <v/>
      </c>
      <c r="G3426" s="103" t="str">
        <f>IF(ISNUMBER('Форма 1'!X3426),'Форма 1'!$H3426*VLOOKUP('Форма 1'!$F3426,'Придельники с 2022'!$B$4:$X$28,'Форма 1'!X$8),"")</f>
        <v/>
      </c>
      <c r="H3426" s="103" t="str">
        <f>IF(ISNUMBER('Форма 1'!Y3426),'Форма 1'!$H3426*VLOOKUP('Форма 1'!$F3426,'Придельники с 2022'!$B$4:$X$28,'Форма 1'!Y$8),"")</f>
        <v/>
      </c>
      <c r="I3426" s="103" t="str">
        <f>IF(ISNUMBER('Форма 1'!Z3426),'Форма 1'!$H3426*VLOOKUP('Форма 1'!$F3426,'Придельники с 2022'!$B$4:$X$28,'Форма 1'!Z$8),"")</f>
        <v/>
      </c>
      <c r="J3426" s="103" t="str">
        <f>IF(ISNUMBER('Форма 1'!AA3426),'Форма 1'!$H3426*VLOOKUP('Форма 1'!$F3426,'Придельники с 2022'!$B$4:$X$28,'Форма 1'!AA$8),"")</f>
        <v/>
      </c>
      <c r="K3426" s="90"/>
      <c r="L3426" s="87"/>
      <c r="M3426" s="103" t="str">
        <f>IF(ISNUMBER('Форма 1'!AD3426),'Форма 1'!$H3426*VLOOKUP('Форма 1'!$F3426,'Придельники с 2022'!$B$4:$X$28,'Форма 1'!AD$8),"")</f>
        <v/>
      </c>
      <c r="N3426" s="103">
        <f>IF(ISBLANK('Форма 1'!$AE3426),"",IF('Форма 1'!$AE3426=1,'Форма 1'!$H3426*VLOOKUP('Форма 1'!$F3426,'Придельники с 2022'!$B$4:$X$28,'Форма 1'!$AE$8,0),IF('Форма 1'!$AE3426=2,'Форма 1'!$H3426*VLOOKUP('Форма 1'!$F3426,'Придельники с 2022'!$B$4:$X$28,13,0),IF('Форма 1'!$AE3426=3,'Форма 1'!$H3426*VLOOKUP('Форма 1'!$F3426,'Придельники с 2022'!$B$4:$X$28,12,0)))))</f>
        <v>33885531.343999997</v>
      </c>
      <c r="O3426" s="103" t="str">
        <f>IF(ISNUMBER('Форма 1'!AF3426),'Форма 1'!$H3426*VLOOKUP('Форма 1'!$F3426,'Придельники с 2022'!$B$4:$X$28,'Форма 1'!AF$8),"")</f>
        <v/>
      </c>
      <c r="P3426" s="87"/>
      <c r="Q3426" s="103" t="str">
        <f>IF(ISNUMBER('Форма 1'!AH3426),'Форма 1'!$H3426*VLOOKUP('Форма 1'!$F3426,'Придельники с 2022'!$B$4:$X$28,'Форма 1'!AH$8),"")</f>
        <v/>
      </c>
      <c r="R3426" s="103" t="str">
        <f>IF(ISNUMBER('Форма 1'!AI3426),'Форма 1'!$H3426*VLOOKUP('Форма 1'!$F3426,'Придельники с 2022'!$B$4:$X$28,'Форма 1'!AI$8),"")</f>
        <v/>
      </c>
      <c r="S3426" s="103" t="str">
        <f>IF(ISNUMBER('Форма 1'!AJ3426),'Форма 1'!$H3426*VLOOKUP('Форма 1'!$F3426,'Придельники с 2022'!$B$4:$X$28,'Форма 1'!AJ$8),"")</f>
        <v/>
      </c>
      <c r="T3426" s="87"/>
    </row>
    <row r="3427" spans="1:20">
      <c r="A3427" s="188">
        <f>A3426+1</f>
        <v>269</v>
      </c>
      <c r="B3427" s="190" t="s">
        <v>606</v>
      </c>
      <c r="C3427" s="99">
        <f t="shared" si="252"/>
        <v>20267209.631999999</v>
      </c>
      <c r="D3427" s="103" t="str">
        <f>IF(ISNUMBER('Форма 1'!U3427),'Форма 1'!$H3427*VLOOKUP('Форма 1'!$F3427,'Придельники с 2022'!$B$4:$X$28,'Форма 1'!U$8),"")</f>
        <v/>
      </c>
      <c r="E3427" s="103" t="str">
        <f>IF(ISNUMBER('Форма 1'!V3427),'Форма 1'!$H3427*VLOOKUP('Форма 1'!$F3427,'Придельники с 2022'!$B$4:$X$28,'Форма 1'!V$8),"")</f>
        <v/>
      </c>
      <c r="F3427" s="103" t="str">
        <f>IF(ISNUMBER('Форма 1'!W3427),'Форма 1'!$H3427*VLOOKUP('Форма 1'!$F3427,'Придельники с 2022'!$B$4:$X$28,'Форма 1'!W$8),"")</f>
        <v/>
      </c>
      <c r="G3427" s="103" t="str">
        <f>IF(ISNUMBER('Форма 1'!X3427),'Форма 1'!$H3427*VLOOKUP('Форма 1'!$F3427,'Придельники с 2022'!$B$4:$X$28,'Форма 1'!X$8),"")</f>
        <v/>
      </c>
      <c r="H3427" s="103" t="str">
        <f>IF(ISNUMBER('Форма 1'!Y3427),'Форма 1'!$H3427*VLOOKUP('Форма 1'!$F3427,'Придельники с 2022'!$B$4:$X$28,'Форма 1'!Y$8),"")</f>
        <v/>
      </c>
      <c r="I3427" s="103" t="str">
        <f>IF(ISNUMBER('Форма 1'!Z3427),'Форма 1'!$H3427*VLOOKUP('Форма 1'!$F3427,'Придельники с 2022'!$B$4:$X$28,'Форма 1'!Z$8),"")</f>
        <v/>
      </c>
      <c r="J3427" s="103" t="str">
        <f>IF(ISNUMBER('Форма 1'!AA3427),'Форма 1'!$H3427*VLOOKUP('Форма 1'!$F3427,'Придельники с 2022'!$B$4:$X$28,'Форма 1'!AA$8),"")</f>
        <v/>
      </c>
      <c r="K3427" s="90"/>
      <c r="L3427" s="87"/>
      <c r="M3427" s="103" t="str">
        <f>IF(ISNUMBER('Форма 1'!AD3427),'Форма 1'!$H3427*VLOOKUP('Форма 1'!$F3427,'Придельники с 2022'!$B$4:$X$28,'Форма 1'!AD$8),"")</f>
        <v/>
      </c>
      <c r="N3427" s="103">
        <f>IF(ISBLANK('Форма 1'!$AE3427),"",IF('Форма 1'!$AE3427=1,'Форма 1'!$H3427*VLOOKUP('Форма 1'!$F3427,'Придельники с 2022'!$B$4:$X$28,'Форма 1'!$AE$8,0),IF('Форма 1'!$AE3427=2,'Форма 1'!$H3427*VLOOKUP('Форма 1'!$F3427,'Придельники с 2022'!$B$4:$X$28,13,0),IF('Форма 1'!$AE3427=3,'Форма 1'!$H3427*VLOOKUP('Форма 1'!$F3427,'Придельники с 2022'!$B$4:$X$28,12,0)))))</f>
        <v>14943927.488</v>
      </c>
      <c r="O3427" s="103" t="str">
        <f>IF(ISNUMBER('Форма 1'!AF3427),'Форма 1'!$H3427*VLOOKUP('Форма 1'!$F3427,'Придельники с 2022'!$B$4:$X$28,'Форма 1'!AF$8),"")</f>
        <v/>
      </c>
      <c r="P3427" s="87"/>
      <c r="Q3427" s="103">
        <f>IF(ISNUMBER('Форма 1'!AH3427),'Форма 1'!$H3427*VLOOKUP('Форма 1'!$F3427,'Придельники с 2022'!$B$4:$X$28,'Форма 1'!AH$8),"")</f>
        <v>5323282.1440000003</v>
      </c>
      <c r="R3427" s="103" t="str">
        <f>IF(ISNUMBER('Форма 1'!AI3427),'Форма 1'!$H3427*VLOOKUP('Форма 1'!$F3427,'Придельники с 2022'!$B$4:$X$28,'Форма 1'!AI$8),"")</f>
        <v/>
      </c>
      <c r="S3427" s="103" t="str">
        <f>IF(ISNUMBER('Форма 1'!AJ3427),'Форма 1'!$H3427*VLOOKUP('Форма 1'!$F3427,'Придельники с 2022'!$B$4:$X$28,'Форма 1'!AJ$8),"")</f>
        <v/>
      </c>
      <c r="T3427" s="87"/>
    </row>
    <row r="3428" spans="1:20">
      <c r="A3428" s="188">
        <f t="shared" si="253"/>
        <v>270</v>
      </c>
      <c r="B3428" s="190" t="s">
        <v>3308</v>
      </c>
      <c r="C3428" s="99">
        <f t="shared" si="252"/>
        <v>35881280.652000003</v>
      </c>
      <c r="D3428" s="103" t="str">
        <f>IF(ISNUMBER('Форма 1'!U3428),'Форма 1'!$H3428*VLOOKUP('Форма 1'!$F3428,'Придельники с 2022'!$B$4:$X$28,'Форма 1'!U$8),"")</f>
        <v/>
      </c>
      <c r="E3428" s="103" t="str">
        <f>IF(ISNUMBER('Форма 1'!V3428),'Форма 1'!$H3428*VLOOKUP('Форма 1'!$F3428,'Придельники с 2022'!$B$4:$X$28,'Форма 1'!V$8),"")</f>
        <v/>
      </c>
      <c r="F3428" s="103" t="str">
        <f>IF(ISNUMBER('Форма 1'!W3428),'Форма 1'!$H3428*VLOOKUP('Форма 1'!$F3428,'Придельники с 2022'!$B$4:$X$28,'Форма 1'!W$8),"")</f>
        <v/>
      </c>
      <c r="G3428" s="103" t="str">
        <f>IF(ISNUMBER('Форма 1'!X3428),'Форма 1'!$H3428*VLOOKUP('Форма 1'!$F3428,'Придельники с 2022'!$B$4:$X$28,'Форма 1'!X$8),"")</f>
        <v/>
      </c>
      <c r="H3428" s="103" t="str">
        <f>IF(ISNUMBER('Форма 1'!Y3428),'Форма 1'!$H3428*VLOOKUP('Форма 1'!$F3428,'Придельники с 2022'!$B$4:$X$28,'Форма 1'!Y$8),"")</f>
        <v/>
      </c>
      <c r="I3428" s="103" t="str">
        <f>IF(ISNUMBER('Форма 1'!Z3428),'Форма 1'!$H3428*VLOOKUP('Форма 1'!$F3428,'Придельники с 2022'!$B$4:$X$28,'Форма 1'!Z$8),"")</f>
        <v/>
      </c>
      <c r="J3428" s="103" t="str">
        <f>IF(ISNUMBER('Форма 1'!AA3428),'Форма 1'!$H3428*VLOOKUP('Форма 1'!$F3428,'Придельники с 2022'!$B$4:$X$28,'Форма 1'!AA$8),"")</f>
        <v/>
      </c>
      <c r="K3428" s="90"/>
      <c r="L3428" s="87"/>
      <c r="M3428" s="103">
        <f>IF(ISNUMBER('Форма 1'!AD3428),'Форма 1'!$H3428*VLOOKUP('Форма 1'!$F3428,'Придельники с 2022'!$B$4:$X$28,'Форма 1'!AD$8),"")</f>
        <v>17216506.608000003</v>
      </c>
      <c r="N3428" s="103">
        <f>IF(ISBLANK('Форма 1'!$AE3428),"",IF('Форма 1'!$AE3428=1,'Форма 1'!$H3428*VLOOKUP('Форма 1'!$F3428,'Придельники с 2022'!$B$4:$X$28,'Форма 1'!$AE$8,0),IF('Форма 1'!$AE3428=2,'Форма 1'!$H3428*VLOOKUP('Форма 1'!$F3428,'Придельники с 2022'!$B$4:$X$28,13,0),IF('Форма 1'!$AE3428=3,'Форма 1'!$H3428*VLOOKUP('Форма 1'!$F3428,'Придельники с 2022'!$B$4:$X$28,12,0)))))</f>
        <v>18664774.044</v>
      </c>
      <c r="O3428" s="103" t="str">
        <f>IF(ISNUMBER('Форма 1'!AF3428),'Форма 1'!$H3428*VLOOKUP('Форма 1'!$F3428,'Придельники с 2022'!$B$4:$X$28,'Форма 1'!AF$8),"")</f>
        <v/>
      </c>
      <c r="P3428" s="87"/>
      <c r="Q3428" s="103" t="str">
        <f>IF(ISNUMBER('Форма 1'!AH3428),'Форма 1'!$H3428*VLOOKUP('Форма 1'!$F3428,'Придельники с 2022'!$B$4:$X$28,'Форма 1'!AH$8),"")</f>
        <v/>
      </c>
      <c r="R3428" s="103" t="str">
        <f>IF(ISNUMBER('Форма 1'!AI3428),'Форма 1'!$H3428*VLOOKUP('Форма 1'!$F3428,'Придельники с 2022'!$B$4:$X$28,'Форма 1'!AI$8),"")</f>
        <v/>
      </c>
      <c r="S3428" s="103" t="str">
        <f>IF(ISNUMBER('Форма 1'!AJ3428),'Форма 1'!$H3428*VLOOKUP('Форма 1'!$F3428,'Придельники с 2022'!$B$4:$X$28,'Форма 1'!AJ$8),"")</f>
        <v/>
      </c>
      <c r="T3428" s="87"/>
    </row>
    <row r="3429" spans="1:20">
      <c r="A3429" s="188">
        <f t="shared" si="253"/>
        <v>271</v>
      </c>
      <c r="B3429" s="190" t="s">
        <v>607</v>
      </c>
      <c r="C3429" s="99">
        <f t="shared" si="252"/>
        <v>39238985.363200009</v>
      </c>
      <c r="D3429" s="103" t="str">
        <f>IF(ISNUMBER('Форма 1'!U3429),'Форма 1'!$H3429*VLOOKUP('Форма 1'!$F3429,'Придельники с 2022'!$B$4:$X$28,'Форма 1'!U$8),"")</f>
        <v/>
      </c>
      <c r="E3429" s="103" t="str">
        <f>IF(ISNUMBER('Форма 1'!V3429),'Форма 1'!$H3429*VLOOKUP('Форма 1'!$F3429,'Придельники с 2022'!$B$4:$X$28,'Форма 1'!V$8),"")</f>
        <v/>
      </c>
      <c r="F3429" s="103" t="str">
        <f>IF(ISNUMBER('Форма 1'!W3429),'Форма 1'!$H3429*VLOOKUP('Форма 1'!$F3429,'Придельники с 2022'!$B$4:$X$28,'Форма 1'!W$8),"")</f>
        <v/>
      </c>
      <c r="G3429" s="103" t="str">
        <f>IF(ISNUMBER('Форма 1'!X3429),'Форма 1'!$H3429*VLOOKUP('Форма 1'!$F3429,'Придельники с 2022'!$B$4:$X$28,'Форма 1'!X$8),"")</f>
        <v/>
      </c>
      <c r="H3429" s="103" t="str">
        <f>IF(ISNUMBER('Форма 1'!Y3429),'Форма 1'!$H3429*VLOOKUP('Форма 1'!$F3429,'Придельники с 2022'!$B$4:$X$28,'Форма 1'!Y$8),"")</f>
        <v/>
      </c>
      <c r="I3429" s="103" t="str">
        <f>IF(ISNUMBER('Форма 1'!Z3429),'Форма 1'!$H3429*VLOOKUP('Форма 1'!$F3429,'Придельники с 2022'!$B$4:$X$28,'Форма 1'!Z$8),"")</f>
        <v/>
      </c>
      <c r="J3429" s="103" t="str">
        <f>IF(ISNUMBER('Форма 1'!AA3429),'Форма 1'!$H3429*VLOOKUP('Форма 1'!$F3429,'Придельники с 2022'!$B$4:$X$28,'Форма 1'!AA$8),"")</f>
        <v/>
      </c>
      <c r="K3429" s="90"/>
      <c r="L3429" s="87"/>
      <c r="M3429" s="103">
        <f>IF(ISNUMBER('Форма 1'!AD3429),'Форма 1'!$H3429*VLOOKUP('Форма 1'!$F3429,'Придельники с 2022'!$B$4:$X$28,'Форма 1'!AD$8),"")</f>
        <v>18827595.852800004</v>
      </c>
      <c r="N3429" s="103">
        <f>IF(ISBLANK('Форма 1'!$AE3429),"",IF('Форма 1'!$AE3429=1,'Форма 1'!$H3429*VLOOKUP('Форма 1'!$F3429,'Придельники с 2022'!$B$4:$X$28,'Форма 1'!$AE$8,0),IF('Форма 1'!$AE3429=2,'Форма 1'!$H3429*VLOOKUP('Форма 1'!$F3429,'Придельники с 2022'!$B$4:$X$28,13,0),IF('Форма 1'!$AE3429=3,'Форма 1'!$H3429*VLOOKUP('Форма 1'!$F3429,'Придельники с 2022'!$B$4:$X$28,12,0)))))</f>
        <v>20411389.510400001</v>
      </c>
      <c r="O3429" s="103" t="str">
        <f>IF(ISNUMBER('Форма 1'!AF3429),'Форма 1'!$H3429*VLOOKUP('Форма 1'!$F3429,'Придельники с 2022'!$B$4:$X$28,'Форма 1'!AF$8),"")</f>
        <v/>
      </c>
      <c r="P3429" s="87"/>
      <c r="Q3429" s="103" t="str">
        <f>IF(ISNUMBER('Форма 1'!AH3429),'Форма 1'!$H3429*VLOOKUP('Форма 1'!$F3429,'Придельники с 2022'!$B$4:$X$28,'Форма 1'!AH$8),"")</f>
        <v/>
      </c>
      <c r="R3429" s="103" t="str">
        <f>IF(ISNUMBER('Форма 1'!AI3429),'Форма 1'!$H3429*VLOOKUP('Форма 1'!$F3429,'Придельники с 2022'!$B$4:$X$28,'Форма 1'!AI$8),"")</f>
        <v/>
      </c>
      <c r="S3429" s="103" t="str">
        <f>IF(ISNUMBER('Форма 1'!AJ3429),'Форма 1'!$H3429*VLOOKUP('Форма 1'!$F3429,'Придельники с 2022'!$B$4:$X$28,'Форма 1'!AJ$8),"")</f>
        <v/>
      </c>
      <c r="T3429" s="87"/>
    </row>
    <row r="3430" spans="1:20">
      <c r="A3430" s="188">
        <f t="shared" si="253"/>
        <v>272</v>
      </c>
      <c r="B3430" s="190" t="s">
        <v>3309</v>
      </c>
      <c r="C3430" s="99">
        <f t="shared" si="252"/>
        <v>16000000</v>
      </c>
      <c r="D3430" s="103" t="str">
        <f>IF(ISNUMBER('Форма 1'!U3430),'Форма 1'!$H3430*VLOOKUP('Форма 1'!$F3430,'Придельники с 2022'!$B$4:$X$28,'Форма 1'!U$8),"")</f>
        <v/>
      </c>
      <c r="E3430" s="103" t="str">
        <f>IF(ISNUMBER('Форма 1'!V3430),'Форма 1'!$H3430*VLOOKUP('Форма 1'!$F3430,'Придельники с 2022'!$B$4:$X$28,'Форма 1'!V$8),"")</f>
        <v/>
      </c>
      <c r="F3430" s="103" t="str">
        <f>IF(ISNUMBER('Форма 1'!W3430),'Форма 1'!$H3430*VLOOKUP('Форма 1'!$F3430,'Придельники с 2022'!$B$4:$X$28,'Форма 1'!W$8),"")</f>
        <v/>
      </c>
      <c r="G3430" s="103" t="str">
        <f>IF(ISNUMBER('Форма 1'!X3430),'Форма 1'!$H3430*VLOOKUP('Форма 1'!$F3430,'Придельники с 2022'!$B$4:$X$28,'Форма 1'!X$8),"")</f>
        <v/>
      </c>
      <c r="H3430" s="103" t="str">
        <f>IF(ISNUMBER('Форма 1'!Y3430),'Форма 1'!$H3430*VLOOKUP('Форма 1'!$F3430,'Придельники с 2022'!$B$4:$X$28,'Форма 1'!Y$8),"")</f>
        <v/>
      </c>
      <c r="I3430" s="103" t="str">
        <f>IF(ISNUMBER('Форма 1'!Z3430),'Форма 1'!$H3430*VLOOKUP('Форма 1'!$F3430,'Придельники с 2022'!$B$4:$X$28,'Форма 1'!Z$8),"")</f>
        <v/>
      </c>
      <c r="J3430" s="103" t="str">
        <f>IF(ISNUMBER('Форма 1'!AA3430),'Форма 1'!$H3430*VLOOKUP('Форма 1'!$F3430,'Придельники с 2022'!$B$4:$X$28,'Форма 1'!AA$8),"")</f>
        <v/>
      </c>
      <c r="K3430" s="90"/>
      <c r="L3430" s="87"/>
      <c r="M3430" s="103" t="str">
        <f>IF(ISNUMBER('Форма 1'!AD3430),'Форма 1'!$H3430*VLOOKUP('Форма 1'!$F3430,'Придельники с 2022'!$B$4:$X$28,'Форма 1'!AD$8),"")</f>
        <v/>
      </c>
      <c r="N3430" s="103">
        <f>SUM('Форма 1'!M3430:O3430)</f>
        <v>16000000</v>
      </c>
      <c r="O3430" s="103" t="str">
        <f>IF(ISNUMBER('Форма 1'!AF3430),'Форма 1'!$H3430*VLOOKUP('Форма 1'!$F3430,'Придельники с 2022'!$B$4:$X$28,'Форма 1'!AF$8),"")</f>
        <v/>
      </c>
      <c r="P3430" s="87"/>
      <c r="Q3430" s="103" t="str">
        <f>IF(ISNUMBER('Форма 1'!AH3430),'Форма 1'!$H3430*VLOOKUP('Форма 1'!$F3430,'Придельники с 2022'!$B$4:$X$28,'Форма 1'!AH$8),"")</f>
        <v/>
      </c>
      <c r="R3430" s="103" t="str">
        <f>IF(ISNUMBER('Форма 1'!AI3430),'Форма 1'!$H3430*VLOOKUP('Форма 1'!$F3430,'Придельники с 2022'!$B$4:$X$28,'Форма 1'!AI$8),"")</f>
        <v/>
      </c>
      <c r="S3430" s="103" t="str">
        <f>IF(ISNUMBER('Форма 1'!AJ3430),'Форма 1'!$H3430*VLOOKUP('Форма 1'!$F3430,'Придельники с 2022'!$B$4:$X$28,'Форма 1'!AJ$8),"")</f>
        <v/>
      </c>
      <c r="T3430" s="87"/>
    </row>
    <row r="3431" spans="1:20">
      <c r="A3431" s="188">
        <f t="shared" si="253"/>
        <v>273</v>
      </c>
      <c r="B3431" s="189" t="s">
        <v>3310</v>
      </c>
      <c r="C3431" s="99">
        <f t="shared" si="252"/>
        <v>2203855.5159999998</v>
      </c>
      <c r="D3431" s="103" t="str">
        <f>IF(ISNUMBER('Форма 1'!U3431),'Форма 1'!$H3431*VLOOKUP('Форма 1'!$F3431,'Придельники с 2022'!$B$4:$X$28,'Форма 1'!U$8),"")</f>
        <v/>
      </c>
      <c r="E3431" s="103" t="str">
        <f>IF(ISNUMBER('Форма 1'!V3431),'Форма 1'!$H3431*VLOOKUP('Форма 1'!$F3431,'Придельники с 2022'!$B$4:$X$28,'Форма 1'!V$8),"")</f>
        <v/>
      </c>
      <c r="F3431" s="103" t="str">
        <f>IF(ISNUMBER('Форма 1'!W3431),'Форма 1'!$H3431*VLOOKUP('Форма 1'!$F3431,'Придельники с 2022'!$B$4:$X$28,'Форма 1'!W$8),"")</f>
        <v/>
      </c>
      <c r="G3431" s="103" t="str">
        <f>IF(ISNUMBER('Форма 1'!X3431),'Форма 1'!$H3431*VLOOKUP('Форма 1'!$F3431,'Придельники с 2022'!$B$4:$X$28,'Форма 1'!X$8),"")</f>
        <v/>
      </c>
      <c r="H3431" s="103" t="str">
        <f>IF(ISNUMBER('Форма 1'!Y3431),'Форма 1'!$H3431*VLOOKUP('Форма 1'!$F3431,'Придельники с 2022'!$B$4:$X$28,'Форма 1'!Y$8),"")</f>
        <v/>
      </c>
      <c r="I3431" s="103" t="str">
        <f>IF(ISNUMBER('Форма 1'!Z3431),'Форма 1'!$H3431*VLOOKUP('Форма 1'!$F3431,'Придельники с 2022'!$B$4:$X$28,'Форма 1'!Z$8),"")</f>
        <v/>
      </c>
      <c r="J3431" s="103" t="str">
        <f>IF(ISNUMBER('Форма 1'!AA3431),'Форма 1'!$H3431*VLOOKUP('Форма 1'!$F3431,'Придельники с 2022'!$B$4:$X$28,'Форма 1'!AA$8),"")</f>
        <v/>
      </c>
      <c r="K3431" s="90"/>
      <c r="L3431" s="87"/>
      <c r="M3431" s="103" t="str">
        <f>IF(ISNUMBER('Форма 1'!AD3431),'Форма 1'!$H3431*VLOOKUP('Форма 1'!$F3431,'Придельники с 2022'!$B$4:$X$28,'Форма 1'!AD$8),"")</f>
        <v/>
      </c>
      <c r="N3431" s="103" t="str">
        <f>IF(ISBLANK('Форма 1'!$AE3431),"",IF('Форма 1'!$AE3431=1,'Форма 1'!$H3431*VLOOKUP('Форма 1'!$F3431,'Придельники с 2022'!$B$4:$X$28,'Форма 1'!$AE$8,0),IF('Форма 1'!$AE3431=2,'Форма 1'!$H3431*VLOOKUP('Форма 1'!$F3431,'Придельники с 2022'!$B$4:$X$28,13,0),IF('Форма 1'!$AE3431=3,'Форма 1'!$H3431*VLOOKUP('Форма 1'!$F3431,'Придельники с 2022'!$B$4:$X$28,12,0)))))</f>
        <v/>
      </c>
      <c r="O3431" s="103">
        <f>IF(ISNUMBER('Форма 1'!AF3431),'Форма 1'!$H3431*VLOOKUP('Форма 1'!$F3431,'Придельники с 2022'!$B$4:$X$28,'Форма 1'!AF$8),"")</f>
        <v>1732275.0859999999</v>
      </c>
      <c r="P3431" s="87">
        <v>471580.43000000005</v>
      </c>
      <c r="Q3431" s="103" t="str">
        <f>IF(ISNUMBER('Форма 1'!AH3431),'Форма 1'!$H3431*VLOOKUP('Форма 1'!$F3431,'Придельники с 2022'!$B$4:$X$28,'Форма 1'!AH$8),"")</f>
        <v/>
      </c>
      <c r="R3431" s="103" t="str">
        <f>IF(ISNUMBER('Форма 1'!AI3431),'Форма 1'!$H3431*VLOOKUP('Форма 1'!$F3431,'Придельники с 2022'!$B$4:$X$28,'Форма 1'!AI$8),"")</f>
        <v/>
      </c>
      <c r="S3431" s="103" t="str">
        <f>IF(ISNUMBER('Форма 1'!AJ3431),'Форма 1'!$H3431*VLOOKUP('Форма 1'!$F3431,'Придельники с 2022'!$B$4:$X$28,'Форма 1'!AJ$8),"")</f>
        <v/>
      </c>
      <c r="T3431" s="87"/>
    </row>
    <row r="3432" spans="1:20">
      <c r="A3432" s="188">
        <f t="shared" si="253"/>
        <v>274</v>
      </c>
      <c r="B3432" s="189" t="s">
        <v>3311</v>
      </c>
      <c r="C3432" s="99">
        <f t="shared" si="252"/>
        <v>18511424.645999998</v>
      </c>
      <c r="D3432" s="103" t="str">
        <f>IF(ISNUMBER('Форма 1'!U3432),'Форма 1'!$H3432*VLOOKUP('Форма 1'!$F3432,'Придельники с 2022'!$B$4:$X$28,'Форма 1'!U$8),"")</f>
        <v/>
      </c>
      <c r="E3432" s="103" t="str">
        <f>IF(ISNUMBER('Форма 1'!V3432),'Форма 1'!$H3432*VLOOKUP('Форма 1'!$F3432,'Придельники с 2022'!$B$4:$X$28,'Форма 1'!V$8),"")</f>
        <v/>
      </c>
      <c r="F3432" s="103" t="str">
        <f>IF(ISNUMBER('Форма 1'!W3432),'Форма 1'!$H3432*VLOOKUP('Форма 1'!$F3432,'Придельники с 2022'!$B$4:$X$28,'Форма 1'!W$8),"")</f>
        <v/>
      </c>
      <c r="G3432" s="103">
        <f>IF(ISNUMBER('Форма 1'!X3432),'Форма 1'!$H3432*VLOOKUP('Форма 1'!$F3432,'Придельники с 2022'!$B$4:$X$28,'Форма 1'!X$8),"")</f>
        <v>4228724.5439999998</v>
      </c>
      <c r="H3432" s="103">
        <f>IF(ISNUMBER('Форма 1'!Y3432),'Форма 1'!$H3432*VLOOKUP('Форма 1'!$F3432,'Придельники с 2022'!$B$4:$X$28,'Форма 1'!Y$8),"")</f>
        <v>14282700.102</v>
      </c>
      <c r="I3432" s="103" t="str">
        <f>IF(ISNUMBER('Форма 1'!Z3432),'Форма 1'!$H3432*VLOOKUP('Форма 1'!$F3432,'Придельники с 2022'!$B$4:$X$28,'Форма 1'!Z$8),"")</f>
        <v/>
      </c>
      <c r="J3432" s="103" t="str">
        <f>IF(ISNUMBER('Форма 1'!AA3432),'Форма 1'!$H3432*VLOOKUP('Форма 1'!$F3432,'Придельники с 2022'!$B$4:$X$28,'Форма 1'!AA$8),"")</f>
        <v/>
      </c>
      <c r="K3432" s="90"/>
      <c r="L3432" s="87"/>
      <c r="M3432" s="103" t="str">
        <f>IF(ISNUMBER('Форма 1'!AD3432),'Форма 1'!$H3432*VLOOKUP('Форма 1'!$F3432,'Придельники с 2022'!$B$4:$X$28,'Форма 1'!AD$8),"")</f>
        <v/>
      </c>
      <c r="N3432" s="103" t="str">
        <f>IF(ISBLANK('Форма 1'!$AE3432),"",IF('Форма 1'!$AE3432=1,'Форма 1'!$H3432*VLOOKUP('Форма 1'!$F3432,'Придельники с 2022'!$B$4:$X$28,'Форма 1'!$AE$8,0),IF('Форма 1'!$AE3432=2,'Форма 1'!$H3432*VLOOKUP('Форма 1'!$F3432,'Придельники с 2022'!$B$4:$X$28,13,0),IF('Форма 1'!$AE3432=3,'Форма 1'!$H3432*VLOOKUP('Форма 1'!$F3432,'Придельники с 2022'!$B$4:$X$28,12,0)))))</f>
        <v/>
      </c>
      <c r="O3432" s="103" t="str">
        <f>IF(ISNUMBER('Форма 1'!AF3432),'Форма 1'!$H3432*VLOOKUP('Форма 1'!$F3432,'Придельники с 2022'!$B$4:$X$28,'Форма 1'!AF$8),"")</f>
        <v/>
      </c>
      <c r="P3432" s="87"/>
      <c r="Q3432" s="103" t="str">
        <f>IF(ISNUMBER('Форма 1'!AH3432),'Форма 1'!$H3432*VLOOKUP('Форма 1'!$F3432,'Придельники с 2022'!$B$4:$X$28,'Форма 1'!AH$8),"")</f>
        <v/>
      </c>
      <c r="R3432" s="103" t="str">
        <f>IF(ISNUMBER('Форма 1'!AI3432),'Форма 1'!$H3432*VLOOKUP('Форма 1'!$F3432,'Придельники с 2022'!$B$4:$X$28,'Форма 1'!AI$8),"")</f>
        <v/>
      </c>
      <c r="S3432" s="103" t="str">
        <f>IF(ISNUMBER('Форма 1'!AJ3432),'Форма 1'!$H3432*VLOOKUP('Форма 1'!$F3432,'Придельники с 2022'!$B$4:$X$28,'Форма 1'!AJ$8),"")</f>
        <v/>
      </c>
      <c r="T3432" s="87"/>
    </row>
    <row r="3433" spans="1:20">
      <c r="A3433" s="188">
        <f t="shared" si="253"/>
        <v>275</v>
      </c>
      <c r="B3433" s="189" t="s">
        <v>3312</v>
      </c>
      <c r="C3433" s="99">
        <f t="shared" si="252"/>
        <v>7512571</v>
      </c>
      <c r="D3433" s="103" t="str">
        <f>IF(ISNUMBER('Форма 1'!U3433),'Форма 1'!$H3433*VLOOKUP('Форма 1'!$F3433,'Придельники с 2022'!$B$4:$X$28,'Форма 1'!U$8),"")</f>
        <v/>
      </c>
      <c r="E3433" s="103" t="str">
        <f>IF(ISNUMBER('Форма 1'!V3433),'Форма 1'!$H3433*VLOOKUP('Форма 1'!$F3433,'Придельники с 2022'!$B$4:$X$28,'Форма 1'!V$8),"")</f>
        <v/>
      </c>
      <c r="F3433" s="103">
        <f>IF(ISNUMBER('Форма 1'!W3433),'Форма 1'!$H3433*VLOOKUP('Форма 1'!$F3433,'Придельники с 2022'!$B$4:$X$28,'Форма 1'!W$8),"")</f>
        <v>2306205.0799999996</v>
      </c>
      <c r="G3433" s="103">
        <f>IF(ISNUMBER('Форма 1'!X3433),'Форма 1'!$H3433*VLOOKUP('Форма 1'!$F3433,'Придельники с 2022'!$B$4:$X$28,'Форма 1'!X$8),"")</f>
        <v>1432455.62</v>
      </c>
      <c r="H3433" s="103">
        <f>IF(ISNUMBER('Форма 1'!Y3433),'Форма 1'!$H3433*VLOOKUP('Форма 1'!$F3433,'Придельники с 2022'!$B$4:$X$28,'Форма 1'!Y$8),"")</f>
        <v>3773910.3</v>
      </c>
      <c r="I3433" s="103" t="str">
        <f>IF(ISNUMBER('Форма 1'!Z3433),'Форма 1'!$H3433*VLOOKUP('Форма 1'!$F3433,'Придельники с 2022'!$B$4:$X$28,'Форма 1'!Z$8),"")</f>
        <v/>
      </c>
      <c r="J3433" s="103" t="str">
        <f>IF(ISNUMBER('Форма 1'!AA3433),'Форма 1'!$H3433*VLOOKUP('Форма 1'!$F3433,'Придельники с 2022'!$B$4:$X$28,'Форма 1'!AA$8),"")</f>
        <v/>
      </c>
      <c r="K3433" s="90"/>
      <c r="L3433" s="87"/>
      <c r="M3433" s="103" t="str">
        <f>IF(ISNUMBER('Форма 1'!AD3433),'Форма 1'!$H3433*VLOOKUP('Форма 1'!$F3433,'Придельники с 2022'!$B$4:$X$28,'Форма 1'!AD$8),"")</f>
        <v/>
      </c>
      <c r="N3433" s="103" t="str">
        <f>IF(ISBLANK('Форма 1'!$AE3433),"",IF('Форма 1'!$AE3433=1,'Форма 1'!$H3433*VLOOKUP('Форма 1'!$F3433,'Придельники с 2022'!$B$4:$X$28,'Форма 1'!$AE$8,0),IF('Форма 1'!$AE3433=2,'Форма 1'!$H3433*VLOOKUP('Форма 1'!$F3433,'Придельники с 2022'!$B$4:$X$28,13,0),IF('Форма 1'!$AE3433=3,'Форма 1'!$H3433*VLOOKUP('Форма 1'!$F3433,'Придельники с 2022'!$B$4:$X$28,12,0)))))</f>
        <v/>
      </c>
      <c r="O3433" s="103" t="str">
        <f>IF(ISNUMBER('Форма 1'!AF3433),'Форма 1'!$H3433*VLOOKUP('Форма 1'!$F3433,'Придельники с 2022'!$B$4:$X$28,'Форма 1'!AF$8),"")</f>
        <v/>
      </c>
      <c r="P3433" s="87"/>
      <c r="Q3433" s="103" t="str">
        <f>IF(ISNUMBER('Форма 1'!AH3433),'Форма 1'!$H3433*VLOOKUP('Форма 1'!$F3433,'Придельники с 2022'!$B$4:$X$28,'Форма 1'!AH$8),"")</f>
        <v/>
      </c>
      <c r="R3433" s="103" t="str">
        <f>IF(ISNUMBER('Форма 1'!AI3433),'Форма 1'!$H3433*VLOOKUP('Форма 1'!$F3433,'Придельники с 2022'!$B$4:$X$28,'Форма 1'!AI$8),"")</f>
        <v/>
      </c>
      <c r="S3433" s="103" t="str">
        <f>IF(ISNUMBER('Форма 1'!AJ3433),'Форма 1'!$H3433*VLOOKUP('Форма 1'!$F3433,'Придельники с 2022'!$B$4:$X$28,'Форма 1'!AJ$8),"")</f>
        <v/>
      </c>
      <c r="T3433" s="87"/>
    </row>
    <row r="3434" spans="1:20">
      <c r="A3434" s="188">
        <f t="shared" si="253"/>
        <v>276</v>
      </c>
      <c r="B3434" s="189" t="s">
        <v>3313</v>
      </c>
      <c r="C3434" s="99">
        <f t="shared" si="252"/>
        <v>2750453.9219999998</v>
      </c>
      <c r="D3434" s="103" t="str">
        <f>IF(ISNUMBER('Форма 1'!U3434),'Форма 1'!$H3434*VLOOKUP('Форма 1'!$F3434,'Придельники с 2022'!$B$4:$X$28,'Форма 1'!U$8),"")</f>
        <v/>
      </c>
      <c r="E3434" s="103" t="str">
        <f>IF(ISNUMBER('Форма 1'!V3434),'Форма 1'!$H3434*VLOOKUP('Форма 1'!$F3434,'Придельники с 2022'!$B$4:$X$28,'Форма 1'!V$8),"")</f>
        <v/>
      </c>
      <c r="F3434" s="103" t="str">
        <f>IF(ISNUMBER('Форма 1'!W3434),'Форма 1'!$H3434*VLOOKUP('Форма 1'!$F3434,'Придельники с 2022'!$B$4:$X$28,'Форма 1'!W$8),"")</f>
        <v/>
      </c>
      <c r="G3434" s="103" t="str">
        <f>IF(ISNUMBER('Форма 1'!X3434),'Форма 1'!$H3434*VLOOKUP('Форма 1'!$F3434,'Придельники с 2022'!$B$4:$X$28,'Форма 1'!X$8),"")</f>
        <v/>
      </c>
      <c r="H3434" s="103" t="str">
        <f>IF(ISNUMBER('Форма 1'!Y3434),'Форма 1'!$H3434*VLOOKUP('Форма 1'!$F3434,'Придельники с 2022'!$B$4:$X$28,'Форма 1'!Y$8),"")</f>
        <v/>
      </c>
      <c r="I3434" s="103" t="str">
        <f>IF(ISNUMBER('Форма 1'!Z3434),'Форма 1'!$H3434*VLOOKUP('Форма 1'!$F3434,'Придельники с 2022'!$B$4:$X$28,'Форма 1'!Z$8),"")</f>
        <v/>
      </c>
      <c r="J3434" s="103" t="str">
        <f>IF(ISNUMBER('Форма 1'!AA3434),'Форма 1'!$H3434*VLOOKUP('Форма 1'!$F3434,'Придельники с 2022'!$B$4:$X$28,'Форма 1'!AA$8),"")</f>
        <v/>
      </c>
      <c r="K3434" s="90"/>
      <c r="L3434" s="87"/>
      <c r="M3434" s="103" t="str">
        <f>IF(ISNUMBER('Форма 1'!AD3434),'Форма 1'!$H3434*VLOOKUP('Форма 1'!$F3434,'Придельники с 2022'!$B$4:$X$28,'Форма 1'!AD$8),"")</f>
        <v/>
      </c>
      <c r="N3434" s="103" t="str">
        <f>IF(ISBLANK('Форма 1'!$AE3434),"",IF('Форма 1'!$AE3434=1,'Форма 1'!$H3434*VLOOKUP('Форма 1'!$F3434,'Придельники с 2022'!$B$4:$X$28,'Форма 1'!$AE$8,0),IF('Форма 1'!$AE3434=2,'Форма 1'!$H3434*VLOOKUP('Форма 1'!$F3434,'Придельники с 2022'!$B$4:$X$28,13,0),IF('Форма 1'!$AE3434=3,'Форма 1'!$H3434*VLOOKUP('Форма 1'!$F3434,'Придельники с 2022'!$B$4:$X$28,12,0)))))</f>
        <v/>
      </c>
      <c r="O3434" s="103">
        <f>IF(ISNUMBER('Форма 1'!AF3434),'Форма 1'!$H3434*VLOOKUP('Форма 1'!$F3434,'Придельники с 2022'!$B$4:$X$28,'Форма 1'!AF$8),"")</f>
        <v>2750453.9219999998</v>
      </c>
      <c r="P3434" s="87"/>
      <c r="Q3434" s="103" t="str">
        <f>IF(ISNUMBER('Форма 1'!AH3434),'Форма 1'!$H3434*VLOOKUP('Форма 1'!$F3434,'Придельники с 2022'!$B$4:$X$28,'Форма 1'!AH$8),"")</f>
        <v/>
      </c>
      <c r="R3434" s="103" t="str">
        <f>IF(ISNUMBER('Форма 1'!AI3434),'Форма 1'!$H3434*VLOOKUP('Форма 1'!$F3434,'Придельники с 2022'!$B$4:$X$28,'Форма 1'!AI$8),"")</f>
        <v/>
      </c>
      <c r="S3434" s="103" t="str">
        <f>IF(ISNUMBER('Форма 1'!AJ3434),'Форма 1'!$H3434*VLOOKUP('Форма 1'!$F3434,'Придельники с 2022'!$B$4:$X$28,'Форма 1'!AJ$8),"")</f>
        <v/>
      </c>
      <c r="T3434" s="87"/>
    </row>
    <row r="3435" spans="1:20">
      <c r="A3435" s="188">
        <f t="shared" si="253"/>
        <v>277</v>
      </c>
      <c r="B3435" s="189" t="s">
        <v>3314</v>
      </c>
      <c r="C3435" s="99">
        <f t="shared" si="252"/>
        <v>5735232.7200000007</v>
      </c>
      <c r="D3435" s="103" t="str">
        <f>IF(ISNUMBER('Форма 1'!U3435),'Форма 1'!$H3435*VLOOKUP('Форма 1'!$F3435,'Придельники с 2022'!$B$4:$X$28,'Форма 1'!U$8),"")</f>
        <v/>
      </c>
      <c r="E3435" s="103" t="str">
        <f>IF(ISNUMBER('Форма 1'!V3435),'Форма 1'!$H3435*VLOOKUP('Форма 1'!$F3435,'Придельники с 2022'!$B$4:$X$28,'Форма 1'!V$8),"")</f>
        <v/>
      </c>
      <c r="F3435" s="103" t="str">
        <f>IF(ISNUMBER('Форма 1'!W3435),'Форма 1'!$H3435*VLOOKUP('Форма 1'!$F3435,'Придельники с 2022'!$B$4:$X$28,'Форма 1'!W$8),"")</f>
        <v/>
      </c>
      <c r="G3435" s="103" t="str">
        <f>IF(ISNUMBER('Форма 1'!X3435),'Форма 1'!$H3435*VLOOKUP('Форма 1'!$F3435,'Придельники с 2022'!$B$4:$X$28,'Форма 1'!X$8),"")</f>
        <v/>
      </c>
      <c r="H3435" s="103" t="str">
        <f>IF(ISNUMBER('Форма 1'!Y3435),'Форма 1'!$H3435*VLOOKUP('Форма 1'!$F3435,'Придельники с 2022'!$B$4:$X$28,'Форма 1'!Y$8),"")</f>
        <v/>
      </c>
      <c r="I3435" s="103" t="str">
        <f>IF(ISNUMBER('Форма 1'!Z3435),'Форма 1'!$H3435*VLOOKUP('Форма 1'!$F3435,'Придельники с 2022'!$B$4:$X$28,'Форма 1'!Z$8),"")</f>
        <v/>
      </c>
      <c r="J3435" s="103" t="str">
        <f>IF(ISNUMBER('Форма 1'!AA3435),'Форма 1'!$H3435*VLOOKUP('Форма 1'!$F3435,'Придельники с 2022'!$B$4:$X$28,'Форма 1'!AA$8),"")</f>
        <v/>
      </c>
      <c r="K3435" s="90"/>
      <c r="L3435" s="87"/>
      <c r="M3435" s="103">
        <f>IF(ISNUMBER('Форма 1'!AD3435),'Форма 1'!$H3435*VLOOKUP('Форма 1'!$F3435,'Придельники с 2022'!$B$4:$X$28,'Форма 1'!AD$8),"")</f>
        <v>5735232.7200000007</v>
      </c>
      <c r="N3435" s="103" t="str">
        <f>IF(ISBLANK('Форма 1'!$AE3435),"",IF('Форма 1'!$AE3435=1,'Форма 1'!$H3435*VLOOKUP('Форма 1'!$F3435,'Придельники с 2022'!$B$4:$X$28,'Форма 1'!$AE$8,0),IF('Форма 1'!$AE3435=2,'Форма 1'!$H3435*VLOOKUP('Форма 1'!$F3435,'Придельники с 2022'!$B$4:$X$28,13,0),IF('Форма 1'!$AE3435=3,'Форма 1'!$H3435*VLOOKUP('Форма 1'!$F3435,'Придельники с 2022'!$B$4:$X$28,12,0)))))</f>
        <v/>
      </c>
      <c r="O3435" s="103" t="str">
        <f>IF(ISNUMBER('Форма 1'!AF3435),'Форма 1'!$H3435*VLOOKUP('Форма 1'!$F3435,'Придельники с 2022'!$B$4:$X$28,'Форма 1'!AF$8),"")</f>
        <v/>
      </c>
      <c r="P3435" s="87"/>
      <c r="Q3435" s="103" t="str">
        <f>IF(ISNUMBER('Форма 1'!AH3435),'Форма 1'!$H3435*VLOOKUP('Форма 1'!$F3435,'Придельники с 2022'!$B$4:$X$28,'Форма 1'!AH$8),"")</f>
        <v/>
      </c>
      <c r="R3435" s="103" t="str">
        <f>IF(ISNUMBER('Форма 1'!AI3435),'Форма 1'!$H3435*VLOOKUP('Форма 1'!$F3435,'Придельники с 2022'!$B$4:$X$28,'Форма 1'!AI$8),"")</f>
        <v/>
      </c>
      <c r="S3435" s="103" t="str">
        <f>IF(ISNUMBER('Форма 1'!AJ3435),'Форма 1'!$H3435*VLOOKUP('Форма 1'!$F3435,'Придельники с 2022'!$B$4:$X$28,'Форма 1'!AJ$8),"")</f>
        <v/>
      </c>
      <c r="T3435" s="87"/>
    </row>
    <row r="3436" spans="1:20">
      <c r="A3436" s="188">
        <f t="shared" si="253"/>
        <v>278</v>
      </c>
      <c r="B3436" s="189" t="s">
        <v>3315</v>
      </c>
      <c r="C3436" s="99">
        <f t="shared" si="252"/>
        <v>407502.228</v>
      </c>
      <c r="D3436" s="103" t="str">
        <f>IF(ISNUMBER('Форма 1'!U3436),'Форма 1'!$H3436*VLOOKUP('Форма 1'!$F3436,'Придельники с 2022'!$B$4:$X$28,'Форма 1'!U$8),"")</f>
        <v/>
      </c>
      <c r="E3436" s="103" t="str">
        <f>IF(ISNUMBER('Форма 1'!V3436),'Форма 1'!$H3436*VLOOKUP('Форма 1'!$F3436,'Придельники с 2022'!$B$4:$X$28,'Форма 1'!V$8),"")</f>
        <v/>
      </c>
      <c r="F3436" s="103" t="str">
        <f>IF(ISNUMBER('Форма 1'!W3436),'Форма 1'!$H3436*VLOOKUP('Форма 1'!$F3436,'Придельники с 2022'!$B$4:$X$28,'Форма 1'!W$8),"")</f>
        <v/>
      </c>
      <c r="G3436" s="103" t="str">
        <f>IF(ISNUMBER('Форма 1'!X3436),'Форма 1'!$H3436*VLOOKUP('Форма 1'!$F3436,'Придельники с 2022'!$B$4:$X$28,'Форма 1'!X$8),"")</f>
        <v/>
      </c>
      <c r="H3436" s="103" t="str">
        <f>IF(ISNUMBER('Форма 1'!Y3436),'Форма 1'!$H3436*VLOOKUP('Форма 1'!$F3436,'Придельники с 2022'!$B$4:$X$28,'Форма 1'!Y$8),"")</f>
        <v/>
      </c>
      <c r="I3436" s="103">
        <f>IF(ISNUMBER('Форма 1'!Z3436),'Форма 1'!$H3436*VLOOKUP('Форма 1'!$F3436,'Придельники с 2022'!$B$4:$X$28,'Форма 1'!Z$8),"")</f>
        <v>407502.228</v>
      </c>
      <c r="J3436" s="103" t="str">
        <f>IF(ISNUMBER('Форма 1'!AA3436),'Форма 1'!$H3436*VLOOKUP('Форма 1'!$F3436,'Придельники с 2022'!$B$4:$X$28,'Форма 1'!AA$8),"")</f>
        <v/>
      </c>
      <c r="K3436" s="90"/>
      <c r="L3436" s="87"/>
      <c r="M3436" s="103" t="str">
        <f>IF(ISNUMBER('Форма 1'!AD3436),'Форма 1'!$H3436*VLOOKUP('Форма 1'!$F3436,'Придельники с 2022'!$B$4:$X$28,'Форма 1'!AD$8),"")</f>
        <v/>
      </c>
      <c r="N3436" s="103" t="str">
        <f>IF(ISBLANK('Форма 1'!$AE3436),"",IF('Форма 1'!$AE3436=1,'Форма 1'!$H3436*VLOOKUP('Форма 1'!$F3436,'Придельники с 2022'!$B$4:$X$28,'Форма 1'!$AE$8,0),IF('Форма 1'!$AE3436=2,'Форма 1'!$H3436*VLOOKUP('Форма 1'!$F3436,'Придельники с 2022'!$B$4:$X$28,13,0),IF('Форма 1'!$AE3436=3,'Форма 1'!$H3436*VLOOKUP('Форма 1'!$F3436,'Придельники с 2022'!$B$4:$X$28,12,0)))))</f>
        <v/>
      </c>
      <c r="O3436" s="103" t="str">
        <f>IF(ISNUMBER('Форма 1'!AF3436),'Форма 1'!$H3436*VLOOKUP('Форма 1'!$F3436,'Придельники с 2022'!$B$4:$X$28,'Форма 1'!AF$8),"")</f>
        <v/>
      </c>
      <c r="P3436" s="87"/>
      <c r="Q3436" s="103" t="str">
        <f>IF(ISNUMBER('Форма 1'!AH3436),'Форма 1'!$H3436*VLOOKUP('Форма 1'!$F3436,'Придельники с 2022'!$B$4:$X$28,'Форма 1'!AH$8),"")</f>
        <v/>
      </c>
      <c r="R3436" s="103" t="str">
        <f>IF(ISNUMBER('Форма 1'!AI3436),'Форма 1'!$H3436*VLOOKUP('Форма 1'!$F3436,'Придельники с 2022'!$B$4:$X$28,'Форма 1'!AI$8),"")</f>
        <v/>
      </c>
      <c r="S3436" s="103" t="str">
        <f>IF(ISNUMBER('Форма 1'!AJ3436),'Форма 1'!$H3436*VLOOKUP('Форма 1'!$F3436,'Придельники с 2022'!$B$4:$X$28,'Форма 1'!AJ$8),"")</f>
        <v/>
      </c>
      <c r="T3436" s="87"/>
    </row>
    <row r="3437" spans="1:20">
      <c r="A3437" s="188">
        <f t="shared" si="253"/>
        <v>279</v>
      </c>
      <c r="B3437" s="189" t="s">
        <v>619</v>
      </c>
      <c r="C3437" s="99">
        <f t="shared" si="252"/>
        <v>5557017.8399999999</v>
      </c>
      <c r="D3437" s="103" t="str">
        <f>IF(ISNUMBER('Форма 1'!U3437),'Форма 1'!$H3437*VLOOKUP('Форма 1'!$F3437,'Придельники с 2022'!$B$4:$X$28,'Форма 1'!U$8),"")</f>
        <v/>
      </c>
      <c r="E3437" s="103" t="str">
        <f>IF(ISNUMBER('Форма 1'!V3437),'Форма 1'!$H3437*VLOOKUP('Форма 1'!$F3437,'Придельники с 2022'!$B$4:$X$28,'Форма 1'!V$8),"")</f>
        <v/>
      </c>
      <c r="F3437" s="103" t="str">
        <f>IF(ISNUMBER('Форма 1'!W3437),'Форма 1'!$H3437*VLOOKUP('Форма 1'!$F3437,'Придельники с 2022'!$B$4:$X$28,'Форма 1'!W$8),"")</f>
        <v/>
      </c>
      <c r="G3437" s="103" t="str">
        <f>IF(ISNUMBER('Форма 1'!X3437),'Форма 1'!$H3437*VLOOKUP('Форма 1'!$F3437,'Придельники с 2022'!$B$4:$X$28,'Форма 1'!X$8),"")</f>
        <v/>
      </c>
      <c r="H3437" s="103" t="str">
        <f>IF(ISNUMBER('Форма 1'!Y3437),'Форма 1'!$H3437*VLOOKUP('Форма 1'!$F3437,'Придельники с 2022'!$B$4:$X$28,'Форма 1'!Y$8),"")</f>
        <v/>
      </c>
      <c r="I3437" s="103" t="str">
        <f>IF(ISNUMBER('Форма 1'!Z3437),'Форма 1'!$H3437*VLOOKUP('Форма 1'!$F3437,'Придельники с 2022'!$B$4:$X$28,'Форма 1'!Z$8),"")</f>
        <v/>
      </c>
      <c r="J3437" s="103" t="str">
        <f>IF(ISNUMBER('Форма 1'!AA3437),'Форма 1'!$H3437*VLOOKUP('Форма 1'!$F3437,'Придельники с 2022'!$B$4:$X$28,'Форма 1'!AA$8),"")</f>
        <v/>
      </c>
      <c r="K3437" s="90">
        <v>2</v>
      </c>
      <c r="L3437" s="87">
        <f>2778508.92*K3437</f>
        <v>5557017.8399999999</v>
      </c>
      <c r="M3437" s="103" t="str">
        <f>IF(ISNUMBER('Форма 1'!AD3437),'Форма 1'!$H3437*VLOOKUP('Форма 1'!$F3437,'Придельники с 2022'!$B$4:$X$28,'Форма 1'!AD$8),"")</f>
        <v/>
      </c>
      <c r="N3437" s="103" t="str">
        <f>IF(ISBLANK('Форма 1'!$AE3437),"",IF('Форма 1'!$AE3437=1,'Форма 1'!$H3437*VLOOKUP('Форма 1'!$F3437,'Придельники с 2022'!$B$4:$X$28,'Форма 1'!$AE$8,0),IF('Форма 1'!$AE3437=2,'Форма 1'!$H3437*VLOOKUP('Форма 1'!$F3437,'Придельники с 2022'!$B$4:$X$28,13,0),IF('Форма 1'!$AE3437=3,'Форма 1'!$H3437*VLOOKUP('Форма 1'!$F3437,'Придельники с 2022'!$B$4:$X$28,12,0)))))</f>
        <v/>
      </c>
      <c r="O3437" s="103" t="str">
        <f>IF(ISNUMBER('Форма 1'!AF3437),'Форма 1'!$H3437*VLOOKUP('Форма 1'!$F3437,'Придельники с 2022'!$B$4:$X$28,'Форма 1'!AF$8),"")</f>
        <v/>
      </c>
      <c r="P3437" s="87"/>
      <c r="Q3437" s="103" t="str">
        <f>IF(ISNUMBER('Форма 1'!AH3437),'Форма 1'!$H3437*VLOOKUP('Форма 1'!$F3437,'Придельники с 2022'!$B$4:$X$28,'Форма 1'!AH$8),"")</f>
        <v/>
      </c>
      <c r="R3437" s="103" t="str">
        <f>IF(ISNUMBER('Форма 1'!AI3437),'Форма 1'!$H3437*VLOOKUP('Форма 1'!$F3437,'Придельники с 2022'!$B$4:$X$28,'Форма 1'!AI$8),"")</f>
        <v/>
      </c>
      <c r="S3437" s="103" t="str">
        <f>IF(ISNUMBER('Форма 1'!AJ3437),'Форма 1'!$H3437*VLOOKUP('Форма 1'!$F3437,'Придельники с 2022'!$B$4:$X$28,'Форма 1'!AJ$8),"")</f>
        <v/>
      </c>
      <c r="T3437" s="87"/>
    </row>
    <row r="3438" spans="1:20">
      <c r="A3438" s="188">
        <f t="shared" si="253"/>
        <v>280</v>
      </c>
      <c r="B3438" s="189" t="s">
        <v>3316</v>
      </c>
      <c r="C3438" s="99">
        <f t="shared" si="252"/>
        <v>5854539.1519999998</v>
      </c>
      <c r="D3438" s="103" t="str">
        <f>IF(ISNUMBER('Форма 1'!U3438),'Форма 1'!$H3438*VLOOKUP('Форма 1'!$F3438,'Придельники с 2022'!$B$4:$X$28,'Форма 1'!U$8),"")</f>
        <v/>
      </c>
      <c r="E3438" s="103" t="str">
        <f>IF(ISNUMBER('Форма 1'!V3438),'Форма 1'!$H3438*VLOOKUP('Форма 1'!$F3438,'Придельники с 2022'!$B$4:$X$28,'Форма 1'!V$8),"")</f>
        <v/>
      </c>
      <c r="F3438" s="103" t="str">
        <f>IF(ISNUMBER('Форма 1'!W3438),'Форма 1'!$H3438*VLOOKUP('Форма 1'!$F3438,'Придельники с 2022'!$B$4:$X$28,'Форма 1'!W$8),"")</f>
        <v/>
      </c>
      <c r="G3438" s="103" t="str">
        <f>IF(ISNUMBER('Форма 1'!X3438),'Форма 1'!$H3438*VLOOKUP('Форма 1'!$F3438,'Придельники с 2022'!$B$4:$X$28,'Форма 1'!X$8),"")</f>
        <v/>
      </c>
      <c r="H3438" s="103" t="str">
        <f>IF(ISNUMBER('Форма 1'!Y3438),'Форма 1'!$H3438*VLOOKUP('Форма 1'!$F3438,'Придельники с 2022'!$B$4:$X$28,'Форма 1'!Y$8),"")</f>
        <v/>
      </c>
      <c r="I3438" s="103">
        <f>IF(ISNUMBER('Форма 1'!Z3438),'Форма 1'!$H3438*VLOOKUP('Форма 1'!$F3438,'Придельники с 2022'!$B$4:$X$28,'Форма 1'!Z$8),"")</f>
        <v>5854539.1519999998</v>
      </c>
      <c r="J3438" s="103" t="str">
        <f>IF(ISNUMBER('Форма 1'!AA3438),'Форма 1'!$H3438*VLOOKUP('Форма 1'!$F3438,'Придельники с 2022'!$B$4:$X$28,'Форма 1'!AA$8),"")</f>
        <v/>
      </c>
      <c r="K3438" s="90"/>
      <c r="L3438" s="87"/>
      <c r="M3438" s="103" t="str">
        <f>IF(ISNUMBER('Форма 1'!AD3438),'Форма 1'!$H3438*VLOOKUP('Форма 1'!$F3438,'Придельники с 2022'!$B$4:$X$28,'Форма 1'!AD$8),"")</f>
        <v/>
      </c>
      <c r="N3438" s="103" t="str">
        <f>IF(ISBLANK('Форма 1'!$AE3438),"",IF('Форма 1'!$AE3438=1,'Форма 1'!$H3438*VLOOKUP('Форма 1'!$F3438,'Придельники с 2022'!$B$4:$X$28,'Форма 1'!$AE$8,0),IF('Форма 1'!$AE3438=2,'Форма 1'!$H3438*VLOOKUP('Форма 1'!$F3438,'Придельники с 2022'!$B$4:$X$28,13,0),IF('Форма 1'!$AE3438=3,'Форма 1'!$H3438*VLOOKUP('Форма 1'!$F3438,'Придельники с 2022'!$B$4:$X$28,12,0)))))</f>
        <v/>
      </c>
      <c r="O3438" s="103" t="str">
        <f>IF(ISNUMBER('Форма 1'!AF3438),'Форма 1'!$H3438*VLOOKUP('Форма 1'!$F3438,'Придельники с 2022'!$B$4:$X$28,'Форма 1'!AF$8),"")</f>
        <v/>
      </c>
      <c r="P3438" s="87"/>
      <c r="Q3438" s="103" t="str">
        <f>IF(ISNUMBER('Форма 1'!AH3438),'Форма 1'!$H3438*VLOOKUP('Форма 1'!$F3438,'Придельники с 2022'!$B$4:$X$28,'Форма 1'!AH$8),"")</f>
        <v/>
      </c>
      <c r="R3438" s="103" t="str">
        <f>IF(ISNUMBER('Форма 1'!AI3438),'Форма 1'!$H3438*VLOOKUP('Форма 1'!$F3438,'Придельники с 2022'!$B$4:$X$28,'Форма 1'!AI$8),"")</f>
        <v/>
      </c>
      <c r="S3438" s="103" t="str">
        <f>IF(ISNUMBER('Форма 1'!AJ3438),'Форма 1'!$H3438*VLOOKUP('Форма 1'!$F3438,'Придельники с 2022'!$B$4:$X$28,'Форма 1'!AJ$8),"")</f>
        <v/>
      </c>
      <c r="T3438" s="87"/>
    </row>
    <row r="3439" spans="1:20">
      <c r="A3439" s="188">
        <f t="shared" si="253"/>
        <v>281</v>
      </c>
      <c r="B3439" s="189" t="s">
        <v>3317</v>
      </c>
      <c r="C3439" s="99">
        <f t="shared" si="252"/>
        <v>3180518.4179999996</v>
      </c>
      <c r="D3439" s="103" t="str">
        <f>IF(ISNUMBER('Форма 1'!U3439),'Форма 1'!$H3439*VLOOKUP('Форма 1'!$F3439,'Придельники с 2022'!$B$4:$X$28,'Форма 1'!U$8),"")</f>
        <v/>
      </c>
      <c r="E3439" s="103" t="str">
        <f>IF(ISNUMBER('Форма 1'!V3439),'Форма 1'!$H3439*VLOOKUP('Форма 1'!$F3439,'Придельники с 2022'!$B$4:$X$28,'Форма 1'!V$8),"")</f>
        <v/>
      </c>
      <c r="F3439" s="103" t="str">
        <f>IF(ISNUMBER('Форма 1'!W3439),'Форма 1'!$H3439*VLOOKUP('Форма 1'!$F3439,'Придельники с 2022'!$B$4:$X$28,'Форма 1'!W$8),"")</f>
        <v/>
      </c>
      <c r="G3439" s="103">
        <f>IF(ISNUMBER('Форма 1'!X3439),'Форма 1'!$H3439*VLOOKUP('Форма 1'!$F3439,'Придельники с 2022'!$B$4:$X$28,'Форма 1'!X$8),"")</f>
        <v>517826.38599999994</v>
      </c>
      <c r="H3439" s="103" t="str">
        <f>IF(ISNUMBER('Форма 1'!Y3439),'Форма 1'!$H3439*VLOOKUP('Форма 1'!$F3439,'Придельники с 2022'!$B$4:$X$28,'Форма 1'!Y$8),"")</f>
        <v/>
      </c>
      <c r="I3439" s="103">
        <f>IF(ISNUMBER('Форма 1'!Z3439),'Форма 1'!$H3439*VLOOKUP('Форма 1'!$F3439,'Придельники с 2022'!$B$4:$X$28,'Форма 1'!Z$8),"")</f>
        <v>883598.40799999982</v>
      </c>
      <c r="J3439" s="103" t="str">
        <f>IF(ISNUMBER('Форма 1'!AA3439),'Форма 1'!$H3439*VLOOKUP('Форма 1'!$F3439,'Придельники с 2022'!$B$4:$X$28,'Форма 1'!AA$8),"")</f>
        <v/>
      </c>
      <c r="K3439" s="90"/>
      <c r="L3439" s="87"/>
      <c r="M3439" s="103" t="str">
        <f>IF(ISNUMBER('Форма 1'!AD3439),'Форма 1'!$H3439*VLOOKUP('Форма 1'!$F3439,'Придельники с 2022'!$B$4:$X$28,'Форма 1'!AD$8),"")</f>
        <v/>
      </c>
      <c r="N3439" s="103" t="str">
        <f>IF(ISBLANK('Форма 1'!$AE3439),"",IF('Форма 1'!$AE3439=1,'Форма 1'!$H3439*VLOOKUP('Форма 1'!$F3439,'Придельники с 2022'!$B$4:$X$28,'Форма 1'!$AE$8,0),IF('Форма 1'!$AE3439=2,'Форма 1'!$H3439*VLOOKUP('Форма 1'!$F3439,'Придельники с 2022'!$B$4:$X$28,13,0),IF('Форма 1'!$AE3439=3,'Форма 1'!$H3439*VLOOKUP('Форма 1'!$F3439,'Придельники с 2022'!$B$4:$X$28,12,0)))))</f>
        <v/>
      </c>
      <c r="O3439" s="103">
        <f>IF(ISNUMBER('Форма 1'!AF3439),'Форма 1'!$H3439*VLOOKUP('Форма 1'!$F3439,'Придельники с 2022'!$B$4:$X$28,'Форма 1'!AF$8),"")</f>
        <v>1779093.6239999998</v>
      </c>
      <c r="P3439" s="87"/>
      <c r="Q3439" s="103" t="str">
        <f>IF(ISNUMBER('Форма 1'!AH3439),'Форма 1'!$H3439*VLOOKUP('Форма 1'!$F3439,'Придельники с 2022'!$B$4:$X$28,'Форма 1'!AH$8),"")</f>
        <v/>
      </c>
      <c r="R3439" s="103" t="str">
        <f>IF(ISNUMBER('Форма 1'!AI3439),'Форма 1'!$H3439*VLOOKUP('Форма 1'!$F3439,'Придельники с 2022'!$B$4:$X$28,'Форма 1'!AI$8),"")</f>
        <v/>
      </c>
      <c r="S3439" s="103" t="str">
        <f>IF(ISNUMBER('Форма 1'!AJ3439),'Форма 1'!$H3439*VLOOKUP('Форма 1'!$F3439,'Придельники с 2022'!$B$4:$X$28,'Форма 1'!AJ$8),"")</f>
        <v/>
      </c>
      <c r="T3439" s="87"/>
    </row>
    <row r="3440" spans="1:20">
      <c r="A3440" s="188">
        <f t="shared" si="253"/>
        <v>282</v>
      </c>
      <c r="B3440" s="189" t="s">
        <v>3318</v>
      </c>
      <c r="C3440" s="99">
        <f t="shared" si="252"/>
        <v>1737807.912</v>
      </c>
      <c r="D3440" s="103">
        <f>IF(ISNUMBER('Форма 1'!U3440),'Форма 1'!$H3440*VLOOKUP('Форма 1'!$F3440,'Придельники с 2022'!$B$4:$X$28,'Форма 1'!U$8),"")</f>
        <v>377068.06799999997</v>
      </c>
      <c r="E3440" s="103" t="str">
        <f>IF(ISNUMBER('Форма 1'!V3440),'Форма 1'!$H3440*VLOOKUP('Форма 1'!$F3440,'Придельники с 2022'!$B$4:$X$28,'Форма 1'!V$8),"")</f>
        <v/>
      </c>
      <c r="F3440" s="103" t="str">
        <f>IF(ISNUMBER('Форма 1'!W3440),'Форма 1'!$H3440*VLOOKUP('Форма 1'!$F3440,'Придельники с 2022'!$B$4:$X$28,'Форма 1'!W$8),"")</f>
        <v/>
      </c>
      <c r="G3440" s="103" t="str">
        <f>IF(ISNUMBER('Форма 1'!X3440),'Форма 1'!$H3440*VLOOKUP('Форма 1'!$F3440,'Придельники с 2022'!$B$4:$X$28,'Форма 1'!X$8),"")</f>
        <v/>
      </c>
      <c r="H3440" s="103" t="str">
        <f>IF(ISNUMBER('Форма 1'!Y3440),'Форма 1'!$H3440*VLOOKUP('Форма 1'!$F3440,'Придельники с 2022'!$B$4:$X$28,'Форма 1'!Y$8),"")</f>
        <v/>
      </c>
      <c r="I3440" s="103" t="str">
        <f>IF(ISNUMBER('Форма 1'!Z3440),'Форма 1'!$H3440*VLOOKUP('Форма 1'!$F3440,'Придельники с 2022'!$B$4:$X$28,'Форма 1'!Z$8),"")</f>
        <v/>
      </c>
      <c r="J3440" s="103" t="str">
        <f>IF(ISNUMBER('Форма 1'!AA3440),'Форма 1'!$H3440*VLOOKUP('Форма 1'!$F3440,'Придельники с 2022'!$B$4:$X$28,'Форма 1'!AA$8),"")</f>
        <v/>
      </c>
      <c r="K3440" s="90"/>
      <c r="L3440" s="87"/>
      <c r="M3440" s="103" t="str">
        <f>IF(ISNUMBER('Форма 1'!AD3440),'Форма 1'!$H3440*VLOOKUP('Форма 1'!$F3440,'Придельники с 2022'!$B$4:$X$28,'Форма 1'!AD$8),"")</f>
        <v/>
      </c>
      <c r="N3440" s="103" t="str">
        <f>IF(ISBLANK('Форма 1'!$AE3440),"",IF('Форма 1'!$AE3440=1,'Форма 1'!$H3440*VLOOKUP('Форма 1'!$F3440,'Придельники с 2022'!$B$4:$X$28,'Форма 1'!$AE$8,0),IF('Форма 1'!$AE3440=2,'Форма 1'!$H3440*VLOOKUP('Форма 1'!$F3440,'Придельники с 2022'!$B$4:$X$28,13,0),IF('Форма 1'!$AE3440=3,'Форма 1'!$H3440*VLOOKUP('Форма 1'!$F3440,'Придельники с 2022'!$B$4:$X$28,12,0)))))</f>
        <v/>
      </c>
      <c r="O3440" s="103" t="str">
        <f>IF(ISNUMBER('Форма 1'!AF3440),'Форма 1'!$H3440*VLOOKUP('Форма 1'!$F3440,'Придельники с 2022'!$B$4:$X$28,'Форма 1'!AF$8),"")</f>
        <v/>
      </c>
      <c r="P3440" s="87"/>
      <c r="Q3440" s="103">
        <f>IF(ISNUMBER('Форма 1'!AH3440),'Форма 1'!$H3440*VLOOKUP('Форма 1'!$F3440,'Придельники с 2022'!$B$4:$X$28,'Форма 1'!AH$8),"")</f>
        <v>1360739.844</v>
      </c>
      <c r="R3440" s="103" t="str">
        <f>IF(ISNUMBER('Форма 1'!AI3440),'Форма 1'!$H3440*VLOOKUP('Форма 1'!$F3440,'Придельники с 2022'!$B$4:$X$28,'Форма 1'!AI$8),"")</f>
        <v/>
      </c>
      <c r="S3440" s="103" t="str">
        <f>IF(ISNUMBER('Форма 1'!AJ3440),'Форма 1'!$H3440*VLOOKUP('Форма 1'!$F3440,'Придельники с 2022'!$B$4:$X$28,'Форма 1'!AJ$8),"")</f>
        <v/>
      </c>
      <c r="T3440" s="87"/>
    </row>
    <row r="3441" spans="1:20">
      <c r="A3441" s="188">
        <f t="shared" si="253"/>
        <v>283</v>
      </c>
      <c r="B3441" s="189" t="s">
        <v>621</v>
      </c>
      <c r="C3441" s="99">
        <f>SUM(D3441:J3441,L3441:T3441)</f>
        <v>897368.70600000001</v>
      </c>
      <c r="D3441" s="103">
        <f>IF(ISNUMBER('Форма 1'!U3441),'Форма 1'!$H3441*VLOOKUP('Форма 1'!$F3441,'Придельники с 2022'!$B$4:$X$28,'Форма 1'!U$8),"")</f>
        <v>897368.70600000001</v>
      </c>
      <c r="E3441" s="103" t="str">
        <f>IF(ISNUMBER('Форма 1'!V3441),'Форма 1'!$H3441*VLOOKUP('Форма 1'!$F3441,'Придельники с 2022'!$B$4:$X$28,'Форма 1'!V$8),"")</f>
        <v/>
      </c>
      <c r="F3441" s="103" t="str">
        <f>IF(ISNUMBER('Форма 1'!W3441),'Форма 1'!$H3441*VLOOKUP('Форма 1'!$F3441,'Придельники с 2022'!$B$4:$X$28,'Форма 1'!W$8),"")</f>
        <v/>
      </c>
      <c r="G3441" s="103" t="str">
        <f>IF(ISNUMBER('Форма 1'!X3441),'Форма 1'!$H3441*VLOOKUP('Форма 1'!$F3441,'Придельники с 2022'!$B$4:$X$28,'Форма 1'!X$8),"")</f>
        <v/>
      </c>
      <c r="H3441" s="103" t="str">
        <f>IF(ISNUMBER('Форма 1'!Y3441),'Форма 1'!$H3441*VLOOKUP('Форма 1'!$F3441,'Придельники с 2022'!$B$4:$X$28,'Форма 1'!Y$8),"")</f>
        <v/>
      </c>
      <c r="I3441" s="103" t="str">
        <f>IF(ISNUMBER('Форма 1'!Z3441),'Форма 1'!$H3441*VLOOKUP('Форма 1'!$F3441,'Придельники с 2022'!$B$4:$X$28,'Форма 1'!Z$8),"")</f>
        <v/>
      </c>
      <c r="J3441" s="103" t="str">
        <f>IF(ISNUMBER('Форма 1'!AA3441),'Форма 1'!$H3441*VLOOKUP('Форма 1'!$F3441,'Придельники с 2022'!$B$4:$X$28,'Форма 1'!AA$8),"")</f>
        <v/>
      </c>
      <c r="K3441" s="90"/>
      <c r="L3441" s="87"/>
      <c r="M3441" s="103" t="str">
        <f>IF(ISNUMBER('Форма 1'!AD3441),'Форма 1'!$H3441*VLOOKUP('Форма 1'!$F3441,'Придельники с 2022'!$B$4:$X$28,'Форма 1'!AD$8),"")</f>
        <v/>
      </c>
      <c r="N3441" s="103" t="str">
        <f>IF(ISBLANK('Форма 1'!$AE3441),"",IF('Форма 1'!$AE3441=1,'Форма 1'!$H3441*VLOOKUP('Форма 1'!$F3441,'Придельники с 2022'!$B$4:$X$28,'Форма 1'!$AE$8,0),IF('Форма 1'!$AE3441=2,'Форма 1'!$H3441*VLOOKUP('Форма 1'!$F3441,'Придельники с 2022'!$B$4:$X$28,13,0),IF('Форма 1'!$AE3441=3,'Форма 1'!$H3441*VLOOKUP('Форма 1'!$F3441,'Придельники с 2022'!$B$4:$X$28,12,0)))))</f>
        <v/>
      </c>
      <c r="O3441" s="103" t="str">
        <f>IF(ISNUMBER('Форма 1'!AF3441),'Форма 1'!$H3441*VLOOKUP('Форма 1'!$F3441,'Придельники с 2022'!$B$4:$X$28,'Форма 1'!AF$8),"")</f>
        <v/>
      </c>
      <c r="P3441" s="87"/>
      <c r="Q3441" s="103" t="str">
        <f>IF(ISNUMBER('Форма 1'!AH3441),'Форма 1'!$H3441*VLOOKUP('Форма 1'!$F3441,'Придельники с 2022'!$B$4:$X$28,'Форма 1'!AH$8),"")</f>
        <v/>
      </c>
      <c r="R3441" s="103" t="str">
        <f>IF(ISNUMBER('Форма 1'!AI3441),'Форма 1'!$H3441*VLOOKUP('Форма 1'!$F3441,'Придельники с 2022'!$B$4:$X$28,'Форма 1'!AI$8),"")</f>
        <v/>
      </c>
      <c r="S3441" s="103" t="str">
        <f>IF(ISNUMBER('Форма 1'!AJ3441),'Форма 1'!$H3441*VLOOKUP('Форма 1'!$F3441,'Придельники с 2022'!$B$4:$X$28,'Форма 1'!AJ$8),"")</f>
        <v/>
      </c>
      <c r="T3441" s="87"/>
    </row>
    <row r="3442" spans="1:20">
      <c r="A3442" s="188">
        <f t="shared" si="253"/>
        <v>284</v>
      </c>
      <c r="B3442" s="189" t="s">
        <v>3319</v>
      </c>
      <c r="C3442" s="99">
        <f t="shared" si="252"/>
        <v>1988749.074</v>
      </c>
      <c r="D3442" s="103">
        <f>IF(ISNUMBER('Форма 1'!U3442),'Форма 1'!$H3442*VLOOKUP('Форма 1'!$F3442,'Придельники с 2022'!$B$4:$X$28,'Форма 1'!U$8),"")</f>
        <v>1988749.074</v>
      </c>
      <c r="E3442" s="103" t="str">
        <f>IF(ISNUMBER('Форма 1'!V3442),'Форма 1'!$H3442*VLOOKUP('Форма 1'!$F3442,'Придельники с 2022'!$B$4:$X$28,'Форма 1'!V$8),"")</f>
        <v/>
      </c>
      <c r="F3442" s="103" t="str">
        <f>IF(ISNUMBER('Форма 1'!W3442),'Форма 1'!$H3442*VLOOKUP('Форма 1'!$F3442,'Придельники с 2022'!$B$4:$X$28,'Форма 1'!W$8),"")</f>
        <v/>
      </c>
      <c r="G3442" s="103" t="str">
        <f>IF(ISNUMBER('Форма 1'!X3442),'Форма 1'!$H3442*VLOOKUP('Форма 1'!$F3442,'Придельники с 2022'!$B$4:$X$28,'Форма 1'!X$8),"")</f>
        <v/>
      </c>
      <c r="H3442" s="103" t="str">
        <f>IF(ISNUMBER('Форма 1'!Y3442),'Форма 1'!$H3442*VLOOKUP('Форма 1'!$F3442,'Придельники с 2022'!$B$4:$X$28,'Форма 1'!Y$8),"")</f>
        <v/>
      </c>
      <c r="I3442" s="103" t="str">
        <f>IF(ISNUMBER('Форма 1'!Z3442),'Форма 1'!$H3442*VLOOKUP('Форма 1'!$F3442,'Придельники с 2022'!$B$4:$X$28,'Форма 1'!Z$8),"")</f>
        <v/>
      </c>
      <c r="J3442" s="103" t="str">
        <f>IF(ISNUMBER('Форма 1'!AA3442),'Форма 1'!$H3442*VLOOKUP('Форма 1'!$F3442,'Придельники с 2022'!$B$4:$X$28,'Форма 1'!AA$8),"")</f>
        <v/>
      </c>
      <c r="K3442" s="90"/>
      <c r="L3442" s="87"/>
      <c r="M3442" s="103" t="str">
        <f>IF(ISNUMBER('Форма 1'!AD3442),'Форма 1'!$H3442*VLOOKUP('Форма 1'!$F3442,'Придельники с 2022'!$B$4:$X$28,'Форма 1'!AD$8),"")</f>
        <v/>
      </c>
      <c r="N3442" s="103" t="str">
        <f>IF(ISBLANK('Форма 1'!$AE3442),"",IF('Форма 1'!$AE3442=1,'Форма 1'!$H3442*VLOOKUP('Форма 1'!$F3442,'Придельники с 2022'!$B$4:$X$28,'Форма 1'!$AE$8,0),IF('Форма 1'!$AE3442=2,'Форма 1'!$H3442*VLOOKUP('Форма 1'!$F3442,'Придельники с 2022'!$B$4:$X$28,13,0),IF('Форма 1'!$AE3442=3,'Форма 1'!$H3442*VLOOKUP('Форма 1'!$F3442,'Придельники с 2022'!$B$4:$X$28,12,0)))))</f>
        <v/>
      </c>
      <c r="O3442" s="103" t="str">
        <f>IF(ISNUMBER('Форма 1'!AF3442),'Форма 1'!$H3442*VLOOKUP('Форма 1'!$F3442,'Придельники с 2022'!$B$4:$X$28,'Форма 1'!AF$8),"")</f>
        <v/>
      </c>
      <c r="P3442" s="87"/>
      <c r="Q3442" s="103" t="str">
        <f>IF(ISNUMBER('Форма 1'!AH3442),'Форма 1'!$H3442*VLOOKUP('Форма 1'!$F3442,'Придельники с 2022'!$B$4:$X$28,'Форма 1'!AH$8),"")</f>
        <v/>
      </c>
      <c r="R3442" s="103" t="str">
        <f>IF(ISNUMBER('Форма 1'!AI3442),'Форма 1'!$H3442*VLOOKUP('Форма 1'!$F3442,'Придельники с 2022'!$B$4:$X$28,'Форма 1'!AI$8),"")</f>
        <v/>
      </c>
      <c r="S3442" s="103" t="str">
        <f>IF(ISNUMBER('Форма 1'!AJ3442),'Форма 1'!$H3442*VLOOKUP('Форма 1'!$F3442,'Придельники с 2022'!$B$4:$X$28,'Форма 1'!AJ$8),"")</f>
        <v/>
      </c>
      <c r="T3442" s="87"/>
    </row>
    <row r="3443" spans="1:20">
      <c r="A3443" s="188">
        <f t="shared" si="253"/>
        <v>285</v>
      </c>
      <c r="B3443" s="189" t="s">
        <v>3321</v>
      </c>
      <c r="C3443" s="99">
        <f t="shared" si="252"/>
        <v>1715607.8939999999</v>
      </c>
      <c r="D3443" s="103">
        <f>IF(ISNUMBER('Форма 1'!U3443),'Форма 1'!$H3443*VLOOKUP('Форма 1'!$F3443,'Придельники с 2022'!$B$4:$X$28,'Форма 1'!U$8),"")</f>
        <v>1715607.8939999999</v>
      </c>
      <c r="E3443" s="103" t="str">
        <f>IF(ISNUMBER('Форма 1'!V3443),'Форма 1'!$H3443*VLOOKUP('Форма 1'!$F3443,'Придельники с 2022'!$B$4:$X$28,'Форма 1'!V$8),"")</f>
        <v/>
      </c>
      <c r="F3443" s="103" t="str">
        <f>IF(ISNUMBER('Форма 1'!W3443),'Форма 1'!$H3443*VLOOKUP('Форма 1'!$F3443,'Придельники с 2022'!$B$4:$X$28,'Форма 1'!W$8),"")</f>
        <v/>
      </c>
      <c r="G3443" s="103" t="str">
        <f>IF(ISNUMBER('Форма 1'!X3443),'Форма 1'!$H3443*VLOOKUP('Форма 1'!$F3443,'Придельники с 2022'!$B$4:$X$28,'Форма 1'!X$8),"")</f>
        <v/>
      </c>
      <c r="H3443" s="103" t="str">
        <f>IF(ISNUMBER('Форма 1'!Y3443),'Форма 1'!$H3443*VLOOKUP('Форма 1'!$F3443,'Придельники с 2022'!$B$4:$X$28,'Форма 1'!Y$8),"")</f>
        <v/>
      </c>
      <c r="I3443" s="103" t="str">
        <f>IF(ISNUMBER('Форма 1'!Z3443),'Форма 1'!$H3443*VLOOKUP('Форма 1'!$F3443,'Придельники с 2022'!$B$4:$X$28,'Форма 1'!Z$8),"")</f>
        <v/>
      </c>
      <c r="J3443" s="103" t="str">
        <f>IF(ISNUMBER('Форма 1'!AA3443),'Форма 1'!$H3443*VLOOKUP('Форма 1'!$F3443,'Придельники с 2022'!$B$4:$X$28,'Форма 1'!AA$8),"")</f>
        <v/>
      </c>
      <c r="K3443" s="90"/>
      <c r="L3443" s="87"/>
      <c r="M3443" s="103" t="str">
        <f>IF(ISNUMBER('Форма 1'!AD3443),'Форма 1'!$H3443*VLOOKUP('Форма 1'!$F3443,'Придельники с 2022'!$B$4:$X$28,'Форма 1'!AD$8),"")</f>
        <v/>
      </c>
      <c r="N3443" s="103" t="str">
        <f>IF(ISBLANK('Форма 1'!$AE3443),"",IF('Форма 1'!$AE3443=1,'Форма 1'!$H3443*VLOOKUP('Форма 1'!$F3443,'Придельники с 2022'!$B$4:$X$28,'Форма 1'!$AE$8,0),IF('Форма 1'!$AE3443=2,'Форма 1'!$H3443*VLOOKUP('Форма 1'!$F3443,'Придельники с 2022'!$B$4:$X$28,13,0),IF('Форма 1'!$AE3443=3,'Форма 1'!$H3443*VLOOKUP('Форма 1'!$F3443,'Придельники с 2022'!$B$4:$X$28,12,0)))))</f>
        <v/>
      </c>
      <c r="O3443" s="103" t="str">
        <f>IF(ISNUMBER('Форма 1'!AF3443),'Форма 1'!$H3443*VLOOKUP('Форма 1'!$F3443,'Придельники с 2022'!$B$4:$X$28,'Форма 1'!AF$8),"")</f>
        <v/>
      </c>
      <c r="P3443" s="87"/>
      <c r="Q3443" s="103" t="str">
        <f>IF(ISNUMBER('Форма 1'!AH3443),'Форма 1'!$H3443*VLOOKUP('Форма 1'!$F3443,'Придельники с 2022'!$B$4:$X$28,'Форма 1'!AH$8),"")</f>
        <v/>
      </c>
      <c r="R3443" s="103" t="str">
        <f>IF(ISNUMBER('Форма 1'!AI3443),'Форма 1'!$H3443*VLOOKUP('Форма 1'!$F3443,'Придельники с 2022'!$B$4:$X$28,'Форма 1'!AI$8),"")</f>
        <v/>
      </c>
      <c r="S3443" s="103" t="str">
        <f>IF(ISNUMBER('Форма 1'!AJ3443),'Форма 1'!$H3443*VLOOKUP('Форма 1'!$F3443,'Придельники с 2022'!$B$4:$X$28,'Форма 1'!AJ$8),"")</f>
        <v/>
      </c>
      <c r="T3443" s="87"/>
    </row>
    <row r="3444" spans="1:20">
      <c r="A3444" s="188">
        <f t="shared" si="253"/>
        <v>286</v>
      </c>
      <c r="B3444" s="189" t="s">
        <v>3322</v>
      </c>
      <c r="C3444" s="99">
        <f t="shared" si="252"/>
        <v>2042192.9580000001</v>
      </c>
      <c r="D3444" s="103">
        <f>IF(ISNUMBER('Форма 1'!U3444),'Форма 1'!$H3444*VLOOKUP('Форма 1'!$F3444,'Придельники с 2022'!$B$4:$X$28,'Форма 1'!U$8),"")</f>
        <v>2042192.9580000001</v>
      </c>
      <c r="E3444" s="103" t="str">
        <f>IF(ISNUMBER('Форма 1'!V3444),'Форма 1'!$H3444*VLOOKUP('Форма 1'!$F3444,'Придельники с 2022'!$B$4:$X$28,'Форма 1'!V$8),"")</f>
        <v/>
      </c>
      <c r="F3444" s="103" t="str">
        <f>IF(ISNUMBER('Форма 1'!W3444),'Форма 1'!$H3444*VLOOKUP('Форма 1'!$F3444,'Придельники с 2022'!$B$4:$X$28,'Форма 1'!W$8),"")</f>
        <v/>
      </c>
      <c r="G3444" s="103" t="str">
        <f>IF(ISNUMBER('Форма 1'!X3444),'Форма 1'!$H3444*VLOOKUP('Форма 1'!$F3444,'Придельники с 2022'!$B$4:$X$28,'Форма 1'!X$8),"")</f>
        <v/>
      </c>
      <c r="H3444" s="103" t="str">
        <f>IF(ISNUMBER('Форма 1'!Y3444),'Форма 1'!$H3444*VLOOKUP('Форма 1'!$F3444,'Придельники с 2022'!$B$4:$X$28,'Форма 1'!Y$8),"")</f>
        <v/>
      </c>
      <c r="I3444" s="103" t="str">
        <f>IF(ISNUMBER('Форма 1'!Z3444),'Форма 1'!$H3444*VLOOKUP('Форма 1'!$F3444,'Придельники с 2022'!$B$4:$X$28,'Форма 1'!Z$8),"")</f>
        <v/>
      </c>
      <c r="J3444" s="103" t="str">
        <f>IF(ISNUMBER('Форма 1'!AA3444),'Форма 1'!$H3444*VLOOKUP('Форма 1'!$F3444,'Придельники с 2022'!$B$4:$X$28,'Форма 1'!AA$8),"")</f>
        <v/>
      </c>
      <c r="K3444" s="90"/>
      <c r="L3444" s="87"/>
      <c r="M3444" s="103" t="str">
        <f>IF(ISNUMBER('Форма 1'!AD3444),'Форма 1'!$H3444*VLOOKUP('Форма 1'!$F3444,'Придельники с 2022'!$B$4:$X$28,'Форма 1'!AD$8),"")</f>
        <v/>
      </c>
      <c r="N3444" s="103" t="str">
        <f>IF(ISBLANK('Форма 1'!$AE3444),"",IF('Форма 1'!$AE3444=1,'Форма 1'!$H3444*VLOOKUP('Форма 1'!$F3444,'Придельники с 2022'!$B$4:$X$28,'Форма 1'!$AE$8,0),IF('Форма 1'!$AE3444=2,'Форма 1'!$H3444*VLOOKUP('Форма 1'!$F3444,'Придельники с 2022'!$B$4:$X$28,13,0),IF('Форма 1'!$AE3444=3,'Форма 1'!$H3444*VLOOKUP('Форма 1'!$F3444,'Придельники с 2022'!$B$4:$X$28,12,0)))))</f>
        <v/>
      </c>
      <c r="O3444" s="103" t="str">
        <f>IF(ISNUMBER('Форма 1'!AF3444),'Форма 1'!$H3444*VLOOKUP('Форма 1'!$F3444,'Придельники с 2022'!$B$4:$X$28,'Форма 1'!AF$8),"")</f>
        <v/>
      </c>
      <c r="P3444" s="87"/>
      <c r="Q3444" s="103" t="str">
        <f>IF(ISNUMBER('Форма 1'!AH3444),'Форма 1'!$H3444*VLOOKUP('Форма 1'!$F3444,'Придельники с 2022'!$B$4:$X$28,'Форма 1'!AH$8),"")</f>
        <v/>
      </c>
      <c r="R3444" s="103" t="str">
        <f>IF(ISNUMBER('Форма 1'!AI3444),'Форма 1'!$H3444*VLOOKUP('Форма 1'!$F3444,'Придельники с 2022'!$B$4:$X$28,'Форма 1'!AI$8),"")</f>
        <v/>
      </c>
      <c r="S3444" s="103" t="str">
        <f>IF(ISNUMBER('Форма 1'!AJ3444),'Форма 1'!$H3444*VLOOKUP('Форма 1'!$F3444,'Придельники с 2022'!$B$4:$X$28,'Форма 1'!AJ$8),"")</f>
        <v/>
      </c>
      <c r="T3444" s="87"/>
    </row>
    <row r="3445" spans="1:20">
      <c r="A3445" s="188">
        <f t="shared" si="253"/>
        <v>287</v>
      </c>
      <c r="B3445" s="189" t="s">
        <v>3323</v>
      </c>
      <c r="C3445" s="99">
        <f t="shared" si="252"/>
        <v>3676455.1380000003</v>
      </c>
      <c r="D3445" s="103" t="str">
        <f>IF(ISNUMBER('Форма 1'!U3445),'Форма 1'!$H3445*VLOOKUP('Форма 1'!$F3445,'Придельники с 2022'!$B$4:$X$28,'Форма 1'!U$8),"")</f>
        <v/>
      </c>
      <c r="E3445" s="103" t="str">
        <f>IF(ISNUMBER('Форма 1'!V3445),'Форма 1'!$H3445*VLOOKUP('Форма 1'!$F3445,'Придельники с 2022'!$B$4:$X$28,'Форма 1'!V$8),"")</f>
        <v/>
      </c>
      <c r="F3445" s="103" t="str">
        <f>IF(ISNUMBER('Форма 1'!W3445),'Форма 1'!$H3445*VLOOKUP('Форма 1'!$F3445,'Придельники с 2022'!$B$4:$X$28,'Форма 1'!W$8),"")</f>
        <v/>
      </c>
      <c r="G3445" s="103" t="str">
        <f>IF(ISNUMBER('Форма 1'!X3445),'Форма 1'!$H3445*VLOOKUP('Форма 1'!$F3445,'Придельники с 2022'!$B$4:$X$28,'Форма 1'!X$8),"")</f>
        <v/>
      </c>
      <c r="H3445" s="103" t="str">
        <f>IF(ISNUMBER('Форма 1'!Y3445),'Форма 1'!$H3445*VLOOKUP('Форма 1'!$F3445,'Придельники с 2022'!$B$4:$X$28,'Форма 1'!Y$8),"")</f>
        <v/>
      </c>
      <c r="I3445" s="103" t="str">
        <f>IF(ISNUMBER('Форма 1'!Z3445),'Форма 1'!$H3445*VLOOKUP('Форма 1'!$F3445,'Придельники с 2022'!$B$4:$X$28,'Форма 1'!Z$8),"")</f>
        <v/>
      </c>
      <c r="J3445" s="103" t="str">
        <f>IF(ISNUMBER('Форма 1'!AA3445),'Форма 1'!$H3445*VLOOKUP('Форма 1'!$F3445,'Придельники с 2022'!$B$4:$X$28,'Форма 1'!AA$8),"")</f>
        <v/>
      </c>
      <c r="K3445" s="90"/>
      <c r="L3445" s="87"/>
      <c r="M3445" s="103" t="str">
        <f>IF(ISNUMBER('Форма 1'!AD3445),'Форма 1'!$H3445*VLOOKUP('Форма 1'!$F3445,'Придельники с 2022'!$B$4:$X$28,'Форма 1'!AD$8),"")</f>
        <v/>
      </c>
      <c r="N3445" s="103" t="str">
        <f>IF(ISBLANK('Форма 1'!$AE3445),"",IF('Форма 1'!$AE3445=1,'Форма 1'!$H3445*VLOOKUP('Форма 1'!$F3445,'Придельники с 2022'!$B$4:$X$28,'Форма 1'!$AE$8,0),IF('Форма 1'!$AE3445=2,'Форма 1'!$H3445*VLOOKUP('Форма 1'!$F3445,'Придельники с 2022'!$B$4:$X$28,13,0),IF('Форма 1'!$AE3445=3,'Форма 1'!$H3445*VLOOKUP('Форма 1'!$F3445,'Придельники с 2022'!$B$4:$X$28,12,0)))))</f>
        <v/>
      </c>
      <c r="O3445" s="103" t="str">
        <f>IF(ISNUMBER('Форма 1'!AF3445),'Форма 1'!$H3445*VLOOKUP('Форма 1'!$F3445,'Придельники с 2022'!$B$4:$X$28,'Форма 1'!AF$8),"")</f>
        <v/>
      </c>
      <c r="P3445" s="87"/>
      <c r="Q3445" s="103">
        <f>IF(ISNUMBER('Форма 1'!AH3445),'Форма 1'!$H3445*VLOOKUP('Форма 1'!$F3445,'Придельники с 2022'!$B$4:$X$28,'Форма 1'!AH$8),"")</f>
        <v>3676455.1380000003</v>
      </c>
      <c r="R3445" s="103" t="str">
        <f>IF(ISNUMBER('Форма 1'!AI3445),'Форма 1'!$H3445*VLOOKUP('Форма 1'!$F3445,'Придельники с 2022'!$B$4:$X$28,'Форма 1'!AI$8),"")</f>
        <v/>
      </c>
      <c r="S3445" s="103" t="str">
        <f>IF(ISNUMBER('Форма 1'!AJ3445),'Форма 1'!$H3445*VLOOKUP('Форма 1'!$F3445,'Придельники с 2022'!$B$4:$X$28,'Форма 1'!AJ$8),"")</f>
        <v/>
      </c>
      <c r="T3445" s="87"/>
    </row>
    <row r="3446" spans="1:20">
      <c r="A3446" s="188">
        <f t="shared" si="253"/>
        <v>288</v>
      </c>
      <c r="B3446" s="189" t="s">
        <v>3324</v>
      </c>
      <c r="C3446" s="99">
        <f t="shared" si="252"/>
        <v>1957499.328</v>
      </c>
      <c r="D3446" s="103" t="str">
        <f>IF(ISNUMBER('Форма 1'!U3446),'Форма 1'!$H3446*VLOOKUP('Форма 1'!$F3446,'Придельники с 2022'!$B$4:$X$28,'Форма 1'!U$8),"")</f>
        <v/>
      </c>
      <c r="E3446" s="103" t="str">
        <f>IF(ISNUMBER('Форма 1'!V3446),'Форма 1'!$H3446*VLOOKUP('Форма 1'!$F3446,'Придельники с 2022'!$B$4:$X$28,'Форма 1'!V$8),"")</f>
        <v/>
      </c>
      <c r="F3446" s="103" t="str">
        <f>IF(ISNUMBER('Форма 1'!W3446),'Форма 1'!$H3446*VLOOKUP('Форма 1'!$F3446,'Придельники с 2022'!$B$4:$X$28,'Форма 1'!W$8),"")</f>
        <v/>
      </c>
      <c r="G3446" s="103" t="str">
        <f>IF(ISNUMBER('Форма 1'!X3446),'Форма 1'!$H3446*VLOOKUP('Форма 1'!$F3446,'Придельники с 2022'!$B$4:$X$28,'Форма 1'!X$8),"")</f>
        <v/>
      </c>
      <c r="H3446" s="103" t="str">
        <f>IF(ISNUMBER('Форма 1'!Y3446),'Форма 1'!$H3446*VLOOKUP('Форма 1'!$F3446,'Придельники с 2022'!$B$4:$X$28,'Форма 1'!Y$8),"")</f>
        <v/>
      </c>
      <c r="I3446" s="103" t="str">
        <f>IF(ISNUMBER('Форма 1'!Z3446),'Форма 1'!$H3446*VLOOKUP('Форма 1'!$F3446,'Придельники с 2022'!$B$4:$X$28,'Форма 1'!Z$8),"")</f>
        <v/>
      </c>
      <c r="J3446" s="103" t="str">
        <f>IF(ISNUMBER('Форма 1'!AA3446),'Форма 1'!$H3446*VLOOKUP('Форма 1'!$F3446,'Придельники с 2022'!$B$4:$X$28,'Форма 1'!AA$8),"")</f>
        <v/>
      </c>
      <c r="K3446" s="90"/>
      <c r="L3446" s="87"/>
      <c r="M3446" s="103" t="str">
        <f>IF(ISNUMBER('Форма 1'!AD3446),'Форма 1'!$H3446*VLOOKUP('Форма 1'!$F3446,'Придельники с 2022'!$B$4:$X$28,'Форма 1'!AD$8),"")</f>
        <v/>
      </c>
      <c r="N3446" s="103" t="str">
        <f>IF(ISBLANK('Форма 1'!$AE3446),"",IF('Форма 1'!$AE3446=1,'Форма 1'!$H3446*VLOOKUP('Форма 1'!$F3446,'Придельники с 2022'!$B$4:$X$28,'Форма 1'!$AE$8,0),IF('Форма 1'!$AE3446=2,'Форма 1'!$H3446*VLOOKUP('Форма 1'!$F3446,'Придельники с 2022'!$B$4:$X$28,13,0),IF('Форма 1'!$AE3446=3,'Форма 1'!$H3446*VLOOKUP('Форма 1'!$F3446,'Придельники с 2022'!$B$4:$X$28,12,0)))))</f>
        <v/>
      </c>
      <c r="O3446" s="103" t="str">
        <f>IF(ISNUMBER('Форма 1'!AF3446),'Форма 1'!$H3446*VLOOKUP('Форма 1'!$F3446,'Придельники с 2022'!$B$4:$X$28,'Форма 1'!AF$8),"")</f>
        <v/>
      </c>
      <c r="P3446" s="87"/>
      <c r="Q3446" s="103">
        <f>IF(ISNUMBER('Форма 1'!AH3446),'Форма 1'!$H3446*VLOOKUP('Форма 1'!$F3446,'Придельники с 2022'!$B$4:$X$28,'Форма 1'!AH$8),"")</f>
        <v>1957499.328</v>
      </c>
      <c r="R3446" s="103" t="str">
        <f>IF(ISNUMBER('Форма 1'!AI3446),'Форма 1'!$H3446*VLOOKUP('Форма 1'!$F3446,'Придельники с 2022'!$B$4:$X$28,'Форма 1'!AI$8),"")</f>
        <v/>
      </c>
      <c r="S3446" s="103" t="str">
        <f>IF(ISNUMBER('Форма 1'!AJ3446),'Форма 1'!$H3446*VLOOKUP('Форма 1'!$F3446,'Придельники с 2022'!$B$4:$X$28,'Форма 1'!AJ$8),"")</f>
        <v/>
      </c>
      <c r="T3446" s="87"/>
    </row>
    <row r="3447" spans="1:20">
      <c r="A3447" s="188">
        <f t="shared" si="253"/>
        <v>289</v>
      </c>
      <c r="B3447" s="189" t="s">
        <v>3325</v>
      </c>
      <c r="C3447" s="99">
        <f t="shared" si="252"/>
        <v>1693311.7140000002</v>
      </c>
      <c r="D3447" s="103" t="str">
        <f>IF(ISNUMBER('Форма 1'!U3447),'Форма 1'!$H3447*VLOOKUP('Форма 1'!$F3447,'Придельники с 2022'!$B$4:$X$28,'Форма 1'!U$8),"")</f>
        <v/>
      </c>
      <c r="E3447" s="103" t="str">
        <f>IF(ISNUMBER('Форма 1'!V3447),'Форма 1'!$H3447*VLOOKUP('Форма 1'!$F3447,'Придельники с 2022'!$B$4:$X$28,'Форма 1'!V$8),"")</f>
        <v/>
      </c>
      <c r="F3447" s="103" t="str">
        <f>IF(ISNUMBER('Форма 1'!W3447),'Форма 1'!$H3447*VLOOKUP('Форма 1'!$F3447,'Придельники с 2022'!$B$4:$X$28,'Форма 1'!W$8),"")</f>
        <v/>
      </c>
      <c r="G3447" s="103" t="str">
        <f>IF(ISNUMBER('Форма 1'!X3447),'Форма 1'!$H3447*VLOOKUP('Форма 1'!$F3447,'Придельники с 2022'!$B$4:$X$28,'Форма 1'!X$8),"")</f>
        <v/>
      </c>
      <c r="H3447" s="103" t="str">
        <f>IF(ISNUMBER('Форма 1'!Y3447),'Форма 1'!$H3447*VLOOKUP('Форма 1'!$F3447,'Придельники с 2022'!$B$4:$X$28,'Форма 1'!Y$8),"")</f>
        <v/>
      </c>
      <c r="I3447" s="103" t="str">
        <f>IF(ISNUMBER('Форма 1'!Z3447),'Форма 1'!$H3447*VLOOKUP('Форма 1'!$F3447,'Придельники с 2022'!$B$4:$X$28,'Форма 1'!Z$8),"")</f>
        <v/>
      </c>
      <c r="J3447" s="103" t="str">
        <f>IF(ISNUMBER('Форма 1'!AA3447),'Форма 1'!$H3447*VLOOKUP('Форма 1'!$F3447,'Придельники с 2022'!$B$4:$X$28,'Форма 1'!AA$8),"")</f>
        <v/>
      </c>
      <c r="K3447" s="90"/>
      <c r="L3447" s="87"/>
      <c r="M3447" s="103" t="str">
        <f>IF(ISNUMBER('Форма 1'!AD3447),'Форма 1'!$H3447*VLOOKUP('Форма 1'!$F3447,'Придельники с 2022'!$B$4:$X$28,'Форма 1'!AD$8),"")</f>
        <v/>
      </c>
      <c r="N3447" s="103" t="str">
        <f>IF(ISBLANK('Форма 1'!$AE3447),"",IF('Форма 1'!$AE3447=1,'Форма 1'!$H3447*VLOOKUP('Форма 1'!$F3447,'Придельники с 2022'!$B$4:$X$28,'Форма 1'!$AE$8,0),IF('Форма 1'!$AE3447=2,'Форма 1'!$H3447*VLOOKUP('Форма 1'!$F3447,'Придельники с 2022'!$B$4:$X$28,13,0),IF('Форма 1'!$AE3447=3,'Форма 1'!$H3447*VLOOKUP('Форма 1'!$F3447,'Придельники с 2022'!$B$4:$X$28,12,0)))))</f>
        <v/>
      </c>
      <c r="O3447" s="103" t="str">
        <f>IF(ISNUMBER('Форма 1'!AF3447),'Форма 1'!$H3447*VLOOKUP('Форма 1'!$F3447,'Придельники с 2022'!$B$4:$X$28,'Форма 1'!AF$8),"")</f>
        <v/>
      </c>
      <c r="P3447" s="87"/>
      <c r="Q3447" s="103">
        <f>IF(ISNUMBER('Форма 1'!AH3447),'Форма 1'!$H3447*VLOOKUP('Форма 1'!$F3447,'Придельники с 2022'!$B$4:$X$28,'Форма 1'!AH$8),"")</f>
        <v>1693311.7140000002</v>
      </c>
      <c r="R3447" s="103" t="str">
        <f>IF(ISNUMBER('Форма 1'!AI3447),'Форма 1'!$H3447*VLOOKUP('Форма 1'!$F3447,'Придельники с 2022'!$B$4:$X$28,'Форма 1'!AI$8),"")</f>
        <v/>
      </c>
      <c r="S3447" s="103" t="str">
        <f>IF(ISNUMBER('Форма 1'!AJ3447),'Форма 1'!$H3447*VLOOKUP('Форма 1'!$F3447,'Придельники с 2022'!$B$4:$X$28,'Форма 1'!AJ$8),"")</f>
        <v/>
      </c>
      <c r="T3447" s="87"/>
    </row>
    <row r="3448" spans="1:20">
      <c r="A3448" s="188">
        <f t="shared" si="253"/>
        <v>290</v>
      </c>
      <c r="B3448" s="189" t="s">
        <v>3326</v>
      </c>
      <c r="C3448" s="99">
        <f t="shared" si="252"/>
        <v>2932363.2228000001</v>
      </c>
      <c r="D3448" s="103" t="str">
        <f>IF(ISNUMBER('Форма 1'!U3448),'Форма 1'!$H3448*VLOOKUP('Форма 1'!$F3448,'Придельники с 2022'!$B$4:$X$28,'Форма 1'!U$8),"")</f>
        <v/>
      </c>
      <c r="E3448" s="103" t="str">
        <f>IF(ISNUMBER('Форма 1'!V3448),'Форма 1'!$H3448*VLOOKUP('Форма 1'!$F3448,'Придельники с 2022'!$B$4:$X$28,'Форма 1'!V$8),"")</f>
        <v/>
      </c>
      <c r="F3448" s="103" t="str">
        <f>IF(ISNUMBER('Форма 1'!W3448),'Форма 1'!$H3448*VLOOKUP('Форма 1'!$F3448,'Придельники с 2022'!$B$4:$X$28,'Форма 1'!W$8),"")</f>
        <v/>
      </c>
      <c r="G3448" s="103" t="str">
        <f>IF(ISNUMBER('Форма 1'!X3448),'Форма 1'!$H3448*VLOOKUP('Форма 1'!$F3448,'Придельники с 2022'!$B$4:$X$28,'Форма 1'!X$8),"")</f>
        <v/>
      </c>
      <c r="H3448" s="103" t="str">
        <f>IF(ISNUMBER('Форма 1'!Y3448),'Форма 1'!$H3448*VLOOKUP('Форма 1'!$F3448,'Придельники с 2022'!$B$4:$X$28,'Форма 1'!Y$8),"")</f>
        <v/>
      </c>
      <c r="I3448" s="103" t="str">
        <f>IF(ISNUMBER('Форма 1'!Z3448),'Форма 1'!$H3448*VLOOKUP('Форма 1'!$F3448,'Придельники с 2022'!$B$4:$X$28,'Форма 1'!Z$8),"")</f>
        <v/>
      </c>
      <c r="J3448" s="103" t="str">
        <f>IF(ISNUMBER('Форма 1'!AA3448),'Форма 1'!$H3448*VLOOKUP('Форма 1'!$F3448,'Придельники с 2022'!$B$4:$X$28,'Форма 1'!AA$8),"")</f>
        <v/>
      </c>
      <c r="K3448" s="90"/>
      <c r="L3448" s="87"/>
      <c r="M3448" s="103" t="str">
        <f>IF(ISNUMBER('Форма 1'!AD3448),'Форма 1'!$H3448*VLOOKUP('Форма 1'!$F3448,'Придельники с 2022'!$B$4:$X$28,'Форма 1'!AD$8),"")</f>
        <v/>
      </c>
      <c r="N3448" s="103" t="str">
        <f>IF(ISBLANK('Форма 1'!$AE3448),"",IF('Форма 1'!$AE3448=1,'Форма 1'!$H3448*VLOOKUP('Форма 1'!$F3448,'Придельники с 2022'!$B$4:$X$28,'Форма 1'!$AE$8,0),IF('Форма 1'!$AE3448=2,'Форма 1'!$H3448*VLOOKUP('Форма 1'!$F3448,'Придельники с 2022'!$B$4:$X$28,13,0),IF('Форма 1'!$AE3448=3,'Форма 1'!$H3448*VLOOKUP('Форма 1'!$F3448,'Придельники с 2022'!$B$4:$X$28,12,0)))))</f>
        <v/>
      </c>
      <c r="O3448" s="103">
        <f>IF(ISNUMBER('Форма 1'!AF3448),'Форма 1'!$H3448*VLOOKUP('Форма 1'!$F3448,'Придельники с 2022'!$B$4:$X$28,'Форма 1'!AF$8),"")</f>
        <v>2932363.2228000001</v>
      </c>
      <c r="P3448" s="87"/>
      <c r="Q3448" s="103" t="str">
        <f>IF(ISNUMBER('Форма 1'!AH3448),'Форма 1'!$H3448*VLOOKUP('Форма 1'!$F3448,'Придельники с 2022'!$B$4:$X$28,'Форма 1'!AH$8),"")</f>
        <v/>
      </c>
      <c r="R3448" s="103" t="str">
        <f>IF(ISNUMBER('Форма 1'!AI3448),'Форма 1'!$H3448*VLOOKUP('Форма 1'!$F3448,'Придельники с 2022'!$B$4:$X$28,'Форма 1'!AI$8),"")</f>
        <v/>
      </c>
      <c r="S3448" s="103" t="str">
        <f>IF(ISNUMBER('Форма 1'!AJ3448),'Форма 1'!$H3448*VLOOKUP('Форма 1'!$F3448,'Придельники с 2022'!$B$4:$X$28,'Форма 1'!AJ$8),"")</f>
        <v/>
      </c>
      <c r="T3448" s="87"/>
    </row>
    <row r="3449" spans="1:20">
      <c r="A3449" s="188">
        <f t="shared" si="253"/>
        <v>291</v>
      </c>
      <c r="B3449" s="189" t="s">
        <v>3327</v>
      </c>
      <c r="C3449" s="99">
        <f t="shared" si="252"/>
        <v>1938480</v>
      </c>
      <c r="D3449" s="103" t="str">
        <f>IF(ISNUMBER('Форма 1'!U3449),'Форма 1'!$H3449*VLOOKUP('Форма 1'!$F3449,'Придельники с 2022'!$B$4:$X$28,'Форма 1'!U$8),"")</f>
        <v/>
      </c>
      <c r="E3449" s="103" t="str">
        <f>IF(ISNUMBER('Форма 1'!V3449),'Форма 1'!$H3449*VLOOKUP('Форма 1'!$F3449,'Придельники с 2022'!$B$4:$X$28,'Форма 1'!V$8),"")</f>
        <v/>
      </c>
      <c r="F3449" s="103" t="str">
        <f>IF(ISNUMBER('Форма 1'!W3449),'Форма 1'!$H3449*VLOOKUP('Форма 1'!$F3449,'Придельники с 2022'!$B$4:$X$28,'Форма 1'!W$8),"")</f>
        <v/>
      </c>
      <c r="G3449" s="103">
        <f>IF(ISNUMBER('Форма 1'!X3449),'Форма 1'!$H3449*VLOOKUP('Форма 1'!$F3449,'Придельники с 2022'!$B$4:$X$28,'Форма 1'!X$8),"")</f>
        <v>198274.68799999999</v>
      </c>
      <c r="H3449" s="103" t="str">
        <f>IF(ISNUMBER('Форма 1'!Y3449),'Форма 1'!$H3449*VLOOKUP('Форма 1'!$F3449,'Придельники с 2022'!$B$4:$X$28,'Форма 1'!Y$8),"")</f>
        <v/>
      </c>
      <c r="I3449" s="103">
        <f>IF(ISNUMBER('Форма 1'!Z3449),'Форма 1'!$H3449*VLOOKUP('Форма 1'!$F3449,'Придельники с 2022'!$B$4:$X$28,'Форма 1'!Z$8),"")</f>
        <v>338328.06399999995</v>
      </c>
      <c r="J3449" s="103" t="str">
        <f>IF(ISNUMBER('Форма 1'!AA3449),'Форма 1'!$H3449*VLOOKUP('Форма 1'!$F3449,'Придельники с 2022'!$B$4:$X$28,'Форма 1'!AA$8),"")</f>
        <v/>
      </c>
      <c r="K3449" s="90"/>
      <c r="L3449" s="87"/>
      <c r="M3449" s="103" t="str">
        <f>IF(ISNUMBER('Форма 1'!AD3449),'Форма 1'!$H3449*VLOOKUP('Форма 1'!$F3449,'Придельники с 2022'!$B$4:$X$28,'Форма 1'!AD$8),"")</f>
        <v/>
      </c>
      <c r="N3449" s="103" t="str">
        <f>IF(ISBLANK('Форма 1'!$AE3449),"",IF('Форма 1'!$AE3449=1,'Форма 1'!$H3449*VLOOKUP('Форма 1'!$F3449,'Придельники с 2022'!$B$4:$X$28,'Форма 1'!$AE$8,0),IF('Форма 1'!$AE3449=2,'Форма 1'!$H3449*VLOOKUP('Форма 1'!$F3449,'Придельники с 2022'!$B$4:$X$28,13,0),IF('Форма 1'!$AE3449=3,'Форма 1'!$H3449*VLOOKUP('Форма 1'!$F3449,'Придельники с 2022'!$B$4:$X$28,12,0)))))</f>
        <v/>
      </c>
      <c r="O3449" s="103" t="str">
        <f>IF(ISNUMBER('Форма 1'!AF3449),'Форма 1'!$H3449*VLOOKUP('Форма 1'!$F3449,'Придельники с 2022'!$B$4:$X$28,'Форма 1'!AF$8),"")</f>
        <v/>
      </c>
      <c r="P3449" s="87"/>
      <c r="Q3449" s="103">
        <f>IF(ISNUMBER('Форма 1'!AH3449),'Форма 1'!$H3449*VLOOKUP('Форма 1'!$F3449,'Придельники с 2022'!$B$4:$X$28,'Форма 1'!AH$8),"")</f>
        <v>1401877.2479999999</v>
      </c>
      <c r="R3449" s="103" t="str">
        <f>IF(ISNUMBER('Форма 1'!AI3449),'Форма 1'!$H3449*VLOOKUP('Форма 1'!$F3449,'Придельники с 2022'!$B$4:$X$28,'Форма 1'!AI$8),"")</f>
        <v/>
      </c>
      <c r="S3449" s="103" t="str">
        <f>IF(ISNUMBER('Форма 1'!AJ3449),'Форма 1'!$H3449*VLOOKUP('Форма 1'!$F3449,'Придельники с 2022'!$B$4:$X$28,'Форма 1'!AJ$8),"")</f>
        <v/>
      </c>
      <c r="T3449" s="87"/>
    </row>
    <row r="3450" spans="1:20">
      <c r="A3450" s="188">
        <f t="shared" si="253"/>
        <v>292</v>
      </c>
      <c r="B3450" s="189" t="s">
        <v>3328</v>
      </c>
      <c r="C3450" s="99">
        <f t="shared" si="252"/>
        <v>1917939.696</v>
      </c>
      <c r="D3450" s="103" t="str">
        <f>IF(ISNUMBER('Форма 1'!U3450),'Форма 1'!$H3450*VLOOKUP('Форма 1'!$F3450,'Придельники с 2022'!$B$4:$X$28,'Форма 1'!U$8),"")</f>
        <v/>
      </c>
      <c r="E3450" s="103" t="str">
        <f>IF(ISNUMBER('Форма 1'!V3450),'Форма 1'!$H3450*VLOOKUP('Форма 1'!$F3450,'Придельники с 2022'!$B$4:$X$28,'Форма 1'!V$8),"")</f>
        <v/>
      </c>
      <c r="F3450" s="103" t="str">
        <f>IF(ISNUMBER('Форма 1'!W3450),'Форма 1'!$H3450*VLOOKUP('Форма 1'!$F3450,'Придельники с 2022'!$B$4:$X$28,'Форма 1'!W$8),"")</f>
        <v/>
      </c>
      <c r="G3450" s="103" t="str">
        <f>IF(ISNUMBER('Форма 1'!X3450),'Форма 1'!$H3450*VLOOKUP('Форма 1'!$F3450,'Придельники с 2022'!$B$4:$X$28,'Форма 1'!X$8),"")</f>
        <v/>
      </c>
      <c r="H3450" s="103" t="str">
        <f>IF(ISNUMBER('Форма 1'!Y3450),'Форма 1'!$H3450*VLOOKUP('Форма 1'!$F3450,'Придельники с 2022'!$B$4:$X$28,'Форма 1'!Y$8),"")</f>
        <v/>
      </c>
      <c r="I3450" s="103">
        <f>IF(ISNUMBER('Форма 1'!Z3450),'Форма 1'!$H3450*VLOOKUP('Форма 1'!$F3450,'Придельники с 2022'!$B$4:$X$28,'Форма 1'!Z$8),"")</f>
        <v>372882.91199999995</v>
      </c>
      <c r="J3450" s="103" t="str">
        <f>IF(ISNUMBER('Форма 1'!AA3450),'Форма 1'!$H3450*VLOOKUP('Форма 1'!$F3450,'Придельники с 2022'!$B$4:$X$28,'Форма 1'!AA$8),"")</f>
        <v/>
      </c>
      <c r="K3450" s="90"/>
      <c r="L3450" s="87"/>
      <c r="M3450" s="103" t="str">
        <f>IF(ISNUMBER('Форма 1'!AD3450),'Форма 1'!$H3450*VLOOKUP('Форма 1'!$F3450,'Придельники с 2022'!$B$4:$X$28,'Форма 1'!AD$8),"")</f>
        <v/>
      </c>
      <c r="N3450" s="103" t="str">
        <f>IF(ISBLANK('Форма 1'!$AE3450),"",IF('Форма 1'!$AE3450=1,'Форма 1'!$H3450*VLOOKUP('Форма 1'!$F3450,'Придельники с 2022'!$B$4:$X$28,'Форма 1'!$AE$8,0),IF('Форма 1'!$AE3450=2,'Форма 1'!$H3450*VLOOKUP('Форма 1'!$F3450,'Придельники с 2022'!$B$4:$X$28,13,0),IF('Форма 1'!$AE3450=3,'Форма 1'!$H3450*VLOOKUP('Форма 1'!$F3450,'Придельники с 2022'!$B$4:$X$28,12,0)))))</f>
        <v/>
      </c>
      <c r="O3450" s="103" t="str">
        <f>IF(ISNUMBER('Форма 1'!AF3450),'Форма 1'!$H3450*VLOOKUP('Форма 1'!$F3450,'Придельники с 2022'!$B$4:$X$28,'Форма 1'!AF$8),"")</f>
        <v/>
      </c>
      <c r="P3450" s="87"/>
      <c r="Q3450" s="103">
        <f>IF(ISNUMBER('Форма 1'!AH3450),'Форма 1'!$H3450*VLOOKUP('Форма 1'!$F3450,'Придельники с 2022'!$B$4:$X$28,'Форма 1'!AH$8),"")</f>
        <v>1545056.784</v>
      </c>
      <c r="R3450" s="103" t="str">
        <f>IF(ISNUMBER('Форма 1'!AI3450),'Форма 1'!$H3450*VLOOKUP('Форма 1'!$F3450,'Придельники с 2022'!$B$4:$X$28,'Форма 1'!AI$8),"")</f>
        <v/>
      </c>
      <c r="S3450" s="103" t="str">
        <f>IF(ISNUMBER('Форма 1'!AJ3450),'Форма 1'!$H3450*VLOOKUP('Форма 1'!$F3450,'Придельники с 2022'!$B$4:$X$28,'Форма 1'!AJ$8),"")</f>
        <v/>
      </c>
      <c r="T3450" s="87"/>
    </row>
    <row r="3451" spans="1:20">
      <c r="A3451" s="188">
        <f t="shared" si="253"/>
        <v>293</v>
      </c>
      <c r="B3451" s="189" t="s">
        <v>3329</v>
      </c>
      <c r="C3451" s="99">
        <f t="shared" si="252"/>
        <v>3848025.7919999994</v>
      </c>
      <c r="D3451" s="103">
        <f>IF(ISNUMBER('Форма 1'!U3451),'Форма 1'!$H3451*VLOOKUP('Форма 1'!$F3451,'Придельники с 2022'!$B$4:$X$28,'Форма 1'!U$8),"")</f>
        <v>3848025.7919999994</v>
      </c>
      <c r="E3451" s="103" t="str">
        <f>IF(ISNUMBER('Форма 1'!V3451),'Форма 1'!$H3451*VLOOKUP('Форма 1'!$F3451,'Придельники с 2022'!$B$4:$X$28,'Форма 1'!V$8),"")</f>
        <v/>
      </c>
      <c r="F3451" s="103" t="str">
        <f>IF(ISNUMBER('Форма 1'!W3451),'Форма 1'!$H3451*VLOOKUP('Форма 1'!$F3451,'Придельники с 2022'!$B$4:$X$28,'Форма 1'!W$8),"")</f>
        <v/>
      </c>
      <c r="G3451" s="103" t="str">
        <f>IF(ISNUMBER('Форма 1'!X3451),'Форма 1'!$H3451*VLOOKUP('Форма 1'!$F3451,'Придельники с 2022'!$B$4:$X$28,'Форма 1'!X$8),"")</f>
        <v/>
      </c>
      <c r="H3451" s="103" t="str">
        <f>IF(ISNUMBER('Форма 1'!Y3451),'Форма 1'!$H3451*VLOOKUP('Форма 1'!$F3451,'Придельники с 2022'!$B$4:$X$28,'Форма 1'!Y$8),"")</f>
        <v/>
      </c>
      <c r="I3451" s="103" t="str">
        <f>IF(ISNUMBER('Форма 1'!Z3451),'Форма 1'!$H3451*VLOOKUP('Форма 1'!$F3451,'Придельники с 2022'!$B$4:$X$28,'Форма 1'!Z$8),"")</f>
        <v/>
      </c>
      <c r="J3451" s="103" t="str">
        <f>IF(ISNUMBER('Форма 1'!AA3451),'Форма 1'!$H3451*VLOOKUP('Форма 1'!$F3451,'Придельники с 2022'!$B$4:$X$28,'Форма 1'!AA$8),"")</f>
        <v/>
      </c>
      <c r="K3451" s="90"/>
      <c r="L3451" s="87"/>
      <c r="M3451" s="103" t="str">
        <f>IF(ISNUMBER('Форма 1'!AD3451),'Форма 1'!$H3451*VLOOKUP('Форма 1'!$F3451,'Придельники с 2022'!$B$4:$X$28,'Форма 1'!AD$8),"")</f>
        <v/>
      </c>
      <c r="N3451" s="103" t="str">
        <f>IF(ISBLANK('Форма 1'!$AE3451),"",IF('Форма 1'!$AE3451=1,'Форма 1'!$H3451*VLOOKUP('Форма 1'!$F3451,'Придельники с 2022'!$B$4:$X$28,'Форма 1'!$AE$8,0),IF('Форма 1'!$AE3451=2,'Форма 1'!$H3451*VLOOKUP('Форма 1'!$F3451,'Придельники с 2022'!$B$4:$X$28,13,0),IF('Форма 1'!$AE3451=3,'Форма 1'!$H3451*VLOOKUP('Форма 1'!$F3451,'Придельники с 2022'!$B$4:$X$28,12,0)))))</f>
        <v/>
      </c>
      <c r="O3451" s="103" t="str">
        <f>IF(ISNUMBER('Форма 1'!AF3451),'Форма 1'!$H3451*VLOOKUP('Форма 1'!$F3451,'Придельники с 2022'!$B$4:$X$28,'Форма 1'!AF$8),"")</f>
        <v/>
      </c>
      <c r="P3451" s="87"/>
      <c r="Q3451" s="103" t="str">
        <f>IF(ISNUMBER('Форма 1'!AH3451),'Форма 1'!$H3451*VLOOKUP('Форма 1'!$F3451,'Придельники с 2022'!$B$4:$X$28,'Форма 1'!AH$8),"")</f>
        <v/>
      </c>
      <c r="R3451" s="103" t="str">
        <f>IF(ISNUMBER('Форма 1'!AI3451),'Форма 1'!$H3451*VLOOKUP('Форма 1'!$F3451,'Придельники с 2022'!$B$4:$X$28,'Форма 1'!AI$8),"")</f>
        <v/>
      </c>
      <c r="S3451" s="103" t="str">
        <f>IF(ISNUMBER('Форма 1'!AJ3451),'Форма 1'!$H3451*VLOOKUP('Форма 1'!$F3451,'Придельники с 2022'!$B$4:$X$28,'Форма 1'!AJ$8),"")</f>
        <v/>
      </c>
      <c r="T3451" s="87"/>
    </row>
    <row r="3452" spans="1:20">
      <c r="A3452" s="188">
        <f t="shared" si="253"/>
        <v>294</v>
      </c>
      <c r="B3452" s="189" t="s">
        <v>3330</v>
      </c>
      <c r="C3452" s="99">
        <f t="shared" si="252"/>
        <v>8335526.7599999998</v>
      </c>
      <c r="D3452" s="103" t="str">
        <f>IF(ISNUMBER('Форма 1'!U3452),'Форма 1'!$H3452*VLOOKUP('Форма 1'!$F3452,'Придельники с 2022'!$B$4:$X$28,'Форма 1'!U$8),"")</f>
        <v/>
      </c>
      <c r="E3452" s="103" t="str">
        <f>IF(ISNUMBER('Форма 1'!V3452),'Форма 1'!$H3452*VLOOKUP('Форма 1'!$F3452,'Придельники с 2022'!$B$4:$X$28,'Форма 1'!V$8),"")</f>
        <v/>
      </c>
      <c r="F3452" s="103" t="str">
        <f>IF(ISNUMBER('Форма 1'!W3452),'Форма 1'!$H3452*VLOOKUP('Форма 1'!$F3452,'Придельники с 2022'!$B$4:$X$28,'Форма 1'!W$8),"")</f>
        <v/>
      </c>
      <c r="G3452" s="103" t="str">
        <f>IF(ISNUMBER('Форма 1'!X3452),'Форма 1'!$H3452*VLOOKUP('Форма 1'!$F3452,'Придельники с 2022'!$B$4:$X$28,'Форма 1'!X$8),"")</f>
        <v/>
      </c>
      <c r="H3452" s="103" t="str">
        <f>IF(ISNUMBER('Форма 1'!Y3452),'Форма 1'!$H3452*VLOOKUP('Форма 1'!$F3452,'Придельники с 2022'!$B$4:$X$28,'Форма 1'!Y$8),"")</f>
        <v/>
      </c>
      <c r="I3452" s="103" t="str">
        <f>IF(ISNUMBER('Форма 1'!Z3452),'Форма 1'!$H3452*VLOOKUP('Форма 1'!$F3452,'Придельники с 2022'!$B$4:$X$28,'Форма 1'!Z$8),"")</f>
        <v/>
      </c>
      <c r="J3452" s="103" t="str">
        <f>IF(ISNUMBER('Форма 1'!AA3452),'Форма 1'!$H3452*VLOOKUP('Форма 1'!$F3452,'Придельники с 2022'!$B$4:$X$28,'Форма 1'!AA$8),"")</f>
        <v/>
      </c>
      <c r="K3452" s="90">
        <v>3</v>
      </c>
      <c r="L3452" s="87">
        <f>2778508.92*K3452</f>
        <v>8335526.7599999998</v>
      </c>
      <c r="M3452" s="103" t="str">
        <f>IF(ISNUMBER('Форма 1'!AD3452),'Форма 1'!$H3452*VLOOKUP('Форма 1'!$F3452,'Придельники с 2022'!$B$4:$X$28,'Форма 1'!AD$8),"")</f>
        <v/>
      </c>
      <c r="N3452" s="103" t="str">
        <f>IF(ISBLANK('Форма 1'!$AE3452),"",IF('Форма 1'!$AE3452=1,'Форма 1'!$H3452*VLOOKUP('Форма 1'!$F3452,'Придельники с 2022'!$B$4:$X$28,'Форма 1'!$AE$8,0),IF('Форма 1'!$AE3452=2,'Форма 1'!$H3452*VLOOKUP('Форма 1'!$F3452,'Придельники с 2022'!$B$4:$X$28,13,0),IF('Форма 1'!$AE3452=3,'Форма 1'!$H3452*VLOOKUP('Форма 1'!$F3452,'Придельники с 2022'!$B$4:$X$28,12,0)))))</f>
        <v/>
      </c>
      <c r="O3452" s="103" t="str">
        <f>IF(ISNUMBER('Форма 1'!AF3452),'Форма 1'!$H3452*VLOOKUP('Форма 1'!$F3452,'Придельники с 2022'!$B$4:$X$28,'Форма 1'!AF$8),"")</f>
        <v/>
      </c>
      <c r="P3452" s="87"/>
      <c r="Q3452" s="103" t="str">
        <f>IF(ISNUMBER('Форма 1'!AH3452),'Форма 1'!$H3452*VLOOKUP('Форма 1'!$F3452,'Придельники с 2022'!$B$4:$X$28,'Форма 1'!AH$8),"")</f>
        <v/>
      </c>
      <c r="R3452" s="103" t="str">
        <f>IF(ISNUMBER('Форма 1'!AI3452),'Форма 1'!$H3452*VLOOKUP('Форма 1'!$F3452,'Придельники с 2022'!$B$4:$X$28,'Форма 1'!AI$8),"")</f>
        <v/>
      </c>
      <c r="S3452" s="103" t="str">
        <f>IF(ISNUMBER('Форма 1'!AJ3452),'Форма 1'!$H3452*VLOOKUP('Форма 1'!$F3452,'Придельники с 2022'!$B$4:$X$28,'Форма 1'!AJ$8),"")</f>
        <v/>
      </c>
      <c r="T3452" s="87"/>
    </row>
    <row r="3453" spans="1:20">
      <c r="A3453" s="188">
        <f>A3452+1</f>
        <v>295</v>
      </c>
      <c r="B3453" s="189" t="s">
        <v>3331</v>
      </c>
      <c r="C3453" s="99">
        <f>SUM(D3453:J3453,L3453:T3453)</f>
        <v>3789376.0319999997</v>
      </c>
      <c r="D3453" s="103">
        <f>IF(ISNUMBER('Форма 1'!U3453),'Форма 1'!$H3453*VLOOKUP('Форма 1'!$F3453,'Придельники с 2022'!$B$4:$X$28,'Форма 1'!U$8),"")</f>
        <v>3789376.0319999997</v>
      </c>
      <c r="E3453" s="103" t="str">
        <f>IF(ISNUMBER('Форма 1'!V3453),'Форма 1'!$H3453*VLOOKUP('Форма 1'!$F3453,'Придельники с 2022'!$B$4:$X$28,'Форма 1'!V$8),"")</f>
        <v/>
      </c>
      <c r="F3453" s="103" t="str">
        <f>IF(ISNUMBER('Форма 1'!W3453),'Форма 1'!$H3453*VLOOKUP('Форма 1'!$F3453,'Придельники с 2022'!$B$4:$X$28,'Форма 1'!W$8),"")</f>
        <v/>
      </c>
      <c r="G3453" s="103" t="str">
        <f>IF(ISNUMBER('Форма 1'!X3453),'Форма 1'!$H3453*VLOOKUP('Форма 1'!$F3453,'Придельники с 2022'!$B$4:$X$28,'Форма 1'!X$8),"")</f>
        <v/>
      </c>
      <c r="H3453" s="103" t="str">
        <f>IF(ISNUMBER('Форма 1'!Y3453),'Форма 1'!$H3453*VLOOKUP('Форма 1'!$F3453,'Придельники с 2022'!$B$4:$X$28,'Форма 1'!Y$8),"")</f>
        <v/>
      </c>
      <c r="I3453" s="103" t="str">
        <f>IF(ISNUMBER('Форма 1'!Z3453),'Форма 1'!$H3453*VLOOKUP('Форма 1'!$F3453,'Придельники с 2022'!$B$4:$X$28,'Форма 1'!Z$8),"")</f>
        <v/>
      </c>
      <c r="J3453" s="103" t="str">
        <f>IF(ISNUMBER('Форма 1'!AA3453),'Форма 1'!$H3453*VLOOKUP('Форма 1'!$F3453,'Придельники с 2022'!$B$4:$X$28,'Форма 1'!AA$8),"")</f>
        <v/>
      </c>
      <c r="K3453" s="90"/>
      <c r="L3453" s="87"/>
      <c r="M3453" s="103" t="str">
        <f>IF(ISNUMBER('Форма 1'!AD3453),'Форма 1'!$H3453*VLOOKUP('Форма 1'!$F3453,'Придельники с 2022'!$B$4:$X$28,'Форма 1'!AD$8),"")</f>
        <v/>
      </c>
      <c r="N3453" s="103" t="str">
        <f>IF(ISBLANK('Форма 1'!$AE3453),"",IF('Форма 1'!$AE3453=1,'Форма 1'!$H3453*VLOOKUP('Форма 1'!$F3453,'Придельники с 2022'!$B$4:$X$28,'Форма 1'!$AE$8,0),IF('Форма 1'!$AE3453=2,'Форма 1'!$H3453*VLOOKUP('Форма 1'!$F3453,'Придельники с 2022'!$B$4:$X$28,13,0),IF('Форма 1'!$AE3453=3,'Форма 1'!$H3453*VLOOKUP('Форма 1'!$F3453,'Придельники с 2022'!$B$4:$X$28,12,0)))))</f>
        <v/>
      </c>
      <c r="O3453" s="103" t="str">
        <f>IF(ISNUMBER('Форма 1'!AF3453),'Форма 1'!$H3453*VLOOKUP('Форма 1'!$F3453,'Придельники с 2022'!$B$4:$X$28,'Форма 1'!AF$8),"")</f>
        <v/>
      </c>
      <c r="P3453" s="87"/>
      <c r="Q3453" s="103" t="str">
        <f>IF(ISNUMBER('Форма 1'!AH3453),'Форма 1'!$H3453*VLOOKUP('Форма 1'!$F3453,'Придельники с 2022'!$B$4:$X$28,'Форма 1'!AH$8),"")</f>
        <v/>
      </c>
      <c r="R3453" s="103" t="str">
        <f>IF(ISNUMBER('Форма 1'!AI3453),'Форма 1'!$H3453*VLOOKUP('Форма 1'!$F3453,'Придельники с 2022'!$B$4:$X$28,'Форма 1'!AI$8),"")</f>
        <v/>
      </c>
      <c r="S3453" s="103" t="str">
        <f>IF(ISNUMBER('Форма 1'!AJ3453),'Форма 1'!$H3453*VLOOKUP('Форма 1'!$F3453,'Придельники с 2022'!$B$4:$X$28,'Форма 1'!AJ$8),"")</f>
        <v/>
      </c>
      <c r="T3453" s="87"/>
    </row>
    <row r="3454" spans="1:20">
      <c r="A3454" s="188">
        <f>A3453+1</f>
        <v>296</v>
      </c>
      <c r="B3454" s="189" t="s">
        <v>629</v>
      </c>
      <c r="C3454" s="99">
        <f>SUM(D3454:J3454,L3454:T3454)</f>
        <v>2778508.92</v>
      </c>
      <c r="D3454" s="103" t="str">
        <f>IF(ISNUMBER('Форма 1'!U3454),'Форма 1'!$H3454*VLOOKUP('Форма 1'!$F3454,'Придельники до 2021'!$B$4:$X$28,'Форма 1'!U$8),"")</f>
        <v/>
      </c>
      <c r="E3454" s="103" t="str">
        <f>IF(ISNUMBER('Форма 1'!V3454),'Форма 1'!$H3454*VLOOKUP('Форма 1'!$F3454,'Придельники до 2021'!$B$4:$X$28,'Форма 1'!V$8),"")</f>
        <v/>
      </c>
      <c r="F3454" s="103" t="str">
        <f>IF(ISNUMBER('Форма 1'!W3454),'Форма 1'!$H3454*VLOOKUP('Форма 1'!$F3454,'Придельники до 2021'!$B$4:$X$28,'Форма 1'!W$8),"")</f>
        <v/>
      </c>
      <c r="G3454" s="103" t="str">
        <f>IF(ISNUMBER('Форма 1'!X3454),'Форма 1'!$H3454*VLOOKUP('Форма 1'!$F3454,'Придельники до 2021'!$B$4:$X$28,'Форма 1'!X$8),"")</f>
        <v/>
      </c>
      <c r="H3454" s="103" t="str">
        <f>IF(ISNUMBER('Форма 1'!Y3454),'Форма 1'!$H3454*VLOOKUP('Форма 1'!$F3454,'Придельники до 2021'!$B$4:$X$28,'Форма 1'!Y$8),"")</f>
        <v/>
      </c>
      <c r="I3454" s="103" t="str">
        <f>IF(ISNUMBER('Форма 1'!Z3454),'Форма 1'!$H3454*VLOOKUP('Форма 1'!$F3454,'Придельники до 2021'!$B$4:$X$28,'Форма 1'!Z$8),"")</f>
        <v/>
      </c>
      <c r="J3454" s="103" t="str">
        <f>IF(ISNUMBER('Форма 1'!AA3454),'Форма 1'!$H3454*VLOOKUP('Форма 1'!$F3454,'Придельники до 2021'!$B$4:$X$28,'Форма 1'!AA$8),"")</f>
        <v/>
      </c>
      <c r="K3454" s="90">
        <v>1</v>
      </c>
      <c r="L3454" s="87">
        <f>2778508.92*K3454</f>
        <v>2778508.92</v>
      </c>
      <c r="M3454" s="103" t="str">
        <f>IF(ISNUMBER('Форма 1'!AD3454),'Форма 1'!$H3454*VLOOKUP('Форма 1'!$F3454,'Придельники до 2021'!$B$4:$X$28,'Форма 1'!AD$8),"")</f>
        <v/>
      </c>
      <c r="N3454" s="103" t="str">
        <f>IF(ISBLANK('Форма 1'!$AE3454),"",IF('Форма 1'!$AE3454=1,'Форма 1'!$H3454*VLOOKUP('Форма 1'!$F3454,'Придельники до 2021'!$B$4:$X$28,'Форма 1'!$AE$8,0),IF('Форма 1'!$AE3454=2,'Форма 1'!$H3454*VLOOKUP('Форма 1'!$F3454,'Придельники до 2021'!$B$4:$X$28,13,0),IF('Форма 1'!$AE3454=3,'Форма 1'!$H3454*VLOOKUP('Форма 1'!$F3454,'Придельники до 2021'!$B$4:$X$28,12,0)))))</f>
        <v/>
      </c>
      <c r="O3454" s="103" t="str">
        <f>IF(ISNUMBER('Форма 1'!AF3454),'Форма 1'!$H3454*VLOOKUP('Форма 1'!$F3454,'Придельники до 2021'!$B$4:$X$28,'Форма 1'!AF$8),"")</f>
        <v/>
      </c>
      <c r="P3454" s="87"/>
      <c r="Q3454" s="103" t="str">
        <f>IF(ISNUMBER('Форма 1'!AH3454),'Форма 1'!$H3454*VLOOKUP('Форма 1'!$F3454,'Придельники до 2021'!$B$4:$X$28,'Форма 1'!AH$8),"")</f>
        <v/>
      </c>
      <c r="R3454" s="103" t="str">
        <f>IF(ISNUMBER('Форма 1'!AI3454),'Форма 1'!$H3454*VLOOKUP('Форма 1'!$F3454,'Придельники до 2021'!$B$4:$X$28,'Форма 1'!AI$8),"")</f>
        <v/>
      </c>
      <c r="S3454" s="103" t="str">
        <f>IF(ISNUMBER('Форма 1'!AJ3454),'Форма 1'!$H3454*VLOOKUP('Форма 1'!$F3454,'Придельники до 2021'!$B$4:$X$28,'Форма 1'!AJ$8),"")</f>
        <v/>
      </c>
      <c r="T3454" s="87"/>
    </row>
    <row r="3455" spans="1:20">
      <c r="A3455" s="188">
        <f>A3453+1</f>
        <v>296</v>
      </c>
      <c r="B3455" s="189" t="s">
        <v>3332</v>
      </c>
      <c r="C3455" s="99">
        <f t="shared" ref="C3455:C3520" si="254">SUM(D3455:J3455,L3455:T3455)</f>
        <v>1653717.2279999999</v>
      </c>
      <c r="D3455" s="103" t="str">
        <f>IF(ISNUMBER('Форма 1'!U3455),'Форма 1'!$H3455*VLOOKUP('Форма 1'!$F3455,'Придельники с 2022'!$B$4:$X$28,'Форма 1'!U$8),"")</f>
        <v/>
      </c>
      <c r="E3455" s="103" t="str">
        <f>IF(ISNUMBER('Форма 1'!V3455),'Форма 1'!$H3455*VLOOKUP('Форма 1'!$F3455,'Придельники с 2022'!$B$4:$X$28,'Форма 1'!V$8),"")</f>
        <v/>
      </c>
      <c r="F3455" s="103" t="str">
        <f>IF(ISNUMBER('Форма 1'!W3455),'Форма 1'!$H3455*VLOOKUP('Форма 1'!$F3455,'Придельники с 2022'!$B$4:$X$28,'Форма 1'!W$8),"")</f>
        <v/>
      </c>
      <c r="G3455" s="103" t="str">
        <f>IF(ISNUMBER('Форма 1'!X3455),'Форма 1'!$H3455*VLOOKUP('Форма 1'!$F3455,'Придельники с 2022'!$B$4:$X$28,'Форма 1'!X$8),"")</f>
        <v/>
      </c>
      <c r="H3455" s="103" t="str">
        <f>IF(ISNUMBER('Форма 1'!Y3455),'Форма 1'!$H3455*VLOOKUP('Форма 1'!$F3455,'Придельники с 2022'!$B$4:$X$28,'Форма 1'!Y$8),"")</f>
        <v/>
      </c>
      <c r="I3455" s="103">
        <f>IF(ISNUMBER('Форма 1'!Z3455),'Форма 1'!$H3455*VLOOKUP('Форма 1'!$F3455,'Придельники с 2022'!$B$4:$X$28,'Форма 1'!Z$8),"")</f>
        <v>1653717.2279999999</v>
      </c>
      <c r="J3455" s="103" t="str">
        <f>IF(ISNUMBER('Форма 1'!AA3455),'Форма 1'!$H3455*VLOOKUP('Форма 1'!$F3455,'Придельники с 2022'!$B$4:$X$28,'Форма 1'!AA$8),"")</f>
        <v/>
      </c>
      <c r="K3455" s="90"/>
      <c r="L3455" s="87"/>
      <c r="M3455" s="103" t="str">
        <f>IF(ISNUMBER('Форма 1'!AD3455),'Форма 1'!$H3455*VLOOKUP('Форма 1'!$F3455,'Придельники с 2022'!$B$4:$X$28,'Форма 1'!AD$8),"")</f>
        <v/>
      </c>
      <c r="N3455" s="103" t="str">
        <f>IF(ISBLANK('Форма 1'!$AE3455),"",IF('Форма 1'!$AE3455=1,'Форма 1'!$H3455*VLOOKUP('Форма 1'!$F3455,'Придельники с 2022'!$B$4:$X$28,'Форма 1'!$AE$8,0),IF('Форма 1'!$AE3455=2,'Форма 1'!$H3455*VLOOKUP('Форма 1'!$F3455,'Придельники с 2022'!$B$4:$X$28,13,0),IF('Форма 1'!$AE3455=3,'Форма 1'!$H3455*VLOOKUP('Форма 1'!$F3455,'Придельники с 2022'!$B$4:$X$28,12,0)))))</f>
        <v/>
      </c>
      <c r="O3455" s="103" t="str">
        <f>IF(ISNUMBER('Форма 1'!AF3455),'Форма 1'!$H3455*VLOOKUP('Форма 1'!$F3455,'Придельники с 2022'!$B$4:$X$28,'Форма 1'!AF$8),"")</f>
        <v/>
      </c>
      <c r="P3455" s="87"/>
      <c r="Q3455" s="103" t="str">
        <f>IF(ISNUMBER('Форма 1'!AH3455),'Форма 1'!$H3455*VLOOKUP('Форма 1'!$F3455,'Придельники с 2022'!$B$4:$X$28,'Форма 1'!AH$8),"")</f>
        <v/>
      </c>
      <c r="R3455" s="103" t="str">
        <f>IF(ISNUMBER('Форма 1'!AI3455),'Форма 1'!$H3455*VLOOKUP('Форма 1'!$F3455,'Придельники с 2022'!$B$4:$X$28,'Форма 1'!AI$8),"")</f>
        <v/>
      </c>
      <c r="S3455" s="103" t="str">
        <f>IF(ISNUMBER('Форма 1'!AJ3455),'Форма 1'!$H3455*VLOOKUP('Форма 1'!$F3455,'Придельники с 2022'!$B$4:$X$28,'Форма 1'!AJ$8),"")</f>
        <v/>
      </c>
      <c r="T3455" s="87"/>
    </row>
    <row r="3456" spans="1:20">
      <c r="A3456" s="188">
        <f t="shared" si="253"/>
        <v>297</v>
      </c>
      <c r="B3456" s="189" t="s">
        <v>3333</v>
      </c>
      <c r="C3456" s="99">
        <f t="shared" si="254"/>
        <v>1663671.8840000001</v>
      </c>
      <c r="D3456" s="103" t="str">
        <f>IF(ISNUMBER('Форма 1'!U3456),'Форма 1'!$H3456*VLOOKUP('Форма 1'!$F3456,'Придельники с 2022'!$B$4:$X$28,'Форма 1'!U$8),"")</f>
        <v/>
      </c>
      <c r="E3456" s="103" t="str">
        <f>IF(ISNUMBER('Форма 1'!V3456),'Форма 1'!$H3456*VLOOKUP('Форма 1'!$F3456,'Придельники с 2022'!$B$4:$X$28,'Форма 1'!V$8),"")</f>
        <v/>
      </c>
      <c r="F3456" s="103" t="str">
        <f>IF(ISNUMBER('Форма 1'!W3456),'Форма 1'!$H3456*VLOOKUP('Форма 1'!$F3456,'Придельники с 2022'!$B$4:$X$28,'Форма 1'!W$8),"")</f>
        <v/>
      </c>
      <c r="G3456" s="103" t="str">
        <f>IF(ISNUMBER('Форма 1'!X3456),'Форма 1'!$H3456*VLOOKUP('Форма 1'!$F3456,'Придельники с 2022'!$B$4:$X$28,'Форма 1'!X$8),"")</f>
        <v/>
      </c>
      <c r="H3456" s="103" t="str">
        <f>IF(ISNUMBER('Форма 1'!Y3456),'Форма 1'!$H3456*VLOOKUP('Форма 1'!$F3456,'Придельники с 2022'!$B$4:$X$28,'Форма 1'!Y$8),"")</f>
        <v/>
      </c>
      <c r="I3456" s="103">
        <f>IF(ISNUMBER('Форма 1'!Z3456),'Форма 1'!$H3456*VLOOKUP('Форма 1'!$F3456,'Придельники с 2022'!$B$4:$X$28,'Форма 1'!Z$8),"")</f>
        <v>1663671.8840000001</v>
      </c>
      <c r="J3456" s="103" t="str">
        <f>IF(ISNUMBER('Форма 1'!AA3456),'Форма 1'!$H3456*VLOOKUP('Форма 1'!$F3456,'Придельники с 2022'!$B$4:$X$28,'Форма 1'!AA$8),"")</f>
        <v/>
      </c>
      <c r="K3456" s="90"/>
      <c r="L3456" s="87"/>
      <c r="M3456" s="103" t="str">
        <f>IF(ISNUMBER('Форма 1'!AD3456),'Форма 1'!$H3456*VLOOKUP('Форма 1'!$F3456,'Придельники с 2022'!$B$4:$X$28,'Форма 1'!AD$8),"")</f>
        <v/>
      </c>
      <c r="N3456" s="103" t="str">
        <f>IF(ISBLANK('Форма 1'!$AE3456),"",IF('Форма 1'!$AE3456=1,'Форма 1'!$H3456*VLOOKUP('Форма 1'!$F3456,'Придельники с 2022'!$B$4:$X$28,'Форма 1'!$AE$8,0),IF('Форма 1'!$AE3456=2,'Форма 1'!$H3456*VLOOKUP('Форма 1'!$F3456,'Придельники с 2022'!$B$4:$X$28,13,0),IF('Форма 1'!$AE3456=3,'Форма 1'!$H3456*VLOOKUP('Форма 1'!$F3456,'Придельники с 2022'!$B$4:$X$28,12,0)))))</f>
        <v/>
      </c>
      <c r="O3456" s="103" t="str">
        <f>IF(ISNUMBER('Форма 1'!AF3456),'Форма 1'!$H3456*VLOOKUP('Форма 1'!$F3456,'Придельники с 2022'!$B$4:$X$28,'Форма 1'!AF$8),"")</f>
        <v/>
      </c>
      <c r="P3456" s="87"/>
      <c r="Q3456" s="103" t="str">
        <f>IF(ISNUMBER('Форма 1'!AH3456),'Форма 1'!$H3456*VLOOKUP('Форма 1'!$F3456,'Придельники с 2022'!$B$4:$X$28,'Форма 1'!AH$8),"")</f>
        <v/>
      </c>
      <c r="R3456" s="103" t="str">
        <f>IF(ISNUMBER('Форма 1'!AI3456),'Форма 1'!$H3456*VLOOKUP('Форма 1'!$F3456,'Придельники с 2022'!$B$4:$X$28,'Форма 1'!AI$8),"")</f>
        <v/>
      </c>
      <c r="S3456" s="103" t="str">
        <f>IF(ISNUMBER('Форма 1'!AJ3456),'Форма 1'!$H3456*VLOOKUP('Форма 1'!$F3456,'Придельники с 2022'!$B$4:$X$28,'Форма 1'!AJ$8),"")</f>
        <v/>
      </c>
      <c r="T3456" s="87"/>
    </row>
    <row r="3457" spans="1:20">
      <c r="A3457" s="188">
        <f t="shared" si="253"/>
        <v>298</v>
      </c>
      <c r="B3457" s="189" t="s">
        <v>3334</v>
      </c>
      <c r="C3457" s="99">
        <f t="shared" si="254"/>
        <v>2526343.8200000003</v>
      </c>
      <c r="D3457" s="103">
        <f>IF(ISNUMBER('Форма 1'!U3457),'Форма 1'!$H3457*VLOOKUP('Форма 1'!$F3457,'Придельники с 2022'!$B$4:$X$28,'Форма 1'!U$8),"")</f>
        <v>2526343.8200000003</v>
      </c>
      <c r="E3457" s="103" t="str">
        <f>IF(ISNUMBER('Форма 1'!V3457),'Форма 1'!$H3457*VLOOKUP('Форма 1'!$F3457,'Придельники с 2022'!$B$4:$X$28,'Форма 1'!V$8),"")</f>
        <v/>
      </c>
      <c r="F3457" s="103" t="str">
        <f>IF(ISNUMBER('Форма 1'!W3457),'Форма 1'!$H3457*VLOOKUP('Форма 1'!$F3457,'Придельники с 2022'!$B$4:$X$28,'Форма 1'!W$8),"")</f>
        <v/>
      </c>
      <c r="G3457" s="103" t="str">
        <f>IF(ISNUMBER('Форма 1'!X3457),'Форма 1'!$H3457*VLOOKUP('Форма 1'!$F3457,'Придельники с 2022'!$B$4:$X$28,'Форма 1'!X$8),"")</f>
        <v/>
      </c>
      <c r="H3457" s="103" t="str">
        <f>IF(ISNUMBER('Форма 1'!Y3457),'Форма 1'!$H3457*VLOOKUP('Форма 1'!$F3457,'Придельники с 2022'!$B$4:$X$28,'Форма 1'!Y$8),"")</f>
        <v/>
      </c>
      <c r="I3457" s="103" t="str">
        <f>IF(ISNUMBER('Форма 1'!Z3457),'Форма 1'!$H3457*VLOOKUP('Форма 1'!$F3457,'Придельники с 2022'!$B$4:$X$28,'Форма 1'!Z$8),"")</f>
        <v/>
      </c>
      <c r="J3457" s="103" t="str">
        <f>IF(ISNUMBER('Форма 1'!AA3457),'Форма 1'!$H3457*VLOOKUP('Форма 1'!$F3457,'Придельники с 2022'!$B$4:$X$28,'Форма 1'!AA$8),"")</f>
        <v/>
      </c>
      <c r="K3457" s="90"/>
      <c r="L3457" s="87"/>
      <c r="M3457" s="103" t="str">
        <f>IF(ISNUMBER('Форма 1'!AD3457),'Форма 1'!$H3457*VLOOKUP('Форма 1'!$F3457,'Придельники с 2022'!$B$4:$X$28,'Форма 1'!AD$8),"")</f>
        <v/>
      </c>
      <c r="N3457" s="103" t="str">
        <f>IF(ISBLANK('Форма 1'!$AE3457),"",IF('Форма 1'!$AE3457=1,'Форма 1'!$H3457*VLOOKUP('Форма 1'!$F3457,'Придельники с 2022'!$B$4:$X$28,'Форма 1'!$AE$8,0),IF('Форма 1'!$AE3457=2,'Форма 1'!$H3457*VLOOKUP('Форма 1'!$F3457,'Придельники с 2022'!$B$4:$X$28,13,0),IF('Форма 1'!$AE3457=3,'Форма 1'!$H3457*VLOOKUP('Форма 1'!$F3457,'Придельники с 2022'!$B$4:$X$28,12,0)))))</f>
        <v/>
      </c>
      <c r="O3457" s="103" t="str">
        <f>IF(ISNUMBER('Форма 1'!AF3457),'Форма 1'!$H3457*VLOOKUP('Форма 1'!$F3457,'Придельники с 2022'!$B$4:$X$28,'Форма 1'!AF$8),"")</f>
        <v/>
      </c>
      <c r="P3457" s="87"/>
      <c r="Q3457" s="103" t="str">
        <f>IF(ISNUMBER('Форма 1'!AH3457),'Форма 1'!$H3457*VLOOKUP('Форма 1'!$F3457,'Придельники с 2022'!$B$4:$X$28,'Форма 1'!AH$8),"")</f>
        <v/>
      </c>
      <c r="R3457" s="103" t="str">
        <f>IF(ISNUMBER('Форма 1'!AI3457),'Форма 1'!$H3457*VLOOKUP('Форма 1'!$F3457,'Придельники с 2022'!$B$4:$X$28,'Форма 1'!AI$8),"")</f>
        <v/>
      </c>
      <c r="S3457" s="103" t="str">
        <f>IF(ISNUMBER('Форма 1'!AJ3457),'Форма 1'!$H3457*VLOOKUP('Форма 1'!$F3457,'Придельники с 2022'!$B$4:$X$28,'Форма 1'!AJ$8),"")</f>
        <v/>
      </c>
      <c r="T3457" s="87"/>
    </row>
    <row r="3458" spans="1:20">
      <c r="A3458" s="188">
        <f t="shared" si="253"/>
        <v>299</v>
      </c>
      <c r="B3458" s="190" t="s">
        <v>647</v>
      </c>
      <c r="C3458" s="99">
        <f t="shared" si="254"/>
        <v>18347336.960000001</v>
      </c>
      <c r="D3458" s="103">
        <f>IF(ISNUMBER('Форма 1'!U3458),'Форма 1'!$H3458*VLOOKUP('Форма 1'!$F3458,'Придельники с 2022'!$B$4:$X$28,'Форма 1'!U$8),"")</f>
        <v>4026280.96</v>
      </c>
      <c r="E3458" s="103" t="str">
        <f>IF(ISNUMBER('Форма 1'!V3458),'Форма 1'!$H3458*VLOOKUP('Форма 1'!$F3458,'Придельники с 2022'!$B$4:$X$28,'Форма 1'!V$8),"")</f>
        <v/>
      </c>
      <c r="F3458" s="103" t="str">
        <f>IF(ISNUMBER('Форма 1'!W3458),'Форма 1'!$H3458*VLOOKUP('Форма 1'!$F3458,'Придельники с 2022'!$B$4:$X$28,'Форма 1'!W$8),"")</f>
        <v/>
      </c>
      <c r="G3458" s="103" t="str">
        <f>IF(ISNUMBER('Форма 1'!X3458),'Форма 1'!$H3458*VLOOKUP('Форма 1'!$F3458,'Придельники с 2022'!$B$4:$X$28,'Форма 1'!X$8),"")</f>
        <v/>
      </c>
      <c r="H3458" s="103" t="str">
        <f>IF(ISNUMBER('Форма 1'!Y3458),'Форма 1'!$H3458*VLOOKUP('Форма 1'!$F3458,'Придельники с 2022'!$B$4:$X$28,'Форма 1'!Y$8),"")</f>
        <v/>
      </c>
      <c r="I3458" s="103" t="str">
        <f>IF(ISNUMBER('Форма 1'!Z3458),'Форма 1'!$H3458*VLOOKUP('Форма 1'!$F3458,'Придельники с 2022'!$B$4:$X$28,'Форма 1'!Z$8),"")</f>
        <v/>
      </c>
      <c r="J3458" s="103" t="str">
        <f>IF(ISNUMBER('Форма 1'!AA3458),'Форма 1'!$H3458*VLOOKUP('Форма 1'!$F3458,'Придельники с 2022'!$B$4:$X$28,'Форма 1'!AA$8),"")</f>
        <v/>
      </c>
      <c r="K3458" s="90"/>
      <c r="L3458" s="87"/>
      <c r="M3458" s="103" t="str">
        <f>IF(ISNUMBER('Форма 1'!AD3458),'Форма 1'!$H3458*VLOOKUP('Форма 1'!$F3458,'Придельники с 2022'!$B$4:$X$28,'Форма 1'!AD$8),"")</f>
        <v/>
      </c>
      <c r="N3458" s="103">
        <f>IF(ISBLANK('Форма 1'!$AE3458),"",IF('Форма 1'!$AE3458=1,'Форма 1'!$H3458*VLOOKUP('Форма 1'!$F3458,'Придельники с 2022'!$B$4:$X$28,'Форма 1'!$AE$8,0),IF('Форма 1'!$AE3458=2,'Форма 1'!$H3458*VLOOKUP('Форма 1'!$F3458,'Придельники с 2022'!$B$4:$X$28,13,0),IF('Форма 1'!$AE3458=3,'Форма 1'!$H3458*VLOOKUP('Форма 1'!$F3458,'Придельники с 2022'!$B$4:$X$28,12,0)))))</f>
        <v>14321056</v>
      </c>
      <c r="O3458" s="103" t="str">
        <f>IF(ISNUMBER('Форма 1'!AF3458),'Форма 1'!$H3458*VLOOKUP('Форма 1'!$F3458,'Придельники с 2022'!$B$4:$X$28,'Форма 1'!AF$8),"")</f>
        <v/>
      </c>
      <c r="P3458" s="87"/>
      <c r="Q3458" s="103" t="str">
        <f>IF(ISNUMBER('Форма 1'!AH3458),'Форма 1'!$H3458*VLOOKUP('Форма 1'!$F3458,'Придельники с 2022'!$B$4:$X$28,'Форма 1'!AH$8),"")</f>
        <v/>
      </c>
      <c r="R3458" s="103" t="str">
        <f>IF(ISNUMBER('Форма 1'!AI3458),'Форма 1'!$H3458*VLOOKUP('Форма 1'!$F3458,'Придельники с 2022'!$B$4:$X$28,'Форма 1'!AI$8),"")</f>
        <v/>
      </c>
      <c r="S3458" s="103" t="str">
        <f>IF(ISNUMBER('Форма 1'!AJ3458),'Форма 1'!$H3458*VLOOKUP('Форма 1'!$F3458,'Придельники с 2022'!$B$4:$X$28,'Форма 1'!AJ$8),"")</f>
        <v/>
      </c>
      <c r="T3458" s="87"/>
    </row>
    <row r="3459" spans="1:20">
      <c r="A3459" s="188">
        <f>A3458+1</f>
        <v>300</v>
      </c>
      <c r="B3459" s="190" t="s">
        <v>3335</v>
      </c>
      <c r="C3459" s="99">
        <f>SUM(D3459:J3459,L3459:T3459)</f>
        <v>29396677.600000001</v>
      </c>
      <c r="D3459" s="103" t="str">
        <f>IF(ISNUMBER('Форма 1'!U3459),'Форма 1'!$H3459*VLOOKUP('Форма 1'!$F3459,'Придельники с 2022'!$B$4:$X$28,'Форма 1'!U$8),"")</f>
        <v/>
      </c>
      <c r="E3459" s="103" t="str">
        <f>IF(ISNUMBER('Форма 1'!V3459),'Форма 1'!$H3459*VLOOKUP('Форма 1'!$F3459,'Придельники с 2022'!$B$4:$X$28,'Форма 1'!V$8),"")</f>
        <v/>
      </c>
      <c r="F3459" s="103" t="str">
        <f>IF(ISNUMBER('Форма 1'!W3459),'Форма 1'!$H3459*VLOOKUP('Форма 1'!$F3459,'Придельники с 2022'!$B$4:$X$28,'Форма 1'!W$8),"")</f>
        <v/>
      </c>
      <c r="G3459" s="103" t="str">
        <f>IF(ISNUMBER('Форма 1'!X3459),'Форма 1'!$H3459*VLOOKUP('Форма 1'!$F3459,'Придельники с 2022'!$B$4:$X$28,'Форма 1'!X$8),"")</f>
        <v/>
      </c>
      <c r="H3459" s="103" t="str">
        <f>IF(ISNUMBER('Форма 1'!Y3459),'Форма 1'!$H3459*VLOOKUP('Форма 1'!$F3459,'Придельники с 2022'!$B$4:$X$28,'Форма 1'!Y$8),"")</f>
        <v/>
      </c>
      <c r="I3459" s="103" t="str">
        <f>IF(ISNUMBER('Форма 1'!Z3459),'Форма 1'!$H3459*VLOOKUP('Форма 1'!$F3459,'Придельники с 2022'!$B$4:$X$28,'Форма 1'!Z$8),"")</f>
        <v/>
      </c>
      <c r="J3459" s="103" t="str">
        <f>IF(ISNUMBER('Форма 1'!AA3459),'Форма 1'!$H3459*VLOOKUP('Форма 1'!$F3459,'Придельники с 2022'!$B$4:$X$28,'Форма 1'!AA$8),"")</f>
        <v/>
      </c>
      <c r="K3459" s="90"/>
      <c r="L3459" s="87"/>
      <c r="M3459" s="103" t="str">
        <f>IF(ISNUMBER('Форма 1'!AD3459),'Форма 1'!$H3459*VLOOKUP('Форма 1'!$F3459,'Придельники с 2022'!$B$4:$X$28,'Форма 1'!AD$8),"")</f>
        <v/>
      </c>
      <c r="N3459" s="103">
        <f>IF(ISBLANK('Форма 1'!$AE3459),"",IF('Форма 1'!$AE3459=1,'Форма 1'!$H3459*VLOOKUP('Форма 1'!$F3459,'Придельники с 2022'!$B$4:$X$28,'Форма 1'!$AE$8,0),IF('Форма 1'!$AE3459=2,'Форма 1'!$H3459*VLOOKUP('Форма 1'!$F3459,'Придельники с 2022'!$B$4:$X$28,13,0),IF('Форма 1'!$AE3459=3,'Форма 1'!$H3459*VLOOKUP('Форма 1'!$F3459,'Придельники с 2022'!$B$4:$X$28,12,0)))))</f>
        <v>29396677.600000001</v>
      </c>
      <c r="O3459" s="103" t="str">
        <f>IF(ISNUMBER('Форма 1'!AF3459),'Форма 1'!$H3459*VLOOKUP('Форма 1'!$F3459,'Придельники с 2022'!$B$4:$X$28,'Форма 1'!AF$8),"")</f>
        <v/>
      </c>
      <c r="P3459" s="87"/>
      <c r="Q3459" s="103" t="str">
        <f>IF(ISNUMBER('Форма 1'!AH3459),'Форма 1'!$H3459*VLOOKUP('Форма 1'!$F3459,'Придельники с 2022'!$B$4:$X$28,'Форма 1'!AH$8),"")</f>
        <v/>
      </c>
      <c r="R3459" s="103" t="str">
        <f>IF(ISNUMBER('Форма 1'!AI3459),'Форма 1'!$H3459*VLOOKUP('Форма 1'!$F3459,'Придельники с 2022'!$B$4:$X$28,'Форма 1'!AI$8),"")</f>
        <v/>
      </c>
      <c r="S3459" s="103" t="str">
        <f>IF(ISNUMBER('Форма 1'!AJ3459),'Форма 1'!$H3459*VLOOKUP('Форма 1'!$F3459,'Придельники с 2022'!$B$4:$X$28,'Форма 1'!AJ$8),"")</f>
        <v/>
      </c>
      <c r="T3459" s="87"/>
    </row>
    <row r="3460" spans="1:20">
      <c r="A3460" s="188">
        <f>A3459+1</f>
        <v>301</v>
      </c>
      <c r="B3460" s="194" t="s">
        <v>5079</v>
      </c>
      <c r="C3460" s="99">
        <f>SUM(D3460:J3460,L3460:T3460)</f>
        <v>95374589.739999995</v>
      </c>
      <c r="D3460" s="103" t="str">
        <f>IF(ISNUMBER('Форма 1'!U3460),'Форма 1'!$H3460*VLOOKUP('Форма 1'!$F3460,'Придельники с 2022'!$B$4:$X$28,'Форма 1'!U$8),"")</f>
        <v/>
      </c>
      <c r="E3460" s="103" t="str">
        <f>IF(ISNUMBER('Форма 1'!V3460),'Форма 1'!$H3460*VLOOKUP('Форма 1'!$F3460,'Придельники с 2022'!$B$4:$X$28,'Форма 1'!V$8),"")</f>
        <v/>
      </c>
      <c r="F3460" s="103" t="str">
        <f>IF(ISNUMBER('Форма 1'!W3460),'Форма 1'!$H3460*VLOOKUP('Форма 1'!$F3460,'Придельники с 2022'!$B$4:$X$28,'Форма 1'!W$8),"")</f>
        <v/>
      </c>
      <c r="G3460" s="103" t="str">
        <f>IF(ISNUMBER('Форма 1'!X3460),'Форма 1'!$H3460*VLOOKUP('Форма 1'!$F3460,'Придельники с 2022'!$B$4:$X$28,'Форма 1'!X$8),"")</f>
        <v/>
      </c>
      <c r="H3460" s="103" t="str">
        <f>IF(ISNUMBER('Форма 1'!Y3460),'Форма 1'!$H3460*VLOOKUP('Форма 1'!$F3460,'Придельники с 2022'!$B$4:$X$28,'Форма 1'!Y$8),"")</f>
        <v/>
      </c>
      <c r="I3460" s="103" t="str">
        <f>IF(ISNUMBER('Форма 1'!Z3460),'Форма 1'!$H3460*VLOOKUP('Форма 1'!$F3460,'Придельники с 2022'!$B$4:$X$28,'Форма 1'!Z$8),"")</f>
        <v/>
      </c>
      <c r="J3460" s="103" t="str">
        <f>IF(ISNUMBER('Форма 1'!AA3460),'Форма 1'!$H3460*VLOOKUP('Форма 1'!$F3460,'Придельники с 2022'!$B$4:$X$28,'Форма 1'!AA$8),"")</f>
        <v/>
      </c>
      <c r="K3460" s="90">
        <v>3</v>
      </c>
      <c r="L3460" s="87">
        <f>2778508.92*K3460</f>
        <v>8335526.7599999998</v>
      </c>
      <c r="M3460" s="103" t="str">
        <f>IF(ISNUMBER('Форма 1'!AD3460),'Форма 1'!$H3460*VLOOKUP('Форма 1'!$F3460,'Придельники с 2022'!$B$4:$X$28,'Форма 1'!AD$8),"")</f>
        <v/>
      </c>
      <c r="N3460" s="103">
        <f>IF(ISBLANK('Форма 1'!$AE3460),"",IF('Форма 1'!$AE3460=1,'Форма 1'!$H3460*VLOOKUP('Форма 1'!$F3460,'Придельники с 2022'!$B$4:$X$28,'Форма 1'!$AE$8,0),IF('Форма 1'!$AE3460=2,'Форма 1'!$H3460*VLOOKUP('Форма 1'!$F3460,'Придельники с 2022'!$B$4:$X$28,13,0),IF('Форма 1'!$AE3460=3,'Форма 1'!$H3460*VLOOKUP('Форма 1'!$F3460,'Придельники с 2022'!$B$4:$X$28,12,0)))))</f>
        <v>87039062.979999989</v>
      </c>
      <c r="O3460" s="103" t="str">
        <f>IF(ISNUMBER('Форма 1'!AF3460),'Форма 1'!$H3460*VLOOKUP('Форма 1'!$F3460,'Придельники с 2022'!$B$4:$X$28,'Форма 1'!AF$8),"")</f>
        <v/>
      </c>
      <c r="P3460" s="87"/>
      <c r="Q3460" s="103" t="str">
        <f>IF(ISNUMBER('Форма 1'!AH3460),'Форма 1'!$H3460*VLOOKUP('Форма 1'!$F3460,'Придельники с 2022'!$B$4:$X$28,'Форма 1'!AH$8),"")</f>
        <v/>
      </c>
      <c r="R3460" s="103" t="str">
        <f>IF(ISNUMBER('Форма 1'!AI3460),'Форма 1'!$H3460*VLOOKUP('Форма 1'!$F3460,'Придельники с 2022'!$B$4:$X$28,'Форма 1'!AI$8),"")</f>
        <v/>
      </c>
      <c r="S3460" s="103" t="str">
        <f>IF(ISNUMBER('Форма 1'!AJ3460),'Форма 1'!$H3460*VLOOKUP('Форма 1'!$F3460,'Придельники с 2022'!$B$4:$X$28,'Форма 1'!AJ$8),"")</f>
        <v/>
      </c>
      <c r="T3460" s="87"/>
    </row>
    <row r="3461" spans="1:20">
      <c r="A3461" s="188">
        <f>A3460+1</f>
        <v>302</v>
      </c>
      <c r="B3461" s="194" t="s">
        <v>5181</v>
      </c>
      <c r="C3461" s="99">
        <f>SUM(D3461:J3461,L3461:T3461)</f>
        <v>6919123.756000001</v>
      </c>
      <c r="D3461" s="103" t="str">
        <f>IF(ISNUMBER('Форма 1'!U3461),'Форма 1'!$H3461*VLOOKUP('Форма 1'!$F3461,'Придельники с 2022'!$B$4:$X$28,'Форма 1'!U$8),"")</f>
        <v/>
      </c>
      <c r="E3461" s="103" t="str">
        <f>IF(ISNUMBER('Форма 1'!V3461),'Форма 1'!$H3461*VLOOKUP('Форма 1'!$F3461,'Придельники с 2022'!$B$4:$X$28,'Форма 1'!V$8),"")</f>
        <v/>
      </c>
      <c r="F3461" s="103" t="str">
        <f>IF(ISNUMBER('Форма 1'!W3461),'Форма 1'!$H3461*VLOOKUP('Форма 1'!$F3461,'Придельники с 2022'!$B$4:$X$28,'Форма 1'!W$8),"")</f>
        <v/>
      </c>
      <c r="G3461" s="103" t="str">
        <f>IF(ISNUMBER('Форма 1'!X3461),'Форма 1'!$H3461*VLOOKUP('Форма 1'!$F3461,'Придельники с 2022'!$B$4:$X$28,'Форма 1'!X$8),"")</f>
        <v/>
      </c>
      <c r="H3461" s="103" t="str">
        <f>IF(ISNUMBER('Форма 1'!Y3461),'Форма 1'!$H3461*VLOOKUP('Форма 1'!$F3461,'Придельники с 2022'!$B$4:$X$28,'Форма 1'!Y$8),"")</f>
        <v/>
      </c>
      <c r="I3461" s="103" t="str">
        <f>IF(ISNUMBER('Форма 1'!Z3461),'Форма 1'!$H3461*VLOOKUP('Форма 1'!$F3461,'Придельники с 2022'!$B$4:$X$28,'Форма 1'!Z$8),"")</f>
        <v/>
      </c>
      <c r="J3461" s="103">
        <f>IF(ISNUMBER('Форма 1'!AA3461),'Форма 1'!$H3461*VLOOKUP('Форма 1'!$F3461,'Придельники с 2022'!$B$4:$X$28,'Форма 1'!AA$8),"")</f>
        <v>2231596.7080000001</v>
      </c>
      <c r="K3461" s="90"/>
      <c r="L3461" s="87"/>
      <c r="M3461" s="103" t="str">
        <f>IF(ISNUMBER('Форма 1'!AD3461),'Форма 1'!$H3461*VLOOKUP('Форма 1'!$F3461,'Придельники с 2022'!$B$4:$X$28,'Форма 1'!AD$8),"")</f>
        <v/>
      </c>
      <c r="N3461" s="103" t="str">
        <f>IF(ISBLANK('Форма 1'!$AE3461),"",IF('Форма 1'!$AE3461=1,'Форма 1'!$H3461*VLOOKUP('Форма 1'!$F3461,'Придельники с 2022'!$B$4:$X$28,'Форма 1'!$AE$8,0),IF('Форма 1'!$AE3461=2,'Форма 1'!$H3461*VLOOKUP('Форма 1'!$F3461,'Придельники с 2022'!$B$4:$X$28,13,0),IF('Форма 1'!$AE3461=3,'Форма 1'!$H3461*VLOOKUP('Форма 1'!$F3461,'Придельники с 2022'!$B$4:$X$28,12,0)))))</f>
        <v/>
      </c>
      <c r="O3461" s="103" t="str">
        <f>IF(ISNUMBER('Форма 1'!AF3461),'Форма 1'!$H3461*VLOOKUP('Форма 1'!$F3461,'Придельники с 2022'!$B$4:$X$28,'Форма 1'!AF$8),"")</f>
        <v/>
      </c>
      <c r="P3461" s="87"/>
      <c r="Q3461" s="103">
        <f>IF(ISNUMBER('Форма 1'!AH3461),'Форма 1'!$H3461*VLOOKUP('Форма 1'!$F3461,'Придельники с 2022'!$B$4:$X$28,'Форма 1'!AH$8),"")</f>
        <v>4687527.0480000004</v>
      </c>
      <c r="R3461" s="103" t="str">
        <f>IF(ISNUMBER('Форма 1'!AI3461),'Форма 1'!$H3461*VLOOKUP('Форма 1'!$F3461,'Придельники с 2022'!$B$4:$X$28,'Форма 1'!AI$8),"")</f>
        <v/>
      </c>
      <c r="S3461" s="103" t="str">
        <f>IF(ISNUMBER('Форма 1'!AJ3461),'Форма 1'!$H3461*VLOOKUP('Форма 1'!$F3461,'Придельники с 2022'!$B$4:$X$28,'Форма 1'!AJ$8),"")</f>
        <v/>
      </c>
      <c r="T3461" s="87"/>
    </row>
    <row r="3462" spans="1:20">
      <c r="A3462" s="188">
        <f>A3461+1</f>
        <v>303</v>
      </c>
      <c r="B3462" s="189" t="s">
        <v>3337</v>
      </c>
      <c r="C3462" s="99">
        <f t="shared" si="254"/>
        <v>5757570.1792000011</v>
      </c>
      <c r="D3462" s="103" t="str">
        <f>IF(ISNUMBER('Форма 1'!U3462),'Форма 1'!$H3462*VLOOKUP('Форма 1'!$F3462,'Придельники с 2022'!$B$4:$X$28,'Форма 1'!U$8),"")</f>
        <v/>
      </c>
      <c r="E3462" s="103" t="str">
        <f>IF(ISNUMBER('Форма 1'!V3462),'Форма 1'!$H3462*VLOOKUP('Форма 1'!$F3462,'Придельники с 2022'!$B$4:$X$28,'Форма 1'!V$8),"")</f>
        <v/>
      </c>
      <c r="F3462" s="103" t="str">
        <f>IF(ISNUMBER('Форма 1'!W3462),'Форма 1'!$H3462*VLOOKUP('Форма 1'!$F3462,'Придельники с 2022'!$B$4:$X$28,'Форма 1'!W$8),"")</f>
        <v/>
      </c>
      <c r="G3462" s="103" t="str">
        <f>IF(ISNUMBER('Форма 1'!X3462),'Форма 1'!$H3462*VLOOKUP('Форма 1'!$F3462,'Придельники с 2022'!$B$4:$X$28,'Форма 1'!X$8),"")</f>
        <v/>
      </c>
      <c r="H3462" s="103" t="str">
        <f>IF(ISNUMBER('Форма 1'!Y3462),'Форма 1'!$H3462*VLOOKUP('Форма 1'!$F3462,'Придельники с 2022'!$B$4:$X$28,'Форма 1'!Y$8),"")</f>
        <v/>
      </c>
      <c r="I3462" s="103" t="str">
        <f>IF(ISNUMBER('Форма 1'!Z3462),'Форма 1'!$H3462*VLOOKUP('Форма 1'!$F3462,'Придельники с 2022'!$B$4:$X$28,'Форма 1'!Z$8),"")</f>
        <v/>
      </c>
      <c r="J3462" s="103" t="str">
        <f>IF(ISNUMBER('Форма 1'!AA3462),'Форма 1'!$H3462*VLOOKUP('Форма 1'!$F3462,'Придельники с 2022'!$B$4:$X$28,'Форма 1'!AA$8),"")</f>
        <v/>
      </c>
      <c r="K3462" s="90"/>
      <c r="L3462" s="87"/>
      <c r="M3462" s="103">
        <f>IF(ISNUMBER('Форма 1'!AD3462),'Форма 1'!$H3462*VLOOKUP('Форма 1'!$F3462,'Придельники с 2022'!$B$4:$X$28,'Форма 1'!AD$8),"")</f>
        <v>5757570.1792000011</v>
      </c>
      <c r="N3462" s="103" t="str">
        <f>IF(ISBLANK('Форма 1'!$AE3462),"",IF('Форма 1'!$AE3462=1,'Форма 1'!$H3462*VLOOKUP('Форма 1'!$F3462,'Придельники с 2022'!$B$4:$X$28,'Форма 1'!$AE$8,0),IF('Форма 1'!$AE3462=2,'Форма 1'!$H3462*VLOOKUP('Форма 1'!$F3462,'Придельники с 2022'!$B$4:$X$28,13,0),IF('Форма 1'!$AE3462=3,'Форма 1'!$H3462*VLOOKUP('Форма 1'!$F3462,'Придельники с 2022'!$B$4:$X$28,12,0)))))</f>
        <v/>
      </c>
      <c r="O3462" s="103" t="str">
        <f>IF(ISNUMBER('Форма 1'!AF3462),'Форма 1'!$H3462*VLOOKUP('Форма 1'!$F3462,'Придельники с 2022'!$B$4:$X$28,'Форма 1'!AF$8),"")</f>
        <v/>
      </c>
      <c r="P3462" s="87"/>
      <c r="Q3462" s="103" t="str">
        <f>IF(ISNUMBER('Форма 1'!AH3462),'Форма 1'!$H3462*VLOOKUP('Форма 1'!$F3462,'Придельники с 2022'!$B$4:$X$28,'Форма 1'!AH$8),"")</f>
        <v/>
      </c>
      <c r="R3462" s="103" t="str">
        <f>IF(ISNUMBER('Форма 1'!AI3462),'Форма 1'!$H3462*VLOOKUP('Форма 1'!$F3462,'Придельники с 2022'!$B$4:$X$28,'Форма 1'!AI$8),"")</f>
        <v/>
      </c>
      <c r="S3462" s="103" t="str">
        <f>IF(ISNUMBER('Форма 1'!AJ3462),'Форма 1'!$H3462*VLOOKUP('Форма 1'!$F3462,'Придельники с 2022'!$B$4:$X$28,'Форма 1'!AJ$8),"")</f>
        <v/>
      </c>
      <c r="T3462" s="87"/>
    </row>
    <row r="3463" spans="1:20">
      <c r="A3463" s="188">
        <f t="shared" si="253"/>
        <v>304</v>
      </c>
      <c r="B3463" s="190" t="s">
        <v>3338</v>
      </c>
      <c r="C3463" s="99">
        <f t="shared" si="254"/>
        <v>16671053.52</v>
      </c>
      <c r="D3463" s="103" t="str">
        <f>IF(ISNUMBER('Форма 1'!U3463),'Форма 1'!$H3463*VLOOKUP('Форма 1'!$F3463,'Придельники с 2022'!$B$4:$X$28,'Форма 1'!U$8),"")</f>
        <v/>
      </c>
      <c r="E3463" s="103" t="str">
        <f>IF(ISNUMBER('Форма 1'!V3463),'Форма 1'!$H3463*VLOOKUP('Форма 1'!$F3463,'Придельники с 2022'!$B$4:$X$28,'Форма 1'!V$8),"")</f>
        <v/>
      </c>
      <c r="F3463" s="103" t="str">
        <f>IF(ISNUMBER('Форма 1'!W3463),'Форма 1'!$H3463*VLOOKUP('Форма 1'!$F3463,'Придельники с 2022'!$B$4:$X$28,'Форма 1'!W$8),"")</f>
        <v/>
      </c>
      <c r="G3463" s="103" t="str">
        <f>IF(ISNUMBER('Форма 1'!X3463),'Форма 1'!$H3463*VLOOKUP('Форма 1'!$F3463,'Придельники с 2022'!$B$4:$X$28,'Форма 1'!X$8),"")</f>
        <v/>
      </c>
      <c r="H3463" s="103" t="str">
        <f>IF(ISNUMBER('Форма 1'!Y3463),'Форма 1'!$H3463*VLOOKUP('Форма 1'!$F3463,'Придельники с 2022'!$B$4:$X$28,'Форма 1'!Y$8),"")</f>
        <v/>
      </c>
      <c r="I3463" s="103" t="str">
        <f>IF(ISNUMBER('Форма 1'!Z3463),'Форма 1'!$H3463*VLOOKUP('Форма 1'!$F3463,'Придельники с 2022'!$B$4:$X$28,'Форма 1'!Z$8),"")</f>
        <v/>
      </c>
      <c r="J3463" s="103" t="str">
        <f>IF(ISNUMBER('Форма 1'!AA3463),'Форма 1'!$H3463*VLOOKUP('Форма 1'!$F3463,'Придельники с 2022'!$B$4:$X$28,'Форма 1'!AA$8),"")</f>
        <v/>
      </c>
      <c r="K3463" s="90">
        <v>6</v>
      </c>
      <c r="L3463" s="87">
        <f>2778508.92*K3463</f>
        <v>16671053.52</v>
      </c>
      <c r="M3463" s="103" t="str">
        <f>IF(ISNUMBER('Форма 1'!AD3463),'Форма 1'!$H3463*VLOOKUP('Форма 1'!$F3463,'Придельники с 2022'!$B$4:$X$28,'Форма 1'!AD$8),"")</f>
        <v/>
      </c>
      <c r="N3463" s="103" t="str">
        <f>IF(ISBLANK('Форма 1'!$AE3463),"",IF('Форма 1'!$AE3463=1,'Форма 1'!$H3463*VLOOKUP('Форма 1'!$F3463,'Придельники с 2022'!$B$4:$X$28,'Форма 1'!$AE$8,0),IF('Форма 1'!$AE3463=2,'Форма 1'!$H3463*VLOOKUP('Форма 1'!$F3463,'Придельники с 2022'!$B$4:$X$28,13,0),IF('Форма 1'!$AE3463=3,'Форма 1'!$H3463*VLOOKUP('Форма 1'!$F3463,'Придельники с 2022'!$B$4:$X$28,12,0)))))</f>
        <v/>
      </c>
      <c r="O3463" s="103" t="str">
        <f>IF(ISNUMBER('Форма 1'!AF3463),'Форма 1'!$H3463*VLOOKUP('Форма 1'!$F3463,'Придельники с 2022'!$B$4:$X$28,'Форма 1'!AF$8),"")</f>
        <v/>
      </c>
      <c r="P3463" s="87"/>
      <c r="Q3463" s="103" t="str">
        <f>IF(ISNUMBER('Форма 1'!AH3463),'Форма 1'!$H3463*VLOOKUP('Форма 1'!$F3463,'Придельники с 2022'!$B$4:$X$28,'Форма 1'!AH$8),"")</f>
        <v/>
      </c>
      <c r="R3463" s="103" t="str">
        <f>IF(ISNUMBER('Форма 1'!AI3463),'Форма 1'!$H3463*VLOOKUP('Форма 1'!$F3463,'Придельники с 2022'!$B$4:$X$28,'Форма 1'!AI$8),"")</f>
        <v/>
      </c>
      <c r="S3463" s="103" t="str">
        <f>IF(ISNUMBER('Форма 1'!AJ3463),'Форма 1'!$H3463*VLOOKUP('Форма 1'!$F3463,'Придельники с 2022'!$B$4:$X$28,'Форма 1'!AJ$8),"")</f>
        <v/>
      </c>
      <c r="T3463" s="87"/>
    </row>
    <row r="3464" spans="1:20">
      <c r="A3464" s="188">
        <f t="shared" si="253"/>
        <v>305</v>
      </c>
      <c r="B3464" s="189" t="s">
        <v>3339</v>
      </c>
      <c r="C3464" s="99">
        <f t="shared" si="254"/>
        <v>3236147.6399999997</v>
      </c>
      <c r="D3464" s="103" t="str">
        <f>IF(ISNUMBER('Форма 1'!U3464),'Форма 1'!$H3464*VLOOKUP('Форма 1'!$F3464,'Придельники с 2022'!$B$4:$X$28,'Форма 1'!U$8),"")</f>
        <v/>
      </c>
      <c r="E3464" s="103" t="str">
        <f>IF(ISNUMBER('Форма 1'!V3464),'Форма 1'!$H3464*VLOOKUP('Форма 1'!$F3464,'Придельники с 2022'!$B$4:$X$28,'Форма 1'!V$8),"")</f>
        <v/>
      </c>
      <c r="F3464" s="103" t="str">
        <f>IF(ISNUMBER('Форма 1'!W3464),'Форма 1'!$H3464*VLOOKUP('Форма 1'!$F3464,'Придельники с 2022'!$B$4:$X$28,'Форма 1'!W$8),"")</f>
        <v/>
      </c>
      <c r="G3464" s="103" t="str">
        <f>IF(ISNUMBER('Форма 1'!X3464),'Форма 1'!$H3464*VLOOKUP('Форма 1'!$F3464,'Придельники с 2022'!$B$4:$X$28,'Форма 1'!X$8),"")</f>
        <v/>
      </c>
      <c r="H3464" s="103" t="str">
        <f>IF(ISNUMBER('Форма 1'!Y3464),'Форма 1'!$H3464*VLOOKUP('Форма 1'!$F3464,'Придельники с 2022'!$B$4:$X$28,'Форма 1'!Y$8),"")</f>
        <v/>
      </c>
      <c r="I3464" s="103" t="str">
        <f>IF(ISNUMBER('Форма 1'!Z3464),'Форма 1'!$H3464*VLOOKUP('Форма 1'!$F3464,'Придельники с 2022'!$B$4:$X$28,'Форма 1'!Z$8),"")</f>
        <v/>
      </c>
      <c r="J3464" s="103" t="str">
        <f>IF(ISNUMBER('Форма 1'!AA3464),'Форма 1'!$H3464*VLOOKUP('Форма 1'!$F3464,'Придельники с 2022'!$B$4:$X$28,'Форма 1'!AA$8),"")</f>
        <v/>
      </c>
      <c r="K3464" s="90"/>
      <c r="L3464" s="87"/>
      <c r="M3464" s="103" t="str">
        <f>IF(ISNUMBER('Форма 1'!AD3464),'Форма 1'!$H3464*VLOOKUP('Форма 1'!$F3464,'Придельники с 2022'!$B$4:$X$28,'Форма 1'!AD$8),"")</f>
        <v/>
      </c>
      <c r="N3464" s="103" t="str">
        <f>IF(ISBLANK('Форма 1'!$AE3464),"",IF('Форма 1'!$AE3464=1,'Форма 1'!$H3464*VLOOKUP('Форма 1'!$F3464,'Придельники с 2022'!$B$4:$X$28,'Форма 1'!$AE$8,0),IF('Форма 1'!$AE3464=2,'Форма 1'!$H3464*VLOOKUP('Форма 1'!$F3464,'Придельники с 2022'!$B$4:$X$28,13,0),IF('Форма 1'!$AE3464=3,'Форма 1'!$H3464*VLOOKUP('Форма 1'!$F3464,'Придельники с 2022'!$B$4:$X$28,12,0)))))</f>
        <v/>
      </c>
      <c r="O3464" s="103" t="str">
        <f>IF(ISNUMBER('Форма 1'!AF3464),'Форма 1'!$H3464*VLOOKUP('Форма 1'!$F3464,'Придельники с 2022'!$B$4:$X$28,'Форма 1'!AF$8),"")</f>
        <v/>
      </c>
      <c r="P3464" s="87"/>
      <c r="Q3464" s="103">
        <f>IF(ISNUMBER('Форма 1'!AH3464),'Форма 1'!$H3464*VLOOKUP('Форма 1'!$F3464,'Придельники с 2022'!$B$4:$X$28,'Форма 1'!AH$8),"")</f>
        <v>3236147.6399999997</v>
      </c>
      <c r="R3464" s="103" t="str">
        <f>IF(ISNUMBER('Форма 1'!AI3464),'Форма 1'!$H3464*VLOOKUP('Форма 1'!$F3464,'Придельники с 2022'!$B$4:$X$28,'Форма 1'!AI$8),"")</f>
        <v/>
      </c>
      <c r="S3464" s="103" t="str">
        <f>IF(ISNUMBER('Форма 1'!AJ3464),'Форма 1'!$H3464*VLOOKUP('Форма 1'!$F3464,'Придельники с 2022'!$B$4:$X$28,'Форма 1'!AJ$8),"")</f>
        <v/>
      </c>
      <c r="T3464" s="87"/>
    </row>
    <row r="3465" spans="1:20">
      <c r="A3465" s="188">
        <f t="shared" si="253"/>
        <v>306</v>
      </c>
      <c r="B3465" s="189" t="s">
        <v>3340</v>
      </c>
      <c r="C3465" s="99">
        <f t="shared" si="254"/>
        <v>4407013.5199999996</v>
      </c>
      <c r="D3465" s="103" t="str">
        <f>IF(ISNUMBER('Форма 1'!U3465),'Форма 1'!$H3465*VLOOKUP('Форма 1'!$F3465,'Придельники с 2022'!$B$4:$X$28,'Форма 1'!U$8),"")</f>
        <v/>
      </c>
      <c r="E3465" s="103" t="str">
        <f>IF(ISNUMBER('Форма 1'!V3465),'Форма 1'!$H3465*VLOOKUP('Форма 1'!$F3465,'Придельники с 2022'!$B$4:$X$28,'Форма 1'!V$8),"")</f>
        <v/>
      </c>
      <c r="F3465" s="103" t="str">
        <f>IF(ISNUMBER('Форма 1'!W3465),'Форма 1'!$H3465*VLOOKUP('Форма 1'!$F3465,'Придельники с 2022'!$B$4:$X$28,'Форма 1'!W$8),"")</f>
        <v/>
      </c>
      <c r="G3465" s="103">
        <f>IF(ISNUMBER('Форма 1'!X3465),'Форма 1'!$H3465*VLOOKUP('Форма 1'!$F3465,'Придельники с 2022'!$B$4:$X$28,'Форма 1'!X$8),"")</f>
        <v>1212525.47</v>
      </c>
      <c r="H3465" s="103">
        <f>IF(ISNUMBER('Форма 1'!Y3465),'Форма 1'!$H3465*VLOOKUP('Форма 1'!$F3465,'Придельники с 2022'!$B$4:$X$28,'Форма 1'!Y$8),"")</f>
        <v>3194488.05</v>
      </c>
      <c r="I3465" s="103" t="str">
        <f>IF(ISNUMBER('Форма 1'!Z3465),'Форма 1'!$H3465*VLOOKUP('Форма 1'!$F3465,'Придельники с 2022'!$B$4:$X$28,'Форма 1'!Z$8),"")</f>
        <v/>
      </c>
      <c r="J3465" s="103" t="str">
        <f>IF(ISNUMBER('Форма 1'!AA3465),'Форма 1'!$H3465*VLOOKUP('Форма 1'!$F3465,'Придельники с 2022'!$B$4:$X$28,'Форма 1'!AA$8),"")</f>
        <v/>
      </c>
      <c r="K3465" s="90"/>
      <c r="L3465" s="87"/>
      <c r="M3465" s="103" t="str">
        <f>IF(ISNUMBER('Форма 1'!AD3465),'Форма 1'!$H3465*VLOOKUP('Форма 1'!$F3465,'Придельники с 2022'!$B$4:$X$28,'Форма 1'!AD$8),"")</f>
        <v/>
      </c>
      <c r="N3465" s="103" t="str">
        <f>IF(ISBLANK('Форма 1'!$AE3465),"",IF('Форма 1'!$AE3465=1,'Форма 1'!$H3465*VLOOKUP('Форма 1'!$F3465,'Придельники с 2022'!$B$4:$X$28,'Форма 1'!$AE$8,0),IF('Форма 1'!$AE3465=2,'Форма 1'!$H3465*VLOOKUP('Форма 1'!$F3465,'Придельники с 2022'!$B$4:$X$28,13,0),IF('Форма 1'!$AE3465=3,'Форма 1'!$H3465*VLOOKUP('Форма 1'!$F3465,'Придельники с 2022'!$B$4:$X$28,12,0)))))</f>
        <v/>
      </c>
      <c r="O3465" s="103" t="str">
        <f>IF(ISNUMBER('Форма 1'!AF3465),'Форма 1'!$H3465*VLOOKUP('Форма 1'!$F3465,'Придельники с 2022'!$B$4:$X$28,'Форма 1'!AF$8),"")</f>
        <v/>
      </c>
      <c r="P3465" s="87"/>
      <c r="Q3465" s="103" t="str">
        <f>IF(ISNUMBER('Форма 1'!AH3465),'Форма 1'!$H3465*VLOOKUP('Форма 1'!$F3465,'Придельники с 2022'!$B$4:$X$28,'Форма 1'!AH$8),"")</f>
        <v/>
      </c>
      <c r="R3465" s="103" t="str">
        <f>IF(ISNUMBER('Форма 1'!AI3465),'Форма 1'!$H3465*VLOOKUP('Форма 1'!$F3465,'Придельники с 2022'!$B$4:$X$28,'Форма 1'!AI$8),"")</f>
        <v/>
      </c>
      <c r="S3465" s="103" t="str">
        <f>IF(ISNUMBER('Форма 1'!AJ3465),'Форма 1'!$H3465*VLOOKUP('Форма 1'!$F3465,'Придельники с 2022'!$B$4:$X$28,'Форма 1'!AJ$8),"")</f>
        <v/>
      </c>
      <c r="T3465" s="87"/>
    </row>
    <row r="3466" spans="1:20">
      <c r="A3466" s="188">
        <f t="shared" si="253"/>
        <v>307</v>
      </c>
      <c r="B3466" s="190" t="s">
        <v>3341</v>
      </c>
      <c r="C3466" s="99">
        <f t="shared" si="254"/>
        <v>47163801.599999994</v>
      </c>
      <c r="D3466" s="103" t="str">
        <f>IF(ISNUMBER('Форма 1'!U3466),'Форма 1'!$H3466*VLOOKUP('Форма 1'!$F3466,'Придельники с 2022'!$B$4:$X$28,'Форма 1'!U$8),"")</f>
        <v/>
      </c>
      <c r="E3466" s="103" t="str">
        <f>IF(ISNUMBER('Форма 1'!V3466),'Форма 1'!$H3466*VLOOKUP('Форма 1'!$F3466,'Придельники с 2022'!$B$4:$X$28,'Форма 1'!V$8),"")</f>
        <v/>
      </c>
      <c r="F3466" s="103" t="str">
        <f>IF(ISNUMBER('Форма 1'!W3466),'Форма 1'!$H3466*VLOOKUP('Форма 1'!$F3466,'Придельники с 2022'!$B$4:$X$28,'Форма 1'!W$8),"")</f>
        <v/>
      </c>
      <c r="G3466" s="103" t="str">
        <f>IF(ISNUMBER('Форма 1'!X3466),'Форма 1'!$H3466*VLOOKUP('Форма 1'!$F3466,'Придельники с 2022'!$B$4:$X$28,'Форма 1'!X$8),"")</f>
        <v/>
      </c>
      <c r="H3466" s="103" t="str">
        <f>IF(ISNUMBER('Форма 1'!Y3466),'Форма 1'!$H3466*VLOOKUP('Форма 1'!$F3466,'Придельники с 2022'!$B$4:$X$28,'Форма 1'!Y$8),"")</f>
        <v/>
      </c>
      <c r="I3466" s="103" t="str">
        <f>IF(ISNUMBER('Форма 1'!Z3466),'Форма 1'!$H3466*VLOOKUP('Форма 1'!$F3466,'Придельники с 2022'!$B$4:$X$28,'Форма 1'!Z$8),"")</f>
        <v/>
      </c>
      <c r="J3466" s="103" t="str">
        <f>IF(ISNUMBER('Форма 1'!AA3466),'Форма 1'!$H3466*VLOOKUP('Форма 1'!$F3466,'Придельники с 2022'!$B$4:$X$28,'Форма 1'!AA$8),"")</f>
        <v/>
      </c>
      <c r="K3466" s="90">
        <v>12</v>
      </c>
      <c r="L3466" s="87">
        <f>3930316.8*K3466</f>
        <v>47163801.599999994</v>
      </c>
      <c r="M3466" s="103" t="str">
        <f>IF(ISNUMBER('Форма 1'!AD3466),'Форма 1'!$H3466*VLOOKUP('Форма 1'!$F3466,'Придельники с 2022'!$B$4:$X$28,'Форма 1'!AD$8),"")</f>
        <v/>
      </c>
      <c r="N3466" s="103" t="str">
        <f>IF(ISBLANK('Форма 1'!$AE3466),"",IF('Форма 1'!$AE3466=1,'Форма 1'!$H3466*VLOOKUP('Форма 1'!$F3466,'Придельники с 2022'!$B$4:$X$28,'Форма 1'!$AE$8,0),IF('Форма 1'!$AE3466=2,'Форма 1'!$H3466*VLOOKUP('Форма 1'!$F3466,'Придельники с 2022'!$B$4:$X$28,13,0),IF('Форма 1'!$AE3466=3,'Форма 1'!$H3466*VLOOKUP('Форма 1'!$F3466,'Придельники с 2022'!$B$4:$X$28,12,0)))))</f>
        <v/>
      </c>
      <c r="O3466" s="103" t="str">
        <f>IF(ISNUMBER('Форма 1'!AF3466),'Форма 1'!$H3466*VLOOKUP('Форма 1'!$F3466,'Придельники с 2022'!$B$4:$X$28,'Форма 1'!AF$8),"")</f>
        <v/>
      </c>
      <c r="P3466" s="87"/>
      <c r="Q3466" s="103" t="str">
        <f>IF(ISNUMBER('Форма 1'!AH3466),'Форма 1'!$H3466*VLOOKUP('Форма 1'!$F3466,'Придельники с 2022'!$B$4:$X$28,'Форма 1'!AH$8),"")</f>
        <v/>
      </c>
      <c r="R3466" s="103" t="str">
        <f>IF(ISNUMBER('Форма 1'!AI3466),'Форма 1'!$H3466*VLOOKUP('Форма 1'!$F3466,'Придельники с 2022'!$B$4:$X$28,'Форма 1'!AI$8),"")</f>
        <v/>
      </c>
      <c r="S3466" s="103" t="str">
        <f>IF(ISNUMBER('Форма 1'!AJ3466),'Форма 1'!$H3466*VLOOKUP('Форма 1'!$F3466,'Придельники с 2022'!$B$4:$X$28,'Форма 1'!AJ$8),"")</f>
        <v/>
      </c>
      <c r="T3466" s="87"/>
    </row>
    <row r="3467" spans="1:20">
      <c r="A3467" s="188">
        <f t="shared" si="253"/>
        <v>308</v>
      </c>
      <c r="B3467" s="189" t="s">
        <v>3343</v>
      </c>
      <c r="C3467" s="99">
        <f t="shared" si="254"/>
        <v>10762512.096000003</v>
      </c>
      <c r="D3467" s="103" t="str">
        <f>IF(ISNUMBER('Форма 1'!U3467),'Форма 1'!$H3467*VLOOKUP('Форма 1'!$F3467,'Придельники с 2022'!$B$4:$X$28,'Форма 1'!U$8),"")</f>
        <v/>
      </c>
      <c r="E3467" s="103" t="str">
        <f>IF(ISNUMBER('Форма 1'!V3467),'Форма 1'!$H3467*VLOOKUP('Форма 1'!$F3467,'Придельники с 2022'!$B$4:$X$28,'Форма 1'!V$8),"")</f>
        <v/>
      </c>
      <c r="F3467" s="103" t="str">
        <f>IF(ISNUMBER('Форма 1'!W3467),'Форма 1'!$H3467*VLOOKUP('Форма 1'!$F3467,'Придельники с 2022'!$B$4:$X$28,'Форма 1'!W$8),"")</f>
        <v/>
      </c>
      <c r="G3467" s="103" t="str">
        <f>IF(ISNUMBER('Форма 1'!X3467),'Форма 1'!$H3467*VLOOKUP('Форма 1'!$F3467,'Придельники с 2022'!$B$4:$X$28,'Форма 1'!X$8),"")</f>
        <v/>
      </c>
      <c r="H3467" s="103" t="str">
        <f>IF(ISNUMBER('Форма 1'!Y3467),'Форма 1'!$H3467*VLOOKUP('Форма 1'!$F3467,'Придельники с 2022'!$B$4:$X$28,'Форма 1'!Y$8),"")</f>
        <v/>
      </c>
      <c r="I3467" s="103" t="str">
        <f>IF(ISNUMBER('Форма 1'!Z3467),'Форма 1'!$H3467*VLOOKUP('Форма 1'!$F3467,'Придельники с 2022'!$B$4:$X$28,'Форма 1'!Z$8),"")</f>
        <v/>
      </c>
      <c r="J3467" s="103" t="str">
        <f>IF(ISNUMBER('Форма 1'!AA3467),'Форма 1'!$H3467*VLOOKUP('Форма 1'!$F3467,'Придельники с 2022'!$B$4:$X$28,'Форма 1'!AA$8),"")</f>
        <v/>
      </c>
      <c r="K3467" s="90"/>
      <c r="L3467" s="87"/>
      <c r="M3467" s="103">
        <f>IF(ISNUMBER('Форма 1'!AD3467),'Форма 1'!$H3467*VLOOKUP('Форма 1'!$F3467,'Придельники с 2022'!$B$4:$X$28,'Форма 1'!AD$8),"")</f>
        <v>10762512.096000003</v>
      </c>
      <c r="N3467" s="103" t="str">
        <f>IF(ISBLANK('Форма 1'!$AE3467),"",IF('Форма 1'!$AE3467=1,'Форма 1'!$H3467*VLOOKUP('Форма 1'!$F3467,'Придельники с 2022'!$B$4:$X$28,'Форма 1'!$AE$8,0),IF('Форма 1'!$AE3467=2,'Форма 1'!$H3467*VLOOKUP('Форма 1'!$F3467,'Придельники с 2022'!$B$4:$X$28,13,0),IF('Форма 1'!$AE3467=3,'Форма 1'!$H3467*VLOOKUP('Форма 1'!$F3467,'Придельники с 2022'!$B$4:$X$28,12,0)))))</f>
        <v/>
      </c>
      <c r="O3467" s="103" t="str">
        <f>IF(ISNUMBER('Форма 1'!AF3467),'Форма 1'!$H3467*VLOOKUP('Форма 1'!$F3467,'Придельники с 2022'!$B$4:$X$28,'Форма 1'!AF$8),"")</f>
        <v/>
      </c>
      <c r="P3467" s="87"/>
      <c r="Q3467" s="103" t="str">
        <f>IF(ISNUMBER('Форма 1'!AH3467),'Форма 1'!$H3467*VLOOKUP('Форма 1'!$F3467,'Придельники с 2022'!$B$4:$X$28,'Форма 1'!AH$8),"")</f>
        <v/>
      </c>
      <c r="R3467" s="103" t="str">
        <f>IF(ISNUMBER('Форма 1'!AI3467),'Форма 1'!$H3467*VLOOKUP('Форма 1'!$F3467,'Придельники с 2022'!$B$4:$X$28,'Форма 1'!AI$8),"")</f>
        <v/>
      </c>
      <c r="S3467" s="103" t="str">
        <f>IF(ISNUMBER('Форма 1'!AJ3467),'Форма 1'!$H3467*VLOOKUP('Форма 1'!$F3467,'Придельники с 2022'!$B$4:$X$28,'Форма 1'!AJ$8),"")</f>
        <v/>
      </c>
      <c r="T3467" s="87"/>
    </row>
    <row r="3468" spans="1:20">
      <c r="A3468" s="188">
        <f t="shared" si="253"/>
        <v>309</v>
      </c>
      <c r="B3468" s="189" t="s">
        <v>3344</v>
      </c>
      <c r="C3468" s="99">
        <f t="shared" si="254"/>
        <v>5557017.8399999999</v>
      </c>
      <c r="D3468" s="103" t="str">
        <f>IF(ISNUMBER('Форма 1'!U3468),'Форма 1'!$H3468*VLOOKUP('Форма 1'!$F3468,'Придельники с 2022'!$B$4:$X$28,'Форма 1'!U$8),"")</f>
        <v/>
      </c>
      <c r="E3468" s="103" t="str">
        <f>IF(ISNUMBER('Форма 1'!V3468),'Форма 1'!$H3468*VLOOKUP('Форма 1'!$F3468,'Придельники с 2022'!$B$4:$X$28,'Форма 1'!V$8),"")</f>
        <v/>
      </c>
      <c r="F3468" s="103" t="str">
        <f>IF(ISNUMBER('Форма 1'!W3468),'Форма 1'!$H3468*VLOOKUP('Форма 1'!$F3468,'Придельники с 2022'!$B$4:$X$28,'Форма 1'!W$8),"")</f>
        <v/>
      </c>
      <c r="G3468" s="103" t="str">
        <f>IF(ISNUMBER('Форма 1'!X3468),'Форма 1'!$H3468*VLOOKUP('Форма 1'!$F3468,'Придельники с 2022'!$B$4:$X$28,'Форма 1'!X$8),"")</f>
        <v/>
      </c>
      <c r="H3468" s="103" t="str">
        <f>IF(ISNUMBER('Форма 1'!Y3468),'Форма 1'!$H3468*VLOOKUP('Форма 1'!$F3468,'Придельники с 2022'!$B$4:$X$28,'Форма 1'!Y$8),"")</f>
        <v/>
      </c>
      <c r="I3468" s="103" t="str">
        <f>IF(ISNUMBER('Форма 1'!Z3468),'Форма 1'!$H3468*VLOOKUP('Форма 1'!$F3468,'Придельники с 2022'!$B$4:$X$28,'Форма 1'!Z$8),"")</f>
        <v/>
      </c>
      <c r="J3468" s="103" t="str">
        <f>IF(ISNUMBER('Форма 1'!AA3468),'Форма 1'!$H3468*VLOOKUP('Форма 1'!$F3468,'Придельники с 2022'!$B$4:$X$28,'Форма 1'!AA$8),"")</f>
        <v/>
      </c>
      <c r="K3468" s="90">
        <v>2</v>
      </c>
      <c r="L3468" s="87">
        <f>2778508.92*K3468</f>
        <v>5557017.8399999999</v>
      </c>
      <c r="M3468" s="103" t="str">
        <f>IF(ISNUMBER('Форма 1'!AD3468),'Форма 1'!$H3468*VLOOKUP('Форма 1'!$F3468,'Придельники с 2022'!$B$4:$X$28,'Форма 1'!AD$8),"")</f>
        <v/>
      </c>
      <c r="N3468" s="103" t="str">
        <f>IF(ISBLANK('Форма 1'!$AE3468),"",IF('Форма 1'!$AE3468=1,'Форма 1'!$H3468*VLOOKUP('Форма 1'!$F3468,'Придельники с 2022'!$B$4:$X$28,'Форма 1'!$AE$8,0),IF('Форма 1'!$AE3468=2,'Форма 1'!$H3468*VLOOKUP('Форма 1'!$F3468,'Придельники с 2022'!$B$4:$X$28,13,0),IF('Форма 1'!$AE3468=3,'Форма 1'!$H3468*VLOOKUP('Форма 1'!$F3468,'Придельники с 2022'!$B$4:$X$28,12,0)))))</f>
        <v/>
      </c>
      <c r="O3468" s="103" t="str">
        <f>IF(ISNUMBER('Форма 1'!AF3468),'Форма 1'!$H3468*VLOOKUP('Форма 1'!$F3468,'Придельники с 2022'!$B$4:$X$28,'Форма 1'!AF$8),"")</f>
        <v/>
      </c>
      <c r="P3468" s="87"/>
      <c r="Q3468" s="103" t="str">
        <f>IF(ISNUMBER('Форма 1'!AH3468),'Форма 1'!$H3468*VLOOKUP('Форма 1'!$F3468,'Придельники с 2022'!$B$4:$X$28,'Форма 1'!AH$8),"")</f>
        <v/>
      </c>
      <c r="R3468" s="103" t="str">
        <f>IF(ISNUMBER('Форма 1'!AI3468),'Форма 1'!$H3468*VLOOKUP('Форма 1'!$F3468,'Придельники с 2022'!$B$4:$X$28,'Форма 1'!AI$8),"")</f>
        <v/>
      </c>
      <c r="S3468" s="103" t="str">
        <f>IF(ISNUMBER('Форма 1'!AJ3468),'Форма 1'!$H3468*VLOOKUP('Форма 1'!$F3468,'Придельники с 2022'!$B$4:$X$28,'Форма 1'!AJ$8),"")</f>
        <v/>
      </c>
      <c r="T3468" s="87"/>
    </row>
    <row r="3469" spans="1:20">
      <c r="A3469" s="188">
        <f t="shared" si="253"/>
        <v>310</v>
      </c>
      <c r="B3469" s="189" t="s">
        <v>3345</v>
      </c>
      <c r="C3469" s="99">
        <f t="shared" si="254"/>
        <v>38067936.767999999</v>
      </c>
      <c r="D3469" s="103" t="str">
        <f>IF(ISNUMBER('Форма 1'!U3469),'Форма 1'!$H3469*VLOOKUP('Форма 1'!$F3469,'Придельники с 2022'!$B$4:$X$28,'Форма 1'!U$8),"")</f>
        <v/>
      </c>
      <c r="E3469" s="103" t="str">
        <f>IF(ISNUMBER('Форма 1'!V3469),'Форма 1'!$H3469*VLOOKUP('Форма 1'!$F3469,'Придельники с 2022'!$B$4:$X$28,'Форма 1'!V$8),"")</f>
        <v/>
      </c>
      <c r="F3469" s="103" t="str">
        <f>IF(ISNUMBER('Форма 1'!W3469),'Форма 1'!$H3469*VLOOKUP('Форма 1'!$F3469,'Придельники с 2022'!$B$4:$X$28,'Форма 1'!W$8),"")</f>
        <v/>
      </c>
      <c r="G3469" s="103" t="str">
        <f>IF(ISNUMBER('Форма 1'!X3469),'Форма 1'!$H3469*VLOOKUP('Форма 1'!$F3469,'Придельники с 2022'!$B$4:$X$28,'Форма 1'!X$8),"")</f>
        <v/>
      </c>
      <c r="H3469" s="103" t="str">
        <f>IF(ISNUMBER('Форма 1'!Y3469),'Форма 1'!$H3469*VLOOKUP('Форма 1'!$F3469,'Придельники с 2022'!$B$4:$X$28,'Форма 1'!Y$8),"")</f>
        <v/>
      </c>
      <c r="I3469" s="103" t="str">
        <f>IF(ISNUMBER('Форма 1'!Z3469),'Форма 1'!$H3469*VLOOKUP('Форма 1'!$F3469,'Придельники с 2022'!$B$4:$X$28,'Форма 1'!Z$8),"")</f>
        <v/>
      </c>
      <c r="J3469" s="103" t="str">
        <f>IF(ISNUMBER('Форма 1'!AA3469),'Форма 1'!$H3469*VLOOKUP('Форма 1'!$F3469,'Придельники с 2022'!$B$4:$X$28,'Форма 1'!AA$8),"")</f>
        <v/>
      </c>
      <c r="K3469" s="90"/>
      <c r="L3469" s="87"/>
      <c r="M3469" s="103">
        <f>IF(ISNUMBER('Форма 1'!AD3469),'Форма 1'!$H3469*VLOOKUP('Форма 1'!$F3469,'Придельники с 2022'!$B$4:$X$28,'Форма 1'!AD$8),"")</f>
        <v>12864054.527999999</v>
      </c>
      <c r="N3469" s="103">
        <f>IF(ISBLANK('Форма 1'!$AE3469),"",IF('Форма 1'!$AE3469=1,'Форма 1'!$H3469*VLOOKUP('Форма 1'!$F3469,'Придельники с 2022'!$B$4:$X$28,'Форма 1'!$AE$8,0),IF('Форма 1'!$AE3469=2,'Форма 1'!$H3469*VLOOKUP('Форма 1'!$F3469,'Придельники с 2022'!$B$4:$X$28,13,0),IF('Форма 1'!$AE3469=3,'Форма 1'!$H3469*VLOOKUP('Форма 1'!$F3469,'Придельники с 2022'!$B$4:$X$28,12,0)))))</f>
        <v>22183372.800000001</v>
      </c>
      <c r="O3469" s="103">
        <f>IF(ISNUMBER('Форма 1'!AF3469),'Форма 1'!$H3469*VLOOKUP('Форма 1'!$F3469,'Придельники с 2022'!$B$4:$X$28,'Форма 1'!AF$8),"")</f>
        <v>3020509.44</v>
      </c>
      <c r="P3469" s="87"/>
      <c r="Q3469" s="103" t="str">
        <f>IF(ISNUMBER('Форма 1'!AH3469),'Форма 1'!$H3469*VLOOKUP('Форма 1'!$F3469,'Придельники с 2022'!$B$4:$X$28,'Форма 1'!AH$8),"")</f>
        <v/>
      </c>
      <c r="R3469" s="103" t="str">
        <f>IF(ISNUMBER('Форма 1'!AI3469),'Форма 1'!$H3469*VLOOKUP('Форма 1'!$F3469,'Придельники с 2022'!$B$4:$X$28,'Форма 1'!AI$8),"")</f>
        <v/>
      </c>
      <c r="S3469" s="103" t="str">
        <f>IF(ISNUMBER('Форма 1'!AJ3469),'Форма 1'!$H3469*VLOOKUP('Форма 1'!$F3469,'Придельники с 2022'!$B$4:$X$28,'Форма 1'!AJ$8),"")</f>
        <v/>
      </c>
      <c r="T3469" s="87"/>
    </row>
    <row r="3470" spans="1:20">
      <c r="A3470" s="188">
        <f t="shared" si="253"/>
        <v>311</v>
      </c>
      <c r="B3470" s="189" t="s">
        <v>3346</v>
      </c>
      <c r="C3470" s="99">
        <f t="shared" si="254"/>
        <v>17034564.400000002</v>
      </c>
      <c r="D3470" s="103" t="str">
        <f>IF(ISNUMBER('Форма 1'!U3470),'Форма 1'!$H3470*VLOOKUP('Форма 1'!$F3470,'Придельники с 2022'!$B$4:$X$28,'Форма 1'!U$8),"")</f>
        <v/>
      </c>
      <c r="E3470" s="103" t="str">
        <f>IF(ISNUMBER('Форма 1'!V3470),'Форма 1'!$H3470*VLOOKUP('Форма 1'!$F3470,'Придельники с 2022'!$B$4:$X$28,'Форма 1'!V$8),"")</f>
        <v/>
      </c>
      <c r="F3470" s="103" t="str">
        <f>IF(ISNUMBER('Форма 1'!W3470),'Форма 1'!$H3470*VLOOKUP('Форма 1'!$F3470,'Придельники с 2022'!$B$4:$X$28,'Форма 1'!W$8),"")</f>
        <v/>
      </c>
      <c r="G3470" s="103" t="str">
        <f>IF(ISNUMBER('Форма 1'!X3470),'Форма 1'!$H3470*VLOOKUP('Форма 1'!$F3470,'Придельники с 2022'!$B$4:$X$28,'Форма 1'!X$8),"")</f>
        <v/>
      </c>
      <c r="H3470" s="103" t="str">
        <f>IF(ISNUMBER('Форма 1'!Y3470),'Форма 1'!$H3470*VLOOKUP('Форма 1'!$F3470,'Придельники с 2022'!$B$4:$X$28,'Форма 1'!Y$8),"")</f>
        <v/>
      </c>
      <c r="I3470" s="103" t="str">
        <f>IF(ISNUMBER('Форма 1'!Z3470),'Форма 1'!$H3470*VLOOKUP('Форма 1'!$F3470,'Придельники с 2022'!$B$4:$X$28,'Форма 1'!Z$8),"")</f>
        <v/>
      </c>
      <c r="J3470" s="103" t="str">
        <f>IF(ISNUMBER('Форма 1'!AA3470),'Форма 1'!$H3470*VLOOKUP('Форма 1'!$F3470,'Придельники с 2022'!$B$4:$X$28,'Форма 1'!AA$8),"")</f>
        <v/>
      </c>
      <c r="K3470" s="90"/>
      <c r="L3470" s="87"/>
      <c r="M3470" s="103">
        <f>IF(ISNUMBER('Форма 1'!AD3470),'Форма 1'!$H3470*VLOOKUP('Форма 1'!$F3470,'Придельники с 2022'!$B$4:$X$28,'Форма 1'!AD$8),"")</f>
        <v>17034564.400000002</v>
      </c>
      <c r="N3470" s="103" t="str">
        <f>IF(ISBLANK('Форма 1'!$AE3470),"",IF('Форма 1'!$AE3470=1,'Форма 1'!$H3470*VLOOKUP('Форма 1'!$F3470,'Придельники с 2022'!$B$4:$X$28,'Форма 1'!$AE$8,0),IF('Форма 1'!$AE3470=2,'Форма 1'!$H3470*VLOOKUP('Форма 1'!$F3470,'Придельники с 2022'!$B$4:$X$28,13,0),IF('Форма 1'!$AE3470=3,'Форма 1'!$H3470*VLOOKUP('Форма 1'!$F3470,'Придельники с 2022'!$B$4:$X$28,12,0)))))</f>
        <v/>
      </c>
      <c r="O3470" s="103" t="str">
        <f>IF(ISNUMBER('Форма 1'!AF3470),'Форма 1'!$H3470*VLOOKUP('Форма 1'!$F3470,'Придельники с 2022'!$B$4:$X$28,'Форма 1'!AF$8),"")</f>
        <v/>
      </c>
      <c r="P3470" s="87"/>
      <c r="Q3470" s="103" t="str">
        <f>IF(ISNUMBER('Форма 1'!AH3470),'Форма 1'!$H3470*VLOOKUP('Форма 1'!$F3470,'Придельники с 2022'!$B$4:$X$28,'Форма 1'!AH$8),"")</f>
        <v/>
      </c>
      <c r="R3470" s="103" t="str">
        <f>IF(ISNUMBER('Форма 1'!AI3470),'Форма 1'!$H3470*VLOOKUP('Форма 1'!$F3470,'Придельники с 2022'!$B$4:$X$28,'Форма 1'!AI$8),"")</f>
        <v/>
      </c>
      <c r="S3470" s="103" t="str">
        <f>IF(ISNUMBER('Форма 1'!AJ3470),'Форма 1'!$H3470*VLOOKUP('Форма 1'!$F3470,'Придельники с 2022'!$B$4:$X$28,'Форма 1'!AJ$8),"")</f>
        <v/>
      </c>
      <c r="T3470" s="87"/>
    </row>
    <row r="3471" spans="1:20">
      <c r="A3471" s="188">
        <f t="shared" si="253"/>
        <v>312</v>
      </c>
      <c r="B3471" s="189" t="s">
        <v>3347</v>
      </c>
      <c r="C3471" s="99">
        <f t="shared" si="254"/>
        <v>15828972.096000003</v>
      </c>
      <c r="D3471" s="103" t="str">
        <f>IF(ISNUMBER('Форма 1'!U3471),'Форма 1'!$H3471*VLOOKUP('Форма 1'!$F3471,'Придельники с 2022'!$B$4:$X$28,'Форма 1'!U$8),"")</f>
        <v/>
      </c>
      <c r="E3471" s="103" t="str">
        <f>IF(ISNUMBER('Форма 1'!V3471),'Форма 1'!$H3471*VLOOKUP('Форма 1'!$F3471,'Придельники с 2022'!$B$4:$X$28,'Форма 1'!V$8),"")</f>
        <v/>
      </c>
      <c r="F3471" s="103" t="str">
        <f>IF(ISNUMBER('Форма 1'!W3471),'Форма 1'!$H3471*VLOOKUP('Форма 1'!$F3471,'Придельники с 2022'!$B$4:$X$28,'Форма 1'!W$8),"")</f>
        <v/>
      </c>
      <c r="G3471" s="103" t="str">
        <f>IF(ISNUMBER('Форма 1'!X3471),'Форма 1'!$H3471*VLOOKUP('Форма 1'!$F3471,'Придельники с 2022'!$B$4:$X$28,'Форма 1'!X$8),"")</f>
        <v/>
      </c>
      <c r="H3471" s="103" t="str">
        <f>IF(ISNUMBER('Форма 1'!Y3471),'Форма 1'!$H3471*VLOOKUP('Форма 1'!$F3471,'Придельники с 2022'!$B$4:$X$28,'Форма 1'!Y$8),"")</f>
        <v/>
      </c>
      <c r="I3471" s="103" t="str">
        <f>IF(ISNUMBER('Форма 1'!Z3471),'Форма 1'!$H3471*VLOOKUP('Форма 1'!$F3471,'Придельники с 2022'!$B$4:$X$28,'Форма 1'!Z$8),"")</f>
        <v/>
      </c>
      <c r="J3471" s="103" t="str">
        <f>IF(ISNUMBER('Форма 1'!AA3471),'Форма 1'!$H3471*VLOOKUP('Форма 1'!$F3471,'Придельники с 2022'!$B$4:$X$28,'Форма 1'!AA$8),"")</f>
        <v/>
      </c>
      <c r="K3471" s="90"/>
      <c r="L3471" s="87"/>
      <c r="M3471" s="103">
        <f>IF(ISNUMBER('Форма 1'!AD3471),'Форма 1'!$H3471*VLOOKUP('Форма 1'!$F3471,'Придельники с 2022'!$B$4:$X$28,'Форма 1'!AD$8),"")</f>
        <v>15828972.096000003</v>
      </c>
      <c r="N3471" s="103" t="str">
        <f>IF(ISBLANK('Форма 1'!$AE3471),"",IF('Форма 1'!$AE3471=1,'Форма 1'!$H3471*VLOOKUP('Форма 1'!$F3471,'Придельники с 2022'!$B$4:$X$28,'Форма 1'!$AE$8,0),IF('Форма 1'!$AE3471=2,'Форма 1'!$H3471*VLOOKUP('Форма 1'!$F3471,'Придельники с 2022'!$B$4:$X$28,13,0),IF('Форма 1'!$AE3471=3,'Форма 1'!$H3471*VLOOKUP('Форма 1'!$F3471,'Придельники с 2022'!$B$4:$X$28,12,0)))))</f>
        <v/>
      </c>
      <c r="O3471" s="103" t="str">
        <f>IF(ISNUMBER('Форма 1'!AF3471),'Форма 1'!$H3471*VLOOKUP('Форма 1'!$F3471,'Придельники с 2022'!$B$4:$X$28,'Форма 1'!AF$8),"")</f>
        <v/>
      </c>
      <c r="P3471" s="87"/>
      <c r="Q3471" s="103" t="str">
        <f>IF(ISNUMBER('Форма 1'!AH3471),'Форма 1'!$H3471*VLOOKUP('Форма 1'!$F3471,'Придельники с 2022'!$B$4:$X$28,'Форма 1'!AH$8),"")</f>
        <v/>
      </c>
      <c r="R3471" s="103" t="str">
        <f>IF(ISNUMBER('Форма 1'!AI3471),'Форма 1'!$H3471*VLOOKUP('Форма 1'!$F3471,'Придельники с 2022'!$B$4:$X$28,'Форма 1'!AI$8),"")</f>
        <v/>
      </c>
      <c r="S3471" s="103" t="str">
        <f>IF(ISNUMBER('Форма 1'!AJ3471),'Форма 1'!$H3471*VLOOKUP('Форма 1'!$F3471,'Придельники с 2022'!$B$4:$X$28,'Форма 1'!AJ$8),"")</f>
        <v/>
      </c>
      <c r="T3471" s="88"/>
    </row>
    <row r="3472" spans="1:20">
      <c r="A3472" s="188">
        <f t="shared" si="253"/>
        <v>313</v>
      </c>
      <c r="B3472" s="189" t="s">
        <v>3348</v>
      </c>
      <c r="C3472" s="99">
        <f t="shared" si="254"/>
        <v>8723318.2400000002</v>
      </c>
      <c r="D3472" s="103" t="str">
        <f>IF(ISNUMBER('Форма 1'!U3472),'Форма 1'!$H3472*VLOOKUP('Форма 1'!$F3472,'Придельники с 2022'!$B$4:$X$28,'Форма 1'!U$8),"")</f>
        <v/>
      </c>
      <c r="E3472" s="103" t="str">
        <f>IF(ISNUMBER('Форма 1'!V3472),'Форма 1'!$H3472*VLOOKUP('Форма 1'!$F3472,'Придельники с 2022'!$B$4:$X$28,'Форма 1'!V$8),"")</f>
        <v/>
      </c>
      <c r="F3472" s="103" t="str">
        <f>IF(ISNUMBER('Форма 1'!W3472),'Форма 1'!$H3472*VLOOKUP('Форма 1'!$F3472,'Придельники с 2022'!$B$4:$X$28,'Форма 1'!W$8),"")</f>
        <v/>
      </c>
      <c r="G3472" s="103" t="str">
        <f>IF(ISNUMBER('Форма 1'!X3472),'Форма 1'!$H3472*VLOOKUP('Форма 1'!$F3472,'Придельники с 2022'!$B$4:$X$28,'Форма 1'!X$8),"")</f>
        <v/>
      </c>
      <c r="H3472" s="103" t="str">
        <f>IF(ISNUMBER('Форма 1'!Y3472),'Форма 1'!$H3472*VLOOKUP('Форма 1'!$F3472,'Придельники с 2022'!$B$4:$X$28,'Форма 1'!Y$8),"")</f>
        <v/>
      </c>
      <c r="I3472" s="103" t="str">
        <f>IF(ISNUMBER('Форма 1'!Z3472),'Форма 1'!$H3472*VLOOKUP('Форма 1'!$F3472,'Придельники с 2022'!$B$4:$X$28,'Форма 1'!Z$8),"")</f>
        <v/>
      </c>
      <c r="J3472" s="103" t="str">
        <f>IF(ISNUMBER('Форма 1'!AA3472),'Форма 1'!$H3472*VLOOKUP('Форма 1'!$F3472,'Придельники с 2022'!$B$4:$X$28,'Форма 1'!AA$8),"")</f>
        <v/>
      </c>
      <c r="K3472" s="90"/>
      <c r="L3472" s="87"/>
      <c r="M3472" s="103">
        <f>IF(ISNUMBER('Форма 1'!AD3472),'Форма 1'!$H3472*VLOOKUP('Форма 1'!$F3472,'Придельники с 2022'!$B$4:$X$28,'Форма 1'!AD$8),"")</f>
        <v>8723318.2400000002</v>
      </c>
      <c r="N3472" s="103" t="str">
        <f>IF(ISBLANK('Форма 1'!$AE3472),"",IF('Форма 1'!$AE3472=1,'Форма 1'!$H3472*VLOOKUP('Форма 1'!$F3472,'Придельники с 2022'!$B$4:$X$28,'Форма 1'!$AE$8,0),IF('Форма 1'!$AE3472=2,'Форма 1'!$H3472*VLOOKUP('Форма 1'!$F3472,'Придельники с 2022'!$B$4:$X$28,13,0),IF('Форма 1'!$AE3472=3,'Форма 1'!$H3472*VLOOKUP('Форма 1'!$F3472,'Придельники с 2022'!$B$4:$X$28,12,0)))))</f>
        <v/>
      </c>
      <c r="O3472" s="103" t="str">
        <f>IF(ISNUMBER('Форма 1'!AF3472),'Форма 1'!$H3472*VLOOKUP('Форма 1'!$F3472,'Придельники с 2022'!$B$4:$X$28,'Форма 1'!AF$8),"")</f>
        <v/>
      </c>
      <c r="P3472" s="87"/>
      <c r="Q3472" s="103" t="str">
        <f>IF(ISNUMBER('Форма 1'!AH3472),'Форма 1'!$H3472*VLOOKUP('Форма 1'!$F3472,'Придельники с 2022'!$B$4:$X$28,'Форма 1'!AH$8),"")</f>
        <v/>
      </c>
      <c r="R3472" s="103" t="str">
        <f>IF(ISNUMBER('Форма 1'!AI3472),'Форма 1'!$H3472*VLOOKUP('Форма 1'!$F3472,'Придельники с 2022'!$B$4:$X$28,'Форма 1'!AI$8),"")</f>
        <v/>
      </c>
      <c r="S3472" s="103" t="str">
        <f>IF(ISNUMBER('Форма 1'!AJ3472),'Форма 1'!$H3472*VLOOKUP('Форма 1'!$F3472,'Придельники с 2022'!$B$4:$X$28,'Форма 1'!AJ$8),"")</f>
        <v/>
      </c>
      <c r="T3472" s="87"/>
    </row>
    <row r="3473" spans="1:20">
      <c r="A3473" s="188">
        <f t="shared" si="253"/>
        <v>314</v>
      </c>
      <c r="B3473" s="189" t="s">
        <v>3349</v>
      </c>
      <c r="C3473" s="99">
        <f t="shared" si="254"/>
        <v>8694495.7120000012</v>
      </c>
      <c r="D3473" s="103" t="str">
        <f>IF(ISNUMBER('Форма 1'!U3473),'Форма 1'!$H3473*VLOOKUP('Форма 1'!$F3473,'Придельники с 2022'!$B$4:$X$28,'Форма 1'!U$8),"")</f>
        <v/>
      </c>
      <c r="E3473" s="103" t="str">
        <f>IF(ISNUMBER('Форма 1'!V3473),'Форма 1'!$H3473*VLOOKUP('Форма 1'!$F3473,'Придельники с 2022'!$B$4:$X$28,'Форма 1'!V$8),"")</f>
        <v/>
      </c>
      <c r="F3473" s="103" t="str">
        <f>IF(ISNUMBER('Форма 1'!W3473),'Форма 1'!$H3473*VLOOKUP('Форма 1'!$F3473,'Придельники с 2022'!$B$4:$X$28,'Форма 1'!W$8),"")</f>
        <v/>
      </c>
      <c r="G3473" s="103" t="str">
        <f>IF(ISNUMBER('Форма 1'!X3473),'Форма 1'!$H3473*VLOOKUP('Форма 1'!$F3473,'Придельники с 2022'!$B$4:$X$28,'Форма 1'!X$8),"")</f>
        <v/>
      </c>
      <c r="H3473" s="103" t="str">
        <f>IF(ISNUMBER('Форма 1'!Y3473),'Форма 1'!$H3473*VLOOKUP('Форма 1'!$F3473,'Придельники с 2022'!$B$4:$X$28,'Форма 1'!Y$8),"")</f>
        <v/>
      </c>
      <c r="I3473" s="103" t="str">
        <f>IF(ISNUMBER('Форма 1'!Z3473),'Форма 1'!$H3473*VLOOKUP('Форма 1'!$F3473,'Придельники с 2022'!$B$4:$X$28,'Форма 1'!Z$8),"")</f>
        <v/>
      </c>
      <c r="J3473" s="103" t="str">
        <f>IF(ISNUMBER('Форма 1'!AA3473),'Форма 1'!$H3473*VLOOKUP('Форма 1'!$F3473,'Придельники с 2022'!$B$4:$X$28,'Форма 1'!AA$8),"")</f>
        <v/>
      </c>
      <c r="K3473" s="90"/>
      <c r="L3473" s="87"/>
      <c r="M3473" s="103">
        <f>IF(ISNUMBER('Форма 1'!AD3473),'Форма 1'!$H3473*VLOOKUP('Форма 1'!$F3473,'Придельники с 2022'!$B$4:$X$28,'Форма 1'!AD$8),"")</f>
        <v>8694495.7120000012</v>
      </c>
      <c r="N3473" s="103" t="str">
        <f>IF(ISBLANK('Форма 1'!$AE3473),"",IF('Форма 1'!$AE3473=1,'Форма 1'!$H3473*VLOOKUP('Форма 1'!$F3473,'Придельники с 2022'!$B$4:$X$28,'Форма 1'!$AE$8,0),IF('Форма 1'!$AE3473=2,'Форма 1'!$H3473*VLOOKUP('Форма 1'!$F3473,'Придельники с 2022'!$B$4:$X$28,13,0),IF('Форма 1'!$AE3473=3,'Форма 1'!$H3473*VLOOKUP('Форма 1'!$F3473,'Придельники с 2022'!$B$4:$X$28,12,0)))))</f>
        <v/>
      </c>
      <c r="O3473" s="103" t="str">
        <f>IF(ISNUMBER('Форма 1'!AF3473),'Форма 1'!$H3473*VLOOKUP('Форма 1'!$F3473,'Придельники с 2022'!$B$4:$X$28,'Форма 1'!AF$8),"")</f>
        <v/>
      </c>
      <c r="P3473" s="87"/>
      <c r="Q3473" s="103" t="str">
        <f>IF(ISNUMBER('Форма 1'!AH3473),'Форма 1'!$H3473*VLOOKUP('Форма 1'!$F3473,'Придельники с 2022'!$B$4:$X$28,'Форма 1'!AH$8),"")</f>
        <v/>
      </c>
      <c r="R3473" s="103" t="str">
        <f>IF(ISNUMBER('Форма 1'!AI3473),'Форма 1'!$H3473*VLOOKUP('Форма 1'!$F3473,'Придельники с 2022'!$B$4:$X$28,'Форма 1'!AI$8),"")</f>
        <v/>
      </c>
      <c r="S3473" s="103" t="str">
        <f>IF(ISNUMBER('Форма 1'!AJ3473),'Форма 1'!$H3473*VLOOKUP('Форма 1'!$F3473,'Придельники с 2022'!$B$4:$X$28,'Форма 1'!AJ$8),"")</f>
        <v/>
      </c>
      <c r="T3473" s="87"/>
    </row>
    <row r="3474" spans="1:20">
      <c r="A3474" s="188">
        <f t="shared" si="253"/>
        <v>315</v>
      </c>
      <c r="B3474" s="189" t="s">
        <v>3350</v>
      </c>
      <c r="C3474" s="99">
        <f t="shared" si="254"/>
        <v>13361043.136000002</v>
      </c>
      <c r="D3474" s="103" t="str">
        <f>IF(ISNUMBER('Форма 1'!U3474),'Форма 1'!$H3474*VLOOKUP('Форма 1'!$F3474,'Придельники с 2022'!$B$4:$X$28,'Форма 1'!U$8),"")</f>
        <v/>
      </c>
      <c r="E3474" s="103" t="str">
        <f>IF(ISNUMBER('Форма 1'!V3474),'Форма 1'!$H3474*VLOOKUP('Форма 1'!$F3474,'Придельники с 2022'!$B$4:$X$28,'Форма 1'!V$8),"")</f>
        <v/>
      </c>
      <c r="F3474" s="103" t="str">
        <f>IF(ISNUMBER('Форма 1'!W3474),'Форма 1'!$H3474*VLOOKUP('Форма 1'!$F3474,'Придельники с 2022'!$B$4:$X$28,'Форма 1'!W$8),"")</f>
        <v/>
      </c>
      <c r="G3474" s="103" t="str">
        <f>IF(ISNUMBER('Форма 1'!X3474),'Форма 1'!$H3474*VLOOKUP('Форма 1'!$F3474,'Придельники с 2022'!$B$4:$X$28,'Форма 1'!X$8),"")</f>
        <v/>
      </c>
      <c r="H3474" s="103" t="str">
        <f>IF(ISNUMBER('Форма 1'!Y3474),'Форма 1'!$H3474*VLOOKUP('Форма 1'!$F3474,'Придельники с 2022'!$B$4:$X$28,'Форма 1'!Y$8),"")</f>
        <v/>
      </c>
      <c r="I3474" s="103" t="str">
        <f>IF(ISNUMBER('Форма 1'!Z3474),'Форма 1'!$H3474*VLOOKUP('Форма 1'!$F3474,'Придельники с 2022'!$B$4:$X$28,'Форма 1'!Z$8),"")</f>
        <v/>
      </c>
      <c r="J3474" s="103" t="str">
        <f>IF(ISNUMBER('Форма 1'!AA3474),'Форма 1'!$H3474*VLOOKUP('Форма 1'!$F3474,'Придельники с 2022'!$B$4:$X$28,'Форма 1'!AA$8),"")</f>
        <v/>
      </c>
      <c r="K3474" s="90"/>
      <c r="L3474" s="87"/>
      <c r="M3474" s="103">
        <f>IF(ISNUMBER('Форма 1'!AD3474),'Форма 1'!$H3474*VLOOKUP('Форма 1'!$F3474,'Придельники с 2022'!$B$4:$X$28,'Форма 1'!AD$8),"")</f>
        <v>13361043.136000002</v>
      </c>
      <c r="N3474" s="103" t="str">
        <f>IF(ISBLANK('Форма 1'!$AE3474),"",IF('Форма 1'!$AE3474=1,'Форма 1'!$H3474*VLOOKUP('Форма 1'!$F3474,'Придельники с 2022'!$B$4:$X$28,'Форма 1'!$AE$8,0),IF('Форма 1'!$AE3474=2,'Форма 1'!$H3474*VLOOKUP('Форма 1'!$F3474,'Придельники с 2022'!$B$4:$X$28,13,0),IF('Форма 1'!$AE3474=3,'Форма 1'!$H3474*VLOOKUP('Форма 1'!$F3474,'Придельники с 2022'!$B$4:$X$28,12,0)))))</f>
        <v/>
      </c>
      <c r="O3474" s="103" t="str">
        <f>IF(ISNUMBER('Форма 1'!AF3474),'Форма 1'!$H3474*VLOOKUP('Форма 1'!$F3474,'Придельники с 2022'!$B$4:$X$28,'Форма 1'!AF$8),"")</f>
        <v/>
      </c>
      <c r="P3474" s="87"/>
      <c r="Q3474" s="103" t="str">
        <f>IF(ISNUMBER('Форма 1'!AH3474),'Форма 1'!$H3474*VLOOKUP('Форма 1'!$F3474,'Придельники с 2022'!$B$4:$X$28,'Форма 1'!AH$8),"")</f>
        <v/>
      </c>
      <c r="R3474" s="103" t="str">
        <f>IF(ISNUMBER('Форма 1'!AI3474),'Форма 1'!$H3474*VLOOKUP('Форма 1'!$F3474,'Придельники с 2022'!$B$4:$X$28,'Форма 1'!AI$8),"")</f>
        <v/>
      </c>
      <c r="S3474" s="103" t="str">
        <f>IF(ISNUMBER('Форма 1'!AJ3474),'Форма 1'!$H3474*VLOOKUP('Форма 1'!$F3474,'Придельники с 2022'!$B$4:$X$28,'Форма 1'!AJ$8),"")</f>
        <v/>
      </c>
      <c r="T3474" s="87"/>
    </row>
    <row r="3475" spans="1:20">
      <c r="A3475" s="188">
        <f t="shared" si="253"/>
        <v>316</v>
      </c>
      <c r="B3475" s="189" t="s">
        <v>3351</v>
      </c>
      <c r="C3475" s="99">
        <f t="shared" si="254"/>
        <v>9156556.8640000019</v>
      </c>
      <c r="D3475" s="103" t="str">
        <f>IF(ISNUMBER('Форма 1'!U3475),'Форма 1'!$H3475*VLOOKUP('Форма 1'!$F3475,'Придельники с 2022'!$B$4:$X$28,'Форма 1'!U$8),"")</f>
        <v/>
      </c>
      <c r="E3475" s="103" t="str">
        <f>IF(ISNUMBER('Форма 1'!V3475),'Форма 1'!$H3475*VLOOKUP('Форма 1'!$F3475,'Придельники с 2022'!$B$4:$X$28,'Форма 1'!V$8),"")</f>
        <v/>
      </c>
      <c r="F3475" s="103" t="str">
        <f>IF(ISNUMBER('Форма 1'!W3475),'Форма 1'!$H3475*VLOOKUP('Форма 1'!$F3475,'Придельники с 2022'!$B$4:$X$28,'Форма 1'!W$8),"")</f>
        <v/>
      </c>
      <c r="G3475" s="103" t="str">
        <f>IF(ISNUMBER('Форма 1'!X3475),'Форма 1'!$H3475*VLOOKUP('Форма 1'!$F3475,'Придельники с 2022'!$B$4:$X$28,'Форма 1'!X$8),"")</f>
        <v/>
      </c>
      <c r="H3475" s="103" t="str">
        <f>IF(ISNUMBER('Форма 1'!Y3475),'Форма 1'!$H3475*VLOOKUP('Форма 1'!$F3475,'Придельники с 2022'!$B$4:$X$28,'Форма 1'!Y$8),"")</f>
        <v/>
      </c>
      <c r="I3475" s="103" t="str">
        <f>IF(ISNUMBER('Форма 1'!Z3475),'Форма 1'!$H3475*VLOOKUP('Форма 1'!$F3475,'Придельники с 2022'!$B$4:$X$28,'Форма 1'!Z$8),"")</f>
        <v/>
      </c>
      <c r="J3475" s="103" t="str">
        <f>IF(ISNUMBER('Форма 1'!AA3475),'Форма 1'!$H3475*VLOOKUP('Форма 1'!$F3475,'Придельники с 2022'!$B$4:$X$28,'Форма 1'!AA$8),"")</f>
        <v/>
      </c>
      <c r="K3475" s="90"/>
      <c r="L3475" s="87"/>
      <c r="M3475" s="103">
        <f>IF(ISNUMBER('Форма 1'!AD3475),'Форма 1'!$H3475*VLOOKUP('Форма 1'!$F3475,'Придельники с 2022'!$B$4:$X$28,'Форма 1'!AD$8),"")</f>
        <v>9156556.8640000019</v>
      </c>
      <c r="N3475" s="103" t="str">
        <f>IF(ISBLANK('Форма 1'!$AE3475),"",IF('Форма 1'!$AE3475=1,'Форма 1'!$H3475*VLOOKUP('Форма 1'!$F3475,'Придельники с 2022'!$B$4:$X$28,'Форма 1'!$AE$8,0),IF('Форма 1'!$AE3475=2,'Форма 1'!$H3475*VLOOKUP('Форма 1'!$F3475,'Придельники с 2022'!$B$4:$X$28,13,0),IF('Форма 1'!$AE3475=3,'Форма 1'!$H3475*VLOOKUP('Форма 1'!$F3475,'Придельники с 2022'!$B$4:$X$28,12,0)))))</f>
        <v/>
      </c>
      <c r="O3475" s="103" t="str">
        <f>IF(ISNUMBER('Форма 1'!AF3475),'Форма 1'!$H3475*VLOOKUP('Форма 1'!$F3475,'Придельники с 2022'!$B$4:$X$28,'Форма 1'!AF$8),"")</f>
        <v/>
      </c>
      <c r="P3475" s="87"/>
      <c r="Q3475" s="103" t="str">
        <f>IF(ISNUMBER('Форма 1'!AH3475),'Форма 1'!$H3475*VLOOKUP('Форма 1'!$F3475,'Придельники с 2022'!$B$4:$X$28,'Форма 1'!AH$8),"")</f>
        <v/>
      </c>
      <c r="R3475" s="103" t="str">
        <f>IF(ISNUMBER('Форма 1'!AI3475),'Форма 1'!$H3475*VLOOKUP('Форма 1'!$F3475,'Придельники с 2022'!$B$4:$X$28,'Форма 1'!AI$8),"")</f>
        <v/>
      </c>
      <c r="S3475" s="103" t="str">
        <f>IF(ISNUMBER('Форма 1'!AJ3475),'Форма 1'!$H3475*VLOOKUP('Форма 1'!$F3475,'Придельники с 2022'!$B$4:$X$28,'Форма 1'!AJ$8),"")</f>
        <v/>
      </c>
      <c r="T3475" s="87"/>
    </row>
    <row r="3476" spans="1:20">
      <c r="A3476" s="188">
        <f t="shared" si="253"/>
        <v>317</v>
      </c>
      <c r="B3476" s="189" t="s">
        <v>3352</v>
      </c>
      <c r="C3476" s="99">
        <f t="shared" si="254"/>
        <v>9190783.6160000004</v>
      </c>
      <c r="D3476" s="103" t="str">
        <f>IF(ISNUMBER('Форма 1'!U3476),'Форма 1'!$H3476*VLOOKUP('Форма 1'!$F3476,'Придельники с 2022'!$B$4:$X$28,'Форма 1'!U$8),"")</f>
        <v/>
      </c>
      <c r="E3476" s="103" t="str">
        <f>IF(ISNUMBER('Форма 1'!V3476),'Форма 1'!$H3476*VLOOKUP('Форма 1'!$F3476,'Придельники с 2022'!$B$4:$X$28,'Форма 1'!V$8),"")</f>
        <v/>
      </c>
      <c r="F3476" s="103" t="str">
        <f>IF(ISNUMBER('Форма 1'!W3476),'Форма 1'!$H3476*VLOOKUP('Форма 1'!$F3476,'Придельники с 2022'!$B$4:$X$28,'Форма 1'!W$8),"")</f>
        <v/>
      </c>
      <c r="G3476" s="103" t="str">
        <f>IF(ISNUMBER('Форма 1'!X3476),'Форма 1'!$H3476*VLOOKUP('Форма 1'!$F3476,'Придельники с 2022'!$B$4:$X$28,'Форма 1'!X$8),"")</f>
        <v/>
      </c>
      <c r="H3476" s="103" t="str">
        <f>IF(ISNUMBER('Форма 1'!Y3476),'Форма 1'!$H3476*VLOOKUP('Форма 1'!$F3476,'Придельники с 2022'!$B$4:$X$28,'Форма 1'!Y$8),"")</f>
        <v/>
      </c>
      <c r="I3476" s="103" t="str">
        <f>IF(ISNUMBER('Форма 1'!Z3476),'Форма 1'!$H3476*VLOOKUP('Форма 1'!$F3476,'Придельники с 2022'!$B$4:$X$28,'Форма 1'!Z$8),"")</f>
        <v/>
      </c>
      <c r="J3476" s="103" t="str">
        <f>IF(ISNUMBER('Форма 1'!AA3476),'Форма 1'!$H3476*VLOOKUP('Форма 1'!$F3476,'Придельники с 2022'!$B$4:$X$28,'Форма 1'!AA$8),"")</f>
        <v/>
      </c>
      <c r="K3476" s="90"/>
      <c r="L3476" s="87"/>
      <c r="M3476" s="103">
        <f>IF(ISNUMBER('Форма 1'!AD3476),'Форма 1'!$H3476*VLOOKUP('Форма 1'!$F3476,'Придельники с 2022'!$B$4:$X$28,'Форма 1'!AD$8),"")</f>
        <v>9190783.6160000004</v>
      </c>
      <c r="N3476" s="103" t="str">
        <f>IF(ISBLANK('Форма 1'!$AE3476),"",IF('Форма 1'!$AE3476=1,'Форма 1'!$H3476*VLOOKUP('Форма 1'!$F3476,'Придельники с 2022'!$B$4:$X$28,'Форма 1'!$AE$8,0),IF('Форма 1'!$AE3476=2,'Форма 1'!$H3476*VLOOKUP('Форма 1'!$F3476,'Придельники с 2022'!$B$4:$X$28,13,0),IF('Форма 1'!$AE3476=3,'Форма 1'!$H3476*VLOOKUP('Форма 1'!$F3476,'Придельники с 2022'!$B$4:$X$28,12,0)))))</f>
        <v/>
      </c>
      <c r="O3476" s="103" t="str">
        <f>IF(ISNUMBER('Форма 1'!AF3476),'Форма 1'!$H3476*VLOOKUP('Форма 1'!$F3476,'Придельники с 2022'!$B$4:$X$28,'Форма 1'!AF$8),"")</f>
        <v/>
      </c>
      <c r="P3476" s="87"/>
      <c r="Q3476" s="103" t="str">
        <f>IF(ISNUMBER('Форма 1'!AH3476),'Форма 1'!$H3476*VLOOKUP('Форма 1'!$F3476,'Придельники с 2022'!$B$4:$X$28,'Форма 1'!AH$8),"")</f>
        <v/>
      </c>
      <c r="R3476" s="103" t="str">
        <f>IF(ISNUMBER('Форма 1'!AI3476),'Форма 1'!$H3476*VLOOKUP('Форма 1'!$F3476,'Придельники с 2022'!$B$4:$X$28,'Форма 1'!AI$8),"")</f>
        <v/>
      </c>
      <c r="S3476" s="103" t="str">
        <f>IF(ISNUMBER('Форма 1'!AJ3476),'Форма 1'!$H3476*VLOOKUP('Форма 1'!$F3476,'Придельники с 2022'!$B$4:$X$28,'Форма 1'!AJ$8),"")</f>
        <v/>
      </c>
      <c r="T3476" s="87"/>
    </row>
    <row r="3477" spans="1:20">
      <c r="A3477" s="188">
        <f>A3476+1</f>
        <v>318</v>
      </c>
      <c r="B3477" s="189" t="s">
        <v>3353</v>
      </c>
      <c r="C3477" s="99">
        <f>SUM(D3477:J3477,L3477:T3477)</f>
        <v>10024385.168000001</v>
      </c>
      <c r="D3477" s="103" t="str">
        <f>IF(ISNUMBER('Форма 1'!U3477),'Форма 1'!$H3477*VLOOKUP('Форма 1'!$F3477,'Придельники с 2022'!$B$4:$X$28,'Форма 1'!U$8),"")</f>
        <v/>
      </c>
      <c r="E3477" s="103" t="str">
        <f>IF(ISNUMBER('Форма 1'!V3477),'Форма 1'!$H3477*VLOOKUP('Форма 1'!$F3477,'Придельники с 2022'!$B$4:$X$28,'Форма 1'!V$8),"")</f>
        <v/>
      </c>
      <c r="F3477" s="103" t="str">
        <f>IF(ISNUMBER('Форма 1'!W3477),'Форма 1'!$H3477*VLOOKUP('Форма 1'!$F3477,'Придельники с 2022'!$B$4:$X$28,'Форма 1'!W$8),"")</f>
        <v/>
      </c>
      <c r="G3477" s="103" t="str">
        <f>IF(ISNUMBER('Форма 1'!X3477),'Форма 1'!$H3477*VLOOKUP('Форма 1'!$F3477,'Придельники с 2022'!$B$4:$X$28,'Форма 1'!X$8),"")</f>
        <v/>
      </c>
      <c r="H3477" s="103" t="str">
        <f>IF(ISNUMBER('Форма 1'!Y3477),'Форма 1'!$H3477*VLOOKUP('Форма 1'!$F3477,'Придельники с 2022'!$B$4:$X$28,'Форма 1'!Y$8),"")</f>
        <v/>
      </c>
      <c r="I3477" s="103" t="str">
        <f>IF(ISNUMBER('Форма 1'!Z3477),'Форма 1'!$H3477*VLOOKUP('Форма 1'!$F3477,'Придельники с 2022'!$B$4:$X$28,'Форма 1'!Z$8),"")</f>
        <v/>
      </c>
      <c r="J3477" s="103" t="str">
        <f>IF(ISNUMBER('Форма 1'!AA3477),'Форма 1'!$H3477*VLOOKUP('Форма 1'!$F3477,'Придельники с 2022'!$B$4:$X$28,'Форма 1'!AA$8),"")</f>
        <v/>
      </c>
      <c r="K3477" s="90"/>
      <c r="L3477" s="87"/>
      <c r="M3477" s="103">
        <f>IF(ISNUMBER('Форма 1'!AD3477),'Форма 1'!$H3477*VLOOKUP('Форма 1'!$F3477,'Придельники с 2022'!$B$4:$X$28,'Форма 1'!AD$8),"")</f>
        <v>10024385.168000001</v>
      </c>
      <c r="N3477" s="103" t="str">
        <f>IF(ISBLANK('Форма 1'!$AE3477),"",IF('Форма 1'!$AE3477=1,'Форма 1'!$H3477*VLOOKUP('Форма 1'!$F3477,'Придельники с 2022'!$B$4:$X$28,'Форма 1'!$AE$8,0),IF('Форма 1'!$AE3477=2,'Форма 1'!$H3477*VLOOKUP('Форма 1'!$F3477,'Придельники с 2022'!$B$4:$X$28,13,0),IF('Форма 1'!$AE3477=3,'Форма 1'!$H3477*VLOOKUP('Форма 1'!$F3477,'Придельники с 2022'!$B$4:$X$28,12,0)))))</f>
        <v/>
      </c>
      <c r="O3477" s="103" t="str">
        <f>IF(ISNUMBER('Форма 1'!AF3477),'Форма 1'!$H3477*VLOOKUP('Форма 1'!$F3477,'Придельники с 2022'!$B$4:$X$28,'Форма 1'!AF$8),"")</f>
        <v/>
      </c>
      <c r="P3477" s="87"/>
      <c r="Q3477" s="103" t="str">
        <f>IF(ISNUMBER('Форма 1'!AH3477),'Форма 1'!$H3477*VLOOKUP('Форма 1'!$F3477,'Придельники с 2022'!$B$4:$X$28,'Форма 1'!AH$8),"")</f>
        <v/>
      </c>
      <c r="R3477" s="103" t="str">
        <f>IF(ISNUMBER('Форма 1'!AI3477),'Форма 1'!$H3477*VLOOKUP('Форма 1'!$F3477,'Придельники с 2022'!$B$4:$X$28,'Форма 1'!AI$8),"")</f>
        <v/>
      </c>
      <c r="S3477" s="103" t="str">
        <f>IF(ISNUMBER('Форма 1'!AJ3477),'Форма 1'!$H3477*VLOOKUP('Форма 1'!$F3477,'Придельники с 2022'!$B$4:$X$28,'Форма 1'!AJ$8),"")</f>
        <v/>
      </c>
      <c r="T3477" s="87"/>
    </row>
    <row r="3478" spans="1:20">
      <c r="A3478" s="188">
        <f>A3477+1</f>
        <v>319</v>
      </c>
      <c r="B3478" s="194" t="s">
        <v>5080</v>
      </c>
      <c r="C3478" s="99">
        <f>SUM(D3478:J3478,L3478:T3478)</f>
        <v>13892544.6</v>
      </c>
      <c r="D3478" s="103" t="str">
        <f>IF(ISNUMBER('Форма 1'!U3478),'Форма 1'!$H3478*VLOOKUP('Форма 1'!$F3478,'Придельники с 2022'!$B$4:$X$28,'Форма 1'!U$8),"")</f>
        <v/>
      </c>
      <c r="E3478" s="103" t="str">
        <f>IF(ISNUMBER('Форма 1'!V3478),'Форма 1'!$H3478*VLOOKUP('Форма 1'!$F3478,'Придельники с 2022'!$B$4:$X$28,'Форма 1'!V$8),"")</f>
        <v/>
      </c>
      <c r="F3478" s="103" t="str">
        <f>IF(ISNUMBER('Форма 1'!W3478),'Форма 1'!$H3478*VLOOKUP('Форма 1'!$F3478,'Придельники с 2022'!$B$4:$X$28,'Форма 1'!W$8),"")</f>
        <v/>
      </c>
      <c r="G3478" s="103" t="str">
        <f>IF(ISNUMBER('Форма 1'!X3478),'Форма 1'!$H3478*VLOOKUP('Форма 1'!$F3478,'Придельники с 2022'!$B$4:$X$28,'Форма 1'!X$8),"")</f>
        <v/>
      </c>
      <c r="H3478" s="103" t="str">
        <f>IF(ISNUMBER('Форма 1'!Y3478),'Форма 1'!$H3478*VLOOKUP('Форма 1'!$F3478,'Придельники с 2022'!$B$4:$X$28,'Форма 1'!Y$8),"")</f>
        <v/>
      </c>
      <c r="I3478" s="103" t="str">
        <f>IF(ISNUMBER('Форма 1'!Z3478),'Форма 1'!$H3478*VLOOKUP('Форма 1'!$F3478,'Придельники с 2022'!$B$4:$X$28,'Форма 1'!Z$8),"")</f>
        <v/>
      </c>
      <c r="J3478" s="103" t="str">
        <f>IF(ISNUMBER('Форма 1'!AA3478),'Форма 1'!$H3478*VLOOKUP('Форма 1'!$F3478,'Придельники с 2022'!$B$4:$X$28,'Форма 1'!AA$8),"")</f>
        <v/>
      </c>
      <c r="K3478" s="90">
        <v>5</v>
      </c>
      <c r="L3478" s="87">
        <f>2778508.92*K3478</f>
        <v>13892544.6</v>
      </c>
      <c r="M3478" s="103" t="str">
        <f>IF(ISNUMBER('Форма 1'!AD3478),'Форма 1'!$H3478*VLOOKUP('Форма 1'!$F3478,'Придельники с 2022'!$B$4:$X$28,'Форма 1'!AD$8),"")</f>
        <v/>
      </c>
      <c r="N3478" s="103" t="str">
        <f>IF(ISBLANK('Форма 1'!$AE3478),"",IF('Форма 1'!$AE3478=1,'Форма 1'!$H3478*VLOOKUP('Форма 1'!$F3478,'Придельники с 2022'!$B$4:$X$28,'Форма 1'!$AE$8,0),IF('Форма 1'!$AE3478=2,'Форма 1'!$H3478*VLOOKUP('Форма 1'!$F3478,'Придельники с 2022'!$B$4:$X$28,13,0),IF('Форма 1'!$AE3478=3,'Форма 1'!$H3478*VLOOKUP('Форма 1'!$F3478,'Придельники с 2022'!$B$4:$X$28,12,0)))))</f>
        <v/>
      </c>
      <c r="O3478" s="103" t="str">
        <f>IF(ISNUMBER('Форма 1'!AF3478),'Форма 1'!$H3478*VLOOKUP('Форма 1'!$F3478,'Придельники с 2022'!$B$4:$X$28,'Форма 1'!AF$8),"")</f>
        <v/>
      </c>
      <c r="P3478" s="87"/>
      <c r="Q3478" s="103" t="str">
        <f>IF(ISNUMBER('Форма 1'!AH3478),'Форма 1'!$H3478*VLOOKUP('Форма 1'!$F3478,'Придельники с 2022'!$B$4:$X$28,'Форма 1'!AH$8),"")</f>
        <v/>
      </c>
      <c r="R3478" s="103" t="str">
        <f>IF(ISNUMBER('Форма 1'!AI3478),'Форма 1'!$H3478*VLOOKUP('Форма 1'!$F3478,'Придельники с 2022'!$B$4:$X$28,'Форма 1'!AI$8),"")</f>
        <v/>
      </c>
      <c r="S3478" s="103" t="str">
        <f>IF(ISNUMBER('Форма 1'!AJ3478),'Форма 1'!$H3478*VLOOKUP('Форма 1'!$F3478,'Придельники с 2022'!$B$4:$X$28,'Форма 1'!AJ$8),"")</f>
        <v/>
      </c>
      <c r="T3478" s="87"/>
    </row>
    <row r="3479" spans="1:20">
      <c r="A3479" s="188">
        <f>A3477+1</f>
        <v>319</v>
      </c>
      <c r="B3479" s="189" t="s">
        <v>3354</v>
      </c>
      <c r="C3479" s="99">
        <f t="shared" si="254"/>
        <v>9779393.6800000016</v>
      </c>
      <c r="D3479" s="103" t="str">
        <f>IF(ISNUMBER('Форма 1'!U3479),'Форма 1'!$H3479*VLOOKUP('Форма 1'!$F3479,'Придельники с 2022'!$B$4:$X$28,'Форма 1'!U$8),"")</f>
        <v/>
      </c>
      <c r="E3479" s="103" t="str">
        <f>IF(ISNUMBER('Форма 1'!V3479),'Форма 1'!$H3479*VLOOKUP('Форма 1'!$F3479,'Придельники с 2022'!$B$4:$X$28,'Форма 1'!V$8),"")</f>
        <v/>
      </c>
      <c r="F3479" s="103" t="str">
        <f>IF(ISNUMBER('Форма 1'!W3479),'Форма 1'!$H3479*VLOOKUP('Форма 1'!$F3479,'Придельники с 2022'!$B$4:$X$28,'Форма 1'!W$8),"")</f>
        <v/>
      </c>
      <c r="G3479" s="103" t="str">
        <f>IF(ISNUMBER('Форма 1'!X3479),'Форма 1'!$H3479*VLOOKUP('Форма 1'!$F3479,'Придельники с 2022'!$B$4:$X$28,'Форма 1'!X$8),"")</f>
        <v/>
      </c>
      <c r="H3479" s="103" t="str">
        <f>IF(ISNUMBER('Форма 1'!Y3479),'Форма 1'!$H3479*VLOOKUP('Форма 1'!$F3479,'Придельники с 2022'!$B$4:$X$28,'Форма 1'!Y$8),"")</f>
        <v/>
      </c>
      <c r="I3479" s="103" t="str">
        <f>IF(ISNUMBER('Форма 1'!Z3479),'Форма 1'!$H3479*VLOOKUP('Форма 1'!$F3479,'Придельники с 2022'!$B$4:$X$28,'Форма 1'!Z$8),"")</f>
        <v/>
      </c>
      <c r="J3479" s="103" t="str">
        <f>IF(ISNUMBER('Форма 1'!AA3479),'Форма 1'!$H3479*VLOOKUP('Форма 1'!$F3479,'Придельники с 2022'!$B$4:$X$28,'Форма 1'!AA$8),"")</f>
        <v/>
      </c>
      <c r="K3479" s="90"/>
      <c r="L3479" s="87"/>
      <c r="M3479" s="103">
        <f>IF(ISNUMBER('Форма 1'!AD3479),'Форма 1'!$H3479*VLOOKUP('Форма 1'!$F3479,'Придельники с 2022'!$B$4:$X$28,'Форма 1'!AD$8),"")</f>
        <v>9779393.6800000016</v>
      </c>
      <c r="N3479" s="103" t="str">
        <f>IF(ISBLANK('Форма 1'!$AE3479),"",IF('Форма 1'!$AE3479=1,'Форма 1'!$H3479*VLOOKUP('Форма 1'!$F3479,'Придельники с 2022'!$B$4:$X$28,'Форма 1'!$AE$8,0),IF('Форма 1'!$AE3479=2,'Форма 1'!$H3479*VLOOKUP('Форма 1'!$F3479,'Придельники с 2022'!$B$4:$X$28,13,0),IF('Форма 1'!$AE3479=3,'Форма 1'!$H3479*VLOOKUP('Форма 1'!$F3479,'Придельники с 2022'!$B$4:$X$28,12,0)))))</f>
        <v/>
      </c>
      <c r="O3479" s="103" t="str">
        <f>IF(ISNUMBER('Форма 1'!AF3479),'Форма 1'!$H3479*VLOOKUP('Форма 1'!$F3479,'Придельники с 2022'!$B$4:$X$28,'Форма 1'!AF$8),"")</f>
        <v/>
      </c>
      <c r="P3479" s="87"/>
      <c r="Q3479" s="103" t="str">
        <f>IF(ISNUMBER('Форма 1'!AH3479),'Форма 1'!$H3479*VLOOKUP('Форма 1'!$F3479,'Придельники с 2022'!$B$4:$X$28,'Форма 1'!AH$8),"")</f>
        <v/>
      </c>
      <c r="R3479" s="103" t="str">
        <f>IF(ISNUMBER('Форма 1'!AI3479),'Форма 1'!$H3479*VLOOKUP('Форма 1'!$F3479,'Придельники с 2022'!$B$4:$X$28,'Форма 1'!AI$8),"")</f>
        <v/>
      </c>
      <c r="S3479" s="103" t="str">
        <f>IF(ISNUMBER('Форма 1'!AJ3479),'Форма 1'!$H3479*VLOOKUP('Форма 1'!$F3479,'Придельники с 2022'!$B$4:$X$28,'Форма 1'!AJ$8),"")</f>
        <v/>
      </c>
      <c r="T3479" s="87"/>
    </row>
    <row r="3480" spans="1:20">
      <c r="A3480" s="188">
        <f t="shared" si="253"/>
        <v>320</v>
      </c>
      <c r="B3480" s="189" t="s">
        <v>3355</v>
      </c>
      <c r="C3480" s="99">
        <f t="shared" si="254"/>
        <v>15750610.848000001</v>
      </c>
      <c r="D3480" s="103" t="str">
        <f>IF(ISNUMBER('Форма 1'!U3480),'Форма 1'!$H3480*VLOOKUP('Форма 1'!$F3480,'Придельники с 2022'!$B$4:$X$28,'Форма 1'!U$8),"")</f>
        <v/>
      </c>
      <c r="E3480" s="103" t="str">
        <f>IF(ISNUMBER('Форма 1'!V3480),'Форма 1'!$H3480*VLOOKUP('Форма 1'!$F3480,'Придельники с 2022'!$B$4:$X$28,'Форма 1'!V$8),"")</f>
        <v/>
      </c>
      <c r="F3480" s="103" t="str">
        <f>IF(ISNUMBER('Форма 1'!W3480),'Форма 1'!$H3480*VLOOKUP('Форма 1'!$F3480,'Придельники с 2022'!$B$4:$X$28,'Форма 1'!W$8),"")</f>
        <v/>
      </c>
      <c r="G3480" s="103" t="str">
        <f>IF(ISNUMBER('Форма 1'!X3480),'Форма 1'!$H3480*VLOOKUP('Форма 1'!$F3480,'Придельники с 2022'!$B$4:$X$28,'Форма 1'!X$8),"")</f>
        <v/>
      </c>
      <c r="H3480" s="103" t="str">
        <f>IF(ISNUMBER('Форма 1'!Y3480),'Форма 1'!$H3480*VLOOKUP('Форма 1'!$F3480,'Придельники с 2022'!$B$4:$X$28,'Форма 1'!Y$8),"")</f>
        <v/>
      </c>
      <c r="I3480" s="103" t="str">
        <f>IF(ISNUMBER('Форма 1'!Z3480),'Форма 1'!$H3480*VLOOKUP('Форма 1'!$F3480,'Придельники с 2022'!$B$4:$X$28,'Форма 1'!Z$8),"")</f>
        <v/>
      </c>
      <c r="J3480" s="103" t="str">
        <f>IF(ISNUMBER('Форма 1'!AA3480),'Форма 1'!$H3480*VLOOKUP('Форма 1'!$F3480,'Придельники с 2022'!$B$4:$X$28,'Форма 1'!AA$8),"")</f>
        <v/>
      </c>
      <c r="K3480" s="90"/>
      <c r="L3480" s="87"/>
      <c r="M3480" s="103">
        <f>IF(ISNUMBER('Форма 1'!AD3480),'Форма 1'!$H3480*VLOOKUP('Форма 1'!$F3480,'Придельники с 2022'!$B$4:$X$28,'Форма 1'!AD$8),"")</f>
        <v>15750610.848000001</v>
      </c>
      <c r="N3480" s="103" t="str">
        <f>IF(ISBLANK('Форма 1'!$AE3480),"",IF('Форма 1'!$AE3480=1,'Форма 1'!$H3480*VLOOKUP('Форма 1'!$F3480,'Придельники с 2022'!$B$4:$X$28,'Форма 1'!$AE$8,0),IF('Форма 1'!$AE3480=2,'Форма 1'!$H3480*VLOOKUP('Форма 1'!$F3480,'Придельники с 2022'!$B$4:$X$28,13,0),IF('Форма 1'!$AE3480=3,'Форма 1'!$H3480*VLOOKUP('Форма 1'!$F3480,'Придельники с 2022'!$B$4:$X$28,12,0)))))</f>
        <v/>
      </c>
      <c r="O3480" s="103" t="str">
        <f>IF(ISNUMBER('Форма 1'!AF3480),'Форма 1'!$H3480*VLOOKUP('Форма 1'!$F3480,'Придельники с 2022'!$B$4:$X$28,'Форма 1'!AF$8),"")</f>
        <v/>
      </c>
      <c r="P3480" s="87"/>
      <c r="Q3480" s="103" t="str">
        <f>IF(ISNUMBER('Форма 1'!AH3480),'Форма 1'!$H3480*VLOOKUP('Форма 1'!$F3480,'Придельники с 2022'!$B$4:$X$28,'Форма 1'!AH$8),"")</f>
        <v/>
      </c>
      <c r="R3480" s="103" t="str">
        <f>IF(ISNUMBER('Форма 1'!AI3480),'Форма 1'!$H3480*VLOOKUP('Форма 1'!$F3480,'Придельники с 2022'!$B$4:$X$28,'Форма 1'!AI$8),"")</f>
        <v/>
      </c>
      <c r="S3480" s="103" t="str">
        <f>IF(ISNUMBER('Форма 1'!AJ3480),'Форма 1'!$H3480*VLOOKUP('Форма 1'!$F3480,'Придельники с 2022'!$B$4:$X$28,'Форма 1'!AJ$8),"")</f>
        <v/>
      </c>
      <c r="T3480" s="87"/>
    </row>
    <row r="3481" spans="1:20">
      <c r="A3481" s="188">
        <f t="shared" ref="A3481:A3544" si="255">A3480+1</f>
        <v>321</v>
      </c>
      <c r="B3481" s="189" t="s">
        <v>3356</v>
      </c>
      <c r="C3481" s="99">
        <f t="shared" si="254"/>
        <v>11114035.68</v>
      </c>
      <c r="D3481" s="103" t="str">
        <f>IF(ISNUMBER('Форма 1'!U3481),'Форма 1'!$H3481*VLOOKUP('Форма 1'!$F3481,'Придельники с 2022'!$B$4:$X$28,'Форма 1'!U$8),"")</f>
        <v/>
      </c>
      <c r="E3481" s="103" t="str">
        <f>IF(ISNUMBER('Форма 1'!V3481),'Форма 1'!$H3481*VLOOKUP('Форма 1'!$F3481,'Придельники с 2022'!$B$4:$X$28,'Форма 1'!V$8),"")</f>
        <v/>
      </c>
      <c r="F3481" s="103" t="str">
        <f>IF(ISNUMBER('Форма 1'!W3481),'Форма 1'!$H3481*VLOOKUP('Форма 1'!$F3481,'Придельники с 2022'!$B$4:$X$28,'Форма 1'!W$8),"")</f>
        <v/>
      </c>
      <c r="G3481" s="103" t="str">
        <f>IF(ISNUMBER('Форма 1'!X3481),'Форма 1'!$H3481*VLOOKUP('Форма 1'!$F3481,'Придельники с 2022'!$B$4:$X$28,'Форма 1'!X$8),"")</f>
        <v/>
      </c>
      <c r="H3481" s="103" t="str">
        <f>IF(ISNUMBER('Форма 1'!Y3481),'Форма 1'!$H3481*VLOOKUP('Форма 1'!$F3481,'Придельники с 2022'!$B$4:$X$28,'Форма 1'!Y$8),"")</f>
        <v/>
      </c>
      <c r="I3481" s="103" t="str">
        <f>IF(ISNUMBER('Форма 1'!Z3481),'Форма 1'!$H3481*VLOOKUP('Форма 1'!$F3481,'Придельники с 2022'!$B$4:$X$28,'Форма 1'!Z$8),"")</f>
        <v/>
      </c>
      <c r="J3481" s="103" t="str">
        <f>IF(ISNUMBER('Форма 1'!AA3481),'Форма 1'!$H3481*VLOOKUP('Форма 1'!$F3481,'Придельники с 2022'!$B$4:$X$28,'Форма 1'!AA$8),"")</f>
        <v/>
      </c>
      <c r="K3481" s="90">
        <v>4</v>
      </c>
      <c r="L3481" s="87">
        <f>2778508.92*K3481</f>
        <v>11114035.68</v>
      </c>
      <c r="M3481" s="103" t="str">
        <f>IF(ISNUMBER('Форма 1'!AD3481),'Форма 1'!$H3481*VLOOKUP('Форма 1'!$F3481,'Придельники с 2022'!$B$4:$X$28,'Форма 1'!AD$8),"")</f>
        <v/>
      </c>
      <c r="N3481" s="103" t="str">
        <f>IF(ISBLANK('Форма 1'!$AE3481),"",IF('Форма 1'!$AE3481=1,'Форма 1'!$H3481*VLOOKUP('Форма 1'!$F3481,'Придельники с 2022'!$B$4:$X$28,'Форма 1'!$AE$8,0),IF('Форма 1'!$AE3481=2,'Форма 1'!$H3481*VLOOKUP('Форма 1'!$F3481,'Придельники с 2022'!$B$4:$X$28,13,0),IF('Форма 1'!$AE3481=3,'Форма 1'!$H3481*VLOOKUP('Форма 1'!$F3481,'Придельники с 2022'!$B$4:$X$28,12,0)))))</f>
        <v/>
      </c>
      <c r="O3481" s="103" t="str">
        <f>IF(ISNUMBER('Форма 1'!AF3481),'Форма 1'!$H3481*VLOOKUP('Форма 1'!$F3481,'Придельники с 2022'!$B$4:$X$28,'Форма 1'!AF$8),"")</f>
        <v/>
      </c>
      <c r="P3481" s="87"/>
      <c r="Q3481" s="103" t="str">
        <f>IF(ISNUMBER('Форма 1'!AH3481),'Форма 1'!$H3481*VLOOKUP('Форма 1'!$F3481,'Придельники с 2022'!$B$4:$X$28,'Форма 1'!AH$8),"")</f>
        <v/>
      </c>
      <c r="R3481" s="103" t="str">
        <f>IF(ISNUMBER('Форма 1'!AI3481),'Форма 1'!$H3481*VLOOKUP('Форма 1'!$F3481,'Придельники с 2022'!$B$4:$X$28,'Форма 1'!AI$8),"")</f>
        <v/>
      </c>
      <c r="S3481" s="103" t="str">
        <f>IF(ISNUMBER('Форма 1'!AJ3481),'Форма 1'!$H3481*VLOOKUP('Форма 1'!$F3481,'Придельники с 2022'!$B$4:$X$28,'Форма 1'!AJ$8),"")</f>
        <v/>
      </c>
      <c r="T3481" s="87"/>
    </row>
    <row r="3482" spans="1:20">
      <c r="A3482" s="188">
        <f t="shared" si="255"/>
        <v>322</v>
      </c>
      <c r="B3482" s="189" t="s">
        <v>3357</v>
      </c>
      <c r="C3482" s="99">
        <f t="shared" si="254"/>
        <v>2237237.4079999998</v>
      </c>
      <c r="D3482" s="103" t="str">
        <f>IF(ISNUMBER('Форма 1'!U3482),'Форма 1'!$H3482*VLOOKUP('Форма 1'!$F3482,'Придельники с 2022'!$B$4:$X$28,'Форма 1'!U$8),"")</f>
        <v/>
      </c>
      <c r="E3482" s="103" t="str">
        <f>IF(ISNUMBER('Форма 1'!V3482),'Форма 1'!$H3482*VLOOKUP('Форма 1'!$F3482,'Придельники с 2022'!$B$4:$X$28,'Форма 1'!V$8),"")</f>
        <v/>
      </c>
      <c r="F3482" s="103" t="str">
        <f>IF(ISNUMBER('Форма 1'!W3482),'Форма 1'!$H3482*VLOOKUP('Форма 1'!$F3482,'Придельники с 2022'!$B$4:$X$28,'Форма 1'!W$8),"")</f>
        <v/>
      </c>
      <c r="G3482" s="103">
        <f>IF(ISNUMBER('Форма 1'!X3482),'Форма 1'!$H3482*VLOOKUP('Форма 1'!$F3482,'Придельники с 2022'!$B$4:$X$28,'Форма 1'!X$8),"")</f>
        <v>2237237.4079999998</v>
      </c>
      <c r="H3482" s="103" t="str">
        <f>IF(ISNUMBER('Форма 1'!Y3482),'Форма 1'!$H3482*VLOOKUP('Форма 1'!$F3482,'Придельники с 2022'!$B$4:$X$28,'Форма 1'!Y$8),"")</f>
        <v/>
      </c>
      <c r="I3482" s="103" t="str">
        <f>IF(ISNUMBER('Форма 1'!Z3482),'Форма 1'!$H3482*VLOOKUP('Форма 1'!$F3482,'Придельники с 2022'!$B$4:$X$28,'Форма 1'!Z$8),"")</f>
        <v/>
      </c>
      <c r="J3482" s="103" t="str">
        <f>IF(ISNUMBER('Форма 1'!AA3482),'Форма 1'!$H3482*VLOOKUP('Форма 1'!$F3482,'Придельники с 2022'!$B$4:$X$28,'Форма 1'!AA$8),"")</f>
        <v/>
      </c>
      <c r="K3482" s="90"/>
      <c r="L3482" s="87"/>
      <c r="M3482" s="103" t="str">
        <f>IF(ISNUMBER('Форма 1'!AD3482),'Форма 1'!$H3482*VLOOKUP('Форма 1'!$F3482,'Придельники с 2022'!$B$4:$X$28,'Форма 1'!AD$8),"")</f>
        <v/>
      </c>
      <c r="N3482" s="103" t="str">
        <f>IF(ISBLANK('Форма 1'!$AE3482),"",IF('Форма 1'!$AE3482=1,'Форма 1'!$H3482*VLOOKUP('Форма 1'!$F3482,'Придельники с 2022'!$B$4:$X$28,'Форма 1'!$AE$8,0),IF('Форма 1'!$AE3482=2,'Форма 1'!$H3482*VLOOKUP('Форма 1'!$F3482,'Придельники с 2022'!$B$4:$X$28,13,0),IF('Форма 1'!$AE3482=3,'Форма 1'!$H3482*VLOOKUP('Форма 1'!$F3482,'Придельники с 2022'!$B$4:$X$28,12,0)))))</f>
        <v/>
      </c>
      <c r="O3482" s="103" t="str">
        <f>IF(ISNUMBER('Форма 1'!AF3482),'Форма 1'!$H3482*VLOOKUP('Форма 1'!$F3482,'Придельники с 2022'!$B$4:$X$28,'Форма 1'!AF$8),"")</f>
        <v/>
      </c>
      <c r="P3482" s="87"/>
      <c r="Q3482" s="103" t="str">
        <f>IF(ISNUMBER('Форма 1'!AH3482),'Форма 1'!$H3482*VLOOKUP('Форма 1'!$F3482,'Придельники с 2022'!$B$4:$X$28,'Форма 1'!AH$8),"")</f>
        <v/>
      </c>
      <c r="R3482" s="103" t="str">
        <f>IF(ISNUMBER('Форма 1'!AI3482),'Форма 1'!$H3482*VLOOKUP('Форма 1'!$F3482,'Придельники с 2022'!$B$4:$X$28,'Форма 1'!AI$8),"")</f>
        <v/>
      </c>
      <c r="S3482" s="103" t="str">
        <f>IF(ISNUMBER('Форма 1'!AJ3482),'Форма 1'!$H3482*VLOOKUP('Форма 1'!$F3482,'Придельники с 2022'!$B$4:$X$28,'Форма 1'!AJ$8),"")</f>
        <v/>
      </c>
      <c r="T3482" s="87"/>
    </row>
    <row r="3483" spans="1:20">
      <c r="A3483" s="188">
        <f t="shared" si="255"/>
        <v>323</v>
      </c>
      <c r="B3483" s="189" t="s">
        <v>3358</v>
      </c>
      <c r="C3483" s="99">
        <f t="shared" si="254"/>
        <v>13544733.107999999</v>
      </c>
      <c r="D3483" s="103" t="str">
        <f>IF(ISNUMBER('Форма 1'!U3483),'Форма 1'!$H3483*VLOOKUP('Форма 1'!$F3483,'Придельники с 2022'!$B$4:$X$28,'Форма 1'!U$8),"")</f>
        <v/>
      </c>
      <c r="E3483" s="103" t="str">
        <f>IF(ISNUMBER('Форма 1'!V3483),'Форма 1'!$H3483*VLOOKUP('Форма 1'!$F3483,'Придельники с 2022'!$B$4:$X$28,'Форма 1'!V$8),"")</f>
        <v/>
      </c>
      <c r="F3483" s="103" t="str">
        <f>IF(ISNUMBER('Форма 1'!W3483),'Форма 1'!$H3483*VLOOKUP('Форма 1'!$F3483,'Придельники с 2022'!$B$4:$X$28,'Форма 1'!W$8),"")</f>
        <v/>
      </c>
      <c r="G3483" s="103" t="str">
        <f>IF(ISNUMBER('Форма 1'!X3483),'Форма 1'!$H3483*VLOOKUP('Форма 1'!$F3483,'Придельники с 2022'!$B$4:$X$28,'Форма 1'!X$8),"")</f>
        <v/>
      </c>
      <c r="H3483" s="103" t="str">
        <f>IF(ISNUMBER('Форма 1'!Y3483),'Форма 1'!$H3483*VLOOKUP('Форма 1'!$F3483,'Придельники с 2022'!$B$4:$X$28,'Форма 1'!Y$8),"")</f>
        <v/>
      </c>
      <c r="I3483" s="103" t="str">
        <f>IF(ISNUMBER('Форма 1'!Z3483),'Форма 1'!$H3483*VLOOKUP('Форма 1'!$F3483,'Придельники с 2022'!$B$4:$X$28,'Форма 1'!Z$8),"")</f>
        <v/>
      </c>
      <c r="J3483" s="103" t="str">
        <f>IF(ISNUMBER('Форма 1'!AA3483),'Форма 1'!$H3483*VLOOKUP('Форма 1'!$F3483,'Придельники с 2022'!$B$4:$X$28,'Форма 1'!AA$8),"")</f>
        <v/>
      </c>
      <c r="K3483" s="90"/>
      <c r="L3483" s="87"/>
      <c r="M3483" s="103">
        <f>IF(ISNUMBER('Форма 1'!AD3483),'Форма 1'!$H3483*VLOOKUP('Форма 1'!$F3483,'Придельники с 2022'!$B$4:$X$28,'Форма 1'!AD$8),"")</f>
        <v>13544733.107999999</v>
      </c>
      <c r="N3483" s="103" t="str">
        <f>IF(ISBLANK('Форма 1'!$AE3483),"",IF('Форма 1'!$AE3483=1,'Форма 1'!$H3483*VLOOKUP('Форма 1'!$F3483,'Придельники с 2022'!$B$4:$X$28,'Форма 1'!$AE$8,0),IF('Форма 1'!$AE3483=2,'Форма 1'!$H3483*VLOOKUP('Форма 1'!$F3483,'Придельники с 2022'!$B$4:$X$28,13,0),IF('Форма 1'!$AE3483=3,'Форма 1'!$H3483*VLOOKUP('Форма 1'!$F3483,'Придельники с 2022'!$B$4:$X$28,12,0)))))</f>
        <v/>
      </c>
      <c r="O3483" s="103" t="str">
        <f>IF(ISNUMBER('Форма 1'!AF3483),'Форма 1'!$H3483*VLOOKUP('Форма 1'!$F3483,'Придельники с 2022'!$B$4:$X$28,'Форма 1'!AF$8),"")</f>
        <v/>
      </c>
      <c r="P3483" s="87"/>
      <c r="Q3483" s="103" t="str">
        <f>IF(ISNUMBER('Форма 1'!AH3483),'Форма 1'!$H3483*VLOOKUP('Форма 1'!$F3483,'Придельники с 2022'!$B$4:$X$28,'Форма 1'!AH$8),"")</f>
        <v/>
      </c>
      <c r="R3483" s="103" t="str">
        <f>IF(ISNUMBER('Форма 1'!AI3483),'Форма 1'!$H3483*VLOOKUP('Форма 1'!$F3483,'Придельники с 2022'!$B$4:$X$28,'Форма 1'!AI$8),"")</f>
        <v/>
      </c>
      <c r="S3483" s="103" t="str">
        <f>IF(ISNUMBER('Форма 1'!AJ3483),'Форма 1'!$H3483*VLOOKUP('Форма 1'!$F3483,'Придельники с 2022'!$B$4:$X$28,'Форма 1'!AJ$8),"")</f>
        <v/>
      </c>
      <c r="T3483" s="87"/>
    </row>
    <row r="3484" spans="1:20">
      <c r="A3484" s="188">
        <f t="shared" si="255"/>
        <v>324</v>
      </c>
      <c r="B3484" s="189" t="s">
        <v>3359</v>
      </c>
      <c r="C3484" s="99">
        <f t="shared" si="254"/>
        <v>10094515.318</v>
      </c>
      <c r="D3484" s="103" t="str">
        <f>IF(ISNUMBER('Форма 1'!U3484),'Форма 1'!$H3484*VLOOKUP('Форма 1'!$F3484,'Придельники с 2022'!$B$4:$X$28,'Форма 1'!U$8),"")</f>
        <v/>
      </c>
      <c r="E3484" s="103" t="str">
        <f>IF(ISNUMBER('Форма 1'!V3484),'Форма 1'!$H3484*VLOOKUP('Форма 1'!$F3484,'Придельники с 2022'!$B$4:$X$28,'Форма 1'!V$8),"")</f>
        <v/>
      </c>
      <c r="F3484" s="103" t="str">
        <f>IF(ISNUMBER('Форма 1'!W3484),'Форма 1'!$H3484*VLOOKUP('Форма 1'!$F3484,'Придельники с 2022'!$B$4:$X$28,'Форма 1'!W$8),"")</f>
        <v/>
      </c>
      <c r="G3484" s="103" t="str">
        <f>IF(ISNUMBER('Форма 1'!X3484),'Форма 1'!$H3484*VLOOKUP('Форма 1'!$F3484,'Придельники с 2022'!$B$4:$X$28,'Форма 1'!X$8),"")</f>
        <v/>
      </c>
      <c r="H3484" s="103" t="str">
        <f>IF(ISNUMBER('Форма 1'!Y3484),'Форма 1'!$H3484*VLOOKUP('Форма 1'!$F3484,'Придельники с 2022'!$B$4:$X$28,'Форма 1'!Y$8),"")</f>
        <v/>
      </c>
      <c r="I3484" s="103" t="str">
        <f>IF(ISNUMBER('Форма 1'!Z3484),'Форма 1'!$H3484*VLOOKUP('Форма 1'!$F3484,'Придельники с 2022'!$B$4:$X$28,'Форма 1'!Z$8),"")</f>
        <v/>
      </c>
      <c r="J3484" s="103" t="str">
        <f>IF(ISNUMBER('Форма 1'!AA3484),'Форма 1'!$H3484*VLOOKUP('Форма 1'!$F3484,'Придельники с 2022'!$B$4:$X$28,'Форма 1'!AA$8),"")</f>
        <v/>
      </c>
      <c r="K3484" s="90"/>
      <c r="L3484" s="87"/>
      <c r="M3484" s="103">
        <f>IF(ISNUMBER('Форма 1'!AD3484),'Форма 1'!$H3484*VLOOKUP('Форма 1'!$F3484,'Придельники с 2022'!$B$4:$X$28,'Форма 1'!AD$8),"")</f>
        <v>10094515.318</v>
      </c>
      <c r="N3484" s="103" t="str">
        <f>IF(ISBLANK('Форма 1'!$AE3484),"",IF('Форма 1'!$AE3484=1,'Форма 1'!$H3484*VLOOKUP('Форма 1'!$F3484,'Придельники с 2022'!$B$4:$X$28,'Форма 1'!$AE$8,0),IF('Форма 1'!$AE3484=2,'Форма 1'!$H3484*VLOOKUP('Форма 1'!$F3484,'Придельники с 2022'!$B$4:$X$28,13,0),IF('Форма 1'!$AE3484=3,'Форма 1'!$H3484*VLOOKUP('Форма 1'!$F3484,'Придельники с 2022'!$B$4:$X$28,12,0)))))</f>
        <v/>
      </c>
      <c r="O3484" s="103" t="str">
        <f>IF(ISNUMBER('Форма 1'!AF3484),'Форма 1'!$H3484*VLOOKUP('Форма 1'!$F3484,'Придельники с 2022'!$B$4:$X$28,'Форма 1'!AF$8),"")</f>
        <v/>
      </c>
      <c r="P3484" s="87"/>
      <c r="Q3484" s="103" t="str">
        <f>IF(ISNUMBER('Форма 1'!AH3484),'Форма 1'!$H3484*VLOOKUP('Форма 1'!$F3484,'Придельники с 2022'!$B$4:$X$28,'Форма 1'!AH$8),"")</f>
        <v/>
      </c>
      <c r="R3484" s="103" t="str">
        <f>IF(ISNUMBER('Форма 1'!AI3484),'Форма 1'!$H3484*VLOOKUP('Форма 1'!$F3484,'Придельники с 2022'!$B$4:$X$28,'Форма 1'!AI$8),"")</f>
        <v/>
      </c>
      <c r="S3484" s="103" t="str">
        <f>IF(ISNUMBER('Форма 1'!AJ3484),'Форма 1'!$H3484*VLOOKUP('Форма 1'!$F3484,'Придельники с 2022'!$B$4:$X$28,'Форма 1'!AJ$8),"")</f>
        <v/>
      </c>
      <c r="T3484" s="87"/>
    </row>
    <row r="3485" spans="1:20">
      <c r="A3485" s="188">
        <f t="shared" si="255"/>
        <v>325</v>
      </c>
      <c r="B3485" s="114" t="s">
        <v>3360</v>
      </c>
      <c r="C3485" s="99">
        <f t="shared" si="254"/>
        <v>8335526.7599999998</v>
      </c>
      <c r="D3485" s="103" t="str">
        <f>IF(ISNUMBER('Форма 1'!U3485),'Форма 1'!$H3485*VLOOKUP('Форма 1'!$F3485,'Придельники с 2022'!$B$4:$X$28,'Форма 1'!U$8),"")</f>
        <v/>
      </c>
      <c r="E3485" s="103" t="str">
        <f>IF(ISNUMBER('Форма 1'!V3485),'Форма 1'!$H3485*VLOOKUP('Форма 1'!$F3485,'Придельники с 2022'!$B$4:$X$28,'Форма 1'!V$8),"")</f>
        <v/>
      </c>
      <c r="F3485" s="103" t="str">
        <f>IF(ISNUMBER('Форма 1'!W3485),'Форма 1'!$H3485*VLOOKUP('Форма 1'!$F3485,'Придельники с 2022'!$B$4:$X$28,'Форма 1'!W$8),"")</f>
        <v/>
      </c>
      <c r="G3485" s="103" t="str">
        <f>IF(ISNUMBER('Форма 1'!X3485),'Форма 1'!$H3485*VLOOKUP('Форма 1'!$F3485,'Придельники с 2022'!$B$4:$X$28,'Форма 1'!X$8),"")</f>
        <v/>
      </c>
      <c r="H3485" s="103" t="str">
        <f>IF(ISNUMBER('Форма 1'!Y3485),'Форма 1'!$H3485*VLOOKUP('Форма 1'!$F3485,'Придельники с 2022'!$B$4:$X$28,'Форма 1'!Y$8),"")</f>
        <v/>
      </c>
      <c r="I3485" s="103" t="str">
        <f>IF(ISNUMBER('Форма 1'!Z3485),'Форма 1'!$H3485*VLOOKUP('Форма 1'!$F3485,'Придельники с 2022'!$B$4:$X$28,'Форма 1'!Z$8),"")</f>
        <v/>
      </c>
      <c r="J3485" s="103" t="str">
        <f>IF(ISNUMBER('Форма 1'!AA3485),'Форма 1'!$H3485*VLOOKUP('Форма 1'!$F3485,'Придельники с 2022'!$B$4:$X$28,'Форма 1'!AA$8),"")</f>
        <v/>
      </c>
      <c r="K3485" s="90">
        <v>3</v>
      </c>
      <c r="L3485" s="87">
        <f>2778508.92*K3485</f>
        <v>8335526.7599999998</v>
      </c>
      <c r="M3485" s="103" t="str">
        <f>IF(ISNUMBER('Форма 1'!AD3485),'Форма 1'!$H3485*VLOOKUP('Форма 1'!$F3485,'Придельники с 2022'!$B$4:$X$28,'Форма 1'!AD$8),"")</f>
        <v/>
      </c>
      <c r="N3485" s="103" t="str">
        <f>IF(ISBLANK('Форма 1'!$AE3485),"",IF('Форма 1'!$AE3485=1,'Форма 1'!$H3485*VLOOKUP('Форма 1'!$F3485,'Придельники с 2022'!$B$4:$X$28,'Форма 1'!$AE$8,0),IF('Форма 1'!$AE3485=2,'Форма 1'!$H3485*VLOOKUP('Форма 1'!$F3485,'Придельники с 2022'!$B$4:$X$28,13,0),IF('Форма 1'!$AE3485=3,'Форма 1'!$H3485*VLOOKUP('Форма 1'!$F3485,'Придельники с 2022'!$B$4:$X$28,12,0)))))</f>
        <v/>
      </c>
      <c r="O3485" s="103" t="str">
        <f>IF(ISNUMBER('Форма 1'!AF3485),'Форма 1'!$H3485*VLOOKUP('Форма 1'!$F3485,'Придельники с 2022'!$B$4:$X$28,'Форма 1'!AF$8),"")</f>
        <v/>
      </c>
      <c r="P3485" s="87"/>
      <c r="Q3485" s="103" t="str">
        <f>IF(ISNUMBER('Форма 1'!AH3485),'Форма 1'!$H3485*VLOOKUP('Форма 1'!$F3485,'Придельники с 2022'!$B$4:$X$28,'Форма 1'!AH$8),"")</f>
        <v/>
      </c>
      <c r="R3485" s="103" t="str">
        <f>IF(ISNUMBER('Форма 1'!AI3485),'Форма 1'!$H3485*VLOOKUP('Форма 1'!$F3485,'Придельники с 2022'!$B$4:$X$28,'Форма 1'!AI$8),"")</f>
        <v/>
      </c>
      <c r="S3485" s="103" t="str">
        <f>IF(ISNUMBER('Форма 1'!AJ3485),'Форма 1'!$H3485*VLOOKUP('Форма 1'!$F3485,'Придельники с 2022'!$B$4:$X$28,'Форма 1'!AJ$8),"")</f>
        <v/>
      </c>
      <c r="T3485" s="87"/>
    </row>
    <row r="3486" spans="1:20">
      <c r="A3486" s="188">
        <f t="shared" si="255"/>
        <v>326</v>
      </c>
      <c r="B3486" s="189" t="s">
        <v>3361</v>
      </c>
      <c r="C3486" s="99">
        <f t="shared" si="254"/>
        <v>29588576.752000004</v>
      </c>
      <c r="D3486" s="103" t="str">
        <f>IF(ISNUMBER('Форма 1'!U3486),'Форма 1'!$H3486*VLOOKUP('Форма 1'!$F3486,'Придельники с 2022'!$B$4:$X$28,'Форма 1'!U$8),"")</f>
        <v/>
      </c>
      <c r="E3486" s="103" t="str">
        <f>IF(ISNUMBER('Форма 1'!V3486),'Форма 1'!$H3486*VLOOKUP('Форма 1'!$F3486,'Придельники с 2022'!$B$4:$X$28,'Форма 1'!V$8),"")</f>
        <v/>
      </c>
      <c r="F3486" s="103" t="str">
        <f>IF(ISNUMBER('Форма 1'!W3486),'Форма 1'!$H3486*VLOOKUP('Форма 1'!$F3486,'Придельники с 2022'!$B$4:$X$28,'Форма 1'!W$8),"")</f>
        <v/>
      </c>
      <c r="G3486" s="103" t="str">
        <f>IF(ISNUMBER('Форма 1'!X3486),'Форма 1'!$H3486*VLOOKUP('Форма 1'!$F3486,'Придельники с 2022'!$B$4:$X$28,'Форма 1'!X$8),"")</f>
        <v/>
      </c>
      <c r="H3486" s="103" t="str">
        <f>IF(ISNUMBER('Форма 1'!Y3486),'Форма 1'!$H3486*VLOOKUP('Форма 1'!$F3486,'Придельники с 2022'!$B$4:$X$28,'Форма 1'!Y$8),"")</f>
        <v/>
      </c>
      <c r="I3486" s="103" t="str">
        <f>IF(ISNUMBER('Форма 1'!Z3486),'Форма 1'!$H3486*VLOOKUP('Форма 1'!$F3486,'Придельники с 2022'!$B$4:$X$28,'Форма 1'!Z$8),"")</f>
        <v/>
      </c>
      <c r="J3486" s="103" t="str">
        <f>IF(ISNUMBER('Форма 1'!AA3486),'Форма 1'!$H3486*VLOOKUP('Форма 1'!$F3486,'Придельники с 2022'!$B$4:$X$28,'Форма 1'!AA$8),"")</f>
        <v/>
      </c>
      <c r="K3486" s="90"/>
      <c r="L3486" s="87"/>
      <c r="M3486" s="103">
        <f>IF(ISNUMBER('Форма 1'!AD3486),'Форма 1'!$H3486*VLOOKUP('Форма 1'!$F3486,'Придельники с 2022'!$B$4:$X$28,'Форма 1'!AD$8),"")</f>
        <v>29588576.752000004</v>
      </c>
      <c r="N3486" s="103" t="str">
        <f>IF(ISBLANK('Форма 1'!$AE3486),"",IF('Форма 1'!$AE3486=1,'Форма 1'!$H3486*VLOOKUP('Форма 1'!$F3486,'Придельники с 2022'!$B$4:$X$28,'Форма 1'!$AE$8,0),IF('Форма 1'!$AE3486=2,'Форма 1'!$H3486*VLOOKUP('Форма 1'!$F3486,'Придельники с 2022'!$B$4:$X$28,13,0),IF('Форма 1'!$AE3486=3,'Форма 1'!$H3486*VLOOKUP('Форма 1'!$F3486,'Придельники с 2022'!$B$4:$X$28,12,0)))))</f>
        <v/>
      </c>
      <c r="O3486" s="103" t="str">
        <f>IF(ISNUMBER('Форма 1'!AF3486),'Форма 1'!$H3486*VLOOKUP('Форма 1'!$F3486,'Придельники с 2022'!$B$4:$X$28,'Форма 1'!AF$8),"")</f>
        <v/>
      </c>
      <c r="P3486" s="87"/>
      <c r="Q3486" s="103" t="str">
        <f>IF(ISNUMBER('Форма 1'!AH3486),'Форма 1'!$H3486*VLOOKUP('Форма 1'!$F3486,'Придельники с 2022'!$B$4:$X$28,'Форма 1'!AH$8),"")</f>
        <v/>
      </c>
      <c r="R3486" s="103" t="str">
        <f>IF(ISNUMBER('Форма 1'!AI3486),'Форма 1'!$H3486*VLOOKUP('Форма 1'!$F3486,'Придельники с 2022'!$B$4:$X$28,'Форма 1'!AI$8),"")</f>
        <v/>
      </c>
      <c r="S3486" s="103" t="str">
        <f>IF(ISNUMBER('Форма 1'!AJ3486),'Форма 1'!$H3486*VLOOKUP('Форма 1'!$F3486,'Придельники с 2022'!$B$4:$X$28,'Форма 1'!AJ$8),"")</f>
        <v/>
      </c>
      <c r="T3486" s="87"/>
    </row>
    <row r="3487" spans="1:20">
      <c r="A3487" s="188">
        <f t="shared" si="255"/>
        <v>327</v>
      </c>
      <c r="B3487" s="189" t="s">
        <v>3362</v>
      </c>
      <c r="C3487" s="99">
        <f t="shared" si="254"/>
        <v>3843032.22</v>
      </c>
      <c r="D3487" s="103">
        <f>IF(ISNUMBER('Форма 1'!U3487),'Форма 1'!$H3487*VLOOKUP('Форма 1'!$F3487,'Придельники с 2022'!$B$4:$X$28,'Форма 1'!U$8),"")</f>
        <v>833857.83000000007</v>
      </c>
      <c r="E3487" s="103" t="str">
        <f>IF(ISNUMBER('Форма 1'!V3487),'Форма 1'!$H3487*VLOOKUP('Форма 1'!$F3487,'Придельники с 2022'!$B$4:$X$28,'Форма 1'!V$8),"")</f>
        <v/>
      </c>
      <c r="F3487" s="103" t="str">
        <f>IF(ISNUMBER('Форма 1'!W3487),'Форма 1'!$H3487*VLOOKUP('Форма 1'!$F3487,'Придельники с 2022'!$B$4:$X$28,'Форма 1'!W$8),"")</f>
        <v/>
      </c>
      <c r="G3487" s="103" t="str">
        <f>IF(ISNUMBER('Форма 1'!X3487),'Форма 1'!$H3487*VLOOKUP('Форма 1'!$F3487,'Придельники с 2022'!$B$4:$X$28,'Форма 1'!X$8),"")</f>
        <v/>
      </c>
      <c r="H3487" s="103" t="str">
        <f>IF(ISNUMBER('Форма 1'!Y3487),'Форма 1'!$H3487*VLOOKUP('Форма 1'!$F3487,'Придельники с 2022'!$B$4:$X$28,'Форма 1'!Y$8),"")</f>
        <v/>
      </c>
      <c r="I3487" s="103" t="str">
        <f>IF(ISNUMBER('Форма 1'!Z3487),'Форма 1'!$H3487*VLOOKUP('Форма 1'!$F3487,'Придельники с 2022'!$B$4:$X$28,'Форма 1'!Z$8),"")</f>
        <v/>
      </c>
      <c r="J3487" s="103" t="str">
        <f>IF(ISNUMBER('Форма 1'!AA3487),'Форма 1'!$H3487*VLOOKUP('Форма 1'!$F3487,'Придельники с 2022'!$B$4:$X$28,'Форма 1'!AA$8),"")</f>
        <v/>
      </c>
      <c r="K3487" s="90"/>
      <c r="L3487" s="87"/>
      <c r="M3487" s="103" t="str">
        <f>IF(ISNUMBER('Форма 1'!AD3487),'Форма 1'!$H3487*VLOOKUP('Форма 1'!$F3487,'Придельники с 2022'!$B$4:$X$28,'Форма 1'!AD$8),"")</f>
        <v/>
      </c>
      <c r="N3487" s="103" t="str">
        <f>IF(ISBLANK('Форма 1'!$AE3487),"",IF('Форма 1'!$AE3487=1,'Форма 1'!$H3487*VLOOKUP('Форма 1'!$F3487,'Придельники с 2022'!$B$4:$X$28,'Форма 1'!$AE$8,0),IF('Форма 1'!$AE3487=2,'Форма 1'!$H3487*VLOOKUP('Форма 1'!$F3487,'Придельники с 2022'!$B$4:$X$28,13,0),IF('Форма 1'!$AE3487=3,'Форма 1'!$H3487*VLOOKUP('Форма 1'!$F3487,'Придельники с 2022'!$B$4:$X$28,12,0)))))</f>
        <v/>
      </c>
      <c r="O3487" s="103" t="str">
        <f>IF(ISNUMBER('Форма 1'!AF3487),'Форма 1'!$H3487*VLOOKUP('Форма 1'!$F3487,'Придельники с 2022'!$B$4:$X$28,'Форма 1'!AF$8),"")</f>
        <v/>
      </c>
      <c r="P3487" s="87"/>
      <c r="Q3487" s="103">
        <f>IF(ISNUMBER('Форма 1'!AH3487),'Форма 1'!$H3487*VLOOKUP('Форма 1'!$F3487,'Придельники с 2022'!$B$4:$X$28,'Форма 1'!AH$8),"")</f>
        <v>3009174.39</v>
      </c>
      <c r="R3487" s="103" t="str">
        <f>IF(ISNUMBER('Форма 1'!AI3487),'Форма 1'!$H3487*VLOOKUP('Форма 1'!$F3487,'Придельники с 2022'!$B$4:$X$28,'Форма 1'!AI$8),"")</f>
        <v/>
      </c>
      <c r="S3487" s="103" t="str">
        <f>IF(ISNUMBER('Форма 1'!AJ3487),'Форма 1'!$H3487*VLOOKUP('Форма 1'!$F3487,'Придельники с 2022'!$B$4:$X$28,'Форма 1'!AJ$8),"")</f>
        <v/>
      </c>
      <c r="T3487" s="87"/>
    </row>
    <row r="3488" spans="1:20">
      <c r="A3488" s="188">
        <f t="shared" si="255"/>
        <v>328</v>
      </c>
      <c r="B3488" s="189" t="s">
        <v>3363</v>
      </c>
      <c r="C3488" s="99">
        <f t="shared" si="254"/>
        <v>1763052.8640000001</v>
      </c>
      <c r="D3488" s="103">
        <f>IF(ISNUMBER('Форма 1'!U3488),'Форма 1'!$H3488*VLOOKUP('Форма 1'!$F3488,'Придельники с 2022'!$B$4:$X$28,'Форма 1'!U$8),"")</f>
        <v>382545.696</v>
      </c>
      <c r="E3488" s="103" t="str">
        <f>IF(ISNUMBER('Форма 1'!V3488),'Форма 1'!$H3488*VLOOKUP('Форма 1'!$F3488,'Придельники с 2022'!$B$4:$X$28,'Форма 1'!V$8),"")</f>
        <v/>
      </c>
      <c r="F3488" s="103" t="str">
        <f>IF(ISNUMBER('Форма 1'!W3488),'Форма 1'!$H3488*VLOOKUP('Форма 1'!$F3488,'Придельники с 2022'!$B$4:$X$28,'Форма 1'!W$8),"")</f>
        <v/>
      </c>
      <c r="G3488" s="103" t="str">
        <f>IF(ISNUMBER('Форма 1'!X3488),'Форма 1'!$H3488*VLOOKUP('Форма 1'!$F3488,'Придельники с 2022'!$B$4:$X$28,'Форма 1'!X$8),"")</f>
        <v/>
      </c>
      <c r="H3488" s="103" t="str">
        <f>IF(ISNUMBER('Форма 1'!Y3488),'Форма 1'!$H3488*VLOOKUP('Форма 1'!$F3488,'Придельники с 2022'!$B$4:$X$28,'Форма 1'!Y$8),"")</f>
        <v/>
      </c>
      <c r="I3488" s="103" t="str">
        <f>IF(ISNUMBER('Форма 1'!Z3488),'Форма 1'!$H3488*VLOOKUP('Форма 1'!$F3488,'Придельники с 2022'!$B$4:$X$28,'Форма 1'!Z$8),"")</f>
        <v/>
      </c>
      <c r="J3488" s="103" t="str">
        <f>IF(ISNUMBER('Форма 1'!AA3488),'Форма 1'!$H3488*VLOOKUP('Форма 1'!$F3488,'Придельники с 2022'!$B$4:$X$28,'Форма 1'!AA$8),"")</f>
        <v/>
      </c>
      <c r="K3488" s="90"/>
      <c r="L3488" s="87"/>
      <c r="M3488" s="103" t="str">
        <f>IF(ISNUMBER('Форма 1'!AD3488),'Форма 1'!$H3488*VLOOKUP('Форма 1'!$F3488,'Придельники с 2022'!$B$4:$X$28,'Форма 1'!AD$8),"")</f>
        <v/>
      </c>
      <c r="N3488" s="103" t="str">
        <f>IF(ISBLANK('Форма 1'!$AE3488),"",IF('Форма 1'!$AE3488=1,'Форма 1'!$H3488*VLOOKUP('Форма 1'!$F3488,'Придельники с 2022'!$B$4:$X$28,'Форма 1'!$AE$8,0),IF('Форма 1'!$AE3488=2,'Форма 1'!$H3488*VLOOKUP('Форма 1'!$F3488,'Придельники с 2022'!$B$4:$X$28,13,0),IF('Форма 1'!$AE3488=3,'Форма 1'!$H3488*VLOOKUP('Форма 1'!$F3488,'Придельники с 2022'!$B$4:$X$28,12,0)))))</f>
        <v/>
      </c>
      <c r="O3488" s="103" t="str">
        <f>IF(ISNUMBER('Форма 1'!AF3488),'Форма 1'!$H3488*VLOOKUP('Форма 1'!$F3488,'Придельники с 2022'!$B$4:$X$28,'Форма 1'!AF$8),"")</f>
        <v/>
      </c>
      <c r="P3488" s="87"/>
      <c r="Q3488" s="103">
        <f>IF(ISNUMBER('Форма 1'!AH3488),'Форма 1'!$H3488*VLOOKUP('Форма 1'!$F3488,'Придельники с 2022'!$B$4:$X$28,'Форма 1'!AH$8),"")</f>
        <v>1380507.1680000001</v>
      </c>
      <c r="R3488" s="103" t="str">
        <f>IF(ISNUMBER('Форма 1'!AI3488),'Форма 1'!$H3488*VLOOKUP('Форма 1'!$F3488,'Придельники с 2022'!$B$4:$X$28,'Форма 1'!AI$8),"")</f>
        <v/>
      </c>
      <c r="S3488" s="103" t="str">
        <f>IF(ISNUMBER('Форма 1'!AJ3488),'Форма 1'!$H3488*VLOOKUP('Форма 1'!$F3488,'Придельники с 2022'!$B$4:$X$28,'Форма 1'!AJ$8),"")</f>
        <v/>
      </c>
      <c r="T3488" s="87"/>
    </row>
    <row r="3489" spans="1:20">
      <c r="A3489" s="188">
        <f t="shared" si="255"/>
        <v>329</v>
      </c>
      <c r="B3489" s="189" t="s">
        <v>3364</v>
      </c>
      <c r="C3489" s="99">
        <f t="shared" si="254"/>
        <v>1948917.2669999998</v>
      </c>
      <c r="D3489" s="103" t="str">
        <f>IF(ISNUMBER('Форма 1'!U3489),'Форма 1'!$H3489*VLOOKUP('Форма 1'!$F3489,'Придельники с 2022'!$B$4:$X$28,'Форма 1'!U$8),"")</f>
        <v/>
      </c>
      <c r="E3489" s="103" t="str">
        <f>IF(ISNUMBER('Форма 1'!V3489),'Форма 1'!$H3489*VLOOKUP('Форма 1'!$F3489,'Придельники с 2022'!$B$4:$X$28,'Форма 1'!V$8),"")</f>
        <v/>
      </c>
      <c r="F3489" s="103" t="str">
        <f>IF(ISNUMBER('Форма 1'!W3489),'Форма 1'!$H3489*VLOOKUP('Форма 1'!$F3489,'Придельники с 2022'!$B$4:$X$28,'Форма 1'!W$8),"")</f>
        <v/>
      </c>
      <c r="G3489" s="103" t="str">
        <f>IF(ISNUMBER('Форма 1'!X3489),'Форма 1'!$H3489*VLOOKUP('Форма 1'!$F3489,'Придельники с 2022'!$B$4:$X$28,'Форма 1'!X$8),"")</f>
        <v/>
      </c>
      <c r="H3489" s="103" t="str">
        <f>IF(ISNUMBER('Форма 1'!Y3489),'Форма 1'!$H3489*VLOOKUP('Форма 1'!$F3489,'Придельники с 2022'!$B$4:$X$28,'Форма 1'!Y$8),"")</f>
        <v/>
      </c>
      <c r="I3489" s="103" t="str">
        <f>IF(ISNUMBER('Форма 1'!Z3489),'Форма 1'!$H3489*VLOOKUP('Форма 1'!$F3489,'Придельники с 2022'!$B$4:$X$28,'Форма 1'!Z$8),"")</f>
        <v/>
      </c>
      <c r="J3489" s="103" t="str">
        <f>IF(ISNUMBER('Форма 1'!AA3489),'Форма 1'!$H3489*VLOOKUP('Форма 1'!$F3489,'Придельники с 2022'!$B$4:$X$28,'Форма 1'!AA$8),"")</f>
        <v/>
      </c>
      <c r="K3489" s="90"/>
      <c r="L3489" s="87"/>
      <c r="M3489" s="103" t="str">
        <f>IF(ISNUMBER('Форма 1'!AD3489),'Форма 1'!$H3489*VLOOKUP('Форма 1'!$F3489,'Придельники с 2022'!$B$4:$X$28,'Форма 1'!AD$8),"")</f>
        <v/>
      </c>
      <c r="N3489" s="103" t="str">
        <f>IF(ISBLANK('Форма 1'!$AE3489),"",IF('Форма 1'!$AE3489=1,'Форма 1'!$H3489*VLOOKUP('Форма 1'!$F3489,'Придельники с 2022'!$B$4:$X$28,'Форма 1'!$AE$8,0),IF('Форма 1'!$AE3489=2,'Форма 1'!$H3489*VLOOKUP('Форма 1'!$F3489,'Придельники с 2022'!$B$4:$X$28,13,0),IF('Форма 1'!$AE3489=3,'Форма 1'!$H3489*VLOOKUP('Форма 1'!$F3489,'Придельники с 2022'!$B$4:$X$28,12,0)))))</f>
        <v/>
      </c>
      <c r="O3489" s="103" t="str">
        <f>IF(ISNUMBER('Форма 1'!AF3489),'Форма 1'!$H3489*VLOOKUP('Форма 1'!$F3489,'Придельники с 2022'!$B$4:$X$28,'Форма 1'!AF$8),"")</f>
        <v/>
      </c>
      <c r="P3489" s="87"/>
      <c r="Q3489" s="103">
        <f>IF(ISNUMBER('Форма 1'!AH3489),'Форма 1'!$H3489*VLOOKUP('Форма 1'!$F3489,'Придельники с 2022'!$B$4:$X$28,'Форма 1'!AH$8),"")</f>
        <v>1948917.2669999998</v>
      </c>
      <c r="R3489" s="103" t="str">
        <f>IF(ISNUMBER('Форма 1'!AI3489),'Форма 1'!$H3489*VLOOKUP('Форма 1'!$F3489,'Придельники с 2022'!$B$4:$X$28,'Форма 1'!AI$8),"")</f>
        <v/>
      </c>
      <c r="S3489" s="103" t="str">
        <f>IF(ISNUMBER('Форма 1'!AJ3489),'Форма 1'!$H3489*VLOOKUP('Форма 1'!$F3489,'Придельники с 2022'!$B$4:$X$28,'Форма 1'!AJ$8),"")</f>
        <v/>
      </c>
      <c r="T3489" s="87"/>
    </row>
    <row r="3490" spans="1:20">
      <c r="A3490" s="188">
        <f t="shared" si="255"/>
        <v>330</v>
      </c>
      <c r="B3490" s="189" t="s">
        <v>3365</v>
      </c>
      <c r="C3490" s="99">
        <f t="shared" si="254"/>
        <v>1758617.94</v>
      </c>
      <c r="D3490" s="103">
        <f>IF(ISNUMBER('Форма 1'!U3490),'Форма 1'!$H3490*VLOOKUP('Форма 1'!$F3490,'Придельники с 2022'!$B$4:$X$28,'Форма 1'!U$8),"")</f>
        <v>381583.41000000003</v>
      </c>
      <c r="E3490" s="103" t="str">
        <f>IF(ISNUMBER('Форма 1'!V3490),'Форма 1'!$H3490*VLOOKUP('Форма 1'!$F3490,'Придельники с 2022'!$B$4:$X$28,'Форма 1'!V$8),"")</f>
        <v/>
      </c>
      <c r="F3490" s="103" t="str">
        <f>IF(ISNUMBER('Форма 1'!W3490),'Форма 1'!$H3490*VLOOKUP('Форма 1'!$F3490,'Придельники с 2022'!$B$4:$X$28,'Форма 1'!W$8),"")</f>
        <v/>
      </c>
      <c r="G3490" s="103" t="str">
        <f>IF(ISNUMBER('Форма 1'!X3490),'Форма 1'!$H3490*VLOOKUP('Форма 1'!$F3490,'Придельники с 2022'!$B$4:$X$28,'Форма 1'!X$8),"")</f>
        <v/>
      </c>
      <c r="H3490" s="103" t="str">
        <f>IF(ISNUMBER('Форма 1'!Y3490),'Форма 1'!$H3490*VLOOKUP('Форма 1'!$F3490,'Придельники с 2022'!$B$4:$X$28,'Форма 1'!Y$8),"")</f>
        <v/>
      </c>
      <c r="I3490" s="103" t="str">
        <f>IF(ISNUMBER('Форма 1'!Z3490),'Форма 1'!$H3490*VLOOKUP('Форма 1'!$F3490,'Придельники с 2022'!$B$4:$X$28,'Форма 1'!Z$8),"")</f>
        <v/>
      </c>
      <c r="J3490" s="103" t="str">
        <f>IF(ISNUMBER('Форма 1'!AA3490),'Форма 1'!$H3490*VLOOKUP('Форма 1'!$F3490,'Придельники с 2022'!$B$4:$X$28,'Форма 1'!AA$8),"")</f>
        <v/>
      </c>
      <c r="K3490" s="90"/>
      <c r="L3490" s="87"/>
      <c r="M3490" s="103" t="str">
        <f>IF(ISNUMBER('Форма 1'!AD3490),'Форма 1'!$H3490*VLOOKUP('Форма 1'!$F3490,'Придельники с 2022'!$B$4:$X$28,'Форма 1'!AD$8),"")</f>
        <v/>
      </c>
      <c r="N3490" s="103" t="str">
        <f>IF(ISBLANK('Форма 1'!$AE3490),"",IF('Форма 1'!$AE3490=1,'Форма 1'!$H3490*VLOOKUP('Форма 1'!$F3490,'Придельники с 2022'!$B$4:$X$28,'Форма 1'!$AE$8,0),IF('Форма 1'!$AE3490=2,'Форма 1'!$H3490*VLOOKUP('Форма 1'!$F3490,'Придельники с 2022'!$B$4:$X$28,13,0),IF('Форма 1'!$AE3490=3,'Форма 1'!$H3490*VLOOKUP('Форма 1'!$F3490,'Придельники с 2022'!$B$4:$X$28,12,0)))))</f>
        <v/>
      </c>
      <c r="O3490" s="103" t="str">
        <f>IF(ISNUMBER('Форма 1'!AF3490),'Форма 1'!$H3490*VLOOKUP('Форма 1'!$F3490,'Придельники с 2022'!$B$4:$X$28,'Форма 1'!AF$8),"")</f>
        <v/>
      </c>
      <c r="P3490" s="87"/>
      <c r="Q3490" s="103">
        <f>IF(ISNUMBER('Форма 1'!AH3490),'Форма 1'!$H3490*VLOOKUP('Форма 1'!$F3490,'Придельники с 2022'!$B$4:$X$28,'Форма 1'!AH$8),"")</f>
        <v>1377034.53</v>
      </c>
      <c r="R3490" s="103" t="str">
        <f>IF(ISNUMBER('Форма 1'!AI3490),'Форма 1'!$H3490*VLOOKUP('Форма 1'!$F3490,'Придельники с 2022'!$B$4:$X$28,'Форма 1'!AI$8),"")</f>
        <v/>
      </c>
      <c r="S3490" s="103" t="str">
        <f>IF(ISNUMBER('Форма 1'!AJ3490),'Форма 1'!$H3490*VLOOKUP('Форма 1'!$F3490,'Придельники с 2022'!$B$4:$X$28,'Форма 1'!AJ$8),"")</f>
        <v/>
      </c>
      <c r="T3490" s="87"/>
    </row>
    <row r="3491" spans="1:20">
      <c r="A3491" s="188">
        <f t="shared" si="255"/>
        <v>331</v>
      </c>
      <c r="B3491" s="189" t="s">
        <v>3366</v>
      </c>
      <c r="C3491" s="99">
        <f t="shared" si="254"/>
        <v>10244541.226</v>
      </c>
      <c r="D3491" s="103" t="str">
        <f>IF(ISNUMBER('Форма 1'!U3491),'Форма 1'!$H3491*VLOOKUP('Форма 1'!$F3491,'Придельники с 2022'!$B$4:$X$28,'Форма 1'!U$8),"")</f>
        <v/>
      </c>
      <c r="E3491" s="103" t="str">
        <f>IF(ISNUMBER('Форма 1'!V3491),'Форма 1'!$H3491*VLOOKUP('Форма 1'!$F3491,'Придельники с 2022'!$B$4:$X$28,'Форма 1'!V$8),"")</f>
        <v/>
      </c>
      <c r="F3491" s="103" t="str">
        <f>IF(ISNUMBER('Форма 1'!W3491),'Форма 1'!$H3491*VLOOKUP('Форма 1'!$F3491,'Придельники с 2022'!$B$4:$X$28,'Форма 1'!W$8),"")</f>
        <v/>
      </c>
      <c r="G3491" s="103">
        <f>IF(ISNUMBER('Форма 1'!X3491),'Форма 1'!$H3491*VLOOKUP('Форма 1'!$F3491,'Придельники с 2022'!$B$4:$X$28,'Форма 1'!X$8),"")</f>
        <v>3866427.6159999999</v>
      </c>
      <c r="H3491" s="103" t="str">
        <f>IF(ISNUMBER('Форма 1'!Y3491),'Форма 1'!$H3491*VLOOKUP('Форма 1'!$F3491,'Придельники с 2022'!$B$4:$X$28,'Форма 1'!Y$8),"")</f>
        <v/>
      </c>
      <c r="I3491" s="103" t="str">
        <f>IF(ISNUMBER('Форма 1'!Z3491),'Форма 1'!$H3491*VLOOKUP('Форма 1'!$F3491,'Придельники с 2022'!$B$4:$X$28,'Форма 1'!Z$8),"")</f>
        <v/>
      </c>
      <c r="J3491" s="103" t="str">
        <f>IF(ISNUMBER('Форма 1'!AA3491),'Форма 1'!$H3491*VLOOKUP('Форма 1'!$F3491,'Придельники с 2022'!$B$4:$X$28,'Форма 1'!AA$8),"")</f>
        <v/>
      </c>
      <c r="K3491" s="90"/>
      <c r="L3491" s="87"/>
      <c r="M3491" s="103" t="str">
        <f>IF(ISNUMBER('Форма 1'!AD3491),'Форма 1'!$H3491*VLOOKUP('Форма 1'!$F3491,'Придельники с 2022'!$B$4:$X$28,'Форма 1'!AD$8),"")</f>
        <v/>
      </c>
      <c r="N3491" s="103" t="str">
        <f>IF(ISBLANK('Форма 1'!$AE3491),"",IF('Форма 1'!$AE3491=1,'Форма 1'!$H3491*VLOOKUP('Форма 1'!$F3491,'Придельники с 2022'!$B$4:$X$28,'Форма 1'!$AE$8,0),IF('Форма 1'!$AE3491=2,'Форма 1'!$H3491*VLOOKUP('Форма 1'!$F3491,'Придельники с 2022'!$B$4:$X$28,13,0),IF('Форма 1'!$AE3491=3,'Форма 1'!$H3491*VLOOKUP('Форма 1'!$F3491,'Придельники с 2022'!$B$4:$X$28,12,0)))))</f>
        <v/>
      </c>
      <c r="O3491" s="103" t="str">
        <f>IF(ISNUMBER('Форма 1'!AF3491),'Форма 1'!$H3491*VLOOKUP('Форма 1'!$F3491,'Придельники с 2022'!$B$4:$X$28,'Форма 1'!AF$8),"")</f>
        <v/>
      </c>
      <c r="P3491" s="87"/>
      <c r="Q3491" s="103">
        <f>IF(ISNUMBER('Форма 1'!AH3491),'Форма 1'!$H3491*VLOOKUP('Форма 1'!$F3491,'Придельники с 2022'!$B$4:$X$28,'Форма 1'!AH$8),"")</f>
        <v>6378113.6100000003</v>
      </c>
      <c r="R3491" s="103" t="str">
        <f>IF(ISNUMBER('Форма 1'!AI3491),'Форма 1'!$H3491*VLOOKUP('Форма 1'!$F3491,'Придельники с 2022'!$B$4:$X$28,'Форма 1'!AI$8),"")</f>
        <v/>
      </c>
      <c r="S3491" s="103" t="str">
        <f>IF(ISNUMBER('Форма 1'!AJ3491),'Форма 1'!$H3491*VLOOKUP('Форма 1'!$F3491,'Придельники с 2022'!$B$4:$X$28,'Форма 1'!AJ$8),"")</f>
        <v/>
      </c>
      <c r="T3491" s="87"/>
    </row>
    <row r="3492" spans="1:20">
      <c r="A3492" s="188">
        <f t="shared" si="255"/>
        <v>332</v>
      </c>
      <c r="B3492" s="189" t="s">
        <v>3367</v>
      </c>
      <c r="C3492" s="99">
        <f t="shared" si="254"/>
        <v>10268197.743999999</v>
      </c>
      <c r="D3492" s="103" t="str">
        <f>IF(ISNUMBER('Форма 1'!U3492),'Форма 1'!$H3492*VLOOKUP('Форма 1'!$F3492,'Придельники с 2022'!$B$4:$X$28,'Форма 1'!U$8),"")</f>
        <v/>
      </c>
      <c r="E3492" s="103" t="str">
        <f>IF(ISNUMBER('Форма 1'!V3492),'Форма 1'!$H3492*VLOOKUP('Форма 1'!$F3492,'Придельники с 2022'!$B$4:$X$28,'Форма 1'!V$8),"")</f>
        <v/>
      </c>
      <c r="F3492" s="103" t="str">
        <f>IF(ISNUMBER('Форма 1'!W3492),'Форма 1'!$H3492*VLOOKUP('Форма 1'!$F3492,'Придельники с 2022'!$B$4:$X$28,'Форма 1'!W$8),"")</f>
        <v/>
      </c>
      <c r="G3492" s="103">
        <f>IF(ISNUMBER('Форма 1'!X3492),'Форма 1'!$H3492*VLOOKUP('Форма 1'!$F3492,'Придельники с 2022'!$B$4:$X$28,'Форма 1'!X$8),"")</f>
        <v>3875355.9039999996</v>
      </c>
      <c r="H3492" s="103" t="str">
        <f>IF(ISNUMBER('Форма 1'!Y3492),'Форма 1'!$H3492*VLOOKUP('Форма 1'!$F3492,'Придельники с 2022'!$B$4:$X$28,'Форма 1'!Y$8),"")</f>
        <v/>
      </c>
      <c r="I3492" s="103" t="str">
        <f>IF(ISNUMBER('Форма 1'!Z3492),'Форма 1'!$H3492*VLOOKUP('Форма 1'!$F3492,'Придельники с 2022'!$B$4:$X$28,'Форма 1'!Z$8),"")</f>
        <v/>
      </c>
      <c r="J3492" s="103" t="str">
        <f>IF(ISNUMBER('Форма 1'!AA3492),'Форма 1'!$H3492*VLOOKUP('Форма 1'!$F3492,'Придельники с 2022'!$B$4:$X$28,'Форма 1'!AA$8),"")</f>
        <v/>
      </c>
      <c r="K3492" s="90"/>
      <c r="L3492" s="87"/>
      <c r="M3492" s="103" t="str">
        <f>IF(ISNUMBER('Форма 1'!AD3492),'Форма 1'!$H3492*VLOOKUP('Форма 1'!$F3492,'Придельники с 2022'!$B$4:$X$28,'Форма 1'!AD$8),"")</f>
        <v/>
      </c>
      <c r="N3492" s="103" t="str">
        <f>IF(ISBLANK('Форма 1'!$AE3492),"",IF('Форма 1'!$AE3492=1,'Форма 1'!$H3492*VLOOKUP('Форма 1'!$F3492,'Придельники с 2022'!$B$4:$X$28,'Форма 1'!$AE$8,0),IF('Форма 1'!$AE3492=2,'Форма 1'!$H3492*VLOOKUP('Форма 1'!$F3492,'Придельники с 2022'!$B$4:$X$28,13,0),IF('Форма 1'!$AE3492=3,'Форма 1'!$H3492*VLOOKUP('Форма 1'!$F3492,'Придельники с 2022'!$B$4:$X$28,12,0)))))</f>
        <v/>
      </c>
      <c r="O3492" s="103" t="str">
        <f>IF(ISNUMBER('Форма 1'!AF3492),'Форма 1'!$H3492*VLOOKUP('Форма 1'!$F3492,'Придельники с 2022'!$B$4:$X$28,'Форма 1'!AF$8),"")</f>
        <v/>
      </c>
      <c r="P3492" s="87"/>
      <c r="Q3492" s="103">
        <f>IF(ISNUMBER('Форма 1'!AH3492),'Форма 1'!$H3492*VLOOKUP('Форма 1'!$F3492,'Придельники с 2022'!$B$4:$X$28,'Форма 1'!AH$8),"")</f>
        <v>6392841.8399999989</v>
      </c>
      <c r="R3492" s="103" t="str">
        <f>IF(ISNUMBER('Форма 1'!AI3492),'Форма 1'!$H3492*VLOOKUP('Форма 1'!$F3492,'Придельники с 2022'!$B$4:$X$28,'Форма 1'!AI$8),"")</f>
        <v/>
      </c>
      <c r="S3492" s="103" t="str">
        <f>IF(ISNUMBER('Форма 1'!AJ3492),'Форма 1'!$H3492*VLOOKUP('Форма 1'!$F3492,'Придельники с 2022'!$B$4:$X$28,'Форма 1'!AJ$8),"")</f>
        <v/>
      </c>
      <c r="T3492" s="87"/>
    </row>
    <row r="3493" spans="1:20">
      <c r="A3493" s="188">
        <f t="shared" si="255"/>
        <v>333</v>
      </c>
      <c r="B3493" s="189" t="s">
        <v>3368</v>
      </c>
      <c r="C3493" s="99">
        <f t="shared" si="254"/>
        <v>3901338.7500000005</v>
      </c>
      <c r="D3493" s="103" t="str">
        <f>IF(ISNUMBER('Форма 1'!U3493),'Форма 1'!$H3493*VLOOKUP('Форма 1'!$F3493,'Придельники с 2022'!$B$4:$X$28,'Форма 1'!U$8),"")</f>
        <v/>
      </c>
      <c r="E3493" s="103" t="str">
        <f>IF(ISNUMBER('Форма 1'!V3493),'Форма 1'!$H3493*VLOOKUP('Форма 1'!$F3493,'Придельники с 2022'!$B$4:$X$28,'Форма 1'!V$8),"")</f>
        <v/>
      </c>
      <c r="F3493" s="103" t="str">
        <f>IF(ISNUMBER('Форма 1'!W3493),'Форма 1'!$H3493*VLOOKUP('Форма 1'!$F3493,'Придельники с 2022'!$B$4:$X$28,'Форма 1'!W$8),"")</f>
        <v/>
      </c>
      <c r="G3493" s="103">
        <f>IF(ISNUMBER('Форма 1'!X3493),'Форма 1'!$H3493*VLOOKUP('Форма 1'!$F3493,'Придельники с 2022'!$B$4:$X$28,'Форма 1'!X$8),"")</f>
        <v>399042.92200000002</v>
      </c>
      <c r="H3493" s="103" t="str">
        <f>IF(ISNUMBER('Форма 1'!Y3493),'Форма 1'!$H3493*VLOOKUP('Форма 1'!$F3493,'Придельники с 2022'!$B$4:$X$28,'Форма 1'!Y$8),"")</f>
        <v/>
      </c>
      <c r="I3493" s="103">
        <f>IF(ISNUMBER('Форма 1'!Z3493),'Форма 1'!$H3493*VLOOKUP('Форма 1'!$F3493,'Придельники с 2022'!$B$4:$X$28,'Форма 1'!Z$8),"")</f>
        <v>680911.01599999995</v>
      </c>
      <c r="J3493" s="103" t="str">
        <f>IF(ISNUMBER('Форма 1'!AA3493),'Форма 1'!$H3493*VLOOKUP('Форма 1'!$F3493,'Придельники с 2022'!$B$4:$X$28,'Форма 1'!AA$8),"")</f>
        <v/>
      </c>
      <c r="K3493" s="90"/>
      <c r="L3493" s="87"/>
      <c r="M3493" s="103" t="str">
        <f>IF(ISNUMBER('Форма 1'!AD3493),'Форма 1'!$H3493*VLOOKUP('Форма 1'!$F3493,'Придельники с 2022'!$B$4:$X$28,'Форма 1'!AD$8),"")</f>
        <v/>
      </c>
      <c r="N3493" s="103" t="str">
        <f>IF(ISBLANK('Форма 1'!$AE3493),"",IF('Форма 1'!$AE3493=1,'Форма 1'!$H3493*VLOOKUP('Форма 1'!$F3493,'Придельники с 2022'!$B$4:$X$28,'Форма 1'!$AE$8,0),IF('Форма 1'!$AE3493=2,'Форма 1'!$H3493*VLOOKUP('Форма 1'!$F3493,'Придельники с 2022'!$B$4:$X$28,13,0),IF('Форма 1'!$AE3493=3,'Форма 1'!$H3493*VLOOKUP('Форма 1'!$F3493,'Придельники с 2022'!$B$4:$X$28,12,0)))))</f>
        <v/>
      </c>
      <c r="O3493" s="103" t="str">
        <f>IF(ISNUMBER('Форма 1'!AF3493),'Форма 1'!$H3493*VLOOKUP('Форма 1'!$F3493,'Придельники с 2022'!$B$4:$X$28,'Форма 1'!AF$8),"")</f>
        <v/>
      </c>
      <c r="P3493" s="87"/>
      <c r="Q3493" s="103">
        <f>IF(ISNUMBER('Форма 1'!AH3493),'Форма 1'!$H3493*VLOOKUP('Форма 1'!$F3493,'Придельники с 2022'!$B$4:$X$28,'Форма 1'!AH$8),"")</f>
        <v>2821384.8120000004</v>
      </c>
      <c r="R3493" s="103" t="str">
        <f>IF(ISNUMBER('Форма 1'!AI3493),'Форма 1'!$H3493*VLOOKUP('Форма 1'!$F3493,'Придельники с 2022'!$B$4:$X$28,'Форма 1'!AI$8),"")</f>
        <v/>
      </c>
      <c r="S3493" s="103" t="str">
        <f>IF(ISNUMBER('Форма 1'!AJ3493),'Форма 1'!$H3493*VLOOKUP('Форма 1'!$F3493,'Придельники с 2022'!$B$4:$X$28,'Форма 1'!AJ$8),"")</f>
        <v/>
      </c>
      <c r="T3493" s="87"/>
    </row>
    <row r="3494" spans="1:20">
      <c r="A3494" s="188">
        <f t="shared" si="255"/>
        <v>334</v>
      </c>
      <c r="B3494" s="189" t="s">
        <v>3369</v>
      </c>
      <c r="C3494" s="99">
        <f t="shared" si="254"/>
        <v>117679051.63799998</v>
      </c>
      <c r="D3494" s="103" t="str">
        <f>IF(ISNUMBER('Форма 1'!U3494),'Форма 1'!$H3494*VLOOKUP('Форма 1'!$F3494,'Придельники с 2022'!$B$4:$X$28,'Форма 1'!U$8),"")</f>
        <v/>
      </c>
      <c r="E3494" s="103" t="str">
        <f>IF(ISNUMBER('Форма 1'!V3494),'Форма 1'!$H3494*VLOOKUP('Форма 1'!$F3494,'Придельники с 2022'!$B$4:$X$28,'Форма 1'!V$8),"")</f>
        <v/>
      </c>
      <c r="F3494" s="103" t="str">
        <f>IF(ISNUMBER('Форма 1'!W3494),'Форма 1'!$H3494*VLOOKUP('Форма 1'!$F3494,'Придельники с 2022'!$B$4:$X$28,'Форма 1'!W$8),"")</f>
        <v/>
      </c>
      <c r="G3494" s="103" t="str">
        <f>IF(ISNUMBER('Форма 1'!X3494),'Форма 1'!$H3494*VLOOKUP('Форма 1'!$F3494,'Придельники с 2022'!$B$4:$X$28,'Форма 1'!X$8),"")</f>
        <v/>
      </c>
      <c r="H3494" s="103" t="str">
        <f>IF(ISNUMBER('Форма 1'!Y3494),'Форма 1'!$H3494*VLOOKUP('Форма 1'!$F3494,'Придельники с 2022'!$B$4:$X$28,'Форма 1'!Y$8),"")</f>
        <v/>
      </c>
      <c r="I3494" s="103" t="str">
        <f>IF(ISNUMBER('Форма 1'!Z3494),'Форма 1'!$H3494*VLOOKUP('Форма 1'!$F3494,'Придельники с 2022'!$B$4:$X$28,'Форма 1'!Z$8),"")</f>
        <v/>
      </c>
      <c r="J3494" s="103" t="str">
        <f>IF(ISNUMBER('Форма 1'!AA3494),'Форма 1'!$H3494*VLOOKUP('Форма 1'!$F3494,'Придельники с 2022'!$B$4:$X$28,'Форма 1'!AA$8),"")</f>
        <v/>
      </c>
      <c r="K3494" s="90"/>
      <c r="L3494" s="87"/>
      <c r="M3494" s="103">
        <f>IF(ISNUMBER('Форма 1'!AD3494),'Форма 1'!$H3494*VLOOKUP('Форма 1'!$F3494,'Придельники с 2022'!$B$4:$X$28,'Форма 1'!AD$8),"")</f>
        <v>39766529.672999993</v>
      </c>
      <c r="N3494" s="103">
        <f>IF(ISBLANK('Форма 1'!$AE3494),"",IF('Форма 1'!$AE3494=1,'Форма 1'!$H3494*VLOOKUP('Форма 1'!$F3494,'Придельники с 2022'!$B$4:$X$28,'Форма 1'!$AE$8,0),IF('Форма 1'!$AE3494=2,'Форма 1'!$H3494*VLOOKUP('Форма 1'!$F3494,'Придельники с 2022'!$B$4:$X$28,13,0),IF('Форма 1'!$AE3494=3,'Форма 1'!$H3494*VLOOKUP('Форма 1'!$F3494,'Придельники с 2022'!$B$4:$X$28,12,0)))))</f>
        <v>68575249.799999997</v>
      </c>
      <c r="O3494" s="103">
        <f>IF(ISNUMBER('Форма 1'!AF3494),'Форма 1'!$H3494*VLOOKUP('Форма 1'!$F3494,'Придельники с 2022'!$B$4:$X$28,'Форма 1'!AF$8),"")</f>
        <v>9337272.1649999991</v>
      </c>
      <c r="P3494" s="87"/>
      <c r="Q3494" s="103" t="str">
        <f>IF(ISNUMBER('Форма 1'!AH3494),'Форма 1'!$H3494*VLOOKUP('Форма 1'!$F3494,'Придельники с 2022'!$B$4:$X$28,'Форма 1'!AH$8),"")</f>
        <v/>
      </c>
      <c r="R3494" s="103" t="str">
        <f>IF(ISNUMBER('Форма 1'!AI3494),'Форма 1'!$H3494*VLOOKUP('Форма 1'!$F3494,'Придельники с 2022'!$B$4:$X$28,'Форма 1'!AI$8),"")</f>
        <v/>
      </c>
      <c r="S3494" s="103" t="str">
        <f>IF(ISNUMBER('Форма 1'!AJ3494),'Форма 1'!$H3494*VLOOKUP('Форма 1'!$F3494,'Придельники с 2022'!$B$4:$X$28,'Форма 1'!AJ$8),"")</f>
        <v/>
      </c>
      <c r="T3494" s="87"/>
    </row>
    <row r="3495" spans="1:20">
      <c r="A3495" s="188">
        <f t="shared" si="255"/>
        <v>335</v>
      </c>
      <c r="B3495" s="189" t="s">
        <v>3370</v>
      </c>
      <c r="C3495" s="99">
        <f t="shared" si="254"/>
        <v>8304466.0499999998</v>
      </c>
      <c r="D3495" s="103" t="str">
        <f>IF(ISNUMBER('Форма 1'!U3495),'Форма 1'!$H3495*VLOOKUP('Форма 1'!$F3495,'Придельники с 2022'!$B$4:$X$28,'Форма 1'!U$8),"")</f>
        <v/>
      </c>
      <c r="E3495" s="103" t="str">
        <f>IF(ISNUMBER('Форма 1'!V3495),'Форма 1'!$H3495*VLOOKUP('Форма 1'!$F3495,'Придельники с 2022'!$B$4:$X$28,'Форма 1'!V$8),"")</f>
        <v/>
      </c>
      <c r="F3495" s="103" t="str">
        <f>IF(ISNUMBER('Форма 1'!W3495),'Форма 1'!$H3495*VLOOKUP('Форма 1'!$F3495,'Придельники с 2022'!$B$4:$X$28,'Форма 1'!W$8),"")</f>
        <v/>
      </c>
      <c r="G3495" s="103" t="str">
        <f>IF(ISNUMBER('Форма 1'!X3495),'Форма 1'!$H3495*VLOOKUP('Форма 1'!$F3495,'Придельники с 2022'!$B$4:$X$28,'Форма 1'!X$8),"")</f>
        <v/>
      </c>
      <c r="H3495" s="103" t="str">
        <f>IF(ISNUMBER('Форма 1'!Y3495),'Форма 1'!$H3495*VLOOKUP('Форма 1'!$F3495,'Придельники с 2022'!$B$4:$X$28,'Форма 1'!Y$8),"")</f>
        <v/>
      </c>
      <c r="I3495" s="103" t="str">
        <f>IF(ISNUMBER('Форма 1'!Z3495),'Форма 1'!$H3495*VLOOKUP('Форма 1'!$F3495,'Придельники с 2022'!$B$4:$X$28,'Форма 1'!Z$8),"")</f>
        <v/>
      </c>
      <c r="J3495" s="103" t="str">
        <f>IF(ISNUMBER('Форма 1'!AA3495),'Форма 1'!$H3495*VLOOKUP('Форма 1'!$F3495,'Придельники с 2022'!$B$4:$X$28,'Форма 1'!AA$8),"")</f>
        <v/>
      </c>
      <c r="K3495" s="90">
        <v>2</v>
      </c>
      <c r="L3495" s="87">
        <f>3986842.05+4317624</f>
        <v>8304466.0499999998</v>
      </c>
      <c r="M3495" s="103" t="str">
        <f>IF(ISNUMBER('Форма 1'!AD3495),'Форма 1'!$H3495*VLOOKUP('Форма 1'!$F3495,'Придельники с 2022'!$B$4:$X$28,'Форма 1'!AD$8),"")</f>
        <v/>
      </c>
      <c r="N3495" s="103" t="str">
        <f>IF(ISBLANK('Форма 1'!$AE3495),"",IF('Форма 1'!$AE3495=1,'Форма 1'!$H3495*VLOOKUP('Форма 1'!$F3495,'Придельники с 2022'!$B$4:$X$28,'Форма 1'!$AE$8,0),IF('Форма 1'!$AE3495=2,'Форма 1'!$H3495*VLOOKUP('Форма 1'!$F3495,'Придельники с 2022'!$B$4:$X$28,13,0),IF('Форма 1'!$AE3495=3,'Форма 1'!$H3495*VLOOKUP('Форма 1'!$F3495,'Придельники с 2022'!$B$4:$X$28,12,0)))))</f>
        <v/>
      </c>
      <c r="O3495" s="103" t="str">
        <f>IF(ISNUMBER('Форма 1'!AF3495),'Форма 1'!$H3495*VLOOKUP('Форма 1'!$F3495,'Придельники с 2022'!$B$4:$X$28,'Форма 1'!AF$8),"")</f>
        <v/>
      </c>
      <c r="P3495" s="87"/>
      <c r="Q3495" s="103" t="str">
        <f>IF(ISNUMBER('Форма 1'!AH3495),'Форма 1'!$H3495*VLOOKUP('Форма 1'!$F3495,'Придельники с 2022'!$B$4:$X$28,'Форма 1'!AH$8),"")</f>
        <v/>
      </c>
      <c r="R3495" s="103" t="str">
        <f>IF(ISNUMBER('Форма 1'!AI3495),'Форма 1'!$H3495*VLOOKUP('Форма 1'!$F3495,'Придельники с 2022'!$B$4:$X$28,'Форма 1'!AI$8),"")</f>
        <v/>
      </c>
      <c r="S3495" s="103" t="str">
        <f>IF(ISNUMBER('Форма 1'!AJ3495),'Форма 1'!$H3495*VLOOKUP('Форма 1'!$F3495,'Придельники с 2022'!$B$4:$X$28,'Форма 1'!AJ$8),"")</f>
        <v/>
      </c>
      <c r="T3495" s="87"/>
    </row>
    <row r="3496" spans="1:20">
      <c r="A3496" s="188">
        <f t="shared" si="255"/>
        <v>336</v>
      </c>
      <c r="B3496" s="189" t="s">
        <v>3371</v>
      </c>
      <c r="C3496" s="99">
        <f t="shared" si="254"/>
        <v>9016441.7259999998</v>
      </c>
      <c r="D3496" s="103" t="str">
        <f>IF(ISNUMBER('Форма 1'!U3496),'Форма 1'!$H3496*VLOOKUP('Форма 1'!$F3496,'Придельники с 2022'!$B$4:$X$28,'Форма 1'!U$8),"")</f>
        <v/>
      </c>
      <c r="E3496" s="103" t="str">
        <f>IF(ISNUMBER('Форма 1'!V3496),'Форма 1'!$H3496*VLOOKUP('Форма 1'!$F3496,'Придельники с 2022'!$B$4:$X$28,'Форма 1'!V$8),"")</f>
        <v/>
      </c>
      <c r="F3496" s="103" t="str">
        <f>IF(ISNUMBER('Форма 1'!W3496),'Форма 1'!$H3496*VLOOKUP('Форма 1'!$F3496,'Придельники с 2022'!$B$4:$X$28,'Форма 1'!W$8),"")</f>
        <v/>
      </c>
      <c r="G3496" s="103" t="str">
        <f>IF(ISNUMBER('Форма 1'!X3496),'Форма 1'!$H3496*VLOOKUP('Форма 1'!$F3496,'Придельники с 2022'!$B$4:$X$28,'Форма 1'!X$8),"")</f>
        <v/>
      </c>
      <c r="H3496" s="103" t="str">
        <f>IF(ISNUMBER('Форма 1'!Y3496),'Форма 1'!$H3496*VLOOKUP('Форма 1'!$F3496,'Придельники с 2022'!$B$4:$X$28,'Форма 1'!Y$8),"")</f>
        <v/>
      </c>
      <c r="I3496" s="103" t="str">
        <f>IF(ISNUMBER('Форма 1'!Z3496),'Форма 1'!$H3496*VLOOKUP('Форма 1'!$F3496,'Придельники с 2022'!$B$4:$X$28,'Форма 1'!Z$8),"")</f>
        <v/>
      </c>
      <c r="J3496" s="103" t="str">
        <f>IF(ISNUMBER('Форма 1'!AA3496),'Форма 1'!$H3496*VLOOKUP('Форма 1'!$F3496,'Придельники с 2022'!$B$4:$X$28,'Форма 1'!AA$8),"")</f>
        <v/>
      </c>
      <c r="K3496" s="90"/>
      <c r="L3496" s="87"/>
      <c r="M3496" s="103">
        <f>IF(ISNUMBER('Форма 1'!AD3496),'Форма 1'!$H3496*VLOOKUP('Форма 1'!$F3496,'Придельники с 2022'!$B$4:$X$28,'Форма 1'!AD$8),"")</f>
        <v>9016441.7259999998</v>
      </c>
      <c r="N3496" s="103" t="str">
        <f>IF(ISBLANK('Форма 1'!$AE3496),"",IF('Форма 1'!$AE3496=1,'Форма 1'!$H3496*VLOOKUP('Форма 1'!$F3496,'Придельники с 2022'!$B$4:$X$28,'Форма 1'!$AE$8,0),IF('Форма 1'!$AE3496=2,'Форма 1'!$H3496*VLOOKUP('Форма 1'!$F3496,'Придельники с 2022'!$B$4:$X$28,13,0),IF('Форма 1'!$AE3496=3,'Форма 1'!$H3496*VLOOKUP('Форма 1'!$F3496,'Придельники с 2022'!$B$4:$X$28,12,0)))))</f>
        <v/>
      </c>
      <c r="O3496" s="103" t="str">
        <f>IF(ISNUMBER('Форма 1'!AF3496),'Форма 1'!$H3496*VLOOKUP('Форма 1'!$F3496,'Придельники с 2022'!$B$4:$X$28,'Форма 1'!AF$8),"")</f>
        <v/>
      </c>
      <c r="P3496" s="87"/>
      <c r="Q3496" s="103" t="str">
        <f>IF(ISNUMBER('Форма 1'!AH3496),'Форма 1'!$H3496*VLOOKUP('Форма 1'!$F3496,'Придельники с 2022'!$B$4:$X$28,'Форма 1'!AH$8),"")</f>
        <v/>
      </c>
      <c r="R3496" s="103" t="str">
        <f>IF(ISNUMBER('Форма 1'!AI3496),'Форма 1'!$H3496*VLOOKUP('Форма 1'!$F3496,'Придельники с 2022'!$B$4:$X$28,'Форма 1'!AI$8),"")</f>
        <v/>
      </c>
      <c r="S3496" s="103" t="str">
        <f>IF(ISNUMBER('Форма 1'!AJ3496),'Форма 1'!$H3496*VLOOKUP('Форма 1'!$F3496,'Придельники с 2022'!$B$4:$X$28,'Форма 1'!AJ$8),"")</f>
        <v/>
      </c>
      <c r="T3496" s="87"/>
    </row>
    <row r="3497" spans="1:20">
      <c r="A3497" s="188">
        <f t="shared" si="255"/>
        <v>337</v>
      </c>
      <c r="B3497" s="189" t="s">
        <v>3372</v>
      </c>
      <c r="C3497" s="99">
        <f t="shared" si="254"/>
        <v>8814780.7969999984</v>
      </c>
      <c r="D3497" s="103" t="str">
        <f>IF(ISNUMBER('Форма 1'!U3497),'Форма 1'!$H3497*VLOOKUP('Форма 1'!$F3497,'Придельники с 2022'!$B$4:$X$28,'Форма 1'!U$8),"")</f>
        <v/>
      </c>
      <c r="E3497" s="103" t="str">
        <f>IF(ISNUMBER('Форма 1'!V3497),'Форма 1'!$H3497*VLOOKUP('Форма 1'!$F3497,'Придельники с 2022'!$B$4:$X$28,'Форма 1'!V$8),"")</f>
        <v/>
      </c>
      <c r="F3497" s="103" t="str">
        <f>IF(ISNUMBER('Форма 1'!W3497),'Форма 1'!$H3497*VLOOKUP('Форма 1'!$F3497,'Придельники с 2022'!$B$4:$X$28,'Форма 1'!W$8),"")</f>
        <v/>
      </c>
      <c r="G3497" s="103" t="str">
        <f>IF(ISNUMBER('Форма 1'!X3497),'Форма 1'!$H3497*VLOOKUP('Форма 1'!$F3497,'Придельники с 2022'!$B$4:$X$28,'Форма 1'!X$8),"")</f>
        <v/>
      </c>
      <c r="H3497" s="103" t="str">
        <f>IF(ISNUMBER('Форма 1'!Y3497),'Форма 1'!$H3497*VLOOKUP('Форма 1'!$F3497,'Придельники с 2022'!$B$4:$X$28,'Форма 1'!Y$8),"")</f>
        <v/>
      </c>
      <c r="I3497" s="103" t="str">
        <f>IF(ISNUMBER('Форма 1'!Z3497),'Форма 1'!$H3497*VLOOKUP('Форма 1'!$F3497,'Придельники с 2022'!$B$4:$X$28,'Форма 1'!Z$8),"")</f>
        <v/>
      </c>
      <c r="J3497" s="103" t="str">
        <f>IF(ISNUMBER('Форма 1'!AA3497),'Форма 1'!$H3497*VLOOKUP('Форма 1'!$F3497,'Придельники с 2022'!$B$4:$X$28,'Форма 1'!AA$8),"")</f>
        <v/>
      </c>
      <c r="K3497" s="90"/>
      <c r="L3497" s="87"/>
      <c r="M3497" s="103">
        <f>IF(ISNUMBER('Форма 1'!AD3497),'Форма 1'!$H3497*VLOOKUP('Форма 1'!$F3497,'Придельники с 2022'!$B$4:$X$28,'Форма 1'!AD$8),"")</f>
        <v>8814780.7969999984</v>
      </c>
      <c r="N3497" s="103" t="str">
        <f>IF(ISBLANK('Форма 1'!$AE3497),"",IF('Форма 1'!$AE3497=1,'Форма 1'!$H3497*VLOOKUP('Форма 1'!$F3497,'Придельники с 2022'!$B$4:$X$28,'Форма 1'!$AE$8,0),IF('Форма 1'!$AE3497=2,'Форма 1'!$H3497*VLOOKUP('Форма 1'!$F3497,'Придельники с 2022'!$B$4:$X$28,13,0),IF('Форма 1'!$AE3497=3,'Форма 1'!$H3497*VLOOKUP('Форма 1'!$F3497,'Придельники с 2022'!$B$4:$X$28,12,0)))))</f>
        <v/>
      </c>
      <c r="O3497" s="103" t="str">
        <f>IF(ISNUMBER('Форма 1'!AF3497),'Форма 1'!$H3497*VLOOKUP('Форма 1'!$F3497,'Придельники с 2022'!$B$4:$X$28,'Форма 1'!AF$8),"")</f>
        <v/>
      </c>
      <c r="P3497" s="87"/>
      <c r="Q3497" s="103" t="str">
        <f>IF(ISNUMBER('Форма 1'!AH3497),'Форма 1'!$H3497*VLOOKUP('Форма 1'!$F3497,'Придельники с 2022'!$B$4:$X$28,'Форма 1'!AH$8),"")</f>
        <v/>
      </c>
      <c r="R3497" s="103" t="str">
        <f>IF(ISNUMBER('Форма 1'!AI3497),'Форма 1'!$H3497*VLOOKUP('Форма 1'!$F3497,'Придельники с 2022'!$B$4:$X$28,'Форма 1'!AI$8),"")</f>
        <v/>
      </c>
      <c r="S3497" s="103" t="str">
        <f>IF(ISNUMBER('Форма 1'!AJ3497),'Форма 1'!$H3497*VLOOKUP('Форма 1'!$F3497,'Придельники с 2022'!$B$4:$X$28,'Форма 1'!AJ$8),"")</f>
        <v/>
      </c>
      <c r="T3497" s="87"/>
    </row>
    <row r="3498" spans="1:20">
      <c r="A3498" s="188">
        <f t="shared" si="255"/>
        <v>338</v>
      </c>
      <c r="B3498" s="189" t="s">
        <v>3373</v>
      </c>
      <c r="C3498" s="99">
        <f t="shared" si="254"/>
        <v>1549729.956</v>
      </c>
      <c r="D3498" s="103" t="str">
        <f>IF(ISNUMBER('Форма 1'!U3498),'Форма 1'!$H3498*VLOOKUP('Форма 1'!$F3498,'Придельники с 2022'!$B$4:$X$28,'Форма 1'!U$8),"")</f>
        <v/>
      </c>
      <c r="E3498" s="103" t="str">
        <f>IF(ISNUMBER('Форма 1'!V3498),'Форма 1'!$H3498*VLOOKUP('Форма 1'!$F3498,'Придельники с 2022'!$B$4:$X$28,'Форма 1'!V$8),"")</f>
        <v/>
      </c>
      <c r="F3498" s="103" t="str">
        <f>IF(ISNUMBER('Форма 1'!W3498),'Форма 1'!$H3498*VLOOKUP('Форма 1'!$F3498,'Придельники с 2022'!$B$4:$X$28,'Форма 1'!W$8),"")</f>
        <v/>
      </c>
      <c r="G3498" s="103" t="str">
        <f>IF(ISNUMBER('Форма 1'!X3498),'Форма 1'!$H3498*VLOOKUP('Форма 1'!$F3498,'Придельники с 2022'!$B$4:$X$28,'Форма 1'!X$8),"")</f>
        <v/>
      </c>
      <c r="H3498" s="103" t="str">
        <f>IF(ISNUMBER('Форма 1'!Y3498),'Форма 1'!$H3498*VLOOKUP('Форма 1'!$F3498,'Придельники с 2022'!$B$4:$X$28,'Форма 1'!Y$8),"")</f>
        <v/>
      </c>
      <c r="I3498" s="103" t="str">
        <f>IF(ISNUMBER('Форма 1'!Z3498),'Форма 1'!$H3498*VLOOKUP('Форма 1'!$F3498,'Придельники с 2022'!$B$4:$X$28,'Форма 1'!Z$8),"")</f>
        <v/>
      </c>
      <c r="J3498" s="103" t="str">
        <f>IF(ISNUMBER('Форма 1'!AA3498),'Форма 1'!$H3498*VLOOKUP('Форма 1'!$F3498,'Придельники с 2022'!$B$4:$X$28,'Форма 1'!AA$8),"")</f>
        <v/>
      </c>
      <c r="K3498" s="90"/>
      <c r="L3498" s="87"/>
      <c r="M3498" s="103" t="str">
        <f>IF(ISNUMBER('Форма 1'!AD3498),'Форма 1'!$H3498*VLOOKUP('Форма 1'!$F3498,'Придельники с 2022'!$B$4:$X$28,'Форма 1'!AD$8),"")</f>
        <v/>
      </c>
      <c r="N3498" s="103" t="str">
        <f>IF(ISBLANK('Форма 1'!$AE3498),"",IF('Форма 1'!$AE3498=1,'Форма 1'!$H3498*VLOOKUP('Форма 1'!$F3498,'Придельники с 2022'!$B$4:$X$28,'Форма 1'!$AE$8,0),IF('Форма 1'!$AE3498=2,'Форма 1'!$H3498*VLOOKUP('Форма 1'!$F3498,'Придельники с 2022'!$B$4:$X$28,13,0),IF('Форма 1'!$AE3498=3,'Форма 1'!$H3498*VLOOKUP('Форма 1'!$F3498,'Придельники с 2022'!$B$4:$X$28,12,0)))))</f>
        <v/>
      </c>
      <c r="O3498" s="103">
        <f>IF(ISNUMBER('Форма 1'!AF3498),'Форма 1'!$H3498*VLOOKUP('Форма 1'!$F3498,'Придельники с 2022'!$B$4:$X$28,'Форма 1'!AF$8),"")</f>
        <v>1549729.956</v>
      </c>
      <c r="P3498" s="87"/>
      <c r="Q3498" s="103" t="str">
        <f>IF(ISNUMBER('Форма 1'!AH3498),'Форма 1'!$H3498*VLOOKUP('Форма 1'!$F3498,'Придельники с 2022'!$B$4:$X$28,'Форма 1'!AH$8),"")</f>
        <v/>
      </c>
      <c r="R3498" s="103" t="str">
        <f>IF(ISNUMBER('Форма 1'!AI3498),'Форма 1'!$H3498*VLOOKUP('Форма 1'!$F3498,'Придельники с 2022'!$B$4:$X$28,'Форма 1'!AI$8),"")</f>
        <v/>
      </c>
      <c r="S3498" s="103" t="str">
        <f>IF(ISNUMBER('Форма 1'!AJ3498),'Форма 1'!$H3498*VLOOKUP('Форма 1'!$F3498,'Придельники с 2022'!$B$4:$X$28,'Форма 1'!AJ$8),"")</f>
        <v/>
      </c>
      <c r="T3498" s="87"/>
    </row>
    <row r="3499" spans="1:20">
      <c r="A3499" s="188">
        <f t="shared" si="255"/>
        <v>339</v>
      </c>
      <c r="B3499" s="189" t="s">
        <v>3374</v>
      </c>
      <c r="C3499" s="99">
        <f t="shared" si="254"/>
        <v>5966678.5769999996</v>
      </c>
      <c r="D3499" s="103" t="str">
        <f>IF(ISNUMBER('Форма 1'!U3499),'Форма 1'!$H3499*VLOOKUP('Форма 1'!$F3499,'Придельники с 2022'!$B$4:$X$28,'Форма 1'!U$8),"")</f>
        <v/>
      </c>
      <c r="E3499" s="103" t="str">
        <f>IF(ISNUMBER('Форма 1'!V3499),'Форма 1'!$H3499*VLOOKUP('Форма 1'!$F3499,'Придельники с 2022'!$B$4:$X$28,'Форма 1'!V$8),"")</f>
        <v/>
      </c>
      <c r="F3499" s="103" t="str">
        <f>IF(ISNUMBER('Форма 1'!W3499),'Форма 1'!$H3499*VLOOKUP('Форма 1'!$F3499,'Придельники с 2022'!$B$4:$X$28,'Форма 1'!W$8),"")</f>
        <v/>
      </c>
      <c r="G3499" s="103" t="str">
        <f>IF(ISNUMBER('Форма 1'!X3499),'Форма 1'!$H3499*VLOOKUP('Форма 1'!$F3499,'Придельники с 2022'!$B$4:$X$28,'Форма 1'!X$8),"")</f>
        <v/>
      </c>
      <c r="H3499" s="103" t="str">
        <f>IF(ISNUMBER('Форма 1'!Y3499),'Форма 1'!$H3499*VLOOKUP('Форма 1'!$F3499,'Придельники с 2022'!$B$4:$X$28,'Форма 1'!Y$8),"")</f>
        <v/>
      </c>
      <c r="I3499" s="103" t="str">
        <f>IF(ISNUMBER('Форма 1'!Z3499),'Форма 1'!$H3499*VLOOKUP('Форма 1'!$F3499,'Придельники с 2022'!$B$4:$X$28,'Форма 1'!Z$8),"")</f>
        <v/>
      </c>
      <c r="J3499" s="103" t="str">
        <f>IF(ISNUMBER('Форма 1'!AA3499),'Форма 1'!$H3499*VLOOKUP('Форма 1'!$F3499,'Придельники с 2022'!$B$4:$X$28,'Форма 1'!AA$8),"")</f>
        <v/>
      </c>
      <c r="K3499" s="90"/>
      <c r="L3499" s="87"/>
      <c r="M3499" s="103">
        <f>IF(ISNUMBER('Форма 1'!AD3499),'Форма 1'!$H3499*VLOOKUP('Форма 1'!$F3499,'Придельники с 2022'!$B$4:$X$28,'Форма 1'!AD$8),"")</f>
        <v>5966678.5769999996</v>
      </c>
      <c r="N3499" s="103" t="str">
        <f>IF(ISBLANK('Форма 1'!$AE3499),"",IF('Форма 1'!$AE3499=1,'Форма 1'!$H3499*VLOOKUP('Форма 1'!$F3499,'Придельники с 2022'!$B$4:$X$28,'Форма 1'!$AE$8,0),IF('Форма 1'!$AE3499=2,'Форма 1'!$H3499*VLOOKUP('Форма 1'!$F3499,'Придельники с 2022'!$B$4:$X$28,13,0),IF('Форма 1'!$AE3499=3,'Форма 1'!$H3499*VLOOKUP('Форма 1'!$F3499,'Придельники с 2022'!$B$4:$X$28,12,0)))))</f>
        <v/>
      </c>
      <c r="O3499" s="103" t="str">
        <f>IF(ISNUMBER('Форма 1'!AF3499),'Форма 1'!$H3499*VLOOKUP('Форма 1'!$F3499,'Придельники с 2022'!$B$4:$X$28,'Форма 1'!AF$8),"")</f>
        <v/>
      </c>
      <c r="P3499" s="87"/>
      <c r="Q3499" s="103" t="str">
        <f>IF(ISNUMBER('Форма 1'!AH3499),'Форма 1'!$H3499*VLOOKUP('Форма 1'!$F3499,'Придельники с 2022'!$B$4:$X$28,'Форма 1'!AH$8),"")</f>
        <v/>
      </c>
      <c r="R3499" s="103" t="str">
        <f>IF(ISNUMBER('Форма 1'!AI3499),'Форма 1'!$H3499*VLOOKUP('Форма 1'!$F3499,'Придельники с 2022'!$B$4:$X$28,'Форма 1'!AI$8),"")</f>
        <v/>
      </c>
      <c r="S3499" s="103" t="str">
        <f>IF(ISNUMBER('Форма 1'!AJ3499),'Форма 1'!$H3499*VLOOKUP('Форма 1'!$F3499,'Придельники с 2022'!$B$4:$X$28,'Форма 1'!AJ$8),"")</f>
        <v/>
      </c>
      <c r="T3499" s="87"/>
    </row>
    <row r="3500" spans="1:20">
      <c r="A3500" s="188">
        <f t="shared" si="255"/>
        <v>340</v>
      </c>
      <c r="B3500" s="189" t="s">
        <v>3375</v>
      </c>
      <c r="C3500" s="99">
        <f t="shared" si="254"/>
        <v>15350698.272000002</v>
      </c>
      <c r="D3500" s="103" t="str">
        <f>IF(ISNUMBER('Форма 1'!U3500),'Форма 1'!$H3500*VLOOKUP('Форма 1'!$F3500,'Придельники с 2022'!$B$4:$X$28,'Форма 1'!U$8),"")</f>
        <v/>
      </c>
      <c r="E3500" s="103" t="str">
        <f>IF(ISNUMBER('Форма 1'!V3500),'Форма 1'!$H3500*VLOOKUP('Форма 1'!$F3500,'Придельники с 2022'!$B$4:$X$28,'Форма 1'!V$8),"")</f>
        <v/>
      </c>
      <c r="F3500" s="103" t="str">
        <f>IF(ISNUMBER('Форма 1'!W3500),'Форма 1'!$H3500*VLOOKUP('Форма 1'!$F3500,'Придельники с 2022'!$B$4:$X$28,'Форма 1'!W$8),"")</f>
        <v/>
      </c>
      <c r="G3500" s="103" t="str">
        <f>IF(ISNUMBER('Форма 1'!X3500),'Форма 1'!$H3500*VLOOKUP('Форма 1'!$F3500,'Придельники с 2022'!$B$4:$X$28,'Форма 1'!X$8),"")</f>
        <v/>
      </c>
      <c r="H3500" s="103" t="str">
        <f>IF(ISNUMBER('Форма 1'!Y3500),'Форма 1'!$H3500*VLOOKUP('Форма 1'!$F3500,'Придельники с 2022'!$B$4:$X$28,'Форма 1'!Y$8),"")</f>
        <v/>
      </c>
      <c r="I3500" s="103" t="str">
        <f>IF(ISNUMBER('Форма 1'!Z3500),'Форма 1'!$H3500*VLOOKUP('Форма 1'!$F3500,'Придельники с 2022'!$B$4:$X$28,'Форма 1'!Z$8),"")</f>
        <v/>
      </c>
      <c r="J3500" s="103" t="str">
        <f>IF(ISNUMBER('Форма 1'!AA3500),'Форма 1'!$H3500*VLOOKUP('Форма 1'!$F3500,'Придельники с 2022'!$B$4:$X$28,'Форма 1'!AA$8),"")</f>
        <v/>
      </c>
      <c r="K3500" s="90"/>
      <c r="L3500" s="87"/>
      <c r="M3500" s="103">
        <f>IF(ISNUMBER('Форма 1'!AD3500),'Форма 1'!$H3500*VLOOKUP('Форма 1'!$F3500,'Придельники с 2022'!$B$4:$X$28,'Форма 1'!AD$8),"")</f>
        <v>15350698.272000002</v>
      </c>
      <c r="N3500" s="103" t="str">
        <f>IF(ISBLANK('Форма 1'!$AE3500),"",IF('Форма 1'!$AE3500=1,'Форма 1'!$H3500*VLOOKUP('Форма 1'!$F3500,'Придельники с 2022'!$B$4:$X$28,'Форма 1'!$AE$8,0),IF('Форма 1'!$AE3500=2,'Форма 1'!$H3500*VLOOKUP('Форма 1'!$F3500,'Придельники с 2022'!$B$4:$X$28,13,0),IF('Форма 1'!$AE3500=3,'Форма 1'!$H3500*VLOOKUP('Форма 1'!$F3500,'Придельники с 2022'!$B$4:$X$28,12,0)))))</f>
        <v/>
      </c>
      <c r="O3500" s="103" t="str">
        <f>IF(ISNUMBER('Форма 1'!AF3500),'Форма 1'!$H3500*VLOOKUP('Форма 1'!$F3500,'Придельники с 2022'!$B$4:$X$28,'Форма 1'!AF$8),"")</f>
        <v/>
      </c>
      <c r="P3500" s="87"/>
      <c r="Q3500" s="103" t="str">
        <f>IF(ISNUMBER('Форма 1'!AH3500),'Форма 1'!$H3500*VLOOKUP('Форма 1'!$F3500,'Придельники с 2022'!$B$4:$X$28,'Форма 1'!AH$8),"")</f>
        <v/>
      </c>
      <c r="R3500" s="103" t="str">
        <f>IF(ISNUMBER('Форма 1'!AI3500),'Форма 1'!$H3500*VLOOKUP('Форма 1'!$F3500,'Придельники с 2022'!$B$4:$X$28,'Форма 1'!AI$8),"")</f>
        <v/>
      </c>
      <c r="S3500" s="103" t="str">
        <f>IF(ISNUMBER('Форма 1'!AJ3500),'Форма 1'!$H3500*VLOOKUP('Форма 1'!$F3500,'Придельники с 2022'!$B$4:$X$28,'Форма 1'!AJ$8),"")</f>
        <v/>
      </c>
      <c r="T3500" s="87"/>
    </row>
    <row r="3501" spans="1:20">
      <c r="A3501" s="188">
        <f t="shared" si="255"/>
        <v>341</v>
      </c>
      <c r="B3501" s="189" t="s">
        <v>3376</v>
      </c>
      <c r="C3501" s="99">
        <f t="shared" si="254"/>
        <v>5490691.5840000007</v>
      </c>
      <c r="D3501" s="103" t="str">
        <f>IF(ISNUMBER('Форма 1'!U3501),'Форма 1'!$H3501*VLOOKUP('Форма 1'!$F3501,'Придельники с 2022'!$B$4:$X$28,'Форма 1'!U$8),"")</f>
        <v/>
      </c>
      <c r="E3501" s="103" t="str">
        <f>IF(ISNUMBER('Форма 1'!V3501),'Форма 1'!$H3501*VLOOKUP('Форма 1'!$F3501,'Придельники с 2022'!$B$4:$X$28,'Форма 1'!V$8),"")</f>
        <v/>
      </c>
      <c r="F3501" s="103" t="str">
        <f>IF(ISNUMBER('Форма 1'!W3501),'Форма 1'!$H3501*VLOOKUP('Форма 1'!$F3501,'Придельники с 2022'!$B$4:$X$28,'Форма 1'!W$8),"")</f>
        <v/>
      </c>
      <c r="G3501" s="103" t="str">
        <f>IF(ISNUMBER('Форма 1'!X3501),'Форма 1'!$H3501*VLOOKUP('Форма 1'!$F3501,'Придельники с 2022'!$B$4:$X$28,'Форма 1'!X$8),"")</f>
        <v/>
      </c>
      <c r="H3501" s="103" t="str">
        <f>IF(ISNUMBER('Форма 1'!Y3501),'Форма 1'!$H3501*VLOOKUP('Форма 1'!$F3501,'Придельники с 2022'!$B$4:$X$28,'Форма 1'!Y$8),"")</f>
        <v/>
      </c>
      <c r="I3501" s="103" t="str">
        <f>IF(ISNUMBER('Форма 1'!Z3501),'Форма 1'!$H3501*VLOOKUP('Форма 1'!$F3501,'Придельники с 2022'!$B$4:$X$28,'Форма 1'!Z$8),"")</f>
        <v/>
      </c>
      <c r="J3501" s="103" t="str">
        <f>IF(ISNUMBER('Форма 1'!AA3501),'Форма 1'!$H3501*VLOOKUP('Форма 1'!$F3501,'Придельники с 2022'!$B$4:$X$28,'Форма 1'!AA$8),"")</f>
        <v/>
      </c>
      <c r="K3501" s="90"/>
      <c r="L3501" s="87"/>
      <c r="M3501" s="103">
        <f>IF(ISNUMBER('Форма 1'!AD3501),'Форма 1'!$H3501*VLOOKUP('Форма 1'!$F3501,'Придельники с 2022'!$B$4:$X$28,'Форма 1'!AD$8),"")</f>
        <v>5490691.5840000007</v>
      </c>
      <c r="N3501" s="103" t="str">
        <f>IF(ISBLANK('Форма 1'!$AE3501),"",IF('Форма 1'!$AE3501=1,'Форма 1'!$H3501*VLOOKUP('Форма 1'!$F3501,'Придельники с 2022'!$B$4:$X$28,'Форма 1'!$AE$8,0),IF('Форма 1'!$AE3501=2,'Форма 1'!$H3501*VLOOKUP('Форма 1'!$F3501,'Придельники с 2022'!$B$4:$X$28,13,0),IF('Форма 1'!$AE3501=3,'Форма 1'!$H3501*VLOOKUP('Форма 1'!$F3501,'Придельники с 2022'!$B$4:$X$28,12,0)))))</f>
        <v/>
      </c>
      <c r="O3501" s="103" t="str">
        <f>IF(ISNUMBER('Форма 1'!AF3501),'Форма 1'!$H3501*VLOOKUP('Форма 1'!$F3501,'Придельники с 2022'!$B$4:$X$28,'Форма 1'!AF$8),"")</f>
        <v/>
      </c>
      <c r="P3501" s="87"/>
      <c r="Q3501" s="103" t="str">
        <f>IF(ISNUMBER('Форма 1'!AH3501),'Форма 1'!$H3501*VLOOKUP('Форма 1'!$F3501,'Придельники с 2022'!$B$4:$X$28,'Форма 1'!AH$8),"")</f>
        <v/>
      </c>
      <c r="R3501" s="103" t="str">
        <f>IF(ISNUMBER('Форма 1'!AI3501),'Форма 1'!$H3501*VLOOKUP('Форма 1'!$F3501,'Придельники с 2022'!$B$4:$X$28,'Форма 1'!AI$8),"")</f>
        <v/>
      </c>
      <c r="S3501" s="103" t="str">
        <f>IF(ISNUMBER('Форма 1'!AJ3501),'Форма 1'!$H3501*VLOOKUP('Форма 1'!$F3501,'Придельники с 2022'!$B$4:$X$28,'Форма 1'!AJ$8),"")</f>
        <v/>
      </c>
      <c r="T3501" s="87"/>
    </row>
    <row r="3502" spans="1:20">
      <c r="A3502" s="188">
        <f t="shared" si="255"/>
        <v>342</v>
      </c>
      <c r="B3502" s="189" t="s">
        <v>3377</v>
      </c>
      <c r="C3502" s="99">
        <f t="shared" si="254"/>
        <v>14016305.296000002</v>
      </c>
      <c r="D3502" s="103" t="str">
        <f>IF(ISNUMBER('Форма 1'!U3502),'Форма 1'!$H3502*VLOOKUP('Форма 1'!$F3502,'Придельники с 2022'!$B$4:$X$28,'Форма 1'!U$8),"")</f>
        <v/>
      </c>
      <c r="E3502" s="103" t="str">
        <f>IF(ISNUMBER('Форма 1'!V3502),'Форма 1'!$H3502*VLOOKUP('Форма 1'!$F3502,'Придельники с 2022'!$B$4:$X$28,'Форма 1'!V$8),"")</f>
        <v/>
      </c>
      <c r="F3502" s="103" t="str">
        <f>IF(ISNUMBER('Форма 1'!W3502),'Форма 1'!$H3502*VLOOKUP('Форма 1'!$F3502,'Придельники с 2022'!$B$4:$X$28,'Форма 1'!W$8),"")</f>
        <v/>
      </c>
      <c r="G3502" s="103" t="str">
        <f>IF(ISNUMBER('Форма 1'!X3502),'Форма 1'!$H3502*VLOOKUP('Форма 1'!$F3502,'Придельники с 2022'!$B$4:$X$28,'Форма 1'!X$8),"")</f>
        <v/>
      </c>
      <c r="H3502" s="103" t="str">
        <f>IF(ISNUMBER('Форма 1'!Y3502),'Форма 1'!$H3502*VLOOKUP('Форма 1'!$F3502,'Придельники с 2022'!$B$4:$X$28,'Форма 1'!Y$8),"")</f>
        <v/>
      </c>
      <c r="I3502" s="103" t="str">
        <f>IF(ISNUMBER('Форма 1'!Z3502),'Форма 1'!$H3502*VLOOKUP('Форма 1'!$F3502,'Придельники с 2022'!$B$4:$X$28,'Форма 1'!Z$8),"")</f>
        <v/>
      </c>
      <c r="J3502" s="103" t="str">
        <f>IF(ISNUMBER('Форма 1'!AA3502),'Форма 1'!$H3502*VLOOKUP('Форма 1'!$F3502,'Придельники с 2022'!$B$4:$X$28,'Форма 1'!AA$8),"")</f>
        <v/>
      </c>
      <c r="K3502" s="90"/>
      <c r="L3502" s="87"/>
      <c r="M3502" s="103">
        <f>IF(ISNUMBER('Форма 1'!AD3502),'Форма 1'!$H3502*VLOOKUP('Форма 1'!$F3502,'Придельники с 2022'!$B$4:$X$28,'Форма 1'!AD$8),"")</f>
        <v>14016305.296000002</v>
      </c>
      <c r="N3502" s="103" t="str">
        <f>IF(ISBLANK('Форма 1'!$AE3502),"",IF('Форма 1'!$AE3502=1,'Форма 1'!$H3502*VLOOKUP('Форма 1'!$F3502,'Придельники с 2022'!$B$4:$X$28,'Форма 1'!$AE$8,0),IF('Форма 1'!$AE3502=2,'Форма 1'!$H3502*VLOOKUP('Форма 1'!$F3502,'Придельники с 2022'!$B$4:$X$28,13,0),IF('Форма 1'!$AE3502=3,'Форма 1'!$H3502*VLOOKUP('Форма 1'!$F3502,'Придельники с 2022'!$B$4:$X$28,12,0)))))</f>
        <v/>
      </c>
      <c r="O3502" s="103" t="str">
        <f>IF(ISNUMBER('Форма 1'!AF3502),'Форма 1'!$H3502*VLOOKUP('Форма 1'!$F3502,'Придельники с 2022'!$B$4:$X$28,'Форма 1'!AF$8),"")</f>
        <v/>
      </c>
      <c r="P3502" s="87"/>
      <c r="Q3502" s="103" t="str">
        <f>IF(ISNUMBER('Форма 1'!AH3502),'Форма 1'!$H3502*VLOOKUP('Форма 1'!$F3502,'Придельники с 2022'!$B$4:$X$28,'Форма 1'!AH$8),"")</f>
        <v/>
      </c>
      <c r="R3502" s="103" t="str">
        <f>IF(ISNUMBER('Форма 1'!AI3502),'Форма 1'!$H3502*VLOOKUP('Форма 1'!$F3502,'Придельники с 2022'!$B$4:$X$28,'Форма 1'!AI$8),"")</f>
        <v/>
      </c>
      <c r="S3502" s="103" t="str">
        <f>IF(ISNUMBER('Форма 1'!AJ3502),'Форма 1'!$H3502*VLOOKUP('Форма 1'!$F3502,'Придельники с 2022'!$B$4:$X$28,'Форма 1'!AJ$8),"")</f>
        <v/>
      </c>
      <c r="T3502" s="87"/>
    </row>
    <row r="3503" spans="1:20">
      <c r="A3503" s="188">
        <f t="shared" si="255"/>
        <v>343</v>
      </c>
      <c r="B3503" s="189" t="s">
        <v>3378</v>
      </c>
      <c r="C3503" s="99">
        <f t="shared" si="254"/>
        <v>1921612.6059999999</v>
      </c>
      <c r="D3503" s="103" t="str">
        <f>IF(ISNUMBER('Форма 1'!U3503),'Форма 1'!$H3503*VLOOKUP('Форма 1'!$F3503,'Придельники с 2022'!$B$4:$X$28,'Форма 1'!U$8),"")</f>
        <v/>
      </c>
      <c r="E3503" s="103" t="str">
        <f>IF(ISNUMBER('Форма 1'!V3503),'Форма 1'!$H3503*VLOOKUP('Форма 1'!$F3503,'Придельники с 2022'!$B$4:$X$28,'Форма 1'!V$8),"")</f>
        <v/>
      </c>
      <c r="F3503" s="103" t="str">
        <f>IF(ISNUMBER('Форма 1'!W3503),'Форма 1'!$H3503*VLOOKUP('Форма 1'!$F3503,'Придельники с 2022'!$B$4:$X$28,'Форма 1'!W$8),"")</f>
        <v/>
      </c>
      <c r="G3503" s="103" t="str">
        <f>IF(ISNUMBER('Форма 1'!X3503),'Форма 1'!$H3503*VLOOKUP('Форма 1'!$F3503,'Придельники с 2022'!$B$4:$X$28,'Форма 1'!X$8),"")</f>
        <v/>
      </c>
      <c r="H3503" s="103" t="str">
        <f>IF(ISNUMBER('Форма 1'!Y3503),'Форма 1'!$H3503*VLOOKUP('Форма 1'!$F3503,'Придельники с 2022'!$B$4:$X$28,'Форма 1'!Y$8),"")</f>
        <v/>
      </c>
      <c r="I3503" s="103" t="str">
        <f>IF(ISNUMBER('Форма 1'!Z3503),'Форма 1'!$H3503*VLOOKUP('Форма 1'!$F3503,'Придельники с 2022'!$B$4:$X$28,'Форма 1'!Z$8),"")</f>
        <v/>
      </c>
      <c r="J3503" s="103" t="str">
        <f>IF(ISNUMBER('Форма 1'!AA3503),'Форма 1'!$H3503*VLOOKUP('Форма 1'!$F3503,'Придельники с 2022'!$B$4:$X$28,'Форма 1'!AA$8),"")</f>
        <v/>
      </c>
      <c r="K3503" s="90"/>
      <c r="L3503" s="87"/>
      <c r="M3503" s="103" t="str">
        <f>IF(ISNUMBER('Форма 1'!AD3503),'Форма 1'!$H3503*VLOOKUP('Форма 1'!$F3503,'Придельники с 2022'!$B$4:$X$28,'Форма 1'!AD$8),"")</f>
        <v/>
      </c>
      <c r="N3503" s="103" t="str">
        <f>IF(ISBLANK('Форма 1'!$AE3503),"",IF('Форма 1'!$AE3503=1,'Форма 1'!$H3503*VLOOKUP('Форма 1'!$F3503,'Придельники с 2022'!$B$4:$X$28,'Форма 1'!$AE$8,0),IF('Форма 1'!$AE3503=2,'Форма 1'!$H3503*VLOOKUP('Форма 1'!$F3503,'Придельники с 2022'!$B$4:$X$28,13,0),IF('Форма 1'!$AE3503=3,'Форма 1'!$H3503*VLOOKUP('Форма 1'!$F3503,'Придельники с 2022'!$B$4:$X$28,12,0)))))</f>
        <v/>
      </c>
      <c r="O3503" s="103">
        <f>IF(ISNUMBER('Форма 1'!AF3503),'Форма 1'!$H3503*VLOOKUP('Форма 1'!$F3503,'Придельники с 2022'!$B$4:$X$28,'Форма 1'!AF$8),"")</f>
        <v>1921612.6059999999</v>
      </c>
      <c r="P3503" s="87"/>
      <c r="Q3503" s="103" t="str">
        <f>IF(ISNUMBER('Форма 1'!AH3503),'Форма 1'!$H3503*VLOOKUP('Форма 1'!$F3503,'Придельники с 2022'!$B$4:$X$28,'Форма 1'!AH$8),"")</f>
        <v/>
      </c>
      <c r="R3503" s="103" t="str">
        <f>IF(ISNUMBER('Форма 1'!AI3503),'Форма 1'!$H3503*VLOOKUP('Форма 1'!$F3503,'Придельники с 2022'!$B$4:$X$28,'Форма 1'!AI$8),"")</f>
        <v/>
      </c>
      <c r="S3503" s="103" t="str">
        <f>IF(ISNUMBER('Форма 1'!AJ3503),'Форма 1'!$H3503*VLOOKUP('Форма 1'!$F3503,'Придельники с 2022'!$B$4:$X$28,'Форма 1'!AJ$8),"")</f>
        <v/>
      </c>
      <c r="T3503" s="87"/>
    </row>
    <row r="3504" spans="1:20">
      <c r="A3504" s="188">
        <f t="shared" si="255"/>
        <v>344</v>
      </c>
      <c r="B3504" s="189" t="s">
        <v>3379</v>
      </c>
      <c r="C3504" s="99">
        <f t="shared" si="254"/>
        <v>9897054.8819999993</v>
      </c>
      <c r="D3504" s="103" t="str">
        <f>IF(ISNUMBER('Форма 1'!U3504),'Форма 1'!$H3504*VLOOKUP('Форма 1'!$F3504,'Придельники с 2022'!$B$4:$X$28,'Форма 1'!U$8),"")</f>
        <v/>
      </c>
      <c r="E3504" s="103" t="str">
        <f>IF(ISNUMBER('Форма 1'!V3504),'Форма 1'!$H3504*VLOOKUP('Форма 1'!$F3504,'Придельники с 2022'!$B$4:$X$28,'Форма 1'!V$8),"")</f>
        <v/>
      </c>
      <c r="F3504" s="103" t="str">
        <f>IF(ISNUMBER('Форма 1'!W3504),'Форма 1'!$H3504*VLOOKUP('Форма 1'!$F3504,'Придельники с 2022'!$B$4:$X$28,'Форма 1'!W$8),"")</f>
        <v/>
      </c>
      <c r="G3504" s="103">
        <f>IF(ISNUMBER('Форма 1'!X3504),'Форма 1'!$H3504*VLOOKUP('Форма 1'!$F3504,'Придельники с 2022'!$B$4:$X$28,'Форма 1'!X$8),"")</f>
        <v>1610610.4200000002</v>
      </c>
      <c r="H3504" s="103">
        <f>IF(ISNUMBER('Форма 1'!Y3504),'Форма 1'!$H3504*VLOOKUP('Форма 1'!$F3504,'Придельники с 2022'!$B$4:$X$28,'Форма 1'!Y$8),"")</f>
        <v>4243272.3</v>
      </c>
      <c r="I3504" s="103" t="str">
        <f>IF(ISNUMBER('Форма 1'!Z3504),'Форма 1'!$H3504*VLOOKUP('Форма 1'!$F3504,'Придельники с 2022'!$B$4:$X$28,'Форма 1'!Z$8),"")</f>
        <v/>
      </c>
      <c r="J3504" s="103" t="str">
        <f>IF(ISNUMBER('Форма 1'!AA3504),'Форма 1'!$H3504*VLOOKUP('Форма 1'!$F3504,'Придельники с 2022'!$B$4:$X$28,'Форма 1'!AA$8),"")</f>
        <v/>
      </c>
      <c r="K3504" s="92"/>
      <c r="L3504" s="88"/>
      <c r="M3504" s="103" t="str">
        <f>IF(ISNUMBER('Форма 1'!AD3504),'Форма 1'!$H3504*VLOOKUP('Форма 1'!$F3504,'Придельники с 2022'!$B$4:$X$28,'Форма 1'!AD$8),"")</f>
        <v/>
      </c>
      <c r="N3504" s="103" t="str">
        <f>IF(ISBLANK('Форма 1'!$AE3504),"",IF('Форма 1'!$AE3504=1,'Форма 1'!$H3504*VLOOKUP('Форма 1'!$F3504,'Придельники с 2022'!$B$4:$X$28,'Форма 1'!$AE$8,0),IF('Форма 1'!$AE3504=2,'Форма 1'!$H3504*VLOOKUP('Форма 1'!$F3504,'Придельники с 2022'!$B$4:$X$28,13,0),IF('Форма 1'!$AE3504=3,'Форма 1'!$H3504*VLOOKUP('Форма 1'!$F3504,'Придельники с 2022'!$B$4:$X$28,12,0)))))</f>
        <v/>
      </c>
      <c r="O3504" s="103">
        <f>IF(ISNUMBER('Форма 1'!AF3504),'Форма 1'!$H3504*VLOOKUP('Форма 1'!$F3504,'Придельники с 2022'!$B$4:$X$28,'Форма 1'!AF$8),"")</f>
        <v>4043172.162</v>
      </c>
      <c r="P3504" s="87"/>
      <c r="Q3504" s="103" t="str">
        <f>IF(ISNUMBER('Форма 1'!AH3504),'Форма 1'!$H3504*VLOOKUP('Форма 1'!$F3504,'Придельники с 2022'!$B$4:$X$28,'Форма 1'!AH$8),"")</f>
        <v/>
      </c>
      <c r="R3504" s="103" t="str">
        <f>IF(ISNUMBER('Форма 1'!AI3504),'Форма 1'!$H3504*VLOOKUP('Форма 1'!$F3504,'Придельники с 2022'!$B$4:$X$28,'Форма 1'!AI$8),"")</f>
        <v/>
      </c>
      <c r="S3504" s="103" t="str">
        <f>IF(ISNUMBER('Форма 1'!AJ3504),'Форма 1'!$H3504*VLOOKUP('Форма 1'!$F3504,'Придельники с 2022'!$B$4:$X$28,'Форма 1'!AJ$8),"")</f>
        <v/>
      </c>
      <c r="T3504" s="88"/>
    </row>
    <row r="3505" spans="1:20">
      <c r="A3505" s="188">
        <f t="shared" si="255"/>
        <v>345</v>
      </c>
      <c r="B3505" s="189" t="s">
        <v>3380</v>
      </c>
      <c r="C3505" s="99">
        <f t="shared" si="254"/>
        <v>15839011.8913</v>
      </c>
      <c r="D3505" s="103" t="str">
        <f>IF(ISNUMBER('Форма 1'!U3505),'Форма 1'!$H3505*VLOOKUP('Форма 1'!$F3505,'Придельники с 2022'!$B$4:$X$28,'Форма 1'!U$8),"")</f>
        <v/>
      </c>
      <c r="E3505" s="103" t="str">
        <f>IF(ISNUMBER('Форма 1'!V3505),'Форма 1'!$H3505*VLOOKUP('Форма 1'!$F3505,'Придельники с 2022'!$B$4:$X$28,'Форма 1'!V$8),"")</f>
        <v/>
      </c>
      <c r="F3505" s="103" t="str">
        <f>IF(ISNUMBER('Форма 1'!W3505),'Форма 1'!$H3505*VLOOKUP('Форма 1'!$F3505,'Придельники с 2022'!$B$4:$X$28,'Форма 1'!W$8),"")</f>
        <v/>
      </c>
      <c r="G3505" s="103" t="str">
        <f>IF(ISNUMBER('Форма 1'!X3505),'Форма 1'!$H3505*VLOOKUP('Форма 1'!$F3505,'Придельники с 2022'!$B$4:$X$28,'Форма 1'!X$8),"")</f>
        <v/>
      </c>
      <c r="H3505" s="103" t="str">
        <f>IF(ISNUMBER('Форма 1'!Y3505),'Форма 1'!$H3505*VLOOKUP('Форма 1'!$F3505,'Придельники с 2022'!$B$4:$X$28,'Форма 1'!Y$8),"")</f>
        <v/>
      </c>
      <c r="I3505" s="103" t="str">
        <f>IF(ISNUMBER('Форма 1'!Z3505),'Форма 1'!$H3505*VLOOKUP('Форма 1'!$F3505,'Придельники с 2022'!$B$4:$X$28,'Форма 1'!Z$8),"")</f>
        <v/>
      </c>
      <c r="J3505" s="103" t="str">
        <f>IF(ISNUMBER('Форма 1'!AA3505),'Форма 1'!$H3505*VLOOKUP('Форма 1'!$F3505,'Придельники с 2022'!$B$4:$X$28,'Форма 1'!AA$8),"")</f>
        <v/>
      </c>
      <c r="K3505" s="92"/>
      <c r="L3505" s="88"/>
      <c r="M3505" s="103">
        <f>IF(ISNUMBER('Форма 1'!AD3505),'Форма 1'!$H3505*VLOOKUP('Форма 1'!$F3505,'Придельники с 2022'!$B$4:$X$28,'Форма 1'!AD$8),"")</f>
        <v>15839011.8913</v>
      </c>
      <c r="N3505" s="103" t="str">
        <f>IF(ISBLANK('Форма 1'!$AE3505),"",IF('Форма 1'!$AE3505=1,'Форма 1'!$H3505*VLOOKUP('Форма 1'!$F3505,'Придельники с 2022'!$B$4:$X$28,'Форма 1'!$AE$8,0),IF('Форма 1'!$AE3505=2,'Форма 1'!$H3505*VLOOKUP('Форма 1'!$F3505,'Придельники с 2022'!$B$4:$X$28,13,0),IF('Форма 1'!$AE3505=3,'Форма 1'!$H3505*VLOOKUP('Форма 1'!$F3505,'Придельники с 2022'!$B$4:$X$28,12,0)))))</f>
        <v/>
      </c>
      <c r="O3505" s="103" t="str">
        <f>IF(ISNUMBER('Форма 1'!AF3505),'Форма 1'!$H3505*VLOOKUP('Форма 1'!$F3505,'Придельники с 2022'!$B$4:$X$28,'Форма 1'!AF$8),"")</f>
        <v/>
      </c>
      <c r="P3505" s="87"/>
      <c r="Q3505" s="103" t="str">
        <f>IF(ISNUMBER('Форма 1'!AH3505),'Форма 1'!$H3505*VLOOKUP('Форма 1'!$F3505,'Придельники с 2022'!$B$4:$X$28,'Форма 1'!AH$8),"")</f>
        <v/>
      </c>
      <c r="R3505" s="103" t="str">
        <f>IF(ISNUMBER('Форма 1'!AI3505),'Форма 1'!$H3505*VLOOKUP('Форма 1'!$F3505,'Придельники с 2022'!$B$4:$X$28,'Форма 1'!AI$8),"")</f>
        <v/>
      </c>
      <c r="S3505" s="103" t="str">
        <f>IF(ISNUMBER('Форма 1'!AJ3505),'Форма 1'!$H3505*VLOOKUP('Форма 1'!$F3505,'Придельники с 2022'!$B$4:$X$28,'Форма 1'!AJ$8),"")</f>
        <v/>
      </c>
      <c r="T3505" s="88"/>
    </row>
    <row r="3506" spans="1:20">
      <c r="A3506" s="188">
        <f t="shared" si="255"/>
        <v>346</v>
      </c>
      <c r="B3506" s="189" t="s">
        <v>3381</v>
      </c>
      <c r="C3506" s="99">
        <f t="shared" si="254"/>
        <v>7170954.8960000006</v>
      </c>
      <c r="D3506" s="103" t="str">
        <f>IF(ISNUMBER('Форма 1'!U3506),'Форма 1'!$H3506*VLOOKUP('Форма 1'!$F3506,'Придельники с 2022'!$B$4:$X$28,'Форма 1'!U$8),"")</f>
        <v/>
      </c>
      <c r="E3506" s="103" t="str">
        <f>IF(ISNUMBER('Форма 1'!V3506),'Форма 1'!$H3506*VLOOKUP('Форма 1'!$F3506,'Придельники с 2022'!$B$4:$X$28,'Форма 1'!V$8),"")</f>
        <v/>
      </c>
      <c r="F3506" s="103" t="str">
        <f>IF(ISNUMBER('Форма 1'!W3506),'Форма 1'!$H3506*VLOOKUP('Форма 1'!$F3506,'Придельники с 2022'!$B$4:$X$28,'Форма 1'!W$8),"")</f>
        <v/>
      </c>
      <c r="G3506" s="103" t="str">
        <f>IF(ISNUMBER('Форма 1'!X3506),'Форма 1'!$H3506*VLOOKUP('Форма 1'!$F3506,'Придельники с 2022'!$B$4:$X$28,'Форма 1'!X$8),"")</f>
        <v/>
      </c>
      <c r="H3506" s="103" t="str">
        <f>IF(ISNUMBER('Форма 1'!Y3506),'Форма 1'!$H3506*VLOOKUP('Форма 1'!$F3506,'Придельники с 2022'!$B$4:$X$28,'Форма 1'!Y$8),"")</f>
        <v/>
      </c>
      <c r="I3506" s="103" t="str">
        <f>IF(ISNUMBER('Форма 1'!Z3506),'Форма 1'!$H3506*VLOOKUP('Форма 1'!$F3506,'Придельники с 2022'!$B$4:$X$28,'Форма 1'!Z$8),"")</f>
        <v/>
      </c>
      <c r="J3506" s="103" t="str">
        <f>IF(ISNUMBER('Форма 1'!AA3506),'Форма 1'!$H3506*VLOOKUP('Форма 1'!$F3506,'Придельники с 2022'!$B$4:$X$28,'Форма 1'!AA$8),"")</f>
        <v/>
      </c>
      <c r="K3506" s="90"/>
      <c r="L3506" s="87"/>
      <c r="M3506" s="103">
        <f>IF(ISNUMBER('Форма 1'!AD3506),'Форма 1'!$H3506*VLOOKUP('Форма 1'!$F3506,'Придельники с 2022'!$B$4:$X$28,'Форма 1'!AD$8),"")</f>
        <v>7170954.8960000006</v>
      </c>
      <c r="N3506" s="103" t="str">
        <f>IF(ISBLANK('Форма 1'!$AE3506),"",IF('Форма 1'!$AE3506=1,'Форма 1'!$H3506*VLOOKUP('Форма 1'!$F3506,'Придельники с 2022'!$B$4:$X$28,'Форма 1'!$AE$8,0),IF('Форма 1'!$AE3506=2,'Форма 1'!$H3506*VLOOKUP('Форма 1'!$F3506,'Придельники с 2022'!$B$4:$X$28,13,0),IF('Форма 1'!$AE3506=3,'Форма 1'!$H3506*VLOOKUP('Форма 1'!$F3506,'Придельники с 2022'!$B$4:$X$28,12,0)))))</f>
        <v/>
      </c>
      <c r="O3506" s="103" t="str">
        <f>IF(ISNUMBER('Форма 1'!AF3506),'Форма 1'!$H3506*VLOOKUP('Форма 1'!$F3506,'Придельники с 2022'!$B$4:$X$28,'Форма 1'!AF$8),"")</f>
        <v/>
      </c>
      <c r="P3506" s="87"/>
      <c r="Q3506" s="103" t="str">
        <f>IF(ISNUMBER('Форма 1'!AH3506),'Форма 1'!$H3506*VLOOKUP('Форма 1'!$F3506,'Придельники с 2022'!$B$4:$X$28,'Форма 1'!AH$8),"")</f>
        <v/>
      </c>
      <c r="R3506" s="103" t="str">
        <f>IF(ISNUMBER('Форма 1'!AI3506),'Форма 1'!$H3506*VLOOKUP('Форма 1'!$F3506,'Придельники с 2022'!$B$4:$X$28,'Форма 1'!AI$8),"")</f>
        <v/>
      </c>
      <c r="S3506" s="103" t="str">
        <f>IF(ISNUMBER('Форма 1'!AJ3506),'Форма 1'!$H3506*VLOOKUP('Форма 1'!$F3506,'Придельники с 2022'!$B$4:$X$28,'Форма 1'!AJ$8),"")</f>
        <v/>
      </c>
      <c r="T3506" s="87"/>
    </row>
    <row r="3507" spans="1:20">
      <c r="A3507" s="188">
        <f t="shared" si="255"/>
        <v>347</v>
      </c>
      <c r="B3507" s="189" t="s">
        <v>3382</v>
      </c>
      <c r="C3507" s="99">
        <f t="shared" si="254"/>
        <v>15566867.232000001</v>
      </c>
      <c r="D3507" s="103" t="str">
        <f>IF(ISNUMBER('Форма 1'!U3507),'Форма 1'!$H3507*VLOOKUP('Форма 1'!$F3507,'Придельники с 2022'!$B$4:$X$28,'Форма 1'!U$8),"")</f>
        <v/>
      </c>
      <c r="E3507" s="103" t="str">
        <f>IF(ISNUMBER('Форма 1'!V3507),'Форма 1'!$H3507*VLOOKUP('Форма 1'!$F3507,'Придельники с 2022'!$B$4:$X$28,'Форма 1'!V$8),"")</f>
        <v/>
      </c>
      <c r="F3507" s="103" t="str">
        <f>IF(ISNUMBER('Форма 1'!W3507),'Форма 1'!$H3507*VLOOKUP('Форма 1'!$F3507,'Придельники с 2022'!$B$4:$X$28,'Форма 1'!W$8),"")</f>
        <v/>
      </c>
      <c r="G3507" s="103" t="str">
        <f>IF(ISNUMBER('Форма 1'!X3507),'Форма 1'!$H3507*VLOOKUP('Форма 1'!$F3507,'Придельники с 2022'!$B$4:$X$28,'Форма 1'!X$8),"")</f>
        <v/>
      </c>
      <c r="H3507" s="103" t="str">
        <f>IF(ISNUMBER('Форма 1'!Y3507),'Форма 1'!$H3507*VLOOKUP('Форма 1'!$F3507,'Придельники с 2022'!$B$4:$X$28,'Форма 1'!Y$8),"")</f>
        <v/>
      </c>
      <c r="I3507" s="103" t="str">
        <f>IF(ISNUMBER('Форма 1'!Z3507),'Форма 1'!$H3507*VLOOKUP('Форма 1'!$F3507,'Придельники с 2022'!$B$4:$X$28,'Форма 1'!Z$8),"")</f>
        <v/>
      </c>
      <c r="J3507" s="103" t="str">
        <f>IF(ISNUMBER('Форма 1'!AA3507),'Форма 1'!$H3507*VLOOKUP('Форма 1'!$F3507,'Придельники с 2022'!$B$4:$X$28,'Форма 1'!AA$8),"")</f>
        <v/>
      </c>
      <c r="K3507" s="90"/>
      <c r="L3507" s="87"/>
      <c r="M3507" s="103">
        <f>IF(ISNUMBER('Форма 1'!AD3507),'Форма 1'!$H3507*VLOOKUP('Форма 1'!$F3507,'Придельники с 2022'!$B$4:$X$28,'Форма 1'!AD$8),"")</f>
        <v>15566867.232000001</v>
      </c>
      <c r="N3507" s="103" t="str">
        <f>IF(ISBLANK('Форма 1'!$AE3507),"",IF('Форма 1'!$AE3507=1,'Форма 1'!$H3507*VLOOKUP('Форма 1'!$F3507,'Придельники с 2022'!$B$4:$X$28,'Форма 1'!$AE$8,0),IF('Форма 1'!$AE3507=2,'Форма 1'!$H3507*VLOOKUP('Форма 1'!$F3507,'Придельники с 2022'!$B$4:$X$28,13,0),IF('Форма 1'!$AE3507=3,'Форма 1'!$H3507*VLOOKUP('Форма 1'!$F3507,'Придельники с 2022'!$B$4:$X$28,12,0)))))</f>
        <v/>
      </c>
      <c r="O3507" s="103" t="str">
        <f>IF(ISNUMBER('Форма 1'!AF3507),'Форма 1'!$H3507*VLOOKUP('Форма 1'!$F3507,'Придельники с 2022'!$B$4:$X$28,'Форма 1'!AF$8),"")</f>
        <v/>
      </c>
      <c r="P3507" s="87"/>
      <c r="Q3507" s="103" t="str">
        <f>IF(ISNUMBER('Форма 1'!AH3507),'Форма 1'!$H3507*VLOOKUP('Форма 1'!$F3507,'Придельники с 2022'!$B$4:$X$28,'Форма 1'!AH$8),"")</f>
        <v/>
      </c>
      <c r="R3507" s="103" t="str">
        <f>IF(ISNUMBER('Форма 1'!AI3507),'Форма 1'!$H3507*VLOOKUP('Форма 1'!$F3507,'Придельники с 2022'!$B$4:$X$28,'Форма 1'!AI$8),"")</f>
        <v/>
      </c>
      <c r="S3507" s="103" t="str">
        <f>IF(ISNUMBER('Форма 1'!AJ3507),'Форма 1'!$H3507*VLOOKUP('Форма 1'!$F3507,'Придельники с 2022'!$B$4:$X$28,'Форма 1'!AJ$8),"")</f>
        <v/>
      </c>
      <c r="T3507" s="87"/>
    </row>
    <row r="3508" spans="1:20">
      <c r="A3508" s="188">
        <f t="shared" si="255"/>
        <v>348</v>
      </c>
      <c r="B3508" s="189" t="s">
        <v>3383</v>
      </c>
      <c r="C3508" s="99">
        <f t="shared" si="254"/>
        <v>2209978.0019999999</v>
      </c>
      <c r="D3508" s="103" t="str">
        <f>IF(ISNUMBER('Форма 1'!U3508),'Форма 1'!$H3508*VLOOKUP('Форма 1'!$F3508,'Придельники с 2022'!$B$4:$X$28,'Форма 1'!U$8),"")</f>
        <v/>
      </c>
      <c r="E3508" s="103" t="str">
        <f>IF(ISNUMBER('Форма 1'!V3508),'Форма 1'!$H3508*VLOOKUP('Форма 1'!$F3508,'Придельники с 2022'!$B$4:$X$28,'Форма 1'!V$8),"")</f>
        <v/>
      </c>
      <c r="F3508" s="103" t="str">
        <f>IF(ISNUMBER('Форма 1'!W3508),'Форма 1'!$H3508*VLOOKUP('Форма 1'!$F3508,'Придельники с 2022'!$B$4:$X$28,'Форма 1'!W$8),"")</f>
        <v/>
      </c>
      <c r="G3508" s="103" t="str">
        <f>IF(ISNUMBER('Форма 1'!X3508),'Форма 1'!$H3508*VLOOKUP('Форма 1'!$F3508,'Придельники с 2022'!$B$4:$X$28,'Форма 1'!X$8),"")</f>
        <v/>
      </c>
      <c r="H3508" s="103" t="str">
        <f>IF(ISNUMBER('Форма 1'!Y3508),'Форма 1'!$H3508*VLOOKUP('Форма 1'!$F3508,'Придельники с 2022'!$B$4:$X$28,'Форма 1'!Y$8),"")</f>
        <v/>
      </c>
      <c r="I3508" s="103" t="str">
        <f>IF(ISNUMBER('Форма 1'!Z3508),'Форма 1'!$H3508*VLOOKUP('Форма 1'!$F3508,'Придельники с 2022'!$B$4:$X$28,'Форма 1'!Z$8),"")</f>
        <v/>
      </c>
      <c r="J3508" s="103" t="str">
        <f>IF(ISNUMBER('Форма 1'!AA3508),'Форма 1'!$H3508*VLOOKUP('Форма 1'!$F3508,'Придельники с 2022'!$B$4:$X$28,'Форма 1'!AA$8),"")</f>
        <v/>
      </c>
      <c r="K3508" s="90"/>
      <c r="L3508" s="87"/>
      <c r="M3508" s="103" t="str">
        <f>IF(ISNUMBER('Форма 1'!AD3508),'Форма 1'!$H3508*VLOOKUP('Форма 1'!$F3508,'Придельники с 2022'!$B$4:$X$28,'Форма 1'!AD$8),"")</f>
        <v/>
      </c>
      <c r="N3508" s="103" t="str">
        <f>IF(ISBLANK('Форма 1'!$AE3508),"",IF('Форма 1'!$AE3508=1,'Форма 1'!$H3508*VLOOKUP('Форма 1'!$F3508,'Придельники с 2022'!$B$4:$X$28,'Форма 1'!$AE$8,0),IF('Форма 1'!$AE3508=2,'Форма 1'!$H3508*VLOOKUP('Форма 1'!$F3508,'Придельники с 2022'!$B$4:$X$28,13,0),IF('Форма 1'!$AE3508=3,'Форма 1'!$H3508*VLOOKUP('Форма 1'!$F3508,'Придельники с 2022'!$B$4:$X$28,12,0)))))</f>
        <v/>
      </c>
      <c r="O3508" s="103">
        <f>IF(ISNUMBER('Форма 1'!AF3508),'Форма 1'!$H3508*VLOOKUP('Форма 1'!$F3508,'Придельники с 2022'!$B$4:$X$28,'Форма 1'!AF$8),"")</f>
        <v>2209978.0019999999</v>
      </c>
      <c r="P3508" s="87"/>
      <c r="Q3508" s="103" t="str">
        <f>IF(ISNUMBER('Форма 1'!AH3508),'Форма 1'!$H3508*VLOOKUP('Форма 1'!$F3508,'Придельники с 2022'!$B$4:$X$28,'Форма 1'!AH$8),"")</f>
        <v/>
      </c>
      <c r="R3508" s="103" t="str">
        <f>IF(ISNUMBER('Форма 1'!AI3508),'Форма 1'!$H3508*VLOOKUP('Форма 1'!$F3508,'Придельники с 2022'!$B$4:$X$28,'Форма 1'!AI$8),"")</f>
        <v/>
      </c>
      <c r="S3508" s="103" t="str">
        <f>IF(ISNUMBER('Форма 1'!AJ3508),'Форма 1'!$H3508*VLOOKUP('Форма 1'!$F3508,'Придельники с 2022'!$B$4:$X$28,'Форма 1'!AJ$8),"")</f>
        <v/>
      </c>
      <c r="T3508" s="87"/>
    </row>
    <row r="3509" spans="1:20">
      <c r="A3509" s="188">
        <f t="shared" si="255"/>
        <v>349</v>
      </c>
      <c r="B3509" s="189" t="s">
        <v>3384</v>
      </c>
      <c r="C3509" s="99">
        <f t="shared" si="254"/>
        <v>1206190.6895999999</v>
      </c>
      <c r="D3509" s="103" t="str">
        <f>IF(ISNUMBER('Форма 1'!U3509),'Форма 1'!$H3509*VLOOKUP('Форма 1'!$F3509,'Придельники с 2022'!$B$4:$X$28,'Форма 1'!U$8),"")</f>
        <v/>
      </c>
      <c r="E3509" s="103" t="str">
        <f>IF(ISNUMBER('Форма 1'!V3509),'Форма 1'!$H3509*VLOOKUP('Форма 1'!$F3509,'Придельники с 2022'!$B$4:$X$28,'Форма 1'!V$8),"")</f>
        <v/>
      </c>
      <c r="F3509" s="103" t="str">
        <f>IF(ISNUMBER('Форма 1'!W3509),'Форма 1'!$H3509*VLOOKUP('Форма 1'!$F3509,'Придельники с 2022'!$B$4:$X$28,'Форма 1'!W$8),"")</f>
        <v/>
      </c>
      <c r="G3509" s="103" t="str">
        <f>IF(ISNUMBER('Форма 1'!X3509),'Форма 1'!$H3509*VLOOKUP('Форма 1'!$F3509,'Придельники с 2022'!$B$4:$X$28,'Форма 1'!X$8),"")</f>
        <v/>
      </c>
      <c r="H3509" s="103" t="str">
        <f>IF(ISNUMBER('Форма 1'!Y3509),'Форма 1'!$H3509*VLOOKUP('Форма 1'!$F3509,'Придельники с 2022'!$B$4:$X$28,'Форма 1'!Y$8),"")</f>
        <v/>
      </c>
      <c r="I3509" s="103" t="str">
        <f>IF(ISNUMBER('Форма 1'!Z3509),'Форма 1'!$H3509*VLOOKUP('Форма 1'!$F3509,'Придельники с 2022'!$B$4:$X$28,'Форма 1'!Z$8),"")</f>
        <v/>
      </c>
      <c r="J3509" s="103" t="str">
        <f>IF(ISNUMBER('Форма 1'!AA3509),'Форма 1'!$H3509*VLOOKUP('Форма 1'!$F3509,'Придельники с 2022'!$B$4:$X$28,'Форма 1'!AA$8),"")</f>
        <v/>
      </c>
      <c r="K3509" s="90"/>
      <c r="L3509" s="87"/>
      <c r="M3509" s="103" t="str">
        <f>IF(ISNUMBER('Форма 1'!AD3509),'Форма 1'!$H3509*VLOOKUP('Форма 1'!$F3509,'Придельники с 2022'!$B$4:$X$28,'Форма 1'!AD$8),"")</f>
        <v/>
      </c>
      <c r="N3509" s="103" t="str">
        <f>IF(ISBLANK('Форма 1'!$AE3509),"",IF('Форма 1'!$AE3509=1,'Форма 1'!$H3509*VLOOKUP('Форма 1'!$F3509,'Придельники с 2022'!$B$4:$X$28,'Форма 1'!$AE$8,0),IF('Форма 1'!$AE3509=2,'Форма 1'!$H3509*VLOOKUP('Форма 1'!$F3509,'Придельники с 2022'!$B$4:$X$28,13,0),IF('Форма 1'!$AE3509=3,'Форма 1'!$H3509*VLOOKUP('Форма 1'!$F3509,'Придельники с 2022'!$B$4:$X$28,12,0)))))</f>
        <v/>
      </c>
      <c r="O3509" s="103">
        <f>IF(ISNUMBER('Форма 1'!AF3509),'Форма 1'!$H3509*VLOOKUP('Форма 1'!$F3509,'Придельники с 2022'!$B$4:$X$28,'Форма 1'!AF$8),"")</f>
        <v>1206190.6895999999</v>
      </c>
      <c r="P3509" s="87"/>
      <c r="Q3509" s="103" t="str">
        <f>IF(ISNUMBER('Форма 1'!AH3509),'Форма 1'!$H3509*VLOOKUP('Форма 1'!$F3509,'Придельники с 2022'!$B$4:$X$28,'Форма 1'!AH$8),"")</f>
        <v/>
      </c>
      <c r="R3509" s="103" t="str">
        <f>IF(ISNUMBER('Форма 1'!AI3509),'Форма 1'!$H3509*VLOOKUP('Форма 1'!$F3509,'Придельники с 2022'!$B$4:$X$28,'Форма 1'!AI$8),"")</f>
        <v/>
      </c>
      <c r="S3509" s="103" t="str">
        <f>IF(ISNUMBER('Форма 1'!AJ3509),'Форма 1'!$H3509*VLOOKUP('Форма 1'!$F3509,'Придельники с 2022'!$B$4:$X$28,'Форма 1'!AJ$8),"")</f>
        <v/>
      </c>
      <c r="T3509" s="87"/>
    </row>
    <row r="3510" spans="1:20">
      <c r="A3510" s="188">
        <f t="shared" si="255"/>
        <v>350</v>
      </c>
      <c r="B3510" s="189" t="s">
        <v>1596</v>
      </c>
      <c r="C3510" s="99">
        <f t="shared" si="254"/>
        <v>6305344.9145999998</v>
      </c>
      <c r="D3510" s="103" t="str">
        <f>IF(ISNUMBER('Форма 1'!U3510),'Форма 1'!$H3510*VLOOKUP('Форма 1'!$F3510,'Придельники с 2022'!$B$4:$X$28,'Форма 1'!U$8),"")</f>
        <v/>
      </c>
      <c r="E3510" s="103" t="str">
        <f>IF(ISNUMBER('Форма 1'!V3510),'Форма 1'!$H3510*VLOOKUP('Форма 1'!$F3510,'Придельники с 2022'!$B$4:$X$28,'Форма 1'!V$8),"")</f>
        <v/>
      </c>
      <c r="F3510" s="103" t="str">
        <f>IF(ISNUMBER('Форма 1'!W3510),'Форма 1'!$H3510*VLOOKUP('Форма 1'!$F3510,'Придельники с 2022'!$B$4:$X$28,'Форма 1'!W$8),"")</f>
        <v/>
      </c>
      <c r="G3510" s="103" t="str">
        <f>IF(ISNUMBER('Форма 1'!X3510),'Форма 1'!$H3510*VLOOKUP('Форма 1'!$F3510,'Придельники с 2022'!$B$4:$X$28,'Форма 1'!X$8),"")</f>
        <v/>
      </c>
      <c r="H3510" s="103" t="str">
        <f>IF(ISNUMBER('Форма 1'!Y3510),'Форма 1'!$H3510*VLOOKUP('Форма 1'!$F3510,'Придельники с 2022'!$B$4:$X$28,'Форма 1'!Y$8),"")</f>
        <v/>
      </c>
      <c r="I3510" s="103" t="str">
        <f>IF(ISNUMBER('Форма 1'!Z3510),'Форма 1'!$H3510*VLOOKUP('Форма 1'!$F3510,'Придельники с 2022'!$B$4:$X$28,'Форма 1'!Z$8),"")</f>
        <v/>
      </c>
      <c r="J3510" s="103" t="str">
        <f>IF(ISNUMBER('Форма 1'!AA3510),'Форма 1'!$H3510*VLOOKUP('Форма 1'!$F3510,'Придельники с 2022'!$B$4:$X$28,'Форма 1'!AA$8),"")</f>
        <v/>
      </c>
      <c r="K3510" s="92"/>
      <c r="L3510" s="88"/>
      <c r="M3510" s="103" t="str">
        <f>IF(ISNUMBER('Форма 1'!AD3510),'Форма 1'!$H3510*VLOOKUP('Форма 1'!$F3510,'Придельники с 2022'!$B$4:$X$28,'Форма 1'!AD$8),"")</f>
        <v/>
      </c>
      <c r="N3510" s="103" t="str">
        <f>IF(ISBLANK('Форма 1'!$AE3510),"",IF('Форма 1'!$AE3510=1,'Форма 1'!$H3510*VLOOKUP('Форма 1'!$F3510,'Придельники с 2022'!$B$4:$X$28,'Форма 1'!$AE$8,0),IF('Форма 1'!$AE3510=2,'Форма 1'!$H3510*VLOOKUP('Форма 1'!$F3510,'Придельники с 2022'!$B$4:$X$28,13,0),IF('Форма 1'!$AE3510=3,'Форма 1'!$H3510*VLOOKUP('Форма 1'!$F3510,'Придельники с 2022'!$B$4:$X$28,12,0)))))</f>
        <v/>
      </c>
      <c r="O3510" s="103" t="str">
        <f>IF(ISNUMBER('Форма 1'!AF3510),'Форма 1'!$H3510*VLOOKUP('Форма 1'!$F3510,'Придельники с 2022'!$B$4:$X$28,'Форма 1'!AF$8),"")</f>
        <v/>
      </c>
      <c r="P3510" s="87"/>
      <c r="Q3510" s="103">
        <f>IF(ISNUMBER('Форма 1'!AH3510),'Форма 1'!$H3510*VLOOKUP('Форма 1'!$F3510,'Придельники с 2022'!$B$4:$X$28,'Форма 1'!AH$8),"")</f>
        <v>6305344.9145999998</v>
      </c>
      <c r="R3510" s="103" t="str">
        <f>IF(ISNUMBER('Форма 1'!AI3510),'Форма 1'!$H3510*VLOOKUP('Форма 1'!$F3510,'Придельники с 2022'!$B$4:$X$28,'Форма 1'!AI$8),"")</f>
        <v/>
      </c>
      <c r="S3510" s="103" t="str">
        <f>IF(ISNUMBER('Форма 1'!AJ3510),'Форма 1'!$H3510*VLOOKUP('Форма 1'!$F3510,'Придельники с 2022'!$B$4:$X$28,'Форма 1'!AJ$8),"")</f>
        <v/>
      </c>
      <c r="T3510" s="88"/>
    </row>
    <row r="3511" spans="1:20">
      <c r="A3511" s="188">
        <f t="shared" si="255"/>
        <v>351</v>
      </c>
      <c r="B3511" s="189" t="s">
        <v>3385</v>
      </c>
      <c r="C3511" s="99">
        <f t="shared" si="254"/>
        <v>1497472.0779000001</v>
      </c>
      <c r="D3511" s="103" t="str">
        <f>IF(ISNUMBER('Форма 1'!U3511),'Форма 1'!$H3511*VLOOKUP('Форма 1'!$F3511,'Придельники с 2022'!$B$4:$X$28,'Форма 1'!U$8),"")</f>
        <v/>
      </c>
      <c r="E3511" s="103" t="str">
        <f>IF(ISNUMBER('Форма 1'!V3511),'Форма 1'!$H3511*VLOOKUP('Форма 1'!$F3511,'Придельники с 2022'!$B$4:$X$28,'Форма 1'!V$8),"")</f>
        <v/>
      </c>
      <c r="F3511" s="103" t="str">
        <f>IF(ISNUMBER('Форма 1'!W3511),'Форма 1'!$H3511*VLOOKUP('Форма 1'!$F3511,'Придельники с 2022'!$B$4:$X$28,'Форма 1'!W$8),"")</f>
        <v/>
      </c>
      <c r="G3511" s="103" t="str">
        <f>IF(ISNUMBER('Форма 1'!X3511),'Форма 1'!$H3511*VLOOKUP('Форма 1'!$F3511,'Придельники с 2022'!$B$4:$X$28,'Форма 1'!X$8),"")</f>
        <v/>
      </c>
      <c r="H3511" s="103" t="str">
        <f>IF(ISNUMBER('Форма 1'!Y3511),'Форма 1'!$H3511*VLOOKUP('Форма 1'!$F3511,'Придельники с 2022'!$B$4:$X$28,'Форма 1'!Y$8),"")</f>
        <v/>
      </c>
      <c r="I3511" s="103" t="str">
        <f>IF(ISNUMBER('Форма 1'!Z3511),'Форма 1'!$H3511*VLOOKUP('Форма 1'!$F3511,'Придельники с 2022'!$B$4:$X$28,'Форма 1'!Z$8),"")</f>
        <v/>
      </c>
      <c r="J3511" s="103" t="str">
        <f>IF(ISNUMBER('Форма 1'!AA3511),'Форма 1'!$H3511*VLOOKUP('Форма 1'!$F3511,'Придельники с 2022'!$B$4:$X$28,'Форма 1'!AA$8),"")</f>
        <v/>
      </c>
      <c r="K3511" s="90"/>
      <c r="L3511" s="87"/>
      <c r="M3511" s="103" t="str">
        <f>IF(ISNUMBER('Форма 1'!AD3511),'Форма 1'!$H3511*VLOOKUP('Форма 1'!$F3511,'Придельники с 2022'!$B$4:$X$28,'Форма 1'!AD$8),"")</f>
        <v/>
      </c>
      <c r="N3511" s="103" t="str">
        <f>IF(ISBLANK('Форма 1'!$AE3511),"",IF('Форма 1'!$AE3511=1,'Форма 1'!$H3511*VLOOKUP('Форма 1'!$F3511,'Придельники с 2022'!$B$4:$X$28,'Форма 1'!$AE$8,0),IF('Форма 1'!$AE3511=2,'Форма 1'!$H3511*VLOOKUP('Форма 1'!$F3511,'Придельники с 2022'!$B$4:$X$28,13,0),IF('Форма 1'!$AE3511=3,'Форма 1'!$H3511*VLOOKUP('Форма 1'!$F3511,'Придельники с 2022'!$B$4:$X$28,12,0)))))</f>
        <v/>
      </c>
      <c r="O3511" s="103">
        <f>IF(ISNUMBER('Форма 1'!AF3511),'Форма 1'!$H3511*VLOOKUP('Форма 1'!$F3511,'Придельники с 2022'!$B$4:$X$28,'Форма 1'!AF$8),"")</f>
        <v>1497472.0779000001</v>
      </c>
      <c r="P3511" s="87"/>
      <c r="Q3511" s="103" t="str">
        <f>IF(ISNUMBER('Форма 1'!AH3511),'Форма 1'!$H3511*VLOOKUP('Форма 1'!$F3511,'Придельники с 2022'!$B$4:$X$28,'Форма 1'!AH$8),"")</f>
        <v/>
      </c>
      <c r="R3511" s="103" t="str">
        <f>IF(ISNUMBER('Форма 1'!AI3511),'Форма 1'!$H3511*VLOOKUP('Форма 1'!$F3511,'Придельники с 2022'!$B$4:$X$28,'Форма 1'!AI$8),"")</f>
        <v/>
      </c>
      <c r="S3511" s="103" t="str">
        <f>IF(ISNUMBER('Форма 1'!AJ3511),'Форма 1'!$H3511*VLOOKUP('Форма 1'!$F3511,'Придельники с 2022'!$B$4:$X$28,'Форма 1'!AJ$8),"")</f>
        <v/>
      </c>
      <c r="T3511" s="87"/>
    </row>
    <row r="3512" spans="1:20">
      <c r="A3512" s="188">
        <f t="shared" si="255"/>
        <v>352</v>
      </c>
      <c r="B3512" s="189" t="s">
        <v>3386</v>
      </c>
      <c r="C3512" s="99">
        <f t="shared" si="254"/>
        <v>14995820.896000002</v>
      </c>
      <c r="D3512" s="103" t="str">
        <f>IF(ISNUMBER('Форма 1'!U3512),'Форма 1'!$H3512*VLOOKUP('Форма 1'!$F3512,'Придельники с 2022'!$B$4:$X$28,'Форма 1'!U$8),"")</f>
        <v/>
      </c>
      <c r="E3512" s="103" t="str">
        <f>IF(ISNUMBER('Форма 1'!V3512),'Форма 1'!$H3512*VLOOKUP('Форма 1'!$F3512,'Придельники с 2022'!$B$4:$X$28,'Форма 1'!V$8),"")</f>
        <v/>
      </c>
      <c r="F3512" s="103" t="str">
        <f>IF(ISNUMBER('Форма 1'!W3512),'Форма 1'!$H3512*VLOOKUP('Форма 1'!$F3512,'Придельники с 2022'!$B$4:$X$28,'Форма 1'!W$8),"")</f>
        <v/>
      </c>
      <c r="G3512" s="103" t="str">
        <f>IF(ISNUMBER('Форма 1'!X3512),'Форма 1'!$H3512*VLOOKUP('Форма 1'!$F3512,'Придельники с 2022'!$B$4:$X$28,'Форма 1'!X$8),"")</f>
        <v/>
      </c>
      <c r="H3512" s="103" t="str">
        <f>IF(ISNUMBER('Форма 1'!Y3512),'Форма 1'!$H3512*VLOOKUP('Форма 1'!$F3512,'Придельники с 2022'!$B$4:$X$28,'Форма 1'!Y$8),"")</f>
        <v/>
      </c>
      <c r="I3512" s="103" t="str">
        <f>IF(ISNUMBER('Форма 1'!Z3512),'Форма 1'!$H3512*VLOOKUP('Форма 1'!$F3512,'Придельники с 2022'!$B$4:$X$28,'Форма 1'!Z$8),"")</f>
        <v/>
      </c>
      <c r="J3512" s="103" t="str">
        <f>IF(ISNUMBER('Форма 1'!AA3512),'Форма 1'!$H3512*VLOOKUP('Форма 1'!$F3512,'Придельники с 2022'!$B$4:$X$28,'Форма 1'!AA$8),"")</f>
        <v/>
      </c>
      <c r="K3512" s="90"/>
      <c r="L3512" s="87"/>
      <c r="M3512" s="103">
        <f>IF(ISNUMBER('Форма 1'!AD3512),'Форма 1'!$H3512*VLOOKUP('Форма 1'!$F3512,'Придельники с 2022'!$B$4:$X$28,'Форма 1'!AD$8),"")</f>
        <v>14995820.896000002</v>
      </c>
      <c r="N3512" s="103" t="str">
        <f>IF(ISBLANK('Форма 1'!$AE3512),"",IF('Форма 1'!$AE3512=1,'Форма 1'!$H3512*VLOOKUP('Форма 1'!$F3512,'Придельники с 2022'!$B$4:$X$28,'Форма 1'!$AE$8,0),IF('Форма 1'!$AE3512=2,'Форма 1'!$H3512*VLOOKUP('Форма 1'!$F3512,'Придельники с 2022'!$B$4:$X$28,13,0),IF('Форма 1'!$AE3512=3,'Форма 1'!$H3512*VLOOKUP('Форма 1'!$F3512,'Придельники с 2022'!$B$4:$X$28,12,0)))))</f>
        <v/>
      </c>
      <c r="O3512" s="103" t="str">
        <f>IF(ISNUMBER('Форма 1'!AF3512),'Форма 1'!$H3512*VLOOKUP('Форма 1'!$F3512,'Придельники с 2022'!$B$4:$X$28,'Форма 1'!AF$8),"")</f>
        <v/>
      </c>
      <c r="P3512" s="87"/>
      <c r="Q3512" s="103" t="str">
        <f>IF(ISNUMBER('Форма 1'!AH3512),'Форма 1'!$H3512*VLOOKUP('Форма 1'!$F3512,'Придельники с 2022'!$B$4:$X$28,'Форма 1'!AH$8),"")</f>
        <v/>
      </c>
      <c r="R3512" s="103" t="str">
        <f>IF(ISNUMBER('Форма 1'!AI3512),'Форма 1'!$H3512*VLOOKUP('Форма 1'!$F3512,'Придельники с 2022'!$B$4:$X$28,'Форма 1'!AI$8),"")</f>
        <v/>
      </c>
      <c r="S3512" s="103" t="str">
        <f>IF(ISNUMBER('Форма 1'!AJ3512),'Форма 1'!$H3512*VLOOKUP('Форма 1'!$F3512,'Придельники с 2022'!$B$4:$X$28,'Форма 1'!AJ$8),"")</f>
        <v/>
      </c>
      <c r="T3512" s="87"/>
    </row>
    <row r="3513" spans="1:20">
      <c r="A3513" s="188">
        <f t="shared" si="255"/>
        <v>353</v>
      </c>
      <c r="B3513" s="189" t="s">
        <v>3387</v>
      </c>
      <c r="C3513" s="99">
        <f t="shared" si="254"/>
        <v>12083394.512</v>
      </c>
      <c r="D3513" s="103" t="str">
        <f>IF(ISNUMBER('Форма 1'!U3513),'Форма 1'!$H3513*VLOOKUP('Форма 1'!$F3513,'Придельники с 2022'!$B$4:$X$28,'Форма 1'!U$8),"")</f>
        <v/>
      </c>
      <c r="E3513" s="103" t="str">
        <f>IF(ISNUMBER('Форма 1'!V3513),'Форма 1'!$H3513*VLOOKUP('Форма 1'!$F3513,'Придельники с 2022'!$B$4:$X$28,'Форма 1'!V$8),"")</f>
        <v/>
      </c>
      <c r="F3513" s="103" t="str">
        <f>IF(ISNUMBER('Форма 1'!W3513),'Форма 1'!$H3513*VLOOKUP('Форма 1'!$F3513,'Придельники с 2022'!$B$4:$X$28,'Форма 1'!W$8),"")</f>
        <v/>
      </c>
      <c r="G3513" s="103" t="str">
        <f>IF(ISNUMBER('Форма 1'!X3513),'Форма 1'!$H3513*VLOOKUP('Форма 1'!$F3513,'Придельники с 2022'!$B$4:$X$28,'Форма 1'!X$8),"")</f>
        <v/>
      </c>
      <c r="H3513" s="103" t="str">
        <f>IF(ISNUMBER('Форма 1'!Y3513),'Форма 1'!$H3513*VLOOKUP('Форма 1'!$F3513,'Придельники с 2022'!$B$4:$X$28,'Форма 1'!Y$8),"")</f>
        <v/>
      </c>
      <c r="I3513" s="103" t="str">
        <f>IF(ISNUMBER('Форма 1'!Z3513),'Форма 1'!$H3513*VLOOKUP('Форма 1'!$F3513,'Придельники с 2022'!$B$4:$X$28,'Форма 1'!Z$8),"")</f>
        <v/>
      </c>
      <c r="J3513" s="103" t="str">
        <f>IF(ISNUMBER('Форма 1'!AA3513),'Форма 1'!$H3513*VLOOKUP('Форма 1'!$F3513,'Придельники с 2022'!$B$4:$X$28,'Форма 1'!AA$8),"")</f>
        <v/>
      </c>
      <c r="K3513" s="90"/>
      <c r="L3513" s="87"/>
      <c r="M3513" s="103">
        <f>IF(ISNUMBER('Форма 1'!AD3513),'Форма 1'!$H3513*VLOOKUP('Форма 1'!$F3513,'Придельники с 2022'!$B$4:$X$28,'Форма 1'!AD$8),"")</f>
        <v>12083394.512</v>
      </c>
      <c r="N3513" s="103" t="str">
        <f>IF(ISBLANK('Форма 1'!$AE3513),"",IF('Форма 1'!$AE3513=1,'Форма 1'!$H3513*VLOOKUP('Форма 1'!$F3513,'Придельники с 2022'!$B$4:$X$28,'Форма 1'!$AE$8,0),IF('Форма 1'!$AE3513=2,'Форма 1'!$H3513*VLOOKUP('Форма 1'!$F3513,'Придельники с 2022'!$B$4:$X$28,13,0),IF('Форма 1'!$AE3513=3,'Форма 1'!$H3513*VLOOKUP('Форма 1'!$F3513,'Придельники с 2022'!$B$4:$X$28,12,0)))))</f>
        <v/>
      </c>
      <c r="O3513" s="103" t="str">
        <f>IF(ISNUMBER('Форма 1'!AF3513),'Форма 1'!$H3513*VLOOKUP('Форма 1'!$F3513,'Придельники с 2022'!$B$4:$X$28,'Форма 1'!AF$8),"")</f>
        <v/>
      </c>
      <c r="P3513" s="87"/>
      <c r="Q3513" s="103" t="str">
        <f>IF(ISNUMBER('Форма 1'!AH3513),'Форма 1'!$H3513*VLOOKUP('Форма 1'!$F3513,'Придельники с 2022'!$B$4:$X$28,'Форма 1'!AH$8),"")</f>
        <v/>
      </c>
      <c r="R3513" s="103" t="str">
        <f>IF(ISNUMBER('Форма 1'!AI3513),'Форма 1'!$H3513*VLOOKUP('Форма 1'!$F3513,'Придельники с 2022'!$B$4:$X$28,'Форма 1'!AI$8),"")</f>
        <v/>
      </c>
      <c r="S3513" s="103" t="str">
        <f>IF(ISNUMBER('Форма 1'!AJ3513),'Форма 1'!$H3513*VLOOKUP('Форма 1'!$F3513,'Придельники с 2022'!$B$4:$X$28,'Форма 1'!AJ$8),"")</f>
        <v/>
      </c>
      <c r="T3513" s="87"/>
    </row>
    <row r="3514" spans="1:20">
      <c r="A3514" s="188">
        <f t="shared" si="255"/>
        <v>354</v>
      </c>
      <c r="B3514" s="189" t="s">
        <v>3388</v>
      </c>
      <c r="C3514" s="99">
        <f t="shared" si="254"/>
        <v>11953693.136000002</v>
      </c>
      <c r="D3514" s="103" t="str">
        <f>IF(ISNUMBER('Форма 1'!U3514),'Форма 1'!$H3514*VLOOKUP('Форма 1'!$F3514,'Придельники с 2022'!$B$4:$X$28,'Форма 1'!U$8),"")</f>
        <v/>
      </c>
      <c r="E3514" s="103" t="str">
        <f>IF(ISNUMBER('Форма 1'!V3514),'Форма 1'!$H3514*VLOOKUP('Форма 1'!$F3514,'Придельники с 2022'!$B$4:$X$28,'Форма 1'!V$8),"")</f>
        <v/>
      </c>
      <c r="F3514" s="103" t="str">
        <f>IF(ISNUMBER('Форма 1'!W3514),'Форма 1'!$H3514*VLOOKUP('Форма 1'!$F3514,'Придельники с 2022'!$B$4:$X$28,'Форма 1'!W$8),"")</f>
        <v/>
      </c>
      <c r="G3514" s="103" t="str">
        <f>IF(ISNUMBER('Форма 1'!X3514),'Форма 1'!$H3514*VLOOKUP('Форма 1'!$F3514,'Придельники с 2022'!$B$4:$X$28,'Форма 1'!X$8),"")</f>
        <v/>
      </c>
      <c r="H3514" s="103" t="str">
        <f>IF(ISNUMBER('Форма 1'!Y3514),'Форма 1'!$H3514*VLOOKUP('Форма 1'!$F3514,'Придельники с 2022'!$B$4:$X$28,'Форма 1'!Y$8),"")</f>
        <v/>
      </c>
      <c r="I3514" s="103" t="str">
        <f>IF(ISNUMBER('Форма 1'!Z3514),'Форма 1'!$H3514*VLOOKUP('Форма 1'!$F3514,'Придельники с 2022'!$B$4:$X$28,'Форма 1'!Z$8),"")</f>
        <v/>
      </c>
      <c r="J3514" s="103" t="str">
        <f>IF(ISNUMBER('Форма 1'!AA3514),'Форма 1'!$H3514*VLOOKUP('Форма 1'!$F3514,'Придельники с 2022'!$B$4:$X$28,'Форма 1'!AA$8),"")</f>
        <v/>
      </c>
      <c r="K3514" s="90"/>
      <c r="L3514" s="87"/>
      <c r="M3514" s="103">
        <f>IF(ISNUMBER('Форма 1'!AD3514),'Форма 1'!$H3514*VLOOKUP('Форма 1'!$F3514,'Придельники с 2022'!$B$4:$X$28,'Форма 1'!AD$8),"")</f>
        <v>11953693.136000002</v>
      </c>
      <c r="N3514" s="103" t="str">
        <f>IF(ISBLANK('Форма 1'!$AE3514),"",IF('Форма 1'!$AE3514=1,'Форма 1'!$H3514*VLOOKUP('Форма 1'!$F3514,'Придельники с 2022'!$B$4:$X$28,'Форма 1'!$AE$8,0),IF('Форма 1'!$AE3514=2,'Форма 1'!$H3514*VLOOKUP('Форма 1'!$F3514,'Придельники с 2022'!$B$4:$X$28,13,0),IF('Форма 1'!$AE3514=3,'Форма 1'!$H3514*VLOOKUP('Форма 1'!$F3514,'Придельники с 2022'!$B$4:$X$28,12,0)))))</f>
        <v/>
      </c>
      <c r="O3514" s="103" t="str">
        <f>IF(ISNUMBER('Форма 1'!AF3514),'Форма 1'!$H3514*VLOOKUP('Форма 1'!$F3514,'Придельники с 2022'!$B$4:$X$28,'Форма 1'!AF$8),"")</f>
        <v/>
      </c>
      <c r="P3514" s="87"/>
      <c r="Q3514" s="103" t="str">
        <f>IF(ISNUMBER('Форма 1'!AH3514),'Форма 1'!$H3514*VLOOKUP('Форма 1'!$F3514,'Придельники с 2022'!$B$4:$X$28,'Форма 1'!AH$8),"")</f>
        <v/>
      </c>
      <c r="R3514" s="103" t="str">
        <f>IF(ISNUMBER('Форма 1'!AI3514),'Форма 1'!$H3514*VLOOKUP('Форма 1'!$F3514,'Придельники с 2022'!$B$4:$X$28,'Форма 1'!AI$8),"")</f>
        <v/>
      </c>
      <c r="S3514" s="103" t="str">
        <f>IF(ISNUMBER('Форма 1'!AJ3514),'Форма 1'!$H3514*VLOOKUP('Форма 1'!$F3514,'Придельники с 2022'!$B$4:$X$28,'Форма 1'!AJ$8),"")</f>
        <v/>
      </c>
      <c r="T3514" s="87"/>
    </row>
    <row r="3515" spans="1:20">
      <c r="A3515" s="188">
        <f t="shared" si="255"/>
        <v>355</v>
      </c>
      <c r="B3515" s="189" t="s">
        <v>3389</v>
      </c>
      <c r="C3515" s="99">
        <f t="shared" si="254"/>
        <v>1737734.94</v>
      </c>
      <c r="D3515" s="103" t="str">
        <f>IF(ISNUMBER('Форма 1'!U3515),'Форма 1'!$H3515*VLOOKUP('Форма 1'!$F3515,'Придельники с 2022'!$B$4:$X$28,'Форма 1'!U$8),"")</f>
        <v/>
      </c>
      <c r="E3515" s="103" t="str">
        <f>IF(ISNUMBER('Форма 1'!V3515),'Форма 1'!$H3515*VLOOKUP('Форма 1'!$F3515,'Придельники с 2022'!$B$4:$X$28,'Форма 1'!V$8),"")</f>
        <v/>
      </c>
      <c r="F3515" s="103" t="str">
        <f>IF(ISNUMBER('Форма 1'!W3515),'Форма 1'!$H3515*VLOOKUP('Форма 1'!$F3515,'Придельники с 2022'!$B$4:$X$28,'Форма 1'!W$8),"")</f>
        <v/>
      </c>
      <c r="G3515" s="103" t="str">
        <f>IF(ISNUMBER('Форма 1'!X3515),'Форма 1'!$H3515*VLOOKUP('Форма 1'!$F3515,'Придельники с 2022'!$B$4:$X$28,'Форма 1'!X$8),"")</f>
        <v/>
      </c>
      <c r="H3515" s="103" t="str">
        <f>IF(ISNUMBER('Форма 1'!Y3515),'Форма 1'!$H3515*VLOOKUP('Форма 1'!$F3515,'Придельники с 2022'!$B$4:$X$28,'Форма 1'!Y$8),"")</f>
        <v/>
      </c>
      <c r="I3515" s="103">
        <f>IF(ISNUMBER('Форма 1'!Z3515),'Форма 1'!$H3515*VLOOKUP('Форма 1'!$F3515,'Придельники с 2022'!$B$4:$X$28,'Форма 1'!Z$8),"")</f>
        <v>1737734.94</v>
      </c>
      <c r="J3515" s="103" t="str">
        <f>IF(ISNUMBER('Форма 1'!AA3515),'Форма 1'!$H3515*VLOOKUP('Форма 1'!$F3515,'Придельники с 2022'!$B$4:$X$28,'Форма 1'!AA$8),"")</f>
        <v/>
      </c>
      <c r="K3515" s="90"/>
      <c r="L3515" s="87"/>
      <c r="M3515" s="103" t="str">
        <f>IF(ISNUMBER('Форма 1'!AD3515),'Форма 1'!$H3515*VLOOKUP('Форма 1'!$F3515,'Придельники с 2022'!$B$4:$X$28,'Форма 1'!AD$8),"")</f>
        <v/>
      </c>
      <c r="N3515" s="103" t="str">
        <f>IF(ISBLANK('Форма 1'!$AE3515),"",IF('Форма 1'!$AE3515=1,'Форма 1'!$H3515*VLOOKUP('Форма 1'!$F3515,'Придельники с 2022'!$B$4:$X$28,'Форма 1'!$AE$8,0),IF('Форма 1'!$AE3515=2,'Форма 1'!$H3515*VLOOKUP('Форма 1'!$F3515,'Придельники с 2022'!$B$4:$X$28,13,0),IF('Форма 1'!$AE3515=3,'Форма 1'!$H3515*VLOOKUP('Форма 1'!$F3515,'Придельники с 2022'!$B$4:$X$28,12,0)))))</f>
        <v/>
      </c>
      <c r="O3515" s="103" t="str">
        <f>IF(ISNUMBER('Форма 1'!AF3515),'Форма 1'!$H3515*VLOOKUP('Форма 1'!$F3515,'Придельники с 2022'!$B$4:$X$28,'Форма 1'!AF$8),"")</f>
        <v/>
      </c>
      <c r="P3515" s="87"/>
      <c r="Q3515" s="103" t="str">
        <f>IF(ISNUMBER('Форма 1'!AH3515),'Форма 1'!$H3515*VLOOKUP('Форма 1'!$F3515,'Придельники с 2022'!$B$4:$X$28,'Форма 1'!AH$8),"")</f>
        <v/>
      </c>
      <c r="R3515" s="103" t="str">
        <f>IF(ISNUMBER('Форма 1'!AI3515),'Форма 1'!$H3515*VLOOKUP('Форма 1'!$F3515,'Придельники с 2022'!$B$4:$X$28,'Форма 1'!AI$8),"")</f>
        <v/>
      </c>
      <c r="S3515" s="103" t="str">
        <f>IF(ISNUMBER('Форма 1'!AJ3515),'Форма 1'!$H3515*VLOOKUP('Форма 1'!$F3515,'Придельники с 2022'!$B$4:$X$28,'Форма 1'!AJ$8),"")</f>
        <v/>
      </c>
      <c r="T3515" s="87"/>
    </row>
    <row r="3516" spans="1:20">
      <c r="A3516" s="188">
        <f t="shared" si="255"/>
        <v>356</v>
      </c>
      <c r="B3516" s="189" t="s">
        <v>3390</v>
      </c>
      <c r="C3516" s="99">
        <f t="shared" si="254"/>
        <v>7321372.4640000006</v>
      </c>
      <c r="D3516" s="103" t="str">
        <f>IF(ISNUMBER('Форма 1'!U3516),'Форма 1'!$H3516*VLOOKUP('Форма 1'!$F3516,'Придельники с 2022'!$B$4:$X$28,'Форма 1'!U$8),"")</f>
        <v/>
      </c>
      <c r="E3516" s="103" t="str">
        <f>IF(ISNUMBER('Форма 1'!V3516),'Форма 1'!$H3516*VLOOKUP('Форма 1'!$F3516,'Придельники с 2022'!$B$4:$X$28,'Форма 1'!V$8),"")</f>
        <v/>
      </c>
      <c r="F3516" s="103" t="str">
        <f>IF(ISNUMBER('Форма 1'!W3516),'Форма 1'!$H3516*VLOOKUP('Форма 1'!$F3516,'Придельники с 2022'!$B$4:$X$28,'Форма 1'!W$8),"")</f>
        <v/>
      </c>
      <c r="G3516" s="103" t="str">
        <f>IF(ISNUMBER('Форма 1'!X3516),'Форма 1'!$H3516*VLOOKUP('Форма 1'!$F3516,'Придельники с 2022'!$B$4:$X$28,'Форма 1'!X$8),"")</f>
        <v/>
      </c>
      <c r="H3516" s="103" t="str">
        <f>IF(ISNUMBER('Форма 1'!Y3516),'Форма 1'!$H3516*VLOOKUP('Форма 1'!$F3516,'Придельники с 2022'!$B$4:$X$28,'Форма 1'!Y$8),"")</f>
        <v/>
      </c>
      <c r="I3516" s="103" t="str">
        <f>IF(ISNUMBER('Форма 1'!Z3516),'Форма 1'!$H3516*VLOOKUP('Форма 1'!$F3516,'Придельники с 2022'!$B$4:$X$28,'Форма 1'!Z$8),"")</f>
        <v/>
      </c>
      <c r="J3516" s="103" t="str">
        <f>IF(ISNUMBER('Форма 1'!AA3516),'Форма 1'!$H3516*VLOOKUP('Форма 1'!$F3516,'Придельники с 2022'!$B$4:$X$28,'Форма 1'!AA$8),"")</f>
        <v/>
      </c>
      <c r="K3516" s="90"/>
      <c r="L3516" s="87"/>
      <c r="M3516" s="103">
        <f>IF(ISNUMBER('Форма 1'!AD3516),'Форма 1'!$H3516*VLOOKUP('Форма 1'!$F3516,'Придельники с 2022'!$B$4:$X$28,'Форма 1'!AD$8),"")</f>
        <v>7321372.4640000006</v>
      </c>
      <c r="N3516" s="103" t="str">
        <f>IF(ISBLANK('Форма 1'!$AE3516),"",IF('Форма 1'!$AE3516=1,'Форма 1'!$H3516*VLOOKUP('Форма 1'!$F3516,'Придельники с 2022'!$B$4:$X$28,'Форма 1'!$AE$8,0),IF('Форма 1'!$AE3516=2,'Форма 1'!$H3516*VLOOKUP('Форма 1'!$F3516,'Придельники с 2022'!$B$4:$X$28,13,0),IF('Форма 1'!$AE3516=3,'Форма 1'!$H3516*VLOOKUP('Форма 1'!$F3516,'Придельники с 2022'!$B$4:$X$28,12,0)))))</f>
        <v/>
      </c>
      <c r="O3516" s="103" t="str">
        <f>IF(ISNUMBER('Форма 1'!AF3516),'Форма 1'!$H3516*VLOOKUP('Форма 1'!$F3516,'Придельники с 2022'!$B$4:$X$28,'Форма 1'!AF$8),"")</f>
        <v/>
      </c>
      <c r="P3516" s="87"/>
      <c r="Q3516" s="103" t="str">
        <f>IF(ISNUMBER('Форма 1'!AH3516),'Форма 1'!$H3516*VLOOKUP('Форма 1'!$F3516,'Придельники с 2022'!$B$4:$X$28,'Форма 1'!AH$8),"")</f>
        <v/>
      </c>
      <c r="R3516" s="103" t="str">
        <f>IF(ISNUMBER('Форма 1'!AI3516),'Форма 1'!$H3516*VLOOKUP('Форма 1'!$F3516,'Придельники с 2022'!$B$4:$X$28,'Форма 1'!AI$8),"")</f>
        <v/>
      </c>
      <c r="S3516" s="103" t="str">
        <f>IF(ISNUMBER('Форма 1'!AJ3516),'Форма 1'!$H3516*VLOOKUP('Форма 1'!$F3516,'Придельники с 2022'!$B$4:$X$28,'Форма 1'!AJ$8),"")</f>
        <v/>
      </c>
      <c r="T3516" s="87"/>
    </row>
    <row r="3517" spans="1:20">
      <c r="A3517" s="188">
        <f t="shared" si="255"/>
        <v>357</v>
      </c>
      <c r="B3517" s="189" t="s">
        <v>3391</v>
      </c>
      <c r="C3517" s="99">
        <f t="shared" si="254"/>
        <v>14488274.192000002</v>
      </c>
      <c r="D3517" s="103" t="str">
        <f>IF(ISNUMBER('Форма 1'!U3517),'Форма 1'!$H3517*VLOOKUP('Форма 1'!$F3517,'Придельники с 2022'!$B$4:$X$28,'Форма 1'!U$8),"")</f>
        <v/>
      </c>
      <c r="E3517" s="103" t="str">
        <f>IF(ISNUMBER('Форма 1'!V3517),'Форма 1'!$H3517*VLOOKUP('Форма 1'!$F3517,'Придельники с 2022'!$B$4:$X$28,'Форма 1'!V$8),"")</f>
        <v/>
      </c>
      <c r="F3517" s="103" t="str">
        <f>IF(ISNUMBER('Форма 1'!W3517),'Форма 1'!$H3517*VLOOKUP('Форма 1'!$F3517,'Придельники с 2022'!$B$4:$X$28,'Форма 1'!W$8),"")</f>
        <v/>
      </c>
      <c r="G3517" s="103" t="str">
        <f>IF(ISNUMBER('Форма 1'!X3517),'Форма 1'!$H3517*VLOOKUP('Форма 1'!$F3517,'Придельники с 2022'!$B$4:$X$28,'Форма 1'!X$8),"")</f>
        <v/>
      </c>
      <c r="H3517" s="103" t="str">
        <f>IF(ISNUMBER('Форма 1'!Y3517),'Форма 1'!$H3517*VLOOKUP('Форма 1'!$F3517,'Придельники с 2022'!$B$4:$X$28,'Форма 1'!Y$8),"")</f>
        <v/>
      </c>
      <c r="I3517" s="103" t="str">
        <f>IF(ISNUMBER('Форма 1'!Z3517),'Форма 1'!$H3517*VLOOKUP('Форма 1'!$F3517,'Придельники с 2022'!$B$4:$X$28,'Форма 1'!Z$8),"")</f>
        <v/>
      </c>
      <c r="J3517" s="103" t="str">
        <f>IF(ISNUMBER('Форма 1'!AA3517),'Форма 1'!$H3517*VLOOKUP('Форма 1'!$F3517,'Придельники с 2022'!$B$4:$X$28,'Форма 1'!AA$8),"")</f>
        <v/>
      </c>
      <c r="K3517" s="90"/>
      <c r="L3517" s="87"/>
      <c r="M3517" s="103">
        <f>IF(ISNUMBER('Форма 1'!AD3517),'Форма 1'!$H3517*VLOOKUP('Форма 1'!$F3517,'Придельники с 2022'!$B$4:$X$28,'Форма 1'!AD$8),"")</f>
        <v>14488274.192000002</v>
      </c>
      <c r="N3517" s="103" t="str">
        <f>IF(ISBLANK('Форма 1'!$AE3517),"",IF('Форма 1'!$AE3517=1,'Форма 1'!$H3517*VLOOKUP('Форма 1'!$F3517,'Придельники с 2022'!$B$4:$X$28,'Форма 1'!$AE$8,0),IF('Форма 1'!$AE3517=2,'Форма 1'!$H3517*VLOOKUP('Форма 1'!$F3517,'Придельники с 2022'!$B$4:$X$28,13,0),IF('Форма 1'!$AE3517=3,'Форма 1'!$H3517*VLOOKUP('Форма 1'!$F3517,'Придельники с 2022'!$B$4:$X$28,12,0)))))</f>
        <v/>
      </c>
      <c r="O3517" s="103" t="str">
        <f>IF(ISNUMBER('Форма 1'!AF3517),'Форма 1'!$H3517*VLOOKUP('Форма 1'!$F3517,'Придельники с 2022'!$B$4:$X$28,'Форма 1'!AF$8),"")</f>
        <v/>
      </c>
      <c r="P3517" s="87"/>
      <c r="Q3517" s="103" t="str">
        <f>IF(ISNUMBER('Форма 1'!AH3517),'Форма 1'!$H3517*VLOOKUP('Форма 1'!$F3517,'Придельники с 2022'!$B$4:$X$28,'Форма 1'!AH$8),"")</f>
        <v/>
      </c>
      <c r="R3517" s="103" t="str">
        <f>IF(ISNUMBER('Форма 1'!AI3517),'Форма 1'!$H3517*VLOOKUP('Форма 1'!$F3517,'Придельники с 2022'!$B$4:$X$28,'Форма 1'!AI$8),"")</f>
        <v/>
      </c>
      <c r="S3517" s="103" t="str">
        <f>IF(ISNUMBER('Форма 1'!AJ3517),'Форма 1'!$H3517*VLOOKUP('Форма 1'!$F3517,'Придельники с 2022'!$B$4:$X$28,'Форма 1'!AJ$8),"")</f>
        <v/>
      </c>
      <c r="T3517" s="87"/>
    </row>
    <row r="3518" spans="1:20">
      <c r="A3518" s="188">
        <f t="shared" si="255"/>
        <v>358</v>
      </c>
      <c r="B3518" s="189" t="s">
        <v>3392</v>
      </c>
      <c r="C3518" s="99">
        <f t="shared" si="254"/>
        <v>15310485.192000002</v>
      </c>
      <c r="D3518" s="103" t="str">
        <f>IF(ISNUMBER('Форма 1'!U3518),'Форма 1'!$H3518*VLOOKUP('Форма 1'!$F3518,'Придельники с 2022'!$B$4:$X$28,'Форма 1'!U$8),"")</f>
        <v/>
      </c>
      <c r="E3518" s="103">
        <f>IF(ISNUMBER('Форма 1'!V3518),'Форма 1'!$H3518*VLOOKUP('Форма 1'!$F3518,'Придельники с 2022'!$B$4:$X$28,'Форма 1'!V$8),"")</f>
        <v>13261269.444000002</v>
      </c>
      <c r="F3518" s="103" t="str">
        <f>IF(ISNUMBER('Форма 1'!W3518),'Форма 1'!$H3518*VLOOKUP('Форма 1'!$F3518,'Придельники с 2022'!$B$4:$X$28,'Форма 1'!W$8),"")</f>
        <v/>
      </c>
      <c r="G3518" s="103" t="str">
        <f>IF(ISNUMBER('Форма 1'!X3518),'Форма 1'!$H3518*VLOOKUP('Форма 1'!$F3518,'Придельники с 2022'!$B$4:$X$28,'Форма 1'!X$8),"")</f>
        <v/>
      </c>
      <c r="H3518" s="103" t="str">
        <f>IF(ISNUMBER('Форма 1'!Y3518),'Форма 1'!$H3518*VLOOKUP('Форма 1'!$F3518,'Придельники с 2022'!$B$4:$X$28,'Форма 1'!Y$8),"")</f>
        <v/>
      </c>
      <c r="I3518" s="103" t="str">
        <f>IF(ISNUMBER('Форма 1'!Z3518),'Форма 1'!$H3518*VLOOKUP('Форма 1'!$F3518,'Придельники с 2022'!$B$4:$X$28,'Форма 1'!Z$8),"")</f>
        <v/>
      </c>
      <c r="J3518" s="103" t="str">
        <f>IF(ISNUMBER('Форма 1'!AA3518),'Форма 1'!$H3518*VLOOKUP('Форма 1'!$F3518,'Придельники с 2022'!$B$4:$X$28,'Форма 1'!AA$8),"")</f>
        <v/>
      </c>
      <c r="K3518" s="92"/>
      <c r="L3518" s="88"/>
      <c r="M3518" s="103" t="str">
        <f>IF(ISNUMBER('Форма 1'!AD3518),'Форма 1'!$H3518*VLOOKUP('Форма 1'!$F3518,'Придельники с 2022'!$B$4:$X$28,'Форма 1'!AD$8),"")</f>
        <v/>
      </c>
      <c r="N3518" s="103" t="str">
        <f>IF(ISBLANK('Форма 1'!$AE3518),"",IF('Форма 1'!$AE3518=1,'Форма 1'!$H3518*VLOOKUP('Форма 1'!$F3518,'Придельники с 2022'!$B$4:$X$28,'Форма 1'!$AE$8,0),IF('Форма 1'!$AE3518=2,'Форма 1'!$H3518*VLOOKUP('Форма 1'!$F3518,'Придельники с 2022'!$B$4:$X$28,13,0),IF('Форма 1'!$AE3518=3,'Форма 1'!$H3518*VLOOKUP('Форма 1'!$F3518,'Придельники с 2022'!$B$4:$X$28,12,0)))))</f>
        <v/>
      </c>
      <c r="O3518" s="103">
        <f>IF(ISNUMBER('Форма 1'!AF3518),'Форма 1'!$H3518*VLOOKUP('Форма 1'!$F3518,'Придельники с 2022'!$B$4:$X$28,'Форма 1'!AF$8),"")</f>
        <v>2049215.7479999999</v>
      </c>
      <c r="P3518" s="87"/>
      <c r="Q3518" s="103" t="str">
        <f>IF(ISNUMBER('Форма 1'!AH3518),'Форма 1'!$H3518*VLOOKUP('Форма 1'!$F3518,'Придельники с 2022'!$B$4:$X$28,'Форма 1'!AH$8),"")</f>
        <v/>
      </c>
      <c r="R3518" s="103" t="str">
        <f>IF(ISNUMBER('Форма 1'!AI3518),'Форма 1'!$H3518*VLOOKUP('Форма 1'!$F3518,'Придельники с 2022'!$B$4:$X$28,'Форма 1'!AI$8),"")</f>
        <v/>
      </c>
      <c r="S3518" s="103" t="str">
        <f>IF(ISNUMBER('Форма 1'!AJ3518),'Форма 1'!$H3518*VLOOKUP('Форма 1'!$F3518,'Придельники с 2022'!$B$4:$X$28,'Форма 1'!AJ$8),"")</f>
        <v/>
      </c>
      <c r="T3518" s="88"/>
    </row>
    <row r="3519" spans="1:20">
      <c r="A3519" s="188">
        <f t="shared" si="255"/>
        <v>359</v>
      </c>
      <c r="B3519" s="189" t="s">
        <v>3393</v>
      </c>
      <c r="C3519" s="99">
        <f t="shared" si="254"/>
        <v>4551987.2319999998</v>
      </c>
      <c r="D3519" s="103" t="str">
        <f>IF(ISNUMBER('Форма 1'!U3519),'Форма 1'!$H3519*VLOOKUP('Форма 1'!$F3519,'Придельники с 2022'!$B$4:$X$28,'Форма 1'!U$8),"")</f>
        <v/>
      </c>
      <c r="E3519" s="103" t="str">
        <f>IF(ISNUMBER('Форма 1'!V3519),'Форма 1'!$H3519*VLOOKUP('Форма 1'!$F3519,'Придельники с 2022'!$B$4:$X$28,'Форма 1'!V$8),"")</f>
        <v/>
      </c>
      <c r="F3519" s="103" t="str">
        <f>IF(ISNUMBER('Форма 1'!W3519),'Форма 1'!$H3519*VLOOKUP('Форма 1'!$F3519,'Придельники с 2022'!$B$4:$X$28,'Форма 1'!W$8),"")</f>
        <v/>
      </c>
      <c r="G3519" s="103" t="str">
        <f>IF(ISNUMBER('Форма 1'!X3519),'Форма 1'!$H3519*VLOOKUP('Форма 1'!$F3519,'Придельники с 2022'!$B$4:$X$28,'Форма 1'!X$8),"")</f>
        <v/>
      </c>
      <c r="H3519" s="103" t="str">
        <f>IF(ISNUMBER('Форма 1'!Y3519),'Форма 1'!$H3519*VLOOKUP('Форма 1'!$F3519,'Придельники с 2022'!$B$4:$X$28,'Форма 1'!Y$8),"")</f>
        <v/>
      </c>
      <c r="I3519" s="103">
        <f>IF(ISNUMBER('Форма 1'!Z3519),'Форма 1'!$H3519*VLOOKUP('Форма 1'!$F3519,'Придельники с 2022'!$B$4:$X$28,'Форма 1'!Z$8),"")</f>
        <v>1510549.7079999999</v>
      </c>
      <c r="J3519" s="103" t="str">
        <f>IF(ISNUMBER('Форма 1'!AA3519),'Форма 1'!$H3519*VLOOKUP('Форма 1'!$F3519,'Придельники с 2022'!$B$4:$X$28,'Форма 1'!AA$8),"")</f>
        <v/>
      </c>
      <c r="K3519" s="92"/>
      <c r="L3519" s="88"/>
      <c r="M3519" s="103" t="str">
        <f>IF(ISNUMBER('Форма 1'!AD3519),'Форма 1'!$H3519*VLOOKUP('Форма 1'!$F3519,'Придельники с 2022'!$B$4:$X$28,'Форма 1'!AD$8),"")</f>
        <v/>
      </c>
      <c r="N3519" s="103" t="str">
        <f>IF(ISBLANK('Форма 1'!$AE3519),"",IF('Форма 1'!$AE3519=1,'Форма 1'!$H3519*VLOOKUP('Форма 1'!$F3519,'Придельники с 2022'!$B$4:$X$28,'Форма 1'!$AE$8,0),IF('Форма 1'!$AE3519=2,'Форма 1'!$H3519*VLOOKUP('Форма 1'!$F3519,'Придельники с 2022'!$B$4:$X$28,13,0),IF('Форма 1'!$AE3519=3,'Форма 1'!$H3519*VLOOKUP('Форма 1'!$F3519,'Придельники с 2022'!$B$4:$X$28,12,0)))))</f>
        <v/>
      </c>
      <c r="O3519" s="103">
        <f>IF(ISNUMBER('Форма 1'!AF3519),'Форма 1'!$H3519*VLOOKUP('Форма 1'!$F3519,'Придельники с 2022'!$B$4:$X$28,'Форма 1'!AF$8),"")</f>
        <v>3041437.5239999997</v>
      </c>
      <c r="P3519" s="87"/>
      <c r="Q3519" s="103" t="str">
        <f>IF(ISNUMBER('Форма 1'!AH3519),'Форма 1'!$H3519*VLOOKUP('Форма 1'!$F3519,'Придельники с 2022'!$B$4:$X$28,'Форма 1'!AH$8),"")</f>
        <v/>
      </c>
      <c r="R3519" s="103" t="str">
        <f>IF(ISNUMBER('Форма 1'!AI3519),'Форма 1'!$H3519*VLOOKUP('Форма 1'!$F3519,'Придельники с 2022'!$B$4:$X$28,'Форма 1'!AI$8),"")</f>
        <v/>
      </c>
      <c r="S3519" s="103" t="str">
        <f>IF(ISNUMBER('Форма 1'!AJ3519),'Форма 1'!$H3519*VLOOKUP('Форма 1'!$F3519,'Придельники с 2022'!$B$4:$X$28,'Форма 1'!AJ$8),"")</f>
        <v/>
      </c>
      <c r="T3519" s="88"/>
    </row>
    <row r="3520" spans="1:20">
      <c r="A3520" s="188">
        <f t="shared" si="255"/>
        <v>360</v>
      </c>
      <c r="B3520" s="189" t="s">
        <v>3394</v>
      </c>
      <c r="C3520" s="99">
        <f t="shared" si="254"/>
        <v>7180236.2110000001</v>
      </c>
      <c r="D3520" s="103" t="str">
        <f>IF(ISNUMBER('Форма 1'!U3520),'Форма 1'!$H3520*VLOOKUP('Форма 1'!$F3520,'Придельники с 2022'!$B$4:$X$28,'Форма 1'!U$8),"")</f>
        <v/>
      </c>
      <c r="E3520" s="103" t="str">
        <f>IF(ISNUMBER('Форма 1'!V3520),'Форма 1'!$H3520*VLOOKUP('Форма 1'!$F3520,'Придельники с 2022'!$B$4:$X$28,'Форма 1'!V$8),"")</f>
        <v/>
      </c>
      <c r="F3520" s="103" t="str">
        <f>IF(ISNUMBER('Форма 1'!W3520),'Форма 1'!$H3520*VLOOKUP('Форма 1'!$F3520,'Придельники с 2022'!$B$4:$X$28,'Форма 1'!W$8),"")</f>
        <v/>
      </c>
      <c r="G3520" s="103">
        <f>IF(ISNUMBER('Форма 1'!X3520),'Форма 1'!$H3520*VLOOKUP('Форма 1'!$F3520,'Придельники с 2022'!$B$4:$X$28,'Форма 1'!X$8),"")</f>
        <v>954839.21300000011</v>
      </c>
      <c r="H3520" s="103">
        <f>IF(ISNUMBER('Форма 1'!Y3520),'Форма 1'!$H3520*VLOOKUP('Форма 1'!$F3520,'Придельники с 2022'!$B$4:$X$28,'Форма 1'!Y$8),"")</f>
        <v>2944860.5060000001</v>
      </c>
      <c r="I3520" s="103" t="str">
        <f>IF(ISNUMBER('Форма 1'!Z3520),'Форма 1'!$H3520*VLOOKUP('Форма 1'!$F3520,'Придельники с 2022'!$B$4:$X$28,'Форма 1'!Z$8),"")</f>
        <v/>
      </c>
      <c r="J3520" s="103" t="str">
        <f>IF(ISNUMBER('Форма 1'!AA3520),'Форма 1'!$H3520*VLOOKUP('Форма 1'!$F3520,'Придельники с 2022'!$B$4:$X$28,'Форма 1'!AA$8),"")</f>
        <v/>
      </c>
      <c r="K3520" s="92"/>
      <c r="L3520" s="88"/>
      <c r="M3520" s="103" t="str">
        <f>IF(ISNUMBER('Форма 1'!AD3520),'Форма 1'!$H3520*VLOOKUP('Форма 1'!$F3520,'Придельники с 2022'!$B$4:$X$28,'Форма 1'!AD$8),"")</f>
        <v/>
      </c>
      <c r="N3520" s="103" t="str">
        <f>IF(ISBLANK('Форма 1'!$AE3520),"",IF('Форма 1'!$AE3520=1,'Форма 1'!$H3520*VLOOKUP('Форма 1'!$F3520,'Придельники с 2022'!$B$4:$X$28,'Форма 1'!$AE$8,0),IF('Форма 1'!$AE3520=2,'Форма 1'!$H3520*VLOOKUP('Форма 1'!$F3520,'Придельники с 2022'!$B$4:$X$28,13,0),IF('Форма 1'!$AE3520=3,'Форма 1'!$H3520*VLOOKUP('Форма 1'!$F3520,'Придельники с 2022'!$B$4:$X$28,12,0)))))</f>
        <v/>
      </c>
      <c r="O3520" s="103">
        <f>IF(ISNUMBER('Форма 1'!AF3520),'Форма 1'!$H3520*VLOOKUP('Форма 1'!$F3520,'Придельники с 2022'!$B$4:$X$28,'Форма 1'!AF$8),"")</f>
        <v>3280536.4920000001</v>
      </c>
      <c r="P3520" s="87"/>
      <c r="Q3520" s="103" t="str">
        <f>IF(ISNUMBER('Форма 1'!AH3520),'Форма 1'!$H3520*VLOOKUP('Форма 1'!$F3520,'Придельники с 2022'!$B$4:$X$28,'Форма 1'!AH$8),"")</f>
        <v/>
      </c>
      <c r="R3520" s="103" t="str">
        <f>IF(ISNUMBER('Форма 1'!AI3520),'Форма 1'!$H3520*VLOOKUP('Форма 1'!$F3520,'Придельники с 2022'!$B$4:$X$28,'Форма 1'!AI$8),"")</f>
        <v/>
      </c>
      <c r="S3520" s="103" t="str">
        <f>IF(ISNUMBER('Форма 1'!AJ3520),'Форма 1'!$H3520*VLOOKUP('Форма 1'!$F3520,'Придельники с 2022'!$B$4:$X$28,'Форма 1'!AJ$8),"")</f>
        <v/>
      </c>
      <c r="T3520" s="88"/>
    </row>
    <row r="3521" spans="1:20">
      <c r="A3521" s="188">
        <f t="shared" si="255"/>
        <v>361</v>
      </c>
      <c r="B3521" s="189" t="s">
        <v>3395</v>
      </c>
      <c r="C3521" s="99">
        <f t="shared" ref="C3521:C3584" si="256">SUM(D3521:J3521,L3521:T3521)</f>
        <v>2507742.8080000002</v>
      </c>
      <c r="D3521" s="103" t="str">
        <f>IF(ISNUMBER('Форма 1'!U3521),'Форма 1'!$H3521*VLOOKUP('Форма 1'!$F3521,'Придельники с 2022'!$B$4:$X$28,'Форма 1'!U$8),"")</f>
        <v/>
      </c>
      <c r="E3521" s="103" t="str">
        <f>IF(ISNUMBER('Форма 1'!V3521),'Форма 1'!$H3521*VLOOKUP('Форма 1'!$F3521,'Придельники с 2022'!$B$4:$X$28,'Форма 1'!V$8),"")</f>
        <v/>
      </c>
      <c r="F3521" s="103" t="str">
        <f>IF(ISNUMBER('Форма 1'!W3521),'Форма 1'!$H3521*VLOOKUP('Форма 1'!$F3521,'Придельники с 2022'!$B$4:$X$28,'Форма 1'!W$8),"")</f>
        <v/>
      </c>
      <c r="G3521" s="103" t="str">
        <f>IF(ISNUMBER('Форма 1'!X3521),'Форма 1'!$H3521*VLOOKUP('Форма 1'!$F3521,'Придельники с 2022'!$B$4:$X$28,'Форма 1'!X$8),"")</f>
        <v/>
      </c>
      <c r="H3521" s="103" t="str">
        <f>IF(ISNUMBER('Форма 1'!Y3521),'Форма 1'!$H3521*VLOOKUP('Форма 1'!$F3521,'Придельники с 2022'!$B$4:$X$28,'Форма 1'!Y$8),"")</f>
        <v/>
      </c>
      <c r="I3521" s="103" t="str">
        <f>IF(ISNUMBER('Форма 1'!Z3521),'Форма 1'!$H3521*VLOOKUP('Форма 1'!$F3521,'Придельники с 2022'!$B$4:$X$28,'Форма 1'!Z$8),"")</f>
        <v/>
      </c>
      <c r="J3521" s="103" t="str">
        <f>IF(ISNUMBER('Форма 1'!AA3521),'Форма 1'!$H3521*VLOOKUP('Форма 1'!$F3521,'Придельники с 2022'!$B$4:$X$28,'Форма 1'!AA$8),"")</f>
        <v/>
      </c>
      <c r="K3521" s="90"/>
      <c r="L3521" s="87"/>
      <c r="M3521" s="103" t="str">
        <f>IF(ISNUMBER('Форма 1'!AD3521),'Форма 1'!$H3521*VLOOKUP('Форма 1'!$F3521,'Придельники с 2022'!$B$4:$X$28,'Форма 1'!AD$8),"")</f>
        <v/>
      </c>
      <c r="N3521" s="103" t="str">
        <f>IF(ISBLANK('Форма 1'!$AE3521),"",IF('Форма 1'!$AE3521=1,'Форма 1'!$H3521*VLOOKUP('Форма 1'!$F3521,'Придельники с 2022'!$B$4:$X$28,'Форма 1'!$AE$8,0),IF('Форма 1'!$AE3521=2,'Форма 1'!$H3521*VLOOKUP('Форма 1'!$F3521,'Придельники с 2022'!$B$4:$X$28,13,0),IF('Форма 1'!$AE3521=3,'Форма 1'!$H3521*VLOOKUP('Форма 1'!$F3521,'Придельники с 2022'!$B$4:$X$28,12,0)))))</f>
        <v/>
      </c>
      <c r="O3521" s="103">
        <f>IF(ISNUMBER('Форма 1'!AF3521),'Форма 1'!$H3521*VLOOKUP('Форма 1'!$F3521,'Придельники с 2022'!$B$4:$X$28,'Форма 1'!AF$8),"")</f>
        <v>2507742.8080000002</v>
      </c>
      <c r="P3521" s="87"/>
      <c r="Q3521" s="103" t="str">
        <f>IF(ISNUMBER('Форма 1'!AH3521),'Форма 1'!$H3521*VLOOKUP('Форма 1'!$F3521,'Придельники с 2022'!$B$4:$X$28,'Форма 1'!AH$8),"")</f>
        <v/>
      </c>
      <c r="R3521" s="103" t="str">
        <f>IF(ISNUMBER('Форма 1'!AI3521),'Форма 1'!$H3521*VLOOKUP('Форма 1'!$F3521,'Придельники с 2022'!$B$4:$X$28,'Форма 1'!AI$8),"")</f>
        <v/>
      </c>
      <c r="S3521" s="103" t="str">
        <f>IF(ISNUMBER('Форма 1'!AJ3521),'Форма 1'!$H3521*VLOOKUP('Форма 1'!$F3521,'Придельники с 2022'!$B$4:$X$28,'Форма 1'!AJ$8),"")</f>
        <v/>
      </c>
      <c r="T3521" s="87"/>
    </row>
    <row r="3522" spans="1:20">
      <c r="A3522" s="188">
        <f t="shared" si="255"/>
        <v>362</v>
      </c>
      <c r="B3522" s="189" t="s">
        <v>3396</v>
      </c>
      <c r="C3522" s="99">
        <f t="shared" si="256"/>
        <v>2960683.858</v>
      </c>
      <c r="D3522" s="103" t="str">
        <f>IF(ISNUMBER('Форма 1'!U3522),'Форма 1'!$H3522*VLOOKUP('Форма 1'!$F3522,'Придельники с 2022'!$B$4:$X$28,'Форма 1'!U$8),"")</f>
        <v/>
      </c>
      <c r="E3522" s="103" t="str">
        <f>IF(ISNUMBER('Форма 1'!V3522),'Форма 1'!$H3522*VLOOKUP('Форма 1'!$F3522,'Придельники с 2022'!$B$4:$X$28,'Форма 1'!V$8),"")</f>
        <v/>
      </c>
      <c r="F3522" s="103" t="str">
        <f>IF(ISNUMBER('Форма 1'!W3522),'Форма 1'!$H3522*VLOOKUP('Форма 1'!$F3522,'Придельники с 2022'!$B$4:$X$28,'Форма 1'!W$8),"")</f>
        <v/>
      </c>
      <c r="G3522" s="103" t="str">
        <f>IF(ISNUMBER('Форма 1'!X3522),'Форма 1'!$H3522*VLOOKUP('Форма 1'!$F3522,'Придельники с 2022'!$B$4:$X$28,'Форма 1'!X$8),"")</f>
        <v/>
      </c>
      <c r="H3522" s="103" t="str">
        <f>IF(ISNUMBER('Форма 1'!Y3522),'Форма 1'!$H3522*VLOOKUP('Форма 1'!$F3522,'Придельники с 2022'!$B$4:$X$28,'Форма 1'!Y$8),"")</f>
        <v/>
      </c>
      <c r="I3522" s="103" t="str">
        <f>IF(ISNUMBER('Форма 1'!Z3522),'Форма 1'!$H3522*VLOOKUP('Форма 1'!$F3522,'Придельники с 2022'!$B$4:$X$28,'Форма 1'!Z$8),"")</f>
        <v/>
      </c>
      <c r="J3522" s="103" t="str">
        <f>IF(ISNUMBER('Форма 1'!AA3522),'Форма 1'!$H3522*VLOOKUP('Форма 1'!$F3522,'Придельники с 2022'!$B$4:$X$28,'Форма 1'!AA$8),"")</f>
        <v/>
      </c>
      <c r="K3522" s="90"/>
      <c r="L3522" s="87"/>
      <c r="M3522" s="103" t="str">
        <f>IF(ISNUMBER('Форма 1'!AD3522),'Форма 1'!$H3522*VLOOKUP('Форма 1'!$F3522,'Придельники с 2022'!$B$4:$X$28,'Форма 1'!AD$8),"")</f>
        <v/>
      </c>
      <c r="N3522" s="103" t="str">
        <f>IF(ISBLANK('Форма 1'!$AE3522),"",IF('Форма 1'!$AE3522=1,'Форма 1'!$H3522*VLOOKUP('Форма 1'!$F3522,'Придельники с 2022'!$B$4:$X$28,'Форма 1'!$AE$8,0),IF('Форма 1'!$AE3522=2,'Форма 1'!$H3522*VLOOKUP('Форма 1'!$F3522,'Придельники с 2022'!$B$4:$X$28,13,0),IF('Форма 1'!$AE3522=3,'Форма 1'!$H3522*VLOOKUP('Форма 1'!$F3522,'Придельники с 2022'!$B$4:$X$28,12,0)))))</f>
        <v/>
      </c>
      <c r="O3522" s="103">
        <f>IF(ISNUMBER('Форма 1'!AF3522),'Форма 1'!$H3522*VLOOKUP('Форма 1'!$F3522,'Придельники с 2022'!$B$4:$X$28,'Форма 1'!AF$8),"")</f>
        <v>2960683.858</v>
      </c>
      <c r="P3522" s="87"/>
      <c r="Q3522" s="103" t="str">
        <f>IF(ISNUMBER('Форма 1'!AH3522),'Форма 1'!$H3522*VLOOKUP('Форма 1'!$F3522,'Придельники с 2022'!$B$4:$X$28,'Форма 1'!AH$8),"")</f>
        <v/>
      </c>
      <c r="R3522" s="103" t="str">
        <f>IF(ISNUMBER('Форма 1'!AI3522),'Форма 1'!$H3522*VLOOKUP('Форма 1'!$F3522,'Придельники с 2022'!$B$4:$X$28,'Форма 1'!AI$8),"")</f>
        <v/>
      </c>
      <c r="S3522" s="103" t="str">
        <f>IF(ISNUMBER('Форма 1'!AJ3522),'Форма 1'!$H3522*VLOOKUP('Форма 1'!$F3522,'Придельники с 2022'!$B$4:$X$28,'Форма 1'!AJ$8),"")</f>
        <v/>
      </c>
      <c r="T3522" s="87"/>
    </row>
    <row r="3523" spans="1:20">
      <c r="A3523" s="188">
        <f t="shared" si="255"/>
        <v>363</v>
      </c>
      <c r="B3523" s="189" t="s">
        <v>3397</v>
      </c>
      <c r="C3523" s="99">
        <f t="shared" si="256"/>
        <v>5134047.801</v>
      </c>
      <c r="D3523" s="103">
        <f>IF(ISNUMBER('Форма 1'!U3523),'Форма 1'!$H3523*VLOOKUP('Форма 1'!$F3523,'Придельники с 2022'!$B$4:$X$28,'Форма 1'!U$8),"")</f>
        <v>1676313.821</v>
      </c>
      <c r="E3523" s="103" t="str">
        <f>IF(ISNUMBER('Форма 1'!V3523),'Форма 1'!$H3523*VLOOKUP('Форма 1'!$F3523,'Придельники с 2022'!$B$4:$X$28,'Форма 1'!V$8),"")</f>
        <v/>
      </c>
      <c r="F3523" s="103" t="str">
        <f>IF(ISNUMBER('Форма 1'!W3523),'Форма 1'!$H3523*VLOOKUP('Форма 1'!$F3523,'Придельники с 2022'!$B$4:$X$28,'Форма 1'!W$8),"")</f>
        <v/>
      </c>
      <c r="G3523" s="103" t="str">
        <f>IF(ISNUMBER('Форма 1'!X3523),'Форма 1'!$H3523*VLOOKUP('Форма 1'!$F3523,'Придельники с 2022'!$B$4:$X$28,'Форма 1'!X$8),"")</f>
        <v/>
      </c>
      <c r="H3523" s="103" t="str">
        <f>IF(ISNUMBER('Форма 1'!Y3523),'Форма 1'!$H3523*VLOOKUP('Форма 1'!$F3523,'Придельники с 2022'!$B$4:$X$28,'Форма 1'!Y$8),"")</f>
        <v/>
      </c>
      <c r="I3523" s="103" t="str">
        <f>IF(ISNUMBER('Форма 1'!Z3523),'Форма 1'!$H3523*VLOOKUP('Форма 1'!$F3523,'Придельники с 2022'!$B$4:$X$28,'Форма 1'!Z$8),"")</f>
        <v/>
      </c>
      <c r="J3523" s="103">
        <f>IF(ISNUMBER('Форма 1'!AA3523),'Форма 1'!$H3523*VLOOKUP('Форма 1'!$F3523,'Придельники с 2022'!$B$4:$X$28,'Форма 1'!AA$8),"")</f>
        <v>3457733.98</v>
      </c>
      <c r="K3523" s="90"/>
      <c r="L3523" s="87"/>
      <c r="M3523" s="103" t="str">
        <f>IF(ISNUMBER('Форма 1'!AD3523),'Форма 1'!$H3523*VLOOKUP('Форма 1'!$F3523,'Придельники с 2022'!$B$4:$X$28,'Форма 1'!AD$8),"")</f>
        <v/>
      </c>
      <c r="N3523" s="103" t="str">
        <f>IF(ISBLANK('Форма 1'!$AE3523),"",IF('Форма 1'!$AE3523=1,'Форма 1'!$H3523*VLOOKUP('Форма 1'!$F3523,'Придельники с 2022'!$B$4:$X$28,'Форма 1'!$AE$8,0),IF('Форма 1'!$AE3523=2,'Форма 1'!$H3523*VLOOKUP('Форма 1'!$F3523,'Придельники с 2022'!$B$4:$X$28,13,0),IF('Форма 1'!$AE3523=3,'Форма 1'!$H3523*VLOOKUP('Форма 1'!$F3523,'Придельники с 2022'!$B$4:$X$28,12,0)))))</f>
        <v/>
      </c>
      <c r="O3523" s="103" t="str">
        <f>IF(ISNUMBER('Форма 1'!AF3523),'Форма 1'!$H3523*VLOOKUP('Форма 1'!$F3523,'Придельники с 2022'!$B$4:$X$28,'Форма 1'!AF$8),"")</f>
        <v/>
      </c>
      <c r="P3523" s="87"/>
      <c r="Q3523" s="103" t="str">
        <f>IF(ISNUMBER('Форма 1'!AH3523),'Форма 1'!$H3523*VLOOKUP('Форма 1'!$F3523,'Придельники с 2022'!$B$4:$X$28,'Форма 1'!AH$8),"")</f>
        <v/>
      </c>
      <c r="R3523" s="103" t="str">
        <f>IF(ISNUMBER('Форма 1'!AI3523),'Форма 1'!$H3523*VLOOKUP('Форма 1'!$F3523,'Придельники с 2022'!$B$4:$X$28,'Форма 1'!AI$8),"")</f>
        <v/>
      </c>
      <c r="S3523" s="103" t="str">
        <f>IF(ISNUMBER('Форма 1'!AJ3523),'Форма 1'!$H3523*VLOOKUP('Форма 1'!$F3523,'Придельники с 2022'!$B$4:$X$28,'Форма 1'!AJ$8),"")</f>
        <v/>
      </c>
      <c r="T3523" s="87"/>
    </row>
    <row r="3524" spans="1:20">
      <c r="A3524" s="188">
        <f t="shared" si="255"/>
        <v>364</v>
      </c>
      <c r="B3524" s="189" t="s">
        <v>3398</v>
      </c>
      <c r="C3524" s="99">
        <f t="shared" si="256"/>
        <v>3009355.4699999997</v>
      </c>
      <c r="D3524" s="103" t="str">
        <f>IF(ISNUMBER('Форма 1'!U3524),'Форма 1'!$H3524*VLOOKUP('Форма 1'!$F3524,'Придельники с 2022'!$B$4:$X$28,'Форма 1'!U$8),"")</f>
        <v/>
      </c>
      <c r="E3524" s="103" t="str">
        <f>IF(ISNUMBER('Форма 1'!V3524),'Форма 1'!$H3524*VLOOKUP('Форма 1'!$F3524,'Придельники с 2022'!$B$4:$X$28,'Форма 1'!V$8),"")</f>
        <v/>
      </c>
      <c r="F3524" s="103" t="str">
        <f>IF(ISNUMBER('Форма 1'!W3524),'Форма 1'!$H3524*VLOOKUP('Форма 1'!$F3524,'Придельники с 2022'!$B$4:$X$28,'Форма 1'!W$8),"")</f>
        <v/>
      </c>
      <c r="G3524" s="103" t="str">
        <f>IF(ISNUMBER('Форма 1'!X3524),'Форма 1'!$H3524*VLOOKUP('Форма 1'!$F3524,'Придельники с 2022'!$B$4:$X$28,'Форма 1'!X$8),"")</f>
        <v/>
      </c>
      <c r="H3524" s="103" t="str">
        <f>IF(ISNUMBER('Форма 1'!Y3524),'Форма 1'!$H3524*VLOOKUP('Форма 1'!$F3524,'Придельники с 2022'!$B$4:$X$28,'Форма 1'!Y$8),"")</f>
        <v/>
      </c>
      <c r="I3524" s="103" t="str">
        <f>IF(ISNUMBER('Форма 1'!Z3524),'Форма 1'!$H3524*VLOOKUP('Форма 1'!$F3524,'Придельники с 2022'!$B$4:$X$28,'Форма 1'!Z$8),"")</f>
        <v/>
      </c>
      <c r="J3524" s="103" t="str">
        <f>IF(ISNUMBER('Форма 1'!AA3524),'Форма 1'!$H3524*VLOOKUP('Форма 1'!$F3524,'Придельники с 2022'!$B$4:$X$28,'Форма 1'!AA$8),"")</f>
        <v/>
      </c>
      <c r="K3524" s="90"/>
      <c r="L3524" s="87"/>
      <c r="M3524" s="103" t="str">
        <f>IF(ISNUMBER('Форма 1'!AD3524),'Форма 1'!$H3524*VLOOKUP('Форма 1'!$F3524,'Придельники с 2022'!$B$4:$X$28,'Форма 1'!AD$8),"")</f>
        <v/>
      </c>
      <c r="N3524" s="103" t="str">
        <f>IF(ISBLANK('Форма 1'!$AE3524),"",IF('Форма 1'!$AE3524=1,'Форма 1'!$H3524*VLOOKUP('Форма 1'!$F3524,'Придельники с 2022'!$B$4:$X$28,'Форма 1'!$AE$8,0),IF('Форма 1'!$AE3524=2,'Форма 1'!$H3524*VLOOKUP('Форма 1'!$F3524,'Придельники с 2022'!$B$4:$X$28,13,0),IF('Форма 1'!$AE3524=3,'Форма 1'!$H3524*VLOOKUP('Форма 1'!$F3524,'Придельники с 2022'!$B$4:$X$28,12,0)))))</f>
        <v/>
      </c>
      <c r="O3524" s="103" t="str">
        <f>IF(ISNUMBER('Форма 1'!AF3524),'Форма 1'!$H3524*VLOOKUP('Форма 1'!$F3524,'Придельники с 2022'!$B$4:$X$28,'Форма 1'!AF$8),"")</f>
        <v/>
      </c>
      <c r="P3524" s="87"/>
      <c r="Q3524" s="103">
        <f>IF(ISNUMBER('Форма 1'!AH3524),'Форма 1'!$H3524*VLOOKUP('Форма 1'!$F3524,'Придельники с 2022'!$B$4:$X$28,'Форма 1'!AH$8),"")</f>
        <v>3009355.4699999997</v>
      </c>
      <c r="R3524" s="103" t="str">
        <f>IF(ISNUMBER('Форма 1'!AI3524),'Форма 1'!$H3524*VLOOKUP('Форма 1'!$F3524,'Придельники с 2022'!$B$4:$X$28,'Форма 1'!AI$8),"")</f>
        <v/>
      </c>
      <c r="S3524" s="103" t="str">
        <f>IF(ISNUMBER('Форма 1'!AJ3524),'Форма 1'!$H3524*VLOOKUP('Форма 1'!$F3524,'Придельники с 2022'!$B$4:$X$28,'Форма 1'!AJ$8),"")</f>
        <v/>
      </c>
      <c r="T3524" s="87"/>
    </row>
    <row r="3525" spans="1:20">
      <c r="A3525" s="188">
        <f t="shared" si="255"/>
        <v>365</v>
      </c>
      <c r="B3525" s="189" t="s">
        <v>3399</v>
      </c>
      <c r="C3525" s="99">
        <f t="shared" si="256"/>
        <v>7999028.9199999999</v>
      </c>
      <c r="D3525" s="103" t="str">
        <f>IF(ISNUMBER('Форма 1'!U3525),'Форма 1'!$H3525*VLOOKUP('Форма 1'!$F3525,'Придельники с 2022'!$B$4:$X$28,'Форма 1'!U$8),"")</f>
        <v/>
      </c>
      <c r="E3525" s="103" t="str">
        <f>IF(ISNUMBER('Форма 1'!V3525),'Форма 1'!$H3525*VLOOKUP('Форма 1'!$F3525,'Придельники с 2022'!$B$4:$X$28,'Форма 1'!V$8),"")</f>
        <v/>
      </c>
      <c r="F3525" s="103" t="str">
        <f>IF(ISNUMBER('Форма 1'!W3525),'Форма 1'!$H3525*VLOOKUP('Форма 1'!$F3525,'Придельники с 2022'!$B$4:$X$28,'Форма 1'!W$8),"")</f>
        <v/>
      </c>
      <c r="G3525" s="103" t="str">
        <f>IF(ISNUMBER('Форма 1'!X3525),'Форма 1'!$H3525*VLOOKUP('Форма 1'!$F3525,'Придельники с 2022'!$B$4:$X$28,'Форма 1'!X$8),"")</f>
        <v/>
      </c>
      <c r="H3525" s="103" t="str">
        <f>IF(ISNUMBER('Форма 1'!Y3525),'Форма 1'!$H3525*VLOOKUP('Форма 1'!$F3525,'Придельники с 2022'!$B$4:$X$28,'Форма 1'!Y$8),"")</f>
        <v/>
      </c>
      <c r="I3525" s="103" t="str">
        <f>IF(ISNUMBER('Форма 1'!Z3525),'Форма 1'!$H3525*VLOOKUP('Форма 1'!$F3525,'Придельники с 2022'!$B$4:$X$28,'Форма 1'!Z$8),"")</f>
        <v/>
      </c>
      <c r="J3525" s="103" t="str">
        <f>IF(ISNUMBER('Форма 1'!AA3525),'Форма 1'!$H3525*VLOOKUP('Форма 1'!$F3525,'Придельники с 2022'!$B$4:$X$28,'Форма 1'!AA$8),"")</f>
        <v/>
      </c>
      <c r="K3525" s="90">
        <v>2</v>
      </c>
      <c r="L3525" s="87">
        <f>3930316.8+4068712.12</f>
        <v>7999028.9199999999</v>
      </c>
      <c r="M3525" s="103" t="str">
        <f>IF(ISNUMBER('Форма 1'!AD3525),'Форма 1'!$H3525*VLOOKUP('Форма 1'!$F3525,'Придельники с 2022'!$B$4:$X$28,'Форма 1'!AD$8),"")</f>
        <v/>
      </c>
      <c r="N3525" s="103" t="str">
        <f>IF(ISBLANK('Форма 1'!$AE3525),"",IF('Форма 1'!$AE3525=1,'Форма 1'!$H3525*VLOOKUP('Форма 1'!$F3525,'Придельники с 2022'!$B$4:$X$28,'Форма 1'!$AE$8,0),IF('Форма 1'!$AE3525=2,'Форма 1'!$H3525*VLOOKUP('Форма 1'!$F3525,'Придельники с 2022'!$B$4:$X$28,13,0),IF('Форма 1'!$AE3525=3,'Форма 1'!$H3525*VLOOKUP('Форма 1'!$F3525,'Придельники с 2022'!$B$4:$X$28,12,0)))))</f>
        <v/>
      </c>
      <c r="O3525" s="103" t="str">
        <f>IF(ISNUMBER('Форма 1'!AF3525),'Форма 1'!$H3525*VLOOKUP('Форма 1'!$F3525,'Придельники с 2022'!$B$4:$X$28,'Форма 1'!AF$8),"")</f>
        <v/>
      </c>
      <c r="P3525" s="87"/>
      <c r="Q3525" s="103" t="str">
        <f>IF(ISNUMBER('Форма 1'!AH3525),'Форма 1'!$H3525*VLOOKUP('Форма 1'!$F3525,'Придельники с 2022'!$B$4:$X$28,'Форма 1'!AH$8),"")</f>
        <v/>
      </c>
      <c r="R3525" s="103" t="str">
        <f>IF(ISNUMBER('Форма 1'!AI3525),'Форма 1'!$H3525*VLOOKUP('Форма 1'!$F3525,'Придельники с 2022'!$B$4:$X$28,'Форма 1'!AI$8),"")</f>
        <v/>
      </c>
      <c r="S3525" s="103" t="str">
        <f>IF(ISNUMBER('Форма 1'!AJ3525),'Форма 1'!$H3525*VLOOKUP('Форма 1'!$F3525,'Придельники с 2022'!$B$4:$X$28,'Форма 1'!AJ$8),"")</f>
        <v/>
      </c>
      <c r="T3525" s="87"/>
    </row>
    <row r="3526" spans="1:20">
      <c r="A3526" s="188">
        <f t="shared" si="255"/>
        <v>366</v>
      </c>
      <c r="B3526" s="189" t="s">
        <v>3400</v>
      </c>
      <c r="C3526" s="99">
        <f t="shared" si="256"/>
        <v>18440258.555999998</v>
      </c>
      <c r="D3526" s="103">
        <f>IF(ISNUMBER('Форма 1'!U3526),'Форма 1'!$H3526*VLOOKUP('Форма 1'!$F3526,'Придельники с 2022'!$B$4:$X$28,'Форма 1'!U$8),"")</f>
        <v>1676313.821</v>
      </c>
      <c r="E3526" s="103">
        <f>IF(ISNUMBER('Форма 1'!V3526),'Форма 1'!$H3526*VLOOKUP('Форма 1'!$F3526,'Придельники с 2022'!$B$4:$X$28,'Форма 1'!V$8),"")</f>
        <v>8025375.4039999992</v>
      </c>
      <c r="F3526" s="103" t="str">
        <f>IF(ISNUMBER('Форма 1'!W3526),'Форма 1'!$H3526*VLOOKUP('Форма 1'!$F3526,'Придельники с 2022'!$B$4:$X$28,'Форма 1'!W$8),"")</f>
        <v/>
      </c>
      <c r="G3526" s="103">
        <f>IF(ISNUMBER('Форма 1'!X3526),'Форма 1'!$H3526*VLOOKUP('Форма 1'!$F3526,'Придельники с 2022'!$B$4:$X$28,'Форма 1'!X$8),"")</f>
        <v>1048805.1100000001</v>
      </c>
      <c r="H3526" s="103">
        <f>IF(ISNUMBER('Форма 1'!Y3526),'Форма 1'!$H3526*VLOOKUP('Форма 1'!$F3526,'Придельники с 2022'!$B$4:$X$28,'Форма 1'!Y$8),"")</f>
        <v>2763154.65</v>
      </c>
      <c r="I3526" s="103">
        <f>IF(ISNUMBER('Форма 1'!Z3526),'Форма 1'!$H3526*VLOOKUP('Форма 1'!$F3526,'Придельники с 2022'!$B$4:$X$28,'Форма 1'!Z$8),"")</f>
        <v>1468875.591</v>
      </c>
      <c r="J3526" s="103">
        <f>IF(ISNUMBER('Форма 1'!AA3526),'Форма 1'!$H3526*VLOOKUP('Форма 1'!$F3526,'Придельники с 2022'!$B$4:$X$28,'Форма 1'!AA$8),"")</f>
        <v>3457733.98</v>
      </c>
      <c r="K3526" s="90"/>
      <c r="L3526" s="87"/>
      <c r="M3526" s="103" t="str">
        <f>IF(ISNUMBER('Форма 1'!AD3526),'Форма 1'!$H3526*VLOOKUP('Форма 1'!$F3526,'Придельники с 2022'!$B$4:$X$28,'Форма 1'!AD$8),"")</f>
        <v/>
      </c>
      <c r="N3526" s="103" t="str">
        <f>IF(ISBLANK('Форма 1'!$AE3526),"",IF('Форма 1'!$AE3526=1,'Форма 1'!$H3526*VLOOKUP('Форма 1'!$F3526,'Придельники с 2022'!$B$4:$X$28,'Форма 1'!$AE$8,0),IF('Форма 1'!$AE3526=2,'Форма 1'!$H3526*VLOOKUP('Форма 1'!$F3526,'Придельники с 2022'!$B$4:$X$28,13,0),IF('Форма 1'!$AE3526=3,'Форма 1'!$H3526*VLOOKUP('Форма 1'!$F3526,'Придельники с 2022'!$B$4:$X$28,12,0)))))</f>
        <v/>
      </c>
      <c r="O3526" s="103" t="str">
        <f>IF(ISNUMBER('Форма 1'!AF3526),'Форма 1'!$H3526*VLOOKUP('Форма 1'!$F3526,'Придельники с 2022'!$B$4:$X$28,'Форма 1'!AF$8),"")</f>
        <v/>
      </c>
      <c r="P3526" s="87"/>
      <c r="Q3526" s="103" t="str">
        <f>IF(ISNUMBER('Форма 1'!AH3526),'Форма 1'!$H3526*VLOOKUP('Форма 1'!$F3526,'Придельники с 2022'!$B$4:$X$28,'Форма 1'!AH$8),"")</f>
        <v/>
      </c>
      <c r="R3526" s="103" t="str">
        <f>IF(ISNUMBER('Форма 1'!AI3526),'Форма 1'!$H3526*VLOOKUP('Форма 1'!$F3526,'Придельники с 2022'!$B$4:$X$28,'Форма 1'!AI$8),"")</f>
        <v/>
      </c>
      <c r="S3526" s="103" t="str">
        <f>IF(ISNUMBER('Форма 1'!AJ3526),'Форма 1'!$H3526*VLOOKUP('Форма 1'!$F3526,'Придельники с 2022'!$B$4:$X$28,'Форма 1'!AJ$8),"")</f>
        <v/>
      </c>
      <c r="T3526" s="87"/>
    </row>
    <row r="3527" spans="1:20">
      <c r="A3527" s="188">
        <f t="shared" si="255"/>
        <v>367</v>
      </c>
      <c r="B3527" s="189" t="s">
        <v>3401</v>
      </c>
      <c r="C3527" s="99">
        <f t="shared" si="256"/>
        <v>2778508.92</v>
      </c>
      <c r="D3527" s="103" t="str">
        <f>IF(ISNUMBER('Форма 1'!U3527),'Форма 1'!$H3527*VLOOKUP('Форма 1'!$F3527,'Придельники с 2022'!$B$4:$X$28,'Форма 1'!U$8),"")</f>
        <v/>
      </c>
      <c r="E3527" s="103" t="str">
        <f>IF(ISNUMBER('Форма 1'!V3527),'Форма 1'!$H3527*VLOOKUP('Форма 1'!$F3527,'Придельники с 2022'!$B$4:$X$28,'Форма 1'!V$8),"")</f>
        <v/>
      </c>
      <c r="F3527" s="103" t="str">
        <f>IF(ISNUMBER('Форма 1'!W3527),'Форма 1'!$H3527*VLOOKUP('Форма 1'!$F3527,'Придельники с 2022'!$B$4:$X$28,'Форма 1'!W$8),"")</f>
        <v/>
      </c>
      <c r="G3527" s="103" t="str">
        <f>IF(ISNUMBER('Форма 1'!X3527),'Форма 1'!$H3527*VLOOKUP('Форма 1'!$F3527,'Придельники с 2022'!$B$4:$X$28,'Форма 1'!X$8),"")</f>
        <v/>
      </c>
      <c r="H3527" s="103" t="str">
        <f>IF(ISNUMBER('Форма 1'!Y3527),'Форма 1'!$H3527*VLOOKUP('Форма 1'!$F3527,'Придельники с 2022'!$B$4:$X$28,'Форма 1'!Y$8),"")</f>
        <v/>
      </c>
      <c r="I3527" s="103" t="str">
        <f>IF(ISNUMBER('Форма 1'!Z3527),'Форма 1'!$H3527*VLOOKUP('Форма 1'!$F3527,'Придельники с 2022'!$B$4:$X$28,'Форма 1'!Z$8),"")</f>
        <v/>
      </c>
      <c r="J3527" s="103" t="str">
        <f>IF(ISNUMBER('Форма 1'!AA3527),'Форма 1'!$H3527*VLOOKUP('Форма 1'!$F3527,'Придельники с 2022'!$B$4:$X$28,'Форма 1'!AA$8),"")</f>
        <v/>
      </c>
      <c r="K3527" s="90">
        <v>1</v>
      </c>
      <c r="L3527" s="87">
        <f>2778508.92*K3527</f>
        <v>2778508.92</v>
      </c>
      <c r="M3527" s="103" t="str">
        <f>IF(ISNUMBER('Форма 1'!AD3527),'Форма 1'!$H3527*VLOOKUP('Форма 1'!$F3527,'Придельники с 2022'!$B$4:$X$28,'Форма 1'!AD$8),"")</f>
        <v/>
      </c>
      <c r="N3527" s="103" t="str">
        <f>IF(ISBLANK('Форма 1'!$AE3527),"",IF('Форма 1'!$AE3527=1,'Форма 1'!$H3527*VLOOKUP('Форма 1'!$F3527,'Придельники с 2022'!$B$4:$X$28,'Форма 1'!$AE$8,0),IF('Форма 1'!$AE3527=2,'Форма 1'!$H3527*VLOOKUP('Форма 1'!$F3527,'Придельники с 2022'!$B$4:$X$28,13,0),IF('Форма 1'!$AE3527=3,'Форма 1'!$H3527*VLOOKUP('Форма 1'!$F3527,'Придельники с 2022'!$B$4:$X$28,12,0)))))</f>
        <v/>
      </c>
      <c r="O3527" s="103" t="str">
        <f>IF(ISNUMBER('Форма 1'!AF3527),'Форма 1'!$H3527*VLOOKUP('Форма 1'!$F3527,'Придельники с 2022'!$B$4:$X$28,'Форма 1'!AF$8),"")</f>
        <v/>
      </c>
      <c r="P3527" s="87"/>
      <c r="Q3527" s="103" t="str">
        <f>IF(ISNUMBER('Форма 1'!AH3527),'Форма 1'!$H3527*VLOOKUP('Форма 1'!$F3527,'Придельники с 2022'!$B$4:$X$28,'Форма 1'!AH$8),"")</f>
        <v/>
      </c>
      <c r="R3527" s="103" t="str">
        <f>IF(ISNUMBER('Форма 1'!AI3527),'Форма 1'!$H3527*VLOOKUP('Форма 1'!$F3527,'Придельники с 2022'!$B$4:$X$28,'Форма 1'!AI$8),"")</f>
        <v/>
      </c>
      <c r="S3527" s="103" t="str">
        <f>IF(ISNUMBER('Форма 1'!AJ3527),'Форма 1'!$H3527*VLOOKUP('Форма 1'!$F3527,'Придельники с 2022'!$B$4:$X$28,'Форма 1'!AJ$8),"")</f>
        <v/>
      </c>
      <c r="T3527" s="87"/>
    </row>
    <row r="3528" spans="1:20">
      <c r="A3528" s="188">
        <f t="shared" si="255"/>
        <v>368</v>
      </c>
      <c r="B3528" s="189" t="s">
        <v>3402</v>
      </c>
      <c r="C3528" s="99">
        <f t="shared" si="256"/>
        <v>23570936.028000005</v>
      </c>
      <c r="D3528" s="103" t="str">
        <f>IF(ISNUMBER('Форма 1'!U3528),'Форма 1'!$H3528*VLOOKUP('Форма 1'!$F3528,'Придельники с 2022'!$B$4:$X$28,'Форма 1'!U$8),"")</f>
        <v/>
      </c>
      <c r="E3528" s="103" t="str">
        <f>IF(ISNUMBER('Форма 1'!V3528),'Форма 1'!$H3528*VLOOKUP('Форма 1'!$F3528,'Придельники с 2022'!$B$4:$X$28,'Форма 1'!V$8),"")</f>
        <v/>
      </c>
      <c r="F3528" s="103" t="str">
        <f>IF(ISNUMBER('Форма 1'!W3528),'Форма 1'!$H3528*VLOOKUP('Форма 1'!$F3528,'Придельники с 2022'!$B$4:$X$28,'Форма 1'!W$8),"")</f>
        <v/>
      </c>
      <c r="G3528" s="103" t="str">
        <f>IF(ISNUMBER('Форма 1'!X3528),'Форма 1'!$H3528*VLOOKUP('Форма 1'!$F3528,'Придельники с 2022'!$B$4:$X$28,'Форма 1'!X$8),"")</f>
        <v/>
      </c>
      <c r="H3528" s="103" t="str">
        <f>IF(ISNUMBER('Форма 1'!Y3528),'Форма 1'!$H3528*VLOOKUP('Форма 1'!$F3528,'Придельники с 2022'!$B$4:$X$28,'Форма 1'!Y$8),"")</f>
        <v/>
      </c>
      <c r="I3528" s="103" t="str">
        <f>IF(ISNUMBER('Форма 1'!Z3528),'Форма 1'!$H3528*VLOOKUP('Форма 1'!$F3528,'Придельники с 2022'!$B$4:$X$28,'Форма 1'!Z$8),"")</f>
        <v/>
      </c>
      <c r="J3528" s="103" t="str">
        <f>IF(ISNUMBER('Форма 1'!AA3528),'Форма 1'!$H3528*VLOOKUP('Форма 1'!$F3528,'Придельники с 2022'!$B$4:$X$28,'Форма 1'!AA$8),"")</f>
        <v/>
      </c>
      <c r="K3528" s="90"/>
      <c r="L3528" s="87"/>
      <c r="M3528" s="103">
        <f>IF(ISNUMBER('Форма 1'!AD3528),'Форма 1'!$H3528*VLOOKUP('Форма 1'!$F3528,'Придельники с 2022'!$B$4:$X$28,'Форма 1'!AD$8),"")</f>
        <v>7965175.7379999999</v>
      </c>
      <c r="N3528" s="103">
        <f>IF(ISBLANK('Форма 1'!$AE3528),"",IF('Форма 1'!$AE3528=1,'Форма 1'!$H3528*VLOOKUP('Форма 1'!$F3528,'Придельники с 2022'!$B$4:$X$28,'Форма 1'!$AE$8,0),IF('Форма 1'!$AE3528=2,'Форма 1'!$H3528*VLOOKUP('Форма 1'!$F3528,'Придельники с 2022'!$B$4:$X$28,13,0),IF('Форма 1'!$AE3528=3,'Форма 1'!$H3528*VLOOKUP('Форма 1'!$F3528,'Придельники с 2022'!$B$4:$X$28,12,0)))))</f>
        <v>13735518.800000001</v>
      </c>
      <c r="O3528" s="103">
        <f>IF(ISNUMBER('Форма 1'!AF3528),'Форма 1'!$H3528*VLOOKUP('Форма 1'!$F3528,'Придельники с 2022'!$B$4:$X$28,'Форма 1'!AF$8),"")</f>
        <v>1870241.4900000002</v>
      </c>
      <c r="P3528" s="87"/>
      <c r="Q3528" s="103" t="str">
        <f>IF(ISNUMBER('Форма 1'!AH3528),'Форма 1'!$H3528*VLOOKUP('Форма 1'!$F3528,'Придельники с 2022'!$B$4:$X$28,'Форма 1'!AH$8),"")</f>
        <v/>
      </c>
      <c r="R3528" s="103" t="str">
        <f>IF(ISNUMBER('Форма 1'!AI3528),'Форма 1'!$H3528*VLOOKUP('Форма 1'!$F3528,'Придельники с 2022'!$B$4:$X$28,'Форма 1'!AI$8),"")</f>
        <v/>
      </c>
      <c r="S3528" s="103" t="str">
        <f>IF(ISNUMBER('Форма 1'!AJ3528),'Форма 1'!$H3528*VLOOKUP('Форма 1'!$F3528,'Придельники с 2022'!$B$4:$X$28,'Форма 1'!AJ$8),"")</f>
        <v/>
      </c>
      <c r="T3528" s="87"/>
    </row>
    <row r="3529" spans="1:20">
      <c r="A3529" s="188">
        <f t="shared" si="255"/>
        <v>369</v>
      </c>
      <c r="B3529" s="189" t="s">
        <v>3403</v>
      </c>
      <c r="C3529" s="99">
        <f t="shared" si="256"/>
        <v>12180642.624</v>
      </c>
      <c r="D3529" s="103">
        <f>IF(ISNUMBER('Форма 1'!U3529),'Форма 1'!$H3529*VLOOKUP('Форма 1'!$F3529,'Придельники с 2022'!$B$4:$X$28,'Форма 1'!U$8),"")</f>
        <v>7606623.2319999998</v>
      </c>
      <c r="E3529" s="103" t="str">
        <f>IF(ISNUMBER('Форма 1'!V3529),'Форма 1'!$H3529*VLOOKUP('Форма 1'!$F3529,'Придельники с 2022'!$B$4:$X$28,'Форма 1'!V$8),"")</f>
        <v/>
      </c>
      <c r="F3529" s="103" t="str">
        <f>IF(ISNUMBER('Форма 1'!W3529),'Форма 1'!$H3529*VLOOKUP('Форма 1'!$F3529,'Придельники с 2022'!$B$4:$X$28,'Форма 1'!W$8),"")</f>
        <v/>
      </c>
      <c r="G3529" s="103" t="str">
        <f>IF(ISNUMBER('Форма 1'!X3529),'Форма 1'!$H3529*VLOOKUP('Форма 1'!$F3529,'Придельники с 2022'!$B$4:$X$28,'Форма 1'!X$8),"")</f>
        <v/>
      </c>
      <c r="H3529" s="103" t="str">
        <f>IF(ISNUMBER('Форма 1'!Y3529),'Форма 1'!$H3529*VLOOKUP('Форма 1'!$F3529,'Придельники с 2022'!$B$4:$X$28,'Форма 1'!Y$8),"")</f>
        <v/>
      </c>
      <c r="I3529" s="103" t="str">
        <f>IF(ISNUMBER('Форма 1'!Z3529),'Форма 1'!$H3529*VLOOKUP('Форма 1'!$F3529,'Придельники с 2022'!$B$4:$X$28,'Форма 1'!Z$8),"")</f>
        <v/>
      </c>
      <c r="J3529" s="103">
        <f>IF(ISNUMBER('Форма 1'!AA3529),'Форма 1'!$H3529*VLOOKUP('Форма 1'!$F3529,'Придельники с 2022'!$B$4:$X$28,'Форма 1'!AA$8),"")</f>
        <v>4574019.392</v>
      </c>
      <c r="K3529" s="90"/>
      <c r="L3529" s="87"/>
      <c r="M3529" s="103" t="str">
        <f>IF(ISNUMBER('Форма 1'!AD3529),'Форма 1'!$H3529*VLOOKUP('Форма 1'!$F3529,'Придельники с 2022'!$B$4:$X$28,'Форма 1'!AD$8),"")</f>
        <v/>
      </c>
      <c r="N3529" s="103" t="str">
        <f>IF(ISBLANK('Форма 1'!$AE3529),"",IF('Форма 1'!$AE3529=1,'Форма 1'!$H3529*VLOOKUP('Форма 1'!$F3529,'Придельники с 2022'!$B$4:$X$28,'Форма 1'!$AE$8,0),IF('Форма 1'!$AE3529=2,'Форма 1'!$H3529*VLOOKUP('Форма 1'!$F3529,'Придельники с 2022'!$B$4:$X$28,13,0),IF('Форма 1'!$AE3529=3,'Форма 1'!$H3529*VLOOKUP('Форма 1'!$F3529,'Придельники с 2022'!$B$4:$X$28,12,0)))))</f>
        <v/>
      </c>
      <c r="O3529" s="103" t="str">
        <f>IF(ISNUMBER('Форма 1'!AF3529),'Форма 1'!$H3529*VLOOKUP('Форма 1'!$F3529,'Придельники с 2022'!$B$4:$X$28,'Форма 1'!AF$8),"")</f>
        <v/>
      </c>
      <c r="P3529" s="87"/>
      <c r="Q3529" s="103" t="str">
        <f>IF(ISNUMBER('Форма 1'!AH3529),'Форма 1'!$H3529*VLOOKUP('Форма 1'!$F3529,'Придельники с 2022'!$B$4:$X$28,'Форма 1'!AH$8),"")</f>
        <v/>
      </c>
      <c r="R3529" s="103" t="str">
        <f>IF(ISNUMBER('Форма 1'!AI3529),'Форма 1'!$H3529*VLOOKUP('Форма 1'!$F3529,'Придельники с 2022'!$B$4:$X$28,'Форма 1'!AI$8),"")</f>
        <v/>
      </c>
      <c r="S3529" s="103" t="str">
        <f>IF(ISNUMBER('Форма 1'!AJ3529),'Форма 1'!$H3529*VLOOKUP('Форма 1'!$F3529,'Придельники с 2022'!$B$4:$X$28,'Форма 1'!AJ$8),"")</f>
        <v/>
      </c>
      <c r="T3529" s="87"/>
    </row>
    <row r="3530" spans="1:20">
      <c r="A3530" s="188">
        <f t="shared" si="255"/>
        <v>370</v>
      </c>
      <c r="B3530" s="189" t="s">
        <v>3404</v>
      </c>
      <c r="C3530" s="99">
        <f t="shared" si="256"/>
        <v>13892544.6</v>
      </c>
      <c r="D3530" s="103" t="str">
        <f>IF(ISNUMBER('Форма 1'!U3530),'Форма 1'!$H3530*VLOOKUP('Форма 1'!$F3530,'Придельники с 2022'!$B$4:$X$28,'Форма 1'!U$8),"")</f>
        <v/>
      </c>
      <c r="E3530" s="103" t="str">
        <f>IF(ISNUMBER('Форма 1'!V3530),'Форма 1'!$H3530*VLOOKUP('Форма 1'!$F3530,'Придельники с 2022'!$B$4:$X$28,'Форма 1'!V$8),"")</f>
        <v/>
      </c>
      <c r="F3530" s="103" t="str">
        <f>IF(ISNUMBER('Форма 1'!W3530),'Форма 1'!$H3530*VLOOKUP('Форма 1'!$F3530,'Придельники с 2022'!$B$4:$X$28,'Форма 1'!W$8),"")</f>
        <v/>
      </c>
      <c r="G3530" s="103" t="str">
        <f>IF(ISNUMBER('Форма 1'!X3530),'Форма 1'!$H3530*VLOOKUP('Форма 1'!$F3530,'Придельники с 2022'!$B$4:$X$28,'Форма 1'!X$8),"")</f>
        <v/>
      </c>
      <c r="H3530" s="103" t="str">
        <f>IF(ISNUMBER('Форма 1'!Y3530),'Форма 1'!$H3530*VLOOKUP('Форма 1'!$F3530,'Придельники с 2022'!$B$4:$X$28,'Форма 1'!Y$8),"")</f>
        <v/>
      </c>
      <c r="I3530" s="103" t="str">
        <f>IF(ISNUMBER('Форма 1'!Z3530),'Форма 1'!$H3530*VLOOKUP('Форма 1'!$F3530,'Придельники с 2022'!$B$4:$X$28,'Форма 1'!Z$8),"")</f>
        <v/>
      </c>
      <c r="J3530" s="103" t="str">
        <f>IF(ISNUMBER('Форма 1'!AA3530),'Форма 1'!$H3530*VLOOKUP('Форма 1'!$F3530,'Придельники с 2022'!$B$4:$X$28,'Форма 1'!AA$8),"")</f>
        <v/>
      </c>
      <c r="K3530" s="90">
        <v>5</v>
      </c>
      <c r="L3530" s="87">
        <f>2778508.92*'Форма 2'!K3530</f>
        <v>13892544.6</v>
      </c>
      <c r="M3530" s="103" t="str">
        <f>IF(ISNUMBER('Форма 1'!AD3530),'Форма 1'!$H3530*VLOOKUP('Форма 1'!$F3530,'Придельники с 2022'!$B$4:$X$28,'Форма 1'!AD$8),"")</f>
        <v/>
      </c>
      <c r="N3530" s="103" t="str">
        <f>IF(ISBLANK('Форма 1'!$AE3530),"",IF('Форма 1'!$AE3530=1,'Форма 1'!$H3530*VLOOKUP('Форма 1'!$F3530,'Придельники с 2022'!$B$4:$X$28,'Форма 1'!$AE$8,0),IF('Форма 1'!$AE3530=2,'Форма 1'!$H3530*VLOOKUP('Форма 1'!$F3530,'Придельники с 2022'!$B$4:$X$28,13,0),IF('Форма 1'!$AE3530=3,'Форма 1'!$H3530*VLOOKUP('Форма 1'!$F3530,'Придельники с 2022'!$B$4:$X$28,12,0)))))</f>
        <v/>
      </c>
      <c r="O3530" s="103" t="str">
        <f>IF(ISNUMBER('Форма 1'!AF3530),'Форма 1'!$H3530*VLOOKUP('Форма 1'!$F3530,'Придельники с 2022'!$B$4:$X$28,'Форма 1'!AF$8),"")</f>
        <v/>
      </c>
      <c r="P3530" s="87"/>
      <c r="Q3530" s="103" t="str">
        <f>IF(ISNUMBER('Форма 1'!AH3530),'Форма 1'!$H3530*VLOOKUP('Форма 1'!$F3530,'Придельники с 2022'!$B$4:$X$28,'Форма 1'!AH$8),"")</f>
        <v/>
      </c>
      <c r="R3530" s="103" t="str">
        <f>IF(ISNUMBER('Форма 1'!AI3530),'Форма 1'!$H3530*VLOOKUP('Форма 1'!$F3530,'Придельники с 2022'!$B$4:$X$28,'Форма 1'!AI$8),"")</f>
        <v/>
      </c>
      <c r="S3530" s="103" t="str">
        <f>IF(ISNUMBER('Форма 1'!AJ3530),'Форма 1'!$H3530*VLOOKUP('Форма 1'!$F3530,'Придельники с 2022'!$B$4:$X$28,'Форма 1'!AJ$8),"")</f>
        <v/>
      </c>
      <c r="T3530" s="87"/>
    </row>
    <row r="3531" spans="1:20">
      <c r="A3531" s="188">
        <f t="shared" si="255"/>
        <v>371</v>
      </c>
      <c r="B3531" s="189" t="s">
        <v>3405</v>
      </c>
      <c r="C3531" s="99">
        <f t="shared" si="256"/>
        <v>12298212.416000001</v>
      </c>
      <c r="D3531" s="103" t="str">
        <f>IF(ISNUMBER('Форма 1'!U3531),'Форма 1'!$H3531*VLOOKUP('Форма 1'!$F3531,'Придельники с 2022'!$B$4:$X$28,'Форма 1'!U$8),"")</f>
        <v/>
      </c>
      <c r="E3531" s="103" t="str">
        <f>IF(ISNUMBER('Форма 1'!V3531),'Форма 1'!$H3531*VLOOKUP('Форма 1'!$F3531,'Придельники с 2022'!$B$4:$X$28,'Форма 1'!V$8),"")</f>
        <v/>
      </c>
      <c r="F3531" s="103" t="str">
        <f>IF(ISNUMBER('Форма 1'!W3531),'Форма 1'!$H3531*VLOOKUP('Форма 1'!$F3531,'Придельники с 2022'!$B$4:$X$28,'Форма 1'!W$8),"")</f>
        <v/>
      </c>
      <c r="G3531" s="103" t="str">
        <f>IF(ISNUMBER('Форма 1'!X3531),'Форма 1'!$H3531*VLOOKUP('Форма 1'!$F3531,'Придельники с 2022'!$B$4:$X$28,'Форма 1'!X$8),"")</f>
        <v/>
      </c>
      <c r="H3531" s="103" t="str">
        <f>IF(ISNUMBER('Форма 1'!Y3531),'Форма 1'!$H3531*VLOOKUP('Форма 1'!$F3531,'Придельники с 2022'!$B$4:$X$28,'Форма 1'!Y$8),"")</f>
        <v/>
      </c>
      <c r="I3531" s="103" t="str">
        <f>IF(ISNUMBER('Форма 1'!Z3531),'Форма 1'!$H3531*VLOOKUP('Форма 1'!$F3531,'Придельники с 2022'!$B$4:$X$28,'Форма 1'!Z$8),"")</f>
        <v/>
      </c>
      <c r="J3531" s="103" t="str">
        <f>IF(ISNUMBER('Форма 1'!AA3531),'Форма 1'!$H3531*VLOOKUP('Форма 1'!$F3531,'Придельники с 2022'!$B$4:$X$28,'Форма 1'!AA$8),"")</f>
        <v/>
      </c>
      <c r="K3531" s="90"/>
      <c r="L3531" s="87"/>
      <c r="M3531" s="103">
        <f>IF(ISNUMBER('Форма 1'!AD3531),'Форма 1'!$H3531*VLOOKUP('Форма 1'!$F3531,'Придельники с 2022'!$B$4:$X$28,'Форма 1'!AD$8),"")</f>
        <v>12298212.416000001</v>
      </c>
      <c r="N3531" s="103" t="str">
        <f>IF(ISBLANK('Форма 1'!$AE3531),"",IF('Форма 1'!$AE3531=1,'Форма 1'!$H3531*VLOOKUP('Форма 1'!$F3531,'Придельники с 2022'!$B$4:$X$28,'Форма 1'!$AE$8,0),IF('Форма 1'!$AE3531=2,'Форма 1'!$H3531*VLOOKUP('Форма 1'!$F3531,'Придельники с 2022'!$B$4:$X$28,13,0),IF('Форма 1'!$AE3531=3,'Форма 1'!$H3531*VLOOKUP('Форма 1'!$F3531,'Придельники с 2022'!$B$4:$X$28,12,0)))))</f>
        <v/>
      </c>
      <c r="O3531" s="103" t="str">
        <f>IF(ISNUMBER('Форма 1'!AF3531),'Форма 1'!$H3531*VLOOKUP('Форма 1'!$F3531,'Придельники с 2022'!$B$4:$X$28,'Форма 1'!AF$8),"")</f>
        <v/>
      </c>
      <c r="P3531" s="87"/>
      <c r="Q3531" s="103" t="str">
        <f>IF(ISNUMBER('Форма 1'!AH3531),'Форма 1'!$H3531*VLOOKUP('Форма 1'!$F3531,'Придельники с 2022'!$B$4:$X$28,'Форма 1'!AH$8),"")</f>
        <v/>
      </c>
      <c r="R3531" s="103" t="str">
        <f>IF(ISNUMBER('Форма 1'!AI3531),'Форма 1'!$H3531*VLOOKUP('Форма 1'!$F3531,'Придельники с 2022'!$B$4:$X$28,'Форма 1'!AI$8),"")</f>
        <v/>
      </c>
      <c r="S3531" s="103" t="str">
        <f>IF(ISNUMBER('Форма 1'!AJ3531),'Форма 1'!$H3531*VLOOKUP('Форма 1'!$F3531,'Придельники с 2022'!$B$4:$X$28,'Форма 1'!AJ$8),"")</f>
        <v/>
      </c>
      <c r="T3531" s="87"/>
    </row>
    <row r="3532" spans="1:20">
      <c r="A3532" s="188">
        <f t="shared" si="255"/>
        <v>372</v>
      </c>
      <c r="B3532" s="189" t="s">
        <v>3406</v>
      </c>
      <c r="C3532" s="99">
        <f t="shared" si="256"/>
        <v>13835714.144000001</v>
      </c>
      <c r="D3532" s="103" t="str">
        <f>IF(ISNUMBER('Форма 1'!U3532),'Форма 1'!$H3532*VLOOKUP('Форма 1'!$F3532,'Придельники с 2022'!$B$4:$X$28,'Форма 1'!U$8),"")</f>
        <v/>
      </c>
      <c r="E3532" s="103" t="str">
        <f>IF(ISNUMBER('Форма 1'!V3532),'Форма 1'!$H3532*VLOOKUP('Форма 1'!$F3532,'Придельники с 2022'!$B$4:$X$28,'Форма 1'!V$8),"")</f>
        <v/>
      </c>
      <c r="F3532" s="103" t="str">
        <f>IF(ISNUMBER('Форма 1'!W3532),'Форма 1'!$H3532*VLOOKUP('Форма 1'!$F3532,'Придельники с 2022'!$B$4:$X$28,'Форма 1'!W$8),"")</f>
        <v/>
      </c>
      <c r="G3532" s="103" t="str">
        <f>IF(ISNUMBER('Форма 1'!X3532),'Форма 1'!$H3532*VLOOKUP('Форма 1'!$F3532,'Придельники с 2022'!$B$4:$X$28,'Форма 1'!X$8),"")</f>
        <v/>
      </c>
      <c r="H3532" s="103" t="str">
        <f>IF(ISNUMBER('Форма 1'!Y3532),'Форма 1'!$H3532*VLOOKUP('Форма 1'!$F3532,'Придельники с 2022'!$B$4:$X$28,'Форма 1'!Y$8),"")</f>
        <v/>
      </c>
      <c r="I3532" s="103" t="str">
        <f>IF(ISNUMBER('Форма 1'!Z3532),'Форма 1'!$H3532*VLOOKUP('Форма 1'!$F3532,'Придельники с 2022'!$B$4:$X$28,'Форма 1'!Z$8),"")</f>
        <v/>
      </c>
      <c r="J3532" s="103" t="str">
        <f>IF(ISNUMBER('Форма 1'!AA3532),'Форма 1'!$H3532*VLOOKUP('Форма 1'!$F3532,'Придельники с 2022'!$B$4:$X$28,'Форма 1'!AA$8),"")</f>
        <v/>
      </c>
      <c r="K3532" s="90"/>
      <c r="L3532" s="87"/>
      <c r="M3532" s="103">
        <f>IF(ISNUMBER('Форма 1'!AD3532),'Форма 1'!$H3532*VLOOKUP('Форма 1'!$F3532,'Придельники с 2022'!$B$4:$X$28,'Форма 1'!AD$8),"")</f>
        <v>13835714.144000001</v>
      </c>
      <c r="N3532" s="103" t="str">
        <f>IF(ISBLANK('Форма 1'!$AE3532),"",IF('Форма 1'!$AE3532=1,'Форма 1'!$H3532*VLOOKUP('Форма 1'!$F3532,'Придельники с 2022'!$B$4:$X$28,'Форма 1'!$AE$8,0),IF('Форма 1'!$AE3532=2,'Форма 1'!$H3532*VLOOKUP('Форма 1'!$F3532,'Придельники с 2022'!$B$4:$X$28,13,0),IF('Форма 1'!$AE3532=3,'Форма 1'!$H3532*VLOOKUP('Форма 1'!$F3532,'Придельники с 2022'!$B$4:$X$28,12,0)))))</f>
        <v/>
      </c>
      <c r="O3532" s="103" t="str">
        <f>IF(ISNUMBER('Форма 1'!AF3532),'Форма 1'!$H3532*VLOOKUP('Форма 1'!$F3532,'Придельники с 2022'!$B$4:$X$28,'Форма 1'!AF$8),"")</f>
        <v/>
      </c>
      <c r="P3532" s="87"/>
      <c r="Q3532" s="103" t="str">
        <f>IF(ISNUMBER('Форма 1'!AH3532),'Форма 1'!$H3532*VLOOKUP('Форма 1'!$F3532,'Придельники с 2022'!$B$4:$X$28,'Форма 1'!AH$8),"")</f>
        <v/>
      </c>
      <c r="R3532" s="103" t="str">
        <f>IF(ISNUMBER('Форма 1'!AI3532),'Форма 1'!$H3532*VLOOKUP('Форма 1'!$F3532,'Придельники с 2022'!$B$4:$X$28,'Форма 1'!AI$8),"")</f>
        <v/>
      </c>
      <c r="S3532" s="103" t="str">
        <f>IF(ISNUMBER('Форма 1'!AJ3532),'Форма 1'!$H3532*VLOOKUP('Форма 1'!$F3532,'Придельники с 2022'!$B$4:$X$28,'Форма 1'!AJ$8),"")</f>
        <v/>
      </c>
      <c r="T3532" s="87"/>
    </row>
    <row r="3533" spans="1:20">
      <c r="A3533" s="188">
        <f t="shared" si="255"/>
        <v>373</v>
      </c>
      <c r="B3533" s="189" t="s">
        <v>3407</v>
      </c>
      <c r="C3533" s="99">
        <f t="shared" si="256"/>
        <v>15794294.992000001</v>
      </c>
      <c r="D3533" s="103" t="str">
        <f>IF(ISNUMBER('Форма 1'!U3533),'Форма 1'!$H3533*VLOOKUP('Форма 1'!$F3533,'Придельники с 2022'!$B$4:$X$28,'Форма 1'!U$8),"")</f>
        <v/>
      </c>
      <c r="E3533" s="103" t="str">
        <f>IF(ISNUMBER('Форма 1'!V3533),'Форма 1'!$H3533*VLOOKUP('Форма 1'!$F3533,'Придельники с 2022'!$B$4:$X$28,'Форма 1'!V$8),"")</f>
        <v/>
      </c>
      <c r="F3533" s="103" t="str">
        <f>IF(ISNUMBER('Форма 1'!W3533),'Форма 1'!$H3533*VLOOKUP('Форма 1'!$F3533,'Придельники с 2022'!$B$4:$X$28,'Форма 1'!W$8),"")</f>
        <v/>
      </c>
      <c r="G3533" s="103" t="str">
        <f>IF(ISNUMBER('Форма 1'!X3533),'Форма 1'!$H3533*VLOOKUP('Форма 1'!$F3533,'Придельники с 2022'!$B$4:$X$28,'Форма 1'!X$8),"")</f>
        <v/>
      </c>
      <c r="H3533" s="103" t="str">
        <f>IF(ISNUMBER('Форма 1'!Y3533),'Форма 1'!$H3533*VLOOKUP('Форма 1'!$F3533,'Придельники с 2022'!$B$4:$X$28,'Форма 1'!Y$8),"")</f>
        <v/>
      </c>
      <c r="I3533" s="103" t="str">
        <f>IF(ISNUMBER('Форма 1'!Z3533),'Форма 1'!$H3533*VLOOKUP('Форма 1'!$F3533,'Придельники с 2022'!$B$4:$X$28,'Форма 1'!Z$8),"")</f>
        <v/>
      </c>
      <c r="J3533" s="103" t="str">
        <f>IF(ISNUMBER('Форма 1'!AA3533),'Форма 1'!$H3533*VLOOKUP('Форма 1'!$F3533,'Придельники с 2022'!$B$4:$X$28,'Форма 1'!AA$8),"")</f>
        <v/>
      </c>
      <c r="K3533" s="90"/>
      <c r="L3533" s="87"/>
      <c r="M3533" s="103">
        <f>IF(ISNUMBER('Форма 1'!AD3533),'Форма 1'!$H3533*VLOOKUP('Форма 1'!$F3533,'Придельники с 2022'!$B$4:$X$28,'Форма 1'!AD$8),"")</f>
        <v>15794294.992000001</v>
      </c>
      <c r="N3533" s="103" t="str">
        <f>IF(ISBLANK('Форма 1'!$AE3533),"",IF('Форма 1'!$AE3533=1,'Форма 1'!$H3533*VLOOKUP('Форма 1'!$F3533,'Придельники с 2022'!$B$4:$X$28,'Форма 1'!$AE$8,0),IF('Форма 1'!$AE3533=2,'Форма 1'!$H3533*VLOOKUP('Форма 1'!$F3533,'Придельники с 2022'!$B$4:$X$28,13,0),IF('Форма 1'!$AE3533=3,'Форма 1'!$H3533*VLOOKUP('Форма 1'!$F3533,'Придельники с 2022'!$B$4:$X$28,12,0)))))</f>
        <v/>
      </c>
      <c r="O3533" s="103" t="str">
        <f>IF(ISNUMBER('Форма 1'!AF3533),'Форма 1'!$H3533*VLOOKUP('Форма 1'!$F3533,'Придельники с 2022'!$B$4:$X$28,'Форма 1'!AF$8),"")</f>
        <v/>
      </c>
      <c r="P3533" s="87"/>
      <c r="Q3533" s="103" t="str">
        <f>IF(ISNUMBER('Форма 1'!AH3533),'Форма 1'!$H3533*VLOOKUP('Форма 1'!$F3533,'Придельники с 2022'!$B$4:$X$28,'Форма 1'!AH$8),"")</f>
        <v/>
      </c>
      <c r="R3533" s="103" t="str">
        <f>IF(ISNUMBER('Форма 1'!AI3533),'Форма 1'!$H3533*VLOOKUP('Форма 1'!$F3533,'Придельники с 2022'!$B$4:$X$28,'Форма 1'!AI$8),"")</f>
        <v/>
      </c>
      <c r="S3533" s="103" t="str">
        <f>IF(ISNUMBER('Форма 1'!AJ3533),'Форма 1'!$H3533*VLOOKUP('Форма 1'!$F3533,'Придельники с 2022'!$B$4:$X$28,'Форма 1'!AJ$8),"")</f>
        <v/>
      </c>
      <c r="T3533" s="87"/>
    </row>
    <row r="3534" spans="1:20">
      <c r="A3534" s="188">
        <f t="shared" si="255"/>
        <v>374</v>
      </c>
      <c r="B3534" s="189" t="s">
        <v>3408</v>
      </c>
      <c r="C3534" s="99">
        <f t="shared" si="256"/>
        <v>564647.4</v>
      </c>
      <c r="D3534" s="103" t="str">
        <f>IF(ISNUMBER('Форма 1'!U3534),'Форма 1'!$H3534*VLOOKUP('Форма 1'!$F3534,'Придельники с 2022'!$B$4:$X$28,'Форма 1'!U$8),"")</f>
        <v/>
      </c>
      <c r="E3534" s="103" t="str">
        <f>IF(ISNUMBER('Форма 1'!V3534),'Форма 1'!$H3534*VLOOKUP('Форма 1'!$F3534,'Придельники с 2022'!$B$4:$X$28,'Форма 1'!V$8),"")</f>
        <v/>
      </c>
      <c r="F3534" s="103" t="str">
        <f>IF(ISNUMBER('Форма 1'!W3534),'Форма 1'!$H3534*VLOOKUP('Форма 1'!$F3534,'Придельники с 2022'!$B$4:$X$28,'Форма 1'!W$8),"")</f>
        <v/>
      </c>
      <c r="G3534" s="103" t="str">
        <f>IF(ISNUMBER('Форма 1'!X3534),'Форма 1'!$H3534*VLOOKUP('Форма 1'!$F3534,'Придельники с 2022'!$B$4:$X$28,'Форма 1'!X$8),"")</f>
        <v/>
      </c>
      <c r="H3534" s="103" t="str">
        <f>IF(ISNUMBER('Форма 1'!Y3534),'Форма 1'!$H3534*VLOOKUP('Форма 1'!$F3534,'Придельники с 2022'!$B$4:$X$28,'Форма 1'!Y$8),"")</f>
        <v/>
      </c>
      <c r="I3534" s="103" t="str">
        <f>IF(ISNUMBER('Форма 1'!Z3534),'Форма 1'!$H3534*VLOOKUP('Форма 1'!$F3534,'Придельники с 2022'!$B$4:$X$28,'Форма 1'!Z$8),"")</f>
        <v/>
      </c>
      <c r="J3534" s="103" t="str">
        <f>IF(ISNUMBER('Форма 1'!AA3534),'Форма 1'!$H3534*VLOOKUP('Форма 1'!$F3534,'Придельники с 2022'!$B$4:$X$28,'Форма 1'!AA$8),"")</f>
        <v/>
      </c>
      <c r="K3534" s="90"/>
      <c r="L3534" s="87"/>
      <c r="M3534" s="103" t="str">
        <f>IF(ISNUMBER('Форма 1'!AD3534),'Форма 1'!$H3534*VLOOKUP('Форма 1'!$F3534,'Придельники с 2022'!$B$4:$X$28,'Форма 1'!AD$8),"")</f>
        <v/>
      </c>
      <c r="N3534" s="103" t="str">
        <f>IF(ISBLANK('Форма 1'!$AE3534),"",IF('Форма 1'!$AE3534=1,'Форма 1'!$H3534*VLOOKUP('Форма 1'!$F3534,'Придельники с 2022'!$B$4:$X$28,'Форма 1'!$AE$8,0),IF('Форма 1'!$AE3534=2,'Форма 1'!$H3534*VLOOKUP('Форма 1'!$F3534,'Придельники с 2022'!$B$4:$X$28,13,0),IF('Форма 1'!$AE3534=3,'Форма 1'!$H3534*VLOOKUP('Форма 1'!$F3534,'Придельники с 2022'!$B$4:$X$28,12,0)))))</f>
        <v/>
      </c>
      <c r="O3534" s="103">
        <f>IF(ISNUMBER('Форма 1'!AF3534),'Форма 1'!$H3534*VLOOKUP('Форма 1'!$F3534,'Придельники с 2022'!$B$4:$X$28,'Форма 1'!AF$8),"")</f>
        <v>564647.4</v>
      </c>
      <c r="P3534" s="87"/>
      <c r="Q3534" s="103" t="str">
        <f>IF(ISNUMBER('Форма 1'!AH3534),'Форма 1'!$H3534*VLOOKUP('Форма 1'!$F3534,'Придельники с 2022'!$B$4:$X$28,'Форма 1'!AH$8),"")</f>
        <v/>
      </c>
      <c r="R3534" s="103" t="str">
        <f>IF(ISNUMBER('Форма 1'!AI3534),'Форма 1'!$H3534*VLOOKUP('Форма 1'!$F3534,'Придельники с 2022'!$B$4:$X$28,'Форма 1'!AI$8),"")</f>
        <v/>
      </c>
      <c r="S3534" s="103" t="str">
        <f>IF(ISNUMBER('Форма 1'!AJ3534),'Форма 1'!$H3534*VLOOKUP('Форма 1'!$F3534,'Придельники с 2022'!$B$4:$X$28,'Форма 1'!AJ$8),"")</f>
        <v/>
      </c>
      <c r="T3534" s="87"/>
    </row>
    <row r="3535" spans="1:20">
      <c r="A3535" s="188">
        <f t="shared" si="255"/>
        <v>375</v>
      </c>
      <c r="B3535" s="114" t="s">
        <v>3409</v>
      </c>
      <c r="C3535" s="99">
        <f t="shared" si="256"/>
        <v>31430496.355999999</v>
      </c>
      <c r="D3535" s="103" t="str">
        <f>IF(ISNUMBER('Форма 1'!U3535),'Форма 1'!$H3535*VLOOKUP('Форма 1'!$F3535,'Придельники с 2022'!$B$4:$X$28,'Форма 1'!U$8),"")</f>
        <v/>
      </c>
      <c r="E3535" s="103" t="str">
        <f>IF(ISNUMBER('Форма 1'!V3535),'Форма 1'!$H3535*VLOOKUP('Форма 1'!$F3535,'Придельники с 2022'!$B$4:$X$28,'Форма 1'!V$8),"")</f>
        <v/>
      </c>
      <c r="F3535" s="103" t="str">
        <f>IF(ISNUMBER('Форма 1'!W3535),'Форма 1'!$H3535*VLOOKUP('Форма 1'!$F3535,'Придельники с 2022'!$B$4:$X$28,'Форма 1'!W$8),"")</f>
        <v/>
      </c>
      <c r="G3535" s="103" t="str">
        <f>IF(ISNUMBER('Форма 1'!X3535),'Форма 1'!$H3535*VLOOKUP('Форма 1'!$F3535,'Придельники с 2022'!$B$4:$X$28,'Форма 1'!X$8),"")</f>
        <v/>
      </c>
      <c r="H3535" s="103" t="str">
        <f>IF(ISNUMBER('Форма 1'!Y3535),'Форма 1'!$H3535*VLOOKUP('Форма 1'!$F3535,'Придельники с 2022'!$B$4:$X$28,'Форма 1'!Y$8),"")</f>
        <v/>
      </c>
      <c r="I3535" s="103" t="str">
        <f>IF(ISNUMBER('Форма 1'!Z3535),'Форма 1'!$H3535*VLOOKUP('Форма 1'!$F3535,'Придельники с 2022'!$B$4:$X$28,'Форма 1'!Z$8),"")</f>
        <v/>
      </c>
      <c r="J3535" s="103" t="str">
        <f>IF(ISNUMBER('Форма 1'!AA3535),'Форма 1'!$H3535*VLOOKUP('Форма 1'!$F3535,'Придельники с 2022'!$B$4:$X$28,'Форма 1'!AA$8),"")</f>
        <v/>
      </c>
      <c r="K3535" s="90"/>
      <c r="L3535" s="87"/>
      <c r="M3535" s="103">
        <f>IF(ISNUMBER('Форма 1'!AD3535),'Форма 1'!$H3535*VLOOKUP('Форма 1'!$F3535,'Придельники с 2022'!$B$4:$X$28,'Форма 1'!AD$8),"")</f>
        <v>15080937.424000001</v>
      </c>
      <c r="N3535" s="103">
        <f>IF(ISBLANK('Форма 1'!$AE3535),"",IF('Форма 1'!$AE3535=1,'Форма 1'!$H3535*VLOOKUP('Форма 1'!$F3535,'Придельники с 2022'!$B$4:$X$28,'Форма 1'!$AE$8,0),IF('Форма 1'!$AE3535=2,'Форма 1'!$H3535*VLOOKUP('Форма 1'!$F3535,'Придельники с 2022'!$B$4:$X$28,13,0),IF('Форма 1'!$AE3535=3,'Форма 1'!$H3535*VLOOKUP('Форма 1'!$F3535,'Придельники с 2022'!$B$4:$X$28,12,0)))))</f>
        <v>16349558.931999998</v>
      </c>
      <c r="O3535" s="103" t="str">
        <f>IF(ISNUMBER('Форма 1'!AF3535),'Форма 1'!$H3535*VLOOKUP('Форма 1'!$F3535,'Придельники с 2022'!$B$4:$X$28,'Форма 1'!AF$8),"")</f>
        <v/>
      </c>
      <c r="P3535" s="87"/>
      <c r="Q3535" s="103" t="str">
        <f>IF(ISNUMBER('Форма 1'!AH3535),'Форма 1'!$H3535*VLOOKUP('Форма 1'!$F3535,'Придельники с 2022'!$B$4:$X$28,'Форма 1'!AH$8),"")</f>
        <v/>
      </c>
      <c r="R3535" s="103" t="str">
        <f>IF(ISNUMBER('Форма 1'!AI3535),'Форма 1'!$H3535*VLOOKUP('Форма 1'!$F3535,'Придельники с 2022'!$B$4:$X$28,'Форма 1'!AI$8),"")</f>
        <v/>
      </c>
      <c r="S3535" s="103" t="str">
        <f>IF(ISNUMBER('Форма 1'!AJ3535),'Форма 1'!$H3535*VLOOKUP('Форма 1'!$F3535,'Придельники с 2022'!$B$4:$X$28,'Форма 1'!AJ$8),"")</f>
        <v/>
      </c>
      <c r="T3535" s="87"/>
    </row>
    <row r="3536" spans="1:20">
      <c r="A3536" s="188">
        <f t="shared" si="255"/>
        <v>376</v>
      </c>
      <c r="B3536" s="114" t="s">
        <v>3410</v>
      </c>
      <c r="C3536" s="99">
        <f t="shared" si="256"/>
        <v>9095348.4440000001</v>
      </c>
      <c r="D3536" s="103" t="str">
        <f>IF(ISNUMBER('Форма 1'!U3536),'Форма 1'!$H3536*VLOOKUP('Форма 1'!$F3536,'Придельники с 2022'!$B$4:$X$28,'Форма 1'!U$8),"")</f>
        <v/>
      </c>
      <c r="E3536" s="103" t="str">
        <f>IF(ISNUMBER('Форма 1'!V3536),'Форма 1'!$H3536*VLOOKUP('Форма 1'!$F3536,'Придельники с 2022'!$B$4:$X$28,'Форма 1'!V$8),"")</f>
        <v/>
      </c>
      <c r="F3536" s="103" t="str">
        <f>IF(ISNUMBER('Форма 1'!W3536),'Форма 1'!$H3536*VLOOKUP('Форма 1'!$F3536,'Придельники с 2022'!$B$4:$X$28,'Форма 1'!W$8),"")</f>
        <v/>
      </c>
      <c r="G3536" s="103" t="str">
        <f>IF(ISNUMBER('Форма 1'!X3536),'Форма 1'!$H3536*VLOOKUP('Форма 1'!$F3536,'Придельники с 2022'!$B$4:$X$28,'Форма 1'!X$8),"")</f>
        <v/>
      </c>
      <c r="H3536" s="103" t="str">
        <f>IF(ISNUMBER('Форма 1'!Y3536),'Форма 1'!$H3536*VLOOKUP('Форма 1'!$F3536,'Придельники с 2022'!$B$4:$X$28,'Форма 1'!Y$8),"")</f>
        <v/>
      </c>
      <c r="I3536" s="103" t="str">
        <f>IF(ISNUMBER('Форма 1'!Z3536),'Форма 1'!$H3536*VLOOKUP('Форма 1'!$F3536,'Придельники с 2022'!$B$4:$X$28,'Форма 1'!Z$8),"")</f>
        <v/>
      </c>
      <c r="J3536" s="103" t="str">
        <f>IF(ISNUMBER('Форма 1'!AA3536),'Форма 1'!$H3536*VLOOKUP('Форма 1'!$F3536,'Придельники с 2022'!$B$4:$X$28,'Форма 1'!AA$8),"")</f>
        <v/>
      </c>
      <c r="K3536" s="90"/>
      <c r="L3536" s="87"/>
      <c r="M3536" s="103" t="str">
        <f>IF(ISNUMBER('Форма 1'!AD3536),'Форма 1'!$H3536*VLOOKUP('Форма 1'!$F3536,'Придельники с 2022'!$B$4:$X$28,'Форма 1'!AD$8),"")</f>
        <v/>
      </c>
      <c r="N3536" s="103">
        <f>IF(ISBLANK('Форма 1'!$AE3536),"",IF('Форма 1'!$AE3536=1,'Форма 1'!$H3536*VLOOKUP('Форма 1'!$F3536,'Придельники с 2022'!$B$4:$X$28,'Форма 1'!$AE$8,0),IF('Форма 1'!$AE3536=2,'Форма 1'!$H3536*VLOOKUP('Форма 1'!$F3536,'Придельники с 2022'!$B$4:$X$28,13,0),IF('Форма 1'!$AE3536=3,'Форма 1'!$H3536*VLOOKUP('Форма 1'!$F3536,'Придельники с 2022'!$B$4:$X$28,12,0)))))</f>
        <v>9095348.4440000001</v>
      </c>
      <c r="O3536" s="103" t="str">
        <f>IF(ISNUMBER('Форма 1'!AF3536),'Форма 1'!$H3536*VLOOKUP('Форма 1'!$F3536,'Придельники с 2022'!$B$4:$X$28,'Форма 1'!AF$8),"")</f>
        <v/>
      </c>
      <c r="P3536" s="87"/>
      <c r="Q3536" s="103" t="str">
        <f>IF(ISNUMBER('Форма 1'!AH3536),'Форма 1'!$H3536*VLOOKUP('Форма 1'!$F3536,'Придельники с 2022'!$B$4:$X$28,'Форма 1'!AH$8),"")</f>
        <v/>
      </c>
      <c r="R3536" s="103" t="str">
        <f>IF(ISNUMBER('Форма 1'!AI3536),'Форма 1'!$H3536*VLOOKUP('Форма 1'!$F3536,'Придельники с 2022'!$B$4:$X$28,'Форма 1'!AI$8),"")</f>
        <v/>
      </c>
      <c r="S3536" s="103" t="str">
        <f>IF(ISNUMBER('Форма 1'!AJ3536),'Форма 1'!$H3536*VLOOKUP('Форма 1'!$F3536,'Придельники с 2022'!$B$4:$X$28,'Форма 1'!AJ$8),"")</f>
        <v/>
      </c>
      <c r="T3536" s="87"/>
    </row>
    <row r="3537" spans="1:20">
      <c r="A3537" s="188">
        <f t="shared" si="255"/>
        <v>377</v>
      </c>
      <c r="B3537" s="189" t="s">
        <v>3411</v>
      </c>
      <c r="C3537" s="99">
        <f t="shared" si="256"/>
        <v>11114035.68</v>
      </c>
      <c r="D3537" s="103" t="str">
        <f>IF(ISNUMBER('Форма 1'!U3537),'Форма 1'!$H3537*VLOOKUP('Форма 1'!$F3537,'Придельники с 2022'!$B$4:$X$28,'Форма 1'!U$8),"")</f>
        <v/>
      </c>
      <c r="E3537" s="103" t="str">
        <f>IF(ISNUMBER('Форма 1'!V3537),'Форма 1'!$H3537*VLOOKUP('Форма 1'!$F3537,'Придельники с 2022'!$B$4:$X$28,'Форма 1'!V$8),"")</f>
        <v/>
      </c>
      <c r="F3537" s="103" t="str">
        <f>IF(ISNUMBER('Форма 1'!W3537),'Форма 1'!$H3537*VLOOKUP('Форма 1'!$F3537,'Придельники с 2022'!$B$4:$X$28,'Форма 1'!W$8),"")</f>
        <v/>
      </c>
      <c r="G3537" s="103" t="str">
        <f>IF(ISNUMBER('Форма 1'!X3537),'Форма 1'!$H3537*VLOOKUP('Форма 1'!$F3537,'Придельники с 2022'!$B$4:$X$28,'Форма 1'!X$8),"")</f>
        <v/>
      </c>
      <c r="H3537" s="103" t="str">
        <f>IF(ISNUMBER('Форма 1'!Y3537),'Форма 1'!$H3537*VLOOKUP('Форма 1'!$F3537,'Придельники с 2022'!$B$4:$X$28,'Форма 1'!Y$8),"")</f>
        <v/>
      </c>
      <c r="I3537" s="103" t="str">
        <f>IF(ISNUMBER('Форма 1'!Z3537),'Форма 1'!$H3537*VLOOKUP('Форма 1'!$F3537,'Придельники с 2022'!$B$4:$X$28,'Форма 1'!Z$8),"")</f>
        <v/>
      </c>
      <c r="J3537" s="103" t="str">
        <f>IF(ISNUMBER('Форма 1'!AA3537),'Форма 1'!$H3537*VLOOKUP('Форма 1'!$F3537,'Придельники с 2022'!$B$4:$X$28,'Форма 1'!AA$8),"")</f>
        <v/>
      </c>
      <c r="K3537" s="90">
        <v>4</v>
      </c>
      <c r="L3537" s="87">
        <f>2778508.92*K3537</f>
        <v>11114035.68</v>
      </c>
      <c r="M3537" s="103" t="str">
        <f>IF(ISNUMBER('Форма 1'!AD3537),'Форма 1'!$H3537*VLOOKUP('Форма 1'!$F3537,'Придельники с 2022'!$B$4:$X$28,'Форма 1'!AD$8),"")</f>
        <v/>
      </c>
      <c r="N3537" s="103" t="str">
        <f>IF(ISBLANK('Форма 1'!$AE3537),"",IF('Форма 1'!$AE3537=1,'Форма 1'!$H3537*VLOOKUP('Форма 1'!$F3537,'Придельники с 2022'!$B$4:$X$28,'Форма 1'!$AE$8,0),IF('Форма 1'!$AE3537=2,'Форма 1'!$H3537*VLOOKUP('Форма 1'!$F3537,'Придельники с 2022'!$B$4:$X$28,13,0),IF('Форма 1'!$AE3537=3,'Форма 1'!$H3537*VLOOKUP('Форма 1'!$F3537,'Придельники с 2022'!$B$4:$X$28,12,0)))))</f>
        <v/>
      </c>
      <c r="O3537" s="103" t="str">
        <f>IF(ISNUMBER('Форма 1'!AF3537),'Форма 1'!$H3537*VLOOKUP('Форма 1'!$F3537,'Придельники с 2022'!$B$4:$X$28,'Форма 1'!AF$8),"")</f>
        <v/>
      </c>
      <c r="P3537" s="87"/>
      <c r="Q3537" s="103" t="str">
        <f>IF(ISNUMBER('Форма 1'!AH3537),'Форма 1'!$H3537*VLOOKUP('Форма 1'!$F3537,'Придельники с 2022'!$B$4:$X$28,'Форма 1'!AH$8),"")</f>
        <v/>
      </c>
      <c r="R3537" s="103" t="str">
        <f>IF(ISNUMBER('Форма 1'!AI3537),'Форма 1'!$H3537*VLOOKUP('Форма 1'!$F3537,'Придельники с 2022'!$B$4:$X$28,'Форма 1'!AI$8),"")</f>
        <v/>
      </c>
      <c r="S3537" s="103" t="str">
        <f>IF(ISNUMBER('Форма 1'!AJ3537),'Форма 1'!$H3537*VLOOKUP('Форма 1'!$F3537,'Придельники с 2022'!$B$4:$X$28,'Форма 1'!AJ$8),"")</f>
        <v/>
      </c>
      <c r="T3537" s="87"/>
    </row>
    <row r="3538" spans="1:20">
      <c r="A3538" s="188">
        <f t="shared" si="255"/>
        <v>378</v>
      </c>
      <c r="B3538" s="189" t="s">
        <v>667</v>
      </c>
      <c r="C3538" s="99">
        <f t="shared" si="256"/>
        <v>5673376.6500000004</v>
      </c>
      <c r="D3538" s="103">
        <f>IF(ISNUMBER('Форма 1'!U3538),'Форма 1'!$H3538*VLOOKUP('Форма 1'!$F3538,'Придельники с 2022'!$B$4:$X$28,'Форма 1'!U$8),"")</f>
        <v>1852409.6500000001</v>
      </c>
      <c r="E3538" s="103" t="str">
        <f>IF(ISNUMBER('Форма 1'!V3538),'Форма 1'!$H3538*VLOOKUP('Форма 1'!$F3538,'Придельники с 2022'!$B$4:$X$28,'Форма 1'!V$8),"")</f>
        <v/>
      </c>
      <c r="F3538" s="103" t="str">
        <f>IF(ISNUMBER('Форма 1'!W3538),'Форма 1'!$H3538*VLOOKUP('Форма 1'!$F3538,'Придельники с 2022'!$B$4:$X$28,'Форма 1'!W$8),"")</f>
        <v/>
      </c>
      <c r="G3538" s="103" t="str">
        <f>IF(ISNUMBER('Форма 1'!X3538),'Форма 1'!$H3538*VLOOKUP('Форма 1'!$F3538,'Придельники с 2022'!$B$4:$X$28,'Форма 1'!X$8),"")</f>
        <v/>
      </c>
      <c r="H3538" s="103" t="str">
        <f>IF(ISNUMBER('Форма 1'!Y3538),'Форма 1'!$H3538*VLOOKUP('Форма 1'!$F3538,'Придельники с 2022'!$B$4:$X$28,'Форма 1'!Y$8),"")</f>
        <v/>
      </c>
      <c r="I3538" s="103" t="str">
        <f>IF(ISNUMBER('Форма 1'!Z3538),'Форма 1'!$H3538*VLOOKUP('Форма 1'!$F3538,'Придельники с 2022'!$B$4:$X$28,'Форма 1'!Z$8),"")</f>
        <v/>
      </c>
      <c r="J3538" s="103">
        <f>IF(ISNUMBER('Форма 1'!AA3538),'Форма 1'!$H3538*VLOOKUP('Форма 1'!$F3538,'Придельники с 2022'!$B$4:$X$28,'Форма 1'!AA$8),"")</f>
        <v>3820967</v>
      </c>
      <c r="K3538" s="90"/>
      <c r="L3538" s="87"/>
      <c r="M3538" s="103" t="str">
        <f>IF(ISNUMBER('Форма 1'!AD3538),'Форма 1'!$H3538*VLOOKUP('Форма 1'!$F3538,'Придельники с 2022'!$B$4:$X$28,'Форма 1'!AD$8),"")</f>
        <v/>
      </c>
      <c r="N3538" s="103" t="str">
        <f>IF(ISBLANK('Форма 1'!$AE3538),"",IF('Форма 1'!$AE3538=1,'Форма 1'!$H3538*VLOOKUP('Форма 1'!$F3538,'Придельники с 2022'!$B$4:$X$28,'Форма 1'!$AE$8,0),IF('Форма 1'!$AE3538=2,'Форма 1'!$H3538*VLOOKUP('Форма 1'!$F3538,'Придельники с 2022'!$B$4:$X$28,13,0),IF('Форма 1'!$AE3538=3,'Форма 1'!$H3538*VLOOKUP('Форма 1'!$F3538,'Придельники с 2022'!$B$4:$X$28,12,0)))))</f>
        <v/>
      </c>
      <c r="O3538" s="103" t="str">
        <f>IF(ISNUMBER('Форма 1'!AF3538),'Форма 1'!$H3538*VLOOKUP('Форма 1'!$F3538,'Придельники с 2022'!$B$4:$X$28,'Форма 1'!AF$8),"")</f>
        <v/>
      </c>
      <c r="P3538" s="87"/>
      <c r="Q3538" s="103" t="str">
        <f>IF(ISNUMBER('Форма 1'!AH3538),'Форма 1'!$H3538*VLOOKUP('Форма 1'!$F3538,'Придельники с 2022'!$B$4:$X$28,'Форма 1'!AH$8),"")</f>
        <v/>
      </c>
      <c r="R3538" s="103" t="str">
        <f>IF(ISNUMBER('Форма 1'!AI3538),'Форма 1'!$H3538*VLOOKUP('Форма 1'!$F3538,'Придельники с 2022'!$B$4:$X$28,'Форма 1'!AI$8),"")</f>
        <v/>
      </c>
      <c r="S3538" s="103" t="str">
        <f>IF(ISNUMBER('Форма 1'!AJ3538),'Форма 1'!$H3538*VLOOKUP('Форма 1'!$F3538,'Придельники с 2022'!$B$4:$X$28,'Форма 1'!AJ$8),"")</f>
        <v/>
      </c>
      <c r="T3538" s="87"/>
    </row>
    <row r="3539" spans="1:20">
      <c r="A3539" s="188">
        <f t="shared" si="255"/>
        <v>379</v>
      </c>
      <c r="B3539" s="189" t="s">
        <v>3412</v>
      </c>
      <c r="C3539" s="99">
        <f t="shared" si="256"/>
        <v>58689905.022</v>
      </c>
      <c r="D3539" s="103" t="str">
        <f>IF(ISNUMBER('Форма 1'!U3539),'Форма 1'!$H3539*VLOOKUP('Форма 1'!$F3539,'Придельники с 2022'!$B$4:$X$28,'Форма 1'!U$8),"")</f>
        <v/>
      </c>
      <c r="E3539" s="103" t="str">
        <f>IF(ISNUMBER('Форма 1'!V3539),'Форма 1'!$H3539*VLOOKUP('Форма 1'!$F3539,'Придельники с 2022'!$B$4:$X$28,'Форма 1'!V$8),"")</f>
        <v/>
      </c>
      <c r="F3539" s="103" t="str">
        <f>IF(ISNUMBER('Форма 1'!W3539),'Форма 1'!$H3539*VLOOKUP('Форма 1'!$F3539,'Придельники с 2022'!$B$4:$X$28,'Форма 1'!W$8),"")</f>
        <v/>
      </c>
      <c r="G3539" s="103" t="str">
        <f>IF(ISNUMBER('Форма 1'!X3539),'Форма 1'!$H3539*VLOOKUP('Форма 1'!$F3539,'Придельники с 2022'!$B$4:$X$28,'Форма 1'!X$8),"")</f>
        <v/>
      </c>
      <c r="H3539" s="103" t="str">
        <f>IF(ISNUMBER('Форма 1'!Y3539),'Форма 1'!$H3539*VLOOKUP('Форма 1'!$F3539,'Придельники с 2022'!$B$4:$X$28,'Форма 1'!Y$8),"")</f>
        <v/>
      </c>
      <c r="I3539" s="103" t="str">
        <f>IF(ISNUMBER('Форма 1'!Z3539),'Форма 1'!$H3539*VLOOKUP('Форма 1'!$F3539,'Придельники с 2022'!$B$4:$X$28,'Форма 1'!Z$8),"")</f>
        <v/>
      </c>
      <c r="J3539" s="103" t="str">
        <f>IF(ISNUMBER('Форма 1'!AA3539),'Форма 1'!$H3539*VLOOKUP('Форма 1'!$F3539,'Придельники с 2022'!$B$4:$X$28,'Форма 1'!AA$8),"")</f>
        <v/>
      </c>
      <c r="K3539" s="90"/>
      <c r="L3539" s="87"/>
      <c r="M3539" s="103">
        <f>IF(ISNUMBER('Форма 1'!AD3539),'Форма 1'!$H3539*VLOOKUP('Форма 1'!$F3539,'Придельники с 2022'!$B$4:$X$28,'Форма 1'!AD$8),"")</f>
        <v>19832704.436999999</v>
      </c>
      <c r="N3539" s="103">
        <f>IF(ISBLANK('Форма 1'!$AE3539),"",IF('Форма 1'!$AE3539=1,'Форма 1'!$H3539*VLOOKUP('Форма 1'!$F3539,'Придельники с 2022'!$B$4:$X$28,'Форма 1'!$AE$8,0),IF('Форма 1'!$AE3539=2,'Форма 1'!$H3539*VLOOKUP('Форма 1'!$F3539,'Придельники с 2022'!$B$4:$X$28,13,0),IF('Форма 1'!$AE3539=3,'Форма 1'!$H3539*VLOOKUP('Форма 1'!$F3539,'Придельники с 2022'!$B$4:$X$28,12,0)))))</f>
        <v>34200436.200000003</v>
      </c>
      <c r="O3539" s="103">
        <f>IF(ISNUMBER('Форма 1'!AF3539),'Форма 1'!$H3539*VLOOKUP('Форма 1'!$F3539,'Придельники с 2022'!$B$4:$X$28,'Форма 1'!AF$8),"")</f>
        <v>4656764.3850000007</v>
      </c>
      <c r="P3539" s="87"/>
      <c r="Q3539" s="103" t="str">
        <f>IF(ISNUMBER('Форма 1'!AH3539),'Форма 1'!$H3539*VLOOKUP('Форма 1'!$F3539,'Придельники с 2022'!$B$4:$X$28,'Форма 1'!AH$8),"")</f>
        <v/>
      </c>
      <c r="R3539" s="103" t="str">
        <f>IF(ISNUMBER('Форма 1'!AI3539),'Форма 1'!$H3539*VLOOKUP('Форма 1'!$F3539,'Придельники с 2022'!$B$4:$X$28,'Форма 1'!AI$8),"")</f>
        <v/>
      </c>
      <c r="S3539" s="103" t="str">
        <f>IF(ISNUMBER('Форма 1'!AJ3539),'Форма 1'!$H3539*VLOOKUP('Форма 1'!$F3539,'Придельники с 2022'!$B$4:$X$28,'Форма 1'!AJ$8),"")</f>
        <v/>
      </c>
      <c r="T3539" s="87"/>
    </row>
    <row r="3540" spans="1:20">
      <c r="A3540" s="188">
        <f t="shared" si="255"/>
        <v>380</v>
      </c>
      <c r="B3540" s="189" t="s">
        <v>3413</v>
      </c>
      <c r="C3540" s="99">
        <f t="shared" si="256"/>
        <v>54600881.849999994</v>
      </c>
      <c r="D3540" s="103" t="str">
        <f>IF(ISNUMBER('Форма 1'!U3540),'Форма 1'!$H3540*VLOOKUP('Форма 1'!$F3540,'Придельники с 2022'!$B$4:$X$28,'Форма 1'!U$8),"")</f>
        <v/>
      </c>
      <c r="E3540" s="103" t="str">
        <f>IF(ISNUMBER('Форма 1'!V3540),'Форма 1'!$H3540*VLOOKUP('Форма 1'!$F3540,'Придельники с 2022'!$B$4:$X$28,'Форма 1'!V$8),"")</f>
        <v/>
      </c>
      <c r="F3540" s="103" t="str">
        <f>IF(ISNUMBER('Форма 1'!W3540),'Форма 1'!$H3540*VLOOKUP('Форма 1'!$F3540,'Придельники с 2022'!$B$4:$X$28,'Форма 1'!W$8),"")</f>
        <v/>
      </c>
      <c r="G3540" s="103" t="str">
        <f>IF(ISNUMBER('Форма 1'!X3540),'Форма 1'!$H3540*VLOOKUP('Форма 1'!$F3540,'Придельники с 2022'!$B$4:$X$28,'Форма 1'!X$8),"")</f>
        <v/>
      </c>
      <c r="H3540" s="103" t="str">
        <f>IF(ISNUMBER('Форма 1'!Y3540),'Форма 1'!$H3540*VLOOKUP('Форма 1'!$F3540,'Придельники с 2022'!$B$4:$X$28,'Форма 1'!Y$8),"")</f>
        <v/>
      </c>
      <c r="I3540" s="103" t="str">
        <f>IF(ISNUMBER('Форма 1'!Z3540),'Форма 1'!$H3540*VLOOKUP('Форма 1'!$F3540,'Придельники с 2022'!$B$4:$X$28,'Форма 1'!Z$8),"")</f>
        <v/>
      </c>
      <c r="J3540" s="103" t="str">
        <f>IF(ISNUMBER('Форма 1'!AA3540),'Форма 1'!$H3540*VLOOKUP('Форма 1'!$F3540,'Придельники с 2022'!$B$4:$X$28,'Форма 1'!AA$8),"")</f>
        <v/>
      </c>
      <c r="K3540" s="90"/>
      <c r="L3540" s="87"/>
      <c r="M3540" s="103">
        <f>IF(ISNUMBER('Форма 1'!AD3540),'Форма 1'!$H3540*VLOOKUP('Форма 1'!$F3540,'Придельники с 2022'!$B$4:$X$28,'Форма 1'!AD$8),"")</f>
        <v>18450926.974999998</v>
      </c>
      <c r="N3540" s="103">
        <f>IF(ISBLANK('Форма 1'!$AE3540),"",IF('Форма 1'!$AE3540=1,'Форма 1'!$H3540*VLOOKUP('Форма 1'!$F3540,'Придельники с 2022'!$B$4:$X$28,'Форма 1'!$AE$8,0),IF('Форма 1'!$AE3540=2,'Форма 1'!$H3540*VLOOKUP('Форма 1'!$F3540,'Придельники с 2022'!$B$4:$X$28,13,0),IF('Форма 1'!$AE3540=3,'Форма 1'!$H3540*VLOOKUP('Форма 1'!$F3540,'Придельники с 2022'!$B$4:$X$28,12,0)))))</f>
        <v>31817635</v>
      </c>
      <c r="O3540" s="103">
        <f>IF(ISNUMBER('Форма 1'!AF3540),'Форма 1'!$H3540*VLOOKUP('Форма 1'!$F3540,'Придельники с 2022'!$B$4:$X$28,'Форма 1'!AF$8),"")</f>
        <v>4332319.875</v>
      </c>
      <c r="P3540" s="87"/>
      <c r="Q3540" s="103" t="str">
        <f>IF(ISNUMBER('Форма 1'!AH3540),'Форма 1'!$H3540*VLOOKUP('Форма 1'!$F3540,'Придельники с 2022'!$B$4:$X$28,'Форма 1'!AH$8),"")</f>
        <v/>
      </c>
      <c r="R3540" s="103" t="str">
        <f>IF(ISNUMBER('Форма 1'!AI3540),'Форма 1'!$H3540*VLOOKUP('Форма 1'!$F3540,'Придельники с 2022'!$B$4:$X$28,'Форма 1'!AI$8),"")</f>
        <v/>
      </c>
      <c r="S3540" s="103" t="str">
        <f>IF(ISNUMBER('Форма 1'!AJ3540),'Форма 1'!$H3540*VLOOKUP('Форма 1'!$F3540,'Придельники с 2022'!$B$4:$X$28,'Форма 1'!AJ$8),"")</f>
        <v/>
      </c>
      <c r="T3540" s="87"/>
    </row>
    <row r="3541" spans="1:20">
      <c r="A3541" s="188">
        <f t="shared" si="255"/>
        <v>381</v>
      </c>
      <c r="B3541" s="189" t="s">
        <v>3414</v>
      </c>
      <c r="C3541" s="99">
        <f t="shared" si="256"/>
        <v>46898929.493999995</v>
      </c>
      <c r="D3541" s="103" t="str">
        <f>IF(ISNUMBER('Форма 1'!U3541),'Форма 1'!$H3541*VLOOKUP('Форма 1'!$F3541,'Придельники с 2022'!$B$4:$X$28,'Форма 1'!U$8),"")</f>
        <v/>
      </c>
      <c r="E3541" s="103" t="str">
        <f>IF(ISNUMBER('Форма 1'!V3541),'Форма 1'!$H3541*VLOOKUP('Форма 1'!$F3541,'Придельники с 2022'!$B$4:$X$28,'Форма 1'!V$8),"")</f>
        <v/>
      </c>
      <c r="F3541" s="103" t="str">
        <f>IF(ISNUMBER('Форма 1'!W3541),'Форма 1'!$H3541*VLOOKUP('Форма 1'!$F3541,'Придельники с 2022'!$B$4:$X$28,'Форма 1'!W$8),"")</f>
        <v/>
      </c>
      <c r="G3541" s="103" t="str">
        <f>IF(ISNUMBER('Форма 1'!X3541),'Форма 1'!$H3541*VLOOKUP('Форма 1'!$F3541,'Придельники с 2022'!$B$4:$X$28,'Форма 1'!X$8),"")</f>
        <v/>
      </c>
      <c r="H3541" s="103" t="str">
        <f>IF(ISNUMBER('Форма 1'!Y3541),'Форма 1'!$H3541*VLOOKUP('Форма 1'!$F3541,'Придельники с 2022'!$B$4:$X$28,'Форма 1'!Y$8),"")</f>
        <v/>
      </c>
      <c r="I3541" s="103" t="str">
        <f>IF(ISNUMBER('Форма 1'!Z3541),'Форма 1'!$H3541*VLOOKUP('Форма 1'!$F3541,'Придельники с 2022'!$B$4:$X$28,'Форма 1'!Z$8),"")</f>
        <v/>
      </c>
      <c r="J3541" s="103" t="str">
        <f>IF(ISNUMBER('Форма 1'!AA3541),'Форма 1'!$H3541*VLOOKUP('Форма 1'!$F3541,'Придельники с 2022'!$B$4:$X$28,'Форма 1'!AA$8),"")</f>
        <v/>
      </c>
      <c r="K3541" s="90"/>
      <c r="L3541" s="87"/>
      <c r="M3541" s="103">
        <f>IF(ISNUMBER('Форма 1'!AD3541),'Форма 1'!$H3541*VLOOKUP('Форма 1'!$F3541,'Придельники с 2022'!$B$4:$X$28,'Форма 1'!AD$8),"")</f>
        <v>15848255.448999997</v>
      </c>
      <c r="N3541" s="103">
        <f>IF(ISBLANK('Форма 1'!$AE3541),"",IF('Форма 1'!$AE3541=1,'Форма 1'!$H3541*VLOOKUP('Форма 1'!$F3541,'Придельники с 2022'!$B$4:$X$28,'Форма 1'!$AE$8,0),IF('Форма 1'!$AE3541=2,'Форма 1'!$H3541*VLOOKUP('Форма 1'!$F3541,'Придельники с 2022'!$B$4:$X$28,13,0),IF('Форма 1'!$AE3541=3,'Форма 1'!$H3541*VLOOKUP('Форма 1'!$F3541,'Придельники с 2022'!$B$4:$X$28,12,0)))))</f>
        <v>27329467.399999999</v>
      </c>
      <c r="O3541" s="103">
        <f>IF(ISNUMBER('Форма 1'!AF3541),'Форма 1'!$H3541*VLOOKUP('Форма 1'!$F3541,'Придельники с 2022'!$B$4:$X$28,'Форма 1'!AF$8),"")</f>
        <v>3721206.645</v>
      </c>
      <c r="P3541" s="87"/>
      <c r="Q3541" s="103" t="str">
        <f>IF(ISNUMBER('Форма 1'!AH3541),'Форма 1'!$H3541*VLOOKUP('Форма 1'!$F3541,'Придельники с 2022'!$B$4:$X$28,'Форма 1'!AH$8),"")</f>
        <v/>
      </c>
      <c r="R3541" s="103" t="str">
        <f>IF(ISNUMBER('Форма 1'!AI3541),'Форма 1'!$H3541*VLOOKUP('Форма 1'!$F3541,'Придельники с 2022'!$B$4:$X$28,'Форма 1'!AI$8),"")</f>
        <v/>
      </c>
      <c r="S3541" s="103" t="str">
        <f>IF(ISNUMBER('Форма 1'!AJ3541),'Форма 1'!$H3541*VLOOKUP('Форма 1'!$F3541,'Придельники с 2022'!$B$4:$X$28,'Форма 1'!AJ$8),"")</f>
        <v/>
      </c>
      <c r="T3541" s="87"/>
    </row>
    <row r="3542" spans="1:20">
      <c r="A3542" s="188">
        <f t="shared" si="255"/>
        <v>382</v>
      </c>
      <c r="B3542" s="189" t="s">
        <v>3415</v>
      </c>
      <c r="C3542" s="99">
        <f t="shared" si="256"/>
        <v>23672519.063999999</v>
      </c>
      <c r="D3542" s="103" t="str">
        <f>IF(ISNUMBER('Форма 1'!U3542),'Форма 1'!$H3542*VLOOKUP('Форма 1'!$F3542,'Придельники с 2022'!$B$4:$X$28,'Форма 1'!U$8),"")</f>
        <v/>
      </c>
      <c r="E3542" s="103" t="str">
        <f>IF(ISNUMBER('Форма 1'!V3542),'Форма 1'!$H3542*VLOOKUP('Форма 1'!$F3542,'Придельники с 2022'!$B$4:$X$28,'Форма 1'!V$8),"")</f>
        <v/>
      </c>
      <c r="F3542" s="103" t="str">
        <f>IF(ISNUMBER('Форма 1'!W3542),'Форма 1'!$H3542*VLOOKUP('Форма 1'!$F3542,'Придельники с 2022'!$B$4:$X$28,'Форма 1'!W$8),"")</f>
        <v/>
      </c>
      <c r="G3542" s="103" t="str">
        <f>IF(ISNUMBER('Форма 1'!X3542),'Форма 1'!$H3542*VLOOKUP('Форма 1'!$F3542,'Придельники с 2022'!$B$4:$X$28,'Форма 1'!X$8),"")</f>
        <v/>
      </c>
      <c r="H3542" s="103" t="str">
        <f>IF(ISNUMBER('Форма 1'!Y3542),'Форма 1'!$H3542*VLOOKUP('Форма 1'!$F3542,'Придельники с 2022'!$B$4:$X$28,'Форма 1'!Y$8),"")</f>
        <v/>
      </c>
      <c r="I3542" s="103" t="str">
        <f>IF(ISNUMBER('Форма 1'!Z3542),'Форма 1'!$H3542*VLOOKUP('Форма 1'!$F3542,'Придельники с 2022'!$B$4:$X$28,'Форма 1'!Z$8),"")</f>
        <v/>
      </c>
      <c r="J3542" s="103" t="str">
        <f>IF(ISNUMBER('Форма 1'!AA3542),'Форма 1'!$H3542*VLOOKUP('Форма 1'!$F3542,'Придельники с 2022'!$B$4:$X$28,'Форма 1'!AA$8),"")</f>
        <v/>
      </c>
      <c r="K3542" s="90"/>
      <c r="L3542" s="87"/>
      <c r="M3542" s="103">
        <f>IF(ISNUMBER('Форма 1'!AD3542),'Форма 1'!$H3542*VLOOKUP('Форма 1'!$F3542,'Придельники с 2022'!$B$4:$X$28,'Форма 1'!AD$8),"")</f>
        <v>7999503.0439999998</v>
      </c>
      <c r="N3542" s="103">
        <f>IF(ISBLANK('Форма 1'!$AE3542),"",IF('Форма 1'!$AE3542=1,'Форма 1'!$H3542*VLOOKUP('Форма 1'!$F3542,'Придельники с 2022'!$B$4:$X$28,'Форма 1'!$AE$8,0),IF('Форма 1'!$AE3542=2,'Форма 1'!$H3542*VLOOKUP('Форма 1'!$F3542,'Придельники с 2022'!$B$4:$X$28,13,0),IF('Форма 1'!$AE3542=3,'Форма 1'!$H3542*VLOOKUP('Форма 1'!$F3542,'Придельники с 2022'!$B$4:$X$28,12,0)))))</f>
        <v>13794714.4</v>
      </c>
      <c r="O3542" s="103">
        <f>IF(ISNUMBER('Форма 1'!AF3542),'Форма 1'!$H3542*VLOOKUP('Форма 1'!$F3542,'Придельники с 2022'!$B$4:$X$28,'Форма 1'!AF$8),"")</f>
        <v>1878301.62</v>
      </c>
      <c r="P3542" s="87"/>
      <c r="Q3542" s="103" t="str">
        <f>IF(ISNUMBER('Форма 1'!AH3542),'Форма 1'!$H3542*VLOOKUP('Форма 1'!$F3542,'Придельники с 2022'!$B$4:$X$28,'Форма 1'!AH$8),"")</f>
        <v/>
      </c>
      <c r="R3542" s="103" t="str">
        <f>IF(ISNUMBER('Форма 1'!AI3542),'Форма 1'!$H3542*VLOOKUP('Форма 1'!$F3542,'Придельники с 2022'!$B$4:$X$28,'Форма 1'!AI$8),"")</f>
        <v/>
      </c>
      <c r="S3542" s="103" t="str">
        <f>IF(ISNUMBER('Форма 1'!AJ3542),'Форма 1'!$H3542*VLOOKUP('Форма 1'!$F3542,'Придельники с 2022'!$B$4:$X$28,'Форма 1'!AJ$8),"")</f>
        <v/>
      </c>
      <c r="T3542" s="87"/>
    </row>
    <row r="3543" spans="1:20">
      <c r="A3543" s="188">
        <f t="shared" si="255"/>
        <v>383</v>
      </c>
      <c r="B3543" s="189" t="s">
        <v>3416</v>
      </c>
      <c r="C3543" s="99">
        <f t="shared" si="256"/>
        <v>23695161.066</v>
      </c>
      <c r="D3543" s="103" t="str">
        <f>IF(ISNUMBER('Форма 1'!U3543),'Форма 1'!$H3543*VLOOKUP('Форма 1'!$F3543,'Придельники с 2022'!$B$4:$X$28,'Форма 1'!U$8),"")</f>
        <v/>
      </c>
      <c r="E3543" s="103" t="str">
        <f>IF(ISNUMBER('Форма 1'!V3543),'Форма 1'!$H3543*VLOOKUP('Форма 1'!$F3543,'Придельники с 2022'!$B$4:$X$28,'Форма 1'!V$8),"")</f>
        <v/>
      </c>
      <c r="F3543" s="103" t="str">
        <f>IF(ISNUMBER('Форма 1'!W3543),'Форма 1'!$H3543*VLOOKUP('Форма 1'!$F3543,'Придельники с 2022'!$B$4:$X$28,'Форма 1'!W$8),"")</f>
        <v/>
      </c>
      <c r="G3543" s="103" t="str">
        <f>IF(ISNUMBER('Форма 1'!X3543),'Форма 1'!$H3543*VLOOKUP('Форма 1'!$F3543,'Придельники с 2022'!$B$4:$X$28,'Форма 1'!X$8),"")</f>
        <v/>
      </c>
      <c r="H3543" s="103" t="str">
        <f>IF(ISNUMBER('Форма 1'!Y3543),'Форма 1'!$H3543*VLOOKUP('Форма 1'!$F3543,'Придельники с 2022'!$B$4:$X$28,'Форма 1'!Y$8),"")</f>
        <v/>
      </c>
      <c r="I3543" s="103" t="str">
        <f>IF(ISNUMBER('Форма 1'!Z3543),'Форма 1'!$H3543*VLOOKUP('Форма 1'!$F3543,'Придельники с 2022'!$B$4:$X$28,'Форма 1'!Z$8),"")</f>
        <v/>
      </c>
      <c r="J3543" s="103" t="str">
        <f>IF(ISNUMBER('Форма 1'!AA3543),'Форма 1'!$H3543*VLOOKUP('Форма 1'!$F3543,'Придельники с 2022'!$B$4:$X$28,'Форма 1'!AA$8),"")</f>
        <v/>
      </c>
      <c r="K3543" s="90"/>
      <c r="L3543" s="87"/>
      <c r="M3543" s="103">
        <f>IF(ISNUMBER('Форма 1'!AD3543),'Форма 1'!$H3543*VLOOKUP('Форма 1'!$F3543,'Придельники с 2022'!$B$4:$X$28,'Форма 1'!AD$8),"")</f>
        <v>8007154.3109999988</v>
      </c>
      <c r="N3543" s="103">
        <f>IF(ISBLANK('Форма 1'!$AE3543),"",IF('Форма 1'!$AE3543=1,'Форма 1'!$H3543*VLOOKUP('Форма 1'!$F3543,'Придельники с 2022'!$B$4:$X$28,'Форма 1'!$AE$8,0),IF('Форма 1'!$AE3543=2,'Форма 1'!$H3543*VLOOKUP('Форма 1'!$F3543,'Придельники с 2022'!$B$4:$X$28,13,0),IF('Форма 1'!$AE3543=3,'Форма 1'!$H3543*VLOOKUP('Форма 1'!$F3543,'Придельники с 2022'!$B$4:$X$28,12,0)))))</f>
        <v>13807908.6</v>
      </c>
      <c r="O3543" s="103">
        <f>IF(ISNUMBER('Форма 1'!AF3543),'Форма 1'!$H3543*VLOOKUP('Форма 1'!$F3543,'Придельники с 2022'!$B$4:$X$28,'Форма 1'!AF$8),"")</f>
        <v>1880098.155</v>
      </c>
      <c r="P3543" s="87"/>
      <c r="Q3543" s="103" t="str">
        <f>IF(ISNUMBER('Форма 1'!AH3543),'Форма 1'!$H3543*VLOOKUP('Форма 1'!$F3543,'Придельники с 2022'!$B$4:$X$28,'Форма 1'!AH$8),"")</f>
        <v/>
      </c>
      <c r="R3543" s="103" t="str">
        <f>IF(ISNUMBER('Форма 1'!AI3543),'Форма 1'!$H3543*VLOOKUP('Форма 1'!$F3543,'Придельники с 2022'!$B$4:$X$28,'Форма 1'!AI$8),"")</f>
        <v/>
      </c>
      <c r="S3543" s="103" t="str">
        <f>IF(ISNUMBER('Форма 1'!AJ3543),'Форма 1'!$H3543*VLOOKUP('Форма 1'!$F3543,'Придельники с 2022'!$B$4:$X$28,'Форма 1'!AJ$8),"")</f>
        <v/>
      </c>
      <c r="T3543" s="87"/>
    </row>
    <row r="3544" spans="1:20">
      <c r="A3544" s="188">
        <f t="shared" si="255"/>
        <v>384</v>
      </c>
      <c r="B3544" s="189" t="s">
        <v>3417</v>
      </c>
      <c r="C3544" s="99">
        <f t="shared" si="256"/>
        <v>23345739.899999999</v>
      </c>
      <c r="D3544" s="103" t="str">
        <f>IF(ISNUMBER('Форма 1'!U3544),'Форма 1'!$H3544*VLOOKUP('Форма 1'!$F3544,'Придельники с 2022'!$B$4:$X$28,'Форма 1'!U$8),"")</f>
        <v/>
      </c>
      <c r="E3544" s="103" t="str">
        <f>IF(ISNUMBER('Форма 1'!V3544),'Форма 1'!$H3544*VLOOKUP('Форма 1'!$F3544,'Придельники с 2022'!$B$4:$X$28,'Форма 1'!V$8),"")</f>
        <v/>
      </c>
      <c r="F3544" s="103" t="str">
        <f>IF(ISNUMBER('Форма 1'!W3544),'Форма 1'!$H3544*VLOOKUP('Форма 1'!$F3544,'Придельники с 2022'!$B$4:$X$28,'Форма 1'!W$8),"")</f>
        <v/>
      </c>
      <c r="G3544" s="103" t="str">
        <f>IF(ISNUMBER('Форма 1'!X3544),'Форма 1'!$H3544*VLOOKUP('Форма 1'!$F3544,'Придельники с 2022'!$B$4:$X$28,'Форма 1'!X$8),"")</f>
        <v/>
      </c>
      <c r="H3544" s="103" t="str">
        <f>IF(ISNUMBER('Форма 1'!Y3544),'Форма 1'!$H3544*VLOOKUP('Форма 1'!$F3544,'Придельники с 2022'!$B$4:$X$28,'Форма 1'!Y$8),"")</f>
        <v/>
      </c>
      <c r="I3544" s="103" t="str">
        <f>IF(ISNUMBER('Форма 1'!Z3544),'Форма 1'!$H3544*VLOOKUP('Форма 1'!$F3544,'Придельники с 2022'!$B$4:$X$28,'Форма 1'!Z$8),"")</f>
        <v/>
      </c>
      <c r="J3544" s="103" t="str">
        <f>IF(ISNUMBER('Форма 1'!AA3544),'Форма 1'!$H3544*VLOOKUP('Форма 1'!$F3544,'Придельники с 2022'!$B$4:$X$28,'Форма 1'!AA$8),"")</f>
        <v/>
      </c>
      <c r="K3544" s="90"/>
      <c r="L3544" s="87"/>
      <c r="M3544" s="103">
        <f>IF(ISNUMBER('Форма 1'!AD3544),'Форма 1'!$H3544*VLOOKUP('Форма 1'!$F3544,'Придельники с 2022'!$B$4:$X$28,'Форма 1'!AD$8),"")</f>
        <v>7889076.6499999994</v>
      </c>
      <c r="N3544" s="103">
        <f>IF(ISBLANK('Форма 1'!$AE3544),"",IF('Форма 1'!$AE3544=1,'Форма 1'!$H3544*VLOOKUP('Форма 1'!$F3544,'Придельники с 2022'!$B$4:$X$28,'Форма 1'!$AE$8,0),IF('Форма 1'!$AE3544=2,'Форма 1'!$H3544*VLOOKUP('Форма 1'!$F3544,'Придельники с 2022'!$B$4:$X$28,13,0),IF('Форма 1'!$AE3544=3,'Форма 1'!$H3544*VLOOKUP('Форма 1'!$F3544,'Придельники с 2022'!$B$4:$X$28,12,0)))))</f>
        <v>13604290</v>
      </c>
      <c r="O3544" s="103">
        <f>IF(ISNUMBER('Форма 1'!AF3544),'Форма 1'!$H3544*VLOOKUP('Форма 1'!$F3544,'Придельники с 2022'!$B$4:$X$28,'Форма 1'!AF$8),"")</f>
        <v>1852373.25</v>
      </c>
      <c r="P3544" s="87"/>
      <c r="Q3544" s="103" t="str">
        <f>IF(ISNUMBER('Форма 1'!AH3544),'Форма 1'!$H3544*VLOOKUP('Форма 1'!$F3544,'Придельники с 2022'!$B$4:$X$28,'Форма 1'!AH$8),"")</f>
        <v/>
      </c>
      <c r="R3544" s="103" t="str">
        <f>IF(ISNUMBER('Форма 1'!AI3544),'Форма 1'!$H3544*VLOOKUP('Форма 1'!$F3544,'Придельники с 2022'!$B$4:$X$28,'Форма 1'!AI$8),"")</f>
        <v/>
      </c>
      <c r="S3544" s="103" t="str">
        <f>IF(ISNUMBER('Форма 1'!AJ3544),'Форма 1'!$H3544*VLOOKUP('Форма 1'!$F3544,'Придельники с 2022'!$B$4:$X$28,'Форма 1'!AJ$8),"")</f>
        <v/>
      </c>
      <c r="T3544" s="87"/>
    </row>
    <row r="3545" spans="1:20">
      <c r="A3545" s="188">
        <f t="shared" ref="A3545:A3608" si="257">A3544+1</f>
        <v>385</v>
      </c>
      <c r="B3545" s="189" t="s">
        <v>3418</v>
      </c>
      <c r="C3545" s="99">
        <f t="shared" si="256"/>
        <v>7259893.290000001</v>
      </c>
      <c r="D3545" s="103">
        <f>IF(ISNUMBER('Форма 1'!U3545),'Форма 1'!$H3545*VLOOKUP('Форма 1'!$F3545,'Придельники с 2022'!$B$4:$X$28,'Форма 1'!U$8),"")</f>
        <v>514823.01</v>
      </c>
      <c r="E3545" s="103">
        <f>IF(ISNUMBER('Форма 1'!V3545),'Форма 1'!$H3545*VLOOKUP('Форма 1'!$F3545,'Придельники с 2022'!$B$4:$X$28,'Форма 1'!V$8),"")</f>
        <v>5842283.4600000009</v>
      </c>
      <c r="F3545" s="103" t="str">
        <f>IF(ISNUMBER('Форма 1'!W3545),'Форма 1'!$H3545*VLOOKUP('Форма 1'!$F3545,'Придельники с 2022'!$B$4:$X$28,'Форма 1'!W$8),"")</f>
        <v/>
      </c>
      <c r="G3545" s="103" t="str">
        <f>IF(ISNUMBER('Форма 1'!X3545),'Форма 1'!$H3545*VLOOKUP('Форма 1'!$F3545,'Придельники с 2022'!$B$4:$X$28,'Форма 1'!X$8),"")</f>
        <v/>
      </c>
      <c r="H3545" s="103" t="str">
        <f>IF(ISNUMBER('Форма 1'!Y3545),'Форма 1'!$H3545*VLOOKUP('Форма 1'!$F3545,'Придельники с 2022'!$B$4:$X$28,'Форма 1'!Y$8),"")</f>
        <v/>
      </c>
      <c r="I3545" s="103" t="str">
        <f>IF(ISNUMBER('Форма 1'!Z3545),'Форма 1'!$H3545*VLOOKUP('Форма 1'!$F3545,'Придельники с 2022'!$B$4:$X$28,'Форма 1'!Z$8),"")</f>
        <v/>
      </c>
      <c r="J3545" s="103" t="str">
        <f>IF(ISNUMBER('Форма 1'!AA3545),'Форма 1'!$H3545*VLOOKUP('Форма 1'!$F3545,'Придельники с 2022'!$B$4:$X$28,'Форма 1'!AA$8),"")</f>
        <v/>
      </c>
      <c r="K3545" s="90"/>
      <c r="L3545" s="87"/>
      <c r="M3545" s="103" t="str">
        <f>IF(ISNUMBER('Форма 1'!AD3545),'Форма 1'!$H3545*VLOOKUP('Форма 1'!$F3545,'Придельники с 2022'!$B$4:$X$28,'Форма 1'!AD$8),"")</f>
        <v/>
      </c>
      <c r="N3545" s="103" t="str">
        <f>IF(ISBLANK('Форма 1'!$AE3545),"",IF('Форма 1'!$AE3545=1,'Форма 1'!$H3545*VLOOKUP('Форма 1'!$F3545,'Придельники с 2022'!$B$4:$X$28,'Форма 1'!$AE$8,0),IF('Форма 1'!$AE3545=2,'Форма 1'!$H3545*VLOOKUP('Форма 1'!$F3545,'Придельники с 2022'!$B$4:$X$28,13,0),IF('Форма 1'!$AE3545=3,'Форма 1'!$H3545*VLOOKUP('Форма 1'!$F3545,'Придельники с 2022'!$B$4:$X$28,12,0)))))</f>
        <v/>
      </c>
      <c r="O3545" s="103">
        <f>IF(ISNUMBER('Форма 1'!AF3545),'Форма 1'!$H3545*VLOOKUP('Форма 1'!$F3545,'Придельники с 2022'!$B$4:$X$28,'Форма 1'!AF$8),"")</f>
        <v>902786.82</v>
      </c>
      <c r="P3545" s="87"/>
      <c r="Q3545" s="103" t="str">
        <f>IF(ISNUMBER('Форма 1'!AH3545),'Форма 1'!$H3545*VLOOKUP('Форма 1'!$F3545,'Придельники с 2022'!$B$4:$X$28,'Форма 1'!AH$8),"")</f>
        <v/>
      </c>
      <c r="R3545" s="103" t="str">
        <f>IF(ISNUMBER('Форма 1'!AI3545),'Форма 1'!$H3545*VLOOKUP('Форма 1'!$F3545,'Придельники с 2022'!$B$4:$X$28,'Форма 1'!AI$8),"")</f>
        <v/>
      </c>
      <c r="S3545" s="103" t="str">
        <f>IF(ISNUMBER('Форма 1'!AJ3545),'Форма 1'!$H3545*VLOOKUP('Форма 1'!$F3545,'Придельники с 2022'!$B$4:$X$28,'Форма 1'!AJ$8),"")</f>
        <v/>
      </c>
      <c r="T3545" s="87"/>
    </row>
    <row r="3546" spans="1:20">
      <c r="A3546" s="188">
        <f t="shared" si="257"/>
        <v>386</v>
      </c>
      <c r="B3546" s="189" t="s">
        <v>3419</v>
      </c>
      <c r="C3546" s="99">
        <f t="shared" si="256"/>
        <v>12205890.256000003</v>
      </c>
      <c r="D3546" s="103" t="str">
        <f>IF(ISNUMBER('Форма 1'!U3546),'Форма 1'!$H3546*VLOOKUP('Форма 1'!$F3546,'Придельники с 2022'!$B$4:$X$28,'Форма 1'!U$8),"")</f>
        <v/>
      </c>
      <c r="E3546" s="103" t="str">
        <f>IF(ISNUMBER('Форма 1'!V3546),'Форма 1'!$H3546*VLOOKUP('Форма 1'!$F3546,'Придельники с 2022'!$B$4:$X$28,'Форма 1'!V$8),"")</f>
        <v/>
      </c>
      <c r="F3546" s="103" t="str">
        <f>IF(ISNUMBER('Форма 1'!W3546),'Форма 1'!$H3546*VLOOKUP('Форма 1'!$F3546,'Придельники с 2022'!$B$4:$X$28,'Форма 1'!W$8),"")</f>
        <v/>
      </c>
      <c r="G3546" s="103" t="str">
        <f>IF(ISNUMBER('Форма 1'!X3546),'Форма 1'!$H3546*VLOOKUP('Форма 1'!$F3546,'Придельники с 2022'!$B$4:$X$28,'Форма 1'!X$8),"")</f>
        <v/>
      </c>
      <c r="H3546" s="103" t="str">
        <f>IF(ISNUMBER('Форма 1'!Y3546),'Форма 1'!$H3546*VLOOKUP('Форма 1'!$F3546,'Придельники с 2022'!$B$4:$X$28,'Форма 1'!Y$8),"")</f>
        <v/>
      </c>
      <c r="I3546" s="103" t="str">
        <f>IF(ISNUMBER('Форма 1'!Z3546),'Форма 1'!$H3546*VLOOKUP('Форма 1'!$F3546,'Придельники с 2022'!$B$4:$X$28,'Форма 1'!Z$8),"")</f>
        <v/>
      </c>
      <c r="J3546" s="103" t="str">
        <f>IF(ISNUMBER('Форма 1'!AA3546),'Форма 1'!$H3546*VLOOKUP('Форма 1'!$F3546,'Придельники с 2022'!$B$4:$X$28,'Форма 1'!AA$8),"")</f>
        <v/>
      </c>
      <c r="K3546" s="90"/>
      <c r="L3546" s="87"/>
      <c r="M3546" s="103">
        <f>IF(ISNUMBER('Форма 1'!AD3546),'Форма 1'!$H3546*VLOOKUP('Форма 1'!$F3546,'Придельники с 2022'!$B$4:$X$28,'Форма 1'!AD$8),"")</f>
        <v>12205890.256000003</v>
      </c>
      <c r="N3546" s="103" t="str">
        <f>IF(ISBLANK('Форма 1'!$AE3546),"",IF('Форма 1'!$AE3546=1,'Форма 1'!$H3546*VLOOKUP('Форма 1'!$F3546,'Придельники с 2022'!$B$4:$X$28,'Форма 1'!$AE$8,0),IF('Форма 1'!$AE3546=2,'Форма 1'!$H3546*VLOOKUP('Форма 1'!$F3546,'Придельники с 2022'!$B$4:$X$28,13,0),IF('Форма 1'!$AE3546=3,'Форма 1'!$H3546*VLOOKUP('Форма 1'!$F3546,'Придельники с 2022'!$B$4:$X$28,12,0)))))</f>
        <v/>
      </c>
      <c r="O3546" s="103" t="str">
        <f>IF(ISNUMBER('Форма 1'!AF3546),'Форма 1'!$H3546*VLOOKUP('Форма 1'!$F3546,'Придельники с 2022'!$B$4:$X$28,'Форма 1'!AF$8),"")</f>
        <v/>
      </c>
      <c r="P3546" s="87"/>
      <c r="Q3546" s="103" t="str">
        <f>IF(ISNUMBER('Форма 1'!AH3546),'Форма 1'!$H3546*VLOOKUP('Форма 1'!$F3546,'Придельники с 2022'!$B$4:$X$28,'Форма 1'!AH$8),"")</f>
        <v/>
      </c>
      <c r="R3546" s="103" t="str">
        <f>IF(ISNUMBER('Форма 1'!AI3546),'Форма 1'!$H3546*VLOOKUP('Форма 1'!$F3546,'Придельники с 2022'!$B$4:$X$28,'Форма 1'!AI$8),"")</f>
        <v/>
      </c>
      <c r="S3546" s="103" t="str">
        <f>IF(ISNUMBER('Форма 1'!AJ3546),'Форма 1'!$H3546*VLOOKUP('Форма 1'!$F3546,'Придельники с 2022'!$B$4:$X$28,'Форма 1'!AJ$8),"")</f>
        <v/>
      </c>
      <c r="T3546" s="87"/>
    </row>
    <row r="3547" spans="1:20">
      <c r="A3547" s="188">
        <f t="shared" si="257"/>
        <v>387</v>
      </c>
      <c r="B3547" s="189" t="s">
        <v>3420</v>
      </c>
      <c r="C3547" s="99">
        <f t="shared" si="256"/>
        <v>16043339.648000002</v>
      </c>
      <c r="D3547" s="103" t="str">
        <f>IF(ISNUMBER('Форма 1'!U3547),'Форма 1'!$H3547*VLOOKUP('Форма 1'!$F3547,'Придельники с 2022'!$B$4:$X$28,'Форма 1'!U$8),"")</f>
        <v/>
      </c>
      <c r="E3547" s="103" t="str">
        <f>IF(ISNUMBER('Форма 1'!V3547),'Форма 1'!$H3547*VLOOKUP('Форма 1'!$F3547,'Придельники с 2022'!$B$4:$X$28,'Форма 1'!V$8),"")</f>
        <v/>
      </c>
      <c r="F3547" s="103" t="str">
        <f>IF(ISNUMBER('Форма 1'!W3547),'Форма 1'!$H3547*VLOOKUP('Форма 1'!$F3547,'Придельники с 2022'!$B$4:$X$28,'Форма 1'!W$8),"")</f>
        <v/>
      </c>
      <c r="G3547" s="103" t="str">
        <f>IF(ISNUMBER('Форма 1'!X3547),'Форма 1'!$H3547*VLOOKUP('Форма 1'!$F3547,'Придельники с 2022'!$B$4:$X$28,'Форма 1'!X$8),"")</f>
        <v/>
      </c>
      <c r="H3547" s="103" t="str">
        <f>IF(ISNUMBER('Форма 1'!Y3547),'Форма 1'!$H3547*VLOOKUP('Форма 1'!$F3547,'Придельники с 2022'!$B$4:$X$28,'Форма 1'!Y$8),"")</f>
        <v/>
      </c>
      <c r="I3547" s="103" t="str">
        <f>IF(ISNUMBER('Форма 1'!Z3547),'Форма 1'!$H3547*VLOOKUP('Форма 1'!$F3547,'Придельники с 2022'!$B$4:$X$28,'Форма 1'!Z$8),"")</f>
        <v/>
      </c>
      <c r="J3547" s="103" t="str">
        <f>IF(ISNUMBER('Форма 1'!AA3547),'Форма 1'!$H3547*VLOOKUP('Форма 1'!$F3547,'Придельники с 2022'!$B$4:$X$28,'Форма 1'!AA$8),"")</f>
        <v/>
      </c>
      <c r="K3547" s="90"/>
      <c r="L3547" s="87"/>
      <c r="M3547" s="103">
        <f>IF(ISNUMBER('Форма 1'!AD3547),'Форма 1'!$H3547*VLOOKUP('Форма 1'!$F3547,'Придельники с 2022'!$B$4:$X$28,'Форма 1'!AD$8),"")</f>
        <v>16043339.648000002</v>
      </c>
      <c r="N3547" s="103" t="str">
        <f>IF(ISBLANK('Форма 1'!$AE3547),"",IF('Форма 1'!$AE3547=1,'Форма 1'!$H3547*VLOOKUP('Форма 1'!$F3547,'Придельники с 2022'!$B$4:$X$28,'Форма 1'!$AE$8,0),IF('Форма 1'!$AE3547=2,'Форма 1'!$H3547*VLOOKUP('Форма 1'!$F3547,'Придельники с 2022'!$B$4:$X$28,13,0),IF('Форма 1'!$AE3547=3,'Форма 1'!$H3547*VLOOKUP('Форма 1'!$F3547,'Придельники с 2022'!$B$4:$X$28,12,0)))))</f>
        <v/>
      </c>
      <c r="O3547" s="103" t="str">
        <f>IF(ISNUMBER('Форма 1'!AF3547),'Форма 1'!$H3547*VLOOKUP('Форма 1'!$F3547,'Придельники с 2022'!$B$4:$X$28,'Форма 1'!AF$8),"")</f>
        <v/>
      </c>
      <c r="P3547" s="87"/>
      <c r="Q3547" s="103" t="str">
        <f>IF(ISNUMBER('Форма 1'!AH3547),'Форма 1'!$H3547*VLOOKUP('Форма 1'!$F3547,'Придельники с 2022'!$B$4:$X$28,'Форма 1'!AH$8),"")</f>
        <v/>
      </c>
      <c r="R3547" s="103" t="str">
        <f>IF(ISNUMBER('Форма 1'!AI3547),'Форма 1'!$H3547*VLOOKUP('Форма 1'!$F3547,'Придельники с 2022'!$B$4:$X$28,'Форма 1'!AI$8),"")</f>
        <v/>
      </c>
      <c r="S3547" s="103" t="str">
        <f>IF(ISNUMBER('Форма 1'!AJ3547),'Форма 1'!$H3547*VLOOKUP('Форма 1'!$F3547,'Придельники с 2022'!$B$4:$X$28,'Форма 1'!AJ$8),"")</f>
        <v/>
      </c>
      <c r="T3547" s="87"/>
    </row>
    <row r="3548" spans="1:20">
      <c r="A3548" s="188">
        <f t="shared" si="257"/>
        <v>388</v>
      </c>
      <c r="B3548" s="189" t="s">
        <v>3421</v>
      </c>
      <c r="C3548" s="99">
        <f t="shared" si="256"/>
        <v>7659136.4640000006</v>
      </c>
      <c r="D3548" s="103" t="str">
        <f>IF(ISNUMBER('Форма 1'!U3548),'Форма 1'!$H3548*VLOOKUP('Форма 1'!$F3548,'Придельники с 2022'!$B$4:$X$28,'Форма 1'!U$8),"")</f>
        <v/>
      </c>
      <c r="E3548" s="103" t="str">
        <f>IF(ISNUMBER('Форма 1'!V3548),'Форма 1'!$H3548*VLOOKUP('Форма 1'!$F3548,'Придельники с 2022'!$B$4:$X$28,'Форма 1'!V$8),"")</f>
        <v/>
      </c>
      <c r="F3548" s="103" t="str">
        <f>IF(ISNUMBER('Форма 1'!W3548),'Форма 1'!$H3548*VLOOKUP('Форма 1'!$F3548,'Придельники с 2022'!$B$4:$X$28,'Форма 1'!W$8),"")</f>
        <v/>
      </c>
      <c r="G3548" s="103" t="str">
        <f>IF(ISNUMBER('Форма 1'!X3548),'Форма 1'!$H3548*VLOOKUP('Форма 1'!$F3548,'Придельники с 2022'!$B$4:$X$28,'Форма 1'!X$8),"")</f>
        <v/>
      </c>
      <c r="H3548" s="103" t="str">
        <f>IF(ISNUMBER('Форма 1'!Y3548),'Форма 1'!$H3548*VLOOKUP('Форма 1'!$F3548,'Придельники с 2022'!$B$4:$X$28,'Форма 1'!Y$8),"")</f>
        <v/>
      </c>
      <c r="I3548" s="103" t="str">
        <f>IF(ISNUMBER('Форма 1'!Z3548),'Форма 1'!$H3548*VLOOKUP('Форма 1'!$F3548,'Придельники с 2022'!$B$4:$X$28,'Форма 1'!Z$8),"")</f>
        <v/>
      </c>
      <c r="J3548" s="103" t="str">
        <f>IF(ISNUMBER('Форма 1'!AA3548),'Форма 1'!$H3548*VLOOKUP('Форма 1'!$F3548,'Придельники с 2022'!$B$4:$X$28,'Форма 1'!AA$8),"")</f>
        <v/>
      </c>
      <c r="K3548" s="90"/>
      <c r="L3548" s="87"/>
      <c r="M3548" s="103">
        <f>IF(ISNUMBER('Форма 1'!AD3548),'Форма 1'!$H3548*VLOOKUP('Форма 1'!$F3548,'Придельники с 2022'!$B$4:$X$28,'Форма 1'!AD$8),"")</f>
        <v>7659136.4640000006</v>
      </c>
      <c r="N3548" s="103" t="str">
        <f>IF(ISBLANK('Форма 1'!$AE3548),"",IF('Форма 1'!$AE3548=1,'Форма 1'!$H3548*VLOOKUP('Форма 1'!$F3548,'Придельники с 2022'!$B$4:$X$28,'Форма 1'!$AE$8,0),IF('Форма 1'!$AE3548=2,'Форма 1'!$H3548*VLOOKUP('Форма 1'!$F3548,'Придельники с 2022'!$B$4:$X$28,13,0),IF('Форма 1'!$AE3548=3,'Форма 1'!$H3548*VLOOKUP('Форма 1'!$F3548,'Придельники с 2022'!$B$4:$X$28,12,0)))))</f>
        <v/>
      </c>
      <c r="O3548" s="103" t="str">
        <f>IF(ISNUMBER('Форма 1'!AF3548),'Форма 1'!$H3548*VLOOKUP('Форма 1'!$F3548,'Придельники с 2022'!$B$4:$X$28,'Форма 1'!AF$8),"")</f>
        <v/>
      </c>
      <c r="P3548" s="87"/>
      <c r="Q3548" s="103" t="str">
        <f>IF(ISNUMBER('Форма 1'!AH3548),'Форма 1'!$H3548*VLOOKUP('Форма 1'!$F3548,'Придельники с 2022'!$B$4:$X$28,'Форма 1'!AH$8),"")</f>
        <v/>
      </c>
      <c r="R3548" s="103" t="str">
        <f>IF(ISNUMBER('Форма 1'!AI3548),'Форма 1'!$H3548*VLOOKUP('Форма 1'!$F3548,'Придельники с 2022'!$B$4:$X$28,'Форма 1'!AI$8),"")</f>
        <v/>
      </c>
      <c r="S3548" s="103" t="str">
        <f>IF(ISNUMBER('Форма 1'!AJ3548),'Форма 1'!$H3548*VLOOKUP('Форма 1'!$F3548,'Придельники с 2022'!$B$4:$X$28,'Форма 1'!AJ$8),"")</f>
        <v/>
      </c>
      <c r="T3548" s="87"/>
    </row>
    <row r="3549" spans="1:20">
      <c r="A3549" s="188">
        <f t="shared" si="257"/>
        <v>389</v>
      </c>
      <c r="B3549" s="189" t="s">
        <v>3422</v>
      </c>
      <c r="C3549" s="99">
        <f t="shared" si="256"/>
        <v>1349701.9919999999</v>
      </c>
      <c r="D3549" s="103" t="str">
        <f>IF(ISNUMBER('Форма 1'!U3549),'Форма 1'!$H3549*VLOOKUP('Форма 1'!$F3549,'Придельники с 2022'!$B$4:$X$28,'Форма 1'!U$8),"")</f>
        <v/>
      </c>
      <c r="E3549" s="103" t="str">
        <f>IF(ISNUMBER('Форма 1'!V3549),'Форма 1'!$H3549*VLOOKUP('Форма 1'!$F3549,'Придельники с 2022'!$B$4:$X$28,'Форма 1'!V$8),"")</f>
        <v/>
      </c>
      <c r="F3549" s="103" t="str">
        <f>IF(ISNUMBER('Форма 1'!W3549),'Форма 1'!$H3549*VLOOKUP('Форма 1'!$F3549,'Придельники с 2022'!$B$4:$X$28,'Форма 1'!W$8),"")</f>
        <v/>
      </c>
      <c r="G3549" s="103" t="str">
        <f>IF(ISNUMBER('Форма 1'!X3549),'Форма 1'!$H3549*VLOOKUP('Форма 1'!$F3549,'Придельники с 2022'!$B$4:$X$28,'Форма 1'!X$8),"")</f>
        <v/>
      </c>
      <c r="H3549" s="103" t="str">
        <f>IF(ISNUMBER('Форма 1'!Y3549),'Форма 1'!$H3549*VLOOKUP('Форма 1'!$F3549,'Придельники с 2022'!$B$4:$X$28,'Форма 1'!Y$8),"")</f>
        <v/>
      </c>
      <c r="I3549" s="103" t="str">
        <f>IF(ISNUMBER('Форма 1'!Z3549),'Форма 1'!$H3549*VLOOKUP('Форма 1'!$F3549,'Придельники с 2022'!$B$4:$X$28,'Форма 1'!Z$8),"")</f>
        <v/>
      </c>
      <c r="J3549" s="103" t="str">
        <f>IF(ISNUMBER('Форма 1'!AA3549),'Форма 1'!$H3549*VLOOKUP('Форма 1'!$F3549,'Придельники с 2022'!$B$4:$X$28,'Форма 1'!AA$8),"")</f>
        <v/>
      </c>
      <c r="K3549" s="90"/>
      <c r="L3549" s="87"/>
      <c r="M3549" s="103" t="str">
        <f>IF(ISNUMBER('Форма 1'!AD3549),'Форма 1'!$H3549*VLOOKUP('Форма 1'!$F3549,'Придельники с 2022'!$B$4:$X$28,'Форма 1'!AD$8),"")</f>
        <v/>
      </c>
      <c r="N3549" s="103" t="str">
        <f>IF(ISBLANK('Форма 1'!$AE3549),"",IF('Форма 1'!$AE3549=1,'Форма 1'!$H3549*VLOOKUP('Форма 1'!$F3549,'Придельники с 2022'!$B$4:$X$28,'Форма 1'!$AE$8,0),IF('Форма 1'!$AE3549=2,'Форма 1'!$H3549*VLOOKUP('Форма 1'!$F3549,'Придельники с 2022'!$B$4:$X$28,13,0),IF('Форма 1'!$AE3549=3,'Форма 1'!$H3549*VLOOKUP('Форма 1'!$F3549,'Придельники с 2022'!$B$4:$X$28,12,0)))))</f>
        <v/>
      </c>
      <c r="O3549" s="103">
        <f>IF(ISNUMBER('Форма 1'!AF3549),'Форма 1'!$H3549*VLOOKUP('Форма 1'!$F3549,'Придельники с 2022'!$B$4:$X$28,'Форма 1'!AF$8),"")</f>
        <v>1349701.9919999999</v>
      </c>
      <c r="P3549" s="87"/>
      <c r="Q3549" s="103" t="str">
        <f>IF(ISNUMBER('Форма 1'!AH3549),'Форма 1'!$H3549*VLOOKUP('Форма 1'!$F3549,'Придельники с 2022'!$B$4:$X$28,'Форма 1'!AH$8),"")</f>
        <v/>
      </c>
      <c r="R3549" s="103" t="str">
        <f>IF(ISNUMBER('Форма 1'!AI3549),'Форма 1'!$H3549*VLOOKUP('Форма 1'!$F3549,'Придельники с 2022'!$B$4:$X$28,'Форма 1'!AI$8),"")</f>
        <v/>
      </c>
      <c r="S3549" s="103" t="str">
        <f>IF(ISNUMBER('Форма 1'!AJ3549),'Форма 1'!$H3549*VLOOKUP('Форма 1'!$F3549,'Придельники с 2022'!$B$4:$X$28,'Форма 1'!AJ$8),"")</f>
        <v/>
      </c>
      <c r="T3549" s="87"/>
    </row>
    <row r="3550" spans="1:20">
      <c r="A3550" s="188">
        <f t="shared" si="257"/>
        <v>390</v>
      </c>
      <c r="B3550" s="189" t="s">
        <v>3423</v>
      </c>
      <c r="C3550" s="99">
        <f t="shared" si="256"/>
        <v>5557017.8399999999</v>
      </c>
      <c r="D3550" s="103" t="str">
        <f>IF(ISNUMBER('Форма 1'!U3550),'Форма 1'!$H3550*VLOOKUP('Форма 1'!$F3550,'Придельники с 2022'!$B$4:$X$28,'Форма 1'!U$8),"")</f>
        <v/>
      </c>
      <c r="E3550" s="103" t="str">
        <f>IF(ISNUMBER('Форма 1'!V3550),'Форма 1'!$H3550*VLOOKUP('Форма 1'!$F3550,'Придельники с 2022'!$B$4:$X$28,'Форма 1'!V$8),"")</f>
        <v/>
      </c>
      <c r="F3550" s="103" t="str">
        <f>IF(ISNUMBER('Форма 1'!W3550),'Форма 1'!$H3550*VLOOKUP('Форма 1'!$F3550,'Придельники с 2022'!$B$4:$X$28,'Форма 1'!W$8),"")</f>
        <v/>
      </c>
      <c r="G3550" s="103" t="str">
        <f>IF(ISNUMBER('Форма 1'!X3550),'Форма 1'!$H3550*VLOOKUP('Форма 1'!$F3550,'Придельники с 2022'!$B$4:$X$28,'Форма 1'!X$8),"")</f>
        <v/>
      </c>
      <c r="H3550" s="103" t="str">
        <f>IF(ISNUMBER('Форма 1'!Y3550),'Форма 1'!$H3550*VLOOKUP('Форма 1'!$F3550,'Придельники с 2022'!$B$4:$X$28,'Форма 1'!Y$8),"")</f>
        <v/>
      </c>
      <c r="I3550" s="103" t="str">
        <f>IF(ISNUMBER('Форма 1'!Z3550),'Форма 1'!$H3550*VLOOKUP('Форма 1'!$F3550,'Придельники с 2022'!$B$4:$X$28,'Форма 1'!Z$8),"")</f>
        <v/>
      </c>
      <c r="J3550" s="103" t="str">
        <f>IF(ISNUMBER('Форма 1'!AA3550),'Форма 1'!$H3550*VLOOKUP('Форма 1'!$F3550,'Придельники с 2022'!$B$4:$X$28,'Форма 1'!AA$8),"")</f>
        <v/>
      </c>
      <c r="K3550" s="90">
        <v>2</v>
      </c>
      <c r="L3550" s="87">
        <f>2778508.92*K3550</f>
        <v>5557017.8399999999</v>
      </c>
      <c r="M3550" s="103" t="str">
        <f>IF(ISNUMBER('Форма 1'!AD3550),'Форма 1'!$H3550*VLOOKUP('Форма 1'!$F3550,'Придельники с 2022'!$B$4:$X$28,'Форма 1'!AD$8),"")</f>
        <v/>
      </c>
      <c r="N3550" s="103" t="str">
        <f>IF(ISBLANK('Форма 1'!$AE3550),"",IF('Форма 1'!$AE3550=1,'Форма 1'!$H3550*VLOOKUP('Форма 1'!$F3550,'Придельники с 2022'!$B$4:$X$28,'Форма 1'!$AE$8,0),IF('Форма 1'!$AE3550=2,'Форма 1'!$H3550*VLOOKUP('Форма 1'!$F3550,'Придельники с 2022'!$B$4:$X$28,13,0),IF('Форма 1'!$AE3550=3,'Форма 1'!$H3550*VLOOKUP('Форма 1'!$F3550,'Придельники с 2022'!$B$4:$X$28,12,0)))))</f>
        <v/>
      </c>
      <c r="O3550" s="103" t="str">
        <f>IF(ISNUMBER('Форма 1'!AF3550),'Форма 1'!$H3550*VLOOKUP('Форма 1'!$F3550,'Придельники с 2022'!$B$4:$X$28,'Форма 1'!AF$8),"")</f>
        <v/>
      </c>
      <c r="P3550" s="87"/>
      <c r="Q3550" s="103" t="str">
        <f>IF(ISNUMBER('Форма 1'!AH3550),'Форма 1'!$H3550*VLOOKUP('Форма 1'!$F3550,'Придельники с 2022'!$B$4:$X$28,'Форма 1'!AH$8),"")</f>
        <v/>
      </c>
      <c r="R3550" s="103" t="str">
        <f>IF(ISNUMBER('Форма 1'!AI3550),'Форма 1'!$H3550*VLOOKUP('Форма 1'!$F3550,'Придельники с 2022'!$B$4:$X$28,'Форма 1'!AI$8),"")</f>
        <v/>
      </c>
      <c r="S3550" s="103" t="str">
        <f>IF(ISNUMBER('Форма 1'!AJ3550),'Форма 1'!$H3550*VLOOKUP('Форма 1'!$F3550,'Придельники с 2022'!$B$4:$X$28,'Форма 1'!AJ$8),"")</f>
        <v/>
      </c>
      <c r="T3550" s="87"/>
    </row>
    <row r="3551" spans="1:20">
      <c r="A3551" s="188">
        <f t="shared" si="257"/>
        <v>391</v>
      </c>
      <c r="B3551" s="189" t="s">
        <v>3424</v>
      </c>
      <c r="C3551" s="99">
        <f t="shared" si="256"/>
        <v>1921041.3290000001</v>
      </c>
      <c r="D3551" s="103" t="str">
        <f>IF(ISNUMBER('Форма 1'!U3551),'Форма 1'!$H3551*VLOOKUP('Форма 1'!$F3551,'Придельники с 2022'!$B$4:$X$28,'Форма 1'!U$8),"")</f>
        <v/>
      </c>
      <c r="E3551" s="103" t="str">
        <f>IF(ISNUMBER('Форма 1'!V3551),'Форма 1'!$H3551*VLOOKUP('Форма 1'!$F3551,'Придельники с 2022'!$B$4:$X$28,'Форма 1'!V$8),"")</f>
        <v/>
      </c>
      <c r="F3551" s="103" t="str">
        <f>IF(ISNUMBER('Форма 1'!W3551),'Форма 1'!$H3551*VLOOKUP('Форма 1'!$F3551,'Придельники с 2022'!$B$4:$X$28,'Форма 1'!W$8),"")</f>
        <v/>
      </c>
      <c r="G3551" s="103" t="str">
        <f>IF(ISNUMBER('Форма 1'!X3551),'Форма 1'!$H3551*VLOOKUP('Форма 1'!$F3551,'Придельники с 2022'!$B$4:$X$28,'Форма 1'!X$8),"")</f>
        <v/>
      </c>
      <c r="H3551" s="103" t="str">
        <f>IF(ISNUMBER('Форма 1'!Y3551),'Форма 1'!$H3551*VLOOKUP('Форма 1'!$F3551,'Придельники с 2022'!$B$4:$X$28,'Форма 1'!Y$8),"")</f>
        <v/>
      </c>
      <c r="I3551" s="103" t="str">
        <f>IF(ISNUMBER('Форма 1'!Z3551),'Форма 1'!$H3551*VLOOKUP('Форма 1'!$F3551,'Придельники с 2022'!$B$4:$X$28,'Форма 1'!Z$8),"")</f>
        <v/>
      </c>
      <c r="J3551" s="103" t="str">
        <f>IF(ISNUMBER('Форма 1'!AA3551),'Форма 1'!$H3551*VLOOKUP('Форма 1'!$F3551,'Придельники с 2022'!$B$4:$X$28,'Форма 1'!AA$8),"")</f>
        <v/>
      </c>
      <c r="K3551" s="90"/>
      <c r="L3551" s="87"/>
      <c r="M3551" s="103" t="str">
        <f>IF(ISNUMBER('Форма 1'!AD3551),'Форма 1'!$H3551*VLOOKUP('Форма 1'!$F3551,'Придельники с 2022'!$B$4:$X$28,'Форма 1'!AD$8),"")</f>
        <v/>
      </c>
      <c r="N3551" s="103" t="str">
        <f>IF(ISBLANK('Форма 1'!$AE3551),"",IF('Форма 1'!$AE3551=1,'Форма 1'!$H3551*VLOOKUP('Форма 1'!$F3551,'Придельники с 2022'!$B$4:$X$28,'Форма 1'!$AE$8,0),IF('Форма 1'!$AE3551=2,'Форма 1'!$H3551*VLOOKUP('Форма 1'!$F3551,'Придельники с 2022'!$B$4:$X$28,13,0),IF('Форма 1'!$AE3551=3,'Форма 1'!$H3551*VLOOKUP('Форма 1'!$F3551,'Придельники с 2022'!$B$4:$X$28,12,0)))))</f>
        <v/>
      </c>
      <c r="O3551" s="103">
        <f>IF(ISNUMBER('Форма 1'!AF3551),'Форма 1'!$H3551*VLOOKUP('Форма 1'!$F3551,'Придельники с 2022'!$B$4:$X$28,'Форма 1'!AF$8),"")</f>
        <v>1921041.3290000001</v>
      </c>
      <c r="P3551" s="87"/>
      <c r="Q3551" s="103" t="str">
        <f>IF(ISNUMBER('Форма 1'!AH3551),'Форма 1'!$H3551*VLOOKUP('Форма 1'!$F3551,'Придельники с 2022'!$B$4:$X$28,'Форма 1'!AH$8),"")</f>
        <v/>
      </c>
      <c r="R3551" s="103" t="str">
        <f>IF(ISNUMBER('Форма 1'!AI3551),'Форма 1'!$H3551*VLOOKUP('Форма 1'!$F3551,'Придельники с 2022'!$B$4:$X$28,'Форма 1'!AI$8),"")</f>
        <v/>
      </c>
      <c r="S3551" s="103" t="str">
        <f>IF(ISNUMBER('Форма 1'!AJ3551),'Форма 1'!$H3551*VLOOKUP('Форма 1'!$F3551,'Придельники с 2022'!$B$4:$X$28,'Форма 1'!AJ$8),"")</f>
        <v/>
      </c>
      <c r="T3551" s="87"/>
    </row>
    <row r="3552" spans="1:20">
      <c r="A3552" s="188">
        <f t="shared" si="257"/>
        <v>392</v>
      </c>
      <c r="B3552" s="189" t="s">
        <v>3425</v>
      </c>
      <c r="C3552" s="99">
        <f t="shared" si="256"/>
        <v>4027176.4060000004</v>
      </c>
      <c r="D3552" s="103" t="str">
        <f>IF(ISNUMBER('Форма 1'!U3552),'Форма 1'!$H3552*VLOOKUP('Форма 1'!$F3552,'Придельники с 2022'!$B$4:$X$28,'Форма 1'!U$8),"")</f>
        <v/>
      </c>
      <c r="E3552" s="103" t="str">
        <f>IF(ISNUMBER('Форма 1'!V3552),'Форма 1'!$H3552*VLOOKUP('Форма 1'!$F3552,'Придельники с 2022'!$B$4:$X$28,'Форма 1'!V$8),"")</f>
        <v/>
      </c>
      <c r="F3552" s="103" t="str">
        <f>IF(ISNUMBER('Форма 1'!W3552),'Форма 1'!$H3552*VLOOKUP('Форма 1'!$F3552,'Придельники с 2022'!$B$4:$X$28,'Форма 1'!W$8),"")</f>
        <v/>
      </c>
      <c r="G3552" s="103" t="str">
        <f>IF(ISNUMBER('Форма 1'!X3552),'Форма 1'!$H3552*VLOOKUP('Форма 1'!$F3552,'Придельники с 2022'!$B$4:$X$28,'Форма 1'!X$8),"")</f>
        <v/>
      </c>
      <c r="H3552" s="103" t="str">
        <f>IF(ISNUMBER('Форма 1'!Y3552),'Форма 1'!$H3552*VLOOKUP('Форма 1'!$F3552,'Придельники с 2022'!$B$4:$X$28,'Форма 1'!Y$8),"")</f>
        <v/>
      </c>
      <c r="I3552" s="103" t="str">
        <f>IF(ISNUMBER('Форма 1'!Z3552),'Форма 1'!$H3552*VLOOKUP('Форма 1'!$F3552,'Придельники с 2022'!$B$4:$X$28,'Форма 1'!Z$8),"")</f>
        <v/>
      </c>
      <c r="J3552" s="103" t="str">
        <f>IF(ISNUMBER('Форма 1'!AA3552),'Форма 1'!$H3552*VLOOKUP('Форма 1'!$F3552,'Придельники с 2022'!$B$4:$X$28,'Форма 1'!AA$8),"")</f>
        <v/>
      </c>
      <c r="K3552" s="90"/>
      <c r="L3552" s="87"/>
      <c r="M3552" s="103" t="str">
        <f>IF(ISNUMBER('Форма 1'!AD3552),'Форма 1'!$H3552*VLOOKUP('Форма 1'!$F3552,'Придельники с 2022'!$B$4:$X$28,'Форма 1'!AD$8),"")</f>
        <v/>
      </c>
      <c r="N3552" s="103" t="str">
        <f>IF(ISBLANK('Форма 1'!$AE3552),"",IF('Форма 1'!$AE3552=1,'Форма 1'!$H3552*VLOOKUP('Форма 1'!$F3552,'Придельники с 2022'!$B$4:$X$28,'Форма 1'!$AE$8,0),IF('Форма 1'!$AE3552=2,'Форма 1'!$H3552*VLOOKUP('Форма 1'!$F3552,'Придельники с 2022'!$B$4:$X$28,13,0),IF('Форма 1'!$AE3552=3,'Форма 1'!$H3552*VLOOKUP('Форма 1'!$F3552,'Придельники с 2022'!$B$4:$X$28,12,0)))))</f>
        <v/>
      </c>
      <c r="O3552" s="103">
        <f>IF(ISNUMBER('Форма 1'!AF3552),'Форма 1'!$H3552*VLOOKUP('Форма 1'!$F3552,'Придельники с 2022'!$B$4:$X$28,'Форма 1'!AF$8),"")</f>
        <v>4027176.4060000004</v>
      </c>
      <c r="P3552" s="87"/>
      <c r="Q3552" s="103" t="str">
        <f>IF(ISNUMBER('Форма 1'!AH3552),'Форма 1'!$H3552*VLOOKUP('Форма 1'!$F3552,'Придельники с 2022'!$B$4:$X$28,'Форма 1'!AH$8),"")</f>
        <v/>
      </c>
      <c r="R3552" s="103" t="str">
        <f>IF(ISNUMBER('Форма 1'!AI3552),'Форма 1'!$H3552*VLOOKUP('Форма 1'!$F3552,'Придельники с 2022'!$B$4:$X$28,'Форма 1'!AI$8),"")</f>
        <v/>
      </c>
      <c r="S3552" s="103" t="str">
        <f>IF(ISNUMBER('Форма 1'!AJ3552),'Форма 1'!$H3552*VLOOKUP('Форма 1'!$F3552,'Придельники с 2022'!$B$4:$X$28,'Форма 1'!AJ$8),"")</f>
        <v/>
      </c>
      <c r="T3552" s="87"/>
    </row>
    <row r="3553" spans="1:20">
      <c r="A3553" s="188">
        <f t="shared" si="257"/>
        <v>393</v>
      </c>
      <c r="B3553" s="189" t="s">
        <v>3426</v>
      </c>
      <c r="C3553" s="99">
        <f t="shared" si="256"/>
        <v>34988780.644999996</v>
      </c>
      <c r="D3553" s="103" t="str">
        <f>IF(ISNUMBER('Форма 1'!U3553),'Форма 1'!$H3553*VLOOKUP('Форма 1'!$F3553,'Придельники с 2022'!$B$4:$X$28,'Форма 1'!U$8),"")</f>
        <v/>
      </c>
      <c r="E3553" s="103" t="str">
        <f>IF(ISNUMBER('Форма 1'!V3553),'Форма 1'!$H3553*VLOOKUP('Форма 1'!$F3553,'Придельники с 2022'!$B$4:$X$28,'Форма 1'!V$8),"")</f>
        <v/>
      </c>
      <c r="F3553" s="103" t="str">
        <f>IF(ISNUMBER('Форма 1'!W3553),'Форма 1'!$H3553*VLOOKUP('Форма 1'!$F3553,'Придельники с 2022'!$B$4:$X$28,'Форма 1'!W$8),"")</f>
        <v/>
      </c>
      <c r="G3553" s="103" t="str">
        <f>IF(ISNUMBER('Форма 1'!X3553),'Форма 1'!$H3553*VLOOKUP('Форма 1'!$F3553,'Придельники с 2022'!$B$4:$X$28,'Форма 1'!X$8),"")</f>
        <v/>
      </c>
      <c r="H3553" s="103" t="str">
        <f>IF(ISNUMBER('Форма 1'!Y3553),'Форма 1'!$H3553*VLOOKUP('Форма 1'!$F3553,'Придельники с 2022'!$B$4:$X$28,'Форма 1'!Y$8),"")</f>
        <v/>
      </c>
      <c r="I3553" s="103" t="str">
        <f>IF(ISNUMBER('Форма 1'!Z3553),'Форма 1'!$H3553*VLOOKUP('Форма 1'!$F3553,'Придельники с 2022'!$B$4:$X$28,'Форма 1'!Z$8),"")</f>
        <v/>
      </c>
      <c r="J3553" s="103" t="str">
        <f>IF(ISNUMBER('Форма 1'!AA3553),'Форма 1'!$H3553*VLOOKUP('Форма 1'!$F3553,'Придельники с 2022'!$B$4:$X$28,'Форма 1'!AA$8),"")</f>
        <v/>
      </c>
      <c r="K3553" s="90"/>
      <c r="L3553" s="87"/>
      <c r="M3553" s="103" t="str">
        <f>IF(ISNUMBER('Форма 1'!AD3553),'Форма 1'!$H3553*VLOOKUP('Форма 1'!$F3553,'Придельники с 2022'!$B$4:$X$28,'Форма 1'!AD$8),"")</f>
        <v/>
      </c>
      <c r="N3553" s="103">
        <f>IF(ISBLANK('Форма 1'!$AE3553),"",IF('Форма 1'!$AE3553=1,'Форма 1'!$H3553*VLOOKUP('Форма 1'!$F3553,'Придельники с 2022'!$B$4:$X$28,'Форма 1'!$AE$8,0),IF('Форма 1'!$AE3553=2,'Форма 1'!$H3553*VLOOKUP('Форма 1'!$F3553,'Придельники с 2022'!$B$4:$X$28,13,0),IF('Форма 1'!$AE3553=3,'Форма 1'!$H3553*VLOOKUP('Форма 1'!$F3553,'Придельники с 2022'!$B$4:$X$28,12,0)))))</f>
        <v>30795619.399999999</v>
      </c>
      <c r="O3553" s="103">
        <f>IF(ISNUMBER('Форма 1'!AF3553),'Форма 1'!$H3553*VLOOKUP('Форма 1'!$F3553,'Придельники с 2022'!$B$4:$X$28,'Форма 1'!AF$8),"")</f>
        <v>4193161.2450000001</v>
      </c>
      <c r="P3553" s="87"/>
      <c r="Q3553" s="103" t="str">
        <f>IF(ISNUMBER('Форма 1'!AH3553),'Форма 1'!$H3553*VLOOKUP('Форма 1'!$F3553,'Придельники с 2022'!$B$4:$X$28,'Форма 1'!AH$8),"")</f>
        <v/>
      </c>
      <c r="R3553" s="103" t="str">
        <f>IF(ISNUMBER('Форма 1'!AI3553),'Форма 1'!$H3553*VLOOKUP('Форма 1'!$F3553,'Придельники с 2022'!$B$4:$X$28,'Форма 1'!AI$8),"")</f>
        <v/>
      </c>
      <c r="S3553" s="103" t="str">
        <f>IF(ISNUMBER('Форма 1'!AJ3553),'Форма 1'!$H3553*VLOOKUP('Форма 1'!$F3553,'Придельники с 2022'!$B$4:$X$28,'Форма 1'!AJ$8),"")</f>
        <v/>
      </c>
      <c r="T3553" s="87"/>
    </row>
    <row r="3554" spans="1:20">
      <c r="A3554" s="188">
        <f t="shared" si="257"/>
        <v>394</v>
      </c>
      <c r="B3554" s="189" t="s">
        <v>3427</v>
      </c>
      <c r="C3554" s="99">
        <f t="shared" si="256"/>
        <v>51617557.310000002</v>
      </c>
      <c r="D3554" s="103" t="str">
        <f>IF(ISNUMBER('Форма 1'!U3554),'Форма 1'!$H3554*VLOOKUP('Форма 1'!$F3554,'Придельники с 2022'!$B$4:$X$28,'Форма 1'!U$8),"")</f>
        <v/>
      </c>
      <c r="E3554" s="103" t="str">
        <f>IF(ISNUMBER('Форма 1'!V3554),'Форма 1'!$H3554*VLOOKUP('Форма 1'!$F3554,'Придельники с 2022'!$B$4:$X$28,'Форма 1'!V$8),"")</f>
        <v/>
      </c>
      <c r="F3554" s="103" t="str">
        <f>IF(ISNUMBER('Форма 1'!W3554),'Форма 1'!$H3554*VLOOKUP('Форма 1'!$F3554,'Придельники с 2022'!$B$4:$X$28,'Форма 1'!W$8),"")</f>
        <v/>
      </c>
      <c r="G3554" s="103" t="str">
        <f>IF(ISNUMBER('Форма 1'!X3554),'Форма 1'!$H3554*VLOOKUP('Форма 1'!$F3554,'Придельники с 2022'!$B$4:$X$28,'Форма 1'!X$8),"")</f>
        <v/>
      </c>
      <c r="H3554" s="103" t="str">
        <f>IF(ISNUMBER('Форма 1'!Y3554),'Форма 1'!$H3554*VLOOKUP('Форма 1'!$F3554,'Придельники с 2022'!$B$4:$X$28,'Форма 1'!Y$8),"")</f>
        <v/>
      </c>
      <c r="I3554" s="103" t="str">
        <f>IF(ISNUMBER('Форма 1'!Z3554),'Форма 1'!$H3554*VLOOKUP('Форма 1'!$F3554,'Придельники с 2022'!$B$4:$X$28,'Форма 1'!Z$8),"")</f>
        <v/>
      </c>
      <c r="J3554" s="103" t="str">
        <f>IF(ISNUMBER('Форма 1'!AA3554),'Форма 1'!$H3554*VLOOKUP('Форма 1'!$F3554,'Придельники с 2022'!$B$4:$X$28,'Форма 1'!AA$8),"")</f>
        <v/>
      </c>
      <c r="K3554" s="90"/>
      <c r="L3554" s="87"/>
      <c r="M3554" s="103" t="str">
        <f>IF(ISNUMBER('Форма 1'!AD3554),'Форма 1'!$H3554*VLOOKUP('Форма 1'!$F3554,'Придельники с 2022'!$B$4:$X$28,'Форма 1'!AD$8),"")</f>
        <v/>
      </c>
      <c r="N3554" s="103">
        <f>IF(ISBLANK('Форма 1'!$AE3554),"",IF('Форма 1'!$AE3554=1,'Форма 1'!$H3554*VLOOKUP('Форма 1'!$F3554,'Придельники с 2022'!$B$4:$X$28,'Форма 1'!$AE$8,0),IF('Форма 1'!$AE3554=2,'Форма 1'!$H3554*VLOOKUP('Форма 1'!$F3554,'Придельники с 2022'!$B$4:$X$28,13,0),IF('Форма 1'!$AE3554=3,'Форма 1'!$H3554*VLOOKUP('Форма 1'!$F3554,'Придельники с 2022'!$B$4:$X$28,12,0)))))</f>
        <v>45431553.200000003</v>
      </c>
      <c r="O3554" s="103">
        <f>IF(ISNUMBER('Форма 1'!AF3554),'Форма 1'!$H3554*VLOOKUP('Форма 1'!$F3554,'Придельники с 2022'!$B$4:$X$28,'Форма 1'!AF$8),"")</f>
        <v>6186004.1100000003</v>
      </c>
      <c r="P3554" s="87"/>
      <c r="Q3554" s="103" t="str">
        <f>IF(ISNUMBER('Форма 1'!AH3554),'Форма 1'!$H3554*VLOOKUP('Форма 1'!$F3554,'Придельники с 2022'!$B$4:$X$28,'Форма 1'!AH$8),"")</f>
        <v/>
      </c>
      <c r="R3554" s="103" t="str">
        <f>IF(ISNUMBER('Форма 1'!AI3554),'Форма 1'!$H3554*VLOOKUP('Форма 1'!$F3554,'Придельники с 2022'!$B$4:$X$28,'Форма 1'!AI$8),"")</f>
        <v/>
      </c>
      <c r="S3554" s="103" t="str">
        <f>IF(ISNUMBER('Форма 1'!AJ3554),'Форма 1'!$H3554*VLOOKUP('Форма 1'!$F3554,'Придельники с 2022'!$B$4:$X$28,'Форма 1'!AJ$8),"")</f>
        <v/>
      </c>
      <c r="T3554" s="87"/>
    </row>
    <row r="3555" spans="1:20">
      <c r="A3555" s="188">
        <f t="shared" si="257"/>
        <v>395</v>
      </c>
      <c r="B3555" s="189" t="s">
        <v>3428</v>
      </c>
      <c r="C3555" s="99">
        <f t="shared" si="256"/>
        <v>7999028.9199999999</v>
      </c>
      <c r="D3555" s="103" t="str">
        <f>IF(ISNUMBER('Форма 1'!U3555),'Форма 1'!$H3555*VLOOKUP('Форма 1'!$F3555,'Придельники с 2022'!$B$4:$X$28,'Форма 1'!U$8),"")</f>
        <v/>
      </c>
      <c r="E3555" s="103" t="str">
        <f>IF(ISNUMBER('Форма 1'!V3555),'Форма 1'!$H3555*VLOOKUP('Форма 1'!$F3555,'Придельники с 2022'!$B$4:$X$28,'Форма 1'!V$8),"")</f>
        <v/>
      </c>
      <c r="F3555" s="103" t="str">
        <f>IF(ISNUMBER('Форма 1'!W3555),'Форма 1'!$H3555*VLOOKUP('Форма 1'!$F3555,'Придельники с 2022'!$B$4:$X$28,'Форма 1'!W$8),"")</f>
        <v/>
      </c>
      <c r="G3555" s="103" t="str">
        <f>IF(ISNUMBER('Форма 1'!X3555),'Форма 1'!$H3555*VLOOKUP('Форма 1'!$F3555,'Придельники с 2022'!$B$4:$X$28,'Форма 1'!X$8),"")</f>
        <v/>
      </c>
      <c r="H3555" s="103" t="str">
        <f>IF(ISNUMBER('Форма 1'!Y3555),'Форма 1'!$H3555*VLOOKUP('Форма 1'!$F3555,'Придельники с 2022'!$B$4:$X$28,'Форма 1'!Y$8),"")</f>
        <v/>
      </c>
      <c r="I3555" s="103" t="str">
        <f>IF(ISNUMBER('Форма 1'!Z3555),'Форма 1'!$H3555*VLOOKUP('Форма 1'!$F3555,'Придельники с 2022'!$B$4:$X$28,'Форма 1'!Z$8),"")</f>
        <v/>
      </c>
      <c r="J3555" s="103" t="str">
        <f>IF(ISNUMBER('Форма 1'!AA3555),'Форма 1'!$H3555*VLOOKUP('Форма 1'!$F3555,'Придельники с 2022'!$B$4:$X$28,'Форма 1'!AA$8),"")</f>
        <v/>
      </c>
      <c r="K3555" s="90">
        <v>2</v>
      </c>
      <c r="L3555" s="87">
        <f>3930316.8+4068712.12</f>
        <v>7999028.9199999999</v>
      </c>
      <c r="M3555" s="103" t="str">
        <f>IF(ISNUMBER('Форма 1'!AD3555),'Форма 1'!$H3555*VLOOKUP('Форма 1'!$F3555,'Придельники с 2022'!$B$4:$X$28,'Форма 1'!AD$8),"")</f>
        <v/>
      </c>
      <c r="N3555" s="103" t="str">
        <f>IF(ISBLANK('Форма 1'!$AE3555),"",IF('Форма 1'!$AE3555=1,'Форма 1'!$H3555*VLOOKUP('Форма 1'!$F3555,'Придельники с 2022'!$B$4:$X$28,'Форма 1'!$AE$8,0),IF('Форма 1'!$AE3555=2,'Форма 1'!$H3555*VLOOKUP('Форма 1'!$F3555,'Придельники с 2022'!$B$4:$X$28,13,0),IF('Форма 1'!$AE3555=3,'Форма 1'!$H3555*VLOOKUP('Форма 1'!$F3555,'Придельники с 2022'!$B$4:$X$28,12,0)))))</f>
        <v/>
      </c>
      <c r="O3555" s="103" t="str">
        <f>IF(ISNUMBER('Форма 1'!AF3555),'Форма 1'!$H3555*VLOOKUP('Форма 1'!$F3555,'Придельники с 2022'!$B$4:$X$28,'Форма 1'!AF$8),"")</f>
        <v/>
      </c>
      <c r="P3555" s="87"/>
      <c r="Q3555" s="103" t="str">
        <f>IF(ISNUMBER('Форма 1'!AH3555),'Форма 1'!$H3555*VLOOKUP('Форма 1'!$F3555,'Придельники с 2022'!$B$4:$X$28,'Форма 1'!AH$8),"")</f>
        <v/>
      </c>
      <c r="R3555" s="103" t="str">
        <f>IF(ISNUMBER('Форма 1'!AI3555),'Форма 1'!$H3555*VLOOKUP('Форма 1'!$F3555,'Придельники с 2022'!$B$4:$X$28,'Форма 1'!AI$8),"")</f>
        <v/>
      </c>
      <c r="S3555" s="103" t="str">
        <f>IF(ISNUMBER('Форма 1'!AJ3555),'Форма 1'!$H3555*VLOOKUP('Форма 1'!$F3555,'Придельники с 2022'!$B$4:$X$28,'Форма 1'!AJ$8),"")</f>
        <v/>
      </c>
      <c r="T3555" s="87"/>
    </row>
    <row r="3556" spans="1:20">
      <c r="A3556" s="188">
        <f t="shared" si="257"/>
        <v>396</v>
      </c>
      <c r="B3556" s="189" t="s">
        <v>3429</v>
      </c>
      <c r="C3556" s="99">
        <f t="shared" si="256"/>
        <v>14082507.040000001</v>
      </c>
      <c r="D3556" s="103" t="str">
        <f>IF(ISNUMBER('Форма 1'!U3556),'Форма 1'!$H3556*VLOOKUP('Форма 1'!$F3556,'Придельники с 2022'!$B$4:$X$28,'Форма 1'!U$8),"")</f>
        <v/>
      </c>
      <c r="E3556" s="103" t="str">
        <f>IF(ISNUMBER('Форма 1'!V3556),'Форма 1'!$H3556*VLOOKUP('Форма 1'!$F3556,'Придельники с 2022'!$B$4:$X$28,'Форма 1'!V$8),"")</f>
        <v/>
      </c>
      <c r="F3556" s="103" t="str">
        <f>IF(ISNUMBER('Форма 1'!W3556),'Форма 1'!$H3556*VLOOKUP('Форма 1'!$F3556,'Придельники с 2022'!$B$4:$X$28,'Форма 1'!W$8),"")</f>
        <v/>
      </c>
      <c r="G3556" s="103" t="str">
        <f>IF(ISNUMBER('Форма 1'!X3556),'Форма 1'!$H3556*VLOOKUP('Форма 1'!$F3556,'Придельники с 2022'!$B$4:$X$28,'Форма 1'!X$8),"")</f>
        <v/>
      </c>
      <c r="H3556" s="103" t="str">
        <f>IF(ISNUMBER('Форма 1'!Y3556),'Форма 1'!$H3556*VLOOKUP('Форма 1'!$F3556,'Придельники с 2022'!$B$4:$X$28,'Форма 1'!Y$8),"")</f>
        <v/>
      </c>
      <c r="I3556" s="103" t="str">
        <f>IF(ISNUMBER('Форма 1'!Z3556),'Форма 1'!$H3556*VLOOKUP('Форма 1'!$F3556,'Придельники с 2022'!$B$4:$X$28,'Форма 1'!Z$8),"")</f>
        <v/>
      </c>
      <c r="J3556" s="103" t="str">
        <f>IF(ISNUMBER('Форма 1'!AA3556),'Форма 1'!$H3556*VLOOKUP('Форма 1'!$F3556,'Придельники с 2022'!$B$4:$X$28,'Форма 1'!AA$8),"")</f>
        <v/>
      </c>
      <c r="K3556" s="90"/>
      <c r="L3556" s="87"/>
      <c r="M3556" s="103">
        <f>IF(ISNUMBER('Форма 1'!AD3556),'Форма 1'!$H3556*VLOOKUP('Форма 1'!$F3556,'Придельники с 2022'!$B$4:$X$28,'Форма 1'!AD$8),"")</f>
        <v>14082507.040000001</v>
      </c>
      <c r="N3556" s="103" t="str">
        <f>IF(ISBLANK('Форма 1'!$AE3556),"",IF('Форма 1'!$AE3556=1,'Форма 1'!$H3556*VLOOKUP('Форма 1'!$F3556,'Придельники с 2022'!$B$4:$X$28,'Форма 1'!$AE$8,0),IF('Форма 1'!$AE3556=2,'Форма 1'!$H3556*VLOOKUP('Форма 1'!$F3556,'Придельники с 2022'!$B$4:$X$28,13,0),IF('Форма 1'!$AE3556=3,'Форма 1'!$H3556*VLOOKUP('Форма 1'!$F3556,'Придельники с 2022'!$B$4:$X$28,12,0)))))</f>
        <v/>
      </c>
      <c r="O3556" s="103" t="str">
        <f>IF(ISNUMBER('Форма 1'!AF3556),'Форма 1'!$H3556*VLOOKUP('Форма 1'!$F3556,'Придельники с 2022'!$B$4:$X$28,'Форма 1'!AF$8),"")</f>
        <v/>
      </c>
      <c r="P3556" s="87"/>
      <c r="Q3556" s="103" t="str">
        <f>IF(ISNUMBER('Форма 1'!AH3556),'Форма 1'!$H3556*VLOOKUP('Форма 1'!$F3556,'Придельники с 2022'!$B$4:$X$28,'Форма 1'!AH$8),"")</f>
        <v/>
      </c>
      <c r="R3556" s="103" t="str">
        <f>IF(ISNUMBER('Форма 1'!AI3556),'Форма 1'!$H3556*VLOOKUP('Форма 1'!$F3556,'Придельники с 2022'!$B$4:$X$28,'Форма 1'!AI$8),"")</f>
        <v/>
      </c>
      <c r="S3556" s="103" t="str">
        <f>IF(ISNUMBER('Форма 1'!AJ3556),'Форма 1'!$H3556*VLOOKUP('Форма 1'!$F3556,'Придельники с 2022'!$B$4:$X$28,'Форма 1'!AJ$8),"")</f>
        <v/>
      </c>
      <c r="T3556" s="87"/>
    </row>
    <row r="3557" spans="1:20">
      <c r="A3557" s="188">
        <f t="shared" si="257"/>
        <v>397</v>
      </c>
      <c r="B3557" s="189" t="s">
        <v>3430</v>
      </c>
      <c r="C3557" s="99">
        <f t="shared" si="256"/>
        <v>819193.04399999999</v>
      </c>
      <c r="D3557" s="103" t="str">
        <f>IF(ISNUMBER('Форма 1'!U3557),'Форма 1'!$H3557*VLOOKUP('Форма 1'!$F3557,'Придельники с 2022'!$B$4:$X$28,'Форма 1'!U$8),"")</f>
        <v/>
      </c>
      <c r="E3557" s="103" t="str">
        <f>IF(ISNUMBER('Форма 1'!V3557),'Форма 1'!$H3557*VLOOKUP('Форма 1'!$F3557,'Придельники с 2022'!$B$4:$X$28,'Форма 1'!V$8),"")</f>
        <v/>
      </c>
      <c r="F3557" s="103" t="str">
        <f>IF(ISNUMBER('Форма 1'!W3557),'Форма 1'!$H3557*VLOOKUP('Форма 1'!$F3557,'Придельники с 2022'!$B$4:$X$28,'Форма 1'!W$8),"")</f>
        <v/>
      </c>
      <c r="G3557" s="103" t="str">
        <f>IF(ISNUMBER('Форма 1'!X3557),'Форма 1'!$H3557*VLOOKUP('Форма 1'!$F3557,'Придельники с 2022'!$B$4:$X$28,'Форма 1'!X$8),"")</f>
        <v/>
      </c>
      <c r="H3557" s="103" t="str">
        <f>IF(ISNUMBER('Форма 1'!Y3557),'Форма 1'!$H3557*VLOOKUP('Форма 1'!$F3557,'Придельники с 2022'!$B$4:$X$28,'Форма 1'!Y$8),"")</f>
        <v/>
      </c>
      <c r="I3557" s="103" t="str">
        <f>IF(ISNUMBER('Форма 1'!Z3557),'Форма 1'!$H3557*VLOOKUP('Форма 1'!$F3557,'Придельники с 2022'!$B$4:$X$28,'Форма 1'!Z$8),"")</f>
        <v/>
      </c>
      <c r="J3557" s="103" t="str">
        <f>IF(ISNUMBER('Форма 1'!AA3557),'Форма 1'!$H3557*VLOOKUP('Форма 1'!$F3557,'Придельники с 2022'!$B$4:$X$28,'Форма 1'!AA$8),"")</f>
        <v/>
      </c>
      <c r="K3557" s="90"/>
      <c r="L3557" s="87"/>
      <c r="M3557" s="103" t="str">
        <f>IF(ISNUMBER('Форма 1'!AD3557),'Форма 1'!$H3557*VLOOKUP('Форма 1'!$F3557,'Придельники с 2022'!$B$4:$X$28,'Форма 1'!AD$8),"")</f>
        <v/>
      </c>
      <c r="N3557" s="103" t="str">
        <f>IF(ISBLANK('Форма 1'!$AE3557),"",IF('Форма 1'!$AE3557=1,'Форма 1'!$H3557*VLOOKUP('Форма 1'!$F3557,'Придельники с 2022'!$B$4:$X$28,'Форма 1'!$AE$8,0),IF('Форма 1'!$AE3557=2,'Форма 1'!$H3557*VLOOKUP('Форма 1'!$F3557,'Придельники с 2022'!$B$4:$X$28,13,0),IF('Форма 1'!$AE3557=3,'Форма 1'!$H3557*VLOOKUP('Форма 1'!$F3557,'Придельники с 2022'!$B$4:$X$28,12,0)))))</f>
        <v/>
      </c>
      <c r="O3557" s="103">
        <f>IF(ISNUMBER('Форма 1'!AF3557),'Форма 1'!$H3557*VLOOKUP('Форма 1'!$F3557,'Придельники с 2022'!$B$4:$X$28,'Форма 1'!AF$8),"")</f>
        <v>819193.04399999999</v>
      </c>
      <c r="P3557" s="87"/>
      <c r="Q3557" s="103" t="str">
        <f>IF(ISNUMBER('Форма 1'!AH3557),'Форма 1'!$H3557*VLOOKUP('Форма 1'!$F3557,'Придельники с 2022'!$B$4:$X$28,'Форма 1'!AH$8),"")</f>
        <v/>
      </c>
      <c r="R3557" s="103" t="str">
        <f>IF(ISNUMBER('Форма 1'!AI3557),'Форма 1'!$H3557*VLOOKUP('Форма 1'!$F3557,'Придельники с 2022'!$B$4:$X$28,'Форма 1'!AI$8),"")</f>
        <v/>
      </c>
      <c r="S3557" s="103" t="str">
        <f>IF(ISNUMBER('Форма 1'!AJ3557),'Форма 1'!$H3557*VLOOKUP('Форма 1'!$F3557,'Придельники с 2022'!$B$4:$X$28,'Форма 1'!AJ$8),"")</f>
        <v/>
      </c>
      <c r="T3557" s="87"/>
    </row>
    <row r="3558" spans="1:20">
      <c r="A3558" s="188">
        <f t="shared" si="257"/>
        <v>398</v>
      </c>
      <c r="B3558" s="189" t="s">
        <v>3431</v>
      </c>
      <c r="C3558" s="99">
        <f t="shared" si="256"/>
        <v>819322.848</v>
      </c>
      <c r="D3558" s="103" t="str">
        <f>IF(ISNUMBER('Форма 1'!U3558),'Форма 1'!$H3558*VLOOKUP('Форма 1'!$F3558,'Придельники с 2022'!$B$4:$X$28,'Форма 1'!U$8),"")</f>
        <v/>
      </c>
      <c r="E3558" s="103" t="str">
        <f>IF(ISNUMBER('Форма 1'!V3558),'Форма 1'!$H3558*VLOOKUP('Форма 1'!$F3558,'Придельники с 2022'!$B$4:$X$28,'Форма 1'!V$8),"")</f>
        <v/>
      </c>
      <c r="F3558" s="103" t="str">
        <f>IF(ISNUMBER('Форма 1'!W3558),'Форма 1'!$H3558*VLOOKUP('Форма 1'!$F3558,'Придельники с 2022'!$B$4:$X$28,'Форма 1'!W$8),"")</f>
        <v/>
      </c>
      <c r="G3558" s="103" t="str">
        <f>IF(ISNUMBER('Форма 1'!X3558),'Форма 1'!$H3558*VLOOKUP('Форма 1'!$F3558,'Придельники с 2022'!$B$4:$X$28,'Форма 1'!X$8),"")</f>
        <v/>
      </c>
      <c r="H3558" s="103" t="str">
        <f>IF(ISNUMBER('Форма 1'!Y3558),'Форма 1'!$H3558*VLOOKUP('Форма 1'!$F3558,'Придельники с 2022'!$B$4:$X$28,'Форма 1'!Y$8),"")</f>
        <v/>
      </c>
      <c r="I3558" s="103" t="str">
        <f>IF(ISNUMBER('Форма 1'!Z3558),'Форма 1'!$H3558*VLOOKUP('Форма 1'!$F3558,'Придельники с 2022'!$B$4:$X$28,'Форма 1'!Z$8),"")</f>
        <v/>
      </c>
      <c r="J3558" s="103" t="str">
        <f>IF(ISNUMBER('Форма 1'!AA3558),'Форма 1'!$H3558*VLOOKUP('Форма 1'!$F3558,'Придельники с 2022'!$B$4:$X$28,'Форма 1'!AA$8),"")</f>
        <v/>
      </c>
      <c r="K3558" s="90"/>
      <c r="L3558" s="87"/>
      <c r="M3558" s="103" t="str">
        <f>IF(ISNUMBER('Форма 1'!AD3558),'Форма 1'!$H3558*VLOOKUP('Форма 1'!$F3558,'Придельники с 2022'!$B$4:$X$28,'Форма 1'!AD$8),"")</f>
        <v/>
      </c>
      <c r="N3558" s="103" t="str">
        <f>IF(ISBLANK('Форма 1'!$AE3558),"",IF('Форма 1'!$AE3558=1,'Форма 1'!$H3558*VLOOKUP('Форма 1'!$F3558,'Придельники с 2022'!$B$4:$X$28,'Форма 1'!$AE$8,0),IF('Форма 1'!$AE3558=2,'Форма 1'!$H3558*VLOOKUP('Форма 1'!$F3558,'Придельники с 2022'!$B$4:$X$28,13,0),IF('Форма 1'!$AE3558=3,'Форма 1'!$H3558*VLOOKUP('Форма 1'!$F3558,'Придельники с 2022'!$B$4:$X$28,12,0)))))</f>
        <v/>
      </c>
      <c r="O3558" s="103">
        <f>IF(ISNUMBER('Форма 1'!AF3558),'Форма 1'!$H3558*VLOOKUP('Форма 1'!$F3558,'Придельники с 2022'!$B$4:$X$28,'Форма 1'!AF$8),"")</f>
        <v>819322.848</v>
      </c>
      <c r="P3558" s="87"/>
      <c r="Q3558" s="103" t="str">
        <f>IF(ISNUMBER('Форма 1'!AH3558),'Форма 1'!$H3558*VLOOKUP('Форма 1'!$F3558,'Придельники с 2022'!$B$4:$X$28,'Форма 1'!AH$8),"")</f>
        <v/>
      </c>
      <c r="R3558" s="103" t="str">
        <f>IF(ISNUMBER('Форма 1'!AI3558),'Форма 1'!$H3558*VLOOKUP('Форма 1'!$F3558,'Придельники с 2022'!$B$4:$X$28,'Форма 1'!AI$8),"")</f>
        <v/>
      </c>
      <c r="S3558" s="103" t="str">
        <f>IF(ISNUMBER('Форма 1'!AJ3558),'Форма 1'!$H3558*VLOOKUP('Форма 1'!$F3558,'Придельники с 2022'!$B$4:$X$28,'Форма 1'!AJ$8),"")</f>
        <v/>
      </c>
      <c r="T3558" s="87"/>
    </row>
    <row r="3559" spans="1:20">
      <c r="A3559" s="188">
        <f t="shared" si="257"/>
        <v>399</v>
      </c>
      <c r="B3559" s="189" t="s">
        <v>3432</v>
      </c>
      <c r="C3559" s="99">
        <f t="shared" si="256"/>
        <v>5780718.2719999999</v>
      </c>
      <c r="D3559" s="103" t="str">
        <f>IF(ISNUMBER('Форма 1'!U3559),'Форма 1'!$H3559*VLOOKUP('Форма 1'!$F3559,'Придельники с 2022'!$B$4:$X$28,'Форма 1'!U$8),"")</f>
        <v/>
      </c>
      <c r="E3559" s="103" t="str">
        <f>IF(ISNUMBER('Форма 1'!V3559),'Форма 1'!$H3559*VLOOKUP('Форма 1'!$F3559,'Придельники с 2022'!$B$4:$X$28,'Форма 1'!V$8),"")</f>
        <v/>
      </c>
      <c r="F3559" s="103" t="str">
        <f>IF(ISNUMBER('Форма 1'!W3559),'Форма 1'!$H3559*VLOOKUP('Форма 1'!$F3559,'Придельники с 2022'!$B$4:$X$28,'Форма 1'!W$8),"")</f>
        <v/>
      </c>
      <c r="G3559" s="103" t="str">
        <f>IF(ISNUMBER('Форма 1'!X3559),'Форма 1'!$H3559*VLOOKUP('Форма 1'!$F3559,'Придельники с 2022'!$B$4:$X$28,'Форма 1'!X$8),"")</f>
        <v/>
      </c>
      <c r="H3559" s="103" t="str">
        <f>IF(ISNUMBER('Форма 1'!Y3559),'Форма 1'!$H3559*VLOOKUP('Форма 1'!$F3559,'Придельники с 2022'!$B$4:$X$28,'Форма 1'!Y$8),"")</f>
        <v/>
      </c>
      <c r="I3559" s="103" t="str">
        <f>IF(ISNUMBER('Форма 1'!Z3559),'Форма 1'!$H3559*VLOOKUP('Форма 1'!$F3559,'Придельники с 2022'!$B$4:$X$28,'Форма 1'!Z$8),"")</f>
        <v/>
      </c>
      <c r="J3559" s="103" t="str">
        <f>IF(ISNUMBER('Форма 1'!AA3559),'Форма 1'!$H3559*VLOOKUP('Форма 1'!$F3559,'Придельники с 2022'!$B$4:$X$28,'Форма 1'!AA$8),"")</f>
        <v/>
      </c>
      <c r="K3559" s="90"/>
      <c r="L3559" s="87"/>
      <c r="M3559" s="103">
        <f>IF(ISNUMBER('Форма 1'!AD3559),'Форма 1'!$H3559*VLOOKUP('Форма 1'!$F3559,'Придельники с 2022'!$B$4:$X$28,'Форма 1'!AD$8),"")</f>
        <v>5780718.2719999999</v>
      </c>
      <c r="N3559" s="103" t="str">
        <f>IF(ISBLANK('Форма 1'!$AE3559),"",IF('Форма 1'!$AE3559=1,'Форма 1'!$H3559*VLOOKUP('Форма 1'!$F3559,'Придельники с 2022'!$B$4:$X$28,'Форма 1'!$AE$8,0),IF('Форма 1'!$AE3559=2,'Форма 1'!$H3559*VLOOKUP('Форма 1'!$F3559,'Придельники с 2022'!$B$4:$X$28,13,0),IF('Форма 1'!$AE3559=3,'Форма 1'!$H3559*VLOOKUP('Форма 1'!$F3559,'Придельники с 2022'!$B$4:$X$28,12,0)))))</f>
        <v/>
      </c>
      <c r="O3559" s="103" t="str">
        <f>IF(ISNUMBER('Форма 1'!AF3559),'Форма 1'!$H3559*VLOOKUP('Форма 1'!$F3559,'Придельники с 2022'!$B$4:$X$28,'Форма 1'!AF$8),"")</f>
        <v/>
      </c>
      <c r="P3559" s="87"/>
      <c r="Q3559" s="103" t="str">
        <f>IF(ISNUMBER('Форма 1'!AH3559),'Форма 1'!$H3559*VLOOKUP('Форма 1'!$F3559,'Придельники с 2022'!$B$4:$X$28,'Форма 1'!AH$8),"")</f>
        <v/>
      </c>
      <c r="R3559" s="103" t="str">
        <f>IF(ISNUMBER('Форма 1'!AI3559),'Форма 1'!$H3559*VLOOKUP('Форма 1'!$F3559,'Придельники с 2022'!$B$4:$X$28,'Форма 1'!AI$8),"")</f>
        <v/>
      </c>
      <c r="S3559" s="103" t="str">
        <f>IF(ISNUMBER('Форма 1'!AJ3559),'Форма 1'!$H3559*VLOOKUP('Форма 1'!$F3559,'Придельники с 2022'!$B$4:$X$28,'Форма 1'!AJ$8),"")</f>
        <v/>
      </c>
      <c r="T3559" s="87"/>
    </row>
    <row r="3560" spans="1:20">
      <c r="A3560" s="188">
        <f t="shared" si="257"/>
        <v>400</v>
      </c>
      <c r="B3560" s="189" t="s">
        <v>3433</v>
      </c>
      <c r="C3560" s="99">
        <f t="shared" si="256"/>
        <v>6315736.4480000008</v>
      </c>
      <c r="D3560" s="103" t="str">
        <f>IF(ISNUMBER('Форма 1'!U3560),'Форма 1'!$H3560*VLOOKUP('Форма 1'!$F3560,'Придельники с 2022'!$B$4:$X$28,'Форма 1'!U$8),"")</f>
        <v/>
      </c>
      <c r="E3560" s="103" t="str">
        <f>IF(ISNUMBER('Форма 1'!V3560),'Форма 1'!$H3560*VLOOKUP('Форма 1'!$F3560,'Придельники с 2022'!$B$4:$X$28,'Форма 1'!V$8),"")</f>
        <v/>
      </c>
      <c r="F3560" s="103" t="str">
        <f>IF(ISNUMBER('Форма 1'!W3560),'Форма 1'!$H3560*VLOOKUP('Форма 1'!$F3560,'Придельники с 2022'!$B$4:$X$28,'Форма 1'!W$8),"")</f>
        <v/>
      </c>
      <c r="G3560" s="103" t="str">
        <f>IF(ISNUMBER('Форма 1'!X3560),'Форма 1'!$H3560*VLOOKUP('Форма 1'!$F3560,'Придельники с 2022'!$B$4:$X$28,'Форма 1'!X$8),"")</f>
        <v/>
      </c>
      <c r="H3560" s="103" t="str">
        <f>IF(ISNUMBER('Форма 1'!Y3560),'Форма 1'!$H3560*VLOOKUP('Форма 1'!$F3560,'Придельники с 2022'!$B$4:$X$28,'Форма 1'!Y$8),"")</f>
        <v/>
      </c>
      <c r="I3560" s="103" t="str">
        <f>IF(ISNUMBER('Форма 1'!Z3560),'Форма 1'!$H3560*VLOOKUP('Форма 1'!$F3560,'Придельники с 2022'!$B$4:$X$28,'Форма 1'!Z$8),"")</f>
        <v/>
      </c>
      <c r="J3560" s="103" t="str">
        <f>IF(ISNUMBER('Форма 1'!AA3560),'Форма 1'!$H3560*VLOOKUP('Форма 1'!$F3560,'Придельники с 2022'!$B$4:$X$28,'Форма 1'!AA$8),"")</f>
        <v/>
      </c>
      <c r="K3560" s="90"/>
      <c r="L3560" s="87"/>
      <c r="M3560" s="103">
        <f>IF(ISNUMBER('Форма 1'!AD3560),'Форма 1'!$H3560*VLOOKUP('Форма 1'!$F3560,'Придельники с 2022'!$B$4:$X$28,'Форма 1'!AD$8),"")</f>
        <v>6315736.4480000008</v>
      </c>
      <c r="N3560" s="103" t="str">
        <f>IF(ISBLANK('Форма 1'!$AE3560),"",IF('Форма 1'!$AE3560=1,'Форма 1'!$H3560*VLOOKUP('Форма 1'!$F3560,'Придельники с 2022'!$B$4:$X$28,'Форма 1'!$AE$8,0),IF('Форма 1'!$AE3560=2,'Форма 1'!$H3560*VLOOKUP('Форма 1'!$F3560,'Придельники с 2022'!$B$4:$X$28,13,0),IF('Форма 1'!$AE3560=3,'Форма 1'!$H3560*VLOOKUP('Форма 1'!$F3560,'Придельники с 2022'!$B$4:$X$28,12,0)))))</f>
        <v/>
      </c>
      <c r="O3560" s="103" t="str">
        <f>IF(ISNUMBER('Форма 1'!AF3560),'Форма 1'!$H3560*VLOOKUP('Форма 1'!$F3560,'Придельники с 2022'!$B$4:$X$28,'Форма 1'!AF$8),"")</f>
        <v/>
      </c>
      <c r="P3560" s="87"/>
      <c r="Q3560" s="103" t="str">
        <f>IF(ISNUMBER('Форма 1'!AH3560),'Форма 1'!$H3560*VLOOKUP('Форма 1'!$F3560,'Придельники с 2022'!$B$4:$X$28,'Форма 1'!AH$8),"")</f>
        <v/>
      </c>
      <c r="R3560" s="103" t="str">
        <f>IF(ISNUMBER('Форма 1'!AI3560),'Форма 1'!$H3560*VLOOKUP('Форма 1'!$F3560,'Придельники с 2022'!$B$4:$X$28,'Форма 1'!AI$8),"")</f>
        <v/>
      </c>
      <c r="S3560" s="103" t="str">
        <f>IF(ISNUMBER('Форма 1'!AJ3560),'Форма 1'!$H3560*VLOOKUP('Форма 1'!$F3560,'Придельники с 2022'!$B$4:$X$28,'Форма 1'!AJ$8),"")</f>
        <v/>
      </c>
      <c r="T3560" s="87"/>
    </row>
    <row r="3561" spans="1:20">
      <c r="A3561" s="188">
        <f t="shared" si="257"/>
        <v>401</v>
      </c>
      <c r="B3561" s="189" t="s">
        <v>3434</v>
      </c>
      <c r="C3561" s="99">
        <f t="shared" si="256"/>
        <v>26234679.296</v>
      </c>
      <c r="D3561" s="103" t="str">
        <f>IF(ISNUMBER('Форма 1'!U3561),'Форма 1'!$H3561*VLOOKUP('Форма 1'!$F3561,'Придельники с 2022'!$B$4:$X$28,'Форма 1'!U$8),"")</f>
        <v/>
      </c>
      <c r="E3561" s="103">
        <f>IF(ISNUMBER('Форма 1'!V3561),'Форма 1'!$H3561*VLOOKUP('Форма 1'!$F3561,'Придельники с 2022'!$B$4:$X$28,'Форма 1'!V$8),"")</f>
        <v>7631441.5870000003</v>
      </c>
      <c r="F3561" s="103">
        <f>IF(ISNUMBER('Форма 1'!W3561),'Форма 1'!$H3561*VLOOKUP('Форма 1'!$F3561,'Придельники с 2022'!$B$4:$X$28,'Форма 1'!W$8),"")</f>
        <v>3064327.9940000004</v>
      </c>
      <c r="G3561" s="103" t="str">
        <f>IF(ISNUMBER('Форма 1'!X3561),'Форма 1'!$H3561*VLOOKUP('Форма 1'!$F3561,'Придельники с 2022'!$B$4:$X$28,'Форма 1'!X$8),"")</f>
        <v/>
      </c>
      <c r="H3561" s="103" t="str">
        <f>IF(ISNUMBER('Форма 1'!Y3561),'Форма 1'!$H3561*VLOOKUP('Форма 1'!$F3561,'Придельники с 2022'!$B$4:$X$28,'Форма 1'!Y$8),"")</f>
        <v/>
      </c>
      <c r="I3561" s="103" t="str">
        <f>IF(ISNUMBER('Форма 1'!Z3561),'Форма 1'!$H3561*VLOOKUP('Форма 1'!$F3561,'Придельники с 2022'!$B$4:$X$28,'Форма 1'!Z$8),"")</f>
        <v/>
      </c>
      <c r="J3561" s="103" t="str">
        <f>IF(ISNUMBER('Форма 1'!AA3561),'Форма 1'!$H3561*VLOOKUP('Форма 1'!$F3561,'Придельники с 2022'!$B$4:$X$28,'Форма 1'!AA$8),"")</f>
        <v/>
      </c>
      <c r="K3561" s="90"/>
      <c r="L3561" s="87"/>
      <c r="M3561" s="103" t="str">
        <f>IF(ISNUMBER('Форма 1'!AD3561),'Форма 1'!$H3561*VLOOKUP('Форма 1'!$F3561,'Придельники с 2022'!$B$4:$X$28,'Форма 1'!AD$8),"")</f>
        <v/>
      </c>
      <c r="N3561" s="103">
        <f>IF(ISBLANK('Форма 1'!$AE3561),"",IF('Форма 1'!$AE3561=1,'Форма 1'!$H3561*VLOOKUP('Форма 1'!$F3561,'Придельники с 2022'!$B$4:$X$28,'Форма 1'!$AE$8,0),IF('Форма 1'!$AE3561=2,'Форма 1'!$H3561*VLOOKUP('Форма 1'!$F3561,'Придельники с 2022'!$B$4:$X$28,13,0),IF('Форма 1'!$AE3561=3,'Форма 1'!$H3561*VLOOKUP('Форма 1'!$F3561,'Придельники с 2022'!$B$4:$X$28,12,0)))))</f>
        <v>13676679.800000001</v>
      </c>
      <c r="O3561" s="103">
        <f>IF(ISNUMBER('Форма 1'!AF3561),'Форма 1'!$H3561*VLOOKUP('Форма 1'!$F3561,'Придельники с 2022'!$B$4:$X$28,'Форма 1'!AF$8),"")</f>
        <v>1862229.915</v>
      </c>
      <c r="P3561" s="87"/>
      <c r="Q3561" s="103" t="str">
        <f>IF(ISNUMBER('Форма 1'!AH3561),'Форма 1'!$H3561*VLOOKUP('Форма 1'!$F3561,'Придельники с 2022'!$B$4:$X$28,'Форма 1'!AH$8),"")</f>
        <v/>
      </c>
      <c r="R3561" s="103" t="str">
        <f>IF(ISNUMBER('Форма 1'!AI3561),'Форма 1'!$H3561*VLOOKUP('Форма 1'!$F3561,'Придельники с 2022'!$B$4:$X$28,'Форма 1'!AI$8),"")</f>
        <v/>
      </c>
      <c r="S3561" s="103" t="str">
        <f>IF(ISNUMBER('Форма 1'!AJ3561),'Форма 1'!$H3561*VLOOKUP('Форма 1'!$F3561,'Придельники с 2022'!$B$4:$X$28,'Форма 1'!AJ$8),"")</f>
        <v/>
      </c>
      <c r="T3561" s="87"/>
    </row>
    <row r="3562" spans="1:20">
      <c r="A3562" s="188">
        <f t="shared" si="257"/>
        <v>402</v>
      </c>
      <c r="B3562" s="189" t="s">
        <v>3435</v>
      </c>
      <c r="C3562" s="99">
        <f t="shared" si="256"/>
        <v>985991.18400000001</v>
      </c>
      <c r="D3562" s="103" t="str">
        <f>IF(ISNUMBER('Форма 1'!U3562),'Форма 1'!$H3562*VLOOKUP('Форма 1'!$F3562,'Придельники с 2022'!$B$4:$X$28,'Форма 1'!U$8),"")</f>
        <v/>
      </c>
      <c r="E3562" s="103" t="str">
        <f>IF(ISNUMBER('Форма 1'!V3562),'Форма 1'!$H3562*VLOOKUP('Форма 1'!$F3562,'Придельники с 2022'!$B$4:$X$28,'Форма 1'!V$8),"")</f>
        <v/>
      </c>
      <c r="F3562" s="103" t="str">
        <f>IF(ISNUMBER('Форма 1'!W3562),'Форма 1'!$H3562*VLOOKUP('Форма 1'!$F3562,'Придельники с 2022'!$B$4:$X$28,'Форма 1'!W$8),"")</f>
        <v/>
      </c>
      <c r="G3562" s="103" t="str">
        <f>IF(ISNUMBER('Форма 1'!X3562),'Форма 1'!$H3562*VLOOKUP('Форма 1'!$F3562,'Придельники с 2022'!$B$4:$X$28,'Форма 1'!X$8),"")</f>
        <v/>
      </c>
      <c r="H3562" s="103" t="str">
        <f>IF(ISNUMBER('Форма 1'!Y3562),'Форма 1'!$H3562*VLOOKUP('Форма 1'!$F3562,'Придельники с 2022'!$B$4:$X$28,'Форма 1'!Y$8),"")</f>
        <v/>
      </c>
      <c r="I3562" s="103" t="str">
        <f>IF(ISNUMBER('Форма 1'!Z3562),'Форма 1'!$H3562*VLOOKUP('Форма 1'!$F3562,'Придельники с 2022'!$B$4:$X$28,'Форма 1'!Z$8),"")</f>
        <v/>
      </c>
      <c r="J3562" s="103" t="str">
        <f>IF(ISNUMBER('Форма 1'!AA3562),'Форма 1'!$H3562*VLOOKUP('Форма 1'!$F3562,'Придельники с 2022'!$B$4:$X$28,'Форма 1'!AA$8),"")</f>
        <v/>
      </c>
      <c r="K3562" s="90"/>
      <c r="L3562" s="87"/>
      <c r="M3562" s="103" t="str">
        <f>IF(ISNUMBER('Форма 1'!AD3562),'Форма 1'!$H3562*VLOOKUP('Форма 1'!$F3562,'Придельники с 2022'!$B$4:$X$28,'Форма 1'!AD$8),"")</f>
        <v/>
      </c>
      <c r="N3562" s="103" t="str">
        <f>IF(ISBLANK('Форма 1'!$AE3562),"",IF('Форма 1'!$AE3562=1,'Форма 1'!$H3562*VLOOKUP('Форма 1'!$F3562,'Придельники с 2022'!$B$4:$X$28,'Форма 1'!$AE$8,0),IF('Форма 1'!$AE3562=2,'Форма 1'!$H3562*VLOOKUP('Форма 1'!$F3562,'Придельники с 2022'!$B$4:$X$28,13,0),IF('Форма 1'!$AE3562=3,'Форма 1'!$H3562*VLOOKUP('Форма 1'!$F3562,'Придельники с 2022'!$B$4:$X$28,12,0)))))</f>
        <v/>
      </c>
      <c r="O3562" s="103">
        <f>IF(ISNUMBER('Форма 1'!AF3562),'Форма 1'!$H3562*VLOOKUP('Форма 1'!$F3562,'Придельники с 2022'!$B$4:$X$28,'Форма 1'!AF$8),"")</f>
        <v>985991.18400000001</v>
      </c>
      <c r="P3562" s="87"/>
      <c r="Q3562" s="103" t="str">
        <f>IF(ISNUMBER('Форма 1'!AH3562),'Форма 1'!$H3562*VLOOKUP('Форма 1'!$F3562,'Придельники с 2022'!$B$4:$X$28,'Форма 1'!AH$8),"")</f>
        <v/>
      </c>
      <c r="R3562" s="103" t="str">
        <f>IF(ISNUMBER('Форма 1'!AI3562),'Форма 1'!$H3562*VLOOKUP('Форма 1'!$F3562,'Придельники с 2022'!$B$4:$X$28,'Форма 1'!AI$8),"")</f>
        <v/>
      </c>
      <c r="S3562" s="103" t="str">
        <f>IF(ISNUMBER('Форма 1'!AJ3562),'Форма 1'!$H3562*VLOOKUP('Форма 1'!$F3562,'Придельники с 2022'!$B$4:$X$28,'Форма 1'!AJ$8),"")</f>
        <v/>
      </c>
      <c r="T3562" s="87"/>
    </row>
    <row r="3563" spans="1:20">
      <c r="A3563" s="188">
        <f t="shared" si="257"/>
        <v>403</v>
      </c>
      <c r="B3563" s="189" t="s">
        <v>3436</v>
      </c>
      <c r="C3563" s="99">
        <f t="shared" si="256"/>
        <v>2232906.2340000002</v>
      </c>
      <c r="D3563" s="103" t="str">
        <f>IF(ISNUMBER('Форма 1'!U3563),'Форма 1'!$H3563*VLOOKUP('Форма 1'!$F3563,'Придельники с 2022'!$B$4:$X$28,'Форма 1'!U$8),"")</f>
        <v/>
      </c>
      <c r="E3563" s="103" t="str">
        <f>IF(ISNUMBER('Форма 1'!V3563),'Форма 1'!$H3563*VLOOKUP('Форма 1'!$F3563,'Придельники с 2022'!$B$4:$X$28,'Форма 1'!V$8),"")</f>
        <v/>
      </c>
      <c r="F3563" s="103" t="str">
        <f>IF(ISNUMBER('Форма 1'!W3563),'Форма 1'!$H3563*VLOOKUP('Форма 1'!$F3563,'Придельники с 2022'!$B$4:$X$28,'Форма 1'!W$8),"")</f>
        <v/>
      </c>
      <c r="G3563" s="103" t="str">
        <f>IF(ISNUMBER('Форма 1'!X3563),'Форма 1'!$H3563*VLOOKUP('Форма 1'!$F3563,'Придельники с 2022'!$B$4:$X$28,'Форма 1'!X$8),"")</f>
        <v/>
      </c>
      <c r="H3563" s="103" t="str">
        <f>IF(ISNUMBER('Форма 1'!Y3563),'Форма 1'!$H3563*VLOOKUP('Форма 1'!$F3563,'Придельники с 2022'!$B$4:$X$28,'Форма 1'!Y$8),"")</f>
        <v/>
      </c>
      <c r="I3563" s="103" t="str">
        <f>IF(ISNUMBER('Форма 1'!Z3563),'Форма 1'!$H3563*VLOOKUP('Форма 1'!$F3563,'Придельники с 2022'!$B$4:$X$28,'Форма 1'!Z$8),"")</f>
        <v/>
      </c>
      <c r="J3563" s="103" t="str">
        <f>IF(ISNUMBER('Форма 1'!AA3563),'Форма 1'!$H3563*VLOOKUP('Форма 1'!$F3563,'Придельники с 2022'!$B$4:$X$28,'Форма 1'!AA$8),"")</f>
        <v/>
      </c>
      <c r="K3563" s="90"/>
      <c r="L3563" s="87"/>
      <c r="M3563" s="103" t="str">
        <f>IF(ISNUMBER('Форма 1'!AD3563),'Форма 1'!$H3563*VLOOKUP('Форма 1'!$F3563,'Придельники с 2022'!$B$4:$X$28,'Форма 1'!AD$8),"")</f>
        <v/>
      </c>
      <c r="N3563" s="103" t="str">
        <f>IF(ISBLANK('Форма 1'!$AE3563),"",IF('Форма 1'!$AE3563=1,'Форма 1'!$H3563*VLOOKUP('Форма 1'!$F3563,'Придельники с 2022'!$B$4:$X$28,'Форма 1'!$AE$8,0),IF('Форма 1'!$AE3563=2,'Форма 1'!$H3563*VLOOKUP('Форма 1'!$F3563,'Придельники с 2022'!$B$4:$X$28,13,0),IF('Форма 1'!$AE3563=3,'Форма 1'!$H3563*VLOOKUP('Форма 1'!$F3563,'Придельники с 2022'!$B$4:$X$28,12,0)))))</f>
        <v/>
      </c>
      <c r="O3563" s="103" t="str">
        <f>IF(ISNUMBER('Форма 1'!AF3563),'Форма 1'!$H3563*VLOOKUP('Форма 1'!$F3563,'Придельники с 2022'!$B$4:$X$28,'Форма 1'!AF$8),"")</f>
        <v/>
      </c>
      <c r="P3563" s="87"/>
      <c r="Q3563" s="103">
        <f>IF(ISNUMBER('Форма 1'!AH3563),'Форма 1'!$H3563*VLOOKUP('Форма 1'!$F3563,'Придельники с 2022'!$B$4:$X$28,'Форма 1'!AH$8),"")</f>
        <v>2232906.2340000002</v>
      </c>
      <c r="R3563" s="103" t="str">
        <f>IF(ISNUMBER('Форма 1'!AI3563),'Форма 1'!$H3563*VLOOKUP('Форма 1'!$F3563,'Придельники с 2022'!$B$4:$X$28,'Форма 1'!AI$8),"")</f>
        <v/>
      </c>
      <c r="S3563" s="103" t="str">
        <f>IF(ISNUMBER('Форма 1'!AJ3563),'Форма 1'!$H3563*VLOOKUP('Форма 1'!$F3563,'Придельники с 2022'!$B$4:$X$28,'Форма 1'!AJ$8),"")</f>
        <v/>
      </c>
      <c r="T3563" s="87"/>
    </row>
    <row r="3564" spans="1:20">
      <c r="A3564" s="188">
        <f t="shared" si="257"/>
        <v>404</v>
      </c>
      <c r="B3564" s="189" t="s">
        <v>3437</v>
      </c>
      <c r="C3564" s="99">
        <f t="shared" si="256"/>
        <v>6671363.7419999987</v>
      </c>
      <c r="D3564" s="103" t="str">
        <f>IF(ISNUMBER('Форма 1'!U3564),'Форма 1'!$H3564*VLOOKUP('Форма 1'!$F3564,'Придельники с 2022'!$B$4:$X$28,'Форма 1'!U$8),"")</f>
        <v/>
      </c>
      <c r="E3564" s="103" t="str">
        <f>IF(ISNUMBER('Форма 1'!V3564),'Форма 1'!$H3564*VLOOKUP('Форма 1'!$F3564,'Придельники с 2022'!$B$4:$X$28,'Форма 1'!V$8),"")</f>
        <v/>
      </c>
      <c r="F3564" s="103" t="str">
        <f>IF(ISNUMBER('Форма 1'!W3564),'Форма 1'!$H3564*VLOOKUP('Форма 1'!$F3564,'Придельники с 2022'!$B$4:$X$28,'Форма 1'!W$8),"")</f>
        <v/>
      </c>
      <c r="G3564" s="103" t="str">
        <f>IF(ISNUMBER('Форма 1'!X3564),'Форма 1'!$H3564*VLOOKUP('Форма 1'!$F3564,'Придельники с 2022'!$B$4:$X$28,'Форма 1'!X$8),"")</f>
        <v/>
      </c>
      <c r="H3564" s="103" t="str">
        <f>IF(ISNUMBER('Форма 1'!Y3564),'Форма 1'!$H3564*VLOOKUP('Форма 1'!$F3564,'Придельники с 2022'!$B$4:$X$28,'Форма 1'!Y$8),"")</f>
        <v/>
      </c>
      <c r="I3564" s="103" t="str">
        <f>IF(ISNUMBER('Форма 1'!Z3564),'Форма 1'!$H3564*VLOOKUP('Форма 1'!$F3564,'Придельники с 2022'!$B$4:$X$28,'Форма 1'!Z$8),"")</f>
        <v/>
      </c>
      <c r="J3564" s="103" t="str">
        <f>IF(ISNUMBER('Форма 1'!AA3564),'Форма 1'!$H3564*VLOOKUP('Форма 1'!$F3564,'Придельники с 2022'!$B$4:$X$28,'Форма 1'!AA$8),"")</f>
        <v/>
      </c>
      <c r="K3564" s="90"/>
      <c r="L3564" s="87"/>
      <c r="M3564" s="103">
        <f>IF(ISNUMBER('Форма 1'!AD3564),'Форма 1'!$H3564*VLOOKUP('Форма 1'!$F3564,'Придельники с 2022'!$B$4:$X$28,'Форма 1'!AD$8),"")</f>
        <v>3822000.2609999995</v>
      </c>
      <c r="N3564" s="103">
        <f>IF(ISBLANK('Форма 1'!$AE3564),"",IF('Форма 1'!$AE3564=1,'Форма 1'!$H3564*VLOOKUP('Форма 1'!$F3564,'Придельники с 2022'!$B$4:$X$28,'Форма 1'!$AE$8,0),IF('Форма 1'!$AE3564=2,'Форма 1'!$H3564*VLOOKUP('Форма 1'!$F3564,'Придельники с 2022'!$B$4:$X$28,13,0),IF('Форма 1'!$AE3564=3,'Форма 1'!$H3564*VLOOKUP('Форма 1'!$F3564,'Придельники с 2022'!$B$4:$X$28,12,0)))))</f>
        <v>2330277.2849999997</v>
      </c>
      <c r="O3564" s="103">
        <f>IF(ISNUMBER('Форма 1'!AF3564),'Форма 1'!$H3564*VLOOKUP('Форма 1'!$F3564,'Придельники с 2022'!$B$4:$X$28,'Форма 1'!AF$8),"")</f>
        <v>519086.19599999994</v>
      </c>
      <c r="P3564" s="87"/>
      <c r="Q3564" s="103" t="str">
        <f>IF(ISNUMBER('Форма 1'!AH3564),'Форма 1'!$H3564*VLOOKUP('Форма 1'!$F3564,'Придельники с 2022'!$B$4:$X$28,'Форма 1'!AH$8),"")</f>
        <v/>
      </c>
      <c r="R3564" s="103" t="str">
        <f>IF(ISNUMBER('Форма 1'!AI3564),'Форма 1'!$H3564*VLOOKUP('Форма 1'!$F3564,'Придельники с 2022'!$B$4:$X$28,'Форма 1'!AI$8),"")</f>
        <v/>
      </c>
      <c r="S3564" s="103" t="str">
        <f>IF(ISNUMBER('Форма 1'!AJ3564),'Форма 1'!$H3564*VLOOKUP('Форма 1'!$F3564,'Придельники с 2022'!$B$4:$X$28,'Форма 1'!AJ$8),"")</f>
        <v/>
      </c>
      <c r="T3564" s="87"/>
    </row>
    <row r="3565" spans="1:20">
      <c r="A3565" s="188">
        <f t="shared" si="257"/>
        <v>405</v>
      </c>
      <c r="B3565" s="189" t="s">
        <v>689</v>
      </c>
      <c r="C3565" s="99">
        <f t="shared" si="256"/>
        <v>1333843.2</v>
      </c>
      <c r="D3565" s="103" t="str">
        <f>IF(ISNUMBER('Форма 1'!U3565),'Форма 1'!$H3565*VLOOKUP('Форма 1'!$F3565,'Придельники с 2022'!$B$4:$X$28,'Форма 1'!U$8),"")</f>
        <v/>
      </c>
      <c r="E3565" s="103" t="str">
        <f>IF(ISNUMBER('Форма 1'!V3565),'Форма 1'!$H3565*VLOOKUP('Форма 1'!$F3565,'Придельники с 2022'!$B$4:$X$28,'Форма 1'!V$8),"")</f>
        <v/>
      </c>
      <c r="F3565" s="103" t="str">
        <f>IF(ISNUMBER('Форма 1'!W3565),'Форма 1'!$H3565*VLOOKUP('Форма 1'!$F3565,'Придельники с 2022'!$B$4:$X$28,'Форма 1'!W$8),"")</f>
        <v/>
      </c>
      <c r="G3565" s="103" t="str">
        <f>IF(ISNUMBER('Форма 1'!X3565),'Форма 1'!$H3565*VLOOKUP('Форма 1'!$F3565,'Придельники с 2022'!$B$4:$X$28,'Форма 1'!X$8),"")</f>
        <v/>
      </c>
      <c r="H3565" s="103" t="str">
        <f>IF(ISNUMBER('Форма 1'!Y3565),'Форма 1'!$H3565*VLOOKUP('Форма 1'!$F3565,'Придельники с 2022'!$B$4:$X$28,'Форма 1'!Y$8),"")</f>
        <v/>
      </c>
      <c r="I3565" s="103" t="str">
        <f>IF(ISNUMBER('Форма 1'!Z3565),'Форма 1'!$H3565*VLOOKUP('Форма 1'!$F3565,'Придельники с 2022'!$B$4:$X$28,'Форма 1'!Z$8),"")</f>
        <v/>
      </c>
      <c r="J3565" s="103" t="str">
        <f>IF(ISNUMBER('Форма 1'!AA3565),'Форма 1'!$H3565*VLOOKUP('Форма 1'!$F3565,'Придельники с 2022'!$B$4:$X$28,'Форма 1'!AA$8),"")</f>
        <v/>
      </c>
      <c r="K3565" s="90"/>
      <c r="L3565" s="87"/>
      <c r="M3565" s="103" t="str">
        <f>IF(ISNUMBER('Форма 1'!AD3565),'Форма 1'!$H3565*VLOOKUP('Форма 1'!$F3565,'Придельники с 2022'!$B$4:$X$28,'Форма 1'!AD$8),"")</f>
        <v/>
      </c>
      <c r="N3565" s="103" t="str">
        <f>IF(ISBLANK('Форма 1'!$AE3565),"",IF('Форма 1'!$AE3565=1,'Форма 1'!$H3565*VLOOKUP('Форма 1'!$F3565,'Придельники с 2022'!$B$4:$X$28,'Форма 1'!$AE$8,0),IF('Форма 1'!$AE3565=2,'Форма 1'!$H3565*VLOOKUP('Форма 1'!$F3565,'Придельники с 2022'!$B$4:$X$28,13,0),IF('Форма 1'!$AE3565=3,'Форма 1'!$H3565*VLOOKUP('Форма 1'!$F3565,'Придельники с 2022'!$B$4:$X$28,12,0)))))</f>
        <v/>
      </c>
      <c r="O3565" s="103">
        <f>IF(ISNUMBER('Форма 1'!AF3565),'Форма 1'!$H3565*VLOOKUP('Форма 1'!$F3565,'Придельники с 2022'!$B$4:$X$28,'Форма 1'!AF$8),"")</f>
        <v>1333843.2</v>
      </c>
      <c r="P3565" s="87"/>
      <c r="Q3565" s="103" t="str">
        <f>IF(ISNUMBER('Форма 1'!AH3565),'Форма 1'!$H3565*VLOOKUP('Форма 1'!$F3565,'Придельники с 2022'!$B$4:$X$28,'Форма 1'!AH$8),"")</f>
        <v/>
      </c>
      <c r="R3565" s="103" t="str">
        <f>IF(ISNUMBER('Форма 1'!AI3565),'Форма 1'!$H3565*VLOOKUP('Форма 1'!$F3565,'Придельники с 2022'!$B$4:$X$28,'Форма 1'!AI$8),"")</f>
        <v/>
      </c>
      <c r="S3565" s="103" t="str">
        <f>IF(ISNUMBER('Форма 1'!AJ3565),'Форма 1'!$H3565*VLOOKUP('Форма 1'!$F3565,'Придельники с 2022'!$B$4:$X$28,'Форма 1'!AJ$8),"")</f>
        <v/>
      </c>
      <c r="T3565" s="87"/>
    </row>
    <row r="3566" spans="1:20">
      <c r="A3566" s="188">
        <f t="shared" si="257"/>
        <v>406</v>
      </c>
      <c r="B3566" s="189" t="s">
        <v>691</v>
      </c>
      <c r="C3566" s="99">
        <f t="shared" si="256"/>
        <v>8239470.7359999986</v>
      </c>
      <c r="D3566" s="103" t="str">
        <f>IF(ISNUMBER('Форма 1'!U3566),'Форма 1'!$H3566*VLOOKUP('Форма 1'!$F3566,'Придельники с 2022'!$B$4:$X$28,'Форма 1'!U$8),"")</f>
        <v/>
      </c>
      <c r="E3566" s="103" t="str">
        <f>IF(ISNUMBER('Форма 1'!V3566),'Форма 1'!$H3566*VLOOKUP('Форма 1'!$F3566,'Придельники с 2022'!$B$4:$X$28,'Форма 1'!V$8),"")</f>
        <v/>
      </c>
      <c r="F3566" s="103" t="str">
        <f>IF(ISNUMBER('Форма 1'!W3566),'Форма 1'!$H3566*VLOOKUP('Форма 1'!$F3566,'Придельники с 2022'!$B$4:$X$28,'Форма 1'!W$8),"")</f>
        <v/>
      </c>
      <c r="G3566" s="103" t="str">
        <f>IF(ISNUMBER('Форма 1'!X3566),'Форма 1'!$H3566*VLOOKUP('Форма 1'!$F3566,'Придельники с 2022'!$B$4:$X$28,'Форма 1'!X$8),"")</f>
        <v/>
      </c>
      <c r="H3566" s="103" t="str">
        <f>IF(ISNUMBER('Форма 1'!Y3566),'Форма 1'!$H3566*VLOOKUP('Форма 1'!$F3566,'Придельники с 2022'!$B$4:$X$28,'Форма 1'!Y$8),"")</f>
        <v/>
      </c>
      <c r="I3566" s="103" t="str">
        <f>IF(ISNUMBER('Форма 1'!Z3566),'Форма 1'!$H3566*VLOOKUP('Форма 1'!$F3566,'Придельники с 2022'!$B$4:$X$28,'Форма 1'!Z$8),"")</f>
        <v/>
      </c>
      <c r="J3566" s="103" t="str">
        <f>IF(ISNUMBER('Форма 1'!AA3566),'Форма 1'!$H3566*VLOOKUP('Форма 1'!$F3566,'Придельники с 2022'!$B$4:$X$28,'Форма 1'!AA$8),"")</f>
        <v/>
      </c>
      <c r="K3566" s="90"/>
      <c r="L3566" s="87"/>
      <c r="M3566" s="103" t="str">
        <f>IF(ISNUMBER('Форма 1'!AD3566),'Форма 1'!$H3566*VLOOKUP('Форма 1'!$F3566,'Придельники с 2022'!$B$4:$X$28,'Форма 1'!AD$8),"")</f>
        <v/>
      </c>
      <c r="N3566" s="103">
        <f>IF(ISBLANK('Форма 1'!$AE3566),"",IF('Форма 1'!$AE3566=1,'Форма 1'!$H3566*VLOOKUP('Форма 1'!$F3566,'Придельники с 2022'!$B$4:$X$28,'Форма 1'!$AE$8,0),IF('Форма 1'!$AE3566=2,'Форма 1'!$H3566*VLOOKUP('Форма 1'!$F3566,'Придельники с 2022'!$B$4:$X$28,13,0),IF('Форма 1'!$AE3566=3,'Форма 1'!$H3566*VLOOKUP('Форма 1'!$F3566,'Придельники с 2022'!$B$4:$X$28,12,0)))))</f>
        <v>8239470.7359999986</v>
      </c>
      <c r="O3566" s="103" t="str">
        <f>IF(ISNUMBER('Форма 1'!AF3566),'Форма 1'!$H3566*VLOOKUP('Форма 1'!$F3566,'Придельники с 2022'!$B$4:$X$28,'Форма 1'!AF$8),"")</f>
        <v/>
      </c>
      <c r="P3566" s="87"/>
      <c r="Q3566" s="103" t="str">
        <f>IF(ISNUMBER('Форма 1'!AH3566),'Форма 1'!$H3566*VLOOKUP('Форма 1'!$F3566,'Придельники с 2022'!$B$4:$X$28,'Форма 1'!AH$8),"")</f>
        <v/>
      </c>
      <c r="R3566" s="103" t="str">
        <f>IF(ISNUMBER('Форма 1'!AI3566),'Форма 1'!$H3566*VLOOKUP('Форма 1'!$F3566,'Придельники с 2022'!$B$4:$X$28,'Форма 1'!AI$8),"")</f>
        <v/>
      </c>
      <c r="S3566" s="103" t="str">
        <f>IF(ISNUMBER('Форма 1'!AJ3566),'Форма 1'!$H3566*VLOOKUP('Форма 1'!$F3566,'Придельники с 2022'!$B$4:$X$28,'Форма 1'!AJ$8),"")</f>
        <v/>
      </c>
      <c r="T3566" s="87"/>
    </row>
    <row r="3567" spans="1:20">
      <c r="A3567" s="188">
        <f t="shared" si="257"/>
        <v>407</v>
      </c>
      <c r="B3567" s="189" t="s">
        <v>3438</v>
      </c>
      <c r="C3567" s="99">
        <f t="shared" si="256"/>
        <v>26426439.987999998</v>
      </c>
      <c r="D3567" s="103" t="str">
        <f>IF(ISNUMBER('Форма 1'!U3567),'Форма 1'!$H3567*VLOOKUP('Форма 1'!$F3567,'Придельники с 2022'!$B$4:$X$28,'Форма 1'!U$8),"")</f>
        <v/>
      </c>
      <c r="E3567" s="103" t="str">
        <f>IF(ISNUMBER('Форма 1'!V3567),'Форма 1'!$H3567*VLOOKUP('Форма 1'!$F3567,'Придельники с 2022'!$B$4:$X$28,'Форма 1'!V$8),"")</f>
        <v/>
      </c>
      <c r="F3567" s="103" t="str">
        <f>IF(ISNUMBER('Форма 1'!W3567),'Форма 1'!$H3567*VLOOKUP('Форма 1'!$F3567,'Придельники с 2022'!$B$4:$X$28,'Форма 1'!W$8),"")</f>
        <v/>
      </c>
      <c r="G3567" s="103">
        <f>IF(ISNUMBER('Форма 1'!X3567),'Форма 1'!$H3567*VLOOKUP('Форма 1'!$F3567,'Придельники с 2022'!$B$4:$X$28,'Форма 1'!X$8),"")</f>
        <v>1171205.26</v>
      </c>
      <c r="H3567" s="103">
        <f>IF(ISNUMBER('Форма 1'!Y3567),'Форма 1'!$H3567*VLOOKUP('Форма 1'!$F3567,'Придельники с 2022'!$B$4:$X$28,'Форма 1'!Y$8),"")</f>
        <v>3085626.9</v>
      </c>
      <c r="I3567" s="103">
        <f>IF(ISNUMBER('Форма 1'!Z3567),'Форма 1'!$H3567*VLOOKUP('Форма 1'!$F3567,'Придельники с 2022'!$B$4:$X$28,'Форма 1'!Z$8),"")</f>
        <v>1640299.8059999999</v>
      </c>
      <c r="J3567" s="103" t="str">
        <f>IF(ISNUMBER('Форма 1'!AA3567),'Форма 1'!$H3567*VLOOKUP('Форма 1'!$F3567,'Придельники с 2022'!$B$4:$X$28,'Форма 1'!AA$8),"")</f>
        <v/>
      </c>
      <c r="K3567" s="90"/>
      <c r="L3567" s="87"/>
      <c r="M3567" s="103" t="str">
        <f>IF(ISNUMBER('Форма 1'!AD3567),'Форма 1'!$H3567*VLOOKUP('Форма 1'!$F3567,'Придельники с 2022'!$B$4:$X$28,'Форма 1'!AD$8),"")</f>
        <v/>
      </c>
      <c r="N3567" s="103">
        <f>IF(ISBLANK('Форма 1'!$AE3567),"",IF('Форма 1'!$AE3567=1,'Форма 1'!$H3567*VLOOKUP('Форма 1'!$F3567,'Придельники с 2022'!$B$4:$X$28,'Форма 1'!$AE$8,0),IF('Форма 1'!$AE3567=2,'Форма 1'!$H3567*VLOOKUP('Форма 1'!$F3567,'Придельники с 2022'!$B$4:$X$28,13,0),IF('Форма 1'!$AE3567=3,'Форма 1'!$H3567*VLOOKUP('Форма 1'!$F3567,'Придельники с 2022'!$B$4:$X$28,12,0)))))</f>
        <v>17589190.136</v>
      </c>
      <c r="O3567" s="103">
        <f>IF(ISNUMBER('Форма 1'!AF3567),'Форма 1'!$H3567*VLOOKUP('Форма 1'!$F3567,'Придельники с 2022'!$B$4:$X$28,'Форма 1'!AF$8),"")</f>
        <v>2940117.8859999999</v>
      </c>
      <c r="P3567" s="87"/>
      <c r="Q3567" s="103" t="str">
        <f>IF(ISNUMBER('Форма 1'!AH3567),'Форма 1'!$H3567*VLOOKUP('Форма 1'!$F3567,'Придельники с 2022'!$B$4:$X$28,'Форма 1'!AH$8),"")</f>
        <v/>
      </c>
      <c r="R3567" s="103" t="str">
        <f>IF(ISNUMBER('Форма 1'!AI3567),'Форма 1'!$H3567*VLOOKUP('Форма 1'!$F3567,'Придельники с 2022'!$B$4:$X$28,'Форма 1'!AI$8),"")</f>
        <v/>
      </c>
      <c r="S3567" s="103" t="str">
        <f>IF(ISNUMBER('Форма 1'!AJ3567),'Форма 1'!$H3567*VLOOKUP('Форма 1'!$F3567,'Придельники с 2022'!$B$4:$X$28,'Форма 1'!AJ$8),"")</f>
        <v/>
      </c>
      <c r="T3567" s="87"/>
    </row>
    <row r="3568" spans="1:20">
      <c r="A3568" s="188">
        <f t="shared" si="257"/>
        <v>408</v>
      </c>
      <c r="B3568" s="189" t="s">
        <v>3439</v>
      </c>
      <c r="C3568" s="99">
        <f t="shared" si="256"/>
        <v>7820812.8320000004</v>
      </c>
      <c r="D3568" s="103" t="str">
        <f>IF(ISNUMBER('Форма 1'!U3568),'Форма 1'!$H3568*VLOOKUP('Форма 1'!$F3568,'Придельники с 2022'!$B$4:$X$28,'Форма 1'!U$8),"")</f>
        <v/>
      </c>
      <c r="E3568" s="103" t="str">
        <f>IF(ISNUMBER('Форма 1'!V3568),'Форма 1'!$H3568*VLOOKUP('Форма 1'!$F3568,'Придельники с 2022'!$B$4:$X$28,'Форма 1'!V$8),"")</f>
        <v/>
      </c>
      <c r="F3568" s="103" t="str">
        <f>IF(ISNUMBER('Форма 1'!W3568),'Форма 1'!$H3568*VLOOKUP('Форма 1'!$F3568,'Придельники с 2022'!$B$4:$X$28,'Форма 1'!W$8),"")</f>
        <v/>
      </c>
      <c r="G3568" s="103" t="str">
        <f>IF(ISNUMBER('Форма 1'!X3568),'Форма 1'!$H3568*VLOOKUP('Форма 1'!$F3568,'Придельники с 2022'!$B$4:$X$28,'Форма 1'!X$8),"")</f>
        <v/>
      </c>
      <c r="H3568" s="103" t="str">
        <f>IF(ISNUMBER('Форма 1'!Y3568),'Форма 1'!$H3568*VLOOKUP('Форма 1'!$F3568,'Придельники с 2022'!$B$4:$X$28,'Форма 1'!Y$8),"")</f>
        <v/>
      </c>
      <c r="I3568" s="103" t="str">
        <f>IF(ISNUMBER('Форма 1'!Z3568),'Форма 1'!$H3568*VLOOKUP('Форма 1'!$F3568,'Придельники с 2022'!$B$4:$X$28,'Форма 1'!Z$8),"")</f>
        <v/>
      </c>
      <c r="J3568" s="103" t="str">
        <f>IF(ISNUMBER('Форма 1'!AA3568),'Форма 1'!$H3568*VLOOKUP('Форма 1'!$F3568,'Придельники с 2022'!$B$4:$X$28,'Форма 1'!AA$8),"")</f>
        <v/>
      </c>
      <c r="K3568" s="90"/>
      <c r="L3568" s="87"/>
      <c r="M3568" s="103">
        <f>IF(ISNUMBER('Форма 1'!AD3568),'Форма 1'!$H3568*VLOOKUP('Форма 1'!$F3568,'Придельники с 2022'!$B$4:$X$28,'Форма 1'!AD$8),"")</f>
        <v>7820812.8320000004</v>
      </c>
      <c r="N3568" s="103" t="str">
        <f>IF(ISBLANK('Форма 1'!$AE3568),"",IF('Форма 1'!$AE3568=1,'Форма 1'!$H3568*VLOOKUP('Форма 1'!$F3568,'Придельники с 2022'!$B$4:$X$28,'Форма 1'!$AE$8,0),IF('Форма 1'!$AE3568=2,'Форма 1'!$H3568*VLOOKUP('Форма 1'!$F3568,'Придельники с 2022'!$B$4:$X$28,13,0),IF('Форма 1'!$AE3568=3,'Форма 1'!$H3568*VLOOKUP('Форма 1'!$F3568,'Придельники с 2022'!$B$4:$X$28,12,0)))))</f>
        <v/>
      </c>
      <c r="O3568" s="103" t="str">
        <f>IF(ISNUMBER('Форма 1'!AF3568),'Форма 1'!$H3568*VLOOKUP('Форма 1'!$F3568,'Придельники с 2022'!$B$4:$X$28,'Форма 1'!AF$8),"")</f>
        <v/>
      </c>
      <c r="P3568" s="87"/>
      <c r="Q3568" s="103" t="str">
        <f>IF(ISNUMBER('Форма 1'!AH3568),'Форма 1'!$H3568*VLOOKUP('Форма 1'!$F3568,'Придельники с 2022'!$B$4:$X$28,'Форма 1'!AH$8),"")</f>
        <v/>
      </c>
      <c r="R3568" s="103" t="str">
        <f>IF(ISNUMBER('Форма 1'!AI3568),'Форма 1'!$H3568*VLOOKUP('Форма 1'!$F3568,'Придельники с 2022'!$B$4:$X$28,'Форма 1'!AI$8),"")</f>
        <v/>
      </c>
      <c r="S3568" s="103" t="str">
        <f>IF(ISNUMBER('Форма 1'!AJ3568),'Форма 1'!$H3568*VLOOKUP('Форма 1'!$F3568,'Придельники с 2022'!$B$4:$X$28,'Форма 1'!AJ$8),"")</f>
        <v/>
      </c>
      <c r="T3568" s="87"/>
    </row>
    <row r="3569" spans="1:20">
      <c r="A3569" s="188">
        <f t="shared" si="257"/>
        <v>409</v>
      </c>
      <c r="B3569" s="189" t="s">
        <v>3440</v>
      </c>
      <c r="C3569" s="99">
        <f t="shared" si="256"/>
        <v>7095295.7600000007</v>
      </c>
      <c r="D3569" s="103" t="str">
        <f>IF(ISNUMBER('Форма 1'!U3569),'Форма 1'!$H3569*VLOOKUP('Форма 1'!$F3569,'Придельники с 2022'!$B$4:$X$28,'Форма 1'!U$8),"")</f>
        <v/>
      </c>
      <c r="E3569" s="103" t="str">
        <f>IF(ISNUMBER('Форма 1'!V3569),'Форма 1'!$H3569*VLOOKUP('Форма 1'!$F3569,'Придельники с 2022'!$B$4:$X$28,'Форма 1'!V$8),"")</f>
        <v/>
      </c>
      <c r="F3569" s="103" t="str">
        <f>IF(ISNUMBER('Форма 1'!W3569),'Форма 1'!$H3569*VLOOKUP('Форма 1'!$F3569,'Придельники с 2022'!$B$4:$X$28,'Форма 1'!W$8),"")</f>
        <v/>
      </c>
      <c r="G3569" s="103" t="str">
        <f>IF(ISNUMBER('Форма 1'!X3569),'Форма 1'!$H3569*VLOOKUP('Форма 1'!$F3569,'Придельники с 2022'!$B$4:$X$28,'Форма 1'!X$8),"")</f>
        <v/>
      </c>
      <c r="H3569" s="103" t="str">
        <f>IF(ISNUMBER('Форма 1'!Y3569),'Форма 1'!$H3569*VLOOKUP('Форма 1'!$F3569,'Придельники с 2022'!$B$4:$X$28,'Форма 1'!Y$8),"")</f>
        <v/>
      </c>
      <c r="I3569" s="103" t="str">
        <f>IF(ISNUMBER('Форма 1'!Z3569),'Форма 1'!$H3569*VLOOKUP('Форма 1'!$F3569,'Придельники с 2022'!$B$4:$X$28,'Форма 1'!Z$8),"")</f>
        <v/>
      </c>
      <c r="J3569" s="103" t="str">
        <f>IF(ISNUMBER('Форма 1'!AA3569),'Форма 1'!$H3569*VLOOKUP('Форма 1'!$F3569,'Придельники с 2022'!$B$4:$X$28,'Форма 1'!AA$8),"")</f>
        <v/>
      </c>
      <c r="K3569" s="90"/>
      <c r="L3569" s="87"/>
      <c r="M3569" s="103">
        <f>IF(ISNUMBER('Форма 1'!AD3569),'Форма 1'!$H3569*VLOOKUP('Форма 1'!$F3569,'Придельники с 2022'!$B$4:$X$28,'Форма 1'!AD$8),"")</f>
        <v>7095295.7600000007</v>
      </c>
      <c r="N3569" s="103" t="str">
        <f>IF(ISBLANK('Форма 1'!$AE3569),"",IF('Форма 1'!$AE3569=1,'Форма 1'!$H3569*VLOOKUP('Форма 1'!$F3569,'Придельники с 2022'!$B$4:$X$28,'Форма 1'!$AE$8,0),IF('Форма 1'!$AE3569=2,'Форма 1'!$H3569*VLOOKUP('Форма 1'!$F3569,'Придельники с 2022'!$B$4:$X$28,13,0),IF('Форма 1'!$AE3569=3,'Форма 1'!$H3569*VLOOKUP('Форма 1'!$F3569,'Придельники с 2022'!$B$4:$X$28,12,0)))))</f>
        <v/>
      </c>
      <c r="O3569" s="103" t="str">
        <f>IF(ISNUMBER('Форма 1'!AF3569),'Форма 1'!$H3569*VLOOKUP('Форма 1'!$F3569,'Придельники с 2022'!$B$4:$X$28,'Форма 1'!AF$8),"")</f>
        <v/>
      </c>
      <c r="P3569" s="87"/>
      <c r="Q3569" s="103" t="str">
        <f>IF(ISNUMBER('Форма 1'!AH3569),'Форма 1'!$H3569*VLOOKUP('Форма 1'!$F3569,'Придельники с 2022'!$B$4:$X$28,'Форма 1'!AH$8),"")</f>
        <v/>
      </c>
      <c r="R3569" s="103" t="str">
        <f>IF(ISNUMBER('Форма 1'!AI3569),'Форма 1'!$H3569*VLOOKUP('Форма 1'!$F3569,'Придельники с 2022'!$B$4:$X$28,'Форма 1'!AI$8),"")</f>
        <v/>
      </c>
      <c r="S3569" s="103" t="str">
        <f>IF(ISNUMBER('Форма 1'!AJ3569),'Форма 1'!$H3569*VLOOKUP('Форма 1'!$F3569,'Придельники с 2022'!$B$4:$X$28,'Форма 1'!AJ$8),"")</f>
        <v/>
      </c>
      <c r="T3569" s="87"/>
    </row>
    <row r="3570" spans="1:20">
      <c r="A3570" s="188">
        <f t="shared" si="257"/>
        <v>410</v>
      </c>
      <c r="B3570" s="189" t="s">
        <v>3441</v>
      </c>
      <c r="C3570" s="99">
        <f t="shared" si="256"/>
        <v>3282487.395</v>
      </c>
      <c r="D3570" s="103" t="str">
        <f>IF(ISNUMBER('Форма 1'!U3570),'Форма 1'!$H3570*VLOOKUP('Форма 1'!$F3570,'Придельники с 2022'!$B$4:$X$28,'Форма 1'!U$8),"")</f>
        <v/>
      </c>
      <c r="E3570" s="103" t="str">
        <f>IF(ISNUMBER('Форма 1'!V3570),'Форма 1'!$H3570*VLOOKUP('Форма 1'!$F3570,'Придельники с 2022'!$B$4:$X$28,'Форма 1'!V$8),"")</f>
        <v/>
      </c>
      <c r="F3570" s="103" t="str">
        <f>IF(ISNUMBER('Форма 1'!W3570),'Форма 1'!$H3570*VLOOKUP('Форма 1'!$F3570,'Придельники с 2022'!$B$4:$X$28,'Форма 1'!W$8),"")</f>
        <v/>
      </c>
      <c r="G3570" s="103">
        <f>IF(ISNUMBER('Форма 1'!X3570),'Форма 1'!$H3570*VLOOKUP('Форма 1'!$F3570,'Придельники с 2022'!$B$4:$X$28,'Форма 1'!X$8),"")</f>
        <v>740016.44700000004</v>
      </c>
      <c r="H3570" s="103" t="str">
        <f>IF(ISNUMBER('Форма 1'!Y3570),'Форма 1'!$H3570*VLOOKUP('Форма 1'!$F3570,'Придельники с 2022'!$B$4:$X$28,'Форма 1'!Y$8),"")</f>
        <v/>
      </c>
      <c r="I3570" s="103" t="str">
        <f>IF(ISNUMBER('Форма 1'!Z3570),'Форма 1'!$H3570*VLOOKUP('Форма 1'!$F3570,'Придельники с 2022'!$B$4:$X$28,'Форма 1'!Z$8),"")</f>
        <v/>
      </c>
      <c r="J3570" s="103" t="str">
        <f>IF(ISNUMBER('Форма 1'!AA3570),'Форма 1'!$H3570*VLOOKUP('Форма 1'!$F3570,'Придельники с 2022'!$B$4:$X$28,'Форма 1'!AA$8),"")</f>
        <v/>
      </c>
      <c r="K3570" s="92"/>
      <c r="L3570" s="88"/>
      <c r="M3570" s="103" t="str">
        <f>IF(ISNUMBER('Форма 1'!AD3570),'Форма 1'!$H3570*VLOOKUP('Форма 1'!$F3570,'Придельники с 2022'!$B$4:$X$28,'Форма 1'!AD$8),"")</f>
        <v/>
      </c>
      <c r="N3570" s="103" t="str">
        <f>IF(ISBLANK('Форма 1'!$AE3570),"",IF('Форма 1'!$AE3570=1,'Форма 1'!$H3570*VLOOKUP('Форма 1'!$F3570,'Придельники с 2022'!$B$4:$X$28,'Форма 1'!$AE$8,0),IF('Форма 1'!$AE3570=2,'Форма 1'!$H3570*VLOOKUP('Форма 1'!$F3570,'Придельники с 2022'!$B$4:$X$28,13,0),IF('Форма 1'!$AE3570=3,'Форма 1'!$H3570*VLOOKUP('Форма 1'!$F3570,'Придельники с 2022'!$B$4:$X$28,12,0)))))</f>
        <v/>
      </c>
      <c r="O3570" s="103">
        <f>IF(ISNUMBER('Форма 1'!AF3570),'Форма 1'!$H3570*VLOOKUP('Форма 1'!$F3570,'Придельники с 2022'!$B$4:$X$28,'Форма 1'!AF$8),"")</f>
        <v>2542470.9479999999</v>
      </c>
      <c r="P3570" s="87"/>
      <c r="Q3570" s="103" t="str">
        <f>IF(ISNUMBER('Форма 1'!AH3570),'Форма 1'!$H3570*VLOOKUP('Форма 1'!$F3570,'Придельники с 2022'!$B$4:$X$28,'Форма 1'!AH$8),"")</f>
        <v/>
      </c>
      <c r="R3570" s="103" t="str">
        <f>IF(ISNUMBER('Форма 1'!AI3570),'Форма 1'!$H3570*VLOOKUP('Форма 1'!$F3570,'Придельники с 2022'!$B$4:$X$28,'Форма 1'!AI$8),"")</f>
        <v/>
      </c>
      <c r="S3570" s="103" t="str">
        <f>IF(ISNUMBER('Форма 1'!AJ3570),'Форма 1'!$H3570*VLOOKUP('Форма 1'!$F3570,'Придельники с 2022'!$B$4:$X$28,'Форма 1'!AJ$8),"")</f>
        <v/>
      </c>
      <c r="T3570" s="88"/>
    </row>
    <row r="3571" spans="1:20">
      <c r="A3571" s="188">
        <f t="shared" si="257"/>
        <v>411</v>
      </c>
      <c r="B3571" s="189" t="s">
        <v>3442</v>
      </c>
      <c r="C3571" s="99">
        <f t="shared" si="256"/>
        <v>1439672.84</v>
      </c>
      <c r="D3571" s="103" t="str">
        <f>IF(ISNUMBER('Форма 1'!U3571),'Форма 1'!$H3571*VLOOKUP('Форма 1'!$F3571,'Придельники с 2022'!$B$4:$X$28,'Форма 1'!U$8),"")</f>
        <v/>
      </c>
      <c r="E3571" s="103" t="str">
        <f>IF(ISNUMBER('Форма 1'!V3571),'Форма 1'!$H3571*VLOOKUP('Форма 1'!$F3571,'Придельники с 2022'!$B$4:$X$28,'Форма 1'!V$8),"")</f>
        <v/>
      </c>
      <c r="F3571" s="103" t="str">
        <f>IF(ISNUMBER('Форма 1'!W3571),'Форма 1'!$H3571*VLOOKUP('Форма 1'!$F3571,'Придельники с 2022'!$B$4:$X$28,'Форма 1'!W$8),"")</f>
        <v/>
      </c>
      <c r="G3571" s="103">
        <f>IF(ISNUMBER('Форма 1'!X3571),'Форма 1'!$H3571*VLOOKUP('Форма 1'!$F3571,'Придельники с 2022'!$B$4:$X$28,'Форма 1'!X$8),"")</f>
        <v>1439672.84</v>
      </c>
      <c r="H3571" s="103" t="str">
        <f>IF(ISNUMBER('Форма 1'!Y3571),'Форма 1'!$H3571*VLOOKUP('Форма 1'!$F3571,'Придельники с 2022'!$B$4:$X$28,'Форма 1'!Y$8),"")</f>
        <v/>
      </c>
      <c r="I3571" s="103" t="str">
        <f>IF(ISNUMBER('Форма 1'!Z3571),'Форма 1'!$H3571*VLOOKUP('Форма 1'!$F3571,'Придельники с 2022'!$B$4:$X$28,'Форма 1'!Z$8),"")</f>
        <v/>
      </c>
      <c r="J3571" s="103" t="str">
        <f>IF(ISNUMBER('Форма 1'!AA3571),'Форма 1'!$H3571*VLOOKUP('Форма 1'!$F3571,'Придельники с 2022'!$B$4:$X$28,'Форма 1'!AA$8),"")</f>
        <v/>
      </c>
      <c r="K3571" s="90"/>
      <c r="L3571" s="87"/>
      <c r="M3571" s="103" t="str">
        <f>IF(ISNUMBER('Форма 1'!AD3571),'Форма 1'!$H3571*VLOOKUP('Форма 1'!$F3571,'Придельники с 2022'!$B$4:$X$28,'Форма 1'!AD$8),"")</f>
        <v/>
      </c>
      <c r="N3571" s="103" t="str">
        <f>IF(ISBLANK('Форма 1'!$AE3571),"",IF('Форма 1'!$AE3571=1,'Форма 1'!$H3571*VLOOKUP('Форма 1'!$F3571,'Придельники с 2022'!$B$4:$X$28,'Форма 1'!$AE$8,0),IF('Форма 1'!$AE3571=2,'Форма 1'!$H3571*VLOOKUP('Форма 1'!$F3571,'Придельники с 2022'!$B$4:$X$28,13,0),IF('Форма 1'!$AE3571=3,'Форма 1'!$H3571*VLOOKUP('Форма 1'!$F3571,'Придельники с 2022'!$B$4:$X$28,12,0)))))</f>
        <v/>
      </c>
      <c r="O3571" s="103" t="str">
        <f>IF(ISNUMBER('Форма 1'!AF3571),'Форма 1'!$H3571*VLOOKUP('Форма 1'!$F3571,'Придельники с 2022'!$B$4:$X$28,'Форма 1'!AF$8),"")</f>
        <v/>
      </c>
      <c r="P3571" s="87"/>
      <c r="Q3571" s="103" t="str">
        <f>IF(ISNUMBER('Форма 1'!AH3571),'Форма 1'!$H3571*VLOOKUP('Форма 1'!$F3571,'Придельники с 2022'!$B$4:$X$28,'Форма 1'!AH$8),"")</f>
        <v/>
      </c>
      <c r="R3571" s="103" t="str">
        <f>IF(ISNUMBER('Форма 1'!AI3571),'Форма 1'!$H3571*VLOOKUP('Форма 1'!$F3571,'Придельники с 2022'!$B$4:$X$28,'Форма 1'!AI$8),"")</f>
        <v/>
      </c>
      <c r="S3571" s="103" t="str">
        <f>IF(ISNUMBER('Форма 1'!AJ3571),'Форма 1'!$H3571*VLOOKUP('Форма 1'!$F3571,'Придельники с 2022'!$B$4:$X$28,'Форма 1'!AJ$8),"")</f>
        <v/>
      </c>
      <c r="T3571" s="87"/>
    </row>
    <row r="3572" spans="1:20">
      <c r="A3572" s="188">
        <f t="shared" si="257"/>
        <v>412</v>
      </c>
      <c r="B3572" s="189" t="s">
        <v>3443</v>
      </c>
      <c r="C3572" s="99">
        <f t="shared" si="256"/>
        <v>15938857.984000001</v>
      </c>
      <c r="D3572" s="103" t="str">
        <f>IF(ISNUMBER('Форма 1'!U3572),'Форма 1'!$H3572*VLOOKUP('Форма 1'!$F3572,'Придельники с 2022'!$B$4:$X$28,'Форма 1'!U$8),"")</f>
        <v/>
      </c>
      <c r="E3572" s="103" t="str">
        <f>IF(ISNUMBER('Форма 1'!V3572),'Форма 1'!$H3572*VLOOKUP('Форма 1'!$F3572,'Придельники с 2022'!$B$4:$X$28,'Форма 1'!V$8),"")</f>
        <v/>
      </c>
      <c r="F3572" s="103" t="str">
        <f>IF(ISNUMBER('Форма 1'!W3572),'Форма 1'!$H3572*VLOOKUP('Форма 1'!$F3572,'Придельники с 2022'!$B$4:$X$28,'Форма 1'!W$8),"")</f>
        <v/>
      </c>
      <c r="G3572" s="103" t="str">
        <f>IF(ISNUMBER('Форма 1'!X3572),'Форма 1'!$H3572*VLOOKUP('Форма 1'!$F3572,'Придельники с 2022'!$B$4:$X$28,'Форма 1'!X$8),"")</f>
        <v/>
      </c>
      <c r="H3572" s="103" t="str">
        <f>IF(ISNUMBER('Форма 1'!Y3572),'Форма 1'!$H3572*VLOOKUP('Форма 1'!$F3572,'Придельники с 2022'!$B$4:$X$28,'Форма 1'!Y$8),"")</f>
        <v/>
      </c>
      <c r="I3572" s="103" t="str">
        <f>IF(ISNUMBER('Форма 1'!Z3572),'Форма 1'!$H3572*VLOOKUP('Форма 1'!$F3572,'Придельники с 2022'!$B$4:$X$28,'Форма 1'!Z$8),"")</f>
        <v/>
      </c>
      <c r="J3572" s="103" t="str">
        <f>IF(ISNUMBER('Форма 1'!AA3572),'Форма 1'!$H3572*VLOOKUP('Форма 1'!$F3572,'Придельники с 2022'!$B$4:$X$28,'Форма 1'!AA$8),"")</f>
        <v/>
      </c>
      <c r="K3572" s="90"/>
      <c r="L3572" s="87"/>
      <c r="M3572" s="103">
        <f>IF(ISNUMBER('Форма 1'!AD3572),'Форма 1'!$H3572*VLOOKUP('Форма 1'!$F3572,'Придельники с 2022'!$B$4:$X$28,'Форма 1'!AD$8),"")</f>
        <v>15938857.984000001</v>
      </c>
      <c r="N3572" s="103" t="str">
        <f>IF(ISBLANK('Форма 1'!$AE3572),"",IF('Форма 1'!$AE3572=1,'Форма 1'!$H3572*VLOOKUP('Форма 1'!$F3572,'Придельники с 2022'!$B$4:$X$28,'Форма 1'!$AE$8,0),IF('Форма 1'!$AE3572=2,'Форма 1'!$H3572*VLOOKUP('Форма 1'!$F3572,'Придельники с 2022'!$B$4:$X$28,13,0),IF('Форма 1'!$AE3572=3,'Форма 1'!$H3572*VLOOKUP('Форма 1'!$F3572,'Придельники с 2022'!$B$4:$X$28,12,0)))))</f>
        <v/>
      </c>
      <c r="O3572" s="103" t="str">
        <f>IF(ISNUMBER('Форма 1'!AF3572),'Форма 1'!$H3572*VLOOKUP('Форма 1'!$F3572,'Придельники с 2022'!$B$4:$X$28,'Форма 1'!AF$8),"")</f>
        <v/>
      </c>
      <c r="P3572" s="87"/>
      <c r="Q3572" s="103" t="str">
        <f>IF(ISNUMBER('Форма 1'!AH3572),'Форма 1'!$H3572*VLOOKUP('Форма 1'!$F3572,'Придельники с 2022'!$B$4:$X$28,'Форма 1'!AH$8),"")</f>
        <v/>
      </c>
      <c r="R3572" s="103" t="str">
        <f>IF(ISNUMBER('Форма 1'!AI3572),'Форма 1'!$H3572*VLOOKUP('Форма 1'!$F3572,'Придельники с 2022'!$B$4:$X$28,'Форма 1'!AI$8),"")</f>
        <v/>
      </c>
      <c r="S3572" s="103" t="str">
        <f>IF(ISNUMBER('Форма 1'!AJ3572),'Форма 1'!$H3572*VLOOKUP('Форма 1'!$F3572,'Придельники с 2022'!$B$4:$X$28,'Форма 1'!AJ$8),"")</f>
        <v/>
      </c>
      <c r="T3572" s="87"/>
    </row>
    <row r="3573" spans="1:20">
      <c r="A3573" s="188">
        <f t="shared" si="257"/>
        <v>413</v>
      </c>
      <c r="B3573" s="189" t="s">
        <v>1624</v>
      </c>
      <c r="C3573" s="99">
        <f t="shared" si="256"/>
        <v>25800343.183999997</v>
      </c>
      <c r="D3573" s="103" t="str">
        <f>IF(ISNUMBER('Форма 1'!U3573),'Форма 1'!$H3573*VLOOKUP('Форма 1'!$F3573,'Придельники с 2022'!$B$4:$X$28,'Форма 1'!U$8),"")</f>
        <v/>
      </c>
      <c r="E3573" s="103" t="str">
        <f>IF(ISNUMBER('Форма 1'!V3573),'Форма 1'!$H3573*VLOOKUP('Форма 1'!$F3573,'Придельники с 2022'!$B$4:$X$28,'Форма 1'!V$8),"")</f>
        <v/>
      </c>
      <c r="F3573" s="103" t="str">
        <f>IF(ISNUMBER('Форма 1'!W3573),'Форма 1'!$H3573*VLOOKUP('Форма 1'!$F3573,'Придельники с 2022'!$B$4:$X$28,'Форма 1'!W$8),"")</f>
        <v/>
      </c>
      <c r="G3573" s="103" t="str">
        <f>IF(ISNUMBER('Форма 1'!X3573),'Форма 1'!$H3573*VLOOKUP('Форма 1'!$F3573,'Придельники с 2022'!$B$4:$X$28,'Форма 1'!X$8),"")</f>
        <v/>
      </c>
      <c r="H3573" s="103" t="str">
        <f>IF(ISNUMBER('Форма 1'!Y3573),'Форма 1'!$H3573*VLOOKUP('Форма 1'!$F3573,'Придельники с 2022'!$B$4:$X$28,'Форма 1'!Y$8),"")</f>
        <v/>
      </c>
      <c r="I3573" s="103" t="str">
        <f>IF(ISNUMBER('Форма 1'!Z3573),'Форма 1'!$H3573*VLOOKUP('Форма 1'!$F3573,'Придельники с 2022'!$B$4:$X$28,'Форма 1'!Z$8),"")</f>
        <v/>
      </c>
      <c r="J3573" s="103" t="str">
        <f>IF(ISNUMBER('Форма 1'!AA3573),'Форма 1'!$H3573*VLOOKUP('Форма 1'!$F3573,'Придельники с 2022'!$B$4:$X$28,'Форма 1'!AA$8),"")</f>
        <v/>
      </c>
      <c r="K3573" s="90"/>
      <c r="L3573" s="87"/>
      <c r="M3573" s="103" t="str">
        <f>IF(ISNUMBER('Форма 1'!AD3573),'Форма 1'!$H3573*VLOOKUP('Форма 1'!$F3573,'Придельники с 2022'!$B$4:$X$28,'Форма 1'!AD$8),"")</f>
        <v/>
      </c>
      <c r="N3573" s="103">
        <f>IF(ISBLANK('Форма 1'!$AE3573),"",IF('Форма 1'!$AE3573=1,'Форма 1'!$H3573*VLOOKUP('Форма 1'!$F3573,'Придельники с 2022'!$B$4:$X$28,'Форма 1'!$AE$8,0),IF('Форма 1'!$AE3573=2,'Форма 1'!$H3573*VLOOKUP('Форма 1'!$F3573,'Придельники с 2022'!$B$4:$X$28,13,0),IF('Форма 1'!$AE3573=3,'Форма 1'!$H3573*VLOOKUP('Форма 1'!$F3573,'Придельники с 2022'!$B$4:$X$28,12,0)))))</f>
        <v>25800343.183999997</v>
      </c>
      <c r="O3573" s="103" t="str">
        <f>IF(ISNUMBER('Форма 1'!AF3573),'Форма 1'!$H3573*VLOOKUP('Форма 1'!$F3573,'Придельники с 2022'!$B$4:$X$28,'Форма 1'!AF$8),"")</f>
        <v/>
      </c>
      <c r="P3573" s="87"/>
      <c r="Q3573" s="103" t="str">
        <f>IF(ISNUMBER('Форма 1'!AH3573),'Форма 1'!$H3573*VLOOKUP('Форма 1'!$F3573,'Придельники с 2022'!$B$4:$X$28,'Форма 1'!AH$8),"")</f>
        <v/>
      </c>
      <c r="R3573" s="103" t="str">
        <f>IF(ISNUMBER('Форма 1'!AI3573),'Форма 1'!$H3573*VLOOKUP('Форма 1'!$F3573,'Придельники с 2022'!$B$4:$X$28,'Форма 1'!AI$8),"")</f>
        <v/>
      </c>
      <c r="S3573" s="103" t="str">
        <f>IF(ISNUMBER('Форма 1'!AJ3573),'Форма 1'!$H3573*VLOOKUP('Форма 1'!$F3573,'Придельники с 2022'!$B$4:$X$28,'Форма 1'!AJ$8),"")</f>
        <v/>
      </c>
      <c r="T3573" s="87"/>
    </row>
    <row r="3574" spans="1:20">
      <c r="A3574" s="188">
        <f t="shared" si="257"/>
        <v>414</v>
      </c>
      <c r="B3574" s="189" t="s">
        <v>3444</v>
      </c>
      <c r="C3574" s="99">
        <f t="shared" si="256"/>
        <v>1849168.8</v>
      </c>
      <c r="D3574" s="103" t="str">
        <f>IF(ISNUMBER('Форма 1'!U3574),'Форма 1'!$H3574*VLOOKUP('Форма 1'!$F3574,'Придельники с 2022'!$B$4:$X$28,'Форма 1'!U$8),"")</f>
        <v/>
      </c>
      <c r="E3574" s="103" t="str">
        <f>IF(ISNUMBER('Форма 1'!V3574),'Форма 1'!$H3574*VLOOKUP('Форма 1'!$F3574,'Придельники с 2022'!$B$4:$X$28,'Форма 1'!V$8),"")</f>
        <v/>
      </c>
      <c r="F3574" s="103" t="str">
        <f>IF(ISNUMBER('Форма 1'!W3574),'Форма 1'!$H3574*VLOOKUP('Форма 1'!$F3574,'Придельники с 2022'!$B$4:$X$28,'Форма 1'!W$8),"")</f>
        <v/>
      </c>
      <c r="G3574" s="103">
        <f>IF(ISNUMBER('Форма 1'!X3574),'Форма 1'!$H3574*VLOOKUP('Форма 1'!$F3574,'Придельники с 2022'!$B$4:$X$28,'Форма 1'!X$8),"")</f>
        <v>1849168.8</v>
      </c>
      <c r="H3574" s="103" t="str">
        <f>IF(ISNUMBER('Форма 1'!Y3574),'Форма 1'!$H3574*VLOOKUP('Форма 1'!$F3574,'Придельники с 2022'!$B$4:$X$28,'Форма 1'!Y$8),"")</f>
        <v/>
      </c>
      <c r="I3574" s="103" t="str">
        <f>IF(ISNUMBER('Форма 1'!Z3574),'Форма 1'!$H3574*VLOOKUP('Форма 1'!$F3574,'Придельники с 2022'!$B$4:$X$28,'Форма 1'!Z$8),"")</f>
        <v/>
      </c>
      <c r="J3574" s="103" t="str">
        <f>IF(ISNUMBER('Форма 1'!AA3574),'Форма 1'!$H3574*VLOOKUP('Форма 1'!$F3574,'Придельники с 2022'!$B$4:$X$28,'Форма 1'!AA$8),"")</f>
        <v/>
      </c>
      <c r="K3574" s="90"/>
      <c r="L3574" s="87"/>
      <c r="M3574" s="103" t="str">
        <f>IF(ISNUMBER('Форма 1'!AD3574),'Форма 1'!$H3574*VLOOKUP('Форма 1'!$F3574,'Придельники с 2022'!$B$4:$X$28,'Форма 1'!AD$8),"")</f>
        <v/>
      </c>
      <c r="N3574" s="103" t="str">
        <f>IF(ISBLANK('Форма 1'!$AE3574),"",IF('Форма 1'!$AE3574=1,'Форма 1'!$H3574*VLOOKUP('Форма 1'!$F3574,'Придельники с 2022'!$B$4:$X$28,'Форма 1'!$AE$8,0),IF('Форма 1'!$AE3574=2,'Форма 1'!$H3574*VLOOKUP('Форма 1'!$F3574,'Придельники с 2022'!$B$4:$X$28,13,0),IF('Форма 1'!$AE3574=3,'Форма 1'!$H3574*VLOOKUP('Форма 1'!$F3574,'Придельники с 2022'!$B$4:$X$28,12,0)))))</f>
        <v/>
      </c>
      <c r="O3574" s="103" t="str">
        <f>IF(ISNUMBER('Форма 1'!AF3574),'Форма 1'!$H3574*VLOOKUP('Форма 1'!$F3574,'Придельники с 2022'!$B$4:$X$28,'Форма 1'!AF$8),"")</f>
        <v/>
      </c>
      <c r="P3574" s="87"/>
      <c r="Q3574" s="103" t="str">
        <f>IF(ISNUMBER('Форма 1'!AH3574),'Форма 1'!$H3574*VLOOKUP('Форма 1'!$F3574,'Придельники с 2022'!$B$4:$X$28,'Форма 1'!AH$8),"")</f>
        <v/>
      </c>
      <c r="R3574" s="103" t="str">
        <f>IF(ISNUMBER('Форма 1'!AI3574),'Форма 1'!$H3574*VLOOKUP('Форма 1'!$F3574,'Придельники с 2022'!$B$4:$X$28,'Форма 1'!AI$8),"")</f>
        <v/>
      </c>
      <c r="S3574" s="103" t="str">
        <f>IF(ISNUMBER('Форма 1'!AJ3574),'Форма 1'!$H3574*VLOOKUP('Форма 1'!$F3574,'Придельники с 2022'!$B$4:$X$28,'Форма 1'!AJ$8),"")</f>
        <v/>
      </c>
      <c r="T3574" s="87"/>
    </row>
    <row r="3575" spans="1:20">
      <c r="A3575" s="188">
        <f t="shared" si="257"/>
        <v>415</v>
      </c>
      <c r="B3575" s="189" t="s">
        <v>698</v>
      </c>
      <c r="C3575" s="99">
        <f t="shared" si="256"/>
        <v>471580.43000000005</v>
      </c>
      <c r="D3575" s="103" t="str">
        <f>IF(ISNUMBER('Форма 1'!U3575),'Форма 1'!$H3575*VLOOKUP('Форма 1'!$F3575,'Придельники с 2022'!$B$4:$X$28,'Форма 1'!U$8),"")</f>
        <v/>
      </c>
      <c r="E3575" s="103" t="str">
        <f>IF(ISNUMBER('Форма 1'!V3575),'Форма 1'!$H3575*VLOOKUP('Форма 1'!$F3575,'Придельники с 2022'!$B$4:$X$28,'Форма 1'!V$8),"")</f>
        <v/>
      </c>
      <c r="F3575" s="103" t="str">
        <f>IF(ISNUMBER('Форма 1'!W3575),'Форма 1'!$H3575*VLOOKUP('Форма 1'!$F3575,'Придельники с 2022'!$B$4:$X$28,'Форма 1'!W$8),"")</f>
        <v/>
      </c>
      <c r="G3575" s="103" t="str">
        <f>IF(ISNUMBER('Форма 1'!X3575),'Форма 1'!$H3575*VLOOKUP('Форма 1'!$F3575,'Придельники с 2022'!$B$4:$X$28,'Форма 1'!X$8),"")</f>
        <v/>
      </c>
      <c r="H3575" s="103" t="str">
        <f>IF(ISNUMBER('Форма 1'!Y3575),'Форма 1'!$H3575*VLOOKUP('Форма 1'!$F3575,'Придельники с 2022'!$B$4:$X$28,'Форма 1'!Y$8),"")</f>
        <v/>
      </c>
      <c r="I3575" s="103" t="str">
        <f>IF(ISNUMBER('Форма 1'!Z3575),'Форма 1'!$H3575*VLOOKUP('Форма 1'!$F3575,'Придельники с 2022'!$B$4:$X$28,'Форма 1'!Z$8),"")</f>
        <v/>
      </c>
      <c r="J3575" s="103" t="str">
        <f>IF(ISNUMBER('Форма 1'!AA3575),'Форма 1'!$H3575*VLOOKUP('Форма 1'!$F3575,'Придельники с 2022'!$B$4:$X$28,'Форма 1'!AA$8),"")</f>
        <v/>
      </c>
      <c r="K3575" s="92"/>
      <c r="L3575" s="88"/>
      <c r="M3575" s="103" t="str">
        <f>IF(ISNUMBER('Форма 1'!AD3575),'Форма 1'!$H3575*VLOOKUP('Форма 1'!$F3575,'Придельники с 2022'!$B$4:$X$28,'Форма 1'!AD$8),"")</f>
        <v/>
      </c>
      <c r="N3575" s="103" t="str">
        <f>IF(ISBLANK('Форма 1'!$AE3575),"",IF('Форма 1'!$AE3575=1,'Форма 1'!$H3575*VLOOKUP('Форма 1'!$F3575,'Придельники с 2022'!$B$4:$X$28,'Форма 1'!$AE$8,0),IF('Форма 1'!$AE3575=2,'Форма 1'!$H3575*VLOOKUP('Форма 1'!$F3575,'Придельники с 2022'!$B$4:$X$28,13,0),IF('Форма 1'!$AE3575=3,'Форма 1'!$H3575*VLOOKUP('Форма 1'!$F3575,'Придельники с 2022'!$B$4:$X$28,12,0)))))</f>
        <v/>
      </c>
      <c r="O3575" s="103" t="str">
        <f>IF(ISNUMBER('Форма 1'!AF3575),'Форма 1'!$H3575*VLOOKUP('Форма 1'!$F3575,'Придельники с 2022'!$B$4:$X$28,'Форма 1'!AF$8),"")</f>
        <v/>
      </c>
      <c r="P3575" s="87">
        <v>471580.43000000005</v>
      </c>
      <c r="Q3575" s="103" t="str">
        <f>IF(ISNUMBER('Форма 1'!AH3575),'Форма 1'!$H3575*VLOOKUP('Форма 1'!$F3575,'Придельники с 2022'!$B$4:$X$28,'Форма 1'!AH$8),"")</f>
        <v/>
      </c>
      <c r="R3575" s="103" t="str">
        <f>IF(ISNUMBER('Форма 1'!AI3575),'Форма 1'!$H3575*VLOOKUP('Форма 1'!$F3575,'Придельники с 2022'!$B$4:$X$28,'Форма 1'!AI$8),"")</f>
        <v/>
      </c>
      <c r="S3575" s="103" t="str">
        <f>IF(ISNUMBER('Форма 1'!AJ3575),'Форма 1'!$H3575*VLOOKUP('Форма 1'!$F3575,'Придельники с 2022'!$B$4:$X$28,'Форма 1'!AJ$8),"")</f>
        <v/>
      </c>
      <c r="T3575" s="87"/>
    </row>
    <row r="3576" spans="1:20">
      <c r="A3576" s="188">
        <f t="shared" si="257"/>
        <v>416</v>
      </c>
      <c r="B3576" s="189" t="s">
        <v>3445</v>
      </c>
      <c r="C3576" s="99">
        <f t="shared" si="256"/>
        <v>12092401.552000001</v>
      </c>
      <c r="D3576" s="103" t="str">
        <f>IF(ISNUMBER('Форма 1'!U3576),'Форма 1'!$H3576*VLOOKUP('Форма 1'!$F3576,'Придельники с 2022'!$B$4:$X$28,'Форма 1'!U$8),"")</f>
        <v/>
      </c>
      <c r="E3576" s="103" t="str">
        <f>IF(ISNUMBER('Форма 1'!V3576),'Форма 1'!$H3576*VLOOKUP('Форма 1'!$F3576,'Придельники с 2022'!$B$4:$X$28,'Форма 1'!V$8),"")</f>
        <v/>
      </c>
      <c r="F3576" s="103" t="str">
        <f>IF(ISNUMBER('Форма 1'!W3576),'Форма 1'!$H3576*VLOOKUP('Форма 1'!$F3576,'Придельники с 2022'!$B$4:$X$28,'Форма 1'!W$8),"")</f>
        <v/>
      </c>
      <c r="G3576" s="103" t="str">
        <f>IF(ISNUMBER('Форма 1'!X3576),'Форма 1'!$H3576*VLOOKUP('Форма 1'!$F3576,'Придельники с 2022'!$B$4:$X$28,'Форма 1'!X$8),"")</f>
        <v/>
      </c>
      <c r="H3576" s="103" t="str">
        <f>IF(ISNUMBER('Форма 1'!Y3576),'Форма 1'!$H3576*VLOOKUP('Форма 1'!$F3576,'Придельники с 2022'!$B$4:$X$28,'Форма 1'!Y$8),"")</f>
        <v/>
      </c>
      <c r="I3576" s="103" t="str">
        <f>IF(ISNUMBER('Форма 1'!Z3576),'Форма 1'!$H3576*VLOOKUP('Форма 1'!$F3576,'Придельники с 2022'!$B$4:$X$28,'Форма 1'!Z$8),"")</f>
        <v/>
      </c>
      <c r="J3576" s="103" t="str">
        <f>IF(ISNUMBER('Форма 1'!AA3576),'Форма 1'!$H3576*VLOOKUP('Форма 1'!$F3576,'Придельники с 2022'!$B$4:$X$28,'Форма 1'!AA$8),"")</f>
        <v/>
      </c>
      <c r="K3576" s="90"/>
      <c r="L3576" s="87"/>
      <c r="M3576" s="103">
        <f>IF(ISNUMBER('Форма 1'!AD3576),'Форма 1'!$H3576*VLOOKUP('Форма 1'!$F3576,'Придельники с 2022'!$B$4:$X$28,'Форма 1'!AD$8),"")</f>
        <v>12092401.552000001</v>
      </c>
      <c r="N3576" s="103" t="str">
        <f>IF(ISBLANK('Форма 1'!$AE3576),"",IF('Форма 1'!$AE3576=1,'Форма 1'!$H3576*VLOOKUP('Форма 1'!$F3576,'Придельники с 2022'!$B$4:$X$28,'Форма 1'!$AE$8,0),IF('Форма 1'!$AE3576=2,'Форма 1'!$H3576*VLOOKUP('Форма 1'!$F3576,'Придельники с 2022'!$B$4:$X$28,13,0),IF('Форма 1'!$AE3576=3,'Форма 1'!$H3576*VLOOKUP('Форма 1'!$F3576,'Придельники с 2022'!$B$4:$X$28,12,0)))))</f>
        <v/>
      </c>
      <c r="O3576" s="103" t="str">
        <f>IF(ISNUMBER('Форма 1'!AF3576),'Форма 1'!$H3576*VLOOKUP('Форма 1'!$F3576,'Придельники с 2022'!$B$4:$X$28,'Форма 1'!AF$8),"")</f>
        <v/>
      </c>
      <c r="P3576" s="87"/>
      <c r="Q3576" s="103" t="str">
        <f>IF(ISNUMBER('Форма 1'!AH3576),'Форма 1'!$H3576*VLOOKUP('Форма 1'!$F3576,'Придельники с 2022'!$B$4:$X$28,'Форма 1'!AH$8),"")</f>
        <v/>
      </c>
      <c r="R3576" s="103" t="str">
        <f>IF(ISNUMBER('Форма 1'!AI3576),'Форма 1'!$H3576*VLOOKUP('Форма 1'!$F3576,'Придельники с 2022'!$B$4:$X$28,'Форма 1'!AI$8),"")</f>
        <v/>
      </c>
      <c r="S3576" s="103" t="str">
        <f>IF(ISNUMBER('Форма 1'!AJ3576),'Форма 1'!$H3576*VLOOKUP('Форма 1'!$F3576,'Придельники с 2022'!$B$4:$X$28,'Форма 1'!AJ$8),"")</f>
        <v/>
      </c>
      <c r="T3576" s="87"/>
    </row>
    <row r="3577" spans="1:20">
      <c r="A3577" s="188">
        <f t="shared" si="257"/>
        <v>417</v>
      </c>
      <c r="B3577" s="189" t="s">
        <v>3446</v>
      </c>
      <c r="C3577" s="99">
        <f t="shared" si="256"/>
        <v>12339644.800000001</v>
      </c>
      <c r="D3577" s="103" t="str">
        <f>IF(ISNUMBER('Форма 1'!U3577),'Форма 1'!$H3577*VLOOKUP('Форма 1'!$F3577,'Придельники с 2022'!$B$4:$X$28,'Форма 1'!U$8),"")</f>
        <v/>
      </c>
      <c r="E3577" s="103" t="str">
        <f>IF(ISNUMBER('Форма 1'!V3577),'Форма 1'!$H3577*VLOOKUP('Форма 1'!$F3577,'Придельники с 2022'!$B$4:$X$28,'Форма 1'!V$8),"")</f>
        <v/>
      </c>
      <c r="F3577" s="103" t="str">
        <f>IF(ISNUMBER('Форма 1'!W3577),'Форма 1'!$H3577*VLOOKUP('Форма 1'!$F3577,'Придельники с 2022'!$B$4:$X$28,'Форма 1'!W$8),"")</f>
        <v/>
      </c>
      <c r="G3577" s="103" t="str">
        <f>IF(ISNUMBER('Форма 1'!X3577),'Форма 1'!$H3577*VLOOKUP('Форма 1'!$F3577,'Придельники с 2022'!$B$4:$X$28,'Форма 1'!X$8),"")</f>
        <v/>
      </c>
      <c r="H3577" s="103" t="str">
        <f>IF(ISNUMBER('Форма 1'!Y3577),'Форма 1'!$H3577*VLOOKUP('Форма 1'!$F3577,'Придельники с 2022'!$B$4:$X$28,'Форма 1'!Y$8),"")</f>
        <v/>
      </c>
      <c r="I3577" s="103" t="str">
        <f>IF(ISNUMBER('Форма 1'!Z3577),'Форма 1'!$H3577*VLOOKUP('Форма 1'!$F3577,'Придельники с 2022'!$B$4:$X$28,'Форма 1'!Z$8),"")</f>
        <v/>
      </c>
      <c r="J3577" s="103" t="str">
        <f>IF(ISNUMBER('Форма 1'!AA3577),'Форма 1'!$H3577*VLOOKUP('Форма 1'!$F3577,'Придельники с 2022'!$B$4:$X$28,'Форма 1'!AA$8),"")</f>
        <v/>
      </c>
      <c r="K3577" s="90"/>
      <c r="L3577" s="87"/>
      <c r="M3577" s="103">
        <f>IF(ISNUMBER('Форма 1'!AD3577),'Форма 1'!$H3577*VLOOKUP('Форма 1'!$F3577,'Придельники с 2022'!$B$4:$X$28,'Форма 1'!AD$8),"")</f>
        <v>12339644.800000001</v>
      </c>
      <c r="N3577" s="103" t="str">
        <f>IF(ISBLANK('Форма 1'!$AE3577),"",IF('Форма 1'!$AE3577=1,'Форма 1'!$H3577*VLOOKUP('Форма 1'!$F3577,'Придельники с 2022'!$B$4:$X$28,'Форма 1'!$AE$8,0),IF('Форма 1'!$AE3577=2,'Форма 1'!$H3577*VLOOKUP('Форма 1'!$F3577,'Придельники с 2022'!$B$4:$X$28,13,0),IF('Форма 1'!$AE3577=3,'Форма 1'!$H3577*VLOOKUP('Форма 1'!$F3577,'Придельники с 2022'!$B$4:$X$28,12,0)))))</f>
        <v/>
      </c>
      <c r="O3577" s="103" t="str">
        <f>IF(ISNUMBER('Форма 1'!AF3577),'Форма 1'!$H3577*VLOOKUP('Форма 1'!$F3577,'Придельники с 2022'!$B$4:$X$28,'Форма 1'!AF$8),"")</f>
        <v/>
      </c>
      <c r="P3577" s="87"/>
      <c r="Q3577" s="103" t="str">
        <f>IF(ISNUMBER('Форма 1'!AH3577),'Форма 1'!$H3577*VLOOKUP('Форма 1'!$F3577,'Придельники с 2022'!$B$4:$X$28,'Форма 1'!AH$8),"")</f>
        <v/>
      </c>
      <c r="R3577" s="103" t="str">
        <f>IF(ISNUMBER('Форма 1'!AI3577),'Форма 1'!$H3577*VLOOKUP('Форма 1'!$F3577,'Придельники с 2022'!$B$4:$X$28,'Форма 1'!AI$8),"")</f>
        <v/>
      </c>
      <c r="S3577" s="103" t="str">
        <f>IF(ISNUMBER('Форма 1'!AJ3577),'Форма 1'!$H3577*VLOOKUP('Форма 1'!$F3577,'Придельники с 2022'!$B$4:$X$28,'Форма 1'!AJ$8),"")</f>
        <v/>
      </c>
      <c r="T3577" s="87"/>
    </row>
    <row r="3578" spans="1:20">
      <c r="A3578" s="188">
        <f t="shared" si="257"/>
        <v>418</v>
      </c>
      <c r="B3578" s="189" t="s">
        <v>699</v>
      </c>
      <c r="C3578" s="99">
        <f t="shared" si="256"/>
        <v>5845973.4450000003</v>
      </c>
      <c r="D3578" s="103" t="str">
        <f>IF(ISNUMBER('Форма 1'!U3578),'Форма 1'!$H3578*VLOOKUP('Форма 1'!$F3578,'Придельники с 2022'!$B$4:$X$28,'Форма 1'!U$8),"")</f>
        <v/>
      </c>
      <c r="E3578" s="103" t="str">
        <f>IF(ISNUMBER('Форма 1'!V3578),'Форма 1'!$H3578*VLOOKUP('Форма 1'!$F3578,'Придельники с 2022'!$B$4:$X$28,'Форма 1'!V$8),"")</f>
        <v/>
      </c>
      <c r="F3578" s="103" t="str">
        <f>IF(ISNUMBER('Форма 1'!W3578),'Форма 1'!$H3578*VLOOKUP('Форма 1'!$F3578,'Придельники с 2022'!$B$4:$X$28,'Форма 1'!W$8),"")</f>
        <v/>
      </c>
      <c r="G3578" s="103" t="str">
        <f>IF(ISNUMBER('Форма 1'!X3578),'Форма 1'!$H3578*VLOOKUP('Форма 1'!$F3578,'Придельники с 2022'!$B$4:$X$28,'Форма 1'!X$8),"")</f>
        <v/>
      </c>
      <c r="H3578" s="103" t="str">
        <f>IF(ISNUMBER('Форма 1'!Y3578),'Форма 1'!$H3578*VLOOKUP('Форма 1'!$F3578,'Придельники с 2022'!$B$4:$X$28,'Форма 1'!Y$8),"")</f>
        <v/>
      </c>
      <c r="I3578" s="103" t="str">
        <f>IF(ISNUMBER('Форма 1'!Z3578),'Форма 1'!$H3578*VLOOKUP('Форма 1'!$F3578,'Придельники с 2022'!$B$4:$X$28,'Форма 1'!Z$8),"")</f>
        <v/>
      </c>
      <c r="J3578" s="103" t="str">
        <f>IF(ISNUMBER('Форма 1'!AA3578),'Форма 1'!$H3578*VLOOKUP('Форма 1'!$F3578,'Придельники с 2022'!$B$4:$X$28,'Форма 1'!AA$8),"")</f>
        <v/>
      </c>
      <c r="K3578" s="92"/>
      <c r="L3578" s="88"/>
      <c r="M3578" s="103" t="str">
        <f>IF(ISNUMBER('Форма 1'!AD3578),'Форма 1'!$H3578*VLOOKUP('Форма 1'!$F3578,'Придельники с 2022'!$B$4:$X$28,'Форма 1'!AD$8),"")</f>
        <v/>
      </c>
      <c r="N3578" s="103" t="str">
        <f>IF(ISBLANK('Форма 1'!$AE3578),"",IF('Форма 1'!$AE3578=1,'Форма 1'!$H3578*VLOOKUP('Форма 1'!$F3578,'Придельники с 2022'!$B$4:$X$28,'Форма 1'!$AE$8,0),IF('Форма 1'!$AE3578=2,'Форма 1'!$H3578*VLOOKUP('Форма 1'!$F3578,'Придельники с 2022'!$B$4:$X$28,13,0),IF('Форма 1'!$AE3578=3,'Форма 1'!$H3578*VLOOKUP('Форма 1'!$F3578,'Придельники с 2022'!$B$4:$X$28,12,0)))))</f>
        <v/>
      </c>
      <c r="O3578" s="103">
        <f>IF(ISNUMBER('Форма 1'!AF3578),'Форма 1'!$H3578*VLOOKUP('Форма 1'!$F3578,'Придельники с 2022'!$B$4:$X$28,'Форма 1'!AF$8),"")</f>
        <v>5845973.4450000003</v>
      </c>
      <c r="P3578" s="87"/>
      <c r="Q3578" s="103" t="str">
        <f>IF(ISNUMBER('Форма 1'!AH3578),'Форма 1'!$H3578*VLOOKUP('Форма 1'!$F3578,'Придельники с 2022'!$B$4:$X$28,'Форма 1'!AH$8),"")</f>
        <v/>
      </c>
      <c r="R3578" s="103" t="str">
        <f>IF(ISNUMBER('Форма 1'!AI3578),'Форма 1'!$H3578*VLOOKUP('Форма 1'!$F3578,'Придельники с 2022'!$B$4:$X$28,'Форма 1'!AI$8),"")</f>
        <v/>
      </c>
      <c r="S3578" s="103" t="str">
        <f>IF(ISNUMBER('Форма 1'!AJ3578),'Форма 1'!$H3578*VLOOKUP('Форма 1'!$F3578,'Придельники с 2022'!$B$4:$X$28,'Форма 1'!AJ$8),"")</f>
        <v/>
      </c>
      <c r="T3578" s="88"/>
    </row>
    <row r="3579" spans="1:20">
      <c r="A3579" s="188">
        <f t="shared" si="257"/>
        <v>419</v>
      </c>
      <c r="B3579" s="189" t="s">
        <v>3447</v>
      </c>
      <c r="C3579" s="99">
        <f t="shared" si="256"/>
        <v>6467505.0720000006</v>
      </c>
      <c r="D3579" s="103" t="str">
        <f>IF(ISNUMBER('Форма 1'!U3579),'Форма 1'!$H3579*VLOOKUP('Форма 1'!$F3579,'Придельники с 2022'!$B$4:$X$28,'Форма 1'!U$8),"")</f>
        <v/>
      </c>
      <c r="E3579" s="103" t="str">
        <f>IF(ISNUMBER('Форма 1'!V3579),'Форма 1'!$H3579*VLOOKUP('Форма 1'!$F3579,'Придельники с 2022'!$B$4:$X$28,'Форма 1'!V$8),"")</f>
        <v/>
      </c>
      <c r="F3579" s="103" t="str">
        <f>IF(ISNUMBER('Форма 1'!W3579),'Форма 1'!$H3579*VLOOKUP('Форма 1'!$F3579,'Придельники с 2022'!$B$4:$X$28,'Форма 1'!W$8),"")</f>
        <v/>
      </c>
      <c r="G3579" s="103" t="str">
        <f>IF(ISNUMBER('Форма 1'!X3579),'Форма 1'!$H3579*VLOOKUP('Форма 1'!$F3579,'Придельники с 2022'!$B$4:$X$28,'Форма 1'!X$8),"")</f>
        <v/>
      </c>
      <c r="H3579" s="103" t="str">
        <f>IF(ISNUMBER('Форма 1'!Y3579),'Форма 1'!$H3579*VLOOKUP('Форма 1'!$F3579,'Придельники с 2022'!$B$4:$X$28,'Форма 1'!Y$8),"")</f>
        <v/>
      </c>
      <c r="I3579" s="103" t="str">
        <f>IF(ISNUMBER('Форма 1'!Z3579),'Форма 1'!$H3579*VLOOKUP('Форма 1'!$F3579,'Придельники с 2022'!$B$4:$X$28,'Форма 1'!Z$8),"")</f>
        <v/>
      </c>
      <c r="J3579" s="103" t="str">
        <f>IF(ISNUMBER('Форма 1'!AA3579),'Форма 1'!$H3579*VLOOKUP('Форма 1'!$F3579,'Придельники с 2022'!$B$4:$X$28,'Форма 1'!AA$8),"")</f>
        <v/>
      </c>
      <c r="K3579" s="90"/>
      <c r="L3579" s="87"/>
      <c r="M3579" s="103">
        <f>IF(ISNUMBER('Форма 1'!AD3579),'Форма 1'!$H3579*VLOOKUP('Форма 1'!$F3579,'Придельники с 2022'!$B$4:$X$28,'Форма 1'!AD$8),"")</f>
        <v>6467505.0720000006</v>
      </c>
      <c r="N3579" s="103" t="str">
        <f>IF(ISBLANK('Форма 1'!$AE3579),"",IF('Форма 1'!$AE3579=1,'Форма 1'!$H3579*VLOOKUP('Форма 1'!$F3579,'Придельники с 2022'!$B$4:$X$28,'Форма 1'!$AE$8,0),IF('Форма 1'!$AE3579=2,'Форма 1'!$H3579*VLOOKUP('Форма 1'!$F3579,'Придельники с 2022'!$B$4:$X$28,13,0),IF('Форма 1'!$AE3579=3,'Форма 1'!$H3579*VLOOKUP('Форма 1'!$F3579,'Придельники с 2022'!$B$4:$X$28,12,0)))))</f>
        <v/>
      </c>
      <c r="O3579" s="103" t="str">
        <f>IF(ISNUMBER('Форма 1'!AF3579),'Форма 1'!$H3579*VLOOKUP('Форма 1'!$F3579,'Придельники с 2022'!$B$4:$X$28,'Форма 1'!AF$8),"")</f>
        <v/>
      </c>
      <c r="P3579" s="87"/>
      <c r="Q3579" s="103" t="str">
        <f>IF(ISNUMBER('Форма 1'!AH3579),'Форма 1'!$H3579*VLOOKUP('Форма 1'!$F3579,'Придельники с 2022'!$B$4:$X$28,'Форма 1'!AH$8),"")</f>
        <v/>
      </c>
      <c r="R3579" s="103" t="str">
        <f>IF(ISNUMBER('Форма 1'!AI3579),'Форма 1'!$H3579*VLOOKUP('Форма 1'!$F3579,'Придельники с 2022'!$B$4:$X$28,'Форма 1'!AI$8),"")</f>
        <v/>
      </c>
      <c r="S3579" s="103" t="str">
        <f>IF(ISNUMBER('Форма 1'!AJ3579),'Форма 1'!$H3579*VLOOKUP('Форма 1'!$F3579,'Придельники с 2022'!$B$4:$X$28,'Форма 1'!AJ$8),"")</f>
        <v/>
      </c>
      <c r="T3579" s="87"/>
    </row>
    <row r="3580" spans="1:20">
      <c r="A3580" s="188">
        <f t="shared" si="257"/>
        <v>420</v>
      </c>
      <c r="B3580" s="189" t="s">
        <v>3448</v>
      </c>
      <c r="C3580" s="99">
        <f t="shared" si="256"/>
        <v>471580.43000000005</v>
      </c>
      <c r="D3580" s="103" t="str">
        <f>IF(ISNUMBER('Форма 1'!U3580),'Форма 1'!$H3580*VLOOKUP('Форма 1'!$F3580,'Придельники с 2022'!$B$4:$X$28,'Форма 1'!U$8),"")</f>
        <v/>
      </c>
      <c r="E3580" s="103" t="str">
        <f>IF(ISNUMBER('Форма 1'!V3580),'Форма 1'!$H3580*VLOOKUP('Форма 1'!$F3580,'Придельники с 2022'!$B$4:$X$28,'Форма 1'!V$8),"")</f>
        <v/>
      </c>
      <c r="F3580" s="103" t="str">
        <f>IF(ISNUMBER('Форма 1'!W3580),'Форма 1'!$H3580*VLOOKUP('Форма 1'!$F3580,'Придельники с 2022'!$B$4:$X$28,'Форма 1'!W$8),"")</f>
        <v/>
      </c>
      <c r="G3580" s="103" t="str">
        <f>IF(ISNUMBER('Форма 1'!X3580),'Форма 1'!$H3580*VLOOKUP('Форма 1'!$F3580,'Придельники с 2022'!$B$4:$X$28,'Форма 1'!X$8),"")</f>
        <v/>
      </c>
      <c r="H3580" s="103" t="str">
        <f>IF(ISNUMBER('Форма 1'!Y3580),'Форма 1'!$H3580*VLOOKUP('Форма 1'!$F3580,'Придельники с 2022'!$B$4:$X$28,'Форма 1'!Y$8),"")</f>
        <v/>
      </c>
      <c r="I3580" s="103" t="str">
        <f>IF(ISNUMBER('Форма 1'!Z3580),'Форма 1'!$H3580*VLOOKUP('Форма 1'!$F3580,'Придельники с 2022'!$B$4:$X$28,'Форма 1'!Z$8),"")</f>
        <v/>
      </c>
      <c r="J3580" s="103" t="str">
        <f>IF(ISNUMBER('Форма 1'!AA3580),'Форма 1'!$H3580*VLOOKUP('Форма 1'!$F3580,'Придельники с 2022'!$B$4:$X$28,'Форма 1'!AA$8),"")</f>
        <v/>
      </c>
      <c r="K3580" s="92"/>
      <c r="L3580" s="88"/>
      <c r="M3580" s="103" t="str">
        <f>IF(ISNUMBER('Форма 1'!AD3580),'Форма 1'!$H3580*VLOOKUP('Форма 1'!$F3580,'Придельники с 2022'!$B$4:$X$28,'Форма 1'!AD$8),"")</f>
        <v/>
      </c>
      <c r="N3580" s="103" t="str">
        <f>IF(ISBLANK('Форма 1'!$AE3580),"",IF('Форма 1'!$AE3580=1,'Форма 1'!$H3580*VLOOKUP('Форма 1'!$F3580,'Придельники с 2022'!$B$4:$X$28,'Форма 1'!$AE$8,0),IF('Форма 1'!$AE3580=2,'Форма 1'!$H3580*VLOOKUP('Форма 1'!$F3580,'Придельники с 2022'!$B$4:$X$28,13,0),IF('Форма 1'!$AE3580=3,'Форма 1'!$H3580*VLOOKUP('Форма 1'!$F3580,'Придельники с 2022'!$B$4:$X$28,12,0)))))</f>
        <v/>
      </c>
      <c r="O3580" s="103" t="str">
        <f>IF(ISNUMBER('Форма 1'!AF3580),'Форма 1'!$H3580*VLOOKUP('Форма 1'!$F3580,'Придельники с 2022'!$B$4:$X$28,'Форма 1'!AF$8),"")</f>
        <v/>
      </c>
      <c r="P3580" s="87">
        <v>471580.43000000005</v>
      </c>
      <c r="Q3580" s="103" t="str">
        <f>IF(ISNUMBER('Форма 1'!AH3580),'Форма 1'!$H3580*VLOOKUP('Форма 1'!$F3580,'Придельники с 2022'!$B$4:$X$28,'Форма 1'!AH$8),"")</f>
        <v/>
      </c>
      <c r="R3580" s="103" t="str">
        <f>IF(ISNUMBER('Форма 1'!AI3580),'Форма 1'!$H3580*VLOOKUP('Форма 1'!$F3580,'Придельники с 2022'!$B$4:$X$28,'Форма 1'!AI$8),"")</f>
        <v/>
      </c>
      <c r="S3580" s="103" t="str">
        <f>IF(ISNUMBER('Форма 1'!AJ3580),'Форма 1'!$H3580*VLOOKUP('Форма 1'!$F3580,'Придельники с 2022'!$B$4:$X$28,'Форма 1'!AJ$8),"")</f>
        <v/>
      </c>
      <c r="T3580" s="87"/>
    </row>
    <row r="3581" spans="1:20">
      <c r="A3581" s="188">
        <f t="shared" si="257"/>
        <v>421</v>
      </c>
      <c r="B3581" s="114" t="s">
        <v>3449</v>
      </c>
      <c r="C3581" s="99">
        <f t="shared" si="256"/>
        <v>13632478.811000001</v>
      </c>
      <c r="D3581" s="103" t="str">
        <f>IF(ISNUMBER('Форма 1'!U3581),'Форма 1'!$H3581*VLOOKUP('Форма 1'!$F3581,'Придельники с 2022'!$B$4:$X$28,'Форма 1'!U$8),"")</f>
        <v/>
      </c>
      <c r="E3581" s="103" t="str">
        <f>IF(ISNUMBER('Форма 1'!V3581),'Форма 1'!$H3581*VLOOKUP('Форма 1'!$F3581,'Придельники с 2022'!$B$4:$X$28,'Форма 1'!V$8),"")</f>
        <v/>
      </c>
      <c r="F3581" s="103" t="str">
        <f>IF(ISNUMBER('Форма 1'!W3581),'Форма 1'!$H3581*VLOOKUP('Форма 1'!$F3581,'Придельники с 2022'!$B$4:$X$28,'Форма 1'!W$8),"")</f>
        <v/>
      </c>
      <c r="G3581" s="103" t="str">
        <f>IF(ISNUMBER('Форма 1'!X3581),'Форма 1'!$H3581*VLOOKUP('Форма 1'!$F3581,'Придельники с 2022'!$B$4:$X$28,'Форма 1'!X$8),"")</f>
        <v/>
      </c>
      <c r="H3581" s="103" t="str">
        <f>IF(ISNUMBER('Форма 1'!Y3581),'Форма 1'!$H3581*VLOOKUP('Форма 1'!$F3581,'Придельники с 2022'!$B$4:$X$28,'Форма 1'!Y$8),"")</f>
        <v/>
      </c>
      <c r="I3581" s="103" t="str">
        <f>IF(ISNUMBER('Форма 1'!Z3581),'Форма 1'!$H3581*VLOOKUP('Форма 1'!$F3581,'Придельники с 2022'!$B$4:$X$28,'Форма 1'!Z$8),"")</f>
        <v/>
      </c>
      <c r="J3581" s="103" t="str">
        <f>IF(ISNUMBER('Форма 1'!AA3581),'Форма 1'!$H3581*VLOOKUP('Форма 1'!$F3581,'Придельники с 2022'!$B$4:$X$28,'Форма 1'!AA$8),"")</f>
        <v/>
      </c>
      <c r="K3581" s="91"/>
      <c r="L3581" s="87"/>
      <c r="M3581" s="103">
        <f>IF(ISNUMBER('Форма 1'!AD3581),'Форма 1'!$H3581*VLOOKUP('Форма 1'!$F3581,'Придельники с 2022'!$B$4:$X$28,'Форма 1'!AD$8),"")</f>
        <v>10709912.681</v>
      </c>
      <c r="N3581" s="103" t="str">
        <f>IF(ISBLANK('Форма 1'!$AE3581),"",IF('Форма 1'!$AE3581=1,'Форма 1'!$H3581*VLOOKUP('Форма 1'!$F3581,'Придельники с 2022'!$B$4:$X$28,'Форма 1'!$AE$8,0),IF('Форма 1'!$AE3581=2,'Форма 1'!$H3581*VLOOKUP('Форма 1'!$F3581,'Придельники с 2022'!$B$4:$X$28,13,0),IF('Форма 1'!$AE3581=3,'Форма 1'!$H3581*VLOOKUP('Форма 1'!$F3581,'Придельники с 2022'!$B$4:$X$28,12,0)))))</f>
        <v/>
      </c>
      <c r="O3581" s="103" t="str">
        <f>IF(ISNUMBER('Форма 1'!AF3581),'Форма 1'!$H3581*VLOOKUP('Форма 1'!$F3581,'Придельники с 2022'!$B$4:$X$28,'Форма 1'!AF$8),"")</f>
        <v/>
      </c>
      <c r="P3581" s="87"/>
      <c r="Q3581" s="103">
        <f>IF(ISNUMBER('Форма 1'!AH3581),'Форма 1'!$H3581*VLOOKUP('Форма 1'!$F3581,'Придельники с 2022'!$B$4:$X$28,'Форма 1'!AH$8),"")</f>
        <v>2922566.13</v>
      </c>
      <c r="R3581" s="103" t="str">
        <f>IF(ISNUMBER('Форма 1'!AI3581),'Форма 1'!$H3581*VLOOKUP('Форма 1'!$F3581,'Придельники с 2022'!$B$4:$X$28,'Форма 1'!AI$8),"")</f>
        <v/>
      </c>
      <c r="S3581" s="103" t="str">
        <f>IF(ISNUMBER('Форма 1'!AJ3581),'Форма 1'!$H3581*VLOOKUP('Форма 1'!$F3581,'Придельники с 2022'!$B$4:$X$28,'Форма 1'!AJ$8),"")</f>
        <v/>
      </c>
      <c r="T3581" s="87"/>
    </row>
    <row r="3582" spans="1:20">
      <c r="A3582" s="188">
        <f t="shared" si="257"/>
        <v>422</v>
      </c>
      <c r="B3582" s="189" t="s">
        <v>3450</v>
      </c>
      <c r="C3582" s="99">
        <f t="shared" si="256"/>
        <v>471580.43000000005</v>
      </c>
      <c r="D3582" s="103" t="str">
        <f>IF(ISNUMBER('Форма 1'!U3582),'Форма 1'!$H3582*VLOOKUP('Форма 1'!$F3582,'Придельники с 2022'!$B$4:$X$28,'Форма 1'!U$8),"")</f>
        <v/>
      </c>
      <c r="E3582" s="103" t="str">
        <f>IF(ISNUMBER('Форма 1'!V3582),'Форма 1'!$H3582*VLOOKUP('Форма 1'!$F3582,'Придельники с 2022'!$B$4:$X$28,'Форма 1'!V$8),"")</f>
        <v/>
      </c>
      <c r="F3582" s="103" t="str">
        <f>IF(ISNUMBER('Форма 1'!W3582),'Форма 1'!$H3582*VLOOKUP('Форма 1'!$F3582,'Придельники с 2022'!$B$4:$X$28,'Форма 1'!W$8),"")</f>
        <v/>
      </c>
      <c r="G3582" s="103" t="str">
        <f>IF(ISNUMBER('Форма 1'!X3582),'Форма 1'!$H3582*VLOOKUP('Форма 1'!$F3582,'Придельники с 2022'!$B$4:$X$28,'Форма 1'!X$8),"")</f>
        <v/>
      </c>
      <c r="H3582" s="103" t="str">
        <f>IF(ISNUMBER('Форма 1'!Y3582),'Форма 1'!$H3582*VLOOKUP('Форма 1'!$F3582,'Придельники с 2022'!$B$4:$X$28,'Форма 1'!Y$8),"")</f>
        <v/>
      </c>
      <c r="I3582" s="103" t="str">
        <f>IF(ISNUMBER('Форма 1'!Z3582),'Форма 1'!$H3582*VLOOKUP('Форма 1'!$F3582,'Придельники с 2022'!$B$4:$X$28,'Форма 1'!Z$8),"")</f>
        <v/>
      </c>
      <c r="J3582" s="103" t="str">
        <f>IF(ISNUMBER('Форма 1'!AA3582),'Форма 1'!$H3582*VLOOKUP('Форма 1'!$F3582,'Придельники с 2022'!$B$4:$X$28,'Форма 1'!AA$8),"")</f>
        <v/>
      </c>
      <c r="K3582" s="92"/>
      <c r="L3582" s="88"/>
      <c r="M3582" s="103" t="str">
        <f>IF(ISNUMBER('Форма 1'!AD3582),'Форма 1'!$H3582*VLOOKUP('Форма 1'!$F3582,'Придельники с 2022'!$B$4:$X$28,'Форма 1'!AD$8),"")</f>
        <v/>
      </c>
      <c r="N3582" s="103" t="str">
        <f>IF(ISBLANK('Форма 1'!$AE3582),"",IF('Форма 1'!$AE3582=1,'Форма 1'!$H3582*VLOOKUP('Форма 1'!$F3582,'Придельники с 2022'!$B$4:$X$28,'Форма 1'!$AE$8,0),IF('Форма 1'!$AE3582=2,'Форма 1'!$H3582*VLOOKUP('Форма 1'!$F3582,'Придельники с 2022'!$B$4:$X$28,13,0),IF('Форма 1'!$AE3582=3,'Форма 1'!$H3582*VLOOKUP('Форма 1'!$F3582,'Придельники с 2022'!$B$4:$X$28,12,0)))))</f>
        <v/>
      </c>
      <c r="O3582" s="103" t="str">
        <f>IF(ISNUMBER('Форма 1'!AF3582),'Форма 1'!$H3582*VLOOKUP('Форма 1'!$F3582,'Придельники с 2022'!$B$4:$X$28,'Форма 1'!AF$8),"")</f>
        <v/>
      </c>
      <c r="P3582" s="87">
        <v>471580.43000000005</v>
      </c>
      <c r="Q3582" s="103" t="str">
        <f>IF(ISNUMBER('Форма 1'!AH3582),'Форма 1'!$H3582*VLOOKUP('Форма 1'!$F3582,'Придельники с 2022'!$B$4:$X$28,'Форма 1'!AH$8),"")</f>
        <v/>
      </c>
      <c r="R3582" s="103" t="str">
        <f>IF(ISNUMBER('Форма 1'!AI3582),'Форма 1'!$H3582*VLOOKUP('Форма 1'!$F3582,'Придельники с 2022'!$B$4:$X$28,'Форма 1'!AI$8),"")</f>
        <v/>
      </c>
      <c r="S3582" s="103" t="str">
        <f>IF(ISNUMBER('Форма 1'!AJ3582),'Форма 1'!$H3582*VLOOKUP('Форма 1'!$F3582,'Придельники с 2022'!$B$4:$X$28,'Форма 1'!AJ$8),"")</f>
        <v/>
      </c>
      <c r="T3582" s="87"/>
    </row>
    <row r="3583" spans="1:20">
      <c r="A3583" s="188">
        <f t="shared" si="257"/>
        <v>423</v>
      </c>
      <c r="B3583" s="189" t="s">
        <v>3451</v>
      </c>
      <c r="C3583" s="99">
        <f t="shared" si="256"/>
        <v>18827415.712000005</v>
      </c>
      <c r="D3583" s="103" t="str">
        <f>IF(ISNUMBER('Форма 1'!U3583),'Форма 1'!$H3583*VLOOKUP('Форма 1'!$F3583,'Придельники с 2022'!$B$4:$X$28,'Форма 1'!U$8),"")</f>
        <v/>
      </c>
      <c r="E3583" s="103" t="str">
        <f>IF(ISNUMBER('Форма 1'!V3583),'Форма 1'!$H3583*VLOOKUP('Форма 1'!$F3583,'Придельники с 2022'!$B$4:$X$28,'Форма 1'!V$8),"")</f>
        <v/>
      </c>
      <c r="F3583" s="103" t="str">
        <f>IF(ISNUMBER('Форма 1'!W3583),'Форма 1'!$H3583*VLOOKUP('Форма 1'!$F3583,'Придельники с 2022'!$B$4:$X$28,'Форма 1'!W$8),"")</f>
        <v/>
      </c>
      <c r="G3583" s="103" t="str">
        <f>IF(ISNUMBER('Форма 1'!X3583),'Форма 1'!$H3583*VLOOKUP('Форма 1'!$F3583,'Придельники с 2022'!$B$4:$X$28,'Форма 1'!X$8),"")</f>
        <v/>
      </c>
      <c r="H3583" s="103" t="str">
        <f>IF(ISNUMBER('Форма 1'!Y3583),'Форма 1'!$H3583*VLOOKUP('Форма 1'!$F3583,'Придельники с 2022'!$B$4:$X$28,'Форма 1'!Y$8),"")</f>
        <v/>
      </c>
      <c r="I3583" s="103" t="str">
        <f>IF(ISNUMBER('Форма 1'!Z3583),'Форма 1'!$H3583*VLOOKUP('Форма 1'!$F3583,'Придельники с 2022'!$B$4:$X$28,'Форма 1'!Z$8),"")</f>
        <v/>
      </c>
      <c r="J3583" s="103" t="str">
        <f>IF(ISNUMBER('Форма 1'!AA3583),'Форма 1'!$H3583*VLOOKUP('Форма 1'!$F3583,'Придельники с 2022'!$B$4:$X$28,'Форма 1'!AA$8),"")</f>
        <v/>
      </c>
      <c r="K3583" s="90"/>
      <c r="L3583" s="87"/>
      <c r="M3583" s="103">
        <f>IF(ISNUMBER('Форма 1'!AD3583),'Форма 1'!$H3583*VLOOKUP('Форма 1'!$F3583,'Придельники с 2022'!$B$4:$X$28,'Форма 1'!AD$8),"")</f>
        <v>18827415.712000005</v>
      </c>
      <c r="N3583" s="103" t="str">
        <f>IF(ISBLANK('Форма 1'!$AE3583),"",IF('Форма 1'!$AE3583=1,'Форма 1'!$H3583*VLOOKUP('Форма 1'!$F3583,'Придельники с 2022'!$B$4:$X$28,'Форма 1'!$AE$8,0),IF('Форма 1'!$AE3583=2,'Форма 1'!$H3583*VLOOKUP('Форма 1'!$F3583,'Придельники с 2022'!$B$4:$X$28,13,0),IF('Форма 1'!$AE3583=3,'Форма 1'!$H3583*VLOOKUP('Форма 1'!$F3583,'Придельники с 2022'!$B$4:$X$28,12,0)))))</f>
        <v/>
      </c>
      <c r="O3583" s="103" t="str">
        <f>IF(ISNUMBER('Форма 1'!AF3583),'Форма 1'!$H3583*VLOOKUP('Форма 1'!$F3583,'Придельники с 2022'!$B$4:$X$28,'Форма 1'!AF$8),"")</f>
        <v/>
      </c>
      <c r="P3583" s="87"/>
      <c r="Q3583" s="103" t="str">
        <f>IF(ISNUMBER('Форма 1'!AH3583),'Форма 1'!$H3583*VLOOKUP('Форма 1'!$F3583,'Придельники с 2022'!$B$4:$X$28,'Форма 1'!AH$8),"")</f>
        <v/>
      </c>
      <c r="R3583" s="103" t="str">
        <f>IF(ISNUMBER('Форма 1'!AI3583),'Форма 1'!$H3583*VLOOKUP('Форма 1'!$F3583,'Придельники с 2022'!$B$4:$X$28,'Форма 1'!AI$8),"")</f>
        <v/>
      </c>
      <c r="S3583" s="103" t="str">
        <f>IF(ISNUMBER('Форма 1'!AJ3583),'Форма 1'!$H3583*VLOOKUP('Форма 1'!$F3583,'Придельники с 2022'!$B$4:$X$28,'Форма 1'!AJ$8),"")</f>
        <v/>
      </c>
      <c r="T3583" s="87"/>
    </row>
    <row r="3584" spans="1:20">
      <c r="A3584" s="188">
        <f t="shared" si="257"/>
        <v>424</v>
      </c>
      <c r="B3584" s="189" t="s">
        <v>3452</v>
      </c>
      <c r="C3584" s="99">
        <f t="shared" si="256"/>
        <v>471580.43000000005</v>
      </c>
      <c r="D3584" s="103" t="str">
        <f>IF(ISNUMBER('Форма 1'!U3584),'Форма 1'!$H3584*VLOOKUP('Форма 1'!$F3584,'Придельники с 2022'!$B$4:$X$28,'Форма 1'!U$8),"")</f>
        <v/>
      </c>
      <c r="E3584" s="103" t="str">
        <f>IF(ISNUMBER('Форма 1'!V3584),'Форма 1'!$H3584*VLOOKUP('Форма 1'!$F3584,'Придельники с 2022'!$B$4:$X$28,'Форма 1'!V$8),"")</f>
        <v/>
      </c>
      <c r="F3584" s="103" t="str">
        <f>IF(ISNUMBER('Форма 1'!W3584),'Форма 1'!$H3584*VLOOKUP('Форма 1'!$F3584,'Придельники с 2022'!$B$4:$X$28,'Форма 1'!W$8),"")</f>
        <v/>
      </c>
      <c r="G3584" s="103" t="str">
        <f>IF(ISNUMBER('Форма 1'!X3584),'Форма 1'!$H3584*VLOOKUP('Форма 1'!$F3584,'Придельники с 2022'!$B$4:$X$28,'Форма 1'!X$8),"")</f>
        <v/>
      </c>
      <c r="H3584" s="103" t="str">
        <f>IF(ISNUMBER('Форма 1'!Y3584),'Форма 1'!$H3584*VLOOKUP('Форма 1'!$F3584,'Придельники с 2022'!$B$4:$X$28,'Форма 1'!Y$8),"")</f>
        <v/>
      </c>
      <c r="I3584" s="103" t="str">
        <f>IF(ISNUMBER('Форма 1'!Z3584),'Форма 1'!$H3584*VLOOKUP('Форма 1'!$F3584,'Придельники с 2022'!$B$4:$X$28,'Форма 1'!Z$8),"")</f>
        <v/>
      </c>
      <c r="J3584" s="103" t="str">
        <f>IF(ISNUMBER('Форма 1'!AA3584),'Форма 1'!$H3584*VLOOKUP('Форма 1'!$F3584,'Придельники с 2022'!$B$4:$X$28,'Форма 1'!AA$8),"")</f>
        <v/>
      </c>
      <c r="K3584" s="92"/>
      <c r="L3584" s="88"/>
      <c r="M3584" s="103" t="str">
        <f>IF(ISNUMBER('Форма 1'!AD3584),'Форма 1'!$H3584*VLOOKUP('Форма 1'!$F3584,'Придельники с 2022'!$B$4:$X$28,'Форма 1'!AD$8),"")</f>
        <v/>
      </c>
      <c r="N3584" s="103" t="str">
        <f>IF(ISBLANK('Форма 1'!$AE3584),"",IF('Форма 1'!$AE3584=1,'Форма 1'!$H3584*VLOOKUP('Форма 1'!$F3584,'Придельники с 2022'!$B$4:$X$28,'Форма 1'!$AE$8,0),IF('Форма 1'!$AE3584=2,'Форма 1'!$H3584*VLOOKUP('Форма 1'!$F3584,'Придельники с 2022'!$B$4:$X$28,13,0),IF('Форма 1'!$AE3584=3,'Форма 1'!$H3584*VLOOKUP('Форма 1'!$F3584,'Придельники с 2022'!$B$4:$X$28,12,0)))))</f>
        <v/>
      </c>
      <c r="O3584" s="103" t="str">
        <f>IF(ISNUMBER('Форма 1'!AF3584),'Форма 1'!$H3584*VLOOKUP('Форма 1'!$F3584,'Придельники с 2022'!$B$4:$X$28,'Форма 1'!AF$8),"")</f>
        <v/>
      </c>
      <c r="P3584" s="87">
        <v>471580.43000000005</v>
      </c>
      <c r="Q3584" s="103" t="str">
        <f>IF(ISNUMBER('Форма 1'!AH3584),'Форма 1'!$H3584*VLOOKUP('Форма 1'!$F3584,'Придельники с 2022'!$B$4:$X$28,'Форма 1'!AH$8),"")</f>
        <v/>
      </c>
      <c r="R3584" s="103" t="str">
        <f>IF(ISNUMBER('Форма 1'!AI3584),'Форма 1'!$H3584*VLOOKUP('Форма 1'!$F3584,'Придельники с 2022'!$B$4:$X$28,'Форма 1'!AI$8),"")</f>
        <v/>
      </c>
      <c r="S3584" s="103" t="str">
        <f>IF(ISNUMBER('Форма 1'!AJ3584),'Форма 1'!$H3584*VLOOKUP('Форма 1'!$F3584,'Придельники с 2022'!$B$4:$X$28,'Форма 1'!AJ$8),"")</f>
        <v/>
      </c>
      <c r="T3584" s="87"/>
    </row>
    <row r="3585" spans="1:20">
      <c r="A3585" s="188">
        <f t="shared" si="257"/>
        <v>425</v>
      </c>
      <c r="B3585" s="189" t="s">
        <v>3453</v>
      </c>
      <c r="C3585" s="99">
        <f t="shared" ref="C3585:C3648" si="258">SUM(D3585:J3585,L3585:T3585)</f>
        <v>1621027.317</v>
      </c>
      <c r="D3585" s="103">
        <f>IF(ISNUMBER('Форма 1'!U3585),'Форма 1'!$H3585*VLOOKUP('Форма 1'!$F3585,'Придельники с 2022'!$B$4:$X$28,'Форма 1'!U$8),"")</f>
        <v>1621027.317</v>
      </c>
      <c r="E3585" s="103" t="str">
        <f>IF(ISNUMBER('Форма 1'!V3585),'Форма 1'!$H3585*VLOOKUP('Форма 1'!$F3585,'Придельники с 2022'!$B$4:$X$28,'Форма 1'!V$8),"")</f>
        <v/>
      </c>
      <c r="F3585" s="103" t="str">
        <f>IF(ISNUMBER('Форма 1'!W3585),'Форма 1'!$H3585*VLOOKUP('Форма 1'!$F3585,'Придельники с 2022'!$B$4:$X$28,'Форма 1'!W$8),"")</f>
        <v/>
      </c>
      <c r="G3585" s="103" t="str">
        <f>IF(ISNUMBER('Форма 1'!X3585),'Форма 1'!$H3585*VLOOKUP('Форма 1'!$F3585,'Придельники с 2022'!$B$4:$X$28,'Форма 1'!X$8),"")</f>
        <v/>
      </c>
      <c r="H3585" s="103" t="str">
        <f>IF(ISNUMBER('Форма 1'!Y3585),'Форма 1'!$H3585*VLOOKUP('Форма 1'!$F3585,'Придельники с 2022'!$B$4:$X$28,'Форма 1'!Y$8),"")</f>
        <v/>
      </c>
      <c r="I3585" s="103" t="str">
        <f>IF(ISNUMBER('Форма 1'!Z3585),'Форма 1'!$H3585*VLOOKUP('Форма 1'!$F3585,'Придельники с 2022'!$B$4:$X$28,'Форма 1'!Z$8),"")</f>
        <v/>
      </c>
      <c r="J3585" s="103" t="str">
        <f>IF(ISNUMBER('Форма 1'!AA3585),'Форма 1'!$H3585*VLOOKUP('Форма 1'!$F3585,'Придельники с 2022'!$B$4:$X$28,'Форма 1'!AA$8),"")</f>
        <v/>
      </c>
      <c r="K3585" s="90"/>
      <c r="L3585" s="87"/>
      <c r="M3585" s="103" t="str">
        <f>IF(ISNUMBER('Форма 1'!AD3585),'Форма 1'!$H3585*VLOOKUP('Форма 1'!$F3585,'Придельники с 2022'!$B$4:$X$28,'Форма 1'!AD$8),"")</f>
        <v/>
      </c>
      <c r="N3585" s="103" t="str">
        <f>IF(ISBLANK('Форма 1'!$AE3585),"",IF('Форма 1'!$AE3585=1,'Форма 1'!$H3585*VLOOKUP('Форма 1'!$F3585,'Придельники с 2022'!$B$4:$X$28,'Форма 1'!$AE$8,0),IF('Форма 1'!$AE3585=2,'Форма 1'!$H3585*VLOOKUP('Форма 1'!$F3585,'Придельники с 2022'!$B$4:$X$28,13,0),IF('Форма 1'!$AE3585=3,'Форма 1'!$H3585*VLOOKUP('Форма 1'!$F3585,'Придельники с 2022'!$B$4:$X$28,12,0)))))</f>
        <v/>
      </c>
      <c r="O3585" s="103" t="str">
        <f>IF(ISNUMBER('Форма 1'!AF3585),'Форма 1'!$H3585*VLOOKUP('Форма 1'!$F3585,'Придельники с 2022'!$B$4:$X$28,'Форма 1'!AF$8),"")</f>
        <v/>
      </c>
      <c r="P3585" s="87"/>
      <c r="Q3585" s="103" t="str">
        <f>IF(ISNUMBER('Форма 1'!AH3585),'Форма 1'!$H3585*VLOOKUP('Форма 1'!$F3585,'Придельники с 2022'!$B$4:$X$28,'Форма 1'!AH$8),"")</f>
        <v/>
      </c>
      <c r="R3585" s="103" t="str">
        <f>IF(ISNUMBER('Форма 1'!AI3585),'Форма 1'!$H3585*VLOOKUP('Форма 1'!$F3585,'Придельники с 2022'!$B$4:$X$28,'Форма 1'!AI$8),"")</f>
        <v/>
      </c>
      <c r="S3585" s="103" t="str">
        <f>IF(ISNUMBER('Форма 1'!AJ3585),'Форма 1'!$H3585*VLOOKUP('Форма 1'!$F3585,'Придельники с 2022'!$B$4:$X$28,'Форма 1'!AJ$8),"")</f>
        <v/>
      </c>
      <c r="T3585" s="87"/>
    </row>
    <row r="3586" spans="1:20">
      <c r="A3586" s="188">
        <f t="shared" si="257"/>
        <v>426</v>
      </c>
      <c r="B3586" s="189" t="s">
        <v>3454</v>
      </c>
      <c r="C3586" s="99">
        <f t="shared" si="258"/>
        <v>6323392.432</v>
      </c>
      <c r="D3586" s="103" t="str">
        <f>IF(ISNUMBER('Форма 1'!U3586),'Форма 1'!$H3586*VLOOKUP('Форма 1'!$F3586,'Придельники с 2022'!$B$4:$X$28,'Форма 1'!U$8),"")</f>
        <v/>
      </c>
      <c r="E3586" s="103" t="str">
        <f>IF(ISNUMBER('Форма 1'!V3586),'Форма 1'!$H3586*VLOOKUP('Форма 1'!$F3586,'Придельники с 2022'!$B$4:$X$28,'Форма 1'!V$8),"")</f>
        <v/>
      </c>
      <c r="F3586" s="103" t="str">
        <f>IF(ISNUMBER('Форма 1'!W3586),'Форма 1'!$H3586*VLOOKUP('Форма 1'!$F3586,'Придельники с 2022'!$B$4:$X$28,'Форма 1'!W$8),"")</f>
        <v/>
      </c>
      <c r="G3586" s="103" t="str">
        <f>IF(ISNUMBER('Форма 1'!X3586),'Форма 1'!$H3586*VLOOKUP('Форма 1'!$F3586,'Придельники с 2022'!$B$4:$X$28,'Форма 1'!X$8),"")</f>
        <v/>
      </c>
      <c r="H3586" s="103" t="str">
        <f>IF(ISNUMBER('Форма 1'!Y3586),'Форма 1'!$H3586*VLOOKUP('Форма 1'!$F3586,'Придельники с 2022'!$B$4:$X$28,'Форма 1'!Y$8),"")</f>
        <v/>
      </c>
      <c r="I3586" s="103" t="str">
        <f>IF(ISNUMBER('Форма 1'!Z3586),'Форма 1'!$H3586*VLOOKUP('Форма 1'!$F3586,'Придельники с 2022'!$B$4:$X$28,'Форма 1'!Z$8),"")</f>
        <v/>
      </c>
      <c r="J3586" s="103" t="str">
        <f>IF(ISNUMBER('Форма 1'!AA3586),'Форма 1'!$H3586*VLOOKUP('Форма 1'!$F3586,'Придельники с 2022'!$B$4:$X$28,'Форма 1'!AA$8),"")</f>
        <v/>
      </c>
      <c r="K3586" s="90"/>
      <c r="L3586" s="87"/>
      <c r="M3586" s="103">
        <f>IF(ISNUMBER('Форма 1'!AD3586),'Форма 1'!$H3586*VLOOKUP('Форма 1'!$F3586,'Придельники с 2022'!$B$4:$X$28,'Форма 1'!AD$8),"")</f>
        <v>6323392.432</v>
      </c>
      <c r="N3586" s="103" t="str">
        <f>IF(ISBLANK('Форма 1'!$AE3586),"",IF('Форма 1'!$AE3586=1,'Форма 1'!$H3586*VLOOKUP('Форма 1'!$F3586,'Придельники с 2022'!$B$4:$X$28,'Форма 1'!$AE$8,0),IF('Форма 1'!$AE3586=2,'Форма 1'!$H3586*VLOOKUP('Форма 1'!$F3586,'Придельники с 2022'!$B$4:$X$28,13,0),IF('Форма 1'!$AE3586=3,'Форма 1'!$H3586*VLOOKUP('Форма 1'!$F3586,'Придельники с 2022'!$B$4:$X$28,12,0)))))</f>
        <v/>
      </c>
      <c r="O3586" s="103" t="str">
        <f>IF(ISNUMBER('Форма 1'!AF3586),'Форма 1'!$H3586*VLOOKUP('Форма 1'!$F3586,'Придельники с 2022'!$B$4:$X$28,'Форма 1'!AF$8),"")</f>
        <v/>
      </c>
      <c r="P3586" s="87"/>
      <c r="Q3586" s="103" t="str">
        <f>IF(ISNUMBER('Форма 1'!AH3586),'Форма 1'!$H3586*VLOOKUP('Форма 1'!$F3586,'Придельники с 2022'!$B$4:$X$28,'Форма 1'!AH$8),"")</f>
        <v/>
      </c>
      <c r="R3586" s="103" t="str">
        <f>IF(ISNUMBER('Форма 1'!AI3586),'Форма 1'!$H3586*VLOOKUP('Форма 1'!$F3586,'Придельники с 2022'!$B$4:$X$28,'Форма 1'!AI$8),"")</f>
        <v/>
      </c>
      <c r="S3586" s="103" t="str">
        <f>IF(ISNUMBER('Форма 1'!AJ3586),'Форма 1'!$H3586*VLOOKUP('Форма 1'!$F3586,'Придельники с 2022'!$B$4:$X$28,'Форма 1'!AJ$8),"")</f>
        <v/>
      </c>
      <c r="T3586" s="87"/>
    </row>
    <row r="3587" spans="1:20">
      <c r="A3587" s="188">
        <f t="shared" si="257"/>
        <v>427</v>
      </c>
      <c r="B3587" s="114" t="s">
        <v>3455</v>
      </c>
      <c r="C3587" s="99">
        <f t="shared" si="258"/>
        <v>3930316.7999999998</v>
      </c>
      <c r="D3587" s="103" t="str">
        <f>IF(ISNUMBER('Форма 1'!U3587),'Форма 1'!$H3587*VLOOKUP('Форма 1'!$F3587,'Придельники с 2022'!$B$4:$X$28,'Форма 1'!U$8),"")</f>
        <v/>
      </c>
      <c r="E3587" s="103" t="str">
        <f>IF(ISNUMBER('Форма 1'!V3587),'Форма 1'!$H3587*VLOOKUP('Форма 1'!$F3587,'Придельники с 2022'!$B$4:$X$28,'Форма 1'!V$8),"")</f>
        <v/>
      </c>
      <c r="F3587" s="103" t="str">
        <f>IF(ISNUMBER('Форма 1'!W3587),'Форма 1'!$H3587*VLOOKUP('Форма 1'!$F3587,'Придельники с 2022'!$B$4:$X$28,'Форма 1'!W$8),"")</f>
        <v/>
      </c>
      <c r="G3587" s="103" t="str">
        <f>IF(ISNUMBER('Форма 1'!X3587),'Форма 1'!$H3587*VLOOKUP('Форма 1'!$F3587,'Придельники с 2022'!$B$4:$X$28,'Форма 1'!X$8),"")</f>
        <v/>
      </c>
      <c r="H3587" s="103" t="str">
        <f>IF(ISNUMBER('Форма 1'!Y3587),'Форма 1'!$H3587*VLOOKUP('Форма 1'!$F3587,'Придельники с 2022'!$B$4:$X$28,'Форма 1'!Y$8),"")</f>
        <v/>
      </c>
      <c r="I3587" s="103" t="str">
        <f>IF(ISNUMBER('Форма 1'!Z3587),'Форма 1'!$H3587*VLOOKUP('Форма 1'!$F3587,'Придельники с 2022'!$B$4:$X$28,'Форма 1'!Z$8),"")</f>
        <v/>
      </c>
      <c r="J3587" s="103" t="str">
        <f>IF(ISNUMBER('Форма 1'!AA3587),'Форма 1'!$H3587*VLOOKUP('Форма 1'!$F3587,'Придельники с 2022'!$B$4:$X$28,'Форма 1'!AA$8),"")</f>
        <v/>
      </c>
      <c r="K3587" s="90">
        <v>1</v>
      </c>
      <c r="L3587" s="87">
        <f>3930316.8*K3587</f>
        <v>3930316.7999999998</v>
      </c>
      <c r="M3587" s="103" t="str">
        <f>IF(ISNUMBER('Форма 1'!AD3587),'Форма 1'!$H3587*VLOOKUP('Форма 1'!$F3587,'Придельники с 2022'!$B$4:$X$28,'Форма 1'!AD$8),"")</f>
        <v/>
      </c>
      <c r="N3587" s="103" t="str">
        <f>IF(ISBLANK('Форма 1'!$AE3587),"",IF('Форма 1'!$AE3587=1,'Форма 1'!$H3587*VLOOKUP('Форма 1'!$F3587,'Придельники с 2022'!$B$4:$X$28,'Форма 1'!$AE$8,0),IF('Форма 1'!$AE3587=2,'Форма 1'!$H3587*VLOOKUP('Форма 1'!$F3587,'Придельники с 2022'!$B$4:$X$28,13,0),IF('Форма 1'!$AE3587=3,'Форма 1'!$H3587*VLOOKUP('Форма 1'!$F3587,'Придельники с 2022'!$B$4:$X$28,12,0)))))</f>
        <v/>
      </c>
      <c r="O3587" s="103" t="str">
        <f>IF(ISNUMBER('Форма 1'!AF3587),'Форма 1'!$H3587*VLOOKUP('Форма 1'!$F3587,'Придельники с 2022'!$B$4:$X$28,'Форма 1'!AF$8),"")</f>
        <v/>
      </c>
      <c r="P3587" s="87"/>
      <c r="Q3587" s="103" t="str">
        <f>IF(ISNUMBER('Форма 1'!AH3587),'Форма 1'!$H3587*VLOOKUP('Форма 1'!$F3587,'Придельники с 2022'!$B$4:$X$28,'Форма 1'!AH$8),"")</f>
        <v/>
      </c>
      <c r="R3587" s="103" t="str">
        <f>IF(ISNUMBER('Форма 1'!AI3587),'Форма 1'!$H3587*VLOOKUP('Форма 1'!$F3587,'Придельники с 2022'!$B$4:$X$28,'Форма 1'!AI$8),"")</f>
        <v/>
      </c>
      <c r="S3587" s="103" t="str">
        <f>IF(ISNUMBER('Форма 1'!AJ3587),'Форма 1'!$H3587*VLOOKUP('Форма 1'!$F3587,'Придельники с 2022'!$B$4:$X$28,'Форма 1'!AJ$8),"")</f>
        <v/>
      </c>
      <c r="T3587" s="87"/>
    </row>
    <row r="3588" spans="1:20">
      <c r="A3588" s="188">
        <f t="shared" si="257"/>
        <v>428</v>
      </c>
      <c r="B3588" s="114" t="s">
        <v>3456</v>
      </c>
      <c r="C3588" s="99">
        <f t="shared" si="258"/>
        <v>1780492.2000000002</v>
      </c>
      <c r="D3588" s="103" t="str">
        <f>IF(ISNUMBER('Форма 1'!U3588),'Форма 1'!$H3588*VLOOKUP('Форма 1'!$F3588,'Придельники с 2022'!$B$4:$X$28,'Форма 1'!U$8),"")</f>
        <v/>
      </c>
      <c r="E3588" s="103" t="str">
        <f>IF(ISNUMBER('Форма 1'!V3588),'Форма 1'!$H3588*VLOOKUP('Форма 1'!$F3588,'Придельники с 2022'!$B$4:$X$28,'Форма 1'!V$8),"")</f>
        <v/>
      </c>
      <c r="F3588" s="103" t="str">
        <f>IF(ISNUMBER('Форма 1'!W3588),'Форма 1'!$H3588*VLOOKUP('Форма 1'!$F3588,'Придельники с 2022'!$B$4:$X$28,'Форма 1'!W$8),"")</f>
        <v/>
      </c>
      <c r="G3588" s="103" t="str">
        <f>IF(ISNUMBER('Форма 1'!X3588),'Форма 1'!$H3588*VLOOKUP('Форма 1'!$F3588,'Придельники с 2022'!$B$4:$X$28,'Форма 1'!X$8),"")</f>
        <v/>
      </c>
      <c r="H3588" s="103">
        <f>IF(ISNUMBER('Форма 1'!Y3588),'Форма 1'!$H3588*VLOOKUP('Форма 1'!$F3588,'Придельники с 2022'!$B$4:$X$28,'Форма 1'!Y$8),"")</f>
        <v>1780492.2000000002</v>
      </c>
      <c r="I3588" s="103" t="str">
        <f>IF(ISNUMBER('Форма 1'!Z3588),'Форма 1'!$H3588*VLOOKUP('Форма 1'!$F3588,'Придельники с 2022'!$B$4:$X$28,'Форма 1'!Z$8),"")</f>
        <v/>
      </c>
      <c r="J3588" s="103" t="str">
        <f>IF(ISNUMBER('Форма 1'!AA3588),'Форма 1'!$H3588*VLOOKUP('Форма 1'!$F3588,'Придельники с 2022'!$B$4:$X$28,'Форма 1'!AA$8),"")</f>
        <v/>
      </c>
      <c r="K3588" s="90"/>
      <c r="L3588" s="87"/>
      <c r="M3588" s="103" t="str">
        <f>IF(ISNUMBER('Форма 1'!AD3588),'Форма 1'!$H3588*VLOOKUP('Форма 1'!$F3588,'Придельники с 2022'!$B$4:$X$28,'Форма 1'!AD$8),"")</f>
        <v/>
      </c>
      <c r="N3588" s="103" t="str">
        <f>IF(ISBLANK('Форма 1'!$AE3588),"",IF('Форма 1'!$AE3588=1,'Форма 1'!$H3588*VLOOKUP('Форма 1'!$F3588,'Придельники с 2022'!$B$4:$X$28,'Форма 1'!$AE$8,0),IF('Форма 1'!$AE3588=2,'Форма 1'!$H3588*VLOOKUP('Форма 1'!$F3588,'Придельники с 2022'!$B$4:$X$28,13,0),IF('Форма 1'!$AE3588=3,'Форма 1'!$H3588*VLOOKUP('Форма 1'!$F3588,'Придельники с 2022'!$B$4:$X$28,12,0)))))</f>
        <v/>
      </c>
      <c r="O3588" s="103" t="str">
        <f>IF(ISNUMBER('Форма 1'!AF3588),'Форма 1'!$H3588*VLOOKUP('Форма 1'!$F3588,'Придельники с 2022'!$B$4:$X$28,'Форма 1'!AF$8),"")</f>
        <v/>
      </c>
      <c r="P3588" s="87"/>
      <c r="Q3588" s="103" t="str">
        <f>IF(ISNUMBER('Форма 1'!AH3588),'Форма 1'!$H3588*VLOOKUP('Форма 1'!$F3588,'Придельники с 2022'!$B$4:$X$28,'Форма 1'!AH$8),"")</f>
        <v/>
      </c>
      <c r="R3588" s="103" t="str">
        <f>IF(ISNUMBER('Форма 1'!AI3588),'Форма 1'!$H3588*VLOOKUP('Форма 1'!$F3588,'Придельники с 2022'!$B$4:$X$28,'Форма 1'!AI$8),"")</f>
        <v/>
      </c>
      <c r="S3588" s="103" t="str">
        <f>IF(ISNUMBER('Форма 1'!AJ3588),'Форма 1'!$H3588*VLOOKUP('Форма 1'!$F3588,'Придельники с 2022'!$B$4:$X$28,'Форма 1'!AJ$8),"")</f>
        <v/>
      </c>
      <c r="T3588" s="87"/>
    </row>
    <row r="3589" spans="1:20">
      <c r="A3589" s="188">
        <f t="shared" si="257"/>
        <v>429</v>
      </c>
      <c r="B3589" s="189" t="s">
        <v>3457</v>
      </c>
      <c r="C3589" s="99">
        <f t="shared" si="258"/>
        <v>27357375.671999995</v>
      </c>
      <c r="D3589" s="103">
        <f>IF(ISNUMBER('Форма 1'!U3589),'Форма 1'!$H3589*VLOOKUP('Форма 1'!$F3589,'Придельники с 2022'!$B$4:$X$28,'Форма 1'!U$8),"")</f>
        <v>2286102.1365</v>
      </c>
      <c r="E3589" s="103" t="str">
        <f>IF(ISNUMBER('Форма 1'!V3589),'Форма 1'!$H3589*VLOOKUP('Форма 1'!$F3589,'Придельники с 2022'!$B$4:$X$28,'Форма 1'!V$8),"")</f>
        <v/>
      </c>
      <c r="F3589" s="103" t="str">
        <f>IF(ISNUMBER('Форма 1'!W3589),'Форма 1'!$H3589*VLOOKUP('Форма 1'!$F3589,'Придельники с 2022'!$B$4:$X$28,'Форма 1'!W$8),"")</f>
        <v/>
      </c>
      <c r="G3589" s="103" t="str">
        <f>IF(ISNUMBER('Форма 1'!X3589),'Форма 1'!$H3589*VLOOKUP('Форма 1'!$F3589,'Придельники с 2022'!$B$4:$X$28,'Форма 1'!X$8),"")</f>
        <v/>
      </c>
      <c r="H3589" s="103" t="str">
        <f>IF(ISNUMBER('Форма 1'!Y3589),'Форма 1'!$H3589*VLOOKUP('Форма 1'!$F3589,'Придельники с 2022'!$B$4:$X$28,'Форма 1'!Y$8),"")</f>
        <v/>
      </c>
      <c r="I3589" s="103" t="str">
        <f>IF(ISNUMBER('Форма 1'!Z3589),'Форма 1'!$H3589*VLOOKUP('Форма 1'!$F3589,'Придельники с 2022'!$B$4:$X$28,'Форма 1'!Z$8),"")</f>
        <v/>
      </c>
      <c r="J3589" s="103" t="str">
        <f>IF(ISNUMBER('Форма 1'!AA3589),'Форма 1'!$H3589*VLOOKUP('Форма 1'!$F3589,'Придельники с 2022'!$B$4:$X$28,'Форма 1'!AA$8),"")</f>
        <v/>
      </c>
      <c r="K3589" s="90"/>
      <c r="L3589" s="87"/>
      <c r="M3589" s="103" t="str">
        <f>IF(ISNUMBER('Форма 1'!AD3589),'Форма 1'!$H3589*VLOOKUP('Форма 1'!$F3589,'Придельники с 2022'!$B$4:$X$28,'Форма 1'!AD$8),"")</f>
        <v/>
      </c>
      <c r="N3589" s="103">
        <f>IF(ISBLANK('Форма 1'!$AE3589),"",IF('Форма 1'!$AE3589=1,'Форма 1'!$H3589*VLOOKUP('Форма 1'!$F3589,'Придельники с 2022'!$B$4:$X$28,'Форма 1'!$AE$8,0),IF('Форма 1'!$AE3589=2,'Форма 1'!$H3589*VLOOKUP('Форма 1'!$F3589,'Придельники с 2022'!$B$4:$X$28,13,0),IF('Форма 1'!$AE3589=3,'Форма 1'!$H3589*VLOOKUP('Форма 1'!$F3589,'Придельники с 2022'!$B$4:$X$28,12,0)))))</f>
        <v>21480675.173999995</v>
      </c>
      <c r="O3589" s="103">
        <f>IF(ISNUMBER('Форма 1'!AF3589),'Форма 1'!$H3589*VLOOKUP('Форма 1'!$F3589,'Придельники с 2022'!$B$4:$X$28,'Форма 1'!AF$8),"")</f>
        <v>3590598.3614999996</v>
      </c>
      <c r="P3589" s="87"/>
      <c r="Q3589" s="103" t="str">
        <f>IF(ISNUMBER('Форма 1'!AH3589),'Форма 1'!$H3589*VLOOKUP('Форма 1'!$F3589,'Придельники с 2022'!$B$4:$X$28,'Форма 1'!AH$8),"")</f>
        <v/>
      </c>
      <c r="R3589" s="103" t="str">
        <f>IF(ISNUMBER('Форма 1'!AI3589),'Форма 1'!$H3589*VLOOKUP('Форма 1'!$F3589,'Придельники с 2022'!$B$4:$X$28,'Форма 1'!AI$8),"")</f>
        <v/>
      </c>
      <c r="S3589" s="103" t="str">
        <f>IF(ISNUMBER('Форма 1'!AJ3589),'Форма 1'!$H3589*VLOOKUP('Форма 1'!$F3589,'Придельники с 2022'!$B$4:$X$28,'Форма 1'!AJ$8),"")</f>
        <v/>
      </c>
      <c r="T3589" s="87"/>
    </row>
    <row r="3590" spans="1:20">
      <c r="A3590" s="188">
        <f t="shared" si="257"/>
        <v>430</v>
      </c>
      <c r="B3590" s="189" t="s">
        <v>3458</v>
      </c>
      <c r="C3590" s="99">
        <f t="shared" si="258"/>
        <v>12168060.688000001</v>
      </c>
      <c r="D3590" s="103" t="str">
        <f>IF(ISNUMBER('Форма 1'!U3590),'Форма 1'!$H3590*VLOOKUP('Форма 1'!$F3590,'Придельники с 2022'!$B$4:$X$28,'Форма 1'!U$8),"")</f>
        <v/>
      </c>
      <c r="E3590" s="103" t="str">
        <f>IF(ISNUMBER('Форма 1'!V3590),'Форма 1'!$H3590*VLOOKUP('Форма 1'!$F3590,'Придельники с 2022'!$B$4:$X$28,'Форма 1'!V$8),"")</f>
        <v/>
      </c>
      <c r="F3590" s="103" t="str">
        <f>IF(ISNUMBER('Форма 1'!W3590),'Форма 1'!$H3590*VLOOKUP('Форма 1'!$F3590,'Придельники с 2022'!$B$4:$X$28,'Форма 1'!W$8),"")</f>
        <v/>
      </c>
      <c r="G3590" s="103" t="str">
        <f>IF(ISNUMBER('Форма 1'!X3590),'Форма 1'!$H3590*VLOOKUP('Форма 1'!$F3590,'Придельники с 2022'!$B$4:$X$28,'Форма 1'!X$8),"")</f>
        <v/>
      </c>
      <c r="H3590" s="103" t="str">
        <f>IF(ISNUMBER('Форма 1'!Y3590),'Форма 1'!$H3590*VLOOKUP('Форма 1'!$F3590,'Придельники с 2022'!$B$4:$X$28,'Форма 1'!Y$8),"")</f>
        <v/>
      </c>
      <c r="I3590" s="103" t="str">
        <f>IF(ISNUMBER('Форма 1'!Z3590),'Форма 1'!$H3590*VLOOKUP('Форма 1'!$F3590,'Придельники с 2022'!$B$4:$X$28,'Форма 1'!Z$8),"")</f>
        <v/>
      </c>
      <c r="J3590" s="103" t="str">
        <f>IF(ISNUMBER('Форма 1'!AA3590),'Форма 1'!$H3590*VLOOKUP('Форма 1'!$F3590,'Придельники с 2022'!$B$4:$X$28,'Форма 1'!AA$8),"")</f>
        <v/>
      </c>
      <c r="K3590" s="90"/>
      <c r="L3590" s="87"/>
      <c r="M3590" s="103">
        <f>IF(ISNUMBER('Форма 1'!AD3590),'Форма 1'!$H3590*VLOOKUP('Форма 1'!$F3590,'Придельники с 2022'!$B$4:$X$28,'Форма 1'!AD$8),"")</f>
        <v>12168060.688000001</v>
      </c>
      <c r="N3590" s="103" t="str">
        <f>IF(ISBLANK('Форма 1'!$AE3590),"",IF('Форма 1'!$AE3590=1,'Форма 1'!$H3590*VLOOKUP('Форма 1'!$F3590,'Придельники с 2022'!$B$4:$X$28,'Форма 1'!$AE$8,0),IF('Форма 1'!$AE3590=2,'Форма 1'!$H3590*VLOOKUP('Форма 1'!$F3590,'Придельники с 2022'!$B$4:$X$28,13,0),IF('Форма 1'!$AE3590=3,'Форма 1'!$H3590*VLOOKUP('Форма 1'!$F3590,'Придельники с 2022'!$B$4:$X$28,12,0)))))</f>
        <v/>
      </c>
      <c r="O3590" s="103" t="str">
        <f>IF(ISNUMBER('Форма 1'!AF3590),'Форма 1'!$H3590*VLOOKUP('Форма 1'!$F3590,'Придельники с 2022'!$B$4:$X$28,'Форма 1'!AF$8),"")</f>
        <v/>
      </c>
      <c r="P3590" s="87"/>
      <c r="Q3590" s="103" t="str">
        <f>IF(ISNUMBER('Форма 1'!AH3590),'Форма 1'!$H3590*VLOOKUP('Форма 1'!$F3590,'Придельники с 2022'!$B$4:$X$28,'Форма 1'!AH$8),"")</f>
        <v/>
      </c>
      <c r="R3590" s="103" t="str">
        <f>IF(ISNUMBER('Форма 1'!AI3590),'Форма 1'!$H3590*VLOOKUP('Форма 1'!$F3590,'Придельники с 2022'!$B$4:$X$28,'Форма 1'!AI$8),"")</f>
        <v/>
      </c>
      <c r="S3590" s="103" t="str">
        <f>IF(ISNUMBER('Форма 1'!AJ3590),'Форма 1'!$H3590*VLOOKUP('Форма 1'!$F3590,'Придельники с 2022'!$B$4:$X$28,'Форма 1'!AJ$8),"")</f>
        <v/>
      </c>
      <c r="T3590" s="87"/>
    </row>
    <row r="3591" spans="1:20">
      <c r="A3591" s="188">
        <f t="shared" si="257"/>
        <v>431</v>
      </c>
      <c r="B3591" s="189" t="s">
        <v>3459</v>
      </c>
      <c r="C3591" s="99">
        <f t="shared" si="258"/>
        <v>16548184.240000002</v>
      </c>
      <c r="D3591" s="103" t="str">
        <f>IF(ISNUMBER('Форма 1'!U3591),'Форма 1'!$H3591*VLOOKUP('Форма 1'!$F3591,'Придельники с 2022'!$B$4:$X$28,'Форма 1'!U$8),"")</f>
        <v/>
      </c>
      <c r="E3591" s="103" t="str">
        <f>IF(ISNUMBER('Форма 1'!V3591),'Форма 1'!$H3591*VLOOKUP('Форма 1'!$F3591,'Придельники с 2022'!$B$4:$X$28,'Форма 1'!V$8),"")</f>
        <v/>
      </c>
      <c r="F3591" s="103" t="str">
        <f>IF(ISNUMBER('Форма 1'!W3591),'Форма 1'!$H3591*VLOOKUP('Форма 1'!$F3591,'Придельники с 2022'!$B$4:$X$28,'Форма 1'!W$8),"")</f>
        <v/>
      </c>
      <c r="G3591" s="103" t="str">
        <f>IF(ISNUMBER('Форма 1'!X3591),'Форма 1'!$H3591*VLOOKUP('Форма 1'!$F3591,'Придельники с 2022'!$B$4:$X$28,'Форма 1'!X$8),"")</f>
        <v/>
      </c>
      <c r="H3591" s="103" t="str">
        <f>IF(ISNUMBER('Форма 1'!Y3591),'Форма 1'!$H3591*VLOOKUP('Форма 1'!$F3591,'Придельники с 2022'!$B$4:$X$28,'Форма 1'!Y$8),"")</f>
        <v/>
      </c>
      <c r="I3591" s="103" t="str">
        <f>IF(ISNUMBER('Форма 1'!Z3591),'Форма 1'!$H3591*VLOOKUP('Форма 1'!$F3591,'Придельники с 2022'!$B$4:$X$28,'Форма 1'!Z$8),"")</f>
        <v/>
      </c>
      <c r="J3591" s="103" t="str">
        <f>IF(ISNUMBER('Форма 1'!AA3591),'Форма 1'!$H3591*VLOOKUP('Форма 1'!$F3591,'Придельники с 2022'!$B$4:$X$28,'Форма 1'!AA$8),"")</f>
        <v/>
      </c>
      <c r="K3591" s="90"/>
      <c r="L3591" s="87"/>
      <c r="M3591" s="103">
        <f>IF(ISNUMBER('Форма 1'!AD3591),'Форма 1'!$H3591*VLOOKUP('Форма 1'!$F3591,'Придельники с 2022'!$B$4:$X$28,'Форма 1'!AD$8),"")</f>
        <v>16548184.240000002</v>
      </c>
      <c r="N3591" s="103" t="str">
        <f>IF(ISBLANK('Форма 1'!$AE3591),"",IF('Форма 1'!$AE3591=1,'Форма 1'!$H3591*VLOOKUP('Форма 1'!$F3591,'Придельники с 2022'!$B$4:$X$28,'Форма 1'!$AE$8,0),IF('Форма 1'!$AE3591=2,'Форма 1'!$H3591*VLOOKUP('Форма 1'!$F3591,'Придельники с 2022'!$B$4:$X$28,13,0),IF('Форма 1'!$AE3591=3,'Форма 1'!$H3591*VLOOKUP('Форма 1'!$F3591,'Придельники с 2022'!$B$4:$X$28,12,0)))))</f>
        <v/>
      </c>
      <c r="O3591" s="103" t="str">
        <f>IF(ISNUMBER('Форма 1'!AF3591),'Форма 1'!$H3591*VLOOKUP('Форма 1'!$F3591,'Придельники с 2022'!$B$4:$X$28,'Форма 1'!AF$8),"")</f>
        <v/>
      </c>
      <c r="P3591" s="87"/>
      <c r="Q3591" s="103" t="str">
        <f>IF(ISNUMBER('Форма 1'!AH3591),'Форма 1'!$H3591*VLOOKUP('Форма 1'!$F3591,'Придельники с 2022'!$B$4:$X$28,'Форма 1'!AH$8),"")</f>
        <v/>
      </c>
      <c r="R3591" s="103" t="str">
        <f>IF(ISNUMBER('Форма 1'!AI3591),'Форма 1'!$H3591*VLOOKUP('Форма 1'!$F3591,'Придельники с 2022'!$B$4:$X$28,'Форма 1'!AI$8),"")</f>
        <v/>
      </c>
      <c r="S3591" s="103" t="str">
        <f>IF(ISNUMBER('Форма 1'!AJ3591),'Форма 1'!$H3591*VLOOKUP('Форма 1'!$F3591,'Придельники с 2022'!$B$4:$X$28,'Форма 1'!AJ$8),"")</f>
        <v/>
      </c>
      <c r="T3591" s="87"/>
    </row>
    <row r="3592" spans="1:20">
      <c r="A3592" s="188">
        <f t="shared" si="257"/>
        <v>432</v>
      </c>
      <c r="B3592" s="189" t="s">
        <v>3460</v>
      </c>
      <c r="C3592" s="99">
        <f t="shared" si="258"/>
        <v>10053432.872000001</v>
      </c>
      <c r="D3592" s="103" t="str">
        <f>IF(ISNUMBER('Форма 1'!U3592),'Форма 1'!$H3592*VLOOKUP('Форма 1'!$F3592,'Придельники с 2022'!$B$4:$X$28,'Форма 1'!U$8),"")</f>
        <v/>
      </c>
      <c r="E3592" s="103" t="str">
        <f>IF(ISNUMBER('Форма 1'!V3592),'Форма 1'!$H3592*VLOOKUP('Форма 1'!$F3592,'Придельники с 2022'!$B$4:$X$28,'Форма 1'!V$8),"")</f>
        <v/>
      </c>
      <c r="F3592" s="103" t="str">
        <f>IF(ISNUMBER('Форма 1'!W3592),'Форма 1'!$H3592*VLOOKUP('Форма 1'!$F3592,'Придельники с 2022'!$B$4:$X$28,'Форма 1'!W$8),"")</f>
        <v/>
      </c>
      <c r="G3592" s="103" t="str">
        <f>IF(ISNUMBER('Форма 1'!X3592),'Форма 1'!$H3592*VLOOKUP('Форма 1'!$F3592,'Придельники с 2022'!$B$4:$X$28,'Форма 1'!X$8),"")</f>
        <v/>
      </c>
      <c r="H3592" s="103" t="str">
        <f>IF(ISNUMBER('Форма 1'!Y3592),'Форма 1'!$H3592*VLOOKUP('Форма 1'!$F3592,'Придельники с 2022'!$B$4:$X$28,'Форма 1'!Y$8),"")</f>
        <v/>
      </c>
      <c r="I3592" s="103" t="str">
        <f>IF(ISNUMBER('Форма 1'!Z3592),'Форма 1'!$H3592*VLOOKUP('Форма 1'!$F3592,'Придельники с 2022'!$B$4:$X$28,'Форма 1'!Z$8),"")</f>
        <v/>
      </c>
      <c r="J3592" s="103" t="str">
        <f>IF(ISNUMBER('Форма 1'!AA3592),'Форма 1'!$H3592*VLOOKUP('Форма 1'!$F3592,'Придельники с 2022'!$B$4:$X$28,'Форма 1'!AA$8),"")</f>
        <v/>
      </c>
      <c r="K3592" s="90"/>
      <c r="L3592" s="87"/>
      <c r="M3592" s="103">
        <f>IF(ISNUMBER('Форма 1'!AD3592),'Форма 1'!$H3592*VLOOKUP('Форма 1'!$F3592,'Придельники с 2022'!$B$4:$X$28,'Форма 1'!AD$8),"")</f>
        <v>10053432.872000001</v>
      </c>
      <c r="N3592" s="103" t="str">
        <f>IF(ISBLANK('Форма 1'!$AE3592),"",IF('Форма 1'!$AE3592=1,'Форма 1'!$H3592*VLOOKUP('Форма 1'!$F3592,'Придельники с 2022'!$B$4:$X$28,'Форма 1'!$AE$8,0),IF('Форма 1'!$AE3592=2,'Форма 1'!$H3592*VLOOKUP('Форма 1'!$F3592,'Придельники с 2022'!$B$4:$X$28,13,0),IF('Форма 1'!$AE3592=3,'Форма 1'!$H3592*VLOOKUP('Форма 1'!$F3592,'Придельники с 2022'!$B$4:$X$28,12,0)))))</f>
        <v/>
      </c>
      <c r="O3592" s="103" t="str">
        <f>IF(ISNUMBER('Форма 1'!AF3592),'Форма 1'!$H3592*VLOOKUP('Форма 1'!$F3592,'Придельники с 2022'!$B$4:$X$28,'Форма 1'!AF$8),"")</f>
        <v/>
      </c>
      <c r="P3592" s="87"/>
      <c r="Q3592" s="103" t="str">
        <f>IF(ISNUMBER('Форма 1'!AH3592),'Форма 1'!$H3592*VLOOKUP('Форма 1'!$F3592,'Придельники с 2022'!$B$4:$X$28,'Форма 1'!AH$8),"")</f>
        <v/>
      </c>
      <c r="R3592" s="103" t="str">
        <f>IF(ISNUMBER('Форма 1'!AI3592),'Форма 1'!$H3592*VLOOKUP('Форма 1'!$F3592,'Придельники с 2022'!$B$4:$X$28,'Форма 1'!AI$8),"")</f>
        <v/>
      </c>
      <c r="S3592" s="103" t="str">
        <f>IF(ISNUMBER('Форма 1'!AJ3592),'Форма 1'!$H3592*VLOOKUP('Форма 1'!$F3592,'Придельники с 2022'!$B$4:$X$28,'Форма 1'!AJ$8),"")</f>
        <v/>
      </c>
      <c r="T3592" s="87"/>
    </row>
    <row r="3593" spans="1:20">
      <c r="A3593" s="188">
        <f t="shared" si="257"/>
        <v>433</v>
      </c>
      <c r="B3593" s="189" t="s">
        <v>3461</v>
      </c>
      <c r="C3593" s="99">
        <f t="shared" si="258"/>
        <v>15192174.368000003</v>
      </c>
      <c r="D3593" s="103" t="str">
        <f>IF(ISNUMBER('Форма 1'!U3593),'Форма 1'!$H3593*VLOOKUP('Форма 1'!$F3593,'Придельники с 2022'!$B$4:$X$28,'Форма 1'!U$8),"")</f>
        <v/>
      </c>
      <c r="E3593" s="103" t="str">
        <f>IF(ISNUMBER('Форма 1'!V3593),'Форма 1'!$H3593*VLOOKUP('Форма 1'!$F3593,'Придельники с 2022'!$B$4:$X$28,'Форма 1'!V$8),"")</f>
        <v/>
      </c>
      <c r="F3593" s="103" t="str">
        <f>IF(ISNUMBER('Форма 1'!W3593),'Форма 1'!$H3593*VLOOKUP('Форма 1'!$F3593,'Придельники с 2022'!$B$4:$X$28,'Форма 1'!W$8),"")</f>
        <v/>
      </c>
      <c r="G3593" s="103" t="str">
        <f>IF(ISNUMBER('Форма 1'!X3593),'Форма 1'!$H3593*VLOOKUP('Форма 1'!$F3593,'Придельники с 2022'!$B$4:$X$28,'Форма 1'!X$8),"")</f>
        <v/>
      </c>
      <c r="H3593" s="103" t="str">
        <f>IF(ISNUMBER('Форма 1'!Y3593),'Форма 1'!$H3593*VLOOKUP('Форма 1'!$F3593,'Придельники с 2022'!$B$4:$X$28,'Форма 1'!Y$8),"")</f>
        <v/>
      </c>
      <c r="I3593" s="103" t="str">
        <f>IF(ISNUMBER('Форма 1'!Z3593),'Форма 1'!$H3593*VLOOKUP('Форма 1'!$F3593,'Придельники с 2022'!$B$4:$X$28,'Форма 1'!Z$8),"")</f>
        <v/>
      </c>
      <c r="J3593" s="103" t="str">
        <f>IF(ISNUMBER('Форма 1'!AA3593),'Форма 1'!$H3593*VLOOKUP('Форма 1'!$F3593,'Придельники с 2022'!$B$4:$X$28,'Форма 1'!AA$8),"")</f>
        <v/>
      </c>
      <c r="K3593" s="90"/>
      <c r="L3593" s="87"/>
      <c r="M3593" s="103">
        <f>IF(ISNUMBER('Форма 1'!AD3593),'Форма 1'!$H3593*VLOOKUP('Форма 1'!$F3593,'Придельники с 2022'!$B$4:$X$28,'Форма 1'!AD$8),"")</f>
        <v>15192174.368000003</v>
      </c>
      <c r="N3593" s="103" t="str">
        <f>IF(ISBLANK('Форма 1'!$AE3593),"",IF('Форма 1'!$AE3593=1,'Форма 1'!$H3593*VLOOKUP('Форма 1'!$F3593,'Придельники с 2022'!$B$4:$X$28,'Форма 1'!$AE$8,0),IF('Форма 1'!$AE3593=2,'Форма 1'!$H3593*VLOOKUP('Форма 1'!$F3593,'Придельники с 2022'!$B$4:$X$28,13,0),IF('Форма 1'!$AE3593=3,'Форма 1'!$H3593*VLOOKUP('Форма 1'!$F3593,'Придельники с 2022'!$B$4:$X$28,12,0)))))</f>
        <v/>
      </c>
      <c r="O3593" s="103" t="str">
        <f>IF(ISNUMBER('Форма 1'!AF3593),'Форма 1'!$H3593*VLOOKUP('Форма 1'!$F3593,'Придельники с 2022'!$B$4:$X$28,'Форма 1'!AF$8),"")</f>
        <v/>
      </c>
      <c r="P3593" s="87"/>
      <c r="Q3593" s="103" t="str">
        <f>IF(ISNUMBER('Форма 1'!AH3593),'Форма 1'!$H3593*VLOOKUP('Форма 1'!$F3593,'Придельники с 2022'!$B$4:$X$28,'Форма 1'!AH$8),"")</f>
        <v/>
      </c>
      <c r="R3593" s="103" t="str">
        <f>IF(ISNUMBER('Форма 1'!AI3593),'Форма 1'!$H3593*VLOOKUP('Форма 1'!$F3593,'Придельники с 2022'!$B$4:$X$28,'Форма 1'!AI$8),"")</f>
        <v/>
      </c>
      <c r="S3593" s="103" t="str">
        <f>IF(ISNUMBER('Форма 1'!AJ3593),'Форма 1'!$H3593*VLOOKUP('Форма 1'!$F3593,'Придельники с 2022'!$B$4:$X$28,'Форма 1'!AJ$8),"")</f>
        <v/>
      </c>
      <c r="T3593" s="87"/>
    </row>
    <row r="3594" spans="1:20">
      <c r="A3594" s="188">
        <f t="shared" si="257"/>
        <v>434</v>
      </c>
      <c r="B3594" s="189" t="s">
        <v>3462</v>
      </c>
      <c r="C3594" s="99">
        <f t="shared" si="258"/>
        <v>15580828.144000001</v>
      </c>
      <c r="D3594" s="103" t="str">
        <f>IF(ISNUMBER('Форма 1'!U3594),'Форма 1'!$H3594*VLOOKUP('Форма 1'!$F3594,'Придельники с 2022'!$B$4:$X$28,'Форма 1'!U$8),"")</f>
        <v/>
      </c>
      <c r="E3594" s="103" t="str">
        <f>IF(ISNUMBER('Форма 1'!V3594),'Форма 1'!$H3594*VLOOKUP('Форма 1'!$F3594,'Придельники с 2022'!$B$4:$X$28,'Форма 1'!V$8),"")</f>
        <v/>
      </c>
      <c r="F3594" s="103" t="str">
        <f>IF(ISNUMBER('Форма 1'!W3594),'Форма 1'!$H3594*VLOOKUP('Форма 1'!$F3594,'Придельники с 2022'!$B$4:$X$28,'Форма 1'!W$8),"")</f>
        <v/>
      </c>
      <c r="G3594" s="103" t="str">
        <f>IF(ISNUMBER('Форма 1'!X3594),'Форма 1'!$H3594*VLOOKUP('Форма 1'!$F3594,'Придельники с 2022'!$B$4:$X$28,'Форма 1'!X$8),"")</f>
        <v/>
      </c>
      <c r="H3594" s="103" t="str">
        <f>IF(ISNUMBER('Форма 1'!Y3594),'Форма 1'!$H3594*VLOOKUP('Форма 1'!$F3594,'Придельники с 2022'!$B$4:$X$28,'Форма 1'!Y$8),"")</f>
        <v/>
      </c>
      <c r="I3594" s="103" t="str">
        <f>IF(ISNUMBER('Форма 1'!Z3594),'Форма 1'!$H3594*VLOOKUP('Форма 1'!$F3594,'Придельники с 2022'!$B$4:$X$28,'Форма 1'!Z$8),"")</f>
        <v/>
      </c>
      <c r="J3594" s="103" t="str">
        <f>IF(ISNUMBER('Форма 1'!AA3594),'Форма 1'!$H3594*VLOOKUP('Форма 1'!$F3594,'Придельники с 2022'!$B$4:$X$28,'Форма 1'!AA$8),"")</f>
        <v/>
      </c>
      <c r="K3594" s="90"/>
      <c r="L3594" s="87"/>
      <c r="M3594" s="103">
        <f>IF(ISNUMBER('Форма 1'!AD3594),'Форма 1'!$H3594*VLOOKUP('Форма 1'!$F3594,'Придельники с 2022'!$B$4:$X$28,'Форма 1'!AD$8),"")</f>
        <v>15580828.144000001</v>
      </c>
      <c r="N3594" s="103" t="str">
        <f>IF(ISBLANK('Форма 1'!$AE3594),"",IF('Форма 1'!$AE3594=1,'Форма 1'!$H3594*VLOOKUP('Форма 1'!$F3594,'Придельники с 2022'!$B$4:$X$28,'Форма 1'!$AE$8,0),IF('Форма 1'!$AE3594=2,'Форма 1'!$H3594*VLOOKUP('Форма 1'!$F3594,'Придельники с 2022'!$B$4:$X$28,13,0),IF('Форма 1'!$AE3594=3,'Форма 1'!$H3594*VLOOKUP('Форма 1'!$F3594,'Придельники с 2022'!$B$4:$X$28,12,0)))))</f>
        <v/>
      </c>
      <c r="O3594" s="103" t="str">
        <f>IF(ISNUMBER('Форма 1'!AF3594),'Форма 1'!$H3594*VLOOKUP('Форма 1'!$F3594,'Придельники с 2022'!$B$4:$X$28,'Форма 1'!AF$8),"")</f>
        <v/>
      </c>
      <c r="P3594" s="87"/>
      <c r="Q3594" s="103" t="str">
        <f>IF(ISNUMBER('Форма 1'!AH3594),'Форма 1'!$H3594*VLOOKUP('Форма 1'!$F3594,'Придельники с 2022'!$B$4:$X$28,'Форма 1'!AH$8),"")</f>
        <v/>
      </c>
      <c r="R3594" s="103" t="str">
        <f>IF(ISNUMBER('Форма 1'!AI3594),'Форма 1'!$H3594*VLOOKUP('Форма 1'!$F3594,'Придельники с 2022'!$B$4:$X$28,'Форма 1'!AI$8),"")</f>
        <v/>
      </c>
      <c r="S3594" s="103" t="str">
        <f>IF(ISNUMBER('Форма 1'!AJ3594),'Форма 1'!$H3594*VLOOKUP('Форма 1'!$F3594,'Придельники с 2022'!$B$4:$X$28,'Форма 1'!AJ$8),"")</f>
        <v/>
      </c>
      <c r="T3594" s="87"/>
    </row>
    <row r="3595" spans="1:20">
      <c r="A3595" s="188">
        <f t="shared" si="257"/>
        <v>435</v>
      </c>
      <c r="B3595" s="189" t="s">
        <v>3463</v>
      </c>
      <c r="C3595" s="99">
        <f t="shared" si="258"/>
        <v>19049439.248</v>
      </c>
      <c r="D3595" s="103" t="str">
        <f>IF(ISNUMBER('Форма 1'!U3595),'Форма 1'!$H3595*VLOOKUP('Форма 1'!$F3595,'Придельники с 2022'!$B$4:$X$28,'Форма 1'!U$8),"")</f>
        <v/>
      </c>
      <c r="E3595" s="103" t="str">
        <f>IF(ISNUMBER('Форма 1'!V3595),'Форма 1'!$H3595*VLOOKUP('Форма 1'!$F3595,'Придельники с 2022'!$B$4:$X$28,'Форма 1'!V$8),"")</f>
        <v/>
      </c>
      <c r="F3595" s="103" t="str">
        <f>IF(ISNUMBER('Форма 1'!W3595),'Форма 1'!$H3595*VLOOKUP('Форма 1'!$F3595,'Придельники с 2022'!$B$4:$X$28,'Форма 1'!W$8),"")</f>
        <v/>
      </c>
      <c r="G3595" s="103" t="str">
        <f>IF(ISNUMBER('Форма 1'!X3595),'Форма 1'!$H3595*VLOOKUP('Форма 1'!$F3595,'Придельники с 2022'!$B$4:$X$28,'Форма 1'!X$8),"")</f>
        <v/>
      </c>
      <c r="H3595" s="103" t="str">
        <f>IF(ISNUMBER('Форма 1'!Y3595),'Форма 1'!$H3595*VLOOKUP('Форма 1'!$F3595,'Придельники с 2022'!$B$4:$X$28,'Форма 1'!Y$8),"")</f>
        <v/>
      </c>
      <c r="I3595" s="103" t="str">
        <f>IF(ISNUMBER('Форма 1'!Z3595),'Форма 1'!$H3595*VLOOKUP('Форма 1'!$F3595,'Придельники с 2022'!$B$4:$X$28,'Форма 1'!Z$8),"")</f>
        <v/>
      </c>
      <c r="J3595" s="103" t="str">
        <f>IF(ISNUMBER('Форма 1'!AA3595),'Форма 1'!$H3595*VLOOKUP('Форма 1'!$F3595,'Придельники с 2022'!$B$4:$X$28,'Форма 1'!AA$8),"")</f>
        <v/>
      </c>
      <c r="K3595" s="90"/>
      <c r="L3595" s="87"/>
      <c r="M3595" s="103">
        <f>IF(ISNUMBER('Форма 1'!AD3595),'Форма 1'!$H3595*VLOOKUP('Форма 1'!$F3595,'Придельники с 2022'!$B$4:$X$28,'Форма 1'!AD$8),"")</f>
        <v>19049439.248</v>
      </c>
      <c r="N3595" s="103" t="str">
        <f>IF(ISBLANK('Форма 1'!$AE3595),"",IF('Форма 1'!$AE3595=1,'Форма 1'!$H3595*VLOOKUP('Форма 1'!$F3595,'Придельники с 2022'!$B$4:$X$28,'Форма 1'!$AE$8,0),IF('Форма 1'!$AE3595=2,'Форма 1'!$H3595*VLOOKUP('Форма 1'!$F3595,'Придельники с 2022'!$B$4:$X$28,13,0),IF('Форма 1'!$AE3595=3,'Форма 1'!$H3595*VLOOKUP('Форма 1'!$F3595,'Придельники с 2022'!$B$4:$X$28,12,0)))))</f>
        <v/>
      </c>
      <c r="O3595" s="103" t="str">
        <f>IF(ISNUMBER('Форма 1'!AF3595),'Форма 1'!$H3595*VLOOKUP('Форма 1'!$F3595,'Придельники с 2022'!$B$4:$X$28,'Форма 1'!AF$8),"")</f>
        <v/>
      </c>
      <c r="P3595" s="87"/>
      <c r="Q3595" s="103" t="str">
        <f>IF(ISNUMBER('Форма 1'!AH3595),'Форма 1'!$H3595*VLOOKUP('Форма 1'!$F3595,'Придельники с 2022'!$B$4:$X$28,'Форма 1'!AH$8),"")</f>
        <v/>
      </c>
      <c r="R3595" s="103" t="str">
        <f>IF(ISNUMBER('Форма 1'!AI3595),'Форма 1'!$H3595*VLOOKUP('Форма 1'!$F3595,'Придельники с 2022'!$B$4:$X$28,'Форма 1'!AI$8),"")</f>
        <v/>
      </c>
      <c r="S3595" s="103" t="str">
        <f>IF(ISNUMBER('Форма 1'!AJ3595),'Форма 1'!$H3595*VLOOKUP('Форма 1'!$F3595,'Придельники с 2022'!$B$4:$X$28,'Форма 1'!AJ$8),"")</f>
        <v/>
      </c>
      <c r="T3595" s="87"/>
    </row>
    <row r="3596" spans="1:20">
      <c r="A3596" s="188">
        <f t="shared" si="257"/>
        <v>436</v>
      </c>
      <c r="B3596" s="189" t="s">
        <v>3464</v>
      </c>
      <c r="C3596" s="99">
        <f t="shared" si="258"/>
        <v>18961620.607999999</v>
      </c>
      <c r="D3596" s="103" t="str">
        <f>IF(ISNUMBER('Форма 1'!U3596),'Форма 1'!$H3596*VLOOKUP('Форма 1'!$F3596,'Придельники с 2022'!$B$4:$X$28,'Форма 1'!U$8),"")</f>
        <v/>
      </c>
      <c r="E3596" s="103" t="str">
        <f>IF(ISNUMBER('Форма 1'!V3596),'Форма 1'!$H3596*VLOOKUP('Форма 1'!$F3596,'Придельники с 2022'!$B$4:$X$28,'Форма 1'!V$8),"")</f>
        <v/>
      </c>
      <c r="F3596" s="103" t="str">
        <f>IF(ISNUMBER('Форма 1'!W3596),'Форма 1'!$H3596*VLOOKUP('Форма 1'!$F3596,'Придельники с 2022'!$B$4:$X$28,'Форма 1'!W$8),"")</f>
        <v/>
      </c>
      <c r="G3596" s="103" t="str">
        <f>IF(ISNUMBER('Форма 1'!X3596),'Форма 1'!$H3596*VLOOKUP('Форма 1'!$F3596,'Придельники с 2022'!$B$4:$X$28,'Форма 1'!X$8),"")</f>
        <v/>
      </c>
      <c r="H3596" s="103" t="str">
        <f>IF(ISNUMBER('Форма 1'!Y3596),'Форма 1'!$H3596*VLOOKUP('Форма 1'!$F3596,'Придельники с 2022'!$B$4:$X$28,'Форма 1'!Y$8),"")</f>
        <v/>
      </c>
      <c r="I3596" s="103" t="str">
        <f>IF(ISNUMBER('Форма 1'!Z3596),'Форма 1'!$H3596*VLOOKUP('Форма 1'!$F3596,'Придельники с 2022'!$B$4:$X$28,'Форма 1'!Z$8),"")</f>
        <v/>
      </c>
      <c r="J3596" s="103" t="str">
        <f>IF(ISNUMBER('Форма 1'!AA3596),'Форма 1'!$H3596*VLOOKUP('Форма 1'!$F3596,'Придельники с 2022'!$B$4:$X$28,'Форма 1'!AA$8),"")</f>
        <v/>
      </c>
      <c r="K3596" s="90"/>
      <c r="L3596" s="87"/>
      <c r="M3596" s="103">
        <f>IF(ISNUMBER('Форма 1'!AD3596),'Форма 1'!$H3596*VLOOKUP('Форма 1'!$F3596,'Придельники с 2022'!$B$4:$X$28,'Форма 1'!AD$8),"")</f>
        <v>18961620.607999999</v>
      </c>
      <c r="N3596" s="103" t="str">
        <f>IF(ISBLANK('Форма 1'!$AE3596),"",IF('Форма 1'!$AE3596=1,'Форма 1'!$H3596*VLOOKUP('Форма 1'!$F3596,'Придельники с 2022'!$B$4:$X$28,'Форма 1'!$AE$8,0),IF('Форма 1'!$AE3596=2,'Форма 1'!$H3596*VLOOKUP('Форма 1'!$F3596,'Придельники с 2022'!$B$4:$X$28,13,0),IF('Форма 1'!$AE3596=3,'Форма 1'!$H3596*VLOOKUP('Форма 1'!$F3596,'Придельники с 2022'!$B$4:$X$28,12,0)))))</f>
        <v/>
      </c>
      <c r="O3596" s="103" t="str">
        <f>IF(ISNUMBER('Форма 1'!AF3596),'Форма 1'!$H3596*VLOOKUP('Форма 1'!$F3596,'Придельники с 2022'!$B$4:$X$28,'Форма 1'!AF$8),"")</f>
        <v/>
      </c>
      <c r="P3596" s="87"/>
      <c r="Q3596" s="103" t="str">
        <f>IF(ISNUMBER('Форма 1'!AH3596),'Форма 1'!$H3596*VLOOKUP('Форма 1'!$F3596,'Придельники с 2022'!$B$4:$X$28,'Форма 1'!AH$8),"")</f>
        <v/>
      </c>
      <c r="R3596" s="103" t="str">
        <f>IF(ISNUMBER('Форма 1'!AI3596),'Форма 1'!$H3596*VLOOKUP('Форма 1'!$F3596,'Придельники с 2022'!$B$4:$X$28,'Форма 1'!AI$8),"")</f>
        <v/>
      </c>
      <c r="S3596" s="103" t="str">
        <f>IF(ISNUMBER('Форма 1'!AJ3596),'Форма 1'!$H3596*VLOOKUP('Форма 1'!$F3596,'Придельники с 2022'!$B$4:$X$28,'Форма 1'!AJ$8),"")</f>
        <v/>
      </c>
      <c r="T3596" s="87"/>
    </row>
    <row r="3597" spans="1:20">
      <c r="A3597" s="188">
        <f t="shared" si="257"/>
        <v>437</v>
      </c>
      <c r="B3597" s="114" t="s">
        <v>3465</v>
      </c>
      <c r="C3597" s="99">
        <f t="shared" si="258"/>
        <v>4679448.8</v>
      </c>
      <c r="D3597" s="103">
        <f>IF(ISNUMBER('Форма 1'!U3597),'Форма 1'!$H3597*VLOOKUP('Форма 1'!$F3597,'Придельники с 2022'!$B$4:$X$28,'Форма 1'!U$8),"")</f>
        <v>4679448.8</v>
      </c>
      <c r="E3597" s="103" t="str">
        <f>IF(ISNUMBER('Форма 1'!V3597),'Форма 1'!$H3597*VLOOKUP('Форма 1'!$F3597,'Придельники с 2022'!$B$4:$X$28,'Форма 1'!V$8),"")</f>
        <v/>
      </c>
      <c r="F3597" s="103" t="str">
        <f>IF(ISNUMBER('Форма 1'!W3597),'Форма 1'!$H3597*VLOOKUP('Форма 1'!$F3597,'Придельники с 2022'!$B$4:$X$28,'Форма 1'!W$8),"")</f>
        <v/>
      </c>
      <c r="G3597" s="103" t="str">
        <f>IF(ISNUMBER('Форма 1'!X3597),'Форма 1'!$H3597*VLOOKUP('Форма 1'!$F3597,'Придельники с 2022'!$B$4:$X$28,'Форма 1'!X$8),"")</f>
        <v/>
      </c>
      <c r="H3597" s="103" t="str">
        <f>IF(ISNUMBER('Форма 1'!Y3597),'Форма 1'!$H3597*VLOOKUP('Форма 1'!$F3597,'Придельники с 2022'!$B$4:$X$28,'Форма 1'!Y$8),"")</f>
        <v/>
      </c>
      <c r="I3597" s="103" t="str">
        <f>IF(ISNUMBER('Форма 1'!Z3597),'Форма 1'!$H3597*VLOOKUP('Форма 1'!$F3597,'Придельники с 2022'!$B$4:$X$28,'Форма 1'!Z$8),"")</f>
        <v/>
      </c>
      <c r="J3597" s="103" t="str">
        <f>IF(ISNUMBER('Форма 1'!AA3597),'Форма 1'!$H3597*VLOOKUP('Форма 1'!$F3597,'Придельники с 2022'!$B$4:$X$28,'Форма 1'!AA$8),"")</f>
        <v/>
      </c>
      <c r="K3597" s="90"/>
      <c r="L3597" s="87"/>
      <c r="M3597" s="103" t="str">
        <f>IF(ISNUMBER('Форма 1'!AD3597),'Форма 1'!$H3597*VLOOKUP('Форма 1'!$F3597,'Придельники с 2022'!$B$4:$X$28,'Форма 1'!AD$8),"")</f>
        <v/>
      </c>
      <c r="N3597" s="103" t="str">
        <f>IF(ISBLANK('Форма 1'!$AE3597),"",IF('Форма 1'!$AE3597=1,'Форма 1'!$H3597*VLOOKUP('Форма 1'!$F3597,'Придельники с 2022'!$B$4:$X$28,'Форма 1'!$AE$8,0),IF('Форма 1'!$AE3597=2,'Форма 1'!$H3597*VLOOKUP('Форма 1'!$F3597,'Придельники с 2022'!$B$4:$X$28,13,0),IF('Форма 1'!$AE3597=3,'Форма 1'!$H3597*VLOOKUP('Форма 1'!$F3597,'Придельники с 2022'!$B$4:$X$28,12,0)))))</f>
        <v/>
      </c>
      <c r="O3597" s="103" t="str">
        <f>IF(ISNUMBER('Форма 1'!AF3597),'Форма 1'!$H3597*VLOOKUP('Форма 1'!$F3597,'Придельники с 2022'!$B$4:$X$28,'Форма 1'!AF$8),"")</f>
        <v/>
      </c>
      <c r="P3597" s="87"/>
      <c r="Q3597" s="103" t="str">
        <f>IF(ISNUMBER('Форма 1'!AH3597),'Форма 1'!$H3597*VLOOKUP('Форма 1'!$F3597,'Придельники с 2022'!$B$4:$X$28,'Форма 1'!AH$8),"")</f>
        <v/>
      </c>
      <c r="R3597" s="103" t="str">
        <f>IF(ISNUMBER('Форма 1'!AI3597),'Форма 1'!$H3597*VLOOKUP('Форма 1'!$F3597,'Придельники с 2022'!$B$4:$X$28,'Форма 1'!AI$8),"")</f>
        <v/>
      </c>
      <c r="S3597" s="103" t="str">
        <f>IF(ISNUMBER('Форма 1'!AJ3597),'Форма 1'!$H3597*VLOOKUP('Форма 1'!$F3597,'Придельники с 2022'!$B$4:$X$28,'Форма 1'!AJ$8),"")</f>
        <v/>
      </c>
      <c r="T3597" s="87"/>
    </row>
    <row r="3598" spans="1:20">
      <c r="A3598" s="188">
        <f t="shared" si="257"/>
        <v>438</v>
      </c>
      <c r="B3598" s="189" t="s">
        <v>3466</v>
      </c>
      <c r="C3598" s="99">
        <f t="shared" si="258"/>
        <v>6817428.5760000004</v>
      </c>
      <c r="D3598" s="103" t="str">
        <f>IF(ISNUMBER('Форма 1'!U3598),'Форма 1'!$H3598*VLOOKUP('Форма 1'!$F3598,'Придельники с 2022'!$B$4:$X$28,'Форма 1'!U$8),"")</f>
        <v/>
      </c>
      <c r="E3598" s="103" t="str">
        <f>IF(ISNUMBER('Форма 1'!V3598),'Форма 1'!$H3598*VLOOKUP('Форма 1'!$F3598,'Придельники с 2022'!$B$4:$X$28,'Форма 1'!V$8),"")</f>
        <v/>
      </c>
      <c r="F3598" s="103" t="str">
        <f>IF(ISNUMBER('Форма 1'!W3598),'Форма 1'!$H3598*VLOOKUP('Форма 1'!$F3598,'Придельники с 2022'!$B$4:$X$28,'Форма 1'!W$8),"")</f>
        <v/>
      </c>
      <c r="G3598" s="103" t="str">
        <f>IF(ISNUMBER('Форма 1'!X3598),'Форма 1'!$H3598*VLOOKUP('Форма 1'!$F3598,'Придельники с 2022'!$B$4:$X$28,'Форма 1'!X$8),"")</f>
        <v/>
      </c>
      <c r="H3598" s="103" t="str">
        <f>IF(ISNUMBER('Форма 1'!Y3598),'Форма 1'!$H3598*VLOOKUP('Форма 1'!$F3598,'Придельники с 2022'!$B$4:$X$28,'Форма 1'!Y$8),"")</f>
        <v/>
      </c>
      <c r="I3598" s="103" t="str">
        <f>IF(ISNUMBER('Форма 1'!Z3598),'Форма 1'!$H3598*VLOOKUP('Форма 1'!$F3598,'Придельники с 2022'!$B$4:$X$28,'Форма 1'!Z$8),"")</f>
        <v/>
      </c>
      <c r="J3598" s="103" t="str">
        <f>IF(ISNUMBER('Форма 1'!AA3598),'Форма 1'!$H3598*VLOOKUP('Форма 1'!$F3598,'Придельники с 2022'!$B$4:$X$28,'Форма 1'!AA$8),"")</f>
        <v/>
      </c>
      <c r="K3598" s="90"/>
      <c r="L3598" s="87"/>
      <c r="M3598" s="103">
        <f>IF(ISNUMBER('Форма 1'!AD3598),'Форма 1'!$H3598*VLOOKUP('Форма 1'!$F3598,'Придельники с 2022'!$B$4:$X$28,'Форма 1'!AD$8),"")</f>
        <v>6817428.5760000004</v>
      </c>
      <c r="N3598" s="103" t="str">
        <f>IF(ISBLANK('Форма 1'!$AE3598),"",IF('Форма 1'!$AE3598=1,'Форма 1'!$H3598*VLOOKUP('Форма 1'!$F3598,'Придельники с 2022'!$B$4:$X$28,'Форма 1'!$AE$8,0),IF('Форма 1'!$AE3598=2,'Форма 1'!$H3598*VLOOKUP('Форма 1'!$F3598,'Придельники с 2022'!$B$4:$X$28,13,0),IF('Форма 1'!$AE3598=3,'Форма 1'!$H3598*VLOOKUP('Форма 1'!$F3598,'Придельники с 2022'!$B$4:$X$28,12,0)))))</f>
        <v/>
      </c>
      <c r="O3598" s="103" t="str">
        <f>IF(ISNUMBER('Форма 1'!AF3598),'Форма 1'!$H3598*VLOOKUP('Форма 1'!$F3598,'Придельники с 2022'!$B$4:$X$28,'Форма 1'!AF$8),"")</f>
        <v/>
      </c>
      <c r="P3598" s="87"/>
      <c r="Q3598" s="103" t="str">
        <f>IF(ISNUMBER('Форма 1'!AH3598),'Форма 1'!$H3598*VLOOKUP('Форма 1'!$F3598,'Придельники с 2022'!$B$4:$X$28,'Форма 1'!AH$8),"")</f>
        <v/>
      </c>
      <c r="R3598" s="103" t="str">
        <f>IF(ISNUMBER('Форма 1'!AI3598),'Форма 1'!$H3598*VLOOKUP('Форма 1'!$F3598,'Придельники с 2022'!$B$4:$X$28,'Форма 1'!AI$8),"")</f>
        <v/>
      </c>
      <c r="S3598" s="103" t="str">
        <f>IF(ISNUMBER('Форма 1'!AJ3598),'Форма 1'!$H3598*VLOOKUP('Форма 1'!$F3598,'Придельники с 2022'!$B$4:$X$28,'Форма 1'!AJ$8),"")</f>
        <v/>
      </c>
      <c r="T3598" s="87"/>
    </row>
    <row r="3599" spans="1:20">
      <c r="A3599" s="188">
        <f t="shared" si="257"/>
        <v>439</v>
      </c>
      <c r="B3599" s="189" t="s">
        <v>3467</v>
      </c>
      <c r="C3599" s="99">
        <f t="shared" si="258"/>
        <v>12022596.992000001</v>
      </c>
      <c r="D3599" s="103" t="str">
        <f>IF(ISNUMBER('Форма 1'!U3599),'Форма 1'!$H3599*VLOOKUP('Форма 1'!$F3599,'Придельники с 2022'!$B$4:$X$28,'Форма 1'!U$8),"")</f>
        <v/>
      </c>
      <c r="E3599" s="103" t="str">
        <f>IF(ISNUMBER('Форма 1'!V3599),'Форма 1'!$H3599*VLOOKUP('Форма 1'!$F3599,'Придельники с 2022'!$B$4:$X$28,'Форма 1'!V$8),"")</f>
        <v/>
      </c>
      <c r="F3599" s="103" t="str">
        <f>IF(ISNUMBER('Форма 1'!W3599),'Форма 1'!$H3599*VLOOKUP('Форма 1'!$F3599,'Придельники с 2022'!$B$4:$X$28,'Форма 1'!W$8),"")</f>
        <v/>
      </c>
      <c r="G3599" s="103" t="str">
        <f>IF(ISNUMBER('Форма 1'!X3599),'Форма 1'!$H3599*VLOOKUP('Форма 1'!$F3599,'Придельники с 2022'!$B$4:$X$28,'Форма 1'!X$8),"")</f>
        <v/>
      </c>
      <c r="H3599" s="103" t="str">
        <f>IF(ISNUMBER('Форма 1'!Y3599),'Форма 1'!$H3599*VLOOKUP('Форма 1'!$F3599,'Придельники с 2022'!$B$4:$X$28,'Форма 1'!Y$8),"")</f>
        <v/>
      </c>
      <c r="I3599" s="103" t="str">
        <f>IF(ISNUMBER('Форма 1'!Z3599),'Форма 1'!$H3599*VLOOKUP('Форма 1'!$F3599,'Придельники с 2022'!$B$4:$X$28,'Форма 1'!Z$8),"")</f>
        <v/>
      </c>
      <c r="J3599" s="103" t="str">
        <f>IF(ISNUMBER('Форма 1'!AA3599),'Форма 1'!$H3599*VLOOKUP('Форма 1'!$F3599,'Придельники с 2022'!$B$4:$X$28,'Форма 1'!AA$8),"")</f>
        <v/>
      </c>
      <c r="K3599" s="90"/>
      <c r="L3599" s="87"/>
      <c r="M3599" s="103">
        <f>IF(ISNUMBER('Форма 1'!AD3599),'Форма 1'!$H3599*VLOOKUP('Форма 1'!$F3599,'Придельники с 2022'!$B$4:$X$28,'Форма 1'!AD$8),"")</f>
        <v>12022596.992000001</v>
      </c>
      <c r="N3599" s="103" t="str">
        <f>IF(ISBLANK('Форма 1'!$AE3599),"",IF('Форма 1'!$AE3599=1,'Форма 1'!$H3599*VLOOKUP('Форма 1'!$F3599,'Придельники с 2022'!$B$4:$X$28,'Форма 1'!$AE$8,0),IF('Форма 1'!$AE3599=2,'Форма 1'!$H3599*VLOOKUP('Форма 1'!$F3599,'Придельники с 2022'!$B$4:$X$28,13,0),IF('Форма 1'!$AE3599=3,'Форма 1'!$H3599*VLOOKUP('Форма 1'!$F3599,'Придельники с 2022'!$B$4:$X$28,12,0)))))</f>
        <v/>
      </c>
      <c r="O3599" s="103" t="str">
        <f>IF(ISNUMBER('Форма 1'!AF3599),'Форма 1'!$H3599*VLOOKUP('Форма 1'!$F3599,'Придельники с 2022'!$B$4:$X$28,'Форма 1'!AF$8),"")</f>
        <v/>
      </c>
      <c r="P3599" s="87"/>
      <c r="Q3599" s="103" t="str">
        <f>IF(ISNUMBER('Форма 1'!AH3599),'Форма 1'!$H3599*VLOOKUP('Форма 1'!$F3599,'Придельники с 2022'!$B$4:$X$28,'Форма 1'!AH$8),"")</f>
        <v/>
      </c>
      <c r="R3599" s="103" t="str">
        <f>IF(ISNUMBER('Форма 1'!AI3599),'Форма 1'!$H3599*VLOOKUP('Форма 1'!$F3599,'Придельники с 2022'!$B$4:$X$28,'Форма 1'!AI$8),"")</f>
        <v/>
      </c>
      <c r="S3599" s="103" t="str">
        <f>IF(ISNUMBER('Форма 1'!AJ3599),'Форма 1'!$H3599*VLOOKUP('Форма 1'!$F3599,'Придельники с 2022'!$B$4:$X$28,'Форма 1'!AJ$8),"")</f>
        <v/>
      </c>
      <c r="T3599" s="87"/>
    </row>
    <row r="3600" spans="1:20">
      <c r="A3600" s="188">
        <f t="shared" si="257"/>
        <v>440</v>
      </c>
      <c r="B3600" s="189" t="s">
        <v>3468</v>
      </c>
      <c r="C3600" s="99">
        <f t="shared" si="258"/>
        <v>8203161.6800000006</v>
      </c>
      <c r="D3600" s="103" t="str">
        <f>IF(ISNUMBER('Форма 1'!U3600),'Форма 1'!$H3600*VLOOKUP('Форма 1'!$F3600,'Придельники с 2022'!$B$4:$X$28,'Форма 1'!U$8),"")</f>
        <v/>
      </c>
      <c r="E3600" s="103" t="str">
        <f>IF(ISNUMBER('Форма 1'!V3600),'Форма 1'!$H3600*VLOOKUP('Форма 1'!$F3600,'Придельники с 2022'!$B$4:$X$28,'Форма 1'!V$8),"")</f>
        <v/>
      </c>
      <c r="F3600" s="103" t="str">
        <f>IF(ISNUMBER('Форма 1'!W3600),'Форма 1'!$H3600*VLOOKUP('Форма 1'!$F3600,'Придельники с 2022'!$B$4:$X$28,'Форма 1'!W$8),"")</f>
        <v/>
      </c>
      <c r="G3600" s="103" t="str">
        <f>IF(ISNUMBER('Форма 1'!X3600),'Форма 1'!$H3600*VLOOKUP('Форма 1'!$F3600,'Придельники с 2022'!$B$4:$X$28,'Форма 1'!X$8),"")</f>
        <v/>
      </c>
      <c r="H3600" s="103" t="str">
        <f>IF(ISNUMBER('Форма 1'!Y3600),'Форма 1'!$H3600*VLOOKUP('Форма 1'!$F3600,'Придельники с 2022'!$B$4:$X$28,'Форма 1'!Y$8),"")</f>
        <v/>
      </c>
      <c r="I3600" s="103" t="str">
        <f>IF(ISNUMBER('Форма 1'!Z3600),'Форма 1'!$H3600*VLOOKUP('Форма 1'!$F3600,'Придельники с 2022'!$B$4:$X$28,'Форма 1'!Z$8),"")</f>
        <v/>
      </c>
      <c r="J3600" s="103" t="str">
        <f>IF(ISNUMBER('Форма 1'!AA3600),'Форма 1'!$H3600*VLOOKUP('Форма 1'!$F3600,'Придельники с 2022'!$B$4:$X$28,'Форма 1'!AA$8),"")</f>
        <v/>
      </c>
      <c r="K3600" s="90"/>
      <c r="L3600" s="87"/>
      <c r="M3600" s="103">
        <f>IF(ISNUMBER('Форма 1'!AD3600),'Форма 1'!$H3600*VLOOKUP('Форма 1'!$F3600,'Придельники с 2022'!$B$4:$X$28,'Форма 1'!AD$8),"")</f>
        <v>8203161.6800000006</v>
      </c>
      <c r="N3600" s="103" t="str">
        <f>IF(ISBLANK('Форма 1'!$AE3600),"",IF('Форма 1'!$AE3600=1,'Форма 1'!$H3600*VLOOKUP('Форма 1'!$F3600,'Придельники с 2022'!$B$4:$X$28,'Форма 1'!$AE$8,0),IF('Форма 1'!$AE3600=2,'Форма 1'!$H3600*VLOOKUP('Форма 1'!$F3600,'Придельники с 2022'!$B$4:$X$28,13,0),IF('Форма 1'!$AE3600=3,'Форма 1'!$H3600*VLOOKUP('Форма 1'!$F3600,'Придельники с 2022'!$B$4:$X$28,12,0)))))</f>
        <v/>
      </c>
      <c r="O3600" s="103" t="str">
        <f>IF(ISNUMBER('Форма 1'!AF3600),'Форма 1'!$H3600*VLOOKUP('Форма 1'!$F3600,'Придельники с 2022'!$B$4:$X$28,'Форма 1'!AF$8),"")</f>
        <v/>
      </c>
      <c r="P3600" s="87"/>
      <c r="Q3600" s="103" t="str">
        <f>IF(ISNUMBER('Форма 1'!AH3600),'Форма 1'!$H3600*VLOOKUP('Форма 1'!$F3600,'Придельники с 2022'!$B$4:$X$28,'Форма 1'!AH$8),"")</f>
        <v/>
      </c>
      <c r="R3600" s="103" t="str">
        <f>IF(ISNUMBER('Форма 1'!AI3600),'Форма 1'!$H3600*VLOOKUP('Форма 1'!$F3600,'Придельники с 2022'!$B$4:$X$28,'Форма 1'!AI$8),"")</f>
        <v/>
      </c>
      <c r="S3600" s="103" t="str">
        <f>IF(ISNUMBER('Форма 1'!AJ3600),'Форма 1'!$H3600*VLOOKUP('Форма 1'!$F3600,'Придельники с 2022'!$B$4:$X$28,'Форма 1'!AJ$8),"")</f>
        <v/>
      </c>
      <c r="T3600" s="87"/>
    </row>
    <row r="3601" spans="1:20">
      <c r="A3601" s="188">
        <f t="shared" si="257"/>
        <v>441</v>
      </c>
      <c r="B3601" s="189" t="s">
        <v>3469</v>
      </c>
      <c r="C3601" s="99">
        <f t="shared" si="258"/>
        <v>6851970.5744000012</v>
      </c>
      <c r="D3601" s="103" t="str">
        <f>IF(ISNUMBER('Форма 1'!U3601),'Форма 1'!$H3601*VLOOKUP('Форма 1'!$F3601,'Придельники с 2022'!$B$4:$X$28,'Форма 1'!U$8),"")</f>
        <v/>
      </c>
      <c r="E3601" s="103" t="str">
        <f>IF(ISNUMBER('Форма 1'!V3601),'Форма 1'!$H3601*VLOOKUP('Форма 1'!$F3601,'Придельники с 2022'!$B$4:$X$28,'Форма 1'!V$8),"")</f>
        <v/>
      </c>
      <c r="F3601" s="103" t="str">
        <f>IF(ISNUMBER('Форма 1'!W3601),'Форма 1'!$H3601*VLOOKUP('Форма 1'!$F3601,'Придельники с 2022'!$B$4:$X$28,'Форма 1'!W$8),"")</f>
        <v/>
      </c>
      <c r="G3601" s="103" t="str">
        <f>IF(ISNUMBER('Форма 1'!X3601),'Форма 1'!$H3601*VLOOKUP('Форма 1'!$F3601,'Придельники с 2022'!$B$4:$X$28,'Форма 1'!X$8),"")</f>
        <v/>
      </c>
      <c r="H3601" s="103" t="str">
        <f>IF(ISNUMBER('Форма 1'!Y3601),'Форма 1'!$H3601*VLOOKUP('Форма 1'!$F3601,'Придельники с 2022'!$B$4:$X$28,'Форма 1'!Y$8),"")</f>
        <v/>
      </c>
      <c r="I3601" s="103" t="str">
        <f>IF(ISNUMBER('Форма 1'!Z3601),'Форма 1'!$H3601*VLOOKUP('Форма 1'!$F3601,'Придельники с 2022'!$B$4:$X$28,'Форма 1'!Z$8),"")</f>
        <v/>
      </c>
      <c r="J3601" s="103" t="str">
        <f>IF(ISNUMBER('Форма 1'!AA3601),'Форма 1'!$H3601*VLOOKUP('Форма 1'!$F3601,'Придельники с 2022'!$B$4:$X$28,'Форма 1'!AA$8),"")</f>
        <v/>
      </c>
      <c r="K3601" s="90"/>
      <c r="L3601" s="87"/>
      <c r="M3601" s="103">
        <f>IF(ISNUMBER('Форма 1'!AD3601),'Форма 1'!$H3601*VLOOKUP('Форма 1'!$F3601,'Придельники с 2022'!$B$4:$X$28,'Форма 1'!AD$8),"")</f>
        <v>6851970.5744000012</v>
      </c>
      <c r="N3601" s="103" t="str">
        <f>IF(ISBLANK('Форма 1'!$AE3601),"",IF('Форма 1'!$AE3601=1,'Форма 1'!$H3601*VLOOKUP('Форма 1'!$F3601,'Придельники с 2022'!$B$4:$X$28,'Форма 1'!$AE$8,0),IF('Форма 1'!$AE3601=2,'Форма 1'!$H3601*VLOOKUP('Форма 1'!$F3601,'Придельники с 2022'!$B$4:$X$28,13,0),IF('Форма 1'!$AE3601=3,'Форма 1'!$H3601*VLOOKUP('Форма 1'!$F3601,'Придельники с 2022'!$B$4:$X$28,12,0)))))</f>
        <v/>
      </c>
      <c r="O3601" s="103" t="str">
        <f>IF(ISNUMBER('Форма 1'!AF3601),'Форма 1'!$H3601*VLOOKUP('Форма 1'!$F3601,'Придельники с 2022'!$B$4:$X$28,'Форма 1'!AF$8),"")</f>
        <v/>
      </c>
      <c r="P3601" s="87"/>
      <c r="Q3601" s="103" t="str">
        <f>IF(ISNUMBER('Форма 1'!AH3601),'Форма 1'!$H3601*VLOOKUP('Форма 1'!$F3601,'Придельники с 2022'!$B$4:$X$28,'Форма 1'!AH$8),"")</f>
        <v/>
      </c>
      <c r="R3601" s="103" t="str">
        <f>IF(ISNUMBER('Форма 1'!AI3601),'Форма 1'!$H3601*VLOOKUP('Форма 1'!$F3601,'Придельники с 2022'!$B$4:$X$28,'Форма 1'!AI$8),"")</f>
        <v/>
      </c>
      <c r="S3601" s="103" t="str">
        <f>IF(ISNUMBER('Форма 1'!AJ3601),'Форма 1'!$H3601*VLOOKUP('Форма 1'!$F3601,'Придельники с 2022'!$B$4:$X$28,'Форма 1'!AJ$8),"")</f>
        <v/>
      </c>
      <c r="T3601" s="87"/>
    </row>
    <row r="3602" spans="1:20">
      <c r="A3602" s="188">
        <f t="shared" si="257"/>
        <v>442</v>
      </c>
      <c r="B3602" s="189" t="s">
        <v>3470</v>
      </c>
      <c r="C3602" s="99">
        <f t="shared" si="258"/>
        <v>7059267.6000000006</v>
      </c>
      <c r="D3602" s="103" t="str">
        <f>IF(ISNUMBER('Форма 1'!U3602),'Форма 1'!$H3602*VLOOKUP('Форма 1'!$F3602,'Придельники с 2022'!$B$4:$X$28,'Форма 1'!U$8),"")</f>
        <v/>
      </c>
      <c r="E3602" s="103" t="str">
        <f>IF(ISNUMBER('Форма 1'!V3602),'Форма 1'!$H3602*VLOOKUP('Форма 1'!$F3602,'Придельники с 2022'!$B$4:$X$28,'Форма 1'!V$8),"")</f>
        <v/>
      </c>
      <c r="F3602" s="103" t="str">
        <f>IF(ISNUMBER('Форма 1'!W3602),'Форма 1'!$H3602*VLOOKUP('Форма 1'!$F3602,'Придельники с 2022'!$B$4:$X$28,'Форма 1'!W$8),"")</f>
        <v/>
      </c>
      <c r="G3602" s="103" t="str">
        <f>IF(ISNUMBER('Форма 1'!X3602),'Форма 1'!$H3602*VLOOKUP('Форма 1'!$F3602,'Придельники с 2022'!$B$4:$X$28,'Форма 1'!X$8),"")</f>
        <v/>
      </c>
      <c r="H3602" s="103" t="str">
        <f>IF(ISNUMBER('Форма 1'!Y3602),'Форма 1'!$H3602*VLOOKUP('Форма 1'!$F3602,'Придельники с 2022'!$B$4:$X$28,'Форма 1'!Y$8),"")</f>
        <v/>
      </c>
      <c r="I3602" s="103" t="str">
        <f>IF(ISNUMBER('Форма 1'!Z3602),'Форма 1'!$H3602*VLOOKUP('Форма 1'!$F3602,'Придельники с 2022'!$B$4:$X$28,'Форма 1'!Z$8),"")</f>
        <v/>
      </c>
      <c r="J3602" s="103" t="str">
        <f>IF(ISNUMBER('Форма 1'!AA3602),'Форма 1'!$H3602*VLOOKUP('Форма 1'!$F3602,'Придельники с 2022'!$B$4:$X$28,'Форма 1'!AA$8),"")</f>
        <v/>
      </c>
      <c r="K3602" s="90"/>
      <c r="L3602" s="87"/>
      <c r="M3602" s="103">
        <f>IF(ISNUMBER('Форма 1'!AD3602),'Форма 1'!$H3602*VLOOKUP('Форма 1'!$F3602,'Придельники с 2022'!$B$4:$X$28,'Форма 1'!AD$8),"")</f>
        <v>7059267.6000000006</v>
      </c>
      <c r="N3602" s="103" t="str">
        <f>IF(ISBLANK('Форма 1'!$AE3602),"",IF('Форма 1'!$AE3602=1,'Форма 1'!$H3602*VLOOKUP('Форма 1'!$F3602,'Придельники с 2022'!$B$4:$X$28,'Форма 1'!$AE$8,0),IF('Форма 1'!$AE3602=2,'Форма 1'!$H3602*VLOOKUP('Форма 1'!$F3602,'Придельники с 2022'!$B$4:$X$28,13,0),IF('Форма 1'!$AE3602=3,'Форма 1'!$H3602*VLOOKUP('Форма 1'!$F3602,'Придельники с 2022'!$B$4:$X$28,12,0)))))</f>
        <v/>
      </c>
      <c r="O3602" s="103" t="str">
        <f>IF(ISNUMBER('Форма 1'!AF3602),'Форма 1'!$H3602*VLOOKUP('Форма 1'!$F3602,'Придельники с 2022'!$B$4:$X$28,'Форма 1'!AF$8),"")</f>
        <v/>
      </c>
      <c r="P3602" s="87"/>
      <c r="Q3602" s="103" t="str">
        <f>IF(ISNUMBER('Форма 1'!AH3602),'Форма 1'!$H3602*VLOOKUP('Форма 1'!$F3602,'Придельники с 2022'!$B$4:$X$28,'Форма 1'!AH$8),"")</f>
        <v/>
      </c>
      <c r="R3602" s="103" t="str">
        <f>IF(ISNUMBER('Форма 1'!AI3602),'Форма 1'!$H3602*VLOOKUP('Форма 1'!$F3602,'Придельники с 2022'!$B$4:$X$28,'Форма 1'!AI$8),"")</f>
        <v/>
      </c>
      <c r="S3602" s="103" t="str">
        <f>IF(ISNUMBER('Форма 1'!AJ3602),'Форма 1'!$H3602*VLOOKUP('Форма 1'!$F3602,'Придельники с 2022'!$B$4:$X$28,'Форма 1'!AJ$8),"")</f>
        <v/>
      </c>
      <c r="T3602" s="87"/>
    </row>
    <row r="3603" spans="1:20">
      <c r="A3603" s="188">
        <f t="shared" si="257"/>
        <v>443</v>
      </c>
      <c r="B3603" s="189" t="s">
        <v>3471</v>
      </c>
      <c r="C3603" s="99">
        <f t="shared" si="258"/>
        <v>11533064.368000001</v>
      </c>
      <c r="D3603" s="103" t="str">
        <f>IF(ISNUMBER('Форма 1'!U3603),'Форма 1'!$H3603*VLOOKUP('Форма 1'!$F3603,'Придельники с 2022'!$B$4:$X$28,'Форма 1'!U$8),"")</f>
        <v/>
      </c>
      <c r="E3603" s="103" t="str">
        <f>IF(ISNUMBER('Форма 1'!V3603),'Форма 1'!$H3603*VLOOKUP('Форма 1'!$F3603,'Придельники с 2022'!$B$4:$X$28,'Форма 1'!V$8),"")</f>
        <v/>
      </c>
      <c r="F3603" s="103" t="str">
        <f>IF(ISNUMBER('Форма 1'!W3603),'Форма 1'!$H3603*VLOOKUP('Форма 1'!$F3603,'Придельники с 2022'!$B$4:$X$28,'Форма 1'!W$8),"")</f>
        <v/>
      </c>
      <c r="G3603" s="103" t="str">
        <f>IF(ISNUMBER('Форма 1'!X3603),'Форма 1'!$H3603*VLOOKUP('Форма 1'!$F3603,'Придельники с 2022'!$B$4:$X$28,'Форма 1'!X$8),"")</f>
        <v/>
      </c>
      <c r="H3603" s="103" t="str">
        <f>IF(ISNUMBER('Форма 1'!Y3603),'Форма 1'!$H3603*VLOOKUP('Форма 1'!$F3603,'Придельники с 2022'!$B$4:$X$28,'Форма 1'!Y$8),"")</f>
        <v/>
      </c>
      <c r="I3603" s="103" t="str">
        <f>IF(ISNUMBER('Форма 1'!Z3603),'Форма 1'!$H3603*VLOOKUP('Форма 1'!$F3603,'Придельники с 2022'!$B$4:$X$28,'Форма 1'!Z$8),"")</f>
        <v/>
      </c>
      <c r="J3603" s="103" t="str">
        <f>IF(ISNUMBER('Форма 1'!AA3603),'Форма 1'!$H3603*VLOOKUP('Форма 1'!$F3603,'Придельники с 2022'!$B$4:$X$28,'Форма 1'!AA$8),"")</f>
        <v/>
      </c>
      <c r="K3603" s="90"/>
      <c r="L3603" s="87"/>
      <c r="M3603" s="103">
        <f>IF(ISNUMBER('Форма 1'!AD3603),'Форма 1'!$H3603*VLOOKUP('Форма 1'!$F3603,'Придельники с 2022'!$B$4:$X$28,'Форма 1'!AD$8),"")</f>
        <v>11533064.368000001</v>
      </c>
      <c r="N3603" s="103" t="str">
        <f>IF(ISBLANK('Форма 1'!$AE3603),"",IF('Форма 1'!$AE3603=1,'Форма 1'!$H3603*VLOOKUP('Форма 1'!$F3603,'Придельники с 2022'!$B$4:$X$28,'Форма 1'!$AE$8,0),IF('Форма 1'!$AE3603=2,'Форма 1'!$H3603*VLOOKUP('Форма 1'!$F3603,'Придельники с 2022'!$B$4:$X$28,13,0),IF('Форма 1'!$AE3603=3,'Форма 1'!$H3603*VLOOKUP('Форма 1'!$F3603,'Придельники с 2022'!$B$4:$X$28,12,0)))))</f>
        <v/>
      </c>
      <c r="O3603" s="103" t="str">
        <f>IF(ISNUMBER('Форма 1'!AF3603),'Форма 1'!$H3603*VLOOKUP('Форма 1'!$F3603,'Придельники с 2022'!$B$4:$X$28,'Форма 1'!AF$8),"")</f>
        <v/>
      </c>
      <c r="P3603" s="87"/>
      <c r="Q3603" s="103" t="str">
        <f>IF(ISNUMBER('Форма 1'!AH3603),'Форма 1'!$H3603*VLOOKUP('Форма 1'!$F3603,'Придельники с 2022'!$B$4:$X$28,'Форма 1'!AH$8),"")</f>
        <v/>
      </c>
      <c r="R3603" s="103" t="str">
        <f>IF(ISNUMBER('Форма 1'!AI3603),'Форма 1'!$H3603*VLOOKUP('Форма 1'!$F3603,'Придельники с 2022'!$B$4:$X$28,'Форма 1'!AI$8),"")</f>
        <v/>
      </c>
      <c r="S3603" s="103" t="str">
        <f>IF(ISNUMBER('Форма 1'!AJ3603),'Форма 1'!$H3603*VLOOKUP('Форма 1'!$F3603,'Придельники с 2022'!$B$4:$X$28,'Форма 1'!AJ$8),"")</f>
        <v/>
      </c>
      <c r="T3603" s="87"/>
    </row>
    <row r="3604" spans="1:20">
      <c r="A3604" s="188">
        <f t="shared" si="257"/>
        <v>444</v>
      </c>
      <c r="B3604" s="189" t="s">
        <v>3472</v>
      </c>
      <c r="C3604" s="99">
        <f t="shared" si="258"/>
        <v>7072327.8080000011</v>
      </c>
      <c r="D3604" s="103" t="str">
        <f>IF(ISNUMBER('Форма 1'!U3604),'Форма 1'!$H3604*VLOOKUP('Форма 1'!$F3604,'Придельники с 2022'!$B$4:$X$28,'Форма 1'!U$8),"")</f>
        <v/>
      </c>
      <c r="E3604" s="103" t="str">
        <f>IF(ISNUMBER('Форма 1'!V3604),'Форма 1'!$H3604*VLOOKUP('Форма 1'!$F3604,'Придельники с 2022'!$B$4:$X$28,'Форма 1'!V$8),"")</f>
        <v/>
      </c>
      <c r="F3604" s="103" t="str">
        <f>IF(ISNUMBER('Форма 1'!W3604),'Форма 1'!$H3604*VLOOKUP('Форма 1'!$F3604,'Придельники с 2022'!$B$4:$X$28,'Форма 1'!W$8),"")</f>
        <v/>
      </c>
      <c r="G3604" s="103" t="str">
        <f>IF(ISNUMBER('Форма 1'!X3604),'Форма 1'!$H3604*VLOOKUP('Форма 1'!$F3604,'Придельники с 2022'!$B$4:$X$28,'Форма 1'!X$8),"")</f>
        <v/>
      </c>
      <c r="H3604" s="103" t="str">
        <f>IF(ISNUMBER('Форма 1'!Y3604),'Форма 1'!$H3604*VLOOKUP('Форма 1'!$F3604,'Придельники с 2022'!$B$4:$X$28,'Форма 1'!Y$8),"")</f>
        <v/>
      </c>
      <c r="I3604" s="103" t="str">
        <f>IF(ISNUMBER('Форма 1'!Z3604),'Форма 1'!$H3604*VLOOKUP('Форма 1'!$F3604,'Придельники с 2022'!$B$4:$X$28,'Форма 1'!Z$8),"")</f>
        <v/>
      </c>
      <c r="J3604" s="103" t="str">
        <f>IF(ISNUMBER('Форма 1'!AA3604),'Форма 1'!$H3604*VLOOKUP('Форма 1'!$F3604,'Придельники с 2022'!$B$4:$X$28,'Форма 1'!AA$8),"")</f>
        <v/>
      </c>
      <c r="K3604" s="90"/>
      <c r="L3604" s="87"/>
      <c r="M3604" s="103">
        <f>IF(ISNUMBER('Форма 1'!AD3604),'Форма 1'!$H3604*VLOOKUP('Форма 1'!$F3604,'Придельники с 2022'!$B$4:$X$28,'Форма 1'!AD$8),"")</f>
        <v>7072327.8080000011</v>
      </c>
      <c r="N3604" s="103" t="str">
        <f>IF(ISBLANK('Форма 1'!$AE3604),"",IF('Форма 1'!$AE3604=1,'Форма 1'!$H3604*VLOOKUP('Форма 1'!$F3604,'Придельники с 2022'!$B$4:$X$28,'Форма 1'!$AE$8,0),IF('Форма 1'!$AE3604=2,'Форма 1'!$H3604*VLOOKUP('Форма 1'!$F3604,'Придельники с 2022'!$B$4:$X$28,13,0),IF('Форма 1'!$AE3604=3,'Форма 1'!$H3604*VLOOKUP('Форма 1'!$F3604,'Придельники с 2022'!$B$4:$X$28,12,0)))))</f>
        <v/>
      </c>
      <c r="O3604" s="103" t="str">
        <f>IF(ISNUMBER('Форма 1'!AF3604),'Форма 1'!$H3604*VLOOKUP('Форма 1'!$F3604,'Придельники с 2022'!$B$4:$X$28,'Форма 1'!AF$8),"")</f>
        <v/>
      </c>
      <c r="P3604" s="87"/>
      <c r="Q3604" s="103" t="str">
        <f>IF(ISNUMBER('Форма 1'!AH3604),'Форма 1'!$H3604*VLOOKUP('Форма 1'!$F3604,'Придельники с 2022'!$B$4:$X$28,'Форма 1'!AH$8),"")</f>
        <v/>
      </c>
      <c r="R3604" s="103" t="str">
        <f>IF(ISNUMBER('Форма 1'!AI3604),'Форма 1'!$H3604*VLOOKUP('Форма 1'!$F3604,'Придельники с 2022'!$B$4:$X$28,'Форма 1'!AI$8),"")</f>
        <v/>
      </c>
      <c r="S3604" s="103" t="str">
        <f>IF(ISNUMBER('Форма 1'!AJ3604),'Форма 1'!$H3604*VLOOKUP('Форма 1'!$F3604,'Придельники с 2022'!$B$4:$X$28,'Форма 1'!AJ$8),"")</f>
        <v/>
      </c>
      <c r="T3604" s="87"/>
    </row>
    <row r="3605" spans="1:20">
      <c r="A3605" s="188">
        <f t="shared" si="257"/>
        <v>445</v>
      </c>
      <c r="B3605" s="189" t="s">
        <v>3473</v>
      </c>
      <c r="C3605" s="99">
        <f t="shared" si="258"/>
        <v>15932553.056000002</v>
      </c>
      <c r="D3605" s="103" t="str">
        <f>IF(ISNUMBER('Форма 1'!U3605),'Форма 1'!$H3605*VLOOKUP('Форма 1'!$F3605,'Придельники с 2022'!$B$4:$X$28,'Форма 1'!U$8),"")</f>
        <v/>
      </c>
      <c r="E3605" s="103" t="str">
        <f>IF(ISNUMBER('Форма 1'!V3605),'Форма 1'!$H3605*VLOOKUP('Форма 1'!$F3605,'Придельники с 2022'!$B$4:$X$28,'Форма 1'!V$8),"")</f>
        <v/>
      </c>
      <c r="F3605" s="103" t="str">
        <f>IF(ISNUMBER('Форма 1'!W3605),'Форма 1'!$H3605*VLOOKUP('Форма 1'!$F3605,'Придельники с 2022'!$B$4:$X$28,'Форма 1'!W$8),"")</f>
        <v/>
      </c>
      <c r="G3605" s="103" t="str">
        <f>IF(ISNUMBER('Форма 1'!X3605),'Форма 1'!$H3605*VLOOKUP('Форма 1'!$F3605,'Придельники с 2022'!$B$4:$X$28,'Форма 1'!X$8),"")</f>
        <v/>
      </c>
      <c r="H3605" s="103" t="str">
        <f>IF(ISNUMBER('Форма 1'!Y3605),'Форма 1'!$H3605*VLOOKUP('Форма 1'!$F3605,'Придельники с 2022'!$B$4:$X$28,'Форма 1'!Y$8),"")</f>
        <v/>
      </c>
      <c r="I3605" s="103" t="str">
        <f>IF(ISNUMBER('Форма 1'!Z3605),'Форма 1'!$H3605*VLOOKUP('Форма 1'!$F3605,'Придельники с 2022'!$B$4:$X$28,'Форма 1'!Z$8),"")</f>
        <v/>
      </c>
      <c r="J3605" s="103" t="str">
        <f>IF(ISNUMBER('Форма 1'!AA3605),'Форма 1'!$H3605*VLOOKUP('Форма 1'!$F3605,'Придельники с 2022'!$B$4:$X$28,'Форма 1'!AA$8),"")</f>
        <v/>
      </c>
      <c r="K3605" s="90"/>
      <c r="L3605" s="87"/>
      <c r="M3605" s="103">
        <f>IF(ISNUMBER('Форма 1'!AD3605),'Форма 1'!$H3605*VLOOKUP('Форма 1'!$F3605,'Придельники с 2022'!$B$4:$X$28,'Форма 1'!AD$8),"")</f>
        <v>15932553.056000002</v>
      </c>
      <c r="N3605" s="103" t="str">
        <f>IF(ISBLANK('Форма 1'!$AE3605),"",IF('Форма 1'!$AE3605=1,'Форма 1'!$H3605*VLOOKUP('Форма 1'!$F3605,'Придельники с 2022'!$B$4:$X$28,'Форма 1'!$AE$8,0),IF('Форма 1'!$AE3605=2,'Форма 1'!$H3605*VLOOKUP('Форма 1'!$F3605,'Придельники с 2022'!$B$4:$X$28,13,0),IF('Форма 1'!$AE3605=3,'Форма 1'!$H3605*VLOOKUP('Форма 1'!$F3605,'Придельники с 2022'!$B$4:$X$28,12,0)))))</f>
        <v/>
      </c>
      <c r="O3605" s="103" t="str">
        <f>IF(ISNUMBER('Форма 1'!AF3605),'Форма 1'!$H3605*VLOOKUP('Форма 1'!$F3605,'Придельники с 2022'!$B$4:$X$28,'Форма 1'!AF$8),"")</f>
        <v/>
      </c>
      <c r="P3605" s="87"/>
      <c r="Q3605" s="103" t="str">
        <f>IF(ISNUMBER('Форма 1'!AH3605),'Форма 1'!$H3605*VLOOKUP('Форма 1'!$F3605,'Придельники с 2022'!$B$4:$X$28,'Форма 1'!AH$8),"")</f>
        <v/>
      </c>
      <c r="R3605" s="103" t="str">
        <f>IF(ISNUMBER('Форма 1'!AI3605),'Форма 1'!$H3605*VLOOKUP('Форма 1'!$F3605,'Придельники с 2022'!$B$4:$X$28,'Форма 1'!AI$8),"")</f>
        <v/>
      </c>
      <c r="S3605" s="103" t="str">
        <f>IF(ISNUMBER('Форма 1'!AJ3605),'Форма 1'!$H3605*VLOOKUP('Форма 1'!$F3605,'Придельники с 2022'!$B$4:$X$28,'Форма 1'!AJ$8),"")</f>
        <v/>
      </c>
      <c r="T3605" s="87"/>
    </row>
    <row r="3606" spans="1:20">
      <c r="A3606" s="188">
        <f t="shared" si="257"/>
        <v>446</v>
      </c>
      <c r="B3606" s="189" t="s">
        <v>1651</v>
      </c>
      <c r="C3606" s="99">
        <f t="shared" si="258"/>
        <v>1854747.895</v>
      </c>
      <c r="D3606" s="103">
        <f>IF(ISNUMBER('Форма 1'!U3606),'Форма 1'!$H3606*VLOOKUP('Форма 1'!$F3606,'Придельники с 2022'!$B$4:$X$28,'Форма 1'!U$8),"")</f>
        <v>1854747.895</v>
      </c>
      <c r="E3606" s="103" t="str">
        <f>IF(ISNUMBER('Форма 1'!V3606),'Форма 1'!$H3606*VLOOKUP('Форма 1'!$F3606,'Придельники с 2022'!$B$4:$X$28,'Форма 1'!V$8),"")</f>
        <v/>
      </c>
      <c r="F3606" s="103" t="str">
        <f>IF(ISNUMBER('Форма 1'!W3606),'Форма 1'!$H3606*VLOOKUP('Форма 1'!$F3606,'Придельники с 2022'!$B$4:$X$28,'Форма 1'!W$8),"")</f>
        <v/>
      </c>
      <c r="G3606" s="103" t="str">
        <f>IF(ISNUMBER('Форма 1'!X3606),'Форма 1'!$H3606*VLOOKUP('Форма 1'!$F3606,'Придельники с 2022'!$B$4:$X$28,'Форма 1'!X$8),"")</f>
        <v/>
      </c>
      <c r="H3606" s="103" t="str">
        <f>IF(ISNUMBER('Форма 1'!Y3606),'Форма 1'!$H3606*VLOOKUP('Форма 1'!$F3606,'Придельники с 2022'!$B$4:$X$28,'Форма 1'!Y$8),"")</f>
        <v/>
      </c>
      <c r="I3606" s="103" t="str">
        <f>IF(ISNUMBER('Форма 1'!Z3606),'Форма 1'!$H3606*VLOOKUP('Форма 1'!$F3606,'Придельники с 2022'!$B$4:$X$28,'Форма 1'!Z$8),"")</f>
        <v/>
      </c>
      <c r="J3606" s="103" t="str">
        <f>IF(ISNUMBER('Форма 1'!AA3606),'Форма 1'!$H3606*VLOOKUP('Форма 1'!$F3606,'Придельники с 2022'!$B$4:$X$28,'Форма 1'!AA$8),"")</f>
        <v/>
      </c>
      <c r="K3606" s="90"/>
      <c r="L3606" s="87"/>
      <c r="M3606" s="103" t="str">
        <f>IF(ISNUMBER('Форма 1'!AD3606),'Форма 1'!$H3606*VLOOKUP('Форма 1'!$F3606,'Придельники с 2022'!$B$4:$X$28,'Форма 1'!AD$8),"")</f>
        <v/>
      </c>
      <c r="N3606" s="103" t="str">
        <f>IF(ISBLANK('Форма 1'!$AE3606),"",IF('Форма 1'!$AE3606=1,'Форма 1'!$H3606*VLOOKUP('Форма 1'!$F3606,'Придельники с 2022'!$B$4:$X$28,'Форма 1'!$AE$8,0),IF('Форма 1'!$AE3606=2,'Форма 1'!$H3606*VLOOKUP('Форма 1'!$F3606,'Придельники с 2022'!$B$4:$X$28,13,0),IF('Форма 1'!$AE3606=3,'Форма 1'!$H3606*VLOOKUP('Форма 1'!$F3606,'Придельники с 2022'!$B$4:$X$28,12,0)))))</f>
        <v/>
      </c>
      <c r="O3606" s="103" t="str">
        <f>IF(ISNUMBER('Форма 1'!AF3606),'Форма 1'!$H3606*VLOOKUP('Форма 1'!$F3606,'Придельники с 2022'!$B$4:$X$28,'Форма 1'!AF$8),"")</f>
        <v/>
      </c>
      <c r="P3606" s="87"/>
      <c r="Q3606" s="103" t="str">
        <f>IF(ISNUMBER('Форма 1'!AH3606),'Форма 1'!$H3606*VLOOKUP('Форма 1'!$F3606,'Придельники с 2022'!$B$4:$X$28,'Форма 1'!AH$8),"")</f>
        <v/>
      </c>
      <c r="R3606" s="103" t="str">
        <f>IF(ISNUMBER('Форма 1'!AI3606),'Форма 1'!$H3606*VLOOKUP('Форма 1'!$F3606,'Придельники с 2022'!$B$4:$X$28,'Форма 1'!AI$8),"")</f>
        <v/>
      </c>
      <c r="S3606" s="103" t="str">
        <f>IF(ISNUMBER('Форма 1'!AJ3606),'Форма 1'!$H3606*VLOOKUP('Форма 1'!$F3606,'Придельники с 2022'!$B$4:$X$28,'Форма 1'!AJ$8),"")</f>
        <v/>
      </c>
      <c r="T3606" s="87"/>
    </row>
    <row r="3607" spans="1:20">
      <c r="A3607" s="188">
        <f t="shared" si="257"/>
        <v>447</v>
      </c>
      <c r="B3607" s="189" t="s">
        <v>3474</v>
      </c>
      <c r="C3607" s="99">
        <f t="shared" si="258"/>
        <v>14256505.961999997</v>
      </c>
      <c r="D3607" s="103" t="str">
        <f>IF(ISNUMBER('Форма 1'!U3607),'Форма 1'!$H3607*VLOOKUP('Форма 1'!$F3607,'Придельники с 2022'!$B$4:$X$28,'Форма 1'!U$8),"")</f>
        <v/>
      </c>
      <c r="E3607" s="103" t="str">
        <f>IF(ISNUMBER('Форма 1'!V3607),'Форма 1'!$H3607*VLOOKUP('Форма 1'!$F3607,'Придельники с 2022'!$B$4:$X$28,'Форма 1'!V$8),"")</f>
        <v/>
      </c>
      <c r="F3607" s="103" t="str">
        <f>IF(ISNUMBER('Форма 1'!W3607),'Форма 1'!$H3607*VLOOKUP('Форма 1'!$F3607,'Придельники с 2022'!$B$4:$X$28,'Форма 1'!W$8),"")</f>
        <v/>
      </c>
      <c r="G3607" s="103" t="str">
        <f>IF(ISNUMBER('Форма 1'!X3607),'Форма 1'!$H3607*VLOOKUP('Форма 1'!$F3607,'Придельники с 2022'!$B$4:$X$28,'Форма 1'!X$8),"")</f>
        <v/>
      </c>
      <c r="H3607" s="103" t="str">
        <f>IF(ISNUMBER('Форма 1'!Y3607),'Форма 1'!$H3607*VLOOKUP('Форма 1'!$F3607,'Придельники с 2022'!$B$4:$X$28,'Форма 1'!Y$8),"")</f>
        <v/>
      </c>
      <c r="I3607" s="103" t="str">
        <f>IF(ISNUMBER('Форма 1'!Z3607),'Форма 1'!$H3607*VLOOKUP('Форма 1'!$F3607,'Придельники с 2022'!$B$4:$X$28,'Форма 1'!Z$8),"")</f>
        <v/>
      </c>
      <c r="J3607" s="103" t="str">
        <f>IF(ISNUMBER('Форма 1'!AA3607),'Форма 1'!$H3607*VLOOKUP('Форма 1'!$F3607,'Придельники с 2022'!$B$4:$X$28,'Форма 1'!AA$8),"")</f>
        <v/>
      </c>
      <c r="K3607" s="90"/>
      <c r="L3607" s="87"/>
      <c r="M3607" s="103">
        <f>IF(ISNUMBER('Форма 1'!AD3607),'Форма 1'!$H3607*VLOOKUP('Форма 1'!$F3607,'Придельники с 2022'!$B$4:$X$28,'Форма 1'!AD$8),"")</f>
        <v>4817609.9269999992</v>
      </c>
      <c r="N3607" s="103">
        <f>IF(ISBLANK('Форма 1'!$AE3607),"",IF('Форма 1'!$AE3607=1,'Форма 1'!$H3607*VLOOKUP('Форма 1'!$F3607,'Придельники с 2022'!$B$4:$X$28,'Форма 1'!$AE$8,0),IF('Форма 1'!$AE3607=2,'Форма 1'!$H3607*VLOOKUP('Форма 1'!$F3607,'Придельники с 2022'!$B$4:$X$28,13,0),IF('Форма 1'!$AE3607=3,'Форма 1'!$H3607*VLOOKUP('Форма 1'!$F3607,'Придельники с 2022'!$B$4:$X$28,12,0)))))</f>
        <v>8307710.1999999993</v>
      </c>
      <c r="O3607" s="103">
        <f>IF(ISNUMBER('Форма 1'!AF3607),'Форма 1'!$H3607*VLOOKUP('Форма 1'!$F3607,'Придельники с 2022'!$B$4:$X$28,'Форма 1'!AF$8),"")</f>
        <v>1131185.835</v>
      </c>
      <c r="P3607" s="87"/>
      <c r="Q3607" s="103" t="str">
        <f>IF(ISNUMBER('Форма 1'!AH3607),'Форма 1'!$H3607*VLOOKUP('Форма 1'!$F3607,'Придельники с 2022'!$B$4:$X$28,'Форма 1'!AH$8),"")</f>
        <v/>
      </c>
      <c r="R3607" s="103" t="str">
        <f>IF(ISNUMBER('Форма 1'!AI3607),'Форма 1'!$H3607*VLOOKUP('Форма 1'!$F3607,'Придельники с 2022'!$B$4:$X$28,'Форма 1'!AI$8),"")</f>
        <v/>
      </c>
      <c r="S3607" s="103" t="str">
        <f>IF(ISNUMBER('Форма 1'!AJ3607),'Форма 1'!$H3607*VLOOKUP('Форма 1'!$F3607,'Придельники с 2022'!$B$4:$X$28,'Форма 1'!AJ$8),"")</f>
        <v/>
      </c>
      <c r="T3607" s="87"/>
    </row>
    <row r="3608" spans="1:20">
      <c r="A3608" s="188">
        <f t="shared" si="257"/>
        <v>448</v>
      </c>
      <c r="B3608" s="189" t="s">
        <v>3475</v>
      </c>
      <c r="C3608" s="99">
        <f t="shared" si="258"/>
        <v>5077731.5</v>
      </c>
      <c r="D3608" s="103" t="str">
        <f>IF(ISNUMBER('Форма 1'!U3608),'Форма 1'!$H3608*VLOOKUP('Форма 1'!$F3608,'Придельники с 2022'!$B$4:$X$28,'Форма 1'!U$8),"")</f>
        <v/>
      </c>
      <c r="E3608" s="103" t="str">
        <f>IF(ISNUMBER('Форма 1'!V3608),'Форма 1'!$H3608*VLOOKUP('Форма 1'!$F3608,'Придельники с 2022'!$B$4:$X$28,'Форма 1'!V$8),"")</f>
        <v/>
      </c>
      <c r="F3608" s="103" t="str">
        <f>IF(ISNUMBER('Форма 1'!W3608),'Форма 1'!$H3608*VLOOKUP('Форма 1'!$F3608,'Придельники с 2022'!$B$4:$X$28,'Форма 1'!W$8),"")</f>
        <v/>
      </c>
      <c r="G3608" s="103">
        <f>IF(ISNUMBER('Форма 1'!X3608),'Форма 1'!$H3608*VLOOKUP('Форма 1'!$F3608,'Придельники с 2022'!$B$4:$X$28,'Форма 1'!X$8),"")</f>
        <v>1181738.5</v>
      </c>
      <c r="H3608" s="103" t="str">
        <f>IF(ISNUMBER('Форма 1'!Y3608),'Форма 1'!$H3608*VLOOKUP('Форма 1'!$F3608,'Придельники с 2022'!$B$4:$X$28,'Форма 1'!Y$8),"")</f>
        <v/>
      </c>
      <c r="I3608" s="103" t="str">
        <f>IF(ISNUMBER('Форма 1'!Z3608),'Форма 1'!$H3608*VLOOKUP('Форма 1'!$F3608,'Придельники с 2022'!$B$4:$X$28,'Форма 1'!Z$8),"")</f>
        <v/>
      </c>
      <c r="J3608" s="103">
        <f>IF(ISNUMBER('Форма 1'!AA3608),'Форма 1'!$H3608*VLOOKUP('Форма 1'!$F3608,'Придельники с 2022'!$B$4:$X$28,'Форма 1'!AA$8),"")</f>
        <v>3895993</v>
      </c>
      <c r="K3608" s="90"/>
      <c r="L3608" s="87"/>
      <c r="M3608" s="103" t="str">
        <f>IF(ISNUMBER('Форма 1'!AD3608),'Форма 1'!$H3608*VLOOKUP('Форма 1'!$F3608,'Придельники с 2022'!$B$4:$X$28,'Форма 1'!AD$8),"")</f>
        <v/>
      </c>
      <c r="N3608" s="103" t="str">
        <f>IF(ISBLANK('Форма 1'!$AE3608),"",IF('Форма 1'!$AE3608=1,'Форма 1'!$H3608*VLOOKUP('Форма 1'!$F3608,'Придельники с 2022'!$B$4:$X$28,'Форма 1'!$AE$8,0),IF('Форма 1'!$AE3608=2,'Форма 1'!$H3608*VLOOKUP('Форма 1'!$F3608,'Придельники с 2022'!$B$4:$X$28,13,0),IF('Форма 1'!$AE3608=3,'Форма 1'!$H3608*VLOOKUP('Форма 1'!$F3608,'Придельники с 2022'!$B$4:$X$28,12,0)))))</f>
        <v/>
      </c>
      <c r="O3608" s="103" t="str">
        <f>IF(ISNUMBER('Форма 1'!AF3608),'Форма 1'!$H3608*VLOOKUP('Форма 1'!$F3608,'Придельники с 2022'!$B$4:$X$28,'Форма 1'!AF$8),"")</f>
        <v/>
      </c>
      <c r="P3608" s="87"/>
      <c r="Q3608" s="103" t="str">
        <f>IF(ISNUMBER('Форма 1'!AH3608),'Форма 1'!$H3608*VLOOKUP('Форма 1'!$F3608,'Придельники с 2022'!$B$4:$X$28,'Форма 1'!AH$8),"")</f>
        <v/>
      </c>
      <c r="R3608" s="103" t="str">
        <f>IF(ISNUMBER('Форма 1'!AI3608),'Форма 1'!$H3608*VLOOKUP('Форма 1'!$F3608,'Придельники с 2022'!$B$4:$X$28,'Форма 1'!AI$8),"")</f>
        <v/>
      </c>
      <c r="S3608" s="103" t="str">
        <f>IF(ISNUMBER('Форма 1'!AJ3608),'Форма 1'!$H3608*VLOOKUP('Форма 1'!$F3608,'Придельники с 2022'!$B$4:$X$28,'Форма 1'!AJ$8),"")</f>
        <v/>
      </c>
      <c r="T3608" s="87"/>
    </row>
    <row r="3609" spans="1:20">
      <c r="A3609" s="188">
        <f t="shared" ref="A3609:A3671" si="259">A3608+1</f>
        <v>449</v>
      </c>
      <c r="B3609" s="189" t="s">
        <v>3476</v>
      </c>
      <c r="C3609" s="99">
        <f t="shared" si="258"/>
        <v>17520494.208000001</v>
      </c>
      <c r="D3609" s="103" t="str">
        <f>IF(ISNUMBER('Форма 1'!U3609),'Форма 1'!$H3609*VLOOKUP('Форма 1'!$F3609,'Придельники с 2022'!$B$4:$X$28,'Форма 1'!U$8),"")</f>
        <v/>
      </c>
      <c r="E3609" s="103" t="str">
        <f>IF(ISNUMBER('Форма 1'!V3609),'Форма 1'!$H3609*VLOOKUP('Форма 1'!$F3609,'Придельники с 2022'!$B$4:$X$28,'Форма 1'!V$8),"")</f>
        <v/>
      </c>
      <c r="F3609" s="103" t="str">
        <f>IF(ISNUMBER('Форма 1'!W3609),'Форма 1'!$H3609*VLOOKUP('Форма 1'!$F3609,'Придельники с 2022'!$B$4:$X$28,'Форма 1'!W$8),"")</f>
        <v/>
      </c>
      <c r="G3609" s="103" t="str">
        <f>IF(ISNUMBER('Форма 1'!X3609),'Форма 1'!$H3609*VLOOKUP('Форма 1'!$F3609,'Придельники с 2022'!$B$4:$X$28,'Форма 1'!X$8),"")</f>
        <v/>
      </c>
      <c r="H3609" s="103" t="str">
        <f>IF(ISNUMBER('Форма 1'!Y3609),'Форма 1'!$H3609*VLOOKUP('Форма 1'!$F3609,'Придельники с 2022'!$B$4:$X$28,'Форма 1'!Y$8),"")</f>
        <v/>
      </c>
      <c r="I3609" s="103" t="str">
        <f>IF(ISNUMBER('Форма 1'!Z3609),'Форма 1'!$H3609*VLOOKUP('Форма 1'!$F3609,'Придельники с 2022'!$B$4:$X$28,'Форма 1'!Z$8),"")</f>
        <v/>
      </c>
      <c r="J3609" s="103" t="str">
        <f>IF(ISNUMBER('Форма 1'!AA3609),'Форма 1'!$H3609*VLOOKUP('Форма 1'!$F3609,'Придельники с 2022'!$B$4:$X$28,'Форма 1'!AA$8),"")</f>
        <v/>
      </c>
      <c r="K3609" s="90"/>
      <c r="L3609" s="87"/>
      <c r="M3609" s="103">
        <f>IF(ISNUMBER('Форма 1'!AD3609),'Форма 1'!$H3609*VLOOKUP('Форма 1'!$F3609,'Придельники с 2022'!$B$4:$X$28,'Форма 1'!AD$8),"")</f>
        <v>17520494.208000001</v>
      </c>
      <c r="N3609" s="103" t="str">
        <f>IF(ISBLANK('Форма 1'!$AE3609),"",IF('Форма 1'!$AE3609=1,'Форма 1'!$H3609*VLOOKUP('Форма 1'!$F3609,'Придельники с 2022'!$B$4:$X$28,'Форма 1'!$AE$8,0),IF('Форма 1'!$AE3609=2,'Форма 1'!$H3609*VLOOKUP('Форма 1'!$F3609,'Придельники с 2022'!$B$4:$X$28,13,0),IF('Форма 1'!$AE3609=3,'Форма 1'!$H3609*VLOOKUP('Форма 1'!$F3609,'Придельники с 2022'!$B$4:$X$28,12,0)))))</f>
        <v/>
      </c>
      <c r="O3609" s="103" t="str">
        <f>IF(ISNUMBER('Форма 1'!AF3609),'Форма 1'!$H3609*VLOOKUP('Форма 1'!$F3609,'Придельники с 2022'!$B$4:$X$28,'Форма 1'!AF$8),"")</f>
        <v/>
      </c>
      <c r="P3609" s="87"/>
      <c r="Q3609" s="103" t="str">
        <f>IF(ISNUMBER('Форма 1'!AH3609),'Форма 1'!$H3609*VLOOKUP('Форма 1'!$F3609,'Придельники с 2022'!$B$4:$X$28,'Форма 1'!AH$8),"")</f>
        <v/>
      </c>
      <c r="R3609" s="103" t="str">
        <f>IF(ISNUMBER('Форма 1'!AI3609),'Форма 1'!$H3609*VLOOKUP('Форма 1'!$F3609,'Придельники с 2022'!$B$4:$X$28,'Форма 1'!AI$8),"")</f>
        <v/>
      </c>
      <c r="S3609" s="103" t="str">
        <f>IF(ISNUMBER('Форма 1'!AJ3609),'Форма 1'!$H3609*VLOOKUP('Форма 1'!$F3609,'Придельники с 2022'!$B$4:$X$28,'Форма 1'!AJ$8),"")</f>
        <v/>
      </c>
      <c r="T3609" s="87"/>
    </row>
    <row r="3610" spans="1:20">
      <c r="A3610" s="188">
        <f t="shared" si="259"/>
        <v>450</v>
      </c>
      <c r="B3610" s="189" t="s">
        <v>3477</v>
      </c>
      <c r="C3610" s="99">
        <f t="shared" si="258"/>
        <v>16218526.576000003</v>
      </c>
      <c r="D3610" s="103" t="str">
        <f>IF(ISNUMBER('Форма 1'!U3610),'Форма 1'!$H3610*VLOOKUP('Форма 1'!$F3610,'Придельники с 2022'!$B$4:$X$28,'Форма 1'!U$8),"")</f>
        <v/>
      </c>
      <c r="E3610" s="103" t="str">
        <f>IF(ISNUMBER('Форма 1'!V3610),'Форма 1'!$H3610*VLOOKUP('Форма 1'!$F3610,'Придельники с 2022'!$B$4:$X$28,'Форма 1'!V$8),"")</f>
        <v/>
      </c>
      <c r="F3610" s="103" t="str">
        <f>IF(ISNUMBER('Форма 1'!W3610),'Форма 1'!$H3610*VLOOKUP('Форма 1'!$F3610,'Придельники с 2022'!$B$4:$X$28,'Форма 1'!W$8),"")</f>
        <v/>
      </c>
      <c r="G3610" s="103" t="str">
        <f>IF(ISNUMBER('Форма 1'!X3610),'Форма 1'!$H3610*VLOOKUP('Форма 1'!$F3610,'Придельники с 2022'!$B$4:$X$28,'Форма 1'!X$8),"")</f>
        <v/>
      </c>
      <c r="H3610" s="103" t="str">
        <f>IF(ISNUMBER('Форма 1'!Y3610),'Форма 1'!$H3610*VLOOKUP('Форма 1'!$F3610,'Придельники с 2022'!$B$4:$X$28,'Форма 1'!Y$8),"")</f>
        <v/>
      </c>
      <c r="I3610" s="103" t="str">
        <f>IF(ISNUMBER('Форма 1'!Z3610),'Форма 1'!$H3610*VLOOKUP('Форма 1'!$F3610,'Придельники с 2022'!$B$4:$X$28,'Форма 1'!Z$8),"")</f>
        <v/>
      </c>
      <c r="J3610" s="103" t="str">
        <f>IF(ISNUMBER('Форма 1'!AA3610),'Форма 1'!$H3610*VLOOKUP('Форма 1'!$F3610,'Придельники с 2022'!$B$4:$X$28,'Форма 1'!AA$8),"")</f>
        <v/>
      </c>
      <c r="K3610" s="90"/>
      <c r="L3610" s="87"/>
      <c r="M3610" s="103">
        <f>IF(ISNUMBER('Форма 1'!AD3610),'Форма 1'!$H3610*VLOOKUP('Форма 1'!$F3610,'Придельники с 2022'!$B$4:$X$28,'Форма 1'!AD$8),"")</f>
        <v>16218526.576000003</v>
      </c>
      <c r="N3610" s="103" t="str">
        <f>IF(ISBLANK('Форма 1'!$AE3610),"",IF('Форма 1'!$AE3610=1,'Форма 1'!$H3610*VLOOKUP('Форма 1'!$F3610,'Придельники с 2022'!$B$4:$X$28,'Форма 1'!$AE$8,0),IF('Форма 1'!$AE3610=2,'Форма 1'!$H3610*VLOOKUP('Форма 1'!$F3610,'Придельники с 2022'!$B$4:$X$28,13,0),IF('Форма 1'!$AE3610=3,'Форма 1'!$H3610*VLOOKUP('Форма 1'!$F3610,'Придельники с 2022'!$B$4:$X$28,12,0)))))</f>
        <v/>
      </c>
      <c r="O3610" s="103" t="str">
        <f>IF(ISNUMBER('Форма 1'!AF3610),'Форма 1'!$H3610*VLOOKUP('Форма 1'!$F3610,'Придельники с 2022'!$B$4:$X$28,'Форма 1'!AF$8),"")</f>
        <v/>
      </c>
      <c r="P3610" s="87"/>
      <c r="Q3610" s="103" t="str">
        <f>IF(ISNUMBER('Форма 1'!AH3610),'Форма 1'!$H3610*VLOOKUP('Форма 1'!$F3610,'Придельники с 2022'!$B$4:$X$28,'Форма 1'!AH$8),"")</f>
        <v/>
      </c>
      <c r="R3610" s="103" t="str">
        <f>IF(ISNUMBER('Форма 1'!AI3610),'Форма 1'!$H3610*VLOOKUP('Форма 1'!$F3610,'Придельники с 2022'!$B$4:$X$28,'Форма 1'!AI$8),"")</f>
        <v/>
      </c>
      <c r="S3610" s="103" t="str">
        <f>IF(ISNUMBER('Форма 1'!AJ3610),'Форма 1'!$H3610*VLOOKUP('Форма 1'!$F3610,'Придельники с 2022'!$B$4:$X$28,'Форма 1'!AJ$8),"")</f>
        <v/>
      </c>
      <c r="T3610" s="87"/>
    </row>
    <row r="3611" spans="1:20">
      <c r="A3611" s="188">
        <f t="shared" si="259"/>
        <v>451</v>
      </c>
      <c r="B3611" s="189" t="s">
        <v>3478</v>
      </c>
      <c r="C3611" s="99">
        <f t="shared" si="258"/>
        <v>1098220.31</v>
      </c>
      <c r="D3611" s="103" t="str">
        <f>IF(ISNUMBER('Форма 1'!U3611),'Форма 1'!$H3611*VLOOKUP('Форма 1'!$F3611,'Придельники с 2022'!$B$4:$X$28,'Форма 1'!U$8),"")</f>
        <v/>
      </c>
      <c r="E3611" s="103" t="str">
        <f>IF(ISNUMBER('Форма 1'!V3611),'Форма 1'!$H3611*VLOOKUP('Форма 1'!$F3611,'Придельники с 2022'!$B$4:$X$28,'Форма 1'!V$8),"")</f>
        <v/>
      </c>
      <c r="F3611" s="103" t="str">
        <f>IF(ISNUMBER('Форма 1'!W3611),'Форма 1'!$H3611*VLOOKUP('Форма 1'!$F3611,'Придельники с 2022'!$B$4:$X$28,'Форма 1'!W$8),"")</f>
        <v/>
      </c>
      <c r="G3611" s="103">
        <f>IF(ISNUMBER('Форма 1'!X3611),'Форма 1'!$H3611*VLOOKUP('Форма 1'!$F3611,'Придельники с 2022'!$B$4:$X$28,'Форма 1'!X$8),"")</f>
        <v>1098220.31</v>
      </c>
      <c r="H3611" s="103" t="str">
        <f>IF(ISNUMBER('Форма 1'!Y3611),'Форма 1'!$H3611*VLOOKUP('Форма 1'!$F3611,'Придельники с 2022'!$B$4:$X$28,'Форма 1'!Y$8),"")</f>
        <v/>
      </c>
      <c r="I3611" s="103" t="str">
        <f>IF(ISNUMBER('Форма 1'!Z3611),'Форма 1'!$H3611*VLOOKUP('Форма 1'!$F3611,'Придельники с 2022'!$B$4:$X$28,'Форма 1'!Z$8),"")</f>
        <v/>
      </c>
      <c r="J3611" s="103" t="str">
        <f>IF(ISNUMBER('Форма 1'!AA3611),'Форма 1'!$H3611*VLOOKUP('Форма 1'!$F3611,'Придельники с 2022'!$B$4:$X$28,'Форма 1'!AA$8),"")</f>
        <v/>
      </c>
      <c r="K3611" s="90"/>
      <c r="L3611" s="87"/>
      <c r="M3611" s="103" t="str">
        <f>IF(ISNUMBER('Форма 1'!AD3611),'Форма 1'!$H3611*VLOOKUP('Форма 1'!$F3611,'Придельники с 2022'!$B$4:$X$28,'Форма 1'!AD$8),"")</f>
        <v/>
      </c>
      <c r="N3611" s="103" t="str">
        <f>IF(ISBLANK('Форма 1'!$AE3611),"",IF('Форма 1'!$AE3611=1,'Форма 1'!$H3611*VLOOKUP('Форма 1'!$F3611,'Придельники с 2022'!$B$4:$X$28,'Форма 1'!$AE$8,0),IF('Форма 1'!$AE3611=2,'Форма 1'!$H3611*VLOOKUP('Форма 1'!$F3611,'Придельники с 2022'!$B$4:$X$28,13,0),IF('Форма 1'!$AE3611=3,'Форма 1'!$H3611*VLOOKUP('Форма 1'!$F3611,'Придельники с 2022'!$B$4:$X$28,12,0)))))</f>
        <v/>
      </c>
      <c r="O3611" s="103" t="str">
        <f>IF(ISNUMBER('Форма 1'!AF3611),'Форма 1'!$H3611*VLOOKUP('Форма 1'!$F3611,'Придельники с 2022'!$B$4:$X$28,'Форма 1'!AF$8),"")</f>
        <v/>
      </c>
      <c r="P3611" s="87"/>
      <c r="Q3611" s="103" t="str">
        <f>IF(ISNUMBER('Форма 1'!AH3611),'Форма 1'!$H3611*VLOOKUP('Форма 1'!$F3611,'Придельники с 2022'!$B$4:$X$28,'Форма 1'!AH$8),"")</f>
        <v/>
      </c>
      <c r="R3611" s="103" t="str">
        <f>IF(ISNUMBER('Форма 1'!AI3611),'Форма 1'!$H3611*VLOOKUP('Форма 1'!$F3611,'Придельники с 2022'!$B$4:$X$28,'Форма 1'!AI$8),"")</f>
        <v/>
      </c>
      <c r="S3611" s="103" t="str">
        <f>IF(ISNUMBER('Форма 1'!AJ3611),'Форма 1'!$H3611*VLOOKUP('Форма 1'!$F3611,'Придельники с 2022'!$B$4:$X$28,'Форма 1'!AJ$8),"")</f>
        <v/>
      </c>
      <c r="T3611" s="87"/>
    </row>
    <row r="3612" spans="1:20">
      <c r="A3612" s="188">
        <f t="shared" si="259"/>
        <v>452</v>
      </c>
      <c r="B3612" s="189" t="s">
        <v>3479</v>
      </c>
      <c r="C3612" s="99">
        <f t="shared" si="258"/>
        <v>1124033.25</v>
      </c>
      <c r="D3612" s="103" t="str">
        <f>IF(ISNUMBER('Форма 1'!U3612),'Форма 1'!$H3612*VLOOKUP('Форма 1'!$F3612,'Придельники с 2022'!$B$4:$X$28,'Форма 1'!U$8),"")</f>
        <v/>
      </c>
      <c r="E3612" s="103" t="str">
        <f>IF(ISNUMBER('Форма 1'!V3612),'Форма 1'!$H3612*VLOOKUP('Форма 1'!$F3612,'Придельники с 2022'!$B$4:$X$28,'Форма 1'!V$8),"")</f>
        <v/>
      </c>
      <c r="F3612" s="103" t="str">
        <f>IF(ISNUMBER('Форма 1'!W3612),'Форма 1'!$H3612*VLOOKUP('Форма 1'!$F3612,'Придельники с 2022'!$B$4:$X$28,'Форма 1'!W$8),"")</f>
        <v/>
      </c>
      <c r="G3612" s="103">
        <f>IF(ISNUMBER('Форма 1'!X3612),'Форма 1'!$H3612*VLOOKUP('Форма 1'!$F3612,'Придельники с 2022'!$B$4:$X$28,'Форма 1'!X$8),"")</f>
        <v>1124033.25</v>
      </c>
      <c r="H3612" s="103" t="str">
        <f>IF(ISNUMBER('Форма 1'!Y3612),'Форма 1'!$H3612*VLOOKUP('Форма 1'!$F3612,'Придельники с 2022'!$B$4:$X$28,'Форма 1'!Y$8),"")</f>
        <v/>
      </c>
      <c r="I3612" s="103" t="str">
        <f>IF(ISNUMBER('Форма 1'!Z3612),'Форма 1'!$H3612*VLOOKUP('Форма 1'!$F3612,'Придельники с 2022'!$B$4:$X$28,'Форма 1'!Z$8),"")</f>
        <v/>
      </c>
      <c r="J3612" s="103" t="str">
        <f>IF(ISNUMBER('Форма 1'!AA3612),'Форма 1'!$H3612*VLOOKUP('Форма 1'!$F3612,'Придельники с 2022'!$B$4:$X$28,'Форма 1'!AA$8),"")</f>
        <v/>
      </c>
      <c r="K3612" s="90"/>
      <c r="L3612" s="87"/>
      <c r="M3612" s="103" t="str">
        <f>IF(ISNUMBER('Форма 1'!AD3612),'Форма 1'!$H3612*VLOOKUP('Форма 1'!$F3612,'Придельники с 2022'!$B$4:$X$28,'Форма 1'!AD$8),"")</f>
        <v/>
      </c>
      <c r="N3612" s="103" t="str">
        <f>IF(ISBLANK('Форма 1'!$AE3612),"",IF('Форма 1'!$AE3612=1,'Форма 1'!$H3612*VLOOKUP('Форма 1'!$F3612,'Придельники с 2022'!$B$4:$X$28,'Форма 1'!$AE$8,0),IF('Форма 1'!$AE3612=2,'Форма 1'!$H3612*VLOOKUP('Форма 1'!$F3612,'Придельники с 2022'!$B$4:$X$28,13,0),IF('Форма 1'!$AE3612=3,'Форма 1'!$H3612*VLOOKUP('Форма 1'!$F3612,'Придельники с 2022'!$B$4:$X$28,12,0)))))</f>
        <v/>
      </c>
      <c r="O3612" s="103" t="str">
        <f>IF(ISNUMBER('Форма 1'!AF3612),'Форма 1'!$H3612*VLOOKUP('Форма 1'!$F3612,'Придельники с 2022'!$B$4:$X$28,'Форма 1'!AF$8),"")</f>
        <v/>
      </c>
      <c r="P3612" s="87"/>
      <c r="Q3612" s="103" t="str">
        <f>IF(ISNUMBER('Форма 1'!AH3612),'Форма 1'!$H3612*VLOOKUP('Форма 1'!$F3612,'Придельники с 2022'!$B$4:$X$28,'Форма 1'!AH$8),"")</f>
        <v/>
      </c>
      <c r="R3612" s="103" t="str">
        <f>IF(ISNUMBER('Форма 1'!AI3612),'Форма 1'!$H3612*VLOOKUP('Форма 1'!$F3612,'Придельники с 2022'!$B$4:$X$28,'Форма 1'!AI$8),"")</f>
        <v/>
      </c>
      <c r="S3612" s="103" t="str">
        <f>IF(ISNUMBER('Форма 1'!AJ3612),'Форма 1'!$H3612*VLOOKUP('Форма 1'!$F3612,'Придельники с 2022'!$B$4:$X$28,'Форма 1'!AJ$8),"")</f>
        <v/>
      </c>
      <c r="T3612" s="87"/>
    </row>
    <row r="3613" spans="1:20">
      <c r="A3613" s="188">
        <f t="shared" si="259"/>
        <v>453</v>
      </c>
      <c r="B3613" s="189" t="s">
        <v>3480</v>
      </c>
      <c r="C3613" s="99">
        <f t="shared" si="258"/>
        <v>11621333.360000001</v>
      </c>
      <c r="D3613" s="103" t="str">
        <f>IF(ISNUMBER('Форма 1'!U3613),'Форма 1'!$H3613*VLOOKUP('Форма 1'!$F3613,'Придельники с 2022'!$B$4:$X$28,'Форма 1'!U$8),"")</f>
        <v/>
      </c>
      <c r="E3613" s="103" t="str">
        <f>IF(ISNUMBER('Форма 1'!V3613),'Форма 1'!$H3613*VLOOKUP('Форма 1'!$F3613,'Придельники с 2022'!$B$4:$X$28,'Форма 1'!V$8),"")</f>
        <v/>
      </c>
      <c r="F3613" s="103" t="str">
        <f>IF(ISNUMBER('Форма 1'!W3613),'Форма 1'!$H3613*VLOOKUP('Форма 1'!$F3613,'Придельники с 2022'!$B$4:$X$28,'Форма 1'!W$8),"")</f>
        <v/>
      </c>
      <c r="G3613" s="103" t="str">
        <f>IF(ISNUMBER('Форма 1'!X3613),'Форма 1'!$H3613*VLOOKUP('Форма 1'!$F3613,'Придельники с 2022'!$B$4:$X$28,'Форма 1'!X$8),"")</f>
        <v/>
      </c>
      <c r="H3613" s="103" t="str">
        <f>IF(ISNUMBER('Форма 1'!Y3613),'Форма 1'!$H3613*VLOOKUP('Форма 1'!$F3613,'Придельники с 2022'!$B$4:$X$28,'Форма 1'!Y$8),"")</f>
        <v/>
      </c>
      <c r="I3613" s="103" t="str">
        <f>IF(ISNUMBER('Форма 1'!Z3613),'Форма 1'!$H3613*VLOOKUP('Форма 1'!$F3613,'Придельники с 2022'!$B$4:$X$28,'Форма 1'!Z$8),"")</f>
        <v/>
      </c>
      <c r="J3613" s="103" t="str">
        <f>IF(ISNUMBER('Форма 1'!AA3613),'Форма 1'!$H3613*VLOOKUP('Форма 1'!$F3613,'Придельники с 2022'!$B$4:$X$28,'Форма 1'!AA$8),"")</f>
        <v/>
      </c>
      <c r="K3613" s="90"/>
      <c r="L3613" s="87"/>
      <c r="M3613" s="103">
        <f>IF(ISNUMBER('Форма 1'!AD3613),'Форма 1'!$H3613*VLOOKUP('Форма 1'!$F3613,'Придельники с 2022'!$B$4:$X$28,'Форма 1'!AD$8),"")</f>
        <v>11621333.360000001</v>
      </c>
      <c r="N3613" s="103" t="str">
        <f>IF(ISBLANK('Форма 1'!$AE3613),"",IF('Форма 1'!$AE3613=1,'Форма 1'!$H3613*VLOOKUP('Форма 1'!$F3613,'Придельники с 2022'!$B$4:$X$28,'Форма 1'!$AE$8,0),IF('Форма 1'!$AE3613=2,'Форма 1'!$H3613*VLOOKUP('Форма 1'!$F3613,'Придельники с 2022'!$B$4:$X$28,13,0),IF('Форма 1'!$AE3613=3,'Форма 1'!$H3613*VLOOKUP('Форма 1'!$F3613,'Придельники с 2022'!$B$4:$X$28,12,0)))))</f>
        <v/>
      </c>
      <c r="O3613" s="103" t="str">
        <f>IF(ISNUMBER('Форма 1'!AF3613),'Форма 1'!$H3613*VLOOKUP('Форма 1'!$F3613,'Придельники с 2022'!$B$4:$X$28,'Форма 1'!AF$8),"")</f>
        <v/>
      </c>
      <c r="P3613" s="87"/>
      <c r="Q3613" s="103" t="str">
        <f>IF(ISNUMBER('Форма 1'!AH3613),'Форма 1'!$H3613*VLOOKUP('Форма 1'!$F3613,'Придельники с 2022'!$B$4:$X$28,'Форма 1'!AH$8),"")</f>
        <v/>
      </c>
      <c r="R3613" s="103" t="str">
        <f>IF(ISNUMBER('Форма 1'!AI3613),'Форма 1'!$H3613*VLOOKUP('Форма 1'!$F3613,'Придельники с 2022'!$B$4:$X$28,'Форма 1'!AI$8),"")</f>
        <v/>
      </c>
      <c r="S3613" s="103" t="str">
        <f>IF(ISNUMBER('Форма 1'!AJ3613),'Форма 1'!$H3613*VLOOKUP('Форма 1'!$F3613,'Придельники с 2022'!$B$4:$X$28,'Форма 1'!AJ$8),"")</f>
        <v/>
      </c>
      <c r="T3613" s="87"/>
    </row>
    <row r="3614" spans="1:20">
      <c r="A3614" s="188">
        <f t="shared" si="259"/>
        <v>454</v>
      </c>
      <c r="B3614" s="189" t="s">
        <v>3481</v>
      </c>
      <c r="C3614" s="99">
        <f t="shared" si="258"/>
        <v>2902068.2880000002</v>
      </c>
      <c r="D3614" s="103" t="str">
        <f>IF(ISNUMBER('Форма 1'!U3614),'Форма 1'!$H3614*VLOOKUP('Форма 1'!$F3614,'Придельники с 2022'!$B$4:$X$28,'Форма 1'!U$8),"")</f>
        <v/>
      </c>
      <c r="E3614" s="103" t="str">
        <f>IF(ISNUMBER('Форма 1'!V3614),'Форма 1'!$H3614*VLOOKUP('Форма 1'!$F3614,'Придельники с 2022'!$B$4:$X$28,'Форма 1'!V$8),"")</f>
        <v/>
      </c>
      <c r="F3614" s="103" t="str">
        <f>IF(ISNUMBER('Форма 1'!W3614),'Форма 1'!$H3614*VLOOKUP('Форма 1'!$F3614,'Придельники с 2022'!$B$4:$X$28,'Форма 1'!W$8),"")</f>
        <v/>
      </c>
      <c r="G3614" s="103" t="str">
        <f>IF(ISNUMBER('Форма 1'!X3614),'Форма 1'!$H3614*VLOOKUP('Форма 1'!$F3614,'Придельники с 2022'!$B$4:$X$28,'Форма 1'!X$8),"")</f>
        <v/>
      </c>
      <c r="H3614" s="103" t="str">
        <f>IF(ISNUMBER('Форма 1'!Y3614),'Форма 1'!$H3614*VLOOKUP('Форма 1'!$F3614,'Придельники с 2022'!$B$4:$X$28,'Форма 1'!Y$8),"")</f>
        <v/>
      </c>
      <c r="I3614" s="103" t="str">
        <f>IF(ISNUMBER('Форма 1'!Z3614),'Форма 1'!$H3614*VLOOKUP('Форма 1'!$F3614,'Придельники с 2022'!$B$4:$X$28,'Форма 1'!Z$8),"")</f>
        <v/>
      </c>
      <c r="J3614" s="103" t="str">
        <f>IF(ISNUMBER('Форма 1'!AA3614),'Форма 1'!$H3614*VLOOKUP('Форма 1'!$F3614,'Придельники с 2022'!$B$4:$X$28,'Форма 1'!AA$8),"")</f>
        <v/>
      </c>
      <c r="K3614" s="90"/>
      <c r="L3614" s="87"/>
      <c r="M3614" s="103">
        <f>IF(ISNUMBER('Форма 1'!AD3614),'Форма 1'!$H3614*VLOOKUP('Форма 1'!$F3614,'Придельники с 2022'!$B$4:$X$28,'Форма 1'!AD$8),"")</f>
        <v>2902068.2880000002</v>
      </c>
      <c r="N3614" s="103" t="str">
        <f>IF(ISBLANK('Форма 1'!$AE3614),"",IF('Форма 1'!$AE3614=1,'Форма 1'!$H3614*VLOOKUP('Форма 1'!$F3614,'Придельники с 2022'!$B$4:$X$28,'Форма 1'!$AE$8,0),IF('Форма 1'!$AE3614=2,'Форма 1'!$H3614*VLOOKUP('Форма 1'!$F3614,'Придельники с 2022'!$B$4:$X$28,13,0),IF('Форма 1'!$AE3614=3,'Форма 1'!$H3614*VLOOKUP('Форма 1'!$F3614,'Придельники с 2022'!$B$4:$X$28,12,0)))))</f>
        <v/>
      </c>
      <c r="O3614" s="103" t="str">
        <f>IF(ISNUMBER('Форма 1'!AF3614),'Форма 1'!$H3614*VLOOKUP('Форма 1'!$F3614,'Придельники с 2022'!$B$4:$X$28,'Форма 1'!AF$8),"")</f>
        <v/>
      </c>
      <c r="P3614" s="87"/>
      <c r="Q3614" s="103" t="str">
        <f>IF(ISNUMBER('Форма 1'!AH3614),'Форма 1'!$H3614*VLOOKUP('Форма 1'!$F3614,'Придельники с 2022'!$B$4:$X$28,'Форма 1'!AH$8),"")</f>
        <v/>
      </c>
      <c r="R3614" s="103" t="str">
        <f>IF(ISNUMBER('Форма 1'!AI3614),'Форма 1'!$H3614*VLOOKUP('Форма 1'!$F3614,'Придельники с 2022'!$B$4:$X$28,'Форма 1'!AI$8),"")</f>
        <v/>
      </c>
      <c r="S3614" s="103" t="str">
        <f>IF(ISNUMBER('Форма 1'!AJ3614),'Форма 1'!$H3614*VLOOKUP('Форма 1'!$F3614,'Придельники с 2022'!$B$4:$X$28,'Форма 1'!AJ$8),"")</f>
        <v/>
      </c>
      <c r="T3614" s="87"/>
    </row>
    <row r="3615" spans="1:20">
      <c r="A3615" s="188">
        <f t="shared" si="259"/>
        <v>455</v>
      </c>
      <c r="B3615" s="189" t="s">
        <v>3482</v>
      </c>
      <c r="C3615" s="99">
        <f t="shared" si="258"/>
        <v>845024.03999999992</v>
      </c>
      <c r="D3615" s="103" t="str">
        <f>IF(ISNUMBER('Форма 1'!U3615),'Форма 1'!$H3615*VLOOKUP('Форма 1'!$F3615,'Придельники с 2022'!$B$4:$X$28,'Форма 1'!U$8),"")</f>
        <v/>
      </c>
      <c r="E3615" s="103" t="str">
        <f>IF(ISNUMBER('Форма 1'!V3615),'Форма 1'!$H3615*VLOOKUP('Форма 1'!$F3615,'Придельники с 2022'!$B$4:$X$28,'Форма 1'!V$8),"")</f>
        <v/>
      </c>
      <c r="F3615" s="103" t="str">
        <f>IF(ISNUMBER('Форма 1'!W3615),'Форма 1'!$H3615*VLOOKUP('Форма 1'!$F3615,'Придельники с 2022'!$B$4:$X$28,'Форма 1'!W$8),"")</f>
        <v/>
      </c>
      <c r="G3615" s="103" t="str">
        <f>IF(ISNUMBER('Форма 1'!X3615),'Форма 1'!$H3615*VLOOKUP('Форма 1'!$F3615,'Придельники с 2022'!$B$4:$X$28,'Форма 1'!X$8),"")</f>
        <v/>
      </c>
      <c r="H3615" s="103" t="str">
        <f>IF(ISNUMBER('Форма 1'!Y3615),'Форма 1'!$H3615*VLOOKUP('Форма 1'!$F3615,'Придельники с 2022'!$B$4:$X$28,'Форма 1'!Y$8),"")</f>
        <v/>
      </c>
      <c r="I3615" s="103" t="str">
        <f>IF(ISNUMBER('Форма 1'!Z3615),'Форма 1'!$H3615*VLOOKUP('Форма 1'!$F3615,'Придельники с 2022'!$B$4:$X$28,'Форма 1'!Z$8),"")</f>
        <v/>
      </c>
      <c r="J3615" s="103" t="str">
        <f>IF(ISNUMBER('Форма 1'!AA3615),'Форма 1'!$H3615*VLOOKUP('Форма 1'!$F3615,'Придельники с 2022'!$B$4:$X$28,'Форма 1'!AA$8),"")</f>
        <v/>
      </c>
      <c r="K3615" s="90"/>
      <c r="L3615" s="87"/>
      <c r="M3615" s="103" t="str">
        <f>IF(ISNUMBER('Форма 1'!AD3615),'Форма 1'!$H3615*VLOOKUP('Форма 1'!$F3615,'Придельники с 2022'!$B$4:$X$28,'Форма 1'!AD$8),"")</f>
        <v/>
      </c>
      <c r="N3615" s="103" t="str">
        <f>IF(ISBLANK('Форма 1'!$AE3615),"",IF('Форма 1'!$AE3615=1,'Форма 1'!$H3615*VLOOKUP('Форма 1'!$F3615,'Придельники с 2022'!$B$4:$X$28,'Форма 1'!$AE$8,0),IF('Форма 1'!$AE3615=2,'Форма 1'!$H3615*VLOOKUP('Форма 1'!$F3615,'Придельники с 2022'!$B$4:$X$28,13,0),IF('Форма 1'!$AE3615=3,'Форма 1'!$H3615*VLOOKUP('Форма 1'!$F3615,'Придельники с 2022'!$B$4:$X$28,12,0)))))</f>
        <v/>
      </c>
      <c r="O3615" s="103">
        <f>IF(ISNUMBER('Форма 1'!AF3615),'Форма 1'!$H3615*VLOOKUP('Форма 1'!$F3615,'Придельники с 2022'!$B$4:$X$28,'Форма 1'!AF$8),"")</f>
        <v>845024.03999999992</v>
      </c>
      <c r="P3615" s="87"/>
      <c r="Q3615" s="103" t="str">
        <f>IF(ISNUMBER('Форма 1'!AH3615),'Форма 1'!$H3615*VLOOKUP('Форма 1'!$F3615,'Придельники с 2022'!$B$4:$X$28,'Форма 1'!AH$8),"")</f>
        <v/>
      </c>
      <c r="R3615" s="103" t="str">
        <f>IF(ISNUMBER('Форма 1'!AI3615),'Форма 1'!$H3615*VLOOKUP('Форма 1'!$F3615,'Придельники с 2022'!$B$4:$X$28,'Форма 1'!AI$8),"")</f>
        <v/>
      </c>
      <c r="S3615" s="103" t="str">
        <f>IF(ISNUMBER('Форма 1'!AJ3615),'Форма 1'!$H3615*VLOOKUP('Форма 1'!$F3615,'Придельники с 2022'!$B$4:$X$28,'Форма 1'!AJ$8),"")</f>
        <v/>
      </c>
      <c r="T3615" s="87"/>
    </row>
    <row r="3616" spans="1:20">
      <c r="A3616" s="188">
        <f t="shared" si="259"/>
        <v>456</v>
      </c>
      <c r="B3616" s="189" t="s">
        <v>3483</v>
      </c>
      <c r="C3616" s="99">
        <f t="shared" si="258"/>
        <v>772982.82</v>
      </c>
      <c r="D3616" s="103" t="str">
        <f>IF(ISNUMBER('Форма 1'!U3616),'Форма 1'!$H3616*VLOOKUP('Форма 1'!$F3616,'Придельники с 2022'!$B$4:$X$28,'Форма 1'!U$8),"")</f>
        <v/>
      </c>
      <c r="E3616" s="103" t="str">
        <f>IF(ISNUMBER('Форма 1'!V3616),'Форма 1'!$H3616*VLOOKUP('Форма 1'!$F3616,'Придельники с 2022'!$B$4:$X$28,'Форма 1'!V$8),"")</f>
        <v/>
      </c>
      <c r="F3616" s="103" t="str">
        <f>IF(ISNUMBER('Форма 1'!W3616),'Форма 1'!$H3616*VLOOKUP('Форма 1'!$F3616,'Придельники с 2022'!$B$4:$X$28,'Форма 1'!W$8),"")</f>
        <v/>
      </c>
      <c r="G3616" s="103" t="str">
        <f>IF(ISNUMBER('Форма 1'!X3616),'Форма 1'!$H3616*VLOOKUP('Форма 1'!$F3616,'Придельники с 2022'!$B$4:$X$28,'Форма 1'!X$8),"")</f>
        <v/>
      </c>
      <c r="H3616" s="103" t="str">
        <f>IF(ISNUMBER('Форма 1'!Y3616),'Форма 1'!$H3616*VLOOKUP('Форма 1'!$F3616,'Придельники с 2022'!$B$4:$X$28,'Форма 1'!Y$8),"")</f>
        <v/>
      </c>
      <c r="I3616" s="103" t="str">
        <f>IF(ISNUMBER('Форма 1'!Z3616),'Форма 1'!$H3616*VLOOKUP('Форма 1'!$F3616,'Придельники с 2022'!$B$4:$X$28,'Форма 1'!Z$8),"")</f>
        <v/>
      </c>
      <c r="J3616" s="103" t="str">
        <f>IF(ISNUMBER('Форма 1'!AA3616),'Форма 1'!$H3616*VLOOKUP('Форма 1'!$F3616,'Придельники с 2022'!$B$4:$X$28,'Форма 1'!AA$8),"")</f>
        <v/>
      </c>
      <c r="K3616" s="90"/>
      <c r="L3616" s="87"/>
      <c r="M3616" s="103" t="str">
        <f>IF(ISNUMBER('Форма 1'!AD3616),'Форма 1'!$H3616*VLOOKUP('Форма 1'!$F3616,'Придельники с 2022'!$B$4:$X$28,'Форма 1'!AD$8),"")</f>
        <v/>
      </c>
      <c r="N3616" s="103" t="str">
        <f>IF(ISBLANK('Форма 1'!$AE3616),"",IF('Форма 1'!$AE3616=1,'Форма 1'!$H3616*VLOOKUP('Форма 1'!$F3616,'Придельники с 2022'!$B$4:$X$28,'Форма 1'!$AE$8,0),IF('Форма 1'!$AE3616=2,'Форма 1'!$H3616*VLOOKUP('Форма 1'!$F3616,'Придельники с 2022'!$B$4:$X$28,13,0),IF('Форма 1'!$AE3616=3,'Форма 1'!$H3616*VLOOKUP('Форма 1'!$F3616,'Придельники с 2022'!$B$4:$X$28,12,0)))))</f>
        <v/>
      </c>
      <c r="O3616" s="103">
        <f>IF(ISNUMBER('Форма 1'!AF3616),'Форма 1'!$H3616*VLOOKUP('Форма 1'!$F3616,'Придельники с 2022'!$B$4:$X$28,'Форма 1'!AF$8),"")</f>
        <v>772982.82</v>
      </c>
      <c r="P3616" s="87"/>
      <c r="Q3616" s="103" t="str">
        <f>IF(ISNUMBER('Форма 1'!AH3616),'Форма 1'!$H3616*VLOOKUP('Форма 1'!$F3616,'Придельники с 2022'!$B$4:$X$28,'Форма 1'!AH$8),"")</f>
        <v/>
      </c>
      <c r="R3616" s="103" t="str">
        <f>IF(ISNUMBER('Форма 1'!AI3616),'Форма 1'!$H3616*VLOOKUP('Форма 1'!$F3616,'Придельники с 2022'!$B$4:$X$28,'Форма 1'!AI$8),"")</f>
        <v/>
      </c>
      <c r="S3616" s="103" t="str">
        <f>IF(ISNUMBER('Форма 1'!AJ3616),'Форма 1'!$H3616*VLOOKUP('Форма 1'!$F3616,'Придельники с 2022'!$B$4:$X$28,'Форма 1'!AJ$8),"")</f>
        <v/>
      </c>
      <c r="T3616" s="87"/>
    </row>
    <row r="3617" spans="1:20">
      <c r="A3617" s="188">
        <f t="shared" si="259"/>
        <v>457</v>
      </c>
      <c r="B3617" s="189" t="s">
        <v>3484</v>
      </c>
      <c r="C3617" s="99">
        <f t="shared" si="258"/>
        <v>779862.43199999991</v>
      </c>
      <c r="D3617" s="103" t="str">
        <f>IF(ISNUMBER('Форма 1'!U3617),'Форма 1'!$H3617*VLOOKUP('Форма 1'!$F3617,'Придельники с 2022'!$B$4:$X$28,'Форма 1'!U$8),"")</f>
        <v/>
      </c>
      <c r="E3617" s="103" t="str">
        <f>IF(ISNUMBER('Форма 1'!V3617),'Форма 1'!$H3617*VLOOKUP('Форма 1'!$F3617,'Придельники с 2022'!$B$4:$X$28,'Форма 1'!V$8),"")</f>
        <v/>
      </c>
      <c r="F3617" s="103" t="str">
        <f>IF(ISNUMBER('Форма 1'!W3617),'Форма 1'!$H3617*VLOOKUP('Форма 1'!$F3617,'Придельники с 2022'!$B$4:$X$28,'Форма 1'!W$8),"")</f>
        <v/>
      </c>
      <c r="G3617" s="103" t="str">
        <f>IF(ISNUMBER('Форма 1'!X3617),'Форма 1'!$H3617*VLOOKUP('Форма 1'!$F3617,'Придельники с 2022'!$B$4:$X$28,'Форма 1'!X$8),"")</f>
        <v/>
      </c>
      <c r="H3617" s="103" t="str">
        <f>IF(ISNUMBER('Форма 1'!Y3617),'Форма 1'!$H3617*VLOOKUP('Форма 1'!$F3617,'Придельники с 2022'!$B$4:$X$28,'Форма 1'!Y$8),"")</f>
        <v/>
      </c>
      <c r="I3617" s="103" t="str">
        <f>IF(ISNUMBER('Форма 1'!Z3617),'Форма 1'!$H3617*VLOOKUP('Форма 1'!$F3617,'Придельники с 2022'!$B$4:$X$28,'Форма 1'!Z$8),"")</f>
        <v/>
      </c>
      <c r="J3617" s="103" t="str">
        <f>IF(ISNUMBER('Форма 1'!AA3617),'Форма 1'!$H3617*VLOOKUP('Форма 1'!$F3617,'Придельники с 2022'!$B$4:$X$28,'Форма 1'!AA$8),"")</f>
        <v/>
      </c>
      <c r="K3617" s="90"/>
      <c r="L3617" s="87"/>
      <c r="M3617" s="103" t="str">
        <f>IF(ISNUMBER('Форма 1'!AD3617),'Форма 1'!$H3617*VLOOKUP('Форма 1'!$F3617,'Придельники с 2022'!$B$4:$X$28,'Форма 1'!AD$8),"")</f>
        <v/>
      </c>
      <c r="N3617" s="103" t="str">
        <f>IF(ISBLANK('Форма 1'!$AE3617),"",IF('Форма 1'!$AE3617=1,'Форма 1'!$H3617*VLOOKUP('Форма 1'!$F3617,'Придельники с 2022'!$B$4:$X$28,'Форма 1'!$AE$8,0),IF('Форма 1'!$AE3617=2,'Форма 1'!$H3617*VLOOKUP('Форма 1'!$F3617,'Придельники с 2022'!$B$4:$X$28,13,0),IF('Форма 1'!$AE3617=3,'Форма 1'!$H3617*VLOOKUP('Форма 1'!$F3617,'Придельники с 2022'!$B$4:$X$28,12,0)))))</f>
        <v/>
      </c>
      <c r="O3617" s="103">
        <f>IF(ISNUMBER('Форма 1'!AF3617),'Форма 1'!$H3617*VLOOKUP('Форма 1'!$F3617,'Придельники с 2022'!$B$4:$X$28,'Форма 1'!AF$8),"")</f>
        <v>779862.43199999991</v>
      </c>
      <c r="P3617" s="87"/>
      <c r="Q3617" s="103" t="str">
        <f>IF(ISNUMBER('Форма 1'!AH3617),'Форма 1'!$H3617*VLOOKUP('Форма 1'!$F3617,'Придельники с 2022'!$B$4:$X$28,'Форма 1'!AH$8),"")</f>
        <v/>
      </c>
      <c r="R3617" s="103" t="str">
        <f>IF(ISNUMBER('Форма 1'!AI3617),'Форма 1'!$H3617*VLOOKUP('Форма 1'!$F3617,'Придельники с 2022'!$B$4:$X$28,'Форма 1'!AI$8),"")</f>
        <v/>
      </c>
      <c r="S3617" s="103" t="str">
        <f>IF(ISNUMBER('Форма 1'!AJ3617),'Форма 1'!$H3617*VLOOKUP('Форма 1'!$F3617,'Придельники с 2022'!$B$4:$X$28,'Форма 1'!AJ$8),"")</f>
        <v/>
      </c>
      <c r="T3617" s="87"/>
    </row>
    <row r="3618" spans="1:20">
      <c r="A3618" s="188">
        <f t="shared" si="259"/>
        <v>458</v>
      </c>
      <c r="B3618" s="189" t="s">
        <v>3485</v>
      </c>
      <c r="C3618" s="99">
        <f t="shared" si="258"/>
        <v>780122.03999999992</v>
      </c>
      <c r="D3618" s="103" t="str">
        <f>IF(ISNUMBER('Форма 1'!U3618),'Форма 1'!$H3618*VLOOKUP('Форма 1'!$F3618,'Придельники с 2022'!$B$4:$X$28,'Форма 1'!U$8),"")</f>
        <v/>
      </c>
      <c r="E3618" s="103" t="str">
        <f>IF(ISNUMBER('Форма 1'!V3618),'Форма 1'!$H3618*VLOOKUP('Форма 1'!$F3618,'Придельники с 2022'!$B$4:$X$28,'Форма 1'!V$8),"")</f>
        <v/>
      </c>
      <c r="F3618" s="103" t="str">
        <f>IF(ISNUMBER('Форма 1'!W3618),'Форма 1'!$H3618*VLOOKUP('Форма 1'!$F3618,'Придельники с 2022'!$B$4:$X$28,'Форма 1'!W$8),"")</f>
        <v/>
      </c>
      <c r="G3618" s="103" t="str">
        <f>IF(ISNUMBER('Форма 1'!X3618),'Форма 1'!$H3618*VLOOKUP('Форма 1'!$F3618,'Придельники с 2022'!$B$4:$X$28,'Форма 1'!X$8),"")</f>
        <v/>
      </c>
      <c r="H3618" s="103" t="str">
        <f>IF(ISNUMBER('Форма 1'!Y3618),'Форма 1'!$H3618*VLOOKUP('Форма 1'!$F3618,'Придельники с 2022'!$B$4:$X$28,'Форма 1'!Y$8),"")</f>
        <v/>
      </c>
      <c r="I3618" s="103" t="str">
        <f>IF(ISNUMBER('Форма 1'!Z3618),'Форма 1'!$H3618*VLOOKUP('Форма 1'!$F3618,'Придельники с 2022'!$B$4:$X$28,'Форма 1'!Z$8),"")</f>
        <v/>
      </c>
      <c r="J3618" s="103" t="str">
        <f>IF(ISNUMBER('Форма 1'!AA3618),'Форма 1'!$H3618*VLOOKUP('Форма 1'!$F3618,'Придельники с 2022'!$B$4:$X$28,'Форма 1'!AA$8),"")</f>
        <v/>
      </c>
      <c r="K3618" s="90"/>
      <c r="L3618" s="87"/>
      <c r="M3618" s="103" t="str">
        <f>IF(ISNUMBER('Форма 1'!AD3618),'Форма 1'!$H3618*VLOOKUP('Форма 1'!$F3618,'Придельники с 2022'!$B$4:$X$28,'Форма 1'!AD$8),"")</f>
        <v/>
      </c>
      <c r="N3618" s="103" t="str">
        <f>IF(ISBLANK('Форма 1'!$AE3618),"",IF('Форма 1'!$AE3618=1,'Форма 1'!$H3618*VLOOKUP('Форма 1'!$F3618,'Придельники с 2022'!$B$4:$X$28,'Форма 1'!$AE$8,0),IF('Форма 1'!$AE3618=2,'Форма 1'!$H3618*VLOOKUP('Форма 1'!$F3618,'Придельники с 2022'!$B$4:$X$28,13,0),IF('Форма 1'!$AE3618=3,'Форма 1'!$H3618*VLOOKUP('Форма 1'!$F3618,'Придельники с 2022'!$B$4:$X$28,12,0)))))</f>
        <v/>
      </c>
      <c r="O3618" s="103">
        <f>IF(ISNUMBER('Форма 1'!AF3618),'Форма 1'!$H3618*VLOOKUP('Форма 1'!$F3618,'Придельники с 2022'!$B$4:$X$28,'Форма 1'!AF$8),"")</f>
        <v>780122.03999999992</v>
      </c>
      <c r="P3618" s="87"/>
      <c r="Q3618" s="103" t="str">
        <f>IF(ISNUMBER('Форма 1'!AH3618),'Форма 1'!$H3618*VLOOKUP('Форма 1'!$F3618,'Придельники с 2022'!$B$4:$X$28,'Форма 1'!AH$8),"")</f>
        <v/>
      </c>
      <c r="R3618" s="103" t="str">
        <f>IF(ISNUMBER('Форма 1'!AI3618),'Форма 1'!$H3618*VLOOKUP('Форма 1'!$F3618,'Придельники с 2022'!$B$4:$X$28,'Форма 1'!AI$8),"")</f>
        <v/>
      </c>
      <c r="S3618" s="103" t="str">
        <f>IF(ISNUMBER('Форма 1'!AJ3618),'Форма 1'!$H3618*VLOOKUP('Форма 1'!$F3618,'Придельники с 2022'!$B$4:$X$28,'Форма 1'!AJ$8),"")</f>
        <v/>
      </c>
      <c r="T3618" s="87"/>
    </row>
    <row r="3619" spans="1:20">
      <c r="A3619" s="188">
        <f t="shared" si="259"/>
        <v>459</v>
      </c>
      <c r="B3619" s="189" t="s">
        <v>3486</v>
      </c>
      <c r="C3619" s="99">
        <f t="shared" si="258"/>
        <v>1280796.47</v>
      </c>
      <c r="D3619" s="103" t="str">
        <f>IF(ISNUMBER('Форма 1'!U3619),'Форма 1'!$H3619*VLOOKUP('Форма 1'!$F3619,'Придельники с 2022'!$B$4:$X$28,'Форма 1'!U$8),"")</f>
        <v/>
      </c>
      <c r="E3619" s="103" t="str">
        <f>IF(ISNUMBER('Форма 1'!V3619),'Форма 1'!$H3619*VLOOKUP('Форма 1'!$F3619,'Придельники с 2022'!$B$4:$X$28,'Форма 1'!V$8),"")</f>
        <v/>
      </c>
      <c r="F3619" s="103" t="str">
        <f>IF(ISNUMBER('Форма 1'!W3619),'Форма 1'!$H3619*VLOOKUP('Форма 1'!$F3619,'Придельники с 2022'!$B$4:$X$28,'Форма 1'!W$8),"")</f>
        <v/>
      </c>
      <c r="G3619" s="103">
        <f>IF(ISNUMBER('Форма 1'!X3619),'Форма 1'!$H3619*VLOOKUP('Форма 1'!$F3619,'Придельники с 2022'!$B$4:$X$28,'Форма 1'!X$8),"")</f>
        <v>1280796.47</v>
      </c>
      <c r="H3619" s="103" t="str">
        <f>IF(ISNUMBER('Форма 1'!Y3619),'Форма 1'!$H3619*VLOOKUP('Форма 1'!$F3619,'Придельники с 2022'!$B$4:$X$28,'Форма 1'!Y$8),"")</f>
        <v/>
      </c>
      <c r="I3619" s="103" t="str">
        <f>IF(ISNUMBER('Форма 1'!Z3619),'Форма 1'!$H3619*VLOOKUP('Форма 1'!$F3619,'Придельники с 2022'!$B$4:$X$28,'Форма 1'!Z$8),"")</f>
        <v/>
      </c>
      <c r="J3619" s="103" t="str">
        <f>IF(ISNUMBER('Форма 1'!AA3619),'Форма 1'!$H3619*VLOOKUP('Форма 1'!$F3619,'Придельники с 2022'!$B$4:$X$28,'Форма 1'!AA$8),"")</f>
        <v/>
      </c>
      <c r="K3619" s="90"/>
      <c r="L3619" s="87"/>
      <c r="M3619" s="103" t="str">
        <f>IF(ISNUMBER('Форма 1'!AD3619),'Форма 1'!$H3619*VLOOKUP('Форма 1'!$F3619,'Придельники с 2022'!$B$4:$X$28,'Форма 1'!AD$8),"")</f>
        <v/>
      </c>
      <c r="N3619" s="103" t="str">
        <f>IF(ISBLANK('Форма 1'!$AE3619),"",IF('Форма 1'!$AE3619=1,'Форма 1'!$H3619*VLOOKUP('Форма 1'!$F3619,'Придельники с 2022'!$B$4:$X$28,'Форма 1'!$AE$8,0),IF('Форма 1'!$AE3619=2,'Форма 1'!$H3619*VLOOKUP('Форма 1'!$F3619,'Придельники с 2022'!$B$4:$X$28,13,0),IF('Форма 1'!$AE3619=3,'Форма 1'!$H3619*VLOOKUP('Форма 1'!$F3619,'Придельники с 2022'!$B$4:$X$28,12,0)))))</f>
        <v/>
      </c>
      <c r="O3619" s="103" t="str">
        <f>IF(ISNUMBER('Форма 1'!AF3619),'Форма 1'!$H3619*VLOOKUP('Форма 1'!$F3619,'Придельники с 2022'!$B$4:$X$28,'Форма 1'!AF$8),"")</f>
        <v/>
      </c>
      <c r="P3619" s="87"/>
      <c r="Q3619" s="103" t="str">
        <f>IF(ISNUMBER('Форма 1'!AH3619),'Форма 1'!$H3619*VLOOKUP('Форма 1'!$F3619,'Придельники с 2022'!$B$4:$X$28,'Форма 1'!AH$8),"")</f>
        <v/>
      </c>
      <c r="R3619" s="103" t="str">
        <f>IF(ISNUMBER('Форма 1'!AI3619),'Форма 1'!$H3619*VLOOKUP('Форма 1'!$F3619,'Придельники с 2022'!$B$4:$X$28,'Форма 1'!AI$8),"")</f>
        <v/>
      </c>
      <c r="S3619" s="103" t="str">
        <f>IF(ISNUMBER('Форма 1'!AJ3619),'Форма 1'!$H3619*VLOOKUP('Форма 1'!$F3619,'Придельники с 2022'!$B$4:$X$28,'Форма 1'!AJ$8),"")</f>
        <v/>
      </c>
      <c r="T3619" s="87"/>
    </row>
    <row r="3620" spans="1:20">
      <c r="A3620" s="188">
        <f t="shared" si="259"/>
        <v>460</v>
      </c>
      <c r="B3620" s="189" t="s">
        <v>3487</v>
      </c>
      <c r="C3620" s="99">
        <f t="shared" si="258"/>
        <v>41776198.718000002</v>
      </c>
      <c r="D3620" s="103">
        <f>IF(ISNUMBER('Форма 1'!U3620),'Форма 1'!$H3620*VLOOKUP('Форма 1'!$F3620,'Придельники с 2022'!$B$4:$X$28,'Форма 1'!U$8),"")</f>
        <v>3210046.6580000003</v>
      </c>
      <c r="E3620" s="103" t="str">
        <f>IF(ISNUMBER('Форма 1'!V3620),'Форма 1'!$H3620*VLOOKUP('Форма 1'!$F3620,'Придельники с 2022'!$B$4:$X$28,'Форма 1'!V$8),"")</f>
        <v/>
      </c>
      <c r="F3620" s="103" t="str">
        <f>IF(ISNUMBER('Форма 1'!W3620),'Форма 1'!$H3620*VLOOKUP('Форма 1'!$F3620,'Придельники с 2022'!$B$4:$X$28,'Форма 1'!W$8),"")</f>
        <v/>
      </c>
      <c r="G3620" s="103" t="str">
        <f>IF(ISNUMBER('Форма 1'!X3620),'Форма 1'!$H3620*VLOOKUP('Форма 1'!$F3620,'Придельники с 2022'!$B$4:$X$28,'Форма 1'!X$8),"")</f>
        <v/>
      </c>
      <c r="H3620" s="103" t="str">
        <f>IF(ISNUMBER('Форма 1'!Y3620),'Форма 1'!$H3620*VLOOKUP('Форма 1'!$F3620,'Придельники с 2022'!$B$4:$X$28,'Форма 1'!Y$8),"")</f>
        <v/>
      </c>
      <c r="I3620" s="103" t="str">
        <f>IF(ISNUMBER('Форма 1'!Z3620),'Форма 1'!$H3620*VLOOKUP('Форма 1'!$F3620,'Придельники с 2022'!$B$4:$X$28,'Форма 1'!Z$8),"")</f>
        <v/>
      </c>
      <c r="J3620" s="103" t="str">
        <f>IF(ISNUMBER('Форма 1'!AA3620),'Форма 1'!$H3620*VLOOKUP('Форма 1'!$F3620,'Придельники с 2022'!$B$4:$X$28,'Форма 1'!AA$8),"")</f>
        <v/>
      </c>
      <c r="K3620" s="90"/>
      <c r="L3620" s="87"/>
      <c r="M3620" s="103">
        <f>IF(ISNUMBER('Форма 1'!AD3620),'Форма 1'!$H3620*VLOOKUP('Форма 1'!$F3620,'Придельники с 2022'!$B$4:$X$28,'Форма 1'!AD$8),"")</f>
        <v>27821845.856000002</v>
      </c>
      <c r="N3620" s="103" t="str">
        <f>IF(ISBLANK('Форма 1'!$AE3620),"",IF('Форма 1'!$AE3620=1,'Форма 1'!$H3620*VLOOKUP('Форма 1'!$F3620,'Придельники с 2022'!$B$4:$X$28,'Форма 1'!$AE$8,0),IF('Форма 1'!$AE3620=2,'Форма 1'!$H3620*VLOOKUP('Форма 1'!$F3620,'Придельники с 2022'!$B$4:$X$28,13,0),IF('Форма 1'!$AE3620=3,'Форма 1'!$H3620*VLOOKUP('Форма 1'!$F3620,'Придельники с 2022'!$B$4:$X$28,12,0)))))</f>
        <v/>
      </c>
      <c r="O3620" s="103" t="str">
        <f>IF(ISNUMBER('Форма 1'!AF3620),'Форма 1'!$H3620*VLOOKUP('Форма 1'!$F3620,'Придельники с 2022'!$B$4:$X$28,'Форма 1'!AF$8),"")</f>
        <v/>
      </c>
      <c r="P3620" s="87"/>
      <c r="Q3620" s="103">
        <f>IF(ISNUMBER('Форма 1'!AH3620),'Форма 1'!$H3620*VLOOKUP('Форма 1'!$F3620,'Придельники с 2022'!$B$4:$X$28,'Форма 1'!AH$8),"")</f>
        <v>10744306.204</v>
      </c>
      <c r="R3620" s="103" t="str">
        <f>IF(ISNUMBER('Форма 1'!AI3620),'Форма 1'!$H3620*VLOOKUP('Форма 1'!$F3620,'Придельники с 2022'!$B$4:$X$28,'Форма 1'!AI$8),"")</f>
        <v/>
      </c>
      <c r="S3620" s="103" t="str">
        <f>IF(ISNUMBER('Форма 1'!AJ3620),'Форма 1'!$H3620*VLOOKUP('Форма 1'!$F3620,'Придельники с 2022'!$B$4:$X$28,'Форма 1'!AJ$8),"")</f>
        <v/>
      </c>
      <c r="T3620" s="87"/>
    </row>
    <row r="3621" spans="1:20">
      <c r="A3621" s="188">
        <f t="shared" si="259"/>
        <v>461</v>
      </c>
      <c r="B3621" s="189" t="s">
        <v>3488</v>
      </c>
      <c r="C3621" s="99">
        <f t="shared" si="258"/>
        <v>47438957.111999996</v>
      </c>
      <c r="D3621" s="103">
        <f>IF(ISNUMBER('Форма 1'!U3621),'Форма 1'!$H3621*VLOOKUP('Форма 1'!$F3621,'Придельники с 2022'!$B$4:$X$28,'Форма 1'!U$8),"")</f>
        <v>3645168.0720000002</v>
      </c>
      <c r="E3621" s="103" t="str">
        <f>IF(ISNUMBER('Форма 1'!V3621),'Форма 1'!$H3621*VLOOKUP('Форма 1'!$F3621,'Придельники с 2022'!$B$4:$X$28,'Форма 1'!V$8),"")</f>
        <v/>
      </c>
      <c r="F3621" s="103" t="str">
        <f>IF(ISNUMBER('Форма 1'!W3621),'Форма 1'!$H3621*VLOOKUP('Форма 1'!$F3621,'Придельники с 2022'!$B$4:$X$28,'Форма 1'!W$8),"")</f>
        <v/>
      </c>
      <c r="G3621" s="103" t="str">
        <f>IF(ISNUMBER('Форма 1'!X3621),'Форма 1'!$H3621*VLOOKUP('Форма 1'!$F3621,'Придельники с 2022'!$B$4:$X$28,'Форма 1'!X$8),"")</f>
        <v/>
      </c>
      <c r="H3621" s="103" t="str">
        <f>IF(ISNUMBER('Форма 1'!Y3621),'Форма 1'!$H3621*VLOOKUP('Форма 1'!$F3621,'Придельники с 2022'!$B$4:$X$28,'Форма 1'!Y$8),"")</f>
        <v/>
      </c>
      <c r="I3621" s="103" t="str">
        <f>IF(ISNUMBER('Форма 1'!Z3621),'Форма 1'!$H3621*VLOOKUP('Форма 1'!$F3621,'Придельники с 2022'!$B$4:$X$28,'Форма 1'!Z$8),"")</f>
        <v/>
      </c>
      <c r="J3621" s="103" t="str">
        <f>IF(ISNUMBER('Форма 1'!AA3621),'Форма 1'!$H3621*VLOOKUP('Форма 1'!$F3621,'Придельники с 2022'!$B$4:$X$28,'Форма 1'!AA$8),"")</f>
        <v/>
      </c>
      <c r="K3621" s="90"/>
      <c r="L3621" s="87"/>
      <c r="M3621" s="103">
        <f>IF(ISNUMBER('Форма 1'!AD3621),'Форма 1'!$H3621*VLOOKUP('Форма 1'!$F3621,'Придельники с 2022'!$B$4:$X$28,'Форма 1'!AD$8),"")</f>
        <v>31593093.504000001</v>
      </c>
      <c r="N3621" s="103" t="str">
        <f>IF(ISBLANK('Форма 1'!$AE3621),"",IF('Форма 1'!$AE3621=1,'Форма 1'!$H3621*VLOOKUP('Форма 1'!$F3621,'Придельники с 2022'!$B$4:$X$28,'Форма 1'!$AE$8,0),IF('Форма 1'!$AE3621=2,'Форма 1'!$H3621*VLOOKUP('Форма 1'!$F3621,'Придельники с 2022'!$B$4:$X$28,13,0),IF('Форма 1'!$AE3621=3,'Форма 1'!$H3621*VLOOKUP('Форма 1'!$F3621,'Придельники с 2022'!$B$4:$X$28,12,0)))))</f>
        <v/>
      </c>
      <c r="O3621" s="103" t="str">
        <f>IF(ISNUMBER('Форма 1'!AF3621),'Форма 1'!$H3621*VLOOKUP('Форма 1'!$F3621,'Придельники с 2022'!$B$4:$X$28,'Форма 1'!AF$8),"")</f>
        <v/>
      </c>
      <c r="P3621" s="87"/>
      <c r="Q3621" s="103">
        <f>IF(ISNUMBER('Форма 1'!AH3621),'Форма 1'!$H3621*VLOOKUP('Форма 1'!$F3621,'Придельники с 2022'!$B$4:$X$28,'Форма 1'!AH$8),"")</f>
        <v>12200695.536</v>
      </c>
      <c r="R3621" s="103" t="str">
        <f>IF(ISNUMBER('Форма 1'!AI3621),'Форма 1'!$H3621*VLOOKUP('Форма 1'!$F3621,'Придельники с 2022'!$B$4:$X$28,'Форма 1'!AI$8),"")</f>
        <v/>
      </c>
      <c r="S3621" s="103" t="str">
        <f>IF(ISNUMBER('Форма 1'!AJ3621),'Форма 1'!$H3621*VLOOKUP('Форма 1'!$F3621,'Придельники с 2022'!$B$4:$X$28,'Форма 1'!AJ$8),"")</f>
        <v/>
      </c>
      <c r="T3621" s="87"/>
    </row>
    <row r="3622" spans="1:20">
      <c r="A3622" s="188">
        <f t="shared" si="259"/>
        <v>462</v>
      </c>
      <c r="B3622" s="189" t="s">
        <v>707</v>
      </c>
      <c r="C3622" s="99">
        <f t="shared" si="258"/>
        <v>53590771.835999995</v>
      </c>
      <c r="D3622" s="103" t="str">
        <f>IF(ISNUMBER('Форма 1'!U3622),'Форма 1'!$H3622*VLOOKUP('Форма 1'!$F3622,'Придельники с 2022'!$B$4:$X$28,'Форма 1'!U$8),"")</f>
        <v/>
      </c>
      <c r="E3622" s="103" t="str">
        <f>IF(ISNUMBER('Форма 1'!V3622),'Форма 1'!$H3622*VLOOKUP('Форма 1'!$F3622,'Придельники с 2022'!$B$4:$X$28,'Форма 1'!V$8),"")</f>
        <v/>
      </c>
      <c r="F3622" s="103" t="str">
        <f>IF(ISNUMBER('Форма 1'!W3622),'Форма 1'!$H3622*VLOOKUP('Форма 1'!$F3622,'Придельники с 2022'!$B$4:$X$28,'Форма 1'!W$8),"")</f>
        <v/>
      </c>
      <c r="G3622" s="103" t="str">
        <f>IF(ISNUMBER('Форма 1'!X3622),'Форма 1'!$H3622*VLOOKUP('Форма 1'!$F3622,'Придельники с 2022'!$B$4:$X$28,'Форма 1'!X$8),"")</f>
        <v/>
      </c>
      <c r="H3622" s="103" t="str">
        <f>IF(ISNUMBER('Форма 1'!Y3622),'Форма 1'!$H3622*VLOOKUP('Форма 1'!$F3622,'Придельники с 2022'!$B$4:$X$28,'Форма 1'!Y$8),"")</f>
        <v/>
      </c>
      <c r="I3622" s="103" t="str">
        <f>IF(ISNUMBER('Форма 1'!Z3622),'Форма 1'!$H3622*VLOOKUP('Форма 1'!$F3622,'Придельники с 2022'!$B$4:$X$28,'Форма 1'!Z$8),"")</f>
        <v/>
      </c>
      <c r="J3622" s="103" t="str">
        <f>IF(ISNUMBER('Форма 1'!AA3622),'Форма 1'!$H3622*VLOOKUP('Форма 1'!$F3622,'Придельники с 2022'!$B$4:$X$28,'Форма 1'!AA$8),"")</f>
        <v/>
      </c>
      <c r="K3622" s="90"/>
      <c r="L3622" s="87"/>
      <c r="M3622" s="103" t="str">
        <f>IF(ISNUMBER('Форма 1'!AD3622),'Форма 1'!$H3622*VLOOKUP('Форма 1'!$F3622,'Придельники с 2022'!$B$4:$X$28,'Форма 1'!AD$8),"")</f>
        <v/>
      </c>
      <c r="N3622" s="103">
        <f>IF(ISBLANK('Форма 1'!$AE3622),"",IF('Форма 1'!$AE3622=1,'Форма 1'!$H3622*VLOOKUP('Форма 1'!$F3622,'Придельники с 2022'!$B$4:$X$28,'Форма 1'!$AE$8,0),IF('Форма 1'!$AE3622=2,'Форма 1'!$H3622*VLOOKUP('Форма 1'!$F3622,'Придельники с 2022'!$B$4:$X$28,13,0),IF('Форма 1'!$AE3622=3,'Форма 1'!$H3622*VLOOKUP('Форма 1'!$F3622,'Придельники с 2022'!$B$4:$X$28,12,0)))))</f>
        <v>39514892.423999995</v>
      </c>
      <c r="O3622" s="103" t="str">
        <f>IF(ISNUMBER('Форма 1'!AF3622),'Форма 1'!$H3622*VLOOKUP('Форма 1'!$F3622,'Придельники с 2022'!$B$4:$X$28,'Форма 1'!AF$8),"")</f>
        <v/>
      </c>
      <c r="P3622" s="87"/>
      <c r="Q3622" s="103">
        <f>IF(ISNUMBER('Форма 1'!AH3622),'Форма 1'!$H3622*VLOOKUP('Форма 1'!$F3622,'Придельники с 2022'!$B$4:$X$28,'Форма 1'!AH$8),"")</f>
        <v>14075879.412</v>
      </c>
      <c r="R3622" s="103" t="str">
        <f>IF(ISNUMBER('Форма 1'!AI3622),'Форма 1'!$H3622*VLOOKUP('Форма 1'!$F3622,'Придельники с 2022'!$B$4:$X$28,'Форма 1'!AI$8),"")</f>
        <v/>
      </c>
      <c r="S3622" s="103" t="str">
        <f>IF(ISNUMBER('Форма 1'!AJ3622),'Форма 1'!$H3622*VLOOKUP('Форма 1'!$F3622,'Придельники с 2022'!$B$4:$X$28,'Форма 1'!AJ$8),"")</f>
        <v/>
      </c>
      <c r="T3622" s="87"/>
    </row>
    <row r="3623" spans="1:20">
      <c r="A3623" s="188">
        <f t="shared" si="259"/>
        <v>463</v>
      </c>
      <c r="B3623" s="189" t="s">
        <v>3489</v>
      </c>
      <c r="C3623" s="99">
        <f t="shared" si="258"/>
        <v>2828392.4269999997</v>
      </c>
      <c r="D3623" s="103" t="str">
        <f>IF(ISNUMBER('Форма 1'!U3623),'Форма 1'!$H3623*VLOOKUP('Форма 1'!$F3623,'Придельники с 2022'!$B$4:$X$28,'Форма 1'!U$8),"")</f>
        <v/>
      </c>
      <c r="E3623" s="103" t="str">
        <f>IF(ISNUMBER('Форма 1'!V3623),'Форма 1'!$H3623*VLOOKUP('Форма 1'!$F3623,'Придельники с 2022'!$B$4:$X$28,'Форма 1'!V$8),"")</f>
        <v/>
      </c>
      <c r="F3623" s="103" t="str">
        <f>IF(ISNUMBER('Форма 1'!W3623),'Форма 1'!$H3623*VLOOKUP('Форма 1'!$F3623,'Придельники с 2022'!$B$4:$X$28,'Форма 1'!W$8),"")</f>
        <v/>
      </c>
      <c r="G3623" s="103" t="str">
        <f>IF(ISNUMBER('Форма 1'!X3623),'Форма 1'!$H3623*VLOOKUP('Форма 1'!$F3623,'Придельники с 2022'!$B$4:$X$28,'Форма 1'!X$8),"")</f>
        <v/>
      </c>
      <c r="H3623" s="103" t="str">
        <f>IF(ISNUMBER('Форма 1'!Y3623),'Форма 1'!$H3623*VLOOKUP('Форма 1'!$F3623,'Придельники с 2022'!$B$4:$X$28,'Форма 1'!Y$8),"")</f>
        <v/>
      </c>
      <c r="I3623" s="103" t="str">
        <f>IF(ISNUMBER('Форма 1'!Z3623),'Форма 1'!$H3623*VLOOKUP('Форма 1'!$F3623,'Придельники с 2022'!$B$4:$X$28,'Форма 1'!Z$8),"")</f>
        <v/>
      </c>
      <c r="J3623" s="103" t="str">
        <f>IF(ISNUMBER('Форма 1'!AA3623),'Форма 1'!$H3623*VLOOKUP('Форма 1'!$F3623,'Придельники с 2022'!$B$4:$X$28,'Форма 1'!AA$8),"")</f>
        <v/>
      </c>
      <c r="K3623" s="90"/>
      <c r="L3623" s="87"/>
      <c r="M3623" s="103" t="str">
        <f>IF(ISNUMBER('Форма 1'!AD3623),'Форма 1'!$H3623*VLOOKUP('Форма 1'!$F3623,'Придельники с 2022'!$B$4:$X$28,'Форма 1'!AD$8),"")</f>
        <v/>
      </c>
      <c r="N3623" s="103" t="str">
        <f>IF(ISBLANK('Форма 1'!$AE3623),"",IF('Форма 1'!$AE3623=1,'Форма 1'!$H3623*VLOOKUP('Форма 1'!$F3623,'Придельники с 2022'!$B$4:$X$28,'Форма 1'!$AE$8,0),IF('Форма 1'!$AE3623=2,'Форма 1'!$H3623*VLOOKUP('Форма 1'!$F3623,'Придельники с 2022'!$B$4:$X$28,13,0),IF('Форма 1'!$AE3623=3,'Форма 1'!$H3623*VLOOKUP('Форма 1'!$F3623,'Придельники с 2022'!$B$4:$X$28,12,0)))))</f>
        <v/>
      </c>
      <c r="O3623" s="103">
        <f>IF(ISNUMBER('Форма 1'!AF3623),'Форма 1'!$H3623*VLOOKUP('Форма 1'!$F3623,'Придельники с 2022'!$B$4:$X$28,'Форма 1'!AF$8),"")</f>
        <v>2828392.4269999997</v>
      </c>
      <c r="P3623" s="87"/>
      <c r="Q3623" s="103" t="str">
        <f>IF(ISNUMBER('Форма 1'!AH3623),'Форма 1'!$H3623*VLOOKUP('Форма 1'!$F3623,'Придельники с 2022'!$B$4:$X$28,'Форма 1'!AH$8),"")</f>
        <v/>
      </c>
      <c r="R3623" s="103" t="str">
        <f>IF(ISNUMBER('Форма 1'!AI3623),'Форма 1'!$H3623*VLOOKUP('Форма 1'!$F3623,'Придельники с 2022'!$B$4:$X$28,'Форма 1'!AI$8),"")</f>
        <v/>
      </c>
      <c r="S3623" s="103" t="str">
        <f>IF(ISNUMBER('Форма 1'!AJ3623),'Форма 1'!$H3623*VLOOKUP('Форма 1'!$F3623,'Придельники с 2022'!$B$4:$X$28,'Форма 1'!AJ$8),"")</f>
        <v/>
      </c>
      <c r="T3623" s="87"/>
    </row>
    <row r="3624" spans="1:20">
      <c r="A3624" s="188">
        <f t="shared" si="259"/>
        <v>464</v>
      </c>
      <c r="B3624" s="189" t="s">
        <v>3490</v>
      </c>
      <c r="C3624" s="99">
        <f t="shared" si="258"/>
        <v>12961198.4</v>
      </c>
      <c r="D3624" s="103" t="str">
        <f>IF(ISNUMBER('Форма 1'!U3624),'Форма 1'!$H3624*VLOOKUP('Форма 1'!$F3624,'Придельники с 2022'!$B$4:$X$28,'Форма 1'!U$8),"")</f>
        <v/>
      </c>
      <c r="E3624" s="103">
        <f>IF(ISNUMBER('Форма 1'!V3624),'Форма 1'!$H3624*VLOOKUP('Форма 1'!$F3624,'Придельники с 2022'!$B$4:$X$28,'Форма 1'!V$8),"")</f>
        <v>12037371.960000001</v>
      </c>
      <c r="F3624" s="103" t="str">
        <f>IF(ISNUMBER('Форма 1'!W3624),'Форма 1'!$H3624*VLOOKUP('Форма 1'!$F3624,'Придельники с 2022'!$B$4:$X$28,'Форма 1'!W$8),"")</f>
        <v/>
      </c>
      <c r="G3624" s="103" t="str">
        <f>IF(ISNUMBER('Форма 1'!X3624),'Форма 1'!$H3624*VLOOKUP('Форма 1'!$F3624,'Придельники с 2022'!$B$4:$X$28,'Форма 1'!X$8),"")</f>
        <v/>
      </c>
      <c r="H3624" s="103" t="str">
        <f>IF(ISNUMBER('Форма 1'!Y3624),'Форма 1'!$H3624*VLOOKUP('Форма 1'!$F3624,'Придельники с 2022'!$B$4:$X$28,'Форма 1'!Y$8),"")</f>
        <v/>
      </c>
      <c r="I3624" s="103">
        <f>IF(ISNUMBER('Форма 1'!Z3624),'Форма 1'!$H3624*VLOOKUP('Форма 1'!$F3624,'Придельники с 2022'!$B$4:$X$28,'Форма 1'!Z$8),"")</f>
        <v>923826.44</v>
      </c>
      <c r="J3624" s="103" t="str">
        <f>IF(ISNUMBER('Форма 1'!AA3624),'Форма 1'!$H3624*VLOOKUP('Форма 1'!$F3624,'Придельники с 2022'!$B$4:$X$28,'Форма 1'!AA$8),"")</f>
        <v/>
      </c>
      <c r="K3624" s="90"/>
      <c r="L3624" s="87"/>
      <c r="M3624" s="103" t="str">
        <f>IF(ISNUMBER('Форма 1'!AD3624),'Форма 1'!$H3624*VLOOKUP('Форма 1'!$F3624,'Придельники с 2022'!$B$4:$X$28,'Форма 1'!AD$8),"")</f>
        <v/>
      </c>
      <c r="N3624" s="103" t="str">
        <f>IF(ISBLANK('Форма 1'!$AE3624),"",IF('Форма 1'!$AE3624=1,'Форма 1'!$H3624*VLOOKUP('Форма 1'!$F3624,'Придельники с 2022'!$B$4:$X$28,'Форма 1'!$AE$8,0),IF('Форма 1'!$AE3624=2,'Форма 1'!$H3624*VLOOKUP('Форма 1'!$F3624,'Придельники с 2022'!$B$4:$X$28,13,0),IF('Форма 1'!$AE3624=3,'Форма 1'!$H3624*VLOOKUP('Форма 1'!$F3624,'Придельники с 2022'!$B$4:$X$28,12,0)))))</f>
        <v/>
      </c>
      <c r="O3624" s="103" t="str">
        <f>IF(ISNUMBER('Форма 1'!AF3624),'Форма 1'!$H3624*VLOOKUP('Форма 1'!$F3624,'Придельники с 2022'!$B$4:$X$28,'Форма 1'!AF$8),"")</f>
        <v/>
      </c>
      <c r="P3624" s="87"/>
      <c r="Q3624" s="103" t="str">
        <f>IF(ISNUMBER('Форма 1'!AH3624),'Форма 1'!$H3624*VLOOKUP('Форма 1'!$F3624,'Придельники с 2022'!$B$4:$X$28,'Форма 1'!AH$8),"")</f>
        <v/>
      </c>
      <c r="R3624" s="103" t="str">
        <f>IF(ISNUMBER('Форма 1'!AI3624),'Форма 1'!$H3624*VLOOKUP('Форма 1'!$F3624,'Придельники с 2022'!$B$4:$X$28,'Форма 1'!AI$8),"")</f>
        <v/>
      </c>
      <c r="S3624" s="103" t="str">
        <f>IF(ISNUMBER('Форма 1'!AJ3624),'Форма 1'!$H3624*VLOOKUP('Форма 1'!$F3624,'Придельники с 2022'!$B$4:$X$28,'Форма 1'!AJ$8),"")</f>
        <v/>
      </c>
      <c r="T3624" s="87"/>
    </row>
    <row r="3625" spans="1:20">
      <c r="A3625" s="188">
        <f t="shared" si="259"/>
        <v>465</v>
      </c>
      <c r="B3625" s="189" t="s">
        <v>3491</v>
      </c>
      <c r="C3625" s="99">
        <f t="shared" si="258"/>
        <v>903390.08399999992</v>
      </c>
      <c r="D3625" s="103" t="str">
        <f>IF(ISNUMBER('Форма 1'!U3625),'Форма 1'!$H3625*VLOOKUP('Форма 1'!$F3625,'Придельники с 2022'!$B$4:$X$28,'Форма 1'!U$8),"")</f>
        <v/>
      </c>
      <c r="E3625" s="103" t="str">
        <f>IF(ISNUMBER('Форма 1'!V3625),'Форма 1'!$H3625*VLOOKUP('Форма 1'!$F3625,'Придельники с 2022'!$B$4:$X$28,'Форма 1'!V$8),"")</f>
        <v/>
      </c>
      <c r="F3625" s="103" t="str">
        <f>IF(ISNUMBER('Форма 1'!W3625),'Форма 1'!$H3625*VLOOKUP('Форма 1'!$F3625,'Придельники с 2022'!$B$4:$X$28,'Форма 1'!W$8),"")</f>
        <v/>
      </c>
      <c r="G3625" s="103" t="str">
        <f>IF(ISNUMBER('Форма 1'!X3625),'Форма 1'!$H3625*VLOOKUP('Форма 1'!$F3625,'Придельники с 2022'!$B$4:$X$28,'Форма 1'!X$8),"")</f>
        <v/>
      </c>
      <c r="H3625" s="103" t="str">
        <f>IF(ISNUMBER('Форма 1'!Y3625),'Форма 1'!$H3625*VLOOKUP('Форма 1'!$F3625,'Придельники с 2022'!$B$4:$X$28,'Форма 1'!Y$8),"")</f>
        <v/>
      </c>
      <c r="I3625" s="103">
        <f>IF(ISNUMBER('Форма 1'!Z3625),'Форма 1'!$H3625*VLOOKUP('Форма 1'!$F3625,'Придельники с 2022'!$B$4:$X$28,'Форма 1'!Z$8),"")</f>
        <v>903390.08399999992</v>
      </c>
      <c r="J3625" s="103" t="str">
        <f>IF(ISNUMBER('Форма 1'!AA3625),'Форма 1'!$H3625*VLOOKUP('Форма 1'!$F3625,'Придельники с 2022'!$B$4:$X$28,'Форма 1'!AA$8),"")</f>
        <v/>
      </c>
      <c r="K3625" s="90"/>
      <c r="L3625" s="87"/>
      <c r="M3625" s="103" t="str">
        <f>IF(ISNUMBER('Форма 1'!AD3625),'Форма 1'!$H3625*VLOOKUP('Форма 1'!$F3625,'Придельники с 2022'!$B$4:$X$28,'Форма 1'!AD$8),"")</f>
        <v/>
      </c>
      <c r="N3625" s="103" t="str">
        <f>IF(ISBLANK('Форма 1'!$AE3625),"",IF('Форма 1'!$AE3625=1,'Форма 1'!$H3625*VLOOKUP('Форма 1'!$F3625,'Придельники с 2022'!$B$4:$X$28,'Форма 1'!$AE$8,0),IF('Форма 1'!$AE3625=2,'Форма 1'!$H3625*VLOOKUP('Форма 1'!$F3625,'Придельники с 2022'!$B$4:$X$28,13,0),IF('Форма 1'!$AE3625=3,'Форма 1'!$H3625*VLOOKUP('Форма 1'!$F3625,'Придельники с 2022'!$B$4:$X$28,12,0)))))</f>
        <v/>
      </c>
      <c r="O3625" s="103" t="str">
        <f>IF(ISNUMBER('Форма 1'!AF3625),'Форма 1'!$H3625*VLOOKUP('Форма 1'!$F3625,'Придельники с 2022'!$B$4:$X$28,'Форма 1'!AF$8),"")</f>
        <v/>
      </c>
      <c r="P3625" s="87"/>
      <c r="Q3625" s="103" t="str">
        <f>IF(ISNUMBER('Форма 1'!AH3625),'Форма 1'!$H3625*VLOOKUP('Форма 1'!$F3625,'Придельники с 2022'!$B$4:$X$28,'Форма 1'!AH$8),"")</f>
        <v/>
      </c>
      <c r="R3625" s="103" t="str">
        <f>IF(ISNUMBER('Форма 1'!AI3625),'Форма 1'!$H3625*VLOOKUP('Форма 1'!$F3625,'Придельники с 2022'!$B$4:$X$28,'Форма 1'!AI$8),"")</f>
        <v/>
      </c>
      <c r="S3625" s="103" t="str">
        <f>IF(ISNUMBER('Форма 1'!AJ3625),'Форма 1'!$H3625*VLOOKUP('Форма 1'!$F3625,'Придельники с 2022'!$B$4:$X$28,'Форма 1'!AJ$8),"")</f>
        <v/>
      </c>
      <c r="T3625" s="87"/>
    </row>
    <row r="3626" spans="1:20">
      <c r="A3626" s="188">
        <f t="shared" si="259"/>
        <v>466</v>
      </c>
      <c r="B3626" s="189" t="s">
        <v>3492</v>
      </c>
      <c r="C3626" s="99">
        <f t="shared" si="258"/>
        <v>3752492.4699999997</v>
      </c>
      <c r="D3626" s="103" t="str">
        <f>IF(ISNUMBER('Форма 1'!U3626),'Форма 1'!$H3626*VLOOKUP('Форма 1'!$F3626,'Придельники с 2022'!$B$4:$X$28,'Форма 1'!U$8),"")</f>
        <v/>
      </c>
      <c r="E3626" s="103" t="str">
        <f>IF(ISNUMBER('Форма 1'!V3626),'Форма 1'!$H3626*VLOOKUP('Форма 1'!$F3626,'Придельники с 2022'!$B$4:$X$28,'Форма 1'!V$8),"")</f>
        <v/>
      </c>
      <c r="F3626" s="103" t="str">
        <f>IF(ISNUMBER('Форма 1'!W3626),'Форма 1'!$H3626*VLOOKUP('Форма 1'!$F3626,'Придельники с 2022'!$B$4:$X$28,'Форма 1'!W$8),"")</f>
        <v/>
      </c>
      <c r="G3626" s="103">
        <f>IF(ISNUMBER('Форма 1'!X3626),'Форма 1'!$H3626*VLOOKUP('Форма 1'!$F3626,'Придельники с 2022'!$B$4:$X$28,'Форма 1'!X$8),"")</f>
        <v>873316.13000000012</v>
      </c>
      <c r="H3626" s="103" t="str">
        <f>IF(ISNUMBER('Форма 1'!Y3626),'Форма 1'!$H3626*VLOOKUP('Форма 1'!$F3626,'Придельники с 2022'!$B$4:$X$28,'Форма 1'!Y$8),"")</f>
        <v/>
      </c>
      <c r="I3626" s="103" t="str">
        <f>IF(ISNUMBER('Форма 1'!Z3626),'Форма 1'!$H3626*VLOOKUP('Форма 1'!$F3626,'Придельники с 2022'!$B$4:$X$28,'Форма 1'!Z$8),"")</f>
        <v/>
      </c>
      <c r="J3626" s="103">
        <f>IF(ISNUMBER('Форма 1'!AA3626),'Форма 1'!$H3626*VLOOKUP('Форма 1'!$F3626,'Придельники с 2022'!$B$4:$X$28,'Форма 1'!AA$8),"")</f>
        <v>2879176.34</v>
      </c>
      <c r="K3626" s="90"/>
      <c r="L3626" s="87"/>
      <c r="M3626" s="103" t="str">
        <f>IF(ISNUMBER('Форма 1'!AD3626),'Форма 1'!$H3626*VLOOKUP('Форма 1'!$F3626,'Придельники с 2022'!$B$4:$X$28,'Форма 1'!AD$8),"")</f>
        <v/>
      </c>
      <c r="N3626" s="103" t="str">
        <f>IF(ISBLANK('Форма 1'!$AE3626),"",IF('Форма 1'!$AE3626=1,'Форма 1'!$H3626*VLOOKUP('Форма 1'!$F3626,'Придельники с 2022'!$B$4:$X$28,'Форма 1'!$AE$8,0),IF('Форма 1'!$AE3626=2,'Форма 1'!$H3626*VLOOKUP('Форма 1'!$F3626,'Придельники с 2022'!$B$4:$X$28,13,0),IF('Форма 1'!$AE3626=3,'Форма 1'!$H3626*VLOOKUP('Форма 1'!$F3626,'Придельники с 2022'!$B$4:$X$28,12,0)))))</f>
        <v/>
      </c>
      <c r="O3626" s="103" t="str">
        <f>IF(ISNUMBER('Форма 1'!AF3626),'Форма 1'!$H3626*VLOOKUP('Форма 1'!$F3626,'Придельники с 2022'!$B$4:$X$28,'Форма 1'!AF$8),"")</f>
        <v/>
      </c>
      <c r="P3626" s="87"/>
      <c r="Q3626" s="103" t="str">
        <f>IF(ISNUMBER('Форма 1'!AH3626),'Форма 1'!$H3626*VLOOKUP('Форма 1'!$F3626,'Придельники с 2022'!$B$4:$X$28,'Форма 1'!AH$8),"")</f>
        <v/>
      </c>
      <c r="R3626" s="103" t="str">
        <f>IF(ISNUMBER('Форма 1'!AI3626),'Форма 1'!$H3626*VLOOKUP('Форма 1'!$F3626,'Придельники с 2022'!$B$4:$X$28,'Форма 1'!AI$8),"")</f>
        <v/>
      </c>
      <c r="S3626" s="103" t="str">
        <f>IF(ISNUMBER('Форма 1'!AJ3626),'Форма 1'!$H3626*VLOOKUP('Форма 1'!$F3626,'Придельники с 2022'!$B$4:$X$28,'Форма 1'!AJ$8),"")</f>
        <v/>
      </c>
      <c r="T3626" s="87"/>
    </row>
    <row r="3627" spans="1:20">
      <c r="A3627" s="188">
        <f t="shared" si="259"/>
        <v>467</v>
      </c>
      <c r="B3627" s="189" t="s">
        <v>3493</v>
      </c>
      <c r="C3627" s="99">
        <f t="shared" si="258"/>
        <v>1024162.5300000001</v>
      </c>
      <c r="D3627" s="103" t="str">
        <f>IF(ISNUMBER('Форма 1'!U3627),'Форма 1'!$H3627*VLOOKUP('Форма 1'!$F3627,'Придельники с 2022'!$B$4:$X$28,'Форма 1'!U$8),"")</f>
        <v/>
      </c>
      <c r="E3627" s="103" t="str">
        <f>IF(ISNUMBER('Форма 1'!V3627),'Форма 1'!$H3627*VLOOKUP('Форма 1'!$F3627,'Придельники с 2022'!$B$4:$X$28,'Форма 1'!V$8),"")</f>
        <v/>
      </c>
      <c r="F3627" s="103" t="str">
        <f>IF(ISNUMBER('Форма 1'!W3627),'Форма 1'!$H3627*VLOOKUP('Форма 1'!$F3627,'Придельники с 2022'!$B$4:$X$28,'Форма 1'!W$8),"")</f>
        <v/>
      </c>
      <c r="G3627" s="103">
        <f>IF(ISNUMBER('Форма 1'!X3627),'Форма 1'!$H3627*VLOOKUP('Форма 1'!$F3627,'Придельники с 2022'!$B$4:$X$28,'Форма 1'!X$8),"")</f>
        <v>1024162.5300000001</v>
      </c>
      <c r="H3627" s="103" t="str">
        <f>IF(ISNUMBER('Форма 1'!Y3627),'Форма 1'!$H3627*VLOOKUP('Форма 1'!$F3627,'Придельники с 2022'!$B$4:$X$28,'Форма 1'!Y$8),"")</f>
        <v/>
      </c>
      <c r="I3627" s="103" t="str">
        <f>IF(ISNUMBER('Форма 1'!Z3627),'Форма 1'!$H3627*VLOOKUP('Форма 1'!$F3627,'Придельники с 2022'!$B$4:$X$28,'Форма 1'!Z$8),"")</f>
        <v/>
      </c>
      <c r="J3627" s="103" t="str">
        <f>IF(ISNUMBER('Форма 1'!AA3627),'Форма 1'!$H3627*VLOOKUP('Форма 1'!$F3627,'Придельники с 2022'!$B$4:$X$28,'Форма 1'!AA$8),"")</f>
        <v/>
      </c>
      <c r="K3627" s="90"/>
      <c r="L3627" s="87"/>
      <c r="M3627" s="103" t="str">
        <f>IF(ISNUMBER('Форма 1'!AD3627),'Форма 1'!$H3627*VLOOKUP('Форма 1'!$F3627,'Придельники с 2022'!$B$4:$X$28,'Форма 1'!AD$8),"")</f>
        <v/>
      </c>
      <c r="N3627" s="103" t="str">
        <f>IF(ISBLANK('Форма 1'!$AE3627),"",IF('Форма 1'!$AE3627=1,'Форма 1'!$H3627*VLOOKUP('Форма 1'!$F3627,'Придельники с 2022'!$B$4:$X$28,'Форма 1'!$AE$8,0),IF('Форма 1'!$AE3627=2,'Форма 1'!$H3627*VLOOKUP('Форма 1'!$F3627,'Придельники с 2022'!$B$4:$X$28,13,0),IF('Форма 1'!$AE3627=3,'Форма 1'!$H3627*VLOOKUP('Форма 1'!$F3627,'Придельники с 2022'!$B$4:$X$28,12,0)))))</f>
        <v/>
      </c>
      <c r="O3627" s="103" t="str">
        <f>IF(ISNUMBER('Форма 1'!AF3627),'Форма 1'!$H3627*VLOOKUP('Форма 1'!$F3627,'Придельники с 2022'!$B$4:$X$28,'Форма 1'!AF$8),"")</f>
        <v/>
      </c>
      <c r="P3627" s="87"/>
      <c r="Q3627" s="103" t="str">
        <f>IF(ISNUMBER('Форма 1'!AH3627),'Форма 1'!$H3627*VLOOKUP('Форма 1'!$F3627,'Придельники с 2022'!$B$4:$X$28,'Форма 1'!AH$8),"")</f>
        <v/>
      </c>
      <c r="R3627" s="103" t="str">
        <f>IF(ISNUMBER('Форма 1'!AI3627),'Форма 1'!$H3627*VLOOKUP('Форма 1'!$F3627,'Придельники с 2022'!$B$4:$X$28,'Форма 1'!AI$8),"")</f>
        <v/>
      </c>
      <c r="S3627" s="103" t="str">
        <f>IF(ISNUMBER('Форма 1'!AJ3627),'Форма 1'!$H3627*VLOOKUP('Форма 1'!$F3627,'Придельники с 2022'!$B$4:$X$28,'Форма 1'!AJ$8),"")</f>
        <v/>
      </c>
      <c r="T3627" s="87"/>
    </row>
    <row r="3628" spans="1:20">
      <c r="A3628" s="188">
        <f t="shared" si="259"/>
        <v>468</v>
      </c>
      <c r="B3628" s="114" t="s">
        <v>3494</v>
      </c>
      <c r="C3628" s="99">
        <f t="shared" si="258"/>
        <v>49277611.283999994</v>
      </c>
      <c r="D3628" s="103" t="str">
        <f>IF(ISNUMBER('Форма 1'!U3628),'Форма 1'!$H3628*VLOOKUP('Форма 1'!$F3628,'Придельники с 2022'!$B$4:$X$28,'Форма 1'!U$8),"")</f>
        <v/>
      </c>
      <c r="E3628" s="103" t="str">
        <f>IF(ISNUMBER('Форма 1'!V3628),'Форма 1'!$H3628*VLOOKUP('Форма 1'!$F3628,'Придельники с 2022'!$B$4:$X$28,'Форма 1'!V$8),"")</f>
        <v/>
      </c>
      <c r="F3628" s="103" t="str">
        <f>IF(ISNUMBER('Форма 1'!W3628),'Форма 1'!$H3628*VLOOKUP('Форма 1'!$F3628,'Придельники с 2022'!$B$4:$X$28,'Форма 1'!W$8),"")</f>
        <v/>
      </c>
      <c r="G3628" s="103" t="str">
        <f>IF(ISNUMBER('Форма 1'!X3628),'Форма 1'!$H3628*VLOOKUP('Форма 1'!$F3628,'Придельники с 2022'!$B$4:$X$28,'Форма 1'!X$8),"")</f>
        <v/>
      </c>
      <c r="H3628" s="103" t="str">
        <f>IF(ISNUMBER('Форма 1'!Y3628),'Форма 1'!$H3628*VLOOKUP('Форма 1'!$F3628,'Придельники с 2022'!$B$4:$X$28,'Форма 1'!Y$8),"")</f>
        <v/>
      </c>
      <c r="I3628" s="103" t="str">
        <f>IF(ISNUMBER('Форма 1'!Z3628),'Форма 1'!$H3628*VLOOKUP('Форма 1'!$F3628,'Придельники с 2022'!$B$4:$X$28,'Форма 1'!Z$8),"")</f>
        <v/>
      </c>
      <c r="J3628" s="103" t="str">
        <f>IF(ISNUMBER('Форма 1'!AA3628),'Форма 1'!$H3628*VLOOKUP('Форма 1'!$F3628,'Придельники с 2022'!$B$4:$X$28,'Форма 1'!AA$8),"")</f>
        <v/>
      </c>
      <c r="K3628" s="90"/>
      <c r="L3628" s="87"/>
      <c r="M3628" s="103">
        <f>IF(ISNUMBER('Форма 1'!AD3628),'Форма 1'!$H3628*VLOOKUP('Форма 1'!$F3628,'Придельники с 2022'!$B$4:$X$28,'Форма 1'!AD$8),"")</f>
        <v>22728364.736000001</v>
      </c>
      <c r="N3628" s="103">
        <f>IF(ISBLANK('Форма 1'!$AE3628),"",IF('Форма 1'!$AE3628=1,'Форма 1'!$H3628*VLOOKUP('Форма 1'!$F3628,'Придельники с 2022'!$B$4:$X$28,'Форма 1'!$AE$8,0),IF('Форма 1'!$AE3628=2,'Форма 1'!$H3628*VLOOKUP('Форма 1'!$F3628,'Придельники с 2022'!$B$4:$X$28,13,0),IF('Форма 1'!$AE3628=3,'Форма 1'!$H3628*VLOOKUP('Форма 1'!$F3628,'Придельники с 2022'!$B$4:$X$28,12,0)))))</f>
        <v>24640294.447999999</v>
      </c>
      <c r="O3628" s="103" t="str">
        <f>IF(ISNUMBER('Форма 1'!AF3628),'Форма 1'!$H3628*VLOOKUP('Форма 1'!$F3628,'Придельники с 2022'!$B$4:$X$28,'Форма 1'!AF$8),"")</f>
        <v/>
      </c>
      <c r="P3628" s="87"/>
      <c r="Q3628" s="103" t="str">
        <f>IF(ISNUMBER('Форма 1'!AH3628),'Форма 1'!$H3628*VLOOKUP('Форма 1'!$F3628,'Придельники с 2022'!$B$4:$X$28,'Форма 1'!AH$8),"")</f>
        <v/>
      </c>
      <c r="R3628" s="103">
        <f>IF(ISNUMBER('Форма 1'!AI3628),'Форма 1'!$H3628*VLOOKUP('Форма 1'!$F3628,'Придельники с 2022'!$B$4:$X$28,'Форма 1'!AI$8),"")</f>
        <v>1782176.4839999999</v>
      </c>
      <c r="S3628" s="103">
        <f>IF(ISNUMBER('Форма 1'!AJ3628),'Форма 1'!$H3628*VLOOKUP('Форма 1'!$F3628,'Придельники с 2022'!$B$4:$X$28,'Форма 1'!AJ$8),"")</f>
        <v>126775.61600000001</v>
      </c>
      <c r="T3628" s="87"/>
    </row>
    <row r="3629" spans="1:20">
      <c r="A3629" s="188">
        <f t="shared" si="259"/>
        <v>469</v>
      </c>
      <c r="B3629" s="189" t="s">
        <v>3495</v>
      </c>
      <c r="C3629" s="99">
        <f t="shared" si="258"/>
        <v>37506915.068000004</v>
      </c>
      <c r="D3629" s="103" t="str">
        <f>IF(ISNUMBER('Форма 1'!U3629),'Форма 1'!$H3629*VLOOKUP('Форма 1'!$F3629,'Придельники с 2022'!$B$4:$X$28,'Форма 1'!U$8),"")</f>
        <v/>
      </c>
      <c r="E3629" s="103" t="str">
        <f>IF(ISNUMBER('Форма 1'!V3629),'Форма 1'!$H3629*VLOOKUP('Форма 1'!$F3629,'Придельники с 2022'!$B$4:$X$28,'Форма 1'!V$8),"")</f>
        <v/>
      </c>
      <c r="F3629" s="103" t="str">
        <f>IF(ISNUMBER('Форма 1'!W3629),'Форма 1'!$H3629*VLOOKUP('Форма 1'!$F3629,'Придельники с 2022'!$B$4:$X$28,'Форма 1'!W$8),"")</f>
        <v/>
      </c>
      <c r="G3629" s="103" t="str">
        <f>IF(ISNUMBER('Форма 1'!X3629),'Форма 1'!$H3629*VLOOKUP('Форма 1'!$F3629,'Придельники с 2022'!$B$4:$X$28,'Форма 1'!X$8),"")</f>
        <v/>
      </c>
      <c r="H3629" s="103" t="str">
        <f>IF(ISNUMBER('Форма 1'!Y3629),'Форма 1'!$H3629*VLOOKUP('Форма 1'!$F3629,'Придельники с 2022'!$B$4:$X$28,'Форма 1'!Y$8),"")</f>
        <v/>
      </c>
      <c r="I3629" s="103" t="str">
        <f>IF(ISNUMBER('Форма 1'!Z3629),'Форма 1'!$H3629*VLOOKUP('Форма 1'!$F3629,'Придельники с 2022'!$B$4:$X$28,'Форма 1'!Z$8),"")</f>
        <v/>
      </c>
      <c r="J3629" s="103" t="str">
        <f>IF(ISNUMBER('Форма 1'!AA3629),'Форма 1'!$H3629*VLOOKUP('Форма 1'!$F3629,'Придельники с 2022'!$B$4:$X$28,'Форма 1'!AA$8),"")</f>
        <v/>
      </c>
      <c r="K3629" s="90"/>
      <c r="L3629" s="87"/>
      <c r="M3629" s="103">
        <f>IF(ISNUMBER('Форма 1'!AD3629),'Форма 1'!$H3629*VLOOKUP('Форма 1'!$F3629,'Придельники с 2022'!$B$4:$X$28,'Форма 1'!AD$8),"")</f>
        <v>17996516.272</v>
      </c>
      <c r="N3629" s="103">
        <f>IF(ISBLANK('Форма 1'!$AE3629),"",IF('Форма 1'!$AE3629=1,'Форма 1'!$H3629*VLOOKUP('Форма 1'!$F3629,'Придельники с 2022'!$B$4:$X$28,'Форма 1'!$AE$8,0),IF('Форма 1'!$AE3629=2,'Форма 1'!$H3629*VLOOKUP('Форма 1'!$F3629,'Придельники с 2022'!$B$4:$X$28,13,0),IF('Форма 1'!$AE3629=3,'Форма 1'!$H3629*VLOOKUP('Форма 1'!$F3629,'Придельники с 2022'!$B$4:$X$28,12,0)))))</f>
        <v>19510398.796</v>
      </c>
      <c r="O3629" s="103" t="str">
        <f>IF(ISNUMBER('Форма 1'!AF3629),'Форма 1'!$H3629*VLOOKUP('Форма 1'!$F3629,'Придельники с 2022'!$B$4:$X$28,'Форма 1'!AF$8),"")</f>
        <v/>
      </c>
      <c r="P3629" s="87"/>
      <c r="Q3629" s="103" t="str">
        <f>IF(ISNUMBER('Форма 1'!AH3629),'Форма 1'!$H3629*VLOOKUP('Форма 1'!$F3629,'Придельники с 2022'!$B$4:$X$28,'Форма 1'!AH$8),"")</f>
        <v/>
      </c>
      <c r="R3629" s="103" t="str">
        <f>IF(ISNUMBER('Форма 1'!AI3629),'Форма 1'!$H3629*VLOOKUP('Форма 1'!$F3629,'Придельники с 2022'!$B$4:$X$28,'Форма 1'!AI$8),"")</f>
        <v/>
      </c>
      <c r="S3629" s="103" t="str">
        <f>IF(ISNUMBER('Форма 1'!AJ3629),'Форма 1'!$H3629*VLOOKUP('Форма 1'!$F3629,'Придельники с 2022'!$B$4:$X$28,'Форма 1'!AJ$8),"")</f>
        <v/>
      </c>
      <c r="T3629" s="88"/>
    </row>
    <row r="3630" spans="1:20">
      <c r="A3630" s="188">
        <f t="shared" si="259"/>
        <v>470</v>
      </c>
      <c r="B3630" s="189" t="s">
        <v>3496</v>
      </c>
      <c r="C3630" s="99">
        <f t="shared" si="258"/>
        <v>7341187.9520000005</v>
      </c>
      <c r="D3630" s="103" t="str">
        <f>IF(ISNUMBER('Форма 1'!U3630),'Форма 1'!$H3630*VLOOKUP('Форма 1'!$F3630,'Придельники с 2022'!$B$4:$X$28,'Форма 1'!U$8),"")</f>
        <v/>
      </c>
      <c r="E3630" s="103" t="str">
        <f>IF(ISNUMBER('Форма 1'!V3630),'Форма 1'!$H3630*VLOOKUP('Форма 1'!$F3630,'Придельники с 2022'!$B$4:$X$28,'Форма 1'!V$8),"")</f>
        <v/>
      </c>
      <c r="F3630" s="103" t="str">
        <f>IF(ISNUMBER('Форма 1'!W3630),'Форма 1'!$H3630*VLOOKUP('Форма 1'!$F3630,'Придельники с 2022'!$B$4:$X$28,'Форма 1'!W$8),"")</f>
        <v/>
      </c>
      <c r="G3630" s="103" t="str">
        <f>IF(ISNUMBER('Форма 1'!X3630),'Форма 1'!$H3630*VLOOKUP('Форма 1'!$F3630,'Придельники с 2022'!$B$4:$X$28,'Форма 1'!X$8),"")</f>
        <v/>
      </c>
      <c r="H3630" s="103" t="str">
        <f>IF(ISNUMBER('Форма 1'!Y3630),'Форма 1'!$H3630*VLOOKUP('Форма 1'!$F3630,'Придельники с 2022'!$B$4:$X$28,'Форма 1'!Y$8),"")</f>
        <v/>
      </c>
      <c r="I3630" s="103" t="str">
        <f>IF(ISNUMBER('Форма 1'!Z3630),'Форма 1'!$H3630*VLOOKUP('Форма 1'!$F3630,'Придельники с 2022'!$B$4:$X$28,'Форма 1'!Z$8),"")</f>
        <v/>
      </c>
      <c r="J3630" s="103" t="str">
        <f>IF(ISNUMBER('Форма 1'!AA3630),'Форма 1'!$H3630*VLOOKUP('Форма 1'!$F3630,'Придельники с 2022'!$B$4:$X$28,'Форма 1'!AA$8),"")</f>
        <v/>
      </c>
      <c r="K3630" s="90"/>
      <c r="L3630" s="87"/>
      <c r="M3630" s="103">
        <f>IF(ISNUMBER('Форма 1'!AD3630),'Форма 1'!$H3630*VLOOKUP('Форма 1'!$F3630,'Придельники с 2022'!$B$4:$X$28,'Форма 1'!AD$8),"")</f>
        <v>7341187.9520000005</v>
      </c>
      <c r="N3630" s="103" t="str">
        <f>IF(ISBLANK('Форма 1'!$AE3630),"",IF('Форма 1'!$AE3630=1,'Форма 1'!$H3630*VLOOKUP('Форма 1'!$F3630,'Придельники с 2022'!$B$4:$X$28,'Форма 1'!$AE$8,0),IF('Форма 1'!$AE3630=2,'Форма 1'!$H3630*VLOOKUP('Форма 1'!$F3630,'Придельники с 2022'!$B$4:$X$28,13,0),IF('Форма 1'!$AE3630=3,'Форма 1'!$H3630*VLOOKUP('Форма 1'!$F3630,'Придельники с 2022'!$B$4:$X$28,12,0)))))</f>
        <v/>
      </c>
      <c r="O3630" s="103" t="str">
        <f>IF(ISNUMBER('Форма 1'!AF3630),'Форма 1'!$H3630*VLOOKUP('Форма 1'!$F3630,'Придельники с 2022'!$B$4:$X$28,'Форма 1'!AF$8),"")</f>
        <v/>
      </c>
      <c r="P3630" s="87"/>
      <c r="Q3630" s="103" t="str">
        <f>IF(ISNUMBER('Форма 1'!AH3630),'Форма 1'!$H3630*VLOOKUP('Форма 1'!$F3630,'Придельники с 2022'!$B$4:$X$28,'Форма 1'!AH$8),"")</f>
        <v/>
      </c>
      <c r="R3630" s="103" t="str">
        <f>IF(ISNUMBER('Форма 1'!AI3630),'Форма 1'!$H3630*VLOOKUP('Форма 1'!$F3630,'Придельники с 2022'!$B$4:$X$28,'Форма 1'!AI$8),"")</f>
        <v/>
      </c>
      <c r="S3630" s="103" t="str">
        <f>IF(ISNUMBER('Форма 1'!AJ3630),'Форма 1'!$H3630*VLOOKUP('Форма 1'!$F3630,'Придельники с 2022'!$B$4:$X$28,'Форма 1'!AJ$8),"")</f>
        <v/>
      </c>
      <c r="T3630" s="87"/>
    </row>
    <row r="3631" spans="1:20">
      <c r="A3631" s="188">
        <f t="shared" si="259"/>
        <v>471</v>
      </c>
      <c r="B3631" s="189" t="s">
        <v>3497</v>
      </c>
      <c r="C3631" s="99">
        <f t="shared" si="258"/>
        <v>11114035.68</v>
      </c>
      <c r="D3631" s="103" t="str">
        <f>IF(ISNUMBER('Форма 1'!U3631),'Форма 1'!$H3631*VLOOKUP('Форма 1'!$F3631,'Придельники с 2022'!$B$4:$X$28,'Форма 1'!U$8),"")</f>
        <v/>
      </c>
      <c r="E3631" s="103" t="str">
        <f>IF(ISNUMBER('Форма 1'!V3631),'Форма 1'!$H3631*VLOOKUP('Форма 1'!$F3631,'Придельники с 2022'!$B$4:$X$28,'Форма 1'!V$8),"")</f>
        <v/>
      </c>
      <c r="F3631" s="103" t="str">
        <f>IF(ISNUMBER('Форма 1'!W3631),'Форма 1'!$H3631*VLOOKUP('Форма 1'!$F3631,'Придельники с 2022'!$B$4:$X$28,'Форма 1'!W$8),"")</f>
        <v/>
      </c>
      <c r="G3631" s="103" t="str">
        <f>IF(ISNUMBER('Форма 1'!X3631),'Форма 1'!$H3631*VLOOKUP('Форма 1'!$F3631,'Придельники с 2022'!$B$4:$X$28,'Форма 1'!X$8),"")</f>
        <v/>
      </c>
      <c r="H3631" s="103" t="str">
        <f>IF(ISNUMBER('Форма 1'!Y3631),'Форма 1'!$H3631*VLOOKUP('Форма 1'!$F3631,'Придельники с 2022'!$B$4:$X$28,'Форма 1'!Y$8),"")</f>
        <v/>
      </c>
      <c r="I3631" s="103" t="str">
        <f>IF(ISNUMBER('Форма 1'!Z3631),'Форма 1'!$H3631*VLOOKUP('Форма 1'!$F3631,'Придельники с 2022'!$B$4:$X$28,'Форма 1'!Z$8),"")</f>
        <v/>
      </c>
      <c r="J3631" s="103" t="str">
        <f>IF(ISNUMBER('Форма 1'!AA3631),'Форма 1'!$H3631*VLOOKUP('Форма 1'!$F3631,'Придельники с 2022'!$B$4:$X$28,'Форма 1'!AA$8),"")</f>
        <v/>
      </c>
      <c r="K3631" s="90">
        <v>4</v>
      </c>
      <c r="L3631" s="87">
        <f>2778508.92*K3631</f>
        <v>11114035.68</v>
      </c>
      <c r="M3631" s="103" t="str">
        <f>IF(ISNUMBER('Форма 1'!AD3631),'Форма 1'!$H3631*VLOOKUP('Форма 1'!$F3631,'Придельники с 2022'!$B$4:$X$28,'Форма 1'!AD$8),"")</f>
        <v/>
      </c>
      <c r="N3631" s="103" t="str">
        <f>IF(ISBLANK('Форма 1'!$AE3631),"",IF('Форма 1'!$AE3631=1,'Форма 1'!$H3631*VLOOKUP('Форма 1'!$F3631,'Придельники с 2022'!$B$4:$X$28,'Форма 1'!$AE$8,0),IF('Форма 1'!$AE3631=2,'Форма 1'!$H3631*VLOOKUP('Форма 1'!$F3631,'Придельники с 2022'!$B$4:$X$28,13,0),IF('Форма 1'!$AE3631=3,'Форма 1'!$H3631*VLOOKUP('Форма 1'!$F3631,'Придельники с 2022'!$B$4:$X$28,12,0)))))</f>
        <v/>
      </c>
      <c r="O3631" s="103" t="str">
        <f>IF(ISNUMBER('Форма 1'!AF3631),'Форма 1'!$H3631*VLOOKUP('Форма 1'!$F3631,'Придельники с 2022'!$B$4:$X$28,'Форма 1'!AF$8),"")</f>
        <v/>
      </c>
      <c r="P3631" s="87"/>
      <c r="Q3631" s="103" t="str">
        <f>IF(ISNUMBER('Форма 1'!AH3631),'Форма 1'!$H3631*VLOOKUP('Форма 1'!$F3631,'Придельники с 2022'!$B$4:$X$28,'Форма 1'!AH$8),"")</f>
        <v/>
      </c>
      <c r="R3631" s="103" t="str">
        <f>IF(ISNUMBER('Форма 1'!AI3631),'Форма 1'!$H3631*VLOOKUP('Форма 1'!$F3631,'Придельники с 2022'!$B$4:$X$28,'Форма 1'!AI$8),"")</f>
        <v/>
      </c>
      <c r="S3631" s="103" t="str">
        <f>IF(ISNUMBER('Форма 1'!AJ3631),'Форма 1'!$H3631*VLOOKUP('Форма 1'!$F3631,'Придельники с 2022'!$B$4:$X$28,'Форма 1'!AJ$8),"")</f>
        <v/>
      </c>
      <c r="T3631" s="87"/>
    </row>
    <row r="3632" spans="1:20">
      <c r="A3632" s="188">
        <f t="shared" si="259"/>
        <v>472</v>
      </c>
      <c r="B3632" s="189" t="s">
        <v>3498</v>
      </c>
      <c r="C3632" s="99">
        <f t="shared" si="258"/>
        <v>2090783.12</v>
      </c>
      <c r="D3632" s="103" t="str">
        <f>IF(ISNUMBER('Форма 1'!U3632),'Форма 1'!$H3632*VLOOKUP('Форма 1'!$F3632,'Придельники с 2022'!$B$4:$X$28,'Форма 1'!U$8),"")</f>
        <v/>
      </c>
      <c r="E3632" s="103" t="str">
        <f>IF(ISNUMBER('Форма 1'!V3632),'Форма 1'!$H3632*VLOOKUP('Форма 1'!$F3632,'Придельники с 2022'!$B$4:$X$28,'Форма 1'!V$8),"")</f>
        <v/>
      </c>
      <c r="F3632" s="103" t="str">
        <f>IF(ISNUMBER('Форма 1'!W3632),'Форма 1'!$H3632*VLOOKUP('Форма 1'!$F3632,'Придельники с 2022'!$B$4:$X$28,'Форма 1'!W$8),"")</f>
        <v/>
      </c>
      <c r="G3632" s="103">
        <f>IF(ISNUMBER('Форма 1'!X3632),'Форма 1'!$H3632*VLOOKUP('Форма 1'!$F3632,'Придельники с 2022'!$B$4:$X$28,'Форма 1'!X$8),"")</f>
        <v>2090783.12</v>
      </c>
      <c r="H3632" s="103" t="str">
        <f>IF(ISNUMBER('Форма 1'!Y3632),'Форма 1'!$H3632*VLOOKUP('Форма 1'!$F3632,'Придельники с 2022'!$B$4:$X$28,'Форма 1'!Y$8),"")</f>
        <v/>
      </c>
      <c r="I3632" s="103" t="str">
        <f>IF(ISNUMBER('Форма 1'!Z3632),'Форма 1'!$H3632*VLOOKUP('Форма 1'!$F3632,'Придельники с 2022'!$B$4:$X$28,'Форма 1'!Z$8),"")</f>
        <v/>
      </c>
      <c r="J3632" s="103" t="str">
        <f>IF(ISNUMBER('Форма 1'!AA3632),'Форма 1'!$H3632*VLOOKUP('Форма 1'!$F3632,'Придельники с 2022'!$B$4:$X$28,'Форма 1'!AA$8),"")</f>
        <v/>
      </c>
      <c r="K3632" s="90"/>
      <c r="L3632" s="87"/>
      <c r="M3632" s="103" t="str">
        <f>IF(ISNUMBER('Форма 1'!AD3632),'Форма 1'!$H3632*VLOOKUP('Форма 1'!$F3632,'Придельники с 2022'!$B$4:$X$28,'Форма 1'!AD$8),"")</f>
        <v/>
      </c>
      <c r="N3632" s="103" t="str">
        <f>IF(ISBLANK('Форма 1'!$AE3632),"",IF('Форма 1'!$AE3632=1,'Форма 1'!$H3632*VLOOKUP('Форма 1'!$F3632,'Придельники с 2022'!$B$4:$X$28,'Форма 1'!$AE$8,0),IF('Форма 1'!$AE3632=2,'Форма 1'!$H3632*VLOOKUP('Форма 1'!$F3632,'Придельники с 2022'!$B$4:$X$28,13,0),IF('Форма 1'!$AE3632=3,'Форма 1'!$H3632*VLOOKUP('Форма 1'!$F3632,'Придельники с 2022'!$B$4:$X$28,12,0)))))</f>
        <v/>
      </c>
      <c r="O3632" s="103" t="str">
        <f>IF(ISNUMBER('Форма 1'!AF3632),'Форма 1'!$H3632*VLOOKUP('Форма 1'!$F3632,'Придельники с 2022'!$B$4:$X$28,'Форма 1'!AF$8),"")</f>
        <v/>
      </c>
      <c r="P3632" s="87"/>
      <c r="Q3632" s="103" t="str">
        <f>IF(ISNUMBER('Форма 1'!AH3632),'Форма 1'!$H3632*VLOOKUP('Форма 1'!$F3632,'Придельники с 2022'!$B$4:$X$28,'Форма 1'!AH$8),"")</f>
        <v/>
      </c>
      <c r="R3632" s="103" t="str">
        <f>IF(ISNUMBER('Форма 1'!AI3632),'Форма 1'!$H3632*VLOOKUP('Форма 1'!$F3632,'Придельники с 2022'!$B$4:$X$28,'Форма 1'!AI$8),"")</f>
        <v/>
      </c>
      <c r="S3632" s="103" t="str">
        <f>IF(ISNUMBER('Форма 1'!AJ3632),'Форма 1'!$H3632*VLOOKUP('Форма 1'!$F3632,'Придельники с 2022'!$B$4:$X$28,'Форма 1'!AJ$8),"")</f>
        <v/>
      </c>
      <c r="T3632" s="87"/>
    </row>
    <row r="3633" spans="1:20">
      <c r="A3633" s="188">
        <f t="shared" si="259"/>
        <v>473</v>
      </c>
      <c r="B3633" s="189" t="s">
        <v>3499</v>
      </c>
      <c r="C3633" s="99">
        <f t="shared" si="258"/>
        <v>27380775.463199995</v>
      </c>
      <c r="D3633" s="103" t="str">
        <f>IF(ISNUMBER('Форма 1'!U3633),'Форма 1'!$H3633*VLOOKUP('Форма 1'!$F3633,'Придельники с 2022'!$B$4:$X$28,'Форма 1'!U$8),"")</f>
        <v/>
      </c>
      <c r="E3633" s="103" t="str">
        <f>IF(ISNUMBER('Форма 1'!V3633),'Форма 1'!$H3633*VLOOKUP('Форма 1'!$F3633,'Придельники с 2022'!$B$4:$X$28,'Форма 1'!V$8),"")</f>
        <v/>
      </c>
      <c r="F3633" s="103" t="str">
        <f>IF(ISNUMBER('Форма 1'!W3633),'Форма 1'!$H3633*VLOOKUP('Форма 1'!$F3633,'Придельники с 2022'!$B$4:$X$28,'Форма 1'!W$8),"")</f>
        <v/>
      </c>
      <c r="G3633" s="103" t="str">
        <f>IF(ISNUMBER('Форма 1'!X3633),'Форма 1'!$H3633*VLOOKUP('Форма 1'!$F3633,'Придельники с 2022'!$B$4:$X$28,'Форма 1'!X$8),"")</f>
        <v/>
      </c>
      <c r="H3633" s="103" t="str">
        <f>IF(ISNUMBER('Форма 1'!Y3633),'Форма 1'!$H3633*VLOOKUP('Форма 1'!$F3633,'Придельники с 2022'!$B$4:$X$28,'Форма 1'!Y$8),"")</f>
        <v/>
      </c>
      <c r="I3633" s="103" t="str">
        <f>IF(ISNUMBER('Форма 1'!Z3633),'Форма 1'!$H3633*VLOOKUP('Форма 1'!$F3633,'Придельники с 2022'!$B$4:$X$28,'Форма 1'!Z$8),"")</f>
        <v/>
      </c>
      <c r="J3633" s="103" t="str">
        <f>IF(ISNUMBER('Форма 1'!AA3633),'Форма 1'!$H3633*VLOOKUP('Форма 1'!$F3633,'Придельники с 2022'!$B$4:$X$28,'Форма 1'!AA$8),"")</f>
        <v/>
      </c>
      <c r="K3633" s="90"/>
      <c r="L3633" s="87"/>
      <c r="M3633" s="103">
        <f>IF(ISNUMBER('Форма 1'!AD3633),'Форма 1'!$H3633*VLOOKUP('Форма 1'!$F3633,'Придельники с 2022'!$B$4:$X$28,'Форма 1'!AD$8),"")</f>
        <v>27380775.463199995</v>
      </c>
      <c r="N3633" s="103" t="str">
        <f>IF(ISBLANK('Форма 1'!$AE3633),"",IF('Форма 1'!$AE3633=1,'Форма 1'!$H3633*VLOOKUP('Форма 1'!$F3633,'Придельники с 2022'!$B$4:$X$28,'Форма 1'!$AE$8,0),IF('Форма 1'!$AE3633=2,'Форма 1'!$H3633*VLOOKUP('Форма 1'!$F3633,'Придельники с 2022'!$B$4:$X$28,13,0),IF('Форма 1'!$AE3633=3,'Форма 1'!$H3633*VLOOKUP('Форма 1'!$F3633,'Придельники с 2022'!$B$4:$X$28,12,0)))))</f>
        <v/>
      </c>
      <c r="O3633" s="103" t="str">
        <f>IF(ISNUMBER('Форма 1'!AF3633),'Форма 1'!$H3633*VLOOKUP('Форма 1'!$F3633,'Придельники с 2022'!$B$4:$X$28,'Форма 1'!AF$8),"")</f>
        <v/>
      </c>
      <c r="P3633" s="87"/>
      <c r="Q3633" s="103" t="str">
        <f>IF(ISNUMBER('Форма 1'!AH3633),'Форма 1'!$H3633*VLOOKUP('Форма 1'!$F3633,'Придельники с 2022'!$B$4:$X$28,'Форма 1'!AH$8),"")</f>
        <v/>
      </c>
      <c r="R3633" s="103" t="str">
        <f>IF(ISNUMBER('Форма 1'!AI3633),'Форма 1'!$H3633*VLOOKUP('Форма 1'!$F3633,'Придельники с 2022'!$B$4:$X$28,'Форма 1'!AI$8),"")</f>
        <v/>
      </c>
      <c r="S3633" s="103" t="str">
        <f>IF(ISNUMBER('Форма 1'!AJ3633),'Форма 1'!$H3633*VLOOKUP('Форма 1'!$F3633,'Придельники с 2022'!$B$4:$X$28,'Форма 1'!AJ$8),"")</f>
        <v/>
      </c>
      <c r="T3633" s="87"/>
    </row>
    <row r="3634" spans="1:20">
      <c r="A3634" s="188">
        <f t="shared" si="259"/>
        <v>474</v>
      </c>
      <c r="B3634" s="189" t="s">
        <v>3500</v>
      </c>
      <c r="C3634" s="99">
        <f t="shared" si="258"/>
        <v>927436.64799999981</v>
      </c>
      <c r="D3634" s="103" t="str">
        <f>IF(ISNUMBER('Форма 1'!U3634),'Форма 1'!$H3634*VLOOKUP('Форма 1'!$F3634,'Придельники с 2022'!$B$4:$X$28,'Форма 1'!U$8),"")</f>
        <v/>
      </c>
      <c r="E3634" s="103" t="str">
        <f>IF(ISNUMBER('Форма 1'!V3634),'Форма 1'!$H3634*VLOOKUP('Форма 1'!$F3634,'Придельники с 2022'!$B$4:$X$28,'Форма 1'!V$8),"")</f>
        <v/>
      </c>
      <c r="F3634" s="103" t="str">
        <f>IF(ISNUMBER('Форма 1'!W3634),'Форма 1'!$H3634*VLOOKUP('Форма 1'!$F3634,'Придельники с 2022'!$B$4:$X$28,'Форма 1'!W$8),"")</f>
        <v/>
      </c>
      <c r="G3634" s="103" t="str">
        <f>IF(ISNUMBER('Форма 1'!X3634),'Форма 1'!$H3634*VLOOKUP('Форма 1'!$F3634,'Придельники с 2022'!$B$4:$X$28,'Форма 1'!X$8),"")</f>
        <v/>
      </c>
      <c r="H3634" s="103" t="str">
        <f>IF(ISNUMBER('Форма 1'!Y3634),'Форма 1'!$H3634*VLOOKUP('Форма 1'!$F3634,'Придельники с 2022'!$B$4:$X$28,'Форма 1'!Y$8),"")</f>
        <v/>
      </c>
      <c r="I3634" s="103">
        <f>IF(ISNUMBER('Форма 1'!Z3634),'Форма 1'!$H3634*VLOOKUP('Форма 1'!$F3634,'Придельники с 2022'!$B$4:$X$28,'Форма 1'!Z$8),"")</f>
        <v>927436.64799999981</v>
      </c>
      <c r="J3634" s="103" t="str">
        <f>IF(ISNUMBER('Форма 1'!AA3634),'Форма 1'!$H3634*VLOOKUP('Форма 1'!$F3634,'Придельники с 2022'!$B$4:$X$28,'Форма 1'!AA$8),"")</f>
        <v/>
      </c>
      <c r="K3634" s="90"/>
      <c r="L3634" s="87"/>
      <c r="M3634" s="103" t="str">
        <f>IF(ISNUMBER('Форма 1'!AD3634),'Форма 1'!$H3634*VLOOKUP('Форма 1'!$F3634,'Придельники с 2022'!$B$4:$X$28,'Форма 1'!AD$8),"")</f>
        <v/>
      </c>
      <c r="N3634" s="103" t="str">
        <f>IF(ISBLANK('Форма 1'!$AE3634),"",IF('Форма 1'!$AE3634=1,'Форма 1'!$H3634*VLOOKUP('Форма 1'!$F3634,'Придельники с 2022'!$B$4:$X$28,'Форма 1'!$AE$8,0),IF('Форма 1'!$AE3634=2,'Форма 1'!$H3634*VLOOKUP('Форма 1'!$F3634,'Придельники с 2022'!$B$4:$X$28,13,0),IF('Форма 1'!$AE3634=3,'Форма 1'!$H3634*VLOOKUP('Форма 1'!$F3634,'Придельники с 2022'!$B$4:$X$28,12,0)))))</f>
        <v/>
      </c>
      <c r="O3634" s="103" t="str">
        <f>IF(ISNUMBER('Форма 1'!AF3634),'Форма 1'!$H3634*VLOOKUP('Форма 1'!$F3634,'Придельники с 2022'!$B$4:$X$28,'Форма 1'!AF$8),"")</f>
        <v/>
      </c>
      <c r="P3634" s="87"/>
      <c r="Q3634" s="103" t="str">
        <f>IF(ISNUMBER('Форма 1'!AH3634),'Форма 1'!$H3634*VLOOKUP('Форма 1'!$F3634,'Придельники с 2022'!$B$4:$X$28,'Форма 1'!AH$8),"")</f>
        <v/>
      </c>
      <c r="R3634" s="103" t="str">
        <f>IF(ISNUMBER('Форма 1'!AI3634),'Форма 1'!$H3634*VLOOKUP('Форма 1'!$F3634,'Придельники с 2022'!$B$4:$X$28,'Форма 1'!AI$8),"")</f>
        <v/>
      </c>
      <c r="S3634" s="103" t="str">
        <f>IF(ISNUMBER('Форма 1'!AJ3634),'Форма 1'!$H3634*VLOOKUP('Форма 1'!$F3634,'Придельники с 2022'!$B$4:$X$28,'Форма 1'!AJ$8),"")</f>
        <v/>
      </c>
      <c r="T3634" s="87"/>
    </row>
    <row r="3635" spans="1:20">
      <c r="A3635" s="188">
        <f t="shared" si="259"/>
        <v>475</v>
      </c>
      <c r="B3635" s="189" t="s">
        <v>3502</v>
      </c>
      <c r="C3635" s="99">
        <f t="shared" si="258"/>
        <v>10934599.68</v>
      </c>
      <c r="D3635" s="103" t="str">
        <f>IF(ISNUMBER('Форма 1'!U3635),'Форма 1'!$H3635*VLOOKUP('Форма 1'!$F3635,'Придельники с 2022'!$B$4:$X$28,'Форма 1'!U$8),"")</f>
        <v/>
      </c>
      <c r="E3635" s="103">
        <f>IF(ISNUMBER('Форма 1'!V3635),'Форма 1'!$H3635*VLOOKUP('Форма 1'!$F3635,'Придельники с 2022'!$B$4:$X$28,'Форма 1'!V$8),"")</f>
        <v>7642030.0800000001</v>
      </c>
      <c r="F3635" s="103" t="str">
        <f>IF(ISNUMBER('Форма 1'!W3635),'Форма 1'!$H3635*VLOOKUP('Форма 1'!$F3635,'Придельники с 2022'!$B$4:$X$28,'Форма 1'!W$8),"")</f>
        <v/>
      </c>
      <c r="G3635" s="103" t="str">
        <f>IF(ISNUMBER('Форма 1'!X3635),'Форма 1'!$H3635*VLOOKUP('Форма 1'!$F3635,'Придельники с 2022'!$B$4:$X$28,'Форма 1'!X$8),"")</f>
        <v/>
      </c>
      <c r="H3635" s="103" t="str">
        <f>IF(ISNUMBER('Форма 1'!Y3635),'Форма 1'!$H3635*VLOOKUP('Форма 1'!$F3635,'Придельники с 2022'!$B$4:$X$28,'Форма 1'!Y$8),"")</f>
        <v/>
      </c>
      <c r="I3635" s="103" t="str">
        <f>IF(ISNUMBER('Форма 1'!Z3635),'Форма 1'!$H3635*VLOOKUP('Форма 1'!$F3635,'Придельники с 2022'!$B$4:$X$28,'Форма 1'!Z$8),"")</f>
        <v/>
      </c>
      <c r="J3635" s="103">
        <f>IF(ISNUMBER('Форма 1'!AA3635),'Форма 1'!$H3635*VLOOKUP('Форма 1'!$F3635,'Придельники с 2022'!$B$4:$X$28,'Форма 1'!AA$8),"")</f>
        <v>3292569.5999999996</v>
      </c>
      <c r="K3635" s="90"/>
      <c r="L3635" s="87"/>
      <c r="M3635" s="103" t="str">
        <f>IF(ISNUMBER('Форма 1'!AD3635),'Форма 1'!$H3635*VLOOKUP('Форма 1'!$F3635,'Придельники с 2022'!$B$4:$X$28,'Форма 1'!AD$8),"")</f>
        <v/>
      </c>
      <c r="N3635" s="103" t="str">
        <f>IF(ISBLANK('Форма 1'!$AE3635),"",IF('Форма 1'!$AE3635=1,'Форма 1'!$H3635*VLOOKUP('Форма 1'!$F3635,'Придельники с 2022'!$B$4:$X$28,'Форма 1'!$AE$8,0),IF('Форма 1'!$AE3635=2,'Форма 1'!$H3635*VLOOKUP('Форма 1'!$F3635,'Придельники с 2022'!$B$4:$X$28,13,0),IF('Форма 1'!$AE3635=3,'Форма 1'!$H3635*VLOOKUP('Форма 1'!$F3635,'Придельники с 2022'!$B$4:$X$28,12,0)))))</f>
        <v/>
      </c>
      <c r="O3635" s="103" t="str">
        <f>IF(ISNUMBER('Форма 1'!AF3635),'Форма 1'!$H3635*VLOOKUP('Форма 1'!$F3635,'Придельники с 2022'!$B$4:$X$28,'Форма 1'!AF$8),"")</f>
        <v/>
      </c>
      <c r="P3635" s="87"/>
      <c r="Q3635" s="103" t="str">
        <f>IF(ISNUMBER('Форма 1'!AH3635),'Форма 1'!$H3635*VLOOKUP('Форма 1'!$F3635,'Придельники с 2022'!$B$4:$X$28,'Форма 1'!AH$8),"")</f>
        <v/>
      </c>
      <c r="R3635" s="103" t="str">
        <f>IF(ISNUMBER('Форма 1'!AI3635),'Форма 1'!$H3635*VLOOKUP('Форма 1'!$F3635,'Придельники с 2022'!$B$4:$X$28,'Форма 1'!AI$8),"")</f>
        <v/>
      </c>
      <c r="S3635" s="103" t="str">
        <f>IF(ISNUMBER('Форма 1'!AJ3635),'Форма 1'!$H3635*VLOOKUP('Форма 1'!$F3635,'Придельники с 2022'!$B$4:$X$28,'Форма 1'!AJ$8),"")</f>
        <v/>
      </c>
      <c r="T3635" s="87"/>
    </row>
    <row r="3636" spans="1:20">
      <c r="A3636" s="188">
        <f t="shared" si="259"/>
        <v>476</v>
      </c>
      <c r="B3636" s="189" t="s">
        <v>3503</v>
      </c>
      <c r="C3636" s="99">
        <f t="shared" si="258"/>
        <v>1105626.2</v>
      </c>
      <c r="D3636" s="103" t="str">
        <f>IF(ISNUMBER('Форма 1'!U3636),'Форма 1'!$H3636*VLOOKUP('Форма 1'!$F3636,'Придельники с 2022'!$B$4:$X$28,'Форма 1'!U$8),"")</f>
        <v/>
      </c>
      <c r="E3636" s="103" t="str">
        <f>IF(ISNUMBER('Форма 1'!V3636),'Форма 1'!$H3636*VLOOKUP('Форма 1'!$F3636,'Придельники с 2022'!$B$4:$X$28,'Форма 1'!V$8),"")</f>
        <v/>
      </c>
      <c r="F3636" s="103" t="str">
        <f>IF(ISNUMBER('Форма 1'!W3636),'Форма 1'!$H3636*VLOOKUP('Форма 1'!$F3636,'Придельники с 2022'!$B$4:$X$28,'Форма 1'!W$8),"")</f>
        <v/>
      </c>
      <c r="G3636" s="103" t="str">
        <f>IF(ISNUMBER('Форма 1'!X3636),'Форма 1'!$H3636*VLOOKUP('Форма 1'!$F3636,'Придельники с 2022'!$B$4:$X$28,'Форма 1'!X$8),"")</f>
        <v/>
      </c>
      <c r="H3636" s="103" t="str">
        <f>IF(ISNUMBER('Форма 1'!Y3636),'Форма 1'!$H3636*VLOOKUP('Форма 1'!$F3636,'Придельники с 2022'!$B$4:$X$28,'Форма 1'!Y$8),"")</f>
        <v/>
      </c>
      <c r="I3636" s="103">
        <f>IF(ISNUMBER('Форма 1'!Z3636),'Форма 1'!$H3636*VLOOKUP('Форма 1'!$F3636,'Придельники с 2022'!$B$4:$X$28,'Форма 1'!Z$8),"")</f>
        <v>1105626.2</v>
      </c>
      <c r="J3636" s="103" t="str">
        <f>IF(ISNUMBER('Форма 1'!AA3636),'Форма 1'!$H3636*VLOOKUP('Форма 1'!$F3636,'Придельники с 2022'!$B$4:$X$28,'Форма 1'!AA$8),"")</f>
        <v/>
      </c>
      <c r="K3636" s="90"/>
      <c r="L3636" s="87"/>
      <c r="M3636" s="103" t="str">
        <f>IF(ISNUMBER('Форма 1'!AD3636),'Форма 1'!$H3636*VLOOKUP('Форма 1'!$F3636,'Придельники с 2022'!$B$4:$X$28,'Форма 1'!AD$8),"")</f>
        <v/>
      </c>
      <c r="N3636" s="103" t="str">
        <f>IF(ISBLANK('Форма 1'!$AE3636),"",IF('Форма 1'!$AE3636=1,'Форма 1'!$H3636*VLOOKUP('Форма 1'!$F3636,'Придельники с 2022'!$B$4:$X$28,'Форма 1'!$AE$8,0),IF('Форма 1'!$AE3636=2,'Форма 1'!$H3636*VLOOKUP('Форма 1'!$F3636,'Придельники с 2022'!$B$4:$X$28,13,0),IF('Форма 1'!$AE3636=3,'Форма 1'!$H3636*VLOOKUP('Форма 1'!$F3636,'Придельники с 2022'!$B$4:$X$28,12,0)))))</f>
        <v/>
      </c>
      <c r="O3636" s="103" t="str">
        <f>IF(ISNUMBER('Форма 1'!AF3636),'Форма 1'!$H3636*VLOOKUP('Форма 1'!$F3636,'Придельники с 2022'!$B$4:$X$28,'Форма 1'!AF$8),"")</f>
        <v/>
      </c>
      <c r="P3636" s="87"/>
      <c r="Q3636" s="103" t="str">
        <f>IF(ISNUMBER('Форма 1'!AH3636),'Форма 1'!$H3636*VLOOKUP('Форма 1'!$F3636,'Придельники с 2022'!$B$4:$X$28,'Форма 1'!AH$8),"")</f>
        <v/>
      </c>
      <c r="R3636" s="103" t="str">
        <f>IF(ISNUMBER('Форма 1'!AI3636),'Форма 1'!$H3636*VLOOKUP('Форма 1'!$F3636,'Придельники с 2022'!$B$4:$X$28,'Форма 1'!AI$8),"")</f>
        <v/>
      </c>
      <c r="S3636" s="103" t="str">
        <f>IF(ISNUMBER('Форма 1'!AJ3636),'Форма 1'!$H3636*VLOOKUP('Форма 1'!$F3636,'Придельники с 2022'!$B$4:$X$28,'Форма 1'!AJ$8),"")</f>
        <v/>
      </c>
      <c r="T3636" s="87"/>
    </row>
    <row r="3637" spans="1:20">
      <c r="A3637" s="188">
        <f t="shared" si="259"/>
        <v>477</v>
      </c>
      <c r="B3637" s="189" t="s">
        <v>3504</v>
      </c>
      <c r="C3637" s="99">
        <f t="shared" si="258"/>
        <v>8133807.4720000001</v>
      </c>
      <c r="D3637" s="103" t="str">
        <f>IF(ISNUMBER('Форма 1'!U3637),'Форма 1'!$H3637*VLOOKUP('Форма 1'!$F3637,'Придельники с 2022'!$B$4:$X$28,'Форма 1'!U$8),"")</f>
        <v/>
      </c>
      <c r="E3637" s="103" t="str">
        <f>IF(ISNUMBER('Форма 1'!V3637),'Форма 1'!$H3637*VLOOKUP('Форма 1'!$F3637,'Придельники с 2022'!$B$4:$X$28,'Форма 1'!V$8),"")</f>
        <v/>
      </c>
      <c r="F3637" s="103" t="str">
        <f>IF(ISNUMBER('Форма 1'!W3637),'Форма 1'!$H3637*VLOOKUP('Форма 1'!$F3637,'Придельники с 2022'!$B$4:$X$28,'Форма 1'!W$8),"")</f>
        <v/>
      </c>
      <c r="G3637" s="103" t="str">
        <f>IF(ISNUMBER('Форма 1'!X3637),'Форма 1'!$H3637*VLOOKUP('Форма 1'!$F3637,'Придельники с 2022'!$B$4:$X$28,'Форма 1'!X$8),"")</f>
        <v/>
      </c>
      <c r="H3637" s="103" t="str">
        <f>IF(ISNUMBER('Форма 1'!Y3637),'Форма 1'!$H3637*VLOOKUP('Форма 1'!$F3637,'Придельники с 2022'!$B$4:$X$28,'Форма 1'!Y$8),"")</f>
        <v/>
      </c>
      <c r="I3637" s="103" t="str">
        <f>IF(ISNUMBER('Форма 1'!Z3637),'Форма 1'!$H3637*VLOOKUP('Форма 1'!$F3637,'Придельники с 2022'!$B$4:$X$28,'Форма 1'!Z$8),"")</f>
        <v/>
      </c>
      <c r="J3637" s="103" t="str">
        <f>IF(ISNUMBER('Форма 1'!AA3637),'Форма 1'!$H3637*VLOOKUP('Форма 1'!$F3637,'Придельники с 2022'!$B$4:$X$28,'Форма 1'!AA$8),"")</f>
        <v/>
      </c>
      <c r="K3637" s="90"/>
      <c r="L3637" s="87"/>
      <c r="M3637" s="103">
        <f>IF(ISNUMBER('Форма 1'!AD3637),'Форма 1'!$H3637*VLOOKUP('Форма 1'!$F3637,'Придельники с 2022'!$B$4:$X$28,'Форма 1'!AD$8),"")</f>
        <v>8133807.4720000001</v>
      </c>
      <c r="N3637" s="103" t="str">
        <f>IF(ISBLANK('Форма 1'!$AE3637),"",IF('Форма 1'!$AE3637=1,'Форма 1'!$H3637*VLOOKUP('Форма 1'!$F3637,'Придельники с 2022'!$B$4:$X$28,'Форма 1'!$AE$8,0),IF('Форма 1'!$AE3637=2,'Форма 1'!$H3637*VLOOKUP('Форма 1'!$F3637,'Придельники с 2022'!$B$4:$X$28,13,0),IF('Форма 1'!$AE3637=3,'Форма 1'!$H3637*VLOOKUP('Форма 1'!$F3637,'Придельники с 2022'!$B$4:$X$28,12,0)))))</f>
        <v/>
      </c>
      <c r="O3637" s="103" t="str">
        <f>IF(ISNUMBER('Форма 1'!AF3637),'Форма 1'!$H3637*VLOOKUP('Форма 1'!$F3637,'Придельники с 2022'!$B$4:$X$28,'Форма 1'!AF$8),"")</f>
        <v/>
      </c>
      <c r="P3637" s="87"/>
      <c r="Q3637" s="103" t="str">
        <f>IF(ISNUMBER('Форма 1'!AH3637),'Форма 1'!$H3637*VLOOKUP('Форма 1'!$F3637,'Придельники с 2022'!$B$4:$X$28,'Форма 1'!AH$8),"")</f>
        <v/>
      </c>
      <c r="R3637" s="103" t="str">
        <f>IF(ISNUMBER('Форма 1'!AI3637),'Форма 1'!$H3637*VLOOKUP('Форма 1'!$F3637,'Придельники с 2022'!$B$4:$X$28,'Форма 1'!AI$8),"")</f>
        <v/>
      </c>
      <c r="S3637" s="103" t="str">
        <f>IF(ISNUMBER('Форма 1'!AJ3637),'Форма 1'!$H3637*VLOOKUP('Форма 1'!$F3637,'Придельники с 2022'!$B$4:$X$28,'Форма 1'!AJ$8),"")</f>
        <v/>
      </c>
      <c r="T3637" s="87"/>
    </row>
    <row r="3638" spans="1:20">
      <c r="A3638" s="188">
        <f t="shared" si="259"/>
        <v>478</v>
      </c>
      <c r="B3638" s="189" t="s">
        <v>1663</v>
      </c>
      <c r="C3638" s="99">
        <f t="shared" si="258"/>
        <v>11114035.68</v>
      </c>
      <c r="D3638" s="103" t="str">
        <f>IF(ISNUMBER('Форма 1'!U3638),'Форма 1'!$H3638*VLOOKUP('Форма 1'!$F3638,'Придельники с 2022'!$B$4:$X$28,'Форма 1'!U$8),"")</f>
        <v/>
      </c>
      <c r="E3638" s="103" t="str">
        <f>IF(ISNUMBER('Форма 1'!V3638),'Форма 1'!$H3638*VLOOKUP('Форма 1'!$F3638,'Придельники с 2022'!$B$4:$X$28,'Форма 1'!V$8),"")</f>
        <v/>
      </c>
      <c r="F3638" s="103" t="str">
        <f>IF(ISNUMBER('Форма 1'!W3638),'Форма 1'!$H3638*VLOOKUP('Форма 1'!$F3638,'Придельники с 2022'!$B$4:$X$28,'Форма 1'!W$8),"")</f>
        <v/>
      </c>
      <c r="G3638" s="103" t="str">
        <f>IF(ISNUMBER('Форма 1'!X3638),'Форма 1'!$H3638*VLOOKUP('Форма 1'!$F3638,'Придельники с 2022'!$B$4:$X$28,'Форма 1'!X$8),"")</f>
        <v/>
      </c>
      <c r="H3638" s="103" t="str">
        <f>IF(ISNUMBER('Форма 1'!Y3638),'Форма 1'!$H3638*VLOOKUP('Форма 1'!$F3638,'Придельники с 2022'!$B$4:$X$28,'Форма 1'!Y$8),"")</f>
        <v/>
      </c>
      <c r="I3638" s="103" t="str">
        <f>IF(ISNUMBER('Форма 1'!Z3638),'Форма 1'!$H3638*VLOOKUP('Форма 1'!$F3638,'Придельники с 2022'!$B$4:$X$28,'Форма 1'!Z$8),"")</f>
        <v/>
      </c>
      <c r="J3638" s="103" t="str">
        <f>IF(ISNUMBER('Форма 1'!AA3638),'Форма 1'!$H3638*VLOOKUP('Форма 1'!$F3638,'Придельники с 2022'!$B$4:$X$28,'Форма 1'!AA$8),"")</f>
        <v/>
      </c>
      <c r="K3638" s="90">
        <v>4</v>
      </c>
      <c r="L3638" s="87">
        <f>2778508.92*K3638</f>
        <v>11114035.68</v>
      </c>
      <c r="M3638" s="103" t="str">
        <f>IF(ISNUMBER('Форма 1'!AD3638),'Форма 1'!$H3638*VLOOKUP('Форма 1'!$F3638,'Придельники с 2022'!$B$4:$X$28,'Форма 1'!AD$8),"")</f>
        <v/>
      </c>
      <c r="N3638" s="103" t="str">
        <f>IF(ISBLANK('Форма 1'!$AE3638),"",IF('Форма 1'!$AE3638=1,'Форма 1'!$H3638*VLOOKUP('Форма 1'!$F3638,'Придельники с 2022'!$B$4:$X$28,'Форма 1'!$AE$8,0),IF('Форма 1'!$AE3638=2,'Форма 1'!$H3638*VLOOKUP('Форма 1'!$F3638,'Придельники с 2022'!$B$4:$X$28,13,0),IF('Форма 1'!$AE3638=3,'Форма 1'!$H3638*VLOOKUP('Форма 1'!$F3638,'Придельники с 2022'!$B$4:$X$28,12,0)))))</f>
        <v/>
      </c>
      <c r="O3638" s="103" t="str">
        <f>IF(ISNUMBER('Форма 1'!AF3638),'Форма 1'!$H3638*VLOOKUP('Форма 1'!$F3638,'Придельники с 2022'!$B$4:$X$28,'Форма 1'!AF$8),"")</f>
        <v/>
      </c>
      <c r="P3638" s="87"/>
      <c r="Q3638" s="103" t="str">
        <f>IF(ISNUMBER('Форма 1'!AH3638),'Форма 1'!$H3638*VLOOKUP('Форма 1'!$F3638,'Придельники с 2022'!$B$4:$X$28,'Форма 1'!AH$8),"")</f>
        <v/>
      </c>
      <c r="R3638" s="103" t="str">
        <f>IF(ISNUMBER('Форма 1'!AI3638),'Форма 1'!$H3638*VLOOKUP('Форма 1'!$F3638,'Придельники с 2022'!$B$4:$X$28,'Форма 1'!AI$8),"")</f>
        <v/>
      </c>
      <c r="S3638" s="103" t="str">
        <f>IF(ISNUMBER('Форма 1'!AJ3638),'Форма 1'!$H3638*VLOOKUP('Форма 1'!$F3638,'Придельники с 2022'!$B$4:$X$28,'Форма 1'!AJ$8),"")</f>
        <v/>
      </c>
      <c r="T3638" s="87"/>
    </row>
    <row r="3639" spans="1:20">
      <c r="A3639" s="188">
        <f t="shared" si="259"/>
        <v>479</v>
      </c>
      <c r="B3639" s="189" t="s">
        <v>3505</v>
      </c>
      <c r="C3639" s="99">
        <f t="shared" si="258"/>
        <v>2944799.55</v>
      </c>
      <c r="D3639" s="103" t="str">
        <f>IF(ISNUMBER('Форма 1'!U3639),'Форма 1'!$H3639*VLOOKUP('Форма 1'!$F3639,'Придельники с 2022'!$B$4:$X$28,'Форма 1'!U$8),"")</f>
        <v/>
      </c>
      <c r="E3639" s="103" t="str">
        <f>IF(ISNUMBER('Форма 1'!V3639),'Форма 1'!$H3639*VLOOKUP('Форма 1'!$F3639,'Придельники с 2022'!$B$4:$X$28,'Форма 1'!V$8),"")</f>
        <v/>
      </c>
      <c r="F3639" s="103" t="str">
        <f>IF(ISNUMBER('Форма 1'!W3639),'Форма 1'!$H3639*VLOOKUP('Форма 1'!$F3639,'Придельники с 2022'!$B$4:$X$28,'Форма 1'!W$8),"")</f>
        <v/>
      </c>
      <c r="G3639" s="103" t="str">
        <f>IF(ISNUMBER('Форма 1'!X3639),'Форма 1'!$H3639*VLOOKUP('Форма 1'!$F3639,'Придельники с 2022'!$B$4:$X$28,'Форма 1'!X$8),"")</f>
        <v/>
      </c>
      <c r="H3639" s="103" t="str">
        <f>IF(ISNUMBER('Форма 1'!Y3639),'Форма 1'!$H3639*VLOOKUP('Форма 1'!$F3639,'Придельники с 2022'!$B$4:$X$28,'Форма 1'!Y$8),"")</f>
        <v/>
      </c>
      <c r="I3639" s="103" t="str">
        <f>IF(ISNUMBER('Форма 1'!Z3639),'Форма 1'!$H3639*VLOOKUP('Форма 1'!$F3639,'Придельники с 2022'!$B$4:$X$28,'Форма 1'!Z$8),"")</f>
        <v/>
      </c>
      <c r="J3639" s="103" t="str">
        <f>IF(ISNUMBER('Форма 1'!AA3639),'Форма 1'!$H3639*VLOOKUP('Форма 1'!$F3639,'Придельники с 2022'!$B$4:$X$28,'Форма 1'!AA$8),"")</f>
        <v/>
      </c>
      <c r="K3639" s="90"/>
      <c r="L3639" s="87"/>
      <c r="M3639" s="103" t="str">
        <f>IF(ISNUMBER('Форма 1'!AD3639),'Форма 1'!$H3639*VLOOKUP('Форма 1'!$F3639,'Придельники с 2022'!$B$4:$X$28,'Форма 1'!AD$8),"")</f>
        <v/>
      </c>
      <c r="N3639" s="103" t="str">
        <f>IF(ISBLANK('Форма 1'!$AE3639),"",IF('Форма 1'!$AE3639=1,'Форма 1'!$H3639*VLOOKUP('Форма 1'!$F3639,'Придельники с 2022'!$B$4:$X$28,'Форма 1'!$AE$8,0),IF('Форма 1'!$AE3639=2,'Форма 1'!$H3639*VLOOKUP('Форма 1'!$F3639,'Придельники с 2022'!$B$4:$X$28,13,0),IF('Форма 1'!$AE3639=3,'Форма 1'!$H3639*VLOOKUP('Форма 1'!$F3639,'Придельники с 2022'!$B$4:$X$28,12,0)))))</f>
        <v/>
      </c>
      <c r="O3639" s="103" t="str">
        <f>IF(ISNUMBER('Форма 1'!AF3639),'Форма 1'!$H3639*VLOOKUP('Форма 1'!$F3639,'Придельники с 2022'!$B$4:$X$28,'Форма 1'!AF$8),"")</f>
        <v/>
      </c>
      <c r="P3639" s="87"/>
      <c r="Q3639" s="103">
        <f>IF(ISNUMBER('Форма 1'!AH3639),'Форма 1'!$H3639*VLOOKUP('Форма 1'!$F3639,'Придельники с 2022'!$B$4:$X$28,'Форма 1'!AH$8),"")</f>
        <v>2944799.55</v>
      </c>
      <c r="R3639" s="103" t="str">
        <f>IF(ISNUMBER('Форма 1'!AI3639),'Форма 1'!$H3639*VLOOKUP('Форма 1'!$F3639,'Придельники с 2022'!$B$4:$X$28,'Форма 1'!AI$8),"")</f>
        <v/>
      </c>
      <c r="S3639" s="103" t="str">
        <f>IF(ISNUMBER('Форма 1'!AJ3639),'Форма 1'!$H3639*VLOOKUP('Форма 1'!$F3639,'Придельники с 2022'!$B$4:$X$28,'Форма 1'!AJ$8),"")</f>
        <v/>
      </c>
      <c r="T3639" s="87"/>
    </row>
    <row r="3640" spans="1:20">
      <c r="A3640" s="188">
        <f t="shared" si="259"/>
        <v>480</v>
      </c>
      <c r="B3640" s="189" t="s">
        <v>3506</v>
      </c>
      <c r="C3640" s="99">
        <f t="shared" si="258"/>
        <v>2825506.53</v>
      </c>
      <c r="D3640" s="103" t="str">
        <f>IF(ISNUMBER('Форма 1'!U3640),'Форма 1'!$H3640*VLOOKUP('Форма 1'!$F3640,'Придельники с 2022'!$B$4:$X$28,'Форма 1'!U$8),"")</f>
        <v/>
      </c>
      <c r="E3640" s="103" t="str">
        <f>IF(ISNUMBER('Форма 1'!V3640),'Форма 1'!$H3640*VLOOKUP('Форма 1'!$F3640,'Придельники с 2022'!$B$4:$X$28,'Форма 1'!V$8),"")</f>
        <v/>
      </c>
      <c r="F3640" s="103" t="str">
        <f>IF(ISNUMBER('Форма 1'!W3640),'Форма 1'!$H3640*VLOOKUP('Форма 1'!$F3640,'Придельники с 2022'!$B$4:$X$28,'Форма 1'!W$8),"")</f>
        <v/>
      </c>
      <c r="G3640" s="103" t="str">
        <f>IF(ISNUMBER('Форма 1'!X3640),'Форма 1'!$H3640*VLOOKUP('Форма 1'!$F3640,'Придельники с 2022'!$B$4:$X$28,'Форма 1'!X$8),"")</f>
        <v/>
      </c>
      <c r="H3640" s="103" t="str">
        <f>IF(ISNUMBER('Форма 1'!Y3640),'Форма 1'!$H3640*VLOOKUP('Форма 1'!$F3640,'Придельники с 2022'!$B$4:$X$28,'Форма 1'!Y$8),"")</f>
        <v/>
      </c>
      <c r="I3640" s="103" t="str">
        <f>IF(ISNUMBER('Форма 1'!Z3640),'Форма 1'!$H3640*VLOOKUP('Форма 1'!$F3640,'Придельники с 2022'!$B$4:$X$28,'Форма 1'!Z$8),"")</f>
        <v/>
      </c>
      <c r="J3640" s="103" t="str">
        <f>IF(ISNUMBER('Форма 1'!AA3640),'Форма 1'!$H3640*VLOOKUP('Форма 1'!$F3640,'Придельники с 2022'!$B$4:$X$28,'Форма 1'!AA$8),"")</f>
        <v/>
      </c>
      <c r="K3640" s="90"/>
      <c r="L3640" s="87"/>
      <c r="M3640" s="103" t="str">
        <f>IF(ISNUMBER('Форма 1'!AD3640),'Форма 1'!$H3640*VLOOKUP('Форма 1'!$F3640,'Придельники с 2022'!$B$4:$X$28,'Форма 1'!AD$8),"")</f>
        <v/>
      </c>
      <c r="N3640" s="103" t="str">
        <f>IF(ISBLANK('Форма 1'!$AE3640),"",IF('Форма 1'!$AE3640=1,'Форма 1'!$H3640*VLOOKUP('Форма 1'!$F3640,'Придельники с 2022'!$B$4:$X$28,'Форма 1'!$AE$8,0),IF('Форма 1'!$AE3640=2,'Форма 1'!$H3640*VLOOKUP('Форма 1'!$F3640,'Придельники с 2022'!$B$4:$X$28,13,0),IF('Форма 1'!$AE3640=3,'Форма 1'!$H3640*VLOOKUP('Форма 1'!$F3640,'Придельники с 2022'!$B$4:$X$28,12,0)))))</f>
        <v/>
      </c>
      <c r="O3640" s="103" t="str">
        <f>IF(ISNUMBER('Форма 1'!AF3640),'Форма 1'!$H3640*VLOOKUP('Форма 1'!$F3640,'Придельники с 2022'!$B$4:$X$28,'Форма 1'!AF$8),"")</f>
        <v/>
      </c>
      <c r="P3640" s="87"/>
      <c r="Q3640" s="103">
        <f>IF(ISNUMBER('Форма 1'!AH3640),'Форма 1'!$H3640*VLOOKUP('Форма 1'!$F3640,'Придельники с 2022'!$B$4:$X$28,'Форма 1'!AH$8),"")</f>
        <v>2825506.53</v>
      </c>
      <c r="R3640" s="103" t="str">
        <f>IF(ISNUMBER('Форма 1'!AI3640),'Форма 1'!$H3640*VLOOKUP('Форма 1'!$F3640,'Придельники с 2022'!$B$4:$X$28,'Форма 1'!AI$8),"")</f>
        <v/>
      </c>
      <c r="S3640" s="103" t="str">
        <f>IF(ISNUMBER('Форма 1'!AJ3640),'Форма 1'!$H3640*VLOOKUP('Форма 1'!$F3640,'Придельники с 2022'!$B$4:$X$28,'Форма 1'!AJ$8),"")</f>
        <v/>
      </c>
      <c r="T3640" s="87"/>
    </row>
    <row r="3641" spans="1:20">
      <c r="A3641" s="188">
        <f t="shared" si="259"/>
        <v>481</v>
      </c>
      <c r="B3641" s="189" t="s">
        <v>3507</v>
      </c>
      <c r="C3641" s="99">
        <f t="shared" si="258"/>
        <v>5525964.1799999997</v>
      </c>
      <c r="D3641" s="103" t="str">
        <f>IF(ISNUMBER('Форма 1'!U3641),'Форма 1'!$H3641*VLOOKUP('Форма 1'!$F3641,'Придельники с 2022'!$B$4:$X$28,'Форма 1'!U$8),"")</f>
        <v/>
      </c>
      <c r="E3641" s="103" t="str">
        <f>IF(ISNUMBER('Форма 1'!V3641),'Форма 1'!$H3641*VLOOKUP('Форма 1'!$F3641,'Придельники с 2022'!$B$4:$X$28,'Форма 1'!V$8),"")</f>
        <v/>
      </c>
      <c r="F3641" s="103" t="str">
        <f>IF(ISNUMBER('Форма 1'!W3641),'Форма 1'!$H3641*VLOOKUP('Форма 1'!$F3641,'Придельники с 2022'!$B$4:$X$28,'Форма 1'!W$8),"")</f>
        <v/>
      </c>
      <c r="G3641" s="103" t="str">
        <f>IF(ISNUMBER('Форма 1'!X3641),'Форма 1'!$H3641*VLOOKUP('Форма 1'!$F3641,'Придельники с 2022'!$B$4:$X$28,'Форма 1'!X$8),"")</f>
        <v/>
      </c>
      <c r="H3641" s="103" t="str">
        <f>IF(ISNUMBER('Форма 1'!Y3641),'Форма 1'!$H3641*VLOOKUP('Форма 1'!$F3641,'Придельники с 2022'!$B$4:$X$28,'Форма 1'!Y$8),"")</f>
        <v/>
      </c>
      <c r="I3641" s="103" t="str">
        <f>IF(ISNUMBER('Форма 1'!Z3641),'Форма 1'!$H3641*VLOOKUP('Форма 1'!$F3641,'Придельники с 2022'!$B$4:$X$28,'Форма 1'!Z$8),"")</f>
        <v/>
      </c>
      <c r="J3641" s="103" t="str">
        <f>IF(ISNUMBER('Форма 1'!AA3641),'Форма 1'!$H3641*VLOOKUP('Форма 1'!$F3641,'Придельники с 2022'!$B$4:$X$28,'Форма 1'!AA$8),"")</f>
        <v/>
      </c>
      <c r="K3641" s="90"/>
      <c r="L3641" s="87"/>
      <c r="M3641" s="103" t="str">
        <f>IF(ISNUMBER('Форма 1'!AD3641),'Форма 1'!$H3641*VLOOKUP('Форма 1'!$F3641,'Придельники с 2022'!$B$4:$X$28,'Форма 1'!AD$8),"")</f>
        <v/>
      </c>
      <c r="N3641" s="103" t="str">
        <f>IF(ISBLANK('Форма 1'!$AE3641),"",IF('Форма 1'!$AE3641=1,'Форма 1'!$H3641*VLOOKUP('Форма 1'!$F3641,'Придельники с 2022'!$B$4:$X$28,'Форма 1'!$AE$8,0),IF('Форма 1'!$AE3641=2,'Форма 1'!$H3641*VLOOKUP('Форма 1'!$F3641,'Придельники с 2022'!$B$4:$X$28,13,0),IF('Форма 1'!$AE3641=3,'Форма 1'!$H3641*VLOOKUP('Форма 1'!$F3641,'Придельники с 2022'!$B$4:$X$28,12,0)))))</f>
        <v/>
      </c>
      <c r="O3641" s="103" t="str">
        <f>IF(ISNUMBER('Форма 1'!AF3641),'Форма 1'!$H3641*VLOOKUP('Форма 1'!$F3641,'Придельники с 2022'!$B$4:$X$28,'Форма 1'!AF$8),"")</f>
        <v/>
      </c>
      <c r="P3641" s="87"/>
      <c r="Q3641" s="103">
        <f>IF(ISNUMBER('Форма 1'!AH3641),'Форма 1'!$H3641*VLOOKUP('Форма 1'!$F3641,'Придельники с 2022'!$B$4:$X$28,'Форма 1'!AH$8),"")</f>
        <v>5525964.1799999997</v>
      </c>
      <c r="R3641" s="103" t="str">
        <f>IF(ISNUMBER('Форма 1'!AI3641),'Форма 1'!$H3641*VLOOKUP('Форма 1'!$F3641,'Придельники с 2022'!$B$4:$X$28,'Форма 1'!AI$8),"")</f>
        <v/>
      </c>
      <c r="S3641" s="103" t="str">
        <f>IF(ISNUMBER('Форма 1'!AJ3641),'Форма 1'!$H3641*VLOOKUP('Форма 1'!$F3641,'Придельники с 2022'!$B$4:$X$28,'Форма 1'!AJ$8),"")</f>
        <v/>
      </c>
      <c r="T3641" s="87"/>
    </row>
    <row r="3642" spans="1:20">
      <c r="A3642" s="188">
        <f t="shared" si="259"/>
        <v>482</v>
      </c>
      <c r="B3642" s="189" t="s">
        <v>3508</v>
      </c>
      <c r="C3642" s="99">
        <f t="shared" si="258"/>
        <v>7617070.9500000002</v>
      </c>
      <c r="D3642" s="103" t="str">
        <f>IF(ISNUMBER('Форма 1'!U3642),'Форма 1'!$H3642*VLOOKUP('Форма 1'!$F3642,'Придельники с 2022'!$B$4:$X$28,'Форма 1'!U$8),"")</f>
        <v/>
      </c>
      <c r="E3642" s="103" t="str">
        <f>IF(ISNUMBER('Форма 1'!V3642),'Форма 1'!$H3642*VLOOKUP('Форма 1'!$F3642,'Придельники с 2022'!$B$4:$X$28,'Форма 1'!V$8),"")</f>
        <v/>
      </c>
      <c r="F3642" s="103" t="str">
        <f>IF(ISNUMBER('Форма 1'!W3642),'Форма 1'!$H3642*VLOOKUP('Форма 1'!$F3642,'Придельники с 2022'!$B$4:$X$28,'Форма 1'!W$8),"")</f>
        <v/>
      </c>
      <c r="G3642" s="103">
        <f>IF(ISNUMBER('Форма 1'!X3642),'Форма 1'!$H3642*VLOOKUP('Форма 1'!$F3642,'Придельники с 2022'!$B$4:$X$28,'Форма 1'!X$8),"")</f>
        <v>742365.85000000009</v>
      </c>
      <c r="H3642" s="103" t="str">
        <f>IF(ISNUMBER('Форма 1'!Y3642),'Форма 1'!$H3642*VLOOKUP('Форма 1'!$F3642,'Придельники с 2022'!$B$4:$X$28,'Форма 1'!Y$8),"")</f>
        <v/>
      </c>
      <c r="I3642" s="103">
        <f>IF(ISNUMBER('Форма 1'!Z3642),'Форма 1'!$H3642*VLOOKUP('Форма 1'!$F3642,'Придельники с 2022'!$B$4:$X$28,'Форма 1'!Z$8),"")</f>
        <v>1039700.385</v>
      </c>
      <c r="J3642" s="103" t="str">
        <f>IF(ISNUMBER('Форма 1'!AA3642),'Форма 1'!$H3642*VLOOKUP('Форма 1'!$F3642,'Придельники с 2022'!$B$4:$X$28,'Форма 1'!AA$8),"")</f>
        <v/>
      </c>
      <c r="K3642" s="90"/>
      <c r="L3642" s="87"/>
      <c r="M3642" s="103" t="str">
        <f>IF(ISNUMBER('Форма 1'!AD3642),'Форма 1'!$H3642*VLOOKUP('Форма 1'!$F3642,'Придельники с 2022'!$B$4:$X$28,'Форма 1'!AD$8),"")</f>
        <v/>
      </c>
      <c r="N3642" s="103" t="str">
        <f>IF(ISBLANK('Форма 1'!$AE3642),"",IF('Форма 1'!$AE3642=1,'Форма 1'!$H3642*VLOOKUP('Форма 1'!$F3642,'Придельники с 2022'!$B$4:$X$28,'Форма 1'!$AE$8,0),IF('Форма 1'!$AE3642=2,'Форма 1'!$H3642*VLOOKUP('Форма 1'!$F3642,'Придельники с 2022'!$B$4:$X$28,13,0),IF('Форма 1'!$AE3642=3,'Форма 1'!$H3642*VLOOKUP('Форма 1'!$F3642,'Придельники с 2022'!$B$4:$X$28,12,0)))))</f>
        <v/>
      </c>
      <c r="O3642" s="103">
        <f>IF(ISNUMBER('Форма 1'!AF3642),'Форма 1'!$H3642*VLOOKUP('Форма 1'!$F3642,'Придельники с 2022'!$B$4:$X$28,'Форма 1'!AF$8),"")</f>
        <v>1863587.1850000001</v>
      </c>
      <c r="P3642" s="87"/>
      <c r="Q3642" s="103">
        <f>IF(ISNUMBER('Форма 1'!AH3642),'Форма 1'!$H3642*VLOOKUP('Форма 1'!$F3642,'Придельники с 2022'!$B$4:$X$28,'Форма 1'!AH$8),"")</f>
        <v>3971417.5300000003</v>
      </c>
      <c r="R3642" s="103" t="str">
        <f>IF(ISNUMBER('Форма 1'!AI3642),'Форма 1'!$H3642*VLOOKUP('Форма 1'!$F3642,'Придельники с 2022'!$B$4:$X$28,'Форма 1'!AI$8),"")</f>
        <v/>
      </c>
      <c r="S3642" s="103" t="str">
        <f>IF(ISNUMBER('Форма 1'!AJ3642),'Форма 1'!$H3642*VLOOKUP('Форма 1'!$F3642,'Придельники с 2022'!$B$4:$X$28,'Форма 1'!AJ$8),"")</f>
        <v/>
      </c>
      <c r="T3642" s="87"/>
    </row>
    <row r="3643" spans="1:20">
      <c r="A3643" s="188">
        <f t="shared" si="259"/>
        <v>483</v>
      </c>
      <c r="B3643" s="189" t="s">
        <v>3509</v>
      </c>
      <c r="C3643" s="99">
        <f t="shared" si="258"/>
        <v>37695957.767999999</v>
      </c>
      <c r="D3643" s="103" t="str">
        <f>IF(ISNUMBER('Форма 1'!U3643),'Форма 1'!$H3643*VLOOKUP('Форма 1'!$F3643,'Придельники с 2022'!$B$4:$X$28,'Форма 1'!U$8),"")</f>
        <v/>
      </c>
      <c r="E3643" s="103" t="str">
        <f>IF(ISNUMBER('Форма 1'!V3643),'Форма 1'!$H3643*VLOOKUP('Форма 1'!$F3643,'Придельники с 2022'!$B$4:$X$28,'Форма 1'!V$8),"")</f>
        <v/>
      </c>
      <c r="F3643" s="103" t="str">
        <f>IF(ISNUMBER('Форма 1'!W3643),'Форма 1'!$H3643*VLOOKUP('Форма 1'!$F3643,'Придельники с 2022'!$B$4:$X$28,'Форма 1'!W$8),"")</f>
        <v/>
      </c>
      <c r="G3643" s="103" t="str">
        <f>IF(ISNUMBER('Форма 1'!X3643),'Форма 1'!$H3643*VLOOKUP('Форма 1'!$F3643,'Придельники с 2022'!$B$4:$X$28,'Форма 1'!X$8),"")</f>
        <v/>
      </c>
      <c r="H3643" s="103" t="str">
        <f>IF(ISNUMBER('Форма 1'!Y3643),'Форма 1'!$H3643*VLOOKUP('Форма 1'!$F3643,'Придельники с 2022'!$B$4:$X$28,'Форма 1'!Y$8),"")</f>
        <v/>
      </c>
      <c r="I3643" s="103" t="str">
        <f>IF(ISNUMBER('Форма 1'!Z3643),'Форма 1'!$H3643*VLOOKUP('Форма 1'!$F3643,'Придельники с 2022'!$B$4:$X$28,'Форма 1'!Z$8),"")</f>
        <v/>
      </c>
      <c r="J3643" s="103" t="str">
        <f>IF(ISNUMBER('Форма 1'!AA3643),'Форма 1'!$H3643*VLOOKUP('Форма 1'!$F3643,'Придельники с 2022'!$B$4:$X$28,'Форма 1'!AA$8),"")</f>
        <v/>
      </c>
      <c r="K3643" s="90"/>
      <c r="L3643" s="87"/>
      <c r="M3643" s="103">
        <f>IF(ISNUMBER('Форма 1'!AD3643),'Форма 1'!$H3643*VLOOKUP('Форма 1'!$F3643,'Придельники с 2022'!$B$4:$X$28,'Форма 1'!AD$8),"")</f>
        <v>21595878.443999998</v>
      </c>
      <c r="N3643" s="103">
        <f>IF(ISBLANK('Форма 1'!$AE3643),"",IF('Форма 1'!$AE3643=1,'Форма 1'!$H3643*VLOOKUP('Форма 1'!$F3643,'Придельники с 2022'!$B$4:$X$28,'Форма 1'!$AE$8,0),IF('Форма 1'!$AE3643=2,'Форма 1'!$H3643*VLOOKUP('Форма 1'!$F3643,'Придельники с 2022'!$B$4:$X$28,13,0),IF('Форма 1'!$AE3643=3,'Форма 1'!$H3643*VLOOKUP('Форма 1'!$F3643,'Придельники с 2022'!$B$4:$X$28,12,0)))))</f>
        <v>13167028.139999999</v>
      </c>
      <c r="O3643" s="103">
        <f>IF(ISNUMBER('Форма 1'!AF3643),'Форма 1'!$H3643*VLOOKUP('Форма 1'!$F3643,'Придельники с 2022'!$B$4:$X$28,'Форма 1'!AF$8),"")</f>
        <v>2933051.1839999999</v>
      </c>
      <c r="P3643" s="87"/>
      <c r="Q3643" s="103" t="str">
        <f>IF(ISNUMBER('Форма 1'!AH3643),'Форма 1'!$H3643*VLOOKUP('Форма 1'!$F3643,'Придельники с 2022'!$B$4:$X$28,'Форма 1'!AH$8),"")</f>
        <v/>
      </c>
      <c r="R3643" s="103" t="str">
        <f>IF(ISNUMBER('Форма 1'!AI3643),'Форма 1'!$H3643*VLOOKUP('Форма 1'!$F3643,'Придельники с 2022'!$B$4:$X$28,'Форма 1'!AI$8),"")</f>
        <v/>
      </c>
      <c r="S3643" s="103" t="str">
        <f>IF(ISNUMBER('Форма 1'!AJ3643),'Форма 1'!$H3643*VLOOKUP('Форма 1'!$F3643,'Придельники с 2022'!$B$4:$X$28,'Форма 1'!AJ$8),"")</f>
        <v/>
      </c>
      <c r="T3643" s="87"/>
    </row>
    <row r="3644" spans="1:20">
      <c r="A3644" s="188">
        <f t="shared" si="259"/>
        <v>484</v>
      </c>
      <c r="B3644" s="189" t="s">
        <v>3510</v>
      </c>
      <c r="C3644" s="99">
        <f t="shared" si="258"/>
        <v>1710140.6520000002</v>
      </c>
      <c r="D3644" s="103" t="str">
        <f>IF(ISNUMBER('Форма 1'!U3644),'Форма 1'!$H3644*VLOOKUP('Форма 1'!$F3644,'Придельники с 2022'!$B$4:$X$28,'Форма 1'!U$8),"")</f>
        <v/>
      </c>
      <c r="E3644" s="103" t="str">
        <f>IF(ISNUMBER('Форма 1'!V3644),'Форма 1'!$H3644*VLOOKUP('Форма 1'!$F3644,'Придельники с 2022'!$B$4:$X$28,'Форма 1'!V$8),"")</f>
        <v/>
      </c>
      <c r="F3644" s="103" t="str">
        <f>IF(ISNUMBER('Форма 1'!W3644),'Форма 1'!$H3644*VLOOKUP('Форма 1'!$F3644,'Придельники с 2022'!$B$4:$X$28,'Форма 1'!W$8),"")</f>
        <v/>
      </c>
      <c r="G3644" s="103" t="str">
        <f>IF(ISNUMBER('Форма 1'!X3644),'Форма 1'!$H3644*VLOOKUP('Форма 1'!$F3644,'Придельники с 2022'!$B$4:$X$28,'Форма 1'!X$8),"")</f>
        <v/>
      </c>
      <c r="H3644" s="103" t="str">
        <f>IF(ISNUMBER('Форма 1'!Y3644),'Форма 1'!$H3644*VLOOKUP('Форма 1'!$F3644,'Придельники с 2022'!$B$4:$X$28,'Форма 1'!Y$8),"")</f>
        <v/>
      </c>
      <c r="I3644" s="103" t="str">
        <f>IF(ISNUMBER('Форма 1'!Z3644),'Форма 1'!$H3644*VLOOKUP('Форма 1'!$F3644,'Придельники с 2022'!$B$4:$X$28,'Форма 1'!Z$8),"")</f>
        <v/>
      </c>
      <c r="J3644" s="103" t="str">
        <f>IF(ISNUMBER('Форма 1'!AA3644),'Форма 1'!$H3644*VLOOKUP('Форма 1'!$F3644,'Придельники с 2022'!$B$4:$X$28,'Форма 1'!AA$8),"")</f>
        <v/>
      </c>
      <c r="K3644" s="90"/>
      <c r="L3644" s="87"/>
      <c r="M3644" s="103" t="str">
        <f>IF(ISNUMBER('Форма 1'!AD3644),'Форма 1'!$H3644*VLOOKUP('Форма 1'!$F3644,'Придельники с 2022'!$B$4:$X$28,'Форма 1'!AD$8),"")</f>
        <v/>
      </c>
      <c r="N3644" s="103" t="str">
        <f>IF(ISBLANK('Форма 1'!$AE3644),"",IF('Форма 1'!$AE3644=1,'Форма 1'!$H3644*VLOOKUP('Форма 1'!$F3644,'Придельники с 2022'!$B$4:$X$28,'Форма 1'!$AE$8,0),IF('Форма 1'!$AE3644=2,'Форма 1'!$H3644*VLOOKUP('Форма 1'!$F3644,'Придельники с 2022'!$B$4:$X$28,13,0),IF('Форма 1'!$AE3644=3,'Форма 1'!$H3644*VLOOKUP('Форма 1'!$F3644,'Придельники с 2022'!$B$4:$X$28,12,0)))))</f>
        <v/>
      </c>
      <c r="O3644" s="103" t="str">
        <f>IF(ISNUMBER('Форма 1'!AF3644),'Форма 1'!$H3644*VLOOKUP('Форма 1'!$F3644,'Придельники с 2022'!$B$4:$X$28,'Форма 1'!AF$8),"")</f>
        <v/>
      </c>
      <c r="P3644" s="87"/>
      <c r="Q3644" s="103">
        <f>IF(ISNUMBER('Форма 1'!AH3644),'Форма 1'!$H3644*VLOOKUP('Форма 1'!$F3644,'Придельники с 2022'!$B$4:$X$28,'Форма 1'!AH$8),"")</f>
        <v>1710140.6520000002</v>
      </c>
      <c r="R3644" s="103" t="str">
        <f>IF(ISNUMBER('Форма 1'!AI3644),'Форма 1'!$H3644*VLOOKUP('Форма 1'!$F3644,'Придельники с 2022'!$B$4:$X$28,'Форма 1'!AI$8),"")</f>
        <v/>
      </c>
      <c r="S3644" s="103" t="str">
        <f>IF(ISNUMBER('Форма 1'!AJ3644),'Форма 1'!$H3644*VLOOKUP('Форма 1'!$F3644,'Придельники с 2022'!$B$4:$X$28,'Форма 1'!AJ$8),"")</f>
        <v/>
      </c>
      <c r="T3644" s="87"/>
    </row>
    <row r="3645" spans="1:20">
      <c r="A3645" s="188">
        <f t="shared" si="259"/>
        <v>485</v>
      </c>
      <c r="B3645" s="189" t="s">
        <v>3511</v>
      </c>
      <c r="C3645" s="99">
        <f t="shared" si="258"/>
        <v>9623673.3599999994</v>
      </c>
      <c r="D3645" s="103" t="str">
        <f>IF(ISNUMBER('Форма 1'!U3645),'Форма 1'!$H3645*VLOOKUP('Форма 1'!$F3645,'Придельники с 2022'!$B$4:$X$28,'Форма 1'!U$8),"")</f>
        <v/>
      </c>
      <c r="E3645" s="103" t="str">
        <f>IF(ISNUMBER('Форма 1'!V3645),'Форма 1'!$H3645*VLOOKUP('Форма 1'!$F3645,'Придельники с 2022'!$B$4:$X$28,'Форма 1'!V$8),"")</f>
        <v/>
      </c>
      <c r="F3645" s="103" t="str">
        <f>IF(ISNUMBER('Форма 1'!W3645),'Форма 1'!$H3645*VLOOKUP('Форма 1'!$F3645,'Придельники с 2022'!$B$4:$X$28,'Форма 1'!W$8),"")</f>
        <v/>
      </c>
      <c r="G3645" s="103">
        <f>IF(ISNUMBER('Форма 1'!X3645),'Форма 1'!$H3645*VLOOKUP('Форма 1'!$F3645,'Придельники с 2022'!$B$4:$X$28,'Форма 1'!X$8),"")</f>
        <v>1515616.2000000002</v>
      </c>
      <c r="H3645" s="103" t="str">
        <f>IF(ISNUMBER('Форма 1'!Y3645),'Форма 1'!$H3645*VLOOKUP('Форма 1'!$F3645,'Придельники с 2022'!$B$4:$X$28,'Форма 1'!Y$8),"")</f>
        <v/>
      </c>
      <c r="I3645" s="103" t="str">
        <f>IF(ISNUMBER('Форма 1'!Z3645),'Форма 1'!$H3645*VLOOKUP('Форма 1'!$F3645,'Придельники с 2022'!$B$4:$X$28,'Форма 1'!Z$8),"")</f>
        <v/>
      </c>
      <c r="J3645" s="103" t="str">
        <f>IF(ISNUMBER('Форма 1'!AA3645),'Форма 1'!$H3645*VLOOKUP('Форма 1'!$F3645,'Придельники с 2022'!$B$4:$X$28,'Форма 1'!AA$8),"")</f>
        <v/>
      </c>
      <c r="K3645" s="90"/>
      <c r="L3645" s="87"/>
      <c r="M3645" s="103" t="str">
        <f>IF(ISNUMBER('Форма 1'!AD3645),'Форма 1'!$H3645*VLOOKUP('Форма 1'!$F3645,'Придельники с 2022'!$B$4:$X$28,'Форма 1'!AD$8),"")</f>
        <v/>
      </c>
      <c r="N3645" s="103" t="str">
        <f>IF(ISBLANK('Форма 1'!$AE3645),"",IF('Форма 1'!$AE3645=1,'Форма 1'!$H3645*VLOOKUP('Форма 1'!$F3645,'Придельники с 2022'!$B$4:$X$28,'Форма 1'!$AE$8,0),IF('Форма 1'!$AE3645=2,'Форма 1'!$H3645*VLOOKUP('Форма 1'!$F3645,'Придельники с 2022'!$B$4:$X$28,13,0),IF('Форма 1'!$AE3645=3,'Форма 1'!$H3645*VLOOKUP('Форма 1'!$F3645,'Придельники с 2022'!$B$4:$X$28,12,0)))))</f>
        <v/>
      </c>
      <c r="O3645" s="103" t="str">
        <f>IF(ISNUMBER('Форма 1'!AF3645),'Форма 1'!$H3645*VLOOKUP('Форма 1'!$F3645,'Придельники с 2022'!$B$4:$X$28,'Форма 1'!AF$8),"")</f>
        <v/>
      </c>
      <c r="P3645" s="87"/>
      <c r="Q3645" s="103">
        <f>IF(ISNUMBER('Форма 1'!AH3645),'Форма 1'!$H3645*VLOOKUP('Форма 1'!$F3645,'Придельники с 2022'!$B$4:$X$28,'Форма 1'!AH$8),"")</f>
        <v>8108057.1600000001</v>
      </c>
      <c r="R3645" s="103" t="str">
        <f>IF(ISNUMBER('Форма 1'!AI3645),'Форма 1'!$H3645*VLOOKUP('Форма 1'!$F3645,'Придельники с 2022'!$B$4:$X$28,'Форма 1'!AI$8),"")</f>
        <v/>
      </c>
      <c r="S3645" s="103" t="str">
        <f>IF(ISNUMBER('Форма 1'!AJ3645),'Форма 1'!$H3645*VLOOKUP('Форма 1'!$F3645,'Придельники с 2022'!$B$4:$X$28,'Форма 1'!AJ$8),"")</f>
        <v/>
      </c>
      <c r="T3645" s="87"/>
    </row>
    <row r="3646" spans="1:20">
      <c r="A3646" s="188">
        <f t="shared" si="259"/>
        <v>486</v>
      </c>
      <c r="B3646" s="189" t="s">
        <v>3512</v>
      </c>
      <c r="C3646" s="99">
        <f t="shared" si="258"/>
        <v>6594599.0999999996</v>
      </c>
      <c r="D3646" s="103" t="str">
        <f>IF(ISNUMBER('Форма 1'!U3646),'Форма 1'!$H3646*VLOOKUP('Форма 1'!$F3646,'Придельники с 2022'!$B$4:$X$28,'Форма 1'!U$8),"")</f>
        <v/>
      </c>
      <c r="E3646" s="103" t="str">
        <f>IF(ISNUMBER('Форма 1'!V3646),'Форма 1'!$H3646*VLOOKUP('Форма 1'!$F3646,'Придельники с 2022'!$B$4:$X$28,'Форма 1'!V$8),"")</f>
        <v/>
      </c>
      <c r="F3646" s="103" t="str">
        <f>IF(ISNUMBER('Форма 1'!W3646),'Форма 1'!$H3646*VLOOKUP('Форма 1'!$F3646,'Придельники с 2022'!$B$4:$X$28,'Форма 1'!W$8),"")</f>
        <v/>
      </c>
      <c r="G3646" s="103" t="str">
        <f>IF(ISNUMBER('Форма 1'!X3646),'Форма 1'!$H3646*VLOOKUP('Форма 1'!$F3646,'Придельники с 2022'!$B$4:$X$28,'Форма 1'!X$8),"")</f>
        <v/>
      </c>
      <c r="H3646" s="103" t="str">
        <f>IF(ISNUMBER('Форма 1'!Y3646),'Форма 1'!$H3646*VLOOKUP('Форма 1'!$F3646,'Придельники с 2022'!$B$4:$X$28,'Форма 1'!Y$8),"")</f>
        <v/>
      </c>
      <c r="I3646" s="103" t="str">
        <f>IF(ISNUMBER('Форма 1'!Z3646),'Форма 1'!$H3646*VLOOKUP('Форма 1'!$F3646,'Придельники с 2022'!$B$4:$X$28,'Форма 1'!Z$8),"")</f>
        <v/>
      </c>
      <c r="J3646" s="103" t="str">
        <f>IF(ISNUMBER('Форма 1'!AA3646),'Форма 1'!$H3646*VLOOKUP('Форма 1'!$F3646,'Придельники с 2022'!$B$4:$X$28,'Форма 1'!AA$8),"")</f>
        <v/>
      </c>
      <c r="K3646" s="90"/>
      <c r="L3646" s="87"/>
      <c r="M3646" s="103">
        <f>IF(ISNUMBER('Форма 1'!AD3646),'Форма 1'!$H3646*VLOOKUP('Форма 1'!$F3646,'Придельники с 2022'!$B$4:$X$28,'Форма 1'!AD$8),"")</f>
        <v>6594599.0999999996</v>
      </c>
      <c r="N3646" s="103" t="str">
        <f>IF(ISBLANK('Форма 1'!$AE3646),"",IF('Форма 1'!$AE3646=1,'Форма 1'!$H3646*VLOOKUP('Форма 1'!$F3646,'Придельники с 2022'!$B$4:$X$28,'Форма 1'!$AE$8,0),IF('Форма 1'!$AE3646=2,'Форма 1'!$H3646*VLOOKUP('Форма 1'!$F3646,'Придельники с 2022'!$B$4:$X$28,13,0),IF('Форма 1'!$AE3646=3,'Форма 1'!$H3646*VLOOKUP('Форма 1'!$F3646,'Придельники с 2022'!$B$4:$X$28,12,0)))))</f>
        <v/>
      </c>
      <c r="O3646" s="103" t="str">
        <f>IF(ISNUMBER('Форма 1'!AF3646),'Форма 1'!$H3646*VLOOKUP('Форма 1'!$F3646,'Придельники с 2022'!$B$4:$X$28,'Форма 1'!AF$8),"")</f>
        <v/>
      </c>
      <c r="P3646" s="87"/>
      <c r="Q3646" s="103" t="str">
        <f>IF(ISNUMBER('Форма 1'!AH3646),'Форма 1'!$H3646*VLOOKUP('Форма 1'!$F3646,'Придельники с 2022'!$B$4:$X$28,'Форма 1'!AH$8),"")</f>
        <v/>
      </c>
      <c r="R3646" s="103" t="str">
        <f>IF(ISNUMBER('Форма 1'!AI3646),'Форма 1'!$H3646*VLOOKUP('Форма 1'!$F3646,'Придельники с 2022'!$B$4:$X$28,'Форма 1'!AI$8),"")</f>
        <v/>
      </c>
      <c r="S3646" s="103" t="str">
        <f>IF(ISNUMBER('Форма 1'!AJ3646),'Форма 1'!$H3646*VLOOKUP('Форма 1'!$F3646,'Придельники с 2022'!$B$4:$X$28,'Форма 1'!AJ$8),"")</f>
        <v/>
      </c>
      <c r="T3646" s="87"/>
    </row>
    <row r="3647" spans="1:20">
      <c r="A3647" s="188">
        <f t="shared" si="259"/>
        <v>487</v>
      </c>
      <c r="B3647" s="189" t="s">
        <v>3513</v>
      </c>
      <c r="C3647" s="99">
        <f t="shared" si="258"/>
        <v>1197525.8580000002</v>
      </c>
      <c r="D3647" s="103" t="str">
        <f>IF(ISNUMBER('Форма 1'!U3647),'Форма 1'!$H3647*VLOOKUP('Форма 1'!$F3647,'Придельники с 2022'!$B$4:$X$28,'Форма 1'!U$8),"")</f>
        <v/>
      </c>
      <c r="E3647" s="103" t="str">
        <f>IF(ISNUMBER('Форма 1'!V3647),'Форма 1'!$H3647*VLOOKUP('Форма 1'!$F3647,'Придельники с 2022'!$B$4:$X$28,'Форма 1'!V$8),"")</f>
        <v/>
      </c>
      <c r="F3647" s="103" t="str">
        <f>IF(ISNUMBER('Форма 1'!W3647),'Форма 1'!$H3647*VLOOKUP('Форма 1'!$F3647,'Придельники с 2022'!$B$4:$X$28,'Форма 1'!W$8),"")</f>
        <v/>
      </c>
      <c r="G3647" s="103" t="str">
        <f>IF(ISNUMBER('Форма 1'!X3647),'Форма 1'!$H3647*VLOOKUP('Форма 1'!$F3647,'Придельники с 2022'!$B$4:$X$28,'Форма 1'!X$8),"")</f>
        <v/>
      </c>
      <c r="H3647" s="103" t="str">
        <f>IF(ISNUMBER('Форма 1'!Y3647),'Форма 1'!$H3647*VLOOKUP('Форма 1'!$F3647,'Придельники с 2022'!$B$4:$X$28,'Форма 1'!Y$8),"")</f>
        <v/>
      </c>
      <c r="I3647" s="103" t="str">
        <f>IF(ISNUMBER('Форма 1'!Z3647),'Форма 1'!$H3647*VLOOKUP('Форма 1'!$F3647,'Придельники с 2022'!$B$4:$X$28,'Форма 1'!Z$8),"")</f>
        <v/>
      </c>
      <c r="J3647" s="103" t="str">
        <f>IF(ISNUMBER('Форма 1'!AA3647),'Форма 1'!$H3647*VLOOKUP('Форма 1'!$F3647,'Придельники с 2022'!$B$4:$X$28,'Форма 1'!AA$8),"")</f>
        <v/>
      </c>
      <c r="K3647" s="90"/>
      <c r="L3647" s="87"/>
      <c r="M3647" s="103" t="str">
        <f>IF(ISNUMBER('Форма 1'!AD3647),'Форма 1'!$H3647*VLOOKUP('Форма 1'!$F3647,'Придельники с 2022'!$B$4:$X$28,'Форма 1'!AD$8),"")</f>
        <v/>
      </c>
      <c r="N3647" s="103" t="str">
        <f>IF(ISBLANK('Форма 1'!$AE3647),"",IF('Форма 1'!$AE3647=1,'Форма 1'!$H3647*VLOOKUP('Форма 1'!$F3647,'Придельники с 2022'!$B$4:$X$28,'Форма 1'!$AE$8,0),IF('Форма 1'!$AE3647=2,'Форма 1'!$H3647*VLOOKUP('Форма 1'!$F3647,'Придельники с 2022'!$B$4:$X$28,13,0),IF('Форма 1'!$AE3647=3,'Форма 1'!$H3647*VLOOKUP('Форма 1'!$F3647,'Придельники с 2022'!$B$4:$X$28,12,0)))))</f>
        <v/>
      </c>
      <c r="O3647" s="103" t="str">
        <f>IF(ISNUMBER('Форма 1'!AF3647),'Форма 1'!$H3647*VLOOKUP('Форма 1'!$F3647,'Придельники с 2022'!$B$4:$X$28,'Форма 1'!AF$8),"")</f>
        <v/>
      </c>
      <c r="P3647" s="87"/>
      <c r="Q3647" s="103">
        <f>IF(ISNUMBER('Форма 1'!AH3647),'Форма 1'!$H3647*VLOOKUP('Форма 1'!$F3647,'Придельники с 2022'!$B$4:$X$28,'Форма 1'!AH$8),"")</f>
        <v>1197525.8580000002</v>
      </c>
      <c r="R3647" s="103" t="str">
        <f>IF(ISNUMBER('Форма 1'!AI3647),'Форма 1'!$H3647*VLOOKUP('Форма 1'!$F3647,'Придельники с 2022'!$B$4:$X$28,'Форма 1'!AI$8),"")</f>
        <v/>
      </c>
      <c r="S3647" s="103" t="str">
        <f>IF(ISNUMBER('Форма 1'!AJ3647),'Форма 1'!$H3647*VLOOKUP('Форма 1'!$F3647,'Придельники с 2022'!$B$4:$X$28,'Форма 1'!AJ$8),"")</f>
        <v/>
      </c>
      <c r="T3647" s="87"/>
    </row>
    <row r="3648" spans="1:20">
      <c r="A3648" s="188">
        <f t="shared" si="259"/>
        <v>488</v>
      </c>
      <c r="B3648" s="189" t="s">
        <v>3514</v>
      </c>
      <c r="C3648" s="99">
        <f t="shared" si="258"/>
        <v>2142970.3658999996</v>
      </c>
      <c r="D3648" s="103">
        <f>IF(ISNUMBER('Форма 1'!U3648),'Форма 1'!$H3648*VLOOKUP('Форма 1'!$F3648,'Придельники с 2022'!$B$4:$X$28,'Форма 1'!U$8),"")</f>
        <v>2142970.3658999996</v>
      </c>
      <c r="E3648" s="103" t="str">
        <f>IF(ISNUMBER('Форма 1'!V3648),'Форма 1'!$H3648*VLOOKUP('Форма 1'!$F3648,'Придельники с 2022'!$B$4:$X$28,'Форма 1'!V$8),"")</f>
        <v/>
      </c>
      <c r="F3648" s="103" t="str">
        <f>IF(ISNUMBER('Форма 1'!W3648),'Форма 1'!$H3648*VLOOKUP('Форма 1'!$F3648,'Придельники с 2022'!$B$4:$X$28,'Форма 1'!W$8),"")</f>
        <v/>
      </c>
      <c r="G3648" s="103" t="str">
        <f>IF(ISNUMBER('Форма 1'!X3648),'Форма 1'!$H3648*VLOOKUP('Форма 1'!$F3648,'Придельники с 2022'!$B$4:$X$28,'Форма 1'!X$8),"")</f>
        <v/>
      </c>
      <c r="H3648" s="103" t="str">
        <f>IF(ISNUMBER('Форма 1'!Y3648),'Форма 1'!$H3648*VLOOKUP('Форма 1'!$F3648,'Придельники с 2022'!$B$4:$X$28,'Форма 1'!Y$8),"")</f>
        <v/>
      </c>
      <c r="I3648" s="103" t="str">
        <f>IF(ISNUMBER('Форма 1'!Z3648),'Форма 1'!$H3648*VLOOKUP('Форма 1'!$F3648,'Придельники с 2022'!$B$4:$X$28,'Форма 1'!Z$8),"")</f>
        <v/>
      </c>
      <c r="J3648" s="103" t="str">
        <f>IF(ISNUMBER('Форма 1'!AA3648),'Форма 1'!$H3648*VLOOKUP('Форма 1'!$F3648,'Придельники с 2022'!$B$4:$X$28,'Форма 1'!AA$8),"")</f>
        <v/>
      </c>
      <c r="K3648" s="90"/>
      <c r="L3648" s="87"/>
      <c r="M3648" s="103" t="str">
        <f>IF(ISNUMBER('Форма 1'!AD3648),'Форма 1'!$H3648*VLOOKUP('Форма 1'!$F3648,'Придельники с 2022'!$B$4:$X$28,'Форма 1'!AD$8),"")</f>
        <v/>
      </c>
      <c r="N3648" s="103" t="str">
        <f>IF(ISBLANK('Форма 1'!$AE3648),"",IF('Форма 1'!$AE3648=1,'Форма 1'!$H3648*VLOOKUP('Форма 1'!$F3648,'Придельники с 2022'!$B$4:$X$28,'Форма 1'!$AE$8,0),IF('Форма 1'!$AE3648=2,'Форма 1'!$H3648*VLOOKUP('Форма 1'!$F3648,'Придельники с 2022'!$B$4:$X$28,13,0),IF('Форма 1'!$AE3648=3,'Форма 1'!$H3648*VLOOKUP('Форма 1'!$F3648,'Придельники с 2022'!$B$4:$X$28,12,0)))))</f>
        <v/>
      </c>
      <c r="O3648" s="103" t="str">
        <f>IF(ISNUMBER('Форма 1'!AF3648),'Форма 1'!$H3648*VLOOKUP('Форма 1'!$F3648,'Придельники с 2022'!$B$4:$X$28,'Форма 1'!AF$8),"")</f>
        <v/>
      </c>
      <c r="P3648" s="87"/>
      <c r="Q3648" s="103" t="str">
        <f>IF(ISNUMBER('Форма 1'!AH3648),'Форма 1'!$H3648*VLOOKUP('Форма 1'!$F3648,'Придельники с 2022'!$B$4:$X$28,'Форма 1'!AH$8),"")</f>
        <v/>
      </c>
      <c r="R3648" s="103" t="str">
        <f>IF(ISNUMBER('Форма 1'!AI3648),'Форма 1'!$H3648*VLOOKUP('Форма 1'!$F3648,'Придельники с 2022'!$B$4:$X$28,'Форма 1'!AI$8),"")</f>
        <v/>
      </c>
      <c r="S3648" s="103" t="str">
        <f>IF(ISNUMBER('Форма 1'!AJ3648),'Форма 1'!$H3648*VLOOKUP('Форма 1'!$F3648,'Придельники с 2022'!$B$4:$X$28,'Форма 1'!AJ$8),"")</f>
        <v/>
      </c>
      <c r="T3648" s="87"/>
    </row>
    <row r="3649" spans="1:20">
      <c r="A3649" s="188">
        <f t="shared" si="259"/>
        <v>489</v>
      </c>
      <c r="B3649" s="189" t="s">
        <v>3515</v>
      </c>
      <c r="C3649" s="99">
        <f t="shared" ref="C3649:C3711" si="260">SUM(D3649:J3649,L3649:T3649)</f>
        <v>2522342.8230000003</v>
      </c>
      <c r="D3649" s="103">
        <f>IF(ISNUMBER('Форма 1'!U3649),'Форма 1'!$H3649*VLOOKUP('Форма 1'!$F3649,'Придельники с 2022'!$B$4:$X$28,'Форма 1'!U$8),"")</f>
        <v>2522342.8230000003</v>
      </c>
      <c r="E3649" s="103" t="str">
        <f>IF(ISNUMBER('Форма 1'!V3649),'Форма 1'!$H3649*VLOOKUP('Форма 1'!$F3649,'Придельники с 2022'!$B$4:$X$28,'Форма 1'!V$8),"")</f>
        <v/>
      </c>
      <c r="F3649" s="103" t="str">
        <f>IF(ISNUMBER('Форма 1'!W3649),'Форма 1'!$H3649*VLOOKUP('Форма 1'!$F3649,'Придельники с 2022'!$B$4:$X$28,'Форма 1'!W$8),"")</f>
        <v/>
      </c>
      <c r="G3649" s="103" t="str">
        <f>IF(ISNUMBER('Форма 1'!X3649),'Форма 1'!$H3649*VLOOKUP('Форма 1'!$F3649,'Придельники с 2022'!$B$4:$X$28,'Форма 1'!X$8),"")</f>
        <v/>
      </c>
      <c r="H3649" s="103" t="str">
        <f>IF(ISNUMBER('Форма 1'!Y3649),'Форма 1'!$H3649*VLOOKUP('Форма 1'!$F3649,'Придельники с 2022'!$B$4:$X$28,'Форма 1'!Y$8),"")</f>
        <v/>
      </c>
      <c r="I3649" s="103" t="str">
        <f>IF(ISNUMBER('Форма 1'!Z3649),'Форма 1'!$H3649*VLOOKUP('Форма 1'!$F3649,'Придельники с 2022'!$B$4:$X$28,'Форма 1'!Z$8),"")</f>
        <v/>
      </c>
      <c r="J3649" s="103" t="str">
        <f>IF(ISNUMBER('Форма 1'!AA3649),'Форма 1'!$H3649*VLOOKUP('Форма 1'!$F3649,'Придельники с 2022'!$B$4:$X$28,'Форма 1'!AA$8),"")</f>
        <v/>
      </c>
      <c r="K3649" s="90"/>
      <c r="L3649" s="87"/>
      <c r="M3649" s="103" t="str">
        <f>IF(ISNUMBER('Форма 1'!AD3649),'Форма 1'!$H3649*VLOOKUP('Форма 1'!$F3649,'Придельники с 2022'!$B$4:$X$28,'Форма 1'!AD$8),"")</f>
        <v/>
      </c>
      <c r="N3649" s="103" t="str">
        <f>IF(ISBLANK('Форма 1'!$AE3649),"",IF('Форма 1'!$AE3649=1,'Форма 1'!$H3649*VLOOKUP('Форма 1'!$F3649,'Придельники с 2022'!$B$4:$X$28,'Форма 1'!$AE$8,0),IF('Форма 1'!$AE3649=2,'Форма 1'!$H3649*VLOOKUP('Форма 1'!$F3649,'Придельники с 2022'!$B$4:$X$28,13,0),IF('Форма 1'!$AE3649=3,'Форма 1'!$H3649*VLOOKUP('Форма 1'!$F3649,'Придельники с 2022'!$B$4:$X$28,12,0)))))</f>
        <v/>
      </c>
      <c r="O3649" s="103" t="str">
        <f>IF(ISNUMBER('Форма 1'!AF3649),'Форма 1'!$H3649*VLOOKUP('Форма 1'!$F3649,'Придельники с 2022'!$B$4:$X$28,'Форма 1'!AF$8),"")</f>
        <v/>
      </c>
      <c r="P3649" s="87"/>
      <c r="Q3649" s="103" t="str">
        <f>IF(ISNUMBER('Форма 1'!AH3649),'Форма 1'!$H3649*VLOOKUP('Форма 1'!$F3649,'Придельники с 2022'!$B$4:$X$28,'Форма 1'!AH$8),"")</f>
        <v/>
      </c>
      <c r="R3649" s="103" t="str">
        <f>IF(ISNUMBER('Форма 1'!AI3649),'Форма 1'!$H3649*VLOOKUP('Форма 1'!$F3649,'Придельники с 2022'!$B$4:$X$28,'Форма 1'!AI$8),"")</f>
        <v/>
      </c>
      <c r="S3649" s="103" t="str">
        <f>IF(ISNUMBER('Форма 1'!AJ3649),'Форма 1'!$H3649*VLOOKUP('Форма 1'!$F3649,'Придельники с 2022'!$B$4:$X$28,'Форма 1'!AJ$8),"")</f>
        <v/>
      </c>
      <c r="T3649" s="87"/>
    </row>
    <row r="3650" spans="1:20">
      <c r="A3650" s="188">
        <f t="shared" si="259"/>
        <v>490</v>
      </c>
      <c r="B3650" s="189" t="s">
        <v>3516</v>
      </c>
      <c r="C3650" s="99">
        <f t="shared" si="260"/>
        <v>5557017.8399999999</v>
      </c>
      <c r="D3650" s="103" t="str">
        <f>IF(ISNUMBER('Форма 1'!U3650),'Форма 1'!$H3650*VLOOKUP('Форма 1'!$F3650,'Придельники с 2022'!$B$4:$X$28,'Форма 1'!U$8),"")</f>
        <v/>
      </c>
      <c r="E3650" s="103" t="str">
        <f>IF(ISNUMBER('Форма 1'!V3650),'Форма 1'!$H3650*VLOOKUP('Форма 1'!$F3650,'Придельники с 2022'!$B$4:$X$28,'Форма 1'!V$8),"")</f>
        <v/>
      </c>
      <c r="F3650" s="103" t="str">
        <f>IF(ISNUMBER('Форма 1'!W3650),'Форма 1'!$H3650*VLOOKUP('Форма 1'!$F3650,'Придельники с 2022'!$B$4:$X$28,'Форма 1'!W$8),"")</f>
        <v/>
      </c>
      <c r="G3650" s="103" t="str">
        <f>IF(ISNUMBER('Форма 1'!X3650),'Форма 1'!$H3650*VLOOKUP('Форма 1'!$F3650,'Придельники с 2022'!$B$4:$X$28,'Форма 1'!X$8),"")</f>
        <v/>
      </c>
      <c r="H3650" s="103" t="str">
        <f>IF(ISNUMBER('Форма 1'!Y3650),'Форма 1'!$H3650*VLOOKUP('Форма 1'!$F3650,'Придельники с 2022'!$B$4:$X$28,'Форма 1'!Y$8),"")</f>
        <v/>
      </c>
      <c r="I3650" s="103" t="str">
        <f>IF(ISNUMBER('Форма 1'!Z3650),'Форма 1'!$H3650*VLOOKUP('Форма 1'!$F3650,'Придельники с 2022'!$B$4:$X$28,'Форма 1'!Z$8),"")</f>
        <v/>
      </c>
      <c r="J3650" s="103" t="str">
        <f>IF(ISNUMBER('Форма 1'!AA3650),'Форма 1'!$H3650*VLOOKUP('Форма 1'!$F3650,'Придельники с 2022'!$B$4:$X$28,'Форма 1'!AA$8),"")</f>
        <v/>
      </c>
      <c r="K3650" s="90">
        <v>2</v>
      </c>
      <c r="L3650" s="87">
        <f>2778508.92*K3650</f>
        <v>5557017.8399999999</v>
      </c>
      <c r="M3650" s="103" t="str">
        <f>IF(ISNUMBER('Форма 1'!AD3650),'Форма 1'!$H3650*VLOOKUP('Форма 1'!$F3650,'Придельники с 2022'!$B$4:$X$28,'Форма 1'!AD$8),"")</f>
        <v/>
      </c>
      <c r="N3650" s="103" t="str">
        <f>IF(ISBLANK('Форма 1'!$AE3650),"",IF('Форма 1'!$AE3650=1,'Форма 1'!$H3650*VLOOKUP('Форма 1'!$F3650,'Придельники с 2022'!$B$4:$X$28,'Форма 1'!$AE$8,0),IF('Форма 1'!$AE3650=2,'Форма 1'!$H3650*VLOOKUP('Форма 1'!$F3650,'Придельники с 2022'!$B$4:$X$28,13,0),IF('Форма 1'!$AE3650=3,'Форма 1'!$H3650*VLOOKUP('Форма 1'!$F3650,'Придельники с 2022'!$B$4:$X$28,12,0)))))</f>
        <v/>
      </c>
      <c r="O3650" s="103" t="str">
        <f>IF(ISNUMBER('Форма 1'!AF3650),'Форма 1'!$H3650*VLOOKUP('Форма 1'!$F3650,'Придельники с 2022'!$B$4:$X$28,'Форма 1'!AF$8),"")</f>
        <v/>
      </c>
      <c r="P3650" s="87"/>
      <c r="Q3650" s="103" t="str">
        <f>IF(ISNUMBER('Форма 1'!AH3650),'Форма 1'!$H3650*VLOOKUP('Форма 1'!$F3650,'Придельники с 2022'!$B$4:$X$28,'Форма 1'!AH$8),"")</f>
        <v/>
      </c>
      <c r="R3650" s="103" t="str">
        <f>IF(ISNUMBER('Форма 1'!AI3650),'Форма 1'!$H3650*VLOOKUP('Форма 1'!$F3650,'Придельники с 2022'!$B$4:$X$28,'Форма 1'!AI$8),"")</f>
        <v/>
      </c>
      <c r="S3650" s="103" t="str">
        <f>IF(ISNUMBER('Форма 1'!AJ3650),'Форма 1'!$H3650*VLOOKUP('Форма 1'!$F3650,'Придельники с 2022'!$B$4:$X$28,'Форма 1'!AJ$8),"")</f>
        <v/>
      </c>
      <c r="T3650" s="87"/>
    </row>
    <row r="3651" spans="1:20">
      <c r="A3651" s="188">
        <f t="shared" si="259"/>
        <v>491</v>
      </c>
      <c r="B3651" s="189" t="s">
        <v>3517</v>
      </c>
      <c r="C3651" s="99">
        <f t="shared" si="260"/>
        <v>1748589.6839999999</v>
      </c>
      <c r="D3651" s="103" t="str">
        <f>IF(ISNUMBER('Форма 1'!U3651),'Форма 1'!$H3651*VLOOKUP('Форма 1'!$F3651,'Придельники с 2022'!$B$4:$X$28,'Форма 1'!U$8),"")</f>
        <v/>
      </c>
      <c r="E3651" s="103" t="str">
        <f>IF(ISNUMBER('Форма 1'!V3651),'Форма 1'!$H3651*VLOOKUP('Форма 1'!$F3651,'Придельники с 2022'!$B$4:$X$28,'Форма 1'!V$8),"")</f>
        <v/>
      </c>
      <c r="F3651" s="103" t="str">
        <f>IF(ISNUMBER('Форма 1'!W3651),'Форма 1'!$H3651*VLOOKUP('Форма 1'!$F3651,'Придельники с 2022'!$B$4:$X$28,'Форма 1'!W$8),"")</f>
        <v/>
      </c>
      <c r="G3651" s="103" t="str">
        <f>IF(ISNUMBER('Форма 1'!X3651),'Форма 1'!$H3651*VLOOKUP('Форма 1'!$F3651,'Придельники с 2022'!$B$4:$X$28,'Форма 1'!X$8),"")</f>
        <v/>
      </c>
      <c r="H3651" s="103" t="str">
        <f>IF(ISNUMBER('Форма 1'!Y3651),'Форма 1'!$H3651*VLOOKUP('Форма 1'!$F3651,'Придельники с 2022'!$B$4:$X$28,'Форма 1'!Y$8),"")</f>
        <v/>
      </c>
      <c r="I3651" s="103" t="str">
        <f>IF(ISNUMBER('Форма 1'!Z3651),'Форма 1'!$H3651*VLOOKUP('Форма 1'!$F3651,'Придельники с 2022'!$B$4:$X$28,'Форма 1'!Z$8),"")</f>
        <v/>
      </c>
      <c r="J3651" s="103" t="str">
        <f>IF(ISNUMBER('Форма 1'!AA3651),'Форма 1'!$H3651*VLOOKUP('Форма 1'!$F3651,'Придельники с 2022'!$B$4:$X$28,'Форма 1'!AA$8),"")</f>
        <v/>
      </c>
      <c r="K3651" s="90"/>
      <c r="L3651" s="87"/>
      <c r="M3651" s="103" t="str">
        <f>IF(ISNUMBER('Форма 1'!AD3651),'Форма 1'!$H3651*VLOOKUP('Форма 1'!$F3651,'Придельники с 2022'!$B$4:$X$28,'Форма 1'!AD$8),"")</f>
        <v/>
      </c>
      <c r="N3651" s="103" t="str">
        <f>IF(ISBLANK('Форма 1'!$AE3651),"",IF('Форма 1'!$AE3651=1,'Форма 1'!$H3651*VLOOKUP('Форма 1'!$F3651,'Придельники с 2022'!$B$4:$X$28,'Форма 1'!$AE$8,0),IF('Форма 1'!$AE3651=2,'Форма 1'!$H3651*VLOOKUP('Форма 1'!$F3651,'Придельники с 2022'!$B$4:$X$28,13,0),IF('Форма 1'!$AE3651=3,'Форма 1'!$H3651*VLOOKUP('Форма 1'!$F3651,'Придельники с 2022'!$B$4:$X$28,12,0)))))</f>
        <v/>
      </c>
      <c r="O3651" s="103">
        <f>IF(ISNUMBER('Форма 1'!AF3651),'Форма 1'!$H3651*VLOOKUP('Форма 1'!$F3651,'Придельники с 2022'!$B$4:$X$28,'Форма 1'!AF$8),"")</f>
        <v>1748589.6839999999</v>
      </c>
      <c r="P3651" s="87"/>
      <c r="Q3651" s="103" t="str">
        <f>IF(ISNUMBER('Форма 1'!AH3651),'Форма 1'!$H3651*VLOOKUP('Форма 1'!$F3651,'Придельники с 2022'!$B$4:$X$28,'Форма 1'!AH$8),"")</f>
        <v/>
      </c>
      <c r="R3651" s="103" t="str">
        <f>IF(ISNUMBER('Форма 1'!AI3651),'Форма 1'!$H3651*VLOOKUP('Форма 1'!$F3651,'Придельники с 2022'!$B$4:$X$28,'Форма 1'!AI$8),"")</f>
        <v/>
      </c>
      <c r="S3651" s="103" t="str">
        <f>IF(ISNUMBER('Форма 1'!AJ3651),'Форма 1'!$H3651*VLOOKUP('Форма 1'!$F3651,'Придельники с 2022'!$B$4:$X$28,'Форма 1'!AJ$8),"")</f>
        <v/>
      </c>
      <c r="T3651" s="87"/>
    </row>
    <row r="3652" spans="1:20">
      <c r="A3652" s="188">
        <f t="shared" si="259"/>
        <v>492</v>
      </c>
      <c r="B3652" s="189" t="s">
        <v>3518</v>
      </c>
      <c r="C3652" s="99">
        <f t="shared" si="260"/>
        <v>4870575.2324000001</v>
      </c>
      <c r="D3652" s="103" t="str">
        <f>IF(ISNUMBER('Форма 1'!U3652),'Форма 1'!$H3652*VLOOKUP('Форма 1'!$F3652,'Придельники с 2022'!$B$4:$X$28,'Форма 1'!U$8),"")</f>
        <v/>
      </c>
      <c r="E3652" s="103">
        <f>IF(ISNUMBER('Форма 1'!V3652),'Форма 1'!$H3652*VLOOKUP('Форма 1'!$F3652,'Придельники с 2022'!$B$4:$X$28,'Форма 1'!V$8),"")</f>
        <v>4870575.2324000001</v>
      </c>
      <c r="F3652" s="103" t="str">
        <f>IF(ISNUMBER('Форма 1'!W3652),'Форма 1'!$H3652*VLOOKUP('Форма 1'!$F3652,'Придельники с 2022'!$B$4:$X$28,'Форма 1'!W$8),"")</f>
        <v/>
      </c>
      <c r="G3652" s="103" t="str">
        <f>IF(ISNUMBER('Форма 1'!X3652),'Форма 1'!$H3652*VLOOKUP('Форма 1'!$F3652,'Придельники с 2022'!$B$4:$X$28,'Форма 1'!X$8),"")</f>
        <v/>
      </c>
      <c r="H3652" s="103" t="str">
        <f>IF(ISNUMBER('Форма 1'!Y3652),'Форма 1'!$H3652*VLOOKUP('Форма 1'!$F3652,'Придельники с 2022'!$B$4:$X$28,'Форма 1'!Y$8),"")</f>
        <v/>
      </c>
      <c r="I3652" s="103" t="str">
        <f>IF(ISNUMBER('Форма 1'!Z3652),'Форма 1'!$H3652*VLOOKUP('Форма 1'!$F3652,'Придельники с 2022'!$B$4:$X$28,'Форма 1'!Z$8),"")</f>
        <v/>
      </c>
      <c r="J3652" s="103" t="str">
        <f>IF(ISNUMBER('Форма 1'!AA3652),'Форма 1'!$H3652*VLOOKUP('Форма 1'!$F3652,'Придельники с 2022'!$B$4:$X$28,'Форма 1'!AA$8),"")</f>
        <v/>
      </c>
      <c r="K3652" s="90"/>
      <c r="L3652" s="87"/>
      <c r="M3652" s="103" t="str">
        <f>IF(ISNUMBER('Форма 1'!AD3652),'Форма 1'!$H3652*VLOOKUP('Форма 1'!$F3652,'Придельники с 2022'!$B$4:$X$28,'Форма 1'!AD$8),"")</f>
        <v/>
      </c>
      <c r="N3652" s="103" t="str">
        <f>IF(ISBLANK('Форма 1'!$AE3652),"",IF('Форма 1'!$AE3652=1,'Форма 1'!$H3652*VLOOKUP('Форма 1'!$F3652,'Придельники с 2022'!$B$4:$X$28,'Форма 1'!$AE$8,0),IF('Форма 1'!$AE3652=2,'Форма 1'!$H3652*VLOOKUP('Форма 1'!$F3652,'Придельники с 2022'!$B$4:$X$28,13,0),IF('Форма 1'!$AE3652=3,'Форма 1'!$H3652*VLOOKUP('Форма 1'!$F3652,'Придельники с 2022'!$B$4:$X$28,12,0)))))</f>
        <v/>
      </c>
      <c r="O3652" s="103" t="str">
        <f>IF(ISNUMBER('Форма 1'!AF3652),'Форма 1'!$H3652*VLOOKUP('Форма 1'!$F3652,'Придельники с 2022'!$B$4:$X$28,'Форма 1'!AF$8),"")</f>
        <v/>
      </c>
      <c r="P3652" s="87"/>
      <c r="Q3652" s="103" t="str">
        <f>IF(ISNUMBER('Форма 1'!AH3652),'Форма 1'!$H3652*VLOOKUP('Форма 1'!$F3652,'Придельники с 2022'!$B$4:$X$28,'Форма 1'!AH$8),"")</f>
        <v/>
      </c>
      <c r="R3652" s="103" t="str">
        <f>IF(ISNUMBER('Форма 1'!AI3652),'Форма 1'!$H3652*VLOOKUP('Форма 1'!$F3652,'Придельники с 2022'!$B$4:$X$28,'Форма 1'!AI$8),"")</f>
        <v/>
      </c>
      <c r="S3652" s="103" t="str">
        <f>IF(ISNUMBER('Форма 1'!AJ3652),'Форма 1'!$H3652*VLOOKUP('Форма 1'!$F3652,'Придельники с 2022'!$B$4:$X$28,'Форма 1'!AJ$8),"")</f>
        <v/>
      </c>
      <c r="T3652" s="87"/>
    </row>
    <row r="3653" spans="1:20">
      <c r="A3653" s="188">
        <f t="shared" si="259"/>
        <v>493</v>
      </c>
      <c r="B3653" s="189" t="s">
        <v>3519</v>
      </c>
      <c r="C3653" s="99">
        <f t="shared" si="260"/>
        <v>11410316.240000002</v>
      </c>
      <c r="D3653" s="103" t="str">
        <f>IF(ISNUMBER('Форма 1'!U3653),'Форма 1'!$H3653*VLOOKUP('Форма 1'!$F3653,'Придельники с 2022'!$B$4:$X$28,'Форма 1'!U$8),"")</f>
        <v/>
      </c>
      <c r="E3653" s="103" t="str">
        <f>IF(ISNUMBER('Форма 1'!V3653),'Форма 1'!$H3653*VLOOKUP('Форма 1'!$F3653,'Придельники с 2022'!$B$4:$X$28,'Форма 1'!V$8),"")</f>
        <v/>
      </c>
      <c r="F3653" s="103" t="str">
        <f>IF(ISNUMBER('Форма 1'!W3653),'Форма 1'!$H3653*VLOOKUP('Форма 1'!$F3653,'Придельники с 2022'!$B$4:$X$28,'Форма 1'!W$8),"")</f>
        <v/>
      </c>
      <c r="G3653" s="103">
        <f>IF(ISNUMBER('Форма 1'!X3653),'Форма 1'!$H3653*VLOOKUP('Форма 1'!$F3653,'Придельники с 2022'!$B$4:$X$28,'Форма 1'!X$8),"")</f>
        <v>1646176.3600000003</v>
      </c>
      <c r="H3653" s="103">
        <f>IF(ISNUMBER('Форма 1'!Y3653),'Форма 1'!$H3653*VLOOKUP('Форма 1'!$F3653,'Придельники с 2022'!$B$4:$X$28,'Форма 1'!Y$8),"")</f>
        <v>4336973.4000000004</v>
      </c>
      <c r="I3653" s="103" t="str">
        <f>IF(ISNUMBER('Форма 1'!Z3653),'Форма 1'!$H3653*VLOOKUP('Форма 1'!$F3653,'Придельники с 2022'!$B$4:$X$28,'Форма 1'!Z$8),"")</f>
        <v/>
      </c>
      <c r="J3653" s="103">
        <f>IF(ISNUMBER('Форма 1'!AA3653),'Форма 1'!$H3653*VLOOKUP('Форма 1'!$F3653,'Придельники с 2022'!$B$4:$X$28,'Форма 1'!AA$8),"")</f>
        <v>5427166.4800000004</v>
      </c>
      <c r="K3653" s="90"/>
      <c r="L3653" s="87"/>
      <c r="M3653" s="103" t="str">
        <f>IF(ISNUMBER('Форма 1'!AD3653),'Форма 1'!$H3653*VLOOKUP('Форма 1'!$F3653,'Придельники с 2022'!$B$4:$X$28,'Форма 1'!AD$8),"")</f>
        <v/>
      </c>
      <c r="N3653" s="103" t="str">
        <f>IF(ISBLANK('Форма 1'!$AE3653),"",IF('Форма 1'!$AE3653=1,'Форма 1'!$H3653*VLOOKUP('Форма 1'!$F3653,'Придельники с 2022'!$B$4:$X$28,'Форма 1'!$AE$8,0),IF('Форма 1'!$AE3653=2,'Форма 1'!$H3653*VLOOKUP('Форма 1'!$F3653,'Придельники с 2022'!$B$4:$X$28,13,0),IF('Форма 1'!$AE3653=3,'Форма 1'!$H3653*VLOOKUP('Форма 1'!$F3653,'Придельники с 2022'!$B$4:$X$28,12,0)))))</f>
        <v/>
      </c>
      <c r="O3653" s="103" t="str">
        <f>IF(ISNUMBER('Форма 1'!AF3653),'Форма 1'!$H3653*VLOOKUP('Форма 1'!$F3653,'Придельники с 2022'!$B$4:$X$28,'Форма 1'!AF$8),"")</f>
        <v/>
      </c>
      <c r="P3653" s="87"/>
      <c r="Q3653" s="103" t="str">
        <f>IF(ISNUMBER('Форма 1'!AH3653),'Форма 1'!$H3653*VLOOKUP('Форма 1'!$F3653,'Придельники с 2022'!$B$4:$X$28,'Форма 1'!AH$8),"")</f>
        <v/>
      </c>
      <c r="R3653" s="103" t="str">
        <f>IF(ISNUMBER('Форма 1'!AI3653),'Форма 1'!$H3653*VLOOKUP('Форма 1'!$F3653,'Придельники с 2022'!$B$4:$X$28,'Форма 1'!AI$8),"")</f>
        <v/>
      </c>
      <c r="S3653" s="103" t="str">
        <f>IF(ISNUMBER('Форма 1'!AJ3653),'Форма 1'!$H3653*VLOOKUP('Форма 1'!$F3653,'Придельники с 2022'!$B$4:$X$28,'Форма 1'!AJ$8),"")</f>
        <v/>
      </c>
      <c r="T3653" s="87"/>
    </row>
    <row r="3654" spans="1:20">
      <c r="A3654" s="188">
        <f t="shared" si="259"/>
        <v>494</v>
      </c>
      <c r="B3654" s="189" t="s">
        <v>3520</v>
      </c>
      <c r="C3654" s="99">
        <f t="shared" si="260"/>
        <v>1852796.3352000001</v>
      </c>
      <c r="D3654" s="103" t="str">
        <f>IF(ISNUMBER('Форма 1'!U3654),'Форма 1'!$H3654*VLOOKUP('Форма 1'!$F3654,'Придельники с 2022'!$B$4:$X$28,'Форма 1'!U$8),"")</f>
        <v/>
      </c>
      <c r="E3654" s="103" t="str">
        <f>IF(ISNUMBER('Форма 1'!V3654),'Форма 1'!$H3654*VLOOKUP('Форма 1'!$F3654,'Придельники с 2022'!$B$4:$X$28,'Форма 1'!V$8),"")</f>
        <v/>
      </c>
      <c r="F3654" s="103" t="str">
        <f>IF(ISNUMBER('Форма 1'!W3654),'Форма 1'!$H3654*VLOOKUP('Форма 1'!$F3654,'Придельники с 2022'!$B$4:$X$28,'Форма 1'!W$8),"")</f>
        <v/>
      </c>
      <c r="G3654" s="103" t="str">
        <f>IF(ISNUMBER('Форма 1'!X3654),'Форма 1'!$H3654*VLOOKUP('Форма 1'!$F3654,'Придельники с 2022'!$B$4:$X$28,'Форма 1'!X$8),"")</f>
        <v/>
      </c>
      <c r="H3654" s="103" t="str">
        <f>IF(ISNUMBER('Форма 1'!Y3654),'Форма 1'!$H3654*VLOOKUP('Форма 1'!$F3654,'Придельники с 2022'!$B$4:$X$28,'Форма 1'!Y$8),"")</f>
        <v/>
      </c>
      <c r="I3654" s="103" t="str">
        <f>IF(ISNUMBER('Форма 1'!Z3654),'Форма 1'!$H3654*VLOOKUP('Форма 1'!$F3654,'Придельники с 2022'!$B$4:$X$28,'Форма 1'!Z$8),"")</f>
        <v/>
      </c>
      <c r="J3654" s="103" t="str">
        <f>IF(ISNUMBER('Форма 1'!AA3654),'Форма 1'!$H3654*VLOOKUP('Форма 1'!$F3654,'Придельники с 2022'!$B$4:$X$28,'Форма 1'!AA$8),"")</f>
        <v/>
      </c>
      <c r="K3654" s="90"/>
      <c r="L3654" s="87"/>
      <c r="M3654" s="103" t="str">
        <f>IF(ISNUMBER('Форма 1'!AD3654),'Форма 1'!$H3654*VLOOKUP('Форма 1'!$F3654,'Придельники с 2022'!$B$4:$X$28,'Форма 1'!AD$8),"")</f>
        <v/>
      </c>
      <c r="N3654" s="103" t="str">
        <f>IF(ISBLANK('Форма 1'!$AE3654),"",IF('Форма 1'!$AE3654=1,'Форма 1'!$H3654*VLOOKUP('Форма 1'!$F3654,'Придельники с 2022'!$B$4:$X$28,'Форма 1'!$AE$8,0),IF('Форма 1'!$AE3654=2,'Форма 1'!$H3654*VLOOKUP('Форма 1'!$F3654,'Придельники с 2022'!$B$4:$X$28,13,0),IF('Форма 1'!$AE3654=3,'Форма 1'!$H3654*VLOOKUP('Форма 1'!$F3654,'Придельники с 2022'!$B$4:$X$28,12,0)))))</f>
        <v/>
      </c>
      <c r="O3654" s="103">
        <f>IF(ISNUMBER('Форма 1'!AF3654),'Форма 1'!$H3654*VLOOKUP('Форма 1'!$F3654,'Придельники с 2022'!$B$4:$X$28,'Форма 1'!AF$8),"")</f>
        <v>1852796.3352000001</v>
      </c>
      <c r="P3654" s="87"/>
      <c r="Q3654" s="103" t="str">
        <f>IF(ISNUMBER('Форма 1'!AH3654),'Форма 1'!$H3654*VLOOKUP('Форма 1'!$F3654,'Придельники с 2022'!$B$4:$X$28,'Форма 1'!AH$8),"")</f>
        <v/>
      </c>
      <c r="R3654" s="103" t="str">
        <f>IF(ISNUMBER('Форма 1'!AI3654),'Форма 1'!$H3654*VLOOKUP('Форма 1'!$F3654,'Придельники с 2022'!$B$4:$X$28,'Форма 1'!AI$8),"")</f>
        <v/>
      </c>
      <c r="S3654" s="103" t="str">
        <f>IF(ISNUMBER('Форма 1'!AJ3654),'Форма 1'!$H3654*VLOOKUP('Форма 1'!$F3654,'Придельники с 2022'!$B$4:$X$28,'Форма 1'!AJ$8),"")</f>
        <v/>
      </c>
      <c r="T3654" s="87"/>
    </row>
    <row r="3655" spans="1:20">
      <c r="A3655" s="188">
        <f t="shared" si="259"/>
        <v>495</v>
      </c>
      <c r="B3655" s="189" t="s">
        <v>3521</v>
      </c>
      <c r="C3655" s="99">
        <f t="shared" si="260"/>
        <v>5791839.5548</v>
      </c>
      <c r="D3655" s="103" t="str">
        <f>IF(ISNUMBER('Форма 1'!U3655),'Форма 1'!$H3655*VLOOKUP('Форма 1'!$F3655,'Придельники с 2022'!$B$4:$X$28,'Форма 1'!U$8),"")</f>
        <v/>
      </c>
      <c r="E3655" s="103" t="str">
        <f>IF(ISNUMBER('Форма 1'!V3655),'Форма 1'!$H3655*VLOOKUP('Форма 1'!$F3655,'Придельники с 2022'!$B$4:$X$28,'Форма 1'!V$8),"")</f>
        <v/>
      </c>
      <c r="F3655" s="103" t="str">
        <f>IF(ISNUMBER('Форма 1'!W3655),'Форма 1'!$H3655*VLOOKUP('Форма 1'!$F3655,'Придельники с 2022'!$B$4:$X$28,'Форма 1'!W$8),"")</f>
        <v/>
      </c>
      <c r="G3655" s="103" t="str">
        <f>IF(ISNUMBER('Форма 1'!X3655),'Форма 1'!$H3655*VLOOKUP('Форма 1'!$F3655,'Придельники с 2022'!$B$4:$X$28,'Форма 1'!X$8),"")</f>
        <v/>
      </c>
      <c r="H3655" s="103" t="str">
        <f>IF(ISNUMBER('Форма 1'!Y3655),'Форма 1'!$H3655*VLOOKUP('Форма 1'!$F3655,'Придельники с 2022'!$B$4:$X$28,'Форма 1'!Y$8),"")</f>
        <v/>
      </c>
      <c r="I3655" s="103">
        <f>IF(ISNUMBER('Форма 1'!Z3655),'Форма 1'!$H3655*VLOOKUP('Форма 1'!$F3655,'Придельники с 2022'!$B$4:$X$28,'Форма 1'!Z$8),"")</f>
        <v>1726845.1307999999</v>
      </c>
      <c r="J3655" s="103">
        <f>IF(ISNUMBER('Форма 1'!AA3655),'Форма 1'!$H3655*VLOOKUP('Форма 1'!$F3655,'Придельники с 2022'!$B$4:$X$28,'Форма 1'!AA$8),"")</f>
        <v>4064994.4239999996</v>
      </c>
      <c r="K3655" s="90"/>
      <c r="L3655" s="87"/>
      <c r="M3655" s="103" t="str">
        <f>IF(ISNUMBER('Форма 1'!AD3655),'Форма 1'!$H3655*VLOOKUP('Форма 1'!$F3655,'Придельники с 2022'!$B$4:$X$28,'Форма 1'!AD$8),"")</f>
        <v/>
      </c>
      <c r="N3655" s="103" t="str">
        <f>IF(ISBLANK('Форма 1'!$AE3655),"",IF('Форма 1'!$AE3655=1,'Форма 1'!$H3655*VLOOKUP('Форма 1'!$F3655,'Придельники с 2022'!$B$4:$X$28,'Форма 1'!$AE$8,0),IF('Форма 1'!$AE3655=2,'Форма 1'!$H3655*VLOOKUP('Форма 1'!$F3655,'Придельники с 2022'!$B$4:$X$28,13,0),IF('Форма 1'!$AE3655=3,'Форма 1'!$H3655*VLOOKUP('Форма 1'!$F3655,'Придельники с 2022'!$B$4:$X$28,12,0)))))</f>
        <v/>
      </c>
      <c r="O3655" s="103" t="str">
        <f>IF(ISNUMBER('Форма 1'!AF3655),'Форма 1'!$H3655*VLOOKUP('Форма 1'!$F3655,'Придельники с 2022'!$B$4:$X$28,'Форма 1'!AF$8),"")</f>
        <v/>
      </c>
      <c r="P3655" s="87"/>
      <c r="Q3655" s="103" t="str">
        <f>IF(ISNUMBER('Форма 1'!AH3655),'Форма 1'!$H3655*VLOOKUP('Форма 1'!$F3655,'Придельники с 2022'!$B$4:$X$28,'Форма 1'!AH$8),"")</f>
        <v/>
      </c>
      <c r="R3655" s="103" t="str">
        <f>IF(ISNUMBER('Форма 1'!AI3655),'Форма 1'!$H3655*VLOOKUP('Форма 1'!$F3655,'Придельники с 2022'!$B$4:$X$28,'Форма 1'!AI$8),"")</f>
        <v/>
      </c>
      <c r="S3655" s="103" t="str">
        <f>IF(ISNUMBER('Форма 1'!AJ3655),'Форма 1'!$H3655*VLOOKUP('Форма 1'!$F3655,'Придельники с 2022'!$B$4:$X$28,'Форма 1'!AJ$8),"")</f>
        <v/>
      </c>
      <c r="T3655" s="87"/>
    </row>
    <row r="3656" spans="1:20">
      <c r="A3656" s="188">
        <f t="shared" si="259"/>
        <v>496</v>
      </c>
      <c r="B3656" s="189" t="s">
        <v>3522</v>
      </c>
      <c r="C3656" s="99">
        <f t="shared" si="260"/>
        <v>8598208.2440000009</v>
      </c>
      <c r="D3656" s="103" t="str">
        <f>IF(ISNUMBER('Форма 1'!U3656),'Форма 1'!$H3656*VLOOKUP('Форма 1'!$F3656,'Придельники с 2022'!$B$4:$X$28,'Форма 1'!U$8),"")</f>
        <v/>
      </c>
      <c r="E3656" s="103" t="str">
        <f>IF(ISNUMBER('Форма 1'!V3656),'Форма 1'!$H3656*VLOOKUP('Форма 1'!$F3656,'Придельники с 2022'!$B$4:$X$28,'Форма 1'!V$8),"")</f>
        <v/>
      </c>
      <c r="F3656" s="103" t="str">
        <f>IF(ISNUMBER('Форма 1'!W3656),'Форма 1'!$H3656*VLOOKUP('Форма 1'!$F3656,'Придельники с 2022'!$B$4:$X$28,'Форма 1'!W$8),"")</f>
        <v/>
      </c>
      <c r="G3656" s="103">
        <f>IF(ISNUMBER('Форма 1'!X3656),'Форма 1'!$H3656*VLOOKUP('Форма 1'!$F3656,'Придельники с 2022'!$B$4:$X$28,'Форма 1'!X$8),"")</f>
        <v>1240471.0660000001</v>
      </c>
      <c r="H3656" s="103">
        <f>IF(ISNUMBER('Форма 1'!Y3656),'Форма 1'!$H3656*VLOOKUP('Форма 1'!$F3656,'Придельники с 2022'!$B$4:$X$28,'Форма 1'!Y$8),"")</f>
        <v>3268112.79</v>
      </c>
      <c r="I3656" s="103" t="str">
        <f>IF(ISNUMBER('Форма 1'!Z3656),'Форма 1'!$H3656*VLOOKUP('Форма 1'!$F3656,'Придельники с 2022'!$B$4:$X$28,'Форма 1'!Z$8),"")</f>
        <v/>
      </c>
      <c r="J3656" s="103">
        <f>IF(ISNUMBER('Форма 1'!AA3656),'Форма 1'!$H3656*VLOOKUP('Форма 1'!$F3656,'Придельники с 2022'!$B$4:$X$28,'Форма 1'!AA$8),"")</f>
        <v>4089624.3879999998</v>
      </c>
      <c r="K3656" s="90"/>
      <c r="L3656" s="87"/>
      <c r="M3656" s="103" t="str">
        <f>IF(ISNUMBER('Форма 1'!AD3656),'Форма 1'!$H3656*VLOOKUP('Форма 1'!$F3656,'Придельники с 2022'!$B$4:$X$28,'Форма 1'!AD$8),"")</f>
        <v/>
      </c>
      <c r="N3656" s="103" t="str">
        <f>IF(ISBLANK('Форма 1'!$AE3656),"",IF('Форма 1'!$AE3656=1,'Форма 1'!$H3656*VLOOKUP('Форма 1'!$F3656,'Придельники с 2022'!$B$4:$X$28,'Форма 1'!$AE$8,0),IF('Форма 1'!$AE3656=2,'Форма 1'!$H3656*VLOOKUP('Форма 1'!$F3656,'Придельники с 2022'!$B$4:$X$28,13,0),IF('Форма 1'!$AE3656=3,'Форма 1'!$H3656*VLOOKUP('Форма 1'!$F3656,'Придельники с 2022'!$B$4:$X$28,12,0)))))</f>
        <v/>
      </c>
      <c r="O3656" s="103" t="str">
        <f>IF(ISNUMBER('Форма 1'!AF3656),'Форма 1'!$H3656*VLOOKUP('Форма 1'!$F3656,'Придельники с 2022'!$B$4:$X$28,'Форма 1'!AF$8),"")</f>
        <v/>
      </c>
      <c r="P3656" s="87"/>
      <c r="Q3656" s="103" t="str">
        <f>IF(ISNUMBER('Форма 1'!AH3656),'Форма 1'!$H3656*VLOOKUP('Форма 1'!$F3656,'Придельники с 2022'!$B$4:$X$28,'Форма 1'!AH$8),"")</f>
        <v/>
      </c>
      <c r="R3656" s="103" t="str">
        <f>IF(ISNUMBER('Форма 1'!AI3656),'Форма 1'!$H3656*VLOOKUP('Форма 1'!$F3656,'Придельники с 2022'!$B$4:$X$28,'Форма 1'!AI$8),"")</f>
        <v/>
      </c>
      <c r="S3656" s="103" t="str">
        <f>IF(ISNUMBER('Форма 1'!AJ3656),'Форма 1'!$H3656*VLOOKUP('Форма 1'!$F3656,'Придельники с 2022'!$B$4:$X$28,'Форма 1'!AJ$8),"")</f>
        <v/>
      </c>
      <c r="T3656" s="87"/>
    </row>
    <row r="3657" spans="1:20">
      <c r="A3657" s="188">
        <f t="shared" si="259"/>
        <v>497</v>
      </c>
      <c r="B3657" s="189" t="s">
        <v>3523</v>
      </c>
      <c r="C3657" s="99">
        <f t="shared" si="260"/>
        <v>7509573.2339999992</v>
      </c>
      <c r="D3657" s="103">
        <f>IF(ISNUMBER('Форма 1'!U3657),'Форма 1'!$H3657*VLOOKUP('Форма 1'!$F3657,'Придельники с 2022'!$B$4:$X$28,'Форма 1'!U$8),"")</f>
        <v>1727495.406</v>
      </c>
      <c r="E3657" s="103" t="str">
        <f>IF(ISNUMBER('Форма 1'!V3657),'Форма 1'!$H3657*VLOOKUP('Форма 1'!$F3657,'Придельники с 2022'!$B$4:$X$28,'Форма 1'!V$8),"")</f>
        <v/>
      </c>
      <c r="F3657" s="103" t="str">
        <f>IF(ISNUMBER('Форма 1'!W3657),'Форма 1'!$H3657*VLOOKUP('Форма 1'!$F3657,'Придельники с 2022'!$B$4:$X$28,'Форма 1'!W$8),"")</f>
        <v/>
      </c>
      <c r="G3657" s="103" t="str">
        <f>IF(ISNUMBER('Форма 1'!X3657),'Форма 1'!$H3657*VLOOKUP('Форма 1'!$F3657,'Придельники с 2022'!$B$4:$X$28,'Форма 1'!X$8),"")</f>
        <v/>
      </c>
      <c r="H3657" s="103" t="str">
        <f>IF(ISNUMBER('Форма 1'!Y3657),'Форма 1'!$H3657*VLOOKUP('Форма 1'!$F3657,'Придельники с 2022'!$B$4:$X$28,'Форма 1'!Y$8),"")</f>
        <v/>
      </c>
      <c r="I3657" s="103" t="str">
        <f>IF(ISNUMBER('Форма 1'!Z3657),'Форма 1'!$H3657*VLOOKUP('Форма 1'!$F3657,'Придельники с 2022'!$B$4:$X$28,'Форма 1'!Z$8),"")</f>
        <v/>
      </c>
      <c r="J3657" s="103" t="str">
        <f>IF(ISNUMBER('Форма 1'!AA3657),'Форма 1'!$H3657*VLOOKUP('Форма 1'!$F3657,'Придельники с 2022'!$B$4:$X$28,'Форма 1'!AA$8),"")</f>
        <v/>
      </c>
      <c r="K3657" s="92"/>
      <c r="L3657" s="88"/>
      <c r="M3657" s="103" t="str">
        <f>IF(ISNUMBER('Форма 1'!AD3657),'Форма 1'!$H3657*VLOOKUP('Форма 1'!$F3657,'Придельники с 2022'!$B$4:$X$28,'Форма 1'!AD$8),"")</f>
        <v/>
      </c>
      <c r="N3657" s="103" t="str">
        <f>IF(ISBLANK('Форма 1'!$AE3657),"",IF('Форма 1'!$AE3657=1,'Форма 1'!$H3657*VLOOKUP('Форма 1'!$F3657,'Придельники с 2022'!$B$4:$X$28,'Форма 1'!$AE$8,0),IF('Форма 1'!$AE3657=2,'Форма 1'!$H3657*VLOOKUP('Форма 1'!$F3657,'Придельники с 2022'!$B$4:$X$28,13,0),IF('Форма 1'!$AE3657=3,'Форма 1'!$H3657*VLOOKUP('Форма 1'!$F3657,'Придельники с 2022'!$B$4:$X$28,12,0)))))</f>
        <v/>
      </c>
      <c r="O3657" s="103" t="str">
        <f>IF(ISNUMBER('Форма 1'!AF3657),'Форма 1'!$H3657*VLOOKUP('Форма 1'!$F3657,'Придельники с 2022'!$B$4:$X$28,'Форма 1'!AF$8),"")</f>
        <v/>
      </c>
      <c r="P3657" s="87"/>
      <c r="Q3657" s="103">
        <f>IF(ISNUMBER('Форма 1'!AH3657),'Форма 1'!$H3657*VLOOKUP('Форма 1'!$F3657,'Придельники с 2022'!$B$4:$X$28,'Форма 1'!AH$8),"")</f>
        <v>5782077.8279999997</v>
      </c>
      <c r="R3657" s="103" t="str">
        <f>IF(ISNUMBER('Форма 1'!AI3657),'Форма 1'!$H3657*VLOOKUP('Форма 1'!$F3657,'Придельники с 2022'!$B$4:$X$28,'Форма 1'!AI$8),"")</f>
        <v/>
      </c>
      <c r="S3657" s="103" t="str">
        <f>IF(ISNUMBER('Форма 1'!AJ3657),'Форма 1'!$H3657*VLOOKUP('Форма 1'!$F3657,'Придельники с 2022'!$B$4:$X$28,'Форма 1'!AJ$8),"")</f>
        <v/>
      </c>
      <c r="T3657" s="88"/>
    </row>
    <row r="3658" spans="1:20">
      <c r="A3658" s="188">
        <f t="shared" si="259"/>
        <v>498</v>
      </c>
      <c r="B3658" s="189" t="s">
        <v>3525</v>
      </c>
      <c r="C3658" s="99">
        <f t="shared" si="260"/>
        <v>2061014.9316</v>
      </c>
      <c r="D3658" s="103" t="str">
        <f>IF(ISNUMBER('Форма 1'!U3658),'Форма 1'!$H3658*VLOOKUP('Форма 1'!$F3658,'Придельники с 2022'!$B$4:$X$28,'Форма 1'!U$8),"")</f>
        <v/>
      </c>
      <c r="E3658" s="103" t="str">
        <f>IF(ISNUMBER('Форма 1'!V3658),'Форма 1'!$H3658*VLOOKUP('Форма 1'!$F3658,'Придельники с 2022'!$B$4:$X$28,'Форма 1'!V$8),"")</f>
        <v/>
      </c>
      <c r="F3658" s="103" t="str">
        <f>IF(ISNUMBER('Форма 1'!W3658),'Форма 1'!$H3658*VLOOKUP('Форма 1'!$F3658,'Придельники с 2022'!$B$4:$X$28,'Форма 1'!W$8),"")</f>
        <v/>
      </c>
      <c r="G3658" s="103" t="str">
        <f>IF(ISNUMBER('Форма 1'!X3658),'Форма 1'!$H3658*VLOOKUP('Форма 1'!$F3658,'Придельники с 2022'!$B$4:$X$28,'Форма 1'!X$8),"")</f>
        <v/>
      </c>
      <c r="H3658" s="103" t="str">
        <f>IF(ISNUMBER('Форма 1'!Y3658),'Форма 1'!$H3658*VLOOKUP('Форма 1'!$F3658,'Придельники с 2022'!$B$4:$X$28,'Форма 1'!Y$8),"")</f>
        <v/>
      </c>
      <c r="I3658" s="103" t="str">
        <f>IF(ISNUMBER('Форма 1'!Z3658),'Форма 1'!$H3658*VLOOKUP('Форма 1'!$F3658,'Придельники с 2022'!$B$4:$X$28,'Форма 1'!Z$8),"")</f>
        <v/>
      </c>
      <c r="J3658" s="103" t="str">
        <f>IF(ISNUMBER('Форма 1'!AA3658),'Форма 1'!$H3658*VLOOKUP('Форма 1'!$F3658,'Придельники с 2022'!$B$4:$X$28,'Форма 1'!AA$8),"")</f>
        <v/>
      </c>
      <c r="K3658" s="90"/>
      <c r="L3658" s="87"/>
      <c r="M3658" s="103" t="str">
        <f>IF(ISNUMBER('Форма 1'!AD3658),'Форма 1'!$H3658*VLOOKUP('Форма 1'!$F3658,'Придельники с 2022'!$B$4:$X$28,'Форма 1'!AD$8),"")</f>
        <v/>
      </c>
      <c r="N3658" s="103" t="str">
        <f>IF(ISBLANK('Форма 1'!$AE3658),"",IF('Форма 1'!$AE3658=1,'Форма 1'!$H3658*VLOOKUP('Форма 1'!$F3658,'Придельники с 2022'!$B$4:$X$28,'Форма 1'!$AE$8,0),IF('Форма 1'!$AE3658=2,'Форма 1'!$H3658*VLOOKUP('Форма 1'!$F3658,'Придельники с 2022'!$B$4:$X$28,13,0),IF('Форма 1'!$AE3658=3,'Форма 1'!$H3658*VLOOKUP('Форма 1'!$F3658,'Придельники с 2022'!$B$4:$X$28,12,0)))))</f>
        <v/>
      </c>
      <c r="O3658" s="103">
        <f>IF(ISNUMBER('Форма 1'!AF3658),'Форма 1'!$H3658*VLOOKUP('Форма 1'!$F3658,'Придельники с 2022'!$B$4:$X$28,'Форма 1'!AF$8),"")</f>
        <v>2061014.9316</v>
      </c>
      <c r="P3658" s="87"/>
      <c r="Q3658" s="103" t="str">
        <f>IF(ISNUMBER('Форма 1'!AH3658),'Форма 1'!$H3658*VLOOKUP('Форма 1'!$F3658,'Придельники с 2022'!$B$4:$X$28,'Форма 1'!AH$8),"")</f>
        <v/>
      </c>
      <c r="R3658" s="103" t="str">
        <f>IF(ISNUMBER('Форма 1'!AI3658),'Форма 1'!$H3658*VLOOKUP('Форма 1'!$F3658,'Придельники с 2022'!$B$4:$X$28,'Форма 1'!AI$8),"")</f>
        <v/>
      </c>
      <c r="S3658" s="103" t="str">
        <f>IF(ISNUMBER('Форма 1'!AJ3658),'Форма 1'!$H3658*VLOOKUP('Форма 1'!$F3658,'Придельники с 2022'!$B$4:$X$28,'Форма 1'!AJ$8),"")</f>
        <v/>
      </c>
      <c r="T3658" s="87"/>
    </row>
    <row r="3659" spans="1:20">
      <c r="A3659" s="188">
        <f t="shared" si="259"/>
        <v>499</v>
      </c>
      <c r="B3659" s="189" t="s">
        <v>3526</v>
      </c>
      <c r="C3659" s="99">
        <f t="shared" si="260"/>
        <v>39304186.674000002</v>
      </c>
      <c r="D3659" s="103" t="str">
        <f>IF(ISNUMBER('Форма 1'!U3659),'Форма 1'!$H3659*VLOOKUP('Форма 1'!$F3659,'Придельники с 2022'!$B$4:$X$28,'Форма 1'!U$8),"")</f>
        <v/>
      </c>
      <c r="E3659" s="103" t="str">
        <f>IF(ISNUMBER('Форма 1'!V3659),'Форма 1'!$H3659*VLOOKUP('Форма 1'!$F3659,'Придельники с 2022'!$B$4:$X$28,'Форма 1'!V$8),"")</f>
        <v/>
      </c>
      <c r="F3659" s="103" t="str">
        <f>IF(ISNUMBER('Форма 1'!W3659),'Форма 1'!$H3659*VLOOKUP('Форма 1'!$F3659,'Придельники с 2022'!$B$4:$X$28,'Форма 1'!W$8),"")</f>
        <v/>
      </c>
      <c r="G3659" s="103" t="str">
        <f>IF(ISNUMBER('Форма 1'!X3659),'Форма 1'!$H3659*VLOOKUP('Форма 1'!$F3659,'Придельники с 2022'!$B$4:$X$28,'Форма 1'!X$8),"")</f>
        <v/>
      </c>
      <c r="H3659" s="103" t="str">
        <f>IF(ISNUMBER('Форма 1'!Y3659),'Форма 1'!$H3659*VLOOKUP('Форма 1'!$F3659,'Придельники с 2022'!$B$4:$X$28,'Форма 1'!Y$8),"")</f>
        <v/>
      </c>
      <c r="I3659" s="103" t="str">
        <f>IF(ISNUMBER('Форма 1'!Z3659),'Форма 1'!$H3659*VLOOKUP('Форма 1'!$F3659,'Придельники с 2022'!$B$4:$X$28,'Форма 1'!Z$8),"")</f>
        <v/>
      </c>
      <c r="J3659" s="103" t="str">
        <f>IF(ISNUMBER('Форма 1'!AA3659),'Форма 1'!$H3659*VLOOKUP('Форма 1'!$F3659,'Придельники с 2022'!$B$4:$X$28,'Форма 1'!AA$8),"")</f>
        <v/>
      </c>
      <c r="K3659" s="90"/>
      <c r="L3659" s="87"/>
      <c r="M3659" s="103">
        <f>IF(ISNUMBER('Форма 1'!AD3659),'Форма 1'!$H3659*VLOOKUP('Форма 1'!$F3659,'Придельники с 2022'!$B$4:$X$28,'Форма 1'!AD$8),"")</f>
        <v>17350261.152000003</v>
      </c>
      <c r="N3659" s="103">
        <f>IF(ISBLANK('Форма 1'!$AE3659),"",IF('Форма 1'!$AE3659=1,'Форма 1'!$H3659*VLOOKUP('Форма 1'!$F3659,'Придельники с 2022'!$B$4:$X$28,'Форма 1'!$AE$8,0),IF('Форма 1'!$AE3659=2,'Форма 1'!$H3659*VLOOKUP('Форма 1'!$F3659,'Придельники с 2022'!$B$4:$X$28,13,0),IF('Форма 1'!$AE3659=3,'Форма 1'!$H3659*VLOOKUP('Форма 1'!$F3659,'Придельники с 2022'!$B$4:$X$28,12,0)))))</f>
        <v>18809780.136</v>
      </c>
      <c r="O3659" s="103">
        <f>IF(ISNUMBER('Форма 1'!AF3659),'Форма 1'!$H3659*VLOOKUP('Форма 1'!$F3659,'Придельники с 2022'!$B$4:$X$28,'Форма 1'!AF$8),"")</f>
        <v>3144145.3859999999</v>
      </c>
      <c r="P3659" s="87"/>
      <c r="Q3659" s="103" t="str">
        <f>IF(ISNUMBER('Форма 1'!AH3659),'Форма 1'!$H3659*VLOOKUP('Форма 1'!$F3659,'Придельники с 2022'!$B$4:$X$28,'Форма 1'!AH$8),"")</f>
        <v/>
      </c>
      <c r="R3659" s="103" t="str">
        <f>IF(ISNUMBER('Форма 1'!AI3659),'Форма 1'!$H3659*VLOOKUP('Форма 1'!$F3659,'Придельники с 2022'!$B$4:$X$28,'Форма 1'!AI$8),"")</f>
        <v/>
      </c>
      <c r="S3659" s="103" t="str">
        <f>IF(ISNUMBER('Форма 1'!AJ3659),'Форма 1'!$H3659*VLOOKUP('Форма 1'!$F3659,'Придельники с 2022'!$B$4:$X$28,'Форма 1'!AJ$8),"")</f>
        <v/>
      </c>
      <c r="T3659" s="87"/>
    </row>
    <row r="3660" spans="1:20">
      <c r="A3660" s="188">
        <f t="shared" si="259"/>
        <v>500</v>
      </c>
      <c r="B3660" s="189" t="s">
        <v>3527</v>
      </c>
      <c r="C3660" s="99">
        <f t="shared" si="260"/>
        <v>31912.634999999998</v>
      </c>
      <c r="D3660" s="103" t="str">
        <f>IF(ISNUMBER('Форма 1'!U3660),'Форма 1'!$H3660*VLOOKUP('Форма 1'!$F3660,'Придельники с 2022'!$B$4:$X$28,'Форма 1'!U$8),"")</f>
        <v/>
      </c>
      <c r="E3660" s="103" t="str">
        <f>IF(ISNUMBER('Форма 1'!V3660),'Форма 1'!$H3660*VLOOKUP('Форма 1'!$F3660,'Придельники с 2022'!$B$4:$X$28,'Форма 1'!V$8),"")</f>
        <v/>
      </c>
      <c r="F3660" s="103" t="str">
        <f>IF(ISNUMBER('Форма 1'!W3660),'Форма 1'!$H3660*VLOOKUP('Форма 1'!$F3660,'Придельники с 2022'!$B$4:$X$28,'Форма 1'!W$8),"")</f>
        <v/>
      </c>
      <c r="G3660" s="103" t="str">
        <f>IF(ISNUMBER('Форма 1'!X3660),'Форма 1'!$H3660*VLOOKUP('Форма 1'!$F3660,'Придельники с 2022'!$B$4:$X$28,'Форма 1'!X$8),"")</f>
        <v/>
      </c>
      <c r="H3660" s="103" t="str">
        <f>IF(ISNUMBER('Форма 1'!Y3660),'Форма 1'!$H3660*VLOOKUP('Форма 1'!$F3660,'Придельники с 2022'!$B$4:$X$28,'Форма 1'!Y$8),"")</f>
        <v/>
      </c>
      <c r="I3660" s="103" t="str">
        <f>IF(ISNUMBER('Форма 1'!Z3660),'Форма 1'!$H3660*VLOOKUP('Форма 1'!$F3660,'Придельники с 2022'!$B$4:$X$28,'Форма 1'!Z$8),"")</f>
        <v/>
      </c>
      <c r="J3660" s="103" t="str">
        <f>IF(ISNUMBER('Форма 1'!AA3660),'Форма 1'!$H3660*VLOOKUP('Форма 1'!$F3660,'Придельники с 2022'!$B$4:$X$28,'Форма 1'!AA$8),"")</f>
        <v/>
      </c>
      <c r="K3660" s="90"/>
      <c r="L3660" s="87"/>
      <c r="M3660" s="103" t="str">
        <f>IF(ISNUMBER('Форма 1'!AD3660),'Форма 1'!$H3660*VLOOKUP('Форма 1'!$F3660,'Придельники с 2022'!$B$4:$X$28,'Форма 1'!AD$8),"")</f>
        <v/>
      </c>
      <c r="N3660" s="103" t="str">
        <f>IF(ISBLANK('Форма 1'!$AE3660),"",IF('Форма 1'!$AE3660=1,'Форма 1'!$H3660*VLOOKUP('Форма 1'!$F3660,'Придельники с 2022'!$B$4:$X$28,'Форма 1'!$AE$8,0),IF('Форма 1'!$AE3660=2,'Форма 1'!$H3660*VLOOKUP('Форма 1'!$F3660,'Придельники с 2022'!$B$4:$X$28,13,0),IF('Форма 1'!$AE3660=3,'Форма 1'!$H3660*VLOOKUP('Форма 1'!$F3660,'Придельники с 2022'!$B$4:$X$28,12,0)))))</f>
        <v/>
      </c>
      <c r="O3660" s="103" t="str">
        <f>IF(ISNUMBER('Форма 1'!AF3660),'Форма 1'!$H3660*VLOOKUP('Форма 1'!$F3660,'Придельники с 2022'!$B$4:$X$28,'Форма 1'!AF$8),"")</f>
        <v/>
      </c>
      <c r="P3660" s="87"/>
      <c r="Q3660" s="103" t="str">
        <f>IF(ISNUMBER('Форма 1'!AH3660),'Форма 1'!$H3660*VLOOKUP('Форма 1'!$F3660,'Придельники с 2022'!$B$4:$X$28,'Форма 1'!AH$8),"")</f>
        <v/>
      </c>
      <c r="R3660" s="103" t="str">
        <f>IF(ISNUMBER('Форма 1'!AI3660),'Форма 1'!$H3660*VLOOKUP('Форма 1'!$F3660,'Придельники с 2022'!$B$4:$X$28,'Форма 1'!AI$8),"")</f>
        <v/>
      </c>
      <c r="S3660" s="103">
        <f>IF(ISNUMBER('Форма 1'!AJ3660),'Форма 1'!$H3660*VLOOKUP('Форма 1'!$F3660,'Придельники с 2022'!$B$4:$X$28,'Форма 1'!AJ$8),"")</f>
        <v>31912.634999999998</v>
      </c>
      <c r="T3660" s="87"/>
    </row>
    <row r="3661" spans="1:20">
      <c r="A3661" s="188">
        <f t="shared" si="259"/>
        <v>501</v>
      </c>
      <c r="B3661" s="189" t="s">
        <v>3528</v>
      </c>
      <c r="C3661" s="99">
        <f t="shared" si="260"/>
        <v>10187961.549999999</v>
      </c>
      <c r="D3661" s="103">
        <f>IF(ISNUMBER('Форма 1'!U3661),'Форма 1'!$H3661*VLOOKUP('Форма 1'!$F3661,'Придельники с 2022'!$B$4:$X$28,'Форма 1'!U$8),"")</f>
        <v>1760334.7580000001</v>
      </c>
      <c r="E3661" s="103">
        <f>IF(ISNUMBER('Форма 1'!V3661),'Форма 1'!$H3661*VLOOKUP('Форма 1'!$F3661,'Придельники с 2022'!$B$4:$X$28,'Форма 1'!V$8),"")</f>
        <v>8427626.7919999994</v>
      </c>
      <c r="F3661" s="103" t="str">
        <f>IF(ISNUMBER('Форма 1'!W3661),'Форма 1'!$H3661*VLOOKUP('Форма 1'!$F3661,'Придельники с 2022'!$B$4:$X$28,'Форма 1'!W$8),"")</f>
        <v/>
      </c>
      <c r="G3661" s="103" t="str">
        <f>IF(ISNUMBER('Форма 1'!X3661),'Форма 1'!$H3661*VLOOKUP('Форма 1'!$F3661,'Придельники с 2022'!$B$4:$X$28,'Форма 1'!X$8),"")</f>
        <v/>
      </c>
      <c r="H3661" s="103" t="str">
        <f>IF(ISNUMBER('Форма 1'!Y3661),'Форма 1'!$H3661*VLOOKUP('Форма 1'!$F3661,'Придельники с 2022'!$B$4:$X$28,'Форма 1'!Y$8),"")</f>
        <v/>
      </c>
      <c r="I3661" s="103" t="str">
        <f>IF(ISNUMBER('Форма 1'!Z3661),'Форма 1'!$H3661*VLOOKUP('Форма 1'!$F3661,'Придельники с 2022'!$B$4:$X$28,'Форма 1'!Z$8),"")</f>
        <v/>
      </c>
      <c r="J3661" s="103" t="str">
        <f>IF(ISNUMBER('Форма 1'!AA3661),'Форма 1'!$H3661*VLOOKUP('Форма 1'!$F3661,'Придельники с 2022'!$B$4:$X$28,'Форма 1'!AA$8),"")</f>
        <v/>
      </c>
      <c r="K3661" s="90"/>
      <c r="L3661" s="87"/>
      <c r="M3661" s="103" t="str">
        <f>IF(ISNUMBER('Форма 1'!AD3661),'Форма 1'!$H3661*VLOOKUP('Форма 1'!$F3661,'Придельники с 2022'!$B$4:$X$28,'Форма 1'!AD$8),"")</f>
        <v/>
      </c>
      <c r="N3661" s="103" t="str">
        <f>IF(ISBLANK('Форма 1'!$AE3661),"",IF('Форма 1'!$AE3661=1,'Форма 1'!$H3661*VLOOKUP('Форма 1'!$F3661,'Придельники с 2022'!$B$4:$X$28,'Форма 1'!$AE$8,0),IF('Форма 1'!$AE3661=2,'Форма 1'!$H3661*VLOOKUP('Форма 1'!$F3661,'Придельники с 2022'!$B$4:$X$28,13,0),IF('Форма 1'!$AE3661=3,'Форма 1'!$H3661*VLOOKUP('Форма 1'!$F3661,'Придельники с 2022'!$B$4:$X$28,12,0)))))</f>
        <v/>
      </c>
      <c r="O3661" s="103" t="str">
        <f>IF(ISNUMBER('Форма 1'!AF3661),'Форма 1'!$H3661*VLOOKUP('Форма 1'!$F3661,'Придельники с 2022'!$B$4:$X$28,'Форма 1'!AF$8),"")</f>
        <v/>
      </c>
      <c r="P3661" s="87"/>
      <c r="Q3661" s="103" t="str">
        <f>IF(ISNUMBER('Форма 1'!AH3661),'Форма 1'!$H3661*VLOOKUP('Форма 1'!$F3661,'Придельники с 2022'!$B$4:$X$28,'Форма 1'!AH$8),"")</f>
        <v/>
      </c>
      <c r="R3661" s="103" t="str">
        <f>IF(ISNUMBER('Форма 1'!AI3661),'Форма 1'!$H3661*VLOOKUP('Форма 1'!$F3661,'Придельники с 2022'!$B$4:$X$28,'Форма 1'!AI$8),"")</f>
        <v/>
      </c>
      <c r="S3661" s="103" t="str">
        <f>IF(ISNUMBER('Форма 1'!AJ3661),'Форма 1'!$H3661*VLOOKUP('Форма 1'!$F3661,'Придельники с 2022'!$B$4:$X$28,'Форма 1'!AJ$8),"")</f>
        <v/>
      </c>
      <c r="T3661" s="87"/>
    </row>
    <row r="3662" spans="1:20">
      <c r="A3662" s="188">
        <f t="shared" si="259"/>
        <v>502</v>
      </c>
      <c r="B3662" s="189" t="s">
        <v>3529</v>
      </c>
      <c r="C3662" s="99">
        <f t="shared" si="260"/>
        <v>30424374.577999998</v>
      </c>
      <c r="D3662" s="103" t="str">
        <f>IF(ISNUMBER('Форма 1'!U3662),'Форма 1'!$H3662*VLOOKUP('Форма 1'!$F3662,'Придельники с 2022'!$B$4:$X$28,'Форма 1'!U$8),"")</f>
        <v/>
      </c>
      <c r="E3662" s="103" t="str">
        <f>IF(ISNUMBER('Форма 1'!V3662),'Форма 1'!$H3662*VLOOKUP('Форма 1'!$F3662,'Придельники с 2022'!$B$4:$X$28,'Форма 1'!V$8),"")</f>
        <v/>
      </c>
      <c r="F3662" s="103" t="str">
        <f>IF(ISNUMBER('Форма 1'!W3662),'Форма 1'!$H3662*VLOOKUP('Форма 1'!$F3662,'Придельники с 2022'!$B$4:$X$28,'Форма 1'!W$8),"")</f>
        <v/>
      </c>
      <c r="G3662" s="103" t="str">
        <f>IF(ISNUMBER('Форма 1'!X3662),'Форма 1'!$H3662*VLOOKUP('Форма 1'!$F3662,'Придельники с 2022'!$B$4:$X$28,'Форма 1'!X$8),"")</f>
        <v/>
      </c>
      <c r="H3662" s="103" t="str">
        <f>IF(ISNUMBER('Форма 1'!Y3662),'Форма 1'!$H3662*VLOOKUP('Форма 1'!$F3662,'Придельники с 2022'!$B$4:$X$28,'Форма 1'!Y$8),"")</f>
        <v/>
      </c>
      <c r="I3662" s="103" t="str">
        <f>IF(ISNUMBER('Форма 1'!Z3662),'Форма 1'!$H3662*VLOOKUP('Форма 1'!$F3662,'Придельники с 2022'!$B$4:$X$28,'Форма 1'!Z$8),"")</f>
        <v/>
      </c>
      <c r="J3662" s="103" t="str">
        <f>IF(ISNUMBER('Форма 1'!AA3662),'Форма 1'!$H3662*VLOOKUP('Форма 1'!$F3662,'Придельники с 2022'!$B$4:$X$28,'Форма 1'!AA$8),"")</f>
        <v/>
      </c>
      <c r="K3662" s="90"/>
      <c r="L3662" s="87"/>
      <c r="M3662" s="103">
        <f>IF(ISNUMBER('Форма 1'!AD3662),'Форма 1'!$H3662*VLOOKUP('Форма 1'!$F3662,'Придельники с 2022'!$B$4:$X$28,'Форма 1'!AD$8),"")</f>
        <v>13430397.344000001</v>
      </c>
      <c r="N3662" s="103">
        <f>IF(ISBLANK('Форма 1'!$AE3662),"",IF('Форма 1'!$AE3662=1,'Форма 1'!$H3662*VLOOKUP('Форма 1'!$F3662,'Придельники с 2022'!$B$4:$X$28,'Форма 1'!$AE$8,0),IF('Форма 1'!$AE3662=2,'Форма 1'!$H3662*VLOOKUP('Форма 1'!$F3662,'Придельники с 2022'!$B$4:$X$28,13,0),IF('Форма 1'!$AE3662=3,'Форма 1'!$H3662*VLOOKUP('Форма 1'!$F3662,'Придельники с 2022'!$B$4:$X$28,12,0)))))</f>
        <v>14560173.991999999</v>
      </c>
      <c r="O3662" s="103">
        <f>IF(ISNUMBER('Форма 1'!AF3662),'Форма 1'!$H3662*VLOOKUP('Форма 1'!$F3662,'Придельники с 2022'!$B$4:$X$28,'Форма 1'!AF$8),"")</f>
        <v>2433803.2420000001</v>
      </c>
      <c r="P3662" s="87"/>
      <c r="Q3662" s="103" t="str">
        <f>IF(ISNUMBER('Форма 1'!AH3662),'Форма 1'!$H3662*VLOOKUP('Форма 1'!$F3662,'Придельники с 2022'!$B$4:$X$28,'Форма 1'!AH$8),"")</f>
        <v/>
      </c>
      <c r="R3662" s="103" t="str">
        <f>IF(ISNUMBER('Форма 1'!AI3662),'Форма 1'!$H3662*VLOOKUP('Форма 1'!$F3662,'Придельники с 2022'!$B$4:$X$28,'Форма 1'!AI$8),"")</f>
        <v/>
      </c>
      <c r="S3662" s="103" t="str">
        <f>IF(ISNUMBER('Форма 1'!AJ3662),'Форма 1'!$H3662*VLOOKUP('Форма 1'!$F3662,'Придельники с 2022'!$B$4:$X$28,'Форма 1'!AJ$8),"")</f>
        <v/>
      </c>
      <c r="T3662" s="87"/>
    </row>
    <row r="3663" spans="1:20">
      <c r="A3663" s="188">
        <f t="shared" si="259"/>
        <v>503</v>
      </c>
      <c r="B3663" s="189" t="s">
        <v>3530</v>
      </c>
      <c r="C3663" s="99">
        <f t="shared" si="260"/>
        <v>39368459.211000003</v>
      </c>
      <c r="D3663" s="103" t="str">
        <f>IF(ISNUMBER('Форма 1'!U3663),'Форма 1'!$H3663*VLOOKUP('Форма 1'!$F3663,'Придельники с 2022'!$B$4:$X$28,'Форма 1'!U$8),"")</f>
        <v/>
      </c>
      <c r="E3663" s="103" t="str">
        <f>IF(ISNUMBER('Форма 1'!V3663),'Форма 1'!$H3663*VLOOKUP('Форма 1'!$F3663,'Придельники с 2022'!$B$4:$X$28,'Форма 1'!V$8),"")</f>
        <v/>
      </c>
      <c r="F3663" s="103" t="str">
        <f>IF(ISNUMBER('Форма 1'!W3663),'Форма 1'!$H3663*VLOOKUP('Форма 1'!$F3663,'Придельники с 2022'!$B$4:$X$28,'Форма 1'!W$8),"")</f>
        <v/>
      </c>
      <c r="G3663" s="103" t="str">
        <f>IF(ISNUMBER('Форма 1'!X3663),'Форма 1'!$H3663*VLOOKUP('Форма 1'!$F3663,'Придельники с 2022'!$B$4:$X$28,'Форма 1'!X$8),"")</f>
        <v/>
      </c>
      <c r="H3663" s="103" t="str">
        <f>IF(ISNUMBER('Форма 1'!Y3663),'Форма 1'!$H3663*VLOOKUP('Форма 1'!$F3663,'Придельники с 2022'!$B$4:$X$28,'Форма 1'!Y$8),"")</f>
        <v/>
      </c>
      <c r="I3663" s="103" t="str">
        <f>IF(ISNUMBER('Форма 1'!Z3663),'Форма 1'!$H3663*VLOOKUP('Форма 1'!$F3663,'Придельники с 2022'!$B$4:$X$28,'Форма 1'!Z$8),"")</f>
        <v/>
      </c>
      <c r="J3663" s="103" t="str">
        <f>IF(ISNUMBER('Форма 1'!AA3663),'Форма 1'!$H3663*VLOOKUP('Форма 1'!$F3663,'Придельники с 2022'!$B$4:$X$28,'Форма 1'!AA$8),"")</f>
        <v/>
      </c>
      <c r="K3663" s="90"/>
      <c r="L3663" s="87"/>
      <c r="M3663" s="103">
        <f>IF(ISNUMBER('Форма 1'!AD3663),'Форма 1'!$H3663*VLOOKUP('Форма 1'!$F3663,'Придельники с 2022'!$B$4:$X$28,'Форма 1'!AD$8),"")</f>
        <v>17378633.328000002</v>
      </c>
      <c r="N3663" s="103">
        <f>IF(ISBLANK('Форма 1'!$AE3663),"",IF('Форма 1'!$AE3663=1,'Форма 1'!$H3663*VLOOKUP('Форма 1'!$F3663,'Придельники с 2022'!$B$4:$X$28,'Форма 1'!$AE$8,0),IF('Форма 1'!$AE3663=2,'Форма 1'!$H3663*VLOOKUP('Форма 1'!$F3663,'Придельники с 2022'!$B$4:$X$28,13,0),IF('Форма 1'!$AE3663=3,'Форма 1'!$H3663*VLOOKUP('Форма 1'!$F3663,'Придельники с 2022'!$B$4:$X$28,12,0)))))</f>
        <v>18840539.004000001</v>
      </c>
      <c r="O3663" s="103">
        <f>IF(ISNUMBER('Форма 1'!AF3663),'Форма 1'!$H3663*VLOOKUP('Форма 1'!$F3663,'Придельники с 2022'!$B$4:$X$28,'Форма 1'!AF$8),"")</f>
        <v>3149286.8790000002</v>
      </c>
      <c r="P3663" s="87"/>
      <c r="Q3663" s="103" t="str">
        <f>IF(ISNUMBER('Форма 1'!AH3663),'Форма 1'!$H3663*VLOOKUP('Форма 1'!$F3663,'Придельники с 2022'!$B$4:$X$28,'Форма 1'!AH$8),"")</f>
        <v/>
      </c>
      <c r="R3663" s="103" t="str">
        <f>IF(ISNUMBER('Форма 1'!AI3663),'Форма 1'!$H3663*VLOOKUP('Форма 1'!$F3663,'Придельники с 2022'!$B$4:$X$28,'Форма 1'!AI$8),"")</f>
        <v/>
      </c>
      <c r="S3663" s="103" t="str">
        <f>IF(ISNUMBER('Форма 1'!AJ3663),'Форма 1'!$H3663*VLOOKUP('Форма 1'!$F3663,'Придельники с 2022'!$B$4:$X$28,'Форма 1'!AJ$8),"")</f>
        <v/>
      </c>
      <c r="T3663" s="87"/>
    </row>
    <row r="3664" spans="1:20">
      <c r="A3664" s="188">
        <f t="shared" si="259"/>
        <v>504</v>
      </c>
      <c r="B3664" s="189" t="s">
        <v>3531</v>
      </c>
      <c r="C3664" s="99">
        <f t="shared" si="260"/>
        <v>7932950.4800000004</v>
      </c>
      <c r="D3664" s="103" t="str">
        <f>IF(ISNUMBER('Форма 1'!U3664),'Форма 1'!$H3664*VLOOKUP('Форма 1'!$F3664,'Придельники с 2022'!$B$4:$X$28,'Форма 1'!U$8),"")</f>
        <v/>
      </c>
      <c r="E3664" s="103" t="str">
        <f>IF(ISNUMBER('Форма 1'!V3664),'Форма 1'!$H3664*VLOOKUP('Форма 1'!$F3664,'Придельники с 2022'!$B$4:$X$28,'Форма 1'!V$8),"")</f>
        <v/>
      </c>
      <c r="F3664" s="103" t="str">
        <f>IF(ISNUMBER('Форма 1'!W3664),'Форма 1'!$H3664*VLOOKUP('Форма 1'!$F3664,'Придельники с 2022'!$B$4:$X$28,'Форма 1'!W$8),"")</f>
        <v/>
      </c>
      <c r="G3664" s="103" t="str">
        <f>IF(ISNUMBER('Форма 1'!X3664),'Форма 1'!$H3664*VLOOKUP('Форма 1'!$F3664,'Придельники с 2022'!$B$4:$X$28,'Форма 1'!X$8),"")</f>
        <v/>
      </c>
      <c r="H3664" s="103" t="str">
        <f>IF(ISNUMBER('Форма 1'!Y3664),'Форма 1'!$H3664*VLOOKUP('Форма 1'!$F3664,'Придельники с 2022'!$B$4:$X$28,'Форма 1'!Y$8),"")</f>
        <v/>
      </c>
      <c r="I3664" s="103" t="str">
        <f>IF(ISNUMBER('Форма 1'!Z3664),'Форма 1'!$H3664*VLOOKUP('Форма 1'!$F3664,'Придельники с 2022'!$B$4:$X$28,'Форма 1'!Z$8),"")</f>
        <v/>
      </c>
      <c r="J3664" s="103" t="str">
        <f>IF(ISNUMBER('Форма 1'!AA3664),'Форма 1'!$H3664*VLOOKUP('Форма 1'!$F3664,'Придельники с 2022'!$B$4:$X$28,'Форма 1'!AA$8),"")</f>
        <v/>
      </c>
      <c r="K3664" s="90"/>
      <c r="L3664" s="87"/>
      <c r="M3664" s="103">
        <f>IF(ISNUMBER('Форма 1'!AD3664),'Форма 1'!$H3664*VLOOKUP('Форма 1'!$F3664,'Придельники с 2022'!$B$4:$X$28,'Форма 1'!AD$8),"")</f>
        <v>7932950.4800000004</v>
      </c>
      <c r="N3664" s="103" t="str">
        <f>IF(ISBLANK('Форма 1'!$AE3664),"",IF('Форма 1'!$AE3664=1,'Форма 1'!$H3664*VLOOKUP('Форма 1'!$F3664,'Придельники с 2022'!$B$4:$X$28,'Форма 1'!$AE$8,0),IF('Форма 1'!$AE3664=2,'Форма 1'!$H3664*VLOOKUP('Форма 1'!$F3664,'Придельники с 2022'!$B$4:$X$28,13,0),IF('Форма 1'!$AE3664=3,'Форма 1'!$H3664*VLOOKUP('Форма 1'!$F3664,'Придельники с 2022'!$B$4:$X$28,12,0)))))</f>
        <v/>
      </c>
      <c r="O3664" s="103" t="str">
        <f>IF(ISNUMBER('Форма 1'!AF3664),'Форма 1'!$H3664*VLOOKUP('Форма 1'!$F3664,'Придельники с 2022'!$B$4:$X$28,'Форма 1'!AF$8),"")</f>
        <v/>
      </c>
      <c r="P3664" s="87"/>
      <c r="Q3664" s="103" t="str">
        <f>IF(ISNUMBER('Форма 1'!AH3664),'Форма 1'!$H3664*VLOOKUP('Форма 1'!$F3664,'Придельники с 2022'!$B$4:$X$28,'Форма 1'!AH$8),"")</f>
        <v/>
      </c>
      <c r="R3664" s="103" t="str">
        <f>IF(ISNUMBER('Форма 1'!AI3664),'Форма 1'!$H3664*VLOOKUP('Форма 1'!$F3664,'Придельники с 2022'!$B$4:$X$28,'Форма 1'!AI$8),"")</f>
        <v/>
      </c>
      <c r="S3664" s="103" t="str">
        <f>IF(ISNUMBER('Форма 1'!AJ3664),'Форма 1'!$H3664*VLOOKUP('Форма 1'!$F3664,'Придельники с 2022'!$B$4:$X$28,'Форма 1'!AJ$8),"")</f>
        <v/>
      </c>
      <c r="T3664" s="87"/>
    </row>
    <row r="3665" spans="1:20">
      <c r="A3665" s="188">
        <f t="shared" si="259"/>
        <v>505</v>
      </c>
      <c r="B3665" s="189" t="s">
        <v>3532</v>
      </c>
      <c r="C3665" s="99">
        <f t="shared" si="260"/>
        <v>11672504.408</v>
      </c>
      <c r="D3665" s="103" t="str">
        <f>IF(ISNUMBER('Форма 1'!U3665),'Форма 1'!$H3665*VLOOKUP('Форма 1'!$F3665,'Придельники с 2022'!$B$4:$X$28,'Форма 1'!U$8),"")</f>
        <v/>
      </c>
      <c r="E3665" s="103">
        <f>IF(ISNUMBER('Форма 1'!V3665),'Форма 1'!$H3665*VLOOKUP('Форма 1'!$F3665,'Придельники с 2022'!$B$4:$X$28,'Форма 1'!V$8),"")</f>
        <v>11672504.408</v>
      </c>
      <c r="F3665" s="103" t="str">
        <f>IF(ISNUMBER('Форма 1'!W3665),'Форма 1'!$H3665*VLOOKUP('Форма 1'!$F3665,'Придельники с 2022'!$B$4:$X$28,'Форма 1'!W$8),"")</f>
        <v/>
      </c>
      <c r="G3665" s="103" t="str">
        <f>IF(ISNUMBER('Форма 1'!X3665),'Форма 1'!$H3665*VLOOKUP('Форма 1'!$F3665,'Придельники с 2022'!$B$4:$X$28,'Форма 1'!X$8),"")</f>
        <v/>
      </c>
      <c r="H3665" s="103" t="str">
        <f>IF(ISNUMBER('Форма 1'!Y3665),'Форма 1'!$H3665*VLOOKUP('Форма 1'!$F3665,'Придельники с 2022'!$B$4:$X$28,'Форма 1'!Y$8),"")</f>
        <v/>
      </c>
      <c r="I3665" s="103" t="str">
        <f>IF(ISNUMBER('Форма 1'!Z3665),'Форма 1'!$H3665*VLOOKUP('Форма 1'!$F3665,'Придельники с 2022'!$B$4:$X$28,'Форма 1'!Z$8),"")</f>
        <v/>
      </c>
      <c r="J3665" s="103" t="str">
        <f>IF(ISNUMBER('Форма 1'!AA3665),'Форма 1'!$H3665*VLOOKUP('Форма 1'!$F3665,'Придельники с 2022'!$B$4:$X$28,'Форма 1'!AA$8),"")</f>
        <v/>
      </c>
      <c r="K3665" s="90"/>
      <c r="L3665" s="87"/>
      <c r="M3665" s="103" t="str">
        <f>IF(ISNUMBER('Форма 1'!AD3665),'Форма 1'!$H3665*VLOOKUP('Форма 1'!$F3665,'Придельники с 2022'!$B$4:$X$28,'Форма 1'!AD$8),"")</f>
        <v/>
      </c>
      <c r="N3665" s="103" t="str">
        <f>IF(ISBLANK('Форма 1'!$AE3665),"",IF('Форма 1'!$AE3665=1,'Форма 1'!$H3665*VLOOKUP('Форма 1'!$F3665,'Придельники с 2022'!$B$4:$X$28,'Форма 1'!$AE$8,0),IF('Форма 1'!$AE3665=2,'Форма 1'!$H3665*VLOOKUP('Форма 1'!$F3665,'Придельники с 2022'!$B$4:$X$28,13,0),IF('Форма 1'!$AE3665=3,'Форма 1'!$H3665*VLOOKUP('Форма 1'!$F3665,'Придельники с 2022'!$B$4:$X$28,12,0)))))</f>
        <v/>
      </c>
      <c r="O3665" s="103" t="str">
        <f>IF(ISNUMBER('Форма 1'!AF3665),'Форма 1'!$H3665*VLOOKUP('Форма 1'!$F3665,'Придельники с 2022'!$B$4:$X$28,'Форма 1'!AF$8),"")</f>
        <v/>
      </c>
      <c r="P3665" s="87"/>
      <c r="Q3665" s="103" t="str">
        <f>IF(ISNUMBER('Форма 1'!AH3665),'Форма 1'!$H3665*VLOOKUP('Форма 1'!$F3665,'Придельники с 2022'!$B$4:$X$28,'Форма 1'!AH$8),"")</f>
        <v/>
      </c>
      <c r="R3665" s="103" t="str">
        <f>IF(ISNUMBER('Форма 1'!AI3665),'Форма 1'!$H3665*VLOOKUP('Форма 1'!$F3665,'Придельники с 2022'!$B$4:$X$28,'Форма 1'!AI$8),"")</f>
        <v/>
      </c>
      <c r="S3665" s="103" t="str">
        <f>IF(ISNUMBER('Форма 1'!AJ3665),'Форма 1'!$H3665*VLOOKUP('Форма 1'!$F3665,'Придельники с 2022'!$B$4:$X$28,'Форма 1'!AJ$8),"")</f>
        <v/>
      </c>
      <c r="T3665" s="87"/>
    </row>
    <row r="3666" spans="1:20">
      <c r="A3666" s="188">
        <f t="shared" si="259"/>
        <v>506</v>
      </c>
      <c r="B3666" s="189" t="s">
        <v>3533</v>
      </c>
      <c r="C3666" s="99">
        <f t="shared" si="260"/>
        <v>15159810.910000002</v>
      </c>
      <c r="D3666" s="103" t="str">
        <f>IF(ISNUMBER('Форма 1'!U3666),'Форма 1'!$H3666*VLOOKUP('Форма 1'!$F3666,'Придельники с 2022'!$B$4:$X$28,'Форма 1'!U$8),"")</f>
        <v/>
      </c>
      <c r="E3666" s="103" t="str">
        <f>IF(ISNUMBER('Форма 1'!V3666),'Форма 1'!$H3666*VLOOKUP('Форма 1'!$F3666,'Придельники с 2022'!$B$4:$X$28,'Форма 1'!V$8),"")</f>
        <v/>
      </c>
      <c r="F3666" s="103" t="str">
        <f>IF(ISNUMBER('Форма 1'!W3666),'Форма 1'!$H3666*VLOOKUP('Форма 1'!$F3666,'Придельники с 2022'!$B$4:$X$28,'Форма 1'!W$8),"")</f>
        <v/>
      </c>
      <c r="G3666" s="103" t="str">
        <f>IF(ISNUMBER('Форма 1'!X3666),'Форма 1'!$H3666*VLOOKUP('Форма 1'!$F3666,'Придельники с 2022'!$B$4:$X$28,'Форма 1'!X$8),"")</f>
        <v/>
      </c>
      <c r="H3666" s="103" t="str">
        <f>IF(ISNUMBER('Форма 1'!Y3666),'Форма 1'!$H3666*VLOOKUP('Форма 1'!$F3666,'Придельники с 2022'!$B$4:$X$28,'Форма 1'!Y$8),"")</f>
        <v/>
      </c>
      <c r="I3666" s="103" t="str">
        <f>IF(ISNUMBER('Форма 1'!Z3666),'Форма 1'!$H3666*VLOOKUP('Форма 1'!$F3666,'Придельники с 2022'!$B$4:$X$28,'Форма 1'!Z$8),"")</f>
        <v/>
      </c>
      <c r="J3666" s="103" t="str">
        <f>IF(ISNUMBER('Форма 1'!AA3666),'Форма 1'!$H3666*VLOOKUP('Форма 1'!$F3666,'Придельники с 2022'!$B$4:$X$28,'Форма 1'!AA$8),"")</f>
        <v/>
      </c>
      <c r="K3666" s="90"/>
      <c r="L3666" s="87"/>
      <c r="M3666" s="103">
        <f>IF(ISNUMBER('Форма 1'!AD3666),'Форма 1'!$H3666*VLOOKUP('Форма 1'!$F3666,'Придельники с 2022'!$B$4:$X$28,'Форма 1'!AD$8),"")</f>
        <v>14688230.480000002</v>
      </c>
      <c r="N3666" s="103" t="str">
        <f>IF(ISBLANK('Форма 1'!$AE3666),"",IF('Форма 1'!$AE3666=1,'Форма 1'!$H3666*VLOOKUP('Форма 1'!$F3666,'Придельники с 2022'!$B$4:$X$28,'Форма 1'!$AE$8,0),IF('Форма 1'!$AE3666=2,'Форма 1'!$H3666*VLOOKUP('Форма 1'!$F3666,'Придельники с 2022'!$B$4:$X$28,13,0),IF('Форма 1'!$AE3666=3,'Форма 1'!$H3666*VLOOKUP('Форма 1'!$F3666,'Придельники с 2022'!$B$4:$X$28,12,0)))))</f>
        <v/>
      </c>
      <c r="O3666" s="103" t="str">
        <f>IF(ISNUMBER('Форма 1'!AF3666),'Форма 1'!$H3666*VLOOKUP('Форма 1'!$F3666,'Придельники с 2022'!$B$4:$X$28,'Форма 1'!AF$8),"")</f>
        <v/>
      </c>
      <c r="P3666" s="87">
        <v>471580.43000000005</v>
      </c>
      <c r="Q3666" s="103" t="str">
        <f>IF(ISNUMBER('Форма 1'!AH3666),'Форма 1'!$H3666*VLOOKUP('Форма 1'!$F3666,'Придельники с 2022'!$B$4:$X$28,'Форма 1'!AH$8),"")</f>
        <v/>
      </c>
      <c r="R3666" s="103" t="str">
        <f>IF(ISNUMBER('Форма 1'!AI3666),'Форма 1'!$H3666*VLOOKUP('Форма 1'!$F3666,'Придельники с 2022'!$B$4:$X$28,'Форма 1'!AI$8),"")</f>
        <v/>
      </c>
      <c r="S3666" s="103" t="str">
        <f>IF(ISNUMBER('Форма 1'!AJ3666),'Форма 1'!$H3666*VLOOKUP('Форма 1'!$F3666,'Придельники с 2022'!$B$4:$X$28,'Форма 1'!AJ$8),"")</f>
        <v/>
      </c>
      <c r="T3666" s="87"/>
    </row>
    <row r="3667" spans="1:20">
      <c r="A3667" s="188">
        <f t="shared" si="259"/>
        <v>507</v>
      </c>
      <c r="B3667" s="189" t="s">
        <v>3534</v>
      </c>
      <c r="C3667" s="99">
        <f t="shared" si="260"/>
        <v>9095759.3440000005</v>
      </c>
      <c r="D3667" s="103" t="str">
        <f>IF(ISNUMBER('Форма 1'!U3667),'Форма 1'!$H3667*VLOOKUP('Форма 1'!$F3667,'Придельники с 2022'!$B$4:$X$28,'Форма 1'!U$8),"")</f>
        <v/>
      </c>
      <c r="E3667" s="103" t="str">
        <f>IF(ISNUMBER('Форма 1'!V3667),'Форма 1'!$H3667*VLOOKUP('Форма 1'!$F3667,'Придельники с 2022'!$B$4:$X$28,'Форма 1'!V$8),"")</f>
        <v/>
      </c>
      <c r="F3667" s="103" t="str">
        <f>IF(ISNUMBER('Форма 1'!W3667),'Форма 1'!$H3667*VLOOKUP('Форма 1'!$F3667,'Придельники с 2022'!$B$4:$X$28,'Форма 1'!W$8),"")</f>
        <v/>
      </c>
      <c r="G3667" s="103" t="str">
        <f>IF(ISNUMBER('Форма 1'!X3667),'Форма 1'!$H3667*VLOOKUP('Форма 1'!$F3667,'Придельники с 2022'!$B$4:$X$28,'Форма 1'!X$8),"")</f>
        <v/>
      </c>
      <c r="H3667" s="103" t="str">
        <f>IF(ISNUMBER('Форма 1'!Y3667),'Форма 1'!$H3667*VLOOKUP('Форма 1'!$F3667,'Придельники с 2022'!$B$4:$X$28,'Форма 1'!Y$8),"")</f>
        <v/>
      </c>
      <c r="I3667" s="103" t="str">
        <f>IF(ISNUMBER('Форма 1'!Z3667),'Форма 1'!$H3667*VLOOKUP('Форма 1'!$F3667,'Придельники с 2022'!$B$4:$X$28,'Форма 1'!Z$8),"")</f>
        <v/>
      </c>
      <c r="J3667" s="103" t="str">
        <f>IF(ISNUMBER('Форма 1'!AA3667),'Форма 1'!$H3667*VLOOKUP('Форма 1'!$F3667,'Придельники с 2022'!$B$4:$X$28,'Форма 1'!AA$8),"")</f>
        <v/>
      </c>
      <c r="K3667" s="90"/>
      <c r="L3667" s="87"/>
      <c r="M3667" s="103">
        <f>IF(ISNUMBER('Форма 1'!AD3667),'Форма 1'!$H3667*VLOOKUP('Форма 1'!$F3667,'Придельники с 2022'!$B$4:$X$28,'Форма 1'!AD$8),"")</f>
        <v>9095759.3440000005</v>
      </c>
      <c r="N3667" s="103" t="str">
        <f>IF(ISBLANK('Форма 1'!$AE3667),"",IF('Форма 1'!$AE3667=1,'Форма 1'!$H3667*VLOOKUP('Форма 1'!$F3667,'Придельники с 2022'!$B$4:$X$28,'Форма 1'!$AE$8,0),IF('Форма 1'!$AE3667=2,'Форма 1'!$H3667*VLOOKUP('Форма 1'!$F3667,'Придельники с 2022'!$B$4:$X$28,13,0),IF('Форма 1'!$AE3667=3,'Форма 1'!$H3667*VLOOKUP('Форма 1'!$F3667,'Придельники с 2022'!$B$4:$X$28,12,0)))))</f>
        <v/>
      </c>
      <c r="O3667" s="103" t="str">
        <f>IF(ISNUMBER('Форма 1'!AF3667),'Форма 1'!$H3667*VLOOKUP('Форма 1'!$F3667,'Придельники с 2022'!$B$4:$X$28,'Форма 1'!AF$8),"")</f>
        <v/>
      </c>
      <c r="P3667" s="87"/>
      <c r="Q3667" s="103" t="str">
        <f>IF(ISNUMBER('Форма 1'!AH3667),'Форма 1'!$H3667*VLOOKUP('Форма 1'!$F3667,'Придельники с 2022'!$B$4:$X$28,'Форма 1'!AH$8),"")</f>
        <v/>
      </c>
      <c r="R3667" s="103" t="str">
        <f>IF(ISNUMBER('Форма 1'!AI3667),'Форма 1'!$H3667*VLOOKUP('Форма 1'!$F3667,'Придельники с 2022'!$B$4:$X$28,'Форма 1'!AI$8),"")</f>
        <v/>
      </c>
      <c r="S3667" s="103" t="str">
        <f>IF(ISNUMBER('Форма 1'!AJ3667),'Форма 1'!$H3667*VLOOKUP('Форма 1'!$F3667,'Придельники с 2022'!$B$4:$X$28,'Форма 1'!AJ$8),"")</f>
        <v/>
      </c>
      <c r="T3667" s="87"/>
    </row>
    <row r="3668" spans="1:20">
      <c r="A3668" s="188">
        <f t="shared" si="259"/>
        <v>508</v>
      </c>
      <c r="B3668" s="189" t="s">
        <v>3535</v>
      </c>
      <c r="C3668" s="99">
        <f t="shared" si="260"/>
        <v>11979363.200000001</v>
      </c>
      <c r="D3668" s="103" t="str">
        <f>IF(ISNUMBER('Форма 1'!U3668),'Форма 1'!$H3668*VLOOKUP('Форма 1'!$F3668,'Придельники с 2022'!$B$4:$X$28,'Форма 1'!U$8),"")</f>
        <v/>
      </c>
      <c r="E3668" s="103" t="str">
        <f>IF(ISNUMBER('Форма 1'!V3668),'Форма 1'!$H3668*VLOOKUP('Форма 1'!$F3668,'Придельники с 2022'!$B$4:$X$28,'Форма 1'!V$8),"")</f>
        <v/>
      </c>
      <c r="F3668" s="103" t="str">
        <f>IF(ISNUMBER('Форма 1'!W3668),'Форма 1'!$H3668*VLOOKUP('Форма 1'!$F3668,'Придельники с 2022'!$B$4:$X$28,'Форма 1'!W$8),"")</f>
        <v/>
      </c>
      <c r="G3668" s="103" t="str">
        <f>IF(ISNUMBER('Форма 1'!X3668),'Форма 1'!$H3668*VLOOKUP('Форма 1'!$F3668,'Придельники с 2022'!$B$4:$X$28,'Форма 1'!X$8),"")</f>
        <v/>
      </c>
      <c r="H3668" s="103" t="str">
        <f>IF(ISNUMBER('Форма 1'!Y3668),'Форма 1'!$H3668*VLOOKUP('Форма 1'!$F3668,'Придельники с 2022'!$B$4:$X$28,'Форма 1'!Y$8),"")</f>
        <v/>
      </c>
      <c r="I3668" s="103" t="str">
        <f>IF(ISNUMBER('Форма 1'!Z3668),'Форма 1'!$H3668*VLOOKUP('Форма 1'!$F3668,'Придельники с 2022'!$B$4:$X$28,'Форма 1'!Z$8),"")</f>
        <v/>
      </c>
      <c r="J3668" s="103" t="str">
        <f>IF(ISNUMBER('Форма 1'!AA3668),'Форма 1'!$H3668*VLOOKUP('Форма 1'!$F3668,'Придельники с 2022'!$B$4:$X$28,'Форма 1'!AA$8),"")</f>
        <v/>
      </c>
      <c r="K3668" s="90"/>
      <c r="L3668" s="87"/>
      <c r="M3668" s="103">
        <f>IF(ISNUMBER('Форма 1'!AD3668),'Форма 1'!$H3668*VLOOKUP('Форма 1'!$F3668,'Придельники с 2022'!$B$4:$X$28,'Форма 1'!AD$8),"")</f>
        <v>11979363.200000001</v>
      </c>
      <c r="N3668" s="103" t="str">
        <f>IF(ISBLANK('Форма 1'!$AE3668),"",IF('Форма 1'!$AE3668=1,'Форма 1'!$H3668*VLOOKUP('Форма 1'!$F3668,'Придельники с 2022'!$B$4:$X$28,'Форма 1'!$AE$8,0),IF('Форма 1'!$AE3668=2,'Форма 1'!$H3668*VLOOKUP('Форма 1'!$F3668,'Придельники с 2022'!$B$4:$X$28,13,0),IF('Форма 1'!$AE3668=3,'Форма 1'!$H3668*VLOOKUP('Форма 1'!$F3668,'Придельники с 2022'!$B$4:$X$28,12,0)))))</f>
        <v/>
      </c>
      <c r="O3668" s="103" t="str">
        <f>IF(ISNUMBER('Форма 1'!AF3668),'Форма 1'!$H3668*VLOOKUP('Форма 1'!$F3668,'Придельники с 2022'!$B$4:$X$28,'Форма 1'!AF$8),"")</f>
        <v/>
      </c>
      <c r="P3668" s="87"/>
      <c r="Q3668" s="103" t="str">
        <f>IF(ISNUMBER('Форма 1'!AH3668),'Форма 1'!$H3668*VLOOKUP('Форма 1'!$F3668,'Придельники с 2022'!$B$4:$X$28,'Форма 1'!AH$8),"")</f>
        <v/>
      </c>
      <c r="R3668" s="103" t="str">
        <f>IF(ISNUMBER('Форма 1'!AI3668),'Форма 1'!$H3668*VLOOKUP('Форма 1'!$F3668,'Придельники с 2022'!$B$4:$X$28,'Форма 1'!AI$8),"")</f>
        <v/>
      </c>
      <c r="S3668" s="103" t="str">
        <f>IF(ISNUMBER('Форма 1'!AJ3668),'Форма 1'!$H3668*VLOOKUP('Форма 1'!$F3668,'Придельники с 2022'!$B$4:$X$28,'Форма 1'!AJ$8),"")</f>
        <v/>
      </c>
      <c r="T3668" s="87"/>
    </row>
    <row r="3669" spans="1:20">
      <c r="A3669" s="188">
        <f t="shared" si="259"/>
        <v>509</v>
      </c>
      <c r="B3669" s="189" t="s">
        <v>3536</v>
      </c>
      <c r="C3669" s="99">
        <f t="shared" si="260"/>
        <v>2693211.1959999995</v>
      </c>
      <c r="D3669" s="103" t="str">
        <f>IF(ISNUMBER('Форма 1'!U3669),'Форма 1'!$H3669*VLOOKUP('Форма 1'!$F3669,'Придельники с 2022'!$B$4:$X$28,'Форма 1'!U$8),"")</f>
        <v/>
      </c>
      <c r="E3669" s="103" t="str">
        <f>IF(ISNUMBER('Форма 1'!V3669),'Форма 1'!$H3669*VLOOKUP('Форма 1'!$F3669,'Придельники с 2022'!$B$4:$X$28,'Форма 1'!V$8),"")</f>
        <v/>
      </c>
      <c r="F3669" s="103" t="str">
        <f>IF(ISNUMBER('Форма 1'!W3669),'Форма 1'!$H3669*VLOOKUP('Форма 1'!$F3669,'Придельники с 2022'!$B$4:$X$28,'Форма 1'!W$8),"")</f>
        <v/>
      </c>
      <c r="G3669" s="103" t="str">
        <f>IF(ISNUMBER('Форма 1'!X3669),'Форма 1'!$H3669*VLOOKUP('Форма 1'!$F3669,'Придельники с 2022'!$B$4:$X$28,'Форма 1'!X$8),"")</f>
        <v/>
      </c>
      <c r="H3669" s="103" t="str">
        <f>IF(ISNUMBER('Форма 1'!Y3669),'Форма 1'!$H3669*VLOOKUP('Форма 1'!$F3669,'Придельники с 2022'!$B$4:$X$28,'Форма 1'!Y$8),"")</f>
        <v/>
      </c>
      <c r="I3669" s="103">
        <f>IF(ISNUMBER('Форма 1'!Z3669),'Форма 1'!$H3669*VLOOKUP('Форма 1'!$F3669,'Придельники с 2022'!$B$4:$X$28,'Форма 1'!Z$8),"")</f>
        <v>802984.71600000001</v>
      </c>
      <c r="J3669" s="103">
        <f>IF(ISNUMBER('Форма 1'!AA3669),'Форма 1'!$H3669*VLOOKUP('Форма 1'!$F3669,'Придельники с 2022'!$B$4:$X$28,'Форма 1'!AA$8),"")</f>
        <v>1890226.4799999997</v>
      </c>
      <c r="K3669" s="90"/>
      <c r="L3669" s="87"/>
      <c r="M3669" s="103" t="str">
        <f>IF(ISNUMBER('Форма 1'!AD3669),'Форма 1'!$H3669*VLOOKUP('Форма 1'!$F3669,'Придельники с 2022'!$B$4:$X$28,'Форма 1'!AD$8),"")</f>
        <v/>
      </c>
      <c r="N3669" s="103" t="str">
        <f>IF(ISBLANK('Форма 1'!$AE3669),"",IF('Форма 1'!$AE3669=1,'Форма 1'!$H3669*VLOOKUP('Форма 1'!$F3669,'Придельники с 2022'!$B$4:$X$28,'Форма 1'!$AE$8,0),IF('Форма 1'!$AE3669=2,'Форма 1'!$H3669*VLOOKUP('Форма 1'!$F3669,'Придельники с 2022'!$B$4:$X$28,13,0),IF('Форма 1'!$AE3669=3,'Форма 1'!$H3669*VLOOKUP('Форма 1'!$F3669,'Придельники с 2022'!$B$4:$X$28,12,0)))))</f>
        <v/>
      </c>
      <c r="O3669" s="103" t="str">
        <f>IF(ISNUMBER('Форма 1'!AF3669),'Форма 1'!$H3669*VLOOKUP('Форма 1'!$F3669,'Придельники с 2022'!$B$4:$X$28,'Форма 1'!AF$8),"")</f>
        <v/>
      </c>
      <c r="P3669" s="87"/>
      <c r="Q3669" s="103" t="str">
        <f>IF(ISNUMBER('Форма 1'!AH3669),'Форма 1'!$H3669*VLOOKUP('Форма 1'!$F3669,'Придельники с 2022'!$B$4:$X$28,'Форма 1'!AH$8),"")</f>
        <v/>
      </c>
      <c r="R3669" s="103" t="str">
        <f>IF(ISNUMBER('Форма 1'!AI3669),'Форма 1'!$H3669*VLOOKUP('Форма 1'!$F3669,'Придельники с 2022'!$B$4:$X$28,'Форма 1'!AI$8),"")</f>
        <v/>
      </c>
      <c r="S3669" s="103" t="str">
        <f>IF(ISNUMBER('Форма 1'!AJ3669),'Форма 1'!$H3669*VLOOKUP('Форма 1'!$F3669,'Придельники с 2022'!$B$4:$X$28,'Форма 1'!AJ$8),"")</f>
        <v/>
      </c>
      <c r="T3669" s="87"/>
    </row>
    <row r="3670" spans="1:20">
      <c r="A3670" s="188">
        <f t="shared" si="259"/>
        <v>510</v>
      </c>
      <c r="B3670" s="189" t="s">
        <v>712</v>
      </c>
      <c r="C3670" s="99">
        <f t="shared" si="260"/>
        <v>12840109.955</v>
      </c>
      <c r="D3670" s="103">
        <f>IF(ISNUMBER('Форма 1'!U3670),'Форма 1'!$H3670*VLOOKUP('Форма 1'!$F3670,'Придельники с 2022'!$B$4:$X$28,'Форма 1'!U$8),"")</f>
        <v>1730561.105</v>
      </c>
      <c r="E3670" s="103" t="str">
        <f>IF(ISNUMBER('Форма 1'!V3670),'Форма 1'!$H3670*VLOOKUP('Форма 1'!$F3670,'Придельники с 2022'!$B$4:$X$28,'Форма 1'!V$8),"")</f>
        <v/>
      </c>
      <c r="F3670" s="103" t="str">
        <f>IF(ISNUMBER('Форма 1'!W3670),'Форма 1'!$H3670*VLOOKUP('Форма 1'!$F3670,'Придельники с 2022'!$B$4:$X$28,'Форма 1'!W$8),"")</f>
        <v/>
      </c>
      <c r="G3670" s="103">
        <f>IF(ISNUMBER('Форма 1'!X3670),'Форма 1'!$H3670*VLOOKUP('Форма 1'!$F3670,'Придельники с 2022'!$B$4:$X$28,'Форма 1'!X$8),"")</f>
        <v>1082745.55</v>
      </c>
      <c r="H3670" s="103" t="str">
        <f>IF(ISNUMBER('Форма 1'!Y3670),'Форма 1'!$H3670*VLOOKUP('Форма 1'!$F3670,'Придельники с 2022'!$B$4:$X$28,'Форма 1'!Y$8),"")</f>
        <v/>
      </c>
      <c r="I3670" s="103">
        <f>IF(ISNUMBER('Форма 1'!Z3670),'Форма 1'!$H3670*VLOOKUP('Форма 1'!$F3670,'Придельники с 2022'!$B$4:$X$28,'Форма 1'!Z$8),"")</f>
        <v>1516409.9550000001</v>
      </c>
      <c r="J3670" s="103" t="str">
        <f>IF(ISNUMBER('Форма 1'!AA3670),'Форма 1'!$H3670*VLOOKUP('Форма 1'!$F3670,'Придельники с 2022'!$B$4:$X$28,'Форма 1'!AA$8),"")</f>
        <v/>
      </c>
      <c r="K3670" s="90"/>
      <c r="L3670" s="87"/>
      <c r="M3670" s="103" t="str">
        <f>IF(ISNUMBER('Форма 1'!AD3670),'Форма 1'!$H3670*VLOOKUP('Форма 1'!$F3670,'Придельники с 2022'!$B$4:$X$28,'Форма 1'!AD$8),"")</f>
        <v/>
      </c>
      <c r="N3670" s="103" t="str">
        <f>IF(ISBLANK('Форма 1'!$AE3670),"",IF('Форма 1'!$AE3670=1,'Форма 1'!$H3670*VLOOKUP('Форма 1'!$F3670,'Придельники с 2022'!$B$4:$X$28,'Форма 1'!$AE$8,0),IF('Форма 1'!$AE3670=2,'Форма 1'!$H3670*VLOOKUP('Форма 1'!$F3670,'Придельники с 2022'!$B$4:$X$28,13,0),IF('Форма 1'!$AE3670=3,'Форма 1'!$H3670*VLOOKUP('Форма 1'!$F3670,'Придельники с 2022'!$B$4:$X$28,12,0)))))</f>
        <v/>
      </c>
      <c r="O3670" s="103">
        <f>IF(ISNUMBER('Форма 1'!AF3670),'Форма 1'!$H3670*VLOOKUP('Форма 1'!$F3670,'Придельники с 2022'!$B$4:$X$28,'Форма 1'!AF$8),"")</f>
        <v>2718054.355</v>
      </c>
      <c r="P3670" s="87"/>
      <c r="Q3670" s="103">
        <f>IF(ISNUMBER('Форма 1'!AH3670),'Форма 1'!$H3670*VLOOKUP('Форма 1'!$F3670,'Придельники с 2022'!$B$4:$X$28,'Форма 1'!AH$8),"")</f>
        <v>5792338.9900000002</v>
      </c>
      <c r="R3670" s="103" t="str">
        <f>IF(ISNUMBER('Форма 1'!AI3670),'Форма 1'!$H3670*VLOOKUP('Форма 1'!$F3670,'Придельники с 2022'!$B$4:$X$28,'Форма 1'!AI$8),"")</f>
        <v/>
      </c>
      <c r="S3670" s="103" t="str">
        <f>IF(ISNUMBER('Форма 1'!AJ3670),'Форма 1'!$H3670*VLOOKUP('Форма 1'!$F3670,'Придельники с 2022'!$B$4:$X$28,'Форма 1'!AJ$8),"")</f>
        <v/>
      </c>
      <c r="T3670" s="87"/>
    </row>
    <row r="3671" spans="1:20">
      <c r="A3671" s="188">
        <f t="shared" si="259"/>
        <v>511</v>
      </c>
      <c r="B3671" s="189" t="s">
        <v>3537</v>
      </c>
      <c r="C3671" s="99">
        <f t="shared" si="260"/>
        <v>12999410.48</v>
      </c>
      <c r="D3671" s="103" t="str">
        <f>IF(ISNUMBER('Форма 1'!U3671),'Форма 1'!$H3671*VLOOKUP('Форма 1'!$F3671,'Придельники с 2022'!$B$4:$X$28,'Форма 1'!U$8),"")</f>
        <v/>
      </c>
      <c r="E3671" s="103" t="str">
        <f>IF(ISNUMBER('Форма 1'!V3671),'Форма 1'!$H3671*VLOOKUP('Форма 1'!$F3671,'Придельники с 2022'!$B$4:$X$28,'Форма 1'!V$8),"")</f>
        <v/>
      </c>
      <c r="F3671" s="103" t="str">
        <f>IF(ISNUMBER('Форма 1'!W3671),'Форма 1'!$H3671*VLOOKUP('Форма 1'!$F3671,'Придельники с 2022'!$B$4:$X$28,'Форма 1'!W$8),"")</f>
        <v/>
      </c>
      <c r="G3671" s="103" t="str">
        <f>IF(ISNUMBER('Форма 1'!X3671),'Форма 1'!$H3671*VLOOKUP('Форма 1'!$F3671,'Придельники с 2022'!$B$4:$X$28,'Форма 1'!X$8),"")</f>
        <v/>
      </c>
      <c r="H3671" s="103" t="str">
        <f>IF(ISNUMBER('Форма 1'!Y3671),'Форма 1'!$H3671*VLOOKUP('Форма 1'!$F3671,'Придельники с 2022'!$B$4:$X$28,'Форма 1'!Y$8),"")</f>
        <v/>
      </c>
      <c r="I3671" s="103" t="str">
        <f>IF(ISNUMBER('Форма 1'!Z3671),'Форма 1'!$H3671*VLOOKUP('Форма 1'!$F3671,'Придельники с 2022'!$B$4:$X$28,'Форма 1'!Z$8),"")</f>
        <v/>
      </c>
      <c r="J3671" s="103" t="str">
        <f>IF(ISNUMBER('Форма 1'!AA3671),'Форма 1'!$H3671*VLOOKUP('Форма 1'!$F3671,'Придельники с 2022'!$B$4:$X$28,'Форма 1'!AA$8),"")</f>
        <v/>
      </c>
      <c r="K3671" s="90"/>
      <c r="L3671" s="87"/>
      <c r="M3671" s="103">
        <f>IF(ISNUMBER('Форма 1'!AD3671),'Форма 1'!$H3671*VLOOKUP('Форма 1'!$F3671,'Придельники с 2022'!$B$4:$X$28,'Форма 1'!AD$8),"")</f>
        <v>12999410.48</v>
      </c>
      <c r="N3671" s="103" t="str">
        <f>IF(ISBLANK('Форма 1'!$AE3671),"",IF('Форма 1'!$AE3671=1,'Форма 1'!$H3671*VLOOKUP('Форма 1'!$F3671,'Придельники с 2022'!$B$4:$X$28,'Форма 1'!$AE$8,0),IF('Форма 1'!$AE3671=2,'Форма 1'!$H3671*VLOOKUP('Форма 1'!$F3671,'Придельники с 2022'!$B$4:$X$28,13,0),IF('Форма 1'!$AE3671=3,'Форма 1'!$H3671*VLOOKUP('Форма 1'!$F3671,'Придельники с 2022'!$B$4:$X$28,12,0)))))</f>
        <v/>
      </c>
      <c r="O3671" s="103" t="str">
        <f>IF(ISNUMBER('Форма 1'!AF3671),'Форма 1'!$H3671*VLOOKUP('Форма 1'!$F3671,'Придельники с 2022'!$B$4:$X$28,'Форма 1'!AF$8),"")</f>
        <v/>
      </c>
      <c r="P3671" s="87"/>
      <c r="Q3671" s="103" t="str">
        <f>IF(ISNUMBER('Форма 1'!AH3671),'Форма 1'!$H3671*VLOOKUP('Форма 1'!$F3671,'Придельники с 2022'!$B$4:$X$28,'Форма 1'!AH$8),"")</f>
        <v/>
      </c>
      <c r="R3671" s="103" t="str">
        <f>IF(ISNUMBER('Форма 1'!AI3671),'Форма 1'!$H3671*VLOOKUP('Форма 1'!$F3671,'Придельники с 2022'!$B$4:$X$28,'Форма 1'!AI$8),"")</f>
        <v/>
      </c>
      <c r="S3671" s="103" t="str">
        <f>IF(ISNUMBER('Форма 1'!AJ3671),'Форма 1'!$H3671*VLOOKUP('Форма 1'!$F3671,'Придельники с 2022'!$B$4:$X$28,'Форма 1'!AJ$8),"")</f>
        <v/>
      </c>
      <c r="T3671" s="87"/>
    </row>
    <row r="3672" spans="1:20">
      <c r="A3672" s="188">
        <f t="shared" ref="A3672:A3736" si="261">A3671+1</f>
        <v>512</v>
      </c>
      <c r="B3672" s="189" t="s">
        <v>3538</v>
      </c>
      <c r="C3672" s="99">
        <f t="shared" si="260"/>
        <v>12193701.458000001</v>
      </c>
      <c r="D3672" s="103" t="str">
        <f>IF(ISNUMBER('Форма 1'!U3672),'Форма 1'!$H3672*VLOOKUP('Форма 1'!$F3672,'Придельники с 2022'!$B$4:$X$28,'Форма 1'!U$8),"")</f>
        <v/>
      </c>
      <c r="E3672" s="103">
        <f>IF(ISNUMBER('Форма 1'!V3672),'Форма 1'!$H3672*VLOOKUP('Форма 1'!$F3672,'Придельники с 2022'!$B$4:$X$28,'Форма 1'!V$8),"")</f>
        <v>7947263.5079999994</v>
      </c>
      <c r="F3672" s="103" t="str">
        <f>IF(ISNUMBER('Форма 1'!W3672),'Форма 1'!$H3672*VLOOKUP('Форма 1'!$F3672,'Придельники с 2022'!$B$4:$X$28,'Форма 1'!W$8),"")</f>
        <v/>
      </c>
      <c r="G3672" s="103">
        <f>IF(ISNUMBER('Форма 1'!X3672),'Форма 1'!$H3672*VLOOKUP('Форма 1'!$F3672,'Придельники с 2022'!$B$4:$X$28,'Форма 1'!X$8),"")</f>
        <v>1038596.97</v>
      </c>
      <c r="H3672" s="103">
        <f>IF(ISNUMBER('Форма 1'!Y3672),'Форма 1'!$H3672*VLOOKUP('Форма 1'!$F3672,'Придельники с 2022'!$B$4:$X$28,'Форма 1'!Y$8),"")</f>
        <v>2736260.55</v>
      </c>
      <c r="I3672" s="103" t="str">
        <f>IF(ISNUMBER('Форма 1'!Z3672),'Форма 1'!$H3672*VLOOKUP('Форма 1'!$F3672,'Придельники с 2022'!$B$4:$X$28,'Форма 1'!Z$8),"")</f>
        <v/>
      </c>
      <c r="J3672" s="103" t="str">
        <f>IF(ISNUMBER('Форма 1'!AA3672),'Форма 1'!$H3672*VLOOKUP('Форма 1'!$F3672,'Придельники с 2022'!$B$4:$X$28,'Форма 1'!AA$8),"")</f>
        <v/>
      </c>
      <c r="K3672" s="90"/>
      <c r="L3672" s="87"/>
      <c r="M3672" s="103" t="str">
        <f>IF(ISNUMBER('Форма 1'!AD3672),'Форма 1'!$H3672*VLOOKUP('Форма 1'!$F3672,'Придельники с 2022'!$B$4:$X$28,'Форма 1'!AD$8),"")</f>
        <v/>
      </c>
      <c r="N3672" s="103" t="str">
        <f>IF(ISBLANK('Форма 1'!$AE3672),"",IF('Форма 1'!$AE3672=1,'Форма 1'!$H3672*VLOOKUP('Форма 1'!$F3672,'Придельники с 2022'!$B$4:$X$28,'Форма 1'!$AE$8,0),IF('Форма 1'!$AE3672=2,'Форма 1'!$H3672*VLOOKUP('Форма 1'!$F3672,'Придельники с 2022'!$B$4:$X$28,13,0),IF('Форма 1'!$AE3672=3,'Форма 1'!$H3672*VLOOKUP('Форма 1'!$F3672,'Придельники с 2022'!$B$4:$X$28,12,0)))))</f>
        <v/>
      </c>
      <c r="O3672" s="103" t="str">
        <f>IF(ISNUMBER('Форма 1'!AF3672),'Форма 1'!$H3672*VLOOKUP('Форма 1'!$F3672,'Придельники с 2022'!$B$4:$X$28,'Форма 1'!AF$8),"")</f>
        <v/>
      </c>
      <c r="P3672" s="87">
        <v>471580.43000000005</v>
      </c>
      <c r="Q3672" s="103" t="str">
        <f>IF(ISNUMBER('Форма 1'!AH3672),'Форма 1'!$H3672*VLOOKUP('Форма 1'!$F3672,'Придельники с 2022'!$B$4:$X$28,'Форма 1'!AH$8),"")</f>
        <v/>
      </c>
      <c r="R3672" s="103" t="str">
        <f>IF(ISNUMBER('Форма 1'!AI3672),'Форма 1'!$H3672*VLOOKUP('Форма 1'!$F3672,'Придельники с 2022'!$B$4:$X$28,'Форма 1'!AI$8),"")</f>
        <v/>
      </c>
      <c r="S3672" s="103" t="str">
        <f>IF(ISNUMBER('Форма 1'!AJ3672),'Форма 1'!$H3672*VLOOKUP('Форма 1'!$F3672,'Придельники с 2022'!$B$4:$X$28,'Форма 1'!AJ$8),"")</f>
        <v/>
      </c>
      <c r="T3672" s="87"/>
    </row>
    <row r="3673" spans="1:20">
      <c r="A3673" s="188">
        <f t="shared" si="261"/>
        <v>513</v>
      </c>
      <c r="B3673" s="189" t="s">
        <v>3539</v>
      </c>
      <c r="C3673" s="99">
        <f t="shared" si="260"/>
        <v>16994483.072000001</v>
      </c>
      <c r="D3673" s="103" t="str">
        <f>IF(ISNUMBER('Форма 1'!U3673),'Форма 1'!$H3673*VLOOKUP('Форма 1'!$F3673,'Придельники с 2022'!$B$4:$X$28,'Форма 1'!U$8),"")</f>
        <v/>
      </c>
      <c r="E3673" s="103" t="str">
        <f>IF(ISNUMBER('Форма 1'!V3673),'Форма 1'!$H3673*VLOOKUP('Форма 1'!$F3673,'Придельники с 2022'!$B$4:$X$28,'Форма 1'!V$8),"")</f>
        <v/>
      </c>
      <c r="F3673" s="103" t="str">
        <f>IF(ISNUMBER('Форма 1'!W3673),'Форма 1'!$H3673*VLOOKUP('Форма 1'!$F3673,'Придельники с 2022'!$B$4:$X$28,'Форма 1'!W$8),"")</f>
        <v/>
      </c>
      <c r="G3673" s="103" t="str">
        <f>IF(ISNUMBER('Форма 1'!X3673),'Форма 1'!$H3673*VLOOKUP('Форма 1'!$F3673,'Придельники с 2022'!$B$4:$X$28,'Форма 1'!X$8),"")</f>
        <v/>
      </c>
      <c r="H3673" s="103" t="str">
        <f>IF(ISNUMBER('Форма 1'!Y3673),'Форма 1'!$H3673*VLOOKUP('Форма 1'!$F3673,'Придельники с 2022'!$B$4:$X$28,'Форма 1'!Y$8),"")</f>
        <v/>
      </c>
      <c r="I3673" s="103" t="str">
        <f>IF(ISNUMBER('Форма 1'!Z3673),'Форма 1'!$H3673*VLOOKUP('Форма 1'!$F3673,'Придельники с 2022'!$B$4:$X$28,'Форма 1'!Z$8),"")</f>
        <v/>
      </c>
      <c r="J3673" s="103" t="str">
        <f>IF(ISNUMBER('Форма 1'!AA3673),'Форма 1'!$H3673*VLOOKUP('Форма 1'!$F3673,'Придельники с 2022'!$B$4:$X$28,'Форма 1'!AA$8),"")</f>
        <v/>
      </c>
      <c r="K3673" s="90"/>
      <c r="L3673" s="87"/>
      <c r="M3673" s="103">
        <f>IF(ISNUMBER('Форма 1'!AD3673),'Форма 1'!$H3673*VLOOKUP('Форма 1'!$F3673,'Придельники с 2022'!$B$4:$X$28,'Форма 1'!AD$8),"")</f>
        <v>16994483.072000001</v>
      </c>
      <c r="N3673" s="103" t="str">
        <f>IF(ISBLANK('Форма 1'!$AE3673),"",IF('Форма 1'!$AE3673=1,'Форма 1'!$H3673*VLOOKUP('Форма 1'!$F3673,'Придельники с 2022'!$B$4:$X$28,'Форма 1'!$AE$8,0),IF('Форма 1'!$AE3673=2,'Форма 1'!$H3673*VLOOKUP('Форма 1'!$F3673,'Придельники с 2022'!$B$4:$X$28,13,0),IF('Форма 1'!$AE3673=3,'Форма 1'!$H3673*VLOOKUP('Форма 1'!$F3673,'Придельники с 2022'!$B$4:$X$28,12,0)))))</f>
        <v/>
      </c>
      <c r="O3673" s="103" t="str">
        <f>IF(ISNUMBER('Форма 1'!AF3673),'Форма 1'!$H3673*VLOOKUP('Форма 1'!$F3673,'Придельники с 2022'!$B$4:$X$28,'Форма 1'!AF$8),"")</f>
        <v/>
      </c>
      <c r="P3673" s="87"/>
      <c r="Q3673" s="103" t="str">
        <f>IF(ISNUMBER('Форма 1'!AH3673),'Форма 1'!$H3673*VLOOKUP('Форма 1'!$F3673,'Придельники с 2022'!$B$4:$X$28,'Форма 1'!AH$8),"")</f>
        <v/>
      </c>
      <c r="R3673" s="103" t="str">
        <f>IF(ISNUMBER('Форма 1'!AI3673),'Форма 1'!$H3673*VLOOKUP('Форма 1'!$F3673,'Придельники с 2022'!$B$4:$X$28,'Форма 1'!AI$8),"")</f>
        <v/>
      </c>
      <c r="S3673" s="103" t="str">
        <f>IF(ISNUMBER('Форма 1'!AJ3673),'Форма 1'!$H3673*VLOOKUP('Форма 1'!$F3673,'Придельники с 2022'!$B$4:$X$28,'Форма 1'!AJ$8),"")</f>
        <v/>
      </c>
      <c r="T3673" s="87"/>
    </row>
    <row r="3674" spans="1:20">
      <c r="A3674" s="188">
        <f t="shared" si="261"/>
        <v>514</v>
      </c>
      <c r="B3674" s="189" t="s">
        <v>3540</v>
      </c>
      <c r="C3674" s="99">
        <f t="shared" si="260"/>
        <v>7440556.4810000006</v>
      </c>
      <c r="D3674" s="103" t="str">
        <f>IF(ISNUMBER('Форма 1'!U3674),'Форма 1'!$H3674*VLOOKUP('Форма 1'!$F3674,'Придельники с 2022'!$B$4:$X$28,'Форма 1'!U$8),"")</f>
        <v/>
      </c>
      <c r="E3674" s="103" t="str">
        <f>IF(ISNUMBER('Форма 1'!V3674),'Форма 1'!$H3674*VLOOKUP('Форма 1'!$F3674,'Придельники с 2022'!$B$4:$X$28,'Форма 1'!V$8),"")</f>
        <v/>
      </c>
      <c r="F3674" s="103" t="str">
        <f>IF(ISNUMBER('Форма 1'!W3674),'Форма 1'!$H3674*VLOOKUP('Форма 1'!$F3674,'Придельники с 2022'!$B$4:$X$28,'Форма 1'!W$8),"")</f>
        <v/>
      </c>
      <c r="G3674" s="103" t="str">
        <f>IF(ISNUMBER('Форма 1'!X3674),'Форма 1'!$H3674*VLOOKUP('Форма 1'!$F3674,'Придельники с 2022'!$B$4:$X$28,'Форма 1'!X$8),"")</f>
        <v/>
      </c>
      <c r="H3674" s="103" t="str">
        <f>IF(ISNUMBER('Форма 1'!Y3674),'Форма 1'!$H3674*VLOOKUP('Форма 1'!$F3674,'Придельники с 2022'!$B$4:$X$28,'Форма 1'!Y$8),"")</f>
        <v/>
      </c>
      <c r="I3674" s="103" t="str">
        <f>IF(ISNUMBER('Форма 1'!Z3674),'Форма 1'!$H3674*VLOOKUP('Форма 1'!$F3674,'Придельники с 2022'!$B$4:$X$28,'Форма 1'!Z$8),"")</f>
        <v/>
      </c>
      <c r="J3674" s="103" t="str">
        <f>IF(ISNUMBER('Форма 1'!AA3674),'Форма 1'!$H3674*VLOOKUP('Форма 1'!$F3674,'Придельники с 2022'!$B$4:$X$28,'Форма 1'!AA$8),"")</f>
        <v/>
      </c>
      <c r="K3674" s="90"/>
      <c r="L3674" s="87"/>
      <c r="M3674" s="103" t="str">
        <f>IF(ISNUMBER('Форма 1'!AD3674),'Форма 1'!$H3674*VLOOKUP('Форма 1'!$F3674,'Придельники с 2022'!$B$4:$X$28,'Форма 1'!AD$8),"")</f>
        <v/>
      </c>
      <c r="N3674" s="103" t="str">
        <f>IF(ISBLANK('Форма 1'!$AE3674),"",IF('Форма 1'!$AE3674=1,'Форма 1'!$H3674*VLOOKUP('Форма 1'!$F3674,'Придельники с 2022'!$B$4:$X$28,'Форма 1'!$AE$8,0),IF('Форма 1'!$AE3674=2,'Форма 1'!$H3674*VLOOKUP('Форма 1'!$F3674,'Придельники с 2022'!$B$4:$X$28,13,0),IF('Форма 1'!$AE3674=3,'Форма 1'!$H3674*VLOOKUP('Форма 1'!$F3674,'Придельники с 2022'!$B$4:$X$28,12,0)))))</f>
        <v/>
      </c>
      <c r="O3674" s="103">
        <f>IF(ISNUMBER('Форма 1'!AF3674),'Форма 1'!$H3674*VLOOKUP('Форма 1'!$F3674,'Придельники с 2022'!$B$4:$X$28,'Форма 1'!AF$8),"")</f>
        <v>7440556.4810000006</v>
      </c>
      <c r="P3674" s="87"/>
      <c r="Q3674" s="103" t="str">
        <f>IF(ISNUMBER('Форма 1'!AH3674),'Форма 1'!$H3674*VLOOKUP('Форма 1'!$F3674,'Придельники с 2022'!$B$4:$X$28,'Форма 1'!AH$8),"")</f>
        <v/>
      </c>
      <c r="R3674" s="103" t="str">
        <f>IF(ISNUMBER('Форма 1'!AI3674),'Форма 1'!$H3674*VLOOKUP('Форма 1'!$F3674,'Придельники с 2022'!$B$4:$X$28,'Форма 1'!AI$8),"")</f>
        <v/>
      </c>
      <c r="S3674" s="103" t="str">
        <f>IF(ISNUMBER('Форма 1'!AJ3674),'Форма 1'!$H3674*VLOOKUP('Форма 1'!$F3674,'Придельники с 2022'!$B$4:$X$28,'Форма 1'!AJ$8),"")</f>
        <v/>
      </c>
      <c r="T3674" s="87"/>
    </row>
    <row r="3675" spans="1:20">
      <c r="A3675" s="188">
        <f t="shared" si="261"/>
        <v>515</v>
      </c>
      <c r="B3675" s="189" t="s">
        <v>3541</v>
      </c>
      <c r="C3675" s="99">
        <f t="shared" si="260"/>
        <v>3355213.3809999996</v>
      </c>
      <c r="D3675" s="103" t="str">
        <f>IF(ISNUMBER('Форма 1'!U3675),'Форма 1'!$H3675*VLOOKUP('Форма 1'!$F3675,'Придельники с 2022'!$B$4:$X$28,'Форма 1'!U$8),"")</f>
        <v/>
      </c>
      <c r="E3675" s="103" t="str">
        <f>IF(ISNUMBER('Форма 1'!V3675),'Форма 1'!$H3675*VLOOKUP('Форма 1'!$F3675,'Придельники с 2022'!$B$4:$X$28,'Форма 1'!V$8),"")</f>
        <v/>
      </c>
      <c r="F3675" s="103" t="str">
        <f>IF(ISNUMBER('Форма 1'!W3675),'Форма 1'!$H3675*VLOOKUP('Форма 1'!$F3675,'Придельники с 2022'!$B$4:$X$28,'Форма 1'!W$8),"")</f>
        <v/>
      </c>
      <c r="G3675" s="103" t="str">
        <f>IF(ISNUMBER('Форма 1'!X3675),'Форма 1'!$H3675*VLOOKUP('Форма 1'!$F3675,'Придельники с 2022'!$B$4:$X$28,'Форма 1'!X$8),"")</f>
        <v/>
      </c>
      <c r="H3675" s="103" t="str">
        <f>IF(ISNUMBER('Форма 1'!Y3675),'Форма 1'!$H3675*VLOOKUP('Форма 1'!$F3675,'Придельники с 2022'!$B$4:$X$28,'Форма 1'!Y$8),"")</f>
        <v/>
      </c>
      <c r="I3675" s="103">
        <f>IF(ISNUMBER('Форма 1'!Z3675),'Форма 1'!$H3675*VLOOKUP('Форма 1'!$F3675,'Придельники с 2022'!$B$4:$X$28,'Форма 1'!Z$8),"")</f>
        <v>1000361.6009999999</v>
      </c>
      <c r="J3675" s="103">
        <f>IF(ISNUMBER('Форма 1'!AA3675),'Форма 1'!$H3675*VLOOKUP('Форма 1'!$F3675,'Придельники с 2022'!$B$4:$X$28,'Форма 1'!AA$8),"")</f>
        <v>2354851.7799999998</v>
      </c>
      <c r="K3675" s="90"/>
      <c r="L3675" s="87"/>
      <c r="M3675" s="103" t="str">
        <f>IF(ISNUMBER('Форма 1'!AD3675),'Форма 1'!$H3675*VLOOKUP('Форма 1'!$F3675,'Придельники с 2022'!$B$4:$X$28,'Форма 1'!AD$8),"")</f>
        <v/>
      </c>
      <c r="N3675" s="103" t="str">
        <f>IF(ISBLANK('Форма 1'!$AE3675),"",IF('Форма 1'!$AE3675=1,'Форма 1'!$H3675*VLOOKUP('Форма 1'!$F3675,'Придельники с 2022'!$B$4:$X$28,'Форма 1'!$AE$8,0),IF('Форма 1'!$AE3675=2,'Форма 1'!$H3675*VLOOKUP('Форма 1'!$F3675,'Придельники с 2022'!$B$4:$X$28,13,0),IF('Форма 1'!$AE3675=3,'Форма 1'!$H3675*VLOOKUP('Форма 1'!$F3675,'Придельники с 2022'!$B$4:$X$28,12,0)))))</f>
        <v/>
      </c>
      <c r="O3675" s="103" t="str">
        <f>IF(ISNUMBER('Форма 1'!AF3675),'Форма 1'!$H3675*VLOOKUP('Форма 1'!$F3675,'Придельники с 2022'!$B$4:$X$28,'Форма 1'!AF$8),"")</f>
        <v/>
      </c>
      <c r="P3675" s="87"/>
      <c r="Q3675" s="103" t="str">
        <f>IF(ISNUMBER('Форма 1'!AH3675),'Форма 1'!$H3675*VLOOKUP('Форма 1'!$F3675,'Придельники с 2022'!$B$4:$X$28,'Форма 1'!AH$8),"")</f>
        <v/>
      </c>
      <c r="R3675" s="103" t="str">
        <f>IF(ISNUMBER('Форма 1'!AI3675),'Форма 1'!$H3675*VLOOKUP('Форма 1'!$F3675,'Придельники с 2022'!$B$4:$X$28,'Форма 1'!AI$8),"")</f>
        <v/>
      </c>
      <c r="S3675" s="103" t="str">
        <f>IF(ISNUMBER('Форма 1'!AJ3675),'Форма 1'!$H3675*VLOOKUP('Форма 1'!$F3675,'Придельники с 2022'!$B$4:$X$28,'Форма 1'!AJ$8),"")</f>
        <v/>
      </c>
      <c r="T3675" s="87"/>
    </row>
    <row r="3676" spans="1:20">
      <c r="A3676" s="188">
        <f t="shared" si="261"/>
        <v>516</v>
      </c>
      <c r="B3676" s="189" t="s">
        <v>3542</v>
      </c>
      <c r="C3676" s="99">
        <f t="shared" si="260"/>
        <v>7755259.2119999994</v>
      </c>
      <c r="D3676" s="103">
        <f>IF(ISNUMBER('Форма 1'!U3676),'Форма 1'!$H3676*VLOOKUP('Форма 1'!$F3676,'Придельники с 2022'!$B$4:$X$28,'Форма 1'!U$8),"")</f>
        <v>2532163.452</v>
      </c>
      <c r="E3676" s="103" t="str">
        <f>IF(ISNUMBER('Форма 1'!V3676),'Форма 1'!$H3676*VLOOKUP('Форма 1'!$F3676,'Придельники с 2022'!$B$4:$X$28,'Форма 1'!V$8),"")</f>
        <v/>
      </c>
      <c r="F3676" s="103" t="str">
        <f>IF(ISNUMBER('Форма 1'!W3676),'Форма 1'!$H3676*VLOOKUP('Форма 1'!$F3676,'Придельники с 2022'!$B$4:$X$28,'Форма 1'!W$8),"")</f>
        <v/>
      </c>
      <c r="G3676" s="103" t="str">
        <f>IF(ISNUMBER('Форма 1'!X3676),'Форма 1'!$H3676*VLOOKUP('Форма 1'!$F3676,'Придельники с 2022'!$B$4:$X$28,'Форма 1'!X$8),"")</f>
        <v/>
      </c>
      <c r="H3676" s="103" t="str">
        <f>IF(ISNUMBER('Форма 1'!Y3676),'Форма 1'!$H3676*VLOOKUP('Форма 1'!$F3676,'Придельники с 2022'!$B$4:$X$28,'Форма 1'!Y$8),"")</f>
        <v/>
      </c>
      <c r="I3676" s="103" t="str">
        <f>IF(ISNUMBER('Форма 1'!Z3676),'Форма 1'!$H3676*VLOOKUP('Форма 1'!$F3676,'Придельники с 2022'!$B$4:$X$28,'Форма 1'!Z$8),"")</f>
        <v/>
      </c>
      <c r="J3676" s="103">
        <f>IF(ISNUMBER('Форма 1'!AA3676),'Форма 1'!$H3676*VLOOKUP('Форма 1'!$F3676,'Придельники с 2022'!$B$4:$X$28,'Форма 1'!AA$8),"")</f>
        <v>5223095.76</v>
      </c>
      <c r="K3676" s="90"/>
      <c r="L3676" s="87"/>
      <c r="M3676" s="103" t="str">
        <f>IF(ISNUMBER('Форма 1'!AD3676),'Форма 1'!$H3676*VLOOKUP('Форма 1'!$F3676,'Придельники с 2022'!$B$4:$X$28,'Форма 1'!AD$8),"")</f>
        <v/>
      </c>
      <c r="N3676" s="103" t="str">
        <f>IF(ISBLANK('Форма 1'!$AE3676),"",IF('Форма 1'!$AE3676=1,'Форма 1'!$H3676*VLOOKUP('Форма 1'!$F3676,'Придельники с 2022'!$B$4:$X$28,'Форма 1'!$AE$8,0),IF('Форма 1'!$AE3676=2,'Форма 1'!$H3676*VLOOKUP('Форма 1'!$F3676,'Придельники с 2022'!$B$4:$X$28,13,0),IF('Форма 1'!$AE3676=3,'Форма 1'!$H3676*VLOOKUP('Форма 1'!$F3676,'Придельники с 2022'!$B$4:$X$28,12,0)))))</f>
        <v/>
      </c>
      <c r="O3676" s="103" t="str">
        <f>IF(ISNUMBER('Форма 1'!AF3676),'Форма 1'!$H3676*VLOOKUP('Форма 1'!$F3676,'Придельники с 2022'!$B$4:$X$28,'Форма 1'!AF$8),"")</f>
        <v/>
      </c>
      <c r="P3676" s="87"/>
      <c r="Q3676" s="103" t="str">
        <f>IF(ISNUMBER('Форма 1'!AH3676),'Форма 1'!$H3676*VLOOKUP('Форма 1'!$F3676,'Придельники с 2022'!$B$4:$X$28,'Форма 1'!AH$8),"")</f>
        <v/>
      </c>
      <c r="R3676" s="103" t="str">
        <f>IF(ISNUMBER('Форма 1'!AI3676),'Форма 1'!$H3676*VLOOKUP('Форма 1'!$F3676,'Придельники с 2022'!$B$4:$X$28,'Форма 1'!AI$8),"")</f>
        <v/>
      </c>
      <c r="S3676" s="103" t="str">
        <f>IF(ISNUMBER('Форма 1'!AJ3676),'Форма 1'!$H3676*VLOOKUP('Форма 1'!$F3676,'Придельники с 2022'!$B$4:$X$28,'Форма 1'!AJ$8),"")</f>
        <v/>
      </c>
      <c r="T3676" s="87"/>
    </row>
    <row r="3677" spans="1:20">
      <c r="A3677" s="188">
        <f t="shared" si="261"/>
        <v>517</v>
      </c>
      <c r="B3677" s="189" t="s">
        <v>3543</v>
      </c>
      <c r="C3677" s="99">
        <f t="shared" si="260"/>
        <v>15263780.336000003</v>
      </c>
      <c r="D3677" s="103" t="str">
        <f>IF(ISNUMBER('Форма 1'!U3677),'Форма 1'!$H3677*VLOOKUP('Форма 1'!$F3677,'Придельники с 2022'!$B$4:$X$28,'Форма 1'!U$8),"")</f>
        <v/>
      </c>
      <c r="E3677" s="103" t="str">
        <f>IF(ISNUMBER('Форма 1'!V3677),'Форма 1'!$H3677*VLOOKUP('Форма 1'!$F3677,'Придельники с 2022'!$B$4:$X$28,'Форма 1'!V$8),"")</f>
        <v/>
      </c>
      <c r="F3677" s="103" t="str">
        <f>IF(ISNUMBER('Форма 1'!W3677),'Форма 1'!$H3677*VLOOKUP('Форма 1'!$F3677,'Придельники с 2022'!$B$4:$X$28,'Форма 1'!W$8),"")</f>
        <v/>
      </c>
      <c r="G3677" s="103" t="str">
        <f>IF(ISNUMBER('Форма 1'!X3677),'Форма 1'!$H3677*VLOOKUP('Форма 1'!$F3677,'Придельники с 2022'!$B$4:$X$28,'Форма 1'!X$8),"")</f>
        <v/>
      </c>
      <c r="H3677" s="103" t="str">
        <f>IF(ISNUMBER('Форма 1'!Y3677),'Форма 1'!$H3677*VLOOKUP('Форма 1'!$F3677,'Придельники с 2022'!$B$4:$X$28,'Форма 1'!Y$8),"")</f>
        <v/>
      </c>
      <c r="I3677" s="103" t="str">
        <f>IF(ISNUMBER('Форма 1'!Z3677),'Форма 1'!$H3677*VLOOKUP('Форма 1'!$F3677,'Придельники с 2022'!$B$4:$X$28,'Форма 1'!Z$8),"")</f>
        <v/>
      </c>
      <c r="J3677" s="103" t="str">
        <f>IF(ISNUMBER('Форма 1'!AA3677),'Форма 1'!$H3677*VLOOKUP('Форма 1'!$F3677,'Придельники с 2022'!$B$4:$X$28,'Форма 1'!AA$8),"")</f>
        <v/>
      </c>
      <c r="K3677" s="90"/>
      <c r="L3677" s="87"/>
      <c r="M3677" s="103">
        <f>IF(ISNUMBER('Форма 1'!AD3677),'Форма 1'!$H3677*VLOOKUP('Форма 1'!$F3677,'Придельники с 2022'!$B$4:$X$28,'Форма 1'!AD$8),"")</f>
        <v>15263780.336000003</v>
      </c>
      <c r="N3677" s="103" t="str">
        <f>IF(ISBLANK('Форма 1'!$AE3677),"",IF('Форма 1'!$AE3677=1,'Форма 1'!$H3677*VLOOKUP('Форма 1'!$F3677,'Придельники с 2022'!$B$4:$X$28,'Форма 1'!$AE$8,0),IF('Форма 1'!$AE3677=2,'Форма 1'!$H3677*VLOOKUP('Форма 1'!$F3677,'Придельники с 2022'!$B$4:$X$28,13,0),IF('Форма 1'!$AE3677=3,'Форма 1'!$H3677*VLOOKUP('Форма 1'!$F3677,'Придельники с 2022'!$B$4:$X$28,12,0)))))</f>
        <v/>
      </c>
      <c r="O3677" s="103" t="str">
        <f>IF(ISNUMBER('Форма 1'!AF3677),'Форма 1'!$H3677*VLOOKUP('Форма 1'!$F3677,'Придельники с 2022'!$B$4:$X$28,'Форма 1'!AF$8),"")</f>
        <v/>
      </c>
      <c r="P3677" s="87"/>
      <c r="Q3677" s="103" t="str">
        <f>IF(ISNUMBER('Форма 1'!AH3677),'Форма 1'!$H3677*VLOOKUP('Форма 1'!$F3677,'Придельники с 2022'!$B$4:$X$28,'Форма 1'!AH$8),"")</f>
        <v/>
      </c>
      <c r="R3677" s="103" t="str">
        <f>IF(ISNUMBER('Форма 1'!AI3677),'Форма 1'!$H3677*VLOOKUP('Форма 1'!$F3677,'Придельники с 2022'!$B$4:$X$28,'Форма 1'!AI$8),"")</f>
        <v/>
      </c>
      <c r="S3677" s="103" t="str">
        <f>IF(ISNUMBER('Форма 1'!AJ3677),'Форма 1'!$H3677*VLOOKUP('Форма 1'!$F3677,'Придельники с 2022'!$B$4:$X$28,'Форма 1'!AJ$8),"")</f>
        <v/>
      </c>
      <c r="T3677" s="87"/>
    </row>
    <row r="3678" spans="1:20">
      <c r="A3678" s="188">
        <f t="shared" si="261"/>
        <v>518</v>
      </c>
      <c r="B3678" s="189" t="s">
        <v>3544</v>
      </c>
      <c r="C3678" s="99">
        <f t="shared" si="260"/>
        <v>9625707.4680000003</v>
      </c>
      <c r="D3678" s="103" t="str">
        <f>IF(ISNUMBER('Форма 1'!U3678),'Форма 1'!$H3678*VLOOKUP('Форма 1'!$F3678,'Придельники с 2022'!$B$4:$X$28,'Форма 1'!U$8),"")</f>
        <v/>
      </c>
      <c r="E3678" s="103" t="str">
        <f>IF(ISNUMBER('Форма 1'!V3678),'Форма 1'!$H3678*VLOOKUP('Форма 1'!$F3678,'Придельники с 2022'!$B$4:$X$28,'Форма 1'!V$8),"")</f>
        <v/>
      </c>
      <c r="F3678" s="103" t="str">
        <f>IF(ISNUMBER('Форма 1'!W3678),'Форма 1'!$H3678*VLOOKUP('Форма 1'!$F3678,'Придельники с 2022'!$B$4:$X$28,'Форма 1'!W$8),"")</f>
        <v/>
      </c>
      <c r="G3678" s="103" t="str">
        <f>IF(ISNUMBER('Форма 1'!X3678),'Форма 1'!$H3678*VLOOKUP('Форма 1'!$F3678,'Придельники с 2022'!$B$4:$X$28,'Форма 1'!X$8),"")</f>
        <v/>
      </c>
      <c r="H3678" s="103" t="str">
        <f>IF(ISNUMBER('Форма 1'!Y3678),'Форма 1'!$H3678*VLOOKUP('Форма 1'!$F3678,'Придельники с 2022'!$B$4:$X$28,'Форма 1'!Y$8),"")</f>
        <v/>
      </c>
      <c r="I3678" s="103" t="str">
        <f>IF(ISNUMBER('Форма 1'!Z3678),'Форма 1'!$H3678*VLOOKUP('Форма 1'!$F3678,'Придельники с 2022'!$B$4:$X$28,'Форма 1'!Z$8),"")</f>
        <v/>
      </c>
      <c r="J3678" s="103" t="str">
        <f>IF(ISNUMBER('Форма 1'!AA3678),'Форма 1'!$H3678*VLOOKUP('Форма 1'!$F3678,'Придельники с 2022'!$B$4:$X$28,'Форма 1'!AA$8),"")</f>
        <v/>
      </c>
      <c r="K3678" s="90"/>
      <c r="L3678" s="87"/>
      <c r="M3678" s="103">
        <f>IF(ISNUMBER('Форма 1'!AD3678),'Форма 1'!$H3678*VLOOKUP('Форма 1'!$F3678,'Придельники с 2022'!$B$4:$X$28,'Форма 1'!AD$8),"")</f>
        <v>9625707.4680000003</v>
      </c>
      <c r="N3678" s="103" t="str">
        <f>IF(ISBLANK('Форма 1'!$AE3678),"",IF('Форма 1'!$AE3678=1,'Форма 1'!$H3678*VLOOKUP('Форма 1'!$F3678,'Придельники с 2022'!$B$4:$X$28,'Форма 1'!$AE$8,0),IF('Форма 1'!$AE3678=2,'Форма 1'!$H3678*VLOOKUP('Форма 1'!$F3678,'Придельники с 2022'!$B$4:$X$28,13,0),IF('Форма 1'!$AE3678=3,'Форма 1'!$H3678*VLOOKUP('Форма 1'!$F3678,'Придельники с 2022'!$B$4:$X$28,12,0)))))</f>
        <v/>
      </c>
      <c r="O3678" s="103" t="str">
        <f>IF(ISNUMBER('Форма 1'!AF3678),'Форма 1'!$H3678*VLOOKUP('Форма 1'!$F3678,'Придельники с 2022'!$B$4:$X$28,'Форма 1'!AF$8),"")</f>
        <v/>
      </c>
      <c r="P3678" s="87"/>
      <c r="Q3678" s="103" t="str">
        <f>IF(ISNUMBER('Форма 1'!AH3678),'Форма 1'!$H3678*VLOOKUP('Форма 1'!$F3678,'Придельники с 2022'!$B$4:$X$28,'Форма 1'!AH$8),"")</f>
        <v/>
      </c>
      <c r="R3678" s="103" t="str">
        <f>IF(ISNUMBER('Форма 1'!AI3678),'Форма 1'!$H3678*VLOOKUP('Форма 1'!$F3678,'Придельники с 2022'!$B$4:$X$28,'Форма 1'!AI$8),"")</f>
        <v/>
      </c>
      <c r="S3678" s="103" t="str">
        <f>IF(ISNUMBER('Форма 1'!AJ3678),'Форма 1'!$H3678*VLOOKUP('Форма 1'!$F3678,'Придельники с 2022'!$B$4:$X$28,'Форма 1'!AJ$8),"")</f>
        <v/>
      </c>
      <c r="T3678" s="87"/>
    </row>
    <row r="3679" spans="1:20">
      <c r="A3679" s="188">
        <f t="shared" si="261"/>
        <v>519</v>
      </c>
      <c r="B3679" s="189" t="s">
        <v>3545</v>
      </c>
      <c r="C3679" s="99">
        <f t="shared" si="260"/>
        <v>16157278.704</v>
      </c>
      <c r="D3679" s="103" t="str">
        <f>IF(ISNUMBER('Форма 1'!U3679),'Форма 1'!$H3679*VLOOKUP('Форма 1'!$F3679,'Придельники с 2022'!$B$4:$X$28,'Форма 1'!U$8),"")</f>
        <v/>
      </c>
      <c r="E3679" s="103" t="str">
        <f>IF(ISNUMBER('Форма 1'!V3679),'Форма 1'!$H3679*VLOOKUP('Форма 1'!$F3679,'Придельники с 2022'!$B$4:$X$28,'Форма 1'!V$8),"")</f>
        <v/>
      </c>
      <c r="F3679" s="103" t="str">
        <f>IF(ISNUMBER('Форма 1'!W3679),'Форма 1'!$H3679*VLOOKUP('Форма 1'!$F3679,'Придельники с 2022'!$B$4:$X$28,'Форма 1'!W$8),"")</f>
        <v/>
      </c>
      <c r="G3679" s="103" t="str">
        <f>IF(ISNUMBER('Форма 1'!X3679),'Форма 1'!$H3679*VLOOKUP('Форма 1'!$F3679,'Придельники с 2022'!$B$4:$X$28,'Форма 1'!X$8),"")</f>
        <v/>
      </c>
      <c r="H3679" s="103" t="str">
        <f>IF(ISNUMBER('Форма 1'!Y3679),'Форма 1'!$H3679*VLOOKUP('Форма 1'!$F3679,'Придельники с 2022'!$B$4:$X$28,'Форма 1'!Y$8),"")</f>
        <v/>
      </c>
      <c r="I3679" s="103" t="str">
        <f>IF(ISNUMBER('Форма 1'!Z3679),'Форма 1'!$H3679*VLOOKUP('Форма 1'!$F3679,'Придельники с 2022'!$B$4:$X$28,'Форма 1'!Z$8),"")</f>
        <v/>
      </c>
      <c r="J3679" s="103" t="str">
        <f>IF(ISNUMBER('Форма 1'!AA3679),'Форма 1'!$H3679*VLOOKUP('Форма 1'!$F3679,'Придельники с 2022'!$B$4:$X$28,'Форма 1'!AA$8),"")</f>
        <v/>
      </c>
      <c r="K3679" s="90"/>
      <c r="L3679" s="87"/>
      <c r="M3679" s="103">
        <f>IF(ISNUMBER('Форма 1'!AD3679),'Форма 1'!$H3679*VLOOKUP('Форма 1'!$F3679,'Придельники с 2022'!$B$4:$X$28,'Форма 1'!AD$8),"")</f>
        <v>16157278.704</v>
      </c>
      <c r="N3679" s="103" t="str">
        <f>IF(ISBLANK('Форма 1'!$AE3679),"",IF('Форма 1'!$AE3679=1,'Форма 1'!$H3679*VLOOKUP('Форма 1'!$F3679,'Придельники с 2022'!$B$4:$X$28,'Форма 1'!$AE$8,0),IF('Форма 1'!$AE3679=2,'Форма 1'!$H3679*VLOOKUP('Форма 1'!$F3679,'Придельники с 2022'!$B$4:$X$28,13,0),IF('Форма 1'!$AE3679=3,'Форма 1'!$H3679*VLOOKUP('Форма 1'!$F3679,'Придельники с 2022'!$B$4:$X$28,12,0)))))</f>
        <v/>
      </c>
      <c r="O3679" s="103" t="str">
        <f>IF(ISNUMBER('Форма 1'!AF3679),'Форма 1'!$H3679*VLOOKUP('Форма 1'!$F3679,'Придельники с 2022'!$B$4:$X$28,'Форма 1'!AF$8),"")</f>
        <v/>
      </c>
      <c r="P3679" s="87"/>
      <c r="Q3679" s="103" t="str">
        <f>IF(ISNUMBER('Форма 1'!AH3679),'Форма 1'!$H3679*VLOOKUP('Форма 1'!$F3679,'Придельники с 2022'!$B$4:$X$28,'Форма 1'!AH$8),"")</f>
        <v/>
      </c>
      <c r="R3679" s="103" t="str">
        <f>IF(ISNUMBER('Форма 1'!AI3679),'Форма 1'!$H3679*VLOOKUP('Форма 1'!$F3679,'Придельники с 2022'!$B$4:$X$28,'Форма 1'!AI$8),"")</f>
        <v/>
      </c>
      <c r="S3679" s="103" t="str">
        <f>IF(ISNUMBER('Форма 1'!AJ3679),'Форма 1'!$H3679*VLOOKUP('Форма 1'!$F3679,'Придельники с 2022'!$B$4:$X$28,'Форма 1'!AJ$8),"")</f>
        <v/>
      </c>
      <c r="T3679" s="87"/>
    </row>
    <row r="3680" spans="1:20">
      <c r="A3680" s="188">
        <f t="shared" si="261"/>
        <v>520</v>
      </c>
      <c r="B3680" s="189" t="s">
        <v>3546</v>
      </c>
      <c r="C3680" s="99">
        <f t="shared" si="260"/>
        <v>2665007.2050000001</v>
      </c>
      <c r="D3680" s="103" t="str">
        <f>IF(ISNUMBER('Форма 1'!U3680),'Форма 1'!$H3680*VLOOKUP('Форма 1'!$F3680,'Придельники с 2022'!$B$4:$X$28,'Форма 1'!U$8),"")</f>
        <v/>
      </c>
      <c r="E3680" s="103" t="str">
        <f>IF(ISNUMBER('Форма 1'!V3680),'Форма 1'!$H3680*VLOOKUP('Форма 1'!$F3680,'Придельники с 2022'!$B$4:$X$28,'Форма 1'!V$8),"")</f>
        <v/>
      </c>
      <c r="F3680" s="103" t="str">
        <f>IF(ISNUMBER('Форма 1'!W3680),'Форма 1'!$H3680*VLOOKUP('Форма 1'!$F3680,'Придельники с 2022'!$B$4:$X$28,'Форма 1'!W$8),"")</f>
        <v/>
      </c>
      <c r="G3680" s="103" t="str">
        <f>IF(ISNUMBER('Форма 1'!X3680),'Форма 1'!$H3680*VLOOKUP('Форма 1'!$F3680,'Придельники с 2022'!$B$4:$X$28,'Форма 1'!X$8),"")</f>
        <v/>
      </c>
      <c r="H3680" s="103" t="str">
        <f>IF(ISNUMBER('Форма 1'!Y3680),'Форма 1'!$H3680*VLOOKUP('Форма 1'!$F3680,'Придельники с 2022'!$B$4:$X$28,'Форма 1'!Y$8),"")</f>
        <v/>
      </c>
      <c r="I3680" s="103" t="str">
        <f>IF(ISNUMBER('Форма 1'!Z3680),'Форма 1'!$H3680*VLOOKUP('Форма 1'!$F3680,'Придельники с 2022'!$B$4:$X$28,'Форма 1'!Z$8),"")</f>
        <v/>
      </c>
      <c r="J3680" s="103" t="str">
        <f>IF(ISNUMBER('Форма 1'!AA3680),'Форма 1'!$H3680*VLOOKUP('Форма 1'!$F3680,'Придельники с 2022'!$B$4:$X$28,'Форма 1'!AA$8),"")</f>
        <v/>
      </c>
      <c r="K3680" s="90"/>
      <c r="L3680" s="87"/>
      <c r="M3680" s="103" t="str">
        <f>IF(ISNUMBER('Форма 1'!AD3680),'Форма 1'!$H3680*VLOOKUP('Форма 1'!$F3680,'Придельники с 2022'!$B$4:$X$28,'Форма 1'!AD$8),"")</f>
        <v/>
      </c>
      <c r="N3680" s="103" t="str">
        <f>IF(ISBLANK('Форма 1'!$AE3680),"",IF('Форма 1'!$AE3680=1,'Форма 1'!$H3680*VLOOKUP('Форма 1'!$F3680,'Придельники с 2022'!$B$4:$X$28,'Форма 1'!$AE$8,0),IF('Форма 1'!$AE3680=2,'Форма 1'!$H3680*VLOOKUP('Форма 1'!$F3680,'Придельники с 2022'!$B$4:$X$28,13,0),IF('Форма 1'!$AE3680=3,'Форма 1'!$H3680*VLOOKUP('Форма 1'!$F3680,'Придельники с 2022'!$B$4:$X$28,12,0)))))</f>
        <v/>
      </c>
      <c r="O3680" s="103">
        <f>IF(ISNUMBER('Форма 1'!AF3680),'Форма 1'!$H3680*VLOOKUP('Форма 1'!$F3680,'Придельники с 2022'!$B$4:$X$28,'Форма 1'!AF$8),"")</f>
        <v>2665007.2050000001</v>
      </c>
      <c r="P3680" s="87"/>
      <c r="Q3680" s="103" t="str">
        <f>IF(ISNUMBER('Форма 1'!AH3680),'Форма 1'!$H3680*VLOOKUP('Форма 1'!$F3680,'Придельники с 2022'!$B$4:$X$28,'Форма 1'!AH$8),"")</f>
        <v/>
      </c>
      <c r="R3680" s="103" t="str">
        <f>IF(ISNUMBER('Форма 1'!AI3680),'Форма 1'!$H3680*VLOOKUP('Форма 1'!$F3680,'Придельники с 2022'!$B$4:$X$28,'Форма 1'!AI$8),"")</f>
        <v/>
      </c>
      <c r="S3680" s="103" t="str">
        <f>IF(ISNUMBER('Форма 1'!AJ3680),'Форма 1'!$H3680*VLOOKUP('Форма 1'!$F3680,'Придельники с 2022'!$B$4:$X$28,'Форма 1'!AJ$8),"")</f>
        <v/>
      </c>
      <c r="T3680" s="87"/>
    </row>
    <row r="3681" spans="1:20">
      <c r="A3681" s="188">
        <f t="shared" si="261"/>
        <v>521</v>
      </c>
      <c r="B3681" s="189" t="s">
        <v>3547</v>
      </c>
      <c r="C3681" s="99">
        <f t="shared" si="260"/>
        <v>15967230.160000002</v>
      </c>
      <c r="D3681" s="103" t="str">
        <f>IF(ISNUMBER('Форма 1'!U3681),'Форма 1'!$H3681*VLOOKUP('Форма 1'!$F3681,'Придельники с 2022'!$B$4:$X$28,'Форма 1'!U$8),"")</f>
        <v/>
      </c>
      <c r="E3681" s="103" t="str">
        <f>IF(ISNUMBER('Форма 1'!V3681),'Форма 1'!$H3681*VLOOKUP('Форма 1'!$F3681,'Придельники с 2022'!$B$4:$X$28,'Форма 1'!V$8),"")</f>
        <v/>
      </c>
      <c r="F3681" s="103" t="str">
        <f>IF(ISNUMBER('Форма 1'!W3681),'Форма 1'!$H3681*VLOOKUP('Форма 1'!$F3681,'Придельники с 2022'!$B$4:$X$28,'Форма 1'!W$8),"")</f>
        <v/>
      </c>
      <c r="G3681" s="103" t="str">
        <f>IF(ISNUMBER('Форма 1'!X3681),'Форма 1'!$H3681*VLOOKUP('Форма 1'!$F3681,'Придельники с 2022'!$B$4:$X$28,'Форма 1'!X$8),"")</f>
        <v/>
      </c>
      <c r="H3681" s="103" t="str">
        <f>IF(ISNUMBER('Форма 1'!Y3681),'Форма 1'!$H3681*VLOOKUP('Форма 1'!$F3681,'Придельники с 2022'!$B$4:$X$28,'Форма 1'!Y$8),"")</f>
        <v/>
      </c>
      <c r="I3681" s="103" t="str">
        <f>IF(ISNUMBER('Форма 1'!Z3681),'Форма 1'!$H3681*VLOOKUP('Форма 1'!$F3681,'Придельники с 2022'!$B$4:$X$28,'Форма 1'!Z$8),"")</f>
        <v/>
      </c>
      <c r="J3681" s="103" t="str">
        <f>IF(ISNUMBER('Форма 1'!AA3681),'Форма 1'!$H3681*VLOOKUP('Форма 1'!$F3681,'Придельники с 2022'!$B$4:$X$28,'Форма 1'!AA$8),"")</f>
        <v/>
      </c>
      <c r="K3681" s="90"/>
      <c r="L3681" s="87"/>
      <c r="M3681" s="103">
        <f>IF(ISNUMBER('Форма 1'!AD3681),'Форма 1'!$H3681*VLOOKUP('Форма 1'!$F3681,'Придельники с 2022'!$B$4:$X$28,'Форма 1'!AD$8),"")</f>
        <v>15967230.160000002</v>
      </c>
      <c r="N3681" s="103" t="str">
        <f>IF(ISBLANK('Форма 1'!$AE3681),"",IF('Форма 1'!$AE3681=1,'Форма 1'!$H3681*VLOOKUP('Форма 1'!$F3681,'Придельники с 2022'!$B$4:$X$28,'Форма 1'!$AE$8,0),IF('Форма 1'!$AE3681=2,'Форма 1'!$H3681*VLOOKUP('Форма 1'!$F3681,'Придельники с 2022'!$B$4:$X$28,13,0),IF('Форма 1'!$AE3681=3,'Форма 1'!$H3681*VLOOKUP('Форма 1'!$F3681,'Придельники с 2022'!$B$4:$X$28,12,0)))))</f>
        <v/>
      </c>
      <c r="O3681" s="103" t="str">
        <f>IF(ISNUMBER('Форма 1'!AF3681),'Форма 1'!$H3681*VLOOKUP('Форма 1'!$F3681,'Придельники с 2022'!$B$4:$X$28,'Форма 1'!AF$8),"")</f>
        <v/>
      </c>
      <c r="P3681" s="87"/>
      <c r="Q3681" s="103" t="str">
        <f>IF(ISNUMBER('Форма 1'!AH3681),'Форма 1'!$H3681*VLOOKUP('Форма 1'!$F3681,'Придельники с 2022'!$B$4:$X$28,'Форма 1'!AH$8),"")</f>
        <v/>
      </c>
      <c r="R3681" s="103" t="str">
        <f>IF(ISNUMBER('Форма 1'!AI3681),'Форма 1'!$H3681*VLOOKUP('Форма 1'!$F3681,'Придельники с 2022'!$B$4:$X$28,'Форма 1'!AI$8),"")</f>
        <v/>
      </c>
      <c r="S3681" s="103" t="str">
        <f>IF(ISNUMBER('Форма 1'!AJ3681),'Форма 1'!$H3681*VLOOKUP('Форма 1'!$F3681,'Придельники с 2022'!$B$4:$X$28,'Форма 1'!AJ$8),"")</f>
        <v/>
      </c>
      <c r="T3681" s="87"/>
    </row>
    <row r="3682" spans="1:20">
      <c r="A3682" s="188">
        <f t="shared" si="261"/>
        <v>522</v>
      </c>
      <c r="B3682" s="189" t="s">
        <v>3548</v>
      </c>
      <c r="C3682" s="99">
        <f t="shared" si="260"/>
        <v>7293000.2880000016</v>
      </c>
      <c r="D3682" s="103" t="str">
        <f>IF(ISNUMBER('Форма 1'!U3682),'Форма 1'!$H3682*VLOOKUP('Форма 1'!$F3682,'Придельники с 2022'!$B$4:$X$28,'Форма 1'!U$8),"")</f>
        <v/>
      </c>
      <c r="E3682" s="103" t="str">
        <f>IF(ISNUMBER('Форма 1'!V3682),'Форма 1'!$H3682*VLOOKUP('Форма 1'!$F3682,'Придельники с 2022'!$B$4:$X$28,'Форма 1'!V$8),"")</f>
        <v/>
      </c>
      <c r="F3682" s="103" t="str">
        <f>IF(ISNUMBER('Форма 1'!W3682),'Форма 1'!$H3682*VLOOKUP('Форма 1'!$F3682,'Придельники с 2022'!$B$4:$X$28,'Форма 1'!W$8),"")</f>
        <v/>
      </c>
      <c r="G3682" s="103" t="str">
        <f>IF(ISNUMBER('Форма 1'!X3682),'Форма 1'!$H3682*VLOOKUP('Форма 1'!$F3682,'Придельники с 2022'!$B$4:$X$28,'Форма 1'!X$8),"")</f>
        <v/>
      </c>
      <c r="H3682" s="103" t="str">
        <f>IF(ISNUMBER('Форма 1'!Y3682),'Форма 1'!$H3682*VLOOKUP('Форма 1'!$F3682,'Придельники с 2022'!$B$4:$X$28,'Форма 1'!Y$8),"")</f>
        <v/>
      </c>
      <c r="I3682" s="103" t="str">
        <f>IF(ISNUMBER('Форма 1'!Z3682),'Форма 1'!$H3682*VLOOKUP('Форма 1'!$F3682,'Придельники с 2022'!$B$4:$X$28,'Форма 1'!Z$8),"")</f>
        <v/>
      </c>
      <c r="J3682" s="103" t="str">
        <f>IF(ISNUMBER('Форма 1'!AA3682),'Форма 1'!$H3682*VLOOKUP('Форма 1'!$F3682,'Придельники с 2022'!$B$4:$X$28,'Форма 1'!AA$8),"")</f>
        <v/>
      </c>
      <c r="K3682" s="90"/>
      <c r="L3682" s="87"/>
      <c r="M3682" s="103">
        <f>IF(ISNUMBER('Форма 1'!AD3682),'Форма 1'!$H3682*VLOOKUP('Форма 1'!$F3682,'Придельники с 2022'!$B$4:$X$28,'Форма 1'!AD$8),"")</f>
        <v>7293000.2880000016</v>
      </c>
      <c r="N3682" s="103" t="str">
        <f>IF(ISBLANK('Форма 1'!$AE3682),"",IF('Форма 1'!$AE3682=1,'Форма 1'!$H3682*VLOOKUP('Форма 1'!$F3682,'Придельники с 2022'!$B$4:$X$28,'Форма 1'!$AE$8,0),IF('Форма 1'!$AE3682=2,'Форма 1'!$H3682*VLOOKUP('Форма 1'!$F3682,'Придельники с 2022'!$B$4:$X$28,13,0),IF('Форма 1'!$AE3682=3,'Форма 1'!$H3682*VLOOKUP('Форма 1'!$F3682,'Придельники с 2022'!$B$4:$X$28,12,0)))))</f>
        <v/>
      </c>
      <c r="O3682" s="103" t="str">
        <f>IF(ISNUMBER('Форма 1'!AF3682),'Форма 1'!$H3682*VLOOKUP('Форма 1'!$F3682,'Придельники с 2022'!$B$4:$X$28,'Форма 1'!AF$8),"")</f>
        <v/>
      </c>
      <c r="P3682" s="87"/>
      <c r="Q3682" s="103" t="str">
        <f>IF(ISNUMBER('Форма 1'!AH3682),'Форма 1'!$H3682*VLOOKUP('Форма 1'!$F3682,'Придельники с 2022'!$B$4:$X$28,'Форма 1'!AH$8),"")</f>
        <v/>
      </c>
      <c r="R3682" s="103" t="str">
        <f>IF(ISNUMBER('Форма 1'!AI3682),'Форма 1'!$H3682*VLOOKUP('Форма 1'!$F3682,'Придельники с 2022'!$B$4:$X$28,'Форма 1'!AI$8),"")</f>
        <v/>
      </c>
      <c r="S3682" s="103" t="str">
        <f>IF(ISNUMBER('Форма 1'!AJ3682),'Форма 1'!$H3682*VLOOKUP('Форма 1'!$F3682,'Придельники с 2022'!$B$4:$X$28,'Форма 1'!AJ$8),"")</f>
        <v/>
      </c>
      <c r="T3682" s="87"/>
    </row>
    <row r="3683" spans="1:20">
      <c r="A3683" s="188">
        <f t="shared" si="261"/>
        <v>523</v>
      </c>
      <c r="B3683" s="189" t="s">
        <v>3549</v>
      </c>
      <c r="C3683" s="99">
        <f t="shared" si="260"/>
        <v>15511023.584000001</v>
      </c>
      <c r="D3683" s="103" t="str">
        <f>IF(ISNUMBER('Форма 1'!U3683),'Форма 1'!$H3683*VLOOKUP('Форма 1'!$F3683,'Придельники с 2022'!$B$4:$X$28,'Форма 1'!U$8),"")</f>
        <v/>
      </c>
      <c r="E3683" s="103" t="str">
        <f>IF(ISNUMBER('Форма 1'!V3683),'Форма 1'!$H3683*VLOOKUP('Форма 1'!$F3683,'Придельники с 2022'!$B$4:$X$28,'Форма 1'!V$8),"")</f>
        <v/>
      </c>
      <c r="F3683" s="103" t="str">
        <f>IF(ISNUMBER('Форма 1'!W3683),'Форма 1'!$H3683*VLOOKUP('Форма 1'!$F3683,'Придельники с 2022'!$B$4:$X$28,'Форма 1'!W$8),"")</f>
        <v/>
      </c>
      <c r="G3683" s="103" t="str">
        <f>IF(ISNUMBER('Форма 1'!X3683),'Форма 1'!$H3683*VLOOKUP('Форма 1'!$F3683,'Придельники с 2022'!$B$4:$X$28,'Форма 1'!X$8),"")</f>
        <v/>
      </c>
      <c r="H3683" s="103" t="str">
        <f>IF(ISNUMBER('Форма 1'!Y3683),'Форма 1'!$H3683*VLOOKUP('Форма 1'!$F3683,'Придельники с 2022'!$B$4:$X$28,'Форма 1'!Y$8),"")</f>
        <v/>
      </c>
      <c r="I3683" s="103" t="str">
        <f>IF(ISNUMBER('Форма 1'!Z3683),'Форма 1'!$H3683*VLOOKUP('Форма 1'!$F3683,'Придельники с 2022'!$B$4:$X$28,'Форма 1'!Z$8),"")</f>
        <v/>
      </c>
      <c r="J3683" s="103" t="str">
        <f>IF(ISNUMBER('Форма 1'!AA3683),'Форма 1'!$H3683*VLOOKUP('Форма 1'!$F3683,'Придельники с 2022'!$B$4:$X$28,'Форма 1'!AA$8),"")</f>
        <v/>
      </c>
      <c r="K3683" s="90"/>
      <c r="L3683" s="87"/>
      <c r="M3683" s="103">
        <f>IF(ISNUMBER('Форма 1'!AD3683),'Форма 1'!$H3683*VLOOKUP('Форма 1'!$F3683,'Придельники с 2022'!$B$4:$X$28,'Форма 1'!AD$8),"")</f>
        <v>15511023.584000001</v>
      </c>
      <c r="N3683" s="103" t="str">
        <f>IF(ISBLANK('Форма 1'!$AE3683),"",IF('Форма 1'!$AE3683=1,'Форма 1'!$H3683*VLOOKUP('Форма 1'!$F3683,'Придельники с 2022'!$B$4:$X$28,'Форма 1'!$AE$8,0),IF('Форма 1'!$AE3683=2,'Форма 1'!$H3683*VLOOKUP('Форма 1'!$F3683,'Придельники с 2022'!$B$4:$X$28,13,0),IF('Форма 1'!$AE3683=3,'Форма 1'!$H3683*VLOOKUP('Форма 1'!$F3683,'Придельники с 2022'!$B$4:$X$28,12,0)))))</f>
        <v/>
      </c>
      <c r="O3683" s="103" t="str">
        <f>IF(ISNUMBER('Форма 1'!AF3683),'Форма 1'!$H3683*VLOOKUP('Форма 1'!$F3683,'Придельники с 2022'!$B$4:$X$28,'Форма 1'!AF$8),"")</f>
        <v/>
      </c>
      <c r="P3683" s="87"/>
      <c r="Q3683" s="103" t="str">
        <f>IF(ISNUMBER('Форма 1'!AH3683),'Форма 1'!$H3683*VLOOKUP('Форма 1'!$F3683,'Придельники с 2022'!$B$4:$X$28,'Форма 1'!AH$8),"")</f>
        <v/>
      </c>
      <c r="R3683" s="103" t="str">
        <f>IF(ISNUMBER('Форма 1'!AI3683),'Форма 1'!$H3683*VLOOKUP('Форма 1'!$F3683,'Придельники с 2022'!$B$4:$X$28,'Форма 1'!AI$8),"")</f>
        <v/>
      </c>
      <c r="S3683" s="103" t="str">
        <f>IF(ISNUMBER('Форма 1'!AJ3683),'Форма 1'!$H3683*VLOOKUP('Форма 1'!$F3683,'Придельники с 2022'!$B$4:$X$28,'Форма 1'!AJ$8),"")</f>
        <v/>
      </c>
      <c r="T3683" s="87"/>
    </row>
    <row r="3684" spans="1:20">
      <c r="A3684" s="188">
        <f t="shared" si="261"/>
        <v>524</v>
      </c>
      <c r="B3684" s="189" t="s">
        <v>3550</v>
      </c>
      <c r="C3684" s="99">
        <f t="shared" si="260"/>
        <v>16433344.480000002</v>
      </c>
      <c r="D3684" s="103" t="str">
        <f>IF(ISNUMBER('Форма 1'!U3684),'Форма 1'!$H3684*VLOOKUP('Форма 1'!$F3684,'Придельники с 2022'!$B$4:$X$28,'Форма 1'!U$8),"")</f>
        <v/>
      </c>
      <c r="E3684" s="103" t="str">
        <f>IF(ISNUMBER('Форма 1'!V3684),'Форма 1'!$H3684*VLOOKUP('Форма 1'!$F3684,'Придельники с 2022'!$B$4:$X$28,'Форма 1'!V$8),"")</f>
        <v/>
      </c>
      <c r="F3684" s="103" t="str">
        <f>IF(ISNUMBER('Форма 1'!W3684),'Форма 1'!$H3684*VLOOKUP('Форма 1'!$F3684,'Придельники с 2022'!$B$4:$X$28,'Форма 1'!W$8),"")</f>
        <v/>
      </c>
      <c r="G3684" s="103" t="str">
        <f>IF(ISNUMBER('Форма 1'!X3684),'Форма 1'!$H3684*VLOOKUP('Форма 1'!$F3684,'Придельники с 2022'!$B$4:$X$28,'Форма 1'!X$8),"")</f>
        <v/>
      </c>
      <c r="H3684" s="103" t="str">
        <f>IF(ISNUMBER('Форма 1'!Y3684),'Форма 1'!$H3684*VLOOKUP('Форма 1'!$F3684,'Придельники с 2022'!$B$4:$X$28,'Форма 1'!Y$8),"")</f>
        <v/>
      </c>
      <c r="I3684" s="103" t="str">
        <f>IF(ISNUMBER('Форма 1'!Z3684),'Форма 1'!$H3684*VLOOKUP('Форма 1'!$F3684,'Придельники с 2022'!$B$4:$X$28,'Форма 1'!Z$8),"")</f>
        <v/>
      </c>
      <c r="J3684" s="103" t="str">
        <f>IF(ISNUMBER('Форма 1'!AA3684),'Форма 1'!$H3684*VLOOKUP('Форма 1'!$F3684,'Придельники с 2022'!$B$4:$X$28,'Форма 1'!AA$8),"")</f>
        <v/>
      </c>
      <c r="K3684" s="90"/>
      <c r="L3684" s="87"/>
      <c r="M3684" s="103">
        <f>IF(ISNUMBER('Форма 1'!AD3684),'Форма 1'!$H3684*VLOOKUP('Форма 1'!$F3684,'Придельники с 2022'!$B$4:$X$28,'Форма 1'!AD$8),"")</f>
        <v>16433344.480000002</v>
      </c>
      <c r="N3684" s="103" t="str">
        <f>IF(ISBLANK('Форма 1'!$AE3684),"",IF('Форма 1'!$AE3684=1,'Форма 1'!$H3684*VLOOKUP('Форма 1'!$F3684,'Придельники с 2022'!$B$4:$X$28,'Форма 1'!$AE$8,0),IF('Форма 1'!$AE3684=2,'Форма 1'!$H3684*VLOOKUP('Форма 1'!$F3684,'Придельники с 2022'!$B$4:$X$28,13,0),IF('Форма 1'!$AE3684=3,'Форма 1'!$H3684*VLOOKUP('Форма 1'!$F3684,'Придельники с 2022'!$B$4:$X$28,12,0)))))</f>
        <v/>
      </c>
      <c r="O3684" s="103" t="str">
        <f>IF(ISNUMBER('Форма 1'!AF3684),'Форма 1'!$H3684*VLOOKUP('Форма 1'!$F3684,'Придельники с 2022'!$B$4:$X$28,'Форма 1'!AF$8),"")</f>
        <v/>
      </c>
      <c r="P3684" s="87"/>
      <c r="Q3684" s="103" t="str">
        <f>IF(ISNUMBER('Форма 1'!AH3684),'Форма 1'!$H3684*VLOOKUP('Форма 1'!$F3684,'Придельники с 2022'!$B$4:$X$28,'Форма 1'!AH$8),"")</f>
        <v/>
      </c>
      <c r="R3684" s="103" t="str">
        <f>IF(ISNUMBER('Форма 1'!AI3684),'Форма 1'!$H3684*VLOOKUP('Форма 1'!$F3684,'Придельники с 2022'!$B$4:$X$28,'Форма 1'!AI$8),"")</f>
        <v/>
      </c>
      <c r="S3684" s="103" t="str">
        <f>IF(ISNUMBER('Форма 1'!AJ3684),'Форма 1'!$H3684*VLOOKUP('Форма 1'!$F3684,'Придельники с 2022'!$B$4:$X$28,'Форма 1'!AJ$8),"")</f>
        <v/>
      </c>
      <c r="T3684" s="87"/>
    </row>
    <row r="3685" spans="1:20">
      <c r="A3685" s="188">
        <f t="shared" si="261"/>
        <v>525</v>
      </c>
      <c r="B3685" s="189" t="s">
        <v>3551</v>
      </c>
      <c r="C3685" s="99">
        <f t="shared" si="260"/>
        <v>7952765.9680000013</v>
      </c>
      <c r="D3685" s="103" t="str">
        <f>IF(ISNUMBER('Форма 1'!U3685),'Форма 1'!$H3685*VLOOKUP('Форма 1'!$F3685,'Придельники с 2022'!$B$4:$X$28,'Форма 1'!U$8),"")</f>
        <v/>
      </c>
      <c r="E3685" s="103" t="str">
        <f>IF(ISNUMBER('Форма 1'!V3685),'Форма 1'!$H3685*VLOOKUP('Форма 1'!$F3685,'Придельники с 2022'!$B$4:$X$28,'Форма 1'!V$8),"")</f>
        <v/>
      </c>
      <c r="F3685" s="103" t="str">
        <f>IF(ISNUMBER('Форма 1'!W3685),'Форма 1'!$H3685*VLOOKUP('Форма 1'!$F3685,'Придельники с 2022'!$B$4:$X$28,'Форма 1'!W$8),"")</f>
        <v/>
      </c>
      <c r="G3685" s="103" t="str">
        <f>IF(ISNUMBER('Форма 1'!X3685),'Форма 1'!$H3685*VLOOKUP('Форма 1'!$F3685,'Придельники с 2022'!$B$4:$X$28,'Форма 1'!X$8),"")</f>
        <v/>
      </c>
      <c r="H3685" s="103" t="str">
        <f>IF(ISNUMBER('Форма 1'!Y3685),'Форма 1'!$H3685*VLOOKUP('Форма 1'!$F3685,'Придельники с 2022'!$B$4:$X$28,'Форма 1'!Y$8),"")</f>
        <v/>
      </c>
      <c r="I3685" s="103" t="str">
        <f>IF(ISNUMBER('Форма 1'!Z3685),'Форма 1'!$H3685*VLOOKUP('Форма 1'!$F3685,'Придельники с 2022'!$B$4:$X$28,'Форма 1'!Z$8),"")</f>
        <v/>
      </c>
      <c r="J3685" s="103" t="str">
        <f>IF(ISNUMBER('Форма 1'!AA3685),'Форма 1'!$H3685*VLOOKUP('Форма 1'!$F3685,'Придельники с 2022'!$B$4:$X$28,'Форма 1'!AA$8),"")</f>
        <v/>
      </c>
      <c r="K3685" s="90"/>
      <c r="L3685" s="87"/>
      <c r="M3685" s="103">
        <f>IF(ISNUMBER('Форма 1'!AD3685),'Форма 1'!$H3685*VLOOKUP('Форма 1'!$F3685,'Придельники с 2022'!$B$4:$X$28,'Форма 1'!AD$8),"")</f>
        <v>7952765.9680000013</v>
      </c>
      <c r="N3685" s="103" t="str">
        <f>IF(ISBLANK('Форма 1'!$AE3685),"",IF('Форма 1'!$AE3685=1,'Форма 1'!$H3685*VLOOKUP('Форма 1'!$F3685,'Придельники с 2022'!$B$4:$X$28,'Форма 1'!$AE$8,0),IF('Форма 1'!$AE3685=2,'Форма 1'!$H3685*VLOOKUP('Форма 1'!$F3685,'Придельники с 2022'!$B$4:$X$28,13,0),IF('Форма 1'!$AE3685=3,'Форма 1'!$H3685*VLOOKUP('Форма 1'!$F3685,'Придельники с 2022'!$B$4:$X$28,12,0)))))</f>
        <v/>
      </c>
      <c r="O3685" s="103" t="str">
        <f>IF(ISNUMBER('Форма 1'!AF3685),'Форма 1'!$H3685*VLOOKUP('Форма 1'!$F3685,'Придельники с 2022'!$B$4:$X$28,'Форма 1'!AF$8),"")</f>
        <v/>
      </c>
      <c r="P3685" s="87"/>
      <c r="Q3685" s="103" t="str">
        <f>IF(ISNUMBER('Форма 1'!AH3685),'Форма 1'!$H3685*VLOOKUP('Форма 1'!$F3685,'Придельники с 2022'!$B$4:$X$28,'Форма 1'!AH$8),"")</f>
        <v/>
      </c>
      <c r="R3685" s="103" t="str">
        <f>IF(ISNUMBER('Форма 1'!AI3685),'Форма 1'!$H3685*VLOOKUP('Форма 1'!$F3685,'Придельники с 2022'!$B$4:$X$28,'Форма 1'!AI$8),"")</f>
        <v/>
      </c>
      <c r="S3685" s="103" t="str">
        <f>IF(ISNUMBER('Форма 1'!AJ3685),'Форма 1'!$H3685*VLOOKUP('Форма 1'!$F3685,'Придельники с 2022'!$B$4:$X$28,'Форма 1'!AJ$8),"")</f>
        <v/>
      </c>
      <c r="T3685" s="87"/>
    </row>
    <row r="3686" spans="1:20">
      <c r="A3686" s="188">
        <f t="shared" si="261"/>
        <v>526</v>
      </c>
      <c r="B3686" s="114" t="s">
        <v>3552</v>
      </c>
      <c r="C3686" s="99">
        <f t="shared" si="260"/>
        <v>9785811.6209999993</v>
      </c>
      <c r="D3686" s="103" t="str">
        <f>IF(ISNUMBER('Форма 1'!U3686),'Форма 1'!$H3686*VLOOKUP('Форма 1'!$F3686,'Придельники с 2022'!$B$4:$X$28,'Форма 1'!U$8),"")</f>
        <v/>
      </c>
      <c r="E3686" s="103" t="str">
        <f>IF(ISNUMBER('Форма 1'!V3686),'Форма 1'!$H3686*VLOOKUP('Форма 1'!$F3686,'Придельники с 2022'!$B$4:$X$28,'Форма 1'!V$8),"")</f>
        <v/>
      </c>
      <c r="F3686" s="103" t="str">
        <f>IF(ISNUMBER('Форма 1'!W3686),'Форма 1'!$H3686*VLOOKUP('Форма 1'!$F3686,'Придельники с 2022'!$B$4:$X$28,'Форма 1'!W$8),"")</f>
        <v/>
      </c>
      <c r="G3686" s="103" t="str">
        <f>IF(ISNUMBER('Форма 1'!X3686),'Форма 1'!$H3686*VLOOKUP('Форма 1'!$F3686,'Придельники с 2022'!$B$4:$X$28,'Форма 1'!X$8),"")</f>
        <v/>
      </c>
      <c r="H3686" s="103" t="str">
        <f>IF(ISNUMBER('Форма 1'!Y3686),'Форма 1'!$H3686*VLOOKUP('Форма 1'!$F3686,'Придельники с 2022'!$B$4:$X$28,'Форма 1'!Y$8),"")</f>
        <v/>
      </c>
      <c r="I3686" s="103" t="str">
        <f>IF(ISNUMBER('Форма 1'!Z3686),'Форма 1'!$H3686*VLOOKUP('Форма 1'!$F3686,'Придельники с 2022'!$B$4:$X$28,'Форма 1'!Z$8),"")</f>
        <v/>
      </c>
      <c r="J3686" s="103" t="str">
        <f>IF(ISNUMBER('Форма 1'!AA3686),'Форма 1'!$H3686*VLOOKUP('Форма 1'!$F3686,'Придельники с 2022'!$B$4:$X$28,'Форма 1'!AA$8),"")</f>
        <v/>
      </c>
      <c r="K3686" s="90"/>
      <c r="L3686" s="87"/>
      <c r="M3686" s="103">
        <f>IF(ISNUMBER('Форма 1'!AD3686),'Форма 1'!$H3686*VLOOKUP('Форма 1'!$F3686,'Придельники с 2022'!$B$4:$X$28,'Форма 1'!AD$8),"")</f>
        <v>9785811.6209999993</v>
      </c>
      <c r="N3686" s="103" t="str">
        <f>IF(ISBLANK('Форма 1'!$AE3686),"",IF('Форма 1'!$AE3686=1,'Форма 1'!$H3686*VLOOKUP('Форма 1'!$F3686,'Придельники с 2022'!$B$4:$X$28,'Форма 1'!$AE$8,0),IF('Форма 1'!$AE3686=2,'Форма 1'!$H3686*VLOOKUP('Форма 1'!$F3686,'Придельники с 2022'!$B$4:$X$28,13,0),IF('Форма 1'!$AE3686=3,'Форма 1'!$H3686*VLOOKUP('Форма 1'!$F3686,'Придельники с 2022'!$B$4:$X$28,12,0)))))</f>
        <v/>
      </c>
      <c r="O3686" s="103" t="str">
        <f>IF(ISNUMBER('Форма 1'!AF3686),'Форма 1'!$H3686*VLOOKUP('Форма 1'!$F3686,'Придельники с 2022'!$B$4:$X$28,'Форма 1'!AF$8),"")</f>
        <v/>
      </c>
      <c r="P3686" s="87"/>
      <c r="Q3686" s="103" t="str">
        <f>IF(ISNUMBER('Форма 1'!AH3686),'Форма 1'!$H3686*VLOOKUP('Форма 1'!$F3686,'Придельники с 2022'!$B$4:$X$28,'Форма 1'!AH$8),"")</f>
        <v/>
      </c>
      <c r="R3686" s="103" t="str">
        <f>IF(ISNUMBER('Форма 1'!AI3686),'Форма 1'!$H3686*VLOOKUP('Форма 1'!$F3686,'Придельники с 2022'!$B$4:$X$28,'Форма 1'!AI$8),"")</f>
        <v/>
      </c>
      <c r="S3686" s="103" t="str">
        <f>IF(ISNUMBER('Форма 1'!AJ3686),'Форма 1'!$H3686*VLOOKUP('Форма 1'!$F3686,'Придельники с 2022'!$B$4:$X$28,'Форма 1'!AJ$8),"")</f>
        <v/>
      </c>
      <c r="T3686" s="87"/>
    </row>
    <row r="3687" spans="1:20">
      <c r="A3687" s="188">
        <f t="shared" si="261"/>
        <v>527</v>
      </c>
      <c r="B3687" s="189" t="s">
        <v>3554</v>
      </c>
      <c r="C3687" s="99">
        <f t="shared" si="260"/>
        <v>9323233.9450000003</v>
      </c>
      <c r="D3687" s="103" t="str">
        <f>IF(ISNUMBER('Форма 1'!U3687),'Форма 1'!$H3687*VLOOKUP('Форма 1'!$F3687,'Придельники с 2022'!$B$4:$X$28,'Форма 1'!U$8),"")</f>
        <v/>
      </c>
      <c r="E3687" s="103" t="str">
        <f>IF(ISNUMBER('Форма 1'!V3687),'Форма 1'!$H3687*VLOOKUP('Форма 1'!$F3687,'Придельники с 2022'!$B$4:$X$28,'Форма 1'!V$8),"")</f>
        <v/>
      </c>
      <c r="F3687" s="103" t="str">
        <f>IF(ISNUMBER('Форма 1'!W3687),'Форма 1'!$H3687*VLOOKUP('Форма 1'!$F3687,'Придельники с 2022'!$B$4:$X$28,'Форма 1'!W$8),"")</f>
        <v/>
      </c>
      <c r="G3687" s="103" t="str">
        <f>IF(ISNUMBER('Форма 1'!X3687),'Форма 1'!$H3687*VLOOKUP('Форма 1'!$F3687,'Придельники с 2022'!$B$4:$X$28,'Форма 1'!X$8),"")</f>
        <v/>
      </c>
      <c r="H3687" s="103" t="str">
        <f>IF(ISNUMBER('Форма 1'!Y3687),'Форма 1'!$H3687*VLOOKUP('Форма 1'!$F3687,'Придельники с 2022'!$B$4:$X$28,'Форма 1'!Y$8),"")</f>
        <v/>
      </c>
      <c r="I3687" s="103" t="str">
        <f>IF(ISNUMBER('Форма 1'!Z3687),'Форма 1'!$H3687*VLOOKUP('Форма 1'!$F3687,'Придельники с 2022'!$B$4:$X$28,'Форма 1'!Z$8),"")</f>
        <v/>
      </c>
      <c r="J3687" s="103" t="str">
        <f>IF(ISNUMBER('Форма 1'!AA3687),'Форма 1'!$H3687*VLOOKUP('Форма 1'!$F3687,'Придельники с 2022'!$B$4:$X$28,'Форма 1'!AA$8),"")</f>
        <v/>
      </c>
      <c r="K3687" s="90"/>
      <c r="L3687" s="87"/>
      <c r="M3687" s="103">
        <f>IF(ISNUMBER('Форма 1'!AD3687),'Форма 1'!$H3687*VLOOKUP('Форма 1'!$F3687,'Придельники с 2022'!$B$4:$X$28,'Форма 1'!AD$8),"")</f>
        <v>9323233.9450000003</v>
      </c>
      <c r="N3687" s="103" t="str">
        <f>IF(ISBLANK('Форма 1'!$AE3687),"",IF('Форма 1'!$AE3687=1,'Форма 1'!$H3687*VLOOKUP('Форма 1'!$F3687,'Придельники с 2022'!$B$4:$X$28,'Форма 1'!$AE$8,0),IF('Форма 1'!$AE3687=2,'Форма 1'!$H3687*VLOOKUP('Форма 1'!$F3687,'Придельники с 2022'!$B$4:$X$28,13,0),IF('Форма 1'!$AE3687=3,'Форма 1'!$H3687*VLOOKUP('Форма 1'!$F3687,'Придельники с 2022'!$B$4:$X$28,12,0)))))</f>
        <v/>
      </c>
      <c r="O3687" s="103" t="str">
        <f>IF(ISNUMBER('Форма 1'!AF3687),'Форма 1'!$H3687*VLOOKUP('Форма 1'!$F3687,'Придельники с 2022'!$B$4:$X$28,'Форма 1'!AF$8),"")</f>
        <v/>
      </c>
      <c r="P3687" s="87"/>
      <c r="Q3687" s="103" t="str">
        <f>IF(ISNUMBER('Форма 1'!AH3687),'Форма 1'!$H3687*VLOOKUP('Форма 1'!$F3687,'Придельники с 2022'!$B$4:$X$28,'Форма 1'!AH$8),"")</f>
        <v/>
      </c>
      <c r="R3687" s="103" t="str">
        <f>IF(ISNUMBER('Форма 1'!AI3687),'Форма 1'!$H3687*VLOOKUP('Форма 1'!$F3687,'Придельники с 2022'!$B$4:$X$28,'Форма 1'!AI$8),"")</f>
        <v/>
      </c>
      <c r="S3687" s="103" t="str">
        <f>IF(ISNUMBER('Форма 1'!AJ3687),'Форма 1'!$H3687*VLOOKUP('Форма 1'!$F3687,'Придельники с 2022'!$B$4:$X$28,'Форма 1'!AJ$8),"")</f>
        <v/>
      </c>
      <c r="T3687" s="87"/>
    </row>
    <row r="3688" spans="1:20">
      <c r="A3688" s="188">
        <f t="shared" si="261"/>
        <v>528</v>
      </c>
      <c r="B3688" s="189" t="s">
        <v>3555</v>
      </c>
      <c r="C3688" s="99">
        <f t="shared" si="260"/>
        <v>1220587.2579999999</v>
      </c>
      <c r="D3688" s="103" t="str">
        <f>IF(ISNUMBER('Форма 1'!U3688),'Форма 1'!$H3688*VLOOKUP('Форма 1'!$F3688,'Придельники с 2022'!$B$4:$X$28,'Форма 1'!U$8),"")</f>
        <v/>
      </c>
      <c r="E3688" s="103" t="str">
        <f>IF(ISNUMBER('Форма 1'!V3688),'Форма 1'!$H3688*VLOOKUP('Форма 1'!$F3688,'Придельники с 2022'!$B$4:$X$28,'Форма 1'!V$8),"")</f>
        <v/>
      </c>
      <c r="F3688" s="103" t="str">
        <f>IF(ISNUMBER('Форма 1'!W3688),'Форма 1'!$H3688*VLOOKUP('Форма 1'!$F3688,'Придельники с 2022'!$B$4:$X$28,'Форма 1'!W$8),"")</f>
        <v/>
      </c>
      <c r="G3688" s="103" t="str">
        <f>IF(ISNUMBER('Форма 1'!X3688),'Форма 1'!$H3688*VLOOKUP('Форма 1'!$F3688,'Придельники с 2022'!$B$4:$X$28,'Форма 1'!X$8),"")</f>
        <v/>
      </c>
      <c r="H3688" s="103" t="str">
        <f>IF(ISNUMBER('Форма 1'!Y3688),'Форма 1'!$H3688*VLOOKUP('Форма 1'!$F3688,'Придельники с 2022'!$B$4:$X$28,'Форма 1'!Y$8),"")</f>
        <v/>
      </c>
      <c r="I3688" s="103" t="str">
        <f>IF(ISNUMBER('Форма 1'!Z3688),'Форма 1'!$H3688*VLOOKUP('Форма 1'!$F3688,'Придельники с 2022'!$B$4:$X$28,'Форма 1'!Z$8),"")</f>
        <v/>
      </c>
      <c r="J3688" s="103">
        <f>IF(ISNUMBER('Форма 1'!AA3688),'Форма 1'!$H3688*VLOOKUP('Форма 1'!$F3688,'Придельники с 2022'!$B$4:$X$28,'Форма 1'!AA$8),"")</f>
        <v>1220587.2579999999</v>
      </c>
      <c r="K3688" s="90"/>
      <c r="L3688" s="87"/>
      <c r="M3688" s="103" t="str">
        <f>IF(ISNUMBER('Форма 1'!AD3688),'Форма 1'!$H3688*VLOOKUP('Форма 1'!$F3688,'Придельники с 2022'!$B$4:$X$28,'Форма 1'!AD$8),"")</f>
        <v/>
      </c>
      <c r="N3688" s="103" t="str">
        <f>IF(ISBLANK('Форма 1'!$AE3688),"",IF('Форма 1'!$AE3688=1,'Форма 1'!$H3688*VLOOKUP('Форма 1'!$F3688,'Придельники с 2022'!$B$4:$X$28,'Форма 1'!$AE$8,0),IF('Форма 1'!$AE3688=2,'Форма 1'!$H3688*VLOOKUP('Форма 1'!$F3688,'Придельники с 2022'!$B$4:$X$28,13,0),IF('Форма 1'!$AE3688=3,'Форма 1'!$H3688*VLOOKUP('Форма 1'!$F3688,'Придельники с 2022'!$B$4:$X$28,12,0)))))</f>
        <v/>
      </c>
      <c r="O3688" s="103" t="str">
        <f>IF(ISNUMBER('Форма 1'!AF3688),'Форма 1'!$H3688*VLOOKUP('Форма 1'!$F3688,'Придельники с 2022'!$B$4:$X$28,'Форма 1'!AF$8),"")</f>
        <v/>
      </c>
      <c r="P3688" s="87"/>
      <c r="Q3688" s="103" t="str">
        <f>IF(ISNUMBER('Форма 1'!AH3688),'Форма 1'!$H3688*VLOOKUP('Форма 1'!$F3688,'Придельники с 2022'!$B$4:$X$28,'Форма 1'!AH$8),"")</f>
        <v/>
      </c>
      <c r="R3688" s="103" t="str">
        <f>IF(ISNUMBER('Форма 1'!AI3688),'Форма 1'!$H3688*VLOOKUP('Форма 1'!$F3688,'Придельники с 2022'!$B$4:$X$28,'Форма 1'!AI$8),"")</f>
        <v/>
      </c>
      <c r="S3688" s="103" t="str">
        <f>IF(ISNUMBER('Форма 1'!AJ3688),'Форма 1'!$H3688*VLOOKUP('Форма 1'!$F3688,'Придельники с 2022'!$B$4:$X$28,'Форма 1'!AJ$8),"")</f>
        <v/>
      </c>
      <c r="T3688" s="87"/>
    </row>
    <row r="3689" spans="1:20">
      <c r="A3689" s="188">
        <f t="shared" si="261"/>
        <v>529</v>
      </c>
      <c r="B3689" s="189" t="s">
        <v>3556</v>
      </c>
      <c r="C3689" s="99">
        <f t="shared" si="260"/>
        <v>2224284.9600000004</v>
      </c>
      <c r="D3689" s="103">
        <f>IF(ISNUMBER('Форма 1'!U3689),'Форма 1'!$H3689*VLOOKUP('Форма 1'!$F3689,'Придельники с 2022'!$B$4:$X$28,'Форма 1'!U$8),"")</f>
        <v>482623.44</v>
      </c>
      <c r="E3689" s="103" t="str">
        <f>IF(ISNUMBER('Форма 1'!V3689),'Форма 1'!$H3689*VLOOKUP('Форма 1'!$F3689,'Придельники с 2022'!$B$4:$X$28,'Форма 1'!V$8),"")</f>
        <v/>
      </c>
      <c r="F3689" s="103" t="str">
        <f>IF(ISNUMBER('Форма 1'!W3689),'Форма 1'!$H3689*VLOOKUP('Форма 1'!$F3689,'Придельники с 2022'!$B$4:$X$28,'Форма 1'!W$8),"")</f>
        <v/>
      </c>
      <c r="G3689" s="103" t="str">
        <f>IF(ISNUMBER('Форма 1'!X3689),'Форма 1'!$H3689*VLOOKUP('Форма 1'!$F3689,'Придельники с 2022'!$B$4:$X$28,'Форма 1'!X$8),"")</f>
        <v/>
      </c>
      <c r="H3689" s="103" t="str">
        <f>IF(ISNUMBER('Форма 1'!Y3689),'Форма 1'!$H3689*VLOOKUP('Форма 1'!$F3689,'Придельники с 2022'!$B$4:$X$28,'Форма 1'!Y$8),"")</f>
        <v/>
      </c>
      <c r="I3689" s="103" t="str">
        <f>IF(ISNUMBER('Форма 1'!Z3689),'Форма 1'!$H3689*VLOOKUP('Форма 1'!$F3689,'Придельники с 2022'!$B$4:$X$28,'Форма 1'!Z$8),"")</f>
        <v/>
      </c>
      <c r="J3689" s="103" t="str">
        <f>IF(ISNUMBER('Форма 1'!AA3689),'Форма 1'!$H3689*VLOOKUP('Форма 1'!$F3689,'Придельники с 2022'!$B$4:$X$28,'Форма 1'!AA$8),"")</f>
        <v/>
      </c>
      <c r="K3689" s="90"/>
      <c r="L3689" s="87"/>
      <c r="M3689" s="103" t="str">
        <f>IF(ISNUMBER('Форма 1'!AD3689),'Форма 1'!$H3689*VLOOKUP('Форма 1'!$F3689,'Придельники с 2022'!$B$4:$X$28,'Форма 1'!AD$8),"")</f>
        <v/>
      </c>
      <c r="N3689" s="103" t="str">
        <f>IF(ISBLANK('Форма 1'!$AE3689),"",IF('Форма 1'!$AE3689=1,'Форма 1'!$H3689*VLOOKUP('Форма 1'!$F3689,'Придельники с 2022'!$B$4:$X$28,'Форма 1'!$AE$8,0),IF('Форма 1'!$AE3689=2,'Форма 1'!$H3689*VLOOKUP('Форма 1'!$F3689,'Придельники с 2022'!$B$4:$X$28,13,0),IF('Форма 1'!$AE3689=3,'Форма 1'!$H3689*VLOOKUP('Форма 1'!$F3689,'Придельники с 2022'!$B$4:$X$28,12,0)))))</f>
        <v/>
      </c>
      <c r="O3689" s="103" t="str">
        <f>IF(ISNUMBER('Форма 1'!AF3689),'Форма 1'!$H3689*VLOOKUP('Форма 1'!$F3689,'Придельники с 2022'!$B$4:$X$28,'Форма 1'!AF$8),"")</f>
        <v/>
      </c>
      <c r="P3689" s="87"/>
      <c r="Q3689" s="103">
        <f>IF(ISNUMBER('Форма 1'!AH3689),'Форма 1'!$H3689*VLOOKUP('Форма 1'!$F3689,'Придельники с 2022'!$B$4:$X$28,'Форма 1'!AH$8),"")</f>
        <v>1741661.5200000003</v>
      </c>
      <c r="R3689" s="103" t="str">
        <f>IF(ISNUMBER('Форма 1'!AI3689),'Форма 1'!$H3689*VLOOKUP('Форма 1'!$F3689,'Придельники с 2022'!$B$4:$X$28,'Форма 1'!AI$8),"")</f>
        <v/>
      </c>
      <c r="S3689" s="103" t="str">
        <f>IF(ISNUMBER('Форма 1'!AJ3689),'Форма 1'!$H3689*VLOOKUP('Форма 1'!$F3689,'Придельники с 2022'!$B$4:$X$28,'Форма 1'!AJ$8),"")</f>
        <v/>
      </c>
      <c r="T3689" s="87"/>
    </row>
    <row r="3690" spans="1:20">
      <c r="A3690" s="188">
        <f t="shared" si="261"/>
        <v>530</v>
      </c>
      <c r="B3690" s="189" t="s">
        <v>3557</v>
      </c>
      <c r="C3690" s="99">
        <f t="shared" si="260"/>
        <v>2392782.3040000005</v>
      </c>
      <c r="D3690" s="103" t="str">
        <f>IF(ISNUMBER('Форма 1'!U3690),'Форма 1'!$H3690*VLOOKUP('Форма 1'!$F3690,'Придельники с 2022'!$B$4:$X$28,'Форма 1'!U$8),"")</f>
        <v/>
      </c>
      <c r="E3690" s="103" t="str">
        <f>IF(ISNUMBER('Форма 1'!V3690),'Форма 1'!$H3690*VLOOKUP('Форма 1'!$F3690,'Придельники с 2022'!$B$4:$X$28,'Форма 1'!V$8),"")</f>
        <v/>
      </c>
      <c r="F3690" s="103" t="str">
        <f>IF(ISNUMBER('Форма 1'!W3690),'Форма 1'!$H3690*VLOOKUP('Форма 1'!$F3690,'Придельники с 2022'!$B$4:$X$28,'Форма 1'!W$8),"")</f>
        <v/>
      </c>
      <c r="G3690" s="103" t="str">
        <f>IF(ISNUMBER('Форма 1'!X3690),'Форма 1'!$H3690*VLOOKUP('Форма 1'!$F3690,'Придельники с 2022'!$B$4:$X$28,'Форма 1'!X$8),"")</f>
        <v/>
      </c>
      <c r="H3690" s="103" t="str">
        <f>IF(ISNUMBER('Форма 1'!Y3690),'Форма 1'!$H3690*VLOOKUP('Форма 1'!$F3690,'Придельники с 2022'!$B$4:$X$28,'Форма 1'!Y$8),"")</f>
        <v/>
      </c>
      <c r="I3690" s="103">
        <f>IF(ISNUMBER('Форма 1'!Z3690),'Форма 1'!$H3690*VLOOKUP('Форма 1'!$F3690,'Придельники с 2022'!$B$4:$X$28,'Форма 1'!Z$8),"")</f>
        <v>465201.08799999999</v>
      </c>
      <c r="J3690" s="103" t="str">
        <f>IF(ISNUMBER('Форма 1'!AA3690),'Форма 1'!$H3690*VLOOKUP('Форма 1'!$F3690,'Придельники с 2022'!$B$4:$X$28,'Форма 1'!AA$8),"")</f>
        <v/>
      </c>
      <c r="K3690" s="90"/>
      <c r="L3690" s="87"/>
      <c r="M3690" s="103" t="str">
        <f>IF(ISNUMBER('Форма 1'!AD3690),'Форма 1'!$H3690*VLOOKUP('Форма 1'!$F3690,'Придельники с 2022'!$B$4:$X$28,'Форма 1'!AD$8),"")</f>
        <v/>
      </c>
      <c r="N3690" s="103" t="str">
        <f>IF(ISBLANK('Форма 1'!$AE3690),"",IF('Форма 1'!$AE3690=1,'Форма 1'!$H3690*VLOOKUP('Форма 1'!$F3690,'Придельники с 2022'!$B$4:$X$28,'Форма 1'!$AE$8,0),IF('Форма 1'!$AE3690=2,'Форма 1'!$H3690*VLOOKUP('Форма 1'!$F3690,'Придельники с 2022'!$B$4:$X$28,13,0),IF('Форма 1'!$AE3690=3,'Форма 1'!$H3690*VLOOKUP('Форма 1'!$F3690,'Придельники с 2022'!$B$4:$X$28,12,0)))))</f>
        <v/>
      </c>
      <c r="O3690" s="103" t="str">
        <f>IF(ISNUMBER('Форма 1'!AF3690),'Форма 1'!$H3690*VLOOKUP('Форма 1'!$F3690,'Придельники с 2022'!$B$4:$X$28,'Форма 1'!AF$8),"")</f>
        <v/>
      </c>
      <c r="P3690" s="87"/>
      <c r="Q3690" s="103">
        <f>IF(ISNUMBER('Форма 1'!AH3690),'Форма 1'!$H3690*VLOOKUP('Форма 1'!$F3690,'Придельники с 2022'!$B$4:$X$28,'Форма 1'!AH$8),"")</f>
        <v>1927581.2160000002</v>
      </c>
      <c r="R3690" s="103" t="str">
        <f>IF(ISNUMBER('Форма 1'!AI3690),'Форма 1'!$H3690*VLOOKUP('Форма 1'!$F3690,'Придельники с 2022'!$B$4:$X$28,'Форма 1'!AI$8),"")</f>
        <v/>
      </c>
      <c r="S3690" s="103" t="str">
        <f>IF(ISNUMBER('Форма 1'!AJ3690),'Форма 1'!$H3690*VLOOKUP('Форма 1'!$F3690,'Придельники с 2022'!$B$4:$X$28,'Форма 1'!AJ$8),"")</f>
        <v/>
      </c>
      <c r="T3690" s="87"/>
    </row>
    <row r="3691" spans="1:20">
      <c r="A3691" s="188">
        <f t="shared" si="261"/>
        <v>531</v>
      </c>
      <c r="B3691" s="189" t="s">
        <v>3558</v>
      </c>
      <c r="C3691" s="99">
        <f t="shared" si="260"/>
        <v>8494989.7760000005</v>
      </c>
      <c r="D3691" s="103" t="str">
        <f>IF(ISNUMBER('Форма 1'!U3691),'Форма 1'!$H3691*VLOOKUP('Форма 1'!$F3691,'Придельники с 2022'!$B$4:$X$28,'Форма 1'!U$8),"")</f>
        <v/>
      </c>
      <c r="E3691" s="103" t="str">
        <f>IF(ISNUMBER('Форма 1'!V3691),'Форма 1'!$H3691*VLOOKUP('Форма 1'!$F3691,'Придельники с 2022'!$B$4:$X$28,'Форма 1'!V$8),"")</f>
        <v/>
      </c>
      <c r="F3691" s="103" t="str">
        <f>IF(ISNUMBER('Форма 1'!W3691),'Форма 1'!$H3691*VLOOKUP('Форма 1'!$F3691,'Придельники с 2022'!$B$4:$X$28,'Форма 1'!W$8),"")</f>
        <v/>
      </c>
      <c r="G3691" s="103" t="str">
        <f>IF(ISNUMBER('Форма 1'!X3691),'Форма 1'!$H3691*VLOOKUP('Форма 1'!$F3691,'Придельники с 2022'!$B$4:$X$28,'Форма 1'!X$8),"")</f>
        <v/>
      </c>
      <c r="H3691" s="103" t="str">
        <f>IF(ISNUMBER('Форма 1'!Y3691),'Форма 1'!$H3691*VLOOKUP('Форма 1'!$F3691,'Придельники с 2022'!$B$4:$X$28,'Форма 1'!Y$8),"")</f>
        <v/>
      </c>
      <c r="I3691" s="103" t="str">
        <f>IF(ISNUMBER('Форма 1'!Z3691),'Форма 1'!$H3691*VLOOKUP('Форма 1'!$F3691,'Придельники с 2022'!$B$4:$X$28,'Форма 1'!Z$8),"")</f>
        <v/>
      </c>
      <c r="J3691" s="103" t="str">
        <f>IF(ISNUMBER('Форма 1'!AA3691),'Форма 1'!$H3691*VLOOKUP('Форма 1'!$F3691,'Придельники с 2022'!$B$4:$X$28,'Форма 1'!AA$8),"")</f>
        <v/>
      </c>
      <c r="K3691" s="90"/>
      <c r="L3691" s="87"/>
      <c r="M3691" s="103">
        <f>IF(ISNUMBER('Форма 1'!AD3691),'Форма 1'!$H3691*VLOOKUP('Форма 1'!$F3691,'Придельники с 2022'!$B$4:$X$28,'Форма 1'!AD$8),"")</f>
        <v>8494989.7760000005</v>
      </c>
      <c r="N3691" s="103" t="str">
        <f>IF(ISBLANK('Форма 1'!$AE3691),"",IF('Форма 1'!$AE3691=1,'Форма 1'!$H3691*VLOOKUP('Форма 1'!$F3691,'Придельники с 2022'!$B$4:$X$28,'Форма 1'!$AE$8,0),IF('Форма 1'!$AE3691=2,'Форма 1'!$H3691*VLOOKUP('Форма 1'!$F3691,'Придельники с 2022'!$B$4:$X$28,13,0),IF('Форма 1'!$AE3691=3,'Форма 1'!$H3691*VLOOKUP('Форма 1'!$F3691,'Придельники с 2022'!$B$4:$X$28,12,0)))))</f>
        <v/>
      </c>
      <c r="O3691" s="103" t="str">
        <f>IF(ISNUMBER('Форма 1'!AF3691),'Форма 1'!$H3691*VLOOKUP('Форма 1'!$F3691,'Придельники с 2022'!$B$4:$X$28,'Форма 1'!AF$8),"")</f>
        <v/>
      </c>
      <c r="P3691" s="87"/>
      <c r="Q3691" s="103" t="str">
        <f>IF(ISNUMBER('Форма 1'!AH3691),'Форма 1'!$H3691*VLOOKUP('Форма 1'!$F3691,'Придельники с 2022'!$B$4:$X$28,'Форма 1'!AH$8),"")</f>
        <v/>
      </c>
      <c r="R3691" s="103" t="str">
        <f>IF(ISNUMBER('Форма 1'!AI3691),'Форма 1'!$H3691*VLOOKUP('Форма 1'!$F3691,'Придельники с 2022'!$B$4:$X$28,'Форма 1'!AI$8),"")</f>
        <v/>
      </c>
      <c r="S3691" s="103" t="str">
        <f>IF(ISNUMBER('Форма 1'!AJ3691),'Форма 1'!$H3691*VLOOKUP('Форма 1'!$F3691,'Придельники с 2022'!$B$4:$X$28,'Форма 1'!AJ$8),"")</f>
        <v/>
      </c>
      <c r="T3691" s="87"/>
    </row>
    <row r="3692" spans="1:20">
      <c r="A3692" s="188">
        <f t="shared" si="261"/>
        <v>532</v>
      </c>
      <c r="B3692" s="189" t="s">
        <v>3559</v>
      </c>
      <c r="C3692" s="99">
        <f t="shared" si="260"/>
        <v>9528547.6160000023</v>
      </c>
      <c r="D3692" s="103" t="str">
        <f>IF(ISNUMBER('Форма 1'!U3692),'Форма 1'!$H3692*VLOOKUP('Форма 1'!$F3692,'Придельники с 2022'!$B$4:$X$28,'Форма 1'!U$8),"")</f>
        <v/>
      </c>
      <c r="E3692" s="103" t="str">
        <f>IF(ISNUMBER('Форма 1'!V3692),'Форма 1'!$H3692*VLOOKUP('Форма 1'!$F3692,'Придельники с 2022'!$B$4:$X$28,'Форма 1'!V$8),"")</f>
        <v/>
      </c>
      <c r="F3692" s="103" t="str">
        <f>IF(ISNUMBER('Форма 1'!W3692),'Форма 1'!$H3692*VLOOKUP('Форма 1'!$F3692,'Придельники с 2022'!$B$4:$X$28,'Форма 1'!W$8),"")</f>
        <v/>
      </c>
      <c r="G3692" s="103" t="str">
        <f>IF(ISNUMBER('Форма 1'!X3692),'Форма 1'!$H3692*VLOOKUP('Форма 1'!$F3692,'Придельники с 2022'!$B$4:$X$28,'Форма 1'!X$8),"")</f>
        <v/>
      </c>
      <c r="H3692" s="103" t="str">
        <f>IF(ISNUMBER('Форма 1'!Y3692),'Форма 1'!$H3692*VLOOKUP('Форма 1'!$F3692,'Придельники с 2022'!$B$4:$X$28,'Форма 1'!Y$8),"")</f>
        <v/>
      </c>
      <c r="I3692" s="103" t="str">
        <f>IF(ISNUMBER('Форма 1'!Z3692),'Форма 1'!$H3692*VLOOKUP('Форма 1'!$F3692,'Придельники с 2022'!$B$4:$X$28,'Форма 1'!Z$8),"")</f>
        <v/>
      </c>
      <c r="J3692" s="103" t="str">
        <f>IF(ISNUMBER('Форма 1'!AA3692),'Форма 1'!$H3692*VLOOKUP('Форма 1'!$F3692,'Придельники с 2022'!$B$4:$X$28,'Форма 1'!AA$8),"")</f>
        <v/>
      </c>
      <c r="K3692" s="90"/>
      <c r="L3692" s="87"/>
      <c r="M3692" s="103">
        <f>IF(ISNUMBER('Форма 1'!AD3692),'Форма 1'!$H3692*VLOOKUP('Форма 1'!$F3692,'Придельники с 2022'!$B$4:$X$28,'Форма 1'!AD$8),"")</f>
        <v>9528547.6160000023</v>
      </c>
      <c r="N3692" s="103" t="str">
        <f>IF(ISBLANK('Форма 1'!$AE3692),"",IF('Форма 1'!$AE3692=1,'Форма 1'!$H3692*VLOOKUP('Форма 1'!$F3692,'Придельники с 2022'!$B$4:$X$28,'Форма 1'!$AE$8,0),IF('Форма 1'!$AE3692=2,'Форма 1'!$H3692*VLOOKUP('Форма 1'!$F3692,'Придельники с 2022'!$B$4:$X$28,13,0),IF('Форма 1'!$AE3692=3,'Форма 1'!$H3692*VLOOKUP('Форма 1'!$F3692,'Придельники с 2022'!$B$4:$X$28,12,0)))))</f>
        <v/>
      </c>
      <c r="O3692" s="103" t="str">
        <f>IF(ISNUMBER('Форма 1'!AF3692),'Форма 1'!$H3692*VLOOKUP('Форма 1'!$F3692,'Придельники с 2022'!$B$4:$X$28,'Форма 1'!AF$8),"")</f>
        <v/>
      </c>
      <c r="P3692" s="87"/>
      <c r="Q3692" s="103" t="str">
        <f>IF(ISNUMBER('Форма 1'!AH3692),'Форма 1'!$H3692*VLOOKUP('Форма 1'!$F3692,'Придельники с 2022'!$B$4:$X$28,'Форма 1'!AH$8),"")</f>
        <v/>
      </c>
      <c r="R3692" s="103" t="str">
        <f>IF(ISNUMBER('Форма 1'!AI3692),'Форма 1'!$H3692*VLOOKUP('Форма 1'!$F3692,'Придельники с 2022'!$B$4:$X$28,'Форма 1'!AI$8),"")</f>
        <v/>
      </c>
      <c r="S3692" s="103" t="str">
        <f>IF(ISNUMBER('Форма 1'!AJ3692),'Форма 1'!$H3692*VLOOKUP('Форма 1'!$F3692,'Придельники с 2022'!$B$4:$X$28,'Форма 1'!AJ$8),"")</f>
        <v/>
      </c>
      <c r="T3692" s="87"/>
    </row>
    <row r="3693" spans="1:20">
      <c r="A3693" s="188">
        <f t="shared" si="261"/>
        <v>533</v>
      </c>
      <c r="B3693" s="189" t="s">
        <v>3560</v>
      </c>
      <c r="C3693" s="99">
        <f t="shared" si="260"/>
        <v>18701317.152000003</v>
      </c>
      <c r="D3693" s="103" t="str">
        <f>IF(ISNUMBER('Форма 1'!U3693),'Форма 1'!$H3693*VLOOKUP('Форма 1'!$F3693,'Придельники с 2022'!$B$4:$X$28,'Форма 1'!U$8),"")</f>
        <v/>
      </c>
      <c r="E3693" s="103" t="str">
        <f>IF(ISNUMBER('Форма 1'!V3693),'Форма 1'!$H3693*VLOOKUP('Форма 1'!$F3693,'Придельники с 2022'!$B$4:$X$28,'Форма 1'!V$8),"")</f>
        <v/>
      </c>
      <c r="F3693" s="103" t="str">
        <f>IF(ISNUMBER('Форма 1'!W3693),'Форма 1'!$H3693*VLOOKUP('Форма 1'!$F3693,'Придельники с 2022'!$B$4:$X$28,'Форма 1'!W$8),"")</f>
        <v/>
      </c>
      <c r="G3693" s="103" t="str">
        <f>IF(ISNUMBER('Форма 1'!X3693),'Форма 1'!$H3693*VLOOKUP('Форма 1'!$F3693,'Придельники с 2022'!$B$4:$X$28,'Форма 1'!X$8),"")</f>
        <v/>
      </c>
      <c r="H3693" s="103" t="str">
        <f>IF(ISNUMBER('Форма 1'!Y3693),'Форма 1'!$H3693*VLOOKUP('Форма 1'!$F3693,'Придельники с 2022'!$B$4:$X$28,'Форма 1'!Y$8),"")</f>
        <v/>
      </c>
      <c r="I3693" s="103" t="str">
        <f>IF(ISNUMBER('Форма 1'!Z3693),'Форма 1'!$H3693*VLOOKUP('Форма 1'!$F3693,'Придельники с 2022'!$B$4:$X$28,'Форма 1'!Z$8),"")</f>
        <v/>
      </c>
      <c r="J3693" s="103" t="str">
        <f>IF(ISNUMBER('Форма 1'!AA3693),'Форма 1'!$H3693*VLOOKUP('Форма 1'!$F3693,'Придельники с 2022'!$B$4:$X$28,'Форма 1'!AA$8),"")</f>
        <v/>
      </c>
      <c r="K3693" s="90"/>
      <c r="L3693" s="87"/>
      <c r="M3693" s="103">
        <f>IF(ISNUMBER('Форма 1'!AD3693),'Форма 1'!$H3693*VLOOKUP('Форма 1'!$F3693,'Придельники с 2022'!$B$4:$X$28,'Форма 1'!AD$8),"")</f>
        <v>18701317.152000003</v>
      </c>
      <c r="N3693" s="103" t="str">
        <f>IF(ISBLANK('Форма 1'!$AE3693),"",IF('Форма 1'!$AE3693=1,'Форма 1'!$H3693*VLOOKUP('Форма 1'!$F3693,'Придельники с 2022'!$B$4:$X$28,'Форма 1'!$AE$8,0),IF('Форма 1'!$AE3693=2,'Форма 1'!$H3693*VLOOKUP('Форма 1'!$F3693,'Придельники с 2022'!$B$4:$X$28,13,0),IF('Форма 1'!$AE3693=3,'Форма 1'!$H3693*VLOOKUP('Форма 1'!$F3693,'Придельники с 2022'!$B$4:$X$28,12,0)))))</f>
        <v/>
      </c>
      <c r="O3693" s="103" t="str">
        <f>IF(ISNUMBER('Форма 1'!AF3693),'Форма 1'!$H3693*VLOOKUP('Форма 1'!$F3693,'Придельники с 2022'!$B$4:$X$28,'Форма 1'!AF$8),"")</f>
        <v/>
      </c>
      <c r="P3693" s="87"/>
      <c r="Q3693" s="103" t="str">
        <f>IF(ISNUMBER('Форма 1'!AH3693),'Форма 1'!$H3693*VLOOKUP('Форма 1'!$F3693,'Придельники с 2022'!$B$4:$X$28,'Форма 1'!AH$8),"")</f>
        <v/>
      </c>
      <c r="R3693" s="103" t="str">
        <f>IF(ISNUMBER('Форма 1'!AI3693),'Форма 1'!$H3693*VLOOKUP('Форма 1'!$F3693,'Придельники с 2022'!$B$4:$X$28,'Форма 1'!AI$8),"")</f>
        <v/>
      </c>
      <c r="S3693" s="103" t="str">
        <f>IF(ISNUMBER('Форма 1'!AJ3693),'Форма 1'!$H3693*VLOOKUP('Форма 1'!$F3693,'Придельники с 2022'!$B$4:$X$28,'Форма 1'!AJ$8),"")</f>
        <v/>
      </c>
      <c r="T3693" s="87"/>
    </row>
    <row r="3694" spans="1:20">
      <c r="A3694" s="188">
        <f t="shared" si="261"/>
        <v>534</v>
      </c>
      <c r="B3694" s="114" t="s">
        <v>3561</v>
      </c>
      <c r="C3694" s="99">
        <f t="shared" si="260"/>
        <v>19877953.800000001</v>
      </c>
      <c r="D3694" s="103" t="str">
        <f>IF(ISNUMBER('Форма 1'!U3694),'Форма 1'!$H3694*VLOOKUP('Форма 1'!$F3694,'Придельники с 2022'!$B$4:$X$28,'Форма 1'!U$8),"")</f>
        <v/>
      </c>
      <c r="E3694" s="103" t="str">
        <f>IF(ISNUMBER('Форма 1'!V3694),'Форма 1'!$H3694*VLOOKUP('Форма 1'!$F3694,'Придельники с 2022'!$B$4:$X$28,'Форма 1'!V$8),"")</f>
        <v/>
      </c>
      <c r="F3694" s="103" t="str">
        <f>IF(ISNUMBER('Форма 1'!W3694),'Форма 1'!$H3694*VLOOKUP('Форма 1'!$F3694,'Придельники с 2022'!$B$4:$X$28,'Форма 1'!W$8),"")</f>
        <v/>
      </c>
      <c r="G3694" s="103" t="str">
        <f>IF(ISNUMBER('Форма 1'!X3694),'Форма 1'!$H3694*VLOOKUP('Форма 1'!$F3694,'Придельники с 2022'!$B$4:$X$28,'Форма 1'!X$8),"")</f>
        <v/>
      </c>
      <c r="H3694" s="103" t="str">
        <f>IF(ISNUMBER('Форма 1'!Y3694),'Форма 1'!$H3694*VLOOKUP('Форма 1'!$F3694,'Придельники с 2022'!$B$4:$X$28,'Форма 1'!Y$8),"")</f>
        <v/>
      </c>
      <c r="I3694" s="103" t="str">
        <f>IF(ISNUMBER('Форма 1'!Z3694),'Форма 1'!$H3694*VLOOKUP('Форма 1'!$F3694,'Придельники с 2022'!$B$4:$X$28,'Форма 1'!Z$8),"")</f>
        <v/>
      </c>
      <c r="J3694" s="103" t="str">
        <f>IF(ISNUMBER('Форма 1'!AA3694),'Форма 1'!$H3694*VLOOKUP('Форма 1'!$F3694,'Придельники с 2022'!$B$4:$X$28,'Форма 1'!AA$8),"")</f>
        <v/>
      </c>
      <c r="K3694" s="90"/>
      <c r="L3694" s="87"/>
      <c r="M3694" s="103" t="str">
        <f>IF(ISNUMBER('Форма 1'!AD3694),'Форма 1'!$H3694*VLOOKUP('Форма 1'!$F3694,'Придельники с 2022'!$B$4:$X$28,'Форма 1'!AD$8),"")</f>
        <v/>
      </c>
      <c r="N3694" s="103">
        <f>IF(ISBLANK('Форма 1'!$AE3694),"",IF('Форма 1'!$AE3694=1,'Форма 1'!$H3694*VLOOKUP('Форма 1'!$F3694,'Придельники с 2022'!$B$4:$X$28,'Форма 1'!$AE$8,0),IF('Форма 1'!$AE3694=2,'Форма 1'!$H3694*VLOOKUP('Форма 1'!$F3694,'Придельники с 2022'!$B$4:$X$28,13,0),IF('Форма 1'!$AE3694=3,'Форма 1'!$H3694*VLOOKUP('Форма 1'!$F3694,'Придельники с 2022'!$B$4:$X$28,12,0)))))</f>
        <v>19877953.800000001</v>
      </c>
      <c r="O3694" s="103" t="str">
        <f>IF(ISNUMBER('Форма 1'!AF3694),'Форма 1'!$H3694*VLOOKUP('Форма 1'!$F3694,'Придельники с 2022'!$B$4:$X$28,'Форма 1'!AF$8),"")</f>
        <v/>
      </c>
      <c r="P3694" s="87"/>
      <c r="Q3694" s="103" t="str">
        <f>IF(ISNUMBER('Форма 1'!AH3694),'Форма 1'!$H3694*VLOOKUP('Форма 1'!$F3694,'Придельники с 2022'!$B$4:$X$28,'Форма 1'!AH$8),"")</f>
        <v/>
      </c>
      <c r="R3694" s="103" t="str">
        <f>IF(ISNUMBER('Форма 1'!AI3694),'Форма 1'!$H3694*VLOOKUP('Форма 1'!$F3694,'Придельники с 2022'!$B$4:$X$28,'Форма 1'!AI$8),"")</f>
        <v/>
      </c>
      <c r="S3694" s="103" t="str">
        <f>IF(ISNUMBER('Форма 1'!AJ3694),'Форма 1'!$H3694*VLOOKUP('Форма 1'!$F3694,'Придельники с 2022'!$B$4:$X$28,'Форма 1'!AJ$8),"")</f>
        <v/>
      </c>
      <c r="T3694" s="87"/>
    </row>
    <row r="3695" spans="1:20">
      <c r="A3695" s="188">
        <f t="shared" si="261"/>
        <v>535</v>
      </c>
      <c r="B3695" s="189" t="s">
        <v>3562</v>
      </c>
      <c r="C3695" s="99">
        <f t="shared" si="260"/>
        <v>2346359.1440000003</v>
      </c>
      <c r="D3695" s="103" t="str">
        <f>IF(ISNUMBER('Форма 1'!U3695),'Форма 1'!$H3695*VLOOKUP('Форма 1'!$F3695,'Придельники с 2022'!$B$4:$X$28,'Форма 1'!U$8),"")</f>
        <v/>
      </c>
      <c r="E3695" s="103" t="str">
        <f>IF(ISNUMBER('Форма 1'!V3695),'Форма 1'!$H3695*VLOOKUP('Форма 1'!$F3695,'Придельники с 2022'!$B$4:$X$28,'Форма 1'!V$8),"")</f>
        <v/>
      </c>
      <c r="F3695" s="103" t="str">
        <f>IF(ISNUMBER('Форма 1'!W3695),'Форма 1'!$H3695*VLOOKUP('Форма 1'!$F3695,'Придельники с 2022'!$B$4:$X$28,'Форма 1'!W$8),"")</f>
        <v/>
      </c>
      <c r="G3695" s="103" t="str">
        <f>IF(ISNUMBER('Форма 1'!X3695),'Форма 1'!$H3695*VLOOKUP('Форма 1'!$F3695,'Придельники с 2022'!$B$4:$X$28,'Форма 1'!X$8),"")</f>
        <v/>
      </c>
      <c r="H3695" s="103" t="str">
        <f>IF(ISNUMBER('Форма 1'!Y3695),'Форма 1'!$H3695*VLOOKUP('Форма 1'!$F3695,'Придельники с 2022'!$B$4:$X$28,'Форма 1'!Y$8),"")</f>
        <v/>
      </c>
      <c r="I3695" s="103">
        <f>IF(ISNUMBER('Форма 1'!Z3695),'Форма 1'!$H3695*VLOOKUP('Форма 1'!$F3695,'Придельники с 2022'!$B$4:$X$28,'Форма 1'!Z$8),"")</f>
        <v>456175.56799999997</v>
      </c>
      <c r="J3695" s="103" t="str">
        <f>IF(ISNUMBER('Форма 1'!AA3695),'Форма 1'!$H3695*VLOOKUP('Форма 1'!$F3695,'Придельники с 2022'!$B$4:$X$28,'Форма 1'!AA$8),"")</f>
        <v/>
      </c>
      <c r="K3695" s="90"/>
      <c r="L3695" s="87"/>
      <c r="M3695" s="103" t="str">
        <f>IF(ISNUMBER('Форма 1'!AD3695),'Форма 1'!$H3695*VLOOKUP('Форма 1'!$F3695,'Придельники с 2022'!$B$4:$X$28,'Форма 1'!AD$8),"")</f>
        <v/>
      </c>
      <c r="N3695" s="103" t="str">
        <f>IF(ISBLANK('Форма 1'!$AE3695),"",IF('Форма 1'!$AE3695=1,'Форма 1'!$H3695*VLOOKUP('Форма 1'!$F3695,'Придельники с 2022'!$B$4:$X$28,'Форма 1'!$AE$8,0),IF('Форма 1'!$AE3695=2,'Форма 1'!$H3695*VLOOKUP('Форма 1'!$F3695,'Придельники с 2022'!$B$4:$X$28,13,0),IF('Форма 1'!$AE3695=3,'Форма 1'!$H3695*VLOOKUP('Форма 1'!$F3695,'Придельники с 2022'!$B$4:$X$28,12,0)))))</f>
        <v/>
      </c>
      <c r="O3695" s="103" t="str">
        <f>IF(ISNUMBER('Форма 1'!AF3695),'Форма 1'!$H3695*VLOOKUP('Форма 1'!$F3695,'Придельники с 2022'!$B$4:$X$28,'Форма 1'!AF$8),"")</f>
        <v/>
      </c>
      <c r="P3695" s="87"/>
      <c r="Q3695" s="103">
        <f>IF(ISNUMBER('Форма 1'!AH3695),'Форма 1'!$H3695*VLOOKUP('Форма 1'!$F3695,'Придельники с 2022'!$B$4:$X$28,'Форма 1'!AH$8),"")</f>
        <v>1890183.5760000001</v>
      </c>
      <c r="R3695" s="103" t="str">
        <f>IF(ISNUMBER('Форма 1'!AI3695),'Форма 1'!$H3695*VLOOKUP('Форма 1'!$F3695,'Придельники с 2022'!$B$4:$X$28,'Форма 1'!AI$8),"")</f>
        <v/>
      </c>
      <c r="S3695" s="103" t="str">
        <f>IF(ISNUMBER('Форма 1'!AJ3695),'Форма 1'!$H3695*VLOOKUP('Форма 1'!$F3695,'Придельники с 2022'!$B$4:$X$28,'Форма 1'!AJ$8),"")</f>
        <v/>
      </c>
      <c r="T3695" s="87"/>
    </row>
    <row r="3696" spans="1:20">
      <c r="A3696" s="188">
        <f t="shared" si="261"/>
        <v>536</v>
      </c>
      <c r="B3696" s="189" t="s">
        <v>1692</v>
      </c>
      <c r="C3696" s="99">
        <f t="shared" si="260"/>
        <v>41909771.600000001</v>
      </c>
      <c r="D3696" s="103" t="str">
        <f>IF(ISNUMBER('Форма 1'!U3696),'Форма 1'!$H3696*VLOOKUP('Форма 1'!$F3696,'Придельники с 2022'!$B$4:$X$28,'Форма 1'!U$8),"")</f>
        <v/>
      </c>
      <c r="E3696" s="103" t="str">
        <f>IF(ISNUMBER('Форма 1'!V3696),'Форма 1'!$H3696*VLOOKUP('Форма 1'!$F3696,'Придельники с 2022'!$B$4:$X$28,'Форма 1'!V$8),"")</f>
        <v/>
      </c>
      <c r="F3696" s="103" t="str">
        <f>IF(ISNUMBER('Форма 1'!W3696),'Форма 1'!$H3696*VLOOKUP('Форма 1'!$F3696,'Придельники с 2022'!$B$4:$X$28,'Форма 1'!W$8),"")</f>
        <v/>
      </c>
      <c r="G3696" s="103" t="str">
        <f>IF(ISNUMBER('Форма 1'!X3696),'Форма 1'!$H3696*VLOOKUP('Форма 1'!$F3696,'Придельники с 2022'!$B$4:$X$28,'Форма 1'!X$8),"")</f>
        <v/>
      </c>
      <c r="H3696" s="103" t="str">
        <f>IF(ISNUMBER('Форма 1'!Y3696),'Форма 1'!$H3696*VLOOKUP('Форма 1'!$F3696,'Придельники с 2022'!$B$4:$X$28,'Форма 1'!Y$8),"")</f>
        <v/>
      </c>
      <c r="I3696" s="103" t="str">
        <f>IF(ISNUMBER('Форма 1'!Z3696),'Форма 1'!$H3696*VLOOKUP('Форма 1'!$F3696,'Придельники с 2022'!$B$4:$X$28,'Форма 1'!Z$8),"")</f>
        <v/>
      </c>
      <c r="J3696" s="103" t="str">
        <f>IF(ISNUMBER('Форма 1'!AA3696),'Форма 1'!$H3696*VLOOKUP('Форма 1'!$F3696,'Придельники с 2022'!$B$4:$X$28,'Форма 1'!AA$8),"")</f>
        <v/>
      </c>
      <c r="K3696" s="90"/>
      <c r="L3696" s="87"/>
      <c r="M3696" s="103" t="str">
        <f>IF(ISNUMBER('Форма 1'!AD3696),'Форма 1'!$H3696*VLOOKUP('Форма 1'!$F3696,'Придельники с 2022'!$B$4:$X$28,'Форма 1'!AD$8),"")</f>
        <v/>
      </c>
      <c r="N3696" s="103">
        <f>IF(ISBLANK('Форма 1'!$AE3696),"",IF('Форма 1'!$AE3696=1,'Форма 1'!$H3696*VLOOKUP('Форма 1'!$F3696,'Придельники с 2022'!$B$4:$X$28,'Форма 1'!$AE$8,0),IF('Форма 1'!$AE3696=2,'Форма 1'!$H3696*VLOOKUP('Форма 1'!$F3696,'Придельники с 2022'!$B$4:$X$28,13,0),IF('Форма 1'!$AE3696=3,'Форма 1'!$H3696*VLOOKUP('Форма 1'!$F3696,'Придельники с 2022'!$B$4:$X$28,12,0)))))</f>
        <v>41909771.600000001</v>
      </c>
      <c r="O3696" s="103" t="str">
        <f>IF(ISNUMBER('Форма 1'!AF3696),'Форма 1'!$H3696*VLOOKUP('Форма 1'!$F3696,'Придельники с 2022'!$B$4:$X$28,'Форма 1'!AF$8),"")</f>
        <v/>
      </c>
      <c r="P3696" s="87"/>
      <c r="Q3696" s="103" t="str">
        <f>IF(ISNUMBER('Форма 1'!AH3696),'Форма 1'!$H3696*VLOOKUP('Форма 1'!$F3696,'Придельники с 2022'!$B$4:$X$28,'Форма 1'!AH$8),"")</f>
        <v/>
      </c>
      <c r="R3696" s="103" t="str">
        <f>IF(ISNUMBER('Форма 1'!AI3696),'Форма 1'!$H3696*VLOOKUP('Форма 1'!$F3696,'Придельники с 2022'!$B$4:$X$28,'Форма 1'!AI$8),"")</f>
        <v/>
      </c>
      <c r="S3696" s="103" t="str">
        <f>IF(ISNUMBER('Форма 1'!AJ3696),'Форма 1'!$H3696*VLOOKUP('Форма 1'!$F3696,'Придельники с 2022'!$B$4:$X$28,'Форма 1'!AJ$8),"")</f>
        <v/>
      </c>
      <c r="T3696" s="87"/>
    </row>
    <row r="3697" spans="1:20">
      <c r="A3697" s="188">
        <f t="shared" si="261"/>
        <v>537</v>
      </c>
      <c r="B3697" s="189" t="s">
        <v>3563</v>
      </c>
      <c r="C3697" s="99">
        <f t="shared" si="260"/>
        <v>2045523.4080000003</v>
      </c>
      <c r="D3697" s="103">
        <f>IF(ISNUMBER('Форма 1'!U3697),'Форма 1'!$H3697*VLOOKUP('Форма 1'!$F3697,'Придельники с 2022'!$B$4:$X$28,'Форма 1'!U$8),"")</f>
        <v>443835.91200000001</v>
      </c>
      <c r="E3697" s="103" t="str">
        <f>IF(ISNUMBER('Форма 1'!V3697),'Форма 1'!$H3697*VLOOKUP('Форма 1'!$F3697,'Придельники с 2022'!$B$4:$X$28,'Форма 1'!V$8),"")</f>
        <v/>
      </c>
      <c r="F3697" s="103" t="str">
        <f>IF(ISNUMBER('Форма 1'!W3697),'Форма 1'!$H3697*VLOOKUP('Форма 1'!$F3697,'Придельники с 2022'!$B$4:$X$28,'Форма 1'!W$8),"")</f>
        <v/>
      </c>
      <c r="G3697" s="103" t="str">
        <f>IF(ISNUMBER('Форма 1'!X3697),'Форма 1'!$H3697*VLOOKUP('Форма 1'!$F3697,'Придельники с 2022'!$B$4:$X$28,'Форма 1'!X$8),"")</f>
        <v/>
      </c>
      <c r="H3697" s="103" t="str">
        <f>IF(ISNUMBER('Форма 1'!Y3697),'Форма 1'!$H3697*VLOOKUP('Форма 1'!$F3697,'Придельники с 2022'!$B$4:$X$28,'Форма 1'!Y$8),"")</f>
        <v/>
      </c>
      <c r="I3697" s="103" t="str">
        <f>IF(ISNUMBER('Форма 1'!Z3697),'Форма 1'!$H3697*VLOOKUP('Форма 1'!$F3697,'Придельники с 2022'!$B$4:$X$28,'Форма 1'!Z$8),"")</f>
        <v/>
      </c>
      <c r="J3697" s="103" t="str">
        <f>IF(ISNUMBER('Форма 1'!AA3697),'Форма 1'!$H3697*VLOOKUP('Форма 1'!$F3697,'Придельники с 2022'!$B$4:$X$28,'Форма 1'!AA$8),"")</f>
        <v/>
      </c>
      <c r="K3697" s="92"/>
      <c r="L3697" s="88"/>
      <c r="M3697" s="103" t="str">
        <f>IF(ISNUMBER('Форма 1'!AD3697),'Форма 1'!$H3697*VLOOKUP('Форма 1'!$F3697,'Придельники с 2022'!$B$4:$X$28,'Форма 1'!AD$8),"")</f>
        <v/>
      </c>
      <c r="N3697" s="103" t="str">
        <f>IF(ISBLANK('Форма 1'!$AE3697),"",IF('Форма 1'!$AE3697=1,'Форма 1'!$H3697*VLOOKUP('Форма 1'!$F3697,'Придельники с 2022'!$B$4:$X$28,'Форма 1'!$AE$8,0),IF('Форма 1'!$AE3697=2,'Форма 1'!$H3697*VLOOKUP('Форма 1'!$F3697,'Придельники с 2022'!$B$4:$X$28,13,0),IF('Форма 1'!$AE3697=3,'Форма 1'!$H3697*VLOOKUP('Форма 1'!$F3697,'Придельники с 2022'!$B$4:$X$28,12,0)))))</f>
        <v/>
      </c>
      <c r="O3697" s="103" t="str">
        <f>IF(ISNUMBER('Форма 1'!AF3697),'Форма 1'!$H3697*VLOOKUP('Форма 1'!$F3697,'Придельники с 2022'!$B$4:$X$28,'Форма 1'!AF$8),"")</f>
        <v/>
      </c>
      <c r="P3697" s="87"/>
      <c r="Q3697" s="103">
        <f>IF(ISNUMBER('Форма 1'!AH3697),'Форма 1'!$H3697*VLOOKUP('Форма 1'!$F3697,'Придельники с 2022'!$B$4:$X$28,'Форма 1'!AH$8),"")</f>
        <v>1601687.4960000003</v>
      </c>
      <c r="R3697" s="103" t="str">
        <f>IF(ISNUMBER('Форма 1'!AI3697),'Форма 1'!$H3697*VLOOKUP('Форма 1'!$F3697,'Придельники с 2022'!$B$4:$X$28,'Форма 1'!AI$8),"")</f>
        <v/>
      </c>
      <c r="S3697" s="103" t="str">
        <f>IF(ISNUMBER('Форма 1'!AJ3697),'Форма 1'!$H3697*VLOOKUP('Форма 1'!$F3697,'Придельники с 2022'!$B$4:$X$28,'Форма 1'!AJ$8),"")</f>
        <v/>
      </c>
      <c r="T3697" s="88"/>
    </row>
    <row r="3698" spans="1:20">
      <c r="A3698" s="188">
        <f t="shared" si="261"/>
        <v>538</v>
      </c>
      <c r="B3698" s="189" t="s">
        <v>3564</v>
      </c>
      <c r="C3698" s="99">
        <f t="shared" si="260"/>
        <v>2012773.2000000002</v>
      </c>
      <c r="D3698" s="103">
        <f>IF(ISNUMBER('Форма 1'!U3698),'Форма 1'!$H3698*VLOOKUP('Форма 1'!$F3698,'Придельники с 2022'!$B$4:$X$28,'Форма 1'!U$8),"")</f>
        <v>436729.8</v>
      </c>
      <c r="E3698" s="103" t="str">
        <f>IF(ISNUMBER('Форма 1'!V3698),'Форма 1'!$H3698*VLOOKUP('Форма 1'!$F3698,'Придельники с 2022'!$B$4:$X$28,'Форма 1'!V$8),"")</f>
        <v/>
      </c>
      <c r="F3698" s="103" t="str">
        <f>IF(ISNUMBER('Форма 1'!W3698),'Форма 1'!$H3698*VLOOKUP('Форма 1'!$F3698,'Придельники с 2022'!$B$4:$X$28,'Форма 1'!W$8),"")</f>
        <v/>
      </c>
      <c r="G3698" s="103" t="str">
        <f>IF(ISNUMBER('Форма 1'!X3698),'Форма 1'!$H3698*VLOOKUP('Форма 1'!$F3698,'Придельники с 2022'!$B$4:$X$28,'Форма 1'!X$8),"")</f>
        <v/>
      </c>
      <c r="H3698" s="103" t="str">
        <f>IF(ISNUMBER('Форма 1'!Y3698),'Форма 1'!$H3698*VLOOKUP('Форма 1'!$F3698,'Придельники с 2022'!$B$4:$X$28,'Форма 1'!Y$8),"")</f>
        <v/>
      </c>
      <c r="I3698" s="103" t="str">
        <f>IF(ISNUMBER('Форма 1'!Z3698),'Форма 1'!$H3698*VLOOKUP('Форма 1'!$F3698,'Придельники с 2022'!$B$4:$X$28,'Форма 1'!Z$8),"")</f>
        <v/>
      </c>
      <c r="J3698" s="103" t="str">
        <f>IF(ISNUMBER('Форма 1'!AA3698),'Форма 1'!$H3698*VLOOKUP('Форма 1'!$F3698,'Придельники с 2022'!$B$4:$X$28,'Форма 1'!AA$8),"")</f>
        <v/>
      </c>
      <c r="K3698" s="90"/>
      <c r="L3698" s="87"/>
      <c r="M3698" s="103" t="str">
        <f>IF(ISNUMBER('Форма 1'!AD3698),'Форма 1'!$H3698*VLOOKUP('Форма 1'!$F3698,'Придельники с 2022'!$B$4:$X$28,'Форма 1'!AD$8),"")</f>
        <v/>
      </c>
      <c r="N3698" s="103" t="str">
        <f>IF(ISBLANK('Форма 1'!$AE3698),"",IF('Форма 1'!$AE3698=1,'Форма 1'!$H3698*VLOOKUP('Форма 1'!$F3698,'Придельники с 2022'!$B$4:$X$28,'Форма 1'!$AE$8,0),IF('Форма 1'!$AE3698=2,'Форма 1'!$H3698*VLOOKUP('Форма 1'!$F3698,'Придельники с 2022'!$B$4:$X$28,13,0),IF('Форма 1'!$AE3698=3,'Форма 1'!$H3698*VLOOKUP('Форма 1'!$F3698,'Придельники с 2022'!$B$4:$X$28,12,0)))))</f>
        <v/>
      </c>
      <c r="O3698" s="103" t="str">
        <f>IF(ISNUMBER('Форма 1'!AF3698),'Форма 1'!$H3698*VLOOKUP('Форма 1'!$F3698,'Придельники с 2022'!$B$4:$X$28,'Форма 1'!AF$8),"")</f>
        <v/>
      </c>
      <c r="P3698" s="87"/>
      <c r="Q3698" s="103">
        <f>IF(ISNUMBER('Форма 1'!AH3698),'Форма 1'!$H3698*VLOOKUP('Форма 1'!$F3698,'Придельники с 2022'!$B$4:$X$28,'Форма 1'!AH$8),"")</f>
        <v>1576043.4000000001</v>
      </c>
      <c r="R3698" s="103" t="str">
        <f>IF(ISNUMBER('Форма 1'!AI3698),'Форма 1'!$H3698*VLOOKUP('Форма 1'!$F3698,'Придельники с 2022'!$B$4:$X$28,'Форма 1'!AI$8),"")</f>
        <v/>
      </c>
      <c r="S3698" s="103" t="str">
        <f>IF(ISNUMBER('Форма 1'!AJ3698),'Форма 1'!$H3698*VLOOKUP('Форма 1'!$F3698,'Придельники с 2022'!$B$4:$X$28,'Форма 1'!AJ$8),"")</f>
        <v/>
      </c>
      <c r="T3698" s="87"/>
    </row>
    <row r="3699" spans="1:20">
      <c r="A3699" s="188">
        <f t="shared" si="261"/>
        <v>539</v>
      </c>
      <c r="B3699" s="189" t="s">
        <v>3565</v>
      </c>
      <c r="C3699" s="99">
        <f t="shared" si="260"/>
        <v>2048593.7400000002</v>
      </c>
      <c r="D3699" s="103">
        <f>IF(ISNUMBER('Форма 1'!U3699),'Форма 1'!$H3699*VLOOKUP('Форма 1'!$F3699,'Придельники с 2022'!$B$4:$X$28,'Форма 1'!U$8),"")</f>
        <v>444502.11000000004</v>
      </c>
      <c r="E3699" s="103" t="str">
        <f>IF(ISNUMBER('Форма 1'!V3699),'Форма 1'!$H3699*VLOOKUP('Форма 1'!$F3699,'Придельники с 2022'!$B$4:$X$28,'Форма 1'!V$8),"")</f>
        <v/>
      </c>
      <c r="F3699" s="103" t="str">
        <f>IF(ISNUMBER('Форма 1'!W3699),'Форма 1'!$H3699*VLOOKUP('Форма 1'!$F3699,'Придельники с 2022'!$B$4:$X$28,'Форма 1'!W$8),"")</f>
        <v/>
      </c>
      <c r="G3699" s="103" t="str">
        <f>IF(ISNUMBER('Форма 1'!X3699),'Форма 1'!$H3699*VLOOKUP('Форма 1'!$F3699,'Придельники с 2022'!$B$4:$X$28,'Форма 1'!X$8),"")</f>
        <v/>
      </c>
      <c r="H3699" s="103" t="str">
        <f>IF(ISNUMBER('Форма 1'!Y3699),'Форма 1'!$H3699*VLOOKUP('Форма 1'!$F3699,'Придельники с 2022'!$B$4:$X$28,'Форма 1'!Y$8),"")</f>
        <v/>
      </c>
      <c r="I3699" s="103" t="str">
        <f>IF(ISNUMBER('Форма 1'!Z3699),'Форма 1'!$H3699*VLOOKUP('Форма 1'!$F3699,'Придельники с 2022'!$B$4:$X$28,'Форма 1'!Z$8),"")</f>
        <v/>
      </c>
      <c r="J3699" s="103" t="str">
        <f>IF(ISNUMBER('Форма 1'!AA3699),'Форма 1'!$H3699*VLOOKUP('Форма 1'!$F3699,'Придельники с 2022'!$B$4:$X$28,'Форма 1'!AA$8),"")</f>
        <v/>
      </c>
      <c r="K3699" s="90"/>
      <c r="L3699" s="87"/>
      <c r="M3699" s="103" t="str">
        <f>IF(ISNUMBER('Форма 1'!AD3699),'Форма 1'!$H3699*VLOOKUP('Форма 1'!$F3699,'Придельники с 2022'!$B$4:$X$28,'Форма 1'!AD$8),"")</f>
        <v/>
      </c>
      <c r="N3699" s="103" t="str">
        <f>IF(ISBLANK('Форма 1'!$AE3699),"",IF('Форма 1'!$AE3699=1,'Форма 1'!$H3699*VLOOKUP('Форма 1'!$F3699,'Придельники с 2022'!$B$4:$X$28,'Форма 1'!$AE$8,0),IF('Форма 1'!$AE3699=2,'Форма 1'!$H3699*VLOOKUP('Форма 1'!$F3699,'Придельники с 2022'!$B$4:$X$28,13,0),IF('Форма 1'!$AE3699=3,'Форма 1'!$H3699*VLOOKUP('Форма 1'!$F3699,'Придельники с 2022'!$B$4:$X$28,12,0)))))</f>
        <v/>
      </c>
      <c r="O3699" s="103" t="str">
        <f>IF(ISNUMBER('Форма 1'!AF3699),'Форма 1'!$H3699*VLOOKUP('Форма 1'!$F3699,'Придельники с 2022'!$B$4:$X$28,'Форма 1'!AF$8),"")</f>
        <v/>
      </c>
      <c r="P3699" s="87"/>
      <c r="Q3699" s="103">
        <f>IF(ISNUMBER('Форма 1'!AH3699),'Форма 1'!$H3699*VLOOKUP('Форма 1'!$F3699,'Придельники с 2022'!$B$4:$X$28,'Форма 1'!AH$8),"")</f>
        <v>1604091.6300000001</v>
      </c>
      <c r="R3699" s="103" t="str">
        <f>IF(ISNUMBER('Форма 1'!AI3699),'Форма 1'!$H3699*VLOOKUP('Форма 1'!$F3699,'Придельники с 2022'!$B$4:$X$28,'Форма 1'!AI$8),"")</f>
        <v/>
      </c>
      <c r="S3699" s="103" t="str">
        <f>IF(ISNUMBER('Форма 1'!AJ3699),'Форма 1'!$H3699*VLOOKUP('Форма 1'!$F3699,'Придельники с 2022'!$B$4:$X$28,'Форма 1'!AJ$8),"")</f>
        <v/>
      </c>
      <c r="T3699" s="87"/>
    </row>
    <row r="3700" spans="1:20">
      <c r="A3700" s="188">
        <f t="shared" si="261"/>
        <v>540</v>
      </c>
      <c r="B3700" s="189" t="s">
        <v>3566</v>
      </c>
      <c r="C3700" s="99">
        <f t="shared" si="260"/>
        <v>2330111.0380000002</v>
      </c>
      <c r="D3700" s="103" t="str">
        <f>IF(ISNUMBER('Форма 1'!U3700),'Форма 1'!$H3700*VLOOKUP('Форма 1'!$F3700,'Придельники с 2022'!$B$4:$X$28,'Форма 1'!U$8),"")</f>
        <v/>
      </c>
      <c r="E3700" s="103" t="str">
        <f>IF(ISNUMBER('Форма 1'!V3700),'Форма 1'!$H3700*VLOOKUP('Форма 1'!$F3700,'Придельники с 2022'!$B$4:$X$28,'Форма 1'!V$8),"")</f>
        <v/>
      </c>
      <c r="F3700" s="103" t="str">
        <f>IF(ISNUMBER('Форма 1'!W3700),'Форма 1'!$H3700*VLOOKUP('Форма 1'!$F3700,'Придельники с 2022'!$B$4:$X$28,'Форма 1'!W$8),"")</f>
        <v/>
      </c>
      <c r="G3700" s="103" t="str">
        <f>IF(ISNUMBER('Форма 1'!X3700),'Форма 1'!$H3700*VLOOKUP('Форма 1'!$F3700,'Придельники с 2022'!$B$4:$X$28,'Форма 1'!X$8),"")</f>
        <v/>
      </c>
      <c r="H3700" s="103" t="str">
        <f>IF(ISNUMBER('Форма 1'!Y3700),'Форма 1'!$H3700*VLOOKUP('Форма 1'!$F3700,'Придельники с 2022'!$B$4:$X$28,'Форма 1'!Y$8),"")</f>
        <v/>
      </c>
      <c r="I3700" s="103">
        <f>IF(ISNUMBER('Форма 1'!Z3700),'Форма 1'!$H3700*VLOOKUP('Форма 1'!$F3700,'Придельники с 2022'!$B$4:$X$28,'Форма 1'!Z$8),"")</f>
        <v>453016.636</v>
      </c>
      <c r="J3700" s="103" t="str">
        <f>IF(ISNUMBER('Форма 1'!AA3700),'Форма 1'!$H3700*VLOOKUP('Форма 1'!$F3700,'Придельники с 2022'!$B$4:$X$28,'Форма 1'!AA$8),"")</f>
        <v/>
      </c>
      <c r="K3700" s="90"/>
      <c r="L3700" s="87"/>
      <c r="M3700" s="103" t="str">
        <f>IF(ISNUMBER('Форма 1'!AD3700),'Форма 1'!$H3700*VLOOKUP('Форма 1'!$F3700,'Придельники с 2022'!$B$4:$X$28,'Форма 1'!AD$8),"")</f>
        <v/>
      </c>
      <c r="N3700" s="103" t="str">
        <f>IF(ISBLANK('Форма 1'!$AE3700),"",IF('Форма 1'!$AE3700=1,'Форма 1'!$H3700*VLOOKUP('Форма 1'!$F3700,'Придельники с 2022'!$B$4:$X$28,'Форма 1'!$AE$8,0),IF('Форма 1'!$AE3700=2,'Форма 1'!$H3700*VLOOKUP('Форма 1'!$F3700,'Придельники с 2022'!$B$4:$X$28,13,0),IF('Форма 1'!$AE3700=3,'Форма 1'!$H3700*VLOOKUP('Форма 1'!$F3700,'Придельники с 2022'!$B$4:$X$28,12,0)))))</f>
        <v/>
      </c>
      <c r="O3700" s="103" t="str">
        <f>IF(ISNUMBER('Форма 1'!AF3700),'Форма 1'!$H3700*VLOOKUP('Форма 1'!$F3700,'Придельники с 2022'!$B$4:$X$28,'Форма 1'!AF$8),"")</f>
        <v/>
      </c>
      <c r="P3700" s="87"/>
      <c r="Q3700" s="103">
        <f>IF(ISNUMBER('Форма 1'!AH3700),'Форма 1'!$H3700*VLOOKUP('Форма 1'!$F3700,'Придельники с 2022'!$B$4:$X$28,'Форма 1'!AH$8),"")</f>
        <v>1877094.4020000002</v>
      </c>
      <c r="R3700" s="103" t="str">
        <f>IF(ISNUMBER('Форма 1'!AI3700),'Форма 1'!$H3700*VLOOKUP('Форма 1'!$F3700,'Придельники с 2022'!$B$4:$X$28,'Форма 1'!AI$8),"")</f>
        <v/>
      </c>
      <c r="S3700" s="103" t="str">
        <f>IF(ISNUMBER('Форма 1'!AJ3700),'Форма 1'!$H3700*VLOOKUP('Форма 1'!$F3700,'Придельники с 2022'!$B$4:$X$28,'Форма 1'!AJ$8),"")</f>
        <v/>
      </c>
      <c r="T3700" s="87"/>
    </row>
    <row r="3701" spans="1:20">
      <c r="A3701" s="188">
        <f t="shared" si="261"/>
        <v>541</v>
      </c>
      <c r="B3701" s="189" t="s">
        <v>3567</v>
      </c>
      <c r="C3701" s="99">
        <f t="shared" si="260"/>
        <v>19852867.216000002</v>
      </c>
      <c r="D3701" s="103" t="str">
        <f>IF(ISNUMBER('Форма 1'!U3701),'Форма 1'!$H3701*VLOOKUP('Форма 1'!$F3701,'Придельники с 2022'!$B$4:$X$28,'Форма 1'!U$8),"")</f>
        <v/>
      </c>
      <c r="E3701" s="103" t="str">
        <f>IF(ISNUMBER('Форма 1'!V3701),'Форма 1'!$H3701*VLOOKUP('Форма 1'!$F3701,'Придельники с 2022'!$B$4:$X$28,'Форма 1'!V$8),"")</f>
        <v/>
      </c>
      <c r="F3701" s="103" t="str">
        <f>IF(ISNUMBER('Форма 1'!W3701),'Форма 1'!$H3701*VLOOKUP('Форма 1'!$F3701,'Придельники с 2022'!$B$4:$X$28,'Форма 1'!W$8),"")</f>
        <v/>
      </c>
      <c r="G3701" s="103" t="str">
        <f>IF(ISNUMBER('Форма 1'!X3701),'Форма 1'!$H3701*VLOOKUP('Форма 1'!$F3701,'Придельники с 2022'!$B$4:$X$28,'Форма 1'!X$8),"")</f>
        <v/>
      </c>
      <c r="H3701" s="103" t="str">
        <f>IF(ISNUMBER('Форма 1'!Y3701),'Форма 1'!$H3701*VLOOKUP('Форма 1'!$F3701,'Придельники с 2022'!$B$4:$X$28,'Форма 1'!Y$8),"")</f>
        <v/>
      </c>
      <c r="I3701" s="103" t="str">
        <f>IF(ISNUMBER('Форма 1'!Z3701),'Форма 1'!$H3701*VLOOKUP('Форма 1'!$F3701,'Придельники с 2022'!$B$4:$X$28,'Форма 1'!Z$8),"")</f>
        <v/>
      </c>
      <c r="J3701" s="103" t="str">
        <f>IF(ISNUMBER('Форма 1'!AA3701),'Форма 1'!$H3701*VLOOKUP('Форма 1'!$F3701,'Придельники с 2022'!$B$4:$X$28,'Форма 1'!AA$8),"")</f>
        <v/>
      </c>
      <c r="K3701" s="90"/>
      <c r="L3701" s="87"/>
      <c r="M3701" s="103">
        <f>IF(ISNUMBER('Форма 1'!AD3701),'Форма 1'!$H3701*VLOOKUP('Форма 1'!$F3701,'Придельники с 2022'!$B$4:$X$28,'Форма 1'!AD$8),"")</f>
        <v>19852867.216000002</v>
      </c>
      <c r="N3701" s="103" t="str">
        <f>IF(ISBLANK('Форма 1'!$AE3701),"",IF('Форма 1'!$AE3701=1,'Форма 1'!$H3701*VLOOKUP('Форма 1'!$F3701,'Придельники с 2022'!$B$4:$X$28,'Форма 1'!$AE$8,0),IF('Форма 1'!$AE3701=2,'Форма 1'!$H3701*VLOOKUP('Форма 1'!$F3701,'Придельники с 2022'!$B$4:$X$28,13,0),IF('Форма 1'!$AE3701=3,'Форма 1'!$H3701*VLOOKUP('Форма 1'!$F3701,'Придельники с 2022'!$B$4:$X$28,12,0)))))</f>
        <v/>
      </c>
      <c r="O3701" s="103" t="str">
        <f>IF(ISNUMBER('Форма 1'!AF3701),'Форма 1'!$H3701*VLOOKUP('Форма 1'!$F3701,'Придельники с 2022'!$B$4:$X$28,'Форма 1'!AF$8),"")</f>
        <v/>
      </c>
      <c r="P3701" s="87"/>
      <c r="Q3701" s="103" t="str">
        <f>IF(ISNUMBER('Форма 1'!AH3701),'Форма 1'!$H3701*VLOOKUP('Форма 1'!$F3701,'Придельники с 2022'!$B$4:$X$28,'Форма 1'!AH$8),"")</f>
        <v/>
      </c>
      <c r="R3701" s="103" t="str">
        <f>IF(ISNUMBER('Форма 1'!AI3701),'Форма 1'!$H3701*VLOOKUP('Форма 1'!$F3701,'Придельники с 2022'!$B$4:$X$28,'Форма 1'!AI$8),"")</f>
        <v/>
      </c>
      <c r="S3701" s="103" t="str">
        <f>IF(ISNUMBER('Форма 1'!AJ3701),'Форма 1'!$H3701*VLOOKUP('Форма 1'!$F3701,'Придельники с 2022'!$B$4:$X$28,'Форма 1'!AJ$8),"")</f>
        <v/>
      </c>
      <c r="T3701" s="87"/>
    </row>
    <row r="3702" spans="1:20">
      <c r="A3702" s="188">
        <f t="shared" si="261"/>
        <v>542</v>
      </c>
      <c r="B3702" s="114" t="s">
        <v>3568</v>
      </c>
      <c r="C3702" s="99">
        <f t="shared" si="260"/>
        <v>19634446.496000003</v>
      </c>
      <c r="D3702" s="103" t="str">
        <f>IF(ISNUMBER('Форма 1'!U3702),'Форма 1'!$H3702*VLOOKUP('Форма 1'!$F3702,'Придельники с 2022'!$B$4:$X$28,'Форма 1'!U$8),"")</f>
        <v/>
      </c>
      <c r="E3702" s="103" t="str">
        <f>IF(ISNUMBER('Форма 1'!V3702),'Форма 1'!$H3702*VLOOKUP('Форма 1'!$F3702,'Придельники с 2022'!$B$4:$X$28,'Форма 1'!V$8),"")</f>
        <v/>
      </c>
      <c r="F3702" s="103" t="str">
        <f>IF(ISNUMBER('Форма 1'!W3702),'Форма 1'!$H3702*VLOOKUP('Форма 1'!$F3702,'Придельники с 2022'!$B$4:$X$28,'Форма 1'!W$8),"")</f>
        <v/>
      </c>
      <c r="G3702" s="103" t="str">
        <f>IF(ISNUMBER('Форма 1'!X3702),'Форма 1'!$H3702*VLOOKUP('Форма 1'!$F3702,'Придельники с 2022'!$B$4:$X$28,'Форма 1'!X$8),"")</f>
        <v/>
      </c>
      <c r="H3702" s="103" t="str">
        <f>IF(ISNUMBER('Форма 1'!Y3702),'Форма 1'!$H3702*VLOOKUP('Форма 1'!$F3702,'Придельники с 2022'!$B$4:$X$28,'Форма 1'!Y$8),"")</f>
        <v/>
      </c>
      <c r="I3702" s="103" t="str">
        <f>IF(ISNUMBER('Форма 1'!Z3702),'Форма 1'!$H3702*VLOOKUP('Форма 1'!$F3702,'Придельники с 2022'!$B$4:$X$28,'Форма 1'!Z$8),"")</f>
        <v/>
      </c>
      <c r="J3702" s="103" t="str">
        <f>IF(ISNUMBER('Форма 1'!AA3702),'Форма 1'!$H3702*VLOOKUP('Форма 1'!$F3702,'Придельники с 2022'!$B$4:$X$28,'Форма 1'!AA$8),"")</f>
        <v/>
      </c>
      <c r="K3702" s="90"/>
      <c r="L3702" s="87"/>
      <c r="M3702" s="103">
        <f>IF(ISNUMBER('Форма 1'!AD3702),'Форма 1'!$H3702*VLOOKUP('Форма 1'!$F3702,'Придельники с 2022'!$B$4:$X$28,'Форма 1'!AD$8),"")</f>
        <v>19634446.496000003</v>
      </c>
      <c r="N3702" s="103" t="str">
        <f>IF(ISBLANK('Форма 1'!$AE3702),"",IF('Форма 1'!$AE3702=1,'Форма 1'!$H3702*VLOOKUP('Форма 1'!$F3702,'Придельники с 2022'!$B$4:$X$28,'Форма 1'!$AE$8,0),IF('Форма 1'!$AE3702=2,'Форма 1'!$H3702*VLOOKUP('Форма 1'!$F3702,'Придельники с 2022'!$B$4:$X$28,13,0),IF('Форма 1'!$AE3702=3,'Форма 1'!$H3702*VLOOKUP('Форма 1'!$F3702,'Придельники с 2022'!$B$4:$X$28,12,0)))))</f>
        <v/>
      </c>
      <c r="O3702" s="103" t="str">
        <f>IF(ISNUMBER('Форма 1'!AF3702),'Форма 1'!$H3702*VLOOKUP('Форма 1'!$F3702,'Придельники с 2022'!$B$4:$X$28,'Форма 1'!AF$8),"")</f>
        <v/>
      </c>
      <c r="P3702" s="87"/>
      <c r="Q3702" s="103" t="str">
        <f>IF(ISNUMBER('Форма 1'!AH3702),'Форма 1'!$H3702*VLOOKUP('Форма 1'!$F3702,'Придельники с 2022'!$B$4:$X$28,'Форма 1'!AH$8),"")</f>
        <v/>
      </c>
      <c r="R3702" s="103" t="str">
        <f>IF(ISNUMBER('Форма 1'!AI3702),'Форма 1'!$H3702*VLOOKUP('Форма 1'!$F3702,'Придельники с 2022'!$B$4:$X$28,'Форма 1'!AI$8),"")</f>
        <v/>
      </c>
      <c r="S3702" s="103" t="str">
        <f>IF(ISNUMBER('Форма 1'!AJ3702),'Форма 1'!$H3702*VLOOKUP('Форма 1'!$F3702,'Придельники с 2022'!$B$4:$X$28,'Форма 1'!AJ$8),"")</f>
        <v/>
      </c>
      <c r="T3702" s="87"/>
    </row>
    <row r="3703" spans="1:20">
      <c r="A3703" s="188">
        <f t="shared" si="261"/>
        <v>543</v>
      </c>
      <c r="B3703" s="189" t="s">
        <v>3569</v>
      </c>
      <c r="C3703" s="99">
        <f t="shared" si="260"/>
        <v>6172068.96</v>
      </c>
      <c r="D3703" s="103" t="str">
        <f>IF(ISNUMBER('Форма 1'!U3703),'Форма 1'!$H3703*VLOOKUP('Форма 1'!$F3703,'Придельники с 2022'!$B$4:$X$28,'Форма 1'!U$8),"")</f>
        <v/>
      </c>
      <c r="E3703" s="103">
        <f>IF(ISNUMBER('Форма 1'!V3703),'Форма 1'!$H3703*VLOOKUP('Форма 1'!$F3703,'Придельники с 2022'!$B$4:$X$28,'Форма 1'!V$8),"")</f>
        <v>4313567.76</v>
      </c>
      <c r="F3703" s="103" t="str">
        <f>IF(ISNUMBER('Форма 1'!W3703),'Форма 1'!$H3703*VLOOKUP('Форма 1'!$F3703,'Придельники с 2022'!$B$4:$X$28,'Форма 1'!W$8),"")</f>
        <v/>
      </c>
      <c r="G3703" s="103" t="str">
        <f>IF(ISNUMBER('Форма 1'!X3703),'Форма 1'!$H3703*VLOOKUP('Форма 1'!$F3703,'Придельники с 2022'!$B$4:$X$28,'Форма 1'!X$8),"")</f>
        <v/>
      </c>
      <c r="H3703" s="103" t="str">
        <f>IF(ISNUMBER('Форма 1'!Y3703),'Форма 1'!$H3703*VLOOKUP('Форма 1'!$F3703,'Придельники с 2022'!$B$4:$X$28,'Форма 1'!Y$8),"")</f>
        <v/>
      </c>
      <c r="I3703" s="103" t="str">
        <f>IF(ISNUMBER('Форма 1'!Z3703),'Форма 1'!$H3703*VLOOKUP('Форма 1'!$F3703,'Придельники с 2022'!$B$4:$X$28,'Форма 1'!Z$8),"")</f>
        <v/>
      </c>
      <c r="J3703" s="103">
        <f>IF(ISNUMBER('Форма 1'!AA3703),'Форма 1'!$H3703*VLOOKUP('Форма 1'!$F3703,'Придельники с 2022'!$B$4:$X$28,'Форма 1'!AA$8),"")</f>
        <v>1858501.2</v>
      </c>
      <c r="K3703" s="90"/>
      <c r="L3703" s="87"/>
      <c r="M3703" s="103" t="str">
        <f>IF(ISNUMBER('Форма 1'!AD3703),'Форма 1'!$H3703*VLOOKUP('Форма 1'!$F3703,'Придельники с 2022'!$B$4:$X$28,'Форма 1'!AD$8),"")</f>
        <v/>
      </c>
      <c r="N3703" s="103" t="str">
        <f>IF(ISBLANK('Форма 1'!$AE3703),"",IF('Форма 1'!$AE3703=1,'Форма 1'!$H3703*VLOOKUP('Форма 1'!$F3703,'Придельники с 2022'!$B$4:$X$28,'Форма 1'!$AE$8,0),IF('Форма 1'!$AE3703=2,'Форма 1'!$H3703*VLOOKUP('Форма 1'!$F3703,'Придельники с 2022'!$B$4:$X$28,13,0),IF('Форма 1'!$AE3703=3,'Форма 1'!$H3703*VLOOKUP('Форма 1'!$F3703,'Придельники с 2022'!$B$4:$X$28,12,0)))))</f>
        <v/>
      </c>
      <c r="O3703" s="103" t="str">
        <f>IF(ISNUMBER('Форма 1'!AF3703),'Форма 1'!$H3703*VLOOKUP('Форма 1'!$F3703,'Придельники с 2022'!$B$4:$X$28,'Форма 1'!AF$8),"")</f>
        <v/>
      </c>
      <c r="P3703" s="87"/>
      <c r="Q3703" s="103" t="str">
        <f>IF(ISNUMBER('Форма 1'!AH3703),'Форма 1'!$H3703*VLOOKUP('Форма 1'!$F3703,'Придельники с 2022'!$B$4:$X$28,'Форма 1'!AH$8),"")</f>
        <v/>
      </c>
      <c r="R3703" s="103" t="str">
        <f>IF(ISNUMBER('Форма 1'!AI3703),'Форма 1'!$H3703*VLOOKUP('Форма 1'!$F3703,'Придельники с 2022'!$B$4:$X$28,'Форма 1'!AI$8),"")</f>
        <v/>
      </c>
      <c r="S3703" s="103" t="str">
        <f>IF(ISNUMBER('Форма 1'!AJ3703),'Форма 1'!$H3703*VLOOKUP('Форма 1'!$F3703,'Придельники с 2022'!$B$4:$X$28,'Форма 1'!AJ$8),"")</f>
        <v/>
      </c>
      <c r="T3703" s="87"/>
    </row>
    <row r="3704" spans="1:20">
      <c r="A3704" s="188">
        <f t="shared" si="261"/>
        <v>544</v>
      </c>
      <c r="B3704" s="189" t="s">
        <v>3571</v>
      </c>
      <c r="C3704" s="99">
        <f t="shared" si="260"/>
        <v>4021535.41</v>
      </c>
      <c r="D3704" s="103" t="str">
        <f>IF(ISNUMBER('Форма 1'!U3704),'Форма 1'!$H3704*VLOOKUP('Форма 1'!$F3704,'Придельники с 2022'!$B$4:$X$28,'Форма 1'!U$8),"")</f>
        <v/>
      </c>
      <c r="E3704" s="103" t="str">
        <f>IF(ISNUMBER('Форма 1'!V3704),'Форма 1'!$H3704*VLOOKUP('Форма 1'!$F3704,'Придельники с 2022'!$B$4:$X$28,'Форма 1'!V$8),"")</f>
        <v/>
      </c>
      <c r="F3704" s="103" t="str">
        <f>IF(ISNUMBER('Форма 1'!W3704),'Форма 1'!$H3704*VLOOKUP('Форма 1'!$F3704,'Придельники с 2022'!$B$4:$X$28,'Форма 1'!W$8),"")</f>
        <v/>
      </c>
      <c r="G3704" s="103">
        <f>IF(ISNUMBER('Форма 1'!X3704),'Форма 1'!$H3704*VLOOKUP('Форма 1'!$F3704,'Придельники с 2022'!$B$4:$X$28,'Форма 1'!X$8),"")</f>
        <v>935930.39000000013</v>
      </c>
      <c r="H3704" s="103" t="str">
        <f>IF(ISNUMBER('Форма 1'!Y3704),'Форма 1'!$H3704*VLOOKUP('Форма 1'!$F3704,'Придельники с 2022'!$B$4:$X$28,'Форма 1'!Y$8),"")</f>
        <v/>
      </c>
      <c r="I3704" s="103" t="str">
        <f>IF(ISNUMBER('Форма 1'!Z3704),'Форма 1'!$H3704*VLOOKUP('Форма 1'!$F3704,'Придельники с 2022'!$B$4:$X$28,'Форма 1'!Z$8),"")</f>
        <v/>
      </c>
      <c r="J3704" s="103">
        <f>IF(ISNUMBER('Форма 1'!AA3704),'Форма 1'!$H3704*VLOOKUP('Форма 1'!$F3704,'Придельники с 2022'!$B$4:$X$28,'Форма 1'!AA$8),"")</f>
        <v>3085605.02</v>
      </c>
      <c r="K3704" s="90"/>
      <c r="L3704" s="87"/>
      <c r="M3704" s="103" t="str">
        <f>IF(ISNUMBER('Форма 1'!AD3704),'Форма 1'!$H3704*VLOOKUP('Форма 1'!$F3704,'Придельники с 2022'!$B$4:$X$28,'Форма 1'!AD$8),"")</f>
        <v/>
      </c>
      <c r="N3704" s="103" t="str">
        <f>IF(ISBLANK('Форма 1'!$AE3704),"",IF('Форма 1'!$AE3704=1,'Форма 1'!$H3704*VLOOKUP('Форма 1'!$F3704,'Придельники с 2022'!$B$4:$X$28,'Форма 1'!$AE$8,0),IF('Форма 1'!$AE3704=2,'Форма 1'!$H3704*VLOOKUP('Форма 1'!$F3704,'Придельники с 2022'!$B$4:$X$28,13,0),IF('Форма 1'!$AE3704=3,'Форма 1'!$H3704*VLOOKUP('Форма 1'!$F3704,'Придельники с 2022'!$B$4:$X$28,12,0)))))</f>
        <v/>
      </c>
      <c r="O3704" s="103" t="str">
        <f>IF(ISNUMBER('Форма 1'!AF3704),'Форма 1'!$H3704*VLOOKUP('Форма 1'!$F3704,'Придельники с 2022'!$B$4:$X$28,'Форма 1'!AF$8),"")</f>
        <v/>
      </c>
      <c r="P3704" s="87"/>
      <c r="Q3704" s="103" t="str">
        <f>IF(ISNUMBER('Форма 1'!AH3704),'Форма 1'!$H3704*VLOOKUP('Форма 1'!$F3704,'Придельники с 2022'!$B$4:$X$28,'Форма 1'!AH$8),"")</f>
        <v/>
      </c>
      <c r="R3704" s="103" t="str">
        <f>IF(ISNUMBER('Форма 1'!AI3704),'Форма 1'!$H3704*VLOOKUP('Форма 1'!$F3704,'Придельники с 2022'!$B$4:$X$28,'Форма 1'!AI$8),"")</f>
        <v/>
      </c>
      <c r="S3704" s="103" t="str">
        <f>IF(ISNUMBER('Форма 1'!AJ3704),'Форма 1'!$H3704*VLOOKUP('Форма 1'!$F3704,'Придельники с 2022'!$B$4:$X$28,'Форма 1'!AJ$8),"")</f>
        <v/>
      </c>
      <c r="T3704" s="87"/>
    </row>
    <row r="3705" spans="1:20">
      <c r="A3705" s="188">
        <f>A3704+1</f>
        <v>545</v>
      </c>
      <c r="B3705" s="189" t="s">
        <v>3572</v>
      </c>
      <c r="C3705" s="99">
        <f t="shared" si="260"/>
        <v>12456837.285</v>
      </c>
      <c r="D3705" s="103" t="str">
        <f>IF(ISNUMBER('Форма 1'!U3705),'Форма 1'!$H3705*VLOOKUP('Форма 1'!$F3705,'Придельники с 2022'!$B$4:$X$28,'Форма 1'!U$8),"")</f>
        <v/>
      </c>
      <c r="E3705" s="103" t="str">
        <f>IF(ISNUMBER('Форма 1'!V3705),'Форма 1'!$H3705*VLOOKUP('Форма 1'!$F3705,'Придельники с 2022'!$B$4:$X$28,'Форма 1'!V$8),"")</f>
        <v/>
      </c>
      <c r="F3705" s="103" t="str">
        <f>IF(ISNUMBER('Форма 1'!W3705),'Форма 1'!$H3705*VLOOKUP('Форма 1'!$F3705,'Придельники с 2022'!$B$4:$X$28,'Форма 1'!W$8),"")</f>
        <v/>
      </c>
      <c r="G3705" s="103" t="str">
        <f>IF(ISNUMBER('Форма 1'!X3705),'Форма 1'!$H3705*VLOOKUP('Форма 1'!$F3705,'Придельники с 2022'!$B$4:$X$28,'Форма 1'!X$8),"")</f>
        <v/>
      </c>
      <c r="H3705" s="103">
        <f>IF(ISNUMBER('Форма 1'!Y3705),'Форма 1'!$H3705*VLOOKUP('Форма 1'!$F3705,'Придельники с 2022'!$B$4:$X$28,'Форма 1'!Y$8),"")</f>
        <v>12456837.285</v>
      </c>
      <c r="I3705" s="103" t="str">
        <f>IF(ISNUMBER('Форма 1'!Z3705),'Форма 1'!$H3705*VLOOKUP('Форма 1'!$F3705,'Придельники с 2022'!$B$4:$X$28,'Форма 1'!Z$8),"")</f>
        <v/>
      </c>
      <c r="J3705" s="103" t="str">
        <f>IF(ISNUMBER('Форма 1'!AA3705),'Форма 1'!$H3705*VLOOKUP('Форма 1'!$F3705,'Придельники с 2022'!$B$4:$X$28,'Форма 1'!AA$8),"")</f>
        <v/>
      </c>
      <c r="K3705" s="90"/>
      <c r="L3705" s="87"/>
      <c r="M3705" s="103" t="str">
        <f>IF(ISNUMBER('Форма 1'!AD3705),'Форма 1'!$H3705*VLOOKUP('Форма 1'!$F3705,'Придельники с 2022'!$B$4:$X$28,'Форма 1'!AD$8),"")</f>
        <v/>
      </c>
      <c r="N3705" s="103" t="str">
        <f>IF(ISBLANK('Форма 1'!$AE3705),"",IF('Форма 1'!$AE3705=1,'Форма 1'!$H3705*VLOOKUP('Форма 1'!$F3705,'Придельники с 2022'!$B$4:$X$28,'Форма 1'!$AE$8,0),IF('Форма 1'!$AE3705=2,'Форма 1'!$H3705*VLOOKUP('Форма 1'!$F3705,'Придельники с 2022'!$B$4:$X$28,13,0),IF('Форма 1'!$AE3705=3,'Форма 1'!$H3705*VLOOKUP('Форма 1'!$F3705,'Придельники с 2022'!$B$4:$X$28,12,0)))))</f>
        <v/>
      </c>
      <c r="O3705" s="103" t="str">
        <f>IF(ISNUMBER('Форма 1'!AF3705),'Форма 1'!$H3705*VLOOKUP('Форма 1'!$F3705,'Придельники с 2022'!$B$4:$X$28,'Форма 1'!AF$8),"")</f>
        <v/>
      </c>
      <c r="P3705" s="87"/>
      <c r="Q3705" s="103" t="str">
        <f>IF(ISNUMBER('Форма 1'!AH3705),'Форма 1'!$H3705*VLOOKUP('Форма 1'!$F3705,'Придельники с 2022'!$B$4:$X$28,'Форма 1'!AH$8),"")</f>
        <v/>
      </c>
      <c r="R3705" s="103" t="str">
        <f>IF(ISNUMBER('Форма 1'!AI3705),'Форма 1'!$H3705*VLOOKUP('Форма 1'!$F3705,'Придельники с 2022'!$B$4:$X$28,'Форма 1'!AI$8),"")</f>
        <v/>
      </c>
      <c r="S3705" s="103" t="str">
        <f>IF(ISNUMBER('Форма 1'!AJ3705),'Форма 1'!$H3705*VLOOKUP('Форма 1'!$F3705,'Придельники с 2022'!$B$4:$X$28,'Форма 1'!AJ$8),"")</f>
        <v/>
      </c>
      <c r="T3705" s="87"/>
    </row>
    <row r="3706" spans="1:20">
      <c r="A3706" s="188">
        <f t="shared" si="261"/>
        <v>546</v>
      </c>
      <c r="B3706" s="189" t="s">
        <v>3573</v>
      </c>
      <c r="C3706" s="99">
        <f t="shared" si="260"/>
        <v>1663288.83</v>
      </c>
      <c r="D3706" s="103" t="str">
        <f>IF(ISNUMBER('Форма 1'!U3706),'Форма 1'!$H3706*VLOOKUP('Форма 1'!$F3706,'Придельники с 2022'!$B$4:$X$28,'Форма 1'!U$8),"")</f>
        <v/>
      </c>
      <c r="E3706" s="103" t="str">
        <f>IF(ISNUMBER('Форма 1'!V3706),'Форма 1'!$H3706*VLOOKUP('Форма 1'!$F3706,'Придельники с 2022'!$B$4:$X$28,'Форма 1'!V$8),"")</f>
        <v/>
      </c>
      <c r="F3706" s="103" t="str">
        <f>IF(ISNUMBER('Форма 1'!W3706),'Форма 1'!$H3706*VLOOKUP('Форма 1'!$F3706,'Придельники с 2022'!$B$4:$X$28,'Форма 1'!W$8),"")</f>
        <v/>
      </c>
      <c r="G3706" s="103">
        <f>IF(ISNUMBER('Форма 1'!X3706),'Форма 1'!$H3706*VLOOKUP('Форма 1'!$F3706,'Придельники с 2022'!$B$4:$X$28,'Форма 1'!X$8),"")</f>
        <v>387096.57000000007</v>
      </c>
      <c r="H3706" s="103" t="str">
        <f>IF(ISNUMBER('Форма 1'!Y3706),'Форма 1'!$H3706*VLOOKUP('Форма 1'!$F3706,'Придельники с 2022'!$B$4:$X$28,'Форма 1'!Y$8),"")</f>
        <v/>
      </c>
      <c r="I3706" s="103" t="str">
        <f>IF(ISNUMBER('Форма 1'!Z3706),'Форма 1'!$H3706*VLOOKUP('Форма 1'!$F3706,'Придельники с 2022'!$B$4:$X$28,'Форма 1'!Z$8),"")</f>
        <v/>
      </c>
      <c r="J3706" s="103">
        <f>IF(ISNUMBER('Форма 1'!AA3706),'Форма 1'!$H3706*VLOOKUP('Форма 1'!$F3706,'Придельники с 2022'!$B$4:$X$28,'Форма 1'!AA$8),"")</f>
        <v>1276192.26</v>
      </c>
      <c r="K3706" s="90"/>
      <c r="L3706" s="87"/>
      <c r="M3706" s="103" t="str">
        <f>IF(ISNUMBER('Форма 1'!AD3706),'Форма 1'!$H3706*VLOOKUP('Форма 1'!$F3706,'Придельники с 2022'!$B$4:$X$28,'Форма 1'!AD$8),"")</f>
        <v/>
      </c>
      <c r="N3706" s="103" t="str">
        <f>IF(ISBLANK('Форма 1'!$AE3706),"",IF('Форма 1'!$AE3706=1,'Форма 1'!$H3706*VLOOKUP('Форма 1'!$F3706,'Придельники с 2022'!$B$4:$X$28,'Форма 1'!$AE$8,0),IF('Форма 1'!$AE3706=2,'Форма 1'!$H3706*VLOOKUP('Форма 1'!$F3706,'Придельники с 2022'!$B$4:$X$28,13,0),IF('Форма 1'!$AE3706=3,'Форма 1'!$H3706*VLOOKUP('Форма 1'!$F3706,'Придельники с 2022'!$B$4:$X$28,12,0)))))</f>
        <v/>
      </c>
      <c r="O3706" s="103" t="str">
        <f>IF(ISNUMBER('Форма 1'!AF3706),'Форма 1'!$H3706*VLOOKUP('Форма 1'!$F3706,'Придельники с 2022'!$B$4:$X$28,'Форма 1'!AF$8),"")</f>
        <v/>
      </c>
      <c r="P3706" s="87"/>
      <c r="Q3706" s="103" t="str">
        <f>IF(ISNUMBER('Форма 1'!AH3706),'Форма 1'!$H3706*VLOOKUP('Форма 1'!$F3706,'Придельники с 2022'!$B$4:$X$28,'Форма 1'!AH$8),"")</f>
        <v/>
      </c>
      <c r="R3706" s="103" t="str">
        <f>IF(ISNUMBER('Форма 1'!AI3706),'Форма 1'!$H3706*VLOOKUP('Форма 1'!$F3706,'Придельники с 2022'!$B$4:$X$28,'Форма 1'!AI$8),"")</f>
        <v/>
      </c>
      <c r="S3706" s="103" t="str">
        <f>IF(ISNUMBER('Форма 1'!AJ3706),'Форма 1'!$H3706*VLOOKUP('Форма 1'!$F3706,'Придельники с 2022'!$B$4:$X$28,'Форма 1'!AJ$8),"")</f>
        <v/>
      </c>
      <c r="T3706" s="87"/>
    </row>
    <row r="3707" spans="1:20">
      <c r="A3707" s="188">
        <f t="shared" si="261"/>
        <v>547</v>
      </c>
      <c r="B3707" s="114" t="s">
        <v>3574</v>
      </c>
      <c r="C3707" s="99">
        <f t="shared" si="260"/>
        <v>8109599.959999999</v>
      </c>
      <c r="D3707" s="103" t="str">
        <f>IF(ISNUMBER('Форма 1'!U3707),'Форма 1'!$H3707*VLOOKUP('Форма 1'!$F3707,'Придельники с 2022'!$B$4:$X$28,'Форма 1'!U$8),"")</f>
        <v/>
      </c>
      <c r="E3707" s="103" t="str">
        <f>IF(ISNUMBER('Форма 1'!V3707),'Форма 1'!$H3707*VLOOKUP('Форма 1'!$F3707,'Придельники с 2022'!$B$4:$X$28,'Форма 1'!V$8),"")</f>
        <v/>
      </c>
      <c r="F3707" s="103" t="str">
        <f>IF(ISNUMBER('Форма 1'!W3707),'Форма 1'!$H3707*VLOOKUP('Форма 1'!$F3707,'Придельники с 2022'!$B$4:$X$28,'Форма 1'!W$8),"")</f>
        <v/>
      </c>
      <c r="G3707" s="103" t="str">
        <f>IF(ISNUMBER('Форма 1'!X3707),'Форма 1'!$H3707*VLOOKUP('Форма 1'!$F3707,'Придельники с 2022'!$B$4:$X$28,'Форма 1'!X$8),"")</f>
        <v/>
      </c>
      <c r="H3707" s="103" t="str">
        <f>IF(ISNUMBER('Форма 1'!Y3707),'Форма 1'!$H3707*VLOOKUP('Форма 1'!$F3707,'Придельники с 2022'!$B$4:$X$28,'Форма 1'!Y$8),"")</f>
        <v/>
      </c>
      <c r="I3707" s="103" t="str">
        <f>IF(ISNUMBER('Форма 1'!Z3707),'Форма 1'!$H3707*VLOOKUP('Форма 1'!$F3707,'Придельники с 2022'!$B$4:$X$28,'Форма 1'!Z$8),"")</f>
        <v/>
      </c>
      <c r="J3707" s="103" t="str">
        <f>IF(ISNUMBER('Форма 1'!AA3707),'Форма 1'!$H3707*VLOOKUP('Форма 1'!$F3707,'Придельники с 2022'!$B$4:$X$28,'Форма 1'!AA$8),"")</f>
        <v/>
      </c>
      <c r="K3707" s="90"/>
      <c r="L3707" s="87"/>
      <c r="M3707" s="103" t="str">
        <f>IF(ISNUMBER('Форма 1'!AD3707),'Форма 1'!$H3707*VLOOKUP('Форма 1'!$F3707,'Придельники с 2022'!$B$4:$X$28,'Форма 1'!AD$8),"")</f>
        <v/>
      </c>
      <c r="N3707" s="103">
        <f>IF(ISBLANK('Форма 1'!$AE3707),"",IF('Форма 1'!$AE3707=1,'Форма 1'!$H3707*VLOOKUP('Форма 1'!$F3707,'Придельники с 2022'!$B$4:$X$28,'Форма 1'!$AE$8,0),IF('Форма 1'!$AE3707=2,'Форма 1'!$H3707*VLOOKUP('Форма 1'!$F3707,'Придельники с 2022'!$B$4:$X$28,13,0),IF('Форма 1'!$AE3707=3,'Форма 1'!$H3707*VLOOKUP('Форма 1'!$F3707,'Придельники с 2022'!$B$4:$X$28,12,0)))))</f>
        <v>8109599.959999999</v>
      </c>
      <c r="O3707" s="103" t="str">
        <f>IF(ISNUMBER('Форма 1'!AF3707),'Форма 1'!$H3707*VLOOKUP('Форма 1'!$F3707,'Придельники с 2022'!$B$4:$X$28,'Форма 1'!AF$8),"")</f>
        <v/>
      </c>
      <c r="P3707" s="87"/>
      <c r="Q3707" s="103" t="str">
        <f>IF(ISNUMBER('Форма 1'!AH3707),'Форма 1'!$H3707*VLOOKUP('Форма 1'!$F3707,'Придельники с 2022'!$B$4:$X$28,'Форма 1'!AH$8),"")</f>
        <v/>
      </c>
      <c r="R3707" s="103" t="str">
        <f>IF(ISNUMBER('Форма 1'!AI3707),'Форма 1'!$H3707*VLOOKUP('Форма 1'!$F3707,'Придельники с 2022'!$B$4:$X$28,'Форма 1'!AI$8),"")</f>
        <v/>
      </c>
      <c r="S3707" s="103" t="str">
        <f>IF(ISNUMBER('Форма 1'!AJ3707),'Форма 1'!$H3707*VLOOKUP('Форма 1'!$F3707,'Придельники с 2022'!$B$4:$X$28,'Форма 1'!AJ$8),"")</f>
        <v/>
      </c>
      <c r="T3707" s="87"/>
    </row>
    <row r="3708" spans="1:20">
      <c r="A3708" s="188">
        <f t="shared" si="261"/>
        <v>548</v>
      </c>
      <c r="B3708" s="189" t="s">
        <v>3575</v>
      </c>
      <c r="C3708" s="99">
        <f t="shared" si="260"/>
        <v>45175431.919</v>
      </c>
      <c r="D3708" s="103" t="str">
        <f>IF(ISNUMBER('Форма 1'!U3708),'Форма 1'!$H3708*VLOOKUP('Форма 1'!$F3708,'Придельники с 2022'!$B$4:$X$28,'Форма 1'!U$8),"")</f>
        <v/>
      </c>
      <c r="E3708" s="103" t="str">
        <f>IF(ISNUMBER('Форма 1'!V3708),'Форма 1'!$H3708*VLOOKUP('Форма 1'!$F3708,'Придельники с 2022'!$B$4:$X$28,'Форма 1'!V$8),"")</f>
        <v/>
      </c>
      <c r="F3708" s="103" t="str">
        <f>IF(ISNUMBER('Форма 1'!W3708),'Форма 1'!$H3708*VLOOKUP('Форма 1'!$F3708,'Придельники с 2022'!$B$4:$X$28,'Форма 1'!W$8),"")</f>
        <v/>
      </c>
      <c r="G3708" s="103" t="str">
        <f>IF(ISNUMBER('Форма 1'!X3708),'Форма 1'!$H3708*VLOOKUP('Форма 1'!$F3708,'Придельники с 2022'!$B$4:$X$28,'Форма 1'!X$8),"")</f>
        <v/>
      </c>
      <c r="H3708" s="103" t="str">
        <f>IF(ISNUMBER('Форма 1'!Y3708),'Форма 1'!$H3708*VLOOKUP('Форма 1'!$F3708,'Придельники с 2022'!$B$4:$X$28,'Форма 1'!Y$8),"")</f>
        <v/>
      </c>
      <c r="I3708" s="103" t="str">
        <f>IF(ISNUMBER('Форма 1'!Z3708),'Форма 1'!$H3708*VLOOKUP('Форма 1'!$F3708,'Придельники с 2022'!$B$4:$X$28,'Форма 1'!Z$8),"")</f>
        <v/>
      </c>
      <c r="J3708" s="103" t="str">
        <f>IF(ISNUMBER('Форма 1'!AA3708),'Форма 1'!$H3708*VLOOKUP('Форма 1'!$F3708,'Придельники с 2022'!$B$4:$X$28,'Форма 1'!AA$8),"")</f>
        <v/>
      </c>
      <c r="K3708" s="90"/>
      <c r="L3708" s="87"/>
      <c r="M3708" s="103">
        <f>IF(ISNUMBER('Форма 1'!AD3708),'Форма 1'!$H3708*VLOOKUP('Форма 1'!$F3708,'Придельники с 2022'!$B$4:$X$28,'Форма 1'!AD$8),"")</f>
        <v>19942036.912000004</v>
      </c>
      <c r="N3708" s="103">
        <f>IF(ISBLANK('Форма 1'!$AE3708),"",IF('Форма 1'!$AE3708=1,'Форма 1'!$H3708*VLOOKUP('Форма 1'!$F3708,'Придельники с 2022'!$B$4:$X$28,'Форма 1'!$AE$8,0),IF('Форма 1'!$AE3708=2,'Форма 1'!$H3708*VLOOKUP('Форма 1'!$F3708,'Придельники с 2022'!$B$4:$X$28,13,0),IF('Форма 1'!$AE3708=3,'Форма 1'!$H3708*VLOOKUP('Форма 1'!$F3708,'Придельники с 2022'!$B$4:$X$28,12,0)))))</f>
        <v>21619578.316</v>
      </c>
      <c r="O3708" s="103">
        <f>IF(ISNUMBER('Форма 1'!AF3708),'Форма 1'!$H3708*VLOOKUP('Форма 1'!$F3708,'Придельники с 2022'!$B$4:$X$28,'Форма 1'!AF$8),"")</f>
        <v>3613816.6910000006</v>
      </c>
      <c r="P3708" s="87"/>
      <c r="Q3708" s="103" t="str">
        <f>IF(ISNUMBER('Форма 1'!AH3708),'Форма 1'!$H3708*VLOOKUP('Форма 1'!$F3708,'Придельники с 2022'!$B$4:$X$28,'Форма 1'!AH$8),"")</f>
        <v/>
      </c>
      <c r="R3708" s="103" t="str">
        <f>IF(ISNUMBER('Форма 1'!AI3708),'Форма 1'!$H3708*VLOOKUP('Форма 1'!$F3708,'Придельники с 2022'!$B$4:$X$28,'Форма 1'!AI$8),"")</f>
        <v/>
      </c>
      <c r="S3708" s="103" t="str">
        <f>IF(ISNUMBER('Форма 1'!AJ3708),'Форма 1'!$H3708*VLOOKUP('Форма 1'!$F3708,'Придельники с 2022'!$B$4:$X$28,'Форма 1'!AJ$8),"")</f>
        <v/>
      </c>
      <c r="T3708" s="87"/>
    </row>
    <row r="3709" spans="1:20">
      <c r="A3709" s="188">
        <f t="shared" si="261"/>
        <v>549</v>
      </c>
      <c r="B3709" s="189" t="s">
        <v>3576</v>
      </c>
      <c r="C3709" s="99">
        <f t="shared" si="260"/>
        <v>1133887.557</v>
      </c>
      <c r="D3709" s="103" t="str">
        <f>IF(ISNUMBER('Форма 1'!U3709),'Форма 1'!$H3709*VLOOKUP('Форма 1'!$F3709,'Придельники с 2022'!$B$4:$X$28,'Форма 1'!U$8),"")</f>
        <v/>
      </c>
      <c r="E3709" s="103" t="str">
        <f>IF(ISNUMBER('Форма 1'!V3709),'Форма 1'!$H3709*VLOOKUP('Форма 1'!$F3709,'Придельники с 2022'!$B$4:$X$28,'Форма 1'!V$8),"")</f>
        <v/>
      </c>
      <c r="F3709" s="103" t="str">
        <f>IF(ISNUMBER('Форма 1'!W3709),'Форма 1'!$H3709*VLOOKUP('Форма 1'!$F3709,'Придельники с 2022'!$B$4:$X$28,'Форма 1'!W$8),"")</f>
        <v/>
      </c>
      <c r="G3709" s="103">
        <f>IF(ISNUMBER('Форма 1'!X3709),'Форма 1'!$H3709*VLOOKUP('Форма 1'!$F3709,'Придельники с 2022'!$B$4:$X$28,'Форма 1'!X$8),"")</f>
        <v>225196.77000000002</v>
      </c>
      <c r="H3709" s="103">
        <f>IF(ISNUMBER('Форма 1'!Y3709),'Форма 1'!$H3709*VLOOKUP('Форма 1'!$F3709,'Придельники с 2022'!$B$4:$X$28,'Форма 1'!Y$8),"")</f>
        <v>593297.55000000005</v>
      </c>
      <c r="I3709" s="103">
        <f>IF(ISNUMBER('Форма 1'!Z3709),'Форма 1'!$H3709*VLOOKUP('Форма 1'!$F3709,'Придельники с 2022'!$B$4:$X$28,'Форма 1'!Z$8),"")</f>
        <v>315393.23700000002</v>
      </c>
      <c r="J3709" s="103" t="str">
        <f>IF(ISNUMBER('Форма 1'!AA3709),'Форма 1'!$H3709*VLOOKUP('Форма 1'!$F3709,'Придельники с 2022'!$B$4:$X$28,'Форма 1'!AA$8),"")</f>
        <v/>
      </c>
      <c r="K3709" s="90"/>
      <c r="L3709" s="87"/>
      <c r="M3709" s="103" t="str">
        <f>IF(ISNUMBER('Форма 1'!AD3709),'Форма 1'!$H3709*VLOOKUP('Форма 1'!$F3709,'Придельники с 2022'!$B$4:$X$28,'Форма 1'!AD$8),"")</f>
        <v/>
      </c>
      <c r="N3709" s="103" t="str">
        <f>IF(ISBLANK('Форма 1'!$AE3709),"",IF('Форма 1'!$AE3709=1,'Форма 1'!$H3709*VLOOKUP('Форма 1'!$F3709,'Придельники с 2022'!$B$4:$X$28,'Форма 1'!$AE$8,0),IF('Форма 1'!$AE3709=2,'Форма 1'!$H3709*VLOOKUP('Форма 1'!$F3709,'Придельники с 2022'!$B$4:$X$28,13,0),IF('Форма 1'!$AE3709=3,'Форма 1'!$H3709*VLOOKUP('Форма 1'!$F3709,'Придельники с 2022'!$B$4:$X$28,12,0)))))</f>
        <v/>
      </c>
      <c r="O3709" s="103" t="str">
        <f>IF(ISNUMBER('Форма 1'!AF3709),'Форма 1'!$H3709*VLOOKUP('Форма 1'!$F3709,'Придельники с 2022'!$B$4:$X$28,'Форма 1'!AF$8),"")</f>
        <v/>
      </c>
      <c r="P3709" s="87"/>
      <c r="Q3709" s="103" t="str">
        <f>IF(ISNUMBER('Форма 1'!AH3709),'Форма 1'!$H3709*VLOOKUP('Форма 1'!$F3709,'Придельники с 2022'!$B$4:$X$28,'Форма 1'!AH$8),"")</f>
        <v/>
      </c>
      <c r="R3709" s="103" t="str">
        <f>IF(ISNUMBER('Форма 1'!AI3709),'Форма 1'!$H3709*VLOOKUP('Форма 1'!$F3709,'Придельники с 2022'!$B$4:$X$28,'Форма 1'!AI$8),"")</f>
        <v/>
      </c>
      <c r="S3709" s="103" t="str">
        <f>IF(ISNUMBER('Форма 1'!AJ3709),'Форма 1'!$H3709*VLOOKUP('Форма 1'!$F3709,'Придельники с 2022'!$B$4:$X$28,'Форма 1'!AJ$8),"")</f>
        <v/>
      </c>
      <c r="T3709" s="87"/>
    </row>
    <row r="3710" spans="1:20">
      <c r="A3710" s="188">
        <f t="shared" si="261"/>
        <v>550</v>
      </c>
      <c r="B3710" s="189" t="s">
        <v>3577</v>
      </c>
      <c r="C3710" s="99">
        <f t="shared" si="260"/>
        <v>2778508.92</v>
      </c>
      <c r="D3710" s="103" t="str">
        <f>IF(ISNUMBER('Форма 1'!U3710),'Форма 1'!$H3710*VLOOKUP('Форма 1'!$F3710,'Придельники с 2022'!$B$4:$X$28,'Форма 1'!U$8),"")</f>
        <v/>
      </c>
      <c r="E3710" s="103" t="str">
        <f>IF(ISNUMBER('Форма 1'!V3710),'Форма 1'!$H3710*VLOOKUP('Форма 1'!$F3710,'Придельники с 2022'!$B$4:$X$28,'Форма 1'!V$8),"")</f>
        <v/>
      </c>
      <c r="F3710" s="103" t="str">
        <f>IF(ISNUMBER('Форма 1'!W3710),'Форма 1'!$H3710*VLOOKUP('Форма 1'!$F3710,'Придельники с 2022'!$B$4:$X$28,'Форма 1'!W$8),"")</f>
        <v/>
      </c>
      <c r="G3710" s="103" t="str">
        <f>IF(ISNUMBER('Форма 1'!X3710),'Форма 1'!$H3710*VLOOKUP('Форма 1'!$F3710,'Придельники с 2022'!$B$4:$X$28,'Форма 1'!X$8),"")</f>
        <v/>
      </c>
      <c r="H3710" s="103" t="str">
        <f>IF(ISNUMBER('Форма 1'!Y3710),'Форма 1'!$H3710*VLOOKUP('Форма 1'!$F3710,'Придельники с 2022'!$B$4:$X$28,'Форма 1'!Y$8),"")</f>
        <v/>
      </c>
      <c r="I3710" s="103" t="str">
        <f>IF(ISNUMBER('Форма 1'!Z3710),'Форма 1'!$H3710*VLOOKUP('Форма 1'!$F3710,'Придельники с 2022'!$B$4:$X$28,'Форма 1'!Z$8),"")</f>
        <v/>
      </c>
      <c r="J3710" s="103" t="str">
        <f>IF(ISNUMBER('Форма 1'!AA3710),'Форма 1'!$H3710*VLOOKUP('Форма 1'!$F3710,'Придельники с 2022'!$B$4:$X$28,'Форма 1'!AA$8),"")</f>
        <v/>
      </c>
      <c r="K3710" s="90">
        <v>1</v>
      </c>
      <c r="L3710" s="87">
        <f>2778508.92*K3710</f>
        <v>2778508.92</v>
      </c>
      <c r="M3710" s="103" t="str">
        <f>IF(ISNUMBER('Форма 1'!AD3710),'Форма 1'!$H3710*VLOOKUP('Форма 1'!$F3710,'Придельники с 2022'!$B$4:$X$28,'Форма 1'!AD$8),"")</f>
        <v/>
      </c>
      <c r="N3710" s="103" t="str">
        <f>IF(ISBLANK('Форма 1'!$AE3710),"",IF('Форма 1'!$AE3710=1,'Форма 1'!$H3710*VLOOKUP('Форма 1'!$F3710,'Придельники с 2022'!$B$4:$X$28,'Форма 1'!$AE$8,0),IF('Форма 1'!$AE3710=2,'Форма 1'!$H3710*VLOOKUP('Форма 1'!$F3710,'Придельники с 2022'!$B$4:$X$28,13,0),IF('Форма 1'!$AE3710=3,'Форма 1'!$H3710*VLOOKUP('Форма 1'!$F3710,'Придельники с 2022'!$B$4:$X$28,12,0)))))</f>
        <v/>
      </c>
      <c r="O3710" s="103" t="str">
        <f>IF(ISNUMBER('Форма 1'!AF3710),'Форма 1'!$H3710*VLOOKUP('Форма 1'!$F3710,'Придельники с 2022'!$B$4:$X$28,'Форма 1'!AF$8),"")</f>
        <v/>
      </c>
      <c r="P3710" s="87"/>
      <c r="Q3710" s="103" t="str">
        <f>IF(ISNUMBER('Форма 1'!AH3710),'Форма 1'!$H3710*VLOOKUP('Форма 1'!$F3710,'Придельники с 2022'!$B$4:$X$28,'Форма 1'!AH$8),"")</f>
        <v/>
      </c>
      <c r="R3710" s="103" t="str">
        <f>IF(ISNUMBER('Форма 1'!AI3710),'Форма 1'!$H3710*VLOOKUP('Форма 1'!$F3710,'Придельники с 2022'!$B$4:$X$28,'Форма 1'!AI$8),"")</f>
        <v/>
      </c>
      <c r="S3710" s="103" t="str">
        <f>IF(ISNUMBER('Форма 1'!AJ3710),'Форма 1'!$H3710*VLOOKUP('Форма 1'!$F3710,'Придельники с 2022'!$B$4:$X$28,'Форма 1'!AJ$8),"")</f>
        <v/>
      </c>
      <c r="T3710" s="87"/>
    </row>
    <row r="3711" spans="1:20">
      <c r="A3711" s="188">
        <f t="shared" si="261"/>
        <v>551</v>
      </c>
      <c r="B3711" s="189" t="s">
        <v>3578</v>
      </c>
      <c r="C3711" s="99">
        <f t="shared" si="260"/>
        <v>13361493.488000002</v>
      </c>
      <c r="D3711" s="103" t="str">
        <f>IF(ISNUMBER('Форма 1'!U3711),'Форма 1'!$H3711*VLOOKUP('Форма 1'!$F3711,'Придельники с 2022'!$B$4:$X$28,'Форма 1'!U$8),"")</f>
        <v/>
      </c>
      <c r="E3711" s="103" t="str">
        <f>IF(ISNUMBER('Форма 1'!V3711),'Форма 1'!$H3711*VLOOKUP('Форма 1'!$F3711,'Придельники с 2022'!$B$4:$X$28,'Форма 1'!V$8),"")</f>
        <v/>
      </c>
      <c r="F3711" s="103" t="str">
        <f>IF(ISNUMBER('Форма 1'!W3711),'Форма 1'!$H3711*VLOOKUP('Форма 1'!$F3711,'Придельники с 2022'!$B$4:$X$28,'Форма 1'!W$8),"")</f>
        <v/>
      </c>
      <c r="G3711" s="103" t="str">
        <f>IF(ISNUMBER('Форма 1'!X3711),'Форма 1'!$H3711*VLOOKUP('Форма 1'!$F3711,'Придельники с 2022'!$B$4:$X$28,'Форма 1'!X$8),"")</f>
        <v/>
      </c>
      <c r="H3711" s="103" t="str">
        <f>IF(ISNUMBER('Форма 1'!Y3711),'Форма 1'!$H3711*VLOOKUP('Форма 1'!$F3711,'Придельники с 2022'!$B$4:$X$28,'Форма 1'!Y$8),"")</f>
        <v/>
      </c>
      <c r="I3711" s="103" t="str">
        <f>IF(ISNUMBER('Форма 1'!Z3711),'Форма 1'!$H3711*VLOOKUP('Форма 1'!$F3711,'Придельники с 2022'!$B$4:$X$28,'Форма 1'!Z$8),"")</f>
        <v/>
      </c>
      <c r="J3711" s="103" t="str">
        <f>IF(ISNUMBER('Форма 1'!AA3711),'Форма 1'!$H3711*VLOOKUP('Форма 1'!$F3711,'Придельники с 2022'!$B$4:$X$28,'Форма 1'!AA$8),"")</f>
        <v/>
      </c>
      <c r="K3711" s="90"/>
      <c r="L3711" s="87"/>
      <c r="M3711" s="103">
        <f>IF(ISNUMBER('Форма 1'!AD3711),'Форма 1'!$H3711*VLOOKUP('Форма 1'!$F3711,'Придельники с 2022'!$B$4:$X$28,'Форма 1'!AD$8),"")</f>
        <v>13361493.488000002</v>
      </c>
      <c r="N3711" s="103" t="str">
        <f>IF(ISBLANK('Форма 1'!$AE3711),"",IF('Форма 1'!$AE3711=1,'Форма 1'!$H3711*VLOOKUP('Форма 1'!$F3711,'Придельники с 2022'!$B$4:$X$28,'Форма 1'!$AE$8,0),IF('Форма 1'!$AE3711=2,'Форма 1'!$H3711*VLOOKUP('Форма 1'!$F3711,'Придельники с 2022'!$B$4:$X$28,13,0),IF('Форма 1'!$AE3711=3,'Форма 1'!$H3711*VLOOKUP('Форма 1'!$F3711,'Придельники с 2022'!$B$4:$X$28,12,0)))))</f>
        <v/>
      </c>
      <c r="O3711" s="103" t="str">
        <f>IF(ISNUMBER('Форма 1'!AF3711),'Форма 1'!$H3711*VLOOKUP('Форма 1'!$F3711,'Придельники с 2022'!$B$4:$X$28,'Форма 1'!AF$8),"")</f>
        <v/>
      </c>
      <c r="P3711" s="87"/>
      <c r="Q3711" s="103" t="str">
        <f>IF(ISNUMBER('Форма 1'!AH3711),'Форма 1'!$H3711*VLOOKUP('Форма 1'!$F3711,'Придельники с 2022'!$B$4:$X$28,'Форма 1'!AH$8),"")</f>
        <v/>
      </c>
      <c r="R3711" s="103" t="str">
        <f>IF(ISNUMBER('Форма 1'!AI3711),'Форма 1'!$H3711*VLOOKUP('Форма 1'!$F3711,'Придельники с 2022'!$B$4:$X$28,'Форма 1'!AI$8),"")</f>
        <v/>
      </c>
      <c r="S3711" s="103" t="str">
        <f>IF(ISNUMBER('Форма 1'!AJ3711),'Форма 1'!$H3711*VLOOKUP('Форма 1'!$F3711,'Придельники с 2022'!$B$4:$X$28,'Форма 1'!AJ$8),"")</f>
        <v/>
      </c>
      <c r="T3711" s="87"/>
    </row>
    <row r="3712" spans="1:20">
      <c r="A3712" s="188">
        <f t="shared" si="261"/>
        <v>552</v>
      </c>
      <c r="B3712" s="189" t="s">
        <v>3579</v>
      </c>
      <c r="C3712" s="99">
        <f t="shared" ref="C3712:C3780" si="262">SUM(D3712:J3712,L3712:T3712)</f>
        <v>11608273.152000001</v>
      </c>
      <c r="D3712" s="103" t="str">
        <f>IF(ISNUMBER('Форма 1'!U3712),'Форма 1'!$H3712*VLOOKUP('Форма 1'!$F3712,'Придельники с 2022'!$B$4:$X$28,'Форма 1'!U$8),"")</f>
        <v/>
      </c>
      <c r="E3712" s="103" t="str">
        <f>IF(ISNUMBER('Форма 1'!V3712),'Форма 1'!$H3712*VLOOKUP('Форма 1'!$F3712,'Придельники с 2022'!$B$4:$X$28,'Форма 1'!V$8),"")</f>
        <v/>
      </c>
      <c r="F3712" s="103" t="str">
        <f>IF(ISNUMBER('Форма 1'!W3712),'Форма 1'!$H3712*VLOOKUP('Форма 1'!$F3712,'Придельники с 2022'!$B$4:$X$28,'Форма 1'!W$8),"")</f>
        <v/>
      </c>
      <c r="G3712" s="103" t="str">
        <f>IF(ISNUMBER('Форма 1'!X3712),'Форма 1'!$H3712*VLOOKUP('Форма 1'!$F3712,'Придельники с 2022'!$B$4:$X$28,'Форма 1'!X$8),"")</f>
        <v/>
      </c>
      <c r="H3712" s="103" t="str">
        <f>IF(ISNUMBER('Форма 1'!Y3712),'Форма 1'!$H3712*VLOOKUP('Форма 1'!$F3712,'Придельники с 2022'!$B$4:$X$28,'Форма 1'!Y$8),"")</f>
        <v/>
      </c>
      <c r="I3712" s="103" t="str">
        <f>IF(ISNUMBER('Форма 1'!Z3712),'Форма 1'!$H3712*VLOOKUP('Форма 1'!$F3712,'Придельники с 2022'!$B$4:$X$28,'Форма 1'!Z$8),"")</f>
        <v/>
      </c>
      <c r="J3712" s="103" t="str">
        <f>IF(ISNUMBER('Форма 1'!AA3712),'Форма 1'!$H3712*VLOOKUP('Форма 1'!$F3712,'Придельники с 2022'!$B$4:$X$28,'Форма 1'!AA$8),"")</f>
        <v/>
      </c>
      <c r="K3712" s="90"/>
      <c r="L3712" s="87"/>
      <c r="M3712" s="103">
        <f>IF(ISNUMBER('Форма 1'!AD3712),'Форма 1'!$H3712*VLOOKUP('Форма 1'!$F3712,'Придельники с 2022'!$B$4:$X$28,'Форма 1'!AD$8),"")</f>
        <v>11608273.152000001</v>
      </c>
      <c r="N3712" s="103" t="str">
        <f>IF(ISBLANK('Форма 1'!$AE3712),"",IF('Форма 1'!$AE3712=1,'Форма 1'!$H3712*VLOOKUP('Форма 1'!$F3712,'Придельники с 2022'!$B$4:$X$28,'Форма 1'!$AE$8,0),IF('Форма 1'!$AE3712=2,'Форма 1'!$H3712*VLOOKUP('Форма 1'!$F3712,'Придельники с 2022'!$B$4:$X$28,13,0),IF('Форма 1'!$AE3712=3,'Форма 1'!$H3712*VLOOKUP('Форма 1'!$F3712,'Придельники с 2022'!$B$4:$X$28,12,0)))))</f>
        <v/>
      </c>
      <c r="O3712" s="103" t="str">
        <f>IF(ISNUMBER('Форма 1'!AF3712),'Форма 1'!$H3712*VLOOKUP('Форма 1'!$F3712,'Придельники с 2022'!$B$4:$X$28,'Форма 1'!AF$8),"")</f>
        <v/>
      </c>
      <c r="P3712" s="87"/>
      <c r="Q3712" s="103" t="str">
        <f>IF(ISNUMBER('Форма 1'!AH3712),'Форма 1'!$H3712*VLOOKUP('Форма 1'!$F3712,'Придельники с 2022'!$B$4:$X$28,'Форма 1'!AH$8),"")</f>
        <v/>
      </c>
      <c r="R3712" s="103" t="str">
        <f>IF(ISNUMBER('Форма 1'!AI3712),'Форма 1'!$H3712*VLOOKUP('Форма 1'!$F3712,'Придельники с 2022'!$B$4:$X$28,'Форма 1'!AI$8),"")</f>
        <v/>
      </c>
      <c r="S3712" s="103" t="str">
        <f>IF(ISNUMBER('Форма 1'!AJ3712),'Форма 1'!$H3712*VLOOKUP('Форма 1'!$F3712,'Придельники с 2022'!$B$4:$X$28,'Форма 1'!AJ$8),"")</f>
        <v/>
      </c>
      <c r="T3712" s="87"/>
    </row>
    <row r="3713" spans="1:20">
      <c r="A3713" s="188">
        <f t="shared" si="261"/>
        <v>553</v>
      </c>
      <c r="B3713" s="189" t="s">
        <v>3580</v>
      </c>
      <c r="C3713" s="99">
        <f t="shared" si="262"/>
        <v>14629234.368000003</v>
      </c>
      <c r="D3713" s="103" t="str">
        <f>IF(ISNUMBER('Форма 1'!U3713),'Форма 1'!$H3713*VLOOKUP('Форма 1'!$F3713,'Придельники с 2022'!$B$4:$X$28,'Форма 1'!U$8),"")</f>
        <v/>
      </c>
      <c r="E3713" s="103" t="str">
        <f>IF(ISNUMBER('Форма 1'!V3713),'Форма 1'!$H3713*VLOOKUP('Форма 1'!$F3713,'Придельники с 2022'!$B$4:$X$28,'Форма 1'!V$8),"")</f>
        <v/>
      </c>
      <c r="F3713" s="103" t="str">
        <f>IF(ISNUMBER('Форма 1'!W3713),'Форма 1'!$H3713*VLOOKUP('Форма 1'!$F3713,'Придельники с 2022'!$B$4:$X$28,'Форма 1'!W$8),"")</f>
        <v/>
      </c>
      <c r="G3713" s="103" t="str">
        <f>IF(ISNUMBER('Форма 1'!X3713),'Форма 1'!$H3713*VLOOKUP('Форма 1'!$F3713,'Придельники с 2022'!$B$4:$X$28,'Форма 1'!X$8),"")</f>
        <v/>
      </c>
      <c r="H3713" s="103" t="str">
        <f>IF(ISNUMBER('Форма 1'!Y3713),'Форма 1'!$H3713*VLOOKUP('Форма 1'!$F3713,'Придельники с 2022'!$B$4:$X$28,'Форма 1'!Y$8),"")</f>
        <v/>
      </c>
      <c r="I3713" s="103" t="str">
        <f>IF(ISNUMBER('Форма 1'!Z3713),'Форма 1'!$H3713*VLOOKUP('Форма 1'!$F3713,'Придельники с 2022'!$B$4:$X$28,'Форма 1'!Z$8),"")</f>
        <v/>
      </c>
      <c r="J3713" s="103" t="str">
        <f>IF(ISNUMBER('Форма 1'!AA3713),'Форма 1'!$H3713*VLOOKUP('Форма 1'!$F3713,'Придельники с 2022'!$B$4:$X$28,'Форма 1'!AA$8),"")</f>
        <v/>
      </c>
      <c r="K3713" s="90"/>
      <c r="L3713" s="87"/>
      <c r="M3713" s="103">
        <f>IF(ISNUMBER('Форма 1'!AD3713),'Форма 1'!$H3713*VLOOKUP('Форма 1'!$F3713,'Придельники с 2022'!$B$4:$X$28,'Форма 1'!AD$8),"")</f>
        <v>14629234.368000003</v>
      </c>
      <c r="N3713" s="103" t="str">
        <f>IF(ISBLANK('Форма 1'!$AE3713),"",IF('Форма 1'!$AE3713=1,'Форма 1'!$H3713*VLOOKUP('Форма 1'!$F3713,'Придельники с 2022'!$B$4:$X$28,'Форма 1'!$AE$8,0),IF('Форма 1'!$AE3713=2,'Форма 1'!$H3713*VLOOKUP('Форма 1'!$F3713,'Придельники с 2022'!$B$4:$X$28,13,0),IF('Форма 1'!$AE3713=3,'Форма 1'!$H3713*VLOOKUP('Форма 1'!$F3713,'Придельники с 2022'!$B$4:$X$28,12,0)))))</f>
        <v/>
      </c>
      <c r="O3713" s="103" t="str">
        <f>IF(ISNUMBER('Форма 1'!AF3713),'Форма 1'!$H3713*VLOOKUP('Форма 1'!$F3713,'Придельники с 2022'!$B$4:$X$28,'Форма 1'!AF$8),"")</f>
        <v/>
      </c>
      <c r="P3713" s="87"/>
      <c r="Q3713" s="103" t="str">
        <f>IF(ISNUMBER('Форма 1'!AH3713),'Форма 1'!$H3713*VLOOKUP('Форма 1'!$F3713,'Придельники с 2022'!$B$4:$X$28,'Форма 1'!AH$8),"")</f>
        <v/>
      </c>
      <c r="R3713" s="103" t="str">
        <f>IF(ISNUMBER('Форма 1'!AI3713),'Форма 1'!$H3713*VLOOKUP('Форма 1'!$F3713,'Придельники с 2022'!$B$4:$X$28,'Форма 1'!AI$8),"")</f>
        <v/>
      </c>
      <c r="S3713" s="103" t="str">
        <f>IF(ISNUMBER('Форма 1'!AJ3713),'Форма 1'!$H3713*VLOOKUP('Форма 1'!$F3713,'Придельники с 2022'!$B$4:$X$28,'Форма 1'!AJ$8),"")</f>
        <v/>
      </c>
      <c r="T3713" s="87"/>
    </row>
    <row r="3714" spans="1:20">
      <c r="A3714" s="188">
        <f t="shared" si="261"/>
        <v>554</v>
      </c>
      <c r="B3714" s="189" t="s">
        <v>3581</v>
      </c>
      <c r="C3714" s="99">
        <f t="shared" si="262"/>
        <v>8587762.2880000006</v>
      </c>
      <c r="D3714" s="103" t="str">
        <f>IF(ISNUMBER('Форма 1'!U3714),'Форма 1'!$H3714*VLOOKUP('Форма 1'!$F3714,'Придельники с 2022'!$B$4:$X$28,'Форма 1'!U$8),"")</f>
        <v/>
      </c>
      <c r="E3714" s="103" t="str">
        <f>IF(ISNUMBER('Форма 1'!V3714),'Форма 1'!$H3714*VLOOKUP('Форма 1'!$F3714,'Придельники с 2022'!$B$4:$X$28,'Форма 1'!V$8),"")</f>
        <v/>
      </c>
      <c r="F3714" s="103" t="str">
        <f>IF(ISNUMBER('Форма 1'!W3714),'Форма 1'!$H3714*VLOOKUP('Форма 1'!$F3714,'Придельники с 2022'!$B$4:$X$28,'Форма 1'!W$8),"")</f>
        <v/>
      </c>
      <c r="G3714" s="103" t="str">
        <f>IF(ISNUMBER('Форма 1'!X3714),'Форма 1'!$H3714*VLOOKUP('Форма 1'!$F3714,'Придельники с 2022'!$B$4:$X$28,'Форма 1'!X$8),"")</f>
        <v/>
      </c>
      <c r="H3714" s="103" t="str">
        <f>IF(ISNUMBER('Форма 1'!Y3714),'Форма 1'!$H3714*VLOOKUP('Форма 1'!$F3714,'Придельники с 2022'!$B$4:$X$28,'Форма 1'!Y$8),"")</f>
        <v/>
      </c>
      <c r="I3714" s="103" t="str">
        <f>IF(ISNUMBER('Форма 1'!Z3714),'Форма 1'!$H3714*VLOOKUP('Форма 1'!$F3714,'Придельники с 2022'!$B$4:$X$28,'Форма 1'!Z$8),"")</f>
        <v/>
      </c>
      <c r="J3714" s="103" t="str">
        <f>IF(ISNUMBER('Форма 1'!AA3714),'Форма 1'!$H3714*VLOOKUP('Форма 1'!$F3714,'Придельники с 2022'!$B$4:$X$28,'Форма 1'!AA$8),"")</f>
        <v/>
      </c>
      <c r="K3714" s="90"/>
      <c r="L3714" s="87"/>
      <c r="M3714" s="103">
        <f>IF(ISNUMBER('Форма 1'!AD3714),'Форма 1'!$H3714*VLOOKUP('Форма 1'!$F3714,'Придельники с 2022'!$B$4:$X$28,'Форма 1'!AD$8),"")</f>
        <v>8587762.2880000006</v>
      </c>
      <c r="N3714" s="103" t="str">
        <f>IF(ISBLANK('Форма 1'!$AE3714),"",IF('Форма 1'!$AE3714=1,'Форма 1'!$H3714*VLOOKUP('Форма 1'!$F3714,'Придельники с 2022'!$B$4:$X$28,'Форма 1'!$AE$8,0),IF('Форма 1'!$AE3714=2,'Форма 1'!$H3714*VLOOKUP('Форма 1'!$F3714,'Придельники с 2022'!$B$4:$X$28,13,0),IF('Форма 1'!$AE3714=3,'Форма 1'!$H3714*VLOOKUP('Форма 1'!$F3714,'Придельники с 2022'!$B$4:$X$28,12,0)))))</f>
        <v/>
      </c>
      <c r="O3714" s="103" t="str">
        <f>IF(ISNUMBER('Форма 1'!AF3714),'Форма 1'!$H3714*VLOOKUP('Форма 1'!$F3714,'Придельники с 2022'!$B$4:$X$28,'Форма 1'!AF$8),"")</f>
        <v/>
      </c>
      <c r="P3714" s="87"/>
      <c r="Q3714" s="103" t="str">
        <f>IF(ISNUMBER('Форма 1'!AH3714),'Форма 1'!$H3714*VLOOKUP('Форма 1'!$F3714,'Придельники с 2022'!$B$4:$X$28,'Форма 1'!AH$8),"")</f>
        <v/>
      </c>
      <c r="R3714" s="103" t="str">
        <f>IF(ISNUMBER('Форма 1'!AI3714),'Форма 1'!$H3714*VLOOKUP('Форма 1'!$F3714,'Придельники с 2022'!$B$4:$X$28,'Форма 1'!AI$8),"")</f>
        <v/>
      </c>
      <c r="S3714" s="103" t="str">
        <f>IF(ISNUMBER('Форма 1'!AJ3714),'Форма 1'!$H3714*VLOOKUP('Форма 1'!$F3714,'Придельники с 2022'!$B$4:$X$28,'Форма 1'!AJ$8),"")</f>
        <v/>
      </c>
      <c r="T3714" s="87"/>
    </row>
    <row r="3715" spans="1:20">
      <c r="A3715" s="188">
        <f t="shared" si="261"/>
        <v>555</v>
      </c>
      <c r="B3715" s="189" t="s">
        <v>3582</v>
      </c>
      <c r="C3715" s="99">
        <f t="shared" si="262"/>
        <v>14555376.640000001</v>
      </c>
      <c r="D3715" s="103" t="str">
        <f>IF(ISNUMBER('Форма 1'!U3715),'Форма 1'!$H3715*VLOOKUP('Форма 1'!$F3715,'Придельники с 2022'!$B$4:$X$28,'Форма 1'!U$8),"")</f>
        <v/>
      </c>
      <c r="E3715" s="103" t="str">
        <f>IF(ISNUMBER('Форма 1'!V3715),'Форма 1'!$H3715*VLOOKUP('Форма 1'!$F3715,'Придельники с 2022'!$B$4:$X$28,'Форма 1'!V$8),"")</f>
        <v/>
      </c>
      <c r="F3715" s="103" t="str">
        <f>IF(ISNUMBER('Форма 1'!W3715),'Форма 1'!$H3715*VLOOKUP('Форма 1'!$F3715,'Придельники с 2022'!$B$4:$X$28,'Форма 1'!W$8),"")</f>
        <v/>
      </c>
      <c r="G3715" s="103" t="str">
        <f>IF(ISNUMBER('Форма 1'!X3715),'Форма 1'!$H3715*VLOOKUP('Форма 1'!$F3715,'Придельники с 2022'!$B$4:$X$28,'Форма 1'!X$8),"")</f>
        <v/>
      </c>
      <c r="H3715" s="103" t="str">
        <f>IF(ISNUMBER('Форма 1'!Y3715),'Форма 1'!$H3715*VLOOKUP('Форма 1'!$F3715,'Придельники с 2022'!$B$4:$X$28,'Форма 1'!Y$8),"")</f>
        <v/>
      </c>
      <c r="I3715" s="103" t="str">
        <f>IF(ISNUMBER('Форма 1'!Z3715),'Форма 1'!$H3715*VLOOKUP('Форма 1'!$F3715,'Придельники с 2022'!$B$4:$X$28,'Форма 1'!Z$8),"")</f>
        <v/>
      </c>
      <c r="J3715" s="103" t="str">
        <f>IF(ISNUMBER('Форма 1'!AA3715),'Форма 1'!$H3715*VLOOKUP('Форма 1'!$F3715,'Придельники с 2022'!$B$4:$X$28,'Форма 1'!AA$8),"")</f>
        <v/>
      </c>
      <c r="K3715" s="90"/>
      <c r="L3715" s="87"/>
      <c r="M3715" s="103">
        <f>IF(ISNUMBER('Форма 1'!AD3715),'Форма 1'!$H3715*VLOOKUP('Форма 1'!$F3715,'Придельники с 2022'!$B$4:$X$28,'Форма 1'!AD$8),"")</f>
        <v>14555376.640000001</v>
      </c>
      <c r="N3715" s="103" t="str">
        <f>IF(ISBLANK('Форма 1'!$AE3715),"",IF('Форма 1'!$AE3715=1,'Форма 1'!$H3715*VLOOKUP('Форма 1'!$F3715,'Придельники с 2022'!$B$4:$X$28,'Форма 1'!$AE$8,0),IF('Форма 1'!$AE3715=2,'Форма 1'!$H3715*VLOOKUP('Форма 1'!$F3715,'Придельники с 2022'!$B$4:$X$28,13,0),IF('Форма 1'!$AE3715=3,'Форма 1'!$H3715*VLOOKUP('Форма 1'!$F3715,'Придельники с 2022'!$B$4:$X$28,12,0)))))</f>
        <v/>
      </c>
      <c r="O3715" s="103" t="str">
        <f>IF(ISNUMBER('Форма 1'!AF3715),'Форма 1'!$H3715*VLOOKUP('Форма 1'!$F3715,'Придельники с 2022'!$B$4:$X$28,'Форма 1'!AF$8),"")</f>
        <v/>
      </c>
      <c r="P3715" s="87"/>
      <c r="Q3715" s="103" t="str">
        <f>IF(ISNUMBER('Форма 1'!AH3715),'Форма 1'!$H3715*VLOOKUP('Форма 1'!$F3715,'Придельники с 2022'!$B$4:$X$28,'Форма 1'!AH$8),"")</f>
        <v/>
      </c>
      <c r="R3715" s="103" t="str">
        <f>IF(ISNUMBER('Форма 1'!AI3715),'Форма 1'!$H3715*VLOOKUP('Форма 1'!$F3715,'Придельники с 2022'!$B$4:$X$28,'Форма 1'!AI$8),"")</f>
        <v/>
      </c>
      <c r="S3715" s="103" t="str">
        <f>IF(ISNUMBER('Форма 1'!AJ3715),'Форма 1'!$H3715*VLOOKUP('Форма 1'!$F3715,'Придельники с 2022'!$B$4:$X$28,'Форма 1'!AJ$8),"")</f>
        <v/>
      </c>
      <c r="T3715" s="87"/>
    </row>
    <row r="3716" spans="1:20">
      <c r="A3716" s="188">
        <f t="shared" si="261"/>
        <v>556</v>
      </c>
      <c r="B3716" s="189" t="s">
        <v>3583</v>
      </c>
      <c r="C3716" s="99">
        <f t="shared" si="262"/>
        <v>8636400.3040000014</v>
      </c>
      <c r="D3716" s="103" t="str">
        <f>IF(ISNUMBER('Форма 1'!U3716),'Форма 1'!$H3716*VLOOKUP('Форма 1'!$F3716,'Придельники с 2022'!$B$4:$X$28,'Форма 1'!U$8),"")</f>
        <v/>
      </c>
      <c r="E3716" s="103" t="str">
        <f>IF(ISNUMBER('Форма 1'!V3716),'Форма 1'!$H3716*VLOOKUP('Форма 1'!$F3716,'Придельники с 2022'!$B$4:$X$28,'Форма 1'!V$8),"")</f>
        <v/>
      </c>
      <c r="F3716" s="103" t="str">
        <f>IF(ISNUMBER('Форма 1'!W3716),'Форма 1'!$H3716*VLOOKUP('Форма 1'!$F3716,'Придельники с 2022'!$B$4:$X$28,'Форма 1'!W$8),"")</f>
        <v/>
      </c>
      <c r="G3716" s="103" t="str">
        <f>IF(ISNUMBER('Форма 1'!X3716),'Форма 1'!$H3716*VLOOKUP('Форма 1'!$F3716,'Придельники с 2022'!$B$4:$X$28,'Форма 1'!X$8),"")</f>
        <v/>
      </c>
      <c r="H3716" s="103" t="str">
        <f>IF(ISNUMBER('Форма 1'!Y3716),'Форма 1'!$H3716*VLOOKUP('Форма 1'!$F3716,'Придельники с 2022'!$B$4:$X$28,'Форма 1'!Y$8),"")</f>
        <v/>
      </c>
      <c r="I3716" s="103" t="str">
        <f>IF(ISNUMBER('Форма 1'!Z3716),'Форма 1'!$H3716*VLOOKUP('Форма 1'!$F3716,'Придельники с 2022'!$B$4:$X$28,'Форма 1'!Z$8),"")</f>
        <v/>
      </c>
      <c r="J3716" s="103" t="str">
        <f>IF(ISNUMBER('Форма 1'!AA3716),'Форма 1'!$H3716*VLOOKUP('Форма 1'!$F3716,'Придельники с 2022'!$B$4:$X$28,'Форма 1'!AA$8),"")</f>
        <v/>
      </c>
      <c r="K3716" s="90"/>
      <c r="L3716" s="87"/>
      <c r="M3716" s="103">
        <f>IF(ISNUMBER('Форма 1'!AD3716),'Форма 1'!$H3716*VLOOKUP('Форма 1'!$F3716,'Придельники с 2022'!$B$4:$X$28,'Форма 1'!AD$8),"")</f>
        <v>8636400.3040000014</v>
      </c>
      <c r="N3716" s="103" t="str">
        <f>IF(ISBLANK('Форма 1'!$AE3716),"",IF('Форма 1'!$AE3716=1,'Форма 1'!$H3716*VLOOKUP('Форма 1'!$F3716,'Придельники с 2022'!$B$4:$X$28,'Форма 1'!$AE$8,0),IF('Форма 1'!$AE3716=2,'Форма 1'!$H3716*VLOOKUP('Форма 1'!$F3716,'Придельники с 2022'!$B$4:$X$28,13,0),IF('Форма 1'!$AE3716=3,'Форма 1'!$H3716*VLOOKUP('Форма 1'!$F3716,'Придельники с 2022'!$B$4:$X$28,12,0)))))</f>
        <v/>
      </c>
      <c r="O3716" s="103" t="str">
        <f>IF(ISNUMBER('Форма 1'!AF3716),'Форма 1'!$H3716*VLOOKUP('Форма 1'!$F3716,'Придельники с 2022'!$B$4:$X$28,'Форма 1'!AF$8),"")</f>
        <v/>
      </c>
      <c r="P3716" s="87"/>
      <c r="Q3716" s="103" t="str">
        <f>IF(ISNUMBER('Форма 1'!AH3716),'Форма 1'!$H3716*VLOOKUP('Форма 1'!$F3716,'Придельники с 2022'!$B$4:$X$28,'Форма 1'!AH$8),"")</f>
        <v/>
      </c>
      <c r="R3716" s="103" t="str">
        <f>IF(ISNUMBER('Форма 1'!AI3716),'Форма 1'!$H3716*VLOOKUP('Форма 1'!$F3716,'Придельники с 2022'!$B$4:$X$28,'Форма 1'!AI$8),"")</f>
        <v/>
      </c>
      <c r="S3716" s="103" t="str">
        <f>IF(ISNUMBER('Форма 1'!AJ3716),'Форма 1'!$H3716*VLOOKUP('Форма 1'!$F3716,'Придельники с 2022'!$B$4:$X$28,'Форма 1'!AJ$8),"")</f>
        <v/>
      </c>
      <c r="T3716" s="87"/>
    </row>
    <row r="3717" spans="1:20">
      <c r="A3717" s="188">
        <f t="shared" si="261"/>
        <v>557</v>
      </c>
      <c r="B3717" s="189" t="s">
        <v>3584</v>
      </c>
      <c r="C3717" s="99">
        <f t="shared" si="262"/>
        <v>22028067.376000002</v>
      </c>
      <c r="D3717" s="103" t="str">
        <f>IF(ISNUMBER('Форма 1'!U3717),'Форма 1'!$H3717*VLOOKUP('Форма 1'!$F3717,'Придельники с 2022'!$B$4:$X$28,'Форма 1'!U$8),"")</f>
        <v/>
      </c>
      <c r="E3717" s="103" t="str">
        <f>IF(ISNUMBER('Форма 1'!V3717),'Форма 1'!$H3717*VLOOKUP('Форма 1'!$F3717,'Придельники с 2022'!$B$4:$X$28,'Форма 1'!V$8),"")</f>
        <v/>
      </c>
      <c r="F3717" s="103" t="str">
        <f>IF(ISNUMBER('Форма 1'!W3717),'Форма 1'!$H3717*VLOOKUP('Форма 1'!$F3717,'Придельники с 2022'!$B$4:$X$28,'Форма 1'!W$8),"")</f>
        <v/>
      </c>
      <c r="G3717" s="103" t="str">
        <f>IF(ISNUMBER('Форма 1'!X3717),'Форма 1'!$H3717*VLOOKUP('Форма 1'!$F3717,'Придельники с 2022'!$B$4:$X$28,'Форма 1'!X$8),"")</f>
        <v/>
      </c>
      <c r="H3717" s="103" t="str">
        <f>IF(ISNUMBER('Форма 1'!Y3717),'Форма 1'!$H3717*VLOOKUP('Форма 1'!$F3717,'Придельники с 2022'!$B$4:$X$28,'Форма 1'!Y$8),"")</f>
        <v/>
      </c>
      <c r="I3717" s="103" t="str">
        <f>IF(ISNUMBER('Форма 1'!Z3717),'Форма 1'!$H3717*VLOOKUP('Форма 1'!$F3717,'Придельники с 2022'!$B$4:$X$28,'Форма 1'!Z$8),"")</f>
        <v/>
      </c>
      <c r="J3717" s="103" t="str">
        <f>IF(ISNUMBER('Форма 1'!AA3717),'Форма 1'!$H3717*VLOOKUP('Форма 1'!$F3717,'Придельники с 2022'!$B$4:$X$28,'Форма 1'!AA$8),"")</f>
        <v/>
      </c>
      <c r="K3717" s="90"/>
      <c r="L3717" s="87"/>
      <c r="M3717" s="103">
        <f>IF(ISNUMBER('Форма 1'!AD3717),'Форма 1'!$H3717*VLOOKUP('Форма 1'!$F3717,'Придельники с 2022'!$B$4:$X$28,'Форма 1'!AD$8),"")</f>
        <v>22028067.376000002</v>
      </c>
      <c r="N3717" s="103" t="str">
        <f>IF(ISBLANK('Форма 1'!$AE3717),"",IF('Форма 1'!$AE3717=1,'Форма 1'!$H3717*VLOOKUP('Форма 1'!$F3717,'Придельники с 2022'!$B$4:$X$28,'Форма 1'!$AE$8,0),IF('Форма 1'!$AE3717=2,'Форма 1'!$H3717*VLOOKUP('Форма 1'!$F3717,'Придельники с 2022'!$B$4:$X$28,13,0),IF('Форма 1'!$AE3717=3,'Форма 1'!$H3717*VLOOKUP('Форма 1'!$F3717,'Придельники с 2022'!$B$4:$X$28,12,0)))))</f>
        <v/>
      </c>
      <c r="O3717" s="103" t="str">
        <f>IF(ISNUMBER('Форма 1'!AF3717),'Форма 1'!$H3717*VLOOKUP('Форма 1'!$F3717,'Придельники с 2022'!$B$4:$X$28,'Форма 1'!AF$8),"")</f>
        <v/>
      </c>
      <c r="P3717" s="87"/>
      <c r="Q3717" s="103" t="str">
        <f>IF(ISNUMBER('Форма 1'!AH3717),'Форма 1'!$H3717*VLOOKUP('Форма 1'!$F3717,'Придельники с 2022'!$B$4:$X$28,'Форма 1'!AH$8),"")</f>
        <v/>
      </c>
      <c r="R3717" s="103" t="str">
        <f>IF(ISNUMBER('Форма 1'!AI3717),'Форма 1'!$H3717*VLOOKUP('Форма 1'!$F3717,'Придельники с 2022'!$B$4:$X$28,'Форма 1'!AI$8),"")</f>
        <v/>
      </c>
      <c r="S3717" s="103" t="str">
        <f>IF(ISNUMBER('Форма 1'!AJ3717),'Форма 1'!$H3717*VLOOKUP('Форма 1'!$F3717,'Придельники с 2022'!$B$4:$X$28,'Форма 1'!AJ$8),"")</f>
        <v/>
      </c>
      <c r="T3717" s="87"/>
    </row>
    <row r="3718" spans="1:20">
      <c r="A3718" s="188">
        <f t="shared" si="261"/>
        <v>558</v>
      </c>
      <c r="B3718" s="189" t="s">
        <v>3585</v>
      </c>
      <c r="C3718" s="99">
        <f t="shared" si="262"/>
        <v>14408561.888000002</v>
      </c>
      <c r="D3718" s="103" t="str">
        <f>IF(ISNUMBER('Форма 1'!U3718),'Форма 1'!$H3718*VLOOKUP('Форма 1'!$F3718,'Придельники с 2022'!$B$4:$X$28,'Форма 1'!U$8),"")</f>
        <v/>
      </c>
      <c r="E3718" s="103" t="str">
        <f>IF(ISNUMBER('Форма 1'!V3718),'Форма 1'!$H3718*VLOOKUP('Форма 1'!$F3718,'Придельники с 2022'!$B$4:$X$28,'Форма 1'!V$8),"")</f>
        <v/>
      </c>
      <c r="F3718" s="103" t="str">
        <f>IF(ISNUMBER('Форма 1'!W3718),'Форма 1'!$H3718*VLOOKUP('Форма 1'!$F3718,'Придельники с 2022'!$B$4:$X$28,'Форма 1'!W$8),"")</f>
        <v/>
      </c>
      <c r="G3718" s="103" t="str">
        <f>IF(ISNUMBER('Форма 1'!X3718),'Форма 1'!$H3718*VLOOKUP('Форма 1'!$F3718,'Придельники с 2022'!$B$4:$X$28,'Форма 1'!X$8),"")</f>
        <v/>
      </c>
      <c r="H3718" s="103" t="str">
        <f>IF(ISNUMBER('Форма 1'!Y3718),'Форма 1'!$H3718*VLOOKUP('Форма 1'!$F3718,'Придельники с 2022'!$B$4:$X$28,'Форма 1'!Y$8),"")</f>
        <v/>
      </c>
      <c r="I3718" s="103" t="str">
        <f>IF(ISNUMBER('Форма 1'!Z3718),'Форма 1'!$H3718*VLOOKUP('Форма 1'!$F3718,'Придельники с 2022'!$B$4:$X$28,'Форма 1'!Z$8),"")</f>
        <v/>
      </c>
      <c r="J3718" s="103" t="str">
        <f>IF(ISNUMBER('Форма 1'!AA3718),'Форма 1'!$H3718*VLOOKUP('Форма 1'!$F3718,'Придельники с 2022'!$B$4:$X$28,'Форма 1'!AA$8),"")</f>
        <v/>
      </c>
      <c r="K3718" s="90"/>
      <c r="L3718" s="87"/>
      <c r="M3718" s="103">
        <f>IF(ISNUMBER('Форма 1'!AD3718),'Форма 1'!$H3718*VLOOKUP('Форма 1'!$F3718,'Придельники с 2022'!$B$4:$X$28,'Форма 1'!AD$8),"")</f>
        <v>14408561.888000002</v>
      </c>
      <c r="N3718" s="103" t="str">
        <f>IF(ISBLANK('Форма 1'!$AE3718),"",IF('Форма 1'!$AE3718=1,'Форма 1'!$H3718*VLOOKUP('Форма 1'!$F3718,'Придельники с 2022'!$B$4:$X$28,'Форма 1'!$AE$8,0),IF('Форма 1'!$AE3718=2,'Форма 1'!$H3718*VLOOKUP('Форма 1'!$F3718,'Придельники с 2022'!$B$4:$X$28,13,0),IF('Форма 1'!$AE3718=3,'Форма 1'!$H3718*VLOOKUP('Форма 1'!$F3718,'Придельники с 2022'!$B$4:$X$28,12,0)))))</f>
        <v/>
      </c>
      <c r="O3718" s="103" t="str">
        <f>IF(ISNUMBER('Форма 1'!AF3718),'Форма 1'!$H3718*VLOOKUP('Форма 1'!$F3718,'Придельники с 2022'!$B$4:$X$28,'Форма 1'!AF$8),"")</f>
        <v/>
      </c>
      <c r="P3718" s="87"/>
      <c r="Q3718" s="103" t="str">
        <f>IF(ISNUMBER('Форма 1'!AH3718),'Форма 1'!$H3718*VLOOKUP('Форма 1'!$F3718,'Придельники с 2022'!$B$4:$X$28,'Форма 1'!AH$8),"")</f>
        <v/>
      </c>
      <c r="R3718" s="103" t="str">
        <f>IF(ISNUMBER('Форма 1'!AI3718),'Форма 1'!$H3718*VLOOKUP('Форма 1'!$F3718,'Придельники с 2022'!$B$4:$X$28,'Форма 1'!AI$8),"")</f>
        <v/>
      </c>
      <c r="S3718" s="103" t="str">
        <f>IF(ISNUMBER('Форма 1'!AJ3718),'Форма 1'!$H3718*VLOOKUP('Форма 1'!$F3718,'Придельники с 2022'!$B$4:$X$28,'Форма 1'!AJ$8),"")</f>
        <v/>
      </c>
      <c r="T3718" s="87"/>
    </row>
    <row r="3719" spans="1:20">
      <c r="A3719" s="188">
        <f t="shared" si="261"/>
        <v>559</v>
      </c>
      <c r="B3719" s="189" t="s">
        <v>3586</v>
      </c>
      <c r="C3719" s="99">
        <f t="shared" si="262"/>
        <v>21932592.752000004</v>
      </c>
      <c r="D3719" s="103" t="str">
        <f>IF(ISNUMBER('Форма 1'!U3719),'Форма 1'!$H3719*VLOOKUP('Форма 1'!$F3719,'Придельники с 2022'!$B$4:$X$28,'Форма 1'!U$8),"")</f>
        <v/>
      </c>
      <c r="E3719" s="103" t="str">
        <f>IF(ISNUMBER('Форма 1'!V3719),'Форма 1'!$H3719*VLOOKUP('Форма 1'!$F3719,'Придельники с 2022'!$B$4:$X$28,'Форма 1'!V$8),"")</f>
        <v/>
      </c>
      <c r="F3719" s="103" t="str">
        <f>IF(ISNUMBER('Форма 1'!W3719),'Форма 1'!$H3719*VLOOKUP('Форма 1'!$F3719,'Придельники с 2022'!$B$4:$X$28,'Форма 1'!W$8),"")</f>
        <v/>
      </c>
      <c r="G3719" s="103" t="str">
        <f>IF(ISNUMBER('Форма 1'!X3719),'Форма 1'!$H3719*VLOOKUP('Форма 1'!$F3719,'Придельники с 2022'!$B$4:$X$28,'Форма 1'!X$8),"")</f>
        <v/>
      </c>
      <c r="H3719" s="103" t="str">
        <f>IF(ISNUMBER('Форма 1'!Y3719),'Форма 1'!$H3719*VLOOKUP('Форма 1'!$F3719,'Придельники с 2022'!$B$4:$X$28,'Форма 1'!Y$8),"")</f>
        <v/>
      </c>
      <c r="I3719" s="103" t="str">
        <f>IF(ISNUMBER('Форма 1'!Z3719),'Форма 1'!$H3719*VLOOKUP('Форма 1'!$F3719,'Придельники с 2022'!$B$4:$X$28,'Форма 1'!Z$8),"")</f>
        <v/>
      </c>
      <c r="J3719" s="103" t="str">
        <f>IF(ISNUMBER('Форма 1'!AA3719),'Форма 1'!$H3719*VLOOKUP('Форма 1'!$F3719,'Придельники с 2022'!$B$4:$X$28,'Форма 1'!AA$8),"")</f>
        <v/>
      </c>
      <c r="K3719" s="90"/>
      <c r="L3719" s="87"/>
      <c r="M3719" s="103">
        <f>IF(ISNUMBER('Форма 1'!AD3719),'Форма 1'!$H3719*VLOOKUP('Форма 1'!$F3719,'Придельники с 2022'!$B$4:$X$28,'Форма 1'!AD$8),"")</f>
        <v>21932592.752000004</v>
      </c>
      <c r="N3719" s="103" t="str">
        <f>IF(ISBLANK('Форма 1'!$AE3719),"",IF('Форма 1'!$AE3719=1,'Форма 1'!$H3719*VLOOKUP('Форма 1'!$F3719,'Придельники с 2022'!$B$4:$X$28,'Форма 1'!$AE$8,0),IF('Форма 1'!$AE3719=2,'Форма 1'!$H3719*VLOOKUP('Форма 1'!$F3719,'Придельники с 2022'!$B$4:$X$28,13,0),IF('Форма 1'!$AE3719=3,'Форма 1'!$H3719*VLOOKUP('Форма 1'!$F3719,'Придельники с 2022'!$B$4:$X$28,12,0)))))</f>
        <v/>
      </c>
      <c r="O3719" s="103" t="str">
        <f>IF(ISNUMBER('Форма 1'!AF3719),'Форма 1'!$H3719*VLOOKUP('Форма 1'!$F3719,'Придельники с 2022'!$B$4:$X$28,'Форма 1'!AF$8),"")</f>
        <v/>
      </c>
      <c r="P3719" s="87"/>
      <c r="Q3719" s="103" t="str">
        <f>IF(ISNUMBER('Форма 1'!AH3719),'Форма 1'!$H3719*VLOOKUP('Форма 1'!$F3719,'Придельники с 2022'!$B$4:$X$28,'Форма 1'!AH$8),"")</f>
        <v/>
      </c>
      <c r="R3719" s="103" t="str">
        <f>IF(ISNUMBER('Форма 1'!AI3719),'Форма 1'!$H3719*VLOOKUP('Форма 1'!$F3719,'Придельники с 2022'!$B$4:$X$28,'Форма 1'!AI$8),"")</f>
        <v/>
      </c>
      <c r="S3719" s="103" t="str">
        <f>IF(ISNUMBER('Форма 1'!AJ3719),'Форма 1'!$H3719*VLOOKUP('Форма 1'!$F3719,'Придельники с 2022'!$B$4:$X$28,'Форма 1'!AJ$8),"")</f>
        <v/>
      </c>
      <c r="T3719" s="87"/>
    </row>
    <row r="3720" spans="1:20">
      <c r="A3720" s="188">
        <f t="shared" si="261"/>
        <v>560</v>
      </c>
      <c r="B3720" s="189" t="s">
        <v>3587</v>
      </c>
      <c r="C3720" s="99">
        <f t="shared" si="262"/>
        <v>14590053.744000001</v>
      </c>
      <c r="D3720" s="103" t="str">
        <f>IF(ISNUMBER('Форма 1'!U3720),'Форма 1'!$H3720*VLOOKUP('Форма 1'!$F3720,'Придельники с 2022'!$B$4:$X$28,'Форма 1'!U$8),"")</f>
        <v/>
      </c>
      <c r="E3720" s="103" t="str">
        <f>IF(ISNUMBER('Форма 1'!V3720),'Форма 1'!$H3720*VLOOKUP('Форма 1'!$F3720,'Придельники с 2022'!$B$4:$X$28,'Форма 1'!V$8),"")</f>
        <v/>
      </c>
      <c r="F3720" s="103" t="str">
        <f>IF(ISNUMBER('Форма 1'!W3720),'Форма 1'!$H3720*VLOOKUP('Форма 1'!$F3720,'Придельники с 2022'!$B$4:$X$28,'Форма 1'!W$8),"")</f>
        <v/>
      </c>
      <c r="G3720" s="103" t="str">
        <f>IF(ISNUMBER('Форма 1'!X3720),'Форма 1'!$H3720*VLOOKUP('Форма 1'!$F3720,'Придельники с 2022'!$B$4:$X$28,'Форма 1'!X$8),"")</f>
        <v/>
      </c>
      <c r="H3720" s="103" t="str">
        <f>IF(ISNUMBER('Форма 1'!Y3720),'Форма 1'!$H3720*VLOOKUP('Форма 1'!$F3720,'Придельники с 2022'!$B$4:$X$28,'Форма 1'!Y$8),"")</f>
        <v/>
      </c>
      <c r="I3720" s="103" t="str">
        <f>IF(ISNUMBER('Форма 1'!Z3720),'Форма 1'!$H3720*VLOOKUP('Форма 1'!$F3720,'Придельники с 2022'!$B$4:$X$28,'Форма 1'!Z$8),"")</f>
        <v/>
      </c>
      <c r="J3720" s="103" t="str">
        <f>IF(ISNUMBER('Форма 1'!AA3720),'Форма 1'!$H3720*VLOOKUP('Форма 1'!$F3720,'Придельники с 2022'!$B$4:$X$28,'Форма 1'!AA$8),"")</f>
        <v/>
      </c>
      <c r="K3720" s="90"/>
      <c r="L3720" s="87"/>
      <c r="M3720" s="103">
        <f>IF(ISNUMBER('Форма 1'!AD3720),'Форма 1'!$H3720*VLOOKUP('Форма 1'!$F3720,'Придельники с 2022'!$B$4:$X$28,'Форма 1'!AD$8),"")</f>
        <v>14590053.744000001</v>
      </c>
      <c r="N3720" s="103" t="str">
        <f>IF(ISBLANK('Форма 1'!$AE3720),"",IF('Форма 1'!$AE3720=1,'Форма 1'!$H3720*VLOOKUP('Форма 1'!$F3720,'Придельники с 2022'!$B$4:$X$28,'Форма 1'!$AE$8,0),IF('Форма 1'!$AE3720=2,'Форма 1'!$H3720*VLOOKUP('Форма 1'!$F3720,'Придельники с 2022'!$B$4:$X$28,13,0),IF('Форма 1'!$AE3720=3,'Форма 1'!$H3720*VLOOKUP('Форма 1'!$F3720,'Придельники с 2022'!$B$4:$X$28,12,0)))))</f>
        <v/>
      </c>
      <c r="O3720" s="103" t="str">
        <f>IF(ISNUMBER('Форма 1'!AF3720),'Форма 1'!$H3720*VLOOKUP('Форма 1'!$F3720,'Придельники с 2022'!$B$4:$X$28,'Форма 1'!AF$8),"")</f>
        <v/>
      </c>
      <c r="P3720" s="87"/>
      <c r="Q3720" s="103" t="str">
        <f>IF(ISNUMBER('Форма 1'!AH3720),'Форма 1'!$H3720*VLOOKUP('Форма 1'!$F3720,'Придельники с 2022'!$B$4:$X$28,'Форма 1'!AH$8),"")</f>
        <v/>
      </c>
      <c r="R3720" s="103" t="str">
        <f>IF(ISNUMBER('Форма 1'!AI3720),'Форма 1'!$H3720*VLOOKUP('Форма 1'!$F3720,'Придельники с 2022'!$B$4:$X$28,'Форма 1'!AI$8),"")</f>
        <v/>
      </c>
      <c r="S3720" s="103" t="str">
        <f>IF(ISNUMBER('Форма 1'!AJ3720),'Форма 1'!$H3720*VLOOKUP('Форма 1'!$F3720,'Придельники с 2022'!$B$4:$X$28,'Форма 1'!AJ$8),"")</f>
        <v/>
      </c>
      <c r="T3720" s="87"/>
    </row>
    <row r="3721" spans="1:20">
      <c r="A3721" s="188">
        <f t="shared" si="261"/>
        <v>561</v>
      </c>
      <c r="B3721" s="189" t="s">
        <v>3588</v>
      </c>
      <c r="C3721" s="99">
        <f t="shared" si="262"/>
        <v>77839883.622000009</v>
      </c>
      <c r="D3721" s="103" t="str">
        <f>IF(ISNUMBER('Форма 1'!U3721),'Форма 1'!$H3721*VLOOKUP('Форма 1'!$F3721,'Придельники с 2022'!$B$4:$X$28,'Форма 1'!U$8),"")</f>
        <v/>
      </c>
      <c r="E3721" s="103">
        <f>IF(ISNUMBER('Форма 1'!V3721),'Форма 1'!$H3721*VLOOKUP('Форма 1'!$F3721,'Придельники с 2022'!$B$4:$X$28,'Форма 1'!V$8),"")</f>
        <v>14558696.492999999</v>
      </c>
      <c r="F3721" s="103" t="str">
        <f>IF(ISNUMBER('Форма 1'!W3721),'Форма 1'!$H3721*VLOOKUP('Форма 1'!$F3721,'Придельники с 2022'!$B$4:$X$28,'Форма 1'!W$8),"")</f>
        <v/>
      </c>
      <c r="G3721" s="103">
        <f>IF(ISNUMBER('Форма 1'!X3721),'Форма 1'!$H3721*VLOOKUP('Форма 1'!$F3721,'Придельники с 2022'!$B$4:$X$28,'Форма 1'!X$8),"")</f>
        <v>2502896.736</v>
      </c>
      <c r="H3721" s="103">
        <f>IF(ISNUMBER('Форма 1'!Y3721),'Форма 1'!$H3721*VLOOKUP('Форма 1'!$F3721,'Придельники с 2022'!$B$4:$X$28,'Форма 1'!Y$8),"")</f>
        <v>8453642.0130000003</v>
      </c>
      <c r="I3721" s="103">
        <f>IF(ISNUMBER('Форма 1'!Z3721),'Форма 1'!$H3721*VLOOKUP('Форма 1'!$F3721,'Придельники с 2022'!$B$4:$X$28,'Форма 1'!Z$8),"")</f>
        <v>3139449.6359999999</v>
      </c>
      <c r="J3721" s="103">
        <f>IF(ISNUMBER('Форма 1'!AA3721),'Форма 1'!$H3721*VLOOKUP('Форма 1'!$F3721,'Придельники с 2022'!$B$4:$X$28,'Форма 1'!AA$8),"")</f>
        <v>4410945.7620000001</v>
      </c>
      <c r="K3721" s="90"/>
      <c r="L3721" s="87"/>
      <c r="M3721" s="103">
        <f>IF(ISNUMBER('Форма 1'!AD3721),'Форма 1'!$H3721*VLOOKUP('Форма 1'!$F3721,'Придельники с 2022'!$B$4:$X$28,'Форма 1'!AD$8),"")</f>
        <v>15130277.096999999</v>
      </c>
      <c r="N3721" s="103">
        <f>IF(ISBLANK('Форма 1'!$AE3721),"",IF('Форма 1'!$AE3721=1,'Форма 1'!$H3721*VLOOKUP('Форма 1'!$F3721,'Придельники с 2022'!$B$4:$X$28,'Форма 1'!$AE$8,0),IF('Форма 1'!$AE3721=2,'Форма 1'!$H3721*VLOOKUP('Форма 1'!$F3721,'Придельники с 2022'!$B$4:$X$28,13,0),IF('Форма 1'!$AE3721=3,'Форма 1'!$H3721*VLOOKUP('Форма 1'!$F3721,'Придельники с 2022'!$B$4:$X$28,12,0)))))</f>
        <v>26091352.199999999</v>
      </c>
      <c r="O3721" s="103">
        <f>IF(ISNUMBER('Форма 1'!AF3721),'Форма 1'!$H3721*VLOOKUP('Форма 1'!$F3721,'Придельники с 2022'!$B$4:$X$28,'Форма 1'!AF$8),"")</f>
        <v>3552623.6850000001</v>
      </c>
      <c r="P3721" s="87"/>
      <c r="Q3721" s="103" t="str">
        <f>IF(ISNUMBER('Форма 1'!AH3721),'Форма 1'!$H3721*VLOOKUP('Форма 1'!$F3721,'Придельники с 2022'!$B$4:$X$28,'Форма 1'!AH$8),"")</f>
        <v/>
      </c>
      <c r="R3721" s="103" t="str">
        <f>IF(ISNUMBER('Форма 1'!AI3721),'Форма 1'!$H3721*VLOOKUP('Форма 1'!$F3721,'Придельники с 2022'!$B$4:$X$28,'Форма 1'!AI$8),"")</f>
        <v/>
      </c>
      <c r="S3721" s="103" t="str">
        <f>IF(ISNUMBER('Форма 1'!AJ3721),'Форма 1'!$H3721*VLOOKUP('Форма 1'!$F3721,'Придельники с 2022'!$B$4:$X$28,'Форма 1'!AJ$8),"")</f>
        <v/>
      </c>
      <c r="T3721" s="87"/>
    </row>
    <row r="3722" spans="1:20">
      <c r="A3722" s="188">
        <f t="shared" si="261"/>
        <v>562</v>
      </c>
      <c r="B3722" s="189" t="s">
        <v>3589</v>
      </c>
      <c r="C3722" s="99">
        <f t="shared" si="262"/>
        <v>14439636.176000003</v>
      </c>
      <c r="D3722" s="103" t="str">
        <f>IF(ISNUMBER('Форма 1'!U3722),'Форма 1'!$H3722*VLOOKUP('Форма 1'!$F3722,'Придельники с 2022'!$B$4:$X$28,'Форма 1'!U$8),"")</f>
        <v/>
      </c>
      <c r="E3722" s="103" t="str">
        <f>IF(ISNUMBER('Форма 1'!V3722),'Форма 1'!$H3722*VLOOKUP('Форма 1'!$F3722,'Придельники с 2022'!$B$4:$X$28,'Форма 1'!V$8),"")</f>
        <v/>
      </c>
      <c r="F3722" s="103" t="str">
        <f>IF(ISNUMBER('Форма 1'!W3722),'Форма 1'!$H3722*VLOOKUP('Форма 1'!$F3722,'Придельники с 2022'!$B$4:$X$28,'Форма 1'!W$8),"")</f>
        <v/>
      </c>
      <c r="G3722" s="103" t="str">
        <f>IF(ISNUMBER('Форма 1'!X3722),'Форма 1'!$H3722*VLOOKUP('Форма 1'!$F3722,'Придельники с 2022'!$B$4:$X$28,'Форма 1'!X$8),"")</f>
        <v/>
      </c>
      <c r="H3722" s="103" t="str">
        <f>IF(ISNUMBER('Форма 1'!Y3722),'Форма 1'!$H3722*VLOOKUP('Форма 1'!$F3722,'Придельники с 2022'!$B$4:$X$28,'Форма 1'!Y$8),"")</f>
        <v/>
      </c>
      <c r="I3722" s="103" t="str">
        <f>IF(ISNUMBER('Форма 1'!Z3722),'Форма 1'!$H3722*VLOOKUP('Форма 1'!$F3722,'Придельники с 2022'!$B$4:$X$28,'Форма 1'!Z$8),"")</f>
        <v/>
      </c>
      <c r="J3722" s="103" t="str">
        <f>IF(ISNUMBER('Форма 1'!AA3722),'Форма 1'!$H3722*VLOOKUP('Форма 1'!$F3722,'Придельники с 2022'!$B$4:$X$28,'Форма 1'!AA$8),"")</f>
        <v/>
      </c>
      <c r="K3722" s="90"/>
      <c r="L3722" s="87"/>
      <c r="M3722" s="103">
        <f>IF(ISNUMBER('Форма 1'!AD3722),'Форма 1'!$H3722*VLOOKUP('Форма 1'!$F3722,'Придельники с 2022'!$B$4:$X$28,'Форма 1'!AD$8),"")</f>
        <v>14439636.176000003</v>
      </c>
      <c r="N3722" s="103" t="str">
        <f>IF(ISBLANK('Форма 1'!$AE3722),"",IF('Форма 1'!$AE3722=1,'Форма 1'!$H3722*VLOOKUP('Форма 1'!$F3722,'Придельники с 2022'!$B$4:$X$28,'Форма 1'!$AE$8,0),IF('Форма 1'!$AE3722=2,'Форма 1'!$H3722*VLOOKUP('Форма 1'!$F3722,'Придельники с 2022'!$B$4:$X$28,13,0),IF('Форма 1'!$AE3722=3,'Форма 1'!$H3722*VLOOKUP('Форма 1'!$F3722,'Придельники с 2022'!$B$4:$X$28,12,0)))))</f>
        <v/>
      </c>
      <c r="O3722" s="103" t="str">
        <f>IF(ISNUMBER('Форма 1'!AF3722),'Форма 1'!$H3722*VLOOKUP('Форма 1'!$F3722,'Придельники с 2022'!$B$4:$X$28,'Форма 1'!AF$8),"")</f>
        <v/>
      </c>
      <c r="P3722" s="87"/>
      <c r="Q3722" s="103" t="str">
        <f>IF(ISNUMBER('Форма 1'!AH3722),'Форма 1'!$H3722*VLOOKUP('Форма 1'!$F3722,'Придельники с 2022'!$B$4:$X$28,'Форма 1'!AH$8),"")</f>
        <v/>
      </c>
      <c r="R3722" s="103" t="str">
        <f>IF(ISNUMBER('Форма 1'!AI3722),'Форма 1'!$H3722*VLOOKUP('Форма 1'!$F3722,'Придельники с 2022'!$B$4:$X$28,'Форма 1'!AI$8),"")</f>
        <v/>
      </c>
      <c r="S3722" s="103" t="str">
        <f>IF(ISNUMBER('Форма 1'!AJ3722),'Форма 1'!$H3722*VLOOKUP('Форма 1'!$F3722,'Придельники с 2022'!$B$4:$X$28,'Форма 1'!AJ$8),"")</f>
        <v/>
      </c>
      <c r="T3722" s="87"/>
    </row>
    <row r="3723" spans="1:20">
      <c r="A3723" s="188">
        <f t="shared" si="261"/>
        <v>563</v>
      </c>
      <c r="B3723" s="189" t="s">
        <v>3590</v>
      </c>
      <c r="C3723" s="99">
        <f t="shared" si="262"/>
        <v>7140781.3119999999</v>
      </c>
      <c r="D3723" s="103" t="str">
        <f>IF(ISNUMBER('Форма 1'!U3723),'Форма 1'!$H3723*VLOOKUP('Форма 1'!$F3723,'Придельники с 2022'!$B$4:$X$28,'Форма 1'!U$8),"")</f>
        <v/>
      </c>
      <c r="E3723" s="103" t="str">
        <f>IF(ISNUMBER('Форма 1'!V3723),'Форма 1'!$H3723*VLOOKUP('Форма 1'!$F3723,'Придельники с 2022'!$B$4:$X$28,'Форма 1'!V$8),"")</f>
        <v/>
      </c>
      <c r="F3723" s="103" t="str">
        <f>IF(ISNUMBER('Форма 1'!W3723),'Форма 1'!$H3723*VLOOKUP('Форма 1'!$F3723,'Придельники с 2022'!$B$4:$X$28,'Форма 1'!W$8),"")</f>
        <v/>
      </c>
      <c r="G3723" s="103" t="str">
        <f>IF(ISNUMBER('Форма 1'!X3723),'Форма 1'!$H3723*VLOOKUP('Форма 1'!$F3723,'Придельники с 2022'!$B$4:$X$28,'Форма 1'!X$8),"")</f>
        <v/>
      </c>
      <c r="H3723" s="103" t="str">
        <f>IF(ISNUMBER('Форма 1'!Y3723),'Форма 1'!$H3723*VLOOKUP('Форма 1'!$F3723,'Придельники с 2022'!$B$4:$X$28,'Форма 1'!Y$8),"")</f>
        <v/>
      </c>
      <c r="I3723" s="103" t="str">
        <f>IF(ISNUMBER('Форма 1'!Z3723),'Форма 1'!$H3723*VLOOKUP('Форма 1'!$F3723,'Придельники с 2022'!$B$4:$X$28,'Форма 1'!Z$8),"")</f>
        <v/>
      </c>
      <c r="J3723" s="103" t="str">
        <f>IF(ISNUMBER('Форма 1'!AA3723),'Форма 1'!$H3723*VLOOKUP('Форма 1'!$F3723,'Придельники с 2022'!$B$4:$X$28,'Форма 1'!AA$8),"")</f>
        <v/>
      </c>
      <c r="K3723" s="90"/>
      <c r="L3723" s="87"/>
      <c r="M3723" s="103">
        <f>IF(ISNUMBER('Форма 1'!AD3723),'Форма 1'!$H3723*VLOOKUP('Форма 1'!$F3723,'Придельники с 2022'!$B$4:$X$28,'Форма 1'!AD$8),"")</f>
        <v>7140781.3119999999</v>
      </c>
      <c r="N3723" s="103" t="str">
        <f>IF(ISBLANK('Форма 1'!$AE3723),"",IF('Форма 1'!$AE3723=1,'Форма 1'!$H3723*VLOOKUP('Форма 1'!$F3723,'Придельники с 2022'!$B$4:$X$28,'Форма 1'!$AE$8,0),IF('Форма 1'!$AE3723=2,'Форма 1'!$H3723*VLOOKUP('Форма 1'!$F3723,'Придельники с 2022'!$B$4:$X$28,13,0),IF('Форма 1'!$AE3723=3,'Форма 1'!$H3723*VLOOKUP('Форма 1'!$F3723,'Придельники с 2022'!$B$4:$X$28,12,0)))))</f>
        <v/>
      </c>
      <c r="O3723" s="103" t="str">
        <f>IF(ISNUMBER('Форма 1'!AF3723),'Форма 1'!$H3723*VLOOKUP('Форма 1'!$F3723,'Придельники с 2022'!$B$4:$X$28,'Форма 1'!AF$8),"")</f>
        <v/>
      </c>
      <c r="P3723" s="87"/>
      <c r="Q3723" s="103" t="str">
        <f>IF(ISNUMBER('Форма 1'!AH3723),'Форма 1'!$H3723*VLOOKUP('Форма 1'!$F3723,'Придельники с 2022'!$B$4:$X$28,'Форма 1'!AH$8),"")</f>
        <v/>
      </c>
      <c r="R3723" s="103" t="str">
        <f>IF(ISNUMBER('Форма 1'!AI3723),'Форма 1'!$H3723*VLOOKUP('Форма 1'!$F3723,'Придельники с 2022'!$B$4:$X$28,'Форма 1'!AI$8),"")</f>
        <v/>
      </c>
      <c r="S3723" s="103" t="str">
        <f>IF(ISNUMBER('Форма 1'!AJ3723),'Форма 1'!$H3723*VLOOKUP('Форма 1'!$F3723,'Придельники с 2022'!$B$4:$X$28,'Форма 1'!AJ$8),"")</f>
        <v/>
      </c>
      <c r="T3723" s="87"/>
    </row>
    <row r="3724" spans="1:20">
      <c r="A3724" s="188">
        <f t="shared" si="261"/>
        <v>564</v>
      </c>
      <c r="B3724" s="189" t="s">
        <v>3591</v>
      </c>
      <c r="C3724" s="99">
        <f t="shared" si="262"/>
        <v>14295073.184</v>
      </c>
      <c r="D3724" s="103" t="str">
        <f>IF(ISNUMBER('Форма 1'!U3724),'Форма 1'!$H3724*VLOOKUP('Форма 1'!$F3724,'Придельники с 2022'!$B$4:$X$28,'Форма 1'!U$8),"")</f>
        <v/>
      </c>
      <c r="E3724" s="103" t="str">
        <f>IF(ISNUMBER('Форма 1'!V3724),'Форма 1'!$H3724*VLOOKUP('Форма 1'!$F3724,'Придельники с 2022'!$B$4:$X$28,'Форма 1'!V$8),"")</f>
        <v/>
      </c>
      <c r="F3724" s="103" t="str">
        <f>IF(ISNUMBER('Форма 1'!W3724),'Форма 1'!$H3724*VLOOKUP('Форма 1'!$F3724,'Придельники с 2022'!$B$4:$X$28,'Форма 1'!W$8),"")</f>
        <v/>
      </c>
      <c r="G3724" s="103" t="str">
        <f>IF(ISNUMBER('Форма 1'!X3724),'Форма 1'!$H3724*VLOOKUP('Форма 1'!$F3724,'Придельники с 2022'!$B$4:$X$28,'Форма 1'!X$8),"")</f>
        <v/>
      </c>
      <c r="H3724" s="103" t="str">
        <f>IF(ISNUMBER('Форма 1'!Y3724),'Форма 1'!$H3724*VLOOKUP('Форма 1'!$F3724,'Придельники с 2022'!$B$4:$X$28,'Форма 1'!Y$8),"")</f>
        <v/>
      </c>
      <c r="I3724" s="103" t="str">
        <f>IF(ISNUMBER('Форма 1'!Z3724),'Форма 1'!$H3724*VLOOKUP('Форма 1'!$F3724,'Придельники с 2022'!$B$4:$X$28,'Форма 1'!Z$8),"")</f>
        <v/>
      </c>
      <c r="J3724" s="103" t="str">
        <f>IF(ISNUMBER('Форма 1'!AA3724),'Форма 1'!$H3724*VLOOKUP('Форма 1'!$F3724,'Придельники с 2022'!$B$4:$X$28,'Форма 1'!AA$8),"")</f>
        <v/>
      </c>
      <c r="K3724" s="90"/>
      <c r="L3724" s="87"/>
      <c r="M3724" s="103">
        <f>IF(ISNUMBER('Форма 1'!AD3724),'Форма 1'!$H3724*VLOOKUP('Форма 1'!$F3724,'Придельники с 2022'!$B$4:$X$28,'Форма 1'!AD$8),"")</f>
        <v>14295073.184</v>
      </c>
      <c r="N3724" s="103" t="str">
        <f>IF(ISBLANK('Форма 1'!$AE3724),"",IF('Форма 1'!$AE3724=1,'Форма 1'!$H3724*VLOOKUP('Форма 1'!$F3724,'Придельники с 2022'!$B$4:$X$28,'Форма 1'!$AE$8,0),IF('Форма 1'!$AE3724=2,'Форма 1'!$H3724*VLOOKUP('Форма 1'!$F3724,'Придельники с 2022'!$B$4:$X$28,13,0),IF('Форма 1'!$AE3724=3,'Форма 1'!$H3724*VLOOKUP('Форма 1'!$F3724,'Придельники с 2022'!$B$4:$X$28,12,0)))))</f>
        <v/>
      </c>
      <c r="O3724" s="103" t="str">
        <f>IF(ISNUMBER('Форма 1'!AF3724),'Форма 1'!$H3724*VLOOKUP('Форма 1'!$F3724,'Придельники с 2022'!$B$4:$X$28,'Форма 1'!AF$8),"")</f>
        <v/>
      </c>
      <c r="P3724" s="87"/>
      <c r="Q3724" s="103" t="str">
        <f>IF(ISNUMBER('Форма 1'!AH3724),'Форма 1'!$H3724*VLOOKUP('Форма 1'!$F3724,'Придельники с 2022'!$B$4:$X$28,'Форма 1'!AH$8),"")</f>
        <v/>
      </c>
      <c r="R3724" s="103" t="str">
        <f>IF(ISNUMBER('Форма 1'!AI3724),'Форма 1'!$H3724*VLOOKUP('Форма 1'!$F3724,'Придельники с 2022'!$B$4:$X$28,'Форма 1'!AI$8),"")</f>
        <v/>
      </c>
      <c r="S3724" s="103" t="str">
        <f>IF(ISNUMBER('Форма 1'!AJ3724),'Форма 1'!$H3724*VLOOKUP('Форма 1'!$F3724,'Придельники с 2022'!$B$4:$X$28,'Форма 1'!AJ$8),"")</f>
        <v/>
      </c>
      <c r="T3724" s="87"/>
    </row>
    <row r="3725" spans="1:20">
      <c r="A3725" s="188">
        <f t="shared" si="261"/>
        <v>565</v>
      </c>
      <c r="B3725" s="189" t="s">
        <v>3592</v>
      </c>
      <c r="C3725" s="99">
        <f t="shared" si="262"/>
        <v>2193133</v>
      </c>
      <c r="D3725" s="103" t="str">
        <f>IF(ISNUMBER('Форма 1'!U3725),'Форма 1'!$H3725*VLOOKUP('Форма 1'!$F3725,'Придельники с 2022'!$B$4:$X$28,'Форма 1'!U$8),"")</f>
        <v/>
      </c>
      <c r="E3725" s="103" t="str">
        <f>IF(ISNUMBER('Форма 1'!V3725),'Форма 1'!$H3725*VLOOKUP('Форма 1'!$F3725,'Придельники с 2022'!$B$4:$X$28,'Форма 1'!V$8),"")</f>
        <v/>
      </c>
      <c r="F3725" s="103" t="str">
        <f>IF(ISNUMBER('Форма 1'!W3725),'Форма 1'!$H3725*VLOOKUP('Форма 1'!$F3725,'Придельники с 2022'!$B$4:$X$28,'Форма 1'!W$8),"")</f>
        <v/>
      </c>
      <c r="G3725" s="103">
        <f>IF(ISNUMBER('Форма 1'!X3725),'Форма 1'!$H3725*VLOOKUP('Форма 1'!$F3725,'Придельники с 2022'!$B$4:$X$28,'Форма 1'!X$8),"")</f>
        <v>510407.00000000006</v>
      </c>
      <c r="H3725" s="103" t="str">
        <f>IF(ISNUMBER('Форма 1'!Y3725),'Форма 1'!$H3725*VLOOKUP('Форма 1'!$F3725,'Придельники с 2022'!$B$4:$X$28,'Форма 1'!Y$8),"")</f>
        <v/>
      </c>
      <c r="I3725" s="103" t="str">
        <f>IF(ISNUMBER('Форма 1'!Z3725),'Форма 1'!$H3725*VLOOKUP('Форма 1'!$F3725,'Придельники с 2022'!$B$4:$X$28,'Форма 1'!Z$8),"")</f>
        <v/>
      </c>
      <c r="J3725" s="103">
        <f>IF(ISNUMBER('Форма 1'!AA3725),'Форма 1'!$H3725*VLOOKUP('Форма 1'!$F3725,'Придельники с 2022'!$B$4:$X$28,'Форма 1'!AA$8),"")</f>
        <v>1682726</v>
      </c>
      <c r="K3725" s="90"/>
      <c r="L3725" s="87"/>
      <c r="M3725" s="103" t="str">
        <f>IF(ISNUMBER('Форма 1'!AD3725),'Форма 1'!$H3725*VLOOKUP('Форма 1'!$F3725,'Придельники с 2022'!$B$4:$X$28,'Форма 1'!AD$8),"")</f>
        <v/>
      </c>
      <c r="N3725" s="103" t="str">
        <f>IF(ISBLANK('Форма 1'!$AE3725),"",IF('Форма 1'!$AE3725=1,'Форма 1'!$H3725*VLOOKUP('Форма 1'!$F3725,'Придельники с 2022'!$B$4:$X$28,'Форма 1'!$AE$8,0),IF('Форма 1'!$AE3725=2,'Форма 1'!$H3725*VLOOKUP('Форма 1'!$F3725,'Придельники с 2022'!$B$4:$X$28,13,0),IF('Форма 1'!$AE3725=3,'Форма 1'!$H3725*VLOOKUP('Форма 1'!$F3725,'Придельники с 2022'!$B$4:$X$28,12,0)))))</f>
        <v/>
      </c>
      <c r="O3725" s="103" t="str">
        <f>IF(ISNUMBER('Форма 1'!AF3725),'Форма 1'!$H3725*VLOOKUP('Форма 1'!$F3725,'Придельники с 2022'!$B$4:$X$28,'Форма 1'!AF$8),"")</f>
        <v/>
      </c>
      <c r="P3725" s="87"/>
      <c r="Q3725" s="103" t="str">
        <f>IF(ISNUMBER('Форма 1'!AH3725),'Форма 1'!$H3725*VLOOKUP('Форма 1'!$F3725,'Придельники с 2022'!$B$4:$X$28,'Форма 1'!AH$8),"")</f>
        <v/>
      </c>
      <c r="R3725" s="103" t="str">
        <f>IF(ISNUMBER('Форма 1'!AI3725),'Форма 1'!$H3725*VLOOKUP('Форма 1'!$F3725,'Придельники с 2022'!$B$4:$X$28,'Форма 1'!AI$8),"")</f>
        <v/>
      </c>
      <c r="S3725" s="103" t="str">
        <f>IF(ISNUMBER('Форма 1'!AJ3725),'Форма 1'!$H3725*VLOOKUP('Форма 1'!$F3725,'Придельники с 2022'!$B$4:$X$28,'Форма 1'!AJ$8),"")</f>
        <v/>
      </c>
      <c r="T3725" s="87"/>
    </row>
    <row r="3726" spans="1:20">
      <c r="A3726" s="188">
        <f t="shared" si="261"/>
        <v>566</v>
      </c>
      <c r="B3726" s="189" t="s">
        <v>3593</v>
      </c>
      <c r="C3726" s="99">
        <f t="shared" si="262"/>
        <v>2482533.9960000003</v>
      </c>
      <c r="D3726" s="103">
        <f>IF(ISNUMBER('Форма 1'!U3726),'Форма 1'!$H3726*VLOOKUP('Форма 1'!$F3726,'Придельники с 2022'!$B$4:$X$28,'Форма 1'!U$8),"")</f>
        <v>538658.09400000004</v>
      </c>
      <c r="E3726" s="103" t="str">
        <f>IF(ISNUMBER('Форма 1'!V3726),'Форма 1'!$H3726*VLOOKUP('Форма 1'!$F3726,'Придельники с 2022'!$B$4:$X$28,'Форма 1'!V$8),"")</f>
        <v/>
      </c>
      <c r="F3726" s="103" t="str">
        <f>IF(ISNUMBER('Форма 1'!W3726),'Форма 1'!$H3726*VLOOKUP('Форма 1'!$F3726,'Придельники с 2022'!$B$4:$X$28,'Форма 1'!W$8),"")</f>
        <v/>
      </c>
      <c r="G3726" s="103" t="str">
        <f>IF(ISNUMBER('Форма 1'!X3726),'Форма 1'!$H3726*VLOOKUP('Форма 1'!$F3726,'Придельники с 2022'!$B$4:$X$28,'Форма 1'!X$8),"")</f>
        <v/>
      </c>
      <c r="H3726" s="103" t="str">
        <f>IF(ISNUMBER('Форма 1'!Y3726),'Форма 1'!$H3726*VLOOKUP('Форма 1'!$F3726,'Придельники с 2022'!$B$4:$X$28,'Форма 1'!Y$8),"")</f>
        <v/>
      </c>
      <c r="I3726" s="103" t="str">
        <f>IF(ISNUMBER('Форма 1'!Z3726),'Форма 1'!$H3726*VLOOKUP('Форма 1'!$F3726,'Придельники с 2022'!$B$4:$X$28,'Форма 1'!Z$8),"")</f>
        <v/>
      </c>
      <c r="J3726" s="103" t="str">
        <f>IF(ISNUMBER('Форма 1'!AA3726),'Форма 1'!$H3726*VLOOKUP('Форма 1'!$F3726,'Придельники с 2022'!$B$4:$X$28,'Форма 1'!AA$8),"")</f>
        <v/>
      </c>
      <c r="K3726" s="92"/>
      <c r="L3726" s="88"/>
      <c r="M3726" s="103" t="str">
        <f>IF(ISNUMBER('Форма 1'!AD3726),'Форма 1'!$H3726*VLOOKUP('Форма 1'!$F3726,'Придельники с 2022'!$B$4:$X$28,'Форма 1'!AD$8),"")</f>
        <v/>
      </c>
      <c r="N3726" s="103" t="str">
        <f>IF(ISBLANK('Форма 1'!$AE3726),"",IF('Форма 1'!$AE3726=1,'Форма 1'!$H3726*VLOOKUP('Форма 1'!$F3726,'Придельники с 2022'!$B$4:$X$28,'Форма 1'!$AE$8,0),IF('Форма 1'!$AE3726=2,'Форма 1'!$H3726*VLOOKUP('Форма 1'!$F3726,'Придельники с 2022'!$B$4:$X$28,13,0),IF('Форма 1'!$AE3726=3,'Форма 1'!$H3726*VLOOKUP('Форма 1'!$F3726,'Придельники с 2022'!$B$4:$X$28,12,0)))))</f>
        <v/>
      </c>
      <c r="O3726" s="103" t="str">
        <f>IF(ISNUMBER('Форма 1'!AF3726),'Форма 1'!$H3726*VLOOKUP('Форма 1'!$F3726,'Придельники с 2022'!$B$4:$X$28,'Форма 1'!AF$8),"")</f>
        <v/>
      </c>
      <c r="P3726" s="87"/>
      <c r="Q3726" s="103">
        <f>IF(ISNUMBER('Форма 1'!AH3726),'Форма 1'!$H3726*VLOOKUP('Форма 1'!$F3726,'Придельники с 2022'!$B$4:$X$28,'Форма 1'!AH$8),"")</f>
        <v>1943875.9020000002</v>
      </c>
      <c r="R3726" s="103" t="str">
        <f>IF(ISNUMBER('Форма 1'!AI3726),'Форма 1'!$H3726*VLOOKUP('Форма 1'!$F3726,'Придельники с 2022'!$B$4:$X$28,'Форма 1'!AI$8),"")</f>
        <v/>
      </c>
      <c r="S3726" s="103" t="str">
        <f>IF(ISNUMBER('Форма 1'!AJ3726),'Форма 1'!$H3726*VLOOKUP('Форма 1'!$F3726,'Придельники с 2022'!$B$4:$X$28,'Форма 1'!AJ$8),"")</f>
        <v/>
      </c>
      <c r="T3726" s="88"/>
    </row>
    <row r="3727" spans="1:20">
      <c r="A3727" s="188">
        <f t="shared" si="261"/>
        <v>567</v>
      </c>
      <c r="B3727" s="189" t="s">
        <v>3594</v>
      </c>
      <c r="C3727" s="99">
        <f t="shared" si="262"/>
        <v>2476052.1840000004</v>
      </c>
      <c r="D3727" s="103">
        <f>IF(ISNUMBER('Форма 1'!U3727),'Форма 1'!$H3727*VLOOKUP('Форма 1'!$F3727,'Придельники с 2022'!$B$4:$X$28,'Форма 1'!U$8),"")</f>
        <v>537251.67599999998</v>
      </c>
      <c r="E3727" s="103" t="str">
        <f>IF(ISNUMBER('Форма 1'!V3727),'Форма 1'!$H3727*VLOOKUP('Форма 1'!$F3727,'Придельники с 2022'!$B$4:$X$28,'Форма 1'!V$8),"")</f>
        <v/>
      </c>
      <c r="F3727" s="103" t="str">
        <f>IF(ISNUMBER('Форма 1'!W3727),'Форма 1'!$H3727*VLOOKUP('Форма 1'!$F3727,'Придельники с 2022'!$B$4:$X$28,'Форма 1'!W$8),"")</f>
        <v/>
      </c>
      <c r="G3727" s="103" t="str">
        <f>IF(ISNUMBER('Форма 1'!X3727),'Форма 1'!$H3727*VLOOKUP('Форма 1'!$F3727,'Придельники с 2022'!$B$4:$X$28,'Форма 1'!X$8),"")</f>
        <v/>
      </c>
      <c r="H3727" s="103" t="str">
        <f>IF(ISNUMBER('Форма 1'!Y3727),'Форма 1'!$H3727*VLOOKUP('Форма 1'!$F3727,'Придельники с 2022'!$B$4:$X$28,'Форма 1'!Y$8),"")</f>
        <v/>
      </c>
      <c r="I3727" s="103" t="str">
        <f>IF(ISNUMBER('Форма 1'!Z3727),'Форма 1'!$H3727*VLOOKUP('Форма 1'!$F3727,'Придельники с 2022'!$B$4:$X$28,'Форма 1'!Z$8),"")</f>
        <v/>
      </c>
      <c r="J3727" s="103" t="str">
        <f>IF(ISNUMBER('Форма 1'!AA3727),'Форма 1'!$H3727*VLOOKUP('Форма 1'!$F3727,'Придельники с 2022'!$B$4:$X$28,'Форма 1'!AA$8),"")</f>
        <v/>
      </c>
      <c r="K3727" s="92"/>
      <c r="L3727" s="88"/>
      <c r="M3727" s="103" t="str">
        <f>IF(ISNUMBER('Форма 1'!AD3727),'Форма 1'!$H3727*VLOOKUP('Форма 1'!$F3727,'Придельники с 2022'!$B$4:$X$28,'Форма 1'!AD$8),"")</f>
        <v/>
      </c>
      <c r="N3727" s="103" t="str">
        <f>IF(ISBLANK('Форма 1'!$AE3727),"",IF('Форма 1'!$AE3727=1,'Форма 1'!$H3727*VLOOKUP('Форма 1'!$F3727,'Придельники с 2022'!$B$4:$X$28,'Форма 1'!$AE$8,0),IF('Форма 1'!$AE3727=2,'Форма 1'!$H3727*VLOOKUP('Форма 1'!$F3727,'Придельники с 2022'!$B$4:$X$28,13,0),IF('Форма 1'!$AE3727=3,'Форма 1'!$H3727*VLOOKUP('Форма 1'!$F3727,'Придельники с 2022'!$B$4:$X$28,12,0)))))</f>
        <v/>
      </c>
      <c r="O3727" s="103" t="str">
        <f>IF(ISNUMBER('Форма 1'!AF3727),'Форма 1'!$H3727*VLOOKUP('Форма 1'!$F3727,'Придельники с 2022'!$B$4:$X$28,'Форма 1'!AF$8),"")</f>
        <v/>
      </c>
      <c r="P3727" s="87"/>
      <c r="Q3727" s="103">
        <f>IF(ISNUMBER('Форма 1'!AH3727),'Форма 1'!$H3727*VLOOKUP('Форма 1'!$F3727,'Придельники с 2022'!$B$4:$X$28,'Форма 1'!AH$8),"")</f>
        <v>1938800.5080000001</v>
      </c>
      <c r="R3727" s="103" t="str">
        <f>IF(ISNUMBER('Форма 1'!AI3727),'Форма 1'!$H3727*VLOOKUP('Форма 1'!$F3727,'Придельники с 2022'!$B$4:$X$28,'Форма 1'!AI$8),"")</f>
        <v/>
      </c>
      <c r="S3727" s="103" t="str">
        <f>IF(ISNUMBER('Форма 1'!AJ3727),'Форма 1'!$H3727*VLOOKUP('Форма 1'!$F3727,'Придельники с 2022'!$B$4:$X$28,'Форма 1'!AJ$8),"")</f>
        <v/>
      </c>
      <c r="T3727" s="88"/>
    </row>
    <row r="3728" spans="1:20">
      <c r="A3728" s="188">
        <f t="shared" si="261"/>
        <v>568</v>
      </c>
      <c r="B3728" s="114" t="s">
        <v>5115</v>
      </c>
      <c r="C3728" s="99">
        <f>SUM(D3728:J3728,L3728:T3728)</f>
        <v>1780661.9160000002</v>
      </c>
      <c r="D3728" s="103" t="str">
        <f>IF(ISNUMBER('Форма 1'!U3728),'Форма 1'!$H3728*VLOOKUP('Форма 1'!$F3728,'Придельники с 2022'!$B$4:$X$28,'Форма 1'!U$8),"")</f>
        <v/>
      </c>
      <c r="E3728" s="103" t="str">
        <f>IF(ISNUMBER('Форма 1'!V3728),'Форма 1'!$H3728*VLOOKUP('Форма 1'!$F3728,'Придельники с 2022'!$B$4:$X$28,'Форма 1'!V$8),"")</f>
        <v/>
      </c>
      <c r="F3728" s="103" t="str">
        <f>IF(ISNUMBER('Форма 1'!W3728),'Форма 1'!$H3728*VLOOKUP('Форма 1'!$F3728,'Придельники с 2022'!$B$4:$X$28,'Форма 1'!W$8),"")</f>
        <v/>
      </c>
      <c r="G3728" s="103" t="str">
        <f>IF(ISNUMBER('Форма 1'!X3728),'Форма 1'!$H3728*VLOOKUP('Форма 1'!$F3728,'Придельники с 2022'!$B$4:$X$28,'Форма 1'!X$8),"")</f>
        <v/>
      </c>
      <c r="H3728" s="103" t="str">
        <f>IF(ISNUMBER('Форма 1'!Y3728),'Форма 1'!$H3728*VLOOKUP('Форма 1'!$F3728,'Придельники с 2022'!$B$4:$X$28,'Форма 1'!Y$8),"")</f>
        <v/>
      </c>
      <c r="I3728" s="103" t="str">
        <f>IF(ISNUMBER('Форма 1'!Z3728),'Форма 1'!$H3728*VLOOKUP('Форма 1'!$F3728,'Придельники с 2022'!$B$4:$X$28,'Форма 1'!Z$8),"")</f>
        <v/>
      </c>
      <c r="J3728" s="103" t="str">
        <f>IF(ISNUMBER('Форма 1'!AA3728),'Форма 1'!$H3728*VLOOKUP('Форма 1'!$F3728,'Придельники с 2022'!$B$4:$X$28,'Форма 1'!AA$8),"")</f>
        <v/>
      </c>
      <c r="K3728" s="90"/>
      <c r="L3728" s="87"/>
      <c r="M3728" s="103" t="str">
        <f>IF(ISNUMBER('Форма 1'!AD3728),'Форма 1'!$H3728*VLOOKUP('Форма 1'!$F3728,'Придельники с 2022'!$B$4:$X$28,'Форма 1'!AD$8),"")</f>
        <v/>
      </c>
      <c r="N3728" s="103" t="str">
        <f>IF(ISBLANK('Форма 1'!$AE3728),"",IF('Форма 1'!$AE3728=1,'Форма 1'!$H3728*VLOOKUP('Форма 1'!$F3728,'Придельники с 2022'!$B$4:$X$28,'Форма 1'!$AE$8,0),IF('Форма 1'!$AE3728=2,'Форма 1'!$H3728*VLOOKUP('Форма 1'!$F3728,'Придельники с 2022'!$B$4:$X$28,13,0),IF('Форма 1'!$AE3728=3,'Форма 1'!$H3728*VLOOKUP('Форма 1'!$F3728,'Придельники с 2022'!$B$4:$X$28,12,0)))))</f>
        <v/>
      </c>
      <c r="O3728" s="103" t="str">
        <f>IF(ISNUMBER('Форма 1'!AF3728),'Форма 1'!$H3728*VLOOKUP('Форма 1'!$F3728,'Придельники с 2022'!$B$4:$X$28,'Форма 1'!AF$8),"")</f>
        <v/>
      </c>
      <c r="P3728" s="87"/>
      <c r="Q3728" s="103">
        <f>IF(ISNUMBER('Форма 1'!AH3728),'Форма 1'!$H3728*VLOOKUP('Форма 1'!$F3728,'Придельники с 2022'!$B$4:$X$28,'Форма 1'!AH$8),"")</f>
        <v>1780661.9160000002</v>
      </c>
      <c r="R3728" s="103" t="str">
        <f>IF(ISNUMBER('Форма 1'!AI3728),'Форма 1'!$H3728*VLOOKUP('Форма 1'!$F3728,'Придельники с 2022'!$B$4:$X$28,'Форма 1'!AI$8),"")</f>
        <v/>
      </c>
      <c r="S3728" s="103" t="str">
        <f>IF(ISNUMBER('Форма 1'!AJ3728),'Форма 1'!$H3728*VLOOKUP('Форма 1'!$F3728,'Придельники с 2022'!$B$4:$X$28,'Форма 1'!AJ$8),"")</f>
        <v/>
      </c>
      <c r="T3728" s="87"/>
    </row>
    <row r="3729" spans="1:20">
      <c r="A3729" s="188">
        <f t="shared" si="261"/>
        <v>569</v>
      </c>
      <c r="B3729" s="189" t="s">
        <v>3595</v>
      </c>
      <c r="C3729" s="99">
        <f>SUM(D3729:J3729,L3729:T3729)</f>
        <v>8947628.5179999992</v>
      </c>
      <c r="D3729" s="103" t="str">
        <f>IF(ISNUMBER('Форма 1'!U3729),'Форма 1'!$H3729*VLOOKUP('Форма 1'!$F3729,'Придельники с 2022'!$B$4:$X$28,'Форма 1'!U$8),"")</f>
        <v/>
      </c>
      <c r="E3729" s="103" t="str">
        <f>IF(ISNUMBER('Форма 1'!V3729),'Форма 1'!$H3729*VLOOKUP('Форма 1'!$F3729,'Придельники с 2022'!$B$4:$X$28,'Форма 1'!V$8),"")</f>
        <v/>
      </c>
      <c r="F3729" s="103" t="str">
        <f>IF(ISNUMBER('Форма 1'!W3729),'Форма 1'!$H3729*VLOOKUP('Форма 1'!$F3729,'Придельники с 2022'!$B$4:$X$28,'Форма 1'!W$8),"")</f>
        <v/>
      </c>
      <c r="G3729" s="103" t="str">
        <f>IF(ISNUMBER('Форма 1'!X3729),'Форма 1'!$H3729*VLOOKUP('Форма 1'!$F3729,'Придельники с 2022'!$B$4:$X$28,'Форма 1'!X$8),"")</f>
        <v/>
      </c>
      <c r="H3729" s="103" t="str">
        <f>IF(ISNUMBER('Форма 1'!Y3729),'Форма 1'!$H3729*VLOOKUP('Форма 1'!$F3729,'Придельники с 2022'!$B$4:$X$28,'Форма 1'!Y$8),"")</f>
        <v/>
      </c>
      <c r="I3729" s="103" t="str">
        <f>IF(ISNUMBER('Форма 1'!Z3729),'Форма 1'!$H3729*VLOOKUP('Форма 1'!$F3729,'Придельники с 2022'!$B$4:$X$28,'Форма 1'!Z$8),"")</f>
        <v/>
      </c>
      <c r="J3729" s="103" t="str">
        <f>IF(ISNUMBER('Форма 1'!AA3729),'Форма 1'!$H3729*VLOOKUP('Форма 1'!$F3729,'Придельники с 2022'!$B$4:$X$28,'Форма 1'!AA$8),"")</f>
        <v/>
      </c>
      <c r="K3729" s="90"/>
      <c r="L3729" s="87"/>
      <c r="M3729" s="103">
        <f>IF(ISNUMBER('Форма 1'!AD3729),'Форма 1'!$H3729*VLOOKUP('Форма 1'!$F3729,'Придельники с 2022'!$B$4:$X$28,'Форма 1'!AD$8),"")</f>
        <v>8947628.5179999992</v>
      </c>
      <c r="N3729" s="103" t="str">
        <f>IF(ISBLANK('Форма 1'!$AE3729),"",IF('Форма 1'!$AE3729=1,'Форма 1'!$H3729*VLOOKUP('Форма 1'!$F3729,'Придельники с 2022'!$B$4:$X$28,'Форма 1'!$AE$8,0),IF('Форма 1'!$AE3729=2,'Форма 1'!$H3729*VLOOKUP('Форма 1'!$F3729,'Придельники с 2022'!$B$4:$X$28,13,0),IF('Форма 1'!$AE3729=3,'Форма 1'!$H3729*VLOOKUP('Форма 1'!$F3729,'Придельники с 2022'!$B$4:$X$28,12,0)))))</f>
        <v/>
      </c>
      <c r="O3729" s="103" t="str">
        <f>IF(ISNUMBER('Форма 1'!AF3729),'Форма 1'!$H3729*VLOOKUP('Форма 1'!$F3729,'Придельники с 2022'!$B$4:$X$28,'Форма 1'!AF$8),"")</f>
        <v/>
      </c>
      <c r="P3729" s="87"/>
      <c r="Q3729" s="103" t="str">
        <f>IF(ISNUMBER('Форма 1'!AH3729),'Форма 1'!$H3729*VLOOKUP('Форма 1'!$F3729,'Придельники с 2022'!$B$4:$X$28,'Форма 1'!AH$8),"")</f>
        <v/>
      </c>
      <c r="R3729" s="103" t="str">
        <f>IF(ISNUMBER('Форма 1'!AI3729),'Форма 1'!$H3729*VLOOKUP('Форма 1'!$F3729,'Придельники с 2022'!$B$4:$X$28,'Форма 1'!AI$8),"")</f>
        <v/>
      </c>
      <c r="S3729" s="103" t="str">
        <f>IF(ISNUMBER('Форма 1'!AJ3729),'Форма 1'!$H3729*VLOOKUP('Форма 1'!$F3729,'Придельники с 2022'!$B$4:$X$28,'Форма 1'!AJ$8),"")</f>
        <v/>
      </c>
      <c r="T3729" s="87"/>
    </row>
    <row r="3730" spans="1:20">
      <c r="A3730" s="188">
        <f t="shared" si="261"/>
        <v>570</v>
      </c>
      <c r="B3730" s="189" t="s">
        <v>3596</v>
      </c>
      <c r="C3730" s="99">
        <f t="shared" si="262"/>
        <v>8983946.5999999996</v>
      </c>
      <c r="D3730" s="103" t="str">
        <f>IF(ISNUMBER('Форма 1'!U3730),'Форма 1'!$H3730*VLOOKUP('Форма 1'!$F3730,'Придельники с 2022'!$B$4:$X$28,'Форма 1'!U$8),"")</f>
        <v/>
      </c>
      <c r="E3730" s="103" t="str">
        <f>IF(ISNUMBER('Форма 1'!V3730),'Форма 1'!$H3730*VLOOKUP('Форма 1'!$F3730,'Придельники с 2022'!$B$4:$X$28,'Форма 1'!V$8),"")</f>
        <v/>
      </c>
      <c r="F3730" s="103" t="str">
        <f>IF(ISNUMBER('Форма 1'!W3730),'Форма 1'!$H3730*VLOOKUP('Форма 1'!$F3730,'Придельники с 2022'!$B$4:$X$28,'Форма 1'!W$8),"")</f>
        <v/>
      </c>
      <c r="G3730" s="103" t="str">
        <f>IF(ISNUMBER('Форма 1'!X3730),'Форма 1'!$H3730*VLOOKUP('Форма 1'!$F3730,'Придельники с 2022'!$B$4:$X$28,'Форма 1'!X$8),"")</f>
        <v/>
      </c>
      <c r="H3730" s="103" t="str">
        <f>IF(ISNUMBER('Форма 1'!Y3730),'Форма 1'!$H3730*VLOOKUP('Форма 1'!$F3730,'Придельники с 2022'!$B$4:$X$28,'Форма 1'!Y$8),"")</f>
        <v/>
      </c>
      <c r="I3730" s="103" t="str">
        <f>IF(ISNUMBER('Форма 1'!Z3730),'Форма 1'!$H3730*VLOOKUP('Форма 1'!$F3730,'Придельники с 2022'!$B$4:$X$28,'Форма 1'!Z$8),"")</f>
        <v/>
      </c>
      <c r="J3730" s="103" t="str">
        <f>IF(ISNUMBER('Форма 1'!AA3730),'Форма 1'!$H3730*VLOOKUP('Форма 1'!$F3730,'Придельники с 2022'!$B$4:$X$28,'Форма 1'!AA$8),"")</f>
        <v/>
      </c>
      <c r="K3730" s="90"/>
      <c r="L3730" s="87"/>
      <c r="M3730" s="103">
        <f>IF(ISNUMBER('Форма 1'!AD3730),'Форма 1'!$H3730*VLOOKUP('Форма 1'!$F3730,'Придельники с 2022'!$B$4:$X$28,'Форма 1'!AD$8),"")</f>
        <v>8983946.5999999996</v>
      </c>
      <c r="N3730" s="103" t="str">
        <f>IF(ISBLANK('Форма 1'!$AE3730),"",IF('Форма 1'!$AE3730=1,'Форма 1'!$H3730*VLOOKUP('Форма 1'!$F3730,'Придельники с 2022'!$B$4:$X$28,'Форма 1'!$AE$8,0),IF('Форма 1'!$AE3730=2,'Форма 1'!$H3730*VLOOKUP('Форма 1'!$F3730,'Придельники с 2022'!$B$4:$X$28,13,0),IF('Форма 1'!$AE3730=3,'Форма 1'!$H3730*VLOOKUP('Форма 1'!$F3730,'Придельники с 2022'!$B$4:$X$28,12,0)))))</f>
        <v/>
      </c>
      <c r="O3730" s="103" t="str">
        <f>IF(ISNUMBER('Форма 1'!AF3730),'Форма 1'!$H3730*VLOOKUP('Форма 1'!$F3730,'Придельники с 2022'!$B$4:$X$28,'Форма 1'!AF$8),"")</f>
        <v/>
      </c>
      <c r="P3730" s="87"/>
      <c r="Q3730" s="103" t="str">
        <f>IF(ISNUMBER('Форма 1'!AH3730),'Форма 1'!$H3730*VLOOKUP('Форма 1'!$F3730,'Придельники с 2022'!$B$4:$X$28,'Форма 1'!AH$8),"")</f>
        <v/>
      </c>
      <c r="R3730" s="103" t="str">
        <f>IF(ISNUMBER('Форма 1'!AI3730),'Форма 1'!$H3730*VLOOKUP('Форма 1'!$F3730,'Придельники с 2022'!$B$4:$X$28,'Форма 1'!AI$8),"")</f>
        <v/>
      </c>
      <c r="S3730" s="103" t="str">
        <f>IF(ISNUMBER('Форма 1'!AJ3730),'Форма 1'!$H3730*VLOOKUP('Форма 1'!$F3730,'Придельники с 2022'!$B$4:$X$28,'Форма 1'!AJ$8),"")</f>
        <v/>
      </c>
      <c r="T3730" s="87"/>
    </row>
    <row r="3731" spans="1:20">
      <c r="A3731" s="188">
        <f t="shared" si="261"/>
        <v>571</v>
      </c>
      <c r="B3731" s="189" t="s">
        <v>3597</v>
      </c>
      <c r="C3731" s="99">
        <f t="shared" si="262"/>
        <v>7398375.5989999995</v>
      </c>
      <c r="D3731" s="103" t="str">
        <f>IF(ISNUMBER('Форма 1'!U3731),'Форма 1'!$H3731*VLOOKUP('Форма 1'!$F3731,'Придельники с 2022'!$B$4:$X$28,'Форма 1'!U$8),"")</f>
        <v/>
      </c>
      <c r="E3731" s="103" t="str">
        <f>IF(ISNUMBER('Форма 1'!V3731),'Форма 1'!$H3731*VLOOKUP('Форма 1'!$F3731,'Придельники с 2022'!$B$4:$X$28,'Форма 1'!V$8),"")</f>
        <v/>
      </c>
      <c r="F3731" s="103" t="str">
        <f>IF(ISNUMBER('Форма 1'!W3731),'Форма 1'!$H3731*VLOOKUP('Форма 1'!$F3731,'Придельники с 2022'!$B$4:$X$28,'Форма 1'!W$8),"")</f>
        <v/>
      </c>
      <c r="G3731" s="103" t="str">
        <f>IF(ISNUMBER('Форма 1'!X3731),'Форма 1'!$H3731*VLOOKUP('Форма 1'!$F3731,'Придельники с 2022'!$B$4:$X$28,'Форма 1'!X$8),"")</f>
        <v/>
      </c>
      <c r="H3731" s="103" t="str">
        <f>IF(ISNUMBER('Форма 1'!Y3731),'Форма 1'!$H3731*VLOOKUP('Форма 1'!$F3731,'Придельники с 2022'!$B$4:$X$28,'Форма 1'!Y$8),"")</f>
        <v/>
      </c>
      <c r="I3731" s="103" t="str">
        <f>IF(ISNUMBER('Форма 1'!Z3731),'Форма 1'!$H3731*VLOOKUP('Форма 1'!$F3731,'Придельники с 2022'!$B$4:$X$28,'Форма 1'!Z$8),"")</f>
        <v/>
      </c>
      <c r="J3731" s="103" t="str">
        <f>IF(ISNUMBER('Форма 1'!AA3731),'Форма 1'!$H3731*VLOOKUP('Форма 1'!$F3731,'Придельники с 2022'!$B$4:$X$28,'Форма 1'!AA$8),"")</f>
        <v/>
      </c>
      <c r="K3731" s="90"/>
      <c r="L3731" s="87"/>
      <c r="M3731" s="103">
        <f>IF(ISNUMBER('Форма 1'!AD3731),'Форма 1'!$H3731*VLOOKUP('Форма 1'!$F3731,'Придельники с 2022'!$B$4:$X$28,'Форма 1'!AD$8),"")</f>
        <v>7398375.5989999995</v>
      </c>
      <c r="N3731" s="103" t="str">
        <f>IF(ISBLANK('Форма 1'!$AE3731),"",IF('Форма 1'!$AE3731=1,'Форма 1'!$H3731*VLOOKUP('Форма 1'!$F3731,'Придельники с 2022'!$B$4:$X$28,'Форма 1'!$AE$8,0),IF('Форма 1'!$AE3731=2,'Форма 1'!$H3731*VLOOKUP('Форма 1'!$F3731,'Придельники с 2022'!$B$4:$X$28,13,0),IF('Форма 1'!$AE3731=3,'Форма 1'!$H3731*VLOOKUP('Форма 1'!$F3731,'Придельники с 2022'!$B$4:$X$28,12,0)))))</f>
        <v/>
      </c>
      <c r="O3731" s="103" t="str">
        <f>IF(ISNUMBER('Форма 1'!AF3731),'Форма 1'!$H3731*VLOOKUP('Форма 1'!$F3731,'Придельники с 2022'!$B$4:$X$28,'Форма 1'!AF$8),"")</f>
        <v/>
      </c>
      <c r="P3731" s="87"/>
      <c r="Q3731" s="103" t="str">
        <f>IF(ISNUMBER('Форма 1'!AH3731),'Форма 1'!$H3731*VLOOKUP('Форма 1'!$F3731,'Придельники с 2022'!$B$4:$X$28,'Форма 1'!AH$8),"")</f>
        <v/>
      </c>
      <c r="R3731" s="103" t="str">
        <f>IF(ISNUMBER('Форма 1'!AI3731),'Форма 1'!$H3731*VLOOKUP('Форма 1'!$F3731,'Придельники с 2022'!$B$4:$X$28,'Форма 1'!AI$8),"")</f>
        <v/>
      </c>
      <c r="S3731" s="103" t="str">
        <f>IF(ISNUMBER('Форма 1'!AJ3731),'Форма 1'!$H3731*VLOOKUP('Форма 1'!$F3731,'Придельники с 2022'!$B$4:$X$28,'Форма 1'!AJ$8),"")</f>
        <v/>
      </c>
      <c r="T3731" s="87"/>
    </row>
    <row r="3732" spans="1:20">
      <c r="A3732" s="188">
        <f t="shared" si="261"/>
        <v>572</v>
      </c>
      <c r="B3732" s="189" t="s">
        <v>3598</v>
      </c>
      <c r="C3732" s="99">
        <f t="shared" si="262"/>
        <v>9036512.2449999992</v>
      </c>
      <c r="D3732" s="103" t="str">
        <f>IF(ISNUMBER('Форма 1'!U3732),'Форма 1'!$H3732*VLOOKUP('Форма 1'!$F3732,'Придельники с 2022'!$B$4:$X$28,'Форма 1'!U$8),"")</f>
        <v/>
      </c>
      <c r="E3732" s="103" t="str">
        <f>IF(ISNUMBER('Форма 1'!V3732),'Форма 1'!$H3732*VLOOKUP('Форма 1'!$F3732,'Придельники с 2022'!$B$4:$X$28,'Форма 1'!V$8),"")</f>
        <v/>
      </c>
      <c r="F3732" s="103" t="str">
        <f>IF(ISNUMBER('Форма 1'!W3732),'Форма 1'!$H3732*VLOOKUP('Форма 1'!$F3732,'Придельники с 2022'!$B$4:$X$28,'Форма 1'!W$8),"")</f>
        <v/>
      </c>
      <c r="G3732" s="103" t="str">
        <f>IF(ISNUMBER('Форма 1'!X3732),'Форма 1'!$H3732*VLOOKUP('Форма 1'!$F3732,'Придельники с 2022'!$B$4:$X$28,'Форма 1'!X$8),"")</f>
        <v/>
      </c>
      <c r="H3732" s="103" t="str">
        <f>IF(ISNUMBER('Форма 1'!Y3732),'Форма 1'!$H3732*VLOOKUP('Форма 1'!$F3732,'Придельники с 2022'!$B$4:$X$28,'Форма 1'!Y$8),"")</f>
        <v/>
      </c>
      <c r="I3732" s="103" t="str">
        <f>IF(ISNUMBER('Форма 1'!Z3732),'Форма 1'!$H3732*VLOOKUP('Форма 1'!$F3732,'Придельники с 2022'!$B$4:$X$28,'Форма 1'!Z$8),"")</f>
        <v/>
      </c>
      <c r="J3732" s="103" t="str">
        <f>IF(ISNUMBER('Форма 1'!AA3732),'Форма 1'!$H3732*VLOOKUP('Форма 1'!$F3732,'Придельники с 2022'!$B$4:$X$28,'Форма 1'!AA$8),"")</f>
        <v/>
      </c>
      <c r="K3732" s="90"/>
      <c r="L3732" s="87"/>
      <c r="M3732" s="103">
        <f>IF(ISNUMBER('Форма 1'!AD3732),'Форма 1'!$H3732*VLOOKUP('Форма 1'!$F3732,'Придельники с 2022'!$B$4:$X$28,'Форма 1'!AD$8),"")</f>
        <v>9036512.2449999992</v>
      </c>
      <c r="N3732" s="103" t="str">
        <f>IF(ISBLANK('Форма 1'!$AE3732),"",IF('Форма 1'!$AE3732=1,'Форма 1'!$H3732*VLOOKUP('Форма 1'!$F3732,'Придельники с 2022'!$B$4:$X$28,'Форма 1'!$AE$8,0),IF('Форма 1'!$AE3732=2,'Форма 1'!$H3732*VLOOKUP('Форма 1'!$F3732,'Придельники с 2022'!$B$4:$X$28,13,0),IF('Форма 1'!$AE3732=3,'Форма 1'!$H3732*VLOOKUP('Форма 1'!$F3732,'Придельники с 2022'!$B$4:$X$28,12,0)))))</f>
        <v/>
      </c>
      <c r="O3732" s="103" t="str">
        <f>IF(ISNUMBER('Форма 1'!AF3732),'Форма 1'!$H3732*VLOOKUP('Форма 1'!$F3732,'Придельники с 2022'!$B$4:$X$28,'Форма 1'!AF$8),"")</f>
        <v/>
      </c>
      <c r="P3732" s="87"/>
      <c r="Q3732" s="103" t="str">
        <f>IF(ISNUMBER('Форма 1'!AH3732),'Форма 1'!$H3732*VLOOKUP('Форма 1'!$F3732,'Придельники с 2022'!$B$4:$X$28,'Форма 1'!AH$8),"")</f>
        <v/>
      </c>
      <c r="R3732" s="103" t="str">
        <f>IF(ISNUMBER('Форма 1'!AI3732),'Форма 1'!$H3732*VLOOKUP('Форма 1'!$F3732,'Придельники с 2022'!$B$4:$X$28,'Форма 1'!AI$8),"")</f>
        <v/>
      </c>
      <c r="S3732" s="103" t="str">
        <f>IF(ISNUMBER('Форма 1'!AJ3732),'Форма 1'!$H3732*VLOOKUP('Форма 1'!$F3732,'Придельники с 2022'!$B$4:$X$28,'Форма 1'!AJ$8),"")</f>
        <v/>
      </c>
      <c r="T3732" s="87"/>
    </row>
    <row r="3733" spans="1:20">
      <c r="A3733" s="188">
        <f t="shared" si="261"/>
        <v>573</v>
      </c>
      <c r="B3733" s="189" t="s">
        <v>3599</v>
      </c>
      <c r="C3733" s="99">
        <f t="shared" si="262"/>
        <v>9078564.7609999999</v>
      </c>
      <c r="D3733" s="103" t="str">
        <f>IF(ISNUMBER('Форма 1'!U3733),'Форма 1'!$H3733*VLOOKUP('Форма 1'!$F3733,'Придельники с 2022'!$B$4:$X$28,'Форма 1'!U$8),"")</f>
        <v/>
      </c>
      <c r="E3733" s="103" t="str">
        <f>IF(ISNUMBER('Форма 1'!V3733),'Форма 1'!$H3733*VLOOKUP('Форма 1'!$F3733,'Придельники с 2022'!$B$4:$X$28,'Форма 1'!V$8),"")</f>
        <v/>
      </c>
      <c r="F3733" s="103" t="str">
        <f>IF(ISNUMBER('Форма 1'!W3733),'Форма 1'!$H3733*VLOOKUP('Форма 1'!$F3733,'Придельники с 2022'!$B$4:$X$28,'Форма 1'!W$8),"")</f>
        <v/>
      </c>
      <c r="G3733" s="103" t="str">
        <f>IF(ISNUMBER('Форма 1'!X3733),'Форма 1'!$H3733*VLOOKUP('Форма 1'!$F3733,'Придельники с 2022'!$B$4:$X$28,'Форма 1'!X$8),"")</f>
        <v/>
      </c>
      <c r="H3733" s="103" t="str">
        <f>IF(ISNUMBER('Форма 1'!Y3733),'Форма 1'!$H3733*VLOOKUP('Форма 1'!$F3733,'Придельники с 2022'!$B$4:$X$28,'Форма 1'!Y$8),"")</f>
        <v/>
      </c>
      <c r="I3733" s="103" t="str">
        <f>IF(ISNUMBER('Форма 1'!Z3733),'Форма 1'!$H3733*VLOOKUP('Форма 1'!$F3733,'Придельники с 2022'!$B$4:$X$28,'Форма 1'!Z$8),"")</f>
        <v/>
      </c>
      <c r="J3733" s="103" t="str">
        <f>IF(ISNUMBER('Форма 1'!AA3733),'Форма 1'!$H3733*VLOOKUP('Форма 1'!$F3733,'Придельники с 2022'!$B$4:$X$28,'Форма 1'!AA$8),"")</f>
        <v/>
      </c>
      <c r="K3733" s="90"/>
      <c r="L3733" s="87"/>
      <c r="M3733" s="103">
        <f>IF(ISNUMBER('Форма 1'!AD3733),'Форма 1'!$H3733*VLOOKUP('Форма 1'!$F3733,'Придельники с 2022'!$B$4:$X$28,'Форма 1'!AD$8),"")</f>
        <v>9078564.7609999999</v>
      </c>
      <c r="N3733" s="103" t="str">
        <f>IF(ISBLANK('Форма 1'!$AE3733),"",IF('Форма 1'!$AE3733=1,'Форма 1'!$H3733*VLOOKUP('Форма 1'!$F3733,'Придельники с 2022'!$B$4:$X$28,'Форма 1'!$AE$8,0),IF('Форма 1'!$AE3733=2,'Форма 1'!$H3733*VLOOKUP('Форма 1'!$F3733,'Придельники с 2022'!$B$4:$X$28,13,0),IF('Форма 1'!$AE3733=3,'Форма 1'!$H3733*VLOOKUP('Форма 1'!$F3733,'Придельники с 2022'!$B$4:$X$28,12,0)))))</f>
        <v/>
      </c>
      <c r="O3733" s="103" t="str">
        <f>IF(ISNUMBER('Форма 1'!AF3733),'Форма 1'!$H3733*VLOOKUP('Форма 1'!$F3733,'Придельники с 2022'!$B$4:$X$28,'Форма 1'!AF$8),"")</f>
        <v/>
      </c>
      <c r="P3733" s="87"/>
      <c r="Q3733" s="103" t="str">
        <f>IF(ISNUMBER('Форма 1'!AH3733),'Форма 1'!$H3733*VLOOKUP('Форма 1'!$F3733,'Придельники с 2022'!$B$4:$X$28,'Форма 1'!AH$8),"")</f>
        <v/>
      </c>
      <c r="R3733" s="103" t="str">
        <f>IF(ISNUMBER('Форма 1'!AI3733),'Форма 1'!$H3733*VLOOKUP('Форма 1'!$F3733,'Придельники с 2022'!$B$4:$X$28,'Форма 1'!AI$8),"")</f>
        <v/>
      </c>
      <c r="S3733" s="103" t="str">
        <f>IF(ISNUMBER('Форма 1'!AJ3733),'Форма 1'!$H3733*VLOOKUP('Форма 1'!$F3733,'Придельники с 2022'!$B$4:$X$28,'Форма 1'!AJ$8),"")</f>
        <v/>
      </c>
      <c r="T3733" s="87"/>
    </row>
    <row r="3734" spans="1:20">
      <c r="A3734" s="188">
        <f t="shared" si="261"/>
        <v>574</v>
      </c>
      <c r="B3734" s="189" t="s">
        <v>3600</v>
      </c>
      <c r="C3734" s="99">
        <f t="shared" si="262"/>
        <v>9081431.9780000001</v>
      </c>
      <c r="D3734" s="103" t="str">
        <f>IF(ISNUMBER('Форма 1'!U3734),'Форма 1'!$H3734*VLOOKUP('Форма 1'!$F3734,'Придельники с 2022'!$B$4:$X$28,'Форма 1'!U$8),"")</f>
        <v/>
      </c>
      <c r="E3734" s="103" t="str">
        <f>IF(ISNUMBER('Форма 1'!V3734),'Форма 1'!$H3734*VLOOKUP('Форма 1'!$F3734,'Придельники с 2022'!$B$4:$X$28,'Форма 1'!V$8),"")</f>
        <v/>
      </c>
      <c r="F3734" s="103" t="str">
        <f>IF(ISNUMBER('Форма 1'!W3734),'Форма 1'!$H3734*VLOOKUP('Форма 1'!$F3734,'Придельники с 2022'!$B$4:$X$28,'Форма 1'!W$8),"")</f>
        <v/>
      </c>
      <c r="G3734" s="103" t="str">
        <f>IF(ISNUMBER('Форма 1'!X3734),'Форма 1'!$H3734*VLOOKUP('Форма 1'!$F3734,'Придельники с 2022'!$B$4:$X$28,'Форма 1'!X$8),"")</f>
        <v/>
      </c>
      <c r="H3734" s="103" t="str">
        <f>IF(ISNUMBER('Форма 1'!Y3734),'Форма 1'!$H3734*VLOOKUP('Форма 1'!$F3734,'Придельники с 2022'!$B$4:$X$28,'Форма 1'!Y$8),"")</f>
        <v/>
      </c>
      <c r="I3734" s="103" t="str">
        <f>IF(ISNUMBER('Форма 1'!Z3734),'Форма 1'!$H3734*VLOOKUP('Форма 1'!$F3734,'Придельники с 2022'!$B$4:$X$28,'Форма 1'!Z$8),"")</f>
        <v/>
      </c>
      <c r="J3734" s="103" t="str">
        <f>IF(ISNUMBER('Форма 1'!AA3734),'Форма 1'!$H3734*VLOOKUP('Форма 1'!$F3734,'Придельники с 2022'!$B$4:$X$28,'Форма 1'!AA$8),"")</f>
        <v/>
      </c>
      <c r="K3734" s="90"/>
      <c r="L3734" s="87"/>
      <c r="M3734" s="103">
        <f>IF(ISNUMBER('Форма 1'!AD3734),'Форма 1'!$H3734*VLOOKUP('Форма 1'!$F3734,'Придельники с 2022'!$B$4:$X$28,'Форма 1'!AD$8),"")</f>
        <v>9081431.9780000001</v>
      </c>
      <c r="N3734" s="103" t="str">
        <f>IF(ISBLANK('Форма 1'!$AE3734),"",IF('Форма 1'!$AE3734=1,'Форма 1'!$H3734*VLOOKUP('Форма 1'!$F3734,'Придельники с 2022'!$B$4:$X$28,'Форма 1'!$AE$8,0),IF('Форма 1'!$AE3734=2,'Форма 1'!$H3734*VLOOKUP('Форма 1'!$F3734,'Придельники с 2022'!$B$4:$X$28,13,0),IF('Форма 1'!$AE3734=3,'Форма 1'!$H3734*VLOOKUP('Форма 1'!$F3734,'Придельники с 2022'!$B$4:$X$28,12,0)))))</f>
        <v/>
      </c>
      <c r="O3734" s="103" t="str">
        <f>IF(ISNUMBER('Форма 1'!AF3734),'Форма 1'!$H3734*VLOOKUP('Форма 1'!$F3734,'Придельники с 2022'!$B$4:$X$28,'Форма 1'!AF$8),"")</f>
        <v/>
      </c>
      <c r="P3734" s="87"/>
      <c r="Q3734" s="103" t="str">
        <f>IF(ISNUMBER('Форма 1'!AH3734),'Форма 1'!$H3734*VLOOKUP('Форма 1'!$F3734,'Придельники с 2022'!$B$4:$X$28,'Форма 1'!AH$8),"")</f>
        <v/>
      </c>
      <c r="R3734" s="103" t="str">
        <f>IF(ISNUMBER('Форма 1'!AI3734),'Форма 1'!$H3734*VLOOKUP('Форма 1'!$F3734,'Придельники с 2022'!$B$4:$X$28,'Форма 1'!AI$8),"")</f>
        <v/>
      </c>
      <c r="S3734" s="103" t="str">
        <f>IF(ISNUMBER('Форма 1'!AJ3734),'Форма 1'!$H3734*VLOOKUP('Форма 1'!$F3734,'Придельники с 2022'!$B$4:$X$28,'Форма 1'!AJ$8),"")</f>
        <v/>
      </c>
      <c r="T3734" s="87"/>
    </row>
    <row r="3735" spans="1:20">
      <c r="A3735" s="188">
        <f t="shared" si="261"/>
        <v>575</v>
      </c>
      <c r="B3735" s="189" t="s">
        <v>3601</v>
      </c>
      <c r="C3735" s="99">
        <f t="shared" si="262"/>
        <v>9239128.9130000006</v>
      </c>
      <c r="D3735" s="103" t="str">
        <f>IF(ISNUMBER('Форма 1'!U3735),'Форма 1'!$H3735*VLOOKUP('Форма 1'!$F3735,'Придельники с 2022'!$B$4:$X$28,'Форма 1'!U$8),"")</f>
        <v/>
      </c>
      <c r="E3735" s="103" t="str">
        <f>IF(ISNUMBER('Форма 1'!V3735),'Форма 1'!$H3735*VLOOKUP('Форма 1'!$F3735,'Придельники с 2022'!$B$4:$X$28,'Форма 1'!V$8),"")</f>
        <v/>
      </c>
      <c r="F3735" s="103" t="str">
        <f>IF(ISNUMBER('Форма 1'!W3735),'Форма 1'!$H3735*VLOOKUP('Форма 1'!$F3735,'Придельники с 2022'!$B$4:$X$28,'Форма 1'!W$8),"")</f>
        <v/>
      </c>
      <c r="G3735" s="103" t="str">
        <f>IF(ISNUMBER('Форма 1'!X3735),'Форма 1'!$H3735*VLOOKUP('Форма 1'!$F3735,'Придельники с 2022'!$B$4:$X$28,'Форма 1'!X$8),"")</f>
        <v/>
      </c>
      <c r="H3735" s="103" t="str">
        <f>IF(ISNUMBER('Форма 1'!Y3735),'Форма 1'!$H3735*VLOOKUP('Форма 1'!$F3735,'Придельники с 2022'!$B$4:$X$28,'Форма 1'!Y$8),"")</f>
        <v/>
      </c>
      <c r="I3735" s="103" t="str">
        <f>IF(ISNUMBER('Форма 1'!Z3735),'Форма 1'!$H3735*VLOOKUP('Форма 1'!$F3735,'Придельники с 2022'!$B$4:$X$28,'Форма 1'!Z$8),"")</f>
        <v/>
      </c>
      <c r="J3735" s="103" t="str">
        <f>IF(ISNUMBER('Форма 1'!AA3735),'Форма 1'!$H3735*VLOOKUP('Форма 1'!$F3735,'Придельники с 2022'!$B$4:$X$28,'Форма 1'!AA$8),"")</f>
        <v/>
      </c>
      <c r="K3735" s="90"/>
      <c r="L3735" s="87"/>
      <c r="M3735" s="103">
        <f>IF(ISNUMBER('Форма 1'!AD3735),'Форма 1'!$H3735*VLOOKUP('Форма 1'!$F3735,'Придельники с 2022'!$B$4:$X$28,'Форма 1'!AD$8),"")</f>
        <v>9239128.9130000006</v>
      </c>
      <c r="N3735" s="103" t="str">
        <f>IF(ISBLANK('Форма 1'!$AE3735),"",IF('Форма 1'!$AE3735=1,'Форма 1'!$H3735*VLOOKUP('Форма 1'!$F3735,'Придельники с 2022'!$B$4:$X$28,'Форма 1'!$AE$8,0),IF('Форма 1'!$AE3735=2,'Форма 1'!$H3735*VLOOKUP('Форма 1'!$F3735,'Придельники с 2022'!$B$4:$X$28,13,0),IF('Форма 1'!$AE3735=3,'Форма 1'!$H3735*VLOOKUP('Форма 1'!$F3735,'Придельники с 2022'!$B$4:$X$28,12,0)))))</f>
        <v/>
      </c>
      <c r="O3735" s="103" t="str">
        <f>IF(ISNUMBER('Форма 1'!AF3735),'Форма 1'!$H3735*VLOOKUP('Форма 1'!$F3735,'Придельники с 2022'!$B$4:$X$28,'Форма 1'!AF$8),"")</f>
        <v/>
      </c>
      <c r="P3735" s="87"/>
      <c r="Q3735" s="103" t="str">
        <f>IF(ISNUMBER('Форма 1'!AH3735),'Форма 1'!$H3735*VLOOKUP('Форма 1'!$F3735,'Придельники с 2022'!$B$4:$X$28,'Форма 1'!AH$8),"")</f>
        <v/>
      </c>
      <c r="R3735" s="103" t="str">
        <f>IF(ISNUMBER('Форма 1'!AI3735),'Форма 1'!$H3735*VLOOKUP('Форма 1'!$F3735,'Придельники с 2022'!$B$4:$X$28,'Форма 1'!AI$8),"")</f>
        <v/>
      </c>
      <c r="S3735" s="103" t="str">
        <f>IF(ISNUMBER('Форма 1'!AJ3735),'Форма 1'!$H3735*VLOOKUP('Форма 1'!$F3735,'Придельники с 2022'!$B$4:$X$28,'Форма 1'!AJ$8),"")</f>
        <v/>
      </c>
      <c r="T3735" s="87"/>
    </row>
    <row r="3736" spans="1:20">
      <c r="A3736" s="188">
        <f t="shared" si="261"/>
        <v>576</v>
      </c>
      <c r="B3736" s="189" t="s">
        <v>3602</v>
      </c>
      <c r="C3736" s="99">
        <f t="shared" si="262"/>
        <v>8963876.0809999984</v>
      </c>
      <c r="D3736" s="103" t="str">
        <f>IF(ISNUMBER('Форма 1'!U3736),'Форма 1'!$H3736*VLOOKUP('Форма 1'!$F3736,'Придельники с 2022'!$B$4:$X$28,'Форма 1'!U$8),"")</f>
        <v/>
      </c>
      <c r="E3736" s="103" t="str">
        <f>IF(ISNUMBER('Форма 1'!V3736),'Форма 1'!$H3736*VLOOKUP('Форма 1'!$F3736,'Придельники с 2022'!$B$4:$X$28,'Форма 1'!V$8),"")</f>
        <v/>
      </c>
      <c r="F3736" s="103" t="str">
        <f>IF(ISNUMBER('Форма 1'!W3736),'Форма 1'!$H3736*VLOOKUP('Форма 1'!$F3736,'Придельники с 2022'!$B$4:$X$28,'Форма 1'!W$8),"")</f>
        <v/>
      </c>
      <c r="G3736" s="103" t="str">
        <f>IF(ISNUMBER('Форма 1'!X3736),'Форма 1'!$H3736*VLOOKUP('Форма 1'!$F3736,'Придельники с 2022'!$B$4:$X$28,'Форма 1'!X$8),"")</f>
        <v/>
      </c>
      <c r="H3736" s="103" t="str">
        <f>IF(ISNUMBER('Форма 1'!Y3736),'Форма 1'!$H3736*VLOOKUP('Форма 1'!$F3736,'Придельники с 2022'!$B$4:$X$28,'Форма 1'!Y$8),"")</f>
        <v/>
      </c>
      <c r="I3736" s="103" t="str">
        <f>IF(ISNUMBER('Форма 1'!Z3736),'Форма 1'!$H3736*VLOOKUP('Форма 1'!$F3736,'Придельники с 2022'!$B$4:$X$28,'Форма 1'!Z$8),"")</f>
        <v/>
      </c>
      <c r="J3736" s="103" t="str">
        <f>IF(ISNUMBER('Форма 1'!AA3736),'Форма 1'!$H3736*VLOOKUP('Форма 1'!$F3736,'Придельники с 2022'!$B$4:$X$28,'Форма 1'!AA$8),"")</f>
        <v/>
      </c>
      <c r="K3736" s="90"/>
      <c r="L3736" s="87"/>
      <c r="M3736" s="103">
        <f>IF(ISNUMBER('Форма 1'!AD3736),'Форма 1'!$H3736*VLOOKUP('Форма 1'!$F3736,'Придельники с 2022'!$B$4:$X$28,'Форма 1'!AD$8),"")</f>
        <v>8963876.0809999984</v>
      </c>
      <c r="N3736" s="103" t="str">
        <f>IF(ISBLANK('Форма 1'!$AE3736),"",IF('Форма 1'!$AE3736=1,'Форма 1'!$H3736*VLOOKUP('Форма 1'!$F3736,'Придельники с 2022'!$B$4:$X$28,'Форма 1'!$AE$8,0),IF('Форма 1'!$AE3736=2,'Форма 1'!$H3736*VLOOKUP('Форма 1'!$F3736,'Придельники с 2022'!$B$4:$X$28,13,0),IF('Форма 1'!$AE3736=3,'Форма 1'!$H3736*VLOOKUP('Форма 1'!$F3736,'Придельники с 2022'!$B$4:$X$28,12,0)))))</f>
        <v/>
      </c>
      <c r="O3736" s="103" t="str">
        <f>IF(ISNUMBER('Форма 1'!AF3736),'Форма 1'!$H3736*VLOOKUP('Форма 1'!$F3736,'Придельники с 2022'!$B$4:$X$28,'Форма 1'!AF$8),"")</f>
        <v/>
      </c>
      <c r="P3736" s="87"/>
      <c r="Q3736" s="103" t="str">
        <f>IF(ISNUMBER('Форма 1'!AH3736),'Форма 1'!$H3736*VLOOKUP('Форма 1'!$F3736,'Придельники с 2022'!$B$4:$X$28,'Форма 1'!AH$8),"")</f>
        <v/>
      </c>
      <c r="R3736" s="103" t="str">
        <f>IF(ISNUMBER('Форма 1'!AI3736),'Форма 1'!$H3736*VLOOKUP('Форма 1'!$F3736,'Придельники с 2022'!$B$4:$X$28,'Форма 1'!AI$8),"")</f>
        <v/>
      </c>
      <c r="S3736" s="103" t="str">
        <f>IF(ISNUMBER('Форма 1'!AJ3736),'Форма 1'!$H3736*VLOOKUP('Форма 1'!$F3736,'Придельники с 2022'!$B$4:$X$28,'Форма 1'!AJ$8),"")</f>
        <v/>
      </c>
      <c r="T3736" s="87"/>
    </row>
    <row r="3737" spans="1:20">
      <c r="A3737" s="188">
        <f t="shared" ref="A3737:A3805" si="263">A3736+1</f>
        <v>577</v>
      </c>
      <c r="B3737" s="189" t="s">
        <v>3603</v>
      </c>
      <c r="C3737" s="99">
        <f t="shared" si="262"/>
        <v>9162669.7929999996</v>
      </c>
      <c r="D3737" s="103" t="str">
        <f>IF(ISNUMBER('Форма 1'!U3737),'Форма 1'!$H3737*VLOOKUP('Форма 1'!$F3737,'Придельники с 2022'!$B$4:$X$28,'Форма 1'!U$8),"")</f>
        <v/>
      </c>
      <c r="E3737" s="103" t="str">
        <f>IF(ISNUMBER('Форма 1'!V3737),'Форма 1'!$H3737*VLOOKUP('Форма 1'!$F3737,'Придельники с 2022'!$B$4:$X$28,'Форма 1'!V$8),"")</f>
        <v/>
      </c>
      <c r="F3737" s="103" t="str">
        <f>IF(ISNUMBER('Форма 1'!W3737),'Форма 1'!$H3737*VLOOKUP('Форма 1'!$F3737,'Придельники с 2022'!$B$4:$X$28,'Форма 1'!W$8),"")</f>
        <v/>
      </c>
      <c r="G3737" s="103" t="str">
        <f>IF(ISNUMBER('Форма 1'!X3737),'Форма 1'!$H3737*VLOOKUP('Форма 1'!$F3737,'Придельники с 2022'!$B$4:$X$28,'Форма 1'!X$8),"")</f>
        <v/>
      </c>
      <c r="H3737" s="103" t="str">
        <f>IF(ISNUMBER('Форма 1'!Y3737),'Форма 1'!$H3737*VLOOKUP('Форма 1'!$F3737,'Придельники с 2022'!$B$4:$X$28,'Форма 1'!Y$8),"")</f>
        <v/>
      </c>
      <c r="I3737" s="103" t="str">
        <f>IF(ISNUMBER('Форма 1'!Z3737),'Форма 1'!$H3737*VLOOKUP('Форма 1'!$F3737,'Придельники с 2022'!$B$4:$X$28,'Форма 1'!Z$8),"")</f>
        <v/>
      </c>
      <c r="J3737" s="103" t="str">
        <f>IF(ISNUMBER('Форма 1'!AA3737),'Форма 1'!$H3737*VLOOKUP('Форма 1'!$F3737,'Придельники с 2022'!$B$4:$X$28,'Форма 1'!AA$8),"")</f>
        <v/>
      </c>
      <c r="K3737" s="90"/>
      <c r="L3737" s="87"/>
      <c r="M3737" s="103">
        <f>IF(ISNUMBER('Форма 1'!AD3737),'Форма 1'!$H3737*VLOOKUP('Форма 1'!$F3737,'Придельники с 2022'!$B$4:$X$28,'Форма 1'!AD$8),"")</f>
        <v>9162669.7929999996</v>
      </c>
      <c r="N3737" s="103" t="str">
        <f>IF(ISBLANK('Форма 1'!$AE3737),"",IF('Форма 1'!$AE3737=1,'Форма 1'!$H3737*VLOOKUP('Форма 1'!$F3737,'Придельники с 2022'!$B$4:$X$28,'Форма 1'!$AE$8,0),IF('Форма 1'!$AE3737=2,'Форма 1'!$H3737*VLOOKUP('Форма 1'!$F3737,'Придельники с 2022'!$B$4:$X$28,13,0),IF('Форма 1'!$AE3737=3,'Форма 1'!$H3737*VLOOKUP('Форма 1'!$F3737,'Придельники с 2022'!$B$4:$X$28,12,0)))))</f>
        <v/>
      </c>
      <c r="O3737" s="103" t="str">
        <f>IF(ISNUMBER('Форма 1'!AF3737),'Форма 1'!$H3737*VLOOKUP('Форма 1'!$F3737,'Придельники с 2022'!$B$4:$X$28,'Форма 1'!AF$8),"")</f>
        <v/>
      </c>
      <c r="P3737" s="87"/>
      <c r="Q3737" s="103" t="str">
        <f>IF(ISNUMBER('Форма 1'!AH3737),'Форма 1'!$H3737*VLOOKUP('Форма 1'!$F3737,'Придельники с 2022'!$B$4:$X$28,'Форма 1'!AH$8),"")</f>
        <v/>
      </c>
      <c r="R3737" s="103" t="str">
        <f>IF(ISNUMBER('Форма 1'!AI3737),'Форма 1'!$H3737*VLOOKUP('Форма 1'!$F3737,'Придельники с 2022'!$B$4:$X$28,'Форма 1'!AI$8),"")</f>
        <v/>
      </c>
      <c r="S3737" s="103" t="str">
        <f>IF(ISNUMBER('Форма 1'!AJ3737),'Форма 1'!$H3737*VLOOKUP('Форма 1'!$F3737,'Придельники с 2022'!$B$4:$X$28,'Форма 1'!AJ$8),"")</f>
        <v/>
      </c>
      <c r="T3737" s="87"/>
    </row>
    <row r="3738" spans="1:20">
      <c r="A3738" s="188">
        <f t="shared" si="263"/>
        <v>578</v>
      </c>
      <c r="B3738" s="189" t="s">
        <v>3604</v>
      </c>
      <c r="C3738" s="99">
        <f t="shared" si="262"/>
        <v>6153047.6819999991</v>
      </c>
      <c r="D3738" s="103" t="str">
        <f>IF(ISNUMBER('Форма 1'!U3738),'Форма 1'!$H3738*VLOOKUP('Форма 1'!$F3738,'Придельники с 2022'!$B$4:$X$28,'Форма 1'!U$8),"")</f>
        <v/>
      </c>
      <c r="E3738" s="103" t="str">
        <f>IF(ISNUMBER('Форма 1'!V3738),'Форма 1'!$H3738*VLOOKUP('Форма 1'!$F3738,'Придельники с 2022'!$B$4:$X$28,'Форма 1'!V$8),"")</f>
        <v/>
      </c>
      <c r="F3738" s="103" t="str">
        <f>IF(ISNUMBER('Форма 1'!W3738),'Форма 1'!$H3738*VLOOKUP('Форма 1'!$F3738,'Придельники с 2022'!$B$4:$X$28,'Форма 1'!W$8),"")</f>
        <v/>
      </c>
      <c r="G3738" s="103" t="str">
        <f>IF(ISNUMBER('Форма 1'!X3738),'Форма 1'!$H3738*VLOOKUP('Форма 1'!$F3738,'Придельники с 2022'!$B$4:$X$28,'Форма 1'!X$8),"")</f>
        <v/>
      </c>
      <c r="H3738" s="103" t="str">
        <f>IF(ISNUMBER('Форма 1'!Y3738),'Форма 1'!$H3738*VLOOKUP('Форма 1'!$F3738,'Придельники с 2022'!$B$4:$X$28,'Форма 1'!Y$8),"")</f>
        <v/>
      </c>
      <c r="I3738" s="103" t="str">
        <f>IF(ISNUMBER('Форма 1'!Z3738),'Форма 1'!$H3738*VLOOKUP('Форма 1'!$F3738,'Придельники с 2022'!$B$4:$X$28,'Форма 1'!Z$8),"")</f>
        <v/>
      </c>
      <c r="J3738" s="103" t="str">
        <f>IF(ISNUMBER('Форма 1'!AA3738),'Форма 1'!$H3738*VLOOKUP('Форма 1'!$F3738,'Придельники с 2022'!$B$4:$X$28,'Форма 1'!AA$8),"")</f>
        <v/>
      </c>
      <c r="K3738" s="90"/>
      <c r="L3738" s="87"/>
      <c r="M3738" s="103">
        <f>IF(ISNUMBER('Форма 1'!AD3738),'Форма 1'!$H3738*VLOOKUP('Форма 1'!$F3738,'Придельники с 2022'!$B$4:$X$28,'Форма 1'!AD$8),"")</f>
        <v>6153047.6819999991</v>
      </c>
      <c r="N3738" s="103" t="str">
        <f>IF(ISBLANK('Форма 1'!$AE3738),"",IF('Форма 1'!$AE3738=1,'Форма 1'!$H3738*VLOOKUP('Форма 1'!$F3738,'Придельники с 2022'!$B$4:$X$28,'Форма 1'!$AE$8,0),IF('Форма 1'!$AE3738=2,'Форма 1'!$H3738*VLOOKUP('Форма 1'!$F3738,'Придельники с 2022'!$B$4:$X$28,13,0),IF('Форма 1'!$AE3738=3,'Форма 1'!$H3738*VLOOKUP('Форма 1'!$F3738,'Придельники с 2022'!$B$4:$X$28,12,0)))))</f>
        <v/>
      </c>
      <c r="O3738" s="103" t="str">
        <f>IF(ISNUMBER('Форма 1'!AF3738),'Форма 1'!$H3738*VLOOKUP('Форма 1'!$F3738,'Придельники с 2022'!$B$4:$X$28,'Форма 1'!AF$8),"")</f>
        <v/>
      </c>
      <c r="P3738" s="87"/>
      <c r="Q3738" s="103" t="str">
        <f>IF(ISNUMBER('Форма 1'!AH3738),'Форма 1'!$H3738*VLOOKUP('Форма 1'!$F3738,'Придельники с 2022'!$B$4:$X$28,'Форма 1'!AH$8),"")</f>
        <v/>
      </c>
      <c r="R3738" s="103" t="str">
        <f>IF(ISNUMBER('Форма 1'!AI3738),'Форма 1'!$H3738*VLOOKUP('Форма 1'!$F3738,'Придельники с 2022'!$B$4:$X$28,'Форма 1'!AI$8),"")</f>
        <v/>
      </c>
      <c r="S3738" s="103" t="str">
        <f>IF(ISNUMBER('Форма 1'!AJ3738),'Форма 1'!$H3738*VLOOKUP('Форма 1'!$F3738,'Придельники с 2022'!$B$4:$X$28,'Форма 1'!AJ$8),"")</f>
        <v/>
      </c>
      <c r="T3738" s="87"/>
    </row>
    <row r="3739" spans="1:20">
      <c r="A3739" s="188">
        <f t="shared" si="263"/>
        <v>579</v>
      </c>
      <c r="B3739" s="189" t="s">
        <v>3605</v>
      </c>
      <c r="C3739" s="99">
        <f t="shared" si="262"/>
        <v>6003952.398</v>
      </c>
      <c r="D3739" s="103" t="str">
        <f>IF(ISNUMBER('Форма 1'!U3739),'Форма 1'!$H3739*VLOOKUP('Форма 1'!$F3739,'Придельники с 2022'!$B$4:$X$28,'Форма 1'!U$8),"")</f>
        <v/>
      </c>
      <c r="E3739" s="103" t="str">
        <f>IF(ISNUMBER('Форма 1'!V3739),'Форма 1'!$H3739*VLOOKUP('Форма 1'!$F3739,'Придельники с 2022'!$B$4:$X$28,'Форма 1'!V$8),"")</f>
        <v/>
      </c>
      <c r="F3739" s="103" t="str">
        <f>IF(ISNUMBER('Форма 1'!W3739),'Форма 1'!$H3739*VLOOKUP('Форма 1'!$F3739,'Придельники с 2022'!$B$4:$X$28,'Форма 1'!W$8),"")</f>
        <v/>
      </c>
      <c r="G3739" s="103" t="str">
        <f>IF(ISNUMBER('Форма 1'!X3739),'Форма 1'!$H3739*VLOOKUP('Форма 1'!$F3739,'Придельники с 2022'!$B$4:$X$28,'Форма 1'!X$8),"")</f>
        <v/>
      </c>
      <c r="H3739" s="103" t="str">
        <f>IF(ISNUMBER('Форма 1'!Y3739),'Форма 1'!$H3739*VLOOKUP('Форма 1'!$F3739,'Придельники с 2022'!$B$4:$X$28,'Форма 1'!Y$8),"")</f>
        <v/>
      </c>
      <c r="I3739" s="103" t="str">
        <f>IF(ISNUMBER('Форма 1'!Z3739),'Форма 1'!$H3739*VLOOKUP('Форма 1'!$F3739,'Придельники с 2022'!$B$4:$X$28,'Форма 1'!Z$8),"")</f>
        <v/>
      </c>
      <c r="J3739" s="103" t="str">
        <f>IF(ISNUMBER('Форма 1'!AA3739),'Форма 1'!$H3739*VLOOKUP('Форма 1'!$F3739,'Придельники с 2022'!$B$4:$X$28,'Форма 1'!AA$8),"")</f>
        <v/>
      </c>
      <c r="K3739" s="90"/>
      <c r="L3739" s="87"/>
      <c r="M3739" s="103">
        <f>IF(ISNUMBER('Форма 1'!AD3739),'Форма 1'!$H3739*VLOOKUP('Форма 1'!$F3739,'Придельники с 2022'!$B$4:$X$28,'Форма 1'!AD$8),"")</f>
        <v>6003952.398</v>
      </c>
      <c r="N3739" s="103" t="str">
        <f>IF(ISBLANK('Форма 1'!$AE3739),"",IF('Форма 1'!$AE3739=1,'Форма 1'!$H3739*VLOOKUP('Форма 1'!$F3739,'Придельники с 2022'!$B$4:$X$28,'Форма 1'!$AE$8,0),IF('Форма 1'!$AE3739=2,'Форма 1'!$H3739*VLOOKUP('Форма 1'!$F3739,'Придельники с 2022'!$B$4:$X$28,13,0),IF('Форма 1'!$AE3739=3,'Форма 1'!$H3739*VLOOKUP('Форма 1'!$F3739,'Придельники с 2022'!$B$4:$X$28,12,0)))))</f>
        <v/>
      </c>
      <c r="O3739" s="103" t="str">
        <f>IF(ISNUMBER('Форма 1'!AF3739),'Форма 1'!$H3739*VLOOKUP('Форма 1'!$F3739,'Придельники с 2022'!$B$4:$X$28,'Форма 1'!AF$8),"")</f>
        <v/>
      </c>
      <c r="P3739" s="87"/>
      <c r="Q3739" s="103" t="str">
        <f>IF(ISNUMBER('Форма 1'!AH3739),'Форма 1'!$H3739*VLOOKUP('Форма 1'!$F3739,'Придельники с 2022'!$B$4:$X$28,'Форма 1'!AH$8),"")</f>
        <v/>
      </c>
      <c r="R3739" s="103" t="str">
        <f>IF(ISNUMBER('Форма 1'!AI3739),'Форма 1'!$H3739*VLOOKUP('Форма 1'!$F3739,'Придельники с 2022'!$B$4:$X$28,'Форма 1'!AI$8),"")</f>
        <v/>
      </c>
      <c r="S3739" s="103" t="str">
        <f>IF(ISNUMBER('Форма 1'!AJ3739),'Форма 1'!$H3739*VLOOKUP('Форма 1'!$F3739,'Придельники с 2022'!$B$4:$X$28,'Форма 1'!AJ$8),"")</f>
        <v/>
      </c>
      <c r="T3739" s="87"/>
    </row>
    <row r="3740" spans="1:20">
      <c r="A3740" s="188">
        <f t="shared" si="263"/>
        <v>580</v>
      </c>
      <c r="B3740" s="189" t="s">
        <v>3606</v>
      </c>
      <c r="C3740" s="99">
        <f t="shared" si="262"/>
        <v>12449080.336000003</v>
      </c>
      <c r="D3740" s="103" t="str">
        <f>IF(ISNUMBER('Форма 1'!U3740),'Форма 1'!$H3740*VLOOKUP('Форма 1'!$F3740,'Придельники с 2022'!$B$4:$X$28,'Форма 1'!U$8),"")</f>
        <v/>
      </c>
      <c r="E3740" s="103" t="str">
        <f>IF(ISNUMBER('Форма 1'!V3740),'Форма 1'!$H3740*VLOOKUP('Форма 1'!$F3740,'Придельники с 2022'!$B$4:$X$28,'Форма 1'!V$8),"")</f>
        <v/>
      </c>
      <c r="F3740" s="103" t="str">
        <f>IF(ISNUMBER('Форма 1'!W3740),'Форма 1'!$H3740*VLOOKUP('Форма 1'!$F3740,'Придельники с 2022'!$B$4:$X$28,'Форма 1'!W$8),"")</f>
        <v/>
      </c>
      <c r="G3740" s="103" t="str">
        <f>IF(ISNUMBER('Форма 1'!X3740),'Форма 1'!$H3740*VLOOKUP('Форма 1'!$F3740,'Придельники с 2022'!$B$4:$X$28,'Форма 1'!X$8),"")</f>
        <v/>
      </c>
      <c r="H3740" s="103" t="str">
        <f>IF(ISNUMBER('Форма 1'!Y3740),'Форма 1'!$H3740*VLOOKUP('Форма 1'!$F3740,'Придельники с 2022'!$B$4:$X$28,'Форма 1'!Y$8),"")</f>
        <v/>
      </c>
      <c r="I3740" s="103" t="str">
        <f>IF(ISNUMBER('Форма 1'!Z3740),'Форма 1'!$H3740*VLOOKUP('Форма 1'!$F3740,'Придельники с 2022'!$B$4:$X$28,'Форма 1'!Z$8),"")</f>
        <v/>
      </c>
      <c r="J3740" s="103" t="str">
        <f>IF(ISNUMBER('Форма 1'!AA3740),'Форма 1'!$H3740*VLOOKUP('Форма 1'!$F3740,'Придельники с 2022'!$B$4:$X$28,'Форма 1'!AA$8),"")</f>
        <v/>
      </c>
      <c r="K3740" s="90"/>
      <c r="L3740" s="87"/>
      <c r="M3740" s="103">
        <f>IF(ISNUMBER('Форма 1'!AD3740),'Форма 1'!$H3740*VLOOKUP('Форма 1'!$F3740,'Придельники с 2022'!$B$4:$X$28,'Форма 1'!AD$8),"")</f>
        <v>12449080.336000003</v>
      </c>
      <c r="N3740" s="103" t="str">
        <f>IF(ISBLANK('Форма 1'!$AE3740),"",IF('Форма 1'!$AE3740=1,'Форма 1'!$H3740*VLOOKUP('Форма 1'!$F3740,'Придельники с 2022'!$B$4:$X$28,'Форма 1'!$AE$8,0),IF('Форма 1'!$AE3740=2,'Форма 1'!$H3740*VLOOKUP('Форма 1'!$F3740,'Придельники с 2022'!$B$4:$X$28,13,0),IF('Форма 1'!$AE3740=3,'Форма 1'!$H3740*VLOOKUP('Форма 1'!$F3740,'Придельники с 2022'!$B$4:$X$28,12,0)))))</f>
        <v/>
      </c>
      <c r="O3740" s="103" t="str">
        <f>IF(ISNUMBER('Форма 1'!AF3740),'Форма 1'!$H3740*VLOOKUP('Форма 1'!$F3740,'Придельники с 2022'!$B$4:$X$28,'Форма 1'!AF$8),"")</f>
        <v/>
      </c>
      <c r="P3740" s="87"/>
      <c r="Q3740" s="103" t="str">
        <f>IF(ISNUMBER('Форма 1'!AH3740),'Форма 1'!$H3740*VLOOKUP('Форма 1'!$F3740,'Придельники с 2022'!$B$4:$X$28,'Форма 1'!AH$8),"")</f>
        <v/>
      </c>
      <c r="R3740" s="103" t="str">
        <f>IF(ISNUMBER('Форма 1'!AI3740),'Форма 1'!$H3740*VLOOKUP('Форма 1'!$F3740,'Придельники с 2022'!$B$4:$X$28,'Форма 1'!AI$8),"")</f>
        <v/>
      </c>
      <c r="S3740" s="103" t="str">
        <f>IF(ISNUMBER('Форма 1'!AJ3740),'Форма 1'!$H3740*VLOOKUP('Форма 1'!$F3740,'Придельники с 2022'!$B$4:$X$28,'Форма 1'!AJ$8),"")</f>
        <v/>
      </c>
      <c r="T3740" s="87"/>
    </row>
    <row r="3741" spans="1:20">
      <c r="A3741" s="188">
        <f t="shared" si="263"/>
        <v>581</v>
      </c>
      <c r="B3741" s="189" t="s">
        <v>3607</v>
      </c>
      <c r="C3741" s="99">
        <f t="shared" si="262"/>
        <v>1958033.58</v>
      </c>
      <c r="D3741" s="103" t="str">
        <f>IF(ISNUMBER('Форма 1'!U3741),'Форма 1'!$H3741*VLOOKUP('Форма 1'!$F3741,'Придельники с 2022'!$B$4:$X$28,'Форма 1'!U$8),"")</f>
        <v/>
      </c>
      <c r="E3741" s="103" t="str">
        <f>IF(ISNUMBER('Форма 1'!V3741),'Форма 1'!$H3741*VLOOKUP('Форма 1'!$F3741,'Придельники с 2022'!$B$4:$X$28,'Форма 1'!V$8),"")</f>
        <v/>
      </c>
      <c r="F3741" s="103" t="str">
        <f>IF(ISNUMBER('Форма 1'!W3741),'Форма 1'!$H3741*VLOOKUP('Форма 1'!$F3741,'Придельники с 2022'!$B$4:$X$28,'Форма 1'!W$8),"")</f>
        <v/>
      </c>
      <c r="G3741" s="103" t="str">
        <f>IF(ISNUMBER('Форма 1'!X3741),'Форма 1'!$H3741*VLOOKUP('Форма 1'!$F3741,'Придельники с 2022'!$B$4:$X$28,'Форма 1'!X$8),"")</f>
        <v/>
      </c>
      <c r="H3741" s="103" t="str">
        <f>IF(ISNUMBER('Форма 1'!Y3741),'Форма 1'!$H3741*VLOOKUP('Форма 1'!$F3741,'Придельники с 2022'!$B$4:$X$28,'Форма 1'!Y$8),"")</f>
        <v/>
      </c>
      <c r="I3741" s="103" t="str">
        <f>IF(ISNUMBER('Форма 1'!Z3741),'Форма 1'!$H3741*VLOOKUP('Форма 1'!$F3741,'Придельники с 2022'!$B$4:$X$28,'Форма 1'!Z$8),"")</f>
        <v/>
      </c>
      <c r="J3741" s="103" t="str">
        <f>IF(ISNUMBER('Форма 1'!AA3741),'Форма 1'!$H3741*VLOOKUP('Форма 1'!$F3741,'Придельники с 2022'!$B$4:$X$28,'Форма 1'!AA$8),"")</f>
        <v/>
      </c>
      <c r="K3741" s="90"/>
      <c r="L3741" s="87"/>
      <c r="M3741" s="103" t="str">
        <f>IF(ISNUMBER('Форма 1'!AD3741),'Форма 1'!$H3741*VLOOKUP('Форма 1'!$F3741,'Придельники с 2022'!$B$4:$X$28,'Форма 1'!AD$8),"")</f>
        <v/>
      </c>
      <c r="N3741" s="103" t="str">
        <f>IF(ISBLANK('Форма 1'!$AE3741),"",IF('Форма 1'!$AE3741=1,'Форма 1'!$H3741*VLOOKUP('Форма 1'!$F3741,'Придельники с 2022'!$B$4:$X$28,'Форма 1'!$AE$8,0),IF('Форма 1'!$AE3741=2,'Форма 1'!$H3741*VLOOKUP('Форма 1'!$F3741,'Придельники с 2022'!$B$4:$X$28,13,0),IF('Форма 1'!$AE3741=3,'Форма 1'!$H3741*VLOOKUP('Форма 1'!$F3741,'Придельники с 2022'!$B$4:$X$28,12,0)))))</f>
        <v/>
      </c>
      <c r="O3741" s="103" t="str">
        <f>IF(ISNUMBER('Форма 1'!AF3741),'Форма 1'!$H3741*VLOOKUP('Форма 1'!$F3741,'Придельники с 2022'!$B$4:$X$28,'Форма 1'!AF$8),"")</f>
        <v/>
      </c>
      <c r="P3741" s="87"/>
      <c r="Q3741" s="103">
        <f>IF(ISNUMBER('Форма 1'!AH3741),'Форма 1'!$H3741*VLOOKUP('Форма 1'!$F3741,'Придельники с 2022'!$B$4:$X$28,'Форма 1'!AH$8),"")</f>
        <v>1958033.58</v>
      </c>
      <c r="R3741" s="103" t="str">
        <f>IF(ISNUMBER('Форма 1'!AI3741),'Форма 1'!$H3741*VLOOKUP('Форма 1'!$F3741,'Придельники с 2022'!$B$4:$X$28,'Форма 1'!AI$8),"")</f>
        <v/>
      </c>
      <c r="S3741" s="103" t="str">
        <f>IF(ISNUMBER('Форма 1'!AJ3741),'Форма 1'!$H3741*VLOOKUP('Форма 1'!$F3741,'Придельники с 2022'!$B$4:$X$28,'Форма 1'!AJ$8),"")</f>
        <v/>
      </c>
      <c r="T3741" s="87"/>
    </row>
    <row r="3742" spans="1:20">
      <c r="A3742" s="188">
        <f t="shared" si="263"/>
        <v>582</v>
      </c>
      <c r="B3742" s="189" t="s">
        <v>3608</v>
      </c>
      <c r="C3742" s="99">
        <f t="shared" si="262"/>
        <v>2590336.764</v>
      </c>
      <c r="D3742" s="103">
        <f>IF(ISNUMBER('Форма 1'!U3742),'Форма 1'!$H3742*VLOOKUP('Форма 1'!$F3742,'Придельники с 2022'!$B$4:$X$28,'Форма 1'!U$8),"")</f>
        <v>562049.04599999997</v>
      </c>
      <c r="E3742" s="103" t="str">
        <f>IF(ISNUMBER('Форма 1'!V3742),'Форма 1'!$H3742*VLOOKUP('Форма 1'!$F3742,'Придельники с 2022'!$B$4:$X$28,'Форма 1'!V$8),"")</f>
        <v/>
      </c>
      <c r="F3742" s="103" t="str">
        <f>IF(ISNUMBER('Форма 1'!W3742),'Форма 1'!$H3742*VLOOKUP('Форма 1'!$F3742,'Придельники с 2022'!$B$4:$X$28,'Форма 1'!W$8),"")</f>
        <v/>
      </c>
      <c r="G3742" s="103" t="str">
        <f>IF(ISNUMBER('Форма 1'!X3742),'Форма 1'!$H3742*VLOOKUP('Форма 1'!$F3742,'Придельники с 2022'!$B$4:$X$28,'Форма 1'!X$8),"")</f>
        <v/>
      </c>
      <c r="H3742" s="103" t="str">
        <f>IF(ISNUMBER('Форма 1'!Y3742),'Форма 1'!$H3742*VLOOKUP('Форма 1'!$F3742,'Придельники с 2022'!$B$4:$X$28,'Форма 1'!Y$8),"")</f>
        <v/>
      </c>
      <c r="I3742" s="103" t="str">
        <f>IF(ISNUMBER('Форма 1'!Z3742),'Форма 1'!$H3742*VLOOKUP('Форма 1'!$F3742,'Придельники с 2022'!$B$4:$X$28,'Форма 1'!Z$8),"")</f>
        <v/>
      </c>
      <c r="J3742" s="103" t="str">
        <f>IF(ISNUMBER('Форма 1'!AA3742),'Форма 1'!$H3742*VLOOKUP('Форма 1'!$F3742,'Придельники с 2022'!$B$4:$X$28,'Форма 1'!AA$8),"")</f>
        <v/>
      </c>
      <c r="K3742" s="92"/>
      <c r="L3742" s="88"/>
      <c r="M3742" s="103" t="str">
        <f>IF(ISNUMBER('Форма 1'!AD3742),'Форма 1'!$H3742*VLOOKUP('Форма 1'!$F3742,'Придельники с 2022'!$B$4:$X$28,'Форма 1'!AD$8),"")</f>
        <v/>
      </c>
      <c r="N3742" s="103" t="str">
        <f>IF(ISBLANK('Форма 1'!$AE3742),"",IF('Форма 1'!$AE3742=1,'Форма 1'!$H3742*VLOOKUP('Форма 1'!$F3742,'Придельники с 2022'!$B$4:$X$28,'Форма 1'!$AE$8,0),IF('Форма 1'!$AE3742=2,'Форма 1'!$H3742*VLOOKUP('Форма 1'!$F3742,'Придельники с 2022'!$B$4:$X$28,13,0),IF('Форма 1'!$AE3742=3,'Форма 1'!$H3742*VLOOKUP('Форма 1'!$F3742,'Придельники с 2022'!$B$4:$X$28,12,0)))))</f>
        <v/>
      </c>
      <c r="O3742" s="103" t="str">
        <f>IF(ISNUMBER('Форма 1'!AF3742),'Форма 1'!$H3742*VLOOKUP('Форма 1'!$F3742,'Придельники с 2022'!$B$4:$X$28,'Форма 1'!AF$8),"")</f>
        <v/>
      </c>
      <c r="P3742" s="87"/>
      <c r="Q3742" s="103">
        <f>IF(ISNUMBER('Форма 1'!AH3742),'Форма 1'!$H3742*VLOOKUP('Форма 1'!$F3742,'Придельники с 2022'!$B$4:$X$28,'Форма 1'!AH$8),"")</f>
        <v>2028287.7180000001</v>
      </c>
      <c r="R3742" s="103" t="str">
        <f>IF(ISNUMBER('Форма 1'!AI3742),'Форма 1'!$H3742*VLOOKUP('Форма 1'!$F3742,'Придельники с 2022'!$B$4:$X$28,'Форма 1'!AI$8),"")</f>
        <v/>
      </c>
      <c r="S3742" s="103" t="str">
        <f>IF(ISNUMBER('Форма 1'!AJ3742),'Форма 1'!$H3742*VLOOKUP('Форма 1'!$F3742,'Придельники с 2022'!$B$4:$X$28,'Форма 1'!AJ$8),"")</f>
        <v/>
      </c>
      <c r="T3742" s="88"/>
    </row>
    <row r="3743" spans="1:20">
      <c r="A3743" s="188">
        <f t="shared" si="263"/>
        <v>583</v>
      </c>
      <c r="B3743" s="189" t="s">
        <v>3609</v>
      </c>
      <c r="C3743" s="99">
        <f t="shared" si="262"/>
        <v>15905531.936000003</v>
      </c>
      <c r="D3743" s="103" t="str">
        <f>IF(ISNUMBER('Форма 1'!U3743),'Форма 1'!$H3743*VLOOKUP('Форма 1'!$F3743,'Придельники с 2022'!$B$4:$X$28,'Форма 1'!U$8),"")</f>
        <v/>
      </c>
      <c r="E3743" s="103" t="str">
        <f>IF(ISNUMBER('Форма 1'!V3743),'Форма 1'!$H3743*VLOOKUP('Форма 1'!$F3743,'Придельники с 2022'!$B$4:$X$28,'Форма 1'!V$8),"")</f>
        <v/>
      </c>
      <c r="F3743" s="103" t="str">
        <f>IF(ISNUMBER('Форма 1'!W3743),'Форма 1'!$H3743*VLOOKUP('Форма 1'!$F3743,'Придельники с 2022'!$B$4:$X$28,'Форма 1'!W$8),"")</f>
        <v/>
      </c>
      <c r="G3743" s="103" t="str">
        <f>IF(ISNUMBER('Форма 1'!X3743),'Форма 1'!$H3743*VLOOKUP('Форма 1'!$F3743,'Придельники с 2022'!$B$4:$X$28,'Форма 1'!X$8),"")</f>
        <v/>
      </c>
      <c r="H3743" s="103" t="str">
        <f>IF(ISNUMBER('Форма 1'!Y3743),'Форма 1'!$H3743*VLOOKUP('Форма 1'!$F3743,'Придельники с 2022'!$B$4:$X$28,'Форма 1'!Y$8),"")</f>
        <v/>
      </c>
      <c r="I3743" s="103" t="str">
        <f>IF(ISNUMBER('Форма 1'!Z3743),'Форма 1'!$H3743*VLOOKUP('Форма 1'!$F3743,'Придельники с 2022'!$B$4:$X$28,'Форма 1'!Z$8),"")</f>
        <v/>
      </c>
      <c r="J3743" s="103" t="str">
        <f>IF(ISNUMBER('Форма 1'!AA3743),'Форма 1'!$H3743*VLOOKUP('Форма 1'!$F3743,'Придельники с 2022'!$B$4:$X$28,'Форма 1'!AA$8),"")</f>
        <v/>
      </c>
      <c r="K3743" s="90"/>
      <c r="L3743" s="87"/>
      <c r="M3743" s="103">
        <f>IF(ISNUMBER('Форма 1'!AD3743),'Форма 1'!$H3743*VLOOKUP('Форма 1'!$F3743,'Придельники с 2022'!$B$4:$X$28,'Форма 1'!AD$8),"")</f>
        <v>15905531.936000003</v>
      </c>
      <c r="N3743" s="103" t="str">
        <f>IF(ISBLANK('Форма 1'!$AE3743),"",IF('Форма 1'!$AE3743=1,'Форма 1'!$H3743*VLOOKUP('Форма 1'!$F3743,'Придельники с 2022'!$B$4:$X$28,'Форма 1'!$AE$8,0),IF('Форма 1'!$AE3743=2,'Форма 1'!$H3743*VLOOKUP('Форма 1'!$F3743,'Придельники с 2022'!$B$4:$X$28,13,0),IF('Форма 1'!$AE3743=3,'Форма 1'!$H3743*VLOOKUP('Форма 1'!$F3743,'Придельники с 2022'!$B$4:$X$28,12,0)))))</f>
        <v/>
      </c>
      <c r="O3743" s="103" t="str">
        <f>IF(ISNUMBER('Форма 1'!AF3743),'Форма 1'!$H3743*VLOOKUP('Форма 1'!$F3743,'Придельники с 2022'!$B$4:$X$28,'Форма 1'!AF$8),"")</f>
        <v/>
      </c>
      <c r="P3743" s="87"/>
      <c r="Q3743" s="103" t="str">
        <f>IF(ISNUMBER('Форма 1'!AH3743),'Форма 1'!$H3743*VLOOKUP('Форма 1'!$F3743,'Придельники с 2022'!$B$4:$X$28,'Форма 1'!AH$8),"")</f>
        <v/>
      </c>
      <c r="R3743" s="103" t="str">
        <f>IF(ISNUMBER('Форма 1'!AI3743),'Форма 1'!$H3743*VLOOKUP('Форма 1'!$F3743,'Придельники с 2022'!$B$4:$X$28,'Форма 1'!AI$8),"")</f>
        <v/>
      </c>
      <c r="S3743" s="103" t="str">
        <f>IF(ISNUMBER('Форма 1'!AJ3743),'Форма 1'!$H3743*VLOOKUP('Форма 1'!$F3743,'Придельники с 2022'!$B$4:$X$28,'Форма 1'!AJ$8),"")</f>
        <v/>
      </c>
      <c r="T3743" s="87"/>
    </row>
    <row r="3744" spans="1:20">
      <c r="A3744" s="188">
        <f t="shared" si="263"/>
        <v>584</v>
      </c>
      <c r="B3744" s="189" t="s">
        <v>3610</v>
      </c>
      <c r="C3744" s="99">
        <f t="shared" si="262"/>
        <v>61588189.391199999</v>
      </c>
      <c r="D3744" s="103" t="str">
        <f>IF(ISNUMBER('Форма 1'!U3744),'Форма 1'!$H3744*VLOOKUP('Форма 1'!$F3744,'Придельники с 2022'!$B$4:$X$28,'Форма 1'!U$8),"")</f>
        <v/>
      </c>
      <c r="E3744" s="103" t="str">
        <f>IF(ISNUMBER('Форма 1'!V3744),'Форма 1'!$H3744*VLOOKUP('Форма 1'!$F3744,'Придельники с 2022'!$B$4:$X$28,'Форма 1'!V$8),"")</f>
        <v/>
      </c>
      <c r="F3744" s="103" t="str">
        <f>IF(ISNUMBER('Форма 1'!W3744),'Форма 1'!$H3744*VLOOKUP('Форма 1'!$F3744,'Придельники с 2022'!$B$4:$X$28,'Форма 1'!W$8),"")</f>
        <v/>
      </c>
      <c r="G3744" s="103" t="str">
        <f>IF(ISNUMBER('Форма 1'!X3744),'Форма 1'!$H3744*VLOOKUP('Форма 1'!$F3744,'Придельники с 2022'!$B$4:$X$28,'Форма 1'!X$8),"")</f>
        <v/>
      </c>
      <c r="H3744" s="103" t="str">
        <f>IF(ISNUMBER('Форма 1'!Y3744),'Форма 1'!$H3744*VLOOKUP('Форма 1'!$F3744,'Придельники с 2022'!$B$4:$X$28,'Форма 1'!Y$8),"")</f>
        <v/>
      </c>
      <c r="I3744" s="103" t="str">
        <f>IF(ISNUMBER('Форма 1'!Z3744),'Форма 1'!$H3744*VLOOKUP('Форма 1'!$F3744,'Придельники с 2022'!$B$4:$X$28,'Форма 1'!Z$8),"")</f>
        <v/>
      </c>
      <c r="J3744" s="103" t="str">
        <f>IF(ISNUMBER('Форма 1'!AA3744),'Форма 1'!$H3744*VLOOKUP('Форма 1'!$F3744,'Придельники с 2022'!$B$4:$X$28,'Форма 1'!AA$8),"")</f>
        <v/>
      </c>
      <c r="K3744" s="90"/>
      <c r="L3744" s="87"/>
      <c r="M3744" s="103">
        <f>IF(ISNUMBER('Форма 1'!AD3744),'Форма 1'!$H3744*VLOOKUP('Форма 1'!$F3744,'Придельники с 2022'!$B$4:$X$28,'Форма 1'!AD$8),"")</f>
        <v>27187209.817600004</v>
      </c>
      <c r="N3744" s="103">
        <f>IF(ISBLANK('Форма 1'!$AE3744),"",IF('Форма 1'!$AE3744=1,'Форма 1'!$H3744*VLOOKUP('Форма 1'!$F3744,'Придельники с 2022'!$B$4:$X$28,'Форма 1'!$AE$8,0),IF('Форма 1'!$AE3744=2,'Форма 1'!$H3744*VLOOKUP('Форма 1'!$F3744,'Придельники с 2022'!$B$4:$X$28,13,0),IF('Форма 1'!$AE3744=3,'Форма 1'!$H3744*VLOOKUP('Форма 1'!$F3744,'Придельники с 2022'!$B$4:$X$28,12,0)))))</f>
        <v>29474221.436799999</v>
      </c>
      <c r="O3744" s="103">
        <f>IF(ISNUMBER('Форма 1'!AF3744),'Форма 1'!$H3744*VLOOKUP('Форма 1'!$F3744,'Придельники с 2022'!$B$4:$X$28,'Форма 1'!AF$8),"")</f>
        <v>4926758.1368000004</v>
      </c>
      <c r="P3744" s="87"/>
      <c r="Q3744" s="103" t="str">
        <f>IF(ISNUMBER('Форма 1'!AH3744),'Форма 1'!$H3744*VLOOKUP('Форма 1'!$F3744,'Придельники с 2022'!$B$4:$X$28,'Форма 1'!AH$8),"")</f>
        <v/>
      </c>
      <c r="R3744" s="103" t="str">
        <f>IF(ISNUMBER('Форма 1'!AI3744),'Форма 1'!$H3744*VLOOKUP('Форма 1'!$F3744,'Придельники с 2022'!$B$4:$X$28,'Форма 1'!AI$8),"")</f>
        <v/>
      </c>
      <c r="S3744" s="103" t="str">
        <f>IF(ISNUMBER('Форма 1'!AJ3744),'Форма 1'!$H3744*VLOOKUP('Форма 1'!$F3744,'Придельники с 2022'!$B$4:$X$28,'Форма 1'!AJ$8),"")</f>
        <v/>
      </c>
      <c r="T3744" s="87"/>
    </row>
    <row r="3745" spans="1:20">
      <c r="A3745" s="188">
        <f t="shared" si="263"/>
        <v>585</v>
      </c>
      <c r="B3745" s="189" t="s">
        <v>3611</v>
      </c>
      <c r="C3745" s="99">
        <f>SUM(D3745:J3745,L3745:T3745)</f>
        <v>16117647.728000002</v>
      </c>
      <c r="D3745" s="103" t="str">
        <f>IF(ISNUMBER('Форма 1'!U3745),'Форма 1'!$H3745*VLOOKUP('Форма 1'!$F3745,'Придельники с 2022'!$B$4:$X$28,'Форма 1'!U$8),"")</f>
        <v/>
      </c>
      <c r="E3745" s="103" t="str">
        <f>IF(ISNUMBER('Форма 1'!V3745),'Форма 1'!$H3745*VLOOKUP('Форма 1'!$F3745,'Придельники с 2022'!$B$4:$X$28,'Форма 1'!V$8),"")</f>
        <v/>
      </c>
      <c r="F3745" s="103" t="str">
        <f>IF(ISNUMBER('Форма 1'!W3745),'Форма 1'!$H3745*VLOOKUP('Форма 1'!$F3745,'Придельники с 2022'!$B$4:$X$28,'Форма 1'!W$8),"")</f>
        <v/>
      </c>
      <c r="G3745" s="103" t="str">
        <f>IF(ISNUMBER('Форма 1'!X3745),'Форма 1'!$H3745*VLOOKUP('Форма 1'!$F3745,'Придельники с 2022'!$B$4:$X$28,'Форма 1'!X$8),"")</f>
        <v/>
      </c>
      <c r="H3745" s="103" t="str">
        <f>IF(ISNUMBER('Форма 1'!Y3745),'Форма 1'!$H3745*VLOOKUP('Форма 1'!$F3745,'Придельники с 2022'!$B$4:$X$28,'Форма 1'!Y$8),"")</f>
        <v/>
      </c>
      <c r="I3745" s="103" t="str">
        <f>IF(ISNUMBER('Форма 1'!Z3745),'Форма 1'!$H3745*VLOOKUP('Форма 1'!$F3745,'Придельники с 2022'!$B$4:$X$28,'Форма 1'!Z$8),"")</f>
        <v/>
      </c>
      <c r="J3745" s="103" t="str">
        <f>IF(ISNUMBER('Форма 1'!AA3745),'Форма 1'!$H3745*VLOOKUP('Форма 1'!$F3745,'Придельники с 2022'!$B$4:$X$28,'Форма 1'!AA$8),"")</f>
        <v/>
      </c>
      <c r="K3745" s="90"/>
      <c r="L3745" s="87"/>
      <c r="M3745" s="103">
        <f>IF(ISNUMBER('Форма 1'!AD3745),'Форма 1'!$H3745*VLOOKUP('Форма 1'!$F3745,'Придельники с 2022'!$B$4:$X$28,'Форма 1'!AD$8),"")</f>
        <v>16117647.728000002</v>
      </c>
      <c r="N3745" s="103" t="str">
        <f>IF(ISBLANK('Форма 1'!$AE3745),"",IF('Форма 1'!$AE3745=1,'Форма 1'!$H3745*VLOOKUP('Форма 1'!$F3745,'Придельники с 2022'!$B$4:$X$28,'Форма 1'!$AE$8,0),IF('Форма 1'!$AE3745=2,'Форма 1'!$H3745*VLOOKUP('Форма 1'!$F3745,'Придельники с 2022'!$B$4:$X$28,13,0),IF('Форма 1'!$AE3745=3,'Форма 1'!$H3745*VLOOKUP('Форма 1'!$F3745,'Придельники с 2022'!$B$4:$X$28,12,0)))))</f>
        <v/>
      </c>
      <c r="O3745" s="103" t="str">
        <f>IF(ISNUMBER('Форма 1'!AF3745),'Форма 1'!$H3745*VLOOKUP('Форма 1'!$F3745,'Придельники с 2022'!$B$4:$X$28,'Форма 1'!AF$8),"")</f>
        <v/>
      </c>
      <c r="P3745" s="87"/>
      <c r="Q3745" s="103" t="str">
        <f>IF(ISNUMBER('Форма 1'!AH3745),'Форма 1'!$H3745*VLOOKUP('Форма 1'!$F3745,'Придельники с 2022'!$B$4:$X$28,'Форма 1'!AH$8),"")</f>
        <v/>
      </c>
      <c r="R3745" s="103" t="str">
        <f>IF(ISNUMBER('Форма 1'!AI3745),'Форма 1'!$H3745*VLOOKUP('Форма 1'!$F3745,'Придельники с 2022'!$B$4:$X$28,'Форма 1'!AI$8),"")</f>
        <v/>
      </c>
      <c r="S3745" s="103" t="str">
        <f>IF(ISNUMBER('Форма 1'!AJ3745),'Форма 1'!$H3745*VLOOKUP('Форма 1'!$F3745,'Придельники с 2022'!$B$4:$X$28,'Форма 1'!AJ$8),"")</f>
        <v/>
      </c>
      <c r="T3745" s="87"/>
    </row>
    <row r="3746" spans="1:20">
      <c r="A3746" s="188">
        <f>A3745+1</f>
        <v>586</v>
      </c>
      <c r="B3746" s="114" t="s">
        <v>5150</v>
      </c>
      <c r="C3746" s="99">
        <f>SUM(D3746:J3746,L3746:T3746)</f>
        <v>9031959.5439999998</v>
      </c>
      <c r="D3746" s="103" t="str">
        <f>IF(ISNUMBER('Форма 1'!U3746),'Форма 1'!$H3746*VLOOKUP('Форма 1'!$F3746,'Придельники с 2022'!$B$4:$X$28,'Форма 1'!U$8),"")</f>
        <v/>
      </c>
      <c r="E3746" s="103">
        <f>IF(ISNUMBER('Форма 1'!V3746),'Форма 1'!$H3746*VLOOKUP('Форма 1'!$F3746,'Придельники с 2022'!$B$4:$X$28,'Форма 1'!V$8),"")</f>
        <v>8751766.284</v>
      </c>
      <c r="F3746" s="103" t="str">
        <f>IF(ISNUMBER('Форма 1'!W3746),'Форма 1'!$H3746*VLOOKUP('Форма 1'!$F3746,'Придельники с 2022'!$B$4:$X$28,'Форма 1'!W$8),"")</f>
        <v/>
      </c>
      <c r="G3746" s="103" t="str">
        <f>IF(ISNUMBER('Форма 1'!X3746),'Форма 1'!$H3746*VLOOKUP('Форма 1'!$F3746,'Придельники с 2022'!$B$4:$X$28,'Форма 1'!X$8),"")</f>
        <v/>
      </c>
      <c r="H3746" s="103" t="str">
        <f>IF(ISNUMBER('Форма 1'!Y3746),'Форма 1'!$H3746*VLOOKUP('Форма 1'!$F3746,'Придельники с 2022'!$B$4:$X$28,'Форма 1'!Y$8),"")</f>
        <v/>
      </c>
      <c r="I3746" s="103" t="str">
        <f>IF(ISNUMBER('Форма 1'!Z3746),'Форма 1'!$H3746*VLOOKUP('Форма 1'!$F3746,'Придельники с 2022'!$B$4:$X$28,'Форма 1'!Z$8),"")</f>
        <v/>
      </c>
      <c r="J3746" s="103" t="str">
        <f>IF(ISNUMBER('Форма 1'!AA3746),'Форма 1'!$H3746*VLOOKUP('Форма 1'!$F3746,'Придельники с 2022'!$B$4:$X$28,'Форма 1'!AA$8),"")</f>
        <v/>
      </c>
      <c r="K3746" s="90"/>
      <c r="L3746" s="87"/>
      <c r="M3746" s="103" t="str">
        <f>IF(ISNUMBER('Форма 1'!AD3746),'Форма 1'!$H3746*VLOOKUP('Форма 1'!$F3746,'Придельники с 2022'!$B$4:$X$28,'Форма 1'!AD$8),"")</f>
        <v/>
      </c>
      <c r="N3746" s="103" t="str">
        <f>IF(ISBLANK('Форма 1'!$AE3746),"",IF('Форма 1'!$AE3746=1,'Форма 1'!$H3746*VLOOKUP('Форма 1'!$F3746,'Придельники с 2022'!$B$4:$X$28,'Форма 1'!$AE$8,0),IF('Форма 1'!$AE3746=2,'Форма 1'!$H3746*VLOOKUP('Форма 1'!$F3746,'Придельники с 2022'!$B$4:$X$28,13,0),IF('Форма 1'!$AE3746=3,'Форма 1'!$H3746*VLOOKUP('Форма 1'!$F3746,'Придельники с 2022'!$B$4:$X$28,12,0)))))</f>
        <v/>
      </c>
      <c r="O3746" s="103" t="str">
        <f>IF(ISNUMBER('Форма 1'!AF3746),'Форма 1'!$H3746*VLOOKUP('Форма 1'!$F3746,'Придельники с 2022'!$B$4:$X$28,'Форма 1'!AF$8),"")</f>
        <v/>
      </c>
      <c r="P3746" s="87">
        <v>280193.26</v>
      </c>
      <c r="Q3746" s="103" t="str">
        <f>IF(ISNUMBER('Форма 1'!AH3746),'Форма 1'!$H3746*VLOOKUP('Форма 1'!$F3746,'Придельники с 2022'!$B$4:$X$28,'Форма 1'!AH$8),"")</f>
        <v/>
      </c>
      <c r="R3746" s="103" t="str">
        <f>IF(ISNUMBER('Форма 1'!AI3746),'Форма 1'!$H3746*VLOOKUP('Форма 1'!$F3746,'Придельники с 2022'!$B$4:$X$28,'Форма 1'!AI$8),"")</f>
        <v/>
      </c>
      <c r="S3746" s="103" t="str">
        <f>IF(ISNUMBER('Форма 1'!AJ3746),'Форма 1'!$H3746*VLOOKUP('Форма 1'!$F3746,'Придельники с 2022'!$B$4:$X$28,'Форма 1'!AJ$8),"")</f>
        <v/>
      </c>
      <c r="T3746" s="87"/>
    </row>
    <row r="3747" spans="1:20">
      <c r="A3747" s="188">
        <f>A3746+1</f>
        <v>587</v>
      </c>
      <c r="B3747" s="189" t="s">
        <v>1703</v>
      </c>
      <c r="C3747" s="99">
        <f>SUM(D3747:J3747,L3747:T3747)</f>
        <v>11407416.160000002</v>
      </c>
      <c r="D3747" s="103" t="str">
        <f>IF(ISNUMBER('Форма 1'!U3747),'Форма 1'!$H3747*VLOOKUP('Форма 1'!$F3747,'Придельники с 2022'!$B$4:$X$28,'Форма 1'!U$8),"")</f>
        <v/>
      </c>
      <c r="E3747" s="103" t="str">
        <f>IF(ISNUMBER('Форма 1'!V3747),'Форма 1'!$H3747*VLOOKUP('Форма 1'!$F3747,'Придельники с 2022'!$B$4:$X$28,'Форма 1'!V$8),"")</f>
        <v/>
      </c>
      <c r="F3747" s="103" t="str">
        <f>IF(ISNUMBER('Форма 1'!W3747),'Форма 1'!$H3747*VLOOKUP('Форма 1'!$F3747,'Придельники с 2022'!$B$4:$X$28,'Форма 1'!W$8),"")</f>
        <v/>
      </c>
      <c r="G3747" s="103" t="str">
        <f>IF(ISNUMBER('Форма 1'!X3747),'Форма 1'!$H3747*VLOOKUP('Форма 1'!$F3747,'Придельники с 2022'!$B$4:$X$28,'Форма 1'!X$8),"")</f>
        <v/>
      </c>
      <c r="H3747" s="103" t="str">
        <f>IF(ISNUMBER('Форма 1'!Y3747),'Форма 1'!$H3747*VLOOKUP('Форма 1'!$F3747,'Придельники с 2022'!$B$4:$X$28,'Форма 1'!Y$8),"")</f>
        <v/>
      </c>
      <c r="I3747" s="103" t="str">
        <f>IF(ISNUMBER('Форма 1'!Z3747),'Форма 1'!$H3747*VLOOKUP('Форма 1'!$F3747,'Придельники с 2022'!$B$4:$X$28,'Форма 1'!Z$8),"")</f>
        <v/>
      </c>
      <c r="J3747" s="103" t="str">
        <f>IF(ISNUMBER('Форма 1'!AA3747),'Форма 1'!$H3747*VLOOKUP('Форма 1'!$F3747,'Придельники с 2022'!$B$4:$X$28,'Форма 1'!AA$8),"")</f>
        <v/>
      </c>
      <c r="K3747" s="90"/>
      <c r="L3747" s="87"/>
      <c r="M3747" s="103">
        <f>IF(ISNUMBER('Форма 1'!AD3747),'Форма 1'!$H3747*VLOOKUP('Форма 1'!$F3747,'Придельники с 2022'!$B$4:$X$28,'Форма 1'!AD$8),"")</f>
        <v>11407416.160000002</v>
      </c>
      <c r="N3747" s="103" t="str">
        <f>IF(ISBLANK('Форма 1'!$AE3747),"",IF('Форма 1'!$AE3747=1,'Форма 1'!$H3747*VLOOKUP('Форма 1'!$F3747,'Придельники с 2022'!$B$4:$X$28,'Форма 1'!$AE$8,0),IF('Форма 1'!$AE3747=2,'Форма 1'!$H3747*VLOOKUP('Форма 1'!$F3747,'Придельники с 2022'!$B$4:$X$28,13,0),IF('Форма 1'!$AE3747=3,'Форма 1'!$H3747*VLOOKUP('Форма 1'!$F3747,'Придельники с 2022'!$B$4:$X$28,12,0)))))</f>
        <v/>
      </c>
      <c r="O3747" s="103" t="str">
        <f>IF(ISNUMBER('Форма 1'!AF3747),'Форма 1'!$H3747*VLOOKUP('Форма 1'!$F3747,'Придельники с 2022'!$B$4:$X$28,'Форма 1'!AF$8),"")</f>
        <v/>
      </c>
      <c r="P3747" s="87"/>
      <c r="Q3747" s="103" t="str">
        <f>IF(ISNUMBER('Форма 1'!AH3747),'Форма 1'!$H3747*VLOOKUP('Форма 1'!$F3747,'Придельники с 2022'!$B$4:$X$28,'Форма 1'!AH$8),"")</f>
        <v/>
      </c>
      <c r="R3747" s="103" t="str">
        <f>IF(ISNUMBER('Форма 1'!AI3747),'Форма 1'!$H3747*VLOOKUP('Форма 1'!$F3747,'Придельники с 2022'!$B$4:$X$28,'Форма 1'!AI$8),"")</f>
        <v/>
      </c>
      <c r="S3747" s="103" t="str">
        <f>IF(ISNUMBER('Форма 1'!AJ3747),'Форма 1'!$H3747*VLOOKUP('Форма 1'!$F3747,'Придельники с 2022'!$B$4:$X$28,'Форма 1'!AJ$8),"")</f>
        <v/>
      </c>
      <c r="T3747" s="87"/>
    </row>
    <row r="3748" spans="1:20">
      <c r="A3748" s="188">
        <f>A3744+1</f>
        <v>585</v>
      </c>
      <c r="B3748" s="114" t="s">
        <v>5151</v>
      </c>
      <c r="C3748" s="99">
        <f>SUM(D3748:J3748,L3748:T3748)</f>
        <v>7999028.9199999999</v>
      </c>
      <c r="D3748" s="103" t="str">
        <f>IF(ISNUMBER('Форма 1'!U3748),'Форма 1'!$H3748*VLOOKUP('Форма 1'!$F3748,'Придельники с 2022'!$B$4:$X$28,'Форма 1'!U$8),"")</f>
        <v/>
      </c>
      <c r="E3748" s="103" t="str">
        <f>IF(ISNUMBER('Форма 1'!V3748),'Форма 1'!$H3748*VLOOKUP('Форма 1'!$F3748,'Придельники с 2022'!$B$4:$X$28,'Форма 1'!V$8),"")</f>
        <v/>
      </c>
      <c r="F3748" s="103" t="str">
        <f>IF(ISNUMBER('Форма 1'!W3748),'Форма 1'!$H3748*VLOOKUP('Форма 1'!$F3748,'Придельники с 2022'!$B$4:$X$28,'Форма 1'!W$8),"")</f>
        <v/>
      </c>
      <c r="G3748" s="103" t="str">
        <f>IF(ISNUMBER('Форма 1'!X3748),'Форма 1'!$H3748*VLOOKUP('Форма 1'!$F3748,'Придельники с 2022'!$B$4:$X$28,'Форма 1'!X$8),"")</f>
        <v/>
      </c>
      <c r="H3748" s="103" t="str">
        <f>IF(ISNUMBER('Форма 1'!Y3748),'Форма 1'!$H3748*VLOOKUP('Форма 1'!$F3748,'Придельники с 2022'!$B$4:$X$28,'Форма 1'!Y$8),"")</f>
        <v/>
      </c>
      <c r="I3748" s="103" t="str">
        <f>IF(ISNUMBER('Форма 1'!Z3748),'Форма 1'!$H3748*VLOOKUP('Форма 1'!$F3748,'Придельники с 2022'!$B$4:$X$28,'Форма 1'!Z$8),"")</f>
        <v/>
      </c>
      <c r="J3748" s="103" t="str">
        <f>IF(ISNUMBER('Форма 1'!AA3748),'Форма 1'!$H3748*VLOOKUP('Форма 1'!$F3748,'Придельники с 2022'!$B$4:$X$28,'Форма 1'!AA$8),"")</f>
        <v/>
      </c>
      <c r="K3748" s="90">
        <v>2</v>
      </c>
      <c r="L3748" s="87">
        <f>3930316.8+4068712.12</f>
        <v>7999028.9199999999</v>
      </c>
      <c r="M3748" s="103" t="str">
        <f>IF(ISNUMBER('Форма 1'!AD3748),'Форма 1'!$H3748*VLOOKUP('Форма 1'!$F3748,'Придельники с 2022'!$B$4:$X$28,'Форма 1'!AD$8),"")</f>
        <v/>
      </c>
      <c r="N3748" s="103" t="str">
        <f>IF(ISBLANK('Форма 1'!$AE3748),"",IF('Форма 1'!$AE3748=1,'Форма 1'!$H3748*VLOOKUP('Форма 1'!$F3748,'Придельники с 2022'!$B$4:$X$28,'Форма 1'!$AE$8,0),IF('Форма 1'!$AE3748=2,'Форма 1'!$H3748*VLOOKUP('Форма 1'!$F3748,'Придельники с 2022'!$B$4:$X$28,13,0),IF('Форма 1'!$AE3748=3,'Форма 1'!$H3748*VLOOKUP('Форма 1'!$F3748,'Придельники с 2022'!$B$4:$X$28,12,0)))))</f>
        <v/>
      </c>
      <c r="O3748" s="103" t="str">
        <f>IF(ISNUMBER('Форма 1'!AF3748),'Форма 1'!$H3748*VLOOKUP('Форма 1'!$F3748,'Придельники с 2022'!$B$4:$X$28,'Форма 1'!AF$8),"")</f>
        <v/>
      </c>
      <c r="P3748" s="87"/>
      <c r="Q3748" s="103" t="str">
        <f>IF(ISNUMBER('Форма 1'!AH3748),'Форма 1'!$H3748*VLOOKUP('Форма 1'!$F3748,'Придельники с 2022'!$B$4:$X$28,'Форма 1'!AH$8),"")</f>
        <v/>
      </c>
      <c r="R3748" s="103" t="str">
        <f>IF(ISNUMBER('Форма 1'!AI3748),'Форма 1'!$H3748*VLOOKUP('Форма 1'!$F3748,'Придельники с 2022'!$B$4:$X$28,'Форма 1'!AI$8),"")</f>
        <v/>
      </c>
      <c r="S3748" s="103" t="str">
        <f>IF(ISNUMBER('Форма 1'!AJ3748),'Форма 1'!$H3748*VLOOKUP('Форма 1'!$F3748,'Придельники с 2022'!$B$4:$X$28,'Форма 1'!AJ$8),"")</f>
        <v/>
      </c>
      <c r="T3748" s="87"/>
    </row>
    <row r="3749" spans="1:20">
      <c r="A3749" s="188">
        <f>A3745+1</f>
        <v>586</v>
      </c>
      <c r="B3749" s="189" t="s">
        <v>3612</v>
      </c>
      <c r="C3749" s="99">
        <f t="shared" si="262"/>
        <v>25939868.141999997</v>
      </c>
      <c r="D3749" s="103" t="str">
        <f>IF(ISNUMBER('Форма 1'!U3749),'Форма 1'!$H3749*VLOOKUP('Форма 1'!$F3749,'Придельники с 2022'!$B$4:$X$28,'Форма 1'!U$8),"")</f>
        <v/>
      </c>
      <c r="E3749" s="103" t="str">
        <f>IF(ISNUMBER('Форма 1'!V3749),'Форма 1'!$H3749*VLOOKUP('Форма 1'!$F3749,'Придельники с 2022'!$B$4:$X$28,'Форма 1'!V$8),"")</f>
        <v/>
      </c>
      <c r="F3749" s="103" t="str">
        <f>IF(ISNUMBER('Форма 1'!W3749),'Форма 1'!$H3749*VLOOKUP('Форма 1'!$F3749,'Придельники с 2022'!$B$4:$X$28,'Форма 1'!W$8),"")</f>
        <v/>
      </c>
      <c r="G3749" s="103">
        <f>IF(ISNUMBER('Форма 1'!X3749),'Форма 1'!$H3749*VLOOKUP('Форма 1'!$F3749,'Придельники с 2022'!$B$4:$X$28,'Форма 1'!X$8),"")</f>
        <v>4361280.5439999998</v>
      </c>
      <c r="H3749" s="103" t="str">
        <f>IF(ISNUMBER('Форма 1'!Y3749),'Форма 1'!$H3749*VLOOKUP('Форма 1'!$F3749,'Придельники с 2022'!$B$4:$X$28,'Форма 1'!Y$8),"")</f>
        <v/>
      </c>
      <c r="I3749" s="103" t="str">
        <f>IF(ISNUMBER('Форма 1'!Z3749),'Форма 1'!$H3749*VLOOKUP('Форма 1'!$F3749,'Придельники с 2022'!$B$4:$X$28,'Форма 1'!Z$8),"")</f>
        <v/>
      </c>
      <c r="J3749" s="103">
        <f>IF(ISNUMBER('Форма 1'!AA3749),'Форма 1'!$H3749*VLOOKUP('Форма 1'!$F3749,'Придельники с 2022'!$B$4:$X$28,'Форма 1'!AA$8),"")</f>
        <v>7686042.9979999997</v>
      </c>
      <c r="K3749" s="90">
        <v>5</v>
      </c>
      <c r="L3749" s="87">
        <f>2778508.92*K3749</f>
        <v>13892544.6</v>
      </c>
      <c r="M3749" s="103" t="str">
        <f>IF(ISNUMBER('Форма 1'!AD3749),'Форма 1'!$H3749*VLOOKUP('Форма 1'!$F3749,'Придельники с 2022'!$B$4:$X$28,'Форма 1'!AD$8),"")</f>
        <v/>
      </c>
      <c r="N3749" s="103" t="str">
        <f>IF(ISBLANK('Форма 1'!$AE3749),"",IF('Форма 1'!$AE3749=1,'Форма 1'!$H3749*VLOOKUP('Форма 1'!$F3749,'Придельники с 2022'!$B$4:$X$28,'Форма 1'!$AE$8,0),IF('Форма 1'!$AE3749=2,'Форма 1'!$H3749*VLOOKUP('Форма 1'!$F3749,'Придельники с 2022'!$B$4:$X$28,13,0),IF('Форма 1'!$AE3749=3,'Форма 1'!$H3749*VLOOKUP('Форма 1'!$F3749,'Придельники с 2022'!$B$4:$X$28,12,0)))))</f>
        <v/>
      </c>
      <c r="O3749" s="103" t="str">
        <f>IF(ISNUMBER('Форма 1'!AF3749),'Форма 1'!$H3749*VLOOKUP('Форма 1'!$F3749,'Придельники с 2022'!$B$4:$X$28,'Форма 1'!AF$8),"")</f>
        <v/>
      </c>
      <c r="P3749" s="87"/>
      <c r="Q3749" s="103" t="str">
        <f>IF(ISNUMBER('Форма 1'!AH3749),'Форма 1'!$H3749*VLOOKUP('Форма 1'!$F3749,'Придельники с 2022'!$B$4:$X$28,'Форма 1'!AH$8),"")</f>
        <v/>
      </c>
      <c r="R3749" s="103" t="str">
        <f>IF(ISNUMBER('Форма 1'!AI3749),'Форма 1'!$H3749*VLOOKUP('Форма 1'!$F3749,'Придельники с 2022'!$B$4:$X$28,'Форма 1'!AI$8),"")</f>
        <v/>
      </c>
      <c r="S3749" s="103" t="str">
        <f>IF(ISNUMBER('Форма 1'!AJ3749),'Форма 1'!$H3749*VLOOKUP('Форма 1'!$F3749,'Придельники с 2022'!$B$4:$X$28,'Форма 1'!AJ$8),"")</f>
        <v/>
      </c>
      <c r="T3749" s="87"/>
    </row>
    <row r="3750" spans="1:20">
      <c r="A3750" s="188">
        <f t="shared" si="263"/>
        <v>587</v>
      </c>
      <c r="B3750" s="189" t="s">
        <v>722</v>
      </c>
      <c r="C3750" s="99">
        <f t="shared" si="262"/>
        <v>471580.43000000005</v>
      </c>
      <c r="D3750" s="103" t="str">
        <f>IF(ISNUMBER('Форма 1'!U3750),'Форма 1'!$H3750*VLOOKUP('Форма 1'!$F3750,'Придельники с 2022'!$B$4:$X$28,'Форма 1'!U$8),"")</f>
        <v/>
      </c>
      <c r="E3750" s="103" t="str">
        <f>IF(ISNUMBER('Форма 1'!V3750),'Форма 1'!$H3750*VLOOKUP('Форма 1'!$F3750,'Придельники с 2022'!$B$4:$X$28,'Форма 1'!V$8),"")</f>
        <v/>
      </c>
      <c r="F3750" s="103" t="str">
        <f>IF(ISNUMBER('Форма 1'!W3750),'Форма 1'!$H3750*VLOOKUP('Форма 1'!$F3750,'Придельники с 2022'!$B$4:$X$28,'Форма 1'!W$8),"")</f>
        <v/>
      </c>
      <c r="G3750" s="103" t="str">
        <f>IF(ISNUMBER('Форма 1'!X3750),'Форма 1'!$H3750*VLOOKUP('Форма 1'!$F3750,'Придельники с 2022'!$B$4:$X$28,'Форма 1'!X$8),"")</f>
        <v/>
      </c>
      <c r="H3750" s="103" t="str">
        <f>IF(ISNUMBER('Форма 1'!Y3750),'Форма 1'!$H3750*VLOOKUP('Форма 1'!$F3750,'Придельники с 2022'!$B$4:$X$28,'Форма 1'!Y$8),"")</f>
        <v/>
      </c>
      <c r="I3750" s="103" t="str">
        <f>IF(ISNUMBER('Форма 1'!Z3750),'Форма 1'!$H3750*VLOOKUP('Форма 1'!$F3750,'Придельники с 2022'!$B$4:$X$28,'Форма 1'!Z$8),"")</f>
        <v/>
      </c>
      <c r="J3750" s="103" t="str">
        <f>IF(ISNUMBER('Форма 1'!AA3750),'Форма 1'!$H3750*VLOOKUP('Форма 1'!$F3750,'Придельники с 2022'!$B$4:$X$28,'Форма 1'!AA$8),"")</f>
        <v/>
      </c>
      <c r="K3750" s="90"/>
      <c r="L3750" s="87"/>
      <c r="M3750" s="103" t="str">
        <f>IF(ISNUMBER('Форма 1'!AD3750),'Форма 1'!$H3750*VLOOKUP('Форма 1'!$F3750,'Придельники с 2022'!$B$4:$X$28,'Форма 1'!AD$8),"")</f>
        <v/>
      </c>
      <c r="N3750" s="103" t="str">
        <f>IF(ISBLANK('Форма 1'!$AE3750),"",IF('Форма 1'!$AE3750=1,'Форма 1'!$H3750*VLOOKUP('Форма 1'!$F3750,'Придельники с 2022'!$B$4:$X$28,'Форма 1'!$AE$8,0),IF('Форма 1'!$AE3750=2,'Форма 1'!$H3750*VLOOKUP('Форма 1'!$F3750,'Придельники с 2022'!$B$4:$X$28,13,0),IF('Форма 1'!$AE3750=3,'Форма 1'!$H3750*VLOOKUP('Форма 1'!$F3750,'Придельники с 2022'!$B$4:$X$28,12,0)))))</f>
        <v/>
      </c>
      <c r="O3750" s="103" t="str">
        <f>IF(ISNUMBER('Форма 1'!AF3750),'Форма 1'!$H3750*VLOOKUP('Форма 1'!$F3750,'Придельники с 2022'!$B$4:$X$28,'Форма 1'!AF$8),"")</f>
        <v/>
      </c>
      <c r="P3750" s="87">
        <v>471580.43000000005</v>
      </c>
      <c r="Q3750" s="103" t="str">
        <f>IF(ISNUMBER('Форма 1'!AH3750),'Форма 1'!$H3750*VLOOKUP('Форма 1'!$F3750,'Придельники с 2022'!$B$4:$X$28,'Форма 1'!AH$8),"")</f>
        <v/>
      </c>
      <c r="R3750" s="103" t="str">
        <f>IF(ISNUMBER('Форма 1'!AI3750),'Форма 1'!$H3750*VLOOKUP('Форма 1'!$F3750,'Придельники с 2022'!$B$4:$X$28,'Форма 1'!AI$8),"")</f>
        <v/>
      </c>
      <c r="S3750" s="103" t="str">
        <f>IF(ISNUMBER('Форма 1'!AJ3750),'Форма 1'!$H3750*VLOOKUP('Форма 1'!$F3750,'Придельники с 2022'!$B$4:$X$28,'Форма 1'!AJ$8),"")</f>
        <v/>
      </c>
      <c r="T3750" s="87"/>
    </row>
    <row r="3751" spans="1:20">
      <c r="A3751" s="188">
        <f t="shared" si="263"/>
        <v>588</v>
      </c>
      <c r="B3751" s="119" t="s">
        <v>3613</v>
      </c>
      <c r="C3751" s="99">
        <f t="shared" si="262"/>
        <v>4440158.0999999996</v>
      </c>
      <c r="D3751" s="103">
        <f>IF(ISNUMBER('Форма 1'!U3751),'Форма 1'!$H3751*VLOOKUP('Форма 1'!$F3751,'Придельники с 2022'!$B$4:$X$28,'Форма 1'!U$8),"")</f>
        <v>1356182.1</v>
      </c>
      <c r="E3751" s="103" t="str">
        <f>IF(ISNUMBER('Форма 1'!V3751),'Форма 1'!$H3751*VLOOKUP('Форма 1'!$F3751,'Придельники с 2022'!$B$4:$X$28,'Форма 1'!V$8),"")</f>
        <v/>
      </c>
      <c r="F3751" s="103" t="str">
        <f>IF(ISNUMBER('Форма 1'!W3751),'Форма 1'!$H3751*VLOOKUP('Форма 1'!$F3751,'Придельники с 2022'!$B$4:$X$28,'Форма 1'!W$8),"")</f>
        <v/>
      </c>
      <c r="G3751" s="103">
        <f>IF(ISNUMBER('Форма 1'!X3751),'Форма 1'!$H3751*VLOOKUP('Форма 1'!$F3751,'Придельники с 2022'!$B$4:$X$28,'Форма 1'!X$8),"")</f>
        <v>848511.00000000012</v>
      </c>
      <c r="H3751" s="103">
        <f>IF(ISNUMBER('Форма 1'!Y3751),'Форма 1'!$H3751*VLOOKUP('Форма 1'!$F3751,'Придельники с 2022'!$B$4:$X$28,'Форма 1'!Y$8),"")</f>
        <v>2235465</v>
      </c>
      <c r="I3751" s="103" t="str">
        <f>IF(ISNUMBER('Форма 1'!Z3751),'Форма 1'!$H3751*VLOOKUP('Форма 1'!$F3751,'Придельники с 2022'!$B$4:$X$28,'Форма 1'!Z$8),"")</f>
        <v/>
      </c>
      <c r="J3751" s="103" t="str">
        <f>IF(ISNUMBER('Форма 1'!AA3751),'Форма 1'!$H3751*VLOOKUP('Форма 1'!$F3751,'Придельники с 2022'!$B$4:$X$28,'Форма 1'!AA$8),"")</f>
        <v/>
      </c>
      <c r="K3751" s="90"/>
      <c r="L3751" s="87"/>
      <c r="M3751" s="103" t="str">
        <f>IF(ISNUMBER('Форма 1'!AD3751),'Форма 1'!$H3751*VLOOKUP('Форма 1'!$F3751,'Придельники с 2022'!$B$4:$X$28,'Форма 1'!AD$8),"")</f>
        <v/>
      </c>
      <c r="N3751" s="103" t="str">
        <f>IF(ISBLANK('Форма 1'!$AE3751),"",IF('Форма 1'!$AE3751=1,'Форма 1'!$H3751*VLOOKUP('Форма 1'!$F3751,'Придельники с 2022'!$B$4:$X$28,'Форма 1'!$AE$8,0),IF('Форма 1'!$AE3751=2,'Форма 1'!$H3751*VLOOKUP('Форма 1'!$F3751,'Придельники с 2022'!$B$4:$X$28,13,0),IF('Форма 1'!$AE3751=3,'Форма 1'!$H3751*VLOOKUP('Форма 1'!$F3751,'Придельники с 2022'!$B$4:$X$28,12,0)))))</f>
        <v/>
      </c>
      <c r="O3751" s="103" t="str">
        <f>IF(ISNUMBER('Форма 1'!AF3751),'Форма 1'!$H3751*VLOOKUP('Форма 1'!$F3751,'Придельники с 2022'!$B$4:$X$28,'Форма 1'!AF$8),"")</f>
        <v/>
      </c>
      <c r="P3751" s="87"/>
      <c r="Q3751" s="103" t="str">
        <f>IF(ISNUMBER('Форма 1'!AH3751),'Форма 1'!$H3751*VLOOKUP('Форма 1'!$F3751,'Придельники с 2022'!$B$4:$X$28,'Форма 1'!AH$8),"")</f>
        <v/>
      </c>
      <c r="R3751" s="103" t="str">
        <f>IF(ISNUMBER('Форма 1'!AI3751),'Форма 1'!$H3751*VLOOKUP('Форма 1'!$F3751,'Придельники с 2022'!$B$4:$X$28,'Форма 1'!AI$8),"")</f>
        <v/>
      </c>
      <c r="S3751" s="103" t="str">
        <f>IF(ISNUMBER('Форма 1'!AJ3751),'Форма 1'!$H3751*VLOOKUP('Форма 1'!$F3751,'Придельники с 2022'!$B$4:$X$28,'Форма 1'!AJ$8),"")</f>
        <v/>
      </c>
      <c r="T3751" s="87"/>
    </row>
    <row r="3752" spans="1:20">
      <c r="A3752" s="188">
        <f t="shared" si="263"/>
        <v>589</v>
      </c>
      <c r="B3752" s="189" t="s">
        <v>3614</v>
      </c>
      <c r="C3752" s="99">
        <f t="shared" si="262"/>
        <v>5194888.8059999999</v>
      </c>
      <c r="D3752" s="103" t="str">
        <f>IF(ISNUMBER('Форма 1'!U3752),'Форма 1'!$H3752*VLOOKUP('Форма 1'!$F3752,'Придельники с 2022'!$B$4:$X$28,'Форма 1'!U$8),"")</f>
        <v/>
      </c>
      <c r="E3752" s="103" t="str">
        <f>IF(ISNUMBER('Форма 1'!V3752),'Форма 1'!$H3752*VLOOKUP('Форма 1'!$F3752,'Придельники с 2022'!$B$4:$X$28,'Форма 1'!V$8),"")</f>
        <v/>
      </c>
      <c r="F3752" s="103" t="str">
        <f>IF(ISNUMBER('Форма 1'!W3752),'Форма 1'!$H3752*VLOOKUP('Форма 1'!$F3752,'Придельники с 2022'!$B$4:$X$28,'Форма 1'!W$8),"")</f>
        <v/>
      </c>
      <c r="G3752" s="103" t="str">
        <f>IF(ISNUMBER('Форма 1'!X3752),'Форма 1'!$H3752*VLOOKUP('Форма 1'!$F3752,'Придельники с 2022'!$B$4:$X$28,'Форма 1'!X$8),"")</f>
        <v/>
      </c>
      <c r="H3752" s="103" t="str">
        <f>IF(ISNUMBER('Форма 1'!Y3752),'Форма 1'!$H3752*VLOOKUP('Форма 1'!$F3752,'Придельники с 2022'!$B$4:$X$28,'Форма 1'!Y$8),"")</f>
        <v/>
      </c>
      <c r="I3752" s="103" t="str">
        <f>IF(ISNUMBER('Форма 1'!Z3752),'Форма 1'!$H3752*VLOOKUP('Форма 1'!$F3752,'Придельники с 2022'!$B$4:$X$28,'Форма 1'!Z$8),"")</f>
        <v/>
      </c>
      <c r="J3752" s="103" t="str">
        <f>IF(ISNUMBER('Форма 1'!AA3752),'Форма 1'!$H3752*VLOOKUP('Форма 1'!$F3752,'Придельники с 2022'!$B$4:$X$28,'Форма 1'!AA$8),"")</f>
        <v/>
      </c>
      <c r="K3752" s="92"/>
      <c r="L3752" s="88"/>
      <c r="M3752" s="103">
        <f>IF(ISNUMBER('Форма 1'!AD3752),'Форма 1'!$H3752*VLOOKUP('Форма 1'!$F3752,'Придельники с 2022'!$B$4:$X$28,'Форма 1'!AD$8),"")</f>
        <v>4796724.0359999994</v>
      </c>
      <c r="N3752" s="103" t="str">
        <f>IF(ISBLANK('Форма 1'!$AE3752),"",IF('Форма 1'!$AE3752=1,'Форма 1'!$H3752*VLOOKUP('Форма 1'!$F3752,'Придельники с 2022'!$B$4:$X$28,'Форма 1'!$AE$8,0),IF('Форма 1'!$AE3752=2,'Форма 1'!$H3752*VLOOKUP('Форма 1'!$F3752,'Придельники с 2022'!$B$4:$X$28,13,0),IF('Форма 1'!$AE3752=3,'Форма 1'!$H3752*VLOOKUP('Форма 1'!$F3752,'Придельники с 2022'!$B$4:$X$28,12,0)))))</f>
        <v/>
      </c>
      <c r="O3752" s="103" t="str">
        <f>IF(ISNUMBER('Форма 1'!AF3752),'Форма 1'!$H3752*VLOOKUP('Форма 1'!$F3752,'Придельники с 2022'!$B$4:$X$28,'Форма 1'!AF$8),"")</f>
        <v/>
      </c>
      <c r="P3752" s="87">
        <v>398164.77</v>
      </c>
      <c r="Q3752" s="103" t="str">
        <f>IF(ISNUMBER('Форма 1'!AH3752),'Форма 1'!$H3752*VLOOKUP('Форма 1'!$F3752,'Придельники с 2022'!$B$4:$X$28,'Форма 1'!AH$8),"")</f>
        <v/>
      </c>
      <c r="R3752" s="103" t="str">
        <f>IF(ISNUMBER('Форма 1'!AI3752),'Форма 1'!$H3752*VLOOKUP('Форма 1'!$F3752,'Придельники с 2022'!$B$4:$X$28,'Форма 1'!AI$8),"")</f>
        <v/>
      </c>
      <c r="S3752" s="103" t="str">
        <f>IF(ISNUMBER('Форма 1'!AJ3752),'Форма 1'!$H3752*VLOOKUP('Форма 1'!$F3752,'Придельники с 2022'!$B$4:$X$28,'Форма 1'!AJ$8),"")</f>
        <v/>
      </c>
      <c r="T3752" s="87"/>
    </row>
    <row r="3753" spans="1:20">
      <c r="A3753" s="188">
        <f t="shared" si="263"/>
        <v>590</v>
      </c>
      <c r="B3753" s="189" t="s">
        <v>3615</v>
      </c>
      <c r="C3753" s="99">
        <f t="shared" si="262"/>
        <v>12675331.395</v>
      </c>
      <c r="D3753" s="103" t="str">
        <f>IF(ISNUMBER('Форма 1'!U3753),'Форма 1'!$H3753*VLOOKUP('Форма 1'!$F3753,'Придельники с 2022'!$B$4:$X$28,'Форма 1'!U$8),"")</f>
        <v/>
      </c>
      <c r="E3753" s="103" t="str">
        <f>IF(ISNUMBER('Форма 1'!V3753),'Форма 1'!$H3753*VLOOKUP('Форма 1'!$F3753,'Придельники с 2022'!$B$4:$X$28,'Форма 1'!V$8),"")</f>
        <v/>
      </c>
      <c r="F3753" s="103" t="str">
        <f>IF(ISNUMBER('Форма 1'!W3753),'Форма 1'!$H3753*VLOOKUP('Форма 1'!$F3753,'Придельники с 2022'!$B$4:$X$28,'Форма 1'!W$8),"")</f>
        <v/>
      </c>
      <c r="G3753" s="103" t="str">
        <f>IF(ISNUMBER('Форма 1'!X3753),'Форма 1'!$H3753*VLOOKUP('Форма 1'!$F3753,'Придельники с 2022'!$B$4:$X$28,'Форма 1'!X$8),"")</f>
        <v/>
      </c>
      <c r="H3753" s="103" t="str">
        <f>IF(ISNUMBER('Форма 1'!Y3753),'Форма 1'!$H3753*VLOOKUP('Форма 1'!$F3753,'Придельники с 2022'!$B$4:$X$28,'Форма 1'!Y$8),"")</f>
        <v/>
      </c>
      <c r="I3753" s="103" t="str">
        <f>IF(ISNUMBER('Форма 1'!Z3753),'Форма 1'!$H3753*VLOOKUP('Форма 1'!$F3753,'Придельники с 2022'!$B$4:$X$28,'Форма 1'!Z$8),"")</f>
        <v/>
      </c>
      <c r="J3753" s="103" t="str">
        <f>IF(ISNUMBER('Форма 1'!AA3753),'Форма 1'!$H3753*VLOOKUP('Форма 1'!$F3753,'Придельники с 2022'!$B$4:$X$28,'Форма 1'!AA$8),"")</f>
        <v/>
      </c>
      <c r="K3753" s="90"/>
      <c r="L3753" s="87"/>
      <c r="M3753" s="103">
        <f>IF(ISNUMBER('Форма 1'!AD3753),'Форма 1'!$H3753*VLOOKUP('Форма 1'!$F3753,'Придельники с 2022'!$B$4:$X$28,'Форма 1'!AD$8),"")</f>
        <v>4148744.4374999995</v>
      </c>
      <c r="N3753" s="103">
        <f>IF(ISBLANK('Форма 1'!$AE3753),"",IF('Форма 1'!$AE3753=1,'Форма 1'!$H3753*VLOOKUP('Форма 1'!$F3753,'Придельники с 2022'!$B$4:$X$28,'Форма 1'!$AE$8,0),IF('Форма 1'!$AE3753=2,'Форма 1'!$H3753*VLOOKUP('Форма 1'!$F3753,'Придельники с 2022'!$B$4:$X$28,13,0),IF('Форма 1'!$AE3753=3,'Форма 1'!$H3753*VLOOKUP('Форма 1'!$F3753,'Придельники с 2022'!$B$4:$X$28,12,0)))))</f>
        <v>7154287.5</v>
      </c>
      <c r="O3753" s="103">
        <f>IF(ISNUMBER('Форма 1'!AF3753),'Форма 1'!$H3753*VLOOKUP('Форма 1'!$F3753,'Придельники с 2022'!$B$4:$X$28,'Форма 1'!AF$8),"")</f>
        <v>974134.6875</v>
      </c>
      <c r="P3753" s="87">
        <v>398164.77</v>
      </c>
      <c r="Q3753" s="103" t="str">
        <f>IF(ISNUMBER('Форма 1'!AH3753),'Форма 1'!$H3753*VLOOKUP('Форма 1'!$F3753,'Придельники с 2022'!$B$4:$X$28,'Форма 1'!AH$8),"")</f>
        <v/>
      </c>
      <c r="R3753" s="103" t="str">
        <f>IF(ISNUMBER('Форма 1'!AI3753),'Форма 1'!$H3753*VLOOKUP('Форма 1'!$F3753,'Придельники с 2022'!$B$4:$X$28,'Форма 1'!AI$8),"")</f>
        <v/>
      </c>
      <c r="S3753" s="103" t="str">
        <f>IF(ISNUMBER('Форма 1'!AJ3753),'Форма 1'!$H3753*VLOOKUP('Форма 1'!$F3753,'Придельники с 2022'!$B$4:$X$28,'Форма 1'!AJ$8),"")</f>
        <v/>
      </c>
      <c r="T3753" s="87"/>
    </row>
    <row r="3754" spans="1:20">
      <c r="A3754" s="188">
        <f t="shared" si="263"/>
        <v>591</v>
      </c>
      <c r="B3754" s="189" t="s">
        <v>723</v>
      </c>
      <c r="C3754" s="99">
        <f t="shared" si="262"/>
        <v>398164.77</v>
      </c>
      <c r="D3754" s="103" t="str">
        <f>IF(ISNUMBER('Форма 1'!U3754),'Форма 1'!$H3754*VLOOKUP('Форма 1'!$F3754,'Придельники с 2022'!$B$4:$X$28,'Форма 1'!U$8),"")</f>
        <v/>
      </c>
      <c r="E3754" s="103" t="str">
        <f>IF(ISNUMBER('Форма 1'!V3754),'Форма 1'!$H3754*VLOOKUP('Форма 1'!$F3754,'Придельники с 2022'!$B$4:$X$28,'Форма 1'!V$8),"")</f>
        <v/>
      </c>
      <c r="F3754" s="103" t="str">
        <f>IF(ISNUMBER('Форма 1'!W3754),'Форма 1'!$H3754*VLOOKUP('Форма 1'!$F3754,'Придельники с 2022'!$B$4:$X$28,'Форма 1'!W$8),"")</f>
        <v/>
      </c>
      <c r="G3754" s="103" t="str">
        <f>IF(ISNUMBER('Форма 1'!X3754),'Форма 1'!$H3754*VLOOKUP('Форма 1'!$F3754,'Придельники с 2022'!$B$4:$X$28,'Форма 1'!X$8),"")</f>
        <v/>
      </c>
      <c r="H3754" s="103" t="str">
        <f>IF(ISNUMBER('Форма 1'!Y3754),'Форма 1'!$H3754*VLOOKUP('Форма 1'!$F3754,'Придельники с 2022'!$B$4:$X$28,'Форма 1'!Y$8),"")</f>
        <v/>
      </c>
      <c r="I3754" s="103" t="str">
        <f>IF(ISNUMBER('Форма 1'!Z3754),'Форма 1'!$H3754*VLOOKUP('Форма 1'!$F3754,'Придельники с 2022'!$B$4:$X$28,'Форма 1'!Z$8),"")</f>
        <v/>
      </c>
      <c r="J3754" s="103" t="str">
        <f>IF(ISNUMBER('Форма 1'!AA3754),'Форма 1'!$H3754*VLOOKUP('Форма 1'!$F3754,'Придельники с 2022'!$B$4:$X$28,'Форма 1'!AA$8),"")</f>
        <v/>
      </c>
      <c r="K3754" s="92"/>
      <c r="L3754" s="88"/>
      <c r="M3754" s="103" t="str">
        <f>IF(ISNUMBER('Форма 1'!AD3754),'Форма 1'!$H3754*VLOOKUP('Форма 1'!$F3754,'Придельники с 2022'!$B$4:$X$28,'Форма 1'!AD$8),"")</f>
        <v/>
      </c>
      <c r="N3754" s="103" t="str">
        <f>IF(ISBLANK('Форма 1'!$AE3754),"",IF('Форма 1'!$AE3754=1,'Форма 1'!$H3754*VLOOKUP('Форма 1'!$F3754,'Придельники с 2022'!$B$4:$X$28,'Форма 1'!$AE$8,0),IF('Форма 1'!$AE3754=2,'Форма 1'!$H3754*VLOOKUP('Форма 1'!$F3754,'Придельники с 2022'!$B$4:$X$28,13,0),IF('Форма 1'!$AE3754=3,'Форма 1'!$H3754*VLOOKUP('Форма 1'!$F3754,'Придельники с 2022'!$B$4:$X$28,12,0)))))</f>
        <v/>
      </c>
      <c r="O3754" s="103" t="str">
        <f>IF(ISNUMBER('Форма 1'!AF3754),'Форма 1'!$H3754*VLOOKUP('Форма 1'!$F3754,'Придельники с 2022'!$B$4:$X$28,'Форма 1'!AF$8),"")</f>
        <v/>
      </c>
      <c r="P3754" s="87">
        <v>398164.77</v>
      </c>
      <c r="Q3754" s="103" t="str">
        <f>IF(ISNUMBER('Форма 1'!AH3754),'Форма 1'!$H3754*VLOOKUP('Форма 1'!$F3754,'Придельники с 2022'!$B$4:$X$28,'Форма 1'!AH$8),"")</f>
        <v/>
      </c>
      <c r="R3754" s="103" t="str">
        <f>IF(ISNUMBER('Форма 1'!AI3754),'Форма 1'!$H3754*VLOOKUP('Форма 1'!$F3754,'Придельники с 2022'!$B$4:$X$28,'Форма 1'!AI$8),"")</f>
        <v/>
      </c>
      <c r="S3754" s="103" t="str">
        <f>IF(ISNUMBER('Форма 1'!AJ3754),'Форма 1'!$H3754*VLOOKUP('Форма 1'!$F3754,'Придельники с 2022'!$B$4:$X$28,'Форма 1'!AJ$8),"")</f>
        <v/>
      </c>
      <c r="T3754" s="87"/>
    </row>
    <row r="3755" spans="1:20">
      <c r="A3755" s="188">
        <f t="shared" si="263"/>
        <v>592</v>
      </c>
      <c r="B3755" s="189" t="s">
        <v>724</v>
      </c>
      <c r="C3755" s="99">
        <f t="shared" si="262"/>
        <v>471580.43000000005</v>
      </c>
      <c r="D3755" s="103" t="str">
        <f>IF(ISNUMBER('Форма 1'!U3755),'Форма 1'!$H3755*VLOOKUP('Форма 1'!$F3755,'Придельники с 2022'!$B$4:$X$28,'Форма 1'!U$8),"")</f>
        <v/>
      </c>
      <c r="E3755" s="103" t="str">
        <f>IF(ISNUMBER('Форма 1'!V3755),'Форма 1'!$H3755*VLOOKUP('Форма 1'!$F3755,'Придельники с 2022'!$B$4:$X$28,'Форма 1'!V$8),"")</f>
        <v/>
      </c>
      <c r="F3755" s="103" t="str">
        <f>IF(ISNUMBER('Форма 1'!W3755),'Форма 1'!$H3755*VLOOKUP('Форма 1'!$F3755,'Придельники с 2022'!$B$4:$X$28,'Форма 1'!W$8),"")</f>
        <v/>
      </c>
      <c r="G3755" s="103" t="str">
        <f>IF(ISNUMBER('Форма 1'!X3755),'Форма 1'!$H3755*VLOOKUP('Форма 1'!$F3755,'Придельники с 2022'!$B$4:$X$28,'Форма 1'!X$8),"")</f>
        <v/>
      </c>
      <c r="H3755" s="103" t="str">
        <f>IF(ISNUMBER('Форма 1'!Y3755),'Форма 1'!$H3755*VLOOKUP('Форма 1'!$F3755,'Придельники с 2022'!$B$4:$X$28,'Форма 1'!Y$8),"")</f>
        <v/>
      </c>
      <c r="I3755" s="103" t="str">
        <f>IF(ISNUMBER('Форма 1'!Z3755),'Форма 1'!$H3755*VLOOKUP('Форма 1'!$F3755,'Придельники с 2022'!$B$4:$X$28,'Форма 1'!Z$8),"")</f>
        <v/>
      </c>
      <c r="J3755" s="103" t="str">
        <f>IF(ISNUMBER('Форма 1'!AA3755),'Форма 1'!$H3755*VLOOKUP('Форма 1'!$F3755,'Придельники с 2022'!$B$4:$X$28,'Форма 1'!AA$8),"")</f>
        <v/>
      </c>
      <c r="K3755" s="92"/>
      <c r="L3755" s="88"/>
      <c r="M3755" s="103" t="str">
        <f>IF(ISNUMBER('Форма 1'!AD3755),'Форма 1'!$H3755*VLOOKUP('Форма 1'!$F3755,'Придельники с 2022'!$B$4:$X$28,'Форма 1'!AD$8),"")</f>
        <v/>
      </c>
      <c r="N3755" s="103" t="str">
        <f>IF(ISBLANK('Форма 1'!$AE3755),"",IF('Форма 1'!$AE3755=1,'Форма 1'!$H3755*VLOOKUP('Форма 1'!$F3755,'Придельники с 2022'!$B$4:$X$28,'Форма 1'!$AE$8,0),IF('Форма 1'!$AE3755=2,'Форма 1'!$H3755*VLOOKUP('Форма 1'!$F3755,'Придельники с 2022'!$B$4:$X$28,13,0),IF('Форма 1'!$AE3755=3,'Форма 1'!$H3755*VLOOKUP('Форма 1'!$F3755,'Придельники с 2022'!$B$4:$X$28,12,0)))))</f>
        <v/>
      </c>
      <c r="O3755" s="103" t="str">
        <f>IF(ISNUMBER('Форма 1'!AF3755),'Форма 1'!$H3755*VLOOKUP('Форма 1'!$F3755,'Придельники с 2022'!$B$4:$X$28,'Форма 1'!AF$8),"")</f>
        <v/>
      </c>
      <c r="P3755" s="87">
        <v>471580.43000000005</v>
      </c>
      <c r="Q3755" s="103" t="str">
        <f>IF(ISNUMBER('Форма 1'!AH3755),'Форма 1'!$H3755*VLOOKUP('Форма 1'!$F3755,'Придельники с 2022'!$B$4:$X$28,'Форма 1'!AH$8),"")</f>
        <v/>
      </c>
      <c r="R3755" s="103" t="str">
        <f>IF(ISNUMBER('Форма 1'!AI3755),'Форма 1'!$H3755*VLOOKUP('Форма 1'!$F3755,'Придельники с 2022'!$B$4:$X$28,'Форма 1'!AI$8),"")</f>
        <v/>
      </c>
      <c r="S3755" s="103" t="str">
        <f>IF(ISNUMBER('Форма 1'!AJ3755),'Форма 1'!$H3755*VLOOKUP('Форма 1'!$F3755,'Придельники с 2022'!$B$4:$X$28,'Форма 1'!AJ$8),"")</f>
        <v/>
      </c>
      <c r="T3755" s="87"/>
    </row>
    <row r="3756" spans="1:20">
      <c r="A3756" s="188">
        <f t="shared" si="263"/>
        <v>593</v>
      </c>
      <c r="B3756" s="189" t="s">
        <v>725</v>
      </c>
      <c r="C3756" s="99">
        <f t="shared" si="262"/>
        <v>398164.77</v>
      </c>
      <c r="D3756" s="103" t="str">
        <f>IF(ISNUMBER('Форма 1'!U3756),'Форма 1'!$H3756*VLOOKUP('Форма 1'!$F3756,'Придельники с 2022'!$B$4:$X$28,'Форма 1'!U$8),"")</f>
        <v/>
      </c>
      <c r="E3756" s="103" t="str">
        <f>IF(ISNUMBER('Форма 1'!V3756),'Форма 1'!$H3756*VLOOKUP('Форма 1'!$F3756,'Придельники с 2022'!$B$4:$X$28,'Форма 1'!V$8),"")</f>
        <v/>
      </c>
      <c r="F3756" s="103" t="str">
        <f>IF(ISNUMBER('Форма 1'!W3756),'Форма 1'!$H3756*VLOOKUP('Форма 1'!$F3756,'Придельники с 2022'!$B$4:$X$28,'Форма 1'!W$8),"")</f>
        <v/>
      </c>
      <c r="G3756" s="103" t="str">
        <f>IF(ISNUMBER('Форма 1'!X3756),'Форма 1'!$H3756*VLOOKUP('Форма 1'!$F3756,'Придельники с 2022'!$B$4:$X$28,'Форма 1'!X$8),"")</f>
        <v/>
      </c>
      <c r="H3756" s="103" t="str">
        <f>IF(ISNUMBER('Форма 1'!Y3756),'Форма 1'!$H3756*VLOOKUP('Форма 1'!$F3756,'Придельники с 2022'!$B$4:$X$28,'Форма 1'!Y$8),"")</f>
        <v/>
      </c>
      <c r="I3756" s="103" t="str">
        <f>IF(ISNUMBER('Форма 1'!Z3756),'Форма 1'!$H3756*VLOOKUP('Форма 1'!$F3756,'Придельники с 2022'!$B$4:$X$28,'Форма 1'!Z$8),"")</f>
        <v/>
      </c>
      <c r="J3756" s="103" t="str">
        <f>IF(ISNUMBER('Форма 1'!AA3756),'Форма 1'!$H3756*VLOOKUP('Форма 1'!$F3756,'Придельники с 2022'!$B$4:$X$28,'Форма 1'!AA$8),"")</f>
        <v/>
      </c>
      <c r="K3756" s="92"/>
      <c r="L3756" s="88"/>
      <c r="M3756" s="103" t="str">
        <f>IF(ISNUMBER('Форма 1'!AD3756),'Форма 1'!$H3756*VLOOKUP('Форма 1'!$F3756,'Придельники с 2022'!$B$4:$X$28,'Форма 1'!AD$8),"")</f>
        <v/>
      </c>
      <c r="N3756" s="103" t="str">
        <f>IF(ISBLANK('Форма 1'!$AE3756),"",IF('Форма 1'!$AE3756=1,'Форма 1'!$H3756*VLOOKUP('Форма 1'!$F3756,'Придельники с 2022'!$B$4:$X$28,'Форма 1'!$AE$8,0),IF('Форма 1'!$AE3756=2,'Форма 1'!$H3756*VLOOKUP('Форма 1'!$F3756,'Придельники с 2022'!$B$4:$X$28,13,0),IF('Форма 1'!$AE3756=3,'Форма 1'!$H3756*VLOOKUP('Форма 1'!$F3756,'Придельники с 2022'!$B$4:$X$28,12,0)))))</f>
        <v/>
      </c>
      <c r="O3756" s="103" t="str">
        <f>IF(ISNUMBER('Форма 1'!AF3756),'Форма 1'!$H3756*VLOOKUP('Форма 1'!$F3756,'Придельники с 2022'!$B$4:$X$28,'Форма 1'!AF$8),"")</f>
        <v/>
      </c>
      <c r="P3756" s="87">
        <v>398164.77</v>
      </c>
      <c r="Q3756" s="103" t="str">
        <f>IF(ISNUMBER('Форма 1'!AH3756),'Форма 1'!$H3756*VLOOKUP('Форма 1'!$F3756,'Придельники с 2022'!$B$4:$X$28,'Форма 1'!AH$8),"")</f>
        <v/>
      </c>
      <c r="R3756" s="103" t="str">
        <f>IF(ISNUMBER('Форма 1'!AI3756),'Форма 1'!$H3756*VLOOKUP('Форма 1'!$F3756,'Придельники с 2022'!$B$4:$X$28,'Форма 1'!AI$8),"")</f>
        <v/>
      </c>
      <c r="S3756" s="103" t="str">
        <f>IF(ISNUMBER('Форма 1'!AJ3756),'Форма 1'!$H3756*VLOOKUP('Форма 1'!$F3756,'Придельники с 2022'!$B$4:$X$28,'Форма 1'!AJ$8),"")</f>
        <v/>
      </c>
      <c r="T3756" s="87"/>
    </row>
    <row r="3757" spans="1:20">
      <c r="A3757" s="188">
        <f t="shared" si="263"/>
        <v>594</v>
      </c>
      <c r="B3757" s="189" t="s">
        <v>3616</v>
      </c>
      <c r="C3757" s="99">
        <f t="shared" si="262"/>
        <v>10186266.261999998</v>
      </c>
      <c r="D3757" s="103" t="str">
        <f>IF(ISNUMBER('Форма 1'!U3757),'Форма 1'!$H3757*VLOOKUP('Форма 1'!$F3757,'Придельники с 2022'!$B$4:$X$28,'Форма 1'!U$8),"")</f>
        <v/>
      </c>
      <c r="E3757" s="103" t="str">
        <f>IF(ISNUMBER('Форма 1'!V3757),'Форма 1'!$H3757*VLOOKUP('Форма 1'!$F3757,'Придельники с 2022'!$B$4:$X$28,'Форма 1'!V$8),"")</f>
        <v/>
      </c>
      <c r="F3757" s="103" t="str">
        <f>IF(ISNUMBER('Форма 1'!W3757),'Форма 1'!$H3757*VLOOKUP('Форма 1'!$F3757,'Придельники с 2022'!$B$4:$X$28,'Форма 1'!W$8),"")</f>
        <v/>
      </c>
      <c r="G3757" s="103" t="str">
        <f>IF(ISNUMBER('Форма 1'!X3757),'Форма 1'!$H3757*VLOOKUP('Форма 1'!$F3757,'Придельники с 2022'!$B$4:$X$28,'Форма 1'!X$8),"")</f>
        <v/>
      </c>
      <c r="H3757" s="103" t="str">
        <f>IF(ISNUMBER('Форма 1'!Y3757),'Форма 1'!$H3757*VLOOKUP('Форма 1'!$F3757,'Придельники с 2022'!$B$4:$X$28,'Форма 1'!Y$8),"")</f>
        <v/>
      </c>
      <c r="I3757" s="103" t="str">
        <f>IF(ISNUMBER('Форма 1'!Z3757),'Форма 1'!$H3757*VLOOKUP('Форма 1'!$F3757,'Придельники с 2022'!$B$4:$X$28,'Форма 1'!Z$8),"")</f>
        <v/>
      </c>
      <c r="J3757" s="103" t="str">
        <f>IF(ISNUMBER('Форма 1'!AA3757),'Форма 1'!$H3757*VLOOKUP('Форма 1'!$F3757,'Придельники с 2022'!$B$4:$X$28,'Форма 1'!AA$8),"")</f>
        <v/>
      </c>
      <c r="K3757" s="90"/>
      <c r="L3757" s="87"/>
      <c r="M3757" s="103">
        <f>IF(ISNUMBER('Форма 1'!AD3757),'Форма 1'!$H3757*VLOOKUP('Форма 1'!$F3757,'Придельники с 2022'!$B$4:$X$28,'Форма 1'!AD$8),"")</f>
        <v>10186266.261999998</v>
      </c>
      <c r="N3757" s="103" t="str">
        <f>IF(ISBLANK('Форма 1'!$AE3757),"",IF('Форма 1'!$AE3757=1,'Форма 1'!$H3757*VLOOKUP('Форма 1'!$F3757,'Придельники с 2022'!$B$4:$X$28,'Форма 1'!$AE$8,0),IF('Форма 1'!$AE3757=2,'Форма 1'!$H3757*VLOOKUP('Форма 1'!$F3757,'Придельники с 2022'!$B$4:$X$28,13,0),IF('Форма 1'!$AE3757=3,'Форма 1'!$H3757*VLOOKUP('Форма 1'!$F3757,'Придельники с 2022'!$B$4:$X$28,12,0)))))</f>
        <v/>
      </c>
      <c r="O3757" s="103" t="str">
        <f>IF(ISNUMBER('Форма 1'!AF3757),'Форма 1'!$H3757*VLOOKUP('Форма 1'!$F3757,'Придельники с 2022'!$B$4:$X$28,'Форма 1'!AF$8),"")</f>
        <v/>
      </c>
      <c r="P3757" s="87"/>
      <c r="Q3757" s="103" t="str">
        <f>IF(ISNUMBER('Форма 1'!AH3757),'Форма 1'!$H3757*VLOOKUP('Форма 1'!$F3757,'Придельники с 2022'!$B$4:$X$28,'Форма 1'!AH$8),"")</f>
        <v/>
      </c>
      <c r="R3757" s="103" t="str">
        <f>IF(ISNUMBER('Форма 1'!AI3757),'Форма 1'!$H3757*VLOOKUP('Форма 1'!$F3757,'Придельники с 2022'!$B$4:$X$28,'Форма 1'!AI$8),"")</f>
        <v/>
      </c>
      <c r="S3757" s="103" t="str">
        <f>IF(ISNUMBER('Форма 1'!AJ3757),'Форма 1'!$H3757*VLOOKUP('Форма 1'!$F3757,'Придельники с 2022'!$B$4:$X$28,'Форма 1'!AJ$8),"")</f>
        <v/>
      </c>
      <c r="T3757" s="87"/>
    </row>
    <row r="3758" spans="1:20">
      <c r="A3758" s="188">
        <f t="shared" si="263"/>
        <v>595</v>
      </c>
      <c r="B3758" s="189" t="s">
        <v>3617</v>
      </c>
      <c r="C3758" s="99">
        <f t="shared" si="262"/>
        <v>7931149.0720000006</v>
      </c>
      <c r="D3758" s="103" t="str">
        <f>IF(ISNUMBER('Форма 1'!U3758),'Форма 1'!$H3758*VLOOKUP('Форма 1'!$F3758,'Придельники с 2022'!$B$4:$X$28,'Форма 1'!U$8),"")</f>
        <v/>
      </c>
      <c r="E3758" s="103" t="str">
        <f>IF(ISNUMBER('Форма 1'!V3758),'Форма 1'!$H3758*VLOOKUP('Форма 1'!$F3758,'Придельники с 2022'!$B$4:$X$28,'Форма 1'!V$8),"")</f>
        <v/>
      </c>
      <c r="F3758" s="103" t="str">
        <f>IF(ISNUMBER('Форма 1'!W3758),'Форма 1'!$H3758*VLOOKUP('Форма 1'!$F3758,'Придельники с 2022'!$B$4:$X$28,'Форма 1'!W$8),"")</f>
        <v/>
      </c>
      <c r="G3758" s="103" t="str">
        <f>IF(ISNUMBER('Форма 1'!X3758),'Форма 1'!$H3758*VLOOKUP('Форма 1'!$F3758,'Придельники с 2022'!$B$4:$X$28,'Форма 1'!X$8),"")</f>
        <v/>
      </c>
      <c r="H3758" s="103" t="str">
        <f>IF(ISNUMBER('Форма 1'!Y3758),'Форма 1'!$H3758*VLOOKUP('Форма 1'!$F3758,'Придельники с 2022'!$B$4:$X$28,'Форма 1'!Y$8),"")</f>
        <v/>
      </c>
      <c r="I3758" s="103" t="str">
        <f>IF(ISNUMBER('Форма 1'!Z3758),'Форма 1'!$H3758*VLOOKUP('Форма 1'!$F3758,'Придельники с 2022'!$B$4:$X$28,'Форма 1'!Z$8),"")</f>
        <v/>
      </c>
      <c r="J3758" s="103" t="str">
        <f>IF(ISNUMBER('Форма 1'!AA3758),'Форма 1'!$H3758*VLOOKUP('Форма 1'!$F3758,'Придельники с 2022'!$B$4:$X$28,'Форма 1'!AA$8),"")</f>
        <v/>
      </c>
      <c r="K3758" s="90"/>
      <c r="L3758" s="87"/>
      <c r="M3758" s="103">
        <f>IF(ISNUMBER('Форма 1'!AD3758),'Форма 1'!$H3758*VLOOKUP('Форма 1'!$F3758,'Придельники с 2022'!$B$4:$X$28,'Форма 1'!AD$8),"")</f>
        <v>7931149.0720000006</v>
      </c>
      <c r="N3758" s="103" t="str">
        <f>IF(ISBLANK('Форма 1'!$AE3758),"",IF('Форма 1'!$AE3758=1,'Форма 1'!$H3758*VLOOKUP('Форма 1'!$F3758,'Придельники с 2022'!$B$4:$X$28,'Форма 1'!$AE$8,0),IF('Форма 1'!$AE3758=2,'Форма 1'!$H3758*VLOOKUP('Форма 1'!$F3758,'Придельники с 2022'!$B$4:$X$28,13,0),IF('Форма 1'!$AE3758=3,'Форма 1'!$H3758*VLOOKUP('Форма 1'!$F3758,'Придельники с 2022'!$B$4:$X$28,12,0)))))</f>
        <v/>
      </c>
      <c r="O3758" s="103" t="str">
        <f>IF(ISNUMBER('Форма 1'!AF3758),'Форма 1'!$H3758*VLOOKUP('Форма 1'!$F3758,'Придельники с 2022'!$B$4:$X$28,'Форма 1'!AF$8),"")</f>
        <v/>
      </c>
      <c r="P3758" s="87"/>
      <c r="Q3758" s="103" t="str">
        <f>IF(ISNUMBER('Форма 1'!AH3758),'Форма 1'!$H3758*VLOOKUP('Форма 1'!$F3758,'Придельники с 2022'!$B$4:$X$28,'Форма 1'!AH$8),"")</f>
        <v/>
      </c>
      <c r="R3758" s="103" t="str">
        <f>IF(ISNUMBER('Форма 1'!AI3758),'Форма 1'!$H3758*VLOOKUP('Форма 1'!$F3758,'Придельники с 2022'!$B$4:$X$28,'Форма 1'!AI$8),"")</f>
        <v/>
      </c>
      <c r="S3758" s="103" t="str">
        <f>IF(ISNUMBER('Форма 1'!AJ3758),'Форма 1'!$H3758*VLOOKUP('Форма 1'!$F3758,'Придельники с 2022'!$B$4:$X$28,'Форма 1'!AJ$8),"")</f>
        <v/>
      </c>
      <c r="T3758" s="87"/>
    </row>
    <row r="3759" spans="1:20">
      <c r="A3759" s="188">
        <f t="shared" si="263"/>
        <v>596</v>
      </c>
      <c r="B3759" s="189" t="s">
        <v>3618</v>
      </c>
      <c r="C3759" s="99">
        <f t="shared" si="262"/>
        <v>1956697.9500000002</v>
      </c>
      <c r="D3759" s="103" t="str">
        <f>IF(ISNUMBER('Форма 1'!U3759),'Форма 1'!$H3759*VLOOKUP('Форма 1'!$F3759,'Придельники с 2022'!$B$4:$X$28,'Форма 1'!U$8),"")</f>
        <v/>
      </c>
      <c r="E3759" s="103" t="str">
        <f>IF(ISNUMBER('Форма 1'!V3759),'Форма 1'!$H3759*VLOOKUP('Форма 1'!$F3759,'Придельники с 2022'!$B$4:$X$28,'Форма 1'!V$8),"")</f>
        <v/>
      </c>
      <c r="F3759" s="103" t="str">
        <f>IF(ISNUMBER('Форма 1'!W3759),'Форма 1'!$H3759*VLOOKUP('Форма 1'!$F3759,'Придельники с 2022'!$B$4:$X$28,'Форма 1'!W$8),"")</f>
        <v/>
      </c>
      <c r="G3759" s="103" t="str">
        <f>IF(ISNUMBER('Форма 1'!X3759),'Форма 1'!$H3759*VLOOKUP('Форма 1'!$F3759,'Придельники с 2022'!$B$4:$X$28,'Форма 1'!X$8),"")</f>
        <v/>
      </c>
      <c r="H3759" s="103" t="str">
        <f>IF(ISNUMBER('Форма 1'!Y3759),'Форма 1'!$H3759*VLOOKUP('Форма 1'!$F3759,'Придельники с 2022'!$B$4:$X$28,'Форма 1'!Y$8),"")</f>
        <v/>
      </c>
      <c r="I3759" s="103" t="str">
        <f>IF(ISNUMBER('Форма 1'!Z3759),'Форма 1'!$H3759*VLOOKUP('Форма 1'!$F3759,'Придельники с 2022'!$B$4:$X$28,'Форма 1'!Z$8),"")</f>
        <v/>
      </c>
      <c r="J3759" s="103" t="str">
        <f>IF(ISNUMBER('Форма 1'!AA3759),'Форма 1'!$H3759*VLOOKUP('Форма 1'!$F3759,'Придельники с 2022'!$B$4:$X$28,'Форма 1'!AA$8),"")</f>
        <v/>
      </c>
      <c r="K3759" s="90"/>
      <c r="L3759" s="87"/>
      <c r="M3759" s="103" t="str">
        <f>IF(ISNUMBER('Форма 1'!AD3759),'Форма 1'!$H3759*VLOOKUP('Форма 1'!$F3759,'Придельники с 2022'!$B$4:$X$28,'Форма 1'!AD$8),"")</f>
        <v/>
      </c>
      <c r="N3759" s="103" t="str">
        <f>IF(ISBLANK('Форма 1'!$AE3759),"",IF('Форма 1'!$AE3759=1,'Форма 1'!$H3759*VLOOKUP('Форма 1'!$F3759,'Придельники с 2022'!$B$4:$X$28,'Форма 1'!$AE$8,0),IF('Форма 1'!$AE3759=2,'Форма 1'!$H3759*VLOOKUP('Форма 1'!$F3759,'Придельники с 2022'!$B$4:$X$28,13,0),IF('Форма 1'!$AE3759=3,'Форма 1'!$H3759*VLOOKUP('Форма 1'!$F3759,'Придельники с 2022'!$B$4:$X$28,12,0)))))</f>
        <v/>
      </c>
      <c r="O3759" s="103" t="str">
        <f>IF(ISNUMBER('Форма 1'!AF3759),'Форма 1'!$H3759*VLOOKUP('Форма 1'!$F3759,'Придельники с 2022'!$B$4:$X$28,'Форма 1'!AF$8),"")</f>
        <v/>
      </c>
      <c r="P3759" s="87"/>
      <c r="Q3759" s="103">
        <f>IF(ISNUMBER('Форма 1'!AH3759),'Форма 1'!$H3759*VLOOKUP('Форма 1'!$F3759,'Придельники с 2022'!$B$4:$X$28,'Форма 1'!AH$8),"")</f>
        <v>1956697.9500000002</v>
      </c>
      <c r="R3759" s="103" t="str">
        <f>IF(ISNUMBER('Форма 1'!AI3759),'Форма 1'!$H3759*VLOOKUP('Форма 1'!$F3759,'Придельники с 2022'!$B$4:$X$28,'Форма 1'!AI$8),"")</f>
        <v/>
      </c>
      <c r="S3759" s="103" t="str">
        <f>IF(ISNUMBER('Форма 1'!AJ3759),'Форма 1'!$H3759*VLOOKUP('Форма 1'!$F3759,'Придельники с 2022'!$B$4:$X$28,'Форма 1'!AJ$8),"")</f>
        <v/>
      </c>
      <c r="T3759" s="87"/>
    </row>
    <row r="3760" spans="1:20">
      <c r="A3760" s="188">
        <f t="shared" si="263"/>
        <v>597</v>
      </c>
      <c r="B3760" s="189" t="s">
        <v>3619</v>
      </c>
      <c r="C3760" s="99">
        <f t="shared" si="262"/>
        <v>17813223.008000001</v>
      </c>
      <c r="D3760" s="103" t="str">
        <f>IF(ISNUMBER('Форма 1'!U3760),'Форма 1'!$H3760*VLOOKUP('Форма 1'!$F3760,'Придельники с 2022'!$B$4:$X$28,'Форма 1'!U$8),"")</f>
        <v/>
      </c>
      <c r="E3760" s="103" t="str">
        <f>IF(ISNUMBER('Форма 1'!V3760),'Форма 1'!$H3760*VLOOKUP('Форма 1'!$F3760,'Придельники с 2022'!$B$4:$X$28,'Форма 1'!V$8),"")</f>
        <v/>
      </c>
      <c r="F3760" s="103" t="str">
        <f>IF(ISNUMBER('Форма 1'!W3760),'Форма 1'!$H3760*VLOOKUP('Форма 1'!$F3760,'Придельники с 2022'!$B$4:$X$28,'Форма 1'!W$8),"")</f>
        <v/>
      </c>
      <c r="G3760" s="103" t="str">
        <f>IF(ISNUMBER('Форма 1'!X3760),'Форма 1'!$H3760*VLOOKUP('Форма 1'!$F3760,'Придельники с 2022'!$B$4:$X$28,'Форма 1'!X$8),"")</f>
        <v/>
      </c>
      <c r="H3760" s="103" t="str">
        <f>IF(ISNUMBER('Форма 1'!Y3760),'Форма 1'!$H3760*VLOOKUP('Форма 1'!$F3760,'Придельники с 2022'!$B$4:$X$28,'Форма 1'!Y$8),"")</f>
        <v/>
      </c>
      <c r="I3760" s="103" t="str">
        <f>IF(ISNUMBER('Форма 1'!Z3760),'Форма 1'!$H3760*VLOOKUP('Форма 1'!$F3760,'Придельники с 2022'!$B$4:$X$28,'Форма 1'!Z$8),"")</f>
        <v/>
      </c>
      <c r="J3760" s="103" t="str">
        <f>IF(ISNUMBER('Форма 1'!AA3760),'Форма 1'!$H3760*VLOOKUP('Форма 1'!$F3760,'Придельники с 2022'!$B$4:$X$28,'Форма 1'!AA$8),"")</f>
        <v/>
      </c>
      <c r="K3760" s="90"/>
      <c r="L3760" s="87"/>
      <c r="M3760" s="103">
        <f>IF(ISNUMBER('Форма 1'!AD3760),'Форма 1'!$H3760*VLOOKUP('Форма 1'!$F3760,'Придельники с 2022'!$B$4:$X$28,'Форма 1'!AD$8),"")</f>
        <v>17813223.008000001</v>
      </c>
      <c r="N3760" s="103" t="str">
        <f>IF(ISBLANK('Форма 1'!$AE3760),"",IF('Форма 1'!$AE3760=1,'Форма 1'!$H3760*VLOOKUP('Форма 1'!$F3760,'Придельники с 2022'!$B$4:$X$28,'Форма 1'!$AE$8,0),IF('Форма 1'!$AE3760=2,'Форма 1'!$H3760*VLOOKUP('Форма 1'!$F3760,'Придельники с 2022'!$B$4:$X$28,13,0),IF('Форма 1'!$AE3760=3,'Форма 1'!$H3760*VLOOKUP('Форма 1'!$F3760,'Придельники с 2022'!$B$4:$X$28,12,0)))))</f>
        <v/>
      </c>
      <c r="O3760" s="103" t="str">
        <f>IF(ISNUMBER('Форма 1'!AF3760),'Форма 1'!$H3760*VLOOKUP('Форма 1'!$F3760,'Придельники с 2022'!$B$4:$X$28,'Форма 1'!AF$8),"")</f>
        <v/>
      </c>
      <c r="P3760" s="87"/>
      <c r="Q3760" s="103" t="str">
        <f>IF(ISNUMBER('Форма 1'!AH3760),'Форма 1'!$H3760*VLOOKUP('Форма 1'!$F3760,'Придельники с 2022'!$B$4:$X$28,'Форма 1'!AH$8),"")</f>
        <v/>
      </c>
      <c r="R3760" s="103" t="str">
        <f>IF(ISNUMBER('Форма 1'!AI3760),'Форма 1'!$H3760*VLOOKUP('Форма 1'!$F3760,'Придельники с 2022'!$B$4:$X$28,'Форма 1'!AI$8),"")</f>
        <v/>
      </c>
      <c r="S3760" s="103" t="str">
        <f>IF(ISNUMBER('Форма 1'!AJ3760),'Форма 1'!$H3760*VLOOKUP('Форма 1'!$F3760,'Придельники с 2022'!$B$4:$X$28,'Форма 1'!AJ$8),"")</f>
        <v/>
      </c>
      <c r="T3760" s="87"/>
    </row>
    <row r="3761" spans="1:20">
      <c r="A3761" s="188">
        <f t="shared" si="263"/>
        <v>598</v>
      </c>
      <c r="B3761" s="189" t="s">
        <v>3620</v>
      </c>
      <c r="C3761" s="99">
        <f t="shared" si="262"/>
        <v>13684395.872000001</v>
      </c>
      <c r="D3761" s="103" t="str">
        <f>IF(ISNUMBER('Форма 1'!U3761),'Форма 1'!$H3761*VLOOKUP('Форма 1'!$F3761,'Придельники с 2022'!$B$4:$X$28,'Форма 1'!U$8),"")</f>
        <v/>
      </c>
      <c r="E3761" s="103" t="str">
        <f>IF(ISNUMBER('Форма 1'!V3761),'Форма 1'!$H3761*VLOOKUP('Форма 1'!$F3761,'Придельники с 2022'!$B$4:$X$28,'Форма 1'!V$8),"")</f>
        <v/>
      </c>
      <c r="F3761" s="103" t="str">
        <f>IF(ISNUMBER('Форма 1'!W3761),'Форма 1'!$H3761*VLOOKUP('Форма 1'!$F3761,'Придельники с 2022'!$B$4:$X$28,'Форма 1'!W$8),"")</f>
        <v/>
      </c>
      <c r="G3761" s="103" t="str">
        <f>IF(ISNUMBER('Форма 1'!X3761),'Форма 1'!$H3761*VLOOKUP('Форма 1'!$F3761,'Придельники с 2022'!$B$4:$X$28,'Форма 1'!X$8),"")</f>
        <v/>
      </c>
      <c r="H3761" s="103" t="str">
        <f>IF(ISNUMBER('Форма 1'!Y3761),'Форма 1'!$H3761*VLOOKUP('Форма 1'!$F3761,'Придельники с 2022'!$B$4:$X$28,'Форма 1'!Y$8),"")</f>
        <v/>
      </c>
      <c r="I3761" s="103" t="str">
        <f>IF(ISNUMBER('Форма 1'!Z3761),'Форма 1'!$H3761*VLOOKUP('Форма 1'!$F3761,'Придельники с 2022'!$B$4:$X$28,'Форма 1'!Z$8),"")</f>
        <v/>
      </c>
      <c r="J3761" s="103" t="str">
        <f>IF(ISNUMBER('Форма 1'!AA3761),'Форма 1'!$H3761*VLOOKUP('Форма 1'!$F3761,'Придельники с 2022'!$B$4:$X$28,'Форма 1'!AA$8),"")</f>
        <v/>
      </c>
      <c r="K3761" s="90"/>
      <c r="L3761" s="87"/>
      <c r="M3761" s="103">
        <f>IF(ISNUMBER('Форма 1'!AD3761),'Форма 1'!$H3761*VLOOKUP('Форма 1'!$F3761,'Придельники с 2022'!$B$4:$X$28,'Форма 1'!AD$8),"")</f>
        <v>13684395.872000001</v>
      </c>
      <c r="N3761" s="103" t="str">
        <f>IF(ISBLANK('Форма 1'!$AE3761),"",IF('Форма 1'!$AE3761=1,'Форма 1'!$H3761*VLOOKUP('Форма 1'!$F3761,'Придельники с 2022'!$B$4:$X$28,'Форма 1'!$AE$8,0),IF('Форма 1'!$AE3761=2,'Форма 1'!$H3761*VLOOKUP('Форма 1'!$F3761,'Придельники с 2022'!$B$4:$X$28,13,0),IF('Форма 1'!$AE3761=3,'Форма 1'!$H3761*VLOOKUP('Форма 1'!$F3761,'Придельники с 2022'!$B$4:$X$28,12,0)))))</f>
        <v/>
      </c>
      <c r="O3761" s="103" t="str">
        <f>IF(ISNUMBER('Форма 1'!AF3761),'Форма 1'!$H3761*VLOOKUP('Форма 1'!$F3761,'Придельники с 2022'!$B$4:$X$28,'Форма 1'!AF$8),"")</f>
        <v/>
      </c>
      <c r="P3761" s="87"/>
      <c r="Q3761" s="103" t="str">
        <f>IF(ISNUMBER('Форма 1'!AH3761),'Форма 1'!$H3761*VLOOKUP('Форма 1'!$F3761,'Придельники с 2022'!$B$4:$X$28,'Форма 1'!AH$8),"")</f>
        <v/>
      </c>
      <c r="R3761" s="103" t="str">
        <f>IF(ISNUMBER('Форма 1'!AI3761),'Форма 1'!$H3761*VLOOKUP('Форма 1'!$F3761,'Придельники с 2022'!$B$4:$X$28,'Форма 1'!AI$8),"")</f>
        <v/>
      </c>
      <c r="S3761" s="103" t="str">
        <f>IF(ISNUMBER('Форма 1'!AJ3761),'Форма 1'!$H3761*VLOOKUP('Форма 1'!$F3761,'Придельники с 2022'!$B$4:$X$28,'Форма 1'!AJ$8),"")</f>
        <v/>
      </c>
      <c r="T3761" s="87"/>
    </row>
    <row r="3762" spans="1:20">
      <c r="A3762" s="188">
        <f t="shared" si="263"/>
        <v>599</v>
      </c>
      <c r="B3762" s="189" t="s">
        <v>3621</v>
      </c>
      <c r="C3762" s="99">
        <f t="shared" si="262"/>
        <v>12144642.384</v>
      </c>
      <c r="D3762" s="103" t="str">
        <f>IF(ISNUMBER('Форма 1'!U3762),'Форма 1'!$H3762*VLOOKUP('Форма 1'!$F3762,'Придельники с 2022'!$B$4:$X$28,'Форма 1'!U$8),"")</f>
        <v/>
      </c>
      <c r="E3762" s="103" t="str">
        <f>IF(ISNUMBER('Форма 1'!V3762),'Форма 1'!$H3762*VLOOKUP('Форма 1'!$F3762,'Придельники с 2022'!$B$4:$X$28,'Форма 1'!V$8),"")</f>
        <v/>
      </c>
      <c r="F3762" s="103" t="str">
        <f>IF(ISNUMBER('Форма 1'!W3762),'Форма 1'!$H3762*VLOOKUP('Форма 1'!$F3762,'Придельники с 2022'!$B$4:$X$28,'Форма 1'!W$8),"")</f>
        <v/>
      </c>
      <c r="G3762" s="103" t="str">
        <f>IF(ISNUMBER('Форма 1'!X3762),'Форма 1'!$H3762*VLOOKUP('Форма 1'!$F3762,'Придельники с 2022'!$B$4:$X$28,'Форма 1'!X$8),"")</f>
        <v/>
      </c>
      <c r="H3762" s="103" t="str">
        <f>IF(ISNUMBER('Форма 1'!Y3762),'Форма 1'!$H3762*VLOOKUP('Форма 1'!$F3762,'Придельники с 2022'!$B$4:$X$28,'Форма 1'!Y$8),"")</f>
        <v/>
      </c>
      <c r="I3762" s="103" t="str">
        <f>IF(ISNUMBER('Форма 1'!Z3762),'Форма 1'!$H3762*VLOOKUP('Форма 1'!$F3762,'Придельники с 2022'!$B$4:$X$28,'Форма 1'!Z$8),"")</f>
        <v/>
      </c>
      <c r="J3762" s="103" t="str">
        <f>IF(ISNUMBER('Форма 1'!AA3762),'Форма 1'!$H3762*VLOOKUP('Форма 1'!$F3762,'Придельники с 2022'!$B$4:$X$28,'Форма 1'!AA$8),"")</f>
        <v/>
      </c>
      <c r="K3762" s="90"/>
      <c r="L3762" s="87"/>
      <c r="M3762" s="103">
        <f>IF(ISNUMBER('Форма 1'!AD3762),'Форма 1'!$H3762*VLOOKUP('Форма 1'!$F3762,'Придельники с 2022'!$B$4:$X$28,'Форма 1'!AD$8),"")</f>
        <v>12144642.384</v>
      </c>
      <c r="N3762" s="103" t="str">
        <f>IF(ISBLANK('Форма 1'!$AE3762),"",IF('Форма 1'!$AE3762=1,'Форма 1'!$H3762*VLOOKUP('Форма 1'!$F3762,'Придельники с 2022'!$B$4:$X$28,'Форма 1'!$AE$8,0),IF('Форма 1'!$AE3762=2,'Форма 1'!$H3762*VLOOKUP('Форма 1'!$F3762,'Придельники с 2022'!$B$4:$X$28,13,0),IF('Форма 1'!$AE3762=3,'Форма 1'!$H3762*VLOOKUP('Форма 1'!$F3762,'Придельники с 2022'!$B$4:$X$28,12,0)))))</f>
        <v/>
      </c>
      <c r="O3762" s="103" t="str">
        <f>IF(ISNUMBER('Форма 1'!AF3762),'Форма 1'!$H3762*VLOOKUP('Форма 1'!$F3762,'Придельники с 2022'!$B$4:$X$28,'Форма 1'!AF$8),"")</f>
        <v/>
      </c>
      <c r="P3762" s="87"/>
      <c r="Q3762" s="103" t="str">
        <f>IF(ISNUMBER('Форма 1'!AH3762),'Форма 1'!$H3762*VLOOKUP('Форма 1'!$F3762,'Придельники с 2022'!$B$4:$X$28,'Форма 1'!AH$8),"")</f>
        <v/>
      </c>
      <c r="R3762" s="103" t="str">
        <f>IF(ISNUMBER('Форма 1'!AI3762),'Форма 1'!$H3762*VLOOKUP('Форма 1'!$F3762,'Придельники с 2022'!$B$4:$X$28,'Форма 1'!AI$8),"")</f>
        <v/>
      </c>
      <c r="S3762" s="103" t="str">
        <f>IF(ISNUMBER('Форма 1'!AJ3762),'Форма 1'!$H3762*VLOOKUP('Форма 1'!$F3762,'Придельники с 2022'!$B$4:$X$28,'Форма 1'!AJ$8),"")</f>
        <v/>
      </c>
      <c r="T3762" s="87"/>
    </row>
    <row r="3763" spans="1:20">
      <c r="A3763" s="188">
        <f t="shared" si="263"/>
        <v>600</v>
      </c>
      <c r="B3763" s="189" t="s">
        <v>3623</v>
      </c>
      <c r="C3763" s="99">
        <f t="shared" si="262"/>
        <v>18955811.067200001</v>
      </c>
      <c r="D3763" s="103" t="str">
        <f>IF(ISNUMBER('Форма 1'!U3763),'Форма 1'!$H3763*VLOOKUP('Форма 1'!$F3763,'Придельники с 2022'!$B$4:$X$28,'Форма 1'!U$8),"")</f>
        <v/>
      </c>
      <c r="E3763" s="103" t="str">
        <f>IF(ISNUMBER('Форма 1'!V3763),'Форма 1'!$H3763*VLOOKUP('Форма 1'!$F3763,'Придельники с 2022'!$B$4:$X$28,'Форма 1'!V$8),"")</f>
        <v/>
      </c>
      <c r="F3763" s="103" t="str">
        <f>IF(ISNUMBER('Форма 1'!W3763),'Форма 1'!$H3763*VLOOKUP('Форма 1'!$F3763,'Придельники с 2022'!$B$4:$X$28,'Форма 1'!W$8),"")</f>
        <v/>
      </c>
      <c r="G3763" s="103" t="str">
        <f>IF(ISNUMBER('Форма 1'!X3763),'Форма 1'!$H3763*VLOOKUP('Форма 1'!$F3763,'Придельники с 2022'!$B$4:$X$28,'Форма 1'!X$8),"")</f>
        <v/>
      </c>
      <c r="H3763" s="103" t="str">
        <f>IF(ISNUMBER('Форма 1'!Y3763),'Форма 1'!$H3763*VLOOKUP('Форма 1'!$F3763,'Придельники с 2022'!$B$4:$X$28,'Форма 1'!Y$8),"")</f>
        <v/>
      </c>
      <c r="I3763" s="103" t="str">
        <f>IF(ISNUMBER('Форма 1'!Z3763),'Форма 1'!$H3763*VLOOKUP('Форма 1'!$F3763,'Придельники с 2022'!$B$4:$X$28,'Форма 1'!Z$8),"")</f>
        <v/>
      </c>
      <c r="J3763" s="103" t="str">
        <f>IF(ISNUMBER('Форма 1'!AA3763),'Форма 1'!$H3763*VLOOKUP('Форма 1'!$F3763,'Придельники с 2022'!$B$4:$X$28,'Форма 1'!AA$8),"")</f>
        <v/>
      </c>
      <c r="K3763" s="90"/>
      <c r="L3763" s="87"/>
      <c r="M3763" s="103">
        <f>IF(ISNUMBER('Форма 1'!AD3763),'Форма 1'!$H3763*VLOOKUP('Форма 1'!$F3763,'Придельники с 2022'!$B$4:$X$28,'Форма 1'!AD$8),"")</f>
        <v>18955811.067200001</v>
      </c>
      <c r="N3763" s="103" t="str">
        <f>IF(ISBLANK('Форма 1'!$AE3763),"",IF('Форма 1'!$AE3763=1,'Форма 1'!$H3763*VLOOKUP('Форма 1'!$F3763,'Придельники с 2022'!$B$4:$X$28,'Форма 1'!$AE$8,0),IF('Форма 1'!$AE3763=2,'Форма 1'!$H3763*VLOOKUP('Форма 1'!$F3763,'Придельники с 2022'!$B$4:$X$28,13,0),IF('Форма 1'!$AE3763=3,'Форма 1'!$H3763*VLOOKUP('Форма 1'!$F3763,'Придельники с 2022'!$B$4:$X$28,12,0)))))</f>
        <v/>
      </c>
      <c r="O3763" s="103" t="str">
        <f>IF(ISNUMBER('Форма 1'!AF3763),'Форма 1'!$H3763*VLOOKUP('Форма 1'!$F3763,'Придельники с 2022'!$B$4:$X$28,'Форма 1'!AF$8),"")</f>
        <v/>
      </c>
      <c r="P3763" s="87"/>
      <c r="Q3763" s="103" t="str">
        <f>IF(ISNUMBER('Форма 1'!AH3763),'Форма 1'!$H3763*VLOOKUP('Форма 1'!$F3763,'Придельники с 2022'!$B$4:$X$28,'Форма 1'!AH$8),"")</f>
        <v/>
      </c>
      <c r="R3763" s="103" t="str">
        <f>IF(ISNUMBER('Форма 1'!AI3763),'Форма 1'!$H3763*VLOOKUP('Форма 1'!$F3763,'Придельники с 2022'!$B$4:$X$28,'Форма 1'!AI$8),"")</f>
        <v/>
      </c>
      <c r="S3763" s="103" t="str">
        <f>IF(ISNUMBER('Форма 1'!AJ3763),'Форма 1'!$H3763*VLOOKUP('Форма 1'!$F3763,'Придельники с 2022'!$B$4:$X$28,'Форма 1'!AJ$8),"")</f>
        <v/>
      </c>
      <c r="T3763" s="87"/>
    </row>
    <row r="3764" spans="1:20">
      <c r="A3764" s="188">
        <f t="shared" si="263"/>
        <v>601</v>
      </c>
      <c r="B3764" s="189" t="s">
        <v>3624</v>
      </c>
      <c r="C3764" s="99">
        <f t="shared" si="262"/>
        <v>17438530.144000001</v>
      </c>
      <c r="D3764" s="103" t="str">
        <f>IF(ISNUMBER('Форма 1'!U3764),'Форма 1'!$H3764*VLOOKUP('Форма 1'!$F3764,'Придельники с 2022'!$B$4:$X$28,'Форма 1'!U$8),"")</f>
        <v/>
      </c>
      <c r="E3764" s="103" t="str">
        <f>IF(ISNUMBER('Форма 1'!V3764),'Форма 1'!$H3764*VLOOKUP('Форма 1'!$F3764,'Придельники с 2022'!$B$4:$X$28,'Форма 1'!V$8),"")</f>
        <v/>
      </c>
      <c r="F3764" s="103" t="str">
        <f>IF(ISNUMBER('Форма 1'!W3764),'Форма 1'!$H3764*VLOOKUP('Форма 1'!$F3764,'Придельники с 2022'!$B$4:$X$28,'Форма 1'!W$8),"")</f>
        <v/>
      </c>
      <c r="G3764" s="103" t="str">
        <f>IF(ISNUMBER('Форма 1'!X3764),'Форма 1'!$H3764*VLOOKUP('Форма 1'!$F3764,'Придельники с 2022'!$B$4:$X$28,'Форма 1'!X$8),"")</f>
        <v/>
      </c>
      <c r="H3764" s="103" t="str">
        <f>IF(ISNUMBER('Форма 1'!Y3764),'Форма 1'!$H3764*VLOOKUP('Форма 1'!$F3764,'Придельники с 2022'!$B$4:$X$28,'Форма 1'!Y$8),"")</f>
        <v/>
      </c>
      <c r="I3764" s="103" t="str">
        <f>IF(ISNUMBER('Форма 1'!Z3764),'Форма 1'!$H3764*VLOOKUP('Форма 1'!$F3764,'Придельники с 2022'!$B$4:$X$28,'Форма 1'!Z$8),"")</f>
        <v/>
      </c>
      <c r="J3764" s="103" t="str">
        <f>IF(ISNUMBER('Форма 1'!AA3764),'Форма 1'!$H3764*VLOOKUP('Форма 1'!$F3764,'Придельники с 2022'!$B$4:$X$28,'Форма 1'!AA$8),"")</f>
        <v/>
      </c>
      <c r="K3764" s="90"/>
      <c r="L3764" s="87"/>
      <c r="M3764" s="103">
        <f>IF(ISNUMBER('Форма 1'!AD3764),'Форма 1'!$H3764*VLOOKUP('Форма 1'!$F3764,'Придельники с 2022'!$B$4:$X$28,'Форма 1'!AD$8),"")</f>
        <v>17438530.144000001</v>
      </c>
      <c r="N3764" s="103" t="str">
        <f>IF(ISBLANK('Форма 1'!$AE3764),"",IF('Форма 1'!$AE3764=1,'Форма 1'!$H3764*VLOOKUP('Форма 1'!$F3764,'Придельники с 2022'!$B$4:$X$28,'Форма 1'!$AE$8,0),IF('Форма 1'!$AE3764=2,'Форма 1'!$H3764*VLOOKUP('Форма 1'!$F3764,'Придельники с 2022'!$B$4:$X$28,13,0),IF('Форма 1'!$AE3764=3,'Форма 1'!$H3764*VLOOKUP('Форма 1'!$F3764,'Придельники с 2022'!$B$4:$X$28,12,0)))))</f>
        <v/>
      </c>
      <c r="O3764" s="103" t="str">
        <f>IF(ISNUMBER('Форма 1'!AF3764),'Форма 1'!$H3764*VLOOKUP('Форма 1'!$F3764,'Придельники с 2022'!$B$4:$X$28,'Форма 1'!AF$8),"")</f>
        <v/>
      </c>
      <c r="P3764" s="87"/>
      <c r="Q3764" s="103" t="str">
        <f>IF(ISNUMBER('Форма 1'!AH3764),'Форма 1'!$H3764*VLOOKUP('Форма 1'!$F3764,'Придельники с 2022'!$B$4:$X$28,'Форма 1'!AH$8),"")</f>
        <v/>
      </c>
      <c r="R3764" s="103" t="str">
        <f>IF(ISNUMBER('Форма 1'!AI3764),'Форма 1'!$H3764*VLOOKUP('Форма 1'!$F3764,'Придельники с 2022'!$B$4:$X$28,'Форма 1'!AI$8),"")</f>
        <v/>
      </c>
      <c r="S3764" s="103" t="str">
        <f>IF(ISNUMBER('Форма 1'!AJ3764),'Форма 1'!$H3764*VLOOKUP('Форма 1'!$F3764,'Придельники с 2022'!$B$4:$X$28,'Форма 1'!AJ$8),"")</f>
        <v/>
      </c>
      <c r="T3764" s="87"/>
    </row>
    <row r="3765" spans="1:20">
      <c r="A3765" s="188">
        <f t="shared" si="263"/>
        <v>602</v>
      </c>
      <c r="B3765" s="189" t="s">
        <v>729</v>
      </c>
      <c r="C3765" s="99">
        <f>SUM(D3765:J3765,L3765:T3765)</f>
        <v>7999028.9199999999</v>
      </c>
      <c r="D3765" s="103" t="str">
        <f>IF(ISNUMBER('Форма 1'!U3765),'Форма 1'!$H3765*VLOOKUP('Форма 1'!$F3765,'Придельники с 2022'!$B$4:$X$28,'Форма 1'!U$8),"")</f>
        <v/>
      </c>
      <c r="E3765" s="103" t="str">
        <f>IF(ISNUMBER('Форма 1'!V3765),'Форма 1'!$H3765*VLOOKUP('Форма 1'!$F3765,'Придельники с 2022'!$B$4:$X$28,'Форма 1'!V$8),"")</f>
        <v/>
      </c>
      <c r="F3765" s="103" t="str">
        <f>IF(ISNUMBER('Форма 1'!W3765),'Форма 1'!$H3765*VLOOKUP('Форма 1'!$F3765,'Придельники с 2022'!$B$4:$X$28,'Форма 1'!W$8),"")</f>
        <v/>
      </c>
      <c r="G3765" s="103" t="str">
        <f>IF(ISNUMBER('Форма 1'!X3765),'Форма 1'!$H3765*VLOOKUP('Форма 1'!$F3765,'Придельники с 2022'!$B$4:$X$28,'Форма 1'!X$8),"")</f>
        <v/>
      </c>
      <c r="H3765" s="103" t="str">
        <f>IF(ISNUMBER('Форма 1'!Y3765),'Форма 1'!$H3765*VLOOKUP('Форма 1'!$F3765,'Придельники с 2022'!$B$4:$X$28,'Форма 1'!Y$8),"")</f>
        <v/>
      </c>
      <c r="I3765" s="103" t="str">
        <f>IF(ISNUMBER('Форма 1'!Z3765),'Форма 1'!$H3765*VLOOKUP('Форма 1'!$F3765,'Придельники с 2022'!$B$4:$X$28,'Форма 1'!Z$8),"")</f>
        <v/>
      </c>
      <c r="J3765" s="103" t="str">
        <f>IF(ISNUMBER('Форма 1'!AA3765),'Форма 1'!$H3765*VLOOKUP('Форма 1'!$F3765,'Придельники с 2022'!$B$4:$X$28,'Форма 1'!AA$8),"")</f>
        <v/>
      </c>
      <c r="K3765" s="90">
        <v>2</v>
      </c>
      <c r="L3765" s="87">
        <f>3930316.8+4068712.12</f>
        <v>7999028.9199999999</v>
      </c>
      <c r="M3765" s="103" t="str">
        <f>IF(ISNUMBER('Форма 1'!AD3765),'Форма 1'!$H3765*VLOOKUP('Форма 1'!$F3765,'Придельники с 2022'!$B$4:$X$28,'Форма 1'!AD$8),"")</f>
        <v/>
      </c>
      <c r="N3765" s="103" t="str">
        <f>IF(ISBLANK('Форма 1'!$AE3765),"",IF('Форма 1'!$AE3765=1,'Форма 1'!$H3765*VLOOKUP('Форма 1'!$F3765,'Придельники с 2022'!$B$4:$X$28,'Форма 1'!$AE$8,0),IF('Форма 1'!$AE3765=2,'Форма 1'!$H3765*VLOOKUP('Форма 1'!$F3765,'Придельники с 2022'!$B$4:$X$28,13,0),IF('Форма 1'!$AE3765=3,'Форма 1'!$H3765*VLOOKUP('Форма 1'!$F3765,'Придельники с 2022'!$B$4:$X$28,12,0)))))</f>
        <v/>
      </c>
      <c r="O3765" s="103" t="str">
        <f>IF(ISNUMBER('Форма 1'!AF3765),'Форма 1'!$H3765*VLOOKUP('Форма 1'!$F3765,'Придельники с 2022'!$B$4:$X$28,'Форма 1'!AF$8),"")</f>
        <v/>
      </c>
      <c r="P3765" s="87"/>
      <c r="Q3765" s="103" t="str">
        <f>IF(ISNUMBER('Форма 1'!AH3765),'Форма 1'!$H3765*VLOOKUP('Форма 1'!$F3765,'Придельники с 2022'!$B$4:$X$28,'Форма 1'!AH$8),"")</f>
        <v/>
      </c>
      <c r="R3765" s="103" t="str">
        <f>IF(ISNUMBER('Форма 1'!AI3765),'Форма 1'!$H3765*VLOOKUP('Форма 1'!$F3765,'Придельники с 2022'!$B$4:$X$28,'Форма 1'!AI$8),"")</f>
        <v/>
      </c>
      <c r="S3765" s="103" t="str">
        <f>IF(ISNUMBER('Форма 1'!AJ3765),'Форма 1'!$H3765*VLOOKUP('Форма 1'!$F3765,'Придельники с 2022'!$B$4:$X$28,'Форма 1'!AJ$8),"")</f>
        <v/>
      </c>
      <c r="T3765" s="87"/>
    </row>
    <row r="3766" spans="1:20">
      <c r="A3766" s="188">
        <f t="shared" si="263"/>
        <v>603</v>
      </c>
      <c r="B3766" s="189" t="s">
        <v>3625</v>
      </c>
      <c r="C3766" s="99">
        <f t="shared" si="262"/>
        <v>8880137.3339999989</v>
      </c>
      <c r="D3766" s="103" t="str">
        <f>IF(ISNUMBER('Форма 1'!U3766),'Форма 1'!$H3766*VLOOKUP('Форма 1'!$F3766,'Придельники с 2022'!$B$4:$X$28,'Форма 1'!U$8),"")</f>
        <v/>
      </c>
      <c r="E3766" s="103" t="str">
        <f>IF(ISNUMBER('Форма 1'!V3766),'Форма 1'!$H3766*VLOOKUP('Форма 1'!$F3766,'Придельники с 2022'!$B$4:$X$28,'Форма 1'!V$8),"")</f>
        <v/>
      </c>
      <c r="F3766" s="103" t="str">
        <f>IF(ISNUMBER('Форма 1'!W3766),'Форма 1'!$H3766*VLOOKUP('Форма 1'!$F3766,'Придельники с 2022'!$B$4:$X$28,'Форма 1'!W$8),"")</f>
        <v/>
      </c>
      <c r="G3766" s="103" t="str">
        <f>IF(ISNUMBER('Форма 1'!X3766),'Форма 1'!$H3766*VLOOKUP('Форма 1'!$F3766,'Придельники с 2022'!$B$4:$X$28,'Форма 1'!X$8),"")</f>
        <v/>
      </c>
      <c r="H3766" s="103" t="str">
        <f>IF(ISNUMBER('Форма 1'!Y3766),'Форма 1'!$H3766*VLOOKUP('Форма 1'!$F3766,'Придельники с 2022'!$B$4:$X$28,'Форма 1'!Y$8),"")</f>
        <v/>
      </c>
      <c r="I3766" s="103" t="str">
        <f>IF(ISNUMBER('Форма 1'!Z3766),'Форма 1'!$H3766*VLOOKUP('Форма 1'!$F3766,'Придельники с 2022'!$B$4:$X$28,'Форма 1'!Z$8),"")</f>
        <v/>
      </c>
      <c r="J3766" s="103" t="str">
        <f>IF(ISNUMBER('Форма 1'!AA3766),'Форма 1'!$H3766*VLOOKUP('Форма 1'!$F3766,'Придельники с 2022'!$B$4:$X$28,'Форма 1'!AA$8),"")</f>
        <v/>
      </c>
      <c r="K3766" s="90"/>
      <c r="L3766" s="87"/>
      <c r="M3766" s="103">
        <f>IF(ISNUMBER('Форма 1'!AD3766),'Форма 1'!$H3766*VLOOKUP('Форма 1'!$F3766,'Придельники с 2022'!$B$4:$X$28,'Форма 1'!AD$8),"")</f>
        <v>5087398.6969999997</v>
      </c>
      <c r="N3766" s="103">
        <f>IF(ISBLANK('Форма 1'!$AE3766),"",IF('Форма 1'!$AE3766=1,'Форма 1'!$H3766*VLOOKUP('Форма 1'!$F3766,'Придельники с 2022'!$B$4:$X$28,'Форма 1'!$AE$8,0),IF('Форма 1'!$AE3766=2,'Форма 1'!$H3766*VLOOKUP('Форма 1'!$F3766,'Придельники с 2022'!$B$4:$X$28,13,0),IF('Форма 1'!$AE3766=3,'Форма 1'!$H3766*VLOOKUP('Форма 1'!$F3766,'Придельники с 2022'!$B$4:$X$28,12,0)))))</f>
        <v>3101791.9449999994</v>
      </c>
      <c r="O3766" s="103">
        <f>IF(ISNUMBER('Форма 1'!AF3766),'Форма 1'!$H3766*VLOOKUP('Форма 1'!$F3766,'Придельники с 2022'!$B$4:$X$28,'Форма 1'!AF$8),"")</f>
        <v>690946.69199999992</v>
      </c>
      <c r="P3766" s="87"/>
      <c r="Q3766" s="103" t="str">
        <f>IF(ISNUMBER('Форма 1'!AH3766),'Форма 1'!$H3766*VLOOKUP('Форма 1'!$F3766,'Придельники с 2022'!$B$4:$X$28,'Форма 1'!AH$8),"")</f>
        <v/>
      </c>
      <c r="R3766" s="103" t="str">
        <f>IF(ISNUMBER('Форма 1'!AI3766),'Форма 1'!$H3766*VLOOKUP('Форма 1'!$F3766,'Придельники с 2022'!$B$4:$X$28,'Форма 1'!AI$8),"")</f>
        <v/>
      </c>
      <c r="S3766" s="103" t="str">
        <f>IF(ISNUMBER('Форма 1'!AJ3766),'Форма 1'!$H3766*VLOOKUP('Форма 1'!$F3766,'Придельники с 2022'!$B$4:$X$28,'Форма 1'!AJ$8),"")</f>
        <v/>
      </c>
      <c r="T3766" s="87"/>
    </row>
    <row r="3767" spans="1:20">
      <c r="A3767" s="188">
        <f t="shared" si="263"/>
        <v>604</v>
      </c>
      <c r="B3767" s="189" t="s">
        <v>3626</v>
      </c>
      <c r="C3767" s="99">
        <f t="shared" si="262"/>
        <v>934792.54</v>
      </c>
      <c r="D3767" s="103" t="str">
        <f>IF(ISNUMBER('Форма 1'!U3767),'Форма 1'!$H3767*VLOOKUP('Форма 1'!$F3767,'Придельники с 2022'!$B$4:$X$28,'Форма 1'!U$8),"")</f>
        <v/>
      </c>
      <c r="E3767" s="103" t="str">
        <f>IF(ISNUMBER('Форма 1'!V3767),'Форма 1'!$H3767*VLOOKUP('Форма 1'!$F3767,'Придельники с 2022'!$B$4:$X$28,'Форма 1'!V$8),"")</f>
        <v/>
      </c>
      <c r="F3767" s="103" t="str">
        <f>IF(ISNUMBER('Форма 1'!W3767),'Форма 1'!$H3767*VLOOKUP('Форма 1'!$F3767,'Придельники с 2022'!$B$4:$X$28,'Форма 1'!W$8),"")</f>
        <v/>
      </c>
      <c r="G3767" s="103">
        <f>IF(ISNUMBER('Форма 1'!X3767),'Форма 1'!$H3767*VLOOKUP('Форма 1'!$F3767,'Придельники с 2022'!$B$4:$X$28,'Форма 1'!X$8),"")</f>
        <v>934792.54</v>
      </c>
      <c r="H3767" s="103" t="str">
        <f>IF(ISNUMBER('Форма 1'!Y3767),'Форма 1'!$H3767*VLOOKUP('Форма 1'!$F3767,'Придельники с 2022'!$B$4:$X$28,'Форма 1'!Y$8),"")</f>
        <v/>
      </c>
      <c r="I3767" s="103" t="str">
        <f>IF(ISNUMBER('Форма 1'!Z3767),'Форма 1'!$H3767*VLOOKUP('Форма 1'!$F3767,'Придельники с 2022'!$B$4:$X$28,'Форма 1'!Z$8),"")</f>
        <v/>
      </c>
      <c r="J3767" s="103" t="str">
        <f>IF(ISNUMBER('Форма 1'!AA3767),'Форма 1'!$H3767*VLOOKUP('Форма 1'!$F3767,'Придельники с 2022'!$B$4:$X$28,'Форма 1'!AA$8),"")</f>
        <v/>
      </c>
      <c r="K3767" s="90"/>
      <c r="L3767" s="87"/>
      <c r="M3767" s="103" t="str">
        <f>IF(ISNUMBER('Форма 1'!AD3767),'Форма 1'!$H3767*VLOOKUP('Форма 1'!$F3767,'Придельники с 2022'!$B$4:$X$28,'Форма 1'!AD$8),"")</f>
        <v/>
      </c>
      <c r="N3767" s="103" t="str">
        <f>IF(ISBLANK('Форма 1'!$AE3767),"",IF('Форма 1'!$AE3767=1,'Форма 1'!$H3767*VLOOKUP('Форма 1'!$F3767,'Придельники с 2022'!$B$4:$X$28,'Форма 1'!$AE$8,0),IF('Форма 1'!$AE3767=2,'Форма 1'!$H3767*VLOOKUP('Форма 1'!$F3767,'Придельники с 2022'!$B$4:$X$28,13,0),IF('Форма 1'!$AE3767=3,'Форма 1'!$H3767*VLOOKUP('Форма 1'!$F3767,'Придельники с 2022'!$B$4:$X$28,12,0)))))</f>
        <v/>
      </c>
      <c r="O3767" s="103" t="str">
        <f>IF(ISNUMBER('Форма 1'!AF3767),'Форма 1'!$H3767*VLOOKUP('Форма 1'!$F3767,'Придельники с 2022'!$B$4:$X$28,'Форма 1'!AF$8),"")</f>
        <v/>
      </c>
      <c r="P3767" s="87"/>
      <c r="Q3767" s="103" t="str">
        <f>IF(ISNUMBER('Форма 1'!AH3767),'Форма 1'!$H3767*VLOOKUP('Форма 1'!$F3767,'Придельники с 2022'!$B$4:$X$28,'Форма 1'!AH$8),"")</f>
        <v/>
      </c>
      <c r="R3767" s="103" t="str">
        <f>IF(ISNUMBER('Форма 1'!AI3767),'Форма 1'!$H3767*VLOOKUP('Форма 1'!$F3767,'Придельники с 2022'!$B$4:$X$28,'Форма 1'!AI$8),"")</f>
        <v/>
      </c>
      <c r="S3767" s="103" t="str">
        <f>IF(ISNUMBER('Форма 1'!AJ3767),'Форма 1'!$H3767*VLOOKUP('Форма 1'!$F3767,'Придельники с 2022'!$B$4:$X$28,'Форма 1'!AJ$8),"")</f>
        <v/>
      </c>
      <c r="T3767" s="87"/>
    </row>
    <row r="3768" spans="1:20">
      <c r="A3768" s="188">
        <f t="shared" si="263"/>
        <v>605</v>
      </c>
      <c r="B3768" s="189" t="s">
        <v>3627</v>
      </c>
      <c r="C3768" s="99">
        <f t="shared" si="262"/>
        <v>16710472.935999999</v>
      </c>
      <c r="D3768" s="103" t="str">
        <f>IF(ISNUMBER('Форма 1'!U3768),'Форма 1'!$H3768*VLOOKUP('Форма 1'!$F3768,'Придельники с 2022'!$B$4:$X$28,'Форма 1'!U$8),"")</f>
        <v/>
      </c>
      <c r="E3768" s="103">
        <f>IF(ISNUMBER('Форма 1'!V3768),'Форма 1'!$H3768*VLOOKUP('Форма 1'!$F3768,'Придельники с 2022'!$B$4:$X$28,'Форма 1'!V$8),"")</f>
        <v>16710472.935999999</v>
      </c>
      <c r="F3768" s="103" t="str">
        <f>IF(ISNUMBER('Форма 1'!W3768),'Форма 1'!$H3768*VLOOKUP('Форма 1'!$F3768,'Придельники с 2022'!$B$4:$X$28,'Форма 1'!W$8),"")</f>
        <v/>
      </c>
      <c r="G3768" s="103" t="str">
        <f>IF(ISNUMBER('Форма 1'!X3768),'Форма 1'!$H3768*VLOOKUP('Форма 1'!$F3768,'Придельники с 2022'!$B$4:$X$28,'Форма 1'!X$8),"")</f>
        <v/>
      </c>
      <c r="H3768" s="103" t="str">
        <f>IF(ISNUMBER('Форма 1'!Y3768),'Форма 1'!$H3768*VLOOKUP('Форма 1'!$F3768,'Придельники с 2022'!$B$4:$X$28,'Форма 1'!Y$8),"")</f>
        <v/>
      </c>
      <c r="I3768" s="103" t="str">
        <f>IF(ISNUMBER('Форма 1'!Z3768),'Форма 1'!$H3768*VLOOKUP('Форма 1'!$F3768,'Придельники с 2022'!$B$4:$X$28,'Форма 1'!Z$8),"")</f>
        <v/>
      </c>
      <c r="J3768" s="103" t="str">
        <f>IF(ISNUMBER('Форма 1'!AA3768),'Форма 1'!$H3768*VLOOKUP('Форма 1'!$F3768,'Придельники с 2022'!$B$4:$X$28,'Форма 1'!AA$8),"")</f>
        <v/>
      </c>
      <c r="K3768" s="90"/>
      <c r="L3768" s="87"/>
      <c r="M3768" s="103" t="str">
        <f>IF(ISNUMBER('Форма 1'!AD3768),'Форма 1'!$H3768*VLOOKUP('Форма 1'!$F3768,'Придельники с 2022'!$B$4:$X$28,'Форма 1'!AD$8),"")</f>
        <v/>
      </c>
      <c r="N3768" s="103" t="str">
        <f>IF(ISBLANK('Форма 1'!$AE3768),"",IF('Форма 1'!$AE3768=1,'Форма 1'!$H3768*VLOOKUP('Форма 1'!$F3768,'Придельники с 2022'!$B$4:$X$28,'Форма 1'!$AE$8,0),IF('Форма 1'!$AE3768=2,'Форма 1'!$H3768*VLOOKUP('Форма 1'!$F3768,'Придельники с 2022'!$B$4:$X$28,13,0),IF('Форма 1'!$AE3768=3,'Форма 1'!$H3768*VLOOKUP('Форма 1'!$F3768,'Придельники с 2022'!$B$4:$X$28,12,0)))))</f>
        <v/>
      </c>
      <c r="O3768" s="103" t="str">
        <f>IF(ISNUMBER('Форма 1'!AF3768),'Форма 1'!$H3768*VLOOKUP('Форма 1'!$F3768,'Придельники с 2022'!$B$4:$X$28,'Форма 1'!AF$8),"")</f>
        <v/>
      </c>
      <c r="P3768" s="87"/>
      <c r="Q3768" s="103" t="str">
        <f>IF(ISNUMBER('Форма 1'!AH3768),'Форма 1'!$H3768*VLOOKUP('Форма 1'!$F3768,'Придельники с 2022'!$B$4:$X$28,'Форма 1'!AH$8),"")</f>
        <v/>
      </c>
      <c r="R3768" s="103" t="str">
        <f>IF(ISNUMBER('Форма 1'!AI3768),'Форма 1'!$H3768*VLOOKUP('Форма 1'!$F3768,'Придельники с 2022'!$B$4:$X$28,'Форма 1'!AI$8),"")</f>
        <v/>
      </c>
      <c r="S3768" s="103" t="str">
        <f>IF(ISNUMBER('Форма 1'!AJ3768),'Форма 1'!$H3768*VLOOKUP('Форма 1'!$F3768,'Придельники с 2022'!$B$4:$X$28,'Форма 1'!AJ$8),"")</f>
        <v/>
      </c>
      <c r="T3768" s="87"/>
    </row>
    <row r="3769" spans="1:20">
      <c r="A3769" s="188">
        <f t="shared" si="263"/>
        <v>606</v>
      </c>
      <c r="B3769" s="189" t="s">
        <v>3628</v>
      </c>
      <c r="C3769" s="99">
        <f t="shared" si="262"/>
        <v>16018942.225</v>
      </c>
      <c r="D3769" s="103">
        <f>IF(ISNUMBER('Форма 1'!U3769),'Форма 1'!$H3769*VLOOKUP('Форма 1'!$F3769,'Придельники с 2022'!$B$4:$X$28,'Форма 1'!U$8),"")</f>
        <v>6423903.1999999993</v>
      </c>
      <c r="E3769" s="103" t="str">
        <f>IF(ISNUMBER('Форма 1'!V3769),'Форма 1'!$H3769*VLOOKUP('Форма 1'!$F3769,'Придельники с 2022'!$B$4:$X$28,'Форма 1'!V$8),"")</f>
        <v/>
      </c>
      <c r="F3769" s="103" t="str">
        <f>IF(ISNUMBER('Форма 1'!W3769),'Форма 1'!$H3769*VLOOKUP('Форма 1'!$F3769,'Придельники с 2022'!$B$4:$X$28,'Форма 1'!W$8),"")</f>
        <v/>
      </c>
      <c r="G3769" s="103">
        <f>IF(ISNUMBER('Форма 1'!X3769),'Форма 1'!$H3769*VLOOKUP('Форма 1'!$F3769,'Придельники с 2022'!$B$4:$X$28,'Форма 1'!X$8),"")</f>
        <v>2191877.6</v>
      </c>
      <c r="H3769" s="103">
        <f>IF(ISNUMBER('Форма 1'!Y3769),'Форма 1'!$H3769*VLOOKUP('Форма 1'!$F3769,'Придельники с 2022'!$B$4:$X$28,'Форма 1'!Y$8),"")</f>
        <v>7403161.4250000007</v>
      </c>
      <c r="I3769" s="103" t="str">
        <f>IF(ISNUMBER('Форма 1'!Z3769),'Форма 1'!$H3769*VLOOKUP('Форма 1'!$F3769,'Придельники с 2022'!$B$4:$X$28,'Форма 1'!Z$8),"")</f>
        <v/>
      </c>
      <c r="J3769" s="103" t="str">
        <f>IF(ISNUMBER('Форма 1'!AA3769),'Форма 1'!$H3769*VLOOKUP('Форма 1'!$F3769,'Придельники с 2022'!$B$4:$X$28,'Форма 1'!AA$8),"")</f>
        <v/>
      </c>
      <c r="K3769" s="90"/>
      <c r="L3769" s="87"/>
      <c r="M3769" s="103" t="str">
        <f>IF(ISNUMBER('Форма 1'!AD3769),'Форма 1'!$H3769*VLOOKUP('Форма 1'!$F3769,'Придельники с 2022'!$B$4:$X$28,'Форма 1'!AD$8),"")</f>
        <v/>
      </c>
      <c r="N3769" s="103" t="str">
        <f>IF(ISBLANK('Форма 1'!$AE3769),"",IF('Форма 1'!$AE3769=1,'Форма 1'!$H3769*VLOOKUP('Форма 1'!$F3769,'Придельники с 2022'!$B$4:$X$28,'Форма 1'!$AE$8,0),IF('Форма 1'!$AE3769=2,'Форма 1'!$H3769*VLOOKUP('Форма 1'!$F3769,'Придельники с 2022'!$B$4:$X$28,13,0),IF('Форма 1'!$AE3769=3,'Форма 1'!$H3769*VLOOKUP('Форма 1'!$F3769,'Придельники с 2022'!$B$4:$X$28,12,0)))))</f>
        <v/>
      </c>
      <c r="O3769" s="103" t="str">
        <f>IF(ISNUMBER('Форма 1'!AF3769),'Форма 1'!$H3769*VLOOKUP('Форма 1'!$F3769,'Придельники с 2022'!$B$4:$X$28,'Форма 1'!AF$8),"")</f>
        <v/>
      </c>
      <c r="P3769" s="87"/>
      <c r="Q3769" s="103" t="str">
        <f>IF(ISNUMBER('Форма 1'!AH3769),'Форма 1'!$H3769*VLOOKUP('Форма 1'!$F3769,'Придельники с 2022'!$B$4:$X$28,'Форма 1'!AH$8),"")</f>
        <v/>
      </c>
      <c r="R3769" s="103" t="str">
        <f>IF(ISNUMBER('Форма 1'!AI3769),'Форма 1'!$H3769*VLOOKUP('Форма 1'!$F3769,'Придельники с 2022'!$B$4:$X$28,'Форма 1'!AI$8),"")</f>
        <v/>
      </c>
      <c r="S3769" s="103" t="str">
        <f>IF(ISNUMBER('Форма 1'!AJ3769),'Форма 1'!$H3769*VLOOKUP('Форма 1'!$F3769,'Придельники с 2022'!$B$4:$X$28,'Форма 1'!AJ$8),"")</f>
        <v/>
      </c>
      <c r="T3769" s="87"/>
    </row>
    <row r="3770" spans="1:20">
      <c r="A3770" s="188">
        <f t="shared" si="263"/>
        <v>607</v>
      </c>
      <c r="B3770" s="189" t="s">
        <v>3629</v>
      </c>
      <c r="C3770" s="99">
        <f t="shared" si="262"/>
        <v>1526354.375</v>
      </c>
      <c r="D3770" s="103">
        <f>IF(ISNUMBER('Форма 1'!U3770),'Форма 1'!$H3770*VLOOKUP('Форма 1'!$F3770,'Придельники с 2022'!$B$4:$X$28,'Форма 1'!U$8),"")</f>
        <v>1526354.375</v>
      </c>
      <c r="E3770" s="103" t="str">
        <f>IF(ISNUMBER('Форма 1'!V3770),'Форма 1'!$H3770*VLOOKUP('Форма 1'!$F3770,'Придельники с 2022'!$B$4:$X$28,'Форма 1'!V$8),"")</f>
        <v/>
      </c>
      <c r="F3770" s="103" t="str">
        <f>IF(ISNUMBER('Форма 1'!W3770),'Форма 1'!$H3770*VLOOKUP('Форма 1'!$F3770,'Придельники с 2022'!$B$4:$X$28,'Форма 1'!W$8),"")</f>
        <v/>
      </c>
      <c r="G3770" s="103" t="str">
        <f>IF(ISNUMBER('Форма 1'!X3770),'Форма 1'!$H3770*VLOOKUP('Форма 1'!$F3770,'Придельники с 2022'!$B$4:$X$28,'Форма 1'!X$8),"")</f>
        <v/>
      </c>
      <c r="H3770" s="103" t="str">
        <f>IF(ISNUMBER('Форма 1'!Y3770),'Форма 1'!$H3770*VLOOKUP('Форма 1'!$F3770,'Придельники с 2022'!$B$4:$X$28,'Форма 1'!Y$8),"")</f>
        <v/>
      </c>
      <c r="I3770" s="103" t="str">
        <f>IF(ISNUMBER('Форма 1'!Z3770),'Форма 1'!$H3770*VLOOKUP('Форма 1'!$F3770,'Придельники с 2022'!$B$4:$X$28,'Форма 1'!Z$8),"")</f>
        <v/>
      </c>
      <c r="J3770" s="103" t="str">
        <f>IF(ISNUMBER('Форма 1'!AA3770),'Форма 1'!$H3770*VLOOKUP('Форма 1'!$F3770,'Придельники с 2022'!$B$4:$X$28,'Форма 1'!AA$8),"")</f>
        <v/>
      </c>
      <c r="K3770" s="90"/>
      <c r="L3770" s="87"/>
      <c r="M3770" s="103" t="str">
        <f>IF(ISNUMBER('Форма 1'!AD3770),'Форма 1'!$H3770*VLOOKUP('Форма 1'!$F3770,'Придельники с 2022'!$B$4:$X$28,'Форма 1'!AD$8),"")</f>
        <v/>
      </c>
      <c r="N3770" s="103" t="str">
        <f>IF(ISBLANK('Форма 1'!$AE3770),"",IF('Форма 1'!$AE3770=1,'Форма 1'!$H3770*VLOOKUP('Форма 1'!$F3770,'Придельники с 2022'!$B$4:$X$28,'Форма 1'!$AE$8,0),IF('Форма 1'!$AE3770=2,'Форма 1'!$H3770*VLOOKUP('Форма 1'!$F3770,'Придельники с 2022'!$B$4:$X$28,13,0),IF('Форма 1'!$AE3770=3,'Форма 1'!$H3770*VLOOKUP('Форма 1'!$F3770,'Придельники с 2022'!$B$4:$X$28,12,0)))))</f>
        <v/>
      </c>
      <c r="O3770" s="103" t="str">
        <f>IF(ISNUMBER('Форма 1'!AF3770),'Форма 1'!$H3770*VLOOKUP('Форма 1'!$F3770,'Придельники с 2022'!$B$4:$X$28,'Форма 1'!AF$8),"")</f>
        <v/>
      </c>
      <c r="P3770" s="87"/>
      <c r="Q3770" s="103" t="str">
        <f>IF(ISNUMBER('Форма 1'!AH3770),'Форма 1'!$H3770*VLOOKUP('Форма 1'!$F3770,'Придельники с 2022'!$B$4:$X$28,'Форма 1'!AH$8),"")</f>
        <v/>
      </c>
      <c r="R3770" s="103" t="str">
        <f>IF(ISNUMBER('Форма 1'!AI3770),'Форма 1'!$H3770*VLOOKUP('Форма 1'!$F3770,'Придельники с 2022'!$B$4:$X$28,'Форма 1'!AI$8),"")</f>
        <v/>
      </c>
      <c r="S3770" s="103" t="str">
        <f>IF(ISNUMBER('Форма 1'!AJ3770),'Форма 1'!$H3770*VLOOKUP('Форма 1'!$F3770,'Придельники с 2022'!$B$4:$X$28,'Форма 1'!AJ$8),"")</f>
        <v/>
      </c>
      <c r="T3770" s="87"/>
    </row>
    <row r="3771" spans="1:20">
      <c r="A3771" s="188">
        <f t="shared" si="263"/>
        <v>608</v>
      </c>
      <c r="B3771" s="189" t="s">
        <v>3630</v>
      </c>
      <c r="C3771" s="99">
        <f t="shared" si="262"/>
        <v>17727656.128000002</v>
      </c>
      <c r="D3771" s="103" t="str">
        <f>IF(ISNUMBER('Форма 1'!U3771),'Форма 1'!$H3771*VLOOKUP('Форма 1'!$F3771,'Придельники с 2022'!$B$4:$X$28,'Форма 1'!U$8),"")</f>
        <v/>
      </c>
      <c r="E3771" s="103" t="str">
        <f>IF(ISNUMBER('Форма 1'!V3771),'Форма 1'!$H3771*VLOOKUP('Форма 1'!$F3771,'Придельники с 2022'!$B$4:$X$28,'Форма 1'!V$8),"")</f>
        <v/>
      </c>
      <c r="F3771" s="103" t="str">
        <f>IF(ISNUMBER('Форма 1'!W3771),'Форма 1'!$H3771*VLOOKUP('Форма 1'!$F3771,'Придельники с 2022'!$B$4:$X$28,'Форма 1'!W$8),"")</f>
        <v/>
      </c>
      <c r="G3771" s="103" t="str">
        <f>IF(ISNUMBER('Форма 1'!X3771),'Форма 1'!$H3771*VLOOKUP('Форма 1'!$F3771,'Придельники с 2022'!$B$4:$X$28,'Форма 1'!X$8),"")</f>
        <v/>
      </c>
      <c r="H3771" s="103" t="str">
        <f>IF(ISNUMBER('Форма 1'!Y3771),'Форма 1'!$H3771*VLOOKUP('Форма 1'!$F3771,'Придельники с 2022'!$B$4:$X$28,'Форма 1'!Y$8),"")</f>
        <v/>
      </c>
      <c r="I3771" s="103" t="str">
        <f>IF(ISNUMBER('Форма 1'!Z3771),'Форма 1'!$H3771*VLOOKUP('Форма 1'!$F3771,'Придельники с 2022'!$B$4:$X$28,'Форма 1'!Z$8),"")</f>
        <v/>
      </c>
      <c r="J3771" s="103" t="str">
        <f>IF(ISNUMBER('Форма 1'!AA3771),'Форма 1'!$H3771*VLOOKUP('Форма 1'!$F3771,'Придельники с 2022'!$B$4:$X$28,'Форма 1'!AA$8),"")</f>
        <v/>
      </c>
      <c r="K3771" s="90"/>
      <c r="L3771" s="87"/>
      <c r="M3771" s="103">
        <f>IF(ISNUMBER('Форма 1'!AD3771),'Форма 1'!$H3771*VLOOKUP('Форма 1'!$F3771,'Придельники с 2022'!$B$4:$X$28,'Форма 1'!AD$8),"")</f>
        <v>17727656.128000002</v>
      </c>
      <c r="N3771" s="103" t="str">
        <f>IF(ISBLANK('Форма 1'!$AE3771),"",IF('Форма 1'!$AE3771=1,'Форма 1'!$H3771*VLOOKUP('Форма 1'!$F3771,'Придельники с 2022'!$B$4:$X$28,'Форма 1'!$AE$8,0),IF('Форма 1'!$AE3771=2,'Форма 1'!$H3771*VLOOKUP('Форма 1'!$F3771,'Придельники с 2022'!$B$4:$X$28,13,0),IF('Форма 1'!$AE3771=3,'Форма 1'!$H3771*VLOOKUP('Форма 1'!$F3771,'Придельники с 2022'!$B$4:$X$28,12,0)))))</f>
        <v/>
      </c>
      <c r="O3771" s="103" t="str">
        <f>IF(ISNUMBER('Форма 1'!AF3771),'Форма 1'!$H3771*VLOOKUP('Форма 1'!$F3771,'Придельники с 2022'!$B$4:$X$28,'Форма 1'!AF$8),"")</f>
        <v/>
      </c>
      <c r="P3771" s="87"/>
      <c r="Q3771" s="103" t="str">
        <f>IF(ISNUMBER('Форма 1'!AH3771),'Форма 1'!$H3771*VLOOKUP('Форма 1'!$F3771,'Придельники с 2022'!$B$4:$X$28,'Форма 1'!AH$8),"")</f>
        <v/>
      </c>
      <c r="R3771" s="103" t="str">
        <f>IF(ISNUMBER('Форма 1'!AI3771),'Форма 1'!$H3771*VLOOKUP('Форма 1'!$F3771,'Придельники с 2022'!$B$4:$X$28,'Форма 1'!AI$8),"")</f>
        <v/>
      </c>
      <c r="S3771" s="103" t="str">
        <f>IF(ISNUMBER('Форма 1'!AJ3771),'Форма 1'!$H3771*VLOOKUP('Форма 1'!$F3771,'Придельники с 2022'!$B$4:$X$28,'Форма 1'!AJ$8),"")</f>
        <v/>
      </c>
      <c r="T3771" s="87"/>
    </row>
    <row r="3772" spans="1:20">
      <c r="A3772" s="188">
        <f t="shared" si="263"/>
        <v>609</v>
      </c>
      <c r="B3772" s="189" t="s">
        <v>3631</v>
      </c>
      <c r="C3772" s="99">
        <f t="shared" si="262"/>
        <v>19548870.175999999</v>
      </c>
      <c r="D3772" s="103" t="str">
        <f>IF(ISNUMBER('Форма 1'!U3772),'Форма 1'!$H3772*VLOOKUP('Форма 1'!$F3772,'Придельники с 2022'!$B$4:$X$28,'Форма 1'!U$8),"")</f>
        <v/>
      </c>
      <c r="E3772" s="103">
        <f>IF(ISNUMBER('Форма 1'!V3772),'Форма 1'!$H3772*VLOOKUP('Форма 1'!$F3772,'Придельники с 2022'!$B$4:$X$28,'Форма 1'!V$8),"")</f>
        <v>19548870.175999999</v>
      </c>
      <c r="F3772" s="103" t="str">
        <f>IF(ISNUMBER('Форма 1'!W3772),'Форма 1'!$H3772*VLOOKUP('Форма 1'!$F3772,'Придельники с 2022'!$B$4:$X$28,'Форма 1'!W$8),"")</f>
        <v/>
      </c>
      <c r="G3772" s="103" t="str">
        <f>IF(ISNUMBER('Форма 1'!X3772),'Форма 1'!$H3772*VLOOKUP('Форма 1'!$F3772,'Придельники с 2022'!$B$4:$X$28,'Форма 1'!X$8),"")</f>
        <v/>
      </c>
      <c r="H3772" s="103" t="str">
        <f>IF(ISNUMBER('Форма 1'!Y3772),'Форма 1'!$H3772*VLOOKUP('Форма 1'!$F3772,'Придельники с 2022'!$B$4:$X$28,'Форма 1'!Y$8),"")</f>
        <v/>
      </c>
      <c r="I3772" s="103" t="str">
        <f>IF(ISNUMBER('Форма 1'!Z3772),'Форма 1'!$H3772*VLOOKUP('Форма 1'!$F3772,'Придельники с 2022'!$B$4:$X$28,'Форма 1'!Z$8),"")</f>
        <v/>
      </c>
      <c r="J3772" s="103" t="str">
        <f>IF(ISNUMBER('Форма 1'!AA3772),'Форма 1'!$H3772*VLOOKUP('Форма 1'!$F3772,'Придельники с 2022'!$B$4:$X$28,'Форма 1'!AA$8),"")</f>
        <v/>
      </c>
      <c r="K3772" s="90"/>
      <c r="L3772" s="87"/>
      <c r="M3772" s="103" t="str">
        <f>IF(ISNUMBER('Форма 1'!AD3772),'Форма 1'!$H3772*VLOOKUP('Форма 1'!$F3772,'Придельники с 2022'!$B$4:$X$28,'Форма 1'!AD$8),"")</f>
        <v/>
      </c>
      <c r="N3772" s="103" t="str">
        <f>IF(ISBLANK('Форма 1'!$AE3772),"",IF('Форма 1'!$AE3772=1,'Форма 1'!$H3772*VLOOKUP('Форма 1'!$F3772,'Придельники с 2022'!$B$4:$X$28,'Форма 1'!$AE$8,0),IF('Форма 1'!$AE3772=2,'Форма 1'!$H3772*VLOOKUP('Форма 1'!$F3772,'Придельники с 2022'!$B$4:$X$28,13,0),IF('Форма 1'!$AE3772=3,'Форма 1'!$H3772*VLOOKUP('Форма 1'!$F3772,'Придельники с 2022'!$B$4:$X$28,12,0)))))</f>
        <v/>
      </c>
      <c r="O3772" s="103" t="str">
        <f>IF(ISNUMBER('Форма 1'!AF3772),'Форма 1'!$H3772*VLOOKUP('Форма 1'!$F3772,'Придельники с 2022'!$B$4:$X$28,'Форма 1'!AF$8),"")</f>
        <v/>
      </c>
      <c r="P3772" s="87"/>
      <c r="Q3772" s="103" t="str">
        <f>IF(ISNUMBER('Форма 1'!AH3772),'Форма 1'!$H3772*VLOOKUP('Форма 1'!$F3772,'Придельники с 2022'!$B$4:$X$28,'Форма 1'!AH$8),"")</f>
        <v/>
      </c>
      <c r="R3772" s="103" t="str">
        <f>IF(ISNUMBER('Форма 1'!AI3772),'Форма 1'!$H3772*VLOOKUP('Форма 1'!$F3772,'Придельники с 2022'!$B$4:$X$28,'Форма 1'!AI$8),"")</f>
        <v/>
      </c>
      <c r="S3772" s="103" t="str">
        <f>IF(ISNUMBER('Форма 1'!AJ3772),'Форма 1'!$H3772*VLOOKUP('Форма 1'!$F3772,'Придельники с 2022'!$B$4:$X$28,'Форма 1'!AJ$8),"")</f>
        <v/>
      </c>
      <c r="T3772" s="87"/>
    </row>
    <row r="3773" spans="1:20">
      <c r="A3773" s="188">
        <f t="shared" si="263"/>
        <v>610</v>
      </c>
      <c r="B3773" s="189" t="s">
        <v>3632</v>
      </c>
      <c r="C3773" s="99">
        <f t="shared" si="262"/>
        <v>16326611.056000002</v>
      </c>
      <c r="D3773" s="103" t="str">
        <f>IF(ISNUMBER('Форма 1'!U3773),'Форма 1'!$H3773*VLOOKUP('Форма 1'!$F3773,'Придельники с 2022'!$B$4:$X$28,'Форма 1'!U$8),"")</f>
        <v/>
      </c>
      <c r="E3773" s="103" t="str">
        <f>IF(ISNUMBER('Форма 1'!V3773),'Форма 1'!$H3773*VLOOKUP('Форма 1'!$F3773,'Придельники с 2022'!$B$4:$X$28,'Форма 1'!V$8),"")</f>
        <v/>
      </c>
      <c r="F3773" s="103" t="str">
        <f>IF(ISNUMBER('Форма 1'!W3773),'Форма 1'!$H3773*VLOOKUP('Форма 1'!$F3773,'Придельники с 2022'!$B$4:$X$28,'Форма 1'!W$8),"")</f>
        <v/>
      </c>
      <c r="G3773" s="103" t="str">
        <f>IF(ISNUMBER('Форма 1'!X3773),'Форма 1'!$H3773*VLOOKUP('Форма 1'!$F3773,'Придельники с 2022'!$B$4:$X$28,'Форма 1'!X$8),"")</f>
        <v/>
      </c>
      <c r="H3773" s="103" t="str">
        <f>IF(ISNUMBER('Форма 1'!Y3773),'Форма 1'!$H3773*VLOOKUP('Форма 1'!$F3773,'Придельники с 2022'!$B$4:$X$28,'Форма 1'!Y$8),"")</f>
        <v/>
      </c>
      <c r="I3773" s="103" t="str">
        <f>IF(ISNUMBER('Форма 1'!Z3773),'Форма 1'!$H3773*VLOOKUP('Форма 1'!$F3773,'Придельники с 2022'!$B$4:$X$28,'Форма 1'!Z$8),"")</f>
        <v/>
      </c>
      <c r="J3773" s="103" t="str">
        <f>IF(ISNUMBER('Форма 1'!AA3773),'Форма 1'!$H3773*VLOOKUP('Форма 1'!$F3773,'Придельники с 2022'!$B$4:$X$28,'Форма 1'!AA$8),"")</f>
        <v/>
      </c>
      <c r="K3773" s="90"/>
      <c r="L3773" s="87"/>
      <c r="M3773" s="103">
        <f>IF(ISNUMBER('Форма 1'!AD3773),'Форма 1'!$H3773*VLOOKUP('Форма 1'!$F3773,'Придельники с 2022'!$B$4:$X$28,'Форма 1'!AD$8),"")</f>
        <v>16326611.056000002</v>
      </c>
      <c r="N3773" s="103" t="str">
        <f>IF(ISBLANK('Форма 1'!$AE3773),"",IF('Форма 1'!$AE3773=1,'Форма 1'!$H3773*VLOOKUP('Форма 1'!$F3773,'Придельники с 2022'!$B$4:$X$28,'Форма 1'!$AE$8,0),IF('Форма 1'!$AE3773=2,'Форма 1'!$H3773*VLOOKUP('Форма 1'!$F3773,'Придельники с 2022'!$B$4:$X$28,13,0),IF('Форма 1'!$AE3773=3,'Форма 1'!$H3773*VLOOKUP('Форма 1'!$F3773,'Придельники с 2022'!$B$4:$X$28,12,0)))))</f>
        <v/>
      </c>
      <c r="O3773" s="103" t="str">
        <f>IF(ISNUMBER('Форма 1'!AF3773),'Форма 1'!$H3773*VLOOKUP('Форма 1'!$F3773,'Придельники с 2022'!$B$4:$X$28,'Форма 1'!AF$8),"")</f>
        <v/>
      </c>
      <c r="P3773" s="87"/>
      <c r="Q3773" s="103" t="str">
        <f>IF(ISNUMBER('Форма 1'!AH3773),'Форма 1'!$H3773*VLOOKUP('Форма 1'!$F3773,'Придельники с 2022'!$B$4:$X$28,'Форма 1'!AH$8),"")</f>
        <v/>
      </c>
      <c r="R3773" s="103" t="str">
        <f>IF(ISNUMBER('Форма 1'!AI3773),'Форма 1'!$H3773*VLOOKUP('Форма 1'!$F3773,'Придельники с 2022'!$B$4:$X$28,'Форма 1'!AI$8),"")</f>
        <v/>
      </c>
      <c r="S3773" s="103" t="str">
        <f>IF(ISNUMBER('Форма 1'!AJ3773),'Форма 1'!$H3773*VLOOKUP('Форма 1'!$F3773,'Придельники с 2022'!$B$4:$X$28,'Форма 1'!AJ$8),"")</f>
        <v/>
      </c>
      <c r="T3773" s="87"/>
    </row>
    <row r="3774" spans="1:20">
      <c r="A3774" s="188">
        <f t="shared" si="263"/>
        <v>611</v>
      </c>
      <c r="B3774" s="189" t="s">
        <v>3633</v>
      </c>
      <c r="C3774" s="99">
        <f t="shared" si="262"/>
        <v>16963408.784000002</v>
      </c>
      <c r="D3774" s="103" t="str">
        <f>IF(ISNUMBER('Форма 1'!U3774),'Форма 1'!$H3774*VLOOKUP('Форма 1'!$F3774,'Придельники с 2022'!$B$4:$X$28,'Форма 1'!U$8),"")</f>
        <v/>
      </c>
      <c r="E3774" s="103" t="str">
        <f>IF(ISNUMBER('Форма 1'!V3774),'Форма 1'!$H3774*VLOOKUP('Форма 1'!$F3774,'Придельники с 2022'!$B$4:$X$28,'Форма 1'!V$8),"")</f>
        <v/>
      </c>
      <c r="F3774" s="103" t="str">
        <f>IF(ISNUMBER('Форма 1'!W3774),'Форма 1'!$H3774*VLOOKUP('Форма 1'!$F3774,'Придельники с 2022'!$B$4:$X$28,'Форма 1'!W$8),"")</f>
        <v/>
      </c>
      <c r="G3774" s="103" t="str">
        <f>IF(ISNUMBER('Форма 1'!X3774),'Форма 1'!$H3774*VLOOKUP('Форма 1'!$F3774,'Придельники с 2022'!$B$4:$X$28,'Форма 1'!X$8),"")</f>
        <v/>
      </c>
      <c r="H3774" s="103" t="str">
        <f>IF(ISNUMBER('Форма 1'!Y3774),'Форма 1'!$H3774*VLOOKUP('Форма 1'!$F3774,'Придельники с 2022'!$B$4:$X$28,'Форма 1'!Y$8),"")</f>
        <v/>
      </c>
      <c r="I3774" s="103" t="str">
        <f>IF(ISNUMBER('Форма 1'!Z3774),'Форма 1'!$H3774*VLOOKUP('Форма 1'!$F3774,'Придельники с 2022'!$B$4:$X$28,'Форма 1'!Z$8),"")</f>
        <v/>
      </c>
      <c r="J3774" s="103" t="str">
        <f>IF(ISNUMBER('Форма 1'!AA3774),'Форма 1'!$H3774*VLOOKUP('Форма 1'!$F3774,'Придельники с 2022'!$B$4:$X$28,'Форма 1'!AA$8),"")</f>
        <v/>
      </c>
      <c r="K3774" s="90"/>
      <c r="L3774" s="87"/>
      <c r="M3774" s="103">
        <f>IF(ISNUMBER('Форма 1'!AD3774),'Форма 1'!$H3774*VLOOKUP('Форма 1'!$F3774,'Придельники с 2022'!$B$4:$X$28,'Форма 1'!AD$8),"")</f>
        <v>16963408.784000002</v>
      </c>
      <c r="N3774" s="103" t="str">
        <f>IF(ISBLANK('Форма 1'!$AE3774),"",IF('Форма 1'!$AE3774=1,'Форма 1'!$H3774*VLOOKUP('Форма 1'!$F3774,'Придельники с 2022'!$B$4:$X$28,'Форма 1'!$AE$8,0),IF('Форма 1'!$AE3774=2,'Форма 1'!$H3774*VLOOKUP('Форма 1'!$F3774,'Придельники с 2022'!$B$4:$X$28,13,0),IF('Форма 1'!$AE3774=3,'Форма 1'!$H3774*VLOOKUP('Форма 1'!$F3774,'Придельники с 2022'!$B$4:$X$28,12,0)))))</f>
        <v/>
      </c>
      <c r="O3774" s="103" t="str">
        <f>IF(ISNUMBER('Форма 1'!AF3774),'Форма 1'!$H3774*VLOOKUP('Форма 1'!$F3774,'Придельники с 2022'!$B$4:$X$28,'Форма 1'!AF$8),"")</f>
        <v/>
      </c>
      <c r="P3774" s="87"/>
      <c r="Q3774" s="103" t="str">
        <f>IF(ISNUMBER('Форма 1'!AH3774),'Форма 1'!$H3774*VLOOKUP('Форма 1'!$F3774,'Придельники с 2022'!$B$4:$X$28,'Форма 1'!AH$8),"")</f>
        <v/>
      </c>
      <c r="R3774" s="103" t="str">
        <f>IF(ISNUMBER('Форма 1'!AI3774),'Форма 1'!$H3774*VLOOKUP('Форма 1'!$F3774,'Придельники с 2022'!$B$4:$X$28,'Форма 1'!AI$8),"")</f>
        <v/>
      </c>
      <c r="S3774" s="103" t="str">
        <f>IF(ISNUMBER('Форма 1'!AJ3774),'Форма 1'!$H3774*VLOOKUP('Форма 1'!$F3774,'Придельники с 2022'!$B$4:$X$28,'Форма 1'!AJ$8),"")</f>
        <v/>
      </c>
      <c r="T3774" s="87"/>
    </row>
    <row r="3775" spans="1:20">
      <c r="A3775" s="188">
        <f t="shared" si="263"/>
        <v>612</v>
      </c>
      <c r="B3775" s="189" t="s">
        <v>3634</v>
      </c>
      <c r="C3775" s="99">
        <f t="shared" si="262"/>
        <v>10134895.850000001</v>
      </c>
      <c r="D3775" s="103">
        <f>IF(ISNUMBER('Форма 1'!U3775),'Форма 1'!$H3775*VLOOKUP('Форма 1'!$F3775,'Придельники с 2022'!$B$4:$X$28,'Форма 1'!U$8),"")</f>
        <v>984660.95000000007</v>
      </c>
      <c r="E3775" s="103" t="str">
        <f>IF(ISNUMBER('Форма 1'!V3775),'Форма 1'!$H3775*VLOOKUP('Форма 1'!$F3775,'Придельники с 2022'!$B$4:$X$28,'Форма 1'!V$8),"")</f>
        <v/>
      </c>
      <c r="F3775" s="103" t="str">
        <f>IF(ISNUMBER('Форма 1'!W3775),'Форма 1'!$H3775*VLOOKUP('Форма 1'!$F3775,'Придельники с 2022'!$B$4:$X$28,'Форма 1'!W$8),"")</f>
        <v/>
      </c>
      <c r="G3775" s="103">
        <f>IF(ISNUMBER('Форма 1'!X3775),'Форма 1'!$H3775*VLOOKUP('Форма 1'!$F3775,'Придельники с 2022'!$B$4:$X$28,'Форма 1'!X$8),"")</f>
        <v>616064.5</v>
      </c>
      <c r="H3775" s="103" t="str">
        <f>IF(ISNUMBER('Форма 1'!Y3775),'Форма 1'!$H3775*VLOOKUP('Форма 1'!$F3775,'Придельники с 2022'!$B$4:$X$28,'Форма 1'!Y$8),"")</f>
        <v/>
      </c>
      <c r="I3775" s="103" t="str">
        <f>IF(ISNUMBER('Форма 1'!Z3775),'Форма 1'!$H3775*VLOOKUP('Форма 1'!$F3775,'Придельники с 2022'!$B$4:$X$28,'Форма 1'!Z$8),"")</f>
        <v/>
      </c>
      <c r="J3775" s="103" t="str">
        <f>IF(ISNUMBER('Форма 1'!AA3775),'Форма 1'!$H3775*VLOOKUP('Форма 1'!$F3775,'Придельники с 2022'!$B$4:$X$28,'Форма 1'!AA$8),"")</f>
        <v/>
      </c>
      <c r="K3775" s="90"/>
      <c r="L3775" s="87"/>
      <c r="M3775" s="103">
        <f>IF(ISNUMBER('Форма 1'!AD3775),'Форма 1'!$H3775*VLOOKUP('Форма 1'!$F3775,'Придельники с 2022'!$B$4:$X$28,'Форма 1'!AD$8),"")</f>
        <v>8534170.4000000004</v>
      </c>
      <c r="N3775" s="103" t="str">
        <f>IF(ISBLANK('Форма 1'!$AE3775),"",IF('Форма 1'!$AE3775=1,'Форма 1'!$H3775*VLOOKUP('Форма 1'!$F3775,'Придельники с 2022'!$B$4:$X$28,'Форма 1'!$AE$8,0),IF('Форма 1'!$AE3775=2,'Форма 1'!$H3775*VLOOKUP('Форма 1'!$F3775,'Придельники с 2022'!$B$4:$X$28,13,0),IF('Форма 1'!$AE3775=3,'Форма 1'!$H3775*VLOOKUP('Форма 1'!$F3775,'Придельники с 2022'!$B$4:$X$28,12,0)))))</f>
        <v/>
      </c>
      <c r="O3775" s="103" t="str">
        <f>IF(ISNUMBER('Форма 1'!AF3775),'Форма 1'!$H3775*VLOOKUP('Форма 1'!$F3775,'Придельники с 2022'!$B$4:$X$28,'Форма 1'!AF$8),"")</f>
        <v/>
      </c>
      <c r="P3775" s="87"/>
      <c r="Q3775" s="103" t="str">
        <f>IF(ISNUMBER('Форма 1'!AH3775),'Форма 1'!$H3775*VLOOKUP('Форма 1'!$F3775,'Придельники с 2022'!$B$4:$X$28,'Форма 1'!AH$8),"")</f>
        <v/>
      </c>
      <c r="R3775" s="103" t="str">
        <f>IF(ISNUMBER('Форма 1'!AI3775),'Форма 1'!$H3775*VLOOKUP('Форма 1'!$F3775,'Придельники с 2022'!$B$4:$X$28,'Форма 1'!AI$8),"")</f>
        <v/>
      </c>
      <c r="S3775" s="103" t="str">
        <f>IF(ISNUMBER('Форма 1'!AJ3775),'Форма 1'!$H3775*VLOOKUP('Форма 1'!$F3775,'Придельники с 2022'!$B$4:$X$28,'Форма 1'!AJ$8),"")</f>
        <v/>
      </c>
      <c r="T3775" s="87"/>
    </row>
    <row r="3776" spans="1:20">
      <c r="A3776" s="188">
        <f t="shared" si="263"/>
        <v>613</v>
      </c>
      <c r="B3776" s="189" t="s">
        <v>3635</v>
      </c>
      <c r="C3776" s="99">
        <f t="shared" si="262"/>
        <v>12858900.656000001</v>
      </c>
      <c r="D3776" s="103" t="str">
        <f>IF(ISNUMBER('Форма 1'!U3776),'Форма 1'!$H3776*VLOOKUP('Форма 1'!$F3776,'Придельники с 2022'!$B$4:$X$28,'Форма 1'!U$8),"")</f>
        <v/>
      </c>
      <c r="E3776" s="103" t="str">
        <f>IF(ISNUMBER('Форма 1'!V3776),'Форма 1'!$H3776*VLOOKUP('Форма 1'!$F3776,'Придельники с 2022'!$B$4:$X$28,'Форма 1'!V$8),"")</f>
        <v/>
      </c>
      <c r="F3776" s="103" t="str">
        <f>IF(ISNUMBER('Форма 1'!W3776),'Форма 1'!$H3776*VLOOKUP('Форма 1'!$F3776,'Придельники с 2022'!$B$4:$X$28,'Форма 1'!W$8),"")</f>
        <v/>
      </c>
      <c r="G3776" s="103" t="str">
        <f>IF(ISNUMBER('Форма 1'!X3776),'Форма 1'!$H3776*VLOOKUP('Форма 1'!$F3776,'Придельники с 2022'!$B$4:$X$28,'Форма 1'!X$8),"")</f>
        <v/>
      </c>
      <c r="H3776" s="103" t="str">
        <f>IF(ISNUMBER('Форма 1'!Y3776),'Форма 1'!$H3776*VLOOKUP('Форма 1'!$F3776,'Придельники с 2022'!$B$4:$X$28,'Форма 1'!Y$8),"")</f>
        <v/>
      </c>
      <c r="I3776" s="103" t="str">
        <f>IF(ISNUMBER('Форма 1'!Z3776),'Форма 1'!$H3776*VLOOKUP('Форма 1'!$F3776,'Придельники с 2022'!$B$4:$X$28,'Форма 1'!Z$8),"")</f>
        <v/>
      </c>
      <c r="J3776" s="103" t="str">
        <f>IF(ISNUMBER('Форма 1'!AA3776),'Форма 1'!$H3776*VLOOKUP('Форма 1'!$F3776,'Придельники с 2022'!$B$4:$X$28,'Форма 1'!AA$8),"")</f>
        <v/>
      </c>
      <c r="K3776" s="90"/>
      <c r="L3776" s="87"/>
      <c r="M3776" s="103">
        <f>IF(ISNUMBER('Форма 1'!AD3776),'Форма 1'!$H3776*VLOOKUP('Форма 1'!$F3776,'Придельники с 2022'!$B$4:$X$28,'Форма 1'!AD$8),"")</f>
        <v>12858900.656000001</v>
      </c>
      <c r="N3776" s="103" t="str">
        <f>IF(ISBLANK('Форма 1'!$AE3776),"",IF('Форма 1'!$AE3776=1,'Форма 1'!$H3776*VLOOKUP('Форма 1'!$F3776,'Придельники с 2022'!$B$4:$X$28,'Форма 1'!$AE$8,0),IF('Форма 1'!$AE3776=2,'Форма 1'!$H3776*VLOOKUP('Форма 1'!$F3776,'Придельники с 2022'!$B$4:$X$28,13,0),IF('Форма 1'!$AE3776=3,'Форма 1'!$H3776*VLOOKUP('Форма 1'!$F3776,'Придельники с 2022'!$B$4:$X$28,12,0)))))</f>
        <v/>
      </c>
      <c r="O3776" s="103" t="str">
        <f>IF(ISNUMBER('Форма 1'!AF3776),'Форма 1'!$H3776*VLOOKUP('Форма 1'!$F3776,'Придельники с 2022'!$B$4:$X$28,'Форма 1'!AF$8),"")</f>
        <v/>
      </c>
      <c r="P3776" s="87"/>
      <c r="Q3776" s="103" t="str">
        <f>IF(ISNUMBER('Форма 1'!AH3776),'Форма 1'!$H3776*VLOOKUP('Форма 1'!$F3776,'Придельники с 2022'!$B$4:$X$28,'Форма 1'!AH$8),"")</f>
        <v/>
      </c>
      <c r="R3776" s="103" t="str">
        <f>IF(ISNUMBER('Форма 1'!AI3776),'Форма 1'!$H3776*VLOOKUP('Форма 1'!$F3776,'Придельники с 2022'!$B$4:$X$28,'Форма 1'!AI$8),"")</f>
        <v/>
      </c>
      <c r="S3776" s="103" t="str">
        <f>IF(ISNUMBER('Форма 1'!AJ3776),'Форма 1'!$H3776*VLOOKUP('Форма 1'!$F3776,'Придельники с 2022'!$B$4:$X$28,'Форма 1'!AJ$8),"")</f>
        <v/>
      </c>
      <c r="T3776" s="87"/>
    </row>
    <row r="3777" spans="1:20">
      <c r="A3777" s="188">
        <f t="shared" si="263"/>
        <v>614</v>
      </c>
      <c r="B3777" s="189" t="s">
        <v>3636</v>
      </c>
      <c r="C3777" s="99">
        <f t="shared" si="262"/>
        <v>16196909.680000002</v>
      </c>
      <c r="D3777" s="103" t="str">
        <f>IF(ISNUMBER('Форма 1'!U3777),'Форма 1'!$H3777*VLOOKUP('Форма 1'!$F3777,'Придельники с 2022'!$B$4:$X$28,'Форма 1'!U$8),"")</f>
        <v/>
      </c>
      <c r="E3777" s="103" t="str">
        <f>IF(ISNUMBER('Форма 1'!V3777),'Форма 1'!$H3777*VLOOKUP('Форма 1'!$F3777,'Придельники с 2022'!$B$4:$X$28,'Форма 1'!V$8),"")</f>
        <v/>
      </c>
      <c r="F3777" s="103" t="str">
        <f>IF(ISNUMBER('Форма 1'!W3777),'Форма 1'!$H3777*VLOOKUP('Форма 1'!$F3777,'Придельники с 2022'!$B$4:$X$28,'Форма 1'!W$8),"")</f>
        <v/>
      </c>
      <c r="G3777" s="103" t="str">
        <f>IF(ISNUMBER('Форма 1'!X3777),'Форма 1'!$H3777*VLOOKUP('Форма 1'!$F3777,'Придельники с 2022'!$B$4:$X$28,'Форма 1'!X$8),"")</f>
        <v/>
      </c>
      <c r="H3777" s="103" t="str">
        <f>IF(ISNUMBER('Форма 1'!Y3777),'Форма 1'!$H3777*VLOOKUP('Форма 1'!$F3777,'Придельники с 2022'!$B$4:$X$28,'Форма 1'!Y$8),"")</f>
        <v/>
      </c>
      <c r="I3777" s="103" t="str">
        <f>IF(ISNUMBER('Форма 1'!Z3777),'Форма 1'!$H3777*VLOOKUP('Форма 1'!$F3777,'Придельники с 2022'!$B$4:$X$28,'Форма 1'!Z$8),"")</f>
        <v/>
      </c>
      <c r="J3777" s="103" t="str">
        <f>IF(ISNUMBER('Форма 1'!AA3777),'Форма 1'!$H3777*VLOOKUP('Форма 1'!$F3777,'Придельники с 2022'!$B$4:$X$28,'Форма 1'!AA$8),"")</f>
        <v/>
      </c>
      <c r="K3777" s="90"/>
      <c r="L3777" s="87"/>
      <c r="M3777" s="103">
        <f>IF(ISNUMBER('Форма 1'!AD3777),'Форма 1'!$H3777*VLOOKUP('Форма 1'!$F3777,'Придельники с 2022'!$B$4:$X$28,'Форма 1'!AD$8),"")</f>
        <v>16196909.680000002</v>
      </c>
      <c r="N3777" s="103" t="str">
        <f>IF(ISBLANK('Форма 1'!$AE3777),"",IF('Форма 1'!$AE3777=1,'Форма 1'!$H3777*VLOOKUP('Форма 1'!$F3777,'Придельники с 2022'!$B$4:$X$28,'Форма 1'!$AE$8,0),IF('Форма 1'!$AE3777=2,'Форма 1'!$H3777*VLOOKUP('Форма 1'!$F3777,'Придельники с 2022'!$B$4:$X$28,13,0),IF('Форма 1'!$AE3777=3,'Форма 1'!$H3777*VLOOKUP('Форма 1'!$F3777,'Придельники с 2022'!$B$4:$X$28,12,0)))))</f>
        <v/>
      </c>
      <c r="O3777" s="103" t="str">
        <f>IF(ISNUMBER('Форма 1'!AF3777),'Форма 1'!$H3777*VLOOKUP('Форма 1'!$F3777,'Придельники с 2022'!$B$4:$X$28,'Форма 1'!AF$8),"")</f>
        <v/>
      </c>
      <c r="P3777" s="87"/>
      <c r="Q3777" s="103" t="str">
        <f>IF(ISNUMBER('Форма 1'!AH3777),'Форма 1'!$H3777*VLOOKUP('Форма 1'!$F3777,'Придельники с 2022'!$B$4:$X$28,'Форма 1'!AH$8),"")</f>
        <v/>
      </c>
      <c r="R3777" s="103" t="str">
        <f>IF(ISNUMBER('Форма 1'!AI3777),'Форма 1'!$H3777*VLOOKUP('Форма 1'!$F3777,'Придельники с 2022'!$B$4:$X$28,'Форма 1'!AI$8),"")</f>
        <v/>
      </c>
      <c r="S3777" s="103" t="str">
        <f>IF(ISNUMBER('Форма 1'!AJ3777),'Форма 1'!$H3777*VLOOKUP('Форма 1'!$F3777,'Придельники с 2022'!$B$4:$X$28,'Форма 1'!AJ$8),"")</f>
        <v/>
      </c>
      <c r="T3777" s="87"/>
    </row>
    <row r="3778" spans="1:20">
      <c r="A3778" s="188">
        <f t="shared" si="263"/>
        <v>615</v>
      </c>
      <c r="B3778" s="189" t="s">
        <v>3637</v>
      </c>
      <c r="C3778" s="99">
        <f t="shared" si="262"/>
        <v>713532.58799999999</v>
      </c>
      <c r="D3778" s="103" t="str">
        <f>IF(ISNUMBER('Форма 1'!U3778),'Форма 1'!$H3778*VLOOKUP('Форма 1'!$F3778,'Придельники с 2022'!$B$4:$X$28,'Форма 1'!U$8),"")</f>
        <v/>
      </c>
      <c r="E3778" s="103" t="str">
        <f>IF(ISNUMBER('Форма 1'!V3778),'Форма 1'!$H3778*VLOOKUP('Форма 1'!$F3778,'Придельники с 2022'!$B$4:$X$28,'Форма 1'!V$8),"")</f>
        <v/>
      </c>
      <c r="F3778" s="103" t="str">
        <f>IF(ISNUMBER('Форма 1'!W3778),'Форма 1'!$H3778*VLOOKUP('Форма 1'!$F3778,'Придельники с 2022'!$B$4:$X$28,'Форма 1'!W$8),"")</f>
        <v/>
      </c>
      <c r="G3778" s="103" t="str">
        <f>IF(ISNUMBER('Форма 1'!X3778),'Форма 1'!$H3778*VLOOKUP('Форма 1'!$F3778,'Придельники с 2022'!$B$4:$X$28,'Форма 1'!X$8),"")</f>
        <v/>
      </c>
      <c r="H3778" s="103" t="str">
        <f>IF(ISNUMBER('Форма 1'!Y3778),'Форма 1'!$H3778*VLOOKUP('Форма 1'!$F3778,'Придельники с 2022'!$B$4:$X$28,'Форма 1'!Y$8),"")</f>
        <v/>
      </c>
      <c r="I3778" s="103" t="str">
        <f>IF(ISNUMBER('Форма 1'!Z3778),'Форма 1'!$H3778*VLOOKUP('Форма 1'!$F3778,'Придельники с 2022'!$B$4:$X$28,'Форма 1'!Z$8),"")</f>
        <v/>
      </c>
      <c r="J3778" s="103" t="str">
        <f>IF(ISNUMBER('Форма 1'!AA3778),'Форма 1'!$H3778*VLOOKUP('Форма 1'!$F3778,'Придельники с 2022'!$B$4:$X$28,'Форма 1'!AA$8),"")</f>
        <v/>
      </c>
      <c r="K3778" s="90"/>
      <c r="L3778" s="87"/>
      <c r="M3778" s="103" t="str">
        <f>IF(ISNUMBER('Форма 1'!AD3778),'Форма 1'!$H3778*VLOOKUP('Форма 1'!$F3778,'Придельники с 2022'!$B$4:$X$28,'Форма 1'!AD$8),"")</f>
        <v/>
      </c>
      <c r="N3778" s="103" t="str">
        <f>IF(ISBLANK('Форма 1'!$AE3778),"",IF('Форма 1'!$AE3778=1,'Форма 1'!$H3778*VLOOKUP('Форма 1'!$F3778,'Придельники с 2022'!$B$4:$X$28,'Форма 1'!$AE$8,0),IF('Форма 1'!$AE3778=2,'Форма 1'!$H3778*VLOOKUP('Форма 1'!$F3778,'Придельники с 2022'!$B$4:$X$28,13,0),IF('Форма 1'!$AE3778=3,'Форма 1'!$H3778*VLOOKUP('Форма 1'!$F3778,'Придельники с 2022'!$B$4:$X$28,12,0)))))</f>
        <v/>
      </c>
      <c r="O3778" s="103">
        <f>IF(ISNUMBER('Форма 1'!AF3778),'Форма 1'!$H3778*VLOOKUP('Форма 1'!$F3778,'Придельники с 2022'!$B$4:$X$28,'Форма 1'!AF$8),"")</f>
        <v>713532.58799999999</v>
      </c>
      <c r="P3778" s="87"/>
      <c r="Q3778" s="103" t="str">
        <f>IF(ISNUMBER('Форма 1'!AH3778),'Форма 1'!$H3778*VLOOKUP('Форма 1'!$F3778,'Придельники с 2022'!$B$4:$X$28,'Форма 1'!AH$8),"")</f>
        <v/>
      </c>
      <c r="R3778" s="103" t="str">
        <f>IF(ISNUMBER('Форма 1'!AI3778),'Форма 1'!$H3778*VLOOKUP('Форма 1'!$F3778,'Придельники с 2022'!$B$4:$X$28,'Форма 1'!AI$8),"")</f>
        <v/>
      </c>
      <c r="S3778" s="103" t="str">
        <f>IF(ISNUMBER('Форма 1'!AJ3778),'Форма 1'!$H3778*VLOOKUP('Форма 1'!$F3778,'Придельники с 2022'!$B$4:$X$28,'Форма 1'!AJ$8),"")</f>
        <v/>
      </c>
      <c r="T3778" s="87"/>
    </row>
    <row r="3779" spans="1:20">
      <c r="A3779" s="188">
        <f t="shared" si="263"/>
        <v>616</v>
      </c>
      <c r="B3779" s="189" t="s">
        <v>3638</v>
      </c>
      <c r="C3779" s="99">
        <f t="shared" si="262"/>
        <v>7993297.648000001</v>
      </c>
      <c r="D3779" s="103" t="str">
        <f>IF(ISNUMBER('Форма 1'!U3779),'Форма 1'!$H3779*VLOOKUP('Форма 1'!$F3779,'Придельники с 2022'!$B$4:$X$28,'Форма 1'!U$8),"")</f>
        <v/>
      </c>
      <c r="E3779" s="103" t="str">
        <f>IF(ISNUMBER('Форма 1'!V3779),'Форма 1'!$H3779*VLOOKUP('Форма 1'!$F3779,'Придельники с 2022'!$B$4:$X$28,'Форма 1'!V$8),"")</f>
        <v/>
      </c>
      <c r="F3779" s="103" t="str">
        <f>IF(ISNUMBER('Форма 1'!W3779),'Форма 1'!$H3779*VLOOKUP('Форма 1'!$F3779,'Придельники с 2022'!$B$4:$X$28,'Форма 1'!W$8),"")</f>
        <v/>
      </c>
      <c r="G3779" s="103" t="str">
        <f>IF(ISNUMBER('Форма 1'!X3779),'Форма 1'!$H3779*VLOOKUP('Форма 1'!$F3779,'Придельники с 2022'!$B$4:$X$28,'Форма 1'!X$8),"")</f>
        <v/>
      </c>
      <c r="H3779" s="103" t="str">
        <f>IF(ISNUMBER('Форма 1'!Y3779),'Форма 1'!$H3779*VLOOKUP('Форма 1'!$F3779,'Придельники с 2022'!$B$4:$X$28,'Форма 1'!Y$8),"")</f>
        <v/>
      </c>
      <c r="I3779" s="103" t="str">
        <f>IF(ISNUMBER('Форма 1'!Z3779),'Форма 1'!$H3779*VLOOKUP('Форма 1'!$F3779,'Придельники с 2022'!$B$4:$X$28,'Форма 1'!Z$8),"")</f>
        <v/>
      </c>
      <c r="J3779" s="103" t="str">
        <f>IF(ISNUMBER('Форма 1'!AA3779),'Форма 1'!$H3779*VLOOKUP('Форма 1'!$F3779,'Придельники с 2022'!$B$4:$X$28,'Форма 1'!AA$8),"")</f>
        <v/>
      </c>
      <c r="K3779" s="90"/>
      <c r="L3779" s="87"/>
      <c r="M3779" s="103">
        <f>IF(ISNUMBER('Форма 1'!AD3779),'Форма 1'!$H3779*VLOOKUP('Форма 1'!$F3779,'Придельники с 2022'!$B$4:$X$28,'Форма 1'!AD$8),"")</f>
        <v>7993297.648000001</v>
      </c>
      <c r="N3779" s="103" t="str">
        <f>IF(ISBLANK('Форма 1'!$AE3779),"",IF('Форма 1'!$AE3779=1,'Форма 1'!$H3779*VLOOKUP('Форма 1'!$F3779,'Придельники с 2022'!$B$4:$X$28,'Форма 1'!$AE$8,0),IF('Форма 1'!$AE3779=2,'Форма 1'!$H3779*VLOOKUP('Форма 1'!$F3779,'Придельники с 2022'!$B$4:$X$28,13,0),IF('Форма 1'!$AE3779=3,'Форма 1'!$H3779*VLOOKUP('Форма 1'!$F3779,'Придельники с 2022'!$B$4:$X$28,12,0)))))</f>
        <v/>
      </c>
      <c r="O3779" s="103" t="str">
        <f>IF(ISNUMBER('Форма 1'!AF3779),'Форма 1'!$H3779*VLOOKUP('Форма 1'!$F3779,'Придельники с 2022'!$B$4:$X$28,'Форма 1'!AF$8),"")</f>
        <v/>
      </c>
      <c r="P3779" s="87"/>
      <c r="Q3779" s="103" t="str">
        <f>IF(ISNUMBER('Форма 1'!AH3779),'Форма 1'!$H3779*VLOOKUP('Форма 1'!$F3779,'Придельники с 2022'!$B$4:$X$28,'Форма 1'!AH$8),"")</f>
        <v/>
      </c>
      <c r="R3779" s="103" t="str">
        <f>IF(ISNUMBER('Форма 1'!AI3779),'Форма 1'!$H3779*VLOOKUP('Форма 1'!$F3779,'Придельники с 2022'!$B$4:$X$28,'Форма 1'!AI$8),"")</f>
        <v/>
      </c>
      <c r="S3779" s="103" t="str">
        <f>IF(ISNUMBER('Форма 1'!AJ3779),'Форма 1'!$H3779*VLOOKUP('Форма 1'!$F3779,'Придельники с 2022'!$B$4:$X$28,'Форма 1'!AJ$8),"")</f>
        <v/>
      </c>
      <c r="T3779" s="87"/>
    </row>
    <row r="3780" spans="1:20">
      <c r="A3780" s="188">
        <f t="shared" si="263"/>
        <v>617</v>
      </c>
      <c r="B3780" s="189" t="s">
        <v>3639</v>
      </c>
      <c r="C3780" s="99">
        <f t="shared" si="262"/>
        <v>4842596.88</v>
      </c>
      <c r="D3780" s="103" t="str">
        <f>IF(ISNUMBER('Форма 1'!U3780),'Форма 1'!$H3780*VLOOKUP('Форма 1'!$F3780,'Придельники с 2022'!$B$4:$X$28,'Форма 1'!U$8),"")</f>
        <v/>
      </c>
      <c r="E3780" s="103" t="str">
        <f>IF(ISNUMBER('Форма 1'!V3780),'Форма 1'!$H3780*VLOOKUP('Форма 1'!$F3780,'Придельники с 2022'!$B$4:$X$28,'Форма 1'!V$8),"")</f>
        <v/>
      </c>
      <c r="F3780" s="103" t="str">
        <f>IF(ISNUMBER('Форма 1'!W3780),'Форма 1'!$H3780*VLOOKUP('Форма 1'!$F3780,'Придельники с 2022'!$B$4:$X$28,'Форма 1'!W$8),"")</f>
        <v/>
      </c>
      <c r="G3780" s="103" t="str">
        <f>IF(ISNUMBER('Форма 1'!X3780),'Форма 1'!$H3780*VLOOKUP('Форма 1'!$F3780,'Придельники с 2022'!$B$4:$X$28,'Форма 1'!X$8),"")</f>
        <v/>
      </c>
      <c r="H3780" s="103" t="str">
        <f>IF(ISNUMBER('Форма 1'!Y3780),'Форма 1'!$H3780*VLOOKUP('Форма 1'!$F3780,'Придельники с 2022'!$B$4:$X$28,'Форма 1'!Y$8),"")</f>
        <v/>
      </c>
      <c r="I3780" s="103">
        <f>IF(ISNUMBER('Форма 1'!Z3780),'Форма 1'!$H3780*VLOOKUP('Форма 1'!$F3780,'Придельники с 2022'!$B$4:$X$28,'Форма 1'!Z$8),"")</f>
        <v>4842596.88</v>
      </c>
      <c r="J3780" s="103" t="str">
        <f>IF(ISNUMBER('Форма 1'!AA3780),'Форма 1'!$H3780*VLOOKUP('Форма 1'!$F3780,'Придельники с 2022'!$B$4:$X$28,'Форма 1'!AA$8),"")</f>
        <v/>
      </c>
      <c r="K3780" s="90"/>
      <c r="L3780" s="87"/>
      <c r="M3780" s="103" t="str">
        <f>IF(ISNUMBER('Форма 1'!AD3780),'Форма 1'!$H3780*VLOOKUP('Форма 1'!$F3780,'Придельники с 2022'!$B$4:$X$28,'Форма 1'!AD$8),"")</f>
        <v/>
      </c>
      <c r="N3780" s="103" t="str">
        <f>IF(ISBLANK('Форма 1'!$AE3780),"",IF('Форма 1'!$AE3780=1,'Форма 1'!$H3780*VLOOKUP('Форма 1'!$F3780,'Придельники с 2022'!$B$4:$X$28,'Форма 1'!$AE$8,0),IF('Форма 1'!$AE3780=2,'Форма 1'!$H3780*VLOOKUP('Форма 1'!$F3780,'Придельники с 2022'!$B$4:$X$28,13,0),IF('Форма 1'!$AE3780=3,'Форма 1'!$H3780*VLOOKUP('Форма 1'!$F3780,'Придельники с 2022'!$B$4:$X$28,12,0)))))</f>
        <v/>
      </c>
      <c r="O3780" s="103" t="str">
        <f>IF(ISNUMBER('Форма 1'!AF3780),'Форма 1'!$H3780*VLOOKUP('Форма 1'!$F3780,'Придельники с 2022'!$B$4:$X$28,'Форма 1'!AF$8),"")</f>
        <v/>
      </c>
      <c r="P3780" s="87"/>
      <c r="Q3780" s="103" t="str">
        <f>IF(ISNUMBER('Форма 1'!AH3780),'Форма 1'!$H3780*VLOOKUP('Форма 1'!$F3780,'Придельники с 2022'!$B$4:$X$28,'Форма 1'!AH$8),"")</f>
        <v/>
      </c>
      <c r="R3780" s="103" t="str">
        <f>IF(ISNUMBER('Форма 1'!AI3780),'Форма 1'!$H3780*VLOOKUP('Форма 1'!$F3780,'Придельники с 2022'!$B$4:$X$28,'Форма 1'!AI$8),"")</f>
        <v/>
      </c>
      <c r="S3780" s="103" t="str">
        <f>IF(ISNUMBER('Форма 1'!AJ3780),'Форма 1'!$H3780*VLOOKUP('Форма 1'!$F3780,'Придельники с 2022'!$B$4:$X$28,'Форма 1'!AJ$8),"")</f>
        <v/>
      </c>
      <c r="T3780" s="87"/>
    </row>
    <row r="3781" spans="1:20">
      <c r="A3781" s="188">
        <f t="shared" si="263"/>
        <v>618</v>
      </c>
      <c r="B3781" s="189" t="s">
        <v>3640</v>
      </c>
      <c r="C3781" s="99">
        <f t="shared" ref="C3781:C3845" si="264">SUM(D3781:J3781,L3781:T3781)</f>
        <v>5625483.3755999999</v>
      </c>
      <c r="D3781" s="103" t="str">
        <f>IF(ISNUMBER('Форма 1'!U3781),'Форма 1'!$H3781*VLOOKUP('Форма 1'!$F3781,'Придельники с 2022'!$B$4:$X$28,'Форма 1'!U$8),"")</f>
        <v/>
      </c>
      <c r="E3781" s="103" t="str">
        <f>IF(ISNUMBER('Форма 1'!V3781),'Форма 1'!$H3781*VLOOKUP('Форма 1'!$F3781,'Придельники с 2022'!$B$4:$X$28,'Форма 1'!V$8),"")</f>
        <v/>
      </c>
      <c r="F3781" s="103" t="str">
        <f>IF(ISNUMBER('Форма 1'!W3781),'Форма 1'!$H3781*VLOOKUP('Форма 1'!$F3781,'Придельники с 2022'!$B$4:$X$28,'Форма 1'!W$8),"")</f>
        <v/>
      </c>
      <c r="G3781" s="103" t="str">
        <f>IF(ISNUMBER('Форма 1'!X3781),'Форма 1'!$H3781*VLOOKUP('Форма 1'!$F3781,'Придельники с 2022'!$B$4:$X$28,'Форма 1'!X$8),"")</f>
        <v/>
      </c>
      <c r="H3781" s="103" t="str">
        <f>IF(ISNUMBER('Форма 1'!Y3781),'Форма 1'!$H3781*VLOOKUP('Форма 1'!$F3781,'Придельники с 2022'!$B$4:$X$28,'Форма 1'!Y$8),"")</f>
        <v/>
      </c>
      <c r="I3781" s="103">
        <f>IF(ISNUMBER('Форма 1'!Z3781),'Форма 1'!$H3781*VLOOKUP('Форма 1'!$F3781,'Придельники с 2022'!$B$4:$X$28,'Форма 1'!Z$8),"")</f>
        <v>5625483.3755999999</v>
      </c>
      <c r="J3781" s="103" t="str">
        <f>IF(ISNUMBER('Форма 1'!AA3781),'Форма 1'!$H3781*VLOOKUP('Форма 1'!$F3781,'Придельники с 2022'!$B$4:$X$28,'Форма 1'!AA$8),"")</f>
        <v/>
      </c>
      <c r="K3781" s="90"/>
      <c r="L3781" s="87"/>
      <c r="M3781" s="103" t="str">
        <f>IF(ISNUMBER('Форма 1'!AD3781),'Форма 1'!$H3781*VLOOKUP('Форма 1'!$F3781,'Придельники с 2022'!$B$4:$X$28,'Форма 1'!AD$8),"")</f>
        <v/>
      </c>
      <c r="N3781" s="103" t="str">
        <f>IF(ISBLANK('Форма 1'!$AE3781),"",IF('Форма 1'!$AE3781=1,'Форма 1'!$H3781*VLOOKUP('Форма 1'!$F3781,'Придельники с 2022'!$B$4:$X$28,'Форма 1'!$AE$8,0),IF('Форма 1'!$AE3781=2,'Форма 1'!$H3781*VLOOKUP('Форма 1'!$F3781,'Придельники с 2022'!$B$4:$X$28,13,0),IF('Форма 1'!$AE3781=3,'Форма 1'!$H3781*VLOOKUP('Форма 1'!$F3781,'Придельники с 2022'!$B$4:$X$28,12,0)))))</f>
        <v/>
      </c>
      <c r="O3781" s="103" t="str">
        <f>IF(ISNUMBER('Форма 1'!AF3781),'Форма 1'!$H3781*VLOOKUP('Форма 1'!$F3781,'Придельники с 2022'!$B$4:$X$28,'Форма 1'!AF$8),"")</f>
        <v/>
      </c>
      <c r="P3781" s="87"/>
      <c r="Q3781" s="103" t="str">
        <f>IF(ISNUMBER('Форма 1'!AH3781),'Форма 1'!$H3781*VLOOKUP('Форма 1'!$F3781,'Придельники с 2022'!$B$4:$X$28,'Форма 1'!AH$8),"")</f>
        <v/>
      </c>
      <c r="R3781" s="103" t="str">
        <f>IF(ISNUMBER('Форма 1'!AI3781),'Форма 1'!$H3781*VLOOKUP('Форма 1'!$F3781,'Придельники с 2022'!$B$4:$X$28,'Форма 1'!AI$8),"")</f>
        <v/>
      </c>
      <c r="S3781" s="103" t="str">
        <f>IF(ISNUMBER('Форма 1'!AJ3781),'Форма 1'!$H3781*VLOOKUP('Форма 1'!$F3781,'Придельники с 2022'!$B$4:$X$28,'Форма 1'!AJ$8),"")</f>
        <v/>
      </c>
      <c r="T3781" s="87"/>
    </row>
    <row r="3782" spans="1:20">
      <c r="A3782" s="188">
        <f t="shared" si="263"/>
        <v>619</v>
      </c>
      <c r="B3782" s="189" t="s">
        <v>3641</v>
      </c>
      <c r="C3782" s="99">
        <f t="shared" si="264"/>
        <v>1884417.6259999999</v>
      </c>
      <c r="D3782" s="103">
        <f>IF(ISNUMBER('Форма 1'!U3782),'Форма 1'!$H3782*VLOOKUP('Форма 1'!$F3782,'Придельники с 2022'!$B$4:$X$28,'Форма 1'!U$8),"")</f>
        <v>1884417.6259999999</v>
      </c>
      <c r="E3782" s="103" t="str">
        <f>IF(ISNUMBER('Форма 1'!V3782),'Форма 1'!$H3782*VLOOKUP('Форма 1'!$F3782,'Придельники с 2022'!$B$4:$X$28,'Форма 1'!V$8),"")</f>
        <v/>
      </c>
      <c r="F3782" s="103" t="str">
        <f>IF(ISNUMBER('Форма 1'!W3782),'Форма 1'!$H3782*VLOOKUP('Форма 1'!$F3782,'Придельники с 2022'!$B$4:$X$28,'Форма 1'!W$8),"")</f>
        <v/>
      </c>
      <c r="G3782" s="103" t="str">
        <f>IF(ISNUMBER('Форма 1'!X3782),'Форма 1'!$H3782*VLOOKUP('Форма 1'!$F3782,'Придельники с 2022'!$B$4:$X$28,'Форма 1'!X$8),"")</f>
        <v/>
      </c>
      <c r="H3782" s="103" t="str">
        <f>IF(ISNUMBER('Форма 1'!Y3782),'Форма 1'!$H3782*VLOOKUP('Форма 1'!$F3782,'Придельники с 2022'!$B$4:$X$28,'Форма 1'!Y$8),"")</f>
        <v/>
      </c>
      <c r="I3782" s="103" t="str">
        <f>IF(ISNUMBER('Форма 1'!Z3782),'Форма 1'!$H3782*VLOOKUP('Форма 1'!$F3782,'Придельники с 2022'!$B$4:$X$28,'Форма 1'!Z$8),"")</f>
        <v/>
      </c>
      <c r="J3782" s="103" t="str">
        <f>IF(ISNUMBER('Форма 1'!AA3782),'Форма 1'!$H3782*VLOOKUP('Форма 1'!$F3782,'Придельники с 2022'!$B$4:$X$28,'Форма 1'!AA$8),"")</f>
        <v/>
      </c>
      <c r="K3782" s="90"/>
      <c r="L3782" s="87"/>
      <c r="M3782" s="103" t="str">
        <f>IF(ISNUMBER('Форма 1'!AD3782),'Форма 1'!$H3782*VLOOKUP('Форма 1'!$F3782,'Придельники с 2022'!$B$4:$X$28,'Форма 1'!AD$8),"")</f>
        <v/>
      </c>
      <c r="N3782" s="103" t="str">
        <f>IF(ISBLANK('Форма 1'!$AE3782),"",IF('Форма 1'!$AE3782=1,'Форма 1'!$H3782*VLOOKUP('Форма 1'!$F3782,'Придельники с 2022'!$B$4:$X$28,'Форма 1'!$AE$8,0),IF('Форма 1'!$AE3782=2,'Форма 1'!$H3782*VLOOKUP('Форма 1'!$F3782,'Придельники с 2022'!$B$4:$X$28,13,0),IF('Форма 1'!$AE3782=3,'Форма 1'!$H3782*VLOOKUP('Форма 1'!$F3782,'Придельники с 2022'!$B$4:$X$28,12,0)))))</f>
        <v/>
      </c>
      <c r="O3782" s="103" t="str">
        <f>IF(ISNUMBER('Форма 1'!AF3782),'Форма 1'!$H3782*VLOOKUP('Форма 1'!$F3782,'Придельники с 2022'!$B$4:$X$28,'Форма 1'!AF$8),"")</f>
        <v/>
      </c>
      <c r="P3782" s="87"/>
      <c r="Q3782" s="103" t="str">
        <f>IF(ISNUMBER('Форма 1'!AH3782),'Форма 1'!$H3782*VLOOKUP('Форма 1'!$F3782,'Придельники с 2022'!$B$4:$X$28,'Форма 1'!AH$8),"")</f>
        <v/>
      </c>
      <c r="R3782" s="103" t="str">
        <f>IF(ISNUMBER('Форма 1'!AI3782),'Форма 1'!$H3782*VLOOKUP('Форма 1'!$F3782,'Придельники с 2022'!$B$4:$X$28,'Форма 1'!AI$8),"")</f>
        <v/>
      </c>
      <c r="S3782" s="103" t="str">
        <f>IF(ISNUMBER('Форма 1'!AJ3782),'Форма 1'!$H3782*VLOOKUP('Форма 1'!$F3782,'Придельники с 2022'!$B$4:$X$28,'Форма 1'!AJ$8),"")</f>
        <v/>
      </c>
      <c r="T3782" s="87"/>
    </row>
    <row r="3783" spans="1:20">
      <c r="A3783" s="188">
        <f t="shared" si="263"/>
        <v>620</v>
      </c>
      <c r="B3783" s="189" t="s">
        <v>3642</v>
      </c>
      <c r="C3783" s="99">
        <f t="shared" si="264"/>
        <v>7612750.2080000015</v>
      </c>
      <c r="D3783" s="103" t="str">
        <f>IF(ISNUMBER('Форма 1'!U3783),'Форма 1'!$H3783*VLOOKUP('Форма 1'!$F3783,'Придельники с 2022'!$B$4:$X$28,'Форма 1'!U$8),"")</f>
        <v/>
      </c>
      <c r="E3783" s="103" t="str">
        <f>IF(ISNUMBER('Форма 1'!V3783),'Форма 1'!$H3783*VLOOKUP('Форма 1'!$F3783,'Придельники с 2022'!$B$4:$X$28,'Форма 1'!V$8),"")</f>
        <v/>
      </c>
      <c r="F3783" s="103" t="str">
        <f>IF(ISNUMBER('Форма 1'!W3783),'Форма 1'!$H3783*VLOOKUP('Форма 1'!$F3783,'Придельники с 2022'!$B$4:$X$28,'Форма 1'!W$8),"")</f>
        <v/>
      </c>
      <c r="G3783" s="103" t="str">
        <f>IF(ISNUMBER('Форма 1'!X3783),'Форма 1'!$H3783*VLOOKUP('Форма 1'!$F3783,'Придельники с 2022'!$B$4:$X$28,'Форма 1'!X$8),"")</f>
        <v/>
      </c>
      <c r="H3783" s="103" t="str">
        <f>IF(ISNUMBER('Форма 1'!Y3783),'Форма 1'!$H3783*VLOOKUP('Форма 1'!$F3783,'Придельники с 2022'!$B$4:$X$28,'Форма 1'!Y$8),"")</f>
        <v/>
      </c>
      <c r="I3783" s="103" t="str">
        <f>IF(ISNUMBER('Форма 1'!Z3783),'Форма 1'!$H3783*VLOOKUP('Форма 1'!$F3783,'Придельники с 2022'!$B$4:$X$28,'Форма 1'!Z$8),"")</f>
        <v/>
      </c>
      <c r="J3783" s="103" t="str">
        <f>IF(ISNUMBER('Форма 1'!AA3783),'Форма 1'!$H3783*VLOOKUP('Форма 1'!$F3783,'Придельники с 2022'!$B$4:$X$28,'Форма 1'!AA$8),"")</f>
        <v/>
      </c>
      <c r="K3783" s="90"/>
      <c r="L3783" s="87"/>
      <c r="M3783" s="103">
        <f>IF(ISNUMBER('Форма 1'!AD3783),'Форма 1'!$H3783*VLOOKUP('Форма 1'!$F3783,'Придельники с 2022'!$B$4:$X$28,'Форма 1'!AD$8),"")</f>
        <v>7612750.2080000015</v>
      </c>
      <c r="N3783" s="103" t="str">
        <f>IF(ISBLANK('Форма 1'!$AE3783),"",IF('Форма 1'!$AE3783=1,'Форма 1'!$H3783*VLOOKUP('Форма 1'!$F3783,'Придельники с 2022'!$B$4:$X$28,'Форма 1'!$AE$8,0),IF('Форма 1'!$AE3783=2,'Форма 1'!$H3783*VLOOKUP('Форма 1'!$F3783,'Придельники с 2022'!$B$4:$X$28,13,0),IF('Форма 1'!$AE3783=3,'Форма 1'!$H3783*VLOOKUP('Форма 1'!$F3783,'Придельники с 2022'!$B$4:$X$28,12,0)))))</f>
        <v/>
      </c>
      <c r="O3783" s="103" t="str">
        <f>IF(ISNUMBER('Форма 1'!AF3783),'Форма 1'!$H3783*VLOOKUP('Форма 1'!$F3783,'Придельники с 2022'!$B$4:$X$28,'Форма 1'!AF$8),"")</f>
        <v/>
      </c>
      <c r="P3783" s="87"/>
      <c r="Q3783" s="103" t="str">
        <f>IF(ISNUMBER('Форма 1'!AH3783),'Форма 1'!$H3783*VLOOKUP('Форма 1'!$F3783,'Придельники с 2022'!$B$4:$X$28,'Форма 1'!AH$8),"")</f>
        <v/>
      </c>
      <c r="R3783" s="103" t="str">
        <f>IF(ISNUMBER('Форма 1'!AI3783),'Форма 1'!$H3783*VLOOKUP('Форма 1'!$F3783,'Придельники с 2022'!$B$4:$X$28,'Форма 1'!AI$8),"")</f>
        <v/>
      </c>
      <c r="S3783" s="103" t="str">
        <f>IF(ISNUMBER('Форма 1'!AJ3783),'Форма 1'!$H3783*VLOOKUP('Форма 1'!$F3783,'Придельники с 2022'!$B$4:$X$28,'Форма 1'!AJ$8),"")</f>
        <v/>
      </c>
      <c r="T3783" s="87"/>
    </row>
    <row r="3784" spans="1:20">
      <c r="A3784" s="188">
        <f t="shared" si="263"/>
        <v>621</v>
      </c>
      <c r="B3784" s="189" t="s">
        <v>3643</v>
      </c>
      <c r="C3784" s="99">
        <f t="shared" si="264"/>
        <v>2050726.3020000004</v>
      </c>
      <c r="D3784" s="103" t="str">
        <f>IF(ISNUMBER('Форма 1'!U3784),'Форма 1'!$H3784*VLOOKUP('Форма 1'!$F3784,'Придельники с 2022'!$B$4:$X$28,'Форма 1'!U$8),"")</f>
        <v/>
      </c>
      <c r="E3784" s="103" t="str">
        <f>IF(ISNUMBER('Форма 1'!V3784),'Форма 1'!$H3784*VLOOKUP('Форма 1'!$F3784,'Придельники с 2022'!$B$4:$X$28,'Форма 1'!V$8),"")</f>
        <v/>
      </c>
      <c r="F3784" s="103" t="str">
        <f>IF(ISNUMBER('Форма 1'!W3784),'Форма 1'!$H3784*VLOOKUP('Форма 1'!$F3784,'Придельники с 2022'!$B$4:$X$28,'Форма 1'!W$8),"")</f>
        <v/>
      </c>
      <c r="G3784" s="103" t="str">
        <f>IF(ISNUMBER('Форма 1'!X3784),'Форма 1'!$H3784*VLOOKUP('Форма 1'!$F3784,'Придельники с 2022'!$B$4:$X$28,'Форма 1'!X$8),"")</f>
        <v/>
      </c>
      <c r="H3784" s="103" t="str">
        <f>IF(ISNUMBER('Форма 1'!Y3784),'Форма 1'!$H3784*VLOOKUP('Форма 1'!$F3784,'Придельники с 2022'!$B$4:$X$28,'Форма 1'!Y$8),"")</f>
        <v/>
      </c>
      <c r="I3784" s="103" t="str">
        <f>IF(ISNUMBER('Форма 1'!Z3784),'Форма 1'!$H3784*VLOOKUP('Форма 1'!$F3784,'Придельники с 2022'!$B$4:$X$28,'Форма 1'!Z$8),"")</f>
        <v/>
      </c>
      <c r="J3784" s="103" t="str">
        <f>IF(ISNUMBER('Форма 1'!AA3784),'Форма 1'!$H3784*VLOOKUP('Форма 1'!$F3784,'Придельники с 2022'!$B$4:$X$28,'Форма 1'!AA$8),"")</f>
        <v/>
      </c>
      <c r="K3784" s="90"/>
      <c r="L3784" s="87"/>
      <c r="M3784" s="103" t="str">
        <f>IF(ISNUMBER('Форма 1'!AD3784),'Форма 1'!$H3784*VLOOKUP('Форма 1'!$F3784,'Придельники с 2022'!$B$4:$X$28,'Форма 1'!AD$8),"")</f>
        <v/>
      </c>
      <c r="N3784" s="103" t="str">
        <f>IF(ISBLANK('Форма 1'!$AE3784),"",IF('Форма 1'!$AE3784=1,'Форма 1'!$H3784*VLOOKUP('Форма 1'!$F3784,'Придельники с 2022'!$B$4:$X$28,'Форма 1'!$AE$8,0),IF('Форма 1'!$AE3784=2,'Форма 1'!$H3784*VLOOKUP('Форма 1'!$F3784,'Придельники с 2022'!$B$4:$X$28,13,0),IF('Форма 1'!$AE3784=3,'Форма 1'!$H3784*VLOOKUP('Форма 1'!$F3784,'Придельники с 2022'!$B$4:$X$28,12,0)))))</f>
        <v/>
      </c>
      <c r="O3784" s="103" t="str">
        <f>IF(ISNUMBER('Форма 1'!AF3784),'Форма 1'!$H3784*VLOOKUP('Форма 1'!$F3784,'Придельники с 2022'!$B$4:$X$28,'Форма 1'!AF$8),"")</f>
        <v/>
      </c>
      <c r="P3784" s="87"/>
      <c r="Q3784" s="103">
        <f>IF(ISNUMBER('Форма 1'!AH3784),'Форма 1'!$H3784*VLOOKUP('Форма 1'!$F3784,'Придельники с 2022'!$B$4:$X$28,'Форма 1'!AH$8),"")</f>
        <v>2050726.3020000004</v>
      </c>
      <c r="R3784" s="103" t="str">
        <f>IF(ISNUMBER('Форма 1'!AI3784),'Форма 1'!$H3784*VLOOKUP('Форма 1'!$F3784,'Придельники с 2022'!$B$4:$X$28,'Форма 1'!AI$8),"")</f>
        <v/>
      </c>
      <c r="S3784" s="103" t="str">
        <f>IF(ISNUMBER('Форма 1'!AJ3784),'Форма 1'!$H3784*VLOOKUP('Форма 1'!$F3784,'Придельники с 2022'!$B$4:$X$28,'Форма 1'!AJ$8),"")</f>
        <v/>
      </c>
      <c r="T3784" s="87"/>
    </row>
    <row r="3785" spans="1:20">
      <c r="A3785" s="188">
        <f t="shared" si="263"/>
        <v>622</v>
      </c>
      <c r="B3785" s="189" t="s">
        <v>3644</v>
      </c>
      <c r="C3785" s="99">
        <f t="shared" si="264"/>
        <v>2340771.0390000003</v>
      </c>
      <c r="D3785" s="103" t="str">
        <f>IF(ISNUMBER('Форма 1'!U3785),'Форма 1'!$H3785*VLOOKUP('Форма 1'!$F3785,'Придельники с 2022'!$B$4:$X$28,'Форма 1'!U$8),"")</f>
        <v/>
      </c>
      <c r="E3785" s="103" t="str">
        <f>IF(ISNUMBER('Форма 1'!V3785),'Форма 1'!$H3785*VLOOKUP('Форма 1'!$F3785,'Придельники с 2022'!$B$4:$X$28,'Форма 1'!V$8),"")</f>
        <v/>
      </c>
      <c r="F3785" s="103" t="str">
        <f>IF(ISNUMBER('Форма 1'!W3785),'Форма 1'!$H3785*VLOOKUP('Форма 1'!$F3785,'Придельники с 2022'!$B$4:$X$28,'Форма 1'!W$8),"")</f>
        <v/>
      </c>
      <c r="G3785" s="103">
        <f>IF(ISNUMBER('Форма 1'!X3785),'Форма 1'!$H3785*VLOOKUP('Форма 1'!$F3785,'Придельники с 2022'!$B$4:$X$28,'Форма 1'!X$8),"")</f>
        <v>290044.73700000002</v>
      </c>
      <c r="H3785" s="103" t="str">
        <f>IF(ISNUMBER('Форма 1'!Y3785),'Форма 1'!$H3785*VLOOKUP('Форма 1'!$F3785,'Придельники с 2022'!$B$4:$X$28,'Форма 1'!Y$8),"")</f>
        <v/>
      </c>
      <c r="I3785" s="103" t="str">
        <f>IF(ISNUMBER('Форма 1'!Z3785),'Форма 1'!$H3785*VLOOKUP('Форма 1'!$F3785,'Придельники с 2022'!$B$4:$X$28,'Форма 1'!Z$8),"")</f>
        <v/>
      </c>
      <c r="J3785" s="103" t="str">
        <f>IF(ISNUMBER('Форма 1'!AA3785),'Форма 1'!$H3785*VLOOKUP('Форма 1'!$F3785,'Придельники с 2022'!$B$4:$X$28,'Форма 1'!AA$8),"")</f>
        <v/>
      </c>
      <c r="K3785" s="92"/>
      <c r="L3785" s="88"/>
      <c r="M3785" s="103" t="str">
        <f>IF(ISNUMBER('Форма 1'!AD3785),'Форма 1'!$H3785*VLOOKUP('Форма 1'!$F3785,'Придельники с 2022'!$B$4:$X$28,'Форма 1'!AD$8),"")</f>
        <v/>
      </c>
      <c r="N3785" s="103" t="str">
        <f>IF(ISBLANK('Форма 1'!$AE3785),"",IF('Форма 1'!$AE3785=1,'Форма 1'!$H3785*VLOOKUP('Форма 1'!$F3785,'Придельники с 2022'!$B$4:$X$28,'Форма 1'!$AE$8,0),IF('Форма 1'!$AE3785=2,'Форма 1'!$H3785*VLOOKUP('Форма 1'!$F3785,'Придельники с 2022'!$B$4:$X$28,13,0),IF('Форма 1'!$AE3785=3,'Форма 1'!$H3785*VLOOKUP('Форма 1'!$F3785,'Придельники с 2022'!$B$4:$X$28,12,0)))))</f>
        <v/>
      </c>
      <c r="O3785" s="103" t="str">
        <f>IF(ISNUMBER('Форма 1'!AF3785),'Форма 1'!$H3785*VLOOKUP('Форма 1'!$F3785,'Придельники с 2022'!$B$4:$X$28,'Форма 1'!AF$8),"")</f>
        <v/>
      </c>
      <c r="P3785" s="87"/>
      <c r="Q3785" s="103">
        <f>IF(ISNUMBER('Форма 1'!AH3785),'Форма 1'!$H3785*VLOOKUP('Форма 1'!$F3785,'Придельники с 2022'!$B$4:$X$28,'Форма 1'!AH$8),"")</f>
        <v>2050726.3020000004</v>
      </c>
      <c r="R3785" s="103" t="str">
        <f>IF(ISNUMBER('Форма 1'!AI3785),'Форма 1'!$H3785*VLOOKUP('Форма 1'!$F3785,'Придельники с 2022'!$B$4:$X$28,'Форма 1'!AI$8),"")</f>
        <v/>
      </c>
      <c r="S3785" s="103" t="str">
        <f>IF(ISNUMBER('Форма 1'!AJ3785),'Форма 1'!$H3785*VLOOKUP('Форма 1'!$F3785,'Придельники с 2022'!$B$4:$X$28,'Форма 1'!AJ$8),"")</f>
        <v/>
      </c>
      <c r="T3785" s="88"/>
    </row>
    <row r="3786" spans="1:20">
      <c r="A3786" s="188">
        <f t="shared" si="263"/>
        <v>623</v>
      </c>
      <c r="B3786" s="189" t="s">
        <v>3645</v>
      </c>
      <c r="C3786" s="99">
        <f t="shared" si="264"/>
        <v>3044404.7520000003</v>
      </c>
      <c r="D3786" s="103">
        <f>IF(ISNUMBER('Форма 1'!U3786),'Форма 1'!$H3786*VLOOKUP('Форма 1'!$F3786,'Придельники с 2022'!$B$4:$X$28,'Форма 1'!U$8),"")</f>
        <v>660572.32799999998</v>
      </c>
      <c r="E3786" s="103" t="str">
        <f>IF(ISNUMBER('Форма 1'!V3786),'Форма 1'!$H3786*VLOOKUP('Форма 1'!$F3786,'Придельники с 2022'!$B$4:$X$28,'Форма 1'!V$8),"")</f>
        <v/>
      </c>
      <c r="F3786" s="103" t="str">
        <f>IF(ISNUMBER('Форма 1'!W3786),'Форма 1'!$H3786*VLOOKUP('Форма 1'!$F3786,'Придельники с 2022'!$B$4:$X$28,'Форма 1'!W$8),"")</f>
        <v/>
      </c>
      <c r="G3786" s="103" t="str">
        <f>IF(ISNUMBER('Форма 1'!X3786),'Форма 1'!$H3786*VLOOKUP('Форма 1'!$F3786,'Придельники с 2022'!$B$4:$X$28,'Форма 1'!X$8),"")</f>
        <v/>
      </c>
      <c r="H3786" s="103" t="str">
        <f>IF(ISNUMBER('Форма 1'!Y3786),'Форма 1'!$H3786*VLOOKUP('Форма 1'!$F3786,'Придельники с 2022'!$B$4:$X$28,'Форма 1'!Y$8),"")</f>
        <v/>
      </c>
      <c r="I3786" s="103" t="str">
        <f>IF(ISNUMBER('Форма 1'!Z3786),'Форма 1'!$H3786*VLOOKUP('Форма 1'!$F3786,'Придельники с 2022'!$B$4:$X$28,'Форма 1'!Z$8),"")</f>
        <v/>
      </c>
      <c r="J3786" s="103" t="str">
        <f>IF(ISNUMBER('Форма 1'!AA3786),'Форма 1'!$H3786*VLOOKUP('Форма 1'!$F3786,'Придельники с 2022'!$B$4:$X$28,'Форма 1'!AA$8),"")</f>
        <v/>
      </c>
      <c r="K3786" s="90"/>
      <c r="L3786" s="87"/>
      <c r="M3786" s="103" t="str">
        <f>IF(ISNUMBER('Форма 1'!AD3786),'Форма 1'!$H3786*VLOOKUP('Форма 1'!$F3786,'Придельники с 2022'!$B$4:$X$28,'Форма 1'!AD$8),"")</f>
        <v/>
      </c>
      <c r="N3786" s="103" t="str">
        <f>IF(ISBLANK('Форма 1'!$AE3786),"",IF('Форма 1'!$AE3786=1,'Форма 1'!$H3786*VLOOKUP('Форма 1'!$F3786,'Придельники с 2022'!$B$4:$X$28,'Форма 1'!$AE$8,0),IF('Форма 1'!$AE3786=2,'Форма 1'!$H3786*VLOOKUP('Форма 1'!$F3786,'Придельники с 2022'!$B$4:$X$28,13,0),IF('Форма 1'!$AE3786=3,'Форма 1'!$H3786*VLOOKUP('Форма 1'!$F3786,'Придельники с 2022'!$B$4:$X$28,12,0)))))</f>
        <v/>
      </c>
      <c r="O3786" s="103" t="str">
        <f>IF(ISNUMBER('Форма 1'!AF3786),'Форма 1'!$H3786*VLOOKUP('Форма 1'!$F3786,'Придельники с 2022'!$B$4:$X$28,'Форма 1'!AF$8),"")</f>
        <v/>
      </c>
      <c r="P3786" s="87"/>
      <c r="Q3786" s="103">
        <f>IF(ISNUMBER('Форма 1'!AH3786),'Форма 1'!$H3786*VLOOKUP('Форма 1'!$F3786,'Придельники с 2022'!$B$4:$X$28,'Форма 1'!AH$8),"")</f>
        <v>2383832.4240000001</v>
      </c>
      <c r="R3786" s="103" t="str">
        <f>IF(ISNUMBER('Форма 1'!AI3786),'Форма 1'!$H3786*VLOOKUP('Форма 1'!$F3786,'Придельники с 2022'!$B$4:$X$28,'Форма 1'!AI$8),"")</f>
        <v/>
      </c>
      <c r="S3786" s="103" t="str">
        <f>IF(ISNUMBER('Форма 1'!AJ3786),'Форма 1'!$H3786*VLOOKUP('Форма 1'!$F3786,'Придельники с 2022'!$B$4:$X$28,'Форма 1'!AJ$8),"")</f>
        <v/>
      </c>
      <c r="T3786" s="87"/>
    </row>
    <row r="3787" spans="1:20">
      <c r="A3787" s="188">
        <f t="shared" si="263"/>
        <v>624</v>
      </c>
      <c r="B3787" s="189" t="s">
        <v>3646</v>
      </c>
      <c r="C3787" s="99">
        <f t="shared" si="264"/>
        <v>7497528.6700000009</v>
      </c>
      <c r="D3787" s="103">
        <f>IF(ISNUMBER('Форма 1'!U3787),'Форма 1'!$H3787*VLOOKUP('Форма 1'!$F3787,'Придельники с 2022'!$B$4:$X$28,'Форма 1'!U$8),"")</f>
        <v>1266965.0630000001</v>
      </c>
      <c r="E3787" s="103" t="str">
        <f>IF(ISNUMBER('Форма 1'!V3787),'Форма 1'!$H3787*VLOOKUP('Форма 1'!$F3787,'Придельники с 2022'!$B$4:$X$28,'Форма 1'!V$8),"")</f>
        <v/>
      </c>
      <c r="F3787" s="103" t="str">
        <f>IF(ISNUMBER('Форма 1'!W3787),'Форма 1'!$H3787*VLOOKUP('Форма 1'!$F3787,'Придельники с 2022'!$B$4:$X$28,'Форма 1'!W$8),"")</f>
        <v/>
      </c>
      <c r="G3787" s="103" t="str">
        <f>IF(ISNUMBER('Форма 1'!X3787),'Форма 1'!$H3787*VLOOKUP('Форма 1'!$F3787,'Придельники с 2022'!$B$4:$X$28,'Форма 1'!X$8),"")</f>
        <v/>
      </c>
      <c r="H3787" s="103" t="str">
        <f>IF(ISNUMBER('Форма 1'!Y3787),'Форма 1'!$H3787*VLOOKUP('Форма 1'!$F3787,'Придельники с 2022'!$B$4:$X$28,'Форма 1'!Y$8),"")</f>
        <v/>
      </c>
      <c r="I3787" s="103" t="str">
        <f>IF(ISNUMBER('Форма 1'!Z3787),'Форма 1'!$H3787*VLOOKUP('Форма 1'!$F3787,'Придельники с 2022'!$B$4:$X$28,'Форма 1'!Z$8),"")</f>
        <v/>
      </c>
      <c r="J3787" s="103" t="str">
        <f>IF(ISNUMBER('Форма 1'!AA3787),'Форма 1'!$H3787*VLOOKUP('Форма 1'!$F3787,'Придельники с 2022'!$B$4:$X$28,'Форма 1'!AA$8),"")</f>
        <v/>
      </c>
      <c r="K3787" s="90"/>
      <c r="L3787" s="87"/>
      <c r="M3787" s="103" t="str">
        <f>IF(ISNUMBER('Форма 1'!AD3787),'Форма 1'!$H3787*VLOOKUP('Форма 1'!$F3787,'Придельники с 2022'!$B$4:$X$28,'Форма 1'!AD$8),"")</f>
        <v/>
      </c>
      <c r="N3787" s="103" t="str">
        <f>IF(ISBLANK('Форма 1'!$AE3787),"",IF('Форма 1'!$AE3787=1,'Форма 1'!$H3787*VLOOKUP('Форма 1'!$F3787,'Придельники с 2022'!$B$4:$X$28,'Форма 1'!$AE$8,0),IF('Форма 1'!$AE3787=2,'Форма 1'!$H3787*VLOOKUP('Форма 1'!$F3787,'Придельники с 2022'!$B$4:$X$28,13,0),IF('Форма 1'!$AE3787=3,'Форма 1'!$H3787*VLOOKUP('Форма 1'!$F3787,'Придельники с 2022'!$B$4:$X$28,12,0)))))</f>
        <v/>
      </c>
      <c r="O3787" s="103">
        <f>IF(ISNUMBER('Форма 1'!AF3787),'Форма 1'!$H3787*VLOOKUP('Форма 1'!$F3787,'Придельники с 2022'!$B$4:$X$28,'Форма 1'!AF$8),"")</f>
        <v>1989921.0130000003</v>
      </c>
      <c r="P3787" s="87"/>
      <c r="Q3787" s="103">
        <f>IF(ISNUMBER('Форма 1'!AH3787),'Форма 1'!$H3787*VLOOKUP('Форма 1'!$F3787,'Придельники с 2022'!$B$4:$X$28,'Форма 1'!AH$8),"")</f>
        <v>4240642.5940000005</v>
      </c>
      <c r="R3787" s="103" t="str">
        <f>IF(ISNUMBER('Форма 1'!AI3787),'Форма 1'!$H3787*VLOOKUP('Форма 1'!$F3787,'Придельники с 2022'!$B$4:$X$28,'Форма 1'!AI$8),"")</f>
        <v/>
      </c>
      <c r="S3787" s="103" t="str">
        <f>IF(ISNUMBER('Форма 1'!AJ3787),'Форма 1'!$H3787*VLOOKUP('Форма 1'!$F3787,'Придельники с 2022'!$B$4:$X$28,'Форма 1'!AJ$8),"")</f>
        <v/>
      </c>
      <c r="T3787" s="87"/>
    </row>
    <row r="3788" spans="1:20">
      <c r="A3788" s="188">
        <f t="shared" si="263"/>
        <v>625</v>
      </c>
      <c r="B3788" s="189" t="s">
        <v>3647</v>
      </c>
      <c r="C3788" s="99">
        <f t="shared" si="264"/>
        <v>9729269.5023999996</v>
      </c>
      <c r="D3788" s="103" t="str">
        <f>IF(ISNUMBER('Форма 1'!U3788),'Форма 1'!$H3788*VLOOKUP('Форма 1'!$F3788,'Придельники с 2022'!$B$4:$X$28,'Форма 1'!U$8),"")</f>
        <v/>
      </c>
      <c r="E3788" s="103" t="str">
        <f>IF(ISNUMBER('Форма 1'!V3788),'Форма 1'!$H3788*VLOOKUP('Форма 1'!$F3788,'Придельники с 2022'!$B$4:$X$28,'Форма 1'!V$8),"")</f>
        <v/>
      </c>
      <c r="F3788" s="103" t="str">
        <f>IF(ISNUMBER('Форма 1'!W3788),'Форма 1'!$H3788*VLOOKUP('Форма 1'!$F3788,'Придельники с 2022'!$B$4:$X$28,'Форма 1'!W$8),"")</f>
        <v/>
      </c>
      <c r="G3788" s="103" t="str">
        <f>IF(ISNUMBER('Форма 1'!X3788),'Форма 1'!$H3788*VLOOKUP('Форма 1'!$F3788,'Придельники с 2022'!$B$4:$X$28,'Форма 1'!X$8),"")</f>
        <v/>
      </c>
      <c r="H3788" s="103" t="str">
        <f>IF(ISNUMBER('Форма 1'!Y3788),'Форма 1'!$H3788*VLOOKUP('Форма 1'!$F3788,'Придельники с 2022'!$B$4:$X$28,'Форма 1'!Y$8),"")</f>
        <v/>
      </c>
      <c r="I3788" s="103" t="str">
        <f>IF(ISNUMBER('Форма 1'!Z3788),'Форма 1'!$H3788*VLOOKUP('Форма 1'!$F3788,'Придельники с 2022'!$B$4:$X$28,'Форма 1'!Z$8),"")</f>
        <v/>
      </c>
      <c r="J3788" s="103" t="str">
        <f>IF(ISNUMBER('Форма 1'!AA3788),'Форма 1'!$H3788*VLOOKUP('Форма 1'!$F3788,'Придельники с 2022'!$B$4:$X$28,'Форма 1'!AA$8),"")</f>
        <v/>
      </c>
      <c r="K3788" s="90"/>
      <c r="L3788" s="87"/>
      <c r="M3788" s="103">
        <f>IF(ISNUMBER('Форма 1'!AD3788),'Форма 1'!$H3788*VLOOKUP('Форма 1'!$F3788,'Придельники с 2022'!$B$4:$X$28,'Форма 1'!AD$8),"")</f>
        <v>9729269.5023999996</v>
      </c>
      <c r="N3788" s="103" t="str">
        <f>IF(ISBLANK('Форма 1'!$AE3788),"",IF('Форма 1'!$AE3788=1,'Форма 1'!$H3788*VLOOKUP('Форма 1'!$F3788,'Придельники с 2022'!$B$4:$X$28,'Форма 1'!$AE$8,0),IF('Форма 1'!$AE3788=2,'Форма 1'!$H3788*VLOOKUP('Форма 1'!$F3788,'Придельники с 2022'!$B$4:$X$28,13,0),IF('Форма 1'!$AE3788=3,'Форма 1'!$H3788*VLOOKUP('Форма 1'!$F3788,'Придельники с 2022'!$B$4:$X$28,12,0)))))</f>
        <v/>
      </c>
      <c r="O3788" s="103" t="str">
        <f>IF(ISNUMBER('Форма 1'!AF3788),'Форма 1'!$H3788*VLOOKUP('Форма 1'!$F3788,'Придельники с 2022'!$B$4:$X$28,'Форма 1'!AF$8),"")</f>
        <v/>
      </c>
      <c r="P3788" s="87"/>
      <c r="Q3788" s="103" t="str">
        <f>IF(ISNUMBER('Форма 1'!AH3788),'Форма 1'!$H3788*VLOOKUP('Форма 1'!$F3788,'Придельники с 2022'!$B$4:$X$28,'Форма 1'!AH$8),"")</f>
        <v/>
      </c>
      <c r="R3788" s="103" t="str">
        <f>IF(ISNUMBER('Форма 1'!AI3788),'Форма 1'!$H3788*VLOOKUP('Форма 1'!$F3788,'Придельники с 2022'!$B$4:$X$28,'Форма 1'!AI$8),"")</f>
        <v/>
      </c>
      <c r="S3788" s="103" t="str">
        <f>IF(ISNUMBER('Форма 1'!AJ3788),'Форма 1'!$H3788*VLOOKUP('Форма 1'!$F3788,'Придельники с 2022'!$B$4:$X$28,'Форма 1'!AJ$8),"")</f>
        <v/>
      </c>
      <c r="T3788" s="87"/>
    </row>
    <row r="3789" spans="1:20">
      <c r="A3789" s="188">
        <f t="shared" si="263"/>
        <v>626</v>
      </c>
      <c r="B3789" s="189" t="s">
        <v>3648</v>
      </c>
      <c r="C3789" s="99">
        <f t="shared" si="264"/>
        <v>879941.31599999999</v>
      </c>
      <c r="D3789" s="103" t="str">
        <f>IF(ISNUMBER('Форма 1'!U3789),'Форма 1'!$H3789*VLOOKUP('Форма 1'!$F3789,'Придельники с 2022'!$B$4:$X$28,'Форма 1'!U$8),"")</f>
        <v/>
      </c>
      <c r="E3789" s="103" t="str">
        <f>IF(ISNUMBER('Форма 1'!V3789),'Форма 1'!$H3789*VLOOKUP('Форма 1'!$F3789,'Придельники с 2022'!$B$4:$X$28,'Форма 1'!V$8),"")</f>
        <v/>
      </c>
      <c r="F3789" s="103" t="str">
        <f>IF(ISNUMBER('Форма 1'!W3789),'Форма 1'!$H3789*VLOOKUP('Форма 1'!$F3789,'Придельники с 2022'!$B$4:$X$28,'Форма 1'!W$8),"")</f>
        <v/>
      </c>
      <c r="G3789" s="103" t="str">
        <f>IF(ISNUMBER('Форма 1'!X3789),'Форма 1'!$H3789*VLOOKUP('Форма 1'!$F3789,'Придельники с 2022'!$B$4:$X$28,'Форма 1'!X$8),"")</f>
        <v/>
      </c>
      <c r="H3789" s="103" t="str">
        <f>IF(ISNUMBER('Форма 1'!Y3789),'Форма 1'!$H3789*VLOOKUP('Форма 1'!$F3789,'Придельники с 2022'!$B$4:$X$28,'Форма 1'!Y$8),"")</f>
        <v/>
      </c>
      <c r="I3789" s="103" t="str">
        <f>IF(ISNUMBER('Форма 1'!Z3789),'Форма 1'!$H3789*VLOOKUP('Форма 1'!$F3789,'Придельники с 2022'!$B$4:$X$28,'Форма 1'!Z$8),"")</f>
        <v/>
      </c>
      <c r="J3789" s="103" t="str">
        <f>IF(ISNUMBER('Форма 1'!AA3789),'Форма 1'!$H3789*VLOOKUP('Форма 1'!$F3789,'Придельники с 2022'!$B$4:$X$28,'Форма 1'!AA$8),"")</f>
        <v/>
      </c>
      <c r="K3789" s="90"/>
      <c r="L3789" s="87"/>
      <c r="M3789" s="103" t="str">
        <f>IF(ISNUMBER('Форма 1'!AD3789),'Форма 1'!$H3789*VLOOKUP('Форма 1'!$F3789,'Придельники с 2022'!$B$4:$X$28,'Форма 1'!AD$8),"")</f>
        <v/>
      </c>
      <c r="N3789" s="103" t="str">
        <f>IF(ISBLANK('Форма 1'!$AE3789),"",IF('Форма 1'!$AE3789=1,'Форма 1'!$H3789*VLOOKUP('Форма 1'!$F3789,'Придельники с 2022'!$B$4:$X$28,'Форма 1'!$AE$8,0),IF('Форма 1'!$AE3789=2,'Форма 1'!$H3789*VLOOKUP('Форма 1'!$F3789,'Придельники с 2022'!$B$4:$X$28,13,0),IF('Форма 1'!$AE3789=3,'Форма 1'!$H3789*VLOOKUP('Форма 1'!$F3789,'Придельники с 2022'!$B$4:$X$28,12,0)))))</f>
        <v/>
      </c>
      <c r="O3789" s="103">
        <f>IF(ISNUMBER('Форма 1'!AF3789),'Форма 1'!$H3789*VLOOKUP('Форма 1'!$F3789,'Придельники с 2022'!$B$4:$X$28,'Форма 1'!AF$8),"")</f>
        <v>879941.31599999999</v>
      </c>
      <c r="P3789" s="87"/>
      <c r="Q3789" s="103" t="str">
        <f>IF(ISNUMBER('Форма 1'!AH3789),'Форма 1'!$H3789*VLOOKUP('Форма 1'!$F3789,'Придельники с 2022'!$B$4:$X$28,'Форма 1'!AH$8),"")</f>
        <v/>
      </c>
      <c r="R3789" s="103" t="str">
        <f>IF(ISNUMBER('Форма 1'!AI3789),'Форма 1'!$H3789*VLOOKUP('Форма 1'!$F3789,'Придельники с 2022'!$B$4:$X$28,'Форма 1'!AI$8),"")</f>
        <v/>
      </c>
      <c r="S3789" s="103" t="str">
        <f>IF(ISNUMBER('Форма 1'!AJ3789),'Форма 1'!$H3789*VLOOKUP('Форма 1'!$F3789,'Придельники с 2022'!$B$4:$X$28,'Форма 1'!AJ$8),"")</f>
        <v/>
      </c>
      <c r="T3789" s="87"/>
    </row>
    <row r="3790" spans="1:20">
      <c r="A3790" s="188">
        <f t="shared" si="263"/>
        <v>627</v>
      </c>
      <c r="B3790" s="189" t="s">
        <v>3649</v>
      </c>
      <c r="C3790" s="99">
        <f t="shared" si="264"/>
        <v>11114035.68</v>
      </c>
      <c r="D3790" s="103" t="str">
        <f>IF(ISNUMBER('Форма 1'!U3790),'Форма 1'!$H3790*VLOOKUP('Форма 1'!$F3790,'Придельники с 2022'!$B$4:$X$28,'Форма 1'!U$8),"")</f>
        <v/>
      </c>
      <c r="E3790" s="103" t="str">
        <f>IF(ISNUMBER('Форма 1'!V3790),'Форма 1'!$H3790*VLOOKUP('Форма 1'!$F3790,'Придельники с 2022'!$B$4:$X$28,'Форма 1'!V$8),"")</f>
        <v/>
      </c>
      <c r="F3790" s="103" t="str">
        <f>IF(ISNUMBER('Форма 1'!W3790),'Форма 1'!$H3790*VLOOKUP('Форма 1'!$F3790,'Придельники с 2022'!$B$4:$X$28,'Форма 1'!W$8),"")</f>
        <v/>
      </c>
      <c r="G3790" s="103" t="str">
        <f>IF(ISNUMBER('Форма 1'!X3790),'Форма 1'!$H3790*VLOOKUP('Форма 1'!$F3790,'Придельники с 2022'!$B$4:$X$28,'Форма 1'!X$8),"")</f>
        <v/>
      </c>
      <c r="H3790" s="103" t="str">
        <f>IF(ISNUMBER('Форма 1'!Y3790),'Форма 1'!$H3790*VLOOKUP('Форма 1'!$F3790,'Придельники с 2022'!$B$4:$X$28,'Форма 1'!Y$8),"")</f>
        <v/>
      </c>
      <c r="I3790" s="103" t="str">
        <f>IF(ISNUMBER('Форма 1'!Z3790),'Форма 1'!$H3790*VLOOKUP('Форма 1'!$F3790,'Придельники с 2022'!$B$4:$X$28,'Форма 1'!Z$8),"")</f>
        <v/>
      </c>
      <c r="J3790" s="103" t="str">
        <f>IF(ISNUMBER('Форма 1'!AA3790),'Форма 1'!$H3790*VLOOKUP('Форма 1'!$F3790,'Придельники с 2022'!$B$4:$X$28,'Форма 1'!AA$8),"")</f>
        <v/>
      </c>
      <c r="K3790" s="90">
        <v>4</v>
      </c>
      <c r="L3790" s="87">
        <f>2778508.92*K3790</f>
        <v>11114035.68</v>
      </c>
      <c r="M3790" s="103" t="str">
        <f>IF(ISNUMBER('Форма 1'!AD3790),'Форма 1'!$H3790*VLOOKUP('Форма 1'!$F3790,'Придельники с 2022'!$B$4:$X$28,'Форма 1'!AD$8),"")</f>
        <v/>
      </c>
      <c r="N3790" s="103" t="str">
        <f>IF(ISBLANK('Форма 1'!$AE3790),"",IF('Форма 1'!$AE3790=1,'Форма 1'!$H3790*VLOOKUP('Форма 1'!$F3790,'Придельники с 2022'!$B$4:$X$28,'Форма 1'!$AE$8,0),IF('Форма 1'!$AE3790=2,'Форма 1'!$H3790*VLOOKUP('Форма 1'!$F3790,'Придельники с 2022'!$B$4:$X$28,13,0),IF('Форма 1'!$AE3790=3,'Форма 1'!$H3790*VLOOKUP('Форма 1'!$F3790,'Придельники с 2022'!$B$4:$X$28,12,0)))))</f>
        <v/>
      </c>
      <c r="O3790" s="103" t="str">
        <f>IF(ISNUMBER('Форма 1'!AF3790),'Форма 1'!$H3790*VLOOKUP('Форма 1'!$F3790,'Придельники с 2022'!$B$4:$X$28,'Форма 1'!AF$8),"")</f>
        <v/>
      </c>
      <c r="P3790" s="87"/>
      <c r="Q3790" s="103" t="str">
        <f>IF(ISNUMBER('Форма 1'!AH3790),'Форма 1'!$H3790*VLOOKUP('Форма 1'!$F3790,'Придельники с 2022'!$B$4:$X$28,'Форма 1'!AH$8),"")</f>
        <v/>
      </c>
      <c r="R3790" s="103" t="str">
        <f>IF(ISNUMBER('Форма 1'!AI3790),'Форма 1'!$H3790*VLOOKUP('Форма 1'!$F3790,'Придельники с 2022'!$B$4:$X$28,'Форма 1'!AI$8),"")</f>
        <v/>
      </c>
      <c r="S3790" s="103" t="str">
        <f>IF(ISNUMBER('Форма 1'!AJ3790),'Форма 1'!$H3790*VLOOKUP('Форма 1'!$F3790,'Придельники с 2022'!$B$4:$X$28,'Форма 1'!AJ$8),"")</f>
        <v/>
      </c>
      <c r="T3790" s="87"/>
    </row>
    <row r="3791" spans="1:20">
      <c r="A3791" s="188">
        <f t="shared" si="263"/>
        <v>628</v>
      </c>
      <c r="B3791" s="189" t="s">
        <v>3650</v>
      </c>
      <c r="C3791" s="99">
        <f t="shared" si="264"/>
        <v>8336911.2969999993</v>
      </c>
      <c r="D3791" s="103" t="str">
        <f>IF(ISNUMBER('Форма 1'!U3791),'Форма 1'!$H3791*VLOOKUP('Форма 1'!$F3791,'Придельники с 2022'!$B$4:$X$28,'Форма 1'!U$8),"")</f>
        <v/>
      </c>
      <c r="E3791" s="103" t="str">
        <f>IF(ISNUMBER('Форма 1'!V3791),'Форма 1'!$H3791*VLOOKUP('Форма 1'!$F3791,'Придельники с 2022'!$B$4:$X$28,'Форма 1'!V$8),"")</f>
        <v/>
      </c>
      <c r="F3791" s="103" t="str">
        <f>IF(ISNUMBER('Форма 1'!W3791),'Форма 1'!$H3791*VLOOKUP('Форма 1'!$F3791,'Придельники с 2022'!$B$4:$X$28,'Форма 1'!W$8),"")</f>
        <v/>
      </c>
      <c r="G3791" s="103" t="str">
        <f>IF(ISNUMBER('Форма 1'!X3791),'Форма 1'!$H3791*VLOOKUP('Форма 1'!$F3791,'Придельники с 2022'!$B$4:$X$28,'Форма 1'!X$8),"")</f>
        <v/>
      </c>
      <c r="H3791" s="103" t="str">
        <f>IF(ISNUMBER('Форма 1'!Y3791),'Форма 1'!$H3791*VLOOKUP('Форма 1'!$F3791,'Придельники с 2022'!$B$4:$X$28,'Форма 1'!Y$8),"")</f>
        <v/>
      </c>
      <c r="I3791" s="103" t="str">
        <f>IF(ISNUMBER('Форма 1'!Z3791),'Форма 1'!$H3791*VLOOKUP('Форма 1'!$F3791,'Придельники с 2022'!$B$4:$X$28,'Форма 1'!Z$8),"")</f>
        <v/>
      </c>
      <c r="J3791" s="103" t="str">
        <f>IF(ISNUMBER('Форма 1'!AA3791),'Форма 1'!$H3791*VLOOKUP('Форма 1'!$F3791,'Придельники с 2022'!$B$4:$X$28,'Форма 1'!AA$8),"")</f>
        <v/>
      </c>
      <c r="K3791" s="90"/>
      <c r="L3791" s="87"/>
      <c r="M3791" s="103">
        <f>IF(ISNUMBER('Форма 1'!AD3791),'Форма 1'!$H3791*VLOOKUP('Форма 1'!$F3791,'Придельники с 2022'!$B$4:$X$28,'Форма 1'!AD$8),"")</f>
        <v>8336911.2969999993</v>
      </c>
      <c r="N3791" s="103" t="str">
        <f>IF(ISBLANK('Форма 1'!$AE3791),"",IF('Форма 1'!$AE3791=1,'Форма 1'!$H3791*VLOOKUP('Форма 1'!$F3791,'Придельники с 2022'!$B$4:$X$28,'Форма 1'!$AE$8,0),IF('Форма 1'!$AE3791=2,'Форма 1'!$H3791*VLOOKUP('Форма 1'!$F3791,'Придельники с 2022'!$B$4:$X$28,13,0),IF('Форма 1'!$AE3791=3,'Форма 1'!$H3791*VLOOKUP('Форма 1'!$F3791,'Придельники с 2022'!$B$4:$X$28,12,0)))))</f>
        <v/>
      </c>
      <c r="O3791" s="103" t="str">
        <f>IF(ISNUMBER('Форма 1'!AF3791),'Форма 1'!$H3791*VLOOKUP('Форма 1'!$F3791,'Придельники с 2022'!$B$4:$X$28,'Форма 1'!AF$8),"")</f>
        <v/>
      </c>
      <c r="P3791" s="87"/>
      <c r="Q3791" s="103" t="str">
        <f>IF(ISNUMBER('Форма 1'!AH3791),'Форма 1'!$H3791*VLOOKUP('Форма 1'!$F3791,'Придельники с 2022'!$B$4:$X$28,'Форма 1'!AH$8),"")</f>
        <v/>
      </c>
      <c r="R3791" s="103" t="str">
        <f>IF(ISNUMBER('Форма 1'!AI3791),'Форма 1'!$H3791*VLOOKUP('Форма 1'!$F3791,'Придельники с 2022'!$B$4:$X$28,'Форма 1'!AI$8),"")</f>
        <v/>
      </c>
      <c r="S3791" s="103" t="str">
        <f>IF(ISNUMBER('Форма 1'!AJ3791),'Форма 1'!$H3791*VLOOKUP('Форма 1'!$F3791,'Придельники с 2022'!$B$4:$X$28,'Форма 1'!AJ$8),"")</f>
        <v/>
      </c>
      <c r="T3791" s="87"/>
    </row>
    <row r="3792" spans="1:20">
      <c r="A3792" s="188">
        <f t="shared" si="263"/>
        <v>629</v>
      </c>
      <c r="B3792" s="189" t="s">
        <v>3651</v>
      </c>
      <c r="C3792" s="99">
        <f t="shared" si="264"/>
        <v>9212368.220999999</v>
      </c>
      <c r="D3792" s="103" t="str">
        <f>IF(ISNUMBER('Форма 1'!U3792),'Форма 1'!$H3792*VLOOKUP('Форма 1'!$F3792,'Придельники с 2022'!$B$4:$X$28,'Форма 1'!U$8),"")</f>
        <v/>
      </c>
      <c r="E3792" s="103" t="str">
        <f>IF(ISNUMBER('Форма 1'!V3792),'Форма 1'!$H3792*VLOOKUP('Форма 1'!$F3792,'Придельники с 2022'!$B$4:$X$28,'Форма 1'!V$8),"")</f>
        <v/>
      </c>
      <c r="F3792" s="103" t="str">
        <f>IF(ISNUMBER('Форма 1'!W3792),'Форма 1'!$H3792*VLOOKUP('Форма 1'!$F3792,'Придельники с 2022'!$B$4:$X$28,'Форма 1'!W$8),"")</f>
        <v/>
      </c>
      <c r="G3792" s="103" t="str">
        <f>IF(ISNUMBER('Форма 1'!X3792),'Форма 1'!$H3792*VLOOKUP('Форма 1'!$F3792,'Придельники с 2022'!$B$4:$X$28,'Форма 1'!X$8),"")</f>
        <v/>
      </c>
      <c r="H3792" s="103" t="str">
        <f>IF(ISNUMBER('Форма 1'!Y3792),'Форма 1'!$H3792*VLOOKUP('Форма 1'!$F3792,'Придельники с 2022'!$B$4:$X$28,'Форма 1'!Y$8),"")</f>
        <v/>
      </c>
      <c r="I3792" s="103" t="str">
        <f>IF(ISNUMBER('Форма 1'!Z3792),'Форма 1'!$H3792*VLOOKUP('Форма 1'!$F3792,'Придельники с 2022'!$B$4:$X$28,'Форма 1'!Z$8),"")</f>
        <v/>
      </c>
      <c r="J3792" s="103" t="str">
        <f>IF(ISNUMBER('Форма 1'!AA3792),'Форма 1'!$H3792*VLOOKUP('Форма 1'!$F3792,'Придельники с 2022'!$B$4:$X$28,'Форма 1'!AA$8),"")</f>
        <v/>
      </c>
      <c r="K3792" s="90"/>
      <c r="L3792" s="87"/>
      <c r="M3792" s="103">
        <f>IF(ISNUMBER('Форма 1'!AD3792),'Форма 1'!$H3792*VLOOKUP('Форма 1'!$F3792,'Придельники с 2022'!$B$4:$X$28,'Форма 1'!AD$8),"")</f>
        <v>9212368.220999999</v>
      </c>
      <c r="N3792" s="103" t="str">
        <f>IF(ISBLANK('Форма 1'!$AE3792),"",IF('Форма 1'!$AE3792=1,'Форма 1'!$H3792*VLOOKUP('Форма 1'!$F3792,'Придельники с 2022'!$B$4:$X$28,'Форма 1'!$AE$8,0),IF('Форма 1'!$AE3792=2,'Форма 1'!$H3792*VLOOKUP('Форма 1'!$F3792,'Придельники с 2022'!$B$4:$X$28,13,0),IF('Форма 1'!$AE3792=3,'Форма 1'!$H3792*VLOOKUP('Форма 1'!$F3792,'Придельники с 2022'!$B$4:$X$28,12,0)))))</f>
        <v/>
      </c>
      <c r="O3792" s="103" t="str">
        <f>IF(ISNUMBER('Форма 1'!AF3792),'Форма 1'!$H3792*VLOOKUP('Форма 1'!$F3792,'Придельники с 2022'!$B$4:$X$28,'Форма 1'!AF$8),"")</f>
        <v/>
      </c>
      <c r="P3792" s="87"/>
      <c r="Q3792" s="103" t="str">
        <f>IF(ISNUMBER('Форма 1'!AH3792),'Форма 1'!$H3792*VLOOKUP('Форма 1'!$F3792,'Придельники с 2022'!$B$4:$X$28,'Форма 1'!AH$8),"")</f>
        <v/>
      </c>
      <c r="R3792" s="103" t="str">
        <f>IF(ISNUMBER('Форма 1'!AI3792),'Форма 1'!$H3792*VLOOKUP('Форма 1'!$F3792,'Придельники с 2022'!$B$4:$X$28,'Форма 1'!AI$8),"")</f>
        <v/>
      </c>
      <c r="S3792" s="103" t="str">
        <f>IF(ISNUMBER('Форма 1'!AJ3792),'Форма 1'!$H3792*VLOOKUP('Форма 1'!$F3792,'Придельники с 2022'!$B$4:$X$28,'Форма 1'!AJ$8),"")</f>
        <v/>
      </c>
      <c r="T3792" s="87"/>
    </row>
    <row r="3793" spans="1:20">
      <c r="A3793" s="188">
        <f t="shared" si="263"/>
        <v>630</v>
      </c>
      <c r="B3793" s="189" t="s">
        <v>3652</v>
      </c>
      <c r="C3793" s="99">
        <f t="shared" si="264"/>
        <v>9101502.4969999995</v>
      </c>
      <c r="D3793" s="103" t="str">
        <f>IF(ISNUMBER('Форма 1'!U3793),'Форма 1'!$H3793*VLOOKUP('Форма 1'!$F3793,'Придельники с 2022'!$B$4:$X$28,'Форма 1'!U$8),"")</f>
        <v/>
      </c>
      <c r="E3793" s="103" t="str">
        <f>IF(ISNUMBER('Форма 1'!V3793),'Форма 1'!$H3793*VLOOKUP('Форма 1'!$F3793,'Придельники с 2022'!$B$4:$X$28,'Форма 1'!V$8),"")</f>
        <v/>
      </c>
      <c r="F3793" s="103" t="str">
        <f>IF(ISNUMBER('Форма 1'!W3793),'Форма 1'!$H3793*VLOOKUP('Форма 1'!$F3793,'Придельники с 2022'!$B$4:$X$28,'Форма 1'!W$8),"")</f>
        <v/>
      </c>
      <c r="G3793" s="103" t="str">
        <f>IF(ISNUMBER('Форма 1'!X3793),'Форма 1'!$H3793*VLOOKUP('Форма 1'!$F3793,'Придельники с 2022'!$B$4:$X$28,'Форма 1'!X$8),"")</f>
        <v/>
      </c>
      <c r="H3793" s="103" t="str">
        <f>IF(ISNUMBER('Форма 1'!Y3793),'Форма 1'!$H3793*VLOOKUP('Форма 1'!$F3793,'Придельники с 2022'!$B$4:$X$28,'Форма 1'!Y$8),"")</f>
        <v/>
      </c>
      <c r="I3793" s="103" t="str">
        <f>IF(ISNUMBER('Форма 1'!Z3793),'Форма 1'!$H3793*VLOOKUP('Форма 1'!$F3793,'Придельники с 2022'!$B$4:$X$28,'Форма 1'!Z$8),"")</f>
        <v/>
      </c>
      <c r="J3793" s="103" t="str">
        <f>IF(ISNUMBER('Форма 1'!AA3793),'Форма 1'!$H3793*VLOOKUP('Форма 1'!$F3793,'Придельники с 2022'!$B$4:$X$28,'Форма 1'!AA$8),"")</f>
        <v/>
      </c>
      <c r="K3793" s="90"/>
      <c r="L3793" s="87"/>
      <c r="M3793" s="103">
        <f>IF(ISNUMBER('Форма 1'!AD3793),'Форма 1'!$H3793*VLOOKUP('Форма 1'!$F3793,'Придельники с 2022'!$B$4:$X$28,'Форма 1'!AD$8),"")</f>
        <v>9101502.4969999995</v>
      </c>
      <c r="N3793" s="103" t="str">
        <f>IF(ISBLANK('Форма 1'!$AE3793),"",IF('Форма 1'!$AE3793=1,'Форма 1'!$H3793*VLOOKUP('Форма 1'!$F3793,'Придельники с 2022'!$B$4:$X$28,'Форма 1'!$AE$8,0),IF('Форма 1'!$AE3793=2,'Форма 1'!$H3793*VLOOKUP('Форма 1'!$F3793,'Придельники с 2022'!$B$4:$X$28,13,0),IF('Форма 1'!$AE3793=3,'Форма 1'!$H3793*VLOOKUP('Форма 1'!$F3793,'Придельники с 2022'!$B$4:$X$28,12,0)))))</f>
        <v/>
      </c>
      <c r="O3793" s="103" t="str">
        <f>IF(ISNUMBER('Форма 1'!AF3793),'Форма 1'!$H3793*VLOOKUP('Форма 1'!$F3793,'Придельники с 2022'!$B$4:$X$28,'Форма 1'!AF$8),"")</f>
        <v/>
      </c>
      <c r="P3793" s="87"/>
      <c r="Q3793" s="103" t="str">
        <f>IF(ISNUMBER('Форма 1'!AH3793),'Форма 1'!$H3793*VLOOKUP('Форма 1'!$F3793,'Придельники с 2022'!$B$4:$X$28,'Форма 1'!AH$8),"")</f>
        <v/>
      </c>
      <c r="R3793" s="103" t="str">
        <f>IF(ISNUMBER('Форма 1'!AI3793),'Форма 1'!$H3793*VLOOKUP('Форма 1'!$F3793,'Придельники с 2022'!$B$4:$X$28,'Форма 1'!AI$8),"")</f>
        <v/>
      </c>
      <c r="S3793" s="103" t="str">
        <f>IF(ISNUMBER('Форма 1'!AJ3793),'Форма 1'!$H3793*VLOOKUP('Форма 1'!$F3793,'Придельники с 2022'!$B$4:$X$28,'Форма 1'!AJ$8),"")</f>
        <v/>
      </c>
      <c r="T3793" s="87"/>
    </row>
    <row r="3794" spans="1:20">
      <c r="A3794" s="188">
        <f t="shared" si="263"/>
        <v>631</v>
      </c>
      <c r="B3794" s="189" t="s">
        <v>3653</v>
      </c>
      <c r="C3794" s="99">
        <f t="shared" si="264"/>
        <v>15664143.264</v>
      </c>
      <c r="D3794" s="103" t="str">
        <f>IF(ISNUMBER('Форма 1'!U3794),'Форма 1'!$H3794*VLOOKUP('Форма 1'!$F3794,'Придельники с 2022'!$B$4:$X$28,'Форма 1'!U$8),"")</f>
        <v/>
      </c>
      <c r="E3794" s="103" t="str">
        <f>IF(ISNUMBER('Форма 1'!V3794),'Форма 1'!$H3794*VLOOKUP('Форма 1'!$F3794,'Придельники с 2022'!$B$4:$X$28,'Форма 1'!V$8),"")</f>
        <v/>
      </c>
      <c r="F3794" s="103" t="str">
        <f>IF(ISNUMBER('Форма 1'!W3794),'Форма 1'!$H3794*VLOOKUP('Форма 1'!$F3794,'Придельники с 2022'!$B$4:$X$28,'Форма 1'!W$8),"")</f>
        <v/>
      </c>
      <c r="G3794" s="103" t="str">
        <f>IF(ISNUMBER('Форма 1'!X3794),'Форма 1'!$H3794*VLOOKUP('Форма 1'!$F3794,'Придельники с 2022'!$B$4:$X$28,'Форма 1'!X$8),"")</f>
        <v/>
      </c>
      <c r="H3794" s="103" t="str">
        <f>IF(ISNUMBER('Форма 1'!Y3794),'Форма 1'!$H3794*VLOOKUP('Форма 1'!$F3794,'Придельники с 2022'!$B$4:$X$28,'Форма 1'!Y$8),"")</f>
        <v/>
      </c>
      <c r="I3794" s="103" t="str">
        <f>IF(ISNUMBER('Форма 1'!Z3794),'Форма 1'!$H3794*VLOOKUP('Форма 1'!$F3794,'Придельники с 2022'!$B$4:$X$28,'Форма 1'!Z$8),"")</f>
        <v/>
      </c>
      <c r="J3794" s="103" t="str">
        <f>IF(ISNUMBER('Форма 1'!AA3794),'Форма 1'!$H3794*VLOOKUP('Форма 1'!$F3794,'Придельники с 2022'!$B$4:$X$28,'Форма 1'!AA$8),"")</f>
        <v/>
      </c>
      <c r="K3794" s="90"/>
      <c r="L3794" s="87"/>
      <c r="M3794" s="103">
        <f>IF(ISNUMBER('Форма 1'!AD3794),'Форма 1'!$H3794*VLOOKUP('Форма 1'!$F3794,'Придельники с 2022'!$B$4:$X$28,'Форма 1'!AD$8),"")</f>
        <v>15664143.264</v>
      </c>
      <c r="N3794" s="103" t="str">
        <f>IF(ISBLANK('Форма 1'!$AE3794),"",IF('Форма 1'!$AE3794=1,'Форма 1'!$H3794*VLOOKUP('Форма 1'!$F3794,'Придельники с 2022'!$B$4:$X$28,'Форма 1'!$AE$8,0),IF('Форма 1'!$AE3794=2,'Форма 1'!$H3794*VLOOKUP('Форма 1'!$F3794,'Придельники с 2022'!$B$4:$X$28,13,0),IF('Форма 1'!$AE3794=3,'Форма 1'!$H3794*VLOOKUP('Форма 1'!$F3794,'Придельники с 2022'!$B$4:$X$28,12,0)))))</f>
        <v/>
      </c>
      <c r="O3794" s="103" t="str">
        <f>IF(ISNUMBER('Форма 1'!AF3794),'Форма 1'!$H3794*VLOOKUP('Форма 1'!$F3794,'Придельники с 2022'!$B$4:$X$28,'Форма 1'!AF$8),"")</f>
        <v/>
      </c>
      <c r="P3794" s="87"/>
      <c r="Q3794" s="103" t="str">
        <f>IF(ISNUMBER('Форма 1'!AH3794),'Форма 1'!$H3794*VLOOKUP('Форма 1'!$F3794,'Придельники с 2022'!$B$4:$X$28,'Форма 1'!AH$8),"")</f>
        <v/>
      </c>
      <c r="R3794" s="103" t="str">
        <f>IF(ISNUMBER('Форма 1'!AI3794),'Форма 1'!$H3794*VLOOKUP('Форма 1'!$F3794,'Придельники с 2022'!$B$4:$X$28,'Форма 1'!AI$8),"")</f>
        <v/>
      </c>
      <c r="S3794" s="103" t="str">
        <f>IF(ISNUMBER('Форма 1'!AJ3794),'Форма 1'!$H3794*VLOOKUP('Форма 1'!$F3794,'Придельники с 2022'!$B$4:$X$28,'Форма 1'!AJ$8),"")</f>
        <v/>
      </c>
      <c r="T3794" s="87"/>
    </row>
    <row r="3795" spans="1:20">
      <c r="A3795" s="188">
        <f t="shared" si="263"/>
        <v>632</v>
      </c>
      <c r="B3795" s="114" t="s">
        <v>3654</v>
      </c>
      <c r="C3795" s="99">
        <f t="shared" si="264"/>
        <v>12720886.09</v>
      </c>
      <c r="D3795" s="103" t="str">
        <f>IF(ISNUMBER('Форма 1'!U3795),'Форма 1'!$H3795*VLOOKUP('Форма 1'!$F3795,'Придельники с 2022'!$B$4:$X$28,'Форма 1'!U$8),"")</f>
        <v/>
      </c>
      <c r="E3795" s="103" t="str">
        <f>IF(ISNUMBER('Форма 1'!V3795),'Форма 1'!$H3795*VLOOKUP('Форма 1'!$F3795,'Придельники с 2022'!$B$4:$X$28,'Форма 1'!V$8),"")</f>
        <v/>
      </c>
      <c r="F3795" s="103" t="str">
        <f>IF(ISNUMBER('Форма 1'!W3795),'Форма 1'!$H3795*VLOOKUP('Форма 1'!$F3795,'Придельники с 2022'!$B$4:$X$28,'Форма 1'!W$8),"")</f>
        <v/>
      </c>
      <c r="G3795" s="103" t="str">
        <f>IF(ISNUMBER('Форма 1'!X3795),'Форма 1'!$H3795*VLOOKUP('Форма 1'!$F3795,'Придельники с 2022'!$B$4:$X$28,'Форма 1'!X$8),"")</f>
        <v/>
      </c>
      <c r="H3795" s="103" t="str">
        <f>IF(ISNUMBER('Форма 1'!Y3795),'Форма 1'!$H3795*VLOOKUP('Форма 1'!$F3795,'Придельники с 2022'!$B$4:$X$28,'Форма 1'!Y$8),"")</f>
        <v/>
      </c>
      <c r="I3795" s="103" t="str">
        <f>IF(ISNUMBER('Форма 1'!Z3795),'Форма 1'!$H3795*VLOOKUP('Форма 1'!$F3795,'Придельники с 2022'!$B$4:$X$28,'Форма 1'!Z$8),"")</f>
        <v/>
      </c>
      <c r="J3795" s="103" t="str">
        <f>IF(ISNUMBER('Форма 1'!AA3795),'Форма 1'!$H3795*VLOOKUP('Форма 1'!$F3795,'Придельники с 2022'!$B$4:$X$28,'Форма 1'!AA$8),"")</f>
        <v/>
      </c>
      <c r="K3795" s="90"/>
      <c r="L3795" s="87"/>
      <c r="M3795" s="103">
        <f>IF(ISNUMBER('Форма 1'!AD3795),'Форма 1'!$H3795*VLOOKUP('Форма 1'!$F3795,'Придельники с 2022'!$B$4:$X$28,'Форма 1'!AD$8),"")</f>
        <v>12720886.09</v>
      </c>
      <c r="N3795" s="103" t="str">
        <f>IF(ISBLANK('Форма 1'!$AE3795),"",IF('Форма 1'!$AE3795=1,'Форма 1'!$H3795*VLOOKUP('Форма 1'!$F3795,'Придельники с 2022'!$B$4:$X$28,'Форма 1'!$AE$8,0),IF('Форма 1'!$AE3795=2,'Форма 1'!$H3795*VLOOKUP('Форма 1'!$F3795,'Придельники с 2022'!$B$4:$X$28,13,0),IF('Форма 1'!$AE3795=3,'Форма 1'!$H3795*VLOOKUP('Форма 1'!$F3795,'Придельники с 2022'!$B$4:$X$28,12,0)))))</f>
        <v/>
      </c>
      <c r="O3795" s="103" t="str">
        <f>IF(ISNUMBER('Форма 1'!AF3795),'Форма 1'!$H3795*VLOOKUP('Форма 1'!$F3795,'Придельники с 2022'!$B$4:$X$28,'Форма 1'!AF$8),"")</f>
        <v/>
      </c>
      <c r="P3795" s="87"/>
      <c r="Q3795" s="103" t="str">
        <f>IF(ISNUMBER('Форма 1'!AH3795),'Форма 1'!$H3795*VLOOKUP('Форма 1'!$F3795,'Придельники с 2022'!$B$4:$X$28,'Форма 1'!AH$8),"")</f>
        <v/>
      </c>
      <c r="R3795" s="103" t="str">
        <f>IF(ISNUMBER('Форма 1'!AI3795),'Форма 1'!$H3795*VLOOKUP('Форма 1'!$F3795,'Придельники с 2022'!$B$4:$X$28,'Форма 1'!AI$8),"")</f>
        <v/>
      </c>
      <c r="S3795" s="103" t="str">
        <f>IF(ISNUMBER('Форма 1'!AJ3795),'Форма 1'!$H3795*VLOOKUP('Форма 1'!$F3795,'Придельники с 2022'!$B$4:$X$28,'Форма 1'!AJ$8),"")</f>
        <v/>
      </c>
      <c r="T3795" s="87"/>
    </row>
    <row r="3796" spans="1:20">
      <c r="A3796" s="188">
        <f t="shared" si="263"/>
        <v>633</v>
      </c>
      <c r="B3796" s="189" t="s">
        <v>3655</v>
      </c>
      <c r="C3796" s="99">
        <f t="shared" si="264"/>
        <v>930021.81479999982</v>
      </c>
      <c r="D3796" s="103" t="str">
        <f>IF(ISNUMBER('Форма 1'!U3796),'Форма 1'!$H3796*VLOOKUP('Форма 1'!$F3796,'Придельники с 2022'!$B$4:$X$28,'Форма 1'!U$8),"")</f>
        <v/>
      </c>
      <c r="E3796" s="103" t="str">
        <f>IF(ISNUMBER('Форма 1'!V3796),'Форма 1'!$H3796*VLOOKUP('Форма 1'!$F3796,'Придельники с 2022'!$B$4:$X$28,'Форма 1'!V$8),"")</f>
        <v/>
      </c>
      <c r="F3796" s="103" t="str">
        <f>IF(ISNUMBER('Форма 1'!W3796),'Форма 1'!$H3796*VLOOKUP('Форма 1'!$F3796,'Придельники с 2022'!$B$4:$X$28,'Форма 1'!W$8),"")</f>
        <v/>
      </c>
      <c r="G3796" s="103" t="str">
        <f>IF(ISNUMBER('Форма 1'!X3796),'Форма 1'!$H3796*VLOOKUP('Форма 1'!$F3796,'Придельники с 2022'!$B$4:$X$28,'Форма 1'!X$8),"")</f>
        <v/>
      </c>
      <c r="H3796" s="103" t="str">
        <f>IF(ISNUMBER('Форма 1'!Y3796),'Форма 1'!$H3796*VLOOKUP('Форма 1'!$F3796,'Придельники с 2022'!$B$4:$X$28,'Форма 1'!Y$8),"")</f>
        <v/>
      </c>
      <c r="I3796" s="103">
        <f>IF(ISNUMBER('Форма 1'!Z3796),'Форма 1'!$H3796*VLOOKUP('Форма 1'!$F3796,'Придельники с 2022'!$B$4:$X$28,'Форма 1'!Z$8),"")</f>
        <v>930021.81479999982</v>
      </c>
      <c r="J3796" s="103" t="str">
        <f>IF(ISNUMBER('Форма 1'!AA3796),'Форма 1'!$H3796*VLOOKUP('Форма 1'!$F3796,'Придельники с 2022'!$B$4:$X$28,'Форма 1'!AA$8),"")</f>
        <v/>
      </c>
      <c r="K3796" s="90"/>
      <c r="L3796" s="87"/>
      <c r="M3796" s="103" t="str">
        <f>IF(ISNUMBER('Форма 1'!AD3796),'Форма 1'!$H3796*VLOOKUP('Форма 1'!$F3796,'Придельники с 2022'!$B$4:$X$28,'Форма 1'!AD$8),"")</f>
        <v/>
      </c>
      <c r="N3796" s="103" t="str">
        <f>IF(ISBLANK('Форма 1'!$AE3796),"",IF('Форма 1'!$AE3796=1,'Форма 1'!$H3796*VLOOKUP('Форма 1'!$F3796,'Придельники с 2022'!$B$4:$X$28,'Форма 1'!$AE$8,0),IF('Форма 1'!$AE3796=2,'Форма 1'!$H3796*VLOOKUP('Форма 1'!$F3796,'Придельники с 2022'!$B$4:$X$28,13,0),IF('Форма 1'!$AE3796=3,'Форма 1'!$H3796*VLOOKUP('Форма 1'!$F3796,'Придельники с 2022'!$B$4:$X$28,12,0)))))</f>
        <v/>
      </c>
      <c r="O3796" s="103" t="str">
        <f>IF(ISNUMBER('Форма 1'!AF3796),'Форма 1'!$H3796*VLOOKUP('Форма 1'!$F3796,'Придельники с 2022'!$B$4:$X$28,'Форма 1'!AF$8),"")</f>
        <v/>
      </c>
      <c r="P3796" s="87"/>
      <c r="Q3796" s="103" t="str">
        <f>IF(ISNUMBER('Форма 1'!AH3796),'Форма 1'!$H3796*VLOOKUP('Форма 1'!$F3796,'Придельники с 2022'!$B$4:$X$28,'Форма 1'!AH$8),"")</f>
        <v/>
      </c>
      <c r="R3796" s="103" t="str">
        <f>IF(ISNUMBER('Форма 1'!AI3796),'Форма 1'!$H3796*VLOOKUP('Форма 1'!$F3796,'Придельники с 2022'!$B$4:$X$28,'Форма 1'!AI$8),"")</f>
        <v/>
      </c>
      <c r="S3796" s="103" t="str">
        <f>IF(ISNUMBER('Форма 1'!AJ3796),'Форма 1'!$H3796*VLOOKUP('Форма 1'!$F3796,'Придельники с 2022'!$B$4:$X$28,'Форма 1'!AJ$8),"")</f>
        <v/>
      </c>
      <c r="T3796" s="87"/>
    </row>
    <row r="3797" spans="1:20">
      <c r="A3797" s="188">
        <f t="shared" si="263"/>
        <v>634</v>
      </c>
      <c r="B3797" s="189" t="s">
        <v>3656</v>
      </c>
      <c r="C3797" s="99">
        <f t="shared" si="264"/>
        <v>1255412.3663999999</v>
      </c>
      <c r="D3797" s="103" t="str">
        <f>IF(ISNUMBER('Форма 1'!U3797),'Форма 1'!$H3797*VLOOKUP('Форма 1'!$F3797,'Придельники с 2022'!$B$4:$X$28,'Форма 1'!U$8),"")</f>
        <v/>
      </c>
      <c r="E3797" s="103" t="str">
        <f>IF(ISNUMBER('Форма 1'!V3797),'Форма 1'!$H3797*VLOOKUP('Форма 1'!$F3797,'Придельники с 2022'!$B$4:$X$28,'Форма 1'!V$8),"")</f>
        <v/>
      </c>
      <c r="F3797" s="103" t="str">
        <f>IF(ISNUMBER('Форма 1'!W3797),'Форма 1'!$H3797*VLOOKUP('Форма 1'!$F3797,'Придельники с 2022'!$B$4:$X$28,'Форма 1'!W$8),"")</f>
        <v/>
      </c>
      <c r="G3797" s="103" t="str">
        <f>IF(ISNUMBER('Форма 1'!X3797),'Форма 1'!$H3797*VLOOKUP('Форма 1'!$F3797,'Придельники с 2022'!$B$4:$X$28,'Форма 1'!X$8),"")</f>
        <v/>
      </c>
      <c r="H3797" s="103" t="str">
        <f>IF(ISNUMBER('Форма 1'!Y3797),'Форма 1'!$H3797*VLOOKUP('Форма 1'!$F3797,'Придельники с 2022'!$B$4:$X$28,'Форма 1'!Y$8),"")</f>
        <v/>
      </c>
      <c r="I3797" s="103" t="str">
        <f>IF(ISNUMBER('Форма 1'!Z3797),'Форма 1'!$H3797*VLOOKUP('Форма 1'!$F3797,'Придельники с 2022'!$B$4:$X$28,'Форма 1'!Z$8),"")</f>
        <v/>
      </c>
      <c r="J3797" s="103" t="str">
        <f>IF(ISNUMBER('Форма 1'!AA3797),'Форма 1'!$H3797*VLOOKUP('Форма 1'!$F3797,'Придельники с 2022'!$B$4:$X$28,'Форма 1'!AA$8),"")</f>
        <v/>
      </c>
      <c r="K3797" s="90"/>
      <c r="L3797" s="87"/>
      <c r="M3797" s="103" t="str">
        <f>IF(ISNUMBER('Форма 1'!AD3797),'Форма 1'!$H3797*VLOOKUP('Форма 1'!$F3797,'Придельники с 2022'!$B$4:$X$28,'Форма 1'!AD$8),"")</f>
        <v/>
      </c>
      <c r="N3797" s="103" t="str">
        <f>IF(ISBLANK('Форма 1'!$AE3797),"",IF('Форма 1'!$AE3797=1,'Форма 1'!$H3797*VLOOKUP('Форма 1'!$F3797,'Придельники с 2022'!$B$4:$X$28,'Форма 1'!$AE$8,0),IF('Форма 1'!$AE3797=2,'Форма 1'!$H3797*VLOOKUP('Форма 1'!$F3797,'Придельники с 2022'!$B$4:$X$28,13,0),IF('Форма 1'!$AE3797=3,'Форма 1'!$H3797*VLOOKUP('Форма 1'!$F3797,'Придельники с 2022'!$B$4:$X$28,12,0)))))</f>
        <v/>
      </c>
      <c r="O3797" s="103">
        <f>IF(ISNUMBER('Форма 1'!AF3797),'Форма 1'!$H3797*VLOOKUP('Форма 1'!$F3797,'Придельники с 2022'!$B$4:$X$28,'Форма 1'!AF$8),"")</f>
        <v>1255412.3663999999</v>
      </c>
      <c r="P3797" s="87"/>
      <c r="Q3797" s="103" t="str">
        <f>IF(ISNUMBER('Форма 1'!AH3797),'Форма 1'!$H3797*VLOOKUP('Форма 1'!$F3797,'Придельники с 2022'!$B$4:$X$28,'Форма 1'!AH$8),"")</f>
        <v/>
      </c>
      <c r="R3797" s="103" t="str">
        <f>IF(ISNUMBER('Форма 1'!AI3797),'Форма 1'!$H3797*VLOOKUP('Форма 1'!$F3797,'Придельники с 2022'!$B$4:$X$28,'Форма 1'!AI$8),"")</f>
        <v/>
      </c>
      <c r="S3797" s="103" t="str">
        <f>IF(ISNUMBER('Форма 1'!AJ3797),'Форма 1'!$H3797*VLOOKUP('Форма 1'!$F3797,'Придельники с 2022'!$B$4:$X$28,'Форма 1'!AJ$8),"")</f>
        <v/>
      </c>
      <c r="T3797" s="87"/>
    </row>
    <row r="3798" spans="1:20">
      <c r="A3798" s="188">
        <f t="shared" si="263"/>
        <v>635</v>
      </c>
      <c r="B3798" s="189" t="s">
        <v>3657</v>
      </c>
      <c r="C3798" s="99">
        <f t="shared" si="264"/>
        <v>16080268.512000002</v>
      </c>
      <c r="D3798" s="103" t="str">
        <f>IF(ISNUMBER('Форма 1'!U3798),'Форма 1'!$H3798*VLOOKUP('Форма 1'!$F3798,'Придельники с 2022'!$B$4:$X$28,'Форма 1'!U$8),"")</f>
        <v/>
      </c>
      <c r="E3798" s="103" t="str">
        <f>IF(ISNUMBER('Форма 1'!V3798),'Форма 1'!$H3798*VLOOKUP('Форма 1'!$F3798,'Придельники с 2022'!$B$4:$X$28,'Форма 1'!V$8),"")</f>
        <v/>
      </c>
      <c r="F3798" s="103" t="str">
        <f>IF(ISNUMBER('Форма 1'!W3798),'Форма 1'!$H3798*VLOOKUP('Форма 1'!$F3798,'Придельники с 2022'!$B$4:$X$28,'Форма 1'!W$8),"")</f>
        <v/>
      </c>
      <c r="G3798" s="103" t="str">
        <f>IF(ISNUMBER('Форма 1'!X3798),'Форма 1'!$H3798*VLOOKUP('Форма 1'!$F3798,'Придельники с 2022'!$B$4:$X$28,'Форма 1'!X$8),"")</f>
        <v/>
      </c>
      <c r="H3798" s="103" t="str">
        <f>IF(ISNUMBER('Форма 1'!Y3798),'Форма 1'!$H3798*VLOOKUP('Форма 1'!$F3798,'Придельники с 2022'!$B$4:$X$28,'Форма 1'!Y$8),"")</f>
        <v/>
      </c>
      <c r="I3798" s="103" t="str">
        <f>IF(ISNUMBER('Форма 1'!Z3798),'Форма 1'!$H3798*VLOOKUP('Форма 1'!$F3798,'Придельники с 2022'!$B$4:$X$28,'Форма 1'!Z$8),"")</f>
        <v/>
      </c>
      <c r="J3798" s="103" t="str">
        <f>IF(ISNUMBER('Форма 1'!AA3798),'Форма 1'!$H3798*VLOOKUP('Форма 1'!$F3798,'Придельники с 2022'!$B$4:$X$28,'Форма 1'!AA$8),"")</f>
        <v/>
      </c>
      <c r="K3798" s="90"/>
      <c r="L3798" s="87"/>
      <c r="M3798" s="103">
        <f>IF(ISNUMBER('Форма 1'!AD3798),'Форма 1'!$H3798*VLOOKUP('Форма 1'!$F3798,'Придельники с 2022'!$B$4:$X$28,'Форма 1'!AD$8),"")</f>
        <v>16080268.512000002</v>
      </c>
      <c r="N3798" s="103" t="str">
        <f>IF(ISBLANK('Форма 1'!$AE3798),"",IF('Форма 1'!$AE3798=1,'Форма 1'!$H3798*VLOOKUP('Форма 1'!$F3798,'Придельники с 2022'!$B$4:$X$28,'Форма 1'!$AE$8,0),IF('Форма 1'!$AE3798=2,'Форма 1'!$H3798*VLOOKUP('Форма 1'!$F3798,'Придельники с 2022'!$B$4:$X$28,13,0),IF('Форма 1'!$AE3798=3,'Форма 1'!$H3798*VLOOKUP('Форма 1'!$F3798,'Придельники с 2022'!$B$4:$X$28,12,0)))))</f>
        <v/>
      </c>
      <c r="O3798" s="103" t="str">
        <f>IF(ISNUMBER('Форма 1'!AF3798),'Форма 1'!$H3798*VLOOKUP('Форма 1'!$F3798,'Придельники с 2022'!$B$4:$X$28,'Форма 1'!AF$8),"")</f>
        <v/>
      </c>
      <c r="P3798" s="87"/>
      <c r="Q3798" s="103" t="str">
        <f>IF(ISNUMBER('Форма 1'!AH3798),'Форма 1'!$H3798*VLOOKUP('Форма 1'!$F3798,'Придельники с 2022'!$B$4:$X$28,'Форма 1'!AH$8),"")</f>
        <v/>
      </c>
      <c r="R3798" s="103" t="str">
        <f>IF(ISNUMBER('Форма 1'!AI3798),'Форма 1'!$H3798*VLOOKUP('Форма 1'!$F3798,'Придельники с 2022'!$B$4:$X$28,'Форма 1'!AI$8),"")</f>
        <v/>
      </c>
      <c r="S3798" s="103" t="str">
        <f>IF(ISNUMBER('Форма 1'!AJ3798),'Форма 1'!$H3798*VLOOKUP('Форма 1'!$F3798,'Придельники с 2022'!$B$4:$X$28,'Форма 1'!AJ$8),"")</f>
        <v/>
      </c>
      <c r="T3798" s="87"/>
    </row>
    <row r="3799" spans="1:20">
      <c r="A3799" s="188">
        <f t="shared" si="263"/>
        <v>636</v>
      </c>
      <c r="B3799" s="189" t="s">
        <v>3658</v>
      </c>
      <c r="C3799" s="99">
        <f t="shared" si="264"/>
        <v>15993350.576000003</v>
      </c>
      <c r="D3799" s="103" t="str">
        <f>IF(ISNUMBER('Форма 1'!U3799),'Форма 1'!$H3799*VLOOKUP('Форма 1'!$F3799,'Придельники с 2022'!$B$4:$X$28,'Форма 1'!U$8),"")</f>
        <v/>
      </c>
      <c r="E3799" s="103" t="str">
        <f>IF(ISNUMBER('Форма 1'!V3799),'Форма 1'!$H3799*VLOOKUP('Форма 1'!$F3799,'Придельники с 2022'!$B$4:$X$28,'Форма 1'!V$8),"")</f>
        <v/>
      </c>
      <c r="F3799" s="103" t="str">
        <f>IF(ISNUMBER('Форма 1'!W3799),'Форма 1'!$H3799*VLOOKUP('Форма 1'!$F3799,'Придельники с 2022'!$B$4:$X$28,'Форма 1'!W$8),"")</f>
        <v/>
      </c>
      <c r="G3799" s="103" t="str">
        <f>IF(ISNUMBER('Форма 1'!X3799),'Форма 1'!$H3799*VLOOKUP('Форма 1'!$F3799,'Придельники с 2022'!$B$4:$X$28,'Форма 1'!X$8),"")</f>
        <v/>
      </c>
      <c r="H3799" s="103" t="str">
        <f>IF(ISNUMBER('Форма 1'!Y3799),'Форма 1'!$H3799*VLOOKUP('Форма 1'!$F3799,'Придельники с 2022'!$B$4:$X$28,'Форма 1'!Y$8),"")</f>
        <v/>
      </c>
      <c r="I3799" s="103" t="str">
        <f>IF(ISNUMBER('Форма 1'!Z3799),'Форма 1'!$H3799*VLOOKUP('Форма 1'!$F3799,'Придельники с 2022'!$B$4:$X$28,'Форма 1'!Z$8),"")</f>
        <v/>
      </c>
      <c r="J3799" s="103" t="str">
        <f>IF(ISNUMBER('Форма 1'!AA3799),'Форма 1'!$H3799*VLOOKUP('Форма 1'!$F3799,'Придельники с 2022'!$B$4:$X$28,'Форма 1'!AA$8),"")</f>
        <v/>
      </c>
      <c r="K3799" s="90"/>
      <c r="L3799" s="87"/>
      <c r="M3799" s="103">
        <f>IF(ISNUMBER('Форма 1'!AD3799),'Форма 1'!$H3799*VLOOKUP('Форма 1'!$F3799,'Придельники с 2022'!$B$4:$X$28,'Форма 1'!AD$8),"")</f>
        <v>15993350.576000003</v>
      </c>
      <c r="N3799" s="103" t="str">
        <f>IF(ISBLANK('Форма 1'!$AE3799),"",IF('Форма 1'!$AE3799=1,'Форма 1'!$H3799*VLOOKUP('Форма 1'!$F3799,'Придельники с 2022'!$B$4:$X$28,'Форма 1'!$AE$8,0),IF('Форма 1'!$AE3799=2,'Форма 1'!$H3799*VLOOKUP('Форма 1'!$F3799,'Придельники с 2022'!$B$4:$X$28,13,0),IF('Форма 1'!$AE3799=3,'Форма 1'!$H3799*VLOOKUP('Форма 1'!$F3799,'Придельники с 2022'!$B$4:$X$28,12,0)))))</f>
        <v/>
      </c>
      <c r="O3799" s="103" t="str">
        <f>IF(ISNUMBER('Форма 1'!AF3799),'Форма 1'!$H3799*VLOOKUP('Форма 1'!$F3799,'Придельники с 2022'!$B$4:$X$28,'Форма 1'!AF$8),"")</f>
        <v/>
      </c>
      <c r="P3799" s="87"/>
      <c r="Q3799" s="103" t="str">
        <f>IF(ISNUMBER('Форма 1'!AH3799),'Форма 1'!$H3799*VLOOKUP('Форма 1'!$F3799,'Придельники с 2022'!$B$4:$X$28,'Форма 1'!AH$8),"")</f>
        <v/>
      </c>
      <c r="R3799" s="103" t="str">
        <f>IF(ISNUMBER('Форма 1'!AI3799),'Форма 1'!$H3799*VLOOKUP('Форма 1'!$F3799,'Придельники с 2022'!$B$4:$X$28,'Форма 1'!AI$8),"")</f>
        <v/>
      </c>
      <c r="S3799" s="103" t="str">
        <f>IF(ISNUMBER('Форма 1'!AJ3799),'Форма 1'!$H3799*VLOOKUP('Форма 1'!$F3799,'Придельники с 2022'!$B$4:$X$28,'Форма 1'!AJ$8),"")</f>
        <v/>
      </c>
      <c r="T3799" s="87"/>
    </row>
    <row r="3800" spans="1:20">
      <c r="A3800" s="188">
        <f t="shared" si="263"/>
        <v>637</v>
      </c>
      <c r="B3800" s="189" t="s">
        <v>3659</v>
      </c>
      <c r="C3800" s="99">
        <f t="shared" si="264"/>
        <v>15964978.400000002</v>
      </c>
      <c r="D3800" s="103" t="str">
        <f>IF(ISNUMBER('Форма 1'!U3800),'Форма 1'!$H3800*VLOOKUP('Форма 1'!$F3800,'Придельники с 2022'!$B$4:$X$28,'Форма 1'!U$8),"")</f>
        <v/>
      </c>
      <c r="E3800" s="103" t="str">
        <f>IF(ISNUMBER('Форма 1'!V3800),'Форма 1'!$H3800*VLOOKUP('Форма 1'!$F3800,'Придельники с 2022'!$B$4:$X$28,'Форма 1'!V$8),"")</f>
        <v/>
      </c>
      <c r="F3800" s="103" t="str">
        <f>IF(ISNUMBER('Форма 1'!W3800),'Форма 1'!$H3800*VLOOKUP('Форма 1'!$F3800,'Придельники с 2022'!$B$4:$X$28,'Форма 1'!W$8),"")</f>
        <v/>
      </c>
      <c r="G3800" s="103" t="str">
        <f>IF(ISNUMBER('Форма 1'!X3800),'Форма 1'!$H3800*VLOOKUP('Форма 1'!$F3800,'Придельники с 2022'!$B$4:$X$28,'Форма 1'!X$8),"")</f>
        <v/>
      </c>
      <c r="H3800" s="103" t="str">
        <f>IF(ISNUMBER('Форма 1'!Y3800),'Форма 1'!$H3800*VLOOKUP('Форма 1'!$F3800,'Придельники с 2022'!$B$4:$X$28,'Форма 1'!Y$8),"")</f>
        <v/>
      </c>
      <c r="I3800" s="103" t="str">
        <f>IF(ISNUMBER('Форма 1'!Z3800),'Форма 1'!$H3800*VLOOKUP('Форма 1'!$F3800,'Придельники с 2022'!$B$4:$X$28,'Форма 1'!Z$8),"")</f>
        <v/>
      </c>
      <c r="J3800" s="103" t="str">
        <f>IF(ISNUMBER('Форма 1'!AA3800),'Форма 1'!$H3800*VLOOKUP('Форма 1'!$F3800,'Придельники с 2022'!$B$4:$X$28,'Форма 1'!AA$8),"")</f>
        <v/>
      </c>
      <c r="K3800" s="90"/>
      <c r="L3800" s="87"/>
      <c r="M3800" s="103">
        <f>IF(ISNUMBER('Форма 1'!AD3800),'Форма 1'!$H3800*VLOOKUP('Форма 1'!$F3800,'Придельники с 2022'!$B$4:$X$28,'Форма 1'!AD$8),"")</f>
        <v>15964978.400000002</v>
      </c>
      <c r="N3800" s="103" t="str">
        <f>IF(ISBLANK('Форма 1'!$AE3800),"",IF('Форма 1'!$AE3800=1,'Форма 1'!$H3800*VLOOKUP('Форма 1'!$F3800,'Придельники с 2022'!$B$4:$X$28,'Форма 1'!$AE$8,0),IF('Форма 1'!$AE3800=2,'Форма 1'!$H3800*VLOOKUP('Форма 1'!$F3800,'Придельники с 2022'!$B$4:$X$28,13,0),IF('Форма 1'!$AE3800=3,'Форма 1'!$H3800*VLOOKUP('Форма 1'!$F3800,'Придельники с 2022'!$B$4:$X$28,12,0)))))</f>
        <v/>
      </c>
      <c r="O3800" s="103" t="str">
        <f>IF(ISNUMBER('Форма 1'!AF3800),'Форма 1'!$H3800*VLOOKUP('Форма 1'!$F3800,'Придельники с 2022'!$B$4:$X$28,'Форма 1'!AF$8),"")</f>
        <v/>
      </c>
      <c r="P3800" s="87"/>
      <c r="Q3800" s="103" t="str">
        <f>IF(ISNUMBER('Форма 1'!AH3800),'Форма 1'!$H3800*VLOOKUP('Форма 1'!$F3800,'Придельники с 2022'!$B$4:$X$28,'Форма 1'!AH$8),"")</f>
        <v/>
      </c>
      <c r="R3800" s="103" t="str">
        <f>IF(ISNUMBER('Форма 1'!AI3800),'Форма 1'!$H3800*VLOOKUP('Форма 1'!$F3800,'Придельники с 2022'!$B$4:$X$28,'Форма 1'!AI$8),"")</f>
        <v/>
      </c>
      <c r="S3800" s="103" t="str">
        <f>IF(ISNUMBER('Форма 1'!AJ3800),'Форма 1'!$H3800*VLOOKUP('Форма 1'!$F3800,'Придельники с 2022'!$B$4:$X$28,'Форма 1'!AJ$8),"")</f>
        <v/>
      </c>
      <c r="T3800" s="87"/>
    </row>
    <row r="3801" spans="1:20">
      <c r="A3801" s="188">
        <f>A3800+1</f>
        <v>638</v>
      </c>
      <c r="B3801" s="189" t="s">
        <v>3660</v>
      </c>
      <c r="C3801" s="99">
        <f>SUM(D3801:J3801,L3801:T3801)</f>
        <v>14493941.010000002</v>
      </c>
      <c r="D3801" s="103" t="str">
        <f>IF(ISNUMBER('Форма 1'!U3801),'Форма 1'!$H3801*VLOOKUP('Форма 1'!$F3801,'Придельники с 2022'!$B$4:$X$28,'Форма 1'!U$8),"")</f>
        <v/>
      </c>
      <c r="E3801" s="103" t="str">
        <f>IF(ISNUMBER('Форма 1'!V3801),'Форма 1'!$H3801*VLOOKUP('Форма 1'!$F3801,'Придельники с 2022'!$B$4:$X$28,'Форма 1'!V$8),"")</f>
        <v/>
      </c>
      <c r="F3801" s="103" t="str">
        <f>IF(ISNUMBER('Форма 1'!W3801),'Форма 1'!$H3801*VLOOKUP('Форма 1'!$F3801,'Придельники с 2022'!$B$4:$X$28,'Форма 1'!W$8),"")</f>
        <v/>
      </c>
      <c r="G3801" s="103" t="str">
        <f>IF(ISNUMBER('Форма 1'!X3801),'Форма 1'!$H3801*VLOOKUP('Форма 1'!$F3801,'Придельники с 2022'!$B$4:$X$28,'Форма 1'!X$8),"")</f>
        <v/>
      </c>
      <c r="H3801" s="103" t="str">
        <f>IF(ISNUMBER('Форма 1'!Y3801),'Форма 1'!$H3801*VLOOKUP('Форма 1'!$F3801,'Придельники с 2022'!$B$4:$X$28,'Форма 1'!Y$8),"")</f>
        <v/>
      </c>
      <c r="I3801" s="103" t="str">
        <f>IF(ISNUMBER('Форма 1'!Z3801),'Форма 1'!$H3801*VLOOKUP('Форма 1'!$F3801,'Придельники с 2022'!$B$4:$X$28,'Форма 1'!Z$8),"")</f>
        <v/>
      </c>
      <c r="J3801" s="103" t="str">
        <f>IF(ISNUMBER('Форма 1'!AA3801),'Форма 1'!$H3801*VLOOKUP('Форма 1'!$F3801,'Придельники с 2022'!$B$4:$X$28,'Форма 1'!AA$8),"")</f>
        <v/>
      </c>
      <c r="K3801" s="90"/>
      <c r="L3801" s="87"/>
      <c r="M3801" s="103">
        <f>IF(ISNUMBER('Форма 1'!AD3801),'Форма 1'!$H3801*VLOOKUP('Форма 1'!$F3801,'Придельники с 2022'!$B$4:$X$28,'Форма 1'!AD$8),"")</f>
        <v>4897844.835</v>
      </c>
      <c r="N3801" s="103">
        <f>IF(ISBLANK('Форма 1'!$AE3801),"",IF('Форма 1'!$AE3801=1,'Форма 1'!$H3801*VLOOKUP('Форма 1'!$F3801,'Придельники с 2022'!$B$4:$X$28,'Форма 1'!$AE$8,0),IF('Форма 1'!$AE3801=2,'Форма 1'!$H3801*VLOOKUP('Форма 1'!$F3801,'Придельники с 2022'!$B$4:$X$28,13,0),IF('Форма 1'!$AE3801=3,'Форма 1'!$H3801*VLOOKUP('Форма 1'!$F3801,'Придельники с 2022'!$B$4:$X$28,12,0)))))</f>
        <v>8446071</v>
      </c>
      <c r="O3801" s="103">
        <f>IF(ISNUMBER('Форма 1'!AF3801),'Форма 1'!$H3801*VLOOKUP('Форма 1'!$F3801,'Придельники с 2022'!$B$4:$X$28,'Форма 1'!AF$8),"")</f>
        <v>1150025.175</v>
      </c>
      <c r="P3801" s="87"/>
      <c r="Q3801" s="103" t="str">
        <f>IF(ISNUMBER('Форма 1'!AH3801),'Форма 1'!$H3801*VLOOKUP('Форма 1'!$F3801,'Придельники с 2022'!$B$4:$X$28,'Форма 1'!AH$8),"")</f>
        <v/>
      </c>
      <c r="R3801" s="103" t="str">
        <f>IF(ISNUMBER('Форма 1'!AI3801),'Форма 1'!$H3801*VLOOKUP('Форма 1'!$F3801,'Придельники с 2022'!$B$4:$X$28,'Форма 1'!AI$8),"")</f>
        <v/>
      </c>
      <c r="S3801" s="103" t="str">
        <f>IF(ISNUMBER('Форма 1'!AJ3801),'Форма 1'!$H3801*VLOOKUP('Форма 1'!$F3801,'Придельники с 2022'!$B$4:$X$28,'Форма 1'!AJ$8),"")</f>
        <v/>
      </c>
      <c r="T3801" s="87"/>
    </row>
    <row r="3802" spans="1:20">
      <c r="A3802" s="188">
        <f>A3801+1</f>
        <v>639</v>
      </c>
      <c r="B3802" s="114" t="s">
        <v>5088</v>
      </c>
      <c r="C3802" s="99">
        <f>SUM(D3802:J3802,L3802:T3802)</f>
        <v>2778508.92</v>
      </c>
      <c r="D3802" s="103" t="str">
        <f>IF(ISNUMBER('Форма 1'!U3802),'Форма 1'!$H3802*VLOOKUP('Форма 1'!$F3802,'Придельники с 2022'!$B$4:$X$28,'Форма 1'!U$8),"")</f>
        <v/>
      </c>
      <c r="E3802" s="103" t="str">
        <f>IF(ISNUMBER('Форма 1'!V3802),'Форма 1'!$H3802*VLOOKUP('Форма 1'!$F3802,'Придельники с 2022'!$B$4:$X$28,'Форма 1'!V$8),"")</f>
        <v/>
      </c>
      <c r="F3802" s="103" t="str">
        <f>IF(ISNUMBER('Форма 1'!W3802),'Форма 1'!$H3802*VLOOKUP('Форма 1'!$F3802,'Придельники с 2022'!$B$4:$X$28,'Форма 1'!W$8),"")</f>
        <v/>
      </c>
      <c r="G3802" s="103" t="str">
        <f>IF(ISNUMBER('Форма 1'!X3802),'Форма 1'!$H3802*VLOOKUP('Форма 1'!$F3802,'Придельники с 2022'!$B$4:$X$28,'Форма 1'!X$8),"")</f>
        <v/>
      </c>
      <c r="H3802" s="103" t="str">
        <f>IF(ISNUMBER('Форма 1'!Y3802),'Форма 1'!$H3802*VLOOKUP('Форма 1'!$F3802,'Придельники с 2022'!$B$4:$X$28,'Форма 1'!Y$8),"")</f>
        <v/>
      </c>
      <c r="I3802" s="103" t="str">
        <f>IF(ISNUMBER('Форма 1'!Z3802),'Форма 1'!$H3802*VLOOKUP('Форма 1'!$F3802,'Придельники с 2022'!$B$4:$X$28,'Форма 1'!Z$8),"")</f>
        <v/>
      </c>
      <c r="J3802" s="103" t="str">
        <f>IF(ISNUMBER('Форма 1'!AA3802),'Форма 1'!$H3802*VLOOKUP('Форма 1'!$F3802,'Придельники с 2022'!$B$4:$X$28,'Форма 1'!AA$8),"")</f>
        <v/>
      </c>
      <c r="K3802" s="90">
        <v>1</v>
      </c>
      <c r="L3802" s="87">
        <f>2778508.92*K3802</f>
        <v>2778508.92</v>
      </c>
      <c r="M3802" s="103" t="str">
        <f>IF(ISNUMBER('Форма 1'!AD3802),'Форма 1'!$H3802*VLOOKUP('Форма 1'!$F3802,'Придельники с 2022'!$B$4:$X$28,'Форма 1'!AD$8),"")</f>
        <v/>
      </c>
      <c r="N3802" s="103" t="str">
        <f>IF(ISBLANK('Форма 1'!$AE3802),"",IF('Форма 1'!$AE3802=1,'Форма 1'!$H3802*VLOOKUP('Форма 1'!$F3802,'Придельники с 2022'!$B$4:$X$28,'Форма 1'!$AE$8,0),IF('Форма 1'!$AE3802=2,'Форма 1'!$H3802*VLOOKUP('Форма 1'!$F3802,'Придельники с 2022'!$B$4:$X$28,13,0),IF('Форма 1'!$AE3802=3,'Форма 1'!$H3802*VLOOKUP('Форма 1'!$F3802,'Придельники с 2022'!$B$4:$X$28,12,0)))))</f>
        <v/>
      </c>
      <c r="O3802" s="103" t="str">
        <f>IF(ISNUMBER('Форма 1'!AF3802),'Форма 1'!$H3802*VLOOKUP('Форма 1'!$F3802,'Придельники с 2022'!$B$4:$X$28,'Форма 1'!AF$8),"")</f>
        <v/>
      </c>
      <c r="P3802" s="87"/>
      <c r="Q3802" s="103" t="str">
        <f>IF(ISNUMBER('Форма 1'!AH3802),'Форма 1'!$H3802*VLOOKUP('Форма 1'!$F3802,'Придельники с 2022'!$B$4:$X$28,'Форма 1'!AH$8),"")</f>
        <v/>
      </c>
      <c r="R3802" s="103" t="str">
        <f>IF(ISNUMBER('Форма 1'!AI3802),'Форма 1'!$H3802*VLOOKUP('Форма 1'!$F3802,'Придельники с 2022'!$B$4:$X$28,'Форма 1'!AI$8),"")</f>
        <v/>
      </c>
      <c r="S3802" s="103" t="str">
        <f>IF(ISNUMBER('Форма 1'!AJ3802),'Форма 1'!$H3802*VLOOKUP('Форма 1'!$F3802,'Придельники с 2022'!$B$4:$X$28,'Форма 1'!AJ$8),"")</f>
        <v/>
      </c>
      <c r="T3802" s="87"/>
    </row>
    <row r="3803" spans="1:20">
      <c r="A3803" s="188">
        <f>A3801+1</f>
        <v>639</v>
      </c>
      <c r="B3803" s="189" t="s">
        <v>3661</v>
      </c>
      <c r="C3803" s="99">
        <f t="shared" si="264"/>
        <v>55420515.995999999</v>
      </c>
      <c r="D3803" s="103" t="str">
        <f>IF(ISNUMBER('Форма 1'!U3803),'Форма 1'!$H3803*VLOOKUP('Форма 1'!$F3803,'Придельники с 2022'!$B$4:$X$28,'Форма 1'!U$8),"")</f>
        <v/>
      </c>
      <c r="E3803" s="103" t="str">
        <f>IF(ISNUMBER('Форма 1'!V3803),'Форма 1'!$H3803*VLOOKUP('Форма 1'!$F3803,'Придельники с 2022'!$B$4:$X$28,'Форма 1'!V$8),"")</f>
        <v/>
      </c>
      <c r="F3803" s="103" t="str">
        <f>IF(ISNUMBER('Форма 1'!W3803),'Форма 1'!$H3803*VLOOKUP('Форма 1'!$F3803,'Придельники с 2022'!$B$4:$X$28,'Форма 1'!W$8),"")</f>
        <v/>
      </c>
      <c r="G3803" s="103">
        <f>IF(ISNUMBER('Форма 1'!X3803),'Форма 1'!$H3803*VLOOKUP('Форма 1'!$F3803,'Придельники с 2022'!$B$4:$X$28,'Форма 1'!X$8),"")</f>
        <v>2539291.08</v>
      </c>
      <c r="H3803" s="103" t="str">
        <f>IF(ISNUMBER('Форма 1'!Y3803),'Форма 1'!$H3803*VLOOKUP('Форма 1'!$F3803,'Придельники с 2022'!$B$4:$X$28,'Форма 1'!Y$8),"")</f>
        <v/>
      </c>
      <c r="I3803" s="103" t="str">
        <f>IF(ISNUMBER('Форма 1'!Z3803),'Форма 1'!$H3803*VLOOKUP('Форма 1'!$F3803,'Придельники с 2022'!$B$4:$X$28,'Форма 1'!Z$8),"")</f>
        <v/>
      </c>
      <c r="J3803" s="103">
        <f>IF(ISNUMBER('Форма 1'!AA3803),'Форма 1'!$H3803*VLOOKUP('Форма 1'!$F3803,'Придельники с 2022'!$B$4:$X$28,'Форма 1'!AA$8),"")</f>
        <v>8371615.4399999995</v>
      </c>
      <c r="K3803" s="90"/>
      <c r="L3803" s="87"/>
      <c r="M3803" s="103" t="str">
        <f>IF(ISNUMBER('Форма 1'!AD3803),'Форма 1'!$H3803*VLOOKUP('Форма 1'!$F3803,'Придельники с 2022'!$B$4:$X$28,'Форма 1'!AD$8),"")</f>
        <v/>
      </c>
      <c r="N3803" s="103">
        <f>IF(ISBLANK('Форма 1'!$AE3803),"",IF('Форма 1'!$AE3803=1,'Форма 1'!$H3803*VLOOKUP('Форма 1'!$F3803,'Придельники с 2022'!$B$4:$X$28,'Форма 1'!$AE$8,0),IF('Форма 1'!$AE3803=2,'Форма 1'!$H3803*VLOOKUP('Форма 1'!$F3803,'Придельники с 2022'!$B$4:$X$28,13,0),IF('Форма 1'!$AE3803=3,'Форма 1'!$H3803*VLOOKUP('Форма 1'!$F3803,'Придельники с 2022'!$B$4:$X$28,12,0)))))</f>
        <v>38135137.487999998</v>
      </c>
      <c r="O3803" s="103">
        <f>IF(ISNUMBER('Форма 1'!AF3803),'Форма 1'!$H3803*VLOOKUP('Форма 1'!$F3803,'Придельники с 2022'!$B$4:$X$28,'Форма 1'!AF$8),"")</f>
        <v>6374471.9879999999</v>
      </c>
      <c r="P3803" s="87"/>
      <c r="Q3803" s="103" t="str">
        <f>IF(ISNUMBER('Форма 1'!AH3803),'Форма 1'!$H3803*VLOOKUP('Форма 1'!$F3803,'Придельники с 2022'!$B$4:$X$28,'Форма 1'!AH$8),"")</f>
        <v/>
      </c>
      <c r="R3803" s="103" t="str">
        <f>IF(ISNUMBER('Форма 1'!AI3803),'Форма 1'!$H3803*VLOOKUP('Форма 1'!$F3803,'Придельники с 2022'!$B$4:$X$28,'Форма 1'!AI$8),"")</f>
        <v/>
      </c>
      <c r="S3803" s="103" t="str">
        <f>IF(ISNUMBER('Форма 1'!AJ3803),'Форма 1'!$H3803*VLOOKUP('Форма 1'!$F3803,'Придельники с 2022'!$B$4:$X$28,'Форма 1'!AJ$8),"")</f>
        <v/>
      </c>
      <c r="T3803" s="88"/>
    </row>
    <row r="3804" spans="1:20">
      <c r="A3804" s="188">
        <f t="shared" si="263"/>
        <v>640</v>
      </c>
      <c r="B3804" s="189" t="s">
        <v>3662</v>
      </c>
      <c r="C3804" s="99">
        <f t="shared" si="264"/>
        <v>34412001.947999999</v>
      </c>
      <c r="D3804" s="103" t="str">
        <f>IF(ISNUMBER('Форма 1'!U3804),'Форма 1'!$H3804*VLOOKUP('Форма 1'!$F3804,'Придельники с 2022'!$B$4:$X$28,'Форма 1'!U$8),"")</f>
        <v/>
      </c>
      <c r="E3804" s="103" t="str">
        <f>IF(ISNUMBER('Форма 1'!V3804),'Форма 1'!$H3804*VLOOKUP('Форма 1'!$F3804,'Придельники с 2022'!$B$4:$X$28,'Форма 1'!V$8),"")</f>
        <v/>
      </c>
      <c r="F3804" s="103" t="str">
        <f>IF(ISNUMBER('Форма 1'!W3804),'Форма 1'!$H3804*VLOOKUP('Форма 1'!$F3804,'Придельники с 2022'!$B$4:$X$28,'Форма 1'!W$8),"")</f>
        <v/>
      </c>
      <c r="G3804" s="103" t="str">
        <f>IF(ISNUMBER('Форма 1'!X3804),'Форма 1'!$H3804*VLOOKUP('Форма 1'!$F3804,'Придельники с 2022'!$B$4:$X$28,'Форма 1'!X$8),"")</f>
        <v/>
      </c>
      <c r="H3804" s="103" t="str">
        <f>IF(ISNUMBER('Форма 1'!Y3804),'Форма 1'!$H3804*VLOOKUP('Форма 1'!$F3804,'Придельники с 2022'!$B$4:$X$28,'Форма 1'!Y$8),"")</f>
        <v/>
      </c>
      <c r="I3804" s="103" t="str">
        <f>IF(ISNUMBER('Форма 1'!Z3804),'Форма 1'!$H3804*VLOOKUP('Форма 1'!$F3804,'Придельники с 2022'!$B$4:$X$28,'Форма 1'!Z$8),"")</f>
        <v/>
      </c>
      <c r="J3804" s="103" t="str">
        <f>IF(ISNUMBER('Форма 1'!AA3804),'Форма 1'!$H3804*VLOOKUP('Форма 1'!$F3804,'Придельники с 2022'!$B$4:$X$28,'Форма 1'!AA$8),"")</f>
        <v/>
      </c>
      <c r="K3804" s="90">
        <v>5</v>
      </c>
      <c r="L3804" s="87">
        <f>2778508.92*K3804</f>
        <v>13892544.6</v>
      </c>
      <c r="M3804" s="103">
        <f>IF(ISNUMBER('Форма 1'!AD3804),'Форма 1'!$H3804*VLOOKUP('Форма 1'!$F3804,'Придельники с 2022'!$B$4:$X$28,'Форма 1'!AD$8),"")</f>
        <v>20519457.347999997</v>
      </c>
      <c r="N3804" s="103" t="str">
        <f>IF(ISBLANK('Форма 1'!$AE3804),"",IF('Форма 1'!$AE3804=1,'Форма 1'!$H3804*VLOOKUP('Форма 1'!$F3804,'Придельники с 2022'!$B$4:$X$28,'Форма 1'!$AE$8,0),IF('Форма 1'!$AE3804=2,'Форма 1'!$H3804*VLOOKUP('Форма 1'!$F3804,'Придельники с 2022'!$B$4:$X$28,13,0),IF('Форма 1'!$AE3804=3,'Форма 1'!$H3804*VLOOKUP('Форма 1'!$F3804,'Придельники с 2022'!$B$4:$X$28,12,0)))))</f>
        <v/>
      </c>
      <c r="O3804" s="103" t="str">
        <f>IF(ISNUMBER('Форма 1'!AF3804),'Форма 1'!$H3804*VLOOKUP('Форма 1'!$F3804,'Придельники с 2022'!$B$4:$X$28,'Форма 1'!AF$8),"")</f>
        <v/>
      </c>
      <c r="P3804" s="87"/>
      <c r="Q3804" s="103" t="str">
        <f>IF(ISNUMBER('Форма 1'!AH3804),'Форма 1'!$H3804*VLOOKUP('Форма 1'!$F3804,'Придельники с 2022'!$B$4:$X$28,'Форма 1'!AH$8),"")</f>
        <v/>
      </c>
      <c r="R3804" s="103" t="str">
        <f>IF(ISNUMBER('Форма 1'!AI3804),'Форма 1'!$H3804*VLOOKUP('Форма 1'!$F3804,'Придельники с 2022'!$B$4:$X$28,'Форма 1'!AI$8),"")</f>
        <v/>
      </c>
      <c r="S3804" s="103" t="str">
        <f>IF(ISNUMBER('Форма 1'!AJ3804),'Форма 1'!$H3804*VLOOKUP('Форма 1'!$F3804,'Придельники с 2022'!$B$4:$X$28,'Форма 1'!AJ$8),"")</f>
        <v/>
      </c>
      <c r="T3804" s="87"/>
    </row>
    <row r="3805" spans="1:20">
      <c r="A3805" s="188">
        <f t="shared" si="263"/>
        <v>641</v>
      </c>
      <c r="B3805" s="189" t="s">
        <v>3664</v>
      </c>
      <c r="C3805" s="99">
        <f t="shared" si="264"/>
        <v>3071586.2209999999</v>
      </c>
      <c r="D3805" s="103" t="str">
        <f>IF(ISNUMBER('Форма 1'!U3805),'Форма 1'!$H3805*VLOOKUP('Форма 1'!$F3805,'Придельники с 2022'!$B$4:$X$28,'Форма 1'!U$8),"")</f>
        <v/>
      </c>
      <c r="E3805" s="103" t="str">
        <f>IF(ISNUMBER('Форма 1'!V3805),'Форма 1'!$H3805*VLOOKUP('Форма 1'!$F3805,'Придельники с 2022'!$B$4:$X$28,'Форма 1'!V$8),"")</f>
        <v/>
      </c>
      <c r="F3805" s="103" t="str">
        <f>IF(ISNUMBER('Форма 1'!W3805),'Форма 1'!$H3805*VLOOKUP('Форма 1'!$F3805,'Придельники с 2022'!$B$4:$X$28,'Форма 1'!W$8),"")</f>
        <v/>
      </c>
      <c r="G3805" s="103" t="str">
        <f>IF(ISNUMBER('Форма 1'!X3805),'Форма 1'!$H3805*VLOOKUP('Форма 1'!$F3805,'Придельники с 2022'!$B$4:$X$28,'Форма 1'!X$8),"")</f>
        <v/>
      </c>
      <c r="H3805" s="103" t="str">
        <f>IF(ISNUMBER('Форма 1'!Y3805),'Форма 1'!$H3805*VLOOKUP('Форма 1'!$F3805,'Придельники с 2022'!$B$4:$X$28,'Форма 1'!Y$8),"")</f>
        <v/>
      </c>
      <c r="I3805" s="103" t="str">
        <f>IF(ISNUMBER('Форма 1'!Z3805),'Форма 1'!$H3805*VLOOKUP('Форма 1'!$F3805,'Придельники с 2022'!$B$4:$X$28,'Форма 1'!Z$8),"")</f>
        <v/>
      </c>
      <c r="J3805" s="103" t="str">
        <f>IF(ISNUMBER('Форма 1'!AA3805),'Форма 1'!$H3805*VLOOKUP('Форма 1'!$F3805,'Придельники с 2022'!$B$4:$X$28,'Форма 1'!AA$8),"")</f>
        <v/>
      </c>
      <c r="K3805" s="90"/>
      <c r="L3805" s="87"/>
      <c r="M3805" s="103" t="str">
        <f>IF(ISNUMBER('Форма 1'!AD3805),'Форма 1'!$H3805*VLOOKUP('Форма 1'!$F3805,'Придельники с 2022'!$B$4:$X$28,'Форма 1'!AD$8),"")</f>
        <v/>
      </c>
      <c r="N3805" s="103" t="str">
        <f>IF(ISBLANK('Форма 1'!$AE3805),"",IF('Форма 1'!$AE3805=1,'Форма 1'!$H3805*VLOOKUP('Форма 1'!$F3805,'Придельники с 2022'!$B$4:$X$28,'Форма 1'!$AE$8,0),IF('Форма 1'!$AE3805=2,'Форма 1'!$H3805*VLOOKUP('Форма 1'!$F3805,'Придельники с 2022'!$B$4:$X$28,13,0),IF('Форма 1'!$AE3805=3,'Форма 1'!$H3805*VLOOKUP('Форма 1'!$F3805,'Придельники с 2022'!$B$4:$X$28,12,0)))))</f>
        <v/>
      </c>
      <c r="O3805" s="103">
        <f>IF(ISNUMBER('Форма 1'!AF3805),'Форма 1'!$H3805*VLOOKUP('Форма 1'!$F3805,'Придельники с 2022'!$B$4:$X$28,'Форма 1'!AF$8),"")</f>
        <v>3071586.2209999999</v>
      </c>
      <c r="P3805" s="87"/>
      <c r="Q3805" s="103" t="str">
        <f>IF(ISNUMBER('Форма 1'!AH3805),'Форма 1'!$H3805*VLOOKUP('Форма 1'!$F3805,'Придельники с 2022'!$B$4:$X$28,'Форма 1'!AH$8),"")</f>
        <v/>
      </c>
      <c r="R3805" s="103" t="str">
        <f>IF(ISNUMBER('Форма 1'!AI3805),'Форма 1'!$H3805*VLOOKUP('Форма 1'!$F3805,'Придельники с 2022'!$B$4:$X$28,'Форма 1'!AI$8),"")</f>
        <v/>
      </c>
      <c r="S3805" s="103" t="str">
        <f>IF(ISNUMBER('Форма 1'!AJ3805),'Форма 1'!$H3805*VLOOKUP('Форма 1'!$F3805,'Придельники с 2022'!$B$4:$X$28,'Форма 1'!AJ$8),"")</f>
        <v/>
      </c>
      <c r="T3805" s="87"/>
    </row>
    <row r="3806" spans="1:20">
      <c r="A3806" s="188">
        <f t="shared" ref="A3806:A3869" si="265">A3805+1</f>
        <v>642</v>
      </c>
      <c r="B3806" s="189" t="s">
        <v>3665</v>
      </c>
      <c r="C3806" s="99">
        <f t="shared" si="264"/>
        <v>23149894.208000001</v>
      </c>
      <c r="D3806" s="103" t="str">
        <f>IF(ISNUMBER('Форма 1'!U3806),'Форма 1'!$H3806*VLOOKUP('Форма 1'!$F3806,'Придельники с 2022'!$B$4:$X$28,'Форма 1'!U$8),"")</f>
        <v/>
      </c>
      <c r="E3806" s="103" t="str">
        <f>IF(ISNUMBER('Форма 1'!V3806),'Форма 1'!$H3806*VLOOKUP('Форма 1'!$F3806,'Придельники с 2022'!$B$4:$X$28,'Форма 1'!V$8),"")</f>
        <v/>
      </c>
      <c r="F3806" s="103" t="str">
        <f>IF(ISNUMBER('Форма 1'!W3806),'Форма 1'!$H3806*VLOOKUP('Форма 1'!$F3806,'Придельники с 2022'!$B$4:$X$28,'Форма 1'!W$8),"")</f>
        <v/>
      </c>
      <c r="G3806" s="103" t="str">
        <f>IF(ISNUMBER('Форма 1'!X3806),'Форма 1'!$H3806*VLOOKUP('Форма 1'!$F3806,'Придельники с 2022'!$B$4:$X$28,'Форма 1'!X$8),"")</f>
        <v/>
      </c>
      <c r="H3806" s="103" t="str">
        <f>IF(ISNUMBER('Форма 1'!Y3806),'Форма 1'!$H3806*VLOOKUP('Форма 1'!$F3806,'Придельники с 2022'!$B$4:$X$28,'Форма 1'!Y$8),"")</f>
        <v/>
      </c>
      <c r="I3806" s="103" t="str">
        <f>IF(ISNUMBER('Форма 1'!Z3806),'Форма 1'!$H3806*VLOOKUP('Форма 1'!$F3806,'Придельники с 2022'!$B$4:$X$28,'Форма 1'!Z$8),"")</f>
        <v/>
      </c>
      <c r="J3806" s="103" t="str">
        <f>IF(ISNUMBER('Форма 1'!AA3806),'Форма 1'!$H3806*VLOOKUP('Форма 1'!$F3806,'Придельники с 2022'!$B$4:$X$28,'Форма 1'!AA$8),"")</f>
        <v/>
      </c>
      <c r="K3806" s="90"/>
      <c r="L3806" s="87"/>
      <c r="M3806" s="103">
        <f>IF(ISNUMBER('Форма 1'!AD3806),'Форма 1'!$H3806*VLOOKUP('Форма 1'!$F3806,'Придельники с 2022'!$B$4:$X$28,'Форма 1'!AD$8),"")</f>
        <v>23149894.208000001</v>
      </c>
      <c r="N3806" s="103" t="str">
        <f>IF(ISBLANK('Форма 1'!$AE3806),"",IF('Форма 1'!$AE3806=1,'Форма 1'!$H3806*VLOOKUP('Форма 1'!$F3806,'Придельники с 2022'!$B$4:$X$28,'Форма 1'!$AE$8,0),IF('Форма 1'!$AE3806=2,'Форма 1'!$H3806*VLOOKUP('Форма 1'!$F3806,'Придельники с 2022'!$B$4:$X$28,13,0),IF('Форма 1'!$AE3806=3,'Форма 1'!$H3806*VLOOKUP('Форма 1'!$F3806,'Придельники с 2022'!$B$4:$X$28,12,0)))))</f>
        <v/>
      </c>
      <c r="O3806" s="103" t="str">
        <f>IF(ISNUMBER('Форма 1'!AF3806),'Форма 1'!$H3806*VLOOKUP('Форма 1'!$F3806,'Придельники с 2022'!$B$4:$X$28,'Форма 1'!AF$8),"")</f>
        <v/>
      </c>
      <c r="P3806" s="87"/>
      <c r="Q3806" s="103" t="str">
        <f>IF(ISNUMBER('Форма 1'!AH3806),'Форма 1'!$H3806*VLOOKUP('Форма 1'!$F3806,'Придельники с 2022'!$B$4:$X$28,'Форма 1'!AH$8),"")</f>
        <v/>
      </c>
      <c r="R3806" s="103" t="str">
        <f>IF(ISNUMBER('Форма 1'!AI3806),'Форма 1'!$H3806*VLOOKUP('Форма 1'!$F3806,'Придельники с 2022'!$B$4:$X$28,'Форма 1'!AI$8),"")</f>
        <v/>
      </c>
      <c r="S3806" s="103" t="str">
        <f>IF(ISNUMBER('Форма 1'!AJ3806),'Форма 1'!$H3806*VLOOKUP('Форма 1'!$F3806,'Придельники с 2022'!$B$4:$X$28,'Форма 1'!AJ$8),"")</f>
        <v/>
      </c>
      <c r="T3806" s="87"/>
    </row>
    <row r="3807" spans="1:20">
      <c r="A3807" s="188">
        <f t="shared" si="265"/>
        <v>643</v>
      </c>
      <c r="B3807" s="189" t="s">
        <v>3666</v>
      </c>
      <c r="C3807" s="99">
        <f t="shared" si="264"/>
        <v>21719125.904000003</v>
      </c>
      <c r="D3807" s="103" t="str">
        <f>IF(ISNUMBER('Форма 1'!U3807),'Форма 1'!$H3807*VLOOKUP('Форма 1'!$F3807,'Придельники с 2022'!$B$4:$X$28,'Форма 1'!U$8),"")</f>
        <v/>
      </c>
      <c r="E3807" s="103" t="str">
        <f>IF(ISNUMBER('Форма 1'!V3807),'Форма 1'!$H3807*VLOOKUP('Форма 1'!$F3807,'Придельники с 2022'!$B$4:$X$28,'Форма 1'!V$8),"")</f>
        <v/>
      </c>
      <c r="F3807" s="103" t="str">
        <f>IF(ISNUMBER('Форма 1'!W3807),'Форма 1'!$H3807*VLOOKUP('Форма 1'!$F3807,'Придельники с 2022'!$B$4:$X$28,'Форма 1'!W$8),"")</f>
        <v/>
      </c>
      <c r="G3807" s="103" t="str">
        <f>IF(ISNUMBER('Форма 1'!X3807),'Форма 1'!$H3807*VLOOKUP('Форма 1'!$F3807,'Придельники с 2022'!$B$4:$X$28,'Форма 1'!X$8),"")</f>
        <v/>
      </c>
      <c r="H3807" s="103" t="str">
        <f>IF(ISNUMBER('Форма 1'!Y3807),'Форма 1'!$H3807*VLOOKUP('Форма 1'!$F3807,'Придельники с 2022'!$B$4:$X$28,'Форма 1'!Y$8),"")</f>
        <v/>
      </c>
      <c r="I3807" s="103" t="str">
        <f>IF(ISNUMBER('Форма 1'!Z3807),'Форма 1'!$H3807*VLOOKUP('Форма 1'!$F3807,'Придельники с 2022'!$B$4:$X$28,'Форма 1'!Z$8),"")</f>
        <v/>
      </c>
      <c r="J3807" s="103" t="str">
        <f>IF(ISNUMBER('Форма 1'!AA3807),'Форма 1'!$H3807*VLOOKUP('Форма 1'!$F3807,'Придельники с 2022'!$B$4:$X$28,'Форма 1'!AA$8),"")</f>
        <v/>
      </c>
      <c r="K3807" s="90"/>
      <c r="L3807" s="87"/>
      <c r="M3807" s="103">
        <f>IF(ISNUMBER('Форма 1'!AD3807),'Форма 1'!$H3807*VLOOKUP('Форма 1'!$F3807,'Придельники с 2022'!$B$4:$X$28,'Форма 1'!AD$8),"")</f>
        <v>21719125.904000003</v>
      </c>
      <c r="N3807" s="103" t="str">
        <f>IF(ISBLANK('Форма 1'!$AE3807),"",IF('Форма 1'!$AE3807=1,'Форма 1'!$H3807*VLOOKUP('Форма 1'!$F3807,'Придельники с 2022'!$B$4:$X$28,'Форма 1'!$AE$8,0),IF('Форма 1'!$AE3807=2,'Форма 1'!$H3807*VLOOKUP('Форма 1'!$F3807,'Придельники с 2022'!$B$4:$X$28,13,0),IF('Форма 1'!$AE3807=3,'Форма 1'!$H3807*VLOOKUP('Форма 1'!$F3807,'Придельники с 2022'!$B$4:$X$28,12,0)))))</f>
        <v/>
      </c>
      <c r="O3807" s="103" t="str">
        <f>IF(ISNUMBER('Форма 1'!AF3807),'Форма 1'!$H3807*VLOOKUP('Форма 1'!$F3807,'Придельники с 2022'!$B$4:$X$28,'Форма 1'!AF$8),"")</f>
        <v/>
      </c>
      <c r="P3807" s="87"/>
      <c r="Q3807" s="103" t="str">
        <f>IF(ISNUMBER('Форма 1'!AH3807),'Форма 1'!$H3807*VLOOKUP('Форма 1'!$F3807,'Придельники с 2022'!$B$4:$X$28,'Форма 1'!AH$8),"")</f>
        <v/>
      </c>
      <c r="R3807" s="103" t="str">
        <f>IF(ISNUMBER('Форма 1'!AI3807),'Форма 1'!$H3807*VLOOKUP('Форма 1'!$F3807,'Придельники с 2022'!$B$4:$X$28,'Форма 1'!AI$8),"")</f>
        <v/>
      </c>
      <c r="S3807" s="103" t="str">
        <f>IF(ISNUMBER('Форма 1'!AJ3807),'Форма 1'!$H3807*VLOOKUP('Форма 1'!$F3807,'Придельники с 2022'!$B$4:$X$28,'Форма 1'!AJ$8),"")</f>
        <v/>
      </c>
      <c r="T3807" s="87"/>
    </row>
    <row r="3808" spans="1:20">
      <c r="A3808" s="188">
        <f t="shared" si="265"/>
        <v>644</v>
      </c>
      <c r="B3808" s="189" t="s">
        <v>3667</v>
      </c>
      <c r="C3808" s="99">
        <f t="shared" si="264"/>
        <v>16237441.360000001</v>
      </c>
      <c r="D3808" s="103" t="str">
        <f>IF(ISNUMBER('Форма 1'!U3808),'Форма 1'!$H3808*VLOOKUP('Форма 1'!$F3808,'Придельники с 2022'!$B$4:$X$28,'Форма 1'!U$8),"")</f>
        <v/>
      </c>
      <c r="E3808" s="103" t="str">
        <f>IF(ISNUMBER('Форма 1'!V3808),'Форма 1'!$H3808*VLOOKUP('Форма 1'!$F3808,'Придельники с 2022'!$B$4:$X$28,'Форма 1'!V$8),"")</f>
        <v/>
      </c>
      <c r="F3808" s="103" t="str">
        <f>IF(ISNUMBER('Форма 1'!W3808),'Форма 1'!$H3808*VLOOKUP('Форма 1'!$F3808,'Придельники с 2022'!$B$4:$X$28,'Форма 1'!W$8),"")</f>
        <v/>
      </c>
      <c r="G3808" s="103" t="str">
        <f>IF(ISNUMBER('Форма 1'!X3808),'Форма 1'!$H3808*VLOOKUP('Форма 1'!$F3808,'Придельники с 2022'!$B$4:$X$28,'Форма 1'!X$8),"")</f>
        <v/>
      </c>
      <c r="H3808" s="103" t="str">
        <f>IF(ISNUMBER('Форма 1'!Y3808),'Форма 1'!$H3808*VLOOKUP('Форма 1'!$F3808,'Придельники с 2022'!$B$4:$X$28,'Форма 1'!Y$8),"")</f>
        <v/>
      </c>
      <c r="I3808" s="103" t="str">
        <f>IF(ISNUMBER('Форма 1'!Z3808),'Форма 1'!$H3808*VLOOKUP('Форма 1'!$F3808,'Придельники с 2022'!$B$4:$X$28,'Форма 1'!Z$8),"")</f>
        <v/>
      </c>
      <c r="J3808" s="103" t="str">
        <f>IF(ISNUMBER('Форма 1'!AA3808),'Форма 1'!$H3808*VLOOKUP('Форма 1'!$F3808,'Придельники с 2022'!$B$4:$X$28,'Форма 1'!AA$8),"")</f>
        <v/>
      </c>
      <c r="K3808" s="90"/>
      <c r="L3808" s="87"/>
      <c r="M3808" s="103">
        <f>IF(ISNUMBER('Форма 1'!AD3808),'Форма 1'!$H3808*VLOOKUP('Форма 1'!$F3808,'Придельники с 2022'!$B$4:$X$28,'Форма 1'!AD$8),"")</f>
        <v>16237441.360000001</v>
      </c>
      <c r="N3808" s="103" t="str">
        <f>IF(ISBLANK('Форма 1'!$AE3808),"",IF('Форма 1'!$AE3808=1,'Форма 1'!$H3808*VLOOKUP('Форма 1'!$F3808,'Придельники с 2022'!$B$4:$X$28,'Форма 1'!$AE$8,0),IF('Форма 1'!$AE3808=2,'Форма 1'!$H3808*VLOOKUP('Форма 1'!$F3808,'Придельники с 2022'!$B$4:$X$28,13,0),IF('Форма 1'!$AE3808=3,'Форма 1'!$H3808*VLOOKUP('Форма 1'!$F3808,'Придельники с 2022'!$B$4:$X$28,12,0)))))</f>
        <v/>
      </c>
      <c r="O3808" s="103" t="str">
        <f>IF(ISNUMBER('Форма 1'!AF3808),'Форма 1'!$H3808*VLOOKUP('Форма 1'!$F3808,'Придельники с 2022'!$B$4:$X$28,'Форма 1'!AF$8),"")</f>
        <v/>
      </c>
      <c r="P3808" s="87"/>
      <c r="Q3808" s="103" t="str">
        <f>IF(ISNUMBER('Форма 1'!AH3808),'Форма 1'!$H3808*VLOOKUP('Форма 1'!$F3808,'Придельники с 2022'!$B$4:$X$28,'Форма 1'!AH$8),"")</f>
        <v/>
      </c>
      <c r="R3808" s="103" t="str">
        <f>IF(ISNUMBER('Форма 1'!AI3808),'Форма 1'!$H3808*VLOOKUP('Форма 1'!$F3808,'Придельники с 2022'!$B$4:$X$28,'Форма 1'!AI$8),"")</f>
        <v/>
      </c>
      <c r="S3808" s="103" t="str">
        <f>IF(ISNUMBER('Форма 1'!AJ3808),'Форма 1'!$H3808*VLOOKUP('Форма 1'!$F3808,'Придельники с 2022'!$B$4:$X$28,'Форма 1'!AJ$8),"")</f>
        <v/>
      </c>
      <c r="T3808" s="87"/>
    </row>
    <row r="3809" spans="1:20">
      <c r="A3809" s="188">
        <f t="shared" si="265"/>
        <v>645</v>
      </c>
      <c r="B3809" s="189" t="s">
        <v>3668</v>
      </c>
      <c r="C3809" s="99">
        <f t="shared" si="264"/>
        <v>11905955.824000001</v>
      </c>
      <c r="D3809" s="103" t="str">
        <f>IF(ISNUMBER('Форма 1'!U3809),'Форма 1'!$H3809*VLOOKUP('Форма 1'!$F3809,'Придельники с 2022'!$B$4:$X$28,'Форма 1'!U$8),"")</f>
        <v/>
      </c>
      <c r="E3809" s="103" t="str">
        <f>IF(ISNUMBER('Форма 1'!V3809),'Форма 1'!$H3809*VLOOKUP('Форма 1'!$F3809,'Придельники с 2022'!$B$4:$X$28,'Форма 1'!V$8),"")</f>
        <v/>
      </c>
      <c r="F3809" s="103" t="str">
        <f>IF(ISNUMBER('Форма 1'!W3809),'Форма 1'!$H3809*VLOOKUP('Форма 1'!$F3809,'Придельники с 2022'!$B$4:$X$28,'Форма 1'!W$8),"")</f>
        <v/>
      </c>
      <c r="G3809" s="103" t="str">
        <f>IF(ISNUMBER('Форма 1'!X3809),'Форма 1'!$H3809*VLOOKUP('Форма 1'!$F3809,'Придельники с 2022'!$B$4:$X$28,'Форма 1'!X$8),"")</f>
        <v/>
      </c>
      <c r="H3809" s="103" t="str">
        <f>IF(ISNUMBER('Форма 1'!Y3809),'Форма 1'!$H3809*VLOOKUP('Форма 1'!$F3809,'Придельники с 2022'!$B$4:$X$28,'Форма 1'!Y$8),"")</f>
        <v/>
      </c>
      <c r="I3809" s="103" t="str">
        <f>IF(ISNUMBER('Форма 1'!Z3809),'Форма 1'!$H3809*VLOOKUP('Форма 1'!$F3809,'Придельники с 2022'!$B$4:$X$28,'Форма 1'!Z$8),"")</f>
        <v/>
      </c>
      <c r="J3809" s="103" t="str">
        <f>IF(ISNUMBER('Форма 1'!AA3809),'Форма 1'!$H3809*VLOOKUP('Форма 1'!$F3809,'Придельники с 2022'!$B$4:$X$28,'Форма 1'!AA$8),"")</f>
        <v/>
      </c>
      <c r="K3809" s="90"/>
      <c r="L3809" s="87"/>
      <c r="M3809" s="103">
        <f>IF(ISNUMBER('Форма 1'!AD3809),'Форма 1'!$H3809*VLOOKUP('Форма 1'!$F3809,'Придельники с 2022'!$B$4:$X$28,'Форма 1'!AD$8),"")</f>
        <v>11905955.824000001</v>
      </c>
      <c r="N3809" s="103" t="str">
        <f>IF(ISBLANK('Форма 1'!$AE3809),"",IF('Форма 1'!$AE3809=1,'Форма 1'!$H3809*VLOOKUP('Форма 1'!$F3809,'Придельники с 2022'!$B$4:$X$28,'Форма 1'!$AE$8,0),IF('Форма 1'!$AE3809=2,'Форма 1'!$H3809*VLOOKUP('Форма 1'!$F3809,'Придельники с 2022'!$B$4:$X$28,13,0),IF('Форма 1'!$AE3809=3,'Форма 1'!$H3809*VLOOKUP('Форма 1'!$F3809,'Придельники с 2022'!$B$4:$X$28,12,0)))))</f>
        <v/>
      </c>
      <c r="O3809" s="103" t="str">
        <f>IF(ISNUMBER('Форма 1'!AF3809),'Форма 1'!$H3809*VLOOKUP('Форма 1'!$F3809,'Придельники с 2022'!$B$4:$X$28,'Форма 1'!AF$8),"")</f>
        <v/>
      </c>
      <c r="P3809" s="87"/>
      <c r="Q3809" s="103" t="str">
        <f>IF(ISNUMBER('Форма 1'!AH3809),'Форма 1'!$H3809*VLOOKUP('Форма 1'!$F3809,'Придельники с 2022'!$B$4:$X$28,'Форма 1'!AH$8),"")</f>
        <v/>
      </c>
      <c r="R3809" s="103" t="str">
        <f>IF(ISNUMBER('Форма 1'!AI3809),'Форма 1'!$H3809*VLOOKUP('Форма 1'!$F3809,'Придельники с 2022'!$B$4:$X$28,'Форма 1'!AI$8),"")</f>
        <v/>
      </c>
      <c r="S3809" s="103" t="str">
        <f>IF(ISNUMBER('Форма 1'!AJ3809),'Форма 1'!$H3809*VLOOKUP('Форма 1'!$F3809,'Придельники с 2022'!$B$4:$X$28,'Форма 1'!AJ$8),"")</f>
        <v/>
      </c>
      <c r="T3809" s="87"/>
    </row>
    <row r="3810" spans="1:20">
      <c r="A3810" s="188">
        <f t="shared" si="265"/>
        <v>646</v>
      </c>
      <c r="B3810" s="189" t="s">
        <v>3669</v>
      </c>
      <c r="C3810" s="99">
        <f t="shared" si="264"/>
        <v>29645720.327999998</v>
      </c>
      <c r="D3810" s="103" t="str">
        <f>IF(ISNUMBER('Форма 1'!U3810),'Форма 1'!$H3810*VLOOKUP('Форма 1'!$F3810,'Придельники с 2022'!$B$4:$X$28,'Форма 1'!U$8),"")</f>
        <v/>
      </c>
      <c r="E3810" s="103" t="str">
        <f>IF(ISNUMBER('Форма 1'!V3810),'Форма 1'!$H3810*VLOOKUP('Форма 1'!$F3810,'Придельники с 2022'!$B$4:$X$28,'Форма 1'!V$8),"")</f>
        <v/>
      </c>
      <c r="F3810" s="103" t="str">
        <f>IF(ISNUMBER('Форма 1'!W3810),'Форма 1'!$H3810*VLOOKUP('Форма 1'!$F3810,'Придельники с 2022'!$B$4:$X$28,'Форма 1'!W$8),"")</f>
        <v/>
      </c>
      <c r="G3810" s="103" t="str">
        <f>IF(ISNUMBER('Форма 1'!X3810),'Форма 1'!$H3810*VLOOKUP('Форма 1'!$F3810,'Придельники с 2022'!$B$4:$X$28,'Форма 1'!X$8),"")</f>
        <v/>
      </c>
      <c r="H3810" s="103" t="str">
        <f>IF(ISNUMBER('Форма 1'!Y3810),'Форма 1'!$H3810*VLOOKUP('Форма 1'!$F3810,'Придельники с 2022'!$B$4:$X$28,'Форма 1'!Y$8),"")</f>
        <v/>
      </c>
      <c r="I3810" s="103" t="str">
        <f>IF(ISNUMBER('Форма 1'!Z3810),'Форма 1'!$H3810*VLOOKUP('Форма 1'!$F3810,'Придельники с 2022'!$B$4:$X$28,'Форма 1'!Z$8),"")</f>
        <v/>
      </c>
      <c r="J3810" s="103" t="str">
        <f>IF(ISNUMBER('Форма 1'!AA3810),'Форма 1'!$H3810*VLOOKUP('Форма 1'!$F3810,'Придельники с 2022'!$B$4:$X$28,'Форма 1'!AA$8),"")</f>
        <v/>
      </c>
      <c r="K3810" s="90"/>
      <c r="L3810" s="87"/>
      <c r="M3810" s="103" t="str">
        <f>IF(ISNUMBER('Форма 1'!AD3810),'Форма 1'!$H3810*VLOOKUP('Форма 1'!$F3810,'Придельники с 2022'!$B$4:$X$28,'Форма 1'!AD$8),"")</f>
        <v/>
      </c>
      <c r="N3810" s="103">
        <f>IF(ISBLANK('Форма 1'!$AE3810),"",IF('Форма 1'!$AE3810=1,'Форма 1'!$H3810*VLOOKUP('Форма 1'!$F3810,'Придельники с 2022'!$B$4:$X$28,'Форма 1'!$AE$8,0),IF('Форма 1'!$AE3810=2,'Форма 1'!$H3810*VLOOKUP('Форма 1'!$F3810,'Придельники с 2022'!$B$4:$X$28,13,0),IF('Форма 1'!$AE3810=3,'Форма 1'!$H3810*VLOOKUP('Форма 1'!$F3810,'Придельники с 2022'!$B$4:$X$28,12,0)))))</f>
        <v>25399989.663999997</v>
      </c>
      <c r="O3810" s="103">
        <f>IF(ISNUMBER('Форма 1'!AF3810),'Форма 1'!$H3810*VLOOKUP('Форма 1'!$F3810,'Придельники с 2022'!$B$4:$X$28,'Форма 1'!AF$8),"")</f>
        <v>4245730.6639999999</v>
      </c>
      <c r="P3810" s="87"/>
      <c r="Q3810" s="103" t="str">
        <f>IF(ISNUMBER('Форма 1'!AH3810),'Форма 1'!$H3810*VLOOKUP('Форма 1'!$F3810,'Придельники с 2022'!$B$4:$X$28,'Форма 1'!AH$8),"")</f>
        <v/>
      </c>
      <c r="R3810" s="103" t="str">
        <f>IF(ISNUMBER('Форма 1'!AI3810),'Форма 1'!$H3810*VLOOKUP('Форма 1'!$F3810,'Придельники с 2022'!$B$4:$X$28,'Форма 1'!AI$8),"")</f>
        <v/>
      </c>
      <c r="S3810" s="103" t="str">
        <f>IF(ISNUMBER('Форма 1'!AJ3810),'Форма 1'!$H3810*VLOOKUP('Форма 1'!$F3810,'Придельники с 2022'!$B$4:$X$28,'Форма 1'!AJ$8),"")</f>
        <v/>
      </c>
      <c r="T3810" s="87"/>
    </row>
    <row r="3811" spans="1:20">
      <c r="A3811" s="188">
        <f t="shared" si="265"/>
        <v>647</v>
      </c>
      <c r="B3811" s="189" t="s">
        <v>3670</v>
      </c>
      <c r="C3811" s="99">
        <f t="shared" si="264"/>
        <v>16671053.52</v>
      </c>
      <c r="D3811" s="103" t="str">
        <f>IF(ISNUMBER('Форма 1'!U3811),'Форма 1'!$H3811*VLOOKUP('Форма 1'!$F3811,'Придельники с 2022'!$B$4:$X$28,'Форма 1'!U$8),"")</f>
        <v/>
      </c>
      <c r="E3811" s="103" t="str">
        <f>IF(ISNUMBER('Форма 1'!V3811),'Форма 1'!$H3811*VLOOKUP('Форма 1'!$F3811,'Придельники с 2022'!$B$4:$X$28,'Форма 1'!V$8),"")</f>
        <v/>
      </c>
      <c r="F3811" s="103" t="str">
        <f>IF(ISNUMBER('Форма 1'!W3811),'Форма 1'!$H3811*VLOOKUP('Форма 1'!$F3811,'Придельники с 2022'!$B$4:$X$28,'Форма 1'!W$8),"")</f>
        <v/>
      </c>
      <c r="G3811" s="103" t="str">
        <f>IF(ISNUMBER('Форма 1'!X3811),'Форма 1'!$H3811*VLOOKUP('Форма 1'!$F3811,'Придельники с 2022'!$B$4:$X$28,'Форма 1'!X$8),"")</f>
        <v/>
      </c>
      <c r="H3811" s="103" t="str">
        <f>IF(ISNUMBER('Форма 1'!Y3811),'Форма 1'!$H3811*VLOOKUP('Форма 1'!$F3811,'Придельники с 2022'!$B$4:$X$28,'Форма 1'!Y$8),"")</f>
        <v/>
      </c>
      <c r="I3811" s="103" t="str">
        <f>IF(ISNUMBER('Форма 1'!Z3811),'Форма 1'!$H3811*VLOOKUP('Форма 1'!$F3811,'Придельники с 2022'!$B$4:$X$28,'Форма 1'!Z$8),"")</f>
        <v/>
      </c>
      <c r="J3811" s="103" t="str">
        <f>IF(ISNUMBER('Форма 1'!AA3811),'Форма 1'!$H3811*VLOOKUP('Форма 1'!$F3811,'Придельники с 2022'!$B$4:$X$28,'Форма 1'!AA$8),"")</f>
        <v/>
      </c>
      <c r="K3811" s="90">
        <v>6</v>
      </c>
      <c r="L3811" s="87">
        <f>2778508.92*K3811</f>
        <v>16671053.52</v>
      </c>
      <c r="M3811" s="103" t="str">
        <f>IF(ISNUMBER('Форма 1'!AD3811),'Форма 1'!$H3811*VLOOKUP('Форма 1'!$F3811,'Придельники с 2022'!$B$4:$X$28,'Форма 1'!AD$8),"")</f>
        <v/>
      </c>
      <c r="N3811" s="103" t="str">
        <f>IF(ISBLANK('Форма 1'!$AE3811),"",IF('Форма 1'!$AE3811=1,'Форма 1'!$H3811*VLOOKUP('Форма 1'!$F3811,'Придельники с 2022'!$B$4:$X$28,'Форма 1'!$AE$8,0),IF('Форма 1'!$AE3811=2,'Форма 1'!$H3811*VLOOKUP('Форма 1'!$F3811,'Придельники с 2022'!$B$4:$X$28,13,0),IF('Форма 1'!$AE3811=3,'Форма 1'!$H3811*VLOOKUP('Форма 1'!$F3811,'Придельники с 2022'!$B$4:$X$28,12,0)))))</f>
        <v/>
      </c>
      <c r="O3811" s="103" t="str">
        <f>IF(ISNUMBER('Форма 1'!AF3811),'Форма 1'!$H3811*VLOOKUP('Форма 1'!$F3811,'Придельники с 2022'!$B$4:$X$28,'Форма 1'!AF$8),"")</f>
        <v/>
      </c>
      <c r="P3811" s="87"/>
      <c r="Q3811" s="103" t="str">
        <f>IF(ISNUMBER('Форма 1'!AH3811),'Форма 1'!$H3811*VLOOKUP('Форма 1'!$F3811,'Придельники с 2022'!$B$4:$X$28,'Форма 1'!AH$8),"")</f>
        <v/>
      </c>
      <c r="R3811" s="103" t="str">
        <f>IF(ISNUMBER('Форма 1'!AI3811),'Форма 1'!$H3811*VLOOKUP('Форма 1'!$F3811,'Придельники с 2022'!$B$4:$X$28,'Форма 1'!AI$8),"")</f>
        <v/>
      </c>
      <c r="S3811" s="103" t="str">
        <f>IF(ISNUMBER('Форма 1'!AJ3811),'Форма 1'!$H3811*VLOOKUP('Форма 1'!$F3811,'Придельники с 2022'!$B$4:$X$28,'Форма 1'!AJ$8),"")</f>
        <v/>
      </c>
      <c r="T3811" s="87"/>
    </row>
    <row r="3812" spans="1:20">
      <c r="A3812" s="188">
        <f t="shared" si="265"/>
        <v>648</v>
      </c>
      <c r="B3812" s="189" t="s">
        <v>3671</v>
      </c>
      <c r="C3812" s="99">
        <f t="shared" si="264"/>
        <v>18718816.194000002</v>
      </c>
      <c r="D3812" s="103" t="str">
        <f>IF(ISNUMBER('Форма 1'!U3812),'Форма 1'!$H3812*VLOOKUP('Форма 1'!$F3812,'Придельники с 2022'!$B$4:$X$28,'Форма 1'!U$8),"")</f>
        <v/>
      </c>
      <c r="E3812" s="103" t="str">
        <f>IF(ISNUMBER('Форма 1'!V3812),'Форма 1'!$H3812*VLOOKUP('Форма 1'!$F3812,'Придельники с 2022'!$B$4:$X$28,'Форма 1'!V$8),"")</f>
        <v/>
      </c>
      <c r="F3812" s="103" t="str">
        <f>IF(ISNUMBER('Форма 1'!W3812),'Форма 1'!$H3812*VLOOKUP('Форма 1'!$F3812,'Придельники с 2022'!$B$4:$X$28,'Форма 1'!W$8),"")</f>
        <v/>
      </c>
      <c r="G3812" s="103" t="str">
        <f>IF(ISNUMBER('Форма 1'!X3812),'Форма 1'!$H3812*VLOOKUP('Форма 1'!$F3812,'Придельники с 2022'!$B$4:$X$28,'Форма 1'!X$8),"")</f>
        <v/>
      </c>
      <c r="H3812" s="103" t="str">
        <f>IF(ISNUMBER('Форма 1'!Y3812),'Форма 1'!$H3812*VLOOKUP('Форма 1'!$F3812,'Придельники с 2022'!$B$4:$X$28,'Форма 1'!Y$8),"")</f>
        <v/>
      </c>
      <c r="I3812" s="103" t="str">
        <f>IF(ISNUMBER('Форма 1'!Z3812),'Форма 1'!$H3812*VLOOKUP('Форма 1'!$F3812,'Придельники с 2022'!$B$4:$X$28,'Форма 1'!Z$8),"")</f>
        <v/>
      </c>
      <c r="J3812" s="103" t="str">
        <f>IF(ISNUMBER('Форма 1'!AA3812),'Форма 1'!$H3812*VLOOKUP('Форма 1'!$F3812,'Придельники с 2022'!$B$4:$X$28,'Форма 1'!AA$8),"")</f>
        <v/>
      </c>
      <c r="K3812" s="90"/>
      <c r="L3812" s="87"/>
      <c r="M3812" s="103">
        <f>IF(ISNUMBER('Форма 1'!AD3812),'Форма 1'!$H3812*VLOOKUP('Форма 1'!$F3812,'Придельники с 2022'!$B$4:$X$28,'Форма 1'!AD$8),"")</f>
        <v>6325529.8990000002</v>
      </c>
      <c r="N3812" s="103">
        <f>IF(ISBLANK('Форма 1'!$AE3812),"",IF('Форма 1'!$AE3812=1,'Форма 1'!$H3812*VLOOKUP('Форма 1'!$F3812,'Придельники с 2022'!$B$4:$X$28,'Форма 1'!$AE$8,0),IF('Форма 1'!$AE3812=2,'Форма 1'!$H3812*VLOOKUP('Форма 1'!$F3812,'Придельники с 2022'!$B$4:$X$28,13,0),IF('Форма 1'!$AE3812=3,'Форма 1'!$H3812*VLOOKUP('Форма 1'!$F3812,'Придельники с 2022'!$B$4:$X$28,12,0)))))</f>
        <v>10908037.4</v>
      </c>
      <c r="O3812" s="103">
        <f>IF(ISNUMBER('Форма 1'!AF3812),'Форма 1'!$H3812*VLOOKUP('Форма 1'!$F3812,'Придельники с 2022'!$B$4:$X$28,'Форма 1'!AF$8),"")</f>
        <v>1485248.895</v>
      </c>
      <c r="P3812" s="87"/>
      <c r="Q3812" s="103" t="str">
        <f>IF(ISNUMBER('Форма 1'!AH3812),'Форма 1'!$H3812*VLOOKUP('Форма 1'!$F3812,'Придельники с 2022'!$B$4:$X$28,'Форма 1'!AH$8),"")</f>
        <v/>
      </c>
      <c r="R3812" s="103" t="str">
        <f>IF(ISNUMBER('Форма 1'!AI3812),'Форма 1'!$H3812*VLOOKUP('Форма 1'!$F3812,'Придельники с 2022'!$B$4:$X$28,'Форма 1'!AI$8),"")</f>
        <v/>
      </c>
      <c r="S3812" s="103" t="str">
        <f>IF(ISNUMBER('Форма 1'!AJ3812),'Форма 1'!$H3812*VLOOKUP('Форма 1'!$F3812,'Придельники с 2022'!$B$4:$X$28,'Форма 1'!AJ$8),"")</f>
        <v/>
      </c>
      <c r="T3812" s="87"/>
    </row>
    <row r="3813" spans="1:20">
      <c r="A3813" s="188">
        <f t="shared" si="265"/>
        <v>649</v>
      </c>
      <c r="B3813" s="189" t="s">
        <v>3672</v>
      </c>
      <c r="C3813" s="99">
        <f t="shared" si="264"/>
        <v>13167824.811999999</v>
      </c>
      <c r="D3813" s="103" t="str">
        <f>IF(ISNUMBER('Форма 1'!U3813),'Форма 1'!$H3813*VLOOKUP('Форма 1'!$F3813,'Придельники с 2022'!$B$4:$X$28,'Форма 1'!U$8),"")</f>
        <v/>
      </c>
      <c r="E3813" s="103">
        <f>IF(ISNUMBER('Форма 1'!V3813),'Форма 1'!$H3813*VLOOKUP('Форма 1'!$F3813,'Придельники с 2022'!$B$4:$X$28,'Форма 1'!V$8),"")</f>
        <v>13167824.811999999</v>
      </c>
      <c r="F3813" s="103" t="str">
        <f>IF(ISNUMBER('Форма 1'!W3813),'Форма 1'!$H3813*VLOOKUP('Форма 1'!$F3813,'Придельники с 2022'!$B$4:$X$28,'Форма 1'!W$8),"")</f>
        <v/>
      </c>
      <c r="G3813" s="103" t="str">
        <f>IF(ISNUMBER('Форма 1'!X3813),'Форма 1'!$H3813*VLOOKUP('Форма 1'!$F3813,'Придельники с 2022'!$B$4:$X$28,'Форма 1'!X$8),"")</f>
        <v/>
      </c>
      <c r="H3813" s="103" t="str">
        <f>IF(ISNUMBER('Форма 1'!Y3813),'Форма 1'!$H3813*VLOOKUP('Форма 1'!$F3813,'Придельники с 2022'!$B$4:$X$28,'Форма 1'!Y$8),"")</f>
        <v/>
      </c>
      <c r="I3813" s="103" t="str">
        <f>IF(ISNUMBER('Форма 1'!Z3813),'Форма 1'!$H3813*VLOOKUP('Форма 1'!$F3813,'Придельники с 2022'!$B$4:$X$28,'Форма 1'!Z$8),"")</f>
        <v/>
      </c>
      <c r="J3813" s="103" t="str">
        <f>IF(ISNUMBER('Форма 1'!AA3813),'Форма 1'!$H3813*VLOOKUP('Форма 1'!$F3813,'Придельники с 2022'!$B$4:$X$28,'Форма 1'!AA$8),"")</f>
        <v/>
      </c>
      <c r="K3813" s="90"/>
      <c r="L3813" s="87"/>
      <c r="M3813" s="103" t="str">
        <f>IF(ISNUMBER('Форма 1'!AD3813),'Форма 1'!$H3813*VLOOKUP('Форма 1'!$F3813,'Придельники с 2022'!$B$4:$X$28,'Форма 1'!AD$8),"")</f>
        <v/>
      </c>
      <c r="N3813" s="103" t="str">
        <f>IF(ISBLANK('Форма 1'!$AE3813),"",IF('Форма 1'!$AE3813=1,'Форма 1'!$H3813*VLOOKUP('Форма 1'!$F3813,'Придельники с 2022'!$B$4:$X$28,'Форма 1'!$AE$8,0),IF('Форма 1'!$AE3813=2,'Форма 1'!$H3813*VLOOKUP('Форма 1'!$F3813,'Придельники с 2022'!$B$4:$X$28,13,0),IF('Форма 1'!$AE3813=3,'Форма 1'!$H3813*VLOOKUP('Форма 1'!$F3813,'Придельники с 2022'!$B$4:$X$28,12,0)))))</f>
        <v/>
      </c>
      <c r="O3813" s="103" t="str">
        <f>IF(ISNUMBER('Форма 1'!AF3813),'Форма 1'!$H3813*VLOOKUP('Форма 1'!$F3813,'Придельники с 2022'!$B$4:$X$28,'Форма 1'!AF$8),"")</f>
        <v/>
      </c>
      <c r="P3813" s="87"/>
      <c r="Q3813" s="103" t="str">
        <f>IF(ISNUMBER('Форма 1'!AH3813),'Форма 1'!$H3813*VLOOKUP('Форма 1'!$F3813,'Придельники с 2022'!$B$4:$X$28,'Форма 1'!AH$8),"")</f>
        <v/>
      </c>
      <c r="R3813" s="103" t="str">
        <f>IF(ISNUMBER('Форма 1'!AI3813),'Форма 1'!$H3813*VLOOKUP('Форма 1'!$F3813,'Придельники с 2022'!$B$4:$X$28,'Форма 1'!AI$8),"")</f>
        <v/>
      </c>
      <c r="S3813" s="103" t="str">
        <f>IF(ISNUMBER('Форма 1'!AJ3813),'Форма 1'!$H3813*VLOOKUP('Форма 1'!$F3813,'Придельники с 2022'!$B$4:$X$28,'Форма 1'!AJ$8),"")</f>
        <v/>
      </c>
      <c r="T3813" s="87"/>
    </row>
    <row r="3814" spans="1:20">
      <c r="A3814" s="188">
        <f t="shared" si="265"/>
        <v>650</v>
      </c>
      <c r="B3814" s="189" t="s">
        <v>3673</v>
      </c>
      <c r="C3814" s="99">
        <f t="shared" si="264"/>
        <v>2778508.92</v>
      </c>
      <c r="D3814" s="103" t="str">
        <f>IF(ISNUMBER('Форма 1'!U3814),'Форма 1'!$H3814*VLOOKUP('Форма 1'!$F3814,'Придельники с 2022'!$B$4:$X$28,'Форма 1'!U$8),"")</f>
        <v/>
      </c>
      <c r="E3814" s="103" t="str">
        <f>IF(ISNUMBER('Форма 1'!V3814),'Форма 1'!$H3814*VLOOKUP('Форма 1'!$F3814,'Придельники с 2022'!$B$4:$X$28,'Форма 1'!V$8),"")</f>
        <v/>
      </c>
      <c r="F3814" s="103" t="str">
        <f>IF(ISNUMBER('Форма 1'!W3814),'Форма 1'!$H3814*VLOOKUP('Форма 1'!$F3814,'Придельники с 2022'!$B$4:$X$28,'Форма 1'!W$8),"")</f>
        <v/>
      </c>
      <c r="G3814" s="103" t="str">
        <f>IF(ISNUMBER('Форма 1'!X3814),'Форма 1'!$H3814*VLOOKUP('Форма 1'!$F3814,'Придельники с 2022'!$B$4:$X$28,'Форма 1'!X$8),"")</f>
        <v/>
      </c>
      <c r="H3814" s="103" t="str">
        <f>IF(ISNUMBER('Форма 1'!Y3814),'Форма 1'!$H3814*VLOOKUP('Форма 1'!$F3814,'Придельники с 2022'!$B$4:$X$28,'Форма 1'!Y$8),"")</f>
        <v/>
      </c>
      <c r="I3814" s="103" t="str">
        <f>IF(ISNUMBER('Форма 1'!Z3814),'Форма 1'!$H3814*VLOOKUP('Форма 1'!$F3814,'Придельники с 2022'!$B$4:$X$28,'Форма 1'!Z$8),"")</f>
        <v/>
      </c>
      <c r="J3814" s="103" t="str">
        <f>IF(ISNUMBER('Форма 1'!AA3814),'Форма 1'!$H3814*VLOOKUP('Форма 1'!$F3814,'Придельники с 2022'!$B$4:$X$28,'Форма 1'!AA$8),"")</f>
        <v/>
      </c>
      <c r="K3814" s="90">
        <v>1</v>
      </c>
      <c r="L3814" s="87">
        <f>2778508.92*K3814</f>
        <v>2778508.92</v>
      </c>
      <c r="M3814" s="103" t="str">
        <f>IF(ISNUMBER('Форма 1'!AD3814),'Форма 1'!$H3814*VLOOKUP('Форма 1'!$F3814,'Придельники с 2022'!$B$4:$X$28,'Форма 1'!AD$8),"")</f>
        <v/>
      </c>
      <c r="N3814" s="103" t="str">
        <f>IF(ISBLANK('Форма 1'!$AE3814),"",IF('Форма 1'!$AE3814=1,'Форма 1'!$H3814*VLOOKUP('Форма 1'!$F3814,'Придельники с 2022'!$B$4:$X$28,'Форма 1'!$AE$8,0),IF('Форма 1'!$AE3814=2,'Форма 1'!$H3814*VLOOKUP('Форма 1'!$F3814,'Придельники с 2022'!$B$4:$X$28,13,0),IF('Форма 1'!$AE3814=3,'Форма 1'!$H3814*VLOOKUP('Форма 1'!$F3814,'Придельники с 2022'!$B$4:$X$28,12,0)))))</f>
        <v/>
      </c>
      <c r="O3814" s="103" t="str">
        <f>IF(ISNUMBER('Форма 1'!AF3814),'Форма 1'!$H3814*VLOOKUP('Форма 1'!$F3814,'Придельники с 2022'!$B$4:$X$28,'Форма 1'!AF$8),"")</f>
        <v/>
      </c>
      <c r="P3814" s="87"/>
      <c r="Q3814" s="103" t="str">
        <f>IF(ISNUMBER('Форма 1'!AH3814),'Форма 1'!$H3814*VLOOKUP('Форма 1'!$F3814,'Придельники с 2022'!$B$4:$X$28,'Форма 1'!AH$8),"")</f>
        <v/>
      </c>
      <c r="R3814" s="103" t="str">
        <f>IF(ISNUMBER('Форма 1'!AI3814),'Форма 1'!$H3814*VLOOKUP('Форма 1'!$F3814,'Придельники с 2022'!$B$4:$X$28,'Форма 1'!AI$8),"")</f>
        <v/>
      </c>
      <c r="S3814" s="103" t="str">
        <f>IF(ISNUMBER('Форма 1'!AJ3814),'Форма 1'!$H3814*VLOOKUP('Форма 1'!$F3814,'Придельники с 2022'!$B$4:$X$28,'Форма 1'!AJ$8),"")</f>
        <v/>
      </c>
      <c r="T3814" s="87"/>
    </row>
    <row r="3815" spans="1:20">
      <c r="A3815" s="188">
        <f t="shared" si="265"/>
        <v>651</v>
      </c>
      <c r="B3815" s="189" t="s">
        <v>3674</v>
      </c>
      <c r="C3815" s="99">
        <f t="shared" si="264"/>
        <v>15864549.904000001</v>
      </c>
      <c r="D3815" s="103" t="str">
        <f>IF(ISNUMBER('Форма 1'!U3815),'Форма 1'!$H3815*VLOOKUP('Форма 1'!$F3815,'Придельники с 2022'!$B$4:$X$28,'Форма 1'!U$8),"")</f>
        <v/>
      </c>
      <c r="E3815" s="103" t="str">
        <f>IF(ISNUMBER('Форма 1'!V3815),'Форма 1'!$H3815*VLOOKUP('Форма 1'!$F3815,'Придельники с 2022'!$B$4:$X$28,'Форма 1'!V$8),"")</f>
        <v/>
      </c>
      <c r="F3815" s="103" t="str">
        <f>IF(ISNUMBER('Форма 1'!W3815),'Форма 1'!$H3815*VLOOKUP('Форма 1'!$F3815,'Придельники с 2022'!$B$4:$X$28,'Форма 1'!W$8),"")</f>
        <v/>
      </c>
      <c r="G3815" s="103" t="str">
        <f>IF(ISNUMBER('Форма 1'!X3815),'Форма 1'!$H3815*VLOOKUP('Форма 1'!$F3815,'Придельники с 2022'!$B$4:$X$28,'Форма 1'!X$8),"")</f>
        <v/>
      </c>
      <c r="H3815" s="103" t="str">
        <f>IF(ISNUMBER('Форма 1'!Y3815),'Форма 1'!$H3815*VLOOKUP('Форма 1'!$F3815,'Придельники с 2022'!$B$4:$X$28,'Форма 1'!Y$8),"")</f>
        <v/>
      </c>
      <c r="I3815" s="103" t="str">
        <f>IF(ISNUMBER('Форма 1'!Z3815),'Форма 1'!$H3815*VLOOKUP('Форма 1'!$F3815,'Придельники с 2022'!$B$4:$X$28,'Форма 1'!Z$8),"")</f>
        <v/>
      </c>
      <c r="J3815" s="103" t="str">
        <f>IF(ISNUMBER('Форма 1'!AA3815),'Форма 1'!$H3815*VLOOKUP('Форма 1'!$F3815,'Придельники с 2022'!$B$4:$X$28,'Форма 1'!AA$8),"")</f>
        <v/>
      </c>
      <c r="K3815" s="90"/>
      <c r="L3815" s="87"/>
      <c r="M3815" s="103">
        <f>IF(ISNUMBER('Форма 1'!AD3815),'Форма 1'!$H3815*VLOOKUP('Форма 1'!$F3815,'Придельники с 2022'!$B$4:$X$28,'Форма 1'!AD$8),"")</f>
        <v>15864549.904000001</v>
      </c>
      <c r="N3815" s="103" t="str">
        <f>IF(ISBLANK('Форма 1'!$AE3815),"",IF('Форма 1'!$AE3815=1,'Форма 1'!$H3815*VLOOKUP('Форма 1'!$F3815,'Придельники с 2022'!$B$4:$X$28,'Форма 1'!$AE$8,0),IF('Форма 1'!$AE3815=2,'Форма 1'!$H3815*VLOOKUP('Форма 1'!$F3815,'Придельники с 2022'!$B$4:$X$28,13,0),IF('Форма 1'!$AE3815=3,'Форма 1'!$H3815*VLOOKUP('Форма 1'!$F3815,'Придельники с 2022'!$B$4:$X$28,12,0)))))</f>
        <v/>
      </c>
      <c r="O3815" s="103" t="str">
        <f>IF(ISNUMBER('Форма 1'!AF3815),'Форма 1'!$H3815*VLOOKUP('Форма 1'!$F3815,'Придельники с 2022'!$B$4:$X$28,'Форма 1'!AF$8),"")</f>
        <v/>
      </c>
      <c r="P3815" s="87"/>
      <c r="Q3815" s="103" t="str">
        <f>IF(ISNUMBER('Форма 1'!AH3815),'Форма 1'!$H3815*VLOOKUP('Форма 1'!$F3815,'Придельники с 2022'!$B$4:$X$28,'Форма 1'!AH$8),"")</f>
        <v/>
      </c>
      <c r="R3815" s="103" t="str">
        <f>IF(ISNUMBER('Форма 1'!AI3815),'Форма 1'!$H3815*VLOOKUP('Форма 1'!$F3815,'Придельники с 2022'!$B$4:$X$28,'Форма 1'!AI$8),"")</f>
        <v/>
      </c>
      <c r="S3815" s="103" t="str">
        <f>IF(ISNUMBER('Форма 1'!AJ3815),'Форма 1'!$H3815*VLOOKUP('Форма 1'!$F3815,'Придельники с 2022'!$B$4:$X$28,'Форма 1'!AJ$8),"")</f>
        <v/>
      </c>
      <c r="T3815" s="87"/>
    </row>
    <row r="3816" spans="1:20">
      <c r="A3816" s="188">
        <f t="shared" si="265"/>
        <v>652</v>
      </c>
      <c r="B3816" s="189" t="s">
        <v>3675</v>
      </c>
      <c r="C3816" s="99">
        <f t="shared" si="264"/>
        <v>15842482.656000003</v>
      </c>
      <c r="D3816" s="103" t="str">
        <f>IF(ISNUMBER('Форма 1'!U3816),'Форма 1'!$H3816*VLOOKUP('Форма 1'!$F3816,'Придельники с 2022'!$B$4:$X$28,'Форма 1'!U$8),"")</f>
        <v/>
      </c>
      <c r="E3816" s="103" t="str">
        <f>IF(ISNUMBER('Форма 1'!V3816),'Форма 1'!$H3816*VLOOKUP('Форма 1'!$F3816,'Придельники с 2022'!$B$4:$X$28,'Форма 1'!V$8),"")</f>
        <v/>
      </c>
      <c r="F3816" s="103" t="str">
        <f>IF(ISNUMBER('Форма 1'!W3816),'Форма 1'!$H3816*VLOOKUP('Форма 1'!$F3816,'Придельники с 2022'!$B$4:$X$28,'Форма 1'!W$8),"")</f>
        <v/>
      </c>
      <c r="G3816" s="103" t="str">
        <f>IF(ISNUMBER('Форма 1'!X3816),'Форма 1'!$H3816*VLOOKUP('Форма 1'!$F3816,'Придельники с 2022'!$B$4:$X$28,'Форма 1'!X$8),"")</f>
        <v/>
      </c>
      <c r="H3816" s="103" t="str">
        <f>IF(ISNUMBER('Форма 1'!Y3816),'Форма 1'!$H3816*VLOOKUP('Форма 1'!$F3816,'Придельники с 2022'!$B$4:$X$28,'Форма 1'!Y$8),"")</f>
        <v/>
      </c>
      <c r="I3816" s="103" t="str">
        <f>IF(ISNUMBER('Форма 1'!Z3816),'Форма 1'!$H3816*VLOOKUP('Форма 1'!$F3816,'Придельники с 2022'!$B$4:$X$28,'Форма 1'!Z$8),"")</f>
        <v/>
      </c>
      <c r="J3816" s="103" t="str">
        <f>IF(ISNUMBER('Форма 1'!AA3816),'Форма 1'!$H3816*VLOOKUP('Форма 1'!$F3816,'Придельники с 2022'!$B$4:$X$28,'Форма 1'!AA$8),"")</f>
        <v/>
      </c>
      <c r="K3816" s="90"/>
      <c r="L3816" s="87"/>
      <c r="M3816" s="103">
        <f>IF(ISNUMBER('Форма 1'!AD3816),'Форма 1'!$H3816*VLOOKUP('Форма 1'!$F3816,'Придельники с 2022'!$B$4:$X$28,'Форма 1'!AD$8),"")</f>
        <v>15842482.656000003</v>
      </c>
      <c r="N3816" s="103" t="str">
        <f>IF(ISBLANK('Форма 1'!$AE3816),"",IF('Форма 1'!$AE3816=1,'Форма 1'!$H3816*VLOOKUP('Форма 1'!$F3816,'Придельники с 2022'!$B$4:$X$28,'Форма 1'!$AE$8,0),IF('Форма 1'!$AE3816=2,'Форма 1'!$H3816*VLOOKUP('Форма 1'!$F3816,'Придельники с 2022'!$B$4:$X$28,13,0),IF('Форма 1'!$AE3816=3,'Форма 1'!$H3816*VLOOKUP('Форма 1'!$F3816,'Придельники с 2022'!$B$4:$X$28,12,0)))))</f>
        <v/>
      </c>
      <c r="O3816" s="103" t="str">
        <f>IF(ISNUMBER('Форма 1'!AF3816),'Форма 1'!$H3816*VLOOKUP('Форма 1'!$F3816,'Придельники с 2022'!$B$4:$X$28,'Форма 1'!AF$8),"")</f>
        <v/>
      </c>
      <c r="P3816" s="87"/>
      <c r="Q3816" s="103" t="str">
        <f>IF(ISNUMBER('Форма 1'!AH3816),'Форма 1'!$H3816*VLOOKUP('Форма 1'!$F3816,'Придельники с 2022'!$B$4:$X$28,'Форма 1'!AH$8),"")</f>
        <v/>
      </c>
      <c r="R3816" s="103" t="str">
        <f>IF(ISNUMBER('Форма 1'!AI3816),'Форма 1'!$H3816*VLOOKUP('Форма 1'!$F3816,'Придельники с 2022'!$B$4:$X$28,'Форма 1'!AI$8),"")</f>
        <v/>
      </c>
      <c r="S3816" s="103" t="str">
        <f>IF(ISNUMBER('Форма 1'!AJ3816),'Форма 1'!$H3816*VLOOKUP('Форма 1'!$F3816,'Придельники с 2022'!$B$4:$X$28,'Форма 1'!AJ$8),"")</f>
        <v/>
      </c>
      <c r="T3816" s="87"/>
    </row>
    <row r="3817" spans="1:20">
      <c r="A3817" s="188">
        <f t="shared" si="265"/>
        <v>653</v>
      </c>
      <c r="B3817" s="189" t="s">
        <v>3676</v>
      </c>
      <c r="C3817" s="99">
        <f t="shared" si="264"/>
        <v>2778508.92</v>
      </c>
      <c r="D3817" s="103" t="str">
        <f>IF(ISNUMBER('Форма 1'!U3817),'Форма 1'!$H3817*VLOOKUP('Форма 1'!$F3817,'Придельники с 2022'!$B$4:$X$28,'Форма 1'!U$8),"")</f>
        <v/>
      </c>
      <c r="E3817" s="103" t="str">
        <f>IF(ISNUMBER('Форма 1'!V3817),'Форма 1'!$H3817*VLOOKUP('Форма 1'!$F3817,'Придельники с 2022'!$B$4:$X$28,'Форма 1'!V$8),"")</f>
        <v/>
      </c>
      <c r="F3817" s="103" t="str">
        <f>IF(ISNUMBER('Форма 1'!W3817),'Форма 1'!$H3817*VLOOKUP('Форма 1'!$F3817,'Придельники с 2022'!$B$4:$X$28,'Форма 1'!W$8),"")</f>
        <v/>
      </c>
      <c r="G3817" s="103" t="str">
        <f>IF(ISNUMBER('Форма 1'!X3817),'Форма 1'!$H3817*VLOOKUP('Форма 1'!$F3817,'Придельники с 2022'!$B$4:$X$28,'Форма 1'!X$8),"")</f>
        <v/>
      </c>
      <c r="H3817" s="103" t="str">
        <f>IF(ISNUMBER('Форма 1'!Y3817),'Форма 1'!$H3817*VLOOKUP('Форма 1'!$F3817,'Придельники с 2022'!$B$4:$X$28,'Форма 1'!Y$8),"")</f>
        <v/>
      </c>
      <c r="I3817" s="103" t="str">
        <f>IF(ISNUMBER('Форма 1'!Z3817),'Форма 1'!$H3817*VLOOKUP('Форма 1'!$F3817,'Придельники с 2022'!$B$4:$X$28,'Форма 1'!Z$8),"")</f>
        <v/>
      </c>
      <c r="J3817" s="103" t="str">
        <f>IF(ISNUMBER('Форма 1'!AA3817),'Форма 1'!$H3817*VLOOKUP('Форма 1'!$F3817,'Придельники с 2022'!$B$4:$X$28,'Форма 1'!AA$8),"")</f>
        <v/>
      </c>
      <c r="K3817" s="90">
        <v>1</v>
      </c>
      <c r="L3817" s="87">
        <f>2778508.92*K3817</f>
        <v>2778508.92</v>
      </c>
      <c r="M3817" s="103" t="str">
        <f>IF(ISNUMBER('Форма 1'!AD3817),'Форма 1'!$H3817*VLOOKUP('Форма 1'!$F3817,'Придельники с 2022'!$B$4:$X$28,'Форма 1'!AD$8),"")</f>
        <v/>
      </c>
      <c r="N3817" s="103" t="str">
        <f>IF(ISBLANK('Форма 1'!$AE3817),"",IF('Форма 1'!$AE3817=1,'Форма 1'!$H3817*VLOOKUP('Форма 1'!$F3817,'Придельники с 2022'!$B$4:$X$28,'Форма 1'!$AE$8,0),IF('Форма 1'!$AE3817=2,'Форма 1'!$H3817*VLOOKUP('Форма 1'!$F3817,'Придельники с 2022'!$B$4:$X$28,13,0),IF('Форма 1'!$AE3817=3,'Форма 1'!$H3817*VLOOKUP('Форма 1'!$F3817,'Придельники с 2022'!$B$4:$X$28,12,0)))))</f>
        <v/>
      </c>
      <c r="O3817" s="103" t="str">
        <f>IF(ISNUMBER('Форма 1'!AF3817),'Форма 1'!$H3817*VLOOKUP('Форма 1'!$F3817,'Придельники с 2022'!$B$4:$X$28,'Форма 1'!AF$8),"")</f>
        <v/>
      </c>
      <c r="P3817" s="87"/>
      <c r="Q3817" s="103" t="str">
        <f>IF(ISNUMBER('Форма 1'!AH3817),'Форма 1'!$H3817*VLOOKUP('Форма 1'!$F3817,'Придельники с 2022'!$B$4:$X$28,'Форма 1'!AH$8),"")</f>
        <v/>
      </c>
      <c r="R3817" s="103" t="str">
        <f>IF(ISNUMBER('Форма 1'!AI3817),'Форма 1'!$H3817*VLOOKUP('Форма 1'!$F3817,'Придельники с 2022'!$B$4:$X$28,'Форма 1'!AI$8),"")</f>
        <v/>
      </c>
      <c r="S3817" s="103" t="str">
        <f>IF(ISNUMBER('Форма 1'!AJ3817),'Форма 1'!$H3817*VLOOKUP('Форма 1'!$F3817,'Придельники с 2022'!$B$4:$X$28,'Форма 1'!AJ$8),"")</f>
        <v/>
      </c>
      <c r="T3817" s="87"/>
    </row>
    <row r="3818" spans="1:20">
      <c r="A3818" s="188">
        <f t="shared" si="265"/>
        <v>654</v>
      </c>
      <c r="B3818" s="189" t="s">
        <v>3677</v>
      </c>
      <c r="C3818" s="99">
        <f t="shared" si="264"/>
        <v>17034114.048</v>
      </c>
      <c r="D3818" s="103" t="str">
        <f>IF(ISNUMBER('Форма 1'!U3818),'Форма 1'!$H3818*VLOOKUP('Форма 1'!$F3818,'Придельники с 2022'!$B$4:$X$28,'Форма 1'!U$8),"")</f>
        <v/>
      </c>
      <c r="E3818" s="103" t="str">
        <f>IF(ISNUMBER('Форма 1'!V3818),'Форма 1'!$H3818*VLOOKUP('Форма 1'!$F3818,'Придельники с 2022'!$B$4:$X$28,'Форма 1'!V$8),"")</f>
        <v/>
      </c>
      <c r="F3818" s="103" t="str">
        <f>IF(ISNUMBER('Форма 1'!W3818),'Форма 1'!$H3818*VLOOKUP('Форма 1'!$F3818,'Придельники с 2022'!$B$4:$X$28,'Форма 1'!W$8),"")</f>
        <v/>
      </c>
      <c r="G3818" s="103" t="str">
        <f>IF(ISNUMBER('Форма 1'!X3818),'Форма 1'!$H3818*VLOOKUP('Форма 1'!$F3818,'Придельники с 2022'!$B$4:$X$28,'Форма 1'!X$8),"")</f>
        <v/>
      </c>
      <c r="H3818" s="103" t="str">
        <f>IF(ISNUMBER('Форма 1'!Y3818),'Форма 1'!$H3818*VLOOKUP('Форма 1'!$F3818,'Придельники с 2022'!$B$4:$X$28,'Форма 1'!Y$8),"")</f>
        <v/>
      </c>
      <c r="I3818" s="103" t="str">
        <f>IF(ISNUMBER('Форма 1'!Z3818),'Форма 1'!$H3818*VLOOKUP('Форма 1'!$F3818,'Придельники с 2022'!$B$4:$X$28,'Форма 1'!Z$8),"")</f>
        <v/>
      </c>
      <c r="J3818" s="103" t="str">
        <f>IF(ISNUMBER('Форма 1'!AA3818),'Форма 1'!$H3818*VLOOKUP('Форма 1'!$F3818,'Придельники с 2022'!$B$4:$X$28,'Форма 1'!AA$8),"")</f>
        <v/>
      </c>
      <c r="K3818" s="90"/>
      <c r="L3818" s="87"/>
      <c r="M3818" s="103">
        <f>IF(ISNUMBER('Форма 1'!AD3818),'Форма 1'!$H3818*VLOOKUP('Форма 1'!$F3818,'Придельники с 2022'!$B$4:$X$28,'Форма 1'!AD$8),"")</f>
        <v>17034114.048</v>
      </c>
      <c r="N3818" s="103" t="str">
        <f>IF(ISBLANK('Форма 1'!$AE3818),"",IF('Форма 1'!$AE3818=1,'Форма 1'!$H3818*VLOOKUP('Форма 1'!$F3818,'Придельники с 2022'!$B$4:$X$28,'Форма 1'!$AE$8,0),IF('Форма 1'!$AE3818=2,'Форма 1'!$H3818*VLOOKUP('Форма 1'!$F3818,'Придельники с 2022'!$B$4:$X$28,13,0),IF('Форма 1'!$AE3818=3,'Форма 1'!$H3818*VLOOKUP('Форма 1'!$F3818,'Придельники с 2022'!$B$4:$X$28,12,0)))))</f>
        <v/>
      </c>
      <c r="O3818" s="103" t="str">
        <f>IF(ISNUMBER('Форма 1'!AF3818),'Форма 1'!$H3818*VLOOKUP('Форма 1'!$F3818,'Придельники с 2022'!$B$4:$X$28,'Форма 1'!AF$8),"")</f>
        <v/>
      </c>
      <c r="P3818" s="87"/>
      <c r="Q3818" s="103" t="str">
        <f>IF(ISNUMBER('Форма 1'!AH3818),'Форма 1'!$H3818*VLOOKUP('Форма 1'!$F3818,'Придельники с 2022'!$B$4:$X$28,'Форма 1'!AH$8),"")</f>
        <v/>
      </c>
      <c r="R3818" s="103" t="str">
        <f>IF(ISNUMBER('Форма 1'!AI3818),'Форма 1'!$H3818*VLOOKUP('Форма 1'!$F3818,'Придельники с 2022'!$B$4:$X$28,'Форма 1'!AI$8),"")</f>
        <v/>
      </c>
      <c r="S3818" s="103" t="str">
        <f>IF(ISNUMBER('Форма 1'!AJ3818),'Форма 1'!$H3818*VLOOKUP('Форма 1'!$F3818,'Придельники с 2022'!$B$4:$X$28,'Форма 1'!AJ$8),"")</f>
        <v/>
      </c>
      <c r="T3818" s="87"/>
    </row>
    <row r="3819" spans="1:20">
      <c r="A3819" s="188">
        <f t="shared" si="265"/>
        <v>655</v>
      </c>
      <c r="B3819" s="189" t="s">
        <v>3678</v>
      </c>
      <c r="C3819" s="99">
        <f t="shared" si="264"/>
        <v>1434211.1600000001</v>
      </c>
      <c r="D3819" s="103" t="str">
        <f>IF(ISNUMBER('Форма 1'!U3819),'Форма 1'!$H3819*VLOOKUP('Форма 1'!$F3819,'Придельники с 2022'!$B$4:$X$28,'Форма 1'!U$8),"")</f>
        <v/>
      </c>
      <c r="E3819" s="103" t="str">
        <f>IF(ISNUMBER('Форма 1'!V3819),'Форма 1'!$H3819*VLOOKUP('Форма 1'!$F3819,'Придельники с 2022'!$B$4:$X$28,'Форма 1'!V$8),"")</f>
        <v/>
      </c>
      <c r="F3819" s="103" t="str">
        <f>IF(ISNUMBER('Форма 1'!W3819),'Форма 1'!$H3819*VLOOKUP('Форма 1'!$F3819,'Придельники с 2022'!$B$4:$X$28,'Форма 1'!W$8),"")</f>
        <v/>
      </c>
      <c r="G3819" s="103">
        <f>IF(ISNUMBER('Форма 1'!X3819),'Форма 1'!$H3819*VLOOKUP('Форма 1'!$F3819,'Придельники с 2022'!$B$4:$X$28,'Форма 1'!X$8),"")</f>
        <v>1434211.1600000001</v>
      </c>
      <c r="H3819" s="103" t="str">
        <f>IF(ISNUMBER('Форма 1'!Y3819),'Форма 1'!$H3819*VLOOKUP('Форма 1'!$F3819,'Придельники с 2022'!$B$4:$X$28,'Форма 1'!Y$8),"")</f>
        <v/>
      </c>
      <c r="I3819" s="103" t="str">
        <f>IF(ISNUMBER('Форма 1'!Z3819),'Форма 1'!$H3819*VLOOKUP('Форма 1'!$F3819,'Придельники с 2022'!$B$4:$X$28,'Форма 1'!Z$8),"")</f>
        <v/>
      </c>
      <c r="J3819" s="103" t="str">
        <f>IF(ISNUMBER('Форма 1'!AA3819),'Форма 1'!$H3819*VLOOKUP('Форма 1'!$F3819,'Придельники с 2022'!$B$4:$X$28,'Форма 1'!AA$8),"")</f>
        <v/>
      </c>
      <c r="K3819" s="90"/>
      <c r="L3819" s="87"/>
      <c r="M3819" s="103" t="str">
        <f>IF(ISNUMBER('Форма 1'!AD3819),'Форма 1'!$H3819*VLOOKUP('Форма 1'!$F3819,'Придельники с 2022'!$B$4:$X$28,'Форма 1'!AD$8),"")</f>
        <v/>
      </c>
      <c r="N3819" s="103" t="str">
        <f>IF(ISBLANK('Форма 1'!$AE3819),"",IF('Форма 1'!$AE3819=1,'Форма 1'!$H3819*VLOOKUP('Форма 1'!$F3819,'Придельники с 2022'!$B$4:$X$28,'Форма 1'!$AE$8,0),IF('Форма 1'!$AE3819=2,'Форма 1'!$H3819*VLOOKUP('Форма 1'!$F3819,'Придельники с 2022'!$B$4:$X$28,13,0),IF('Форма 1'!$AE3819=3,'Форма 1'!$H3819*VLOOKUP('Форма 1'!$F3819,'Придельники с 2022'!$B$4:$X$28,12,0)))))</f>
        <v/>
      </c>
      <c r="O3819" s="103" t="str">
        <f>IF(ISNUMBER('Форма 1'!AF3819),'Форма 1'!$H3819*VLOOKUP('Форма 1'!$F3819,'Придельники с 2022'!$B$4:$X$28,'Форма 1'!AF$8),"")</f>
        <v/>
      </c>
      <c r="P3819" s="87"/>
      <c r="Q3819" s="103" t="str">
        <f>IF(ISNUMBER('Форма 1'!AH3819),'Форма 1'!$H3819*VLOOKUP('Форма 1'!$F3819,'Придельники с 2022'!$B$4:$X$28,'Форма 1'!AH$8),"")</f>
        <v/>
      </c>
      <c r="R3819" s="103" t="str">
        <f>IF(ISNUMBER('Форма 1'!AI3819),'Форма 1'!$H3819*VLOOKUP('Форма 1'!$F3819,'Придельники с 2022'!$B$4:$X$28,'Форма 1'!AI$8),"")</f>
        <v/>
      </c>
      <c r="S3819" s="103" t="str">
        <f>IF(ISNUMBER('Форма 1'!AJ3819),'Форма 1'!$H3819*VLOOKUP('Форма 1'!$F3819,'Придельники с 2022'!$B$4:$X$28,'Форма 1'!AJ$8),"")</f>
        <v/>
      </c>
      <c r="T3819" s="87"/>
    </row>
    <row r="3820" spans="1:20">
      <c r="A3820" s="188">
        <f t="shared" si="265"/>
        <v>656</v>
      </c>
      <c r="B3820" s="189" t="s">
        <v>3679</v>
      </c>
      <c r="C3820" s="99">
        <f t="shared" si="264"/>
        <v>15565966.528000003</v>
      </c>
      <c r="D3820" s="103" t="str">
        <f>IF(ISNUMBER('Форма 1'!U3820),'Форма 1'!$H3820*VLOOKUP('Форма 1'!$F3820,'Придельники с 2022'!$B$4:$X$28,'Форма 1'!U$8),"")</f>
        <v/>
      </c>
      <c r="E3820" s="103" t="str">
        <f>IF(ISNUMBER('Форма 1'!V3820),'Форма 1'!$H3820*VLOOKUP('Форма 1'!$F3820,'Придельники с 2022'!$B$4:$X$28,'Форма 1'!V$8),"")</f>
        <v/>
      </c>
      <c r="F3820" s="103" t="str">
        <f>IF(ISNUMBER('Форма 1'!W3820),'Форма 1'!$H3820*VLOOKUP('Форма 1'!$F3820,'Придельники с 2022'!$B$4:$X$28,'Форма 1'!W$8),"")</f>
        <v/>
      </c>
      <c r="G3820" s="103" t="str">
        <f>IF(ISNUMBER('Форма 1'!X3820),'Форма 1'!$H3820*VLOOKUP('Форма 1'!$F3820,'Придельники с 2022'!$B$4:$X$28,'Форма 1'!X$8),"")</f>
        <v/>
      </c>
      <c r="H3820" s="103" t="str">
        <f>IF(ISNUMBER('Форма 1'!Y3820),'Форма 1'!$H3820*VLOOKUP('Форма 1'!$F3820,'Придельники с 2022'!$B$4:$X$28,'Форма 1'!Y$8),"")</f>
        <v/>
      </c>
      <c r="I3820" s="103" t="str">
        <f>IF(ISNUMBER('Форма 1'!Z3820),'Форма 1'!$H3820*VLOOKUP('Форма 1'!$F3820,'Придельники с 2022'!$B$4:$X$28,'Форма 1'!Z$8),"")</f>
        <v/>
      </c>
      <c r="J3820" s="103" t="str">
        <f>IF(ISNUMBER('Форма 1'!AA3820),'Форма 1'!$H3820*VLOOKUP('Форма 1'!$F3820,'Придельники с 2022'!$B$4:$X$28,'Форма 1'!AA$8),"")</f>
        <v/>
      </c>
      <c r="K3820" s="90"/>
      <c r="L3820" s="87"/>
      <c r="M3820" s="103">
        <f>IF(ISNUMBER('Форма 1'!AD3820),'Форма 1'!$H3820*VLOOKUP('Форма 1'!$F3820,'Придельники с 2022'!$B$4:$X$28,'Форма 1'!AD$8),"")</f>
        <v>15565966.528000003</v>
      </c>
      <c r="N3820" s="103" t="str">
        <f>IF(ISBLANK('Форма 1'!$AE3820),"",IF('Форма 1'!$AE3820=1,'Форма 1'!$H3820*VLOOKUP('Форма 1'!$F3820,'Придельники с 2022'!$B$4:$X$28,'Форма 1'!$AE$8,0),IF('Форма 1'!$AE3820=2,'Форма 1'!$H3820*VLOOKUP('Форма 1'!$F3820,'Придельники с 2022'!$B$4:$X$28,13,0),IF('Форма 1'!$AE3820=3,'Форма 1'!$H3820*VLOOKUP('Форма 1'!$F3820,'Придельники с 2022'!$B$4:$X$28,12,0)))))</f>
        <v/>
      </c>
      <c r="O3820" s="103" t="str">
        <f>IF(ISNUMBER('Форма 1'!AF3820),'Форма 1'!$H3820*VLOOKUP('Форма 1'!$F3820,'Придельники с 2022'!$B$4:$X$28,'Форма 1'!AF$8),"")</f>
        <v/>
      </c>
      <c r="P3820" s="87"/>
      <c r="Q3820" s="103" t="str">
        <f>IF(ISNUMBER('Форма 1'!AH3820),'Форма 1'!$H3820*VLOOKUP('Форма 1'!$F3820,'Придельники с 2022'!$B$4:$X$28,'Форма 1'!AH$8),"")</f>
        <v/>
      </c>
      <c r="R3820" s="103" t="str">
        <f>IF(ISNUMBER('Форма 1'!AI3820),'Форма 1'!$H3820*VLOOKUP('Форма 1'!$F3820,'Придельники с 2022'!$B$4:$X$28,'Форма 1'!AI$8),"")</f>
        <v/>
      </c>
      <c r="S3820" s="103" t="str">
        <f>IF(ISNUMBER('Форма 1'!AJ3820),'Форма 1'!$H3820*VLOOKUP('Форма 1'!$F3820,'Придельники с 2022'!$B$4:$X$28,'Форма 1'!AJ$8),"")</f>
        <v/>
      </c>
      <c r="T3820" s="87"/>
    </row>
    <row r="3821" spans="1:20">
      <c r="A3821" s="188">
        <f t="shared" si="265"/>
        <v>657</v>
      </c>
      <c r="B3821" s="189" t="s">
        <v>3680</v>
      </c>
      <c r="C3821" s="99">
        <f t="shared" si="264"/>
        <v>24999489.872000005</v>
      </c>
      <c r="D3821" s="103" t="str">
        <f>IF(ISNUMBER('Форма 1'!U3821),'Форма 1'!$H3821*VLOOKUP('Форма 1'!$F3821,'Придельники с 2022'!$B$4:$X$28,'Форма 1'!U$8),"")</f>
        <v/>
      </c>
      <c r="E3821" s="103" t="str">
        <f>IF(ISNUMBER('Форма 1'!V3821),'Форма 1'!$H3821*VLOOKUP('Форма 1'!$F3821,'Придельники с 2022'!$B$4:$X$28,'Форма 1'!V$8),"")</f>
        <v/>
      </c>
      <c r="F3821" s="103" t="str">
        <f>IF(ISNUMBER('Форма 1'!W3821),'Форма 1'!$H3821*VLOOKUP('Форма 1'!$F3821,'Придельники с 2022'!$B$4:$X$28,'Форма 1'!W$8),"")</f>
        <v/>
      </c>
      <c r="G3821" s="103" t="str">
        <f>IF(ISNUMBER('Форма 1'!X3821),'Форма 1'!$H3821*VLOOKUP('Форма 1'!$F3821,'Придельники с 2022'!$B$4:$X$28,'Форма 1'!X$8),"")</f>
        <v/>
      </c>
      <c r="H3821" s="103" t="str">
        <f>IF(ISNUMBER('Форма 1'!Y3821),'Форма 1'!$H3821*VLOOKUP('Форма 1'!$F3821,'Придельники с 2022'!$B$4:$X$28,'Форма 1'!Y$8),"")</f>
        <v/>
      </c>
      <c r="I3821" s="103" t="str">
        <f>IF(ISNUMBER('Форма 1'!Z3821),'Форма 1'!$H3821*VLOOKUP('Форма 1'!$F3821,'Придельники с 2022'!$B$4:$X$28,'Форма 1'!Z$8),"")</f>
        <v/>
      </c>
      <c r="J3821" s="103" t="str">
        <f>IF(ISNUMBER('Форма 1'!AA3821),'Форма 1'!$H3821*VLOOKUP('Форма 1'!$F3821,'Придельники с 2022'!$B$4:$X$28,'Форма 1'!AA$8),"")</f>
        <v/>
      </c>
      <c r="K3821" s="90"/>
      <c r="L3821" s="87"/>
      <c r="M3821" s="103">
        <f>IF(ISNUMBER('Форма 1'!AD3821),'Форма 1'!$H3821*VLOOKUP('Форма 1'!$F3821,'Придельники с 2022'!$B$4:$X$28,'Форма 1'!AD$8),"")</f>
        <v>24999489.872000005</v>
      </c>
      <c r="N3821" s="103" t="str">
        <f>IF(ISBLANK('Форма 1'!$AE3821),"",IF('Форма 1'!$AE3821=1,'Форма 1'!$H3821*VLOOKUP('Форма 1'!$F3821,'Придельники с 2022'!$B$4:$X$28,'Форма 1'!$AE$8,0),IF('Форма 1'!$AE3821=2,'Форма 1'!$H3821*VLOOKUP('Форма 1'!$F3821,'Придельники с 2022'!$B$4:$X$28,13,0),IF('Форма 1'!$AE3821=3,'Форма 1'!$H3821*VLOOKUP('Форма 1'!$F3821,'Придельники с 2022'!$B$4:$X$28,12,0)))))</f>
        <v/>
      </c>
      <c r="O3821" s="103" t="str">
        <f>IF(ISNUMBER('Форма 1'!AF3821),'Форма 1'!$H3821*VLOOKUP('Форма 1'!$F3821,'Придельники с 2022'!$B$4:$X$28,'Форма 1'!AF$8),"")</f>
        <v/>
      </c>
      <c r="P3821" s="87"/>
      <c r="Q3821" s="103" t="str">
        <f>IF(ISNUMBER('Форма 1'!AH3821),'Форма 1'!$H3821*VLOOKUP('Форма 1'!$F3821,'Придельники с 2022'!$B$4:$X$28,'Форма 1'!AH$8),"")</f>
        <v/>
      </c>
      <c r="R3821" s="103" t="str">
        <f>IF(ISNUMBER('Форма 1'!AI3821),'Форма 1'!$H3821*VLOOKUP('Форма 1'!$F3821,'Придельники с 2022'!$B$4:$X$28,'Форма 1'!AI$8),"")</f>
        <v/>
      </c>
      <c r="S3821" s="103" t="str">
        <f>IF(ISNUMBER('Форма 1'!AJ3821),'Форма 1'!$H3821*VLOOKUP('Форма 1'!$F3821,'Придельники с 2022'!$B$4:$X$28,'Форма 1'!AJ$8),"")</f>
        <v/>
      </c>
      <c r="T3821" s="87"/>
    </row>
    <row r="3822" spans="1:20">
      <c r="A3822" s="188">
        <f t="shared" si="265"/>
        <v>658</v>
      </c>
      <c r="B3822" s="189" t="s">
        <v>3681</v>
      </c>
      <c r="C3822" s="99">
        <f t="shared" si="264"/>
        <v>18803547.056000002</v>
      </c>
      <c r="D3822" s="103" t="str">
        <f>IF(ISNUMBER('Форма 1'!U3822),'Форма 1'!$H3822*VLOOKUP('Форма 1'!$F3822,'Придельники с 2022'!$B$4:$X$28,'Форма 1'!U$8),"")</f>
        <v/>
      </c>
      <c r="E3822" s="103" t="str">
        <f>IF(ISNUMBER('Форма 1'!V3822),'Форма 1'!$H3822*VLOOKUP('Форма 1'!$F3822,'Придельники с 2022'!$B$4:$X$28,'Форма 1'!V$8),"")</f>
        <v/>
      </c>
      <c r="F3822" s="103" t="str">
        <f>IF(ISNUMBER('Форма 1'!W3822),'Форма 1'!$H3822*VLOOKUP('Форма 1'!$F3822,'Придельники с 2022'!$B$4:$X$28,'Форма 1'!W$8),"")</f>
        <v/>
      </c>
      <c r="G3822" s="103" t="str">
        <f>IF(ISNUMBER('Форма 1'!X3822),'Форма 1'!$H3822*VLOOKUP('Форма 1'!$F3822,'Придельники с 2022'!$B$4:$X$28,'Форма 1'!X$8),"")</f>
        <v/>
      </c>
      <c r="H3822" s="103" t="str">
        <f>IF(ISNUMBER('Форма 1'!Y3822),'Форма 1'!$H3822*VLOOKUP('Форма 1'!$F3822,'Придельники с 2022'!$B$4:$X$28,'Форма 1'!Y$8),"")</f>
        <v/>
      </c>
      <c r="I3822" s="103" t="str">
        <f>IF(ISNUMBER('Форма 1'!Z3822),'Форма 1'!$H3822*VLOOKUP('Форма 1'!$F3822,'Придельники с 2022'!$B$4:$X$28,'Форма 1'!Z$8),"")</f>
        <v/>
      </c>
      <c r="J3822" s="103" t="str">
        <f>IF(ISNUMBER('Форма 1'!AA3822),'Форма 1'!$H3822*VLOOKUP('Форма 1'!$F3822,'Придельники с 2022'!$B$4:$X$28,'Форма 1'!AA$8),"")</f>
        <v/>
      </c>
      <c r="K3822" s="90"/>
      <c r="L3822" s="87"/>
      <c r="M3822" s="103">
        <f>IF(ISNUMBER('Форма 1'!AD3822),'Форма 1'!$H3822*VLOOKUP('Форма 1'!$F3822,'Придельники с 2022'!$B$4:$X$28,'Форма 1'!AD$8),"")</f>
        <v>18803547.056000002</v>
      </c>
      <c r="N3822" s="103" t="str">
        <f>IF(ISBLANK('Форма 1'!$AE3822),"",IF('Форма 1'!$AE3822=1,'Форма 1'!$H3822*VLOOKUP('Форма 1'!$F3822,'Придельники с 2022'!$B$4:$X$28,'Форма 1'!$AE$8,0),IF('Форма 1'!$AE3822=2,'Форма 1'!$H3822*VLOOKUP('Форма 1'!$F3822,'Придельники с 2022'!$B$4:$X$28,13,0),IF('Форма 1'!$AE3822=3,'Форма 1'!$H3822*VLOOKUP('Форма 1'!$F3822,'Придельники с 2022'!$B$4:$X$28,12,0)))))</f>
        <v/>
      </c>
      <c r="O3822" s="103" t="str">
        <f>IF(ISNUMBER('Форма 1'!AF3822),'Форма 1'!$H3822*VLOOKUP('Форма 1'!$F3822,'Придельники с 2022'!$B$4:$X$28,'Форма 1'!AF$8),"")</f>
        <v/>
      </c>
      <c r="P3822" s="87"/>
      <c r="Q3822" s="103" t="str">
        <f>IF(ISNUMBER('Форма 1'!AH3822),'Форма 1'!$H3822*VLOOKUP('Форма 1'!$F3822,'Придельники с 2022'!$B$4:$X$28,'Форма 1'!AH$8),"")</f>
        <v/>
      </c>
      <c r="R3822" s="103" t="str">
        <f>IF(ISNUMBER('Форма 1'!AI3822),'Форма 1'!$H3822*VLOOKUP('Форма 1'!$F3822,'Придельники с 2022'!$B$4:$X$28,'Форма 1'!AI$8),"")</f>
        <v/>
      </c>
      <c r="S3822" s="103" t="str">
        <f>IF(ISNUMBER('Форма 1'!AJ3822),'Форма 1'!$H3822*VLOOKUP('Форма 1'!$F3822,'Придельники с 2022'!$B$4:$X$28,'Форма 1'!AJ$8),"")</f>
        <v/>
      </c>
      <c r="T3822" s="87"/>
    </row>
    <row r="3823" spans="1:20">
      <c r="A3823" s="188">
        <f t="shared" si="265"/>
        <v>659</v>
      </c>
      <c r="B3823" s="189" t="s">
        <v>3682</v>
      </c>
      <c r="C3823" s="99">
        <f t="shared" si="264"/>
        <v>14445941.104</v>
      </c>
      <c r="D3823" s="103" t="str">
        <f>IF(ISNUMBER('Форма 1'!U3823),'Форма 1'!$H3823*VLOOKUP('Форма 1'!$F3823,'Придельники с 2022'!$B$4:$X$28,'Форма 1'!U$8),"")</f>
        <v/>
      </c>
      <c r="E3823" s="103" t="str">
        <f>IF(ISNUMBER('Форма 1'!V3823),'Форма 1'!$H3823*VLOOKUP('Форма 1'!$F3823,'Придельники с 2022'!$B$4:$X$28,'Форма 1'!V$8),"")</f>
        <v/>
      </c>
      <c r="F3823" s="103" t="str">
        <f>IF(ISNUMBER('Форма 1'!W3823),'Форма 1'!$H3823*VLOOKUP('Форма 1'!$F3823,'Придельники с 2022'!$B$4:$X$28,'Форма 1'!W$8),"")</f>
        <v/>
      </c>
      <c r="G3823" s="103" t="str">
        <f>IF(ISNUMBER('Форма 1'!X3823),'Форма 1'!$H3823*VLOOKUP('Форма 1'!$F3823,'Придельники с 2022'!$B$4:$X$28,'Форма 1'!X$8),"")</f>
        <v/>
      </c>
      <c r="H3823" s="103" t="str">
        <f>IF(ISNUMBER('Форма 1'!Y3823),'Форма 1'!$H3823*VLOOKUP('Форма 1'!$F3823,'Придельники с 2022'!$B$4:$X$28,'Форма 1'!Y$8),"")</f>
        <v/>
      </c>
      <c r="I3823" s="103" t="str">
        <f>IF(ISNUMBER('Форма 1'!Z3823),'Форма 1'!$H3823*VLOOKUP('Форма 1'!$F3823,'Придельники с 2022'!$B$4:$X$28,'Форма 1'!Z$8),"")</f>
        <v/>
      </c>
      <c r="J3823" s="103" t="str">
        <f>IF(ISNUMBER('Форма 1'!AA3823),'Форма 1'!$H3823*VLOOKUP('Форма 1'!$F3823,'Придельники с 2022'!$B$4:$X$28,'Форма 1'!AA$8),"")</f>
        <v/>
      </c>
      <c r="K3823" s="90"/>
      <c r="L3823" s="87"/>
      <c r="M3823" s="103">
        <f>IF(ISNUMBER('Форма 1'!AD3823),'Форма 1'!$H3823*VLOOKUP('Форма 1'!$F3823,'Придельники с 2022'!$B$4:$X$28,'Форма 1'!AD$8),"")</f>
        <v>14445941.104</v>
      </c>
      <c r="N3823" s="103" t="str">
        <f>IF(ISBLANK('Форма 1'!$AE3823),"",IF('Форма 1'!$AE3823=1,'Форма 1'!$H3823*VLOOKUP('Форма 1'!$F3823,'Придельники с 2022'!$B$4:$X$28,'Форма 1'!$AE$8,0),IF('Форма 1'!$AE3823=2,'Форма 1'!$H3823*VLOOKUP('Форма 1'!$F3823,'Придельники с 2022'!$B$4:$X$28,13,0),IF('Форма 1'!$AE3823=3,'Форма 1'!$H3823*VLOOKUP('Форма 1'!$F3823,'Придельники с 2022'!$B$4:$X$28,12,0)))))</f>
        <v/>
      </c>
      <c r="O3823" s="103" t="str">
        <f>IF(ISNUMBER('Форма 1'!AF3823),'Форма 1'!$H3823*VLOOKUP('Форма 1'!$F3823,'Придельники с 2022'!$B$4:$X$28,'Форма 1'!AF$8),"")</f>
        <v/>
      </c>
      <c r="P3823" s="87"/>
      <c r="Q3823" s="103" t="str">
        <f>IF(ISNUMBER('Форма 1'!AH3823),'Форма 1'!$H3823*VLOOKUP('Форма 1'!$F3823,'Придельники с 2022'!$B$4:$X$28,'Форма 1'!AH$8),"")</f>
        <v/>
      </c>
      <c r="R3823" s="103" t="str">
        <f>IF(ISNUMBER('Форма 1'!AI3823),'Форма 1'!$H3823*VLOOKUP('Форма 1'!$F3823,'Придельники с 2022'!$B$4:$X$28,'Форма 1'!AI$8),"")</f>
        <v/>
      </c>
      <c r="S3823" s="103" t="str">
        <f>IF(ISNUMBER('Форма 1'!AJ3823),'Форма 1'!$H3823*VLOOKUP('Форма 1'!$F3823,'Придельники с 2022'!$B$4:$X$28,'Форма 1'!AJ$8),"")</f>
        <v/>
      </c>
      <c r="T3823" s="87"/>
    </row>
    <row r="3824" spans="1:20">
      <c r="A3824" s="188">
        <f t="shared" si="265"/>
        <v>660</v>
      </c>
      <c r="B3824" s="189" t="s">
        <v>3683</v>
      </c>
      <c r="C3824" s="99">
        <f t="shared" si="264"/>
        <v>454797.89999999997</v>
      </c>
      <c r="D3824" s="103" t="str">
        <f>IF(ISNUMBER('Форма 1'!U3824),'Форма 1'!$H3824*VLOOKUP('Форма 1'!$F3824,'Придельники с 2022'!$B$4:$X$28,'Форма 1'!U$8),"")</f>
        <v/>
      </c>
      <c r="E3824" s="103" t="str">
        <f>IF(ISNUMBER('Форма 1'!V3824),'Форма 1'!$H3824*VLOOKUP('Форма 1'!$F3824,'Придельники с 2022'!$B$4:$X$28,'Форма 1'!V$8),"")</f>
        <v/>
      </c>
      <c r="F3824" s="103" t="str">
        <f>IF(ISNUMBER('Форма 1'!W3824),'Форма 1'!$H3824*VLOOKUP('Форма 1'!$F3824,'Придельники с 2022'!$B$4:$X$28,'Форма 1'!W$8),"")</f>
        <v/>
      </c>
      <c r="G3824" s="103" t="str">
        <f>IF(ISNUMBER('Форма 1'!X3824),'Форма 1'!$H3824*VLOOKUP('Форма 1'!$F3824,'Придельники с 2022'!$B$4:$X$28,'Форма 1'!X$8),"")</f>
        <v/>
      </c>
      <c r="H3824" s="103" t="str">
        <f>IF(ISNUMBER('Форма 1'!Y3824),'Форма 1'!$H3824*VLOOKUP('Форма 1'!$F3824,'Придельники с 2022'!$B$4:$X$28,'Форма 1'!Y$8),"")</f>
        <v/>
      </c>
      <c r="I3824" s="103" t="str">
        <f>IF(ISNUMBER('Форма 1'!Z3824),'Форма 1'!$H3824*VLOOKUP('Форма 1'!$F3824,'Придельники с 2022'!$B$4:$X$28,'Форма 1'!Z$8),"")</f>
        <v/>
      </c>
      <c r="J3824" s="103" t="str">
        <f>IF(ISNUMBER('Форма 1'!AA3824),'Форма 1'!$H3824*VLOOKUP('Форма 1'!$F3824,'Придельники с 2022'!$B$4:$X$28,'Форма 1'!AA$8),"")</f>
        <v/>
      </c>
      <c r="K3824" s="90"/>
      <c r="L3824" s="87"/>
      <c r="M3824" s="103" t="str">
        <f>IF(ISNUMBER('Форма 1'!AD3824),'Форма 1'!$H3824*VLOOKUP('Форма 1'!$F3824,'Придельники с 2022'!$B$4:$X$28,'Форма 1'!AD$8),"")</f>
        <v/>
      </c>
      <c r="N3824" s="103" t="str">
        <f>IF(ISBLANK('Форма 1'!$AE3824),"",IF('Форма 1'!$AE3824=1,'Форма 1'!$H3824*VLOOKUP('Форма 1'!$F3824,'Придельники с 2022'!$B$4:$X$28,'Форма 1'!$AE$8,0),IF('Форма 1'!$AE3824=2,'Форма 1'!$H3824*VLOOKUP('Форма 1'!$F3824,'Придельники с 2022'!$B$4:$X$28,13,0),IF('Форма 1'!$AE3824=3,'Форма 1'!$H3824*VLOOKUP('Форма 1'!$F3824,'Придельники с 2022'!$B$4:$X$28,12,0)))))</f>
        <v/>
      </c>
      <c r="O3824" s="103">
        <f>IF(ISNUMBER('Форма 1'!AF3824),'Форма 1'!$H3824*VLOOKUP('Форма 1'!$F3824,'Придельники с 2022'!$B$4:$X$28,'Форма 1'!AF$8),"")</f>
        <v>454797.89999999997</v>
      </c>
      <c r="P3824" s="87"/>
      <c r="Q3824" s="103" t="str">
        <f>IF(ISNUMBER('Форма 1'!AH3824),'Форма 1'!$H3824*VLOOKUP('Форма 1'!$F3824,'Придельники с 2022'!$B$4:$X$28,'Форма 1'!AH$8),"")</f>
        <v/>
      </c>
      <c r="R3824" s="103" t="str">
        <f>IF(ISNUMBER('Форма 1'!AI3824),'Форма 1'!$H3824*VLOOKUP('Форма 1'!$F3824,'Придельники с 2022'!$B$4:$X$28,'Форма 1'!AI$8),"")</f>
        <v/>
      </c>
      <c r="S3824" s="103" t="str">
        <f>IF(ISNUMBER('Форма 1'!AJ3824),'Форма 1'!$H3824*VLOOKUP('Форма 1'!$F3824,'Придельники с 2022'!$B$4:$X$28,'Форма 1'!AJ$8),"")</f>
        <v/>
      </c>
      <c r="T3824" s="87"/>
    </row>
    <row r="3825" spans="1:20">
      <c r="A3825" s="188">
        <f t="shared" si="265"/>
        <v>661</v>
      </c>
      <c r="B3825" s="189" t="s">
        <v>3684</v>
      </c>
      <c r="C3825" s="99">
        <f t="shared" si="264"/>
        <v>24500499.856000002</v>
      </c>
      <c r="D3825" s="103" t="str">
        <f>IF(ISNUMBER('Форма 1'!U3825),'Форма 1'!$H3825*VLOOKUP('Форма 1'!$F3825,'Придельники с 2022'!$B$4:$X$28,'Форма 1'!U$8),"")</f>
        <v/>
      </c>
      <c r="E3825" s="103" t="str">
        <f>IF(ISNUMBER('Форма 1'!V3825),'Форма 1'!$H3825*VLOOKUP('Форма 1'!$F3825,'Придельники с 2022'!$B$4:$X$28,'Форма 1'!V$8),"")</f>
        <v/>
      </c>
      <c r="F3825" s="103" t="str">
        <f>IF(ISNUMBER('Форма 1'!W3825),'Форма 1'!$H3825*VLOOKUP('Форма 1'!$F3825,'Придельники с 2022'!$B$4:$X$28,'Форма 1'!W$8),"")</f>
        <v/>
      </c>
      <c r="G3825" s="103" t="str">
        <f>IF(ISNUMBER('Форма 1'!X3825),'Форма 1'!$H3825*VLOOKUP('Форма 1'!$F3825,'Придельники с 2022'!$B$4:$X$28,'Форма 1'!X$8),"")</f>
        <v/>
      </c>
      <c r="H3825" s="103" t="str">
        <f>IF(ISNUMBER('Форма 1'!Y3825),'Форма 1'!$H3825*VLOOKUP('Форма 1'!$F3825,'Придельники с 2022'!$B$4:$X$28,'Форма 1'!Y$8),"")</f>
        <v/>
      </c>
      <c r="I3825" s="103" t="str">
        <f>IF(ISNUMBER('Форма 1'!Z3825),'Форма 1'!$H3825*VLOOKUP('Форма 1'!$F3825,'Придельники с 2022'!$B$4:$X$28,'Форма 1'!Z$8),"")</f>
        <v/>
      </c>
      <c r="J3825" s="103" t="str">
        <f>IF(ISNUMBER('Форма 1'!AA3825),'Форма 1'!$H3825*VLOOKUP('Форма 1'!$F3825,'Придельники с 2022'!$B$4:$X$28,'Форма 1'!AA$8),"")</f>
        <v/>
      </c>
      <c r="K3825" s="90"/>
      <c r="L3825" s="87"/>
      <c r="M3825" s="103">
        <f>IF(ISNUMBER('Форма 1'!AD3825),'Форма 1'!$H3825*VLOOKUP('Форма 1'!$F3825,'Придельники с 2022'!$B$4:$X$28,'Форма 1'!AD$8),"")</f>
        <v>24500499.856000002</v>
      </c>
      <c r="N3825" s="103" t="str">
        <f>IF(ISBLANK('Форма 1'!$AE3825),"",IF('Форма 1'!$AE3825=1,'Форма 1'!$H3825*VLOOKUP('Форма 1'!$F3825,'Придельники с 2022'!$B$4:$X$28,'Форма 1'!$AE$8,0),IF('Форма 1'!$AE3825=2,'Форма 1'!$H3825*VLOOKUP('Форма 1'!$F3825,'Придельники с 2022'!$B$4:$X$28,13,0),IF('Форма 1'!$AE3825=3,'Форма 1'!$H3825*VLOOKUP('Форма 1'!$F3825,'Придельники с 2022'!$B$4:$X$28,12,0)))))</f>
        <v/>
      </c>
      <c r="O3825" s="103" t="str">
        <f>IF(ISNUMBER('Форма 1'!AF3825),'Форма 1'!$H3825*VLOOKUP('Форма 1'!$F3825,'Придельники с 2022'!$B$4:$X$28,'Форма 1'!AF$8),"")</f>
        <v/>
      </c>
      <c r="P3825" s="87"/>
      <c r="Q3825" s="103" t="str">
        <f>IF(ISNUMBER('Форма 1'!AH3825),'Форма 1'!$H3825*VLOOKUP('Форма 1'!$F3825,'Придельники с 2022'!$B$4:$X$28,'Форма 1'!AH$8),"")</f>
        <v/>
      </c>
      <c r="R3825" s="103" t="str">
        <f>IF(ISNUMBER('Форма 1'!AI3825),'Форма 1'!$H3825*VLOOKUP('Форма 1'!$F3825,'Придельники с 2022'!$B$4:$X$28,'Форма 1'!AI$8),"")</f>
        <v/>
      </c>
      <c r="S3825" s="103" t="str">
        <f>IF(ISNUMBER('Форма 1'!AJ3825),'Форма 1'!$H3825*VLOOKUP('Форма 1'!$F3825,'Придельники с 2022'!$B$4:$X$28,'Форма 1'!AJ$8),"")</f>
        <v/>
      </c>
      <c r="T3825" s="87"/>
    </row>
    <row r="3826" spans="1:20">
      <c r="A3826" s="188">
        <f t="shared" si="265"/>
        <v>662</v>
      </c>
      <c r="B3826" s="189" t="s">
        <v>3685</v>
      </c>
      <c r="C3826" s="99">
        <f t="shared" si="264"/>
        <v>2882745.3530000001</v>
      </c>
      <c r="D3826" s="103" t="str">
        <f>IF(ISNUMBER('Форма 1'!U3826),'Форма 1'!$H3826*VLOOKUP('Форма 1'!$F3826,'Придельники с 2022'!$B$4:$X$28,'Форма 1'!U$8),"")</f>
        <v/>
      </c>
      <c r="E3826" s="103" t="str">
        <f>IF(ISNUMBER('Форма 1'!V3826),'Форма 1'!$H3826*VLOOKUP('Форма 1'!$F3826,'Придельники с 2022'!$B$4:$X$28,'Форма 1'!V$8),"")</f>
        <v/>
      </c>
      <c r="F3826" s="103" t="str">
        <f>IF(ISNUMBER('Форма 1'!W3826),'Форма 1'!$H3826*VLOOKUP('Форма 1'!$F3826,'Придельники с 2022'!$B$4:$X$28,'Форма 1'!W$8),"")</f>
        <v/>
      </c>
      <c r="G3826" s="103" t="str">
        <f>IF(ISNUMBER('Форма 1'!X3826),'Форма 1'!$H3826*VLOOKUP('Форма 1'!$F3826,'Придельники с 2022'!$B$4:$X$28,'Форма 1'!X$8),"")</f>
        <v/>
      </c>
      <c r="H3826" s="103" t="str">
        <f>IF(ISNUMBER('Форма 1'!Y3826),'Форма 1'!$H3826*VLOOKUP('Форма 1'!$F3826,'Придельники с 2022'!$B$4:$X$28,'Форма 1'!Y$8),"")</f>
        <v/>
      </c>
      <c r="I3826" s="103" t="str">
        <f>IF(ISNUMBER('Форма 1'!Z3826),'Форма 1'!$H3826*VLOOKUP('Форма 1'!$F3826,'Придельники с 2022'!$B$4:$X$28,'Форма 1'!Z$8),"")</f>
        <v/>
      </c>
      <c r="J3826" s="103" t="str">
        <f>IF(ISNUMBER('Форма 1'!AA3826),'Форма 1'!$H3826*VLOOKUP('Форма 1'!$F3826,'Придельники с 2022'!$B$4:$X$28,'Форма 1'!AA$8),"")</f>
        <v/>
      </c>
      <c r="K3826" s="90"/>
      <c r="L3826" s="87"/>
      <c r="M3826" s="103" t="str">
        <f>IF(ISNUMBER('Форма 1'!AD3826),'Форма 1'!$H3826*VLOOKUP('Форма 1'!$F3826,'Придельники с 2022'!$B$4:$X$28,'Форма 1'!AD$8),"")</f>
        <v/>
      </c>
      <c r="N3826" s="103" t="str">
        <f>IF(ISBLANK('Форма 1'!$AE3826),"",IF('Форма 1'!$AE3826=1,'Форма 1'!$H3826*VLOOKUP('Форма 1'!$F3826,'Придельники с 2022'!$B$4:$X$28,'Форма 1'!$AE$8,0),IF('Форма 1'!$AE3826=2,'Форма 1'!$H3826*VLOOKUP('Форма 1'!$F3826,'Придельники с 2022'!$B$4:$X$28,13,0),IF('Форма 1'!$AE3826=3,'Форма 1'!$H3826*VLOOKUP('Форма 1'!$F3826,'Придельники с 2022'!$B$4:$X$28,12,0)))))</f>
        <v/>
      </c>
      <c r="O3826" s="103">
        <f>IF(ISNUMBER('Форма 1'!AF3826),'Форма 1'!$H3826*VLOOKUP('Форма 1'!$F3826,'Придельники с 2022'!$B$4:$X$28,'Форма 1'!AF$8),"")</f>
        <v>2882745.3530000001</v>
      </c>
      <c r="P3826" s="87"/>
      <c r="Q3826" s="103" t="str">
        <f>IF(ISNUMBER('Форма 1'!AH3826),'Форма 1'!$H3826*VLOOKUP('Форма 1'!$F3826,'Придельники с 2022'!$B$4:$X$28,'Форма 1'!AH$8),"")</f>
        <v/>
      </c>
      <c r="R3826" s="103" t="str">
        <f>IF(ISNUMBER('Форма 1'!AI3826),'Форма 1'!$H3826*VLOOKUP('Форма 1'!$F3826,'Придельники с 2022'!$B$4:$X$28,'Форма 1'!AI$8),"")</f>
        <v/>
      </c>
      <c r="S3826" s="103" t="str">
        <f>IF(ISNUMBER('Форма 1'!AJ3826),'Форма 1'!$H3826*VLOOKUP('Форма 1'!$F3826,'Придельники с 2022'!$B$4:$X$28,'Форма 1'!AJ$8),"")</f>
        <v/>
      </c>
      <c r="T3826" s="87"/>
    </row>
    <row r="3827" spans="1:20">
      <c r="A3827" s="188">
        <f t="shared" si="265"/>
        <v>663</v>
      </c>
      <c r="B3827" s="189" t="s">
        <v>3686</v>
      </c>
      <c r="C3827" s="99">
        <f t="shared" si="264"/>
        <v>2759023.077</v>
      </c>
      <c r="D3827" s="103" t="str">
        <f>IF(ISNUMBER('Форма 1'!U3827),'Форма 1'!$H3827*VLOOKUP('Форма 1'!$F3827,'Придельники с 2022'!$B$4:$X$28,'Форма 1'!U$8),"")</f>
        <v/>
      </c>
      <c r="E3827" s="103" t="str">
        <f>IF(ISNUMBER('Форма 1'!V3827),'Форма 1'!$H3827*VLOOKUP('Форма 1'!$F3827,'Придельники с 2022'!$B$4:$X$28,'Форма 1'!V$8),"")</f>
        <v/>
      </c>
      <c r="F3827" s="103" t="str">
        <f>IF(ISNUMBER('Форма 1'!W3827),'Форма 1'!$H3827*VLOOKUP('Форма 1'!$F3827,'Придельники с 2022'!$B$4:$X$28,'Форма 1'!W$8),"")</f>
        <v/>
      </c>
      <c r="G3827" s="103" t="str">
        <f>IF(ISNUMBER('Форма 1'!X3827),'Форма 1'!$H3827*VLOOKUP('Форма 1'!$F3827,'Придельники с 2022'!$B$4:$X$28,'Форма 1'!X$8),"")</f>
        <v/>
      </c>
      <c r="H3827" s="103" t="str">
        <f>IF(ISNUMBER('Форма 1'!Y3827),'Форма 1'!$H3827*VLOOKUP('Форма 1'!$F3827,'Придельники с 2022'!$B$4:$X$28,'Форма 1'!Y$8),"")</f>
        <v/>
      </c>
      <c r="I3827" s="103" t="str">
        <f>IF(ISNUMBER('Форма 1'!Z3827),'Форма 1'!$H3827*VLOOKUP('Форма 1'!$F3827,'Придельники с 2022'!$B$4:$X$28,'Форма 1'!Z$8),"")</f>
        <v/>
      </c>
      <c r="J3827" s="103" t="str">
        <f>IF(ISNUMBER('Форма 1'!AA3827),'Форма 1'!$H3827*VLOOKUP('Форма 1'!$F3827,'Придельники с 2022'!$B$4:$X$28,'Форма 1'!AA$8),"")</f>
        <v/>
      </c>
      <c r="K3827" s="90"/>
      <c r="L3827" s="87"/>
      <c r="M3827" s="103" t="str">
        <f>IF(ISNUMBER('Форма 1'!AD3827),'Форма 1'!$H3827*VLOOKUP('Форма 1'!$F3827,'Придельники с 2022'!$B$4:$X$28,'Форма 1'!AD$8),"")</f>
        <v/>
      </c>
      <c r="N3827" s="103" t="str">
        <f>IF(ISBLANK('Форма 1'!$AE3827),"",IF('Форма 1'!$AE3827=1,'Форма 1'!$H3827*VLOOKUP('Форма 1'!$F3827,'Придельники с 2022'!$B$4:$X$28,'Форма 1'!$AE$8,0),IF('Форма 1'!$AE3827=2,'Форма 1'!$H3827*VLOOKUP('Форма 1'!$F3827,'Придельники с 2022'!$B$4:$X$28,13,0),IF('Форма 1'!$AE3827=3,'Форма 1'!$H3827*VLOOKUP('Форма 1'!$F3827,'Придельники с 2022'!$B$4:$X$28,12,0)))))</f>
        <v/>
      </c>
      <c r="O3827" s="103">
        <f>IF(ISNUMBER('Форма 1'!AF3827),'Форма 1'!$H3827*VLOOKUP('Форма 1'!$F3827,'Придельники с 2022'!$B$4:$X$28,'Форма 1'!AF$8),"")</f>
        <v>2759023.077</v>
      </c>
      <c r="P3827" s="87"/>
      <c r="Q3827" s="103" t="str">
        <f>IF(ISNUMBER('Форма 1'!AH3827),'Форма 1'!$H3827*VLOOKUP('Форма 1'!$F3827,'Придельники с 2022'!$B$4:$X$28,'Форма 1'!AH$8),"")</f>
        <v/>
      </c>
      <c r="R3827" s="103" t="str">
        <f>IF(ISNUMBER('Форма 1'!AI3827),'Форма 1'!$H3827*VLOOKUP('Форма 1'!$F3827,'Придельники с 2022'!$B$4:$X$28,'Форма 1'!AI$8),"")</f>
        <v/>
      </c>
      <c r="S3827" s="103" t="str">
        <f>IF(ISNUMBER('Форма 1'!AJ3827),'Форма 1'!$H3827*VLOOKUP('Форма 1'!$F3827,'Придельники с 2022'!$B$4:$X$28,'Форма 1'!AJ$8),"")</f>
        <v/>
      </c>
      <c r="T3827" s="87"/>
    </row>
    <row r="3828" spans="1:20">
      <c r="A3828" s="188">
        <f t="shared" si="265"/>
        <v>664</v>
      </c>
      <c r="B3828" s="189" t="s">
        <v>3687</v>
      </c>
      <c r="C3828" s="99">
        <f t="shared" si="264"/>
        <v>16645800.716999998</v>
      </c>
      <c r="D3828" s="103" t="str">
        <f>IF(ISNUMBER('Форма 1'!U3828),'Форма 1'!$H3828*VLOOKUP('Форма 1'!$F3828,'Придельники с 2022'!$B$4:$X$28,'Форма 1'!U$8),"")</f>
        <v/>
      </c>
      <c r="E3828" s="103" t="str">
        <f>IF(ISNUMBER('Форма 1'!V3828),'Форма 1'!$H3828*VLOOKUP('Форма 1'!$F3828,'Придельники с 2022'!$B$4:$X$28,'Форма 1'!V$8),"")</f>
        <v/>
      </c>
      <c r="F3828" s="103" t="str">
        <f>IF(ISNUMBER('Форма 1'!W3828),'Форма 1'!$H3828*VLOOKUP('Форма 1'!$F3828,'Придельники с 2022'!$B$4:$X$28,'Форма 1'!W$8),"")</f>
        <v/>
      </c>
      <c r="G3828" s="103" t="str">
        <f>IF(ISNUMBER('Форма 1'!X3828),'Форма 1'!$H3828*VLOOKUP('Форма 1'!$F3828,'Придельники с 2022'!$B$4:$X$28,'Форма 1'!X$8),"")</f>
        <v/>
      </c>
      <c r="H3828" s="103" t="str">
        <f>IF(ISNUMBER('Форма 1'!Y3828),'Форма 1'!$H3828*VLOOKUP('Форма 1'!$F3828,'Придельники с 2022'!$B$4:$X$28,'Форма 1'!Y$8),"")</f>
        <v/>
      </c>
      <c r="I3828" s="103" t="str">
        <f>IF(ISNUMBER('Форма 1'!Z3828),'Форма 1'!$H3828*VLOOKUP('Форма 1'!$F3828,'Придельники с 2022'!$B$4:$X$28,'Форма 1'!Z$8),"")</f>
        <v/>
      </c>
      <c r="J3828" s="103" t="str">
        <f>IF(ISNUMBER('Форма 1'!AA3828),'Форма 1'!$H3828*VLOOKUP('Форма 1'!$F3828,'Придельники с 2022'!$B$4:$X$28,'Форма 1'!AA$8),"")</f>
        <v/>
      </c>
      <c r="K3828" s="90"/>
      <c r="L3828" s="87"/>
      <c r="M3828" s="103" t="str">
        <f>IF(ISNUMBER('Форма 1'!AD3828),'Форма 1'!$H3828*VLOOKUP('Форма 1'!$F3828,'Придельники с 2022'!$B$4:$X$28,'Форма 1'!AD$8),"")</f>
        <v/>
      </c>
      <c r="N3828" s="103">
        <f>IF(ISBLANK('Форма 1'!$AE3828),"",IF('Форма 1'!$AE3828=1,'Форма 1'!$H3828*VLOOKUP('Форма 1'!$F3828,'Придельники с 2022'!$B$4:$X$28,'Форма 1'!$AE$8,0),IF('Форма 1'!$AE3828=2,'Форма 1'!$H3828*VLOOKUP('Форма 1'!$F3828,'Придельники с 2022'!$B$4:$X$28,13,0),IF('Форма 1'!$AE3828=3,'Форма 1'!$H3828*VLOOKUP('Форма 1'!$F3828,'Придельники с 2022'!$B$4:$X$28,12,0)))))</f>
        <v>14261861.795999998</v>
      </c>
      <c r="O3828" s="103">
        <f>IF(ISNUMBER('Форма 1'!AF3828),'Форма 1'!$H3828*VLOOKUP('Форма 1'!$F3828,'Придельники с 2022'!$B$4:$X$28,'Форма 1'!AF$8),"")</f>
        <v>2383938.9210000001</v>
      </c>
      <c r="P3828" s="87"/>
      <c r="Q3828" s="103" t="str">
        <f>IF(ISNUMBER('Форма 1'!AH3828),'Форма 1'!$H3828*VLOOKUP('Форма 1'!$F3828,'Придельники с 2022'!$B$4:$X$28,'Форма 1'!AH$8),"")</f>
        <v/>
      </c>
      <c r="R3828" s="103" t="str">
        <f>IF(ISNUMBER('Форма 1'!AI3828),'Форма 1'!$H3828*VLOOKUP('Форма 1'!$F3828,'Придельники с 2022'!$B$4:$X$28,'Форма 1'!AI$8),"")</f>
        <v/>
      </c>
      <c r="S3828" s="103" t="str">
        <f>IF(ISNUMBER('Форма 1'!AJ3828),'Форма 1'!$H3828*VLOOKUP('Форма 1'!$F3828,'Придельники с 2022'!$B$4:$X$28,'Форма 1'!AJ$8),"")</f>
        <v/>
      </c>
      <c r="T3828" s="87"/>
    </row>
    <row r="3829" spans="1:20">
      <c r="A3829" s="188">
        <f t="shared" si="265"/>
        <v>665</v>
      </c>
      <c r="B3829" s="189" t="s">
        <v>3688</v>
      </c>
      <c r="C3829" s="99">
        <f t="shared" si="264"/>
        <v>16457663.488000002</v>
      </c>
      <c r="D3829" s="103" t="str">
        <f>IF(ISNUMBER('Форма 1'!U3829),'Форма 1'!$H3829*VLOOKUP('Форма 1'!$F3829,'Придельники с 2022'!$B$4:$X$28,'Форма 1'!U$8),"")</f>
        <v/>
      </c>
      <c r="E3829" s="103" t="str">
        <f>IF(ISNUMBER('Форма 1'!V3829),'Форма 1'!$H3829*VLOOKUP('Форма 1'!$F3829,'Придельники с 2022'!$B$4:$X$28,'Форма 1'!V$8),"")</f>
        <v/>
      </c>
      <c r="F3829" s="103" t="str">
        <f>IF(ISNUMBER('Форма 1'!W3829),'Форма 1'!$H3829*VLOOKUP('Форма 1'!$F3829,'Придельники с 2022'!$B$4:$X$28,'Форма 1'!W$8),"")</f>
        <v/>
      </c>
      <c r="G3829" s="103" t="str">
        <f>IF(ISNUMBER('Форма 1'!X3829),'Форма 1'!$H3829*VLOOKUP('Форма 1'!$F3829,'Придельники с 2022'!$B$4:$X$28,'Форма 1'!X$8),"")</f>
        <v/>
      </c>
      <c r="H3829" s="103" t="str">
        <f>IF(ISNUMBER('Форма 1'!Y3829),'Форма 1'!$H3829*VLOOKUP('Форма 1'!$F3829,'Придельники с 2022'!$B$4:$X$28,'Форма 1'!Y$8),"")</f>
        <v/>
      </c>
      <c r="I3829" s="103" t="str">
        <f>IF(ISNUMBER('Форма 1'!Z3829),'Форма 1'!$H3829*VLOOKUP('Форма 1'!$F3829,'Придельники с 2022'!$B$4:$X$28,'Форма 1'!Z$8),"")</f>
        <v/>
      </c>
      <c r="J3829" s="103" t="str">
        <f>IF(ISNUMBER('Форма 1'!AA3829),'Форма 1'!$H3829*VLOOKUP('Форма 1'!$F3829,'Придельники с 2022'!$B$4:$X$28,'Форма 1'!AA$8),"")</f>
        <v/>
      </c>
      <c r="K3829" s="90"/>
      <c r="L3829" s="87"/>
      <c r="M3829" s="103">
        <f>IF(ISNUMBER('Форма 1'!AD3829),'Форма 1'!$H3829*VLOOKUP('Форма 1'!$F3829,'Придельники с 2022'!$B$4:$X$28,'Форма 1'!AD$8),"")</f>
        <v>16457663.488000002</v>
      </c>
      <c r="N3829" s="103" t="str">
        <f>IF(ISBLANK('Форма 1'!$AE3829),"",IF('Форма 1'!$AE3829=1,'Форма 1'!$H3829*VLOOKUP('Форма 1'!$F3829,'Придельники с 2022'!$B$4:$X$28,'Форма 1'!$AE$8,0),IF('Форма 1'!$AE3829=2,'Форма 1'!$H3829*VLOOKUP('Форма 1'!$F3829,'Придельники с 2022'!$B$4:$X$28,13,0),IF('Форма 1'!$AE3829=3,'Форма 1'!$H3829*VLOOKUP('Форма 1'!$F3829,'Придельники с 2022'!$B$4:$X$28,12,0)))))</f>
        <v/>
      </c>
      <c r="O3829" s="103" t="str">
        <f>IF(ISNUMBER('Форма 1'!AF3829),'Форма 1'!$H3829*VLOOKUP('Форма 1'!$F3829,'Придельники с 2022'!$B$4:$X$28,'Форма 1'!AF$8),"")</f>
        <v/>
      </c>
      <c r="P3829" s="87"/>
      <c r="Q3829" s="103" t="str">
        <f>IF(ISNUMBER('Форма 1'!AH3829),'Форма 1'!$H3829*VLOOKUP('Форма 1'!$F3829,'Придельники с 2022'!$B$4:$X$28,'Форма 1'!AH$8),"")</f>
        <v/>
      </c>
      <c r="R3829" s="103" t="str">
        <f>IF(ISNUMBER('Форма 1'!AI3829),'Форма 1'!$H3829*VLOOKUP('Форма 1'!$F3829,'Придельники с 2022'!$B$4:$X$28,'Форма 1'!AI$8),"")</f>
        <v/>
      </c>
      <c r="S3829" s="103" t="str">
        <f>IF(ISNUMBER('Форма 1'!AJ3829),'Форма 1'!$H3829*VLOOKUP('Форма 1'!$F3829,'Придельники с 2022'!$B$4:$X$28,'Форма 1'!AJ$8),"")</f>
        <v/>
      </c>
      <c r="T3829" s="87"/>
    </row>
    <row r="3830" spans="1:20">
      <c r="A3830" s="188">
        <f t="shared" si="265"/>
        <v>666</v>
      </c>
      <c r="B3830" s="189" t="s">
        <v>3689</v>
      </c>
      <c r="C3830" s="99">
        <f t="shared" si="264"/>
        <v>43623304.779999994</v>
      </c>
      <c r="D3830" s="103" t="str">
        <f>IF(ISNUMBER('Форма 1'!U3830),'Форма 1'!$H3830*VLOOKUP('Форма 1'!$F3830,'Придельники с 2022'!$B$4:$X$28,'Форма 1'!U$8),"")</f>
        <v/>
      </c>
      <c r="E3830" s="103" t="str">
        <f>IF(ISNUMBER('Форма 1'!V3830),'Форма 1'!$H3830*VLOOKUP('Форма 1'!$F3830,'Придельники с 2022'!$B$4:$X$28,'Форма 1'!V$8),"")</f>
        <v/>
      </c>
      <c r="F3830" s="103" t="str">
        <f>IF(ISNUMBER('Форма 1'!W3830),'Форма 1'!$H3830*VLOOKUP('Форма 1'!$F3830,'Придельники с 2022'!$B$4:$X$28,'Форма 1'!W$8),"")</f>
        <v/>
      </c>
      <c r="G3830" s="103" t="str">
        <f>IF(ISNUMBER('Форма 1'!X3830),'Форма 1'!$H3830*VLOOKUP('Форма 1'!$F3830,'Придельники с 2022'!$B$4:$X$28,'Форма 1'!X$8),"")</f>
        <v/>
      </c>
      <c r="H3830" s="103" t="str">
        <f>IF(ISNUMBER('Форма 1'!Y3830),'Форма 1'!$H3830*VLOOKUP('Форма 1'!$F3830,'Придельники с 2022'!$B$4:$X$28,'Форма 1'!Y$8),"")</f>
        <v/>
      </c>
      <c r="I3830" s="103" t="str">
        <f>IF(ISNUMBER('Форма 1'!Z3830),'Форма 1'!$H3830*VLOOKUP('Форма 1'!$F3830,'Придельники с 2022'!$B$4:$X$28,'Форма 1'!Z$8),"")</f>
        <v/>
      </c>
      <c r="J3830" s="103" t="str">
        <f>IF(ISNUMBER('Форма 1'!AA3830),'Форма 1'!$H3830*VLOOKUP('Форма 1'!$F3830,'Придельники с 2022'!$B$4:$X$28,'Форма 1'!AA$8),"")</f>
        <v/>
      </c>
      <c r="K3830" s="90"/>
      <c r="L3830" s="87"/>
      <c r="M3830" s="103" t="str">
        <f>IF(ISNUMBER('Форма 1'!AD3830),'Форма 1'!$H3830*VLOOKUP('Форма 1'!$F3830,'Придельники с 2022'!$B$4:$X$28,'Форма 1'!AD$8),"")</f>
        <v/>
      </c>
      <c r="N3830" s="103">
        <f>IF(ISBLANK('Форма 1'!$AE3830),"",IF('Форма 1'!$AE3830=1,'Форма 1'!$H3830*VLOOKUP('Форма 1'!$F3830,'Придельники с 2022'!$B$4:$X$28,'Форма 1'!$AE$8,0),IF('Форма 1'!$AE3830=2,'Форма 1'!$H3830*VLOOKUP('Форма 1'!$F3830,'Придельники с 2022'!$B$4:$X$28,13,0),IF('Форма 1'!$AE3830=3,'Форма 1'!$H3830*VLOOKUP('Форма 1'!$F3830,'Придельники с 2022'!$B$4:$X$28,12,0)))))</f>
        <v>28636017.871999998</v>
      </c>
      <c r="O3830" s="103">
        <f>IF(ISNUMBER('Форма 1'!AF3830),'Форма 1'!$H3830*VLOOKUP('Форма 1'!$F3830,'Придельники с 2022'!$B$4:$X$28,'Форма 1'!AF$8),"")</f>
        <v>4786648.3719999995</v>
      </c>
      <c r="P3830" s="87"/>
      <c r="Q3830" s="103">
        <f>IF(ISNUMBER('Форма 1'!AH3830),'Форма 1'!$H3830*VLOOKUP('Форма 1'!$F3830,'Придельники с 2022'!$B$4:$X$28,'Форма 1'!AH$8),"")</f>
        <v>10200638.536</v>
      </c>
      <c r="R3830" s="103" t="str">
        <f>IF(ISNUMBER('Форма 1'!AI3830),'Форма 1'!$H3830*VLOOKUP('Форма 1'!$F3830,'Придельники с 2022'!$B$4:$X$28,'Форма 1'!AI$8),"")</f>
        <v/>
      </c>
      <c r="S3830" s="103" t="str">
        <f>IF(ISNUMBER('Форма 1'!AJ3830),'Форма 1'!$H3830*VLOOKUP('Форма 1'!$F3830,'Придельники с 2022'!$B$4:$X$28,'Форма 1'!AJ$8),"")</f>
        <v/>
      </c>
      <c r="T3830" s="88"/>
    </row>
    <row r="3831" spans="1:20">
      <c r="A3831" s="188">
        <f t="shared" si="265"/>
        <v>667</v>
      </c>
      <c r="B3831" s="189" t="s">
        <v>3690</v>
      </c>
      <c r="C3831" s="99">
        <f t="shared" si="264"/>
        <v>15907783.696000002</v>
      </c>
      <c r="D3831" s="103" t="str">
        <f>IF(ISNUMBER('Форма 1'!U3831),'Форма 1'!$H3831*VLOOKUP('Форма 1'!$F3831,'Придельники с 2022'!$B$4:$X$28,'Форма 1'!U$8),"")</f>
        <v/>
      </c>
      <c r="E3831" s="103" t="str">
        <f>IF(ISNUMBER('Форма 1'!V3831),'Форма 1'!$H3831*VLOOKUP('Форма 1'!$F3831,'Придельники с 2022'!$B$4:$X$28,'Форма 1'!V$8),"")</f>
        <v/>
      </c>
      <c r="F3831" s="103" t="str">
        <f>IF(ISNUMBER('Форма 1'!W3831),'Форма 1'!$H3831*VLOOKUP('Форма 1'!$F3831,'Придельники с 2022'!$B$4:$X$28,'Форма 1'!W$8),"")</f>
        <v/>
      </c>
      <c r="G3831" s="103" t="str">
        <f>IF(ISNUMBER('Форма 1'!X3831),'Форма 1'!$H3831*VLOOKUP('Форма 1'!$F3831,'Придельники с 2022'!$B$4:$X$28,'Форма 1'!X$8),"")</f>
        <v/>
      </c>
      <c r="H3831" s="103" t="str">
        <f>IF(ISNUMBER('Форма 1'!Y3831),'Форма 1'!$H3831*VLOOKUP('Форма 1'!$F3831,'Придельники с 2022'!$B$4:$X$28,'Форма 1'!Y$8),"")</f>
        <v/>
      </c>
      <c r="I3831" s="103" t="str">
        <f>IF(ISNUMBER('Форма 1'!Z3831),'Форма 1'!$H3831*VLOOKUP('Форма 1'!$F3831,'Придельники с 2022'!$B$4:$X$28,'Форма 1'!Z$8),"")</f>
        <v/>
      </c>
      <c r="J3831" s="103" t="str">
        <f>IF(ISNUMBER('Форма 1'!AA3831),'Форма 1'!$H3831*VLOOKUP('Форма 1'!$F3831,'Придельники с 2022'!$B$4:$X$28,'Форма 1'!AA$8),"")</f>
        <v/>
      </c>
      <c r="K3831" s="90"/>
      <c r="L3831" s="87"/>
      <c r="M3831" s="103">
        <f>IF(ISNUMBER('Форма 1'!AD3831),'Форма 1'!$H3831*VLOOKUP('Форма 1'!$F3831,'Придельники с 2022'!$B$4:$X$28,'Форма 1'!AD$8),"")</f>
        <v>15907783.696000002</v>
      </c>
      <c r="N3831" s="103" t="str">
        <f>IF(ISBLANK('Форма 1'!$AE3831),"",IF('Форма 1'!$AE3831=1,'Форма 1'!$H3831*VLOOKUP('Форма 1'!$F3831,'Придельники с 2022'!$B$4:$X$28,'Форма 1'!$AE$8,0),IF('Форма 1'!$AE3831=2,'Форма 1'!$H3831*VLOOKUP('Форма 1'!$F3831,'Придельники с 2022'!$B$4:$X$28,13,0),IF('Форма 1'!$AE3831=3,'Форма 1'!$H3831*VLOOKUP('Форма 1'!$F3831,'Придельники с 2022'!$B$4:$X$28,12,0)))))</f>
        <v/>
      </c>
      <c r="O3831" s="103" t="str">
        <f>IF(ISNUMBER('Форма 1'!AF3831),'Форма 1'!$H3831*VLOOKUP('Форма 1'!$F3831,'Придельники с 2022'!$B$4:$X$28,'Форма 1'!AF$8),"")</f>
        <v/>
      </c>
      <c r="P3831" s="87"/>
      <c r="Q3831" s="103" t="str">
        <f>IF(ISNUMBER('Форма 1'!AH3831),'Форма 1'!$H3831*VLOOKUP('Форма 1'!$F3831,'Придельники с 2022'!$B$4:$X$28,'Форма 1'!AH$8),"")</f>
        <v/>
      </c>
      <c r="R3831" s="103" t="str">
        <f>IF(ISNUMBER('Форма 1'!AI3831),'Форма 1'!$H3831*VLOOKUP('Форма 1'!$F3831,'Придельники с 2022'!$B$4:$X$28,'Форма 1'!AI$8),"")</f>
        <v/>
      </c>
      <c r="S3831" s="103" t="str">
        <f>IF(ISNUMBER('Форма 1'!AJ3831),'Форма 1'!$H3831*VLOOKUP('Форма 1'!$F3831,'Придельники с 2022'!$B$4:$X$28,'Форма 1'!AJ$8),"")</f>
        <v/>
      </c>
      <c r="T3831" s="87"/>
    </row>
    <row r="3832" spans="1:20">
      <c r="A3832" s="188">
        <f t="shared" si="265"/>
        <v>668</v>
      </c>
      <c r="B3832" s="189" t="s">
        <v>3691</v>
      </c>
      <c r="C3832" s="99">
        <f t="shared" si="264"/>
        <v>15940659.392000001</v>
      </c>
      <c r="D3832" s="103" t="str">
        <f>IF(ISNUMBER('Форма 1'!U3832),'Форма 1'!$H3832*VLOOKUP('Форма 1'!$F3832,'Придельники с 2022'!$B$4:$X$28,'Форма 1'!U$8),"")</f>
        <v/>
      </c>
      <c r="E3832" s="103" t="str">
        <f>IF(ISNUMBER('Форма 1'!V3832),'Форма 1'!$H3832*VLOOKUP('Форма 1'!$F3832,'Придельники с 2022'!$B$4:$X$28,'Форма 1'!V$8),"")</f>
        <v/>
      </c>
      <c r="F3832" s="103" t="str">
        <f>IF(ISNUMBER('Форма 1'!W3832),'Форма 1'!$H3832*VLOOKUP('Форма 1'!$F3832,'Придельники с 2022'!$B$4:$X$28,'Форма 1'!W$8),"")</f>
        <v/>
      </c>
      <c r="G3832" s="103" t="str">
        <f>IF(ISNUMBER('Форма 1'!X3832),'Форма 1'!$H3832*VLOOKUP('Форма 1'!$F3832,'Придельники с 2022'!$B$4:$X$28,'Форма 1'!X$8),"")</f>
        <v/>
      </c>
      <c r="H3832" s="103" t="str">
        <f>IF(ISNUMBER('Форма 1'!Y3832),'Форма 1'!$H3832*VLOOKUP('Форма 1'!$F3832,'Придельники с 2022'!$B$4:$X$28,'Форма 1'!Y$8),"")</f>
        <v/>
      </c>
      <c r="I3832" s="103" t="str">
        <f>IF(ISNUMBER('Форма 1'!Z3832),'Форма 1'!$H3832*VLOOKUP('Форма 1'!$F3832,'Придельники с 2022'!$B$4:$X$28,'Форма 1'!Z$8),"")</f>
        <v/>
      </c>
      <c r="J3832" s="103" t="str">
        <f>IF(ISNUMBER('Форма 1'!AA3832),'Форма 1'!$H3832*VLOOKUP('Форма 1'!$F3832,'Придельники с 2022'!$B$4:$X$28,'Форма 1'!AA$8),"")</f>
        <v/>
      </c>
      <c r="K3832" s="90"/>
      <c r="L3832" s="87"/>
      <c r="M3832" s="103">
        <f>IF(ISNUMBER('Форма 1'!AD3832),'Форма 1'!$H3832*VLOOKUP('Форма 1'!$F3832,'Придельники с 2022'!$B$4:$X$28,'Форма 1'!AD$8),"")</f>
        <v>15940659.392000001</v>
      </c>
      <c r="N3832" s="103" t="str">
        <f>IF(ISBLANK('Форма 1'!$AE3832),"",IF('Форма 1'!$AE3832=1,'Форма 1'!$H3832*VLOOKUP('Форма 1'!$F3832,'Придельники с 2022'!$B$4:$X$28,'Форма 1'!$AE$8,0),IF('Форма 1'!$AE3832=2,'Форма 1'!$H3832*VLOOKUP('Форма 1'!$F3832,'Придельники с 2022'!$B$4:$X$28,13,0),IF('Форма 1'!$AE3832=3,'Форма 1'!$H3832*VLOOKUP('Форма 1'!$F3832,'Придельники с 2022'!$B$4:$X$28,12,0)))))</f>
        <v/>
      </c>
      <c r="O3832" s="103" t="str">
        <f>IF(ISNUMBER('Форма 1'!AF3832),'Форма 1'!$H3832*VLOOKUP('Форма 1'!$F3832,'Придельники с 2022'!$B$4:$X$28,'Форма 1'!AF$8),"")</f>
        <v/>
      </c>
      <c r="P3832" s="87"/>
      <c r="Q3832" s="103" t="str">
        <f>IF(ISNUMBER('Форма 1'!AH3832),'Форма 1'!$H3832*VLOOKUP('Форма 1'!$F3832,'Придельники с 2022'!$B$4:$X$28,'Форма 1'!AH$8),"")</f>
        <v/>
      </c>
      <c r="R3832" s="103" t="str">
        <f>IF(ISNUMBER('Форма 1'!AI3832),'Форма 1'!$H3832*VLOOKUP('Форма 1'!$F3832,'Придельники с 2022'!$B$4:$X$28,'Форма 1'!AI$8),"")</f>
        <v/>
      </c>
      <c r="S3832" s="103" t="str">
        <f>IF(ISNUMBER('Форма 1'!AJ3832),'Форма 1'!$H3832*VLOOKUP('Форма 1'!$F3832,'Придельники с 2022'!$B$4:$X$28,'Форма 1'!AJ$8),"")</f>
        <v/>
      </c>
      <c r="T3832" s="87"/>
    </row>
    <row r="3833" spans="1:20">
      <c r="A3833" s="188">
        <f t="shared" si="265"/>
        <v>669</v>
      </c>
      <c r="B3833" s="189" t="s">
        <v>3692</v>
      </c>
      <c r="C3833" s="99">
        <f t="shared" si="264"/>
        <v>22785902.141999997</v>
      </c>
      <c r="D3833" s="103" t="str">
        <f>IF(ISNUMBER('Форма 1'!U3833),'Форма 1'!$H3833*VLOOKUP('Форма 1'!$F3833,'Придельники с 2022'!$B$4:$X$28,'Форма 1'!U$8),"")</f>
        <v/>
      </c>
      <c r="E3833" s="103" t="str">
        <f>IF(ISNUMBER('Форма 1'!V3833),'Форма 1'!$H3833*VLOOKUP('Форма 1'!$F3833,'Придельники с 2022'!$B$4:$X$28,'Форма 1'!V$8),"")</f>
        <v/>
      </c>
      <c r="F3833" s="103" t="str">
        <f>IF(ISNUMBER('Форма 1'!W3833),'Форма 1'!$H3833*VLOOKUP('Форма 1'!$F3833,'Придельники с 2022'!$B$4:$X$28,'Форма 1'!W$8),"")</f>
        <v/>
      </c>
      <c r="G3833" s="103" t="str">
        <f>IF(ISNUMBER('Форма 1'!X3833),'Форма 1'!$H3833*VLOOKUP('Форма 1'!$F3833,'Придельники с 2022'!$B$4:$X$28,'Форма 1'!X$8),"")</f>
        <v/>
      </c>
      <c r="H3833" s="103" t="str">
        <f>IF(ISNUMBER('Форма 1'!Y3833),'Форма 1'!$H3833*VLOOKUP('Форма 1'!$F3833,'Придельники с 2022'!$B$4:$X$28,'Форма 1'!Y$8),"")</f>
        <v/>
      </c>
      <c r="I3833" s="103" t="str">
        <f>IF(ISNUMBER('Форма 1'!Z3833),'Форма 1'!$H3833*VLOOKUP('Форма 1'!$F3833,'Придельники с 2022'!$B$4:$X$28,'Форма 1'!Z$8),"")</f>
        <v/>
      </c>
      <c r="J3833" s="103" t="str">
        <f>IF(ISNUMBER('Форма 1'!AA3833),'Форма 1'!$H3833*VLOOKUP('Форма 1'!$F3833,'Придельники с 2022'!$B$4:$X$28,'Форма 1'!AA$8),"")</f>
        <v/>
      </c>
      <c r="K3833" s="90"/>
      <c r="L3833" s="87"/>
      <c r="M3833" s="103" t="str">
        <f>IF(ISNUMBER('Форма 1'!AD3833),'Форма 1'!$H3833*VLOOKUP('Форма 1'!$F3833,'Придельники с 2022'!$B$4:$X$28,'Форма 1'!AD$8),"")</f>
        <v/>
      </c>
      <c r="N3833" s="103">
        <f>IF(ISBLANK('Форма 1'!$AE3833),"",IF('Форма 1'!$AE3833=1,'Форма 1'!$H3833*VLOOKUP('Форма 1'!$F3833,'Придельники с 2022'!$B$4:$X$28,'Форма 1'!$AE$8,0),IF('Форма 1'!$AE3833=2,'Форма 1'!$H3833*VLOOKUP('Форма 1'!$F3833,'Придельники с 2022'!$B$4:$X$28,13,0),IF('Форма 1'!$AE3833=3,'Форма 1'!$H3833*VLOOKUP('Форма 1'!$F3833,'Придельники с 2022'!$B$4:$X$28,12,0)))))</f>
        <v>19522604.695999999</v>
      </c>
      <c r="O3833" s="103">
        <f>IF(ISNUMBER('Форма 1'!AF3833),'Форма 1'!$H3833*VLOOKUP('Форма 1'!$F3833,'Придельники с 2022'!$B$4:$X$28,'Форма 1'!AF$8),"")</f>
        <v>3263297.446</v>
      </c>
      <c r="P3833" s="87"/>
      <c r="Q3833" s="103" t="str">
        <f>IF(ISNUMBER('Форма 1'!AH3833),'Форма 1'!$H3833*VLOOKUP('Форма 1'!$F3833,'Придельники с 2022'!$B$4:$X$28,'Форма 1'!AH$8),"")</f>
        <v/>
      </c>
      <c r="R3833" s="103" t="str">
        <f>IF(ISNUMBER('Форма 1'!AI3833),'Форма 1'!$H3833*VLOOKUP('Форма 1'!$F3833,'Придельники с 2022'!$B$4:$X$28,'Форма 1'!AI$8),"")</f>
        <v/>
      </c>
      <c r="S3833" s="103" t="str">
        <f>IF(ISNUMBER('Форма 1'!AJ3833),'Форма 1'!$H3833*VLOOKUP('Форма 1'!$F3833,'Придельники с 2022'!$B$4:$X$28,'Форма 1'!AJ$8),"")</f>
        <v/>
      </c>
      <c r="T3833" s="87"/>
    </row>
    <row r="3834" spans="1:20">
      <c r="A3834" s="188">
        <f t="shared" si="265"/>
        <v>670</v>
      </c>
      <c r="B3834" s="189" t="s">
        <v>3693</v>
      </c>
      <c r="C3834" s="99">
        <f t="shared" si="264"/>
        <v>17848350.464000002</v>
      </c>
      <c r="D3834" s="103" t="str">
        <f>IF(ISNUMBER('Форма 1'!U3834),'Форма 1'!$H3834*VLOOKUP('Форма 1'!$F3834,'Придельники с 2022'!$B$4:$X$28,'Форма 1'!U$8),"")</f>
        <v/>
      </c>
      <c r="E3834" s="103" t="str">
        <f>IF(ISNUMBER('Форма 1'!V3834),'Форма 1'!$H3834*VLOOKUP('Форма 1'!$F3834,'Придельники с 2022'!$B$4:$X$28,'Форма 1'!V$8),"")</f>
        <v/>
      </c>
      <c r="F3834" s="103" t="str">
        <f>IF(ISNUMBER('Форма 1'!W3834),'Форма 1'!$H3834*VLOOKUP('Форма 1'!$F3834,'Придельники с 2022'!$B$4:$X$28,'Форма 1'!W$8),"")</f>
        <v/>
      </c>
      <c r="G3834" s="103" t="str">
        <f>IF(ISNUMBER('Форма 1'!X3834),'Форма 1'!$H3834*VLOOKUP('Форма 1'!$F3834,'Придельники с 2022'!$B$4:$X$28,'Форма 1'!X$8),"")</f>
        <v/>
      </c>
      <c r="H3834" s="103" t="str">
        <f>IF(ISNUMBER('Форма 1'!Y3834),'Форма 1'!$H3834*VLOOKUP('Форма 1'!$F3834,'Придельники с 2022'!$B$4:$X$28,'Форма 1'!Y$8),"")</f>
        <v/>
      </c>
      <c r="I3834" s="103" t="str">
        <f>IF(ISNUMBER('Форма 1'!Z3834),'Форма 1'!$H3834*VLOOKUP('Форма 1'!$F3834,'Придельники с 2022'!$B$4:$X$28,'Форма 1'!Z$8),"")</f>
        <v/>
      </c>
      <c r="J3834" s="103" t="str">
        <f>IF(ISNUMBER('Форма 1'!AA3834),'Форма 1'!$H3834*VLOOKUP('Форма 1'!$F3834,'Придельники с 2022'!$B$4:$X$28,'Форма 1'!AA$8),"")</f>
        <v/>
      </c>
      <c r="K3834" s="90"/>
      <c r="L3834" s="87"/>
      <c r="M3834" s="103">
        <f>IF(ISNUMBER('Форма 1'!AD3834),'Форма 1'!$H3834*VLOOKUP('Форма 1'!$F3834,'Придельники с 2022'!$B$4:$X$28,'Форма 1'!AD$8),"")</f>
        <v>17848350.464000002</v>
      </c>
      <c r="N3834" s="103" t="str">
        <f>IF(ISBLANK('Форма 1'!$AE3834),"",IF('Форма 1'!$AE3834=1,'Форма 1'!$H3834*VLOOKUP('Форма 1'!$F3834,'Придельники с 2022'!$B$4:$X$28,'Форма 1'!$AE$8,0),IF('Форма 1'!$AE3834=2,'Форма 1'!$H3834*VLOOKUP('Форма 1'!$F3834,'Придельники с 2022'!$B$4:$X$28,13,0),IF('Форма 1'!$AE3834=3,'Форма 1'!$H3834*VLOOKUP('Форма 1'!$F3834,'Придельники с 2022'!$B$4:$X$28,12,0)))))</f>
        <v/>
      </c>
      <c r="O3834" s="103" t="str">
        <f>IF(ISNUMBER('Форма 1'!AF3834),'Форма 1'!$H3834*VLOOKUP('Форма 1'!$F3834,'Придельники с 2022'!$B$4:$X$28,'Форма 1'!AF$8),"")</f>
        <v/>
      </c>
      <c r="P3834" s="87"/>
      <c r="Q3834" s="103" t="str">
        <f>IF(ISNUMBER('Форма 1'!AH3834),'Форма 1'!$H3834*VLOOKUP('Форма 1'!$F3834,'Придельники с 2022'!$B$4:$X$28,'Форма 1'!AH$8),"")</f>
        <v/>
      </c>
      <c r="R3834" s="103" t="str">
        <f>IF(ISNUMBER('Форма 1'!AI3834),'Форма 1'!$H3834*VLOOKUP('Форма 1'!$F3834,'Придельники с 2022'!$B$4:$X$28,'Форма 1'!AI$8),"")</f>
        <v/>
      </c>
      <c r="S3834" s="103" t="str">
        <f>IF(ISNUMBER('Форма 1'!AJ3834),'Форма 1'!$H3834*VLOOKUP('Форма 1'!$F3834,'Придельники с 2022'!$B$4:$X$28,'Форма 1'!AJ$8),"")</f>
        <v/>
      </c>
      <c r="T3834" s="87"/>
    </row>
    <row r="3835" spans="1:20">
      <c r="A3835" s="188">
        <f t="shared" si="265"/>
        <v>671</v>
      </c>
      <c r="B3835" s="189" t="s">
        <v>3694</v>
      </c>
      <c r="C3835" s="99">
        <f t="shared" si="264"/>
        <v>16353181.824000001</v>
      </c>
      <c r="D3835" s="103" t="str">
        <f>IF(ISNUMBER('Форма 1'!U3835),'Форма 1'!$H3835*VLOOKUP('Форма 1'!$F3835,'Придельники с 2022'!$B$4:$X$28,'Форма 1'!U$8),"")</f>
        <v/>
      </c>
      <c r="E3835" s="103" t="str">
        <f>IF(ISNUMBER('Форма 1'!V3835),'Форма 1'!$H3835*VLOOKUP('Форма 1'!$F3835,'Придельники с 2022'!$B$4:$X$28,'Форма 1'!V$8),"")</f>
        <v/>
      </c>
      <c r="F3835" s="103" t="str">
        <f>IF(ISNUMBER('Форма 1'!W3835),'Форма 1'!$H3835*VLOOKUP('Форма 1'!$F3835,'Придельники с 2022'!$B$4:$X$28,'Форма 1'!W$8),"")</f>
        <v/>
      </c>
      <c r="G3835" s="103" t="str">
        <f>IF(ISNUMBER('Форма 1'!X3835),'Форма 1'!$H3835*VLOOKUP('Форма 1'!$F3835,'Придельники с 2022'!$B$4:$X$28,'Форма 1'!X$8),"")</f>
        <v/>
      </c>
      <c r="H3835" s="103" t="str">
        <f>IF(ISNUMBER('Форма 1'!Y3835),'Форма 1'!$H3835*VLOOKUP('Форма 1'!$F3835,'Придельники с 2022'!$B$4:$X$28,'Форма 1'!Y$8),"")</f>
        <v/>
      </c>
      <c r="I3835" s="103" t="str">
        <f>IF(ISNUMBER('Форма 1'!Z3835),'Форма 1'!$H3835*VLOOKUP('Форма 1'!$F3835,'Придельники с 2022'!$B$4:$X$28,'Форма 1'!Z$8),"")</f>
        <v/>
      </c>
      <c r="J3835" s="103" t="str">
        <f>IF(ISNUMBER('Форма 1'!AA3835),'Форма 1'!$H3835*VLOOKUP('Форма 1'!$F3835,'Придельники с 2022'!$B$4:$X$28,'Форма 1'!AA$8),"")</f>
        <v/>
      </c>
      <c r="K3835" s="90"/>
      <c r="L3835" s="87"/>
      <c r="M3835" s="103">
        <f>IF(ISNUMBER('Форма 1'!AD3835),'Форма 1'!$H3835*VLOOKUP('Форма 1'!$F3835,'Придельники с 2022'!$B$4:$X$28,'Форма 1'!AD$8),"")</f>
        <v>16353181.824000001</v>
      </c>
      <c r="N3835" s="103" t="str">
        <f>IF(ISBLANK('Форма 1'!$AE3835),"",IF('Форма 1'!$AE3835=1,'Форма 1'!$H3835*VLOOKUP('Форма 1'!$F3835,'Придельники с 2022'!$B$4:$X$28,'Форма 1'!$AE$8,0),IF('Форма 1'!$AE3835=2,'Форма 1'!$H3835*VLOOKUP('Форма 1'!$F3835,'Придельники с 2022'!$B$4:$X$28,13,0),IF('Форма 1'!$AE3835=3,'Форма 1'!$H3835*VLOOKUP('Форма 1'!$F3835,'Придельники с 2022'!$B$4:$X$28,12,0)))))</f>
        <v/>
      </c>
      <c r="O3835" s="103" t="str">
        <f>IF(ISNUMBER('Форма 1'!AF3835),'Форма 1'!$H3835*VLOOKUP('Форма 1'!$F3835,'Придельники с 2022'!$B$4:$X$28,'Форма 1'!AF$8),"")</f>
        <v/>
      </c>
      <c r="P3835" s="87"/>
      <c r="Q3835" s="103" t="str">
        <f>IF(ISNUMBER('Форма 1'!AH3835),'Форма 1'!$H3835*VLOOKUP('Форма 1'!$F3835,'Придельники с 2022'!$B$4:$X$28,'Форма 1'!AH$8),"")</f>
        <v/>
      </c>
      <c r="R3835" s="103" t="str">
        <f>IF(ISNUMBER('Форма 1'!AI3835),'Форма 1'!$H3835*VLOOKUP('Форма 1'!$F3835,'Придельники с 2022'!$B$4:$X$28,'Форма 1'!AI$8),"")</f>
        <v/>
      </c>
      <c r="S3835" s="103" t="str">
        <f>IF(ISNUMBER('Форма 1'!AJ3835),'Форма 1'!$H3835*VLOOKUP('Форма 1'!$F3835,'Придельники с 2022'!$B$4:$X$28,'Форма 1'!AJ$8),"")</f>
        <v/>
      </c>
      <c r="T3835" s="87"/>
    </row>
    <row r="3836" spans="1:20">
      <c r="A3836" s="188">
        <f t="shared" si="265"/>
        <v>672</v>
      </c>
      <c r="B3836" s="189" t="s">
        <v>3695</v>
      </c>
      <c r="C3836" s="99">
        <f t="shared" si="264"/>
        <v>44844520.822000004</v>
      </c>
      <c r="D3836" s="103" t="str">
        <f>IF(ISNUMBER('Форма 1'!U3836),'Форма 1'!$H3836*VLOOKUP('Форма 1'!$F3836,'Придельники с 2022'!$B$4:$X$28,'Форма 1'!U$8),"")</f>
        <v/>
      </c>
      <c r="E3836" s="103" t="str">
        <f>IF(ISNUMBER('Форма 1'!V3836),'Форма 1'!$H3836*VLOOKUP('Форма 1'!$F3836,'Придельники с 2022'!$B$4:$X$28,'Форма 1'!V$8),"")</f>
        <v/>
      </c>
      <c r="F3836" s="103" t="str">
        <f>IF(ISNUMBER('Форма 1'!W3836),'Форма 1'!$H3836*VLOOKUP('Форма 1'!$F3836,'Придельники с 2022'!$B$4:$X$28,'Форма 1'!W$8),"")</f>
        <v/>
      </c>
      <c r="G3836" s="103" t="str">
        <f>IF(ISNUMBER('Форма 1'!X3836),'Форма 1'!$H3836*VLOOKUP('Форма 1'!$F3836,'Придельники с 2022'!$B$4:$X$28,'Форма 1'!X$8),"")</f>
        <v/>
      </c>
      <c r="H3836" s="103" t="str">
        <f>IF(ISNUMBER('Форма 1'!Y3836),'Форма 1'!$H3836*VLOOKUP('Форма 1'!$F3836,'Придельники с 2022'!$B$4:$X$28,'Форма 1'!Y$8),"")</f>
        <v/>
      </c>
      <c r="I3836" s="103" t="str">
        <f>IF(ISNUMBER('Форма 1'!Z3836),'Форма 1'!$H3836*VLOOKUP('Форма 1'!$F3836,'Придельники с 2022'!$B$4:$X$28,'Форма 1'!Z$8),"")</f>
        <v/>
      </c>
      <c r="J3836" s="103" t="str">
        <f>IF(ISNUMBER('Форма 1'!AA3836),'Форма 1'!$H3836*VLOOKUP('Форма 1'!$F3836,'Придельники с 2022'!$B$4:$X$28,'Форма 1'!AA$8),"")</f>
        <v/>
      </c>
      <c r="K3836" s="90"/>
      <c r="L3836" s="87"/>
      <c r="M3836" s="103" t="str">
        <f>IF(ISNUMBER('Форма 1'!AD3836),'Форма 1'!$H3836*VLOOKUP('Форма 1'!$F3836,'Придельники с 2022'!$B$4:$X$28,'Форма 1'!AD$8),"")</f>
        <v/>
      </c>
      <c r="N3836" s="103">
        <f>IF(ISBLANK('Форма 1'!$AE3836),"",IF('Форма 1'!$AE3836=1,'Форма 1'!$H3836*VLOOKUP('Форма 1'!$F3836,'Придельники с 2022'!$B$4:$X$28,'Форма 1'!$AE$8,0),IF('Форма 1'!$AE3836=2,'Форма 1'!$H3836*VLOOKUP('Форма 1'!$F3836,'Придельники с 2022'!$B$4:$X$28,13,0),IF('Форма 1'!$AE3836=3,'Форма 1'!$H3836*VLOOKUP('Форма 1'!$F3836,'Придельники с 2022'!$B$4:$X$28,12,0)))))</f>
        <v>36674916.670000002</v>
      </c>
      <c r="O3836" s="103">
        <f>IF(ISNUMBER('Форма 1'!AF3836),'Форма 1'!$H3836*VLOOKUP('Форма 1'!$F3836,'Придельники с 2022'!$B$4:$X$28,'Форма 1'!AF$8),"")</f>
        <v>8169604.1519999998</v>
      </c>
      <c r="P3836" s="87"/>
      <c r="Q3836" s="103" t="str">
        <f>IF(ISNUMBER('Форма 1'!AH3836),'Форма 1'!$H3836*VLOOKUP('Форма 1'!$F3836,'Придельники с 2022'!$B$4:$X$28,'Форма 1'!AH$8),"")</f>
        <v/>
      </c>
      <c r="R3836" s="103" t="str">
        <f>IF(ISNUMBER('Форма 1'!AI3836),'Форма 1'!$H3836*VLOOKUP('Форма 1'!$F3836,'Придельники с 2022'!$B$4:$X$28,'Форма 1'!AI$8),"")</f>
        <v/>
      </c>
      <c r="S3836" s="103" t="str">
        <f>IF(ISNUMBER('Форма 1'!AJ3836),'Форма 1'!$H3836*VLOOKUP('Форма 1'!$F3836,'Придельники с 2022'!$B$4:$X$28,'Форма 1'!AJ$8),"")</f>
        <v/>
      </c>
      <c r="T3836" s="87"/>
    </row>
    <row r="3837" spans="1:20">
      <c r="A3837" s="188">
        <f t="shared" si="265"/>
        <v>673</v>
      </c>
      <c r="B3837" s="189" t="s">
        <v>3696</v>
      </c>
      <c r="C3837" s="99">
        <f t="shared" si="264"/>
        <v>17448888.240000002</v>
      </c>
      <c r="D3837" s="103" t="str">
        <f>IF(ISNUMBER('Форма 1'!U3837),'Форма 1'!$H3837*VLOOKUP('Форма 1'!$F3837,'Придельники с 2022'!$B$4:$X$28,'Форма 1'!U$8),"")</f>
        <v/>
      </c>
      <c r="E3837" s="103" t="str">
        <f>IF(ISNUMBER('Форма 1'!V3837),'Форма 1'!$H3837*VLOOKUP('Форма 1'!$F3837,'Придельники с 2022'!$B$4:$X$28,'Форма 1'!V$8),"")</f>
        <v/>
      </c>
      <c r="F3837" s="103" t="str">
        <f>IF(ISNUMBER('Форма 1'!W3837),'Форма 1'!$H3837*VLOOKUP('Форма 1'!$F3837,'Придельники с 2022'!$B$4:$X$28,'Форма 1'!W$8),"")</f>
        <v/>
      </c>
      <c r="G3837" s="103" t="str">
        <f>IF(ISNUMBER('Форма 1'!X3837),'Форма 1'!$H3837*VLOOKUP('Форма 1'!$F3837,'Придельники с 2022'!$B$4:$X$28,'Форма 1'!X$8),"")</f>
        <v/>
      </c>
      <c r="H3837" s="103" t="str">
        <f>IF(ISNUMBER('Форма 1'!Y3837),'Форма 1'!$H3837*VLOOKUP('Форма 1'!$F3837,'Придельники с 2022'!$B$4:$X$28,'Форма 1'!Y$8),"")</f>
        <v/>
      </c>
      <c r="I3837" s="103" t="str">
        <f>IF(ISNUMBER('Форма 1'!Z3837),'Форма 1'!$H3837*VLOOKUP('Форма 1'!$F3837,'Придельники с 2022'!$B$4:$X$28,'Форма 1'!Z$8),"")</f>
        <v/>
      </c>
      <c r="J3837" s="103" t="str">
        <f>IF(ISNUMBER('Форма 1'!AA3837),'Форма 1'!$H3837*VLOOKUP('Форма 1'!$F3837,'Придельники с 2022'!$B$4:$X$28,'Форма 1'!AA$8),"")</f>
        <v/>
      </c>
      <c r="K3837" s="90"/>
      <c r="L3837" s="87"/>
      <c r="M3837" s="103">
        <f>IF(ISNUMBER('Форма 1'!AD3837),'Форма 1'!$H3837*VLOOKUP('Форма 1'!$F3837,'Придельники с 2022'!$B$4:$X$28,'Форма 1'!AD$8),"")</f>
        <v>17448888.240000002</v>
      </c>
      <c r="N3837" s="103" t="str">
        <f>IF(ISBLANK('Форма 1'!$AE3837),"",IF('Форма 1'!$AE3837=1,'Форма 1'!$H3837*VLOOKUP('Форма 1'!$F3837,'Придельники с 2022'!$B$4:$X$28,'Форма 1'!$AE$8,0),IF('Форма 1'!$AE3837=2,'Форма 1'!$H3837*VLOOKUP('Форма 1'!$F3837,'Придельники с 2022'!$B$4:$X$28,13,0),IF('Форма 1'!$AE3837=3,'Форма 1'!$H3837*VLOOKUP('Форма 1'!$F3837,'Придельники с 2022'!$B$4:$X$28,12,0)))))</f>
        <v/>
      </c>
      <c r="O3837" s="103" t="str">
        <f>IF(ISNUMBER('Форма 1'!AF3837),'Форма 1'!$H3837*VLOOKUP('Форма 1'!$F3837,'Придельники с 2022'!$B$4:$X$28,'Форма 1'!AF$8),"")</f>
        <v/>
      </c>
      <c r="P3837" s="87"/>
      <c r="Q3837" s="103" t="str">
        <f>IF(ISNUMBER('Форма 1'!AH3837),'Форма 1'!$H3837*VLOOKUP('Форма 1'!$F3837,'Придельники с 2022'!$B$4:$X$28,'Форма 1'!AH$8),"")</f>
        <v/>
      </c>
      <c r="R3837" s="103" t="str">
        <f>IF(ISNUMBER('Форма 1'!AI3837),'Форма 1'!$H3837*VLOOKUP('Форма 1'!$F3837,'Придельники с 2022'!$B$4:$X$28,'Форма 1'!AI$8),"")</f>
        <v/>
      </c>
      <c r="S3837" s="103" t="str">
        <f>IF(ISNUMBER('Форма 1'!AJ3837),'Форма 1'!$H3837*VLOOKUP('Форма 1'!$F3837,'Придельники с 2022'!$B$4:$X$28,'Форма 1'!AJ$8),"")</f>
        <v/>
      </c>
      <c r="T3837" s="87"/>
    </row>
    <row r="3838" spans="1:20">
      <c r="A3838" s="188">
        <f t="shared" si="265"/>
        <v>674</v>
      </c>
      <c r="B3838" s="189" t="s">
        <v>3697</v>
      </c>
      <c r="C3838" s="99">
        <f t="shared" si="264"/>
        <v>21616445.648000002</v>
      </c>
      <c r="D3838" s="103" t="str">
        <f>IF(ISNUMBER('Форма 1'!U3838),'Форма 1'!$H3838*VLOOKUP('Форма 1'!$F3838,'Придельники с 2022'!$B$4:$X$28,'Форма 1'!U$8),"")</f>
        <v/>
      </c>
      <c r="E3838" s="103" t="str">
        <f>IF(ISNUMBER('Форма 1'!V3838),'Форма 1'!$H3838*VLOOKUP('Форма 1'!$F3838,'Придельники с 2022'!$B$4:$X$28,'Форма 1'!V$8),"")</f>
        <v/>
      </c>
      <c r="F3838" s="103" t="str">
        <f>IF(ISNUMBER('Форма 1'!W3838),'Форма 1'!$H3838*VLOOKUP('Форма 1'!$F3838,'Придельники с 2022'!$B$4:$X$28,'Форма 1'!W$8),"")</f>
        <v/>
      </c>
      <c r="G3838" s="103" t="str">
        <f>IF(ISNUMBER('Форма 1'!X3838),'Форма 1'!$H3838*VLOOKUP('Форма 1'!$F3838,'Придельники с 2022'!$B$4:$X$28,'Форма 1'!X$8),"")</f>
        <v/>
      </c>
      <c r="H3838" s="103" t="str">
        <f>IF(ISNUMBER('Форма 1'!Y3838),'Форма 1'!$H3838*VLOOKUP('Форма 1'!$F3838,'Придельники с 2022'!$B$4:$X$28,'Форма 1'!Y$8),"")</f>
        <v/>
      </c>
      <c r="I3838" s="103" t="str">
        <f>IF(ISNUMBER('Форма 1'!Z3838),'Форма 1'!$H3838*VLOOKUP('Форма 1'!$F3838,'Придельники с 2022'!$B$4:$X$28,'Форма 1'!Z$8),"")</f>
        <v/>
      </c>
      <c r="J3838" s="103" t="str">
        <f>IF(ISNUMBER('Форма 1'!AA3838),'Форма 1'!$H3838*VLOOKUP('Форма 1'!$F3838,'Придельники с 2022'!$B$4:$X$28,'Форма 1'!AA$8),"")</f>
        <v/>
      </c>
      <c r="K3838" s="90"/>
      <c r="L3838" s="87"/>
      <c r="M3838" s="103">
        <f>IF(ISNUMBER('Форма 1'!AD3838),'Форма 1'!$H3838*VLOOKUP('Форма 1'!$F3838,'Придельники с 2022'!$B$4:$X$28,'Форма 1'!AD$8),"")</f>
        <v>21616445.648000002</v>
      </c>
      <c r="N3838" s="103" t="str">
        <f>IF(ISBLANK('Форма 1'!$AE3838),"",IF('Форма 1'!$AE3838=1,'Форма 1'!$H3838*VLOOKUP('Форма 1'!$F3838,'Придельники с 2022'!$B$4:$X$28,'Форма 1'!$AE$8,0),IF('Форма 1'!$AE3838=2,'Форма 1'!$H3838*VLOOKUP('Форма 1'!$F3838,'Придельники с 2022'!$B$4:$X$28,13,0),IF('Форма 1'!$AE3838=3,'Форма 1'!$H3838*VLOOKUP('Форма 1'!$F3838,'Придельники с 2022'!$B$4:$X$28,12,0)))))</f>
        <v/>
      </c>
      <c r="O3838" s="103" t="str">
        <f>IF(ISNUMBER('Форма 1'!AF3838),'Форма 1'!$H3838*VLOOKUP('Форма 1'!$F3838,'Придельники с 2022'!$B$4:$X$28,'Форма 1'!AF$8),"")</f>
        <v/>
      </c>
      <c r="P3838" s="87"/>
      <c r="Q3838" s="103" t="str">
        <f>IF(ISNUMBER('Форма 1'!AH3838),'Форма 1'!$H3838*VLOOKUP('Форма 1'!$F3838,'Придельники с 2022'!$B$4:$X$28,'Форма 1'!AH$8),"")</f>
        <v/>
      </c>
      <c r="R3838" s="103" t="str">
        <f>IF(ISNUMBER('Форма 1'!AI3838),'Форма 1'!$H3838*VLOOKUP('Форма 1'!$F3838,'Придельники с 2022'!$B$4:$X$28,'Форма 1'!AI$8),"")</f>
        <v/>
      </c>
      <c r="S3838" s="103" t="str">
        <f>IF(ISNUMBER('Форма 1'!AJ3838),'Форма 1'!$H3838*VLOOKUP('Форма 1'!$F3838,'Придельники с 2022'!$B$4:$X$28,'Форма 1'!AJ$8),"")</f>
        <v/>
      </c>
      <c r="T3838" s="87"/>
    </row>
    <row r="3839" spans="1:20">
      <c r="A3839" s="188">
        <f t="shared" si="265"/>
        <v>675</v>
      </c>
      <c r="B3839" s="189" t="s">
        <v>3698</v>
      </c>
      <c r="C3839" s="99">
        <f t="shared" si="264"/>
        <v>22822938.656000003</v>
      </c>
      <c r="D3839" s="103" t="str">
        <f>IF(ISNUMBER('Форма 1'!U3839),'Форма 1'!$H3839*VLOOKUP('Форма 1'!$F3839,'Придельники с 2022'!$B$4:$X$28,'Форма 1'!U$8),"")</f>
        <v/>
      </c>
      <c r="E3839" s="103" t="str">
        <f>IF(ISNUMBER('Форма 1'!V3839),'Форма 1'!$H3839*VLOOKUP('Форма 1'!$F3839,'Придельники с 2022'!$B$4:$X$28,'Форма 1'!V$8),"")</f>
        <v/>
      </c>
      <c r="F3839" s="103" t="str">
        <f>IF(ISNUMBER('Форма 1'!W3839),'Форма 1'!$H3839*VLOOKUP('Форма 1'!$F3839,'Придельники с 2022'!$B$4:$X$28,'Форма 1'!W$8),"")</f>
        <v/>
      </c>
      <c r="G3839" s="103" t="str">
        <f>IF(ISNUMBER('Форма 1'!X3839),'Форма 1'!$H3839*VLOOKUP('Форма 1'!$F3839,'Придельники с 2022'!$B$4:$X$28,'Форма 1'!X$8),"")</f>
        <v/>
      </c>
      <c r="H3839" s="103" t="str">
        <f>IF(ISNUMBER('Форма 1'!Y3839),'Форма 1'!$H3839*VLOOKUP('Форма 1'!$F3839,'Придельники с 2022'!$B$4:$X$28,'Форма 1'!Y$8),"")</f>
        <v/>
      </c>
      <c r="I3839" s="103" t="str">
        <f>IF(ISNUMBER('Форма 1'!Z3839),'Форма 1'!$H3839*VLOOKUP('Форма 1'!$F3839,'Придельники с 2022'!$B$4:$X$28,'Форма 1'!Z$8),"")</f>
        <v/>
      </c>
      <c r="J3839" s="103" t="str">
        <f>IF(ISNUMBER('Форма 1'!AA3839),'Форма 1'!$H3839*VLOOKUP('Форма 1'!$F3839,'Придельники с 2022'!$B$4:$X$28,'Форма 1'!AA$8),"")</f>
        <v/>
      </c>
      <c r="K3839" s="90"/>
      <c r="L3839" s="87"/>
      <c r="M3839" s="103">
        <f>IF(ISNUMBER('Форма 1'!AD3839),'Форма 1'!$H3839*VLOOKUP('Форма 1'!$F3839,'Придельники с 2022'!$B$4:$X$28,'Форма 1'!AD$8),"")</f>
        <v>22822938.656000003</v>
      </c>
      <c r="N3839" s="103" t="str">
        <f>IF(ISBLANK('Форма 1'!$AE3839),"",IF('Форма 1'!$AE3839=1,'Форма 1'!$H3839*VLOOKUP('Форма 1'!$F3839,'Придельники с 2022'!$B$4:$X$28,'Форма 1'!$AE$8,0),IF('Форма 1'!$AE3839=2,'Форма 1'!$H3839*VLOOKUP('Форма 1'!$F3839,'Придельники с 2022'!$B$4:$X$28,13,0),IF('Форма 1'!$AE3839=3,'Форма 1'!$H3839*VLOOKUP('Форма 1'!$F3839,'Придельники с 2022'!$B$4:$X$28,12,0)))))</f>
        <v/>
      </c>
      <c r="O3839" s="103" t="str">
        <f>IF(ISNUMBER('Форма 1'!AF3839),'Форма 1'!$H3839*VLOOKUP('Форма 1'!$F3839,'Придельники с 2022'!$B$4:$X$28,'Форма 1'!AF$8),"")</f>
        <v/>
      </c>
      <c r="P3839" s="87"/>
      <c r="Q3839" s="103" t="str">
        <f>IF(ISNUMBER('Форма 1'!AH3839),'Форма 1'!$H3839*VLOOKUP('Форма 1'!$F3839,'Придельники с 2022'!$B$4:$X$28,'Форма 1'!AH$8),"")</f>
        <v/>
      </c>
      <c r="R3839" s="103" t="str">
        <f>IF(ISNUMBER('Форма 1'!AI3839),'Форма 1'!$H3839*VLOOKUP('Форма 1'!$F3839,'Придельники с 2022'!$B$4:$X$28,'Форма 1'!AI$8),"")</f>
        <v/>
      </c>
      <c r="S3839" s="103" t="str">
        <f>IF(ISNUMBER('Форма 1'!AJ3839),'Форма 1'!$H3839*VLOOKUP('Форма 1'!$F3839,'Придельники с 2022'!$B$4:$X$28,'Форма 1'!AJ$8),"")</f>
        <v/>
      </c>
      <c r="T3839" s="87"/>
    </row>
    <row r="3840" spans="1:20">
      <c r="A3840" s="188">
        <f t="shared" si="265"/>
        <v>676</v>
      </c>
      <c r="B3840" s="189" t="s">
        <v>3699</v>
      </c>
      <c r="C3840" s="99">
        <f t="shared" si="264"/>
        <v>22402309.888</v>
      </c>
      <c r="D3840" s="103" t="str">
        <f>IF(ISNUMBER('Форма 1'!U3840),'Форма 1'!$H3840*VLOOKUP('Форма 1'!$F3840,'Придельники с 2022'!$B$4:$X$28,'Форма 1'!U$8),"")</f>
        <v/>
      </c>
      <c r="E3840" s="103" t="str">
        <f>IF(ISNUMBER('Форма 1'!V3840),'Форма 1'!$H3840*VLOOKUP('Форма 1'!$F3840,'Придельники с 2022'!$B$4:$X$28,'Форма 1'!V$8),"")</f>
        <v/>
      </c>
      <c r="F3840" s="103" t="str">
        <f>IF(ISNUMBER('Форма 1'!W3840),'Форма 1'!$H3840*VLOOKUP('Форма 1'!$F3840,'Придельники с 2022'!$B$4:$X$28,'Форма 1'!W$8),"")</f>
        <v/>
      </c>
      <c r="G3840" s="103" t="str">
        <f>IF(ISNUMBER('Форма 1'!X3840),'Форма 1'!$H3840*VLOOKUP('Форма 1'!$F3840,'Придельники с 2022'!$B$4:$X$28,'Форма 1'!X$8),"")</f>
        <v/>
      </c>
      <c r="H3840" s="103" t="str">
        <f>IF(ISNUMBER('Форма 1'!Y3840),'Форма 1'!$H3840*VLOOKUP('Форма 1'!$F3840,'Придельники с 2022'!$B$4:$X$28,'Форма 1'!Y$8),"")</f>
        <v/>
      </c>
      <c r="I3840" s="103" t="str">
        <f>IF(ISNUMBER('Форма 1'!Z3840),'Форма 1'!$H3840*VLOOKUP('Форма 1'!$F3840,'Придельники с 2022'!$B$4:$X$28,'Форма 1'!Z$8),"")</f>
        <v/>
      </c>
      <c r="J3840" s="103" t="str">
        <f>IF(ISNUMBER('Форма 1'!AA3840),'Форма 1'!$H3840*VLOOKUP('Форма 1'!$F3840,'Придельники с 2022'!$B$4:$X$28,'Форма 1'!AA$8),"")</f>
        <v/>
      </c>
      <c r="K3840" s="90"/>
      <c r="L3840" s="87"/>
      <c r="M3840" s="103">
        <f>IF(ISNUMBER('Форма 1'!AD3840),'Форма 1'!$H3840*VLOOKUP('Форма 1'!$F3840,'Придельники с 2022'!$B$4:$X$28,'Форма 1'!AD$8),"")</f>
        <v>22402309.888</v>
      </c>
      <c r="N3840" s="103" t="str">
        <f>IF(ISBLANK('Форма 1'!$AE3840),"",IF('Форма 1'!$AE3840=1,'Форма 1'!$H3840*VLOOKUP('Форма 1'!$F3840,'Придельники с 2022'!$B$4:$X$28,'Форма 1'!$AE$8,0),IF('Форма 1'!$AE3840=2,'Форма 1'!$H3840*VLOOKUP('Форма 1'!$F3840,'Придельники с 2022'!$B$4:$X$28,13,0),IF('Форма 1'!$AE3840=3,'Форма 1'!$H3840*VLOOKUP('Форма 1'!$F3840,'Придельники с 2022'!$B$4:$X$28,12,0)))))</f>
        <v/>
      </c>
      <c r="O3840" s="103" t="str">
        <f>IF(ISNUMBER('Форма 1'!AF3840),'Форма 1'!$H3840*VLOOKUP('Форма 1'!$F3840,'Придельники с 2022'!$B$4:$X$28,'Форма 1'!AF$8),"")</f>
        <v/>
      </c>
      <c r="P3840" s="87"/>
      <c r="Q3840" s="103" t="str">
        <f>IF(ISNUMBER('Форма 1'!AH3840),'Форма 1'!$H3840*VLOOKUP('Форма 1'!$F3840,'Придельники с 2022'!$B$4:$X$28,'Форма 1'!AH$8),"")</f>
        <v/>
      </c>
      <c r="R3840" s="103" t="str">
        <f>IF(ISNUMBER('Форма 1'!AI3840),'Форма 1'!$H3840*VLOOKUP('Форма 1'!$F3840,'Придельники с 2022'!$B$4:$X$28,'Форма 1'!AI$8),"")</f>
        <v/>
      </c>
      <c r="S3840" s="103" t="str">
        <f>IF(ISNUMBER('Форма 1'!AJ3840),'Форма 1'!$H3840*VLOOKUP('Форма 1'!$F3840,'Придельники с 2022'!$B$4:$X$28,'Форма 1'!AJ$8),"")</f>
        <v/>
      </c>
      <c r="T3840" s="87"/>
    </row>
    <row r="3841" spans="1:20">
      <c r="A3841" s="188">
        <f t="shared" si="265"/>
        <v>677</v>
      </c>
      <c r="B3841" s="189" t="s">
        <v>3700</v>
      </c>
      <c r="C3841" s="99">
        <f t="shared" si="264"/>
        <v>19352976.496000003</v>
      </c>
      <c r="D3841" s="103" t="str">
        <f>IF(ISNUMBER('Форма 1'!U3841),'Форма 1'!$H3841*VLOOKUP('Форма 1'!$F3841,'Придельники с 2022'!$B$4:$X$28,'Форма 1'!U$8),"")</f>
        <v/>
      </c>
      <c r="E3841" s="103" t="str">
        <f>IF(ISNUMBER('Форма 1'!V3841),'Форма 1'!$H3841*VLOOKUP('Форма 1'!$F3841,'Придельники с 2022'!$B$4:$X$28,'Форма 1'!V$8),"")</f>
        <v/>
      </c>
      <c r="F3841" s="103" t="str">
        <f>IF(ISNUMBER('Форма 1'!W3841),'Форма 1'!$H3841*VLOOKUP('Форма 1'!$F3841,'Придельники с 2022'!$B$4:$X$28,'Форма 1'!W$8),"")</f>
        <v/>
      </c>
      <c r="G3841" s="103" t="str">
        <f>IF(ISNUMBER('Форма 1'!X3841),'Форма 1'!$H3841*VLOOKUP('Форма 1'!$F3841,'Придельники с 2022'!$B$4:$X$28,'Форма 1'!X$8),"")</f>
        <v/>
      </c>
      <c r="H3841" s="103" t="str">
        <f>IF(ISNUMBER('Форма 1'!Y3841),'Форма 1'!$H3841*VLOOKUP('Форма 1'!$F3841,'Придельники с 2022'!$B$4:$X$28,'Форма 1'!Y$8),"")</f>
        <v/>
      </c>
      <c r="I3841" s="103" t="str">
        <f>IF(ISNUMBER('Форма 1'!Z3841),'Форма 1'!$H3841*VLOOKUP('Форма 1'!$F3841,'Придельники с 2022'!$B$4:$X$28,'Форма 1'!Z$8),"")</f>
        <v/>
      </c>
      <c r="J3841" s="103" t="str">
        <f>IF(ISNUMBER('Форма 1'!AA3841),'Форма 1'!$H3841*VLOOKUP('Форма 1'!$F3841,'Придельники с 2022'!$B$4:$X$28,'Форма 1'!AA$8),"")</f>
        <v/>
      </c>
      <c r="K3841" s="90"/>
      <c r="L3841" s="87"/>
      <c r="M3841" s="103">
        <f>IF(ISNUMBER('Форма 1'!AD3841),'Форма 1'!$H3841*VLOOKUP('Форма 1'!$F3841,'Придельники с 2022'!$B$4:$X$28,'Форма 1'!AD$8),"")</f>
        <v>19352976.496000003</v>
      </c>
      <c r="N3841" s="103" t="str">
        <f>IF(ISBLANK('Форма 1'!$AE3841),"",IF('Форма 1'!$AE3841=1,'Форма 1'!$H3841*VLOOKUP('Форма 1'!$F3841,'Придельники с 2022'!$B$4:$X$28,'Форма 1'!$AE$8,0),IF('Форма 1'!$AE3841=2,'Форма 1'!$H3841*VLOOKUP('Форма 1'!$F3841,'Придельники с 2022'!$B$4:$X$28,13,0),IF('Форма 1'!$AE3841=3,'Форма 1'!$H3841*VLOOKUP('Форма 1'!$F3841,'Придельники с 2022'!$B$4:$X$28,12,0)))))</f>
        <v/>
      </c>
      <c r="O3841" s="103" t="str">
        <f>IF(ISNUMBER('Форма 1'!AF3841),'Форма 1'!$H3841*VLOOKUP('Форма 1'!$F3841,'Придельники с 2022'!$B$4:$X$28,'Форма 1'!AF$8),"")</f>
        <v/>
      </c>
      <c r="P3841" s="87"/>
      <c r="Q3841" s="103" t="str">
        <f>IF(ISNUMBER('Форма 1'!AH3841),'Форма 1'!$H3841*VLOOKUP('Форма 1'!$F3841,'Придельники с 2022'!$B$4:$X$28,'Форма 1'!AH$8),"")</f>
        <v/>
      </c>
      <c r="R3841" s="103" t="str">
        <f>IF(ISNUMBER('Форма 1'!AI3841),'Форма 1'!$H3841*VLOOKUP('Форма 1'!$F3841,'Придельники с 2022'!$B$4:$X$28,'Форма 1'!AI$8),"")</f>
        <v/>
      </c>
      <c r="S3841" s="103" t="str">
        <f>IF(ISNUMBER('Форма 1'!AJ3841),'Форма 1'!$H3841*VLOOKUP('Форма 1'!$F3841,'Придельники с 2022'!$B$4:$X$28,'Форма 1'!AJ$8),"")</f>
        <v/>
      </c>
      <c r="T3841" s="87"/>
    </row>
    <row r="3842" spans="1:20">
      <c r="A3842" s="188">
        <f t="shared" si="265"/>
        <v>678</v>
      </c>
      <c r="B3842" s="189" t="s">
        <v>3701</v>
      </c>
      <c r="C3842" s="99">
        <f t="shared" si="264"/>
        <v>11231997.655999999</v>
      </c>
      <c r="D3842" s="103" t="str">
        <f>IF(ISNUMBER('Форма 1'!U3842),'Форма 1'!$H3842*VLOOKUP('Форма 1'!$F3842,'Придельники с 2022'!$B$4:$X$28,'Форма 1'!U$8),"")</f>
        <v/>
      </c>
      <c r="E3842" s="103">
        <f>IF(ISNUMBER('Форма 1'!V3842),'Форма 1'!$H3842*VLOOKUP('Форма 1'!$F3842,'Придельники с 2022'!$B$4:$X$28,'Форма 1'!V$8),"")</f>
        <v>3996642.4239999996</v>
      </c>
      <c r="F3842" s="103" t="str">
        <f>IF(ISNUMBER('Форма 1'!W3842),'Форма 1'!$H3842*VLOOKUP('Форма 1'!$F3842,'Придельники с 2022'!$B$4:$X$28,'Форма 1'!W$8),"")</f>
        <v/>
      </c>
      <c r="G3842" s="103" t="str">
        <f>IF(ISNUMBER('Форма 1'!X3842),'Форма 1'!$H3842*VLOOKUP('Форма 1'!$F3842,'Придельники с 2022'!$B$4:$X$28,'Форма 1'!X$8),"")</f>
        <v/>
      </c>
      <c r="H3842" s="103" t="str">
        <f>IF(ISNUMBER('Форма 1'!Y3842),'Форма 1'!$H3842*VLOOKUP('Форма 1'!$F3842,'Придельники с 2022'!$B$4:$X$28,'Форма 1'!Y$8),"")</f>
        <v/>
      </c>
      <c r="I3842" s="103" t="str">
        <f>IF(ISNUMBER('Форма 1'!Z3842),'Форма 1'!$H3842*VLOOKUP('Форма 1'!$F3842,'Придельники с 2022'!$B$4:$X$28,'Форма 1'!Z$8),"")</f>
        <v/>
      </c>
      <c r="J3842" s="103" t="str">
        <f>IF(ISNUMBER('Форма 1'!AA3842),'Форма 1'!$H3842*VLOOKUP('Форма 1'!$F3842,'Придельники с 2022'!$B$4:$X$28,'Форма 1'!AA$8),"")</f>
        <v/>
      </c>
      <c r="K3842" s="90"/>
      <c r="L3842" s="87"/>
      <c r="M3842" s="103">
        <f>IF(ISNUMBER('Форма 1'!AD3842),'Форма 1'!$H3842*VLOOKUP('Форма 1'!$F3842,'Придельники с 2022'!$B$4:$X$28,'Форма 1'!AD$8),"")</f>
        <v>7235355.2319999998</v>
      </c>
      <c r="N3842" s="103" t="str">
        <f>IF(ISBLANK('Форма 1'!$AE3842),"",IF('Форма 1'!$AE3842=1,'Форма 1'!$H3842*VLOOKUP('Форма 1'!$F3842,'Придельники с 2022'!$B$4:$X$28,'Форма 1'!$AE$8,0),IF('Форма 1'!$AE3842=2,'Форма 1'!$H3842*VLOOKUP('Форма 1'!$F3842,'Придельники с 2022'!$B$4:$X$28,13,0),IF('Форма 1'!$AE3842=3,'Форма 1'!$H3842*VLOOKUP('Форма 1'!$F3842,'Придельники с 2022'!$B$4:$X$28,12,0)))))</f>
        <v/>
      </c>
      <c r="O3842" s="103" t="str">
        <f>IF(ISNUMBER('Форма 1'!AF3842),'Форма 1'!$H3842*VLOOKUP('Форма 1'!$F3842,'Придельники с 2022'!$B$4:$X$28,'Форма 1'!AF$8),"")</f>
        <v/>
      </c>
      <c r="P3842" s="87"/>
      <c r="Q3842" s="103" t="str">
        <f>IF(ISNUMBER('Форма 1'!AH3842),'Форма 1'!$H3842*VLOOKUP('Форма 1'!$F3842,'Придельники с 2022'!$B$4:$X$28,'Форма 1'!AH$8),"")</f>
        <v/>
      </c>
      <c r="R3842" s="103" t="str">
        <f>IF(ISNUMBER('Форма 1'!AI3842),'Форма 1'!$H3842*VLOOKUP('Форма 1'!$F3842,'Придельники с 2022'!$B$4:$X$28,'Форма 1'!AI$8),"")</f>
        <v/>
      </c>
      <c r="S3842" s="103" t="str">
        <f>IF(ISNUMBER('Форма 1'!AJ3842),'Форма 1'!$H3842*VLOOKUP('Форма 1'!$F3842,'Придельники с 2022'!$B$4:$X$28,'Форма 1'!AJ$8),"")</f>
        <v/>
      </c>
      <c r="T3842" s="87"/>
    </row>
    <row r="3843" spans="1:20">
      <c r="A3843" s="188">
        <f t="shared" si="265"/>
        <v>679</v>
      </c>
      <c r="B3843" s="189" t="s">
        <v>3702</v>
      </c>
      <c r="C3843" s="99">
        <f t="shared" si="264"/>
        <v>7927095.904000001</v>
      </c>
      <c r="D3843" s="103" t="str">
        <f>IF(ISNUMBER('Форма 1'!U3843),'Форма 1'!$H3843*VLOOKUP('Форма 1'!$F3843,'Придельники с 2022'!$B$4:$X$28,'Форма 1'!U$8),"")</f>
        <v/>
      </c>
      <c r="E3843" s="103" t="str">
        <f>IF(ISNUMBER('Форма 1'!V3843),'Форма 1'!$H3843*VLOOKUP('Форма 1'!$F3843,'Придельники с 2022'!$B$4:$X$28,'Форма 1'!V$8),"")</f>
        <v/>
      </c>
      <c r="F3843" s="103" t="str">
        <f>IF(ISNUMBER('Форма 1'!W3843),'Форма 1'!$H3843*VLOOKUP('Форма 1'!$F3843,'Придельники с 2022'!$B$4:$X$28,'Форма 1'!W$8),"")</f>
        <v/>
      </c>
      <c r="G3843" s="103" t="str">
        <f>IF(ISNUMBER('Форма 1'!X3843),'Форма 1'!$H3843*VLOOKUP('Форма 1'!$F3843,'Придельники с 2022'!$B$4:$X$28,'Форма 1'!X$8),"")</f>
        <v/>
      </c>
      <c r="H3843" s="103" t="str">
        <f>IF(ISNUMBER('Форма 1'!Y3843),'Форма 1'!$H3843*VLOOKUP('Форма 1'!$F3843,'Придельники с 2022'!$B$4:$X$28,'Форма 1'!Y$8),"")</f>
        <v/>
      </c>
      <c r="I3843" s="103" t="str">
        <f>IF(ISNUMBER('Форма 1'!Z3843),'Форма 1'!$H3843*VLOOKUP('Форма 1'!$F3843,'Придельники с 2022'!$B$4:$X$28,'Форма 1'!Z$8),"")</f>
        <v/>
      </c>
      <c r="J3843" s="103" t="str">
        <f>IF(ISNUMBER('Форма 1'!AA3843),'Форма 1'!$H3843*VLOOKUP('Форма 1'!$F3843,'Придельники с 2022'!$B$4:$X$28,'Форма 1'!AA$8),"")</f>
        <v/>
      </c>
      <c r="K3843" s="90"/>
      <c r="L3843" s="87"/>
      <c r="M3843" s="103">
        <f>IF(ISNUMBER('Форма 1'!AD3843),'Форма 1'!$H3843*VLOOKUP('Форма 1'!$F3843,'Придельники с 2022'!$B$4:$X$28,'Форма 1'!AD$8),"")</f>
        <v>7927095.904000001</v>
      </c>
      <c r="N3843" s="103" t="str">
        <f>IF(ISBLANK('Форма 1'!$AE3843),"",IF('Форма 1'!$AE3843=1,'Форма 1'!$H3843*VLOOKUP('Форма 1'!$F3843,'Придельники с 2022'!$B$4:$X$28,'Форма 1'!$AE$8,0),IF('Форма 1'!$AE3843=2,'Форма 1'!$H3843*VLOOKUP('Форма 1'!$F3843,'Придельники с 2022'!$B$4:$X$28,13,0),IF('Форма 1'!$AE3843=3,'Форма 1'!$H3843*VLOOKUP('Форма 1'!$F3843,'Придельники с 2022'!$B$4:$X$28,12,0)))))</f>
        <v/>
      </c>
      <c r="O3843" s="103" t="str">
        <f>IF(ISNUMBER('Форма 1'!AF3843),'Форма 1'!$H3843*VLOOKUP('Форма 1'!$F3843,'Придельники с 2022'!$B$4:$X$28,'Форма 1'!AF$8),"")</f>
        <v/>
      </c>
      <c r="P3843" s="87"/>
      <c r="Q3843" s="103" t="str">
        <f>IF(ISNUMBER('Форма 1'!AH3843),'Форма 1'!$H3843*VLOOKUP('Форма 1'!$F3843,'Придельники с 2022'!$B$4:$X$28,'Форма 1'!AH$8),"")</f>
        <v/>
      </c>
      <c r="R3843" s="103" t="str">
        <f>IF(ISNUMBER('Форма 1'!AI3843),'Форма 1'!$H3843*VLOOKUP('Форма 1'!$F3843,'Придельники с 2022'!$B$4:$X$28,'Форма 1'!AI$8),"")</f>
        <v/>
      </c>
      <c r="S3843" s="103" t="str">
        <f>IF(ISNUMBER('Форма 1'!AJ3843),'Форма 1'!$H3843*VLOOKUP('Форма 1'!$F3843,'Придельники с 2022'!$B$4:$X$28,'Форма 1'!AJ$8),"")</f>
        <v/>
      </c>
      <c r="T3843" s="87"/>
    </row>
    <row r="3844" spans="1:20">
      <c r="A3844" s="188">
        <f t="shared" si="265"/>
        <v>680</v>
      </c>
      <c r="B3844" s="189" t="s">
        <v>3703</v>
      </c>
      <c r="C3844" s="99">
        <f t="shared" si="264"/>
        <v>24107342.560000002</v>
      </c>
      <c r="D3844" s="103" t="str">
        <f>IF(ISNUMBER('Форма 1'!U3844),'Форма 1'!$H3844*VLOOKUP('Форма 1'!$F3844,'Придельники с 2022'!$B$4:$X$28,'Форма 1'!U$8),"")</f>
        <v/>
      </c>
      <c r="E3844" s="103" t="str">
        <f>IF(ISNUMBER('Форма 1'!V3844),'Форма 1'!$H3844*VLOOKUP('Форма 1'!$F3844,'Придельники с 2022'!$B$4:$X$28,'Форма 1'!V$8),"")</f>
        <v/>
      </c>
      <c r="F3844" s="103" t="str">
        <f>IF(ISNUMBER('Форма 1'!W3844),'Форма 1'!$H3844*VLOOKUP('Форма 1'!$F3844,'Придельники с 2022'!$B$4:$X$28,'Форма 1'!W$8),"")</f>
        <v/>
      </c>
      <c r="G3844" s="103" t="str">
        <f>IF(ISNUMBER('Форма 1'!X3844),'Форма 1'!$H3844*VLOOKUP('Форма 1'!$F3844,'Придельники с 2022'!$B$4:$X$28,'Форма 1'!X$8),"")</f>
        <v/>
      </c>
      <c r="H3844" s="103" t="str">
        <f>IF(ISNUMBER('Форма 1'!Y3844),'Форма 1'!$H3844*VLOOKUP('Форма 1'!$F3844,'Придельники с 2022'!$B$4:$X$28,'Форма 1'!Y$8),"")</f>
        <v/>
      </c>
      <c r="I3844" s="103" t="str">
        <f>IF(ISNUMBER('Форма 1'!Z3844),'Форма 1'!$H3844*VLOOKUP('Форма 1'!$F3844,'Придельники с 2022'!$B$4:$X$28,'Форма 1'!Z$8),"")</f>
        <v/>
      </c>
      <c r="J3844" s="103" t="str">
        <f>IF(ISNUMBER('Форма 1'!AA3844),'Форма 1'!$H3844*VLOOKUP('Форма 1'!$F3844,'Придельники с 2022'!$B$4:$X$28,'Форма 1'!AA$8),"")</f>
        <v/>
      </c>
      <c r="K3844" s="90"/>
      <c r="L3844" s="87"/>
      <c r="M3844" s="103">
        <f>IF(ISNUMBER('Форма 1'!AD3844),'Форма 1'!$H3844*VLOOKUP('Форма 1'!$F3844,'Придельники с 2022'!$B$4:$X$28,'Форма 1'!AD$8),"")</f>
        <v>24107342.560000002</v>
      </c>
      <c r="N3844" s="103" t="str">
        <f>IF(ISBLANK('Форма 1'!$AE3844),"",IF('Форма 1'!$AE3844=1,'Форма 1'!$H3844*VLOOKUP('Форма 1'!$F3844,'Придельники с 2022'!$B$4:$X$28,'Форма 1'!$AE$8,0),IF('Форма 1'!$AE3844=2,'Форма 1'!$H3844*VLOOKUP('Форма 1'!$F3844,'Придельники с 2022'!$B$4:$X$28,13,0),IF('Форма 1'!$AE3844=3,'Форма 1'!$H3844*VLOOKUP('Форма 1'!$F3844,'Придельники с 2022'!$B$4:$X$28,12,0)))))</f>
        <v/>
      </c>
      <c r="O3844" s="103" t="str">
        <f>IF(ISNUMBER('Форма 1'!AF3844),'Форма 1'!$H3844*VLOOKUP('Форма 1'!$F3844,'Придельники с 2022'!$B$4:$X$28,'Форма 1'!AF$8),"")</f>
        <v/>
      </c>
      <c r="P3844" s="87"/>
      <c r="Q3844" s="103" t="str">
        <f>IF(ISNUMBER('Форма 1'!AH3844),'Форма 1'!$H3844*VLOOKUP('Форма 1'!$F3844,'Придельники с 2022'!$B$4:$X$28,'Форма 1'!AH$8),"")</f>
        <v/>
      </c>
      <c r="R3844" s="103" t="str">
        <f>IF(ISNUMBER('Форма 1'!AI3844),'Форма 1'!$H3844*VLOOKUP('Форма 1'!$F3844,'Придельники с 2022'!$B$4:$X$28,'Форма 1'!AI$8),"")</f>
        <v/>
      </c>
      <c r="S3844" s="103" t="str">
        <f>IF(ISNUMBER('Форма 1'!AJ3844),'Форма 1'!$H3844*VLOOKUP('Форма 1'!$F3844,'Придельники с 2022'!$B$4:$X$28,'Форма 1'!AJ$8),"")</f>
        <v/>
      </c>
      <c r="T3844" s="87"/>
    </row>
    <row r="3845" spans="1:20">
      <c r="A3845" s="188">
        <f t="shared" si="265"/>
        <v>681</v>
      </c>
      <c r="B3845" s="189" t="s">
        <v>3704</v>
      </c>
      <c r="C3845" s="99">
        <f t="shared" si="264"/>
        <v>10322067.840000002</v>
      </c>
      <c r="D3845" s="103" t="str">
        <f>IF(ISNUMBER('Форма 1'!U3845),'Форма 1'!$H3845*VLOOKUP('Форма 1'!$F3845,'Придельники с 2022'!$B$4:$X$28,'Форма 1'!U$8),"")</f>
        <v/>
      </c>
      <c r="E3845" s="103" t="str">
        <f>IF(ISNUMBER('Форма 1'!V3845),'Форма 1'!$H3845*VLOOKUP('Форма 1'!$F3845,'Придельники с 2022'!$B$4:$X$28,'Форма 1'!V$8),"")</f>
        <v/>
      </c>
      <c r="F3845" s="103" t="str">
        <f>IF(ISNUMBER('Форма 1'!W3845),'Форма 1'!$H3845*VLOOKUP('Форма 1'!$F3845,'Придельники с 2022'!$B$4:$X$28,'Форма 1'!W$8),"")</f>
        <v/>
      </c>
      <c r="G3845" s="103" t="str">
        <f>IF(ISNUMBER('Форма 1'!X3845),'Форма 1'!$H3845*VLOOKUP('Форма 1'!$F3845,'Придельники с 2022'!$B$4:$X$28,'Форма 1'!X$8),"")</f>
        <v/>
      </c>
      <c r="H3845" s="103" t="str">
        <f>IF(ISNUMBER('Форма 1'!Y3845),'Форма 1'!$H3845*VLOOKUP('Форма 1'!$F3845,'Придельники с 2022'!$B$4:$X$28,'Форма 1'!Y$8),"")</f>
        <v/>
      </c>
      <c r="I3845" s="103" t="str">
        <f>IF(ISNUMBER('Форма 1'!Z3845),'Форма 1'!$H3845*VLOOKUP('Форма 1'!$F3845,'Придельники с 2022'!$B$4:$X$28,'Форма 1'!Z$8),"")</f>
        <v/>
      </c>
      <c r="J3845" s="103" t="str">
        <f>IF(ISNUMBER('Форма 1'!AA3845),'Форма 1'!$H3845*VLOOKUP('Форма 1'!$F3845,'Придельники с 2022'!$B$4:$X$28,'Форма 1'!AA$8),"")</f>
        <v/>
      </c>
      <c r="K3845" s="90"/>
      <c r="L3845" s="87"/>
      <c r="M3845" s="103">
        <f>IF(ISNUMBER('Форма 1'!AD3845),'Форма 1'!$H3845*VLOOKUP('Форма 1'!$F3845,'Придельники с 2022'!$B$4:$X$28,'Форма 1'!AD$8),"")</f>
        <v>10322067.840000002</v>
      </c>
      <c r="N3845" s="103" t="str">
        <f>IF(ISBLANK('Форма 1'!$AE3845),"",IF('Форма 1'!$AE3845=1,'Форма 1'!$H3845*VLOOKUP('Форма 1'!$F3845,'Придельники с 2022'!$B$4:$X$28,'Форма 1'!$AE$8,0),IF('Форма 1'!$AE3845=2,'Форма 1'!$H3845*VLOOKUP('Форма 1'!$F3845,'Придельники с 2022'!$B$4:$X$28,13,0),IF('Форма 1'!$AE3845=3,'Форма 1'!$H3845*VLOOKUP('Форма 1'!$F3845,'Придельники с 2022'!$B$4:$X$28,12,0)))))</f>
        <v/>
      </c>
      <c r="O3845" s="103" t="str">
        <f>IF(ISNUMBER('Форма 1'!AF3845),'Форма 1'!$H3845*VLOOKUP('Форма 1'!$F3845,'Придельники с 2022'!$B$4:$X$28,'Форма 1'!AF$8),"")</f>
        <v/>
      </c>
      <c r="P3845" s="87"/>
      <c r="Q3845" s="103" t="str">
        <f>IF(ISNUMBER('Форма 1'!AH3845),'Форма 1'!$H3845*VLOOKUP('Форма 1'!$F3845,'Придельники с 2022'!$B$4:$X$28,'Форма 1'!AH$8),"")</f>
        <v/>
      </c>
      <c r="R3845" s="103" t="str">
        <f>IF(ISNUMBER('Форма 1'!AI3845),'Форма 1'!$H3845*VLOOKUP('Форма 1'!$F3845,'Придельники с 2022'!$B$4:$X$28,'Форма 1'!AI$8),"")</f>
        <v/>
      </c>
      <c r="S3845" s="103" t="str">
        <f>IF(ISNUMBER('Форма 1'!AJ3845),'Форма 1'!$H3845*VLOOKUP('Форма 1'!$F3845,'Придельники с 2022'!$B$4:$X$28,'Форма 1'!AJ$8),"")</f>
        <v/>
      </c>
      <c r="T3845" s="87"/>
    </row>
    <row r="3846" spans="1:20">
      <c r="A3846" s="188">
        <f t="shared" si="265"/>
        <v>682</v>
      </c>
      <c r="B3846" s="189" t="s">
        <v>3705</v>
      </c>
      <c r="C3846" s="99">
        <f t="shared" ref="C3846:C3907" si="266">SUM(D3846:J3846,L3846:T3846)</f>
        <v>23426410.336000003</v>
      </c>
      <c r="D3846" s="103" t="str">
        <f>IF(ISNUMBER('Форма 1'!U3846),'Форма 1'!$H3846*VLOOKUP('Форма 1'!$F3846,'Придельники с 2022'!$B$4:$X$28,'Форма 1'!U$8),"")</f>
        <v/>
      </c>
      <c r="E3846" s="103" t="str">
        <f>IF(ISNUMBER('Форма 1'!V3846),'Форма 1'!$H3846*VLOOKUP('Форма 1'!$F3846,'Придельники с 2022'!$B$4:$X$28,'Форма 1'!V$8),"")</f>
        <v/>
      </c>
      <c r="F3846" s="103" t="str">
        <f>IF(ISNUMBER('Форма 1'!W3846),'Форма 1'!$H3846*VLOOKUP('Форма 1'!$F3846,'Придельники с 2022'!$B$4:$X$28,'Форма 1'!W$8),"")</f>
        <v/>
      </c>
      <c r="G3846" s="103" t="str">
        <f>IF(ISNUMBER('Форма 1'!X3846),'Форма 1'!$H3846*VLOOKUP('Форма 1'!$F3846,'Придельники с 2022'!$B$4:$X$28,'Форма 1'!X$8),"")</f>
        <v/>
      </c>
      <c r="H3846" s="103" t="str">
        <f>IF(ISNUMBER('Форма 1'!Y3846),'Форма 1'!$H3846*VLOOKUP('Форма 1'!$F3846,'Придельники с 2022'!$B$4:$X$28,'Форма 1'!Y$8),"")</f>
        <v/>
      </c>
      <c r="I3846" s="103" t="str">
        <f>IF(ISNUMBER('Форма 1'!Z3846),'Форма 1'!$H3846*VLOOKUP('Форма 1'!$F3846,'Придельники с 2022'!$B$4:$X$28,'Форма 1'!Z$8),"")</f>
        <v/>
      </c>
      <c r="J3846" s="103" t="str">
        <f>IF(ISNUMBER('Форма 1'!AA3846),'Форма 1'!$H3846*VLOOKUP('Форма 1'!$F3846,'Придельники с 2022'!$B$4:$X$28,'Форма 1'!AA$8),"")</f>
        <v/>
      </c>
      <c r="K3846" s="90"/>
      <c r="L3846" s="87"/>
      <c r="M3846" s="103">
        <f>IF(ISNUMBER('Форма 1'!AD3846),'Форма 1'!$H3846*VLOOKUP('Форма 1'!$F3846,'Придельники с 2022'!$B$4:$X$28,'Форма 1'!AD$8),"")</f>
        <v>23426410.336000003</v>
      </c>
      <c r="N3846" s="103" t="str">
        <f>IF(ISBLANK('Форма 1'!$AE3846),"",IF('Форма 1'!$AE3846=1,'Форма 1'!$H3846*VLOOKUP('Форма 1'!$F3846,'Придельники с 2022'!$B$4:$X$28,'Форма 1'!$AE$8,0),IF('Форма 1'!$AE3846=2,'Форма 1'!$H3846*VLOOKUP('Форма 1'!$F3846,'Придельники с 2022'!$B$4:$X$28,13,0),IF('Форма 1'!$AE3846=3,'Форма 1'!$H3846*VLOOKUP('Форма 1'!$F3846,'Придельники с 2022'!$B$4:$X$28,12,0)))))</f>
        <v/>
      </c>
      <c r="O3846" s="103" t="str">
        <f>IF(ISNUMBER('Форма 1'!AF3846),'Форма 1'!$H3846*VLOOKUP('Форма 1'!$F3846,'Придельники с 2022'!$B$4:$X$28,'Форма 1'!AF$8),"")</f>
        <v/>
      </c>
      <c r="P3846" s="87"/>
      <c r="Q3846" s="103" t="str">
        <f>IF(ISNUMBER('Форма 1'!AH3846),'Форма 1'!$H3846*VLOOKUP('Форма 1'!$F3846,'Придельники с 2022'!$B$4:$X$28,'Форма 1'!AH$8),"")</f>
        <v/>
      </c>
      <c r="R3846" s="103" t="str">
        <f>IF(ISNUMBER('Форма 1'!AI3846),'Форма 1'!$H3846*VLOOKUP('Форма 1'!$F3846,'Придельники с 2022'!$B$4:$X$28,'Форма 1'!AI$8),"")</f>
        <v/>
      </c>
      <c r="S3846" s="103" t="str">
        <f>IF(ISNUMBER('Форма 1'!AJ3846),'Форма 1'!$H3846*VLOOKUP('Форма 1'!$F3846,'Придельники с 2022'!$B$4:$X$28,'Форма 1'!AJ$8),"")</f>
        <v/>
      </c>
      <c r="T3846" s="87"/>
    </row>
    <row r="3847" spans="1:20">
      <c r="A3847" s="188">
        <f t="shared" si="265"/>
        <v>683</v>
      </c>
      <c r="B3847" s="189" t="s">
        <v>3706</v>
      </c>
      <c r="C3847" s="99">
        <f t="shared" si="266"/>
        <v>17768638.16</v>
      </c>
      <c r="D3847" s="103" t="str">
        <f>IF(ISNUMBER('Форма 1'!U3847),'Форма 1'!$H3847*VLOOKUP('Форма 1'!$F3847,'Придельники с 2022'!$B$4:$X$28,'Форма 1'!U$8),"")</f>
        <v/>
      </c>
      <c r="E3847" s="103" t="str">
        <f>IF(ISNUMBER('Форма 1'!V3847),'Форма 1'!$H3847*VLOOKUP('Форма 1'!$F3847,'Придельники с 2022'!$B$4:$X$28,'Форма 1'!V$8),"")</f>
        <v/>
      </c>
      <c r="F3847" s="103" t="str">
        <f>IF(ISNUMBER('Форма 1'!W3847),'Форма 1'!$H3847*VLOOKUP('Форма 1'!$F3847,'Придельники с 2022'!$B$4:$X$28,'Форма 1'!W$8),"")</f>
        <v/>
      </c>
      <c r="G3847" s="103" t="str">
        <f>IF(ISNUMBER('Форма 1'!X3847),'Форма 1'!$H3847*VLOOKUP('Форма 1'!$F3847,'Придельники с 2022'!$B$4:$X$28,'Форма 1'!X$8),"")</f>
        <v/>
      </c>
      <c r="H3847" s="103" t="str">
        <f>IF(ISNUMBER('Форма 1'!Y3847),'Форма 1'!$H3847*VLOOKUP('Форма 1'!$F3847,'Придельники с 2022'!$B$4:$X$28,'Форма 1'!Y$8),"")</f>
        <v/>
      </c>
      <c r="I3847" s="103" t="str">
        <f>IF(ISNUMBER('Форма 1'!Z3847),'Форма 1'!$H3847*VLOOKUP('Форма 1'!$F3847,'Придельники с 2022'!$B$4:$X$28,'Форма 1'!Z$8),"")</f>
        <v/>
      </c>
      <c r="J3847" s="103" t="str">
        <f>IF(ISNUMBER('Форма 1'!AA3847),'Форма 1'!$H3847*VLOOKUP('Форма 1'!$F3847,'Придельники с 2022'!$B$4:$X$28,'Форма 1'!AA$8),"")</f>
        <v/>
      </c>
      <c r="K3847" s="90"/>
      <c r="L3847" s="87"/>
      <c r="M3847" s="103">
        <f>IF(ISNUMBER('Форма 1'!AD3847),'Форма 1'!$H3847*VLOOKUP('Форма 1'!$F3847,'Придельники с 2022'!$B$4:$X$28,'Форма 1'!AD$8),"")</f>
        <v>17768638.16</v>
      </c>
      <c r="N3847" s="103" t="str">
        <f>IF(ISBLANK('Форма 1'!$AE3847),"",IF('Форма 1'!$AE3847=1,'Форма 1'!$H3847*VLOOKUP('Форма 1'!$F3847,'Придельники с 2022'!$B$4:$X$28,'Форма 1'!$AE$8,0),IF('Форма 1'!$AE3847=2,'Форма 1'!$H3847*VLOOKUP('Форма 1'!$F3847,'Придельники с 2022'!$B$4:$X$28,13,0),IF('Форма 1'!$AE3847=3,'Форма 1'!$H3847*VLOOKUP('Форма 1'!$F3847,'Придельники с 2022'!$B$4:$X$28,12,0)))))</f>
        <v/>
      </c>
      <c r="O3847" s="103" t="str">
        <f>IF(ISNUMBER('Форма 1'!AF3847),'Форма 1'!$H3847*VLOOKUP('Форма 1'!$F3847,'Придельники с 2022'!$B$4:$X$28,'Форма 1'!AF$8),"")</f>
        <v/>
      </c>
      <c r="P3847" s="87"/>
      <c r="Q3847" s="103" t="str">
        <f>IF(ISNUMBER('Форма 1'!AH3847),'Форма 1'!$H3847*VLOOKUP('Форма 1'!$F3847,'Придельники с 2022'!$B$4:$X$28,'Форма 1'!AH$8),"")</f>
        <v/>
      </c>
      <c r="R3847" s="103" t="str">
        <f>IF(ISNUMBER('Форма 1'!AI3847),'Форма 1'!$H3847*VLOOKUP('Форма 1'!$F3847,'Придельники с 2022'!$B$4:$X$28,'Форма 1'!AI$8),"")</f>
        <v/>
      </c>
      <c r="S3847" s="103" t="str">
        <f>IF(ISNUMBER('Форма 1'!AJ3847),'Форма 1'!$H3847*VLOOKUP('Форма 1'!$F3847,'Придельники с 2022'!$B$4:$X$28,'Форма 1'!AJ$8),"")</f>
        <v/>
      </c>
      <c r="T3847" s="87"/>
    </row>
    <row r="3848" spans="1:20">
      <c r="A3848" s="188">
        <f t="shared" si="265"/>
        <v>684</v>
      </c>
      <c r="B3848" s="189" t="s">
        <v>3707</v>
      </c>
      <c r="C3848" s="99">
        <f t="shared" si="266"/>
        <v>25056234.224000003</v>
      </c>
      <c r="D3848" s="103" t="str">
        <f>IF(ISNUMBER('Форма 1'!U3848),'Форма 1'!$H3848*VLOOKUP('Форма 1'!$F3848,'Придельники с 2022'!$B$4:$X$28,'Форма 1'!U$8),"")</f>
        <v/>
      </c>
      <c r="E3848" s="103" t="str">
        <f>IF(ISNUMBER('Форма 1'!V3848),'Форма 1'!$H3848*VLOOKUP('Форма 1'!$F3848,'Придельники с 2022'!$B$4:$X$28,'Форма 1'!V$8),"")</f>
        <v/>
      </c>
      <c r="F3848" s="103" t="str">
        <f>IF(ISNUMBER('Форма 1'!W3848),'Форма 1'!$H3848*VLOOKUP('Форма 1'!$F3848,'Придельники с 2022'!$B$4:$X$28,'Форма 1'!W$8),"")</f>
        <v/>
      </c>
      <c r="G3848" s="103" t="str">
        <f>IF(ISNUMBER('Форма 1'!X3848),'Форма 1'!$H3848*VLOOKUP('Форма 1'!$F3848,'Придельники с 2022'!$B$4:$X$28,'Форма 1'!X$8),"")</f>
        <v/>
      </c>
      <c r="H3848" s="103" t="str">
        <f>IF(ISNUMBER('Форма 1'!Y3848),'Форма 1'!$H3848*VLOOKUP('Форма 1'!$F3848,'Придельники с 2022'!$B$4:$X$28,'Форма 1'!Y$8),"")</f>
        <v/>
      </c>
      <c r="I3848" s="103" t="str">
        <f>IF(ISNUMBER('Форма 1'!Z3848),'Форма 1'!$H3848*VLOOKUP('Форма 1'!$F3848,'Придельники с 2022'!$B$4:$X$28,'Форма 1'!Z$8),"")</f>
        <v/>
      </c>
      <c r="J3848" s="103" t="str">
        <f>IF(ISNUMBER('Форма 1'!AA3848),'Форма 1'!$H3848*VLOOKUP('Форма 1'!$F3848,'Придельники с 2022'!$B$4:$X$28,'Форма 1'!AA$8),"")</f>
        <v/>
      </c>
      <c r="K3848" s="90"/>
      <c r="L3848" s="87"/>
      <c r="M3848" s="103">
        <f>IF(ISNUMBER('Форма 1'!AD3848),'Форма 1'!$H3848*VLOOKUP('Форма 1'!$F3848,'Придельники с 2022'!$B$4:$X$28,'Форма 1'!AD$8),"")</f>
        <v>25056234.224000003</v>
      </c>
      <c r="N3848" s="103" t="str">
        <f>IF(ISBLANK('Форма 1'!$AE3848),"",IF('Форма 1'!$AE3848=1,'Форма 1'!$H3848*VLOOKUP('Форма 1'!$F3848,'Придельники с 2022'!$B$4:$X$28,'Форма 1'!$AE$8,0),IF('Форма 1'!$AE3848=2,'Форма 1'!$H3848*VLOOKUP('Форма 1'!$F3848,'Придельники с 2022'!$B$4:$X$28,13,0),IF('Форма 1'!$AE3848=3,'Форма 1'!$H3848*VLOOKUP('Форма 1'!$F3848,'Придельники с 2022'!$B$4:$X$28,12,0)))))</f>
        <v/>
      </c>
      <c r="O3848" s="103" t="str">
        <f>IF(ISNUMBER('Форма 1'!AF3848),'Форма 1'!$H3848*VLOOKUP('Форма 1'!$F3848,'Придельники с 2022'!$B$4:$X$28,'Форма 1'!AF$8),"")</f>
        <v/>
      </c>
      <c r="P3848" s="87"/>
      <c r="Q3848" s="103" t="str">
        <f>IF(ISNUMBER('Форма 1'!AH3848),'Форма 1'!$H3848*VLOOKUP('Форма 1'!$F3848,'Придельники с 2022'!$B$4:$X$28,'Форма 1'!AH$8),"")</f>
        <v/>
      </c>
      <c r="R3848" s="103" t="str">
        <f>IF(ISNUMBER('Форма 1'!AI3848),'Форма 1'!$H3848*VLOOKUP('Форма 1'!$F3848,'Придельники с 2022'!$B$4:$X$28,'Форма 1'!AI$8),"")</f>
        <v/>
      </c>
      <c r="S3848" s="103" t="str">
        <f>IF(ISNUMBER('Форма 1'!AJ3848),'Форма 1'!$H3848*VLOOKUP('Форма 1'!$F3848,'Придельники с 2022'!$B$4:$X$28,'Форма 1'!AJ$8),"")</f>
        <v/>
      </c>
      <c r="T3848" s="87"/>
    </row>
    <row r="3849" spans="1:20">
      <c r="A3849" s="188">
        <f t="shared" si="265"/>
        <v>685</v>
      </c>
      <c r="B3849" s="189" t="s">
        <v>3708</v>
      </c>
      <c r="C3849" s="99">
        <f t="shared" si="266"/>
        <v>5103518.9759999998</v>
      </c>
      <c r="D3849" s="103">
        <f>IF(ISNUMBER('Форма 1'!U3849),'Форма 1'!$H3849*VLOOKUP('Форма 1'!$F3849,'Придельники с 2022'!$B$4:$X$28,'Форма 1'!U$8),"")</f>
        <v>1985325.888</v>
      </c>
      <c r="E3849" s="103" t="str">
        <f>IF(ISNUMBER('Форма 1'!V3849),'Форма 1'!$H3849*VLOOKUP('Форма 1'!$F3849,'Придельники с 2022'!$B$4:$X$28,'Форма 1'!V$8),"")</f>
        <v/>
      </c>
      <c r="F3849" s="103" t="str">
        <f>IF(ISNUMBER('Форма 1'!W3849),'Форма 1'!$H3849*VLOOKUP('Форма 1'!$F3849,'Придельники с 2022'!$B$4:$X$28,'Форма 1'!W$8),"")</f>
        <v/>
      </c>
      <c r="G3849" s="103" t="str">
        <f>IF(ISNUMBER('Форма 1'!X3849),'Форма 1'!$H3849*VLOOKUP('Форма 1'!$F3849,'Придельники с 2022'!$B$4:$X$28,'Форма 1'!X$8),"")</f>
        <v/>
      </c>
      <c r="H3849" s="103" t="str">
        <f>IF(ISNUMBER('Форма 1'!Y3849),'Форма 1'!$H3849*VLOOKUP('Форма 1'!$F3849,'Придельники с 2022'!$B$4:$X$28,'Форма 1'!Y$8),"")</f>
        <v/>
      </c>
      <c r="I3849" s="103" t="str">
        <f>IF(ISNUMBER('Форма 1'!Z3849),'Форма 1'!$H3849*VLOOKUP('Форма 1'!$F3849,'Придельники с 2022'!$B$4:$X$28,'Форма 1'!Z$8),"")</f>
        <v/>
      </c>
      <c r="J3849" s="103" t="str">
        <f>IF(ISNUMBER('Форма 1'!AA3849),'Форма 1'!$H3849*VLOOKUP('Форма 1'!$F3849,'Придельники с 2022'!$B$4:$X$28,'Форма 1'!AA$8),"")</f>
        <v/>
      </c>
      <c r="K3849" s="92"/>
      <c r="L3849" s="88"/>
      <c r="M3849" s="103" t="str">
        <f>IF(ISNUMBER('Форма 1'!AD3849),'Форма 1'!$H3849*VLOOKUP('Форма 1'!$F3849,'Придельники с 2022'!$B$4:$X$28,'Форма 1'!AD$8),"")</f>
        <v/>
      </c>
      <c r="N3849" s="103" t="str">
        <f>IF(ISBLANK('Форма 1'!$AE3849),"",IF('Форма 1'!$AE3849=1,'Форма 1'!$H3849*VLOOKUP('Форма 1'!$F3849,'Придельники с 2022'!$B$4:$X$28,'Форма 1'!$AE$8,0),IF('Форма 1'!$AE3849=2,'Форма 1'!$H3849*VLOOKUP('Форма 1'!$F3849,'Придельники с 2022'!$B$4:$X$28,13,0),IF('Форма 1'!$AE3849=3,'Форма 1'!$H3849*VLOOKUP('Форма 1'!$F3849,'Придельники с 2022'!$B$4:$X$28,12,0)))))</f>
        <v/>
      </c>
      <c r="O3849" s="103">
        <f>IF(ISNUMBER('Форма 1'!AF3849),'Форма 1'!$H3849*VLOOKUP('Форма 1'!$F3849,'Придельники с 2022'!$B$4:$X$28,'Форма 1'!AF$8),"")</f>
        <v>3118193.088</v>
      </c>
      <c r="P3849" s="87"/>
      <c r="Q3849" s="103" t="str">
        <f>IF(ISNUMBER('Форма 1'!AH3849),'Форма 1'!$H3849*VLOOKUP('Форма 1'!$F3849,'Придельники с 2022'!$B$4:$X$28,'Форма 1'!AH$8),"")</f>
        <v/>
      </c>
      <c r="R3849" s="103" t="str">
        <f>IF(ISNUMBER('Форма 1'!AI3849),'Форма 1'!$H3849*VLOOKUP('Форма 1'!$F3849,'Придельники с 2022'!$B$4:$X$28,'Форма 1'!AI$8),"")</f>
        <v/>
      </c>
      <c r="S3849" s="103" t="str">
        <f>IF(ISNUMBER('Форма 1'!AJ3849),'Форма 1'!$H3849*VLOOKUP('Форма 1'!$F3849,'Придельники с 2022'!$B$4:$X$28,'Форма 1'!AJ$8),"")</f>
        <v/>
      </c>
      <c r="T3849" s="88"/>
    </row>
    <row r="3850" spans="1:20">
      <c r="A3850" s="188">
        <f t="shared" si="265"/>
        <v>686</v>
      </c>
      <c r="B3850" s="189" t="s">
        <v>3710</v>
      </c>
      <c r="C3850" s="99">
        <f t="shared" si="266"/>
        <v>5807803.7029999997</v>
      </c>
      <c r="D3850" s="103" t="str">
        <f>IF(ISNUMBER('Форма 1'!U3850),'Форма 1'!$H3850*VLOOKUP('Форма 1'!$F3850,'Придельники с 2022'!$B$4:$X$28,'Форма 1'!U$8),"")</f>
        <v/>
      </c>
      <c r="E3850" s="103" t="str">
        <f>IF(ISNUMBER('Форма 1'!V3850),'Форма 1'!$H3850*VLOOKUP('Форма 1'!$F3850,'Придельники с 2022'!$B$4:$X$28,'Форма 1'!V$8),"")</f>
        <v/>
      </c>
      <c r="F3850" s="103" t="str">
        <f>IF(ISNUMBER('Форма 1'!W3850),'Форма 1'!$H3850*VLOOKUP('Форма 1'!$F3850,'Придельники с 2022'!$B$4:$X$28,'Форма 1'!W$8),"")</f>
        <v/>
      </c>
      <c r="G3850" s="103" t="str">
        <f>IF(ISNUMBER('Форма 1'!X3850),'Форма 1'!$H3850*VLOOKUP('Форма 1'!$F3850,'Придельники с 2022'!$B$4:$X$28,'Форма 1'!X$8),"")</f>
        <v/>
      </c>
      <c r="H3850" s="103">
        <f>IF(ISNUMBER('Форма 1'!Y3850),'Форма 1'!$H3850*VLOOKUP('Форма 1'!$F3850,'Придельники с 2022'!$B$4:$X$28,'Форма 1'!Y$8),"")</f>
        <v>2974024.95</v>
      </c>
      <c r="I3850" s="103" t="str">
        <f>IF(ISNUMBER('Форма 1'!Z3850),'Форма 1'!$H3850*VLOOKUP('Форма 1'!$F3850,'Придельники с 2022'!$B$4:$X$28,'Форма 1'!Z$8),"")</f>
        <v/>
      </c>
      <c r="J3850" s="103" t="str">
        <f>IF(ISNUMBER('Форма 1'!AA3850),'Форма 1'!$H3850*VLOOKUP('Форма 1'!$F3850,'Придельники с 2022'!$B$4:$X$28,'Форма 1'!AA$8),"")</f>
        <v/>
      </c>
      <c r="K3850" s="90"/>
      <c r="L3850" s="87"/>
      <c r="M3850" s="103" t="str">
        <f>IF(ISNUMBER('Форма 1'!AD3850),'Форма 1'!$H3850*VLOOKUP('Форма 1'!$F3850,'Придельники с 2022'!$B$4:$X$28,'Форма 1'!AD$8),"")</f>
        <v/>
      </c>
      <c r="N3850" s="103" t="str">
        <f>IF(ISBLANK('Форма 1'!$AE3850),"",IF('Форма 1'!$AE3850=1,'Форма 1'!$H3850*VLOOKUP('Форма 1'!$F3850,'Придельники с 2022'!$B$4:$X$28,'Форма 1'!$AE$8,0),IF('Форма 1'!$AE3850=2,'Форма 1'!$H3850*VLOOKUP('Форма 1'!$F3850,'Придельники с 2022'!$B$4:$X$28,13,0),IF('Форма 1'!$AE3850=3,'Форма 1'!$H3850*VLOOKUP('Форма 1'!$F3850,'Придельники с 2022'!$B$4:$X$28,12,0)))))</f>
        <v/>
      </c>
      <c r="O3850" s="103">
        <f>IF(ISNUMBER('Форма 1'!AF3850),'Форма 1'!$H3850*VLOOKUP('Форма 1'!$F3850,'Придельники с 2022'!$B$4:$X$28,'Форма 1'!AF$8),"")</f>
        <v>2833778.753</v>
      </c>
      <c r="P3850" s="87"/>
      <c r="Q3850" s="103" t="str">
        <f>IF(ISNUMBER('Форма 1'!AH3850),'Форма 1'!$H3850*VLOOKUP('Форма 1'!$F3850,'Придельники с 2022'!$B$4:$X$28,'Форма 1'!AH$8),"")</f>
        <v/>
      </c>
      <c r="R3850" s="103" t="str">
        <f>IF(ISNUMBER('Форма 1'!AI3850),'Форма 1'!$H3850*VLOOKUP('Форма 1'!$F3850,'Придельники с 2022'!$B$4:$X$28,'Форма 1'!AI$8),"")</f>
        <v/>
      </c>
      <c r="S3850" s="103" t="str">
        <f>IF(ISNUMBER('Форма 1'!AJ3850),'Форма 1'!$H3850*VLOOKUP('Форма 1'!$F3850,'Придельники с 2022'!$B$4:$X$28,'Форма 1'!AJ$8),"")</f>
        <v/>
      </c>
      <c r="T3850" s="87"/>
    </row>
    <row r="3851" spans="1:20">
      <c r="A3851" s="188">
        <f t="shared" si="265"/>
        <v>687</v>
      </c>
      <c r="B3851" s="189" t="s">
        <v>3711</v>
      </c>
      <c r="C3851" s="99">
        <f t="shared" si="266"/>
        <v>10863390.944</v>
      </c>
      <c r="D3851" s="103" t="str">
        <f>IF(ISNUMBER('Форма 1'!U3851),'Форма 1'!$H3851*VLOOKUP('Форма 1'!$F3851,'Придельники с 2022'!$B$4:$X$28,'Форма 1'!U$8),"")</f>
        <v/>
      </c>
      <c r="E3851" s="103" t="str">
        <f>IF(ISNUMBER('Форма 1'!V3851),'Форма 1'!$H3851*VLOOKUP('Форма 1'!$F3851,'Придельники с 2022'!$B$4:$X$28,'Форма 1'!V$8),"")</f>
        <v/>
      </c>
      <c r="F3851" s="103" t="str">
        <f>IF(ISNUMBER('Форма 1'!W3851),'Форма 1'!$H3851*VLOOKUP('Форма 1'!$F3851,'Придельники с 2022'!$B$4:$X$28,'Форма 1'!W$8),"")</f>
        <v/>
      </c>
      <c r="G3851" s="103" t="str">
        <f>IF(ISNUMBER('Форма 1'!X3851),'Форма 1'!$H3851*VLOOKUP('Форма 1'!$F3851,'Придельники с 2022'!$B$4:$X$28,'Форма 1'!X$8),"")</f>
        <v/>
      </c>
      <c r="H3851" s="103" t="str">
        <f>IF(ISNUMBER('Форма 1'!Y3851),'Форма 1'!$H3851*VLOOKUP('Форма 1'!$F3851,'Придельники с 2022'!$B$4:$X$28,'Форма 1'!Y$8),"")</f>
        <v/>
      </c>
      <c r="I3851" s="103" t="str">
        <f>IF(ISNUMBER('Форма 1'!Z3851),'Форма 1'!$H3851*VLOOKUP('Форма 1'!$F3851,'Придельники с 2022'!$B$4:$X$28,'Форма 1'!Z$8),"")</f>
        <v/>
      </c>
      <c r="J3851" s="103" t="str">
        <f>IF(ISNUMBER('Форма 1'!AA3851),'Форма 1'!$H3851*VLOOKUP('Форма 1'!$F3851,'Придельники с 2022'!$B$4:$X$28,'Форма 1'!AA$8),"")</f>
        <v/>
      </c>
      <c r="K3851" s="90"/>
      <c r="L3851" s="87"/>
      <c r="M3851" s="103">
        <f>IF(ISNUMBER('Форма 1'!AD3851),'Форма 1'!$H3851*VLOOKUP('Форма 1'!$F3851,'Придельники с 2022'!$B$4:$X$28,'Форма 1'!AD$8),"")</f>
        <v>10863390.944</v>
      </c>
      <c r="N3851" s="103" t="str">
        <f>IF(ISBLANK('Форма 1'!$AE3851),"",IF('Форма 1'!$AE3851=1,'Форма 1'!$H3851*VLOOKUP('Форма 1'!$F3851,'Придельники с 2022'!$B$4:$X$28,'Форма 1'!$AE$8,0),IF('Форма 1'!$AE3851=2,'Форма 1'!$H3851*VLOOKUP('Форма 1'!$F3851,'Придельники с 2022'!$B$4:$X$28,13,0),IF('Форма 1'!$AE3851=3,'Форма 1'!$H3851*VLOOKUP('Форма 1'!$F3851,'Придельники с 2022'!$B$4:$X$28,12,0)))))</f>
        <v/>
      </c>
      <c r="O3851" s="103" t="str">
        <f>IF(ISNUMBER('Форма 1'!AF3851),'Форма 1'!$H3851*VLOOKUP('Форма 1'!$F3851,'Придельники с 2022'!$B$4:$X$28,'Форма 1'!AF$8),"")</f>
        <v/>
      </c>
      <c r="P3851" s="87"/>
      <c r="Q3851" s="103" t="str">
        <f>IF(ISNUMBER('Форма 1'!AH3851),'Форма 1'!$H3851*VLOOKUP('Форма 1'!$F3851,'Придельники с 2022'!$B$4:$X$28,'Форма 1'!AH$8),"")</f>
        <v/>
      </c>
      <c r="R3851" s="103" t="str">
        <f>IF(ISNUMBER('Форма 1'!AI3851),'Форма 1'!$H3851*VLOOKUP('Форма 1'!$F3851,'Придельники с 2022'!$B$4:$X$28,'Форма 1'!AI$8),"")</f>
        <v/>
      </c>
      <c r="S3851" s="103" t="str">
        <f>IF(ISNUMBER('Форма 1'!AJ3851),'Форма 1'!$H3851*VLOOKUP('Форма 1'!$F3851,'Придельники с 2022'!$B$4:$X$28,'Форма 1'!AJ$8),"")</f>
        <v/>
      </c>
      <c r="T3851" s="87"/>
    </row>
    <row r="3852" spans="1:20">
      <c r="A3852" s="188">
        <f t="shared" si="265"/>
        <v>688</v>
      </c>
      <c r="B3852" s="114" t="s">
        <v>734</v>
      </c>
      <c r="C3852" s="99">
        <f t="shared" si="266"/>
        <v>5434573.6530000009</v>
      </c>
      <c r="D3852" s="103" t="str">
        <f>IF(ISNUMBER('Форма 1'!U3852),'Форма 1'!$H3852*VLOOKUP('Форма 1'!$F3852,'Придельники с 2022'!$B$4:$X$28,'Форма 1'!U$8),"")</f>
        <v/>
      </c>
      <c r="E3852" s="103" t="str">
        <f>IF(ISNUMBER('Форма 1'!V3852),'Форма 1'!$H3852*VLOOKUP('Форма 1'!$F3852,'Придельники с 2022'!$B$4:$X$28,'Форма 1'!V$8),"")</f>
        <v/>
      </c>
      <c r="F3852" s="103" t="str">
        <f>IF(ISNUMBER('Форма 1'!W3852),'Форма 1'!$H3852*VLOOKUP('Форма 1'!$F3852,'Придельники с 2022'!$B$4:$X$28,'Форма 1'!W$8),"")</f>
        <v/>
      </c>
      <c r="G3852" s="103" t="str">
        <f>IF(ISNUMBER('Форма 1'!X3852),'Форма 1'!$H3852*VLOOKUP('Форма 1'!$F3852,'Придельники с 2022'!$B$4:$X$28,'Форма 1'!X$8),"")</f>
        <v/>
      </c>
      <c r="H3852" s="103">
        <f>IF(ISNUMBER('Форма 1'!Y3852),'Форма 1'!$H3852*VLOOKUP('Форма 1'!$F3852,'Придельники с 2022'!$B$4:$X$28,'Форма 1'!Y$8),"")</f>
        <v>3962872.1610000003</v>
      </c>
      <c r="I3852" s="103">
        <f>IF(ISNUMBER('Форма 1'!Z3852),'Форма 1'!$H3852*VLOOKUP('Форма 1'!$F3852,'Придельники с 2022'!$B$4:$X$28,'Форма 1'!Z$8),"")</f>
        <v>1471701.4920000001</v>
      </c>
      <c r="J3852" s="103" t="str">
        <f>IF(ISNUMBER('Форма 1'!AA3852),'Форма 1'!$H3852*VLOOKUP('Форма 1'!$F3852,'Придельники с 2022'!$B$4:$X$28,'Форма 1'!AA$8),"")</f>
        <v/>
      </c>
      <c r="K3852" s="90"/>
      <c r="L3852" s="87"/>
      <c r="M3852" s="103" t="str">
        <f>IF(ISNUMBER('Форма 1'!AD3852),'Форма 1'!$H3852*VLOOKUP('Форма 1'!$F3852,'Придельники с 2022'!$B$4:$X$28,'Форма 1'!AD$8),"")</f>
        <v/>
      </c>
      <c r="N3852" s="103" t="str">
        <f>IF(ISBLANK('Форма 1'!$AE3852),"",IF('Форма 1'!$AE3852=1,'Форма 1'!$H3852*VLOOKUP('Форма 1'!$F3852,'Придельники с 2022'!$B$4:$X$28,'Форма 1'!$AE$8,0),IF('Форма 1'!$AE3852=2,'Форма 1'!$H3852*VLOOKUP('Форма 1'!$F3852,'Придельники с 2022'!$B$4:$X$28,13,0),IF('Форма 1'!$AE3852=3,'Форма 1'!$H3852*VLOOKUP('Форма 1'!$F3852,'Придельники с 2022'!$B$4:$X$28,12,0)))))</f>
        <v/>
      </c>
      <c r="O3852" s="103" t="str">
        <f>IF(ISNUMBER('Форма 1'!AF3852),'Форма 1'!$H3852*VLOOKUP('Форма 1'!$F3852,'Придельники с 2022'!$B$4:$X$28,'Форма 1'!AF$8),"")</f>
        <v/>
      </c>
      <c r="P3852" s="87"/>
      <c r="Q3852" s="103" t="str">
        <f>IF(ISNUMBER('Форма 1'!AH3852),'Форма 1'!$H3852*VLOOKUP('Форма 1'!$F3852,'Придельники с 2022'!$B$4:$X$28,'Форма 1'!AH$8),"")</f>
        <v/>
      </c>
      <c r="R3852" s="103" t="str">
        <f>IF(ISNUMBER('Форма 1'!AI3852),'Форма 1'!$H3852*VLOOKUP('Форма 1'!$F3852,'Придельники с 2022'!$B$4:$X$28,'Форма 1'!AI$8),"")</f>
        <v/>
      </c>
      <c r="S3852" s="103" t="str">
        <f>IF(ISNUMBER('Форма 1'!AJ3852),'Форма 1'!$H3852*VLOOKUP('Форма 1'!$F3852,'Придельники с 2022'!$B$4:$X$28,'Форма 1'!AJ$8),"")</f>
        <v/>
      </c>
      <c r="T3852" s="87"/>
    </row>
    <row r="3853" spans="1:20">
      <c r="A3853" s="188">
        <f t="shared" si="265"/>
        <v>689</v>
      </c>
      <c r="B3853" s="189" t="s">
        <v>1763</v>
      </c>
      <c r="C3853" s="99">
        <f t="shared" si="266"/>
        <v>7581877.4869999988</v>
      </c>
      <c r="D3853" s="103" t="str">
        <f>IF(ISNUMBER('Форма 1'!U3853),'Форма 1'!$H3853*VLOOKUP('Форма 1'!$F3853,'Придельники с 2022'!$B$4:$X$28,'Форма 1'!U$8),"")</f>
        <v/>
      </c>
      <c r="E3853" s="103" t="str">
        <f>IF(ISNUMBER('Форма 1'!V3853),'Форма 1'!$H3853*VLOOKUP('Форма 1'!$F3853,'Придельники с 2022'!$B$4:$X$28,'Форма 1'!V$8),"")</f>
        <v/>
      </c>
      <c r="F3853" s="103" t="str">
        <f>IF(ISNUMBER('Форма 1'!W3853),'Форма 1'!$H3853*VLOOKUP('Форма 1'!$F3853,'Придельники с 2022'!$B$4:$X$28,'Форма 1'!W$8),"")</f>
        <v/>
      </c>
      <c r="G3853" s="103" t="str">
        <f>IF(ISNUMBER('Форма 1'!X3853),'Форма 1'!$H3853*VLOOKUP('Форма 1'!$F3853,'Придельники с 2022'!$B$4:$X$28,'Форма 1'!X$8),"")</f>
        <v/>
      </c>
      <c r="H3853" s="103" t="str">
        <f>IF(ISNUMBER('Форма 1'!Y3853),'Форма 1'!$H3853*VLOOKUP('Форма 1'!$F3853,'Придельники с 2022'!$B$4:$X$28,'Форма 1'!Y$8),"")</f>
        <v/>
      </c>
      <c r="I3853" s="103" t="str">
        <f>IF(ISNUMBER('Форма 1'!Z3853),'Форма 1'!$H3853*VLOOKUP('Форма 1'!$F3853,'Придельники с 2022'!$B$4:$X$28,'Форма 1'!Z$8),"")</f>
        <v/>
      </c>
      <c r="J3853" s="103" t="str">
        <f>IF(ISNUMBER('Форма 1'!AA3853),'Форма 1'!$H3853*VLOOKUP('Форма 1'!$F3853,'Придельники с 2022'!$B$4:$X$28,'Форма 1'!AA$8),"")</f>
        <v/>
      </c>
      <c r="K3853" s="92"/>
      <c r="L3853" s="88"/>
      <c r="M3853" s="103">
        <f>IF(ISNUMBER('Форма 1'!AD3853),'Форма 1'!$H3853*VLOOKUP('Форма 1'!$F3853,'Придельники с 2022'!$B$4:$X$28,'Форма 1'!AD$8),"")</f>
        <v>7581877.4869999988</v>
      </c>
      <c r="N3853" s="103" t="str">
        <f>IF(ISBLANK('Форма 1'!$AE3853),"",IF('Форма 1'!$AE3853=1,'Форма 1'!$H3853*VLOOKUP('Форма 1'!$F3853,'Придельники с 2022'!$B$4:$X$28,'Форма 1'!$AE$8,0),IF('Форма 1'!$AE3853=2,'Форма 1'!$H3853*VLOOKUP('Форма 1'!$F3853,'Придельники с 2022'!$B$4:$X$28,13,0),IF('Форма 1'!$AE3853=3,'Форма 1'!$H3853*VLOOKUP('Форма 1'!$F3853,'Придельники с 2022'!$B$4:$X$28,12,0)))))</f>
        <v/>
      </c>
      <c r="O3853" s="103" t="str">
        <f>IF(ISNUMBER('Форма 1'!AF3853),'Форма 1'!$H3853*VLOOKUP('Форма 1'!$F3853,'Придельники с 2022'!$B$4:$X$28,'Форма 1'!AF$8),"")</f>
        <v/>
      </c>
      <c r="P3853" s="87"/>
      <c r="Q3853" s="103" t="str">
        <f>IF(ISNUMBER('Форма 1'!AH3853),'Форма 1'!$H3853*VLOOKUP('Форма 1'!$F3853,'Придельники с 2022'!$B$4:$X$28,'Форма 1'!AH$8),"")</f>
        <v/>
      </c>
      <c r="R3853" s="103" t="str">
        <f>IF(ISNUMBER('Форма 1'!AI3853),'Форма 1'!$H3853*VLOOKUP('Форма 1'!$F3853,'Придельники с 2022'!$B$4:$X$28,'Форма 1'!AI$8),"")</f>
        <v/>
      </c>
      <c r="S3853" s="103" t="str">
        <f>IF(ISNUMBER('Форма 1'!AJ3853),'Форма 1'!$H3853*VLOOKUP('Форма 1'!$F3853,'Придельники с 2022'!$B$4:$X$28,'Форма 1'!AJ$8),"")</f>
        <v/>
      </c>
      <c r="T3853" s="88"/>
    </row>
    <row r="3854" spans="1:20">
      <c r="A3854" s="188">
        <f t="shared" si="265"/>
        <v>690</v>
      </c>
      <c r="B3854" s="189" t="s">
        <v>3712</v>
      </c>
      <c r="C3854" s="99">
        <f t="shared" si="266"/>
        <v>1964431.37</v>
      </c>
      <c r="D3854" s="103" t="str">
        <f>IF(ISNUMBER('Форма 1'!U3854),'Форма 1'!$H3854*VLOOKUP('Форма 1'!$F3854,'Придельники с 2022'!$B$4:$X$28,'Форма 1'!U$8),"")</f>
        <v/>
      </c>
      <c r="E3854" s="103" t="str">
        <f>IF(ISNUMBER('Форма 1'!V3854),'Форма 1'!$H3854*VLOOKUP('Форма 1'!$F3854,'Придельники с 2022'!$B$4:$X$28,'Форма 1'!V$8),"")</f>
        <v/>
      </c>
      <c r="F3854" s="103" t="str">
        <f>IF(ISNUMBER('Форма 1'!W3854),'Форма 1'!$H3854*VLOOKUP('Форма 1'!$F3854,'Придельники с 2022'!$B$4:$X$28,'Форма 1'!W$8),"")</f>
        <v/>
      </c>
      <c r="G3854" s="103">
        <f>IF(ISNUMBER('Форма 1'!X3854),'Форма 1'!$H3854*VLOOKUP('Форма 1'!$F3854,'Придельники с 2022'!$B$4:$X$28,'Форма 1'!X$8),"")</f>
        <v>442868.88200000004</v>
      </c>
      <c r="H3854" s="103" t="str">
        <f>IF(ISNUMBER('Форма 1'!Y3854),'Форма 1'!$H3854*VLOOKUP('Форма 1'!$F3854,'Придельники с 2022'!$B$4:$X$28,'Форма 1'!Y$8),"")</f>
        <v/>
      </c>
      <c r="I3854" s="103" t="str">
        <f>IF(ISNUMBER('Форма 1'!Z3854),'Форма 1'!$H3854*VLOOKUP('Форма 1'!$F3854,'Придельники с 2022'!$B$4:$X$28,'Форма 1'!Z$8),"")</f>
        <v/>
      </c>
      <c r="J3854" s="103" t="str">
        <f>IF(ISNUMBER('Форма 1'!AA3854),'Форма 1'!$H3854*VLOOKUP('Форма 1'!$F3854,'Придельники с 2022'!$B$4:$X$28,'Форма 1'!AA$8),"")</f>
        <v/>
      </c>
      <c r="K3854" s="92"/>
      <c r="L3854" s="88"/>
      <c r="M3854" s="103" t="str">
        <f>IF(ISNUMBER('Форма 1'!AD3854),'Форма 1'!$H3854*VLOOKUP('Форма 1'!$F3854,'Придельники с 2022'!$B$4:$X$28,'Форма 1'!AD$8),"")</f>
        <v/>
      </c>
      <c r="N3854" s="103" t="str">
        <f>IF(ISBLANK('Форма 1'!$AE3854),"",IF('Форма 1'!$AE3854=1,'Форма 1'!$H3854*VLOOKUP('Форма 1'!$F3854,'Придельники с 2022'!$B$4:$X$28,'Форма 1'!$AE$8,0),IF('Форма 1'!$AE3854=2,'Форма 1'!$H3854*VLOOKUP('Форма 1'!$F3854,'Придельники с 2022'!$B$4:$X$28,13,0),IF('Форма 1'!$AE3854=3,'Форма 1'!$H3854*VLOOKUP('Форма 1'!$F3854,'Придельники с 2022'!$B$4:$X$28,12,0)))))</f>
        <v/>
      </c>
      <c r="O3854" s="103">
        <f>IF(ISNUMBER('Форма 1'!AF3854),'Форма 1'!$H3854*VLOOKUP('Форма 1'!$F3854,'Придельники с 2022'!$B$4:$X$28,'Форма 1'!AF$8),"")</f>
        <v>1521562.4880000001</v>
      </c>
      <c r="P3854" s="87"/>
      <c r="Q3854" s="103" t="str">
        <f>IF(ISNUMBER('Форма 1'!AH3854),'Форма 1'!$H3854*VLOOKUP('Форма 1'!$F3854,'Придельники с 2022'!$B$4:$X$28,'Форма 1'!AH$8),"")</f>
        <v/>
      </c>
      <c r="R3854" s="103" t="str">
        <f>IF(ISNUMBER('Форма 1'!AI3854),'Форма 1'!$H3854*VLOOKUP('Форма 1'!$F3854,'Придельники с 2022'!$B$4:$X$28,'Форма 1'!AI$8),"")</f>
        <v/>
      </c>
      <c r="S3854" s="103" t="str">
        <f>IF(ISNUMBER('Форма 1'!AJ3854),'Форма 1'!$H3854*VLOOKUP('Форма 1'!$F3854,'Придельники с 2022'!$B$4:$X$28,'Форма 1'!AJ$8),"")</f>
        <v/>
      </c>
      <c r="T3854" s="88"/>
    </row>
    <row r="3855" spans="1:20">
      <c r="A3855" s="188">
        <f t="shared" si="265"/>
        <v>691</v>
      </c>
      <c r="B3855" s="189" t="s">
        <v>1769</v>
      </c>
      <c r="C3855" s="99">
        <f t="shared" si="266"/>
        <v>3216197.04</v>
      </c>
      <c r="D3855" s="103" t="str">
        <f>IF(ISNUMBER('Форма 1'!U3855),'Форма 1'!$H3855*VLOOKUP('Форма 1'!$F3855,'Придельники с 2022'!$B$4:$X$28,'Форма 1'!U$8),"")</f>
        <v/>
      </c>
      <c r="E3855" s="103" t="str">
        <f>IF(ISNUMBER('Форма 1'!V3855),'Форма 1'!$H3855*VLOOKUP('Форма 1'!$F3855,'Придельники с 2022'!$B$4:$X$28,'Форма 1'!V$8),"")</f>
        <v/>
      </c>
      <c r="F3855" s="103" t="str">
        <f>IF(ISNUMBER('Форма 1'!W3855),'Форма 1'!$H3855*VLOOKUP('Форма 1'!$F3855,'Придельники с 2022'!$B$4:$X$28,'Форма 1'!W$8),"")</f>
        <v/>
      </c>
      <c r="G3855" s="103" t="str">
        <f>IF(ISNUMBER('Форма 1'!X3855),'Форма 1'!$H3855*VLOOKUP('Форма 1'!$F3855,'Придельники с 2022'!$B$4:$X$28,'Форма 1'!X$8),"")</f>
        <v/>
      </c>
      <c r="H3855" s="103" t="str">
        <f>IF(ISNUMBER('Форма 1'!Y3855),'Форма 1'!$H3855*VLOOKUP('Форма 1'!$F3855,'Придельники с 2022'!$B$4:$X$28,'Форма 1'!Y$8),"")</f>
        <v/>
      </c>
      <c r="I3855" s="103" t="str">
        <f>IF(ISNUMBER('Форма 1'!Z3855),'Форма 1'!$H3855*VLOOKUP('Форма 1'!$F3855,'Придельники с 2022'!$B$4:$X$28,'Форма 1'!Z$8),"")</f>
        <v/>
      </c>
      <c r="J3855" s="103" t="str">
        <f>IF(ISNUMBER('Форма 1'!AA3855),'Форма 1'!$H3855*VLOOKUP('Форма 1'!$F3855,'Придельники с 2022'!$B$4:$X$28,'Форма 1'!AA$8),"")</f>
        <v/>
      </c>
      <c r="K3855" s="92"/>
      <c r="L3855" s="88"/>
      <c r="M3855" s="103" t="str">
        <f>IF(ISNUMBER('Форма 1'!AD3855),'Форма 1'!$H3855*VLOOKUP('Форма 1'!$F3855,'Придельники с 2022'!$B$4:$X$28,'Форма 1'!AD$8),"")</f>
        <v/>
      </c>
      <c r="N3855" s="103" t="str">
        <f>IF(ISBLANK('Форма 1'!$AE3855),"",IF('Форма 1'!$AE3855=1,'Форма 1'!$H3855*VLOOKUP('Форма 1'!$F3855,'Придельники с 2022'!$B$4:$X$28,'Форма 1'!$AE$8,0),IF('Форма 1'!$AE3855=2,'Форма 1'!$H3855*VLOOKUP('Форма 1'!$F3855,'Придельники с 2022'!$B$4:$X$28,13,0),IF('Форма 1'!$AE3855=3,'Форма 1'!$H3855*VLOOKUP('Форма 1'!$F3855,'Придельники с 2022'!$B$4:$X$28,12,0)))))</f>
        <v/>
      </c>
      <c r="O3855" s="103" t="str">
        <f>IF(ISNUMBER('Форма 1'!AF3855),'Форма 1'!$H3855*VLOOKUP('Форма 1'!$F3855,'Придельники с 2022'!$B$4:$X$28,'Форма 1'!AF$8),"")</f>
        <v/>
      </c>
      <c r="P3855" s="87"/>
      <c r="Q3855" s="103">
        <f>IF(ISNUMBER('Форма 1'!AH3855),'Форма 1'!$H3855*VLOOKUP('Форма 1'!$F3855,'Придельники с 2022'!$B$4:$X$28,'Форма 1'!AH$8),"")</f>
        <v>3216197.04</v>
      </c>
      <c r="R3855" s="103" t="str">
        <f>IF(ISNUMBER('Форма 1'!AI3855),'Форма 1'!$H3855*VLOOKUP('Форма 1'!$F3855,'Придельники с 2022'!$B$4:$X$28,'Форма 1'!AI$8),"")</f>
        <v/>
      </c>
      <c r="S3855" s="103" t="str">
        <f>IF(ISNUMBER('Форма 1'!AJ3855),'Форма 1'!$H3855*VLOOKUP('Форма 1'!$F3855,'Придельники с 2022'!$B$4:$X$28,'Форма 1'!AJ$8),"")</f>
        <v/>
      </c>
      <c r="T3855" s="88"/>
    </row>
    <row r="3856" spans="1:20">
      <c r="A3856" s="188">
        <f t="shared" si="265"/>
        <v>692</v>
      </c>
      <c r="B3856" s="189" t="s">
        <v>3713</v>
      </c>
      <c r="C3856" s="99">
        <f t="shared" si="266"/>
        <v>4162032.804</v>
      </c>
      <c r="D3856" s="103" t="str">
        <f>IF(ISNUMBER('Форма 1'!U3856),'Форма 1'!$H3856*VLOOKUP('Форма 1'!$F3856,'Придельники с 2022'!$B$4:$X$28,'Форма 1'!U$8),"")</f>
        <v/>
      </c>
      <c r="E3856" s="103" t="str">
        <f>IF(ISNUMBER('Форма 1'!V3856),'Форма 1'!$H3856*VLOOKUP('Форма 1'!$F3856,'Придельники с 2022'!$B$4:$X$28,'Форма 1'!V$8),"")</f>
        <v/>
      </c>
      <c r="F3856" s="103" t="str">
        <f>IF(ISNUMBER('Форма 1'!W3856),'Форма 1'!$H3856*VLOOKUP('Форма 1'!$F3856,'Придельники с 2022'!$B$4:$X$28,'Форма 1'!W$8),"")</f>
        <v/>
      </c>
      <c r="G3856" s="103">
        <f>IF(ISNUMBER('Форма 1'!X3856),'Форма 1'!$H3856*VLOOKUP('Форма 1'!$F3856,'Придельники с 2022'!$B$4:$X$28,'Форма 1'!X$8),"")</f>
        <v>373125.15599999996</v>
      </c>
      <c r="H3856" s="103">
        <f>IF(ISNUMBER('Форма 1'!Y3856),'Форма 1'!$H3856*VLOOKUP('Форма 1'!$F3856,'Придельники с 2022'!$B$4:$X$28,'Форма 1'!Y$8),"")</f>
        <v>1150771.2719999999</v>
      </c>
      <c r="I3856" s="103" t="str">
        <f>IF(ISNUMBER('Форма 1'!Z3856),'Форма 1'!$H3856*VLOOKUP('Форма 1'!$F3856,'Придельники с 2022'!$B$4:$X$28,'Форма 1'!Z$8),"")</f>
        <v/>
      </c>
      <c r="J3856" s="103" t="str">
        <f>IF(ISNUMBER('Форма 1'!AA3856),'Форма 1'!$H3856*VLOOKUP('Форма 1'!$F3856,'Придельники с 2022'!$B$4:$X$28,'Форма 1'!AA$8),"")</f>
        <v/>
      </c>
      <c r="K3856" s="92"/>
      <c r="L3856" s="88"/>
      <c r="M3856" s="103" t="str">
        <f>IF(ISNUMBER('Форма 1'!AD3856),'Форма 1'!$H3856*VLOOKUP('Форма 1'!$F3856,'Придельники с 2022'!$B$4:$X$28,'Форма 1'!AD$8),"")</f>
        <v/>
      </c>
      <c r="N3856" s="103" t="str">
        <f>IF(ISBLANK('Форма 1'!$AE3856),"",IF('Форма 1'!$AE3856=1,'Форма 1'!$H3856*VLOOKUP('Форма 1'!$F3856,'Придельники с 2022'!$B$4:$X$28,'Форма 1'!$AE$8,0),IF('Форма 1'!$AE3856=2,'Форма 1'!$H3856*VLOOKUP('Форма 1'!$F3856,'Придельники с 2022'!$B$4:$X$28,13,0),IF('Форма 1'!$AE3856=3,'Форма 1'!$H3856*VLOOKUP('Форма 1'!$F3856,'Придельники с 2022'!$B$4:$X$28,12,0)))))</f>
        <v/>
      </c>
      <c r="O3856" s="103" t="str">
        <f>IF(ISNUMBER('Форма 1'!AF3856),'Форма 1'!$H3856*VLOOKUP('Форма 1'!$F3856,'Придельники с 2022'!$B$4:$X$28,'Форма 1'!AF$8),"")</f>
        <v/>
      </c>
      <c r="P3856" s="87"/>
      <c r="Q3856" s="103">
        <f>IF(ISNUMBER('Форма 1'!AH3856),'Форма 1'!$H3856*VLOOKUP('Форма 1'!$F3856,'Придельники с 2022'!$B$4:$X$28,'Форма 1'!AH$8),"")</f>
        <v>2638136.3760000002</v>
      </c>
      <c r="R3856" s="103" t="str">
        <f>IF(ISNUMBER('Форма 1'!AI3856),'Форма 1'!$H3856*VLOOKUP('Форма 1'!$F3856,'Придельники с 2022'!$B$4:$X$28,'Форма 1'!AI$8),"")</f>
        <v/>
      </c>
      <c r="S3856" s="103" t="str">
        <f>IF(ISNUMBER('Форма 1'!AJ3856),'Форма 1'!$H3856*VLOOKUP('Форма 1'!$F3856,'Придельники с 2022'!$B$4:$X$28,'Форма 1'!AJ$8),"")</f>
        <v/>
      </c>
      <c r="T3856" s="88"/>
    </row>
    <row r="3857" spans="1:20">
      <c r="A3857" s="188">
        <f t="shared" si="265"/>
        <v>693</v>
      </c>
      <c r="B3857" s="189" t="s">
        <v>1785</v>
      </c>
      <c r="C3857" s="99">
        <f t="shared" si="266"/>
        <v>4747455.8999999994</v>
      </c>
      <c r="D3857" s="103" t="str">
        <f>IF(ISNUMBER('Форма 1'!U3857),'Форма 1'!$H3857*VLOOKUP('Форма 1'!$F3857,'Придельники с 2022'!$B$4:$X$28,'Форма 1'!U$8),"")</f>
        <v/>
      </c>
      <c r="E3857" s="103" t="str">
        <f>IF(ISNUMBER('Форма 1'!V3857),'Форма 1'!$H3857*VLOOKUP('Форма 1'!$F3857,'Придельники с 2022'!$B$4:$X$28,'Форма 1'!V$8),"")</f>
        <v/>
      </c>
      <c r="F3857" s="103" t="str">
        <f>IF(ISNUMBER('Форма 1'!W3857),'Форма 1'!$H3857*VLOOKUP('Форма 1'!$F3857,'Придельники с 2022'!$B$4:$X$28,'Форма 1'!W$8),"")</f>
        <v/>
      </c>
      <c r="G3857" s="103" t="str">
        <f>IF(ISNUMBER('Форма 1'!X3857),'Форма 1'!$H3857*VLOOKUP('Форма 1'!$F3857,'Придельники с 2022'!$B$4:$X$28,'Форма 1'!X$8),"")</f>
        <v/>
      </c>
      <c r="H3857" s="103" t="str">
        <f>IF(ISNUMBER('Форма 1'!Y3857),'Форма 1'!$H3857*VLOOKUP('Форма 1'!$F3857,'Придельники с 2022'!$B$4:$X$28,'Форма 1'!Y$8),"")</f>
        <v/>
      </c>
      <c r="I3857" s="103" t="str">
        <f>IF(ISNUMBER('Форма 1'!Z3857),'Форма 1'!$H3857*VLOOKUP('Форма 1'!$F3857,'Придельники с 2022'!$B$4:$X$28,'Форма 1'!Z$8),"")</f>
        <v/>
      </c>
      <c r="J3857" s="103" t="str">
        <f>IF(ISNUMBER('Форма 1'!AA3857),'Форма 1'!$H3857*VLOOKUP('Форма 1'!$F3857,'Придельники с 2022'!$B$4:$X$28,'Форма 1'!AA$8),"")</f>
        <v/>
      </c>
      <c r="K3857" s="92"/>
      <c r="L3857" s="88"/>
      <c r="M3857" s="103" t="str">
        <f>IF(ISNUMBER('Форма 1'!AD3857),'Форма 1'!$H3857*VLOOKUP('Форма 1'!$F3857,'Придельники с 2022'!$B$4:$X$28,'Форма 1'!AD$8),"")</f>
        <v/>
      </c>
      <c r="N3857" s="103" t="str">
        <f>IF(ISBLANK('Форма 1'!$AE3857),"",IF('Форма 1'!$AE3857=1,'Форма 1'!$H3857*VLOOKUP('Форма 1'!$F3857,'Придельники с 2022'!$B$4:$X$28,'Форма 1'!$AE$8,0),IF('Форма 1'!$AE3857=2,'Форма 1'!$H3857*VLOOKUP('Форма 1'!$F3857,'Придельники с 2022'!$B$4:$X$28,13,0),IF('Форма 1'!$AE3857=3,'Форма 1'!$H3857*VLOOKUP('Форма 1'!$F3857,'Придельники с 2022'!$B$4:$X$28,12,0)))))</f>
        <v/>
      </c>
      <c r="O3857" s="103" t="str">
        <f>IF(ISNUMBER('Форма 1'!AF3857),'Форма 1'!$H3857*VLOOKUP('Форма 1'!$F3857,'Придельники с 2022'!$B$4:$X$28,'Форма 1'!AF$8),"")</f>
        <v/>
      </c>
      <c r="P3857" s="87"/>
      <c r="Q3857" s="103">
        <f>IF(ISNUMBER('Форма 1'!AH3857),'Форма 1'!$H3857*VLOOKUP('Форма 1'!$F3857,'Придельники с 2022'!$B$4:$X$28,'Форма 1'!AH$8),"")</f>
        <v>4747455.8999999994</v>
      </c>
      <c r="R3857" s="103" t="str">
        <f>IF(ISNUMBER('Форма 1'!AI3857),'Форма 1'!$H3857*VLOOKUP('Форма 1'!$F3857,'Придельники с 2022'!$B$4:$X$28,'Форма 1'!AI$8),"")</f>
        <v/>
      </c>
      <c r="S3857" s="103" t="str">
        <f>IF(ISNUMBER('Форма 1'!AJ3857),'Форма 1'!$H3857*VLOOKUP('Форма 1'!$F3857,'Придельники с 2022'!$B$4:$X$28,'Форма 1'!AJ$8),"")</f>
        <v/>
      </c>
      <c r="T3857" s="88"/>
    </row>
    <row r="3858" spans="1:20">
      <c r="A3858" s="188">
        <f t="shared" si="265"/>
        <v>694</v>
      </c>
      <c r="B3858" s="189" t="s">
        <v>3714</v>
      </c>
      <c r="C3858" s="99">
        <f t="shared" si="266"/>
        <v>28378383.803999998</v>
      </c>
      <c r="D3858" s="103" t="str">
        <f>IF(ISNUMBER('Форма 1'!U3858),'Форма 1'!$H3858*VLOOKUP('Форма 1'!$F3858,'Придельники с 2022'!$B$4:$X$28,'Форма 1'!U$8),"")</f>
        <v/>
      </c>
      <c r="E3858" s="103" t="str">
        <f>IF(ISNUMBER('Форма 1'!V3858),'Форма 1'!$H3858*VLOOKUP('Форма 1'!$F3858,'Придельники с 2022'!$B$4:$X$28,'Форма 1'!V$8),"")</f>
        <v/>
      </c>
      <c r="F3858" s="103" t="str">
        <f>IF(ISNUMBER('Форма 1'!W3858),'Форма 1'!$H3858*VLOOKUP('Форма 1'!$F3858,'Придельники с 2022'!$B$4:$X$28,'Форма 1'!W$8),"")</f>
        <v/>
      </c>
      <c r="G3858" s="103" t="str">
        <f>IF(ISNUMBER('Форма 1'!X3858),'Форма 1'!$H3858*VLOOKUP('Форма 1'!$F3858,'Придельники с 2022'!$B$4:$X$28,'Форма 1'!X$8),"")</f>
        <v/>
      </c>
      <c r="H3858" s="103" t="str">
        <f>IF(ISNUMBER('Форма 1'!Y3858),'Форма 1'!$H3858*VLOOKUP('Форма 1'!$F3858,'Придельники с 2022'!$B$4:$X$28,'Форма 1'!Y$8),"")</f>
        <v/>
      </c>
      <c r="I3858" s="103" t="str">
        <f>IF(ISNUMBER('Форма 1'!Z3858),'Форма 1'!$H3858*VLOOKUP('Форма 1'!$F3858,'Придельники с 2022'!$B$4:$X$28,'Форма 1'!Z$8),"")</f>
        <v/>
      </c>
      <c r="J3858" s="103" t="str">
        <f>IF(ISNUMBER('Форма 1'!AA3858),'Форма 1'!$H3858*VLOOKUP('Форма 1'!$F3858,'Придельники с 2022'!$B$4:$X$28,'Форма 1'!AA$8),"")</f>
        <v/>
      </c>
      <c r="K3858" s="90"/>
      <c r="L3858" s="87"/>
      <c r="M3858" s="103">
        <f>IF(ISNUMBER('Форма 1'!AD3858),'Форма 1'!$H3858*VLOOKUP('Форма 1'!$F3858,'Придельники с 2022'!$B$4:$X$28,'Форма 1'!AD$8),"")</f>
        <v>9589725.8339999989</v>
      </c>
      <c r="N3858" s="103">
        <f>IF(ISBLANK('Форма 1'!$AE3858),"",IF('Форма 1'!$AE3858=1,'Форма 1'!$H3858*VLOOKUP('Форма 1'!$F3858,'Придельники с 2022'!$B$4:$X$28,'Форма 1'!$AE$8,0),IF('Форма 1'!$AE3858=2,'Форма 1'!$H3858*VLOOKUP('Форма 1'!$F3858,'Придельники с 2022'!$B$4:$X$28,13,0),IF('Форма 1'!$AE3858=3,'Форма 1'!$H3858*VLOOKUP('Форма 1'!$F3858,'Придельники с 2022'!$B$4:$X$28,12,0)))))</f>
        <v>16536968.399999999</v>
      </c>
      <c r="O3858" s="103">
        <f>IF(ISNUMBER('Форма 1'!AF3858),'Форма 1'!$H3858*VLOOKUP('Форма 1'!$F3858,'Придельники с 2022'!$B$4:$X$28,'Форма 1'!AF$8),"")</f>
        <v>2251689.5699999998</v>
      </c>
      <c r="P3858" s="87"/>
      <c r="Q3858" s="103" t="str">
        <f>IF(ISNUMBER('Форма 1'!AH3858),'Форма 1'!$H3858*VLOOKUP('Форма 1'!$F3858,'Придельники с 2022'!$B$4:$X$28,'Форма 1'!AH$8),"")</f>
        <v/>
      </c>
      <c r="R3858" s="103" t="str">
        <f>IF(ISNUMBER('Форма 1'!AI3858),'Форма 1'!$H3858*VLOOKUP('Форма 1'!$F3858,'Придельники с 2022'!$B$4:$X$28,'Форма 1'!AI$8),"")</f>
        <v/>
      </c>
      <c r="S3858" s="103" t="str">
        <f>IF(ISNUMBER('Форма 1'!AJ3858),'Форма 1'!$H3858*VLOOKUP('Форма 1'!$F3858,'Придельники с 2022'!$B$4:$X$28,'Форма 1'!AJ$8),"")</f>
        <v/>
      </c>
      <c r="T3858" s="87"/>
    </row>
    <row r="3859" spans="1:20">
      <c r="A3859" s="188">
        <f t="shared" si="265"/>
        <v>695</v>
      </c>
      <c r="B3859" s="189" t="s">
        <v>3715</v>
      </c>
      <c r="C3859" s="99">
        <f t="shared" si="266"/>
        <v>8724941.3309999984</v>
      </c>
      <c r="D3859" s="103" t="str">
        <f>IF(ISNUMBER('Форма 1'!U3859),'Форма 1'!$H3859*VLOOKUP('Форма 1'!$F3859,'Придельники с 2022'!$B$4:$X$28,'Форма 1'!U$8),"")</f>
        <v/>
      </c>
      <c r="E3859" s="103" t="str">
        <f>IF(ISNUMBER('Форма 1'!V3859),'Форма 1'!$H3859*VLOOKUP('Форма 1'!$F3859,'Придельники с 2022'!$B$4:$X$28,'Форма 1'!V$8),"")</f>
        <v/>
      </c>
      <c r="F3859" s="103" t="str">
        <f>IF(ISNUMBER('Форма 1'!W3859),'Форма 1'!$H3859*VLOOKUP('Форма 1'!$F3859,'Придельники с 2022'!$B$4:$X$28,'Форма 1'!W$8),"")</f>
        <v/>
      </c>
      <c r="G3859" s="103" t="str">
        <f>IF(ISNUMBER('Форма 1'!X3859),'Форма 1'!$H3859*VLOOKUP('Форма 1'!$F3859,'Придельники с 2022'!$B$4:$X$28,'Форма 1'!X$8),"")</f>
        <v/>
      </c>
      <c r="H3859" s="103" t="str">
        <f>IF(ISNUMBER('Форма 1'!Y3859),'Форма 1'!$H3859*VLOOKUP('Форма 1'!$F3859,'Придельники с 2022'!$B$4:$X$28,'Форма 1'!Y$8),"")</f>
        <v/>
      </c>
      <c r="I3859" s="103" t="str">
        <f>IF(ISNUMBER('Форма 1'!Z3859),'Форма 1'!$H3859*VLOOKUP('Форма 1'!$F3859,'Придельники с 2022'!$B$4:$X$28,'Форма 1'!Z$8),"")</f>
        <v/>
      </c>
      <c r="J3859" s="103" t="str">
        <f>IF(ISNUMBER('Форма 1'!AA3859),'Форма 1'!$H3859*VLOOKUP('Форма 1'!$F3859,'Придельники с 2022'!$B$4:$X$28,'Форма 1'!AA$8),"")</f>
        <v/>
      </c>
      <c r="K3859" s="90"/>
      <c r="L3859" s="87"/>
      <c r="M3859" s="103">
        <f>IF(ISNUMBER('Форма 1'!AD3859),'Форма 1'!$H3859*VLOOKUP('Форма 1'!$F3859,'Придельники с 2022'!$B$4:$X$28,'Форма 1'!AD$8),"")</f>
        <v>8724941.3309999984</v>
      </c>
      <c r="N3859" s="103" t="str">
        <f>IF(ISBLANK('Форма 1'!$AE3859),"",IF('Форма 1'!$AE3859=1,'Форма 1'!$H3859*VLOOKUP('Форма 1'!$F3859,'Придельники с 2022'!$B$4:$X$28,'Форма 1'!$AE$8,0),IF('Форма 1'!$AE3859=2,'Форма 1'!$H3859*VLOOKUP('Форма 1'!$F3859,'Придельники с 2022'!$B$4:$X$28,13,0),IF('Форма 1'!$AE3859=3,'Форма 1'!$H3859*VLOOKUP('Форма 1'!$F3859,'Придельники с 2022'!$B$4:$X$28,12,0)))))</f>
        <v/>
      </c>
      <c r="O3859" s="103" t="str">
        <f>IF(ISNUMBER('Форма 1'!AF3859),'Форма 1'!$H3859*VLOOKUP('Форма 1'!$F3859,'Придельники с 2022'!$B$4:$X$28,'Форма 1'!AF$8),"")</f>
        <v/>
      </c>
      <c r="P3859" s="87"/>
      <c r="Q3859" s="103" t="str">
        <f>IF(ISNUMBER('Форма 1'!AH3859),'Форма 1'!$H3859*VLOOKUP('Форма 1'!$F3859,'Придельники с 2022'!$B$4:$X$28,'Форма 1'!AH$8),"")</f>
        <v/>
      </c>
      <c r="R3859" s="103" t="str">
        <f>IF(ISNUMBER('Форма 1'!AI3859),'Форма 1'!$H3859*VLOOKUP('Форма 1'!$F3859,'Придельники с 2022'!$B$4:$X$28,'Форма 1'!AI$8),"")</f>
        <v/>
      </c>
      <c r="S3859" s="103" t="str">
        <f>IF(ISNUMBER('Форма 1'!AJ3859),'Форма 1'!$H3859*VLOOKUP('Форма 1'!$F3859,'Придельники с 2022'!$B$4:$X$28,'Форма 1'!AJ$8),"")</f>
        <v/>
      </c>
      <c r="T3859" s="87"/>
    </row>
    <row r="3860" spans="1:20">
      <c r="A3860" s="188">
        <f t="shared" si="265"/>
        <v>696</v>
      </c>
      <c r="B3860" s="189" t="s">
        <v>3716</v>
      </c>
      <c r="C3860" s="99">
        <f t="shared" si="266"/>
        <v>3850532.1919999998</v>
      </c>
      <c r="D3860" s="103">
        <f>IF(ISNUMBER('Форма 1'!U3860),'Форма 1'!$H3860*VLOOKUP('Форма 1'!$F3860,'Придельники с 2022'!$B$4:$X$28,'Форма 1'!U$8),"")</f>
        <v>3850532.1919999998</v>
      </c>
      <c r="E3860" s="103" t="str">
        <f>IF(ISNUMBER('Форма 1'!V3860),'Форма 1'!$H3860*VLOOKUP('Форма 1'!$F3860,'Придельники с 2022'!$B$4:$X$28,'Форма 1'!V$8),"")</f>
        <v/>
      </c>
      <c r="F3860" s="103" t="str">
        <f>IF(ISNUMBER('Форма 1'!W3860),'Форма 1'!$H3860*VLOOKUP('Форма 1'!$F3860,'Придельники с 2022'!$B$4:$X$28,'Форма 1'!W$8),"")</f>
        <v/>
      </c>
      <c r="G3860" s="103" t="str">
        <f>IF(ISNUMBER('Форма 1'!X3860),'Форма 1'!$H3860*VLOOKUP('Форма 1'!$F3860,'Придельники с 2022'!$B$4:$X$28,'Форма 1'!X$8),"")</f>
        <v/>
      </c>
      <c r="H3860" s="103" t="str">
        <f>IF(ISNUMBER('Форма 1'!Y3860),'Форма 1'!$H3860*VLOOKUP('Форма 1'!$F3860,'Придельники с 2022'!$B$4:$X$28,'Форма 1'!Y$8),"")</f>
        <v/>
      </c>
      <c r="I3860" s="103" t="str">
        <f>IF(ISNUMBER('Форма 1'!Z3860),'Форма 1'!$H3860*VLOOKUP('Форма 1'!$F3860,'Придельники с 2022'!$B$4:$X$28,'Форма 1'!Z$8),"")</f>
        <v/>
      </c>
      <c r="J3860" s="103" t="str">
        <f>IF(ISNUMBER('Форма 1'!AA3860),'Форма 1'!$H3860*VLOOKUP('Форма 1'!$F3860,'Придельники с 2022'!$B$4:$X$28,'Форма 1'!AA$8),"")</f>
        <v/>
      </c>
      <c r="K3860" s="90"/>
      <c r="L3860" s="87"/>
      <c r="M3860" s="103" t="str">
        <f>IF(ISNUMBER('Форма 1'!AD3860),'Форма 1'!$H3860*VLOOKUP('Форма 1'!$F3860,'Придельники с 2022'!$B$4:$X$28,'Форма 1'!AD$8),"")</f>
        <v/>
      </c>
      <c r="N3860" s="103" t="str">
        <f>IF(ISBLANK('Форма 1'!$AE3860),"",IF('Форма 1'!$AE3860=1,'Форма 1'!$H3860*VLOOKUP('Форма 1'!$F3860,'Придельники с 2022'!$B$4:$X$28,'Форма 1'!$AE$8,0),IF('Форма 1'!$AE3860=2,'Форма 1'!$H3860*VLOOKUP('Форма 1'!$F3860,'Придельники с 2022'!$B$4:$X$28,13,0),IF('Форма 1'!$AE3860=3,'Форма 1'!$H3860*VLOOKUP('Форма 1'!$F3860,'Придельники с 2022'!$B$4:$X$28,12,0)))))</f>
        <v/>
      </c>
      <c r="O3860" s="103" t="str">
        <f>IF(ISNUMBER('Форма 1'!AF3860),'Форма 1'!$H3860*VLOOKUP('Форма 1'!$F3860,'Придельники с 2022'!$B$4:$X$28,'Форма 1'!AF$8),"")</f>
        <v/>
      </c>
      <c r="P3860" s="87"/>
      <c r="Q3860" s="103" t="str">
        <f>IF(ISNUMBER('Форма 1'!AH3860),'Форма 1'!$H3860*VLOOKUP('Форма 1'!$F3860,'Придельники с 2022'!$B$4:$X$28,'Форма 1'!AH$8),"")</f>
        <v/>
      </c>
      <c r="R3860" s="103" t="str">
        <f>IF(ISNUMBER('Форма 1'!AI3860),'Форма 1'!$H3860*VLOOKUP('Форма 1'!$F3860,'Придельники с 2022'!$B$4:$X$28,'Форма 1'!AI$8),"")</f>
        <v/>
      </c>
      <c r="S3860" s="103" t="str">
        <f>IF(ISNUMBER('Форма 1'!AJ3860),'Форма 1'!$H3860*VLOOKUP('Форма 1'!$F3860,'Придельники с 2022'!$B$4:$X$28,'Форма 1'!AJ$8),"")</f>
        <v/>
      </c>
      <c r="T3860" s="87"/>
    </row>
    <row r="3861" spans="1:20">
      <c r="A3861" s="188">
        <f t="shared" si="265"/>
        <v>697</v>
      </c>
      <c r="B3861" s="189" t="s">
        <v>3717</v>
      </c>
      <c r="C3861" s="99">
        <f t="shared" si="266"/>
        <v>14544117.840000002</v>
      </c>
      <c r="D3861" s="103" t="str">
        <f>IF(ISNUMBER('Форма 1'!U3861),'Форма 1'!$H3861*VLOOKUP('Форма 1'!$F3861,'Придельники с 2022'!$B$4:$X$28,'Форма 1'!U$8),"")</f>
        <v/>
      </c>
      <c r="E3861" s="103" t="str">
        <f>IF(ISNUMBER('Форма 1'!V3861),'Форма 1'!$H3861*VLOOKUP('Форма 1'!$F3861,'Придельники с 2022'!$B$4:$X$28,'Форма 1'!V$8),"")</f>
        <v/>
      </c>
      <c r="F3861" s="103" t="str">
        <f>IF(ISNUMBER('Форма 1'!W3861),'Форма 1'!$H3861*VLOOKUP('Форма 1'!$F3861,'Придельники с 2022'!$B$4:$X$28,'Форма 1'!W$8),"")</f>
        <v/>
      </c>
      <c r="G3861" s="103" t="str">
        <f>IF(ISNUMBER('Форма 1'!X3861),'Форма 1'!$H3861*VLOOKUP('Форма 1'!$F3861,'Придельники с 2022'!$B$4:$X$28,'Форма 1'!X$8),"")</f>
        <v/>
      </c>
      <c r="H3861" s="103" t="str">
        <f>IF(ISNUMBER('Форма 1'!Y3861),'Форма 1'!$H3861*VLOOKUP('Форма 1'!$F3861,'Придельники с 2022'!$B$4:$X$28,'Форма 1'!Y$8),"")</f>
        <v/>
      </c>
      <c r="I3861" s="103" t="str">
        <f>IF(ISNUMBER('Форма 1'!Z3861),'Форма 1'!$H3861*VLOOKUP('Форма 1'!$F3861,'Придельники с 2022'!$B$4:$X$28,'Форма 1'!Z$8),"")</f>
        <v/>
      </c>
      <c r="J3861" s="103" t="str">
        <f>IF(ISNUMBER('Форма 1'!AA3861),'Форма 1'!$H3861*VLOOKUP('Форма 1'!$F3861,'Придельники с 2022'!$B$4:$X$28,'Форма 1'!AA$8),"")</f>
        <v/>
      </c>
      <c r="K3861" s="90"/>
      <c r="L3861" s="87"/>
      <c r="M3861" s="103">
        <f>IF(ISNUMBER('Форма 1'!AD3861),'Форма 1'!$H3861*VLOOKUP('Форма 1'!$F3861,'Придельники с 2022'!$B$4:$X$28,'Форма 1'!AD$8),"")</f>
        <v>14544117.840000002</v>
      </c>
      <c r="N3861" s="103" t="str">
        <f>IF(ISBLANK('Форма 1'!$AE3861),"",IF('Форма 1'!$AE3861=1,'Форма 1'!$H3861*VLOOKUP('Форма 1'!$F3861,'Придельники с 2022'!$B$4:$X$28,'Форма 1'!$AE$8,0),IF('Форма 1'!$AE3861=2,'Форма 1'!$H3861*VLOOKUP('Форма 1'!$F3861,'Придельники с 2022'!$B$4:$X$28,13,0),IF('Форма 1'!$AE3861=3,'Форма 1'!$H3861*VLOOKUP('Форма 1'!$F3861,'Придельники с 2022'!$B$4:$X$28,12,0)))))</f>
        <v/>
      </c>
      <c r="O3861" s="103" t="str">
        <f>IF(ISNUMBER('Форма 1'!AF3861),'Форма 1'!$H3861*VLOOKUP('Форма 1'!$F3861,'Придельники с 2022'!$B$4:$X$28,'Форма 1'!AF$8),"")</f>
        <v/>
      </c>
      <c r="P3861" s="87"/>
      <c r="Q3861" s="103" t="str">
        <f>IF(ISNUMBER('Форма 1'!AH3861),'Форма 1'!$H3861*VLOOKUP('Форма 1'!$F3861,'Придельники с 2022'!$B$4:$X$28,'Форма 1'!AH$8),"")</f>
        <v/>
      </c>
      <c r="R3861" s="103" t="str">
        <f>IF(ISNUMBER('Форма 1'!AI3861),'Форма 1'!$H3861*VLOOKUP('Форма 1'!$F3861,'Придельники с 2022'!$B$4:$X$28,'Форма 1'!AI$8),"")</f>
        <v/>
      </c>
      <c r="S3861" s="103" t="str">
        <f>IF(ISNUMBER('Форма 1'!AJ3861),'Форма 1'!$H3861*VLOOKUP('Форма 1'!$F3861,'Придельники с 2022'!$B$4:$X$28,'Форма 1'!AJ$8),"")</f>
        <v/>
      </c>
      <c r="T3861" s="87"/>
    </row>
    <row r="3862" spans="1:20">
      <c r="A3862" s="188">
        <f t="shared" si="265"/>
        <v>698</v>
      </c>
      <c r="B3862" s="189" t="s">
        <v>3718</v>
      </c>
      <c r="C3862" s="99">
        <f t="shared" si="266"/>
        <v>2186076.3840000001</v>
      </c>
      <c r="D3862" s="103">
        <f>IF(ISNUMBER('Форма 1'!U3862),'Форма 1'!$H3862*VLOOKUP('Форма 1'!$F3862,'Придельники с 2022'!$B$4:$X$28,'Форма 1'!U$8),"")</f>
        <v>474332.97599999997</v>
      </c>
      <c r="E3862" s="103" t="str">
        <f>IF(ISNUMBER('Форма 1'!V3862),'Форма 1'!$H3862*VLOOKUP('Форма 1'!$F3862,'Придельники с 2022'!$B$4:$X$28,'Форма 1'!V$8),"")</f>
        <v/>
      </c>
      <c r="F3862" s="103" t="str">
        <f>IF(ISNUMBER('Форма 1'!W3862),'Форма 1'!$H3862*VLOOKUP('Форма 1'!$F3862,'Придельники с 2022'!$B$4:$X$28,'Форма 1'!W$8),"")</f>
        <v/>
      </c>
      <c r="G3862" s="103" t="str">
        <f>IF(ISNUMBER('Форма 1'!X3862),'Форма 1'!$H3862*VLOOKUP('Форма 1'!$F3862,'Придельники с 2022'!$B$4:$X$28,'Форма 1'!X$8),"")</f>
        <v/>
      </c>
      <c r="H3862" s="103" t="str">
        <f>IF(ISNUMBER('Форма 1'!Y3862),'Форма 1'!$H3862*VLOOKUP('Форма 1'!$F3862,'Придельники с 2022'!$B$4:$X$28,'Форма 1'!Y$8),"")</f>
        <v/>
      </c>
      <c r="I3862" s="103" t="str">
        <f>IF(ISNUMBER('Форма 1'!Z3862),'Форма 1'!$H3862*VLOOKUP('Форма 1'!$F3862,'Придельники с 2022'!$B$4:$X$28,'Форма 1'!Z$8),"")</f>
        <v/>
      </c>
      <c r="J3862" s="103" t="str">
        <f>IF(ISNUMBER('Форма 1'!AA3862),'Форма 1'!$H3862*VLOOKUP('Форма 1'!$F3862,'Придельники с 2022'!$B$4:$X$28,'Форма 1'!AA$8),"")</f>
        <v/>
      </c>
      <c r="K3862" s="90"/>
      <c r="L3862" s="87"/>
      <c r="M3862" s="103" t="str">
        <f>IF(ISNUMBER('Форма 1'!AD3862),'Форма 1'!$H3862*VLOOKUP('Форма 1'!$F3862,'Придельники с 2022'!$B$4:$X$28,'Форма 1'!AD$8),"")</f>
        <v/>
      </c>
      <c r="N3862" s="103" t="str">
        <f>IF(ISBLANK('Форма 1'!$AE3862),"",IF('Форма 1'!$AE3862=1,'Форма 1'!$H3862*VLOOKUP('Форма 1'!$F3862,'Придельники с 2022'!$B$4:$X$28,'Форма 1'!$AE$8,0),IF('Форма 1'!$AE3862=2,'Форма 1'!$H3862*VLOOKUP('Форма 1'!$F3862,'Придельники с 2022'!$B$4:$X$28,13,0),IF('Форма 1'!$AE3862=3,'Форма 1'!$H3862*VLOOKUP('Форма 1'!$F3862,'Придельники с 2022'!$B$4:$X$28,12,0)))))</f>
        <v/>
      </c>
      <c r="O3862" s="103" t="str">
        <f>IF(ISNUMBER('Форма 1'!AF3862),'Форма 1'!$H3862*VLOOKUP('Форма 1'!$F3862,'Придельники с 2022'!$B$4:$X$28,'Форма 1'!AF$8),"")</f>
        <v/>
      </c>
      <c r="P3862" s="87"/>
      <c r="Q3862" s="103">
        <f>IF(ISNUMBER('Форма 1'!AH3862),'Форма 1'!$H3862*VLOOKUP('Форма 1'!$F3862,'Придельники с 2022'!$B$4:$X$28,'Форма 1'!AH$8),"")</f>
        <v>1711743.4080000001</v>
      </c>
      <c r="R3862" s="103" t="str">
        <f>IF(ISNUMBER('Форма 1'!AI3862),'Форма 1'!$H3862*VLOOKUP('Форма 1'!$F3862,'Придельники с 2022'!$B$4:$X$28,'Форма 1'!AI$8),"")</f>
        <v/>
      </c>
      <c r="S3862" s="103" t="str">
        <f>IF(ISNUMBER('Форма 1'!AJ3862),'Форма 1'!$H3862*VLOOKUP('Форма 1'!$F3862,'Придельники с 2022'!$B$4:$X$28,'Форма 1'!AJ$8),"")</f>
        <v/>
      </c>
      <c r="T3862" s="87"/>
    </row>
    <row r="3863" spans="1:20">
      <c r="A3863" s="188">
        <f t="shared" si="265"/>
        <v>699</v>
      </c>
      <c r="B3863" s="189" t="s">
        <v>3719</v>
      </c>
      <c r="C3863" s="99">
        <f t="shared" si="266"/>
        <v>1356451.8</v>
      </c>
      <c r="D3863" s="103" t="str">
        <f>IF(ISNUMBER('Форма 1'!U3863),'Форма 1'!$H3863*VLOOKUP('Форма 1'!$F3863,'Придельники с 2022'!$B$4:$X$28,'Форма 1'!U$8),"")</f>
        <v/>
      </c>
      <c r="E3863" s="103" t="str">
        <f>IF(ISNUMBER('Форма 1'!V3863),'Форма 1'!$H3863*VLOOKUP('Форма 1'!$F3863,'Придельники с 2022'!$B$4:$X$28,'Форма 1'!V$8),"")</f>
        <v/>
      </c>
      <c r="F3863" s="103" t="str">
        <f>IF(ISNUMBER('Форма 1'!W3863),'Форма 1'!$H3863*VLOOKUP('Форма 1'!$F3863,'Придельники с 2022'!$B$4:$X$28,'Форма 1'!W$8),"")</f>
        <v/>
      </c>
      <c r="G3863" s="103" t="str">
        <f>IF(ISNUMBER('Форма 1'!X3863),'Форма 1'!$H3863*VLOOKUP('Форма 1'!$F3863,'Придельники с 2022'!$B$4:$X$28,'Форма 1'!X$8),"")</f>
        <v/>
      </c>
      <c r="H3863" s="103" t="str">
        <f>IF(ISNUMBER('Форма 1'!Y3863),'Форма 1'!$H3863*VLOOKUP('Форма 1'!$F3863,'Придельники с 2022'!$B$4:$X$28,'Форма 1'!Y$8),"")</f>
        <v/>
      </c>
      <c r="I3863" s="103" t="str">
        <f>IF(ISNUMBER('Форма 1'!Z3863),'Форма 1'!$H3863*VLOOKUP('Форма 1'!$F3863,'Придельники с 2022'!$B$4:$X$28,'Форма 1'!Z$8),"")</f>
        <v/>
      </c>
      <c r="J3863" s="103" t="str">
        <f>IF(ISNUMBER('Форма 1'!AA3863),'Форма 1'!$H3863*VLOOKUP('Форма 1'!$F3863,'Придельники с 2022'!$B$4:$X$28,'Форма 1'!AA$8),"")</f>
        <v/>
      </c>
      <c r="K3863" s="90"/>
      <c r="L3863" s="87"/>
      <c r="M3863" s="103" t="str">
        <f>IF(ISNUMBER('Форма 1'!AD3863),'Форма 1'!$H3863*VLOOKUP('Форма 1'!$F3863,'Придельники с 2022'!$B$4:$X$28,'Форма 1'!AD$8),"")</f>
        <v/>
      </c>
      <c r="N3863" s="103" t="str">
        <f>IF(ISBLANK('Форма 1'!$AE3863),"",IF('Форма 1'!$AE3863=1,'Форма 1'!$H3863*VLOOKUP('Форма 1'!$F3863,'Придельники с 2022'!$B$4:$X$28,'Форма 1'!$AE$8,0),IF('Форма 1'!$AE3863=2,'Форма 1'!$H3863*VLOOKUP('Форма 1'!$F3863,'Придельники с 2022'!$B$4:$X$28,13,0),IF('Форма 1'!$AE3863=3,'Форма 1'!$H3863*VLOOKUP('Форма 1'!$F3863,'Придельники с 2022'!$B$4:$X$28,12,0)))))</f>
        <v/>
      </c>
      <c r="O3863" s="103">
        <f>IF(ISNUMBER('Форма 1'!AF3863),'Форма 1'!$H3863*VLOOKUP('Форма 1'!$F3863,'Придельники с 2022'!$B$4:$X$28,'Форма 1'!AF$8),"")</f>
        <v>1356451.8</v>
      </c>
      <c r="P3863" s="87"/>
      <c r="Q3863" s="103" t="str">
        <f>IF(ISNUMBER('Форма 1'!AH3863),'Форма 1'!$H3863*VLOOKUP('Форма 1'!$F3863,'Придельники с 2022'!$B$4:$X$28,'Форма 1'!AH$8),"")</f>
        <v/>
      </c>
      <c r="R3863" s="103" t="str">
        <f>IF(ISNUMBER('Форма 1'!AI3863),'Форма 1'!$H3863*VLOOKUP('Форма 1'!$F3863,'Придельники с 2022'!$B$4:$X$28,'Форма 1'!AI$8),"")</f>
        <v/>
      </c>
      <c r="S3863" s="103" t="str">
        <f>IF(ISNUMBER('Форма 1'!AJ3863),'Форма 1'!$H3863*VLOOKUP('Форма 1'!$F3863,'Придельники с 2022'!$B$4:$X$28,'Форма 1'!AJ$8),"")</f>
        <v/>
      </c>
      <c r="T3863" s="87"/>
    </row>
    <row r="3864" spans="1:20">
      <c r="A3864" s="188">
        <f t="shared" si="265"/>
        <v>700</v>
      </c>
      <c r="B3864" s="189" t="s">
        <v>3720</v>
      </c>
      <c r="C3864" s="99">
        <f t="shared" si="266"/>
        <v>1362942</v>
      </c>
      <c r="D3864" s="103" t="str">
        <f>IF(ISNUMBER('Форма 1'!U3864),'Форма 1'!$H3864*VLOOKUP('Форма 1'!$F3864,'Придельники с 2022'!$B$4:$X$28,'Форма 1'!U$8),"")</f>
        <v/>
      </c>
      <c r="E3864" s="103" t="str">
        <f>IF(ISNUMBER('Форма 1'!V3864),'Форма 1'!$H3864*VLOOKUP('Форма 1'!$F3864,'Придельники с 2022'!$B$4:$X$28,'Форма 1'!V$8),"")</f>
        <v/>
      </c>
      <c r="F3864" s="103" t="str">
        <f>IF(ISNUMBER('Форма 1'!W3864),'Форма 1'!$H3864*VLOOKUP('Форма 1'!$F3864,'Придельники с 2022'!$B$4:$X$28,'Форма 1'!W$8),"")</f>
        <v/>
      </c>
      <c r="G3864" s="103" t="str">
        <f>IF(ISNUMBER('Форма 1'!X3864),'Форма 1'!$H3864*VLOOKUP('Форма 1'!$F3864,'Придельники с 2022'!$B$4:$X$28,'Форма 1'!X$8),"")</f>
        <v/>
      </c>
      <c r="H3864" s="103" t="str">
        <f>IF(ISNUMBER('Форма 1'!Y3864),'Форма 1'!$H3864*VLOOKUP('Форма 1'!$F3864,'Придельники с 2022'!$B$4:$X$28,'Форма 1'!Y$8),"")</f>
        <v/>
      </c>
      <c r="I3864" s="103" t="str">
        <f>IF(ISNUMBER('Форма 1'!Z3864),'Форма 1'!$H3864*VLOOKUP('Форма 1'!$F3864,'Придельники с 2022'!$B$4:$X$28,'Форма 1'!Z$8),"")</f>
        <v/>
      </c>
      <c r="J3864" s="103" t="str">
        <f>IF(ISNUMBER('Форма 1'!AA3864),'Форма 1'!$H3864*VLOOKUP('Форма 1'!$F3864,'Придельники с 2022'!$B$4:$X$28,'Форма 1'!AA$8),"")</f>
        <v/>
      </c>
      <c r="K3864" s="90"/>
      <c r="L3864" s="87"/>
      <c r="M3864" s="103" t="str">
        <f>IF(ISNUMBER('Форма 1'!AD3864),'Форма 1'!$H3864*VLOOKUP('Форма 1'!$F3864,'Придельники с 2022'!$B$4:$X$28,'Форма 1'!AD$8),"")</f>
        <v/>
      </c>
      <c r="N3864" s="103" t="str">
        <f>IF(ISBLANK('Форма 1'!$AE3864),"",IF('Форма 1'!$AE3864=1,'Форма 1'!$H3864*VLOOKUP('Форма 1'!$F3864,'Придельники с 2022'!$B$4:$X$28,'Форма 1'!$AE$8,0),IF('Форма 1'!$AE3864=2,'Форма 1'!$H3864*VLOOKUP('Форма 1'!$F3864,'Придельники с 2022'!$B$4:$X$28,13,0),IF('Форма 1'!$AE3864=3,'Форма 1'!$H3864*VLOOKUP('Форма 1'!$F3864,'Придельники с 2022'!$B$4:$X$28,12,0)))))</f>
        <v/>
      </c>
      <c r="O3864" s="103">
        <f>IF(ISNUMBER('Форма 1'!AF3864),'Форма 1'!$H3864*VLOOKUP('Форма 1'!$F3864,'Придельники с 2022'!$B$4:$X$28,'Форма 1'!AF$8),"")</f>
        <v>1362942</v>
      </c>
      <c r="P3864" s="87"/>
      <c r="Q3864" s="103" t="str">
        <f>IF(ISNUMBER('Форма 1'!AH3864),'Форма 1'!$H3864*VLOOKUP('Форма 1'!$F3864,'Придельники с 2022'!$B$4:$X$28,'Форма 1'!AH$8),"")</f>
        <v/>
      </c>
      <c r="R3864" s="103" t="str">
        <f>IF(ISNUMBER('Форма 1'!AI3864),'Форма 1'!$H3864*VLOOKUP('Форма 1'!$F3864,'Придельники с 2022'!$B$4:$X$28,'Форма 1'!AI$8),"")</f>
        <v/>
      </c>
      <c r="S3864" s="103" t="str">
        <f>IF(ISNUMBER('Форма 1'!AJ3864),'Форма 1'!$H3864*VLOOKUP('Форма 1'!$F3864,'Придельники с 2022'!$B$4:$X$28,'Форма 1'!AJ$8),"")</f>
        <v/>
      </c>
      <c r="T3864" s="87"/>
    </row>
    <row r="3865" spans="1:20">
      <c r="A3865" s="188">
        <f t="shared" si="265"/>
        <v>701</v>
      </c>
      <c r="B3865" s="189" t="s">
        <v>3721</v>
      </c>
      <c r="C3865" s="99">
        <f t="shared" si="266"/>
        <v>1233397.608</v>
      </c>
      <c r="D3865" s="103" t="str">
        <f>IF(ISNUMBER('Форма 1'!U3865),'Форма 1'!$H3865*VLOOKUP('Форма 1'!$F3865,'Придельники с 2022'!$B$4:$X$28,'Форма 1'!U$8),"")</f>
        <v/>
      </c>
      <c r="E3865" s="103" t="str">
        <f>IF(ISNUMBER('Форма 1'!V3865),'Форма 1'!$H3865*VLOOKUP('Форма 1'!$F3865,'Придельники с 2022'!$B$4:$X$28,'Форма 1'!V$8),"")</f>
        <v/>
      </c>
      <c r="F3865" s="103" t="str">
        <f>IF(ISNUMBER('Форма 1'!W3865),'Форма 1'!$H3865*VLOOKUP('Форма 1'!$F3865,'Придельники с 2022'!$B$4:$X$28,'Форма 1'!W$8),"")</f>
        <v/>
      </c>
      <c r="G3865" s="103" t="str">
        <f>IF(ISNUMBER('Форма 1'!X3865),'Форма 1'!$H3865*VLOOKUP('Форма 1'!$F3865,'Придельники с 2022'!$B$4:$X$28,'Форма 1'!X$8),"")</f>
        <v/>
      </c>
      <c r="H3865" s="103" t="str">
        <f>IF(ISNUMBER('Форма 1'!Y3865),'Форма 1'!$H3865*VLOOKUP('Форма 1'!$F3865,'Придельники с 2022'!$B$4:$X$28,'Форма 1'!Y$8),"")</f>
        <v/>
      </c>
      <c r="I3865" s="103" t="str">
        <f>IF(ISNUMBER('Форма 1'!Z3865),'Форма 1'!$H3865*VLOOKUP('Форма 1'!$F3865,'Придельники с 2022'!$B$4:$X$28,'Форма 1'!Z$8),"")</f>
        <v/>
      </c>
      <c r="J3865" s="103" t="str">
        <f>IF(ISNUMBER('Форма 1'!AA3865),'Форма 1'!$H3865*VLOOKUP('Форма 1'!$F3865,'Придельники с 2022'!$B$4:$X$28,'Форма 1'!AA$8),"")</f>
        <v/>
      </c>
      <c r="K3865" s="90"/>
      <c r="L3865" s="87"/>
      <c r="M3865" s="103" t="str">
        <f>IF(ISNUMBER('Форма 1'!AD3865),'Форма 1'!$H3865*VLOOKUP('Форма 1'!$F3865,'Придельники с 2022'!$B$4:$X$28,'Форма 1'!AD$8),"")</f>
        <v/>
      </c>
      <c r="N3865" s="103" t="str">
        <f>IF(ISBLANK('Форма 1'!$AE3865),"",IF('Форма 1'!$AE3865=1,'Форма 1'!$H3865*VLOOKUP('Форма 1'!$F3865,'Придельники с 2022'!$B$4:$X$28,'Форма 1'!$AE$8,0),IF('Форма 1'!$AE3865=2,'Форма 1'!$H3865*VLOOKUP('Форма 1'!$F3865,'Придельники с 2022'!$B$4:$X$28,13,0),IF('Форма 1'!$AE3865=3,'Форма 1'!$H3865*VLOOKUP('Форма 1'!$F3865,'Придельники с 2022'!$B$4:$X$28,12,0)))))</f>
        <v/>
      </c>
      <c r="O3865" s="103">
        <f>IF(ISNUMBER('Форма 1'!AF3865),'Форма 1'!$H3865*VLOOKUP('Форма 1'!$F3865,'Придельники с 2022'!$B$4:$X$28,'Форма 1'!AF$8),"")</f>
        <v>1233397.608</v>
      </c>
      <c r="P3865" s="87"/>
      <c r="Q3865" s="103" t="str">
        <f>IF(ISNUMBER('Форма 1'!AH3865),'Форма 1'!$H3865*VLOOKUP('Форма 1'!$F3865,'Придельники с 2022'!$B$4:$X$28,'Форма 1'!AH$8),"")</f>
        <v/>
      </c>
      <c r="R3865" s="103" t="str">
        <f>IF(ISNUMBER('Форма 1'!AI3865),'Форма 1'!$H3865*VLOOKUP('Форма 1'!$F3865,'Придельники с 2022'!$B$4:$X$28,'Форма 1'!AI$8),"")</f>
        <v/>
      </c>
      <c r="S3865" s="103" t="str">
        <f>IF(ISNUMBER('Форма 1'!AJ3865),'Форма 1'!$H3865*VLOOKUP('Форма 1'!$F3865,'Придельники с 2022'!$B$4:$X$28,'Форма 1'!AJ$8),"")</f>
        <v/>
      </c>
      <c r="T3865" s="87"/>
    </row>
    <row r="3866" spans="1:20">
      <c r="A3866" s="188">
        <f t="shared" si="265"/>
        <v>702</v>
      </c>
      <c r="B3866" s="189" t="s">
        <v>3722</v>
      </c>
      <c r="C3866" s="99">
        <f t="shared" si="266"/>
        <v>19651584</v>
      </c>
      <c r="D3866" s="103" t="str">
        <f>IF(ISNUMBER('Форма 1'!U3866),'Форма 1'!$H3866*VLOOKUP('Форма 1'!$F3866,'Придельники с 2022'!$B$4:$X$28,'Форма 1'!U$8),"")</f>
        <v/>
      </c>
      <c r="E3866" s="103" t="str">
        <f>IF(ISNUMBER('Форма 1'!V3866),'Форма 1'!$H3866*VLOOKUP('Форма 1'!$F3866,'Придельники с 2022'!$B$4:$X$28,'Форма 1'!V$8),"")</f>
        <v/>
      </c>
      <c r="F3866" s="103" t="str">
        <f>IF(ISNUMBER('Форма 1'!W3866),'Форма 1'!$H3866*VLOOKUP('Форма 1'!$F3866,'Придельники с 2022'!$B$4:$X$28,'Форма 1'!W$8),"")</f>
        <v/>
      </c>
      <c r="G3866" s="103" t="str">
        <f>IF(ISNUMBER('Форма 1'!X3866),'Форма 1'!$H3866*VLOOKUP('Форма 1'!$F3866,'Придельники с 2022'!$B$4:$X$28,'Форма 1'!X$8),"")</f>
        <v/>
      </c>
      <c r="H3866" s="103" t="str">
        <f>IF(ISNUMBER('Форма 1'!Y3866),'Форма 1'!$H3866*VLOOKUP('Форма 1'!$F3866,'Придельники с 2022'!$B$4:$X$28,'Форма 1'!Y$8),"")</f>
        <v/>
      </c>
      <c r="I3866" s="103" t="str">
        <f>IF(ISNUMBER('Форма 1'!Z3866),'Форма 1'!$H3866*VLOOKUP('Форма 1'!$F3866,'Придельники с 2022'!$B$4:$X$28,'Форма 1'!Z$8),"")</f>
        <v/>
      </c>
      <c r="J3866" s="103" t="str">
        <f>IF(ISNUMBER('Форма 1'!AA3866),'Форма 1'!$H3866*VLOOKUP('Форма 1'!$F3866,'Придельники с 2022'!$B$4:$X$28,'Форма 1'!AA$8),"")</f>
        <v/>
      </c>
      <c r="K3866" s="90">
        <v>5</v>
      </c>
      <c r="L3866" s="87">
        <f>3930316.8*K3866</f>
        <v>19651584</v>
      </c>
      <c r="M3866" s="103" t="str">
        <f>IF(ISNUMBER('Форма 1'!AD3866),'Форма 1'!$H3866*VLOOKUP('Форма 1'!$F3866,'Придельники с 2022'!$B$4:$X$28,'Форма 1'!AD$8),"")</f>
        <v/>
      </c>
      <c r="N3866" s="103" t="str">
        <f>IF(ISBLANK('Форма 1'!$AE3866),"",IF('Форма 1'!$AE3866=1,'Форма 1'!$H3866*VLOOKUP('Форма 1'!$F3866,'Придельники с 2022'!$B$4:$X$28,'Форма 1'!$AE$8,0),IF('Форма 1'!$AE3866=2,'Форма 1'!$H3866*VLOOKUP('Форма 1'!$F3866,'Придельники с 2022'!$B$4:$X$28,13,0),IF('Форма 1'!$AE3866=3,'Форма 1'!$H3866*VLOOKUP('Форма 1'!$F3866,'Придельники с 2022'!$B$4:$X$28,12,0)))))</f>
        <v/>
      </c>
      <c r="O3866" s="103" t="str">
        <f>IF(ISNUMBER('Форма 1'!AF3866),'Форма 1'!$H3866*VLOOKUP('Форма 1'!$F3866,'Придельники с 2022'!$B$4:$X$28,'Форма 1'!AF$8),"")</f>
        <v/>
      </c>
      <c r="P3866" s="87"/>
      <c r="Q3866" s="103" t="str">
        <f>IF(ISNUMBER('Форма 1'!AH3866),'Форма 1'!$H3866*VLOOKUP('Форма 1'!$F3866,'Придельники с 2022'!$B$4:$X$28,'Форма 1'!AH$8),"")</f>
        <v/>
      </c>
      <c r="R3866" s="103" t="str">
        <f>IF(ISNUMBER('Форма 1'!AI3866),'Форма 1'!$H3866*VLOOKUP('Форма 1'!$F3866,'Придельники с 2022'!$B$4:$X$28,'Форма 1'!AI$8),"")</f>
        <v/>
      </c>
      <c r="S3866" s="103" t="str">
        <f>IF(ISNUMBER('Форма 1'!AJ3866),'Форма 1'!$H3866*VLOOKUP('Форма 1'!$F3866,'Придельники с 2022'!$B$4:$X$28,'Форма 1'!AJ$8),"")</f>
        <v/>
      </c>
      <c r="T3866" s="87"/>
    </row>
    <row r="3867" spans="1:20">
      <c r="A3867" s="188">
        <f t="shared" si="265"/>
        <v>703</v>
      </c>
      <c r="B3867" s="189" t="s">
        <v>3723</v>
      </c>
      <c r="C3867" s="99">
        <f t="shared" si="266"/>
        <v>14159517.232000001</v>
      </c>
      <c r="D3867" s="103" t="str">
        <f>IF(ISNUMBER('Форма 1'!U3867),'Форма 1'!$H3867*VLOOKUP('Форма 1'!$F3867,'Придельники с 2022'!$B$4:$X$28,'Форма 1'!U$8),"")</f>
        <v/>
      </c>
      <c r="E3867" s="103" t="str">
        <f>IF(ISNUMBER('Форма 1'!V3867),'Форма 1'!$H3867*VLOOKUP('Форма 1'!$F3867,'Придельники с 2022'!$B$4:$X$28,'Форма 1'!V$8),"")</f>
        <v/>
      </c>
      <c r="F3867" s="103" t="str">
        <f>IF(ISNUMBER('Форма 1'!W3867),'Форма 1'!$H3867*VLOOKUP('Форма 1'!$F3867,'Придельники с 2022'!$B$4:$X$28,'Форма 1'!W$8),"")</f>
        <v/>
      </c>
      <c r="G3867" s="103" t="str">
        <f>IF(ISNUMBER('Форма 1'!X3867),'Форма 1'!$H3867*VLOOKUP('Форма 1'!$F3867,'Придельники с 2022'!$B$4:$X$28,'Форма 1'!X$8),"")</f>
        <v/>
      </c>
      <c r="H3867" s="103" t="str">
        <f>IF(ISNUMBER('Форма 1'!Y3867),'Форма 1'!$H3867*VLOOKUP('Форма 1'!$F3867,'Придельники с 2022'!$B$4:$X$28,'Форма 1'!Y$8),"")</f>
        <v/>
      </c>
      <c r="I3867" s="103" t="str">
        <f>IF(ISNUMBER('Форма 1'!Z3867),'Форма 1'!$H3867*VLOOKUP('Форма 1'!$F3867,'Придельники с 2022'!$B$4:$X$28,'Форма 1'!Z$8),"")</f>
        <v/>
      </c>
      <c r="J3867" s="103" t="str">
        <f>IF(ISNUMBER('Форма 1'!AA3867),'Форма 1'!$H3867*VLOOKUP('Форма 1'!$F3867,'Придельники с 2022'!$B$4:$X$28,'Форма 1'!AA$8),"")</f>
        <v/>
      </c>
      <c r="K3867" s="90"/>
      <c r="L3867" s="87"/>
      <c r="M3867" s="103">
        <f>IF(ISNUMBER('Форма 1'!AD3867),'Форма 1'!$H3867*VLOOKUP('Форма 1'!$F3867,'Придельники с 2022'!$B$4:$X$28,'Форма 1'!AD$8),"")</f>
        <v>14159517.232000001</v>
      </c>
      <c r="N3867" s="103" t="str">
        <f>IF(ISBLANK('Форма 1'!$AE3867),"",IF('Форма 1'!$AE3867=1,'Форма 1'!$H3867*VLOOKUP('Форма 1'!$F3867,'Придельники с 2022'!$B$4:$X$28,'Форма 1'!$AE$8,0),IF('Форма 1'!$AE3867=2,'Форма 1'!$H3867*VLOOKUP('Форма 1'!$F3867,'Придельники с 2022'!$B$4:$X$28,13,0),IF('Форма 1'!$AE3867=3,'Форма 1'!$H3867*VLOOKUP('Форма 1'!$F3867,'Придельники с 2022'!$B$4:$X$28,12,0)))))</f>
        <v/>
      </c>
      <c r="O3867" s="103" t="str">
        <f>IF(ISNUMBER('Форма 1'!AF3867),'Форма 1'!$H3867*VLOOKUP('Форма 1'!$F3867,'Придельники с 2022'!$B$4:$X$28,'Форма 1'!AF$8),"")</f>
        <v/>
      </c>
      <c r="P3867" s="87"/>
      <c r="Q3867" s="103" t="str">
        <f>IF(ISNUMBER('Форма 1'!AH3867),'Форма 1'!$H3867*VLOOKUP('Форма 1'!$F3867,'Придельники с 2022'!$B$4:$X$28,'Форма 1'!AH$8),"")</f>
        <v/>
      </c>
      <c r="R3867" s="103" t="str">
        <f>IF(ISNUMBER('Форма 1'!AI3867),'Форма 1'!$H3867*VLOOKUP('Форма 1'!$F3867,'Придельники с 2022'!$B$4:$X$28,'Форма 1'!AI$8),"")</f>
        <v/>
      </c>
      <c r="S3867" s="103" t="str">
        <f>IF(ISNUMBER('Форма 1'!AJ3867),'Форма 1'!$H3867*VLOOKUP('Форма 1'!$F3867,'Придельники с 2022'!$B$4:$X$28,'Форма 1'!AJ$8),"")</f>
        <v/>
      </c>
      <c r="T3867" s="87"/>
    </row>
    <row r="3868" spans="1:20">
      <c r="A3868" s="188">
        <f t="shared" si="265"/>
        <v>704</v>
      </c>
      <c r="B3868" s="189" t="s">
        <v>3724</v>
      </c>
      <c r="C3868" s="99">
        <f t="shared" si="266"/>
        <v>13080473.840000002</v>
      </c>
      <c r="D3868" s="103" t="str">
        <f>IF(ISNUMBER('Форма 1'!U3868),'Форма 1'!$H3868*VLOOKUP('Форма 1'!$F3868,'Придельники с 2022'!$B$4:$X$28,'Форма 1'!U$8),"")</f>
        <v/>
      </c>
      <c r="E3868" s="103" t="str">
        <f>IF(ISNUMBER('Форма 1'!V3868),'Форма 1'!$H3868*VLOOKUP('Форма 1'!$F3868,'Придельники с 2022'!$B$4:$X$28,'Форма 1'!V$8),"")</f>
        <v/>
      </c>
      <c r="F3868" s="103" t="str">
        <f>IF(ISNUMBER('Форма 1'!W3868),'Форма 1'!$H3868*VLOOKUP('Форма 1'!$F3868,'Придельники с 2022'!$B$4:$X$28,'Форма 1'!W$8),"")</f>
        <v/>
      </c>
      <c r="G3868" s="103" t="str">
        <f>IF(ISNUMBER('Форма 1'!X3868),'Форма 1'!$H3868*VLOOKUP('Форма 1'!$F3868,'Придельники с 2022'!$B$4:$X$28,'Форма 1'!X$8),"")</f>
        <v/>
      </c>
      <c r="H3868" s="103" t="str">
        <f>IF(ISNUMBER('Форма 1'!Y3868),'Форма 1'!$H3868*VLOOKUP('Форма 1'!$F3868,'Придельники с 2022'!$B$4:$X$28,'Форма 1'!Y$8),"")</f>
        <v/>
      </c>
      <c r="I3868" s="103" t="str">
        <f>IF(ISNUMBER('Форма 1'!Z3868),'Форма 1'!$H3868*VLOOKUP('Форма 1'!$F3868,'Придельники с 2022'!$B$4:$X$28,'Форма 1'!Z$8),"")</f>
        <v/>
      </c>
      <c r="J3868" s="103" t="str">
        <f>IF(ISNUMBER('Форма 1'!AA3868),'Форма 1'!$H3868*VLOOKUP('Форма 1'!$F3868,'Придельники с 2022'!$B$4:$X$28,'Форма 1'!AA$8),"")</f>
        <v/>
      </c>
      <c r="K3868" s="90"/>
      <c r="L3868" s="87"/>
      <c r="M3868" s="103">
        <f>IF(ISNUMBER('Форма 1'!AD3868),'Форма 1'!$H3868*VLOOKUP('Форма 1'!$F3868,'Придельники с 2022'!$B$4:$X$28,'Форма 1'!AD$8),"")</f>
        <v>13080473.840000002</v>
      </c>
      <c r="N3868" s="103" t="str">
        <f>IF(ISBLANK('Форма 1'!$AE3868),"",IF('Форма 1'!$AE3868=1,'Форма 1'!$H3868*VLOOKUP('Форма 1'!$F3868,'Придельники с 2022'!$B$4:$X$28,'Форма 1'!$AE$8,0),IF('Форма 1'!$AE3868=2,'Форма 1'!$H3868*VLOOKUP('Форма 1'!$F3868,'Придельники с 2022'!$B$4:$X$28,13,0),IF('Форма 1'!$AE3868=3,'Форма 1'!$H3868*VLOOKUP('Форма 1'!$F3868,'Придельники с 2022'!$B$4:$X$28,12,0)))))</f>
        <v/>
      </c>
      <c r="O3868" s="103" t="str">
        <f>IF(ISNUMBER('Форма 1'!AF3868),'Форма 1'!$H3868*VLOOKUP('Форма 1'!$F3868,'Придельники с 2022'!$B$4:$X$28,'Форма 1'!AF$8),"")</f>
        <v/>
      </c>
      <c r="P3868" s="87"/>
      <c r="Q3868" s="103" t="str">
        <f>IF(ISNUMBER('Форма 1'!AH3868),'Форма 1'!$H3868*VLOOKUP('Форма 1'!$F3868,'Придельники с 2022'!$B$4:$X$28,'Форма 1'!AH$8),"")</f>
        <v/>
      </c>
      <c r="R3868" s="103" t="str">
        <f>IF(ISNUMBER('Форма 1'!AI3868),'Форма 1'!$H3868*VLOOKUP('Форма 1'!$F3868,'Придельники с 2022'!$B$4:$X$28,'Форма 1'!AI$8),"")</f>
        <v/>
      </c>
      <c r="S3868" s="103" t="str">
        <f>IF(ISNUMBER('Форма 1'!AJ3868),'Форма 1'!$H3868*VLOOKUP('Форма 1'!$F3868,'Придельники с 2022'!$B$4:$X$28,'Форма 1'!AJ$8),"")</f>
        <v/>
      </c>
      <c r="T3868" s="87"/>
    </row>
    <row r="3869" spans="1:20">
      <c r="A3869" s="188">
        <f t="shared" si="265"/>
        <v>705</v>
      </c>
      <c r="B3869" s="189" t="s">
        <v>3725</v>
      </c>
      <c r="C3869" s="99">
        <f t="shared" si="266"/>
        <v>16255005.088000001</v>
      </c>
      <c r="D3869" s="103" t="str">
        <f>IF(ISNUMBER('Форма 1'!U3869),'Форма 1'!$H3869*VLOOKUP('Форма 1'!$F3869,'Придельники с 2022'!$B$4:$X$28,'Форма 1'!U$8),"")</f>
        <v/>
      </c>
      <c r="E3869" s="103" t="str">
        <f>IF(ISNUMBER('Форма 1'!V3869),'Форма 1'!$H3869*VLOOKUP('Форма 1'!$F3869,'Придельники с 2022'!$B$4:$X$28,'Форма 1'!V$8),"")</f>
        <v/>
      </c>
      <c r="F3869" s="103" t="str">
        <f>IF(ISNUMBER('Форма 1'!W3869),'Форма 1'!$H3869*VLOOKUP('Форма 1'!$F3869,'Придельники с 2022'!$B$4:$X$28,'Форма 1'!W$8),"")</f>
        <v/>
      </c>
      <c r="G3869" s="103" t="str">
        <f>IF(ISNUMBER('Форма 1'!X3869),'Форма 1'!$H3869*VLOOKUP('Форма 1'!$F3869,'Придельники с 2022'!$B$4:$X$28,'Форма 1'!X$8),"")</f>
        <v/>
      </c>
      <c r="H3869" s="103" t="str">
        <f>IF(ISNUMBER('Форма 1'!Y3869),'Форма 1'!$H3869*VLOOKUP('Форма 1'!$F3869,'Придельники с 2022'!$B$4:$X$28,'Форма 1'!Y$8),"")</f>
        <v/>
      </c>
      <c r="I3869" s="103" t="str">
        <f>IF(ISNUMBER('Форма 1'!Z3869),'Форма 1'!$H3869*VLOOKUP('Форма 1'!$F3869,'Придельники с 2022'!$B$4:$X$28,'Форма 1'!Z$8),"")</f>
        <v/>
      </c>
      <c r="J3869" s="103" t="str">
        <f>IF(ISNUMBER('Форма 1'!AA3869),'Форма 1'!$H3869*VLOOKUP('Форма 1'!$F3869,'Придельники с 2022'!$B$4:$X$28,'Форма 1'!AA$8),"")</f>
        <v/>
      </c>
      <c r="K3869" s="90"/>
      <c r="L3869" s="87"/>
      <c r="M3869" s="103">
        <f>IF(ISNUMBER('Форма 1'!AD3869),'Форма 1'!$H3869*VLOOKUP('Форма 1'!$F3869,'Придельники с 2022'!$B$4:$X$28,'Форма 1'!AD$8),"")</f>
        <v>16255005.088000001</v>
      </c>
      <c r="N3869" s="103" t="str">
        <f>IF(ISBLANK('Форма 1'!$AE3869),"",IF('Форма 1'!$AE3869=1,'Форма 1'!$H3869*VLOOKUP('Форма 1'!$F3869,'Придельники с 2022'!$B$4:$X$28,'Форма 1'!$AE$8,0),IF('Форма 1'!$AE3869=2,'Форма 1'!$H3869*VLOOKUP('Форма 1'!$F3869,'Придельники с 2022'!$B$4:$X$28,13,0),IF('Форма 1'!$AE3869=3,'Форма 1'!$H3869*VLOOKUP('Форма 1'!$F3869,'Придельники с 2022'!$B$4:$X$28,12,0)))))</f>
        <v/>
      </c>
      <c r="O3869" s="103" t="str">
        <f>IF(ISNUMBER('Форма 1'!AF3869),'Форма 1'!$H3869*VLOOKUP('Форма 1'!$F3869,'Придельники с 2022'!$B$4:$X$28,'Форма 1'!AF$8),"")</f>
        <v/>
      </c>
      <c r="P3869" s="87"/>
      <c r="Q3869" s="103" t="str">
        <f>IF(ISNUMBER('Форма 1'!AH3869),'Форма 1'!$H3869*VLOOKUP('Форма 1'!$F3869,'Придельники с 2022'!$B$4:$X$28,'Форма 1'!AH$8),"")</f>
        <v/>
      </c>
      <c r="R3869" s="103" t="str">
        <f>IF(ISNUMBER('Форма 1'!AI3869),'Форма 1'!$H3869*VLOOKUP('Форма 1'!$F3869,'Придельники с 2022'!$B$4:$X$28,'Форма 1'!AI$8),"")</f>
        <v/>
      </c>
      <c r="S3869" s="103" t="str">
        <f>IF(ISNUMBER('Форма 1'!AJ3869),'Форма 1'!$H3869*VLOOKUP('Форма 1'!$F3869,'Придельники с 2022'!$B$4:$X$28,'Форма 1'!AJ$8),"")</f>
        <v/>
      </c>
      <c r="T3869" s="87"/>
    </row>
    <row r="3870" spans="1:20">
      <c r="A3870" s="188">
        <f t="shared" ref="A3870:A3933" si="267">A3869+1</f>
        <v>706</v>
      </c>
      <c r="B3870" s="189" t="s">
        <v>3726</v>
      </c>
      <c r="C3870" s="99">
        <f t="shared" si="266"/>
        <v>14101421.824000001</v>
      </c>
      <c r="D3870" s="103" t="str">
        <f>IF(ISNUMBER('Форма 1'!U3870),'Форма 1'!$H3870*VLOOKUP('Форма 1'!$F3870,'Придельники с 2022'!$B$4:$X$28,'Форма 1'!U$8),"")</f>
        <v/>
      </c>
      <c r="E3870" s="103" t="str">
        <f>IF(ISNUMBER('Форма 1'!V3870),'Форма 1'!$H3870*VLOOKUP('Форма 1'!$F3870,'Придельники с 2022'!$B$4:$X$28,'Форма 1'!V$8),"")</f>
        <v/>
      </c>
      <c r="F3870" s="103" t="str">
        <f>IF(ISNUMBER('Форма 1'!W3870),'Форма 1'!$H3870*VLOOKUP('Форма 1'!$F3870,'Придельники с 2022'!$B$4:$X$28,'Форма 1'!W$8),"")</f>
        <v/>
      </c>
      <c r="G3870" s="103" t="str">
        <f>IF(ISNUMBER('Форма 1'!X3870),'Форма 1'!$H3870*VLOOKUP('Форма 1'!$F3870,'Придельники с 2022'!$B$4:$X$28,'Форма 1'!X$8),"")</f>
        <v/>
      </c>
      <c r="H3870" s="103" t="str">
        <f>IF(ISNUMBER('Форма 1'!Y3870),'Форма 1'!$H3870*VLOOKUP('Форма 1'!$F3870,'Придельники с 2022'!$B$4:$X$28,'Форма 1'!Y$8),"")</f>
        <v/>
      </c>
      <c r="I3870" s="103" t="str">
        <f>IF(ISNUMBER('Форма 1'!Z3870),'Форма 1'!$H3870*VLOOKUP('Форма 1'!$F3870,'Придельники с 2022'!$B$4:$X$28,'Форма 1'!Z$8),"")</f>
        <v/>
      </c>
      <c r="J3870" s="103" t="str">
        <f>IF(ISNUMBER('Форма 1'!AA3870),'Форма 1'!$H3870*VLOOKUP('Форма 1'!$F3870,'Придельники с 2022'!$B$4:$X$28,'Форма 1'!AA$8),"")</f>
        <v/>
      </c>
      <c r="K3870" s="90"/>
      <c r="L3870" s="87"/>
      <c r="M3870" s="103">
        <f>IF(ISNUMBER('Форма 1'!AD3870),'Форма 1'!$H3870*VLOOKUP('Форма 1'!$F3870,'Придельники с 2022'!$B$4:$X$28,'Форма 1'!AD$8),"")</f>
        <v>14101421.824000001</v>
      </c>
      <c r="N3870" s="103" t="str">
        <f>IF(ISBLANK('Форма 1'!$AE3870),"",IF('Форма 1'!$AE3870=1,'Форма 1'!$H3870*VLOOKUP('Форма 1'!$F3870,'Придельники с 2022'!$B$4:$X$28,'Форма 1'!$AE$8,0),IF('Форма 1'!$AE3870=2,'Форма 1'!$H3870*VLOOKUP('Форма 1'!$F3870,'Придельники с 2022'!$B$4:$X$28,13,0),IF('Форма 1'!$AE3870=3,'Форма 1'!$H3870*VLOOKUP('Форма 1'!$F3870,'Придельники с 2022'!$B$4:$X$28,12,0)))))</f>
        <v/>
      </c>
      <c r="O3870" s="103" t="str">
        <f>IF(ISNUMBER('Форма 1'!AF3870),'Форма 1'!$H3870*VLOOKUP('Форма 1'!$F3870,'Придельники с 2022'!$B$4:$X$28,'Форма 1'!AF$8),"")</f>
        <v/>
      </c>
      <c r="P3870" s="87"/>
      <c r="Q3870" s="103" t="str">
        <f>IF(ISNUMBER('Форма 1'!AH3870),'Форма 1'!$H3870*VLOOKUP('Форма 1'!$F3870,'Придельники с 2022'!$B$4:$X$28,'Форма 1'!AH$8),"")</f>
        <v/>
      </c>
      <c r="R3870" s="103" t="str">
        <f>IF(ISNUMBER('Форма 1'!AI3870),'Форма 1'!$H3870*VLOOKUP('Форма 1'!$F3870,'Придельники с 2022'!$B$4:$X$28,'Форма 1'!AI$8),"")</f>
        <v/>
      </c>
      <c r="S3870" s="103" t="str">
        <f>IF(ISNUMBER('Форма 1'!AJ3870),'Форма 1'!$H3870*VLOOKUP('Форма 1'!$F3870,'Придельники с 2022'!$B$4:$X$28,'Форма 1'!AJ$8),"")</f>
        <v/>
      </c>
      <c r="T3870" s="87"/>
    </row>
    <row r="3871" spans="1:20">
      <c r="A3871" s="188">
        <f t="shared" si="267"/>
        <v>707</v>
      </c>
      <c r="B3871" s="189" t="s">
        <v>3727</v>
      </c>
      <c r="C3871" s="99">
        <f t="shared" si="266"/>
        <v>16178445.248</v>
      </c>
      <c r="D3871" s="103" t="str">
        <f>IF(ISNUMBER('Форма 1'!U3871),'Форма 1'!$H3871*VLOOKUP('Форма 1'!$F3871,'Придельники с 2022'!$B$4:$X$28,'Форма 1'!U$8),"")</f>
        <v/>
      </c>
      <c r="E3871" s="103" t="str">
        <f>IF(ISNUMBER('Форма 1'!V3871),'Форма 1'!$H3871*VLOOKUP('Форма 1'!$F3871,'Придельники с 2022'!$B$4:$X$28,'Форма 1'!V$8),"")</f>
        <v/>
      </c>
      <c r="F3871" s="103" t="str">
        <f>IF(ISNUMBER('Форма 1'!W3871),'Форма 1'!$H3871*VLOOKUP('Форма 1'!$F3871,'Придельники с 2022'!$B$4:$X$28,'Форма 1'!W$8),"")</f>
        <v/>
      </c>
      <c r="G3871" s="103" t="str">
        <f>IF(ISNUMBER('Форма 1'!X3871),'Форма 1'!$H3871*VLOOKUP('Форма 1'!$F3871,'Придельники с 2022'!$B$4:$X$28,'Форма 1'!X$8),"")</f>
        <v/>
      </c>
      <c r="H3871" s="103" t="str">
        <f>IF(ISNUMBER('Форма 1'!Y3871),'Форма 1'!$H3871*VLOOKUP('Форма 1'!$F3871,'Придельники с 2022'!$B$4:$X$28,'Форма 1'!Y$8),"")</f>
        <v/>
      </c>
      <c r="I3871" s="103" t="str">
        <f>IF(ISNUMBER('Форма 1'!Z3871),'Форма 1'!$H3871*VLOOKUP('Форма 1'!$F3871,'Придельники с 2022'!$B$4:$X$28,'Форма 1'!Z$8),"")</f>
        <v/>
      </c>
      <c r="J3871" s="103" t="str">
        <f>IF(ISNUMBER('Форма 1'!AA3871),'Форма 1'!$H3871*VLOOKUP('Форма 1'!$F3871,'Придельники с 2022'!$B$4:$X$28,'Форма 1'!AA$8),"")</f>
        <v/>
      </c>
      <c r="K3871" s="90"/>
      <c r="L3871" s="87"/>
      <c r="M3871" s="103">
        <f>IF(ISNUMBER('Форма 1'!AD3871),'Форма 1'!$H3871*VLOOKUP('Форма 1'!$F3871,'Придельники с 2022'!$B$4:$X$28,'Форма 1'!AD$8),"")</f>
        <v>16178445.248</v>
      </c>
      <c r="N3871" s="103" t="str">
        <f>IF(ISBLANK('Форма 1'!$AE3871),"",IF('Форма 1'!$AE3871=1,'Форма 1'!$H3871*VLOOKUP('Форма 1'!$F3871,'Придельники с 2022'!$B$4:$X$28,'Форма 1'!$AE$8,0),IF('Форма 1'!$AE3871=2,'Форма 1'!$H3871*VLOOKUP('Форма 1'!$F3871,'Придельники с 2022'!$B$4:$X$28,13,0),IF('Форма 1'!$AE3871=3,'Форма 1'!$H3871*VLOOKUP('Форма 1'!$F3871,'Придельники с 2022'!$B$4:$X$28,12,0)))))</f>
        <v/>
      </c>
      <c r="O3871" s="103" t="str">
        <f>IF(ISNUMBER('Форма 1'!AF3871),'Форма 1'!$H3871*VLOOKUP('Форма 1'!$F3871,'Придельники с 2022'!$B$4:$X$28,'Форма 1'!AF$8),"")</f>
        <v/>
      </c>
      <c r="P3871" s="87"/>
      <c r="Q3871" s="103" t="str">
        <f>IF(ISNUMBER('Форма 1'!AH3871),'Форма 1'!$H3871*VLOOKUP('Форма 1'!$F3871,'Придельники с 2022'!$B$4:$X$28,'Форма 1'!AH$8),"")</f>
        <v/>
      </c>
      <c r="R3871" s="103" t="str">
        <f>IF(ISNUMBER('Форма 1'!AI3871),'Форма 1'!$H3871*VLOOKUP('Форма 1'!$F3871,'Придельники с 2022'!$B$4:$X$28,'Форма 1'!AI$8),"")</f>
        <v/>
      </c>
      <c r="S3871" s="103" t="str">
        <f>IF(ISNUMBER('Форма 1'!AJ3871),'Форма 1'!$H3871*VLOOKUP('Форма 1'!$F3871,'Придельники с 2022'!$B$4:$X$28,'Форма 1'!AJ$8),"")</f>
        <v/>
      </c>
      <c r="T3871" s="87"/>
    </row>
    <row r="3872" spans="1:20">
      <c r="A3872" s="188">
        <f t="shared" si="267"/>
        <v>708</v>
      </c>
      <c r="B3872" s="189" t="s">
        <v>3728</v>
      </c>
      <c r="C3872" s="99">
        <f t="shared" si="266"/>
        <v>14124840.128000002</v>
      </c>
      <c r="D3872" s="103" t="str">
        <f>IF(ISNUMBER('Форма 1'!U3872),'Форма 1'!$H3872*VLOOKUP('Форма 1'!$F3872,'Придельники с 2022'!$B$4:$X$28,'Форма 1'!U$8),"")</f>
        <v/>
      </c>
      <c r="E3872" s="103" t="str">
        <f>IF(ISNUMBER('Форма 1'!V3872),'Форма 1'!$H3872*VLOOKUP('Форма 1'!$F3872,'Придельники с 2022'!$B$4:$X$28,'Форма 1'!V$8),"")</f>
        <v/>
      </c>
      <c r="F3872" s="103" t="str">
        <f>IF(ISNUMBER('Форма 1'!W3872),'Форма 1'!$H3872*VLOOKUP('Форма 1'!$F3872,'Придельники с 2022'!$B$4:$X$28,'Форма 1'!W$8),"")</f>
        <v/>
      </c>
      <c r="G3872" s="103" t="str">
        <f>IF(ISNUMBER('Форма 1'!X3872),'Форма 1'!$H3872*VLOOKUP('Форма 1'!$F3872,'Придельники с 2022'!$B$4:$X$28,'Форма 1'!X$8),"")</f>
        <v/>
      </c>
      <c r="H3872" s="103" t="str">
        <f>IF(ISNUMBER('Форма 1'!Y3872),'Форма 1'!$H3872*VLOOKUP('Форма 1'!$F3872,'Придельники с 2022'!$B$4:$X$28,'Форма 1'!Y$8),"")</f>
        <v/>
      </c>
      <c r="I3872" s="103" t="str">
        <f>IF(ISNUMBER('Форма 1'!Z3872),'Форма 1'!$H3872*VLOOKUP('Форма 1'!$F3872,'Придельники с 2022'!$B$4:$X$28,'Форма 1'!Z$8),"")</f>
        <v/>
      </c>
      <c r="J3872" s="103" t="str">
        <f>IF(ISNUMBER('Форма 1'!AA3872),'Форма 1'!$H3872*VLOOKUP('Форма 1'!$F3872,'Придельники с 2022'!$B$4:$X$28,'Форма 1'!AA$8),"")</f>
        <v/>
      </c>
      <c r="K3872" s="90"/>
      <c r="L3872" s="87"/>
      <c r="M3872" s="103">
        <f>IF(ISNUMBER('Форма 1'!AD3872),'Форма 1'!$H3872*VLOOKUP('Форма 1'!$F3872,'Придельники с 2022'!$B$4:$X$28,'Форма 1'!AD$8),"")</f>
        <v>14124840.128000002</v>
      </c>
      <c r="N3872" s="103" t="str">
        <f>IF(ISBLANK('Форма 1'!$AE3872),"",IF('Форма 1'!$AE3872=1,'Форма 1'!$H3872*VLOOKUP('Форма 1'!$F3872,'Придельники с 2022'!$B$4:$X$28,'Форма 1'!$AE$8,0),IF('Форма 1'!$AE3872=2,'Форма 1'!$H3872*VLOOKUP('Форма 1'!$F3872,'Придельники с 2022'!$B$4:$X$28,13,0),IF('Форма 1'!$AE3872=3,'Форма 1'!$H3872*VLOOKUP('Форма 1'!$F3872,'Придельники с 2022'!$B$4:$X$28,12,0)))))</f>
        <v/>
      </c>
      <c r="O3872" s="103" t="str">
        <f>IF(ISNUMBER('Форма 1'!AF3872),'Форма 1'!$H3872*VLOOKUP('Форма 1'!$F3872,'Придельники с 2022'!$B$4:$X$28,'Форма 1'!AF$8),"")</f>
        <v/>
      </c>
      <c r="P3872" s="87"/>
      <c r="Q3872" s="103" t="str">
        <f>IF(ISNUMBER('Форма 1'!AH3872),'Форма 1'!$H3872*VLOOKUP('Форма 1'!$F3872,'Придельники с 2022'!$B$4:$X$28,'Форма 1'!AH$8),"")</f>
        <v/>
      </c>
      <c r="R3872" s="103" t="str">
        <f>IF(ISNUMBER('Форма 1'!AI3872),'Форма 1'!$H3872*VLOOKUP('Форма 1'!$F3872,'Придельники с 2022'!$B$4:$X$28,'Форма 1'!AI$8),"")</f>
        <v/>
      </c>
      <c r="S3872" s="103" t="str">
        <f>IF(ISNUMBER('Форма 1'!AJ3872),'Форма 1'!$H3872*VLOOKUP('Форма 1'!$F3872,'Придельники с 2022'!$B$4:$X$28,'Форма 1'!AJ$8),"")</f>
        <v/>
      </c>
      <c r="T3872" s="87"/>
    </row>
    <row r="3873" spans="1:20">
      <c r="A3873" s="188">
        <f t="shared" si="267"/>
        <v>709</v>
      </c>
      <c r="B3873" s="189" t="s">
        <v>3729</v>
      </c>
      <c r="C3873" s="99">
        <f t="shared" si="266"/>
        <v>14295973.888000002</v>
      </c>
      <c r="D3873" s="103" t="str">
        <f>IF(ISNUMBER('Форма 1'!U3873),'Форма 1'!$H3873*VLOOKUP('Форма 1'!$F3873,'Придельники с 2022'!$B$4:$X$28,'Форма 1'!U$8),"")</f>
        <v/>
      </c>
      <c r="E3873" s="103" t="str">
        <f>IF(ISNUMBER('Форма 1'!V3873),'Форма 1'!$H3873*VLOOKUP('Форма 1'!$F3873,'Придельники с 2022'!$B$4:$X$28,'Форма 1'!V$8),"")</f>
        <v/>
      </c>
      <c r="F3873" s="103" t="str">
        <f>IF(ISNUMBER('Форма 1'!W3873),'Форма 1'!$H3873*VLOOKUP('Форма 1'!$F3873,'Придельники с 2022'!$B$4:$X$28,'Форма 1'!W$8),"")</f>
        <v/>
      </c>
      <c r="G3873" s="103" t="str">
        <f>IF(ISNUMBER('Форма 1'!X3873),'Форма 1'!$H3873*VLOOKUP('Форма 1'!$F3873,'Придельники с 2022'!$B$4:$X$28,'Форма 1'!X$8),"")</f>
        <v/>
      </c>
      <c r="H3873" s="103" t="str">
        <f>IF(ISNUMBER('Форма 1'!Y3873),'Форма 1'!$H3873*VLOOKUP('Форма 1'!$F3873,'Придельники с 2022'!$B$4:$X$28,'Форма 1'!Y$8),"")</f>
        <v/>
      </c>
      <c r="I3873" s="103" t="str">
        <f>IF(ISNUMBER('Форма 1'!Z3873),'Форма 1'!$H3873*VLOOKUP('Форма 1'!$F3873,'Придельники с 2022'!$B$4:$X$28,'Форма 1'!Z$8),"")</f>
        <v/>
      </c>
      <c r="J3873" s="103" t="str">
        <f>IF(ISNUMBER('Форма 1'!AA3873),'Форма 1'!$H3873*VLOOKUP('Форма 1'!$F3873,'Придельники с 2022'!$B$4:$X$28,'Форма 1'!AA$8),"")</f>
        <v/>
      </c>
      <c r="K3873" s="90"/>
      <c r="L3873" s="87"/>
      <c r="M3873" s="103">
        <f>IF(ISNUMBER('Форма 1'!AD3873),'Форма 1'!$H3873*VLOOKUP('Форма 1'!$F3873,'Придельники с 2022'!$B$4:$X$28,'Форма 1'!AD$8),"")</f>
        <v>14295973.888000002</v>
      </c>
      <c r="N3873" s="103" t="str">
        <f>IF(ISBLANK('Форма 1'!$AE3873),"",IF('Форма 1'!$AE3873=1,'Форма 1'!$H3873*VLOOKUP('Форма 1'!$F3873,'Придельники с 2022'!$B$4:$X$28,'Форма 1'!$AE$8,0),IF('Форма 1'!$AE3873=2,'Форма 1'!$H3873*VLOOKUP('Форма 1'!$F3873,'Придельники с 2022'!$B$4:$X$28,13,0),IF('Форма 1'!$AE3873=3,'Форма 1'!$H3873*VLOOKUP('Форма 1'!$F3873,'Придельники с 2022'!$B$4:$X$28,12,0)))))</f>
        <v/>
      </c>
      <c r="O3873" s="103" t="str">
        <f>IF(ISNUMBER('Форма 1'!AF3873),'Форма 1'!$H3873*VLOOKUP('Форма 1'!$F3873,'Придельники с 2022'!$B$4:$X$28,'Форма 1'!AF$8),"")</f>
        <v/>
      </c>
      <c r="P3873" s="87"/>
      <c r="Q3873" s="103" t="str">
        <f>IF(ISNUMBER('Форма 1'!AH3873),'Форма 1'!$H3873*VLOOKUP('Форма 1'!$F3873,'Придельники с 2022'!$B$4:$X$28,'Форма 1'!AH$8),"")</f>
        <v/>
      </c>
      <c r="R3873" s="103" t="str">
        <f>IF(ISNUMBER('Форма 1'!AI3873),'Форма 1'!$H3873*VLOOKUP('Форма 1'!$F3873,'Придельники с 2022'!$B$4:$X$28,'Форма 1'!AI$8),"")</f>
        <v/>
      </c>
      <c r="S3873" s="103" t="str">
        <f>IF(ISNUMBER('Форма 1'!AJ3873),'Форма 1'!$H3873*VLOOKUP('Форма 1'!$F3873,'Придельники с 2022'!$B$4:$X$28,'Форма 1'!AJ$8),"")</f>
        <v/>
      </c>
      <c r="T3873" s="87"/>
    </row>
    <row r="3874" spans="1:20">
      <c r="A3874" s="188">
        <f t="shared" si="267"/>
        <v>710</v>
      </c>
      <c r="B3874" s="189" t="s">
        <v>3730</v>
      </c>
      <c r="C3874" s="99">
        <f t="shared" si="266"/>
        <v>13681693.760000002</v>
      </c>
      <c r="D3874" s="103" t="str">
        <f>IF(ISNUMBER('Форма 1'!U3874),'Форма 1'!$H3874*VLOOKUP('Форма 1'!$F3874,'Придельники с 2022'!$B$4:$X$28,'Форма 1'!U$8),"")</f>
        <v/>
      </c>
      <c r="E3874" s="103" t="str">
        <f>IF(ISNUMBER('Форма 1'!V3874),'Форма 1'!$H3874*VLOOKUP('Форма 1'!$F3874,'Придельники с 2022'!$B$4:$X$28,'Форма 1'!V$8),"")</f>
        <v/>
      </c>
      <c r="F3874" s="103" t="str">
        <f>IF(ISNUMBER('Форма 1'!W3874),'Форма 1'!$H3874*VLOOKUP('Форма 1'!$F3874,'Придельники с 2022'!$B$4:$X$28,'Форма 1'!W$8),"")</f>
        <v/>
      </c>
      <c r="G3874" s="103" t="str">
        <f>IF(ISNUMBER('Форма 1'!X3874),'Форма 1'!$H3874*VLOOKUP('Форма 1'!$F3874,'Придельники с 2022'!$B$4:$X$28,'Форма 1'!X$8),"")</f>
        <v/>
      </c>
      <c r="H3874" s="103" t="str">
        <f>IF(ISNUMBER('Форма 1'!Y3874),'Форма 1'!$H3874*VLOOKUP('Форма 1'!$F3874,'Придельники с 2022'!$B$4:$X$28,'Форма 1'!Y$8),"")</f>
        <v/>
      </c>
      <c r="I3874" s="103" t="str">
        <f>IF(ISNUMBER('Форма 1'!Z3874),'Форма 1'!$H3874*VLOOKUP('Форма 1'!$F3874,'Придельники с 2022'!$B$4:$X$28,'Форма 1'!Z$8),"")</f>
        <v/>
      </c>
      <c r="J3874" s="103" t="str">
        <f>IF(ISNUMBER('Форма 1'!AA3874),'Форма 1'!$H3874*VLOOKUP('Форма 1'!$F3874,'Придельники с 2022'!$B$4:$X$28,'Форма 1'!AA$8),"")</f>
        <v/>
      </c>
      <c r="K3874" s="90"/>
      <c r="L3874" s="87"/>
      <c r="M3874" s="103">
        <f>IF(ISNUMBER('Форма 1'!AD3874),'Форма 1'!$H3874*VLOOKUP('Форма 1'!$F3874,'Придельники с 2022'!$B$4:$X$28,'Форма 1'!AD$8),"")</f>
        <v>13681693.760000002</v>
      </c>
      <c r="N3874" s="103" t="str">
        <f>IF(ISBLANK('Форма 1'!$AE3874),"",IF('Форма 1'!$AE3874=1,'Форма 1'!$H3874*VLOOKUP('Форма 1'!$F3874,'Придельники с 2022'!$B$4:$X$28,'Форма 1'!$AE$8,0),IF('Форма 1'!$AE3874=2,'Форма 1'!$H3874*VLOOKUP('Форма 1'!$F3874,'Придельники с 2022'!$B$4:$X$28,13,0),IF('Форма 1'!$AE3874=3,'Форма 1'!$H3874*VLOOKUP('Форма 1'!$F3874,'Придельники с 2022'!$B$4:$X$28,12,0)))))</f>
        <v/>
      </c>
      <c r="O3874" s="103" t="str">
        <f>IF(ISNUMBER('Форма 1'!AF3874),'Форма 1'!$H3874*VLOOKUP('Форма 1'!$F3874,'Придельники с 2022'!$B$4:$X$28,'Форма 1'!AF$8),"")</f>
        <v/>
      </c>
      <c r="P3874" s="87"/>
      <c r="Q3874" s="103" t="str">
        <f>IF(ISNUMBER('Форма 1'!AH3874),'Форма 1'!$H3874*VLOOKUP('Форма 1'!$F3874,'Придельники с 2022'!$B$4:$X$28,'Форма 1'!AH$8),"")</f>
        <v/>
      </c>
      <c r="R3874" s="103" t="str">
        <f>IF(ISNUMBER('Форма 1'!AI3874),'Форма 1'!$H3874*VLOOKUP('Форма 1'!$F3874,'Придельники с 2022'!$B$4:$X$28,'Форма 1'!AI$8),"")</f>
        <v/>
      </c>
      <c r="S3874" s="103" t="str">
        <f>IF(ISNUMBER('Форма 1'!AJ3874),'Форма 1'!$H3874*VLOOKUP('Форма 1'!$F3874,'Придельники с 2022'!$B$4:$X$28,'Форма 1'!AJ$8),"")</f>
        <v/>
      </c>
      <c r="T3874" s="87"/>
    </row>
    <row r="3875" spans="1:20">
      <c r="A3875" s="188">
        <f t="shared" si="267"/>
        <v>711</v>
      </c>
      <c r="B3875" s="189" t="s">
        <v>3731</v>
      </c>
      <c r="C3875" s="99">
        <f t="shared" si="266"/>
        <v>1096552.23</v>
      </c>
      <c r="D3875" s="103" t="str">
        <f>IF(ISNUMBER('Форма 1'!U3875),'Форма 1'!$H3875*VLOOKUP('Форма 1'!$F3875,'Придельники с 2022'!$B$4:$X$28,'Форма 1'!U$8),"")</f>
        <v/>
      </c>
      <c r="E3875" s="103" t="str">
        <f>IF(ISNUMBER('Форма 1'!V3875),'Форма 1'!$H3875*VLOOKUP('Форма 1'!$F3875,'Придельники с 2022'!$B$4:$X$28,'Форма 1'!V$8),"")</f>
        <v/>
      </c>
      <c r="F3875" s="103" t="str">
        <f>IF(ISNUMBER('Форма 1'!W3875),'Форма 1'!$H3875*VLOOKUP('Форма 1'!$F3875,'Придельники с 2022'!$B$4:$X$28,'Форма 1'!W$8),"")</f>
        <v/>
      </c>
      <c r="G3875" s="103" t="str">
        <f>IF(ISNUMBER('Форма 1'!X3875),'Форма 1'!$H3875*VLOOKUP('Форма 1'!$F3875,'Придельники с 2022'!$B$4:$X$28,'Форма 1'!X$8),"")</f>
        <v/>
      </c>
      <c r="H3875" s="103" t="str">
        <f>IF(ISNUMBER('Форма 1'!Y3875),'Форма 1'!$H3875*VLOOKUP('Форма 1'!$F3875,'Придельники с 2022'!$B$4:$X$28,'Форма 1'!Y$8),"")</f>
        <v/>
      </c>
      <c r="I3875" s="103" t="str">
        <f>IF(ISNUMBER('Форма 1'!Z3875),'Форма 1'!$H3875*VLOOKUP('Форма 1'!$F3875,'Придельники с 2022'!$B$4:$X$28,'Форма 1'!Z$8),"")</f>
        <v/>
      </c>
      <c r="J3875" s="103" t="str">
        <f>IF(ISNUMBER('Форма 1'!AA3875),'Форма 1'!$H3875*VLOOKUP('Форма 1'!$F3875,'Придельники с 2022'!$B$4:$X$28,'Форма 1'!AA$8),"")</f>
        <v/>
      </c>
      <c r="K3875" s="90"/>
      <c r="L3875" s="87"/>
      <c r="M3875" s="103" t="str">
        <f>IF(ISNUMBER('Форма 1'!AD3875),'Форма 1'!$H3875*VLOOKUP('Форма 1'!$F3875,'Придельники с 2022'!$B$4:$X$28,'Форма 1'!AD$8),"")</f>
        <v/>
      </c>
      <c r="N3875" s="103" t="str">
        <f>IF(ISBLANK('Форма 1'!$AE3875),"",IF('Форма 1'!$AE3875=1,'Форма 1'!$H3875*VLOOKUP('Форма 1'!$F3875,'Придельники с 2022'!$B$4:$X$28,'Форма 1'!$AE$8,0),IF('Форма 1'!$AE3875=2,'Форма 1'!$H3875*VLOOKUP('Форма 1'!$F3875,'Придельники с 2022'!$B$4:$X$28,13,0),IF('Форма 1'!$AE3875=3,'Форма 1'!$H3875*VLOOKUP('Форма 1'!$F3875,'Придельники с 2022'!$B$4:$X$28,12,0)))))</f>
        <v/>
      </c>
      <c r="O3875" s="103" t="str">
        <f>IF(ISNUMBER('Форма 1'!AF3875),'Форма 1'!$H3875*VLOOKUP('Форма 1'!$F3875,'Придельники с 2022'!$B$4:$X$28,'Форма 1'!AF$8),"")</f>
        <v/>
      </c>
      <c r="P3875" s="87"/>
      <c r="Q3875" s="103">
        <f>IF(ISNUMBER('Форма 1'!AH3875),'Форма 1'!$H3875*VLOOKUP('Форма 1'!$F3875,'Придельники с 2022'!$B$4:$X$28,'Форма 1'!AH$8),"")</f>
        <v>1096552.23</v>
      </c>
      <c r="R3875" s="103" t="str">
        <f>IF(ISNUMBER('Форма 1'!AI3875),'Форма 1'!$H3875*VLOOKUP('Форма 1'!$F3875,'Придельники с 2022'!$B$4:$X$28,'Форма 1'!AI$8),"")</f>
        <v/>
      </c>
      <c r="S3875" s="103" t="str">
        <f>IF(ISNUMBER('Форма 1'!AJ3875),'Форма 1'!$H3875*VLOOKUP('Форма 1'!$F3875,'Придельники с 2022'!$B$4:$X$28,'Форма 1'!AJ$8),"")</f>
        <v/>
      </c>
      <c r="T3875" s="87"/>
    </row>
    <row r="3876" spans="1:20">
      <c r="A3876" s="188">
        <f t="shared" si="267"/>
        <v>712</v>
      </c>
      <c r="B3876" s="189" t="s">
        <v>3732</v>
      </c>
      <c r="C3876" s="99">
        <f t="shared" si="266"/>
        <v>7810004.3840000005</v>
      </c>
      <c r="D3876" s="103" t="str">
        <f>IF(ISNUMBER('Форма 1'!U3876),'Форма 1'!$H3876*VLOOKUP('Форма 1'!$F3876,'Придельники с 2022'!$B$4:$X$28,'Форма 1'!U$8),"")</f>
        <v/>
      </c>
      <c r="E3876" s="103" t="str">
        <f>IF(ISNUMBER('Форма 1'!V3876),'Форма 1'!$H3876*VLOOKUP('Форма 1'!$F3876,'Придельники с 2022'!$B$4:$X$28,'Форма 1'!V$8),"")</f>
        <v/>
      </c>
      <c r="F3876" s="103" t="str">
        <f>IF(ISNUMBER('Форма 1'!W3876),'Форма 1'!$H3876*VLOOKUP('Форма 1'!$F3876,'Придельники с 2022'!$B$4:$X$28,'Форма 1'!W$8),"")</f>
        <v/>
      </c>
      <c r="G3876" s="103" t="str">
        <f>IF(ISNUMBER('Форма 1'!X3876),'Форма 1'!$H3876*VLOOKUP('Форма 1'!$F3876,'Придельники с 2022'!$B$4:$X$28,'Форма 1'!X$8),"")</f>
        <v/>
      </c>
      <c r="H3876" s="103" t="str">
        <f>IF(ISNUMBER('Форма 1'!Y3876),'Форма 1'!$H3876*VLOOKUP('Форма 1'!$F3876,'Придельники с 2022'!$B$4:$X$28,'Форма 1'!Y$8),"")</f>
        <v/>
      </c>
      <c r="I3876" s="103" t="str">
        <f>IF(ISNUMBER('Форма 1'!Z3876),'Форма 1'!$H3876*VLOOKUP('Форма 1'!$F3876,'Придельники с 2022'!$B$4:$X$28,'Форма 1'!Z$8),"")</f>
        <v/>
      </c>
      <c r="J3876" s="103" t="str">
        <f>IF(ISNUMBER('Форма 1'!AA3876),'Форма 1'!$H3876*VLOOKUP('Форма 1'!$F3876,'Придельники с 2022'!$B$4:$X$28,'Форма 1'!AA$8),"")</f>
        <v/>
      </c>
      <c r="K3876" s="90"/>
      <c r="L3876" s="87"/>
      <c r="M3876" s="103">
        <f>IF(ISNUMBER('Форма 1'!AD3876),'Форма 1'!$H3876*VLOOKUP('Форма 1'!$F3876,'Придельники с 2022'!$B$4:$X$28,'Форма 1'!AD$8),"")</f>
        <v>7810004.3840000005</v>
      </c>
      <c r="N3876" s="103" t="str">
        <f>IF(ISBLANK('Форма 1'!$AE3876),"",IF('Форма 1'!$AE3876=1,'Форма 1'!$H3876*VLOOKUP('Форма 1'!$F3876,'Придельники с 2022'!$B$4:$X$28,'Форма 1'!$AE$8,0),IF('Форма 1'!$AE3876=2,'Форма 1'!$H3876*VLOOKUP('Форма 1'!$F3876,'Придельники с 2022'!$B$4:$X$28,13,0),IF('Форма 1'!$AE3876=3,'Форма 1'!$H3876*VLOOKUP('Форма 1'!$F3876,'Придельники с 2022'!$B$4:$X$28,12,0)))))</f>
        <v/>
      </c>
      <c r="O3876" s="103" t="str">
        <f>IF(ISNUMBER('Форма 1'!AF3876),'Форма 1'!$H3876*VLOOKUP('Форма 1'!$F3876,'Придельники с 2022'!$B$4:$X$28,'Форма 1'!AF$8),"")</f>
        <v/>
      </c>
      <c r="P3876" s="87"/>
      <c r="Q3876" s="103" t="str">
        <f>IF(ISNUMBER('Форма 1'!AH3876),'Форма 1'!$H3876*VLOOKUP('Форма 1'!$F3876,'Придельники с 2022'!$B$4:$X$28,'Форма 1'!AH$8),"")</f>
        <v/>
      </c>
      <c r="R3876" s="103" t="str">
        <f>IF(ISNUMBER('Форма 1'!AI3876),'Форма 1'!$H3876*VLOOKUP('Форма 1'!$F3876,'Придельники с 2022'!$B$4:$X$28,'Форма 1'!AI$8),"")</f>
        <v/>
      </c>
      <c r="S3876" s="103" t="str">
        <f>IF(ISNUMBER('Форма 1'!AJ3876),'Форма 1'!$H3876*VLOOKUP('Форма 1'!$F3876,'Придельники с 2022'!$B$4:$X$28,'Форма 1'!AJ$8),"")</f>
        <v/>
      </c>
      <c r="T3876" s="87"/>
    </row>
    <row r="3877" spans="1:20">
      <c r="A3877" s="188">
        <f t="shared" si="267"/>
        <v>713</v>
      </c>
      <c r="B3877" s="189" t="s">
        <v>3733</v>
      </c>
      <c r="C3877" s="99">
        <f t="shared" si="266"/>
        <v>3392458.7399999998</v>
      </c>
      <c r="D3877" s="103" t="str">
        <f>IF(ISNUMBER('Форма 1'!U3877),'Форма 1'!$H3877*VLOOKUP('Форма 1'!$F3877,'Придельники с 2022'!$B$4:$X$28,'Форма 1'!U$8),"")</f>
        <v/>
      </c>
      <c r="E3877" s="103" t="str">
        <f>IF(ISNUMBER('Форма 1'!V3877),'Форма 1'!$H3877*VLOOKUP('Форма 1'!$F3877,'Придельники с 2022'!$B$4:$X$28,'Форма 1'!V$8),"")</f>
        <v/>
      </c>
      <c r="F3877" s="103" t="str">
        <f>IF(ISNUMBER('Форма 1'!W3877),'Форма 1'!$H3877*VLOOKUP('Форма 1'!$F3877,'Придельники с 2022'!$B$4:$X$28,'Форма 1'!W$8),"")</f>
        <v/>
      </c>
      <c r="G3877" s="103" t="str">
        <f>IF(ISNUMBER('Форма 1'!X3877),'Форма 1'!$H3877*VLOOKUP('Форма 1'!$F3877,'Придельники с 2022'!$B$4:$X$28,'Форма 1'!X$8),"")</f>
        <v/>
      </c>
      <c r="H3877" s="103" t="str">
        <f>IF(ISNUMBER('Форма 1'!Y3877),'Форма 1'!$H3877*VLOOKUP('Форма 1'!$F3877,'Придельники с 2022'!$B$4:$X$28,'Форма 1'!Y$8),"")</f>
        <v/>
      </c>
      <c r="I3877" s="103" t="str">
        <f>IF(ISNUMBER('Форма 1'!Z3877),'Форма 1'!$H3877*VLOOKUP('Форма 1'!$F3877,'Придельники с 2022'!$B$4:$X$28,'Форма 1'!Z$8),"")</f>
        <v/>
      </c>
      <c r="J3877" s="103" t="str">
        <f>IF(ISNUMBER('Форма 1'!AA3877),'Форма 1'!$H3877*VLOOKUP('Форма 1'!$F3877,'Придельники с 2022'!$B$4:$X$28,'Форма 1'!AA$8),"")</f>
        <v/>
      </c>
      <c r="K3877" s="90"/>
      <c r="L3877" s="87"/>
      <c r="M3877" s="103" t="str">
        <f>IF(ISNUMBER('Форма 1'!AD3877),'Форма 1'!$H3877*VLOOKUP('Форма 1'!$F3877,'Придельники с 2022'!$B$4:$X$28,'Форма 1'!AD$8),"")</f>
        <v/>
      </c>
      <c r="N3877" s="103" t="str">
        <f>IF(ISBLANK('Форма 1'!$AE3877),"",IF('Форма 1'!$AE3877=1,'Форма 1'!$H3877*VLOOKUP('Форма 1'!$F3877,'Придельники с 2022'!$B$4:$X$28,'Форма 1'!$AE$8,0),IF('Форма 1'!$AE3877=2,'Форма 1'!$H3877*VLOOKUP('Форма 1'!$F3877,'Придельники с 2022'!$B$4:$X$28,13,0),IF('Форма 1'!$AE3877=3,'Форма 1'!$H3877*VLOOKUP('Форма 1'!$F3877,'Придельники с 2022'!$B$4:$X$28,12,0)))))</f>
        <v/>
      </c>
      <c r="O3877" s="103" t="str">
        <f>IF(ISNUMBER('Форма 1'!AF3877),'Форма 1'!$H3877*VLOOKUP('Форма 1'!$F3877,'Придельники с 2022'!$B$4:$X$28,'Форма 1'!AF$8),"")</f>
        <v/>
      </c>
      <c r="P3877" s="87"/>
      <c r="Q3877" s="103">
        <f>IF(ISNUMBER('Форма 1'!AH3877),'Форма 1'!$H3877*VLOOKUP('Форма 1'!$F3877,'Придельники с 2022'!$B$4:$X$28,'Форма 1'!AH$8),"")</f>
        <v>3392458.7399999998</v>
      </c>
      <c r="R3877" s="103" t="str">
        <f>IF(ISNUMBER('Форма 1'!AI3877),'Форма 1'!$H3877*VLOOKUP('Форма 1'!$F3877,'Придельники с 2022'!$B$4:$X$28,'Форма 1'!AI$8),"")</f>
        <v/>
      </c>
      <c r="S3877" s="103" t="str">
        <f>IF(ISNUMBER('Форма 1'!AJ3877),'Форма 1'!$H3877*VLOOKUP('Форма 1'!$F3877,'Придельники с 2022'!$B$4:$X$28,'Форма 1'!AJ$8),"")</f>
        <v/>
      </c>
      <c r="T3877" s="87"/>
    </row>
    <row r="3878" spans="1:20">
      <c r="A3878" s="188">
        <f t="shared" si="267"/>
        <v>714</v>
      </c>
      <c r="B3878" s="189" t="s">
        <v>3734</v>
      </c>
      <c r="C3878" s="99">
        <f t="shared" si="266"/>
        <v>6104304.9929999998</v>
      </c>
      <c r="D3878" s="103" t="str">
        <f>IF(ISNUMBER('Форма 1'!U3878),'Форма 1'!$H3878*VLOOKUP('Форма 1'!$F3878,'Придельники с 2022'!$B$4:$X$28,'Форма 1'!U$8),"")</f>
        <v/>
      </c>
      <c r="E3878" s="103" t="str">
        <f>IF(ISNUMBER('Форма 1'!V3878),'Форма 1'!$H3878*VLOOKUP('Форма 1'!$F3878,'Придельники с 2022'!$B$4:$X$28,'Форма 1'!V$8),"")</f>
        <v/>
      </c>
      <c r="F3878" s="103" t="str">
        <f>IF(ISNUMBER('Форма 1'!W3878),'Форма 1'!$H3878*VLOOKUP('Форма 1'!$F3878,'Придельники с 2022'!$B$4:$X$28,'Форма 1'!W$8),"")</f>
        <v/>
      </c>
      <c r="G3878" s="103" t="str">
        <f>IF(ISNUMBER('Форма 1'!X3878),'Форма 1'!$H3878*VLOOKUP('Форма 1'!$F3878,'Придельники с 2022'!$B$4:$X$28,'Форма 1'!X$8),"")</f>
        <v/>
      </c>
      <c r="H3878" s="103" t="str">
        <f>IF(ISNUMBER('Форма 1'!Y3878),'Форма 1'!$H3878*VLOOKUP('Форма 1'!$F3878,'Придельники с 2022'!$B$4:$X$28,'Форма 1'!Y$8),"")</f>
        <v/>
      </c>
      <c r="I3878" s="103" t="str">
        <f>IF(ISNUMBER('Форма 1'!Z3878),'Форма 1'!$H3878*VLOOKUP('Форма 1'!$F3878,'Придельники с 2022'!$B$4:$X$28,'Форма 1'!Z$8),"")</f>
        <v/>
      </c>
      <c r="J3878" s="103" t="str">
        <f>IF(ISNUMBER('Форма 1'!AA3878),'Форма 1'!$H3878*VLOOKUP('Форма 1'!$F3878,'Придельники с 2022'!$B$4:$X$28,'Форма 1'!AA$8),"")</f>
        <v/>
      </c>
      <c r="K3878" s="90"/>
      <c r="L3878" s="87"/>
      <c r="M3878" s="103">
        <f>IF(ISNUMBER('Форма 1'!AD3878),'Форма 1'!$H3878*VLOOKUP('Форма 1'!$F3878,'Придельники с 2022'!$B$4:$X$28,'Форма 1'!AD$8),"")</f>
        <v>6104304.9929999998</v>
      </c>
      <c r="N3878" s="103" t="str">
        <f>IF(ISBLANK('Форма 1'!$AE3878),"",IF('Форма 1'!$AE3878=1,'Форма 1'!$H3878*VLOOKUP('Форма 1'!$F3878,'Придельники с 2022'!$B$4:$X$28,'Форма 1'!$AE$8,0),IF('Форма 1'!$AE3878=2,'Форма 1'!$H3878*VLOOKUP('Форма 1'!$F3878,'Придельники с 2022'!$B$4:$X$28,13,0),IF('Форма 1'!$AE3878=3,'Форма 1'!$H3878*VLOOKUP('Форма 1'!$F3878,'Придельники с 2022'!$B$4:$X$28,12,0)))))</f>
        <v/>
      </c>
      <c r="O3878" s="103" t="str">
        <f>IF(ISNUMBER('Форма 1'!AF3878),'Форма 1'!$H3878*VLOOKUP('Форма 1'!$F3878,'Придельники с 2022'!$B$4:$X$28,'Форма 1'!AF$8),"")</f>
        <v/>
      </c>
      <c r="P3878" s="87"/>
      <c r="Q3878" s="103" t="str">
        <f>IF(ISNUMBER('Форма 1'!AH3878),'Форма 1'!$H3878*VLOOKUP('Форма 1'!$F3878,'Придельники с 2022'!$B$4:$X$28,'Форма 1'!AH$8),"")</f>
        <v/>
      </c>
      <c r="R3878" s="103" t="str">
        <f>IF(ISNUMBER('Форма 1'!AI3878),'Форма 1'!$H3878*VLOOKUP('Форма 1'!$F3878,'Придельники с 2022'!$B$4:$X$28,'Форма 1'!AI$8),"")</f>
        <v/>
      </c>
      <c r="S3878" s="103" t="str">
        <f>IF(ISNUMBER('Форма 1'!AJ3878),'Форма 1'!$H3878*VLOOKUP('Форма 1'!$F3878,'Придельники с 2022'!$B$4:$X$28,'Форма 1'!AJ$8),"")</f>
        <v/>
      </c>
      <c r="T3878" s="87"/>
    </row>
    <row r="3879" spans="1:20">
      <c r="A3879" s="188">
        <f t="shared" si="267"/>
        <v>715</v>
      </c>
      <c r="B3879" s="189" t="s">
        <v>3735</v>
      </c>
      <c r="C3879" s="99">
        <f t="shared" si="266"/>
        <v>6278249.4909999995</v>
      </c>
      <c r="D3879" s="103" t="str">
        <f>IF(ISNUMBER('Форма 1'!U3879),'Форма 1'!$H3879*VLOOKUP('Форма 1'!$F3879,'Придельники с 2022'!$B$4:$X$28,'Форма 1'!U$8),"")</f>
        <v/>
      </c>
      <c r="E3879" s="103" t="str">
        <f>IF(ISNUMBER('Форма 1'!V3879),'Форма 1'!$H3879*VLOOKUP('Форма 1'!$F3879,'Придельники с 2022'!$B$4:$X$28,'Форма 1'!V$8),"")</f>
        <v/>
      </c>
      <c r="F3879" s="103" t="str">
        <f>IF(ISNUMBER('Форма 1'!W3879),'Форма 1'!$H3879*VLOOKUP('Форма 1'!$F3879,'Придельники с 2022'!$B$4:$X$28,'Форма 1'!W$8),"")</f>
        <v/>
      </c>
      <c r="G3879" s="103" t="str">
        <f>IF(ISNUMBER('Форма 1'!X3879),'Форма 1'!$H3879*VLOOKUP('Форма 1'!$F3879,'Придельники с 2022'!$B$4:$X$28,'Форма 1'!X$8),"")</f>
        <v/>
      </c>
      <c r="H3879" s="103" t="str">
        <f>IF(ISNUMBER('Форма 1'!Y3879),'Форма 1'!$H3879*VLOOKUP('Форма 1'!$F3879,'Придельники с 2022'!$B$4:$X$28,'Форма 1'!Y$8),"")</f>
        <v/>
      </c>
      <c r="I3879" s="103" t="str">
        <f>IF(ISNUMBER('Форма 1'!Z3879),'Форма 1'!$H3879*VLOOKUP('Форма 1'!$F3879,'Придельники с 2022'!$B$4:$X$28,'Форма 1'!Z$8),"")</f>
        <v/>
      </c>
      <c r="J3879" s="103" t="str">
        <f>IF(ISNUMBER('Форма 1'!AA3879),'Форма 1'!$H3879*VLOOKUP('Форма 1'!$F3879,'Придельники с 2022'!$B$4:$X$28,'Форма 1'!AA$8),"")</f>
        <v/>
      </c>
      <c r="K3879" s="90"/>
      <c r="L3879" s="87"/>
      <c r="M3879" s="103">
        <f>IF(ISNUMBER('Форма 1'!AD3879),'Форма 1'!$H3879*VLOOKUP('Форма 1'!$F3879,'Придельники с 2022'!$B$4:$X$28,'Форма 1'!AD$8),"")</f>
        <v>6278249.4909999995</v>
      </c>
      <c r="N3879" s="103" t="str">
        <f>IF(ISBLANK('Форма 1'!$AE3879),"",IF('Форма 1'!$AE3879=1,'Форма 1'!$H3879*VLOOKUP('Форма 1'!$F3879,'Придельники с 2022'!$B$4:$X$28,'Форма 1'!$AE$8,0),IF('Форма 1'!$AE3879=2,'Форма 1'!$H3879*VLOOKUP('Форма 1'!$F3879,'Придельники с 2022'!$B$4:$X$28,13,0),IF('Форма 1'!$AE3879=3,'Форма 1'!$H3879*VLOOKUP('Форма 1'!$F3879,'Придельники с 2022'!$B$4:$X$28,12,0)))))</f>
        <v/>
      </c>
      <c r="O3879" s="103" t="str">
        <f>IF(ISNUMBER('Форма 1'!AF3879),'Форма 1'!$H3879*VLOOKUP('Форма 1'!$F3879,'Придельники с 2022'!$B$4:$X$28,'Форма 1'!AF$8),"")</f>
        <v/>
      </c>
      <c r="P3879" s="87"/>
      <c r="Q3879" s="103" t="str">
        <f>IF(ISNUMBER('Форма 1'!AH3879),'Форма 1'!$H3879*VLOOKUP('Форма 1'!$F3879,'Придельники с 2022'!$B$4:$X$28,'Форма 1'!AH$8),"")</f>
        <v/>
      </c>
      <c r="R3879" s="103" t="str">
        <f>IF(ISNUMBER('Форма 1'!AI3879),'Форма 1'!$H3879*VLOOKUP('Форма 1'!$F3879,'Придельники с 2022'!$B$4:$X$28,'Форма 1'!AI$8),"")</f>
        <v/>
      </c>
      <c r="S3879" s="103" t="str">
        <f>IF(ISNUMBER('Форма 1'!AJ3879),'Форма 1'!$H3879*VLOOKUP('Форма 1'!$F3879,'Придельники с 2022'!$B$4:$X$28,'Форма 1'!AJ$8),"")</f>
        <v/>
      </c>
      <c r="T3879" s="87"/>
    </row>
    <row r="3880" spans="1:20">
      <c r="A3880" s="188">
        <f t="shared" si="267"/>
        <v>716</v>
      </c>
      <c r="B3880" s="189" t="s">
        <v>3736</v>
      </c>
      <c r="C3880" s="99">
        <f t="shared" si="266"/>
        <v>1878771.7759999998</v>
      </c>
      <c r="D3880" s="103" t="str">
        <f>IF(ISNUMBER('Форма 1'!U3880),'Форма 1'!$H3880*VLOOKUP('Форма 1'!$F3880,'Придельники с 2022'!$B$4:$X$28,'Форма 1'!U$8),"")</f>
        <v/>
      </c>
      <c r="E3880" s="103" t="str">
        <f>IF(ISNUMBER('Форма 1'!V3880),'Форма 1'!$H3880*VLOOKUP('Форма 1'!$F3880,'Придельники с 2022'!$B$4:$X$28,'Форма 1'!V$8),"")</f>
        <v/>
      </c>
      <c r="F3880" s="103" t="str">
        <f>IF(ISNUMBER('Форма 1'!W3880),'Форма 1'!$H3880*VLOOKUP('Форма 1'!$F3880,'Придельники с 2022'!$B$4:$X$28,'Форма 1'!W$8),"")</f>
        <v/>
      </c>
      <c r="G3880" s="103">
        <f>IF(ISNUMBER('Форма 1'!X3880),'Форма 1'!$H3880*VLOOKUP('Форма 1'!$F3880,'Придельники с 2022'!$B$4:$X$28,'Форма 1'!X$8),"")</f>
        <v>1878771.7759999998</v>
      </c>
      <c r="H3880" s="103" t="str">
        <f>IF(ISNUMBER('Форма 1'!Y3880),'Форма 1'!$H3880*VLOOKUP('Форма 1'!$F3880,'Придельники с 2022'!$B$4:$X$28,'Форма 1'!Y$8),"")</f>
        <v/>
      </c>
      <c r="I3880" s="103" t="str">
        <f>IF(ISNUMBER('Форма 1'!Z3880),'Форма 1'!$H3880*VLOOKUP('Форма 1'!$F3880,'Придельники с 2022'!$B$4:$X$28,'Форма 1'!Z$8),"")</f>
        <v/>
      </c>
      <c r="J3880" s="103" t="str">
        <f>IF(ISNUMBER('Форма 1'!AA3880),'Форма 1'!$H3880*VLOOKUP('Форма 1'!$F3880,'Придельники с 2022'!$B$4:$X$28,'Форма 1'!AA$8),"")</f>
        <v/>
      </c>
      <c r="K3880" s="90"/>
      <c r="L3880" s="87"/>
      <c r="M3880" s="103" t="str">
        <f>IF(ISNUMBER('Форма 1'!AD3880),'Форма 1'!$H3880*VLOOKUP('Форма 1'!$F3880,'Придельники с 2022'!$B$4:$X$28,'Форма 1'!AD$8),"")</f>
        <v/>
      </c>
      <c r="N3880" s="103" t="str">
        <f>IF(ISBLANK('Форма 1'!$AE3880),"",IF('Форма 1'!$AE3880=1,'Форма 1'!$H3880*VLOOKUP('Форма 1'!$F3880,'Придельники с 2022'!$B$4:$X$28,'Форма 1'!$AE$8,0),IF('Форма 1'!$AE3880=2,'Форма 1'!$H3880*VLOOKUP('Форма 1'!$F3880,'Придельники с 2022'!$B$4:$X$28,13,0),IF('Форма 1'!$AE3880=3,'Форма 1'!$H3880*VLOOKUP('Форма 1'!$F3880,'Придельники с 2022'!$B$4:$X$28,12,0)))))</f>
        <v/>
      </c>
      <c r="O3880" s="103" t="str">
        <f>IF(ISNUMBER('Форма 1'!AF3880),'Форма 1'!$H3880*VLOOKUP('Форма 1'!$F3880,'Придельники с 2022'!$B$4:$X$28,'Форма 1'!AF$8),"")</f>
        <v/>
      </c>
      <c r="P3880" s="87"/>
      <c r="Q3880" s="103" t="str">
        <f>IF(ISNUMBER('Форма 1'!AH3880),'Форма 1'!$H3880*VLOOKUP('Форма 1'!$F3880,'Придельники с 2022'!$B$4:$X$28,'Форма 1'!AH$8),"")</f>
        <v/>
      </c>
      <c r="R3880" s="103" t="str">
        <f>IF(ISNUMBER('Форма 1'!AI3880),'Форма 1'!$H3880*VLOOKUP('Форма 1'!$F3880,'Придельники с 2022'!$B$4:$X$28,'Форма 1'!AI$8),"")</f>
        <v/>
      </c>
      <c r="S3880" s="103" t="str">
        <f>IF(ISNUMBER('Форма 1'!AJ3880),'Форма 1'!$H3880*VLOOKUP('Форма 1'!$F3880,'Придельники с 2022'!$B$4:$X$28,'Форма 1'!AJ$8),"")</f>
        <v/>
      </c>
      <c r="T3880" s="87"/>
    </row>
    <row r="3881" spans="1:20">
      <c r="A3881" s="188">
        <f t="shared" si="267"/>
        <v>717</v>
      </c>
      <c r="B3881" s="189" t="s">
        <v>3737</v>
      </c>
      <c r="C3881" s="99">
        <f t="shared" si="266"/>
        <v>2266296.9840000002</v>
      </c>
      <c r="D3881" s="103" t="str">
        <f>IF(ISNUMBER('Форма 1'!U3881),'Форма 1'!$H3881*VLOOKUP('Форма 1'!$F3881,'Придельники с 2022'!$B$4:$X$28,'Форма 1'!U$8),"")</f>
        <v/>
      </c>
      <c r="E3881" s="103" t="str">
        <f>IF(ISNUMBER('Форма 1'!V3881),'Форма 1'!$H3881*VLOOKUP('Форма 1'!$F3881,'Придельники с 2022'!$B$4:$X$28,'Форма 1'!V$8),"")</f>
        <v/>
      </c>
      <c r="F3881" s="103" t="str">
        <f>IF(ISNUMBER('Форма 1'!W3881),'Форма 1'!$H3881*VLOOKUP('Форма 1'!$F3881,'Придельники с 2022'!$B$4:$X$28,'Форма 1'!W$8),"")</f>
        <v/>
      </c>
      <c r="G3881" s="103" t="str">
        <f>IF(ISNUMBER('Форма 1'!X3881),'Форма 1'!$H3881*VLOOKUP('Форма 1'!$F3881,'Придельники с 2022'!$B$4:$X$28,'Форма 1'!X$8),"")</f>
        <v/>
      </c>
      <c r="H3881" s="103" t="str">
        <f>IF(ISNUMBER('Форма 1'!Y3881),'Форма 1'!$H3881*VLOOKUP('Форма 1'!$F3881,'Придельники с 2022'!$B$4:$X$28,'Форма 1'!Y$8),"")</f>
        <v/>
      </c>
      <c r="I3881" s="103" t="str">
        <f>IF(ISNUMBER('Форма 1'!Z3881),'Форма 1'!$H3881*VLOOKUP('Форма 1'!$F3881,'Придельники с 2022'!$B$4:$X$28,'Форма 1'!Z$8),"")</f>
        <v/>
      </c>
      <c r="J3881" s="103" t="str">
        <f>IF(ISNUMBER('Форма 1'!AA3881),'Форма 1'!$H3881*VLOOKUP('Форма 1'!$F3881,'Придельники с 2022'!$B$4:$X$28,'Форма 1'!AA$8),"")</f>
        <v/>
      </c>
      <c r="K3881" s="90"/>
      <c r="L3881" s="87"/>
      <c r="M3881" s="103" t="str">
        <f>IF(ISNUMBER('Форма 1'!AD3881),'Форма 1'!$H3881*VLOOKUP('Форма 1'!$F3881,'Придельники с 2022'!$B$4:$X$28,'Форма 1'!AD$8),"")</f>
        <v/>
      </c>
      <c r="N3881" s="103" t="str">
        <f>IF(ISBLANK('Форма 1'!$AE3881),"",IF('Форма 1'!$AE3881=1,'Форма 1'!$H3881*VLOOKUP('Форма 1'!$F3881,'Придельники с 2022'!$B$4:$X$28,'Форма 1'!$AE$8,0),IF('Форма 1'!$AE3881=2,'Форма 1'!$H3881*VLOOKUP('Форма 1'!$F3881,'Придельники с 2022'!$B$4:$X$28,13,0),IF('Форма 1'!$AE3881=3,'Форма 1'!$H3881*VLOOKUP('Форма 1'!$F3881,'Придельники с 2022'!$B$4:$X$28,12,0)))))</f>
        <v/>
      </c>
      <c r="O3881" s="103" t="str">
        <f>IF(ISNUMBER('Форма 1'!AF3881),'Форма 1'!$H3881*VLOOKUP('Форма 1'!$F3881,'Придельники с 2022'!$B$4:$X$28,'Форма 1'!AF$8),"")</f>
        <v/>
      </c>
      <c r="P3881" s="87"/>
      <c r="Q3881" s="103">
        <f>IF(ISNUMBER('Форма 1'!AH3881),'Форма 1'!$H3881*VLOOKUP('Форма 1'!$F3881,'Придельники с 2022'!$B$4:$X$28,'Форма 1'!AH$8),"")</f>
        <v>2266296.9840000002</v>
      </c>
      <c r="R3881" s="103" t="str">
        <f>IF(ISNUMBER('Форма 1'!AI3881),'Форма 1'!$H3881*VLOOKUP('Форма 1'!$F3881,'Придельники с 2022'!$B$4:$X$28,'Форма 1'!AI$8),"")</f>
        <v/>
      </c>
      <c r="S3881" s="103" t="str">
        <f>IF(ISNUMBER('Форма 1'!AJ3881),'Форма 1'!$H3881*VLOOKUP('Форма 1'!$F3881,'Придельники с 2022'!$B$4:$X$28,'Форма 1'!AJ$8),"")</f>
        <v/>
      </c>
      <c r="T3881" s="87"/>
    </row>
    <row r="3882" spans="1:20">
      <c r="A3882" s="188">
        <f t="shared" si="267"/>
        <v>718</v>
      </c>
      <c r="B3882" s="189" t="s">
        <v>3738</v>
      </c>
      <c r="C3882" s="99">
        <f t="shared" si="266"/>
        <v>58189538.601000004</v>
      </c>
      <c r="D3882" s="103" t="str">
        <f>IF(ISNUMBER('Форма 1'!U3882),'Форма 1'!$H3882*VLOOKUP('Форма 1'!$F3882,'Придельники с 2022'!$B$4:$X$28,'Форма 1'!U$8),"")</f>
        <v/>
      </c>
      <c r="E3882" s="103" t="str">
        <f>IF(ISNUMBER('Форма 1'!V3882),'Форма 1'!$H3882*VLOOKUP('Форма 1'!$F3882,'Придельники с 2022'!$B$4:$X$28,'Форма 1'!V$8),"")</f>
        <v/>
      </c>
      <c r="F3882" s="103" t="str">
        <f>IF(ISNUMBER('Форма 1'!W3882),'Форма 1'!$H3882*VLOOKUP('Форма 1'!$F3882,'Придельники с 2022'!$B$4:$X$28,'Форма 1'!W$8),"")</f>
        <v/>
      </c>
      <c r="G3882" s="103" t="str">
        <f>IF(ISNUMBER('Форма 1'!X3882),'Форма 1'!$H3882*VLOOKUP('Форма 1'!$F3882,'Придельники с 2022'!$B$4:$X$28,'Форма 1'!X$8),"")</f>
        <v/>
      </c>
      <c r="H3882" s="103" t="str">
        <f>IF(ISNUMBER('Форма 1'!Y3882),'Форма 1'!$H3882*VLOOKUP('Форма 1'!$F3882,'Придельники с 2022'!$B$4:$X$28,'Форма 1'!Y$8),"")</f>
        <v/>
      </c>
      <c r="I3882" s="103" t="str">
        <f>IF(ISNUMBER('Форма 1'!Z3882),'Форма 1'!$H3882*VLOOKUP('Форма 1'!$F3882,'Придельники с 2022'!$B$4:$X$28,'Форма 1'!Z$8),"")</f>
        <v/>
      </c>
      <c r="J3882" s="103" t="str">
        <f>IF(ISNUMBER('Форма 1'!AA3882),'Форма 1'!$H3882*VLOOKUP('Форма 1'!$F3882,'Придельники с 2022'!$B$4:$X$28,'Форма 1'!AA$8),"")</f>
        <v/>
      </c>
      <c r="K3882" s="90"/>
      <c r="L3882" s="87"/>
      <c r="M3882" s="103">
        <f>IF(ISNUMBER('Форма 1'!AD3882),'Форма 1'!$H3882*VLOOKUP('Форма 1'!$F3882,'Придельники с 2022'!$B$4:$X$28,'Форма 1'!AD$8),"")</f>
        <v>20350509.101</v>
      </c>
      <c r="N3882" s="103">
        <f>IF(ISBLANK('Форма 1'!$AE3882),"",IF('Форма 1'!$AE3882=1,'Форма 1'!$H3882*VLOOKUP('Форма 1'!$F3882,'Придельники с 2022'!$B$4:$X$28,'Форма 1'!$AE$8,0),IF('Форма 1'!$AE3882=2,'Форма 1'!$H3882*VLOOKUP('Форма 1'!$F3882,'Придельники с 2022'!$B$4:$X$28,13,0),IF('Форма 1'!$AE3882=3,'Форма 1'!$H3882*VLOOKUP('Форма 1'!$F3882,'Придельники с 2022'!$B$4:$X$28,12,0)))))</f>
        <v>35093362.600000001</v>
      </c>
      <c r="O3882" s="103">
        <f>IF(ISNUMBER('Форма 1'!AF3882),'Форма 1'!$H3882*VLOOKUP('Форма 1'!$F3882,'Придельники с 2022'!$B$4:$X$28,'Форма 1'!AF$8),"")</f>
        <v>2745666.9</v>
      </c>
      <c r="P3882" s="87"/>
      <c r="Q3882" s="103" t="str">
        <f>IF(ISNUMBER('Форма 1'!AH3882),'Форма 1'!$H3882*VLOOKUP('Форма 1'!$F3882,'Придельники с 2022'!$B$4:$X$28,'Форма 1'!AH$8),"")</f>
        <v/>
      </c>
      <c r="R3882" s="103" t="str">
        <f>IF(ISNUMBER('Форма 1'!AI3882),'Форма 1'!$H3882*VLOOKUP('Форма 1'!$F3882,'Придельники с 2022'!$B$4:$X$28,'Форма 1'!AI$8),"")</f>
        <v/>
      </c>
      <c r="S3882" s="103" t="str">
        <f>IF(ISNUMBER('Форма 1'!AJ3882),'Форма 1'!$H3882*VLOOKUP('Форма 1'!$F3882,'Придельники с 2022'!$B$4:$X$28,'Форма 1'!AJ$8),"")</f>
        <v/>
      </c>
      <c r="T3882" s="87"/>
    </row>
    <row r="3883" spans="1:20">
      <c r="A3883" s="188">
        <f t="shared" si="267"/>
        <v>719</v>
      </c>
      <c r="B3883" s="189" t="s">
        <v>3739</v>
      </c>
      <c r="C3883" s="99">
        <f t="shared" si="266"/>
        <v>19794005.316</v>
      </c>
      <c r="D3883" s="103" t="str">
        <f>IF(ISNUMBER('Форма 1'!U3883),'Форма 1'!$H3883*VLOOKUP('Форма 1'!$F3883,'Придельники с 2022'!$B$4:$X$28,'Форма 1'!U$8),"")</f>
        <v/>
      </c>
      <c r="E3883" s="103" t="str">
        <f>IF(ISNUMBER('Форма 1'!V3883),'Форма 1'!$H3883*VLOOKUP('Форма 1'!$F3883,'Придельники с 2022'!$B$4:$X$28,'Форма 1'!V$8),"")</f>
        <v/>
      </c>
      <c r="F3883" s="103" t="str">
        <f>IF(ISNUMBER('Форма 1'!W3883),'Форма 1'!$H3883*VLOOKUP('Форма 1'!$F3883,'Придельники с 2022'!$B$4:$X$28,'Форма 1'!W$8),"")</f>
        <v/>
      </c>
      <c r="G3883" s="103" t="str">
        <f>IF(ISNUMBER('Форма 1'!X3883),'Форма 1'!$H3883*VLOOKUP('Форма 1'!$F3883,'Придельники с 2022'!$B$4:$X$28,'Форма 1'!X$8),"")</f>
        <v/>
      </c>
      <c r="H3883" s="103" t="str">
        <f>IF(ISNUMBER('Форма 1'!Y3883),'Форма 1'!$H3883*VLOOKUP('Форма 1'!$F3883,'Придельники с 2022'!$B$4:$X$28,'Форма 1'!Y$8),"")</f>
        <v/>
      </c>
      <c r="I3883" s="103" t="str">
        <f>IF(ISNUMBER('Форма 1'!Z3883),'Форма 1'!$H3883*VLOOKUP('Форма 1'!$F3883,'Придельники с 2022'!$B$4:$X$28,'Форма 1'!Z$8),"")</f>
        <v/>
      </c>
      <c r="J3883" s="103" t="str">
        <f>IF(ISNUMBER('Форма 1'!AA3883),'Форма 1'!$H3883*VLOOKUP('Форма 1'!$F3883,'Придельники с 2022'!$B$4:$X$28,'Форма 1'!AA$8),"")</f>
        <v/>
      </c>
      <c r="K3883" s="90"/>
      <c r="L3883" s="87"/>
      <c r="M3883" s="103">
        <f>IF(ISNUMBER('Форма 1'!AD3883),'Форма 1'!$H3883*VLOOKUP('Форма 1'!$F3883,'Придельники с 2022'!$B$4:$X$28,'Форма 1'!AD$8),"")</f>
        <v>6688861.6859999998</v>
      </c>
      <c r="N3883" s="103">
        <f>IF(ISBLANK('Форма 1'!$AE3883),"",IF('Форма 1'!$AE3883=1,'Форма 1'!$H3883*VLOOKUP('Форма 1'!$F3883,'Придельники с 2022'!$B$4:$X$28,'Форма 1'!$AE$8,0),IF('Форма 1'!$AE3883=2,'Форма 1'!$H3883*VLOOKUP('Форма 1'!$F3883,'Придельники с 2022'!$B$4:$X$28,13,0),IF('Форма 1'!$AE3883=3,'Форма 1'!$H3883*VLOOKUP('Форма 1'!$F3883,'Придельники с 2022'!$B$4:$X$28,12,0)))))</f>
        <v>11534583.6</v>
      </c>
      <c r="O3883" s="103">
        <f>IF(ISNUMBER('Форма 1'!AF3883),'Форма 1'!$H3883*VLOOKUP('Форма 1'!$F3883,'Придельники с 2022'!$B$4:$X$28,'Форма 1'!AF$8),"")</f>
        <v>1570560.03</v>
      </c>
      <c r="P3883" s="87"/>
      <c r="Q3883" s="103" t="str">
        <f>IF(ISNUMBER('Форма 1'!AH3883),'Форма 1'!$H3883*VLOOKUP('Форма 1'!$F3883,'Придельники с 2022'!$B$4:$X$28,'Форма 1'!AH$8),"")</f>
        <v/>
      </c>
      <c r="R3883" s="103" t="str">
        <f>IF(ISNUMBER('Форма 1'!AI3883),'Форма 1'!$H3883*VLOOKUP('Форма 1'!$F3883,'Придельники с 2022'!$B$4:$X$28,'Форма 1'!AI$8),"")</f>
        <v/>
      </c>
      <c r="S3883" s="103" t="str">
        <f>IF(ISNUMBER('Форма 1'!AJ3883),'Форма 1'!$H3883*VLOOKUP('Форма 1'!$F3883,'Придельники с 2022'!$B$4:$X$28,'Форма 1'!AJ$8),"")</f>
        <v/>
      </c>
      <c r="T3883" s="87"/>
    </row>
    <row r="3884" spans="1:20">
      <c r="A3884" s="188">
        <f t="shared" si="267"/>
        <v>720</v>
      </c>
      <c r="B3884" s="189" t="s">
        <v>3740</v>
      </c>
      <c r="C3884" s="99">
        <f t="shared" si="266"/>
        <v>4483350.55</v>
      </c>
      <c r="D3884" s="103" t="str">
        <f>IF(ISNUMBER('Форма 1'!U3884),'Форма 1'!$H3884*VLOOKUP('Форма 1'!$F3884,'Придельники с 2022'!$B$4:$X$28,'Форма 1'!U$8),"")</f>
        <v/>
      </c>
      <c r="E3884" s="103" t="str">
        <f>IF(ISNUMBER('Форма 1'!V3884),'Форма 1'!$H3884*VLOOKUP('Форма 1'!$F3884,'Придельники с 2022'!$B$4:$X$28,'Форма 1'!V$8),"")</f>
        <v/>
      </c>
      <c r="F3884" s="103" t="str">
        <f>IF(ISNUMBER('Форма 1'!W3884),'Форма 1'!$H3884*VLOOKUP('Форма 1'!$F3884,'Придельники с 2022'!$B$4:$X$28,'Форма 1'!W$8),"")</f>
        <v/>
      </c>
      <c r="G3884" s="103">
        <f>IF(ISNUMBER('Форма 1'!X3884),'Форма 1'!$H3884*VLOOKUP('Форма 1'!$F3884,'Придельники с 2022'!$B$4:$X$28,'Форма 1'!X$8),"")</f>
        <v>1043408.4500000001</v>
      </c>
      <c r="H3884" s="103" t="str">
        <f>IF(ISNUMBER('Форма 1'!Y3884),'Форма 1'!$H3884*VLOOKUP('Форма 1'!$F3884,'Придельники с 2022'!$B$4:$X$28,'Форма 1'!Y$8),"")</f>
        <v/>
      </c>
      <c r="I3884" s="103" t="str">
        <f>IF(ISNUMBER('Форма 1'!Z3884),'Форма 1'!$H3884*VLOOKUP('Форма 1'!$F3884,'Придельники с 2022'!$B$4:$X$28,'Форма 1'!Z$8),"")</f>
        <v/>
      </c>
      <c r="J3884" s="103">
        <f>IF(ISNUMBER('Форма 1'!AA3884),'Форма 1'!$H3884*VLOOKUP('Форма 1'!$F3884,'Придельники с 2022'!$B$4:$X$28,'Форма 1'!AA$8),"")</f>
        <v>3439942.0999999996</v>
      </c>
      <c r="K3884" s="90"/>
      <c r="L3884" s="87"/>
      <c r="M3884" s="103" t="str">
        <f>IF(ISNUMBER('Форма 1'!AD3884),'Форма 1'!$H3884*VLOOKUP('Форма 1'!$F3884,'Придельники с 2022'!$B$4:$X$28,'Форма 1'!AD$8),"")</f>
        <v/>
      </c>
      <c r="N3884" s="103" t="str">
        <f>IF(ISBLANK('Форма 1'!$AE3884),"",IF('Форма 1'!$AE3884=1,'Форма 1'!$H3884*VLOOKUP('Форма 1'!$F3884,'Придельники с 2022'!$B$4:$X$28,'Форма 1'!$AE$8,0),IF('Форма 1'!$AE3884=2,'Форма 1'!$H3884*VLOOKUP('Форма 1'!$F3884,'Придельники с 2022'!$B$4:$X$28,13,0),IF('Форма 1'!$AE3884=3,'Форма 1'!$H3884*VLOOKUP('Форма 1'!$F3884,'Придельники с 2022'!$B$4:$X$28,12,0)))))</f>
        <v/>
      </c>
      <c r="O3884" s="103" t="str">
        <f>IF(ISNUMBER('Форма 1'!AF3884),'Форма 1'!$H3884*VLOOKUP('Форма 1'!$F3884,'Придельники с 2022'!$B$4:$X$28,'Форма 1'!AF$8),"")</f>
        <v/>
      </c>
      <c r="P3884" s="87"/>
      <c r="Q3884" s="103" t="str">
        <f>IF(ISNUMBER('Форма 1'!AH3884),'Форма 1'!$H3884*VLOOKUP('Форма 1'!$F3884,'Придельники с 2022'!$B$4:$X$28,'Форма 1'!AH$8),"")</f>
        <v/>
      </c>
      <c r="R3884" s="103" t="str">
        <f>IF(ISNUMBER('Форма 1'!AI3884),'Форма 1'!$H3884*VLOOKUP('Форма 1'!$F3884,'Придельники с 2022'!$B$4:$X$28,'Форма 1'!AI$8),"")</f>
        <v/>
      </c>
      <c r="S3884" s="103" t="str">
        <f>IF(ISNUMBER('Форма 1'!AJ3884),'Форма 1'!$H3884*VLOOKUP('Форма 1'!$F3884,'Придельники с 2022'!$B$4:$X$28,'Форма 1'!AJ$8),"")</f>
        <v/>
      </c>
      <c r="T3884" s="87"/>
    </row>
    <row r="3885" spans="1:20">
      <c r="A3885" s="188">
        <f t="shared" si="267"/>
        <v>721</v>
      </c>
      <c r="B3885" s="189" t="s">
        <v>3741</v>
      </c>
      <c r="C3885" s="99">
        <f t="shared" si="266"/>
        <v>1512185.094</v>
      </c>
      <c r="D3885" s="103">
        <f>IF(ISNUMBER('Форма 1'!U3885),'Форма 1'!$H3885*VLOOKUP('Форма 1'!$F3885,'Придельники с 2022'!$B$4:$X$28,'Форма 1'!U$8),"")</f>
        <v>549169.21799999999</v>
      </c>
      <c r="E3885" s="103" t="str">
        <f>IF(ISNUMBER('Форма 1'!V3885),'Форма 1'!$H3885*VLOOKUP('Форма 1'!$F3885,'Придельники с 2022'!$B$4:$X$28,'Форма 1'!V$8),"")</f>
        <v/>
      </c>
      <c r="F3885" s="103" t="str">
        <f>IF(ISNUMBER('Форма 1'!W3885),'Форма 1'!$H3885*VLOOKUP('Форма 1'!$F3885,'Придельники с 2022'!$B$4:$X$28,'Форма 1'!W$8),"")</f>
        <v/>
      </c>
      <c r="G3885" s="103" t="str">
        <f>IF(ISNUMBER('Форма 1'!X3885),'Форма 1'!$H3885*VLOOKUP('Форма 1'!$F3885,'Придельники с 2022'!$B$4:$X$28,'Форма 1'!X$8),"")</f>
        <v/>
      </c>
      <c r="H3885" s="103" t="str">
        <f>IF(ISNUMBER('Форма 1'!Y3885),'Форма 1'!$H3885*VLOOKUP('Форма 1'!$F3885,'Придельники с 2022'!$B$4:$X$28,'Форма 1'!Y$8),"")</f>
        <v/>
      </c>
      <c r="I3885" s="103" t="str">
        <f>IF(ISNUMBER('Форма 1'!Z3885),'Форма 1'!$H3885*VLOOKUP('Форма 1'!$F3885,'Придельники с 2022'!$B$4:$X$28,'Форма 1'!Z$8),"")</f>
        <v/>
      </c>
      <c r="J3885" s="103" t="str">
        <f>IF(ISNUMBER('Форма 1'!AA3885),'Форма 1'!$H3885*VLOOKUP('Форма 1'!$F3885,'Придельники с 2022'!$B$4:$X$28,'Форма 1'!AA$8),"")</f>
        <v/>
      </c>
      <c r="K3885" s="90"/>
      <c r="L3885" s="87"/>
      <c r="M3885" s="103" t="str">
        <f>IF(ISNUMBER('Форма 1'!AD3885),'Форма 1'!$H3885*VLOOKUP('Форма 1'!$F3885,'Придельники с 2022'!$B$4:$X$28,'Форма 1'!AD$8),"")</f>
        <v/>
      </c>
      <c r="N3885" s="103" t="str">
        <f>IF(ISBLANK('Форма 1'!$AE3885),"",IF('Форма 1'!$AE3885=1,'Форма 1'!$H3885*VLOOKUP('Форма 1'!$F3885,'Придельники с 2022'!$B$4:$X$28,'Форма 1'!$AE$8,0),IF('Форма 1'!$AE3885=2,'Форма 1'!$H3885*VLOOKUP('Форма 1'!$F3885,'Придельники с 2022'!$B$4:$X$28,13,0),IF('Форма 1'!$AE3885=3,'Форма 1'!$H3885*VLOOKUP('Форма 1'!$F3885,'Придельники с 2022'!$B$4:$X$28,12,0)))))</f>
        <v/>
      </c>
      <c r="O3885" s="103">
        <f>IF(ISNUMBER('Форма 1'!AF3885),'Форма 1'!$H3885*VLOOKUP('Форма 1'!$F3885,'Придельники с 2022'!$B$4:$X$28,'Форма 1'!AF$8),"")</f>
        <v>963015.87599999993</v>
      </c>
      <c r="P3885" s="87"/>
      <c r="Q3885" s="103" t="str">
        <f>IF(ISNUMBER('Форма 1'!AH3885),'Форма 1'!$H3885*VLOOKUP('Форма 1'!$F3885,'Придельники с 2022'!$B$4:$X$28,'Форма 1'!AH$8),"")</f>
        <v/>
      </c>
      <c r="R3885" s="103" t="str">
        <f>IF(ISNUMBER('Форма 1'!AI3885),'Форма 1'!$H3885*VLOOKUP('Форма 1'!$F3885,'Придельники с 2022'!$B$4:$X$28,'Форма 1'!AI$8),"")</f>
        <v/>
      </c>
      <c r="S3885" s="103" t="str">
        <f>IF(ISNUMBER('Форма 1'!AJ3885),'Форма 1'!$H3885*VLOOKUP('Форма 1'!$F3885,'Придельники с 2022'!$B$4:$X$28,'Форма 1'!AJ$8),"")</f>
        <v/>
      </c>
      <c r="T3885" s="87"/>
    </row>
    <row r="3886" spans="1:20">
      <c r="A3886" s="188">
        <f t="shared" si="267"/>
        <v>722</v>
      </c>
      <c r="B3886" s="189" t="s">
        <v>3742</v>
      </c>
      <c r="C3886" s="99">
        <f t="shared" si="266"/>
        <v>2330954.1359999999</v>
      </c>
      <c r="D3886" s="103">
        <f>IF(ISNUMBER('Форма 1'!U3886),'Форма 1'!$H3886*VLOOKUP('Форма 1'!$F3886,'Придельники с 2022'!$B$4:$X$28,'Форма 1'!U$8),"")</f>
        <v>846515.59199999995</v>
      </c>
      <c r="E3886" s="103" t="str">
        <f>IF(ISNUMBER('Форма 1'!V3886),'Форма 1'!$H3886*VLOOKUP('Форма 1'!$F3886,'Придельники с 2022'!$B$4:$X$28,'Форма 1'!V$8),"")</f>
        <v/>
      </c>
      <c r="F3886" s="103" t="str">
        <f>IF(ISNUMBER('Форма 1'!W3886),'Форма 1'!$H3886*VLOOKUP('Форма 1'!$F3886,'Придельники с 2022'!$B$4:$X$28,'Форма 1'!W$8),"")</f>
        <v/>
      </c>
      <c r="G3886" s="103" t="str">
        <f>IF(ISNUMBER('Форма 1'!X3886),'Форма 1'!$H3886*VLOOKUP('Форма 1'!$F3886,'Придельники с 2022'!$B$4:$X$28,'Форма 1'!X$8),"")</f>
        <v/>
      </c>
      <c r="H3886" s="103" t="str">
        <f>IF(ISNUMBER('Форма 1'!Y3886),'Форма 1'!$H3886*VLOOKUP('Форма 1'!$F3886,'Придельники с 2022'!$B$4:$X$28,'Форма 1'!Y$8),"")</f>
        <v/>
      </c>
      <c r="I3886" s="103" t="str">
        <f>IF(ISNUMBER('Форма 1'!Z3886),'Форма 1'!$H3886*VLOOKUP('Форма 1'!$F3886,'Придельники с 2022'!$B$4:$X$28,'Форма 1'!Z$8),"")</f>
        <v/>
      </c>
      <c r="J3886" s="103" t="str">
        <f>IF(ISNUMBER('Форма 1'!AA3886),'Форма 1'!$H3886*VLOOKUP('Форма 1'!$F3886,'Придельники с 2022'!$B$4:$X$28,'Форма 1'!AA$8),"")</f>
        <v/>
      </c>
      <c r="K3886" s="90"/>
      <c r="L3886" s="87"/>
      <c r="M3886" s="103" t="str">
        <f>IF(ISNUMBER('Форма 1'!AD3886),'Форма 1'!$H3886*VLOOKUP('Форма 1'!$F3886,'Придельники с 2022'!$B$4:$X$28,'Форма 1'!AD$8),"")</f>
        <v/>
      </c>
      <c r="N3886" s="103" t="str">
        <f>IF(ISBLANK('Форма 1'!$AE3886),"",IF('Форма 1'!$AE3886=1,'Форма 1'!$H3886*VLOOKUP('Форма 1'!$F3886,'Придельники с 2022'!$B$4:$X$28,'Форма 1'!$AE$8,0),IF('Форма 1'!$AE3886=2,'Форма 1'!$H3886*VLOOKUP('Форма 1'!$F3886,'Придельники с 2022'!$B$4:$X$28,13,0),IF('Форма 1'!$AE3886=3,'Форма 1'!$H3886*VLOOKUP('Форма 1'!$F3886,'Придельники с 2022'!$B$4:$X$28,12,0)))))</f>
        <v/>
      </c>
      <c r="O3886" s="103">
        <f>IF(ISNUMBER('Форма 1'!AF3886),'Форма 1'!$H3886*VLOOKUP('Форма 1'!$F3886,'Придельники с 2022'!$B$4:$X$28,'Форма 1'!AF$8),"")</f>
        <v>1484438.5439999998</v>
      </c>
      <c r="P3886" s="87"/>
      <c r="Q3886" s="103" t="str">
        <f>IF(ISNUMBER('Форма 1'!AH3886),'Форма 1'!$H3886*VLOOKUP('Форма 1'!$F3886,'Придельники с 2022'!$B$4:$X$28,'Форма 1'!AH$8),"")</f>
        <v/>
      </c>
      <c r="R3886" s="103" t="str">
        <f>IF(ISNUMBER('Форма 1'!AI3886),'Форма 1'!$H3886*VLOOKUP('Форма 1'!$F3886,'Придельники с 2022'!$B$4:$X$28,'Форма 1'!AI$8),"")</f>
        <v/>
      </c>
      <c r="S3886" s="103" t="str">
        <f>IF(ISNUMBER('Форма 1'!AJ3886),'Форма 1'!$H3886*VLOOKUP('Форма 1'!$F3886,'Придельники с 2022'!$B$4:$X$28,'Форма 1'!AJ$8),"")</f>
        <v/>
      </c>
      <c r="T3886" s="87"/>
    </row>
    <row r="3887" spans="1:20">
      <c r="A3887" s="188">
        <f t="shared" si="267"/>
        <v>723</v>
      </c>
      <c r="B3887" s="189" t="s">
        <v>3743</v>
      </c>
      <c r="C3887" s="99">
        <f t="shared" si="266"/>
        <v>1026879.444</v>
      </c>
      <c r="D3887" s="103" t="str">
        <f>IF(ISNUMBER('Форма 1'!U3887),'Форма 1'!$H3887*VLOOKUP('Форма 1'!$F3887,'Придельники с 2022'!$B$4:$X$28,'Форма 1'!U$8),"")</f>
        <v/>
      </c>
      <c r="E3887" s="103" t="str">
        <f>IF(ISNUMBER('Форма 1'!V3887),'Форма 1'!$H3887*VLOOKUP('Форма 1'!$F3887,'Придельники с 2022'!$B$4:$X$28,'Форма 1'!V$8),"")</f>
        <v/>
      </c>
      <c r="F3887" s="103" t="str">
        <f>IF(ISNUMBER('Форма 1'!W3887),'Форма 1'!$H3887*VLOOKUP('Форма 1'!$F3887,'Придельники с 2022'!$B$4:$X$28,'Форма 1'!W$8),"")</f>
        <v/>
      </c>
      <c r="G3887" s="103" t="str">
        <f>IF(ISNUMBER('Форма 1'!X3887),'Форма 1'!$H3887*VLOOKUP('Форма 1'!$F3887,'Придельники с 2022'!$B$4:$X$28,'Форма 1'!X$8),"")</f>
        <v/>
      </c>
      <c r="H3887" s="103" t="str">
        <f>IF(ISNUMBER('Форма 1'!Y3887),'Форма 1'!$H3887*VLOOKUP('Форма 1'!$F3887,'Придельники с 2022'!$B$4:$X$28,'Форма 1'!Y$8),"")</f>
        <v/>
      </c>
      <c r="I3887" s="103" t="str">
        <f>IF(ISNUMBER('Форма 1'!Z3887),'Форма 1'!$H3887*VLOOKUP('Форма 1'!$F3887,'Придельники с 2022'!$B$4:$X$28,'Форма 1'!Z$8),"")</f>
        <v/>
      </c>
      <c r="J3887" s="103" t="str">
        <f>IF(ISNUMBER('Форма 1'!AA3887),'Форма 1'!$H3887*VLOOKUP('Форма 1'!$F3887,'Придельники с 2022'!$B$4:$X$28,'Форма 1'!AA$8),"")</f>
        <v/>
      </c>
      <c r="K3887" s="90"/>
      <c r="L3887" s="87"/>
      <c r="M3887" s="103" t="str">
        <f>IF(ISNUMBER('Форма 1'!AD3887),'Форма 1'!$H3887*VLOOKUP('Форма 1'!$F3887,'Придельники с 2022'!$B$4:$X$28,'Форма 1'!AD$8),"")</f>
        <v/>
      </c>
      <c r="N3887" s="103" t="str">
        <f>IF(ISBLANK('Форма 1'!$AE3887),"",IF('Форма 1'!$AE3887=1,'Форма 1'!$H3887*VLOOKUP('Форма 1'!$F3887,'Придельники с 2022'!$B$4:$X$28,'Форма 1'!$AE$8,0),IF('Форма 1'!$AE3887=2,'Форма 1'!$H3887*VLOOKUP('Форма 1'!$F3887,'Придельники с 2022'!$B$4:$X$28,13,0),IF('Форма 1'!$AE3887=3,'Форма 1'!$H3887*VLOOKUP('Форма 1'!$F3887,'Придельники с 2022'!$B$4:$X$28,12,0)))))</f>
        <v/>
      </c>
      <c r="O3887" s="103">
        <f>IF(ISNUMBER('Форма 1'!AF3887),'Форма 1'!$H3887*VLOOKUP('Форма 1'!$F3887,'Придельники с 2022'!$B$4:$X$28,'Форма 1'!AF$8),"")</f>
        <v>1026879.444</v>
      </c>
      <c r="P3887" s="87"/>
      <c r="Q3887" s="103" t="str">
        <f>IF(ISNUMBER('Форма 1'!AH3887),'Форма 1'!$H3887*VLOOKUP('Форма 1'!$F3887,'Придельники с 2022'!$B$4:$X$28,'Форма 1'!AH$8),"")</f>
        <v/>
      </c>
      <c r="R3887" s="103" t="str">
        <f>IF(ISNUMBER('Форма 1'!AI3887),'Форма 1'!$H3887*VLOOKUP('Форма 1'!$F3887,'Придельники с 2022'!$B$4:$X$28,'Форма 1'!AI$8),"")</f>
        <v/>
      </c>
      <c r="S3887" s="103" t="str">
        <f>IF(ISNUMBER('Форма 1'!AJ3887),'Форма 1'!$H3887*VLOOKUP('Форма 1'!$F3887,'Придельники с 2022'!$B$4:$X$28,'Форма 1'!AJ$8),"")</f>
        <v/>
      </c>
      <c r="T3887" s="87"/>
    </row>
    <row r="3888" spans="1:20">
      <c r="A3888" s="188">
        <f t="shared" si="267"/>
        <v>724</v>
      </c>
      <c r="B3888" s="189" t="s">
        <v>3744</v>
      </c>
      <c r="C3888" s="99">
        <f t="shared" si="266"/>
        <v>3788448.5400000005</v>
      </c>
      <c r="D3888" s="103">
        <f>IF(ISNUMBER('Форма 1'!U3888),'Форма 1'!$H3888*VLOOKUP('Форма 1'!$F3888,'Придельники с 2022'!$B$4:$X$28,'Форма 1'!U$8),"")</f>
        <v>822014.31</v>
      </c>
      <c r="E3888" s="103" t="str">
        <f>IF(ISNUMBER('Форма 1'!V3888),'Форма 1'!$H3888*VLOOKUP('Форма 1'!$F3888,'Придельники с 2022'!$B$4:$X$28,'Форма 1'!V$8),"")</f>
        <v/>
      </c>
      <c r="F3888" s="103" t="str">
        <f>IF(ISNUMBER('Форма 1'!W3888),'Форма 1'!$H3888*VLOOKUP('Форма 1'!$F3888,'Придельники с 2022'!$B$4:$X$28,'Форма 1'!W$8),"")</f>
        <v/>
      </c>
      <c r="G3888" s="103" t="str">
        <f>IF(ISNUMBER('Форма 1'!X3888),'Форма 1'!$H3888*VLOOKUP('Форма 1'!$F3888,'Придельники с 2022'!$B$4:$X$28,'Форма 1'!X$8),"")</f>
        <v/>
      </c>
      <c r="H3888" s="103" t="str">
        <f>IF(ISNUMBER('Форма 1'!Y3888),'Форма 1'!$H3888*VLOOKUP('Форма 1'!$F3888,'Придельники с 2022'!$B$4:$X$28,'Форма 1'!Y$8),"")</f>
        <v/>
      </c>
      <c r="I3888" s="103" t="str">
        <f>IF(ISNUMBER('Форма 1'!Z3888),'Форма 1'!$H3888*VLOOKUP('Форма 1'!$F3888,'Придельники с 2022'!$B$4:$X$28,'Форма 1'!Z$8),"")</f>
        <v/>
      </c>
      <c r="J3888" s="103" t="str">
        <f>IF(ISNUMBER('Форма 1'!AA3888),'Форма 1'!$H3888*VLOOKUP('Форма 1'!$F3888,'Придельники с 2022'!$B$4:$X$28,'Форма 1'!AA$8),"")</f>
        <v/>
      </c>
      <c r="K3888" s="90"/>
      <c r="L3888" s="87"/>
      <c r="M3888" s="103" t="str">
        <f>IF(ISNUMBER('Форма 1'!AD3888),'Форма 1'!$H3888*VLOOKUP('Форма 1'!$F3888,'Придельники с 2022'!$B$4:$X$28,'Форма 1'!AD$8),"")</f>
        <v/>
      </c>
      <c r="N3888" s="103" t="str">
        <f>IF(ISBLANK('Форма 1'!$AE3888),"",IF('Форма 1'!$AE3888=1,'Форма 1'!$H3888*VLOOKUP('Форма 1'!$F3888,'Придельники с 2022'!$B$4:$X$28,'Форма 1'!$AE$8,0),IF('Форма 1'!$AE3888=2,'Форма 1'!$H3888*VLOOKUP('Форма 1'!$F3888,'Придельники с 2022'!$B$4:$X$28,13,0),IF('Форма 1'!$AE3888=3,'Форма 1'!$H3888*VLOOKUP('Форма 1'!$F3888,'Придельники с 2022'!$B$4:$X$28,12,0)))))</f>
        <v/>
      </c>
      <c r="O3888" s="103" t="str">
        <f>IF(ISNUMBER('Форма 1'!AF3888),'Форма 1'!$H3888*VLOOKUP('Форма 1'!$F3888,'Придельники с 2022'!$B$4:$X$28,'Форма 1'!AF$8),"")</f>
        <v/>
      </c>
      <c r="P3888" s="87"/>
      <c r="Q3888" s="103">
        <f>IF(ISNUMBER('Форма 1'!AH3888),'Форма 1'!$H3888*VLOOKUP('Форма 1'!$F3888,'Придельники с 2022'!$B$4:$X$28,'Форма 1'!AH$8),"")</f>
        <v>2966434.2300000004</v>
      </c>
      <c r="R3888" s="103" t="str">
        <f>IF(ISNUMBER('Форма 1'!AI3888),'Форма 1'!$H3888*VLOOKUP('Форма 1'!$F3888,'Придельники с 2022'!$B$4:$X$28,'Форма 1'!AI$8),"")</f>
        <v/>
      </c>
      <c r="S3888" s="103" t="str">
        <f>IF(ISNUMBER('Форма 1'!AJ3888),'Форма 1'!$H3888*VLOOKUP('Форма 1'!$F3888,'Придельники с 2022'!$B$4:$X$28,'Форма 1'!AJ$8),"")</f>
        <v/>
      </c>
      <c r="T3888" s="87"/>
    </row>
    <row r="3889" spans="1:20">
      <c r="A3889" s="188">
        <f t="shared" si="267"/>
        <v>725</v>
      </c>
      <c r="B3889" s="189" t="s">
        <v>3745</v>
      </c>
      <c r="C3889" s="99">
        <f t="shared" si="266"/>
        <v>2040041.2620000003</v>
      </c>
      <c r="D3889" s="103" t="str">
        <f>IF(ISNUMBER('Форма 1'!U3889),'Форма 1'!$H3889*VLOOKUP('Форма 1'!$F3889,'Придельники с 2022'!$B$4:$X$28,'Форма 1'!U$8),"")</f>
        <v/>
      </c>
      <c r="E3889" s="103" t="str">
        <f>IF(ISNUMBER('Форма 1'!V3889),'Форма 1'!$H3889*VLOOKUP('Форма 1'!$F3889,'Придельники с 2022'!$B$4:$X$28,'Форма 1'!V$8),"")</f>
        <v/>
      </c>
      <c r="F3889" s="103" t="str">
        <f>IF(ISNUMBER('Форма 1'!W3889),'Форма 1'!$H3889*VLOOKUP('Форма 1'!$F3889,'Придельники с 2022'!$B$4:$X$28,'Форма 1'!W$8),"")</f>
        <v/>
      </c>
      <c r="G3889" s="103" t="str">
        <f>IF(ISNUMBER('Форма 1'!X3889),'Форма 1'!$H3889*VLOOKUP('Форма 1'!$F3889,'Придельники с 2022'!$B$4:$X$28,'Форма 1'!X$8),"")</f>
        <v/>
      </c>
      <c r="H3889" s="103" t="str">
        <f>IF(ISNUMBER('Форма 1'!Y3889),'Форма 1'!$H3889*VLOOKUP('Форма 1'!$F3889,'Придельники с 2022'!$B$4:$X$28,'Форма 1'!Y$8),"")</f>
        <v/>
      </c>
      <c r="I3889" s="103" t="str">
        <f>IF(ISNUMBER('Форма 1'!Z3889),'Форма 1'!$H3889*VLOOKUP('Форма 1'!$F3889,'Придельники с 2022'!$B$4:$X$28,'Форма 1'!Z$8),"")</f>
        <v/>
      </c>
      <c r="J3889" s="103" t="str">
        <f>IF(ISNUMBER('Форма 1'!AA3889),'Форма 1'!$H3889*VLOOKUP('Форма 1'!$F3889,'Придельники с 2022'!$B$4:$X$28,'Форма 1'!AA$8),"")</f>
        <v/>
      </c>
      <c r="K3889" s="90"/>
      <c r="L3889" s="87"/>
      <c r="M3889" s="103" t="str">
        <f>IF(ISNUMBER('Форма 1'!AD3889),'Форма 1'!$H3889*VLOOKUP('Форма 1'!$F3889,'Придельники с 2022'!$B$4:$X$28,'Форма 1'!AD$8),"")</f>
        <v/>
      </c>
      <c r="N3889" s="103" t="str">
        <f>IF(ISBLANK('Форма 1'!$AE3889),"",IF('Форма 1'!$AE3889=1,'Форма 1'!$H3889*VLOOKUP('Форма 1'!$F3889,'Придельники с 2022'!$B$4:$X$28,'Форма 1'!$AE$8,0),IF('Форма 1'!$AE3889=2,'Форма 1'!$H3889*VLOOKUP('Форма 1'!$F3889,'Придельники с 2022'!$B$4:$X$28,13,0),IF('Форма 1'!$AE3889=3,'Форма 1'!$H3889*VLOOKUP('Форма 1'!$F3889,'Придельники с 2022'!$B$4:$X$28,12,0)))))</f>
        <v/>
      </c>
      <c r="O3889" s="103" t="str">
        <f>IF(ISNUMBER('Форма 1'!AF3889),'Форма 1'!$H3889*VLOOKUP('Форма 1'!$F3889,'Придельники с 2022'!$B$4:$X$28,'Форма 1'!AF$8),"")</f>
        <v/>
      </c>
      <c r="P3889" s="87"/>
      <c r="Q3889" s="103">
        <f>IF(ISNUMBER('Форма 1'!AH3889),'Форма 1'!$H3889*VLOOKUP('Форма 1'!$F3889,'Придельники с 2022'!$B$4:$X$28,'Форма 1'!AH$8),"")</f>
        <v>2040041.2620000003</v>
      </c>
      <c r="R3889" s="103" t="str">
        <f>IF(ISNUMBER('Форма 1'!AI3889),'Форма 1'!$H3889*VLOOKUP('Форма 1'!$F3889,'Придельники с 2022'!$B$4:$X$28,'Форма 1'!AI$8),"")</f>
        <v/>
      </c>
      <c r="S3889" s="103" t="str">
        <f>IF(ISNUMBER('Форма 1'!AJ3889),'Форма 1'!$H3889*VLOOKUP('Форма 1'!$F3889,'Придельники с 2022'!$B$4:$X$28,'Форма 1'!AJ$8),"")</f>
        <v/>
      </c>
      <c r="T3889" s="87"/>
    </row>
    <row r="3890" spans="1:20">
      <c r="A3890" s="188">
        <f t="shared" si="267"/>
        <v>726</v>
      </c>
      <c r="B3890" s="189" t="s">
        <v>3746</v>
      </c>
      <c r="C3890" s="99">
        <f t="shared" si="266"/>
        <v>9162669.7929999996</v>
      </c>
      <c r="D3890" s="103" t="str">
        <f>IF(ISNUMBER('Форма 1'!U3890),'Форма 1'!$H3890*VLOOKUP('Форма 1'!$F3890,'Придельники с 2022'!$B$4:$X$28,'Форма 1'!U$8),"")</f>
        <v/>
      </c>
      <c r="E3890" s="103" t="str">
        <f>IF(ISNUMBER('Форма 1'!V3890),'Форма 1'!$H3890*VLOOKUP('Форма 1'!$F3890,'Придельники с 2022'!$B$4:$X$28,'Форма 1'!V$8),"")</f>
        <v/>
      </c>
      <c r="F3890" s="103" t="str">
        <f>IF(ISNUMBER('Форма 1'!W3890),'Форма 1'!$H3890*VLOOKUP('Форма 1'!$F3890,'Придельники с 2022'!$B$4:$X$28,'Форма 1'!W$8),"")</f>
        <v/>
      </c>
      <c r="G3890" s="103" t="str">
        <f>IF(ISNUMBER('Форма 1'!X3890),'Форма 1'!$H3890*VLOOKUP('Форма 1'!$F3890,'Придельники с 2022'!$B$4:$X$28,'Форма 1'!X$8),"")</f>
        <v/>
      </c>
      <c r="H3890" s="103" t="str">
        <f>IF(ISNUMBER('Форма 1'!Y3890),'Форма 1'!$H3890*VLOOKUP('Форма 1'!$F3890,'Придельники с 2022'!$B$4:$X$28,'Форма 1'!Y$8),"")</f>
        <v/>
      </c>
      <c r="I3890" s="103" t="str">
        <f>IF(ISNUMBER('Форма 1'!Z3890),'Форма 1'!$H3890*VLOOKUP('Форма 1'!$F3890,'Придельники с 2022'!$B$4:$X$28,'Форма 1'!Z$8),"")</f>
        <v/>
      </c>
      <c r="J3890" s="103" t="str">
        <f>IF(ISNUMBER('Форма 1'!AA3890),'Форма 1'!$H3890*VLOOKUP('Форма 1'!$F3890,'Придельники с 2022'!$B$4:$X$28,'Форма 1'!AA$8),"")</f>
        <v/>
      </c>
      <c r="K3890" s="90"/>
      <c r="L3890" s="87"/>
      <c r="M3890" s="103">
        <f>IF(ISNUMBER('Форма 1'!AD3890),'Форма 1'!$H3890*VLOOKUP('Форма 1'!$F3890,'Придельники с 2022'!$B$4:$X$28,'Форма 1'!AD$8),"")</f>
        <v>9162669.7929999996</v>
      </c>
      <c r="N3890" s="103" t="str">
        <f>IF(ISBLANK('Форма 1'!$AE3890),"",IF('Форма 1'!$AE3890=1,'Форма 1'!$H3890*VLOOKUP('Форма 1'!$F3890,'Придельники с 2022'!$B$4:$X$28,'Форма 1'!$AE$8,0),IF('Форма 1'!$AE3890=2,'Форма 1'!$H3890*VLOOKUP('Форма 1'!$F3890,'Придельники с 2022'!$B$4:$X$28,13,0),IF('Форма 1'!$AE3890=3,'Форма 1'!$H3890*VLOOKUP('Форма 1'!$F3890,'Придельники с 2022'!$B$4:$X$28,12,0)))))</f>
        <v/>
      </c>
      <c r="O3890" s="103" t="str">
        <f>IF(ISNUMBER('Форма 1'!AF3890),'Форма 1'!$H3890*VLOOKUP('Форма 1'!$F3890,'Придельники с 2022'!$B$4:$X$28,'Форма 1'!AF$8),"")</f>
        <v/>
      </c>
      <c r="P3890" s="87"/>
      <c r="Q3890" s="103" t="str">
        <f>IF(ISNUMBER('Форма 1'!AH3890),'Форма 1'!$H3890*VLOOKUP('Форма 1'!$F3890,'Придельники с 2022'!$B$4:$X$28,'Форма 1'!AH$8),"")</f>
        <v/>
      </c>
      <c r="R3890" s="103" t="str">
        <f>IF(ISNUMBER('Форма 1'!AI3890),'Форма 1'!$H3890*VLOOKUP('Форма 1'!$F3890,'Придельники с 2022'!$B$4:$X$28,'Форма 1'!AI$8),"")</f>
        <v/>
      </c>
      <c r="S3890" s="103" t="str">
        <f>IF(ISNUMBER('Форма 1'!AJ3890),'Форма 1'!$H3890*VLOOKUP('Форма 1'!$F3890,'Придельники с 2022'!$B$4:$X$28,'Форма 1'!AJ$8),"")</f>
        <v/>
      </c>
      <c r="T3890" s="87"/>
    </row>
    <row r="3891" spans="1:20">
      <c r="A3891" s="188">
        <f t="shared" si="267"/>
        <v>727</v>
      </c>
      <c r="B3891" s="189" t="s">
        <v>3747</v>
      </c>
      <c r="C3891" s="99">
        <f t="shared" si="266"/>
        <v>7664991.040000001</v>
      </c>
      <c r="D3891" s="103" t="str">
        <f>IF(ISNUMBER('Форма 1'!U3891),'Форма 1'!$H3891*VLOOKUP('Форма 1'!$F3891,'Придельники с 2022'!$B$4:$X$28,'Форма 1'!U$8),"")</f>
        <v/>
      </c>
      <c r="E3891" s="103" t="str">
        <f>IF(ISNUMBER('Форма 1'!V3891),'Форма 1'!$H3891*VLOOKUP('Форма 1'!$F3891,'Придельники с 2022'!$B$4:$X$28,'Форма 1'!V$8),"")</f>
        <v/>
      </c>
      <c r="F3891" s="103" t="str">
        <f>IF(ISNUMBER('Форма 1'!W3891),'Форма 1'!$H3891*VLOOKUP('Форма 1'!$F3891,'Придельники с 2022'!$B$4:$X$28,'Форма 1'!W$8),"")</f>
        <v/>
      </c>
      <c r="G3891" s="103" t="str">
        <f>IF(ISNUMBER('Форма 1'!X3891),'Форма 1'!$H3891*VLOOKUP('Форма 1'!$F3891,'Придельники с 2022'!$B$4:$X$28,'Форма 1'!X$8),"")</f>
        <v/>
      </c>
      <c r="H3891" s="103" t="str">
        <f>IF(ISNUMBER('Форма 1'!Y3891),'Форма 1'!$H3891*VLOOKUP('Форма 1'!$F3891,'Придельники с 2022'!$B$4:$X$28,'Форма 1'!Y$8),"")</f>
        <v/>
      </c>
      <c r="I3891" s="103" t="str">
        <f>IF(ISNUMBER('Форма 1'!Z3891),'Форма 1'!$H3891*VLOOKUP('Форма 1'!$F3891,'Придельники с 2022'!$B$4:$X$28,'Форма 1'!Z$8),"")</f>
        <v/>
      </c>
      <c r="J3891" s="103" t="str">
        <f>IF(ISNUMBER('Форма 1'!AA3891),'Форма 1'!$H3891*VLOOKUP('Форма 1'!$F3891,'Придельники с 2022'!$B$4:$X$28,'Форма 1'!AA$8),"")</f>
        <v/>
      </c>
      <c r="K3891" s="90"/>
      <c r="L3891" s="87"/>
      <c r="M3891" s="103">
        <f>IF(ISNUMBER('Форма 1'!AD3891),'Форма 1'!$H3891*VLOOKUP('Форма 1'!$F3891,'Придельники с 2022'!$B$4:$X$28,'Форма 1'!AD$8),"")</f>
        <v>7664991.040000001</v>
      </c>
      <c r="N3891" s="103" t="str">
        <f>IF(ISBLANK('Форма 1'!$AE3891),"",IF('Форма 1'!$AE3891=1,'Форма 1'!$H3891*VLOOKUP('Форма 1'!$F3891,'Придельники с 2022'!$B$4:$X$28,'Форма 1'!$AE$8,0),IF('Форма 1'!$AE3891=2,'Форма 1'!$H3891*VLOOKUP('Форма 1'!$F3891,'Придельники с 2022'!$B$4:$X$28,13,0),IF('Форма 1'!$AE3891=3,'Форма 1'!$H3891*VLOOKUP('Форма 1'!$F3891,'Придельники с 2022'!$B$4:$X$28,12,0)))))</f>
        <v/>
      </c>
      <c r="O3891" s="103" t="str">
        <f>IF(ISNUMBER('Форма 1'!AF3891),'Форма 1'!$H3891*VLOOKUP('Форма 1'!$F3891,'Придельники с 2022'!$B$4:$X$28,'Форма 1'!AF$8),"")</f>
        <v/>
      </c>
      <c r="P3891" s="87"/>
      <c r="Q3891" s="103" t="str">
        <f>IF(ISNUMBER('Форма 1'!AH3891),'Форма 1'!$H3891*VLOOKUP('Форма 1'!$F3891,'Придельники с 2022'!$B$4:$X$28,'Форма 1'!AH$8),"")</f>
        <v/>
      </c>
      <c r="R3891" s="103" t="str">
        <f>IF(ISNUMBER('Форма 1'!AI3891),'Форма 1'!$H3891*VLOOKUP('Форма 1'!$F3891,'Придельники с 2022'!$B$4:$X$28,'Форма 1'!AI$8),"")</f>
        <v/>
      </c>
      <c r="S3891" s="103" t="str">
        <f>IF(ISNUMBER('Форма 1'!AJ3891),'Форма 1'!$H3891*VLOOKUP('Форма 1'!$F3891,'Придельники с 2022'!$B$4:$X$28,'Форма 1'!AJ$8),"")</f>
        <v/>
      </c>
      <c r="T3891" s="87"/>
    </row>
    <row r="3892" spans="1:20">
      <c r="A3892" s="188">
        <f t="shared" si="267"/>
        <v>728</v>
      </c>
      <c r="B3892" s="189" t="s">
        <v>3748</v>
      </c>
      <c r="C3892" s="99">
        <f t="shared" si="266"/>
        <v>7241660.1600000011</v>
      </c>
      <c r="D3892" s="103" t="str">
        <f>IF(ISNUMBER('Форма 1'!U3892),'Форма 1'!$H3892*VLOOKUP('Форма 1'!$F3892,'Придельники с 2022'!$B$4:$X$28,'Форма 1'!U$8),"")</f>
        <v/>
      </c>
      <c r="E3892" s="103" t="str">
        <f>IF(ISNUMBER('Форма 1'!V3892),'Форма 1'!$H3892*VLOOKUP('Форма 1'!$F3892,'Придельники с 2022'!$B$4:$X$28,'Форма 1'!V$8),"")</f>
        <v/>
      </c>
      <c r="F3892" s="103" t="str">
        <f>IF(ISNUMBER('Форма 1'!W3892),'Форма 1'!$H3892*VLOOKUP('Форма 1'!$F3892,'Придельники с 2022'!$B$4:$X$28,'Форма 1'!W$8),"")</f>
        <v/>
      </c>
      <c r="G3892" s="103" t="str">
        <f>IF(ISNUMBER('Форма 1'!X3892),'Форма 1'!$H3892*VLOOKUP('Форма 1'!$F3892,'Придельники с 2022'!$B$4:$X$28,'Форма 1'!X$8),"")</f>
        <v/>
      </c>
      <c r="H3892" s="103" t="str">
        <f>IF(ISNUMBER('Форма 1'!Y3892),'Форма 1'!$H3892*VLOOKUP('Форма 1'!$F3892,'Придельники с 2022'!$B$4:$X$28,'Форма 1'!Y$8),"")</f>
        <v/>
      </c>
      <c r="I3892" s="103" t="str">
        <f>IF(ISNUMBER('Форма 1'!Z3892),'Форма 1'!$H3892*VLOOKUP('Форма 1'!$F3892,'Придельники с 2022'!$B$4:$X$28,'Форма 1'!Z$8),"")</f>
        <v/>
      </c>
      <c r="J3892" s="103" t="str">
        <f>IF(ISNUMBER('Форма 1'!AA3892),'Форма 1'!$H3892*VLOOKUP('Форма 1'!$F3892,'Придельники с 2022'!$B$4:$X$28,'Форма 1'!AA$8),"")</f>
        <v/>
      </c>
      <c r="K3892" s="90"/>
      <c r="L3892" s="87"/>
      <c r="M3892" s="103">
        <f>IF(ISNUMBER('Форма 1'!AD3892),'Форма 1'!$H3892*VLOOKUP('Форма 1'!$F3892,'Придельники с 2022'!$B$4:$X$28,'Форма 1'!AD$8),"")</f>
        <v>7241660.1600000011</v>
      </c>
      <c r="N3892" s="103" t="str">
        <f>IF(ISBLANK('Форма 1'!$AE3892),"",IF('Форма 1'!$AE3892=1,'Форма 1'!$H3892*VLOOKUP('Форма 1'!$F3892,'Придельники с 2022'!$B$4:$X$28,'Форма 1'!$AE$8,0),IF('Форма 1'!$AE3892=2,'Форма 1'!$H3892*VLOOKUP('Форма 1'!$F3892,'Придельники с 2022'!$B$4:$X$28,13,0),IF('Форма 1'!$AE3892=3,'Форма 1'!$H3892*VLOOKUP('Форма 1'!$F3892,'Придельники с 2022'!$B$4:$X$28,12,0)))))</f>
        <v/>
      </c>
      <c r="O3892" s="103" t="str">
        <f>IF(ISNUMBER('Форма 1'!AF3892),'Форма 1'!$H3892*VLOOKUP('Форма 1'!$F3892,'Придельники с 2022'!$B$4:$X$28,'Форма 1'!AF$8),"")</f>
        <v/>
      </c>
      <c r="P3892" s="87"/>
      <c r="Q3892" s="103" t="str">
        <f>IF(ISNUMBER('Форма 1'!AH3892),'Форма 1'!$H3892*VLOOKUP('Форма 1'!$F3892,'Придельники с 2022'!$B$4:$X$28,'Форма 1'!AH$8),"")</f>
        <v/>
      </c>
      <c r="R3892" s="103" t="str">
        <f>IF(ISNUMBER('Форма 1'!AI3892),'Форма 1'!$H3892*VLOOKUP('Форма 1'!$F3892,'Придельники с 2022'!$B$4:$X$28,'Форма 1'!AI$8),"")</f>
        <v/>
      </c>
      <c r="S3892" s="103" t="str">
        <f>IF(ISNUMBER('Форма 1'!AJ3892),'Форма 1'!$H3892*VLOOKUP('Форма 1'!$F3892,'Придельники с 2022'!$B$4:$X$28,'Форма 1'!AJ$8),"")</f>
        <v/>
      </c>
      <c r="T3892" s="87"/>
    </row>
    <row r="3893" spans="1:20">
      <c r="A3893" s="188">
        <f t="shared" si="267"/>
        <v>729</v>
      </c>
      <c r="B3893" s="189" t="s">
        <v>3749</v>
      </c>
      <c r="C3893" s="99">
        <f t="shared" si="266"/>
        <v>7838376.5600000005</v>
      </c>
      <c r="D3893" s="103" t="str">
        <f>IF(ISNUMBER('Форма 1'!U3893),'Форма 1'!$H3893*VLOOKUP('Форма 1'!$F3893,'Придельники с 2022'!$B$4:$X$28,'Форма 1'!U$8),"")</f>
        <v/>
      </c>
      <c r="E3893" s="103" t="str">
        <f>IF(ISNUMBER('Форма 1'!V3893),'Форма 1'!$H3893*VLOOKUP('Форма 1'!$F3893,'Придельники с 2022'!$B$4:$X$28,'Форма 1'!V$8),"")</f>
        <v/>
      </c>
      <c r="F3893" s="103" t="str">
        <f>IF(ISNUMBER('Форма 1'!W3893),'Форма 1'!$H3893*VLOOKUP('Форма 1'!$F3893,'Придельники с 2022'!$B$4:$X$28,'Форма 1'!W$8),"")</f>
        <v/>
      </c>
      <c r="G3893" s="103" t="str">
        <f>IF(ISNUMBER('Форма 1'!X3893),'Форма 1'!$H3893*VLOOKUP('Форма 1'!$F3893,'Придельники с 2022'!$B$4:$X$28,'Форма 1'!X$8),"")</f>
        <v/>
      </c>
      <c r="H3893" s="103" t="str">
        <f>IF(ISNUMBER('Форма 1'!Y3893),'Форма 1'!$H3893*VLOOKUP('Форма 1'!$F3893,'Придельники с 2022'!$B$4:$X$28,'Форма 1'!Y$8),"")</f>
        <v/>
      </c>
      <c r="I3893" s="103" t="str">
        <f>IF(ISNUMBER('Форма 1'!Z3893),'Форма 1'!$H3893*VLOOKUP('Форма 1'!$F3893,'Придельники с 2022'!$B$4:$X$28,'Форма 1'!Z$8),"")</f>
        <v/>
      </c>
      <c r="J3893" s="103" t="str">
        <f>IF(ISNUMBER('Форма 1'!AA3893),'Форма 1'!$H3893*VLOOKUP('Форма 1'!$F3893,'Придельники с 2022'!$B$4:$X$28,'Форма 1'!AA$8),"")</f>
        <v/>
      </c>
      <c r="K3893" s="90"/>
      <c r="L3893" s="87"/>
      <c r="M3893" s="103">
        <f>IF(ISNUMBER('Форма 1'!AD3893),'Форма 1'!$H3893*VLOOKUP('Форма 1'!$F3893,'Придельники с 2022'!$B$4:$X$28,'Форма 1'!AD$8),"")</f>
        <v>7838376.5600000005</v>
      </c>
      <c r="N3893" s="103" t="str">
        <f>IF(ISBLANK('Форма 1'!$AE3893),"",IF('Форма 1'!$AE3893=1,'Форма 1'!$H3893*VLOOKUP('Форма 1'!$F3893,'Придельники с 2022'!$B$4:$X$28,'Форма 1'!$AE$8,0),IF('Форма 1'!$AE3893=2,'Форма 1'!$H3893*VLOOKUP('Форма 1'!$F3893,'Придельники с 2022'!$B$4:$X$28,13,0),IF('Форма 1'!$AE3893=3,'Форма 1'!$H3893*VLOOKUP('Форма 1'!$F3893,'Придельники с 2022'!$B$4:$X$28,12,0)))))</f>
        <v/>
      </c>
      <c r="O3893" s="103" t="str">
        <f>IF(ISNUMBER('Форма 1'!AF3893),'Форма 1'!$H3893*VLOOKUP('Форма 1'!$F3893,'Придельники с 2022'!$B$4:$X$28,'Форма 1'!AF$8),"")</f>
        <v/>
      </c>
      <c r="P3893" s="87"/>
      <c r="Q3893" s="103" t="str">
        <f>IF(ISNUMBER('Форма 1'!AH3893),'Форма 1'!$H3893*VLOOKUP('Форма 1'!$F3893,'Придельники с 2022'!$B$4:$X$28,'Форма 1'!AH$8),"")</f>
        <v/>
      </c>
      <c r="R3893" s="103" t="str">
        <f>IF(ISNUMBER('Форма 1'!AI3893),'Форма 1'!$H3893*VLOOKUP('Форма 1'!$F3893,'Придельники с 2022'!$B$4:$X$28,'Форма 1'!AI$8),"")</f>
        <v/>
      </c>
      <c r="S3893" s="103" t="str">
        <f>IF(ISNUMBER('Форма 1'!AJ3893),'Форма 1'!$H3893*VLOOKUP('Форма 1'!$F3893,'Придельники с 2022'!$B$4:$X$28,'Форма 1'!AJ$8),"")</f>
        <v/>
      </c>
      <c r="T3893" s="87"/>
    </row>
    <row r="3894" spans="1:20">
      <c r="A3894" s="188">
        <f t="shared" si="267"/>
        <v>730</v>
      </c>
      <c r="B3894" s="189" t="s">
        <v>3750</v>
      </c>
      <c r="C3894" s="99">
        <f t="shared" si="266"/>
        <v>1632734.3280000002</v>
      </c>
      <c r="D3894" s="103">
        <f>IF(ISNUMBER('Форма 1'!U3894),'Форма 1'!$H3894*VLOOKUP('Форма 1'!$F3894,'Придельники с 2022'!$B$4:$X$28,'Форма 1'!U$8),"")</f>
        <v>354269.29200000002</v>
      </c>
      <c r="E3894" s="103" t="str">
        <f>IF(ISNUMBER('Форма 1'!V3894),'Форма 1'!$H3894*VLOOKUP('Форма 1'!$F3894,'Придельники с 2022'!$B$4:$X$28,'Форма 1'!V$8),"")</f>
        <v/>
      </c>
      <c r="F3894" s="103" t="str">
        <f>IF(ISNUMBER('Форма 1'!W3894),'Форма 1'!$H3894*VLOOKUP('Форма 1'!$F3894,'Придельники с 2022'!$B$4:$X$28,'Форма 1'!W$8),"")</f>
        <v/>
      </c>
      <c r="G3894" s="103" t="str">
        <f>IF(ISNUMBER('Форма 1'!X3894),'Форма 1'!$H3894*VLOOKUP('Форма 1'!$F3894,'Придельники с 2022'!$B$4:$X$28,'Форма 1'!X$8),"")</f>
        <v/>
      </c>
      <c r="H3894" s="103" t="str">
        <f>IF(ISNUMBER('Форма 1'!Y3894),'Форма 1'!$H3894*VLOOKUP('Форма 1'!$F3894,'Придельники с 2022'!$B$4:$X$28,'Форма 1'!Y$8),"")</f>
        <v/>
      </c>
      <c r="I3894" s="103" t="str">
        <f>IF(ISNUMBER('Форма 1'!Z3894),'Форма 1'!$H3894*VLOOKUP('Форма 1'!$F3894,'Придельники с 2022'!$B$4:$X$28,'Форма 1'!Z$8),"")</f>
        <v/>
      </c>
      <c r="J3894" s="103" t="str">
        <f>IF(ISNUMBER('Форма 1'!AA3894),'Форма 1'!$H3894*VLOOKUP('Форма 1'!$F3894,'Придельники с 2022'!$B$4:$X$28,'Форма 1'!AA$8),"")</f>
        <v/>
      </c>
      <c r="K3894" s="90"/>
      <c r="L3894" s="87"/>
      <c r="M3894" s="103" t="str">
        <f>IF(ISNUMBER('Форма 1'!AD3894),'Форма 1'!$H3894*VLOOKUP('Форма 1'!$F3894,'Придельники с 2022'!$B$4:$X$28,'Форма 1'!AD$8),"")</f>
        <v/>
      </c>
      <c r="N3894" s="103" t="str">
        <f>IF(ISBLANK('Форма 1'!$AE3894),"",IF('Форма 1'!$AE3894=1,'Форма 1'!$H3894*VLOOKUP('Форма 1'!$F3894,'Придельники с 2022'!$B$4:$X$28,'Форма 1'!$AE$8,0),IF('Форма 1'!$AE3894=2,'Форма 1'!$H3894*VLOOKUP('Форма 1'!$F3894,'Придельники с 2022'!$B$4:$X$28,13,0),IF('Форма 1'!$AE3894=3,'Форма 1'!$H3894*VLOOKUP('Форма 1'!$F3894,'Придельники с 2022'!$B$4:$X$28,12,0)))))</f>
        <v/>
      </c>
      <c r="O3894" s="103" t="str">
        <f>IF(ISNUMBER('Форма 1'!AF3894),'Форма 1'!$H3894*VLOOKUP('Форма 1'!$F3894,'Придельники с 2022'!$B$4:$X$28,'Форма 1'!AF$8),"")</f>
        <v/>
      </c>
      <c r="P3894" s="87"/>
      <c r="Q3894" s="103">
        <f>IF(ISNUMBER('Форма 1'!AH3894),'Форма 1'!$H3894*VLOOKUP('Форма 1'!$F3894,'Придельники с 2022'!$B$4:$X$28,'Форма 1'!AH$8),"")</f>
        <v>1278465.0360000001</v>
      </c>
      <c r="R3894" s="103" t="str">
        <f>IF(ISNUMBER('Форма 1'!AI3894),'Форма 1'!$H3894*VLOOKUP('Форма 1'!$F3894,'Придельники с 2022'!$B$4:$X$28,'Форма 1'!AI$8),"")</f>
        <v/>
      </c>
      <c r="S3894" s="103" t="str">
        <f>IF(ISNUMBER('Форма 1'!AJ3894),'Форма 1'!$H3894*VLOOKUP('Форма 1'!$F3894,'Придельники с 2022'!$B$4:$X$28,'Форма 1'!AJ$8),"")</f>
        <v/>
      </c>
      <c r="T3894" s="87"/>
    </row>
    <row r="3895" spans="1:20">
      <c r="A3895" s="188">
        <f t="shared" si="267"/>
        <v>731</v>
      </c>
      <c r="B3895" s="189" t="s">
        <v>3751</v>
      </c>
      <c r="C3895" s="99">
        <f t="shared" si="266"/>
        <v>6366626.2240000004</v>
      </c>
      <c r="D3895" s="103" t="str">
        <f>IF(ISNUMBER('Форма 1'!U3895),'Форма 1'!$H3895*VLOOKUP('Форма 1'!$F3895,'Придельники с 2022'!$B$4:$X$28,'Форма 1'!U$8),"")</f>
        <v/>
      </c>
      <c r="E3895" s="103" t="str">
        <f>IF(ISNUMBER('Форма 1'!V3895),'Форма 1'!$H3895*VLOOKUP('Форма 1'!$F3895,'Придельники с 2022'!$B$4:$X$28,'Форма 1'!V$8),"")</f>
        <v/>
      </c>
      <c r="F3895" s="103" t="str">
        <f>IF(ISNUMBER('Форма 1'!W3895),'Форма 1'!$H3895*VLOOKUP('Форма 1'!$F3895,'Придельники с 2022'!$B$4:$X$28,'Форма 1'!W$8),"")</f>
        <v/>
      </c>
      <c r="G3895" s="103" t="str">
        <f>IF(ISNUMBER('Форма 1'!X3895),'Форма 1'!$H3895*VLOOKUP('Форма 1'!$F3895,'Придельники с 2022'!$B$4:$X$28,'Форма 1'!X$8),"")</f>
        <v/>
      </c>
      <c r="H3895" s="103" t="str">
        <f>IF(ISNUMBER('Форма 1'!Y3895),'Форма 1'!$H3895*VLOOKUP('Форма 1'!$F3895,'Придельники с 2022'!$B$4:$X$28,'Форма 1'!Y$8),"")</f>
        <v/>
      </c>
      <c r="I3895" s="103" t="str">
        <f>IF(ISNUMBER('Форма 1'!Z3895),'Форма 1'!$H3895*VLOOKUP('Форма 1'!$F3895,'Придельники с 2022'!$B$4:$X$28,'Форма 1'!Z$8),"")</f>
        <v/>
      </c>
      <c r="J3895" s="103" t="str">
        <f>IF(ISNUMBER('Форма 1'!AA3895),'Форма 1'!$H3895*VLOOKUP('Форма 1'!$F3895,'Придельники с 2022'!$B$4:$X$28,'Форма 1'!AA$8),"")</f>
        <v/>
      </c>
      <c r="K3895" s="90"/>
      <c r="L3895" s="87"/>
      <c r="M3895" s="103">
        <f>IF(ISNUMBER('Форма 1'!AD3895),'Форма 1'!$H3895*VLOOKUP('Форма 1'!$F3895,'Придельники с 2022'!$B$4:$X$28,'Форма 1'!AD$8),"")</f>
        <v>6366626.2240000004</v>
      </c>
      <c r="N3895" s="103" t="str">
        <f>IF(ISBLANK('Форма 1'!$AE3895),"",IF('Форма 1'!$AE3895=1,'Форма 1'!$H3895*VLOOKUP('Форма 1'!$F3895,'Придельники с 2022'!$B$4:$X$28,'Форма 1'!$AE$8,0),IF('Форма 1'!$AE3895=2,'Форма 1'!$H3895*VLOOKUP('Форма 1'!$F3895,'Придельники с 2022'!$B$4:$X$28,13,0),IF('Форма 1'!$AE3895=3,'Форма 1'!$H3895*VLOOKUP('Форма 1'!$F3895,'Придельники с 2022'!$B$4:$X$28,12,0)))))</f>
        <v/>
      </c>
      <c r="O3895" s="103" t="str">
        <f>IF(ISNUMBER('Форма 1'!AF3895),'Форма 1'!$H3895*VLOOKUP('Форма 1'!$F3895,'Придельники с 2022'!$B$4:$X$28,'Форма 1'!AF$8),"")</f>
        <v/>
      </c>
      <c r="P3895" s="87"/>
      <c r="Q3895" s="103" t="str">
        <f>IF(ISNUMBER('Форма 1'!AH3895),'Форма 1'!$H3895*VLOOKUP('Форма 1'!$F3895,'Придельники с 2022'!$B$4:$X$28,'Форма 1'!AH$8),"")</f>
        <v/>
      </c>
      <c r="R3895" s="103" t="str">
        <f>IF(ISNUMBER('Форма 1'!AI3895),'Форма 1'!$H3895*VLOOKUP('Форма 1'!$F3895,'Придельники с 2022'!$B$4:$X$28,'Форма 1'!AI$8),"")</f>
        <v/>
      </c>
      <c r="S3895" s="103" t="str">
        <f>IF(ISNUMBER('Форма 1'!AJ3895),'Форма 1'!$H3895*VLOOKUP('Форма 1'!$F3895,'Придельники с 2022'!$B$4:$X$28,'Форма 1'!AJ$8),"")</f>
        <v/>
      </c>
      <c r="T3895" s="87"/>
    </row>
    <row r="3896" spans="1:20">
      <c r="A3896" s="188">
        <f t="shared" si="267"/>
        <v>732</v>
      </c>
      <c r="B3896" s="112" t="s">
        <v>3752</v>
      </c>
      <c r="C3896" s="99">
        <f t="shared" si="266"/>
        <v>5674138.2489999998</v>
      </c>
      <c r="D3896" s="103" t="str">
        <f>IF(ISNUMBER('Форма 1'!U3896),'Форма 1'!$H3896*VLOOKUP('Форма 1'!$F3896,'Придельники с 2022'!$B$4:$X$28,'Форма 1'!U$8),"")</f>
        <v/>
      </c>
      <c r="E3896" s="103" t="str">
        <f>IF(ISNUMBER('Форма 1'!V3896),'Форма 1'!$H3896*VLOOKUP('Форма 1'!$F3896,'Придельники с 2022'!$B$4:$X$28,'Форма 1'!V$8),"")</f>
        <v/>
      </c>
      <c r="F3896" s="103" t="str">
        <f>IF(ISNUMBER('Форма 1'!W3896),'Форма 1'!$H3896*VLOOKUP('Форма 1'!$F3896,'Придельники с 2022'!$B$4:$X$28,'Форма 1'!W$8),"")</f>
        <v/>
      </c>
      <c r="G3896" s="103" t="str">
        <f>IF(ISNUMBER('Форма 1'!X3896),'Форма 1'!$H3896*VLOOKUP('Форма 1'!$F3896,'Придельники с 2022'!$B$4:$X$28,'Форма 1'!X$8),"")</f>
        <v/>
      </c>
      <c r="H3896" s="103" t="str">
        <f>IF(ISNUMBER('Форма 1'!Y3896),'Форма 1'!$H3896*VLOOKUP('Форма 1'!$F3896,'Придельники с 2022'!$B$4:$X$28,'Форма 1'!Y$8),"")</f>
        <v/>
      </c>
      <c r="I3896" s="103" t="str">
        <f>IF(ISNUMBER('Форма 1'!Z3896),'Форма 1'!$H3896*VLOOKUP('Форма 1'!$F3896,'Придельники с 2022'!$B$4:$X$28,'Форма 1'!Z$8),"")</f>
        <v/>
      </c>
      <c r="J3896" s="103" t="str">
        <f>IF(ISNUMBER('Форма 1'!AA3896),'Форма 1'!$H3896*VLOOKUP('Форма 1'!$F3896,'Придельники с 2022'!$B$4:$X$28,'Форма 1'!AA$8),"")</f>
        <v/>
      </c>
      <c r="K3896" s="90"/>
      <c r="L3896" s="87"/>
      <c r="M3896" s="103">
        <f>IF(ISNUMBER('Форма 1'!AD3896),'Форма 1'!$H3896*VLOOKUP('Форма 1'!$F3896,'Придельники с 2022'!$B$4:$X$28,'Форма 1'!AD$8),"")</f>
        <v>5674138.2489999998</v>
      </c>
      <c r="N3896" s="103" t="str">
        <f>IF(ISBLANK('Форма 1'!$AE3896),"",IF('Форма 1'!$AE3896=1,'Форма 1'!$H3896*VLOOKUP('Форма 1'!$F3896,'Придельники с 2022'!$B$4:$X$28,'Форма 1'!$AE$8,0),IF('Форма 1'!$AE3896=2,'Форма 1'!$H3896*VLOOKUP('Форма 1'!$F3896,'Придельники с 2022'!$B$4:$X$28,13,0),IF('Форма 1'!$AE3896=3,'Форма 1'!$H3896*VLOOKUP('Форма 1'!$F3896,'Придельники с 2022'!$B$4:$X$28,12,0)))))</f>
        <v/>
      </c>
      <c r="O3896" s="103" t="str">
        <f>IF(ISNUMBER('Форма 1'!AF3896),'Форма 1'!$H3896*VLOOKUP('Форма 1'!$F3896,'Придельники с 2022'!$B$4:$X$28,'Форма 1'!AF$8),"")</f>
        <v/>
      </c>
      <c r="P3896" s="87"/>
      <c r="Q3896" s="103" t="str">
        <f>IF(ISNUMBER('Форма 1'!AH3896),'Форма 1'!$H3896*VLOOKUP('Форма 1'!$F3896,'Придельники с 2022'!$B$4:$X$28,'Форма 1'!AH$8),"")</f>
        <v/>
      </c>
      <c r="R3896" s="103" t="str">
        <f>IF(ISNUMBER('Форма 1'!AI3896),'Форма 1'!$H3896*VLOOKUP('Форма 1'!$F3896,'Придельники с 2022'!$B$4:$X$28,'Форма 1'!AI$8),"")</f>
        <v/>
      </c>
      <c r="S3896" s="103" t="str">
        <f>IF(ISNUMBER('Форма 1'!AJ3896),'Форма 1'!$H3896*VLOOKUP('Форма 1'!$F3896,'Придельники с 2022'!$B$4:$X$28,'Форма 1'!AJ$8),"")</f>
        <v/>
      </c>
      <c r="T3896" s="87"/>
    </row>
    <row r="3897" spans="1:20">
      <c r="A3897" s="188">
        <f t="shared" si="267"/>
        <v>733</v>
      </c>
      <c r="B3897" s="189" t="s">
        <v>3753</v>
      </c>
      <c r="C3897" s="99">
        <f t="shared" si="266"/>
        <v>16298689.232000001</v>
      </c>
      <c r="D3897" s="103" t="str">
        <f>IF(ISNUMBER('Форма 1'!U3897),'Форма 1'!$H3897*VLOOKUP('Форма 1'!$F3897,'Придельники с 2022'!$B$4:$X$28,'Форма 1'!U$8),"")</f>
        <v/>
      </c>
      <c r="E3897" s="103" t="str">
        <f>IF(ISNUMBER('Форма 1'!V3897),'Форма 1'!$H3897*VLOOKUP('Форма 1'!$F3897,'Придельники с 2022'!$B$4:$X$28,'Форма 1'!V$8),"")</f>
        <v/>
      </c>
      <c r="F3897" s="103" t="str">
        <f>IF(ISNUMBER('Форма 1'!W3897),'Форма 1'!$H3897*VLOOKUP('Форма 1'!$F3897,'Придельники с 2022'!$B$4:$X$28,'Форма 1'!W$8),"")</f>
        <v/>
      </c>
      <c r="G3897" s="103" t="str">
        <f>IF(ISNUMBER('Форма 1'!X3897),'Форма 1'!$H3897*VLOOKUP('Форма 1'!$F3897,'Придельники с 2022'!$B$4:$X$28,'Форма 1'!X$8),"")</f>
        <v/>
      </c>
      <c r="H3897" s="103" t="str">
        <f>IF(ISNUMBER('Форма 1'!Y3897),'Форма 1'!$H3897*VLOOKUP('Форма 1'!$F3897,'Придельники с 2022'!$B$4:$X$28,'Форма 1'!Y$8),"")</f>
        <v/>
      </c>
      <c r="I3897" s="103" t="str">
        <f>IF(ISNUMBER('Форма 1'!Z3897),'Форма 1'!$H3897*VLOOKUP('Форма 1'!$F3897,'Придельники с 2022'!$B$4:$X$28,'Форма 1'!Z$8),"")</f>
        <v/>
      </c>
      <c r="J3897" s="103" t="str">
        <f>IF(ISNUMBER('Форма 1'!AA3897),'Форма 1'!$H3897*VLOOKUP('Форма 1'!$F3897,'Придельники с 2022'!$B$4:$X$28,'Форма 1'!AA$8),"")</f>
        <v/>
      </c>
      <c r="K3897" s="90"/>
      <c r="L3897" s="87"/>
      <c r="M3897" s="103">
        <f>IF(ISNUMBER('Форма 1'!AD3897),'Форма 1'!$H3897*VLOOKUP('Форма 1'!$F3897,'Придельники с 2022'!$B$4:$X$28,'Форма 1'!AD$8),"")</f>
        <v>16298689.232000001</v>
      </c>
      <c r="N3897" s="103" t="str">
        <f>IF(ISBLANK('Форма 1'!$AE3897),"",IF('Форма 1'!$AE3897=1,'Форма 1'!$H3897*VLOOKUP('Форма 1'!$F3897,'Придельники с 2022'!$B$4:$X$28,'Форма 1'!$AE$8,0),IF('Форма 1'!$AE3897=2,'Форма 1'!$H3897*VLOOKUP('Форма 1'!$F3897,'Придельники с 2022'!$B$4:$X$28,13,0),IF('Форма 1'!$AE3897=3,'Форма 1'!$H3897*VLOOKUP('Форма 1'!$F3897,'Придельники с 2022'!$B$4:$X$28,12,0)))))</f>
        <v/>
      </c>
      <c r="O3897" s="103" t="str">
        <f>IF(ISNUMBER('Форма 1'!AF3897),'Форма 1'!$H3897*VLOOKUP('Форма 1'!$F3897,'Придельники с 2022'!$B$4:$X$28,'Форма 1'!AF$8),"")</f>
        <v/>
      </c>
      <c r="P3897" s="87"/>
      <c r="Q3897" s="103" t="str">
        <f>IF(ISNUMBER('Форма 1'!AH3897),'Форма 1'!$H3897*VLOOKUP('Форма 1'!$F3897,'Придельники с 2022'!$B$4:$X$28,'Форма 1'!AH$8),"")</f>
        <v/>
      </c>
      <c r="R3897" s="103" t="str">
        <f>IF(ISNUMBER('Форма 1'!AI3897),'Форма 1'!$H3897*VLOOKUP('Форма 1'!$F3897,'Придельники с 2022'!$B$4:$X$28,'Форма 1'!AI$8),"")</f>
        <v/>
      </c>
      <c r="S3897" s="103" t="str">
        <f>IF(ISNUMBER('Форма 1'!AJ3897),'Форма 1'!$H3897*VLOOKUP('Форма 1'!$F3897,'Придельники с 2022'!$B$4:$X$28,'Форма 1'!AJ$8),"")</f>
        <v/>
      </c>
      <c r="T3897" s="87"/>
    </row>
    <row r="3898" spans="1:20">
      <c r="A3898" s="188">
        <f t="shared" si="267"/>
        <v>734</v>
      </c>
      <c r="B3898" s="189" t="s">
        <v>3754</v>
      </c>
      <c r="C3898" s="99">
        <f t="shared" si="266"/>
        <v>17714145.568000004</v>
      </c>
      <c r="D3898" s="103" t="str">
        <f>IF(ISNUMBER('Форма 1'!U3898),'Форма 1'!$H3898*VLOOKUP('Форма 1'!$F3898,'Придельники с 2022'!$B$4:$X$28,'Форма 1'!U$8),"")</f>
        <v/>
      </c>
      <c r="E3898" s="103" t="str">
        <f>IF(ISNUMBER('Форма 1'!V3898),'Форма 1'!$H3898*VLOOKUP('Форма 1'!$F3898,'Придельники с 2022'!$B$4:$X$28,'Форма 1'!V$8),"")</f>
        <v/>
      </c>
      <c r="F3898" s="103" t="str">
        <f>IF(ISNUMBER('Форма 1'!W3898),'Форма 1'!$H3898*VLOOKUP('Форма 1'!$F3898,'Придельники с 2022'!$B$4:$X$28,'Форма 1'!W$8),"")</f>
        <v/>
      </c>
      <c r="G3898" s="103" t="str">
        <f>IF(ISNUMBER('Форма 1'!X3898),'Форма 1'!$H3898*VLOOKUP('Форма 1'!$F3898,'Придельники с 2022'!$B$4:$X$28,'Форма 1'!X$8),"")</f>
        <v/>
      </c>
      <c r="H3898" s="103" t="str">
        <f>IF(ISNUMBER('Форма 1'!Y3898),'Форма 1'!$H3898*VLOOKUP('Форма 1'!$F3898,'Придельники с 2022'!$B$4:$X$28,'Форма 1'!Y$8),"")</f>
        <v/>
      </c>
      <c r="I3898" s="103" t="str">
        <f>IF(ISNUMBER('Форма 1'!Z3898),'Форма 1'!$H3898*VLOOKUP('Форма 1'!$F3898,'Придельники с 2022'!$B$4:$X$28,'Форма 1'!Z$8),"")</f>
        <v/>
      </c>
      <c r="J3898" s="103" t="str">
        <f>IF(ISNUMBER('Форма 1'!AA3898),'Форма 1'!$H3898*VLOOKUP('Форма 1'!$F3898,'Придельники с 2022'!$B$4:$X$28,'Форма 1'!AA$8),"")</f>
        <v/>
      </c>
      <c r="K3898" s="90"/>
      <c r="L3898" s="87"/>
      <c r="M3898" s="103">
        <f>IF(ISNUMBER('Форма 1'!AD3898),'Форма 1'!$H3898*VLOOKUP('Форма 1'!$F3898,'Придельники с 2022'!$B$4:$X$28,'Форма 1'!AD$8),"")</f>
        <v>17714145.568000004</v>
      </c>
      <c r="N3898" s="103" t="str">
        <f>IF(ISBLANK('Форма 1'!$AE3898),"",IF('Форма 1'!$AE3898=1,'Форма 1'!$H3898*VLOOKUP('Форма 1'!$F3898,'Придельники с 2022'!$B$4:$X$28,'Форма 1'!$AE$8,0),IF('Форма 1'!$AE3898=2,'Форма 1'!$H3898*VLOOKUP('Форма 1'!$F3898,'Придельники с 2022'!$B$4:$X$28,13,0),IF('Форма 1'!$AE3898=3,'Форма 1'!$H3898*VLOOKUP('Форма 1'!$F3898,'Придельники с 2022'!$B$4:$X$28,12,0)))))</f>
        <v/>
      </c>
      <c r="O3898" s="103" t="str">
        <f>IF(ISNUMBER('Форма 1'!AF3898),'Форма 1'!$H3898*VLOOKUP('Форма 1'!$F3898,'Придельники с 2022'!$B$4:$X$28,'Форма 1'!AF$8),"")</f>
        <v/>
      </c>
      <c r="P3898" s="87"/>
      <c r="Q3898" s="103" t="str">
        <f>IF(ISNUMBER('Форма 1'!AH3898),'Форма 1'!$H3898*VLOOKUP('Форма 1'!$F3898,'Придельники с 2022'!$B$4:$X$28,'Форма 1'!AH$8),"")</f>
        <v/>
      </c>
      <c r="R3898" s="103" t="str">
        <f>IF(ISNUMBER('Форма 1'!AI3898),'Форма 1'!$H3898*VLOOKUP('Форма 1'!$F3898,'Придельники с 2022'!$B$4:$X$28,'Форма 1'!AI$8),"")</f>
        <v/>
      </c>
      <c r="S3898" s="103" t="str">
        <f>IF(ISNUMBER('Форма 1'!AJ3898),'Форма 1'!$H3898*VLOOKUP('Форма 1'!$F3898,'Придельники с 2022'!$B$4:$X$28,'Форма 1'!AJ$8),"")</f>
        <v/>
      </c>
      <c r="T3898" s="87"/>
    </row>
    <row r="3899" spans="1:20">
      <c r="A3899" s="188">
        <f t="shared" si="267"/>
        <v>735</v>
      </c>
      <c r="B3899" s="189" t="s">
        <v>3755</v>
      </c>
      <c r="C3899" s="99">
        <f t="shared" si="266"/>
        <v>18708153.603999998</v>
      </c>
      <c r="D3899" s="103" t="str">
        <f>IF(ISNUMBER('Форма 1'!U3899),'Форма 1'!$H3899*VLOOKUP('Форма 1'!$F3899,'Придельники с 2022'!$B$4:$X$28,'Форма 1'!U$8),"")</f>
        <v/>
      </c>
      <c r="E3899" s="103" t="str">
        <f>IF(ISNUMBER('Форма 1'!V3899),'Форма 1'!$H3899*VLOOKUP('Форма 1'!$F3899,'Придельники с 2022'!$B$4:$X$28,'Форма 1'!V$8),"")</f>
        <v/>
      </c>
      <c r="F3899" s="103">
        <f>IF(ISNUMBER('Форма 1'!W3899),'Форма 1'!$H3899*VLOOKUP('Форма 1'!$F3899,'Придельники с 2022'!$B$4:$X$28,'Форма 1'!W$8),"")</f>
        <v>2160521.818</v>
      </c>
      <c r="G3899" s="103" t="str">
        <f>IF(ISNUMBER('Форма 1'!X3899),'Форма 1'!$H3899*VLOOKUP('Форма 1'!$F3899,'Придельники с 2022'!$B$4:$X$28,'Форма 1'!X$8),"")</f>
        <v/>
      </c>
      <c r="H3899" s="103" t="str">
        <f>IF(ISNUMBER('Форма 1'!Y3899),'Форма 1'!$H3899*VLOOKUP('Форма 1'!$F3899,'Придельники с 2022'!$B$4:$X$28,'Форма 1'!Y$8),"")</f>
        <v/>
      </c>
      <c r="I3899" s="103" t="str">
        <f>IF(ISNUMBER('Форма 1'!Z3899),'Форма 1'!$H3899*VLOOKUP('Форма 1'!$F3899,'Придельники с 2022'!$B$4:$X$28,'Форма 1'!Z$8),"")</f>
        <v/>
      </c>
      <c r="J3899" s="103" t="str">
        <f>IF(ISNUMBER('Форма 1'!AA3899),'Форма 1'!$H3899*VLOOKUP('Форма 1'!$F3899,'Придельники с 2022'!$B$4:$X$28,'Форма 1'!AA$8),"")</f>
        <v/>
      </c>
      <c r="K3899" s="90"/>
      <c r="L3899" s="87"/>
      <c r="M3899" s="103">
        <f>IF(ISNUMBER('Форма 1'!AD3899),'Форма 1'!$H3899*VLOOKUP('Форма 1'!$F3899,'Придельники с 2022'!$B$4:$X$28,'Форма 1'!AD$8),"")</f>
        <v>5591835.4309999999</v>
      </c>
      <c r="N3899" s="103">
        <f>IF(ISBLANK('Форма 1'!$AE3899),"",IF('Форма 1'!$AE3899=1,'Форма 1'!$H3899*VLOOKUP('Форма 1'!$F3899,'Придельники с 2022'!$B$4:$X$28,'Форма 1'!$AE$8,0),IF('Форма 1'!$AE3899=2,'Форма 1'!$H3899*VLOOKUP('Форма 1'!$F3899,'Придельники с 2022'!$B$4:$X$28,13,0),IF('Форма 1'!$AE3899=3,'Форма 1'!$H3899*VLOOKUP('Форма 1'!$F3899,'Придельники с 2022'!$B$4:$X$28,12,0)))))</f>
        <v>9642820.5999999996</v>
      </c>
      <c r="O3899" s="103">
        <f>IF(ISNUMBER('Форма 1'!AF3899),'Форма 1'!$H3899*VLOOKUP('Форма 1'!$F3899,'Придельники с 2022'!$B$4:$X$28,'Форма 1'!AF$8),"")</f>
        <v>1312975.7549999999</v>
      </c>
      <c r="P3899" s="87"/>
      <c r="Q3899" s="103" t="str">
        <f>IF(ISNUMBER('Форма 1'!AH3899),'Форма 1'!$H3899*VLOOKUP('Форма 1'!$F3899,'Придельники с 2022'!$B$4:$X$28,'Форма 1'!AH$8),"")</f>
        <v/>
      </c>
      <c r="R3899" s="103" t="str">
        <f>IF(ISNUMBER('Форма 1'!AI3899),'Форма 1'!$H3899*VLOOKUP('Форма 1'!$F3899,'Придельники с 2022'!$B$4:$X$28,'Форма 1'!AI$8),"")</f>
        <v/>
      </c>
      <c r="S3899" s="103" t="str">
        <f>IF(ISNUMBER('Форма 1'!AJ3899),'Форма 1'!$H3899*VLOOKUP('Форма 1'!$F3899,'Придельники с 2022'!$B$4:$X$28,'Форма 1'!AJ$8),"")</f>
        <v/>
      </c>
      <c r="T3899" s="87"/>
    </row>
    <row r="3900" spans="1:20">
      <c r="A3900" s="188">
        <f t="shared" si="267"/>
        <v>736</v>
      </c>
      <c r="B3900" s="189" t="s">
        <v>3756</v>
      </c>
      <c r="C3900" s="99">
        <f t="shared" si="266"/>
        <v>30324193.279999997</v>
      </c>
      <c r="D3900" s="103">
        <f>IF(ISNUMBER('Форма 1'!U3900),'Форма 1'!$H3900*VLOOKUP('Форма 1'!$F3900,'Придельники с 2022'!$B$4:$X$28,'Форма 1'!U$8),"")</f>
        <v>1365119.392</v>
      </c>
      <c r="E3900" s="103" t="str">
        <f>IF(ISNUMBER('Форма 1'!V3900),'Форма 1'!$H3900*VLOOKUP('Форма 1'!$F3900,'Придельники с 2022'!$B$4:$X$28,'Форма 1'!V$8),"")</f>
        <v/>
      </c>
      <c r="F3900" s="103" t="str">
        <f>IF(ISNUMBER('Форма 1'!W3900),'Форма 1'!$H3900*VLOOKUP('Форма 1'!$F3900,'Придельники с 2022'!$B$4:$X$28,'Форма 1'!W$8),"")</f>
        <v/>
      </c>
      <c r="G3900" s="103">
        <f>IF(ISNUMBER('Форма 1'!X3900),'Форма 1'!$H3900*VLOOKUP('Форма 1'!$F3900,'Придельники с 2022'!$B$4:$X$28,'Форма 1'!X$8),"")</f>
        <v>854102.72</v>
      </c>
      <c r="H3900" s="103">
        <f>IF(ISNUMBER('Форма 1'!Y3900),'Форма 1'!$H3900*VLOOKUP('Форма 1'!$F3900,'Придельники с 2022'!$B$4:$X$28,'Форма 1'!Y$8),"")</f>
        <v>2250196.7999999998</v>
      </c>
      <c r="I3900" s="103">
        <f>IF(ISNUMBER('Форма 1'!Z3900),'Форма 1'!$H3900*VLOOKUP('Форма 1'!$F3900,'Придельники с 2022'!$B$4:$X$28,'Форма 1'!Z$8),"")</f>
        <v>1196190.432</v>
      </c>
      <c r="J3900" s="103" t="str">
        <f>IF(ISNUMBER('Форма 1'!AA3900),'Форма 1'!$H3900*VLOOKUP('Форма 1'!$F3900,'Придельники с 2022'!$B$4:$X$28,'Форма 1'!AA$8),"")</f>
        <v/>
      </c>
      <c r="K3900" s="90"/>
      <c r="L3900" s="87"/>
      <c r="M3900" s="103">
        <f>IF(ISNUMBER('Форма 1'!AD3900),'Форма 1'!$H3900*VLOOKUP('Форма 1'!$F3900,'Придельники с 2022'!$B$4:$X$28,'Форма 1'!AD$8),"")</f>
        <v>11831647.744000001</v>
      </c>
      <c r="N3900" s="103">
        <f>IF(ISBLANK('Форма 1'!$AE3900),"",IF('Форма 1'!$AE3900=1,'Форма 1'!$H3900*VLOOKUP('Форма 1'!$F3900,'Придельники с 2022'!$B$4:$X$28,'Форма 1'!$AE$8,0),IF('Форма 1'!$AE3900=2,'Форма 1'!$H3900*VLOOKUP('Форма 1'!$F3900,'Придельники с 2022'!$B$4:$X$28,13,0),IF('Форма 1'!$AE3900=3,'Форма 1'!$H3900*VLOOKUP('Форма 1'!$F3900,'Придельники с 2022'!$B$4:$X$28,12,0)))))</f>
        <v>12826936.191999998</v>
      </c>
      <c r="O3900" s="103" t="str">
        <f>IF(ISNUMBER('Форма 1'!AF3900),'Форма 1'!$H3900*VLOOKUP('Форма 1'!$F3900,'Придельники с 2022'!$B$4:$X$28,'Форма 1'!AF$8),"")</f>
        <v/>
      </c>
      <c r="P3900" s="87"/>
      <c r="Q3900" s="103" t="str">
        <f>IF(ISNUMBER('Форма 1'!AH3900),'Форма 1'!$H3900*VLOOKUP('Форма 1'!$F3900,'Придельники с 2022'!$B$4:$X$28,'Форма 1'!AH$8),"")</f>
        <v/>
      </c>
      <c r="R3900" s="103" t="str">
        <f>IF(ISNUMBER('Форма 1'!AI3900),'Форма 1'!$H3900*VLOOKUP('Форма 1'!$F3900,'Придельники с 2022'!$B$4:$X$28,'Форма 1'!AI$8),"")</f>
        <v/>
      </c>
      <c r="S3900" s="103" t="str">
        <f>IF(ISNUMBER('Форма 1'!AJ3900),'Форма 1'!$H3900*VLOOKUP('Форма 1'!$F3900,'Придельники с 2022'!$B$4:$X$28,'Форма 1'!AJ$8),"")</f>
        <v/>
      </c>
      <c r="T3900" s="87"/>
    </row>
    <row r="3901" spans="1:20">
      <c r="A3901" s="188">
        <f t="shared" si="267"/>
        <v>737</v>
      </c>
      <c r="B3901" s="189" t="s">
        <v>1802</v>
      </c>
      <c r="C3901" s="99">
        <f t="shared" si="266"/>
        <v>30099249.674999997</v>
      </c>
      <c r="D3901" s="103" t="str">
        <f>IF(ISNUMBER('Форма 1'!U3901),'Форма 1'!$H3901*VLOOKUP('Форма 1'!$F3901,'Придельники с 2022'!$B$4:$X$28,'Форма 1'!U$8),"")</f>
        <v/>
      </c>
      <c r="E3901" s="103" t="str">
        <f>IF(ISNUMBER('Форма 1'!V3901),'Форма 1'!$H3901*VLOOKUP('Форма 1'!$F3901,'Придельники с 2022'!$B$4:$X$28,'Форма 1'!V$8),"")</f>
        <v/>
      </c>
      <c r="F3901" s="103" t="str">
        <f>IF(ISNUMBER('Форма 1'!W3901),'Форма 1'!$H3901*VLOOKUP('Форма 1'!$F3901,'Придельники с 2022'!$B$4:$X$28,'Форма 1'!W$8),"")</f>
        <v/>
      </c>
      <c r="G3901" s="103" t="str">
        <f>IF(ISNUMBER('Форма 1'!X3901),'Форма 1'!$H3901*VLOOKUP('Форма 1'!$F3901,'Придельники с 2022'!$B$4:$X$28,'Форма 1'!X$8),"")</f>
        <v/>
      </c>
      <c r="H3901" s="103" t="str">
        <f>IF(ISNUMBER('Форма 1'!Y3901),'Форма 1'!$H3901*VLOOKUP('Форма 1'!$F3901,'Придельники с 2022'!$B$4:$X$28,'Форма 1'!Y$8),"")</f>
        <v/>
      </c>
      <c r="I3901" s="103" t="str">
        <f>IF(ISNUMBER('Форма 1'!Z3901),'Форма 1'!$H3901*VLOOKUP('Форма 1'!$F3901,'Придельники с 2022'!$B$4:$X$28,'Форма 1'!Z$8),"")</f>
        <v/>
      </c>
      <c r="J3901" s="103" t="str">
        <f>IF(ISNUMBER('Форма 1'!AA3901),'Форма 1'!$H3901*VLOOKUP('Форма 1'!$F3901,'Придельники с 2022'!$B$4:$X$28,'Форма 1'!AA$8),"")</f>
        <v/>
      </c>
      <c r="K3901" s="90"/>
      <c r="L3901" s="87"/>
      <c r="M3901" s="103">
        <f>IF(ISNUMBER('Форма 1'!AD3901),'Форма 1'!$H3901*VLOOKUP('Форма 1'!$F3901,'Придельники с 2022'!$B$4:$X$28,'Форма 1'!AD$8),"")</f>
        <v>29841802.418999996</v>
      </c>
      <c r="N3901" s="103" t="str">
        <f>IF(ISBLANK('Форма 1'!$AE3901),"",IF('Форма 1'!$AE3901=1,'Форма 1'!$H3901*VLOOKUP('Форма 1'!$F3901,'Придельники с 2022'!$B$4:$X$28,'Форма 1'!$AE$8,0),IF('Форма 1'!$AE3901=2,'Форма 1'!$H3901*VLOOKUP('Форма 1'!$F3901,'Придельники с 2022'!$B$4:$X$28,13,0),IF('Форма 1'!$AE3901=3,'Форма 1'!$H3901*VLOOKUP('Форма 1'!$F3901,'Придельники с 2022'!$B$4:$X$28,12,0)))))</f>
        <v/>
      </c>
      <c r="O3901" s="103" t="str">
        <f>IF(ISNUMBER('Форма 1'!AF3901),'Форма 1'!$H3901*VLOOKUP('Форма 1'!$F3901,'Придельники с 2022'!$B$4:$X$28,'Форма 1'!AF$8),"")</f>
        <v/>
      </c>
      <c r="P3901" s="87"/>
      <c r="Q3901" s="103" t="str">
        <f>IF(ISNUMBER('Форма 1'!AH3901),'Форма 1'!$H3901*VLOOKUP('Форма 1'!$F3901,'Придельники с 2022'!$B$4:$X$28,'Форма 1'!AH$8),"")</f>
        <v/>
      </c>
      <c r="R3901" s="103" t="str">
        <f>IF(ISNUMBER('Форма 1'!AI3901),'Форма 1'!$H3901*VLOOKUP('Форма 1'!$F3901,'Придельники с 2022'!$B$4:$X$28,'Форма 1'!AI$8),"")</f>
        <v/>
      </c>
      <c r="S3901" s="103">
        <f>IF(ISNUMBER('Форма 1'!AJ3901),'Форма 1'!$H3901*VLOOKUP('Форма 1'!$F3901,'Придельники с 2022'!$B$4:$X$28,'Форма 1'!AJ$8),"")</f>
        <v>257447.25599999999</v>
      </c>
      <c r="T3901" s="87"/>
    </row>
    <row r="3902" spans="1:20">
      <c r="A3902" s="188">
        <f t="shared" si="267"/>
        <v>738</v>
      </c>
      <c r="B3902" s="189" t="s">
        <v>3757</v>
      </c>
      <c r="C3902" s="99">
        <f t="shared" si="266"/>
        <v>38309998.232000001</v>
      </c>
      <c r="D3902" s="103" t="str">
        <f>IF(ISNUMBER('Форма 1'!U3902),'Форма 1'!$H3902*VLOOKUP('Форма 1'!$F3902,'Придельники с 2022'!$B$4:$X$28,'Форма 1'!U$8),"")</f>
        <v/>
      </c>
      <c r="E3902" s="103" t="str">
        <f>IF(ISNUMBER('Форма 1'!V3902),'Форма 1'!$H3902*VLOOKUP('Форма 1'!$F3902,'Придельники с 2022'!$B$4:$X$28,'Форма 1'!V$8),"")</f>
        <v/>
      </c>
      <c r="F3902" s="103" t="str">
        <f>IF(ISNUMBER('Форма 1'!W3902),'Форма 1'!$H3902*VLOOKUP('Форма 1'!$F3902,'Придельники с 2022'!$B$4:$X$28,'Форма 1'!W$8),"")</f>
        <v/>
      </c>
      <c r="G3902" s="103" t="str">
        <f>IF(ISNUMBER('Форма 1'!X3902),'Форма 1'!$H3902*VLOOKUP('Форма 1'!$F3902,'Придельники с 2022'!$B$4:$X$28,'Форма 1'!X$8),"")</f>
        <v/>
      </c>
      <c r="H3902" s="103" t="str">
        <f>IF(ISNUMBER('Форма 1'!Y3902),'Форма 1'!$H3902*VLOOKUP('Форма 1'!$F3902,'Придельники с 2022'!$B$4:$X$28,'Форма 1'!Y$8),"")</f>
        <v/>
      </c>
      <c r="I3902" s="103" t="str">
        <f>IF(ISNUMBER('Форма 1'!Z3902),'Форма 1'!$H3902*VLOOKUP('Форма 1'!$F3902,'Придельники с 2022'!$B$4:$X$28,'Форма 1'!Z$8),"")</f>
        <v/>
      </c>
      <c r="J3902" s="103" t="str">
        <f>IF(ISNUMBER('Форма 1'!AA3902),'Форма 1'!$H3902*VLOOKUP('Форма 1'!$F3902,'Придельники с 2022'!$B$4:$X$28,'Форма 1'!AA$8),"")</f>
        <v/>
      </c>
      <c r="K3902" s="90"/>
      <c r="L3902" s="87"/>
      <c r="M3902" s="103">
        <f>IF(ISNUMBER('Форма 1'!AD3902),'Форма 1'!$H3902*VLOOKUP('Форма 1'!$F3902,'Придельники с 2022'!$B$4:$X$28,'Форма 1'!AD$8),"")</f>
        <v>12902104.071999999</v>
      </c>
      <c r="N3902" s="103">
        <f>IF(ISBLANK('Форма 1'!$AE3902),"",IF('Форма 1'!$AE3902=1,'Форма 1'!$H3902*VLOOKUP('Форма 1'!$F3902,'Придельники с 2022'!$B$4:$X$28,'Форма 1'!$AE$8,0),IF('Форма 1'!$AE3902=2,'Форма 1'!$H3902*VLOOKUP('Форма 1'!$F3902,'Придельники с 2022'!$B$4:$X$28,13,0),IF('Форма 1'!$AE3902=3,'Форма 1'!$H3902*VLOOKUP('Форма 1'!$F3902,'Придельники с 2022'!$B$4:$X$28,12,0)))))</f>
        <v>22248987.199999999</v>
      </c>
      <c r="O3902" s="103">
        <f>IF(ISNUMBER('Форма 1'!AF3902),'Форма 1'!$H3902*VLOOKUP('Форма 1'!$F3902,'Придельники с 2022'!$B$4:$X$28,'Форма 1'!AF$8),"")</f>
        <v>3029443.56</v>
      </c>
      <c r="P3902" s="87"/>
      <c r="Q3902" s="103" t="str">
        <f>IF(ISNUMBER('Форма 1'!AH3902),'Форма 1'!$H3902*VLOOKUP('Форма 1'!$F3902,'Придельники с 2022'!$B$4:$X$28,'Форма 1'!AH$8),"")</f>
        <v/>
      </c>
      <c r="R3902" s="103" t="str">
        <f>IF(ISNUMBER('Форма 1'!AI3902),'Форма 1'!$H3902*VLOOKUP('Форма 1'!$F3902,'Придельники с 2022'!$B$4:$X$28,'Форма 1'!AI$8),"")</f>
        <v/>
      </c>
      <c r="S3902" s="103">
        <f>IF(ISNUMBER('Форма 1'!AJ3902),'Форма 1'!$H3902*VLOOKUP('Форма 1'!$F3902,'Придельники с 2022'!$B$4:$X$28,'Форма 1'!AJ$8),"")</f>
        <v>129463.4</v>
      </c>
      <c r="T3902" s="87"/>
    </row>
    <row r="3903" spans="1:20">
      <c r="A3903" s="188">
        <f t="shared" si="267"/>
        <v>739</v>
      </c>
      <c r="B3903" s="189" t="s">
        <v>3758</v>
      </c>
      <c r="C3903" s="99">
        <f t="shared" si="266"/>
        <v>14166725.145</v>
      </c>
      <c r="D3903" s="103" t="str">
        <f>IF(ISNUMBER('Форма 1'!U3903),'Форма 1'!$H3903*VLOOKUP('Форма 1'!$F3903,'Придельники с 2022'!$B$4:$X$28,'Форма 1'!U$8),"")</f>
        <v/>
      </c>
      <c r="E3903" s="103" t="str">
        <f>IF(ISNUMBER('Форма 1'!V3903),'Форма 1'!$H3903*VLOOKUP('Форма 1'!$F3903,'Придельники с 2022'!$B$4:$X$28,'Форма 1'!V$8),"")</f>
        <v/>
      </c>
      <c r="F3903" s="103" t="str">
        <f>IF(ISNUMBER('Форма 1'!W3903),'Форма 1'!$H3903*VLOOKUP('Форма 1'!$F3903,'Придельники с 2022'!$B$4:$X$28,'Форма 1'!W$8),"")</f>
        <v/>
      </c>
      <c r="G3903" s="103" t="str">
        <f>IF(ISNUMBER('Форма 1'!X3903),'Форма 1'!$H3903*VLOOKUP('Форма 1'!$F3903,'Придельники с 2022'!$B$4:$X$28,'Форма 1'!X$8),"")</f>
        <v/>
      </c>
      <c r="H3903" s="103" t="str">
        <f>IF(ISNUMBER('Форма 1'!Y3903),'Форма 1'!$H3903*VLOOKUP('Форма 1'!$F3903,'Придельники с 2022'!$B$4:$X$28,'Форма 1'!Y$8),"")</f>
        <v/>
      </c>
      <c r="I3903" s="103" t="str">
        <f>IF(ISNUMBER('Форма 1'!Z3903),'Форма 1'!$H3903*VLOOKUP('Форма 1'!$F3903,'Придельники с 2022'!$B$4:$X$28,'Форма 1'!Z$8),"")</f>
        <v/>
      </c>
      <c r="J3903" s="103" t="str">
        <f>IF(ISNUMBER('Форма 1'!AA3903),'Форма 1'!$H3903*VLOOKUP('Форма 1'!$F3903,'Придельники с 2022'!$B$4:$X$28,'Форма 1'!AA$8),"")</f>
        <v/>
      </c>
      <c r="K3903" s="90">
        <v>2</v>
      </c>
      <c r="L3903" s="87">
        <f>3930316.8*K3903</f>
        <v>7860633.5999999996</v>
      </c>
      <c r="M3903" s="103">
        <f>IF(ISNUMBER('Форма 1'!AD3903),'Форма 1'!$H3903*VLOOKUP('Форма 1'!$F3903,'Придельники с 2022'!$B$4:$X$28,'Форма 1'!AD$8),"")</f>
        <v>6306091.5449999999</v>
      </c>
      <c r="N3903" s="103" t="str">
        <f>IF(ISBLANK('Форма 1'!$AE3903),"",IF('Форма 1'!$AE3903=1,'Форма 1'!$H3903*VLOOKUP('Форма 1'!$F3903,'Придельники с 2022'!$B$4:$X$28,'Форма 1'!$AE$8,0),IF('Форма 1'!$AE3903=2,'Форма 1'!$H3903*VLOOKUP('Форма 1'!$F3903,'Придельники с 2022'!$B$4:$X$28,13,0),IF('Форма 1'!$AE3903=3,'Форма 1'!$H3903*VLOOKUP('Форма 1'!$F3903,'Придельники с 2022'!$B$4:$X$28,12,0)))))</f>
        <v/>
      </c>
      <c r="O3903" s="103" t="str">
        <f>IF(ISNUMBER('Форма 1'!AF3903),'Форма 1'!$H3903*VLOOKUP('Форма 1'!$F3903,'Придельники с 2022'!$B$4:$X$28,'Форма 1'!AF$8),"")</f>
        <v/>
      </c>
      <c r="P3903" s="87"/>
      <c r="Q3903" s="103" t="str">
        <f>IF(ISNUMBER('Форма 1'!AH3903),'Форма 1'!$H3903*VLOOKUP('Форма 1'!$F3903,'Придельники с 2022'!$B$4:$X$28,'Форма 1'!AH$8),"")</f>
        <v/>
      </c>
      <c r="R3903" s="103" t="str">
        <f>IF(ISNUMBER('Форма 1'!AI3903),'Форма 1'!$H3903*VLOOKUP('Форма 1'!$F3903,'Придельники с 2022'!$B$4:$X$28,'Форма 1'!AI$8),"")</f>
        <v/>
      </c>
      <c r="S3903" s="103" t="str">
        <f>IF(ISNUMBER('Форма 1'!AJ3903),'Форма 1'!$H3903*VLOOKUP('Форма 1'!$F3903,'Придельники с 2022'!$B$4:$X$28,'Форма 1'!AJ$8),"")</f>
        <v/>
      </c>
      <c r="T3903" s="87"/>
    </row>
    <row r="3904" spans="1:20">
      <c r="A3904" s="188">
        <f t="shared" si="267"/>
        <v>740</v>
      </c>
      <c r="B3904" s="189" t="s">
        <v>1803</v>
      </c>
      <c r="C3904" s="99">
        <f t="shared" si="266"/>
        <v>5038546.2749999994</v>
      </c>
      <c r="D3904" s="103" t="str">
        <f>IF(ISNUMBER('Форма 1'!U3904),'Форма 1'!$H3904*VLOOKUP('Форма 1'!$F3904,'Придельники с 2022'!$B$4:$X$28,'Форма 1'!U$8),"")</f>
        <v/>
      </c>
      <c r="E3904" s="103" t="str">
        <f>IF(ISNUMBER('Форма 1'!V3904),'Форма 1'!$H3904*VLOOKUP('Форма 1'!$F3904,'Придельники с 2022'!$B$4:$X$28,'Форма 1'!V$8),"")</f>
        <v/>
      </c>
      <c r="F3904" s="103" t="str">
        <f>IF(ISNUMBER('Форма 1'!W3904),'Форма 1'!$H3904*VLOOKUP('Форма 1'!$F3904,'Придельники с 2022'!$B$4:$X$28,'Форма 1'!W$8),"")</f>
        <v/>
      </c>
      <c r="G3904" s="103" t="str">
        <f>IF(ISNUMBER('Форма 1'!X3904),'Форма 1'!$H3904*VLOOKUP('Форма 1'!$F3904,'Придельники с 2022'!$B$4:$X$28,'Форма 1'!X$8),"")</f>
        <v/>
      </c>
      <c r="H3904" s="103" t="str">
        <f>IF(ISNUMBER('Форма 1'!Y3904),'Форма 1'!$H3904*VLOOKUP('Форма 1'!$F3904,'Придельники с 2022'!$B$4:$X$28,'Форма 1'!Y$8),"")</f>
        <v/>
      </c>
      <c r="I3904" s="103" t="str">
        <f>IF(ISNUMBER('Форма 1'!Z3904),'Форма 1'!$H3904*VLOOKUP('Форма 1'!$F3904,'Придельники с 2022'!$B$4:$X$28,'Форма 1'!Z$8),"")</f>
        <v/>
      </c>
      <c r="J3904" s="103" t="str">
        <f>IF(ISNUMBER('Форма 1'!AA3904),'Форма 1'!$H3904*VLOOKUP('Форма 1'!$F3904,'Придельники с 2022'!$B$4:$X$28,'Форма 1'!AA$8),"")</f>
        <v/>
      </c>
      <c r="K3904" s="90"/>
      <c r="L3904" s="87"/>
      <c r="M3904" s="103">
        <f>IF(ISNUMBER('Форма 1'!AD3904),'Форма 1'!$H3904*VLOOKUP('Форма 1'!$F3904,'Придельники с 2022'!$B$4:$X$28,'Форма 1'!AD$8),"")</f>
        <v>4995450.186999999</v>
      </c>
      <c r="N3904" s="103" t="str">
        <f>IF(ISBLANK('Форма 1'!$AE3904),"",IF('Форма 1'!$AE3904=1,'Форма 1'!$H3904*VLOOKUP('Форма 1'!$F3904,'Придельники с 2022'!$B$4:$X$28,'Форма 1'!$AE$8,0),IF('Форма 1'!$AE3904=2,'Форма 1'!$H3904*VLOOKUP('Форма 1'!$F3904,'Придельники с 2022'!$B$4:$X$28,13,0),IF('Форма 1'!$AE3904=3,'Форма 1'!$H3904*VLOOKUP('Форма 1'!$F3904,'Придельники с 2022'!$B$4:$X$28,12,0)))))</f>
        <v/>
      </c>
      <c r="O3904" s="103" t="str">
        <f>IF(ISNUMBER('Форма 1'!AF3904),'Форма 1'!$H3904*VLOOKUP('Форма 1'!$F3904,'Придельники с 2022'!$B$4:$X$28,'Форма 1'!AF$8),"")</f>
        <v/>
      </c>
      <c r="P3904" s="87"/>
      <c r="Q3904" s="103" t="str">
        <f>IF(ISNUMBER('Форма 1'!AH3904),'Форма 1'!$H3904*VLOOKUP('Форма 1'!$F3904,'Придельники с 2022'!$B$4:$X$28,'Форма 1'!AH$8),"")</f>
        <v/>
      </c>
      <c r="R3904" s="103" t="str">
        <f>IF(ISNUMBER('Форма 1'!AI3904),'Форма 1'!$H3904*VLOOKUP('Форма 1'!$F3904,'Придельники с 2022'!$B$4:$X$28,'Форма 1'!AI$8),"")</f>
        <v/>
      </c>
      <c r="S3904" s="103">
        <f>IF(ISNUMBER('Форма 1'!AJ3904),'Форма 1'!$H3904*VLOOKUP('Форма 1'!$F3904,'Придельники с 2022'!$B$4:$X$28,'Форма 1'!AJ$8),"")</f>
        <v>43096.087999999996</v>
      </c>
      <c r="T3904" s="87"/>
    </row>
    <row r="3905" spans="1:20">
      <c r="A3905" s="188">
        <f t="shared" si="267"/>
        <v>741</v>
      </c>
      <c r="B3905" s="189" t="s">
        <v>3759</v>
      </c>
      <c r="C3905" s="99">
        <f t="shared" si="266"/>
        <v>18945509.743999999</v>
      </c>
      <c r="D3905" s="103" t="str">
        <f>IF(ISNUMBER('Форма 1'!U3905),'Форма 1'!$H3905*VLOOKUP('Форма 1'!$F3905,'Придельники с 2022'!$B$4:$X$28,'Форма 1'!U$8),"")</f>
        <v/>
      </c>
      <c r="E3905" s="103" t="str">
        <f>IF(ISNUMBER('Форма 1'!V3905),'Форма 1'!$H3905*VLOOKUP('Форма 1'!$F3905,'Придельники с 2022'!$B$4:$X$28,'Форма 1'!V$8),"")</f>
        <v/>
      </c>
      <c r="F3905" s="103" t="str">
        <f>IF(ISNUMBER('Форма 1'!W3905),'Форма 1'!$H3905*VLOOKUP('Форма 1'!$F3905,'Придельники с 2022'!$B$4:$X$28,'Форма 1'!W$8),"")</f>
        <v/>
      </c>
      <c r="G3905" s="103" t="str">
        <f>IF(ISNUMBER('Форма 1'!X3905),'Форма 1'!$H3905*VLOOKUP('Форма 1'!$F3905,'Придельники с 2022'!$B$4:$X$28,'Форма 1'!X$8),"")</f>
        <v/>
      </c>
      <c r="H3905" s="103" t="str">
        <f>IF(ISNUMBER('Форма 1'!Y3905),'Форма 1'!$H3905*VLOOKUP('Форма 1'!$F3905,'Придельники с 2022'!$B$4:$X$28,'Форма 1'!Y$8),"")</f>
        <v/>
      </c>
      <c r="I3905" s="103" t="str">
        <f>IF(ISNUMBER('Форма 1'!Z3905),'Форма 1'!$H3905*VLOOKUP('Форма 1'!$F3905,'Придельники с 2022'!$B$4:$X$28,'Форма 1'!Z$8),"")</f>
        <v/>
      </c>
      <c r="J3905" s="103" t="str">
        <f>IF(ISNUMBER('Форма 1'!AA3905),'Форма 1'!$H3905*VLOOKUP('Форма 1'!$F3905,'Придельники с 2022'!$B$4:$X$28,'Форма 1'!AA$8),"")</f>
        <v/>
      </c>
      <c r="K3905" s="90"/>
      <c r="L3905" s="87"/>
      <c r="M3905" s="103" t="str">
        <f>IF(ISNUMBER('Форма 1'!AD3905),'Форма 1'!$H3905*VLOOKUP('Форма 1'!$F3905,'Придельники с 2022'!$B$4:$X$28,'Форма 1'!AD$8),"")</f>
        <v/>
      </c>
      <c r="N3905" s="103">
        <f>IF(ISBLANK('Форма 1'!$AE3905),"",IF('Форма 1'!$AE3905=1,'Форма 1'!$H3905*VLOOKUP('Форма 1'!$F3905,'Придельники с 2022'!$B$4:$X$28,'Форма 1'!$AE$8,0),IF('Форма 1'!$AE3905=2,'Форма 1'!$H3905*VLOOKUP('Форма 1'!$F3905,'Придельники с 2022'!$B$4:$X$28,13,0),IF('Форма 1'!$AE3905=3,'Форма 1'!$H3905*VLOOKUP('Форма 1'!$F3905,'Придельники с 2022'!$B$4:$X$28,12,0)))))</f>
        <v>18945509.743999999</v>
      </c>
      <c r="O3905" s="103" t="str">
        <f>IF(ISNUMBER('Форма 1'!AF3905),'Форма 1'!$H3905*VLOOKUP('Форма 1'!$F3905,'Придельники с 2022'!$B$4:$X$28,'Форма 1'!AF$8),"")</f>
        <v/>
      </c>
      <c r="P3905" s="88"/>
      <c r="Q3905" s="103" t="str">
        <f>IF(ISNUMBER('Форма 1'!AH3905),'Форма 1'!$H3905*VLOOKUP('Форма 1'!$F3905,'Придельники с 2022'!$B$4:$X$28,'Форма 1'!AH$8),"")</f>
        <v/>
      </c>
      <c r="R3905" s="103" t="str">
        <f>IF(ISNUMBER('Форма 1'!AI3905),'Форма 1'!$H3905*VLOOKUP('Форма 1'!$F3905,'Придельники с 2022'!$B$4:$X$28,'Форма 1'!AI$8),"")</f>
        <v/>
      </c>
      <c r="S3905" s="103" t="str">
        <f>IF(ISNUMBER('Форма 1'!AJ3905),'Форма 1'!$H3905*VLOOKUP('Форма 1'!$F3905,'Придельники с 2022'!$B$4:$X$28,'Форма 1'!AJ$8),"")</f>
        <v/>
      </c>
      <c r="T3905" s="87"/>
    </row>
    <row r="3906" spans="1:20">
      <c r="A3906" s="188">
        <f t="shared" si="267"/>
        <v>742</v>
      </c>
      <c r="B3906" s="189" t="s">
        <v>3760</v>
      </c>
      <c r="C3906" s="99">
        <f t="shared" si="266"/>
        <v>471580.43000000005</v>
      </c>
      <c r="D3906" s="103" t="str">
        <f>IF(ISNUMBER('Форма 1'!U3906),'Форма 1'!$H3906*VLOOKUP('Форма 1'!$F3906,'Придельники с 2022'!$B$4:$X$28,'Форма 1'!U$8),"")</f>
        <v/>
      </c>
      <c r="E3906" s="103" t="str">
        <f>IF(ISNUMBER('Форма 1'!V3906),'Форма 1'!$H3906*VLOOKUP('Форма 1'!$F3906,'Придельники с 2022'!$B$4:$X$28,'Форма 1'!V$8),"")</f>
        <v/>
      </c>
      <c r="F3906" s="103" t="str">
        <f>IF(ISNUMBER('Форма 1'!W3906),'Форма 1'!$H3906*VLOOKUP('Форма 1'!$F3906,'Придельники с 2022'!$B$4:$X$28,'Форма 1'!W$8),"")</f>
        <v/>
      </c>
      <c r="G3906" s="103" t="str">
        <f>IF(ISNUMBER('Форма 1'!X3906),'Форма 1'!$H3906*VLOOKUP('Форма 1'!$F3906,'Придельники с 2022'!$B$4:$X$28,'Форма 1'!X$8),"")</f>
        <v/>
      </c>
      <c r="H3906" s="103" t="str">
        <f>IF(ISNUMBER('Форма 1'!Y3906),'Форма 1'!$H3906*VLOOKUP('Форма 1'!$F3906,'Придельники с 2022'!$B$4:$X$28,'Форма 1'!Y$8),"")</f>
        <v/>
      </c>
      <c r="I3906" s="103" t="str">
        <f>IF(ISNUMBER('Форма 1'!Z3906),'Форма 1'!$H3906*VLOOKUP('Форма 1'!$F3906,'Придельники с 2022'!$B$4:$X$28,'Форма 1'!Z$8),"")</f>
        <v/>
      </c>
      <c r="J3906" s="103" t="str">
        <f>IF(ISNUMBER('Форма 1'!AA3906),'Форма 1'!$H3906*VLOOKUP('Форма 1'!$F3906,'Придельники с 2022'!$B$4:$X$28,'Форма 1'!AA$8),"")</f>
        <v/>
      </c>
      <c r="K3906" s="92"/>
      <c r="L3906" s="88"/>
      <c r="M3906" s="103" t="str">
        <f>IF(ISNUMBER('Форма 1'!AD3906),'Форма 1'!$H3906*VLOOKUP('Форма 1'!$F3906,'Придельники с 2022'!$B$4:$X$28,'Форма 1'!AD$8),"")</f>
        <v/>
      </c>
      <c r="N3906" s="103" t="str">
        <f>IF(ISBLANK('Форма 1'!$AE3906),"",IF('Форма 1'!$AE3906=1,'Форма 1'!$H3906*VLOOKUP('Форма 1'!$F3906,'Придельники с 2022'!$B$4:$X$28,'Форма 1'!$AE$8,0),IF('Форма 1'!$AE3906=2,'Форма 1'!$H3906*VLOOKUP('Форма 1'!$F3906,'Придельники с 2022'!$B$4:$X$28,13,0),IF('Форма 1'!$AE3906=3,'Форма 1'!$H3906*VLOOKUP('Форма 1'!$F3906,'Придельники с 2022'!$B$4:$X$28,12,0)))))</f>
        <v/>
      </c>
      <c r="O3906" s="103" t="str">
        <f>IF(ISNUMBER('Форма 1'!AF3906),'Форма 1'!$H3906*VLOOKUP('Форма 1'!$F3906,'Придельники с 2022'!$B$4:$X$28,'Форма 1'!AF$8),"")</f>
        <v/>
      </c>
      <c r="P3906" s="87">
        <v>471580.43000000005</v>
      </c>
      <c r="Q3906" s="103" t="str">
        <f>IF(ISNUMBER('Форма 1'!AH3906),'Форма 1'!$H3906*VLOOKUP('Форма 1'!$F3906,'Придельники с 2022'!$B$4:$X$28,'Форма 1'!AH$8),"")</f>
        <v/>
      </c>
      <c r="R3906" s="103" t="str">
        <f>IF(ISNUMBER('Форма 1'!AI3906),'Форма 1'!$H3906*VLOOKUP('Форма 1'!$F3906,'Придельники с 2022'!$B$4:$X$28,'Форма 1'!AI$8),"")</f>
        <v/>
      </c>
      <c r="S3906" s="103" t="str">
        <f>IF(ISNUMBER('Форма 1'!AJ3906),'Форма 1'!$H3906*VLOOKUP('Форма 1'!$F3906,'Придельники с 2022'!$B$4:$X$28,'Форма 1'!AJ$8),"")</f>
        <v/>
      </c>
      <c r="T3906" s="87"/>
    </row>
    <row r="3907" spans="1:20">
      <c r="A3907" s="188">
        <f t="shared" si="267"/>
        <v>743</v>
      </c>
      <c r="B3907" s="189" t="s">
        <v>3761</v>
      </c>
      <c r="C3907" s="99">
        <f t="shared" si="266"/>
        <v>15334935.952000001</v>
      </c>
      <c r="D3907" s="103" t="str">
        <f>IF(ISNUMBER('Форма 1'!U3907),'Форма 1'!$H3907*VLOOKUP('Форма 1'!$F3907,'Придельники с 2022'!$B$4:$X$28,'Форма 1'!U$8),"")</f>
        <v/>
      </c>
      <c r="E3907" s="103" t="str">
        <f>IF(ISNUMBER('Форма 1'!V3907),'Форма 1'!$H3907*VLOOKUP('Форма 1'!$F3907,'Придельники с 2022'!$B$4:$X$28,'Форма 1'!V$8),"")</f>
        <v/>
      </c>
      <c r="F3907" s="103" t="str">
        <f>IF(ISNUMBER('Форма 1'!W3907),'Форма 1'!$H3907*VLOOKUP('Форма 1'!$F3907,'Придельники с 2022'!$B$4:$X$28,'Форма 1'!W$8),"")</f>
        <v/>
      </c>
      <c r="G3907" s="103" t="str">
        <f>IF(ISNUMBER('Форма 1'!X3907),'Форма 1'!$H3907*VLOOKUP('Форма 1'!$F3907,'Придельники с 2022'!$B$4:$X$28,'Форма 1'!X$8),"")</f>
        <v/>
      </c>
      <c r="H3907" s="103" t="str">
        <f>IF(ISNUMBER('Форма 1'!Y3907),'Форма 1'!$H3907*VLOOKUP('Форма 1'!$F3907,'Придельники с 2022'!$B$4:$X$28,'Форма 1'!Y$8),"")</f>
        <v/>
      </c>
      <c r="I3907" s="103" t="str">
        <f>IF(ISNUMBER('Форма 1'!Z3907),'Форма 1'!$H3907*VLOOKUP('Форма 1'!$F3907,'Придельники с 2022'!$B$4:$X$28,'Форма 1'!Z$8),"")</f>
        <v/>
      </c>
      <c r="J3907" s="103" t="str">
        <f>IF(ISNUMBER('Форма 1'!AA3907),'Форма 1'!$H3907*VLOOKUP('Форма 1'!$F3907,'Придельники с 2022'!$B$4:$X$28,'Форма 1'!AA$8),"")</f>
        <v/>
      </c>
      <c r="K3907" s="90"/>
      <c r="L3907" s="87"/>
      <c r="M3907" s="103">
        <f>IF(ISNUMBER('Форма 1'!AD3907),'Форма 1'!$H3907*VLOOKUP('Форма 1'!$F3907,'Придельники с 2022'!$B$4:$X$28,'Форма 1'!AD$8),"")</f>
        <v>15334935.952000001</v>
      </c>
      <c r="N3907" s="103" t="str">
        <f>IF(ISBLANK('Форма 1'!$AE3907),"",IF('Форма 1'!$AE3907=1,'Форма 1'!$H3907*VLOOKUP('Форма 1'!$F3907,'Придельники с 2022'!$B$4:$X$28,'Форма 1'!$AE$8,0),IF('Форма 1'!$AE3907=2,'Форма 1'!$H3907*VLOOKUP('Форма 1'!$F3907,'Придельники с 2022'!$B$4:$X$28,13,0),IF('Форма 1'!$AE3907=3,'Форма 1'!$H3907*VLOOKUP('Форма 1'!$F3907,'Придельники с 2022'!$B$4:$X$28,12,0)))))</f>
        <v/>
      </c>
      <c r="O3907" s="103" t="str">
        <f>IF(ISNUMBER('Форма 1'!AF3907),'Форма 1'!$H3907*VLOOKUP('Форма 1'!$F3907,'Придельники с 2022'!$B$4:$X$28,'Форма 1'!AF$8),"")</f>
        <v/>
      </c>
      <c r="P3907" s="87"/>
      <c r="Q3907" s="103" t="str">
        <f>IF(ISNUMBER('Форма 1'!AH3907),'Форма 1'!$H3907*VLOOKUP('Форма 1'!$F3907,'Придельники с 2022'!$B$4:$X$28,'Форма 1'!AH$8),"")</f>
        <v/>
      </c>
      <c r="R3907" s="103" t="str">
        <f>IF(ISNUMBER('Форма 1'!AI3907),'Форма 1'!$H3907*VLOOKUP('Форма 1'!$F3907,'Придельники с 2022'!$B$4:$X$28,'Форма 1'!AI$8),"")</f>
        <v/>
      </c>
      <c r="S3907" s="103" t="str">
        <f>IF(ISNUMBER('Форма 1'!AJ3907),'Форма 1'!$H3907*VLOOKUP('Форма 1'!$F3907,'Придельники с 2022'!$B$4:$X$28,'Форма 1'!AJ$8),"")</f>
        <v/>
      </c>
      <c r="T3907" s="87"/>
    </row>
    <row r="3908" spans="1:20">
      <c r="A3908" s="188">
        <f t="shared" si="267"/>
        <v>744</v>
      </c>
      <c r="B3908" s="189" t="s">
        <v>3762</v>
      </c>
      <c r="C3908" s="99">
        <f t="shared" ref="C3908:C3971" si="268">SUM(D3908:J3908,L3908:T3908)</f>
        <v>1844000.5449999999</v>
      </c>
      <c r="D3908" s="103" t="str">
        <f>IF(ISNUMBER('Форма 1'!U3908),'Форма 1'!$H3908*VLOOKUP('Форма 1'!$F3908,'Придельники с 2022'!$B$4:$X$28,'Форма 1'!U$8),"")</f>
        <v/>
      </c>
      <c r="E3908" s="103" t="str">
        <f>IF(ISNUMBER('Форма 1'!V3908),'Форма 1'!$H3908*VLOOKUP('Форма 1'!$F3908,'Придельники с 2022'!$B$4:$X$28,'Форма 1'!V$8),"")</f>
        <v/>
      </c>
      <c r="F3908" s="103" t="str">
        <f>IF(ISNUMBER('Форма 1'!W3908),'Форма 1'!$H3908*VLOOKUP('Форма 1'!$F3908,'Придельники с 2022'!$B$4:$X$28,'Форма 1'!W$8),"")</f>
        <v/>
      </c>
      <c r="G3908" s="103" t="str">
        <f>IF(ISNUMBER('Форма 1'!X3908),'Форма 1'!$H3908*VLOOKUP('Форма 1'!$F3908,'Придельники с 2022'!$B$4:$X$28,'Форма 1'!X$8),"")</f>
        <v/>
      </c>
      <c r="H3908" s="103" t="str">
        <f>IF(ISNUMBER('Форма 1'!Y3908),'Форма 1'!$H3908*VLOOKUP('Форма 1'!$F3908,'Придельники с 2022'!$B$4:$X$28,'Форма 1'!Y$8),"")</f>
        <v/>
      </c>
      <c r="I3908" s="103" t="str">
        <f>IF(ISNUMBER('Форма 1'!Z3908),'Форма 1'!$H3908*VLOOKUP('Форма 1'!$F3908,'Придельники с 2022'!$B$4:$X$28,'Форма 1'!Z$8),"")</f>
        <v/>
      </c>
      <c r="J3908" s="103" t="str">
        <f>IF(ISNUMBER('Форма 1'!AA3908),'Форма 1'!$H3908*VLOOKUP('Форма 1'!$F3908,'Придельники с 2022'!$B$4:$X$28,'Форма 1'!AA$8),"")</f>
        <v/>
      </c>
      <c r="K3908" s="90"/>
      <c r="L3908" s="87"/>
      <c r="M3908" s="103" t="str">
        <f>IF(ISNUMBER('Форма 1'!AD3908),'Форма 1'!$H3908*VLOOKUP('Форма 1'!$F3908,'Придельники с 2022'!$B$4:$X$28,'Форма 1'!AD$8),"")</f>
        <v/>
      </c>
      <c r="N3908" s="103" t="str">
        <f>IF(ISBLANK('Форма 1'!$AE3908),"",IF('Форма 1'!$AE3908=1,'Форма 1'!$H3908*VLOOKUP('Форма 1'!$F3908,'Придельники с 2022'!$B$4:$X$28,'Форма 1'!$AE$8,0),IF('Форма 1'!$AE3908=2,'Форма 1'!$H3908*VLOOKUP('Форма 1'!$F3908,'Придельники с 2022'!$B$4:$X$28,13,0),IF('Форма 1'!$AE3908=3,'Форма 1'!$H3908*VLOOKUP('Форма 1'!$F3908,'Придельники с 2022'!$B$4:$X$28,12,0)))))</f>
        <v/>
      </c>
      <c r="O3908" s="103">
        <f>IF(ISNUMBER('Форма 1'!AF3908),'Форма 1'!$H3908*VLOOKUP('Форма 1'!$F3908,'Придельники с 2022'!$B$4:$X$28,'Форма 1'!AF$8),"")</f>
        <v>1844000.5449999999</v>
      </c>
      <c r="P3908" s="87"/>
      <c r="Q3908" s="103" t="str">
        <f>IF(ISNUMBER('Форма 1'!AH3908),'Форма 1'!$H3908*VLOOKUP('Форма 1'!$F3908,'Придельники с 2022'!$B$4:$X$28,'Форма 1'!AH$8),"")</f>
        <v/>
      </c>
      <c r="R3908" s="103" t="str">
        <f>IF(ISNUMBER('Форма 1'!AI3908),'Форма 1'!$H3908*VLOOKUP('Форма 1'!$F3908,'Придельники с 2022'!$B$4:$X$28,'Форма 1'!AI$8),"")</f>
        <v/>
      </c>
      <c r="S3908" s="103" t="str">
        <f>IF(ISNUMBER('Форма 1'!AJ3908),'Форма 1'!$H3908*VLOOKUP('Форма 1'!$F3908,'Придельники с 2022'!$B$4:$X$28,'Форма 1'!AJ$8),"")</f>
        <v/>
      </c>
      <c r="T3908" s="87"/>
    </row>
    <row r="3909" spans="1:20">
      <c r="A3909" s="188">
        <f t="shared" si="267"/>
        <v>745</v>
      </c>
      <c r="B3909" s="189" t="s">
        <v>3763</v>
      </c>
      <c r="C3909" s="99">
        <f t="shared" si="268"/>
        <v>9811819.0240000002</v>
      </c>
      <c r="D3909" s="103" t="str">
        <f>IF(ISNUMBER('Форма 1'!U3909),'Форма 1'!$H3909*VLOOKUP('Форма 1'!$F3909,'Придельники с 2022'!$B$4:$X$28,'Форма 1'!U$8),"")</f>
        <v/>
      </c>
      <c r="E3909" s="103" t="str">
        <f>IF(ISNUMBER('Форма 1'!V3909),'Форма 1'!$H3909*VLOOKUP('Форма 1'!$F3909,'Придельники с 2022'!$B$4:$X$28,'Форма 1'!V$8),"")</f>
        <v/>
      </c>
      <c r="F3909" s="103" t="str">
        <f>IF(ISNUMBER('Форма 1'!W3909),'Форма 1'!$H3909*VLOOKUP('Форма 1'!$F3909,'Придельники с 2022'!$B$4:$X$28,'Форма 1'!W$8),"")</f>
        <v/>
      </c>
      <c r="G3909" s="103" t="str">
        <f>IF(ISNUMBER('Форма 1'!X3909),'Форма 1'!$H3909*VLOOKUP('Форма 1'!$F3909,'Придельники с 2022'!$B$4:$X$28,'Форма 1'!X$8),"")</f>
        <v/>
      </c>
      <c r="H3909" s="103" t="str">
        <f>IF(ISNUMBER('Форма 1'!Y3909),'Форма 1'!$H3909*VLOOKUP('Форма 1'!$F3909,'Придельники с 2022'!$B$4:$X$28,'Форма 1'!Y$8),"")</f>
        <v/>
      </c>
      <c r="I3909" s="103" t="str">
        <f>IF(ISNUMBER('Форма 1'!Z3909),'Форма 1'!$H3909*VLOOKUP('Форма 1'!$F3909,'Придельники с 2022'!$B$4:$X$28,'Форма 1'!Z$8),"")</f>
        <v/>
      </c>
      <c r="J3909" s="103" t="str">
        <f>IF(ISNUMBER('Форма 1'!AA3909),'Форма 1'!$H3909*VLOOKUP('Форма 1'!$F3909,'Придельники с 2022'!$B$4:$X$28,'Форма 1'!AA$8),"")</f>
        <v/>
      </c>
      <c r="K3909" s="90"/>
      <c r="L3909" s="87"/>
      <c r="M3909" s="103">
        <f>IF(ISNUMBER('Форма 1'!AD3909),'Форма 1'!$H3909*VLOOKUP('Форма 1'!$F3909,'Придельники с 2022'!$B$4:$X$28,'Форма 1'!AD$8),"")</f>
        <v>9811819.0240000002</v>
      </c>
      <c r="N3909" s="103" t="str">
        <f>IF(ISBLANK('Форма 1'!$AE3909),"",IF('Форма 1'!$AE3909=1,'Форма 1'!$H3909*VLOOKUP('Форма 1'!$F3909,'Придельники с 2022'!$B$4:$X$28,'Форма 1'!$AE$8,0),IF('Форма 1'!$AE3909=2,'Форма 1'!$H3909*VLOOKUP('Форма 1'!$F3909,'Придельники с 2022'!$B$4:$X$28,13,0),IF('Форма 1'!$AE3909=3,'Форма 1'!$H3909*VLOOKUP('Форма 1'!$F3909,'Придельники с 2022'!$B$4:$X$28,12,0)))))</f>
        <v/>
      </c>
      <c r="O3909" s="103" t="str">
        <f>IF(ISNUMBER('Форма 1'!AF3909),'Форма 1'!$H3909*VLOOKUP('Форма 1'!$F3909,'Придельники с 2022'!$B$4:$X$28,'Форма 1'!AF$8),"")</f>
        <v/>
      </c>
      <c r="P3909" s="87"/>
      <c r="Q3909" s="103" t="str">
        <f>IF(ISNUMBER('Форма 1'!AH3909),'Форма 1'!$H3909*VLOOKUP('Форма 1'!$F3909,'Придельники с 2022'!$B$4:$X$28,'Форма 1'!AH$8),"")</f>
        <v/>
      </c>
      <c r="R3909" s="103" t="str">
        <f>IF(ISNUMBER('Форма 1'!AI3909),'Форма 1'!$H3909*VLOOKUP('Форма 1'!$F3909,'Придельники с 2022'!$B$4:$X$28,'Форма 1'!AI$8),"")</f>
        <v/>
      </c>
      <c r="S3909" s="103" t="str">
        <f>IF(ISNUMBER('Форма 1'!AJ3909),'Форма 1'!$H3909*VLOOKUP('Форма 1'!$F3909,'Придельники с 2022'!$B$4:$X$28,'Форма 1'!AJ$8),"")</f>
        <v/>
      </c>
      <c r="T3909" s="87"/>
    </row>
    <row r="3910" spans="1:20">
      <c r="A3910" s="188">
        <f t="shared" si="267"/>
        <v>746</v>
      </c>
      <c r="B3910" s="189" t="s">
        <v>3764</v>
      </c>
      <c r="C3910" s="99">
        <f t="shared" si="268"/>
        <v>471580.43000000005</v>
      </c>
      <c r="D3910" s="103" t="str">
        <f>IF(ISNUMBER('Форма 1'!U3910),'Форма 1'!$H3910*VLOOKUP('Форма 1'!$F3910,'Придельники с 2022'!$B$4:$X$28,'Форма 1'!U$8),"")</f>
        <v/>
      </c>
      <c r="E3910" s="103" t="str">
        <f>IF(ISNUMBER('Форма 1'!V3910),'Форма 1'!$H3910*VLOOKUP('Форма 1'!$F3910,'Придельники с 2022'!$B$4:$X$28,'Форма 1'!V$8),"")</f>
        <v/>
      </c>
      <c r="F3910" s="103" t="str">
        <f>IF(ISNUMBER('Форма 1'!W3910),'Форма 1'!$H3910*VLOOKUP('Форма 1'!$F3910,'Придельники с 2022'!$B$4:$X$28,'Форма 1'!W$8),"")</f>
        <v/>
      </c>
      <c r="G3910" s="103" t="str">
        <f>IF(ISNUMBER('Форма 1'!X3910),'Форма 1'!$H3910*VLOOKUP('Форма 1'!$F3910,'Придельники с 2022'!$B$4:$X$28,'Форма 1'!X$8),"")</f>
        <v/>
      </c>
      <c r="H3910" s="103" t="str">
        <f>IF(ISNUMBER('Форма 1'!Y3910),'Форма 1'!$H3910*VLOOKUP('Форма 1'!$F3910,'Придельники с 2022'!$B$4:$X$28,'Форма 1'!Y$8),"")</f>
        <v/>
      </c>
      <c r="I3910" s="103" t="str">
        <f>IF(ISNUMBER('Форма 1'!Z3910),'Форма 1'!$H3910*VLOOKUP('Форма 1'!$F3910,'Придельники с 2022'!$B$4:$X$28,'Форма 1'!Z$8),"")</f>
        <v/>
      </c>
      <c r="J3910" s="103" t="str">
        <f>IF(ISNUMBER('Форма 1'!AA3910),'Форма 1'!$H3910*VLOOKUP('Форма 1'!$F3910,'Придельники с 2022'!$B$4:$X$28,'Форма 1'!AA$8),"")</f>
        <v/>
      </c>
      <c r="K3910" s="92"/>
      <c r="L3910" s="88"/>
      <c r="M3910" s="103" t="str">
        <f>IF(ISNUMBER('Форма 1'!AD3910),'Форма 1'!$H3910*VLOOKUP('Форма 1'!$F3910,'Придельники с 2022'!$B$4:$X$28,'Форма 1'!AD$8),"")</f>
        <v/>
      </c>
      <c r="N3910" s="103" t="str">
        <f>IF(ISBLANK('Форма 1'!$AE3910),"",IF('Форма 1'!$AE3910=1,'Форма 1'!$H3910*VLOOKUP('Форма 1'!$F3910,'Придельники с 2022'!$B$4:$X$28,'Форма 1'!$AE$8,0),IF('Форма 1'!$AE3910=2,'Форма 1'!$H3910*VLOOKUP('Форма 1'!$F3910,'Придельники с 2022'!$B$4:$X$28,13,0),IF('Форма 1'!$AE3910=3,'Форма 1'!$H3910*VLOOKUP('Форма 1'!$F3910,'Придельники с 2022'!$B$4:$X$28,12,0)))))</f>
        <v/>
      </c>
      <c r="O3910" s="103" t="str">
        <f>IF(ISNUMBER('Форма 1'!AF3910),'Форма 1'!$H3910*VLOOKUP('Форма 1'!$F3910,'Придельники с 2022'!$B$4:$X$28,'Форма 1'!AF$8),"")</f>
        <v/>
      </c>
      <c r="P3910" s="87">
        <v>471580.43000000005</v>
      </c>
      <c r="Q3910" s="103" t="str">
        <f>IF(ISNUMBER('Форма 1'!AH3910),'Форма 1'!$H3910*VLOOKUP('Форма 1'!$F3910,'Придельники с 2022'!$B$4:$X$28,'Форма 1'!AH$8),"")</f>
        <v/>
      </c>
      <c r="R3910" s="103" t="str">
        <f>IF(ISNUMBER('Форма 1'!AI3910),'Форма 1'!$H3910*VLOOKUP('Форма 1'!$F3910,'Придельники с 2022'!$B$4:$X$28,'Форма 1'!AI$8),"")</f>
        <v/>
      </c>
      <c r="S3910" s="103" t="str">
        <f>IF(ISNUMBER('Форма 1'!AJ3910),'Форма 1'!$H3910*VLOOKUP('Форма 1'!$F3910,'Придельники с 2022'!$B$4:$X$28,'Форма 1'!AJ$8),"")</f>
        <v/>
      </c>
      <c r="T3910" s="87"/>
    </row>
    <row r="3911" spans="1:20">
      <c r="A3911" s="188">
        <f t="shared" si="267"/>
        <v>747</v>
      </c>
      <c r="B3911" s="189" t="s">
        <v>3765</v>
      </c>
      <c r="C3911" s="99">
        <f t="shared" si="268"/>
        <v>8145966.9759999998</v>
      </c>
      <c r="D3911" s="103" t="str">
        <f>IF(ISNUMBER('Форма 1'!U3911),'Форма 1'!$H3911*VLOOKUP('Форма 1'!$F3911,'Придельники с 2022'!$B$4:$X$28,'Форма 1'!U$8),"")</f>
        <v/>
      </c>
      <c r="E3911" s="103" t="str">
        <f>IF(ISNUMBER('Форма 1'!V3911),'Форма 1'!$H3911*VLOOKUP('Форма 1'!$F3911,'Придельники с 2022'!$B$4:$X$28,'Форма 1'!V$8),"")</f>
        <v/>
      </c>
      <c r="F3911" s="103" t="str">
        <f>IF(ISNUMBER('Форма 1'!W3911),'Форма 1'!$H3911*VLOOKUP('Форма 1'!$F3911,'Придельники с 2022'!$B$4:$X$28,'Форма 1'!W$8),"")</f>
        <v/>
      </c>
      <c r="G3911" s="103" t="str">
        <f>IF(ISNUMBER('Форма 1'!X3911),'Форма 1'!$H3911*VLOOKUP('Форма 1'!$F3911,'Придельники с 2022'!$B$4:$X$28,'Форма 1'!X$8),"")</f>
        <v/>
      </c>
      <c r="H3911" s="103" t="str">
        <f>IF(ISNUMBER('Форма 1'!Y3911),'Форма 1'!$H3911*VLOOKUP('Форма 1'!$F3911,'Придельники с 2022'!$B$4:$X$28,'Форма 1'!Y$8),"")</f>
        <v/>
      </c>
      <c r="I3911" s="103" t="str">
        <f>IF(ISNUMBER('Форма 1'!Z3911),'Форма 1'!$H3911*VLOOKUP('Форма 1'!$F3911,'Придельники с 2022'!$B$4:$X$28,'Форма 1'!Z$8),"")</f>
        <v/>
      </c>
      <c r="J3911" s="103" t="str">
        <f>IF(ISNUMBER('Форма 1'!AA3911),'Форма 1'!$H3911*VLOOKUP('Форма 1'!$F3911,'Придельники с 2022'!$B$4:$X$28,'Форма 1'!AA$8),"")</f>
        <v/>
      </c>
      <c r="K3911" s="90"/>
      <c r="L3911" s="87"/>
      <c r="M3911" s="103">
        <f>IF(ISNUMBER('Форма 1'!AD3911),'Форма 1'!$H3911*VLOOKUP('Форма 1'!$F3911,'Придельники с 2022'!$B$4:$X$28,'Форма 1'!AD$8),"")</f>
        <v>8145966.9759999998</v>
      </c>
      <c r="N3911" s="103" t="str">
        <f>IF(ISBLANK('Форма 1'!$AE3911),"",IF('Форма 1'!$AE3911=1,'Форма 1'!$H3911*VLOOKUP('Форма 1'!$F3911,'Придельники с 2022'!$B$4:$X$28,'Форма 1'!$AE$8,0),IF('Форма 1'!$AE3911=2,'Форма 1'!$H3911*VLOOKUP('Форма 1'!$F3911,'Придельники с 2022'!$B$4:$X$28,13,0),IF('Форма 1'!$AE3911=3,'Форма 1'!$H3911*VLOOKUP('Форма 1'!$F3911,'Придельники с 2022'!$B$4:$X$28,12,0)))))</f>
        <v/>
      </c>
      <c r="O3911" s="103" t="str">
        <f>IF(ISNUMBER('Форма 1'!AF3911),'Форма 1'!$H3911*VLOOKUP('Форма 1'!$F3911,'Придельники с 2022'!$B$4:$X$28,'Форма 1'!AF$8),"")</f>
        <v/>
      </c>
      <c r="P3911" s="87"/>
      <c r="Q3911" s="103" t="str">
        <f>IF(ISNUMBER('Форма 1'!AH3911),'Форма 1'!$H3911*VLOOKUP('Форма 1'!$F3911,'Придельники с 2022'!$B$4:$X$28,'Форма 1'!AH$8),"")</f>
        <v/>
      </c>
      <c r="R3911" s="103" t="str">
        <f>IF(ISNUMBER('Форма 1'!AI3911),'Форма 1'!$H3911*VLOOKUP('Форма 1'!$F3911,'Придельники с 2022'!$B$4:$X$28,'Форма 1'!AI$8),"")</f>
        <v/>
      </c>
      <c r="S3911" s="103" t="str">
        <f>IF(ISNUMBER('Форма 1'!AJ3911),'Форма 1'!$H3911*VLOOKUP('Форма 1'!$F3911,'Придельники с 2022'!$B$4:$X$28,'Форма 1'!AJ$8),"")</f>
        <v/>
      </c>
      <c r="T3911" s="87"/>
    </row>
    <row r="3912" spans="1:20">
      <c r="A3912" s="188">
        <f t="shared" si="267"/>
        <v>748</v>
      </c>
      <c r="B3912" s="189" t="s">
        <v>3766</v>
      </c>
      <c r="C3912" s="99">
        <f t="shared" si="268"/>
        <v>9734358.4800000004</v>
      </c>
      <c r="D3912" s="103" t="str">
        <f>IF(ISNUMBER('Форма 1'!U3912),'Форма 1'!$H3912*VLOOKUP('Форма 1'!$F3912,'Придельники с 2022'!$B$4:$X$28,'Форма 1'!U$8),"")</f>
        <v/>
      </c>
      <c r="E3912" s="103" t="str">
        <f>IF(ISNUMBER('Форма 1'!V3912),'Форма 1'!$H3912*VLOOKUP('Форма 1'!$F3912,'Придельники с 2022'!$B$4:$X$28,'Форма 1'!V$8),"")</f>
        <v/>
      </c>
      <c r="F3912" s="103" t="str">
        <f>IF(ISNUMBER('Форма 1'!W3912),'Форма 1'!$H3912*VLOOKUP('Форма 1'!$F3912,'Придельники с 2022'!$B$4:$X$28,'Форма 1'!W$8),"")</f>
        <v/>
      </c>
      <c r="G3912" s="103" t="str">
        <f>IF(ISNUMBER('Форма 1'!X3912),'Форма 1'!$H3912*VLOOKUP('Форма 1'!$F3912,'Придельники с 2022'!$B$4:$X$28,'Форма 1'!X$8),"")</f>
        <v/>
      </c>
      <c r="H3912" s="103" t="str">
        <f>IF(ISNUMBER('Форма 1'!Y3912),'Форма 1'!$H3912*VLOOKUP('Форма 1'!$F3912,'Придельники с 2022'!$B$4:$X$28,'Форма 1'!Y$8),"")</f>
        <v/>
      </c>
      <c r="I3912" s="103" t="str">
        <f>IF(ISNUMBER('Форма 1'!Z3912),'Форма 1'!$H3912*VLOOKUP('Форма 1'!$F3912,'Придельники с 2022'!$B$4:$X$28,'Форма 1'!Z$8),"")</f>
        <v/>
      </c>
      <c r="J3912" s="103" t="str">
        <f>IF(ISNUMBER('Форма 1'!AA3912),'Форма 1'!$H3912*VLOOKUP('Форма 1'!$F3912,'Придельники с 2022'!$B$4:$X$28,'Форма 1'!AA$8),"")</f>
        <v/>
      </c>
      <c r="K3912" s="90"/>
      <c r="L3912" s="87"/>
      <c r="M3912" s="103">
        <f>IF(ISNUMBER('Форма 1'!AD3912),'Форма 1'!$H3912*VLOOKUP('Форма 1'!$F3912,'Придельники с 2022'!$B$4:$X$28,'Форма 1'!AD$8),"")</f>
        <v>9734358.4800000004</v>
      </c>
      <c r="N3912" s="103" t="str">
        <f>IF(ISBLANK('Форма 1'!$AE3912),"",IF('Форма 1'!$AE3912=1,'Форма 1'!$H3912*VLOOKUP('Форма 1'!$F3912,'Придельники с 2022'!$B$4:$X$28,'Форма 1'!$AE$8,0),IF('Форма 1'!$AE3912=2,'Форма 1'!$H3912*VLOOKUP('Форма 1'!$F3912,'Придельники с 2022'!$B$4:$X$28,13,0),IF('Форма 1'!$AE3912=3,'Форма 1'!$H3912*VLOOKUP('Форма 1'!$F3912,'Придельники с 2022'!$B$4:$X$28,12,0)))))</f>
        <v/>
      </c>
      <c r="O3912" s="103" t="str">
        <f>IF(ISNUMBER('Форма 1'!AF3912),'Форма 1'!$H3912*VLOOKUP('Форма 1'!$F3912,'Придельники с 2022'!$B$4:$X$28,'Форма 1'!AF$8),"")</f>
        <v/>
      </c>
      <c r="P3912" s="87"/>
      <c r="Q3912" s="103" t="str">
        <f>IF(ISNUMBER('Форма 1'!AH3912),'Форма 1'!$H3912*VLOOKUP('Форма 1'!$F3912,'Придельники с 2022'!$B$4:$X$28,'Форма 1'!AH$8),"")</f>
        <v/>
      </c>
      <c r="R3912" s="103" t="str">
        <f>IF(ISNUMBER('Форма 1'!AI3912),'Форма 1'!$H3912*VLOOKUP('Форма 1'!$F3912,'Придельники с 2022'!$B$4:$X$28,'Форма 1'!AI$8),"")</f>
        <v/>
      </c>
      <c r="S3912" s="103" t="str">
        <f>IF(ISNUMBER('Форма 1'!AJ3912),'Форма 1'!$H3912*VLOOKUP('Форма 1'!$F3912,'Придельники с 2022'!$B$4:$X$28,'Форма 1'!AJ$8),"")</f>
        <v/>
      </c>
      <c r="T3912" s="87"/>
    </row>
    <row r="3913" spans="1:20">
      <c r="A3913" s="188">
        <f t="shared" si="267"/>
        <v>749</v>
      </c>
      <c r="B3913" s="189" t="s">
        <v>3767</v>
      </c>
      <c r="C3913" s="99">
        <f t="shared" si="268"/>
        <v>398164.77</v>
      </c>
      <c r="D3913" s="103" t="str">
        <f>IF(ISNUMBER('Форма 1'!U3913),'Форма 1'!$H3913*VLOOKUP('Форма 1'!$F3913,'Придельники с 2022'!$B$4:$X$28,'Форма 1'!U$8),"")</f>
        <v/>
      </c>
      <c r="E3913" s="103" t="str">
        <f>IF(ISNUMBER('Форма 1'!V3913),'Форма 1'!$H3913*VLOOKUP('Форма 1'!$F3913,'Придельники с 2022'!$B$4:$X$28,'Форма 1'!V$8),"")</f>
        <v/>
      </c>
      <c r="F3913" s="103" t="str">
        <f>IF(ISNUMBER('Форма 1'!W3913),'Форма 1'!$H3913*VLOOKUP('Форма 1'!$F3913,'Придельники с 2022'!$B$4:$X$28,'Форма 1'!W$8),"")</f>
        <v/>
      </c>
      <c r="G3913" s="103" t="str">
        <f>IF(ISNUMBER('Форма 1'!X3913),'Форма 1'!$H3913*VLOOKUP('Форма 1'!$F3913,'Придельники с 2022'!$B$4:$X$28,'Форма 1'!X$8),"")</f>
        <v/>
      </c>
      <c r="H3913" s="103" t="str">
        <f>IF(ISNUMBER('Форма 1'!Y3913),'Форма 1'!$H3913*VLOOKUP('Форма 1'!$F3913,'Придельники с 2022'!$B$4:$X$28,'Форма 1'!Y$8),"")</f>
        <v/>
      </c>
      <c r="I3913" s="103" t="str">
        <f>IF(ISNUMBER('Форма 1'!Z3913),'Форма 1'!$H3913*VLOOKUP('Форма 1'!$F3913,'Придельники с 2022'!$B$4:$X$28,'Форма 1'!Z$8),"")</f>
        <v/>
      </c>
      <c r="J3913" s="103" t="str">
        <f>IF(ISNUMBER('Форма 1'!AA3913),'Форма 1'!$H3913*VLOOKUP('Форма 1'!$F3913,'Придельники с 2022'!$B$4:$X$28,'Форма 1'!AA$8),"")</f>
        <v/>
      </c>
      <c r="K3913" s="92"/>
      <c r="L3913" s="88"/>
      <c r="M3913" s="103" t="str">
        <f>IF(ISNUMBER('Форма 1'!AD3913),'Форма 1'!$H3913*VLOOKUP('Форма 1'!$F3913,'Придельники с 2022'!$B$4:$X$28,'Форма 1'!AD$8),"")</f>
        <v/>
      </c>
      <c r="N3913" s="103" t="str">
        <f>IF(ISBLANK('Форма 1'!$AE3913),"",IF('Форма 1'!$AE3913=1,'Форма 1'!$H3913*VLOOKUP('Форма 1'!$F3913,'Придельники с 2022'!$B$4:$X$28,'Форма 1'!$AE$8,0),IF('Форма 1'!$AE3913=2,'Форма 1'!$H3913*VLOOKUP('Форма 1'!$F3913,'Придельники с 2022'!$B$4:$X$28,13,0),IF('Форма 1'!$AE3913=3,'Форма 1'!$H3913*VLOOKUP('Форма 1'!$F3913,'Придельники с 2022'!$B$4:$X$28,12,0)))))</f>
        <v/>
      </c>
      <c r="O3913" s="103" t="str">
        <f>IF(ISNUMBER('Форма 1'!AF3913),'Форма 1'!$H3913*VLOOKUP('Форма 1'!$F3913,'Придельники с 2022'!$B$4:$X$28,'Форма 1'!AF$8),"")</f>
        <v/>
      </c>
      <c r="P3913" s="103">
        <v>398164.77</v>
      </c>
      <c r="Q3913" s="103" t="str">
        <f>IF(ISNUMBER('Форма 1'!AH3913),'Форма 1'!$H3913*VLOOKUP('Форма 1'!$F3913,'Придельники с 2022'!$B$4:$X$28,'Форма 1'!AH$8),"")</f>
        <v/>
      </c>
      <c r="R3913" s="103" t="str">
        <f>IF(ISNUMBER('Форма 1'!AI3913),'Форма 1'!$H3913*VLOOKUP('Форма 1'!$F3913,'Придельники с 2022'!$B$4:$X$28,'Форма 1'!AI$8),"")</f>
        <v/>
      </c>
      <c r="S3913" s="103" t="str">
        <f>IF(ISNUMBER('Форма 1'!AJ3913),'Форма 1'!$H3913*VLOOKUP('Форма 1'!$F3913,'Придельники с 2022'!$B$4:$X$28,'Форма 1'!AJ$8),"")</f>
        <v/>
      </c>
      <c r="T3913" s="87"/>
    </row>
    <row r="3914" spans="1:20">
      <c r="A3914" s="188">
        <f t="shared" si="267"/>
        <v>750</v>
      </c>
      <c r="B3914" s="189" t="s">
        <v>3768</v>
      </c>
      <c r="C3914" s="99">
        <f t="shared" si="268"/>
        <v>471580.43000000005</v>
      </c>
      <c r="D3914" s="103" t="str">
        <f>IF(ISNUMBER('Форма 1'!U3914),'Форма 1'!$H3914*VLOOKUP('Форма 1'!$F3914,'Придельники с 2022'!$B$4:$X$28,'Форма 1'!U$8),"")</f>
        <v/>
      </c>
      <c r="E3914" s="103" t="str">
        <f>IF(ISNUMBER('Форма 1'!V3914),'Форма 1'!$H3914*VLOOKUP('Форма 1'!$F3914,'Придельники с 2022'!$B$4:$X$28,'Форма 1'!V$8),"")</f>
        <v/>
      </c>
      <c r="F3914" s="103" t="str">
        <f>IF(ISNUMBER('Форма 1'!W3914),'Форма 1'!$H3914*VLOOKUP('Форма 1'!$F3914,'Придельники с 2022'!$B$4:$X$28,'Форма 1'!W$8),"")</f>
        <v/>
      </c>
      <c r="G3914" s="103" t="str">
        <f>IF(ISNUMBER('Форма 1'!X3914),'Форма 1'!$H3914*VLOOKUP('Форма 1'!$F3914,'Придельники с 2022'!$B$4:$X$28,'Форма 1'!X$8),"")</f>
        <v/>
      </c>
      <c r="H3914" s="103" t="str">
        <f>IF(ISNUMBER('Форма 1'!Y3914),'Форма 1'!$H3914*VLOOKUP('Форма 1'!$F3914,'Придельники с 2022'!$B$4:$X$28,'Форма 1'!Y$8),"")</f>
        <v/>
      </c>
      <c r="I3914" s="103" t="str">
        <f>IF(ISNUMBER('Форма 1'!Z3914),'Форма 1'!$H3914*VLOOKUP('Форма 1'!$F3914,'Придельники с 2022'!$B$4:$X$28,'Форма 1'!Z$8),"")</f>
        <v/>
      </c>
      <c r="J3914" s="103" t="str">
        <f>IF(ISNUMBER('Форма 1'!AA3914),'Форма 1'!$H3914*VLOOKUP('Форма 1'!$F3914,'Придельники с 2022'!$B$4:$X$28,'Форма 1'!AA$8),"")</f>
        <v/>
      </c>
      <c r="K3914" s="92"/>
      <c r="L3914" s="88"/>
      <c r="M3914" s="103" t="str">
        <f>IF(ISNUMBER('Форма 1'!AD3914),'Форма 1'!$H3914*VLOOKUP('Форма 1'!$F3914,'Придельники с 2022'!$B$4:$X$28,'Форма 1'!AD$8),"")</f>
        <v/>
      </c>
      <c r="N3914" s="103" t="str">
        <f>IF(ISBLANK('Форма 1'!$AE3914),"",IF('Форма 1'!$AE3914=1,'Форма 1'!$H3914*VLOOKUP('Форма 1'!$F3914,'Придельники с 2022'!$B$4:$X$28,'Форма 1'!$AE$8,0),IF('Форма 1'!$AE3914=2,'Форма 1'!$H3914*VLOOKUP('Форма 1'!$F3914,'Придельники с 2022'!$B$4:$X$28,13,0),IF('Форма 1'!$AE3914=3,'Форма 1'!$H3914*VLOOKUP('Форма 1'!$F3914,'Придельники с 2022'!$B$4:$X$28,12,0)))))</f>
        <v/>
      </c>
      <c r="O3914" s="103" t="str">
        <f>IF(ISNUMBER('Форма 1'!AF3914),'Форма 1'!$H3914*VLOOKUP('Форма 1'!$F3914,'Придельники с 2022'!$B$4:$X$28,'Форма 1'!AF$8),"")</f>
        <v/>
      </c>
      <c r="P3914" s="87">
        <v>471580.43000000005</v>
      </c>
      <c r="Q3914" s="103" t="str">
        <f>IF(ISNUMBER('Форма 1'!AH3914),'Форма 1'!$H3914*VLOOKUP('Форма 1'!$F3914,'Придельники с 2022'!$B$4:$X$28,'Форма 1'!AH$8),"")</f>
        <v/>
      </c>
      <c r="R3914" s="103" t="str">
        <f>IF(ISNUMBER('Форма 1'!AI3914),'Форма 1'!$H3914*VLOOKUP('Форма 1'!$F3914,'Придельники с 2022'!$B$4:$X$28,'Форма 1'!AI$8),"")</f>
        <v/>
      </c>
      <c r="S3914" s="103" t="str">
        <f>IF(ISNUMBER('Форма 1'!AJ3914),'Форма 1'!$H3914*VLOOKUP('Форма 1'!$F3914,'Придельники с 2022'!$B$4:$X$28,'Форма 1'!AJ$8),"")</f>
        <v/>
      </c>
      <c r="T3914" s="87"/>
    </row>
    <row r="3915" spans="1:20">
      <c r="A3915" s="188">
        <f t="shared" si="267"/>
        <v>751</v>
      </c>
      <c r="B3915" s="112" t="s">
        <v>741</v>
      </c>
      <c r="C3915" s="99">
        <f t="shared" si="268"/>
        <v>23303898.162999995</v>
      </c>
      <c r="D3915" s="103" t="str">
        <f>IF(ISNUMBER('Форма 1'!U3915),'Форма 1'!$H3915*VLOOKUP('Форма 1'!$F3915,'Придельники с 2022'!$B$4:$X$28,'Форма 1'!U$8),"")</f>
        <v/>
      </c>
      <c r="E3915" s="103" t="str">
        <f>IF(ISNUMBER('Форма 1'!V3915),'Форма 1'!$H3915*VLOOKUP('Форма 1'!$F3915,'Придельники с 2022'!$B$4:$X$28,'Форма 1'!V$8),"")</f>
        <v/>
      </c>
      <c r="F3915" s="103" t="str">
        <f>IF(ISNUMBER('Форма 1'!W3915),'Форма 1'!$H3915*VLOOKUP('Форма 1'!$F3915,'Придельники с 2022'!$B$4:$X$28,'Форма 1'!W$8),"")</f>
        <v/>
      </c>
      <c r="G3915" s="103" t="str">
        <f>IF(ISNUMBER('Форма 1'!X3915),'Форма 1'!$H3915*VLOOKUP('Форма 1'!$F3915,'Придельники с 2022'!$B$4:$X$28,'Форма 1'!X$8),"")</f>
        <v/>
      </c>
      <c r="H3915" s="103" t="str">
        <f>IF(ISNUMBER('Форма 1'!Y3915),'Форма 1'!$H3915*VLOOKUP('Форма 1'!$F3915,'Придельники с 2022'!$B$4:$X$28,'Форма 1'!Y$8),"")</f>
        <v/>
      </c>
      <c r="I3915" s="103" t="str">
        <f>IF(ISNUMBER('Форма 1'!Z3915),'Форма 1'!$H3915*VLOOKUP('Форма 1'!$F3915,'Придельники с 2022'!$B$4:$X$28,'Форма 1'!Z$8),"")</f>
        <v/>
      </c>
      <c r="J3915" s="103" t="str">
        <f>IF(ISNUMBER('Форма 1'!AA3915),'Форма 1'!$H3915*VLOOKUP('Форма 1'!$F3915,'Придельники с 2022'!$B$4:$X$28,'Форма 1'!AA$8),"")</f>
        <v/>
      </c>
      <c r="K3915" s="92"/>
      <c r="L3915" s="88"/>
      <c r="M3915" s="103">
        <f>IF(ISNUMBER('Форма 1'!AD3915),'Форма 1'!$H3915*VLOOKUP('Форма 1'!$F3915,'Придельники с 2022'!$B$4:$X$28,'Форма 1'!AD$8),"")</f>
        <v>23303898.162999995</v>
      </c>
      <c r="N3915" s="103" t="str">
        <f>IF(ISBLANK('Форма 1'!$AE3915),"",IF('Форма 1'!$AE3915=1,'Форма 1'!$H3915*VLOOKUP('Форма 1'!$F3915,'Придельники с 2022'!$B$4:$X$28,'Форма 1'!$AE$8,0),IF('Форма 1'!$AE3915=2,'Форма 1'!$H3915*VLOOKUP('Форма 1'!$F3915,'Придельники с 2022'!$B$4:$X$28,13,0),IF('Форма 1'!$AE3915=3,'Форма 1'!$H3915*VLOOKUP('Форма 1'!$F3915,'Придельники с 2022'!$B$4:$X$28,12,0)))))</f>
        <v/>
      </c>
      <c r="O3915" s="103" t="str">
        <f>IF(ISNUMBER('Форма 1'!AF3915),'Форма 1'!$H3915*VLOOKUP('Форма 1'!$F3915,'Придельники с 2022'!$B$4:$X$28,'Форма 1'!AF$8),"")</f>
        <v/>
      </c>
      <c r="P3915" s="87"/>
      <c r="Q3915" s="103" t="str">
        <f>IF(ISNUMBER('Форма 1'!AH3915),'Форма 1'!$H3915*VLOOKUP('Форма 1'!$F3915,'Придельники с 2022'!$B$4:$X$28,'Форма 1'!AH$8),"")</f>
        <v/>
      </c>
      <c r="R3915" s="103" t="str">
        <f>IF(ISNUMBER('Форма 1'!AI3915),'Форма 1'!$H3915*VLOOKUP('Форма 1'!$F3915,'Придельники с 2022'!$B$4:$X$28,'Форма 1'!AI$8),"")</f>
        <v/>
      </c>
      <c r="S3915" s="103" t="str">
        <f>IF(ISNUMBER('Форма 1'!AJ3915),'Форма 1'!$H3915*VLOOKUP('Форма 1'!$F3915,'Придельники с 2022'!$B$4:$X$28,'Форма 1'!AJ$8),"")</f>
        <v/>
      </c>
      <c r="T3915" s="87"/>
    </row>
    <row r="3916" spans="1:20">
      <c r="A3916" s="188">
        <f t="shared" si="267"/>
        <v>752</v>
      </c>
      <c r="B3916" s="189" t="s">
        <v>1807</v>
      </c>
      <c r="C3916" s="99">
        <f t="shared" si="268"/>
        <v>10861824.93</v>
      </c>
      <c r="D3916" s="103" t="str">
        <f>IF(ISNUMBER('Форма 1'!U3916),'Форма 1'!$H3916*VLOOKUP('Форма 1'!$F3916,'Придельники с 2022'!$B$4:$X$28,'Форма 1'!U$8),"")</f>
        <v/>
      </c>
      <c r="E3916" s="103" t="str">
        <f>IF(ISNUMBER('Форма 1'!V3916),'Форма 1'!$H3916*VLOOKUP('Форма 1'!$F3916,'Придельники с 2022'!$B$4:$X$28,'Форма 1'!V$8),"")</f>
        <v/>
      </c>
      <c r="F3916" s="103" t="str">
        <f>IF(ISNUMBER('Форма 1'!W3916),'Форма 1'!$H3916*VLOOKUP('Форма 1'!$F3916,'Придельники с 2022'!$B$4:$X$28,'Форма 1'!W$8),"")</f>
        <v/>
      </c>
      <c r="G3916" s="103">
        <f>IF(ISNUMBER('Форма 1'!X3916),'Форма 1'!$H3916*VLOOKUP('Форма 1'!$F3916,'Придельники с 2022'!$B$4:$X$28,'Форма 1'!X$8),"")</f>
        <v>1541754.5599999998</v>
      </c>
      <c r="H3916" s="103" t="str">
        <f>IF(ISNUMBER('Форма 1'!Y3916),'Форма 1'!$H3916*VLOOKUP('Форма 1'!$F3916,'Придельники с 2022'!$B$4:$X$28,'Форма 1'!Y$8),"")</f>
        <v/>
      </c>
      <c r="I3916" s="103" t="str">
        <f>IF(ISNUMBER('Форма 1'!Z3916),'Форма 1'!$H3916*VLOOKUP('Форма 1'!$F3916,'Придельники с 2022'!$B$4:$X$28,'Форма 1'!Z$8),"")</f>
        <v/>
      </c>
      <c r="J3916" s="103" t="str">
        <f>IF(ISNUMBER('Форма 1'!AA3916),'Форма 1'!$H3916*VLOOKUP('Форма 1'!$F3916,'Придельники с 2022'!$B$4:$X$28,'Форма 1'!AA$8),"")</f>
        <v/>
      </c>
      <c r="K3916" s="90"/>
      <c r="L3916" s="87"/>
      <c r="M3916" s="103">
        <f>IF(ISNUMBER('Форма 1'!AD3916),'Форма 1'!$H3916*VLOOKUP('Форма 1'!$F3916,'Придельники с 2022'!$B$4:$X$28,'Форма 1'!AD$8),"")</f>
        <v>9320070.3699999992</v>
      </c>
      <c r="N3916" s="103" t="str">
        <f>IF(ISBLANK('Форма 1'!$AE3916),"",IF('Форма 1'!$AE3916=1,'Форма 1'!$H3916*VLOOKUP('Форма 1'!$F3916,'Придельники с 2022'!$B$4:$X$28,'Форма 1'!$AE$8,0),IF('Форма 1'!$AE3916=2,'Форма 1'!$H3916*VLOOKUP('Форма 1'!$F3916,'Придельники с 2022'!$B$4:$X$28,13,0),IF('Форма 1'!$AE3916=3,'Форма 1'!$H3916*VLOOKUP('Форма 1'!$F3916,'Придельники с 2022'!$B$4:$X$28,12,0)))))</f>
        <v/>
      </c>
      <c r="O3916" s="103" t="str">
        <f>IF(ISNUMBER('Форма 1'!AF3916),'Форма 1'!$H3916*VLOOKUP('Форма 1'!$F3916,'Придельники с 2022'!$B$4:$X$28,'Форма 1'!AF$8),"")</f>
        <v/>
      </c>
      <c r="P3916" s="87"/>
      <c r="Q3916" s="103" t="str">
        <f>IF(ISNUMBER('Форма 1'!AH3916),'Форма 1'!$H3916*VLOOKUP('Форма 1'!$F3916,'Придельники с 2022'!$B$4:$X$28,'Форма 1'!AH$8),"")</f>
        <v/>
      </c>
      <c r="R3916" s="103" t="str">
        <f>IF(ISNUMBER('Форма 1'!AI3916),'Форма 1'!$H3916*VLOOKUP('Форма 1'!$F3916,'Придельники с 2022'!$B$4:$X$28,'Форма 1'!AI$8),"")</f>
        <v/>
      </c>
      <c r="S3916" s="103" t="str">
        <f>IF(ISNUMBER('Форма 1'!AJ3916),'Форма 1'!$H3916*VLOOKUP('Форма 1'!$F3916,'Придельники с 2022'!$B$4:$X$28,'Форма 1'!AJ$8),"")</f>
        <v/>
      </c>
      <c r="T3916" s="87"/>
    </row>
    <row r="3917" spans="1:20">
      <c r="A3917" s="188">
        <f t="shared" si="267"/>
        <v>753</v>
      </c>
      <c r="B3917" s="189" t="s">
        <v>1808</v>
      </c>
      <c r="C3917" s="99">
        <f t="shared" si="268"/>
        <v>23235863.923999999</v>
      </c>
      <c r="D3917" s="103" t="str">
        <f>IF(ISNUMBER('Форма 1'!U3917),'Форма 1'!$H3917*VLOOKUP('Форма 1'!$F3917,'Придельники с 2022'!$B$4:$X$28,'Форма 1'!U$8),"")</f>
        <v/>
      </c>
      <c r="E3917" s="103" t="str">
        <f>IF(ISNUMBER('Форма 1'!V3917),'Форма 1'!$H3917*VLOOKUP('Форма 1'!$F3917,'Придельники с 2022'!$B$4:$X$28,'Форма 1'!V$8),"")</f>
        <v/>
      </c>
      <c r="F3917" s="103" t="str">
        <f>IF(ISNUMBER('Форма 1'!W3917),'Форма 1'!$H3917*VLOOKUP('Форма 1'!$F3917,'Придельники с 2022'!$B$4:$X$28,'Форма 1'!W$8),"")</f>
        <v/>
      </c>
      <c r="G3917" s="103" t="str">
        <f>IF(ISNUMBER('Форма 1'!X3917),'Форма 1'!$H3917*VLOOKUP('Форма 1'!$F3917,'Придельники с 2022'!$B$4:$X$28,'Форма 1'!X$8),"")</f>
        <v/>
      </c>
      <c r="H3917" s="103" t="str">
        <f>IF(ISNUMBER('Форма 1'!Y3917),'Форма 1'!$H3917*VLOOKUP('Форма 1'!$F3917,'Придельники с 2022'!$B$4:$X$28,'Форма 1'!Y$8),"")</f>
        <v/>
      </c>
      <c r="I3917" s="103" t="str">
        <f>IF(ISNUMBER('Форма 1'!Z3917),'Форма 1'!$H3917*VLOOKUP('Форма 1'!$F3917,'Придельники с 2022'!$B$4:$X$28,'Форма 1'!Z$8),"")</f>
        <v/>
      </c>
      <c r="J3917" s="103" t="str">
        <f>IF(ISNUMBER('Форма 1'!AA3917),'Форма 1'!$H3917*VLOOKUP('Форма 1'!$F3917,'Придельники с 2022'!$B$4:$X$28,'Форма 1'!AA$8),"")</f>
        <v/>
      </c>
      <c r="K3917" s="90"/>
      <c r="L3917" s="87"/>
      <c r="M3917" s="103">
        <f>IF(ISNUMBER('Форма 1'!AD3917),'Форма 1'!$H3917*VLOOKUP('Форма 1'!$F3917,'Придельники с 2022'!$B$4:$X$28,'Форма 1'!AD$8),"")</f>
        <v>23235863.923999999</v>
      </c>
      <c r="N3917" s="103" t="str">
        <f>IF(ISBLANK('Форма 1'!$AE3917),"",IF('Форма 1'!$AE3917=1,'Форма 1'!$H3917*VLOOKUP('Форма 1'!$F3917,'Придельники с 2022'!$B$4:$X$28,'Форма 1'!$AE$8,0),IF('Форма 1'!$AE3917=2,'Форма 1'!$H3917*VLOOKUP('Форма 1'!$F3917,'Придельники с 2022'!$B$4:$X$28,13,0),IF('Форма 1'!$AE3917=3,'Форма 1'!$H3917*VLOOKUP('Форма 1'!$F3917,'Придельники с 2022'!$B$4:$X$28,12,0)))))</f>
        <v/>
      </c>
      <c r="O3917" s="103" t="str">
        <f>IF(ISNUMBER('Форма 1'!AF3917),'Форма 1'!$H3917*VLOOKUP('Форма 1'!$F3917,'Придельники с 2022'!$B$4:$X$28,'Форма 1'!AF$8),"")</f>
        <v/>
      </c>
      <c r="P3917" s="87"/>
      <c r="Q3917" s="103" t="str">
        <f>IF(ISNUMBER('Форма 1'!AH3917),'Форма 1'!$H3917*VLOOKUP('Форма 1'!$F3917,'Придельники с 2022'!$B$4:$X$28,'Форма 1'!AH$8),"")</f>
        <v/>
      </c>
      <c r="R3917" s="103" t="str">
        <f>IF(ISNUMBER('Форма 1'!AI3917),'Форма 1'!$H3917*VLOOKUP('Форма 1'!$F3917,'Придельники с 2022'!$B$4:$X$28,'Форма 1'!AI$8),"")</f>
        <v/>
      </c>
      <c r="S3917" s="103" t="str">
        <f>IF(ISNUMBER('Форма 1'!AJ3917),'Форма 1'!$H3917*VLOOKUP('Форма 1'!$F3917,'Придельники с 2022'!$B$4:$X$28,'Форма 1'!AJ$8),"")</f>
        <v/>
      </c>
      <c r="T3917" s="87"/>
    </row>
    <row r="3918" spans="1:20">
      <c r="A3918" s="188">
        <f t="shared" si="267"/>
        <v>754</v>
      </c>
      <c r="B3918" s="189" t="s">
        <v>742</v>
      </c>
      <c r="C3918" s="99">
        <f t="shared" si="268"/>
        <v>10544686.671999998</v>
      </c>
      <c r="D3918" s="103" t="str">
        <f>IF(ISNUMBER('Форма 1'!U3918),'Форма 1'!$H3918*VLOOKUP('Форма 1'!$F3918,'Придельники с 2022'!$B$4:$X$28,'Форма 1'!U$8),"")</f>
        <v/>
      </c>
      <c r="E3918" s="103" t="str">
        <f>IF(ISNUMBER('Форма 1'!V3918),'Форма 1'!$H3918*VLOOKUP('Форма 1'!$F3918,'Придельники с 2022'!$B$4:$X$28,'Форма 1'!V$8),"")</f>
        <v/>
      </c>
      <c r="F3918" s="103" t="str">
        <f>IF(ISNUMBER('Форма 1'!W3918),'Форма 1'!$H3918*VLOOKUP('Форма 1'!$F3918,'Придельники с 2022'!$B$4:$X$28,'Форма 1'!W$8),"")</f>
        <v/>
      </c>
      <c r="G3918" s="103" t="str">
        <f>IF(ISNUMBER('Форма 1'!X3918),'Форма 1'!$H3918*VLOOKUP('Форма 1'!$F3918,'Придельники с 2022'!$B$4:$X$28,'Форма 1'!X$8),"")</f>
        <v/>
      </c>
      <c r="H3918" s="103" t="str">
        <f>IF(ISNUMBER('Форма 1'!Y3918),'Форма 1'!$H3918*VLOOKUP('Форма 1'!$F3918,'Придельники с 2022'!$B$4:$X$28,'Форма 1'!Y$8),"")</f>
        <v/>
      </c>
      <c r="I3918" s="103" t="str">
        <f>IF(ISNUMBER('Форма 1'!Z3918),'Форма 1'!$H3918*VLOOKUP('Форма 1'!$F3918,'Придельники с 2022'!$B$4:$X$28,'Форма 1'!Z$8),"")</f>
        <v/>
      </c>
      <c r="J3918" s="103" t="str">
        <f>IF(ISNUMBER('Форма 1'!AA3918),'Форма 1'!$H3918*VLOOKUP('Форма 1'!$F3918,'Придельники с 2022'!$B$4:$X$28,'Форма 1'!AA$8),"")</f>
        <v/>
      </c>
      <c r="K3918" s="90"/>
      <c r="L3918" s="87"/>
      <c r="M3918" s="103">
        <f>IF(ISNUMBER('Форма 1'!AD3918),'Форма 1'!$H3918*VLOOKUP('Форма 1'!$F3918,'Придельники с 2022'!$B$4:$X$28,'Форма 1'!AD$8),"")</f>
        <v>10544686.671999998</v>
      </c>
      <c r="N3918" s="103" t="str">
        <f>IF(ISBLANK('Форма 1'!$AE3918),"",IF('Форма 1'!$AE3918=1,'Форма 1'!$H3918*VLOOKUP('Форма 1'!$F3918,'Придельники с 2022'!$B$4:$X$28,'Форма 1'!$AE$8,0),IF('Форма 1'!$AE3918=2,'Форма 1'!$H3918*VLOOKUP('Форма 1'!$F3918,'Придельники с 2022'!$B$4:$X$28,13,0),IF('Форма 1'!$AE3918=3,'Форма 1'!$H3918*VLOOKUP('Форма 1'!$F3918,'Придельники с 2022'!$B$4:$X$28,12,0)))))</f>
        <v/>
      </c>
      <c r="O3918" s="103" t="str">
        <f>IF(ISNUMBER('Форма 1'!AF3918),'Форма 1'!$H3918*VLOOKUP('Форма 1'!$F3918,'Придельники с 2022'!$B$4:$X$28,'Форма 1'!AF$8),"")</f>
        <v/>
      </c>
      <c r="P3918" s="87"/>
      <c r="Q3918" s="103" t="str">
        <f>IF(ISNUMBER('Форма 1'!AH3918),'Форма 1'!$H3918*VLOOKUP('Форма 1'!$F3918,'Придельники с 2022'!$B$4:$X$28,'Форма 1'!AH$8),"")</f>
        <v/>
      </c>
      <c r="R3918" s="103" t="str">
        <f>IF(ISNUMBER('Форма 1'!AI3918),'Форма 1'!$H3918*VLOOKUP('Форма 1'!$F3918,'Придельники с 2022'!$B$4:$X$28,'Форма 1'!AI$8),"")</f>
        <v/>
      </c>
      <c r="S3918" s="103" t="str">
        <f>IF(ISNUMBER('Форма 1'!AJ3918),'Форма 1'!$H3918*VLOOKUP('Форма 1'!$F3918,'Придельники с 2022'!$B$4:$X$28,'Форма 1'!AJ$8),"")</f>
        <v/>
      </c>
      <c r="T3918" s="87"/>
    </row>
    <row r="3919" spans="1:20">
      <c r="A3919" s="188">
        <f t="shared" si="267"/>
        <v>755</v>
      </c>
      <c r="B3919" s="189" t="s">
        <v>3769</v>
      </c>
      <c r="C3919" s="99">
        <f t="shared" si="268"/>
        <v>22796818.240000002</v>
      </c>
      <c r="D3919" s="103" t="str">
        <f>IF(ISNUMBER('Форма 1'!U3919),'Форма 1'!$H3919*VLOOKUP('Форма 1'!$F3919,'Придельники с 2022'!$B$4:$X$28,'Форма 1'!U$8),"")</f>
        <v/>
      </c>
      <c r="E3919" s="103" t="str">
        <f>IF(ISNUMBER('Форма 1'!V3919),'Форма 1'!$H3919*VLOOKUP('Форма 1'!$F3919,'Придельники с 2022'!$B$4:$X$28,'Форма 1'!V$8),"")</f>
        <v/>
      </c>
      <c r="F3919" s="103" t="str">
        <f>IF(ISNUMBER('Форма 1'!W3919),'Форма 1'!$H3919*VLOOKUP('Форма 1'!$F3919,'Придельники с 2022'!$B$4:$X$28,'Форма 1'!W$8),"")</f>
        <v/>
      </c>
      <c r="G3919" s="103" t="str">
        <f>IF(ISNUMBER('Форма 1'!X3919),'Форма 1'!$H3919*VLOOKUP('Форма 1'!$F3919,'Придельники с 2022'!$B$4:$X$28,'Форма 1'!X$8),"")</f>
        <v/>
      </c>
      <c r="H3919" s="103" t="str">
        <f>IF(ISNUMBER('Форма 1'!Y3919),'Форма 1'!$H3919*VLOOKUP('Форма 1'!$F3919,'Придельники с 2022'!$B$4:$X$28,'Форма 1'!Y$8),"")</f>
        <v/>
      </c>
      <c r="I3919" s="103" t="str">
        <f>IF(ISNUMBER('Форма 1'!Z3919),'Форма 1'!$H3919*VLOOKUP('Форма 1'!$F3919,'Придельники с 2022'!$B$4:$X$28,'Форма 1'!Z$8),"")</f>
        <v/>
      </c>
      <c r="J3919" s="103" t="str">
        <f>IF(ISNUMBER('Форма 1'!AA3919),'Форма 1'!$H3919*VLOOKUP('Форма 1'!$F3919,'Придельники с 2022'!$B$4:$X$28,'Форма 1'!AA$8),"")</f>
        <v/>
      </c>
      <c r="K3919" s="90"/>
      <c r="L3919" s="87"/>
      <c r="M3919" s="103">
        <f>IF(ISNUMBER('Форма 1'!AD3919),'Форма 1'!$H3919*VLOOKUP('Форма 1'!$F3919,'Придельники с 2022'!$B$4:$X$28,'Форма 1'!AD$8),"")</f>
        <v>22796818.240000002</v>
      </c>
      <c r="N3919" s="103" t="str">
        <f>IF(ISBLANK('Форма 1'!$AE3919),"",IF('Форма 1'!$AE3919=1,'Форма 1'!$H3919*VLOOKUP('Форма 1'!$F3919,'Придельники с 2022'!$B$4:$X$28,'Форма 1'!$AE$8,0),IF('Форма 1'!$AE3919=2,'Форма 1'!$H3919*VLOOKUP('Форма 1'!$F3919,'Придельники с 2022'!$B$4:$X$28,13,0),IF('Форма 1'!$AE3919=3,'Форма 1'!$H3919*VLOOKUP('Форма 1'!$F3919,'Придельники с 2022'!$B$4:$X$28,12,0)))))</f>
        <v/>
      </c>
      <c r="O3919" s="103" t="str">
        <f>IF(ISNUMBER('Форма 1'!AF3919),'Форма 1'!$H3919*VLOOKUP('Форма 1'!$F3919,'Придельники с 2022'!$B$4:$X$28,'Форма 1'!AF$8),"")</f>
        <v/>
      </c>
      <c r="P3919" s="87"/>
      <c r="Q3919" s="103" t="str">
        <f>IF(ISNUMBER('Форма 1'!AH3919),'Форма 1'!$H3919*VLOOKUP('Форма 1'!$F3919,'Придельники с 2022'!$B$4:$X$28,'Форма 1'!AH$8),"")</f>
        <v/>
      </c>
      <c r="R3919" s="103" t="str">
        <f>IF(ISNUMBER('Форма 1'!AI3919),'Форма 1'!$H3919*VLOOKUP('Форма 1'!$F3919,'Придельники с 2022'!$B$4:$X$28,'Форма 1'!AI$8),"")</f>
        <v/>
      </c>
      <c r="S3919" s="103" t="str">
        <f>IF(ISNUMBER('Форма 1'!AJ3919),'Форма 1'!$H3919*VLOOKUP('Форма 1'!$F3919,'Придельники с 2022'!$B$4:$X$28,'Форма 1'!AJ$8),"")</f>
        <v/>
      </c>
      <c r="T3919" s="87"/>
    </row>
    <row r="3920" spans="1:20">
      <c r="A3920" s="188">
        <f t="shared" si="267"/>
        <v>756</v>
      </c>
      <c r="B3920" s="189" t="s">
        <v>3770</v>
      </c>
      <c r="C3920" s="99">
        <f t="shared" si="268"/>
        <v>17265425.035</v>
      </c>
      <c r="D3920" s="103" t="str">
        <f>IF(ISNUMBER('Форма 1'!U3920),'Форма 1'!$H3920*VLOOKUP('Форма 1'!$F3920,'Придельники с 2022'!$B$4:$X$28,'Форма 1'!U$8),"")</f>
        <v/>
      </c>
      <c r="E3920" s="103" t="str">
        <f>IF(ISNUMBER('Форма 1'!V3920),'Форма 1'!$H3920*VLOOKUP('Форма 1'!$F3920,'Придельники с 2022'!$B$4:$X$28,'Форма 1'!V$8),"")</f>
        <v/>
      </c>
      <c r="F3920" s="103" t="str">
        <f>IF(ISNUMBER('Форма 1'!W3920),'Форма 1'!$H3920*VLOOKUP('Форма 1'!$F3920,'Придельники с 2022'!$B$4:$X$28,'Форма 1'!W$8),"")</f>
        <v/>
      </c>
      <c r="G3920" s="103" t="str">
        <f>IF(ISNUMBER('Форма 1'!X3920),'Форма 1'!$H3920*VLOOKUP('Форма 1'!$F3920,'Придельники с 2022'!$B$4:$X$28,'Форма 1'!X$8),"")</f>
        <v/>
      </c>
      <c r="H3920" s="103" t="str">
        <f>IF(ISNUMBER('Форма 1'!Y3920),'Форма 1'!$H3920*VLOOKUP('Форма 1'!$F3920,'Придельники с 2022'!$B$4:$X$28,'Форма 1'!Y$8),"")</f>
        <v/>
      </c>
      <c r="I3920" s="103" t="str">
        <f>IF(ISNUMBER('Форма 1'!Z3920),'Форма 1'!$H3920*VLOOKUP('Форма 1'!$F3920,'Придельники с 2022'!$B$4:$X$28,'Форма 1'!Z$8),"")</f>
        <v/>
      </c>
      <c r="J3920" s="103" t="str">
        <f>IF(ISNUMBER('Форма 1'!AA3920),'Форма 1'!$H3920*VLOOKUP('Форма 1'!$F3920,'Придельники с 2022'!$B$4:$X$28,'Форма 1'!AA$8),"")</f>
        <v/>
      </c>
      <c r="K3920" s="90"/>
      <c r="L3920" s="87"/>
      <c r="M3920" s="103">
        <f>IF(ISNUMBER('Форма 1'!AD3920),'Форма 1'!$H3920*VLOOKUP('Форма 1'!$F3920,'Придельники с 2022'!$B$4:$X$28,'Форма 1'!AD$8),"")</f>
        <v>17265425.035</v>
      </c>
      <c r="N3920" s="103" t="str">
        <f>IF(ISBLANK('Форма 1'!$AE3920),"",IF('Форма 1'!$AE3920=1,'Форма 1'!$H3920*VLOOKUP('Форма 1'!$F3920,'Придельники с 2022'!$B$4:$X$28,'Форма 1'!$AE$8,0),IF('Форма 1'!$AE3920=2,'Форма 1'!$H3920*VLOOKUP('Форма 1'!$F3920,'Придельники с 2022'!$B$4:$X$28,13,0),IF('Форма 1'!$AE3920=3,'Форма 1'!$H3920*VLOOKUP('Форма 1'!$F3920,'Придельники с 2022'!$B$4:$X$28,12,0)))))</f>
        <v/>
      </c>
      <c r="O3920" s="103" t="str">
        <f>IF(ISNUMBER('Форма 1'!AF3920),'Форма 1'!$H3920*VLOOKUP('Форма 1'!$F3920,'Придельники с 2022'!$B$4:$X$28,'Форма 1'!AF$8),"")</f>
        <v/>
      </c>
      <c r="P3920" s="87"/>
      <c r="Q3920" s="103" t="str">
        <f>IF(ISNUMBER('Форма 1'!AH3920),'Форма 1'!$H3920*VLOOKUP('Форма 1'!$F3920,'Придельники с 2022'!$B$4:$X$28,'Форма 1'!AH$8),"")</f>
        <v/>
      </c>
      <c r="R3920" s="103" t="str">
        <f>IF(ISNUMBER('Форма 1'!AI3920),'Форма 1'!$H3920*VLOOKUP('Форма 1'!$F3920,'Придельники с 2022'!$B$4:$X$28,'Форма 1'!AI$8),"")</f>
        <v/>
      </c>
      <c r="S3920" s="103" t="str">
        <f>IF(ISNUMBER('Форма 1'!AJ3920),'Форма 1'!$H3920*VLOOKUP('Форма 1'!$F3920,'Придельники с 2022'!$B$4:$X$28,'Форма 1'!AJ$8),"")</f>
        <v/>
      </c>
      <c r="T3920" s="87"/>
    </row>
    <row r="3921" spans="1:20">
      <c r="A3921" s="188">
        <f t="shared" si="267"/>
        <v>757</v>
      </c>
      <c r="B3921" s="189" t="s">
        <v>3771</v>
      </c>
      <c r="C3921" s="99">
        <f t="shared" si="268"/>
        <v>11239197.624000002</v>
      </c>
      <c r="D3921" s="103" t="str">
        <f>IF(ISNUMBER('Форма 1'!U3921),'Форма 1'!$H3921*VLOOKUP('Форма 1'!$F3921,'Придельники с 2022'!$B$4:$X$28,'Форма 1'!U$8),"")</f>
        <v/>
      </c>
      <c r="E3921" s="103">
        <f>IF(ISNUMBER('Форма 1'!V3921),'Форма 1'!$H3921*VLOOKUP('Форма 1'!$F3921,'Придельники с 2022'!$B$4:$X$28,'Форма 1'!V$8),"")</f>
        <v>9734899.0680000018</v>
      </c>
      <c r="F3921" s="103" t="str">
        <f>IF(ISNUMBER('Форма 1'!W3921),'Форма 1'!$H3921*VLOOKUP('Форма 1'!$F3921,'Придельники с 2022'!$B$4:$X$28,'Форма 1'!W$8),"")</f>
        <v/>
      </c>
      <c r="G3921" s="103" t="str">
        <f>IF(ISNUMBER('Форма 1'!X3921),'Форма 1'!$H3921*VLOOKUP('Форма 1'!$F3921,'Придельники с 2022'!$B$4:$X$28,'Форма 1'!X$8),"")</f>
        <v/>
      </c>
      <c r="H3921" s="103" t="str">
        <f>IF(ISNUMBER('Форма 1'!Y3921),'Форма 1'!$H3921*VLOOKUP('Форма 1'!$F3921,'Придельники с 2022'!$B$4:$X$28,'Форма 1'!Y$8),"")</f>
        <v/>
      </c>
      <c r="I3921" s="103" t="str">
        <f>IF(ISNUMBER('Форма 1'!Z3921),'Форма 1'!$H3921*VLOOKUP('Форма 1'!$F3921,'Придельники с 2022'!$B$4:$X$28,'Форма 1'!Z$8),"")</f>
        <v/>
      </c>
      <c r="J3921" s="103" t="str">
        <f>IF(ISNUMBER('Форма 1'!AA3921),'Форма 1'!$H3921*VLOOKUP('Форма 1'!$F3921,'Придельники с 2022'!$B$4:$X$28,'Форма 1'!AA$8),"")</f>
        <v/>
      </c>
      <c r="K3921" s="90"/>
      <c r="L3921" s="87"/>
      <c r="M3921" s="103" t="str">
        <f>IF(ISNUMBER('Форма 1'!AD3921),'Форма 1'!$H3921*VLOOKUP('Форма 1'!$F3921,'Придельники с 2022'!$B$4:$X$28,'Форма 1'!AD$8),"")</f>
        <v/>
      </c>
      <c r="N3921" s="103" t="str">
        <f>IF(ISBLANK('Форма 1'!$AE3921),"",IF('Форма 1'!$AE3921=1,'Форма 1'!$H3921*VLOOKUP('Форма 1'!$F3921,'Придельники с 2022'!$B$4:$X$28,'Форма 1'!$AE$8,0),IF('Форма 1'!$AE3921=2,'Форма 1'!$H3921*VLOOKUP('Форма 1'!$F3921,'Придельники с 2022'!$B$4:$X$28,13,0),IF('Форма 1'!$AE3921=3,'Форма 1'!$H3921*VLOOKUP('Форма 1'!$F3921,'Придельники с 2022'!$B$4:$X$28,12,0)))))</f>
        <v/>
      </c>
      <c r="O3921" s="103">
        <f>IF(ISNUMBER('Форма 1'!AF3921),'Форма 1'!$H3921*VLOOKUP('Форма 1'!$F3921,'Придельники с 2022'!$B$4:$X$28,'Форма 1'!AF$8),"")</f>
        <v>1504298.5560000001</v>
      </c>
      <c r="P3921" s="87"/>
      <c r="Q3921" s="103" t="str">
        <f>IF(ISNUMBER('Форма 1'!AH3921),'Форма 1'!$H3921*VLOOKUP('Форма 1'!$F3921,'Придельники с 2022'!$B$4:$X$28,'Форма 1'!AH$8),"")</f>
        <v/>
      </c>
      <c r="R3921" s="103" t="str">
        <f>IF(ISNUMBER('Форма 1'!AI3921),'Форма 1'!$H3921*VLOOKUP('Форма 1'!$F3921,'Придельники с 2022'!$B$4:$X$28,'Форма 1'!AI$8),"")</f>
        <v/>
      </c>
      <c r="S3921" s="103" t="str">
        <f>IF(ISNUMBER('Форма 1'!AJ3921),'Форма 1'!$H3921*VLOOKUP('Форма 1'!$F3921,'Придельники с 2022'!$B$4:$X$28,'Форма 1'!AJ$8),"")</f>
        <v/>
      </c>
      <c r="T3921" s="87"/>
    </row>
    <row r="3922" spans="1:20">
      <c r="A3922" s="188">
        <f t="shared" si="267"/>
        <v>758</v>
      </c>
      <c r="B3922" s="112" t="s">
        <v>3772</v>
      </c>
      <c r="C3922" s="99">
        <f t="shared" si="268"/>
        <v>5130793.2960000001</v>
      </c>
      <c r="D3922" s="103" t="str">
        <f>IF(ISNUMBER('Форма 1'!U3922),'Форма 1'!$H3922*VLOOKUP('Форма 1'!$F3922,'Придельники с 2022'!$B$4:$X$28,'Форма 1'!U$8),"")</f>
        <v/>
      </c>
      <c r="E3922" s="103">
        <f>IF(ISNUMBER('Форма 1'!V3922),'Форма 1'!$H3922*VLOOKUP('Форма 1'!$F3922,'Придельники с 2022'!$B$4:$X$28,'Форма 1'!V$8),"")</f>
        <v>5130793.2960000001</v>
      </c>
      <c r="F3922" s="103" t="str">
        <f>IF(ISNUMBER('Форма 1'!W3922),'Форма 1'!$H3922*VLOOKUP('Форма 1'!$F3922,'Придельники с 2022'!$B$4:$X$28,'Форма 1'!W$8),"")</f>
        <v/>
      </c>
      <c r="G3922" s="103" t="str">
        <f>IF(ISNUMBER('Форма 1'!X3922),'Форма 1'!$H3922*VLOOKUP('Форма 1'!$F3922,'Придельники с 2022'!$B$4:$X$28,'Форма 1'!X$8),"")</f>
        <v/>
      </c>
      <c r="H3922" s="103" t="str">
        <f>IF(ISNUMBER('Форма 1'!Y3922),'Форма 1'!$H3922*VLOOKUP('Форма 1'!$F3922,'Придельники с 2022'!$B$4:$X$28,'Форма 1'!Y$8),"")</f>
        <v/>
      </c>
      <c r="I3922" s="103" t="str">
        <f>IF(ISNUMBER('Форма 1'!Z3922),'Форма 1'!$H3922*VLOOKUP('Форма 1'!$F3922,'Придельники с 2022'!$B$4:$X$28,'Форма 1'!Z$8),"")</f>
        <v/>
      </c>
      <c r="J3922" s="103" t="str">
        <f>IF(ISNUMBER('Форма 1'!AA3922),'Форма 1'!$H3922*VLOOKUP('Форма 1'!$F3922,'Придельники с 2022'!$B$4:$X$28,'Форма 1'!AA$8),"")</f>
        <v/>
      </c>
      <c r="K3922" s="90"/>
      <c r="L3922" s="87"/>
      <c r="M3922" s="103" t="str">
        <f>IF(ISNUMBER('Форма 1'!AD3922),'Форма 1'!$H3922*VLOOKUP('Форма 1'!$F3922,'Придельники с 2022'!$B$4:$X$28,'Форма 1'!AD$8),"")</f>
        <v/>
      </c>
      <c r="N3922" s="103" t="str">
        <f>IF(ISBLANK('Форма 1'!$AE3922),"",IF('Форма 1'!$AE3922=1,'Форма 1'!$H3922*VLOOKUP('Форма 1'!$F3922,'Придельники с 2022'!$B$4:$X$28,'Форма 1'!$AE$8,0),IF('Форма 1'!$AE3922=2,'Форма 1'!$H3922*VLOOKUP('Форма 1'!$F3922,'Придельники с 2022'!$B$4:$X$28,13,0),IF('Форма 1'!$AE3922=3,'Форма 1'!$H3922*VLOOKUP('Форма 1'!$F3922,'Придельники с 2022'!$B$4:$X$28,12,0)))))</f>
        <v/>
      </c>
      <c r="O3922" s="103" t="str">
        <f>IF(ISNUMBER('Форма 1'!AF3922),'Форма 1'!$H3922*VLOOKUP('Форма 1'!$F3922,'Придельники с 2022'!$B$4:$X$28,'Форма 1'!AF$8),"")</f>
        <v/>
      </c>
      <c r="P3922" s="87"/>
      <c r="Q3922" s="103" t="str">
        <f>IF(ISNUMBER('Форма 1'!AH3922),'Форма 1'!$H3922*VLOOKUP('Форма 1'!$F3922,'Придельники с 2022'!$B$4:$X$28,'Форма 1'!AH$8),"")</f>
        <v/>
      </c>
      <c r="R3922" s="103" t="str">
        <f>IF(ISNUMBER('Форма 1'!AI3922),'Форма 1'!$H3922*VLOOKUP('Форма 1'!$F3922,'Придельники с 2022'!$B$4:$X$28,'Форма 1'!AI$8),"")</f>
        <v/>
      </c>
      <c r="S3922" s="103" t="str">
        <f>IF(ISNUMBER('Форма 1'!AJ3922),'Форма 1'!$H3922*VLOOKUP('Форма 1'!$F3922,'Придельники с 2022'!$B$4:$X$28,'Форма 1'!AJ$8),"")</f>
        <v/>
      </c>
      <c r="T3922" s="87"/>
    </row>
    <row r="3923" spans="1:20">
      <c r="A3923" s="188">
        <f t="shared" si="267"/>
        <v>759</v>
      </c>
      <c r="B3923" s="189" t="s">
        <v>3773</v>
      </c>
      <c r="C3923" s="99">
        <f t="shared" si="268"/>
        <v>7255170.7200000007</v>
      </c>
      <c r="D3923" s="103" t="str">
        <f>IF(ISNUMBER('Форма 1'!U3923),'Форма 1'!$H3923*VLOOKUP('Форма 1'!$F3923,'Придельники с 2022'!$B$4:$X$28,'Форма 1'!U$8),"")</f>
        <v/>
      </c>
      <c r="E3923" s="103" t="str">
        <f>IF(ISNUMBER('Форма 1'!V3923),'Форма 1'!$H3923*VLOOKUP('Форма 1'!$F3923,'Придельники с 2022'!$B$4:$X$28,'Форма 1'!V$8),"")</f>
        <v/>
      </c>
      <c r="F3923" s="103" t="str">
        <f>IF(ISNUMBER('Форма 1'!W3923),'Форма 1'!$H3923*VLOOKUP('Форма 1'!$F3923,'Придельники с 2022'!$B$4:$X$28,'Форма 1'!W$8),"")</f>
        <v/>
      </c>
      <c r="G3923" s="103" t="str">
        <f>IF(ISNUMBER('Форма 1'!X3923),'Форма 1'!$H3923*VLOOKUP('Форма 1'!$F3923,'Придельники с 2022'!$B$4:$X$28,'Форма 1'!X$8),"")</f>
        <v/>
      </c>
      <c r="H3923" s="103" t="str">
        <f>IF(ISNUMBER('Форма 1'!Y3923),'Форма 1'!$H3923*VLOOKUP('Форма 1'!$F3923,'Придельники с 2022'!$B$4:$X$28,'Форма 1'!Y$8),"")</f>
        <v/>
      </c>
      <c r="I3923" s="103" t="str">
        <f>IF(ISNUMBER('Форма 1'!Z3923),'Форма 1'!$H3923*VLOOKUP('Форма 1'!$F3923,'Придельники с 2022'!$B$4:$X$28,'Форма 1'!Z$8),"")</f>
        <v/>
      </c>
      <c r="J3923" s="103" t="str">
        <f>IF(ISNUMBER('Форма 1'!AA3923),'Форма 1'!$H3923*VLOOKUP('Форма 1'!$F3923,'Придельники с 2022'!$B$4:$X$28,'Форма 1'!AA$8),"")</f>
        <v/>
      </c>
      <c r="K3923" s="90"/>
      <c r="L3923" s="87"/>
      <c r="M3923" s="103">
        <f>IF(ISNUMBER('Форма 1'!AD3923),'Форма 1'!$H3923*VLOOKUP('Форма 1'!$F3923,'Придельники с 2022'!$B$4:$X$28,'Форма 1'!AD$8),"")</f>
        <v>7255170.7200000007</v>
      </c>
      <c r="N3923" s="103" t="str">
        <f>IF(ISBLANK('Форма 1'!$AE3923),"",IF('Форма 1'!$AE3923=1,'Форма 1'!$H3923*VLOOKUP('Форма 1'!$F3923,'Придельники с 2022'!$B$4:$X$28,'Форма 1'!$AE$8,0),IF('Форма 1'!$AE3923=2,'Форма 1'!$H3923*VLOOKUP('Форма 1'!$F3923,'Придельники с 2022'!$B$4:$X$28,13,0),IF('Форма 1'!$AE3923=3,'Форма 1'!$H3923*VLOOKUP('Форма 1'!$F3923,'Придельники с 2022'!$B$4:$X$28,12,0)))))</f>
        <v/>
      </c>
      <c r="O3923" s="103" t="str">
        <f>IF(ISNUMBER('Форма 1'!AF3923),'Форма 1'!$H3923*VLOOKUP('Форма 1'!$F3923,'Придельники с 2022'!$B$4:$X$28,'Форма 1'!AF$8),"")</f>
        <v/>
      </c>
      <c r="P3923" s="87"/>
      <c r="Q3923" s="103" t="str">
        <f>IF(ISNUMBER('Форма 1'!AH3923),'Форма 1'!$H3923*VLOOKUP('Форма 1'!$F3923,'Придельники с 2022'!$B$4:$X$28,'Форма 1'!AH$8),"")</f>
        <v/>
      </c>
      <c r="R3923" s="103" t="str">
        <f>IF(ISNUMBER('Форма 1'!AI3923),'Форма 1'!$H3923*VLOOKUP('Форма 1'!$F3923,'Придельники с 2022'!$B$4:$X$28,'Форма 1'!AI$8),"")</f>
        <v/>
      </c>
      <c r="S3923" s="103" t="str">
        <f>IF(ISNUMBER('Форма 1'!AJ3923),'Форма 1'!$H3923*VLOOKUP('Форма 1'!$F3923,'Придельники с 2022'!$B$4:$X$28,'Форма 1'!AJ$8),"")</f>
        <v/>
      </c>
      <c r="T3923" s="87"/>
    </row>
    <row r="3924" spans="1:20">
      <c r="A3924" s="188">
        <f t="shared" si="267"/>
        <v>760</v>
      </c>
      <c r="B3924" s="189" t="s">
        <v>3774</v>
      </c>
      <c r="C3924" s="99">
        <f t="shared" si="268"/>
        <v>14886835.712000001</v>
      </c>
      <c r="D3924" s="103" t="str">
        <f>IF(ISNUMBER('Форма 1'!U3924),'Форма 1'!$H3924*VLOOKUP('Форма 1'!$F3924,'Придельники с 2022'!$B$4:$X$28,'Форма 1'!U$8),"")</f>
        <v/>
      </c>
      <c r="E3924" s="103" t="str">
        <f>IF(ISNUMBER('Форма 1'!V3924),'Форма 1'!$H3924*VLOOKUP('Форма 1'!$F3924,'Придельники с 2022'!$B$4:$X$28,'Форма 1'!V$8),"")</f>
        <v/>
      </c>
      <c r="F3924" s="103" t="str">
        <f>IF(ISNUMBER('Форма 1'!W3924),'Форма 1'!$H3924*VLOOKUP('Форма 1'!$F3924,'Придельники с 2022'!$B$4:$X$28,'Форма 1'!W$8),"")</f>
        <v/>
      </c>
      <c r="G3924" s="103" t="str">
        <f>IF(ISNUMBER('Форма 1'!X3924),'Форма 1'!$H3924*VLOOKUP('Форма 1'!$F3924,'Придельники с 2022'!$B$4:$X$28,'Форма 1'!X$8),"")</f>
        <v/>
      </c>
      <c r="H3924" s="103" t="str">
        <f>IF(ISNUMBER('Форма 1'!Y3924),'Форма 1'!$H3924*VLOOKUP('Форма 1'!$F3924,'Придельники с 2022'!$B$4:$X$28,'Форма 1'!Y$8),"")</f>
        <v/>
      </c>
      <c r="I3924" s="103" t="str">
        <f>IF(ISNUMBER('Форма 1'!Z3924),'Форма 1'!$H3924*VLOOKUP('Форма 1'!$F3924,'Придельники с 2022'!$B$4:$X$28,'Форма 1'!Z$8),"")</f>
        <v/>
      </c>
      <c r="J3924" s="103" t="str">
        <f>IF(ISNUMBER('Форма 1'!AA3924),'Форма 1'!$H3924*VLOOKUP('Форма 1'!$F3924,'Придельники с 2022'!$B$4:$X$28,'Форма 1'!AA$8),"")</f>
        <v/>
      </c>
      <c r="K3924" s="90"/>
      <c r="L3924" s="87"/>
      <c r="M3924" s="103">
        <f>IF(ISNUMBER('Форма 1'!AD3924),'Форма 1'!$H3924*VLOOKUP('Форма 1'!$F3924,'Придельники с 2022'!$B$4:$X$28,'Форма 1'!AD$8),"")</f>
        <v>14886835.712000001</v>
      </c>
      <c r="N3924" s="103" t="str">
        <f>IF(ISBLANK('Форма 1'!$AE3924),"",IF('Форма 1'!$AE3924=1,'Форма 1'!$H3924*VLOOKUP('Форма 1'!$F3924,'Придельники с 2022'!$B$4:$X$28,'Форма 1'!$AE$8,0),IF('Форма 1'!$AE3924=2,'Форма 1'!$H3924*VLOOKUP('Форма 1'!$F3924,'Придельники с 2022'!$B$4:$X$28,13,0),IF('Форма 1'!$AE3924=3,'Форма 1'!$H3924*VLOOKUP('Форма 1'!$F3924,'Придельники с 2022'!$B$4:$X$28,12,0)))))</f>
        <v/>
      </c>
      <c r="O3924" s="103" t="str">
        <f>IF(ISNUMBER('Форма 1'!AF3924),'Форма 1'!$H3924*VLOOKUP('Форма 1'!$F3924,'Придельники с 2022'!$B$4:$X$28,'Форма 1'!AF$8),"")</f>
        <v/>
      </c>
      <c r="P3924" s="87"/>
      <c r="Q3924" s="103" t="str">
        <f>IF(ISNUMBER('Форма 1'!AH3924),'Форма 1'!$H3924*VLOOKUP('Форма 1'!$F3924,'Придельники с 2022'!$B$4:$X$28,'Форма 1'!AH$8),"")</f>
        <v/>
      </c>
      <c r="R3924" s="103" t="str">
        <f>IF(ISNUMBER('Форма 1'!AI3924),'Форма 1'!$H3924*VLOOKUP('Форма 1'!$F3924,'Придельники с 2022'!$B$4:$X$28,'Форма 1'!AI$8),"")</f>
        <v/>
      </c>
      <c r="S3924" s="103" t="str">
        <f>IF(ISNUMBER('Форма 1'!AJ3924),'Форма 1'!$H3924*VLOOKUP('Форма 1'!$F3924,'Придельники с 2022'!$B$4:$X$28,'Форма 1'!AJ$8),"")</f>
        <v/>
      </c>
      <c r="T3924" s="87"/>
    </row>
    <row r="3925" spans="1:20">
      <c r="A3925" s="188">
        <f t="shared" si="267"/>
        <v>761</v>
      </c>
      <c r="B3925" s="189" t="s">
        <v>3775</v>
      </c>
      <c r="C3925" s="99">
        <f t="shared" si="268"/>
        <v>6310332.2240000004</v>
      </c>
      <c r="D3925" s="103" t="str">
        <f>IF(ISNUMBER('Форма 1'!U3925),'Форма 1'!$H3925*VLOOKUP('Форма 1'!$F3925,'Придельники с 2022'!$B$4:$X$28,'Форма 1'!U$8),"")</f>
        <v/>
      </c>
      <c r="E3925" s="103" t="str">
        <f>IF(ISNUMBER('Форма 1'!V3925),'Форма 1'!$H3925*VLOOKUP('Форма 1'!$F3925,'Придельники с 2022'!$B$4:$X$28,'Форма 1'!V$8),"")</f>
        <v/>
      </c>
      <c r="F3925" s="103" t="str">
        <f>IF(ISNUMBER('Форма 1'!W3925),'Форма 1'!$H3925*VLOOKUP('Форма 1'!$F3925,'Придельники с 2022'!$B$4:$X$28,'Форма 1'!W$8),"")</f>
        <v/>
      </c>
      <c r="G3925" s="103" t="str">
        <f>IF(ISNUMBER('Форма 1'!X3925),'Форма 1'!$H3925*VLOOKUP('Форма 1'!$F3925,'Придельники с 2022'!$B$4:$X$28,'Форма 1'!X$8),"")</f>
        <v/>
      </c>
      <c r="H3925" s="103" t="str">
        <f>IF(ISNUMBER('Форма 1'!Y3925),'Форма 1'!$H3925*VLOOKUP('Форма 1'!$F3925,'Придельники с 2022'!$B$4:$X$28,'Форма 1'!Y$8),"")</f>
        <v/>
      </c>
      <c r="I3925" s="103" t="str">
        <f>IF(ISNUMBER('Форма 1'!Z3925),'Форма 1'!$H3925*VLOOKUP('Форма 1'!$F3925,'Придельники с 2022'!$B$4:$X$28,'Форма 1'!Z$8),"")</f>
        <v/>
      </c>
      <c r="J3925" s="103" t="str">
        <f>IF(ISNUMBER('Форма 1'!AA3925),'Форма 1'!$H3925*VLOOKUP('Форма 1'!$F3925,'Придельники с 2022'!$B$4:$X$28,'Форма 1'!AA$8),"")</f>
        <v/>
      </c>
      <c r="K3925" s="90"/>
      <c r="L3925" s="87"/>
      <c r="M3925" s="103">
        <f>IF(ISNUMBER('Форма 1'!AD3925),'Форма 1'!$H3925*VLOOKUP('Форма 1'!$F3925,'Придельники с 2022'!$B$4:$X$28,'Форма 1'!AD$8),"")</f>
        <v>6310332.2240000004</v>
      </c>
      <c r="N3925" s="103" t="str">
        <f>IF(ISBLANK('Форма 1'!$AE3925),"",IF('Форма 1'!$AE3925=1,'Форма 1'!$H3925*VLOOKUP('Форма 1'!$F3925,'Придельники с 2022'!$B$4:$X$28,'Форма 1'!$AE$8,0),IF('Форма 1'!$AE3925=2,'Форма 1'!$H3925*VLOOKUP('Форма 1'!$F3925,'Придельники с 2022'!$B$4:$X$28,13,0),IF('Форма 1'!$AE3925=3,'Форма 1'!$H3925*VLOOKUP('Форма 1'!$F3925,'Придельники с 2022'!$B$4:$X$28,12,0)))))</f>
        <v/>
      </c>
      <c r="O3925" s="103" t="str">
        <f>IF(ISNUMBER('Форма 1'!AF3925),'Форма 1'!$H3925*VLOOKUP('Форма 1'!$F3925,'Придельники с 2022'!$B$4:$X$28,'Форма 1'!AF$8),"")</f>
        <v/>
      </c>
      <c r="P3925" s="87"/>
      <c r="Q3925" s="103" t="str">
        <f>IF(ISNUMBER('Форма 1'!AH3925),'Форма 1'!$H3925*VLOOKUP('Форма 1'!$F3925,'Придельники с 2022'!$B$4:$X$28,'Форма 1'!AH$8),"")</f>
        <v/>
      </c>
      <c r="R3925" s="103" t="str">
        <f>IF(ISNUMBER('Форма 1'!AI3925),'Форма 1'!$H3925*VLOOKUP('Форма 1'!$F3925,'Придельники с 2022'!$B$4:$X$28,'Форма 1'!AI$8),"")</f>
        <v/>
      </c>
      <c r="S3925" s="103" t="str">
        <f>IF(ISNUMBER('Форма 1'!AJ3925),'Форма 1'!$H3925*VLOOKUP('Форма 1'!$F3925,'Придельники с 2022'!$B$4:$X$28,'Форма 1'!AJ$8),"")</f>
        <v/>
      </c>
      <c r="T3925" s="87"/>
    </row>
    <row r="3926" spans="1:20">
      <c r="A3926" s="188">
        <f t="shared" si="267"/>
        <v>762</v>
      </c>
      <c r="B3926" s="189" t="s">
        <v>3776</v>
      </c>
      <c r="C3926" s="99">
        <f t="shared" si="268"/>
        <v>919012.32</v>
      </c>
      <c r="D3926" s="103" t="str">
        <f>IF(ISNUMBER('Форма 1'!U3926),'Форма 1'!$H3926*VLOOKUP('Форма 1'!$F3926,'Придельники с 2022'!$B$4:$X$28,'Форма 1'!U$8),"")</f>
        <v/>
      </c>
      <c r="E3926" s="103" t="str">
        <f>IF(ISNUMBER('Форма 1'!V3926),'Форма 1'!$H3926*VLOOKUP('Форма 1'!$F3926,'Придельники с 2022'!$B$4:$X$28,'Форма 1'!V$8),"")</f>
        <v/>
      </c>
      <c r="F3926" s="103" t="str">
        <f>IF(ISNUMBER('Форма 1'!W3926),'Форма 1'!$H3926*VLOOKUP('Форма 1'!$F3926,'Придельники с 2022'!$B$4:$X$28,'Форма 1'!W$8),"")</f>
        <v/>
      </c>
      <c r="G3926" s="103" t="str">
        <f>IF(ISNUMBER('Форма 1'!X3926),'Форма 1'!$H3926*VLOOKUP('Форма 1'!$F3926,'Придельники с 2022'!$B$4:$X$28,'Форма 1'!X$8),"")</f>
        <v/>
      </c>
      <c r="H3926" s="103" t="str">
        <f>IF(ISNUMBER('Форма 1'!Y3926),'Форма 1'!$H3926*VLOOKUP('Форма 1'!$F3926,'Придельники с 2022'!$B$4:$X$28,'Форма 1'!Y$8),"")</f>
        <v/>
      </c>
      <c r="I3926" s="103" t="str">
        <f>IF(ISNUMBER('Форма 1'!Z3926),'Форма 1'!$H3926*VLOOKUP('Форма 1'!$F3926,'Придельники с 2022'!$B$4:$X$28,'Форма 1'!Z$8),"")</f>
        <v/>
      </c>
      <c r="J3926" s="103" t="str">
        <f>IF(ISNUMBER('Форма 1'!AA3926),'Форма 1'!$H3926*VLOOKUP('Форма 1'!$F3926,'Придельники с 2022'!$B$4:$X$28,'Форма 1'!AA$8),"")</f>
        <v/>
      </c>
      <c r="K3926" s="90"/>
      <c r="L3926" s="87"/>
      <c r="M3926" s="103" t="str">
        <f>IF(ISNUMBER('Форма 1'!AD3926),'Форма 1'!$H3926*VLOOKUP('Форма 1'!$F3926,'Придельники с 2022'!$B$4:$X$28,'Форма 1'!AD$8),"")</f>
        <v/>
      </c>
      <c r="N3926" s="103" t="str">
        <f>IF(ISBLANK('Форма 1'!$AE3926),"",IF('Форма 1'!$AE3926=1,'Форма 1'!$H3926*VLOOKUP('Форма 1'!$F3926,'Придельники с 2022'!$B$4:$X$28,'Форма 1'!$AE$8,0),IF('Форма 1'!$AE3926=2,'Форма 1'!$H3926*VLOOKUP('Форма 1'!$F3926,'Придельники с 2022'!$B$4:$X$28,13,0),IF('Форма 1'!$AE3926=3,'Форма 1'!$H3926*VLOOKUP('Форма 1'!$F3926,'Придельники с 2022'!$B$4:$X$28,12,0)))))</f>
        <v/>
      </c>
      <c r="O3926" s="103">
        <f>IF(ISNUMBER('Форма 1'!AF3926),'Форма 1'!$H3926*VLOOKUP('Форма 1'!$F3926,'Придельники с 2022'!$B$4:$X$28,'Форма 1'!AF$8),"")</f>
        <v>919012.32</v>
      </c>
      <c r="P3926" s="87"/>
      <c r="Q3926" s="103" t="str">
        <f>IF(ISNUMBER('Форма 1'!AH3926),'Форма 1'!$H3926*VLOOKUP('Форма 1'!$F3926,'Придельники с 2022'!$B$4:$X$28,'Форма 1'!AH$8),"")</f>
        <v/>
      </c>
      <c r="R3926" s="103" t="str">
        <f>IF(ISNUMBER('Форма 1'!AI3926),'Форма 1'!$H3926*VLOOKUP('Форма 1'!$F3926,'Придельники с 2022'!$B$4:$X$28,'Форма 1'!AI$8),"")</f>
        <v/>
      </c>
      <c r="S3926" s="103" t="str">
        <f>IF(ISNUMBER('Форма 1'!AJ3926),'Форма 1'!$H3926*VLOOKUP('Форма 1'!$F3926,'Придельники с 2022'!$B$4:$X$28,'Форма 1'!AJ$8),"")</f>
        <v/>
      </c>
      <c r="T3926" s="87"/>
    </row>
    <row r="3927" spans="1:20">
      <c r="A3927" s="188">
        <f t="shared" si="267"/>
        <v>763</v>
      </c>
      <c r="B3927" s="189" t="s">
        <v>3777</v>
      </c>
      <c r="C3927" s="99">
        <f t="shared" si="268"/>
        <v>3462271.5959999999</v>
      </c>
      <c r="D3927" s="103">
        <f>IF(ISNUMBER('Форма 1'!U3927),'Форма 1'!$H3927*VLOOKUP('Форма 1'!$F3927,'Придельники с 2022'!$B$4:$X$28,'Форма 1'!U$8),"")</f>
        <v>1130463.5160000001</v>
      </c>
      <c r="E3927" s="103" t="str">
        <f>IF(ISNUMBER('Форма 1'!V3927),'Форма 1'!$H3927*VLOOKUP('Форма 1'!$F3927,'Придельники с 2022'!$B$4:$X$28,'Форма 1'!V$8),"")</f>
        <v/>
      </c>
      <c r="F3927" s="103" t="str">
        <f>IF(ISNUMBER('Форма 1'!W3927),'Форма 1'!$H3927*VLOOKUP('Форма 1'!$F3927,'Придельники с 2022'!$B$4:$X$28,'Форма 1'!W$8),"")</f>
        <v/>
      </c>
      <c r="G3927" s="103" t="str">
        <f>IF(ISNUMBER('Форма 1'!X3927),'Форма 1'!$H3927*VLOOKUP('Форма 1'!$F3927,'Придельники с 2022'!$B$4:$X$28,'Форма 1'!X$8),"")</f>
        <v/>
      </c>
      <c r="H3927" s="103" t="str">
        <f>IF(ISNUMBER('Форма 1'!Y3927),'Форма 1'!$H3927*VLOOKUP('Форма 1'!$F3927,'Придельники с 2022'!$B$4:$X$28,'Форма 1'!Y$8),"")</f>
        <v/>
      </c>
      <c r="I3927" s="103" t="str">
        <f>IF(ISNUMBER('Форма 1'!Z3927),'Форма 1'!$H3927*VLOOKUP('Форма 1'!$F3927,'Придельники с 2022'!$B$4:$X$28,'Форма 1'!Z$8),"")</f>
        <v/>
      </c>
      <c r="J3927" s="103">
        <f>IF(ISNUMBER('Форма 1'!AA3927),'Форма 1'!$H3927*VLOOKUP('Форма 1'!$F3927,'Придельники с 2022'!$B$4:$X$28,'Форма 1'!AA$8),"")</f>
        <v>2331808.0799999996</v>
      </c>
      <c r="K3927" s="90"/>
      <c r="L3927" s="87"/>
      <c r="M3927" s="103" t="str">
        <f>IF(ISNUMBER('Форма 1'!AD3927),'Форма 1'!$H3927*VLOOKUP('Форма 1'!$F3927,'Придельники с 2022'!$B$4:$X$28,'Форма 1'!AD$8),"")</f>
        <v/>
      </c>
      <c r="N3927" s="103" t="str">
        <f>IF(ISBLANK('Форма 1'!$AE3927),"",IF('Форма 1'!$AE3927=1,'Форма 1'!$H3927*VLOOKUP('Форма 1'!$F3927,'Придельники с 2022'!$B$4:$X$28,'Форма 1'!$AE$8,0),IF('Форма 1'!$AE3927=2,'Форма 1'!$H3927*VLOOKUP('Форма 1'!$F3927,'Придельники с 2022'!$B$4:$X$28,13,0),IF('Форма 1'!$AE3927=3,'Форма 1'!$H3927*VLOOKUP('Форма 1'!$F3927,'Придельники с 2022'!$B$4:$X$28,12,0)))))</f>
        <v/>
      </c>
      <c r="O3927" s="103" t="str">
        <f>IF(ISNUMBER('Форма 1'!AF3927),'Форма 1'!$H3927*VLOOKUP('Форма 1'!$F3927,'Придельники с 2022'!$B$4:$X$28,'Форма 1'!AF$8),"")</f>
        <v/>
      </c>
      <c r="P3927" s="87"/>
      <c r="Q3927" s="103" t="str">
        <f>IF(ISNUMBER('Форма 1'!AH3927),'Форма 1'!$H3927*VLOOKUP('Форма 1'!$F3927,'Придельники с 2022'!$B$4:$X$28,'Форма 1'!AH$8),"")</f>
        <v/>
      </c>
      <c r="R3927" s="103" t="str">
        <f>IF(ISNUMBER('Форма 1'!AI3927),'Форма 1'!$H3927*VLOOKUP('Форма 1'!$F3927,'Придельники с 2022'!$B$4:$X$28,'Форма 1'!AI$8),"")</f>
        <v/>
      </c>
      <c r="S3927" s="103" t="str">
        <f>IF(ISNUMBER('Форма 1'!AJ3927),'Форма 1'!$H3927*VLOOKUP('Форма 1'!$F3927,'Придельники с 2022'!$B$4:$X$28,'Форма 1'!AJ$8),"")</f>
        <v/>
      </c>
      <c r="T3927" s="87"/>
    </row>
    <row r="3928" spans="1:20">
      <c r="A3928" s="188">
        <f t="shared" si="267"/>
        <v>764</v>
      </c>
      <c r="B3928" s="189" t="s">
        <v>3778</v>
      </c>
      <c r="C3928" s="99">
        <f t="shared" si="268"/>
        <v>471580.43000000005</v>
      </c>
      <c r="D3928" s="103" t="str">
        <f>IF(ISNUMBER('Форма 1'!U3928),'Форма 1'!$H3928*VLOOKUP('Форма 1'!$F3928,'Придельники с 2022'!$B$4:$X$28,'Форма 1'!U$8),"")</f>
        <v/>
      </c>
      <c r="E3928" s="103" t="str">
        <f>IF(ISNUMBER('Форма 1'!V3928),'Форма 1'!$H3928*VLOOKUP('Форма 1'!$F3928,'Придельники с 2022'!$B$4:$X$28,'Форма 1'!V$8),"")</f>
        <v/>
      </c>
      <c r="F3928" s="103" t="str">
        <f>IF(ISNUMBER('Форма 1'!W3928),'Форма 1'!$H3928*VLOOKUP('Форма 1'!$F3928,'Придельники с 2022'!$B$4:$X$28,'Форма 1'!W$8),"")</f>
        <v/>
      </c>
      <c r="G3928" s="103" t="str">
        <f>IF(ISNUMBER('Форма 1'!X3928),'Форма 1'!$H3928*VLOOKUP('Форма 1'!$F3928,'Придельники с 2022'!$B$4:$X$28,'Форма 1'!X$8),"")</f>
        <v/>
      </c>
      <c r="H3928" s="103" t="str">
        <f>IF(ISNUMBER('Форма 1'!Y3928),'Форма 1'!$H3928*VLOOKUP('Форма 1'!$F3928,'Придельники с 2022'!$B$4:$X$28,'Форма 1'!Y$8),"")</f>
        <v/>
      </c>
      <c r="I3928" s="103" t="str">
        <f>IF(ISNUMBER('Форма 1'!Z3928),'Форма 1'!$H3928*VLOOKUP('Форма 1'!$F3928,'Придельники с 2022'!$B$4:$X$28,'Форма 1'!Z$8),"")</f>
        <v/>
      </c>
      <c r="J3928" s="103" t="str">
        <f>IF(ISNUMBER('Форма 1'!AA3928),'Форма 1'!$H3928*VLOOKUP('Форма 1'!$F3928,'Придельники с 2022'!$B$4:$X$28,'Форма 1'!AA$8),"")</f>
        <v/>
      </c>
      <c r="K3928" s="92"/>
      <c r="L3928" s="88"/>
      <c r="M3928" s="103" t="str">
        <f>IF(ISNUMBER('Форма 1'!AD3928),'Форма 1'!$H3928*VLOOKUP('Форма 1'!$F3928,'Придельники с 2022'!$B$4:$X$28,'Форма 1'!AD$8),"")</f>
        <v/>
      </c>
      <c r="N3928" s="103" t="str">
        <f>IF(ISBLANK('Форма 1'!$AE3928),"",IF('Форма 1'!$AE3928=1,'Форма 1'!$H3928*VLOOKUP('Форма 1'!$F3928,'Придельники с 2022'!$B$4:$X$28,'Форма 1'!$AE$8,0),IF('Форма 1'!$AE3928=2,'Форма 1'!$H3928*VLOOKUP('Форма 1'!$F3928,'Придельники с 2022'!$B$4:$X$28,13,0),IF('Форма 1'!$AE3928=3,'Форма 1'!$H3928*VLOOKUP('Форма 1'!$F3928,'Придельники с 2022'!$B$4:$X$28,12,0)))))</f>
        <v/>
      </c>
      <c r="O3928" s="103" t="str">
        <f>IF(ISNUMBER('Форма 1'!AF3928),'Форма 1'!$H3928*VLOOKUP('Форма 1'!$F3928,'Придельники с 2022'!$B$4:$X$28,'Форма 1'!AF$8),"")</f>
        <v/>
      </c>
      <c r="P3928" s="87">
        <v>471580.43000000005</v>
      </c>
      <c r="Q3928" s="103" t="str">
        <f>IF(ISNUMBER('Форма 1'!AH3928),'Форма 1'!$H3928*VLOOKUP('Форма 1'!$F3928,'Придельники с 2022'!$B$4:$X$28,'Форма 1'!AH$8),"")</f>
        <v/>
      </c>
      <c r="R3928" s="103" t="str">
        <f>IF(ISNUMBER('Форма 1'!AI3928),'Форма 1'!$H3928*VLOOKUP('Форма 1'!$F3928,'Придельники с 2022'!$B$4:$X$28,'Форма 1'!AI$8),"")</f>
        <v/>
      </c>
      <c r="S3928" s="103" t="str">
        <f>IF(ISNUMBER('Форма 1'!AJ3928),'Форма 1'!$H3928*VLOOKUP('Форма 1'!$F3928,'Придельники с 2022'!$B$4:$X$28,'Форма 1'!AJ$8),"")</f>
        <v/>
      </c>
      <c r="T3928" s="87"/>
    </row>
    <row r="3929" spans="1:20">
      <c r="A3929" s="188">
        <f t="shared" si="267"/>
        <v>765</v>
      </c>
      <c r="B3929" s="189" t="s">
        <v>3779</v>
      </c>
      <c r="C3929" s="99">
        <f t="shared" si="268"/>
        <v>583988.196</v>
      </c>
      <c r="D3929" s="103" t="str">
        <f>IF(ISNUMBER('Форма 1'!U3929),'Форма 1'!$H3929*VLOOKUP('Форма 1'!$F3929,'Придельники с 2022'!$B$4:$X$28,'Форма 1'!U$8),"")</f>
        <v/>
      </c>
      <c r="E3929" s="103" t="str">
        <f>IF(ISNUMBER('Форма 1'!V3929),'Форма 1'!$H3929*VLOOKUP('Форма 1'!$F3929,'Придельники с 2022'!$B$4:$X$28,'Форма 1'!V$8),"")</f>
        <v/>
      </c>
      <c r="F3929" s="103" t="str">
        <f>IF(ISNUMBER('Форма 1'!W3929),'Форма 1'!$H3929*VLOOKUP('Форма 1'!$F3929,'Придельники с 2022'!$B$4:$X$28,'Форма 1'!W$8),"")</f>
        <v/>
      </c>
      <c r="G3929" s="103" t="str">
        <f>IF(ISNUMBER('Форма 1'!X3929),'Форма 1'!$H3929*VLOOKUP('Форма 1'!$F3929,'Придельники с 2022'!$B$4:$X$28,'Форма 1'!X$8),"")</f>
        <v/>
      </c>
      <c r="H3929" s="103" t="str">
        <f>IF(ISNUMBER('Форма 1'!Y3929),'Форма 1'!$H3929*VLOOKUP('Форма 1'!$F3929,'Придельники с 2022'!$B$4:$X$28,'Форма 1'!Y$8),"")</f>
        <v/>
      </c>
      <c r="I3929" s="103" t="str">
        <f>IF(ISNUMBER('Форма 1'!Z3929),'Форма 1'!$H3929*VLOOKUP('Форма 1'!$F3929,'Придельники с 2022'!$B$4:$X$28,'Форма 1'!Z$8),"")</f>
        <v/>
      </c>
      <c r="J3929" s="103" t="str">
        <f>IF(ISNUMBER('Форма 1'!AA3929),'Форма 1'!$H3929*VLOOKUP('Форма 1'!$F3929,'Придельники с 2022'!$B$4:$X$28,'Форма 1'!AA$8),"")</f>
        <v/>
      </c>
      <c r="K3929" s="90"/>
      <c r="L3929" s="87"/>
      <c r="M3929" s="103" t="str">
        <f>IF(ISNUMBER('Форма 1'!AD3929),'Форма 1'!$H3929*VLOOKUP('Форма 1'!$F3929,'Придельники с 2022'!$B$4:$X$28,'Форма 1'!AD$8),"")</f>
        <v/>
      </c>
      <c r="N3929" s="103" t="str">
        <f>IF(ISBLANK('Форма 1'!$AE3929),"",IF('Форма 1'!$AE3929=1,'Форма 1'!$H3929*VLOOKUP('Форма 1'!$F3929,'Придельники с 2022'!$B$4:$X$28,'Форма 1'!$AE$8,0),IF('Форма 1'!$AE3929=2,'Форма 1'!$H3929*VLOOKUP('Форма 1'!$F3929,'Придельники с 2022'!$B$4:$X$28,13,0),IF('Форма 1'!$AE3929=3,'Форма 1'!$H3929*VLOOKUP('Форма 1'!$F3929,'Придельники с 2022'!$B$4:$X$28,12,0)))))</f>
        <v/>
      </c>
      <c r="O3929" s="103">
        <f>IF(ISNUMBER('Форма 1'!AF3929),'Форма 1'!$H3929*VLOOKUP('Форма 1'!$F3929,'Придельники с 2022'!$B$4:$X$28,'Форма 1'!AF$8),"")</f>
        <v>583988.196</v>
      </c>
      <c r="P3929" s="87"/>
      <c r="Q3929" s="103" t="str">
        <f>IF(ISNUMBER('Форма 1'!AH3929),'Форма 1'!$H3929*VLOOKUP('Форма 1'!$F3929,'Придельники с 2022'!$B$4:$X$28,'Форма 1'!AH$8),"")</f>
        <v/>
      </c>
      <c r="R3929" s="103" t="str">
        <f>IF(ISNUMBER('Форма 1'!AI3929),'Форма 1'!$H3929*VLOOKUP('Форма 1'!$F3929,'Придельники с 2022'!$B$4:$X$28,'Форма 1'!AI$8),"")</f>
        <v/>
      </c>
      <c r="S3929" s="103" t="str">
        <f>IF(ISNUMBER('Форма 1'!AJ3929),'Форма 1'!$H3929*VLOOKUP('Форма 1'!$F3929,'Придельники с 2022'!$B$4:$X$28,'Форма 1'!AJ$8),"")</f>
        <v/>
      </c>
      <c r="T3929" s="87"/>
    </row>
    <row r="3930" spans="1:20">
      <c r="A3930" s="188">
        <f t="shared" si="267"/>
        <v>766</v>
      </c>
      <c r="B3930" s="189" t="s">
        <v>3780</v>
      </c>
      <c r="C3930" s="99">
        <f t="shared" si="268"/>
        <v>471580.43000000005</v>
      </c>
      <c r="D3930" s="103" t="str">
        <f>IF(ISNUMBER('Форма 1'!U3930),'Форма 1'!$H3930*VLOOKUP('Форма 1'!$F3930,'Придельники с 2022'!$B$4:$X$28,'Форма 1'!U$8),"")</f>
        <v/>
      </c>
      <c r="E3930" s="103" t="str">
        <f>IF(ISNUMBER('Форма 1'!V3930),'Форма 1'!$H3930*VLOOKUP('Форма 1'!$F3930,'Придельники с 2022'!$B$4:$X$28,'Форма 1'!V$8),"")</f>
        <v/>
      </c>
      <c r="F3930" s="103" t="str">
        <f>IF(ISNUMBER('Форма 1'!W3930),'Форма 1'!$H3930*VLOOKUP('Форма 1'!$F3930,'Придельники с 2022'!$B$4:$X$28,'Форма 1'!W$8),"")</f>
        <v/>
      </c>
      <c r="G3930" s="103" t="str">
        <f>IF(ISNUMBER('Форма 1'!X3930),'Форма 1'!$H3930*VLOOKUP('Форма 1'!$F3930,'Придельники с 2022'!$B$4:$X$28,'Форма 1'!X$8),"")</f>
        <v/>
      </c>
      <c r="H3930" s="103" t="str">
        <f>IF(ISNUMBER('Форма 1'!Y3930),'Форма 1'!$H3930*VLOOKUP('Форма 1'!$F3930,'Придельники с 2022'!$B$4:$X$28,'Форма 1'!Y$8),"")</f>
        <v/>
      </c>
      <c r="I3930" s="103" t="str">
        <f>IF(ISNUMBER('Форма 1'!Z3930),'Форма 1'!$H3930*VLOOKUP('Форма 1'!$F3930,'Придельники с 2022'!$B$4:$X$28,'Форма 1'!Z$8),"")</f>
        <v/>
      </c>
      <c r="J3930" s="103" t="str">
        <f>IF(ISNUMBER('Форма 1'!AA3930),'Форма 1'!$H3930*VLOOKUP('Форма 1'!$F3930,'Придельники с 2022'!$B$4:$X$28,'Форма 1'!AA$8),"")</f>
        <v/>
      </c>
      <c r="K3930" s="92"/>
      <c r="L3930" s="88"/>
      <c r="M3930" s="103" t="str">
        <f>IF(ISNUMBER('Форма 1'!AD3930),'Форма 1'!$H3930*VLOOKUP('Форма 1'!$F3930,'Придельники с 2022'!$B$4:$X$28,'Форма 1'!AD$8),"")</f>
        <v/>
      </c>
      <c r="N3930" s="103" t="str">
        <f>IF(ISBLANK('Форма 1'!$AE3930),"",IF('Форма 1'!$AE3930=1,'Форма 1'!$H3930*VLOOKUP('Форма 1'!$F3930,'Придельники с 2022'!$B$4:$X$28,'Форма 1'!$AE$8,0),IF('Форма 1'!$AE3930=2,'Форма 1'!$H3930*VLOOKUP('Форма 1'!$F3930,'Придельники с 2022'!$B$4:$X$28,13,0),IF('Форма 1'!$AE3930=3,'Форма 1'!$H3930*VLOOKUP('Форма 1'!$F3930,'Придельники с 2022'!$B$4:$X$28,12,0)))))</f>
        <v/>
      </c>
      <c r="O3930" s="103" t="str">
        <f>IF(ISNUMBER('Форма 1'!AF3930),'Форма 1'!$H3930*VLOOKUP('Форма 1'!$F3930,'Придельники с 2022'!$B$4:$X$28,'Форма 1'!AF$8),"")</f>
        <v/>
      </c>
      <c r="P3930" s="87">
        <v>471580.43000000005</v>
      </c>
      <c r="Q3930" s="103" t="str">
        <f>IF(ISNUMBER('Форма 1'!AH3930),'Форма 1'!$H3930*VLOOKUP('Форма 1'!$F3930,'Придельники с 2022'!$B$4:$X$28,'Форма 1'!AH$8),"")</f>
        <v/>
      </c>
      <c r="R3930" s="103" t="str">
        <f>IF(ISNUMBER('Форма 1'!AI3930),'Форма 1'!$H3930*VLOOKUP('Форма 1'!$F3930,'Придельники с 2022'!$B$4:$X$28,'Форма 1'!AI$8),"")</f>
        <v/>
      </c>
      <c r="S3930" s="103" t="str">
        <f>IF(ISNUMBER('Форма 1'!AJ3930),'Форма 1'!$H3930*VLOOKUP('Форма 1'!$F3930,'Придельники с 2022'!$B$4:$X$28,'Форма 1'!AJ$8),"")</f>
        <v/>
      </c>
      <c r="T3930" s="87"/>
    </row>
    <row r="3931" spans="1:20">
      <c r="A3931" s="188">
        <f t="shared" si="267"/>
        <v>767</v>
      </c>
      <c r="B3931" s="189" t="s">
        <v>3781</v>
      </c>
      <c r="C3931" s="99">
        <f t="shared" si="268"/>
        <v>913560.55199999991</v>
      </c>
      <c r="D3931" s="103" t="str">
        <f>IF(ISNUMBER('Форма 1'!U3931),'Форма 1'!$H3931*VLOOKUP('Форма 1'!$F3931,'Придельники с 2022'!$B$4:$X$28,'Форма 1'!U$8),"")</f>
        <v/>
      </c>
      <c r="E3931" s="103" t="str">
        <f>IF(ISNUMBER('Форма 1'!V3931),'Форма 1'!$H3931*VLOOKUP('Форма 1'!$F3931,'Придельники с 2022'!$B$4:$X$28,'Форма 1'!V$8),"")</f>
        <v/>
      </c>
      <c r="F3931" s="103" t="str">
        <f>IF(ISNUMBER('Форма 1'!W3931),'Форма 1'!$H3931*VLOOKUP('Форма 1'!$F3931,'Придельники с 2022'!$B$4:$X$28,'Форма 1'!W$8),"")</f>
        <v/>
      </c>
      <c r="G3931" s="103" t="str">
        <f>IF(ISNUMBER('Форма 1'!X3931),'Форма 1'!$H3931*VLOOKUP('Форма 1'!$F3931,'Придельники с 2022'!$B$4:$X$28,'Форма 1'!X$8),"")</f>
        <v/>
      </c>
      <c r="H3931" s="103" t="str">
        <f>IF(ISNUMBER('Форма 1'!Y3931),'Форма 1'!$H3931*VLOOKUP('Форма 1'!$F3931,'Придельники с 2022'!$B$4:$X$28,'Форма 1'!Y$8),"")</f>
        <v/>
      </c>
      <c r="I3931" s="103" t="str">
        <f>IF(ISNUMBER('Форма 1'!Z3931),'Форма 1'!$H3931*VLOOKUP('Форма 1'!$F3931,'Придельники с 2022'!$B$4:$X$28,'Форма 1'!Z$8),"")</f>
        <v/>
      </c>
      <c r="J3931" s="103" t="str">
        <f>IF(ISNUMBER('Форма 1'!AA3931),'Форма 1'!$H3931*VLOOKUP('Форма 1'!$F3931,'Придельники с 2022'!$B$4:$X$28,'Форма 1'!AA$8),"")</f>
        <v/>
      </c>
      <c r="K3931" s="90"/>
      <c r="L3931" s="87"/>
      <c r="M3931" s="103" t="str">
        <f>IF(ISNUMBER('Форма 1'!AD3931),'Форма 1'!$H3931*VLOOKUP('Форма 1'!$F3931,'Придельники с 2022'!$B$4:$X$28,'Форма 1'!AD$8),"")</f>
        <v/>
      </c>
      <c r="N3931" s="103" t="str">
        <f>IF(ISBLANK('Форма 1'!$AE3931),"",IF('Форма 1'!$AE3931=1,'Форма 1'!$H3931*VLOOKUP('Форма 1'!$F3931,'Придельники с 2022'!$B$4:$X$28,'Форма 1'!$AE$8,0),IF('Форма 1'!$AE3931=2,'Форма 1'!$H3931*VLOOKUP('Форма 1'!$F3931,'Придельники с 2022'!$B$4:$X$28,13,0),IF('Форма 1'!$AE3931=3,'Форма 1'!$H3931*VLOOKUP('Форма 1'!$F3931,'Придельники с 2022'!$B$4:$X$28,12,0)))))</f>
        <v/>
      </c>
      <c r="O3931" s="103">
        <f>IF(ISNUMBER('Форма 1'!AF3931),'Форма 1'!$H3931*VLOOKUP('Форма 1'!$F3931,'Придельники с 2022'!$B$4:$X$28,'Форма 1'!AF$8),"")</f>
        <v>913560.55199999991</v>
      </c>
      <c r="P3931" s="87"/>
      <c r="Q3931" s="103" t="str">
        <f>IF(ISNUMBER('Форма 1'!AH3931),'Форма 1'!$H3931*VLOOKUP('Форма 1'!$F3931,'Придельники с 2022'!$B$4:$X$28,'Форма 1'!AH$8),"")</f>
        <v/>
      </c>
      <c r="R3931" s="103" t="str">
        <f>IF(ISNUMBER('Форма 1'!AI3931),'Форма 1'!$H3931*VLOOKUP('Форма 1'!$F3931,'Придельники с 2022'!$B$4:$X$28,'Форма 1'!AI$8),"")</f>
        <v/>
      </c>
      <c r="S3931" s="103" t="str">
        <f>IF(ISNUMBER('Форма 1'!AJ3931),'Форма 1'!$H3931*VLOOKUP('Форма 1'!$F3931,'Придельники с 2022'!$B$4:$X$28,'Форма 1'!AJ$8),"")</f>
        <v/>
      </c>
      <c r="T3931" s="88"/>
    </row>
    <row r="3932" spans="1:20">
      <c r="A3932" s="188">
        <f t="shared" si="267"/>
        <v>768</v>
      </c>
      <c r="B3932" s="189" t="s">
        <v>3782</v>
      </c>
      <c r="C3932" s="99">
        <f t="shared" si="268"/>
        <v>8024371.9360000007</v>
      </c>
      <c r="D3932" s="103" t="str">
        <f>IF(ISNUMBER('Форма 1'!U3932),'Форма 1'!$H3932*VLOOKUP('Форма 1'!$F3932,'Придельники с 2022'!$B$4:$X$28,'Форма 1'!U$8),"")</f>
        <v/>
      </c>
      <c r="E3932" s="103" t="str">
        <f>IF(ISNUMBER('Форма 1'!V3932),'Форма 1'!$H3932*VLOOKUP('Форма 1'!$F3932,'Придельники с 2022'!$B$4:$X$28,'Форма 1'!V$8),"")</f>
        <v/>
      </c>
      <c r="F3932" s="103" t="str">
        <f>IF(ISNUMBER('Форма 1'!W3932),'Форма 1'!$H3932*VLOOKUP('Форма 1'!$F3932,'Придельники с 2022'!$B$4:$X$28,'Форма 1'!W$8),"")</f>
        <v/>
      </c>
      <c r="G3932" s="103" t="str">
        <f>IF(ISNUMBER('Форма 1'!X3932),'Форма 1'!$H3932*VLOOKUP('Форма 1'!$F3932,'Придельники с 2022'!$B$4:$X$28,'Форма 1'!X$8),"")</f>
        <v/>
      </c>
      <c r="H3932" s="103" t="str">
        <f>IF(ISNUMBER('Форма 1'!Y3932),'Форма 1'!$H3932*VLOOKUP('Форма 1'!$F3932,'Придельники с 2022'!$B$4:$X$28,'Форма 1'!Y$8),"")</f>
        <v/>
      </c>
      <c r="I3932" s="103" t="str">
        <f>IF(ISNUMBER('Форма 1'!Z3932),'Форма 1'!$H3932*VLOOKUP('Форма 1'!$F3932,'Придельники с 2022'!$B$4:$X$28,'Форма 1'!Z$8),"")</f>
        <v/>
      </c>
      <c r="J3932" s="103" t="str">
        <f>IF(ISNUMBER('Форма 1'!AA3932),'Форма 1'!$H3932*VLOOKUP('Форма 1'!$F3932,'Придельники с 2022'!$B$4:$X$28,'Форма 1'!AA$8),"")</f>
        <v/>
      </c>
      <c r="K3932" s="90"/>
      <c r="L3932" s="87"/>
      <c r="M3932" s="103">
        <f>IF(ISNUMBER('Форма 1'!AD3932),'Форма 1'!$H3932*VLOOKUP('Форма 1'!$F3932,'Придельники с 2022'!$B$4:$X$28,'Форма 1'!AD$8),"")</f>
        <v>8024371.9360000007</v>
      </c>
      <c r="N3932" s="103" t="str">
        <f>IF(ISBLANK('Форма 1'!$AE3932),"",IF('Форма 1'!$AE3932=1,'Форма 1'!$H3932*VLOOKUP('Форма 1'!$F3932,'Придельники с 2022'!$B$4:$X$28,'Форма 1'!$AE$8,0),IF('Форма 1'!$AE3932=2,'Форма 1'!$H3932*VLOOKUP('Форма 1'!$F3932,'Придельники с 2022'!$B$4:$X$28,13,0),IF('Форма 1'!$AE3932=3,'Форма 1'!$H3932*VLOOKUP('Форма 1'!$F3932,'Придельники с 2022'!$B$4:$X$28,12,0)))))</f>
        <v/>
      </c>
      <c r="O3932" s="103" t="str">
        <f>IF(ISNUMBER('Форма 1'!AF3932),'Форма 1'!$H3932*VLOOKUP('Форма 1'!$F3932,'Придельники с 2022'!$B$4:$X$28,'Форма 1'!AF$8),"")</f>
        <v/>
      </c>
      <c r="P3932" s="87"/>
      <c r="Q3932" s="103" t="str">
        <f>IF(ISNUMBER('Форма 1'!AH3932),'Форма 1'!$H3932*VLOOKUP('Форма 1'!$F3932,'Придельники с 2022'!$B$4:$X$28,'Форма 1'!AH$8),"")</f>
        <v/>
      </c>
      <c r="R3932" s="103" t="str">
        <f>IF(ISNUMBER('Форма 1'!AI3932),'Форма 1'!$H3932*VLOOKUP('Форма 1'!$F3932,'Придельники с 2022'!$B$4:$X$28,'Форма 1'!AI$8),"")</f>
        <v/>
      </c>
      <c r="S3932" s="103" t="str">
        <f>IF(ISNUMBER('Форма 1'!AJ3932),'Форма 1'!$H3932*VLOOKUP('Форма 1'!$F3932,'Придельники с 2022'!$B$4:$X$28,'Форма 1'!AJ$8),"")</f>
        <v/>
      </c>
      <c r="T3932" s="88"/>
    </row>
    <row r="3933" spans="1:20">
      <c r="A3933" s="188">
        <f t="shared" si="267"/>
        <v>769</v>
      </c>
      <c r="B3933" s="189" t="s">
        <v>3783</v>
      </c>
      <c r="C3933" s="99">
        <f t="shared" si="268"/>
        <v>18377514.063999999</v>
      </c>
      <c r="D3933" s="103" t="str">
        <f>IF(ISNUMBER('Форма 1'!U3933),'Форма 1'!$H3933*VLOOKUP('Форма 1'!$F3933,'Придельники с 2022'!$B$4:$X$28,'Форма 1'!U$8),"")</f>
        <v/>
      </c>
      <c r="E3933" s="103" t="str">
        <f>IF(ISNUMBER('Форма 1'!V3933),'Форма 1'!$H3933*VLOOKUP('Форма 1'!$F3933,'Придельники с 2022'!$B$4:$X$28,'Форма 1'!V$8),"")</f>
        <v/>
      </c>
      <c r="F3933" s="103" t="str">
        <f>IF(ISNUMBER('Форма 1'!W3933),'Форма 1'!$H3933*VLOOKUP('Форма 1'!$F3933,'Придельники с 2022'!$B$4:$X$28,'Форма 1'!W$8),"")</f>
        <v/>
      </c>
      <c r="G3933" s="103" t="str">
        <f>IF(ISNUMBER('Форма 1'!X3933),'Форма 1'!$H3933*VLOOKUP('Форма 1'!$F3933,'Придельники с 2022'!$B$4:$X$28,'Форма 1'!X$8),"")</f>
        <v/>
      </c>
      <c r="H3933" s="103" t="str">
        <f>IF(ISNUMBER('Форма 1'!Y3933),'Форма 1'!$H3933*VLOOKUP('Форма 1'!$F3933,'Придельники с 2022'!$B$4:$X$28,'Форма 1'!Y$8),"")</f>
        <v/>
      </c>
      <c r="I3933" s="103" t="str">
        <f>IF(ISNUMBER('Форма 1'!Z3933),'Форма 1'!$H3933*VLOOKUP('Форма 1'!$F3933,'Придельники с 2022'!$B$4:$X$28,'Форма 1'!Z$8),"")</f>
        <v/>
      </c>
      <c r="J3933" s="103" t="str">
        <f>IF(ISNUMBER('Форма 1'!AA3933),'Форма 1'!$H3933*VLOOKUP('Форма 1'!$F3933,'Придельники с 2022'!$B$4:$X$28,'Форма 1'!AA$8),"")</f>
        <v/>
      </c>
      <c r="K3933" s="90"/>
      <c r="L3933" s="87"/>
      <c r="M3933" s="103">
        <f>IF(ISNUMBER('Форма 1'!AD3933),'Форма 1'!$H3933*VLOOKUP('Форма 1'!$F3933,'Придельники с 2022'!$B$4:$X$28,'Форма 1'!AD$8),"")</f>
        <v>18377514.063999999</v>
      </c>
      <c r="N3933" s="103" t="str">
        <f>IF(ISBLANK('Форма 1'!$AE3933),"",IF('Форма 1'!$AE3933=1,'Форма 1'!$H3933*VLOOKUP('Форма 1'!$F3933,'Придельники с 2022'!$B$4:$X$28,'Форма 1'!$AE$8,0),IF('Форма 1'!$AE3933=2,'Форма 1'!$H3933*VLOOKUP('Форма 1'!$F3933,'Придельники с 2022'!$B$4:$X$28,13,0),IF('Форма 1'!$AE3933=3,'Форма 1'!$H3933*VLOOKUP('Форма 1'!$F3933,'Придельники с 2022'!$B$4:$X$28,12,0)))))</f>
        <v/>
      </c>
      <c r="O3933" s="103" t="str">
        <f>IF(ISNUMBER('Форма 1'!AF3933),'Форма 1'!$H3933*VLOOKUP('Форма 1'!$F3933,'Придельники с 2022'!$B$4:$X$28,'Форма 1'!AF$8),"")</f>
        <v/>
      </c>
      <c r="P3933" s="87"/>
      <c r="Q3933" s="103" t="str">
        <f>IF(ISNUMBER('Форма 1'!AH3933),'Форма 1'!$H3933*VLOOKUP('Форма 1'!$F3933,'Придельники с 2022'!$B$4:$X$28,'Форма 1'!AH$8),"")</f>
        <v/>
      </c>
      <c r="R3933" s="103" t="str">
        <f>IF(ISNUMBER('Форма 1'!AI3933),'Форма 1'!$H3933*VLOOKUP('Форма 1'!$F3933,'Придельники с 2022'!$B$4:$X$28,'Форма 1'!AI$8),"")</f>
        <v/>
      </c>
      <c r="S3933" s="103" t="str">
        <f>IF(ISNUMBER('Форма 1'!AJ3933),'Форма 1'!$H3933*VLOOKUP('Форма 1'!$F3933,'Придельники с 2022'!$B$4:$X$28,'Форма 1'!AJ$8),"")</f>
        <v/>
      </c>
      <c r="T3933" s="88"/>
    </row>
    <row r="3934" spans="1:20">
      <c r="A3934" s="188">
        <f t="shared" ref="A3934:A3997" si="269">A3933+1</f>
        <v>770</v>
      </c>
      <c r="B3934" s="189" t="s">
        <v>3784</v>
      </c>
      <c r="C3934" s="99">
        <f t="shared" si="268"/>
        <v>17148953.808000002</v>
      </c>
      <c r="D3934" s="103" t="str">
        <f>IF(ISNUMBER('Форма 1'!U3934),'Форма 1'!$H3934*VLOOKUP('Форма 1'!$F3934,'Придельники с 2022'!$B$4:$X$28,'Форма 1'!U$8),"")</f>
        <v/>
      </c>
      <c r="E3934" s="103" t="str">
        <f>IF(ISNUMBER('Форма 1'!V3934),'Форма 1'!$H3934*VLOOKUP('Форма 1'!$F3934,'Придельники с 2022'!$B$4:$X$28,'Форма 1'!V$8),"")</f>
        <v/>
      </c>
      <c r="F3934" s="103" t="str">
        <f>IF(ISNUMBER('Форма 1'!W3934),'Форма 1'!$H3934*VLOOKUP('Форма 1'!$F3934,'Придельники с 2022'!$B$4:$X$28,'Форма 1'!W$8),"")</f>
        <v/>
      </c>
      <c r="G3934" s="103" t="str">
        <f>IF(ISNUMBER('Форма 1'!X3934),'Форма 1'!$H3934*VLOOKUP('Форма 1'!$F3934,'Придельники с 2022'!$B$4:$X$28,'Форма 1'!X$8),"")</f>
        <v/>
      </c>
      <c r="H3934" s="103" t="str">
        <f>IF(ISNUMBER('Форма 1'!Y3934),'Форма 1'!$H3934*VLOOKUP('Форма 1'!$F3934,'Придельники с 2022'!$B$4:$X$28,'Форма 1'!Y$8),"")</f>
        <v/>
      </c>
      <c r="I3934" s="103" t="str">
        <f>IF(ISNUMBER('Форма 1'!Z3934),'Форма 1'!$H3934*VLOOKUP('Форма 1'!$F3934,'Придельники с 2022'!$B$4:$X$28,'Форма 1'!Z$8),"")</f>
        <v/>
      </c>
      <c r="J3934" s="103" t="str">
        <f>IF(ISNUMBER('Форма 1'!AA3934),'Форма 1'!$H3934*VLOOKUP('Форма 1'!$F3934,'Придельники с 2022'!$B$4:$X$28,'Форма 1'!AA$8),"")</f>
        <v/>
      </c>
      <c r="K3934" s="90"/>
      <c r="L3934" s="87"/>
      <c r="M3934" s="103">
        <f>IF(ISNUMBER('Форма 1'!AD3934),'Форма 1'!$H3934*VLOOKUP('Форма 1'!$F3934,'Придельники с 2022'!$B$4:$X$28,'Форма 1'!AD$8),"")</f>
        <v>17148953.808000002</v>
      </c>
      <c r="N3934" s="103" t="str">
        <f>IF(ISBLANK('Форма 1'!$AE3934),"",IF('Форма 1'!$AE3934=1,'Форма 1'!$H3934*VLOOKUP('Форма 1'!$F3934,'Придельники с 2022'!$B$4:$X$28,'Форма 1'!$AE$8,0),IF('Форма 1'!$AE3934=2,'Форма 1'!$H3934*VLOOKUP('Форма 1'!$F3934,'Придельники с 2022'!$B$4:$X$28,13,0),IF('Форма 1'!$AE3934=3,'Форма 1'!$H3934*VLOOKUP('Форма 1'!$F3934,'Придельники с 2022'!$B$4:$X$28,12,0)))))</f>
        <v/>
      </c>
      <c r="O3934" s="103" t="str">
        <f>IF(ISNUMBER('Форма 1'!AF3934),'Форма 1'!$H3934*VLOOKUP('Форма 1'!$F3934,'Придельники с 2022'!$B$4:$X$28,'Форма 1'!AF$8),"")</f>
        <v/>
      </c>
      <c r="P3934" s="87"/>
      <c r="Q3934" s="103" t="str">
        <f>IF(ISNUMBER('Форма 1'!AH3934),'Форма 1'!$H3934*VLOOKUP('Форма 1'!$F3934,'Придельники с 2022'!$B$4:$X$28,'Форма 1'!AH$8),"")</f>
        <v/>
      </c>
      <c r="R3934" s="103" t="str">
        <f>IF(ISNUMBER('Форма 1'!AI3934),'Форма 1'!$H3934*VLOOKUP('Форма 1'!$F3934,'Придельники с 2022'!$B$4:$X$28,'Форма 1'!AI$8),"")</f>
        <v/>
      </c>
      <c r="S3934" s="103" t="str">
        <f>IF(ISNUMBER('Форма 1'!AJ3934),'Форма 1'!$H3934*VLOOKUP('Форма 1'!$F3934,'Придельники с 2022'!$B$4:$X$28,'Форма 1'!AJ$8),"")</f>
        <v/>
      </c>
      <c r="T3934" s="88"/>
    </row>
    <row r="3935" spans="1:20">
      <c r="A3935" s="188">
        <f t="shared" si="269"/>
        <v>771</v>
      </c>
      <c r="B3935" s="189" t="s">
        <v>3785</v>
      </c>
      <c r="C3935" s="99">
        <f t="shared" si="268"/>
        <v>1536226.9650000001</v>
      </c>
      <c r="D3935" s="103">
        <f>IF(ISNUMBER('Форма 1'!U3935),'Форма 1'!$H3935*VLOOKUP('Форма 1'!$F3935,'Придельники с 2022'!$B$4:$X$28,'Форма 1'!U$8),"")</f>
        <v>1536226.9650000001</v>
      </c>
      <c r="E3935" s="103" t="str">
        <f>IF(ISNUMBER('Форма 1'!V3935),'Форма 1'!$H3935*VLOOKUP('Форма 1'!$F3935,'Придельники с 2022'!$B$4:$X$28,'Форма 1'!V$8),"")</f>
        <v/>
      </c>
      <c r="F3935" s="103" t="str">
        <f>IF(ISNUMBER('Форма 1'!W3935),'Форма 1'!$H3935*VLOOKUP('Форма 1'!$F3935,'Придельники с 2022'!$B$4:$X$28,'Форма 1'!W$8),"")</f>
        <v/>
      </c>
      <c r="G3935" s="103" t="str">
        <f>IF(ISNUMBER('Форма 1'!X3935),'Форма 1'!$H3935*VLOOKUP('Форма 1'!$F3935,'Придельники с 2022'!$B$4:$X$28,'Форма 1'!X$8),"")</f>
        <v/>
      </c>
      <c r="H3935" s="103" t="str">
        <f>IF(ISNUMBER('Форма 1'!Y3935),'Форма 1'!$H3935*VLOOKUP('Форма 1'!$F3935,'Придельники с 2022'!$B$4:$X$28,'Форма 1'!Y$8),"")</f>
        <v/>
      </c>
      <c r="I3935" s="103" t="str">
        <f>IF(ISNUMBER('Форма 1'!Z3935),'Форма 1'!$H3935*VLOOKUP('Форма 1'!$F3935,'Придельники с 2022'!$B$4:$X$28,'Форма 1'!Z$8),"")</f>
        <v/>
      </c>
      <c r="J3935" s="103" t="str">
        <f>IF(ISNUMBER('Форма 1'!AA3935),'Форма 1'!$H3935*VLOOKUP('Форма 1'!$F3935,'Придельники с 2022'!$B$4:$X$28,'Форма 1'!AA$8),"")</f>
        <v/>
      </c>
      <c r="K3935" s="90"/>
      <c r="L3935" s="87"/>
      <c r="M3935" s="103" t="str">
        <f>IF(ISNUMBER('Форма 1'!AD3935),'Форма 1'!$H3935*VLOOKUP('Форма 1'!$F3935,'Придельники с 2022'!$B$4:$X$28,'Форма 1'!AD$8),"")</f>
        <v/>
      </c>
      <c r="N3935" s="103" t="str">
        <f>IF(ISBLANK('Форма 1'!$AE3935),"",IF('Форма 1'!$AE3935=1,'Форма 1'!$H3935*VLOOKUP('Форма 1'!$F3935,'Придельники с 2022'!$B$4:$X$28,'Форма 1'!$AE$8,0),IF('Форма 1'!$AE3935=2,'Форма 1'!$H3935*VLOOKUP('Форма 1'!$F3935,'Придельники с 2022'!$B$4:$X$28,13,0),IF('Форма 1'!$AE3935=3,'Форма 1'!$H3935*VLOOKUP('Форма 1'!$F3935,'Придельники с 2022'!$B$4:$X$28,12,0)))))</f>
        <v/>
      </c>
      <c r="O3935" s="103" t="str">
        <f>IF(ISNUMBER('Форма 1'!AF3935),'Форма 1'!$H3935*VLOOKUP('Форма 1'!$F3935,'Придельники с 2022'!$B$4:$X$28,'Форма 1'!AF$8),"")</f>
        <v/>
      </c>
      <c r="P3935" s="87"/>
      <c r="Q3935" s="103" t="str">
        <f>IF(ISNUMBER('Форма 1'!AH3935),'Форма 1'!$H3935*VLOOKUP('Форма 1'!$F3935,'Придельники с 2022'!$B$4:$X$28,'Форма 1'!AH$8),"")</f>
        <v/>
      </c>
      <c r="R3935" s="103" t="str">
        <f>IF(ISNUMBER('Форма 1'!AI3935),'Форма 1'!$H3935*VLOOKUP('Форма 1'!$F3935,'Придельники с 2022'!$B$4:$X$28,'Форма 1'!AI$8),"")</f>
        <v/>
      </c>
      <c r="S3935" s="103" t="str">
        <f>IF(ISNUMBER('Форма 1'!AJ3935),'Форма 1'!$H3935*VLOOKUP('Форма 1'!$F3935,'Придельники с 2022'!$B$4:$X$28,'Форма 1'!AJ$8),"")</f>
        <v/>
      </c>
      <c r="T3935" s="88"/>
    </row>
    <row r="3936" spans="1:20">
      <c r="A3936" s="188">
        <f t="shared" si="269"/>
        <v>772</v>
      </c>
      <c r="B3936" s="189" t="s">
        <v>3786</v>
      </c>
      <c r="C3936" s="99">
        <f t="shared" si="268"/>
        <v>1528900.4640000002</v>
      </c>
      <c r="D3936" s="103">
        <f>IF(ISNUMBER('Форма 1'!U3936),'Форма 1'!$H3936*VLOOKUP('Форма 1'!$F3936,'Придельники с 2022'!$B$4:$X$28,'Форма 1'!U$8),"")</f>
        <v>1528900.4640000002</v>
      </c>
      <c r="E3936" s="103" t="str">
        <f>IF(ISNUMBER('Форма 1'!V3936),'Форма 1'!$H3936*VLOOKUP('Форма 1'!$F3936,'Придельники с 2022'!$B$4:$X$28,'Форма 1'!V$8),"")</f>
        <v/>
      </c>
      <c r="F3936" s="103" t="str">
        <f>IF(ISNUMBER('Форма 1'!W3936),'Форма 1'!$H3936*VLOOKUP('Форма 1'!$F3936,'Придельники с 2022'!$B$4:$X$28,'Форма 1'!W$8),"")</f>
        <v/>
      </c>
      <c r="G3936" s="103" t="str">
        <f>IF(ISNUMBER('Форма 1'!X3936),'Форма 1'!$H3936*VLOOKUP('Форма 1'!$F3936,'Придельники с 2022'!$B$4:$X$28,'Форма 1'!X$8),"")</f>
        <v/>
      </c>
      <c r="H3936" s="103" t="str">
        <f>IF(ISNUMBER('Форма 1'!Y3936),'Форма 1'!$H3936*VLOOKUP('Форма 1'!$F3936,'Придельники с 2022'!$B$4:$X$28,'Форма 1'!Y$8),"")</f>
        <v/>
      </c>
      <c r="I3936" s="103" t="str">
        <f>IF(ISNUMBER('Форма 1'!Z3936),'Форма 1'!$H3936*VLOOKUP('Форма 1'!$F3936,'Придельники с 2022'!$B$4:$X$28,'Форма 1'!Z$8),"")</f>
        <v/>
      </c>
      <c r="J3936" s="103" t="str">
        <f>IF(ISNUMBER('Форма 1'!AA3936),'Форма 1'!$H3936*VLOOKUP('Форма 1'!$F3936,'Придельники с 2022'!$B$4:$X$28,'Форма 1'!AA$8),"")</f>
        <v/>
      </c>
      <c r="K3936" s="90"/>
      <c r="L3936" s="87"/>
      <c r="M3936" s="103" t="str">
        <f>IF(ISNUMBER('Форма 1'!AD3936),'Форма 1'!$H3936*VLOOKUP('Форма 1'!$F3936,'Придельники с 2022'!$B$4:$X$28,'Форма 1'!AD$8),"")</f>
        <v/>
      </c>
      <c r="N3936" s="103" t="str">
        <f>IF(ISBLANK('Форма 1'!$AE3936),"",IF('Форма 1'!$AE3936=1,'Форма 1'!$H3936*VLOOKUP('Форма 1'!$F3936,'Придельники с 2022'!$B$4:$X$28,'Форма 1'!$AE$8,0),IF('Форма 1'!$AE3936=2,'Форма 1'!$H3936*VLOOKUP('Форма 1'!$F3936,'Придельники с 2022'!$B$4:$X$28,13,0),IF('Форма 1'!$AE3936=3,'Форма 1'!$H3936*VLOOKUP('Форма 1'!$F3936,'Придельники с 2022'!$B$4:$X$28,12,0)))))</f>
        <v/>
      </c>
      <c r="O3936" s="103" t="str">
        <f>IF(ISNUMBER('Форма 1'!AF3936),'Форма 1'!$H3936*VLOOKUP('Форма 1'!$F3936,'Придельники с 2022'!$B$4:$X$28,'Форма 1'!AF$8),"")</f>
        <v/>
      </c>
      <c r="P3936" s="87"/>
      <c r="Q3936" s="103" t="str">
        <f>IF(ISNUMBER('Форма 1'!AH3936),'Форма 1'!$H3936*VLOOKUP('Форма 1'!$F3936,'Придельники с 2022'!$B$4:$X$28,'Форма 1'!AH$8),"")</f>
        <v/>
      </c>
      <c r="R3936" s="103" t="str">
        <f>IF(ISNUMBER('Форма 1'!AI3936),'Форма 1'!$H3936*VLOOKUP('Форма 1'!$F3936,'Придельники с 2022'!$B$4:$X$28,'Форма 1'!AI$8),"")</f>
        <v/>
      </c>
      <c r="S3936" s="103" t="str">
        <f>IF(ISNUMBER('Форма 1'!AJ3936),'Форма 1'!$H3936*VLOOKUP('Форма 1'!$F3936,'Придельники с 2022'!$B$4:$X$28,'Форма 1'!AJ$8),"")</f>
        <v/>
      </c>
      <c r="T3936" s="88"/>
    </row>
    <row r="3937" spans="1:20">
      <c r="A3937" s="188">
        <f t="shared" si="269"/>
        <v>773</v>
      </c>
      <c r="B3937" s="189" t="s">
        <v>3787</v>
      </c>
      <c r="C3937" s="99">
        <f t="shared" si="268"/>
        <v>5673084.1440000003</v>
      </c>
      <c r="D3937" s="103" t="str">
        <f>IF(ISNUMBER('Форма 1'!U3937),'Форма 1'!$H3937*VLOOKUP('Форма 1'!$F3937,'Придельники с 2022'!$B$4:$X$28,'Форма 1'!U$8),"")</f>
        <v/>
      </c>
      <c r="E3937" s="103" t="str">
        <f>IF(ISNUMBER('Форма 1'!V3937),'Форма 1'!$H3937*VLOOKUP('Форма 1'!$F3937,'Придельники с 2022'!$B$4:$X$28,'Форма 1'!V$8),"")</f>
        <v/>
      </c>
      <c r="F3937" s="103" t="str">
        <f>IF(ISNUMBER('Форма 1'!W3937),'Форма 1'!$H3937*VLOOKUP('Форма 1'!$F3937,'Придельники с 2022'!$B$4:$X$28,'Форма 1'!W$8),"")</f>
        <v/>
      </c>
      <c r="G3937" s="103" t="str">
        <f>IF(ISNUMBER('Форма 1'!X3937),'Форма 1'!$H3937*VLOOKUP('Форма 1'!$F3937,'Придельники с 2022'!$B$4:$X$28,'Форма 1'!X$8),"")</f>
        <v/>
      </c>
      <c r="H3937" s="103" t="str">
        <f>IF(ISNUMBER('Форма 1'!Y3937),'Форма 1'!$H3937*VLOOKUP('Форма 1'!$F3937,'Придельники с 2022'!$B$4:$X$28,'Форма 1'!Y$8),"")</f>
        <v/>
      </c>
      <c r="I3937" s="103" t="str">
        <f>IF(ISNUMBER('Форма 1'!Z3937),'Форма 1'!$H3937*VLOOKUP('Форма 1'!$F3937,'Придельники с 2022'!$B$4:$X$28,'Форма 1'!Z$8),"")</f>
        <v/>
      </c>
      <c r="J3937" s="103" t="str">
        <f>IF(ISNUMBER('Форма 1'!AA3937),'Форма 1'!$H3937*VLOOKUP('Форма 1'!$F3937,'Придельники с 2022'!$B$4:$X$28,'Форма 1'!AA$8),"")</f>
        <v/>
      </c>
      <c r="K3937" s="90"/>
      <c r="L3937" s="87"/>
      <c r="M3937" s="103">
        <f>IF(ISNUMBER('Форма 1'!AD3937),'Форма 1'!$H3937*VLOOKUP('Форма 1'!$F3937,'Придельники с 2022'!$B$4:$X$28,'Форма 1'!AD$8),"")</f>
        <v>5673084.1440000003</v>
      </c>
      <c r="N3937" s="103" t="str">
        <f>IF(ISBLANK('Форма 1'!$AE3937),"",IF('Форма 1'!$AE3937=1,'Форма 1'!$H3937*VLOOKUP('Форма 1'!$F3937,'Придельники с 2022'!$B$4:$X$28,'Форма 1'!$AE$8,0),IF('Форма 1'!$AE3937=2,'Форма 1'!$H3937*VLOOKUP('Форма 1'!$F3937,'Придельники с 2022'!$B$4:$X$28,13,0),IF('Форма 1'!$AE3937=3,'Форма 1'!$H3937*VLOOKUP('Форма 1'!$F3937,'Придельники с 2022'!$B$4:$X$28,12,0)))))</f>
        <v/>
      </c>
      <c r="O3937" s="103" t="str">
        <f>IF(ISNUMBER('Форма 1'!AF3937),'Форма 1'!$H3937*VLOOKUP('Форма 1'!$F3937,'Придельники с 2022'!$B$4:$X$28,'Форма 1'!AF$8),"")</f>
        <v/>
      </c>
      <c r="P3937" s="87"/>
      <c r="Q3937" s="103" t="str">
        <f>IF(ISNUMBER('Форма 1'!AH3937),'Форма 1'!$H3937*VLOOKUP('Форма 1'!$F3937,'Придельники с 2022'!$B$4:$X$28,'Форма 1'!AH$8),"")</f>
        <v/>
      </c>
      <c r="R3937" s="103" t="str">
        <f>IF(ISNUMBER('Форма 1'!AI3937),'Форма 1'!$H3937*VLOOKUP('Форма 1'!$F3937,'Придельники с 2022'!$B$4:$X$28,'Форма 1'!AI$8),"")</f>
        <v/>
      </c>
      <c r="S3937" s="103" t="str">
        <f>IF(ISNUMBER('Форма 1'!AJ3937),'Форма 1'!$H3937*VLOOKUP('Форма 1'!$F3937,'Придельники с 2022'!$B$4:$X$28,'Форма 1'!AJ$8),"")</f>
        <v/>
      </c>
      <c r="T3937" s="88"/>
    </row>
    <row r="3938" spans="1:20">
      <c r="A3938" s="188">
        <f t="shared" si="269"/>
        <v>774</v>
      </c>
      <c r="B3938" s="189" t="s">
        <v>3788</v>
      </c>
      <c r="C3938" s="99">
        <f t="shared" si="268"/>
        <v>18163503.805</v>
      </c>
      <c r="D3938" s="103" t="str">
        <f>IF(ISNUMBER('Форма 1'!U3938),'Форма 1'!$H3938*VLOOKUP('Форма 1'!$F3938,'Придельники с 2022'!$B$4:$X$28,'Форма 1'!U$8),"")</f>
        <v/>
      </c>
      <c r="E3938" s="103" t="str">
        <f>IF(ISNUMBER('Форма 1'!V3938),'Форма 1'!$H3938*VLOOKUP('Форма 1'!$F3938,'Придельники с 2022'!$B$4:$X$28,'Форма 1'!V$8),"")</f>
        <v/>
      </c>
      <c r="F3938" s="103" t="str">
        <f>IF(ISNUMBER('Форма 1'!W3938),'Форма 1'!$H3938*VLOOKUP('Форма 1'!$F3938,'Придельники с 2022'!$B$4:$X$28,'Форма 1'!W$8),"")</f>
        <v/>
      </c>
      <c r="G3938" s="103" t="str">
        <f>IF(ISNUMBER('Форма 1'!X3938),'Форма 1'!$H3938*VLOOKUP('Форма 1'!$F3938,'Придельники с 2022'!$B$4:$X$28,'Форма 1'!X$8),"")</f>
        <v/>
      </c>
      <c r="H3938" s="103" t="str">
        <f>IF(ISNUMBER('Форма 1'!Y3938),'Форма 1'!$H3938*VLOOKUP('Форма 1'!$F3938,'Придельники с 2022'!$B$4:$X$28,'Форма 1'!Y$8),"")</f>
        <v/>
      </c>
      <c r="I3938" s="103" t="str">
        <f>IF(ISNUMBER('Форма 1'!Z3938),'Форма 1'!$H3938*VLOOKUP('Форма 1'!$F3938,'Придельники с 2022'!$B$4:$X$28,'Форма 1'!Z$8),"")</f>
        <v/>
      </c>
      <c r="J3938" s="103" t="str">
        <f>IF(ISNUMBER('Форма 1'!AA3938),'Форма 1'!$H3938*VLOOKUP('Форма 1'!$F3938,'Придельники с 2022'!$B$4:$X$28,'Форма 1'!AA$8),"")</f>
        <v/>
      </c>
      <c r="K3938" s="90"/>
      <c r="L3938" s="87"/>
      <c r="M3938" s="103" t="str">
        <f>IF(ISNUMBER('Форма 1'!AD3938),'Форма 1'!$H3938*VLOOKUP('Форма 1'!$F3938,'Придельники с 2022'!$B$4:$X$28,'Форма 1'!AD$8),"")</f>
        <v/>
      </c>
      <c r="N3938" s="103">
        <f>IF(ISBLANK('Форма 1'!$AE3938),"",IF('Форма 1'!$AE3938=1,'Форма 1'!$H3938*VLOOKUP('Форма 1'!$F3938,'Придельники с 2022'!$B$4:$X$28,'Форма 1'!$AE$8,0),IF('Форма 1'!$AE3938=2,'Форма 1'!$H3938*VLOOKUP('Форма 1'!$F3938,'Придельники с 2022'!$B$4:$X$28,13,0),IF('Форма 1'!$AE3938=3,'Форма 1'!$H3938*VLOOKUP('Форма 1'!$F3938,'Придельники с 2022'!$B$4:$X$28,12,0)))))</f>
        <v>15986734.600000001</v>
      </c>
      <c r="O3938" s="103">
        <f>IF(ISNUMBER('Форма 1'!AF3938),'Форма 1'!$H3938*VLOOKUP('Форма 1'!$F3938,'Придельники с 2022'!$B$4:$X$28,'Форма 1'!AF$8),"")</f>
        <v>2176769.2050000001</v>
      </c>
      <c r="P3938" s="87"/>
      <c r="Q3938" s="103" t="str">
        <f>IF(ISNUMBER('Форма 1'!AH3938),'Форма 1'!$H3938*VLOOKUP('Форма 1'!$F3938,'Придельники с 2022'!$B$4:$X$28,'Форма 1'!AH$8),"")</f>
        <v/>
      </c>
      <c r="R3938" s="103" t="str">
        <f>IF(ISNUMBER('Форма 1'!AI3938),'Форма 1'!$H3938*VLOOKUP('Форма 1'!$F3938,'Придельники с 2022'!$B$4:$X$28,'Форма 1'!AI$8),"")</f>
        <v/>
      </c>
      <c r="S3938" s="103" t="str">
        <f>IF(ISNUMBER('Форма 1'!AJ3938),'Форма 1'!$H3938*VLOOKUP('Форма 1'!$F3938,'Придельники с 2022'!$B$4:$X$28,'Форма 1'!AJ$8),"")</f>
        <v/>
      </c>
      <c r="T3938" s="88"/>
    </row>
    <row r="3939" spans="1:20">
      <c r="A3939" s="188">
        <f t="shared" si="269"/>
        <v>775</v>
      </c>
      <c r="B3939" s="189" t="s">
        <v>3789</v>
      </c>
      <c r="C3939" s="99">
        <f t="shared" si="268"/>
        <v>9936818.3829999994</v>
      </c>
      <c r="D3939" s="103" t="str">
        <f>IF(ISNUMBER('Форма 1'!U3939),'Форма 1'!$H3939*VLOOKUP('Форма 1'!$F3939,'Придельники с 2022'!$B$4:$X$28,'Форма 1'!U$8),"")</f>
        <v/>
      </c>
      <c r="E3939" s="103" t="str">
        <f>IF(ISNUMBER('Форма 1'!V3939),'Форма 1'!$H3939*VLOOKUP('Форма 1'!$F3939,'Придельники с 2022'!$B$4:$X$28,'Форма 1'!V$8),"")</f>
        <v/>
      </c>
      <c r="F3939" s="103" t="str">
        <f>IF(ISNUMBER('Форма 1'!W3939),'Форма 1'!$H3939*VLOOKUP('Форма 1'!$F3939,'Придельники с 2022'!$B$4:$X$28,'Форма 1'!W$8),"")</f>
        <v/>
      </c>
      <c r="G3939" s="103" t="str">
        <f>IF(ISNUMBER('Форма 1'!X3939),'Форма 1'!$H3939*VLOOKUP('Форма 1'!$F3939,'Придельники с 2022'!$B$4:$X$28,'Форма 1'!X$8),"")</f>
        <v/>
      </c>
      <c r="H3939" s="103" t="str">
        <f>IF(ISNUMBER('Форма 1'!Y3939),'Форма 1'!$H3939*VLOOKUP('Форма 1'!$F3939,'Придельники с 2022'!$B$4:$X$28,'Форма 1'!Y$8),"")</f>
        <v/>
      </c>
      <c r="I3939" s="103" t="str">
        <f>IF(ISNUMBER('Форма 1'!Z3939),'Форма 1'!$H3939*VLOOKUP('Форма 1'!$F3939,'Придельники с 2022'!$B$4:$X$28,'Форма 1'!Z$8),"")</f>
        <v/>
      </c>
      <c r="J3939" s="103" t="str">
        <f>IF(ISNUMBER('Форма 1'!AA3939),'Форма 1'!$H3939*VLOOKUP('Форма 1'!$F3939,'Придельники с 2022'!$B$4:$X$28,'Форма 1'!AA$8),"")</f>
        <v/>
      </c>
      <c r="K3939" s="90"/>
      <c r="L3939" s="87"/>
      <c r="M3939" s="103">
        <f>IF(ISNUMBER('Форма 1'!AD3939),'Форма 1'!$H3939*VLOOKUP('Форма 1'!$F3939,'Придельники с 2022'!$B$4:$X$28,'Форма 1'!AD$8),"")</f>
        <v>9936818.3829999994</v>
      </c>
      <c r="N3939" s="103" t="str">
        <f>IF(ISBLANK('Форма 1'!$AE3939),"",IF('Форма 1'!$AE3939=1,'Форма 1'!$H3939*VLOOKUP('Форма 1'!$F3939,'Придельники с 2022'!$B$4:$X$28,'Форма 1'!$AE$8,0),IF('Форма 1'!$AE3939=2,'Форма 1'!$H3939*VLOOKUP('Форма 1'!$F3939,'Придельники с 2022'!$B$4:$X$28,13,0),IF('Форма 1'!$AE3939=3,'Форма 1'!$H3939*VLOOKUP('Форма 1'!$F3939,'Придельники с 2022'!$B$4:$X$28,12,0)))))</f>
        <v/>
      </c>
      <c r="O3939" s="103" t="str">
        <f>IF(ISNUMBER('Форма 1'!AF3939),'Форма 1'!$H3939*VLOOKUP('Форма 1'!$F3939,'Придельники с 2022'!$B$4:$X$28,'Форма 1'!AF$8),"")</f>
        <v/>
      </c>
      <c r="P3939" s="87"/>
      <c r="Q3939" s="103" t="str">
        <f>IF(ISNUMBER('Форма 1'!AH3939),'Форма 1'!$H3939*VLOOKUP('Форма 1'!$F3939,'Придельники с 2022'!$B$4:$X$28,'Форма 1'!AH$8),"")</f>
        <v/>
      </c>
      <c r="R3939" s="103" t="str">
        <f>IF(ISNUMBER('Форма 1'!AI3939),'Форма 1'!$H3939*VLOOKUP('Форма 1'!$F3939,'Придельники с 2022'!$B$4:$X$28,'Форма 1'!AI$8),"")</f>
        <v/>
      </c>
      <c r="S3939" s="103" t="str">
        <f>IF(ISNUMBER('Форма 1'!AJ3939),'Форма 1'!$H3939*VLOOKUP('Форма 1'!$F3939,'Придельники с 2022'!$B$4:$X$28,'Форма 1'!AJ$8),"")</f>
        <v/>
      </c>
      <c r="T3939" s="88"/>
    </row>
    <row r="3940" spans="1:20">
      <c r="A3940" s="188">
        <f t="shared" si="269"/>
        <v>776</v>
      </c>
      <c r="B3940" s="189" t="s">
        <v>3790</v>
      </c>
      <c r="C3940" s="99">
        <f t="shared" si="268"/>
        <v>54032995.962000005</v>
      </c>
      <c r="D3940" s="103" t="str">
        <f>IF(ISNUMBER('Форма 1'!U3940),'Форма 1'!$H3940*VLOOKUP('Форма 1'!$F3940,'Придельники с 2022'!$B$4:$X$28,'Форма 1'!U$8),"")</f>
        <v/>
      </c>
      <c r="E3940" s="103" t="str">
        <f>IF(ISNUMBER('Форма 1'!V3940),'Форма 1'!$H3940*VLOOKUP('Форма 1'!$F3940,'Придельники с 2022'!$B$4:$X$28,'Форма 1'!V$8),"")</f>
        <v/>
      </c>
      <c r="F3940" s="103" t="str">
        <f>IF(ISNUMBER('Форма 1'!W3940),'Форма 1'!$H3940*VLOOKUP('Форма 1'!$F3940,'Придельники с 2022'!$B$4:$X$28,'Форма 1'!W$8),"")</f>
        <v/>
      </c>
      <c r="G3940" s="103" t="str">
        <f>IF(ISNUMBER('Форма 1'!X3940),'Форма 1'!$H3940*VLOOKUP('Форма 1'!$F3940,'Придельники с 2022'!$B$4:$X$28,'Форма 1'!X$8),"")</f>
        <v/>
      </c>
      <c r="H3940" s="103" t="str">
        <f>IF(ISNUMBER('Форма 1'!Y3940),'Форма 1'!$H3940*VLOOKUP('Форма 1'!$F3940,'Придельники с 2022'!$B$4:$X$28,'Форма 1'!Y$8),"")</f>
        <v/>
      </c>
      <c r="I3940" s="103" t="str">
        <f>IF(ISNUMBER('Форма 1'!Z3940),'Форма 1'!$H3940*VLOOKUP('Форма 1'!$F3940,'Придельники с 2022'!$B$4:$X$28,'Форма 1'!Z$8),"")</f>
        <v/>
      </c>
      <c r="J3940" s="103" t="str">
        <f>IF(ISNUMBER('Форма 1'!AA3940),'Форма 1'!$H3940*VLOOKUP('Форма 1'!$F3940,'Придельники с 2022'!$B$4:$X$28,'Форма 1'!AA$8),"")</f>
        <v/>
      </c>
      <c r="K3940" s="90"/>
      <c r="L3940" s="87"/>
      <c r="M3940" s="103">
        <f>IF(ISNUMBER('Форма 1'!AD3940),'Форма 1'!$H3940*VLOOKUP('Форма 1'!$F3940,'Придельники с 2022'!$B$4:$X$28,'Форма 1'!AD$8),"")</f>
        <v>18259024.927000001</v>
      </c>
      <c r="N3940" s="103">
        <f>IF(ISBLANK('Форма 1'!$AE3940),"",IF('Форма 1'!$AE3940=1,'Форма 1'!$H3940*VLOOKUP('Форма 1'!$F3940,'Придельники с 2022'!$B$4:$X$28,'Форма 1'!$AE$8,0),IF('Форма 1'!$AE3940=2,'Форма 1'!$H3940*VLOOKUP('Форма 1'!$F3940,'Придельники с 2022'!$B$4:$X$28,13,0),IF('Форма 1'!$AE3940=3,'Форма 1'!$H3940*VLOOKUP('Форма 1'!$F3940,'Придельники с 2022'!$B$4:$X$28,12,0)))))</f>
        <v>31486710.200000003</v>
      </c>
      <c r="O3940" s="103">
        <f>IF(ISNUMBER('Форма 1'!AF3940),'Форма 1'!$H3940*VLOOKUP('Форма 1'!$F3940,'Придельники с 2022'!$B$4:$X$28,'Форма 1'!AF$8),"")</f>
        <v>4287260.8350000009</v>
      </c>
      <c r="P3940" s="87"/>
      <c r="Q3940" s="103" t="str">
        <f>IF(ISNUMBER('Форма 1'!AH3940),'Форма 1'!$H3940*VLOOKUP('Форма 1'!$F3940,'Придельники с 2022'!$B$4:$X$28,'Форма 1'!AH$8),"")</f>
        <v/>
      </c>
      <c r="R3940" s="103" t="str">
        <f>IF(ISNUMBER('Форма 1'!AI3940),'Форма 1'!$H3940*VLOOKUP('Форма 1'!$F3940,'Придельники с 2022'!$B$4:$X$28,'Форма 1'!AI$8),"")</f>
        <v/>
      </c>
      <c r="S3940" s="103" t="str">
        <f>IF(ISNUMBER('Форма 1'!AJ3940),'Форма 1'!$H3940*VLOOKUP('Форма 1'!$F3940,'Придельники с 2022'!$B$4:$X$28,'Форма 1'!AJ$8),"")</f>
        <v/>
      </c>
      <c r="T3940" s="88"/>
    </row>
    <row r="3941" spans="1:20">
      <c r="A3941" s="188">
        <f t="shared" si="269"/>
        <v>777</v>
      </c>
      <c r="B3941" s="189" t="s">
        <v>3791</v>
      </c>
      <c r="C3941" s="99">
        <f t="shared" si="268"/>
        <v>27435986.963999998</v>
      </c>
      <c r="D3941" s="103" t="str">
        <f>IF(ISNUMBER('Форма 1'!U3941),'Форма 1'!$H3941*VLOOKUP('Форма 1'!$F3941,'Придельники с 2022'!$B$4:$X$28,'Форма 1'!U$8),"")</f>
        <v/>
      </c>
      <c r="E3941" s="103" t="str">
        <f>IF(ISNUMBER('Форма 1'!V3941),'Форма 1'!$H3941*VLOOKUP('Форма 1'!$F3941,'Придельники с 2022'!$B$4:$X$28,'Форма 1'!V$8),"")</f>
        <v/>
      </c>
      <c r="F3941" s="103" t="str">
        <f>IF(ISNUMBER('Форма 1'!W3941),'Форма 1'!$H3941*VLOOKUP('Форма 1'!$F3941,'Придельники с 2022'!$B$4:$X$28,'Форма 1'!W$8),"")</f>
        <v/>
      </c>
      <c r="G3941" s="103" t="str">
        <f>IF(ISNUMBER('Форма 1'!X3941),'Форма 1'!$H3941*VLOOKUP('Форма 1'!$F3941,'Придельники с 2022'!$B$4:$X$28,'Форма 1'!X$8),"")</f>
        <v/>
      </c>
      <c r="H3941" s="103" t="str">
        <f>IF(ISNUMBER('Форма 1'!Y3941),'Форма 1'!$H3941*VLOOKUP('Форма 1'!$F3941,'Придельники с 2022'!$B$4:$X$28,'Форма 1'!Y$8),"")</f>
        <v/>
      </c>
      <c r="I3941" s="103" t="str">
        <f>IF(ISNUMBER('Форма 1'!Z3941),'Форма 1'!$H3941*VLOOKUP('Форма 1'!$F3941,'Придельники с 2022'!$B$4:$X$28,'Форма 1'!Z$8),"")</f>
        <v/>
      </c>
      <c r="J3941" s="103" t="str">
        <f>IF(ISNUMBER('Форма 1'!AA3941),'Форма 1'!$H3941*VLOOKUP('Форма 1'!$F3941,'Придельники с 2022'!$B$4:$X$28,'Форма 1'!AA$8),"")</f>
        <v/>
      </c>
      <c r="K3941" s="90"/>
      <c r="L3941" s="87"/>
      <c r="M3941" s="103">
        <f>IF(ISNUMBER('Форма 1'!AD3941),'Форма 1'!$H3941*VLOOKUP('Форма 1'!$F3941,'Придельники с 2022'!$B$4:$X$28,'Форма 1'!AD$8),"")</f>
        <v>9271267.6939999983</v>
      </c>
      <c r="N3941" s="103">
        <f>IF(ISBLANK('Форма 1'!$AE3941),"",IF('Форма 1'!$AE3941=1,'Форма 1'!$H3941*VLOOKUP('Форма 1'!$F3941,'Придельники с 2022'!$B$4:$X$28,'Форма 1'!$AE$8,0),IF('Форма 1'!$AE3941=2,'Форма 1'!$H3941*VLOOKUP('Форма 1'!$F3941,'Придельники с 2022'!$B$4:$X$28,13,0),IF('Форма 1'!$AE3941=3,'Форма 1'!$H3941*VLOOKUP('Форма 1'!$F3941,'Придельники с 2022'!$B$4:$X$28,12,0)))))</f>
        <v>15987804.399999999</v>
      </c>
      <c r="O3941" s="103">
        <f>IF(ISNUMBER('Форма 1'!AF3941),'Форма 1'!$H3941*VLOOKUP('Форма 1'!$F3941,'Придельники с 2022'!$B$4:$X$28,'Форма 1'!AF$8),"")</f>
        <v>2176914.8699999996</v>
      </c>
      <c r="P3941" s="87"/>
      <c r="Q3941" s="103" t="str">
        <f>IF(ISNUMBER('Форма 1'!AH3941),'Форма 1'!$H3941*VLOOKUP('Форма 1'!$F3941,'Придельники с 2022'!$B$4:$X$28,'Форма 1'!AH$8),"")</f>
        <v/>
      </c>
      <c r="R3941" s="103" t="str">
        <f>IF(ISNUMBER('Форма 1'!AI3941),'Форма 1'!$H3941*VLOOKUP('Форма 1'!$F3941,'Придельники с 2022'!$B$4:$X$28,'Форма 1'!AI$8),"")</f>
        <v/>
      </c>
      <c r="S3941" s="103" t="str">
        <f>IF(ISNUMBER('Форма 1'!AJ3941),'Форма 1'!$H3941*VLOOKUP('Форма 1'!$F3941,'Придельники с 2022'!$B$4:$X$28,'Форма 1'!AJ$8),"")</f>
        <v/>
      </c>
      <c r="T3941" s="88"/>
    </row>
    <row r="3942" spans="1:20">
      <c r="A3942" s="188">
        <f t="shared" si="269"/>
        <v>778</v>
      </c>
      <c r="B3942" s="189" t="s">
        <v>3792</v>
      </c>
      <c r="C3942" s="99">
        <f t="shared" si="268"/>
        <v>24636945.960000001</v>
      </c>
      <c r="D3942" s="103" t="str">
        <f>IF(ISNUMBER('Форма 1'!U3942),'Форма 1'!$H3942*VLOOKUP('Форма 1'!$F3942,'Придельники с 2022'!$B$4:$X$28,'Форма 1'!U$8),"")</f>
        <v/>
      </c>
      <c r="E3942" s="103" t="str">
        <f>IF(ISNUMBER('Форма 1'!V3942),'Форма 1'!$H3942*VLOOKUP('Форма 1'!$F3942,'Придельники с 2022'!$B$4:$X$28,'Форма 1'!V$8),"")</f>
        <v/>
      </c>
      <c r="F3942" s="103" t="str">
        <f>IF(ISNUMBER('Форма 1'!W3942),'Форма 1'!$H3942*VLOOKUP('Форма 1'!$F3942,'Придельники с 2022'!$B$4:$X$28,'Форма 1'!W$8),"")</f>
        <v/>
      </c>
      <c r="G3942" s="103" t="str">
        <f>IF(ISNUMBER('Форма 1'!X3942),'Форма 1'!$H3942*VLOOKUP('Форма 1'!$F3942,'Придельники с 2022'!$B$4:$X$28,'Форма 1'!X$8),"")</f>
        <v/>
      </c>
      <c r="H3942" s="103" t="str">
        <f>IF(ISNUMBER('Форма 1'!Y3942),'Форма 1'!$H3942*VLOOKUP('Форма 1'!$F3942,'Придельники с 2022'!$B$4:$X$28,'Форма 1'!Y$8),"")</f>
        <v/>
      </c>
      <c r="I3942" s="103" t="str">
        <f>IF(ISNUMBER('Форма 1'!Z3942),'Форма 1'!$H3942*VLOOKUP('Форма 1'!$F3942,'Придельники с 2022'!$B$4:$X$28,'Форма 1'!Z$8),"")</f>
        <v/>
      </c>
      <c r="J3942" s="103" t="str">
        <f>IF(ISNUMBER('Форма 1'!AA3942),'Форма 1'!$H3942*VLOOKUP('Форма 1'!$F3942,'Придельники с 2022'!$B$4:$X$28,'Форма 1'!AA$8),"")</f>
        <v/>
      </c>
      <c r="K3942" s="90"/>
      <c r="L3942" s="87"/>
      <c r="M3942" s="103">
        <f>IF(ISNUMBER('Форма 1'!AD3942),'Форма 1'!$H3942*VLOOKUP('Форма 1'!$F3942,'Придельники с 2022'!$B$4:$X$28,'Форма 1'!AD$8),"")</f>
        <v>8325405.6599999992</v>
      </c>
      <c r="N3942" s="103">
        <f>IF(ISBLANK('Форма 1'!$AE3942),"",IF('Форма 1'!$AE3942=1,'Форма 1'!$H3942*VLOOKUP('Форма 1'!$F3942,'Придельники с 2022'!$B$4:$X$28,'Форма 1'!$AE$8,0),IF('Форма 1'!$AE3942=2,'Форма 1'!$H3942*VLOOKUP('Форма 1'!$F3942,'Придельники с 2022'!$B$4:$X$28,13,0),IF('Форма 1'!$AE3942=3,'Форма 1'!$H3942*VLOOKUP('Форма 1'!$F3942,'Придельники с 2022'!$B$4:$X$28,12,0)))))</f>
        <v>14356716</v>
      </c>
      <c r="O3942" s="103">
        <f>IF(ISNUMBER('Форма 1'!AF3942),'Форма 1'!$H3942*VLOOKUP('Форма 1'!$F3942,'Придельники с 2022'!$B$4:$X$28,'Форма 1'!AF$8),"")</f>
        <v>1954824.3</v>
      </c>
      <c r="P3942" s="87"/>
      <c r="Q3942" s="103" t="str">
        <f>IF(ISNUMBER('Форма 1'!AH3942),'Форма 1'!$H3942*VLOOKUP('Форма 1'!$F3942,'Придельники с 2022'!$B$4:$X$28,'Форма 1'!AH$8),"")</f>
        <v/>
      </c>
      <c r="R3942" s="103" t="str">
        <f>IF(ISNUMBER('Форма 1'!AI3942),'Форма 1'!$H3942*VLOOKUP('Форма 1'!$F3942,'Придельники с 2022'!$B$4:$X$28,'Форма 1'!AI$8),"")</f>
        <v/>
      </c>
      <c r="S3942" s="103" t="str">
        <f>IF(ISNUMBER('Форма 1'!AJ3942),'Форма 1'!$H3942*VLOOKUP('Форма 1'!$F3942,'Придельники с 2022'!$B$4:$X$28,'Форма 1'!AJ$8),"")</f>
        <v/>
      </c>
      <c r="T3942" s="88"/>
    </row>
    <row r="3943" spans="1:20">
      <c r="A3943" s="188">
        <f t="shared" si="269"/>
        <v>779</v>
      </c>
      <c r="B3943" s="189" t="s">
        <v>3793</v>
      </c>
      <c r="C3943" s="99">
        <f t="shared" si="268"/>
        <v>1531290.67</v>
      </c>
      <c r="D3943" s="103">
        <f>IF(ISNUMBER('Форма 1'!U3943),'Форма 1'!$H3943*VLOOKUP('Форма 1'!$F3943,'Придельники с 2022'!$B$4:$X$28,'Форма 1'!U$8),"")</f>
        <v>1531290.67</v>
      </c>
      <c r="E3943" s="103" t="str">
        <f>IF(ISNUMBER('Форма 1'!V3943),'Форма 1'!$H3943*VLOOKUP('Форма 1'!$F3943,'Придельники с 2022'!$B$4:$X$28,'Форма 1'!V$8),"")</f>
        <v/>
      </c>
      <c r="F3943" s="103" t="str">
        <f>IF(ISNUMBER('Форма 1'!W3943),'Форма 1'!$H3943*VLOOKUP('Форма 1'!$F3943,'Придельники с 2022'!$B$4:$X$28,'Форма 1'!W$8),"")</f>
        <v/>
      </c>
      <c r="G3943" s="103" t="str">
        <f>IF(ISNUMBER('Форма 1'!X3943),'Форма 1'!$H3943*VLOOKUP('Форма 1'!$F3943,'Придельники с 2022'!$B$4:$X$28,'Форма 1'!X$8),"")</f>
        <v/>
      </c>
      <c r="H3943" s="103" t="str">
        <f>IF(ISNUMBER('Форма 1'!Y3943),'Форма 1'!$H3943*VLOOKUP('Форма 1'!$F3943,'Придельники с 2022'!$B$4:$X$28,'Форма 1'!Y$8),"")</f>
        <v/>
      </c>
      <c r="I3943" s="103" t="str">
        <f>IF(ISNUMBER('Форма 1'!Z3943),'Форма 1'!$H3943*VLOOKUP('Форма 1'!$F3943,'Придельники с 2022'!$B$4:$X$28,'Форма 1'!Z$8),"")</f>
        <v/>
      </c>
      <c r="J3943" s="103" t="str">
        <f>IF(ISNUMBER('Форма 1'!AA3943),'Форма 1'!$H3943*VLOOKUP('Форма 1'!$F3943,'Придельники с 2022'!$B$4:$X$28,'Форма 1'!AA$8),"")</f>
        <v/>
      </c>
      <c r="K3943" s="90"/>
      <c r="L3943" s="87"/>
      <c r="M3943" s="103" t="str">
        <f>IF(ISNUMBER('Форма 1'!AD3943),'Форма 1'!$H3943*VLOOKUP('Форма 1'!$F3943,'Придельники с 2022'!$B$4:$X$28,'Форма 1'!AD$8),"")</f>
        <v/>
      </c>
      <c r="N3943" s="103" t="str">
        <f>IF(ISBLANK('Форма 1'!$AE3943),"",IF('Форма 1'!$AE3943=1,'Форма 1'!$H3943*VLOOKUP('Форма 1'!$F3943,'Придельники с 2022'!$B$4:$X$28,'Форма 1'!$AE$8,0),IF('Форма 1'!$AE3943=2,'Форма 1'!$H3943*VLOOKUP('Форма 1'!$F3943,'Придельники с 2022'!$B$4:$X$28,13,0),IF('Форма 1'!$AE3943=3,'Форма 1'!$H3943*VLOOKUP('Форма 1'!$F3943,'Придельники с 2022'!$B$4:$X$28,12,0)))))</f>
        <v/>
      </c>
      <c r="O3943" s="103" t="str">
        <f>IF(ISNUMBER('Форма 1'!AF3943),'Форма 1'!$H3943*VLOOKUP('Форма 1'!$F3943,'Придельники с 2022'!$B$4:$X$28,'Форма 1'!AF$8),"")</f>
        <v/>
      </c>
      <c r="P3943" s="87"/>
      <c r="Q3943" s="103" t="str">
        <f>IF(ISNUMBER('Форма 1'!AH3943),'Форма 1'!$H3943*VLOOKUP('Форма 1'!$F3943,'Придельники с 2022'!$B$4:$X$28,'Форма 1'!AH$8),"")</f>
        <v/>
      </c>
      <c r="R3943" s="103" t="str">
        <f>IF(ISNUMBER('Форма 1'!AI3943),'Форма 1'!$H3943*VLOOKUP('Форма 1'!$F3943,'Придельники с 2022'!$B$4:$X$28,'Форма 1'!AI$8),"")</f>
        <v/>
      </c>
      <c r="S3943" s="103" t="str">
        <f>IF(ISNUMBER('Форма 1'!AJ3943),'Форма 1'!$H3943*VLOOKUP('Форма 1'!$F3943,'Придельники с 2022'!$B$4:$X$28,'Форма 1'!AJ$8),"")</f>
        <v/>
      </c>
      <c r="T3943" s="88"/>
    </row>
    <row r="3944" spans="1:20">
      <c r="A3944" s="188">
        <f t="shared" si="269"/>
        <v>780</v>
      </c>
      <c r="B3944" s="189" t="s">
        <v>3794</v>
      </c>
      <c r="C3944" s="99">
        <f t="shared" si="268"/>
        <v>1627990.091</v>
      </c>
      <c r="D3944" s="103">
        <f>IF(ISNUMBER('Форма 1'!U3944),'Форма 1'!$H3944*VLOOKUP('Форма 1'!$F3944,'Придельники с 2022'!$B$4:$X$28,'Форма 1'!U$8),"")</f>
        <v>1627990.091</v>
      </c>
      <c r="E3944" s="103" t="str">
        <f>IF(ISNUMBER('Форма 1'!V3944),'Форма 1'!$H3944*VLOOKUP('Форма 1'!$F3944,'Придельники с 2022'!$B$4:$X$28,'Форма 1'!V$8),"")</f>
        <v/>
      </c>
      <c r="F3944" s="103" t="str">
        <f>IF(ISNUMBER('Форма 1'!W3944),'Форма 1'!$H3944*VLOOKUP('Форма 1'!$F3944,'Придельники с 2022'!$B$4:$X$28,'Форма 1'!W$8),"")</f>
        <v/>
      </c>
      <c r="G3944" s="103" t="str">
        <f>IF(ISNUMBER('Форма 1'!X3944),'Форма 1'!$H3944*VLOOKUP('Форма 1'!$F3944,'Придельники с 2022'!$B$4:$X$28,'Форма 1'!X$8),"")</f>
        <v/>
      </c>
      <c r="H3944" s="103" t="str">
        <f>IF(ISNUMBER('Форма 1'!Y3944),'Форма 1'!$H3944*VLOOKUP('Форма 1'!$F3944,'Придельники с 2022'!$B$4:$X$28,'Форма 1'!Y$8),"")</f>
        <v/>
      </c>
      <c r="I3944" s="103" t="str">
        <f>IF(ISNUMBER('Форма 1'!Z3944),'Форма 1'!$H3944*VLOOKUP('Форма 1'!$F3944,'Придельники с 2022'!$B$4:$X$28,'Форма 1'!Z$8),"")</f>
        <v/>
      </c>
      <c r="J3944" s="103" t="str">
        <f>IF(ISNUMBER('Форма 1'!AA3944),'Форма 1'!$H3944*VLOOKUP('Форма 1'!$F3944,'Придельники с 2022'!$B$4:$X$28,'Форма 1'!AA$8),"")</f>
        <v/>
      </c>
      <c r="K3944" s="90"/>
      <c r="L3944" s="87"/>
      <c r="M3944" s="103" t="str">
        <f>IF(ISNUMBER('Форма 1'!AD3944),'Форма 1'!$H3944*VLOOKUP('Форма 1'!$F3944,'Придельники с 2022'!$B$4:$X$28,'Форма 1'!AD$8),"")</f>
        <v/>
      </c>
      <c r="N3944" s="103" t="str">
        <f>IF(ISBLANK('Форма 1'!$AE3944),"",IF('Форма 1'!$AE3944=1,'Форма 1'!$H3944*VLOOKUP('Форма 1'!$F3944,'Придельники с 2022'!$B$4:$X$28,'Форма 1'!$AE$8,0),IF('Форма 1'!$AE3944=2,'Форма 1'!$H3944*VLOOKUP('Форма 1'!$F3944,'Придельники с 2022'!$B$4:$X$28,13,0),IF('Форма 1'!$AE3944=3,'Форма 1'!$H3944*VLOOKUP('Форма 1'!$F3944,'Придельники с 2022'!$B$4:$X$28,12,0)))))</f>
        <v/>
      </c>
      <c r="O3944" s="103" t="str">
        <f>IF(ISNUMBER('Форма 1'!AF3944),'Форма 1'!$H3944*VLOOKUP('Форма 1'!$F3944,'Придельники с 2022'!$B$4:$X$28,'Форма 1'!AF$8),"")</f>
        <v/>
      </c>
      <c r="P3944" s="87"/>
      <c r="Q3944" s="103" t="str">
        <f>IF(ISNUMBER('Форма 1'!AH3944),'Форма 1'!$H3944*VLOOKUP('Форма 1'!$F3944,'Придельники с 2022'!$B$4:$X$28,'Форма 1'!AH$8),"")</f>
        <v/>
      </c>
      <c r="R3944" s="103" t="str">
        <f>IF(ISNUMBER('Форма 1'!AI3944),'Форма 1'!$H3944*VLOOKUP('Форма 1'!$F3944,'Придельники с 2022'!$B$4:$X$28,'Форма 1'!AI$8),"")</f>
        <v/>
      </c>
      <c r="S3944" s="103" t="str">
        <f>IF(ISNUMBER('Форма 1'!AJ3944),'Форма 1'!$H3944*VLOOKUP('Форма 1'!$F3944,'Придельники с 2022'!$B$4:$X$28,'Форма 1'!AJ$8),"")</f>
        <v/>
      </c>
      <c r="T3944" s="88"/>
    </row>
    <row r="3945" spans="1:20">
      <c r="A3945" s="188">
        <f t="shared" si="269"/>
        <v>781</v>
      </c>
      <c r="B3945" s="112" t="s">
        <v>746</v>
      </c>
      <c r="C3945" s="99">
        <f t="shared" si="268"/>
        <v>15004713.983999999</v>
      </c>
      <c r="D3945" s="103">
        <f>IF(ISNUMBER('Форма 1'!U3945),'Форма 1'!$H3945*VLOOKUP('Форма 1'!$F3945,'Придельники с 2022'!$B$4:$X$28,'Форма 1'!U$8),"")</f>
        <v>15004713.983999999</v>
      </c>
      <c r="E3945" s="103" t="str">
        <f>IF(ISNUMBER('Форма 1'!V3945),'Форма 1'!$H3945*VLOOKUP('Форма 1'!$F3945,'Придельники с 2022'!$B$4:$X$28,'Форма 1'!V$8),"")</f>
        <v/>
      </c>
      <c r="F3945" s="103" t="str">
        <f>IF(ISNUMBER('Форма 1'!W3945),'Форма 1'!$H3945*VLOOKUP('Форма 1'!$F3945,'Придельники с 2022'!$B$4:$X$28,'Форма 1'!W$8),"")</f>
        <v/>
      </c>
      <c r="G3945" s="103" t="str">
        <f>IF(ISNUMBER('Форма 1'!X3945),'Форма 1'!$H3945*VLOOKUP('Форма 1'!$F3945,'Придельники с 2022'!$B$4:$X$28,'Форма 1'!X$8),"")</f>
        <v/>
      </c>
      <c r="H3945" s="103" t="str">
        <f>IF(ISNUMBER('Форма 1'!Y3945),'Форма 1'!$H3945*VLOOKUP('Форма 1'!$F3945,'Придельники с 2022'!$B$4:$X$28,'Форма 1'!Y$8),"")</f>
        <v/>
      </c>
      <c r="I3945" s="103" t="str">
        <f>IF(ISNUMBER('Форма 1'!Z3945),'Форма 1'!$H3945*VLOOKUP('Форма 1'!$F3945,'Придельники с 2022'!$B$4:$X$28,'Форма 1'!Z$8),"")</f>
        <v/>
      </c>
      <c r="J3945" s="103" t="str">
        <f>IF(ISNUMBER('Форма 1'!AA3945),'Форма 1'!$H3945*VLOOKUP('Форма 1'!$F3945,'Придельники с 2022'!$B$4:$X$28,'Форма 1'!AA$8),"")</f>
        <v/>
      </c>
      <c r="K3945" s="90"/>
      <c r="L3945" s="87"/>
      <c r="M3945" s="103" t="str">
        <f>IF(ISNUMBER('Форма 1'!AD3945),'Форма 1'!$H3945*VLOOKUP('Форма 1'!$F3945,'Придельники с 2022'!$B$4:$X$28,'Форма 1'!AD$8),"")</f>
        <v/>
      </c>
      <c r="N3945" s="103" t="str">
        <f>IF(ISBLANK('Форма 1'!$AE3945),"",IF('Форма 1'!$AE3945=1,'Форма 1'!$H3945*VLOOKUP('Форма 1'!$F3945,'Придельники с 2022'!$B$4:$X$28,'Форма 1'!$AE$8,0),IF('Форма 1'!$AE3945=2,'Форма 1'!$H3945*VLOOKUP('Форма 1'!$F3945,'Придельники с 2022'!$B$4:$X$28,13,0),IF('Форма 1'!$AE3945=3,'Форма 1'!$H3945*VLOOKUP('Форма 1'!$F3945,'Придельники с 2022'!$B$4:$X$28,12,0)))))</f>
        <v/>
      </c>
      <c r="O3945" s="103" t="str">
        <f>IF(ISNUMBER('Форма 1'!AF3945),'Форма 1'!$H3945*VLOOKUP('Форма 1'!$F3945,'Придельники с 2022'!$B$4:$X$28,'Форма 1'!AF$8),"")</f>
        <v/>
      </c>
      <c r="P3945" s="87"/>
      <c r="Q3945" s="103" t="str">
        <f>IF(ISNUMBER('Форма 1'!AH3945),'Форма 1'!$H3945*VLOOKUP('Форма 1'!$F3945,'Придельники с 2022'!$B$4:$X$28,'Форма 1'!AH$8),"")</f>
        <v/>
      </c>
      <c r="R3945" s="103" t="str">
        <f>IF(ISNUMBER('Форма 1'!AI3945),'Форма 1'!$H3945*VLOOKUP('Форма 1'!$F3945,'Придельники с 2022'!$B$4:$X$28,'Форма 1'!AI$8),"")</f>
        <v/>
      </c>
      <c r="S3945" s="103" t="str">
        <f>IF(ISNUMBER('Форма 1'!AJ3945),'Форма 1'!$H3945*VLOOKUP('Форма 1'!$F3945,'Придельники с 2022'!$B$4:$X$28,'Форма 1'!AJ$8),"")</f>
        <v/>
      </c>
      <c r="T3945" s="88"/>
    </row>
    <row r="3946" spans="1:20">
      <c r="A3946" s="188">
        <f t="shared" si="269"/>
        <v>782</v>
      </c>
      <c r="B3946" s="189" t="s">
        <v>3795</v>
      </c>
      <c r="C3946" s="99">
        <f t="shared" si="268"/>
        <v>7192121.4400000004</v>
      </c>
      <c r="D3946" s="103" t="str">
        <f>IF(ISNUMBER('Форма 1'!U3946),'Форма 1'!$H3946*VLOOKUP('Форма 1'!$F3946,'Придельники с 2022'!$B$4:$X$28,'Форма 1'!U$8),"")</f>
        <v/>
      </c>
      <c r="E3946" s="103" t="str">
        <f>IF(ISNUMBER('Форма 1'!V3946),'Форма 1'!$H3946*VLOOKUP('Форма 1'!$F3946,'Придельники с 2022'!$B$4:$X$28,'Форма 1'!V$8),"")</f>
        <v/>
      </c>
      <c r="F3946" s="103" t="str">
        <f>IF(ISNUMBER('Форма 1'!W3946),'Форма 1'!$H3946*VLOOKUP('Форма 1'!$F3946,'Придельники с 2022'!$B$4:$X$28,'Форма 1'!W$8),"")</f>
        <v/>
      </c>
      <c r="G3946" s="103" t="str">
        <f>IF(ISNUMBER('Форма 1'!X3946),'Форма 1'!$H3946*VLOOKUP('Форма 1'!$F3946,'Придельники с 2022'!$B$4:$X$28,'Форма 1'!X$8),"")</f>
        <v/>
      </c>
      <c r="H3946" s="103" t="str">
        <f>IF(ISNUMBER('Форма 1'!Y3946),'Форма 1'!$H3946*VLOOKUP('Форма 1'!$F3946,'Придельники с 2022'!$B$4:$X$28,'Форма 1'!Y$8),"")</f>
        <v/>
      </c>
      <c r="I3946" s="103" t="str">
        <f>IF(ISNUMBER('Форма 1'!Z3946),'Форма 1'!$H3946*VLOOKUP('Форма 1'!$F3946,'Придельники с 2022'!$B$4:$X$28,'Форма 1'!Z$8),"")</f>
        <v/>
      </c>
      <c r="J3946" s="103" t="str">
        <f>IF(ISNUMBER('Форма 1'!AA3946),'Форма 1'!$H3946*VLOOKUP('Форма 1'!$F3946,'Придельники с 2022'!$B$4:$X$28,'Форма 1'!AA$8),"")</f>
        <v/>
      </c>
      <c r="K3946" s="90"/>
      <c r="L3946" s="87"/>
      <c r="M3946" s="103">
        <f>IF(ISNUMBER('Форма 1'!AD3946),'Форма 1'!$H3946*VLOOKUP('Форма 1'!$F3946,'Придельники с 2022'!$B$4:$X$28,'Форма 1'!AD$8),"")</f>
        <v>7192121.4400000004</v>
      </c>
      <c r="N3946" s="103" t="str">
        <f>IF(ISBLANK('Форма 1'!$AE3946),"",IF('Форма 1'!$AE3946=1,'Форма 1'!$H3946*VLOOKUP('Форма 1'!$F3946,'Придельники с 2022'!$B$4:$X$28,'Форма 1'!$AE$8,0),IF('Форма 1'!$AE3946=2,'Форма 1'!$H3946*VLOOKUP('Форма 1'!$F3946,'Придельники с 2022'!$B$4:$X$28,13,0),IF('Форма 1'!$AE3946=3,'Форма 1'!$H3946*VLOOKUP('Форма 1'!$F3946,'Придельники с 2022'!$B$4:$X$28,12,0)))))</f>
        <v/>
      </c>
      <c r="O3946" s="103" t="str">
        <f>IF(ISNUMBER('Форма 1'!AF3946),'Форма 1'!$H3946*VLOOKUP('Форма 1'!$F3946,'Придельники с 2022'!$B$4:$X$28,'Форма 1'!AF$8),"")</f>
        <v/>
      </c>
      <c r="P3946" s="87"/>
      <c r="Q3946" s="103" t="str">
        <f>IF(ISNUMBER('Форма 1'!AH3946),'Форма 1'!$H3946*VLOOKUP('Форма 1'!$F3946,'Придельники с 2022'!$B$4:$X$28,'Форма 1'!AH$8),"")</f>
        <v/>
      </c>
      <c r="R3946" s="103" t="str">
        <f>IF(ISNUMBER('Форма 1'!AI3946),'Форма 1'!$H3946*VLOOKUP('Форма 1'!$F3946,'Придельники с 2022'!$B$4:$X$28,'Форма 1'!AI$8),"")</f>
        <v/>
      </c>
      <c r="S3946" s="103" t="str">
        <f>IF(ISNUMBER('Форма 1'!AJ3946),'Форма 1'!$H3946*VLOOKUP('Форма 1'!$F3946,'Придельники с 2022'!$B$4:$X$28,'Форма 1'!AJ$8),"")</f>
        <v/>
      </c>
      <c r="T3946" s="88"/>
    </row>
    <row r="3947" spans="1:20">
      <c r="A3947" s="188">
        <f t="shared" si="269"/>
        <v>783</v>
      </c>
      <c r="B3947" s="189" t="s">
        <v>3796</v>
      </c>
      <c r="C3947" s="99">
        <f t="shared" si="268"/>
        <v>11586656.256000003</v>
      </c>
      <c r="D3947" s="103" t="str">
        <f>IF(ISNUMBER('Форма 1'!U3947),'Форма 1'!$H3947*VLOOKUP('Форма 1'!$F3947,'Придельники с 2022'!$B$4:$X$28,'Форма 1'!U$8),"")</f>
        <v/>
      </c>
      <c r="E3947" s="103" t="str">
        <f>IF(ISNUMBER('Форма 1'!V3947),'Форма 1'!$H3947*VLOOKUP('Форма 1'!$F3947,'Придельники с 2022'!$B$4:$X$28,'Форма 1'!V$8),"")</f>
        <v/>
      </c>
      <c r="F3947" s="103" t="str">
        <f>IF(ISNUMBER('Форма 1'!W3947),'Форма 1'!$H3947*VLOOKUP('Форма 1'!$F3947,'Придельники с 2022'!$B$4:$X$28,'Форма 1'!W$8),"")</f>
        <v/>
      </c>
      <c r="G3947" s="103" t="str">
        <f>IF(ISNUMBER('Форма 1'!X3947),'Форма 1'!$H3947*VLOOKUP('Форма 1'!$F3947,'Придельники с 2022'!$B$4:$X$28,'Форма 1'!X$8),"")</f>
        <v/>
      </c>
      <c r="H3947" s="103" t="str">
        <f>IF(ISNUMBER('Форма 1'!Y3947),'Форма 1'!$H3947*VLOOKUP('Форма 1'!$F3947,'Придельники с 2022'!$B$4:$X$28,'Форма 1'!Y$8),"")</f>
        <v/>
      </c>
      <c r="I3947" s="103" t="str">
        <f>IF(ISNUMBER('Форма 1'!Z3947),'Форма 1'!$H3947*VLOOKUP('Форма 1'!$F3947,'Придельники с 2022'!$B$4:$X$28,'Форма 1'!Z$8),"")</f>
        <v/>
      </c>
      <c r="J3947" s="103" t="str">
        <f>IF(ISNUMBER('Форма 1'!AA3947),'Форма 1'!$H3947*VLOOKUP('Форма 1'!$F3947,'Придельники с 2022'!$B$4:$X$28,'Форма 1'!AA$8),"")</f>
        <v/>
      </c>
      <c r="K3947" s="90"/>
      <c r="L3947" s="87"/>
      <c r="M3947" s="103">
        <f>IF(ISNUMBER('Форма 1'!AD3947),'Форма 1'!$H3947*VLOOKUP('Форма 1'!$F3947,'Придельники с 2022'!$B$4:$X$28,'Форма 1'!AD$8),"")</f>
        <v>11586656.256000003</v>
      </c>
      <c r="N3947" s="103" t="str">
        <f>IF(ISBLANK('Форма 1'!$AE3947),"",IF('Форма 1'!$AE3947=1,'Форма 1'!$H3947*VLOOKUP('Форма 1'!$F3947,'Придельники с 2022'!$B$4:$X$28,'Форма 1'!$AE$8,0),IF('Форма 1'!$AE3947=2,'Форма 1'!$H3947*VLOOKUP('Форма 1'!$F3947,'Придельники с 2022'!$B$4:$X$28,13,0),IF('Форма 1'!$AE3947=3,'Форма 1'!$H3947*VLOOKUP('Форма 1'!$F3947,'Придельники с 2022'!$B$4:$X$28,12,0)))))</f>
        <v/>
      </c>
      <c r="O3947" s="103" t="str">
        <f>IF(ISNUMBER('Форма 1'!AF3947),'Форма 1'!$H3947*VLOOKUP('Форма 1'!$F3947,'Придельники с 2022'!$B$4:$X$28,'Форма 1'!AF$8),"")</f>
        <v/>
      </c>
      <c r="P3947" s="87"/>
      <c r="Q3947" s="103" t="str">
        <f>IF(ISNUMBER('Форма 1'!AH3947),'Форма 1'!$H3947*VLOOKUP('Форма 1'!$F3947,'Придельники с 2022'!$B$4:$X$28,'Форма 1'!AH$8),"")</f>
        <v/>
      </c>
      <c r="R3947" s="103" t="str">
        <f>IF(ISNUMBER('Форма 1'!AI3947),'Форма 1'!$H3947*VLOOKUP('Форма 1'!$F3947,'Придельники с 2022'!$B$4:$X$28,'Форма 1'!AI$8),"")</f>
        <v/>
      </c>
      <c r="S3947" s="103" t="str">
        <f>IF(ISNUMBER('Форма 1'!AJ3947),'Форма 1'!$H3947*VLOOKUP('Форма 1'!$F3947,'Придельники с 2022'!$B$4:$X$28,'Форма 1'!AJ$8),"")</f>
        <v/>
      </c>
      <c r="T3947" s="88"/>
    </row>
    <row r="3948" spans="1:20">
      <c r="A3948" s="188">
        <f t="shared" si="269"/>
        <v>784</v>
      </c>
      <c r="B3948" s="189" t="s">
        <v>3797</v>
      </c>
      <c r="C3948" s="99">
        <f t="shared" si="268"/>
        <v>21477737.232000005</v>
      </c>
      <c r="D3948" s="103" t="str">
        <f>IF(ISNUMBER('Форма 1'!U3948),'Форма 1'!$H3948*VLOOKUP('Форма 1'!$F3948,'Придельники с 2022'!$B$4:$X$28,'Форма 1'!U$8),"")</f>
        <v/>
      </c>
      <c r="E3948" s="103" t="str">
        <f>IF(ISNUMBER('Форма 1'!V3948),'Форма 1'!$H3948*VLOOKUP('Форма 1'!$F3948,'Придельники с 2022'!$B$4:$X$28,'Форма 1'!V$8),"")</f>
        <v/>
      </c>
      <c r="F3948" s="103" t="str">
        <f>IF(ISNUMBER('Форма 1'!W3948),'Форма 1'!$H3948*VLOOKUP('Форма 1'!$F3948,'Придельники с 2022'!$B$4:$X$28,'Форма 1'!W$8),"")</f>
        <v/>
      </c>
      <c r="G3948" s="103" t="str">
        <f>IF(ISNUMBER('Форма 1'!X3948),'Форма 1'!$H3948*VLOOKUP('Форма 1'!$F3948,'Придельники с 2022'!$B$4:$X$28,'Форма 1'!X$8),"")</f>
        <v/>
      </c>
      <c r="H3948" s="103" t="str">
        <f>IF(ISNUMBER('Форма 1'!Y3948),'Форма 1'!$H3948*VLOOKUP('Форма 1'!$F3948,'Придельники с 2022'!$B$4:$X$28,'Форма 1'!Y$8),"")</f>
        <v/>
      </c>
      <c r="I3948" s="103" t="str">
        <f>IF(ISNUMBER('Форма 1'!Z3948),'Форма 1'!$H3948*VLOOKUP('Форма 1'!$F3948,'Придельники с 2022'!$B$4:$X$28,'Форма 1'!Z$8),"")</f>
        <v/>
      </c>
      <c r="J3948" s="103" t="str">
        <f>IF(ISNUMBER('Форма 1'!AA3948),'Форма 1'!$H3948*VLOOKUP('Форма 1'!$F3948,'Придельники с 2022'!$B$4:$X$28,'Форма 1'!AA$8),"")</f>
        <v/>
      </c>
      <c r="K3948" s="90"/>
      <c r="L3948" s="87"/>
      <c r="M3948" s="103">
        <f>IF(ISNUMBER('Форма 1'!AD3948),'Форма 1'!$H3948*VLOOKUP('Форма 1'!$F3948,'Придельники с 2022'!$B$4:$X$28,'Форма 1'!AD$8),"")</f>
        <v>21477737.232000005</v>
      </c>
      <c r="N3948" s="103" t="str">
        <f>IF(ISBLANK('Форма 1'!$AE3948),"",IF('Форма 1'!$AE3948=1,'Форма 1'!$H3948*VLOOKUP('Форма 1'!$F3948,'Придельники с 2022'!$B$4:$X$28,'Форма 1'!$AE$8,0),IF('Форма 1'!$AE3948=2,'Форма 1'!$H3948*VLOOKUP('Форма 1'!$F3948,'Придельники с 2022'!$B$4:$X$28,13,0),IF('Форма 1'!$AE3948=3,'Форма 1'!$H3948*VLOOKUP('Форма 1'!$F3948,'Придельники с 2022'!$B$4:$X$28,12,0)))))</f>
        <v/>
      </c>
      <c r="O3948" s="103" t="str">
        <f>IF(ISNUMBER('Форма 1'!AF3948),'Форма 1'!$H3948*VLOOKUP('Форма 1'!$F3948,'Придельники с 2022'!$B$4:$X$28,'Форма 1'!AF$8),"")</f>
        <v/>
      </c>
      <c r="P3948" s="87"/>
      <c r="Q3948" s="103" t="str">
        <f>IF(ISNUMBER('Форма 1'!AH3948),'Форма 1'!$H3948*VLOOKUP('Форма 1'!$F3948,'Придельники с 2022'!$B$4:$X$28,'Форма 1'!AH$8),"")</f>
        <v/>
      </c>
      <c r="R3948" s="103" t="str">
        <f>IF(ISNUMBER('Форма 1'!AI3948),'Форма 1'!$H3948*VLOOKUP('Форма 1'!$F3948,'Придельники с 2022'!$B$4:$X$28,'Форма 1'!AI$8),"")</f>
        <v/>
      </c>
      <c r="S3948" s="103" t="str">
        <f>IF(ISNUMBER('Форма 1'!AJ3948),'Форма 1'!$H3948*VLOOKUP('Форма 1'!$F3948,'Придельники с 2022'!$B$4:$X$28,'Форма 1'!AJ$8),"")</f>
        <v/>
      </c>
      <c r="T3948" s="88"/>
    </row>
    <row r="3949" spans="1:20">
      <c r="A3949" s="188">
        <f t="shared" si="269"/>
        <v>785</v>
      </c>
      <c r="B3949" s="189" t="s">
        <v>3798</v>
      </c>
      <c r="C3949" s="99">
        <f t="shared" si="268"/>
        <v>14340558.736000001</v>
      </c>
      <c r="D3949" s="103" t="str">
        <f>IF(ISNUMBER('Форма 1'!U3949),'Форма 1'!$H3949*VLOOKUP('Форма 1'!$F3949,'Придельники с 2022'!$B$4:$X$28,'Форма 1'!U$8),"")</f>
        <v/>
      </c>
      <c r="E3949" s="103" t="str">
        <f>IF(ISNUMBER('Форма 1'!V3949),'Форма 1'!$H3949*VLOOKUP('Форма 1'!$F3949,'Придельники с 2022'!$B$4:$X$28,'Форма 1'!V$8),"")</f>
        <v/>
      </c>
      <c r="F3949" s="103" t="str">
        <f>IF(ISNUMBER('Форма 1'!W3949),'Форма 1'!$H3949*VLOOKUP('Форма 1'!$F3949,'Придельники с 2022'!$B$4:$X$28,'Форма 1'!W$8),"")</f>
        <v/>
      </c>
      <c r="G3949" s="103" t="str">
        <f>IF(ISNUMBER('Форма 1'!X3949),'Форма 1'!$H3949*VLOOKUP('Форма 1'!$F3949,'Придельники с 2022'!$B$4:$X$28,'Форма 1'!X$8),"")</f>
        <v/>
      </c>
      <c r="H3949" s="103" t="str">
        <f>IF(ISNUMBER('Форма 1'!Y3949),'Форма 1'!$H3949*VLOOKUP('Форма 1'!$F3949,'Придельники с 2022'!$B$4:$X$28,'Форма 1'!Y$8),"")</f>
        <v/>
      </c>
      <c r="I3949" s="103" t="str">
        <f>IF(ISNUMBER('Форма 1'!Z3949),'Форма 1'!$H3949*VLOOKUP('Форма 1'!$F3949,'Придельники с 2022'!$B$4:$X$28,'Форма 1'!Z$8),"")</f>
        <v/>
      </c>
      <c r="J3949" s="103" t="str">
        <f>IF(ISNUMBER('Форма 1'!AA3949),'Форма 1'!$H3949*VLOOKUP('Форма 1'!$F3949,'Придельники с 2022'!$B$4:$X$28,'Форма 1'!AA$8),"")</f>
        <v/>
      </c>
      <c r="K3949" s="90"/>
      <c r="L3949" s="87"/>
      <c r="M3949" s="103">
        <f>IF(ISNUMBER('Форма 1'!AD3949),'Форма 1'!$H3949*VLOOKUP('Форма 1'!$F3949,'Придельники с 2022'!$B$4:$X$28,'Форма 1'!AD$8),"")</f>
        <v>14340558.736000001</v>
      </c>
      <c r="N3949" s="103" t="str">
        <f>IF(ISBLANK('Форма 1'!$AE3949),"",IF('Форма 1'!$AE3949=1,'Форма 1'!$H3949*VLOOKUP('Форма 1'!$F3949,'Придельники с 2022'!$B$4:$X$28,'Форма 1'!$AE$8,0),IF('Форма 1'!$AE3949=2,'Форма 1'!$H3949*VLOOKUP('Форма 1'!$F3949,'Придельники с 2022'!$B$4:$X$28,13,0),IF('Форма 1'!$AE3949=3,'Форма 1'!$H3949*VLOOKUP('Форма 1'!$F3949,'Придельники с 2022'!$B$4:$X$28,12,0)))))</f>
        <v/>
      </c>
      <c r="O3949" s="103" t="str">
        <f>IF(ISNUMBER('Форма 1'!AF3949),'Форма 1'!$H3949*VLOOKUP('Форма 1'!$F3949,'Придельники с 2022'!$B$4:$X$28,'Форма 1'!AF$8),"")</f>
        <v/>
      </c>
      <c r="P3949" s="87"/>
      <c r="Q3949" s="103" t="str">
        <f>IF(ISNUMBER('Форма 1'!AH3949),'Форма 1'!$H3949*VLOOKUP('Форма 1'!$F3949,'Придельники с 2022'!$B$4:$X$28,'Форма 1'!AH$8),"")</f>
        <v/>
      </c>
      <c r="R3949" s="103" t="str">
        <f>IF(ISNUMBER('Форма 1'!AI3949),'Форма 1'!$H3949*VLOOKUP('Форма 1'!$F3949,'Придельники с 2022'!$B$4:$X$28,'Форма 1'!AI$8),"")</f>
        <v/>
      </c>
      <c r="S3949" s="103" t="str">
        <f>IF(ISNUMBER('Форма 1'!AJ3949),'Форма 1'!$H3949*VLOOKUP('Форма 1'!$F3949,'Придельники с 2022'!$B$4:$X$28,'Форма 1'!AJ$8),"")</f>
        <v/>
      </c>
      <c r="T3949" s="88"/>
    </row>
    <row r="3950" spans="1:20">
      <c r="A3950" s="188">
        <f t="shared" si="269"/>
        <v>786</v>
      </c>
      <c r="B3950" s="112" t="s">
        <v>3799</v>
      </c>
      <c r="C3950" s="99">
        <f t="shared" si="268"/>
        <v>8934230.5639999993</v>
      </c>
      <c r="D3950" s="103" t="str">
        <f>IF(ISNUMBER('Форма 1'!U3950),'Форма 1'!$H3950*VLOOKUP('Форма 1'!$F3950,'Придельники с 2022'!$B$4:$X$28,'Форма 1'!U$8),"")</f>
        <v/>
      </c>
      <c r="E3950" s="103" t="str">
        <f>IF(ISNUMBER('Форма 1'!V3950),'Форма 1'!$H3950*VLOOKUP('Форма 1'!$F3950,'Придельники с 2022'!$B$4:$X$28,'Форма 1'!V$8),"")</f>
        <v/>
      </c>
      <c r="F3950" s="103" t="str">
        <f>IF(ISNUMBER('Форма 1'!W3950),'Форма 1'!$H3950*VLOOKUP('Форма 1'!$F3950,'Придельники с 2022'!$B$4:$X$28,'Форма 1'!W$8),"")</f>
        <v/>
      </c>
      <c r="G3950" s="103" t="str">
        <f>IF(ISNUMBER('Форма 1'!X3950),'Форма 1'!$H3950*VLOOKUP('Форма 1'!$F3950,'Придельники с 2022'!$B$4:$X$28,'Форма 1'!X$8),"")</f>
        <v/>
      </c>
      <c r="H3950" s="103" t="str">
        <f>IF(ISNUMBER('Форма 1'!Y3950),'Форма 1'!$H3950*VLOOKUP('Форма 1'!$F3950,'Придельники с 2022'!$B$4:$X$28,'Форма 1'!Y$8),"")</f>
        <v/>
      </c>
      <c r="I3950" s="103" t="str">
        <f>IF(ISNUMBER('Форма 1'!Z3950),'Форма 1'!$H3950*VLOOKUP('Форма 1'!$F3950,'Придельники с 2022'!$B$4:$X$28,'Форма 1'!Z$8),"")</f>
        <v/>
      </c>
      <c r="J3950" s="103" t="str">
        <f>IF(ISNUMBER('Форма 1'!AA3950),'Форма 1'!$H3950*VLOOKUP('Форма 1'!$F3950,'Придельники с 2022'!$B$4:$X$28,'Форма 1'!AA$8),"")</f>
        <v/>
      </c>
      <c r="K3950" s="90"/>
      <c r="L3950" s="87"/>
      <c r="M3950" s="103" t="str">
        <f>IF(ISNUMBER('Форма 1'!AD3950),'Форма 1'!$H3950*VLOOKUP('Форма 1'!$F3950,'Придельники с 2022'!$B$4:$X$28,'Форма 1'!AD$8),"")</f>
        <v/>
      </c>
      <c r="N3950" s="103">
        <f>IF(ISBLANK('Форма 1'!$AE3950),"",IF('Форма 1'!$AE3950=1,'Форма 1'!$H3950*VLOOKUP('Форма 1'!$F3950,'Придельники с 2022'!$B$4:$X$28,'Форма 1'!$AE$8,0),IF('Форма 1'!$AE3950=2,'Форма 1'!$H3950*VLOOKUP('Форма 1'!$F3950,'Придельники с 2022'!$B$4:$X$28,13,0),IF('Форма 1'!$AE3950=3,'Форма 1'!$H3950*VLOOKUP('Форма 1'!$F3950,'Придельники с 2022'!$B$4:$X$28,12,0)))))</f>
        <v>8934230.5639999993</v>
      </c>
      <c r="O3950" s="103" t="str">
        <f>IF(ISNUMBER('Форма 1'!AF3950),'Форма 1'!$H3950*VLOOKUP('Форма 1'!$F3950,'Придельники с 2022'!$B$4:$X$28,'Форма 1'!AF$8),"")</f>
        <v/>
      </c>
      <c r="P3950" s="87"/>
      <c r="Q3950" s="103" t="str">
        <f>IF(ISNUMBER('Форма 1'!AH3950),'Форма 1'!$H3950*VLOOKUP('Форма 1'!$F3950,'Придельники с 2022'!$B$4:$X$28,'Форма 1'!AH$8),"")</f>
        <v/>
      </c>
      <c r="R3950" s="103" t="str">
        <f>IF(ISNUMBER('Форма 1'!AI3950),'Форма 1'!$H3950*VLOOKUP('Форма 1'!$F3950,'Придельники с 2022'!$B$4:$X$28,'Форма 1'!AI$8),"")</f>
        <v/>
      </c>
      <c r="S3950" s="103" t="str">
        <f>IF(ISNUMBER('Форма 1'!AJ3950),'Форма 1'!$H3950*VLOOKUP('Форма 1'!$F3950,'Придельники с 2022'!$B$4:$X$28,'Форма 1'!AJ$8),"")</f>
        <v/>
      </c>
      <c r="T3950" s="88"/>
    </row>
    <row r="3951" spans="1:20">
      <c r="A3951" s="188">
        <f t="shared" si="269"/>
        <v>787</v>
      </c>
      <c r="B3951" s="112" t="s">
        <v>3800</v>
      </c>
      <c r="C3951" s="99">
        <f t="shared" si="268"/>
        <v>8493841.6919999998</v>
      </c>
      <c r="D3951" s="103" t="str">
        <f>IF(ISNUMBER('Форма 1'!U3951),'Форма 1'!$H3951*VLOOKUP('Форма 1'!$F3951,'Придельники с 2022'!$B$4:$X$28,'Форма 1'!U$8),"")</f>
        <v/>
      </c>
      <c r="E3951" s="103" t="str">
        <f>IF(ISNUMBER('Форма 1'!V3951),'Форма 1'!$H3951*VLOOKUP('Форма 1'!$F3951,'Придельники с 2022'!$B$4:$X$28,'Форма 1'!V$8),"")</f>
        <v/>
      </c>
      <c r="F3951" s="103" t="str">
        <f>IF(ISNUMBER('Форма 1'!W3951),'Форма 1'!$H3951*VLOOKUP('Форма 1'!$F3951,'Придельники с 2022'!$B$4:$X$28,'Форма 1'!W$8),"")</f>
        <v/>
      </c>
      <c r="G3951" s="103" t="str">
        <f>IF(ISNUMBER('Форма 1'!X3951),'Форма 1'!$H3951*VLOOKUP('Форма 1'!$F3951,'Придельники с 2022'!$B$4:$X$28,'Форма 1'!X$8),"")</f>
        <v/>
      </c>
      <c r="H3951" s="103" t="str">
        <f>IF(ISNUMBER('Форма 1'!Y3951),'Форма 1'!$H3951*VLOOKUP('Форма 1'!$F3951,'Придельники с 2022'!$B$4:$X$28,'Форма 1'!Y$8),"")</f>
        <v/>
      </c>
      <c r="I3951" s="103" t="str">
        <f>IF(ISNUMBER('Форма 1'!Z3951),'Форма 1'!$H3951*VLOOKUP('Форма 1'!$F3951,'Придельники с 2022'!$B$4:$X$28,'Форма 1'!Z$8),"")</f>
        <v/>
      </c>
      <c r="J3951" s="103" t="str">
        <f>IF(ISNUMBER('Форма 1'!AA3951),'Форма 1'!$H3951*VLOOKUP('Форма 1'!$F3951,'Придельники с 2022'!$B$4:$X$28,'Форма 1'!AA$8),"")</f>
        <v/>
      </c>
      <c r="K3951" s="90"/>
      <c r="L3951" s="87"/>
      <c r="M3951" s="103" t="str">
        <f>IF(ISNUMBER('Форма 1'!AD3951),'Форма 1'!$H3951*VLOOKUP('Форма 1'!$F3951,'Придельники с 2022'!$B$4:$X$28,'Форма 1'!AD$8),"")</f>
        <v/>
      </c>
      <c r="N3951" s="103">
        <f>IF(ISBLANK('Форма 1'!$AE3951),"",IF('Форма 1'!$AE3951=1,'Форма 1'!$H3951*VLOOKUP('Форма 1'!$F3951,'Придельники с 2022'!$B$4:$X$28,'Форма 1'!$AE$8,0),IF('Форма 1'!$AE3951=2,'Форма 1'!$H3951*VLOOKUP('Форма 1'!$F3951,'Придельники с 2022'!$B$4:$X$28,13,0),IF('Форма 1'!$AE3951=3,'Форма 1'!$H3951*VLOOKUP('Форма 1'!$F3951,'Придельники с 2022'!$B$4:$X$28,12,0)))))</f>
        <v>8493841.6919999998</v>
      </c>
      <c r="O3951" s="103" t="str">
        <f>IF(ISNUMBER('Форма 1'!AF3951),'Форма 1'!$H3951*VLOOKUP('Форма 1'!$F3951,'Придельники с 2022'!$B$4:$X$28,'Форма 1'!AF$8),"")</f>
        <v/>
      </c>
      <c r="P3951" s="87"/>
      <c r="Q3951" s="103" t="str">
        <f>IF(ISNUMBER('Форма 1'!AH3951),'Форма 1'!$H3951*VLOOKUP('Форма 1'!$F3951,'Придельники с 2022'!$B$4:$X$28,'Форма 1'!AH$8),"")</f>
        <v/>
      </c>
      <c r="R3951" s="103" t="str">
        <f>IF(ISNUMBER('Форма 1'!AI3951),'Форма 1'!$H3951*VLOOKUP('Форма 1'!$F3951,'Придельники с 2022'!$B$4:$X$28,'Форма 1'!AI$8),"")</f>
        <v/>
      </c>
      <c r="S3951" s="103" t="str">
        <f>IF(ISNUMBER('Форма 1'!AJ3951),'Форма 1'!$H3951*VLOOKUP('Форма 1'!$F3951,'Придельники с 2022'!$B$4:$X$28,'Форма 1'!AJ$8),"")</f>
        <v/>
      </c>
      <c r="T3951" s="88"/>
    </row>
    <row r="3952" spans="1:20">
      <c r="A3952" s="188">
        <f t="shared" si="269"/>
        <v>788</v>
      </c>
      <c r="B3952" s="189" t="s">
        <v>3801</v>
      </c>
      <c r="C3952" s="99">
        <f t="shared" si="268"/>
        <v>7228149.6000000006</v>
      </c>
      <c r="D3952" s="103" t="str">
        <f>IF(ISNUMBER('Форма 1'!U3952),'Форма 1'!$H3952*VLOOKUP('Форма 1'!$F3952,'Придельники с 2022'!$B$4:$X$28,'Форма 1'!U$8),"")</f>
        <v/>
      </c>
      <c r="E3952" s="103" t="str">
        <f>IF(ISNUMBER('Форма 1'!V3952),'Форма 1'!$H3952*VLOOKUP('Форма 1'!$F3952,'Придельники с 2022'!$B$4:$X$28,'Форма 1'!V$8),"")</f>
        <v/>
      </c>
      <c r="F3952" s="103" t="str">
        <f>IF(ISNUMBER('Форма 1'!W3952),'Форма 1'!$H3952*VLOOKUP('Форма 1'!$F3952,'Придельники с 2022'!$B$4:$X$28,'Форма 1'!W$8),"")</f>
        <v/>
      </c>
      <c r="G3952" s="103" t="str">
        <f>IF(ISNUMBER('Форма 1'!X3952),'Форма 1'!$H3952*VLOOKUP('Форма 1'!$F3952,'Придельники с 2022'!$B$4:$X$28,'Форма 1'!X$8),"")</f>
        <v/>
      </c>
      <c r="H3952" s="103" t="str">
        <f>IF(ISNUMBER('Форма 1'!Y3952),'Форма 1'!$H3952*VLOOKUP('Форма 1'!$F3952,'Придельники с 2022'!$B$4:$X$28,'Форма 1'!Y$8),"")</f>
        <v/>
      </c>
      <c r="I3952" s="103" t="str">
        <f>IF(ISNUMBER('Форма 1'!Z3952),'Форма 1'!$H3952*VLOOKUP('Форма 1'!$F3952,'Придельники с 2022'!$B$4:$X$28,'Форма 1'!Z$8),"")</f>
        <v/>
      </c>
      <c r="J3952" s="103" t="str">
        <f>IF(ISNUMBER('Форма 1'!AA3952),'Форма 1'!$H3952*VLOOKUP('Форма 1'!$F3952,'Придельники с 2022'!$B$4:$X$28,'Форма 1'!AA$8),"")</f>
        <v/>
      </c>
      <c r="K3952" s="90"/>
      <c r="L3952" s="87"/>
      <c r="M3952" s="103">
        <f>IF(ISNUMBER('Форма 1'!AD3952),'Форма 1'!$H3952*VLOOKUP('Форма 1'!$F3952,'Придельники с 2022'!$B$4:$X$28,'Форма 1'!AD$8),"")</f>
        <v>7228149.6000000006</v>
      </c>
      <c r="N3952" s="103" t="str">
        <f>IF(ISBLANK('Форма 1'!$AE3952),"",IF('Форма 1'!$AE3952=1,'Форма 1'!$H3952*VLOOKUP('Форма 1'!$F3952,'Придельники с 2022'!$B$4:$X$28,'Форма 1'!$AE$8,0),IF('Форма 1'!$AE3952=2,'Форма 1'!$H3952*VLOOKUP('Форма 1'!$F3952,'Придельники с 2022'!$B$4:$X$28,13,0),IF('Форма 1'!$AE3952=3,'Форма 1'!$H3952*VLOOKUP('Форма 1'!$F3952,'Придельники с 2022'!$B$4:$X$28,12,0)))))</f>
        <v/>
      </c>
      <c r="O3952" s="103" t="str">
        <f>IF(ISNUMBER('Форма 1'!AF3952),'Форма 1'!$H3952*VLOOKUP('Форма 1'!$F3952,'Придельники с 2022'!$B$4:$X$28,'Форма 1'!AF$8),"")</f>
        <v/>
      </c>
      <c r="P3952" s="87"/>
      <c r="Q3952" s="103" t="str">
        <f>IF(ISNUMBER('Форма 1'!AH3952),'Форма 1'!$H3952*VLOOKUP('Форма 1'!$F3952,'Придельники с 2022'!$B$4:$X$28,'Форма 1'!AH$8),"")</f>
        <v/>
      </c>
      <c r="R3952" s="103" t="str">
        <f>IF(ISNUMBER('Форма 1'!AI3952),'Форма 1'!$H3952*VLOOKUP('Форма 1'!$F3952,'Придельники с 2022'!$B$4:$X$28,'Форма 1'!AI$8),"")</f>
        <v/>
      </c>
      <c r="S3952" s="103" t="str">
        <f>IF(ISNUMBER('Форма 1'!AJ3952),'Форма 1'!$H3952*VLOOKUP('Форма 1'!$F3952,'Придельники с 2022'!$B$4:$X$28,'Форма 1'!AJ$8),"")</f>
        <v/>
      </c>
      <c r="T3952" s="88"/>
    </row>
    <row r="3953" spans="1:20">
      <c r="A3953" s="188">
        <f t="shared" si="269"/>
        <v>789</v>
      </c>
      <c r="B3953" s="189" t="s">
        <v>3802</v>
      </c>
      <c r="C3953" s="99">
        <f t="shared" si="268"/>
        <v>7550601.6320000002</v>
      </c>
      <c r="D3953" s="103" t="str">
        <f>IF(ISNUMBER('Форма 1'!U3953),'Форма 1'!$H3953*VLOOKUP('Форма 1'!$F3953,'Придельники с 2022'!$B$4:$X$28,'Форма 1'!U$8),"")</f>
        <v/>
      </c>
      <c r="E3953" s="103" t="str">
        <f>IF(ISNUMBER('Форма 1'!V3953),'Форма 1'!$H3953*VLOOKUP('Форма 1'!$F3953,'Придельники с 2022'!$B$4:$X$28,'Форма 1'!V$8),"")</f>
        <v/>
      </c>
      <c r="F3953" s="103" t="str">
        <f>IF(ISNUMBER('Форма 1'!W3953),'Форма 1'!$H3953*VLOOKUP('Форма 1'!$F3953,'Придельники с 2022'!$B$4:$X$28,'Форма 1'!W$8),"")</f>
        <v/>
      </c>
      <c r="G3953" s="103" t="str">
        <f>IF(ISNUMBER('Форма 1'!X3953),'Форма 1'!$H3953*VLOOKUP('Форма 1'!$F3953,'Придельники с 2022'!$B$4:$X$28,'Форма 1'!X$8),"")</f>
        <v/>
      </c>
      <c r="H3953" s="103" t="str">
        <f>IF(ISNUMBER('Форма 1'!Y3953),'Форма 1'!$H3953*VLOOKUP('Форма 1'!$F3953,'Придельники с 2022'!$B$4:$X$28,'Форма 1'!Y$8),"")</f>
        <v/>
      </c>
      <c r="I3953" s="103" t="str">
        <f>IF(ISNUMBER('Форма 1'!Z3953),'Форма 1'!$H3953*VLOOKUP('Форма 1'!$F3953,'Придельники с 2022'!$B$4:$X$28,'Форма 1'!Z$8),"")</f>
        <v/>
      </c>
      <c r="J3953" s="103" t="str">
        <f>IF(ISNUMBER('Форма 1'!AA3953),'Форма 1'!$H3953*VLOOKUP('Форма 1'!$F3953,'Придельники с 2022'!$B$4:$X$28,'Форма 1'!AA$8),"")</f>
        <v/>
      </c>
      <c r="K3953" s="90"/>
      <c r="L3953" s="87"/>
      <c r="M3953" s="103">
        <f>IF(ISNUMBER('Форма 1'!AD3953),'Форма 1'!$H3953*VLOOKUP('Форма 1'!$F3953,'Придельники с 2022'!$B$4:$X$28,'Форма 1'!AD$8),"")</f>
        <v>7550601.6320000002</v>
      </c>
      <c r="N3953" s="103" t="str">
        <f>IF(ISBLANK('Форма 1'!$AE3953),"",IF('Форма 1'!$AE3953=1,'Форма 1'!$H3953*VLOOKUP('Форма 1'!$F3953,'Придельники с 2022'!$B$4:$X$28,'Форма 1'!$AE$8,0),IF('Форма 1'!$AE3953=2,'Форма 1'!$H3953*VLOOKUP('Форма 1'!$F3953,'Придельники с 2022'!$B$4:$X$28,13,0),IF('Форма 1'!$AE3953=3,'Форма 1'!$H3953*VLOOKUP('Форма 1'!$F3953,'Придельники с 2022'!$B$4:$X$28,12,0)))))</f>
        <v/>
      </c>
      <c r="O3953" s="103" t="str">
        <f>IF(ISNUMBER('Форма 1'!AF3953),'Форма 1'!$H3953*VLOOKUP('Форма 1'!$F3953,'Придельники с 2022'!$B$4:$X$28,'Форма 1'!AF$8),"")</f>
        <v/>
      </c>
      <c r="P3953" s="87"/>
      <c r="Q3953" s="103" t="str">
        <f>IF(ISNUMBER('Форма 1'!AH3953),'Форма 1'!$H3953*VLOOKUP('Форма 1'!$F3953,'Придельники с 2022'!$B$4:$X$28,'Форма 1'!AH$8),"")</f>
        <v/>
      </c>
      <c r="R3953" s="103" t="str">
        <f>IF(ISNUMBER('Форма 1'!AI3953),'Форма 1'!$H3953*VLOOKUP('Форма 1'!$F3953,'Придельники с 2022'!$B$4:$X$28,'Форма 1'!AI$8),"")</f>
        <v/>
      </c>
      <c r="S3953" s="103" t="str">
        <f>IF(ISNUMBER('Форма 1'!AJ3953),'Форма 1'!$H3953*VLOOKUP('Форма 1'!$F3953,'Придельники с 2022'!$B$4:$X$28,'Форма 1'!AJ$8),"")</f>
        <v/>
      </c>
      <c r="T3953" s="88"/>
    </row>
    <row r="3954" spans="1:20">
      <c r="A3954" s="188">
        <f t="shared" si="269"/>
        <v>790</v>
      </c>
      <c r="B3954" s="189" t="s">
        <v>3803</v>
      </c>
      <c r="C3954" s="99">
        <f t="shared" si="268"/>
        <v>18832819.936000004</v>
      </c>
      <c r="D3954" s="103" t="str">
        <f>IF(ISNUMBER('Форма 1'!U3954),'Форма 1'!$H3954*VLOOKUP('Форма 1'!$F3954,'Придельники с 2022'!$B$4:$X$28,'Форма 1'!U$8),"")</f>
        <v/>
      </c>
      <c r="E3954" s="103" t="str">
        <f>IF(ISNUMBER('Форма 1'!V3954),'Форма 1'!$H3954*VLOOKUP('Форма 1'!$F3954,'Придельники с 2022'!$B$4:$X$28,'Форма 1'!V$8),"")</f>
        <v/>
      </c>
      <c r="F3954" s="103" t="str">
        <f>IF(ISNUMBER('Форма 1'!W3954),'Форма 1'!$H3954*VLOOKUP('Форма 1'!$F3954,'Придельники с 2022'!$B$4:$X$28,'Форма 1'!W$8),"")</f>
        <v/>
      </c>
      <c r="G3954" s="103" t="str">
        <f>IF(ISNUMBER('Форма 1'!X3954),'Форма 1'!$H3954*VLOOKUP('Форма 1'!$F3954,'Придельники с 2022'!$B$4:$X$28,'Форма 1'!X$8),"")</f>
        <v/>
      </c>
      <c r="H3954" s="103" t="str">
        <f>IF(ISNUMBER('Форма 1'!Y3954),'Форма 1'!$H3954*VLOOKUP('Форма 1'!$F3954,'Придельники с 2022'!$B$4:$X$28,'Форма 1'!Y$8),"")</f>
        <v/>
      </c>
      <c r="I3954" s="103" t="str">
        <f>IF(ISNUMBER('Форма 1'!Z3954),'Форма 1'!$H3954*VLOOKUP('Форма 1'!$F3954,'Придельники с 2022'!$B$4:$X$28,'Форма 1'!Z$8),"")</f>
        <v/>
      </c>
      <c r="J3954" s="103" t="str">
        <f>IF(ISNUMBER('Форма 1'!AA3954),'Форма 1'!$H3954*VLOOKUP('Форма 1'!$F3954,'Придельники с 2022'!$B$4:$X$28,'Форма 1'!AA$8),"")</f>
        <v/>
      </c>
      <c r="K3954" s="90"/>
      <c r="L3954" s="87"/>
      <c r="M3954" s="103">
        <f>IF(ISNUMBER('Форма 1'!AD3954),'Форма 1'!$H3954*VLOOKUP('Форма 1'!$F3954,'Придельники с 2022'!$B$4:$X$28,'Форма 1'!AD$8),"")</f>
        <v>18832819.936000004</v>
      </c>
      <c r="N3954" s="103" t="str">
        <f>IF(ISBLANK('Форма 1'!$AE3954),"",IF('Форма 1'!$AE3954=1,'Форма 1'!$H3954*VLOOKUP('Форма 1'!$F3954,'Придельники с 2022'!$B$4:$X$28,'Форма 1'!$AE$8,0),IF('Форма 1'!$AE3954=2,'Форма 1'!$H3954*VLOOKUP('Форма 1'!$F3954,'Придельники с 2022'!$B$4:$X$28,13,0),IF('Форма 1'!$AE3954=3,'Форма 1'!$H3954*VLOOKUP('Форма 1'!$F3954,'Придельники с 2022'!$B$4:$X$28,12,0)))))</f>
        <v/>
      </c>
      <c r="O3954" s="103" t="str">
        <f>IF(ISNUMBER('Форма 1'!AF3954),'Форма 1'!$H3954*VLOOKUP('Форма 1'!$F3954,'Придельники с 2022'!$B$4:$X$28,'Форма 1'!AF$8),"")</f>
        <v/>
      </c>
      <c r="P3954" s="87"/>
      <c r="Q3954" s="103" t="str">
        <f>IF(ISNUMBER('Форма 1'!AH3954),'Форма 1'!$H3954*VLOOKUP('Форма 1'!$F3954,'Придельники с 2022'!$B$4:$X$28,'Форма 1'!AH$8),"")</f>
        <v/>
      </c>
      <c r="R3954" s="103" t="str">
        <f>IF(ISNUMBER('Форма 1'!AI3954),'Форма 1'!$H3954*VLOOKUP('Форма 1'!$F3954,'Придельники с 2022'!$B$4:$X$28,'Форма 1'!AI$8),"")</f>
        <v/>
      </c>
      <c r="S3954" s="103" t="str">
        <f>IF(ISNUMBER('Форма 1'!AJ3954),'Форма 1'!$H3954*VLOOKUP('Форма 1'!$F3954,'Придельники с 2022'!$B$4:$X$28,'Форма 1'!AJ$8),"")</f>
        <v/>
      </c>
      <c r="T3954" s="88"/>
    </row>
    <row r="3955" spans="1:20">
      <c r="A3955" s="188">
        <f t="shared" si="269"/>
        <v>791</v>
      </c>
      <c r="B3955" s="189" t="s">
        <v>3804</v>
      </c>
      <c r="C3955" s="99">
        <f t="shared" si="268"/>
        <v>1902292.21</v>
      </c>
      <c r="D3955" s="103">
        <f>IF(ISNUMBER('Форма 1'!U3955),'Форма 1'!$H3955*VLOOKUP('Форма 1'!$F3955,'Придельники с 2022'!$B$4:$X$28,'Форма 1'!U$8),"")</f>
        <v>1902292.21</v>
      </c>
      <c r="E3955" s="103" t="str">
        <f>IF(ISNUMBER('Форма 1'!V3955),'Форма 1'!$H3955*VLOOKUP('Форма 1'!$F3955,'Придельники с 2022'!$B$4:$X$28,'Форма 1'!V$8),"")</f>
        <v/>
      </c>
      <c r="F3955" s="103" t="str">
        <f>IF(ISNUMBER('Форма 1'!W3955),'Форма 1'!$H3955*VLOOKUP('Форма 1'!$F3955,'Придельники с 2022'!$B$4:$X$28,'Форма 1'!W$8),"")</f>
        <v/>
      </c>
      <c r="G3955" s="103" t="str">
        <f>IF(ISNUMBER('Форма 1'!X3955),'Форма 1'!$H3955*VLOOKUP('Форма 1'!$F3955,'Придельники с 2022'!$B$4:$X$28,'Форма 1'!X$8),"")</f>
        <v/>
      </c>
      <c r="H3955" s="103" t="str">
        <f>IF(ISNUMBER('Форма 1'!Y3955),'Форма 1'!$H3955*VLOOKUP('Форма 1'!$F3955,'Придельники с 2022'!$B$4:$X$28,'Форма 1'!Y$8),"")</f>
        <v/>
      </c>
      <c r="I3955" s="103" t="str">
        <f>IF(ISNUMBER('Форма 1'!Z3955),'Форма 1'!$H3955*VLOOKUP('Форма 1'!$F3955,'Придельники с 2022'!$B$4:$X$28,'Форма 1'!Z$8),"")</f>
        <v/>
      </c>
      <c r="J3955" s="103" t="str">
        <f>IF(ISNUMBER('Форма 1'!AA3955),'Форма 1'!$H3955*VLOOKUP('Форма 1'!$F3955,'Придельники с 2022'!$B$4:$X$28,'Форма 1'!AA$8),"")</f>
        <v/>
      </c>
      <c r="K3955" s="90"/>
      <c r="L3955" s="87"/>
      <c r="M3955" s="103" t="str">
        <f>IF(ISNUMBER('Форма 1'!AD3955),'Форма 1'!$H3955*VLOOKUP('Форма 1'!$F3955,'Придельники с 2022'!$B$4:$X$28,'Форма 1'!AD$8),"")</f>
        <v/>
      </c>
      <c r="N3955" s="103" t="str">
        <f>IF(ISBLANK('Форма 1'!$AE3955),"",IF('Форма 1'!$AE3955=1,'Форма 1'!$H3955*VLOOKUP('Форма 1'!$F3955,'Придельники с 2022'!$B$4:$X$28,'Форма 1'!$AE$8,0),IF('Форма 1'!$AE3955=2,'Форма 1'!$H3955*VLOOKUP('Форма 1'!$F3955,'Придельники с 2022'!$B$4:$X$28,13,0),IF('Форма 1'!$AE3955=3,'Форма 1'!$H3955*VLOOKUP('Форма 1'!$F3955,'Придельники с 2022'!$B$4:$X$28,12,0)))))</f>
        <v/>
      </c>
      <c r="O3955" s="103" t="str">
        <f>IF(ISNUMBER('Форма 1'!AF3955),'Форма 1'!$H3955*VLOOKUP('Форма 1'!$F3955,'Придельники с 2022'!$B$4:$X$28,'Форма 1'!AF$8),"")</f>
        <v/>
      </c>
      <c r="P3955" s="87"/>
      <c r="Q3955" s="103" t="str">
        <f>IF(ISNUMBER('Форма 1'!AH3955),'Форма 1'!$H3955*VLOOKUP('Форма 1'!$F3955,'Придельники с 2022'!$B$4:$X$28,'Форма 1'!AH$8),"")</f>
        <v/>
      </c>
      <c r="R3955" s="103" t="str">
        <f>IF(ISNUMBER('Форма 1'!AI3955),'Форма 1'!$H3955*VLOOKUP('Форма 1'!$F3955,'Придельники с 2022'!$B$4:$X$28,'Форма 1'!AI$8),"")</f>
        <v/>
      </c>
      <c r="S3955" s="103" t="str">
        <f>IF(ISNUMBER('Форма 1'!AJ3955),'Форма 1'!$H3955*VLOOKUP('Форма 1'!$F3955,'Придельники с 2022'!$B$4:$X$28,'Форма 1'!AJ$8),"")</f>
        <v/>
      </c>
      <c r="T3955" s="88"/>
    </row>
    <row r="3956" spans="1:20">
      <c r="A3956" s="188">
        <f t="shared" si="269"/>
        <v>792</v>
      </c>
      <c r="B3956" s="189" t="s">
        <v>3805</v>
      </c>
      <c r="C3956" s="99">
        <f t="shared" si="268"/>
        <v>2003408.3160000001</v>
      </c>
      <c r="D3956" s="103">
        <f>IF(ISNUMBER('Форма 1'!U3956),'Форма 1'!$H3956*VLOOKUP('Форма 1'!$F3956,'Придельники с 2022'!$B$4:$X$28,'Форма 1'!U$8),"")</f>
        <v>2003408.3160000001</v>
      </c>
      <c r="E3956" s="103" t="str">
        <f>IF(ISNUMBER('Форма 1'!V3956),'Форма 1'!$H3956*VLOOKUP('Форма 1'!$F3956,'Придельники с 2022'!$B$4:$X$28,'Форма 1'!V$8),"")</f>
        <v/>
      </c>
      <c r="F3956" s="103" t="str">
        <f>IF(ISNUMBER('Форма 1'!W3956),'Форма 1'!$H3956*VLOOKUP('Форма 1'!$F3956,'Придельники с 2022'!$B$4:$X$28,'Форма 1'!W$8),"")</f>
        <v/>
      </c>
      <c r="G3956" s="103" t="str">
        <f>IF(ISNUMBER('Форма 1'!X3956),'Форма 1'!$H3956*VLOOKUP('Форма 1'!$F3956,'Придельники с 2022'!$B$4:$X$28,'Форма 1'!X$8),"")</f>
        <v/>
      </c>
      <c r="H3956" s="103" t="str">
        <f>IF(ISNUMBER('Форма 1'!Y3956),'Форма 1'!$H3956*VLOOKUP('Форма 1'!$F3956,'Придельники с 2022'!$B$4:$X$28,'Форма 1'!Y$8),"")</f>
        <v/>
      </c>
      <c r="I3956" s="103" t="str">
        <f>IF(ISNUMBER('Форма 1'!Z3956),'Форма 1'!$H3956*VLOOKUP('Форма 1'!$F3956,'Придельники с 2022'!$B$4:$X$28,'Форма 1'!Z$8),"")</f>
        <v/>
      </c>
      <c r="J3956" s="103" t="str">
        <f>IF(ISNUMBER('Форма 1'!AA3956),'Форма 1'!$H3956*VLOOKUP('Форма 1'!$F3956,'Придельники с 2022'!$B$4:$X$28,'Форма 1'!AA$8),"")</f>
        <v/>
      </c>
      <c r="K3956" s="90"/>
      <c r="L3956" s="87"/>
      <c r="M3956" s="103" t="str">
        <f>IF(ISNUMBER('Форма 1'!AD3956),'Форма 1'!$H3956*VLOOKUP('Форма 1'!$F3956,'Придельники с 2022'!$B$4:$X$28,'Форма 1'!AD$8),"")</f>
        <v/>
      </c>
      <c r="N3956" s="103" t="str">
        <f>IF(ISBLANK('Форма 1'!$AE3956),"",IF('Форма 1'!$AE3956=1,'Форма 1'!$H3956*VLOOKUP('Форма 1'!$F3956,'Придельники с 2022'!$B$4:$X$28,'Форма 1'!$AE$8,0),IF('Форма 1'!$AE3956=2,'Форма 1'!$H3956*VLOOKUP('Форма 1'!$F3956,'Придельники с 2022'!$B$4:$X$28,13,0),IF('Форма 1'!$AE3956=3,'Форма 1'!$H3956*VLOOKUP('Форма 1'!$F3956,'Придельники с 2022'!$B$4:$X$28,12,0)))))</f>
        <v/>
      </c>
      <c r="O3956" s="103" t="str">
        <f>IF(ISNUMBER('Форма 1'!AF3956),'Форма 1'!$H3956*VLOOKUP('Форма 1'!$F3956,'Придельники с 2022'!$B$4:$X$28,'Форма 1'!AF$8),"")</f>
        <v/>
      </c>
      <c r="P3956" s="87"/>
      <c r="Q3956" s="103" t="str">
        <f>IF(ISNUMBER('Форма 1'!AH3956),'Форма 1'!$H3956*VLOOKUP('Форма 1'!$F3956,'Придельники с 2022'!$B$4:$X$28,'Форма 1'!AH$8),"")</f>
        <v/>
      </c>
      <c r="R3956" s="103" t="str">
        <f>IF(ISNUMBER('Форма 1'!AI3956),'Форма 1'!$H3956*VLOOKUP('Форма 1'!$F3956,'Придельники с 2022'!$B$4:$X$28,'Форма 1'!AI$8),"")</f>
        <v/>
      </c>
      <c r="S3956" s="103" t="str">
        <f>IF(ISNUMBER('Форма 1'!AJ3956),'Форма 1'!$H3956*VLOOKUP('Форма 1'!$F3956,'Придельники с 2022'!$B$4:$X$28,'Форма 1'!AJ$8),"")</f>
        <v/>
      </c>
      <c r="T3956" s="88"/>
    </row>
    <row r="3957" spans="1:20">
      <c r="A3957" s="188">
        <f t="shared" si="269"/>
        <v>793</v>
      </c>
      <c r="B3957" s="189" t="s">
        <v>3806</v>
      </c>
      <c r="C3957" s="99">
        <f t="shared" si="268"/>
        <v>1111381.848</v>
      </c>
      <c r="D3957" s="103" t="str">
        <f>IF(ISNUMBER('Форма 1'!U3957),'Форма 1'!$H3957*VLOOKUP('Форма 1'!$F3957,'Придельники с 2022'!$B$4:$X$28,'Форма 1'!U$8),"")</f>
        <v/>
      </c>
      <c r="E3957" s="103" t="str">
        <f>IF(ISNUMBER('Форма 1'!V3957),'Форма 1'!$H3957*VLOOKUP('Форма 1'!$F3957,'Придельники с 2022'!$B$4:$X$28,'Форма 1'!V$8),"")</f>
        <v/>
      </c>
      <c r="F3957" s="103" t="str">
        <f>IF(ISNUMBER('Форма 1'!W3957),'Форма 1'!$H3957*VLOOKUP('Форма 1'!$F3957,'Придельники с 2022'!$B$4:$X$28,'Форма 1'!W$8),"")</f>
        <v/>
      </c>
      <c r="G3957" s="103" t="str">
        <f>IF(ISNUMBER('Форма 1'!X3957),'Форма 1'!$H3957*VLOOKUP('Форма 1'!$F3957,'Придельники с 2022'!$B$4:$X$28,'Форма 1'!X$8),"")</f>
        <v/>
      </c>
      <c r="H3957" s="103" t="str">
        <f>IF(ISNUMBER('Форма 1'!Y3957),'Форма 1'!$H3957*VLOOKUP('Форма 1'!$F3957,'Придельники с 2022'!$B$4:$X$28,'Форма 1'!Y$8),"")</f>
        <v/>
      </c>
      <c r="I3957" s="103" t="str">
        <f>IF(ISNUMBER('Форма 1'!Z3957),'Форма 1'!$H3957*VLOOKUP('Форма 1'!$F3957,'Придельники с 2022'!$B$4:$X$28,'Форма 1'!Z$8),"")</f>
        <v/>
      </c>
      <c r="J3957" s="103" t="str">
        <f>IF(ISNUMBER('Форма 1'!AA3957),'Форма 1'!$H3957*VLOOKUP('Форма 1'!$F3957,'Придельники с 2022'!$B$4:$X$28,'Форма 1'!AA$8),"")</f>
        <v/>
      </c>
      <c r="K3957" s="90"/>
      <c r="L3957" s="87"/>
      <c r="M3957" s="103" t="str">
        <f>IF(ISNUMBER('Форма 1'!AD3957),'Форма 1'!$H3957*VLOOKUP('Форма 1'!$F3957,'Придельники с 2022'!$B$4:$X$28,'Форма 1'!AD$8),"")</f>
        <v/>
      </c>
      <c r="N3957" s="103" t="str">
        <f>IF(ISBLANK('Форма 1'!$AE3957),"",IF('Форма 1'!$AE3957=1,'Форма 1'!$H3957*VLOOKUP('Форма 1'!$F3957,'Придельники с 2022'!$B$4:$X$28,'Форма 1'!$AE$8,0),IF('Форма 1'!$AE3957=2,'Форма 1'!$H3957*VLOOKUP('Форма 1'!$F3957,'Придельники с 2022'!$B$4:$X$28,13,0),IF('Форма 1'!$AE3957=3,'Форма 1'!$H3957*VLOOKUP('Форма 1'!$F3957,'Придельники с 2022'!$B$4:$X$28,12,0)))))</f>
        <v/>
      </c>
      <c r="O3957" s="103">
        <f>IF(ISNUMBER('Форма 1'!AF3957),'Форма 1'!$H3957*VLOOKUP('Форма 1'!$F3957,'Придельники с 2022'!$B$4:$X$28,'Форма 1'!AF$8),"")</f>
        <v>1111381.848</v>
      </c>
      <c r="P3957" s="87"/>
      <c r="Q3957" s="103" t="str">
        <f>IF(ISNUMBER('Форма 1'!AH3957),'Форма 1'!$H3957*VLOOKUP('Форма 1'!$F3957,'Придельники с 2022'!$B$4:$X$28,'Форма 1'!AH$8),"")</f>
        <v/>
      </c>
      <c r="R3957" s="103" t="str">
        <f>IF(ISNUMBER('Форма 1'!AI3957),'Форма 1'!$H3957*VLOOKUP('Форма 1'!$F3957,'Придельники с 2022'!$B$4:$X$28,'Форма 1'!AI$8),"")</f>
        <v/>
      </c>
      <c r="S3957" s="103" t="str">
        <f>IF(ISNUMBER('Форма 1'!AJ3957),'Форма 1'!$H3957*VLOOKUP('Форма 1'!$F3957,'Придельники с 2022'!$B$4:$X$28,'Форма 1'!AJ$8),"")</f>
        <v/>
      </c>
      <c r="T3957" s="88"/>
    </row>
    <row r="3958" spans="1:20">
      <c r="A3958" s="188">
        <f t="shared" si="269"/>
        <v>794</v>
      </c>
      <c r="B3958" s="189" t="s">
        <v>3807</v>
      </c>
      <c r="C3958" s="99">
        <f t="shared" si="268"/>
        <v>2542243.8860000004</v>
      </c>
      <c r="D3958" s="103">
        <f>IF(ISNUMBER('Форма 1'!U3958),'Форма 1'!$H3958*VLOOKUP('Форма 1'!$F3958,'Придельники с 2022'!$B$4:$X$28,'Форма 1'!U$8),"")</f>
        <v>2542243.8860000004</v>
      </c>
      <c r="E3958" s="103" t="str">
        <f>IF(ISNUMBER('Форма 1'!V3958),'Форма 1'!$H3958*VLOOKUP('Форма 1'!$F3958,'Придельники с 2022'!$B$4:$X$28,'Форма 1'!V$8),"")</f>
        <v/>
      </c>
      <c r="F3958" s="103" t="str">
        <f>IF(ISNUMBER('Форма 1'!W3958),'Форма 1'!$H3958*VLOOKUP('Форма 1'!$F3958,'Придельники с 2022'!$B$4:$X$28,'Форма 1'!W$8),"")</f>
        <v/>
      </c>
      <c r="G3958" s="103" t="str">
        <f>IF(ISNUMBER('Форма 1'!X3958),'Форма 1'!$H3958*VLOOKUP('Форма 1'!$F3958,'Придельники с 2022'!$B$4:$X$28,'Форма 1'!X$8),"")</f>
        <v/>
      </c>
      <c r="H3958" s="103" t="str">
        <f>IF(ISNUMBER('Форма 1'!Y3958),'Форма 1'!$H3958*VLOOKUP('Форма 1'!$F3958,'Придельники с 2022'!$B$4:$X$28,'Форма 1'!Y$8),"")</f>
        <v/>
      </c>
      <c r="I3958" s="103" t="str">
        <f>IF(ISNUMBER('Форма 1'!Z3958),'Форма 1'!$H3958*VLOOKUP('Форма 1'!$F3958,'Придельники с 2022'!$B$4:$X$28,'Форма 1'!Z$8),"")</f>
        <v/>
      </c>
      <c r="J3958" s="103" t="str">
        <f>IF(ISNUMBER('Форма 1'!AA3958),'Форма 1'!$H3958*VLOOKUP('Форма 1'!$F3958,'Придельники с 2022'!$B$4:$X$28,'Форма 1'!AA$8),"")</f>
        <v/>
      </c>
      <c r="K3958" s="90"/>
      <c r="L3958" s="87"/>
      <c r="M3958" s="103" t="str">
        <f>IF(ISNUMBER('Форма 1'!AD3958),'Форма 1'!$H3958*VLOOKUP('Форма 1'!$F3958,'Придельники с 2022'!$B$4:$X$28,'Форма 1'!AD$8),"")</f>
        <v/>
      </c>
      <c r="N3958" s="103" t="str">
        <f>IF(ISBLANK('Форма 1'!$AE3958),"",IF('Форма 1'!$AE3958=1,'Форма 1'!$H3958*VLOOKUP('Форма 1'!$F3958,'Придельники с 2022'!$B$4:$X$28,'Форма 1'!$AE$8,0),IF('Форма 1'!$AE3958=2,'Форма 1'!$H3958*VLOOKUP('Форма 1'!$F3958,'Придельники с 2022'!$B$4:$X$28,13,0),IF('Форма 1'!$AE3958=3,'Форма 1'!$H3958*VLOOKUP('Форма 1'!$F3958,'Придельники с 2022'!$B$4:$X$28,12,0)))))</f>
        <v/>
      </c>
      <c r="O3958" s="103" t="str">
        <f>IF(ISNUMBER('Форма 1'!AF3958),'Форма 1'!$H3958*VLOOKUP('Форма 1'!$F3958,'Придельники с 2022'!$B$4:$X$28,'Форма 1'!AF$8),"")</f>
        <v/>
      </c>
      <c r="P3958" s="87"/>
      <c r="Q3958" s="103" t="str">
        <f>IF(ISNUMBER('Форма 1'!AH3958),'Форма 1'!$H3958*VLOOKUP('Форма 1'!$F3958,'Придельники с 2022'!$B$4:$X$28,'Форма 1'!AH$8),"")</f>
        <v/>
      </c>
      <c r="R3958" s="103" t="str">
        <f>IF(ISNUMBER('Форма 1'!AI3958),'Форма 1'!$H3958*VLOOKUP('Форма 1'!$F3958,'Придельники с 2022'!$B$4:$X$28,'Форма 1'!AI$8),"")</f>
        <v/>
      </c>
      <c r="S3958" s="103" t="str">
        <f>IF(ISNUMBER('Форма 1'!AJ3958),'Форма 1'!$H3958*VLOOKUP('Форма 1'!$F3958,'Придельники с 2022'!$B$4:$X$28,'Форма 1'!AJ$8),"")</f>
        <v/>
      </c>
      <c r="T3958" s="88"/>
    </row>
    <row r="3959" spans="1:20">
      <c r="A3959" s="188">
        <f t="shared" si="269"/>
        <v>795</v>
      </c>
      <c r="B3959" s="189" t="s">
        <v>3808</v>
      </c>
      <c r="C3959" s="99">
        <f t="shared" si="268"/>
        <v>1065431.2319999998</v>
      </c>
      <c r="D3959" s="103" t="str">
        <f>IF(ISNUMBER('Форма 1'!U3959),'Форма 1'!$H3959*VLOOKUP('Форма 1'!$F3959,'Придельники с 2022'!$B$4:$X$28,'Форма 1'!U$8),"")</f>
        <v/>
      </c>
      <c r="E3959" s="103" t="str">
        <f>IF(ISNUMBER('Форма 1'!V3959),'Форма 1'!$H3959*VLOOKUP('Форма 1'!$F3959,'Придельники с 2022'!$B$4:$X$28,'Форма 1'!V$8),"")</f>
        <v/>
      </c>
      <c r="F3959" s="103" t="str">
        <f>IF(ISNUMBER('Форма 1'!W3959),'Форма 1'!$H3959*VLOOKUP('Форма 1'!$F3959,'Придельники с 2022'!$B$4:$X$28,'Форма 1'!W$8),"")</f>
        <v/>
      </c>
      <c r="G3959" s="103" t="str">
        <f>IF(ISNUMBER('Форма 1'!X3959),'Форма 1'!$H3959*VLOOKUP('Форма 1'!$F3959,'Придельники с 2022'!$B$4:$X$28,'Форма 1'!X$8),"")</f>
        <v/>
      </c>
      <c r="H3959" s="103" t="str">
        <f>IF(ISNUMBER('Форма 1'!Y3959),'Форма 1'!$H3959*VLOOKUP('Форма 1'!$F3959,'Придельники с 2022'!$B$4:$X$28,'Форма 1'!Y$8),"")</f>
        <v/>
      </c>
      <c r="I3959" s="103" t="str">
        <f>IF(ISNUMBER('Форма 1'!Z3959),'Форма 1'!$H3959*VLOOKUP('Форма 1'!$F3959,'Придельники с 2022'!$B$4:$X$28,'Форма 1'!Z$8),"")</f>
        <v/>
      </c>
      <c r="J3959" s="103" t="str">
        <f>IF(ISNUMBER('Форма 1'!AA3959),'Форма 1'!$H3959*VLOOKUP('Форма 1'!$F3959,'Придельники с 2022'!$B$4:$X$28,'Форма 1'!AA$8),"")</f>
        <v/>
      </c>
      <c r="K3959" s="90"/>
      <c r="L3959" s="87"/>
      <c r="M3959" s="103" t="str">
        <f>IF(ISNUMBER('Форма 1'!AD3959),'Форма 1'!$H3959*VLOOKUP('Форма 1'!$F3959,'Придельники с 2022'!$B$4:$X$28,'Форма 1'!AD$8),"")</f>
        <v/>
      </c>
      <c r="N3959" s="103" t="str">
        <f>IF(ISBLANK('Форма 1'!$AE3959),"",IF('Форма 1'!$AE3959=1,'Форма 1'!$H3959*VLOOKUP('Форма 1'!$F3959,'Придельники с 2022'!$B$4:$X$28,'Форма 1'!$AE$8,0),IF('Форма 1'!$AE3959=2,'Форма 1'!$H3959*VLOOKUP('Форма 1'!$F3959,'Придельники с 2022'!$B$4:$X$28,13,0),IF('Форма 1'!$AE3959=3,'Форма 1'!$H3959*VLOOKUP('Форма 1'!$F3959,'Придельники с 2022'!$B$4:$X$28,12,0)))))</f>
        <v/>
      </c>
      <c r="O3959" s="103">
        <f>IF(ISNUMBER('Форма 1'!AF3959),'Форма 1'!$H3959*VLOOKUP('Форма 1'!$F3959,'Придельники с 2022'!$B$4:$X$28,'Форма 1'!AF$8),"")</f>
        <v>1065431.2319999998</v>
      </c>
      <c r="P3959" s="87"/>
      <c r="Q3959" s="103" t="str">
        <f>IF(ISNUMBER('Форма 1'!AH3959),'Форма 1'!$H3959*VLOOKUP('Форма 1'!$F3959,'Придельники с 2022'!$B$4:$X$28,'Форма 1'!AH$8),"")</f>
        <v/>
      </c>
      <c r="R3959" s="103" t="str">
        <f>IF(ISNUMBER('Форма 1'!AI3959),'Форма 1'!$H3959*VLOOKUP('Форма 1'!$F3959,'Придельники с 2022'!$B$4:$X$28,'Форма 1'!AI$8),"")</f>
        <v/>
      </c>
      <c r="S3959" s="103" t="str">
        <f>IF(ISNUMBER('Форма 1'!AJ3959),'Форма 1'!$H3959*VLOOKUP('Форма 1'!$F3959,'Придельники с 2022'!$B$4:$X$28,'Форма 1'!AJ$8),"")</f>
        <v/>
      </c>
      <c r="T3959" s="88"/>
    </row>
    <row r="3960" spans="1:20">
      <c r="A3960" s="188">
        <f t="shared" si="269"/>
        <v>796</v>
      </c>
      <c r="B3960" s="189" t="s">
        <v>1810</v>
      </c>
      <c r="C3960" s="99">
        <f t="shared" si="268"/>
        <v>32412196.500000004</v>
      </c>
      <c r="D3960" s="103" t="str">
        <f>IF(ISNUMBER('Форма 1'!U3960),'Форма 1'!$H3960*VLOOKUP('Форма 1'!$F3960,'Придельники с 2022'!$B$4:$X$28,'Форма 1'!U$8),"")</f>
        <v/>
      </c>
      <c r="E3960" s="103" t="str">
        <f>IF(ISNUMBER('Форма 1'!V3960),'Форма 1'!$H3960*VLOOKUP('Форма 1'!$F3960,'Придельники с 2022'!$B$4:$X$28,'Форма 1'!V$8),"")</f>
        <v/>
      </c>
      <c r="F3960" s="103" t="str">
        <f>IF(ISNUMBER('Форма 1'!W3960),'Форма 1'!$H3960*VLOOKUP('Форма 1'!$F3960,'Придельники с 2022'!$B$4:$X$28,'Форма 1'!W$8),"")</f>
        <v/>
      </c>
      <c r="G3960" s="103" t="str">
        <f>IF(ISNUMBER('Форма 1'!X3960),'Форма 1'!$H3960*VLOOKUP('Форма 1'!$F3960,'Придельники с 2022'!$B$4:$X$28,'Форма 1'!X$8),"")</f>
        <v/>
      </c>
      <c r="H3960" s="103" t="str">
        <f>IF(ISNUMBER('Форма 1'!Y3960),'Форма 1'!$H3960*VLOOKUP('Форма 1'!$F3960,'Придельники с 2022'!$B$4:$X$28,'Форма 1'!Y$8),"")</f>
        <v/>
      </c>
      <c r="I3960" s="103" t="str">
        <f>IF(ISNUMBER('Форма 1'!Z3960),'Форма 1'!$H3960*VLOOKUP('Форма 1'!$F3960,'Придельники с 2022'!$B$4:$X$28,'Форма 1'!Z$8),"")</f>
        <v/>
      </c>
      <c r="J3960" s="103" t="str">
        <f>IF(ISNUMBER('Форма 1'!AA3960),'Форма 1'!$H3960*VLOOKUP('Форма 1'!$F3960,'Придельники с 2022'!$B$4:$X$28,'Форма 1'!AA$8),"")</f>
        <v/>
      </c>
      <c r="K3960" s="90"/>
      <c r="L3960" s="87"/>
      <c r="M3960" s="103" t="str">
        <f>IF(ISNUMBER('Форма 1'!AD3960),'Форма 1'!$H3960*VLOOKUP('Форма 1'!$F3960,'Придельники с 2022'!$B$4:$X$28,'Форма 1'!AD$8),"")</f>
        <v/>
      </c>
      <c r="N3960" s="103">
        <f>IF(ISBLANK('Форма 1'!$AE3960),"",IF('Форма 1'!$AE3960=1,'Форма 1'!$H3960*VLOOKUP('Форма 1'!$F3960,'Придельники с 2022'!$B$4:$X$28,'Форма 1'!$AE$8,0),IF('Форма 1'!$AE3960=2,'Форма 1'!$H3960*VLOOKUP('Форма 1'!$F3960,'Придельники с 2022'!$B$4:$X$28,13,0),IF('Форма 1'!$AE3960=3,'Форма 1'!$H3960*VLOOKUP('Форма 1'!$F3960,'Придельники с 2022'!$B$4:$X$28,12,0)))))</f>
        <v>30060310.200000003</v>
      </c>
      <c r="O3960" s="103">
        <f>IF(ISNUMBER('Форма 1'!AF3960),'Форма 1'!$H3960*VLOOKUP('Форма 1'!$F3960,'Придельники с 2022'!$B$4:$X$28,'Форма 1'!AF$8),"")</f>
        <v>2351886.3000000003</v>
      </c>
      <c r="P3960" s="87"/>
      <c r="Q3960" s="103" t="str">
        <f>IF(ISNUMBER('Форма 1'!AH3960),'Форма 1'!$H3960*VLOOKUP('Форма 1'!$F3960,'Придельники с 2022'!$B$4:$X$28,'Форма 1'!AH$8),"")</f>
        <v/>
      </c>
      <c r="R3960" s="103" t="str">
        <f>IF(ISNUMBER('Форма 1'!AI3960),'Форма 1'!$H3960*VLOOKUP('Форма 1'!$F3960,'Придельники с 2022'!$B$4:$X$28,'Форма 1'!AI$8),"")</f>
        <v/>
      </c>
      <c r="S3960" s="103" t="str">
        <f>IF(ISNUMBER('Форма 1'!AJ3960),'Форма 1'!$H3960*VLOOKUP('Форма 1'!$F3960,'Придельники с 2022'!$B$4:$X$28,'Форма 1'!AJ$8),"")</f>
        <v/>
      </c>
      <c r="T3960" s="88"/>
    </row>
    <row r="3961" spans="1:20">
      <c r="A3961" s="188">
        <f t="shared" si="269"/>
        <v>797</v>
      </c>
      <c r="B3961" s="189" t="s">
        <v>1811</v>
      </c>
      <c r="C3961" s="99">
        <f t="shared" si="268"/>
        <v>29550747.5</v>
      </c>
      <c r="D3961" s="103" t="str">
        <f>IF(ISNUMBER('Форма 1'!U3961),'Форма 1'!$H3961*VLOOKUP('Форма 1'!$F3961,'Придельники с 2022'!$B$4:$X$28,'Форма 1'!U$8),"")</f>
        <v/>
      </c>
      <c r="E3961" s="103" t="str">
        <f>IF(ISNUMBER('Форма 1'!V3961),'Форма 1'!$H3961*VLOOKUP('Форма 1'!$F3961,'Придельники с 2022'!$B$4:$X$28,'Форма 1'!V$8),"")</f>
        <v/>
      </c>
      <c r="F3961" s="103" t="str">
        <f>IF(ISNUMBER('Форма 1'!W3961),'Форма 1'!$H3961*VLOOKUP('Форма 1'!$F3961,'Придельники с 2022'!$B$4:$X$28,'Форма 1'!W$8),"")</f>
        <v/>
      </c>
      <c r="G3961" s="103" t="str">
        <f>IF(ISNUMBER('Форма 1'!X3961),'Форма 1'!$H3961*VLOOKUP('Форма 1'!$F3961,'Придельники с 2022'!$B$4:$X$28,'Форма 1'!X$8),"")</f>
        <v/>
      </c>
      <c r="H3961" s="103" t="str">
        <f>IF(ISNUMBER('Форма 1'!Y3961),'Форма 1'!$H3961*VLOOKUP('Форма 1'!$F3961,'Придельники с 2022'!$B$4:$X$28,'Форма 1'!Y$8),"")</f>
        <v/>
      </c>
      <c r="I3961" s="103" t="str">
        <f>IF(ISNUMBER('Форма 1'!Z3961),'Форма 1'!$H3961*VLOOKUP('Форма 1'!$F3961,'Придельники с 2022'!$B$4:$X$28,'Форма 1'!Z$8),"")</f>
        <v/>
      </c>
      <c r="J3961" s="103" t="str">
        <f>IF(ISNUMBER('Форма 1'!AA3961),'Форма 1'!$H3961*VLOOKUP('Форма 1'!$F3961,'Придельники с 2022'!$B$4:$X$28,'Форма 1'!AA$8),"")</f>
        <v/>
      </c>
      <c r="K3961" s="90"/>
      <c r="L3961" s="87"/>
      <c r="M3961" s="103" t="str">
        <f>IF(ISNUMBER('Форма 1'!AD3961),'Форма 1'!$H3961*VLOOKUP('Форма 1'!$F3961,'Придельники с 2022'!$B$4:$X$28,'Форма 1'!AD$8),"")</f>
        <v/>
      </c>
      <c r="N3961" s="103">
        <f>IF(ISBLANK('Форма 1'!$AE3961),"",IF('Форма 1'!$AE3961=1,'Форма 1'!$H3961*VLOOKUP('Форма 1'!$F3961,'Придельники с 2022'!$B$4:$X$28,'Форма 1'!$AE$8,0),IF('Форма 1'!$AE3961=2,'Форма 1'!$H3961*VLOOKUP('Форма 1'!$F3961,'Придельники с 2022'!$B$4:$X$28,13,0),IF('Форма 1'!$AE3961=3,'Форма 1'!$H3961*VLOOKUP('Форма 1'!$F3961,'Придельники с 2022'!$B$4:$X$28,12,0)))))</f>
        <v>27406493</v>
      </c>
      <c r="O3961" s="103">
        <f>IF(ISNUMBER('Форма 1'!AF3961),'Форма 1'!$H3961*VLOOKUP('Форма 1'!$F3961,'Придельники с 2022'!$B$4:$X$28,'Форма 1'!AF$8),"")</f>
        <v>2144254.5</v>
      </c>
      <c r="P3961" s="87"/>
      <c r="Q3961" s="103" t="str">
        <f>IF(ISNUMBER('Форма 1'!AH3961),'Форма 1'!$H3961*VLOOKUP('Форма 1'!$F3961,'Придельники с 2022'!$B$4:$X$28,'Форма 1'!AH$8),"")</f>
        <v/>
      </c>
      <c r="R3961" s="103" t="str">
        <f>IF(ISNUMBER('Форма 1'!AI3961),'Форма 1'!$H3961*VLOOKUP('Форма 1'!$F3961,'Придельники с 2022'!$B$4:$X$28,'Форма 1'!AI$8),"")</f>
        <v/>
      </c>
      <c r="S3961" s="103" t="str">
        <f>IF(ISNUMBER('Форма 1'!AJ3961),'Форма 1'!$H3961*VLOOKUP('Форма 1'!$F3961,'Придельники с 2022'!$B$4:$X$28,'Форма 1'!AJ$8),"")</f>
        <v/>
      </c>
      <c r="T3961" s="88"/>
    </row>
    <row r="3962" spans="1:20">
      <c r="A3962" s="188">
        <f t="shared" si="269"/>
        <v>798</v>
      </c>
      <c r="B3962" s="189" t="s">
        <v>1812</v>
      </c>
      <c r="C3962" s="99">
        <f t="shared" si="268"/>
        <v>33441006.291999999</v>
      </c>
      <c r="D3962" s="103" t="str">
        <f>IF(ISNUMBER('Форма 1'!U3962),'Форма 1'!$H3962*VLOOKUP('Форма 1'!$F3962,'Придельники с 2022'!$B$4:$X$28,'Форма 1'!U$8),"")</f>
        <v/>
      </c>
      <c r="E3962" s="103" t="str">
        <f>IF(ISNUMBER('Форма 1'!V3962),'Форма 1'!$H3962*VLOOKUP('Форма 1'!$F3962,'Придельники с 2022'!$B$4:$X$28,'Форма 1'!V$8),"")</f>
        <v/>
      </c>
      <c r="F3962" s="103" t="str">
        <f>IF(ISNUMBER('Форма 1'!W3962),'Форма 1'!$H3962*VLOOKUP('Форма 1'!$F3962,'Придельники с 2022'!$B$4:$X$28,'Форма 1'!W$8),"")</f>
        <v/>
      </c>
      <c r="G3962" s="103" t="str">
        <f>IF(ISNUMBER('Форма 1'!X3962),'Форма 1'!$H3962*VLOOKUP('Форма 1'!$F3962,'Придельники с 2022'!$B$4:$X$28,'Форма 1'!X$8),"")</f>
        <v/>
      </c>
      <c r="H3962" s="103" t="str">
        <f>IF(ISNUMBER('Форма 1'!Y3962),'Форма 1'!$H3962*VLOOKUP('Форма 1'!$F3962,'Придельники с 2022'!$B$4:$X$28,'Форма 1'!Y$8),"")</f>
        <v/>
      </c>
      <c r="I3962" s="103" t="str">
        <f>IF(ISNUMBER('Форма 1'!Z3962),'Форма 1'!$H3962*VLOOKUP('Форма 1'!$F3962,'Придельники с 2022'!$B$4:$X$28,'Форма 1'!Z$8),"")</f>
        <v/>
      </c>
      <c r="J3962" s="103" t="str">
        <f>IF(ISNUMBER('Форма 1'!AA3962),'Форма 1'!$H3962*VLOOKUP('Форма 1'!$F3962,'Придельники с 2022'!$B$4:$X$28,'Форма 1'!AA$8),"")</f>
        <v/>
      </c>
      <c r="K3962" s="90">
        <v>2</v>
      </c>
      <c r="L3962" s="87">
        <f>3986842.05+4317624</f>
        <v>8304466.0499999998</v>
      </c>
      <c r="M3962" s="103" t="str">
        <f>IF(ISNUMBER('Форма 1'!AD3962),'Форма 1'!$H3962*VLOOKUP('Форма 1'!$F3962,'Придельники с 2022'!$B$4:$X$28,'Форма 1'!AD$8),"")</f>
        <v/>
      </c>
      <c r="N3962" s="103">
        <f>IF(ISBLANK('Форма 1'!$AE3962),"",IF('Форма 1'!$AE3962=1,'Форма 1'!$H3962*VLOOKUP('Форма 1'!$F3962,'Придельники с 2022'!$B$4:$X$28,'Форма 1'!$AE$8,0),IF('Форма 1'!$AE3962=2,'Форма 1'!$H3962*VLOOKUP('Форма 1'!$F3962,'Придельники с 2022'!$B$4:$X$28,13,0),IF('Форма 1'!$AE3962=3,'Форма 1'!$H3962*VLOOKUP('Форма 1'!$F3962,'Придельники с 2022'!$B$4:$X$28,12,0)))))</f>
        <v>23736009.199999999</v>
      </c>
      <c r="O3962" s="103">
        <f>IF(ISNUMBER('Форма 1'!AF3962),'Форма 1'!$H3962*VLOOKUP('Форма 1'!$F3962,'Придельники с 2022'!$B$4:$X$28,'Форма 1'!AF$8),"")</f>
        <v>1400531.0419999999</v>
      </c>
      <c r="P3962" s="87"/>
      <c r="Q3962" s="103" t="str">
        <f>IF(ISNUMBER('Форма 1'!AH3962),'Форма 1'!$H3962*VLOOKUP('Форма 1'!$F3962,'Придельники с 2022'!$B$4:$X$28,'Форма 1'!AH$8),"")</f>
        <v/>
      </c>
      <c r="R3962" s="103" t="str">
        <f>IF(ISNUMBER('Форма 1'!AI3962),'Форма 1'!$H3962*VLOOKUP('Форма 1'!$F3962,'Придельники с 2022'!$B$4:$X$28,'Форма 1'!AI$8),"")</f>
        <v/>
      </c>
      <c r="S3962" s="103" t="str">
        <f>IF(ISNUMBER('Форма 1'!AJ3962),'Форма 1'!$H3962*VLOOKUP('Форма 1'!$F3962,'Придельники с 2022'!$B$4:$X$28,'Форма 1'!AJ$8),"")</f>
        <v/>
      </c>
      <c r="T3962" s="88"/>
    </row>
    <row r="3963" spans="1:20">
      <c r="A3963" s="188">
        <f t="shared" si="269"/>
        <v>799</v>
      </c>
      <c r="B3963" s="189" t="s">
        <v>1813</v>
      </c>
      <c r="C3963" s="99">
        <f t="shared" si="268"/>
        <v>26197031.698200002</v>
      </c>
      <c r="D3963" s="103" t="str">
        <f>IF(ISNUMBER('Форма 1'!U3963),'Форма 1'!$H3963*VLOOKUP('Форма 1'!$F3963,'Придельники с 2022'!$B$4:$X$28,'Форма 1'!U$8),"")</f>
        <v/>
      </c>
      <c r="E3963" s="103" t="str">
        <f>IF(ISNUMBER('Форма 1'!V3963),'Форма 1'!$H3963*VLOOKUP('Форма 1'!$F3963,'Придельники с 2022'!$B$4:$X$28,'Форма 1'!V$8),"")</f>
        <v/>
      </c>
      <c r="F3963" s="103" t="str">
        <f>IF(ISNUMBER('Форма 1'!W3963),'Форма 1'!$H3963*VLOOKUP('Форма 1'!$F3963,'Придельники с 2022'!$B$4:$X$28,'Форма 1'!W$8),"")</f>
        <v/>
      </c>
      <c r="G3963" s="103" t="str">
        <f>IF(ISNUMBER('Форма 1'!X3963),'Форма 1'!$H3963*VLOOKUP('Форма 1'!$F3963,'Придельники с 2022'!$B$4:$X$28,'Форма 1'!X$8),"")</f>
        <v/>
      </c>
      <c r="H3963" s="103" t="str">
        <f>IF(ISNUMBER('Форма 1'!Y3963),'Форма 1'!$H3963*VLOOKUP('Форма 1'!$F3963,'Придельники с 2022'!$B$4:$X$28,'Форма 1'!Y$8),"")</f>
        <v/>
      </c>
      <c r="I3963" s="103" t="str">
        <f>IF(ISNUMBER('Форма 1'!Z3963),'Форма 1'!$H3963*VLOOKUP('Форма 1'!$F3963,'Придельники с 2022'!$B$4:$X$28,'Форма 1'!Z$8),"")</f>
        <v/>
      </c>
      <c r="J3963" s="103" t="str">
        <f>IF(ISNUMBER('Форма 1'!AA3963),'Форма 1'!$H3963*VLOOKUP('Форма 1'!$F3963,'Придельники с 2022'!$B$4:$X$28,'Форма 1'!AA$8),"")</f>
        <v/>
      </c>
      <c r="K3963" s="90"/>
      <c r="L3963" s="87"/>
      <c r="M3963" s="103" t="str">
        <f>IF(ISNUMBER('Форма 1'!AD3963),'Форма 1'!$H3963*VLOOKUP('Форма 1'!$F3963,'Придельники с 2022'!$B$4:$X$28,'Форма 1'!AD$8),"")</f>
        <v/>
      </c>
      <c r="N3963" s="103">
        <f>IF(ISBLANK('Форма 1'!$AE3963),"",IF('Форма 1'!$AE3963=1,'Форма 1'!$H3963*VLOOKUP('Форма 1'!$F3963,'Придельники с 2022'!$B$4:$X$28,'Форма 1'!$AE$8,0),IF('Форма 1'!$AE3963=2,'Форма 1'!$H3963*VLOOKUP('Форма 1'!$F3963,'Придельники с 2022'!$B$4:$X$28,13,0),IF('Форма 1'!$AE3963=3,'Форма 1'!$H3963*VLOOKUP('Форма 1'!$F3963,'Придельники с 2022'!$B$4:$X$28,12,0)))))</f>
        <v>24737413.32</v>
      </c>
      <c r="O3963" s="103">
        <f>IF(ISNUMBER('Форма 1'!AF3963),'Форма 1'!$H3963*VLOOKUP('Форма 1'!$F3963,'Придельники с 2022'!$B$4:$X$28,'Форма 1'!AF$8),"")</f>
        <v>1459618.3782000002</v>
      </c>
      <c r="P3963" s="87"/>
      <c r="Q3963" s="103" t="str">
        <f>IF(ISNUMBER('Форма 1'!AH3963),'Форма 1'!$H3963*VLOOKUP('Форма 1'!$F3963,'Придельники с 2022'!$B$4:$X$28,'Форма 1'!AH$8),"")</f>
        <v/>
      </c>
      <c r="R3963" s="103" t="str">
        <f>IF(ISNUMBER('Форма 1'!AI3963),'Форма 1'!$H3963*VLOOKUP('Форма 1'!$F3963,'Придельники с 2022'!$B$4:$X$28,'Форма 1'!AI$8),"")</f>
        <v/>
      </c>
      <c r="S3963" s="103" t="str">
        <f>IF(ISNUMBER('Форма 1'!AJ3963),'Форма 1'!$H3963*VLOOKUP('Форма 1'!$F3963,'Придельники с 2022'!$B$4:$X$28,'Форма 1'!AJ$8),"")</f>
        <v/>
      </c>
      <c r="T3963" s="88"/>
    </row>
    <row r="3964" spans="1:20">
      <c r="A3964" s="188">
        <f t="shared" si="269"/>
        <v>800</v>
      </c>
      <c r="B3964" s="189" t="s">
        <v>3809</v>
      </c>
      <c r="C3964" s="99">
        <f t="shared" si="268"/>
        <v>1293107.4480000001</v>
      </c>
      <c r="D3964" s="103" t="str">
        <f>IF(ISNUMBER('Форма 1'!U3964),'Форма 1'!$H3964*VLOOKUP('Форма 1'!$F3964,'Придельники с 2022'!$B$4:$X$28,'Форма 1'!U$8),"")</f>
        <v/>
      </c>
      <c r="E3964" s="103" t="str">
        <f>IF(ISNUMBER('Форма 1'!V3964),'Форма 1'!$H3964*VLOOKUP('Форма 1'!$F3964,'Придельники с 2022'!$B$4:$X$28,'Форма 1'!V$8),"")</f>
        <v/>
      </c>
      <c r="F3964" s="103" t="str">
        <f>IF(ISNUMBER('Форма 1'!W3964),'Форма 1'!$H3964*VLOOKUP('Форма 1'!$F3964,'Придельники с 2022'!$B$4:$X$28,'Форма 1'!W$8),"")</f>
        <v/>
      </c>
      <c r="G3964" s="103" t="str">
        <f>IF(ISNUMBER('Форма 1'!X3964),'Форма 1'!$H3964*VLOOKUP('Форма 1'!$F3964,'Придельники с 2022'!$B$4:$X$28,'Форма 1'!X$8),"")</f>
        <v/>
      </c>
      <c r="H3964" s="103" t="str">
        <f>IF(ISNUMBER('Форма 1'!Y3964),'Форма 1'!$H3964*VLOOKUP('Форма 1'!$F3964,'Придельники с 2022'!$B$4:$X$28,'Форма 1'!Y$8),"")</f>
        <v/>
      </c>
      <c r="I3964" s="103" t="str">
        <f>IF(ISNUMBER('Форма 1'!Z3964),'Форма 1'!$H3964*VLOOKUP('Форма 1'!$F3964,'Придельники с 2022'!$B$4:$X$28,'Форма 1'!Z$8),"")</f>
        <v/>
      </c>
      <c r="J3964" s="103" t="str">
        <f>IF(ISNUMBER('Форма 1'!AA3964),'Форма 1'!$H3964*VLOOKUP('Форма 1'!$F3964,'Придельники с 2022'!$B$4:$X$28,'Форма 1'!AA$8),"")</f>
        <v/>
      </c>
      <c r="K3964" s="90"/>
      <c r="L3964" s="87"/>
      <c r="M3964" s="103" t="str">
        <f>IF(ISNUMBER('Форма 1'!AD3964),'Форма 1'!$H3964*VLOOKUP('Форма 1'!$F3964,'Придельники с 2022'!$B$4:$X$28,'Форма 1'!AD$8),"")</f>
        <v/>
      </c>
      <c r="N3964" s="103" t="str">
        <f>IF(ISBLANK('Форма 1'!$AE3964),"",IF('Форма 1'!$AE3964=1,'Форма 1'!$H3964*VLOOKUP('Форма 1'!$F3964,'Придельники с 2022'!$B$4:$X$28,'Форма 1'!$AE$8,0),IF('Форма 1'!$AE3964=2,'Форма 1'!$H3964*VLOOKUP('Форма 1'!$F3964,'Придельники с 2022'!$B$4:$X$28,13,0),IF('Форма 1'!$AE3964=3,'Форма 1'!$H3964*VLOOKUP('Форма 1'!$F3964,'Придельники с 2022'!$B$4:$X$28,12,0)))))</f>
        <v/>
      </c>
      <c r="O3964" s="103">
        <f>IF(ISNUMBER('Форма 1'!AF3964),'Форма 1'!$H3964*VLOOKUP('Форма 1'!$F3964,'Придельники с 2022'!$B$4:$X$28,'Форма 1'!AF$8),"")</f>
        <v>1293107.4480000001</v>
      </c>
      <c r="P3964" s="87"/>
      <c r="Q3964" s="103" t="str">
        <f>IF(ISNUMBER('Форма 1'!AH3964),'Форма 1'!$H3964*VLOOKUP('Форма 1'!$F3964,'Придельники с 2022'!$B$4:$X$28,'Форма 1'!AH$8),"")</f>
        <v/>
      </c>
      <c r="R3964" s="103" t="str">
        <f>IF(ISNUMBER('Форма 1'!AI3964),'Форма 1'!$H3964*VLOOKUP('Форма 1'!$F3964,'Придельники с 2022'!$B$4:$X$28,'Форма 1'!AI$8),"")</f>
        <v/>
      </c>
      <c r="S3964" s="103" t="str">
        <f>IF(ISNUMBER('Форма 1'!AJ3964),'Форма 1'!$H3964*VLOOKUP('Форма 1'!$F3964,'Придельники с 2022'!$B$4:$X$28,'Форма 1'!AJ$8),"")</f>
        <v/>
      </c>
      <c r="T3964" s="88"/>
    </row>
    <row r="3965" spans="1:20">
      <c r="A3965" s="188">
        <f t="shared" si="269"/>
        <v>801</v>
      </c>
      <c r="B3965" s="112" t="s">
        <v>3810</v>
      </c>
      <c r="C3965" s="99">
        <f t="shared" si="268"/>
        <v>11790950.399999999</v>
      </c>
      <c r="D3965" s="103" t="str">
        <f>IF(ISNUMBER('Форма 1'!U3965),'Форма 1'!$H3965*VLOOKUP('Форма 1'!$F3965,'Придельники с 2022'!$B$4:$X$28,'Форма 1'!U$8),"")</f>
        <v/>
      </c>
      <c r="E3965" s="103" t="str">
        <f>IF(ISNUMBER('Форма 1'!V3965),'Форма 1'!$H3965*VLOOKUP('Форма 1'!$F3965,'Придельники с 2022'!$B$4:$X$28,'Форма 1'!V$8),"")</f>
        <v/>
      </c>
      <c r="F3965" s="103" t="str">
        <f>IF(ISNUMBER('Форма 1'!W3965),'Форма 1'!$H3965*VLOOKUP('Форма 1'!$F3965,'Придельники с 2022'!$B$4:$X$28,'Форма 1'!W$8),"")</f>
        <v/>
      </c>
      <c r="G3965" s="103" t="str">
        <f>IF(ISNUMBER('Форма 1'!X3965),'Форма 1'!$H3965*VLOOKUP('Форма 1'!$F3965,'Придельники с 2022'!$B$4:$X$28,'Форма 1'!X$8),"")</f>
        <v/>
      </c>
      <c r="H3965" s="103" t="str">
        <f>IF(ISNUMBER('Форма 1'!Y3965),'Форма 1'!$H3965*VLOOKUP('Форма 1'!$F3965,'Придельники с 2022'!$B$4:$X$28,'Форма 1'!Y$8),"")</f>
        <v/>
      </c>
      <c r="I3965" s="103" t="str">
        <f>IF(ISNUMBER('Форма 1'!Z3965),'Форма 1'!$H3965*VLOOKUP('Форма 1'!$F3965,'Придельники с 2022'!$B$4:$X$28,'Форма 1'!Z$8),"")</f>
        <v/>
      </c>
      <c r="J3965" s="103" t="str">
        <f>IF(ISNUMBER('Форма 1'!AA3965),'Форма 1'!$H3965*VLOOKUP('Форма 1'!$F3965,'Придельники с 2022'!$B$4:$X$28,'Форма 1'!AA$8),"")</f>
        <v/>
      </c>
      <c r="K3965" s="90">
        <v>3</v>
      </c>
      <c r="L3965" s="87">
        <f>3930316.8*K3965</f>
        <v>11790950.399999999</v>
      </c>
      <c r="M3965" s="103" t="str">
        <f>IF(ISNUMBER('Форма 1'!AD3965),'Форма 1'!$H3965*VLOOKUP('Форма 1'!$F3965,'Придельники с 2022'!$B$4:$X$28,'Форма 1'!AD$8),"")</f>
        <v/>
      </c>
      <c r="N3965" s="103" t="str">
        <f>IF(ISBLANK('Форма 1'!$AE3965),"",IF('Форма 1'!$AE3965=1,'Форма 1'!$H3965*VLOOKUP('Форма 1'!$F3965,'Придельники с 2022'!$B$4:$X$28,'Форма 1'!$AE$8,0),IF('Форма 1'!$AE3965=2,'Форма 1'!$H3965*VLOOKUP('Форма 1'!$F3965,'Придельники с 2022'!$B$4:$X$28,13,0),IF('Форма 1'!$AE3965=3,'Форма 1'!$H3965*VLOOKUP('Форма 1'!$F3965,'Придельники с 2022'!$B$4:$X$28,12,0)))))</f>
        <v/>
      </c>
      <c r="O3965" s="103" t="str">
        <f>IF(ISNUMBER('Форма 1'!AF3965),'Форма 1'!$H3965*VLOOKUP('Форма 1'!$F3965,'Придельники с 2022'!$B$4:$X$28,'Форма 1'!AF$8),"")</f>
        <v/>
      </c>
      <c r="P3965" s="87"/>
      <c r="Q3965" s="103" t="str">
        <f>IF(ISNUMBER('Форма 1'!AH3965),'Форма 1'!$H3965*VLOOKUP('Форма 1'!$F3965,'Придельники с 2022'!$B$4:$X$28,'Форма 1'!AH$8),"")</f>
        <v/>
      </c>
      <c r="R3965" s="103" t="str">
        <f>IF(ISNUMBER('Форма 1'!AI3965),'Форма 1'!$H3965*VLOOKUP('Форма 1'!$F3965,'Придельники с 2022'!$B$4:$X$28,'Форма 1'!AI$8),"")</f>
        <v/>
      </c>
      <c r="S3965" s="103" t="str">
        <f>IF(ISNUMBER('Форма 1'!AJ3965),'Форма 1'!$H3965*VLOOKUP('Форма 1'!$F3965,'Придельники с 2022'!$B$4:$X$28,'Форма 1'!AJ$8),"")</f>
        <v/>
      </c>
      <c r="T3965" s="88"/>
    </row>
    <row r="3966" spans="1:20">
      <c r="A3966" s="188">
        <f t="shared" si="269"/>
        <v>802</v>
      </c>
      <c r="B3966" s="189" t="s">
        <v>3811</v>
      </c>
      <c r="C3966" s="99">
        <f t="shared" si="268"/>
        <v>768503.19000000006</v>
      </c>
      <c r="D3966" s="103">
        <f>IF(ISNUMBER('Форма 1'!U3966),'Форма 1'!$H3966*VLOOKUP('Форма 1'!$F3966,'Придельники с 2022'!$B$4:$X$28,'Форма 1'!U$8),"")</f>
        <v>768503.19000000006</v>
      </c>
      <c r="E3966" s="103" t="str">
        <f>IF(ISNUMBER('Форма 1'!V3966),'Форма 1'!$H3966*VLOOKUP('Форма 1'!$F3966,'Придельники с 2022'!$B$4:$X$28,'Форма 1'!V$8),"")</f>
        <v/>
      </c>
      <c r="F3966" s="103" t="str">
        <f>IF(ISNUMBER('Форма 1'!W3966),'Форма 1'!$H3966*VLOOKUP('Форма 1'!$F3966,'Придельники с 2022'!$B$4:$X$28,'Форма 1'!W$8),"")</f>
        <v/>
      </c>
      <c r="G3966" s="103" t="str">
        <f>IF(ISNUMBER('Форма 1'!X3966),'Форма 1'!$H3966*VLOOKUP('Форма 1'!$F3966,'Придельники с 2022'!$B$4:$X$28,'Форма 1'!X$8),"")</f>
        <v/>
      </c>
      <c r="H3966" s="103" t="str">
        <f>IF(ISNUMBER('Форма 1'!Y3966),'Форма 1'!$H3966*VLOOKUP('Форма 1'!$F3966,'Придельники с 2022'!$B$4:$X$28,'Форма 1'!Y$8),"")</f>
        <v/>
      </c>
      <c r="I3966" s="103" t="str">
        <f>IF(ISNUMBER('Форма 1'!Z3966),'Форма 1'!$H3966*VLOOKUP('Форма 1'!$F3966,'Придельники с 2022'!$B$4:$X$28,'Форма 1'!Z$8),"")</f>
        <v/>
      </c>
      <c r="J3966" s="103" t="str">
        <f>IF(ISNUMBER('Форма 1'!AA3966),'Форма 1'!$H3966*VLOOKUP('Форма 1'!$F3966,'Придельники с 2022'!$B$4:$X$28,'Форма 1'!AA$8),"")</f>
        <v/>
      </c>
      <c r="K3966" s="90"/>
      <c r="L3966" s="87"/>
      <c r="M3966" s="103" t="str">
        <f>IF(ISNUMBER('Форма 1'!AD3966),'Форма 1'!$H3966*VLOOKUP('Форма 1'!$F3966,'Придельники с 2022'!$B$4:$X$28,'Форма 1'!AD$8),"")</f>
        <v/>
      </c>
      <c r="N3966" s="103" t="str">
        <f>IF(ISBLANK('Форма 1'!$AE3966),"",IF('Форма 1'!$AE3966=1,'Форма 1'!$H3966*VLOOKUP('Форма 1'!$F3966,'Придельники с 2022'!$B$4:$X$28,'Форма 1'!$AE$8,0),IF('Форма 1'!$AE3966=2,'Форма 1'!$H3966*VLOOKUP('Форма 1'!$F3966,'Придельники с 2022'!$B$4:$X$28,13,0),IF('Форма 1'!$AE3966=3,'Форма 1'!$H3966*VLOOKUP('Форма 1'!$F3966,'Придельники с 2022'!$B$4:$X$28,12,0)))))</f>
        <v/>
      </c>
      <c r="O3966" s="103" t="str">
        <f>IF(ISNUMBER('Форма 1'!AF3966),'Форма 1'!$H3966*VLOOKUP('Форма 1'!$F3966,'Придельники с 2022'!$B$4:$X$28,'Форма 1'!AF$8),"")</f>
        <v/>
      </c>
      <c r="P3966" s="87"/>
      <c r="Q3966" s="103" t="str">
        <f>IF(ISNUMBER('Форма 1'!AH3966),'Форма 1'!$H3966*VLOOKUP('Форма 1'!$F3966,'Придельники с 2022'!$B$4:$X$28,'Форма 1'!AH$8),"")</f>
        <v/>
      </c>
      <c r="R3966" s="103" t="str">
        <f>IF(ISNUMBER('Форма 1'!AI3966),'Форма 1'!$H3966*VLOOKUP('Форма 1'!$F3966,'Придельники с 2022'!$B$4:$X$28,'Форма 1'!AI$8),"")</f>
        <v/>
      </c>
      <c r="S3966" s="103" t="str">
        <f>IF(ISNUMBER('Форма 1'!AJ3966),'Форма 1'!$H3966*VLOOKUP('Форма 1'!$F3966,'Придельники с 2022'!$B$4:$X$28,'Форма 1'!AJ$8),"")</f>
        <v/>
      </c>
      <c r="T3966" s="88"/>
    </row>
    <row r="3967" spans="1:20">
      <c r="A3967" s="188">
        <f t="shared" si="269"/>
        <v>803</v>
      </c>
      <c r="B3967" s="189" t="s">
        <v>3812</v>
      </c>
      <c r="C3967" s="99">
        <f t="shared" si="268"/>
        <v>768503.19000000006</v>
      </c>
      <c r="D3967" s="103">
        <f>IF(ISNUMBER('Форма 1'!U3967),'Форма 1'!$H3967*VLOOKUP('Форма 1'!$F3967,'Придельники с 2022'!$B$4:$X$28,'Форма 1'!U$8),"")</f>
        <v>768503.19000000006</v>
      </c>
      <c r="E3967" s="103" t="str">
        <f>IF(ISNUMBER('Форма 1'!V3967),'Форма 1'!$H3967*VLOOKUP('Форма 1'!$F3967,'Придельники с 2022'!$B$4:$X$28,'Форма 1'!V$8),"")</f>
        <v/>
      </c>
      <c r="F3967" s="103" t="str">
        <f>IF(ISNUMBER('Форма 1'!W3967),'Форма 1'!$H3967*VLOOKUP('Форма 1'!$F3967,'Придельники с 2022'!$B$4:$X$28,'Форма 1'!W$8),"")</f>
        <v/>
      </c>
      <c r="G3967" s="103" t="str">
        <f>IF(ISNUMBER('Форма 1'!X3967),'Форма 1'!$H3967*VLOOKUP('Форма 1'!$F3967,'Придельники с 2022'!$B$4:$X$28,'Форма 1'!X$8),"")</f>
        <v/>
      </c>
      <c r="H3967" s="103" t="str">
        <f>IF(ISNUMBER('Форма 1'!Y3967),'Форма 1'!$H3967*VLOOKUP('Форма 1'!$F3967,'Придельники с 2022'!$B$4:$X$28,'Форма 1'!Y$8),"")</f>
        <v/>
      </c>
      <c r="I3967" s="103" t="str">
        <f>IF(ISNUMBER('Форма 1'!Z3967),'Форма 1'!$H3967*VLOOKUP('Форма 1'!$F3967,'Придельники с 2022'!$B$4:$X$28,'Форма 1'!Z$8),"")</f>
        <v/>
      </c>
      <c r="J3967" s="103" t="str">
        <f>IF(ISNUMBER('Форма 1'!AA3967),'Форма 1'!$H3967*VLOOKUP('Форма 1'!$F3967,'Придельники с 2022'!$B$4:$X$28,'Форма 1'!AA$8),"")</f>
        <v/>
      </c>
      <c r="K3967" s="90"/>
      <c r="L3967" s="87"/>
      <c r="M3967" s="103" t="str">
        <f>IF(ISNUMBER('Форма 1'!AD3967),'Форма 1'!$H3967*VLOOKUP('Форма 1'!$F3967,'Придельники с 2022'!$B$4:$X$28,'Форма 1'!AD$8),"")</f>
        <v/>
      </c>
      <c r="N3967" s="103" t="str">
        <f>IF(ISBLANK('Форма 1'!$AE3967),"",IF('Форма 1'!$AE3967=1,'Форма 1'!$H3967*VLOOKUP('Форма 1'!$F3967,'Придельники с 2022'!$B$4:$X$28,'Форма 1'!$AE$8,0),IF('Форма 1'!$AE3967=2,'Форма 1'!$H3967*VLOOKUP('Форма 1'!$F3967,'Придельники с 2022'!$B$4:$X$28,13,0),IF('Форма 1'!$AE3967=3,'Форма 1'!$H3967*VLOOKUP('Форма 1'!$F3967,'Придельники с 2022'!$B$4:$X$28,12,0)))))</f>
        <v/>
      </c>
      <c r="O3967" s="103" t="str">
        <f>IF(ISNUMBER('Форма 1'!AF3967),'Форма 1'!$H3967*VLOOKUP('Форма 1'!$F3967,'Придельники с 2022'!$B$4:$X$28,'Форма 1'!AF$8),"")</f>
        <v/>
      </c>
      <c r="P3967" s="87"/>
      <c r="Q3967" s="103" t="str">
        <f>IF(ISNUMBER('Форма 1'!AH3967),'Форма 1'!$H3967*VLOOKUP('Форма 1'!$F3967,'Придельники с 2022'!$B$4:$X$28,'Форма 1'!AH$8),"")</f>
        <v/>
      </c>
      <c r="R3967" s="103" t="str">
        <f>IF(ISNUMBER('Форма 1'!AI3967),'Форма 1'!$H3967*VLOOKUP('Форма 1'!$F3967,'Придельники с 2022'!$B$4:$X$28,'Форма 1'!AI$8),"")</f>
        <v/>
      </c>
      <c r="S3967" s="103" t="str">
        <f>IF(ISNUMBER('Форма 1'!AJ3967),'Форма 1'!$H3967*VLOOKUP('Форма 1'!$F3967,'Придельники с 2022'!$B$4:$X$28,'Форма 1'!AJ$8),"")</f>
        <v/>
      </c>
      <c r="T3967" s="88"/>
    </row>
    <row r="3968" spans="1:20">
      <c r="A3968" s="188">
        <f t="shared" si="269"/>
        <v>804</v>
      </c>
      <c r="B3968" s="189" t="s">
        <v>3813</v>
      </c>
      <c r="C3968" s="99">
        <f t="shared" si="268"/>
        <v>26550051.808000002</v>
      </c>
      <c r="D3968" s="103" t="str">
        <f>IF(ISNUMBER('Форма 1'!U3968),'Форма 1'!$H3968*VLOOKUP('Форма 1'!$F3968,'Придельники с 2022'!$B$4:$X$28,'Форма 1'!U$8),"")</f>
        <v/>
      </c>
      <c r="E3968" s="103" t="str">
        <f>IF(ISNUMBER('Форма 1'!V3968),'Форма 1'!$H3968*VLOOKUP('Форма 1'!$F3968,'Придельники с 2022'!$B$4:$X$28,'Форма 1'!V$8),"")</f>
        <v/>
      </c>
      <c r="F3968" s="103" t="str">
        <f>IF(ISNUMBER('Форма 1'!W3968),'Форма 1'!$H3968*VLOOKUP('Форма 1'!$F3968,'Придельники с 2022'!$B$4:$X$28,'Форма 1'!W$8),"")</f>
        <v/>
      </c>
      <c r="G3968" s="103" t="str">
        <f>IF(ISNUMBER('Форма 1'!X3968),'Форма 1'!$H3968*VLOOKUP('Форма 1'!$F3968,'Придельники с 2022'!$B$4:$X$28,'Форма 1'!X$8),"")</f>
        <v/>
      </c>
      <c r="H3968" s="103" t="str">
        <f>IF(ISNUMBER('Форма 1'!Y3968),'Форма 1'!$H3968*VLOOKUP('Форма 1'!$F3968,'Придельники с 2022'!$B$4:$X$28,'Форма 1'!Y$8),"")</f>
        <v/>
      </c>
      <c r="I3968" s="103" t="str">
        <f>IF(ISNUMBER('Форма 1'!Z3968),'Форма 1'!$H3968*VLOOKUP('Форма 1'!$F3968,'Придельники с 2022'!$B$4:$X$28,'Форма 1'!Z$8),"")</f>
        <v/>
      </c>
      <c r="J3968" s="103" t="str">
        <f>IF(ISNUMBER('Форма 1'!AA3968),'Форма 1'!$H3968*VLOOKUP('Форма 1'!$F3968,'Придельники с 2022'!$B$4:$X$28,'Форма 1'!AA$8),"")</f>
        <v/>
      </c>
      <c r="K3968" s="90"/>
      <c r="L3968" s="87"/>
      <c r="M3968" s="103">
        <f>IF(ISNUMBER('Форма 1'!AD3968),'Форма 1'!$H3968*VLOOKUP('Форма 1'!$F3968,'Придельники с 2022'!$B$4:$X$28,'Форма 1'!AD$8),"")</f>
        <v>26550051.808000002</v>
      </c>
      <c r="N3968" s="103" t="str">
        <f>IF(ISBLANK('Форма 1'!$AE3968),"",IF('Форма 1'!$AE3968=1,'Форма 1'!$H3968*VLOOKUP('Форма 1'!$F3968,'Придельники с 2022'!$B$4:$X$28,'Форма 1'!$AE$8,0),IF('Форма 1'!$AE3968=2,'Форма 1'!$H3968*VLOOKUP('Форма 1'!$F3968,'Придельники с 2022'!$B$4:$X$28,13,0),IF('Форма 1'!$AE3968=3,'Форма 1'!$H3968*VLOOKUP('Форма 1'!$F3968,'Придельники с 2022'!$B$4:$X$28,12,0)))))</f>
        <v/>
      </c>
      <c r="O3968" s="103" t="str">
        <f>IF(ISNUMBER('Форма 1'!AF3968),'Форма 1'!$H3968*VLOOKUP('Форма 1'!$F3968,'Придельники с 2022'!$B$4:$X$28,'Форма 1'!AF$8),"")</f>
        <v/>
      </c>
      <c r="P3968" s="87"/>
      <c r="Q3968" s="103" t="str">
        <f>IF(ISNUMBER('Форма 1'!AH3968),'Форма 1'!$H3968*VLOOKUP('Форма 1'!$F3968,'Придельники с 2022'!$B$4:$X$28,'Форма 1'!AH$8),"")</f>
        <v/>
      </c>
      <c r="R3968" s="103" t="str">
        <f>IF(ISNUMBER('Форма 1'!AI3968),'Форма 1'!$H3968*VLOOKUP('Форма 1'!$F3968,'Придельники с 2022'!$B$4:$X$28,'Форма 1'!AI$8),"")</f>
        <v/>
      </c>
      <c r="S3968" s="103" t="str">
        <f>IF(ISNUMBER('Форма 1'!AJ3968),'Форма 1'!$H3968*VLOOKUP('Форма 1'!$F3968,'Придельники с 2022'!$B$4:$X$28,'Форма 1'!AJ$8),"")</f>
        <v/>
      </c>
      <c r="T3968" s="88"/>
    </row>
    <row r="3969" spans="1:20">
      <c r="A3969" s="188">
        <f t="shared" si="269"/>
        <v>805</v>
      </c>
      <c r="B3969" s="189" t="s">
        <v>3814</v>
      </c>
      <c r="C3969" s="99">
        <f t="shared" si="268"/>
        <v>112335107.33800001</v>
      </c>
      <c r="D3969" s="103" t="str">
        <f>IF(ISNUMBER('Форма 1'!U3969),'Форма 1'!$H3969*VLOOKUP('Форма 1'!$F3969,'Придельники с 2022'!$B$4:$X$28,'Форма 1'!U$8),"")</f>
        <v/>
      </c>
      <c r="E3969" s="103" t="str">
        <f>IF(ISNUMBER('Форма 1'!V3969),'Форма 1'!$H3969*VLOOKUP('Форма 1'!$F3969,'Придельники с 2022'!$B$4:$X$28,'Форма 1'!V$8),"")</f>
        <v/>
      </c>
      <c r="F3969" s="103" t="str">
        <f>IF(ISNUMBER('Форма 1'!W3969),'Форма 1'!$H3969*VLOOKUP('Форма 1'!$F3969,'Придельники с 2022'!$B$4:$X$28,'Форма 1'!W$8),"")</f>
        <v/>
      </c>
      <c r="G3969" s="103">
        <f>IF(ISNUMBER('Форма 1'!X3969),'Форма 1'!$H3969*VLOOKUP('Форма 1'!$F3969,'Придельники с 2022'!$B$4:$X$28,'Форма 1'!X$8),"")</f>
        <v>7589181.6320000002</v>
      </c>
      <c r="H3969" s="103">
        <f>IF(ISNUMBER('Форма 1'!Y3969),'Форма 1'!$H3969*VLOOKUP('Форма 1'!$F3969,'Придельники с 2022'!$B$4:$X$28,'Форма 1'!Y$8),"")</f>
        <v>25632789.306000005</v>
      </c>
      <c r="I3969" s="103" t="str">
        <f>IF(ISNUMBER('Форма 1'!Z3969),'Форма 1'!$H3969*VLOOKUP('Форма 1'!$F3969,'Придельники с 2022'!$B$4:$X$28,'Форма 1'!Z$8),"")</f>
        <v/>
      </c>
      <c r="J3969" s="103" t="str">
        <f>IF(ISNUMBER('Форма 1'!AA3969),'Форма 1'!$H3969*VLOOKUP('Форма 1'!$F3969,'Придельники с 2022'!$B$4:$X$28,'Форма 1'!AA$8),"")</f>
        <v/>
      </c>
      <c r="K3969" s="90"/>
      <c r="L3969" s="87"/>
      <c r="M3969" s="103" t="str">
        <f>IF(ISNUMBER('Форма 1'!AD3969),'Форма 1'!$H3969*VLOOKUP('Форма 1'!$F3969,'Придельники с 2022'!$B$4:$X$28,'Форма 1'!AD$8),"")</f>
        <v/>
      </c>
      <c r="N3969" s="103">
        <f>IF(ISBLANK('Форма 1'!$AE3969),"",IF('Форма 1'!$AE3969=1,'Форма 1'!$H3969*VLOOKUP('Форма 1'!$F3969,'Придельники с 2022'!$B$4:$X$28,'Форма 1'!$AE$8,0),IF('Форма 1'!$AE3969=2,'Форма 1'!$H3969*VLOOKUP('Форма 1'!$F3969,'Придельники с 2022'!$B$4:$X$28,13,0),IF('Форма 1'!$AE3969=3,'Форма 1'!$H3969*VLOOKUP('Форма 1'!$F3969,'Придельники с 2022'!$B$4:$X$28,12,0)))))</f>
        <v>79113136.400000006</v>
      </c>
      <c r="O3969" s="103" t="str">
        <f>IF(ISNUMBER('Форма 1'!AF3969),'Форма 1'!$H3969*VLOOKUP('Форма 1'!$F3969,'Придельники с 2022'!$B$4:$X$28,'Форма 1'!AF$8),"")</f>
        <v/>
      </c>
      <c r="P3969" s="87"/>
      <c r="Q3969" s="103" t="str">
        <f>IF(ISNUMBER('Форма 1'!AH3969),'Форма 1'!$H3969*VLOOKUP('Форма 1'!$F3969,'Придельники с 2022'!$B$4:$X$28,'Форма 1'!AH$8),"")</f>
        <v/>
      </c>
      <c r="R3969" s="103" t="str">
        <f>IF(ISNUMBER('Форма 1'!AI3969),'Форма 1'!$H3969*VLOOKUP('Форма 1'!$F3969,'Придельники с 2022'!$B$4:$X$28,'Форма 1'!AI$8),"")</f>
        <v/>
      </c>
      <c r="S3969" s="103" t="str">
        <f>IF(ISNUMBER('Форма 1'!AJ3969),'Форма 1'!$H3969*VLOOKUP('Форма 1'!$F3969,'Придельники с 2022'!$B$4:$X$28,'Форма 1'!AJ$8),"")</f>
        <v/>
      </c>
      <c r="T3969" s="88"/>
    </row>
    <row r="3970" spans="1:20">
      <c r="A3970" s="188">
        <f t="shared" si="269"/>
        <v>806</v>
      </c>
      <c r="B3970" s="189" t="s">
        <v>3816</v>
      </c>
      <c r="C3970" s="99">
        <f t="shared" si="268"/>
        <v>2143391.25</v>
      </c>
      <c r="D3970" s="103">
        <f>IF(ISNUMBER('Форма 1'!U3970),'Форма 1'!$H3970*VLOOKUP('Форма 1'!$F3970,'Придельники с 2022'!$B$4:$X$28,'Форма 1'!U$8),"")</f>
        <v>2143391.25</v>
      </c>
      <c r="E3970" s="103" t="str">
        <f>IF(ISNUMBER('Форма 1'!V3970),'Форма 1'!$H3970*VLOOKUP('Форма 1'!$F3970,'Придельники с 2022'!$B$4:$X$28,'Форма 1'!V$8),"")</f>
        <v/>
      </c>
      <c r="F3970" s="103" t="str">
        <f>IF(ISNUMBER('Форма 1'!W3970),'Форма 1'!$H3970*VLOOKUP('Форма 1'!$F3970,'Придельники с 2022'!$B$4:$X$28,'Форма 1'!W$8),"")</f>
        <v/>
      </c>
      <c r="G3970" s="103" t="str">
        <f>IF(ISNUMBER('Форма 1'!X3970),'Форма 1'!$H3970*VLOOKUP('Форма 1'!$F3970,'Придельники с 2022'!$B$4:$X$28,'Форма 1'!X$8),"")</f>
        <v/>
      </c>
      <c r="H3970" s="103" t="str">
        <f>IF(ISNUMBER('Форма 1'!Y3970),'Форма 1'!$H3970*VLOOKUP('Форма 1'!$F3970,'Придельники с 2022'!$B$4:$X$28,'Форма 1'!Y$8),"")</f>
        <v/>
      </c>
      <c r="I3970" s="103" t="str">
        <f>IF(ISNUMBER('Форма 1'!Z3970),'Форма 1'!$H3970*VLOOKUP('Форма 1'!$F3970,'Придельники с 2022'!$B$4:$X$28,'Форма 1'!Z$8),"")</f>
        <v/>
      </c>
      <c r="J3970" s="103" t="str">
        <f>IF(ISNUMBER('Форма 1'!AA3970),'Форма 1'!$H3970*VLOOKUP('Форма 1'!$F3970,'Придельники с 2022'!$B$4:$X$28,'Форма 1'!AA$8),"")</f>
        <v/>
      </c>
      <c r="K3970" s="90"/>
      <c r="L3970" s="87"/>
      <c r="M3970" s="103" t="str">
        <f>IF(ISNUMBER('Форма 1'!AD3970),'Форма 1'!$H3970*VLOOKUP('Форма 1'!$F3970,'Придельники с 2022'!$B$4:$X$28,'Форма 1'!AD$8),"")</f>
        <v/>
      </c>
      <c r="N3970" s="103" t="str">
        <f>IF(ISBLANK('Форма 1'!$AE3970),"",IF('Форма 1'!$AE3970=1,'Форма 1'!$H3970*VLOOKUP('Форма 1'!$F3970,'Придельники с 2022'!$B$4:$X$28,'Форма 1'!$AE$8,0),IF('Форма 1'!$AE3970=2,'Форма 1'!$H3970*VLOOKUP('Форма 1'!$F3970,'Придельники с 2022'!$B$4:$X$28,13,0),IF('Форма 1'!$AE3970=3,'Форма 1'!$H3970*VLOOKUP('Форма 1'!$F3970,'Придельники с 2022'!$B$4:$X$28,12,0)))))</f>
        <v/>
      </c>
      <c r="O3970" s="103" t="str">
        <f>IF(ISNUMBER('Форма 1'!AF3970),'Форма 1'!$H3970*VLOOKUP('Форма 1'!$F3970,'Придельники с 2022'!$B$4:$X$28,'Форма 1'!AF$8),"")</f>
        <v/>
      </c>
      <c r="P3970" s="87"/>
      <c r="Q3970" s="103" t="str">
        <f>IF(ISNUMBER('Форма 1'!AH3970),'Форма 1'!$H3970*VLOOKUP('Форма 1'!$F3970,'Придельники с 2022'!$B$4:$X$28,'Форма 1'!AH$8),"")</f>
        <v/>
      </c>
      <c r="R3970" s="103" t="str">
        <f>IF(ISNUMBER('Форма 1'!AI3970),'Форма 1'!$H3970*VLOOKUP('Форма 1'!$F3970,'Придельники с 2022'!$B$4:$X$28,'Форма 1'!AI$8),"")</f>
        <v/>
      </c>
      <c r="S3970" s="103" t="str">
        <f>IF(ISNUMBER('Форма 1'!AJ3970),'Форма 1'!$H3970*VLOOKUP('Форма 1'!$F3970,'Придельники с 2022'!$B$4:$X$28,'Форма 1'!AJ$8),"")</f>
        <v/>
      </c>
      <c r="T3970" s="88"/>
    </row>
    <row r="3971" spans="1:20">
      <c r="A3971" s="188">
        <f t="shared" si="269"/>
        <v>807</v>
      </c>
      <c r="B3971" s="189" t="s">
        <v>3817</v>
      </c>
      <c r="C3971" s="99">
        <f t="shared" si="268"/>
        <v>2415043.358</v>
      </c>
      <c r="D3971" s="103">
        <f>IF(ISNUMBER('Форма 1'!U3971),'Форма 1'!$H3971*VLOOKUP('Форма 1'!$F3971,'Придельники с 2022'!$B$4:$X$28,'Форма 1'!U$8),"")</f>
        <v>2415043.358</v>
      </c>
      <c r="E3971" s="103" t="str">
        <f>IF(ISNUMBER('Форма 1'!V3971),'Форма 1'!$H3971*VLOOKUP('Форма 1'!$F3971,'Придельники с 2022'!$B$4:$X$28,'Форма 1'!V$8),"")</f>
        <v/>
      </c>
      <c r="F3971" s="103" t="str">
        <f>IF(ISNUMBER('Форма 1'!W3971),'Форма 1'!$H3971*VLOOKUP('Форма 1'!$F3971,'Придельники с 2022'!$B$4:$X$28,'Форма 1'!W$8),"")</f>
        <v/>
      </c>
      <c r="G3971" s="103" t="str">
        <f>IF(ISNUMBER('Форма 1'!X3971),'Форма 1'!$H3971*VLOOKUP('Форма 1'!$F3971,'Придельники с 2022'!$B$4:$X$28,'Форма 1'!X$8),"")</f>
        <v/>
      </c>
      <c r="H3971" s="103" t="str">
        <f>IF(ISNUMBER('Форма 1'!Y3971),'Форма 1'!$H3971*VLOOKUP('Форма 1'!$F3971,'Придельники с 2022'!$B$4:$X$28,'Форма 1'!Y$8),"")</f>
        <v/>
      </c>
      <c r="I3971" s="103" t="str">
        <f>IF(ISNUMBER('Форма 1'!Z3971),'Форма 1'!$H3971*VLOOKUP('Форма 1'!$F3971,'Придельники с 2022'!$B$4:$X$28,'Форма 1'!Z$8),"")</f>
        <v/>
      </c>
      <c r="J3971" s="103" t="str">
        <f>IF(ISNUMBER('Форма 1'!AA3971),'Форма 1'!$H3971*VLOOKUP('Форма 1'!$F3971,'Придельники с 2022'!$B$4:$X$28,'Форма 1'!AA$8),"")</f>
        <v/>
      </c>
      <c r="K3971" s="90"/>
      <c r="L3971" s="87"/>
      <c r="M3971" s="103" t="str">
        <f>IF(ISNUMBER('Форма 1'!AD3971),'Форма 1'!$H3971*VLOOKUP('Форма 1'!$F3971,'Придельники с 2022'!$B$4:$X$28,'Форма 1'!AD$8),"")</f>
        <v/>
      </c>
      <c r="N3971" s="103" t="str">
        <f>IF(ISBLANK('Форма 1'!$AE3971),"",IF('Форма 1'!$AE3971=1,'Форма 1'!$H3971*VLOOKUP('Форма 1'!$F3971,'Придельники с 2022'!$B$4:$X$28,'Форма 1'!$AE$8,0),IF('Форма 1'!$AE3971=2,'Форма 1'!$H3971*VLOOKUP('Форма 1'!$F3971,'Придельники с 2022'!$B$4:$X$28,13,0),IF('Форма 1'!$AE3971=3,'Форма 1'!$H3971*VLOOKUP('Форма 1'!$F3971,'Придельники с 2022'!$B$4:$X$28,12,0)))))</f>
        <v/>
      </c>
      <c r="O3971" s="103" t="str">
        <f>IF(ISNUMBER('Форма 1'!AF3971),'Форма 1'!$H3971*VLOOKUP('Форма 1'!$F3971,'Придельники с 2022'!$B$4:$X$28,'Форма 1'!AF$8),"")</f>
        <v/>
      </c>
      <c r="P3971" s="87"/>
      <c r="Q3971" s="103" t="str">
        <f>IF(ISNUMBER('Форма 1'!AH3971),'Форма 1'!$H3971*VLOOKUP('Форма 1'!$F3971,'Придельники с 2022'!$B$4:$X$28,'Форма 1'!AH$8),"")</f>
        <v/>
      </c>
      <c r="R3971" s="103" t="str">
        <f>IF(ISNUMBER('Форма 1'!AI3971),'Форма 1'!$H3971*VLOOKUP('Форма 1'!$F3971,'Придельники с 2022'!$B$4:$X$28,'Форма 1'!AI$8),"")</f>
        <v/>
      </c>
      <c r="S3971" s="103" t="str">
        <f>IF(ISNUMBER('Форма 1'!AJ3971),'Форма 1'!$H3971*VLOOKUP('Форма 1'!$F3971,'Придельники с 2022'!$B$4:$X$28,'Форма 1'!AJ$8),"")</f>
        <v/>
      </c>
      <c r="T3971" s="88"/>
    </row>
    <row r="3972" spans="1:20">
      <c r="A3972" s="188">
        <f t="shared" si="269"/>
        <v>808</v>
      </c>
      <c r="B3972" s="189" t="s">
        <v>3818</v>
      </c>
      <c r="C3972" s="99">
        <f t="shared" ref="C3972:C4035" si="270">SUM(D3972:J3972,L3972:T3972)</f>
        <v>542368.91799999995</v>
      </c>
      <c r="D3972" s="103">
        <f>IF(ISNUMBER('Форма 1'!U3972),'Форма 1'!$H3972*VLOOKUP('Форма 1'!$F3972,'Придельники с 2022'!$B$4:$X$28,'Форма 1'!U$8),"")</f>
        <v>542368.91799999995</v>
      </c>
      <c r="E3972" s="103" t="str">
        <f>IF(ISNUMBER('Форма 1'!V3972),'Форма 1'!$H3972*VLOOKUP('Форма 1'!$F3972,'Придельники с 2022'!$B$4:$X$28,'Форма 1'!V$8),"")</f>
        <v/>
      </c>
      <c r="F3972" s="103" t="str">
        <f>IF(ISNUMBER('Форма 1'!W3972),'Форма 1'!$H3972*VLOOKUP('Форма 1'!$F3972,'Придельники с 2022'!$B$4:$X$28,'Форма 1'!W$8),"")</f>
        <v/>
      </c>
      <c r="G3972" s="103" t="str">
        <f>IF(ISNUMBER('Форма 1'!X3972),'Форма 1'!$H3972*VLOOKUP('Форма 1'!$F3972,'Придельники с 2022'!$B$4:$X$28,'Форма 1'!X$8),"")</f>
        <v/>
      </c>
      <c r="H3972" s="103" t="str">
        <f>IF(ISNUMBER('Форма 1'!Y3972),'Форма 1'!$H3972*VLOOKUP('Форма 1'!$F3972,'Придельники с 2022'!$B$4:$X$28,'Форма 1'!Y$8),"")</f>
        <v/>
      </c>
      <c r="I3972" s="103" t="str">
        <f>IF(ISNUMBER('Форма 1'!Z3972),'Форма 1'!$H3972*VLOOKUP('Форма 1'!$F3972,'Придельники с 2022'!$B$4:$X$28,'Форма 1'!Z$8),"")</f>
        <v/>
      </c>
      <c r="J3972" s="103" t="str">
        <f>IF(ISNUMBER('Форма 1'!AA3972),'Форма 1'!$H3972*VLOOKUP('Форма 1'!$F3972,'Придельники с 2022'!$B$4:$X$28,'Форма 1'!AA$8),"")</f>
        <v/>
      </c>
      <c r="K3972" s="90"/>
      <c r="L3972" s="87"/>
      <c r="M3972" s="103" t="str">
        <f>IF(ISNUMBER('Форма 1'!AD3972),'Форма 1'!$H3972*VLOOKUP('Форма 1'!$F3972,'Придельники с 2022'!$B$4:$X$28,'Форма 1'!AD$8),"")</f>
        <v/>
      </c>
      <c r="N3972" s="103" t="str">
        <f>IF(ISBLANK('Форма 1'!$AE3972),"",IF('Форма 1'!$AE3972=1,'Форма 1'!$H3972*VLOOKUP('Форма 1'!$F3972,'Придельники с 2022'!$B$4:$X$28,'Форма 1'!$AE$8,0),IF('Форма 1'!$AE3972=2,'Форма 1'!$H3972*VLOOKUP('Форма 1'!$F3972,'Придельники с 2022'!$B$4:$X$28,13,0),IF('Форма 1'!$AE3972=3,'Форма 1'!$H3972*VLOOKUP('Форма 1'!$F3972,'Придельники с 2022'!$B$4:$X$28,12,0)))))</f>
        <v/>
      </c>
      <c r="O3972" s="103" t="str">
        <f>IF(ISNUMBER('Форма 1'!AF3972),'Форма 1'!$H3972*VLOOKUP('Форма 1'!$F3972,'Придельники с 2022'!$B$4:$X$28,'Форма 1'!AF$8),"")</f>
        <v/>
      </c>
      <c r="P3972" s="87"/>
      <c r="Q3972" s="103" t="str">
        <f>IF(ISNUMBER('Форма 1'!AH3972),'Форма 1'!$H3972*VLOOKUP('Форма 1'!$F3972,'Придельники с 2022'!$B$4:$X$28,'Форма 1'!AH$8),"")</f>
        <v/>
      </c>
      <c r="R3972" s="103" t="str">
        <f>IF(ISNUMBER('Форма 1'!AI3972),'Форма 1'!$H3972*VLOOKUP('Форма 1'!$F3972,'Придельники с 2022'!$B$4:$X$28,'Форма 1'!AI$8),"")</f>
        <v/>
      </c>
      <c r="S3972" s="103" t="str">
        <f>IF(ISNUMBER('Форма 1'!AJ3972),'Форма 1'!$H3972*VLOOKUP('Форма 1'!$F3972,'Придельники с 2022'!$B$4:$X$28,'Форма 1'!AJ$8),"")</f>
        <v/>
      </c>
      <c r="T3972" s="88"/>
    </row>
    <row r="3973" spans="1:20">
      <c r="A3973" s="188">
        <f t="shared" si="269"/>
        <v>809</v>
      </c>
      <c r="B3973" s="189" t="s">
        <v>3819</v>
      </c>
      <c r="C3973" s="99">
        <f t="shared" si="270"/>
        <v>19810103.675999999</v>
      </c>
      <c r="D3973" s="103" t="str">
        <f>IF(ISNUMBER('Форма 1'!U3973),'Форма 1'!$H3973*VLOOKUP('Форма 1'!$F3973,'Придельники с 2022'!$B$4:$X$28,'Форма 1'!U$8),"")</f>
        <v/>
      </c>
      <c r="E3973" s="103" t="str">
        <f>IF(ISNUMBER('Форма 1'!V3973),'Форма 1'!$H3973*VLOOKUP('Форма 1'!$F3973,'Придельники с 2022'!$B$4:$X$28,'Форма 1'!V$8),"")</f>
        <v/>
      </c>
      <c r="F3973" s="103" t="str">
        <f>IF(ISNUMBER('Форма 1'!W3973),'Форма 1'!$H3973*VLOOKUP('Форма 1'!$F3973,'Придельники с 2022'!$B$4:$X$28,'Форма 1'!W$8),"")</f>
        <v/>
      </c>
      <c r="G3973" s="103" t="str">
        <f>IF(ISNUMBER('Форма 1'!X3973),'Форма 1'!$H3973*VLOOKUP('Форма 1'!$F3973,'Придельники с 2022'!$B$4:$X$28,'Форма 1'!X$8),"")</f>
        <v/>
      </c>
      <c r="H3973" s="103" t="str">
        <f>IF(ISNUMBER('Форма 1'!Y3973),'Форма 1'!$H3973*VLOOKUP('Форма 1'!$F3973,'Придельники с 2022'!$B$4:$X$28,'Форма 1'!Y$8),"")</f>
        <v/>
      </c>
      <c r="I3973" s="103" t="str">
        <f>IF(ISNUMBER('Форма 1'!Z3973),'Форма 1'!$H3973*VLOOKUP('Форма 1'!$F3973,'Придельники с 2022'!$B$4:$X$28,'Форма 1'!Z$8),"")</f>
        <v/>
      </c>
      <c r="J3973" s="103" t="str">
        <f>IF(ISNUMBER('Форма 1'!AA3973),'Форма 1'!$H3973*VLOOKUP('Форма 1'!$F3973,'Придельники с 2022'!$B$4:$X$28,'Форма 1'!AA$8),"")</f>
        <v/>
      </c>
      <c r="K3973" s="90">
        <v>2</v>
      </c>
      <c r="L3973" s="87">
        <f>3930316.8+4068712.12</f>
        <v>7999028.9199999999</v>
      </c>
      <c r="M3973" s="103">
        <f>IF(ISNUMBER('Форма 1'!AD3973),'Форма 1'!$H3973*VLOOKUP('Форма 1'!$F3973,'Придельники с 2022'!$B$4:$X$28,'Форма 1'!AD$8),"")</f>
        <v>11811074.755999999</v>
      </c>
      <c r="N3973" s="103" t="str">
        <f>IF(ISBLANK('Форма 1'!$AE3973),"",IF('Форма 1'!$AE3973=1,'Форма 1'!$H3973*VLOOKUP('Форма 1'!$F3973,'Придельники с 2022'!$B$4:$X$28,'Форма 1'!$AE$8,0),IF('Форма 1'!$AE3973=2,'Форма 1'!$H3973*VLOOKUP('Форма 1'!$F3973,'Придельники с 2022'!$B$4:$X$28,13,0),IF('Форма 1'!$AE3973=3,'Форма 1'!$H3973*VLOOKUP('Форма 1'!$F3973,'Придельники с 2022'!$B$4:$X$28,12,0)))))</f>
        <v/>
      </c>
      <c r="O3973" s="103" t="str">
        <f>IF(ISNUMBER('Форма 1'!AF3973),'Форма 1'!$H3973*VLOOKUP('Форма 1'!$F3973,'Придельники с 2022'!$B$4:$X$28,'Форма 1'!AF$8),"")</f>
        <v/>
      </c>
      <c r="P3973" s="87"/>
      <c r="Q3973" s="103" t="str">
        <f>IF(ISNUMBER('Форма 1'!AH3973),'Форма 1'!$H3973*VLOOKUP('Форма 1'!$F3973,'Придельники с 2022'!$B$4:$X$28,'Форма 1'!AH$8),"")</f>
        <v/>
      </c>
      <c r="R3973" s="103" t="str">
        <f>IF(ISNUMBER('Форма 1'!AI3973),'Форма 1'!$H3973*VLOOKUP('Форма 1'!$F3973,'Придельники с 2022'!$B$4:$X$28,'Форма 1'!AI$8),"")</f>
        <v/>
      </c>
      <c r="S3973" s="103" t="str">
        <f>IF(ISNUMBER('Форма 1'!AJ3973),'Форма 1'!$H3973*VLOOKUP('Форма 1'!$F3973,'Придельники с 2022'!$B$4:$X$28,'Форма 1'!AJ$8),"")</f>
        <v/>
      </c>
      <c r="T3973" s="88"/>
    </row>
    <row r="3974" spans="1:20">
      <c r="A3974" s="188">
        <f t="shared" si="269"/>
        <v>810</v>
      </c>
      <c r="B3974" s="189" t="s">
        <v>3820</v>
      </c>
      <c r="C3974" s="99">
        <f t="shared" si="270"/>
        <v>19449562.439999998</v>
      </c>
      <c r="D3974" s="103" t="str">
        <f>IF(ISNUMBER('Форма 1'!U3974),'Форма 1'!$H3974*VLOOKUP('Форма 1'!$F3974,'Придельники с 2022'!$B$4:$X$28,'Форма 1'!U$8),"")</f>
        <v/>
      </c>
      <c r="E3974" s="103" t="str">
        <f>IF(ISNUMBER('Форма 1'!V3974),'Форма 1'!$H3974*VLOOKUP('Форма 1'!$F3974,'Придельники с 2022'!$B$4:$X$28,'Форма 1'!V$8),"")</f>
        <v/>
      </c>
      <c r="F3974" s="103" t="str">
        <f>IF(ISNUMBER('Форма 1'!W3974),'Форма 1'!$H3974*VLOOKUP('Форма 1'!$F3974,'Придельники с 2022'!$B$4:$X$28,'Форма 1'!W$8),"")</f>
        <v/>
      </c>
      <c r="G3974" s="103" t="str">
        <f>IF(ISNUMBER('Форма 1'!X3974),'Форма 1'!$H3974*VLOOKUP('Форма 1'!$F3974,'Придельники с 2022'!$B$4:$X$28,'Форма 1'!X$8),"")</f>
        <v/>
      </c>
      <c r="H3974" s="103" t="str">
        <f>IF(ISNUMBER('Форма 1'!Y3974),'Форма 1'!$H3974*VLOOKUP('Форма 1'!$F3974,'Придельники с 2022'!$B$4:$X$28,'Форма 1'!Y$8),"")</f>
        <v/>
      </c>
      <c r="I3974" s="103" t="str">
        <f>IF(ISNUMBER('Форма 1'!Z3974),'Форма 1'!$H3974*VLOOKUP('Форма 1'!$F3974,'Придельники с 2022'!$B$4:$X$28,'Форма 1'!Z$8),"")</f>
        <v/>
      </c>
      <c r="J3974" s="103" t="str">
        <f>IF(ISNUMBER('Форма 1'!AA3974),'Форма 1'!$H3974*VLOOKUP('Форма 1'!$F3974,'Придельники с 2022'!$B$4:$X$28,'Форма 1'!AA$8),"")</f>
        <v/>
      </c>
      <c r="K3974" s="90">
        <v>7</v>
      </c>
      <c r="L3974" s="87">
        <f>2778508.92*K3974</f>
        <v>19449562.439999998</v>
      </c>
      <c r="M3974" s="103" t="str">
        <f>IF(ISNUMBER('Форма 1'!AD3974),'Форма 1'!$H3974*VLOOKUP('Форма 1'!$F3974,'Придельники с 2022'!$B$4:$X$28,'Форма 1'!AD$8),"")</f>
        <v/>
      </c>
      <c r="N3974" s="103" t="str">
        <f>IF(ISBLANK('Форма 1'!$AE3974),"",IF('Форма 1'!$AE3974=1,'Форма 1'!$H3974*VLOOKUP('Форма 1'!$F3974,'Придельники с 2022'!$B$4:$X$28,'Форма 1'!$AE$8,0),IF('Форма 1'!$AE3974=2,'Форма 1'!$H3974*VLOOKUP('Форма 1'!$F3974,'Придельники с 2022'!$B$4:$X$28,13,0),IF('Форма 1'!$AE3974=3,'Форма 1'!$H3974*VLOOKUP('Форма 1'!$F3974,'Придельники с 2022'!$B$4:$X$28,12,0)))))</f>
        <v/>
      </c>
      <c r="O3974" s="103" t="str">
        <f>IF(ISNUMBER('Форма 1'!AF3974),'Форма 1'!$H3974*VLOOKUP('Форма 1'!$F3974,'Придельники с 2022'!$B$4:$X$28,'Форма 1'!AF$8),"")</f>
        <v/>
      </c>
      <c r="P3974" s="87"/>
      <c r="Q3974" s="103" t="str">
        <f>IF(ISNUMBER('Форма 1'!AH3974),'Форма 1'!$H3974*VLOOKUP('Форма 1'!$F3974,'Придельники с 2022'!$B$4:$X$28,'Форма 1'!AH$8),"")</f>
        <v/>
      </c>
      <c r="R3974" s="103" t="str">
        <f>IF(ISNUMBER('Форма 1'!AI3974),'Форма 1'!$H3974*VLOOKUP('Форма 1'!$F3974,'Придельники с 2022'!$B$4:$X$28,'Форма 1'!AI$8),"")</f>
        <v/>
      </c>
      <c r="S3974" s="103" t="str">
        <f>IF(ISNUMBER('Форма 1'!AJ3974),'Форма 1'!$H3974*VLOOKUP('Форма 1'!$F3974,'Придельники с 2022'!$B$4:$X$28,'Форма 1'!AJ$8),"")</f>
        <v/>
      </c>
      <c r="T3974" s="88"/>
    </row>
    <row r="3975" spans="1:20">
      <c r="A3975" s="188">
        <f t="shared" si="269"/>
        <v>811</v>
      </c>
      <c r="B3975" s="189" t="s">
        <v>3821</v>
      </c>
      <c r="C3975" s="99">
        <f t="shared" si="270"/>
        <v>16671053.52</v>
      </c>
      <c r="D3975" s="103" t="str">
        <f>IF(ISNUMBER('Форма 1'!U3975),'Форма 1'!$H3975*VLOOKUP('Форма 1'!$F3975,'Придельники с 2022'!$B$4:$X$28,'Форма 1'!U$8),"")</f>
        <v/>
      </c>
      <c r="E3975" s="103" t="str">
        <f>IF(ISNUMBER('Форма 1'!V3975),'Форма 1'!$H3975*VLOOKUP('Форма 1'!$F3975,'Придельники с 2022'!$B$4:$X$28,'Форма 1'!V$8),"")</f>
        <v/>
      </c>
      <c r="F3975" s="103" t="str">
        <f>IF(ISNUMBER('Форма 1'!W3975),'Форма 1'!$H3975*VLOOKUP('Форма 1'!$F3975,'Придельники с 2022'!$B$4:$X$28,'Форма 1'!W$8),"")</f>
        <v/>
      </c>
      <c r="G3975" s="103" t="str">
        <f>IF(ISNUMBER('Форма 1'!X3975),'Форма 1'!$H3975*VLOOKUP('Форма 1'!$F3975,'Придельники с 2022'!$B$4:$X$28,'Форма 1'!X$8),"")</f>
        <v/>
      </c>
      <c r="H3975" s="103" t="str">
        <f>IF(ISNUMBER('Форма 1'!Y3975),'Форма 1'!$H3975*VLOOKUP('Форма 1'!$F3975,'Придельники с 2022'!$B$4:$X$28,'Форма 1'!Y$8),"")</f>
        <v/>
      </c>
      <c r="I3975" s="103" t="str">
        <f>IF(ISNUMBER('Форма 1'!Z3975),'Форма 1'!$H3975*VLOOKUP('Форма 1'!$F3975,'Придельники с 2022'!$B$4:$X$28,'Форма 1'!Z$8),"")</f>
        <v/>
      </c>
      <c r="J3975" s="103" t="str">
        <f>IF(ISNUMBER('Форма 1'!AA3975),'Форма 1'!$H3975*VLOOKUP('Форма 1'!$F3975,'Придельники с 2022'!$B$4:$X$28,'Форма 1'!AA$8),"")</f>
        <v/>
      </c>
      <c r="K3975" s="90">
        <v>6</v>
      </c>
      <c r="L3975" s="87">
        <f>2778508.92*K3975</f>
        <v>16671053.52</v>
      </c>
      <c r="M3975" s="103" t="str">
        <f>IF(ISNUMBER('Форма 1'!AD3975),'Форма 1'!$H3975*VLOOKUP('Форма 1'!$F3975,'Придельники с 2022'!$B$4:$X$28,'Форма 1'!AD$8),"")</f>
        <v/>
      </c>
      <c r="N3975" s="103" t="str">
        <f>IF(ISBLANK('Форма 1'!$AE3975),"",IF('Форма 1'!$AE3975=1,'Форма 1'!$H3975*VLOOKUP('Форма 1'!$F3975,'Придельники с 2022'!$B$4:$X$28,'Форма 1'!$AE$8,0),IF('Форма 1'!$AE3975=2,'Форма 1'!$H3975*VLOOKUP('Форма 1'!$F3975,'Придельники с 2022'!$B$4:$X$28,13,0),IF('Форма 1'!$AE3975=3,'Форма 1'!$H3975*VLOOKUP('Форма 1'!$F3975,'Придельники с 2022'!$B$4:$X$28,12,0)))))</f>
        <v/>
      </c>
      <c r="O3975" s="103" t="str">
        <f>IF(ISNUMBER('Форма 1'!AF3975),'Форма 1'!$H3975*VLOOKUP('Форма 1'!$F3975,'Придельники с 2022'!$B$4:$X$28,'Форма 1'!AF$8),"")</f>
        <v/>
      </c>
      <c r="P3975" s="87"/>
      <c r="Q3975" s="103" t="str">
        <f>IF(ISNUMBER('Форма 1'!AH3975),'Форма 1'!$H3975*VLOOKUP('Форма 1'!$F3975,'Придельники с 2022'!$B$4:$X$28,'Форма 1'!AH$8),"")</f>
        <v/>
      </c>
      <c r="R3975" s="103" t="str">
        <f>IF(ISNUMBER('Форма 1'!AI3975),'Форма 1'!$H3975*VLOOKUP('Форма 1'!$F3975,'Придельники с 2022'!$B$4:$X$28,'Форма 1'!AI$8),"")</f>
        <v/>
      </c>
      <c r="S3975" s="103" t="str">
        <f>IF(ISNUMBER('Форма 1'!AJ3975),'Форма 1'!$H3975*VLOOKUP('Форма 1'!$F3975,'Придельники с 2022'!$B$4:$X$28,'Форма 1'!AJ$8),"")</f>
        <v/>
      </c>
      <c r="T3975" s="88"/>
    </row>
    <row r="3976" spans="1:20">
      <c r="A3976" s="188">
        <f t="shared" si="269"/>
        <v>812</v>
      </c>
      <c r="B3976" s="189" t="s">
        <v>3822</v>
      </c>
      <c r="C3976" s="99">
        <f t="shared" si="270"/>
        <v>19397798.195999999</v>
      </c>
      <c r="D3976" s="103" t="str">
        <f>IF(ISNUMBER('Форма 1'!U3976),'Форма 1'!$H3976*VLOOKUP('Форма 1'!$F3976,'Придельники с 2022'!$B$4:$X$28,'Форма 1'!U$8),"")</f>
        <v/>
      </c>
      <c r="E3976" s="103" t="str">
        <f>IF(ISNUMBER('Форма 1'!V3976),'Форма 1'!$H3976*VLOOKUP('Форма 1'!$F3976,'Придельники с 2022'!$B$4:$X$28,'Форма 1'!V$8),"")</f>
        <v/>
      </c>
      <c r="F3976" s="103" t="str">
        <f>IF(ISNUMBER('Форма 1'!W3976),'Форма 1'!$H3976*VLOOKUP('Форма 1'!$F3976,'Придельники с 2022'!$B$4:$X$28,'Форма 1'!W$8),"")</f>
        <v/>
      </c>
      <c r="G3976" s="103" t="str">
        <f>IF(ISNUMBER('Форма 1'!X3976),'Форма 1'!$H3976*VLOOKUP('Форма 1'!$F3976,'Придельники с 2022'!$B$4:$X$28,'Форма 1'!X$8),"")</f>
        <v/>
      </c>
      <c r="H3976" s="103" t="str">
        <f>IF(ISNUMBER('Форма 1'!Y3976),'Форма 1'!$H3976*VLOOKUP('Форма 1'!$F3976,'Придельники с 2022'!$B$4:$X$28,'Форма 1'!Y$8),"")</f>
        <v/>
      </c>
      <c r="I3976" s="103" t="str">
        <f>IF(ISNUMBER('Форма 1'!Z3976),'Форма 1'!$H3976*VLOOKUP('Форма 1'!$F3976,'Придельники с 2022'!$B$4:$X$28,'Форма 1'!Z$8),"")</f>
        <v/>
      </c>
      <c r="J3976" s="103" t="str">
        <f>IF(ISNUMBER('Форма 1'!AA3976),'Форма 1'!$H3976*VLOOKUP('Форма 1'!$F3976,'Придельники с 2022'!$B$4:$X$28,'Форма 1'!AA$8),"")</f>
        <v/>
      </c>
      <c r="K3976" s="90"/>
      <c r="L3976" s="87"/>
      <c r="M3976" s="103">
        <f>IF(ISNUMBER('Форма 1'!AD3976),'Форма 1'!$H3976*VLOOKUP('Форма 1'!$F3976,'Придельники с 2022'!$B$4:$X$28,'Форма 1'!AD$8),"")</f>
        <v>9307424.784</v>
      </c>
      <c r="N3976" s="103">
        <f>IF(ISBLANK('Форма 1'!$AE3976),"",IF('Форма 1'!$AE3976=1,'Форма 1'!$H3976*VLOOKUP('Форма 1'!$F3976,'Придельники с 2022'!$B$4:$X$28,'Форма 1'!$AE$8,0),IF('Форма 1'!$AE3976=2,'Форма 1'!$H3976*VLOOKUP('Форма 1'!$F3976,'Придельники с 2022'!$B$4:$X$28,13,0),IF('Форма 1'!$AE3976=3,'Форма 1'!$H3976*VLOOKUP('Форма 1'!$F3976,'Придельники с 2022'!$B$4:$X$28,12,0)))))</f>
        <v>10090373.411999999</v>
      </c>
      <c r="O3976" s="103" t="str">
        <f>IF(ISNUMBER('Форма 1'!AF3976),'Форма 1'!$H3976*VLOOKUP('Форма 1'!$F3976,'Придельники с 2022'!$B$4:$X$28,'Форма 1'!AF$8),"")</f>
        <v/>
      </c>
      <c r="P3976" s="87"/>
      <c r="Q3976" s="103" t="str">
        <f>IF(ISNUMBER('Форма 1'!AH3976),'Форма 1'!$H3976*VLOOKUP('Форма 1'!$F3976,'Придельники с 2022'!$B$4:$X$28,'Форма 1'!AH$8),"")</f>
        <v/>
      </c>
      <c r="R3976" s="103" t="str">
        <f>IF(ISNUMBER('Форма 1'!AI3976),'Форма 1'!$H3976*VLOOKUP('Форма 1'!$F3976,'Придельники с 2022'!$B$4:$X$28,'Форма 1'!AI$8),"")</f>
        <v/>
      </c>
      <c r="S3976" s="103" t="str">
        <f>IF(ISNUMBER('Форма 1'!AJ3976),'Форма 1'!$H3976*VLOOKUP('Форма 1'!$F3976,'Придельники с 2022'!$B$4:$X$28,'Форма 1'!AJ$8),"")</f>
        <v/>
      </c>
      <c r="T3976" s="88"/>
    </row>
    <row r="3977" spans="1:20">
      <c r="A3977" s="188">
        <f t="shared" si="269"/>
        <v>813</v>
      </c>
      <c r="B3977" s="189" t="s">
        <v>3823</v>
      </c>
      <c r="C3977" s="99">
        <f t="shared" si="270"/>
        <v>16671053.52</v>
      </c>
      <c r="D3977" s="103" t="str">
        <f>IF(ISNUMBER('Форма 1'!U3977),'Форма 1'!$H3977*VLOOKUP('Форма 1'!$F3977,'Придельники с 2022'!$B$4:$X$28,'Форма 1'!U$8),"")</f>
        <v/>
      </c>
      <c r="E3977" s="103" t="str">
        <f>IF(ISNUMBER('Форма 1'!V3977),'Форма 1'!$H3977*VLOOKUP('Форма 1'!$F3977,'Придельники с 2022'!$B$4:$X$28,'Форма 1'!V$8),"")</f>
        <v/>
      </c>
      <c r="F3977" s="103" t="str">
        <f>IF(ISNUMBER('Форма 1'!W3977),'Форма 1'!$H3977*VLOOKUP('Форма 1'!$F3977,'Придельники с 2022'!$B$4:$X$28,'Форма 1'!W$8),"")</f>
        <v/>
      </c>
      <c r="G3977" s="103" t="str">
        <f>IF(ISNUMBER('Форма 1'!X3977),'Форма 1'!$H3977*VLOOKUP('Форма 1'!$F3977,'Придельники с 2022'!$B$4:$X$28,'Форма 1'!X$8),"")</f>
        <v/>
      </c>
      <c r="H3977" s="103" t="str">
        <f>IF(ISNUMBER('Форма 1'!Y3977),'Форма 1'!$H3977*VLOOKUP('Форма 1'!$F3977,'Придельники с 2022'!$B$4:$X$28,'Форма 1'!Y$8),"")</f>
        <v/>
      </c>
      <c r="I3977" s="103" t="str">
        <f>IF(ISNUMBER('Форма 1'!Z3977),'Форма 1'!$H3977*VLOOKUP('Форма 1'!$F3977,'Придельники с 2022'!$B$4:$X$28,'Форма 1'!Z$8),"")</f>
        <v/>
      </c>
      <c r="J3977" s="103" t="str">
        <f>IF(ISNUMBER('Форма 1'!AA3977),'Форма 1'!$H3977*VLOOKUP('Форма 1'!$F3977,'Придельники с 2022'!$B$4:$X$28,'Форма 1'!AA$8),"")</f>
        <v/>
      </c>
      <c r="K3977" s="90">
        <v>6</v>
      </c>
      <c r="L3977" s="87">
        <f>2778508.92*K3977</f>
        <v>16671053.52</v>
      </c>
      <c r="M3977" s="103" t="str">
        <f>IF(ISNUMBER('Форма 1'!AD3977),'Форма 1'!$H3977*VLOOKUP('Форма 1'!$F3977,'Придельники с 2022'!$B$4:$X$28,'Форма 1'!AD$8),"")</f>
        <v/>
      </c>
      <c r="N3977" s="103" t="str">
        <f>IF(ISBLANK('Форма 1'!$AE3977),"",IF('Форма 1'!$AE3977=1,'Форма 1'!$H3977*VLOOKUP('Форма 1'!$F3977,'Придельники с 2022'!$B$4:$X$28,'Форма 1'!$AE$8,0),IF('Форма 1'!$AE3977=2,'Форма 1'!$H3977*VLOOKUP('Форма 1'!$F3977,'Придельники с 2022'!$B$4:$X$28,13,0),IF('Форма 1'!$AE3977=3,'Форма 1'!$H3977*VLOOKUP('Форма 1'!$F3977,'Придельники с 2022'!$B$4:$X$28,12,0)))))</f>
        <v/>
      </c>
      <c r="O3977" s="103" t="str">
        <f>IF(ISNUMBER('Форма 1'!AF3977),'Форма 1'!$H3977*VLOOKUP('Форма 1'!$F3977,'Придельники с 2022'!$B$4:$X$28,'Форма 1'!AF$8),"")</f>
        <v/>
      </c>
      <c r="P3977" s="87"/>
      <c r="Q3977" s="103" t="str">
        <f>IF(ISNUMBER('Форма 1'!AH3977),'Форма 1'!$H3977*VLOOKUP('Форма 1'!$F3977,'Придельники с 2022'!$B$4:$X$28,'Форма 1'!AH$8),"")</f>
        <v/>
      </c>
      <c r="R3977" s="103" t="str">
        <f>IF(ISNUMBER('Форма 1'!AI3977),'Форма 1'!$H3977*VLOOKUP('Форма 1'!$F3977,'Придельники с 2022'!$B$4:$X$28,'Форма 1'!AI$8),"")</f>
        <v/>
      </c>
      <c r="S3977" s="103" t="str">
        <f>IF(ISNUMBER('Форма 1'!AJ3977),'Форма 1'!$H3977*VLOOKUP('Форма 1'!$F3977,'Придельники с 2022'!$B$4:$X$28,'Форма 1'!AJ$8),"")</f>
        <v/>
      </c>
      <c r="T3977" s="88"/>
    </row>
    <row r="3978" spans="1:20">
      <c r="A3978" s="188">
        <f t="shared" si="269"/>
        <v>814</v>
      </c>
      <c r="B3978" s="112" t="s">
        <v>3824</v>
      </c>
      <c r="C3978" s="99">
        <f t="shared" si="270"/>
        <v>9030901.2919999994</v>
      </c>
      <c r="D3978" s="103" t="str">
        <f>IF(ISNUMBER('Форма 1'!U3978),'Форма 1'!$H3978*VLOOKUP('Форма 1'!$F3978,'Придельники с 2022'!$B$4:$X$28,'Форма 1'!U$8),"")</f>
        <v/>
      </c>
      <c r="E3978" s="103" t="str">
        <f>IF(ISNUMBER('Форма 1'!V3978),'Форма 1'!$H3978*VLOOKUP('Форма 1'!$F3978,'Придельники с 2022'!$B$4:$X$28,'Форма 1'!V$8),"")</f>
        <v/>
      </c>
      <c r="F3978" s="103" t="str">
        <f>IF(ISNUMBER('Форма 1'!W3978),'Форма 1'!$H3978*VLOOKUP('Форма 1'!$F3978,'Придельники с 2022'!$B$4:$X$28,'Форма 1'!W$8),"")</f>
        <v/>
      </c>
      <c r="G3978" s="103" t="str">
        <f>IF(ISNUMBER('Форма 1'!X3978),'Форма 1'!$H3978*VLOOKUP('Форма 1'!$F3978,'Придельники с 2022'!$B$4:$X$28,'Форма 1'!X$8),"")</f>
        <v/>
      </c>
      <c r="H3978" s="103" t="str">
        <f>IF(ISNUMBER('Форма 1'!Y3978),'Форма 1'!$H3978*VLOOKUP('Форма 1'!$F3978,'Придельники с 2022'!$B$4:$X$28,'Форма 1'!Y$8),"")</f>
        <v/>
      </c>
      <c r="I3978" s="103" t="str">
        <f>IF(ISNUMBER('Форма 1'!Z3978),'Форма 1'!$H3978*VLOOKUP('Форма 1'!$F3978,'Придельники с 2022'!$B$4:$X$28,'Форма 1'!Z$8),"")</f>
        <v/>
      </c>
      <c r="J3978" s="103" t="str">
        <f>IF(ISNUMBER('Форма 1'!AA3978),'Форма 1'!$H3978*VLOOKUP('Форма 1'!$F3978,'Придельники с 2022'!$B$4:$X$28,'Форма 1'!AA$8),"")</f>
        <v/>
      </c>
      <c r="K3978" s="90"/>
      <c r="L3978" s="87"/>
      <c r="M3978" s="103" t="str">
        <f>IF(ISNUMBER('Форма 1'!AD3978),'Форма 1'!$H3978*VLOOKUP('Форма 1'!$F3978,'Придельники с 2022'!$B$4:$X$28,'Форма 1'!AD$8),"")</f>
        <v/>
      </c>
      <c r="N3978" s="103">
        <f>IF(ISBLANK('Форма 1'!$AE3978),"",IF('Форма 1'!$AE3978=1,'Форма 1'!$H3978*VLOOKUP('Форма 1'!$F3978,'Придельники с 2022'!$B$4:$X$28,'Форма 1'!$AE$8,0),IF('Форма 1'!$AE3978=2,'Форма 1'!$H3978*VLOOKUP('Форма 1'!$F3978,'Придельники с 2022'!$B$4:$X$28,13,0),IF('Форма 1'!$AE3978=3,'Форма 1'!$H3978*VLOOKUP('Форма 1'!$F3978,'Придельники с 2022'!$B$4:$X$28,12,0)))))</f>
        <v>9030901.2919999994</v>
      </c>
      <c r="O3978" s="103" t="str">
        <f>IF(ISNUMBER('Форма 1'!AF3978),'Форма 1'!$H3978*VLOOKUP('Форма 1'!$F3978,'Придельники с 2022'!$B$4:$X$28,'Форма 1'!AF$8),"")</f>
        <v/>
      </c>
      <c r="P3978" s="87"/>
      <c r="Q3978" s="103" t="str">
        <f>IF(ISNUMBER('Форма 1'!AH3978),'Форма 1'!$H3978*VLOOKUP('Форма 1'!$F3978,'Придельники с 2022'!$B$4:$X$28,'Форма 1'!AH$8),"")</f>
        <v/>
      </c>
      <c r="R3978" s="103" t="str">
        <f>IF(ISNUMBER('Форма 1'!AI3978),'Форма 1'!$H3978*VLOOKUP('Форма 1'!$F3978,'Придельники с 2022'!$B$4:$X$28,'Форма 1'!AI$8),"")</f>
        <v/>
      </c>
      <c r="S3978" s="103" t="str">
        <f>IF(ISNUMBER('Форма 1'!AJ3978),'Форма 1'!$H3978*VLOOKUP('Форма 1'!$F3978,'Придельники с 2022'!$B$4:$X$28,'Форма 1'!AJ$8),"")</f>
        <v/>
      </c>
      <c r="T3978" s="88"/>
    </row>
    <row r="3979" spans="1:20">
      <c r="A3979" s="188">
        <f t="shared" si="269"/>
        <v>815</v>
      </c>
      <c r="B3979" s="189" t="s">
        <v>3825</v>
      </c>
      <c r="C3979" s="99">
        <f t="shared" si="270"/>
        <v>13809445.243999999</v>
      </c>
      <c r="D3979" s="103" t="str">
        <f>IF(ISNUMBER('Форма 1'!U3979),'Форма 1'!$H3979*VLOOKUP('Форма 1'!$F3979,'Придельники с 2022'!$B$4:$X$28,'Форма 1'!U$8),"")</f>
        <v/>
      </c>
      <c r="E3979" s="103" t="str">
        <f>IF(ISNUMBER('Форма 1'!V3979),'Форма 1'!$H3979*VLOOKUP('Форма 1'!$F3979,'Придельники с 2022'!$B$4:$X$28,'Форма 1'!V$8),"")</f>
        <v/>
      </c>
      <c r="F3979" s="103" t="str">
        <f>IF(ISNUMBER('Форма 1'!W3979),'Форма 1'!$H3979*VLOOKUP('Форма 1'!$F3979,'Придельники с 2022'!$B$4:$X$28,'Форма 1'!W$8),"")</f>
        <v/>
      </c>
      <c r="G3979" s="103" t="str">
        <f>IF(ISNUMBER('Форма 1'!X3979),'Форма 1'!$H3979*VLOOKUP('Форма 1'!$F3979,'Придельники с 2022'!$B$4:$X$28,'Форма 1'!X$8),"")</f>
        <v/>
      </c>
      <c r="H3979" s="103" t="str">
        <f>IF(ISNUMBER('Форма 1'!Y3979),'Форма 1'!$H3979*VLOOKUP('Форма 1'!$F3979,'Придельники с 2022'!$B$4:$X$28,'Форма 1'!Y$8),"")</f>
        <v/>
      </c>
      <c r="I3979" s="103" t="str">
        <f>IF(ISNUMBER('Форма 1'!Z3979),'Форма 1'!$H3979*VLOOKUP('Форма 1'!$F3979,'Придельники с 2022'!$B$4:$X$28,'Форма 1'!Z$8),"")</f>
        <v/>
      </c>
      <c r="J3979" s="103" t="str">
        <f>IF(ISNUMBER('Форма 1'!AA3979),'Форма 1'!$H3979*VLOOKUP('Форма 1'!$F3979,'Придельники с 2022'!$B$4:$X$28,'Форма 1'!AA$8),"")</f>
        <v/>
      </c>
      <c r="K3979" s="90"/>
      <c r="L3979" s="87"/>
      <c r="M3979" s="103">
        <f>IF(ISNUMBER('Форма 1'!AD3979),'Форма 1'!$H3979*VLOOKUP('Форма 1'!$F3979,'Придельники с 2022'!$B$4:$X$28,'Форма 1'!AD$8),"")</f>
        <v>6626028.9760000007</v>
      </c>
      <c r="N3979" s="103">
        <f>IF(ISBLANK('Форма 1'!$AE3979),"",IF('Форма 1'!$AE3979=1,'Форма 1'!$H3979*VLOOKUP('Форма 1'!$F3979,'Придельники с 2022'!$B$4:$X$28,'Форма 1'!$AE$8,0),IF('Форма 1'!$AE3979=2,'Форма 1'!$H3979*VLOOKUP('Форма 1'!$F3979,'Придельники с 2022'!$B$4:$X$28,13,0),IF('Форма 1'!$AE3979=3,'Форма 1'!$H3979*VLOOKUP('Форма 1'!$F3979,'Придельники с 2022'!$B$4:$X$28,12,0)))))</f>
        <v>7183416.2679999992</v>
      </c>
      <c r="O3979" s="103" t="str">
        <f>IF(ISNUMBER('Форма 1'!AF3979),'Форма 1'!$H3979*VLOOKUP('Форма 1'!$F3979,'Придельники с 2022'!$B$4:$X$28,'Форма 1'!AF$8),"")</f>
        <v/>
      </c>
      <c r="P3979" s="87"/>
      <c r="Q3979" s="103" t="str">
        <f>IF(ISNUMBER('Форма 1'!AH3979),'Форма 1'!$H3979*VLOOKUP('Форма 1'!$F3979,'Придельники с 2022'!$B$4:$X$28,'Форма 1'!AH$8),"")</f>
        <v/>
      </c>
      <c r="R3979" s="103" t="str">
        <f>IF(ISNUMBER('Форма 1'!AI3979),'Форма 1'!$H3979*VLOOKUP('Форма 1'!$F3979,'Придельники с 2022'!$B$4:$X$28,'Форма 1'!AI$8),"")</f>
        <v/>
      </c>
      <c r="S3979" s="103" t="str">
        <f>IF(ISNUMBER('Форма 1'!AJ3979),'Форма 1'!$H3979*VLOOKUP('Форма 1'!$F3979,'Придельники с 2022'!$B$4:$X$28,'Форма 1'!AJ$8),"")</f>
        <v/>
      </c>
      <c r="T3979" s="88"/>
    </row>
    <row r="3980" spans="1:20">
      <c r="A3980" s="188">
        <f t="shared" si="269"/>
        <v>816</v>
      </c>
      <c r="B3980" s="189" t="s">
        <v>3826</v>
      </c>
      <c r="C3980" s="99">
        <f t="shared" si="270"/>
        <v>13661197.818200001</v>
      </c>
      <c r="D3980" s="103">
        <f>IF(ISNUMBER('Форма 1'!U3980),'Форма 1'!$H3980*VLOOKUP('Форма 1'!$F3980,'Придельники с 2022'!$B$4:$X$28,'Форма 1'!U$8),"")</f>
        <v>1327260.6074000001</v>
      </c>
      <c r="E3980" s="103" t="str">
        <f>IF(ISNUMBER('Форма 1'!V3980),'Форма 1'!$H3980*VLOOKUP('Форма 1'!$F3980,'Придельники с 2022'!$B$4:$X$28,'Форма 1'!V$8),"")</f>
        <v/>
      </c>
      <c r="F3980" s="103" t="str">
        <f>IF(ISNUMBER('Форма 1'!W3980),'Форма 1'!$H3980*VLOOKUP('Форма 1'!$F3980,'Придельники с 2022'!$B$4:$X$28,'Форма 1'!W$8),"")</f>
        <v/>
      </c>
      <c r="G3980" s="103">
        <f>IF(ISNUMBER('Форма 1'!X3980),'Форма 1'!$H3980*VLOOKUP('Форма 1'!$F3980,'Придельники с 2022'!$B$4:$X$28,'Форма 1'!X$8),"")</f>
        <v>830415.93400000012</v>
      </c>
      <c r="H3980" s="103" t="str">
        <f>IF(ISNUMBER('Форма 1'!Y3980),'Форма 1'!$H3980*VLOOKUP('Форма 1'!$F3980,'Придельники с 2022'!$B$4:$X$28,'Форма 1'!Y$8),"")</f>
        <v/>
      </c>
      <c r="I3980" s="103" t="str">
        <f>IF(ISNUMBER('Форма 1'!Z3980),'Форма 1'!$H3980*VLOOKUP('Форма 1'!$F3980,'Придельники с 2022'!$B$4:$X$28,'Форма 1'!Z$8),"")</f>
        <v/>
      </c>
      <c r="J3980" s="103" t="str">
        <f>IF(ISNUMBER('Форма 1'!AA3980),'Форма 1'!$H3980*VLOOKUP('Форма 1'!$F3980,'Придельники с 2022'!$B$4:$X$28,'Форма 1'!AA$8),"")</f>
        <v/>
      </c>
      <c r="K3980" s="90"/>
      <c r="L3980" s="87"/>
      <c r="M3980" s="103">
        <f>IF(ISNUMBER('Форма 1'!AD3980),'Форма 1'!$H3980*VLOOKUP('Форма 1'!$F3980,'Придельники с 2022'!$B$4:$X$28,'Форма 1'!AD$8),"")</f>
        <v>11503521.276800001</v>
      </c>
      <c r="N3980" s="103" t="str">
        <f>IF(ISBLANK('Форма 1'!$AE3980),"",IF('Форма 1'!$AE3980=1,'Форма 1'!$H3980*VLOOKUP('Форма 1'!$F3980,'Придельники с 2022'!$B$4:$X$28,'Форма 1'!$AE$8,0),IF('Форма 1'!$AE3980=2,'Форма 1'!$H3980*VLOOKUP('Форма 1'!$F3980,'Придельники с 2022'!$B$4:$X$28,13,0),IF('Форма 1'!$AE3980=3,'Форма 1'!$H3980*VLOOKUP('Форма 1'!$F3980,'Придельники с 2022'!$B$4:$X$28,12,0)))))</f>
        <v/>
      </c>
      <c r="O3980" s="103" t="str">
        <f>IF(ISNUMBER('Форма 1'!AF3980),'Форма 1'!$H3980*VLOOKUP('Форма 1'!$F3980,'Придельники с 2022'!$B$4:$X$28,'Форма 1'!AF$8),"")</f>
        <v/>
      </c>
      <c r="P3980" s="87"/>
      <c r="Q3980" s="103" t="str">
        <f>IF(ISNUMBER('Форма 1'!AH3980),'Форма 1'!$H3980*VLOOKUP('Форма 1'!$F3980,'Придельники с 2022'!$B$4:$X$28,'Форма 1'!AH$8),"")</f>
        <v/>
      </c>
      <c r="R3980" s="103" t="str">
        <f>IF(ISNUMBER('Форма 1'!AI3980),'Форма 1'!$H3980*VLOOKUP('Форма 1'!$F3980,'Придельники с 2022'!$B$4:$X$28,'Форма 1'!AI$8),"")</f>
        <v/>
      </c>
      <c r="S3980" s="103" t="str">
        <f>IF(ISNUMBER('Форма 1'!AJ3980),'Форма 1'!$H3980*VLOOKUP('Форма 1'!$F3980,'Придельники с 2022'!$B$4:$X$28,'Форма 1'!AJ$8),"")</f>
        <v/>
      </c>
      <c r="T3980" s="88"/>
    </row>
    <row r="3981" spans="1:20">
      <c r="A3981" s="188">
        <f t="shared" si="269"/>
        <v>817</v>
      </c>
      <c r="B3981" s="189" t="s">
        <v>3827</v>
      </c>
      <c r="C3981" s="99">
        <f t="shared" si="270"/>
        <v>7198583.993999999</v>
      </c>
      <c r="D3981" s="103">
        <f>IF(ISNUMBER('Форма 1'!U3981),'Форма 1'!$H3981*VLOOKUP('Форма 1'!$F3981,'Придельники с 2022'!$B$4:$X$28,'Форма 1'!U$8),"")</f>
        <v>2350403.8739999998</v>
      </c>
      <c r="E3981" s="103" t="str">
        <f>IF(ISNUMBER('Форма 1'!V3981),'Форма 1'!$H3981*VLOOKUP('Форма 1'!$F3981,'Придельники с 2022'!$B$4:$X$28,'Форма 1'!V$8),"")</f>
        <v/>
      </c>
      <c r="F3981" s="103" t="str">
        <f>IF(ISNUMBER('Форма 1'!W3981),'Форма 1'!$H3981*VLOOKUP('Форма 1'!$F3981,'Придельники с 2022'!$B$4:$X$28,'Форма 1'!W$8),"")</f>
        <v/>
      </c>
      <c r="G3981" s="103" t="str">
        <f>IF(ISNUMBER('Форма 1'!X3981),'Форма 1'!$H3981*VLOOKUP('Форма 1'!$F3981,'Придельники с 2022'!$B$4:$X$28,'Форма 1'!X$8),"")</f>
        <v/>
      </c>
      <c r="H3981" s="103" t="str">
        <f>IF(ISNUMBER('Форма 1'!Y3981),'Форма 1'!$H3981*VLOOKUP('Форма 1'!$F3981,'Придельники с 2022'!$B$4:$X$28,'Форма 1'!Y$8),"")</f>
        <v/>
      </c>
      <c r="I3981" s="103" t="str">
        <f>IF(ISNUMBER('Форма 1'!Z3981),'Форма 1'!$H3981*VLOOKUP('Форма 1'!$F3981,'Придельники с 2022'!$B$4:$X$28,'Форма 1'!Z$8),"")</f>
        <v/>
      </c>
      <c r="J3981" s="103">
        <f>IF(ISNUMBER('Форма 1'!AA3981),'Форма 1'!$H3981*VLOOKUP('Форма 1'!$F3981,'Придельники с 2022'!$B$4:$X$28,'Форма 1'!AA$8),"")</f>
        <v>4848180.1199999992</v>
      </c>
      <c r="K3981" s="90"/>
      <c r="L3981" s="87"/>
      <c r="M3981" s="103" t="str">
        <f>IF(ISNUMBER('Форма 1'!AD3981),'Форма 1'!$H3981*VLOOKUP('Форма 1'!$F3981,'Придельники с 2022'!$B$4:$X$28,'Форма 1'!AD$8),"")</f>
        <v/>
      </c>
      <c r="N3981" s="103" t="str">
        <f>IF(ISBLANK('Форма 1'!$AE3981),"",IF('Форма 1'!$AE3981=1,'Форма 1'!$H3981*VLOOKUP('Форма 1'!$F3981,'Придельники с 2022'!$B$4:$X$28,'Форма 1'!$AE$8,0),IF('Форма 1'!$AE3981=2,'Форма 1'!$H3981*VLOOKUP('Форма 1'!$F3981,'Придельники с 2022'!$B$4:$X$28,13,0),IF('Форма 1'!$AE3981=3,'Форма 1'!$H3981*VLOOKUP('Форма 1'!$F3981,'Придельники с 2022'!$B$4:$X$28,12,0)))))</f>
        <v/>
      </c>
      <c r="O3981" s="103" t="str">
        <f>IF(ISNUMBER('Форма 1'!AF3981),'Форма 1'!$H3981*VLOOKUP('Форма 1'!$F3981,'Придельники с 2022'!$B$4:$X$28,'Форма 1'!AF$8),"")</f>
        <v/>
      </c>
      <c r="P3981" s="87"/>
      <c r="Q3981" s="103" t="str">
        <f>IF(ISNUMBER('Форма 1'!AH3981),'Форма 1'!$H3981*VLOOKUP('Форма 1'!$F3981,'Придельники с 2022'!$B$4:$X$28,'Форма 1'!AH$8),"")</f>
        <v/>
      </c>
      <c r="R3981" s="103" t="str">
        <f>IF(ISNUMBER('Форма 1'!AI3981),'Форма 1'!$H3981*VLOOKUP('Форма 1'!$F3981,'Придельники с 2022'!$B$4:$X$28,'Форма 1'!AI$8),"")</f>
        <v/>
      </c>
      <c r="S3981" s="103" t="str">
        <f>IF(ISNUMBER('Форма 1'!AJ3981),'Форма 1'!$H3981*VLOOKUP('Форма 1'!$F3981,'Придельники с 2022'!$B$4:$X$28,'Форма 1'!AJ$8),"")</f>
        <v/>
      </c>
      <c r="T3981" s="88"/>
    </row>
    <row r="3982" spans="1:20">
      <c r="A3982" s="188">
        <f t="shared" si="269"/>
        <v>818</v>
      </c>
      <c r="B3982" s="189" t="s">
        <v>3828</v>
      </c>
      <c r="C3982" s="99">
        <f t="shared" si="270"/>
        <v>859369.34000000008</v>
      </c>
      <c r="D3982" s="103" t="str">
        <f>IF(ISNUMBER('Форма 1'!U3982),'Форма 1'!$H3982*VLOOKUP('Форма 1'!$F3982,'Придельники с 2022'!$B$4:$X$28,'Форма 1'!U$8),"")</f>
        <v/>
      </c>
      <c r="E3982" s="103" t="str">
        <f>IF(ISNUMBER('Форма 1'!V3982),'Форма 1'!$H3982*VLOOKUP('Форма 1'!$F3982,'Придельники с 2022'!$B$4:$X$28,'Форма 1'!V$8),"")</f>
        <v/>
      </c>
      <c r="F3982" s="103" t="str">
        <f>IF(ISNUMBER('Форма 1'!W3982),'Форма 1'!$H3982*VLOOKUP('Форма 1'!$F3982,'Придельники с 2022'!$B$4:$X$28,'Форма 1'!W$8),"")</f>
        <v/>
      </c>
      <c r="G3982" s="103">
        <f>IF(ISNUMBER('Форма 1'!X3982),'Форма 1'!$H3982*VLOOKUP('Форма 1'!$F3982,'Придельники с 2022'!$B$4:$X$28,'Форма 1'!X$8),"")</f>
        <v>859369.34000000008</v>
      </c>
      <c r="H3982" s="103" t="str">
        <f>IF(ISNUMBER('Форма 1'!Y3982),'Форма 1'!$H3982*VLOOKUP('Форма 1'!$F3982,'Придельники с 2022'!$B$4:$X$28,'Форма 1'!Y$8),"")</f>
        <v/>
      </c>
      <c r="I3982" s="103" t="str">
        <f>IF(ISNUMBER('Форма 1'!Z3982),'Форма 1'!$H3982*VLOOKUP('Форма 1'!$F3982,'Придельники с 2022'!$B$4:$X$28,'Форма 1'!Z$8),"")</f>
        <v/>
      </c>
      <c r="J3982" s="103" t="str">
        <f>IF(ISNUMBER('Форма 1'!AA3982),'Форма 1'!$H3982*VLOOKUP('Форма 1'!$F3982,'Придельники с 2022'!$B$4:$X$28,'Форма 1'!AA$8),"")</f>
        <v/>
      </c>
      <c r="K3982" s="90"/>
      <c r="L3982" s="87"/>
      <c r="M3982" s="103" t="str">
        <f>IF(ISNUMBER('Форма 1'!AD3982),'Форма 1'!$H3982*VLOOKUP('Форма 1'!$F3982,'Придельники с 2022'!$B$4:$X$28,'Форма 1'!AD$8),"")</f>
        <v/>
      </c>
      <c r="N3982" s="103" t="str">
        <f>IF(ISBLANK('Форма 1'!$AE3982),"",IF('Форма 1'!$AE3982=1,'Форма 1'!$H3982*VLOOKUP('Форма 1'!$F3982,'Придельники с 2022'!$B$4:$X$28,'Форма 1'!$AE$8,0),IF('Форма 1'!$AE3982=2,'Форма 1'!$H3982*VLOOKUP('Форма 1'!$F3982,'Придельники с 2022'!$B$4:$X$28,13,0),IF('Форма 1'!$AE3982=3,'Форма 1'!$H3982*VLOOKUP('Форма 1'!$F3982,'Придельники с 2022'!$B$4:$X$28,12,0)))))</f>
        <v/>
      </c>
      <c r="O3982" s="103" t="str">
        <f>IF(ISNUMBER('Форма 1'!AF3982),'Форма 1'!$H3982*VLOOKUP('Форма 1'!$F3982,'Придельники с 2022'!$B$4:$X$28,'Форма 1'!AF$8),"")</f>
        <v/>
      </c>
      <c r="P3982" s="87"/>
      <c r="Q3982" s="103" t="str">
        <f>IF(ISNUMBER('Форма 1'!AH3982),'Форма 1'!$H3982*VLOOKUP('Форма 1'!$F3982,'Придельники с 2022'!$B$4:$X$28,'Форма 1'!AH$8),"")</f>
        <v/>
      </c>
      <c r="R3982" s="103" t="str">
        <f>IF(ISNUMBER('Форма 1'!AI3982),'Форма 1'!$H3982*VLOOKUP('Форма 1'!$F3982,'Придельники с 2022'!$B$4:$X$28,'Форма 1'!AI$8),"")</f>
        <v/>
      </c>
      <c r="S3982" s="103" t="str">
        <f>IF(ISNUMBER('Форма 1'!AJ3982),'Форма 1'!$H3982*VLOOKUP('Форма 1'!$F3982,'Придельники с 2022'!$B$4:$X$28,'Форма 1'!AJ$8),"")</f>
        <v/>
      </c>
      <c r="T3982" s="88"/>
    </row>
    <row r="3983" spans="1:20">
      <c r="A3983" s="188">
        <f t="shared" si="269"/>
        <v>819</v>
      </c>
      <c r="B3983" s="189" t="s">
        <v>3829</v>
      </c>
      <c r="C3983" s="99">
        <f t="shared" si="270"/>
        <v>471580.43000000005</v>
      </c>
      <c r="D3983" s="103" t="str">
        <f>IF(ISNUMBER('Форма 1'!U3983),'Форма 1'!$H3983*VLOOKUP('Форма 1'!$F3983,'Придельники с 2022'!$B$4:$X$28,'Форма 1'!U$8),"")</f>
        <v/>
      </c>
      <c r="E3983" s="103" t="str">
        <f>IF(ISNUMBER('Форма 1'!V3983),'Форма 1'!$H3983*VLOOKUP('Форма 1'!$F3983,'Придельники с 2022'!$B$4:$X$28,'Форма 1'!V$8),"")</f>
        <v/>
      </c>
      <c r="F3983" s="103" t="str">
        <f>IF(ISNUMBER('Форма 1'!W3983),'Форма 1'!$H3983*VLOOKUP('Форма 1'!$F3983,'Придельники с 2022'!$B$4:$X$28,'Форма 1'!W$8),"")</f>
        <v/>
      </c>
      <c r="G3983" s="103" t="str">
        <f>IF(ISNUMBER('Форма 1'!X3983),'Форма 1'!$H3983*VLOOKUP('Форма 1'!$F3983,'Придельники с 2022'!$B$4:$X$28,'Форма 1'!X$8),"")</f>
        <v/>
      </c>
      <c r="H3983" s="103" t="str">
        <f>IF(ISNUMBER('Форма 1'!Y3983),'Форма 1'!$H3983*VLOOKUP('Форма 1'!$F3983,'Придельники с 2022'!$B$4:$X$28,'Форма 1'!Y$8),"")</f>
        <v/>
      </c>
      <c r="I3983" s="103" t="str">
        <f>IF(ISNUMBER('Форма 1'!Z3983),'Форма 1'!$H3983*VLOOKUP('Форма 1'!$F3983,'Придельники с 2022'!$B$4:$X$28,'Форма 1'!Z$8),"")</f>
        <v/>
      </c>
      <c r="J3983" s="103" t="str">
        <f>IF(ISNUMBER('Форма 1'!AA3983),'Форма 1'!$H3983*VLOOKUP('Форма 1'!$F3983,'Придельники с 2022'!$B$4:$X$28,'Форма 1'!AA$8),"")</f>
        <v/>
      </c>
      <c r="K3983" s="92"/>
      <c r="L3983" s="88"/>
      <c r="M3983" s="103" t="str">
        <f>IF(ISNUMBER('Форма 1'!AD3983),'Форма 1'!$H3983*VLOOKUP('Форма 1'!$F3983,'Придельники с 2022'!$B$4:$X$28,'Форма 1'!AD$8),"")</f>
        <v/>
      </c>
      <c r="N3983" s="103" t="str">
        <f>IF(ISBLANK('Форма 1'!$AE3983),"",IF('Форма 1'!$AE3983=1,'Форма 1'!$H3983*VLOOKUP('Форма 1'!$F3983,'Придельники с 2022'!$B$4:$X$28,'Форма 1'!$AE$8,0),IF('Форма 1'!$AE3983=2,'Форма 1'!$H3983*VLOOKUP('Форма 1'!$F3983,'Придельники с 2022'!$B$4:$X$28,13,0),IF('Форма 1'!$AE3983=3,'Форма 1'!$H3983*VLOOKUP('Форма 1'!$F3983,'Придельники с 2022'!$B$4:$X$28,12,0)))))</f>
        <v/>
      </c>
      <c r="O3983" s="103" t="str">
        <f>IF(ISNUMBER('Форма 1'!AF3983),'Форма 1'!$H3983*VLOOKUP('Форма 1'!$F3983,'Придельники с 2022'!$B$4:$X$28,'Форма 1'!AF$8),"")</f>
        <v/>
      </c>
      <c r="P3983" s="87">
        <v>471580.43000000005</v>
      </c>
      <c r="Q3983" s="103" t="str">
        <f>IF(ISNUMBER('Форма 1'!AH3983),'Форма 1'!$H3983*VLOOKUP('Форма 1'!$F3983,'Придельники с 2022'!$B$4:$X$28,'Форма 1'!AH$8),"")</f>
        <v/>
      </c>
      <c r="R3983" s="103" t="str">
        <f>IF(ISNUMBER('Форма 1'!AI3983),'Форма 1'!$H3983*VLOOKUP('Форма 1'!$F3983,'Придельники с 2022'!$B$4:$X$28,'Форма 1'!AI$8),"")</f>
        <v/>
      </c>
      <c r="S3983" s="103" t="str">
        <f>IF(ISNUMBER('Форма 1'!AJ3983),'Форма 1'!$H3983*VLOOKUP('Форма 1'!$F3983,'Придельники с 2022'!$B$4:$X$28,'Форма 1'!AJ$8),"")</f>
        <v/>
      </c>
      <c r="T3983" s="87"/>
    </row>
    <row r="3984" spans="1:20">
      <c r="A3984" s="188">
        <f t="shared" si="269"/>
        <v>820</v>
      </c>
      <c r="B3984" s="189" t="s">
        <v>3830</v>
      </c>
      <c r="C3984" s="99">
        <f t="shared" si="270"/>
        <v>1218832.4100000001</v>
      </c>
      <c r="D3984" s="103" t="str">
        <f>IF(ISNUMBER('Форма 1'!U3984),'Форма 1'!$H3984*VLOOKUP('Форма 1'!$F3984,'Придельники с 2022'!$B$4:$X$28,'Форма 1'!U$8),"")</f>
        <v/>
      </c>
      <c r="E3984" s="103" t="str">
        <f>IF(ISNUMBER('Форма 1'!V3984),'Форма 1'!$H3984*VLOOKUP('Форма 1'!$F3984,'Придельники с 2022'!$B$4:$X$28,'Форма 1'!V$8),"")</f>
        <v/>
      </c>
      <c r="F3984" s="103" t="str">
        <f>IF(ISNUMBER('Форма 1'!W3984),'Форма 1'!$H3984*VLOOKUP('Форма 1'!$F3984,'Придельники с 2022'!$B$4:$X$28,'Форма 1'!W$8),"")</f>
        <v/>
      </c>
      <c r="G3984" s="103">
        <f>IF(ISNUMBER('Форма 1'!X3984),'Форма 1'!$H3984*VLOOKUP('Форма 1'!$F3984,'Придельники с 2022'!$B$4:$X$28,'Форма 1'!X$8),"")</f>
        <v>1218832.4100000001</v>
      </c>
      <c r="H3984" s="103" t="str">
        <f>IF(ISNUMBER('Форма 1'!Y3984),'Форма 1'!$H3984*VLOOKUP('Форма 1'!$F3984,'Придельники с 2022'!$B$4:$X$28,'Форма 1'!Y$8),"")</f>
        <v/>
      </c>
      <c r="I3984" s="103" t="str">
        <f>IF(ISNUMBER('Форма 1'!Z3984),'Форма 1'!$H3984*VLOOKUP('Форма 1'!$F3984,'Придельники с 2022'!$B$4:$X$28,'Форма 1'!Z$8),"")</f>
        <v/>
      </c>
      <c r="J3984" s="103" t="str">
        <f>IF(ISNUMBER('Форма 1'!AA3984),'Форма 1'!$H3984*VLOOKUP('Форма 1'!$F3984,'Придельники с 2022'!$B$4:$X$28,'Форма 1'!AA$8),"")</f>
        <v/>
      </c>
      <c r="K3984" s="90"/>
      <c r="L3984" s="87"/>
      <c r="M3984" s="103" t="str">
        <f>IF(ISNUMBER('Форма 1'!AD3984),'Форма 1'!$H3984*VLOOKUP('Форма 1'!$F3984,'Придельники с 2022'!$B$4:$X$28,'Форма 1'!AD$8),"")</f>
        <v/>
      </c>
      <c r="N3984" s="103" t="str">
        <f>IF(ISBLANK('Форма 1'!$AE3984),"",IF('Форма 1'!$AE3984=1,'Форма 1'!$H3984*VLOOKUP('Форма 1'!$F3984,'Придельники с 2022'!$B$4:$X$28,'Форма 1'!$AE$8,0),IF('Форма 1'!$AE3984=2,'Форма 1'!$H3984*VLOOKUP('Форма 1'!$F3984,'Придельники с 2022'!$B$4:$X$28,13,0),IF('Форма 1'!$AE3984=3,'Форма 1'!$H3984*VLOOKUP('Форма 1'!$F3984,'Придельники с 2022'!$B$4:$X$28,12,0)))))</f>
        <v/>
      </c>
      <c r="O3984" s="103" t="str">
        <f>IF(ISNUMBER('Форма 1'!AF3984),'Форма 1'!$H3984*VLOOKUP('Форма 1'!$F3984,'Придельники с 2022'!$B$4:$X$28,'Форма 1'!AF$8),"")</f>
        <v/>
      </c>
      <c r="P3984" s="87"/>
      <c r="Q3984" s="103" t="str">
        <f>IF(ISNUMBER('Форма 1'!AH3984),'Форма 1'!$H3984*VLOOKUP('Форма 1'!$F3984,'Придельники с 2022'!$B$4:$X$28,'Форма 1'!AH$8),"")</f>
        <v/>
      </c>
      <c r="R3984" s="103" t="str">
        <f>IF(ISNUMBER('Форма 1'!AI3984),'Форма 1'!$H3984*VLOOKUP('Форма 1'!$F3984,'Придельники с 2022'!$B$4:$X$28,'Форма 1'!AI$8),"")</f>
        <v/>
      </c>
      <c r="S3984" s="103" t="str">
        <f>IF(ISNUMBER('Форма 1'!AJ3984),'Форма 1'!$H3984*VLOOKUP('Форма 1'!$F3984,'Придельники с 2022'!$B$4:$X$28,'Форма 1'!AJ$8),"")</f>
        <v/>
      </c>
      <c r="T3984" s="88"/>
    </row>
    <row r="3985" spans="1:20">
      <c r="A3985" s="188">
        <f t="shared" si="269"/>
        <v>821</v>
      </c>
      <c r="B3985" s="189" t="s">
        <v>3831</v>
      </c>
      <c r="C3985" s="99">
        <f t="shared" si="270"/>
        <v>1358791.2109999999</v>
      </c>
      <c r="D3985" s="103" t="str">
        <f>IF(ISNUMBER('Форма 1'!U3985),'Форма 1'!$H3985*VLOOKUP('Форма 1'!$F3985,'Придельники с 2022'!$B$4:$X$28,'Форма 1'!U$8),"")</f>
        <v/>
      </c>
      <c r="E3985" s="103" t="str">
        <f>IF(ISNUMBER('Форма 1'!V3985),'Форма 1'!$H3985*VLOOKUP('Форма 1'!$F3985,'Придельники с 2022'!$B$4:$X$28,'Форма 1'!V$8),"")</f>
        <v/>
      </c>
      <c r="F3985" s="103" t="str">
        <f>IF(ISNUMBER('Форма 1'!W3985),'Форма 1'!$H3985*VLOOKUP('Форма 1'!$F3985,'Придельники с 2022'!$B$4:$X$28,'Форма 1'!W$8),"")</f>
        <v/>
      </c>
      <c r="G3985" s="103">
        <f>IF(ISNUMBER('Форма 1'!X3985),'Форма 1'!$H3985*VLOOKUP('Форма 1'!$F3985,'Придельники с 2022'!$B$4:$X$28,'Форма 1'!X$8),"")</f>
        <v>1358791.2109999999</v>
      </c>
      <c r="H3985" s="103" t="str">
        <f>IF(ISNUMBER('Форма 1'!Y3985),'Форма 1'!$H3985*VLOOKUP('Форма 1'!$F3985,'Придельники с 2022'!$B$4:$X$28,'Форма 1'!Y$8),"")</f>
        <v/>
      </c>
      <c r="I3985" s="103" t="str">
        <f>IF(ISNUMBER('Форма 1'!Z3985),'Форма 1'!$H3985*VLOOKUP('Форма 1'!$F3985,'Придельники с 2022'!$B$4:$X$28,'Форма 1'!Z$8),"")</f>
        <v/>
      </c>
      <c r="J3985" s="103" t="str">
        <f>IF(ISNUMBER('Форма 1'!AA3985),'Форма 1'!$H3985*VLOOKUP('Форма 1'!$F3985,'Придельники с 2022'!$B$4:$X$28,'Форма 1'!AA$8),"")</f>
        <v/>
      </c>
      <c r="K3985" s="90"/>
      <c r="L3985" s="87"/>
      <c r="M3985" s="103" t="str">
        <f>IF(ISNUMBER('Форма 1'!AD3985),'Форма 1'!$H3985*VLOOKUP('Форма 1'!$F3985,'Придельники с 2022'!$B$4:$X$28,'Форма 1'!AD$8),"")</f>
        <v/>
      </c>
      <c r="N3985" s="103" t="str">
        <f>IF(ISBLANK('Форма 1'!$AE3985),"",IF('Форма 1'!$AE3985=1,'Форма 1'!$H3985*VLOOKUP('Форма 1'!$F3985,'Придельники с 2022'!$B$4:$X$28,'Форма 1'!$AE$8,0),IF('Форма 1'!$AE3985=2,'Форма 1'!$H3985*VLOOKUP('Форма 1'!$F3985,'Придельники с 2022'!$B$4:$X$28,13,0),IF('Форма 1'!$AE3985=3,'Форма 1'!$H3985*VLOOKUP('Форма 1'!$F3985,'Придельники с 2022'!$B$4:$X$28,12,0)))))</f>
        <v/>
      </c>
      <c r="O3985" s="103" t="str">
        <f>IF(ISNUMBER('Форма 1'!AF3985),'Форма 1'!$H3985*VLOOKUP('Форма 1'!$F3985,'Придельники с 2022'!$B$4:$X$28,'Форма 1'!AF$8),"")</f>
        <v/>
      </c>
      <c r="P3985" s="87"/>
      <c r="Q3985" s="103" t="str">
        <f>IF(ISNUMBER('Форма 1'!AH3985),'Форма 1'!$H3985*VLOOKUP('Форма 1'!$F3985,'Придельники с 2022'!$B$4:$X$28,'Форма 1'!AH$8),"")</f>
        <v/>
      </c>
      <c r="R3985" s="103" t="str">
        <f>IF(ISNUMBER('Форма 1'!AI3985),'Форма 1'!$H3985*VLOOKUP('Форма 1'!$F3985,'Придельники с 2022'!$B$4:$X$28,'Форма 1'!AI$8),"")</f>
        <v/>
      </c>
      <c r="S3985" s="103" t="str">
        <f>IF(ISNUMBER('Форма 1'!AJ3985),'Форма 1'!$H3985*VLOOKUP('Форма 1'!$F3985,'Придельники с 2022'!$B$4:$X$28,'Форма 1'!AJ$8),"")</f>
        <v/>
      </c>
      <c r="T3985" s="88"/>
    </row>
    <row r="3986" spans="1:20">
      <c r="A3986" s="188">
        <f t="shared" si="269"/>
        <v>822</v>
      </c>
      <c r="B3986" s="189" t="s">
        <v>747</v>
      </c>
      <c r="C3986" s="99">
        <f t="shared" si="270"/>
        <v>471580.43000000005</v>
      </c>
      <c r="D3986" s="103" t="str">
        <f>IF(ISNUMBER('Форма 1'!U3986),'Форма 1'!$H3986*VLOOKUP('Форма 1'!$F3986,'Придельники с 2022'!$B$4:$X$28,'Форма 1'!U$8),"")</f>
        <v/>
      </c>
      <c r="E3986" s="103" t="str">
        <f>IF(ISNUMBER('Форма 1'!V3986),'Форма 1'!$H3986*VLOOKUP('Форма 1'!$F3986,'Придельники с 2022'!$B$4:$X$28,'Форма 1'!V$8),"")</f>
        <v/>
      </c>
      <c r="F3986" s="103" t="str">
        <f>IF(ISNUMBER('Форма 1'!W3986),'Форма 1'!$H3986*VLOOKUP('Форма 1'!$F3986,'Придельники с 2022'!$B$4:$X$28,'Форма 1'!W$8),"")</f>
        <v/>
      </c>
      <c r="G3986" s="103" t="str">
        <f>IF(ISNUMBER('Форма 1'!X3986),'Форма 1'!$H3986*VLOOKUP('Форма 1'!$F3986,'Придельники с 2022'!$B$4:$X$28,'Форма 1'!X$8),"")</f>
        <v/>
      </c>
      <c r="H3986" s="103" t="str">
        <f>IF(ISNUMBER('Форма 1'!Y3986),'Форма 1'!$H3986*VLOOKUP('Форма 1'!$F3986,'Придельники с 2022'!$B$4:$X$28,'Форма 1'!Y$8),"")</f>
        <v/>
      </c>
      <c r="I3986" s="103" t="str">
        <f>IF(ISNUMBER('Форма 1'!Z3986),'Форма 1'!$H3986*VLOOKUP('Форма 1'!$F3986,'Придельники с 2022'!$B$4:$X$28,'Форма 1'!Z$8),"")</f>
        <v/>
      </c>
      <c r="J3986" s="103" t="str">
        <f>IF(ISNUMBER('Форма 1'!AA3986),'Форма 1'!$H3986*VLOOKUP('Форма 1'!$F3986,'Придельники с 2022'!$B$4:$X$28,'Форма 1'!AA$8),"")</f>
        <v/>
      </c>
      <c r="K3986" s="92"/>
      <c r="L3986" s="88"/>
      <c r="M3986" s="103" t="str">
        <f>IF(ISNUMBER('Форма 1'!AD3986),'Форма 1'!$H3986*VLOOKUP('Форма 1'!$F3986,'Придельники с 2022'!$B$4:$X$28,'Форма 1'!AD$8),"")</f>
        <v/>
      </c>
      <c r="N3986" s="103" t="str">
        <f>IF(ISBLANK('Форма 1'!$AE3986),"",IF('Форма 1'!$AE3986=1,'Форма 1'!$H3986*VLOOKUP('Форма 1'!$F3986,'Придельники с 2022'!$B$4:$X$28,'Форма 1'!$AE$8,0),IF('Форма 1'!$AE3986=2,'Форма 1'!$H3986*VLOOKUP('Форма 1'!$F3986,'Придельники с 2022'!$B$4:$X$28,13,0),IF('Форма 1'!$AE3986=3,'Форма 1'!$H3986*VLOOKUP('Форма 1'!$F3986,'Придельники с 2022'!$B$4:$X$28,12,0)))))</f>
        <v/>
      </c>
      <c r="O3986" s="103" t="str">
        <f>IF(ISNUMBER('Форма 1'!AF3986),'Форма 1'!$H3986*VLOOKUP('Форма 1'!$F3986,'Придельники с 2022'!$B$4:$X$28,'Форма 1'!AF$8),"")</f>
        <v/>
      </c>
      <c r="P3986" s="87">
        <v>471580.43000000005</v>
      </c>
      <c r="Q3986" s="103" t="str">
        <f>IF(ISNUMBER('Форма 1'!AH3986),'Форма 1'!$H3986*VLOOKUP('Форма 1'!$F3986,'Придельники с 2022'!$B$4:$X$28,'Форма 1'!AH$8),"")</f>
        <v/>
      </c>
      <c r="R3986" s="103" t="str">
        <f>IF(ISNUMBER('Форма 1'!AI3986),'Форма 1'!$H3986*VLOOKUP('Форма 1'!$F3986,'Придельники с 2022'!$B$4:$X$28,'Форма 1'!AI$8),"")</f>
        <v/>
      </c>
      <c r="S3986" s="103" t="str">
        <f>IF(ISNUMBER('Форма 1'!AJ3986),'Форма 1'!$H3986*VLOOKUP('Форма 1'!$F3986,'Придельники с 2022'!$B$4:$X$28,'Форма 1'!AJ$8),"")</f>
        <v/>
      </c>
      <c r="T3986" s="87"/>
    </row>
    <row r="3987" spans="1:20">
      <c r="A3987" s="188">
        <f t="shared" si="269"/>
        <v>823</v>
      </c>
      <c r="B3987" s="189" t="s">
        <v>3832</v>
      </c>
      <c r="C3987" s="99">
        <f t="shared" si="270"/>
        <v>1238565.9800000002</v>
      </c>
      <c r="D3987" s="103" t="str">
        <f>IF(ISNUMBER('Форма 1'!U3987),'Форма 1'!$H3987*VLOOKUP('Форма 1'!$F3987,'Придельники с 2022'!$B$4:$X$28,'Форма 1'!U$8),"")</f>
        <v/>
      </c>
      <c r="E3987" s="103" t="str">
        <f>IF(ISNUMBER('Форма 1'!V3987),'Форма 1'!$H3987*VLOOKUP('Форма 1'!$F3987,'Придельники с 2022'!$B$4:$X$28,'Форма 1'!V$8),"")</f>
        <v/>
      </c>
      <c r="F3987" s="103" t="str">
        <f>IF(ISNUMBER('Форма 1'!W3987),'Форма 1'!$H3987*VLOOKUP('Форма 1'!$F3987,'Придельники с 2022'!$B$4:$X$28,'Форма 1'!W$8),"")</f>
        <v/>
      </c>
      <c r="G3987" s="103">
        <f>IF(ISNUMBER('Форма 1'!X3987),'Форма 1'!$H3987*VLOOKUP('Форма 1'!$F3987,'Придельники с 2022'!$B$4:$X$28,'Форма 1'!X$8),"")</f>
        <v>1238565.9800000002</v>
      </c>
      <c r="H3987" s="103" t="str">
        <f>IF(ISNUMBER('Форма 1'!Y3987),'Форма 1'!$H3987*VLOOKUP('Форма 1'!$F3987,'Придельники с 2022'!$B$4:$X$28,'Форма 1'!Y$8),"")</f>
        <v/>
      </c>
      <c r="I3987" s="103" t="str">
        <f>IF(ISNUMBER('Форма 1'!Z3987),'Форма 1'!$H3987*VLOOKUP('Форма 1'!$F3987,'Придельники с 2022'!$B$4:$X$28,'Форма 1'!Z$8),"")</f>
        <v/>
      </c>
      <c r="J3987" s="103" t="str">
        <f>IF(ISNUMBER('Форма 1'!AA3987),'Форма 1'!$H3987*VLOOKUP('Форма 1'!$F3987,'Придельники с 2022'!$B$4:$X$28,'Форма 1'!AA$8),"")</f>
        <v/>
      </c>
      <c r="K3987" s="90"/>
      <c r="L3987" s="87"/>
      <c r="M3987" s="103" t="str">
        <f>IF(ISNUMBER('Форма 1'!AD3987),'Форма 1'!$H3987*VLOOKUP('Форма 1'!$F3987,'Придельники с 2022'!$B$4:$X$28,'Форма 1'!AD$8),"")</f>
        <v/>
      </c>
      <c r="N3987" s="103" t="str">
        <f>IF(ISBLANK('Форма 1'!$AE3987),"",IF('Форма 1'!$AE3987=1,'Форма 1'!$H3987*VLOOKUP('Форма 1'!$F3987,'Придельники с 2022'!$B$4:$X$28,'Форма 1'!$AE$8,0),IF('Форма 1'!$AE3987=2,'Форма 1'!$H3987*VLOOKUP('Форма 1'!$F3987,'Придельники с 2022'!$B$4:$X$28,13,0),IF('Форма 1'!$AE3987=3,'Форма 1'!$H3987*VLOOKUP('Форма 1'!$F3987,'Придельники с 2022'!$B$4:$X$28,12,0)))))</f>
        <v/>
      </c>
      <c r="O3987" s="103" t="str">
        <f>IF(ISNUMBER('Форма 1'!AF3987),'Форма 1'!$H3987*VLOOKUP('Форма 1'!$F3987,'Придельники с 2022'!$B$4:$X$28,'Форма 1'!AF$8),"")</f>
        <v/>
      </c>
      <c r="P3987" s="87"/>
      <c r="Q3987" s="103" t="str">
        <f>IF(ISNUMBER('Форма 1'!AH3987),'Форма 1'!$H3987*VLOOKUP('Форма 1'!$F3987,'Придельники с 2022'!$B$4:$X$28,'Форма 1'!AH$8),"")</f>
        <v/>
      </c>
      <c r="R3987" s="103" t="str">
        <f>IF(ISNUMBER('Форма 1'!AI3987),'Форма 1'!$H3987*VLOOKUP('Форма 1'!$F3987,'Придельники с 2022'!$B$4:$X$28,'Форма 1'!AI$8),"")</f>
        <v/>
      </c>
      <c r="S3987" s="103" t="str">
        <f>IF(ISNUMBER('Форма 1'!AJ3987),'Форма 1'!$H3987*VLOOKUP('Форма 1'!$F3987,'Придельники с 2022'!$B$4:$X$28,'Форма 1'!AJ$8),"")</f>
        <v/>
      </c>
      <c r="T3987" s="88"/>
    </row>
    <row r="3988" spans="1:20">
      <c r="A3988" s="188">
        <f t="shared" si="269"/>
        <v>824</v>
      </c>
      <c r="B3988" s="189" t="s">
        <v>3833</v>
      </c>
      <c r="C3988" s="99">
        <f t="shared" si="270"/>
        <v>1323849.5999999999</v>
      </c>
      <c r="D3988" s="103" t="str">
        <f>IF(ISNUMBER('Форма 1'!U3988),'Форма 1'!$H3988*VLOOKUP('Форма 1'!$F3988,'Придельники с 2022'!$B$4:$X$28,'Форма 1'!U$8),"")</f>
        <v/>
      </c>
      <c r="E3988" s="103" t="str">
        <f>IF(ISNUMBER('Форма 1'!V3988),'Форма 1'!$H3988*VLOOKUP('Форма 1'!$F3988,'Придельники с 2022'!$B$4:$X$28,'Форма 1'!V$8),"")</f>
        <v/>
      </c>
      <c r="F3988" s="103" t="str">
        <f>IF(ISNUMBER('Форма 1'!W3988),'Форма 1'!$H3988*VLOOKUP('Форма 1'!$F3988,'Придельники с 2022'!$B$4:$X$28,'Форма 1'!W$8),"")</f>
        <v/>
      </c>
      <c r="G3988" s="103">
        <f>IF(ISNUMBER('Форма 1'!X3988),'Форма 1'!$H3988*VLOOKUP('Форма 1'!$F3988,'Придельники с 2022'!$B$4:$X$28,'Форма 1'!X$8),"")</f>
        <v>1323849.5999999999</v>
      </c>
      <c r="H3988" s="103" t="str">
        <f>IF(ISNUMBER('Форма 1'!Y3988),'Форма 1'!$H3988*VLOOKUP('Форма 1'!$F3988,'Придельники с 2022'!$B$4:$X$28,'Форма 1'!Y$8),"")</f>
        <v/>
      </c>
      <c r="I3988" s="103" t="str">
        <f>IF(ISNUMBER('Форма 1'!Z3988),'Форма 1'!$H3988*VLOOKUP('Форма 1'!$F3988,'Придельники с 2022'!$B$4:$X$28,'Форма 1'!Z$8),"")</f>
        <v/>
      </c>
      <c r="J3988" s="103" t="str">
        <f>IF(ISNUMBER('Форма 1'!AA3988),'Форма 1'!$H3988*VLOOKUP('Форма 1'!$F3988,'Придельники с 2022'!$B$4:$X$28,'Форма 1'!AA$8),"")</f>
        <v/>
      </c>
      <c r="K3988" s="90"/>
      <c r="L3988" s="87"/>
      <c r="M3988" s="103" t="str">
        <f>IF(ISNUMBER('Форма 1'!AD3988),'Форма 1'!$H3988*VLOOKUP('Форма 1'!$F3988,'Придельники с 2022'!$B$4:$X$28,'Форма 1'!AD$8),"")</f>
        <v/>
      </c>
      <c r="N3988" s="103" t="str">
        <f>IF(ISBLANK('Форма 1'!$AE3988),"",IF('Форма 1'!$AE3988=1,'Форма 1'!$H3988*VLOOKUP('Форма 1'!$F3988,'Придельники с 2022'!$B$4:$X$28,'Форма 1'!$AE$8,0),IF('Форма 1'!$AE3988=2,'Форма 1'!$H3988*VLOOKUP('Форма 1'!$F3988,'Придельники с 2022'!$B$4:$X$28,13,0),IF('Форма 1'!$AE3988=3,'Форма 1'!$H3988*VLOOKUP('Форма 1'!$F3988,'Придельники с 2022'!$B$4:$X$28,12,0)))))</f>
        <v/>
      </c>
      <c r="O3988" s="103" t="str">
        <f>IF(ISNUMBER('Форма 1'!AF3988),'Форма 1'!$H3988*VLOOKUP('Форма 1'!$F3988,'Придельники с 2022'!$B$4:$X$28,'Форма 1'!AF$8),"")</f>
        <v/>
      </c>
      <c r="P3988" s="87"/>
      <c r="Q3988" s="103" t="str">
        <f>IF(ISNUMBER('Форма 1'!AH3988),'Форма 1'!$H3988*VLOOKUP('Форма 1'!$F3988,'Придельники с 2022'!$B$4:$X$28,'Форма 1'!AH$8),"")</f>
        <v/>
      </c>
      <c r="R3988" s="103" t="str">
        <f>IF(ISNUMBER('Форма 1'!AI3988),'Форма 1'!$H3988*VLOOKUP('Форма 1'!$F3988,'Придельники с 2022'!$B$4:$X$28,'Форма 1'!AI$8),"")</f>
        <v/>
      </c>
      <c r="S3988" s="103" t="str">
        <f>IF(ISNUMBER('Форма 1'!AJ3988),'Форма 1'!$H3988*VLOOKUP('Форма 1'!$F3988,'Придельники с 2022'!$B$4:$X$28,'Форма 1'!AJ$8),"")</f>
        <v/>
      </c>
      <c r="T3988" s="88"/>
    </row>
    <row r="3989" spans="1:20">
      <c r="A3989" s="188">
        <f t="shared" si="269"/>
        <v>825</v>
      </c>
      <c r="B3989" s="189" t="s">
        <v>3834</v>
      </c>
      <c r="C3989" s="99">
        <f t="shared" si="270"/>
        <v>1978558.6</v>
      </c>
      <c r="D3989" s="103" t="str">
        <f>IF(ISNUMBER('Форма 1'!U3989),'Форма 1'!$H3989*VLOOKUP('Форма 1'!$F3989,'Придельники с 2022'!$B$4:$X$28,'Форма 1'!U$8),"")</f>
        <v/>
      </c>
      <c r="E3989" s="103" t="str">
        <f>IF(ISNUMBER('Форма 1'!V3989),'Форма 1'!$H3989*VLOOKUP('Форма 1'!$F3989,'Придельники с 2022'!$B$4:$X$28,'Форма 1'!V$8),"")</f>
        <v/>
      </c>
      <c r="F3989" s="103" t="str">
        <f>IF(ISNUMBER('Форма 1'!W3989),'Форма 1'!$H3989*VLOOKUP('Форма 1'!$F3989,'Придельники с 2022'!$B$4:$X$28,'Форма 1'!W$8),"")</f>
        <v/>
      </c>
      <c r="G3989" s="103">
        <f>IF(ISNUMBER('Форма 1'!X3989),'Форма 1'!$H3989*VLOOKUP('Форма 1'!$F3989,'Придельники с 2022'!$B$4:$X$28,'Форма 1'!X$8),"")</f>
        <v>1978558.6</v>
      </c>
      <c r="H3989" s="103" t="str">
        <f>IF(ISNUMBER('Форма 1'!Y3989),'Форма 1'!$H3989*VLOOKUP('Форма 1'!$F3989,'Придельники с 2022'!$B$4:$X$28,'Форма 1'!Y$8),"")</f>
        <v/>
      </c>
      <c r="I3989" s="103" t="str">
        <f>IF(ISNUMBER('Форма 1'!Z3989),'Форма 1'!$H3989*VLOOKUP('Форма 1'!$F3989,'Придельники с 2022'!$B$4:$X$28,'Форма 1'!Z$8),"")</f>
        <v/>
      </c>
      <c r="J3989" s="103" t="str">
        <f>IF(ISNUMBER('Форма 1'!AA3989),'Форма 1'!$H3989*VLOOKUP('Форма 1'!$F3989,'Придельники с 2022'!$B$4:$X$28,'Форма 1'!AA$8),"")</f>
        <v/>
      </c>
      <c r="K3989" s="90"/>
      <c r="L3989" s="87"/>
      <c r="M3989" s="103" t="str">
        <f>IF(ISNUMBER('Форма 1'!AD3989),'Форма 1'!$H3989*VLOOKUP('Форма 1'!$F3989,'Придельники с 2022'!$B$4:$X$28,'Форма 1'!AD$8),"")</f>
        <v/>
      </c>
      <c r="N3989" s="103" t="str">
        <f>IF(ISBLANK('Форма 1'!$AE3989),"",IF('Форма 1'!$AE3989=1,'Форма 1'!$H3989*VLOOKUP('Форма 1'!$F3989,'Придельники с 2022'!$B$4:$X$28,'Форма 1'!$AE$8,0),IF('Форма 1'!$AE3989=2,'Форма 1'!$H3989*VLOOKUP('Форма 1'!$F3989,'Придельники с 2022'!$B$4:$X$28,13,0),IF('Форма 1'!$AE3989=3,'Форма 1'!$H3989*VLOOKUP('Форма 1'!$F3989,'Придельники с 2022'!$B$4:$X$28,12,0)))))</f>
        <v/>
      </c>
      <c r="O3989" s="103" t="str">
        <f>IF(ISNUMBER('Форма 1'!AF3989),'Форма 1'!$H3989*VLOOKUP('Форма 1'!$F3989,'Придельники с 2022'!$B$4:$X$28,'Форма 1'!AF$8),"")</f>
        <v/>
      </c>
      <c r="P3989" s="87"/>
      <c r="Q3989" s="103" t="str">
        <f>IF(ISNUMBER('Форма 1'!AH3989),'Форма 1'!$H3989*VLOOKUP('Форма 1'!$F3989,'Придельники с 2022'!$B$4:$X$28,'Форма 1'!AH$8),"")</f>
        <v/>
      </c>
      <c r="R3989" s="103" t="str">
        <f>IF(ISNUMBER('Форма 1'!AI3989),'Форма 1'!$H3989*VLOOKUP('Форма 1'!$F3989,'Придельники с 2022'!$B$4:$X$28,'Форма 1'!AI$8),"")</f>
        <v/>
      </c>
      <c r="S3989" s="103" t="str">
        <f>IF(ISNUMBER('Форма 1'!AJ3989),'Форма 1'!$H3989*VLOOKUP('Форма 1'!$F3989,'Придельники с 2022'!$B$4:$X$28,'Форма 1'!AJ$8),"")</f>
        <v/>
      </c>
      <c r="T3989" s="88"/>
    </row>
    <row r="3990" spans="1:20">
      <c r="A3990" s="188">
        <f t="shared" si="269"/>
        <v>826</v>
      </c>
      <c r="B3990" s="189" t="s">
        <v>3835</v>
      </c>
      <c r="C3990" s="99">
        <f t="shared" si="270"/>
        <v>2224399.2200000002</v>
      </c>
      <c r="D3990" s="103" t="str">
        <f>IF(ISNUMBER('Форма 1'!U3990),'Форма 1'!$H3990*VLOOKUP('Форма 1'!$F3990,'Придельники с 2022'!$B$4:$X$28,'Форма 1'!U$8),"")</f>
        <v/>
      </c>
      <c r="E3990" s="103" t="str">
        <f>IF(ISNUMBER('Форма 1'!V3990),'Форма 1'!$H3990*VLOOKUP('Форма 1'!$F3990,'Придельники с 2022'!$B$4:$X$28,'Форма 1'!V$8),"")</f>
        <v/>
      </c>
      <c r="F3990" s="103" t="str">
        <f>IF(ISNUMBER('Форма 1'!W3990),'Форма 1'!$H3990*VLOOKUP('Форма 1'!$F3990,'Придельники с 2022'!$B$4:$X$28,'Форма 1'!W$8),"")</f>
        <v/>
      </c>
      <c r="G3990" s="103">
        <f>IF(ISNUMBER('Форма 1'!X3990),'Форма 1'!$H3990*VLOOKUP('Форма 1'!$F3990,'Придельники с 2022'!$B$4:$X$28,'Форма 1'!X$8),"")</f>
        <v>2224399.2200000002</v>
      </c>
      <c r="H3990" s="103" t="str">
        <f>IF(ISNUMBER('Форма 1'!Y3990),'Форма 1'!$H3990*VLOOKUP('Форма 1'!$F3990,'Придельники с 2022'!$B$4:$X$28,'Форма 1'!Y$8),"")</f>
        <v/>
      </c>
      <c r="I3990" s="103" t="str">
        <f>IF(ISNUMBER('Форма 1'!Z3990),'Форма 1'!$H3990*VLOOKUP('Форма 1'!$F3990,'Придельники с 2022'!$B$4:$X$28,'Форма 1'!Z$8),"")</f>
        <v/>
      </c>
      <c r="J3990" s="103" t="str">
        <f>IF(ISNUMBER('Форма 1'!AA3990),'Форма 1'!$H3990*VLOOKUP('Форма 1'!$F3990,'Придельники с 2022'!$B$4:$X$28,'Форма 1'!AA$8),"")</f>
        <v/>
      </c>
      <c r="K3990" s="90"/>
      <c r="L3990" s="87"/>
      <c r="M3990" s="103" t="str">
        <f>IF(ISNUMBER('Форма 1'!AD3990),'Форма 1'!$H3990*VLOOKUP('Форма 1'!$F3990,'Придельники с 2022'!$B$4:$X$28,'Форма 1'!AD$8),"")</f>
        <v/>
      </c>
      <c r="N3990" s="103" t="str">
        <f>IF(ISBLANK('Форма 1'!$AE3990),"",IF('Форма 1'!$AE3990=1,'Форма 1'!$H3990*VLOOKUP('Форма 1'!$F3990,'Придельники с 2022'!$B$4:$X$28,'Форма 1'!$AE$8,0),IF('Форма 1'!$AE3990=2,'Форма 1'!$H3990*VLOOKUP('Форма 1'!$F3990,'Придельники с 2022'!$B$4:$X$28,13,0),IF('Форма 1'!$AE3990=3,'Форма 1'!$H3990*VLOOKUP('Форма 1'!$F3990,'Придельники с 2022'!$B$4:$X$28,12,0)))))</f>
        <v/>
      </c>
      <c r="O3990" s="103" t="str">
        <f>IF(ISNUMBER('Форма 1'!AF3990),'Форма 1'!$H3990*VLOOKUP('Форма 1'!$F3990,'Придельники с 2022'!$B$4:$X$28,'Форма 1'!AF$8),"")</f>
        <v/>
      </c>
      <c r="P3990" s="87"/>
      <c r="Q3990" s="103" t="str">
        <f>IF(ISNUMBER('Форма 1'!AH3990),'Форма 1'!$H3990*VLOOKUP('Форма 1'!$F3990,'Придельники с 2022'!$B$4:$X$28,'Форма 1'!AH$8),"")</f>
        <v/>
      </c>
      <c r="R3990" s="103" t="str">
        <f>IF(ISNUMBER('Форма 1'!AI3990),'Форма 1'!$H3990*VLOOKUP('Форма 1'!$F3990,'Придельники с 2022'!$B$4:$X$28,'Форма 1'!AI$8),"")</f>
        <v/>
      </c>
      <c r="S3990" s="103" t="str">
        <f>IF(ISNUMBER('Форма 1'!AJ3990),'Форма 1'!$H3990*VLOOKUP('Форма 1'!$F3990,'Придельники с 2022'!$B$4:$X$28,'Форма 1'!AJ$8),"")</f>
        <v/>
      </c>
      <c r="T3990" s="88"/>
    </row>
    <row r="3991" spans="1:20">
      <c r="A3991" s="188">
        <f t="shared" si="269"/>
        <v>827</v>
      </c>
      <c r="B3991" s="189" t="s">
        <v>3836</v>
      </c>
      <c r="C3991" s="99">
        <f t="shared" si="270"/>
        <v>2199399.0300000003</v>
      </c>
      <c r="D3991" s="103" t="str">
        <f>IF(ISNUMBER('Форма 1'!U3991),'Форма 1'!$H3991*VLOOKUP('Форма 1'!$F3991,'Придельники с 2022'!$B$4:$X$28,'Форма 1'!U$8),"")</f>
        <v/>
      </c>
      <c r="E3991" s="103" t="str">
        <f>IF(ISNUMBER('Форма 1'!V3991),'Форма 1'!$H3991*VLOOKUP('Форма 1'!$F3991,'Придельники с 2022'!$B$4:$X$28,'Форма 1'!V$8),"")</f>
        <v/>
      </c>
      <c r="F3991" s="103" t="str">
        <f>IF(ISNUMBER('Форма 1'!W3991),'Форма 1'!$H3991*VLOOKUP('Форма 1'!$F3991,'Придельники с 2022'!$B$4:$X$28,'Форма 1'!W$8),"")</f>
        <v/>
      </c>
      <c r="G3991" s="103">
        <f>IF(ISNUMBER('Форма 1'!X3991),'Форма 1'!$H3991*VLOOKUP('Форма 1'!$F3991,'Придельники с 2022'!$B$4:$X$28,'Форма 1'!X$8),"")</f>
        <v>2199399.0300000003</v>
      </c>
      <c r="H3991" s="103" t="str">
        <f>IF(ISNUMBER('Форма 1'!Y3991),'Форма 1'!$H3991*VLOOKUP('Форма 1'!$F3991,'Придельники с 2022'!$B$4:$X$28,'Форма 1'!Y$8),"")</f>
        <v/>
      </c>
      <c r="I3991" s="103" t="str">
        <f>IF(ISNUMBER('Форма 1'!Z3991),'Форма 1'!$H3991*VLOOKUP('Форма 1'!$F3991,'Придельники с 2022'!$B$4:$X$28,'Форма 1'!Z$8),"")</f>
        <v/>
      </c>
      <c r="J3991" s="103" t="str">
        <f>IF(ISNUMBER('Форма 1'!AA3991),'Форма 1'!$H3991*VLOOKUP('Форма 1'!$F3991,'Придельники с 2022'!$B$4:$X$28,'Форма 1'!AA$8),"")</f>
        <v/>
      </c>
      <c r="K3991" s="90"/>
      <c r="L3991" s="87"/>
      <c r="M3991" s="103" t="str">
        <f>IF(ISNUMBER('Форма 1'!AD3991),'Форма 1'!$H3991*VLOOKUP('Форма 1'!$F3991,'Придельники с 2022'!$B$4:$X$28,'Форма 1'!AD$8),"")</f>
        <v/>
      </c>
      <c r="N3991" s="103" t="str">
        <f>IF(ISBLANK('Форма 1'!$AE3991),"",IF('Форма 1'!$AE3991=1,'Форма 1'!$H3991*VLOOKUP('Форма 1'!$F3991,'Придельники с 2022'!$B$4:$X$28,'Форма 1'!$AE$8,0),IF('Форма 1'!$AE3991=2,'Форма 1'!$H3991*VLOOKUP('Форма 1'!$F3991,'Придельники с 2022'!$B$4:$X$28,13,0),IF('Форма 1'!$AE3991=3,'Форма 1'!$H3991*VLOOKUP('Форма 1'!$F3991,'Придельники с 2022'!$B$4:$X$28,12,0)))))</f>
        <v/>
      </c>
      <c r="O3991" s="103" t="str">
        <f>IF(ISNUMBER('Форма 1'!AF3991),'Форма 1'!$H3991*VLOOKUP('Форма 1'!$F3991,'Придельники с 2022'!$B$4:$X$28,'Форма 1'!AF$8),"")</f>
        <v/>
      </c>
      <c r="P3991" s="87"/>
      <c r="Q3991" s="103" t="str">
        <f>IF(ISNUMBER('Форма 1'!AH3991),'Форма 1'!$H3991*VLOOKUP('Форма 1'!$F3991,'Придельники с 2022'!$B$4:$X$28,'Форма 1'!AH$8),"")</f>
        <v/>
      </c>
      <c r="R3991" s="103" t="str">
        <f>IF(ISNUMBER('Форма 1'!AI3991),'Форма 1'!$H3991*VLOOKUP('Форма 1'!$F3991,'Придельники с 2022'!$B$4:$X$28,'Форма 1'!AI$8),"")</f>
        <v/>
      </c>
      <c r="S3991" s="103" t="str">
        <f>IF(ISNUMBER('Форма 1'!AJ3991),'Форма 1'!$H3991*VLOOKUP('Форма 1'!$F3991,'Придельники с 2022'!$B$4:$X$28,'Форма 1'!AJ$8),"")</f>
        <v/>
      </c>
      <c r="T3991" s="88"/>
    </row>
    <row r="3992" spans="1:20">
      <c r="A3992" s="188">
        <f t="shared" si="269"/>
        <v>828</v>
      </c>
      <c r="B3992" s="189" t="s">
        <v>3837</v>
      </c>
      <c r="C3992" s="99">
        <f t="shared" si="270"/>
        <v>11114035.68</v>
      </c>
      <c r="D3992" s="103" t="str">
        <f>IF(ISNUMBER('Форма 1'!U3992),'Форма 1'!$H3992*VLOOKUP('Форма 1'!$F3992,'Придельники с 2022'!$B$4:$X$28,'Форма 1'!U$8),"")</f>
        <v/>
      </c>
      <c r="E3992" s="103" t="str">
        <f>IF(ISNUMBER('Форма 1'!V3992),'Форма 1'!$H3992*VLOOKUP('Форма 1'!$F3992,'Придельники с 2022'!$B$4:$X$28,'Форма 1'!V$8),"")</f>
        <v/>
      </c>
      <c r="F3992" s="103" t="str">
        <f>IF(ISNUMBER('Форма 1'!W3992),'Форма 1'!$H3992*VLOOKUP('Форма 1'!$F3992,'Придельники с 2022'!$B$4:$X$28,'Форма 1'!W$8),"")</f>
        <v/>
      </c>
      <c r="G3992" s="103" t="str">
        <f>IF(ISNUMBER('Форма 1'!X3992),'Форма 1'!$H3992*VLOOKUP('Форма 1'!$F3992,'Придельники с 2022'!$B$4:$X$28,'Форма 1'!X$8),"")</f>
        <v/>
      </c>
      <c r="H3992" s="103" t="str">
        <f>IF(ISNUMBER('Форма 1'!Y3992),'Форма 1'!$H3992*VLOOKUP('Форма 1'!$F3992,'Придельники с 2022'!$B$4:$X$28,'Форма 1'!Y$8),"")</f>
        <v/>
      </c>
      <c r="I3992" s="103" t="str">
        <f>IF(ISNUMBER('Форма 1'!Z3992),'Форма 1'!$H3992*VLOOKUP('Форма 1'!$F3992,'Придельники с 2022'!$B$4:$X$28,'Форма 1'!Z$8),"")</f>
        <v/>
      </c>
      <c r="J3992" s="103" t="str">
        <f>IF(ISNUMBER('Форма 1'!AA3992),'Форма 1'!$H3992*VLOOKUP('Форма 1'!$F3992,'Придельники с 2022'!$B$4:$X$28,'Форма 1'!AA$8),"")</f>
        <v/>
      </c>
      <c r="K3992" s="90">
        <v>4</v>
      </c>
      <c r="L3992" s="87">
        <f>2778508.92*K3992</f>
        <v>11114035.68</v>
      </c>
      <c r="M3992" s="103" t="str">
        <f>IF(ISNUMBER('Форма 1'!AD3992),'Форма 1'!$H3992*VLOOKUP('Форма 1'!$F3992,'Придельники с 2022'!$B$4:$X$28,'Форма 1'!AD$8),"")</f>
        <v/>
      </c>
      <c r="N3992" s="103" t="str">
        <f>IF(ISBLANK('Форма 1'!$AE3992),"",IF('Форма 1'!$AE3992=1,'Форма 1'!$H3992*VLOOKUP('Форма 1'!$F3992,'Придельники с 2022'!$B$4:$X$28,'Форма 1'!$AE$8,0),IF('Форма 1'!$AE3992=2,'Форма 1'!$H3992*VLOOKUP('Форма 1'!$F3992,'Придельники с 2022'!$B$4:$X$28,13,0),IF('Форма 1'!$AE3992=3,'Форма 1'!$H3992*VLOOKUP('Форма 1'!$F3992,'Придельники с 2022'!$B$4:$X$28,12,0)))))</f>
        <v/>
      </c>
      <c r="O3992" s="103" t="str">
        <f>IF(ISNUMBER('Форма 1'!AF3992),'Форма 1'!$H3992*VLOOKUP('Форма 1'!$F3992,'Придельники с 2022'!$B$4:$X$28,'Форма 1'!AF$8),"")</f>
        <v/>
      </c>
      <c r="P3992" s="87"/>
      <c r="Q3992" s="103" t="str">
        <f>IF(ISNUMBER('Форма 1'!AH3992),'Форма 1'!$H3992*VLOOKUP('Форма 1'!$F3992,'Придельники с 2022'!$B$4:$X$28,'Форма 1'!AH$8),"")</f>
        <v/>
      </c>
      <c r="R3992" s="103" t="str">
        <f>IF(ISNUMBER('Форма 1'!AI3992),'Форма 1'!$H3992*VLOOKUP('Форма 1'!$F3992,'Придельники с 2022'!$B$4:$X$28,'Форма 1'!AI$8),"")</f>
        <v/>
      </c>
      <c r="S3992" s="103" t="str">
        <f>IF(ISNUMBER('Форма 1'!AJ3992),'Форма 1'!$H3992*VLOOKUP('Форма 1'!$F3992,'Придельники с 2022'!$B$4:$X$28,'Форма 1'!AJ$8),"")</f>
        <v/>
      </c>
      <c r="T3992" s="88"/>
    </row>
    <row r="3993" spans="1:20">
      <c r="A3993" s="188">
        <f t="shared" si="269"/>
        <v>829</v>
      </c>
      <c r="B3993" s="189" t="s">
        <v>3838</v>
      </c>
      <c r="C3993" s="99">
        <f t="shared" si="270"/>
        <v>11600577.756000001</v>
      </c>
      <c r="D3993" s="103" t="str">
        <f>IF(ISNUMBER('Форма 1'!U3993),'Форма 1'!$H3993*VLOOKUP('Форма 1'!$F3993,'Придельники с 2022'!$B$4:$X$28,'Форма 1'!U$8),"")</f>
        <v/>
      </c>
      <c r="E3993" s="103" t="str">
        <f>IF(ISNUMBER('Форма 1'!V3993),'Форма 1'!$H3993*VLOOKUP('Форма 1'!$F3993,'Придельники с 2022'!$B$4:$X$28,'Форма 1'!V$8),"")</f>
        <v/>
      </c>
      <c r="F3993" s="103" t="str">
        <f>IF(ISNUMBER('Форма 1'!W3993),'Форма 1'!$H3993*VLOOKUP('Форма 1'!$F3993,'Придельники с 2022'!$B$4:$X$28,'Форма 1'!W$8),"")</f>
        <v/>
      </c>
      <c r="G3993" s="103" t="str">
        <f>IF(ISNUMBER('Форма 1'!X3993),'Форма 1'!$H3993*VLOOKUP('Форма 1'!$F3993,'Придельники с 2022'!$B$4:$X$28,'Форма 1'!X$8),"")</f>
        <v/>
      </c>
      <c r="H3993" s="103">
        <f>IF(ISNUMBER('Форма 1'!Y3993),'Форма 1'!$H3993*VLOOKUP('Форма 1'!$F3993,'Придельники с 2022'!$B$4:$X$28,'Форма 1'!Y$8),"")</f>
        <v>11600577.756000001</v>
      </c>
      <c r="I3993" s="103" t="str">
        <f>IF(ISNUMBER('Форма 1'!Z3993),'Форма 1'!$H3993*VLOOKUP('Форма 1'!$F3993,'Придельники с 2022'!$B$4:$X$28,'Форма 1'!Z$8),"")</f>
        <v/>
      </c>
      <c r="J3993" s="103" t="str">
        <f>IF(ISNUMBER('Форма 1'!AA3993),'Форма 1'!$H3993*VLOOKUP('Форма 1'!$F3993,'Придельники с 2022'!$B$4:$X$28,'Форма 1'!AA$8),"")</f>
        <v/>
      </c>
      <c r="K3993" s="90"/>
      <c r="L3993" s="87"/>
      <c r="M3993" s="103" t="str">
        <f>IF(ISNUMBER('Форма 1'!AD3993),'Форма 1'!$H3993*VLOOKUP('Форма 1'!$F3993,'Придельники с 2022'!$B$4:$X$28,'Форма 1'!AD$8),"")</f>
        <v/>
      </c>
      <c r="N3993" s="103" t="str">
        <f>IF(ISBLANK('Форма 1'!$AE3993),"",IF('Форма 1'!$AE3993=1,'Форма 1'!$H3993*VLOOKUP('Форма 1'!$F3993,'Придельники с 2022'!$B$4:$X$28,'Форма 1'!$AE$8,0),IF('Форма 1'!$AE3993=2,'Форма 1'!$H3993*VLOOKUP('Форма 1'!$F3993,'Придельники с 2022'!$B$4:$X$28,13,0),IF('Форма 1'!$AE3993=3,'Форма 1'!$H3993*VLOOKUP('Форма 1'!$F3993,'Придельники с 2022'!$B$4:$X$28,12,0)))))</f>
        <v/>
      </c>
      <c r="O3993" s="103" t="str">
        <f>IF(ISNUMBER('Форма 1'!AF3993),'Форма 1'!$H3993*VLOOKUP('Форма 1'!$F3993,'Придельники с 2022'!$B$4:$X$28,'Форма 1'!AF$8),"")</f>
        <v/>
      </c>
      <c r="P3993" s="87"/>
      <c r="Q3993" s="103" t="str">
        <f>IF(ISNUMBER('Форма 1'!AH3993),'Форма 1'!$H3993*VLOOKUP('Форма 1'!$F3993,'Придельники с 2022'!$B$4:$X$28,'Форма 1'!AH$8),"")</f>
        <v/>
      </c>
      <c r="R3993" s="103" t="str">
        <f>IF(ISNUMBER('Форма 1'!AI3993),'Форма 1'!$H3993*VLOOKUP('Форма 1'!$F3993,'Придельники с 2022'!$B$4:$X$28,'Форма 1'!AI$8),"")</f>
        <v/>
      </c>
      <c r="S3993" s="103" t="str">
        <f>IF(ISNUMBER('Форма 1'!AJ3993),'Форма 1'!$H3993*VLOOKUP('Форма 1'!$F3993,'Придельники с 2022'!$B$4:$X$28,'Форма 1'!AJ$8),"")</f>
        <v/>
      </c>
      <c r="T3993" s="88"/>
    </row>
    <row r="3994" spans="1:20">
      <c r="A3994" s="188">
        <f t="shared" si="269"/>
        <v>830</v>
      </c>
      <c r="B3994" s="189" t="s">
        <v>3839</v>
      </c>
      <c r="C3994" s="99">
        <f t="shared" si="270"/>
        <v>5238955.2</v>
      </c>
      <c r="D3994" s="103" t="str">
        <f>IF(ISNUMBER('Форма 1'!U3994),'Форма 1'!$H3994*VLOOKUP('Форма 1'!$F3994,'Придельники с 2022'!$B$4:$X$28,'Форма 1'!U$8),"")</f>
        <v/>
      </c>
      <c r="E3994" s="103" t="str">
        <f>IF(ISNUMBER('Форма 1'!V3994),'Форма 1'!$H3994*VLOOKUP('Форма 1'!$F3994,'Придельники с 2022'!$B$4:$X$28,'Форма 1'!V$8),"")</f>
        <v/>
      </c>
      <c r="F3994" s="103" t="str">
        <f>IF(ISNUMBER('Форма 1'!W3994),'Форма 1'!$H3994*VLOOKUP('Форма 1'!$F3994,'Придельники с 2022'!$B$4:$X$28,'Форма 1'!W$8),"")</f>
        <v/>
      </c>
      <c r="G3994" s="103">
        <f>IF(ISNUMBER('Форма 1'!X3994),'Форма 1'!$H3994*VLOOKUP('Форма 1'!$F3994,'Придельники с 2022'!$B$4:$X$28,'Форма 1'!X$8),"")</f>
        <v>5238955.2</v>
      </c>
      <c r="H3994" s="103" t="str">
        <f>IF(ISNUMBER('Форма 1'!Y3994),'Форма 1'!$H3994*VLOOKUP('Форма 1'!$F3994,'Придельники с 2022'!$B$4:$X$28,'Форма 1'!Y$8),"")</f>
        <v/>
      </c>
      <c r="I3994" s="103" t="str">
        <f>IF(ISNUMBER('Форма 1'!Z3994),'Форма 1'!$H3994*VLOOKUP('Форма 1'!$F3994,'Придельники с 2022'!$B$4:$X$28,'Форма 1'!Z$8),"")</f>
        <v/>
      </c>
      <c r="J3994" s="103" t="str">
        <f>IF(ISNUMBER('Форма 1'!AA3994),'Форма 1'!$H3994*VLOOKUP('Форма 1'!$F3994,'Придельники с 2022'!$B$4:$X$28,'Форма 1'!AA$8),"")</f>
        <v/>
      </c>
      <c r="K3994" s="90"/>
      <c r="L3994" s="87"/>
      <c r="M3994" s="103" t="str">
        <f>IF(ISNUMBER('Форма 1'!AD3994),'Форма 1'!$H3994*VLOOKUP('Форма 1'!$F3994,'Придельники с 2022'!$B$4:$X$28,'Форма 1'!AD$8),"")</f>
        <v/>
      </c>
      <c r="N3994" s="103" t="str">
        <f>IF(ISBLANK('Форма 1'!$AE3994),"",IF('Форма 1'!$AE3994=1,'Форма 1'!$H3994*VLOOKUP('Форма 1'!$F3994,'Придельники с 2022'!$B$4:$X$28,'Форма 1'!$AE$8,0),IF('Форма 1'!$AE3994=2,'Форма 1'!$H3994*VLOOKUP('Форма 1'!$F3994,'Придельники с 2022'!$B$4:$X$28,13,0),IF('Форма 1'!$AE3994=3,'Форма 1'!$H3994*VLOOKUP('Форма 1'!$F3994,'Придельники с 2022'!$B$4:$X$28,12,0)))))</f>
        <v/>
      </c>
      <c r="O3994" s="103" t="str">
        <f>IF(ISNUMBER('Форма 1'!AF3994),'Форма 1'!$H3994*VLOOKUP('Форма 1'!$F3994,'Придельники с 2022'!$B$4:$X$28,'Форма 1'!AF$8),"")</f>
        <v/>
      </c>
      <c r="P3994" s="87"/>
      <c r="Q3994" s="103" t="str">
        <f>IF(ISNUMBER('Форма 1'!AH3994),'Форма 1'!$H3994*VLOOKUP('Форма 1'!$F3994,'Придельники с 2022'!$B$4:$X$28,'Форма 1'!AH$8),"")</f>
        <v/>
      </c>
      <c r="R3994" s="103" t="str">
        <f>IF(ISNUMBER('Форма 1'!AI3994),'Форма 1'!$H3994*VLOOKUP('Форма 1'!$F3994,'Придельники с 2022'!$B$4:$X$28,'Форма 1'!AI$8),"")</f>
        <v/>
      </c>
      <c r="S3994" s="103" t="str">
        <f>IF(ISNUMBER('Форма 1'!AJ3994),'Форма 1'!$H3994*VLOOKUP('Форма 1'!$F3994,'Придельники с 2022'!$B$4:$X$28,'Форма 1'!AJ$8),"")</f>
        <v/>
      </c>
      <c r="T3994" s="88"/>
    </row>
    <row r="3995" spans="1:20">
      <c r="A3995" s="188">
        <f t="shared" si="269"/>
        <v>831</v>
      </c>
      <c r="B3995" s="189" t="s">
        <v>3840</v>
      </c>
      <c r="C3995" s="99">
        <f t="shared" si="270"/>
        <v>1192320.297</v>
      </c>
      <c r="D3995" s="103" t="str">
        <f>IF(ISNUMBER('Форма 1'!U3995),'Форма 1'!$H3995*VLOOKUP('Форма 1'!$F3995,'Придельники с 2022'!$B$4:$X$28,'Форма 1'!U$8),"")</f>
        <v/>
      </c>
      <c r="E3995" s="103" t="str">
        <f>IF(ISNUMBER('Форма 1'!V3995),'Форма 1'!$H3995*VLOOKUP('Форма 1'!$F3995,'Придельники с 2022'!$B$4:$X$28,'Форма 1'!V$8),"")</f>
        <v/>
      </c>
      <c r="F3995" s="103" t="str">
        <f>IF(ISNUMBER('Форма 1'!W3995),'Форма 1'!$H3995*VLOOKUP('Форма 1'!$F3995,'Придельники с 2022'!$B$4:$X$28,'Форма 1'!W$8),"")</f>
        <v/>
      </c>
      <c r="G3995" s="103" t="str">
        <f>IF(ISNUMBER('Форма 1'!X3995),'Форма 1'!$H3995*VLOOKUP('Форма 1'!$F3995,'Придельники с 2022'!$B$4:$X$28,'Форма 1'!X$8),"")</f>
        <v/>
      </c>
      <c r="H3995" s="103" t="str">
        <f>IF(ISNUMBER('Форма 1'!Y3995),'Форма 1'!$H3995*VLOOKUP('Форма 1'!$F3995,'Придельники с 2022'!$B$4:$X$28,'Форма 1'!Y$8),"")</f>
        <v/>
      </c>
      <c r="I3995" s="103">
        <f>IF(ISNUMBER('Форма 1'!Z3995),'Форма 1'!$H3995*VLOOKUP('Форма 1'!$F3995,'Придельники с 2022'!$B$4:$X$28,'Форма 1'!Z$8),"")</f>
        <v>1192320.297</v>
      </c>
      <c r="J3995" s="103" t="str">
        <f>IF(ISNUMBER('Форма 1'!AA3995),'Форма 1'!$H3995*VLOOKUP('Форма 1'!$F3995,'Придельники с 2022'!$B$4:$X$28,'Форма 1'!AA$8),"")</f>
        <v/>
      </c>
      <c r="K3995" s="90"/>
      <c r="L3995" s="87"/>
      <c r="M3995" s="103" t="str">
        <f>IF(ISNUMBER('Форма 1'!AD3995),'Форма 1'!$H3995*VLOOKUP('Форма 1'!$F3995,'Придельники с 2022'!$B$4:$X$28,'Форма 1'!AD$8),"")</f>
        <v/>
      </c>
      <c r="N3995" s="103" t="str">
        <f>IF(ISBLANK('Форма 1'!$AE3995),"",IF('Форма 1'!$AE3995=1,'Форма 1'!$H3995*VLOOKUP('Форма 1'!$F3995,'Придельники с 2022'!$B$4:$X$28,'Форма 1'!$AE$8,0),IF('Форма 1'!$AE3995=2,'Форма 1'!$H3995*VLOOKUP('Форма 1'!$F3995,'Придельники с 2022'!$B$4:$X$28,13,0),IF('Форма 1'!$AE3995=3,'Форма 1'!$H3995*VLOOKUP('Форма 1'!$F3995,'Придельники с 2022'!$B$4:$X$28,12,0)))))</f>
        <v/>
      </c>
      <c r="O3995" s="103" t="str">
        <f>IF(ISNUMBER('Форма 1'!AF3995),'Форма 1'!$H3995*VLOOKUP('Форма 1'!$F3995,'Придельники с 2022'!$B$4:$X$28,'Форма 1'!AF$8),"")</f>
        <v/>
      </c>
      <c r="P3995" s="87"/>
      <c r="Q3995" s="103" t="str">
        <f>IF(ISNUMBER('Форма 1'!AH3995),'Форма 1'!$H3995*VLOOKUP('Форма 1'!$F3995,'Придельники с 2022'!$B$4:$X$28,'Форма 1'!AH$8),"")</f>
        <v/>
      </c>
      <c r="R3995" s="103" t="str">
        <f>IF(ISNUMBER('Форма 1'!AI3995),'Форма 1'!$H3995*VLOOKUP('Форма 1'!$F3995,'Придельники с 2022'!$B$4:$X$28,'Форма 1'!AI$8),"")</f>
        <v/>
      </c>
      <c r="S3995" s="103" t="str">
        <f>IF(ISNUMBER('Форма 1'!AJ3995),'Форма 1'!$H3995*VLOOKUP('Форма 1'!$F3995,'Придельники с 2022'!$B$4:$X$28,'Форма 1'!AJ$8),"")</f>
        <v/>
      </c>
      <c r="T3995" s="88"/>
    </row>
    <row r="3996" spans="1:20">
      <c r="A3996" s="188">
        <f t="shared" si="269"/>
        <v>832</v>
      </c>
      <c r="B3996" s="189" t="s">
        <v>3841</v>
      </c>
      <c r="C3996" s="99">
        <f t="shared" si="270"/>
        <v>3147894.45</v>
      </c>
      <c r="D3996" s="103" t="str">
        <f>IF(ISNUMBER('Форма 1'!U3996),'Форма 1'!$H3996*VLOOKUP('Форма 1'!$F3996,'Придельники с 2022'!$B$4:$X$28,'Форма 1'!U$8),"")</f>
        <v/>
      </c>
      <c r="E3996" s="103" t="str">
        <f>IF(ISNUMBER('Форма 1'!V3996),'Форма 1'!$H3996*VLOOKUP('Форма 1'!$F3996,'Придельники с 2022'!$B$4:$X$28,'Форма 1'!V$8),"")</f>
        <v/>
      </c>
      <c r="F3996" s="103" t="str">
        <f>IF(ISNUMBER('Форма 1'!W3996),'Форма 1'!$H3996*VLOOKUP('Форма 1'!$F3996,'Придельники с 2022'!$B$4:$X$28,'Форма 1'!W$8),"")</f>
        <v/>
      </c>
      <c r="G3996" s="103" t="str">
        <f>IF(ISNUMBER('Форма 1'!X3996),'Форма 1'!$H3996*VLOOKUP('Форма 1'!$F3996,'Придельники с 2022'!$B$4:$X$28,'Форма 1'!X$8),"")</f>
        <v/>
      </c>
      <c r="H3996" s="103">
        <f>IF(ISNUMBER('Форма 1'!Y3996),'Форма 1'!$H3996*VLOOKUP('Форма 1'!$F3996,'Придельники с 2022'!$B$4:$X$28,'Форма 1'!Y$8),"")</f>
        <v>3147894.45</v>
      </c>
      <c r="I3996" s="103" t="str">
        <f>IF(ISNUMBER('Форма 1'!Z3996),'Форма 1'!$H3996*VLOOKUP('Форма 1'!$F3996,'Придельники с 2022'!$B$4:$X$28,'Форма 1'!Z$8),"")</f>
        <v/>
      </c>
      <c r="J3996" s="103" t="str">
        <f>IF(ISNUMBER('Форма 1'!AA3996),'Форма 1'!$H3996*VLOOKUP('Форма 1'!$F3996,'Придельники с 2022'!$B$4:$X$28,'Форма 1'!AA$8),"")</f>
        <v/>
      </c>
      <c r="K3996" s="90"/>
      <c r="L3996" s="87"/>
      <c r="M3996" s="103" t="str">
        <f>IF(ISNUMBER('Форма 1'!AD3996),'Форма 1'!$H3996*VLOOKUP('Форма 1'!$F3996,'Придельники с 2022'!$B$4:$X$28,'Форма 1'!AD$8),"")</f>
        <v/>
      </c>
      <c r="N3996" s="103" t="str">
        <f>IF(ISBLANK('Форма 1'!$AE3996),"",IF('Форма 1'!$AE3996=1,'Форма 1'!$H3996*VLOOKUP('Форма 1'!$F3996,'Придельники с 2022'!$B$4:$X$28,'Форма 1'!$AE$8,0),IF('Форма 1'!$AE3996=2,'Форма 1'!$H3996*VLOOKUP('Форма 1'!$F3996,'Придельники с 2022'!$B$4:$X$28,13,0),IF('Форма 1'!$AE3996=3,'Форма 1'!$H3996*VLOOKUP('Форма 1'!$F3996,'Придельники с 2022'!$B$4:$X$28,12,0)))))</f>
        <v/>
      </c>
      <c r="O3996" s="103" t="str">
        <f>IF(ISNUMBER('Форма 1'!AF3996),'Форма 1'!$H3996*VLOOKUP('Форма 1'!$F3996,'Придельники с 2022'!$B$4:$X$28,'Форма 1'!AF$8),"")</f>
        <v/>
      </c>
      <c r="P3996" s="87"/>
      <c r="Q3996" s="103" t="str">
        <f>IF(ISNUMBER('Форма 1'!AH3996),'Форма 1'!$H3996*VLOOKUP('Форма 1'!$F3996,'Придельники с 2022'!$B$4:$X$28,'Форма 1'!AH$8),"")</f>
        <v/>
      </c>
      <c r="R3996" s="103" t="str">
        <f>IF(ISNUMBER('Форма 1'!AI3996),'Форма 1'!$H3996*VLOOKUP('Форма 1'!$F3996,'Придельники с 2022'!$B$4:$X$28,'Форма 1'!AI$8),"")</f>
        <v/>
      </c>
      <c r="S3996" s="103" t="str">
        <f>IF(ISNUMBER('Форма 1'!AJ3996),'Форма 1'!$H3996*VLOOKUP('Форма 1'!$F3996,'Придельники с 2022'!$B$4:$X$28,'Форма 1'!AJ$8),"")</f>
        <v/>
      </c>
      <c r="T3996" s="88"/>
    </row>
    <row r="3997" spans="1:20">
      <c r="A3997" s="188">
        <f t="shared" si="269"/>
        <v>833</v>
      </c>
      <c r="B3997" s="189" t="s">
        <v>3842</v>
      </c>
      <c r="C3997" s="99">
        <f t="shared" si="270"/>
        <v>14260846.432000002</v>
      </c>
      <c r="D3997" s="103" t="str">
        <f>IF(ISNUMBER('Форма 1'!U3997),'Форма 1'!$H3997*VLOOKUP('Форма 1'!$F3997,'Придельники с 2022'!$B$4:$X$28,'Форма 1'!U$8),"")</f>
        <v/>
      </c>
      <c r="E3997" s="103" t="str">
        <f>IF(ISNUMBER('Форма 1'!V3997),'Форма 1'!$H3997*VLOOKUP('Форма 1'!$F3997,'Придельники с 2022'!$B$4:$X$28,'Форма 1'!V$8),"")</f>
        <v/>
      </c>
      <c r="F3997" s="103" t="str">
        <f>IF(ISNUMBER('Форма 1'!W3997),'Форма 1'!$H3997*VLOOKUP('Форма 1'!$F3997,'Придельники с 2022'!$B$4:$X$28,'Форма 1'!W$8),"")</f>
        <v/>
      </c>
      <c r="G3997" s="103" t="str">
        <f>IF(ISNUMBER('Форма 1'!X3997),'Форма 1'!$H3997*VLOOKUP('Форма 1'!$F3997,'Придельники с 2022'!$B$4:$X$28,'Форма 1'!X$8),"")</f>
        <v/>
      </c>
      <c r="H3997" s="103" t="str">
        <f>IF(ISNUMBER('Форма 1'!Y3997),'Форма 1'!$H3997*VLOOKUP('Форма 1'!$F3997,'Придельники с 2022'!$B$4:$X$28,'Форма 1'!Y$8),"")</f>
        <v/>
      </c>
      <c r="I3997" s="103" t="str">
        <f>IF(ISNUMBER('Форма 1'!Z3997),'Форма 1'!$H3997*VLOOKUP('Форма 1'!$F3997,'Придельники с 2022'!$B$4:$X$28,'Форма 1'!Z$8),"")</f>
        <v/>
      </c>
      <c r="J3997" s="103" t="str">
        <f>IF(ISNUMBER('Форма 1'!AA3997),'Форма 1'!$H3997*VLOOKUP('Форма 1'!$F3997,'Придельники с 2022'!$B$4:$X$28,'Форма 1'!AA$8),"")</f>
        <v/>
      </c>
      <c r="K3997" s="90"/>
      <c r="L3997" s="87"/>
      <c r="M3997" s="103">
        <f>IF(ISNUMBER('Форма 1'!AD3997),'Форма 1'!$H3997*VLOOKUP('Форма 1'!$F3997,'Придельники с 2022'!$B$4:$X$28,'Форма 1'!AD$8),"")</f>
        <v>14260846.432000002</v>
      </c>
      <c r="N3997" s="103" t="str">
        <f>IF(ISBLANK('Форма 1'!$AE3997),"",IF('Форма 1'!$AE3997=1,'Форма 1'!$H3997*VLOOKUP('Форма 1'!$F3997,'Придельники с 2022'!$B$4:$X$28,'Форма 1'!$AE$8,0),IF('Форма 1'!$AE3997=2,'Форма 1'!$H3997*VLOOKUP('Форма 1'!$F3997,'Придельники с 2022'!$B$4:$X$28,13,0),IF('Форма 1'!$AE3997=3,'Форма 1'!$H3997*VLOOKUP('Форма 1'!$F3997,'Придельники с 2022'!$B$4:$X$28,12,0)))))</f>
        <v/>
      </c>
      <c r="O3997" s="103" t="str">
        <f>IF(ISNUMBER('Форма 1'!AF3997),'Форма 1'!$H3997*VLOOKUP('Форма 1'!$F3997,'Придельники с 2022'!$B$4:$X$28,'Форма 1'!AF$8),"")</f>
        <v/>
      </c>
      <c r="P3997" s="87"/>
      <c r="Q3997" s="103" t="str">
        <f>IF(ISNUMBER('Форма 1'!AH3997),'Форма 1'!$H3997*VLOOKUP('Форма 1'!$F3997,'Придельники с 2022'!$B$4:$X$28,'Форма 1'!AH$8),"")</f>
        <v/>
      </c>
      <c r="R3997" s="103" t="str">
        <f>IF(ISNUMBER('Форма 1'!AI3997),'Форма 1'!$H3997*VLOOKUP('Форма 1'!$F3997,'Придельники с 2022'!$B$4:$X$28,'Форма 1'!AI$8),"")</f>
        <v/>
      </c>
      <c r="S3997" s="103" t="str">
        <f>IF(ISNUMBER('Форма 1'!AJ3997),'Форма 1'!$H3997*VLOOKUP('Форма 1'!$F3997,'Придельники с 2022'!$B$4:$X$28,'Форма 1'!AJ$8),"")</f>
        <v/>
      </c>
      <c r="T3997" s="88"/>
    </row>
    <row r="3998" spans="1:20">
      <c r="A3998" s="188">
        <f t="shared" ref="A3998:A4061" si="271">A3997+1</f>
        <v>834</v>
      </c>
      <c r="B3998" s="189" t="s">
        <v>3843</v>
      </c>
      <c r="C3998" s="99">
        <f t="shared" si="270"/>
        <v>7860633.5999999996</v>
      </c>
      <c r="D3998" s="103" t="str">
        <f>IF(ISNUMBER('Форма 1'!U3998),'Форма 1'!$H3998*VLOOKUP('Форма 1'!$F3998,'Придельники с 2022'!$B$4:$X$28,'Форма 1'!U$8),"")</f>
        <v/>
      </c>
      <c r="E3998" s="103" t="str">
        <f>IF(ISNUMBER('Форма 1'!V3998),'Форма 1'!$H3998*VLOOKUP('Форма 1'!$F3998,'Придельники с 2022'!$B$4:$X$28,'Форма 1'!V$8),"")</f>
        <v/>
      </c>
      <c r="F3998" s="103" t="str">
        <f>IF(ISNUMBER('Форма 1'!W3998),'Форма 1'!$H3998*VLOOKUP('Форма 1'!$F3998,'Придельники с 2022'!$B$4:$X$28,'Форма 1'!W$8),"")</f>
        <v/>
      </c>
      <c r="G3998" s="103" t="str">
        <f>IF(ISNUMBER('Форма 1'!X3998),'Форма 1'!$H3998*VLOOKUP('Форма 1'!$F3998,'Придельники с 2022'!$B$4:$X$28,'Форма 1'!X$8),"")</f>
        <v/>
      </c>
      <c r="H3998" s="103" t="str">
        <f>IF(ISNUMBER('Форма 1'!Y3998),'Форма 1'!$H3998*VLOOKUP('Форма 1'!$F3998,'Придельники с 2022'!$B$4:$X$28,'Форма 1'!Y$8),"")</f>
        <v/>
      </c>
      <c r="I3998" s="103" t="str">
        <f>IF(ISNUMBER('Форма 1'!Z3998),'Форма 1'!$H3998*VLOOKUP('Форма 1'!$F3998,'Придельники с 2022'!$B$4:$X$28,'Форма 1'!Z$8),"")</f>
        <v/>
      </c>
      <c r="J3998" s="103" t="str">
        <f>IF(ISNUMBER('Форма 1'!AA3998),'Форма 1'!$H3998*VLOOKUP('Форма 1'!$F3998,'Придельники с 2022'!$B$4:$X$28,'Форма 1'!AA$8),"")</f>
        <v/>
      </c>
      <c r="K3998" s="90">
        <v>2</v>
      </c>
      <c r="L3998" s="87">
        <f>3930316.8*K3998</f>
        <v>7860633.5999999996</v>
      </c>
      <c r="M3998" s="103" t="str">
        <f>IF(ISNUMBER('Форма 1'!AD3998),'Форма 1'!$H3998*VLOOKUP('Форма 1'!$F3998,'Придельники с 2022'!$B$4:$X$28,'Форма 1'!AD$8),"")</f>
        <v/>
      </c>
      <c r="N3998" s="103" t="str">
        <f>IF(ISBLANK('Форма 1'!$AE3998),"",IF('Форма 1'!$AE3998=1,'Форма 1'!$H3998*VLOOKUP('Форма 1'!$F3998,'Придельники с 2022'!$B$4:$X$28,'Форма 1'!$AE$8,0),IF('Форма 1'!$AE3998=2,'Форма 1'!$H3998*VLOOKUP('Форма 1'!$F3998,'Придельники с 2022'!$B$4:$X$28,13,0),IF('Форма 1'!$AE3998=3,'Форма 1'!$H3998*VLOOKUP('Форма 1'!$F3998,'Придельники с 2022'!$B$4:$X$28,12,0)))))</f>
        <v/>
      </c>
      <c r="O3998" s="103" t="str">
        <f>IF(ISNUMBER('Форма 1'!AF3998),'Форма 1'!$H3998*VLOOKUP('Форма 1'!$F3998,'Придельники с 2022'!$B$4:$X$28,'Форма 1'!AF$8),"")</f>
        <v/>
      </c>
      <c r="P3998" s="87"/>
      <c r="Q3998" s="103" t="str">
        <f>IF(ISNUMBER('Форма 1'!AH3998),'Форма 1'!$H3998*VLOOKUP('Форма 1'!$F3998,'Придельники с 2022'!$B$4:$X$28,'Форма 1'!AH$8),"")</f>
        <v/>
      </c>
      <c r="R3998" s="103" t="str">
        <f>IF(ISNUMBER('Форма 1'!AI3998),'Форма 1'!$H3998*VLOOKUP('Форма 1'!$F3998,'Придельники с 2022'!$B$4:$X$28,'Форма 1'!AI$8),"")</f>
        <v/>
      </c>
      <c r="S3998" s="103" t="str">
        <f>IF(ISNUMBER('Форма 1'!AJ3998),'Форма 1'!$H3998*VLOOKUP('Форма 1'!$F3998,'Придельники с 2022'!$B$4:$X$28,'Форма 1'!AJ$8),"")</f>
        <v/>
      </c>
      <c r="T3998" s="88"/>
    </row>
    <row r="3999" spans="1:20">
      <c r="A3999" s="188">
        <f t="shared" si="271"/>
        <v>835</v>
      </c>
      <c r="B3999" s="189" t="s">
        <v>3844</v>
      </c>
      <c r="C3999" s="99">
        <f t="shared" si="270"/>
        <v>15072831.088000001</v>
      </c>
      <c r="D3999" s="103" t="str">
        <f>IF(ISNUMBER('Форма 1'!U3999),'Форма 1'!$H3999*VLOOKUP('Форма 1'!$F3999,'Придельники с 2022'!$B$4:$X$28,'Форма 1'!U$8),"")</f>
        <v/>
      </c>
      <c r="E3999" s="103" t="str">
        <f>IF(ISNUMBER('Форма 1'!V3999),'Форма 1'!$H3999*VLOOKUP('Форма 1'!$F3999,'Придельники с 2022'!$B$4:$X$28,'Форма 1'!V$8),"")</f>
        <v/>
      </c>
      <c r="F3999" s="103" t="str">
        <f>IF(ISNUMBER('Форма 1'!W3999),'Форма 1'!$H3999*VLOOKUP('Форма 1'!$F3999,'Придельники с 2022'!$B$4:$X$28,'Форма 1'!W$8),"")</f>
        <v/>
      </c>
      <c r="G3999" s="103" t="str">
        <f>IF(ISNUMBER('Форма 1'!X3999),'Форма 1'!$H3999*VLOOKUP('Форма 1'!$F3999,'Придельники с 2022'!$B$4:$X$28,'Форма 1'!X$8),"")</f>
        <v/>
      </c>
      <c r="H3999" s="103" t="str">
        <f>IF(ISNUMBER('Форма 1'!Y3999),'Форма 1'!$H3999*VLOOKUP('Форма 1'!$F3999,'Придельники с 2022'!$B$4:$X$28,'Форма 1'!Y$8),"")</f>
        <v/>
      </c>
      <c r="I3999" s="103" t="str">
        <f>IF(ISNUMBER('Форма 1'!Z3999),'Форма 1'!$H3999*VLOOKUP('Форма 1'!$F3999,'Придельники с 2022'!$B$4:$X$28,'Форма 1'!Z$8),"")</f>
        <v/>
      </c>
      <c r="J3999" s="103" t="str">
        <f>IF(ISNUMBER('Форма 1'!AA3999),'Форма 1'!$H3999*VLOOKUP('Форма 1'!$F3999,'Придельники с 2022'!$B$4:$X$28,'Форма 1'!AA$8),"")</f>
        <v/>
      </c>
      <c r="K3999" s="90"/>
      <c r="L3999" s="87"/>
      <c r="M3999" s="103">
        <f>IF(ISNUMBER('Форма 1'!AD3999),'Форма 1'!$H3999*VLOOKUP('Форма 1'!$F3999,'Придельники с 2022'!$B$4:$X$28,'Форма 1'!AD$8),"")</f>
        <v>15072831.088000001</v>
      </c>
      <c r="N3999" s="103" t="str">
        <f>IF(ISBLANK('Форма 1'!$AE3999),"",IF('Форма 1'!$AE3999=1,'Форма 1'!$H3999*VLOOKUP('Форма 1'!$F3999,'Придельники с 2022'!$B$4:$X$28,'Форма 1'!$AE$8,0),IF('Форма 1'!$AE3999=2,'Форма 1'!$H3999*VLOOKUP('Форма 1'!$F3999,'Придельники с 2022'!$B$4:$X$28,13,0),IF('Форма 1'!$AE3999=3,'Форма 1'!$H3999*VLOOKUP('Форма 1'!$F3999,'Придельники с 2022'!$B$4:$X$28,12,0)))))</f>
        <v/>
      </c>
      <c r="O3999" s="103" t="str">
        <f>IF(ISNUMBER('Форма 1'!AF3999),'Форма 1'!$H3999*VLOOKUP('Форма 1'!$F3999,'Придельники с 2022'!$B$4:$X$28,'Форма 1'!AF$8),"")</f>
        <v/>
      </c>
      <c r="P3999" s="87"/>
      <c r="Q3999" s="103" t="str">
        <f>IF(ISNUMBER('Форма 1'!AH3999),'Форма 1'!$H3999*VLOOKUP('Форма 1'!$F3999,'Придельники с 2022'!$B$4:$X$28,'Форма 1'!AH$8),"")</f>
        <v/>
      </c>
      <c r="R3999" s="103" t="str">
        <f>IF(ISNUMBER('Форма 1'!AI3999),'Форма 1'!$H3999*VLOOKUP('Форма 1'!$F3999,'Придельники с 2022'!$B$4:$X$28,'Форма 1'!AI$8),"")</f>
        <v/>
      </c>
      <c r="S3999" s="103" t="str">
        <f>IF(ISNUMBER('Форма 1'!AJ3999),'Форма 1'!$H3999*VLOOKUP('Форма 1'!$F3999,'Придельники с 2022'!$B$4:$X$28,'Форма 1'!AJ$8),"")</f>
        <v/>
      </c>
      <c r="T3999" s="88"/>
    </row>
    <row r="4000" spans="1:20">
      <c r="A4000" s="188">
        <f t="shared" si="271"/>
        <v>836</v>
      </c>
      <c r="B4000" s="189" t="s">
        <v>3845</v>
      </c>
      <c r="C4000" s="99">
        <f t="shared" si="270"/>
        <v>17447987.536000002</v>
      </c>
      <c r="D4000" s="103" t="str">
        <f>IF(ISNUMBER('Форма 1'!U4000),'Форма 1'!$H4000*VLOOKUP('Форма 1'!$F4000,'Придельники с 2022'!$B$4:$X$28,'Форма 1'!U$8),"")</f>
        <v/>
      </c>
      <c r="E4000" s="103" t="str">
        <f>IF(ISNUMBER('Форма 1'!V4000),'Форма 1'!$H4000*VLOOKUP('Форма 1'!$F4000,'Придельники с 2022'!$B$4:$X$28,'Форма 1'!V$8),"")</f>
        <v/>
      </c>
      <c r="F4000" s="103" t="str">
        <f>IF(ISNUMBER('Форма 1'!W4000),'Форма 1'!$H4000*VLOOKUP('Форма 1'!$F4000,'Придельники с 2022'!$B$4:$X$28,'Форма 1'!W$8),"")</f>
        <v/>
      </c>
      <c r="G4000" s="103" t="str">
        <f>IF(ISNUMBER('Форма 1'!X4000),'Форма 1'!$H4000*VLOOKUP('Форма 1'!$F4000,'Придельники с 2022'!$B$4:$X$28,'Форма 1'!X$8),"")</f>
        <v/>
      </c>
      <c r="H4000" s="103" t="str">
        <f>IF(ISNUMBER('Форма 1'!Y4000),'Форма 1'!$H4000*VLOOKUP('Форма 1'!$F4000,'Придельники с 2022'!$B$4:$X$28,'Форма 1'!Y$8),"")</f>
        <v/>
      </c>
      <c r="I4000" s="103" t="str">
        <f>IF(ISNUMBER('Форма 1'!Z4000),'Форма 1'!$H4000*VLOOKUP('Форма 1'!$F4000,'Придельники с 2022'!$B$4:$X$28,'Форма 1'!Z$8),"")</f>
        <v/>
      </c>
      <c r="J4000" s="103" t="str">
        <f>IF(ISNUMBER('Форма 1'!AA4000),'Форма 1'!$H4000*VLOOKUP('Форма 1'!$F4000,'Придельники с 2022'!$B$4:$X$28,'Форма 1'!AA$8),"")</f>
        <v/>
      </c>
      <c r="K4000" s="90"/>
      <c r="L4000" s="87"/>
      <c r="M4000" s="103">
        <f>IF(ISNUMBER('Форма 1'!AD4000),'Форма 1'!$H4000*VLOOKUP('Форма 1'!$F4000,'Придельники с 2022'!$B$4:$X$28,'Форма 1'!AD$8),"")</f>
        <v>17447987.536000002</v>
      </c>
      <c r="N4000" s="103" t="str">
        <f>IF(ISBLANK('Форма 1'!$AE4000),"",IF('Форма 1'!$AE4000=1,'Форма 1'!$H4000*VLOOKUP('Форма 1'!$F4000,'Придельники с 2022'!$B$4:$X$28,'Форма 1'!$AE$8,0),IF('Форма 1'!$AE4000=2,'Форма 1'!$H4000*VLOOKUP('Форма 1'!$F4000,'Придельники с 2022'!$B$4:$X$28,13,0),IF('Форма 1'!$AE4000=3,'Форма 1'!$H4000*VLOOKUP('Форма 1'!$F4000,'Придельники с 2022'!$B$4:$X$28,12,0)))))</f>
        <v/>
      </c>
      <c r="O4000" s="103" t="str">
        <f>IF(ISNUMBER('Форма 1'!AF4000),'Форма 1'!$H4000*VLOOKUP('Форма 1'!$F4000,'Придельники с 2022'!$B$4:$X$28,'Форма 1'!AF$8),"")</f>
        <v/>
      </c>
      <c r="P4000" s="87"/>
      <c r="Q4000" s="103" t="str">
        <f>IF(ISNUMBER('Форма 1'!AH4000),'Форма 1'!$H4000*VLOOKUP('Форма 1'!$F4000,'Придельники с 2022'!$B$4:$X$28,'Форма 1'!AH$8),"")</f>
        <v/>
      </c>
      <c r="R4000" s="103" t="str">
        <f>IF(ISNUMBER('Форма 1'!AI4000),'Форма 1'!$H4000*VLOOKUP('Форма 1'!$F4000,'Придельники с 2022'!$B$4:$X$28,'Форма 1'!AI$8),"")</f>
        <v/>
      </c>
      <c r="S4000" s="103" t="str">
        <f>IF(ISNUMBER('Форма 1'!AJ4000),'Форма 1'!$H4000*VLOOKUP('Форма 1'!$F4000,'Придельники с 2022'!$B$4:$X$28,'Форма 1'!AJ$8),"")</f>
        <v/>
      </c>
      <c r="T4000" s="88"/>
    </row>
    <row r="4001" spans="1:20">
      <c r="A4001" s="188">
        <f t="shared" si="271"/>
        <v>837</v>
      </c>
      <c r="B4001" s="189" t="s">
        <v>3846</v>
      </c>
      <c r="C4001" s="99">
        <f t="shared" si="270"/>
        <v>17754226.896000002</v>
      </c>
      <c r="D4001" s="103" t="str">
        <f>IF(ISNUMBER('Форма 1'!U4001),'Форма 1'!$H4001*VLOOKUP('Форма 1'!$F4001,'Придельники с 2022'!$B$4:$X$28,'Форма 1'!U$8),"")</f>
        <v/>
      </c>
      <c r="E4001" s="103" t="str">
        <f>IF(ISNUMBER('Форма 1'!V4001),'Форма 1'!$H4001*VLOOKUP('Форма 1'!$F4001,'Придельники с 2022'!$B$4:$X$28,'Форма 1'!V$8),"")</f>
        <v/>
      </c>
      <c r="F4001" s="103" t="str">
        <f>IF(ISNUMBER('Форма 1'!W4001),'Форма 1'!$H4001*VLOOKUP('Форма 1'!$F4001,'Придельники с 2022'!$B$4:$X$28,'Форма 1'!W$8),"")</f>
        <v/>
      </c>
      <c r="G4001" s="103" t="str">
        <f>IF(ISNUMBER('Форма 1'!X4001),'Форма 1'!$H4001*VLOOKUP('Форма 1'!$F4001,'Придельники с 2022'!$B$4:$X$28,'Форма 1'!X$8),"")</f>
        <v/>
      </c>
      <c r="H4001" s="103" t="str">
        <f>IF(ISNUMBER('Форма 1'!Y4001),'Форма 1'!$H4001*VLOOKUP('Форма 1'!$F4001,'Придельники с 2022'!$B$4:$X$28,'Форма 1'!Y$8),"")</f>
        <v/>
      </c>
      <c r="I4001" s="103" t="str">
        <f>IF(ISNUMBER('Форма 1'!Z4001),'Форма 1'!$H4001*VLOOKUP('Форма 1'!$F4001,'Придельники с 2022'!$B$4:$X$28,'Форма 1'!Z$8),"")</f>
        <v/>
      </c>
      <c r="J4001" s="103" t="str">
        <f>IF(ISNUMBER('Форма 1'!AA4001),'Форма 1'!$H4001*VLOOKUP('Форма 1'!$F4001,'Придельники с 2022'!$B$4:$X$28,'Форма 1'!AA$8),"")</f>
        <v/>
      </c>
      <c r="K4001" s="90"/>
      <c r="L4001" s="87"/>
      <c r="M4001" s="103">
        <f>IF(ISNUMBER('Форма 1'!AD4001),'Форма 1'!$H4001*VLOOKUP('Форма 1'!$F4001,'Придельники с 2022'!$B$4:$X$28,'Форма 1'!AD$8),"")</f>
        <v>17754226.896000002</v>
      </c>
      <c r="N4001" s="103" t="str">
        <f>IF(ISBLANK('Форма 1'!$AE4001),"",IF('Форма 1'!$AE4001=1,'Форма 1'!$H4001*VLOOKUP('Форма 1'!$F4001,'Придельники с 2022'!$B$4:$X$28,'Форма 1'!$AE$8,0),IF('Форма 1'!$AE4001=2,'Форма 1'!$H4001*VLOOKUP('Форма 1'!$F4001,'Придельники с 2022'!$B$4:$X$28,13,0),IF('Форма 1'!$AE4001=3,'Форма 1'!$H4001*VLOOKUP('Форма 1'!$F4001,'Придельники с 2022'!$B$4:$X$28,12,0)))))</f>
        <v/>
      </c>
      <c r="O4001" s="103" t="str">
        <f>IF(ISNUMBER('Форма 1'!AF4001),'Форма 1'!$H4001*VLOOKUP('Форма 1'!$F4001,'Придельники с 2022'!$B$4:$X$28,'Форма 1'!AF$8),"")</f>
        <v/>
      </c>
      <c r="P4001" s="87"/>
      <c r="Q4001" s="103" t="str">
        <f>IF(ISNUMBER('Форма 1'!AH4001),'Форма 1'!$H4001*VLOOKUP('Форма 1'!$F4001,'Придельники с 2022'!$B$4:$X$28,'Форма 1'!AH$8),"")</f>
        <v/>
      </c>
      <c r="R4001" s="103" t="str">
        <f>IF(ISNUMBER('Форма 1'!AI4001),'Форма 1'!$H4001*VLOOKUP('Форма 1'!$F4001,'Придельники с 2022'!$B$4:$X$28,'Форма 1'!AI$8),"")</f>
        <v/>
      </c>
      <c r="S4001" s="103" t="str">
        <f>IF(ISNUMBER('Форма 1'!AJ4001),'Форма 1'!$H4001*VLOOKUP('Форма 1'!$F4001,'Придельники с 2022'!$B$4:$X$28,'Форма 1'!AJ$8),"")</f>
        <v/>
      </c>
      <c r="T4001" s="88"/>
    </row>
    <row r="4002" spans="1:20">
      <c r="A4002" s="188">
        <f t="shared" si="271"/>
        <v>838</v>
      </c>
      <c r="B4002" s="189" t="s">
        <v>3847</v>
      </c>
      <c r="C4002" s="99">
        <f t="shared" si="270"/>
        <v>15987496.000000002</v>
      </c>
      <c r="D4002" s="103" t="str">
        <f>IF(ISNUMBER('Форма 1'!U4002),'Форма 1'!$H4002*VLOOKUP('Форма 1'!$F4002,'Придельники с 2022'!$B$4:$X$28,'Форма 1'!U$8),"")</f>
        <v/>
      </c>
      <c r="E4002" s="103" t="str">
        <f>IF(ISNUMBER('Форма 1'!V4002),'Форма 1'!$H4002*VLOOKUP('Форма 1'!$F4002,'Придельники с 2022'!$B$4:$X$28,'Форма 1'!V$8),"")</f>
        <v/>
      </c>
      <c r="F4002" s="103" t="str">
        <f>IF(ISNUMBER('Форма 1'!W4002),'Форма 1'!$H4002*VLOOKUP('Форма 1'!$F4002,'Придельники с 2022'!$B$4:$X$28,'Форма 1'!W$8),"")</f>
        <v/>
      </c>
      <c r="G4002" s="103" t="str">
        <f>IF(ISNUMBER('Форма 1'!X4002),'Форма 1'!$H4002*VLOOKUP('Форма 1'!$F4002,'Придельники с 2022'!$B$4:$X$28,'Форма 1'!X$8),"")</f>
        <v/>
      </c>
      <c r="H4002" s="103" t="str">
        <f>IF(ISNUMBER('Форма 1'!Y4002),'Форма 1'!$H4002*VLOOKUP('Форма 1'!$F4002,'Придельники с 2022'!$B$4:$X$28,'Форма 1'!Y$8),"")</f>
        <v/>
      </c>
      <c r="I4002" s="103" t="str">
        <f>IF(ISNUMBER('Форма 1'!Z4002),'Форма 1'!$H4002*VLOOKUP('Форма 1'!$F4002,'Придельники с 2022'!$B$4:$X$28,'Форма 1'!Z$8),"")</f>
        <v/>
      </c>
      <c r="J4002" s="103" t="str">
        <f>IF(ISNUMBER('Форма 1'!AA4002),'Форма 1'!$H4002*VLOOKUP('Форма 1'!$F4002,'Придельники с 2022'!$B$4:$X$28,'Форма 1'!AA$8),"")</f>
        <v/>
      </c>
      <c r="K4002" s="90"/>
      <c r="L4002" s="87"/>
      <c r="M4002" s="103">
        <f>IF(ISNUMBER('Форма 1'!AD4002),'Форма 1'!$H4002*VLOOKUP('Форма 1'!$F4002,'Придельники с 2022'!$B$4:$X$28,'Форма 1'!AD$8),"")</f>
        <v>15987496.000000002</v>
      </c>
      <c r="N4002" s="103" t="str">
        <f>IF(ISBLANK('Форма 1'!$AE4002),"",IF('Форма 1'!$AE4002=1,'Форма 1'!$H4002*VLOOKUP('Форма 1'!$F4002,'Придельники с 2022'!$B$4:$X$28,'Форма 1'!$AE$8,0),IF('Форма 1'!$AE4002=2,'Форма 1'!$H4002*VLOOKUP('Форма 1'!$F4002,'Придельники с 2022'!$B$4:$X$28,13,0),IF('Форма 1'!$AE4002=3,'Форма 1'!$H4002*VLOOKUP('Форма 1'!$F4002,'Придельники с 2022'!$B$4:$X$28,12,0)))))</f>
        <v/>
      </c>
      <c r="O4002" s="103" t="str">
        <f>IF(ISNUMBER('Форма 1'!AF4002),'Форма 1'!$H4002*VLOOKUP('Форма 1'!$F4002,'Придельники с 2022'!$B$4:$X$28,'Форма 1'!AF$8),"")</f>
        <v/>
      </c>
      <c r="P4002" s="87"/>
      <c r="Q4002" s="103" t="str">
        <f>IF(ISNUMBER('Форма 1'!AH4002),'Форма 1'!$H4002*VLOOKUP('Форма 1'!$F4002,'Придельники с 2022'!$B$4:$X$28,'Форма 1'!AH$8),"")</f>
        <v/>
      </c>
      <c r="R4002" s="103" t="str">
        <f>IF(ISNUMBER('Форма 1'!AI4002),'Форма 1'!$H4002*VLOOKUP('Форма 1'!$F4002,'Придельники с 2022'!$B$4:$X$28,'Форма 1'!AI$8),"")</f>
        <v/>
      </c>
      <c r="S4002" s="103" t="str">
        <f>IF(ISNUMBER('Форма 1'!AJ4002),'Форма 1'!$H4002*VLOOKUP('Форма 1'!$F4002,'Придельники с 2022'!$B$4:$X$28,'Форма 1'!AJ$8),"")</f>
        <v/>
      </c>
      <c r="T4002" s="88"/>
    </row>
    <row r="4003" spans="1:20">
      <c r="A4003" s="188">
        <f t="shared" si="271"/>
        <v>839</v>
      </c>
      <c r="B4003" s="189" t="s">
        <v>3848</v>
      </c>
      <c r="C4003" s="99">
        <f t="shared" si="270"/>
        <v>16428840.960000001</v>
      </c>
      <c r="D4003" s="103" t="str">
        <f>IF(ISNUMBER('Форма 1'!U4003),'Форма 1'!$H4003*VLOOKUP('Форма 1'!$F4003,'Придельники с 2022'!$B$4:$X$28,'Форма 1'!U$8),"")</f>
        <v/>
      </c>
      <c r="E4003" s="103" t="str">
        <f>IF(ISNUMBER('Форма 1'!V4003),'Форма 1'!$H4003*VLOOKUP('Форма 1'!$F4003,'Придельники с 2022'!$B$4:$X$28,'Форма 1'!V$8),"")</f>
        <v/>
      </c>
      <c r="F4003" s="103" t="str">
        <f>IF(ISNUMBER('Форма 1'!W4003),'Форма 1'!$H4003*VLOOKUP('Форма 1'!$F4003,'Придельники с 2022'!$B$4:$X$28,'Форма 1'!W$8),"")</f>
        <v/>
      </c>
      <c r="G4003" s="103" t="str">
        <f>IF(ISNUMBER('Форма 1'!X4003),'Форма 1'!$H4003*VLOOKUP('Форма 1'!$F4003,'Придельники с 2022'!$B$4:$X$28,'Форма 1'!X$8),"")</f>
        <v/>
      </c>
      <c r="H4003" s="103" t="str">
        <f>IF(ISNUMBER('Форма 1'!Y4003),'Форма 1'!$H4003*VLOOKUP('Форма 1'!$F4003,'Придельники с 2022'!$B$4:$X$28,'Форма 1'!Y$8),"")</f>
        <v/>
      </c>
      <c r="I4003" s="103" t="str">
        <f>IF(ISNUMBER('Форма 1'!Z4003),'Форма 1'!$H4003*VLOOKUP('Форма 1'!$F4003,'Придельники с 2022'!$B$4:$X$28,'Форма 1'!Z$8),"")</f>
        <v/>
      </c>
      <c r="J4003" s="103" t="str">
        <f>IF(ISNUMBER('Форма 1'!AA4003),'Форма 1'!$H4003*VLOOKUP('Форма 1'!$F4003,'Придельники с 2022'!$B$4:$X$28,'Форма 1'!AA$8),"")</f>
        <v/>
      </c>
      <c r="K4003" s="90"/>
      <c r="L4003" s="87"/>
      <c r="M4003" s="103">
        <f>IF(ISNUMBER('Форма 1'!AD4003),'Форма 1'!$H4003*VLOOKUP('Форма 1'!$F4003,'Придельники с 2022'!$B$4:$X$28,'Форма 1'!AD$8),"")</f>
        <v>16428840.960000001</v>
      </c>
      <c r="N4003" s="103" t="str">
        <f>IF(ISBLANK('Форма 1'!$AE4003),"",IF('Форма 1'!$AE4003=1,'Форма 1'!$H4003*VLOOKUP('Форма 1'!$F4003,'Придельники с 2022'!$B$4:$X$28,'Форма 1'!$AE$8,0),IF('Форма 1'!$AE4003=2,'Форма 1'!$H4003*VLOOKUP('Форма 1'!$F4003,'Придельники с 2022'!$B$4:$X$28,13,0),IF('Форма 1'!$AE4003=3,'Форма 1'!$H4003*VLOOKUP('Форма 1'!$F4003,'Придельники с 2022'!$B$4:$X$28,12,0)))))</f>
        <v/>
      </c>
      <c r="O4003" s="103" t="str">
        <f>IF(ISNUMBER('Форма 1'!AF4003),'Форма 1'!$H4003*VLOOKUP('Форма 1'!$F4003,'Придельники с 2022'!$B$4:$X$28,'Форма 1'!AF$8),"")</f>
        <v/>
      </c>
      <c r="P4003" s="87"/>
      <c r="Q4003" s="103" t="str">
        <f>IF(ISNUMBER('Форма 1'!AH4003),'Форма 1'!$H4003*VLOOKUP('Форма 1'!$F4003,'Придельники с 2022'!$B$4:$X$28,'Форма 1'!AH$8),"")</f>
        <v/>
      </c>
      <c r="R4003" s="103" t="str">
        <f>IF(ISNUMBER('Форма 1'!AI4003),'Форма 1'!$H4003*VLOOKUP('Форма 1'!$F4003,'Придельники с 2022'!$B$4:$X$28,'Форма 1'!AI$8),"")</f>
        <v/>
      </c>
      <c r="S4003" s="103" t="str">
        <f>IF(ISNUMBER('Форма 1'!AJ4003),'Форма 1'!$H4003*VLOOKUP('Форма 1'!$F4003,'Придельники с 2022'!$B$4:$X$28,'Форма 1'!AJ$8),"")</f>
        <v/>
      </c>
      <c r="T4003" s="88"/>
    </row>
    <row r="4004" spans="1:20">
      <c r="A4004" s="188">
        <f t="shared" si="271"/>
        <v>840</v>
      </c>
      <c r="B4004" s="189" t="s">
        <v>3849</v>
      </c>
      <c r="C4004" s="99">
        <f t="shared" si="270"/>
        <v>4742611.8</v>
      </c>
      <c r="D4004" s="103" t="str">
        <f>IF(ISNUMBER('Форма 1'!U4004),'Форма 1'!$H4004*VLOOKUP('Форма 1'!$F4004,'Придельники с 2022'!$B$4:$X$28,'Форма 1'!U$8),"")</f>
        <v/>
      </c>
      <c r="E4004" s="103" t="str">
        <f>IF(ISNUMBER('Форма 1'!V4004),'Форма 1'!$H4004*VLOOKUP('Форма 1'!$F4004,'Придельники с 2022'!$B$4:$X$28,'Форма 1'!V$8),"")</f>
        <v/>
      </c>
      <c r="F4004" s="103" t="str">
        <f>IF(ISNUMBER('Форма 1'!W4004),'Форма 1'!$H4004*VLOOKUP('Форма 1'!$F4004,'Придельники с 2022'!$B$4:$X$28,'Форма 1'!W$8),"")</f>
        <v/>
      </c>
      <c r="G4004" s="103" t="str">
        <f>IF(ISNUMBER('Форма 1'!X4004),'Форма 1'!$H4004*VLOOKUP('Форма 1'!$F4004,'Придельники с 2022'!$B$4:$X$28,'Форма 1'!X$8),"")</f>
        <v/>
      </c>
      <c r="H4004" s="103">
        <f>IF(ISNUMBER('Форма 1'!Y4004),'Форма 1'!$H4004*VLOOKUP('Форма 1'!$F4004,'Придельники с 2022'!$B$4:$X$28,'Форма 1'!Y$8),"")</f>
        <v>4742611.8</v>
      </c>
      <c r="I4004" s="103" t="str">
        <f>IF(ISNUMBER('Форма 1'!Z4004),'Форма 1'!$H4004*VLOOKUP('Форма 1'!$F4004,'Придельники с 2022'!$B$4:$X$28,'Форма 1'!Z$8),"")</f>
        <v/>
      </c>
      <c r="J4004" s="103" t="str">
        <f>IF(ISNUMBER('Форма 1'!AA4004),'Форма 1'!$H4004*VLOOKUP('Форма 1'!$F4004,'Придельники с 2022'!$B$4:$X$28,'Форма 1'!AA$8),"")</f>
        <v/>
      </c>
      <c r="K4004" s="90"/>
      <c r="L4004" s="87"/>
      <c r="M4004" s="103" t="str">
        <f>IF(ISNUMBER('Форма 1'!AD4004),'Форма 1'!$H4004*VLOOKUP('Форма 1'!$F4004,'Придельники с 2022'!$B$4:$X$28,'Форма 1'!AD$8),"")</f>
        <v/>
      </c>
      <c r="N4004" s="103" t="str">
        <f>IF(ISBLANK('Форма 1'!$AE4004),"",IF('Форма 1'!$AE4004=1,'Форма 1'!$H4004*VLOOKUP('Форма 1'!$F4004,'Придельники с 2022'!$B$4:$X$28,'Форма 1'!$AE$8,0),IF('Форма 1'!$AE4004=2,'Форма 1'!$H4004*VLOOKUP('Форма 1'!$F4004,'Придельники с 2022'!$B$4:$X$28,13,0),IF('Форма 1'!$AE4004=3,'Форма 1'!$H4004*VLOOKUP('Форма 1'!$F4004,'Придельники с 2022'!$B$4:$X$28,12,0)))))</f>
        <v/>
      </c>
      <c r="O4004" s="103" t="str">
        <f>IF(ISNUMBER('Форма 1'!AF4004),'Форма 1'!$H4004*VLOOKUP('Форма 1'!$F4004,'Придельники с 2022'!$B$4:$X$28,'Форма 1'!AF$8),"")</f>
        <v/>
      </c>
      <c r="P4004" s="87"/>
      <c r="Q4004" s="103" t="str">
        <f>IF(ISNUMBER('Форма 1'!AH4004),'Форма 1'!$H4004*VLOOKUP('Форма 1'!$F4004,'Придельники с 2022'!$B$4:$X$28,'Форма 1'!AH$8),"")</f>
        <v/>
      </c>
      <c r="R4004" s="103" t="str">
        <f>IF(ISNUMBER('Форма 1'!AI4004),'Форма 1'!$H4004*VLOOKUP('Форма 1'!$F4004,'Придельники с 2022'!$B$4:$X$28,'Форма 1'!AI$8),"")</f>
        <v/>
      </c>
      <c r="S4004" s="103" t="str">
        <f>IF(ISNUMBER('Форма 1'!AJ4004),'Форма 1'!$H4004*VLOOKUP('Форма 1'!$F4004,'Придельники с 2022'!$B$4:$X$28,'Форма 1'!AJ$8),"")</f>
        <v/>
      </c>
      <c r="T4004" s="88"/>
    </row>
    <row r="4005" spans="1:20">
      <c r="A4005" s="188">
        <f t="shared" si="271"/>
        <v>841</v>
      </c>
      <c r="B4005" s="189" t="s">
        <v>3850</v>
      </c>
      <c r="C4005" s="99">
        <f t="shared" si="270"/>
        <v>2890272.483</v>
      </c>
      <c r="D4005" s="103" t="str">
        <f>IF(ISNUMBER('Форма 1'!U4005),'Форма 1'!$H4005*VLOOKUP('Форма 1'!$F4005,'Придельники с 2022'!$B$4:$X$28,'Форма 1'!U$8),"")</f>
        <v/>
      </c>
      <c r="E4005" s="103" t="str">
        <f>IF(ISNUMBER('Форма 1'!V4005),'Форма 1'!$H4005*VLOOKUP('Форма 1'!$F4005,'Придельники с 2022'!$B$4:$X$28,'Форма 1'!V$8),"")</f>
        <v/>
      </c>
      <c r="F4005" s="103" t="str">
        <f>IF(ISNUMBER('Форма 1'!W4005),'Форма 1'!$H4005*VLOOKUP('Форма 1'!$F4005,'Придельники с 2022'!$B$4:$X$28,'Форма 1'!W$8),"")</f>
        <v/>
      </c>
      <c r="G4005" s="103">
        <f>IF(ISNUMBER('Форма 1'!X4005),'Форма 1'!$H4005*VLOOKUP('Форма 1'!$F4005,'Придельники с 2022'!$B$4:$X$28,'Форма 1'!X$8),"")</f>
        <v>1067955.527</v>
      </c>
      <c r="H4005" s="103" t="str">
        <f>IF(ISNUMBER('Форма 1'!Y4005),'Форма 1'!$H4005*VLOOKUP('Форма 1'!$F4005,'Придельники с 2022'!$B$4:$X$28,'Форма 1'!Y$8),"")</f>
        <v/>
      </c>
      <c r="I4005" s="103">
        <f>IF(ISNUMBER('Форма 1'!Z4005),'Форма 1'!$H4005*VLOOKUP('Форма 1'!$F4005,'Придельники с 2022'!$B$4:$X$28,'Форма 1'!Z$8),"")</f>
        <v>1822316.9559999998</v>
      </c>
      <c r="J4005" s="103" t="str">
        <f>IF(ISNUMBER('Форма 1'!AA4005),'Форма 1'!$H4005*VLOOKUP('Форма 1'!$F4005,'Придельники с 2022'!$B$4:$X$28,'Форма 1'!AA$8),"")</f>
        <v/>
      </c>
      <c r="K4005" s="90"/>
      <c r="L4005" s="87"/>
      <c r="M4005" s="103" t="str">
        <f>IF(ISNUMBER('Форма 1'!AD4005),'Форма 1'!$H4005*VLOOKUP('Форма 1'!$F4005,'Придельники с 2022'!$B$4:$X$28,'Форма 1'!AD$8),"")</f>
        <v/>
      </c>
      <c r="N4005" s="103" t="str">
        <f>IF(ISBLANK('Форма 1'!$AE4005),"",IF('Форма 1'!$AE4005=1,'Форма 1'!$H4005*VLOOKUP('Форма 1'!$F4005,'Придельники с 2022'!$B$4:$X$28,'Форма 1'!$AE$8,0),IF('Форма 1'!$AE4005=2,'Форма 1'!$H4005*VLOOKUP('Форма 1'!$F4005,'Придельники с 2022'!$B$4:$X$28,13,0),IF('Форма 1'!$AE4005=3,'Форма 1'!$H4005*VLOOKUP('Форма 1'!$F4005,'Придельники с 2022'!$B$4:$X$28,12,0)))))</f>
        <v/>
      </c>
      <c r="O4005" s="103" t="str">
        <f>IF(ISNUMBER('Форма 1'!AF4005),'Форма 1'!$H4005*VLOOKUP('Форма 1'!$F4005,'Придельники с 2022'!$B$4:$X$28,'Форма 1'!AF$8),"")</f>
        <v/>
      </c>
      <c r="P4005" s="87"/>
      <c r="Q4005" s="103" t="str">
        <f>IF(ISNUMBER('Форма 1'!AH4005),'Форма 1'!$H4005*VLOOKUP('Форма 1'!$F4005,'Придельники с 2022'!$B$4:$X$28,'Форма 1'!AH$8),"")</f>
        <v/>
      </c>
      <c r="R4005" s="103" t="str">
        <f>IF(ISNUMBER('Форма 1'!AI4005),'Форма 1'!$H4005*VLOOKUP('Форма 1'!$F4005,'Придельники с 2022'!$B$4:$X$28,'Форма 1'!AI$8),"")</f>
        <v/>
      </c>
      <c r="S4005" s="103" t="str">
        <f>IF(ISNUMBER('Форма 1'!AJ4005),'Форма 1'!$H4005*VLOOKUP('Форма 1'!$F4005,'Придельники с 2022'!$B$4:$X$28,'Форма 1'!AJ$8),"")</f>
        <v/>
      </c>
      <c r="T4005" s="88"/>
    </row>
    <row r="4006" spans="1:20">
      <c r="A4006" s="188">
        <f t="shared" si="271"/>
        <v>842</v>
      </c>
      <c r="B4006" s="189" t="s">
        <v>3851</v>
      </c>
      <c r="C4006" s="99">
        <f t="shared" si="270"/>
        <v>2970375.6360000004</v>
      </c>
      <c r="D4006" s="103">
        <f>IF(ISNUMBER('Форма 1'!U4006),'Форма 1'!$H4006*VLOOKUP('Форма 1'!$F4006,'Придельники с 2022'!$B$4:$X$28,'Форма 1'!U$8),"")</f>
        <v>644509.554</v>
      </c>
      <c r="E4006" s="103" t="str">
        <f>IF(ISNUMBER('Форма 1'!V4006),'Форма 1'!$H4006*VLOOKUP('Форма 1'!$F4006,'Придельники с 2022'!$B$4:$X$28,'Форма 1'!V$8),"")</f>
        <v/>
      </c>
      <c r="F4006" s="103" t="str">
        <f>IF(ISNUMBER('Форма 1'!W4006),'Форма 1'!$H4006*VLOOKUP('Форма 1'!$F4006,'Придельники с 2022'!$B$4:$X$28,'Форма 1'!W$8),"")</f>
        <v/>
      </c>
      <c r="G4006" s="103" t="str">
        <f>IF(ISNUMBER('Форма 1'!X4006),'Форма 1'!$H4006*VLOOKUP('Форма 1'!$F4006,'Придельники с 2022'!$B$4:$X$28,'Форма 1'!X$8),"")</f>
        <v/>
      </c>
      <c r="H4006" s="103" t="str">
        <f>IF(ISNUMBER('Форма 1'!Y4006),'Форма 1'!$H4006*VLOOKUP('Форма 1'!$F4006,'Придельники с 2022'!$B$4:$X$28,'Форма 1'!Y$8),"")</f>
        <v/>
      </c>
      <c r="I4006" s="103" t="str">
        <f>IF(ISNUMBER('Форма 1'!Z4006),'Форма 1'!$H4006*VLOOKUP('Форма 1'!$F4006,'Придельники с 2022'!$B$4:$X$28,'Форма 1'!Z$8),"")</f>
        <v/>
      </c>
      <c r="J4006" s="103" t="str">
        <f>IF(ISNUMBER('Форма 1'!AA4006),'Форма 1'!$H4006*VLOOKUP('Форма 1'!$F4006,'Придельники с 2022'!$B$4:$X$28,'Форма 1'!AA$8),"")</f>
        <v/>
      </c>
      <c r="K4006" s="90"/>
      <c r="L4006" s="87"/>
      <c r="M4006" s="103" t="str">
        <f>IF(ISNUMBER('Форма 1'!AD4006),'Форма 1'!$H4006*VLOOKUP('Форма 1'!$F4006,'Придельники с 2022'!$B$4:$X$28,'Форма 1'!AD$8),"")</f>
        <v/>
      </c>
      <c r="N4006" s="103" t="str">
        <f>IF(ISBLANK('Форма 1'!$AE4006),"",IF('Форма 1'!$AE4006=1,'Форма 1'!$H4006*VLOOKUP('Форма 1'!$F4006,'Придельники с 2022'!$B$4:$X$28,'Форма 1'!$AE$8,0),IF('Форма 1'!$AE4006=2,'Форма 1'!$H4006*VLOOKUP('Форма 1'!$F4006,'Придельники с 2022'!$B$4:$X$28,13,0),IF('Форма 1'!$AE4006=3,'Форма 1'!$H4006*VLOOKUP('Форма 1'!$F4006,'Придельники с 2022'!$B$4:$X$28,12,0)))))</f>
        <v/>
      </c>
      <c r="O4006" s="103" t="str">
        <f>IF(ISNUMBER('Форма 1'!AF4006),'Форма 1'!$H4006*VLOOKUP('Форма 1'!$F4006,'Придельники с 2022'!$B$4:$X$28,'Форма 1'!AF$8),"")</f>
        <v/>
      </c>
      <c r="P4006" s="87"/>
      <c r="Q4006" s="103">
        <f>IF(ISNUMBER('Форма 1'!AH4006),'Форма 1'!$H4006*VLOOKUP('Форма 1'!$F4006,'Придельники с 2022'!$B$4:$X$28,'Форма 1'!AH$8),"")</f>
        <v>2325866.0820000004</v>
      </c>
      <c r="R4006" s="103" t="str">
        <f>IF(ISNUMBER('Форма 1'!AI4006),'Форма 1'!$H4006*VLOOKUP('Форма 1'!$F4006,'Придельники с 2022'!$B$4:$X$28,'Форма 1'!AI$8),"")</f>
        <v/>
      </c>
      <c r="S4006" s="103" t="str">
        <f>IF(ISNUMBER('Форма 1'!AJ4006),'Форма 1'!$H4006*VLOOKUP('Форма 1'!$F4006,'Придельники с 2022'!$B$4:$X$28,'Форма 1'!AJ$8),"")</f>
        <v/>
      </c>
      <c r="T4006" s="88"/>
    </row>
    <row r="4007" spans="1:20">
      <c r="A4007" s="188">
        <f t="shared" si="271"/>
        <v>843</v>
      </c>
      <c r="B4007" s="189" t="s">
        <v>3852</v>
      </c>
      <c r="C4007" s="99">
        <f t="shared" si="270"/>
        <v>5057851.875</v>
      </c>
      <c r="D4007" s="103" t="str">
        <f>IF(ISNUMBER('Форма 1'!U4007),'Форма 1'!$H4007*VLOOKUP('Форма 1'!$F4007,'Придельники с 2022'!$B$4:$X$28,'Форма 1'!U$8),"")</f>
        <v/>
      </c>
      <c r="E4007" s="103" t="str">
        <f>IF(ISNUMBER('Форма 1'!V4007),'Форма 1'!$H4007*VLOOKUP('Форма 1'!$F4007,'Придельники с 2022'!$B$4:$X$28,'Форма 1'!V$8),"")</f>
        <v/>
      </c>
      <c r="F4007" s="103" t="str">
        <f>IF(ISNUMBER('Форма 1'!W4007),'Форма 1'!$H4007*VLOOKUP('Форма 1'!$F4007,'Придельники с 2022'!$B$4:$X$28,'Форма 1'!W$8),"")</f>
        <v/>
      </c>
      <c r="G4007" s="103">
        <f>IF(ISNUMBER('Форма 1'!X4007),'Форма 1'!$H4007*VLOOKUP('Форма 1'!$F4007,'Придельники с 2022'!$B$4:$X$28,'Форма 1'!X$8),"")</f>
        <v>517335.23300000001</v>
      </c>
      <c r="H4007" s="103" t="str">
        <f>IF(ISNUMBER('Форма 1'!Y4007),'Форма 1'!$H4007*VLOOKUP('Форма 1'!$F4007,'Придельники с 2022'!$B$4:$X$28,'Форма 1'!Y$8),"")</f>
        <v/>
      </c>
      <c r="I4007" s="103">
        <f>IF(ISNUMBER('Форма 1'!Z4007),'Форма 1'!$H4007*VLOOKUP('Форма 1'!$F4007,'Придельники с 2022'!$B$4:$X$28,'Форма 1'!Z$8),"")</f>
        <v>882760.32399999991</v>
      </c>
      <c r="J4007" s="103" t="str">
        <f>IF(ISNUMBER('Форма 1'!AA4007),'Форма 1'!$H4007*VLOOKUP('Форма 1'!$F4007,'Придельники с 2022'!$B$4:$X$28,'Форма 1'!AA$8),"")</f>
        <v/>
      </c>
      <c r="K4007" s="90"/>
      <c r="L4007" s="87"/>
      <c r="M4007" s="103" t="str">
        <f>IF(ISNUMBER('Форма 1'!AD4007),'Форма 1'!$H4007*VLOOKUP('Форма 1'!$F4007,'Придельники с 2022'!$B$4:$X$28,'Форма 1'!AD$8),"")</f>
        <v/>
      </c>
      <c r="N4007" s="103" t="str">
        <f>IF(ISBLANK('Форма 1'!$AE4007),"",IF('Форма 1'!$AE4007=1,'Форма 1'!$H4007*VLOOKUP('Форма 1'!$F4007,'Придельники с 2022'!$B$4:$X$28,'Форма 1'!$AE$8,0),IF('Форма 1'!$AE4007=2,'Форма 1'!$H4007*VLOOKUP('Форма 1'!$F4007,'Придельники с 2022'!$B$4:$X$28,13,0),IF('Форма 1'!$AE4007=3,'Форма 1'!$H4007*VLOOKUP('Форма 1'!$F4007,'Придельники с 2022'!$B$4:$X$28,12,0)))))</f>
        <v/>
      </c>
      <c r="O4007" s="103" t="str">
        <f>IF(ISNUMBER('Форма 1'!AF4007),'Форма 1'!$H4007*VLOOKUP('Форма 1'!$F4007,'Придельники с 2022'!$B$4:$X$28,'Форма 1'!AF$8),"")</f>
        <v/>
      </c>
      <c r="P4007" s="87"/>
      <c r="Q4007" s="103">
        <f>IF(ISNUMBER('Форма 1'!AH4007),'Форма 1'!$H4007*VLOOKUP('Форма 1'!$F4007,'Придельники с 2022'!$B$4:$X$28,'Форма 1'!AH$8),"")</f>
        <v>3657756.318</v>
      </c>
      <c r="R4007" s="103" t="str">
        <f>IF(ISNUMBER('Форма 1'!AI4007),'Форма 1'!$H4007*VLOOKUP('Форма 1'!$F4007,'Придельники с 2022'!$B$4:$X$28,'Форма 1'!AI$8),"")</f>
        <v/>
      </c>
      <c r="S4007" s="103" t="str">
        <f>IF(ISNUMBER('Форма 1'!AJ4007),'Форма 1'!$H4007*VLOOKUP('Форма 1'!$F4007,'Придельники с 2022'!$B$4:$X$28,'Форма 1'!AJ$8),"")</f>
        <v/>
      </c>
      <c r="T4007" s="88"/>
    </row>
    <row r="4008" spans="1:20">
      <c r="A4008" s="188">
        <f t="shared" si="271"/>
        <v>844</v>
      </c>
      <c r="B4008" s="189" t="s">
        <v>3853</v>
      </c>
      <c r="C4008" s="99">
        <f t="shared" si="270"/>
        <v>1742583.9840000002</v>
      </c>
      <c r="D4008" s="103">
        <f>IF(ISNUMBER('Форма 1'!U4008),'Форма 1'!$H4008*VLOOKUP('Форма 1'!$F4008,'Придельники с 2022'!$B$4:$X$28,'Форма 1'!U$8),"")</f>
        <v>378104.37600000005</v>
      </c>
      <c r="E4008" s="103" t="str">
        <f>IF(ISNUMBER('Форма 1'!V4008),'Форма 1'!$H4008*VLOOKUP('Форма 1'!$F4008,'Придельники с 2022'!$B$4:$X$28,'Форма 1'!V$8),"")</f>
        <v/>
      </c>
      <c r="F4008" s="103" t="str">
        <f>IF(ISNUMBER('Форма 1'!W4008),'Форма 1'!$H4008*VLOOKUP('Форма 1'!$F4008,'Придельники с 2022'!$B$4:$X$28,'Форма 1'!W$8),"")</f>
        <v/>
      </c>
      <c r="G4008" s="103" t="str">
        <f>IF(ISNUMBER('Форма 1'!X4008),'Форма 1'!$H4008*VLOOKUP('Форма 1'!$F4008,'Придельники с 2022'!$B$4:$X$28,'Форма 1'!X$8),"")</f>
        <v/>
      </c>
      <c r="H4008" s="103" t="str">
        <f>IF(ISNUMBER('Форма 1'!Y4008),'Форма 1'!$H4008*VLOOKUP('Форма 1'!$F4008,'Придельники с 2022'!$B$4:$X$28,'Форма 1'!Y$8),"")</f>
        <v/>
      </c>
      <c r="I4008" s="103" t="str">
        <f>IF(ISNUMBER('Форма 1'!Z4008),'Форма 1'!$H4008*VLOOKUP('Форма 1'!$F4008,'Придельники с 2022'!$B$4:$X$28,'Форма 1'!Z$8),"")</f>
        <v/>
      </c>
      <c r="J4008" s="103" t="str">
        <f>IF(ISNUMBER('Форма 1'!AA4008),'Форма 1'!$H4008*VLOOKUP('Форма 1'!$F4008,'Придельники с 2022'!$B$4:$X$28,'Форма 1'!AA$8),"")</f>
        <v/>
      </c>
      <c r="K4008" s="90"/>
      <c r="L4008" s="87"/>
      <c r="M4008" s="103" t="str">
        <f>IF(ISNUMBER('Форма 1'!AD4008),'Форма 1'!$H4008*VLOOKUP('Форма 1'!$F4008,'Придельники с 2022'!$B$4:$X$28,'Форма 1'!AD$8),"")</f>
        <v/>
      </c>
      <c r="N4008" s="103" t="str">
        <f>IF(ISBLANK('Форма 1'!$AE4008),"",IF('Форма 1'!$AE4008=1,'Форма 1'!$H4008*VLOOKUP('Форма 1'!$F4008,'Придельники с 2022'!$B$4:$X$28,'Форма 1'!$AE$8,0),IF('Форма 1'!$AE4008=2,'Форма 1'!$H4008*VLOOKUP('Форма 1'!$F4008,'Придельники с 2022'!$B$4:$X$28,13,0),IF('Форма 1'!$AE4008=3,'Форма 1'!$H4008*VLOOKUP('Форма 1'!$F4008,'Придельники с 2022'!$B$4:$X$28,12,0)))))</f>
        <v/>
      </c>
      <c r="O4008" s="103" t="str">
        <f>IF(ISNUMBER('Форма 1'!AF4008),'Форма 1'!$H4008*VLOOKUP('Форма 1'!$F4008,'Придельники с 2022'!$B$4:$X$28,'Форма 1'!AF$8),"")</f>
        <v/>
      </c>
      <c r="P4008" s="87"/>
      <c r="Q4008" s="103">
        <f>IF(ISNUMBER('Форма 1'!AH4008),'Форма 1'!$H4008*VLOOKUP('Форма 1'!$F4008,'Придельники с 2022'!$B$4:$X$28,'Форма 1'!AH$8),"")</f>
        <v>1364479.6080000002</v>
      </c>
      <c r="R4008" s="103" t="str">
        <f>IF(ISNUMBER('Форма 1'!AI4008),'Форма 1'!$H4008*VLOOKUP('Форма 1'!$F4008,'Придельники с 2022'!$B$4:$X$28,'Форма 1'!AI$8),"")</f>
        <v/>
      </c>
      <c r="S4008" s="103" t="str">
        <f>IF(ISNUMBER('Форма 1'!AJ4008),'Форма 1'!$H4008*VLOOKUP('Форма 1'!$F4008,'Придельники с 2022'!$B$4:$X$28,'Форма 1'!AJ$8),"")</f>
        <v/>
      </c>
      <c r="T4008" s="88"/>
    </row>
    <row r="4009" spans="1:20">
      <c r="A4009" s="188">
        <f t="shared" si="271"/>
        <v>845</v>
      </c>
      <c r="B4009" s="189" t="s">
        <v>3854</v>
      </c>
      <c r="C4009" s="99">
        <f t="shared" si="270"/>
        <v>1697722.176</v>
      </c>
      <c r="D4009" s="103" t="str">
        <f>IF(ISNUMBER('Форма 1'!U4009),'Форма 1'!$H4009*VLOOKUP('Форма 1'!$F4009,'Придельники с 2022'!$B$4:$X$28,'Форма 1'!U$8),"")</f>
        <v/>
      </c>
      <c r="E4009" s="103" t="str">
        <f>IF(ISNUMBER('Форма 1'!V4009),'Форма 1'!$H4009*VLOOKUP('Форма 1'!$F4009,'Придельники с 2022'!$B$4:$X$28,'Форма 1'!V$8),"")</f>
        <v/>
      </c>
      <c r="F4009" s="103" t="str">
        <f>IF(ISNUMBER('Форма 1'!W4009),'Форма 1'!$H4009*VLOOKUP('Форма 1'!$F4009,'Придельники с 2022'!$B$4:$X$28,'Форма 1'!W$8),"")</f>
        <v/>
      </c>
      <c r="G4009" s="103">
        <f>IF(ISNUMBER('Форма 1'!X4009),'Форма 1'!$H4009*VLOOKUP('Форма 1'!$F4009,'Придельники с 2022'!$B$4:$X$28,'Форма 1'!X$8),"")</f>
        <v>210364.60799999998</v>
      </c>
      <c r="H4009" s="103" t="str">
        <f>IF(ISNUMBER('Форма 1'!Y4009),'Форма 1'!$H4009*VLOOKUP('Форма 1'!$F4009,'Придельники с 2022'!$B$4:$X$28,'Форма 1'!Y$8),"")</f>
        <v/>
      </c>
      <c r="I4009" s="103" t="str">
        <f>IF(ISNUMBER('Форма 1'!Z4009),'Форма 1'!$H4009*VLOOKUP('Форма 1'!$F4009,'Придельники с 2022'!$B$4:$X$28,'Форма 1'!Z$8),"")</f>
        <v/>
      </c>
      <c r="J4009" s="103" t="str">
        <f>IF(ISNUMBER('Форма 1'!AA4009),'Форма 1'!$H4009*VLOOKUP('Форма 1'!$F4009,'Придельники с 2022'!$B$4:$X$28,'Форма 1'!AA$8),"")</f>
        <v/>
      </c>
      <c r="K4009" s="90"/>
      <c r="L4009" s="87"/>
      <c r="M4009" s="103" t="str">
        <f>IF(ISNUMBER('Форма 1'!AD4009),'Форма 1'!$H4009*VLOOKUP('Форма 1'!$F4009,'Придельники с 2022'!$B$4:$X$28,'Форма 1'!AD$8),"")</f>
        <v/>
      </c>
      <c r="N4009" s="103" t="str">
        <f>IF(ISBLANK('Форма 1'!$AE4009),"",IF('Форма 1'!$AE4009=1,'Форма 1'!$H4009*VLOOKUP('Форма 1'!$F4009,'Придельники с 2022'!$B$4:$X$28,'Форма 1'!$AE$8,0),IF('Форма 1'!$AE4009=2,'Форма 1'!$H4009*VLOOKUP('Форма 1'!$F4009,'Придельники с 2022'!$B$4:$X$28,13,0),IF('Форма 1'!$AE4009=3,'Форма 1'!$H4009*VLOOKUP('Форма 1'!$F4009,'Придельники с 2022'!$B$4:$X$28,12,0)))))</f>
        <v/>
      </c>
      <c r="O4009" s="103" t="str">
        <f>IF(ISNUMBER('Форма 1'!AF4009),'Форма 1'!$H4009*VLOOKUP('Форма 1'!$F4009,'Придельники с 2022'!$B$4:$X$28,'Форма 1'!AF$8),"")</f>
        <v/>
      </c>
      <c r="P4009" s="87"/>
      <c r="Q4009" s="103">
        <f>IF(ISNUMBER('Форма 1'!AH4009),'Форма 1'!$H4009*VLOOKUP('Форма 1'!$F4009,'Придельники с 2022'!$B$4:$X$28,'Форма 1'!AH$8),"")</f>
        <v>1487357.568</v>
      </c>
      <c r="R4009" s="103" t="str">
        <f>IF(ISNUMBER('Форма 1'!AI4009),'Форма 1'!$H4009*VLOOKUP('Форма 1'!$F4009,'Придельники с 2022'!$B$4:$X$28,'Форма 1'!AI$8),"")</f>
        <v/>
      </c>
      <c r="S4009" s="103" t="str">
        <f>IF(ISNUMBER('Форма 1'!AJ4009),'Форма 1'!$H4009*VLOOKUP('Форма 1'!$F4009,'Придельники с 2022'!$B$4:$X$28,'Форма 1'!AJ$8),"")</f>
        <v/>
      </c>
      <c r="T4009" s="88"/>
    </row>
    <row r="4010" spans="1:20">
      <c r="A4010" s="188">
        <f t="shared" si="271"/>
        <v>846</v>
      </c>
      <c r="B4010" s="189" t="s">
        <v>3855</v>
      </c>
      <c r="C4010" s="99">
        <f t="shared" si="270"/>
        <v>4651211.8320000004</v>
      </c>
      <c r="D4010" s="103">
        <f>IF(ISNUMBER('Форма 1'!U4010),'Форма 1'!$H4010*VLOOKUP('Форма 1'!$F4010,'Придельники с 2022'!$B$4:$X$28,'Форма 1'!U$8),"")</f>
        <v>1009215.9480000001</v>
      </c>
      <c r="E4010" s="103" t="str">
        <f>IF(ISNUMBER('Форма 1'!V4010),'Форма 1'!$H4010*VLOOKUP('Форма 1'!$F4010,'Придельники с 2022'!$B$4:$X$28,'Форма 1'!V$8),"")</f>
        <v/>
      </c>
      <c r="F4010" s="103" t="str">
        <f>IF(ISNUMBER('Форма 1'!W4010),'Форма 1'!$H4010*VLOOKUP('Форма 1'!$F4010,'Придельники с 2022'!$B$4:$X$28,'Форма 1'!W$8),"")</f>
        <v/>
      </c>
      <c r="G4010" s="103" t="str">
        <f>IF(ISNUMBER('Форма 1'!X4010),'Форма 1'!$H4010*VLOOKUP('Форма 1'!$F4010,'Придельники с 2022'!$B$4:$X$28,'Форма 1'!X$8),"")</f>
        <v/>
      </c>
      <c r="H4010" s="103" t="str">
        <f>IF(ISNUMBER('Форма 1'!Y4010),'Форма 1'!$H4010*VLOOKUP('Форма 1'!$F4010,'Придельники с 2022'!$B$4:$X$28,'Форма 1'!Y$8),"")</f>
        <v/>
      </c>
      <c r="I4010" s="103" t="str">
        <f>IF(ISNUMBER('Форма 1'!Z4010),'Форма 1'!$H4010*VLOOKUP('Форма 1'!$F4010,'Придельники с 2022'!$B$4:$X$28,'Форма 1'!Z$8),"")</f>
        <v/>
      </c>
      <c r="J4010" s="103" t="str">
        <f>IF(ISNUMBER('Форма 1'!AA4010),'Форма 1'!$H4010*VLOOKUP('Форма 1'!$F4010,'Придельники с 2022'!$B$4:$X$28,'Форма 1'!AA$8),"")</f>
        <v/>
      </c>
      <c r="K4010" s="90"/>
      <c r="L4010" s="87"/>
      <c r="M4010" s="103" t="str">
        <f>IF(ISNUMBER('Форма 1'!AD4010),'Форма 1'!$H4010*VLOOKUP('Форма 1'!$F4010,'Придельники с 2022'!$B$4:$X$28,'Форма 1'!AD$8),"")</f>
        <v/>
      </c>
      <c r="N4010" s="103" t="str">
        <f>IF(ISBLANK('Форма 1'!$AE4010),"",IF('Форма 1'!$AE4010=1,'Форма 1'!$H4010*VLOOKUP('Форма 1'!$F4010,'Придельники с 2022'!$B$4:$X$28,'Форма 1'!$AE$8,0),IF('Форма 1'!$AE4010=2,'Форма 1'!$H4010*VLOOKUP('Форма 1'!$F4010,'Придельники с 2022'!$B$4:$X$28,13,0),IF('Форма 1'!$AE4010=3,'Форма 1'!$H4010*VLOOKUP('Форма 1'!$F4010,'Придельники с 2022'!$B$4:$X$28,12,0)))))</f>
        <v/>
      </c>
      <c r="O4010" s="103" t="str">
        <f>IF(ISNUMBER('Форма 1'!AF4010),'Форма 1'!$H4010*VLOOKUP('Форма 1'!$F4010,'Придельники с 2022'!$B$4:$X$28,'Форма 1'!AF$8),"")</f>
        <v/>
      </c>
      <c r="P4010" s="87"/>
      <c r="Q4010" s="103">
        <f>IF(ISNUMBER('Форма 1'!AH4010),'Форма 1'!$H4010*VLOOKUP('Форма 1'!$F4010,'Придельники с 2022'!$B$4:$X$28,'Форма 1'!AH$8),"")</f>
        <v>3641995.8840000005</v>
      </c>
      <c r="R4010" s="103" t="str">
        <f>IF(ISNUMBER('Форма 1'!AI4010),'Форма 1'!$H4010*VLOOKUP('Форма 1'!$F4010,'Придельники с 2022'!$B$4:$X$28,'Форма 1'!AI$8),"")</f>
        <v/>
      </c>
      <c r="S4010" s="103" t="str">
        <f>IF(ISNUMBER('Форма 1'!AJ4010),'Форма 1'!$H4010*VLOOKUP('Форма 1'!$F4010,'Придельники с 2022'!$B$4:$X$28,'Форма 1'!AJ$8),"")</f>
        <v/>
      </c>
      <c r="T4010" s="88"/>
    </row>
    <row r="4011" spans="1:20">
      <c r="A4011" s="188">
        <f t="shared" si="271"/>
        <v>847</v>
      </c>
      <c r="B4011" s="189" t="s">
        <v>3856</v>
      </c>
      <c r="C4011" s="99">
        <f t="shared" si="270"/>
        <v>4712618.472000001</v>
      </c>
      <c r="D4011" s="103">
        <f>IF(ISNUMBER('Форма 1'!U4011),'Форма 1'!$H4011*VLOOKUP('Форма 1'!$F4011,'Придельники с 2022'!$B$4:$X$28,'Форма 1'!U$8),"")</f>
        <v>1022539.9080000001</v>
      </c>
      <c r="E4011" s="103" t="str">
        <f>IF(ISNUMBER('Форма 1'!V4011),'Форма 1'!$H4011*VLOOKUP('Форма 1'!$F4011,'Придельники с 2022'!$B$4:$X$28,'Форма 1'!V$8),"")</f>
        <v/>
      </c>
      <c r="F4011" s="103" t="str">
        <f>IF(ISNUMBER('Форма 1'!W4011),'Форма 1'!$H4011*VLOOKUP('Форма 1'!$F4011,'Придельники с 2022'!$B$4:$X$28,'Форма 1'!W$8),"")</f>
        <v/>
      </c>
      <c r="G4011" s="103" t="str">
        <f>IF(ISNUMBER('Форма 1'!X4011),'Форма 1'!$H4011*VLOOKUP('Форма 1'!$F4011,'Придельники с 2022'!$B$4:$X$28,'Форма 1'!X$8),"")</f>
        <v/>
      </c>
      <c r="H4011" s="103" t="str">
        <f>IF(ISNUMBER('Форма 1'!Y4011),'Форма 1'!$H4011*VLOOKUP('Форма 1'!$F4011,'Придельники с 2022'!$B$4:$X$28,'Форма 1'!Y$8),"")</f>
        <v/>
      </c>
      <c r="I4011" s="103" t="str">
        <f>IF(ISNUMBER('Форма 1'!Z4011),'Форма 1'!$H4011*VLOOKUP('Форма 1'!$F4011,'Придельники с 2022'!$B$4:$X$28,'Форма 1'!Z$8),"")</f>
        <v/>
      </c>
      <c r="J4011" s="103" t="str">
        <f>IF(ISNUMBER('Форма 1'!AA4011),'Форма 1'!$H4011*VLOOKUP('Форма 1'!$F4011,'Придельники с 2022'!$B$4:$X$28,'Форма 1'!AA$8),"")</f>
        <v/>
      </c>
      <c r="K4011" s="90"/>
      <c r="L4011" s="87"/>
      <c r="M4011" s="103" t="str">
        <f>IF(ISNUMBER('Форма 1'!AD4011),'Форма 1'!$H4011*VLOOKUP('Форма 1'!$F4011,'Придельники с 2022'!$B$4:$X$28,'Форма 1'!AD$8),"")</f>
        <v/>
      </c>
      <c r="N4011" s="103" t="str">
        <f>IF(ISBLANK('Форма 1'!$AE4011),"",IF('Форма 1'!$AE4011=1,'Форма 1'!$H4011*VLOOKUP('Форма 1'!$F4011,'Придельники с 2022'!$B$4:$X$28,'Форма 1'!$AE$8,0),IF('Форма 1'!$AE4011=2,'Форма 1'!$H4011*VLOOKUP('Форма 1'!$F4011,'Придельники с 2022'!$B$4:$X$28,13,0),IF('Форма 1'!$AE4011=3,'Форма 1'!$H4011*VLOOKUP('Форма 1'!$F4011,'Придельники с 2022'!$B$4:$X$28,12,0)))))</f>
        <v/>
      </c>
      <c r="O4011" s="103" t="str">
        <f>IF(ISNUMBER('Форма 1'!AF4011),'Форма 1'!$H4011*VLOOKUP('Форма 1'!$F4011,'Придельники с 2022'!$B$4:$X$28,'Форма 1'!AF$8),"")</f>
        <v/>
      </c>
      <c r="P4011" s="87"/>
      <c r="Q4011" s="103">
        <f>IF(ISNUMBER('Форма 1'!AH4011),'Форма 1'!$H4011*VLOOKUP('Форма 1'!$F4011,'Придельники с 2022'!$B$4:$X$28,'Форма 1'!AH$8),"")</f>
        <v>3690078.5640000007</v>
      </c>
      <c r="R4011" s="103" t="str">
        <f>IF(ISNUMBER('Форма 1'!AI4011),'Форма 1'!$H4011*VLOOKUP('Форма 1'!$F4011,'Придельники с 2022'!$B$4:$X$28,'Форма 1'!AI$8),"")</f>
        <v/>
      </c>
      <c r="S4011" s="103" t="str">
        <f>IF(ISNUMBER('Форма 1'!AJ4011),'Форма 1'!$H4011*VLOOKUP('Форма 1'!$F4011,'Придельники с 2022'!$B$4:$X$28,'Форма 1'!AJ$8),"")</f>
        <v/>
      </c>
      <c r="T4011" s="88"/>
    </row>
    <row r="4012" spans="1:20">
      <c r="A4012" s="188">
        <f t="shared" si="271"/>
        <v>848</v>
      </c>
      <c r="B4012" s="189" t="s">
        <v>3857</v>
      </c>
      <c r="C4012" s="99">
        <f t="shared" si="270"/>
        <v>2376062.2620000001</v>
      </c>
      <c r="D4012" s="103" t="str">
        <f>IF(ISNUMBER('Форма 1'!U4012),'Форма 1'!$H4012*VLOOKUP('Форма 1'!$F4012,'Придельники с 2022'!$B$4:$X$28,'Форма 1'!U$8),"")</f>
        <v/>
      </c>
      <c r="E4012" s="103" t="str">
        <f>IF(ISNUMBER('Форма 1'!V4012),'Форма 1'!$H4012*VLOOKUP('Форма 1'!$F4012,'Придельники с 2022'!$B$4:$X$28,'Форма 1'!V$8),"")</f>
        <v/>
      </c>
      <c r="F4012" s="103" t="str">
        <f>IF(ISNUMBER('Форма 1'!W4012),'Форма 1'!$H4012*VLOOKUP('Форма 1'!$F4012,'Придельники с 2022'!$B$4:$X$28,'Форма 1'!W$8),"")</f>
        <v/>
      </c>
      <c r="G4012" s="103">
        <f>IF(ISNUMBER('Форма 1'!X4012),'Форма 1'!$H4012*VLOOKUP('Форма 1'!$F4012,'Придельники с 2022'!$B$4:$X$28,'Форма 1'!X$8),"")</f>
        <v>877954.87800000003</v>
      </c>
      <c r="H4012" s="103" t="str">
        <f>IF(ISNUMBER('Форма 1'!Y4012),'Форма 1'!$H4012*VLOOKUP('Форма 1'!$F4012,'Придельники с 2022'!$B$4:$X$28,'Форма 1'!Y$8),"")</f>
        <v/>
      </c>
      <c r="I4012" s="103">
        <f>IF(ISNUMBER('Форма 1'!Z4012),'Форма 1'!$H4012*VLOOKUP('Форма 1'!$F4012,'Придельники с 2022'!$B$4:$X$28,'Форма 1'!Z$8),"")</f>
        <v>1498107.3840000001</v>
      </c>
      <c r="J4012" s="103" t="str">
        <f>IF(ISNUMBER('Форма 1'!AA4012),'Форма 1'!$H4012*VLOOKUP('Форма 1'!$F4012,'Придельники с 2022'!$B$4:$X$28,'Форма 1'!AA$8),"")</f>
        <v/>
      </c>
      <c r="K4012" s="90"/>
      <c r="L4012" s="87"/>
      <c r="M4012" s="103" t="str">
        <f>IF(ISNUMBER('Форма 1'!AD4012),'Форма 1'!$H4012*VLOOKUP('Форма 1'!$F4012,'Придельники с 2022'!$B$4:$X$28,'Форма 1'!AD$8),"")</f>
        <v/>
      </c>
      <c r="N4012" s="103" t="str">
        <f>IF(ISBLANK('Форма 1'!$AE4012),"",IF('Форма 1'!$AE4012=1,'Форма 1'!$H4012*VLOOKUP('Форма 1'!$F4012,'Придельники с 2022'!$B$4:$X$28,'Форма 1'!$AE$8,0),IF('Форма 1'!$AE4012=2,'Форма 1'!$H4012*VLOOKUP('Форма 1'!$F4012,'Придельники с 2022'!$B$4:$X$28,13,0),IF('Форма 1'!$AE4012=3,'Форма 1'!$H4012*VLOOKUP('Форма 1'!$F4012,'Придельники с 2022'!$B$4:$X$28,12,0)))))</f>
        <v/>
      </c>
      <c r="O4012" s="103" t="str">
        <f>IF(ISNUMBER('Форма 1'!AF4012),'Форма 1'!$H4012*VLOOKUP('Форма 1'!$F4012,'Придельники с 2022'!$B$4:$X$28,'Форма 1'!AF$8),"")</f>
        <v/>
      </c>
      <c r="P4012" s="87"/>
      <c r="Q4012" s="103" t="str">
        <f>IF(ISNUMBER('Форма 1'!AH4012),'Форма 1'!$H4012*VLOOKUP('Форма 1'!$F4012,'Придельники с 2022'!$B$4:$X$28,'Форма 1'!AH$8),"")</f>
        <v/>
      </c>
      <c r="R4012" s="103" t="str">
        <f>IF(ISNUMBER('Форма 1'!AI4012),'Форма 1'!$H4012*VLOOKUP('Форма 1'!$F4012,'Придельники с 2022'!$B$4:$X$28,'Форма 1'!AI$8),"")</f>
        <v/>
      </c>
      <c r="S4012" s="103" t="str">
        <f>IF(ISNUMBER('Форма 1'!AJ4012),'Форма 1'!$H4012*VLOOKUP('Форма 1'!$F4012,'Придельники с 2022'!$B$4:$X$28,'Форма 1'!AJ$8),"")</f>
        <v/>
      </c>
      <c r="T4012" s="88"/>
    </row>
    <row r="4013" spans="1:20">
      <c r="A4013" s="188">
        <f t="shared" si="271"/>
        <v>849</v>
      </c>
      <c r="B4013" s="189" t="s">
        <v>3858</v>
      </c>
      <c r="C4013" s="99">
        <f t="shared" si="270"/>
        <v>14616174.160000002</v>
      </c>
      <c r="D4013" s="103" t="str">
        <f>IF(ISNUMBER('Форма 1'!U4013),'Форма 1'!$H4013*VLOOKUP('Форма 1'!$F4013,'Придельники с 2022'!$B$4:$X$28,'Форма 1'!U$8),"")</f>
        <v/>
      </c>
      <c r="E4013" s="103" t="str">
        <f>IF(ISNUMBER('Форма 1'!V4013),'Форма 1'!$H4013*VLOOKUP('Форма 1'!$F4013,'Придельники с 2022'!$B$4:$X$28,'Форма 1'!V$8),"")</f>
        <v/>
      </c>
      <c r="F4013" s="103" t="str">
        <f>IF(ISNUMBER('Форма 1'!W4013),'Форма 1'!$H4013*VLOOKUP('Форма 1'!$F4013,'Придельники с 2022'!$B$4:$X$28,'Форма 1'!W$8),"")</f>
        <v/>
      </c>
      <c r="G4013" s="103" t="str">
        <f>IF(ISNUMBER('Форма 1'!X4013),'Форма 1'!$H4013*VLOOKUP('Форма 1'!$F4013,'Придельники с 2022'!$B$4:$X$28,'Форма 1'!X$8),"")</f>
        <v/>
      </c>
      <c r="H4013" s="103" t="str">
        <f>IF(ISNUMBER('Форма 1'!Y4013),'Форма 1'!$H4013*VLOOKUP('Форма 1'!$F4013,'Придельники с 2022'!$B$4:$X$28,'Форма 1'!Y$8),"")</f>
        <v/>
      </c>
      <c r="I4013" s="103" t="str">
        <f>IF(ISNUMBER('Форма 1'!Z4013),'Форма 1'!$H4013*VLOOKUP('Форма 1'!$F4013,'Придельники с 2022'!$B$4:$X$28,'Форма 1'!Z$8),"")</f>
        <v/>
      </c>
      <c r="J4013" s="103" t="str">
        <f>IF(ISNUMBER('Форма 1'!AA4013),'Форма 1'!$H4013*VLOOKUP('Форма 1'!$F4013,'Придельники с 2022'!$B$4:$X$28,'Форма 1'!AA$8),"")</f>
        <v/>
      </c>
      <c r="K4013" s="90"/>
      <c r="L4013" s="87"/>
      <c r="M4013" s="103">
        <f>IF(ISNUMBER('Форма 1'!AD4013),'Форма 1'!$H4013*VLOOKUP('Форма 1'!$F4013,'Придельники с 2022'!$B$4:$X$28,'Форма 1'!AD$8),"")</f>
        <v>14616174.160000002</v>
      </c>
      <c r="N4013" s="103" t="str">
        <f>IF(ISBLANK('Форма 1'!$AE4013),"",IF('Форма 1'!$AE4013=1,'Форма 1'!$H4013*VLOOKUP('Форма 1'!$F4013,'Придельники с 2022'!$B$4:$X$28,'Форма 1'!$AE$8,0),IF('Форма 1'!$AE4013=2,'Форма 1'!$H4013*VLOOKUP('Форма 1'!$F4013,'Придельники с 2022'!$B$4:$X$28,13,0),IF('Форма 1'!$AE4013=3,'Форма 1'!$H4013*VLOOKUP('Форма 1'!$F4013,'Придельники с 2022'!$B$4:$X$28,12,0)))))</f>
        <v/>
      </c>
      <c r="O4013" s="103" t="str">
        <f>IF(ISNUMBER('Форма 1'!AF4013),'Форма 1'!$H4013*VLOOKUP('Форма 1'!$F4013,'Придельники с 2022'!$B$4:$X$28,'Форма 1'!AF$8),"")</f>
        <v/>
      </c>
      <c r="P4013" s="87"/>
      <c r="Q4013" s="103" t="str">
        <f>IF(ISNUMBER('Форма 1'!AH4013),'Форма 1'!$H4013*VLOOKUP('Форма 1'!$F4013,'Придельники с 2022'!$B$4:$X$28,'Форма 1'!AH$8),"")</f>
        <v/>
      </c>
      <c r="R4013" s="103" t="str">
        <f>IF(ISNUMBER('Форма 1'!AI4013),'Форма 1'!$H4013*VLOOKUP('Форма 1'!$F4013,'Придельники с 2022'!$B$4:$X$28,'Форма 1'!AI$8),"")</f>
        <v/>
      </c>
      <c r="S4013" s="103" t="str">
        <f>IF(ISNUMBER('Форма 1'!AJ4013),'Форма 1'!$H4013*VLOOKUP('Форма 1'!$F4013,'Придельники с 2022'!$B$4:$X$28,'Форма 1'!AJ$8),"")</f>
        <v/>
      </c>
      <c r="T4013" s="88"/>
    </row>
    <row r="4014" spans="1:20">
      <c r="A4014" s="188">
        <f t="shared" si="271"/>
        <v>850</v>
      </c>
      <c r="B4014" s="189" t="s">
        <v>3859</v>
      </c>
      <c r="C4014" s="99">
        <f t="shared" si="270"/>
        <v>12028451.568000002</v>
      </c>
      <c r="D4014" s="103" t="str">
        <f>IF(ISNUMBER('Форма 1'!U4014),'Форма 1'!$H4014*VLOOKUP('Форма 1'!$F4014,'Придельники с 2022'!$B$4:$X$28,'Форма 1'!U$8),"")</f>
        <v/>
      </c>
      <c r="E4014" s="103" t="str">
        <f>IF(ISNUMBER('Форма 1'!V4014),'Форма 1'!$H4014*VLOOKUP('Форма 1'!$F4014,'Придельники с 2022'!$B$4:$X$28,'Форма 1'!V$8),"")</f>
        <v/>
      </c>
      <c r="F4014" s="103" t="str">
        <f>IF(ISNUMBER('Форма 1'!W4014),'Форма 1'!$H4014*VLOOKUP('Форма 1'!$F4014,'Придельники с 2022'!$B$4:$X$28,'Форма 1'!W$8),"")</f>
        <v/>
      </c>
      <c r="G4014" s="103" t="str">
        <f>IF(ISNUMBER('Форма 1'!X4014),'Форма 1'!$H4014*VLOOKUP('Форма 1'!$F4014,'Придельники с 2022'!$B$4:$X$28,'Форма 1'!X$8),"")</f>
        <v/>
      </c>
      <c r="H4014" s="103" t="str">
        <f>IF(ISNUMBER('Форма 1'!Y4014),'Форма 1'!$H4014*VLOOKUP('Форма 1'!$F4014,'Придельники с 2022'!$B$4:$X$28,'Форма 1'!Y$8),"")</f>
        <v/>
      </c>
      <c r="I4014" s="103" t="str">
        <f>IF(ISNUMBER('Форма 1'!Z4014),'Форма 1'!$H4014*VLOOKUP('Форма 1'!$F4014,'Придельники с 2022'!$B$4:$X$28,'Форма 1'!Z$8),"")</f>
        <v/>
      </c>
      <c r="J4014" s="103" t="str">
        <f>IF(ISNUMBER('Форма 1'!AA4014),'Форма 1'!$H4014*VLOOKUP('Форма 1'!$F4014,'Придельники с 2022'!$B$4:$X$28,'Форма 1'!AA$8),"")</f>
        <v/>
      </c>
      <c r="K4014" s="90"/>
      <c r="L4014" s="87"/>
      <c r="M4014" s="103">
        <f>IF(ISNUMBER('Форма 1'!AD4014),'Форма 1'!$H4014*VLOOKUP('Форма 1'!$F4014,'Придельники с 2022'!$B$4:$X$28,'Форма 1'!AD$8),"")</f>
        <v>12028451.568000002</v>
      </c>
      <c r="N4014" s="103" t="str">
        <f>IF(ISBLANK('Форма 1'!$AE4014),"",IF('Форма 1'!$AE4014=1,'Форма 1'!$H4014*VLOOKUP('Форма 1'!$F4014,'Придельники с 2022'!$B$4:$X$28,'Форма 1'!$AE$8,0),IF('Форма 1'!$AE4014=2,'Форма 1'!$H4014*VLOOKUP('Форма 1'!$F4014,'Придельники с 2022'!$B$4:$X$28,13,0),IF('Форма 1'!$AE4014=3,'Форма 1'!$H4014*VLOOKUP('Форма 1'!$F4014,'Придельники с 2022'!$B$4:$X$28,12,0)))))</f>
        <v/>
      </c>
      <c r="O4014" s="103" t="str">
        <f>IF(ISNUMBER('Форма 1'!AF4014),'Форма 1'!$H4014*VLOOKUP('Форма 1'!$F4014,'Придельники с 2022'!$B$4:$X$28,'Форма 1'!AF$8),"")</f>
        <v/>
      </c>
      <c r="P4014" s="87"/>
      <c r="Q4014" s="103" t="str">
        <f>IF(ISNUMBER('Форма 1'!AH4014),'Форма 1'!$H4014*VLOOKUP('Форма 1'!$F4014,'Придельники с 2022'!$B$4:$X$28,'Форма 1'!AH$8),"")</f>
        <v/>
      </c>
      <c r="R4014" s="103" t="str">
        <f>IF(ISNUMBER('Форма 1'!AI4014),'Форма 1'!$H4014*VLOOKUP('Форма 1'!$F4014,'Придельники с 2022'!$B$4:$X$28,'Форма 1'!AI$8),"")</f>
        <v/>
      </c>
      <c r="S4014" s="103" t="str">
        <f>IF(ISNUMBER('Форма 1'!AJ4014),'Форма 1'!$H4014*VLOOKUP('Форма 1'!$F4014,'Придельники с 2022'!$B$4:$X$28,'Форма 1'!AJ$8),"")</f>
        <v/>
      </c>
      <c r="T4014" s="88"/>
    </row>
    <row r="4015" spans="1:20">
      <c r="A4015" s="188">
        <f t="shared" si="271"/>
        <v>851</v>
      </c>
      <c r="B4015" s="189" t="s">
        <v>3860</v>
      </c>
      <c r="C4015" s="99">
        <f t="shared" si="270"/>
        <v>25006580.280000001</v>
      </c>
      <c r="D4015" s="103" t="str">
        <f>IF(ISNUMBER('Форма 1'!U4015),'Форма 1'!$H4015*VLOOKUP('Форма 1'!$F4015,'Придельники с 2022'!$B$4:$X$28,'Форма 1'!U$8),"")</f>
        <v/>
      </c>
      <c r="E4015" s="103" t="str">
        <f>IF(ISNUMBER('Форма 1'!V4015),'Форма 1'!$H4015*VLOOKUP('Форма 1'!$F4015,'Придельники с 2022'!$B$4:$X$28,'Форма 1'!V$8),"")</f>
        <v/>
      </c>
      <c r="F4015" s="103" t="str">
        <f>IF(ISNUMBER('Форма 1'!W4015),'Форма 1'!$H4015*VLOOKUP('Форма 1'!$F4015,'Придельники с 2022'!$B$4:$X$28,'Форма 1'!W$8),"")</f>
        <v/>
      </c>
      <c r="G4015" s="103" t="str">
        <f>IF(ISNUMBER('Форма 1'!X4015),'Форма 1'!$H4015*VLOOKUP('Форма 1'!$F4015,'Придельники с 2022'!$B$4:$X$28,'Форма 1'!X$8),"")</f>
        <v/>
      </c>
      <c r="H4015" s="103" t="str">
        <f>IF(ISNUMBER('Форма 1'!Y4015),'Форма 1'!$H4015*VLOOKUP('Форма 1'!$F4015,'Придельники с 2022'!$B$4:$X$28,'Форма 1'!Y$8),"")</f>
        <v/>
      </c>
      <c r="I4015" s="103" t="str">
        <f>IF(ISNUMBER('Форма 1'!Z4015),'Форма 1'!$H4015*VLOOKUP('Форма 1'!$F4015,'Придельники с 2022'!$B$4:$X$28,'Форма 1'!Z$8),"")</f>
        <v/>
      </c>
      <c r="J4015" s="103" t="str">
        <f>IF(ISNUMBER('Форма 1'!AA4015),'Форма 1'!$H4015*VLOOKUP('Форма 1'!$F4015,'Придельники с 2022'!$B$4:$X$28,'Форма 1'!AA$8),"")</f>
        <v/>
      </c>
      <c r="K4015" s="90">
        <v>9</v>
      </c>
      <c r="L4015" s="87">
        <f>2778508.92*K4015</f>
        <v>25006580.280000001</v>
      </c>
      <c r="M4015" s="103" t="str">
        <f>IF(ISNUMBER('Форма 1'!AD4015),'Форма 1'!$H4015*VLOOKUP('Форма 1'!$F4015,'Придельники с 2022'!$B$4:$X$28,'Форма 1'!AD$8),"")</f>
        <v/>
      </c>
      <c r="N4015" s="103" t="str">
        <f>IF(ISBLANK('Форма 1'!$AE4015),"",IF('Форма 1'!$AE4015=1,'Форма 1'!$H4015*VLOOKUP('Форма 1'!$F4015,'Придельники с 2022'!$B$4:$X$28,'Форма 1'!$AE$8,0),IF('Форма 1'!$AE4015=2,'Форма 1'!$H4015*VLOOKUP('Форма 1'!$F4015,'Придельники с 2022'!$B$4:$X$28,13,0),IF('Форма 1'!$AE4015=3,'Форма 1'!$H4015*VLOOKUP('Форма 1'!$F4015,'Придельники с 2022'!$B$4:$X$28,12,0)))))</f>
        <v/>
      </c>
      <c r="O4015" s="103" t="str">
        <f>IF(ISNUMBER('Форма 1'!AF4015),'Форма 1'!$H4015*VLOOKUP('Форма 1'!$F4015,'Придельники с 2022'!$B$4:$X$28,'Форма 1'!AF$8),"")</f>
        <v/>
      </c>
      <c r="P4015" s="87"/>
      <c r="Q4015" s="103" t="str">
        <f>IF(ISNUMBER('Форма 1'!AH4015),'Форма 1'!$H4015*VLOOKUP('Форма 1'!$F4015,'Придельники с 2022'!$B$4:$X$28,'Форма 1'!AH$8),"")</f>
        <v/>
      </c>
      <c r="R4015" s="103" t="str">
        <f>IF(ISNUMBER('Форма 1'!AI4015),'Форма 1'!$H4015*VLOOKUP('Форма 1'!$F4015,'Придельники с 2022'!$B$4:$X$28,'Форма 1'!AI$8),"")</f>
        <v/>
      </c>
      <c r="S4015" s="103" t="str">
        <f>IF(ISNUMBER('Форма 1'!AJ4015),'Форма 1'!$H4015*VLOOKUP('Форма 1'!$F4015,'Придельники с 2022'!$B$4:$X$28,'Форма 1'!AJ$8),"")</f>
        <v/>
      </c>
      <c r="T4015" s="88"/>
    </row>
    <row r="4016" spans="1:20">
      <c r="A4016" s="188">
        <f t="shared" si="271"/>
        <v>852</v>
      </c>
      <c r="B4016" s="189" t="s">
        <v>3861</v>
      </c>
      <c r="C4016" s="99">
        <f t="shared" si="270"/>
        <v>1898550.2759999998</v>
      </c>
      <c r="D4016" s="103" t="str">
        <f>IF(ISNUMBER('Форма 1'!U4016),'Форма 1'!$H4016*VLOOKUP('Форма 1'!$F4016,'Придельники с 2022'!$B$4:$X$28,'Форма 1'!U$8),"")</f>
        <v/>
      </c>
      <c r="E4016" s="103" t="str">
        <f>IF(ISNUMBER('Форма 1'!V4016),'Форма 1'!$H4016*VLOOKUP('Форма 1'!$F4016,'Придельники с 2022'!$B$4:$X$28,'Форма 1'!V$8),"")</f>
        <v/>
      </c>
      <c r="F4016" s="103" t="str">
        <f>IF(ISNUMBER('Форма 1'!W4016),'Форма 1'!$H4016*VLOOKUP('Форма 1'!$F4016,'Придельники с 2022'!$B$4:$X$28,'Форма 1'!W$8),"")</f>
        <v/>
      </c>
      <c r="G4016" s="103" t="str">
        <f>IF(ISNUMBER('Форма 1'!X4016),'Форма 1'!$H4016*VLOOKUP('Форма 1'!$F4016,'Придельники с 2022'!$B$4:$X$28,'Форма 1'!X$8),"")</f>
        <v/>
      </c>
      <c r="H4016" s="103" t="str">
        <f>IF(ISNUMBER('Форма 1'!Y4016),'Форма 1'!$H4016*VLOOKUP('Форма 1'!$F4016,'Придельники с 2022'!$B$4:$X$28,'Форма 1'!Y$8),"")</f>
        <v/>
      </c>
      <c r="I4016" s="103">
        <f>IF(ISNUMBER('Форма 1'!Z4016),'Форма 1'!$H4016*VLOOKUP('Форма 1'!$F4016,'Придельники с 2022'!$B$4:$X$28,'Форма 1'!Z$8),"")</f>
        <v>1898550.2759999998</v>
      </c>
      <c r="J4016" s="103" t="str">
        <f>IF(ISNUMBER('Форма 1'!AA4016),'Форма 1'!$H4016*VLOOKUP('Форма 1'!$F4016,'Придельники с 2022'!$B$4:$X$28,'Форма 1'!AA$8),"")</f>
        <v/>
      </c>
      <c r="K4016" s="90"/>
      <c r="L4016" s="87"/>
      <c r="M4016" s="103" t="str">
        <f>IF(ISNUMBER('Форма 1'!AD4016),'Форма 1'!$H4016*VLOOKUP('Форма 1'!$F4016,'Придельники с 2022'!$B$4:$X$28,'Форма 1'!AD$8),"")</f>
        <v/>
      </c>
      <c r="N4016" s="103" t="str">
        <f>IF(ISBLANK('Форма 1'!$AE4016),"",IF('Форма 1'!$AE4016=1,'Форма 1'!$H4016*VLOOKUP('Форма 1'!$F4016,'Придельники с 2022'!$B$4:$X$28,'Форма 1'!$AE$8,0),IF('Форма 1'!$AE4016=2,'Форма 1'!$H4016*VLOOKUP('Форма 1'!$F4016,'Придельники с 2022'!$B$4:$X$28,13,0),IF('Форма 1'!$AE4016=3,'Форма 1'!$H4016*VLOOKUP('Форма 1'!$F4016,'Придельники с 2022'!$B$4:$X$28,12,0)))))</f>
        <v/>
      </c>
      <c r="O4016" s="103" t="str">
        <f>IF(ISNUMBER('Форма 1'!AF4016),'Форма 1'!$H4016*VLOOKUP('Форма 1'!$F4016,'Придельники с 2022'!$B$4:$X$28,'Форма 1'!AF$8),"")</f>
        <v/>
      </c>
      <c r="P4016" s="87"/>
      <c r="Q4016" s="103" t="str">
        <f>IF(ISNUMBER('Форма 1'!AH4016),'Форма 1'!$H4016*VLOOKUP('Форма 1'!$F4016,'Придельники с 2022'!$B$4:$X$28,'Форма 1'!AH$8),"")</f>
        <v/>
      </c>
      <c r="R4016" s="103" t="str">
        <f>IF(ISNUMBER('Форма 1'!AI4016),'Форма 1'!$H4016*VLOOKUP('Форма 1'!$F4016,'Придельники с 2022'!$B$4:$X$28,'Форма 1'!AI$8),"")</f>
        <v/>
      </c>
      <c r="S4016" s="103" t="str">
        <f>IF(ISNUMBER('Форма 1'!AJ4016),'Форма 1'!$H4016*VLOOKUP('Форма 1'!$F4016,'Придельники с 2022'!$B$4:$X$28,'Форма 1'!AJ$8),"")</f>
        <v/>
      </c>
      <c r="T4016" s="88"/>
    </row>
    <row r="4017" spans="1:20">
      <c r="A4017" s="188">
        <f t="shared" si="271"/>
        <v>853</v>
      </c>
      <c r="B4017" s="189" t="s">
        <v>3862</v>
      </c>
      <c r="C4017" s="99">
        <f t="shared" si="270"/>
        <v>2540493.2069999999</v>
      </c>
      <c r="D4017" s="103" t="str">
        <f>IF(ISNUMBER('Форма 1'!U4017),'Форма 1'!$H4017*VLOOKUP('Форма 1'!$F4017,'Придельники с 2022'!$B$4:$X$28,'Форма 1'!U$8),"")</f>
        <v/>
      </c>
      <c r="E4017" s="103" t="str">
        <f>IF(ISNUMBER('Форма 1'!V4017),'Форма 1'!$H4017*VLOOKUP('Форма 1'!$F4017,'Придельники с 2022'!$B$4:$X$28,'Форма 1'!V$8),"")</f>
        <v/>
      </c>
      <c r="F4017" s="103" t="str">
        <f>IF(ISNUMBER('Форма 1'!W4017),'Форма 1'!$H4017*VLOOKUP('Форма 1'!$F4017,'Придельники с 2022'!$B$4:$X$28,'Форма 1'!W$8),"")</f>
        <v/>
      </c>
      <c r="G4017" s="103" t="str">
        <f>IF(ISNUMBER('Форма 1'!X4017),'Форма 1'!$H4017*VLOOKUP('Форма 1'!$F4017,'Придельники с 2022'!$B$4:$X$28,'Форма 1'!X$8),"")</f>
        <v/>
      </c>
      <c r="H4017" s="103" t="str">
        <f>IF(ISNUMBER('Форма 1'!Y4017),'Форма 1'!$H4017*VLOOKUP('Форма 1'!$F4017,'Придельники с 2022'!$B$4:$X$28,'Форма 1'!Y$8),"")</f>
        <v/>
      </c>
      <c r="I4017" s="103">
        <f>IF(ISNUMBER('Форма 1'!Z4017),'Форма 1'!$H4017*VLOOKUP('Форма 1'!$F4017,'Придельники с 2022'!$B$4:$X$28,'Форма 1'!Z$8),"")</f>
        <v>2540493.2069999999</v>
      </c>
      <c r="J4017" s="103" t="str">
        <f>IF(ISNUMBER('Форма 1'!AA4017),'Форма 1'!$H4017*VLOOKUP('Форма 1'!$F4017,'Придельники с 2022'!$B$4:$X$28,'Форма 1'!AA$8),"")</f>
        <v/>
      </c>
      <c r="K4017" s="90"/>
      <c r="L4017" s="87"/>
      <c r="M4017" s="103" t="str">
        <f>IF(ISNUMBER('Форма 1'!AD4017),'Форма 1'!$H4017*VLOOKUP('Форма 1'!$F4017,'Придельники с 2022'!$B$4:$X$28,'Форма 1'!AD$8),"")</f>
        <v/>
      </c>
      <c r="N4017" s="103" t="str">
        <f>IF(ISBLANK('Форма 1'!$AE4017),"",IF('Форма 1'!$AE4017=1,'Форма 1'!$H4017*VLOOKUP('Форма 1'!$F4017,'Придельники с 2022'!$B$4:$X$28,'Форма 1'!$AE$8,0),IF('Форма 1'!$AE4017=2,'Форма 1'!$H4017*VLOOKUP('Форма 1'!$F4017,'Придельники с 2022'!$B$4:$X$28,13,0),IF('Форма 1'!$AE4017=3,'Форма 1'!$H4017*VLOOKUP('Форма 1'!$F4017,'Придельники с 2022'!$B$4:$X$28,12,0)))))</f>
        <v/>
      </c>
      <c r="O4017" s="103" t="str">
        <f>IF(ISNUMBER('Форма 1'!AF4017),'Форма 1'!$H4017*VLOOKUP('Форма 1'!$F4017,'Придельники с 2022'!$B$4:$X$28,'Форма 1'!AF$8),"")</f>
        <v/>
      </c>
      <c r="P4017" s="87"/>
      <c r="Q4017" s="103" t="str">
        <f>IF(ISNUMBER('Форма 1'!AH4017),'Форма 1'!$H4017*VLOOKUP('Форма 1'!$F4017,'Придельники с 2022'!$B$4:$X$28,'Форма 1'!AH$8),"")</f>
        <v/>
      </c>
      <c r="R4017" s="103" t="str">
        <f>IF(ISNUMBER('Форма 1'!AI4017),'Форма 1'!$H4017*VLOOKUP('Форма 1'!$F4017,'Придельники с 2022'!$B$4:$X$28,'Форма 1'!AI$8),"")</f>
        <v/>
      </c>
      <c r="S4017" s="103" t="str">
        <f>IF(ISNUMBER('Форма 1'!AJ4017),'Форма 1'!$H4017*VLOOKUP('Форма 1'!$F4017,'Придельники с 2022'!$B$4:$X$28,'Форма 1'!AJ$8),"")</f>
        <v/>
      </c>
      <c r="T4017" s="88"/>
    </row>
    <row r="4018" spans="1:20">
      <c r="A4018" s="188">
        <f t="shared" si="271"/>
        <v>854</v>
      </c>
      <c r="B4018" s="112" t="s">
        <v>3863</v>
      </c>
      <c r="C4018" s="99">
        <f t="shared" si="270"/>
        <v>16712562.720000003</v>
      </c>
      <c r="D4018" s="103" t="str">
        <f>IF(ISNUMBER('Форма 1'!U4018),'Форма 1'!$H4018*VLOOKUP('Форма 1'!$F4018,'Придельники с 2022'!$B$4:$X$28,'Форма 1'!U$8),"")</f>
        <v/>
      </c>
      <c r="E4018" s="103" t="str">
        <f>IF(ISNUMBER('Форма 1'!V4018),'Форма 1'!$H4018*VLOOKUP('Форма 1'!$F4018,'Придельники с 2022'!$B$4:$X$28,'Форма 1'!V$8),"")</f>
        <v/>
      </c>
      <c r="F4018" s="103" t="str">
        <f>IF(ISNUMBER('Форма 1'!W4018),'Форма 1'!$H4018*VLOOKUP('Форма 1'!$F4018,'Придельники с 2022'!$B$4:$X$28,'Форма 1'!W$8),"")</f>
        <v/>
      </c>
      <c r="G4018" s="103" t="str">
        <f>IF(ISNUMBER('Форма 1'!X4018),'Форма 1'!$H4018*VLOOKUP('Форма 1'!$F4018,'Придельники с 2022'!$B$4:$X$28,'Форма 1'!X$8),"")</f>
        <v/>
      </c>
      <c r="H4018" s="103" t="str">
        <f>IF(ISNUMBER('Форма 1'!Y4018),'Форма 1'!$H4018*VLOOKUP('Форма 1'!$F4018,'Придельники с 2022'!$B$4:$X$28,'Форма 1'!Y$8),"")</f>
        <v/>
      </c>
      <c r="I4018" s="103" t="str">
        <f>IF(ISNUMBER('Форма 1'!Z4018),'Форма 1'!$H4018*VLOOKUP('Форма 1'!$F4018,'Придельники с 2022'!$B$4:$X$28,'Форма 1'!Z$8),"")</f>
        <v/>
      </c>
      <c r="J4018" s="103" t="str">
        <f>IF(ISNUMBER('Форма 1'!AA4018),'Форма 1'!$H4018*VLOOKUP('Форма 1'!$F4018,'Придельники с 2022'!$B$4:$X$28,'Форма 1'!AA$8),"")</f>
        <v/>
      </c>
      <c r="K4018" s="90"/>
      <c r="L4018" s="87"/>
      <c r="M4018" s="103">
        <f>IF(ISNUMBER('Форма 1'!AD4018),'Форма 1'!$H4018*VLOOKUP('Форма 1'!$F4018,'Придельники с 2022'!$B$4:$X$28,'Форма 1'!AD$8),"")</f>
        <v>16712562.720000003</v>
      </c>
      <c r="N4018" s="103" t="str">
        <f>IF(ISBLANK('Форма 1'!$AE4018),"",IF('Форма 1'!$AE4018=1,'Форма 1'!$H4018*VLOOKUP('Форма 1'!$F4018,'Придельники с 2022'!$B$4:$X$28,'Форма 1'!$AE$8,0),IF('Форма 1'!$AE4018=2,'Форма 1'!$H4018*VLOOKUP('Форма 1'!$F4018,'Придельники с 2022'!$B$4:$X$28,13,0),IF('Форма 1'!$AE4018=3,'Форма 1'!$H4018*VLOOKUP('Форма 1'!$F4018,'Придельники с 2022'!$B$4:$X$28,12,0)))))</f>
        <v/>
      </c>
      <c r="O4018" s="103" t="str">
        <f>IF(ISNUMBER('Форма 1'!AF4018),'Форма 1'!$H4018*VLOOKUP('Форма 1'!$F4018,'Придельники с 2022'!$B$4:$X$28,'Форма 1'!AF$8),"")</f>
        <v/>
      </c>
      <c r="P4018" s="87"/>
      <c r="Q4018" s="103" t="str">
        <f>IF(ISNUMBER('Форма 1'!AH4018),'Форма 1'!$H4018*VLOOKUP('Форма 1'!$F4018,'Придельники с 2022'!$B$4:$X$28,'Форма 1'!AH$8),"")</f>
        <v/>
      </c>
      <c r="R4018" s="103" t="str">
        <f>IF(ISNUMBER('Форма 1'!AI4018),'Форма 1'!$H4018*VLOOKUP('Форма 1'!$F4018,'Придельники с 2022'!$B$4:$X$28,'Форма 1'!AI$8),"")</f>
        <v/>
      </c>
      <c r="S4018" s="103" t="str">
        <f>IF(ISNUMBER('Форма 1'!AJ4018),'Форма 1'!$H4018*VLOOKUP('Форма 1'!$F4018,'Придельники с 2022'!$B$4:$X$28,'Форма 1'!AJ$8),"")</f>
        <v/>
      </c>
      <c r="T4018" s="88"/>
    </row>
    <row r="4019" spans="1:20">
      <c r="A4019" s="188">
        <f t="shared" si="271"/>
        <v>855</v>
      </c>
      <c r="B4019" s="189" t="s">
        <v>3864</v>
      </c>
      <c r="C4019" s="99">
        <f t="shared" si="270"/>
        <v>4031587.926</v>
      </c>
      <c r="D4019" s="103" t="str">
        <f>IF(ISNUMBER('Форма 1'!U4019),'Форма 1'!$H4019*VLOOKUP('Форма 1'!$F4019,'Придельники с 2022'!$B$4:$X$28,'Форма 1'!U$8),"")</f>
        <v/>
      </c>
      <c r="E4019" s="103" t="str">
        <f>IF(ISNUMBER('Форма 1'!V4019),'Форма 1'!$H4019*VLOOKUP('Форма 1'!$F4019,'Придельники с 2022'!$B$4:$X$28,'Форма 1'!V$8),"")</f>
        <v/>
      </c>
      <c r="F4019" s="103" t="str">
        <f>IF(ISNUMBER('Форма 1'!W4019),'Форма 1'!$H4019*VLOOKUP('Форма 1'!$F4019,'Придельники с 2022'!$B$4:$X$28,'Форма 1'!W$8),"")</f>
        <v/>
      </c>
      <c r="G4019" s="103" t="str">
        <f>IF(ISNUMBER('Форма 1'!X4019),'Форма 1'!$H4019*VLOOKUP('Форма 1'!$F4019,'Придельники с 2022'!$B$4:$X$28,'Форма 1'!X$8),"")</f>
        <v/>
      </c>
      <c r="H4019" s="103" t="str">
        <f>IF(ISNUMBER('Форма 1'!Y4019),'Форма 1'!$H4019*VLOOKUP('Форма 1'!$F4019,'Придельники с 2022'!$B$4:$X$28,'Форма 1'!Y$8),"")</f>
        <v/>
      </c>
      <c r="I4019" s="103">
        <f>IF(ISNUMBER('Форма 1'!Z4019),'Форма 1'!$H4019*VLOOKUP('Форма 1'!$F4019,'Придельники с 2022'!$B$4:$X$28,'Форма 1'!Z$8),"")</f>
        <v>4031587.926</v>
      </c>
      <c r="J4019" s="103" t="str">
        <f>IF(ISNUMBER('Форма 1'!AA4019),'Форма 1'!$H4019*VLOOKUP('Форма 1'!$F4019,'Придельники с 2022'!$B$4:$X$28,'Форма 1'!AA$8),"")</f>
        <v/>
      </c>
      <c r="K4019" s="90"/>
      <c r="L4019" s="87"/>
      <c r="M4019" s="103" t="str">
        <f>IF(ISNUMBER('Форма 1'!AD4019),'Форма 1'!$H4019*VLOOKUP('Форма 1'!$F4019,'Придельники с 2022'!$B$4:$X$28,'Форма 1'!AD$8),"")</f>
        <v/>
      </c>
      <c r="N4019" s="103" t="str">
        <f>IF(ISBLANK('Форма 1'!$AE4019),"",IF('Форма 1'!$AE4019=1,'Форма 1'!$H4019*VLOOKUP('Форма 1'!$F4019,'Придельники с 2022'!$B$4:$X$28,'Форма 1'!$AE$8,0),IF('Форма 1'!$AE4019=2,'Форма 1'!$H4019*VLOOKUP('Форма 1'!$F4019,'Придельники с 2022'!$B$4:$X$28,13,0),IF('Форма 1'!$AE4019=3,'Форма 1'!$H4019*VLOOKUP('Форма 1'!$F4019,'Придельники с 2022'!$B$4:$X$28,12,0)))))</f>
        <v/>
      </c>
      <c r="O4019" s="103" t="str">
        <f>IF(ISNUMBER('Форма 1'!AF4019),'Форма 1'!$H4019*VLOOKUP('Форма 1'!$F4019,'Придельники с 2022'!$B$4:$X$28,'Форма 1'!AF$8),"")</f>
        <v/>
      </c>
      <c r="P4019" s="87"/>
      <c r="Q4019" s="103" t="str">
        <f>IF(ISNUMBER('Форма 1'!AH4019),'Форма 1'!$H4019*VLOOKUP('Форма 1'!$F4019,'Придельники с 2022'!$B$4:$X$28,'Форма 1'!AH$8),"")</f>
        <v/>
      </c>
      <c r="R4019" s="103" t="str">
        <f>IF(ISNUMBER('Форма 1'!AI4019),'Форма 1'!$H4019*VLOOKUP('Форма 1'!$F4019,'Придельники с 2022'!$B$4:$X$28,'Форма 1'!AI$8),"")</f>
        <v/>
      </c>
      <c r="S4019" s="103" t="str">
        <f>IF(ISNUMBER('Форма 1'!AJ4019),'Форма 1'!$H4019*VLOOKUP('Форма 1'!$F4019,'Придельники с 2022'!$B$4:$X$28,'Форма 1'!AJ$8),"")</f>
        <v/>
      </c>
      <c r="T4019" s="88"/>
    </row>
    <row r="4020" spans="1:20">
      <c r="A4020" s="188">
        <f t="shared" si="271"/>
        <v>856</v>
      </c>
      <c r="B4020" s="189" t="s">
        <v>3865</v>
      </c>
      <c r="C4020" s="99">
        <f t="shared" si="270"/>
        <v>2043203.625</v>
      </c>
      <c r="D4020" s="103" t="str">
        <f>IF(ISNUMBER('Форма 1'!U4020),'Форма 1'!$H4020*VLOOKUP('Форма 1'!$F4020,'Придельники с 2022'!$B$4:$X$28,'Форма 1'!U$8),"")</f>
        <v/>
      </c>
      <c r="E4020" s="103" t="str">
        <f>IF(ISNUMBER('Форма 1'!V4020),'Форма 1'!$H4020*VLOOKUP('Форма 1'!$F4020,'Придельники с 2022'!$B$4:$X$28,'Форма 1'!V$8),"")</f>
        <v/>
      </c>
      <c r="F4020" s="103" t="str">
        <f>IF(ISNUMBER('Форма 1'!W4020),'Форма 1'!$H4020*VLOOKUP('Форма 1'!$F4020,'Придельники с 2022'!$B$4:$X$28,'Форма 1'!W$8),"")</f>
        <v/>
      </c>
      <c r="G4020" s="103" t="str">
        <f>IF(ISNUMBER('Форма 1'!X4020),'Форма 1'!$H4020*VLOOKUP('Форма 1'!$F4020,'Придельники с 2022'!$B$4:$X$28,'Форма 1'!X$8),"")</f>
        <v/>
      </c>
      <c r="H4020" s="103" t="str">
        <f>IF(ISNUMBER('Форма 1'!Y4020),'Форма 1'!$H4020*VLOOKUP('Форма 1'!$F4020,'Придельники с 2022'!$B$4:$X$28,'Форма 1'!Y$8),"")</f>
        <v/>
      </c>
      <c r="I4020" s="103">
        <f>IF(ISNUMBER('Форма 1'!Z4020),'Форма 1'!$H4020*VLOOKUP('Форма 1'!$F4020,'Придельники с 2022'!$B$4:$X$28,'Форма 1'!Z$8),"")</f>
        <v>2043203.625</v>
      </c>
      <c r="J4020" s="103" t="str">
        <f>IF(ISNUMBER('Форма 1'!AA4020),'Форма 1'!$H4020*VLOOKUP('Форма 1'!$F4020,'Придельники с 2022'!$B$4:$X$28,'Форма 1'!AA$8),"")</f>
        <v/>
      </c>
      <c r="K4020" s="90"/>
      <c r="L4020" s="87"/>
      <c r="M4020" s="103" t="str">
        <f>IF(ISNUMBER('Форма 1'!AD4020),'Форма 1'!$H4020*VLOOKUP('Форма 1'!$F4020,'Придельники с 2022'!$B$4:$X$28,'Форма 1'!AD$8),"")</f>
        <v/>
      </c>
      <c r="N4020" s="103" t="str">
        <f>IF(ISBLANK('Форма 1'!$AE4020),"",IF('Форма 1'!$AE4020=1,'Форма 1'!$H4020*VLOOKUP('Форма 1'!$F4020,'Придельники с 2022'!$B$4:$X$28,'Форма 1'!$AE$8,0),IF('Форма 1'!$AE4020=2,'Форма 1'!$H4020*VLOOKUP('Форма 1'!$F4020,'Придельники с 2022'!$B$4:$X$28,13,0),IF('Форма 1'!$AE4020=3,'Форма 1'!$H4020*VLOOKUP('Форма 1'!$F4020,'Придельники с 2022'!$B$4:$X$28,12,0)))))</f>
        <v/>
      </c>
      <c r="O4020" s="103" t="str">
        <f>IF(ISNUMBER('Форма 1'!AF4020),'Форма 1'!$H4020*VLOOKUP('Форма 1'!$F4020,'Придельники с 2022'!$B$4:$X$28,'Форма 1'!AF$8),"")</f>
        <v/>
      </c>
      <c r="P4020" s="87"/>
      <c r="Q4020" s="103" t="str">
        <f>IF(ISNUMBER('Форма 1'!AH4020),'Форма 1'!$H4020*VLOOKUP('Форма 1'!$F4020,'Придельники с 2022'!$B$4:$X$28,'Форма 1'!AH$8),"")</f>
        <v/>
      </c>
      <c r="R4020" s="103" t="str">
        <f>IF(ISNUMBER('Форма 1'!AI4020),'Форма 1'!$H4020*VLOOKUP('Форма 1'!$F4020,'Придельники с 2022'!$B$4:$X$28,'Форма 1'!AI$8),"")</f>
        <v/>
      </c>
      <c r="S4020" s="103" t="str">
        <f>IF(ISNUMBER('Форма 1'!AJ4020),'Форма 1'!$H4020*VLOOKUP('Форма 1'!$F4020,'Придельники с 2022'!$B$4:$X$28,'Форма 1'!AJ$8),"")</f>
        <v/>
      </c>
      <c r="T4020" s="88"/>
    </row>
    <row r="4021" spans="1:20">
      <c r="A4021" s="188">
        <f t="shared" si="271"/>
        <v>857</v>
      </c>
      <c r="B4021" s="189" t="s">
        <v>3866</v>
      </c>
      <c r="C4021" s="99">
        <f t="shared" si="270"/>
        <v>1559765.2980000002</v>
      </c>
      <c r="D4021" s="103">
        <f>IF(ISNUMBER('Форма 1'!U4021),'Форма 1'!$H4021*VLOOKUP('Форма 1'!$F4021,'Придельники с 2022'!$B$4:$X$28,'Форма 1'!U$8),"")</f>
        <v>1559765.2980000002</v>
      </c>
      <c r="E4021" s="103" t="str">
        <f>IF(ISNUMBER('Форма 1'!V4021),'Форма 1'!$H4021*VLOOKUP('Форма 1'!$F4021,'Придельники с 2022'!$B$4:$X$28,'Форма 1'!V$8),"")</f>
        <v/>
      </c>
      <c r="F4021" s="103" t="str">
        <f>IF(ISNUMBER('Форма 1'!W4021),'Форма 1'!$H4021*VLOOKUP('Форма 1'!$F4021,'Придельники с 2022'!$B$4:$X$28,'Форма 1'!W$8),"")</f>
        <v/>
      </c>
      <c r="G4021" s="103" t="str">
        <f>IF(ISNUMBER('Форма 1'!X4021),'Форма 1'!$H4021*VLOOKUP('Форма 1'!$F4021,'Придельники с 2022'!$B$4:$X$28,'Форма 1'!X$8),"")</f>
        <v/>
      </c>
      <c r="H4021" s="103" t="str">
        <f>IF(ISNUMBER('Форма 1'!Y4021),'Форма 1'!$H4021*VLOOKUP('Форма 1'!$F4021,'Придельники с 2022'!$B$4:$X$28,'Форма 1'!Y$8),"")</f>
        <v/>
      </c>
      <c r="I4021" s="103" t="str">
        <f>IF(ISNUMBER('Форма 1'!Z4021),'Форма 1'!$H4021*VLOOKUP('Форма 1'!$F4021,'Придельники с 2022'!$B$4:$X$28,'Форма 1'!Z$8),"")</f>
        <v/>
      </c>
      <c r="J4021" s="103" t="str">
        <f>IF(ISNUMBER('Форма 1'!AA4021),'Форма 1'!$H4021*VLOOKUP('Форма 1'!$F4021,'Придельники с 2022'!$B$4:$X$28,'Форма 1'!AA$8),"")</f>
        <v/>
      </c>
      <c r="K4021" s="90"/>
      <c r="L4021" s="87"/>
      <c r="M4021" s="103" t="str">
        <f>IF(ISNUMBER('Форма 1'!AD4021),'Форма 1'!$H4021*VLOOKUP('Форма 1'!$F4021,'Придельники с 2022'!$B$4:$X$28,'Форма 1'!AD$8),"")</f>
        <v/>
      </c>
      <c r="N4021" s="103" t="str">
        <f>IF(ISBLANK('Форма 1'!$AE4021),"",IF('Форма 1'!$AE4021=1,'Форма 1'!$H4021*VLOOKUP('Форма 1'!$F4021,'Придельники с 2022'!$B$4:$X$28,'Форма 1'!$AE$8,0),IF('Форма 1'!$AE4021=2,'Форма 1'!$H4021*VLOOKUP('Форма 1'!$F4021,'Придельники с 2022'!$B$4:$X$28,13,0),IF('Форма 1'!$AE4021=3,'Форма 1'!$H4021*VLOOKUP('Форма 1'!$F4021,'Придельники с 2022'!$B$4:$X$28,12,0)))))</f>
        <v/>
      </c>
      <c r="O4021" s="103" t="str">
        <f>IF(ISNUMBER('Форма 1'!AF4021),'Форма 1'!$H4021*VLOOKUP('Форма 1'!$F4021,'Придельники с 2022'!$B$4:$X$28,'Форма 1'!AF$8),"")</f>
        <v/>
      </c>
      <c r="P4021" s="87"/>
      <c r="Q4021" s="103" t="str">
        <f>IF(ISNUMBER('Форма 1'!AH4021),'Форма 1'!$H4021*VLOOKUP('Форма 1'!$F4021,'Придельники с 2022'!$B$4:$X$28,'Форма 1'!AH$8),"")</f>
        <v/>
      </c>
      <c r="R4021" s="103" t="str">
        <f>IF(ISNUMBER('Форма 1'!AI4021),'Форма 1'!$H4021*VLOOKUP('Форма 1'!$F4021,'Придельники с 2022'!$B$4:$X$28,'Форма 1'!AI$8),"")</f>
        <v/>
      </c>
      <c r="S4021" s="103" t="str">
        <f>IF(ISNUMBER('Форма 1'!AJ4021),'Форма 1'!$H4021*VLOOKUP('Форма 1'!$F4021,'Придельники с 2022'!$B$4:$X$28,'Форма 1'!AJ$8),"")</f>
        <v/>
      </c>
      <c r="T4021" s="88"/>
    </row>
    <row r="4022" spans="1:20">
      <c r="A4022" s="188">
        <f t="shared" si="271"/>
        <v>858</v>
      </c>
      <c r="B4022" s="112" t="s">
        <v>3867</v>
      </c>
      <c r="C4022" s="99">
        <f t="shared" si="270"/>
        <v>23581900.799999997</v>
      </c>
      <c r="D4022" s="103" t="str">
        <f>IF(ISNUMBER('Форма 1'!U4022),'Форма 1'!$H4022*VLOOKUP('Форма 1'!$F4022,'Придельники с 2022'!$B$4:$X$28,'Форма 1'!U$8),"")</f>
        <v/>
      </c>
      <c r="E4022" s="103" t="str">
        <f>IF(ISNUMBER('Форма 1'!V4022),'Форма 1'!$H4022*VLOOKUP('Форма 1'!$F4022,'Придельники с 2022'!$B$4:$X$28,'Форма 1'!V$8),"")</f>
        <v/>
      </c>
      <c r="F4022" s="103" t="str">
        <f>IF(ISNUMBER('Форма 1'!W4022),'Форма 1'!$H4022*VLOOKUP('Форма 1'!$F4022,'Придельники с 2022'!$B$4:$X$28,'Форма 1'!W$8),"")</f>
        <v/>
      </c>
      <c r="G4022" s="103" t="str">
        <f>IF(ISNUMBER('Форма 1'!X4022),'Форма 1'!$H4022*VLOOKUP('Форма 1'!$F4022,'Придельники с 2022'!$B$4:$X$28,'Форма 1'!X$8),"")</f>
        <v/>
      </c>
      <c r="H4022" s="103" t="str">
        <f>IF(ISNUMBER('Форма 1'!Y4022),'Форма 1'!$H4022*VLOOKUP('Форма 1'!$F4022,'Придельники с 2022'!$B$4:$X$28,'Форма 1'!Y$8),"")</f>
        <v/>
      </c>
      <c r="I4022" s="103" t="str">
        <f>IF(ISNUMBER('Форма 1'!Z4022),'Форма 1'!$H4022*VLOOKUP('Форма 1'!$F4022,'Придельники с 2022'!$B$4:$X$28,'Форма 1'!Z$8),"")</f>
        <v/>
      </c>
      <c r="J4022" s="103" t="str">
        <f>IF(ISNUMBER('Форма 1'!AA4022),'Форма 1'!$H4022*VLOOKUP('Форма 1'!$F4022,'Придельники с 2022'!$B$4:$X$28,'Форма 1'!AA$8),"")</f>
        <v/>
      </c>
      <c r="K4022" s="90">
        <v>6</v>
      </c>
      <c r="L4022" s="87">
        <f>3930316.8*K4022</f>
        <v>23581900.799999997</v>
      </c>
      <c r="M4022" s="103" t="str">
        <f>IF(ISNUMBER('Форма 1'!AD4022),'Форма 1'!$H4022*VLOOKUP('Форма 1'!$F4022,'Придельники с 2022'!$B$4:$X$28,'Форма 1'!AD$8),"")</f>
        <v/>
      </c>
      <c r="N4022" s="103" t="str">
        <f>IF(ISBLANK('Форма 1'!$AE4022),"",IF('Форма 1'!$AE4022=1,'Форма 1'!$H4022*VLOOKUP('Форма 1'!$F4022,'Придельники с 2022'!$B$4:$X$28,'Форма 1'!$AE$8,0),IF('Форма 1'!$AE4022=2,'Форма 1'!$H4022*VLOOKUP('Форма 1'!$F4022,'Придельники с 2022'!$B$4:$X$28,13,0),IF('Форма 1'!$AE4022=3,'Форма 1'!$H4022*VLOOKUP('Форма 1'!$F4022,'Придельники с 2022'!$B$4:$X$28,12,0)))))</f>
        <v/>
      </c>
      <c r="O4022" s="103" t="str">
        <f>IF(ISNUMBER('Форма 1'!AF4022),'Форма 1'!$H4022*VLOOKUP('Форма 1'!$F4022,'Придельники с 2022'!$B$4:$X$28,'Форма 1'!AF$8),"")</f>
        <v/>
      </c>
      <c r="P4022" s="87"/>
      <c r="Q4022" s="103" t="str">
        <f>IF(ISNUMBER('Форма 1'!AH4022),'Форма 1'!$H4022*VLOOKUP('Форма 1'!$F4022,'Придельники с 2022'!$B$4:$X$28,'Форма 1'!AH$8),"")</f>
        <v/>
      </c>
      <c r="R4022" s="103" t="str">
        <f>IF(ISNUMBER('Форма 1'!AI4022),'Форма 1'!$H4022*VLOOKUP('Форма 1'!$F4022,'Придельники с 2022'!$B$4:$X$28,'Форма 1'!AI$8),"")</f>
        <v/>
      </c>
      <c r="S4022" s="103" t="str">
        <f>IF(ISNUMBER('Форма 1'!AJ4022),'Форма 1'!$H4022*VLOOKUP('Форма 1'!$F4022,'Придельники с 2022'!$B$4:$X$28,'Форма 1'!AJ$8),"")</f>
        <v/>
      </c>
      <c r="T4022" s="88"/>
    </row>
    <row r="4023" spans="1:20">
      <c r="A4023" s="188">
        <f t="shared" si="271"/>
        <v>859</v>
      </c>
      <c r="B4023" s="189" t="s">
        <v>3868</v>
      </c>
      <c r="C4023" s="99">
        <f t="shared" si="270"/>
        <v>1583963.4157</v>
      </c>
      <c r="D4023" s="103" t="str">
        <f>IF(ISNUMBER('Форма 1'!U4023),'Форма 1'!$H4023*VLOOKUP('Форма 1'!$F4023,'Придельники с 2022'!$B$4:$X$28,'Форма 1'!U$8),"")</f>
        <v/>
      </c>
      <c r="E4023" s="103" t="str">
        <f>IF(ISNUMBER('Форма 1'!V4023),'Форма 1'!$H4023*VLOOKUP('Форма 1'!$F4023,'Придельники с 2022'!$B$4:$X$28,'Форма 1'!V$8),"")</f>
        <v/>
      </c>
      <c r="F4023" s="103" t="str">
        <f>IF(ISNUMBER('Форма 1'!W4023),'Форма 1'!$H4023*VLOOKUP('Форма 1'!$F4023,'Придельники с 2022'!$B$4:$X$28,'Форма 1'!W$8),"")</f>
        <v/>
      </c>
      <c r="G4023" s="103" t="str">
        <f>IF(ISNUMBER('Форма 1'!X4023),'Форма 1'!$H4023*VLOOKUP('Форма 1'!$F4023,'Придельники с 2022'!$B$4:$X$28,'Форма 1'!X$8),"")</f>
        <v/>
      </c>
      <c r="H4023" s="103" t="str">
        <f>IF(ISNUMBER('Форма 1'!Y4023),'Форма 1'!$H4023*VLOOKUP('Форма 1'!$F4023,'Придельники с 2022'!$B$4:$X$28,'Форма 1'!Y$8),"")</f>
        <v/>
      </c>
      <c r="I4023" s="103" t="str">
        <f>IF(ISNUMBER('Форма 1'!Z4023),'Форма 1'!$H4023*VLOOKUP('Форма 1'!$F4023,'Придельники с 2022'!$B$4:$X$28,'Форма 1'!Z$8),"")</f>
        <v/>
      </c>
      <c r="J4023" s="103" t="str">
        <f>IF(ISNUMBER('Форма 1'!AA4023),'Форма 1'!$H4023*VLOOKUP('Форма 1'!$F4023,'Придельники с 2022'!$B$4:$X$28,'Форма 1'!AA$8),"")</f>
        <v/>
      </c>
      <c r="K4023" s="90"/>
      <c r="L4023" s="87"/>
      <c r="M4023" s="103" t="str">
        <f>IF(ISNUMBER('Форма 1'!AD4023),'Форма 1'!$H4023*VLOOKUP('Форма 1'!$F4023,'Придельники с 2022'!$B$4:$X$28,'Форма 1'!AD$8),"")</f>
        <v/>
      </c>
      <c r="N4023" s="103" t="str">
        <f>IF(ISBLANK('Форма 1'!$AE4023),"",IF('Форма 1'!$AE4023=1,'Форма 1'!$H4023*VLOOKUP('Форма 1'!$F4023,'Придельники с 2022'!$B$4:$X$28,'Форма 1'!$AE$8,0),IF('Форма 1'!$AE4023=2,'Форма 1'!$H4023*VLOOKUP('Форма 1'!$F4023,'Придельники с 2022'!$B$4:$X$28,13,0),IF('Форма 1'!$AE4023=3,'Форма 1'!$H4023*VLOOKUP('Форма 1'!$F4023,'Придельники с 2022'!$B$4:$X$28,12,0)))))</f>
        <v/>
      </c>
      <c r="O4023" s="103">
        <f>IF(ISNUMBER('Форма 1'!AF4023),'Форма 1'!$H4023*VLOOKUP('Форма 1'!$F4023,'Придельники с 2022'!$B$4:$X$28,'Форма 1'!AF$8),"")</f>
        <v>1583963.4157</v>
      </c>
      <c r="P4023" s="87"/>
      <c r="Q4023" s="103" t="str">
        <f>IF(ISNUMBER('Форма 1'!AH4023),'Форма 1'!$H4023*VLOOKUP('Форма 1'!$F4023,'Придельники с 2022'!$B$4:$X$28,'Форма 1'!AH$8),"")</f>
        <v/>
      </c>
      <c r="R4023" s="103" t="str">
        <f>IF(ISNUMBER('Форма 1'!AI4023),'Форма 1'!$H4023*VLOOKUP('Форма 1'!$F4023,'Придельники с 2022'!$B$4:$X$28,'Форма 1'!AI$8),"")</f>
        <v/>
      </c>
      <c r="S4023" s="103" t="str">
        <f>IF(ISNUMBER('Форма 1'!AJ4023),'Форма 1'!$H4023*VLOOKUP('Форма 1'!$F4023,'Придельники с 2022'!$B$4:$X$28,'Форма 1'!AJ$8),"")</f>
        <v/>
      </c>
      <c r="T4023" s="88"/>
    </row>
    <row r="4024" spans="1:20">
      <c r="A4024" s="188">
        <f t="shared" si="271"/>
        <v>860</v>
      </c>
      <c r="B4024" s="189" t="s">
        <v>3869</v>
      </c>
      <c r="C4024" s="99">
        <f t="shared" si="270"/>
        <v>4031869.0631999997</v>
      </c>
      <c r="D4024" s="103">
        <f>IF(ISNUMBER('Форма 1'!U4024),'Форма 1'!$H4024*VLOOKUP('Форма 1'!$F4024,'Придельники с 2022'!$B$4:$X$28,'Форма 1'!U$8),"")</f>
        <v>1316442.3271999999</v>
      </c>
      <c r="E4024" s="103" t="str">
        <f>IF(ISNUMBER('Форма 1'!V4024),'Форма 1'!$H4024*VLOOKUP('Форма 1'!$F4024,'Придельники с 2022'!$B$4:$X$28,'Форма 1'!V$8),"")</f>
        <v/>
      </c>
      <c r="F4024" s="103" t="str">
        <f>IF(ISNUMBER('Форма 1'!W4024),'Форма 1'!$H4024*VLOOKUP('Форма 1'!$F4024,'Придельники с 2022'!$B$4:$X$28,'Форма 1'!W$8),"")</f>
        <v/>
      </c>
      <c r="G4024" s="103" t="str">
        <f>IF(ISNUMBER('Форма 1'!X4024),'Форма 1'!$H4024*VLOOKUP('Форма 1'!$F4024,'Придельники с 2022'!$B$4:$X$28,'Форма 1'!X$8),"")</f>
        <v/>
      </c>
      <c r="H4024" s="103" t="str">
        <f>IF(ISNUMBER('Форма 1'!Y4024),'Форма 1'!$H4024*VLOOKUP('Форма 1'!$F4024,'Придельники с 2022'!$B$4:$X$28,'Форма 1'!Y$8),"")</f>
        <v/>
      </c>
      <c r="I4024" s="103" t="str">
        <f>IF(ISNUMBER('Форма 1'!Z4024),'Форма 1'!$H4024*VLOOKUP('Форма 1'!$F4024,'Придельники с 2022'!$B$4:$X$28,'Форма 1'!Z$8),"")</f>
        <v/>
      </c>
      <c r="J4024" s="103">
        <f>IF(ISNUMBER('Форма 1'!AA4024),'Форма 1'!$H4024*VLOOKUP('Форма 1'!$F4024,'Придельники с 2022'!$B$4:$X$28,'Форма 1'!AA$8),"")</f>
        <v>2715426.736</v>
      </c>
      <c r="K4024" s="90"/>
      <c r="L4024" s="87"/>
      <c r="M4024" s="103" t="str">
        <f>IF(ISNUMBER('Форма 1'!AD4024),'Форма 1'!$H4024*VLOOKUP('Форма 1'!$F4024,'Придельники с 2022'!$B$4:$X$28,'Форма 1'!AD$8),"")</f>
        <v/>
      </c>
      <c r="N4024" s="103" t="str">
        <f>IF(ISBLANK('Форма 1'!$AE4024),"",IF('Форма 1'!$AE4024=1,'Форма 1'!$H4024*VLOOKUP('Форма 1'!$F4024,'Придельники с 2022'!$B$4:$X$28,'Форма 1'!$AE$8,0),IF('Форма 1'!$AE4024=2,'Форма 1'!$H4024*VLOOKUP('Форма 1'!$F4024,'Придельники с 2022'!$B$4:$X$28,13,0),IF('Форма 1'!$AE4024=3,'Форма 1'!$H4024*VLOOKUP('Форма 1'!$F4024,'Придельники с 2022'!$B$4:$X$28,12,0)))))</f>
        <v/>
      </c>
      <c r="O4024" s="103" t="str">
        <f>IF(ISNUMBER('Форма 1'!AF4024),'Форма 1'!$H4024*VLOOKUP('Форма 1'!$F4024,'Придельники с 2022'!$B$4:$X$28,'Форма 1'!AF$8),"")</f>
        <v/>
      </c>
      <c r="P4024" s="87"/>
      <c r="Q4024" s="103" t="str">
        <f>IF(ISNUMBER('Форма 1'!AH4024),'Форма 1'!$H4024*VLOOKUP('Форма 1'!$F4024,'Придельники с 2022'!$B$4:$X$28,'Форма 1'!AH$8),"")</f>
        <v/>
      </c>
      <c r="R4024" s="103" t="str">
        <f>IF(ISNUMBER('Форма 1'!AI4024),'Форма 1'!$H4024*VLOOKUP('Форма 1'!$F4024,'Придельники с 2022'!$B$4:$X$28,'Форма 1'!AI$8),"")</f>
        <v/>
      </c>
      <c r="S4024" s="103" t="str">
        <f>IF(ISNUMBER('Форма 1'!AJ4024),'Форма 1'!$H4024*VLOOKUP('Форма 1'!$F4024,'Придельники с 2022'!$B$4:$X$28,'Форма 1'!AJ$8),"")</f>
        <v/>
      </c>
      <c r="T4024" s="88"/>
    </row>
    <row r="4025" spans="1:20">
      <c r="A4025" s="188">
        <f t="shared" si="271"/>
        <v>861</v>
      </c>
      <c r="B4025" s="189" t="s">
        <v>3870</v>
      </c>
      <c r="C4025" s="99">
        <f t="shared" si="270"/>
        <v>5233670.0669999998</v>
      </c>
      <c r="D4025" s="103">
        <f>IF(ISNUMBER('Форма 1'!U4025),'Форма 1'!$H4025*VLOOKUP('Форма 1'!$F4025,'Придельники с 2022'!$B$4:$X$28,'Форма 1'!U$8),"")</f>
        <v>1708841.4069999999</v>
      </c>
      <c r="E4025" s="103" t="str">
        <f>IF(ISNUMBER('Форма 1'!V4025),'Форма 1'!$H4025*VLOOKUP('Форма 1'!$F4025,'Придельники с 2022'!$B$4:$X$28,'Форма 1'!V$8),"")</f>
        <v/>
      </c>
      <c r="F4025" s="103" t="str">
        <f>IF(ISNUMBER('Форма 1'!W4025),'Форма 1'!$H4025*VLOOKUP('Форма 1'!$F4025,'Придельники с 2022'!$B$4:$X$28,'Форма 1'!W$8),"")</f>
        <v/>
      </c>
      <c r="G4025" s="103" t="str">
        <f>IF(ISNUMBER('Форма 1'!X4025),'Форма 1'!$H4025*VLOOKUP('Форма 1'!$F4025,'Придельники с 2022'!$B$4:$X$28,'Форма 1'!X$8),"")</f>
        <v/>
      </c>
      <c r="H4025" s="103" t="str">
        <f>IF(ISNUMBER('Форма 1'!Y4025),'Форма 1'!$H4025*VLOOKUP('Форма 1'!$F4025,'Придельники с 2022'!$B$4:$X$28,'Форма 1'!Y$8),"")</f>
        <v/>
      </c>
      <c r="I4025" s="103" t="str">
        <f>IF(ISNUMBER('Форма 1'!Z4025),'Форма 1'!$H4025*VLOOKUP('Форма 1'!$F4025,'Придельники с 2022'!$B$4:$X$28,'Форма 1'!Z$8),"")</f>
        <v/>
      </c>
      <c r="J4025" s="103">
        <f>IF(ISNUMBER('Форма 1'!AA4025),'Форма 1'!$H4025*VLOOKUP('Форма 1'!$F4025,'Придельники с 2022'!$B$4:$X$28,'Форма 1'!AA$8),"")</f>
        <v>3524828.6599999997</v>
      </c>
      <c r="K4025" s="90"/>
      <c r="L4025" s="87"/>
      <c r="M4025" s="103" t="str">
        <f>IF(ISNUMBER('Форма 1'!AD4025),'Форма 1'!$H4025*VLOOKUP('Форма 1'!$F4025,'Придельники с 2022'!$B$4:$X$28,'Форма 1'!AD$8),"")</f>
        <v/>
      </c>
      <c r="N4025" s="103" t="str">
        <f>IF(ISBLANK('Форма 1'!$AE4025),"",IF('Форма 1'!$AE4025=1,'Форма 1'!$H4025*VLOOKUP('Форма 1'!$F4025,'Придельники с 2022'!$B$4:$X$28,'Форма 1'!$AE$8,0),IF('Форма 1'!$AE4025=2,'Форма 1'!$H4025*VLOOKUP('Форма 1'!$F4025,'Придельники с 2022'!$B$4:$X$28,13,0),IF('Форма 1'!$AE4025=3,'Форма 1'!$H4025*VLOOKUP('Форма 1'!$F4025,'Придельники с 2022'!$B$4:$X$28,12,0)))))</f>
        <v/>
      </c>
      <c r="O4025" s="103" t="str">
        <f>IF(ISNUMBER('Форма 1'!AF4025),'Форма 1'!$H4025*VLOOKUP('Форма 1'!$F4025,'Придельники с 2022'!$B$4:$X$28,'Форма 1'!AF$8),"")</f>
        <v/>
      </c>
      <c r="P4025" s="87"/>
      <c r="Q4025" s="103" t="str">
        <f>IF(ISNUMBER('Форма 1'!AH4025),'Форма 1'!$H4025*VLOOKUP('Форма 1'!$F4025,'Придельники с 2022'!$B$4:$X$28,'Форма 1'!AH$8),"")</f>
        <v/>
      </c>
      <c r="R4025" s="103" t="str">
        <f>IF(ISNUMBER('Форма 1'!AI4025),'Форма 1'!$H4025*VLOOKUP('Форма 1'!$F4025,'Придельники с 2022'!$B$4:$X$28,'Форма 1'!AI$8),"")</f>
        <v/>
      </c>
      <c r="S4025" s="103" t="str">
        <f>IF(ISNUMBER('Форма 1'!AJ4025),'Форма 1'!$H4025*VLOOKUP('Форма 1'!$F4025,'Придельники с 2022'!$B$4:$X$28,'Форма 1'!AJ$8),"")</f>
        <v/>
      </c>
      <c r="T4025" s="88"/>
    </row>
    <row r="4026" spans="1:20">
      <c r="A4026" s="188">
        <f t="shared" si="271"/>
        <v>862</v>
      </c>
      <c r="B4026" s="189" t="s">
        <v>3871</v>
      </c>
      <c r="C4026" s="99">
        <f t="shared" si="270"/>
        <v>3863966.4959999998</v>
      </c>
      <c r="D4026" s="103">
        <f>IF(ISNUMBER('Форма 1'!U4026),'Форма 1'!$H4026*VLOOKUP('Форма 1'!$F4026,'Придельники с 2022'!$B$4:$X$28,'Форма 1'!U$8),"")</f>
        <v>3863966.4959999998</v>
      </c>
      <c r="E4026" s="103" t="str">
        <f>IF(ISNUMBER('Форма 1'!V4026),'Форма 1'!$H4026*VLOOKUP('Форма 1'!$F4026,'Придельники с 2022'!$B$4:$X$28,'Форма 1'!V$8),"")</f>
        <v/>
      </c>
      <c r="F4026" s="103" t="str">
        <f>IF(ISNUMBER('Форма 1'!W4026),'Форма 1'!$H4026*VLOOKUP('Форма 1'!$F4026,'Придельники с 2022'!$B$4:$X$28,'Форма 1'!W$8),"")</f>
        <v/>
      </c>
      <c r="G4026" s="103" t="str">
        <f>IF(ISNUMBER('Форма 1'!X4026),'Форма 1'!$H4026*VLOOKUP('Форма 1'!$F4026,'Придельники с 2022'!$B$4:$X$28,'Форма 1'!X$8),"")</f>
        <v/>
      </c>
      <c r="H4026" s="103" t="str">
        <f>IF(ISNUMBER('Форма 1'!Y4026),'Форма 1'!$H4026*VLOOKUP('Форма 1'!$F4026,'Придельники с 2022'!$B$4:$X$28,'Форма 1'!Y$8),"")</f>
        <v/>
      </c>
      <c r="I4026" s="103" t="str">
        <f>IF(ISNUMBER('Форма 1'!Z4026),'Форма 1'!$H4026*VLOOKUP('Форма 1'!$F4026,'Придельники с 2022'!$B$4:$X$28,'Форма 1'!Z$8),"")</f>
        <v/>
      </c>
      <c r="J4026" s="103" t="str">
        <f>IF(ISNUMBER('Форма 1'!AA4026),'Форма 1'!$H4026*VLOOKUP('Форма 1'!$F4026,'Придельники с 2022'!$B$4:$X$28,'Форма 1'!AA$8),"")</f>
        <v/>
      </c>
      <c r="K4026" s="90"/>
      <c r="L4026" s="87"/>
      <c r="M4026" s="103" t="str">
        <f>IF(ISNUMBER('Форма 1'!AD4026),'Форма 1'!$H4026*VLOOKUP('Форма 1'!$F4026,'Придельники с 2022'!$B$4:$X$28,'Форма 1'!AD$8),"")</f>
        <v/>
      </c>
      <c r="N4026" s="103" t="str">
        <f>IF(ISBLANK('Форма 1'!$AE4026),"",IF('Форма 1'!$AE4026=1,'Форма 1'!$H4026*VLOOKUP('Форма 1'!$F4026,'Придельники с 2022'!$B$4:$X$28,'Форма 1'!$AE$8,0),IF('Форма 1'!$AE4026=2,'Форма 1'!$H4026*VLOOKUP('Форма 1'!$F4026,'Придельники с 2022'!$B$4:$X$28,13,0),IF('Форма 1'!$AE4026=3,'Форма 1'!$H4026*VLOOKUP('Форма 1'!$F4026,'Придельники с 2022'!$B$4:$X$28,12,0)))))</f>
        <v/>
      </c>
      <c r="O4026" s="103" t="str">
        <f>IF(ISNUMBER('Форма 1'!AF4026),'Форма 1'!$H4026*VLOOKUP('Форма 1'!$F4026,'Придельники с 2022'!$B$4:$X$28,'Форма 1'!AF$8),"")</f>
        <v/>
      </c>
      <c r="P4026" s="87"/>
      <c r="Q4026" s="103" t="str">
        <f>IF(ISNUMBER('Форма 1'!AH4026),'Форма 1'!$H4026*VLOOKUP('Форма 1'!$F4026,'Придельники с 2022'!$B$4:$X$28,'Форма 1'!AH$8),"")</f>
        <v/>
      </c>
      <c r="R4026" s="103" t="str">
        <f>IF(ISNUMBER('Форма 1'!AI4026),'Форма 1'!$H4026*VLOOKUP('Форма 1'!$F4026,'Придельники с 2022'!$B$4:$X$28,'Форма 1'!AI$8),"")</f>
        <v/>
      </c>
      <c r="S4026" s="103" t="str">
        <f>IF(ISNUMBER('Форма 1'!AJ4026),'Форма 1'!$H4026*VLOOKUP('Форма 1'!$F4026,'Придельники с 2022'!$B$4:$X$28,'Форма 1'!AJ$8),"")</f>
        <v/>
      </c>
      <c r="T4026" s="88"/>
    </row>
    <row r="4027" spans="1:20">
      <c r="A4027" s="188">
        <f t="shared" si="271"/>
        <v>863</v>
      </c>
      <c r="B4027" s="189" t="s">
        <v>3872</v>
      </c>
      <c r="C4027" s="99">
        <f t="shared" si="270"/>
        <v>3859856</v>
      </c>
      <c r="D4027" s="103">
        <f>IF(ISNUMBER('Форма 1'!U4027),'Форма 1'!$H4027*VLOOKUP('Форма 1'!$F4027,'Придельники с 2022'!$B$4:$X$28,'Форма 1'!U$8),"")</f>
        <v>3859856</v>
      </c>
      <c r="E4027" s="103" t="str">
        <f>IF(ISNUMBER('Форма 1'!V4027),'Форма 1'!$H4027*VLOOKUP('Форма 1'!$F4027,'Придельники с 2022'!$B$4:$X$28,'Форма 1'!V$8),"")</f>
        <v/>
      </c>
      <c r="F4027" s="103" t="str">
        <f>IF(ISNUMBER('Форма 1'!W4027),'Форма 1'!$H4027*VLOOKUP('Форма 1'!$F4027,'Придельники с 2022'!$B$4:$X$28,'Форма 1'!W$8),"")</f>
        <v/>
      </c>
      <c r="G4027" s="103" t="str">
        <f>IF(ISNUMBER('Форма 1'!X4027),'Форма 1'!$H4027*VLOOKUP('Форма 1'!$F4027,'Придельники с 2022'!$B$4:$X$28,'Форма 1'!X$8),"")</f>
        <v/>
      </c>
      <c r="H4027" s="103" t="str">
        <f>IF(ISNUMBER('Форма 1'!Y4027),'Форма 1'!$H4027*VLOOKUP('Форма 1'!$F4027,'Придельники с 2022'!$B$4:$X$28,'Форма 1'!Y$8),"")</f>
        <v/>
      </c>
      <c r="I4027" s="103" t="str">
        <f>IF(ISNUMBER('Форма 1'!Z4027),'Форма 1'!$H4027*VLOOKUP('Форма 1'!$F4027,'Придельники с 2022'!$B$4:$X$28,'Форма 1'!Z$8),"")</f>
        <v/>
      </c>
      <c r="J4027" s="103" t="str">
        <f>IF(ISNUMBER('Форма 1'!AA4027),'Форма 1'!$H4027*VLOOKUP('Форма 1'!$F4027,'Придельники с 2022'!$B$4:$X$28,'Форма 1'!AA$8),"")</f>
        <v/>
      </c>
      <c r="K4027" s="90"/>
      <c r="L4027" s="87"/>
      <c r="M4027" s="103" t="str">
        <f>IF(ISNUMBER('Форма 1'!AD4027),'Форма 1'!$H4027*VLOOKUP('Форма 1'!$F4027,'Придельники с 2022'!$B$4:$X$28,'Форма 1'!AD$8),"")</f>
        <v/>
      </c>
      <c r="N4027" s="103" t="str">
        <f>IF(ISBLANK('Форма 1'!$AE4027),"",IF('Форма 1'!$AE4027=1,'Форма 1'!$H4027*VLOOKUP('Форма 1'!$F4027,'Придельники с 2022'!$B$4:$X$28,'Форма 1'!$AE$8,0),IF('Форма 1'!$AE4027=2,'Форма 1'!$H4027*VLOOKUP('Форма 1'!$F4027,'Придельники с 2022'!$B$4:$X$28,13,0),IF('Форма 1'!$AE4027=3,'Форма 1'!$H4027*VLOOKUP('Форма 1'!$F4027,'Придельники с 2022'!$B$4:$X$28,12,0)))))</f>
        <v/>
      </c>
      <c r="O4027" s="103" t="str">
        <f>IF(ISNUMBER('Форма 1'!AF4027),'Форма 1'!$H4027*VLOOKUP('Форма 1'!$F4027,'Придельники с 2022'!$B$4:$X$28,'Форма 1'!AF$8),"")</f>
        <v/>
      </c>
      <c r="P4027" s="87"/>
      <c r="Q4027" s="103" t="str">
        <f>IF(ISNUMBER('Форма 1'!AH4027),'Форма 1'!$H4027*VLOOKUP('Форма 1'!$F4027,'Придельники с 2022'!$B$4:$X$28,'Форма 1'!AH$8),"")</f>
        <v/>
      </c>
      <c r="R4027" s="103" t="str">
        <f>IF(ISNUMBER('Форма 1'!AI4027),'Форма 1'!$H4027*VLOOKUP('Форма 1'!$F4027,'Придельники с 2022'!$B$4:$X$28,'Форма 1'!AI$8),"")</f>
        <v/>
      </c>
      <c r="S4027" s="103" t="str">
        <f>IF(ISNUMBER('Форма 1'!AJ4027),'Форма 1'!$H4027*VLOOKUP('Форма 1'!$F4027,'Придельники с 2022'!$B$4:$X$28,'Форма 1'!AJ$8),"")</f>
        <v/>
      </c>
      <c r="T4027" s="88"/>
    </row>
    <row r="4028" spans="1:20">
      <c r="A4028" s="188">
        <f t="shared" si="271"/>
        <v>864</v>
      </c>
      <c r="B4028" s="189" t="s">
        <v>3873</v>
      </c>
      <c r="C4028" s="99">
        <f t="shared" si="270"/>
        <v>23572771.866</v>
      </c>
      <c r="D4028" s="103" t="str">
        <f>IF(ISNUMBER('Форма 1'!U4028),'Форма 1'!$H4028*VLOOKUP('Форма 1'!$F4028,'Придельники с 2022'!$B$4:$X$28,'Форма 1'!U$8),"")</f>
        <v/>
      </c>
      <c r="E4028" s="103" t="str">
        <f>IF(ISNUMBER('Форма 1'!V4028),'Форма 1'!$H4028*VLOOKUP('Форма 1'!$F4028,'Придельники с 2022'!$B$4:$X$28,'Форма 1'!V$8),"")</f>
        <v/>
      </c>
      <c r="F4028" s="103" t="str">
        <f>IF(ISNUMBER('Форма 1'!W4028),'Форма 1'!$H4028*VLOOKUP('Форма 1'!$F4028,'Придельники с 2022'!$B$4:$X$28,'Форма 1'!W$8),"")</f>
        <v/>
      </c>
      <c r="G4028" s="103" t="str">
        <f>IF(ISNUMBER('Форма 1'!X4028),'Форма 1'!$H4028*VLOOKUP('Форма 1'!$F4028,'Придельники с 2022'!$B$4:$X$28,'Форма 1'!X$8),"")</f>
        <v/>
      </c>
      <c r="H4028" s="103" t="str">
        <f>IF(ISNUMBER('Форма 1'!Y4028),'Форма 1'!$H4028*VLOOKUP('Форма 1'!$F4028,'Придельники с 2022'!$B$4:$X$28,'Форма 1'!Y$8),"")</f>
        <v/>
      </c>
      <c r="I4028" s="103" t="str">
        <f>IF(ISNUMBER('Форма 1'!Z4028),'Форма 1'!$H4028*VLOOKUP('Форма 1'!$F4028,'Придельники с 2022'!$B$4:$X$28,'Форма 1'!Z$8),"")</f>
        <v/>
      </c>
      <c r="J4028" s="103" t="str">
        <f>IF(ISNUMBER('Форма 1'!AA4028),'Форма 1'!$H4028*VLOOKUP('Форма 1'!$F4028,'Придельники с 2022'!$B$4:$X$28,'Форма 1'!AA$8),"")</f>
        <v/>
      </c>
      <c r="K4028" s="90"/>
      <c r="L4028" s="87"/>
      <c r="M4028" s="103">
        <f>IF(ISNUMBER('Форма 1'!AD4028),'Форма 1'!$H4028*VLOOKUP('Форма 1'!$F4028,'Придельники с 2022'!$B$4:$X$28,'Форма 1'!AD$8),"")</f>
        <v>7965796.1109999996</v>
      </c>
      <c r="N4028" s="103">
        <f>IF(ISBLANK('Форма 1'!$AE4028),"",IF('Форма 1'!$AE4028=1,'Форма 1'!$H4028*VLOOKUP('Форма 1'!$F4028,'Придельники с 2022'!$B$4:$X$28,'Форма 1'!$AE$8,0),IF('Форма 1'!$AE4028=2,'Форма 1'!$H4028*VLOOKUP('Форма 1'!$F4028,'Придельники с 2022'!$B$4:$X$28,13,0),IF('Форма 1'!$AE4028=3,'Форма 1'!$H4028*VLOOKUP('Форма 1'!$F4028,'Придельники с 2022'!$B$4:$X$28,12,0)))))</f>
        <v>13736588.6</v>
      </c>
      <c r="O4028" s="103">
        <f>IF(ISNUMBER('Форма 1'!AF4028),'Форма 1'!$H4028*VLOOKUP('Форма 1'!$F4028,'Придельники с 2022'!$B$4:$X$28,'Форма 1'!AF$8),"")</f>
        <v>1870387.155</v>
      </c>
      <c r="P4028" s="87"/>
      <c r="Q4028" s="103" t="str">
        <f>IF(ISNUMBER('Форма 1'!AH4028),'Форма 1'!$H4028*VLOOKUP('Форма 1'!$F4028,'Придельники с 2022'!$B$4:$X$28,'Форма 1'!AH$8),"")</f>
        <v/>
      </c>
      <c r="R4028" s="103" t="str">
        <f>IF(ISNUMBER('Форма 1'!AI4028),'Форма 1'!$H4028*VLOOKUP('Форма 1'!$F4028,'Придельники с 2022'!$B$4:$X$28,'Форма 1'!AI$8),"")</f>
        <v/>
      </c>
      <c r="S4028" s="103" t="str">
        <f>IF(ISNUMBER('Форма 1'!AJ4028),'Форма 1'!$H4028*VLOOKUP('Форма 1'!$F4028,'Придельники с 2022'!$B$4:$X$28,'Форма 1'!AJ$8),"")</f>
        <v/>
      </c>
      <c r="T4028" s="88"/>
    </row>
    <row r="4029" spans="1:20">
      <c r="A4029" s="188">
        <f t="shared" si="271"/>
        <v>865</v>
      </c>
      <c r="B4029" s="189" t="s">
        <v>3874</v>
      </c>
      <c r="C4029" s="99">
        <f t="shared" si="270"/>
        <v>1862812.575</v>
      </c>
      <c r="D4029" s="103" t="str">
        <f>IF(ISNUMBER('Форма 1'!U4029),'Форма 1'!$H4029*VLOOKUP('Форма 1'!$F4029,'Придельники с 2022'!$B$4:$X$28,'Форма 1'!U$8),"")</f>
        <v/>
      </c>
      <c r="E4029" s="103" t="str">
        <f>IF(ISNUMBER('Форма 1'!V4029),'Форма 1'!$H4029*VLOOKUP('Форма 1'!$F4029,'Придельники с 2022'!$B$4:$X$28,'Форма 1'!V$8),"")</f>
        <v/>
      </c>
      <c r="F4029" s="103" t="str">
        <f>IF(ISNUMBER('Форма 1'!W4029),'Форма 1'!$H4029*VLOOKUP('Форма 1'!$F4029,'Придельники с 2022'!$B$4:$X$28,'Форма 1'!W$8),"")</f>
        <v/>
      </c>
      <c r="G4029" s="103" t="str">
        <f>IF(ISNUMBER('Форма 1'!X4029),'Форма 1'!$H4029*VLOOKUP('Форма 1'!$F4029,'Придельники с 2022'!$B$4:$X$28,'Форма 1'!X$8),"")</f>
        <v/>
      </c>
      <c r="H4029" s="103" t="str">
        <f>IF(ISNUMBER('Форма 1'!Y4029),'Форма 1'!$H4029*VLOOKUP('Форма 1'!$F4029,'Придельники с 2022'!$B$4:$X$28,'Форма 1'!Y$8),"")</f>
        <v/>
      </c>
      <c r="I4029" s="103" t="str">
        <f>IF(ISNUMBER('Форма 1'!Z4029),'Форма 1'!$H4029*VLOOKUP('Форма 1'!$F4029,'Придельники с 2022'!$B$4:$X$28,'Форма 1'!Z$8),"")</f>
        <v/>
      </c>
      <c r="J4029" s="103" t="str">
        <f>IF(ISNUMBER('Форма 1'!AA4029),'Форма 1'!$H4029*VLOOKUP('Форма 1'!$F4029,'Придельники с 2022'!$B$4:$X$28,'Форма 1'!AA$8),"")</f>
        <v/>
      </c>
      <c r="K4029" s="90"/>
      <c r="L4029" s="87"/>
      <c r="M4029" s="103" t="str">
        <f>IF(ISNUMBER('Форма 1'!AD4029),'Форма 1'!$H4029*VLOOKUP('Форма 1'!$F4029,'Придельники с 2022'!$B$4:$X$28,'Форма 1'!AD$8),"")</f>
        <v/>
      </c>
      <c r="N4029" s="103" t="str">
        <f>IF(ISBLANK('Форма 1'!$AE4029),"",IF('Форма 1'!$AE4029=1,'Форма 1'!$H4029*VLOOKUP('Форма 1'!$F4029,'Придельники с 2022'!$B$4:$X$28,'Форма 1'!$AE$8,0),IF('Форма 1'!$AE4029=2,'Форма 1'!$H4029*VLOOKUP('Форма 1'!$F4029,'Придельники с 2022'!$B$4:$X$28,13,0),IF('Форма 1'!$AE4029=3,'Форма 1'!$H4029*VLOOKUP('Форма 1'!$F4029,'Придельники с 2022'!$B$4:$X$28,12,0)))))</f>
        <v/>
      </c>
      <c r="O4029" s="103">
        <f>IF(ISNUMBER('Форма 1'!AF4029),'Форма 1'!$H4029*VLOOKUP('Форма 1'!$F4029,'Придельники с 2022'!$B$4:$X$28,'Форма 1'!AF$8),"")</f>
        <v>1862812.575</v>
      </c>
      <c r="P4029" s="87"/>
      <c r="Q4029" s="103" t="str">
        <f>IF(ISNUMBER('Форма 1'!AH4029),'Форма 1'!$H4029*VLOOKUP('Форма 1'!$F4029,'Придельники с 2022'!$B$4:$X$28,'Форма 1'!AH$8),"")</f>
        <v/>
      </c>
      <c r="R4029" s="103" t="str">
        <f>IF(ISNUMBER('Форма 1'!AI4029),'Форма 1'!$H4029*VLOOKUP('Форма 1'!$F4029,'Придельники с 2022'!$B$4:$X$28,'Форма 1'!AI$8),"")</f>
        <v/>
      </c>
      <c r="S4029" s="103" t="str">
        <f>IF(ISNUMBER('Форма 1'!AJ4029),'Форма 1'!$H4029*VLOOKUP('Форма 1'!$F4029,'Придельники с 2022'!$B$4:$X$28,'Форма 1'!AJ$8),"")</f>
        <v/>
      </c>
      <c r="T4029" s="88"/>
    </row>
    <row r="4030" spans="1:20">
      <c r="A4030" s="188">
        <f t="shared" si="271"/>
        <v>866</v>
      </c>
      <c r="B4030" s="189" t="s">
        <v>3875</v>
      </c>
      <c r="C4030" s="99">
        <f t="shared" si="270"/>
        <v>47370739.859999999</v>
      </c>
      <c r="D4030" s="103" t="str">
        <f>IF(ISNUMBER('Форма 1'!U4030),'Форма 1'!$H4030*VLOOKUP('Форма 1'!$F4030,'Придельники с 2022'!$B$4:$X$28,'Форма 1'!U$8),"")</f>
        <v/>
      </c>
      <c r="E4030" s="103" t="str">
        <f>IF(ISNUMBER('Форма 1'!V4030),'Форма 1'!$H4030*VLOOKUP('Форма 1'!$F4030,'Придельники с 2022'!$B$4:$X$28,'Форма 1'!V$8),"")</f>
        <v/>
      </c>
      <c r="F4030" s="103" t="str">
        <f>IF(ISNUMBER('Форма 1'!W4030),'Форма 1'!$H4030*VLOOKUP('Форма 1'!$F4030,'Придельники с 2022'!$B$4:$X$28,'Форма 1'!W$8),"")</f>
        <v/>
      </c>
      <c r="G4030" s="103" t="str">
        <f>IF(ISNUMBER('Форма 1'!X4030),'Форма 1'!$H4030*VLOOKUP('Форма 1'!$F4030,'Придельники с 2022'!$B$4:$X$28,'Форма 1'!X$8),"")</f>
        <v/>
      </c>
      <c r="H4030" s="103" t="str">
        <f>IF(ISNUMBER('Форма 1'!Y4030),'Форма 1'!$H4030*VLOOKUP('Форма 1'!$F4030,'Придельники с 2022'!$B$4:$X$28,'Форма 1'!Y$8),"")</f>
        <v/>
      </c>
      <c r="I4030" s="103" t="str">
        <f>IF(ISNUMBER('Форма 1'!Z4030),'Форма 1'!$H4030*VLOOKUP('Форма 1'!$F4030,'Придельники с 2022'!$B$4:$X$28,'Форма 1'!Z$8),"")</f>
        <v/>
      </c>
      <c r="J4030" s="103" t="str">
        <f>IF(ISNUMBER('Форма 1'!AA4030),'Форма 1'!$H4030*VLOOKUP('Форма 1'!$F4030,'Придельники с 2022'!$B$4:$X$28,'Форма 1'!AA$8),"")</f>
        <v/>
      </c>
      <c r="K4030" s="90"/>
      <c r="L4030" s="87"/>
      <c r="M4030" s="103">
        <f>IF(ISNUMBER('Форма 1'!AD4030),'Форма 1'!$H4030*VLOOKUP('Форма 1'!$F4030,'Придельники с 2022'!$B$4:$X$28,'Форма 1'!AD$8),"")</f>
        <v>16007691.309999999</v>
      </c>
      <c r="N4030" s="103">
        <f>IF(ISBLANK('Форма 1'!$AE4030),"",IF('Форма 1'!$AE4030=1,'Форма 1'!$H4030*VLOOKUP('Форма 1'!$F4030,'Придельники с 2022'!$B$4:$X$28,'Форма 1'!$AE$8,0),IF('Форма 1'!$AE4030=2,'Форма 1'!$H4030*VLOOKUP('Форма 1'!$F4030,'Придельники с 2022'!$B$4:$X$28,13,0),IF('Форма 1'!$AE4030=3,'Форма 1'!$H4030*VLOOKUP('Форма 1'!$F4030,'Придельники с 2022'!$B$4:$X$28,12,0)))))</f>
        <v>27604406</v>
      </c>
      <c r="O4030" s="103">
        <f>IF(ISNUMBER('Форма 1'!AF4030),'Форма 1'!$H4030*VLOOKUP('Форма 1'!$F4030,'Придельники с 2022'!$B$4:$X$28,'Форма 1'!AF$8),"")</f>
        <v>3758642.5500000003</v>
      </c>
      <c r="P4030" s="87"/>
      <c r="Q4030" s="103" t="str">
        <f>IF(ISNUMBER('Форма 1'!AH4030),'Форма 1'!$H4030*VLOOKUP('Форма 1'!$F4030,'Придельники с 2022'!$B$4:$X$28,'Форма 1'!AH$8),"")</f>
        <v/>
      </c>
      <c r="R4030" s="103" t="str">
        <f>IF(ISNUMBER('Форма 1'!AI4030),'Форма 1'!$H4030*VLOOKUP('Форма 1'!$F4030,'Придельники с 2022'!$B$4:$X$28,'Форма 1'!AI$8),"")</f>
        <v/>
      </c>
      <c r="S4030" s="103" t="str">
        <f>IF(ISNUMBER('Форма 1'!AJ4030),'Форма 1'!$H4030*VLOOKUP('Форма 1'!$F4030,'Придельники с 2022'!$B$4:$X$28,'Форма 1'!AJ$8),"")</f>
        <v/>
      </c>
      <c r="T4030" s="88"/>
    </row>
    <row r="4031" spans="1:20">
      <c r="A4031" s="188">
        <f t="shared" si="271"/>
        <v>867</v>
      </c>
      <c r="B4031" s="189" t="s">
        <v>3876</v>
      </c>
      <c r="C4031" s="99">
        <f t="shared" si="270"/>
        <v>2760116.3589999997</v>
      </c>
      <c r="D4031" s="103">
        <f>IF(ISNUMBER('Форма 1'!U4031),'Форма 1'!$H4031*VLOOKUP('Форма 1'!$F4031,'Придельники с 2022'!$B$4:$X$28,'Форма 1'!U$8),"")</f>
        <v>2760116.3589999997</v>
      </c>
      <c r="E4031" s="103" t="str">
        <f>IF(ISNUMBER('Форма 1'!V4031),'Форма 1'!$H4031*VLOOKUP('Форма 1'!$F4031,'Придельники с 2022'!$B$4:$X$28,'Форма 1'!V$8),"")</f>
        <v/>
      </c>
      <c r="F4031" s="103" t="str">
        <f>IF(ISNUMBER('Форма 1'!W4031),'Форма 1'!$H4031*VLOOKUP('Форма 1'!$F4031,'Придельники с 2022'!$B$4:$X$28,'Форма 1'!W$8),"")</f>
        <v/>
      </c>
      <c r="G4031" s="103" t="str">
        <f>IF(ISNUMBER('Форма 1'!X4031),'Форма 1'!$H4031*VLOOKUP('Форма 1'!$F4031,'Придельники с 2022'!$B$4:$X$28,'Форма 1'!X$8),"")</f>
        <v/>
      </c>
      <c r="H4031" s="103" t="str">
        <f>IF(ISNUMBER('Форма 1'!Y4031),'Форма 1'!$H4031*VLOOKUP('Форма 1'!$F4031,'Придельники с 2022'!$B$4:$X$28,'Форма 1'!Y$8),"")</f>
        <v/>
      </c>
      <c r="I4031" s="103" t="str">
        <f>IF(ISNUMBER('Форма 1'!Z4031),'Форма 1'!$H4031*VLOOKUP('Форма 1'!$F4031,'Придельники с 2022'!$B$4:$X$28,'Форма 1'!Z$8),"")</f>
        <v/>
      </c>
      <c r="J4031" s="103" t="str">
        <f>IF(ISNUMBER('Форма 1'!AA4031),'Форма 1'!$H4031*VLOOKUP('Форма 1'!$F4031,'Придельники с 2022'!$B$4:$X$28,'Форма 1'!AA$8),"")</f>
        <v/>
      </c>
      <c r="K4031" s="90"/>
      <c r="L4031" s="87"/>
      <c r="M4031" s="103" t="str">
        <f>IF(ISNUMBER('Форма 1'!AD4031),'Форма 1'!$H4031*VLOOKUP('Форма 1'!$F4031,'Придельники с 2022'!$B$4:$X$28,'Форма 1'!AD$8),"")</f>
        <v/>
      </c>
      <c r="N4031" s="103" t="str">
        <f>IF(ISBLANK('Форма 1'!$AE4031),"",IF('Форма 1'!$AE4031=1,'Форма 1'!$H4031*VLOOKUP('Форма 1'!$F4031,'Придельники с 2022'!$B$4:$X$28,'Форма 1'!$AE$8,0),IF('Форма 1'!$AE4031=2,'Форма 1'!$H4031*VLOOKUP('Форма 1'!$F4031,'Придельники с 2022'!$B$4:$X$28,13,0),IF('Форма 1'!$AE4031=3,'Форма 1'!$H4031*VLOOKUP('Форма 1'!$F4031,'Придельники с 2022'!$B$4:$X$28,12,0)))))</f>
        <v/>
      </c>
      <c r="O4031" s="103" t="str">
        <f>IF(ISNUMBER('Форма 1'!AF4031),'Форма 1'!$H4031*VLOOKUP('Форма 1'!$F4031,'Придельники с 2022'!$B$4:$X$28,'Форма 1'!AF$8),"")</f>
        <v/>
      </c>
      <c r="P4031" s="87"/>
      <c r="Q4031" s="103" t="str">
        <f>IF(ISNUMBER('Форма 1'!AH4031),'Форма 1'!$H4031*VLOOKUP('Форма 1'!$F4031,'Придельники с 2022'!$B$4:$X$28,'Форма 1'!AH$8),"")</f>
        <v/>
      </c>
      <c r="R4031" s="103" t="str">
        <f>IF(ISNUMBER('Форма 1'!AI4031),'Форма 1'!$H4031*VLOOKUP('Форма 1'!$F4031,'Придельники с 2022'!$B$4:$X$28,'Форма 1'!AI$8),"")</f>
        <v/>
      </c>
      <c r="S4031" s="103" t="str">
        <f>IF(ISNUMBER('Форма 1'!AJ4031),'Форма 1'!$H4031*VLOOKUP('Форма 1'!$F4031,'Придельники с 2022'!$B$4:$X$28,'Форма 1'!AJ$8),"")</f>
        <v/>
      </c>
      <c r="T4031" s="88"/>
    </row>
    <row r="4032" spans="1:20">
      <c r="A4032" s="188">
        <f t="shared" si="271"/>
        <v>868</v>
      </c>
      <c r="B4032" s="189" t="s">
        <v>3877</v>
      </c>
      <c r="C4032" s="99">
        <f t="shared" si="270"/>
        <v>11272491.895999998</v>
      </c>
      <c r="D4032" s="103" t="str">
        <f>IF(ISNUMBER('Форма 1'!U4032),'Форма 1'!$H4032*VLOOKUP('Форма 1'!$F4032,'Придельники с 2022'!$B$4:$X$28,'Форма 1'!U$8),"")</f>
        <v/>
      </c>
      <c r="E4032" s="103">
        <f>IF(ISNUMBER('Форма 1'!V4032),'Форма 1'!$H4032*VLOOKUP('Форма 1'!$F4032,'Придельники с 2022'!$B$4:$X$28,'Форма 1'!V$8),"")</f>
        <v>11272491.895999998</v>
      </c>
      <c r="F4032" s="103" t="str">
        <f>IF(ISNUMBER('Форма 1'!W4032),'Форма 1'!$H4032*VLOOKUP('Форма 1'!$F4032,'Придельники с 2022'!$B$4:$X$28,'Форма 1'!W$8),"")</f>
        <v/>
      </c>
      <c r="G4032" s="103" t="str">
        <f>IF(ISNUMBER('Форма 1'!X4032),'Форма 1'!$H4032*VLOOKUP('Форма 1'!$F4032,'Придельники с 2022'!$B$4:$X$28,'Форма 1'!X$8),"")</f>
        <v/>
      </c>
      <c r="H4032" s="103" t="str">
        <f>IF(ISNUMBER('Форма 1'!Y4032),'Форма 1'!$H4032*VLOOKUP('Форма 1'!$F4032,'Придельники с 2022'!$B$4:$X$28,'Форма 1'!Y$8),"")</f>
        <v/>
      </c>
      <c r="I4032" s="103" t="str">
        <f>IF(ISNUMBER('Форма 1'!Z4032),'Форма 1'!$H4032*VLOOKUP('Форма 1'!$F4032,'Придельники с 2022'!$B$4:$X$28,'Форма 1'!Z$8),"")</f>
        <v/>
      </c>
      <c r="J4032" s="103" t="str">
        <f>IF(ISNUMBER('Форма 1'!AA4032),'Форма 1'!$H4032*VLOOKUP('Форма 1'!$F4032,'Придельники с 2022'!$B$4:$X$28,'Форма 1'!AA$8),"")</f>
        <v/>
      </c>
      <c r="K4032" s="90"/>
      <c r="L4032" s="87"/>
      <c r="M4032" s="103" t="str">
        <f>IF(ISNUMBER('Форма 1'!AD4032),'Форма 1'!$H4032*VLOOKUP('Форма 1'!$F4032,'Придельники с 2022'!$B$4:$X$28,'Форма 1'!AD$8),"")</f>
        <v/>
      </c>
      <c r="N4032" s="103" t="str">
        <f>IF(ISBLANK('Форма 1'!$AE4032),"",IF('Форма 1'!$AE4032=1,'Форма 1'!$H4032*VLOOKUP('Форма 1'!$F4032,'Придельники с 2022'!$B$4:$X$28,'Форма 1'!$AE$8,0),IF('Форма 1'!$AE4032=2,'Форма 1'!$H4032*VLOOKUP('Форма 1'!$F4032,'Придельники с 2022'!$B$4:$X$28,13,0),IF('Форма 1'!$AE4032=3,'Форма 1'!$H4032*VLOOKUP('Форма 1'!$F4032,'Придельники с 2022'!$B$4:$X$28,12,0)))))</f>
        <v/>
      </c>
      <c r="O4032" s="103" t="str">
        <f>IF(ISNUMBER('Форма 1'!AF4032),'Форма 1'!$H4032*VLOOKUP('Форма 1'!$F4032,'Придельники с 2022'!$B$4:$X$28,'Форма 1'!AF$8),"")</f>
        <v/>
      </c>
      <c r="P4032" s="87"/>
      <c r="Q4032" s="103" t="str">
        <f>IF(ISNUMBER('Форма 1'!AH4032),'Форма 1'!$H4032*VLOOKUP('Форма 1'!$F4032,'Придельники с 2022'!$B$4:$X$28,'Форма 1'!AH$8),"")</f>
        <v/>
      </c>
      <c r="R4032" s="103" t="str">
        <f>IF(ISNUMBER('Форма 1'!AI4032),'Форма 1'!$H4032*VLOOKUP('Форма 1'!$F4032,'Придельники с 2022'!$B$4:$X$28,'Форма 1'!AI$8),"")</f>
        <v/>
      </c>
      <c r="S4032" s="103" t="str">
        <f>IF(ISNUMBER('Форма 1'!AJ4032),'Форма 1'!$H4032*VLOOKUP('Форма 1'!$F4032,'Придельники с 2022'!$B$4:$X$28,'Форма 1'!AJ$8),"")</f>
        <v/>
      </c>
      <c r="T4032" s="88"/>
    </row>
    <row r="4033" spans="1:20">
      <c r="A4033" s="188">
        <f t="shared" si="271"/>
        <v>869</v>
      </c>
      <c r="B4033" s="189" t="s">
        <v>3878</v>
      </c>
      <c r="C4033" s="99">
        <f t="shared" si="270"/>
        <v>4969475.8360000001</v>
      </c>
      <c r="D4033" s="103" t="str">
        <f>IF(ISNUMBER('Форма 1'!U4033),'Форма 1'!$H4033*VLOOKUP('Форма 1'!$F4033,'Придельники с 2022'!$B$4:$X$28,'Форма 1'!U$8),"")</f>
        <v/>
      </c>
      <c r="E4033" s="103" t="str">
        <f>IF(ISNUMBER('Форма 1'!V4033),'Форма 1'!$H4033*VLOOKUP('Форма 1'!$F4033,'Придельники с 2022'!$B$4:$X$28,'Форма 1'!V$8),"")</f>
        <v/>
      </c>
      <c r="F4033" s="103" t="str">
        <f>IF(ISNUMBER('Форма 1'!W4033),'Форма 1'!$H4033*VLOOKUP('Форма 1'!$F4033,'Придельники с 2022'!$B$4:$X$28,'Форма 1'!W$8),"")</f>
        <v/>
      </c>
      <c r="G4033" s="103" t="str">
        <f>IF(ISNUMBER('Форма 1'!X4033),'Форма 1'!$H4033*VLOOKUP('Форма 1'!$F4033,'Придельники с 2022'!$B$4:$X$28,'Форма 1'!X$8),"")</f>
        <v/>
      </c>
      <c r="H4033" s="103" t="str">
        <f>IF(ISNUMBER('Форма 1'!Y4033),'Форма 1'!$H4033*VLOOKUP('Форма 1'!$F4033,'Придельники с 2022'!$B$4:$X$28,'Форма 1'!Y$8),"")</f>
        <v/>
      </c>
      <c r="I4033" s="103">
        <f>IF(ISNUMBER('Форма 1'!Z4033),'Форма 1'!$H4033*VLOOKUP('Форма 1'!$F4033,'Придельники с 2022'!$B$4:$X$28,'Форма 1'!Z$8),"")</f>
        <v>4969475.8360000001</v>
      </c>
      <c r="J4033" s="103" t="str">
        <f>IF(ISNUMBER('Форма 1'!AA4033),'Форма 1'!$H4033*VLOOKUP('Форма 1'!$F4033,'Придельники с 2022'!$B$4:$X$28,'Форма 1'!AA$8),"")</f>
        <v/>
      </c>
      <c r="K4033" s="90"/>
      <c r="L4033" s="87"/>
      <c r="M4033" s="103" t="str">
        <f>IF(ISNUMBER('Форма 1'!AD4033),'Форма 1'!$H4033*VLOOKUP('Форма 1'!$F4033,'Придельники с 2022'!$B$4:$X$28,'Форма 1'!AD$8),"")</f>
        <v/>
      </c>
      <c r="N4033" s="103" t="str">
        <f>IF(ISBLANK('Форма 1'!$AE4033),"",IF('Форма 1'!$AE4033=1,'Форма 1'!$H4033*VLOOKUP('Форма 1'!$F4033,'Придельники с 2022'!$B$4:$X$28,'Форма 1'!$AE$8,0),IF('Форма 1'!$AE4033=2,'Форма 1'!$H4033*VLOOKUP('Форма 1'!$F4033,'Придельники с 2022'!$B$4:$X$28,13,0),IF('Форма 1'!$AE4033=3,'Форма 1'!$H4033*VLOOKUP('Форма 1'!$F4033,'Придельники с 2022'!$B$4:$X$28,12,0)))))</f>
        <v/>
      </c>
      <c r="O4033" s="103" t="str">
        <f>IF(ISNUMBER('Форма 1'!AF4033),'Форма 1'!$H4033*VLOOKUP('Форма 1'!$F4033,'Придельники с 2022'!$B$4:$X$28,'Форма 1'!AF$8),"")</f>
        <v/>
      </c>
      <c r="P4033" s="87"/>
      <c r="Q4033" s="103" t="str">
        <f>IF(ISNUMBER('Форма 1'!AH4033),'Форма 1'!$H4033*VLOOKUP('Форма 1'!$F4033,'Придельники с 2022'!$B$4:$X$28,'Форма 1'!AH$8),"")</f>
        <v/>
      </c>
      <c r="R4033" s="103" t="str">
        <f>IF(ISNUMBER('Форма 1'!AI4033),'Форма 1'!$H4033*VLOOKUP('Форма 1'!$F4033,'Придельники с 2022'!$B$4:$X$28,'Форма 1'!AI$8),"")</f>
        <v/>
      </c>
      <c r="S4033" s="103" t="str">
        <f>IF(ISNUMBER('Форма 1'!AJ4033),'Форма 1'!$H4033*VLOOKUP('Форма 1'!$F4033,'Придельники с 2022'!$B$4:$X$28,'Форма 1'!AJ$8),"")</f>
        <v/>
      </c>
      <c r="T4033" s="88"/>
    </row>
    <row r="4034" spans="1:20">
      <c r="A4034" s="188">
        <f t="shared" si="271"/>
        <v>870</v>
      </c>
      <c r="B4034" s="189" t="s">
        <v>3879</v>
      </c>
      <c r="C4034" s="99">
        <f t="shared" si="270"/>
        <v>4232306.43</v>
      </c>
      <c r="D4034" s="103" t="str">
        <f>IF(ISNUMBER('Форма 1'!U4034),'Форма 1'!$H4034*VLOOKUP('Форма 1'!$F4034,'Придельники с 2022'!$B$4:$X$28,'Форма 1'!U$8),"")</f>
        <v/>
      </c>
      <c r="E4034" s="103" t="str">
        <f>IF(ISNUMBER('Форма 1'!V4034),'Форма 1'!$H4034*VLOOKUP('Форма 1'!$F4034,'Придельники с 2022'!$B$4:$X$28,'Форма 1'!V$8),"")</f>
        <v/>
      </c>
      <c r="F4034" s="103" t="str">
        <f>IF(ISNUMBER('Форма 1'!W4034),'Форма 1'!$H4034*VLOOKUP('Форма 1'!$F4034,'Придельники с 2022'!$B$4:$X$28,'Форма 1'!W$8),"")</f>
        <v/>
      </c>
      <c r="G4034" s="103" t="str">
        <f>IF(ISNUMBER('Форма 1'!X4034),'Форма 1'!$H4034*VLOOKUP('Форма 1'!$F4034,'Придельники с 2022'!$B$4:$X$28,'Форма 1'!X$8),"")</f>
        <v/>
      </c>
      <c r="H4034" s="103" t="str">
        <f>IF(ISNUMBER('Форма 1'!Y4034),'Форма 1'!$H4034*VLOOKUP('Форма 1'!$F4034,'Придельники с 2022'!$B$4:$X$28,'Форма 1'!Y$8),"")</f>
        <v/>
      </c>
      <c r="I4034" s="103" t="str">
        <f>IF(ISNUMBER('Форма 1'!Z4034),'Форма 1'!$H4034*VLOOKUP('Форма 1'!$F4034,'Придельники с 2022'!$B$4:$X$28,'Форма 1'!Z$8),"")</f>
        <v/>
      </c>
      <c r="J4034" s="103" t="str">
        <f>IF(ISNUMBER('Форма 1'!AA4034),'Форма 1'!$H4034*VLOOKUP('Форма 1'!$F4034,'Придельники с 2022'!$B$4:$X$28,'Форма 1'!AA$8),"")</f>
        <v/>
      </c>
      <c r="K4034" s="90"/>
      <c r="L4034" s="87"/>
      <c r="M4034" s="103" t="str">
        <f>IF(ISNUMBER('Форма 1'!AD4034),'Форма 1'!$H4034*VLOOKUP('Форма 1'!$F4034,'Придельники с 2022'!$B$4:$X$28,'Форма 1'!AD$8),"")</f>
        <v/>
      </c>
      <c r="N4034" s="103" t="str">
        <f>IF(ISBLANK('Форма 1'!$AE4034),"",IF('Форма 1'!$AE4034=1,'Форма 1'!$H4034*VLOOKUP('Форма 1'!$F4034,'Придельники с 2022'!$B$4:$X$28,'Форма 1'!$AE$8,0),IF('Форма 1'!$AE4034=2,'Форма 1'!$H4034*VLOOKUP('Форма 1'!$F4034,'Придельники с 2022'!$B$4:$X$28,13,0),IF('Форма 1'!$AE4034=3,'Форма 1'!$H4034*VLOOKUP('Форма 1'!$F4034,'Придельники с 2022'!$B$4:$X$28,12,0)))))</f>
        <v/>
      </c>
      <c r="O4034" s="103" t="str">
        <f>IF(ISNUMBER('Форма 1'!AF4034),'Форма 1'!$H4034*VLOOKUP('Форма 1'!$F4034,'Придельники с 2022'!$B$4:$X$28,'Форма 1'!AF$8),"")</f>
        <v/>
      </c>
      <c r="P4034" s="87"/>
      <c r="Q4034" s="103">
        <f>IF(ISNUMBER('Форма 1'!AH4034),'Форма 1'!$H4034*VLOOKUP('Форма 1'!$F4034,'Придельники с 2022'!$B$4:$X$28,'Форма 1'!AH$8),"")</f>
        <v>4232306.43</v>
      </c>
      <c r="R4034" s="103" t="str">
        <f>IF(ISNUMBER('Форма 1'!AI4034),'Форма 1'!$H4034*VLOOKUP('Форма 1'!$F4034,'Придельники с 2022'!$B$4:$X$28,'Форма 1'!AI$8),"")</f>
        <v/>
      </c>
      <c r="S4034" s="103" t="str">
        <f>IF(ISNUMBER('Форма 1'!AJ4034),'Форма 1'!$H4034*VLOOKUP('Форма 1'!$F4034,'Придельники с 2022'!$B$4:$X$28,'Форма 1'!AJ$8),"")</f>
        <v/>
      </c>
      <c r="T4034" s="88"/>
    </row>
    <row r="4035" spans="1:20">
      <c r="A4035" s="188">
        <f t="shared" si="271"/>
        <v>871</v>
      </c>
      <c r="B4035" s="189" t="s">
        <v>3880</v>
      </c>
      <c r="C4035" s="99">
        <f t="shared" si="270"/>
        <v>16040020.050000001</v>
      </c>
      <c r="D4035" s="103" t="str">
        <f>IF(ISNUMBER('Форма 1'!U4035),'Форма 1'!$H4035*VLOOKUP('Форма 1'!$F4035,'Придельники с 2022'!$B$4:$X$28,'Форма 1'!U$8),"")</f>
        <v/>
      </c>
      <c r="E4035" s="103" t="str">
        <f>IF(ISNUMBER('Форма 1'!V4035),'Форма 1'!$H4035*VLOOKUP('Форма 1'!$F4035,'Придельники с 2022'!$B$4:$X$28,'Форма 1'!V$8),"")</f>
        <v/>
      </c>
      <c r="F4035" s="103" t="str">
        <f>IF(ISNUMBER('Форма 1'!W4035),'Форма 1'!$H4035*VLOOKUP('Форма 1'!$F4035,'Придельники с 2022'!$B$4:$X$28,'Форма 1'!W$8),"")</f>
        <v/>
      </c>
      <c r="G4035" s="103" t="str">
        <f>IF(ISNUMBER('Форма 1'!X4035),'Форма 1'!$H4035*VLOOKUP('Форма 1'!$F4035,'Придельники с 2022'!$B$4:$X$28,'Форма 1'!X$8),"")</f>
        <v/>
      </c>
      <c r="H4035" s="103" t="str">
        <f>IF(ISNUMBER('Форма 1'!Y4035),'Форма 1'!$H4035*VLOOKUP('Форма 1'!$F4035,'Придельники с 2022'!$B$4:$X$28,'Форма 1'!Y$8),"")</f>
        <v/>
      </c>
      <c r="I4035" s="103" t="str">
        <f>IF(ISNUMBER('Форма 1'!Z4035),'Форма 1'!$H4035*VLOOKUP('Форма 1'!$F4035,'Придельники с 2022'!$B$4:$X$28,'Форма 1'!Z$8),"")</f>
        <v/>
      </c>
      <c r="J4035" s="103" t="str">
        <f>IF(ISNUMBER('Форма 1'!AA4035),'Форма 1'!$H4035*VLOOKUP('Форма 1'!$F4035,'Придельники с 2022'!$B$4:$X$28,'Форма 1'!AA$8),"")</f>
        <v/>
      </c>
      <c r="K4035" s="90"/>
      <c r="L4035" s="87"/>
      <c r="M4035" s="103" t="str">
        <f>IF(ISNUMBER('Форма 1'!AD4035),'Форма 1'!$H4035*VLOOKUP('Форма 1'!$F4035,'Придельники с 2022'!$B$4:$X$28,'Форма 1'!AD$8),"")</f>
        <v/>
      </c>
      <c r="N4035" s="103">
        <f>IF(ISBLANK('Форма 1'!$AE4035),"",IF('Форма 1'!$AE4035=1,'Форма 1'!$H4035*VLOOKUP('Форма 1'!$F4035,'Придельники с 2022'!$B$4:$X$28,'Форма 1'!$AE$8,0),IF('Форма 1'!$AE4035=2,'Форма 1'!$H4035*VLOOKUP('Форма 1'!$F4035,'Придельники с 2022'!$B$4:$X$28,13,0),IF('Форма 1'!$AE4035=3,'Форма 1'!$H4035*VLOOKUP('Форма 1'!$F4035,'Придельники с 2022'!$B$4:$X$28,12,0)))))</f>
        <v>13848561</v>
      </c>
      <c r="O4035" s="103" t="str">
        <f>IF(ISNUMBER('Форма 1'!AF4035),'Форма 1'!$H4035*VLOOKUP('Форма 1'!$F4035,'Придельники с 2022'!$B$4:$X$28,'Форма 1'!AF$8),"")</f>
        <v/>
      </c>
      <c r="P4035" s="87"/>
      <c r="Q4035" s="103">
        <f>IF(ISNUMBER('Форма 1'!AH4035),'Форма 1'!$H4035*VLOOKUP('Форма 1'!$F4035,'Придельники с 2022'!$B$4:$X$28,'Форма 1'!AH$8),"")</f>
        <v>2191459.0499999998</v>
      </c>
      <c r="R4035" s="103" t="str">
        <f>IF(ISNUMBER('Форма 1'!AI4035),'Форма 1'!$H4035*VLOOKUP('Форма 1'!$F4035,'Придельники с 2022'!$B$4:$X$28,'Форма 1'!AI$8),"")</f>
        <v/>
      </c>
      <c r="S4035" s="103" t="str">
        <f>IF(ISNUMBER('Форма 1'!AJ4035),'Форма 1'!$H4035*VLOOKUP('Форма 1'!$F4035,'Придельники с 2022'!$B$4:$X$28,'Форма 1'!AJ$8),"")</f>
        <v/>
      </c>
      <c r="T4035" s="88"/>
    </row>
    <row r="4036" spans="1:20">
      <c r="A4036" s="188">
        <f t="shared" si="271"/>
        <v>872</v>
      </c>
      <c r="B4036" s="189" t="s">
        <v>3881</v>
      </c>
      <c r="C4036" s="99">
        <f t="shared" ref="C4036:C4099" si="272">SUM(D4036:J4036,L4036:T4036)</f>
        <v>1465779.483</v>
      </c>
      <c r="D4036" s="103" t="str">
        <f>IF(ISNUMBER('Форма 1'!U4036),'Форма 1'!$H4036*VLOOKUP('Форма 1'!$F4036,'Придельники с 2022'!$B$4:$X$28,'Форма 1'!U$8),"")</f>
        <v/>
      </c>
      <c r="E4036" s="103" t="str">
        <f>IF(ISNUMBER('Форма 1'!V4036),'Форма 1'!$H4036*VLOOKUP('Форма 1'!$F4036,'Придельники с 2022'!$B$4:$X$28,'Форма 1'!V$8),"")</f>
        <v/>
      </c>
      <c r="F4036" s="103" t="str">
        <f>IF(ISNUMBER('Форма 1'!W4036),'Форма 1'!$H4036*VLOOKUP('Форма 1'!$F4036,'Придельники с 2022'!$B$4:$X$28,'Форма 1'!W$8),"")</f>
        <v/>
      </c>
      <c r="G4036" s="103" t="str">
        <f>IF(ISNUMBER('Форма 1'!X4036),'Форма 1'!$H4036*VLOOKUP('Форма 1'!$F4036,'Придельники с 2022'!$B$4:$X$28,'Форма 1'!X$8),"")</f>
        <v/>
      </c>
      <c r="H4036" s="103" t="str">
        <f>IF(ISNUMBER('Форма 1'!Y4036),'Форма 1'!$H4036*VLOOKUP('Форма 1'!$F4036,'Придельники с 2022'!$B$4:$X$28,'Форма 1'!Y$8),"")</f>
        <v/>
      </c>
      <c r="I4036" s="103">
        <f>IF(ISNUMBER('Форма 1'!Z4036),'Форма 1'!$H4036*VLOOKUP('Форма 1'!$F4036,'Придельники с 2022'!$B$4:$X$28,'Форма 1'!Z$8),"")</f>
        <v>1465779.483</v>
      </c>
      <c r="J4036" s="103" t="str">
        <f>IF(ISNUMBER('Форма 1'!AA4036),'Форма 1'!$H4036*VLOOKUP('Форма 1'!$F4036,'Придельники с 2022'!$B$4:$X$28,'Форма 1'!AA$8),"")</f>
        <v/>
      </c>
      <c r="K4036" s="90"/>
      <c r="L4036" s="87"/>
      <c r="M4036" s="103" t="str">
        <f>IF(ISNUMBER('Форма 1'!AD4036),'Форма 1'!$H4036*VLOOKUP('Форма 1'!$F4036,'Придельники с 2022'!$B$4:$X$28,'Форма 1'!AD$8),"")</f>
        <v/>
      </c>
      <c r="N4036" s="103" t="str">
        <f>IF(ISBLANK('Форма 1'!$AE4036),"",IF('Форма 1'!$AE4036=1,'Форма 1'!$H4036*VLOOKUP('Форма 1'!$F4036,'Придельники с 2022'!$B$4:$X$28,'Форма 1'!$AE$8,0),IF('Форма 1'!$AE4036=2,'Форма 1'!$H4036*VLOOKUP('Форма 1'!$F4036,'Придельники с 2022'!$B$4:$X$28,13,0),IF('Форма 1'!$AE4036=3,'Форма 1'!$H4036*VLOOKUP('Форма 1'!$F4036,'Придельники с 2022'!$B$4:$X$28,12,0)))))</f>
        <v/>
      </c>
      <c r="O4036" s="103" t="str">
        <f>IF(ISNUMBER('Форма 1'!AF4036),'Форма 1'!$H4036*VLOOKUP('Форма 1'!$F4036,'Придельники с 2022'!$B$4:$X$28,'Форма 1'!AF$8),"")</f>
        <v/>
      </c>
      <c r="P4036" s="87"/>
      <c r="Q4036" s="103" t="str">
        <f>IF(ISNUMBER('Форма 1'!AH4036),'Форма 1'!$H4036*VLOOKUP('Форма 1'!$F4036,'Придельники с 2022'!$B$4:$X$28,'Форма 1'!AH$8),"")</f>
        <v/>
      </c>
      <c r="R4036" s="103" t="str">
        <f>IF(ISNUMBER('Форма 1'!AI4036),'Форма 1'!$H4036*VLOOKUP('Форма 1'!$F4036,'Придельники с 2022'!$B$4:$X$28,'Форма 1'!AI$8),"")</f>
        <v/>
      </c>
      <c r="S4036" s="103" t="str">
        <f>IF(ISNUMBER('Форма 1'!AJ4036),'Форма 1'!$H4036*VLOOKUP('Форма 1'!$F4036,'Придельники с 2022'!$B$4:$X$28,'Форма 1'!AJ$8),"")</f>
        <v/>
      </c>
      <c r="T4036" s="88"/>
    </row>
    <row r="4037" spans="1:20">
      <c r="A4037" s="188">
        <f t="shared" si="271"/>
        <v>873</v>
      </c>
      <c r="B4037" s="189" t="s">
        <v>3882</v>
      </c>
      <c r="C4037" s="99">
        <f t="shared" si="272"/>
        <v>140774149.62</v>
      </c>
      <c r="D4037" s="103" t="str">
        <f>IF(ISNUMBER('Форма 1'!U4037),'Форма 1'!$H4037*VLOOKUP('Форма 1'!$F4037,'Придельники с 2022'!$B$4:$X$28,'Форма 1'!U$8),"")</f>
        <v/>
      </c>
      <c r="E4037" s="103" t="str">
        <f>IF(ISNUMBER('Форма 1'!V4037),'Форма 1'!$H4037*VLOOKUP('Форма 1'!$F4037,'Придельники с 2022'!$B$4:$X$28,'Форма 1'!V$8),"")</f>
        <v/>
      </c>
      <c r="F4037" s="103" t="str">
        <f>IF(ISNUMBER('Форма 1'!W4037),'Форма 1'!$H4037*VLOOKUP('Форма 1'!$F4037,'Придельники с 2022'!$B$4:$X$28,'Форма 1'!W$8),"")</f>
        <v/>
      </c>
      <c r="G4037" s="103" t="str">
        <f>IF(ISNUMBER('Форма 1'!X4037),'Форма 1'!$H4037*VLOOKUP('Форма 1'!$F4037,'Придельники с 2022'!$B$4:$X$28,'Форма 1'!X$8),"")</f>
        <v/>
      </c>
      <c r="H4037" s="103" t="str">
        <f>IF(ISNUMBER('Форма 1'!Y4037),'Форма 1'!$H4037*VLOOKUP('Форма 1'!$F4037,'Придельники с 2022'!$B$4:$X$28,'Форма 1'!Y$8),"")</f>
        <v/>
      </c>
      <c r="I4037" s="103" t="str">
        <f>IF(ISNUMBER('Форма 1'!Z4037),'Форма 1'!$H4037*VLOOKUP('Форма 1'!$F4037,'Придельники с 2022'!$B$4:$X$28,'Форма 1'!Z$8),"")</f>
        <v/>
      </c>
      <c r="J4037" s="103" t="str">
        <f>IF(ISNUMBER('Форма 1'!AA4037),'Форма 1'!$H4037*VLOOKUP('Форма 1'!$F4037,'Придельники с 2022'!$B$4:$X$28,'Форма 1'!AA$8),"")</f>
        <v/>
      </c>
      <c r="K4037" s="90">
        <v>4</v>
      </c>
      <c r="L4037" s="87">
        <f>2778508.92*K4037</f>
        <v>11114035.68</v>
      </c>
      <c r="M4037" s="103" t="str">
        <f>IF(ISNUMBER('Форма 1'!AD4037),'Форма 1'!$H4037*VLOOKUP('Форма 1'!$F4037,'Придельники с 2022'!$B$4:$X$28,'Форма 1'!AD$8),"")</f>
        <v/>
      </c>
      <c r="N4037" s="103">
        <f>IF(ISBLANK('Форма 1'!$AE4037),"",IF('Форма 1'!$AE4037=1,'Форма 1'!$H4037*VLOOKUP('Форма 1'!$F4037,'Придельники с 2022'!$B$4:$X$28,'Форма 1'!$AE$8,0),IF('Форма 1'!$AE4037=2,'Форма 1'!$H4037*VLOOKUP('Форма 1'!$F4037,'Придельники с 2022'!$B$4:$X$28,13,0),IF('Форма 1'!$AE4037=3,'Форма 1'!$H4037*VLOOKUP('Форма 1'!$F4037,'Придельники с 2022'!$B$4:$X$28,12,0)))))</f>
        <v>129660113.94</v>
      </c>
      <c r="O4037" s="103" t="str">
        <f>IF(ISNUMBER('Форма 1'!AF4037),'Форма 1'!$H4037*VLOOKUP('Форма 1'!$F4037,'Придельники с 2022'!$B$4:$X$28,'Форма 1'!AF$8),"")</f>
        <v/>
      </c>
      <c r="P4037" s="87"/>
      <c r="Q4037" s="103" t="str">
        <f>IF(ISNUMBER('Форма 1'!AH4037),'Форма 1'!$H4037*VLOOKUP('Форма 1'!$F4037,'Придельники с 2022'!$B$4:$X$28,'Форма 1'!AH$8),"")</f>
        <v/>
      </c>
      <c r="R4037" s="103" t="str">
        <f>IF(ISNUMBER('Форма 1'!AI4037),'Форма 1'!$H4037*VLOOKUP('Форма 1'!$F4037,'Придельники с 2022'!$B$4:$X$28,'Форма 1'!AI$8),"")</f>
        <v/>
      </c>
      <c r="S4037" s="103" t="str">
        <f>IF(ISNUMBER('Форма 1'!AJ4037),'Форма 1'!$H4037*VLOOKUP('Форма 1'!$F4037,'Придельники с 2022'!$B$4:$X$28,'Форма 1'!AJ$8),"")</f>
        <v/>
      </c>
      <c r="T4037" s="88"/>
    </row>
    <row r="4038" spans="1:20">
      <c r="A4038" s="188">
        <f t="shared" si="271"/>
        <v>874</v>
      </c>
      <c r="B4038" s="189" t="s">
        <v>3883</v>
      </c>
      <c r="C4038" s="99">
        <f t="shared" si="272"/>
        <v>31442534.399999999</v>
      </c>
      <c r="D4038" s="103" t="str">
        <f>IF(ISNUMBER('Форма 1'!U4038),'Форма 1'!$H4038*VLOOKUP('Форма 1'!$F4038,'Придельники с 2022'!$B$4:$X$28,'Форма 1'!U$8),"")</f>
        <v/>
      </c>
      <c r="E4038" s="103" t="str">
        <f>IF(ISNUMBER('Форма 1'!V4038),'Форма 1'!$H4038*VLOOKUP('Форма 1'!$F4038,'Придельники с 2022'!$B$4:$X$28,'Форма 1'!V$8),"")</f>
        <v/>
      </c>
      <c r="F4038" s="103" t="str">
        <f>IF(ISNUMBER('Форма 1'!W4038),'Форма 1'!$H4038*VLOOKUP('Форма 1'!$F4038,'Придельники с 2022'!$B$4:$X$28,'Форма 1'!W$8),"")</f>
        <v/>
      </c>
      <c r="G4038" s="103" t="str">
        <f>IF(ISNUMBER('Форма 1'!X4038),'Форма 1'!$H4038*VLOOKUP('Форма 1'!$F4038,'Придельники с 2022'!$B$4:$X$28,'Форма 1'!X$8),"")</f>
        <v/>
      </c>
      <c r="H4038" s="103" t="str">
        <f>IF(ISNUMBER('Форма 1'!Y4038),'Форма 1'!$H4038*VLOOKUP('Форма 1'!$F4038,'Придельники с 2022'!$B$4:$X$28,'Форма 1'!Y$8),"")</f>
        <v/>
      </c>
      <c r="I4038" s="103" t="str">
        <f>IF(ISNUMBER('Форма 1'!Z4038),'Форма 1'!$H4038*VLOOKUP('Форма 1'!$F4038,'Придельники с 2022'!$B$4:$X$28,'Форма 1'!Z$8),"")</f>
        <v/>
      </c>
      <c r="J4038" s="103" t="str">
        <f>IF(ISNUMBER('Форма 1'!AA4038),'Форма 1'!$H4038*VLOOKUP('Форма 1'!$F4038,'Придельники с 2022'!$B$4:$X$28,'Форма 1'!AA$8),"")</f>
        <v/>
      </c>
      <c r="K4038" s="90">
        <v>8</v>
      </c>
      <c r="L4038" s="87">
        <f>3930316.8*K4038</f>
        <v>31442534.399999999</v>
      </c>
      <c r="M4038" s="103" t="str">
        <f>IF(ISNUMBER('Форма 1'!AD4038),'Форма 1'!$H4038*VLOOKUP('Форма 1'!$F4038,'Придельники с 2022'!$B$4:$X$28,'Форма 1'!AD$8),"")</f>
        <v/>
      </c>
      <c r="N4038" s="103" t="str">
        <f>IF(ISBLANK('Форма 1'!$AE4038),"",IF('Форма 1'!$AE4038=1,'Форма 1'!$H4038*VLOOKUP('Форма 1'!$F4038,'Придельники с 2022'!$B$4:$X$28,'Форма 1'!$AE$8,0),IF('Форма 1'!$AE4038=2,'Форма 1'!$H4038*VLOOKUP('Форма 1'!$F4038,'Придельники с 2022'!$B$4:$X$28,13,0),IF('Форма 1'!$AE4038=3,'Форма 1'!$H4038*VLOOKUP('Форма 1'!$F4038,'Придельники с 2022'!$B$4:$X$28,12,0)))))</f>
        <v/>
      </c>
      <c r="O4038" s="103" t="str">
        <f>IF(ISNUMBER('Форма 1'!AF4038),'Форма 1'!$H4038*VLOOKUP('Форма 1'!$F4038,'Придельники с 2022'!$B$4:$X$28,'Форма 1'!AF$8),"")</f>
        <v/>
      </c>
      <c r="P4038" s="87"/>
      <c r="Q4038" s="103" t="str">
        <f>IF(ISNUMBER('Форма 1'!AH4038),'Форма 1'!$H4038*VLOOKUP('Форма 1'!$F4038,'Придельники с 2022'!$B$4:$X$28,'Форма 1'!AH$8),"")</f>
        <v/>
      </c>
      <c r="R4038" s="103" t="str">
        <f>IF(ISNUMBER('Форма 1'!AI4038),'Форма 1'!$H4038*VLOOKUP('Форма 1'!$F4038,'Придельники с 2022'!$B$4:$X$28,'Форма 1'!AI$8),"")</f>
        <v/>
      </c>
      <c r="S4038" s="103" t="str">
        <f>IF(ISNUMBER('Форма 1'!AJ4038),'Форма 1'!$H4038*VLOOKUP('Форма 1'!$F4038,'Придельники с 2022'!$B$4:$X$28,'Форма 1'!AJ$8),"")</f>
        <v/>
      </c>
      <c r="T4038" s="88"/>
    </row>
    <row r="4039" spans="1:20">
      <c r="A4039" s="188">
        <f t="shared" si="271"/>
        <v>875</v>
      </c>
      <c r="B4039" s="189" t="s">
        <v>3884</v>
      </c>
      <c r="C4039" s="99">
        <f t="shared" si="272"/>
        <v>11114035.68</v>
      </c>
      <c r="D4039" s="103" t="str">
        <f>IF(ISNUMBER('Форма 1'!U4039),'Форма 1'!$H4039*VLOOKUP('Форма 1'!$F4039,'Придельники с 2022'!$B$4:$X$28,'Форма 1'!U$8),"")</f>
        <v/>
      </c>
      <c r="E4039" s="103" t="str">
        <f>IF(ISNUMBER('Форма 1'!V4039),'Форма 1'!$H4039*VLOOKUP('Форма 1'!$F4039,'Придельники с 2022'!$B$4:$X$28,'Форма 1'!V$8),"")</f>
        <v/>
      </c>
      <c r="F4039" s="103" t="str">
        <f>IF(ISNUMBER('Форма 1'!W4039),'Форма 1'!$H4039*VLOOKUP('Форма 1'!$F4039,'Придельники с 2022'!$B$4:$X$28,'Форма 1'!W$8),"")</f>
        <v/>
      </c>
      <c r="G4039" s="103" t="str">
        <f>IF(ISNUMBER('Форма 1'!X4039),'Форма 1'!$H4039*VLOOKUP('Форма 1'!$F4039,'Придельники с 2022'!$B$4:$X$28,'Форма 1'!X$8),"")</f>
        <v/>
      </c>
      <c r="H4039" s="103" t="str">
        <f>IF(ISNUMBER('Форма 1'!Y4039),'Форма 1'!$H4039*VLOOKUP('Форма 1'!$F4039,'Придельники с 2022'!$B$4:$X$28,'Форма 1'!Y$8),"")</f>
        <v/>
      </c>
      <c r="I4039" s="103" t="str">
        <f>IF(ISNUMBER('Форма 1'!Z4039),'Форма 1'!$H4039*VLOOKUP('Форма 1'!$F4039,'Придельники с 2022'!$B$4:$X$28,'Форма 1'!Z$8),"")</f>
        <v/>
      </c>
      <c r="J4039" s="103" t="str">
        <f>IF(ISNUMBER('Форма 1'!AA4039),'Форма 1'!$H4039*VLOOKUP('Форма 1'!$F4039,'Придельники с 2022'!$B$4:$X$28,'Форма 1'!AA$8),"")</f>
        <v/>
      </c>
      <c r="K4039" s="90">
        <v>4</v>
      </c>
      <c r="L4039" s="87">
        <f>2778508.92*K4039</f>
        <v>11114035.68</v>
      </c>
      <c r="M4039" s="103" t="str">
        <f>IF(ISNUMBER('Форма 1'!AD4039),'Форма 1'!$H4039*VLOOKUP('Форма 1'!$F4039,'Придельники с 2022'!$B$4:$X$28,'Форма 1'!AD$8),"")</f>
        <v/>
      </c>
      <c r="N4039" s="103" t="str">
        <f>IF(ISBLANK('Форма 1'!$AE4039),"",IF('Форма 1'!$AE4039=1,'Форма 1'!$H4039*VLOOKUP('Форма 1'!$F4039,'Придельники с 2022'!$B$4:$X$28,'Форма 1'!$AE$8,0),IF('Форма 1'!$AE4039=2,'Форма 1'!$H4039*VLOOKUP('Форма 1'!$F4039,'Придельники с 2022'!$B$4:$X$28,13,0),IF('Форма 1'!$AE4039=3,'Форма 1'!$H4039*VLOOKUP('Форма 1'!$F4039,'Придельники с 2022'!$B$4:$X$28,12,0)))))</f>
        <v/>
      </c>
      <c r="O4039" s="103" t="str">
        <f>IF(ISNUMBER('Форма 1'!AF4039),'Форма 1'!$H4039*VLOOKUP('Форма 1'!$F4039,'Придельники с 2022'!$B$4:$X$28,'Форма 1'!AF$8),"")</f>
        <v/>
      </c>
      <c r="P4039" s="87"/>
      <c r="Q4039" s="103" t="str">
        <f>IF(ISNUMBER('Форма 1'!AH4039),'Форма 1'!$H4039*VLOOKUP('Форма 1'!$F4039,'Придельники с 2022'!$B$4:$X$28,'Форма 1'!AH$8),"")</f>
        <v/>
      </c>
      <c r="R4039" s="103" t="str">
        <f>IF(ISNUMBER('Форма 1'!AI4039),'Форма 1'!$H4039*VLOOKUP('Форма 1'!$F4039,'Придельники с 2022'!$B$4:$X$28,'Форма 1'!AI$8),"")</f>
        <v/>
      </c>
      <c r="S4039" s="103" t="str">
        <f>IF(ISNUMBER('Форма 1'!AJ4039),'Форма 1'!$H4039*VLOOKUP('Форма 1'!$F4039,'Придельники с 2022'!$B$4:$X$28,'Форма 1'!AJ$8),"")</f>
        <v/>
      </c>
      <c r="T4039" s="88"/>
    </row>
    <row r="4040" spans="1:20">
      <c r="A4040" s="188">
        <f t="shared" si="271"/>
        <v>876</v>
      </c>
      <c r="B4040" s="189" t="s">
        <v>3885</v>
      </c>
      <c r="C4040" s="99">
        <f t="shared" si="272"/>
        <v>471580.43000000005</v>
      </c>
      <c r="D4040" s="103" t="str">
        <f>IF(ISNUMBER('Форма 1'!U4040),'Форма 1'!$H4040*VLOOKUP('Форма 1'!$F4040,'Придельники с 2022'!$B$4:$X$28,'Форма 1'!U$8),"")</f>
        <v/>
      </c>
      <c r="E4040" s="103" t="str">
        <f>IF(ISNUMBER('Форма 1'!V4040),'Форма 1'!$H4040*VLOOKUP('Форма 1'!$F4040,'Придельники с 2022'!$B$4:$X$28,'Форма 1'!V$8),"")</f>
        <v/>
      </c>
      <c r="F4040" s="103" t="str">
        <f>IF(ISNUMBER('Форма 1'!W4040),'Форма 1'!$H4040*VLOOKUP('Форма 1'!$F4040,'Придельники с 2022'!$B$4:$X$28,'Форма 1'!W$8),"")</f>
        <v/>
      </c>
      <c r="G4040" s="103" t="str">
        <f>IF(ISNUMBER('Форма 1'!X4040),'Форма 1'!$H4040*VLOOKUP('Форма 1'!$F4040,'Придельники с 2022'!$B$4:$X$28,'Форма 1'!X$8),"")</f>
        <v/>
      </c>
      <c r="H4040" s="103" t="str">
        <f>IF(ISNUMBER('Форма 1'!Y4040),'Форма 1'!$H4040*VLOOKUP('Форма 1'!$F4040,'Придельники с 2022'!$B$4:$X$28,'Форма 1'!Y$8),"")</f>
        <v/>
      </c>
      <c r="I4040" s="103" t="str">
        <f>IF(ISNUMBER('Форма 1'!Z4040),'Форма 1'!$H4040*VLOOKUP('Форма 1'!$F4040,'Придельники с 2022'!$B$4:$X$28,'Форма 1'!Z$8),"")</f>
        <v/>
      </c>
      <c r="J4040" s="103" t="str">
        <f>IF(ISNUMBER('Форма 1'!AA4040),'Форма 1'!$H4040*VLOOKUP('Форма 1'!$F4040,'Придельники с 2022'!$B$4:$X$28,'Форма 1'!AA$8),"")</f>
        <v/>
      </c>
      <c r="K4040" s="92"/>
      <c r="L4040" s="88"/>
      <c r="M4040" s="103" t="str">
        <f>IF(ISNUMBER('Форма 1'!AD4040),'Форма 1'!$H4040*VLOOKUP('Форма 1'!$F4040,'Придельники с 2022'!$B$4:$X$28,'Форма 1'!AD$8),"")</f>
        <v/>
      </c>
      <c r="N4040" s="103" t="str">
        <f>IF(ISBLANK('Форма 1'!$AE4040),"",IF('Форма 1'!$AE4040=1,'Форма 1'!$H4040*VLOOKUP('Форма 1'!$F4040,'Придельники с 2022'!$B$4:$X$28,'Форма 1'!$AE$8,0),IF('Форма 1'!$AE4040=2,'Форма 1'!$H4040*VLOOKUP('Форма 1'!$F4040,'Придельники с 2022'!$B$4:$X$28,13,0),IF('Форма 1'!$AE4040=3,'Форма 1'!$H4040*VLOOKUP('Форма 1'!$F4040,'Придельники с 2022'!$B$4:$X$28,12,0)))))</f>
        <v/>
      </c>
      <c r="O4040" s="103" t="str">
        <f>IF(ISNUMBER('Форма 1'!AF4040),'Форма 1'!$H4040*VLOOKUP('Форма 1'!$F4040,'Придельники с 2022'!$B$4:$X$28,'Форма 1'!AF$8),"")</f>
        <v/>
      </c>
      <c r="P4040" s="87">
        <v>471580.43000000005</v>
      </c>
      <c r="Q4040" s="103" t="str">
        <f>IF(ISNUMBER('Форма 1'!AH4040),'Форма 1'!$H4040*VLOOKUP('Форма 1'!$F4040,'Придельники с 2022'!$B$4:$X$28,'Форма 1'!AH$8),"")</f>
        <v/>
      </c>
      <c r="R4040" s="103" t="str">
        <f>IF(ISNUMBER('Форма 1'!AI4040),'Форма 1'!$H4040*VLOOKUP('Форма 1'!$F4040,'Придельники с 2022'!$B$4:$X$28,'Форма 1'!AI$8),"")</f>
        <v/>
      </c>
      <c r="S4040" s="103" t="str">
        <f>IF(ISNUMBER('Форма 1'!AJ4040),'Форма 1'!$H4040*VLOOKUP('Форма 1'!$F4040,'Придельники с 2022'!$B$4:$X$28,'Форма 1'!AJ$8),"")</f>
        <v/>
      </c>
      <c r="T4040" s="87"/>
    </row>
    <row r="4041" spans="1:20">
      <c r="A4041" s="188">
        <f t="shared" si="271"/>
        <v>877</v>
      </c>
      <c r="B4041" s="189" t="s">
        <v>3886</v>
      </c>
      <c r="C4041" s="99">
        <f t="shared" si="272"/>
        <v>471580.43000000005</v>
      </c>
      <c r="D4041" s="103" t="str">
        <f>IF(ISNUMBER('Форма 1'!U4041),'Форма 1'!$H4041*VLOOKUP('Форма 1'!$F4041,'Придельники с 2022'!$B$4:$X$28,'Форма 1'!U$8),"")</f>
        <v/>
      </c>
      <c r="E4041" s="103" t="str">
        <f>IF(ISNUMBER('Форма 1'!V4041),'Форма 1'!$H4041*VLOOKUP('Форма 1'!$F4041,'Придельники с 2022'!$B$4:$X$28,'Форма 1'!V$8),"")</f>
        <v/>
      </c>
      <c r="F4041" s="103" t="str">
        <f>IF(ISNUMBER('Форма 1'!W4041),'Форма 1'!$H4041*VLOOKUP('Форма 1'!$F4041,'Придельники с 2022'!$B$4:$X$28,'Форма 1'!W$8),"")</f>
        <v/>
      </c>
      <c r="G4041" s="103" t="str">
        <f>IF(ISNUMBER('Форма 1'!X4041),'Форма 1'!$H4041*VLOOKUP('Форма 1'!$F4041,'Придельники с 2022'!$B$4:$X$28,'Форма 1'!X$8),"")</f>
        <v/>
      </c>
      <c r="H4041" s="103" t="str">
        <f>IF(ISNUMBER('Форма 1'!Y4041),'Форма 1'!$H4041*VLOOKUP('Форма 1'!$F4041,'Придельники с 2022'!$B$4:$X$28,'Форма 1'!Y$8),"")</f>
        <v/>
      </c>
      <c r="I4041" s="103" t="str">
        <f>IF(ISNUMBER('Форма 1'!Z4041),'Форма 1'!$H4041*VLOOKUP('Форма 1'!$F4041,'Придельники с 2022'!$B$4:$X$28,'Форма 1'!Z$8),"")</f>
        <v/>
      </c>
      <c r="J4041" s="103" t="str">
        <f>IF(ISNUMBER('Форма 1'!AA4041),'Форма 1'!$H4041*VLOOKUP('Форма 1'!$F4041,'Придельники с 2022'!$B$4:$X$28,'Форма 1'!AA$8),"")</f>
        <v/>
      </c>
      <c r="K4041" s="90"/>
      <c r="L4041" s="87"/>
      <c r="M4041" s="103" t="str">
        <f>IF(ISNUMBER('Форма 1'!AD4041),'Форма 1'!$H4041*VLOOKUP('Форма 1'!$F4041,'Придельники с 2022'!$B$4:$X$28,'Форма 1'!AD$8),"")</f>
        <v/>
      </c>
      <c r="N4041" s="103" t="str">
        <f>IF(ISBLANK('Форма 1'!$AE4041),"",IF('Форма 1'!$AE4041=1,'Форма 1'!$H4041*VLOOKUP('Форма 1'!$F4041,'Придельники с 2022'!$B$4:$X$28,'Форма 1'!$AE$8,0),IF('Форма 1'!$AE4041=2,'Форма 1'!$H4041*VLOOKUP('Форма 1'!$F4041,'Придельники с 2022'!$B$4:$X$28,13,0),IF('Форма 1'!$AE4041=3,'Форма 1'!$H4041*VLOOKUP('Форма 1'!$F4041,'Придельники с 2022'!$B$4:$X$28,12,0)))))</f>
        <v/>
      </c>
      <c r="O4041" s="103" t="str">
        <f>IF(ISNUMBER('Форма 1'!AF4041),'Форма 1'!$H4041*VLOOKUP('Форма 1'!$F4041,'Придельники с 2022'!$B$4:$X$28,'Форма 1'!AF$8),"")</f>
        <v/>
      </c>
      <c r="P4041" s="87">
        <v>471580.43000000005</v>
      </c>
      <c r="Q4041" s="103" t="str">
        <f>IF(ISNUMBER('Форма 1'!AH4041),'Форма 1'!$H4041*VLOOKUP('Форма 1'!$F4041,'Придельники с 2022'!$B$4:$X$28,'Форма 1'!AH$8),"")</f>
        <v/>
      </c>
      <c r="R4041" s="103" t="str">
        <f>IF(ISNUMBER('Форма 1'!AI4041),'Форма 1'!$H4041*VLOOKUP('Форма 1'!$F4041,'Придельники с 2022'!$B$4:$X$28,'Форма 1'!AI$8),"")</f>
        <v/>
      </c>
      <c r="S4041" s="103" t="str">
        <f>IF(ISNUMBER('Форма 1'!AJ4041),'Форма 1'!$H4041*VLOOKUP('Форма 1'!$F4041,'Придельники с 2022'!$B$4:$X$28,'Форма 1'!AJ$8),"")</f>
        <v/>
      </c>
      <c r="T4041" s="88"/>
    </row>
    <row r="4042" spans="1:20">
      <c r="A4042" s="188">
        <f t="shared" si="271"/>
        <v>878</v>
      </c>
      <c r="B4042" s="189" t="s">
        <v>3887</v>
      </c>
      <c r="C4042" s="99">
        <f t="shared" si="272"/>
        <v>5557017.8399999999</v>
      </c>
      <c r="D4042" s="103" t="str">
        <f>IF(ISNUMBER('Форма 1'!U4042),'Форма 1'!$H4042*VLOOKUP('Форма 1'!$F4042,'Придельники с 2022'!$B$4:$X$28,'Форма 1'!U$8),"")</f>
        <v/>
      </c>
      <c r="E4042" s="103" t="str">
        <f>IF(ISNUMBER('Форма 1'!V4042),'Форма 1'!$H4042*VLOOKUP('Форма 1'!$F4042,'Придельники с 2022'!$B$4:$X$28,'Форма 1'!V$8),"")</f>
        <v/>
      </c>
      <c r="F4042" s="103" t="str">
        <f>IF(ISNUMBER('Форма 1'!W4042),'Форма 1'!$H4042*VLOOKUP('Форма 1'!$F4042,'Придельники с 2022'!$B$4:$X$28,'Форма 1'!W$8),"")</f>
        <v/>
      </c>
      <c r="G4042" s="103" t="str">
        <f>IF(ISNUMBER('Форма 1'!X4042),'Форма 1'!$H4042*VLOOKUP('Форма 1'!$F4042,'Придельники с 2022'!$B$4:$X$28,'Форма 1'!X$8),"")</f>
        <v/>
      </c>
      <c r="H4042" s="103" t="str">
        <f>IF(ISNUMBER('Форма 1'!Y4042),'Форма 1'!$H4042*VLOOKUP('Форма 1'!$F4042,'Придельники с 2022'!$B$4:$X$28,'Форма 1'!Y$8),"")</f>
        <v/>
      </c>
      <c r="I4042" s="103" t="str">
        <f>IF(ISNUMBER('Форма 1'!Z4042),'Форма 1'!$H4042*VLOOKUP('Форма 1'!$F4042,'Придельники с 2022'!$B$4:$X$28,'Форма 1'!Z$8),"")</f>
        <v/>
      </c>
      <c r="J4042" s="103" t="str">
        <f>IF(ISNUMBER('Форма 1'!AA4042),'Форма 1'!$H4042*VLOOKUP('Форма 1'!$F4042,'Придельники с 2022'!$B$4:$X$28,'Форма 1'!AA$8),"")</f>
        <v/>
      </c>
      <c r="K4042" s="90">
        <v>2</v>
      </c>
      <c r="L4042" s="87">
        <f>2778508.92*K4042</f>
        <v>5557017.8399999999</v>
      </c>
      <c r="M4042" s="103" t="str">
        <f>IF(ISNUMBER('Форма 1'!AD4042),'Форма 1'!$H4042*VLOOKUP('Форма 1'!$F4042,'Придельники с 2022'!$B$4:$X$28,'Форма 1'!AD$8),"")</f>
        <v/>
      </c>
      <c r="N4042" s="103" t="str">
        <f>IF(ISBLANK('Форма 1'!$AE4042),"",IF('Форма 1'!$AE4042=1,'Форма 1'!$H4042*VLOOKUP('Форма 1'!$F4042,'Придельники с 2022'!$B$4:$X$28,'Форма 1'!$AE$8,0),IF('Форма 1'!$AE4042=2,'Форма 1'!$H4042*VLOOKUP('Форма 1'!$F4042,'Придельники с 2022'!$B$4:$X$28,13,0),IF('Форма 1'!$AE4042=3,'Форма 1'!$H4042*VLOOKUP('Форма 1'!$F4042,'Придельники с 2022'!$B$4:$X$28,12,0)))))</f>
        <v/>
      </c>
      <c r="O4042" s="103" t="str">
        <f>IF(ISNUMBER('Форма 1'!AF4042),'Форма 1'!$H4042*VLOOKUP('Форма 1'!$F4042,'Придельники с 2022'!$B$4:$X$28,'Форма 1'!AF$8),"")</f>
        <v/>
      </c>
      <c r="P4042" s="87"/>
      <c r="Q4042" s="103" t="str">
        <f>IF(ISNUMBER('Форма 1'!AH4042),'Форма 1'!$H4042*VLOOKUP('Форма 1'!$F4042,'Придельники с 2022'!$B$4:$X$28,'Форма 1'!AH$8),"")</f>
        <v/>
      </c>
      <c r="R4042" s="103" t="str">
        <f>IF(ISNUMBER('Форма 1'!AI4042),'Форма 1'!$H4042*VLOOKUP('Форма 1'!$F4042,'Придельники с 2022'!$B$4:$X$28,'Форма 1'!AI$8),"")</f>
        <v/>
      </c>
      <c r="S4042" s="103" t="str">
        <f>IF(ISNUMBER('Форма 1'!AJ4042),'Форма 1'!$H4042*VLOOKUP('Форма 1'!$F4042,'Придельники с 2022'!$B$4:$X$28,'Форма 1'!AJ$8),"")</f>
        <v/>
      </c>
      <c r="T4042" s="88"/>
    </row>
    <row r="4043" spans="1:20">
      <c r="A4043" s="188">
        <f t="shared" si="271"/>
        <v>879</v>
      </c>
      <c r="B4043" s="189" t="s">
        <v>3888</v>
      </c>
      <c r="C4043" s="99">
        <f t="shared" si="272"/>
        <v>10055330.018999999</v>
      </c>
      <c r="D4043" s="103" t="str">
        <f>IF(ISNUMBER('Форма 1'!U4043),'Форма 1'!$H4043*VLOOKUP('Форма 1'!$F4043,'Придельники с 2022'!$B$4:$X$28,'Форма 1'!U$8),"")</f>
        <v/>
      </c>
      <c r="E4043" s="103" t="str">
        <f>IF(ISNUMBER('Форма 1'!V4043),'Форма 1'!$H4043*VLOOKUP('Форма 1'!$F4043,'Придельники с 2022'!$B$4:$X$28,'Форма 1'!V$8),"")</f>
        <v/>
      </c>
      <c r="F4043" s="103" t="str">
        <f>IF(ISNUMBER('Форма 1'!W4043),'Форма 1'!$H4043*VLOOKUP('Форма 1'!$F4043,'Придельники с 2022'!$B$4:$X$28,'Форма 1'!W$8),"")</f>
        <v/>
      </c>
      <c r="G4043" s="103" t="str">
        <f>IF(ISNUMBER('Форма 1'!X4043),'Форма 1'!$H4043*VLOOKUP('Форма 1'!$F4043,'Придельники с 2022'!$B$4:$X$28,'Форма 1'!X$8),"")</f>
        <v/>
      </c>
      <c r="H4043" s="103" t="str">
        <f>IF(ISNUMBER('Форма 1'!Y4043),'Форма 1'!$H4043*VLOOKUP('Форма 1'!$F4043,'Придельники с 2022'!$B$4:$X$28,'Форма 1'!Y$8),"")</f>
        <v/>
      </c>
      <c r="I4043" s="103" t="str">
        <f>IF(ISNUMBER('Форма 1'!Z4043),'Форма 1'!$H4043*VLOOKUP('Форма 1'!$F4043,'Придельники с 2022'!$B$4:$X$28,'Форма 1'!Z$8),"")</f>
        <v/>
      </c>
      <c r="J4043" s="103" t="str">
        <f>IF(ISNUMBER('Форма 1'!AA4043),'Форма 1'!$H4043*VLOOKUP('Форма 1'!$F4043,'Придельники с 2022'!$B$4:$X$28,'Форма 1'!AA$8),"")</f>
        <v/>
      </c>
      <c r="K4043" s="90"/>
      <c r="L4043" s="87"/>
      <c r="M4043" s="103">
        <f>IF(ISNUMBER('Форма 1'!AD4043),'Форма 1'!$H4043*VLOOKUP('Форма 1'!$F4043,'Придельники с 2022'!$B$4:$X$28,'Форма 1'!AD$8),"")</f>
        <v>10055330.018999999</v>
      </c>
      <c r="N4043" s="103" t="str">
        <f>IF(ISBLANK('Форма 1'!$AE4043),"",IF('Форма 1'!$AE4043=1,'Форма 1'!$H4043*VLOOKUP('Форма 1'!$F4043,'Придельники с 2022'!$B$4:$X$28,'Форма 1'!$AE$8,0),IF('Форма 1'!$AE4043=2,'Форма 1'!$H4043*VLOOKUP('Форма 1'!$F4043,'Придельники с 2022'!$B$4:$X$28,13,0),IF('Форма 1'!$AE4043=3,'Форма 1'!$H4043*VLOOKUP('Форма 1'!$F4043,'Придельники с 2022'!$B$4:$X$28,12,0)))))</f>
        <v/>
      </c>
      <c r="O4043" s="103" t="str">
        <f>IF(ISNUMBER('Форма 1'!AF4043),'Форма 1'!$H4043*VLOOKUP('Форма 1'!$F4043,'Придельники с 2022'!$B$4:$X$28,'Форма 1'!AF$8),"")</f>
        <v/>
      </c>
      <c r="P4043" s="87"/>
      <c r="Q4043" s="103" t="str">
        <f>IF(ISNUMBER('Форма 1'!AH4043),'Форма 1'!$H4043*VLOOKUP('Форма 1'!$F4043,'Придельники с 2022'!$B$4:$X$28,'Форма 1'!AH$8),"")</f>
        <v/>
      </c>
      <c r="R4043" s="103" t="str">
        <f>IF(ISNUMBER('Форма 1'!AI4043),'Форма 1'!$H4043*VLOOKUP('Форма 1'!$F4043,'Придельники с 2022'!$B$4:$X$28,'Форма 1'!AI$8),"")</f>
        <v/>
      </c>
      <c r="S4043" s="103" t="str">
        <f>IF(ISNUMBER('Форма 1'!AJ4043),'Форма 1'!$H4043*VLOOKUP('Форма 1'!$F4043,'Придельники с 2022'!$B$4:$X$28,'Форма 1'!AJ$8),"")</f>
        <v/>
      </c>
      <c r="T4043" s="88"/>
    </row>
    <row r="4044" spans="1:20">
      <c r="A4044" s="188">
        <f t="shared" si="271"/>
        <v>880</v>
      </c>
      <c r="B4044" s="189" t="s">
        <v>3889</v>
      </c>
      <c r="C4044" s="99">
        <f t="shared" si="272"/>
        <v>794404.10400000005</v>
      </c>
      <c r="D4044" s="103">
        <f>IF(ISNUMBER('Форма 1'!U4044),'Форма 1'!$H4044*VLOOKUP('Форма 1'!$F4044,'Придельники с 2022'!$B$4:$X$28,'Форма 1'!U$8),"")</f>
        <v>794404.10400000005</v>
      </c>
      <c r="E4044" s="103" t="str">
        <f>IF(ISNUMBER('Форма 1'!V4044),'Форма 1'!$H4044*VLOOKUP('Форма 1'!$F4044,'Придельники с 2022'!$B$4:$X$28,'Форма 1'!V$8),"")</f>
        <v/>
      </c>
      <c r="F4044" s="103" t="str">
        <f>IF(ISNUMBER('Форма 1'!W4044),'Форма 1'!$H4044*VLOOKUP('Форма 1'!$F4044,'Придельники с 2022'!$B$4:$X$28,'Форма 1'!W$8),"")</f>
        <v/>
      </c>
      <c r="G4044" s="103" t="str">
        <f>IF(ISNUMBER('Форма 1'!X4044),'Форма 1'!$H4044*VLOOKUP('Форма 1'!$F4044,'Придельники с 2022'!$B$4:$X$28,'Форма 1'!X$8),"")</f>
        <v/>
      </c>
      <c r="H4044" s="103" t="str">
        <f>IF(ISNUMBER('Форма 1'!Y4044),'Форма 1'!$H4044*VLOOKUP('Форма 1'!$F4044,'Придельники с 2022'!$B$4:$X$28,'Форма 1'!Y$8),"")</f>
        <v/>
      </c>
      <c r="I4044" s="103" t="str">
        <f>IF(ISNUMBER('Форма 1'!Z4044),'Форма 1'!$H4044*VLOOKUP('Форма 1'!$F4044,'Придельники с 2022'!$B$4:$X$28,'Форма 1'!Z$8),"")</f>
        <v/>
      </c>
      <c r="J4044" s="103" t="str">
        <f>IF(ISNUMBER('Форма 1'!AA4044),'Форма 1'!$H4044*VLOOKUP('Форма 1'!$F4044,'Придельники с 2022'!$B$4:$X$28,'Форма 1'!AA$8),"")</f>
        <v/>
      </c>
      <c r="K4044" s="90"/>
      <c r="L4044" s="87"/>
      <c r="M4044" s="103" t="str">
        <f>IF(ISNUMBER('Форма 1'!AD4044),'Форма 1'!$H4044*VLOOKUP('Форма 1'!$F4044,'Придельники с 2022'!$B$4:$X$28,'Форма 1'!AD$8),"")</f>
        <v/>
      </c>
      <c r="N4044" s="103" t="str">
        <f>IF(ISBLANK('Форма 1'!$AE4044),"",IF('Форма 1'!$AE4044=1,'Форма 1'!$H4044*VLOOKUP('Форма 1'!$F4044,'Придельники с 2022'!$B$4:$X$28,'Форма 1'!$AE$8,0),IF('Форма 1'!$AE4044=2,'Форма 1'!$H4044*VLOOKUP('Форма 1'!$F4044,'Придельники с 2022'!$B$4:$X$28,13,0),IF('Форма 1'!$AE4044=3,'Форма 1'!$H4044*VLOOKUP('Форма 1'!$F4044,'Придельники с 2022'!$B$4:$X$28,12,0)))))</f>
        <v/>
      </c>
      <c r="O4044" s="103" t="str">
        <f>IF(ISNUMBER('Форма 1'!AF4044),'Форма 1'!$H4044*VLOOKUP('Форма 1'!$F4044,'Придельники с 2022'!$B$4:$X$28,'Форма 1'!AF$8),"")</f>
        <v/>
      </c>
      <c r="P4044" s="87"/>
      <c r="Q4044" s="103" t="str">
        <f>IF(ISNUMBER('Форма 1'!AH4044),'Форма 1'!$H4044*VLOOKUP('Форма 1'!$F4044,'Придельники с 2022'!$B$4:$X$28,'Форма 1'!AH$8),"")</f>
        <v/>
      </c>
      <c r="R4044" s="103" t="str">
        <f>IF(ISNUMBER('Форма 1'!AI4044),'Форма 1'!$H4044*VLOOKUP('Форма 1'!$F4044,'Придельники с 2022'!$B$4:$X$28,'Форма 1'!AI$8),"")</f>
        <v/>
      </c>
      <c r="S4044" s="103" t="str">
        <f>IF(ISNUMBER('Форма 1'!AJ4044),'Форма 1'!$H4044*VLOOKUP('Форма 1'!$F4044,'Придельники с 2022'!$B$4:$X$28,'Форма 1'!AJ$8),"")</f>
        <v/>
      </c>
      <c r="T4044" s="88"/>
    </row>
    <row r="4045" spans="1:20">
      <c r="A4045" s="188">
        <f t="shared" si="271"/>
        <v>881</v>
      </c>
      <c r="B4045" s="189" t="s">
        <v>3890</v>
      </c>
      <c r="C4045" s="99">
        <f t="shared" si="272"/>
        <v>9082248.7840000018</v>
      </c>
      <c r="D4045" s="103" t="str">
        <f>IF(ISNUMBER('Форма 1'!U4045),'Форма 1'!$H4045*VLOOKUP('Форма 1'!$F4045,'Придельники с 2022'!$B$4:$X$28,'Форма 1'!U$8),"")</f>
        <v/>
      </c>
      <c r="E4045" s="103" t="str">
        <f>IF(ISNUMBER('Форма 1'!V4045),'Форма 1'!$H4045*VLOOKUP('Форма 1'!$F4045,'Придельники с 2022'!$B$4:$X$28,'Форма 1'!V$8),"")</f>
        <v/>
      </c>
      <c r="F4045" s="103" t="str">
        <f>IF(ISNUMBER('Форма 1'!W4045),'Форма 1'!$H4045*VLOOKUP('Форма 1'!$F4045,'Придельники с 2022'!$B$4:$X$28,'Форма 1'!W$8),"")</f>
        <v/>
      </c>
      <c r="G4045" s="103" t="str">
        <f>IF(ISNUMBER('Форма 1'!X4045),'Форма 1'!$H4045*VLOOKUP('Форма 1'!$F4045,'Придельники с 2022'!$B$4:$X$28,'Форма 1'!X$8),"")</f>
        <v/>
      </c>
      <c r="H4045" s="103" t="str">
        <f>IF(ISNUMBER('Форма 1'!Y4045),'Форма 1'!$H4045*VLOOKUP('Форма 1'!$F4045,'Придельники с 2022'!$B$4:$X$28,'Форма 1'!Y$8),"")</f>
        <v/>
      </c>
      <c r="I4045" s="103" t="str">
        <f>IF(ISNUMBER('Форма 1'!Z4045),'Форма 1'!$H4045*VLOOKUP('Форма 1'!$F4045,'Придельники с 2022'!$B$4:$X$28,'Форма 1'!Z$8),"")</f>
        <v/>
      </c>
      <c r="J4045" s="103" t="str">
        <f>IF(ISNUMBER('Форма 1'!AA4045),'Форма 1'!$H4045*VLOOKUP('Форма 1'!$F4045,'Придельники с 2022'!$B$4:$X$28,'Форма 1'!AA$8),"")</f>
        <v/>
      </c>
      <c r="K4045" s="90"/>
      <c r="L4045" s="87"/>
      <c r="M4045" s="103">
        <f>IF(ISNUMBER('Форма 1'!AD4045),'Форма 1'!$H4045*VLOOKUP('Форма 1'!$F4045,'Придельники с 2022'!$B$4:$X$28,'Форма 1'!AD$8),"")</f>
        <v>9082248.7840000018</v>
      </c>
      <c r="N4045" s="103" t="str">
        <f>IF(ISBLANK('Форма 1'!$AE4045),"",IF('Форма 1'!$AE4045=1,'Форма 1'!$H4045*VLOOKUP('Форма 1'!$F4045,'Придельники с 2022'!$B$4:$X$28,'Форма 1'!$AE$8,0),IF('Форма 1'!$AE4045=2,'Форма 1'!$H4045*VLOOKUP('Форма 1'!$F4045,'Придельники с 2022'!$B$4:$X$28,13,0),IF('Форма 1'!$AE4045=3,'Форма 1'!$H4045*VLOOKUP('Форма 1'!$F4045,'Придельники с 2022'!$B$4:$X$28,12,0)))))</f>
        <v/>
      </c>
      <c r="O4045" s="103" t="str">
        <f>IF(ISNUMBER('Форма 1'!AF4045),'Форма 1'!$H4045*VLOOKUP('Форма 1'!$F4045,'Придельники с 2022'!$B$4:$X$28,'Форма 1'!AF$8),"")</f>
        <v/>
      </c>
      <c r="P4045" s="87"/>
      <c r="Q4045" s="103" t="str">
        <f>IF(ISNUMBER('Форма 1'!AH4045),'Форма 1'!$H4045*VLOOKUP('Форма 1'!$F4045,'Придельники с 2022'!$B$4:$X$28,'Форма 1'!AH$8),"")</f>
        <v/>
      </c>
      <c r="R4045" s="103" t="str">
        <f>IF(ISNUMBER('Форма 1'!AI4045),'Форма 1'!$H4045*VLOOKUP('Форма 1'!$F4045,'Придельники с 2022'!$B$4:$X$28,'Форма 1'!AI$8),"")</f>
        <v/>
      </c>
      <c r="S4045" s="103" t="str">
        <f>IF(ISNUMBER('Форма 1'!AJ4045),'Форма 1'!$H4045*VLOOKUP('Форма 1'!$F4045,'Придельники с 2022'!$B$4:$X$28,'Форма 1'!AJ$8),"")</f>
        <v/>
      </c>
      <c r="T4045" s="88"/>
    </row>
    <row r="4046" spans="1:20">
      <c r="A4046" s="188">
        <f t="shared" si="271"/>
        <v>882</v>
      </c>
      <c r="B4046" s="189" t="s">
        <v>3891</v>
      </c>
      <c r="C4046" s="99">
        <f t="shared" si="272"/>
        <v>14270754.176000003</v>
      </c>
      <c r="D4046" s="103" t="str">
        <f>IF(ISNUMBER('Форма 1'!U4046),'Форма 1'!$H4046*VLOOKUP('Форма 1'!$F4046,'Придельники с 2022'!$B$4:$X$28,'Форма 1'!U$8),"")</f>
        <v/>
      </c>
      <c r="E4046" s="103" t="str">
        <f>IF(ISNUMBER('Форма 1'!V4046),'Форма 1'!$H4046*VLOOKUP('Форма 1'!$F4046,'Придельники с 2022'!$B$4:$X$28,'Форма 1'!V$8),"")</f>
        <v/>
      </c>
      <c r="F4046" s="103" t="str">
        <f>IF(ISNUMBER('Форма 1'!W4046),'Форма 1'!$H4046*VLOOKUP('Форма 1'!$F4046,'Придельники с 2022'!$B$4:$X$28,'Форма 1'!W$8),"")</f>
        <v/>
      </c>
      <c r="G4046" s="103" t="str">
        <f>IF(ISNUMBER('Форма 1'!X4046),'Форма 1'!$H4046*VLOOKUP('Форма 1'!$F4046,'Придельники с 2022'!$B$4:$X$28,'Форма 1'!X$8),"")</f>
        <v/>
      </c>
      <c r="H4046" s="103" t="str">
        <f>IF(ISNUMBER('Форма 1'!Y4046),'Форма 1'!$H4046*VLOOKUP('Форма 1'!$F4046,'Придельники с 2022'!$B$4:$X$28,'Форма 1'!Y$8),"")</f>
        <v/>
      </c>
      <c r="I4046" s="103" t="str">
        <f>IF(ISNUMBER('Форма 1'!Z4046),'Форма 1'!$H4046*VLOOKUP('Форма 1'!$F4046,'Придельники с 2022'!$B$4:$X$28,'Форма 1'!Z$8),"")</f>
        <v/>
      </c>
      <c r="J4046" s="103" t="str">
        <f>IF(ISNUMBER('Форма 1'!AA4046),'Форма 1'!$H4046*VLOOKUP('Форма 1'!$F4046,'Придельники с 2022'!$B$4:$X$28,'Форма 1'!AA$8),"")</f>
        <v/>
      </c>
      <c r="K4046" s="90"/>
      <c r="L4046" s="87"/>
      <c r="M4046" s="103">
        <f>IF(ISNUMBER('Форма 1'!AD4046),'Форма 1'!$H4046*VLOOKUP('Форма 1'!$F4046,'Придельники с 2022'!$B$4:$X$28,'Форма 1'!AD$8),"")</f>
        <v>14270754.176000003</v>
      </c>
      <c r="N4046" s="103" t="str">
        <f>IF(ISBLANK('Форма 1'!$AE4046),"",IF('Форма 1'!$AE4046=1,'Форма 1'!$H4046*VLOOKUP('Форма 1'!$F4046,'Придельники с 2022'!$B$4:$X$28,'Форма 1'!$AE$8,0),IF('Форма 1'!$AE4046=2,'Форма 1'!$H4046*VLOOKUP('Форма 1'!$F4046,'Придельники с 2022'!$B$4:$X$28,13,0),IF('Форма 1'!$AE4046=3,'Форма 1'!$H4046*VLOOKUP('Форма 1'!$F4046,'Придельники с 2022'!$B$4:$X$28,12,0)))))</f>
        <v/>
      </c>
      <c r="O4046" s="103" t="str">
        <f>IF(ISNUMBER('Форма 1'!AF4046),'Форма 1'!$H4046*VLOOKUP('Форма 1'!$F4046,'Придельники с 2022'!$B$4:$X$28,'Форма 1'!AF$8),"")</f>
        <v/>
      </c>
      <c r="P4046" s="87"/>
      <c r="Q4046" s="103" t="str">
        <f>IF(ISNUMBER('Форма 1'!AH4046),'Форма 1'!$H4046*VLOOKUP('Форма 1'!$F4046,'Придельники с 2022'!$B$4:$X$28,'Форма 1'!AH$8),"")</f>
        <v/>
      </c>
      <c r="R4046" s="103" t="str">
        <f>IF(ISNUMBER('Форма 1'!AI4046),'Форма 1'!$H4046*VLOOKUP('Форма 1'!$F4046,'Придельники с 2022'!$B$4:$X$28,'Форма 1'!AI$8),"")</f>
        <v/>
      </c>
      <c r="S4046" s="103" t="str">
        <f>IF(ISNUMBER('Форма 1'!AJ4046),'Форма 1'!$H4046*VLOOKUP('Форма 1'!$F4046,'Придельники с 2022'!$B$4:$X$28,'Форма 1'!AJ$8),"")</f>
        <v/>
      </c>
      <c r="T4046" s="88"/>
    </row>
    <row r="4047" spans="1:20">
      <c r="A4047" s="188">
        <f t="shared" si="271"/>
        <v>883</v>
      </c>
      <c r="B4047" s="189" t="s">
        <v>3892</v>
      </c>
      <c r="C4047" s="99">
        <f t="shared" si="272"/>
        <v>5836111.5680000009</v>
      </c>
      <c r="D4047" s="103" t="str">
        <f>IF(ISNUMBER('Форма 1'!U4047),'Форма 1'!$H4047*VLOOKUP('Форма 1'!$F4047,'Придельники с 2022'!$B$4:$X$28,'Форма 1'!U$8),"")</f>
        <v/>
      </c>
      <c r="E4047" s="103" t="str">
        <f>IF(ISNUMBER('Форма 1'!V4047),'Форма 1'!$H4047*VLOOKUP('Форма 1'!$F4047,'Придельники с 2022'!$B$4:$X$28,'Форма 1'!V$8),"")</f>
        <v/>
      </c>
      <c r="F4047" s="103" t="str">
        <f>IF(ISNUMBER('Форма 1'!W4047),'Форма 1'!$H4047*VLOOKUP('Форма 1'!$F4047,'Придельники с 2022'!$B$4:$X$28,'Форма 1'!W$8),"")</f>
        <v/>
      </c>
      <c r="G4047" s="103" t="str">
        <f>IF(ISNUMBER('Форма 1'!X4047),'Форма 1'!$H4047*VLOOKUP('Форма 1'!$F4047,'Придельники с 2022'!$B$4:$X$28,'Форма 1'!X$8),"")</f>
        <v/>
      </c>
      <c r="H4047" s="103" t="str">
        <f>IF(ISNUMBER('Форма 1'!Y4047),'Форма 1'!$H4047*VLOOKUP('Форма 1'!$F4047,'Придельники с 2022'!$B$4:$X$28,'Форма 1'!Y$8),"")</f>
        <v/>
      </c>
      <c r="I4047" s="103" t="str">
        <f>IF(ISNUMBER('Форма 1'!Z4047),'Форма 1'!$H4047*VLOOKUP('Форма 1'!$F4047,'Придельники с 2022'!$B$4:$X$28,'Форма 1'!Z$8),"")</f>
        <v/>
      </c>
      <c r="J4047" s="103" t="str">
        <f>IF(ISNUMBER('Форма 1'!AA4047),'Форма 1'!$H4047*VLOOKUP('Форма 1'!$F4047,'Придельники с 2022'!$B$4:$X$28,'Форма 1'!AA$8),"")</f>
        <v/>
      </c>
      <c r="K4047" s="90"/>
      <c r="L4047" s="87"/>
      <c r="M4047" s="103">
        <f>IF(ISNUMBER('Форма 1'!AD4047),'Форма 1'!$H4047*VLOOKUP('Форма 1'!$F4047,'Придельники с 2022'!$B$4:$X$28,'Форма 1'!AD$8),"")</f>
        <v>5836111.5680000009</v>
      </c>
      <c r="N4047" s="103" t="str">
        <f>IF(ISBLANK('Форма 1'!$AE4047),"",IF('Форма 1'!$AE4047=1,'Форма 1'!$H4047*VLOOKUP('Форма 1'!$F4047,'Придельники с 2022'!$B$4:$X$28,'Форма 1'!$AE$8,0),IF('Форма 1'!$AE4047=2,'Форма 1'!$H4047*VLOOKUP('Форма 1'!$F4047,'Придельники с 2022'!$B$4:$X$28,13,0),IF('Форма 1'!$AE4047=3,'Форма 1'!$H4047*VLOOKUP('Форма 1'!$F4047,'Придельники с 2022'!$B$4:$X$28,12,0)))))</f>
        <v/>
      </c>
      <c r="O4047" s="103" t="str">
        <f>IF(ISNUMBER('Форма 1'!AF4047),'Форма 1'!$H4047*VLOOKUP('Форма 1'!$F4047,'Придельники с 2022'!$B$4:$X$28,'Форма 1'!AF$8),"")</f>
        <v/>
      </c>
      <c r="P4047" s="87"/>
      <c r="Q4047" s="103" t="str">
        <f>IF(ISNUMBER('Форма 1'!AH4047),'Форма 1'!$H4047*VLOOKUP('Форма 1'!$F4047,'Придельники с 2022'!$B$4:$X$28,'Форма 1'!AH$8),"")</f>
        <v/>
      </c>
      <c r="R4047" s="103" t="str">
        <f>IF(ISNUMBER('Форма 1'!AI4047),'Форма 1'!$H4047*VLOOKUP('Форма 1'!$F4047,'Придельники с 2022'!$B$4:$X$28,'Форма 1'!AI$8),"")</f>
        <v/>
      </c>
      <c r="S4047" s="103" t="str">
        <f>IF(ISNUMBER('Форма 1'!AJ4047),'Форма 1'!$H4047*VLOOKUP('Форма 1'!$F4047,'Придельники с 2022'!$B$4:$X$28,'Форма 1'!AJ$8),"")</f>
        <v/>
      </c>
      <c r="T4047" s="88"/>
    </row>
    <row r="4048" spans="1:20">
      <c r="A4048" s="188">
        <f t="shared" si="271"/>
        <v>884</v>
      </c>
      <c r="B4048" s="189" t="s">
        <v>3893</v>
      </c>
      <c r="C4048" s="99">
        <f t="shared" si="272"/>
        <v>16115846.320000002</v>
      </c>
      <c r="D4048" s="103" t="str">
        <f>IF(ISNUMBER('Форма 1'!U4048),'Форма 1'!$H4048*VLOOKUP('Форма 1'!$F4048,'Придельники с 2022'!$B$4:$X$28,'Форма 1'!U$8),"")</f>
        <v/>
      </c>
      <c r="E4048" s="103" t="str">
        <f>IF(ISNUMBER('Форма 1'!V4048),'Форма 1'!$H4048*VLOOKUP('Форма 1'!$F4048,'Придельники с 2022'!$B$4:$X$28,'Форма 1'!V$8),"")</f>
        <v/>
      </c>
      <c r="F4048" s="103" t="str">
        <f>IF(ISNUMBER('Форма 1'!W4048),'Форма 1'!$H4048*VLOOKUP('Форма 1'!$F4048,'Придельники с 2022'!$B$4:$X$28,'Форма 1'!W$8),"")</f>
        <v/>
      </c>
      <c r="G4048" s="103" t="str">
        <f>IF(ISNUMBER('Форма 1'!X4048),'Форма 1'!$H4048*VLOOKUP('Форма 1'!$F4048,'Придельники с 2022'!$B$4:$X$28,'Форма 1'!X$8),"")</f>
        <v/>
      </c>
      <c r="H4048" s="103" t="str">
        <f>IF(ISNUMBER('Форма 1'!Y4048),'Форма 1'!$H4048*VLOOKUP('Форма 1'!$F4048,'Придельники с 2022'!$B$4:$X$28,'Форма 1'!Y$8),"")</f>
        <v/>
      </c>
      <c r="I4048" s="103" t="str">
        <f>IF(ISNUMBER('Форма 1'!Z4048),'Форма 1'!$H4048*VLOOKUP('Форма 1'!$F4048,'Придельники с 2022'!$B$4:$X$28,'Форма 1'!Z$8),"")</f>
        <v/>
      </c>
      <c r="J4048" s="103" t="str">
        <f>IF(ISNUMBER('Форма 1'!AA4048),'Форма 1'!$H4048*VLOOKUP('Форма 1'!$F4048,'Придельники с 2022'!$B$4:$X$28,'Форма 1'!AA$8),"")</f>
        <v/>
      </c>
      <c r="K4048" s="90"/>
      <c r="L4048" s="87"/>
      <c r="M4048" s="103">
        <f>IF(ISNUMBER('Форма 1'!AD4048),'Форма 1'!$H4048*VLOOKUP('Форма 1'!$F4048,'Придельники с 2022'!$B$4:$X$28,'Форма 1'!AD$8),"")</f>
        <v>16115846.320000002</v>
      </c>
      <c r="N4048" s="103" t="str">
        <f>IF(ISBLANK('Форма 1'!$AE4048),"",IF('Форма 1'!$AE4048=1,'Форма 1'!$H4048*VLOOKUP('Форма 1'!$F4048,'Придельники с 2022'!$B$4:$X$28,'Форма 1'!$AE$8,0),IF('Форма 1'!$AE4048=2,'Форма 1'!$H4048*VLOOKUP('Форма 1'!$F4048,'Придельники с 2022'!$B$4:$X$28,13,0),IF('Форма 1'!$AE4048=3,'Форма 1'!$H4048*VLOOKUP('Форма 1'!$F4048,'Придельники с 2022'!$B$4:$X$28,12,0)))))</f>
        <v/>
      </c>
      <c r="O4048" s="103" t="str">
        <f>IF(ISNUMBER('Форма 1'!AF4048),'Форма 1'!$H4048*VLOOKUP('Форма 1'!$F4048,'Придельники с 2022'!$B$4:$X$28,'Форма 1'!AF$8),"")</f>
        <v/>
      </c>
      <c r="P4048" s="87"/>
      <c r="Q4048" s="103" t="str">
        <f>IF(ISNUMBER('Форма 1'!AH4048),'Форма 1'!$H4048*VLOOKUP('Форма 1'!$F4048,'Придельники с 2022'!$B$4:$X$28,'Форма 1'!AH$8),"")</f>
        <v/>
      </c>
      <c r="R4048" s="103" t="str">
        <f>IF(ISNUMBER('Форма 1'!AI4048),'Форма 1'!$H4048*VLOOKUP('Форма 1'!$F4048,'Придельники с 2022'!$B$4:$X$28,'Форма 1'!AI$8),"")</f>
        <v/>
      </c>
      <c r="S4048" s="103" t="str">
        <f>IF(ISNUMBER('Форма 1'!AJ4048),'Форма 1'!$H4048*VLOOKUP('Форма 1'!$F4048,'Придельники с 2022'!$B$4:$X$28,'Форма 1'!AJ$8),"")</f>
        <v/>
      </c>
      <c r="T4048" s="88"/>
    </row>
    <row r="4049" spans="1:20">
      <c r="A4049" s="188">
        <f t="shared" si="271"/>
        <v>885</v>
      </c>
      <c r="B4049" s="189" t="s">
        <v>3894</v>
      </c>
      <c r="C4049" s="99">
        <f t="shared" si="272"/>
        <v>12722894.352</v>
      </c>
      <c r="D4049" s="103" t="str">
        <f>IF(ISNUMBER('Форма 1'!U4049),'Форма 1'!$H4049*VLOOKUP('Форма 1'!$F4049,'Придельники с 2022'!$B$4:$X$28,'Форма 1'!U$8),"")</f>
        <v/>
      </c>
      <c r="E4049" s="103" t="str">
        <f>IF(ISNUMBER('Форма 1'!V4049),'Форма 1'!$H4049*VLOOKUP('Форма 1'!$F4049,'Придельники с 2022'!$B$4:$X$28,'Форма 1'!V$8),"")</f>
        <v/>
      </c>
      <c r="F4049" s="103" t="str">
        <f>IF(ISNUMBER('Форма 1'!W4049),'Форма 1'!$H4049*VLOOKUP('Форма 1'!$F4049,'Придельники с 2022'!$B$4:$X$28,'Форма 1'!W$8),"")</f>
        <v/>
      </c>
      <c r="G4049" s="103" t="str">
        <f>IF(ISNUMBER('Форма 1'!X4049),'Форма 1'!$H4049*VLOOKUP('Форма 1'!$F4049,'Придельники с 2022'!$B$4:$X$28,'Форма 1'!X$8),"")</f>
        <v/>
      </c>
      <c r="H4049" s="103" t="str">
        <f>IF(ISNUMBER('Форма 1'!Y4049),'Форма 1'!$H4049*VLOOKUP('Форма 1'!$F4049,'Придельники с 2022'!$B$4:$X$28,'Форма 1'!Y$8),"")</f>
        <v/>
      </c>
      <c r="I4049" s="103" t="str">
        <f>IF(ISNUMBER('Форма 1'!Z4049),'Форма 1'!$H4049*VLOOKUP('Форма 1'!$F4049,'Придельники с 2022'!$B$4:$X$28,'Форма 1'!Z$8),"")</f>
        <v/>
      </c>
      <c r="J4049" s="103" t="str">
        <f>IF(ISNUMBER('Форма 1'!AA4049),'Форма 1'!$H4049*VLOOKUP('Форма 1'!$F4049,'Придельники с 2022'!$B$4:$X$28,'Форма 1'!AA$8),"")</f>
        <v/>
      </c>
      <c r="K4049" s="90"/>
      <c r="L4049" s="87"/>
      <c r="M4049" s="103">
        <f>IF(ISNUMBER('Форма 1'!AD4049),'Форма 1'!$H4049*VLOOKUP('Форма 1'!$F4049,'Придельники с 2022'!$B$4:$X$28,'Форма 1'!AD$8),"")</f>
        <v>12722894.352</v>
      </c>
      <c r="N4049" s="103" t="str">
        <f>IF(ISBLANK('Форма 1'!$AE4049),"",IF('Форма 1'!$AE4049=1,'Форма 1'!$H4049*VLOOKUP('Форма 1'!$F4049,'Придельники с 2022'!$B$4:$X$28,'Форма 1'!$AE$8,0),IF('Форма 1'!$AE4049=2,'Форма 1'!$H4049*VLOOKUP('Форма 1'!$F4049,'Придельники с 2022'!$B$4:$X$28,13,0),IF('Форма 1'!$AE4049=3,'Форма 1'!$H4049*VLOOKUP('Форма 1'!$F4049,'Придельники с 2022'!$B$4:$X$28,12,0)))))</f>
        <v/>
      </c>
      <c r="O4049" s="103" t="str">
        <f>IF(ISNUMBER('Форма 1'!AF4049),'Форма 1'!$H4049*VLOOKUP('Форма 1'!$F4049,'Придельники с 2022'!$B$4:$X$28,'Форма 1'!AF$8),"")</f>
        <v/>
      </c>
      <c r="P4049" s="87"/>
      <c r="Q4049" s="103" t="str">
        <f>IF(ISNUMBER('Форма 1'!AH4049),'Форма 1'!$H4049*VLOOKUP('Форма 1'!$F4049,'Придельники с 2022'!$B$4:$X$28,'Форма 1'!AH$8),"")</f>
        <v/>
      </c>
      <c r="R4049" s="103" t="str">
        <f>IF(ISNUMBER('Форма 1'!AI4049),'Форма 1'!$H4049*VLOOKUP('Форма 1'!$F4049,'Придельники с 2022'!$B$4:$X$28,'Форма 1'!AI$8),"")</f>
        <v/>
      </c>
      <c r="S4049" s="103" t="str">
        <f>IF(ISNUMBER('Форма 1'!AJ4049),'Форма 1'!$H4049*VLOOKUP('Форма 1'!$F4049,'Придельники с 2022'!$B$4:$X$28,'Форма 1'!AJ$8),"")</f>
        <v/>
      </c>
      <c r="T4049" s="88"/>
    </row>
    <row r="4050" spans="1:20">
      <c r="A4050" s="188">
        <f t="shared" si="271"/>
        <v>886</v>
      </c>
      <c r="B4050" s="189" t="s">
        <v>3895</v>
      </c>
      <c r="C4050" s="99">
        <f t="shared" si="272"/>
        <v>12261733.904000001</v>
      </c>
      <c r="D4050" s="103" t="str">
        <f>IF(ISNUMBER('Форма 1'!U4050),'Форма 1'!$H4050*VLOOKUP('Форма 1'!$F4050,'Придельники с 2022'!$B$4:$X$28,'Форма 1'!U$8),"")</f>
        <v/>
      </c>
      <c r="E4050" s="103" t="str">
        <f>IF(ISNUMBER('Форма 1'!V4050),'Форма 1'!$H4050*VLOOKUP('Форма 1'!$F4050,'Придельники с 2022'!$B$4:$X$28,'Форма 1'!V$8),"")</f>
        <v/>
      </c>
      <c r="F4050" s="103" t="str">
        <f>IF(ISNUMBER('Форма 1'!W4050),'Форма 1'!$H4050*VLOOKUP('Форма 1'!$F4050,'Придельники с 2022'!$B$4:$X$28,'Форма 1'!W$8),"")</f>
        <v/>
      </c>
      <c r="G4050" s="103" t="str">
        <f>IF(ISNUMBER('Форма 1'!X4050),'Форма 1'!$H4050*VLOOKUP('Форма 1'!$F4050,'Придельники с 2022'!$B$4:$X$28,'Форма 1'!X$8),"")</f>
        <v/>
      </c>
      <c r="H4050" s="103" t="str">
        <f>IF(ISNUMBER('Форма 1'!Y4050),'Форма 1'!$H4050*VLOOKUP('Форма 1'!$F4050,'Придельники с 2022'!$B$4:$X$28,'Форма 1'!Y$8),"")</f>
        <v/>
      </c>
      <c r="I4050" s="103" t="str">
        <f>IF(ISNUMBER('Форма 1'!Z4050),'Форма 1'!$H4050*VLOOKUP('Форма 1'!$F4050,'Придельники с 2022'!$B$4:$X$28,'Форма 1'!Z$8),"")</f>
        <v/>
      </c>
      <c r="J4050" s="103" t="str">
        <f>IF(ISNUMBER('Форма 1'!AA4050),'Форма 1'!$H4050*VLOOKUP('Форма 1'!$F4050,'Придельники с 2022'!$B$4:$X$28,'Форма 1'!AA$8),"")</f>
        <v/>
      </c>
      <c r="K4050" s="90"/>
      <c r="L4050" s="87"/>
      <c r="M4050" s="103">
        <f>IF(ISNUMBER('Форма 1'!AD4050),'Форма 1'!$H4050*VLOOKUP('Форма 1'!$F4050,'Придельники с 2022'!$B$4:$X$28,'Форма 1'!AD$8),"")</f>
        <v>12261733.904000001</v>
      </c>
      <c r="N4050" s="103" t="str">
        <f>IF(ISBLANK('Форма 1'!$AE4050),"",IF('Форма 1'!$AE4050=1,'Форма 1'!$H4050*VLOOKUP('Форма 1'!$F4050,'Придельники с 2022'!$B$4:$X$28,'Форма 1'!$AE$8,0),IF('Форма 1'!$AE4050=2,'Форма 1'!$H4050*VLOOKUP('Форма 1'!$F4050,'Придельники с 2022'!$B$4:$X$28,13,0),IF('Форма 1'!$AE4050=3,'Форма 1'!$H4050*VLOOKUP('Форма 1'!$F4050,'Придельники с 2022'!$B$4:$X$28,12,0)))))</f>
        <v/>
      </c>
      <c r="O4050" s="103" t="str">
        <f>IF(ISNUMBER('Форма 1'!AF4050),'Форма 1'!$H4050*VLOOKUP('Форма 1'!$F4050,'Придельники с 2022'!$B$4:$X$28,'Форма 1'!AF$8),"")</f>
        <v/>
      </c>
      <c r="P4050" s="87"/>
      <c r="Q4050" s="103" t="str">
        <f>IF(ISNUMBER('Форма 1'!AH4050),'Форма 1'!$H4050*VLOOKUP('Форма 1'!$F4050,'Придельники с 2022'!$B$4:$X$28,'Форма 1'!AH$8),"")</f>
        <v/>
      </c>
      <c r="R4050" s="103" t="str">
        <f>IF(ISNUMBER('Форма 1'!AI4050),'Форма 1'!$H4050*VLOOKUP('Форма 1'!$F4050,'Придельники с 2022'!$B$4:$X$28,'Форма 1'!AI$8),"")</f>
        <v/>
      </c>
      <c r="S4050" s="103" t="str">
        <f>IF(ISNUMBER('Форма 1'!AJ4050),'Форма 1'!$H4050*VLOOKUP('Форма 1'!$F4050,'Придельники с 2022'!$B$4:$X$28,'Форма 1'!AJ$8),"")</f>
        <v/>
      </c>
      <c r="T4050" s="88"/>
    </row>
    <row r="4051" spans="1:20">
      <c r="A4051" s="188">
        <f t="shared" si="271"/>
        <v>887</v>
      </c>
      <c r="B4051" s="189" t="s">
        <v>3896</v>
      </c>
      <c r="C4051" s="99">
        <f t="shared" si="272"/>
        <v>7746054.4000000004</v>
      </c>
      <c r="D4051" s="103" t="str">
        <f>IF(ISNUMBER('Форма 1'!U4051),'Форма 1'!$H4051*VLOOKUP('Форма 1'!$F4051,'Придельники с 2022'!$B$4:$X$28,'Форма 1'!U$8),"")</f>
        <v/>
      </c>
      <c r="E4051" s="103" t="str">
        <f>IF(ISNUMBER('Форма 1'!V4051),'Форма 1'!$H4051*VLOOKUP('Форма 1'!$F4051,'Придельники с 2022'!$B$4:$X$28,'Форма 1'!V$8),"")</f>
        <v/>
      </c>
      <c r="F4051" s="103" t="str">
        <f>IF(ISNUMBER('Форма 1'!W4051),'Форма 1'!$H4051*VLOOKUP('Форма 1'!$F4051,'Придельники с 2022'!$B$4:$X$28,'Форма 1'!W$8),"")</f>
        <v/>
      </c>
      <c r="G4051" s="103" t="str">
        <f>IF(ISNUMBER('Форма 1'!X4051),'Форма 1'!$H4051*VLOOKUP('Форма 1'!$F4051,'Придельники с 2022'!$B$4:$X$28,'Форма 1'!X$8),"")</f>
        <v/>
      </c>
      <c r="H4051" s="103" t="str">
        <f>IF(ISNUMBER('Форма 1'!Y4051),'Форма 1'!$H4051*VLOOKUP('Форма 1'!$F4051,'Придельники с 2022'!$B$4:$X$28,'Форма 1'!Y$8),"")</f>
        <v/>
      </c>
      <c r="I4051" s="103" t="str">
        <f>IF(ISNUMBER('Форма 1'!Z4051),'Форма 1'!$H4051*VLOOKUP('Форма 1'!$F4051,'Придельники с 2022'!$B$4:$X$28,'Форма 1'!Z$8),"")</f>
        <v/>
      </c>
      <c r="J4051" s="103" t="str">
        <f>IF(ISNUMBER('Форма 1'!AA4051),'Форма 1'!$H4051*VLOOKUP('Форма 1'!$F4051,'Придельники с 2022'!$B$4:$X$28,'Форма 1'!AA$8),"")</f>
        <v/>
      </c>
      <c r="K4051" s="90"/>
      <c r="L4051" s="87"/>
      <c r="M4051" s="103">
        <f>IF(ISNUMBER('Форма 1'!AD4051),'Форма 1'!$H4051*VLOOKUP('Форма 1'!$F4051,'Придельники с 2022'!$B$4:$X$28,'Форма 1'!AD$8),"")</f>
        <v>7746054.4000000004</v>
      </c>
      <c r="N4051" s="103" t="str">
        <f>IF(ISBLANK('Форма 1'!$AE4051),"",IF('Форма 1'!$AE4051=1,'Форма 1'!$H4051*VLOOKUP('Форма 1'!$F4051,'Придельники с 2022'!$B$4:$X$28,'Форма 1'!$AE$8,0),IF('Форма 1'!$AE4051=2,'Форма 1'!$H4051*VLOOKUP('Форма 1'!$F4051,'Придельники с 2022'!$B$4:$X$28,13,0),IF('Форма 1'!$AE4051=3,'Форма 1'!$H4051*VLOOKUP('Форма 1'!$F4051,'Придельники с 2022'!$B$4:$X$28,12,0)))))</f>
        <v/>
      </c>
      <c r="O4051" s="103" t="str">
        <f>IF(ISNUMBER('Форма 1'!AF4051),'Форма 1'!$H4051*VLOOKUP('Форма 1'!$F4051,'Придельники с 2022'!$B$4:$X$28,'Форма 1'!AF$8),"")</f>
        <v/>
      </c>
      <c r="P4051" s="87"/>
      <c r="Q4051" s="103" t="str">
        <f>IF(ISNUMBER('Форма 1'!AH4051),'Форма 1'!$H4051*VLOOKUP('Форма 1'!$F4051,'Придельники с 2022'!$B$4:$X$28,'Форма 1'!AH$8),"")</f>
        <v/>
      </c>
      <c r="R4051" s="103" t="str">
        <f>IF(ISNUMBER('Форма 1'!AI4051),'Форма 1'!$H4051*VLOOKUP('Форма 1'!$F4051,'Придельники с 2022'!$B$4:$X$28,'Форма 1'!AI$8),"")</f>
        <v/>
      </c>
      <c r="S4051" s="103" t="str">
        <f>IF(ISNUMBER('Форма 1'!AJ4051),'Форма 1'!$H4051*VLOOKUP('Форма 1'!$F4051,'Придельники с 2022'!$B$4:$X$28,'Форма 1'!AJ$8),"")</f>
        <v/>
      </c>
      <c r="T4051" s="88"/>
    </row>
    <row r="4052" spans="1:20">
      <c r="A4052" s="188">
        <f t="shared" si="271"/>
        <v>888</v>
      </c>
      <c r="B4052" s="189" t="s">
        <v>3897</v>
      </c>
      <c r="C4052" s="99">
        <f t="shared" si="272"/>
        <v>1866993.2799999998</v>
      </c>
      <c r="D4052" s="103" t="str">
        <f>IF(ISNUMBER('Форма 1'!U4052),'Форма 1'!$H4052*VLOOKUP('Форма 1'!$F4052,'Придельники с 2022'!$B$4:$X$28,'Форма 1'!U$8),"")</f>
        <v/>
      </c>
      <c r="E4052" s="103" t="str">
        <f>IF(ISNUMBER('Форма 1'!V4052),'Форма 1'!$H4052*VLOOKUP('Форма 1'!$F4052,'Придельники с 2022'!$B$4:$X$28,'Форма 1'!V$8),"")</f>
        <v/>
      </c>
      <c r="F4052" s="103" t="str">
        <f>IF(ISNUMBER('Форма 1'!W4052),'Форма 1'!$H4052*VLOOKUP('Форма 1'!$F4052,'Придельники с 2022'!$B$4:$X$28,'Форма 1'!W$8),"")</f>
        <v/>
      </c>
      <c r="G4052" s="103" t="str">
        <f>IF(ISNUMBER('Форма 1'!X4052),'Форма 1'!$H4052*VLOOKUP('Форма 1'!$F4052,'Придельники с 2022'!$B$4:$X$28,'Форма 1'!X$8),"")</f>
        <v/>
      </c>
      <c r="H4052" s="103" t="str">
        <f>IF(ISNUMBER('Форма 1'!Y4052),'Форма 1'!$H4052*VLOOKUP('Форма 1'!$F4052,'Придельники с 2022'!$B$4:$X$28,'Форма 1'!Y$8),"")</f>
        <v/>
      </c>
      <c r="I4052" s="103">
        <f>IF(ISNUMBER('Форма 1'!Z4052),'Форма 1'!$H4052*VLOOKUP('Форма 1'!$F4052,'Придельники с 2022'!$B$4:$X$28,'Форма 1'!Z$8),"")</f>
        <v>1866993.2799999998</v>
      </c>
      <c r="J4052" s="103" t="str">
        <f>IF(ISNUMBER('Форма 1'!AA4052),'Форма 1'!$H4052*VLOOKUP('Форма 1'!$F4052,'Придельники с 2022'!$B$4:$X$28,'Форма 1'!AA$8),"")</f>
        <v/>
      </c>
      <c r="K4052" s="90"/>
      <c r="L4052" s="87"/>
      <c r="M4052" s="103" t="str">
        <f>IF(ISNUMBER('Форма 1'!AD4052),'Форма 1'!$H4052*VLOOKUP('Форма 1'!$F4052,'Придельники с 2022'!$B$4:$X$28,'Форма 1'!AD$8),"")</f>
        <v/>
      </c>
      <c r="N4052" s="103" t="str">
        <f>IF(ISBLANK('Форма 1'!$AE4052),"",IF('Форма 1'!$AE4052=1,'Форма 1'!$H4052*VLOOKUP('Форма 1'!$F4052,'Придельники с 2022'!$B$4:$X$28,'Форма 1'!$AE$8,0),IF('Форма 1'!$AE4052=2,'Форма 1'!$H4052*VLOOKUP('Форма 1'!$F4052,'Придельники с 2022'!$B$4:$X$28,13,0),IF('Форма 1'!$AE4052=3,'Форма 1'!$H4052*VLOOKUP('Форма 1'!$F4052,'Придельники с 2022'!$B$4:$X$28,12,0)))))</f>
        <v/>
      </c>
      <c r="O4052" s="103" t="str">
        <f>IF(ISNUMBER('Форма 1'!AF4052),'Форма 1'!$H4052*VLOOKUP('Форма 1'!$F4052,'Придельники с 2022'!$B$4:$X$28,'Форма 1'!AF$8),"")</f>
        <v/>
      </c>
      <c r="P4052" s="87"/>
      <c r="Q4052" s="103" t="str">
        <f>IF(ISNUMBER('Форма 1'!AH4052),'Форма 1'!$H4052*VLOOKUP('Форма 1'!$F4052,'Придельники с 2022'!$B$4:$X$28,'Форма 1'!AH$8),"")</f>
        <v/>
      </c>
      <c r="R4052" s="103" t="str">
        <f>IF(ISNUMBER('Форма 1'!AI4052),'Форма 1'!$H4052*VLOOKUP('Форма 1'!$F4052,'Придельники с 2022'!$B$4:$X$28,'Форма 1'!AI$8),"")</f>
        <v/>
      </c>
      <c r="S4052" s="103" t="str">
        <f>IF(ISNUMBER('Форма 1'!AJ4052),'Форма 1'!$H4052*VLOOKUP('Форма 1'!$F4052,'Придельники с 2022'!$B$4:$X$28,'Форма 1'!AJ$8),"")</f>
        <v/>
      </c>
      <c r="T4052" s="88"/>
    </row>
    <row r="4053" spans="1:20">
      <c r="A4053" s="188">
        <f t="shared" si="271"/>
        <v>889</v>
      </c>
      <c r="B4053" s="189" t="s">
        <v>3898</v>
      </c>
      <c r="C4053" s="99">
        <f t="shared" si="272"/>
        <v>1852810.3199999998</v>
      </c>
      <c r="D4053" s="103" t="str">
        <f>IF(ISNUMBER('Форма 1'!U4053),'Форма 1'!$H4053*VLOOKUP('Форма 1'!$F4053,'Придельники с 2022'!$B$4:$X$28,'Форма 1'!U$8),"")</f>
        <v/>
      </c>
      <c r="E4053" s="103" t="str">
        <f>IF(ISNUMBER('Форма 1'!V4053),'Форма 1'!$H4053*VLOOKUP('Форма 1'!$F4053,'Придельники с 2022'!$B$4:$X$28,'Форма 1'!V$8),"")</f>
        <v/>
      </c>
      <c r="F4053" s="103" t="str">
        <f>IF(ISNUMBER('Форма 1'!W4053),'Форма 1'!$H4053*VLOOKUP('Форма 1'!$F4053,'Придельники с 2022'!$B$4:$X$28,'Форма 1'!W$8),"")</f>
        <v/>
      </c>
      <c r="G4053" s="103" t="str">
        <f>IF(ISNUMBER('Форма 1'!X4053),'Форма 1'!$H4053*VLOOKUP('Форма 1'!$F4053,'Придельники с 2022'!$B$4:$X$28,'Форма 1'!X$8),"")</f>
        <v/>
      </c>
      <c r="H4053" s="103" t="str">
        <f>IF(ISNUMBER('Форма 1'!Y4053),'Форма 1'!$H4053*VLOOKUP('Форма 1'!$F4053,'Придельники с 2022'!$B$4:$X$28,'Форма 1'!Y$8),"")</f>
        <v/>
      </c>
      <c r="I4053" s="103">
        <f>IF(ISNUMBER('Форма 1'!Z4053),'Форма 1'!$H4053*VLOOKUP('Форма 1'!$F4053,'Придельники с 2022'!$B$4:$X$28,'Форма 1'!Z$8),"")</f>
        <v>1852810.3199999998</v>
      </c>
      <c r="J4053" s="103" t="str">
        <f>IF(ISNUMBER('Форма 1'!AA4053),'Форма 1'!$H4053*VLOOKUP('Форма 1'!$F4053,'Придельники с 2022'!$B$4:$X$28,'Форма 1'!AA$8),"")</f>
        <v/>
      </c>
      <c r="K4053" s="90"/>
      <c r="L4053" s="87"/>
      <c r="M4053" s="103" t="str">
        <f>IF(ISNUMBER('Форма 1'!AD4053),'Форма 1'!$H4053*VLOOKUP('Форма 1'!$F4053,'Придельники с 2022'!$B$4:$X$28,'Форма 1'!AD$8),"")</f>
        <v/>
      </c>
      <c r="N4053" s="103" t="str">
        <f>IF(ISBLANK('Форма 1'!$AE4053),"",IF('Форма 1'!$AE4053=1,'Форма 1'!$H4053*VLOOKUP('Форма 1'!$F4053,'Придельники с 2022'!$B$4:$X$28,'Форма 1'!$AE$8,0),IF('Форма 1'!$AE4053=2,'Форма 1'!$H4053*VLOOKUP('Форма 1'!$F4053,'Придельники с 2022'!$B$4:$X$28,13,0),IF('Форма 1'!$AE4053=3,'Форма 1'!$H4053*VLOOKUP('Форма 1'!$F4053,'Придельники с 2022'!$B$4:$X$28,12,0)))))</f>
        <v/>
      </c>
      <c r="O4053" s="103" t="str">
        <f>IF(ISNUMBER('Форма 1'!AF4053),'Форма 1'!$H4053*VLOOKUP('Форма 1'!$F4053,'Придельники с 2022'!$B$4:$X$28,'Форма 1'!AF$8),"")</f>
        <v/>
      </c>
      <c r="P4053" s="87"/>
      <c r="Q4053" s="103" t="str">
        <f>IF(ISNUMBER('Форма 1'!AH4053),'Форма 1'!$H4053*VLOOKUP('Форма 1'!$F4053,'Придельники с 2022'!$B$4:$X$28,'Форма 1'!AH$8),"")</f>
        <v/>
      </c>
      <c r="R4053" s="103" t="str">
        <f>IF(ISNUMBER('Форма 1'!AI4053),'Форма 1'!$H4053*VLOOKUP('Форма 1'!$F4053,'Придельники с 2022'!$B$4:$X$28,'Форма 1'!AI$8),"")</f>
        <v/>
      </c>
      <c r="S4053" s="103" t="str">
        <f>IF(ISNUMBER('Форма 1'!AJ4053),'Форма 1'!$H4053*VLOOKUP('Форма 1'!$F4053,'Придельники с 2022'!$B$4:$X$28,'Форма 1'!AJ$8),"")</f>
        <v/>
      </c>
      <c r="T4053" s="88"/>
    </row>
    <row r="4054" spans="1:20">
      <c r="A4054" s="188">
        <f t="shared" si="271"/>
        <v>890</v>
      </c>
      <c r="B4054" s="189" t="s">
        <v>3899</v>
      </c>
      <c r="C4054" s="99">
        <f t="shared" si="272"/>
        <v>698946.38099999994</v>
      </c>
      <c r="D4054" s="103" t="str">
        <f>IF(ISNUMBER('Форма 1'!U4054),'Форма 1'!$H4054*VLOOKUP('Форма 1'!$F4054,'Придельники с 2022'!$B$4:$X$28,'Форма 1'!U$8),"")</f>
        <v/>
      </c>
      <c r="E4054" s="103" t="str">
        <f>IF(ISNUMBER('Форма 1'!V4054),'Форма 1'!$H4054*VLOOKUP('Форма 1'!$F4054,'Придельники с 2022'!$B$4:$X$28,'Форма 1'!V$8),"")</f>
        <v/>
      </c>
      <c r="F4054" s="103" t="str">
        <f>IF(ISNUMBER('Форма 1'!W4054),'Форма 1'!$H4054*VLOOKUP('Форма 1'!$F4054,'Придельники с 2022'!$B$4:$X$28,'Форма 1'!W$8),"")</f>
        <v/>
      </c>
      <c r="G4054" s="103" t="str">
        <f>IF(ISNUMBER('Форма 1'!X4054),'Форма 1'!$H4054*VLOOKUP('Форма 1'!$F4054,'Придельники с 2022'!$B$4:$X$28,'Форма 1'!X$8),"")</f>
        <v/>
      </c>
      <c r="H4054" s="103" t="str">
        <f>IF(ISNUMBER('Форма 1'!Y4054),'Форма 1'!$H4054*VLOOKUP('Форма 1'!$F4054,'Придельники с 2022'!$B$4:$X$28,'Форма 1'!Y$8),"")</f>
        <v/>
      </c>
      <c r="I4054" s="103">
        <f>IF(ISNUMBER('Форма 1'!Z4054),'Форма 1'!$H4054*VLOOKUP('Форма 1'!$F4054,'Придельники с 2022'!$B$4:$X$28,'Форма 1'!Z$8),"")</f>
        <v>698946.38099999994</v>
      </c>
      <c r="J4054" s="103" t="str">
        <f>IF(ISNUMBER('Форма 1'!AA4054),'Форма 1'!$H4054*VLOOKUP('Форма 1'!$F4054,'Придельники с 2022'!$B$4:$X$28,'Форма 1'!AA$8),"")</f>
        <v/>
      </c>
      <c r="K4054" s="90"/>
      <c r="L4054" s="87"/>
      <c r="M4054" s="103" t="str">
        <f>IF(ISNUMBER('Форма 1'!AD4054),'Форма 1'!$H4054*VLOOKUP('Форма 1'!$F4054,'Придельники с 2022'!$B$4:$X$28,'Форма 1'!AD$8),"")</f>
        <v/>
      </c>
      <c r="N4054" s="103" t="str">
        <f>IF(ISBLANK('Форма 1'!$AE4054),"",IF('Форма 1'!$AE4054=1,'Форма 1'!$H4054*VLOOKUP('Форма 1'!$F4054,'Придельники с 2022'!$B$4:$X$28,'Форма 1'!$AE$8,0),IF('Форма 1'!$AE4054=2,'Форма 1'!$H4054*VLOOKUP('Форма 1'!$F4054,'Придельники с 2022'!$B$4:$X$28,13,0),IF('Форма 1'!$AE4054=3,'Форма 1'!$H4054*VLOOKUP('Форма 1'!$F4054,'Придельники с 2022'!$B$4:$X$28,12,0)))))</f>
        <v/>
      </c>
      <c r="O4054" s="103" t="str">
        <f>IF(ISNUMBER('Форма 1'!AF4054),'Форма 1'!$H4054*VLOOKUP('Форма 1'!$F4054,'Придельники с 2022'!$B$4:$X$28,'Форма 1'!AF$8),"")</f>
        <v/>
      </c>
      <c r="P4054" s="87"/>
      <c r="Q4054" s="103" t="str">
        <f>IF(ISNUMBER('Форма 1'!AH4054),'Форма 1'!$H4054*VLOOKUP('Форма 1'!$F4054,'Придельники с 2022'!$B$4:$X$28,'Форма 1'!AH$8),"")</f>
        <v/>
      </c>
      <c r="R4054" s="103" t="str">
        <f>IF(ISNUMBER('Форма 1'!AI4054),'Форма 1'!$H4054*VLOOKUP('Форма 1'!$F4054,'Придельники с 2022'!$B$4:$X$28,'Форма 1'!AI$8),"")</f>
        <v/>
      </c>
      <c r="S4054" s="103" t="str">
        <f>IF(ISNUMBER('Форма 1'!AJ4054),'Форма 1'!$H4054*VLOOKUP('Форма 1'!$F4054,'Придельники с 2022'!$B$4:$X$28,'Форма 1'!AJ$8),"")</f>
        <v/>
      </c>
      <c r="T4054" s="88"/>
    </row>
    <row r="4055" spans="1:20">
      <c r="A4055" s="188">
        <f t="shared" si="271"/>
        <v>891</v>
      </c>
      <c r="B4055" s="189" t="s">
        <v>3900</v>
      </c>
      <c r="C4055" s="99">
        <f t="shared" si="272"/>
        <v>2708639.19</v>
      </c>
      <c r="D4055" s="103" t="str">
        <f>IF(ISNUMBER('Форма 1'!U4055),'Форма 1'!$H4055*VLOOKUP('Форма 1'!$F4055,'Придельники с 2022'!$B$4:$X$28,'Форма 1'!U$8),"")</f>
        <v/>
      </c>
      <c r="E4055" s="103" t="str">
        <f>IF(ISNUMBER('Форма 1'!V4055),'Форма 1'!$H4055*VLOOKUP('Форма 1'!$F4055,'Придельники с 2022'!$B$4:$X$28,'Форма 1'!V$8),"")</f>
        <v/>
      </c>
      <c r="F4055" s="103" t="str">
        <f>IF(ISNUMBER('Форма 1'!W4055),'Форма 1'!$H4055*VLOOKUP('Форма 1'!$F4055,'Придельники с 2022'!$B$4:$X$28,'Форма 1'!W$8),"")</f>
        <v/>
      </c>
      <c r="G4055" s="103" t="str">
        <f>IF(ISNUMBER('Форма 1'!X4055),'Форма 1'!$H4055*VLOOKUP('Форма 1'!$F4055,'Придельники с 2022'!$B$4:$X$28,'Форма 1'!X$8),"")</f>
        <v/>
      </c>
      <c r="H4055" s="103" t="str">
        <f>IF(ISNUMBER('Форма 1'!Y4055),'Форма 1'!$H4055*VLOOKUP('Форма 1'!$F4055,'Придельники с 2022'!$B$4:$X$28,'Форма 1'!Y$8),"")</f>
        <v/>
      </c>
      <c r="I4055" s="103">
        <f>IF(ISNUMBER('Форма 1'!Z4055),'Форма 1'!$H4055*VLOOKUP('Форма 1'!$F4055,'Придельники с 2022'!$B$4:$X$28,'Форма 1'!Z$8),"")</f>
        <v>2708639.19</v>
      </c>
      <c r="J4055" s="103" t="str">
        <f>IF(ISNUMBER('Форма 1'!AA4055),'Форма 1'!$H4055*VLOOKUP('Форма 1'!$F4055,'Придельники с 2022'!$B$4:$X$28,'Форма 1'!AA$8),"")</f>
        <v/>
      </c>
      <c r="K4055" s="90"/>
      <c r="L4055" s="87"/>
      <c r="M4055" s="103" t="str">
        <f>IF(ISNUMBER('Форма 1'!AD4055),'Форма 1'!$H4055*VLOOKUP('Форма 1'!$F4055,'Придельники с 2022'!$B$4:$X$28,'Форма 1'!AD$8),"")</f>
        <v/>
      </c>
      <c r="N4055" s="103" t="str">
        <f>IF(ISBLANK('Форма 1'!$AE4055),"",IF('Форма 1'!$AE4055=1,'Форма 1'!$H4055*VLOOKUP('Форма 1'!$F4055,'Придельники с 2022'!$B$4:$X$28,'Форма 1'!$AE$8,0),IF('Форма 1'!$AE4055=2,'Форма 1'!$H4055*VLOOKUP('Форма 1'!$F4055,'Придельники с 2022'!$B$4:$X$28,13,0),IF('Форма 1'!$AE4055=3,'Форма 1'!$H4055*VLOOKUP('Форма 1'!$F4055,'Придельники с 2022'!$B$4:$X$28,12,0)))))</f>
        <v/>
      </c>
      <c r="O4055" s="103" t="str">
        <f>IF(ISNUMBER('Форма 1'!AF4055),'Форма 1'!$H4055*VLOOKUP('Форма 1'!$F4055,'Придельники с 2022'!$B$4:$X$28,'Форма 1'!AF$8),"")</f>
        <v/>
      </c>
      <c r="P4055" s="87"/>
      <c r="Q4055" s="103" t="str">
        <f>IF(ISNUMBER('Форма 1'!AH4055),'Форма 1'!$H4055*VLOOKUP('Форма 1'!$F4055,'Придельники с 2022'!$B$4:$X$28,'Форма 1'!AH$8),"")</f>
        <v/>
      </c>
      <c r="R4055" s="103" t="str">
        <f>IF(ISNUMBER('Форма 1'!AI4055),'Форма 1'!$H4055*VLOOKUP('Форма 1'!$F4055,'Придельники с 2022'!$B$4:$X$28,'Форма 1'!AI$8),"")</f>
        <v/>
      </c>
      <c r="S4055" s="103" t="str">
        <f>IF(ISNUMBER('Форма 1'!AJ4055),'Форма 1'!$H4055*VLOOKUP('Форма 1'!$F4055,'Придельники с 2022'!$B$4:$X$28,'Форма 1'!AJ$8),"")</f>
        <v/>
      </c>
      <c r="T4055" s="88"/>
    </row>
    <row r="4056" spans="1:20">
      <c r="A4056" s="188">
        <f t="shared" si="271"/>
        <v>892</v>
      </c>
      <c r="B4056" s="189" t="s">
        <v>3901</v>
      </c>
      <c r="C4056" s="99">
        <f t="shared" si="272"/>
        <v>1571085.16</v>
      </c>
      <c r="D4056" s="103" t="str">
        <f>IF(ISNUMBER('Форма 1'!U4056),'Форма 1'!$H4056*VLOOKUP('Форма 1'!$F4056,'Придельники с 2022'!$B$4:$X$28,'Форма 1'!U$8),"")</f>
        <v/>
      </c>
      <c r="E4056" s="103" t="str">
        <f>IF(ISNUMBER('Форма 1'!V4056),'Форма 1'!$H4056*VLOOKUP('Форма 1'!$F4056,'Придельники с 2022'!$B$4:$X$28,'Форма 1'!V$8),"")</f>
        <v/>
      </c>
      <c r="F4056" s="103" t="str">
        <f>IF(ISNUMBER('Форма 1'!W4056),'Форма 1'!$H4056*VLOOKUP('Форма 1'!$F4056,'Придельники с 2022'!$B$4:$X$28,'Форма 1'!W$8),"")</f>
        <v/>
      </c>
      <c r="G4056" s="103" t="str">
        <f>IF(ISNUMBER('Форма 1'!X4056),'Форма 1'!$H4056*VLOOKUP('Форма 1'!$F4056,'Придельники с 2022'!$B$4:$X$28,'Форма 1'!X$8),"")</f>
        <v/>
      </c>
      <c r="H4056" s="103" t="str">
        <f>IF(ISNUMBER('Форма 1'!Y4056),'Форма 1'!$H4056*VLOOKUP('Форма 1'!$F4056,'Придельники с 2022'!$B$4:$X$28,'Форма 1'!Y$8),"")</f>
        <v/>
      </c>
      <c r="I4056" s="103">
        <f>IF(ISNUMBER('Форма 1'!Z4056),'Форма 1'!$H4056*VLOOKUP('Форма 1'!$F4056,'Придельники с 2022'!$B$4:$X$28,'Форма 1'!Z$8),"")</f>
        <v>1571085.16</v>
      </c>
      <c r="J4056" s="103" t="str">
        <f>IF(ISNUMBER('Форма 1'!AA4056),'Форма 1'!$H4056*VLOOKUP('Форма 1'!$F4056,'Придельники с 2022'!$B$4:$X$28,'Форма 1'!AA$8),"")</f>
        <v/>
      </c>
      <c r="K4056" s="90"/>
      <c r="L4056" s="87"/>
      <c r="M4056" s="103" t="str">
        <f>IF(ISNUMBER('Форма 1'!AD4056),'Форма 1'!$H4056*VLOOKUP('Форма 1'!$F4056,'Придельники с 2022'!$B$4:$X$28,'Форма 1'!AD$8),"")</f>
        <v/>
      </c>
      <c r="N4056" s="103" t="str">
        <f>IF(ISBLANK('Форма 1'!$AE4056),"",IF('Форма 1'!$AE4056=1,'Форма 1'!$H4056*VLOOKUP('Форма 1'!$F4056,'Придельники с 2022'!$B$4:$X$28,'Форма 1'!$AE$8,0),IF('Форма 1'!$AE4056=2,'Форма 1'!$H4056*VLOOKUP('Форма 1'!$F4056,'Придельники с 2022'!$B$4:$X$28,13,0),IF('Форма 1'!$AE4056=3,'Форма 1'!$H4056*VLOOKUP('Форма 1'!$F4056,'Придельники с 2022'!$B$4:$X$28,12,0)))))</f>
        <v/>
      </c>
      <c r="O4056" s="103" t="str">
        <f>IF(ISNUMBER('Форма 1'!AF4056),'Форма 1'!$H4056*VLOOKUP('Форма 1'!$F4056,'Придельники с 2022'!$B$4:$X$28,'Форма 1'!AF$8),"")</f>
        <v/>
      </c>
      <c r="P4056" s="87"/>
      <c r="Q4056" s="103" t="str">
        <f>IF(ISNUMBER('Форма 1'!AH4056),'Форма 1'!$H4056*VLOOKUP('Форма 1'!$F4056,'Придельники с 2022'!$B$4:$X$28,'Форма 1'!AH$8),"")</f>
        <v/>
      </c>
      <c r="R4056" s="103" t="str">
        <f>IF(ISNUMBER('Форма 1'!AI4056),'Форма 1'!$H4056*VLOOKUP('Форма 1'!$F4056,'Придельники с 2022'!$B$4:$X$28,'Форма 1'!AI$8),"")</f>
        <v/>
      </c>
      <c r="S4056" s="103" t="str">
        <f>IF(ISNUMBER('Форма 1'!AJ4056),'Форма 1'!$H4056*VLOOKUP('Форма 1'!$F4056,'Придельники с 2022'!$B$4:$X$28,'Форма 1'!AJ$8),"")</f>
        <v/>
      </c>
      <c r="T4056" s="88"/>
    </row>
    <row r="4057" spans="1:20">
      <c r="A4057" s="188">
        <f t="shared" si="271"/>
        <v>893</v>
      </c>
      <c r="B4057" s="189" t="s">
        <v>3902</v>
      </c>
      <c r="C4057" s="99">
        <f t="shared" si="272"/>
        <v>2080380.4610000001</v>
      </c>
      <c r="D4057" s="103" t="str">
        <f>IF(ISNUMBER('Форма 1'!U4057),'Форма 1'!$H4057*VLOOKUP('Форма 1'!$F4057,'Придельники с 2022'!$B$4:$X$28,'Форма 1'!U$8),"")</f>
        <v/>
      </c>
      <c r="E4057" s="103" t="str">
        <f>IF(ISNUMBER('Форма 1'!V4057),'Форма 1'!$H4057*VLOOKUP('Форма 1'!$F4057,'Придельники с 2022'!$B$4:$X$28,'Форма 1'!V$8),"")</f>
        <v/>
      </c>
      <c r="F4057" s="103" t="str">
        <f>IF(ISNUMBER('Форма 1'!W4057),'Форма 1'!$H4057*VLOOKUP('Форма 1'!$F4057,'Придельники с 2022'!$B$4:$X$28,'Форма 1'!W$8),"")</f>
        <v/>
      </c>
      <c r="G4057" s="103">
        <f>IF(ISNUMBER('Форма 1'!X4057),'Форма 1'!$H4057*VLOOKUP('Форма 1'!$F4057,'Придельники с 2022'!$B$4:$X$28,'Форма 1'!X$8),"")</f>
        <v>257779.76299999998</v>
      </c>
      <c r="H4057" s="103" t="str">
        <f>IF(ISNUMBER('Форма 1'!Y4057),'Форма 1'!$H4057*VLOOKUP('Форма 1'!$F4057,'Придельники с 2022'!$B$4:$X$28,'Форма 1'!Y$8),"")</f>
        <v/>
      </c>
      <c r="I4057" s="103" t="str">
        <f>IF(ISNUMBER('Форма 1'!Z4057),'Форма 1'!$H4057*VLOOKUP('Форма 1'!$F4057,'Придельники с 2022'!$B$4:$X$28,'Форма 1'!Z$8),"")</f>
        <v/>
      </c>
      <c r="J4057" s="103" t="str">
        <f>IF(ISNUMBER('Форма 1'!AA4057),'Форма 1'!$H4057*VLOOKUP('Форма 1'!$F4057,'Придельники с 2022'!$B$4:$X$28,'Форма 1'!AA$8),"")</f>
        <v/>
      </c>
      <c r="K4057" s="90"/>
      <c r="L4057" s="87"/>
      <c r="M4057" s="103" t="str">
        <f>IF(ISNUMBER('Форма 1'!AD4057),'Форма 1'!$H4057*VLOOKUP('Форма 1'!$F4057,'Придельники с 2022'!$B$4:$X$28,'Форма 1'!AD$8),"")</f>
        <v/>
      </c>
      <c r="N4057" s="103" t="str">
        <f>IF(ISBLANK('Форма 1'!$AE4057),"",IF('Форма 1'!$AE4057=1,'Форма 1'!$H4057*VLOOKUP('Форма 1'!$F4057,'Придельники с 2022'!$B$4:$X$28,'Форма 1'!$AE$8,0),IF('Форма 1'!$AE4057=2,'Форма 1'!$H4057*VLOOKUP('Форма 1'!$F4057,'Придельники с 2022'!$B$4:$X$28,13,0),IF('Форма 1'!$AE4057=3,'Форма 1'!$H4057*VLOOKUP('Форма 1'!$F4057,'Придельники с 2022'!$B$4:$X$28,12,0)))))</f>
        <v/>
      </c>
      <c r="O4057" s="103" t="str">
        <f>IF(ISNUMBER('Форма 1'!AF4057),'Форма 1'!$H4057*VLOOKUP('Форма 1'!$F4057,'Придельники с 2022'!$B$4:$X$28,'Форма 1'!AF$8),"")</f>
        <v/>
      </c>
      <c r="P4057" s="87"/>
      <c r="Q4057" s="103">
        <f>IF(ISNUMBER('Форма 1'!AH4057),'Форма 1'!$H4057*VLOOKUP('Форма 1'!$F4057,'Придельники с 2022'!$B$4:$X$28,'Форма 1'!AH$8),"")</f>
        <v>1822600.6980000001</v>
      </c>
      <c r="R4057" s="103" t="str">
        <f>IF(ISNUMBER('Форма 1'!AI4057),'Форма 1'!$H4057*VLOOKUP('Форма 1'!$F4057,'Придельники с 2022'!$B$4:$X$28,'Форма 1'!AI$8),"")</f>
        <v/>
      </c>
      <c r="S4057" s="103" t="str">
        <f>IF(ISNUMBER('Форма 1'!AJ4057),'Форма 1'!$H4057*VLOOKUP('Форма 1'!$F4057,'Придельники с 2022'!$B$4:$X$28,'Форма 1'!AJ$8),"")</f>
        <v/>
      </c>
      <c r="T4057" s="88"/>
    </row>
    <row r="4058" spans="1:20">
      <c r="A4058" s="188">
        <f t="shared" si="271"/>
        <v>894</v>
      </c>
      <c r="B4058" s="189" t="s">
        <v>3903</v>
      </c>
      <c r="C4058" s="99">
        <f t="shared" si="272"/>
        <v>2958626.8330000001</v>
      </c>
      <c r="D4058" s="103" t="str">
        <f>IF(ISNUMBER('Форма 1'!U4058),'Форма 1'!$H4058*VLOOKUP('Форма 1'!$F4058,'Придельники с 2022'!$B$4:$X$28,'Форма 1'!U$8),"")</f>
        <v/>
      </c>
      <c r="E4058" s="103" t="str">
        <f>IF(ISNUMBER('Форма 1'!V4058),'Форма 1'!$H4058*VLOOKUP('Форма 1'!$F4058,'Придельники с 2022'!$B$4:$X$28,'Форма 1'!V$8),"")</f>
        <v/>
      </c>
      <c r="F4058" s="103" t="str">
        <f>IF(ISNUMBER('Форма 1'!W4058),'Форма 1'!$H4058*VLOOKUP('Форма 1'!$F4058,'Придельники с 2022'!$B$4:$X$28,'Форма 1'!W$8),"")</f>
        <v/>
      </c>
      <c r="G4058" s="103">
        <f>IF(ISNUMBER('Форма 1'!X4058),'Форма 1'!$H4058*VLOOKUP('Форма 1'!$F4058,'Придельники с 2022'!$B$4:$X$28,'Форма 1'!X$8),"")</f>
        <v>230048.50899999999</v>
      </c>
      <c r="H4058" s="103">
        <f>IF(ISNUMBER('Форма 1'!Y4058),'Форма 1'!$H4058*VLOOKUP('Форма 1'!$F4058,'Придельники с 2022'!$B$4:$X$28,'Форма 1'!Y$8),"")</f>
        <v>709502.45799999998</v>
      </c>
      <c r="I4058" s="103">
        <f>IF(ISNUMBER('Форма 1'!Z4058),'Форма 1'!$H4058*VLOOKUP('Форма 1'!$F4058,'Придельники с 2022'!$B$4:$X$28,'Форма 1'!Z$8),"")</f>
        <v>392545.65199999994</v>
      </c>
      <c r="J4058" s="103" t="str">
        <f>IF(ISNUMBER('Форма 1'!AA4058),'Форма 1'!$H4058*VLOOKUP('Форма 1'!$F4058,'Придельники с 2022'!$B$4:$X$28,'Форма 1'!AA$8),"")</f>
        <v/>
      </c>
      <c r="K4058" s="90"/>
      <c r="L4058" s="87"/>
      <c r="M4058" s="103" t="str">
        <f>IF(ISNUMBER('Форма 1'!AD4058),'Форма 1'!$H4058*VLOOKUP('Форма 1'!$F4058,'Придельники с 2022'!$B$4:$X$28,'Форма 1'!AD$8),"")</f>
        <v/>
      </c>
      <c r="N4058" s="103" t="str">
        <f>IF(ISBLANK('Форма 1'!$AE4058),"",IF('Форма 1'!$AE4058=1,'Форма 1'!$H4058*VLOOKUP('Форма 1'!$F4058,'Придельники с 2022'!$B$4:$X$28,'Форма 1'!$AE$8,0),IF('Форма 1'!$AE4058=2,'Форма 1'!$H4058*VLOOKUP('Форма 1'!$F4058,'Придельники с 2022'!$B$4:$X$28,13,0),IF('Форма 1'!$AE4058=3,'Форма 1'!$H4058*VLOOKUP('Форма 1'!$F4058,'Придельники с 2022'!$B$4:$X$28,12,0)))))</f>
        <v/>
      </c>
      <c r="O4058" s="103" t="str">
        <f>IF(ISNUMBER('Форма 1'!AF4058),'Форма 1'!$H4058*VLOOKUP('Форма 1'!$F4058,'Придельники с 2022'!$B$4:$X$28,'Форма 1'!AF$8),"")</f>
        <v/>
      </c>
      <c r="P4058" s="87"/>
      <c r="Q4058" s="103">
        <f>IF(ISNUMBER('Форма 1'!AH4058),'Форма 1'!$H4058*VLOOKUP('Форма 1'!$F4058,'Придельники с 2022'!$B$4:$X$28,'Форма 1'!AH$8),"")</f>
        <v>1626530.2140000002</v>
      </c>
      <c r="R4058" s="103" t="str">
        <f>IF(ISNUMBER('Форма 1'!AI4058),'Форма 1'!$H4058*VLOOKUP('Форма 1'!$F4058,'Придельники с 2022'!$B$4:$X$28,'Форма 1'!AI$8),"")</f>
        <v/>
      </c>
      <c r="S4058" s="103" t="str">
        <f>IF(ISNUMBER('Форма 1'!AJ4058),'Форма 1'!$H4058*VLOOKUP('Форма 1'!$F4058,'Придельники с 2022'!$B$4:$X$28,'Форма 1'!AJ$8),"")</f>
        <v/>
      </c>
      <c r="T4058" s="88"/>
    </row>
    <row r="4059" spans="1:20">
      <c r="A4059" s="188">
        <f t="shared" si="271"/>
        <v>895</v>
      </c>
      <c r="B4059" s="189" t="s">
        <v>3904</v>
      </c>
      <c r="C4059" s="99">
        <f t="shared" si="272"/>
        <v>2986322.9620000003</v>
      </c>
      <c r="D4059" s="103" t="str">
        <f>IF(ISNUMBER('Форма 1'!U4059),'Форма 1'!$H4059*VLOOKUP('Форма 1'!$F4059,'Придельники с 2022'!$B$4:$X$28,'Форма 1'!U$8),"")</f>
        <v/>
      </c>
      <c r="E4059" s="103" t="str">
        <f>IF(ISNUMBER('Форма 1'!V4059),'Форма 1'!$H4059*VLOOKUP('Форма 1'!$F4059,'Придельники с 2022'!$B$4:$X$28,'Форма 1'!V$8),"")</f>
        <v/>
      </c>
      <c r="F4059" s="103" t="str">
        <f>IF(ISNUMBER('Форма 1'!W4059),'Форма 1'!$H4059*VLOOKUP('Форма 1'!$F4059,'Придельники с 2022'!$B$4:$X$28,'Форма 1'!W$8),"")</f>
        <v/>
      </c>
      <c r="G4059" s="103">
        <f>IF(ISNUMBER('Форма 1'!X4059),'Форма 1'!$H4059*VLOOKUP('Форма 1'!$F4059,'Придельники с 2022'!$B$4:$X$28,'Форма 1'!X$8),"")</f>
        <v>232202.02600000001</v>
      </c>
      <c r="H4059" s="103">
        <f>IF(ISNUMBER('Форма 1'!Y4059),'Форма 1'!$H4059*VLOOKUP('Форма 1'!$F4059,'Придельники с 2022'!$B$4:$X$28,'Форма 1'!Y$8),"")</f>
        <v>716144.21200000006</v>
      </c>
      <c r="I4059" s="103">
        <f>IF(ISNUMBER('Форма 1'!Z4059),'Форма 1'!$H4059*VLOOKUP('Форма 1'!$F4059,'Придельники с 2022'!$B$4:$X$28,'Форма 1'!Z$8),"")</f>
        <v>396220.32799999998</v>
      </c>
      <c r="J4059" s="103" t="str">
        <f>IF(ISNUMBER('Форма 1'!AA4059),'Форма 1'!$H4059*VLOOKUP('Форма 1'!$F4059,'Придельники с 2022'!$B$4:$X$28,'Форма 1'!AA$8),"")</f>
        <v/>
      </c>
      <c r="K4059" s="90"/>
      <c r="L4059" s="87"/>
      <c r="M4059" s="103" t="str">
        <f>IF(ISNUMBER('Форма 1'!AD4059),'Форма 1'!$H4059*VLOOKUP('Форма 1'!$F4059,'Придельники с 2022'!$B$4:$X$28,'Форма 1'!AD$8),"")</f>
        <v/>
      </c>
      <c r="N4059" s="103" t="str">
        <f>IF(ISBLANK('Форма 1'!$AE4059),"",IF('Форма 1'!$AE4059=1,'Форма 1'!$H4059*VLOOKUP('Форма 1'!$F4059,'Придельники с 2022'!$B$4:$X$28,'Форма 1'!$AE$8,0),IF('Форма 1'!$AE4059=2,'Форма 1'!$H4059*VLOOKUP('Форма 1'!$F4059,'Придельники с 2022'!$B$4:$X$28,13,0),IF('Форма 1'!$AE4059=3,'Форма 1'!$H4059*VLOOKUP('Форма 1'!$F4059,'Придельники с 2022'!$B$4:$X$28,12,0)))))</f>
        <v/>
      </c>
      <c r="O4059" s="103" t="str">
        <f>IF(ISNUMBER('Форма 1'!AF4059),'Форма 1'!$H4059*VLOOKUP('Форма 1'!$F4059,'Придельники с 2022'!$B$4:$X$28,'Форма 1'!AF$8),"")</f>
        <v/>
      </c>
      <c r="P4059" s="87"/>
      <c r="Q4059" s="103">
        <f>IF(ISNUMBER('Форма 1'!AH4059),'Форма 1'!$H4059*VLOOKUP('Форма 1'!$F4059,'Придельники с 2022'!$B$4:$X$28,'Форма 1'!AH$8),"")</f>
        <v>1641756.3960000002</v>
      </c>
      <c r="R4059" s="103" t="str">
        <f>IF(ISNUMBER('Форма 1'!AI4059),'Форма 1'!$H4059*VLOOKUP('Форма 1'!$F4059,'Придельники с 2022'!$B$4:$X$28,'Форма 1'!AI$8),"")</f>
        <v/>
      </c>
      <c r="S4059" s="103" t="str">
        <f>IF(ISNUMBER('Форма 1'!AJ4059),'Форма 1'!$H4059*VLOOKUP('Форма 1'!$F4059,'Придельники с 2022'!$B$4:$X$28,'Форма 1'!AJ$8),"")</f>
        <v/>
      </c>
      <c r="T4059" s="88"/>
    </row>
    <row r="4060" spans="1:20">
      <c r="A4060" s="188">
        <f t="shared" si="271"/>
        <v>896</v>
      </c>
      <c r="B4060" s="189" t="s">
        <v>3905</v>
      </c>
      <c r="C4060" s="99">
        <f t="shared" si="272"/>
        <v>2311959.9960000003</v>
      </c>
      <c r="D4060" s="103">
        <f>IF(ISNUMBER('Форма 1'!U4060),'Форма 1'!$H4060*VLOOKUP('Форма 1'!$F4060,'Придельники с 2022'!$B$4:$X$28,'Форма 1'!U$8),"")</f>
        <v>501647.09400000004</v>
      </c>
      <c r="E4060" s="103" t="str">
        <f>IF(ISNUMBER('Форма 1'!V4060),'Форма 1'!$H4060*VLOOKUP('Форма 1'!$F4060,'Придельники с 2022'!$B$4:$X$28,'Форма 1'!V$8),"")</f>
        <v/>
      </c>
      <c r="F4060" s="103" t="str">
        <f>IF(ISNUMBER('Форма 1'!W4060),'Форма 1'!$H4060*VLOOKUP('Форма 1'!$F4060,'Придельники с 2022'!$B$4:$X$28,'Форма 1'!W$8),"")</f>
        <v/>
      </c>
      <c r="G4060" s="103" t="str">
        <f>IF(ISNUMBER('Форма 1'!X4060),'Форма 1'!$H4060*VLOOKUP('Форма 1'!$F4060,'Придельники с 2022'!$B$4:$X$28,'Форма 1'!X$8),"")</f>
        <v/>
      </c>
      <c r="H4060" s="103" t="str">
        <f>IF(ISNUMBER('Форма 1'!Y4060),'Форма 1'!$H4060*VLOOKUP('Форма 1'!$F4060,'Придельники с 2022'!$B$4:$X$28,'Форма 1'!Y$8),"")</f>
        <v/>
      </c>
      <c r="I4060" s="103" t="str">
        <f>IF(ISNUMBER('Форма 1'!Z4060),'Форма 1'!$H4060*VLOOKUP('Форма 1'!$F4060,'Придельники с 2022'!$B$4:$X$28,'Форма 1'!Z$8),"")</f>
        <v/>
      </c>
      <c r="J4060" s="103" t="str">
        <f>IF(ISNUMBER('Форма 1'!AA4060),'Форма 1'!$H4060*VLOOKUP('Форма 1'!$F4060,'Придельники с 2022'!$B$4:$X$28,'Форма 1'!AA$8),"")</f>
        <v/>
      </c>
      <c r="K4060" s="90"/>
      <c r="L4060" s="87"/>
      <c r="M4060" s="103" t="str">
        <f>IF(ISNUMBER('Форма 1'!AD4060),'Форма 1'!$H4060*VLOOKUP('Форма 1'!$F4060,'Придельники с 2022'!$B$4:$X$28,'Форма 1'!AD$8),"")</f>
        <v/>
      </c>
      <c r="N4060" s="103" t="str">
        <f>IF(ISBLANK('Форма 1'!$AE4060),"",IF('Форма 1'!$AE4060=1,'Форма 1'!$H4060*VLOOKUP('Форма 1'!$F4060,'Придельники с 2022'!$B$4:$X$28,'Форма 1'!$AE$8,0),IF('Форма 1'!$AE4060=2,'Форма 1'!$H4060*VLOOKUP('Форма 1'!$F4060,'Придельники с 2022'!$B$4:$X$28,13,0),IF('Форма 1'!$AE4060=3,'Форма 1'!$H4060*VLOOKUP('Форма 1'!$F4060,'Придельники с 2022'!$B$4:$X$28,12,0)))))</f>
        <v/>
      </c>
      <c r="O4060" s="103" t="str">
        <f>IF(ISNUMBER('Форма 1'!AF4060),'Форма 1'!$H4060*VLOOKUP('Форма 1'!$F4060,'Придельники с 2022'!$B$4:$X$28,'Форма 1'!AF$8),"")</f>
        <v/>
      </c>
      <c r="P4060" s="87"/>
      <c r="Q4060" s="103">
        <f>IF(ISNUMBER('Форма 1'!AH4060),'Форма 1'!$H4060*VLOOKUP('Форма 1'!$F4060,'Придельники с 2022'!$B$4:$X$28,'Форма 1'!AH$8),"")</f>
        <v>1810312.9020000002</v>
      </c>
      <c r="R4060" s="103" t="str">
        <f>IF(ISNUMBER('Форма 1'!AI4060),'Форма 1'!$H4060*VLOOKUP('Форма 1'!$F4060,'Придельники с 2022'!$B$4:$X$28,'Форма 1'!AI$8),"")</f>
        <v/>
      </c>
      <c r="S4060" s="103" t="str">
        <f>IF(ISNUMBER('Форма 1'!AJ4060),'Форма 1'!$H4060*VLOOKUP('Форма 1'!$F4060,'Придельники с 2022'!$B$4:$X$28,'Форма 1'!AJ$8),"")</f>
        <v/>
      </c>
      <c r="T4060" s="88"/>
    </row>
    <row r="4061" spans="1:20">
      <c r="A4061" s="188">
        <f t="shared" si="271"/>
        <v>897</v>
      </c>
      <c r="B4061" s="189" t="s">
        <v>3906</v>
      </c>
      <c r="C4061" s="99">
        <f t="shared" si="272"/>
        <v>2945021.7170000002</v>
      </c>
      <c r="D4061" s="103" t="str">
        <f>IF(ISNUMBER('Форма 1'!U4061),'Форма 1'!$H4061*VLOOKUP('Форма 1'!$F4061,'Придельники с 2022'!$B$4:$X$28,'Форма 1'!U$8),"")</f>
        <v/>
      </c>
      <c r="E4061" s="103" t="str">
        <f>IF(ISNUMBER('Форма 1'!V4061),'Форма 1'!$H4061*VLOOKUP('Форма 1'!$F4061,'Придельники с 2022'!$B$4:$X$28,'Форма 1'!V$8),"")</f>
        <v/>
      </c>
      <c r="F4061" s="103" t="str">
        <f>IF(ISNUMBER('Форма 1'!W4061),'Форма 1'!$H4061*VLOOKUP('Форма 1'!$F4061,'Придельники с 2022'!$B$4:$X$28,'Форма 1'!W$8),"")</f>
        <v/>
      </c>
      <c r="G4061" s="103">
        <f>IF(ISNUMBER('Форма 1'!X4061),'Форма 1'!$H4061*VLOOKUP('Форма 1'!$F4061,'Придельники с 2022'!$B$4:$X$28,'Форма 1'!X$8),"")</f>
        <v>228990.641</v>
      </c>
      <c r="H4061" s="103">
        <f>IF(ISNUMBER('Форма 1'!Y4061),'Форма 1'!$H4061*VLOOKUP('Форма 1'!$F4061,'Придельники с 2022'!$B$4:$X$28,'Форма 1'!Y$8),"")</f>
        <v>706239.84200000006</v>
      </c>
      <c r="I4061" s="103">
        <f>IF(ISNUMBER('Форма 1'!Z4061),'Форма 1'!$H4061*VLOOKUP('Форма 1'!$F4061,'Придельники с 2022'!$B$4:$X$28,'Форма 1'!Z$8),"")</f>
        <v>390740.54800000001</v>
      </c>
      <c r="J4061" s="103" t="str">
        <f>IF(ISNUMBER('Форма 1'!AA4061),'Форма 1'!$H4061*VLOOKUP('Форма 1'!$F4061,'Придельники с 2022'!$B$4:$X$28,'Форма 1'!AA$8),"")</f>
        <v/>
      </c>
      <c r="K4061" s="90"/>
      <c r="L4061" s="87"/>
      <c r="M4061" s="103" t="str">
        <f>IF(ISNUMBER('Форма 1'!AD4061),'Форма 1'!$H4061*VLOOKUP('Форма 1'!$F4061,'Придельники с 2022'!$B$4:$X$28,'Форма 1'!AD$8),"")</f>
        <v/>
      </c>
      <c r="N4061" s="103" t="str">
        <f>IF(ISBLANK('Форма 1'!$AE4061),"",IF('Форма 1'!$AE4061=1,'Форма 1'!$H4061*VLOOKUP('Форма 1'!$F4061,'Придельники с 2022'!$B$4:$X$28,'Форма 1'!$AE$8,0),IF('Форма 1'!$AE4061=2,'Форма 1'!$H4061*VLOOKUP('Форма 1'!$F4061,'Придельники с 2022'!$B$4:$X$28,13,0),IF('Форма 1'!$AE4061=3,'Форма 1'!$H4061*VLOOKUP('Форма 1'!$F4061,'Придельники с 2022'!$B$4:$X$28,12,0)))))</f>
        <v/>
      </c>
      <c r="O4061" s="103" t="str">
        <f>IF(ISNUMBER('Форма 1'!AF4061),'Форма 1'!$H4061*VLOOKUP('Форма 1'!$F4061,'Придельники с 2022'!$B$4:$X$28,'Форма 1'!AF$8),"")</f>
        <v/>
      </c>
      <c r="P4061" s="87"/>
      <c r="Q4061" s="103">
        <f>IF(ISNUMBER('Форма 1'!AH4061),'Форма 1'!$H4061*VLOOKUP('Форма 1'!$F4061,'Придельники с 2022'!$B$4:$X$28,'Форма 1'!AH$8),"")</f>
        <v>1619050.6860000002</v>
      </c>
      <c r="R4061" s="103" t="str">
        <f>IF(ISNUMBER('Форма 1'!AI4061),'Форма 1'!$H4061*VLOOKUP('Форма 1'!$F4061,'Придельники с 2022'!$B$4:$X$28,'Форма 1'!AI$8),"")</f>
        <v/>
      </c>
      <c r="S4061" s="103" t="str">
        <f>IF(ISNUMBER('Форма 1'!AJ4061),'Форма 1'!$H4061*VLOOKUP('Форма 1'!$F4061,'Придельники с 2022'!$B$4:$X$28,'Форма 1'!AJ$8),"")</f>
        <v/>
      </c>
      <c r="T4061" s="88"/>
    </row>
    <row r="4062" spans="1:20">
      <c r="A4062" s="188">
        <f t="shared" ref="A4062:A4125" si="273">A4061+1</f>
        <v>898</v>
      </c>
      <c r="B4062" s="189" t="s">
        <v>3907</v>
      </c>
      <c r="C4062" s="99">
        <f t="shared" si="272"/>
        <v>2044158.8160000003</v>
      </c>
      <c r="D4062" s="103">
        <f>IF(ISNUMBER('Форма 1'!U4062),'Форма 1'!$H4062*VLOOKUP('Форма 1'!$F4062,'Придельники с 2022'!$B$4:$X$28,'Форма 1'!U$8),"")</f>
        <v>443539.82400000002</v>
      </c>
      <c r="E4062" s="103" t="str">
        <f>IF(ISNUMBER('Форма 1'!V4062),'Форма 1'!$H4062*VLOOKUP('Форма 1'!$F4062,'Придельники с 2022'!$B$4:$X$28,'Форма 1'!V$8),"")</f>
        <v/>
      </c>
      <c r="F4062" s="103" t="str">
        <f>IF(ISNUMBER('Форма 1'!W4062),'Форма 1'!$H4062*VLOOKUP('Форма 1'!$F4062,'Придельники с 2022'!$B$4:$X$28,'Форма 1'!W$8),"")</f>
        <v/>
      </c>
      <c r="G4062" s="103" t="str">
        <f>IF(ISNUMBER('Форма 1'!X4062),'Форма 1'!$H4062*VLOOKUP('Форма 1'!$F4062,'Придельники с 2022'!$B$4:$X$28,'Форма 1'!X$8),"")</f>
        <v/>
      </c>
      <c r="H4062" s="103" t="str">
        <f>IF(ISNUMBER('Форма 1'!Y4062),'Форма 1'!$H4062*VLOOKUP('Форма 1'!$F4062,'Придельники с 2022'!$B$4:$X$28,'Форма 1'!Y$8),"")</f>
        <v/>
      </c>
      <c r="I4062" s="103" t="str">
        <f>IF(ISNUMBER('Форма 1'!Z4062),'Форма 1'!$H4062*VLOOKUP('Форма 1'!$F4062,'Придельники с 2022'!$B$4:$X$28,'Форма 1'!Z$8),"")</f>
        <v/>
      </c>
      <c r="J4062" s="103" t="str">
        <f>IF(ISNUMBER('Форма 1'!AA4062),'Форма 1'!$H4062*VLOOKUP('Форма 1'!$F4062,'Придельники с 2022'!$B$4:$X$28,'Форма 1'!AA$8),"")</f>
        <v/>
      </c>
      <c r="K4062" s="90"/>
      <c r="L4062" s="87"/>
      <c r="M4062" s="103" t="str">
        <f>IF(ISNUMBER('Форма 1'!AD4062),'Форма 1'!$H4062*VLOOKUP('Форма 1'!$F4062,'Придельники с 2022'!$B$4:$X$28,'Форма 1'!AD$8),"")</f>
        <v/>
      </c>
      <c r="N4062" s="103" t="str">
        <f>IF(ISBLANK('Форма 1'!$AE4062),"",IF('Форма 1'!$AE4062=1,'Форма 1'!$H4062*VLOOKUP('Форма 1'!$F4062,'Придельники с 2022'!$B$4:$X$28,'Форма 1'!$AE$8,0),IF('Форма 1'!$AE4062=2,'Форма 1'!$H4062*VLOOKUP('Форма 1'!$F4062,'Придельники с 2022'!$B$4:$X$28,13,0),IF('Форма 1'!$AE4062=3,'Форма 1'!$H4062*VLOOKUP('Форма 1'!$F4062,'Придельники с 2022'!$B$4:$X$28,12,0)))))</f>
        <v/>
      </c>
      <c r="O4062" s="103" t="str">
        <f>IF(ISNUMBER('Форма 1'!AF4062),'Форма 1'!$H4062*VLOOKUP('Форма 1'!$F4062,'Придельники с 2022'!$B$4:$X$28,'Форма 1'!AF$8),"")</f>
        <v/>
      </c>
      <c r="P4062" s="87"/>
      <c r="Q4062" s="103">
        <f>IF(ISNUMBER('Форма 1'!AH4062),'Форма 1'!$H4062*VLOOKUP('Форма 1'!$F4062,'Придельники с 2022'!$B$4:$X$28,'Форма 1'!AH$8),"")</f>
        <v>1600618.9920000003</v>
      </c>
      <c r="R4062" s="103" t="str">
        <f>IF(ISNUMBER('Форма 1'!AI4062),'Форма 1'!$H4062*VLOOKUP('Форма 1'!$F4062,'Придельники с 2022'!$B$4:$X$28,'Форма 1'!AI$8),"")</f>
        <v/>
      </c>
      <c r="S4062" s="103" t="str">
        <f>IF(ISNUMBER('Форма 1'!AJ4062),'Форма 1'!$H4062*VLOOKUP('Форма 1'!$F4062,'Придельники с 2022'!$B$4:$X$28,'Форма 1'!AJ$8),"")</f>
        <v/>
      </c>
      <c r="T4062" s="88"/>
    </row>
    <row r="4063" spans="1:20">
      <c r="A4063" s="188">
        <f t="shared" si="273"/>
        <v>899</v>
      </c>
      <c r="B4063" s="189" t="s">
        <v>3908</v>
      </c>
      <c r="C4063" s="99">
        <f t="shared" si="272"/>
        <v>2046546.852</v>
      </c>
      <c r="D4063" s="103">
        <f>IF(ISNUMBER('Форма 1'!U4063),'Форма 1'!$H4063*VLOOKUP('Форма 1'!$F4063,'Придельники с 2022'!$B$4:$X$28,'Форма 1'!U$8),"")</f>
        <v>444057.978</v>
      </c>
      <c r="E4063" s="103" t="str">
        <f>IF(ISNUMBER('Форма 1'!V4063),'Форма 1'!$H4063*VLOOKUP('Форма 1'!$F4063,'Придельники с 2022'!$B$4:$X$28,'Форма 1'!V$8),"")</f>
        <v/>
      </c>
      <c r="F4063" s="103" t="str">
        <f>IF(ISNUMBER('Форма 1'!W4063),'Форма 1'!$H4063*VLOOKUP('Форма 1'!$F4063,'Придельники с 2022'!$B$4:$X$28,'Форма 1'!W$8),"")</f>
        <v/>
      </c>
      <c r="G4063" s="103" t="str">
        <f>IF(ISNUMBER('Форма 1'!X4063),'Форма 1'!$H4063*VLOOKUP('Форма 1'!$F4063,'Придельники с 2022'!$B$4:$X$28,'Форма 1'!X$8),"")</f>
        <v/>
      </c>
      <c r="H4063" s="103" t="str">
        <f>IF(ISNUMBER('Форма 1'!Y4063),'Форма 1'!$H4063*VLOOKUP('Форма 1'!$F4063,'Придельники с 2022'!$B$4:$X$28,'Форма 1'!Y$8),"")</f>
        <v/>
      </c>
      <c r="I4063" s="103" t="str">
        <f>IF(ISNUMBER('Форма 1'!Z4063),'Форма 1'!$H4063*VLOOKUP('Форма 1'!$F4063,'Придельники с 2022'!$B$4:$X$28,'Форма 1'!Z$8),"")</f>
        <v/>
      </c>
      <c r="J4063" s="103" t="str">
        <f>IF(ISNUMBER('Форма 1'!AA4063),'Форма 1'!$H4063*VLOOKUP('Форма 1'!$F4063,'Придельники с 2022'!$B$4:$X$28,'Форма 1'!AA$8),"")</f>
        <v/>
      </c>
      <c r="K4063" s="90"/>
      <c r="L4063" s="87"/>
      <c r="M4063" s="103" t="str">
        <f>IF(ISNUMBER('Форма 1'!AD4063),'Форма 1'!$H4063*VLOOKUP('Форма 1'!$F4063,'Придельники с 2022'!$B$4:$X$28,'Форма 1'!AD$8),"")</f>
        <v/>
      </c>
      <c r="N4063" s="103" t="str">
        <f>IF(ISBLANK('Форма 1'!$AE4063),"",IF('Форма 1'!$AE4063=1,'Форма 1'!$H4063*VLOOKUP('Форма 1'!$F4063,'Придельники с 2022'!$B$4:$X$28,'Форма 1'!$AE$8,0),IF('Форма 1'!$AE4063=2,'Форма 1'!$H4063*VLOOKUP('Форма 1'!$F4063,'Придельники с 2022'!$B$4:$X$28,13,0),IF('Форма 1'!$AE4063=3,'Форма 1'!$H4063*VLOOKUP('Форма 1'!$F4063,'Придельники с 2022'!$B$4:$X$28,12,0)))))</f>
        <v/>
      </c>
      <c r="O4063" s="103" t="str">
        <f>IF(ISNUMBER('Форма 1'!AF4063),'Форма 1'!$H4063*VLOOKUP('Форма 1'!$F4063,'Придельники с 2022'!$B$4:$X$28,'Форма 1'!AF$8),"")</f>
        <v/>
      </c>
      <c r="P4063" s="87"/>
      <c r="Q4063" s="103">
        <f>IF(ISNUMBER('Форма 1'!AH4063),'Форма 1'!$H4063*VLOOKUP('Форма 1'!$F4063,'Придельники с 2022'!$B$4:$X$28,'Форма 1'!AH$8),"")</f>
        <v>1602488.8740000001</v>
      </c>
      <c r="R4063" s="103" t="str">
        <f>IF(ISNUMBER('Форма 1'!AI4063),'Форма 1'!$H4063*VLOOKUP('Форма 1'!$F4063,'Придельники с 2022'!$B$4:$X$28,'Форма 1'!AI$8),"")</f>
        <v/>
      </c>
      <c r="S4063" s="103" t="str">
        <f>IF(ISNUMBER('Форма 1'!AJ4063),'Форма 1'!$H4063*VLOOKUP('Форма 1'!$F4063,'Придельники с 2022'!$B$4:$X$28,'Форма 1'!AJ$8),"")</f>
        <v/>
      </c>
      <c r="T4063" s="88"/>
    </row>
    <row r="4064" spans="1:20">
      <c r="A4064" s="188">
        <f t="shared" si="273"/>
        <v>900</v>
      </c>
      <c r="B4064" s="189" t="s">
        <v>3909</v>
      </c>
      <c r="C4064" s="99">
        <f t="shared" si="272"/>
        <v>2778508.92</v>
      </c>
      <c r="D4064" s="103" t="str">
        <f>IF(ISNUMBER('Форма 1'!U4064),'Форма 1'!$H4064*VLOOKUP('Форма 1'!$F4064,'Придельники с 2022'!$B$4:$X$28,'Форма 1'!U$8),"")</f>
        <v/>
      </c>
      <c r="E4064" s="103" t="str">
        <f>IF(ISNUMBER('Форма 1'!V4064),'Форма 1'!$H4064*VLOOKUP('Форма 1'!$F4064,'Придельники с 2022'!$B$4:$X$28,'Форма 1'!V$8),"")</f>
        <v/>
      </c>
      <c r="F4064" s="103" t="str">
        <f>IF(ISNUMBER('Форма 1'!W4064),'Форма 1'!$H4064*VLOOKUP('Форма 1'!$F4064,'Придельники с 2022'!$B$4:$X$28,'Форма 1'!W$8),"")</f>
        <v/>
      </c>
      <c r="G4064" s="103" t="str">
        <f>IF(ISNUMBER('Форма 1'!X4064),'Форма 1'!$H4064*VLOOKUP('Форма 1'!$F4064,'Придельники с 2022'!$B$4:$X$28,'Форма 1'!X$8),"")</f>
        <v/>
      </c>
      <c r="H4064" s="103" t="str">
        <f>IF(ISNUMBER('Форма 1'!Y4064),'Форма 1'!$H4064*VLOOKUP('Форма 1'!$F4064,'Придельники с 2022'!$B$4:$X$28,'Форма 1'!Y$8),"")</f>
        <v/>
      </c>
      <c r="I4064" s="103" t="str">
        <f>IF(ISNUMBER('Форма 1'!Z4064),'Форма 1'!$H4064*VLOOKUP('Форма 1'!$F4064,'Придельники с 2022'!$B$4:$X$28,'Форма 1'!Z$8),"")</f>
        <v/>
      </c>
      <c r="J4064" s="103" t="str">
        <f>IF(ISNUMBER('Форма 1'!AA4064),'Форма 1'!$H4064*VLOOKUP('Форма 1'!$F4064,'Придельники с 2022'!$B$4:$X$28,'Форма 1'!AA$8),"")</f>
        <v/>
      </c>
      <c r="K4064" s="90">
        <v>1</v>
      </c>
      <c r="L4064" s="87">
        <f>2778508.92*K4064</f>
        <v>2778508.92</v>
      </c>
      <c r="M4064" s="103" t="str">
        <f>IF(ISNUMBER('Форма 1'!AD4064),'Форма 1'!$H4064*VLOOKUP('Форма 1'!$F4064,'Придельники с 2022'!$B$4:$X$28,'Форма 1'!AD$8),"")</f>
        <v/>
      </c>
      <c r="N4064" s="103" t="str">
        <f>IF(ISBLANK('Форма 1'!$AE4064),"",IF('Форма 1'!$AE4064=1,'Форма 1'!$H4064*VLOOKUP('Форма 1'!$F4064,'Придельники с 2022'!$B$4:$X$28,'Форма 1'!$AE$8,0),IF('Форма 1'!$AE4064=2,'Форма 1'!$H4064*VLOOKUP('Форма 1'!$F4064,'Придельники с 2022'!$B$4:$X$28,13,0),IF('Форма 1'!$AE4064=3,'Форма 1'!$H4064*VLOOKUP('Форма 1'!$F4064,'Придельники с 2022'!$B$4:$X$28,12,0)))))</f>
        <v/>
      </c>
      <c r="O4064" s="103" t="str">
        <f>IF(ISNUMBER('Форма 1'!AF4064),'Форма 1'!$H4064*VLOOKUP('Форма 1'!$F4064,'Придельники с 2022'!$B$4:$X$28,'Форма 1'!AF$8),"")</f>
        <v/>
      </c>
      <c r="P4064" s="87"/>
      <c r="Q4064" s="103" t="str">
        <f>IF(ISNUMBER('Форма 1'!AH4064),'Форма 1'!$H4064*VLOOKUP('Форма 1'!$F4064,'Придельники с 2022'!$B$4:$X$28,'Форма 1'!AH$8),"")</f>
        <v/>
      </c>
      <c r="R4064" s="103" t="str">
        <f>IF(ISNUMBER('Форма 1'!AI4064),'Форма 1'!$H4064*VLOOKUP('Форма 1'!$F4064,'Придельники с 2022'!$B$4:$X$28,'Форма 1'!AI$8),"")</f>
        <v/>
      </c>
      <c r="S4064" s="103" t="str">
        <f>IF(ISNUMBER('Форма 1'!AJ4064),'Форма 1'!$H4064*VLOOKUP('Форма 1'!$F4064,'Придельники с 2022'!$B$4:$X$28,'Форма 1'!AJ$8),"")</f>
        <v/>
      </c>
      <c r="T4064" s="88"/>
    </row>
    <row r="4065" spans="1:20">
      <c r="A4065" s="188">
        <f t="shared" si="273"/>
        <v>901</v>
      </c>
      <c r="B4065" s="189" t="s">
        <v>3910</v>
      </c>
      <c r="C4065" s="99">
        <f t="shared" si="272"/>
        <v>3321439.5080000004</v>
      </c>
      <c r="D4065" s="103">
        <f>IF(ISNUMBER('Форма 1'!U4065),'Форма 1'!$H4065*VLOOKUP('Форма 1'!$F4065,'Придельники с 2022'!$B$4:$X$28,'Форма 1'!U$8),"")</f>
        <v>439098.50400000007</v>
      </c>
      <c r="E4065" s="103" t="str">
        <f>IF(ISNUMBER('Форма 1'!V4065),'Форма 1'!$H4065*VLOOKUP('Форма 1'!$F4065,'Придельники с 2022'!$B$4:$X$28,'Форма 1'!V$8),"")</f>
        <v/>
      </c>
      <c r="F4065" s="103" t="str">
        <f>IF(ISNUMBER('Форма 1'!W4065),'Форма 1'!$H4065*VLOOKUP('Форма 1'!$F4065,'Придельники с 2022'!$B$4:$X$28,'Форма 1'!W$8),"")</f>
        <v/>
      </c>
      <c r="G4065" s="103">
        <f>IF(ISNUMBER('Форма 1'!X4065),'Форма 1'!$H4065*VLOOKUP('Форма 1'!$F4065,'Придельники с 2022'!$B$4:$X$28,'Форма 1'!X$8),"")</f>
        <v>224116.89200000002</v>
      </c>
      <c r="H4065" s="103">
        <f>IF(ISNUMBER('Форма 1'!Y4065),'Форма 1'!$H4065*VLOOKUP('Форма 1'!$F4065,'Придельники с 2022'!$B$4:$X$28,'Форма 1'!Y$8),"")</f>
        <v>691208.50400000007</v>
      </c>
      <c r="I4065" s="103">
        <f>IF(ISNUMBER('Форма 1'!Z4065),'Форма 1'!$H4065*VLOOKUP('Форма 1'!$F4065,'Придельники с 2022'!$B$4:$X$28,'Форма 1'!Z$8),"")</f>
        <v>382424.17599999998</v>
      </c>
      <c r="J4065" s="103" t="str">
        <f>IF(ISNUMBER('Форма 1'!AA4065),'Форма 1'!$H4065*VLOOKUP('Форма 1'!$F4065,'Придельники с 2022'!$B$4:$X$28,'Форма 1'!AA$8),"")</f>
        <v/>
      </c>
      <c r="K4065" s="90"/>
      <c r="L4065" s="87"/>
      <c r="M4065" s="103" t="str">
        <f>IF(ISNUMBER('Форма 1'!AD4065),'Форма 1'!$H4065*VLOOKUP('Форма 1'!$F4065,'Придельники с 2022'!$B$4:$X$28,'Форма 1'!AD$8),"")</f>
        <v/>
      </c>
      <c r="N4065" s="103" t="str">
        <f>IF(ISBLANK('Форма 1'!$AE4065),"",IF('Форма 1'!$AE4065=1,'Форма 1'!$H4065*VLOOKUP('Форма 1'!$F4065,'Придельники с 2022'!$B$4:$X$28,'Форма 1'!$AE$8,0),IF('Форма 1'!$AE4065=2,'Форма 1'!$H4065*VLOOKUP('Форма 1'!$F4065,'Придельники с 2022'!$B$4:$X$28,13,0),IF('Форма 1'!$AE4065=3,'Форма 1'!$H4065*VLOOKUP('Форма 1'!$F4065,'Придельники с 2022'!$B$4:$X$28,12,0)))))</f>
        <v/>
      </c>
      <c r="O4065" s="103" t="str">
        <f>IF(ISNUMBER('Форма 1'!AF4065),'Форма 1'!$H4065*VLOOKUP('Форма 1'!$F4065,'Придельники с 2022'!$B$4:$X$28,'Форма 1'!AF$8),"")</f>
        <v/>
      </c>
      <c r="P4065" s="87"/>
      <c r="Q4065" s="103">
        <f>IF(ISNUMBER('Форма 1'!AH4065),'Форма 1'!$H4065*VLOOKUP('Форма 1'!$F4065,'Придельники с 2022'!$B$4:$X$28,'Форма 1'!AH$8),"")</f>
        <v>1584591.4320000003</v>
      </c>
      <c r="R4065" s="103" t="str">
        <f>IF(ISNUMBER('Форма 1'!AI4065),'Форма 1'!$H4065*VLOOKUP('Форма 1'!$F4065,'Придельники с 2022'!$B$4:$X$28,'Форма 1'!AI$8),"")</f>
        <v/>
      </c>
      <c r="S4065" s="103" t="str">
        <f>IF(ISNUMBER('Форма 1'!AJ4065),'Форма 1'!$H4065*VLOOKUP('Форма 1'!$F4065,'Придельники с 2022'!$B$4:$X$28,'Форма 1'!AJ$8),"")</f>
        <v/>
      </c>
      <c r="T4065" s="88"/>
    </row>
    <row r="4066" spans="1:20">
      <c r="A4066" s="188">
        <f t="shared" si="273"/>
        <v>902</v>
      </c>
      <c r="B4066" s="189" t="s">
        <v>749</v>
      </c>
      <c r="C4066" s="99">
        <f t="shared" si="272"/>
        <v>23618493.233999997</v>
      </c>
      <c r="D4066" s="103">
        <f>IF(ISNUMBER('Форма 1'!U4066),'Форма 1'!$H4066*VLOOKUP('Форма 1'!$F4066,'Придельники с 2022'!$B$4:$X$28,'Форма 1'!U$8),"")</f>
        <v>2271838.8420000002</v>
      </c>
      <c r="E4066" s="103" t="str">
        <f>IF(ISNUMBER('Форма 1'!V4066),'Форма 1'!$H4066*VLOOKUP('Форма 1'!$F4066,'Придельники с 2022'!$B$4:$X$28,'Форма 1'!V$8),"")</f>
        <v/>
      </c>
      <c r="F4066" s="103" t="str">
        <f>IF(ISNUMBER('Форма 1'!W4066),'Форма 1'!$H4066*VLOOKUP('Форма 1'!$F4066,'Придельники с 2022'!$B$4:$X$28,'Форма 1'!W$8),"")</f>
        <v/>
      </c>
      <c r="G4066" s="103" t="str">
        <f>IF(ISNUMBER('Форма 1'!X4066),'Форма 1'!$H4066*VLOOKUP('Форма 1'!$F4066,'Придельники с 2022'!$B$4:$X$28,'Форма 1'!X$8),"")</f>
        <v/>
      </c>
      <c r="H4066" s="103" t="str">
        <f>IF(ISNUMBER('Форма 1'!Y4066),'Форма 1'!$H4066*VLOOKUP('Форма 1'!$F4066,'Придельники с 2022'!$B$4:$X$28,'Форма 1'!Y$8),"")</f>
        <v/>
      </c>
      <c r="I4066" s="103" t="str">
        <f>IF(ISNUMBER('Форма 1'!Z4066),'Форма 1'!$H4066*VLOOKUP('Форма 1'!$F4066,'Придельники с 2022'!$B$4:$X$28,'Форма 1'!Z$8),"")</f>
        <v/>
      </c>
      <c r="J4066" s="103" t="str">
        <f>IF(ISNUMBER('Форма 1'!AA4066),'Форма 1'!$H4066*VLOOKUP('Форма 1'!$F4066,'Придельники с 2022'!$B$4:$X$28,'Форма 1'!AA$8),"")</f>
        <v/>
      </c>
      <c r="K4066" s="90"/>
      <c r="L4066" s="87"/>
      <c r="M4066" s="103" t="str">
        <f>IF(ISNUMBER('Форма 1'!AD4066),'Форма 1'!$H4066*VLOOKUP('Форма 1'!$F4066,'Придельники с 2022'!$B$4:$X$28,'Форма 1'!AD$8),"")</f>
        <v/>
      </c>
      <c r="N4066" s="103">
        <f>IF(ISBLANK('Форма 1'!$AE4066),"",IF('Форма 1'!$AE4066=1,'Форма 1'!$H4066*VLOOKUP('Форма 1'!$F4066,'Придельники с 2022'!$B$4:$X$28,'Форма 1'!$AE$8,0),IF('Форма 1'!$AE4066=2,'Форма 1'!$H4066*VLOOKUP('Форма 1'!$F4066,'Придельники с 2022'!$B$4:$X$28,13,0),IF('Форма 1'!$AE4066=3,'Форма 1'!$H4066*VLOOKUP('Форма 1'!$F4066,'Придельники с 2022'!$B$4:$X$28,12,0)))))</f>
        <v>21346654.391999997</v>
      </c>
      <c r="O4066" s="103" t="str">
        <f>IF(ISNUMBER('Форма 1'!AF4066),'Форма 1'!$H4066*VLOOKUP('Форма 1'!$F4066,'Придельники с 2022'!$B$4:$X$28,'Форма 1'!AF$8),"")</f>
        <v/>
      </c>
      <c r="P4066" s="87"/>
      <c r="Q4066" s="103" t="str">
        <f>IF(ISNUMBER('Форма 1'!AH4066),'Форма 1'!$H4066*VLOOKUP('Форма 1'!$F4066,'Придельники с 2022'!$B$4:$X$28,'Форма 1'!AH$8),"")</f>
        <v/>
      </c>
      <c r="R4066" s="103" t="str">
        <f>IF(ISNUMBER('Форма 1'!AI4066),'Форма 1'!$H4066*VLOOKUP('Форма 1'!$F4066,'Придельники с 2022'!$B$4:$X$28,'Форма 1'!AI$8),"")</f>
        <v/>
      </c>
      <c r="S4066" s="103" t="str">
        <f>IF(ISNUMBER('Форма 1'!AJ4066),'Форма 1'!$H4066*VLOOKUP('Форма 1'!$F4066,'Придельники с 2022'!$B$4:$X$28,'Форма 1'!AJ$8),"")</f>
        <v/>
      </c>
      <c r="T4066" s="88"/>
    </row>
    <row r="4067" spans="1:20">
      <c r="A4067" s="188">
        <f t="shared" si="273"/>
        <v>903</v>
      </c>
      <c r="B4067" s="189" t="s">
        <v>3911</v>
      </c>
      <c r="C4067" s="99">
        <f t="shared" si="272"/>
        <v>13526772.672</v>
      </c>
      <c r="D4067" s="103" t="str">
        <f>IF(ISNUMBER('Форма 1'!U4067),'Форма 1'!$H4067*VLOOKUP('Форма 1'!$F4067,'Придельники с 2022'!$B$4:$X$28,'Форма 1'!U$8),"")</f>
        <v/>
      </c>
      <c r="E4067" s="103" t="str">
        <f>IF(ISNUMBER('Форма 1'!V4067),'Форма 1'!$H4067*VLOOKUP('Форма 1'!$F4067,'Придельники с 2022'!$B$4:$X$28,'Форма 1'!V$8),"")</f>
        <v/>
      </c>
      <c r="F4067" s="103" t="str">
        <f>IF(ISNUMBER('Форма 1'!W4067),'Форма 1'!$H4067*VLOOKUP('Форма 1'!$F4067,'Придельники с 2022'!$B$4:$X$28,'Форма 1'!W$8),"")</f>
        <v/>
      </c>
      <c r="G4067" s="103" t="str">
        <f>IF(ISNUMBER('Форма 1'!X4067),'Форма 1'!$H4067*VLOOKUP('Форма 1'!$F4067,'Придельники с 2022'!$B$4:$X$28,'Форма 1'!X$8),"")</f>
        <v/>
      </c>
      <c r="H4067" s="103" t="str">
        <f>IF(ISNUMBER('Форма 1'!Y4067),'Форма 1'!$H4067*VLOOKUP('Форма 1'!$F4067,'Придельники с 2022'!$B$4:$X$28,'Форма 1'!Y$8),"")</f>
        <v/>
      </c>
      <c r="I4067" s="103" t="str">
        <f>IF(ISNUMBER('Форма 1'!Z4067),'Форма 1'!$H4067*VLOOKUP('Форма 1'!$F4067,'Придельники с 2022'!$B$4:$X$28,'Форма 1'!Z$8),"")</f>
        <v/>
      </c>
      <c r="J4067" s="103" t="str">
        <f>IF(ISNUMBER('Форма 1'!AA4067),'Форма 1'!$H4067*VLOOKUP('Форма 1'!$F4067,'Придельники с 2022'!$B$4:$X$28,'Форма 1'!AA$8),"")</f>
        <v/>
      </c>
      <c r="K4067" s="90"/>
      <c r="L4067" s="87"/>
      <c r="M4067" s="103">
        <f>IF(ISNUMBER('Форма 1'!AD4067),'Форма 1'!$H4067*VLOOKUP('Форма 1'!$F4067,'Придельники с 2022'!$B$4:$X$28,'Форма 1'!AD$8),"")</f>
        <v>13526772.672</v>
      </c>
      <c r="N4067" s="103" t="str">
        <f>IF(ISBLANK('Форма 1'!$AE4067),"",IF('Форма 1'!$AE4067=1,'Форма 1'!$H4067*VLOOKUP('Форма 1'!$F4067,'Придельники с 2022'!$B$4:$X$28,'Форма 1'!$AE$8,0),IF('Форма 1'!$AE4067=2,'Форма 1'!$H4067*VLOOKUP('Форма 1'!$F4067,'Придельники с 2022'!$B$4:$X$28,13,0),IF('Форма 1'!$AE4067=3,'Форма 1'!$H4067*VLOOKUP('Форма 1'!$F4067,'Придельники с 2022'!$B$4:$X$28,12,0)))))</f>
        <v/>
      </c>
      <c r="O4067" s="103" t="str">
        <f>IF(ISNUMBER('Форма 1'!AF4067),'Форма 1'!$H4067*VLOOKUP('Форма 1'!$F4067,'Придельники с 2022'!$B$4:$X$28,'Форма 1'!AF$8),"")</f>
        <v/>
      </c>
      <c r="P4067" s="87"/>
      <c r="Q4067" s="103" t="str">
        <f>IF(ISNUMBER('Форма 1'!AH4067),'Форма 1'!$H4067*VLOOKUP('Форма 1'!$F4067,'Придельники с 2022'!$B$4:$X$28,'Форма 1'!AH$8),"")</f>
        <v/>
      </c>
      <c r="R4067" s="103" t="str">
        <f>IF(ISNUMBER('Форма 1'!AI4067),'Форма 1'!$H4067*VLOOKUP('Форма 1'!$F4067,'Придельники с 2022'!$B$4:$X$28,'Форма 1'!AI$8),"")</f>
        <v/>
      </c>
      <c r="S4067" s="103" t="str">
        <f>IF(ISNUMBER('Форма 1'!AJ4067),'Форма 1'!$H4067*VLOOKUP('Форма 1'!$F4067,'Придельники с 2022'!$B$4:$X$28,'Форма 1'!AJ$8),"")</f>
        <v/>
      </c>
      <c r="T4067" s="88"/>
    </row>
    <row r="4068" spans="1:20">
      <c r="A4068" s="188">
        <f t="shared" si="273"/>
        <v>904</v>
      </c>
      <c r="B4068" s="189" t="s">
        <v>3912</v>
      </c>
      <c r="C4068" s="99">
        <f t="shared" si="272"/>
        <v>10784128.992000001</v>
      </c>
      <c r="D4068" s="103" t="str">
        <f>IF(ISNUMBER('Форма 1'!U4068),'Форма 1'!$H4068*VLOOKUP('Форма 1'!$F4068,'Придельники с 2022'!$B$4:$X$28,'Форма 1'!U$8),"")</f>
        <v/>
      </c>
      <c r="E4068" s="103" t="str">
        <f>IF(ISNUMBER('Форма 1'!V4068),'Форма 1'!$H4068*VLOOKUP('Форма 1'!$F4068,'Придельники с 2022'!$B$4:$X$28,'Форма 1'!V$8),"")</f>
        <v/>
      </c>
      <c r="F4068" s="103" t="str">
        <f>IF(ISNUMBER('Форма 1'!W4068),'Форма 1'!$H4068*VLOOKUP('Форма 1'!$F4068,'Придельники с 2022'!$B$4:$X$28,'Форма 1'!W$8),"")</f>
        <v/>
      </c>
      <c r="G4068" s="103" t="str">
        <f>IF(ISNUMBER('Форма 1'!X4068),'Форма 1'!$H4068*VLOOKUP('Форма 1'!$F4068,'Придельники с 2022'!$B$4:$X$28,'Форма 1'!X$8),"")</f>
        <v/>
      </c>
      <c r="H4068" s="103" t="str">
        <f>IF(ISNUMBER('Форма 1'!Y4068),'Форма 1'!$H4068*VLOOKUP('Форма 1'!$F4068,'Придельники с 2022'!$B$4:$X$28,'Форма 1'!Y$8),"")</f>
        <v/>
      </c>
      <c r="I4068" s="103" t="str">
        <f>IF(ISNUMBER('Форма 1'!Z4068),'Форма 1'!$H4068*VLOOKUP('Форма 1'!$F4068,'Придельники с 2022'!$B$4:$X$28,'Форма 1'!Z$8),"")</f>
        <v/>
      </c>
      <c r="J4068" s="103" t="str">
        <f>IF(ISNUMBER('Форма 1'!AA4068),'Форма 1'!$H4068*VLOOKUP('Форма 1'!$F4068,'Придельники с 2022'!$B$4:$X$28,'Форма 1'!AA$8),"")</f>
        <v/>
      </c>
      <c r="K4068" s="90"/>
      <c r="L4068" s="87"/>
      <c r="M4068" s="103">
        <f>IF(ISNUMBER('Форма 1'!AD4068),'Форма 1'!$H4068*VLOOKUP('Форма 1'!$F4068,'Придельники с 2022'!$B$4:$X$28,'Форма 1'!AD$8),"")</f>
        <v>10784128.992000001</v>
      </c>
      <c r="N4068" s="103" t="str">
        <f>IF(ISBLANK('Форма 1'!$AE4068),"",IF('Форма 1'!$AE4068=1,'Форма 1'!$H4068*VLOOKUP('Форма 1'!$F4068,'Придельники с 2022'!$B$4:$X$28,'Форма 1'!$AE$8,0),IF('Форма 1'!$AE4068=2,'Форма 1'!$H4068*VLOOKUP('Форма 1'!$F4068,'Придельники с 2022'!$B$4:$X$28,13,0),IF('Форма 1'!$AE4068=3,'Форма 1'!$H4068*VLOOKUP('Форма 1'!$F4068,'Придельники с 2022'!$B$4:$X$28,12,0)))))</f>
        <v/>
      </c>
      <c r="O4068" s="103" t="str">
        <f>IF(ISNUMBER('Форма 1'!AF4068),'Форма 1'!$H4068*VLOOKUP('Форма 1'!$F4068,'Придельники с 2022'!$B$4:$X$28,'Форма 1'!AF$8),"")</f>
        <v/>
      </c>
      <c r="P4068" s="87"/>
      <c r="Q4068" s="103" t="str">
        <f>IF(ISNUMBER('Форма 1'!AH4068),'Форма 1'!$H4068*VLOOKUP('Форма 1'!$F4068,'Придельники с 2022'!$B$4:$X$28,'Форма 1'!AH$8),"")</f>
        <v/>
      </c>
      <c r="R4068" s="103" t="str">
        <f>IF(ISNUMBER('Форма 1'!AI4068),'Форма 1'!$H4068*VLOOKUP('Форма 1'!$F4068,'Придельники с 2022'!$B$4:$X$28,'Форма 1'!AI$8),"")</f>
        <v/>
      </c>
      <c r="S4068" s="103" t="str">
        <f>IF(ISNUMBER('Форма 1'!AJ4068),'Форма 1'!$H4068*VLOOKUP('Форма 1'!$F4068,'Придельники с 2022'!$B$4:$X$28,'Форма 1'!AJ$8),"")</f>
        <v/>
      </c>
      <c r="T4068" s="88"/>
    </row>
    <row r="4069" spans="1:20">
      <c r="A4069" s="188">
        <f t="shared" si="273"/>
        <v>905</v>
      </c>
      <c r="B4069" s="189" t="s">
        <v>3913</v>
      </c>
      <c r="C4069" s="99">
        <f t="shared" si="272"/>
        <v>13551992.384</v>
      </c>
      <c r="D4069" s="103" t="str">
        <f>IF(ISNUMBER('Форма 1'!U4069),'Форма 1'!$H4069*VLOOKUP('Форма 1'!$F4069,'Придельники с 2022'!$B$4:$X$28,'Форма 1'!U$8),"")</f>
        <v/>
      </c>
      <c r="E4069" s="103" t="str">
        <f>IF(ISNUMBER('Форма 1'!V4069),'Форма 1'!$H4069*VLOOKUP('Форма 1'!$F4069,'Придельники с 2022'!$B$4:$X$28,'Форма 1'!V$8),"")</f>
        <v/>
      </c>
      <c r="F4069" s="103" t="str">
        <f>IF(ISNUMBER('Форма 1'!W4069),'Форма 1'!$H4069*VLOOKUP('Форма 1'!$F4069,'Придельники с 2022'!$B$4:$X$28,'Форма 1'!W$8),"")</f>
        <v/>
      </c>
      <c r="G4069" s="103" t="str">
        <f>IF(ISNUMBER('Форма 1'!X4069),'Форма 1'!$H4069*VLOOKUP('Форма 1'!$F4069,'Придельники с 2022'!$B$4:$X$28,'Форма 1'!X$8),"")</f>
        <v/>
      </c>
      <c r="H4069" s="103" t="str">
        <f>IF(ISNUMBER('Форма 1'!Y4069),'Форма 1'!$H4069*VLOOKUP('Форма 1'!$F4069,'Придельники с 2022'!$B$4:$X$28,'Форма 1'!Y$8),"")</f>
        <v/>
      </c>
      <c r="I4069" s="103" t="str">
        <f>IF(ISNUMBER('Форма 1'!Z4069),'Форма 1'!$H4069*VLOOKUP('Форма 1'!$F4069,'Придельники с 2022'!$B$4:$X$28,'Форма 1'!Z$8),"")</f>
        <v/>
      </c>
      <c r="J4069" s="103" t="str">
        <f>IF(ISNUMBER('Форма 1'!AA4069),'Форма 1'!$H4069*VLOOKUP('Форма 1'!$F4069,'Придельники с 2022'!$B$4:$X$28,'Форма 1'!AA$8),"")</f>
        <v/>
      </c>
      <c r="K4069" s="90"/>
      <c r="L4069" s="87"/>
      <c r="M4069" s="103">
        <f>IF(ISNUMBER('Форма 1'!AD4069),'Форма 1'!$H4069*VLOOKUP('Форма 1'!$F4069,'Придельники с 2022'!$B$4:$X$28,'Форма 1'!AD$8),"")</f>
        <v>13551992.384</v>
      </c>
      <c r="N4069" s="103" t="str">
        <f>IF(ISBLANK('Форма 1'!$AE4069),"",IF('Форма 1'!$AE4069=1,'Форма 1'!$H4069*VLOOKUP('Форма 1'!$F4069,'Придельники с 2022'!$B$4:$X$28,'Форма 1'!$AE$8,0),IF('Форма 1'!$AE4069=2,'Форма 1'!$H4069*VLOOKUP('Форма 1'!$F4069,'Придельники с 2022'!$B$4:$X$28,13,0),IF('Форма 1'!$AE4069=3,'Форма 1'!$H4069*VLOOKUP('Форма 1'!$F4069,'Придельники с 2022'!$B$4:$X$28,12,0)))))</f>
        <v/>
      </c>
      <c r="O4069" s="103" t="str">
        <f>IF(ISNUMBER('Форма 1'!AF4069),'Форма 1'!$H4069*VLOOKUP('Форма 1'!$F4069,'Придельники с 2022'!$B$4:$X$28,'Форма 1'!AF$8),"")</f>
        <v/>
      </c>
      <c r="P4069" s="87"/>
      <c r="Q4069" s="103" t="str">
        <f>IF(ISNUMBER('Форма 1'!AH4069),'Форма 1'!$H4069*VLOOKUP('Форма 1'!$F4069,'Придельники с 2022'!$B$4:$X$28,'Форма 1'!AH$8),"")</f>
        <v/>
      </c>
      <c r="R4069" s="103" t="str">
        <f>IF(ISNUMBER('Форма 1'!AI4069),'Форма 1'!$H4069*VLOOKUP('Форма 1'!$F4069,'Придельники с 2022'!$B$4:$X$28,'Форма 1'!AI$8),"")</f>
        <v/>
      </c>
      <c r="S4069" s="103" t="str">
        <f>IF(ISNUMBER('Форма 1'!AJ4069),'Форма 1'!$H4069*VLOOKUP('Форма 1'!$F4069,'Придельники с 2022'!$B$4:$X$28,'Форма 1'!AJ$8),"")</f>
        <v/>
      </c>
      <c r="T4069" s="88"/>
    </row>
    <row r="4070" spans="1:20">
      <c r="A4070" s="188">
        <f t="shared" si="273"/>
        <v>906</v>
      </c>
      <c r="B4070" s="189" t="s">
        <v>3914</v>
      </c>
      <c r="C4070" s="99">
        <f t="shared" si="272"/>
        <v>8390508.1119999997</v>
      </c>
      <c r="D4070" s="103" t="str">
        <f>IF(ISNUMBER('Форма 1'!U4070),'Форма 1'!$H4070*VLOOKUP('Форма 1'!$F4070,'Придельники с 2022'!$B$4:$X$28,'Форма 1'!U$8),"")</f>
        <v/>
      </c>
      <c r="E4070" s="103" t="str">
        <f>IF(ISNUMBER('Форма 1'!V4070),'Форма 1'!$H4070*VLOOKUP('Форма 1'!$F4070,'Придельники с 2022'!$B$4:$X$28,'Форма 1'!V$8),"")</f>
        <v/>
      </c>
      <c r="F4070" s="103" t="str">
        <f>IF(ISNUMBER('Форма 1'!W4070),'Форма 1'!$H4070*VLOOKUP('Форма 1'!$F4070,'Придельники с 2022'!$B$4:$X$28,'Форма 1'!W$8),"")</f>
        <v/>
      </c>
      <c r="G4070" s="103" t="str">
        <f>IF(ISNUMBER('Форма 1'!X4070),'Форма 1'!$H4070*VLOOKUP('Форма 1'!$F4070,'Придельники с 2022'!$B$4:$X$28,'Форма 1'!X$8),"")</f>
        <v/>
      </c>
      <c r="H4070" s="103" t="str">
        <f>IF(ISNUMBER('Форма 1'!Y4070),'Форма 1'!$H4070*VLOOKUP('Форма 1'!$F4070,'Придельники с 2022'!$B$4:$X$28,'Форма 1'!Y$8),"")</f>
        <v/>
      </c>
      <c r="I4070" s="103" t="str">
        <f>IF(ISNUMBER('Форма 1'!Z4070),'Форма 1'!$H4070*VLOOKUP('Форма 1'!$F4070,'Придельники с 2022'!$B$4:$X$28,'Форма 1'!Z$8),"")</f>
        <v/>
      </c>
      <c r="J4070" s="103" t="str">
        <f>IF(ISNUMBER('Форма 1'!AA4070),'Форма 1'!$H4070*VLOOKUP('Форма 1'!$F4070,'Придельники с 2022'!$B$4:$X$28,'Форма 1'!AA$8),"")</f>
        <v/>
      </c>
      <c r="K4070" s="90"/>
      <c r="L4070" s="87"/>
      <c r="M4070" s="103">
        <f>IF(ISNUMBER('Форма 1'!AD4070),'Форма 1'!$H4070*VLOOKUP('Форма 1'!$F4070,'Придельники с 2022'!$B$4:$X$28,'Форма 1'!AD$8),"")</f>
        <v>8390508.1119999997</v>
      </c>
      <c r="N4070" s="103" t="str">
        <f>IF(ISBLANK('Форма 1'!$AE4070),"",IF('Форма 1'!$AE4070=1,'Форма 1'!$H4070*VLOOKUP('Форма 1'!$F4070,'Придельники с 2022'!$B$4:$X$28,'Форма 1'!$AE$8,0),IF('Форма 1'!$AE4070=2,'Форма 1'!$H4070*VLOOKUP('Форма 1'!$F4070,'Придельники с 2022'!$B$4:$X$28,13,0),IF('Форма 1'!$AE4070=3,'Форма 1'!$H4070*VLOOKUP('Форма 1'!$F4070,'Придельники с 2022'!$B$4:$X$28,12,0)))))</f>
        <v/>
      </c>
      <c r="O4070" s="103" t="str">
        <f>IF(ISNUMBER('Форма 1'!AF4070),'Форма 1'!$H4070*VLOOKUP('Форма 1'!$F4070,'Придельники с 2022'!$B$4:$X$28,'Форма 1'!AF$8),"")</f>
        <v/>
      </c>
      <c r="P4070" s="87"/>
      <c r="Q4070" s="103" t="str">
        <f>IF(ISNUMBER('Форма 1'!AH4070),'Форма 1'!$H4070*VLOOKUP('Форма 1'!$F4070,'Придельники с 2022'!$B$4:$X$28,'Форма 1'!AH$8),"")</f>
        <v/>
      </c>
      <c r="R4070" s="103" t="str">
        <f>IF(ISNUMBER('Форма 1'!AI4070),'Форма 1'!$H4070*VLOOKUP('Форма 1'!$F4070,'Придельники с 2022'!$B$4:$X$28,'Форма 1'!AI$8),"")</f>
        <v/>
      </c>
      <c r="S4070" s="103" t="str">
        <f>IF(ISNUMBER('Форма 1'!AJ4070),'Форма 1'!$H4070*VLOOKUP('Форма 1'!$F4070,'Придельники с 2022'!$B$4:$X$28,'Форма 1'!AJ$8),"")</f>
        <v/>
      </c>
      <c r="T4070" s="88"/>
    </row>
    <row r="4071" spans="1:20">
      <c r="A4071" s="188">
        <f t="shared" si="273"/>
        <v>907</v>
      </c>
      <c r="B4071" s="189" t="s">
        <v>3915</v>
      </c>
      <c r="C4071" s="99">
        <f t="shared" si="272"/>
        <v>15673150.304000001</v>
      </c>
      <c r="D4071" s="103" t="str">
        <f>IF(ISNUMBER('Форма 1'!U4071),'Форма 1'!$H4071*VLOOKUP('Форма 1'!$F4071,'Придельники с 2022'!$B$4:$X$28,'Форма 1'!U$8),"")</f>
        <v/>
      </c>
      <c r="E4071" s="103" t="str">
        <f>IF(ISNUMBER('Форма 1'!V4071),'Форма 1'!$H4071*VLOOKUP('Форма 1'!$F4071,'Придельники с 2022'!$B$4:$X$28,'Форма 1'!V$8),"")</f>
        <v/>
      </c>
      <c r="F4071" s="103" t="str">
        <f>IF(ISNUMBER('Форма 1'!W4071),'Форма 1'!$H4071*VLOOKUP('Форма 1'!$F4071,'Придельники с 2022'!$B$4:$X$28,'Форма 1'!W$8),"")</f>
        <v/>
      </c>
      <c r="G4071" s="103" t="str">
        <f>IF(ISNUMBER('Форма 1'!X4071),'Форма 1'!$H4071*VLOOKUP('Форма 1'!$F4071,'Придельники с 2022'!$B$4:$X$28,'Форма 1'!X$8),"")</f>
        <v/>
      </c>
      <c r="H4071" s="103" t="str">
        <f>IF(ISNUMBER('Форма 1'!Y4071),'Форма 1'!$H4071*VLOOKUP('Форма 1'!$F4071,'Придельники с 2022'!$B$4:$X$28,'Форма 1'!Y$8),"")</f>
        <v/>
      </c>
      <c r="I4071" s="103" t="str">
        <f>IF(ISNUMBER('Форма 1'!Z4071),'Форма 1'!$H4071*VLOOKUP('Форма 1'!$F4071,'Придельники с 2022'!$B$4:$X$28,'Форма 1'!Z$8),"")</f>
        <v/>
      </c>
      <c r="J4071" s="103" t="str">
        <f>IF(ISNUMBER('Форма 1'!AA4071),'Форма 1'!$H4071*VLOOKUP('Форма 1'!$F4071,'Придельники с 2022'!$B$4:$X$28,'Форма 1'!AA$8),"")</f>
        <v/>
      </c>
      <c r="K4071" s="90"/>
      <c r="L4071" s="87"/>
      <c r="M4071" s="103">
        <f>IF(ISNUMBER('Форма 1'!AD4071),'Форма 1'!$H4071*VLOOKUP('Форма 1'!$F4071,'Придельники с 2022'!$B$4:$X$28,'Форма 1'!AD$8),"")</f>
        <v>15673150.304000001</v>
      </c>
      <c r="N4071" s="103" t="str">
        <f>IF(ISBLANK('Форма 1'!$AE4071),"",IF('Форма 1'!$AE4071=1,'Форма 1'!$H4071*VLOOKUP('Форма 1'!$F4071,'Придельники с 2022'!$B$4:$X$28,'Форма 1'!$AE$8,0),IF('Форма 1'!$AE4071=2,'Форма 1'!$H4071*VLOOKUP('Форма 1'!$F4071,'Придельники с 2022'!$B$4:$X$28,13,0),IF('Форма 1'!$AE4071=3,'Форма 1'!$H4071*VLOOKUP('Форма 1'!$F4071,'Придельники с 2022'!$B$4:$X$28,12,0)))))</f>
        <v/>
      </c>
      <c r="O4071" s="103" t="str">
        <f>IF(ISNUMBER('Форма 1'!AF4071),'Форма 1'!$H4071*VLOOKUP('Форма 1'!$F4071,'Придельники с 2022'!$B$4:$X$28,'Форма 1'!AF$8),"")</f>
        <v/>
      </c>
      <c r="P4071" s="87"/>
      <c r="Q4071" s="103" t="str">
        <f>IF(ISNUMBER('Форма 1'!AH4071),'Форма 1'!$H4071*VLOOKUP('Форма 1'!$F4071,'Придельники с 2022'!$B$4:$X$28,'Форма 1'!AH$8),"")</f>
        <v/>
      </c>
      <c r="R4071" s="103" t="str">
        <f>IF(ISNUMBER('Форма 1'!AI4071),'Форма 1'!$H4071*VLOOKUP('Форма 1'!$F4071,'Придельники с 2022'!$B$4:$X$28,'Форма 1'!AI$8),"")</f>
        <v/>
      </c>
      <c r="S4071" s="103" t="str">
        <f>IF(ISNUMBER('Форма 1'!AJ4071),'Форма 1'!$H4071*VLOOKUP('Форма 1'!$F4071,'Придельники с 2022'!$B$4:$X$28,'Форма 1'!AJ$8),"")</f>
        <v/>
      </c>
      <c r="T4071" s="88"/>
    </row>
    <row r="4072" spans="1:20">
      <c r="A4072" s="188">
        <f t="shared" si="273"/>
        <v>908</v>
      </c>
      <c r="B4072" s="189" t="s">
        <v>3916</v>
      </c>
      <c r="C4072" s="99">
        <f t="shared" si="272"/>
        <v>22416071.438999999</v>
      </c>
      <c r="D4072" s="103" t="str">
        <f>IF(ISNUMBER('Форма 1'!U4072),'Форма 1'!$H4072*VLOOKUP('Форма 1'!$F4072,'Придельники с 2022'!$B$4:$X$28,'Форма 1'!U$8),"")</f>
        <v/>
      </c>
      <c r="E4072" s="103" t="str">
        <f>IF(ISNUMBER('Форма 1'!V4072),'Форма 1'!$H4072*VLOOKUP('Форма 1'!$F4072,'Придельники с 2022'!$B$4:$X$28,'Форма 1'!V$8),"")</f>
        <v/>
      </c>
      <c r="F4072" s="103" t="str">
        <f>IF(ISNUMBER('Форма 1'!W4072),'Форма 1'!$H4072*VLOOKUP('Форма 1'!$F4072,'Придельники с 2022'!$B$4:$X$28,'Форма 1'!W$8),"")</f>
        <v/>
      </c>
      <c r="G4072" s="103" t="str">
        <f>IF(ISNUMBER('Форма 1'!X4072),'Форма 1'!$H4072*VLOOKUP('Форма 1'!$F4072,'Придельники с 2022'!$B$4:$X$28,'Форма 1'!X$8),"")</f>
        <v/>
      </c>
      <c r="H4072" s="103" t="str">
        <f>IF(ISNUMBER('Форма 1'!Y4072),'Форма 1'!$H4072*VLOOKUP('Форма 1'!$F4072,'Придельники с 2022'!$B$4:$X$28,'Форма 1'!Y$8),"")</f>
        <v/>
      </c>
      <c r="I4072" s="103" t="str">
        <f>IF(ISNUMBER('Форма 1'!Z4072),'Форма 1'!$H4072*VLOOKUP('Форма 1'!$F4072,'Придельники с 2022'!$B$4:$X$28,'Форма 1'!Z$8),"")</f>
        <v/>
      </c>
      <c r="J4072" s="103" t="str">
        <f>IF(ISNUMBER('Форма 1'!AA4072),'Форма 1'!$H4072*VLOOKUP('Форма 1'!$F4072,'Придельники с 2022'!$B$4:$X$28,'Форма 1'!AA$8),"")</f>
        <v/>
      </c>
      <c r="K4072" s="90"/>
      <c r="L4072" s="87"/>
      <c r="M4072" s="103" t="str">
        <f>IF(ISNUMBER('Форма 1'!AD4072),'Форма 1'!$H4072*VLOOKUP('Форма 1'!$F4072,'Придельники с 2022'!$B$4:$X$28,'Форма 1'!AD$8),"")</f>
        <v/>
      </c>
      <c r="N4072" s="103">
        <f>IF(ISBLANK('Форма 1'!$AE4072),"",IF('Форма 1'!$AE4072=1,'Форма 1'!$H4072*VLOOKUP('Форма 1'!$F4072,'Придельники с 2022'!$B$4:$X$28,'Форма 1'!$AE$8,0),IF('Форма 1'!$AE4072=2,'Форма 1'!$H4072*VLOOKUP('Форма 1'!$F4072,'Придельники с 2022'!$B$4:$X$28,13,0),IF('Форма 1'!$AE4072=3,'Форма 1'!$H4072*VLOOKUP('Форма 1'!$F4072,'Придельники с 2022'!$B$4:$X$28,12,0)))))</f>
        <v>19205739.531999998</v>
      </c>
      <c r="O4072" s="103">
        <f>IF(ISNUMBER('Форма 1'!AF4072),'Форма 1'!$H4072*VLOOKUP('Форма 1'!$F4072,'Придельники с 2022'!$B$4:$X$28,'Форма 1'!AF$8),"")</f>
        <v>3210331.9070000001</v>
      </c>
      <c r="P4072" s="87"/>
      <c r="Q4072" s="103" t="str">
        <f>IF(ISNUMBER('Форма 1'!AH4072),'Форма 1'!$H4072*VLOOKUP('Форма 1'!$F4072,'Придельники с 2022'!$B$4:$X$28,'Форма 1'!AH$8),"")</f>
        <v/>
      </c>
      <c r="R4072" s="103" t="str">
        <f>IF(ISNUMBER('Форма 1'!AI4072),'Форма 1'!$H4072*VLOOKUP('Форма 1'!$F4072,'Придельники с 2022'!$B$4:$X$28,'Форма 1'!AI$8),"")</f>
        <v/>
      </c>
      <c r="S4072" s="103" t="str">
        <f>IF(ISNUMBER('Форма 1'!AJ4072),'Форма 1'!$H4072*VLOOKUP('Форма 1'!$F4072,'Придельники с 2022'!$B$4:$X$28,'Форма 1'!AJ$8),"")</f>
        <v/>
      </c>
      <c r="T4072" s="88"/>
    </row>
    <row r="4073" spans="1:20">
      <c r="A4073" s="188">
        <f t="shared" si="273"/>
        <v>909</v>
      </c>
      <c r="B4073" s="189" t="s">
        <v>3917</v>
      </c>
      <c r="C4073" s="99">
        <f t="shared" si="272"/>
        <v>3836087.7749999999</v>
      </c>
      <c r="D4073" s="103" t="str">
        <f>IF(ISNUMBER('Форма 1'!U4073),'Форма 1'!$H4073*VLOOKUP('Форма 1'!$F4073,'Придельники с 2022'!$B$4:$X$28,'Форма 1'!U$8),"")</f>
        <v/>
      </c>
      <c r="E4073" s="103" t="str">
        <f>IF(ISNUMBER('Форма 1'!V4073),'Форма 1'!$H4073*VLOOKUP('Форма 1'!$F4073,'Придельники с 2022'!$B$4:$X$28,'Форма 1'!V$8),"")</f>
        <v/>
      </c>
      <c r="F4073" s="103" t="str">
        <f>IF(ISNUMBER('Форма 1'!W4073),'Форма 1'!$H4073*VLOOKUP('Форма 1'!$F4073,'Придельники с 2022'!$B$4:$X$28,'Форма 1'!W$8),"")</f>
        <v/>
      </c>
      <c r="G4073" s="103" t="str">
        <f>IF(ISNUMBER('Форма 1'!X4073),'Форма 1'!$H4073*VLOOKUP('Форма 1'!$F4073,'Придельники с 2022'!$B$4:$X$28,'Форма 1'!X$8),"")</f>
        <v/>
      </c>
      <c r="H4073" s="103" t="str">
        <f>IF(ISNUMBER('Форма 1'!Y4073),'Форма 1'!$H4073*VLOOKUP('Форма 1'!$F4073,'Придельники с 2022'!$B$4:$X$28,'Форма 1'!Y$8),"")</f>
        <v/>
      </c>
      <c r="I4073" s="103" t="str">
        <f>IF(ISNUMBER('Форма 1'!Z4073),'Форма 1'!$H4073*VLOOKUP('Форма 1'!$F4073,'Придельники с 2022'!$B$4:$X$28,'Форма 1'!Z$8),"")</f>
        <v/>
      </c>
      <c r="J4073" s="103" t="str">
        <f>IF(ISNUMBER('Форма 1'!AA4073),'Форма 1'!$H4073*VLOOKUP('Форма 1'!$F4073,'Придельники с 2022'!$B$4:$X$28,'Форма 1'!AA$8),"")</f>
        <v/>
      </c>
      <c r="K4073" s="90"/>
      <c r="L4073" s="87"/>
      <c r="M4073" s="103" t="str">
        <f>IF(ISNUMBER('Форма 1'!AD4073),'Форма 1'!$H4073*VLOOKUP('Форма 1'!$F4073,'Придельники с 2022'!$B$4:$X$28,'Форма 1'!AD$8),"")</f>
        <v/>
      </c>
      <c r="N4073" s="103" t="str">
        <f>IF(ISBLANK('Форма 1'!$AE4073),"",IF('Форма 1'!$AE4073=1,'Форма 1'!$H4073*VLOOKUP('Форма 1'!$F4073,'Придельники с 2022'!$B$4:$X$28,'Форма 1'!$AE$8,0),IF('Форма 1'!$AE4073=2,'Форма 1'!$H4073*VLOOKUP('Форма 1'!$F4073,'Придельники с 2022'!$B$4:$X$28,13,0),IF('Форма 1'!$AE4073=3,'Форма 1'!$H4073*VLOOKUP('Форма 1'!$F4073,'Придельники с 2022'!$B$4:$X$28,12,0)))))</f>
        <v/>
      </c>
      <c r="O4073" s="103">
        <f>IF(ISNUMBER('Форма 1'!AF4073),'Форма 1'!$H4073*VLOOKUP('Форма 1'!$F4073,'Придельники с 2022'!$B$4:$X$28,'Форма 1'!AF$8),"")</f>
        <v>3836087.7749999999</v>
      </c>
      <c r="P4073" s="87"/>
      <c r="Q4073" s="103" t="str">
        <f>IF(ISNUMBER('Форма 1'!AH4073),'Форма 1'!$H4073*VLOOKUP('Форма 1'!$F4073,'Придельники с 2022'!$B$4:$X$28,'Форма 1'!AH$8),"")</f>
        <v/>
      </c>
      <c r="R4073" s="103" t="str">
        <f>IF(ISNUMBER('Форма 1'!AI4073),'Форма 1'!$H4073*VLOOKUP('Форма 1'!$F4073,'Придельники с 2022'!$B$4:$X$28,'Форма 1'!AI$8),"")</f>
        <v/>
      </c>
      <c r="S4073" s="103" t="str">
        <f>IF(ISNUMBER('Форма 1'!AJ4073),'Форма 1'!$H4073*VLOOKUP('Форма 1'!$F4073,'Придельники с 2022'!$B$4:$X$28,'Форма 1'!AJ$8),"")</f>
        <v/>
      </c>
      <c r="T4073" s="88"/>
    </row>
    <row r="4074" spans="1:20">
      <c r="A4074" s="188">
        <f t="shared" si="273"/>
        <v>910</v>
      </c>
      <c r="B4074" s="189" t="s">
        <v>3918</v>
      </c>
      <c r="C4074" s="99">
        <f t="shared" si="272"/>
        <v>5808646.5</v>
      </c>
      <c r="D4074" s="103">
        <f>IF(ISNUMBER('Форма 1'!U4074),'Форма 1'!$H4074*VLOOKUP('Форма 1'!$F4074,'Придельники с 2022'!$B$4:$X$28,'Форма 1'!U$8),"")</f>
        <v>1896576.5</v>
      </c>
      <c r="E4074" s="103" t="str">
        <f>IF(ISNUMBER('Форма 1'!V4074),'Форма 1'!$H4074*VLOOKUP('Форма 1'!$F4074,'Придельники с 2022'!$B$4:$X$28,'Форма 1'!V$8),"")</f>
        <v/>
      </c>
      <c r="F4074" s="103" t="str">
        <f>IF(ISNUMBER('Форма 1'!W4074),'Форма 1'!$H4074*VLOOKUP('Форма 1'!$F4074,'Придельники с 2022'!$B$4:$X$28,'Форма 1'!W$8),"")</f>
        <v/>
      </c>
      <c r="G4074" s="103" t="str">
        <f>IF(ISNUMBER('Форма 1'!X4074),'Форма 1'!$H4074*VLOOKUP('Форма 1'!$F4074,'Придельники с 2022'!$B$4:$X$28,'Форма 1'!X$8),"")</f>
        <v/>
      </c>
      <c r="H4074" s="103" t="str">
        <f>IF(ISNUMBER('Форма 1'!Y4074),'Форма 1'!$H4074*VLOOKUP('Форма 1'!$F4074,'Придельники с 2022'!$B$4:$X$28,'Форма 1'!Y$8),"")</f>
        <v/>
      </c>
      <c r="I4074" s="103" t="str">
        <f>IF(ISNUMBER('Форма 1'!Z4074),'Форма 1'!$H4074*VLOOKUP('Форма 1'!$F4074,'Придельники с 2022'!$B$4:$X$28,'Форма 1'!Z$8),"")</f>
        <v/>
      </c>
      <c r="J4074" s="103">
        <f>IF(ISNUMBER('Форма 1'!AA4074),'Форма 1'!$H4074*VLOOKUP('Форма 1'!$F4074,'Придельники с 2022'!$B$4:$X$28,'Форма 1'!AA$8),"")</f>
        <v>3912070</v>
      </c>
      <c r="K4074" s="90"/>
      <c r="L4074" s="87"/>
      <c r="M4074" s="103" t="str">
        <f>IF(ISNUMBER('Форма 1'!AD4074),'Форма 1'!$H4074*VLOOKUP('Форма 1'!$F4074,'Придельники с 2022'!$B$4:$X$28,'Форма 1'!AD$8),"")</f>
        <v/>
      </c>
      <c r="N4074" s="103" t="str">
        <f>IF(ISBLANK('Форма 1'!$AE4074),"",IF('Форма 1'!$AE4074=1,'Форма 1'!$H4074*VLOOKUP('Форма 1'!$F4074,'Придельники с 2022'!$B$4:$X$28,'Форма 1'!$AE$8,0),IF('Форма 1'!$AE4074=2,'Форма 1'!$H4074*VLOOKUP('Форма 1'!$F4074,'Придельники с 2022'!$B$4:$X$28,13,0),IF('Форма 1'!$AE4074=3,'Форма 1'!$H4074*VLOOKUP('Форма 1'!$F4074,'Придельники с 2022'!$B$4:$X$28,12,0)))))</f>
        <v/>
      </c>
      <c r="O4074" s="103" t="str">
        <f>IF(ISNUMBER('Форма 1'!AF4074),'Форма 1'!$H4074*VLOOKUP('Форма 1'!$F4074,'Придельники с 2022'!$B$4:$X$28,'Форма 1'!AF$8),"")</f>
        <v/>
      </c>
      <c r="P4074" s="87"/>
      <c r="Q4074" s="103" t="str">
        <f>IF(ISNUMBER('Форма 1'!AH4074),'Форма 1'!$H4074*VLOOKUP('Форма 1'!$F4074,'Придельники с 2022'!$B$4:$X$28,'Форма 1'!AH$8),"")</f>
        <v/>
      </c>
      <c r="R4074" s="103" t="str">
        <f>IF(ISNUMBER('Форма 1'!AI4074),'Форма 1'!$H4074*VLOOKUP('Форма 1'!$F4074,'Придельники с 2022'!$B$4:$X$28,'Форма 1'!AI$8),"")</f>
        <v/>
      </c>
      <c r="S4074" s="103" t="str">
        <f>IF(ISNUMBER('Форма 1'!AJ4074),'Форма 1'!$H4074*VLOOKUP('Форма 1'!$F4074,'Придельники с 2022'!$B$4:$X$28,'Форма 1'!AJ$8),"")</f>
        <v/>
      </c>
      <c r="T4074" s="88"/>
    </row>
    <row r="4075" spans="1:20">
      <c r="A4075" s="188">
        <f t="shared" si="273"/>
        <v>911</v>
      </c>
      <c r="B4075" s="189" t="s">
        <v>3919</v>
      </c>
      <c r="C4075" s="99">
        <f t="shared" si="272"/>
        <v>11751948.038999999</v>
      </c>
      <c r="D4075" s="103" t="str">
        <f>IF(ISNUMBER('Форма 1'!U4075),'Форма 1'!$H4075*VLOOKUP('Форма 1'!$F4075,'Придельники с 2022'!$B$4:$X$28,'Форма 1'!U$8),"")</f>
        <v/>
      </c>
      <c r="E4075" s="103" t="str">
        <f>IF(ISNUMBER('Форма 1'!V4075),'Форма 1'!$H4075*VLOOKUP('Форма 1'!$F4075,'Придельники с 2022'!$B$4:$X$28,'Форма 1'!V$8),"")</f>
        <v/>
      </c>
      <c r="F4075" s="103" t="str">
        <f>IF(ISNUMBER('Форма 1'!W4075),'Форма 1'!$H4075*VLOOKUP('Форма 1'!$F4075,'Придельники с 2022'!$B$4:$X$28,'Форма 1'!W$8),"")</f>
        <v/>
      </c>
      <c r="G4075" s="103" t="str">
        <f>IF(ISNUMBER('Форма 1'!X4075),'Форма 1'!$H4075*VLOOKUP('Форма 1'!$F4075,'Придельники с 2022'!$B$4:$X$28,'Форма 1'!X$8),"")</f>
        <v/>
      </c>
      <c r="H4075" s="103" t="str">
        <f>IF(ISNUMBER('Форма 1'!Y4075),'Форма 1'!$H4075*VLOOKUP('Форма 1'!$F4075,'Придельники с 2022'!$B$4:$X$28,'Форма 1'!Y$8),"")</f>
        <v/>
      </c>
      <c r="I4075" s="103">
        <f>IF(ISNUMBER('Форма 1'!Z4075),'Форма 1'!$H4075*VLOOKUP('Форма 1'!$F4075,'Придельники с 2022'!$B$4:$X$28,'Форма 1'!Z$8),"")</f>
        <v>1002456.0269999999</v>
      </c>
      <c r="J4075" s="103" t="str">
        <f>IF(ISNUMBER('Форма 1'!AA4075),'Форма 1'!$H4075*VLOOKUP('Форма 1'!$F4075,'Придельники с 2022'!$B$4:$X$28,'Форма 1'!AA$8),"")</f>
        <v/>
      </c>
      <c r="K4075" s="90"/>
      <c r="L4075" s="87"/>
      <c r="M4075" s="103" t="str">
        <f>IF(ISNUMBER('Форма 1'!AD4075),'Форма 1'!$H4075*VLOOKUP('Форма 1'!$F4075,'Придельники с 2022'!$B$4:$X$28,'Форма 1'!AD$8),"")</f>
        <v/>
      </c>
      <c r="N4075" s="103">
        <f>IF(ISBLANK('Форма 1'!$AE4075),"",IF('Форма 1'!$AE4075=1,'Форма 1'!$H4075*VLOOKUP('Форма 1'!$F4075,'Придельники с 2022'!$B$4:$X$28,'Форма 1'!$AE$8,0),IF('Форма 1'!$AE4075=2,'Форма 1'!$H4075*VLOOKUP('Форма 1'!$F4075,'Придельники с 2022'!$B$4:$X$28,13,0),IF('Форма 1'!$AE4075=3,'Форма 1'!$H4075*VLOOKUP('Форма 1'!$F4075,'Придельники с 2022'!$B$4:$X$28,12,0)))))</f>
        <v>10749492.011999998</v>
      </c>
      <c r="O4075" s="103" t="str">
        <f>IF(ISNUMBER('Форма 1'!AF4075),'Форма 1'!$H4075*VLOOKUP('Форма 1'!$F4075,'Придельники с 2022'!$B$4:$X$28,'Форма 1'!AF$8),"")</f>
        <v/>
      </c>
      <c r="P4075" s="87"/>
      <c r="Q4075" s="103" t="str">
        <f>IF(ISNUMBER('Форма 1'!AH4075),'Форма 1'!$H4075*VLOOKUP('Форма 1'!$F4075,'Придельники с 2022'!$B$4:$X$28,'Форма 1'!AH$8),"")</f>
        <v/>
      </c>
      <c r="R4075" s="103" t="str">
        <f>IF(ISNUMBER('Форма 1'!AI4075),'Форма 1'!$H4075*VLOOKUP('Форма 1'!$F4075,'Придельники с 2022'!$B$4:$X$28,'Форма 1'!AI$8),"")</f>
        <v/>
      </c>
      <c r="S4075" s="103" t="str">
        <f>IF(ISNUMBER('Форма 1'!AJ4075),'Форма 1'!$H4075*VLOOKUP('Форма 1'!$F4075,'Придельники с 2022'!$B$4:$X$28,'Форма 1'!AJ$8),"")</f>
        <v/>
      </c>
      <c r="T4075" s="88"/>
    </row>
    <row r="4076" spans="1:20">
      <c r="A4076" s="188">
        <f t="shared" si="273"/>
        <v>912</v>
      </c>
      <c r="B4076" s="189" t="s">
        <v>3920</v>
      </c>
      <c r="C4076" s="99">
        <f t="shared" si="272"/>
        <v>40062359.615999997</v>
      </c>
      <c r="D4076" s="103">
        <f>IF(ISNUMBER('Форма 1'!U4076),'Форма 1'!$H4076*VLOOKUP('Форма 1'!$F4076,'Придельники с 2022'!$B$4:$X$28,'Форма 1'!U$8),"")</f>
        <v>4496281.0879999995</v>
      </c>
      <c r="E4076" s="103" t="str">
        <f>IF(ISNUMBER('Форма 1'!V4076),'Форма 1'!$H4076*VLOOKUP('Форма 1'!$F4076,'Придельники с 2022'!$B$4:$X$28,'Форма 1'!V$8),"")</f>
        <v/>
      </c>
      <c r="F4076" s="103">
        <f>IF(ISNUMBER('Форма 1'!W4076),'Форма 1'!$H4076*VLOOKUP('Форма 1'!$F4076,'Придельники с 2022'!$B$4:$X$28,'Форма 1'!W$8),"")</f>
        <v>3583265.5040000002</v>
      </c>
      <c r="G4076" s="103">
        <f>IF(ISNUMBER('Форма 1'!X4076),'Форма 1'!$H4076*VLOOKUP('Форма 1'!$F4076,'Придельники с 2022'!$B$4:$X$28,'Форма 1'!X$8),"")</f>
        <v>1534160.3840000001</v>
      </c>
      <c r="H4076" s="103">
        <f>IF(ISNUMBER('Форма 1'!Y4076),'Форма 1'!$H4076*VLOOKUP('Форма 1'!$F4076,'Придельники с 2022'!$B$4:$X$28,'Форма 1'!Y$8),"")</f>
        <v>5181693.0720000006</v>
      </c>
      <c r="I4076" s="103" t="str">
        <f>IF(ISNUMBER('Форма 1'!Z4076),'Форма 1'!$H4076*VLOOKUP('Форма 1'!$F4076,'Придельники с 2022'!$B$4:$X$28,'Форма 1'!Z$8),"")</f>
        <v/>
      </c>
      <c r="J4076" s="103" t="str">
        <f>IF(ISNUMBER('Форма 1'!AA4076),'Форма 1'!$H4076*VLOOKUP('Форма 1'!$F4076,'Придельники с 2022'!$B$4:$X$28,'Форма 1'!AA$8),"")</f>
        <v/>
      </c>
      <c r="K4076" s="90"/>
      <c r="L4076" s="87"/>
      <c r="M4076" s="103">
        <f>IF(ISNUMBER('Форма 1'!AD4076),'Форма 1'!$H4076*VLOOKUP('Форма 1'!$F4076,'Придельники с 2022'!$B$4:$X$28,'Форма 1'!AD$8),"")</f>
        <v>9274162.7679999992</v>
      </c>
      <c r="N4076" s="103">
        <f>IF(ISBLANK('Форма 1'!$AE4076),"",IF('Форма 1'!$AE4076=1,'Форма 1'!$H4076*VLOOKUP('Форма 1'!$F4076,'Придельники с 2022'!$B$4:$X$28,'Форма 1'!$AE$8,0),IF('Форма 1'!$AE4076=2,'Форма 1'!$H4076*VLOOKUP('Форма 1'!$F4076,'Придельники с 2022'!$B$4:$X$28,13,0),IF('Форма 1'!$AE4076=3,'Форма 1'!$H4076*VLOOKUP('Форма 1'!$F4076,'Придельники с 2022'!$B$4:$X$28,12,0)))))</f>
        <v>15992796.800000001</v>
      </c>
      <c r="O4076" s="103" t="str">
        <f>IF(ISNUMBER('Форма 1'!AF4076),'Форма 1'!$H4076*VLOOKUP('Форма 1'!$F4076,'Придельники с 2022'!$B$4:$X$28,'Форма 1'!AF$8),"")</f>
        <v/>
      </c>
      <c r="P4076" s="87"/>
      <c r="Q4076" s="103" t="str">
        <f>IF(ISNUMBER('Форма 1'!AH4076),'Форма 1'!$H4076*VLOOKUP('Форма 1'!$F4076,'Придельники с 2022'!$B$4:$X$28,'Форма 1'!AH$8),"")</f>
        <v/>
      </c>
      <c r="R4076" s="103" t="str">
        <f>IF(ISNUMBER('Форма 1'!AI4076),'Форма 1'!$H4076*VLOOKUP('Форма 1'!$F4076,'Придельники с 2022'!$B$4:$X$28,'Форма 1'!AI$8),"")</f>
        <v/>
      </c>
      <c r="S4076" s="103" t="str">
        <f>IF(ISNUMBER('Форма 1'!AJ4076),'Форма 1'!$H4076*VLOOKUP('Форма 1'!$F4076,'Придельники с 2022'!$B$4:$X$28,'Форма 1'!AJ$8),"")</f>
        <v/>
      </c>
      <c r="T4076" s="88"/>
    </row>
    <row r="4077" spans="1:20">
      <c r="A4077" s="188">
        <f t="shared" si="273"/>
        <v>913</v>
      </c>
      <c r="B4077" s="189" t="s">
        <v>3921</v>
      </c>
      <c r="C4077" s="99">
        <f t="shared" si="272"/>
        <v>2559305.7280000001</v>
      </c>
      <c r="D4077" s="103" t="str">
        <f>IF(ISNUMBER('Форма 1'!U4077),'Форма 1'!$H4077*VLOOKUP('Форма 1'!$F4077,'Придельники с 2022'!$B$4:$X$28,'Форма 1'!U$8),"")</f>
        <v/>
      </c>
      <c r="E4077" s="103" t="str">
        <f>IF(ISNUMBER('Форма 1'!V4077),'Форма 1'!$H4077*VLOOKUP('Форма 1'!$F4077,'Придельники с 2022'!$B$4:$X$28,'Форма 1'!V$8),"")</f>
        <v/>
      </c>
      <c r="F4077" s="103" t="str">
        <f>IF(ISNUMBER('Форма 1'!W4077),'Форма 1'!$H4077*VLOOKUP('Форма 1'!$F4077,'Придельники с 2022'!$B$4:$X$28,'Форма 1'!W$8),"")</f>
        <v/>
      </c>
      <c r="G4077" s="103">
        <f>IF(ISNUMBER('Форма 1'!X4077),'Форма 1'!$H4077*VLOOKUP('Форма 1'!$F4077,'Придельники с 2022'!$B$4:$X$28,'Форма 1'!X$8),"")</f>
        <v>2559305.7280000001</v>
      </c>
      <c r="H4077" s="103" t="str">
        <f>IF(ISNUMBER('Форма 1'!Y4077),'Форма 1'!$H4077*VLOOKUP('Форма 1'!$F4077,'Придельники с 2022'!$B$4:$X$28,'Форма 1'!Y$8),"")</f>
        <v/>
      </c>
      <c r="I4077" s="103" t="str">
        <f>IF(ISNUMBER('Форма 1'!Z4077),'Форма 1'!$H4077*VLOOKUP('Форма 1'!$F4077,'Придельники с 2022'!$B$4:$X$28,'Форма 1'!Z$8),"")</f>
        <v/>
      </c>
      <c r="J4077" s="103" t="str">
        <f>IF(ISNUMBER('Форма 1'!AA4077),'Форма 1'!$H4077*VLOOKUP('Форма 1'!$F4077,'Придельники с 2022'!$B$4:$X$28,'Форма 1'!AA$8),"")</f>
        <v/>
      </c>
      <c r="K4077" s="90"/>
      <c r="L4077" s="87"/>
      <c r="M4077" s="103" t="str">
        <f>IF(ISNUMBER('Форма 1'!AD4077),'Форма 1'!$H4077*VLOOKUP('Форма 1'!$F4077,'Придельники с 2022'!$B$4:$X$28,'Форма 1'!AD$8),"")</f>
        <v/>
      </c>
      <c r="N4077" s="103" t="str">
        <f>IF(ISBLANK('Форма 1'!$AE4077),"",IF('Форма 1'!$AE4077=1,'Форма 1'!$H4077*VLOOKUP('Форма 1'!$F4077,'Придельники с 2022'!$B$4:$X$28,'Форма 1'!$AE$8,0),IF('Форма 1'!$AE4077=2,'Форма 1'!$H4077*VLOOKUP('Форма 1'!$F4077,'Придельники с 2022'!$B$4:$X$28,13,0),IF('Форма 1'!$AE4077=3,'Форма 1'!$H4077*VLOOKUP('Форма 1'!$F4077,'Придельники с 2022'!$B$4:$X$28,12,0)))))</f>
        <v/>
      </c>
      <c r="O4077" s="103" t="str">
        <f>IF(ISNUMBER('Форма 1'!AF4077),'Форма 1'!$H4077*VLOOKUP('Форма 1'!$F4077,'Придельники с 2022'!$B$4:$X$28,'Форма 1'!AF$8),"")</f>
        <v/>
      </c>
      <c r="P4077" s="87"/>
      <c r="Q4077" s="103" t="str">
        <f>IF(ISNUMBER('Форма 1'!AH4077),'Форма 1'!$H4077*VLOOKUP('Форма 1'!$F4077,'Придельники с 2022'!$B$4:$X$28,'Форма 1'!AH$8),"")</f>
        <v/>
      </c>
      <c r="R4077" s="103" t="str">
        <f>IF(ISNUMBER('Форма 1'!AI4077),'Форма 1'!$H4077*VLOOKUP('Форма 1'!$F4077,'Придельники с 2022'!$B$4:$X$28,'Форма 1'!AI$8),"")</f>
        <v/>
      </c>
      <c r="S4077" s="103" t="str">
        <f>IF(ISNUMBER('Форма 1'!AJ4077),'Форма 1'!$H4077*VLOOKUP('Форма 1'!$F4077,'Придельники с 2022'!$B$4:$X$28,'Форма 1'!AJ$8),"")</f>
        <v/>
      </c>
      <c r="T4077" s="88"/>
    </row>
    <row r="4078" spans="1:20">
      <c r="A4078" s="188">
        <f t="shared" si="273"/>
        <v>914</v>
      </c>
      <c r="B4078" s="189" t="s">
        <v>3922</v>
      </c>
      <c r="C4078" s="99">
        <f t="shared" si="272"/>
        <v>4940048.1390000004</v>
      </c>
      <c r="D4078" s="103" t="str">
        <f>IF(ISNUMBER('Форма 1'!U4078),'Форма 1'!$H4078*VLOOKUP('Форма 1'!$F4078,'Придельники с 2022'!$B$4:$X$28,'Форма 1'!U$8),"")</f>
        <v/>
      </c>
      <c r="E4078" s="103" t="str">
        <f>IF(ISNUMBER('Форма 1'!V4078),'Форма 1'!$H4078*VLOOKUP('Форма 1'!$F4078,'Придельники с 2022'!$B$4:$X$28,'Форма 1'!V$8),"")</f>
        <v/>
      </c>
      <c r="F4078" s="103" t="str">
        <f>IF(ISNUMBER('Форма 1'!W4078),'Форма 1'!$H4078*VLOOKUP('Форма 1'!$F4078,'Придельники с 2022'!$B$4:$X$28,'Форма 1'!W$8),"")</f>
        <v/>
      </c>
      <c r="G4078" s="103" t="str">
        <f>IF(ISNUMBER('Форма 1'!X4078),'Форма 1'!$H4078*VLOOKUP('Форма 1'!$F4078,'Придельники с 2022'!$B$4:$X$28,'Форма 1'!X$8),"")</f>
        <v/>
      </c>
      <c r="H4078" s="103" t="str">
        <f>IF(ISNUMBER('Форма 1'!Y4078),'Форма 1'!$H4078*VLOOKUP('Форма 1'!$F4078,'Придельники с 2022'!$B$4:$X$28,'Форма 1'!Y$8),"")</f>
        <v/>
      </c>
      <c r="I4078" s="103">
        <f>IF(ISNUMBER('Форма 1'!Z4078),'Форма 1'!$H4078*VLOOKUP('Форма 1'!$F4078,'Придельники с 2022'!$B$4:$X$28,'Форма 1'!Z$8),"")</f>
        <v>1472882.3190000001</v>
      </c>
      <c r="J4078" s="103">
        <f>IF(ISNUMBER('Форма 1'!AA4078),'Форма 1'!$H4078*VLOOKUP('Форма 1'!$F4078,'Придельники с 2022'!$B$4:$X$28,'Форма 1'!AA$8),"")</f>
        <v>3467165.82</v>
      </c>
      <c r="K4078" s="90"/>
      <c r="L4078" s="87"/>
      <c r="M4078" s="103" t="str">
        <f>IF(ISNUMBER('Форма 1'!AD4078),'Форма 1'!$H4078*VLOOKUP('Форма 1'!$F4078,'Придельники с 2022'!$B$4:$X$28,'Форма 1'!AD$8),"")</f>
        <v/>
      </c>
      <c r="N4078" s="103" t="str">
        <f>IF(ISBLANK('Форма 1'!$AE4078),"",IF('Форма 1'!$AE4078=1,'Форма 1'!$H4078*VLOOKUP('Форма 1'!$F4078,'Придельники с 2022'!$B$4:$X$28,'Форма 1'!$AE$8,0),IF('Форма 1'!$AE4078=2,'Форма 1'!$H4078*VLOOKUP('Форма 1'!$F4078,'Придельники с 2022'!$B$4:$X$28,13,0),IF('Форма 1'!$AE4078=3,'Форма 1'!$H4078*VLOOKUP('Форма 1'!$F4078,'Придельники с 2022'!$B$4:$X$28,12,0)))))</f>
        <v/>
      </c>
      <c r="O4078" s="103" t="str">
        <f>IF(ISNUMBER('Форма 1'!AF4078),'Форма 1'!$H4078*VLOOKUP('Форма 1'!$F4078,'Придельники с 2022'!$B$4:$X$28,'Форма 1'!AF$8),"")</f>
        <v/>
      </c>
      <c r="P4078" s="87"/>
      <c r="Q4078" s="103" t="str">
        <f>IF(ISNUMBER('Форма 1'!AH4078),'Форма 1'!$H4078*VLOOKUP('Форма 1'!$F4078,'Придельники с 2022'!$B$4:$X$28,'Форма 1'!AH$8),"")</f>
        <v/>
      </c>
      <c r="R4078" s="103" t="str">
        <f>IF(ISNUMBER('Форма 1'!AI4078),'Форма 1'!$H4078*VLOOKUP('Форма 1'!$F4078,'Придельники с 2022'!$B$4:$X$28,'Форма 1'!AI$8),"")</f>
        <v/>
      </c>
      <c r="S4078" s="103" t="str">
        <f>IF(ISNUMBER('Форма 1'!AJ4078),'Форма 1'!$H4078*VLOOKUP('Форма 1'!$F4078,'Придельники с 2022'!$B$4:$X$28,'Форма 1'!AJ$8),"")</f>
        <v/>
      </c>
      <c r="T4078" s="88"/>
    </row>
    <row r="4079" spans="1:20">
      <c r="A4079" s="188">
        <f t="shared" si="273"/>
        <v>915</v>
      </c>
      <c r="B4079" s="189" t="s">
        <v>3923</v>
      </c>
      <c r="C4079" s="99">
        <f t="shared" si="272"/>
        <v>6822173.8260000013</v>
      </c>
      <c r="D4079" s="103" t="str">
        <f>IF(ISNUMBER('Форма 1'!U4079),'Форма 1'!$H4079*VLOOKUP('Форма 1'!$F4079,'Придельники с 2022'!$B$4:$X$28,'Форма 1'!U$8),"")</f>
        <v/>
      </c>
      <c r="E4079" s="103" t="str">
        <f>IF(ISNUMBER('Форма 1'!V4079),'Форма 1'!$H4079*VLOOKUP('Форма 1'!$F4079,'Придельники с 2022'!$B$4:$X$28,'Форма 1'!V$8),"")</f>
        <v/>
      </c>
      <c r="F4079" s="103" t="str">
        <f>IF(ISNUMBER('Форма 1'!W4079),'Форма 1'!$H4079*VLOOKUP('Форма 1'!$F4079,'Придельники с 2022'!$B$4:$X$28,'Форма 1'!W$8),"")</f>
        <v/>
      </c>
      <c r="G4079" s="103">
        <f>IF(ISNUMBER('Форма 1'!X4079),'Форма 1'!$H4079*VLOOKUP('Форма 1'!$F4079,'Придельники с 2022'!$B$4:$X$28,'Форма 1'!X$8),"")</f>
        <v>1558448.064</v>
      </c>
      <c r="H4079" s="103">
        <f>IF(ISNUMBER('Форма 1'!Y4079),'Форма 1'!$H4079*VLOOKUP('Форма 1'!$F4079,'Придельники с 2022'!$B$4:$X$28,'Форма 1'!Y$8),"")</f>
        <v>5263725.762000001</v>
      </c>
      <c r="I4079" s="103" t="str">
        <f>IF(ISNUMBER('Форма 1'!Z4079),'Форма 1'!$H4079*VLOOKUP('Форма 1'!$F4079,'Придельники с 2022'!$B$4:$X$28,'Форма 1'!Z$8),"")</f>
        <v/>
      </c>
      <c r="J4079" s="103" t="str">
        <f>IF(ISNUMBER('Форма 1'!AA4079),'Форма 1'!$H4079*VLOOKUP('Форма 1'!$F4079,'Придельники с 2022'!$B$4:$X$28,'Форма 1'!AA$8),"")</f>
        <v/>
      </c>
      <c r="K4079" s="90"/>
      <c r="L4079" s="87"/>
      <c r="M4079" s="103" t="str">
        <f>IF(ISNUMBER('Форма 1'!AD4079),'Форма 1'!$H4079*VLOOKUP('Форма 1'!$F4079,'Придельники с 2022'!$B$4:$X$28,'Форма 1'!AD$8),"")</f>
        <v/>
      </c>
      <c r="N4079" s="103" t="str">
        <f>IF(ISBLANK('Форма 1'!$AE4079),"",IF('Форма 1'!$AE4079=1,'Форма 1'!$H4079*VLOOKUP('Форма 1'!$F4079,'Придельники с 2022'!$B$4:$X$28,'Форма 1'!$AE$8,0),IF('Форма 1'!$AE4079=2,'Форма 1'!$H4079*VLOOKUP('Форма 1'!$F4079,'Придельники с 2022'!$B$4:$X$28,13,0),IF('Форма 1'!$AE4079=3,'Форма 1'!$H4079*VLOOKUP('Форма 1'!$F4079,'Придельники с 2022'!$B$4:$X$28,12,0)))))</f>
        <v/>
      </c>
      <c r="O4079" s="103" t="str">
        <f>IF(ISNUMBER('Форма 1'!AF4079),'Форма 1'!$H4079*VLOOKUP('Форма 1'!$F4079,'Придельники с 2022'!$B$4:$X$28,'Форма 1'!AF$8),"")</f>
        <v/>
      </c>
      <c r="P4079" s="87"/>
      <c r="Q4079" s="103" t="str">
        <f>IF(ISNUMBER('Форма 1'!AH4079),'Форма 1'!$H4079*VLOOKUP('Форма 1'!$F4079,'Придельники с 2022'!$B$4:$X$28,'Форма 1'!AH$8),"")</f>
        <v/>
      </c>
      <c r="R4079" s="103" t="str">
        <f>IF(ISNUMBER('Форма 1'!AI4079),'Форма 1'!$H4079*VLOOKUP('Форма 1'!$F4079,'Придельники с 2022'!$B$4:$X$28,'Форма 1'!AI$8),"")</f>
        <v/>
      </c>
      <c r="S4079" s="103" t="str">
        <f>IF(ISNUMBER('Форма 1'!AJ4079),'Форма 1'!$H4079*VLOOKUP('Форма 1'!$F4079,'Придельники с 2022'!$B$4:$X$28,'Форма 1'!AJ$8),"")</f>
        <v/>
      </c>
      <c r="T4079" s="88"/>
    </row>
    <row r="4080" spans="1:20">
      <c r="A4080" s="188">
        <f t="shared" si="273"/>
        <v>916</v>
      </c>
      <c r="B4080" s="189" t="s">
        <v>3924</v>
      </c>
      <c r="C4080" s="99">
        <f t="shared" si="272"/>
        <v>21679945.280000001</v>
      </c>
      <c r="D4080" s="103" t="str">
        <f>IF(ISNUMBER('Форма 1'!U4080),'Форма 1'!$H4080*VLOOKUP('Форма 1'!$F4080,'Придельники с 2022'!$B$4:$X$28,'Форма 1'!U$8),"")</f>
        <v/>
      </c>
      <c r="E4080" s="103" t="str">
        <f>IF(ISNUMBER('Форма 1'!V4080),'Форма 1'!$H4080*VLOOKUP('Форма 1'!$F4080,'Придельники с 2022'!$B$4:$X$28,'Форма 1'!V$8),"")</f>
        <v/>
      </c>
      <c r="F4080" s="103" t="str">
        <f>IF(ISNUMBER('Форма 1'!W4080),'Форма 1'!$H4080*VLOOKUP('Форма 1'!$F4080,'Придельники с 2022'!$B$4:$X$28,'Форма 1'!W$8),"")</f>
        <v/>
      </c>
      <c r="G4080" s="103" t="str">
        <f>IF(ISNUMBER('Форма 1'!X4080),'Форма 1'!$H4080*VLOOKUP('Форма 1'!$F4080,'Придельники с 2022'!$B$4:$X$28,'Форма 1'!X$8),"")</f>
        <v/>
      </c>
      <c r="H4080" s="103" t="str">
        <f>IF(ISNUMBER('Форма 1'!Y4080),'Форма 1'!$H4080*VLOOKUP('Форма 1'!$F4080,'Придельники с 2022'!$B$4:$X$28,'Форма 1'!Y$8),"")</f>
        <v/>
      </c>
      <c r="I4080" s="103" t="str">
        <f>IF(ISNUMBER('Форма 1'!Z4080),'Форма 1'!$H4080*VLOOKUP('Форма 1'!$F4080,'Придельники с 2022'!$B$4:$X$28,'Форма 1'!Z$8),"")</f>
        <v/>
      </c>
      <c r="J4080" s="103" t="str">
        <f>IF(ISNUMBER('Форма 1'!AA4080),'Форма 1'!$H4080*VLOOKUP('Форма 1'!$F4080,'Придельники с 2022'!$B$4:$X$28,'Форма 1'!AA$8),"")</f>
        <v/>
      </c>
      <c r="K4080" s="90"/>
      <c r="L4080" s="87"/>
      <c r="M4080" s="103">
        <f>IF(ISNUMBER('Форма 1'!AD4080),'Форма 1'!$H4080*VLOOKUP('Форма 1'!$F4080,'Придельники с 2022'!$B$4:$X$28,'Форма 1'!AD$8),"")</f>
        <v>21679945.280000001</v>
      </c>
      <c r="N4080" s="103" t="str">
        <f>IF(ISBLANK('Форма 1'!$AE4080),"",IF('Форма 1'!$AE4080=1,'Форма 1'!$H4080*VLOOKUP('Форма 1'!$F4080,'Придельники с 2022'!$B$4:$X$28,'Форма 1'!$AE$8,0),IF('Форма 1'!$AE4080=2,'Форма 1'!$H4080*VLOOKUP('Форма 1'!$F4080,'Придельники с 2022'!$B$4:$X$28,13,0),IF('Форма 1'!$AE4080=3,'Форма 1'!$H4080*VLOOKUP('Форма 1'!$F4080,'Придельники с 2022'!$B$4:$X$28,12,0)))))</f>
        <v/>
      </c>
      <c r="O4080" s="103" t="str">
        <f>IF(ISNUMBER('Форма 1'!AF4080),'Форма 1'!$H4080*VLOOKUP('Форма 1'!$F4080,'Придельники с 2022'!$B$4:$X$28,'Форма 1'!AF$8),"")</f>
        <v/>
      </c>
      <c r="P4080" s="87"/>
      <c r="Q4080" s="103" t="str">
        <f>IF(ISNUMBER('Форма 1'!AH4080),'Форма 1'!$H4080*VLOOKUP('Форма 1'!$F4080,'Придельники с 2022'!$B$4:$X$28,'Форма 1'!AH$8),"")</f>
        <v/>
      </c>
      <c r="R4080" s="103" t="str">
        <f>IF(ISNUMBER('Форма 1'!AI4080),'Форма 1'!$H4080*VLOOKUP('Форма 1'!$F4080,'Придельники с 2022'!$B$4:$X$28,'Форма 1'!AI$8),"")</f>
        <v/>
      </c>
      <c r="S4080" s="103" t="str">
        <f>IF(ISNUMBER('Форма 1'!AJ4080),'Форма 1'!$H4080*VLOOKUP('Форма 1'!$F4080,'Придельники с 2022'!$B$4:$X$28,'Форма 1'!AJ$8),"")</f>
        <v/>
      </c>
      <c r="T4080" s="88"/>
    </row>
    <row r="4081" spans="1:20">
      <c r="A4081" s="188">
        <f t="shared" si="273"/>
        <v>917</v>
      </c>
      <c r="B4081" s="189" t="s">
        <v>3925</v>
      </c>
      <c r="C4081" s="99">
        <f t="shared" si="272"/>
        <v>11905505.472000001</v>
      </c>
      <c r="D4081" s="103" t="str">
        <f>IF(ISNUMBER('Форма 1'!U4081),'Форма 1'!$H4081*VLOOKUP('Форма 1'!$F4081,'Придельники с 2022'!$B$4:$X$28,'Форма 1'!U$8),"")</f>
        <v/>
      </c>
      <c r="E4081" s="103" t="str">
        <f>IF(ISNUMBER('Форма 1'!V4081),'Форма 1'!$H4081*VLOOKUP('Форма 1'!$F4081,'Придельники с 2022'!$B$4:$X$28,'Форма 1'!V$8),"")</f>
        <v/>
      </c>
      <c r="F4081" s="103" t="str">
        <f>IF(ISNUMBER('Форма 1'!W4081),'Форма 1'!$H4081*VLOOKUP('Форма 1'!$F4081,'Придельники с 2022'!$B$4:$X$28,'Форма 1'!W$8),"")</f>
        <v/>
      </c>
      <c r="G4081" s="103" t="str">
        <f>IF(ISNUMBER('Форма 1'!X4081),'Форма 1'!$H4081*VLOOKUP('Форма 1'!$F4081,'Придельники с 2022'!$B$4:$X$28,'Форма 1'!X$8),"")</f>
        <v/>
      </c>
      <c r="H4081" s="103" t="str">
        <f>IF(ISNUMBER('Форма 1'!Y4081),'Форма 1'!$H4081*VLOOKUP('Форма 1'!$F4081,'Придельники с 2022'!$B$4:$X$28,'Форма 1'!Y$8),"")</f>
        <v/>
      </c>
      <c r="I4081" s="103" t="str">
        <f>IF(ISNUMBER('Форма 1'!Z4081),'Форма 1'!$H4081*VLOOKUP('Форма 1'!$F4081,'Придельники с 2022'!$B$4:$X$28,'Форма 1'!Z$8),"")</f>
        <v/>
      </c>
      <c r="J4081" s="103" t="str">
        <f>IF(ISNUMBER('Форма 1'!AA4081),'Форма 1'!$H4081*VLOOKUP('Форма 1'!$F4081,'Придельники с 2022'!$B$4:$X$28,'Форма 1'!AA$8),"")</f>
        <v/>
      </c>
      <c r="K4081" s="90"/>
      <c r="L4081" s="87"/>
      <c r="M4081" s="103">
        <f>IF(ISNUMBER('Форма 1'!AD4081),'Форма 1'!$H4081*VLOOKUP('Форма 1'!$F4081,'Придельники с 2022'!$B$4:$X$28,'Форма 1'!AD$8),"")</f>
        <v>11905505.472000001</v>
      </c>
      <c r="N4081" s="103" t="str">
        <f>IF(ISBLANK('Форма 1'!$AE4081),"",IF('Форма 1'!$AE4081=1,'Форма 1'!$H4081*VLOOKUP('Форма 1'!$F4081,'Придельники с 2022'!$B$4:$X$28,'Форма 1'!$AE$8,0),IF('Форма 1'!$AE4081=2,'Форма 1'!$H4081*VLOOKUP('Форма 1'!$F4081,'Придельники с 2022'!$B$4:$X$28,13,0),IF('Форма 1'!$AE4081=3,'Форма 1'!$H4081*VLOOKUP('Форма 1'!$F4081,'Придельники с 2022'!$B$4:$X$28,12,0)))))</f>
        <v/>
      </c>
      <c r="O4081" s="103" t="str">
        <f>IF(ISNUMBER('Форма 1'!AF4081),'Форма 1'!$H4081*VLOOKUP('Форма 1'!$F4081,'Придельники с 2022'!$B$4:$X$28,'Форма 1'!AF$8),"")</f>
        <v/>
      </c>
      <c r="P4081" s="87"/>
      <c r="Q4081" s="103" t="str">
        <f>IF(ISNUMBER('Форма 1'!AH4081),'Форма 1'!$H4081*VLOOKUP('Форма 1'!$F4081,'Придельники с 2022'!$B$4:$X$28,'Форма 1'!AH$8),"")</f>
        <v/>
      </c>
      <c r="R4081" s="103" t="str">
        <f>IF(ISNUMBER('Форма 1'!AI4081),'Форма 1'!$H4081*VLOOKUP('Форма 1'!$F4081,'Придельники с 2022'!$B$4:$X$28,'Форма 1'!AI$8),"")</f>
        <v/>
      </c>
      <c r="S4081" s="103" t="str">
        <f>IF(ISNUMBER('Форма 1'!AJ4081),'Форма 1'!$H4081*VLOOKUP('Форма 1'!$F4081,'Придельники с 2022'!$B$4:$X$28,'Форма 1'!AJ$8),"")</f>
        <v/>
      </c>
      <c r="T4081" s="88"/>
    </row>
    <row r="4082" spans="1:20">
      <c r="A4082" s="188">
        <f t="shared" si="273"/>
        <v>918</v>
      </c>
      <c r="B4082" s="189" t="s">
        <v>3926</v>
      </c>
      <c r="C4082" s="99">
        <f t="shared" si="272"/>
        <v>22370785.248</v>
      </c>
      <c r="D4082" s="103" t="str">
        <f>IF(ISNUMBER('Форма 1'!U4082),'Форма 1'!$H4082*VLOOKUP('Форма 1'!$F4082,'Придельники с 2022'!$B$4:$X$28,'Форма 1'!U$8),"")</f>
        <v/>
      </c>
      <c r="E4082" s="103" t="str">
        <f>IF(ISNUMBER('Форма 1'!V4082),'Форма 1'!$H4082*VLOOKUP('Форма 1'!$F4082,'Придельники с 2022'!$B$4:$X$28,'Форма 1'!V$8),"")</f>
        <v/>
      </c>
      <c r="F4082" s="103" t="str">
        <f>IF(ISNUMBER('Форма 1'!W4082),'Форма 1'!$H4082*VLOOKUP('Форма 1'!$F4082,'Придельники с 2022'!$B$4:$X$28,'Форма 1'!W$8),"")</f>
        <v/>
      </c>
      <c r="G4082" s="103" t="str">
        <f>IF(ISNUMBER('Форма 1'!X4082),'Форма 1'!$H4082*VLOOKUP('Форма 1'!$F4082,'Придельники с 2022'!$B$4:$X$28,'Форма 1'!X$8),"")</f>
        <v/>
      </c>
      <c r="H4082" s="103" t="str">
        <f>IF(ISNUMBER('Форма 1'!Y4082),'Форма 1'!$H4082*VLOOKUP('Форма 1'!$F4082,'Придельники с 2022'!$B$4:$X$28,'Форма 1'!Y$8),"")</f>
        <v/>
      </c>
      <c r="I4082" s="103" t="str">
        <f>IF(ISNUMBER('Форма 1'!Z4082),'Форма 1'!$H4082*VLOOKUP('Форма 1'!$F4082,'Придельники с 2022'!$B$4:$X$28,'Форма 1'!Z$8),"")</f>
        <v/>
      </c>
      <c r="J4082" s="103" t="str">
        <f>IF(ISNUMBER('Форма 1'!AA4082),'Форма 1'!$H4082*VLOOKUP('Форма 1'!$F4082,'Придельники с 2022'!$B$4:$X$28,'Форма 1'!AA$8),"")</f>
        <v/>
      </c>
      <c r="K4082" s="90"/>
      <c r="L4082" s="87"/>
      <c r="M4082" s="103">
        <f>IF(ISNUMBER('Форма 1'!AD4082),'Форма 1'!$H4082*VLOOKUP('Форма 1'!$F4082,'Придельники с 2022'!$B$4:$X$28,'Форма 1'!AD$8),"")</f>
        <v>22370785.248</v>
      </c>
      <c r="N4082" s="103" t="str">
        <f>IF(ISBLANK('Форма 1'!$AE4082),"",IF('Форма 1'!$AE4082=1,'Форма 1'!$H4082*VLOOKUP('Форма 1'!$F4082,'Придельники с 2022'!$B$4:$X$28,'Форма 1'!$AE$8,0),IF('Форма 1'!$AE4082=2,'Форма 1'!$H4082*VLOOKUP('Форма 1'!$F4082,'Придельники с 2022'!$B$4:$X$28,13,0),IF('Форма 1'!$AE4082=3,'Форма 1'!$H4082*VLOOKUP('Форма 1'!$F4082,'Придельники с 2022'!$B$4:$X$28,12,0)))))</f>
        <v/>
      </c>
      <c r="O4082" s="103" t="str">
        <f>IF(ISNUMBER('Форма 1'!AF4082),'Форма 1'!$H4082*VLOOKUP('Форма 1'!$F4082,'Придельники с 2022'!$B$4:$X$28,'Форма 1'!AF$8),"")</f>
        <v/>
      </c>
      <c r="P4082" s="87"/>
      <c r="Q4082" s="103" t="str">
        <f>IF(ISNUMBER('Форма 1'!AH4082),'Форма 1'!$H4082*VLOOKUP('Форма 1'!$F4082,'Придельники с 2022'!$B$4:$X$28,'Форма 1'!AH$8),"")</f>
        <v/>
      </c>
      <c r="R4082" s="103" t="str">
        <f>IF(ISNUMBER('Форма 1'!AI4082),'Форма 1'!$H4082*VLOOKUP('Форма 1'!$F4082,'Придельники с 2022'!$B$4:$X$28,'Форма 1'!AI$8),"")</f>
        <v/>
      </c>
      <c r="S4082" s="103" t="str">
        <f>IF(ISNUMBER('Форма 1'!AJ4082),'Форма 1'!$H4082*VLOOKUP('Форма 1'!$F4082,'Придельники с 2022'!$B$4:$X$28,'Форма 1'!AJ$8),"")</f>
        <v/>
      </c>
      <c r="T4082" s="88"/>
    </row>
    <row r="4083" spans="1:20">
      <c r="A4083" s="188">
        <f t="shared" si="273"/>
        <v>919</v>
      </c>
      <c r="B4083" s="112" t="s">
        <v>3927</v>
      </c>
      <c r="C4083" s="99">
        <f t="shared" si="272"/>
        <v>30908305</v>
      </c>
      <c r="D4083" s="103" t="str">
        <f>IF(ISNUMBER('Форма 1'!U4083),'Форма 1'!$H4083*VLOOKUP('Форма 1'!$F4083,'Придельники с 2022'!$B$4:$X$28,'Форма 1'!U$8),"")</f>
        <v/>
      </c>
      <c r="E4083" s="103" t="str">
        <f>IF(ISNUMBER('Форма 1'!V4083),'Форма 1'!$H4083*VLOOKUP('Форма 1'!$F4083,'Придельники с 2022'!$B$4:$X$28,'Форма 1'!V$8),"")</f>
        <v/>
      </c>
      <c r="F4083" s="103" t="str">
        <f>IF(ISNUMBER('Форма 1'!W4083),'Форма 1'!$H4083*VLOOKUP('Форма 1'!$F4083,'Придельники с 2022'!$B$4:$X$28,'Форма 1'!W$8),"")</f>
        <v/>
      </c>
      <c r="G4083" s="103" t="str">
        <f>IF(ISNUMBER('Форма 1'!X4083),'Форма 1'!$H4083*VLOOKUP('Форма 1'!$F4083,'Придельники с 2022'!$B$4:$X$28,'Форма 1'!X$8),"")</f>
        <v/>
      </c>
      <c r="H4083" s="103" t="str">
        <f>IF(ISNUMBER('Форма 1'!Y4083),'Форма 1'!$H4083*VLOOKUP('Форма 1'!$F4083,'Придельники с 2022'!$B$4:$X$28,'Форма 1'!Y$8),"")</f>
        <v/>
      </c>
      <c r="I4083" s="103" t="str">
        <f>IF(ISNUMBER('Форма 1'!Z4083),'Форма 1'!$H4083*VLOOKUP('Форма 1'!$F4083,'Придельники с 2022'!$B$4:$X$28,'Форма 1'!Z$8),"")</f>
        <v/>
      </c>
      <c r="J4083" s="103" t="str">
        <f>IF(ISNUMBER('Форма 1'!AA4083),'Форма 1'!$H4083*VLOOKUP('Форма 1'!$F4083,'Придельники с 2022'!$B$4:$X$28,'Форма 1'!AA$8),"")</f>
        <v/>
      </c>
      <c r="K4083" s="90"/>
      <c r="L4083" s="87"/>
      <c r="M4083" s="103" t="str">
        <f>IF(ISNUMBER('Форма 1'!AD4083),'Форма 1'!$H4083*VLOOKUP('Форма 1'!$F4083,'Придельники с 2022'!$B$4:$X$28,'Форма 1'!AD$8),"")</f>
        <v/>
      </c>
      <c r="N4083" s="103">
        <f>IF(ISBLANK('Форма 1'!$AE4083),"",IF('Форма 1'!$AE4083=1,'Форма 1'!$H4083*VLOOKUP('Форма 1'!$F4083,'Придельники с 2022'!$B$4:$X$28,'Форма 1'!$AE$8,0),IF('Форма 1'!$AE4083=2,'Форма 1'!$H4083*VLOOKUP('Форма 1'!$F4083,'Придельники с 2022'!$B$4:$X$28,13,0),IF('Форма 1'!$AE4083=3,'Форма 1'!$H4083*VLOOKUP('Форма 1'!$F4083,'Придельники с 2022'!$B$4:$X$28,12,0)))))</f>
        <v>30908305</v>
      </c>
      <c r="O4083" s="103" t="str">
        <f>IF(ISNUMBER('Форма 1'!AF4083),'Форма 1'!$H4083*VLOOKUP('Форма 1'!$F4083,'Придельники с 2022'!$B$4:$X$28,'Форма 1'!AF$8),"")</f>
        <v/>
      </c>
      <c r="P4083" s="87"/>
      <c r="Q4083" s="103" t="str">
        <f>IF(ISNUMBER('Форма 1'!AH4083),'Форма 1'!$H4083*VLOOKUP('Форма 1'!$F4083,'Придельники с 2022'!$B$4:$X$28,'Форма 1'!AH$8),"")</f>
        <v/>
      </c>
      <c r="R4083" s="103" t="str">
        <f>IF(ISNUMBER('Форма 1'!AI4083),'Форма 1'!$H4083*VLOOKUP('Форма 1'!$F4083,'Придельники с 2022'!$B$4:$X$28,'Форма 1'!AI$8),"")</f>
        <v/>
      </c>
      <c r="S4083" s="103" t="str">
        <f>IF(ISNUMBER('Форма 1'!AJ4083),'Форма 1'!$H4083*VLOOKUP('Форма 1'!$F4083,'Придельники с 2022'!$B$4:$X$28,'Форма 1'!AJ$8),"")</f>
        <v/>
      </c>
      <c r="T4083" s="88"/>
    </row>
    <row r="4084" spans="1:20">
      <c r="A4084" s="188">
        <f t="shared" si="273"/>
        <v>920</v>
      </c>
      <c r="B4084" s="189" t="s">
        <v>3928</v>
      </c>
      <c r="C4084" s="99">
        <f t="shared" si="272"/>
        <v>12950411.144000001</v>
      </c>
      <c r="D4084" s="103" t="str">
        <f>IF(ISNUMBER('Форма 1'!U4084),'Форма 1'!$H4084*VLOOKUP('Форма 1'!$F4084,'Придельники с 2022'!$B$4:$X$28,'Форма 1'!U$8),"")</f>
        <v/>
      </c>
      <c r="E4084" s="103" t="str">
        <f>IF(ISNUMBER('Форма 1'!V4084),'Форма 1'!$H4084*VLOOKUP('Форма 1'!$F4084,'Придельники с 2022'!$B$4:$X$28,'Форма 1'!V$8),"")</f>
        <v/>
      </c>
      <c r="F4084" s="103" t="str">
        <f>IF(ISNUMBER('Форма 1'!W4084),'Форма 1'!$H4084*VLOOKUP('Форма 1'!$F4084,'Придельники с 2022'!$B$4:$X$28,'Форма 1'!W$8),"")</f>
        <v/>
      </c>
      <c r="G4084" s="103" t="str">
        <f>IF(ISNUMBER('Форма 1'!X4084),'Форма 1'!$H4084*VLOOKUP('Форма 1'!$F4084,'Придельники с 2022'!$B$4:$X$28,'Форма 1'!X$8),"")</f>
        <v/>
      </c>
      <c r="H4084" s="103" t="str">
        <f>IF(ISNUMBER('Форма 1'!Y4084),'Форма 1'!$H4084*VLOOKUP('Форма 1'!$F4084,'Придельники с 2022'!$B$4:$X$28,'Форма 1'!Y$8),"")</f>
        <v/>
      </c>
      <c r="I4084" s="103" t="str">
        <f>IF(ISNUMBER('Форма 1'!Z4084),'Форма 1'!$H4084*VLOOKUP('Форма 1'!$F4084,'Придельники с 2022'!$B$4:$X$28,'Форма 1'!Z$8),"")</f>
        <v/>
      </c>
      <c r="J4084" s="103" t="str">
        <f>IF(ISNUMBER('Форма 1'!AA4084),'Форма 1'!$H4084*VLOOKUP('Форма 1'!$F4084,'Придельники с 2022'!$B$4:$X$28,'Форма 1'!AA$8),"")</f>
        <v/>
      </c>
      <c r="K4084" s="90"/>
      <c r="L4084" s="87"/>
      <c r="M4084" s="103">
        <f>IF(ISNUMBER('Форма 1'!AD4084),'Форма 1'!$H4084*VLOOKUP('Форма 1'!$F4084,'Придельники с 2022'!$B$4:$X$28,'Форма 1'!AD$8),"")</f>
        <v>4772380.1440000003</v>
      </c>
      <c r="N4084" s="103">
        <f>SUM('Форма 1'!M4084:O4084)</f>
        <v>8178031</v>
      </c>
      <c r="O4084" s="103" t="str">
        <f>IF(ISNUMBER('Форма 1'!AF4084),'Форма 1'!$H4084*VLOOKUP('Форма 1'!$F4084,'Придельники с 2022'!$B$4:$X$28,'Форма 1'!AF$8),"")</f>
        <v/>
      </c>
      <c r="P4084" s="87"/>
      <c r="Q4084" s="103" t="str">
        <f>IF(ISNUMBER('Форма 1'!AH4084),'Форма 1'!$H4084*VLOOKUP('Форма 1'!$F4084,'Придельники с 2022'!$B$4:$X$28,'Форма 1'!AH$8),"")</f>
        <v/>
      </c>
      <c r="R4084" s="103" t="str">
        <f>IF(ISNUMBER('Форма 1'!AI4084),'Форма 1'!$H4084*VLOOKUP('Форма 1'!$F4084,'Придельники с 2022'!$B$4:$X$28,'Форма 1'!AI$8),"")</f>
        <v/>
      </c>
      <c r="S4084" s="103" t="str">
        <f>IF(ISNUMBER('Форма 1'!AJ4084),'Форма 1'!$H4084*VLOOKUP('Форма 1'!$F4084,'Придельники с 2022'!$B$4:$X$28,'Форма 1'!AJ$8),"")</f>
        <v/>
      </c>
      <c r="T4084" s="88"/>
    </row>
    <row r="4085" spans="1:20">
      <c r="A4085" s="188">
        <f t="shared" si="273"/>
        <v>921</v>
      </c>
      <c r="B4085" s="189" t="s">
        <v>3929</v>
      </c>
      <c r="C4085" s="99">
        <f t="shared" si="272"/>
        <v>4039063.2800000003</v>
      </c>
      <c r="D4085" s="103" t="str">
        <f>IF(ISNUMBER('Форма 1'!U4085),'Форма 1'!$H4085*VLOOKUP('Форма 1'!$F4085,'Придельники с 2022'!$B$4:$X$28,'Форма 1'!U$8),"")</f>
        <v/>
      </c>
      <c r="E4085" s="103" t="str">
        <f>IF(ISNUMBER('Форма 1'!V4085),'Форма 1'!$H4085*VLOOKUP('Форма 1'!$F4085,'Придельники с 2022'!$B$4:$X$28,'Форма 1'!V$8),"")</f>
        <v/>
      </c>
      <c r="F4085" s="103" t="str">
        <f>IF(ISNUMBER('Форма 1'!W4085),'Форма 1'!$H4085*VLOOKUP('Форма 1'!$F4085,'Придельники с 2022'!$B$4:$X$28,'Форма 1'!W$8),"")</f>
        <v/>
      </c>
      <c r="G4085" s="103">
        <f>IF(ISNUMBER('Форма 1'!X4085),'Форма 1'!$H4085*VLOOKUP('Форма 1'!$F4085,'Придельники с 2022'!$B$4:$X$28,'Форма 1'!X$8),"")</f>
        <v>1111289.33</v>
      </c>
      <c r="H4085" s="103">
        <f>IF(ISNUMBER('Форма 1'!Y4085),'Форма 1'!$H4085*VLOOKUP('Форма 1'!$F4085,'Придельники с 2022'!$B$4:$X$28,'Форма 1'!Y$8),"")</f>
        <v>2927773.95</v>
      </c>
      <c r="I4085" s="103" t="str">
        <f>IF(ISNUMBER('Форма 1'!Z4085),'Форма 1'!$H4085*VLOOKUP('Форма 1'!$F4085,'Придельники с 2022'!$B$4:$X$28,'Форма 1'!Z$8),"")</f>
        <v/>
      </c>
      <c r="J4085" s="103" t="str">
        <f>IF(ISNUMBER('Форма 1'!AA4085),'Форма 1'!$H4085*VLOOKUP('Форма 1'!$F4085,'Придельники с 2022'!$B$4:$X$28,'Форма 1'!AA$8),"")</f>
        <v/>
      </c>
      <c r="K4085" s="90"/>
      <c r="L4085" s="87"/>
      <c r="M4085" s="103" t="str">
        <f>IF(ISNUMBER('Форма 1'!AD4085),'Форма 1'!$H4085*VLOOKUP('Форма 1'!$F4085,'Придельники с 2022'!$B$4:$X$28,'Форма 1'!AD$8),"")</f>
        <v/>
      </c>
      <c r="N4085" s="103" t="str">
        <f>IF(ISBLANK('Форма 1'!$AE4085),"",IF('Форма 1'!$AE4085=1,'Форма 1'!$H4085*VLOOKUP('Форма 1'!$F4085,'Придельники с 2022'!$B$4:$X$28,'Форма 1'!$AE$8,0),IF('Форма 1'!$AE4085=2,'Форма 1'!$H4085*VLOOKUP('Форма 1'!$F4085,'Придельники с 2022'!$B$4:$X$28,13,0),IF('Форма 1'!$AE4085=3,'Форма 1'!$H4085*VLOOKUP('Форма 1'!$F4085,'Придельники с 2022'!$B$4:$X$28,12,0)))))</f>
        <v/>
      </c>
      <c r="O4085" s="103" t="str">
        <f>IF(ISNUMBER('Форма 1'!AF4085),'Форма 1'!$H4085*VLOOKUP('Форма 1'!$F4085,'Придельники с 2022'!$B$4:$X$28,'Форма 1'!AF$8),"")</f>
        <v/>
      </c>
      <c r="P4085" s="87"/>
      <c r="Q4085" s="103" t="str">
        <f>IF(ISNUMBER('Форма 1'!AH4085),'Форма 1'!$H4085*VLOOKUP('Форма 1'!$F4085,'Придельники с 2022'!$B$4:$X$28,'Форма 1'!AH$8),"")</f>
        <v/>
      </c>
      <c r="R4085" s="103" t="str">
        <f>IF(ISNUMBER('Форма 1'!AI4085),'Форма 1'!$H4085*VLOOKUP('Форма 1'!$F4085,'Придельники с 2022'!$B$4:$X$28,'Форма 1'!AI$8),"")</f>
        <v/>
      </c>
      <c r="S4085" s="103" t="str">
        <f>IF(ISNUMBER('Форма 1'!AJ4085),'Форма 1'!$H4085*VLOOKUP('Форма 1'!$F4085,'Придельники с 2022'!$B$4:$X$28,'Форма 1'!AJ$8),"")</f>
        <v/>
      </c>
      <c r="T4085" s="88"/>
    </row>
    <row r="4086" spans="1:20">
      <c r="A4086" s="188">
        <f t="shared" si="273"/>
        <v>922</v>
      </c>
      <c r="B4086" s="189" t="s">
        <v>3930</v>
      </c>
      <c r="C4086" s="99">
        <f t="shared" si="272"/>
        <v>6405356.4960000003</v>
      </c>
      <c r="D4086" s="103" t="str">
        <f>IF(ISNUMBER('Форма 1'!U4086),'Форма 1'!$H4086*VLOOKUP('Форма 1'!$F4086,'Придельники с 2022'!$B$4:$X$28,'Форма 1'!U$8),"")</f>
        <v/>
      </c>
      <c r="E4086" s="103" t="str">
        <f>IF(ISNUMBER('Форма 1'!V4086),'Форма 1'!$H4086*VLOOKUP('Форма 1'!$F4086,'Придельники с 2022'!$B$4:$X$28,'Форма 1'!V$8),"")</f>
        <v/>
      </c>
      <c r="F4086" s="103" t="str">
        <f>IF(ISNUMBER('Форма 1'!W4086),'Форма 1'!$H4086*VLOOKUP('Форма 1'!$F4086,'Придельники с 2022'!$B$4:$X$28,'Форма 1'!W$8),"")</f>
        <v/>
      </c>
      <c r="G4086" s="103" t="str">
        <f>IF(ISNUMBER('Форма 1'!X4086),'Форма 1'!$H4086*VLOOKUP('Форма 1'!$F4086,'Придельники с 2022'!$B$4:$X$28,'Форма 1'!X$8),"")</f>
        <v/>
      </c>
      <c r="H4086" s="103" t="str">
        <f>IF(ISNUMBER('Форма 1'!Y4086),'Форма 1'!$H4086*VLOOKUP('Форма 1'!$F4086,'Придельники с 2022'!$B$4:$X$28,'Форма 1'!Y$8),"")</f>
        <v/>
      </c>
      <c r="I4086" s="103" t="str">
        <f>IF(ISNUMBER('Форма 1'!Z4086),'Форма 1'!$H4086*VLOOKUP('Форма 1'!$F4086,'Придельники с 2022'!$B$4:$X$28,'Форма 1'!Z$8),"")</f>
        <v/>
      </c>
      <c r="J4086" s="103" t="str">
        <f>IF(ISNUMBER('Форма 1'!AA4086),'Форма 1'!$H4086*VLOOKUP('Форма 1'!$F4086,'Придельники с 2022'!$B$4:$X$28,'Форма 1'!AA$8),"")</f>
        <v/>
      </c>
      <c r="K4086" s="90"/>
      <c r="L4086" s="87"/>
      <c r="M4086" s="103">
        <f>IF(ISNUMBER('Форма 1'!AD4086),'Форма 1'!$H4086*VLOOKUP('Форма 1'!$F4086,'Придельники с 2022'!$B$4:$X$28,'Форма 1'!AD$8),"")</f>
        <v>6405356.4960000003</v>
      </c>
      <c r="N4086" s="103" t="str">
        <f>IF(ISBLANK('Форма 1'!$AE4086),"",IF('Форма 1'!$AE4086=1,'Форма 1'!$H4086*VLOOKUP('Форма 1'!$F4086,'Придельники с 2022'!$B$4:$X$28,'Форма 1'!$AE$8,0),IF('Форма 1'!$AE4086=2,'Форма 1'!$H4086*VLOOKUP('Форма 1'!$F4086,'Придельники с 2022'!$B$4:$X$28,13,0),IF('Форма 1'!$AE4086=3,'Форма 1'!$H4086*VLOOKUP('Форма 1'!$F4086,'Придельники с 2022'!$B$4:$X$28,12,0)))))</f>
        <v/>
      </c>
      <c r="O4086" s="103" t="str">
        <f>IF(ISNUMBER('Форма 1'!AF4086),'Форма 1'!$H4086*VLOOKUP('Форма 1'!$F4086,'Придельники с 2022'!$B$4:$X$28,'Форма 1'!AF$8),"")</f>
        <v/>
      </c>
      <c r="P4086" s="87"/>
      <c r="Q4086" s="103" t="str">
        <f>IF(ISNUMBER('Форма 1'!AH4086),'Форма 1'!$H4086*VLOOKUP('Форма 1'!$F4086,'Придельники с 2022'!$B$4:$X$28,'Форма 1'!AH$8),"")</f>
        <v/>
      </c>
      <c r="R4086" s="103" t="str">
        <f>IF(ISNUMBER('Форма 1'!AI4086),'Форма 1'!$H4086*VLOOKUP('Форма 1'!$F4086,'Придельники с 2022'!$B$4:$X$28,'Форма 1'!AI$8),"")</f>
        <v/>
      </c>
      <c r="S4086" s="103" t="str">
        <f>IF(ISNUMBER('Форма 1'!AJ4086),'Форма 1'!$H4086*VLOOKUP('Форма 1'!$F4086,'Придельники с 2022'!$B$4:$X$28,'Форма 1'!AJ$8),"")</f>
        <v/>
      </c>
      <c r="T4086" s="88"/>
    </row>
    <row r="4087" spans="1:20">
      <c r="A4087" s="188">
        <f t="shared" si="273"/>
        <v>923</v>
      </c>
      <c r="B4087" s="189" t="s">
        <v>3931</v>
      </c>
      <c r="C4087" s="99">
        <f t="shared" si="272"/>
        <v>1645525.308</v>
      </c>
      <c r="D4087" s="103" t="str">
        <f>IF(ISNUMBER('Форма 1'!U4087),'Форма 1'!$H4087*VLOOKUP('Форма 1'!$F4087,'Придельники с 2022'!$B$4:$X$28,'Форма 1'!U$8),"")</f>
        <v/>
      </c>
      <c r="E4087" s="103" t="str">
        <f>IF(ISNUMBER('Форма 1'!V4087),'Форма 1'!$H4087*VLOOKUP('Форма 1'!$F4087,'Придельники с 2022'!$B$4:$X$28,'Форма 1'!V$8),"")</f>
        <v/>
      </c>
      <c r="F4087" s="103" t="str">
        <f>IF(ISNUMBER('Форма 1'!W4087),'Форма 1'!$H4087*VLOOKUP('Форма 1'!$F4087,'Придельники с 2022'!$B$4:$X$28,'Форма 1'!W$8),"")</f>
        <v/>
      </c>
      <c r="G4087" s="103" t="str">
        <f>IF(ISNUMBER('Форма 1'!X4087),'Форма 1'!$H4087*VLOOKUP('Форма 1'!$F4087,'Придельники с 2022'!$B$4:$X$28,'Форма 1'!X$8),"")</f>
        <v/>
      </c>
      <c r="H4087" s="103" t="str">
        <f>IF(ISNUMBER('Форма 1'!Y4087),'Форма 1'!$H4087*VLOOKUP('Форма 1'!$F4087,'Придельники с 2022'!$B$4:$X$28,'Форма 1'!Y$8),"")</f>
        <v/>
      </c>
      <c r="I4087" s="103" t="str">
        <f>IF(ISNUMBER('Форма 1'!Z4087),'Форма 1'!$H4087*VLOOKUP('Форма 1'!$F4087,'Придельники с 2022'!$B$4:$X$28,'Форма 1'!Z$8),"")</f>
        <v/>
      </c>
      <c r="J4087" s="103" t="str">
        <f>IF(ISNUMBER('Форма 1'!AA4087),'Форма 1'!$H4087*VLOOKUP('Форма 1'!$F4087,'Придельники с 2022'!$B$4:$X$28,'Форма 1'!AA$8),"")</f>
        <v/>
      </c>
      <c r="K4087" s="90"/>
      <c r="L4087" s="87"/>
      <c r="M4087" s="103" t="str">
        <f>IF(ISNUMBER('Форма 1'!AD4087),'Форма 1'!$H4087*VLOOKUP('Форма 1'!$F4087,'Придельники с 2022'!$B$4:$X$28,'Форма 1'!AD$8),"")</f>
        <v/>
      </c>
      <c r="N4087" s="103" t="str">
        <f>IF(ISBLANK('Форма 1'!$AE4087),"",IF('Форма 1'!$AE4087=1,'Форма 1'!$H4087*VLOOKUP('Форма 1'!$F4087,'Придельники с 2022'!$B$4:$X$28,'Форма 1'!$AE$8,0),IF('Форма 1'!$AE4087=2,'Форма 1'!$H4087*VLOOKUP('Форма 1'!$F4087,'Придельники с 2022'!$B$4:$X$28,13,0),IF('Форма 1'!$AE4087=3,'Форма 1'!$H4087*VLOOKUP('Форма 1'!$F4087,'Придельники с 2022'!$B$4:$X$28,12,0)))))</f>
        <v/>
      </c>
      <c r="O4087" s="103">
        <f>IF(ISNUMBER('Форма 1'!AF4087),'Форма 1'!$H4087*VLOOKUP('Форма 1'!$F4087,'Придельники с 2022'!$B$4:$X$28,'Форма 1'!AF$8),"")</f>
        <v>1645525.308</v>
      </c>
      <c r="P4087" s="87"/>
      <c r="Q4087" s="103" t="str">
        <f>IF(ISNUMBER('Форма 1'!AH4087),'Форма 1'!$H4087*VLOOKUP('Форма 1'!$F4087,'Придельники с 2022'!$B$4:$X$28,'Форма 1'!AH$8),"")</f>
        <v/>
      </c>
      <c r="R4087" s="103" t="str">
        <f>IF(ISNUMBER('Форма 1'!AI4087),'Форма 1'!$H4087*VLOOKUP('Форма 1'!$F4087,'Придельники с 2022'!$B$4:$X$28,'Форма 1'!AI$8),"")</f>
        <v/>
      </c>
      <c r="S4087" s="103" t="str">
        <f>IF(ISNUMBER('Форма 1'!AJ4087),'Форма 1'!$H4087*VLOOKUP('Форма 1'!$F4087,'Придельники с 2022'!$B$4:$X$28,'Форма 1'!AJ$8),"")</f>
        <v/>
      </c>
      <c r="T4087" s="88"/>
    </row>
    <row r="4088" spans="1:20">
      <c r="A4088" s="188">
        <f t="shared" si="273"/>
        <v>924</v>
      </c>
      <c r="B4088" s="189" t="s">
        <v>3932</v>
      </c>
      <c r="C4088" s="99">
        <f t="shared" si="272"/>
        <v>1408819.2039999999</v>
      </c>
      <c r="D4088" s="103" t="str">
        <f>IF(ISNUMBER('Форма 1'!U4088),'Форма 1'!$H4088*VLOOKUP('Форма 1'!$F4088,'Придельники с 2022'!$B$4:$X$28,'Форма 1'!U$8),"")</f>
        <v/>
      </c>
      <c r="E4088" s="103" t="str">
        <f>IF(ISNUMBER('Форма 1'!V4088),'Форма 1'!$H4088*VLOOKUP('Форма 1'!$F4088,'Придельники с 2022'!$B$4:$X$28,'Форма 1'!V$8),"")</f>
        <v/>
      </c>
      <c r="F4088" s="103" t="str">
        <f>IF(ISNUMBER('Форма 1'!W4088),'Форма 1'!$H4088*VLOOKUP('Форма 1'!$F4088,'Придельники с 2022'!$B$4:$X$28,'Форма 1'!W$8),"")</f>
        <v/>
      </c>
      <c r="G4088" s="103" t="str">
        <f>IF(ISNUMBER('Форма 1'!X4088),'Форма 1'!$H4088*VLOOKUP('Форма 1'!$F4088,'Придельники с 2022'!$B$4:$X$28,'Форма 1'!X$8),"")</f>
        <v/>
      </c>
      <c r="H4088" s="103" t="str">
        <f>IF(ISNUMBER('Форма 1'!Y4088),'Форма 1'!$H4088*VLOOKUP('Форма 1'!$F4088,'Придельники с 2022'!$B$4:$X$28,'Форма 1'!Y$8),"")</f>
        <v/>
      </c>
      <c r="I4088" s="103">
        <f>IF(ISNUMBER('Форма 1'!Z4088),'Форма 1'!$H4088*VLOOKUP('Форма 1'!$F4088,'Придельники с 2022'!$B$4:$X$28,'Форма 1'!Z$8),"")</f>
        <v>1408819.2039999999</v>
      </c>
      <c r="J4088" s="103" t="str">
        <f>IF(ISNUMBER('Форма 1'!AA4088),'Форма 1'!$H4088*VLOOKUP('Форма 1'!$F4088,'Придельники с 2022'!$B$4:$X$28,'Форма 1'!AA$8),"")</f>
        <v/>
      </c>
      <c r="K4088" s="90"/>
      <c r="L4088" s="87"/>
      <c r="M4088" s="103" t="str">
        <f>IF(ISNUMBER('Форма 1'!AD4088),'Форма 1'!$H4088*VLOOKUP('Форма 1'!$F4088,'Придельники с 2022'!$B$4:$X$28,'Форма 1'!AD$8),"")</f>
        <v/>
      </c>
      <c r="N4088" s="103" t="str">
        <f>IF(ISBLANK('Форма 1'!$AE4088),"",IF('Форма 1'!$AE4088=1,'Форма 1'!$H4088*VLOOKUP('Форма 1'!$F4088,'Придельники с 2022'!$B$4:$X$28,'Форма 1'!$AE$8,0),IF('Форма 1'!$AE4088=2,'Форма 1'!$H4088*VLOOKUP('Форма 1'!$F4088,'Придельники с 2022'!$B$4:$X$28,13,0),IF('Форма 1'!$AE4088=3,'Форма 1'!$H4088*VLOOKUP('Форма 1'!$F4088,'Придельники с 2022'!$B$4:$X$28,12,0)))))</f>
        <v/>
      </c>
      <c r="O4088" s="103" t="str">
        <f>IF(ISNUMBER('Форма 1'!AF4088),'Форма 1'!$H4088*VLOOKUP('Форма 1'!$F4088,'Придельники с 2022'!$B$4:$X$28,'Форма 1'!AF$8),"")</f>
        <v/>
      </c>
      <c r="P4088" s="87"/>
      <c r="Q4088" s="103" t="str">
        <f>IF(ISNUMBER('Форма 1'!AH4088),'Форма 1'!$H4088*VLOOKUP('Форма 1'!$F4088,'Придельники с 2022'!$B$4:$X$28,'Форма 1'!AH$8),"")</f>
        <v/>
      </c>
      <c r="R4088" s="103" t="str">
        <f>IF(ISNUMBER('Форма 1'!AI4088),'Форма 1'!$H4088*VLOOKUP('Форма 1'!$F4088,'Придельники с 2022'!$B$4:$X$28,'Форма 1'!AI$8),"")</f>
        <v/>
      </c>
      <c r="S4088" s="103" t="str">
        <f>IF(ISNUMBER('Форма 1'!AJ4088),'Форма 1'!$H4088*VLOOKUP('Форма 1'!$F4088,'Придельники с 2022'!$B$4:$X$28,'Форма 1'!AJ$8),"")</f>
        <v/>
      </c>
      <c r="T4088" s="88"/>
    </row>
    <row r="4089" spans="1:20">
      <c r="A4089" s="188">
        <f t="shared" si="273"/>
        <v>925</v>
      </c>
      <c r="B4089" s="189" t="s">
        <v>3933</v>
      </c>
      <c r="C4089" s="99">
        <f t="shared" si="272"/>
        <v>5206838.5600000005</v>
      </c>
      <c r="D4089" s="103" t="str">
        <f>IF(ISNUMBER('Форма 1'!U4089),'Форма 1'!$H4089*VLOOKUP('Форма 1'!$F4089,'Придельники с 2022'!$B$4:$X$28,'Форма 1'!U$8),"")</f>
        <v/>
      </c>
      <c r="E4089" s="103" t="str">
        <f>IF(ISNUMBER('Форма 1'!V4089),'Форма 1'!$H4089*VLOOKUP('Форма 1'!$F4089,'Придельники с 2022'!$B$4:$X$28,'Форма 1'!V$8),"")</f>
        <v/>
      </c>
      <c r="F4089" s="103" t="str">
        <f>IF(ISNUMBER('Форма 1'!W4089),'Форма 1'!$H4089*VLOOKUP('Форма 1'!$F4089,'Придельники с 2022'!$B$4:$X$28,'Форма 1'!W$8),"")</f>
        <v/>
      </c>
      <c r="G4089" s="103">
        <f>IF(ISNUMBER('Форма 1'!X4089),'Форма 1'!$H4089*VLOOKUP('Форма 1'!$F4089,'Придельники с 2022'!$B$4:$X$28,'Форма 1'!X$8),"")</f>
        <v>1432585.6600000001</v>
      </c>
      <c r="H4089" s="103">
        <f>IF(ISNUMBER('Форма 1'!Y4089),'Форма 1'!$H4089*VLOOKUP('Форма 1'!$F4089,'Придельники с 2022'!$B$4:$X$28,'Форма 1'!Y$8),"")</f>
        <v>3774252.9000000004</v>
      </c>
      <c r="I4089" s="103" t="str">
        <f>IF(ISNUMBER('Форма 1'!Z4089),'Форма 1'!$H4089*VLOOKUP('Форма 1'!$F4089,'Придельники с 2022'!$B$4:$X$28,'Форма 1'!Z$8),"")</f>
        <v/>
      </c>
      <c r="J4089" s="103" t="str">
        <f>IF(ISNUMBER('Форма 1'!AA4089),'Форма 1'!$H4089*VLOOKUP('Форма 1'!$F4089,'Придельники с 2022'!$B$4:$X$28,'Форма 1'!AA$8),"")</f>
        <v/>
      </c>
      <c r="K4089" s="90"/>
      <c r="L4089" s="87"/>
      <c r="M4089" s="103" t="str">
        <f>IF(ISNUMBER('Форма 1'!AD4089),'Форма 1'!$H4089*VLOOKUP('Форма 1'!$F4089,'Придельники с 2022'!$B$4:$X$28,'Форма 1'!AD$8),"")</f>
        <v/>
      </c>
      <c r="N4089" s="103" t="str">
        <f>IF(ISBLANK('Форма 1'!$AE4089),"",IF('Форма 1'!$AE4089=1,'Форма 1'!$H4089*VLOOKUP('Форма 1'!$F4089,'Придельники с 2022'!$B$4:$X$28,'Форма 1'!$AE$8,0),IF('Форма 1'!$AE4089=2,'Форма 1'!$H4089*VLOOKUP('Форма 1'!$F4089,'Придельники с 2022'!$B$4:$X$28,13,0),IF('Форма 1'!$AE4089=3,'Форма 1'!$H4089*VLOOKUP('Форма 1'!$F4089,'Придельники с 2022'!$B$4:$X$28,12,0)))))</f>
        <v/>
      </c>
      <c r="O4089" s="103" t="str">
        <f>IF(ISNUMBER('Форма 1'!AF4089),'Форма 1'!$H4089*VLOOKUP('Форма 1'!$F4089,'Придельники с 2022'!$B$4:$X$28,'Форма 1'!AF$8),"")</f>
        <v/>
      </c>
      <c r="P4089" s="87"/>
      <c r="Q4089" s="103" t="str">
        <f>IF(ISNUMBER('Форма 1'!AH4089),'Форма 1'!$H4089*VLOOKUP('Форма 1'!$F4089,'Придельники с 2022'!$B$4:$X$28,'Форма 1'!AH$8),"")</f>
        <v/>
      </c>
      <c r="R4089" s="103" t="str">
        <f>IF(ISNUMBER('Форма 1'!AI4089),'Форма 1'!$H4089*VLOOKUP('Форма 1'!$F4089,'Придельники с 2022'!$B$4:$X$28,'Форма 1'!AI$8),"")</f>
        <v/>
      </c>
      <c r="S4089" s="103" t="str">
        <f>IF(ISNUMBER('Форма 1'!AJ4089),'Форма 1'!$H4089*VLOOKUP('Форма 1'!$F4089,'Придельники с 2022'!$B$4:$X$28,'Форма 1'!AJ$8),"")</f>
        <v/>
      </c>
      <c r="T4089" s="88"/>
    </row>
    <row r="4090" spans="1:20">
      <c r="A4090" s="188">
        <f t="shared" si="273"/>
        <v>926</v>
      </c>
      <c r="B4090" s="189" t="s">
        <v>3934</v>
      </c>
      <c r="C4090" s="99">
        <f t="shared" si="272"/>
        <v>2950345.58</v>
      </c>
      <c r="D4090" s="103">
        <f>IF(ISNUMBER('Форма 1'!U4090),'Форма 1'!$H4090*VLOOKUP('Форма 1'!$F4090,'Придельники с 2022'!$B$4:$X$28,'Форма 1'!U$8),"")</f>
        <v>2950345.58</v>
      </c>
      <c r="E4090" s="103" t="str">
        <f>IF(ISNUMBER('Форма 1'!V4090),'Форма 1'!$H4090*VLOOKUP('Форма 1'!$F4090,'Придельники с 2022'!$B$4:$X$28,'Форма 1'!V$8),"")</f>
        <v/>
      </c>
      <c r="F4090" s="103" t="str">
        <f>IF(ISNUMBER('Форма 1'!W4090),'Форма 1'!$H4090*VLOOKUP('Форма 1'!$F4090,'Придельники с 2022'!$B$4:$X$28,'Форма 1'!W$8),"")</f>
        <v/>
      </c>
      <c r="G4090" s="103" t="str">
        <f>IF(ISNUMBER('Форма 1'!X4090),'Форма 1'!$H4090*VLOOKUP('Форма 1'!$F4090,'Придельники с 2022'!$B$4:$X$28,'Форма 1'!X$8),"")</f>
        <v/>
      </c>
      <c r="H4090" s="103" t="str">
        <f>IF(ISNUMBER('Форма 1'!Y4090),'Форма 1'!$H4090*VLOOKUP('Форма 1'!$F4090,'Придельники с 2022'!$B$4:$X$28,'Форма 1'!Y$8),"")</f>
        <v/>
      </c>
      <c r="I4090" s="103" t="str">
        <f>IF(ISNUMBER('Форма 1'!Z4090),'Форма 1'!$H4090*VLOOKUP('Форма 1'!$F4090,'Придельники с 2022'!$B$4:$X$28,'Форма 1'!Z$8),"")</f>
        <v/>
      </c>
      <c r="J4090" s="103" t="str">
        <f>IF(ISNUMBER('Форма 1'!AA4090),'Форма 1'!$H4090*VLOOKUP('Форма 1'!$F4090,'Придельники с 2022'!$B$4:$X$28,'Форма 1'!AA$8),"")</f>
        <v/>
      </c>
      <c r="K4090" s="90"/>
      <c r="L4090" s="87"/>
      <c r="M4090" s="103" t="str">
        <f>IF(ISNUMBER('Форма 1'!AD4090),'Форма 1'!$H4090*VLOOKUP('Форма 1'!$F4090,'Придельники с 2022'!$B$4:$X$28,'Форма 1'!AD$8),"")</f>
        <v/>
      </c>
      <c r="N4090" s="103" t="str">
        <f>IF(ISBLANK('Форма 1'!$AE4090),"",IF('Форма 1'!$AE4090=1,'Форма 1'!$H4090*VLOOKUP('Форма 1'!$F4090,'Придельники с 2022'!$B$4:$X$28,'Форма 1'!$AE$8,0),IF('Форма 1'!$AE4090=2,'Форма 1'!$H4090*VLOOKUP('Форма 1'!$F4090,'Придельники с 2022'!$B$4:$X$28,13,0),IF('Форма 1'!$AE4090=3,'Форма 1'!$H4090*VLOOKUP('Форма 1'!$F4090,'Придельники с 2022'!$B$4:$X$28,12,0)))))</f>
        <v/>
      </c>
      <c r="O4090" s="103" t="str">
        <f>IF(ISNUMBER('Форма 1'!AF4090),'Форма 1'!$H4090*VLOOKUP('Форма 1'!$F4090,'Придельники с 2022'!$B$4:$X$28,'Форма 1'!AF$8),"")</f>
        <v/>
      </c>
      <c r="P4090" s="87"/>
      <c r="Q4090" s="103" t="str">
        <f>IF(ISNUMBER('Форма 1'!AH4090),'Форма 1'!$H4090*VLOOKUP('Форма 1'!$F4090,'Придельники с 2022'!$B$4:$X$28,'Форма 1'!AH$8),"")</f>
        <v/>
      </c>
      <c r="R4090" s="103" t="str">
        <f>IF(ISNUMBER('Форма 1'!AI4090),'Форма 1'!$H4090*VLOOKUP('Форма 1'!$F4090,'Придельники с 2022'!$B$4:$X$28,'Форма 1'!AI$8),"")</f>
        <v/>
      </c>
      <c r="S4090" s="103" t="str">
        <f>IF(ISNUMBER('Форма 1'!AJ4090),'Форма 1'!$H4090*VLOOKUP('Форма 1'!$F4090,'Придельники с 2022'!$B$4:$X$28,'Форма 1'!AJ$8),"")</f>
        <v/>
      </c>
      <c r="T4090" s="88"/>
    </row>
    <row r="4091" spans="1:20">
      <c r="A4091" s="188">
        <f t="shared" si="273"/>
        <v>927</v>
      </c>
      <c r="B4091" s="189" t="s">
        <v>3935</v>
      </c>
      <c r="C4091" s="99">
        <f t="shared" si="272"/>
        <v>16671053.52</v>
      </c>
      <c r="D4091" s="103" t="str">
        <f>IF(ISNUMBER('Форма 1'!U4091),'Форма 1'!$H4091*VLOOKUP('Форма 1'!$F4091,'Придельники с 2022'!$B$4:$X$28,'Форма 1'!U$8),"")</f>
        <v/>
      </c>
      <c r="E4091" s="103" t="str">
        <f>IF(ISNUMBER('Форма 1'!V4091),'Форма 1'!$H4091*VLOOKUP('Форма 1'!$F4091,'Придельники с 2022'!$B$4:$X$28,'Форма 1'!V$8),"")</f>
        <v/>
      </c>
      <c r="F4091" s="103" t="str">
        <f>IF(ISNUMBER('Форма 1'!W4091),'Форма 1'!$H4091*VLOOKUP('Форма 1'!$F4091,'Придельники с 2022'!$B$4:$X$28,'Форма 1'!W$8),"")</f>
        <v/>
      </c>
      <c r="G4091" s="103" t="str">
        <f>IF(ISNUMBER('Форма 1'!X4091),'Форма 1'!$H4091*VLOOKUP('Форма 1'!$F4091,'Придельники с 2022'!$B$4:$X$28,'Форма 1'!X$8),"")</f>
        <v/>
      </c>
      <c r="H4091" s="103" t="str">
        <f>IF(ISNUMBER('Форма 1'!Y4091),'Форма 1'!$H4091*VLOOKUP('Форма 1'!$F4091,'Придельники с 2022'!$B$4:$X$28,'Форма 1'!Y$8),"")</f>
        <v/>
      </c>
      <c r="I4091" s="103" t="str">
        <f>IF(ISNUMBER('Форма 1'!Z4091),'Форма 1'!$H4091*VLOOKUP('Форма 1'!$F4091,'Придельники с 2022'!$B$4:$X$28,'Форма 1'!Z$8),"")</f>
        <v/>
      </c>
      <c r="J4091" s="103" t="str">
        <f>IF(ISNUMBER('Форма 1'!AA4091),'Форма 1'!$H4091*VLOOKUP('Форма 1'!$F4091,'Придельники с 2022'!$B$4:$X$28,'Форма 1'!AA$8),"")</f>
        <v/>
      </c>
      <c r="K4091" s="90">
        <v>6</v>
      </c>
      <c r="L4091" s="87">
        <f>2778508.92*K4091</f>
        <v>16671053.52</v>
      </c>
      <c r="M4091" s="103" t="str">
        <f>IF(ISNUMBER('Форма 1'!AD4091),'Форма 1'!$H4091*VLOOKUP('Форма 1'!$F4091,'Придельники с 2022'!$B$4:$X$28,'Форма 1'!AD$8),"")</f>
        <v/>
      </c>
      <c r="N4091" s="103" t="str">
        <f>IF(ISBLANK('Форма 1'!$AE4091),"",IF('Форма 1'!$AE4091=1,'Форма 1'!$H4091*VLOOKUP('Форма 1'!$F4091,'Придельники с 2022'!$B$4:$X$28,'Форма 1'!$AE$8,0),IF('Форма 1'!$AE4091=2,'Форма 1'!$H4091*VLOOKUP('Форма 1'!$F4091,'Придельники с 2022'!$B$4:$X$28,13,0),IF('Форма 1'!$AE4091=3,'Форма 1'!$H4091*VLOOKUP('Форма 1'!$F4091,'Придельники с 2022'!$B$4:$X$28,12,0)))))</f>
        <v/>
      </c>
      <c r="O4091" s="103" t="str">
        <f>IF(ISNUMBER('Форма 1'!AF4091),'Форма 1'!$H4091*VLOOKUP('Форма 1'!$F4091,'Придельники с 2022'!$B$4:$X$28,'Форма 1'!AF$8),"")</f>
        <v/>
      </c>
      <c r="P4091" s="87"/>
      <c r="Q4091" s="103" t="str">
        <f>IF(ISNUMBER('Форма 1'!AH4091),'Форма 1'!$H4091*VLOOKUP('Форма 1'!$F4091,'Придельники с 2022'!$B$4:$X$28,'Форма 1'!AH$8),"")</f>
        <v/>
      </c>
      <c r="R4091" s="103" t="str">
        <f>IF(ISNUMBER('Форма 1'!AI4091),'Форма 1'!$H4091*VLOOKUP('Форма 1'!$F4091,'Придельники с 2022'!$B$4:$X$28,'Форма 1'!AI$8),"")</f>
        <v/>
      </c>
      <c r="S4091" s="103" t="str">
        <f>IF(ISNUMBER('Форма 1'!AJ4091),'Форма 1'!$H4091*VLOOKUP('Форма 1'!$F4091,'Придельники с 2022'!$B$4:$X$28,'Форма 1'!AJ$8),"")</f>
        <v/>
      </c>
      <c r="T4091" s="88"/>
    </row>
    <row r="4092" spans="1:20">
      <c r="A4092" s="188">
        <f t="shared" si="273"/>
        <v>928</v>
      </c>
      <c r="B4092" s="189" t="s">
        <v>3936</v>
      </c>
      <c r="C4092" s="99">
        <f t="shared" si="272"/>
        <v>11114035.68</v>
      </c>
      <c r="D4092" s="103" t="str">
        <f>IF(ISNUMBER('Форма 1'!U4092),'Форма 1'!$H4092*VLOOKUP('Форма 1'!$F4092,'Придельники с 2022'!$B$4:$X$28,'Форма 1'!U$8),"")</f>
        <v/>
      </c>
      <c r="E4092" s="103" t="str">
        <f>IF(ISNUMBER('Форма 1'!V4092),'Форма 1'!$H4092*VLOOKUP('Форма 1'!$F4092,'Придельники с 2022'!$B$4:$X$28,'Форма 1'!V$8),"")</f>
        <v/>
      </c>
      <c r="F4092" s="103" t="str">
        <f>IF(ISNUMBER('Форма 1'!W4092),'Форма 1'!$H4092*VLOOKUP('Форма 1'!$F4092,'Придельники с 2022'!$B$4:$X$28,'Форма 1'!W$8),"")</f>
        <v/>
      </c>
      <c r="G4092" s="103" t="str">
        <f>IF(ISNUMBER('Форма 1'!X4092),'Форма 1'!$H4092*VLOOKUP('Форма 1'!$F4092,'Придельники с 2022'!$B$4:$X$28,'Форма 1'!X$8),"")</f>
        <v/>
      </c>
      <c r="H4092" s="103" t="str">
        <f>IF(ISNUMBER('Форма 1'!Y4092),'Форма 1'!$H4092*VLOOKUP('Форма 1'!$F4092,'Придельники с 2022'!$B$4:$X$28,'Форма 1'!Y$8),"")</f>
        <v/>
      </c>
      <c r="I4092" s="103" t="str">
        <f>IF(ISNUMBER('Форма 1'!Z4092),'Форма 1'!$H4092*VLOOKUP('Форма 1'!$F4092,'Придельники с 2022'!$B$4:$X$28,'Форма 1'!Z$8),"")</f>
        <v/>
      </c>
      <c r="J4092" s="103" t="str">
        <f>IF(ISNUMBER('Форма 1'!AA4092),'Форма 1'!$H4092*VLOOKUP('Форма 1'!$F4092,'Придельники с 2022'!$B$4:$X$28,'Форма 1'!AA$8),"")</f>
        <v/>
      </c>
      <c r="K4092" s="90">
        <v>4</v>
      </c>
      <c r="L4092" s="87">
        <f>2778508.92*K4092</f>
        <v>11114035.68</v>
      </c>
      <c r="M4092" s="103" t="str">
        <f>IF(ISNUMBER('Форма 1'!AD4092),'Форма 1'!$H4092*VLOOKUP('Форма 1'!$F4092,'Придельники с 2022'!$B$4:$X$28,'Форма 1'!AD$8),"")</f>
        <v/>
      </c>
      <c r="N4092" s="103" t="str">
        <f>IF(ISBLANK('Форма 1'!$AE4092),"",IF('Форма 1'!$AE4092=1,'Форма 1'!$H4092*VLOOKUP('Форма 1'!$F4092,'Придельники с 2022'!$B$4:$X$28,'Форма 1'!$AE$8,0),IF('Форма 1'!$AE4092=2,'Форма 1'!$H4092*VLOOKUP('Форма 1'!$F4092,'Придельники с 2022'!$B$4:$X$28,13,0),IF('Форма 1'!$AE4092=3,'Форма 1'!$H4092*VLOOKUP('Форма 1'!$F4092,'Придельники с 2022'!$B$4:$X$28,12,0)))))</f>
        <v/>
      </c>
      <c r="O4092" s="103" t="str">
        <f>IF(ISNUMBER('Форма 1'!AF4092),'Форма 1'!$H4092*VLOOKUP('Форма 1'!$F4092,'Придельники с 2022'!$B$4:$X$28,'Форма 1'!AF$8),"")</f>
        <v/>
      </c>
      <c r="P4092" s="87"/>
      <c r="Q4092" s="103" t="str">
        <f>IF(ISNUMBER('Форма 1'!AH4092),'Форма 1'!$H4092*VLOOKUP('Форма 1'!$F4092,'Придельники с 2022'!$B$4:$X$28,'Форма 1'!AH$8),"")</f>
        <v/>
      </c>
      <c r="R4092" s="103" t="str">
        <f>IF(ISNUMBER('Форма 1'!AI4092),'Форма 1'!$H4092*VLOOKUP('Форма 1'!$F4092,'Придельники с 2022'!$B$4:$X$28,'Форма 1'!AI$8),"")</f>
        <v/>
      </c>
      <c r="S4092" s="103" t="str">
        <f>IF(ISNUMBER('Форма 1'!AJ4092),'Форма 1'!$H4092*VLOOKUP('Форма 1'!$F4092,'Придельники с 2022'!$B$4:$X$28,'Форма 1'!AJ$8),"")</f>
        <v/>
      </c>
      <c r="T4092" s="88"/>
    </row>
    <row r="4093" spans="1:20">
      <c r="A4093" s="188">
        <f t="shared" si="273"/>
        <v>929</v>
      </c>
      <c r="B4093" s="189" t="s">
        <v>3937</v>
      </c>
      <c r="C4093" s="99">
        <f t="shared" si="272"/>
        <v>22228071.359999999</v>
      </c>
      <c r="D4093" s="103" t="str">
        <f>IF(ISNUMBER('Форма 1'!U4093),'Форма 1'!$H4093*VLOOKUP('Форма 1'!$F4093,'Придельники с 2022'!$B$4:$X$28,'Форма 1'!U$8),"")</f>
        <v/>
      </c>
      <c r="E4093" s="103" t="str">
        <f>IF(ISNUMBER('Форма 1'!V4093),'Форма 1'!$H4093*VLOOKUP('Форма 1'!$F4093,'Придельники с 2022'!$B$4:$X$28,'Форма 1'!V$8),"")</f>
        <v/>
      </c>
      <c r="F4093" s="103" t="str">
        <f>IF(ISNUMBER('Форма 1'!W4093),'Форма 1'!$H4093*VLOOKUP('Форма 1'!$F4093,'Придельники с 2022'!$B$4:$X$28,'Форма 1'!W$8),"")</f>
        <v/>
      </c>
      <c r="G4093" s="103" t="str">
        <f>IF(ISNUMBER('Форма 1'!X4093),'Форма 1'!$H4093*VLOOKUP('Форма 1'!$F4093,'Придельники с 2022'!$B$4:$X$28,'Форма 1'!X$8),"")</f>
        <v/>
      </c>
      <c r="H4093" s="103" t="str">
        <f>IF(ISNUMBER('Форма 1'!Y4093),'Форма 1'!$H4093*VLOOKUP('Форма 1'!$F4093,'Придельники с 2022'!$B$4:$X$28,'Форма 1'!Y$8),"")</f>
        <v/>
      </c>
      <c r="I4093" s="103" t="str">
        <f>IF(ISNUMBER('Форма 1'!Z4093),'Форма 1'!$H4093*VLOOKUP('Форма 1'!$F4093,'Придельники с 2022'!$B$4:$X$28,'Форма 1'!Z$8),"")</f>
        <v/>
      </c>
      <c r="J4093" s="103" t="str">
        <f>IF(ISNUMBER('Форма 1'!AA4093),'Форма 1'!$H4093*VLOOKUP('Форма 1'!$F4093,'Придельники с 2022'!$B$4:$X$28,'Форма 1'!AA$8),"")</f>
        <v/>
      </c>
      <c r="K4093" s="90">
        <v>8</v>
      </c>
      <c r="L4093" s="87">
        <f t="shared" ref="L4093:L4094" si="274">2778508.92*K4093</f>
        <v>22228071.359999999</v>
      </c>
      <c r="M4093" s="103" t="str">
        <f>IF(ISNUMBER('Форма 1'!AD4093),'Форма 1'!$H4093*VLOOKUP('Форма 1'!$F4093,'Придельники с 2022'!$B$4:$X$28,'Форма 1'!AD$8),"")</f>
        <v/>
      </c>
      <c r="N4093" s="103" t="str">
        <f>IF(ISBLANK('Форма 1'!$AE4093),"",IF('Форма 1'!$AE4093=1,'Форма 1'!$H4093*VLOOKUP('Форма 1'!$F4093,'Придельники с 2022'!$B$4:$X$28,'Форма 1'!$AE$8,0),IF('Форма 1'!$AE4093=2,'Форма 1'!$H4093*VLOOKUP('Форма 1'!$F4093,'Придельники с 2022'!$B$4:$X$28,13,0),IF('Форма 1'!$AE4093=3,'Форма 1'!$H4093*VLOOKUP('Форма 1'!$F4093,'Придельники с 2022'!$B$4:$X$28,12,0)))))</f>
        <v/>
      </c>
      <c r="O4093" s="103" t="str">
        <f>IF(ISNUMBER('Форма 1'!AF4093),'Форма 1'!$H4093*VLOOKUP('Форма 1'!$F4093,'Придельники с 2022'!$B$4:$X$28,'Форма 1'!AF$8),"")</f>
        <v/>
      </c>
      <c r="P4093" s="87"/>
      <c r="Q4093" s="103" t="str">
        <f>IF(ISNUMBER('Форма 1'!AH4093),'Форма 1'!$H4093*VLOOKUP('Форма 1'!$F4093,'Придельники с 2022'!$B$4:$X$28,'Форма 1'!AH$8),"")</f>
        <v/>
      </c>
      <c r="R4093" s="103" t="str">
        <f>IF(ISNUMBER('Форма 1'!AI4093),'Форма 1'!$H4093*VLOOKUP('Форма 1'!$F4093,'Придельники с 2022'!$B$4:$X$28,'Форма 1'!AI$8),"")</f>
        <v/>
      </c>
      <c r="S4093" s="103" t="str">
        <f>IF(ISNUMBER('Форма 1'!AJ4093),'Форма 1'!$H4093*VLOOKUP('Форма 1'!$F4093,'Придельники с 2022'!$B$4:$X$28,'Форма 1'!AJ$8),"")</f>
        <v/>
      </c>
      <c r="T4093" s="88"/>
    </row>
    <row r="4094" spans="1:20">
      <c r="A4094" s="188">
        <f t="shared" si="273"/>
        <v>930</v>
      </c>
      <c r="B4094" s="189" t="s">
        <v>3938</v>
      </c>
      <c r="C4094" s="99">
        <f t="shared" si="272"/>
        <v>8335526.7599999998</v>
      </c>
      <c r="D4094" s="103" t="str">
        <f>IF(ISNUMBER('Форма 1'!U4094),'Форма 1'!$H4094*VLOOKUP('Форма 1'!$F4094,'Придельники с 2022'!$B$4:$X$28,'Форма 1'!U$8),"")</f>
        <v/>
      </c>
      <c r="E4094" s="103" t="str">
        <f>IF(ISNUMBER('Форма 1'!V4094),'Форма 1'!$H4094*VLOOKUP('Форма 1'!$F4094,'Придельники с 2022'!$B$4:$X$28,'Форма 1'!V$8),"")</f>
        <v/>
      </c>
      <c r="F4094" s="103" t="str">
        <f>IF(ISNUMBER('Форма 1'!W4094),'Форма 1'!$H4094*VLOOKUP('Форма 1'!$F4094,'Придельники с 2022'!$B$4:$X$28,'Форма 1'!W$8),"")</f>
        <v/>
      </c>
      <c r="G4094" s="103" t="str">
        <f>IF(ISNUMBER('Форма 1'!X4094),'Форма 1'!$H4094*VLOOKUP('Форма 1'!$F4094,'Придельники с 2022'!$B$4:$X$28,'Форма 1'!X$8),"")</f>
        <v/>
      </c>
      <c r="H4094" s="103" t="str">
        <f>IF(ISNUMBER('Форма 1'!Y4094),'Форма 1'!$H4094*VLOOKUP('Форма 1'!$F4094,'Придельники с 2022'!$B$4:$X$28,'Форма 1'!Y$8),"")</f>
        <v/>
      </c>
      <c r="I4094" s="103" t="str">
        <f>IF(ISNUMBER('Форма 1'!Z4094),'Форма 1'!$H4094*VLOOKUP('Форма 1'!$F4094,'Придельники с 2022'!$B$4:$X$28,'Форма 1'!Z$8),"")</f>
        <v/>
      </c>
      <c r="J4094" s="103" t="str">
        <f>IF(ISNUMBER('Форма 1'!AA4094),'Форма 1'!$H4094*VLOOKUP('Форма 1'!$F4094,'Придельники с 2022'!$B$4:$X$28,'Форма 1'!AA$8),"")</f>
        <v/>
      </c>
      <c r="K4094" s="90">
        <v>3</v>
      </c>
      <c r="L4094" s="87">
        <f t="shared" si="274"/>
        <v>8335526.7599999998</v>
      </c>
      <c r="M4094" s="103" t="str">
        <f>IF(ISNUMBER('Форма 1'!AD4094),'Форма 1'!$H4094*VLOOKUP('Форма 1'!$F4094,'Придельники с 2022'!$B$4:$X$28,'Форма 1'!AD$8),"")</f>
        <v/>
      </c>
      <c r="N4094" s="103" t="str">
        <f>IF(ISBLANK('Форма 1'!$AE4094),"",IF('Форма 1'!$AE4094=1,'Форма 1'!$H4094*VLOOKUP('Форма 1'!$F4094,'Придельники с 2022'!$B$4:$X$28,'Форма 1'!$AE$8,0),IF('Форма 1'!$AE4094=2,'Форма 1'!$H4094*VLOOKUP('Форма 1'!$F4094,'Придельники с 2022'!$B$4:$X$28,13,0),IF('Форма 1'!$AE4094=3,'Форма 1'!$H4094*VLOOKUP('Форма 1'!$F4094,'Придельники с 2022'!$B$4:$X$28,12,0)))))</f>
        <v/>
      </c>
      <c r="O4094" s="103" t="str">
        <f>IF(ISNUMBER('Форма 1'!AF4094),'Форма 1'!$H4094*VLOOKUP('Форма 1'!$F4094,'Придельники с 2022'!$B$4:$X$28,'Форма 1'!AF$8),"")</f>
        <v/>
      </c>
      <c r="P4094" s="87"/>
      <c r="Q4094" s="103" t="str">
        <f>IF(ISNUMBER('Форма 1'!AH4094),'Форма 1'!$H4094*VLOOKUP('Форма 1'!$F4094,'Придельники с 2022'!$B$4:$X$28,'Форма 1'!AH$8),"")</f>
        <v/>
      </c>
      <c r="R4094" s="103" t="str">
        <f>IF(ISNUMBER('Форма 1'!AI4094),'Форма 1'!$H4094*VLOOKUP('Форма 1'!$F4094,'Придельники с 2022'!$B$4:$X$28,'Форма 1'!AI$8),"")</f>
        <v/>
      </c>
      <c r="S4094" s="103" t="str">
        <f>IF(ISNUMBER('Форма 1'!AJ4094),'Форма 1'!$H4094*VLOOKUP('Форма 1'!$F4094,'Придельники с 2022'!$B$4:$X$28,'Форма 1'!AJ$8),"")</f>
        <v/>
      </c>
      <c r="T4094" s="88"/>
    </row>
    <row r="4095" spans="1:20">
      <c r="A4095" s="188">
        <f t="shared" si="273"/>
        <v>931</v>
      </c>
      <c r="B4095" s="189" t="s">
        <v>3939</v>
      </c>
      <c r="C4095" s="99">
        <f t="shared" si="272"/>
        <v>5378761.3600000003</v>
      </c>
      <c r="D4095" s="103" t="str">
        <f>IF(ISNUMBER('Форма 1'!U4095),'Форма 1'!$H4095*VLOOKUP('Форма 1'!$F4095,'Придельники с 2022'!$B$4:$X$28,'Форма 1'!U$8),"")</f>
        <v/>
      </c>
      <c r="E4095" s="103" t="str">
        <f>IF(ISNUMBER('Форма 1'!V4095),'Форма 1'!$H4095*VLOOKUP('Форма 1'!$F4095,'Придельники с 2022'!$B$4:$X$28,'Форма 1'!V$8),"")</f>
        <v/>
      </c>
      <c r="F4095" s="103" t="str">
        <f>IF(ISNUMBER('Форма 1'!W4095),'Форма 1'!$H4095*VLOOKUP('Форма 1'!$F4095,'Придельники с 2022'!$B$4:$X$28,'Форма 1'!W$8),"")</f>
        <v/>
      </c>
      <c r="G4095" s="103">
        <f>IF(ISNUMBER('Форма 1'!X4095),'Форма 1'!$H4095*VLOOKUP('Форма 1'!$F4095,'Придельники с 2022'!$B$4:$X$28,'Форма 1'!X$8),"")</f>
        <v>1479887.7100000002</v>
      </c>
      <c r="H4095" s="103">
        <f>IF(ISNUMBER('Форма 1'!Y4095),'Форма 1'!$H4095*VLOOKUP('Форма 1'!$F4095,'Придельники с 2022'!$B$4:$X$28,'Форма 1'!Y$8),"")</f>
        <v>3898873.6500000004</v>
      </c>
      <c r="I4095" s="103" t="str">
        <f>IF(ISNUMBER('Форма 1'!Z4095),'Форма 1'!$H4095*VLOOKUP('Форма 1'!$F4095,'Придельники с 2022'!$B$4:$X$28,'Форма 1'!Z$8),"")</f>
        <v/>
      </c>
      <c r="J4095" s="103" t="str">
        <f>IF(ISNUMBER('Форма 1'!AA4095),'Форма 1'!$H4095*VLOOKUP('Форма 1'!$F4095,'Придельники с 2022'!$B$4:$X$28,'Форма 1'!AA$8),"")</f>
        <v/>
      </c>
      <c r="K4095" s="90"/>
      <c r="L4095" s="87"/>
      <c r="M4095" s="103" t="str">
        <f>IF(ISNUMBER('Форма 1'!AD4095),'Форма 1'!$H4095*VLOOKUP('Форма 1'!$F4095,'Придельники с 2022'!$B$4:$X$28,'Форма 1'!AD$8),"")</f>
        <v/>
      </c>
      <c r="N4095" s="103" t="str">
        <f>IF(ISBLANK('Форма 1'!$AE4095),"",IF('Форма 1'!$AE4095=1,'Форма 1'!$H4095*VLOOKUP('Форма 1'!$F4095,'Придельники с 2022'!$B$4:$X$28,'Форма 1'!$AE$8,0),IF('Форма 1'!$AE4095=2,'Форма 1'!$H4095*VLOOKUP('Форма 1'!$F4095,'Придельники с 2022'!$B$4:$X$28,13,0),IF('Форма 1'!$AE4095=3,'Форма 1'!$H4095*VLOOKUP('Форма 1'!$F4095,'Придельники с 2022'!$B$4:$X$28,12,0)))))</f>
        <v/>
      </c>
      <c r="O4095" s="103" t="str">
        <f>IF(ISNUMBER('Форма 1'!AF4095),'Форма 1'!$H4095*VLOOKUP('Форма 1'!$F4095,'Придельники с 2022'!$B$4:$X$28,'Форма 1'!AF$8),"")</f>
        <v/>
      </c>
      <c r="P4095" s="87"/>
      <c r="Q4095" s="103" t="str">
        <f>IF(ISNUMBER('Форма 1'!AH4095),'Форма 1'!$H4095*VLOOKUP('Форма 1'!$F4095,'Придельники с 2022'!$B$4:$X$28,'Форма 1'!AH$8),"")</f>
        <v/>
      </c>
      <c r="R4095" s="103" t="str">
        <f>IF(ISNUMBER('Форма 1'!AI4095),'Форма 1'!$H4095*VLOOKUP('Форма 1'!$F4095,'Придельники с 2022'!$B$4:$X$28,'Форма 1'!AI$8),"")</f>
        <v/>
      </c>
      <c r="S4095" s="103" t="str">
        <f>IF(ISNUMBER('Форма 1'!AJ4095),'Форма 1'!$H4095*VLOOKUP('Форма 1'!$F4095,'Придельники с 2022'!$B$4:$X$28,'Форма 1'!AJ$8),"")</f>
        <v/>
      </c>
      <c r="T4095" s="88"/>
    </row>
    <row r="4096" spans="1:20">
      <c r="A4096" s="188">
        <f t="shared" si="273"/>
        <v>932</v>
      </c>
      <c r="B4096" s="189" t="s">
        <v>3940</v>
      </c>
      <c r="C4096" s="99">
        <f t="shared" si="272"/>
        <v>8455763.8489999995</v>
      </c>
      <c r="D4096" s="103" t="str">
        <f>IF(ISNUMBER('Форма 1'!U4096),'Форма 1'!$H4096*VLOOKUP('Форма 1'!$F4096,'Придельники с 2022'!$B$4:$X$28,'Форма 1'!U$8),"")</f>
        <v/>
      </c>
      <c r="E4096" s="103" t="str">
        <f>IF(ISNUMBER('Форма 1'!V4096),'Форма 1'!$H4096*VLOOKUP('Форма 1'!$F4096,'Придельники с 2022'!$B$4:$X$28,'Форма 1'!V$8),"")</f>
        <v/>
      </c>
      <c r="F4096" s="103" t="str">
        <f>IF(ISNUMBER('Форма 1'!W4096),'Форма 1'!$H4096*VLOOKUP('Форма 1'!$F4096,'Придельники с 2022'!$B$4:$X$28,'Форма 1'!W$8),"")</f>
        <v/>
      </c>
      <c r="G4096" s="103">
        <f>IF(ISNUMBER('Форма 1'!X4096),'Форма 1'!$H4096*VLOOKUP('Форма 1'!$F4096,'Придельники с 2022'!$B$4:$X$28,'Форма 1'!X$8),"")</f>
        <v>1931623.1359999999</v>
      </c>
      <c r="H4096" s="103">
        <f>IF(ISNUMBER('Форма 1'!Y4096),'Форма 1'!$H4096*VLOOKUP('Форма 1'!$F4096,'Придельники с 2022'!$B$4:$X$28,'Форма 1'!Y$8),"")</f>
        <v>6524140.7130000005</v>
      </c>
      <c r="I4096" s="103" t="str">
        <f>IF(ISNUMBER('Форма 1'!Z4096),'Форма 1'!$H4096*VLOOKUP('Форма 1'!$F4096,'Придельники с 2022'!$B$4:$X$28,'Форма 1'!Z$8),"")</f>
        <v/>
      </c>
      <c r="J4096" s="103" t="str">
        <f>IF(ISNUMBER('Форма 1'!AA4096),'Форма 1'!$H4096*VLOOKUP('Форма 1'!$F4096,'Придельники с 2022'!$B$4:$X$28,'Форма 1'!AA$8),"")</f>
        <v/>
      </c>
      <c r="K4096" s="90"/>
      <c r="L4096" s="87"/>
      <c r="M4096" s="103" t="str">
        <f>IF(ISNUMBER('Форма 1'!AD4096),'Форма 1'!$H4096*VLOOKUP('Форма 1'!$F4096,'Придельники с 2022'!$B$4:$X$28,'Форма 1'!AD$8),"")</f>
        <v/>
      </c>
      <c r="N4096" s="103" t="str">
        <f>IF(ISBLANK('Форма 1'!$AE4096),"",IF('Форма 1'!$AE4096=1,'Форма 1'!$H4096*VLOOKUP('Форма 1'!$F4096,'Придельники с 2022'!$B$4:$X$28,'Форма 1'!$AE$8,0),IF('Форма 1'!$AE4096=2,'Форма 1'!$H4096*VLOOKUP('Форма 1'!$F4096,'Придельники с 2022'!$B$4:$X$28,13,0),IF('Форма 1'!$AE4096=3,'Форма 1'!$H4096*VLOOKUP('Форма 1'!$F4096,'Придельники с 2022'!$B$4:$X$28,12,0)))))</f>
        <v/>
      </c>
      <c r="O4096" s="103" t="str">
        <f>IF(ISNUMBER('Форма 1'!AF4096),'Форма 1'!$H4096*VLOOKUP('Форма 1'!$F4096,'Придельники с 2022'!$B$4:$X$28,'Форма 1'!AF$8),"")</f>
        <v/>
      </c>
      <c r="P4096" s="87"/>
      <c r="Q4096" s="103" t="str">
        <f>IF(ISNUMBER('Форма 1'!AH4096),'Форма 1'!$H4096*VLOOKUP('Форма 1'!$F4096,'Придельники с 2022'!$B$4:$X$28,'Форма 1'!AH$8),"")</f>
        <v/>
      </c>
      <c r="R4096" s="103" t="str">
        <f>IF(ISNUMBER('Форма 1'!AI4096),'Форма 1'!$H4096*VLOOKUP('Форма 1'!$F4096,'Придельники с 2022'!$B$4:$X$28,'Форма 1'!AI$8),"")</f>
        <v/>
      </c>
      <c r="S4096" s="103" t="str">
        <f>IF(ISNUMBER('Форма 1'!AJ4096),'Форма 1'!$H4096*VLOOKUP('Форма 1'!$F4096,'Придельники с 2022'!$B$4:$X$28,'Форма 1'!AJ$8),"")</f>
        <v/>
      </c>
      <c r="T4096" s="88"/>
    </row>
    <row r="4097" spans="1:20">
      <c r="A4097" s="188">
        <f t="shared" si="273"/>
        <v>933</v>
      </c>
      <c r="B4097" s="189" t="s">
        <v>3941</v>
      </c>
      <c r="C4097" s="99">
        <f t="shared" si="272"/>
        <v>2570501.6669999999</v>
      </c>
      <c r="D4097" s="103" t="str">
        <f>IF(ISNUMBER('Форма 1'!U4097),'Форма 1'!$H4097*VLOOKUP('Форма 1'!$F4097,'Придельники с 2022'!$B$4:$X$28,'Форма 1'!U$8),"")</f>
        <v/>
      </c>
      <c r="E4097" s="103" t="str">
        <f>IF(ISNUMBER('Форма 1'!V4097),'Форма 1'!$H4097*VLOOKUP('Форма 1'!$F4097,'Придельники с 2022'!$B$4:$X$28,'Форма 1'!V$8),"")</f>
        <v/>
      </c>
      <c r="F4097" s="103" t="str">
        <f>IF(ISNUMBER('Форма 1'!W4097),'Форма 1'!$H4097*VLOOKUP('Форма 1'!$F4097,'Придельники с 2022'!$B$4:$X$28,'Форма 1'!W$8),"")</f>
        <v/>
      </c>
      <c r="G4097" s="103" t="str">
        <f>IF(ISNUMBER('Форма 1'!X4097),'Форма 1'!$H4097*VLOOKUP('Форма 1'!$F4097,'Придельники с 2022'!$B$4:$X$28,'Форма 1'!X$8),"")</f>
        <v/>
      </c>
      <c r="H4097" s="103" t="str">
        <f>IF(ISNUMBER('Форма 1'!Y4097),'Форма 1'!$H4097*VLOOKUP('Форма 1'!$F4097,'Придельники с 2022'!$B$4:$X$28,'Форма 1'!Y$8),"")</f>
        <v/>
      </c>
      <c r="I4097" s="103" t="str">
        <f>IF(ISNUMBER('Форма 1'!Z4097),'Форма 1'!$H4097*VLOOKUP('Форма 1'!$F4097,'Придельники с 2022'!$B$4:$X$28,'Форма 1'!Z$8),"")</f>
        <v/>
      </c>
      <c r="J4097" s="103" t="str">
        <f>IF(ISNUMBER('Форма 1'!AA4097),'Форма 1'!$H4097*VLOOKUP('Форма 1'!$F4097,'Придельники с 2022'!$B$4:$X$28,'Форма 1'!AA$8),"")</f>
        <v/>
      </c>
      <c r="K4097" s="90"/>
      <c r="L4097" s="87"/>
      <c r="M4097" s="103" t="str">
        <f>IF(ISNUMBER('Форма 1'!AD4097),'Форма 1'!$H4097*VLOOKUP('Форма 1'!$F4097,'Придельники с 2022'!$B$4:$X$28,'Форма 1'!AD$8),"")</f>
        <v/>
      </c>
      <c r="N4097" s="103" t="str">
        <f>IF(ISBLANK('Форма 1'!$AE4097),"",IF('Форма 1'!$AE4097=1,'Форма 1'!$H4097*VLOOKUP('Форма 1'!$F4097,'Придельники с 2022'!$B$4:$X$28,'Форма 1'!$AE$8,0),IF('Форма 1'!$AE4097=2,'Форма 1'!$H4097*VLOOKUP('Форма 1'!$F4097,'Придельники с 2022'!$B$4:$X$28,13,0),IF('Форма 1'!$AE4097=3,'Форма 1'!$H4097*VLOOKUP('Форма 1'!$F4097,'Придельники с 2022'!$B$4:$X$28,12,0)))))</f>
        <v/>
      </c>
      <c r="O4097" s="103">
        <f>IF(ISNUMBER('Форма 1'!AF4097),'Форма 1'!$H4097*VLOOKUP('Форма 1'!$F4097,'Придельники с 2022'!$B$4:$X$28,'Форма 1'!AF$8),"")</f>
        <v>2570501.6669999999</v>
      </c>
      <c r="P4097" s="87"/>
      <c r="Q4097" s="103" t="str">
        <f>IF(ISNUMBER('Форма 1'!AH4097),'Форма 1'!$H4097*VLOOKUP('Форма 1'!$F4097,'Придельники с 2022'!$B$4:$X$28,'Форма 1'!AH$8),"")</f>
        <v/>
      </c>
      <c r="R4097" s="103" t="str">
        <f>IF(ISNUMBER('Форма 1'!AI4097),'Форма 1'!$H4097*VLOOKUP('Форма 1'!$F4097,'Придельники с 2022'!$B$4:$X$28,'Форма 1'!AI$8),"")</f>
        <v/>
      </c>
      <c r="S4097" s="103" t="str">
        <f>IF(ISNUMBER('Форма 1'!AJ4097),'Форма 1'!$H4097*VLOOKUP('Форма 1'!$F4097,'Придельники с 2022'!$B$4:$X$28,'Форма 1'!AJ$8),"")</f>
        <v/>
      </c>
      <c r="T4097" s="88"/>
    </row>
    <row r="4098" spans="1:20">
      <c r="A4098" s="188">
        <f t="shared" si="273"/>
        <v>934</v>
      </c>
      <c r="B4098" s="189" t="s">
        <v>3942</v>
      </c>
      <c r="C4098" s="99">
        <f t="shared" si="272"/>
        <v>14510341.440000001</v>
      </c>
      <c r="D4098" s="103" t="str">
        <f>IF(ISNUMBER('Форма 1'!U4098),'Форма 1'!$H4098*VLOOKUP('Форма 1'!$F4098,'Придельники с 2022'!$B$4:$X$28,'Форма 1'!U$8),"")</f>
        <v/>
      </c>
      <c r="E4098" s="103" t="str">
        <f>IF(ISNUMBER('Форма 1'!V4098),'Форма 1'!$H4098*VLOOKUP('Форма 1'!$F4098,'Придельники с 2022'!$B$4:$X$28,'Форма 1'!V$8),"")</f>
        <v/>
      </c>
      <c r="F4098" s="103" t="str">
        <f>IF(ISNUMBER('Форма 1'!W4098),'Форма 1'!$H4098*VLOOKUP('Форма 1'!$F4098,'Придельники с 2022'!$B$4:$X$28,'Форма 1'!W$8),"")</f>
        <v/>
      </c>
      <c r="G4098" s="103" t="str">
        <f>IF(ISNUMBER('Форма 1'!X4098),'Форма 1'!$H4098*VLOOKUP('Форма 1'!$F4098,'Придельники с 2022'!$B$4:$X$28,'Форма 1'!X$8),"")</f>
        <v/>
      </c>
      <c r="H4098" s="103" t="str">
        <f>IF(ISNUMBER('Форма 1'!Y4098),'Форма 1'!$H4098*VLOOKUP('Форма 1'!$F4098,'Придельники с 2022'!$B$4:$X$28,'Форма 1'!Y$8),"")</f>
        <v/>
      </c>
      <c r="I4098" s="103" t="str">
        <f>IF(ISNUMBER('Форма 1'!Z4098),'Форма 1'!$H4098*VLOOKUP('Форма 1'!$F4098,'Придельники с 2022'!$B$4:$X$28,'Форма 1'!Z$8),"")</f>
        <v/>
      </c>
      <c r="J4098" s="103" t="str">
        <f>IF(ISNUMBER('Форма 1'!AA4098),'Форма 1'!$H4098*VLOOKUP('Форма 1'!$F4098,'Придельники с 2022'!$B$4:$X$28,'Форма 1'!AA$8),"")</f>
        <v/>
      </c>
      <c r="K4098" s="90"/>
      <c r="L4098" s="87"/>
      <c r="M4098" s="103">
        <f>IF(ISNUMBER('Форма 1'!AD4098),'Форма 1'!$H4098*VLOOKUP('Форма 1'!$F4098,'Придельники с 2022'!$B$4:$X$28,'Форма 1'!AD$8),"")</f>
        <v>14510341.440000001</v>
      </c>
      <c r="N4098" s="103" t="str">
        <f>IF(ISBLANK('Форма 1'!$AE4098),"",IF('Форма 1'!$AE4098=1,'Форма 1'!$H4098*VLOOKUP('Форма 1'!$F4098,'Придельники с 2022'!$B$4:$X$28,'Форма 1'!$AE$8,0),IF('Форма 1'!$AE4098=2,'Форма 1'!$H4098*VLOOKUP('Форма 1'!$F4098,'Придельники с 2022'!$B$4:$X$28,13,0),IF('Форма 1'!$AE4098=3,'Форма 1'!$H4098*VLOOKUP('Форма 1'!$F4098,'Придельники с 2022'!$B$4:$X$28,12,0)))))</f>
        <v/>
      </c>
      <c r="O4098" s="103" t="str">
        <f>IF(ISNUMBER('Форма 1'!AF4098),'Форма 1'!$H4098*VLOOKUP('Форма 1'!$F4098,'Придельники с 2022'!$B$4:$X$28,'Форма 1'!AF$8),"")</f>
        <v/>
      </c>
      <c r="P4098" s="87"/>
      <c r="Q4098" s="103" t="str">
        <f>IF(ISNUMBER('Форма 1'!AH4098),'Форма 1'!$H4098*VLOOKUP('Форма 1'!$F4098,'Придельники с 2022'!$B$4:$X$28,'Форма 1'!AH$8),"")</f>
        <v/>
      </c>
      <c r="R4098" s="103" t="str">
        <f>IF(ISNUMBER('Форма 1'!AI4098),'Форма 1'!$H4098*VLOOKUP('Форма 1'!$F4098,'Придельники с 2022'!$B$4:$X$28,'Форма 1'!AI$8),"")</f>
        <v/>
      </c>
      <c r="S4098" s="103" t="str">
        <f>IF(ISNUMBER('Форма 1'!AJ4098),'Форма 1'!$H4098*VLOOKUP('Форма 1'!$F4098,'Придельники с 2022'!$B$4:$X$28,'Форма 1'!AJ$8),"")</f>
        <v/>
      </c>
      <c r="T4098" s="88"/>
    </row>
    <row r="4099" spans="1:20">
      <c r="A4099" s="188">
        <f t="shared" si="273"/>
        <v>935</v>
      </c>
      <c r="B4099" s="189" t="s">
        <v>3943</v>
      </c>
      <c r="C4099" s="99">
        <f t="shared" si="272"/>
        <v>5890012.483</v>
      </c>
      <c r="D4099" s="103" t="str">
        <f>IF(ISNUMBER('Форма 1'!U4099),'Форма 1'!$H4099*VLOOKUP('Форма 1'!$F4099,'Придельники с 2022'!$B$4:$X$28,'Форма 1'!U$8),"")</f>
        <v/>
      </c>
      <c r="E4099" s="103" t="str">
        <f>IF(ISNUMBER('Форма 1'!V4099),'Форма 1'!$H4099*VLOOKUP('Форма 1'!$F4099,'Придельники с 2022'!$B$4:$X$28,'Форма 1'!V$8),"")</f>
        <v/>
      </c>
      <c r="F4099" s="103" t="str">
        <f>IF(ISNUMBER('Форма 1'!W4099),'Форма 1'!$H4099*VLOOKUP('Форма 1'!$F4099,'Придельники с 2022'!$B$4:$X$28,'Форма 1'!W$8),"")</f>
        <v/>
      </c>
      <c r="G4099" s="103" t="str">
        <f>IF(ISNUMBER('Форма 1'!X4099),'Форма 1'!$H4099*VLOOKUP('Форма 1'!$F4099,'Придельники с 2022'!$B$4:$X$28,'Форма 1'!X$8),"")</f>
        <v/>
      </c>
      <c r="H4099" s="103" t="str">
        <f>IF(ISNUMBER('Форма 1'!Y4099),'Форма 1'!$H4099*VLOOKUP('Форма 1'!$F4099,'Придельники с 2022'!$B$4:$X$28,'Форма 1'!Y$8),"")</f>
        <v/>
      </c>
      <c r="I4099" s="103">
        <f>IF(ISNUMBER('Форма 1'!Z4099),'Форма 1'!$H4099*VLOOKUP('Форма 1'!$F4099,'Придельники с 2022'!$B$4:$X$28,'Форма 1'!Z$8),"")</f>
        <v>586723.26799999992</v>
      </c>
      <c r="J4099" s="103" t="str">
        <f>IF(ISNUMBER('Форма 1'!AA4099),'Форма 1'!$H4099*VLOOKUP('Форма 1'!$F4099,'Придельники с 2022'!$B$4:$X$28,'Форма 1'!AA$8),"")</f>
        <v/>
      </c>
      <c r="K4099" s="90"/>
      <c r="L4099" s="87"/>
      <c r="M4099" s="103" t="str">
        <f>IF(ISNUMBER('Форма 1'!AD4099),'Форма 1'!$H4099*VLOOKUP('Форма 1'!$F4099,'Придельники с 2022'!$B$4:$X$28,'Форма 1'!AD$8),"")</f>
        <v/>
      </c>
      <c r="N4099" s="103">
        <f>IF(ISBLANK('Форма 1'!$AE4099),"",IF('Форма 1'!$AE4099=1,'Форма 1'!$H4099*VLOOKUP('Форма 1'!$F4099,'Придельники с 2022'!$B$4:$X$28,'Форма 1'!$AE$8,0),IF('Форма 1'!$AE4099=2,'Форма 1'!$H4099*VLOOKUP('Форма 1'!$F4099,'Придельники с 2022'!$B$4:$X$28,13,0),IF('Форма 1'!$AE4099=3,'Форма 1'!$H4099*VLOOKUP('Форма 1'!$F4099,'Придельники с 2022'!$B$4:$X$28,12,0)))))</f>
        <v>5303289.2149999999</v>
      </c>
      <c r="O4099" s="103" t="str">
        <f>IF(ISNUMBER('Форма 1'!AF4099),'Форма 1'!$H4099*VLOOKUP('Форма 1'!$F4099,'Придельники с 2022'!$B$4:$X$28,'Форма 1'!AF$8),"")</f>
        <v/>
      </c>
      <c r="P4099" s="87"/>
      <c r="Q4099" s="103" t="str">
        <f>IF(ISNUMBER('Форма 1'!AH4099),'Форма 1'!$H4099*VLOOKUP('Форма 1'!$F4099,'Придельники с 2022'!$B$4:$X$28,'Форма 1'!AH$8),"")</f>
        <v/>
      </c>
      <c r="R4099" s="103" t="str">
        <f>IF(ISNUMBER('Форма 1'!AI4099),'Форма 1'!$H4099*VLOOKUP('Форма 1'!$F4099,'Придельники с 2022'!$B$4:$X$28,'Форма 1'!AI$8),"")</f>
        <v/>
      </c>
      <c r="S4099" s="103" t="str">
        <f>IF(ISNUMBER('Форма 1'!AJ4099),'Форма 1'!$H4099*VLOOKUP('Форма 1'!$F4099,'Придельники с 2022'!$B$4:$X$28,'Форма 1'!AJ$8),"")</f>
        <v/>
      </c>
      <c r="T4099" s="88"/>
    </row>
    <row r="4100" spans="1:20">
      <c r="A4100" s="188">
        <f t="shared" si="273"/>
        <v>936</v>
      </c>
      <c r="B4100" s="189" t="s">
        <v>751</v>
      </c>
      <c r="C4100" s="99">
        <f t="shared" ref="C4100:C4163" si="275">SUM(D4100:J4100,L4100:T4100)</f>
        <v>2277924.83</v>
      </c>
      <c r="D4100" s="103" t="str">
        <f>IF(ISNUMBER('Форма 1'!U4100),'Форма 1'!$H4100*VLOOKUP('Форма 1'!$F4100,'Придельники с 2022'!$B$4:$X$28,'Форма 1'!U$8),"")</f>
        <v/>
      </c>
      <c r="E4100" s="103" t="str">
        <f>IF(ISNUMBER('Форма 1'!V4100),'Форма 1'!$H4100*VLOOKUP('Форма 1'!$F4100,'Придельники с 2022'!$B$4:$X$28,'Форма 1'!V$8),"")</f>
        <v/>
      </c>
      <c r="F4100" s="103" t="str">
        <f>IF(ISNUMBER('Форма 1'!W4100),'Форма 1'!$H4100*VLOOKUP('Форма 1'!$F4100,'Придельники с 2022'!$B$4:$X$28,'Форма 1'!W$8),"")</f>
        <v/>
      </c>
      <c r="G4100" s="103">
        <f>IF(ISNUMBER('Форма 1'!X4100),'Форма 1'!$H4100*VLOOKUP('Форма 1'!$F4100,'Придельники с 2022'!$B$4:$X$28,'Форма 1'!X$8),"")</f>
        <v>530140.57000000007</v>
      </c>
      <c r="H4100" s="103" t="str">
        <f>IF(ISNUMBER('Форма 1'!Y4100),'Форма 1'!$H4100*VLOOKUP('Форма 1'!$F4100,'Придельники с 2022'!$B$4:$X$28,'Форма 1'!Y$8),"")</f>
        <v/>
      </c>
      <c r="I4100" s="103" t="str">
        <f>IF(ISNUMBER('Форма 1'!Z4100),'Форма 1'!$H4100*VLOOKUP('Форма 1'!$F4100,'Придельники с 2022'!$B$4:$X$28,'Форма 1'!Z$8),"")</f>
        <v/>
      </c>
      <c r="J4100" s="103">
        <f>IF(ISNUMBER('Форма 1'!AA4100),'Форма 1'!$H4100*VLOOKUP('Форма 1'!$F4100,'Придельники с 2022'!$B$4:$X$28,'Форма 1'!AA$8),"")</f>
        <v>1747784.26</v>
      </c>
      <c r="K4100" s="90"/>
      <c r="L4100" s="87"/>
      <c r="M4100" s="103" t="str">
        <f>IF(ISNUMBER('Форма 1'!AD4100),'Форма 1'!$H4100*VLOOKUP('Форма 1'!$F4100,'Придельники с 2022'!$B$4:$X$28,'Форма 1'!AD$8),"")</f>
        <v/>
      </c>
      <c r="N4100" s="103" t="str">
        <f>IF(ISBLANK('Форма 1'!$AE4100),"",IF('Форма 1'!$AE4100=1,'Форма 1'!$H4100*VLOOKUP('Форма 1'!$F4100,'Придельники с 2022'!$B$4:$X$28,'Форма 1'!$AE$8,0),IF('Форма 1'!$AE4100=2,'Форма 1'!$H4100*VLOOKUP('Форма 1'!$F4100,'Придельники с 2022'!$B$4:$X$28,13,0),IF('Форма 1'!$AE4100=3,'Форма 1'!$H4100*VLOOKUP('Форма 1'!$F4100,'Придельники с 2022'!$B$4:$X$28,12,0)))))</f>
        <v/>
      </c>
      <c r="O4100" s="103" t="str">
        <f>IF(ISNUMBER('Форма 1'!AF4100),'Форма 1'!$H4100*VLOOKUP('Форма 1'!$F4100,'Придельники с 2022'!$B$4:$X$28,'Форма 1'!AF$8),"")</f>
        <v/>
      </c>
      <c r="P4100" s="87"/>
      <c r="Q4100" s="103" t="str">
        <f>IF(ISNUMBER('Форма 1'!AH4100),'Форма 1'!$H4100*VLOOKUP('Форма 1'!$F4100,'Придельники с 2022'!$B$4:$X$28,'Форма 1'!AH$8),"")</f>
        <v/>
      </c>
      <c r="R4100" s="103" t="str">
        <f>IF(ISNUMBER('Форма 1'!AI4100),'Форма 1'!$H4100*VLOOKUP('Форма 1'!$F4100,'Придельники с 2022'!$B$4:$X$28,'Форма 1'!AI$8),"")</f>
        <v/>
      </c>
      <c r="S4100" s="103" t="str">
        <f>IF(ISNUMBER('Форма 1'!AJ4100),'Форма 1'!$H4100*VLOOKUP('Форма 1'!$F4100,'Придельники с 2022'!$B$4:$X$28,'Форма 1'!AJ$8),"")</f>
        <v/>
      </c>
      <c r="T4100" s="88"/>
    </row>
    <row r="4101" spans="1:20">
      <c r="A4101" s="188">
        <f t="shared" si="273"/>
        <v>937</v>
      </c>
      <c r="B4101" s="189" t="s">
        <v>3944</v>
      </c>
      <c r="C4101" s="99">
        <f t="shared" si="275"/>
        <v>15365472.234999999</v>
      </c>
      <c r="D4101" s="103" t="str">
        <f>IF(ISNUMBER('Форма 1'!U4101),'Форма 1'!$H4101*VLOOKUP('Форма 1'!$F4101,'Придельники с 2022'!$B$4:$X$28,'Форма 1'!U$8),"")</f>
        <v/>
      </c>
      <c r="E4101" s="103" t="str">
        <f>IF(ISNUMBER('Форма 1'!V4101),'Форма 1'!$H4101*VLOOKUP('Форма 1'!$F4101,'Придельники с 2022'!$B$4:$X$28,'Форма 1'!V$8),"")</f>
        <v/>
      </c>
      <c r="F4101" s="103" t="str">
        <f>IF(ISNUMBER('Форма 1'!W4101),'Форма 1'!$H4101*VLOOKUP('Форма 1'!$F4101,'Придельники с 2022'!$B$4:$X$28,'Форма 1'!W$8),"")</f>
        <v/>
      </c>
      <c r="G4101" s="103" t="str">
        <f>IF(ISNUMBER('Форма 1'!X4101),'Форма 1'!$H4101*VLOOKUP('Форма 1'!$F4101,'Придельники с 2022'!$B$4:$X$28,'Форма 1'!X$8),"")</f>
        <v/>
      </c>
      <c r="H4101" s="103" t="str">
        <f>IF(ISNUMBER('Форма 1'!Y4101),'Форма 1'!$H4101*VLOOKUP('Форма 1'!$F4101,'Придельники с 2022'!$B$4:$X$28,'Форма 1'!Y$8),"")</f>
        <v/>
      </c>
      <c r="I4101" s="103" t="str">
        <f>IF(ISNUMBER('Форма 1'!Z4101),'Форма 1'!$H4101*VLOOKUP('Форма 1'!$F4101,'Придельники с 2022'!$B$4:$X$28,'Форма 1'!Z$8),"")</f>
        <v/>
      </c>
      <c r="J4101" s="103" t="str">
        <f>IF(ISNUMBER('Форма 1'!AA4101),'Форма 1'!$H4101*VLOOKUP('Форма 1'!$F4101,'Придельники с 2022'!$B$4:$X$28,'Форма 1'!AA$8),"")</f>
        <v/>
      </c>
      <c r="K4101" s="90"/>
      <c r="L4101" s="87"/>
      <c r="M4101" s="103" t="str">
        <f>IF(ISNUMBER('Форма 1'!AD4101),'Форма 1'!$H4101*VLOOKUP('Форма 1'!$F4101,'Придельники с 2022'!$B$4:$X$28,'Форма 1'!AD$8),"")</f>
        <v/>
      </c>
      <c r="N4101" s="103">
        <f>IF(ISBLANK('Форма 1'!$AE4101),"",IF('Форма 1'!$AE4101=1,'Форма 1'!$H4101*VLOOKUP('Форма 1'!$F4101,'Придельники с 2022'!$B$4:$X$28,'Форма 1'!$AE$8,0),IF('Форма 1'!$AE4101=2,'Форма 1'!$H4101*VLOOKUP('Форма 1'!$F4101,'Придельники с 2022'!$B$4:$X$28,13,0),IF('Форма 1'!$AE4101=3,'Форма 1'!$H4101*VLOOKUP('Форма 1'!$F4101,'Придельники с 2022'!$B$4:$X$28,12,0)))))</f>
        <v>12566248.975</v>
      </c>
      <c r="O4101" s="103">
        <f>IF(ISNUMBER('Форма 1'!AF4101),'Форма 1'!$H4101*VLOOKUP('Форма 1'!$F4101,'Придельники с 2022'!$B$4:$X$28,'Форма 1'!AF$8),"")</f>
        <v>2799223.26</v>
      </c>
      <c r="P4101" s="87"/>
      <c r="Q4101" s="103" t="str">
        <f>IF(ISNUMBER('Форма 1'!AH4101),'Форма 1'!$H4101*VLOOKUP('Форма 1'!$F4101,'Придельники с 2022'!$B$4:$X$28,'Форма 1'!AH$8),"")</f>
        <v/>
      </c>
      <c r="R4101" s="103" t="str">
        <f>IF(ISNUMBER('Форма 1'!AI4101),'Форма 1'!$H4101*VLOOKUP('Форма 1'!$F4101,'Придельники с 2022'!$B$4:$X$28,'Форма 1'!AI$8),"")</f>
        <v/>
      </c>
      <c r="S4101" s="103" t="str">
        <f>IF(ISNUMBER('Форма 1'!AJ4101),'Форма 1'!$H4101*VLOOKUP('Форма 1'!$F4101,'Придельники с 2022'!$B$4:$X$28,'Форма 1'!AJ$8),"")</f>
        <v/>
      </c>
      <c r="T4101" s="88"/>
    </row>
    <row r="4102" spans="1:20">
      <c r="A4102" s="188">
        <f t="shared" si="273"/>
        <v>938</v>
      </c>
      <c r="B4102" s="189" t="s">
        <v>3945</v>
      </c>
      <c r="C4102" s="99">
        <f t="shared" si="275"/>
        <v>15300240.678000001</v>
      </c>
      <c r="D4102" s="103" t="str">
        <f>IF(ISNUMBER('Форма 1'!U4102),'Форма 1'!$H4102*VLOOKUP('Форма 1'!$F4102,'Придельники с 2022'!$B$4:$X$28,'Форма 1'!U$8),"")</f>
        <v/>
      </c>
      <c r="E4102" s="103" t="str">
        <f>IF(ISNUMBER('Форма 1'!V4102),'Форма 1'!$H4102*VLOOKUP('Форма 1'!$F4102,'Придельники с 2022'!$B$4:$X$28,'Форма 1'!V$8),"")</f>
        <v/>
      </c>
      <c r="F4102" s="103" t="str">
        <f>IF(ISNUMBER('Форма 1'!W4102),'Форма 1'!$H4102*VLOOKUP('Форма 1'!$F4102,'Придельники с 2022'!$B$4:$X$28,'Форма 1'!W$8),"")</f>
        <v/>
      </c>
      <c r="G4102" s="103">
        <f>IF(ISNUMBER('Форма 1'!X4102),'Форма 1'!$H4102*VLOOKUP('Форма 1'!$F4102,'Придельники с 2022'!$B$4:$X$28,'Форма 1'!X$8),"")</f>
        <v>444379.19000000006</v>
      </c>
      <c r="H4102" s="103" t="str">
        <f>IF(ISNUMBER('Форма 1'!Y4102),'Форма 1'!$H4102*VLOOKUP('Форма 1'!$F4102,'Придельники с 2022'!$B$4:$X$28,'Форма 1'!Y$8),"")</f>
        <v/>
      </c>
      <c r="I4102" s="103" t="str">
        <f>IF(ISNUMBER('Форма 1'!Z4102),'Форма 1'!$H4102*VLOOKUP('Форма 1'!$F4102,'Придельники с 2022'!$B$4:$X$28,'Форма 1'!Z$8),"")</f>
        <v/>
      </c>
      <c r="J4102" s="103" t="str">
        <f>IF(ISNUMBER('Форма 1'!AA4102),'Форма 1'!$H4102*VLOOKUP('Форма 1'!$F4102,'Придельники с 2022'!$B$4:$X$28,'Форма 1'!AA$8),"")</f>
        <v/>
      </c>
      <c r="K4102" s="90"/>
      <c r="L4102" s="87"/>
      <c r="M4102" s="103">
        <f>IF(ISNUMBER('Форма 1'!AD4102),'Форма 1'!$H4102*VLOOKUP('Форма 1'!$F4102,'Придельники с 2022'!$B$4:$X$28,'Форма 1'!AD$8),"")</f>
        <v>6155861.4880000008</v>
      </c>
      <c r="N4102" s="103">
        <f>SUM('Форма 1'!M4102:O4102)</f>
        <v>8700000</v>
      </c>
      <c r="O4102" s="103" t="str">
        <f>IF(ISNUMBER('Форма 1'!AF4102),'Форма 1'!$H4102*VLOOKUP('Форма 1'!$F4102,'Придельники с 2022'!$B$4:$X$28,'Форма 1'!AF$8),"")</f>
        <v/>
      </c>
      <c r="P4102" s="87"/>
      <c r="Q4102" s="103" t="str">
        <f>IF(ISNUMBER('Форма 1'!AH4102),'Форма 1'!$H4102*VLOOKUP('Форма 1'!$F4102,'Придельники с 2022'!$B$4:$X$28,'Форма 1'!AH$8),"")</f>
        <v/>
      </c>
      <c r="R4102" s="103" t="str">
        <f>IF(ISNUMBER('Форма 1'!AI4102),'Форма 1'!$H4102*VLOOKUP('Форма 1'!$F4102,'Придельники с 2022'!$B$4:$X$28,'Форма 1'!AI$8),"")</f>
        <v/>
      </c>
      <c r="S4102" s="103" t="str">
        <f>IF(ISNUMBER('Форма 1'!AJ4102),'Форма 1'!$H4102*VLOOKUP('Форма 1'!$F4102,'Придельники с 2022'!$B$4:$X$28,'Форма 1'!AJ$8),"")</f>
        <v/>
      </c>
      <c r="T4102" s="88"/>
    </row>
    <row r="4103" spans="1:20">
      <c r="A4103" s="188">
        <f t="shared" si="273"/>
        <v>939</v>
      </c>
      <c r="B4103" s="189" t="s">
        <v>3946</v>
      </c>
      <c r="C4103" s="99">
        <f t="shared" si="275"/>
        <v>16349635.488999998</v>
      </c>
      <c r="D4103" s="103">
        <f>IF(ISNUMBER('Форма 1'!U4103),'Форма 1'!$H4103*VLOOKUP('Форма 1'!$F4103,'Придельники с 2022'!$B$4:$X$28,'Форма 1'!U$8),"")</f>
        <v>1278708.2490000001</v>
      </c>
      <c r="E4103" s="103" t="str">
        <f>IF(ISNUMBER('Форма 1'!V4103),'Форма 1'!$H4103*VLOOKUP('Форма 1'!$F4103,'Придельники с 2022'!$B$4:$X$28,'Форма 1'!V$8),"")</f>
        <v/>
      </c>
      <c r="F4103" s="103" t="str">
        <f>IF(ISNUMBER('Форма 1'!W4103),'Форма 1'!$H4103*VLOOKUP('Форма 1'!$F4103,'Придельники с 2022'!$B$4:$X$28,'Форма 1'!W$8),"")</f>
        <v/>
      </c>
      <c r="G4103" s="103" t="str">
        <f>IF(ISNUMBER('Форма 1'!X4103),'Форма 1'!$H4103*VLOOKUP('Форма 1'!$F4103,'Придельники с 2022'!$B$4:$X$28,'Форма 1'!X$8),"")</f>
        <v/>
      </c>
      <c r="H4103" s="103" t="str">
        <f>IF(ISNUMBER('Форма 1'!Y4103),'Форма 1'!$H4103*VLOOKUP('Форма 1'!$F4103,'Придельники с 2022'!$B$4:$X$28,'Форма 1'!Y$8),"")</f>
        <v/>
      </c>
      <c r="I4103" s="103" t="str">
        <f>IF(ISNUMBER('Форма 1'!Z4103),'Форма 1'!$H4103*VLOOKUP('Форма 1'!$F4103,'Придельники с 2022'!$B$4:$X$28,'Форма 1'!Z$8),"")</f>
        <v/>
      </c>
      <c r="J4103" s="103" t="str">
        <f>IF(ISNUMBER('Форма 1'!AA4103),'Форма 1'!$H4103*VLOOKUP('Форма 1'!$F4103,'Придельники с 2022'!$B$4:$X$28,'Форма 1'!AA$8),"")</f>
        <v/>
      </c>
      <c r="K4103" s="90"/>
      <c r="L4103" s="87"/>
      <c r="M4103" s="103" t="str">
        <f>IF(ISNUMBER('Форма 1'!AD4103),'Форма 1'!$H4103*VLOOKUP('Форма 1'!$F4103,'Придельники с 2022'!$B$4:$X$28,'Форма 1'!AD$8),"")</f>
        <v/>
      </c>
      <c r="N4103" s="103">
        <f>SUM('Форма 1'!M4103:O4103)</f>
        <v>15070927.239999998</v>
      </c>
      <c r="O4103" s="103" t="str">
        <f>IF(ISNUMBER('Форма 1'!AF4103),'Форма 1'!$H4103*VLOOKUP('Форма 1'!$F4103,'Придельники с 2022'!$B$4:$X$28,'Форма 1'!AF$8),"")</f>
        <v/>
      </c>
      <c r="P4103" s="87"/>
      <c r="Q4103" s="103" t="str">
        <f>IF(ISNUMBER('Форма 1'!AH4103),'Форма 1'!$H4103*VLOOKUP('Форма 1'!$F4103,'Придельники с 2022'!$B$4:$X$28,'Форма 1'!AH$8),"")</f>
        <v/>
      </c>
      <c r="R4103" s="103" t="str">
        <f>IF(ISNUMBER('Форма 1'!AI4103),'Форма 1'!$H4103*VLOOKUP('Форма 1'!$F4103,'Придельники с 2022'!$B$4:$X$28,'Форма 1'!AI$8),"")</f>
        <v/>
      </c>
      <c r="S4103" s="103" t="str">
        <f>IF(ISNUMBER('Форма 1'!AJ4103),'Форма 1'!$H4103*VLOOKUP('Форма 1'!$F4103,'Придельники с 2022'!$B$4:$X$28,'Форма 1'!AJ$8),"")</f>
        <v/>
      </c>
      <c r="T4103" s="88"/>
    </row>
    <row r="4104" spans="1:20">
      <c r="A4104" s="188">
        <f t="shared" si="273"/>
        <v>940</v>
      </c>
      <c r="B4104" s="189" t="s">
        <v>3947</v>
      </c>
      <c r="C4104" s="99">
        <f t="shared" si="275"/>
        <v>15190108.192000002</v>
      </c>
      <c r="D4104" s="103" t="str">
        <f>IF(ISNUMBER('Форма 1'!U4104),'Форма 1'!$H4104*VLOOKUP('Форма 1'!$F4104,'Придельники с 2022'!$B$4:$X$28,'Форма 1'!U$8),"")</f>
        <v/>
      </c>
      <c r="E4104" s="103" t="str">
        <f>IF(ISNUMBER('Форма 1'!V4104),'Форма 1'!$H4104*VLOOKUP('Форма 1'!$F4104,'Придельники с 2022'!$B$4:$X$28,'Форма 1'!V$8),"")</f>
        <v/>
      </c>
      <c r="F4104" s="103" t="str">
        <f>IF(ISNUMBER('Форма 1'!W4104),'Форма 1'!$H4104*VLOOKUP('Форма 1'!$F4104,'Придельники с 2022'!$B$4:$X$28,'Форма 1'!W$8),"")</f>
        <v/>
      </c>
      <c r="G4104" s="103" t="str">
        <f>IF(ISNUMBER('Форма 1'!X4104),'Форма 1'!$H4104*VLOOKUP('Форма 1'!$F4104,'Придельники с 2022'!$B$4:$X$28,'Форма 1'!X$8),"")</f>
        <v/>
      </c>
      <c r="H4104" s="103" t="str">
        <f>IF(ISNUMBER('Форма 1'!Y4104),'Форма 1'!$H4104*VLOOKUP('Форма 1'!$F4104,'Придельники с 2022'!$B$4:$X$28,'Форма 1'!Y$8),"")</f>
        <v/>
      </c>
      <c r="I4104" s="103" t="str">
        <f>IF(ISNUMBER('Форма 1'!Z4104),'Форма 1'!$H4104*VLOOKUP('Форма 1'!$F4104,'Придельники с 2022'!$B$4:$X$28,'Форма 1'!Z$8),"")</f>
        <v/>
      </c>
      <c r="J4104" s="103" t="str">
        <f>IF(ISNUMBER('Форма 1'!AA4104),'Форма 1'!$H4104*VLOOKUP('Форма 1'!$F4104,'Придельники с 2022'!$B$4:$X$28,'Форма 1'!AA$8),"")</f>
        <v/>
      </c>
      <c r="K4104" s="90"/>
      <c r="L4104" s="87"/>
      <c r="M4104" s="103">
        <f>IF(ISNUMBER('Форма 1'!AD4104),'Форма 1'!$H4104*VLOOKUP('Форма 1'!$F4104,'Придельники с 2022'!$B$4:$X$28,'Форма 1'!AD$8),"")</f>
        <v>7288496.7680000011</v>
      </c>
      <c r="N4104" s="103">
        <f>IF(ISBLANK('Форма 1'!$AE4104),"",IF('Форма 1'!$AE4104=1,'Форма 1'!$H4104*VLOOKUP('Форма 1'!$F4104,'Придельники с 2022'!$B$4:$X$28,'Форма 1'!$AE$8,0),IF('Форма 1'!$AE4104=2,'Форма 1'!$H4104*VLOOKUP('Форма 1'!$F4104,'Придельники с 2022'!$B$4:$X$28,13,0),IF('Форма 1'!$AE4104=3,'Форма 1'!$H4104*VLOOKUP('Форма 1'!$F4104,'Придельники с 2022'!$B$4:$X$28,12,0)))))</f>
        <v>7901611.4239999996</v>
      </c>
      <c r="O4104" s="103" t="str">
        <f>IF(ISNUMBER('Форма 1'!AF4104),'Форма 1'!$H4104*VLOOKUP('Форма 1'!$F4104,'Придельники с 2022'!$B$4:$X$28,'Форма 1'!AF$8),"")</f>
        <v/>
      </c>
      <c r="P4104" s="87"/>
      <c r="Q4104" s="103" t="str">
        <f>IF(ISNUMBER('Форма 1'!AH4104),'Форма 1'!$H4104*VLOOKUP('Форма 1'!$F4104,'Придельники с 2022'!$B$4:$X$28,'Форма 1'!AH$8),"")</f>
        <v/>
      </c>
      <c r="R4104" s="103" t="str">
        <f>IF(ISNUMBER('Форма 1'!AI4104),'Форма 1'!$H4104*VLOOKUP('Форма 1'!$F4104,'Придельники с 2022'!$B$4:$X$28,'Форма 1'!AI$8),"")</f>
        <v/>
      </c>
      <c r="S4104" s="103" t="str">
        <f>IF(ISNUMBER('Форма 1'!AJ4104),'Форма 1'!$H4104*VLOOKUP('Форма 1'!$F4104,'Придельники с 2022'!$B$4:$X$28,'Форма 1'!AJ$8),"")</f>
        <v/>
      </c>
      <c r="T4104" s="88"/>
    </row>
    <row r="4105" spans="1:20">
      <c r="A4105" s="188">
        <f t="shared" si="273"/>
        <v>941</v>
      </c>
      <c r="B4105" s="189" t="s">
        <v>3948</v>
      </c>
      <c r="C4105" s="99">
        <f t="shared" si="275"/>
        <v>5178064.96</v>
      </c>
      <c r="D4105" s="103" t="str">
        <f>IF(ISNUMBER('Форма 1'!U4105),'Форма 1'!$H4105*VLOOKUP('Форма 1'!$F4105,'Придельники с 2022'!$B$4:$X$28,'Форма 1'!U$8),"")</f>
        <v/>
      </c>
      <c r="E4105" s="103" t="str">
        <f>IF(ISNUMBER('Форма 1'!V4105),'Форма 1'!$H4105*VLOOKUP('Форма 1'!$F4105,'Придельники с 2022'!$B$4:$X$28,'Форма 1'!V$8),"")</f>
        <v/>
      </c>
      <c r="F4105" s="103" t="str">
        <f>IF(ISNUMBER('Форма 1'!W4105),'Форма 1'!$H4105*VLOOKUP('Форма 1'!$F4105,'Придельники с 2022'!$B$4:$X$28,'Форма 1'!W$8),"")</f>
        <v/>
      </c>
      <c r="G4105" s="103">
        <f>IF(ISNUMBER('Форма 1'!X4105),'Форма 1'!$H4105*VLOOKUP('Форма 1'!$F4105,'Придельники с 2022'!$B$4:$X$28,'Форма 1'!X$8),"")</f>
        <v>5178064.96</v>
      </c>
      <c r="H4105" s="103" t="str">
        <f>IF(ISNUMBER('Форма 1'!Y4105),'Форма 1'!$H4105*VLOOKUP('Форма 1'!$F4105,'Придельники с 2022'!$B$4:$X$28,'Форма 1'!Y$8),"")</f>
        <v/>
      </c>
      <c r="I4105" s="103" t="str">
        <f>IF(ISNUMBER('Форма 1'!Z4105),'Форма 1'!$H4105*VLOOKUP('Форма 1'!$F4105,'Придельники с 2022'!$B$4:$X$28,'Форма 1'!Z$8),"")</f>
        <v/>
      </c>
      <c r="J4105" s="103" t="str">
        <f>IF(ISNUMBER('Форма 1'!AA4105),'Форма 1'!$H4105*VLOOKUP('Форма 1'!$F4105,'Придельники с 2022'!$B$4:$X$28,'Форма 1'!AA$8),"")</f>
        <v/>
      </c>
      <c r="K4105" s="90"/>
      <c r="L4105" s="87"/>
      <c r="M4105" s="103" t="str">
        <f>IF(ISNUMBER('Форма 1'!AD4105),'Форма 1'!$H4105*VLOOKUP('Форма 1'!$F4105,'Придельники с 2022'!$B$4:$X$28,'Форма 1'!AD$8),"")</f>
        <v/>
      </c>
      <c r="N4105" s="103" t="str">
        <f>IF(ISBLANK('Форма 1'!$AE4105),"",IF('Форма 1'!$AE4105=1,'Форма 1'!$H4105*VLOOKUP('Форма 1'!$F4105,'Придельники с 2022'!$B$4:$X$28,'Форма 1'!$AE$8,0),IF('Форма 1'!$AE4105=2,'Форма 1'!$H4105*VLOOKUP('Форма 1'!$F4105,'Придельники с 2022'!$B$4:$X$28,13,0),IF('Форма 1'!$AE4105=3,'Форма 1'!$H4105*VLOOKUP('Форма 1'!$F4105,'Придельники с 2022'!$B$4:$X$28,12,0)))))</f>
        <v/>
      </c>
      <c r="O4105" s="103" t="str">
        <f>IF(ISNUMBER('Форма 1'!AF4105),'Форма 1'!$H4105*VLOOKUP('Форма 1'!$F4105,'Придельники с 2022'!$B$4:$X$28,'Форма 1'!AF$8),"")</f>
        <v/>
      </c>
      <c r="P4105" s="87"/>
      <c r="Q4105" s="103" t="str">
        <f>IF(ISNUMBER('Форма 1'!AH4105),'Форма 1'!$H4105*VLOOKUP('Форма 1'!$F4105,'Придельники с 2022'!$B$4:$X$28,'Форма 1'!AH$8),"")</f>
        <v/>
      </c>
      <c r="R4105" s="103" t="str">
        <f>IF(ISNUMBER('Форма 1'!AI4105),'Форма 1'!$H4105*VLOOKUP('Форма 1'!$F4105,'Придельники с 2022'!$B$4:$X$28,'Форма 1'!AI$8),"")</f>
        <v/>
      </c>
      <c r="S4105" s="103" t="str">
        <f>IF(ISNUMBER('Форма 1'!AJ4105),'Форма 1'!$H4105*VLOOKUP('Форма 1'!$F4105,'Придельники с 2022'!$B$4:$X$28,'Форма 1'!AJ$8),"")</f>
        <v/>
      </c>
      <c r="T4105" s="88"/>
    </row>
    <row r="4106" spans="1:20">
      <c r="A4106" s="188">
        <f t="shared" si="273"/>
        <v>942</v>
      </c>
      <c r="B4106" s="189" t="s">
        <v>3949</v>
      </c>
      <c r="C4106" s="99">
        <f t="shared" si="275"/>
        <v>4242989.28</v>
      </c>
      <c r="D4106" s="103" t="str">
        <f>IF(ISNUMBER('Форма 1'!U4106),'Форма 1'!$H4106*VLOOKUP('Форма 1'!$F4106,'Придельники с 2022'!$B$4:$X$28,'Форма 1'!U$8),"")</f>
        <v/>
      </c>
      <c r="E4106" s="103" t="str">
        <f>IF(ISNUMBER('Форма 1'!V4106),'Форма 1'!$H4106*VLOOKUP('Форма 1'!$F4106,'Придельники с 2022'!$B$4:$X$28,'Форма 1'!V$8),"")</f>
        <v/>
      </c>
      <c r="F4106" s="103" t="str">
        <f>IF(ISNUMBER('Форма 1'!W4106),'Форма 1'!$H4106*VLOOKUP('Форма 1'!$F4106,'Придельники с 2022'!$B$4:$X$28,'Форма 1'!W$8),"")</f>
        <v/>
      </c>
      <c r="G4106" s="103">
        <f>IF(ISNUMBER('Форма 1'!X4106),'Форма 1'!$H4106*VLOOKUP('Форма 1'!$F4106,'Придельники с 2022'!$B$4:$X$28,'Форма 1'!X$8),"")</f>
        <v>4242989.28</v>
      </c>
      <c r="H4106" s="103" t="str">
        <f>IF(ISNUMBER('Форма 1'!Y4106),'Форма 1'!$H4106*VLOOKUP('Форма 1'!$F4106,'Придельники с 2022'!$B$4:$X$28,'Форма 1'!Y$8),"")</f>
        <v/>
      </c>
      <c r="I4106" s="103" t="str">
        <f>IF(ISNUMBER('Форма 1'!Z4106),'Форма 1'!$H4106*VLOOKUP('Форма 1'!$F4106,'Придельники с 2022'!$B$4:$X$28,'Форма 1'!Z$8),"")</f>
        <v/>
      </c>
      <c r="J4106" s="103" t="str">
        <f>IF(ISNUMBER('Форма 1'!AA4106),'Форма 1'!$H4106*VLOOKUP('Форма 1'!$F4106,'Придельники с 2022'!$B$4:$X$28,'Форма 1'!AA$8),"")</f>
        <v/>
      </c>
      <c r="K4106" s="90"/>
      <c r="L4106" s="87"/>
      <c r="M4106" s="103" t="str">
        <f>IF(ISNUMBER('Форма 1'!AD4106),'Форма 1'!$H4106*VLOOKUP('Форма 1'!$F4106,'Придельники с 2022'!$B$4:$X$28,'Форма 1'!AD$8),"")</f>
        <v/>
      </c>
      <c r="N4106" s="103" t="str">
        <f>IF(ISBLANK('Форма 1'!$AE4106),"",IF('Форма 1'!$AE4106=1,'Форма 1'!$H4106*VLOOKUP('Форма 1'!$F4106,'Придельники с 2022'!$B$4:$X$28,'Форма 1'!$AE$8,0),IF('Форма 1'!$AE4106=2,'Форма 1'!$H4106*VLOOKUP('Форма 1'!$F4106,'Придельники с 2022'!$B$4:$X$28,13,0),IF('Форма 1'!$AE4106=3,'Форма 1'!$H4106*VLOOKUP('Форма 1'!$F4106,'Придельники с 2022'!$B$4:$X$28,12,0)))))</f>
        <v/>
      </c>
      <c r="O4106" s="103" t="str">
        <f>IF(ISNUMBER('Форма 1'!AF4106),'Форма 1'!$H4106*VLOOKUP('Форма 1'!$F4106,'Придельники с 2022'!$B$4:$X$28,'Форма 1'!AF$8),"")</f>
        <v/>
      </c>
      <c r="P4106" s="87"/>
      <c r="Q4106" s="103" t="str">
        <f>IF(ISNUMBER('Форма 1'!AH4106),'Форма 1'!$H4106*VLOOKUP('Форма 1'!$F4106,'Придельники с 2022'!$B$4:$X$28,'Форма 1'!AH$8),"")</f>
        <v/>
      </c>
      <c r="R4106" s="103" t="str">
        <f>IF(ISNUMBER('Форма 1'!AI4106),'Форма 1'!$H4106*VLOOKUP('Форма 1'!$F4106,'Придельники с 2022'!$B$4:$X$28,'Форма 1'!AI$8),"")</f>
        <v/>
      </c>
      <c r="S4106" s="103" t="str">
        <f>IF(ISNUMBER('Форма 1'!AJ4106),'Форма 1'!$H4106*VLOOKUP('Форма 1'!$F4106,'Придельники с 2022'!$B$4:$X$28,'Форма 1'!AJ$8),"")</f>
        <v/>
      </c>
      <c r="T4106" s="88"/>
    </row>
    <row r="4107" spans="1:20">
      <c r="A4107" s="188">
        <f t="shared" si="273"/>
        <v>943</v>
      </c>
      <c r="B4107" s="189" t="s">
        <v>3950</v>
      </c>
      <c r="C4107" s="99">
        <f t="shared" si="275"/>
        <v>5207654.88</v>
      </c>
      <c r="D4107" s="103" t="str">
        <f>IF(ISNUMBER('Форма 1'!U4107),'Форма 1'!$H4107*VLOOKUP('Форма 1'!$F4107,'Придельники с 2022'!$B$4:$X$28,'Форма 1'!U$8),"")</f>
        <v/>
      </c>
      <c r="E4107" s="103" t="str">
        <f>IF(ISNUMBER('Форма 1'!V4107),'Форма 1'!$H4107*VLOOKUP('Форма 1'!$F4107,'Придельники с 2022'!$B$4:$X$28,'Форма 1'!V$8),"")</f>
        <v/>
      </c>
      <c r="F4107" s="103" t="str">
        <f>IF(ISNUMBER('Форма 1'!W4107),'Форма 1'!$H4107*VLOOKUP('Форма 1'!$F4107,'Придельники с 2022'!$B$4:$X$28,'Форма 1'!W$8),"")</f>
        <v/>
      </c>
      <c r="G4107" s="103">
        <f>IF(ISNUMBER('Форма 1'!X4107),'Форма 1'!$H4107*VLOOKUP('Форма 1'!$F4107,'Придельники с 2022'!$B$4:$X$28,'Форма 1'!X$8),"")</f>
        <v>5207654.88</v>
      </c>
      <c r="H4107" s="103" t="str">
        <f>IF(ISNUMBER('Форма 1'!Y4107),'Форма 1'!$H4107*VLOOKUP('Форма 1'!$F4107,'Придельники с 2022'!$B$4:$X$28,'Форма 1'!Y$8),"")</f>
        <v/>
      </c>
      <c r="I4107" s="103" t="str">
        <f>IF(ISNUMBER('Форма 1'!Z4107),'Форма 1'!$H4107*VLOOKUP('Форма 1'!$F4107,'Придельники с 2022'!$B$4:$X$28,'Форма 1'!Z$8),"")</f>
        <v/>
      </c>
      <c r="J4107" s="103" t="str">
        <f>IF(ISNUMBER('Форма 1'!AA4107),'Форма 1'!$H4107*VLOOKUP('Форма 1'!$F4107,'Придельники с 2022'!$B$4:$X$28,'Форма 1'!AA$8),"")</f>
        <v/>
      </c>
      <c r="K4107" s="90"/>
      <c r="L4107" s="87"/>
      <c r="M4107" s="103" t="str">
        <f>IF(ISNUMBER('Форма 1'!AD4107),'Форма 1'!$H4107*VLOOKUP('Форма 1'!$F4107,'Придельники с 2022'!$B$4:$X$28,'Форма 1'!AD$8),"")</f>
        <v/>
      </c>
      <c r="N4107" s="103" t="str">
        <f>IF(ISBLANK('Форма 1'!$AE4107),"",IF('Форма 1'!$AE4107=1,'Форма 1'!$H4107*VLOOKUP('Форма 1'!$F4107,'Придельники с 2022'!$B$4:$X$28,'Форма 1'!$AE$8,0),IF('Форма 1'!$AE4107=2,'Форма 1'!$H4107*VLOOKUP('Форма 1'!$F4107,'Придельники с 2022'!$B$4:$X$28,13,0),IF('Форма 1'!$AE4107=3,'Форма 1'!$H4107*VLOOKUP('Форма 1'!$F4107,'Придельники с 2022'!$B$4:$X$28,12,0)))))</f>
        <v/>
      </c>
      <c r="O4107" s="103" t="str">
        <f>IF(ISNUMBER('Форма 1'!AF4107),'Форма 1'!$H4107*VLOOKUP('Форма 1'!$F4107,'Придельники с 2022'!$B$4:$X$28,'Форма 1'!AF$8),"")</f>
        <v/>
      </c>
      <c r="P4107" s="87"/>
      <c r="Q4107" s="103" t="str">
        <f>IF(ISNUMBER('Форма 1'!AH4107),'Форма 1'!$H4107*VLOOKUP('Форма 1'!$F4107,'Придельники с 2022'!$B$4:$X$28,'Форма 1'!AH$8),"")</f>
        <v/>
      </c>
      <c r="R4107" s="103" t="str">
        <f>IF(ISNUMBER('Форма 1'!AI4107),'Форма 1'!$H4107*VLOOKUP('Форма 1'!$F4107,'Придельники с 2022'!$B$4:$X$28,'Форма 1'!AI$8),"")</f>
        <v/>
      </c>
      <c r="S4107" s="103" t="str">
        <f>IF(ISNUMBER('Форма 1'!AJ4107),'Форма 1'!$H4107*VLOOKUP('Форма 1'!$F4107,'Придельники с 2022'!$B$4:$X$28,'Форма 1'!AJ$8),"")</f>
        <v/>
      </c>
      <c r="T4107" s="88"/>
    </row>
    <row r="4108" spans="1:20">
      <c r="A4108" s="188">
        <f t="shared" si="273"/>
        <v>944</v>
      </c>
      <c r="B4108" s="189" t="s">
        <v>3951</v>
      </c>
      <c r="C4108" s="99">
        <f t="shared" si="275"/>
        <v>5207654.88</v>
      </c>
      <c r="D4108" s="103" t="str">
        <f>IF(ISNUMBER('Форма 1'!U4108),'Форма 1'!$H4108*VLOOKUP('Форма 1'!$F4108,'Придельники с 2022'!$B$4:$X$28,'Форма 1'!U$8),"")</f>
        <v/>
      </c>
      <c r="E4108" s="103" t="str">
        <f>IF(ISNUMBER('Форма 1'!V4108),'Форма 1'!$H4108*VLOOKUP('Форма 1'!$F4108,'Придельники с 2022'!$B$4:$X$28,'Форма 1'!V$8),"")</f>
        <v/>
      </c>
      <c r="F4108" s="103" t="str">
        <f>IF(ISNUMBER('Форма 1'!W4108),'Форма 1'!$H4108*VLOOKUP('Форма 1'!$F4108,'Придельники с 2022'!$B$4:$X$28,'Форма 1'!W$8),"")</f>
        <v/>
      </c>
      <c r="G4108" s="103">
        <f>IF(ISNUMBER('Форма 1'!X4108),'Форма 1'!$H4108*VLOOKUP('Форма 1'!$F4108,'Придельники с 2022'!$B$4:$X$28,'Форма 1'!X$8),"")</f>
        <v>5207654.88</v>
      </c>
      <c r="H4108" s="103" t="str">
        <f>IF(ISNUMBER('Форма 1'!Y4108),'Форма 1'!$H4108*VLOOKUP('Форма 1'!$F4108,'Придельники с 2022'!$B$4:$X$28,'Форма 1'!Y$8),"")</f>
        <v/>
      </c>
      <c r="I4108" s="103" t="str">
        <f>IF(ISNUMBER('Форма 1'!Z4108),'Форма 1'!$H4108*VLOOKUP('Форма 1'!$F4108,'Придельники с 2022'!$B$4:$X$28,'Форма 1'!Z$8),"")</f>
        <v/>
      </c>
      <c r="J4108" s="103" t="str">
        <f>IF(ISNUMBER('Форма 1'!AA4108),'Форма 1'!$H4108*VLOOKUP('Форма 1'!$F4108,'Придельники с 2022'!$B$4:$X$28,'Форма 1'!AA$8),"")</f>
        <v/>
      </c>
      <c r="K4108" s="90"/>
      <c r="L4108" s="87"/>
      <c r="M4108" s="103" t="str">
        <f>IF(ISNUMBER('Форма 1'!AD4108),'Форма 1'!$H4108*VLOOKUP('Форма 1'!$F4108,'Придельники с 2022'!$B$4:$X$28,'Форма 1'!AD$8),"")</f>
        <v/>
      </c>
      <c r="N4108" s="103" t="str">
        <f>IF(ISBLANK('Форма 1'!$AE4108),"",IF('Форма 1'!$AE4108=1,'Форма 1'!$H4108*VLOOKUP('Форма 1'!$F4108,'Придельники с 2022'!$B$4:$X$28,'Форма 1'!$AE$8,0),IF('Форма 1'!$AE4108=2,'Форма 1'!$H4108*VLOOKUP('Форма 1'!$F4108,'Придельники с 2022'!$B$4:$X$28,13,0),IF('Форма 1'!$AE4108=3,'Форма 1'!$H4108*VLOOKUP('Форма 1'!$F4108,'Придельники с 2022'!$B$4:$X$28,12,0)))))</f>
        <v/>
      </c>
      <c r="O4108" s="103" t="str">
        <f>IF(ISNUMBER('Форма 1'!AF4108),'Форма 1'!$H4108*VLOOKUP('Форма 1'!$F4108,'Придельники с 2022'!$B$4:$X$28,'Форма 1'!AF$8),"")</f>
        <v/>
      </c>
      <c r="P4108" s="87"/>
      <c r="Q4108" s="103" t="str">
        <f>IF(ISNUMBER('Форма 1'!AH4108),'Форма 1'!$H4108*VLOOKUP('Форма 1'!$F4108,'Придельники с 2022'!$B$4:$X$28,'Форма 1'!AH$8),"")</f>
        <v/>
      </c>
      <c r="R4108" s="103" t="str">
        <f>IF(ISNUMBER('Форма 1'!AI4108),'Форма 1'!$H4108*VLOOKUP('Форма 1'!$F4108,'Придельники с 2022'!$B$4:$X$28,'Форма 1'!AI$8),"")</f>
        <v/>
      </c>
      <c r="S4108" s="103" t="str">
        <f>IF(ISNUMBER('Форма 1'!AJ4108),'Форма 1'!$H4108*VLOOKUP('Форма 1'!$F4108,'Придельники с 2022'!$B$4:$X$28,'Форма 1'!AJ$8),"")</f>
        <v/>
      </c>
      <c r="T4108" s="88"/>
    </row>
    <row r="4109" spans="1:20">
      <c r="A4109" s="188">
        <f t="shared" si="273"/>
        <v>945</v>
      </c>
      <c r="B4109" s="189" t="s">
        <v>3952</v>
      </c>
      <c r="C4109" s="99">
        <f t="shared" si="275"/>
        <v>8335526.7599999998</v>
      </c>
      <c r="D4109" s="103" t="str">
        <f>IF(ISNUMBER('Форма 1'!U4109),'Форма 1'!$H4109*VLOOKUP('Форма 1'!$F4109,'Придельники с 2022'!$B$4:$X$28,'Форма 1'!U$8),"")</f>
        <v/>
      </c>
      <c r="E4109" s="103" t="str">
        <f>IF(ISNUMBER('Форма 1'!V4109),'Форма 1'!$H4109*VLOOKUP('Форма 1'!$F4109,'Придельники с 2022'!$B$4:$X$28,'Форма 1'!V$8),"")</f>
        <v/>
      </c>
      <c r="F4109" s="103" t="str">
        <f>IF(ISNUMBER('Форма 1'!W4109),'Форма 1'!$H4109*VLOOKUP('Форма 1'!$F4109,'Придельники с 2022'!$B$4:$X$28,'Форма 1'!W$8),"")</f>
        <v/>
      </c>
      <c r="G4109" s="103" t="str">
        <f>IF(ISNUMBER('Форма 1'!X4109),'Форма 1'!$H4109*VLOOKUP('Форма 1'!$F4109,'Придельники с 2022'!$B$4:$X$28,'Форма 1'!X$8),"")</f>
        <v/>
      </c>
      <c r="H4109" s="103" t="str">
        <f>IF(ISNUMBER('Форма 1'!Y4109),'Форма 1'!$H4109*VLOOKUP('Форма 1'!$F4109,'Придельники с 2022'!$B$4:$X$28,'Форма 1'!Y$8),"")</f>
        <v/>
      </c>
      <c r="I4109" s="103" t="str">
        <f>IF(ISNUMBER('Форма 1'!Z4109),'Форма 1'!$H4109*VLOOKUP('Форма 1'!$F4109,'Придельники с 2022'!$B$4:$X$28,'Форма 1'!Z$8),"")</f>
        <v/>
      </c>
      <c r="J4109" s="103" t="str">
        <f>IF(ISNUMBER('Форма 1'!AA4109),'Форма 1'!$H4109*VLOOKUP('Форма 1'!$F4109,'Придельники с 2022'!$B$4:$X$28,'Форма 1'!AA$8),"")</f>
        <v/>
      </c>
      <c r="K4109" s="90">
        <v>3</v>
      </c>
      <c r="L4109" s="87">
        <f>2778508.92*K4109</f>
        <v>8335526.7599999998</v>
      </c>
      <c r="M4109" s="103" t="str">
        <f>IF(ISNUMBER('Форма 1'!AD4109),'Форма 1'!$H4109*VLOOKUP('Форма 1'!$F4109,'Придельники с 2022'!$B$4:$X$28,'Форма 1'!AD$8),"")</f>
        <v/>
      </c>
      <c r="N4109" s="103" t="str">
        <f>IF(ISBLANK('Форма 1'!$AE4109),"",IF('Форма 1'!$AE4109=1,'Форма 1'!$H4109*VLOOKUP('Форма 1'!$F4109,'Придельники с 2022'!$B$4:$X$28,'Форма 1'!$AE$8,0),IF('Форма 1'!$AE4109=2,'Форма 1'!$H4109*VLOOKUP('Форма 1'!$F4109,'Придельники с 2022'!$B$4:$X$28,13,0),IF('Форма 1'!$AE4109=3,'Форма 1'!$H4109*VLOOKUP('Форма 1'!$F4109,'Придельники с 2022'!$B$4:$X$28,12,0)))))</f>
        <v/>
      </c>
      <c r="O4109" s="103" t="str">
        <f>IF(ISNUMBER('Форма 1'!AF4109),'Форма 1'!$H4109*VLOOKUP('Форма 1'!$F4109,'Придельники с 2022'!$B$4:$X$28,'Форма 1'!AF$8),"")</f>
        <v/>
      </c>
      <c r="P4109" s="87"/>
      <c r="Q4109" s="103" t="str">
        <f>IF(ISNUMBER('Форма 1'!AH4109),'Форма 1'!$H4109*VLOOKUP('Форма 1'!$F4109,'Придельники с 2022'!$B$4:$X$28,'Форма 1'!AH$8),"")</f>
        <v/>
      </c>
      <c r="R4109" s="103" t="str">
        <f>IF(ISNUMBER('Форма 1'!AI4109),'Форма 1'!$H4109*VLOOKUP('Форма 1'!$F4109,'Придельники с 2022'!$B$4:$X$28,'Форма 1'!AI$8),"")</f>
        <v/>
      </c>
      <c r="S4109" s="103" t="str">
        <f>IF(ISNUMBER('Форма 1'!AJ4109),'Форма 1'!$H4109*VLOOKUP('Форма 1'!$F4109,'Придельники с 2022'!$B$4:$X$28,'Форма 1'!AJ$8),"")</f>
        <v/>
      </c>
      <c r="T4109" s="88"/>
    </row>
    <row r="4110" spans="1:20">
      <c r="A4110" s="188">
        <f t="shared" si="273"/>
        <v>946</v>
      </c>
      <c r="B4110" s="189" t="s">
        <v>3953</v>
      </c>
      <c r="C4110" s="99">
        <f t="shared" si="275"/>
        <v>907874.26</v>
      </c>
      <c r="D4110" s="103" t="str">
        <f>IF(ISNUMBER('Форма 1'!U4110),'Форма 1'!$H4110*VLOOKUP('Форма 1'!$F4110,'Придельники с 2022'!$B$4:$X$28,'Форма 1'!U$8),"")</f>
        <v/>
      </c>
      <c r="E4110" s="103" t="str">
        <f>IF(ISNUMBER('Форма 1'!V4110),'Форма 1'!$H4110*VLOOKUP('Форма 1'!$F4110,'Придельники с 2022'!$B$4:$X$28,'Форма 1'!V$8),"")</f>
        <v/>
      </c>
      <c r="F4110" s="103" t="str">
        <f>IF(ISNUMBER('Форма 1'!W4110),'Форма 1'!$H4110*VLOOKUP('Форма 1'!$F4110,'Придельники с 2022'!$B$4:$X$28,'Форма 1'!W$8),"")</f>
        <v/>
      </c>
      <c r="G4110" s="103">
        <f>IF(ISNUMBER('Форма 1'!X4110),'Форма 1'!$H4110*VLOOKUP('Форма 1'!$F4110,'Придельники с 2022'!$B$4:$X$28,'Форма 1'!X$8),"")</f>
        <v>907874.26</v>
      </c>
      <c r="H4110" s="103" t="str">
        <f>IF(ISNUMBER('Форма 1'!Y4110),'Форма 1'!$H4110*VLOOKUP('Форма 1'!$F4110,'Придельники с 2022'!$B$4:$X$28,'Форма 1'!Y$8),"")</f>
        <v/>
      </c>
      <c r="I4110" s="103" t="str">
        <f>IF(ISNUMBER('Форма 1'!Z4110),'Форма 1'!$H4110*VLOOKUP('Форма 1'!$F4110,'Придельники с 2022'!$B$4:$X$28,'Форма 1'!Z$8),"")</f>
        <v/>
      </c>
      <c r="J4110" s="103" t="str">
        <f>IF(ISNUMBER('Форма 1'!AA4110),'Форма 1'!$H4110*VLOOKUP('Форма 1'!$F4110,'Придельники с 2022'!$B$4:$X$28,'Форма 1'!AA$8),"")</f>
        <v/>
      </c>
      <c r="K4110" s="90"/>
      <c r="L4110" s="87"/>
      <c r="M4110" s="103" t="str">
        <f>IF(ISNUMBER('Форма 1'!AD4110),'Форма 1'!$H4110*VLOOKUP('Форма 1'!$F4110,'Придельники с 2022'!$B$4:$X$28,'Форма 1'!AD$8),"")</f>
        <v/>
      </c>
      <c r="N4110" s="103" t="str">
        <f>IF(ISBLANK('Форма 1'!$AE4110),"",IF('Форма 1'!$AE4110=1,'Форма 1'!$H4110*VLOOKUP('Форма 1'!$F4110,'Придельники с 2022'!$B$4:$X$28,'Форма 1'!$AE$8,0),IF('Форма 1'!$AE4110=2,'Форма 1'!$H4110*VLOOKUP('Форма 1'!$F4110,'Придельники с 2022'!$B$4:$X$28,13,0),IF('Форма 1'!$AE4110=3,'Форма 1'!$H4110*VLOOKUP('Форма 1'!$F4110,'Придельники с 2022'!$B$4:$X$28,12,0)))))</f>
        <v/>
      </c>
      <c r="O4110" s="103" t="str">
        <f>IF(ISNUMBER('Форма 1'!AF4110),'Форма 1'!$H4110*VLOOKUP('Форма 1'!$F4110,'Придельники с 2022'!$B$4:$X$28,'Форма 1'!AF$8),"")</f>
        <v/>
      </c>
      <c r="P4110" s="87"/>
      <c r="Q4110" s="103" t="str">
        <f>IF(ISNUMBER('Форма 1'!AH4110),'Форма 1'!$H4110*VLOOKUP('Форма 1'!$F4110,'Придельники с 2022'!$B$4:$X$28,'Форма 1'!AH$8),"")</f>
        <v/>
      </c>
      <c r="R4110" s="103" t="str">
        <f>IF(ISNUMBER('Форма 1'!AI4110),'Форма 1'!$H4110*VLOOKUP('Форма 1'!$F4110,'Придельники с 2022'!$B$4:$X$28,'Форма 1'!AI$8),"")</f>
        <v/>
      </c>
      <c r="S4110" s="103" t="str">
        <f>IF(ISNUMBER('Форма 1'!AJ4110),'Форма 1'!$H4110*VLOOKUP('Форма 1'!$F4110,'Придельники с 2022'!$B$4:$X$28,'Форма 1'!AJ$8),"")</f>
        <v/>
      </c>
      <c r="T4110" s="88"/>
    </row>
    <row r="4111" spans="1:20">
      <c r="A4111" s="188">
        <f t="shared" si="273"/>
        <v>947</v>
      </c>
      <c r="B4111" s="189" t="s">
        <v>3954</v>
      </c>
      <c r="C4111" s="99">
        <f t="shared" si="275"/>
        <v>3561805.3760000002</v>
      </c>
      <c r="D4111" s="103" t="str">
        <f>IF(ISNUMBER('Форма 1'!U4111),'Форма 1'!$H4111*VLOOKUP('Форма 1'!$F4111,'Придельники с 2022'!$B$4:$X$28,'Форма 1'!U$8),"")</f>
        <v/>
      </c>
      <c r="E4111" s="103" t="str">
        <f>IF(ISNUMBER('Форма 1'!V4111),'Форма 1'!$H4111*VLOOKUP('Форма 1'!$F4111,'Придельники с 2022'!$B$4:$X$28,'Форма 1'!V$8),"")</f>
        <v/>
      </c>
      <c r="F4111" s="103" t="str">
        <f>IF(ISNUMBER('Форма 1'!W4111),'Форма 1'!$H4111*VLOOKUP('Форма 1'!$F4111,'Придельники с 2022'!$B$4:$X$28,'Форма 1'!W$8),"")</f>
        <v/>
      </c>
      <c r="G4111" s="103">
        <f>IF(ISNUMBER('Форма 1'!X4111),'Форма 1'!$H4111*VLOOKUP('Форма 1'!$F4111,'Придельники с 2022'!$B$4:$X$28,'Форма 1'!X$8),"")</f>
        <v>3561805.3760000002</v>
      </c>
      <c r="H4111" s="103" t="str">
        <f>IF(ISNUMBER('Форма 1'!Y4111),'Форма 1'!$H4111*VLOOKUP('Форма 1'!$F4111,'Придельники с 2022'!$B$4:$X$28,'Форма 1'!Y$8),"")</f>
        <v/>
      </c>
      <c r="I4111" s="103" t="str">
        <f>IF(ISNUMBER('Форма 1'!Z4111),'Форма 1'!$H4111*VLOOKUP('Форма 1'!$F4111,'Придельники с 2022'!$B$4:$X$28,'Форма 1'!Z$8),"")</f>
        <v/>
      </c>
      <c r="J4111" s="103" t="str">
        <f>IF(ISNUMBER('Форма 1'!AA4111),'Форма 1'!$H4111*VLOOKUP('Форма 1'!$F4111,'Придельники с 2022'!$B$4:$X$28,'Форма 1'!AA$8),"")</f>
        <v/>
      </c>
      <c r="K4111" s="90"/>
      <c r="L4111" s="87"/>
      <c r="M4111" s="103" t="str">
        <f>IF(ISNUMBER('Форма 1'!AD4111),'Форма 1'!$H4111*VLOOKUP('Форма 1'!$F4111,'Придельники с 2022'!$B$4:$X$28,'Форма 1'!AD$8),"")</f>
        <v/>
      </c>
      <c r="N4111" s="103" t="str">
        <f>IF(ISBLANK('Форма 1'!$AE4111),"",IF('Форма 1'!$AE4111=1,'Форма 1'!$H4111*VLOOKUP('Форма 1'!$F4111,'Придельники с 2022'!$B$4:$X$28,'Форма 1'!$AE$8,0),IF('Форма 1'!$AE4111=2,'Форма 1'!$H4111*VLOOKUP('Форма 1'!$F4111,'Придельники с 2022'!$B$4:$X$28,13,0),IF('Форма 1'!$AE4111=3,'Форма 1'!$H4111*VLOOKUP('Форма 1'!$F4111,'Придельники с 2022'!$B$4:$X$28,12,0)))))</f>
        <v/>
      </c>
      <c r="O4111" s="103" t="str">
        <f>IF(ISNUMBER('Форма 1'!AF4111),'Форма 1'!$H4111*VLOOKUP('Форма 1'!$F4111,'Придельники с 2022'!$B$4:$X$28,'Форма 1'!AF$8),"")</f>
        <v/>
      </c>
      <c r="P4111" s="87"/>
      <c r="Q4111" s="103" t="str">
        <f>IF(ISNUMBER('Форма 1'!AH4111),'Форма 1'!$H4111*VLOOKUP('Форма 1'!$F4111,'Придельники с 2022'!$B$4:$X$28,'Форма 1'!AH$8),"")</f>
        <v/>
      </c>
      <c r="R4111" s="103" t="str">
        <f>IF(ISNUMBER('Форма 1'!AI4111),'Форма 1'!$H4111*VLOOKUP('Форма 1'!$F4111,'Придельники с 2022'!$B$4:$X$28,'Форма 1'!AI$8),"")</f>
        <v/>
      </c>
      <c r="S4111" s="103" t="str">
        <f>IF(ISNUMBER('Форма 1'!AJ4111),'Форма 1'!$H4111*VLOOKUP('Форма 1'!$F4111,'Придельники с 2022'!$B$4:$X$28,'Форма 1'!AJ$8),"")</f>
        <v/>
      </c>
      <c r="T4111" s="88"/>
    </row>
    <row r="4112" spans="1:20">
      <c r="A4112" s="188">
        <f t="shared" si="273"/>
        <v>948</v>
      </c>
      <c r="B4112" s="189" t="s">
        <v>3955</v>
      </c>
      <c r="C4112" s="99">
        <f t="shared" si="275"/>
        <v>15641175.312000001</v>
      </c>
      <c r="D4112" s="103" t="str">
        <f>IF(ISNUMBER('Форма 1'!U4112),'Форма 1'!$H4112*VLOOKUP('Форма 1'!$F4112,'Придельники с 2022'!$B$4:$X$28,'Форма 1'!U$8),"")</f>
        <v/>
      </c>
      <c r="E4112" s="103" t="str">
        <f>IF(ISNUMBER('Форма 1'!V4112),'Форма 1'!$H4112*VLOOKUP('Форма 1'!$F4112,'Придельники с 2022'!$B$4:$X$28,'Форма 1'!V$8),"")</f>
        <v/>
      </c>
      <c r="F4112" s="103" t="str">
        <f>IF(ISNUMBER('Форма 1'!W4112),'Форма 1'!$H4112*VLOOKUP('Форма 1'!$F4112,'Придельники с 2022'!$B$4:$X$28,'Форма 1'!W$8),"")</f>
        <v/>
      </c>
      <c r="G4112" s="103" t="str">
        <f>IF(ISNUMBER('Форма 1'!X4112),'Форма 1'!$H4112*VLOOKUP('Форма 1'!$F4112,'Придельники с 2022'!$B$4:$X$28,'Форма 1'!X$8),"")</f>
        <v/>
      </c>
      <c r="H4112" s="103" t="str">
        <f>IF(ISNUMBER('Форма 1'!Y4112),'Форма 1'!$H4112*VLOOKUP('Форма 1'!$F4112,'Придельники с 2022'!$B$4:$X$28,'Форма 1'!Y$8),"")</f>
        <v/>
      </c>
      <c r="I4112" s="103" t="str">
        <f>IF(ISNUMBER('Форма 1'!Z4112),'Форма 1'!$H4112*VLOOKUP('Форма 1'!$F4112,'Придельники с 2022'!$B$4:$X$28,'Форма 1'!Z$8),"")</f>
        <v/>
      </c>
      <c r="J4112" s="103" t="str">
        <f>IF(ISNUMBER('Форма 1'!AA4112),'Форма 1'!$H4112*VLOOKUP('Форма 1'!$F4112,'Придельники с 2022'!$B$4:$X$28,'Форма 1'!AA$8),"")</f>
        <v/>
      </c>
      <c r="K4112" s="90"/>
      <c r="L4112" s="87"/>
      <c r="M4112" s="103">
        <f>IF(ISNUMBER('Форма 1'!AD4112),'Форма 1'!$H4112*VLOOKUP('Форма 1'!$F4112,'Придельники с 2022'!$B$4:$X$28,'Форма 1'!AD$8),"")</f>
        <v>15641175.312000001</v>
      </c>
      <c r="N4112" s="103" t="str">
        <f>IF(ISBLANK('Форма 1'!$AE4112),"",IF('Форма 1'!$AE4112=1,'Форма 1'!$H4112*VLOOKUP('Форма 1'!$F4112,'Придельники с 2022'!$B$4:$X$28,'Форма 1'!$AE$8,0),IF('Форма 1'!$AE4112=2,'Форма 1'!$H4112*VLOOKUP('Форма 1'!$F4112,'Придельники с 2022'!$B$4:$X$28,13,0),IF('Форма 1'!$AE4112=3,'Форма 1'!$H4112*VLOOKUP('Форма 1'!$F4112,'Придельники с 2022'!$B$4:$X$28,12,0)))))</f>
        <v/>
      </c>
      <c r="O4112" s="103" t="str">
        <f>IF(ISNUMBER('Форма 1'!AF4112),'Форма 1'!$H4112*VLOOKUP('Форма 1'!$F4112,'Придельники с 2022'!$B$4:$X$28,'Форма 1'!AF$8),"")</f>
        <v/>
      </c>
      <c r="P4112" s="87"/>
      <c r="Q4112" s="103" t="str">
        <f>IF(ISNUMBER('Форма 1'!AH4112),'Форма 1'!$H4112*VLOOKUP('Форма 1'!$F4112,'Придельники с 2022'!$B$4:$X$28,'Форма 1'!AH$8),"")</f>
        <v/>
      </c>
      <c r="R4112" s="103" t="str">
        <f>IF(ISNUMBER('Форма 1'!AI4112),'Форма 1'!$H4112*VLOOKUP('Форма 1'!$F4112,'Придельники с 2022'!$B$4:$X$28,'Форма 1'!AI$8),"")</f>
        <v/>
      </c>
      <c r="S4112" s="103" t="str">
        <f>IF(ISNUMBER('Форма 1'!AJ4112),'Форма 1'!$H4112*VLOOKUP('Форма 1'!$F4112,'Придельники с 2022'!$B$4:$X$28,'Форма 1'!AJ$8),"")</f>
        <v/>
      </c>
      <c r="T4112" s="88"/>
    </row>
    <row r="4113" spans="1:20">
      <c r="A4113" s="188">
        <f t="shared" si="273"/>
        <v>949</v>
      </c>
      <c r="B4113" s="189" t="s">
        <v>3956</v>
      </c>
      <c r="C4113" s="99">
        <f t="shared" si="275"/>
        <v>17288562.928000003</v>
      </c>
      <c r="D4113" s="103" t="str">
        <f>IF(ISNUMBER('Форма 1'!U4113),'Форма 1'!$H4113*VLOOKUP('Форма 1'!$F4113,'Придельники с 2022'!$B$4:$X$28,'Форма 1'!U$8),"")</f>
        <v/>
      </c>
      <c r="E4113" s="103" t="str">
        <f>IF(ISNUMBER('Форма 1'!V4113),'Форма 1'!$H4113*VLOOKUP('Форма 1'!$F4113,'Придельники с 2022'!$B$4:$X$28,'Форма 1'!V$8),"")</f>
        <v/>
      </c>
      <c r="F4113" s="103" t="str">
        <f>IF(ISNUMBER('Форма 1'!W4113),'Форма 1'!$H4113*VLOOKUP('Форма 1'!$F4113,'Придельники с 2022'!$B$4:$X$28,'Форма 1'!W$8),"")</f>
        <v/>
      </c>
      <c r="G4113" s="103" t="str">
        <f>IF(ISNUMBER('Форма 1'!X4113),'Форма 1'!$H4113*VLOOKUP('Форма 1'!$F4113,'Придельники с 2022'!$B$4:$X$28,'Форма 1'!X$8),"")</f>
        <v/>
      </c>
      <c r="H4113" s="103" t="str">
        <f>IF(ISNUMBER('Форма 1'!Y4113),'Форма 1'!$H4113*VLOOKUP('Форма 1'!$F4113,'Придельники с 2022'!$B$4:$X$28,'Форма 1'!Y$8),"")</f>
        <v/>
      </c>
      <c r="I4113" s="103" t="str">
        <f>IF(ISNUMBER('Форма 1'!Z4113),'Форма 1'!$H4113*VLOOKUP('Форма 1'!$F4113,'Придельники с 2022'!$B$4:$X$28,'Форма 1'!Z$8),"")</f>
        <v/>
      </c>
      <c r="J4113" s="103" t="str">
        <f>IF(ISNUMBER('Форма 1'!AA4113),'Форма 1'!$H4113*VLOOKUP('Форма 1'!$F4113,'Придельники с 2022'!$B$4:$X$28,'Форма 1'!AA$8),"")</f>
        <v/>
      </c>
      <c r="K4113" s="90"/>
      <c r="L4113" s="87"/>
      <c r="M4113" s="103">
        <f>IF(ISNUMBER('Форма 1'!AD4113),'Форма 1'!$H4113*VLOOKUP('Форма 1'!$F4113,'Придельники с 2022'!$B$4:$X$28,'Форма 1'!AD$8),"")</f>
        <v>17288562.928000003</v>
      </c>
      <c r="N4113" s="103" t="str">
        <f>IF(ISBLANK('Форма 1'!$AE4113),"",IF('Форма 1'!$AE4113=1,'Форма 1'!$H4113*VLOOKUP('Форма 1'!$F4113,'Придельники с 2022'!$B$4:$X$28,'Форма 1'!$AE$8,0),IF('Форма 1'!$AE4113=2,'Форма 1'!$H4113*VLOOKUP('Форма 1'!$F4113,'Придельники с 2022'!$B$4:$X$28,13,0),IF('Форма 1'!$AE4113=3,'Форма 1'!$H4113*VLOOKUP('Форма 1'!$F4113,'Придельники с 2022'!$B$4:$X$28,12,0)))))</f>
        <v/>
      </c>
      <c r="O4113" s="103" t="str">
        <f>IF(ISNUMBER('Форма 1'!AF4113),'Форма 1'!$H4113*VLOOKUP('Форма 1'!$F4113,'Придельники с 2022'!$B$4:$X$28,'Форма 1'!AF$8),"")</f>
        <v/>
      </c>
      <c r="P4113" s="87"/>
      <c r="Q4113" s="103" t="str">
        <f>IF(ISNUMBER('Форма 1'!AH4113),'Форма 1'!$H4113*VLOOKUP('Форма 1'!$F4113,'Придельники с 2022'!$B$4:$X$28,'Форма 1'!AH$8),"")</f>
        <v/>
      </c>
      <c r="R4113" s="103" t="str">
        <f>IF(ISNUMBER('Форма 1'!AI4113),'Форма 1'!$H4113*VLOOKUP('Форма 1'!$F4113,'Придельники с 2022'!$B$4:$X$28,'Форма 1'!AI$8),"")</f>
        <v/>
      </c>
      <c r="S4113" s="103" t="str">
        <f>IF(ISNUMBER('Форма 1'!AJ4113),'Форма 1'!$H4113*VLOOKUP('Форма 1'!$F4113,'Придельники с 2022'!$B$4:$X$28,'Форма 1'!AJ$8),"")</f>
        <v/>
      </c>
      <c r="T4113" s="88"/>
    </row>
    <row r="4114" spans="1:20">
      <c r="A4114" s="188">
        <f t="shared" si="273"/>
        <v>950</v>
      </c>
      <c r="B4114" s="189" t="s">
        <v>3957</v>
      </c>
      <c r="C4114" s="99">
        <f t="shared" si="275"/>
        <v>16327511.760000002</v>
      </c>
      <c r="D4114" s="103" t="str">
        <f>IF(ISNUMBER('Форма 1'!U4114),'Форма 1'!$H4114*VLOOKUP('Форма 1'!$F4114,'Придельники с 2022'!$B$4:$X$28,'Форма 1'!U$8),"")</f>
        <v/>
      </c>
      <c r="E4114" s="103" t="str">
        <f>IF(ISNUMBER('Форма 1'!V4114),'Форма 1'!$H4114*VLOOKUP('Форма 1'!$F4114,'Придельники с 2022'!$B$4:$X$28,'Форма 1'!V$8),"")</f>
        <v/>
      </c>
      <c r="F4114" s="103" t="str">
        <f>IF(ISNUMBER('Форма 1'!W4114),'Форма 1'!$H4114*VLOOKUP('Форма 1'!$F4114,'Придельники с 2022'!$B$4:$X$28,'Форма 1'!W$8),"")</f>
        <v/>
      </c>
      <c r="G4114" s="103" t="str">
        <f>IF(ISNUMBER('Форма 1'!X4114),'Форма 1'!$H4114*VLOOKUP('Форма 1'!$F4114,'Придельники с 2022'!$B$4:$X$28,'Форма 1'!X$8),"")</f>
        <v/>
      </c>
      <c r="H4114" s="103" t="str">
        <f>IF(ISNUMBER('Форма 1'!Y4114),'Форма 1'!$H4114*VLOOKUP('Форма 1'!$F4114,'Придельники с 2022'!$B$4:$X$28,'Форма 1'!Y$8),"")</f>
        <v/>
      </c>
      <c r="I4114" s="103" t="str">
        <f>IF(ISNUMBER('Форма 1'!Z4114),'Форма 1'!$H4114*VLOOKUP('Форма 1'!$F4114,'Придельники с 2022'!$B$4:$X$28,'Форма 1'!Z$8),"")</f>
        <v/>
      </c>
      <c r="J4114" s="103" t="str">
        <f>IF(ISNUMBER('Форма 1'!AA4114),'Форма 1'!$H4114*VLOOKUP('Форма 1'!$F4114,'Придельники с 2022'!$B$4:$X$28,'Форма 1'!AA$8),"")</f>
        <v/>
      </c>
      <c r="K4114" s="90"/>
      <c r="L4114" s="87"/>
      <c r="M4114" s="103">
        <f>IF(ISNUMBER('Форма 1'!AD4114),'Форма 1'!$H4114*VLOOKUP('Форма 1'!$F4114,'Придельники с 2022'!$B$4:$X$28,'Форма 1'!AD$8),"")</f>
        <v>16327511.760000002</v>
      </c>
      <c r="N4114" s="103" t="str">
        <f>IF(ISBLANK('Форма 1'!$AE4114),"",IF('Форма 1'!$AE4114=1,'Форма 1'!$H4114*VLOOKUP('Форма 1'!$F4114,'Придельники с 2022'!$B$4:$X$28,'Форма 1'!$AE$8,0),IF('Форма 1'!$AE4114=2,'Форма 1'!$H4114*VLOOKUP('Форма 1'!$F4114,'Придельники с 2022'!$B$4:$X$28,13,0),IF('Форма 1'!$AE4114=3,'Форма 1'!$H4114*VLOOKUP('Форма 1'!$F4114,'Придельники с 2022'!$B$4:$X$28,12,0)))))</f>
        <v/>
      </c>
      <c r="O4114" s="103" t="str">
        <f>IF(ISNUMBER('Форма 1'!AF4114),'Форма 1'!$H4114*VLOOKUP('Форма 1'!$F4114,'Придельники с 2022'!$B$4:$X$28,'Форма 1'!AF$8),"")</f>
        <v/>
      </c>
      <c r="P4114" s="87"/>
      <c r="Q4114" s="103" t="str">
        <f>IF(ISNUMBER('Форма 1'!AH4114),'Форма 1'!$H4114*VLOOKUP('Форма 1'!$F4114,'Придельники с 2022'!$B$4:$X$28,'Форма 1'!AH$8),"")</f>
        <v/>
      </c>
      <c r="R4114" s="103" t="str">
        <f>IF(ISNUMBER('Форма 1'!AI4114),'Форма 1'!$H4114*VLOOKUP('Форма 1'!$F4114,'Придельники с 2022'!$B$4:$X$28,'Форма 1'!AI$8),"")</f>
        <v/>
      </c>
      <c r="S4114" s="103" t="str">
        <f>IF(ISNUMBER('Форма 1'!AJ4114),'Форма 1'!$H4114*VLOOKUP('Форма 1'!$F4114,'Придельники с 2022'!$B$4:$X$28,'Форма 1'!AJ$8),"")</f>
        <v/>
      </c>
      <c r="T4114" s="88"/>
    </row>
    <row r="4115" spans="1:20">
      <c r="A4115" s="188">
        <f t="shared" si="273"/>
        <v>951</v>
      </c>
      <c r="B4115" s="189" t="s">
        <v>3958</v>
      </c>
      <c r="C4115" s="99">
        <f t="shared" si="275"/>
        <v>14366679.152000001</v>
      </c>
      <c r="D4115" s="103" t="str">
        <f>IF(ISNUMBER('Форма 1'!U4115),'Форма 1'!$H4115*VLOOKUP('Форма 1'!$F4115,'Придельники с 2022'!$B$4:$X$28,'Форма 1'!U$8),"")</f>
        <v/>
      </c>
      <c r="E4115" s="103" t="str">
        <f>IF(ISNUMBER('Форма 1'!V4115),'Форма 1'!$H4115*VLOOKUP('Форма 1'!$F4115,'Придельники с 2022'!$B$4:$X$28,'Форма 1'!V$8),"")</f>
        <v/>
      </c>
      <c r="F4115" s="103" t="str">
        <f>IF(ISNUMBER('Форма 1'!W4115),'Форма 1'!$H4115*VLOOKUP('Форма 1'!$F4115,'Придельники с 2022'!$B$4:$X$28,'Форма 1'!W$8),"")</f>
        <v/>
      </c>
      <c r="G4115" s="103" t="str">
        <f>IF(ISNUMBER('Форма 1'!X4115),'Форма 1'!$H4115*VLOOKUP('Форма 1'!$F4115,'Придельники с 2022'!$B$4:$X$28,'Форма 1'!X$8),"")</f>
        <v/>
      </c>
      <c r="H4115" s="103" t="str">
        <f>IF(ISNUMBER('Форма 1'!Y4115),'Форма 1'!$H4115*VLOOKUP('Форма 1'!$F4115,'Придельники с 2022'!$B$4:$X$28,'Форма 1'!Y$8),"")</f>
        <v/>
      </c>
      <c r="I4115" s="103" t="str">
        <f>IF(ISNUMBER('Форма 1'!Z4115),'Форма 1'!$H4115*VLOOKUP('Форма 1'!$F4115,'Придельники с 2022'!$B$4:$X$28,'Форма 1'!Z$8),"")</f>
        <v/>
      </c>
      <c r="J4115" s="103" t="str">
        <f>IF(ISNUMBER('Форма 1'!AA4115),'Форма 1'!$H4115*VLOOKUP('Форма 1'!$F4115,'Придельники с 2022'!$B$4:$X$28,'Форма 1'!AA$8),"")</f>
        <v/>
      </c>
      <c r="K4115" s="90"/>
      <c r="L4115" s="87"/>
      <c r="M4115" s="103">
        <f>IF(ISNUMBER('Форма 1'!AD4115),'Форма 1'!$H4115*VLOOKUP('Форма 1'!$F4115,'Придельники с 2022'!$B$4:$X$28,'Форма 1'!AD$8),"")</f>
        <v>14366679.152000001</v>
      </c>
      <c r="N4115" s="103" t="str">
        <f>IF(ISBLANK('Форма 1'!$AE4115),"",IF('Форма 1'!$AE4115=1,'Форма 1'!$H4115*VLOOKUP('Форма 1'!$F4115,'Придельники с 2022'!$B$4:$X$28,'Форма 1'!$AE$8,0),IF('Форма 1'!$AE4115=2,'Форма 1'!$H4115*VLOOKUP('Форма 1'!$F4115,'Придельники с 2022'!$B$4:$X$28,13,0),IF('Форма 1'!$AE4115=3,'Форма 1'!$H4115*VLOOKUP('Форма 1'!$F4115,'Придельники с 2022'!$B$4:$X$28,12,0)))))</f>
        <v/>
      </c>
      <c r="O4115" s="103" t="str">
        <f>IF(ISNUMBER('Форма 1'!AF4115),'Форма 1'!$H4115*VLOOKUP('Форма 1'!$F4115,'Придельники с 2022'!$B$4:$X$28,'Форма 1'!AF$8),"")</f>
        <v/>
      </c>
      <c r="P4115" s="87"/>
      <c r="Q4115" s="103" t="str">
        <f>IF(ISNUMBER('Форма 1'!AH4115),'Форма 1'!$H4115*VLOOKUP('Форма 1'!$F4115,'Придельники с 2022'!$B$4:$X$28,'Форма 1'!AH$8),"")</f>
        <v/>
      </c>
      <c r="R4115" s="103" t="str">
        <f>IF(ISNUMBER('Форма 1'!AI4115),'Форма 1'!$H4115*VLOOKUP('Форма 1'!$F4115,'Придельники с 2022'!$B$4:$X$28,'Форма 1'!AI$8),"")</f>
        <v/>
      </c>
      <c r="S4115" s="103" t="str">
        <f>IF(ISNUMBER('Форма 1'!AJ4115),'Форма 1'!$H4115*VLOOKUP('Форма 1'!$F4115,'Придельники с 2022'!$B$4:$X$28,'Форма 1'!AJ$8),"")</f>
        <v/>
      </c>
      <c r="T4115" s="88"/>
    </row>
    <row r="4116" spans="1:20">
      <c r="A4116" s="188">
        <f t="shared" si="273"/>
        <v>952</v>
      </c>
      <c r="B4116" s="189" t="s">
        <v>3959</v>
      </c>
      <c r="C4116" s="99">
        <f t="shared" si="275"/>
        <v>11362380.960000001</v>
      </c>
      <c r="D4116" s="103" t="str">
        <f>IF(ISNUMBER('Форма 1'!U4116),'Форма 1'!$H4116*VLOOKUP('Форма 1'!$F4116,'Придельники с 2022'!$B$4:$X$28,'Форма 1'!U$8),"")</f>
        <v/>
      </c>
      <c r="E4116" s="103" t="str">
        <f>IF(ISNUMBER('Форма 1'!V4116),'Форма 1'!$H4116*VLOOKUP('Форма 1'!$F4116,'Придельники с 2022'!$B$4:$X$28,'Форма 1'!V$8),"")</f>
        <v/>
      </c>
      <c r="F4116" s="103" t="str">
        <f>IF(ISNUMBER('Форма 1'!W4116),'Форма 1'!$H4116*VLOOKUP('Форма 1'!$F4116,'Придельники с 2022'!$B$4:$X$28,'Форма 1'!W$8),"")</f>
        <v/>
      </c>
      <c r="G4116" s="103" t="str">
        <f>IF(ISNUMBER('Форма 1'!X4116),'Форма 1'!$H4116*VLOOKUP('Форма 1'!$F4116,'Придельники с 2022'!$B$4:$X$28,'Форма 1'!X$8),"")</f>
        <v/>
      </c>
      <c r="H4116" s="103" t="str">
        <f>IF(ISNUMBER('Форма 1'!Y4116),'Форма 1'!$H4116*VLOOKUP('Форма 1'!$F4116,'Придельники с 2022'!$B$4:$X$28,'Форма 1'!Y$8),"")</f>
        <v/>
      </c>
      <c r="I4116" s="103" t="str">
        <f>IF(ISNUMBER('Форма 1'!Z4116),'Форма 1'!$H4116*VLOOKUP('Форма 1'!$F4116,'Придельники с 2022'!$B$4:$X$28,'Форма 1'!Z$8),"")</f>
        <v/>
      </c>
      <c r="J4116" s="103" t="str">
        <f>IF(ISNUMBER('Форма 1'!AA4116),'Форма 1'!$H4116*VLOOKUP('Форма 1'!$F4116,'Придельники с 2022'!$B$4:$X$28,'Форма 1'!AA$8),"")</f>
        <v/>
      </c>
      <c r="K4116" s="90"/>
      <c r="L4116" s="87"/>
      <c r="M4116" s="103">
        <f>IF(ISNUMBER('Форма 1'!AD4116),'Форма 1'!$H4116*VLOOKUP('Форма 1'!$F4116,'Придельники с 2022'!$B$4:$X$28,'Форма 1'!AD$8),"")</f>
        <v>11362380.960000001</v>
      </c>
      <c r="N4116" s="103" t="str">
        <f>IF(ISBLANK('Форма 1'!$AE4116),"",IF('Форма 1'!$AE4116=1,'Форма 1'!$H4116*VLOOKUP('Форма 1'!$F4116,'Придельники с 2022'!$B$4:$X$28,'Форма 1'!$AE$8,0),IF('Форма 1'!$AE4116=2,'Форма 1'!$H4116*VLOOKUP('Форма 1'!$F4116,'Придельники с 2022'!$B$4:$X$28,13,0),IF('Форма 1'!$AE4116=3,'Форма 1'!$H4116*VLOOKUP('Форма 1'!$F4116,'Придельники с 2022'!$B$4:$X$28,12,0)))))</f>
        <v/>
      </c>
      <c r="O4116" s="103" t="str">
        <f>IF(ISNUMBER('Форма 1'!AF4116),'Форма 1'!$H4116*VLOOKUP('Форма 1'!$F4116,'Придельники с 2022'!$B$4:$X$28,'Форма 1'!AF$8),"")</f>
        <v/>
      </c>
      <c r="P4116" s="87"/>
      <c r="Q4116" s="103" t="str">
        <f>IF(ISNUMBER('Форма 1'!AH4116),'Форма 1'!$H4116*VLOOKUP('Форма 1'!$F4116,'Придельники с 2022'!$B$4:$X$28,'Форма 1'!AH$8),"")</f>
        <v/>
      </c>
      <c r="R4116" s="103" t="str">
        <f>IF(ISNUMBER('Форма 1'!AI4116),'Форма 1'!$H4116*VLOOKUP('Форма 1'!$F4116,'Придельники с 2022'!$B$4:$X$28,'Форма 1'!AI$8),"")</f>
        <v/>
      </c>
      <c r="S4116" s="103" t="str">
        <f>IF(ISNUMBER('Форма 1'!AJ4116),'Форма 1'!$H4116*VLOOKUP('Форма 1'!$F4116,'Придельники с 2022'!$B$4:$X$28,'Форма 1'!AJ$8),"")</f>
        <v/>
      </c>
      <c r="T4116" s="88"/>
    </row>
    <row r="4117" spans="1:20">
      <c r="A4117" s="188">
        <f t="shared" si="273"/>
        <v>953</v>
      </c>
      <c r="B4117" s="189" t="s">
        <v>3960</v>
      </c>
      <c r="C4117" s="99">
        <f t="shared" si="275"/>
        <v>15813660.128000002</v>
      </c>
      <c r="D4117" s="103" t="str">
        <f>IF(ISNUMBER('Форма 1'!U4117),'Форма 1'!$H4117*VLOOKUP('Форма 1'!$F4117,'Придельники с 2022'!$B$4:$X$28,'Форма 1'!U$8),"")</f>
        <v/>
      </c>
      <c r="E4117" s="103" t="str">
        <f>IF(ISNUMBER('Форма 1'!V4117),'Форма 1'!$H4117*VLOOKUP('Форма 1'!$F4117,'Придельники с 2022'!$B$4:$X$28,'Форма 1'!V$8),"")</f>
        <v/>
      </c>
      <c r="F4117" s="103" t="str">
        <f>IF(ISNUMBER('Форма 1'!W4117),'Форма 1'!$H4117*VLOOKUP('Форма 1'!$F4117,'Придельники с 2022'!$B$4:$X$28,'Форма 1'!W$8),"")</f>
        <v/>
      </c>
      <c r="G4117" s="103" t="str">
        <f>IF(ISNUMBER('Форма 1'!X4117),'Форма 1'!$H4117*VLOOKUP('Форма 1'!$F4117,'Придельники с 2022'!$B$4:$X$28,'Форма 1'!X$8),"")</f>
        <v/>
      </c>
      <c r="H4117" s="103" t="str">
        <f>IF(ISNUMBER('Форма 1'!Y4117),'Форма 1'!$H4117*VLOOKUP('Форма 1'!$F4117,'Придельники с 2022'!$B$4:$X$28,'Форма 1'!Y$8),"")</f>
        <v/>
      </c>
      <c r="I4117" s="103" t="str">
        <f>IF(ISNUMBER('Форма 1'!Z4117),'Форма 1'!$H4117*VLOOKUP('Форма 1'!$F4117,'Придельники с 2022'!$B$4:$X$28,'Форма 1'!Z$8),"")</f>
        <v/>
      </c>
      <c r="J4117" s="103" t="str">
        <f>IF(ISNUMBER('Форма 1'!AA4117),'Форма 1'!$H4117*VLOOKUP('Форма 1'!$F4117,'Придельники с 2022'!$B$4:$X$28,'Форма 1'!AA$8),"")</f>
        <v/>
      </c>
      <c r="K4117" s="90"/>
      <c r="L4117" s="87"/>
      <c r="M4117" s="103">
        <f>IF(ISNUMBER('Форма 1'!AD4117),'Форма 1'!$H4117*VLOOKUP('Форма 1'!$F4117,'Придельники с 2022'!$B$4:$X$28,'Форма 1'!AD$8),"")</f>
        <v>15813660.128000002</v>
      </c>
      <c r="N4117" s="103" t="str">
        <f>IF(ISBLANK('Форма 1'!$AE4117),"",IF('Форма 1'!$AE4117=1,'Форма 1'!$H4117*VLOOKUP('Форма 1'!$F4117,'Придельники с 2022'!$B$4:$X$28,'Форма 1'!$AE$8,0),IF('Форма 1'!$AE4117=2,'Форма 1'!$H4117*VLOOKUP('Форма 1'!$F4117,'Придельники с 2022'!$B$4:$X$28,13,0),IF('Форма 1'!$AE4117=3,'Форма 1'!$H4117*VLOOKUP('Форма 1'!$F4117,'Придельники с 2022'!$B$4:$X$28,12,0)))))</f>
        <v/>
      </c>
      <c r="O4117" s="103" t="str">
        <f>IF(ISNUMBER('Форма 1'!AF4117),'Форма 1'!$H4117*VLOOKUP('Форма 1'!$F4117,'Придельники с 2022'!$B$4:$X$28,'Форма 1'!AF$8),"")</f>
        <v/>
      </c>
      <c r="P4117" s="87"/>
      <c r="Q4117" s="103" t="str">
        <f>IF(ISNUMBER('Форма 1'!AH4117),'Форма 1'!$H4117*VLOOKUP('Форма 1'!$F4117,'Придельники с 2022'!$B$4:$X$28,'Форма 1'!AH$8),"")</f>
        <v/>
      </c>
      <c r="R4117" s="103" t="str">
        <f>IF(ISNUMBER('Форма 1'!AI4117),'Форма 1'!$H4117*VLOOKUP('Форма 1'!$F4117,'Придельники с 2022'!$B$4:$X$28,'Форма 1'!AI$8),"")</f>
        <v/>
      </c>
      <c r="S4117" s="103" t="str">
        <f>IF(ISNUMBER('Форма 1'!AJ4117),'Форма 1'!$H4117*VLOOKUP('Форма 1'!$F4117,'Придельники с 2022'!$B$4:$X$28,'Форма 1'!AJ$8),"")</f>
        <v/>
      </c>
      <c r="T4117" s="88"/>
    </row>
    <row r="4118" spans="1:20">
      <c r="A4118" s="188">
        <f t="shared" si="273"/>
        <v>954</v>
      </c>
      <c r="B4118" s="189" t="s">
        <v>3961</v>
      </c>
      <c r="C4118" s="99">
        <f t="shared" si="275"/>
        <v>16175743.136000002</v>
      </c>
      <c r="D4118" s="103" t="str">
        <f>IF(ISNUMBER('Форма 1'!U4118),'Форма 1'!$H4118*VLOOKUP('Форма 1'!$F4118,'Придельники с 2022'!$B$4:$X$28,'Форма 1'!U$8),"")</f>
        <v/>
      </c>
      <c r="E4118" s="103" t="str">
        <f>IF(ISNUMBER('Форма 1'!V4118),'Форма 1'!$H4118*VLOOKUP('Форма 1'!$F4118,'Придельники с 2022'!$B$4:$X$28,'Форма 1'!V$8),"")</f>
        <v/>
      </c>
      <c r="F4118" s="103" t="str">
        <f>IF(ISNUMBER('Форма 1'!W4118),'Форма 1'!$H4118*VLOOKUP('Форма 1'!$F4118,'Придельники с 2022'!$B$4:$X$28,'Форма 1'!W$8),"")</f>
        <v/>
      </c>
      <c r="G4118" s="103" t="str">
        <f>IF(ISNUMBER('Форма 1'!X4118),'Форма 1'!$H4118*VLOOKUP('Форма 1'!$F4118,'Придельники с 2022'!$B$4:$X$28,'Форма 1'!X$8),"")</f>
        <v/>
      </c>
      <c r="H4118" s="103" t="str">
        <f>IF(ISNUMBER('Форма 1'!Y4118),'Форма 1'!$H4118*VLOOKUP('Форма 1'!$F4118,'Придельники с 2022'!$B$4:$X$28,'Форма 1'!Y$8),"")</f>
        <v/>
      </c>
      <c r="I4118" s="103" t="str">
        <f>IF(ISNUMBER('Форма 1'!Z4118),'Форма 1'!$H4118*VLOOKUP('Форма 1'!$F4118,'Придельники с 2022'!$B$4:$X$28,'Форма 1'!Z$8),"")</f>
        <v/>
      </c>
      <c r="J4118" s="103" t="str">
        <f>IF(ISNUMBER('Форма 1'!AA4118),'Форма 1'!$H4118*VLOOKUP('Форма 1'!$F4118,'Придельники с 2022'!$B$4:$X$28,'Форма 1'!AA$8),"")</f>
        <v/>
      </c>
      <c r="K4118" s="90"/>
      <c r="L4118" s="87"/>
      <c r="M4118" s="103">
        <f>IF(ISNUMBER('Форма 1'!AD4118),'Форма 1'!$H4118*VLOOKUP('Форма 1'!$F4118,'Придельники с 2022'!$B$4:$X$28,'Форма 1'!AD$8),"")</f>
        <v>16175743.136000002</v>
      </c>
      <c r="N4118" s="103" t="str">
        <f>IF(ISBLANK('Форма 1'!$AE4118),"",IF('Форма 1'!$AE4118=1,'Форма 1'!$H4118*VLOOKUP('Форма 1'!$F4118,'Придельники с 2022'!$B$4:$X$28,'Форма 1'!$AE$8,0),IF('Форма 1'!$AE4118=2,'Форма 1'!$H4118*VLOOKUP('Форма 1'!$F4118,'Придельники с 2022'!$B$4:$X$28,13,0),IF('Форма 1'!$AE4118=3,'Форма 1'!$H4118*VLOOKUP('Форма 1'!$F4118,'Придельники с 2022'!$B$4:$X$28,12,0)))))</f>
        <v/>
      </c>
      <c r="O4118" s="103" t="str">
        <f>IF(ISNUMBER('Форма 1'!AF4118),'Форма 1'!$H4118*VLOOKUP('Форма 1'!$F4118,'Придельники с 2022'!$B$4:$X$28,'Форма 1'!AF$8),"")</f>
        <v/>
      </c>
      <c r="P4118" s="87"/>
      <c r="Q4118" s="103" t="str">
        <f>IF(ISNUMBER('Форма 1'!AH4118),'Форма 1'!$H4118*VLOOKUP('Форма 1'!$F4118,'Придельники с 2022'!$B$4:$X$28,'Форма 1'!AH$8),"")</f>
        <v/>
      </c>
      <c r="R4118" s="103" t="str">
        <f>IF(ISNUMBER('Форма 1'!AI4118),'Форма 1'!$H4118*VLOOKUP('Форма 1'!$F4118,'Придельники с 2022'!$B$4:$X$28,'Форма 1'!AI$8),"")</f>
        <v/>
      </c>
      <c r="S4118" s="103" t="str">
        <f>IF(ISNUMBER('Форма 1'!AJ4118),'Форма 1'!$H4118*VLOOKUP('Форма 1'!$F4118,'Придельники с 2022'!$B$4:$X$28,'Форма 1'!AJ$8),"")</f>
        <v/>
      </c>
      <c r="T4118" s="88"/>
    </row>
    <row r="4119" spans="1:20">
      <c r="A4119" s="188">
        <f t="shared" si="273"/>
        <v>955</v>
      </c>
      <c r="B4119" s="189" t="s">
        <v>3962</v>
      </c>
      <c r="C4119" s="99">
        <f t="shared" si="275"/>
        <v>8123449.3760000002</v>
      </c>
      <c r="D4119" s="103" t="str">
        <f>IF(ISNUMBER('Форма 1'!U4119),'Форма 1'!$H4119*VLOOKUP('Форма 1'!$F4119,'Придельники с 2022'!$B$4:$X$28,'Форма 1'!U$8),"")</f>
        <v/>
      </c>
      <c r="E4119" s="103" t="str">
        <f>IF(ISNUMBER('Форма 1'!V4119),'Форма 1'!$H4119*VLOOKUP('Форма 1'!$F4119,'Придельники с 2022'!$B$4:$X$28,'Форма 1'!V$8),"")</f>
        <v/>
      </c>
      <c r="F4119" s="103" t="str">
        <f>IF(ISNUMBER('Форма 1'!W4119),'Форма 1'!$H4119*VLOOKUP('Форма 1'!$F4119,'Придельники с 2022'!$B$4:$X$28,'Форма 1'!W$8),"")</f>
        <v/>
      </c>
      <c r="G4119" s="103" t="str">
        <f>IF(ISNUMBER('Форма 1'!X4119),'Форма 1'!$H4119*VLOOKUP('Форма 1'!$F4119,'Придельники с 2022'!$B$4:$X$28,'Форма 1'!X$8),"")</f>
        <v/>
      </c>
      <c r="H4119" s="103" t="str">
        <f>IF(ISNUMBER('Форма 1'!Y4119),'Форма 1'!$H4119*VLOOKUP('Форма 1'!$F4119,'Придельники с 2022'!$B$4:$X$28,'Форма 1'!Y$8),"")</f>
        <v/>
      </c>
      <c r="I4119" s="103" t="str">
        <f>IF(ISNUMBER('Форма 1'!Z4119),'Форма 1'!$H4119*VLOOKUP('Форма 1'!$F4119,'Придельники с 2022'!$B$4:$X$28,'Форма 1'!Z$8),"")</f>
        <v/>
      </c>
      <c r="J4119" s="103" t="str">
        <f>IF(ISNUMBER('Форма 1'!AA4119),'Форма 1'!$H4119*VLOOKUP('Форма 1'!$F4119,'Придельники с 2022'!$B$4:$X$28,'Форма 1'!AA$8),"")</f>
        <v/>
      </c>
      <c r="K4119" s="90"/>
      <c r="L4119" s="87"/>
      <c r="M4119" s="103">
        <f>IF(ISNUMBER('Форма 1'!AD4119),'Форма 1'!$H4119*VLOOKUP('Форма 1'!$F4119,'Придельники с 2022'!$B$4:$X$28,'Форма 1'!AD$8),"")</f>
        <v>8123449.3760000002</v>
      </c>
      <c r="N4119" s="103" t="str">
        <f>IF(ISBLANK('Форма 1'!$AE4119),"",IF('Форма 1'!$AE4119=1,'Форма 1'!$H4119*VLOOKUP('Форма 1'!$F4119,'Придельники с 2022'!$B$4:$X$28,'Форма 1'!$AE$8,0),IF('Форма 1'!$AE4119=2,'Форма 1'!$H4119*VLOOKUP('Форма 1'!$F4119,'Придельники с 2022'!$B$4:$X$28,13,0),IF('Форма 1'!$AE4119=3,'Форма 1'!$H4119*VLOOKUP('Форма 1'!$F4119,'Придельники с 2022'!$B$4:$X$28,12,0)))))</f>
        <v/>
      </c>
      <c r="O4119" s="103" t="str">
        <f>IF(ISNUMBER('Форма 1'!AF4119),'Форма 1'!$H4119*VLOOKUP('Форма 1'!$F4119,'Придельники с 2022'!$B$4:$X$28,'Форма 1'!AF$8),"")</f>
        <v/>
      </c>
      <c r="P4119" s="87"/>
      <c r="Q4119" s="103" t="str">
        <f>IF(ISNUMBER('Форма 1'!AH4119),'Форма 1'!$H4119*VLOOKUP('Форма 1'!$F4119,'Придельники с 2022'!$B$4:$X$28,'Форма 1'!AH$8),"")</f>
        <v/>
      </c>
      <c r="R4119" s="103" t="str">
        <f>IF(ISNUMBER('Форма 1'!AI4119),'Форма 1'!$H4119*VLOOKUP('Форма 1'!$F4119,'Придельники с 2022'!$B$4:$X$28,'Форма 1'!AI$8),"")</f>
        <v/>
      </c>
      <c r="S4119" s="103" t="str">
        <f>IF(ISNUMBER('Форма 1'!AJ4119),'Форма 1'!$H4119*VLOOKUP('Форма 1'!$F4119,'Придельники с 2022'!$B$4:$X$28,'Форма 1'!AJ$8),"")</f>
        <v/>
      </c>
      <c r="T4119" s="88"/>
    </row>
    <row r="4120" spans="1:20">
      <c r="A4120" s="188">
        <f t="shared" si="273"/>
        <v>956</v>
      </c>
      <c r="B4120" s="189" t="s">
        <v>3963</v>
      </c>
      <c r="C4120" s="99">
        <f t="shared" si="275"/>
        <v>19098077.264000002</v>
      </c>
      <c r="D4120" s="103" t="str">
        <f>IF(ISNUMBER('Форма 1'!U4120),'Форма 1'!$H4120*VLOOKUP('Форма 1'!$F4120,'Придельники с 2022'!$B$4:$X$28,'Форма 1'!U$8),"")</f>
        <v/>
      </c>
      <c r="E4120" s="103" t="str">
        <f>IF(ISNUMBER('Форма 1'!V4120),'Форма 1'!$H4120*VLOOKUP('Форма 1'!$F4120,'Придельники с 2022'!$B$4:$X$28,'Форма 1'!V$8),"")</f>
        <v/>
      </c>
      <c r="F4120" s="103" t="str">
        <f>IF(ISNUMBER('Форма 1'!W4120),'Форма 1'!$H4120*VLOOKUP('Форма 1'!$F4120,'Придельники с 2022'!$B$4:$X$28,'Форма 1'!W$8),"")</f>
        <v/>
      </c>
      <c r="G4120" s="103" t="str">
        <f>IF(ISNUMBER('Форма 1'!X4120),'Форма 1'!$H4120*VLOOKUP('Форма 1'!$F4120,'Придельники с 2022'!$B$4:$X$28,'Форма 1'!X$8),"")</f>
        <v/>
      </c>
      <c r="H4120" s="103" t="str">
        <f>IF(ISNUMBER('Форма 1'!Y4120),'Форма 1'!$H4120*VLOOKUP('Форма 1'!$F4120,'Придельники с 2022'!$B$4:$X$28,'Форма 1'!Y$8),"")</f>
        <v/>
      </c>
      <c r="I4120" s="103" t="str">
        <f>IF(ISNUMBER('Форма 1'!Z4120),'Форма 1'!$H4120*VLOOKUP('Форма 1'!$F4120,'Придельники с 2022'!$B$4:$X$28,'Форма 1'!Z$8),"")</f>
        <v/>
      </c>
      <c r="J4120" s="103" t="str">
        <f>IF(ISNUMBER('Форма 1'!AA4120),'Форма 1'!$H4120*VLOOKUP('Форма 1'!$F4120,'Придельники с 2022'!$B$4:$X$28,'Форма 1'!AA$8),"")</f>
        <v/>
      </c>
      <c r="K4120" s="90"/>
      <c r="L4120" s="87"/>
      <c r="M4120" s="103">
        <f>IF(ISNUMBER('Форма 1'!AD4120),'Форма 1'!$H4120*VLOOKUP('Форма 1'!$F4120,'Придельники с 2022'!$B$4:$X$28,'Форма 1'!AD$8),"")</f>
        <v>19098077.264000002</v>
      </c>
      <c r="N4120" s="103" t="str">
        <f>IF(ISBLANK('Форма 1'!$AE4120),"",IF('Форма 1'!$AE4120=1,'Форма 1'!$H4120*VLOOKUP('Форма 1'!$F4120,'Придельники с 2022'!$B$4:$X$28,'Форма 1'!$AE$8,0),IF('Форма 1'!$AE4120=2,'Форма 1'!$H4120*VLOOKUP('Форма 1'!$F4120,'Придельники с 2022'!$B$4:$X$28,13,0),IF('Форма 1'!$AE4120=3,'Форма 1'!$H4120*VLOOKUP('Форма 1'!$F4120,'Придельники с 2022'!$B$4:$X$28,12,0)))))</f>
        <v/>
      </c>
      <c r="O4120" s="103" t="str">
        <f>IF(ISNUMBER('Форма 1'!AF4120),'Форма 1'!$H4120*VLOOKUP('Форма 1'!$F4120,'Придельники с 2022'!$B$4:$X$28,'Форма 1'!AF$8),"")</f>
        <v/>
      </c>
      <c r="P4120" s="87"/>
      <c r="Q4120" s="103" t="str">
        <f>IF(ISNUMBER('Форма 1'!AH4120),'Форма 1'!$H4120*VLOOKUP('Форма 1'!$F4120,'Придельники с 2022'!$B$4:$X$28,'Форма 1'!AH$8),"")</f>
        <v/>
      </c>
      <c r="R4120" s="103" t="str">
        <f>IF(ISNUMBER('Форма 1'!AI4120),'Форма 1'!$H4120*VLOOKUP('Форма 1'!$F4120,'Придельники с 2022'!$B$4:$X$28,'Форма 1'!AI$8),"")</f>
        <v/>
      </c>
      <c r="S4120" s="103" t="str">
        <f>IF(ISNUMBER('Форма 1'!AJ4120),'Форма 1'!$H4120*VLOOKUP('Форма 1'!$F4120,'Придельники с 2022'!$B$4:$X$28,'Форма 1'!AJ$8),"")</f>
        <v/>
      </c>
      <c r="T4120" s="88"/>
    </row>
    <row r="4121" spans="1:20">
      <c r="A4121" s="188">
        <f t="shared" si="273"/>
        <v>957</v>
      </c>
      <c r="B4121" s="189" t="s">
        <v>3964</v>
      </c>
      <c r="C4121" s="99">
        <f t="shared" si="275"/>
        <v>8163981.0560000008</v>
      </c>
      <c r="D4121" s="103" t="str">
        <f>IF(ISNUMBER('Форма 1'!U4121),'Форма 1'!$H4121*VLOOKUP('Форма 1'!$F4121,'Придельники с 2022'!$B$4:$X$28,'Форма 1'!U$8),"")</f>
        <v/>
      </c>
      <c r="E4121" s="103" t="str">
        <f>IF(ISNUMBER('Форма 1'!V4121),'Форма 1'!$H4121*VLOOKUP('Форма 1'!$F4121,'Придельники с 2022'!$B$4:$X$28,'Форма 1'!V$8),"")</f>
        <v/>
      </c>
      <c r="F4121" s="103" t="str">
        <f>IF(ISNUMBER('Форма 1'!W4121),'Форма 1'!$H4121*VLOOKUP('Форма 1'!$F4121,'Придельники с 2022'!$B$4:$X$28,'Форма 1'!W$8),"")</f>
        <v/>
      </c>
      <c r="G4121" s="103" t="str">
        <f>IF(ISNUMBER('Форма 1'!X4121),'Форма 1'!$H4121*VLOOKUP('Форма 1'!$F4121,'Придельники с 2022'!$B$4:$X$28,'Форма 1'!X$8),"")</f>
        <v/>
      </c>
      <c r="H4121" s="103" t="str">
        <f>IF(ISNUMBER('Форма 1'!Y4121),'Форма 1'!$H4121*VLOOKUP('Форма 1'!$F4121,'Придельники с 2022'!$B$4:$X$28,'Форма 1'!Y$8),"")</f>
        <v/>
      </c>
      <c r="I4121" s="103" t="str">
        <f>IF(ISNUMBER('Форма 1'!Z4121),'Форма 1'!$H4121*VLOOKUP('Форма 1'!$F4121,'Придельники с 2022'!$B$4:$X$28,'Форма 1'!Z$8),"")</f>
        <v/>
      </c>
      <c r="J4121" s="103" t="str">
        <f>IF(ISNUMBER('Форма 1'!AA4121),'Форма 1'!$H4121*VLOOKUP('Форма 1'!$F4121,'Придельники с 2022'!$B$4:$X$28,'Форма 1'!AA$8),"")</f>
        <v/>
      </c>
      <c r="K4121" s="90"/>
      <c r="L4121" s="87"/>
      <c r="M4121" s="103">
        <f>IF(ISNUMBER('Форма 1'!AD4121),'Форма 1'!$H4121*VLOOKUP('Форма 1'!$F4121,'Придельники с 2022'!$B$4:$X$28,'Форма 1'!AD$8),"")</f>
        <v>8163981.0560000008</v>
      </c>
      <c r="N4121" s="103" t="str">
        <f>IF(ISBLANK('Форма 1'!$AE4121),"",IF('Форма 1'!$AE4121=1,'Форма 1'!$H4121*VLOOKUP('Форма 1'!$F4121,'Придельники с 2022'!$B$4:$X$28,'Форма 1'!$AE$8,0),IF('Форма 1'!$AE4121=2,'Форма 1'!$H4121*VLOOKUP('Форма 1'!$F4121,'Придельники с 2022'!$B$4:$X$28,13,0),IF('Форма 1'!$AE4121=3,'Форма 1'!$H4121*VLOOKUP('Форма 1'!$F4121,'Придельники с 2022'!$B$4:$X$28,12,0)))))</f>
        <v/>
      </c>
      <c r="O4121" s="103" t="str">
        <f>IF(ISNUMBER('Форма 1'!AF4121),'Форма 1'!$H4121*VLOOKUP('Форма 1'!$F4121,'Придельники с 2022'!$B$4:$X$28,'Форма 1'!AF$8),"")</f>
        <v/>
      </c>
      <c r="P4121" s="87"/>
      <c r="Q4121" s="103" t="str">
        <f>IF(ISNUMBER('Форма 1'!AH4121),'Форма 1'!$H4121*VLOOKUP('Форма 1'!$F4121,'Придельники с 2022'!$B$4:$X$28,'Форма 1'!AH$8),"")</f>
        <v/>
      </c>
      <c r="R4121" s="103" t="str">
        <f>IF(ISNUMBER('Форма 1'!AI4121),'Форма 1'!$H4121*VLOOKUP('Форма 1'!$F4121,'Придельники с 2022'!$B$4:$X$28,'Форма 1'!AI$8),"")</f>
        <v/>
      </c>
      <c r="S4121" s="103" t="str">
        <f>IF(ISNUMBER('Форма 1'!AJ4121),'Форма 1'!$H4121*VLOOKUP('Форма 1'!$F4121,'Придельники с 2022'!$B$4:$X$28,'Форма 1'!AJ$8),"")</f>
        <v/>
      </c>
      <c r="T4121" s="88"/>
    </row>
    <row r="4122" spans="1:20">
      <c r="A4122" s="188">
        <f t="shared" si="273"/>
        <v>958</v>
      </c>
      <c r="B4122" s="189" t="s">
        <v>3965</v>
      </c>
      <c r="C4122" s="99">
        <f t="shared" si="275"/>
        <v>17062936.576000001</v>
      </c>
      <c r="D4122" s="103" t="str">
        <f>IF(ISNUMBER('Форма 1'!U4122),'Форма 1'!$H4122*VLOOKUP('Форма 1'!$F4122,'Придельники с 2022'!$B$4:$X$28,'Форма 1'!U$8),"")</f>
        <v/>
      </c>
      <c r="E4122" s="103" t="str">
        <f>IF(ISNUMBER('Форма 1'!V4122),'Форма 1'!$H4122*VLOOKUP('Форма 1'!$F4122,'Придельники с 2022'!$B$4:$X$28,'Форма 1'!V$8),"")</f>
        <v/>
      </c>
      <c r="F4122" s="103" t="str">
        <f>IF(ISNUMBER('Форма 1'!W4122),'Форма 1'!$H4122*VLOOKUP('Форма 1'!$F4122,'Придельники с 2022'!$B$4:$X$28,'Форма 1'!W$8),"")</f>
        <v/>
      </c>
      <c r="G4122" s="103" t="str">
        <f>IF(ISNUMBER('Форма 1'!X4122),'Форма 1'!$H4122*VLOOKUP('Форма 1'!$F4122,'Придельники с 2022'!$B$4:$X$28,'Форма 1'!X$8),"")</f>
        <v/>
      </c>
      <c r="H4122" s="103" t="str">
        <f>IF(ISNUMBER('Форма 1'!Y4122),'Форма 1'!$H4122*VLOOKUP('Форма 1'!$F4122,'Придельники с 2022'!$B$4:$X$28,'Форма 1'!Y$8),"")</f>
        <v/>
      </c>
      <c r="I4122" s="103" t="str">
        <f>IF(ISNUMBER('Форма 1'!Z4122),'Форма 1'!$H4122*VLOOKUP('Форма 1'!$F4122,'Придельники с 2022'!$B$4:$X$28,'Форма 1'!Z$8),"")</f>
        <v/>
      </c>
      <c r="J4122" s="103" t="str">
        <f>IF(ISNUMBER('Форма 1'!AA4122),'Форма 1'!$H4122*VLOOKUP('Форма 1'!$F4122,'Придельники с 2022'!$B$4:$X$28,'Форма 1'!AA$8),"")</f>
        <v/>
      </c>
      <c r="K4122" s="90"/>
      <c r="L4122" s="87"/>
      <c r="M4122" s="103">
        <f>IF(ISNUMBER('Форма 1'!AD4122),'Форма 1'!$H4122*VLOOKUP('Форма 1'!$F4122,'Придельники с 2022'!$B$4:$X$28,'Форма 1'!AD$8),"")</f>
        <v>17062936.576000001</v>
      </c>
      <c r="N4122" s="103" t="str">
        <f>IF(ISBLANK('Форма 1'!$AE4122),"",IF('Форма 1'!$AE4122=1,'Форма 1'!$H4122*VLOOKUP('Форма 1'!$F4122,'Придельники с 2022'!$B$4:$X$28,'Форма 1'!$AE$8,0),IF('Форма 1'!$AE4122=2,'Форма 1'!$H4122*VLOOKUP('Форма 1'!$F4122,'Придельники с 2022'!$B$4:$X$28,13,0),IF('Форма 1'!$AE4122=3,'Форма 1'!$H4122*VLOOKUP('Форма 1'!$F4122,'Придельники с 2022'!$B$4:$X$28,12,0)))))</f>
        <v/>
      </c>
      <c r="O4122" s="103" t="str">
        <f>IF(ISNUMBER('Форма 1'!AF4122),'Форма 1'!$H4122*VLOOKUP('Форма 1'!$F4122,'Придельники с 2022'!$B$4:$X$28,'Форма 1'!AF$8),"")</f>
        <v/>
      </c>
      <c r="P4122" s="87"/>
      <c r="Q4122" s="103" t="str">
        <f>IF(ISNUMBER('Форма 1'!AH4122),'Форма 1'!$H4122*VLOOKUP('Форма 1'!$F4122,'Придельники с 2022'!$B$4:$X$28,'Форма 1'!AH$8),"")</f>
        <v/>
      </c>
      <c r="R4122" s="103" t="str">
        <f>IF(ISNUMBER('Форма 1'!AI4122),'Форма 1'!$H4122*VLOOKUP('Форма 1'!$F4122,'Придельники с 2022'!$B$4:$X$28,'Форма 1'!AI$8),"")</f>
        <v/>
      </c>
      <c r="S4122" s="103" t="str">
        <f>IF(ISNUMBER('Форма 1'!AJ4122),'Форма 1'!$H4122*VLOOKUP('Форма 1'!$F4122,'Придельники с 2022'!$B$4:$X$28,'Форма 1'!AJ$8),"")</f>
        <v/>
      </c>
      <c r="T4122" s="88"/>
    </row>
    <row r="4123" spans="1:20">
      <c r="A4123" s="188">
        <f t="shared" si="273"/>
        <v>959</v>
      </c>
      <c r="B4123" s="189" t="s">
        <v>3966</v>
      </c>
      <c r="C4123" s="99">
        <f t="shared" si="275"/>
        <v>11114035.68</v>
      </c>
      <c r="D4123" s="103" t="str">
        <f>IF(ISNUMBER('Форма 1'!U4123),'Форма 1'!$H4123*VLOOKUP('Форма 1'!$F4123,'Придельники с 2022'!$B$4:$X$28,'Форма 1'!U$8),"")</f>
        <v/>
      </c>
      <c r="E4123" s="103" t="str">
        <f>IF(ISNUMBER('Форма 1'!V4123),'Форма 1'!$H4123*VLOOKUP('Форма 1'!$F4123,'Придельники с 2022'!$B$4:$X$28,'Форма 1'!V$8),"")</f>
        <v/>
      </c>
      <c r="F4123" s="103" t="str">
        <f>IF(ISNUMBER('Форма 1'!W4123),'Форма 1'!$H4123*VLOOKUP('Форма 1'!$F4123,'Придельники с 2022'!$B$4:$X$28,'Форма 1'!W$8),"")</f>
        <v/>
      </c>
      <c r="G4123" s="103" t="str">
        <f>IF(ISNUMBER('Форма 1'!X4123),'Форма 1'!$H4123*VLOOKUP('Форма 1'!$F4123,'Придельники с 2022'!$B$4:$X$28,'Форма 1'!X$8),"")</f>
        <v/>
      </c>
      <c r="H4123" s="103" t="str">
        <f>IF(ISNUMBER('Форма 1'!Y4123),'Форма 1'!$H4123*VLOOKUP('Форма 1'!$F4123,'Придельники с 2022'!$B$4:$X$28,'Форма 1'!Y$8),"")</f>
        <v/>
      </c>
      <c r="I4123" s="103" t="str">
        <f>IF(ISNUMBER('Форма 1'!Z4123),'Форма 1'!$H4123*VLOOKUP('Форма 1'!$F4123,'Придельники с 2022'!$B$4:$X$28,'Форма 1'!Z$8),"")</f>
        <v/>
      </c>
      <c r="J4123" s="103" t="str">
        <f>IF(ISNUMBER('Форма 1'!AA4123),'Форма 1'!$H4123*VLOOKUP('Форма 1'!$F4123,'Придельники с 2022'!$B$4:$X$28,'Форма 1'!AA$8),"")</f>
        <v/>
      </c>
      <c r="K4123" s="90">
        <v>4</v>
      </c>
      <c r="L4123" s="87">
        <f>2778508.92*K4123</f>
        <v>11114035.68</v>
      </c>
      <c r="M4123" s="103" t="str">
        <f>IF(ISNUMBER('Форма 1'!AD4123),'Форма 1'!$H4123*VLOOKUP('Форма 1'!$F4123,'Придельники с 2022'!$B$4:$X$28,'Форма 1'!AD$8),"")</f>
        <v/>
      </c>
      <c r="N4123" s="103" t="str">
        <f>IF(ISBLANK('Форма 1'!$AE4123),"",IF('Форма 1'!$AE4123=1,'Форма 1'!$H4123*VLOOKUP('Форма 1'!$F4123,'Придельники с 2022'!$B$4:$X$28,'Форма 1'!$AE$8,0),IF('Форма 1'!$AE4123=2,'Форма 1'!$H4123*VLOOKUP('Форма 1'!$F4123,'Придельники с 2022'!$B$4:$X$28,13,0),IF('Форма 1'!$AE4123=3,'Форма 1'!$H4123*VLOOKUP('Форма 1'!$F4123,'Придельники с 2022'!$B$4:$X$28,12,0)))))</f>
        <v/>
      </c>
      <c r="O4123" s="103" t="str">
        <f>IF(ISNUMBER('Форма 1'!AF4123),'Форма 1'!$H4123*VLOOKUP('Форма 1'!$F4123,'Придельники с 2022'!$B$4:$X$28,'Форма 1'!AF$8),"")</f>
        <v/>
      </c>
      <c r="P4123" s="87"/>
      <c r="Q4123" s="103" t="str">
        <f>IF(ISNUMBER('Форма 1'!AH4123),'Форма 1'!$H4123*VLOOKUP('Форма 1'!$F4123,'Придельники с 2022'!$B$4:$X$28,'Форма 1'!AH$8),"")</f>
        <v/>
      </c>
      <c r="R4123" s="103" t="str">
        <f>IF(ISNUMBER('Форма 1'!AI4123),'Форма 1'!$H4123*VLOOKUP('Форма 1'!$F4123,'Придельники с 2022'!$B$4:$X$28,'Форма 1'!AI$8),"")</f>
        <v/>
      </c>
      <c r="S4123" s="103" t="str">
        <f>IF(ISNUMBER('Форма 1'!AJ4123),'Форма 1'!$H4123*VLOOKUP('Форма 1'!$F4123,'Придельники с 2022'!$B$4:$X$28,'Форма 1'!AJ$8),"")</f>
        <v/>
      </c>
      <c r="T4123" s="88"/>
    </row>
    <row r="4124" spans="1:20">
      <c r="A4124" s="188">
        <f t="shared" si="273"/>
        <v>960</v>
      </c>
      <c r="B4124" s="189" t="s">
        <v>3967</v>
      </c>
      <c r="C4124" s="99">
        <f t="shared" si="275"/>
        <v>10095095.710000001</v>
      </c>
      <c r="D4124" s="103">
        <f>IF(ISNUMBER('Форма 1'!U4124),'Форма 1'!$H4124*VLOOKUP('Форма 1'!$F4124,'Придельники с 2022'!$B$4:$X$28,'Форма 1'!U$8),"")</f>
        <v>845405.47</v>
      </c>
      <c r="E4124" s="103" t="str">
        <f>IF(ISNUMBER('Форма 1'!V4124),'Форма 1'!$H4124*VLOOKUP('Форма 1'!$F4124,'Придельники с 2022'!$B$4:$X$28,'Форма 1'!V$8),"")</f>
        <v/>
      </c>
      <c r="F4124" s="103" t="str">
        <f>IF(ISNUMBER('Форма 1'!W4124),'Форма 1'!$H4124*VLOOKUP('Форма 1'!$F4124,'Придельники с 2022'!$B$4:$X$28,'Форма 1'!W$8),"")</f>
        <v/>
      </c>
      <c r="G4124" s="103">
        <f>IF(ISNUMBER('Форма 1'!X4124),'Форма 1'!$H4124*VLOOKUP('Форма 1'!$F4124,'Придельники с 2022'!$B$4:$X$28,'Форма 1'!X$8),"")</f>
        <v>528937.70000000007</v>
      </c>
      <c r="H4124" s="103">
        <f>IF(ISNUMBER('Форма 1'!Y4124),'Форма 1'!$H4124*VLOOKUP('Форма 1'!$F4124,'Придельники с 2022'!$B$4:$X$28,'Форма 1'!Y$8),"")</f>
        <v>1393525.5</v>
      </c>
      <c r="I4124" s="103" t="str">
        <f>IF(ISNUMBER('Форма 1'!Z4124),'Форма 1'!$H4124*VLOOKUP('Форма 1'!$F4124,'Придельники с 2022'!$B$4:$X$28,'Форма 1'!Z$8),"")</f>
        <v/>
      </c>
      <c r="J4124" s="103" t="str">
        <f>IF(ISNUMBER('Форма 1'!AA4124),'Форма 1'!$H4124*VLOOKUP('Форма 1'!$F4124,'Придельники с 2022'!$B$4:$X$28,'Форма 1'!AA$8),"")</f>
        <v/>
      </c>
      <c r="K4124" s="90"/>
      <c r="L4124" s="87"/>
      <c r="M4124" s="103">
        <f>IF(ISNUMBER('Форма 1'!AD4124),'Форма 1'!$H4124*VLOOKUP('Форма 1'!$F4124,'Придельники с 2022'!$B$4:$X$28,'Форма 1'!AD$8),"")</f>
        <v>7327227.040000001</v>
      </c>
      <c r="N4124" s="103" t="str">
        <f>IF(ISBLANK('Форма 1'!$AE4124),"",IF('Форма 1'!$AE4124=1,'Форма 1'!$H4124*VLOOKUP('Форма 1'!$F4124,'Придельники с 2022'!$B$4:$X$28,'Форма 1'!$AE$8,0),IF('Форма 1'!$AE4124=2,'Форма 1'!$H4124*VLOOKUP('Форма 1'!$F4124,'Придельники с 2022'!$B$4:$X$28,13,0),IF('Форма 1'!$AE4124=3,'Форма 1'!$H4124*VLOOKUP('Форма 1'!$F4124,'Придельники с 2022'!$B$4:$X$28,12,0)))))</f>
        <v/>
      </c>
      <c r="O4124" s="103" t="str">
        <f>IF(ISNUMBER('Форма 1'!AF4124),'Форма 1'!$H4124*VLOOKUP('Форма 1'!$F4124,'Придельники с 2022'!$B$4:$X$28,'Форма 1'!AF$8),"")</f>
        <v/>
      </c>
      <c r="P4124" s="87"/>
      <c r="Q4124" s="103" t="str">
        <f>IF(ISNUMBER('Форма 1'!AH4124),'Форма 1'!$H4124*VLOOKUP('Форма 1'!$F4124,'Придельники с 2022'!$B$4:$X$28,'Форма 1'!AH$8),"")</f>
        <v/>
      </c>
      <c r="R4124" s="103" t="str">
        <f>IF(ISNUMBER('Форма 1'!AI4124),'Форма 1'!$H4124*VLOOKUP('Форма 1'!$F4124,'Придельники с 2022'!$B$4:$X$28,'Форма 1'!AI$8),"")</f>
        <v/>
      </c>
      <c r="S4124" s="103" t="str">
        <f>IF(ISNUMBER('Форма 1'!AJ4124),'Форма 1'!$H4124*VLOOKUP('Форма 1'!$F4124,'Придельники с 2022'!$B$4:$X$28,'Форма 1'!AJ$8),"")</f>
        <v/>
      </c>
      <c r="T4124" s="88"/>
    </row>
    <row r="4125" spans="1:20">
      <c r="A4125" s="188">
        <f t="shared" si="273"/>
        <v>961</v>
      </c>
      <c r="B4125" s="189" t="s">
        <v>3968</v>
      </c>
      <c r="C4125" s="99">
        <f t="shared" si="275"/>
        <v>14536912.208000002</v>
      </c>
      <c r="D4125" s="103" t="str">
        <f>IF(ISNUMBER('Форма 1'!U4125),'Форма 1'!$H4125*VLOOKUP('Форма 1'!$F4125,'Придельники с 2022'!$B$4:$X$28,'Форма 1'!U$8),"")</f>
        <v/>
      </c>
      <c r="E4125" s="103" t="str">
        <f>IF(ISNUMBER('Форма 1'!V4125),'Форма 1'!$H4125*VLOOKUP('Форма 1'!$F4125,'Придельники с 2022'!$B$4:$X$28,'Форма 1'!V$8),"")</f>
        <v/>
      </c>
      <c r="F4125" s="103" t="str">
        <f>IF(ISNUMBER('Форма 1'!W4125),'Форма 1'!$H4125*VLOOKUP('Форма 1'!$F4125,'Придельники с 2022'!$B$4:$X$28,'Форма 1'!W$8),"")</f>
        <v/>
      </c>
      <c r="G4125" s="103" t="str">
        <f>IF(ISNUMBER('Форма 1'!X4125),'Форма 1'!$H4125*VLOOKUP('Форма 1'!$F4125,'Придельники с 2022'!$B$4:$X$28,'Форма 1'!X$8),"")</f>
        <v/>
      </c>
      <c r="H4125" s="103" t="str">
        <f>IF(ISNUMBER('Форма 1'!Y4125),'Форма 1'!$H4125*VLOOKUP('Форма 1'!$F4125,'Придельники с 2022'!$B$4:$X$28,'Форма 1'!Y$8),"")</f>
        <v/>
      </c>
      <c r="I4125" s="103" t="str">
        <f>IF(ISNUMBER('Форма 1'!Z4125),'Форма 1'!$H4125*VLOOKUP('Форма 1'!$F4125,'Придельники с 2022'!$B$4:$X$28,'Форма 1'!Z$8),"")</f>
        <v/>
      </c>
      <c r="J4125" s="103" t="str">
        <f>IF(ISNUMBER('Форма 1'!AA4125),'Форма 1'!$H4125*VLOOKUP('Форма 1'!$F4125,'Придельники с 2022'!$B$4:$X$28,'Форма 1'!AA$8),"")</f>
        <v/>
      </c>
      <c r="K4125" s="90"/>
      <c r="L4125" s="87"/>
      <c r="M4125" s="103">
        <f>IF(ISNUMBER('Форма 1'!AD4125),'Форма 1'!$H4125*VLOOKUP('Форма 1'!$F4125,'Придельники с 2022'!$B$4:$X$28,'Форма 1'!AD$8),"")</f>
        <v>14536912.208000002</v>
      </c>
      <c r="N4125" s="103" t="str">
        <f>IF(ISBLANK('Форма 1'!$AE4125),"",IF('Форма 1'!$AE4125=1,'Форма 1'!$H4125*VLOOKUP('Форма 1'!$F4125,'Придельники с 2022'!$B$4:$X$28,'Форма 1'!$AE$8,0),IF('Форма 1'!$AE4125=2,'Форма 1'!$H4125*VLOOKUP('Форма 1'!$F4125,'Придельники с 2022'!$B$4:$X$28,13,0),IF('Форма 1'!$AE4125=3,'Форма 1'!$H4125*VLOOKUP('Форма 1'!$F4125,'Придельники с 2022'!$B$4:$X$28,12,0)))))</f>
        <v/>
      </c>
      <c r="O4125" s="103" t="str">
        <f>IF(ISNUMBER('Форма 1'!AF4125),'Форма 1'!$H4125*VLOOKUP('Форма 1'!$F4125,'Придельники с 2022'!$B$4:$X$28,'Форма 1'!AF$8),"")</f>
        <v/>
      </c>
      <c r="P4125" s="87"/>
      <c r="Q4125" s="103" t="str">
        <f>IF(ISNUMBER('Форма 1'!AH4125),'Форма 1'!$H4125*VLOOKUP('Форма 1'!$F4125,'Придельники с 2022'!$B$4:$X$28,'Форма 1'!AH$8),"")</f>
        <v/>
      </c>
      <c r="R4125" s="103" t="str">
        <f>IF(ISNUMBER('Форма 1'!AI4125),'Форма 1'!$H4125*VLOOKUP('Форма 1'!$F4125,'Придельники с 2022'!$B$4:$X$28,'Форма 1'!AI$8),"")</f>
        <v/>
      </c>
      <c r="S4125" s="103" t="str">
        <f>IF(ISNUMBER('Форма 1'!AJ4125),'Форма 1'!$H4125*VLOOKUP('Форма 1'!$F4125,'Придельники с 2022'!$B$4:$X$28,'Форма 1'!AJ$8),"")</f>
        <v/>
      </c>
      <c r="T4125" s="88"/>
    </row>
    <row r="4126" spans="1:20">
      <c r="A4126" s="188">
        <f t="shared" ref="A4126:A4189" si="276">A4125+1</f>
        <v>962</v>
      </c>
      <c r="B4126" s="189" t="s">
        <v>3969</v>
      </c>
      <c r="C4126" s="99">
        <f t="shared" si="275"/>
        <v>7327227.040000001</v>
      </c>
      <c r="D4126" s="103" t="str">
        <f>IF(ISNUMBER('Форма 1'!U4126),'Форма 1'!$H4126*VLOOKUP('Форма 1'!$F4126,'Придельники с 2022'!$B$4:$X$28,'Форма 1'!U$8),"")</f>
        <v/>
      </c>
      <c r="E4126" s="103" t="str">
        <f>IF(ISNUMBER('Форма 1'!V4126),'Форма 1'!$H4126*VLOOKUP('Форма 1'!$F4126,'Придельники с 2022'!$B$4:$X$28,'Форма 1'!V$8),"")</f>
        <v/>
      </c>
      <c r="F4126" s="103" t="str">
        <f>IF(ISNUMBER('Форма 1'!W4126),'Форма 1'!$H4126*VLOOKUP('Форма 1'!$F4126,'Придельники с 2022'!$B$4:$X$28,'Форма 1'!W$8),"")</f>
        <v/>
      </c>
      <c r="G4126" s="103" t="str">
        <f>IF(ISNUMBER('Форма 1'!X4126),'Форма 1'!$H4126*VLOOKUP('Форма 1'!$F4126,'Придельники с 2022'!$B$4:$X$28,'Форма 1'!X$8),"")</f>
        <v/>
      </c>
      <c r="H4126" s="103" t="str">
        <f>IF(ISNUMBER('Форма 1'!Y4126),'Форма 1'!$H4126*VLOOKUP('Форма 1'!$F4126,'Придельники с 2022'!$B$4:$X$28,'Форма 1'!Y$8),"")</f>
        <v/>
      </c>
      <c r="I4126" s="103" t="str">
        <f>IF(ISNUMBER('Форма 1'!Z4126),'Форма 1'!$H4126*VLOOKUP('Форма 1'!$F4126,'Придельники с 2022'!$B$4:$X$28,'Форма 1'!Z$8),"")</f>
        <v/>
      </c>
      <c r="J4126" s="103" t="str">
        <f>IF(ISNUMBER('Форма 1'!AA4126),'Форма 1'!$H4126*VLOOKUP('Форма 1'!$F4126,'Придельники с 2022'!$B$4:$X$28,'Форма 1'!AA$8),"")</f>
        <v/>
      </c>
      <c r="K4126" s="90"/>
      <c r="L4126" s="87"/>
      <c r="M4126" s="103">
        <f>IF(ISNUMBER('Форма 1'!AD4126),'Форма 1'!$H4126*VLOOKUP('Форма 1'!$F4126,'Придельники с 2022'!$B$4:$X$28,'Форма 1'!AD$8),"")</f>
        <v>7327227.040000001</v>
      </c>
      <c r="N4126" s="103" t="str">
        <f>IF(ISBLANK('Форма 1'!$AE4126),"",IF('Форма 1'!$AE4126=1,'Форма 1'!$H4126*VLOOKUP('Форма 1'!$F4126,'Придельники с 2022'!$B$4:$X$28,'Форма 1'!$AE$8,0),IF('Форма 1'!$AE4126=2,'Форма 1'!$H4126*VLOOKUP('Форма 1'!$F4126,'Придельники с 2022'!$B$4:$X$28,13,0),IF('Форма 1'!$AE4126=3,'Форма 1'!$H4126*VLOOKUP('Форма 1'!$F4126,'Придельники с 2022'!$B$4:$X$28,12,0)))))</f>
        <v/>
      </c>
      <c r="O4126" s="103" t="str">
        <f>IF(ISNUMBER('Форма 1'!AF4126),'Форма 1'!$H4126*VLOOKUP('Форма 1'!$F4126,'Придельники с 2022'!$B$4:$X$28,'Форма 1'!AF$8),"")</f>
        <v/>
      </c>
      <c r="P4126" s="87"/>
      <c r="Q4126" s="103" t="str">
        <f>IF(ISNUMBER('Форма 1'!AH4126),'Форма 1'!$H4126*VLOOKUP('Форма 1'!$F4126,'Придельники с 2022'!$B$4:$X$28,'Форма 1'!AH$8),"")</f>
        <v/>
      </c>
      <c r="R4126" s="103" t="str">
        <f>IF(ISNUMBER('Форма 1'!AI4126),'Форма 1'!$H4126*VLOOKUP('Форма 1'!$F4126,'Придельники с 2022'!$B$4:$X$28,'Форма 1'!AI$8),"")</f>
        <v/>
      </c>
      <c r="S4126" s="103" t="str">
        <f>IF(ISNUMBER('Форма 1'!AJ4126),'Форма 1'!$H4126*VLOOKUP('Форма 1'!$F4126,'Придельники с 2022'!$B$4:$X$28,'Форма 1'!AJ$8),"")</f>
        <v/>
      </c>
      <c r="T4126" s="88"/>
    </row>
    <row r="4127" spans="1:20">
      <c r="A4127" s="188">
        <f t="shared" si="276"/>
        <v>963</v>
      </c>
      <c r="B4127" s="189" t="s">
        <v>3970</v>
      </c>
      <c r="C4127" s="99">
        <f t="shared" si="275"/>
        <v>10213982.693</v>
      </c>
      <c r="D4127" s="103" t="str">
        <f>IF(ISNUMBER('Форма 1'!U4127),'Форма 1'!$H4127*VLOOKUP('Форма 1'!$F4127,'Придельники с 2022'!$B$4:$X$28,'Форма 1'!U$8),"")</f>
        <v/>
      </c>
      <c r="E4127" s="103" t="str">
        <f>IF(ISNUMBER('Форма 1'!V4127),'Форма 1'!$H4127*VLOOKUP('Форма 1'!$F4127,'Придельники с 2022'!$B$4:$X$28,'Форма 1'!V$8),"")</f>
        <v/>
      </c>
      <c r="F4127" s="103" t="str">
        <f>IF(ISNUMBER('Форма 1'!W4127),'Форма 1'!$H4127*VLOOKUP('Форма 1'!$F4127,'Придельники с 2022'!$B$4:$X$28,'Форма 1'!W$8),"")</f>
        <v/>
      </c>
      <c r="G4127" s="103" t="str">
        <f>IF(ISNUMBER('Форма 1'!X4127),'Форма 1'!$H4127*VLOOKUP('Форма 1'!$F4127,'Придельники с 2022'!$B$4:$X$28,'Форма 1'!X$8),"")</f>
        <v/>
      </c>
      <c r="H4127" s="103" t="str">
        <f>IF(ISNUMBER('Форма 1'!Y4127),'Форма 1'!$H4127*VLOOKUP('Форма 1'!$F4127,'Придельники с 2022'!$B$4:$X$28,'Форма 1'!Y$8),"")</f>
        <v/>
      </c>
      <c r="I4127" s="103" t="str">
        <f>IF(ISNUMBER('Форма 1'!Z4127),'Форма 1'!$H4127*VLOOKUP('Форма 1'!$F4127,'Придельники с 2022'!$B$4:$X$28,'Форма 1'!Z$8),"")</f>
        <v/>
      </c>
      <c r="J4127" s="103" t="str">
        <f>IF(ISNUMBER('Форма 1'!AA4127),'Форма 1'!$H4127*VLOOKUP('Форма 1'!$F4127,'Придельники с 2022'!$B$4:$X$28,'Форма 1'!AA$8),"")</f>
        <v/>
      </c>
      <c r="K4127" s="90"/>
      <c r="L4127" s="87"/>
      <c r="M4127" s="103">
        <f>IF(ISNUMBER('Форма 1'!AD4127),'Форма 1'!$H4127*VLOOKUP('Форма 1'!$F4127,'Придельники с 2022'!$B$4:$X$28,'Форма 1'!AD$8),"")</f>
        <v>10213982.693</v>
      </c>
      <c r="N4127" s="103" t="str">
        <f>IF(ISBLANK('Форма 1'!$AE4127),"",IF('Форма 1'!$AE4127=1,'Форма 1'!$H4127*VLOOKUP('Форма 1'!$F4127,'Придельники с 2022'!$B$4:$X$28,'Форма 1'!$AE$8,0),IF('Форма 1'!$AE4127=2,'Форма 1'!$H4127*VLOOKUP('Форма 1'!$F4127,'Придельники с 2022'!$B$4:$X$28,13,0),IF('Форма 1'!$AE4127=3,'Форма 1'!$H4127*VLOOKUP('Форма 1'!$F4127,'Придельники с 2022'!$B$4:$X$28,12,0)))))</f>
        <v/>
      </c>
      <c r="O4127" s="103" t="str">
        <f>IF(ISNUMBER('Форма 1'!AF4127),'Форма 1'!$H4127*VLOOKUP('Форма 1'!$F4127,'Придельники с 2022'!$B$4:$X$28,'Форма 1'!AF$8),"")</f>
        <v/>
      </c>
      <c r="P4127" s="87"/>
      <c r="Q4127" s="103" t="str">
        <f>IF(ISNUMBER('Форма 1'!AH4127),'Форма 1'!$H4127*VLOOKUP('Форма 1'!$F4127,'Придельники с 2022'!$B$4:$X$28,'Форма 1'!AH$8),"")</f>
        <v/>
      </c>
      <c r="R4127" s="103" t="str">
        <f>IF(ISNUMBER('Форма 1'!AI4127),'Форма 1'!$H4127*VLOOKUP('Форма 1'!$F4127,'Придельники с 2022'!$B$4:$X$28,'Форма 1'!AI$8),"")</f>
        <v/>
      </c>
      <c r="S4127" s="103" t="str">
        <f>IF(ISNUMBER('Форма 1'!AJ4127),'Форма 1'!$H4127*VLOOKUP('Форма 1'!$F4127,'Придельники с 2022'!$B$4:$X$28,'Форма 1'!AJ$8),"")</f>
        <v/>
      </c>
      <c r="T4127" s="88"/>
    </row>
    <row r="4128" spans="1:20">
      <c r="A4128" s="188">
        <f t="shared" si="276"/>
        <v>964</v>
      </c>
      <c r="B4128" s="189" t="s">
        <v>3971</v>
      </c>
      <c r="C4128" s="99">
        <f t="shared" si="275"/>
        <v>23676190.739999998</v>
      </c>
      <c r="D4128" s="103" t="str">
        <f>IF(ISNUMBER('Форма 1'!U4128),'Форма 1'!$H4128*VLOOKUP('Форма 1'!$F4128,'Придельники с 2022'!$B$4:$X$28,'Форма 1'!U$8),"")</f>
        <v/>
      </c>
      <c r="E4128" s="103" t="str">
        <f>IF(ISNUMBER('Форма 1'!V4128),'Форма 1'!$H4128*VLOOKUP('Форма 1'!$F4128,'Придельники с 2022'!$B$4:$X$28,'Форма 1'!V$8),"")</f>
        <v/>
      </c>
      <c r="F4128" s="103" t="str">
        <f>IF(ISNUMBER('Форма 1'!W4128),'Форма 1'!$H4128*VLOOKUP('Форма 1'!$F4128,'Придельники с 2022'!$B$4:$X$28,'Форма 1'!W$8),"")</f>
        <v/>
      </c>
      <c r="G4128" s="103" t="str">
        <f>IF(ISNUMBER('Форма 1'!X4128),'Форма 1'!$H4128*VLOOKUP('Форма 1'!$F4128,'Придельники с 2022'!$B$4:$X$28,'Форма 1'!X$8),"")</f>
        <v/>
      </c>
      <c r="H4128" s="103" t="str">
        <f>IF(ISNUMBER('Форма 1'!Y4128),'Форма 1'!$H4128*VLOOKUP('Форма 1'!$F4128,'Придельники с 2022'!$B$4:$X$28,'Форма 1'!Y$8),"")</f>
        <v/>
      </c>
      <c r="I4128" s="103" t="str">
        <f>IF(ISNUMBER('Форма 1'!Z4128),'Форма 1'!$H4128*VLOOKUP('Форма 1'!$F4128,'Придельники с 2022'!$B$4:$X$28,'Форма 1'!Z$8),"")</f>
        <v/>
      </c>
      <c r="J4128" s="103" t="str">
        <f>IF(ISNUMBER('Форма 1'!AA4128),'Форма 1'!$H4128*VLOOKUP('Форма 1'!$F4128,'Придельники с 2022'!$B$4:$X$28,'Форма 1'!AA$8),"")</f>
        <v/>
      </c>
      <c r="K4128" s="90"/>
      <c r="L4128" s="87"/>
      <c r="M4128" s="103">
        <f>IF(ISNUMBER('Форма 1'!AD4128),'Форма 1'!$H4128*VLOOKUP('Форма 1'!$F4128,'Придельники с 2022'!$B$4:$X$28,'Форма 1'!AD$8),"")</f>
        <v>8000743.7899999991</v>
      </c>
      <c r="N4128" s="103">
        <f>IF(ISBLANK('Форма 1'!$AE4128),"",IF('Форма 1'!$AE4128=1,'Форма 1'!$H4128*VLOOKUP('Форма 1'!$F4128,'Придельники с 2022'!$B$4:$X$28,'Форма 1'!$AE$8,0),IF('Форма 1'!$AE4128=2,'Форма 1'!$H4128*VLOOKUP('Форма 1'!$F4128,'Придельники с 2022'!$B$4:$X$28,13,0),IF('Форма 1'!$AE4128=3,'Форма 1'!$H4128*VLOOKUP('Форма 1'!$F4128,'Придельники с 2022'!$B$4:$X$28,12,0)))))</f>
        <v>13796854</v>
      </c>
      <c r="O4128" s="103">
        <f>IF(ISNUMBER('Форма 1'!AF4128),'Форма 1'!$H4128*VLOOKUP('Форма 1'!$F4128,'Придельники с 2022'!$B$4:$X$28,'Форма 1'!AF$8),"")</f>
        <v>1878592.95</v>
      </c>
      <c r="P4128" s="87"/>
      <c r="Q4128" s="103" t="str">
        <f>IF(ISNUMBER('Форма 1'!AH4128),'Форма 1'!$H4128*VLOOKUP('Форма 1'!$F4128,'Придельники с 2022'!$B$4:$X$28,'Форма 1'!AH$8),"")</f>
        <v/>
      </c>
      <c r="R4128" s="103" t="str">
        <f>IF(ISNUMBER('Форма 1'!AI4128),'Форма 1'!$H4128*VLOOKUP('Форма 1'!$F4128,'Придельники с 2022'!$B$4:$X$28,'Форма 1'!AI$8),"")</f>
        <v/>
      </c>
      <c r="S4128" s="103" t="str">
        <f>IF(ISNUMBER('Форма 1'!AJ4128),'Форма 1'!$H4128*VLOOKUP('Форма 1'!$F4128,'Придельники с 2022'!$B$4:$X$28,'Форма 1'!AJ$8),"")</f>
        <v/>
      </c>
      <c r="T4128" s="88"/>
    </row>
    <row r="4129" spans="1:20">
      <c r="A4129" s="188">
        <f t="shared" si="276"/>
        <v>965</v>
      </c>
      <c r="B4129" s="189" t="s">
        <v>3972</v>
      </c>
      <c r="C4129" s="99">
        <f t="shared" si="275"/>
        <v>20039312.944000002</v>
      </c>
      <c r="D4129" s="103" t="str">
        <f>IF(ISNUMBER('Форма 1'!U4129),'Форма 1'!$H4129*VLOOKUP('Форма 1'!$F4129,'Придельники с 2022'!$B$4:$X$28,'Форма 1'!U$8),"")</f>
        <v/>
      </c>
      <c r="E4129" s="103" t="str">
        <f>IF(ISNUMBER('Форма 1'!V4129),'Форма 1'!$H4129*VLOOKUP('Форма 1'!$F4129,'Придельники с 2022'!$B$4:$X$28,'Форма 1'!V$8),"")</f>
        <v/>
      </c>
      <c r="F4129" s="103" t="str">
        <f>IF(ISNUMBER('Форма 1'!W4129),'Форма 1'!$H4129*VLOOKUP('Форма 1'!$F4129,'Придельники с 2022'!$B$4:$X$28,'Форма 1'!W$8),"")</f>
        <v/>
      </c>
      <c r="G4129" s="103" t="str">
        <f>IF(ISNUMBER('Форма 1'!X4129),'Форма 1'!$H4129*VLOOKUP('Форма 1'!$F4129,'Придельники с 2022'!$B$4:$X$28,'Форма 1'!X$8),"")</f>
        <v/>
      </c>
      <c r="H4129" s="103" t="str">
        <f>IF(ISNUMBER('Форма 1'!Y4129),'Форма 1'!$H4129*VLOOKUP('Форма 1'!$F4129,'Придельники с 2022'!$B$4:$X$28,'Форма 1'!Y$8),"")</f>
        <v/>
      </c>
      <c r="I4129" s="103" t="str">
        <f>IF(ISNUMBER('Форма 1'!Z4129),'Форма 1'!$H4129*VLOOKUP('Форма 1'!$F4129,'Придельники с 2022'!$B$4:$X$28,'Форма 1'!Z$8),"")</f>
        <v/>
      </c>
      <c r="J4129" s="103" t="str">
        <f>IF(ISNUMBER('Форма 1'!AA4129),'Форма 1'!$H4129*VLOOKUP('Форма 1'!$F4129,'Придельники с 2022'!$B$4:$X$28,'Форма 1'!AA$8),"")</f>
        <v/>
      </c>
      <c r="K4129" s="90"/>
      <c r="L4129" s="87"/>
      <c r="M4129" s="103">
        <f>IF(ISNUMBER('Форма 1'!AD4129),'Форма 1'!$H4129*VLOOKUP('Форма 1'!$F4129,'Придельники с 2022'!$B$4:$X$28,'Форма 1'!AD$8),"")</f>
        <v>20039312.944000002</v>
      </c>
      <c r="N4129" s="103" t="str">
        <f>IF(ISBLANK('Форма 1'!$AE4129),"",IF('Форма 1'!$AE4129=1,'Форма 1'!$H4129*VLOOKUP('Форма 1'!$F4129,'Придельники с 2022'!$B$4:$X$28,'Форма 1'!$AE$8,0),IF('Форма 1'!$AE4129=2,'Форма 1'!$H4129*VLOOKUP('Форма 1'!$F4129,'Придельники с 2022'!$B$4:$X$28,13,0),IF('Форма 1'!$AE4129=3,'Форма 1'!$H4129*VLOOKUP('Форма 1'!$F4129,'Придельники с 2022'!$B$4:$X$28,12,0)))))</f>
        <v/>
      </c>
      <c r="O4129" s="103" t="str">
        <f>IF(ISNUMBER('Форма 1'!AF4129),'Форма 1'!$H4129*VLOOKUP('Форма 1'!$F4129,'Придельники с 2022'!$B$4:$X$28,'Форма 1'!AF$8),"")</f>
        <v/>
      </c>
      <c r="P4129" s="87"/>
      <c r="Q4129" s="103" t="str">
        <f>IF(ISNUMBER('Форма 1'!AH4129),'Форма 1'!$H4129*VLOOKUP('Форма 1'!$F4129,'Придельники с 2022'!$B$4:$X$28,'Форма 1'!AH$8),"")</f>
        <v/>
      </c>
      <c r="R4129" s="103" t="str">
        <f>IF(ISNUMBER('Форма 1'!AI4129),'Форма 1'!$H4129*VLOOKUP('Форма 1'!$F4129,'Придельники с 2022'!$B$4:$X$28,'Форма 1'!AI$8),"")</f>
        <v/>
      </c>
      <c r="S4129" s="103" t="str">
        <f>IF(ISNUMBER('Форма 1'!AJ4129),'Форма 1'!$H4129*VLOOKUP('Форма 1'!$F4129,'Придельники с 2022'!$B$4:$X$28,'Форма 1'!AJ$8),"")</f>
        <v/>
      </c>
      <c r="T4129" s="88"/>
    </row>
    <row r="4130" spans="1:20">
      <c r="A4130" s="188">
        <f t="shared" si="276"/>
        <v>966</v>
      </c>
      <c r="B4130" s="189" t="s">
        <v>3973</v>
      </c>
      <c r="C4130" s="99">
        <f t="shared" si="275"/>
        <v>2299296.1999999997</v>
      </c>
      <c r="D4130" s="103" t="str">
        <f>IF(ISNUMBER('Форма 1'!U4130),'Форма 1'!$H4130*VLOOKUP('Форма 1'!$F4130,'Придельники с 2022'!$B$4:$X$28,'Форма 1'!U$8),"")</f>
        <v/>
      </c>
      <c r="E4130" s="103" t="str">
        <f>IF(ISNUMBER('Форма 1'!V4130),'Форма 1'!$H4130*VLOOKUP('Форма 1'!$F4130,'Придельники с 2022'!$B$4:$X$28,'Форма 1'!V$8),"")</f>
        <v/>
      </c>
      <c r="F4130" s="103">
        <f>IF(ISNUMBER('Форма 1'!W4130),'Форма 1'!$H4130*VLOOKUP('Форма 1'!$F4130,'Придельники с 2022'!$B$4:$X$28,'Форма 1'!W$8),"")</f>
        <v>2299296.1999999997</v>
      </c>
      <c r="G4130" s="103" t="str">
        <f>IF(ISNUMBER('Форма 1'!X4130),'Форма 1'!$H4130*VLOOKUP('Форма 1'!$F4130,'Придельники с 2022'!$B$4:$X$28,'Форма 1'!X$8),"")</f>
        <v/>
      </c>
      <c r="H4130" s="103" t="str">
        <f>IF(ISNUMBER('Форма 1'!Y4130),'Форма 1'!$H4130*VLOOKUP('Форма 1'!$F4130,'Придельники с 2022'!$B$4:$X$28,'Форма 1'!Y$8),"")</f>
        <v/>
      </c>
      <c r="I4130" s="103" t="str">
        <f>IF(ISNUMBER('Форма 1'!Z4130),'Форма 1'!$H4130*VLOOKUP('Форма 1'!$F4130,'Придельники с 2022'!$B$4:$X$28,'Форма 1'!Z$8),"")</f>
        <v/>
      </c>
      <c r="J4130" s="103" t="str">
        <f>IF(ISNUMBER('Форма 1'!AA4130),'Форма 1'!$H4130*VLOOKUP('Форма 1'!$F4130,'Придельники с 2022'!$B$4:$X$28,'Форма 1'!AA$8),"")</f>
        <v/>
      </c>
      <c r="K4130" s="90"/>
      <c r="L4130" s="87"/>
      <c r="M4130" s="103" t="str">
        <f>IF(ISNUMBER('Форма 1'!AD4130),'Форма 1'!$H4130*VLOOKUP('Форма 1'!$F4130,'Придельники с 2022'!$B$4:$X$28,'Форма 1'!AD$8),"")</f>
        <v/>
      </c>
      <c r="N4130" s="103" t="str">
        <f>IF(ISBLANK('Форма 1'!$AE4130),"",IF('Форма 1'!$AE4130=1,'Форма 1'!$H4130*VLOOKUP('Форма 1'!$F4130,'Придельники с 2022'!$B$4:$X$28,'Форма 1'!$AE$8,0),IF('Форма 1'!$AE4130=2,'Форма 1'!$H4130*VLOOKUP('Форма 1'!$F4130,'Придельники с 2022'!$B$4:$X$28,13,0),IF('Форма 1'!$AE4130=3,'Форма 1'!$H4130*VLOOKUP('Форма 1'!$F4130,'Придельники с 2022'!$B$4:$X$28,12,0)))))</f>
        <v/>
      </c>
      <c r="O4130" s="103" t="str">
        <f>IF(ISNUMBER('Форма 1'!AF4130),'Форма 1'!$H4130*VLOOKUP('Форма 1'!$F4130,'Придельники с 2022'!$B$4:$X$28,'Форма 1'!AF$8),"")</f>
        <v/>
      </c>
      <c r="P4130" s="87"/>
      <c r="Q4130" s="103" t="str">
        <f>IF(ISNUMBER('Форма 1'!AH4130),'Форма 1'!$H4130*VLOOKUP('Форма 1'!$F4130,'Придельники с 2022'!$B$4:$X$28,'Форма 1'!AH$8),"")</f>
        <v/>
      </c>
      <c r="R4130" s="103" t="str">
        <f>IF(ISNUMBER('Форма 1'!AI4130),'Форма 1'!$H4130*VLOOKUP('Форма 1'!$F4130,'Придельники с 2022'!$B$4:$X$28,'Форма 1'!AI$8),"")</f>
        <v/>
      </c>
      <c r="S4130" s="103" t="str">
        <f>IF(ISNUMBER('Форма 1'!AJ4130),'Форма 1'!$H4130*VLOOKUP('Форма 1'!$F4130,'Придельники с 2022'!$B$4:$X$28,'Форма 1'!AJ$8),"")</f>
        <v/>
      </c>
      <c r="T4130" s="88"/>
    </row>
    <row r="4131" spans="1:20">
      <c r="A4131" s="188">
        <f t="shared" si="276"/>
        <v>967</v>
      </c>
      <c r="B4131" s="189" t="s">
        <v>3974</v>
      </c>
      <c r="C4131" s="99">
        <f t="shared" si="275"/>
        <v>49133044.047999993</v>
      </c>
      <c r="D4131" s="103">
        <f>IF(ISNUMBER('Форма 1'!U4131),'Форма 1'!$H4131*VLOOKUP('Форма 1'!$F4131,'Придельники с 2022'!$B$4:$X$28,'Форма 1'!U$8),"")</f>
        <v>7801520.8959999997</v>
      </c>
      <c r="E4131" s="103" t="str">
        <f>IF(ISNUMBER('Форма 1'!V4131),'Форма 1'!$H4131*VLOOKUP('Форма 1'!$F4131,'Придельники с 2022'!$B$4:$X$28,'Форма 1'!V$8),"")</f>
        <v/>
      </c>
      <c r="F4131" s="103" t="str">
        <f>IF(ISNUMBER('Форма 1'!W4131),'Форма 1'!$H4131*VLOOKUP('Форма 1'!$F4131,'Придельники с 2022'!$B$4:$X$28,'Форма 1'!W$8),"")</f>
        <v/>
      </c>
      <c r="G4131" s="103">
        <f>IF(ISNUMBER('Форма 1'!X4131),'Форма 1'!$H4131*VLOOKUP('Форма 1'!$F4131,'Придельники с 2022'!$B$4:$X$28,'Форма 1'!X$8),"")</f>
        <v>2661929.7280000001</v>
      </c>
      <c r="H4131" s="103">
        <f>IF(ISNUMBER('Форма 1'!Y4131),'Форма 1'!$H4131*VLOOKUP('Форма 1'!$F4131,'Придельники с 2022'!$B$4:$X$28,'Форма 1'!Y$8),"")</f>
        <v>8990782.824000001</v>
      </c>
      <c r="I4131" s="103">
        <f>IF(ISNUMBER('Форма 1'!Z4131),'Форма 1'!$H4131*VLOOKUP('Форма 1'!$F4131,'Придельники с 2022'!$B$4:$X$28,'Форма 1'!Z$8),"")</f>
        <v>3338928.9279999998</v>
      </c>
      <c r="J4131" s="103">
        <f>IF(ISNUMBER('Форма 1'!AA4131),'Форма 1'!$H4131*VLOOKUP('Форма 1'!$F4131,'Придельники с 2022'!$B$4:$X$28,'Форма 1'!AA$8),"")</f>
        <v>4691215.3760000002</v>
      </c>
      <c r="K4131" s="90">
        <v>2</v>
      </c>
      <c r="L4131" s="87">
        <f>2778508.92*K4131</f>
        <v>5557017.8399999999</v>
      </c>
      <c r="M4131" s="103">
        <f>IF(ISNUMBER('Форма 1'!AD4131),'Форма 1'!$H4131*VLOOKUP('Форма 1'!$F4131,'Придельники с 2022'!$B$4:$X$28,'Форма 1'!AD$8),"")</f>
        <v>16091648.456</v>
      </c>
      <c r="N4131" s="103" t="str">
        <f>IF(ISBLANK('Форма 1'!$AE4131),"",IF('Форма 1'!$AE4131=1,'Форма 1'!$H4131*VLOOKUP('Форма 1'!$F4131,'Придельники с 2022'!$B$4:$X$28,'Форма 1'!$AE$8,0),IF('Форма 1'!$AE4131=2,'Форма 1'!$H4131*VLOOKUP('Форма 1'!$F4131,'Придельники с 2022'!$B$4:$X$28,13,0),IF('Форма 1'!$AE4131=3,'Форма 1'!$H4131*VLOOKUP('Форма 1'!$F4131,'Придельники с 2022'!$B$4:$X$28,12,0)))))</f>
        <v/>
      </c>
      <c r="O4131" s="103" t="str">
        <f>IF(ISNUMBER('Форма 1'!AF4131),'Форма 1'!$H4131*VLOOKUP('Форма 1'!$F4131,'Придельники с 2022'!$B$4:$X$28,'Форма 1'!AF$8),"")</f>
        <v/>
      </c>
      <c r="P4131" s="87"/>
      <c r="Q4131" s="103" t="str">
        <f>IF(ISNUMBER('Форма 1'!AH4131),'Форма 1'!$H4131*VLOOKUP('Форма 1'!$F4131,'Придельники с 2022'!$B$4:$X$28,'Форма 1'!AH$8),"")</f>
        <v/>
      </c>
      <c r="R4131" s="103" t="str">
        <f>IF(ISNUMBER('Форма 1'!AI4131),'Форма 1'!$H4131*VLOOKUP('Форма 1'!$F4131,'Придельники с 2022'!$B$4:$X$28,'Форма 1'!AI$8),"")</f>
        <v/>
      </c>
      <c r="S4131" s="103" t="str">
        <f>IF(ISNUMBER('Форма 1'!AJ4131),'Форма 1'!$H4131*VLOOKUP('Форма 1'!$F4131,'Придельники с 2022'!$B$4:$X$28,'Форма 1'!AJ$8),"")</f>
        <v/>
      </c>
      <c r="T4131" s="88"/>
    </row>
    <row r="4132" spans="1:20">
      <c r="A4132" s="188">
        <f t="shared" si="276"/>
        <v>968</v>
      </c>
      <c r="B4132" s="189" t="s">
        <v>3975</v>
      </c>
      <c r="C4132" s="99">
        <f t="shared" si="275"/>
        <v>35820969.015000001</v>
      </c>
      <c r="D4132" s="103" t="str">
        <f>IF(ISNUMBER('Форма 1'!U4132),'Форма 1'!$H4132*VLOOKUP('Форма 1'!$F4132,'Придельники с 2022'!$B$4:$X$28,'Форма 1'!U$8),"")</f>
        <v/>
      </c>
      <c r="E4132" s="103" t="str">
        <f>IF(ISNUMBER('Форма 1'!V4132),'Форма 1'!$H4132*VLOOKUP('Форма 1'!$F4132,'Придельники с 2022'!$B$4:$X$28,'Форма 1'!V$8),"")</f>
        <v/>
      </c>
      <c r="F4132" s="103" t="str">
        <f>IF(ISNUMBER('Форма 1'!W4132),'Форма 1'!$H4132*VLOOKUP('Форма 1'!$F4132,'Придельники с 2022'!$B$4:$X$28,'Форма 1'!W$8),"")</f>
        <v/>
      </c>
      <c r="G4132" s="103" t="str">
        <f>IF(ISNUMBER('Форма 1'!X4132),'Форма 1'!$H4132*VLOOKUP('Форма 1'!$F4132,'Придельники с 2022'!$B$4:$X$28,'Форма 1'!X$8),"")</f>
        <v/>
      </c>
      <c r="H4132" s="103" t="str">
        <f>IF(ISNUMBER('Форма 1'!Y4132),'Форма 1'!$H4132*VLOOKUP('Форма 1'!$F4132,'Придельники с 2022'!$B$4:$X$28,'Форма 1'!Y$8),"")</f>
        <v/>
      </c>
      <c r="I4132" s="103" t="str">
        <f>IF(ISNUMBER('Форма 1'!Z4132),'Форма 1'!$H4132*VLOOKUP('Форма 1'!$F4132,'Придельники с 2022'!$B$4:$X$28,'Форма 1'!Z$8),"")</f>
        <v/>
      </c>
      <c r="J4132" s="103" t="str">
        <f>IF(ISNUMBER('Форма 1'!AA4132),'Форма 1'!$H4132*VLOOKUP('Форма 1'!$F4132,'Придельники с 2022'!$B$4:$X$28,'Форма 1'!AA$8),"")</f>
        <v/>
      </c>
      <c r="K4132" s="90"/>
      <c r="L4132" s="87"/>
      <c r="M4132" s="103" t="str">
        <f>IF(ISNUMBER('Форма 1'!AD4132),'Форма 1'!$H4132*VLOOKUP('Форма 1'!$F4132,'Придельники с 2022'!$B$4:$X$28,'Форма 1'!AD$8),"")</f>
        <v/>
      </c>
      <c r="N4132" s="103">
        <f>IF(ISBLANK('Форма 1'!$AE4132),"",IF('Форма 1'!$AE4132=1,'Форма 1'!$H4132*VLOOKUP('Форма 1'!$F4132,'Придельники с 2022'!$B$4:$X$28,'Форма 1'!$AE$8,0),IF('Форма 1'!$AE4132=2,'Форма 1'!$H4132*VLOOKUP('Форма 1'!$F4132,'Придельники с 2022'!$B$4:$X$28,13,0),IF('Форма 1'!$AE4132=3,'Форма 1'!$H4132*VLOOKUP('Форма 1'!$F4132,'Придельники с 2022'!$B$4:$X$28,12,0)))))</f>
        <v>31528075.799999997</v>
      </c>
      <c r="O4132" s="103">
        <f>IF(ISNUMBER('Форма 1'!AF4132),'Форма 1'!$H4132*VLOOKUP('Форма 1'!$F4132,'Придельники с 2022'!$B$4:$X$28,'Форма 1'!AF$8),"")</f>
        <v>4292893.2149999999</v>
      </c>
      <c r="P4132" s="87"/>
      <c r="Q4132" s="103" t="str">
        <f>IF(ISNUMBER('Форма 1'!AH4132),'Форма 1'!$H4132*VLOOKUP('Форма 1'!$F4132,'Придельники с 2022'!$B$4:$X$28,'Форма 1'!AH$8),"")</f>
        <v/>
      </c>
      <c r="R4132" s="103" t="str">
        <f>IF(ISNUMBER('Форма 1'!AI4132),'Форма 1'!$H4132*VLOOKUP('Форма 1'!$F4132,'Придельники с 2022'!$B$4:$X$28,'Форма 1'!AI$8),"")</f>
        <v/>
      </c>
      <c r="S4132" s="103" t="str">
        <f>IF(ISNUMBER('Форма 1'!AJ4132),'Форма 1'!$H4132*VLOOKUP('Форма 1'!$F4132,'Придельники с 2022'!$B$4:$X$28,'Форма 1'!AJ$8),"")</f>
        <v/>
      </c>
      <c r="T4132" s="88"/>
    </row>
    <row r="4133" spans="1:20">
      <c r="A4133" s="188">
        <f t="shared" si="276"/>
        <v>969</v>
      </c>
      <c r="B4133" s="189" t="s">
        <v>3976</v>
      </c>
      <c r="C4133" s="99">
        <f t="shared" si="275"/>
        <v>40477780.116000004</v>
      </c>
      <c r="D4133" s="103" t="str">
        <f>IF(ISNUMBER('Форма 1'!U4133),'Форма 1'!$H4133*VLOOKUP('Форма 1'!$F4133,'Придельники с 2022'!$B$4:$X$28,'Форма 1'!U$8),"")</f>
        <v/>
      </c>
      <c r="E4133" s="103" t="str">
        <f>IF(ISNUMBER('Форма 1'!V4133),'Форма 1'!$H4133*VLOOKUP('Форма 1'!$F4133,'Придельники с 2022'!$B$4:$X$28,'Форма 1'!V$8),"")</f>
        <v/>
      </c>
      <c r="F4133" s="103" t="str">
        <f>IF(ISNUMBER('Форма 1'!W4133),'Форма 1'!$H4133*VLOOKUP('Форма 1'!$F4133,'Придельники с 2022'!$B$4:$X$28,'Форма 1'!W$8),"")</f>
        <v/>
      </c>
      <c r="G4133" s="103" t="str">
        <f>IF(ISNUMBER('Форма 1'!X4133),'Форма 1'!$H4133*VLOOKUP('Форма 1'!$F4133,'Придельники с 2022'!$B$4:$X$28,'Форма 1'!X$8),"")</f>
        <v/>
      </c>
      <c r="H4133" s="103" t="str">
        <f>IF(ISNUMBER('Форма 1'!Y4133),'Форма 1'!$H4133*VLOOKUP('Форма 1'!$F4133,'Придельники с 2022'!$B$4:$X$28,'Форма 1'!Y$8),"")</f>
        <v/>
      </c>
      <c r="I4133" s="103" t="str">
        <f>IF(ISNUMBER('Форма 1'!Z4133),'Форма 1'!$H4133*VLOOKUP('Форма 1'!$F4133,'Придельники с 2022'!$B$4:$X$28,'Форма 1'!Z$8),"")</f>
        <v/>
      </c>
      <c r="J4133" s="103" t="str">
        <f>IF(ISNUMBER('Форма 1'!AA4133),'Форма 1'!$H4133*VLOOKUP('Форма 1'!$F4133,'Придельники с 2022'!$B$4:$X$28,'Форма 1'!AA$8),"")</f>
        <v/>
      </c>
      <c r="K4133" s="90"/>
      <c r="L4133" s="87"/>
      <c r="M4133" s="103">
        <f>IF(ISNUMBER('Форма 1'!AD4133),'Форма 1'!$H4133*VLOOKUP('Форма 1'!$F4133,'Придельники с 2022'!$B$4:$X$28,'Форма 1'!AD$8),"")</f>
        <v>13678397.486</v>
      </c>
      <c r="N4133" s="103">
        <f>IF(ISBLANK('Форма 1'!$AE4133),"",IF('Форма 1'!$AE4133=1,'Форма 1'!$H4133*VLOOKUP('Форма 1'!$F4133,'Придельники с 2022'!$B$4:$X$28,'Форма 1'!$AE$8,0),IF('Форма 1'!$AE4133=2,'Форма 1'!$H4133*VLOOKUP('Форма 1'!$F4133,'Придельники с 2022'!$B$4:$X$28,13,0),IF('Форма 1'!$AE4133=3,'Форма 1'!$H4133*VLOOKUP('Форма 1'!$F4133,'Придельники с 2022'!$B$4:$X$28,12,0)))))</f>
        <v>23587663.600000001</v>
      </c>
      <c r="O4133" s="103">
        <f>IF(ISNUMBER('Форма 1'!AF4133),'Форма 1'!$H4133*VLOOKUP('Форма 1'!$F4133,'Придельники с 2022'!$B$4:$X$28,'Форма 1'!AF$8),"")</f>
        <v>3211719.0300000003</v>
      </c>
      <c r="P4133" s="87"/>
      <c r="Q4133" s="103" t="str">
        <f>IF(ISNUMBER('Форма 1'!AH4133),'Форма 1'!$H4133*VLOOKUP('Форма 1'!$F4133,'Придельники с 2022'!$B$4:$X$28,'Форма 1'!AH$8),"")</f>
        <v/>
      </c>
      <c r="R4133" s="103" t="str">
        <f>IF(ISNUMBER('Форма 1'!AI4133),'Форма 1'!$H4133*VLOOKUP('Форма 1'!$F4133,'Придельники с 2022'!$B$4:$X$28,'Форма 1'!AI$8),"")</f>
        <v/>
      </c>
      <c r="S4133" s="103" t="str">
        <f>IF(ISNUMBER('Форма 1'!AJ4133),'Форма 1'!$H4133*VLOOKUP('Форма 1'!$F4133,'Придельники с 2022'!$B$4:$X$28,'Форма 1'!AJ$8),"")</f>
        <v/>
      </c>
      <c r="T4133" s="88"/>
    </row>
    <row r="4134" spans="1:20">
      <c r="A4134" s="188">
        <f t="shared" si="276"/>
        <v>970</v>
      </c>
      <c r="B4134" s="189" t="s">
        <v>3977</v>
      </c>
      <c r="C4134" s="99">
        <f t="shared" si="275"/>
        <v>15334582.77</v>
      </c>
      <c r="D4134" s="103" t="str">
        <f>IF(ISNUMBER('Форма 1'!U4134),'Форма 1'!$H4134*VLOOKUP('Форма 1'!$F4134,'Придельники с 2022'!$B$4:$X$28,'Форма 1'!U$8),"")</f>
        <v/>
      </c>
      <c r="E4134" s="103" t="str">
        <f>IF(ISNUMBER('Форма 1'!V4134),'Форма 1'!$H4134*VLOOKUP('Форма 1'!$F4134,'Придельники с 2022'!$B$4:$X$28,'Форма 1'!V$8),"")</f>
        <v/>
      </c>
      <c r="F4134" s="103" t="str">
        <f>IF(ISNUMBER('Форма 1'!W4134),'Форма 1'!$H4134*VLOOKUP('Форма 1'!$F4134,'Придельники с 2022'!$B$4:$X$28,'Форма 1'!W$8),"")</f>
        <v/>
      </c>
      <c r="G4134" s="103" t="str">
        <f>IF(ISNUMBER('Форма 1'!X4134),'Форма 1'!$H4134*VLOOKUP('Форма 1'!$F4134,'Придельники с 2022'!$B$4:$X$28,'Форма 1'!X$8),"")</f>
        <v/>
      </c>
      <c r="H4134" s="103" t="str">
        <f>IF(ISNUMBER('Форма 1'!Y4134),'Форма 1'!$H4134*VLOOKUP('Форма 1'!$F4134,'Придельники с 2022'!$B$4:$X$28,'Форма 1'!Y$8),"")</f>
        <v/>
      </c>
      <c r="I4134" s="103" t="str">
        <f>IF(ISNUMBER('Форма 1'!Z4134),'Форма 1'!$H4134*VLOOKUP('Форма 1'!$F4134,'Придельники с 2022'!$B$4:$X$28,'Форма 1'!Z$8),"")</f>
        <v/>
      </c>
      <c r="J4134" s="103" t="str">
        <f>IF(ISNUMBER('Форма 1'!AA4134),'Форма 1'!$H4134*VLOOKUP('Форма 1'!$F4134,'Придельники с 2022'!$B$4:$X$28,'Форма 1'!AA$8),"")</f>
        <v/>
      </c>
      <c r="K4134" s="90"/>
      <c r="L4134" s="87"/>
      <c r="M4134" s="103" t="str">
        <f>IF(ISNUMBER('Форма 1'!AD4134),'Форма 1'!$H4134*VLOOKUP('Форма 1'!$F4134,'Придельники с 2022'!$B$4:$X$28,'Форма 1'!AD$8),"")</f>
        <v/>
      </c>
      <c r="N4134" s="103">
        <f>IF(ISBLANK('Форма 1'!$AE4134),"",IF('Форма 1'!$AE4134=1,'Форма 1'!$H4134*VLOOKUP('Форма 1'!$F4134,'Придельники с 2022'!$B$4:$X$28,'Форма 1'!$AE$8,0),IF('Форма 1'!$AE4134=2,'Форма 1'!$H4134*VLOOKUP('Форма 1'!$F4134,'Придельники с 2022'!$B$4:$X$28,13,0),IF('Форма 1'!$AE4134=3,'Форма 1'!$H4134*VLOOKUP('Форма 1'!$F4134,'Придельники с 2022'!$B$4:$X$28,12,0)))))</f>
        <v>13138430.76</v>
      </c>
      <c r="O4134" s="103">
        <f>IF(ISNUMBER('Форма 1'!AF4134),'Форма 1'!$H4134*VLOOKUP('Форма 1'!$F4134,'Придельники с 2022'!$B$4:$X$28,'Форма 1'!AF$8),"")</f>
        <v>2196152.0100000002</v>
      </c>
      <c r="P4134" s="87"/>
      <c r="Q4134" s="103" t="str">
        <f>IF(ISNUMBER('Форма 1'!AH4134),'Форма 1'!$H4134*VLOOKUP('Форма 1'!$F4134,'Придельники с 2022'!$B$4:$X$28,'Форма 1'!AH$8),"")</f>
        <v/>
      </c>
      <c r="R4134" s="103" t="str">
        <f>IF(ISNUMBER('Форма 1'!AI4134),'Форма 1'!$H4134*VLOOKUP('Форма 1'!$F4134,'Придельники с 2022'!$B$4:$X$28,'Форма 1'!AI$8),"")</f>
        <v/>
      </c>
      <c r="S4134" s="103" t="str">
        <f>IF(ISNUMBER('Форма 1'!AJ4134),'Форма 1'!$H4134*VLOOKUP('Форма 1'!$F4134,'Придельники с 2022'!$B$4:$X$28,'Форма 1'!AJ$8),"")</f>
        <v/>
      </c>
      <c r="T4134" s="88"/>
    </row>
    <row r="4135" spans="1:20">
      <c r="A4135" s="188">
        <f t="shared" si="276"/>
        <v>971</v>
      </c>
      <c r="B4135" s="189" t="s">
        <v>3978</v>
      </c>
      <c r="C4135" s="99">
        <f t="shared" si="275"/>
        <v>1292789.68</v>
      </c>
      <c r="D4135" s="103">
        <f>IF(ISNUMBER('Форма 1'!U4135),'Форма 1'!$H4135*VLOOKUP('Форма 1'!$F4135,'Придельники с 2022'!$B$4:$X$28,'Форма 1'!U$8),"")</f>
        <v>1292789.68</v>
      </c>
      <c r="E4135" s="103" t="str">
        <f>IF(ISNUMBER('Форма 1'!V4135),'Форма 1'!$H4135*VLOOKUP('Форма 1'!$F4135,'Придельники с 2022'!$B$4:$X$28,'Форма 1'!V$8),"")</f>
        <v/>
      </c>
      <c r="F4135" s="103" t="str">
        <f>IF(ISNUMBER('Форма 1'!W4135),'Форма 1'!$H4135*VLOOKUP('Форма 1'!$F4135,'Придельники с 2022'!$B$4:$X$28,'Форма 1'!W$8),"")</f>
        <v/>
      </c>
      <c r="G4135" s="103" t="str">
        <f>IF(ISNUMBER('Форма 1'!X4135),'Форма 1'!$H4135*VLOOKUP('Форма 1'!$F4135,'Придельники с 2022'!$B$4:$X$28,'Форма 1'!X$8),"")</f>
        <v/>
      </c>
      <c r="H4135" s="103" t="str">
        <f>IF(ISNUMBER('Форма 1'!Y4135),'Форма 1'!$H4135*VLOOKUP('Форма 1'!$F4135,'Придельники с 2022'!$B$4:$X$28,'Форма 1'!Y$8),"")</f>
        <v/>
      </c>
      <c r="I4135" s="103" t="str">
        <f>IF(ISNUMBER('Форма 1'!Z4135),'Форма 1'!$H4135*VLOOKUP('Форма 1'!$F4135,'Придельники с 2022'!$B$4:$X$28,'Форма 1'!Z$8),"")</f>
        <v/>
      </c>
      <c r="J4135" s="103" t="str">
        <f>IF(ISNUMBER('Форма 1'!AA4135),'Форма 1'!$H4135*VLOOKUP('Форма 1'!$F4135,'Придельники с 2022'!$B$4:$X$28,'Форма 1'!AA$8),"")</f>
        <v/>
      </c>
      <c r="K4135" s="90"/>
      <c r="L4135" s="87"/>
      <c r="M4135" s="103" t="str">
        <f>IF(ISNUMBER('Форма 1'!AD4135),'Форма 1'!$H4135*VLOOKUP('Форма 1'!$F4135,'Придельники с 2022'!$B$4:$X$28,'Форма 1'!AD$8),"")</f>
        <v/>
      </c>
      <c r="N4135" s="103" t="str">
        <f>IF(ISBLANK('Форма 1'!$AE4135),"",IF('Форма 1'!$AE4135=1,'Форма 1'!$H4135*VLOOKUP('Форма 1'!$F4135,'Придельники с 2022'!$B$4:$X$28,'Форма 1'!$AE$8,0),IF('Форма 1'!$AE4135=2,'Форма 1'!$H4135*VLOOKUP('Форма 1'!$F4135,'Придельники с 2022'!$B$4:$X$28,13,0),IF('Форма 1'!$AE4135=3,'Форма 1'!$H4135*VLOOKUP('Форма 1'!$F4135,'Придельники с 2022'!$B$4:$X$28,12,0)))))</f>
        <v/>
      </c>
      <c r="O4135" s="103" t="str">
        <f>IF(ISNUMBER('Форма 1'!AF4135),'Форма 1'!$H4135*VLOOKUP('Форма 1'!$F4135,'Придельники с 2022'!$B$4:$X$28,'Форма 1'!AF$8),"")</f>
        <v/>
      </c>
      <c r="P4135" s="87"/>
      <c r="Q4135" s="103" t="str">
        <f>IF(ISNUMBER('Форма 1'!AH4135),'Форма 1'!$H4135*VLOOKUP('Форма 1'!$F4135,'Придельники с 2022'!$B$4:$X$28,'Форма 1'!AH$8),"")</f>
        <v/>
      </c>
      <c r="R4135" s="103" t="str">
        <f>IF(ISNUMBER('Форма 1'!AI4135),'Форма 1'!$H4135*VLOOKUP('Форма 1'!$F4135,'Придельники с 2022'!$B$4:$X$28,'Форма 1'!AI$8),"")</f>
        <v/>
      </c>
      <c r="S4135" s="103" t="str">
        <f>IF(ISNUMBER('Форма 1'!AJ4135),'Форма 1'!$H4135*VLOOKUP('Форма 1'!$F4135,'Придельники с 2022'!$B$4:$X$28,'Форма 1'!AJ$8),"")</f>
        <v/>
      </c>
      <c r="T4135" s="88"/>
    </row>
    <row r="4136" spans="1:20">
      <c r="A4136" s="188">
        <f t="shared" si="276"/>
        <v>972</v>
      </c>
      <c r="B4136" s="189" t="s">
        <v>3979</v>
      </c>
      <c r="C4136" s="99">
        <f t="shared" si="275"/>
        <v>2968533.9079999998</v>
      </c>
      <c r="D4136" s="103">
        <f>IF(ISNUMBER('Форма 1'!U4136),'Форма 1'!$H4136*VLOOKUP('Форма 1'!$F4136,'Придельники с 2022'!$B$4:$X$28,'Форма 1'!U$8),"")</f>
        <v>1582160.4890000001</v>
      </c>
      <c r="E4136" s="103" t="str">
        <f>IF(ISNUMBER('Форма 1'!V4136),'Форма 1'!$H4136*VLOOKUP('Форма 1'!$F4136,'Придельники с 2022'!$B$4:$X$28,'Форма 1'!V$8),"")</f>
        <v/>
      </c>
      <c r="F4136" s="103" t="str">
        <f>IF(ISNUMBER('Форма 1'!W4136),'Форма 1'!$H4136*VLOOKUP('Форма 1'!$F4136,'Придельники с 2022'!$B$4:$X$28,'Форма 1'!W$8),"")</f>
        <v/>
      </c>
      <c r="G4136" s="103" t="str">
        <f>IF(ISNUMBER('Форма 1'!X4136),'Форма 1'!$H4136*VLOOKUP('Форма 1'!$F4136,'Придельники с 2022'!$B$4:$X$28,'Форма 1'!X$8),"")</f>
        <v/>
      </c>
      <c r="H4136" s="103" t="str">
        <f>IF(ISNUMBER('Форма 1'!Y4136),'Форма 1'!$H4136*VLOOKUP('Форма 1'!$F4136,'Придельники с 2022'!$B$4:$X$28,'Форма 1'!Y$8),"")</f>
        <v/>
      </c>
      <c r="I4136" s="103">
        <f>IF(ISNUMBER('Форма 1'!Z4136),'Форма 1'!$H4136*VLOOKUP('Форма 1'!$F4136,'Придельники с 2022'!$B$4:$X$28,'Форма 1'!Z$8),"")</f>
        <v>1386373.419</v>
      </c>
      <c r="J4136" s="103" t="str">
        <f>IF(ISNUMBER('Форма 1'!AA4136),'Форма 1'!$H4136*VLOOKUP('Форма 1'!$F4136,'Придельники с 2022'!$B$4:$X$28,'Форма 1'!AA$8),"")</f>
        <v/>
      </c>
      <c r="K4136" s="90"/>
      <c r="L4136" s="87"/>
      <c r="M4136" s="103" t="str">
        <f>IF(ISNUMBER('Форма 1'!AD4136),'Форма 1'!$H4136*VLOOKUP('Форма 1'!$F4136,'Придельники с 2022'!$B$4:$X$28,'Форма 1'!AD$8),"")</f>
        <v/>
      </c>
      <c r="N4136" s="103" t="str">
        <f>IF(ISBLANK('Форма 1'!$AE4136),"",IF('Форма 1'!$AE4136=1,'Форма 1'!$H4136*VLOOKUP('Форма 1'!$F4136,'Придельники с 2022'!$B$4:$X$28,'Форма 1'!$AE$8,0),IF('Форма 1'!$AE4136=2,'Форма 1'!$H4136*VLOOKUP('Форма 1'!$F4136,'Придельники с 2022'!$B$4:$X$28,13,0),IF('Форма 1'!$AE4136=3,'Форма 1'!$H4136*VLOOKUP('Форма 1'!$F4136,'Придельники с 2022'!$B$4:$X$28,12,0)))))</f>
        <v/>
      </c>
      <c r="O4136" s="103" t="str">
        <f>IF(ISNUMBER('Форма 1'!AF4136),'Форма 1'!$H4136*VLOOKUP('Форма 1'!$F4136,'Придельники с 2022'!$B$4:$X$28,'Форма 1'!AF$8),"")</f>
        <v/>
      </c>
      <c r="P4136" s="87"/>
      <c r="Q4136" s="103" t="str">
        <f>IF(ISNUMBER('Форма 1'!AH4136),'Форма 1'!$H4136*VLOOKUP('Форма 1'!$F4136,'Придельники с 2022'!$B$4:$X$28,'Форма 1'!AH$8),"")</f>
        <v/>
      </c>
      <c r="R4136" s="103" t="str">
        <f>IF(ISNUMBER('Форма 1'!AI4136),'Форма 1'!$H4136*VLOOKUP('Форма 1'!$F4136,'Придельники с 2022'!$B$4:$X$28,'Форма 1'!AI$8),"")</f>
        <v/>
      </c>
      <c r="S4136" s="103" t="str">
        <f>IF(ISNUMBER('Форма 1'!AJ4136),'Форма 1'!$H4136*VLOOKUP('Форма 1'!$F4136,'Придельники с 2022'!$B$4:$X$28,'Форма 1'!AJ$8),"")</f>
        <v/>
      </c>
      <c r="T4136" s="88"/>
    </row>
    <row r="4137" spans="1:20">
      <c r="A4137" s="188">
        <f t="shared" si="276"/>
        <v>973</v>
      </c>
      <c r="B4137" s="189" t="s">
        <v>3980</v>
      </c>
      <c r="C4137" s="99">
        <f t="shared" si="275"/>
        <v>36893112.255999997</v>
      </c>
      <c r="D4137" s="103">
        <f>IF(ISNUMBER('Форма 1'!U4137),'Форма 1'!$H4137*VLOOKUP('Форма 1'!$F4137,'Придельники с 2022'!$B$4:$X$28,'Форма 1'!U$8),"")</f>
        <v>3082950.0520000001</v>
      </c>
      <c r="E4137" s="103" t="str">
        <f>IF(ISNUMBER('Форма 1'!V4137),'Форма 1'!$H4137*VLOOKUP('Форма 1'!$F4137,'Придельники с 2022'!$B$4:$X$28,'Форма 1'!V$8),"")</f>
        <v/>
      </c>
      <c r="F4137" s="103" t="str">
        <f>IF(ISNUMBER('Форма 1'!W4137),'Форма 1'!$H4137*VLOOKUP('Форма 1'!$F4137,'Придельники с 2022'!$B$4:$X$28,'Форма 1'!W$8),"")</f>
        <v/>
      </c>
      <c r="G4137" s="103" t="str">
        <f>IF(ISNUMBER('Форма 1'!X4137),'Форма 1'!$H4137*VLOOKUP('Форма 1'!$F4137,'Придельники с 2022'!$B$4:$X$28,'Форма 1'!X$8),"")</f>
        <v/>
      </c>
      <c r="H4137" s="103" t="str">
        <f>IF(ISNUMBER('Форма 1'!Y4137),'Форма 1'!$H4137*VLOOKUP('Форма 1'!$F4137,'Придельники с 2022'!$B$4:$X$28,'Форма 1'!Y$8),"")</f>
        <v/>
      </c>
      <c r="I4137" s="103" t="str">
        <f>IF(ISNUMBER('Форма 1'!Z4137),'Форма 1'!$H4137*VLOOKUP('Форма 1'!$F4137,'Придельники с 2022'!$B$4:$X$28,'Форма 1'!Z$8),"")</f>
        <v/>
      </c>
      <c r="J4137" s="103" t="str">
        <f>IF(ISNUMBER('Форма 1'!AA4137),'Форма 1'!$H4137*VLOOKUP('Форма 1'!$F4137,'Придельники с 2022'!$B$4:$X$28,'Форма 1'!AA$8),"")</f>
        <v/>
      </c>
      <c r="K4137" s="90"/>
      <c r="L4137" s="87"/>
      <c r="M4137" s="103" t="str">
        <f>IF(ISNUMBER('Форма 1'!AD4137),'Форма 1'!$H4137*VLOOKUP('Форма 1'!$F4137,'Придельники с 2022'!$B$4:$X$28,'Форма 1'!AD$8),"")</f>
        <v/>
      </c>
      <c r="N4137" s="103">
        <f>IF(ISBLANK('Форма 1'!$AE4137),"",IF('Форма 1'!$AE4137=1,'Форма 1'!$H4137*VLOOKUP('Форма 1'!$F4137,'Придельники с 2022'!$B$4:$X$28,'Форма 1'!$AE$8,0),IF('Форма 1'!$AE4137=2,'Форма 1'!$H4137*VLOOKUP('Форма 1'!$F4137,'Придельники с 2022'!$B$4:$X$28,13,0),IF('Форма 1'!$AE4137=3,'Форма 1'!$H4137*VLOOKUP('Форма 1'!$F4137,'Придельники с 2022'!$B$4:$X$28,12,0)))))</f>
        <v>28968018.351999998</v>
      </c>
      <c r="O4137" s="103">
        <f>IF(ISNUMBER('Форма 1'!AF4137),'Форма 1'!$H4137*VLOOKUP('Форма 1'!$F4137,'Придельники с 2022'!$B$4:$X$28,'Форма 1'!AF$8),"")</f>
        <v>4842143.852</v>
      </c>
      <c r="P4137" s="87"/>
      <c r="Q4137" s="103" t="str">
        <f>IF(ISNUMBER('Форма 1'!AH4137),'Форма 1'!$H4137*VLOOKUP('Форма 1'!$F4137,'Придельники с 2022'!$B$4:$X$28,'Форма 1'!AH$8),"")</f>
        <v/>
      </c>
      <c r="R4137" s="103" t="str">
        <f>IF(ISNUMBER('Форма 1'!AI4137),'Форма 1'!$H4137*VLOOKUP('Форма 1'!$F4137,'Придельники с 2022'!$B$4:$X$28,'Форма 1'!AI$8),"")</f>
        <v/>
      </c>
      <c r="S4137" s="103" t="str">
        <f>IF(ISNUMBER('Форма 1'!AJ4137),'Форма 1'!$H4137*VLOOKUP('Форма 1'!$F4137,'Придельники с 2022'!$B$4:$X$28,'Форма 1'!AJ$8),"")</f>
        <v/>
      </c>
      <c r="T4137" s="88"/>
    </row>
    <row r="4138" spans="1:20">
      <c r="A4138" s="188">
        <f t="shared" si="276"/>
        <v>974</v>
      </c>
      <c r="B4138" s="189" t="s">
        <v>3981</v>
      </c>
      <c r="C4138" s="99">
        <f t="shared" si="275"/>
        <v>27342611.351999998</v>
      </c>
      <c r="D4138" s="103">
        <f>IF(ISNUMBER('Форма 1'!U4138),'Форма 1'!$H4138*VLOOKUP('Форма 1'!$F4138,'Придельники с 2022'!$B$4:$X$28,'Форма 1'!U$8),"")</f>
        <v>2630057.9760000003</v>
      </c>
      <c r="E4138" s="103" t="str">
        <f>IF(ISNUMBER('Форма 1'!V4138),'Форма 1'!$H4138*VLOOKUP('Форма 1'!$F4138,'Придельники с 2022'!$B$4:$X$28,'Форма 1'!V$8),"")</f>
        <v/>
      </c>
      <c r="F4138" s="103" t="str">
        <f>IF(ISNUMBER('Форма 1'!W4138),'Форма 1'!$H4138*VLOOKUP('Форма 1'!$F4138,'Придельники с 2022'!$B$4:$X$28,'Форма 1'!W$8),"")</f>
        <v/>
      </c>
      <c r="G4138" s="103" t="str">
        <f>IF(ISNUMBER('Форма 1'!X4138),'Форма 1'!$H4138*VLOOKUP('Форма 1'!$F4138,'Придельники с 2022'!$B$4:$X$28,'Форма 1'!X$8),"")</f>
        <v/>
      </c>
      <c r="H4138" s="103" t="str">
        <f>IF(ISNUMBER('Форма 1'!Y4138),'Форма 1'!$H4138*VLOOKUP('Форма 1'!$F4138,'Придельники с 2022'!$B$4:$X$28,'Форма 1'!Y$8),"")</f>
        <v/>
      </c>
      <c r="I4138" s="103" t="str">
        <f>IF(ISNUMBER('Форма 1'!Z4138),'Форма 1'!$H4138*VLOOKUP('Форма 1'!$F4138,'Придельники с 2022'!$B$4:$X$28,'Форма 1'!Z$8),"")</f>
        <v/>
      </c>
      <c r="J4138" s="103" t="str">
        <f>IF(ISNUMBER('Форма 1'!AA4138),'Форма 1'!$H4138*VLOOKUP('Форма 1'!$F4138,'Придельники с 2022'!$B$4:$X$28,'Форма 1'!AA$8),"")</f>
        <v/>
      </c>
      <c r="K4138" s="90"/>
      <c r="L4138" s="87"/>
      <c r="M4138" s="103" t="str">
        <f>IF(ISNUMBER('Форма 1'!AD4138),'Форма 1'!$H4138*VLOOKUP('Форма 1'!$F4138,'Придельники с 2022'!$B$4:$X$28,'Форма 1'!AD$8),"")</f>
        <v/>
      </c>
      <c r="N4138" s="103">
        <f>IF(ISBLANK('Форма 1'!$AE4138),"",IF('Форма 1'!$AE4138=1,'Форма 1'!$H4138*VLOOKUP('Форма 1'!$F4138,'Придельники с 2022'!$B$4:$X$28,'Форма 1'!$AE$8,0),IF('Форма 1'!$AE4138=2,'Форма 1'!$H4138*VLOOKUP('Форма 1'!$F4138,'Придельники с 2022'!$B$4:$X$28,13,0),IF('Форма 1'!$AE4138=3,'Форма 1'!$H4138*VLOOKUP('Форма 1'!$F4138,'Придельники с 2022'!$B$4:$X$28,12,0)))))</f>
        <v>24712553.375999998</v>
      </c>
      <c r="O4138" s="103" t="str">
        <f>IF(ISNUMBER('Форма 1'!AF4138),'Форма 1'!$H4138*VLOOKUP('Форма 1'!$F4138,'Придельники с 2022'!$B$4:$X$28,'Форма 1'!AF$8),"")</f>
        <v/>
      </c>
      <c r="P4138" s="87"/>
      <c r="Q4138" s="103" t="str">
        <f>IF(ISNUMBER('Форма 1'!AH4138),'Форма 1'!$H4138*VLOOKUP('Форма 1'!$F4138,'Придельники с 2022'!$B$4:$X$28,'Форма 1'!AH$8),"")</f>
        <v/>
      </c>
      <c r="R4138" s="103" t="str">
        <f>IF(ISNUMBER('Форма 1'!AI4138),'Форма 1'!$H4138*VLOOKUP('Форма 1'!$F4138,'Придельники с 2022'!$B$4:$X$28,'Форма 1'!AI$8),"")</f>
        <v/>
      </c>
      <c r="S4138" s="103" t="str">
        <f>IF(ISNUMBER('Форма 1'!AJ4138),'Форма 1'!$H4138*VLOOKUP('Форма 1'!$F4138,'Придельники с 2022'!$B$4:$X$28,'Форма 1'!AJ$8),"")</f>
        <v/>
      </c>
      <c r="T4138" s="88"/>
    </row>
    <row r="4139" spans="1:20">
      <c r="A4139" s="188">
        <f t="shared" si="276"/>
        <v>975</v>
      </c>
      <c r="B4139" s="189" t="s">
        <v>3982</v>
      </c>
      <c r="C4139" s="99">
        <f t="shared" si="275"/>
        <v>25092979.896999996</v>
      </c>
      <c r="D4139" s="103">
        <f>IF(ISNUMBER('Форма 1'!U4139),'Форма 1'!$H4139*VLOOKUP('Форма 1'!$F4139,'Придельники с 2022'!$B$4:$X$28,'Форма 1'!U$8),"")</f>
        <v>2014060.321</v>
      </c>
      <c r="E4139" s="103" t="str">
        <f>IF(ISNUMBER('Форма 1'!V4139),'Форма 1'!$H4139*VLOOKUP('Форма 1'!$F4139,'Придельники с 2022'!$B$4:$X$28,'Форма 1'!V$8),"")</f>
        <v/>
      </c>
      <c r="F4139" s="103" t="str">
        <f>IF(ISNUMBER('Форма 1'!W4139),'Форма 1'!$H4139*VLOOKUP('Форма 1'!$F4139,'Придельники с 2022'!$B$4:$X$28,'Форма 1'!W$8),"")</f>
        <v/>
      </c>
      <c r="G4139" s="103" t="str">
        <f>IF(ISNUMBER('Форма 1'!X4139),'Форма 1'!$H4139*VLOOKUP('Форма 1'!$F4139,'Придельники с 2022'!$B$4:$X$28,'Форма 1'!X$8),"")</f>
        <v/>
      </c>
      <c r="H4139" s="103" t="str">
        <f>IF(ISNUMBER('Форма 1'!Y4139),'Форма 1'!$H4139*VLOOKUP('Форма 1'!$F4139,'Придельники с 2022'!$B$4:$X$28,'Форма 1'!Y$8),"")</f>
        <v/>
      </c>
      <c r="I4139" s="103" t="str">
        <f>IF(ISNUMBER('Форма 1'!Z4139),'Форма 1'!$H4139*VLOOKUP('Форма 1'!$F4139,'Придельники с 2022'!$B$4:$X$28,'Форма 1'!Z$8),"")</f>
        <v/>
      </c>
      <c r="J4139" s="103">
        <f>IF(ISNUMBER('Форма 1'!AA4139),'Форма 1'!$H4139*VLOOKUP('Форма 1'!$F4139,'Придельники с 2022'!$B$4:$X$28,'Форма 1'!AA$8),"")</f>
        <v>4154403.9799999995</v>
      </c>
      <c r="K4139" s="90"/>
      <c r="L4139" s="87"/>
      <c r="M4139" s="103" t="str">
        <f>IF(ISNUMBER('Форма 1'!AD4139),'Форма 1'!$H4139*VLOOKUP('Форма 1'!$F4139,'Придельники с 2022'!$B$4:$X$28,'Форма 1'!AD$8),"")</f>
        <v/>
      </c>
      <c r="N4139" s="103">
        <f>IF(ISBLANK('Форма 1'!$AE4139),"",IF('Форма 1'!$AE4139=1,'Форма 1'!$H4139*VLOOKUP('Форма 1'!$F4139,'Придельники с 2022'!$B$4:$X$28,'Форма 1'!$AE$8,0),IF('Форма 1'!$AE4139=2,'Форма 1'!$H4139*VLOOKUP('Форма 1'!$F4139,'Придельники с 2022'!$B$4:$X$28,13,0),IF('Форма 1'!$AE4139=3,'Форма 1'!$H4139*VLOOKUP('Форма 1'!$F4139,'Придельники с 2022'!$B$4:$X$28,12,0)))))</f>
        <v>18924515.595999997</v>
      </c>
      <c r="O4139" s="103" t="str">
        <f>IF(ISNUMBER('Форма 1'!AF4139),'Форма 1'!$H4139*VLOOKUP('Форма 1'!$F4139,'Придельники с 2022'!$B$4:$X$28,'Форма 1'!AF$8),"")</f>
        <v/>
      </c>
      <c r="P4139" s="87"/>
      <c r="Q4139" s="103" t="str">
        <f>IF(ISNUMBER('Форма 1'!AH4139),'Форма 1'!$H4139*VLOOKUP('Форма 1'!$F4139,'Придельники с 2022'!$B$4:$X$28,'Форма 1'!AH$8),"")</f>
        <v/>
      </c>
      <c r="R4139" s="103" t="str">
        <f>IF(ISNUMBER('Форма 1'!AI4139),'Форма 1'!$H4139*VLOOKUP('Форма 1'!$F4139,'Придельники с 2022'!$B$4:$X$28,'Форма 1'!AI$8),"")</f>
        <v/>
      </c>
      <c r="S4139" s="103" t="str">
        <f>IF(ISNUMBER('Форма 1'!AJ4139),'Форма 1'!$H4139*VLOOKUP('Форма 1'!$F4139,'Придельники с 2022'!$B$4:$X$28,'Форма 1'!AJ$8),"")</f>
        <v/>
      </c>
      <c r="T4139" s="88"/>
    </row>
    <row r="4140" spans="1:20">
      <c r="A4140" s="188">
        <f t="shared" si="276"/>
        <v>976</v>
      </c>
      <c r="B4140" s="189" t="s">
        <v>3983</v>
      </c>
      <c r="C4140" s="99">
        <f t="shared" si="275"/>
        <v>11947388.208000002</v>
      </c>
      <c r="D4140" s="103" t="str">
        <f>IF(ISNUMBER('Форма 1'!U4140),'Форма 1'!$H4140*VLOOKUP('Форма 1'!$F4140,'Придельники с 2022'!$B$4:$X$28,'Форма 1'!U$8),"")</f>
        <v/>
      </c>
      <c r="E4140" s="103" t="str">
        <f>IF(ISNUMBER('Форма 1'!V4140),'Форма 1'!$H4140*VLOOKUP('Форма 1'!$F4140,'Придельники с 2022'!$B$4:$X$28,'Форма 1'!V$8),"")</f>
        <v/>
      </c>
      <c r="F4140" s="103" t="str">
        <f>IF(ISNUMBER('Форма 1'!W4140),'Форма 1'!$H4140*VLOOKUP('Форма 1'!$F4140,'Придельники с 2022'!$B$4:$X$28,'Форма 1'!W$8),"")</f>
        <v/>
      </c>
      <c r="G4140" s="103" t="str">
        <f>IF(ISNUMBER('Форма 1'!X4140),'Форма 1'!$H4140*VLOOKUP('Форма 1'!$F4140,'Придельники с 2022'!$B$4:$X$28,'Форма 1'!X$8),"")</f>
        <v/>
      </c>
      <c r="H4140" s="103" t="str">
        <f>IF(ISNUMBER('Форма 1'!Y4140),'Форма 1'!$H4140*VLOOKUP('Форма 1'!$F4140,'Придельники с 2022'!$B$4:$X$28,'Форма 1'!Y$8),"")</f>
        <v/>
      </c>
      <c r="I4140" s="103" t="str">
        <f>IF(ISNUMBER('Форма 1'!Z4140),'Форма 1'!$H4140*VLOOKUP('Форма 1'!$F4140,'Придельники с 2022'!$B$4:$X$28,'Форма 1'!Z$8),"")</f>
        <v/>
      </c>
      <c r="J4140" s="103" t="str">
        <f>IF(ISNUMBER('Форма 1'!AA4140),'Форма 1'!$H4140*VLOOKUP('Форма 1'!$F4140,'Придельники с 2022'!$B$4:$X$28,'Форма 1'!AA$8),"")</f>
        <v/>
      </c>
      <c r="K4140" s="90"/>
      <c r="L4140" s="87"/>
      <c r="M4140" s="103">
        <f>IF(ISNUMBER('Форма 1'!AD4140),'Форма 1'!$H4140*VLOOKUP('Форма 1'!$F4140,'Придельники с 2022'!$B$4:$X$28,'Форма 1'!AD$8),"")</f>
        <v>11947388.208000002</v>
      </c>
      <c r="N4140" s="103" t="str">
        <f>IF(ISBLANK('Форма 1'!$AE4140),"",IF('Форма 1'!$AE4140=1,'Форма 1'!$H4140*VLOOKUP('Форма 1'!$F4140,'Придельники с 2022'!$B$4:$X$28,'Форма 1'!$AE$8,0),IF('Форма 1'!$AE4140=2,'Форма 1'!$H4140*VLOOKUP('Форма 1'!$F4140,'Придельники с 2022'!$B$4:$X$28,13,0),IF('Форма 1'!$AE4140=3,'Форма 1'!$H4140*VLOOKUP('Форма 1'!$F4140,'Придельники с 2022'!$B$4:$X$28,12,0)))))</f>
        <v/>
      </c>
      <c r="O4140" s="103" t="str">
        <f>IF(ISNUMBER('Форма 1'!AF4140),'Форма 1'!$H4140*VLOOKUP('Форма 1'!$F4140,'Придельники с 2022'!$B$4:$X$28,'Форма 1'!AF$8),"")</f>
        <v/>
      </c>
      <c r="P4140" s="87"/>
      <c r="Q4140" s="103" t="str">
        <f>IF(ISNUMBER('Форма 1'!AH4140),'Форма 1'!$H4140*VLOOKUP('Форма 1'!$F4140,'Придельники с 2022'!$B$4:$X$28,'Форма 1'!AH$8),"")</f>
        <v/>
      </c>
      <c r="R4140" s="103" t="str">
        <f>IF(ISNUMBER('Форма 1'!AI4140),'Форма 1'!$H4140*VLOOKUP('Форма 1'!$F4140,'Придельники с 2022'!$B$4:$X$28,'Форма 1'!AI$8),"")</f>
        <v/>
      </c>
      <c r="S4140" s="103" t="str">
        <f>IF(ISNUMBER('Форма 1'!AJ4140),'Форма 1'!$H4140*VLOOKUP('Форма 1'!$F4140,'Придельники с 2022'!$B$4:$X$28,'Форма 1'!AJ$8),"")</f>
        <v/>
      </c>
      <c r="T4140" s="88"/>
    </row>
    <row r="4141" spans="1:20">
      <c r="A4141" s="188">
        <f t="shared" si="276"/>
        <v>977</v>
      </c>
      <c r="B4141" s="189" t="s">
        <v>3984</v>
      </c>
      <c r="C4141" s="99">
        <f t="shared" si="275"/>
        <v>73479420.138000011</v>
      </c>
      <c r="D4141" s="103" t="str">
        <f>IF(ISNUMBER('Форма 1'!U4141),'Форма 1'!$H4141*VLOOKUP('Форма 1'!$F4141,'Придельники с 2022'!$B$4:$X$28,'Форма 1'!U$8),"")</f>
        <v/>
      </c>
      <c r="E4141" s="103" t="str">
        <f>IF(ISNUMBER('Форма 1'!V4141),'Форма 1'!$H4141*VLOOKUP('Форма 1'!$F4141,'Придельники с 2022'!$B$4:$X$28,'Форма 1'!V$8),"")</f>
        <v/>
      </c>
      <c r="F4141" s="103" t="str">
        <f>IF(ISNUMBER('Форма 1'!W4141),'Форма 1'!$H4141*VLOOKUP('Форма 1'!$F4141,'Придельники с 2022'!$B$4:$X$28,'Форма 1'!W$8),"")</f>
        <v/>
      </c>
      <c r="G4141" s="103" t="str">
        <f>IF(ISNUMBER('Форма 1'!X4141),'Форма 1'!$H4141*VLOOKUP('Форма 1'!$F4141,'Придельники с 2022'!$B$4:$X$28,'Форма 1'!X$8),"")</f>
        <v/>
      </c>
      <c r="H4141" s="103" t="str">
        <f>IF(ISNUMBER('Форма 1'!Y4141),'Форма 1'!$H4141*VLOOKUP('Форма 1'!$F4141,'Придельники с 2022'!$B$4:$X$28,'Форма 1'!Y$8),"")</f>
        <v/>
      </c>
      <c r="I4141" s="103" t="str">
        <f>IF(ISNUMBER('Форма 1'!Z4141),'Форма 1'!$H4141*VLOOKUP('Форма 1'!$F4141,'Придельники с 2022'!$B$4:$X$28,'Форма 1'!Z$8),"")</f>
        <v/>
      </c>
      <c r="J4141" s="103" t="str">
        <f>IF(ISNUMBER('Форма 1'!AA4141),'Форма 1'!$H4141*VLOOKUP('Форма 1'!$F4141,'Придельники с 2022'!$B$4:$X$28,'Форма 1'!AA$8),"")</f>
        <v/>
      </c>
      <c r="K4141" s="90"/>
      <c r="L4141" s="87"/>
      <c r="M4141" s="103">
        <f>IF(ISNUMBER('Форма 1'!AD4141),'Форма 1'!$H4141*VLOOKUP('Форма 1'!$F4141,'Придельники с 2022'!$B$4:$X$28,'Форма 1'!AD$8),"")</f>
        <v>28597802.352000006</v>
      </c>
      <c r="N4141" s="103">
        <f>IF(ISBLANK('Форма 1'!$AE4141),"",IF('Форма 1'!$AE4141=1,'Форма 1'!$H4141*VLOOKUP('Форма 1'!$F4141,'Придельники с 2022'!$B$4:$X$28,'Форма 1'!$AE$8,0),IF('Форма 1'!$AE4141=2,'Форма 1'!$H4141*VLOOKUP('Форма 1'!$F4141,'Придельники с 2022'!$B$4:$X$28,13,0),IF('Форма 1'!$AE4141=3,'Форма 1'!$H4141*VLOOKUP('Форма 1'!$F4141,'Придельники с 2022'!$B$4:$X$28,12,0)))))</f>
        <v>44881617.785999998</v>
      </c>
      <c r="O4141" s="103" t="str">
        <f>IF(ISNUMBER('Форма 1'!AF4141),'Форма 1'!$H4141*VLOOKUP('Форма 1'!$F4141,'Придельники с 2022'!$B$4:$X$28,'Форма 1'!AF$8),"")</f>
        <v/>
      </c>
      <c r="P4141" s="87"/>
      <c r="Q4141" s="103" t="str">
        <f>IF(ISNUMBER('Форма 1'!AH4141),'Форма 1'!$H4141*VLOOKUP('Форма 1'!$F4141,'Придельники с 2022'!$B$4:$X$28,'Форма 1'!AH$8),"")</f>
        <v/>
      </c>
      <c r="R4141" s="103" t="str">
        <f>IF(ISNUMBER('Форма 1'!AI4141),'Форма 1'!$H4141*VLOOKUP('Форма 1'!$F4141,'Придельники с 2022'!$B$4:$X$28,'Форма 1'!AI$8),"")</f>
        <v/>
      </c>
      <c r="S4141" s="103" t="str">
        <f>IF(ISNUMBER('Форма 1'!AJ4141),'Форма 1'!$H4141*VLOOKUP('Форма 1'!$F4141,'Придельники с 2022'!$B$4:$X$28,'Форма 1'!AJ$8),"")</f>
        <v/>
      </c>
      <c r="T4141" s="88"/>
    </row>
    <row r="4142" spans="1:20">
      <c r="A4142" s="188">
        <f t="shared" si="276"/>
        <v>978</v>
      </c>
      <c r="B4142" s="189" t="s">
        <v>3985</v>
      </c>
      <c r="C4142" s="99">
        <f t="shared" si="275"/>
        <v>24481797.967999998</v>
      </c>
      <c r="D4142" s="103">
        <f>IF(ISNUMBER('Форма 1'!U4142),'Форма 1'!$H4142*VLOOKUP('Форма 1'!$F4142,'Придельники с 2022'!$B$4:$X$28,'Форма 1'!U$8),"")</f>
        <v>7810744.4479999999</v>
      </c>
      <c r="E4142" s="103" t="str">
        <f>IF(ISNUMBER('Форма 1'!V4142),'Форма 1'!$H4142*VLOOKUP('Форма 1'!$F4142,'Придельники с 2022'!$B$4:$X$28,'Форма 1'!V$8),"")</f>
        <v/>
      </c>
      <c r="F4142" s="103" t="str">
        <f>IF(ISNUMBER('Форма 1'!W4142),'Форма 1'!$H4142*VLOOKUP('Форма 1'!$F4142,'Придельники с 2022'!$B$4:$X$28,'Форма 1'!W$8),"")</f>
        <v/>
      </c>
      <c r="G4142" s="103" t="str">
        <f>IF(ISNUMBER('Форма 1'!X4142),'Форма 1'!$H4142*VLOOKUP('Форма 1'!$F4142,'Придельники с 2022'!$B$4:$X$28,'Форма 1'!X$8),"")</f>
        <v/>
      </c>
      <c r="H4142" s="103" t="str">
        <f>IF(ISNUMBER('Форма 1'!Y4142),'Форма 1'!$H4142*VLOOKUP('Форма 1'!$F4142,'Придельники с 2022'!$B$4:$X$28,'Форма 1'!Y$8),"")</f>
        <v/>
      </c>
      <c r="I4142" s="103" t="str">
        <f>IF(ISNUMBER('Форма 1'!Z4142),'Форма 1'!$H4142*VLOOKUP('Форма 1'!$F4142,'Придельники с 2022'!$B$4:$X$28,'Форма 1'!Z$8),"")</f>
        <v/>
      </c>
      <c r="J4142" s="103" t="str">
        <f>IF(ISNUMBER('Форма 1'!AA4142),'Форма 1'!$H4142*VLOOKUP('Форма 1'!$F4142,'Придельники с 2022'!$B$4:$X$28,'Форма 1'!AA$8),"")</f>
        <v/>
      </c>
      <c r="K4142" s="90">
        <v>6</v>
      </c>
      <c r="L4142" s="87">
        <f>2778508.92*K4142</f>
        <v>16671053.52</v>
      </c>
      <c r="M4142" s="103" t="str">
        <f>IF(ISNUMBER('Форма 1'!AD4142),'Форма 1'!$H4142*VLOOKUP('Форма 1'!$F4142,'Придельники с 2022'!$B$4:$X$28,'Форма 1'!AD$8),"")</f>
        <v/>
      </c>
      <c r="N4142" s="103" t="str">
        <f>IF(ISBLANK('Форма 1'!$AE4142),"",IF('Форма 1'!$AE4142=1,'Форма 1'!$H4142*VLOOKUP('Форма 1'!$F4142,'Придельники с 2022'!$B$4:$X$28,'Форма 1'!$AE$8,0),IF('Форма 1'!$AE4142=2,'Форма 1'!$H4142*VLOOKUP('Форма 1'!$F4142,'Придельники с 2022'!$B$4:$X$28,13,0),IF('Форма 1'!$AE4142=3,'Форма 1'!$H4142*VLOOKUP('Форма 1'!$F4142,'Придельники с 2022'!$B$4:$X$28,12,0)))))</f>
        <v/>
      </c>
      <c r="O4142" s="103" t="str">
        <f>IF(ISNUMBER('Форма 1'!AF4142),'Форма 1'!$H4142*VLOOKUP('Форма 1'!$F4142,'Придельники с 2022'!$B$4:$X$28,'Форма 1'!AF$8),"")</f>
        <v/>
      </c>
      <c r="P4142" s="87"/>
      <c r="Q4142" s="103" t="str">
        <f>IF(ISNUMBER('Форма 1'!AH4142),'Форма 1'!$H4142*VLOOKUP('Форма 1'!$F4142,'Придельники с 2022'!$B$4:$X$28,'Форма 1'!AH$8),"")</f>
        <v/>
      </c>
      <c r="R4142" s="103" t="str">
        <f>IF(ISNUMBER('Форма 1'!AI4142),'Форма 1'!$H4142*VLOOKUP('Форма 1'!$F4142,'Придельники с 2022'!$B$4:$X$28,'Форма 1'!AI$8),"")</f>
        <v/>
      </c>
      <c r="S4142" s="103" t="str">
        <f>IF(ISNUMBER('Форма 1'!AJ4142),'Форма 1'!$H4142*VLOOKUP('Форма 1'!$F4142,'Придельники с 2022'!$B$4:$X$28,'Форма 1'!AJ$8),"")</f>
        <v/>
      </c>
      <c r="T4142" s="88"/>
    </row>
    <row r="4143" spans="1:20">
      <c r="A4143" s="188">
        <f t="shared" si="276"/>
        <v>979</v>
      </c>
      <c r="B4143" s="189" t="s">
        <v>3986</v>
      </c>
      <c r="C4143" s="99">
        <f t="shared" si="275"/>
        <v>5557017.8399999999</v>
      </c>
      <c r="D4143" s="103" t="str">
        <f>IF(ISNUMBER('Форма 1'!U4143),'Форма 1'!$H4143*VLOOKUP('Форма 1'!$F4143,'Придельники с 2022'!$B$4:$X$28,'Форма 1'!U$8),"")</f>
        <v/>
      </c>
      <c r="E4143" s="103" t="str">
        <f>IF(ISNUMBER('Форма 1'!V4143),'Форма 1'!$H4143*VLOOKUP('Форма 1'!$F4143,'Придельники с 2022'!$B$4:$X$28,'Форма 1'!V$8),"")</f>
        <v/>
      </c>
      <c r="F4143" s="103" t="str">
        <f>IF(ISNUMBER('Форма 1'!W4143),'Форма 1'!$H4143*VLOOKUP('Форма 1'!$F4143,'Придельники с 2022'!$B$4:$X$28,'Форма 1'!W$8),"")</f>
        <v/>
      </c>
      <c r="G4143" s="103" t="str">
        <f>IF(ISNUMBER('Форма 1'!X4143),'Форма 1'!$H4143*VLOOKUP('Форма 1'!$F4143,'Придельники с 2022'!$B$4:$X$28,'Форма 1'!X$8),"")</f>
        <v/>
      </c>
      <c r="H4143" s="103" t="str">
        <f>IF(ISNUMBER('Форма 1'!Y4143),'Форма 1'!$H4143*VLOOKUP('Форма 1'!$F4143,'Придельники с 2022'!$B$4:$X$28,'Форма 1'!Y$8),"")</f>
        <v/>
      </c>
      <c r="I4143" s="103" t="str">
        <f>IF(ISNUMBER('Форма 1'!Z4143),'Форма 1'!$H4143*VLOOKUP('Форма 1'!$F4143,'Придельники с 2022'!$B$4:$X$28,'Форма 1'!Z$8),"")</f>
        <v/>
      </c>
      <c r="J4143" s="103" t="str">
        <f>IF(ISNUMBER('Форма 1'!AA4143),'Форма 1'!$H4143*VLOOKUP('Форма 1'!$F4143,'Придельники с 2022'!$B$4:$X$28,'Форма 1'!AA$8),"")</f>
        <v/>
      </c>
      <c r="K4143" s="90">
        <v>2</v>
      </c>
      <c r="L4143" s="87">
        <f t="shared" ref="L4143:L4149" si="277">2778508.92*K4143</f>
        <v>5557017.8399999999</v>
      </c>
      <c r="M4143" s="103" t="str">
        <f>IF(ISNUMBER('Форма 1'!AD4143),'Форма 1'!$H4143*VLOOKUP('Форма 1'!$F4143,'Придельники с 2022'!$B$4:$X$28,'Форма 1'!AD$8),"")</f>
        <v/>
      </c>
      <c r="N4143" s="103" t="str">
        <f>IF(ISBLANK('Форма 1'!$AE4143),"",IF('Форма 1'!$AE4143=1,'Форма 1'!$H4143*VLOOKUP('Форма 1'!$F4143,'Придельники с 2022'!$B$4:$X$28,'Форма 1'!$AE$8,0),IF('Форма 1'!$AE4143=2,'Форма 1'!$H4143*VLOOKUP('Форма 1'!$F4143,'Придельники с 2022'!$B$4:$X$28,13,0),IF('Форма 1'!$AE4143=3,'Форма 1'!$H4143*VLOOKUP('Форма 1'!$F4143,'Придельники с 2022'!$B$4:$X$28,12,0)))))</f>
        <v/>
      </c>
      <c r="O4143" s="103" t="str">
        <f>IF(ISNUMBER('Форма 1'!AF4143),'Форма 1'!$H4143*VLOOKUP('Форма 1'!$F4143,'Придельники с 2022'!$B$4:$X$28,'Форма 1'!AF$8),"")</f>
        <v/>
      </c>
      <c r="P4143" s="87"/>
      <c r="Q4143" s="103" t="str">
        <f>IF(ISNUMBER('Форма 1'!AH4143),'Форма 1'!$H4143*VLOOKUP('Форма 1'!$F4143,'Придельники с 2022'!$B$4:$X$28,'Форма 1'!AH$8),"")</f>
        <v/>
      </c>
      <c r="R4143" s="103" t="str">
        <f>IF(ISNUMBER('Форма 1'!AI4143),'Форма 1'!$H4143*VLOOKUP('Форма 1'!$F4143,'Придельники с 2022'!$B$4:$X$28,'Форма 1'!AI$8),"")</f>
        <v/>
      </c>
      <c r="S4143" s="103" t="str">
        <f>IF(ISNUMBER('Форма 1'!AJ4143),'Форма 1'!$H4143*VLOOKUP('Форма 1'!$F4143,'Придельники с 2022'!$B$4:$X$28,'Форма 1'!AJ$8),"")</f>
        <v/>
      </c>
      <c r="T4143" s="88"/>
    </row>
    <row r="4144" spans="1:20">
      <c r="A4144" s="188">
        <f t="shared" si="276"/>
        <v>980</v>
      </c>
      <c r="B4144" s="189" t="s">
        <v>3987</v>
      </c>
      <c r="C4144" s="99">
        <f t="shared" si="275"/>
        <v>2778508.92</v>
      </c>
      <c r="D4144" s="103" t="str">
        <f>IF(ISNUMBER('Форма 1'!U4144),'Форма 1'!$H4144*VLOOKUP('Форма 1'!$F4144,'Придельники с 2022'!$B$4:$X$28,'Форма 1'!U$8),"")</f>
        <v/>
      </c>
      <c r="E4144" s="103" t="str">
        <f>IF(ISNUMBER('Форма 1'!V4144),'Форма 1'!$H4144*VLOOKUP('Форма 1'!$F4144,'Придельники с 2022'!$B$4:$X$28,'Форма 1'!V$8),"")</f>
        <v/>
      </c>
      <c r="F4144" s="103" t="str">
        <f>IF(ISNUMBER('Форма 1'!W4144),'Форма 1'!$H4144*VLOOKUP('Форма 1'!$F4144,'Придельники с 2022'!$B$4:$X$28,'Форма 1'!W$8),"")</f>
        <v/>
      </c>
      <c r="G4144" s="103" t="str">
        <f>IF(ISNUMBER('Форма 1'!X4144),'Форма 1'!$H4144*VLOOKUP('Форма 1'!$F4144,'Придельники с 2022'!$B$4:$X$28,'Форма 1'!X$8),"")</f>
        <v/>
      </c>
      <c r="H4144" s="103" t="str">
        <f>IF(ISNUMBER('Форма 1'!Y4144),'Форма 1'!$H4144*VLOOKUP('Форма 1'!$F4144,'Придельники с 2022'!$B$4:$X$28,'Форма 1'!Y$8),"")</f>
        <v/>
      </c>
      <c r="I4144" s="103" t="str">
        <f>IF(ISNUMBER('Форма 1'!Z4144),'Форма 1'!$H4144*VLOOKUP('Форма 1'!$F4144,'Придельники с 2022'!$B$4:$X$28,'Форма 1'!Z$8),"")</f>
        <v/>
      </c>
      <c r="J4144" s="103" t="str">
        <f>IF(ISNUMBER('Форма 1'!AA4144),'Форма 1'!$H4144*VLOOKUP('Форма 1'!$F4144,'Придельники с 2022'!$B$4:$X$28,'Форма 1'!AA$8),"")</f>
        <v/>
      </c>
      <c r="K4144" s="90">
        <v>1</v>
      </c>
      <c r="L4144" s="87">
        <f t="shared" si="277"/>
        <v>2778508.92</v>
      </c>
      <c r="M4144" s="103" t="str">
        <f>IF(ISNUMBER('Форма 1'!AD4144),'Форма 1'!$H4144*VLOOKUP('Форма 1'!$F4144,'Придельники с 2022'!$B$4:$X$28,'Форма 1'!AD$8),"")</f>
        <v/>
      </c>
      <c r="N4144" s="103" t="str">
        <f>IF(ISBLANK('Форма 1'!$AE4144),"",IF('Форма 1'!$AE4144=1,'Форма 1'!$H4144*VLOOKUP('Форма 1'!$F4144,'Придельники с 2022'!$B$4:$X$28,'Форма 1'!$AE$8,0),IF('Форма 1'!$AE4144=2,'Форма 1'!$H4144*VLOOKUP('Форма 1'!$F4144,'Придельники с 2022'!$B$4:$X$28,13,0),IF('Форма 1'!$AE4144=3,'Форма 1'!$H4144*VLOOKUP('Форма 1'!$F4144,'Придельники с 2022'!$B$4:$X$28,12,0)))))</f>
        <v/>
      </c>
      <c r="O4144" s="103" t="str">
        <f>IF(ISNUMBER('Форма 1'!AF4144),'Форма 1'!$H4144*VLOOKUP('Форма 1'!$F4144,'Придельники с 2022'!$B$4:$X$28,'Форма 1'!AF$8),"")</f>
        <v/>
      </c>
      <c r="P4144" s="87"/>
      <c r="Q4144" s="103" t="str">
        <f>IF(ISNUMBER('Форма 1'!AH4144),'Форма 1'!$H4144*VLOOKUP('Форма 1'!$F4144,'Придельники с 2022'!$B$4:$X$28,'Форма 1'!AH$8),"")</f>
        <v/>
      </c>
      <c r="R4144" s="103" t="str">
        <f>IF(ISNUMBER('Форма 1'!AI4144),'Форма 1'!$H4144*VLOOKUP('Форма 1'!$F4144,'Придельники с 2022'!$B$4:$X$28,'Форма 1'!AI$8),"")</f>
        <v/>
      </c>
      <c r="S4144" s="103" t="str">
        <f>IF(ISNUMBER('Форма 1'!AJ4144),'Форма 1'!$H4144*VLOOKUP('Форма 1'!$F4144,'Придельники с 2022'!$B$4:$X$28,'Форма 1'!AJ$8),"")</f>
        <v/>
      </c>
      <c r="T4144" s="88"/>
    </row>
    <row r="4145" spans="1:20">
      <c r="A4145" s="188">
        <f t="shared" si="276"/>
        <v>981</v>
      </c>
      <c r="B4145" s="189" t="s">
        <v>3988</v>
      </c>
      <c r="C4145" s="99">
        <f t="shared" si="275"/>
        <v>2778508.92</v>
      </c>
      <c r="D4145" s="103" t="str">
        <f>IF(ISNUMBER('Форма 1'!U4145),'Форма 1'!$H4145*VLOOKUP('Форма 1'!$F4145,'Придельники с 2022'!$B$4:$X$28,'Форма 1'!U$8),"")</f>
        <v/>
      </c>
      <c r="E4145" s="103" t="str">
        <f>IF(ISNUMBER('Форма 1'!V4145),'Форма 1'!$H4145*VLOOKUP('Форма 1'!$F4145,'Придельники с 2022'!$B$4:$X$28,'Форма 1'!V$8),"")</f>
        <v/>
      </c>
      <c r="F4145" s="103" t="str">
        <f>IF(ISNUMBER('Форма 1'!W4145),'Форма 1'!$H4145*VLOOKUP('Форма 1'!$F4145,'Придельники с 2022'!$B$4:$X$28,'Форма 1'!W$8),"")</f>
        <v/>
      </c>
      <c r="G4145" s="103" t="str">
        <f>IF(ISNUMBER('Форма 1'!X4145),'Форма 1'!$H4145*VLOOKUP('Форма 1'!$F4145,'Придельники с 2022'!$B$4:$X$28,'Форма 1'!X$8),"")</f>
        <v/>
      </c>
      <c r="H4145" s="103" t="str">
        <f>IF(ISNUMBER('Форма 1'!Y4145),'Форма 1'!$H4145*VLOOKUP('Форма 1'!$F4145,'Придельники с 2022'!$B$4:$X$28,'Форма 1'!Y$8),"")</f>
        <v/>
      </c>
      <c r="I4145" s="103" t="str">
        <f>IF(ISNUMBER('Форма 1'!Z4145),'Форма 1'!$H4145*VLOOKUP('Форма 1'!$F4145,'Придельники с 2022'!$B$4:$X$28,'Форма 1'!Z$8),"")</f>
        <v/>
      </c>
      <c r="J4145" s="103" t="str">
        <f>IF(ISNUMBER('Форма 1'!AA4145),'Форма 1'!$H4145*VLOOKUP('Форма 1'!$F4145,'Придельники с 2022'!$B$4:$X$28,'Форма 1'!AA$8),"")</f>
        <v/>
      </c>
      <c r="K4145" s="90">
        <v>1</v>
      </c>
      <c r="L4145" s="87">
        <f t="shared" si="277"/>
        <v>2778508.92</v>
      </c>
      <c r="M4145" s="103" t="str">
        <f>IF(ISNUMBER('Форма 1'!AD4145),'Форма 1'!$H4145*VLOOKUP('Форма 1'!$F4145,'Придельники с 2022'!$B$4:$X$28,'Форма 1'!AD$8),"")</f>
        <v/>
      </c>
      <c r="N4145" s="103" t="str">
        <f>IF(ISBLANK('Форма 1'!$AE4145),"",IF('Форма 1'!$AE4145=1,'Форма 1'!$H4145*VLOOKUP('Форма 1'!$F4145,'Придельники с 2022'!$B$4:$X$28,'Форма 1'!$AE$8,0),IF('Форма 1'!$AE4145=2,'Форма 1'!$H4145*VLOOKUP('Форма 1'!$F4145,'Придельники с 2022'!$B$4:$X$28,13,0),IF('Форма 1'!$AE4145=3,'Форма 1'!$H4145*VLOOKUP('Форма 1'!$F4145,'Придельники с 2022'!$B$4:$X$28,12,0)))))</f>
        <v/>
      </c>
      <c r="O4145" s="103" t="str">
        <f>IF(ISNUMBER('Форма 1'!AF4145),'Форма 1'!$H4145*VLOOKUP('Форма 1'!$F4145,'Придельники с 2022'!$B$4:$X$28,'Форма 1'!AF$8),"")</f>
        <v/>
      </c>
      <c r="P4145" s="87"/>
      <c r="Q4145" s="103" t="str">
        <f>IF(ISNUMBER('Форма 1'!AH4145),'Форма 1'!$H4145*VLOOKUP('Форма 1'!$F4145,'Придельники с 2022'!$B$4:$X$28,'Форма 1'!AH$8),"")</f>
        <v/>
      </c>
      <c r="R4145" s="103" t="str">
        <f>IF(ISNUMBER('Форма 1'!AI4145),'Форма 1'!$H4145*VLOOKUP('Форма 1'!$F4145,'Придельники с 2022'!$B$4:$X$28,'Форма 1'!AI$8),"")</f>
        <v/>
      </c>
      <c r="S4145" s="103" t="str">
        <f>IF(ISNUMBER('Форма 1'!AJ4145),'Форма 1'!$H4145*VLOOKUP('Форма 1'!$F4145,'Придельники с 2022'!$B$4:$X$28,'Форма 1'!AJ$8),"")</f>
        <v/>
      </c>
      <c r="T4145" s="88"/>
    </row>
    <row r="4146" spans="1:20">
      <c r="A4146" s="188">
        <f t="shared" si="276"/>
        <v>982</v>
      </c>
      <c r="B4146" s="189" t="s">
        <v>3989</v>
      </c>
      <c r="C4146" s="99">
        <f t="shared" si="275"/>
        <v>2778508.92</v>
      </c>
      <c r="D4146" s="103" t="str">
        <f>IF(ISNUMBER('Форма 1'!U4146),'Форма 1'!$H4146*VLOOKUP('Форма 1'!$F4146,'Придельники с 2022'!$B$4:$X$28,'Форма 1'!U$8),"")</f>
        <v/>
      </c>
      <c r="E4146" s="103" t="str">
        <f>IF(ISNUMBER('Форма 1'!V4146),'Форма 1'!$H4146*VLOOKUP('Форма 1'!$F4146,'Придельники с 2022'!$B$4:$X$28,'Форма 1'!V$8),"")</f>
        <v/>
      </c>
      <c r="F4146" s="103" t="str">
        <f>IF(ISNUMBER('Форма 1'!W4146),'Форма 1'!$H4146*VLOOKUP('Форма 1'!$F4146,'Придельники с 2022'!$B$4:$X$28,'Форма 1'!W$8),"")</f>
        <v/>
      </c>
      <c r="G4146" s="103" t="str">
        <f>IF(ISNUMBER('Форма 1'!X4146),'Форма 1'!$H4146*VLOOKUP('Форма 1'!$F4146,'Придельники с 2022'!$B$4:$X$28,'Форма 1'!X$8),"")</f>
        <v/>
      </c>
      <c r="H4146" s="103" t="str">
        <f>IF(ISNUMBER('Форма 1'!Y4146),'Форма 1'!$H4146*VLOOKUP('Форма 1'!$F4146,'Придельники с 2022'!$B$4:$X$28,'Форма 1'!Y$8),"")</f>
        <v/>
      </c>
      <c r="I4146" s="103" t="str">
        <f>IF(ISNUMBER('Форма 1'!Z4146),'Форма 1'!$H4146*VLOOKUP('Форма 1'!$F4146,'Придельники с 2022'!$B$4:$X$28,'Форма 1'!Z$8),"")</f>
        <v/>
      </c>
      <c r="J4146" s="103" t="str">
        <f>IF(ISNUMBER('Форма 1'!AA4146),'Форма 1'!$H4146*VLOOKUP('Форма 1'!$F4146,'Придельники с 2022'!$B$4:$X$28,'Форма 1'!AA$8),"")</f>
        <v/>
      </c>
      <c r="K4146" s="90">
        <v>1</v>
      </c>
      <c r="L4146" s="87">
        <f t="shared" si="277"/>
        <v>2778508.92</v>
      </c>
      <c r="M4146" s="103" t="str">
        <f>IF(ISNUMBER('Форма 1'!AD4146),'Форма 1'!$H4146*VLOOKUP('Форма 1'!$F4146,'Придельники с 2022'!$B$4:$X$28,'Форма 1'!AD$8),"")</f>
        <v/>
      </c>
      <c r="N4146" s="103" t="str">
        <f>IF(ISBLANK('Форма 1'!$AE4146),"",IF('Форма 1'!$AE4146=1,'Форма 1'!$H4146*VLOOKUP('Форма 1'!$F4146,'Придельники с 2022'!$B$4:$X$28,'Форма 1'!$AE$8,0),IF('Форма 1'!$AE4146=2,'Форма 1'!$H4146*VLOOKUP('Форма 1'!$F4146,'Придельники с 2022'!$B$4:$X$28,13,0),IF('Форма 1'!$AE4146=3,'Форма 1'!$H4146*VLOOKUP('Форма 1'!$F4146,'Придельники с 2022'!$B$4:$X$28,12,0)))))</f>
        <v/>
      </c>
      <c r="O4146" s="103" t="str">
        <f>IF(ISNUMBER('Форма 1'!AF4146),'Форма 1'!$H4146*VLOOKUP('Форма 1'!$F4146,'Придельники с 2022'!$B$4:$X$28,'Форма 1'!AF$8),"")</f>
        <v/>
      </c>
      <c r="P4146" s="87"/>
      <c r="Q4146" s="103" t="str">
        <f>IF(ISNUMBER('Форма 1'!AH4146),'Форма 1'!$H4146*VLOOKUP('Форма 1'!$F4146,'Придельники с 2022'!$B$4:$X$28,'Форма 1'!AH$8),"")</f>
        <v/>
      </c>
      <c r="R4146" s="103" t="str">
        <f>IF(ISNUMBER('Форма 1'!AI4146),'Форма 1'!$H4146*VLOOKUP('Форма 1'!$F4146,'Придельники с 2022'!$B$4:$X$28,'Форма 1'!AI$8),"")</f>
        <v/>
      </c>
      <c r="S4146" s="103" t="str">
        <f>IF(ISNUMBER('Форма 1'!AJ4146),'Форма 1'!$H4146*VLOOKUP('Форма 1'!$F4146,'Придельники с 2022'!$B$4:$X$28,'Форма 1'!AJ$8),"")</f>
        <v/>
      </c>
      <c r="T4146" s="88"/>
    </row>
    <row r="4147" spans="1:20">
      <c r="A4147" s="188">
        <f t="shared" si="276"/>
        <v>983</v>
      </c>
      <c r="B4147" s="189" t="s">
        <v>3990</v>
      </c>
      <c r="C4147" s="99">
        <f t="shared" si="275"/>
        <v>5557017.8399999999</v>
      </c>
      <c r="D4147" s="103" t="str">
        <f>IF(ISNUMBER('Форма 1'!U4147),'Форма 1'!$H4147*VLOOKUP('Форма 1'!$F4147,'Придельники с 2022'!$B$4:$X$28,'Форма 1'!U$8),"")</f>
        <v/>
      </c>
      <c r="E4147" s="103" t="str">
        <f>IF(ISNUMBER('Форма 1'!V4147),'Форма 1'!$H4147*VLOOKUP('Форма 1'!$F4147,'Придельники с 2022'!$B$4:$X$28,'Форма 1'!V$8),"")</f>
        <v/>
      </c>
      <c r="F4147" s="103" t="str">
        <f>IF(ISNUMBER('Форма 1'!W4147),'Форма 1'!$H4147*VLOOKUP('Форма 1'!$F4147,'Придельники с 2022'!$B$4:$X$28,'Форма 1'!W$8),"")</f>
        <v/>
      </c>
      <c r="G4147" s="103" t="str">
        <f>IF(ISNUMBER('Форма 1'!X4147),'Форма 1'!$H4147*VLOOKUP('Форма 1'!$F4147,'Придельники с 2022'!$B$4:$X$28,'Форма 1'!X$8),"")</f>
        <v/>
      </c>
      <c r="H4147" s="103" t="str">
        <f>IF(ISNUMBER('Форма 1'!Y4147),'Форма 1'!$H4147*VLOOKUP('Форма 1'!$F4147,'Придельники с 2022'!$B$4:$X$28,'Форма 1'!Y$8),"")</f>
        <v/>
      </c>
      <c r="I4147" s="103" t="str">
        <f>IF(ISNUMBER('Форма 1'!Z4147),'Форма 1'!$H4147*VLOOKUP('Форма 1'!$F4147,'Придельники с 2022'!$B$4:$X$28,'Форма 1'!Z$8),"")</f>
        <v/>
      </c>
      <c r="J4147" s="103" t="str">
        <f>IF(ISNUMBER('Форма 1'!AA4147),'Форма 1'!$H4147*VLOOKUP('Форма 1'!$F4147,'Придельники с 2022'!$B$4:$X$28,'Форма 1'!AA$8),"")</f>
        <v/>
      </c>
      <c r="K4147" s="90">
        <v>2</v>
      </c>
      <c r="L4147" s="87">
        <f t="shared" si="277"/>
        <v>5557017.8399999999</v>
      </c>
      <c r="M4147" s="103" t="str">
        <f>IF(ISNUMBER('Форма 1'!AD4147),'Форма 1'!$H4147*VLOOKUP('Форма 1'!$F4147,'Придельники с 2022'!$B$4:$X$28,'Форма 1'!AD$8),"")</f>
        <v/>
      </c>
      <c r="N4147" s="103" t="str">
        <f>IF(ISBLANK('Форма 1'!$AE4147),"",IF('Форма 1'!$AE4147=1,'Форма 1'!$H4147*VLOOKUP('Форма 1'!$F4147,'Придельники с 2022'!$B$4:$X$28,'Форма 1'!$AE$8,0),IF('Форма 1'!$AE4147=2,'Форма 1'!$H4147*VLOOKUP('Форма 1'!$F4147,'Придельники с 2022'!$B$4:$X$28,13,0),IF('Форма 1'!$AE4147=3,'Форма 1'!$H4147*VLOOKUP('Форма 1'!$F4147,'Придельники с 2022'!$B$4:$X$28,12,0)))))</f>
        <v/>
      </c>
      <c r="O4147" s="103" t="str">
        <f>IF(ISNUMBER('Форма 1'!AF4147),'Форма 1'!$H4147*VLOOKUP('Форма 1'!$F4147,'Придельники с 2022'!$B$4:$X$28,'Форма 1'!AF$8),"")</f>
        <v/>
      </c>
      <c r="P4147" s="87"/>
      <c r="Q4147" s="103" t="str">
        <f>IF(ISNUMBER('Форма 1'!AH4147),'Форма 1'!$H4147*VLOOKUP('Форма 1'!$F4147,'Придельники с 2022'!$B$4:$X$28,'Форма 1'!AH$8),"")</f>
        <v/>
      </c>
      <c r="R4147" s="103" t="str">
        <f>IF(ISNUMBER('Форма 1'!AI4147),'Форма 1'!$H4147*VLOOKUP('Форма 1'!$F4147,'Придельники с 2022'!$B$4:$X$28,'Форма 1'!AI$8),"")</f>
        <v/>
      </c>
      <c r="S4147" s="103" t="str">
        <f>IF(ISNUMBER('Форма 1'!AJ4147),'Форма 1'!$H4147*VLOOKUP('Форма 1'!$F4147,'Придельники с 2022'!$B$4:$X$28,'Форма 1'!AJ$8),"")</f>
        <v/>
      </c>
      <c r="T4147" s="88"/>
    </row>
    <row r="4148" spans="1:20">
      <c r="A4148" s="188">
        <f t="shared" si="276"/>
        <v>984</v>
      </c>
      <c r="B4148" s="189" t="s">
        <v>3991</v>
      </c>
      <c r="C4148" s="99">
        <f t="shared" si="275"/>
        <v>13892544.6</v>
      </c>
      <c r="D4148" s="103" t="str">
        <f>IF(ISNUMBER('Форма 1'!U4148),'Форма 1'!$H4148*VLOOKUP('Форма 1'!$F4148,'Придельники с 2022'!$B$4:$X$28,'Форма 1'!U$8),"")</f>
        <v/>
      </c>
      <c r="E4148" s="103" t="str">
        <f>IF(ISNUMBER('Форма 1'!V4148),'Форма 1'!$H4148*VLOOKUP('Форма 1'!$F4148,'Придельники с 2022'!$B$4:$X$28,'Форма 1'!V$8),"")</f>
        <v/>
      </c>
      <c r="F4148" s="103" t="str">
        <f>IF(ISNUMBER('Форма 1'!W4148),'Форма 1'!$H4148*VLOOKUP('Форма 1'!$F4148,'Придельники с 2022'!$B$4:$X$28,'Форма 1'!W$8),"")</f>
        <v/>
      </c>
      <c r="G4148" s="103" t="str">
        <f>IF(ISNUMBER('Форма 1'!X4148),'Форма 1'!$H4148*VLOOKUP('Форма 1'!$F4148,'Придельники с 2022'!$B$4:$X$28,'Форма 1'!X$8),"")</f>
        <v/>
      </c>
      <c r="H4148" s="103" t="str">
        <f>IF(ISNUMBER('Форма 1'!Y4148),'Форма 1'!$H4148*VLOOKUP('Форма 1'!$F4148,'Придельники с 2022'!$B$4:$X$28,'Форма 1'!Y$8),"")</f>
        <v/>
      </c>
      <c r="I4148" s="103" t="str">
        <f>IF(ISNUMBER('Форма 1'!Z4148),'Форма 1'!$H4148*VLOOKUP('Форма 1'!$F4148,'Придельники с 2022'!$B$4:$X$28,'Форма 1'!Z$8),"")</f>
        <v/>
      </c>
      <c r="J4148" s="103" t="str">
        <f>IF(ISNUMBER('Форма 1'!AA4148),'Форма 1'!$H4148*VLOOKUP('Форма 1'!$F4148,'Придельники с 2022'!$B$4:$X$28,'Форма 1'!AA$8),"")</f>
        <v/>
      </c>
      <c r="K4148" s="90">
        <v>5</v>
      </c>
      <c r="L4148" s="87">
        <f t="shared" si="277"/>
        <v>13892544.6</v>
      </c>
      <c r="M4148" s="103" t="str">
        <f>IF(ISNUMBER('Форма 1'!AD4148),'Форма 1'!$H4148*VLOOKUP('Форма 1'!$F4148,'Придельники с 2022'!$B$4:$X$28,'Форма 1'!AD$8),"")</f>
        <v/>
      </c>
      <c r="N4148" s="103" t="str">
        <f>IF(ISBLANK('Форма 1'!$AE4148),"",IF('Форма 1'!$AE4148=1,'Форма 1'!$H4148*VLOOKUP('Форма 1'!$F4148,'Придельники с 2022'!$B$4:$X$28,'Форма 1'!$AE$8,0),IF('Форма 1'!$AE4148=2,'Форма 1'!$H4148*VLOOKUP('Форма 1'!$F4148,'Придельники с 2022'!$B$4:$X$28,13,0),IF('Форма 1'!$AE4148=3,'Форма 1'!$H4148*VLOOKUP('Форма 1'!$F4148,'Придельники с 2022'!$B$4:$X$28,12,0)))))</f>
        <v/>
      </c>
      <c r="O4148" s="103" t="str">
        <f>IF(ISNUMBER('Форма 1'!AF4148),'Форма 1'!$H4148*VLOOKUP('Форма 1'!$F4148,'Придельники с 2022'!$B$4:$X$28,'Форма 1'!AF$8),"")</f>
        <v/>
      </c>
      <c r="P4148" s="87"/>
      <c r="Q4148" s="103" t="str">
        <f>IF(ISNUMBER('Форма 1'!AH4148),'Форма 1'!$H4148*VLOOKUP('Форма 1'!$F4148,'Придельники с 2022'!$B$4:$X$28,'Форма 1'!AH$8),"")</f>
        <v/>
      </c>
      <c r="R4148" s="103" t="str">
        <f>IF(ISNUMBER('Форма 1'!AI4148),'Форма 1'!$H4148*VLOOKUP('Форма 1'!$F4148,'Придельники с 2022'!$B$4:$X$28,'Форма 1'!AI$8),"")</f>
        <v/>
      </c>
      <c r="S4148" s="103" t="str">
        <f>IF(ISNUMBER('Форма 1'!AJ4148),'Форма 1'!$H4148*VLOOKUP('Форма 1'!$F4148,'Придельники с 2022'!$B$4:$X$28,'Форма 1'!AJ$8),"")</f>
        <v/>
      </c>
      <c r="T4148" s="88"/>
    </row>
    <row r="4149" spans="1:20">
      <c r="A4149" s="188">
        <f t="shared" si="276"/>
        <v>985</v>
      </c>
      <c r="B4149" s="189" t="s">
        <v>3992</v>
      </c>
      <c r="C4149" s="99">
        <f t="shared" si="275"/>
        <v>11114035.68</v>
      </c>
      <c r="D4149" s="103" t="str">
        <f>IF(ISNUMBER('Форма 1'!U4149),'Форма 1'!$H4149*VLOOKUP('Форма 1'!$F4149,'Придельники с 2022'!$B$4:$X$28,'Форма 1'!U$8),"")</f>
        <v/>
      </c>
      <c r="E4149" s="103" t="str">
        <f>IF(ISNUMBER('Форма 1'!V4149),'Форма 1'!$H4149*VLOOKUP('Форма 1'!$F4149,'Придельники с 2022'!$B$4:$X$28,'Форма 1'!V$8),"")</f>
        <v/>
      </c>
      <c r="F4149" s="103" t="str">
        <f>IF(ISNUMBER('Форма 1'!W4149),'Форма 1'!$H4149*VLOOKUP('Форма 1'!$F4149,'Придельники с 2022'!$B$4:$X$28,'Форма 1'!W$8),"")</f>
        <v/>
      </c>
      <c r="G4149" s="103" t="str">
        <f>IF(ISNUMBER('Форма 1'!X4149),'Форма 1'!$H4149*VLOOKUP('Форма 1'!$F4149,'Придельники с 2022'!$B$4:$X$28,'Форма 1'!X$8),"")</f>
        <v/>
      </c>
      <c r="H4149" s="103" t="str">
        <f>IF(ISNUMBER('Форма 1'!Y4149),'Форма 1'!$H4149*VLOOKUP('Форма 1'!$F4149,'Придельники с 2022'!$B$4:$X$28,'Форма 1'!Y$8),"")</f>
        <v/>
      </c>
      <c r="I4149" s="103" t="str">
        <f>IF(ISNUMBER('Форма 1'!Z4149),'Форма 1'!$H4149*VLOOKUP('Форма 1'!$F4149,'Придельники с 2022'!$B$4:$X$28,'Форма 1'!Z$8),"")</f>
        <v/>
      </c>
      <c r="J4149" s="103" t="str">
        <f>IF(ISNUMBER('Форма 1'!AA4149),'Форма 1'!$H4149*VLOOKUP('Форма 1'!$F4149,'Придельники с 2022'!$B$4:$X$28,'Форма 1'!AA$8),"")</f>
        <v/>
      </c>
      <c r="K4149" s="90">
        <v>4</v>
      </c>
      <c r="L4149" s="87">
        <f t="shared" si="277"/>
        <v>11114035.68</v>
      </c>
      <c r="M4149" s="103" t="str">
        <f>IF(ISNUMBER('Форма 1'!AD4149),'Форма 1'!$H4149*VLOOKUP('Форма 1'!$F4149,'Придельники с 2022'!$B$4:$X$28,'Форма 1'!AD$8),"")</f>
        <v/>
      </c>
      <c r="N4149" s="103" t="str">
        <f>IF(ISBLANK('Форма 1'!$AE4149),"",IF('Форма 1'!$AE4149=1,'Форма 1'!$H4149*VLOOKUP('Форма 1'!$F4149,'Придельники с 2022'!$B$4:$X$28,'Форма 1'!$AE$8,0),IF('Форма 1'!$AE4149=2,'Форма 1'!$H4149*VLOOKUP('Форма 1'!$F4149,'Придельники с 2022'!$B$4:$X$28,13,0),IF('Форма 1'!$AE4149=3,'Форма 1'!$H4149*VLOOKUP('Форма 1'!$F4149,'Придельники с 2022'!$B$4:$X$28,12,0)))))</f>
        <v/>
      </c>
      <c r="O4149" s="103" t="str">
        <f>IF(ISNUMBER('Форма 1'!AF4149),'Форма 1'!$H4149*VLOOKUP('Форма 1'!$F4149,'Придельники с 2022'!$B$4:$X$28,'Форма 1'!AF$8),"")</f>
        <v/>
      </c>
      <c r="P4149" s="88"/>
      <c r="Q4149" s="103" t="str">
        <f>IF(ISNUMBER('Форма 1'!AH4149),'Форма 1'!$H4149*VLOOKUP('Форма 1'!$F4149,'Придельники с 2022'!$B$4:$X$28,'Форма 1'!AH$8),"")</f>
        <v/>
      </c>
      <c r="R4149" s="103" t="str">
        <f>IF(ISNUMBER('Форма 1'!AI4149),'Форма 1'!$H4149*VLOOKUP('Форма 1'!$F4149,'Придельники с 2022'!$B$4:$X$28,'Форма 1'!AI$8),"")</f>
        <v/>
      </c>
      <c r="S4149" s="103" t="str">
        <f>IF(ISNUMBER('Форма 1'!AJ4149),'Форма 1'!$H4149*VLOOKUP('Форма 1'!$F4149,'Придельники с 2022'!$B$4:$X$28,'Форма 1'!AJ$8),"")</f>
        <v/>
      </c>
      <c r="T4149" s="88"/>
    </row>
    <row r="4150" spans="1:20">
      <c r="A4150" s="188">
        <f t="shared" si="276"/>
        <v>986</v>
      </c>
      <c r="B4150" s="189" t="s">
        <v>3993</v>
      </c>
      <c r="C4150" s="99">
        <f t="shared" si="275"/>
        <v>16183173.944</v>
      </c>
      <c r="D4150" s="103" t="str">
        <f>IF(ISNUMBER('Форма 1'!U4150),'Форма 1'!$H4150*VLOOKUP('Форма 1'!$F4150,'Придельники с 2022'!$B$4:$X$28,'Форма 1'!U$8),"")</f>
        <v/>
      </c>
      <c r="E4150" s="103" t="str">
        <f>IF(ISNUMBER('Форма 1'!V4150),'Форма 1'!$H4150*VLOOKUP('Форма 1'!$F4150,'Придельники с 2022'!$B$4:$X$28,'Форма 1'!V$8),"")</f>
        <v/>
      </c>
      <c r="F4150" s="103" t="str">
        <f>IF(ISNUMBER('Форма 1'!W4150),'Форма 1'!$H4150*VLOOKUP('Форма 1'!$F4150,'Придельники с 2022'!$B$4:$X$28,'Форма 1'!W$8),"")</f>
        <v/>
      </c>
      <c r="G4150" s="103" t="str">
        <f>IF(ISNUMBER('Форма 1'!X4150),'Форма 1'!$H4150*VLOOKUP('Форма 1'!$F4150,'Придельники с 2022'!$B$4:$X$28,'Форма 1'!X$8),"")</f>
        <v/>
      </c>
      <c r="H4150" s="103" t="str">
        <f>IF(ISNUMBER('Форма 1'!Y4150),'Форма 1'!$H4150*VLOOKUP('Форма 1'!$F4150,'Придельники с 2022'!$B$4:$X$28,'Форма 1'!Y$8),"")</f>
        <v/>
      </c>
      <c r="I4150" s="103" t="str">
        <f>IF(ISNUMBER('Форма 1'!Z4150),'Форма 1'!$H4150*VLOOKUP('Форма 1'!$F4150,'Придельники с 2022'!$B$4:$X$28,'Форма 1'!Z$8),"")</f>
        <v/>
      </c>
      <c r="J4150" s="103" t="str">
        <f>IF(ISNUMBER('Форма 1'!AA4150),'Форма 1'!$H4150*VLOOKUP('Форма 1'!$F4150,'Придельники с 2022'!$B$4:$X$28,'Форма 1'!AA$8),"")</f>
        <v/>
      </c>
      <c r="K4150" s="90"/>
      <c r="L4150" s="87"/>
      <c r="M4150" s="103">
        <f>IF(ISNUMBER('Форма 1'!AD4150),'Форма 1'!$H4150*VLOOKUP('Форма 1'!$F4150,'Придельники с 2022'!$B$4:$X$28,'Форма 1'!AD$8),"")</f>
        <v>16183173.944</v>
      </c>
      <c r="N4150" s="103" t="str">
        <f>IF(ISBLANK('Форма 1'!$AE4150),"",IF('Форма 1'!$AE4150=1,'Форма 1'!$H4150*VLOOKUP('Форма 1'!$F4150,'Придельники с 2022'!$B$4:$X$28,'Форма 1'!$AE$8,0),IF('Форма 1'!$AE4150=2,'Форма 1'!$H4150*VLOOKUP('Форма 1'!$F4150,'Придельники с 2022'!$B$4:$X$28,13,0),IF('Форма 1'!$AE4150=3,'Форма 1'!$H4150*VLOOKUP('Форма 1'!$F4150,'Придельники с 2022'!$B$4:$X$28,12,0)))))</f>
        <v/>
      </c>
      <c r="O4150" s="103" t="str">
        <f>IF(ISNUMBER('Форма 1'!AF4150),'Форма 1'!$H4150*VLOOKUP('Форма 1'!$F4150,'Придельники с 2022'!$B$4:$X$28,'Форма 1'!AF$8),"")</f>
        <v/>
      </c>
      <c r="P4150" s="87"/>
      <c r="Q4150" s="103" t="str">
        <f>IF(ISNUMBER('Форма 1'!AH4150),'Форма 1'!$H4150*VLOOKUP('Форма 1'!$F4150,'Придельники с 2022'!$B$4:$X$28,'Форма 1'!AH$8),"")</f>
        <v/>
      </c>
      <c r="R4150" s="103" t="str">
        <f>IF(ISNUMBER('Форма 1'!AI4150),'Форма 1'!$H4150*VLOOKUP('Форма 1'!$F4150,'Придельники с 2022'!$B$4:$X$28,'Форма 1'!AI$8),"")</f>
        <v/>
      </c>
      <c r="S4150" s="103" t="str">
        <f>IF(ISNUMBER('Форма 1'!AJ4150),'Форма 1'!$H4150*VLOOKUP('Форма 1'!$F4150,'Придельники с 2022'!$B$4:$X$28,'Форма 1'!AJ$8),"")</f>
        <v/>
      </c>
      <c r="T4150" s="88"/>
    </row>
    <row r="4151" spans="1:20">
      <c r="A4151" s="188">
        <f t="shared" si="276"/>
        <v>987</v>
      </c>
      <c r="B4151" s="189" t="s">
        <v>3994</v>
      </c>
      <c r="C4151" s="99">
        <f t="shared" si="275"/>
        <v>16099183.296000002</v>
      </c>
      <c r="D4151" s="103" t="str">
        <f>IF(ISNUMBER('Форма 1'!U4151),'Форма 1'!$H4151*VLOOKUP('Форма 1'!$F4151,'Придельники с 2022'!$B$4:$X$28,'Форма 1'!U$8),"")</f>
        <v/>
      </c>
      <c r="E4151" s="103" t="str">
        <f>IF(ISNUMBER('Форма 1'!V4151),'Форма 1'!$H4151*VLOOKUP('Форма 1'!$F4151,'Придельники с 2022'!$B$4:$X$28,'Форма 1'!V$8),"")</f>
        <v/>
      </c>
      <c r="F4151" s="103" t="str">
        <f>IF(ISNUMBER('Форма 1'!W4151),'Форма 1'!$H4151*VLOOKUP('Форма 1'!$F4151,'Придельники с 2022'!$B$4:$X$28,'Форма 1'!W$8),"")</f>
        <v/>
      </c>
      <c r="G4151" s="103" t="str">
        <f>IF(ISNUMBER('Форма 1'!X4151),'Форма 1'!$H4151*VLOOKUP('Форма 1'!$F4151,'Придельники с 2022'!$B$4:$X$28,'Форма 1'!X$8),"")</f>
        <v/>
      </c>
      <c r="H4151" s="103" t="str">
        <f>IF(ISNUMBER('Форма 1'!Y4151),'Форма 1'!$H4151*VLOOKUP('Форма 1'!$F4151,'Придельники с 2022'!$B$4:$X$28,'Форма 1'!Y$8),"")</f>
        <v/>
      </c>
      <c r="I4151" s="103" t="str">
        <f>IF(ISNUMBER('Форма 1'!Z4151),'Форма 1'!$H4151*VLOOKUP('Форма 1'!$F4151,'Придельники с 2022'!$B$4:$X$28,'Форма 1'!Z$8),"")</f>
        <v/>
      </c>
      <c r="J4151" s="103" t="str">
        <f>IF(ISNUMBER('Форма 1'!AA4151),'Форма 1'!$H4151*VLOOKUP('Форма 1'!$F4151,'Придельники с 2022'!$B$4:$X$28,'Форма 1'!AA$8),"")</f>
        <v/>
      </c>
      <c r="K4151" s="90"/>
      <c r="L4151" s="87"/>
      <c r="M4151" s="103">
        <f>IF(ISNUMBER('Форма 1'!AD4151),'Форма 1'!$H4151*VLOOKUP('Форма 1'!$F4151,'Придельники с 2022'!$B$4:$X$28,'Форма 1'!AD$8),"")</f>
        <v>16099183.296000002</v>
      </c>
      <c r="N4151" s="103" t="str">
        <f>IF(ISBLANK('Форма 1'!$AE4151),"",IF('Форма 1'!$AE4151=1,'Форма 1'!$H4151*VLOOKUP('Форма 1'!$F4151,'Придельники с 2022'!$B$4:$X$28,'Форма 1'!$AE$8,0),IF('Форма 1'!$AE4151=2,'Форма 1'!$H4151*VLOOKUP('Форма 1'!$F4151,'Придельники с 2022'!$B$4:$X$28,13,0),IF('Форма 1'!$AE4151=3,'Форма 1'!$H4151*VLOOKUP('Форма 1'!$F4151,'Придельники с 2022'!$B$4:$X$28,12,0)))))</f>
        <v/>
      </c>
      <c r="O4151" s="103" t="str">
        <f>IF(ISNUMBER('Форма 1'!AF4151),'Форма 1'!$H4151*VLOOKUP('Форма 1'!$F4151,'Придельники с 2022'!$B$4:$X$28,'Форма 1'!AF$8),"")</f>
        <v/>
      </c>
      <c r="P4151" s="87"/>
      <c r="Q4151" s="103" t="str">
        <f>IF(ISNUMBER('Форма 1'!AH4151),'Форма 1'!$H4151*VLOOKUP('Форма 1'!$F4151,'Придельники с 2022'!$B$4:$X$28,'Форма 1'!AH$8),"")</f>
        <v/>
      </c>
      <c r="R4151" s="103" t="str">
        <f>IF(ISNUMBER('Форма 1'!AI4151),'Форма 1'!$H4151*VLOOKUP('Форма 1'!$F4151,'Придельники с 2022'!$B$4:$X$28,'Форма 1'!AI$8),"")</f>
        <v/>
      </c>
      <c r="S4151" s="103" t="str">
        <f>IF(ISNUMBER('Форма 1'!AJ4151),'Форма 1'!$H4151*VLOOKUP('Форма 1'!$F4151,'Придельники с 2022'!$B$4:$X$28,'Форма 1'!AJ$8),"")</f>
        <v/>
      </c>
      <c r="T4151" s="88"/>
    </row>
    <row r="4152" spans="1:20">
      <c r="A4152" s="188">
        <f t="shared" si="276"/>
        <v>988</v>
      </c>
      <c r="B4152" s="189" t="s">
        <v>3995</v>
      </c>
      <c r="C4152" s="99">
        <f t="shared" si="275"/>
        <v>16168987.856000002</v>
      </c>
      <c r="D4152" s="103" t="str">
        <f>IF(ISNUMBER('Форма 1'!U4152),'Форма 1'!$H4152*VLOOKUP('Форма 1'!$F4152,'Придельники с 2022'!$B$4:$X$28,'Форма 1'!U$8),"")</f>
        <v/>
      </c>
      <c r="E4152" s="103" t="str">
        <f>IF(ISNUMBER('Форма 1'!V4152),'Форма 1'!$H4152*VLOOKUP('Форма 1'!$F4152,'Придельники с 2022'!$B$4:$X$28,'Форма 1'!V$8),"")</f>
        <v/>
      </c>
      <c r="F4152" s="103" t="str">
        <f>IF(ISNUMBER('Форма 1'!W4152),'Форма 1'!$H4152*VLOOKUP('Форма 1'!$F4152,'Придельники с 2022'!$B$4:$X$28,'Форма 1'!W$8),"")</f>
        <v/>
      </c>
      <c r="G4152" s="103" t="str">
        <f>IF(ISNUMBER('Форма 1'!X4152),'Форма 1'!$H4152*VLOOKUP('Форма 1'!$F4152,'Придельники с 2022'!$B$4:$X$28,'Форма 1'!X$8),"")</f>
        <v/>
      </c>
      <c r="H4152" s="103" t="str">
        <f>IF(ISNUMBER('Форма 1'!Y4152),'Форма 1'!$H4152*VLOOKUP('Форма 1'!$F4152,'Придельники с 2022'!$B$4:$X$28,'Форма 1'!Y$8),"")</f>
        <v/>
      </c>
      <c r="I4152" s="103" t="str">
        <f>IF(ISNUMBER('Форма 1'!Z4152),'Форма 1'!$H4152*VLOOKUP('Форма 1'!$F4152,'Придельники с 2022'!$B$4:$X$28,'Форма 1'!Z$8),"")</f>
        <v/>
      </c>
      <c r="J4152" s="103" t="str">
        <f>IF(ISNUMBER('Форма 1'!AA4152),'Форма 1'!$H4152*VLOOKUP('Форма 1'!$F4152,'Придельники с 2022'!$B$4:$X$28,'Форма 1'!AA$8),"")</f>
        <v/>
      </c>
      <c r="K4152" s="90"/>
      <c r="L4152" s="87"/>
      <c r="M4152" s="103">
        <f>IF(ISNUMBER('Форма 1'!AD4152),'Форма 1'!$H4152*VLOOKUP('Форма 1'!$F4152,'Придельники с 2022'!$B$4:$X$28,'Форма 1'!AD$8),"")</f>
        <v>16168987.856000002</v>
      </c>
      <c r="N4152" s="103" t="str">
        <f>IF(ISBLANK('Форма 1'!$AE4152),"",IF('Форма 1'!$AE4152=1,'Форма 1'!$H4152*VLOOKUP('Форма 1'!$F4152,'Придельники с 2022'!$B$4:$X$28,'Форма 1'!$AE$8,0),IF('Форма 1'!$AE4152=2,'Форма 1'!$H4152*VLOOKUP('Форма 1'!$F4152,'Придельники с 2022'!$B$4:$X$28,13,0),IF('Форма 1'!$AE4152=3,'Форма 1'!$H4152*VLOOKUP('Форма 1'!$F4152,'Придельники с 2022'!$B$4:$X$28,12,0)))))</f>
        <v/>
      </c>
      <c r="O4152" s="103" t="str">
        <f>IF(ISNUMBER('Форма 1'!AF4152),'Форма 1'!$H4152*VLOOKUP('Форма 1'!$F4152,'Придельники с 2022'!$B$4:$X$28,'Форма 1'!AF$8),"")</f>
        <v/>
      </c>
      <c r="P4152" s="87"/>
      <c r="Q4152" s="103" t="str">
        <f>IF(ISNUMBER('Форма 1'!AH4152),'Форма 1'!$H4152*VLOOKUP('Форма 1'!$F4152,'Придельники с 2022'!$B$4:$X$28,'Форма 1'!AH$8),"")</f>
        <v/>
      </c>
      <c r="R4152" s="103" t="str">
        <f>IF(ISNUMBER('Форма 1'!AI4152),'Форма 1'!$H4152*VLOOKUP('Форма 1'!$F4152,'Придельники с 2022'!$B$4:$X$28,'Форма 1'!AI$8),"")</f>
        <v/>
      </c>
      <c r="S4152" s="103" t="str">
        <f>IF(ISNUMBER('Форма 1'!AJ4152),'Форма 1'!$H4152*VLOOKUP('Форма 1'!$F4152,'Придельники с 2022'!$B$4:$X$28,'Форма 1'!AJ$8),"")</f>
        <v/>
      </c>
      <c r="T4152" s="88"/>
    </row>
    <row r="4153" spans="1:20">
      <c r="A4153" s="188">
        <f t="shared" si="276"/>
        <v>989</v>
      </c>
      <c r="B4153" s="189" t="s">
        <v>3996</v>
      </c>
      <c r="C4153" s="99">
        <f t="shared" si="275"/>
        <v>16130707.936000003</v>
      </c>
      <c r="D4153" s="103" t="str">
        <f>IF(ISNUMBER('Форма 1'!U4153),'Форма 1'!$H4153*VLOOKUP('Форма 1'!$F4153,'Придельники с 2022'!$B$4:$X$28,'Форма 1'!U$8),"")</f>
        <v/>
      </c>
      <c r="E4153" s="103" t="str">
        <f>IF(ISNUMBER('Форма 1'!V4153),'Форма 1'!$H4153*VLOOKUP('Форма 1'!$F4153,'Придельники с 2022'!$B$4:$X$28,'Форма 1'!V$8),"")</f>
        <v/>
      </c>
      <c r="F4153" s="103" t="str">
        <f>IF(ISNUMBER('Форма 1'!W4153),'Форма 1'!$H4153*VLOOKUP('Форма 1'!$F4153,'Придельники с 2022'!$B$4:$X$28,'Форма 1'!W$8),"")</f>
        <v/>
      </c>
      <c r="G4153" s="103" t="str">
        <f>IF(ISNUMBER('Форма 1'!X4153),'Форма 1'!$H4153*VLOOKUP('Форма 1'!$F4153,'Придельники с 2022'!$B$4:$X$28,'Форма 1'!X$8),"")</f>
        <v/>
      </c>
      <c r="H4153" s="103" t="str">
        <f>IF(ISNUMBER('Форма 1'!Y4153),'Форма 1'!$H4153*VLOOKUP('Форма 1'!$F4153,'Придельники с 2022'!$B$4:$X$28,'Форма 1'!Y$8),"")</f>
        <v/>
      </c>
      <c r="I4153" s="103" t="str">
        <f>IF(ISNUMBER('Форма 1'!Z4153),'Форма 1'!$H4153*VLOOKUP('Форма 1'!$F4153,'Придельники с 2022'!$B$4:$X$28,'Форма 1'!Z$8),"")</f>
        <v/>
      </c>
      <c r="J4153" s="103" t="str">
        <f>IF(ISNUMBER('Форма 1'!AA4153),'Форма 1'!$H4153*VLOOKUP('Форма 1'!$F4153,'Придельники с 2022'!$B$4:$X$28,'Форма 1'!AA$8),"")</f>
        <v/>
      </c>
      <c r="K4153" s="90"/>
      <c r="L4153" s="87"/>
      <c r="M4153" s="103">
        <f>IF(ISNUMBER('Форма 1'!AD4153),'Форма 1'!$H4153*VLOOKUP('Форма 1'!$F4153,'Придельники с 2022'!$B$4:$X$28,'Форма 1'!AD$8),"")</f>
        <v>16130707.936000003</v>
      </c>
      <c r="N4153" s="103" t="str">
        <f>IF(ISBLANK('Форма 1'!$AE4153),"",IF('Форма 1'!$AE4153=1,'Форма 1'!$H4153*VLOOKUP('Форма 1'!$F4153,'Придельники с 2022'!$B$4:$X$28,'Форма 1'!$AE$8,0),IF('Форма 1'!$AE4153=2,'Форма 1'!$H4153*VLOOKUP('Форма 1'!$F4153,'Придельники с 2022'!$B$4:$X$28,13,0),IF('Форма 1'!$AE4153=3,'Форма 1'!$H4153*VLOOKUP('Форма 1'!$F4153,'Придельники с 2022'!$B$4:$X$28,12,0)))))</f>
        <v/>
      </c>
      <c r="O4153" s="103" t="str">
        <f>IF(ISNUMBER('Форма 1'!AF4153),'Форма 1'!$H4153*VLOOKUP('Форма 1'!$F4153,'Придельники с 2022'!$B$4:$X$28,'Форма 1'!AF$8),"")</f>
        <v/>
      </c>
      <c r="P4153" s="87"/>
      <c r="Q4153" s="103" t="str">
        <f>IF(ISNUMBER('Форма 1'!AH4153),'Форма 1'!$H4153*VLOOKUP('Форма 1'!$F4153,'Придельники с 2022'!$B$4:$X$28,'Форма 1'!AH$8),"")</f>
        <v/>
      </c>
      <c r="R4153" s="103" t="str">
        <f>IF(ISNUMBER('Форма 1'!AI4153),'Форма 1'!$H4153*VLOOKUP('Форма 1'!$F4153,'Придельники с 2022'!$B$4:$X$28,'Форма 1'!AI$8),"")</f>
        <v/>
      </c>
      <c r="S4153" s="103" t="str">
        <f>IF(ISNUMBER('Форма 1'!AJ4153),'Форма 1'!$H4153*VLOOKUP('Форма 1'!$F4153,'Придельники с 2022'!$B$4:$X$28,'Форма 1'!AJ$8),"")</f>
        <v/>
      </c>
      <c r="T4153" s="88"/>
    </row>
    <row r="4154" spans="1:20">
      <c r="A4154" s="188">
        <f t="shared" si="276"/>
        <v>990</v>
      </c>
      <c r="B4154" s="189" t="s">
        <v>3997</v>
      </c>
      <c r="C4154" s="99">
        <f t="shared" si="275"/>
        <v>16671053.52</v>
      </c>
      <c r="D4154" s="103" t="str">
        <f>IF(ISNUMBER('Форма 1'!U4154),'Форма 1'!$H4154*VLOOKUP('Форма 1'!$F4154,'Придельники с 2022'!$B$4:$X$28,'Форма 1'!U$8),"")</f>
        <v/>
      </c>
      <c r="E4154" s="103" t="str">
        <f>IF(ISNUMBER('Форма 1'!V4154),'Форма 1'!$H4154*VLOOKUP('Форма 1'!$F4154,'Придельники с 2022'!$B$4:$X$28,'Форма 1'!V$8),"")</f>
        <v/>
      </c>
      <c r="F4154" s="103" t="str">
        <f>IF(ISNUMBER('Форма 1'!W4154),'Форма 1'!$H4154*VLOOKUP('Форма 1'!$F4154,'Придельники с 2022'!$B$4:$X$28,'Форма 1'!W$8),"")</f>
        <v/>
      </c>
      <c r="G4154" s="103" t="str">
        <f>IF(ISNUMBER('Форма 1'!X4154),'Форма 1'!$H4154*VLOOKUP('Форма 1'!$F4154,'Придельники с 2022'!$B$4:$X$28,'Форма 1'!X$8),"")</f>
        <v/>
      </c>
      <c r="H4154" s="103" t="str">
        <f>IF(ISNUMBER('Форма 1'!Y4154),'Форма 1'!$H4154*VLOOKUP('Форма 1'!$F4154,'Придельники с 2022'!$B$4:$X$28,'Форма 1'!Y$8),"")</f>
        <v/>
      </c>
      <c r="I4154" s="103" t="str">
        <f>IF(ISNUMBER('Форма 1'!Z4154),'Форма 1'!$H4154*VLOOKUP('Форма 1'!$F4154,'Придельники с 2022'!$B$4:$X$28,'Форма 1'!Z$8),"")</f>
        <v/>
      </c>
      <c r="J4154" s="103" t="str">
        <f>IF(ISNUMBER('Форма 1'!AA4154),'Форма 1'!$H4154*VLOOKUP('Форма 1'!$F4154,'Придельники с 2022'!$B$4:$X$28,'Форма 1'!AA$8),"")</f>
        <v/>
      </c>
      <c r="K4154" s="90">
        <v>6</v>
      </c>
      <c r="L4154" s="87">
        <f t="shared" ref="L4154:L4156" si="278">2778508.92*K4154</f>
        <v>16671053.52</v>
      </c>
      <c r="M4154" s="103" t="str">
        <f>IF(ISNUMBER('Форма 1'!AD4154),'Форма 1'!$H4154*VLOOKUP('Форма 1'!$F4154,'Придельники с 2022'!$B$4:$X$28,'Форма 1'!AD$8),"")</f>
        <v/>
      </c>
      <c r="N4154" s="103" t="str">
        <f>IF(ISBLANK('Форма 1'!$AE4154),"",IF('Форма 1'!$AE4154=1,'Форма 1'!$H4154*VLOOKUP('Форма 1'!$F4154,'Придельники с 2022'!$B$4:$X$28,'Форма 1'!$AE$8,0),IF('Форма 1'!$AE4154=2,'Форма 1'!$H4154*VLOOKUP('Форма 1'!$F4154,'Придельники с 2022'!$B$4:$X$28,13,0),IF('Форма 1'!$AE4154=3,'Форма 1'!$H4154*VLOOKUP('Форма 1'!$F4154,'Придельники с 2022'!$B$4:$X$28,12,0)))))</f>
        <v/>
      </c>
      <c r="O4154" s="103" t="str">
        <f>IF(ISNUMBER('Форма 1'!AF4154),'Форма 1'!$H4154*VLOOKUP('Форма 1'!$F4154,'Придельники с 2022'!$B$4:$X$28,'Форма 1'!AF$8),"")</f>
        <v/>
      </c>
      <c r="P4154" s="87"/>
      <c r="Q4154" s="103" t="str">
        <f>IF(ISNUMBER('Форма 1'!AH4154),'Форма 1'!$H4154*VLOOKUP('Форма 1'!$F4154,'Придельники с 2022'!$B$4:$X$28,'Форма 1'!AH$8),"")</f>
        <v/>
      </c>
      <c r="R4154" s="103" t="str">
        <f>IF(ISNUMBER('Форма 1'!AI4154),'Форма 1'!$H4154*VLOOKUP('Форма 1'!$F4154,'Придельники с 2022'!$B$4:$X$28,'Форма 1'!AI$8),"")</f>
        <v/>
      </c>
      <c r="S4154" s="103" t="str">
        <f>IF(ISNUMBER('Форма 1'!AJ4154),'Форма 1'!$H4154*VLOOKUP('Форма 1'!$F4154,'Придельники с 2022'!$B$4:$X$28,'Форма 1'!AJ$8),"")</f>
        <v/>
      </c>
      <c r="T4154" s="88"/>
    </row>
    <row r="4155" spans="1:20">
      <c r="A4155" s="188">
        <f t="shared" si="276"/>
        <v>991</v>
      </c>
      <c r="B4155" s="189" t="s">
        <v>3998</v>
      </c>
      <c r="C4155" s="99">
        <f t="shared" si="275"/>
        <v>25006580.280000001</v>
      </c>
      <c r="D4155" s="103" t="str">
        <f>IF(ISNUMBER('Форма 1'!U4155),'Форма 1'!$H4155*VLOOKUP('Форма 1'!$F4155,'Придельники с 2022'!$B$4:$X$28,'Форма 1'!U$8),"")</f>
        <v/>
      </c>
      <c r="E4155" s="103" t="str">
        <f>IF(ISNUMBER('Форма 1'!V4155),'Форма 1'!$H4155*VLOOKUP('Форма 1'!$F4155,'Придельники с 2022'!$B$4:$X$28,'Форма 1'!V$8),"")</f>
        <v/>
      </c>
      <c r="F4155" s="103" t="str">
        <f>IF(ISNUMBER('Форма 1'!W4155),'Форма 1'!$H4155*VLOOKUP('Форма 1'!$F4155,'Придельники с 2022'!$B$4:$X$28,'Форма 1'!W$8),"")</f>
        <v/>
      </c>
      <c r="G4155" s="103" t="str">
        <f>IF(ISNUMBER('Форма 1'!X4155),'Форма 1'!$H4155*VLOOKUP('Форма 1'!$F4155,'Придельники с 2022'!$B$4:$X$28,'Форма 1'!X$8),"")</f>
        <v/>
      </c>
      <c r="H4155" s="103" t="str">
        <f>IF(ISNUMBER('Форма 1'!Y4155),'Форма 1'!$H4155*VLOOKUP('Форма 1'!$F4155,'Придельники с 2022'!$B$4:$X$28,'Форма 1'!Y$8),"")</f>
        <v/>
      </c>
      <c r="I4155" s="103" t="str">
        <f>IF(ISNUMBER('Форма 1'!Z4155),'Форма 1'!$H4155*VLOOKUP('Форма 1'!$F4155,'Придельники с 2022'!$B$4:$X$28,'Форма 1'!Z$8),"")</f>
        <v/>
      </c>
      <c r="J4155" s="103" t="str">
        <f>IF(ISNUMBER('Форма 1'!AA4155),'Форма 1'!$H4155*VLOOKUP('Форма 1'!$F4155,'Придельники с 2022'!$B$4:$X$28,'Форма 1'!AA$8),"")</f>
        <v/>
      </c>
      <c r="K4155" s="90">
        <v>9</v>
      </c>
      <c r="L4155" s="87">
        <f t="shared" si="278"/>
        <v>25006580.280000001</v>
      </c>
      <c r="M4155" s="103" t="str">
        <f>IF(ISNUMBER('Форма 1'!AD4155),'Форма 1'!$H4155*VLOOKUP('Форма 1'!$F4155,'Придельники с 2022'!$B$4:$X$28,'Форма 1'!AD$8),"")</f>
        <v/>
      </c>
      <c r="N4155" s="103" t="str">
        <f>IF(ISBLANK('Форма 1'!$AE4155),"",IF('Форма 1'!$AE4155=1,'Форма 1'!$H4155*VLOOKUP('Форма 1'!$F4155,'Придельники с 2022'!$B$4:$X$28,'Форма 1'!$AE$8,0),IF('Форма 1'!$AE4155=2,'Форма 1'!$H4155*VLOOKUP('Форма 1'!$F4155,'Придельники с 2022'!$B$4:$X$28,13,0),IF('Форма 1'!$AE4155=3,'Форма 1'!$H4155*VLOOKUP('Форма 1'!$F4155,'Придельники с 2022'!$B$4:$X$28,12,0)))))</f>
        <v/>
      </c>
      <c r="O4155" s="103" t="str">
        <f>IF(ISNUMBER('Форма 1'!AF4155),'Форма 1'!$H4155*VLOOKUP('Форма 1'!$F4155,'Придельники с 2022'!$B$4:$X$28,'Форма 1'!AF$8),"")</f>
        <v/>
      </c>
      <c r="P4155" s="87"/>
      <c r="Q4155" s="103" t="str">
        <f>IF(ISNUMBER('Форма 1'!AH4155),'Форма 1'!$H4155*VLOOKUP('Форма 1'!$F4155,'Придельники с 2022'!$B$4:$X$28,'Форма 1'!AH$8),"")</f>
        <v/>
      </c>
      <c r="R4155" s="103" t="str">
        <f>IF(ISNUMBER('Форма 1'!AI4155),'Форма 1'!$H4155*VLOOKUP('Форма 1'!$F4155,'Придельники с 2022'!$B$4:$X$28,'Форма 1'!AI$8),"")</f>
        <v/>
      </c>
      <c r="S4155" s="103" t="str">
        <f>IF(ISNUMBER('Форма 1'!AJ4155),'Форма 1'!$H4155*VLOOKUP('Форма 1'!$F4155,'Придельники с 2022'!$B$4:$X$28,'Форма 1'!AJ$8),"")</f>
        <v/>
      </c>
      <c r="T4155" s="88"/>
    </row>
    <row r="4156" spans="1:20">
      <c r="A4156" s="188">
        <f t="shared" si="276"/>
        <v>992</v>
      </c>
      <c r="B4156" s="189" t="s">
        <v>3999</v>
      </c>
      <c r="C4156" s="99">
        <f t="shared" si="275"/>
        <v>5557017.8399999999</v>
      </c>
      <c r="D4156" s="103" t="str">
        <f>IF(ISNUMBER('Форма 1'!U4156),'Форма 1'!$H4156*VLOOKUP('Форма 1'!$F4156,'Придельники с 2022'!$B$4:$X$28,'Форма 1'!U$8),"")</f>
        <v/>
      </c>
      <c r="E4156" s="103" t="str">
        <f>IF(ISNUMBER('Форма 1'!V4156),'Форма 1'!$H4156*VLOOKUP('Форма 1'!$F4156,'Придельники с 2022'!$B$4:$X$28,'Форма 1'!V$8),"")</f>
        <v/>
      </c>
      <c r="F4156" s="103" t="str">
        <f>IF(ISNUMBER('Форма 1'!W4156),'Форма 1'!$H4156*VLOOKUP('Форма 1'!$F4156,'Придельники с 2022'!$B$4:$X$28,'Форма 1'!W$8),"")</f>
        <v/>
      </c>
      <c r="G4156" s="103" t="str">
        <f>IF(ISNUMBER('Форма 1'!X4156),'Форма 1'!$H4156*VLOOKUP('Форма 1'!$F4156,'Придельники с 2022'!$B$4:$X$28,'Форма 1'!X$8),"")</f>
        <v/>
      </c>
      <c r="H4156" s="103" t="str">
        <f>IF(ISNUMBER('Форма 1'!Y4156),'Форма 1'!$H4156*VLOOKUP('Форма 1'!$F4156,'Придельники с 2022'!$B$4:$X$28,'Форма 1'!Y$8),"")</f>
        <v/>
      </c>
      <c r="I4156" s="103" t="str">
        <f>IF(ISNUMBER('Форма 1'!Z4156),'Форма 1'!$H4156*VLOOKUP('Форма 1'!$F4156,'Придельники с 2022'!$B$4:$X$28,'Форма 1'!Z$8),"")</f>
        <v/>
      </c>
      <c r="J4156" s="103" t="str">
        <f>IF(ISNUMBER('Форма 1'!AA4156),'Форма 1'!$H4156*VLOOKUP('Форма 1'!$F4156,'Придельники с 2022'!$B$4:$X$28,'Форма 1'!AA$8),"")</f>
        <v/>
      </c>
      <c r="K4156" s="90">
        <v>2</v>
      </c>
      <c r="L4156" s="87">
        <f t="shared" si="278"/>
        <v>5557017.8399999999</v>
      </c>
      <c r="M4156" s="103" t="str">
        <f>IF(ISNUMBER('Форма 1'!AD4156),'Форма 1'!$H4156*VLOOKUP('Форма 1'!$F4156,'Придельники с 2022'!$B$4:$X$28,'Форма 1'!AD$8),"")</f>
        <v/>
      </c>
      <c r="N4156" s="103" t="str">
        <f>IF(ISBLANK('Форма 1'!$AE4156),"",IF('Форма 1'!$AE4156=1,'Форма 1'!$H4156*VLOOKUP('Форма 1'!$F4156,'Придельники с 2022'!$B$4:$X$28,'Форма 1'!$AE$8,0),IF('Форма 1'!$AE4156=2,'Форма 1'!$H4156*VLOOKUP('Форма 1'!$F4156,'Придельники с 2022'!$B$4:$X$28,13,0),IF('Форма 1'!$AE4156=3,'Форма 1'!$H4156*VLOOKUP('Форма 1'!$F4156,'Придельники с 2022'!$B$4:$X$28,12,0)))))</f>
        <v/>
      </c>
      <c r="O4156" s="103" t="str">
        <f>IF(ISNUMBER('Форма 1'!AF4156),'Форма 1'!$H4156*VLOOKUP('Форма 1'!$F4156,'Придельники с 2022'!$B$4:$X$28,'Форма 1'!AF$8),"")</f>
        <v/>
      </c>
      <c r="P4156" s="87"/>
      <c r="Q4156" s="103" t="str">
        <f>IF(ISNUMBER('Форма 1'!AH4156),'Форма 1'!$H4156*VLOOKUP('Форма 1'!$F4156,'Придельники с 2022'!$B$4:$X$28,'Форма 1'!AH$8),"")</f>
        <v/>
      </c>
      <c r="R4156" s="103" t="str">
        <f>IF(ISNUMBER('Форма 1'!AI4156),'Форма 1'!$H4156*VLOOKUP('Форма 1'!$F4156,'Придельники с 2022'!$B$4:$X$28,'Форма 1'!AI$8),"")</f>
        <v/>
      </c>
      <c r="S4156" s="103" t="str">
        <f>IF(ISNUMBER('Форма 1'!AJ4156),'Форма 1'!$H4156*VLOOKUP('Форма 1'!$F4156,'Придельники с 2022'!$B$4:$X$28,'Форма 1'!AJ$8),"")</f>
        <v/>
      </c>
      <c r="T4156" s="88"/>
    </row>
    <row r="4157" spans="1:20">
      <c r="A4157" s="188">
        <f t="shared" si="276"/>
        <v>993</v>
      </c>
      <c r="B4157" s="189" t="s">
        <v>4000</v>
      </c>
      <c r="C4157" s="99">
        <f t="shared" si="275"/>
        <v>39055617.611999996</v>
      </c>
      <c r="D4157" s="103" t="str">
        <f>IF(ISNUMBER('Форма 1'!U4157),'Форма 1'!$H4157*VLOOKUP('Форма 1'!$F4157,'Придельники с 2022'!$B$4:$X$28,'Форма 1'!U$8),"")</f>
        <v/>
      </c>
      <c r="E4157" s="103" t="str">
        <f>IF(ISNUMBER('Форма 1'!V4157),'Форма 1'!$H4157*VLOOKUP('Форма 1'!$F4157,'Придельники с 2022'!$B$4:$X$28,'Форма 1'!V$8),"")</f>
        <v/>
      </c>
      <c r="F4157" s="103" t="str">
        <f>IF(ISNUMBER('Форма 1'!W4157),'Форма 1'!$H4157*VLOOKUP('Форма 1'!$F4157,'Придельники с 2022'!$B$4:$X$28,'Форма 1'!W$8),"")</f>
        <v/>
      </c>
      <c r="G4157" s="103" t="str">
        <f>IF(ISNUMBER('Форма 1'!X4157),'Форма 1'!$H4157*VLOOKUP('Форма 1'!$F4157,'Придельники с 2022'!$B$4:$X$28,'Форма 1'!X$8),"")</f>
        <v/>
      </c>
      <c r="H4157" s="103" t="str">
        <f>IF(ISNUMBER('Форма 1'!Y4157),'Форма 1'!$H4157*VLOOKUP('Форма 1'!$F4157,'Придельники с 2022'!$B$4:$X$28,'Форма 1'!Y$8),"")</f>
        <v/>
      </c>
      <c r="I4157" s="103" t="str">
        <f>IF(ISNUMBER('Форма 1'!Z4157),'Форма 1'!$H4157*VLOOKUP('Форма 1'!$F4157,'Придельники с 2022'!$B$4:$X$28,'Форма 1'!Z$8),"")</f>
        <v/>
      </c>
      <c r="J4157" s="103" t="str">
        <f>IF(ISNUMBER('Форма 1'!AA4157),'Форма 1'!$H4157*VLOOKUP('Форма 1'!$F4157,'Придельники с 2022'!$B$4:$X$28,'Форма 1'!AA$8),"")</f>
        <v/>
      </c>
      <c r="K4157" s="90"/>
      <c r="L4157" s="87"/>
      <c r="M4157" s="103">
        <f>IF(ISNUMBER('Форма 1'!AD4157),'Форма 1'!$H4157*VLOOKUP('Форма 1'!$F4157,'Придельники с 2022'!$B$4:$X$28,'Форма 1'!AD$8),"")</f>
        <v>13197815.202</v>
      </c>
      <c r="N4157" s="103">
        <f>IF(ISBLANK('Форма 1'!$AE4157),"",IF('Форма 1'!$AE4157=1,'Форма 1'!$H4157*VLOOKUP('Форма 1'!$F4157,'Придельники с 2022'!$B$4:$X$28,'Форма 1'!$AE$8,0),IF('Форма 1'!$AE4157=2,'Форма 1'!$H4157*VLOOKUP('Форма 1'!$F4157,'Придельники с 2022'!$B$4:$X$28,13,0),IF('Форма 1'!$AE4157=3,'Форма 1'!$H4157*VLOOKUP('Форма 1'!$F4157,'Придельники с 2022'!$B$4:$X$28,12,0)))))</f>
        <v>22758925.199999999</v>
      </c>
      <c r="O4157" s="103">
        <f>IF(ISNUMBER('Форма 1'!AF4157),'Форма 1'!$H4157*VLOOKUP('Форма 1'!$F4157,'Придельники с 2022'!$B$4:$X$28,'Форма 1'!AF$8),"")</f>
        <v>3098877.21</v>
      </c>
      <c r="P4157" s="87"/>
      <c r="Q4157" s="103" t="str">
        <f>IF(ISNUMBER('Форма 1'!AH4157),'Форма 1'!$H4157*VLOOKUP('Форма 1'!$F4157,'Придельники с 2022'!$B$4:$X$28,'Форма 1'!AH$8),"")</f>
        <v/>
      </c>
      <c r="R4157" s="103" t="str">
        <f>IF(ISNUMBER('Форма 1'!AI4157),'Форма 1'!$H4157*VLOOKUP('Форма 1'!$F4157,'Придельники с 2022'!$B$4:$X$28,'Форма 1'!AI$8),"")</f>
        <v/>
      </c>
      <c r="S4157" s="103" t="str">
        <f>IF(ISNUMBER('Форма 1'!AJ4157),'Форма 1'!$H4157*VLOOKUP('Форма 1'!$F4157,'Придельники с 2022'!$B$4:$X$28,'Форма 1'!AJ$8),"")</f>
        <v/>
      </c>
      <c r="T4157" s="88"/>
    </row>
    <row r="4158" spans="1:20">
      <c r="A4158" s="188">
        <f t="shared" si="276"/>
        <v>994</v>
      </c>
      <c r="B4158" s="189" t="s">
        <v>4001</v>
      </c>
      <c r="C4158" s="99">
        <f t="shared" si="275"/>
        <v>23658053.853</v>
      </c>
      <c r="D4158" s="103" t="str">
        <f>IF(ISNUMBER('Форма 1'!U4158),'Форма 1'!$H4158*VLOOKUP('Форма 1'!$F4158,'Придельники с 2022'!$B$4:$X$28,'Форма 1'!U$8),"")</f>
        <v/>
      </c>
      <c r="E4158" s="103" t="str">
        <f>IF(ISNUMBER('Форма 1'!V4158),'Форма 1'!$H4158*VLOOKUP('Форма 1'!$F4158,'Придельники с 2022'!$B$4:$X$28,'Форма 1'!V$8),"")</f>
        <v/>
      </c>
      <c r="F4158" s="103" t="str">
        <f>IF(ISNUMBER('Форма 1'!W4158),'Форма 1'!$H4158*VLOOKUP('Форма 1'!$F4158,'Придельники с 2022'!$B$4:$X$28,'Форма 1'!W$8),"")</f>
        <v/>
      </c>
      <c r="G4158" s="103" t="str">
        <f>IF(ISNUMBER('Форма 1'!X4158),'Форма 1'!$H4158*VLOOKUP('Форма 1'!$F4158,'Придельники с 2022'!$B$4:$X$28,'Форма 1'!X$8),"")</f>
        <v/>
      </c>
      <c r="H4158" s="103" t="str">
        <f>IF(ISNUMBER('Форма 1'!Y4158),'Форма 1'!$H4158*VLOOKUP('Форма 1'!$F4158,'Придельники с 2022'!$B$4:$X$28,'Форма 1'!Y$8),"")</f>
        <v/>
      </c>
      <c r="I4158" s="103" t="str">
        <f>IF(ISNUMBER('Форма 1'!Z4158),'Форма 1'!$H4158*VLOOKUP('Форма 1'!$F4158,'Придельники с 2022'!$B$4:$X$28,'Форма 1'!Z$8),"")</f>
        <v/>
      </c>
      <c r="J4158" s="103" t="str">
        <f>IF(ISNUMBER('Форма 1'!AA4158),'Форма 1'!$H4158*VLOOKUP('Форма 1'!$F4158,'Придельники с 2022'!$B$4:$X$28,'Форма 1'!AA$8),"")</f>
        <v/>
      </c>
      <c r="K4158" s="90"/>
      <c r="L4158" s="87"/>
      <c r="M4158" s="103" t="str">
        <f>IF(ISNUMBER('Форма 1'!AD4158),'Форма 1'!$H4158*VLOOKUP('Форма 1'!$F4158,'Придельники с 2022'!$B$4:$X$28,'Форма 1'!AD$8),"")</f>
        <v/>
      </c>
      <c r="N4158" s="103">
        <f>IF(ISBLANK('Форма 1'!$AE4158),"",IF('Форма 1'!$AE4158=1,'Форма 1'!$H4158*VLOOKUP('Форма 1'!$F4158,'Придельники с 2022'!$B$4:$X$28,'Форма 1'!$AE$8,0),IF('Форма 1'!$AE4158=2,'Форма 1'!$H4158*VLOOKUP('Форма 1'!$F4158,'Придельники с 2022'!$B$4:$X$28,13,0),IF('Форма 1'!$AE4158=3,'Форма 1'!$H4158*VLOOKUP('Форма 1'!$F4158,'Придельники с 2022'!$B$4:$X$28,12,0)))))</f>
        <v>20822801.16</v>
      </c>
      <c r="O4158" s="103">
        <f>IF(ISNUMBER('Форма 1'!AF4158),'Форма 1'!$H4158*VLOOKUP('Форма 1'!$F4158,'Придельники с 2022'!$B$4:$X$28,'Форма 1'!AF$8),"")</f>
        <v>2835252.693</v>
      </c>
      <c r="P4158" s="87"/>
      <c r="Q4158" s="103" t="str">
        <f>IF(ISNUMBER('Форма 1'!AH4158),'Форма 1'!$H4158*VLOOKUP('Форма 1'!$F4158,'Придельники с 2022'!$B$4:$X$28,'Форма 1'!AH$8),"")</f>
        <v/>
      </c>
      <c r="R4158" s="103" t="str">
        <f>IF(ISNUMBER('Форма 1'!AI4158),'Форма 1'!$H4158*VLOOKUP('Форма 1'!$F4158,'Придельники с 2022'!$B$4:$X$28,'Форма 1'!AI$8),"")</f>
        <v/>
      </c>
      <c r="S4158" s="103" t="str">
        <f>IF(ISNUMBER('Форма 1'!AJ4158),'Форма 1'!$H4158*VLOOKUP('Форма 1'!$F4158,'Придельники с 2022'!$B$4:$X$28,'Форма 1'!AJ$8),"")</f>
        <v/>
      </c>
      <c r="T4158" s="88"/>
    </row>
    <row r="4159" spans="1:20">
      <c r="A4159" s="188">
        <f t="shared" si="276"/>
        <v>995</v>
      </c>
      <c r="B4159" s="189" t="s">
        <v>4002</v>
      </c>
      <c r="C4159" s="99">
        <f t="shared" si="275"/>
        <v>13866788.432</v>
      </c>
      <c r="D4159" s="103" t="str">
        <f>IF(ISNUMBER('Форма 1'!U4159),'Форма 1'!$H4159*VLOOKUP('Форма 1'!$F4159,'Придельники с 2022'!$B$4:$X$28,'Форма 1'!U$8),"")</f>
        <v/>
      </c>
      <c r="E4159" s="103" t="str">
        <f>IF(ISNUMBER('Форма 1'!V4159),'Форма 1'!$H4159*VLOOKUP('Форма 1'!$F4159,'Придельники с 2022'!$B$4:$X$28,'Форма 1'!V$8),"")</f>
        <v/>
      </c>
      <c r="F4159" s="103" t="str">
        <f>IF(ISNUMBER('Форма 1'!W4159),'Форма 1'!$H4159*VLOOKUP('Форма 1'!$F4159,'Придельники с 2022'!$B$4:$X$28,'Форма 1'!W$8),"")</f>
        <v/>
      </c>
      <c r="G4159" s="103" t="str">
        <f>IF(ISNUMBER('Форма 1'!X4159),'Форма 1'!$H4159*VLOOKUP('Форма 1'!$F4159,'Придельники с 2022'!$B$4:$X$28,'Форма 1'!X$8),"")</f>
        <v/>
      </c>
      <c r="H4159" s="103" t="str">
        <f>IF(ISNUMBER('Форма 1'!Y4159),'Форма 1'!$H4159*VLOOKUP('Форма 1'!$F4159,'Придельники с 2022'!$B$4:$X$28,'Форма 1'!Y$8),"")</f>
        <v/>
      </c>
      <c r="I4159" s="103" t="str">
        <f>IF(ISNUMBER('Форма 1'!Z4159),'Форма 1'!$H4159*VLOOKUP('Форма 1'!$F4159,'Придельники с 2022'!$B$4:$X$28,'Форма 1'!Z$8),"")</f>
        <v/>
      </c>
      <c r="J4159" s="103" t="str">
        <f>IF(ISNUMBER('Форма 1'!AA4159),'Форма 1'!$H4159*VLOOKUP('Форма 1'!$F4159,'Придельники с 2022'!$B$4:$X$28,'Форма 1'!AA$8),"")</f>
        <v/>
      </c>
      <c r="K4159" s="90"/>
      <c r="L4159" s="87"/>
      <c r="M4159" s="103">
        <f>IF(ISNUMBER('Форма 1'!AD4159),'Форма 1'!$H4159*VLOOKUP('Форма 1'!$F4159,'Придельники с 2022'!$B$4:$X$28,'Форма 1'!AD$8),"")</f>
        <v>13866788.432</v>
      </c>
      <c r="N4159" s="103" t="str">
        <f>IF(ISBLANK('Форма 1'!$AE4159),"",IF('Форма 1'!$AE4159=1,'Форма 1'!$H4159*VLOOKUP('Форма 1'!$F4159,'Придельники с 2022'!$B$4:$X$28,'Форма 1'!$AE$8,0),IF('Форма 1'!$AE4159=2,'Форма 1'!$H4159*VLOOKUP('Форма 1'!$F4159,'Придельники с 2022'!$B$4:$X$28,13,0),IF('Форма 1'!$AE4159=3,'Форма 1'!$H4159*VLOOKUP('Форма 1'!$F4159,'Придельники с 2022'!$B$4:$X$28,12,0)))))</f>
        <v/>
      </c>
      <c r="O4159" s="103" t="str">
        <f>IF(ISNUMBER('Форма 1'!AF4159),'Форма 1'!$H4159*VLOOKUP('Форма 1'!$F4159,'Придельники с 2022'!$B$4:$X$28,'Форма 1'!AF$8),"")</f>
        <v/>
      </c>
      <c r="P4159" s="87"/>
      <c r="Q4159" s="103" t="str">
        <f>IF(ISNUMBER('Форма 1'!AH4159),'Форма 1'!$H4159*VLOOKUP('Форма 1'!$F4159,'Придельники с 2022'!$B$4:$X$28,'Форма 1'!AH$8),"")</f>
        <v/>
      </c>
      <c r="R4159" s="103" t="str">
        <f>IF(ISNUMBER('Форма 1'!AI4159),'Форма 1'!$H4159*VLOOKUP('Форма 1'!$F4159,'Придельники с 2022'!$B$4:$X$28,'Форма 1'!AI$8),"")</f>
        <v/>
      </c>
      <c r="S4159" s="103" t="str">
        <f>IF(ISNUMBER('Форма 1'!AJ4159),'Форма 1'!$H4159*VLOOKUP('Форма 1'!$F4159,'Придельники с 2022'!$B$4:$X$28,'Форма 1'!AJ$8),"")</f>
        <v/>
      </c>
      <c r="T4159" s="88"/>
    </row>
    <row r="4160" spans="1:20">
      <c r="A4160" s="188">
        <f t="shared" si="276"/>
        <v>996</v>
      </c>
      <c r="B4160" s="189" t="s">
        <v>4003</v>
      </c>
      <c r="C4160" s="99">
        <f t="shared" si="275"/>
        <v>12748564.416000001</v>
      </c>
      <c r="D4160" s="103" t="str">
        <f>IF(ISNUMBER('Форма 1'!U4160),'Форма 1'!$H4160*VLOOKUP('Форма 1'!$F4160,'Придельники с 2022'!$B$4:$X$28,'Форма 1'!U$8),"")</f>
        <v/>
      </c>
      <c r="E4160" s="103" t="str">
        <f>IF(ISNUMBER('Форма 1'!V4160),'Форма 1'!$H4160*VLOOKUP('Форма 1'!$F4160,'Придельники с 2022'!$B$4:$X$28,'Форма 1'!V$8),"")</f>
        <v/>
      </c>
      <c r="F4160" s="103" t="str">
        <f>IF(ISNUMBER('Форма 1'!W4160),'Форма 1'!$H4160*VLOOKUP('Форма 1'!$F4160,'Придельники с 2022'!$B$4:$X$28,'Форма 1'!W$8),"")</f>
        <v/>
      </c>
      <c r="G4160" s="103" t="str">
        <f>IF(ISNUMBER('Форма 1'!X4160),'Форма 1'!$H4160*VLOOKUP('Форма 1'!$F4160,'Придельники с 2022'!$B$4:$X$28,'Форма 1'!X$8),"")</f>
        <v/>
      </c>
      <c r="H4160" s="103" t="str">
        <f>IF(ISNUMBER('Форма 1'!Y4160),'Форма 1'!$H4160*VLOOKUP('Форма 1'!$F4160,'Придельники с 2022'!$B$4:$X$28,'Форма 1'!Y$8),"")</f>
        <v/>
      </c>
      <c r="I4160" s="103" t="str">
        <f>IF(ISNUMBER('Форма 1'!Z4160),'Форма 1'!$H4160*VLOOKUP('Форма 1'!$F4160,'Придельники с 2022'!$B$4:$X$28,'Форма 1'!Z$8),"")</f>
        <v/>
      </c>
      <c r="J4160" s="103" t="str">
        <f>IF(ISNUMBER('Форма 1'!AA4160),'Форма 1'!$H4160*VLOOKUP('Форма 1'!$F4160,'Придельники с 2022'!$B$4:$X$28,'Форма 1'!AA$8),"")</f>
        <v/>
      </c>
      <c r="K4160" s="90"/>
      <c r="L4160" s="87"/>
      <c r="M4160" s="103">
        <f>IF(ISNUMBER('Форма 1'!AD4160),'Форма 1'!$H4160*VLOOKUP('Форма 1'!$F4160,'Придельники с 2022'!$B$4:$X$28,'Форма 1'!AD$8),"")</f>
        <v>12748564.416000001</v>
      </c>
      <c r="N4160" s="103" t="str">
        <f>IF(ISBLANK('Форма 1'!$AE4160),"",IF('Форма 1'!$AE4160=1,'Форма 1'!$H4160*VLOOKUP('Форма 1'!$F4160,'Придельники с 2022'!$B$4:$X$28,'Форма 1'!$AE$8,0),IF('Форма 1'!$AE4160=2,'Форма 1'!$H4160*VLOOKUP('Форма 1'!$F4160,'Придельники с 2022'!$B$4:$X$28,13,0),IF('Форма 1'!$AE4160=3,'Форма 1'!$H4160*VLOOKUP('Форма 1'!$F4160,'Придельники с 2022'!$B$4:$X$28,12,0)))))</f>
        <v/>
      </c>
      <c r="O4160" s="103" t="str">
        <f>IF(ISNUMBER('Форма 1'!AF4160),'Форма 1'!$H4160*VLOOKUP('Форма 1'!$F4160,'Придельники с 2022'!$B$4:$X$28,'Форма 1'!AF$8),"")</f>
        <v/>
      </c>
      <c r="P4160" s="87"/>
      <c r="Q4160" s="103" t="str">
        <f>IF(ISNUMBER('Форма 1'!AH4160),'Форма 1'!$H4160*VLOOKUP('Форма 1'!$F4160,'Придельники с 2022'!$B$4:$X$28,'Форма 1'!AH$8),"")</f>
        <v/>
      </c>
      <c r="R4160" s="103" t="str">
        <f>IF(ISNUMBER('Форма 1'!AI4160),'Форма 1'!$H4160*VLOOKUP('Форма 1'!$F4160,'Придельники с 2022'!$B$4:$X$28,'Форма 1'!AI$8),"")</f>
        <v/>
      </c>
      <c r="S4160" s="103" t="str">
        <f>IF(ISNUMBER('Форма 1'!AJ4160),'Форма 1'!$H4160*VLOOKUP('Форма 1'!$F4160,'Придельники с 2022'!$B$4:$X$28,'Форма 1'!AJ$8),"")</f>
        <v/>
      </c>
      <c r="T4160" s="88"/>
    </row>
    <row r="4161" spans="1:20">
      <c r="A4161" s="188">
        <f t="shared" si="276"/>
        <v>997</v>
      </c>
      <c r="B4161" s="189" t="s">
        <v>4004</v>
      </c>
      <c r="C4161" s="99">
        <f t="shared" si="275"/>
        <v>14411714.352000002</v>
      </c>
      <c r="D4161" s="103" t="str">
        <f>IF(ISNUMBER('Форма 1'!U4161),'Форма 1'!$H4161*VLOOKUP('Форма 1'!$F4161,'Придельники с 2022'!$B$4:$X$28,'Форма 1'!U$8),"")</f>
        <v/>
      </c>
      <c r="E4161" s="103" t="str">
        <f>IF(ISNUMBER('Форма 1'!V4161),'Форма 1'!$H4161*VLOOKUP('Форма 1'!$F4161,'Придельники с 2022'!$B$4:$X$28,'Форма 1'!V$8),"")</f>
        <v/>
      </c>
      <c r="F4161" s="103" t="str">
        <f>IF(ISNUMBER('Форма 1'!W4161),'Форма 1'!$H4161*VLOOKUP('Форма 1'!$F4161,'Придельники с 2022'!$B$4:$X$28,'Форма 1'!W$8),"")</f>
        <v/>
      </c>
      <c r="G4161" s="103" t="str">
        <f>IF(ISNUMBER('Форма 1'!X4161),'Форма 1'!$H4161*VLOOKUP('Форма 1'!$F4161,'Придельники с 2022'!$B$4:$X$28,'Форма 1'!X$8),"")</f>
        <v/>
      </c>
      <c r="H4161" s="103" t="str">
        <f>IF(ISNUMBER('Форма 1'!Y4161),'Форма 1'!$H4161*VLOOKUP('Форма 1'!$F4161,'Придельники с 2022'!$B$4:$X$28,'Форма 1'!Y$8),"")</f>
        <v/>
      </c>
      <c r="I4161" s="103" t="str">
        <f>IF(ISNUMBER('Форма 1'!Z4161),'Форма 1'!$H4161*VLOOKUP('Форма 1'!$F4161,'Придельники с 2022'!$B$4:$X$28,'Форма 1'!Z$8),"")</f>
        <v/>
      </c>
      <c r="J4161" s="103" t="str">
        <f>IF(ISNUMBER('Форма 1'!AA4161),'Форма 1'!$H4161*VLOOKUP('Форма 1'!$F4161,'Придельники с 2022'!$B$4:$X$28,'Форма 1'!AA$8),"")</f>
        <v/>
      </c>
      <c r="K4161" s="90"/>
      <c r="L4161" s="87"/>
      <c r="M4161" s="103">
        <f>IF(ISNUMBER('Форма 1'!AD4161),'Форма 1'!$H4161*VLOOKUP('Форма 1'!$F4161,'Придельники с 2022'!$B$4:$X$28,'Форма 1'!AD$8),"")</f>
        <v>14411714.352000002</v>
      </c>
      <c r="N4161" s="103" t="str">
        <f>IF(ISBLANK('Форма 1'!$AE4161),"",IF('Форма 1'!$AE4161=1,'Форма 1'!$H4161*VLOOKUP('Форма 1'!$F4161,'Придельники с 2022'!$B$4:$X$28,'Форма 1'!$AE$8,0),IF('Форма 1'!$AE4161=2,'Форма 1'!$H4161*VLOOKUP('Форма 1'!$F4161,'Придельники с 2022'!$B$4:$X$28,13,0),IF('Форма 1'!$AE4161=3,'Форма 1'!$H4161*VLOOKUP('Форма 1'!$F4161,'Придельники с 2022'!$B$4:$X$28,12,0)))))</f>
        <v/>
      </c>
      <c r="O4161" s="103" t="str">
        <f>IF(ISNUMBER('Форма 1'!AF4161),'Форма 1'!$H4161*VLOOKUP('Форма 1'!$F4161,'Придельники с 2022'!$B$4:$X$28,'Форма 1'!AF$8),"")</f>
        <v/>
      </c>
      <c r="P4161" s="87"/>
      <c r="Q4161" s="103" t="str">
        <f>IF(ISNUMBER('Форма 1'!AH4161),'Форма 1'!$H4161*VLOOKUP('Форма 1'!$F4161,'Придельники с 2022'!$B$4:$X$28,'Форма 1'!AH$8),"")</f>
        <v/>
      </c>
      <c r="R4161" s="103" t="str">
        <f>IF(ISNUMBER('Форма 1'!AI4161),'Форма 1'!$H4161*VLOOKUP('Форма 1'!$F4161,'Придельники с 2022'!$B$4:$X$28,'Форма 1'!AI$8),"")</f>
        <v/>
      </c>
      <c r="S4161" s="103" t="str">
        <f>IF(ISNUMBER('Форма 1'!AJ4161),'Форма 1'!$H4161*VLOOKUP('Форма 1'!$F4161,'Придельники с 2022'!$B$4:$X$28,'Форма 1'!AJ$8),"")</f>
        <v/>
      </c>
      <c r="T4161" s="88"/>
    </row>
    <row r="4162" spans="1:20">
      <c r="A4162" s="188">
        <f t="shared" si="276"/>
        <v>998</v>
      </c>
      <c r="B4162" s="189" t="s">
        <v>4005</v>
      </c>
      <c r="C4162" s="99">
        <f t="shared" si="275"/>
        <v>13528979.396800002</v>
      </c>
      <c r="D4162" s="103" t="str">
        <f>IF(ISNUMBER('Форма 1'!U4162),'Форма 1'!$H4162*VLOOKUP('Форма 1'!$F4162,'Придельники с 2022'!$B$4:$X$28,'Форма 1'!U$8),"")</f>
        <v/>
      </c>
      <c r="E4162" s="103" t="str">
        <f>IF(ISNUMBER('Форма 1'!V4162),'Форма 1'!$H4162*VLOOKUP('Форма 1'!$F4162,'Придельники с 2022'!$B$4:$X$28,'Форма 1'!V$8),"")</f>
        <v/>
      </c>
      <c r="F4162" s="103" t="str">
        <f>IF(ISNUMBER('Форма 1'!W4162),'Форма 1'!$H4162*VLOOKUP('Форма 1'!$F4162,'Придельники с 2022'!$B$4:$X$28,'Форма 1'!W$8),"")</f>
        <v/>
      </c>
      <c r="G4162" s="103" t="str">
        <f>IF(ISNUMBER('Форма 1'!X4162),'Форма 1'!$H4162*VLOOKUP('Форма 1'!$F4162,'Придельники с 2022'!$B$4:$X$28,'Форма 1'!X$8),"")</f>
        <v/>
      </c>
      <c r="H4162" s="103" t="str">
        <f>IF(ISNUMBER('Форма 1'!Y4162),'Форма 1'!$H4162*VLOOKUP('Форма 1'!$F4162,'Придельники с 2022'!$B$4:$X$28,'Форма 1'!Y$8),"")</f>
        <v/>
      </c>
      <c r="I4162" s="103" t="str">
        <f>IF(ISNUMBER('Форма 1'!Z4162),'Форма 1'!$H4162*VLOOKUP('Форма 1'!$F4162,'Придельники с 2022'!$B$4:$X$28,'Форма 1'!Z$8),"")</f>
        <v/>
      </c>
      <c r="J4162" s="103" t="str">
        <f>IF(ISNUMBER('Форма 1'!AA4162),'Форма 1'!$H4162*VLOOKUP('Форма 1'!$F4162,'Придельники с 2022'!$B$4:$X$28,'Форма 1'!AA$8),"")</f>
        <v/>
      </c>
      <c r="K4162" s="90"/>
      <c r="L4162" s="87"/>
      <c r="M4162" s="103">
        <f>IF(ISNUMBER('Форма 1'!AD4162),'Форма 1'!$H4162*VLOOKUP('Форма 1'!$F4162,'Придельники с 2022'!$B$4:$X$28,'Форма 1'!AD$8),"")</f>
        <v>13528979.396800002</v>
      </c>
      <c r="N4162" s="103" t="str">
        <f>IF(ISBLANK('Форма 1'!$AE4162),"",IF('Форма 1'!$AE4162=1,'Форма 1'!$H4162*VLOOKUP('Форма 1'!$F4162,'Придельники с 2022'!$B$4:$X$28,'Форма 1'!$AE$8,0),IF('Форма 1'!$AE4162=2,'Форма 1'!$H4162*VLOOKUP('Форма 1'!$F4162,'Придельники с 2022'!$B$4:$X$28,13,0),IF('Форма 1'!$AE4162=3,'Форма 1'!$H4162*VLOOKUP('Форма 1'!$F4162,'Придельники с 2022'!$B$4:$X$28,12,0)))))</f>
        <v/>
      </c>
      <c r="O4162" s="103" t="str">
        <f>IF(ISNUMBER('Форма 1'!AF4162),'Форма 1'!$H4162*VLOOKUP('Форма 1'!$F4162,'Придельники с 2022'!$B$4:$X$28,'Форма 1'!AF$8),"")</f>
        <v/>
      </c>
      <c r="P4162" s="87"/>
      <c r="Q4162" s="103" t="str">
        <f>IF(ISNUMBER('Форма 1'!AH4162),'Форма 1'!$H4162*VLOOKUP('Форма 1'!$F4162,'Придельники с 2022'!$B$4:$X$28,'Форма 1'!AH$8),"")</f>
        <v/>
      </c>
      <c r="R4162" s="103" t="str">
        <f>IF(ISNUMBER('Форма 1'!AI4162),'Форма 1'!$H4162*VLOOKUP('Форма 1'!$F4162,'Придельники с 2022'!$B$4:$X$28,'Форма 1'!AI$8),"")</f>
        <v/>
      </c>
      <c r="S4162" s="103" t="str">
        <f>IF(ISNUMBER('Форма 1'!AJ4162),'Форма 1'!$H4162*VLOOKUP('Форма 1'!$F4162,'Придельники с 2022'!$B$4:$X$28,'Форма 1'!AJ$8),"")</f>
        <v/>
      </c>
      <c r="T4162" s="88"/>
    </row>
    <row r="4163" spans="1:20">
      <c r="A4163" s="188">
        <f t="shared" si="276"/>
        <v>999</v>
      </c>
      <c r="B4163" s="189" t="s">
        <v>4006</v>
      </c>
      <c r="C4163" s="99">
        <f t="shared" si="275"/>
        <v>25006580.280000001</v>
      </c>
      <c r="D4163" s="103" t="str">
        <f>IF(ISNUMBER('Форма 1'!U4163),'Форма 1'!$H4163*VLOOKUP('Форма 1'!$F4163,'Придельники с 2022'!$B$4:$X$28,'Форма 1'!U$8),"")</f>
        <v/>
      </c>
      <c r="E4163" s="103" t="str">
        <f>IF(ISNUMBER('Форма 1'!V4163),'Форма 1'!$H4163*VLOOKUP('Форма 1'!$F4163,'Придельники с 2022'!$B$4:$X$28,'Форма 1'!V$8),"")</f>
        <v/>
      </c>
      <c r="F4163" s="103" t="str">
        <f>IF(ISNUMBER('Форма 1'!W4163),'Форма 1'!$H4163*VLOOKUP('Форма 1'!$F4163,'Придельники с 2022'!$B$4:$X$28,'Форма 1'!W$8),"")</f>
        <v/>
      </c>
      <c r="G4163" s="103" t="str">
        <f>IF(ISNUMBER('Форма 1'!X4163),'Форма 1'!$H4163*VLOOKUP('Форма 1'!$F4163,'Придельники с 2022'!$B$4:$X$28,'Форма 1'!X$8),"")</f>
        <v/>
      </c>
      <c r="H4163" s="103" t="str">
        <f>IF(ISNUMBER('Форма 1'!Y4163),'Форма 1'!$H4163*VLOOKUP('Форма 1'!$F4163,'Придельники с 2022'!$B$4:$X$28,'Форма 1'!Y$8),"")</f>
        <v/>
      </c>
      <c r="I4163" s="103" t="str">
        <f>IF(ISNUMBER('Форма 1'!Z4163),'Форма 1'!$H4163*VLOOKUP('Форма 1'!$F4163,'Придельники с 2022'!$B$4:$X$28,'Форма 1'!Z$8),"")</f>
        <v/>
      </c>
      <c r="J4163" s="103" t="str">
        <f>IF(ISNUMBER('Форма 1'!AA4163),'Форма 1'!$H4163*VLOOKUP('Форма 1'!$F4163,'Придельники с 2022'!$B$4:$X$28,'Форма 1'!AA$8),"")</f>
        <v/>
      </c>
      <c r="K4163" s="90">
        <v>9</v>
      </c>
      <c r="L4163" s="87">
        <f t="shared" ref="L4163:L4165" si="279">2778508.92*K4163</f>
        <v>25006580.280000001</v>
      </c>
      <c r="M4163" s="103" t="str">
        <f>IF(ISNUMBER('Форма 1'!AD4163),'Форма 1'!$H4163*VLOOKUP('Форма 1'!$F4163,'Придельники с 2022'!$B$4:$X$28,'Форма 1'!AD$8),"")</f>
        <v/>
      </c>
      <c r="N4163" s="103" t="str">
        <f>IF(ISBLANK('Форма 1'!$AE4163),"",IF('Форма 1'!$AE4163=1,'Форма 1'!$H4163*VLOOKUP('Форма 1'!$F4163,'Придельники с 2022'!$B$4:$X$28,'Форма 1'!$AE$8,0),IF('Форма 1'!$AE4163=2,'Форма 1'!$H4163*VLOOKUP('Форма 1'!$F4163,'Придельники с 2022'!$B$4:$X$28,13,0),IF('Форма 1'!$AE4163=3,'Форма 1'!$H4163*VLOOKUP('Форма 1'!$F4163,'Придельники с 2022'!$B$4:$X$28,12,0)))))</f>
        <v/>
      </c>
      <c r="O4163" s="103" t="str">
        <f>IF(ISNUMBER('Форма 1'!AF4163),'Форма 1'!$H4163*VLOOKUP('Форма 1'!$F4163,'Придельники с 2022'!$B$4:$X$28,'Форма 1'!AF$8),"")</f>
        <v/>
      </c>
      <c r="P4163" s="87"/>
      <c r="Q4163" s="103" t="str">
        <f>IF(ISNUMBER('Форма 1'!AH4163),'Форма 1'!$H4163*VLOOKUP('Форма 1'!$F4163,'Придельники с 2022'!$B$4:$X$28,'Форма 1'!AH$8),"")</f>
        <v/>
      </c>
      <c r="R4163" s="103" t="str">
        <f>IF(ISNUMBER('Форма 1'!AI4163),'Форма 1'!$H4163*VLOOKUP('Форма 1'!$F4163,'Придельники с 2022'!$B$4:$X$28,'Форма 1'!AI$8),"")</f>
        <v/>
      </c>
      <c r="S4163" s="103" t="str">
        <f>IF(ISNUMBER('Форма 1'!AJ4163),'Форма 1'!$H4163*VLOOKUP('Форма 1'!$F4163,'Придельники с 2022'!$B$4:$X$28,'Форма 1'!AJ$8),"")</f>
        <v/>
      </c>
      <c r="T4163" s="88"/>
    </row>
    <row r="4164" spans="1:20">
      <c r="A4164" s="188">
        <f t="shared" si="276"/>
        <v>1000</v>
      </c>
      <c r="B4164" s="189" t="s">
        <v>4007</v>
      </c>
      <c r="C4164" s="99">
        <f t="shared" ref="C4164:C4227" si="280">SUM(D4164:J4164,L4164:T4164)</f>
        <v>13892544.6</v>
      </c>
      <c r="D4164" s="103" t="str">
        <f>IF(ISNUMBER('Форма 1'!U4164),'Форма 1'!$H4164*VLOOKUP('Форма 1'!$F4164,'Придельники с 2022'!$B$4:$X$28,'Форма 1'!U$8),"")</f>
        <v/>
      </c>
      <c r="E4164" s="103" t="str">
        <f>IF(ISNUMBER('Форма 1'!V4164),'Форма 1'!$H4164*VLOOKUP('Форма 1'!$F4164,'Придельники с 2022'!$B$4:$X$28,'Форма 1'!V$8),"")</f>
        <v/>
      </c>
      <c r="F4164" s="103" t="str">
        <f>IF(ISNUMBER('Форма 1'!W4164),'Форма 1'!$H4164*VLOOKUP('Форма 1'!$F4164,'Придельники с 2022'!$B$4:$X$28,'Форма 1'!W$8),"")</f>
        <v/>
      </c>
      <c r="G4164" s="103" t="str">
        <f>IF(ISNUMBER('Форма 1'!X4164),'Форма 1'!$H4164*VLOOKUP('Форма 1'!$F4164,'Придельники с 2022'!$B$4:$X$28,'Форма 1'!X$8),"")</f>
        <v/>
      </c>
      <c r="H4164" s="103" t="str">
        <f>IF(ISNUMBER('Форма 1'!Y4164),'Форма 1'!$H4164*VLOOKUP('Форма 1'!$F4164,'Придельники с 2022'!$B$4:$X$28,'Форма 1'!Y$8),"")</f>
        <v/>
      </c>
      <c r="I4164" s="103" t="str">
        <f>IF(ISNUMBER('Форма 1'!Z4164),'Форма 1'!$H4164*VLOOKUP('Форма 1'!$F4164,'Придельники с 2022'!$B$4:$X$28,'Форма 1'!Z$8),"")</f>
        <v/>
      </c>
      <c r="J4164" s="103" t="str">
        <f>IF(ISNUMBER('Форма 1'!AA4164),'Форма 1'!$H4164*VLOOKUP('Форма 1'!$F4164,'Придельники с 2022'!$B$4:$X$28,'Форма 1'!AA$8),"")</f>
        <v/>
      </c>
      <c r="K4164" s="90">
        <v>5</v>
      </c>
      <c r="L4164" s="87">
        <f>2778508.92*K4164</f>
        <v>13892544.6</v>
      </c>
      <c r="M4164" s="103" t="str">
        <f>IF(ISNUMBER('Форма 1'!AD4164),'Форма 1'!$H4164*VLOOKUP('Форма 1'!$F4164,'Придельники с 2022'!$B$4:$X$28,'Форма 1'!AD$8),"")</f>
        <v/>
      </c>
      <c r="N4164" s="103" t="str">
        <f>IF(ISBLANK('Форма 1'!$AE4164),"",IF('Форма 1'!$AE4164=1,'Форма 1'!$H4164*VLOOKUP('Форма 1'!$F4164,'Придельники с 2022'!$B$4:$X$28,'Форма 1'!$AE$8,0),IF('Форма 1'!$AE4164=2,'Форма 1'!$H4164*VLOOKUP('Форма 1'!$F4164,'Придельники с 2022'!$B$4:$X$28,13,0),IF('Форма 1'!$AE4164=3,'Форма 1'!$H4164*VLOOKUP('Форма 1'!$F4164,'Придельники с 2022'!$B$4:$X$28,12,0)))))</f>
        <v/>
      </c>
      <c r="O4164" s="103" t="str">
        <f>IF(ISNUMBER('Форма 1'!AF4164),'Форма 1'!$H4164*VLOOKUP('Форма 1'!$F4164,'Придельники с 2022'!$B$4:$X$28,'Форма 1'!AF$8),"")</f>
        <v/>
      </c>
      <c r="P4164" s="87"/>
      <c r="Q4164" s="103" t="str">
        <f>IF(ISNUMBER('Форма 1'!AH4164),'Форма 1'!$H4164*VLOOKUP('Форма 1'!$F4164,'Придельники с 2022'!$B$4:$X$28,'Форма 1'!AH$8),"")</f>
        <v/>
      </c>
      <c r="R4164" s="103" t="str">
        <f>IF(ISNUMBER('Форма 1'!AI4164),'Форма 1'!$H4164*VLOOKUP('Форма 1'!$F4164,'Придельники с 2022'!$B$4:$X$28,'Форма 1'!AI$8),"")</f>
        <v/>
      </c>
      <c r="S4164" s="103" t="str">
        <f>IF(ISNUMBER('Форма 1'!AJ4164),'Форма 1'!$H4164*VLOOKUP('Форма 1'!$F4164,'Придельники с 2022'!$B$4:$X$28,'Форма 1'!AJ$8),"")</f>
        <v/>
      </c>
      <c r="T4164" s="88"/>
    </row>
    <row r="4165" spans="1:20">
      <c r="A4165" s="188">
        <f t="shared" si="276"/>
        <v>1001</v>
      </c>
      <c r="B4165" s="189" t="s">
        <v>4008</v>
      </c>
      <c r="C4165" s="99">
        <f t="shared" si="280"/>
        <v>2778508.92</v>
      </c>
      <c r="D4165" s="103" t="str">
        <f>IF(ISNUMBER('Форма 1'!U4165),'Форма 1'!$H4165*VLOOKUP('Форма 1'!$F4165,'Придельники с 2022'!$B$4:$X$28,'Форма 1'!U$8),"")</f>
        <v/>
      </c>
      <c r="E4165" s="103" t="str">
        <f>IF(ISNUMBER('Форма 1'!V4165),'Форма 1'!$H4165*VLOOKUP('Форма 1'!$F4165,'Придельники с 2022'!$B$4:$X$28,'Форма 1'!V$8),"")</f>
        <v/>
      </c>
      <c r="F4165" s="103" t="str">
        <f>IF(ISNUMBER('Форма 1'!W4165),'Форма 1'!$H4165*VLOOKUP('Форма 1'!$F4165,'Придельники с 2022'!$B$4:$X$28,'Форма 1'!W$8),"")</f>
        <v/>
      </c>
      <c r="G4165" s="103" t="str">
        <f>IF(ISNUMBER('Форма 1'!X4165),'Форма 1'!$H4165*VLOOKUP('Форма 1'!$F4165,'Придельники с 2022'!$B$4:$X$28,'Форма 1'!X$8),"")</f>
        <v/>
      </c>
      <c r="H4165" s="103" t="str">
        <f>IF(ISNUMBER('Форма 1'!Y4165),'Форма 1'!$H4165*VLOOKUP('Форма 1'!$F4165,'Придельники с 2022'!$B$4:$X$28,'Форма 1'!Y$8),"")</f>
        <v/>
      </c>
      <c r="I4165" s="103" t="str">
        <f>IF(ISNUMBER('Форма 1'!Z4165),'Форма 1'!$H4165*VLOOKUP('Форма 1'!$F4165,'Придельники с 2022'!$B$4:$X$28,'Форма 1'!Z$8),"")</f>
        <v/>
      </c>
      <c r="J4165" s="103" t="str">
        <f>IF(ISNUMBER('Форма 1'!AA4165),'Форма 1'!$H4165*VLOOKUP('Форма 1'!$F4165,'Придельники с 2022'!$B$4:$X$28,'Форма 1'!AA$8),"")</f>
        <v/>
      </c>
      <c r="K4165" s="90">
        <v>1</v>
      </c>
      <c r="L4165" s="87">
        <f t="shared" si="279"/>
        <v>2778508.92</v>
      </c>
      <c r="M4165" s="103" t="str">
        <f>IF(ISNUMBER('Форма 1'!AD4165),'Форма 1'!$H4165*VLOOKUP('Форма 1'!$F4165,'Придельники с 2022'!$B$4:$X$28,'Форма 1'!AD$8),"")</f>
        <v/>
      </c>
      <c r="N4165" s="103" t="str">
        <f>IF(ISBLANK('Форма 1'!$AE4165),"",IF('Форма 1'!$AE4165=1,'Форма 1'!$H4165*VLOOKUP('Форма 1'!$F4165,'Придельники с 2022'!$B$4:$X$28,'Форма 1'!$AE$8,0),IF('Форма 1'!$AE4165=2,'Форма 1'!$H4165*VLOOKUP('Форма 1'!$F4165,'Придельники с 2022'!$B$4:$X$28,13,0),IF('Форма 1'!$AE4165=3,'Форма 1'!$H4165*VLOOKUP('Форма 1'!$F4165,'Придельники с 2022'!$B$4:$X$28,12,0)))))</f>
        <v/>
      </c>
      <c r="O4165" s="103" t="str">
        <f>IF(ISNUMBER('Форма 1'!AF4165),'Форма 1'!$H4165*VLOOKUP('Форма 1'!$F4165,'Придельники с 2022'!$B$4:$X$28,'Форма 1'!AF$8),"")</f>
        <v/>
      </c>
      <c r="P4165" s="87"/>
      <c r="Q4165" s="103" t="str">
        <f>IF(ISNUMBER('Форма 1'!AH4165),'Форма 1'!$H4165*VLOOKUP('Форма 1'!$F4165,'Придельники с 2022'!$B$4:$X$28,'Форма 1'!AH$8),"")</f>
        <v/>
      </c>
      <c r="R4165" s="103" t="str">
        <f>IF(ISNUMBER('Форма 1'!AI4165),'Форма 1'!$H4165*VLOOKUP('Форма 1'!$F4165,'Придельники с 2022'!$B$4:$X$28,'Форма 1'!AI$8),"")</f>
        <v/>
      </c>
      <c r="S4165" s="103" t="str">
        <f>IF(ISNUMBER('Форма 1'!AJ4165),'Форма 1'!$H4165*VLOOKUP('Форма 1'!$F4165,'Придельники с 2022'!$B$4:$X$28,'Форма 1'!AJ$8),"")</f>
        <v/>
      </c>
      <c r="T4165" s="88"/>
    </row>
    <row r="4166" spans="1:20">
      <c r="A4166" s="188">
        <f t="shared" si="276"/>
        <v>1002</v>
      </c>
      <c r="B4166" s="189" t="s">
        <v>760</v>
      </c>
      <c r="C4166" s="99">
        <f t="shared" si="280"/>
        <v>27512217.599999998</v>
      </c>
      <c r="D4166" s="103" t="str">
        <f>IF(ISNUMBER('Форма 1'!U4166),'Форма 1'!$H4166*VLOOKUP('Форма 1'!$F4166,'Придельники с 2022'!$B$4:$X$28,'Форма 1'!U$8),"")</f>
        <v/>
      </c>
      <c r="E4166" s="103" t="str">
        <f>IF(ISNUMBER('Форма 1'!V4166),'Форма 1'!$H4166*VLOOKUP('Форма 1'!$F4166,'Придельники с 2022'!$B$4:$X$28,'Форма 1'!V$8),"")</f>
        <v/>
      </c>
      <c r="F4166" s="103" t="str">
        <f>IF(ISNUMBER('Форма 1'!W4166),'Форма 1'!$H4166*VLOOKUP('Форма 1'!$F4166,'Придельники с 2022'!$B$4:$X$28,'Форма 1'!W$8),"")</f>
        <v/>
      </c>
      <c r="G4166" s="103" t="str">
        <f>IF(ISNUMBER('Форма 1'!X4166),'Форма 1'!$H4166*VLOOKUP('Форма 1'!$F4166,'Придельники с 2022'!$B$4:$X$28,'Форма 1'!X$8),"")</f>
        <v/>
      </c>
      <c r="H4166" s="103" t="str">
        <f>IF(ISNUMBER('Форма 1'!Y4166),'Форма 1'!$H4166*VLOOKUP('Форма 1'!$F4166,'Придельники с 2022'!$B$4:$X$28,'Форма 1'!Y$8),"")</f>
        <v/>
      </c>
      <c r="I4166" s="103" t="str">
        <f>IF(ISNUMBER('Форма 1'!Z4166),'Форма 1'!$H4166*VLOOKUP('Форма 1'!$F4166,'Придельники с 2022'!$B$4:$X$28,'Форма 1'!Z$8),"")</f>
        <v/>
      </c>
      <c r="J4166" s="103" t="str">
        <f>IF(ISNUMBER('Форма 1'!AA4166),'Форма 1'!$H4166*VLOOKUP('Форма 1'!$F4166,'Придельники с 2022'!$B$4:$X$28,'Форма 1'!AA$8),"")</f>
        <v/>
      </c>
      <c r="K4166" s="90">
        <v>7</v>
      </c>
      <c r="L4166" s="87">
        <f>3930316.8*K4166</f>
        <v>27512217.599999998</v>
      </c>
      <c r="M4166" s="103" t="str">
        <f>IF(ISNUMBER('Форма 1'!AD4166),'Форма 1'!$H4166*VLOOKUP('Форма 1'!$F4166,'Придельники с 2022'!$B$4:$X$28,'Форма 1'!AD$8),"")</f>
        <v/>
      </c>
      <c r="N4166" s="103" t="str">
        <f>IF(ISBLANK('Форма 1'!$AE4166),"",IF('Форма 1'!$AE4166=1,'Форма 1'!$H4166*VLOOKUP('Форма 1'!$F4166,'Придельники с 2022'!$B$4:$X$28,'Форма 1'!$AE$8,0),IF('Форма 1'!$AE4166=2,'Форма 1'!$H4166*VLOOKUP('Форма 1'!$F4166,'Придельники с 2022'!$B$4:$X$28,13,0),IF('Форма 1'!$AE4166=3,'Форма 1'!$H4166*VLOOKUP('Форма 1'!$F4166,'Придельники с 2022'!$B$4:$X$28,12,0)))))</f>
        <v/>
      </c>
      <c r="O4166" s="103" t="str">
        <f>IF(ISNUMBER('Форма 1'!AF4166),'Форма 1'!$H4166*VLOOKUP('Форма 1'!$F4166,'Придельники с 2022'!$B$4:$X$28,'Форма 1'!AF$8),"")</f>
        <v/>
      </c>
      <c r="P4166" s="87"/>
      <c r="Q4166" s="103" t="str">
        <f>IF(ISNUMBER('Форма 1'!AH4166),'Форма 1'!$H4166*VLOOKUP('Форма 1'!$F4166,'Придельники с 2022'!$B$4:$X$28,'Форма 1'!AH$8),"")</f>
        <v/>
      </c>
      <c r="R4166" s="103" t="str">
        <f>IF(ISNUMBER('Форма 1'!AI4166),'Форма 1'!$H4166*VLOOKUP('Форма 1'!$F4166,'Придельники с 2022'!$B$4:$X$28,'Форма 1'!AI$8),"")</f>
        <v/>
      </c>
      <c r="S4166" s="103" t="str">
        <f>IF(ISNUMBER('Форма 1'!AJ4166),'Форма 1'!$H4166*VLOOKUP('Форма 1'!$F4166,'Придельники с 2022'!$B$4:$X$28,'Форма 1'!AJ$8),"")</f>
        <v/>
      </c>
      <c r="T4166" s="88"/>
    </row>
    <row r="4167" spans="1:20">
      <c r="A4167" s="188">
        <f t="shared" si="276"/>
        <v>1003</v>
      </c>
      <c r="B4167" s="189" t="s">
        <v>4009</v>
      </c>
      <c r="C4167" s="99">
        <f t="shared" si="280"/>
        <v>12844039.040000001</v>
      </c>
      <c r="D4167" s="103" t="str">
        <f>IF(ISNUMBER('Форма 1'!U4167),'Форма 1'!$H4167*VLOOKUP('Форма 1'!$F4167,'Придельники с 2022'!$B$4:$X$28,'Форма 1'!U$8),"")</f>
        <v/>
      </c>
      <c r="E4167" s="103" t="str">
        <f>IF(ISNUMBER('Форма 1'!V4167),'Форма 1'!$H4167*VLOOKUP('Форма 1'!$F4167,'Придельники с 2022'!$B$4:$X$28,'Форма 1'!V$8),"")</f>
        <v/>
      </c>
      <c r="F4167" s="103" t="str">
        <f>IF(ISNUMBER('Форма 1'!W4167),'Форма 1'!$H4167*VLOOKUP('Форма 1'!$F4167,'Придельники с 2022'!$B$4:$X$28,'Форма 1'!W$8),"")</f>
        <v/>
      </c>
      <c r="G4167" s="103" t="str">
        <f>IF(ISNUMBER('Форма 1'!X4167),'Форма 1'!$H4167*VLOOKUP('Форма 1'!$F4167,'Придельники с 2022'!$B$4:$X$28,'Форма 1'!X$8),"")</f>
        <v/>
      </c>
      <c r="H4167" s="103" t="str">
        <f>IF(ISNUMBER('Форма 1'!Y4167),'Форма 1'!$H4167*VLOOKUP('Форма 1'!$F4167,'Придельники с 2022'!$B$4:$X$28,'Форма 1'!Y$8),"")</f>
        <v/>
      </c>
      <c r="I4167" s="103" t="str">
        <f>IF(ISNUMBER('Форма 1'!Z4167),'Форма 1'!$H4167*VLOOKUP('Форма 1'!$F4167,'Придельники с 2022'!$B$4:$X$28,'Форма 1'!Z$8),"")</f>
        <v/>
      </c>
      <c r="J4167" s="103" t="str">
        <f>IF(ISNUMBER('Форма 1'!AA4167),'Форма 1'!$H4167*VLOOKUP('Форма 1'!$F4167,'Придельники с 2022'!$B$4:$X$28,'Форма 1'!AA$8),"")</f>
        <v/>
      </c>
      <c r="K4167" s="90"/>
      <c r="L4167" s="87"/>
      <c r="M4167" s="103">
        <f>IF(ISNUMBER('Форма 1'!AD4167),'Форма 1'!$H4167*VLOOKUP('Форма 1'!$F4167,'Придельники с 2022'!$B$4:$X$28,'Форма 1'!AD$8),"")</f>
        <v>12844039.040000001</v>
      </c>
      <c r="N4167" s="103" t="str">
        <f>IF(ISBLANK('Форма 1'!$AE4167),"",IF('Форма 1'!$AE4167=1,'Форма 1'!$H4167*VLOOKUP('Форма 1'!$F4167,'Придельники с 2022'!$B$4:$X$28,'Форма 1'!$AE$8,0),IF('Форма 1'!$AE4167=2,'Форма 1'!$H4167*VLOOKUP('Форма 1'!$F4167,'Придельники с 2022'!$B$4:$X$28,13,0),IF('Форма 1'!$AE4167=3,'Форма 1'!$H4167*VLOOKUP('Форма 1'!$F4167,'Придельники с 2022'!$B$4:$X$28,12,0)))))</f>
        <v/>
      </c>
      <c r="O4167" s="103" t="str">
        <f>IF(ISNUMBER('Форма 1'!AF4167),'Форма 1'!$H4167*VLOOKUP('Форма 1'!$F4167,'Придельники с 2022'!$B$4:$X$28,'Форма 1'!AF$8),"")</f>
        <v/>
      </c>
      <c r="P4167" s="87"/>
      <c r="Q4167" s="103" t="str">
        <f>IF(ISNUMBER('Форма 1'!AH4167),'Форма 1'!$H4167*VLOOKUP('Форма 1'!$F4167,'Придельники с 2022'!$B$4:$X$28,'Форма 1'!AH$8),"")</f>
        <v/>
      </c>
      <c r="R4167" s="103" t="str">
        <f>IF(ISNUMBER('Форма 1'!AI4167),'Форма 1'!$H4167*VLOOKUP('Форма 1'!$F4167,'Придельники с 2022'!$B$4:$X$28,'Форма 1'!AI$8),"")</f>
        <v/>
      </c>
      <c r="S4167" s="103" t="str">
        <f>IF(ISNUMBER('Форма 1'!AJ4167),'Форма 1'!$H4167*VLOOKUP('Форма 1'!$F4167,'Придельники с 2022'!$B$4:$X$28,'Форма 1'!AJ$8),"")</f>
        <v/>
      </c>
      <c r="T4167" s="88"/>
    </row>
    <row r="4168" spans="1:20">
      <c r="A4168" s="188">
        <f t="shared" si="276"/>
        <v>1004</v>
      </c>
      <c r="B4168" s="189" t="s">
        <v>4010</v>
      </c>
      <c r="C4168" s="99">
        <f t="shared" si="280"/>
        <v>16009112.896000002</v>
      </c>
      <c r="D4168" s="103" t="str">
        <f>IF(ISNUMBER('Форма 1'!U4168),'Форма 1'!$H4168*VLOOKUP('Форма 1'!$F4168,'Придельники с 2022'!$B$4:$X$28,'Форма 1'!U$8),"")</f>
        <v/>
      </c>
      <c r="E4168" s="103" t="str">
        <f>IF(ISNUMBER('Форма 1'!V4168),'Форма 1'!$H4168*VLOOKUP('Форма 1'!$F4168,'Придельники с 2022'!$B$4:$X$28,'Форма 1'!V$8),"")</f>
        <v/>
      </c>
      <c r="F4168" s="103" t="str">
        <f>IF(ISNUMBER('Форма 1'!W4168),'Форма 1'!$H4168*VLOOKUP('Форма 1'!$F4168,'Придельники с 2022'!$B$4:$X$28,'Форма 1'!W$8),"")</f>
        <v/>
      </c>
      <c r="G4168" s="103" t="str">
        <f>IF(ISNUMBER('Форма 1'!X4168),'Форма 1'!$H4168*VLOOKUP('Форма 1'!$F4168,'Придельники с 2022'!$B$4:$X$28,'Форма 1'!X$8),"")</f>
        <v/>
      </c>
      <c r="H4168" s="103" t="str">
        <f>IF(ISNUMBER('Форма 1'!Y4168),'Форма 1'!$H4168*VLOOKUP('Форма 1'!$F4168,'Придельники с 2022'!$B$4:$X$28,'Форма 1'!Y$8),"")</f>
        <v/>
      </c>
      <c r="I4168" s="103" t="str">
        <f>IF(ISNUMBER('Форма 1'!Z4168),'Форма 1'!$H4168*VLOOKUP('Форма 1'!$F4168,'Придельники с 2022'!$B$4:$X$28,'Форма 1'!Z$8),"")</f>
        <v/>
      </c>
      <c r="J4168" s="103" t="str">
        <f>IF(ISNUMBER('Форма 1'!AA4168),'Форма 1'!$H4168*VLOOKUP('Форма 1'!$F4168,'Придельники с 2022'!$B$4:$X$28,'Форма 1'!AA$8),"")</f>
        <v/>
      </c>
      <c r="K4168" s="90"/>
      <c r="L4168" s="87"/>
      <c r="M4168" s="103">
        <f>IF(ISNUMBER('Форма 1'!AD4168),'Форма 1'!$H4168*VLOOKUP('Форма 1'!$F4168,'Придельники с 2022'!$B$4:$X$28,'Форма 1'!AD$8),"")</f>
        <v>16009112.896000002</v>
      </c>
      <c r="N4168" s="103" t="str">
        <f>IF(ISBLANK('Форма 1'!$AE4168),"",IF('Форма 1'!$AE4168=1,'Форма 1'!$H4168*VLOOKUP('Форма 1'!$F4168,'Придельники с 2022'!$B$4:$X$28,'Форма 1'!$AE$8,0),IF('Форма 1'!$AE4168=2,'Форма 1'!$H4168*VLOOKUP('Форма 1'!$F4168,'Придельники с 2022'!$B$4:$X$28,13,0),IF('Форма 1'!$AE4168=3,'Форма 1'!$H4168*VLOOKUP('Форма 1'!$F4168,'Придельники с 2022'!$B$4:$X$28,12,0)))))</f>
        <v/>
      </c>
      <c r="O4168" s="103" t="str">
        <f>IF(ISNUMBER('Форма 1'!AF4168),'Форма 1'!$H4168*VLOOKUP('Форма 1'!$F4168,'Придельники с 2022'!$B$4:$X$28,'Форма 1'!AF$8),"")</f>
        <v/>
      </c>
      <c r="P4168" s="87"/>
      <c r="Q4168" s="103" t="str">
        <f>IF(ISNUMBER('Форма 1'!AH4168),'Форма 1'!$H4168*VLOOKUP('Форма 1'!$F4168,'Придельники с 2022'!$B$4:$X$28,'Форма 1'!AH$8),"")</f>
        <v/>
      </c>
      <c r="R4168" s="103" t="str">
        <f>IF(ISNUMBER('Форма 1'!AI4168),'Форма 1'!$H4168*VLOOKUP('Форма 1'!$F4168,'Придельники с 2022'!$B$4:$X$28,'Форма 1'!AI$8),"")</f>
        <v/>
      </c>
      <c r="S4168" s="103" t="str">
        <f>IF(ISNUMBER('Форма 1'!AJ4168),'Форма 1'!$H4168*VLOOKUP('Форма 1'!$F4168,'Придельники с 2022'!$B$4:$X$28,'Форма 1'!AJ$8),"")</f>
        <v/>
      </c>
      <c r="T4168" s="88"/>
    </row>
    <row r="4169" spans="1:20">
      <c r="A4169" s="188">
        <f t="shared" si="276"/>
        <v>1005</v>
      </c>
      <c r="B4169" s="189" t="s">
        <v>4011</v>
      </c>
      <c r="C4169" s="99">
        <f t="shared" si="280"/>
        <v>16222129.392000001</v>
      </c>
      <c r="D4169" s="103" t="str">
        <f>IF(ISNUMBER('Форма 1'!U4169),'Форма 1'!$H4169*VLOOKUP('Форма 1'!$F4169,'Придельники с 2022'!$B$4:$X$28,'Форма 1'!U$8),"")</f>
        <v/>
      </c>
      <c r="E4169" s="103" t="str">
        <f>IF(ISNUMBER('Форма 1'!V4169),'Форма 1'!$H4169*VLOOKUP('Форма 1'!$F4169,'Придельники с 2022'!$B$4:$X$28,'Форма 1'!V$8),"")</f>
        <v/>
      </c>
      <c r="F4169" s="103" t="str">
        <f>IF(ISNUMBER('Форма 1'!W4169),'Форма 1'!$H4169*VLOOKUP('Форма 1'!$F4169,'Придельники с 2022'!$B$4:$X$28,'Форма 1'!W$8),"")</f>
        <v/>
      </c>
      <c r="G4169" s="103" t="str">
        <f>IF(ISNUMBER('Форма 1'!X4169),'Форма 1'!$H4169*VLOOKUP('Форма 1'!$F4169,'Придельники с 2022'!$B$4:$X$28,'Форма 1'!X$8),"")</f>
        <v/>
      </c>
      <c r="H4169" s="103" t="str">
        <f>IF(ISNUMBER('Форма 1'!Y4169),'Форма 1'!$H4169*VLOOKUP('Форма 1'!$F4169,'Придельники с 2022'!$B$4:$X$28,'Форма 1'!Y$8),"")</f>
        <v/>
      </c>
      <c r="I4169" s="103" t="str">
        <f>IF(ISNUMBER('Форма 1'!Z4169),'Форма 1'!$H4169*VLOOKUP('Форма 1'!$F4169,'Придельники с 2022'!$B$4:$X$28,'Форма 1'!Z$8),"")</f>
        <v/>
      </c>
      <c r="J4169" s="103" t="str">
        <f>IF(ISNUMBER('Форма 1'!AA4169),'Форма 1'!$H4169*VLOOKUP('Форма 1'!$F4169,'Придельники с 2022'!$B$4:$X$28,'Форма 1'!AA$8),"")</f>
        <v/>
      </c>
      <c r="K4169" s="90"/>
      <c r="L4169" s="87"/>
      <c r="M4169" s="103">
        <f>IF(ISNUMBER('Форма 1'!AD4169),'Форма 1'!$H4169*VLOOKUP('Форма 1'!$F4169,'Придельники с 2022'!$B$4:$X$28,'Форма 1'!AD$8),"")</f>
        <v>16222129.392000001</v>
      </c>
      <c r="N4169" s="103" t="str">
        <f>IF(ISBLANK('Форма 1'!$AE4169),"",IF('Форма 1'!$AE4169=1,'Форма 1'!$H4169*VLOOKUP('Форма 1'!$F4169,'Придельники с 2022'!$B$4:$X$28,'Форма 1'!$AE$8,0),IF('Форма 1'!$AE4169=2,'Форма 1'!$H4169*VLOOKUP('Форма 1'!$F4169,'Придельники с 2022'!$B$4:$X$28,13,0),IF('Форма 1'!$AE4169=3,'Форма 1'!$H4169*VLOOKUP('Форма 1'!$F4169,'Придельники с 2022'!$B$4:$X$28,12,0)))))</f>
        <v/>
      </c>
      <c r="O4169" s="103" t="str">
        <f>IF(ISNUMBER('Форма 1'!AF4169),'Форма 1'!$H4169*VLOOKUP('Форма 1'!$F4169,'Придельники с 2022'!$B$4:$X$28,'Форма 1'!AF$8),"")</f>
        <v/>
      </c>
      <c r="P4169" s="87"/>
      <c r="Q4169" s="103" t="str">
        <f>IF(ISNUMBER('Форма 1'!AH4169),'Форма 1'!$H4169*VLOOKUP('Форма 1'!$F4169,'Придельники с 2022'!$B$4:$X$28,'Форма 1'!AH$8),"")</f>
        <v/>
      </c>
      <c r="R4169" s="103" t="str">
        <f>IF(ISNUMBER('Форма 1'!AI4169),'Форма 1'!$H4169*VLOOKUP('Форма 1'!$F4169,'Придельники с 2022'!$B$4:$X$28,'Форма 1'!AI$8),"")</f>
        <v/>
      </c>
      <c r="S4169" s="103" t="str">
        <f>IF(ISNUMBER('Форма 1'!AJ4169),'Форма 1'!$H4169*VLOOKUP('Форма 1'!$F4169,'Придельники с 2022'!$B$4:$X$28,'Форма 1'!AJ$8),"")</f>
        <v/>
      </c>
      <c r="T4169" s="88"/>
    </row>
    <row r="4170" spans="1:20">
      <c r="A4170" s="188">
        <f t="shared" si="276"/>
        <v>1006</v>
      </c>
      <c r="B4170" s="189" t="s">
        <v>4012</v>
      </c>
      <c r="C4170" s="99">
        <f t="shared" si="280"/>
        <v>12806209.472000001</v>
      </c>
      <c r="D4170" s="103" t="str">
        <f>IF(ISNUMBER('Форма 1'!U4170),'Форма 1'!$H4170*VLOOKUP('Форма 1'!$F4170,'Придельники с 2022'!$B$4:$X$28,'Форма 1'!U$8),"")</f>
        <v/>
      </c>
      <c r="E4170" s="103" t="str">
        <f>IF(ISNUMBER('Форма 1'!V4170),'Форма 1'!$H4170*VLOOKUP('Форма 1'!$F4170,'Придельники с 2022'!$B$4:$X$28,'Форма 1'!V$8),"")</f>
        <v/>
      </c>
      <c r="F4170" s="103" t="str">
        <f>IF(ISNUMBER('Форма 1'!W4170),'Форма 1'!$H4170*VLOOKUP('Форма 1'!$F4170,'Придельники с 2022'!$B$4:$X$28,'Форма 1'!W$8),"")</f>
        <v/>
      </c>
      <c r="G4170" s="103" t="str">
        <f>IF(ISNUMBER('Форма 1'!X4170),'Форма 1'!$H4170*VLOOKUP('Форма 1'!$F4170,'Придельники с 2022'!$B$4:$X$28,'Форма 1'!X$8),"")</f>
        <v/>
      </c>
      <c r="H4170" s="103" t="str">
        <f>IF(ISNUMBER('Форма 1'!Y4170),'Форма 1'!$H4170*VLOOKUP('Форма 1'!$F4170,'Придельники с 2022'!$B$4:$X$28,'Форма 1'!Y$8),"")</f>
        <v/>
      </c>
      <c r="I4170" s="103" t="str">
        <f>IF(ISNUMBER('Форма 1'!Z4170),'Форма 1'!$H4170*VLOOKUP('Форма 1'!$F4170,'Придельники с 2022'!$B$4:$X$28,'Форма 1'!Z$8),"")</f>
        <v/>
      </c>
      <c r="J4170" s="103" t="str">
        <f>IF(ISNUMBER('Форма 1'!AA4170),'Форма 1'!$H4170*VLOOKUP('Форма 1'!$F4170,'Придельники с 2022'!$B$4:$X$28,'Форма 1'!AA$8),"")</f>
        <v/>
      </c>
      <c r="K4170" s="90"/>
      <c r="L4170" s="87"/>
      <c r="M4170" s="103">
        <f>IF(ISNUMBER('Форма 1'!AD4170),'Форма 1'!$H4170*VLOOKUP('Форма 1'!$F4170,'Придельники с 2022'!$B$4:$X$28,'Форма 1'!AD$8),"")</f>
        <v>12806209.472000001</v>
      </c>
      <c r="N4170" s="103" t="str">
        <f>IF(ISBLANK('Форма 1'!$AE4170),"",IF('Форма 1'!$AE4170=1,'Форма 1'!$H4170*VLOOKUP('Форма 1'!$F4170,'Придельники с 2022'!$B$4:$X$28,'Форма 1'!$AE$8,0),IF('Форма 1'!$AE4170=2,'Форма 1'!$H4170*VLOOKUP('Форма 1'!$F4170,'Придельники с 2022'!$B$4:$X$28,13,0),IF('Форма 1'!$AE4170=3,'Форма 1'!$H4170*VLOOKUP('Форма 1'!$F4170,'Придельники с 2022'!$B$4:$X$28,12,0)))))</f>
        <v/>
      </c>
      <c r="O4170" s="103" t="str">
        <f>IF(ISNUMBER('Форма 1'!AF4170),'Форма 1'!$H4170*VLOOKUP('Форма 1'!$F4170,'Придельники с 2022'!$B$4:$X$28,'Форма 1'!AF$8),"")</f>
        <v/>
      </c>
      <c r="P4170" s="87"/>
      <c r="Q4170" s="103" t="str">
        <f>IF(ISNUMBER('Форма 1'!AH4170),'Форма 1'!$H4170*VLOOKUP('Форма 1'!$F4170,'Придельники с 2022'!$B$4:$X$28,'Форма 1'!AH$8),"")</f>
        <v/>
      </c>
      <c r="R4170" s="103" t="str">
        <f>IF(ISNUMBER('Форма 1'!AI4170),'Форма 1'!$H4170*VLOOKUP('Форма 1'!$F4170,'Придельники с 2022'!$B$4:$X$28,'Форма 1'!AI$8),"")</f>
        <v/>
      </c>
      <c r="S4170" s="103" t="str">
        <f>IF(ISNUMBER('Форма 1'!AJ4170),'Форма 1'!$H4170*VLOOKUP('Форма 1'!$F4170,'Придельники с 2022'!$B$4:$X$28,'Форма 1'!AJ$8),"")</f>
        <v/>
      </c>
      <c r="T4170" s="88"/>
    </row>
    <row r="4171" spans="1:20">
      <c r="A4171" s="188">
        <f t="shared" si="276"/>
        <v>1007</v>
      </c>
      <c r="B4171" s="189" t="s">
        <v>4013</v>
      </c>
      <c r="C4171" s="99">
        <f t="shared" si="280"/>
        <v>10835379.049600001</v>
      </c>
      <c r="D4171" s="103" t="str">
        <f>IF(ISNUMBER('Форма 1'!U4171),'Форма 1'!$H4171*VLOOKUP('Форма 1'!$F4171,'Придельники с 2022'!$B$4:$X$28,'Форма 1'!U$8),"")</f>
        <v/>
      </c>
      <c r="E4171" s="103" t="str">
        <f>IF(ISNUMBER('Форма 1'!V4171),'Форма 1'!$H4171*VLOOKUP('Форма 1'!$F4171,'Придельники с 2022'!$B$4:$X$28,'Форма 1'!V$8),"")</f>
        <v/>
      </c>
      <c r="F4171" s="103" t="str">
        <f>IF(ISNUMBER('Форма 1'!W4171),'Форма 1'!$H4171*VLOOKUP('Форма 1'!$F4171,'Придельники с 2022'!$B$4:$X$28,'Форма 1'!W$8),"")</f>
        <v/>
      </c>
      <c r="G4171" s="103" t="str">
        <f>IF(ISNUMBER('Форма 1'!X4171),'Форма 1'!$H4171*VLOOKUP('Форма 1'!$F4171,'Придельники с 2022'!$B$4:$X$28,'Форма 1'!X$8),"")</f>
        <v/>
      </c>
      <c r="H4171" s="103" t="str">
        <f>IF(ISNUMBER('Форма 1'!Y4171),'Форма 1'!$H4171*VLOOKUP('Форма 1'!$F4171,'Придельники с 2022'!$B$4:$X$28,'Форма 1'!Y$8),"")</f>
        <v/>
      </c>
      <c r="I4171" s="103" t="str">
        <f>IF(ISNUMBER('Форма 1'!Z4171),'Форма 1'!$H4171*VLOOKUP('Форма 1'!$F4171,'Придельники с 2022'!$B$4:$X$28,'Форма 1'!Z$8),"")</f>
        <v/>
      </c>
      <c r="J4171" s="103" t="str">
        <f>IF(ISNUMBER('Форма 1'!AA4171),'Форма 1'!$H4171*VLOOKUP('Форма 1'!$F4171,'Придельники с 2022'!$B$4:$X$28,'Форма 1'!AA$8),"")</f>
        <v/>
      </c>
      <c r="K4171" s="90"/>
      <c r="L4171" s="87"/>
      <c r="M4171" s="103">
        <f>IF(ISNUMBER('Форма 1'!AD4171),'Форма 1'!$H4171*VLOOKUP('Форма 1'!$F4171,'Придельники с 2022'!$B$4:$X$28,'Форма 1'!AD$8),"")</f>
        <v>10835379.049600001</v>
      </c>
      <c r="N4171" s="103" t="str">
        <f>IF(ISBLANK('Форма 1'!$AE4171),"",IF('Форма 1'!$AE4171=1,'Форма 1'!$H4171*VLOOKUP('Форма 1'!$F4171,'Придельники с 2022'!$B$4:$X$28,'Форма 1'!$AE$8,0),IF('Форма 1'!$AE4171=2,'Форма 1'!$H4171*VLOOKUP('Форма 1'!$F4171,'Придельники с 2022'!$B$4:$X$28,13,0),IF('Форма 1'!$AE4171=3,'Форма 1'!$H4171*VLOOKUP('Форма 1'!$F4171,'Придельники с 2022'!$B$4:$X$28,12,0)))))</f>
        <v/>
      </c>
      <c r="O4171" s="103" t="str">
        <f>IF(ISNUMBER('Форма 1'!AF4171),'Форма 1'!$H4171*VLOOKUP('Форма 1'!$F4171,'Придельники с 2022'!$B$4:$X$28,'Форма 1'!AF$8),"")</f>
        <v/>
      </c>
      <c r="P4171" s="87"/>
      <c r="Q4171" s="103" t="str">
        <f>IF(ISNUMBER('Форма 1'!AH4171),'Форма 1'!$H4171*VLOOKUP('Форма 1'!$F4171,'Придельники с 2022'!$B$4:$X$28,'Форма 1'!AH$8),"")</f>
        <v/>
      </c>
      <c r="R4171" s="103" t="str">
        <f>IF(ISNUMBER('Форма 1'!AI4171),'Форма 1'!$H4171*VLOOKUP('Форма 1'!$F4171,'Придельники с 2022'!$B$4:$X$28,'Форма 1'!AI$8),"")</f>
        <v/>
      </c>
      <c r="S4171" s="103" t="str">
        <f>IF(ISNUMBER('Форма 1'!AJ4171),'Форма 1'!$H4171*VLOOKUP('Форма 1'!$F4171,'Придельники с 2022'!$B$4:$X$28,'Форма 1'!AJ$8),"")</f>
        <v/>
      </c>
      <c r="T4171" s="88"/>
    </row>
    <row r="4172" spans="1:20">
      <c r="A4172" s="188">
        <f t="shared" si="276"/>
        <v>1008</v>
      </c>
      <c r="B4172" s="189" t="s">
        <v>4014</v>
      </c>
      <c r="C4172" s="99">
        <f t="shared" si="280"/>
        <v>8184697.2480000015</v>
      </c>
      <c r="D4172" s="103" t="str">
        <f>IF(ISNUMBER('Форма 1'!U4172),'Форма 1'!$H4172*VLOOKUP('Форма 1'!$F4172,'Придельники с 2022'!$B$4:$X$28,'Форма 1'!U$8),"")</f>
        <v/>
      </c>
      <c r="E4172" s="103" t="str">
        <f>IF(ISNUMBER('Форма 1'!V4172),'Форма 1'!$H4172*VLOOKUP('Форма 1'!$F4172,'Придельники с 2022'!$B$4:$X$28,'Форма 1'!V$8),"")</f>
        <v/>
      </c>
      <c r="F4172" s="103" t="str">
        <f>IF(ISNUMBER('Форма 1'!W4172),'Форма 1'!$H4172*VLOOKUP('Форма 1'!$F4172,'Придельники с 2022'!$B$4:$X$28,'Форма 1'!W$8),"")</f>
        <v/>
      </c>
      <c r="G4172" s="103" t="str">
        <f>IF(ISNUMBER('Форма 1'!X4172),'Форма 1'!$H4172*VLOOKUP('Форма 1'!$F4172,'Придельники с 2022'!$B$4:$X$28,'Форма 1'!X$8),"")</f>
        <v/>
      </c>
      <c r="H4172" s="103" t="str">
        <f>IF(ISNUMBER('Форма 1'!Y4172),'Форма 1'!$H4172*VLOOKUP('Форма 1'!$F4172,'Придельники с 2022'!$B$4:$X$28,'Форма 1'!Y$8),"")</f>
        <v/>
      </c>
      <c r="I4172" s="103" t="str">
        <f>IF(ISNUMBER('Форма 1'!Z4172),'Форма 1'!$H4172*VLOOKUP('Форма 1'!$F4172,'Придельники с 2022'!$B$4:$X$28,'Форма 1'!Z$8),"")</f>
        <v/>
      </c>
      <c r="J4172" s="103" t="str">
        <f>IF(ISNUMBER('Форма 1'!AA4172),'Форма 1'!$H4172*VLOOKUP('Форма 1'!$F4172,'Придельники с 2022'!$B$4:$X$28,'Форма 1'!AA$8),"")</f>
        <v/>
      </c>
      <c r="K4172" s="90"/>
      <c r="L4172" s="87"/>
      <c r="M4172" s="103">
        <f>IF(ISNUMBER('Форма 1'!AD4172),'Форма 1'!$H4172*VLOOKUP('Форма 1'!$F4172,'Придельники с 2022'!$B$4:$X$28,'Форма 1'!AD$8),"")</f>
        <v>8184697.2480000015</v>
      </c>
      <c r="N4172" s="103" t="str">
        <f>IF(ISBLANK('Форма 1'!$AE4172),"",IF('Форма 1'!$AE4172=1,'Форма 1'!$H4172*VLOOKUP('Форма 1'!$F4172,'Придельники с 2022'!$B$4:$X$28,'Форма 1'!$AE$8,0),IF('Форма 1'!$AE4172=2,'Форма 1'!$H4172*VLOOKUP('Форма 1'!$F4172,'Придельники с 2022'!$B$4:$X$28,13,0),IF('Форма 1'!$AE4172=3,'Форма 1'!$H4172*VLOOKUP('Форма 1'!$F4172,'Придельники с 2022'!$B$4:$X$28,12,0)))))</f>
        <v/>
      </c>
      <c r="O4172" s="103" t="str">
        <f>IF(ISNUMBER('Форма 1'!AF4172),'Форма 1'!$H4172*VLOOKUP('Форма 1'!$F4172,'Придельники с 2022'!$B$4:$X$28,'Форма 1'!AF$8),"")</f>
        <v/>
      </c>
      <c r="P4172" s="87"/>
      <c r="Q4172" s="103" t="str">
        <f>IF(ISNUMBER('Форма 1'!AH4172),'Форма 1'!$H4172*VLOOKUP('Форма 1'!$F4172,'Придельники с 2022'!$B$4:$X$28,'Форма 1'!AH$8),"")</f>
        <v/>
      </c>
      <c r="R4172" s="103" t="str">
        <f>IF(ISNUMBER('Форма 1'!AI4172),'Форма 1'!$H4172*VLOOKUP('Форма 1'!$F4172,'Придельники с 2022'!$B$4:$X$28,'Форма 1'!AI$8),"")</f>
        <v/>
      </c>
      <c r="S4172" s="103" t="str">
        <f>IF(ISNUMBER('Форма 1'!AJ4172),'Форма 1'!$H4172*VLOOKUP('Форма 1'!$F4172,'Придельники с 2022'!$B$4:$X$28,'Форма 1'!AJ$8),"")</f>
        <v/>
      </c>
      <c r="T4172" s="88"/>
    </row>
    <row r="4173" spans="1:20">
      <c r="A4173" s="188">
        <f t="shared" si="276"/>
        <v>1009</v>
      </c>
      <c r="B4173" s="189" t="s">
        <v>4015</v>
      </c>
      <c r="C4173" s="99">
        <f t="shared" si="280"/>
        <v>13752849.376000002</v>
      </c>
      <c r="D4173" s="103" t="str">
        <f>IF(ISNUMBER('Форма 1'!U4173),'Форма 1'!$H4173*VLOOKUP('Форма 1'!$F4173,'Придельники с 2022'!$B$4:$X$28,'Форма 1'!U$8),"")</f>
        <v/>
      </c>
      <c r="E4173" s="103" t="str">
        <f>IF(ISNUMBER('Форма 1'!V4173),'Форма 1'!$H4173*VLOOKUP('Форма 1'!$F4173,'Придельники с 2022'!$B$4:$X$28,'Форма 1'!V$8),"")</f>
        <v/>
      </c>
      <c r="F4173" s="103" t="str">
        <f>IF(ISNUMBER('Форма 1'!W4173),'Форма 1'!$H4173*VLOOKUP('Форма 1'!$F4173,'Придельники с 2022'!$B$4:$X$28,'Форма 1'!W$8),"")</f>
        <v/>
      </c>
      <c r="G4173" s="103" t="str">
        <f>IF(ISNUMBER('Форма 1'!X4173),'Форма 1'!$H4173*VLOOKUP('Форма 1'!$F4173,'Придельники с 2022'!$B$4:$X$28,'Форма 1'!X$8),"")</f>
        <v/>
      </c>
      <c r="H4173" s="103" t="str">
        <f>IF(ISNUMBER('Форма 1'!Y4173),'Форма 1'!$H4173*VLOOKUP('Форма 1'!$F4173,'Придельники с 2022'!$B$4:$X$28,'Форма 1'!Y$8),"")</f>
        <v/>
      </c>
      <c r="I4173" s="103" t="str">
        <f>IF(ISNUMBER('Форма 1'!Z4173),'Форма 1'!$H4173*VLOOKUP('Форма 1'!$F4173,'Придельники с 2022'!$B$4:$X$28,'Форма 1'!Z$8),"")</f>
        <v/>
      </c>
      <c r="J4173" s="103" t="str">
        <f>IF(ISNUMBER('Форма 1'!AA4173),'Форма 1'!$H4173*VLOOKUP('Форма 1'!$F4173,'Придельники с 2022'!$B$4:$X$28,'Форма 1'!AA$8),"")</f>
        <v/>
      </c>
      <c r="K4173" s="90"/>
      <c r="L4173" s="87"/>
      <c r="M4173" s="103">
        <f>IF(ISNUMBER('Форма 1'!AD4173),'Форма 1'!$H4173*VLOOKUP('Форма 1'!$F4173,'Придельники с 2022'!$B$4:$X$28,'Форма 1'!AD$8),"")</f>
        <v>13752849.376000002</v>
      </c>
      <c r="N4173" s="103" t="str">
        <f>IF(ISBLANK('Форма 1'!$AE4173),"",IF('Форма 1'!$AE4173=1,'Форма 1'!$H4173*VLOOKUP('Форма 1'!$F4173,'Придельники с 2022'!$B$4:$X$28,'Форма 1'!$AE$8,0),IF('Форма 1'!$AE4173=2,'Форма 1'!$H4173*VLOOKUP('Форма 1'!$F4173,'Придельники с 2022'!$B$4:$X$28,13,0),IF('Форма 1'!$AE4173=3,'Форма 1'!$H4173*VLOOKUP('Форма 1'!$F4173,'Придельники с 2022'!$B$4:$X$28,12,0)))))</f>
        <v/>
      </c>
      <c r="O4173" s="103" t="str">
        <f>IF(ISNUMBER('Форма 1'!AF4173),'Форма 1'!$H4173*VLOOKUP('Форма 1'!$F4173,'Придельники с 2022'!$B$4:$X$28,'Форма 1'!AF$8),"")</f>
        <v/>
      </c>
      <c r="P4173" s="87"/>
      <c r="Q4173" s="103" t="str">
        <f>IF(ISNUMBER('Форма 1'!AH4173),'Форма 1'!$H4173*VLOOKUP('Форма 1'!$F4173,'Придельники с 2022'!$B$4:$X$28,'Форма 1'!AH$8),"")</f>
        <v/>
      </c>
      <c r="R4173" s="103" t="str">
        <f>IF(ISNUMBER('Форма 1'!AI4173),'Форма 1'!$H4173*VLOOKUP('Форма 1'!$F4173,'Придельники с 2022'!$B$4:$X$28,'Форма 1'!AI$8),"")</f>
        <v/>
      </c>
      <c r="S4173" s="103" t="str">
        <f>IF(ISNUMBER('Форма 1'!AJ4173),'Форма 1'!$H4173*VLOOKUP('Форма 1'!$F4173,'Придельники с 2022'!$B$4:$X$28,'Форма 1'!AJ$8),"")</f>
        <v/>
      </c>
      <c r="T4173" s="88"/>
    </row>
    <row r="4174" spans="1:20">
      <c r="A4174" s="188">
        <f t="shared" si="276"/>
        <v>1010</v>
      </c>
      <c r="B4174" s="189" t="s">
        <v>4016</v>
      </c>
      <c r="C4174" s="99">
        <f t="shared" si="280"/>
        <v>7516825.2320000008</v>
      </c>
      <c r="D4174" s="103" t="str">
        <f>IF(ISNUMBER('Форма 1'!U4174),'Форма 1'!$H4174*VLOOKUP('Форма 1'!$F4174,'Придельники с 2022'!$B$4:$X$28,'Форма 1'!U$8),"")</f>
        <v/>
      </c>
      <c r="E4174" s="103" t="str">
        <f>IF(ISNUMBER('Форма 1'!V4174),'Форма 1'!$H4174*VLOOKUP('Форма 1'!$F4174,'Придельники с 2022'!$B$4:$X$28,'Форма 1'!V$8),"")</f>
        <v/>
      </c>
      <c r="F4174" s="103" t="str">
        <f>IF(ISNUMBER('Форма 1'!W4174),'Форма 1'!$H4174*VLOOKUP('Форма 1'!$F4174,'Придельники с 2022'!$B$4:$X$28,'Форма 1'!W$8),"")</f>
        <v/>
      </c>
      <c r="G4174" s="103" t="str">
        <f>IF(ISNUMBER('Форма 1'!X4174),'Форма 1'!$H4174*VLOOKUP('Форма 1'!$F4174,'Придельники с 2022'!$B$4:$X$28,'Форма 1'!X$8),"")</f>
        <v/>
      </c>
      <c r="H4174" s="103" t="str">
        <f>IF(ISNUMBER('Форма 1'!Y4174),'Форма 1'!$H4174*VLOOKUP('Форма 1'!$F4174,'Придельники с 2022'!$B$4:$X$28,'Форма 1'!Y$8),"")</f>
        <v/>
      </c>
      <c r="I4174" s="103" t="str">
        <f>IF(ISNUMBER('Форма 1'!Z4174),'Форма 1'!$H4174*VLOOKUP('Форма 1'!$F4174,'Придельники с 2022'!$B$4:$X$28,'Форма 1'!Z$8),"")</f>
        <v/>
      </c>
      <c r="J4174" s="103" t="str">
        <f>IF(ISNUMBER('Форма 1'!AA4174),'Форма 1'!$H4174*VLOOKUP('Форма 1'!$F4174,'Придельники с 2022'!$B$4:$X$28,'Форма 1'!AA$8),"")</f>
        <v/>
      </c>
      <c r="K4174" s="90"/>
      <c r="L4174" s="87"/>
      <c r="M4174" s="103">
        <f>IF(ISNUMBER('Форма 1'!AD4174),'Форма 1'!$H4174*VLOOKUP('Форма 1'!$F4174,'Придельники с 2022'!$B$4:$X$28,'Форма 1'!AD$8),"")</f>
        <v>7516825.2320000008</v>
      </c>
      <c r="N4174" s="103" t="str">
        <f>IF(ISBLANK('Форма 1'!$AE4174),"",IF('Форма 1'!$AE4174=1,'Форма 1'!$H4174*VLOOKUP('Форма 1'!$F4174,'Придельники с 2022'!$B$4:$X$28,'Форма 1'!$AE$8,0),IF('Форма 1'!$AE4174=2,'Форма 1'!$H4174*VLOOKUP('Форма 1'!$F4174,'Придельники с 2022'!$B$4:$X$28,13,0),IF('Форма 1'!$AE4174=3,'Форма 1'!$H4174*VLOOKUP('Форма 1'!$F4174,'Придельники с 2022'!$B$4:$X$28,12,0)))))</f>
        <v/>
      </c>
      <c r="O4174" s="103" t="str">
        <f>IF(ISNUMBER('Форма 1'!AF4174),'Форма 1'!$H4174*VLOOKUP('Форма 1'!$F4174,'Придельники с 2022'!$B$4:$X$28,'Форма 1'!AF$8),"")</f>
        <v/>
      </c>
      <c r="P4174" s="87"/>
      <c r="Q4174" s="103" t="str">
        <f>IF(ISNUMBER('Форма 1'!AH4174),'Форма 1'!$H4174*VLOOKUP('Форма 1'!$F4174,'Придельники с 2022'!$B$4:$X$28,'Форма 1'!AH$8),"")</f>
        <v/>
      </c>
      <c r="R4174" s="103" t="str">
        <f>IF(ISNUMBER('Форма 1'!AI4174),'Форма 1'!$H4174*VLOOKUP('Форма 1'!$F4174,'Придельники с 2022'!$B$4:$X$28,'Форма 1'!AI$8),"")</f>
        <v/>
      </c>
      <c r="S4174" s="103" t="str">
        <f>IF(ISNUMBER('Форма 1'!AJ4174),'Форма 1'!$H4174*VLOOKUP('Форма 1'!$F4174,'Придельники с 2022'!$B$4:$X$28,'Форма 1'!AJ$8),"")</f>
        <v/>
      </c>
      <c r="T4174" s="88"/>
    </row>
    <row r="4175" spans="1:20">
      <c r="A4175" s="188">
        <f t="shared" si="276"/>
        <v>1011</v>
      </c>
      <c r="B4175" s="189" t="s">
        <v>4017</v>
      </c>
      <c r="C4175" s="99">
        <f t="shared" si="280"/>
        <v>6558025.824000001</v>
      </c>
      <c r="D4175" s="103" t="str">
        <f>IF(ISNUMBER('Форма 1'!U4175),'Форма 1'!$H4175*VLOOKUP('Форма 1'!$F4175,'Придельники с 2022'!$B$4:$X$28,'Форма 1'!U$8),"")</f>
        <v/>
      </c>
      <c r="E4175" s="103" t="str">
        <f>IF(ISNUMBER('Форма 1'!V4175),'Форма 1'!$H4175*VLOOKUP('Форма 1'!$F4175,'Придельники с 2022'!$B$4:$X$28,'Форма 1'!V$8),"")</f>
        <v/>
      </c>
      <c r="F4175" s="103" t="str">
        <f>IF(ISNUMBER('Форма 1'!W4175),'Форма 1'!$H4175*VLOOKUP('Форма 1'!$F4175,'Придельники с 2022'!$B$4:$X$28,'Форма 1'!W$8),"")</f>
        <v/>
      </c>
      <c r="G4175" s="103" t="str">
        <f>IF(ISNUMBER('Форма 1'!X4175),'Форма 1'!$H4175*VLOOKUP('Форма 1'!$F4175,'Придельники с 2022'!$B$4:$X$28,'Форма 1'!X$8),"")</f>
        <v/>
      </c>
      <c r="H4175" s="103" t="str">
        <f>IF(ISNUMBER('Форма 1'!Y4175),'Форма 1'!$H4175*VLOOKUP('Форма 1'!$F4175,'Придельники с 2022'!$B$4:$X$28,'Форма 1'!Y$8),"")</f>
        <v/>
      </c>
      <c r="I4175" s="103" t="str">
        <f>IF(ISNUMBER('Форма 1'!Z4175),'Форма 1'!$H4175*VLOOKUP('Форма 1'!$F4175,'Придельники с 2022'!$B$4:$X$28,'Форма 1'!Z$8),"")</f>
        <v/>
      </c>
      <c r="J4175" s="103" t="str">
        <f>IF(ISNUMBER('Форма 1'!AA4175),'Форма 1'!$H4175*VLOOKUP('Форма 1'!$F4175,'Придельники с 2022'!$B$4:$X$28,'Форма 1'!AA$8),"")</f>
        <v/>
      </c>
      <c r="K4175" s="90"/>
      <c r="L4175" s="87"/>
      <c r="M4175" s="103">
        <f>IF(ISNUMBER('Форма 1'!AD4175),'Форма 1'!$H4175*VLOOKUP('Форма 1'!$F4175,'Придельники с 2022'!$B$4:$X$28,'Форма 1'!AD$8),"")</f>
        <v>6558025.824000001</v>
      </c>
      <c r="N4175" s="103" t="str">
        <f>IF(ISBLANK('Форма 1'!$AE4175),"",IF('Форма 1'!$AE4175=1,'Форма 1'!$H4175*VLOOKUP('Форма 1'!$F4175,'Придельники с 2022'!$B$4:$X$28,'Форма 1'!$AE$8,0),IF('Форма 1'!$AE4175=2,'Форма 1'!$H4175*VLOOKUP('Форма 1'!$F4175,'Придельники с 2022'!$B$4:$X$28,13,0),IF('Форма 1'!$AE4175=3,'Форма 1'!$H4175*VLOOKUP('Форма 1'!$F4175,'Придельники с 2022'!$B$4:$X$28,12,0)))))</f>
        <v/>
      </c>
      <c r="O4175" s="103" t="str">
        <f>IF(ISNUMBER('Форма 1'!AF4175),'Форма 1'!$H4175*VLOOKUP('Форма 1'!$F4175,'Придельники с 2022'!$B$4:$X$28,'Форма 1'!AF$8),"")</f>
        <v/>
      </c>
      <c r="P4175" s="87"/>
      <c r="Q4175" s="103" t="str">
        <f>IF(ISNUMBER('Форма 1'!AH4175),'Форма 1'!$H4175*VLOOKUP('Форма 1'!$F4175,'Придельники с 2022'!$B$4:$X$28,'Форма 1'!AH$8),"")</f>
        <v/>
      </c>
      <c r="R4175" s="103" t="str">
        <f>IF(ISNUMBER('Форма 1'!AI4175),'Форма 1'!$H4175*VLOOKUP('Форма 1'!$F4175,'Придельники с 2022'!$B$4:$X$28,'Форма 1'!AI$8),"")</f>
        <v/>
      </c>
      <c r="S4175" s="103" t="str">
        <f>IF(ISNUMBER('Форма 1'!AJ4175),'Форма 1'!$H4175*VLOOKUP('Форма 1'!$F4175,'Придельники с 2022'!$B$4:$X$28,'Форма 1'!AJ$8),"")</f>
        <v/>
      </c>
      <c r="T4175" s="88"/>
    </row>
    <row r="4176" spans="1:20">
      <c r="A4176" s="188">
        <f t="shared" si="276"/>
        <v>1012</v>
      </c>
      <c r="B4176" s="189" t="s">
        <v>4018</v>
      </c>
      <c r="C4176" s="99">
        <f t="shared" si="280"/>
        <v>12809947.3936</v>
      </c>
      <c r="D4176" s="103" t="str">
        <f>IF(ISNUMBER('Форма 1'!U4176),'Форма 1'!$H4176*VLOOKUP('Форма 1'!$F4176,'Придельники с 2022'!$B$4:$X$28,'Форма 1'!U$8),"")</f>
        <v/>
      </c>
      <c r="E4176" s="103" t="str">
        <f>IF(ISNUMBER('Форма 1'!V4176),'Форма 1'!$H4176*VLOOKUP('Форма 1'!$F4176,'Придельники с 2022'!$B$4:$X$28,'Форма 1'!V$8),"")</f>
        <v/>
      </c>
      <c r="F4176" s="103" t="str">
        <f>IF(ISNUMBER('Форма 1'!W4176),'Форма 1'!$H4176*VLOOKUP('Форма 1'!$F4176,'Придельники с 2022'!$B$4:$X$28,'Форма 1'!W$8),"")</f>
        <v/>
      </c>
      <c r="G4176" s="103" t="str">
        <f>IF(ISNUMBER('Форма 1'!X4176),'Форма 1'!$H4176*VLOOKUP('Форма 1'!$F4176,'Придельники с 2022'!$B$4:$X$28,'Форма 1'!X$8),"")</f>
        <v/>
      </c>
      <c r="H4176" s="103" t="str">
        <f>IF(ISNUMBER('Форма 1'!Y4176),'Форма 1'!$H4176*VLOOKUP('Форма 1'!$F4176,'Придельники с 2022'!$B$4:$X$28,'Форма 1'!Y$8),"")</f>
        <v/>
      </c>
      <c r="I4176" s="103" t="str">
        <f>IF(ISNUMBER('Форма 1'!Z4176),'Форма 1'!$H4176*VLOOKUP('Форма 1'!$F4176,'Придельники с 2022'!$B$4:$X$28,'Форма 1'!Z$8),"")</f>
        <v/>
      </c>
      <c r="J4176" s="103" t="str">
        <f>IF(ISNUMBER('Форма 1'!AA4176),'Форма 1'!$H4176*VLOOKUP('Форма 1'!$F4176,'Придельники с 2022'!$B$4:$X$28,'Форма 1'!AA$8),"")</f>
        <v/>
      </c>
      <c r="K4176" s="90"/>
      <c r="L4176" s="87"/>
      <c r="M4176" s="103">
        <f>IF(ISNUMBER('Форма 1'!AD4176),'Форма 1'!$H4176*VLOOKUP('Форма 1'!$F4176,'Придельники с 2022'!$B$4:$X$28,'Форма 1'!AD$8),"")</f>
        <v>12809947.3936</v>
      </c>
      <c r="N4176" s="103" t="str">
        <f>IF(ISBLANK('Форма 1'!$AE4176),"",IF('Форма 1'!$AE4176=1,'Форма 1'!$H4176*VLOOKUP('Форма 1'!$F4176,'Придельники с 2022'!$B$4:$X$28,'Форма 1'!$AE$8,0),IF('Форма 1'!$AE4176=2,'Форма 1'!$H4176*VLOOKUP('Форма 1'!$F4176,'Придельники с 2022'!$B$4:$X$28,13,0),IF('Форма 1'!$AE4176=3,'Форма 1'!$H4176*VLOOKUP('Форма 1'!$F4176,'Придельники с 2022'!$B$4:$X$28,12,0)))))</f>
        <v/>
      </c>
      <c r="O4176" s="103" t="str">
        <f>IF(ISNUMBER('Форма 1'!AF4176),'Форма 1'!$H4176*VLOOKUP('Форма 1'!$F4176,'Придельники с 2022'!$B$4:$X$28,'Форма 1'!AF$8),"")</f>
        <v/>
      </c>
      <c r="P4176" s="87"/>
      <c r="Q4176" s="103" t="str">
        <f>IF(ISNUMBER('Форма 1'!AH4176),'Форма 1'!$H4176*VLOOKUP('Форма 1'!$F4176,'Придельники с 2022'!$B$4:$X$28,'Форма 1'!AH$8),"")</f>
        <v/>
      </c>
      <c r="R4176" s="103" t="str">
        <f>IF(ISNUMBER('Форма 1'!AI4176),'Форма 1'!$H4176*VLOOKUP('Форма 1'!$F4176,'Придельники с 2022'!$B$4:$X$28,'Форма 1'!AI$8),"")</f>
        <v/>
      </c>
      <c r="S4176" s="103" t="str">
        <f>IF(ISNUMBER('Форма 1'!AJ4176),'Форма 1'!$H4176*VLOOKUP('Форма 1'!$F4176,'Придельники с 2022'!$B$4:$X$28,'Форма 1'!AJ$8),"")</f>
        <v/>
      </c>
      <c r="T4176" s="88"/>
    </row>
    <row r="4177" spans="1:20">
      <c r="A4177" s="188">
        <f t="shared" si="276"/>
        <v>1013</v>
      </c>
      <c r="B4177" s="189" t="s">
        <v>4019</v>
      </c>
      <c r="C4177" s="99">
        <f t="shared" si="280"/>
        <v>7112409.1360000009</v>
      </c>
      <c r="D4177" s="103" t="str">
        <f>IF(ISNUMBER('Форма 1'!U4177),'Форма 1'!$H4177*VLOOKUP('Форма 1'!$F4177,'Придельники с 2022'!$B$4:$X$28,'Форма 1'!U$8),"")</f>
        <v/>
      </c>
      <c r="E4177" s="103" t="str">
        <f>IF(ISNUMBER('Форма 1'!V4177),'Форма 1'!$H4177*VLOOKUP('Форма 1'!$F4177,'Придельники с 2022'!$B$4:$X$28,'Форма 1'!V$8),"")</f>
        <v/>
      </c>
      <c r="F4177" s="103" t="str">
        <f>IF(ISNUMBER('Форма 1'!W4177),'Форма 1'!$H4177*VLOOKUP('Форма 1'!$F4177,'Придельники с 2022'!$B$4:$X$28,'Форма 1'!W$8),"")</f>
        <v/>
      </c>
      <c r="G4177" s="103" t="str">
        <f>IF(ISNUMBER('Форма 1'!X4177),'Форма 1'!$H4177*VLOOKUP('Форма 1'!$F4177,'Придельники с 2022'!$B$4:$X$28,'Форма 1'!X$8),"")</f>
        <v/>
      </c>
      <c r="H4177" s="103" t="str">
        <f>IF(ISNUMBER('Форма 1'!Y4177),'Форма 1'!$H4177*VLOOKUP('Форма 1'!$F4177,'Придельники с 2022'!$B$4:$X$28,'Форма 1'!Y$8),"")</f>
        <v/>
      </c>
      <c r="I4177" s="103" t="str">
        <f>IF(ISNUMBER('Форма 1'!Z4177),'Форма 1'!$H4177*VLOOKUP('Форма 1'!$F4177,'Придельники с 2022'!$B$4:$X$28,'Форма 1'!Z$8),"")</f>
        <v/>
      </c>
      <c r="J4177" s="103" t="str">
        <f>IF(ISNUMBER('Форма 1'!AA4177),'Форма 1'!$H4177*VLOOKUP('Форма 1'!$F4177,'Придельники с 2022'!$B$4:$X$28,'Форма 1'!AA$8),"")</f>
        <v/>
      </c>
      <c r="K4177" s="90"/>
      <c r="L4177" s="87"/>
      <c r="M4177" s="103">
        <f>IF(ISNUMBER('Форма 1'!AD4177),'Форма 1'!$H4177*VLOOKUP('Форма 1'!$F4177,'Придельники с 2022'!$B$4:$X$28,'Форма 1'!AD$8),"")</f>
        <v>7112409.1360000009</v>
      </c>
      <c r="N4177" s="103" t="str">
        <f>IF(ISBLANK('Форма 1'!$AE4177),"",IF('Форма 1'!$AE4177=1,'Форма 1'!$H4177*VLOOKUP('Форма 1'!$F4177,'Придельники с 2022'!$B$4:$X$28,'Форма 1'!$AE$8,0),IF('Форма 1'!$AE4177=2,'Форма 1'!$H4177*VLOOKUP('Форма 1'!$F4177,'Придельники с 2022'!$B$4:$X$28,13,0),IF('Форма 1'!$AE4177=3,'Форма 1'!$H4177*VLOOKUP('Форма 1'!$F4177,'Придельники с 2022'!$B$4:$X$28,12,0)))))</f>
        <v/>
      </c>
      <c r="O4177" s="103" t="str">
        <f>IF(ISNUMBER('Форма 1'!AF4177),'Форма 1'!$H4177*VLOOKUP('Форма 1'!$F4177,'Придельники с 2022'!$B$4:$X$28,'Форма 1'!AF$8),"")</f>
        <v/>
      </c>
      <c r="P4177" s="87"/>
      <c r="Q4177" s="103" t="str">
        <f>IF(ISNUMBER('Форма 1'!AH4177),'Форма 1'!$H4177*VLOOKUP('Форма 1'!$F4177,'Придельники с 2022'!$B$4:$X$28,'Форма 1'!AH$8),"")</f>
        <v/>
      </c>
      <c r="R4177" s="103" t="str">
        <f>IF(ISNUMBER('Форма 1'!AI4177),'Форма 1'!$H4177*VLOOKUP('Форма 1'!$F4177,'Придельники с 2022'!$B$4:$X$28,'Форма 1'!AI$8),"")</f>
        <v/>
      </c>
      <c r="S4177" s="103" t="str">
        <f>IF(ISNUMBER('Форма 1'!AJ4177),'Форма 1'!$H4177*VLOOKUP('Форма 1'!$F4177,'Придельники с 2022'!$B$4:$X$28,'Форма 1'!AJ$8),"")</f>
        <v/>
      </c>
      <c r="T4177" s="88"/>
    </row>
    <row r="4178" spans="1:20">
      <c r="A4178" s="188">
        <f t="shared" si="276"/>
        <v>1014</v>
      </c>
      <c r="B4178" s="189" t="s">
        <v>4020</v>
      </c>
      <c r="C4178" s="99">
        <f t="shared" si="280"/>
        <v>1845394.915</v>
      </c>
      <c r="D4178" s="103">
        <f>IF(ISNUMBER('Форма 1'!U4178),'Форма 1'!$H4178*VLOOKUP('Форма 1'!$F4178,'Придельники с 2022'!$B$4:$X$28,'Форма 1'!U$8),"")</f>
        <v>1845394.915</v>
      </c>
      <c r="E4178" s="103" t="str">
        <f>IF(ISNUMBER('Форма 1'!V4178),'Форма 1'!$H4178*VLOOKUP('Форма 1'!$F4178,'Придельники с 2022'!$B$4:$X$28,'Форма 1'!V$8),"")</f>
        <v/>
      </c>
      <c r="F4178" s="103" t="str">
        <f>IF(ISNUMBER('Форма 1'!W4178),'Форма 1'!$H4178*VLOOKUP('Форма 1'!$F4178,'Придельники с 2022'!$B$4:$X$28,'Форма 1'!W$8),"")</f>
        <v/>
      </c>
      <c r="G4178" s="103" t="str">
        <f>IF(ISNUMBER('Форма 1'!X4178),'Форма 1'!$H4178*VLOOKUP('Форма 1'!$F4178,'Придельники с 2022'!$B$4:$X$28,'Форма 1'!X$8),"")</f>
        <v/>
      </c>
      <c r="H4178" s="103" t="str">
        <f>IF(ISNUMBER('Форма 1'!Y4178),'Форма 1'!$H4178*VLOOKUP('Форма 1'!$F4178,'Придельники с 2022'!$B$4:$X$28,'Форма 1'!Y$8),"")</f>
        <v/>
      </c>
      <c r="I4178" s="103" t="str">
        <f>IF(ISNUMBER('Форма 1'!Z4178),'Форма 1'!$H4178*VLOOKUP('Форма 1'!$F4178,'Придельники с 2022'!$B$4:$X$28,'Форма 1'!Z$8),"")</f>
        <v/>
      </c>
      <c r="J4178" s="103" t="str">
        <f>IF(ISNUMBER('Форма 1'!AA4178),'Форма 1'!$H4178*VLOOKUP('Форма 1'!$F4178,'Придельники с 2022'!$B$4:$X$28,'Форма 1'!AA$8),"")</f>
        <v/>
      </c>
      <c r="K4178" s="90"/>
      <c r="L4178" s="87"/>
      <c r="M4178" s="103" t="str">
        <f>IF(ISNUMBER('Форма 1'!AD4178),'Форма 1'!$H4178*VLOOKUP('Форма 1'!$F4178,'Придельники с 2022'!$B$4:$X$28,'Форма 1'!AD$8),"")</f>
        <v/>
      </c>
      <c r="N4178" s="103" t="str">
        <f>IF(ISBLANK('Форма 1'!$AE4178),"",IF('Форма 1'!$AE4178=1,'Форма 1'!$H4178*VLOOKUP('Форма 1'!$F4178,'Придельники с 2022'!$B$4:$X$28,'Форма 1'!$AE$8,0),IF('Форма 1'!$AE4178=2,'Форма 1'!$H4178*VLOOKUP('Форма 1'!$F4178,'Придельники с 2022'!$B$4:$X$28,13,0),IF('Форма 1'!$AE4178=3,'Форма 1'!$H4178*VLOOKUP('Форма 1'!$F4178,'Придельники с 2022'!$B$4:$X$28,12,0)))))</f>
        <v/>
      </c>
      <c r="O4178" s="103" t="str">
        <f>IF(ISNUMBER('Форма 1'!AF4178),'Форма 1'!$H4178*VLOOKUP('Форма 1'!$F4178,'Придельники с 2022'!$B$4:$X$28,'Форма 1'!AF$8),"")</f>
        <v/>
      </c>
      <c r="P4178" s="87"/>
      <c r="Q4178" s="103" t="str">
        <f>IF(ISNUMBER('Форма 1'!AH4178),'Форма 1'!$H4178*VLOOKUP('Форма 1'!$F4178,'Придельники с 2022'!$B$4:$X$28,'Форма 1'!AH$8),"")</f>
        <v/>
      </c>
      <c r="R4178" s="103" t="str">
        <f>IF(ISNUMBER('Форма 1'!AI4178),'Форма 1'!$H4178*VLOOKUP('Форма 1'!$F4178,'Придельники с 2022'!$B$4:$X$28,'Форма 1'!AI$8),"")</f>
        <v/>
      </c>
      <c r="S4178" s="103" t="str">
        <f>IF(ISNUMBER('Форма 1'!AJ4178),'Форма 1'!$H4178*VLOOKUP('Форма 1'!$F4178,'Придельники с 2022'!$B$4:$X$28,'Форма 1'!AJ$8),"")</f>
        <v/>
      </c>
      <c r="T4178" s="88"/>
    </row>
    <row r="4179" spans="1:20">
      <c r="A4179" s="188">
        <f t="shared" si="276"/>
        <v>1015</v>
      </c>
      <c r="B4179" s="189" t="s">
        <v>4021</v>
      </c>
      <c r="C4179" s="99">
        <f t="shared" si="280"/>
        <v>14378838.656000001</v>
      </c>
      <c r="D4179" s="103" t="str">
        <f>IF(ISNUMBER('Форма 1'!U4179),'Форма 1'!$H4179*VLOOKUP('Форма 1'!$F4179,'Придельники с 2022'!$B$4:$X$28,'Форма 1'!U$8),"")</f>
        <v/>
      </c>
      <c r="E4179" s="103" t="str">
        <f>IF(ISNUMBER('Форма 1'!V4179),'Форма 1'!$H4179*VLOOKUP('Форма 1'!$F4179,'Придельники с 2022'!$B$4:$X$28,'Форма 1'!V$8),"")</f>
        <v/>
      </c>
      <c r="F4179" s="103" t="str">
        <f>IF(ISNUMBER('Форма 1'!W4179),'Форма 1'!$H4179*VLOOKUP('Форма 1'!$F4179,'Придельники с 2022'!$B$4:$X$28,'Форма 1'!W$8),"")</f>
        <v/>
      </c>
      <c r="G4179" s="103" t="str">
        <f>IF(ISNUMBER('Форма 1'!X4179),'Форма 1'!$H4179*VLOOKUP('Форма 1'!$F4179,'Придельники с 2022'!$B$4:$X$28,'Форма 1'!X$8),"")</f>
        <v/>
      </c>
      <c r="H4179" s="103" t="str">
        <f>IF(ISNUMBER('Форма 1'!Y4179),'Форма 1'!$H4179*VLOOKUP('Форма 1'!$F4179,'Придельники с 2022'!$B$4:$X$28,'Форма 1'!Y$8),"")</f>
        <v/>
      </c>
      <c r="I4179" s="103" t="str">
        <f>IF(ISNUMBER('Форма 1'!Z4179),'Форма 1'!$H4179*VLOOKUP('Форма 1'!$F4179,'Придельники с 2022'!$B$4:$X$28,'Форма 1'!Z$8),"")</f>
        <v/>
      </c>
      <c r="J4179" s="103" t="str">
        <f>IF(ISNUMBER('Форма 1'!AA4179),'Форма 1'!$H4179*VLOOKUP('Форма 1'!$F4179,'Придельники с 2022'!$B$4:$X$28,'Форма 1'!AA$8),"")</f>
        <v/>
      </c>
      <c r="K4179" s="90"/>
      <c r="L4179" s="87"/>
      <c r="M4179" s="103">
        <f>IF(ISNUMBER('Форма 1'!AD4179),'Форма 1'!$H4179*VLOOKUP('Форма 1'!$F4179,'Придельники с 2022'!$B$4:$X$28,'Форма 1'!AD$8),"")</f>
        <v>14378838.656000001</v>
      </c>
      <c r="N4179" s="103" t="str">
        <f>IF(ISBLANK('Форма 1'!$AE4179),"",IF('Форма 1'!$AE4179=1,'Форма 1'!$H4179*VLOOKUP('Форма 1'!$F4179,'Придельники с 2022'!$B$4:$X$28,'Форма 1'!$AE$8,0),IF('Форма 1'!$AE4179=2,'Форма 1'!$H4179*VLOOKUP('Форма 1'!$F4179,'Придельники с 2022'!$B$4:$X$28,13,0),IF('Форма 1'!$AE4179=3,'Форма 1'!$H4179*VLOOKUP('Форма 1'!$F4179,'Придельники с 2022'!$B$4:$X$28,12,0)))))</f>
        <v/>
      </c>
      <c r="O4179" s="103" t="str">
        <f>IF(ISNUMBER('Форма 1'!AF4179),'Форма 1'!$H4179*VLOOKUP('Форма 1'!$F4179,'Придельники с 2022'!$B$4:$X$28,'Форма 1'!AF$8),"")</f>
        <v/>
      </c>
      <c r="P4179" s="87"/>
      <c r="Q4179" s="103" t="str">
        <f>IF(ISNUMBER('Форма 1'!AH4179),'Форма 1'!$H4179*VLOOKUP('Форма 1'!$F4179,'Придельники с 2022'!$B$4:$X$28,'Форма 1'!AH$8),"")</f>
        <v/>
      </c>
      <c r="R4179" s="103" t="str">
        <f>IF(ISNUMBER('Форма 1'!AI4179),'Форма 1'!$H4179*VLOOKUP('Форма 1'!$F4179,'Придельники с 2022'!$B$4:$X$28,'Форма 1'!AI$8),"")</f>
        <v/>
      </c>
      <c r="S4179" s="103" t="str">
        <f>IF(ISNUMBER('Форма 1'!AJ4179),'Форма 1'!$H4179*VLOOKUP('Форма 1'!$F4179,'Придельники с 2022'!$B$4:$X$28,'Форма 1'!AJ$8),"")</f>
        <v/>
      </c>
      <c r="T4179" s="88"/>
    </row>
    <row r="4180" spans="1:20">
      <c r="A4180" s="188">
        <f t="shared" si="276"/>
        <v>1016</v>
      </c>
      <c r="B4180" s="189" t="s">
        <v>4022</v>
      </c>
      <c r="C4180" s="99">
        <f t="shared" si="280"/>
        <v>16167186.448000003</v>
      </c>
      <c r="D4180" s="103" t="str">
        <f>IF(ISNUMBER('Форма 1'!U4180),'Форма 1'!$H4180*VLOOKUP('Форма 1'!$F4180,'Придельники с 2022'!$B$4:$X$28,'Форма 1'!U$8),"")</f>
        <v/>
      </c>
      <c r="E4180" s="103" t="str">
        <f>IF(ISNUMBER('Форма 1'!V4180),'Форма 1'!$H4180*VLOOKUP('Форма 1'!$F4180,'Придельники с 2022'!$B$4:$X$28,'Форма 1'!V$8),"")</f>
        <v/>
      </c>
      <c r="F4180" s="103" t="str">
        <f>IF(ISNUMBER('Форма 1'!W4180),'Форма 1'!$H4180*VLOOKUP('Форма 1'!$F4180,'Придельники с 2022'!$B$4:$X$28,'Форма 1'!W$8),"")</f>
        <v/>
      </c>
      <c r="G4180" s="103" t="str">
        <f>IF(ISNUMBER('Форма 1'!X4180),'Форма 1'!$H4180*VLOOKUP('Форма 1'!$F4180,'Придельники с 2022'!$B$4:$X$28,'Форма 1'!X$8),"")</f>
        <v/>
      </c>
      <c r="H4180" s="103" t="str">
        <f>IF(ISNUMBER('Форма 1'!Y4180),'Форма 1'!$H4180*VLOOKUP('Форма 1'!$F4180,'Придельники с 2022'!$B$4:$X$28,'Форма 1'!Y$8),"")</f>
        <v/>
      </c>
      <c r="I4180" s="103" t="str">
        <f>IF(ISNUMBER('Форма 1'!Z4180),'Форма 1'!$H4180*VLOOKUP('Форма 1'!$F4180,'Придельники с 2022'!$B$4:$X$28,'Форма 1'!Z$8),"")</f>
        <v/>
      </c>
      <c r="J4180" s="103" t="str">
        <f>IF(ISNUMBER('Форма 1'!AA4180),'Форма 1'!$H4180*VLOOKUP('Форма 1'!$F4180,'Придельники с 2022'!$B$4:$X$28,'Форма 1'!AA$8),"")</f>
        <v/>
      </c>
      <c r="K4180" s="90"/>
      <c r="L4180" s="87"/>
      <c r="M4180" s="103">
        <f>IF(ISNUMBER('Форма 1'!AD4180),'Форма 1'!$H4180*VLOOKUP('Форма 1'!$F4180,'Придельники с 2022'!$B$4:$X$28,'Форма 1'!AD$8),"")</f>
        <v>16167186.448000003</v>
      </c>
      <c r="N4180" s="103" t="str">
        <f>IF(ISBLANK('Форма 1'!$AE4180),"",IF('Форма 1'!$AE4180=1,'Форма 1'!$H4180*VLOOKUP('Форма 1'!$F4180,'Придельники с 2022'!$B$4:$X$28,'Форма 1'!$AE$8,0),IF('Форма 1'!$AE4180=2,'Форма 1'!$H4180*VLOOKUP('Форма 1'!$F4180,'Придельники с 2022'!$B$4:$X$28,13,0),IF('Форма 1'!$AE4180=3,'Форма 1'!$H4180*VLOOKUP('Форма 1'!$F4180,'Придельники с 2022'!$B$4:$X$28,12,0)))))</f>
        <v/>
      </c>
      <c r="O4180" s="103" t="str">
        <f>IF(ISNUMBER('Форма 1'!AF4180),'Форма 1'!$H4180*VLOOKUP('Форма 1'!$F4180,'Придельники с 2022'!$B$4:$X$28,'Форма 1'!AF$8),"")</f>
        <v/>
      </c>
      <c r="P4180" s="87"/>
      <c r="Q4180" s="103" t="str">
        <f>IF(ISNUMBER('Форма 1'!AH4180),'Форма 1'!$H4180*VLOOKUP('Форма 1'!$F4180,'Придельники с 2022'!$B$4:$X$28,'Форма 1'!AH$8),"")</f>
        <v/>
      </c>
      <c r="R4180" s="103" t="str">
        <f>IF(ISNUMBER('Форма 1'!AI4180),'Форма 1'!$H4180*VLOOKUP('Форма 1'!$F4180,'Придельники с 2022'!$B$4:$X$28,'Форма 1'!AI$8),"")</f>
        <v/>
      </c>
      <c r="S4180" s="103" t="str">
        <f>IF(ISNUMBER('Форма 1'!AJ4180),'Форма 1'!$H4180*VLOOKUP('Форма 1'!$F4180,'Придельники с 2022'!$B$4:$X$28,'Форма 1'!AJ$8),"")</f>
        <v/>
      </c>
      <c r="T4180" s="88"/>
    </row>
    <row r="4181" spans="1:20">
      <c r="A4181" s="188">
        <f t="shared" si="276"/>
        <v>1017</v>
      </c>
      <c r="B4181" s="189" t="s">
        <v>4023</v>
      </c>
      <c r="C4181" s="99">
        <f t="shared" si="280"/>
        <v>16136112.160000002</v>
      </c>
      <c r="D4181" s="103" t="str">
        <f>IF(ISNUMBER('Форма 1'!U4181),'Форма 1'!$H4181*VLOOKUP('Форма 1'!$F4181,'Придельники с 2022'!$B$4:$X$28,'Форма 1'!U$8),"")</f>
        <v/>
      </c>
      <c r="E4181" s="103" t="str">
        <f>IF(ISNUMBER('Форма 1'!V4181),'Форма 1'!$H4181*VLOOKUP('Форма 1'!$F4181,'Придельники с 2022'!$B$4:$X$28,'Форма 1'!V$8),"")</f>
        <v/>
      </c>
      <c r="F4181" s="103" t="str">
        <f>IF(ISNUMBER('Форма 1'!W4181),'Форма 1'!$H4181*VLOOKUP('Форма 1'!$F4181,'Придельники с 2022'!$B$4:$X$28,'Форма 1'!W$8),"")</f>
        <v/>
      </c>
      <c r="G4181" s="103" t="str">
        <f>IF(ISNUMBER('Форма 1'!X4181),'Форма 1'!$H4181*VLOOKUP('Форма 1'!$F4181,'Придельники с 2022'!$B$4:$X$28,'Форма 1'!X$8),"")</f>
        <v/>
      </c>
      <c r="H4181" s="103" t="str">
        <f>IF(ISNUMBER('Форма 1'!Y4181),'Форма 1'!$H4181*VLOOKUP('Форма 1'!$F4181,'Придельники с 2022'!$B$4:$X$28,'Форма 1'!Y$8),"")</f>
        <v/>
      </c>
      <c r="I4181" s="103" t="str">
        <f>IF(ISNUMBER('Форма 1'!Z4181),'Форма 1'!$H4181*VLOOKUP('Форма 1'!$F4181,'Придельники с 2022'!$B$4:$X$28,'Форма 1'!Z$8),"")</f>
        <v/>
      </c>
      <c r="J4181" s="103" t="str">
        <f>IF(ISNUMBER('Форма 1'!AA4181),'Форма 1'!$H4181*VLOOKUP('Форма 1'!$F4181,'Придельники с 2022'!$B$4:$X$28,'Форма 1'!AA$8),"")</f>
        <v/>
      </c>
      <c r="K4181" s="90"/>
      <c r="L4181" s="87"/>
      <c r="M4181" s="103">
        <f>IF(ISNUMBER('Форма 1'!AD4181),'Форма 1'!$H4181*VLOOKUP('Форма 1'!$F4181,'Придельники с 2022'!$B$4:$X$28,'Форма 1'!AD$8),"")</f>
        <v>16136112.160000002</v>
      </c>
      <c r="N4181" s="103" t="str">
        <f>IF(ISBLANK('Форма 1'!$AE4181),"",IF('Форма 1'!$AE4181=1,'Форма 1'!$H4181*VLOOKUP('Форма 1'!$F4181,'Придельники с 2022'!$B$4:$X$28,'Форма 1'!$AE$8,0),IF('Форма 1'!$AE4181=2,'Форма 1'!$H4181*VLOOKUP('Форма 1'!$F4181,'Придельники с 2022'!$B$4:$X$28,13,0),IF('Форма 1'!$AE4181=3,'Форма 1'!$H4181*VLOOKUP('Форма 1'!$F4181,'Придельники с 2022'!$B$4:$X$28,12,0)))))</f>
        <v/>
      </c>
      <c r="O4181" s="103" t="str">
        <f>IF(ISNUMBER('Форма 1'!AF4181),'Форма 1'!$H4181*VLOOKUP('Форма 1'!$F4181,'Придельники с 2022'!$B$4:$X$28,'Форма 1'!AF$8),"")</f>
        <v/>
      </c>
      <c r="P4181" s="87"/>
      <c r="Q4181" s="103" t="str">
        <f>IF(ISNUMBER('Форма 1'!AH4181),'Форма 1'!$H4181*VLOOKUP('Форма 1'!$F4181,'Придельники с 2022'!$B$4:$X$28,'Форма 1'!AH$8),"")</f>
        <v/>
      </c>
      <c r="R4181" s="103" t="str">
        <f>IF(ISNUMBER('Форма 1'!AI4181),'Форма 1'!$H4181*VLOOKUP('Форма 1'!$F4181,'Придельники с 2022'!$B$4:$X$28,'Форма 1'!AI$8),"")</f>
        <v/>
      </c>
      <c r="S4181" s="103" t="str">
        <f>IF(ISNUMBER('Форма 1'!AJ4181),'Форма 1'!$H4181*VLOOKUP('Форма 1'!$F4181,'Придельники с 2022'!$B$4:$X$28,'Форма 1'!AJ$8),"")</f>
        <v/>
      </c>
      <c r="T4181" s="88"/>
    </row>
    <row r="4182" spans="1:20">
      <c r="A4182" s="188">
        <f t="shared" si="276"/>
        <v>1018</v>
      </c>
      <c r="B4182" s="189" t="s">
        <v>4024</v>
      </c>
      <c r="C4182" s="99">
        <f t="shared" si="280"/>
        <v>519610</v>
      </c>
      <c r="D4182" s="103">
        <f>IF(ISNUMBER('Форма 1'!U4182),'Форма 1'!$H4182*VLOOKUP('Форма 1'!$F4182,'Придельники с 2022'!$B$4:$X$28,'Форма 1'!U$8),"")</f>
        <v>519610</v>
      </c>
      <c r="E4182" s="103" t="str">
        <f>IF(ISNUMBER('Форма 1'!V4182),'Форма 1'!$H4182*VLOOKUP('Форма 1'!$F4182,'Придельники с 2022'!$B$4:$X$28,'Форма 1'!V$8),"")</f>
        <v/>
      </c>
      <c r="F4182" s="103" t="str">
        <f>IF(ISNUMBER('Форма 1'!W4182),'Форма 1'!$H4182*VLOOKUP('Форма 1'!$F4182,'Придельники с 2022'!$B$4:$X$28,'Форма 1'!W$8),"")</f>
        <v/>
      </c>
      <c r="G4182" s="103" t="str">
        <f>IF(ISNUMBER('Форма 1'!X4182),'Форма 1'!$H4182*VLOOKUP('Форма 1'!$F4182,'Придельники с 2022'!$B$4:$X$28,'Форма 1'!X$8),"")</f>
        <v/>
      </c>
      <c r="H4182" s="103" t="str">
        <f>IF(ISNUMBER('Форма 1'!Y4182),'Форма 1'!$H4182*VLOOKUP('Форма 1'!$F4182,'Придельники с 2022'!$B$4:$X$28,'Форма 1'!Y$8),"")</f>
        <v/>
      </c>
      <c r="I4182" s="103" t="str">
        <f>IF(ISNUMBER('Форма 1'!Z4182),'Форма 1'!$H4182*VLOOKUP('Форма 1'!$F4182,'Придельники с 2022'!$B$4:$X$28,'Форма 1'!Z$8),"")</f>
        <v/>
      </c>
      <c r="J4182" s="103" t="str">
        <f>IF(ISNUMBER('Форма 1'!AA4182),'Форма 1'!$H4182*VLOOKUP('Форма 1'!$F4182,'Придельники с 2022'!$B$4:$X$28,'Форма 1'!AA$8),"")</f>
        <v/>
      </c>
      <c r="K4182" s="90"/>
      <c r="L4182" s="87"/>
      <c r="M4182" s="103" t="str">
        <f>IF(ISNUMBER('Форма 1'!AD4182),'Форма 1'!$H4182*VLOOKUP('Форма 1'!$F4182,'Придельники с 2022'!$B$4:$X$28,'Форма 1'!AD$8),"")</f>
        <v/>
      </c>
      <c r="N4182" s="103" t="str">
        <f>IF(ISBLANK('Форма 1'!$AE4182),"",IF('Форма 1'!$AE4182=1,'Форма 1'!$H4182*VLOOKUP('Форма 1'!$F4182,'Придельники с 2022'!$B$4:$X$28,'Форма 1'!$AE$8,0),IF('Форма 1'!$AE4182=2,'Форма 1'!$H4182*VLOOKUP('Форма 1'!$F4182,'Придельники с 2022'!$B$4:$X$28,13,0),IF('Форма 1'!$AE4182=3,'Форма 1'!$H4182*VLOOKUP('Форма 1'!$F4182,'Придельники с 2022'!$B$4:$X$28,12,0)))))</f>
        <v/>
      </c>
      <c r="O4182" s="103" t="str">
        <f>IF(ISNUMBER('Форма 1'!AF4182),'Форма 1'!$H4182*VLOOKUP('Форма 1'!$F4182,'Придельники с 2022'!$B$4:$X$28,'Форма 1'!AF$8),"")</f>
        <v/>
      </c>
      <c r="P4182" s="87"/>
      <c r="Q4182" s="103" t="str">
        <f>IF(ISNUMBER('Форма 1'!AH4182),'Форма 1'!$H4182*VLOOKUP('Форма 1'!$F4182,'Придельники с 2022'!$B$4:$X$28,'Форма 1'!AH$8),"")</f>
        <v/>
      </c>
      <c r="R4182" s="103" t="str">
        <f>IF(ISNUMBER('Форма 1'!AI4182),'Форма 1'!$H4182*VLOOKUP('Форма 1'!$F4182,'Придельники с 2022'!$B$4:$X$28,'Форма 1'!AI$8),"")</f>
        <v/>
      </c>
      <c r="S4182" s="103" t="str">
        <f>IF(ISNUMBER('Форма 1'!AJ4182),'Форма 1'!$H4182*VLOOKUP('Форма 1'!$F4182,'Придельники с 2022'!$B$4:$X$28,'Форма 1'!AJ$8),"")</f>
        <v/>
      </c>
      <c r="T4182" s="88"/>
    </row>
    <row r="4183" spans="1:20">
      <c r="A4183" s="188">
        <f t="shared" si="276"/>
        <v>1019</v>
      </c>
      <c r="B4183" s="189" t="s">
        <v>4025</v>
      </c>
      <c r="C4183" s="99">
        <f t="shared" si="280"/>
        <v>764869.326</v>
      </c>
      <c r="D4183" s="103">
        <f>IF(ISNUMBER('Форма 1'!U4183),'Форма 1'!$H4183*VLOOKUP('Форма 1'!$F4183,'Придельники с 2022'!$B$4:$X$28,'Форма 1'!U$8),"")</f>
        <v>764869.326</v>
      </c>
      <c r="E4183" s="103" t="str">
        <f>IF(ISNUMBER('Форма 1'!V4183),'Форма 1'!$H4183*VLOOKUP('Форма 1'!$F4183,'Придельники с 2022'!$B$4:$X$28,'Форма 1'!V$8),"")</f>
        <v/>
      </c>
      <c r="F4183" s="103" t="str">
        <f>IF(ISNUMBER('Форма 1'!W4183),'Форма 1'!$H4183*VLOOKUP('Форма 1'!$F4183,'Придельники с 2022'!$B$4:$X$28,'Форма 1'!W$8),"")</f>
        <v/>
      </c>
      <c r="G4183" s="103" t="str">
        <f>IF(ISNUMBER('Форма 1'!X4183),'Форма 1'!$H4183*VLOOKUP('Форма 1'!$F4183,'Придельники с 2022'!$B$4:$X$28,'Форма 1'!X$8),"")</f>
        <v/>
      </c>
      <c r="H4183" s="103" t="str">
        <f>IF(ISNUMBER('Форма 1'!Y4183),'Форма 1'!$H4183*VLOOKUP('Форма 1'!$F4183,'Придельники с 2022'!$B$4:$X$28,'Форма 1'!Y$8),"")</f>
        <v/>
      </c>
      <c r="I4183" s="103" t="str">
        <f>IF(ISNUMBER('Форма 1'!Z4183),'Форма 1'!$H4183*VLOOKUP('Форма 1'!$F4183,'Придельники с 2022'!$B$4:$X$28,'Форма 1'!Z$8),"")</f>
        <v/>
      </c>
      <c r="J4183" s="103" t="str">
        <f>IF(ISNUMBER('Форма 1'!AA4183),'Форма 1'!$H4183*VLOOKUP('Форма 1'!$F4183,'Придельники с 2022'!$B$4:$X$28,'Форма 1'!AA$8),"")</f>
        <v/>
      </c>
      <c r="K4183" s="90"/>
      <c r="L4183" s="87"/>
      <c r="M4183" s="103" t="str">
        <f>IF(ISNUMBER('Форма 1'!AD4183),'Форма 1'!$H4183*VLOOKUP('Форма 1'!$F4183,'Придельники с 2022'!$B$4:$X$28,'Форма 1'!AD$8),"")</f>
        <v/>
      </c>
      <c r="N4183" s="103" t="str">
        <f>IF(ISBLANK('Форма 1'!$AE4183),"",IF('Форма 1'!$AE4183=1,'Форма 1'!$H4183*VLOOKUP('Форма 1'!$F4183,'Придельники с 2022'!$B$4:$X$28,'Форма 1'!$AE$8,0),IF('Форма 1'!$AE4183=2,'Форма 1'!$H4183*VLOOKUP('Форма 1'!$F4183,'Придельники с 2022'!$B$4:$X$28,13,0),IF('Форма 1'!$AE4183=3,'Форма 1'!$H4183*VLOOKUP('Форма 1'!$F4183,'Придельники с 2022'!$B$4:$X$28,12,0)))))</f>
        <v/>
      </c>
      <c r="O4183" s="103" t="str">
        <f>IF(ISNUMBER('Форма 1'!AF4183),'Форма 1'!$H4183*VLOOKUP('Форма 1'!$F4183,'Придельники с 2022'!$B$4:$X$28,'Форма 1'!AF$8),"")</f>
        <v/>
      </c>
      <c r="P4183" s="87"/>
      <c r="Q4183" s="103" t="str">
        <f>IF(ISNUMBER('Форма 1'!AH4183),'Форма 1'!$H4183*VLOOKUP('Форма 1'!$F4183,'Придельники с 2022'!$B$4:$X$28,'Форма 1'!AH$8),"")</f>
        <v/>
      </c>
      <c r="R4183" s="103" t="str">
        <f>IF(ISNUMBER('Форма 1'!AI4183),'Форма 1'!$H4183*VLOOKUP('Форма 1'!$F4183,'Придельники с 2022'!$B$4:$X$28,'Форма 1'!AI$8),"")</f>
        <v/>
      </c>
      <c r="S4183" s="103" t="str">
        <f>IF(ISNUMBER('Форма 1'!AJ4183),'Форма 1'!$H4183*VLOOKUP('Форма 1'!$F4183,'Придельники с 2022'!$B$4:$X$28,'Форма 1'!AJ$8),"")</f>
        <v/>
      </c>
      <c r="T4183" s="88"/>
    </row>
    <row r="4184" spans="1:20">
      <c r="A4184" s="188">
        <f t="shared" si="276"/>
        <v>1020</v>
      </c>
      <c r="B4184" s="189" t="s">
        <v>4026</v>
      </c>
      <c r="C4184" s="99">
        <f t="shared" si="280"/>
        <v>1185370.128</v>
      </c>
      <c r="D4184" s="103" t="str">
        <f>IF(ISNUMBER('Форма 1'!U4184),'Форма 1'!$H4184*VLOOKUP('Форма 1'!$F4184,'Придельники с 2022'!$B$4:$X$28,'Форма 1'!U$8),"")</f>
        <v/>
      </c>
      <c r="E4184" s="103" t="str">
        <f>IF(ISNUMBER('Форма 1'!V4184),'Форма 1'!$H4184*VLOOKUP('Форма 1'!$F4184,'Придельники с 2022'!$B$4:$X$28,'Форма 1'!V$8),"")</f>
        <v/>
      </c>
      <c r="F4184" s="103" t="str">
        <f>IF(ISNUMBER('Форма 1'!W4184),'Форма 1'!$H4184*VLOOKUP('Форма 1'!$F4184,'Придельники с 2022'!$B$4:$X$28,'Форма 1'!W$8),"")</f>
        <v/>
      </c>
      <c r="G4184" s="103" t="str">
        <f>IF(ISNUMBER('Форма 1'!X4184),'Форма 1'!$H4184*VLOOKUP('Форма 1'!$F4184,'Придельники с 2022'!$B$4:$X$28,'Форма 1'!X$8),"")</f>
        <v/>
      </c>
      <c r="H4184" s="103" t="str">
        <f>IF(ISNUMBER('Форма 1'!Y4184),'Форма 1'!$H4184*VLOOKUP('Форма 1'!$F4184,'Придельники с 2022'!$B$4:$X$28,'Форма 1'!Y$8),"")</f>
        <v/>
      </c>
      <c r="I4184" s="103" t="str">
        <f>IF(ISNUMBER('Форма 1'!Z4184),'Форма 1'!$H4184*VLOOKUP('Форма 1'!$F4184,'Придельники с 2022'!$B$4:$X$28,'Форма 1'!Z$8),"")</f>
        <v/>
      </c>
      <c r="J4184" s="103" t="str">
        <f>IF(ISNUMBER('Форма 1'!AA4184),'Форма 1'!$H4184*VLOOKUP('Форма 1'!$F4184,'Придельники с 2022'!$B$4:$X$28,'Форма 1'!AA$8),"")</f>
        <v/>
      </c>
      <c r="K4184" s="90"/>
      <c r="L4184" s="87"/>
      <c r="M4184" s="103" t="str">
        <f>IF(ISNUMBER('Форма 1'!AD4184),'Форма 1'!$H4184*VLOOKUP('Форма 1'!$F4184,'Придельники с 2022'!$B$4:$X$28,'Форма 1'!AD$8),"")</f>
        <v/>
      </c>
      <c r="N4184" s="103" t="str">
        <f>IF(ISBLANK('Форма 1'!$AE4184),"",IF('Форма 1'!$AE4184=1,'Форма 1'!$H4184*VLOOKUP('Форма 1'!$F4184,'Придельники с 2022'!$B$4:$X$28,'Форма 1'!$AE$8,0),IF('Форма 1'!$AE4184=2,'Форма 1'!$H4184*VLOOKUP('Форма 1'!$F4184,'Придельники с 2022'!$B$4:$X$28,13,0),IF('Форма 1'!$AE4184=3,'Форма 1'!$H4184*VLOOKUP('Форма 1'!$F4184,'Придельники с 2022'!$B$4:$X$28,12,0)))))</f>
        <v/>
      </c>
      <c r="O4184" s="103">
        <f>IF(ISNUMBER('Форма 1'!AF4184),'Форма 1'!$H4184*VLOOKUP('Форма 1'!$F4184,'Придельники с 2022'!$B$4:$X$28,'Форма 1'!AF$8),"")</f>
        <v>1185370.128</v>
      </c>
      <c r="P4184" s="87"/>
      <c r="Q4184" s="103" t="str">
        <f>IF(ISNUMBER('Форма 1'!AH4184),'Форма 1'!$H4184*VLOOKUP('Форма 1'!$F4184,'Придельники с 2022'!$B$4:$X$28,'Форма 1'!AH$8),"")</f>
        <v/>
      </c>
      <c r="R4184" s="103" t="str">
        <f>IF(ISNUMBER('Форма 1'!AI4184),'Форма 1'!$H4184*VLOOKUP('Форма 1'!$F4184,'Придельники с 2022'!$B$4:$X$28,'Форма 1'!AI$8),"")</f>
        <v/>
      </c>
      <c r="S4184" s="103" t="str">
        <f>IF(ISNUMBER('Форма 1'!AJ4184),'Форма 1'!$H4184*VLOOKUP('Форма 1'!$F4184,'Придельники с 2022'!$B$4:$X$28,'Форма 1'!AJ$8),"")</f>
        <v/>
      </c>
      <c r="T4184" s="88"/>
    </row>
    <row r="4185" spans="1:20">
      <c r="A4185" s="188">
        <f t="shared" si="276"/>
        <v>1021</v>
      </c>
      <c r="B4185" s="189" t="s">
        <v>4027</v>
      </c>
      <c r="C4185" s="99">
        <f t="shared" si="280"/>
        <v>1654611.588</v>
      </c>
      <c r="D4185" s="103" t="str">
        <f>IF(ISNUMBER('Форма 1'!U4185),'Форма 1'!$H4185*VLOOKUP('Форма 1'!$F4185,'Придельники с 2022'!$B$4:$X$28,'Форма 1'!U$8),"")</f>
        <v/>
      </c>
      <c r="E4185" s="103" t="str">
        <f>IF(ISNUMBER('Форма 1'!V4185),'Форма 1'!$H4185*VLOOKUP('Форма 1'!$F4185,'Придельники с 2022'!$B$4:$X$28,'Форма 1'!V$8),"")</f>
        <v/>
      </c>
      <c r="F4185" s="103" t="str">
        <f>IF(ISNUMBER('Форма 1'!W4185),'Форма 1'!$H4185*VLOOKUP('Форма 1'!$F4185,'Придельники с 2022'!$B$4:$X$28,'Форма 1'!W$8),"")</f>
        <v/>
      </c>
      <c r="G4185" s="103" t="str">
        <f>IF(ISNUMBER('Форма 1'!X4185),'Форма 1'!$H4185*VLOOKUP('Форма 1'!$F4185,'Придельники с 2022'!$B$4:$X$28,'Форма 1'!X$8),"")</f>
        <v/>
      </c>
      <c r="H4185" s="103" t="str">
        <f>IF(ISNUMBER('Форма 1'!Y4185),'Форма 1'!$H4185*VLOOKUP('Форма 1'!$F4185,'Придельники с 2022'!$B$4:$X$28,'Форма 1'!Y$8),"")</f>
        <v/>
      </c>
      <c r="I4185" s="103" t="str">
        <f>IF(ISNUMBER('Форма 1'!Z4185),'Форма 1'!$H4185*VLOOKUP('Форма 1'!$F4185,'Придельники с 2022'!$B$4:$X$28,'Форма 1'!Z$8),"")</f>
        <v/>
      </c>
      <c r="J4185" s="103" t="str">
        <f>IF(ISNUMBER('Форма 1'!AA4185),'Форма 1'!$H4185*VLOOKUP('Форма 1'!$F4185,'Придельники с 2022'!$B$4:$X$28,'Форма 1'!AA$8),"")</f>
        <v/>
      </c>
      <c r="K4185" s="90"/>
      <c r="L4185" s="87"/>
      <c r="M4185" s="103" t="str">
        <f>IF(ISNUMBER('Форма 1'!AD4185),'Форма 1'!$H4185*VLOOKUP('Форма 1'!$F4185,'Придельники с 2022'!$B$4:$X$28,'Форма 1'!AD$8),"")</f>
        <v/>
      </c>
      <c r="N4185" s="103" t="str">
        <f>IF(ISBLANK('Форма 1'!$AE4185),"",IF('Форма 1'!$AE4185=1,'Форма 1'!$H4185*VLOOKUP('Форма 1'!$F4185,'Придельники с 2022'!$B$4:$X$28,'Форма 1'!$AE$8,0),IF('Форма 1'!$AE4185=2,'Форма 1'!$H4185*VLOOKUP('Форма 1'!$F4185,'Придельники с 2022'!$B$4:$X$28,13,0),IF('Форма 1'!$AE4185=3,'Форма 1'!$H4185*VLOOKUP('Форма 1'!$F4185,'Придельники с 2022'!$B$4:$X$28,12,0)))))</f>
        <v/>
      </c>
      <c r="O4185" s="103">
        <f>IF(ISNUMBER('Форма 1'!AF4185),'Форма 1'!$H4185*VLOOKUP('Форма 1'!$F4185,'Придельники с 2022'!$B$4:$X$28,'Форма 1'!AF$8),"")</f>
        <v>1654611.588</v>
      </c>
      <c r="P4185" s="87"/>
      <c r="Q4185" s="103" t="str">
        <f>IF(ISNUMBER('Форма 1'!AH4185),'Форма 1'!$H4185*VLOOKUP('Форма 1'!$F4185,'Придельники с 2022'!$B$4:$X$28,'Форма 1'!AH$8),"")</f>
        <v/>
      </c>
      <c r="R4185" s="103" t="str">
        <f>IF(ISNUMBER('Форма 1'!AI4185),'Форма 1'!$H4185*VLOOKUP('Форма 1'!$F4185,'Придельники с 2022'!$B$4:$X$28,'Форма 1'!AI$8),"")</f>
        <v/>
      </c>
      <c r="S4185" s="103" t="str">
        <f>IF(ISNUMBER('Форма 1'!AJ4185),'Форма 1'!$H4185*VLOOKUP('Форма 1'!$F4185,'Придельники с 2022'!$B$4:$X$28,'Форма 1'!AJ$8),"")</f>
        <v/>
      </c>
      <c r="T4185" s="88"/>
    </row>
    <row r="4186" spans="1:20">
      <c r="A4186" s="188">
        <f t="shared" si="276"/>
        <v>1022</v>
      </c>
      <c r="B4186" s="189" t="s">
        <v>4028</v>
      </c>
      <c r="C4186" s="99">
        <f t="shared" si="280"/>
        <v>1909151.0619999999</v>
      </c>
      <c r="D4186" s="103">
        <f>IF(ISNUMBER('Форма 1'!U4186),'Форма 1'!$H4186*VLOOKUP('Форма 1'!$F4186,'Придельники с 2022'!$B$4:$X$28,'Форма 1'!U$8),"")</f>
        <v>1909151.0619999999</v>
      </c>
      <c r="E4186" s="103" t="str">
        <f>IF(ISNUMBER('Форма 1'!V4186),'Форма 1'!$H4186*VLOOKUP('Форма 1'!$F4186,'Придельники с 2022'!$B$4:$X$28,'Форма 1'!V$8),"")</f>
        <v/>
      </c>
      <c r="F4186" s="103" t="str">
        <f>IF(ISNUMBER('Форма 1'!W4186),'Форма 1'!$H4186*VLOOKUP('Форма 1'!$F4186,'Придельники с 2022'!$B$4:$X$28,'Форма 1'!W$8),"")</f>
        <v/>
      </c>
      <c r="G4186" s="103" t="str">
        <f>IF(ISNUMBER('Форма 1'!X4186),'Форма 1'!$H4186*VLOOKUP('Форма 1'!$F4186,'Придельники с 2022'!$B$4:$X$28,'Форма 1'!X$8),"")</f>
        <v/>
      </c>
      <c r="H4186" s="103" t="str">
        <f>IF(ISNUMBER('Форма 1'!Y4186),'Форма 1'!$H4186*VLOOKUP('Форма 1'!$F4186,'Придельники с 2022'!$B$4:$X$28,'Форма 1'!Y$8),"")</f>
        <v/>
      </c>
      <c r="I4186" s="103" t="str">
        <f>IF(ISNUMBER('Форма 1'!Z4186),'Форма 1'!$H4186*VLOOKUP('Форма 1'!$F4186,'Придельники с 2022'!$B$4:$X$28,'Форма 1'!Z$8),"")</f>
        <v/>
      </c>
      <c r="J4186" s="103" t="str">
        <f>IF(ISNUMBER('Форма 1'!AA4186),'Форма 1'!$H4186*VLOOKUP('Форма 1'!$F4186,'Придельники с 2022'!$B$4:$X$28,'Форма 1'!AA$8),"")</f>
        <v/>
      </c>
      <c r="K4186" s="90"/>
      <c r="L4186" s="87"/>
      <c r="M4186" s="103" t="str">
        <f>IF(ISNUMBER('Форма 1'!AD4186),'Форма 1'!$H4186*VLOOKUP('Форма 1'!$F4186,'Придельники с 2022'!$B$4:$X$28,'Форма 1'!AD$8),"")</f>
        <v/>
      </c>
      <c r="N4186" s="103" t="str">
        <f>IF(ISBLANK('Форма 1'!$AE4186),"",IF('Форма 1'!$AE4186=1,'Форма 1'!$H4186*VLOOKUP('Форма 1'!$F4186,'Придельники с 2022'!$B$4:$X$28,'Форма 1'!$AE$8,0),IF('Форма 1'!$AE4186=2,'Форма 1'!$H4186*VLOOKUP('Форма 1'!$F4186,'Придельники с 2022'!$B$4:$X$28,13,0),IF('Форма 1'!$AE4186=3,'Форма 1'!$H4186*VLOOKUP('Форма 1'!$F4186,'Придельники с 2022'!$B$4:$X$28,12,0)))))</f>
        <v/>
      </c>
      <c r="O4186" s="103" t="str">
        <f>IF(ISNUMBER('Форма 1'!AF4186),'Форма 1'!$H4186*VLOOKUP('Форма 1'!$F4186,'Придельники с 2022'!$B$4:$X$28,'Форма 1'!AF$8),"")</f>
        <v/>
      </c>
      <c r="P4186" s="87"/>
      <c r="Q4186" s="103" t="str">
        <f>IF(ISNUMBER('Форма 1'!AH4186),'Форма 1'!$H4186*VLOOKUP('Форма 1'!$F4186,'Придельники с 2022'!$B$4:$X$28,'Форма 1'!AH$8),"")</f>
        <v/>
      </c>
      <c r="R4186" s="103" t="str">
        <f>IF(ISNUMBER('Форма 1'!AI4186),'Форма 1'!$H4186*VLOOKUP('Форма 1'!$F4186,'Придельники с 2022'!$B$4:$X$28,'Форма 1'!AI$8),"")</f>
        <v/>
      </c>
      <c r="S4186" s="103" t="str">
        <f>IF(ISNUMBER('Форма 1'!AJ4186),'Форма 1'!$H4186*VLOOKUP('Форма 1'!$F4186,'Придельники с 2022'!$B$4:$X$28,'Форма 1'!AJ$8),"")</f>
        <v/>
      </c>
      <c r="T4186" s="88"/>
    </row>
    <row r="4187" spans="1:20">
      <c r="A4187" s="188">
        <f t="shared" si="276"/>
        <v>1023</v>
      </c>
      <c r="B4187" s="189" t="s">
        <v>4029</v>
      </c>
      <c r="C4187" s="99">
        <f t="shared" si="280"/>
        <v>1732743.4669999999</v>
      </c>
      <c r="D4187" s="103">
        <f>IF(ISNUMBER('Форма 1'!U4187),'Форма 1'!$H4187*VLOOKUP('Форма 1'!$F4187,'Придельники с 2022'!$B$4:$X$28,'Форма 1'!U$8),"")</f>
        <v>1732743.4669999999</v>
      </c>
      <c r="E4187" s="103" t="str">
        <f>IF(ISNUMBER('Форма 1'!V4187),'Форма 1'!$H4187*VLOOKUP('Форма 1'!$F4187,'Придельники с 2022'!$B$4:$X$28,'Форма 1'!V$8),"")</f>
        <v/>
      </c>
      <c r="F4187" s="103" t="str">
        <f>IF(ISNUMBER('Форма 1'!W4187),'Форма 1'!$H4187*VLOOKUP('Форма 1'!$F4187,'Придельники с 2022'!$B$4:$X$28,'Форма 1'!W$8),"")</f>
        <v/>
      </c>
      <c r="G4187" s="103" t="str">
        <f>IF(ISNUMBER('Форма 1'!X4187),'Форма 1'!$H4187*VLOOKUP('Форма 1'!$F4187,'Придельники с 2022'!$B$4:$X$28,'Форма 1'!X$8),"")</f>
        <v/>
      </c>
      <c r="H4187" s="103" t="str">
        <f>IF(ISNUMBER('Форма 1'!Y4187),'Форма 1'!$H4187*VLOOKUP('Форма 1'!$F4187,'Придельники с 2022'!$B$4:$X$28,'Форма 1'!Y$8),"")</f>
        <v/>
      </c>
      <c r="I4187" s="103" t="str">
        <f>IF(ISNUMBER('Форма 1'!Z4187),'Форма 1'!$H4187*VLOOKUP('Форма 1'!$F4187,'Придельники с 2022'!$B$4:$X$28,'Форма 1'!Z$8),"")</f>
        <v/>
      </c>
      <c r="J4187" s="103" t="str">
        <f>IF(ISNUMBER('Форма 1'!AA4187),'Форма 1'!$H4187*VLOOKUP('Форма 1'!$F4187,'Придельники с 2022'!$B$4:$X$28,'Форма 1'!AA$8),"")</f>
        <v/>
      </c>
      <c r="K4187" s="90"/>
      <c r="L4187" s="87"/>
      <c r="M4187" s="103" t="str">
        <f>IF(ISNUMBER('Форма 1'!AD4187),'Форма 1'!$H4187*VLOOKUP('Форма 1'!$F4187,'Придельники с 2022'!$B$4:$X$28,'Форма 1'!AD$8),"")</f>
        <v/>
      </c>
      <c r="N4187" s="103" t="str">
        <f>IF(ISBLANK('Форма 1'!$AE4187),"",IF('Форма 1'!$AE4187=1,'Форма 1'!$H4187*VLOOKUP('Форма 1'!$F4187,'Придельники с 2022'!$B$4:$X$28,'Форма 1'!$AE$8,0),IF('Форма 1'!$AE4187=2,'Форма 1'!$H4187*VLOOKUP('Форма 1'!$F4187,'Придельники с 2022'!$B$4:$X$28,13,0),IF('Форма 1'!$AE4187=3,'Форма 1'!$H4187*VLOOKUP('Форма 1'!$F4187,'Придельники с 2022'!$B$4:$X$28,12,0)))))</f>
        <v/>
      </c>
      <c r="O4187" s="103" t="str">
        <f>IF(ISNUMBER('Форма 1'!AF4187),'Форма 1'!$H4187*VLOOKUP('Форма 1'!$F4187,'Придельники с 2022'!$B$4:$X$28,'Форма 1'!AF$8),"")</f>
        <v/>
      </c>
      <c r="P4187" s="87"/>
      <c r="Q4187" s="103" t="str">
        <f>IF(ISNUMBER('Форма 1'!AH4187),'Форма 1'!$H4187*VLOOKUP('Форма 1'!$F4187,'Придельники с 2022'!$B$4:$X$28,'Форма 1'!AH$8),"")</f>
        <v/>
      </c>
      <c r="R4187" s="103" t="str">
        <f>IF(ISNUMBER('Форма 1'!AI4187),'Форма 1'!$H4187*VLOOKUP('Форма 1'!$F4187,'Придельники с 2022'!$B$4:$X$28,'Форма 1'!AI$8),"")</f>
        <v/>
      </c>
      <c r="S4187" s="103" t="str">
        <f>IF(ISNUMBER('Форма 1'!AJ4187),'Форма 1'!$H4187*VLOOKUP('Форма 1'!$F4187,'Придельники с 2022'!$B$4:$X$28,'Форма 1'!AJ$8),"")</f>
        <v/>
      </c>
      <c r="T4187" s="88"/>
    </row>
    <row r="4188" spans="1:20">
      <c r="A4188" s="188">
        <f t="shared" si="276"/>
        <v>1024</v>
      </c>
      <c r="B4188" s="189" t="s">
        <v>4030</v>
      </c>
      <c r="C4188" s="99">
        <f t="shared" si="280"/>
        <v>14545956.42</v>
      </c>
      <c r="D4188" s="103" t="str">
        <f>IF(ISNUMBER('Форма 1'!U4188),'Форма 1'!$H4188*VLOOKUP('Форма 1'!$F4188,'Придельники с 2022'!$B$4:$X$28,'Форма 1'!U$8),"")</f>
        <v/>
      </c>
      <c r="E4188" s="103" t="str">
        <f>IF(ISNUMBER('Форма 1'!V4188),'Форма 1'!$H4188*VLOOKUP('Форма 1'!$F4188,'Придельники с 2022'!$B$4:$X$28,'Форма 1'!V$8),"")</f>
        <v/>
      </c>
      <c r="F4188" s="103" t="str">
        <f>IF(ISNUMBER('Форма 1'!W4188),'Форма 1'!$H4188*VLOOKUP('Форма 1'!$F4188,'Придельники с 2022'!$B$4:$X$28,'Форма 1'!W$8),"")</f>
        <v/>
      </c>
      <c r="G4188" s="103" t="str">
        <f>IF(ISNUMBER('Форма 1'!X4188),'Форма 1'!$H4188*VLOOKUP('Форма 1'!$F4188,'Придельники с 2022'!$B$4:$X$28,'Форма 1'!X$8),"")</f>
        <v/>
      </c>
      <c r="H4188" s="103" t="str">
        <f>IF(ISNUMBER('Форма 1'!Y4188),'Форма 1'!$H4188*VLOOKUP('Форма 1'!$F4188,'Придельники с 2022'!$B$4:$X$28,'Форма 1'!Y$8),"")</f>
        <v/>
      </c>
      <c r="I4188" s="103" t="str">
        <f>IF(ISNUMBER('Форма 1'!Z4188),'Форма 1'!$H4188*VLOOKUP('Форма 1'!$F4188,'Придельники с 2022'!$B$4:$X$28,'Форма 1'!Z$8),"")</f>
        <v/>
      </c>
      <c r="J4188" s="103" t="str">
        <f>IF(ISNUMBER('Форма 1'!AA4188),'Форма 1'!$H4188*VLOOKUP('Форма 1'!$F4188,'Придельники с 2022'!$B$4:$X$28,'Форма 1'!AA$8),"")</f>
        <v/>
      </c>
      <c r="K4188" s="90"/>
      <c r="L4188" s="87"/>
      <c r="M4188" s="103">
        <f>IF(ISNUMBER('Форма 1'!AD4188),'Форма 1'!$H4188*VLOOKUP('Форма 1'!$F4188,'Придельники с 2022'!$B$4:$X$28,'Форма 1'!AD$8),"")</f>
        <v>4915422.0699999994</v>
      </c>
      <c r="N4188" s="103">
        <f>IF(ISBLANK('Форма 1'!$AE4188),"",IF('Форма 1'!$AE4188=1,'Форма 1'!$H4188*VLOOKUP('Форма 1'!$F4188,'Придельники с 2022'!$B$4:$X$28,'Форма 1'!$AE$8,0),IF('Форма 1'!$AE4188=2,'Форма 1'!$H4188*VLOOKUP('Форма 1'!$F4188,'Придельники с 2022'!$B$4:$X$28,13,0),IF('Форма 1'!$AE4188=3,'Форма 1'!$H4188*VLOOKUP('Форма 1'!$F4188,'Придельники с 2022'!$B$4:$X$28,12,0)))))</f>
        <v>8476382</v>
      </c>
      <c r="O4188" s="103">
        <f>IF(ISNUMBER('Форма 1'!AF4188),'Форма 1'!$H4188*VLOOKUP('Форма 1'!$F4188,'Придельники с 2022'!$B$4:$X$28,'Форма 1'!AF$8),"")</f>
        <v>1154152.3500000001</v>
      </c>
      <c r="P4188" s="87"/>
      <c r="Q4188" s="103" t="str">
        <f>IF(ISNUMBER('Форма 1'!AH4188),'Форма 1'!$H4188*VLOOKUP('Форма 1'!$F4188,'Придельники с 2022'!$B$4:$X$28,'Форма 1'!AH$8),"")</f>
        <v/>
      </c>
      <c r="R4188" s="103" t="str">
        <f>IF(ISNUMBER('Форма 1'!AI4188),'Форма 1'!$H4188*VLOOKUP('Форма 1'!$F4188,'Придельники с 2022'!$B$4:$X$28,'Форма 1'!AI$8),"")</f>
        <v/>
      </c>
      <c r="S4188" s="103" t="str">
        <f>IF(ISNUMBER('Форма 1'!AJ4188),'Форма 1'!$H4188*VLOOKUP('Форма 1'!$F4188,'Придельники с 2022'!$B$4:$X$28,'Форма 1'!AJ$8),"")</f>
        <v/>
      </c>
      <c r="T4188" s="88"/>
    </row>
    <row r="4189" spans="1:20">
      <c r="A4189" s="188">
        <f t="shared" si="276"/>
        <v>1025</v>
      </c>
      <c r="B4189" s="189" t="s">
        <v>4031</v>
      </c>
      <c r="C4189" s="99">
        <f t="shared" si="280"/>
        <v>4405977.7259999998</v>
      </c>
      <c r="D4189" s="103">
        <f>IF(ISNUMBER('Форма 1'!U4189),'Форма 1'!$H4189*VLOOKUP('Форма 1'!$F4189,'Придельники с 2022'!$B$4:$X$28,'Форма 1'!U$8),"")</f>
        <v>1438592.246</v>
      </c>
      <c r="E4189" s="103" t="str">
        <f>IF(ISNUMBER('Форма 1'!V4189),'Форма 1'!$H4189*VLOOKUP('Форма 1'!$F4189,'Придельники с 2022'!$B$4:$X$28,'Форма 1'!V$8),"")</f>
        <v/>
      </c>
      <c r="F4189" s="103" t="str">
        <f>IF(ISNUMBER('Форма 1'!W4189),'Форма 1'!$H4189*VLOOKUP('Форма 1'!$F4189,'Придельники с 2022'!$B$4:$X$28,'Форма 1'!W$8),"")</f>
        <v/>
      </c>
      <c r="G4189" s="103" t="str">
        <f>IF(ISNUMBER('Форма 1'!X4189),'Форма 1'!$H4189*VLOOKUP('Форма 1'!$F4189,'Придельники с 2022'!$B$4:$X$28,'Форма 1'!X$8),"")</f>
        <v/>
      </c>
      <c r="H4189" s="103" t="str">
        <f>IF(ISNUMBER('Форма 1'!Y4189),'Форма 1'!$H4189*VLOOKUP('Форма 1'!$F4189,'Придельники с 2022'!$B$4:$X$28,'Форма 1'!Y$8),"")</f>
        <v/>
      </c>
      <c r="I4189" s="103" t="str">
        <f>IF(ISNUMBER('Форма 1'!Z4189),'Форма 1'!$H4189*VLOOKUP('Форма 1'!$F4189,'Придельники с 2022'!$B$4:$X$28,'Форма 1'!Z$8),"")</f>
        <v/>
      </c>
      <c r="J4189" s="103">
        <f>IF(ISNUMBER('Форма 1'!AA4189),'Форма 1'!$H4189*VLOOKUP('Форма 1'!$F4189,'Придельники с 2022'!$B$4:$X$28,'Форма 1'!AA$8),"")</f>
        <v>2967385.48</v>
      </c>
      <c r="K4189" s="90"/>
      <c r="L4189" s="87"/>
      <c r="M4189" s="103" t="str">
        <f>IF(ISNUMBER('Форма 1'!AD4189),'Форма 1'!$H4189*VLOOKUP('Форма 1'!$F4189,'Придельники с 2022'!$B$4:$X$28,'Форма 1'!AD$8),"")</f>
        <v/>
      </c>
      <c r="N4189" s="103" t="str">
        <f>IF(ISBLANK('Форма 1'!$AE4189),"",IF('Форма 1'!$AE4189=1,'Форма 1'!$H4189*VLOOKUP('Форма 1'!$F4189,'Придельники с 2022'!$B$4:$X$28,'Форма 1'!$AE$8,0),IF('Форма 1'!$AE4189=2,'Форма 1'!$H4189*VLOOKUP('Форма 1'!$F4189,'Придельники с 2022'!$B$4:$X$28,13,0),IF('Форма 1'!$AE4189=3,'Форма 1'!$H4189*VLOOKUP('Форма 1'!$F4189,'Придельники с 2022'!$B$4:$X$28,12,0)))))</f>
        <v/>
      </c>
      <c r="O4189" s="103" t="str">
        <f>IF(ISNUMBER('Форма 1'!AF4189),'Форма 1'!$H4189*VLOOKUP('Форма 1'!$F4189,'Придельники с 2022'!$B$4:$X$28,'Форма 1'!AF$8),"")</f>
        <v/>
      </c>
      <c r="P4189" s="87"/>
      <c r="Q4189" s="103" t="str">
        <f>IF(ISNUMBER('Форма 1'!AH4189),'Форма 1'!$H4189*VLOOKUP('Форма 1'!$F4189,'Придельники с 2022'!$B$4:$X$28,'Форма 1'!AH$8),"")</f>
        <v/>
      </c>
      <c r="R4189" s="103" t="str">
        <f>IF(ISNUMBER('Форма 1'!AI4189),'Форма 1'!$H4189*VLOOKUP('Форма 1'!$F4189,'Придельники с 2022'!$B$4:$X$28,'Форма 1'!AI$8),"")</f>
        <v/>
      </c>
      <c r="S4189" s="103" t="str">
        <f>IF(ISNUMBER('Форма 1'!AJ4189),'Форма 1'!$H4189*VLOOKUP('Форма 1'!$F4189,'Придельники с 2022'!$B$4:$X$28,'Форма 1'!AJ$8),"")</f>
        <v/>
      </c>
      <c r="T4189" s="88"/>
    </row>
    <row r="4190" spans="1:20">
      <c r="A4190" s="188">
        <f t="shared" ref="A4190:A4253" si="281">A4189+1</f>
        <v>1026</v>
      </c>
      <c r="B4190" s="189" t="s">
        <v>4032</v>
      </c>
      <c r="C4190" s="99">
        <f t="shared" si="280"/>
        <v>4186136.82</v>
      </c>
      <c r="D4190" s="103" t="str">
        <f>IF(ISNUMBER('Форма 1'!U4190),'Форма 1'!$H4190*VLOOKUP('Форма 1'!$F4190,'Придельники с 2022'!$B$4:$X$28,'Форма 1'!U$8),"")</f>
        <v/>
      </c>
      <c r="E4190" s="103" t="str">
        <f>IF(ISNUMBER('Форма 1'!V4190),'Форма 1'!$H4190*VLOOKUP('Форма 1'!$F4190,'Придельники с 2022'!$B$4:$X$28,'Форма 1'!V$8),"")</f>
        <v/>
      </c>
      <c r="F4190" s="103" t="str">
        <f>IF(ISNUMBER('Форма 1'!W4190),'Форма 1'!$H4190*VLOOKUP('Форма 1'!$F4190,'Придельники с 2022'!$B$4:$X$28,'Форма 1'!W$8),"")</f>
        <v/>
      </c>
      <c r="G4190" s="103" t="str">
        <f>IF(ISNUMBER('Форма 1'!X4190),'Форма 1'!$H4190*VLOOKUP('Форма 1'!$F4190,'Придельники с 2022'!$B$4:$X$28,'Форма 1'!X$8),"")</f>
        <v/>
      </c>
      <c r="H4190" s="103" t="str">
        <f>IF(ISNUMBER('Форма 1'!Y4190),'Форма 1'!$H4190*VLOOKUP('Форма 1'!$F4190,'Придельники с 2022'!$B$4:$X$28,'Форма 1'!Y$8),"")</f>
        <v/>
      </c>
      <c r="I4190" s="103" t="str">
        <f>IF(ISNUMBER('Форма 1'!Z4190),'Форма 1'!$H4190*VLOOKUP('Форма 1'!$F4190,'Придельники с 2022'!$B$4:$X$28,'Форма 1'!Z$8),"")</f>
        <v/>
      </c>
      <c r="J4190" s="103" t="str">
        <f>IF(ISNUMBER('Форма 1'!AA4190),'Форма 1'!$H4190*VLOOKUP('Форма 1'!$F4190,'Придельники с 2022'!$B$4:$X$28,'Форма 1'!AA$8),"")</f>
        <v/>
      </c>
      <c r="K4190" s="90"/>
      <c r="L4190" s="87"/>
      <c r="M4190" s="103">
        <f>IF(ISNUMBER('Форма 1'!AD4190),'Форма 1'!$H4190*VLOOKUP('Форма 1'!$F4190,'Придельники с 2022'!$B$4:$X$28,'Форма 1'!AD$8),"")</f>
        <v>4186136.82</v>
      </c>
      <c r="N4190" s="103" t="str">
        <f>IF(ISBLANK('Форма 1'!$AE4190),"",IF('Форма 1'!$AE4190=1,'Форма 1'!$H4190*VLOOKUP('Форма 1'!$F4190,'Придельники с 2022'!$B$4:$X$28,'Форма 1'!$AE$8,0),IF('Форма 1'!$AE4190=2,'Форма 1'!$H4190*VLOOKUP('Форма 1'!$F4190,'Придельники с 2022'!$B$4:$X$28,13,0),IF('Форма 1'!$AE4190=3,'Форма 1'!$H4190*VLOOKUP('Форма 1'!$F4190,'Придельники с 2022'!$B$4:$X$28,12,0)))))</f>
        <v/>
      </c>
      <c r="O4190" s="103" t="str">
        <f>IF(ISNUMBER('Форма 1'!AF4190),'Форма 1'!$H4190*VLOOKUP('Форма 1'!$F4190,'Придельники с 2022'!$B$4:$X$28,'Форма 1'!AF$8),"")</f>
        <v/>
      </c>
      <c r="P4190" s="87"/>
      <c r="Q4190" s="103" t="str">
        <f>IF(ISNUMBER('Форма 1'!AH4190),'Форма 1'!$H4190*VLOOKUP('Форма 1'!$F4190,'Придельники с 2022'!$B$4:$X$28,'Форма 1'!AH$8),"")</f>
        <v/>
      </c>
      <c r="R4190" s="103" t="str">
        <f>IF(ISNUMBER('Форма 1'!AI4190),'Форма 1'!$H4190*VLOOKUP('Форма 1'!$F4190,'Придельники с 2022'!$B$4:$X$28,'Форма 1'!AI$8),"")</f>
        <v/>
      </c>
      <c r="S4190" s="103" t="str">
        <f>IF(ISNUMBER('Форма 1'!AJ4190),'Форма 1'!$H4190*VLOOKUP('Форма 1'!$F4190,'Придельники с 2022'!$B$4:$X$28,'Форма 1'!AJ$8),"")</f>
        <v/>
      </c>
      <c r="T4190" s="88"/>
    </row>
    <row r="4191" spans="1:20">
      <c r="A4191" s="188">
        <f t="shared" si="281"/>
        <v>1027</v>
      </c>
      <c r="B4191" s="189" t="s">
        <v>4033</v>
      </c>
      <c r="C4191" s="99">
        <f t="shared" si="280"/>
        <v>24894496.112999998</v>
      </c>
      <c r="D4191" s="103" t="str">
        <f>IF(ISNUMBER('Форма 1'!U4191),'Форма 1'!$H4191*VLOOKUP('Форма 1'!$F4191,'Придельники с 2022'!$B$4:$X$28,'Форма 1'!U$8),"")</f>
        <v/>
      </c>
      <c r="E4191" s="103">
        <f>IF(ISNUMBER('Форма 1'!V4191),'Форма 1'!$H4191*VLOOKUP('Форма 1'!$F4191,'Придельники с 2022'!$B$4:$X$28,'Форма 1'!V$8),"")</f>
        <v>11645086.356000001</v>
      </c>
      <c r="F4191" s="103" t="str">
        <f>IF(ISNUMBER('Форма 1'!W4191),'Форма 1'!$H4191*VLOOKUP('Форма 1'!$F4191,'Придельники с 2022'!$B$4:$X$28,'Форма 1'!W$8),"")</f>
        <v/>
      </c>
      <c r="G4191" s="103" t="str">
        <f>IF(ISNUMBER('Форма 1'!X4191),'Форма 1'!$H4191*VLOOKUP('Форма 1'!$F4191,'Придельники с 2022'!$B$4:$X$28,'Форма 1'!X$8),"")</f>
        <v/>
      </c>
      <c r="H4191" s="103" t="str">
        <f>IF(ISNUMBER('Форма 1'!Y4191),'Форма 1'!$H4191*VLOOKUP('Форма 1'!$F4191,'Придельники с 2022'!$B$4:$X$28,'Форма 1'!Y$8),"")</f>
        <v/>
      </c>
      <c r="I4191" s="103" t="str">
        <f>IF(ISNUMBER('Форма 1'!Z4191),'Форма 1'!$H4191*VLOOKUP('Форма 1'!$F4191,'Придельники с 2022'!$B$4:$X$28,'Форма 1'!Z$8),"")</f>
        <v/>
      </c>
      <c r="J4191" s="103" t="str">
        <f>IF(ISNUMBER('Форма 1'!AA4191),'Форма 1'!$H4191*VLOOKUP('Форма 1'!$F4191,'Придельники с 2022'!$B$4:$X$28,'Форма 1'!AA$8),"")</f>
        <v/>
      </c>
      <c r="K4191" s="90"/>
      <c r="L4191" s="87"/>
      <c r="M4191" s="103">
        <f>IF(ISNUMBER('Форма 1'!AD4191),'Форма 1'!$H4191*VLOOKUP('Форма 1'!$F4191,'Придельники с 2022'!$B$4:$X$28,'Форма 1'!AD$8),"")</f>
        <v>13249409.756999999</v>
      </c>
      <c r="N4191" s="103" t="str">
        <f>IF(ISBLANK('Форма 1'!$AE4191),"",IF('Форма 1'!$AE4191=1,'Форма 1'!$H4191*VLOOKUP('Форма 1'!$F4191,'Придельники с 2022'!$B$4:$X$28,'Форма 1'!$AE$8,0),IF('Форма 1'!$AE4191=2,'Форма 1'!$H4191*VLOOKUP('Форма 1'!$F4191,'Придельники с 2022'!$B$4:$X$28,13,0),IF('Форма 1'!$AE4191=3,'Форма 1'!$H4191*VLOOKUP('Форма 1'!$F4191,'Придельники с 2022'!$B$4:$X$28,12,0)))))</f>
        <v/>
      </c>
      <c r="O4191" s="103" t="str">
        <f>IF(ISNUMBER('Форма 1'!AF4191),'Форма 1'!$H4191*VLOOKUP('Форма 1'!$F4191,'Придельники с 2022'!$B$4:$X$28,'Форма 1'!AF$8),"")</f>
        <v/>
      </c>
      <c r="P4191" s="87"/>
      <c r="Q4191" s="103" t="str">
        <f>IF(ISNUMBER('Форма 1'!AH4191),'Форма 1'!$H4191*VLOOKUP('Форма 1'!$F4191,'Придельники с 2022'!$B$4:$X$28,'Форма 1'!AH$8),"")</f>
        <v/>
      </c>
      <c r="R4191" s="103" t="str">
        <f>IF(ISNUMBER('Форма 1'!AI4191),'Форма 1'!$H4191*VLOOKUP('Форма 1'!$F4191,'Придельники с 2022'!$B$4:$X$28,'Форма 1'!AI$8),"")</f>
        <v/>
      </c>
      <c r="S4191" s="103" t="str">
        <f>IF(ISNUMBER('Форма 1'!AJ4191),'Форма 1'!$H4191*VLOOKUP('Форма 1'!$F4191,'Придельники с 2022'!$B$4:$X$28,'Форма 1'!AJ$8),"")</f>
        <v/>
      </c>
      <c r="T4191" s="88"/>
    </row>
    <row r="4192" spans="1:20">
      <c r="A4192" s="188">
        <f t="shared" si="281"/>
        <v>1028</v>
      </c>
      <c r="B4192" s="189" t="s">
        <v>4034</v>
      </c>
      <c r="C4192" s="99">
        <f t="shared" si="280"/>
        <v>13560549.072000001</v>
      </c>
      <c r="D4192" s="103" t="str">
        <f>IF(ISNUMBER('Форма 1'!U4192),'Форма 1'!$H4192*VLOOKUP('Форма 1'!$F4192,'Придельники с 2022'!$B$4:$X$28,'Форма 1'!U$8),"")</f>
        <v/>
      </c>
      <c r="E4192" s="103" t="str">
        <f>IF(ISNUMBER('Форма 1'!V4192),'Форма 1'!$H4192*VLOOKUP('Форма 1'!$F4192,'Придельники с 2022'!$B$4:$X$28,'Форма 1'!V$8),"")</f>
        <v/>
      </c>
      <c r="F4192" s="103" t="str">
        <f>IF(ISNUMBER('Форма 1'!W4192),'Форма 1'!$H4192*VLOOKUP('Форма 1'!$F4192,'Придельники с 2022'!$B$4:$X$28,'Форма 1'!W$8),"")</f>
        <v/>
      </c>
      <c r="G4192" s="103" t="str">
        <f>IF(ISNUMBER('Форма 1'!X4192),'Форма 1'!$H4192*VLOOKUP('Форма 1'!$F4192,'Придельники с 2022'!$B$4:$X$28,'Форма 1'!X$8),"")</f>
        <v/>
      </c>
      <c r="H4192" s="103" t="str">
        <f>IF(ISNUMBER('Форма 1'!Y4192),'Форма 1'!$H4192*VLOOKUP('Форма 1'!$F4192,'Придельники с 2022'!$B$4:$X$28,'Форма 1'!Y$8),"")</f>
        <v/>
      </c>
      <c r="I4192" s="103" t="str">
        <f>IF(ISNUMBER('Форма 1'!Z4192),'Форма 1'!$H4192*VLOOKUP('Форма 1'!$F4192,'Придельники с 2022'!$B$4:$X$28,'Форма 1'!Z$8),"")</f>
        <v/>
      </c>
      <c r="J4192" s="103" t="str">
        <f>IF(ISNUMBER('Форма 1'!AA4192),'Форма 1'!$H4192*VLOOKUP('Форма 1'!$F4192,'Придельники с 2022'!$B$4:$X$28,'Форма 1'!AA$8),"")</f>
        <v/>
      </c>
      <c r="K4192" s="90"/>
      <c r="L4192" s="87"/>
      <c r="M4192" s="103">
        <f>IF(ISNUMBER('Форма 1'!AD4192),'Форма 1'!$H4192*VLOOKUP('Форма 1'!$F4192,'Придельники с 2022'!$B$4:$X$28,'Форма 1'!AD$8),"")</f>
        <v>13560549.072000001</v>
      </c>
      <c r="N4192" s="103" t="str">
        <f>IF(ISBLANK('Форма 1'!$AE4192),"",IF('Форма 1'!$AE4192=1,'Форма 1'!$H4192*VLOOKUP('Форма 1'!$F4192,'Придельники с 2022'!$B$4:$X$28,'Форма 1'!$AE$8,0),IF('Форма 1'!$AE4192=2,'Форма 1'!$H4192*VLOOKUP('Форма 1'!$F4192,'Придельники с 2022'!$B$4:$X$28,13,0),IF('Форма 1'!$AE4192=3,'Форма 1'!$H4192*VLOOKUP('Форма 1'!$F4192,'Придельники с 2022'!$B$4:$X$28,12,0)))))</f>
        <v/>
      </c>
      <c r="O4192" s="103" t="str">
        <f>IF(ISNUMBER('Форма 1'!AF4192),'Форма 1'!$H4192*VLOOKUP('Форма 1'!$F4192,'Придельники с 2022'!$B$4:$X$28,'Форма 1'!AF$8),"")</f>
        <v/>
      </c>
      <c r="P4192" s="87"/>
      <c r="Q4192" s="103" t="str">
        <f>IF(ISNUMBER('Форма 1'!AH4192),'Форма 1'!$H4192*VLOOKUP('Форма 1'!$F4192,'Придельники с 2022'!$B$4:$X$28,'Форма 1'!AH$8),"")</f>
        <v/>
      </c>
      <c r="R4192" s="103" t="str">
        <f>IF(ISNUMBER('Форма 1'!AI4192),'Форма 1'!$H4192*VLOOKUP('Форма 1'!$F4192,'Придельники с 2022'!$B$4:$X$28,'Форма 1'!AI$8),"")</f>
        <v/>
      </c>
      <c r="S4192" s="103" t="str">
        <f>IF(ISNUMBER('Форма 1'!AJ4192),'Форма 1'!$H4192*VLOOKUP('Форма 1'!$F4192,'Придельники с 2022'!$B$4:$X$28,'Форма 1'!AJ$8),"")</f>
        <v/>
      </c>
      <c r="T4192" s="88"/>
    </row>
    <row r="4193" spans="1:20">
      <c r="A4193" s="188">
        <f t="shared" si="281"/>
        <v>1029</v>
      </c>
      <c r="B4193" s="189" t="s">
        <v>4035</v>
      </c>
      <c r="C4193" s="99">
        <f t="shared" si="280"/>
        <v>2401429.5760000004</v>
      </c>
      <c r="D4193" s="103">
        <f>IF(ISNUMBER('Форма 1'!U4193),'Форма 1'!$H4193*VLOOKUP('Форма 1'!$F4193,'Придельники с 2022'!$B$4:$X$28,'Форма 1'!U$8),"")</f>
        <v>2401429.5760000004</v>
      </c>
      <c r="E4193" s="103" t="str">
        <f>IF(ISNUMBER('Форма 1'!V4193),'Форма 1'!$H4193*VLOOKUP('Форма 1'!$F4193,'Придельники с 2022'!$B$4:$X$28,'Форма 1'!V$8),"")</f>
        <v/>
      </c>
      <c r="F4193" s="103" t="str">
        <f>IF(ISNUMBER('Форма 1'!W4193),'Форма 1'!$H4193*VLOOKUP('Форма 1'!$F4193,'Придельники с 2022'!$B$4:$X$28,'Форма 1'!W$8),"")</f>
        <v/>
      </c>
      <c r="G4193" s="103" t="str">
        <f>IF(ISNUMBER('Форма 1'!X4193),'Форма 1'!$H4193*VLOOKUP('Форма 1'!$F4193,'Придельники с 2022'!$B$4:$X$28,'Форма 1'!X$8),"")</f>
        <v/>
      </c>
      <c r="H4193" s="103" t="str">
        <f>IF(ISNUMBER('Форма 1'!Y4193),'Форма 1'!$H4193*VLOOKUP('Форма 1'!$F4193,'Придельники с 2022'!$B$4:$X$28,'Форма 1'!Y$8),"")</f>
        <v/>
      </c>
      <c r="I4193" s="103" t="str">
        <f>IF(ISNUMBER('Форма 1'!Z4193),'Форма 1'!$H4193*VLOOKUP('Форма 1'!$F4193,'Придельники с 2022'!$B$4:$X$28,'Форма 1'!Z$8),"")</f>
        <v/>
      </c>
      <c r="J4193" s="103" t="str">
        <f>IF(ISNUMBER('Форма 1'!AA4193),'Форма 1'!$H4193*VLOOKUP('Форма 1'!$F4193,'Придельники с 2022'!$B$4:$X$28,'Форма 1'!AA$8),"")</f>
        <v/>
      </c>
      <c r="K4193" s="90"/>
      <c r="L4193" s="87"/>
      <c r="M4193" s="103" t="str">
        <f>IF(ISNUMBER('Форма 1'!AD4193),'Форма 1'!$H4193*VLOOKUP('Форма 1'!$F4193,'Придельники с 2022'!$B$4:$X$28,'Форма 1'!AD$8),"")</f>
        <v/>
      </c>
      <c r="N4193" s="103" t="str">
        <f>IF(ISBLANK('Форма 1'!$AE4193),"",IF('Форма 1'!$AE4193=1,'Форма 1'!$H4193*VLOOKUP('Форма 1'!$F4193,'Придельники с 2022'!$B$4:$X$28,'Форма 1'!$AE$8,0),IF('Форма 1'!$AE4193=2,'Форма 1'!$H4193*VLOOKUP('Форма 1'!$F4193,'Придельники с 2022'!$B$4:$X$28,13,0),IF('Форма 1'!$AE4193=3,'Форма 1'!$H4193*VLOOKUP('Форма 1'!$F4193,'Придельники с 2022'!$B$4:$X$28,12,0)))))</f>
        <v/>
      </c>
      <c r="O4193" s="103" t="str">
        <f>IF(ISNUMBER('Форма 1'!AF4193),'Форма 1'!$H4193*VLOOKUP('Форма 1'!$F4193,'Придельники с 2022'!$B$4:$X$28,'Форма 1'!AF$8),"")</f>
        <v/>
      </c>
      <c r="P4193" s="87"/>
      <c r="Q4193" s="103" t="str">
        <f>IF(ISNUMBER('Форма 1'!AH4193),'Форма 1'!$H4193*VLOOKUP('Форма 1'!$F4193,'Придельники с 2022'!$B$4:$X$28,'Форма 1'!AH$8),"")</f>
        <v/>
      </c>
      <c r="R4193" s="103" t="str">
        <f>IF(ISNUMBER('Форма 1'!AI4193),'Форма 1'!$H4193*VLOOKUP('Форма 1'!$F4193,'Придельники с 2022'!$B$4:$X$28,'Форма 1'!AI$8),"")</f>
        <v/>
      </c>
      <c r="S4193" s="103" t="str">
        <f>IF(ISNUMBER('Форма 1'!AJ4193),'Форма 1'!$H4193*VLOOKUP('Форма 1'!$F4193,'Придельники с 2022'!$B$4:$X$28,'Форма 1'!AJ$8),"")</f>
        <v/>
      </c>
      <c r="T4193" s="88"/>
    </row>
    <row r="4194" spans="1:20">
      <c r="A4194" s="188">
        <f t="shared" si="281"/>
        <v>1030</v>
      </c>
      <c r="B4194" s="189" t="s">
        <v>4036</v>
      </c>
      <c r="C4194" s="99">
        <f t="shared" si="280"/>
        <v>11790950.399999999</v>
      </c>
      <c r="D4194" s="103" t="str">
        <f>IF(ISNUMBER('Форма 1'!U4194),'Форма 1'!$H4194*VLOOKUP('Форма 1'!$F4194,'Придельники с 2022'!$B$4:$X$28,'Форма 1'!U$8),"")</f>
        <v/>
      </c>
      <c r="E4194" s="103" t="str">
        <f>IF(ISNUMBER('Форма 1'!V4194),'Форма 1'!$H4194*VLOOKUP('Форма 1'!$F4194,'Придельники с 2022'!$B$4:$X$28,'Форма 1'!V$8),"")</f>
        <v/>
      </c>
      <c r="F4194" s="103" t="str">
        <f>IF(ISNUMBER('Форма 1'!W4194),'Форма 1'!$H4194*VLOOKUP('Форма 1'!$F4194,'Придельники с 2022'!$B$4:$X$28,'Форма 1'!W$8),"")</f>
        <v/>
      </c>
      <c r="G4194" s="103" t="str">
        <f>IF(ISNUMBER('Форма 1'!X4194),'Форма 1'!$H4194*VLOOKUP('Форма 1'!$F4194,'Придельники с 2022'!$B$4:$X$28,'Форма 1'!X$8),"")</f>
        <v/>
      </c>
      <c r="H4194" s="103" t="str">
        <f>IF(ISNUMBER('Форма 1'!Y4194),'Форма 1'!$H4194*VLOOKUP('Форма 1'!$F4194,'Придельники с 2022'!$B$4:$X$28,'Форма 1'!Y$8),"")</f>
        <v/>
      </c>
      <c r="I4194" s="103" t="str">
        <f>IF(ISNUMBER('Форма 1'!Z4194),'Форма 1'!$H4194*VLOOKUP('Форма 1'!$F4194,'Придельники с 2022'!$B$4:$X$28,'Форма 1'!Z$8),"")</f>
        <v/>
      </c>
      <c r="J4194" s="103" t="str">
        <f>IF(ISNUMBER('Форма 1'!AA4194),'Форма 1'!$H4194*VLOOKUP('Форма 1'!$F4194,'Придельники с 2022'!$B$4:$X$28,'Форма 1'!AA$8),"")</f>
        <v/>
      </c>
      <c r="K4194" s="90">
        <v>3</v>
      </c>
      <c r="L4194" s="87">
        <f>3930316.8*K4194</f>
        <v>11790950.399999999</v>
      </c>
      <c r="M4194" s="103" t="str">
        <f>IF(ISNUMBER('Форма 1'!AD4194),'Форма 1'!$H4194*VLOOKUP('Форма 1'!$F4194,'Придельники с 2022'!$B$4:$X$28,'Форма 1'!AD$8),"")</f>
        <v/>
      </c>
      <c r="N4194" s="103" t="str">
        <f>IF(ISBLANK('Форма 1'!$AE4194),"",IF('Форма 1'!$AE4194=1,'Форма 1'!$H4194*VLOOKUP('Форма 1'!$F4194,'Придельники с 2022'!$B$4:$X$28,'Форма 1'!$AE$8,0),IF('Форма 1'!$AE4194=2,'Форма 1'!$H4194*VLOOKUP('Форма 1'!$F4194,'Придельники с 2022'!$B$4:$X$28,13,0),IF('Форма 1'!$AE4194=3,'Форма 1'!$H4194*VLOOKUP('Форма 1'!$F4194,'Придельники с 2022'!$B$4:$X$28,12,0)))))</f>
        <v/>
      </c>
      <c r="O4194" s="103" t="str">
        <f>IF(ISNUMBER('Форма 1'!AF4194),'Форма 1'!$H4194*VLOOKUP('Форма 1'!$F4194,'Придельники с 2022'!$B$4:$X$28,'Форма 1'!AF$8),"")</f>
        <v/>
      </c>
      <c r="P4194" s="87"/>
      <c r="Q4194" s="103" t="str">
        <f>IF(ISNUMBER('Форма 1'!AH4194),'Форма 1'!$H4194*VLOOKUP('Форма 1'!$F4194,'Придельники с 2022'!$B$4:$X$28,'Форма 1'!AH$8),"")</f>
        <v/>
      </c>
      <c r="R4194" s="103" t="str">
        <f>IF(ISNUMBER('Форма 1'!AI4194),'Форма 1'!$H4194*VLOOKUP('Форма 1'!$F4194,'Придельники с 2022'!$B$4:$X$28,'Форма 1'!AI$8),"")</f>
        <v/>
      </c>
      <c r="S4194" s="103" t="str">
        <f>IF(ISNUMBER('Форма 1'!AJ4194),'Форма 1'!$H4194*VLOOKUP('Форма 1'!$F4194,'Придельники с 2022'!$B$4:$X$28,'Форма 1'!AJ$8),"")</f>
        <v/>
      </c>
      <c r="T4194" s="88"/>
    </row>
    <row r="4195" spans="1:20">
      <c r="A4195" s="188">
        <f t="shared" si="281"/>
        <v>1031</v>
      </c>
      <c r="B4195" s="189" t="s">
        <v>4037</v>
      </c>
      <c r="C4195" s="99">
        <f t="shared" si="280"/>
        <v>16177994.896000002</v>
      </c>
      <c r="D4195" s="103" t="str">
        <f>IF(ISNUMBER('Форма 1'!U4195),'Форма 1'!$H4195*VLOOKUP('Форма 1'!$F4195,'Придельники с 2022'!$B$4:$X$28,'Форма 1'!U$8),"")</f>
        <v/>
      </c>
      <c r="E4195" s="103" t="str">
        <f>IF(ISNUMBER('Форма 1'!V4195),'Форма 1'!$H4195*VLOOKUP('Форма 1'!$F4195,'Придельники с 2022'!$B$4:$X$28,'Форма 1'!V$8),"")</f>
        <v/>
      </c>
      <c r="F4195" s="103" t="str">
        <f>IF(ISNUMBER('Форма 1'!W4195),'Форма 1'!$H4195*VLOOKUP('Форма 1'!$F4195,'Придельники с 2022'!$B$4:$X$28,'Форма 1'!W$8),"")</f>
        <v/>
      </c>
      <c r="G4195" s="103" t="str">
        <f>IF(ISNUMBER('Форма 1'!X4195),'Форма 1'!$H4195*VLOOKUP('Форма 1'!$F4195,'Придельники с 2022'!$B$4:$X$28,'Форма 1'!X$8),"")</f>
        <v/>
      </c>
      <c r="H4195" s="103" t="str">
        <f>IF(ISNUMBER('Форма 1'!Y4195),'Форма 1'!$H4195*VLOOKUP('Форма 1'!$F4195,'Придельники с 2022'!$B$4:$X$28,'Форма 1'!Y$8),"")</f>
        <v/>
      </c>
      <c r="I4195" s="103" t="str">
        <f>IF(ISNUMBER('Форма 1'!Z4195),'Форма 1'!$H4195*VLOOKUP('Форма 1'!$F4195,'Придельники с 2022'!$B$4:$X$28,'Форма 1'!Z$8),"")</f>
        <v/>
      </c>
      <c r="J4195" s="103" t="str">
        <f>IF(ISNUMBER('Форма 1'!AA4195),'Форма 1'!$H4195*VLOOKUP('Форма 1'!$F4195,'Придельники с 2022'!$B$4:$X$28,'Форма 1'!AA$8),"")</f>
        <v/>
      </c>
      <c r="K4195" s="90"/>
      <c r="L4195" s="87"/>
      <c r="M4195" s="103">
        <f>IF(ISNUMBER('Форма 1'!AD4195),'Форма 1'!$H4195*VLOOKUP('Форма 1'!$F4195,'Придельники с 2022'!$B$4:$X$28,'Форма 1'!AD$8),"")</f>
        <v>16177994.896000002</v>
      </c>
      <c r="N4195" s="103" t="str">
        <f>IF(ISBLANK('Форма 1'!$AE4195),"",IF('Форма 1'!$AE4195=1,'Форма 1'!$H4195*VLOOKUP('Форма 1'!$F4195,'Придельники с 2022'!$B$4:$X$28,'Форма 1'!$AE$8,0),IF('Форма 1'!$AE4195=2,'Форма 1'!$H4195*VLOOKUP('Форма 1'!$F4195,'Придельники с 2022'!$B$4:$X$28,13,0),IF('Форма 1'!$AE4195=3,'Форма 1'!$H4195*VLOOKUP('Форма 1'!$F4195,'Придельники с 2022'!$B$4:$X$28,12,0)))))</f>
        <v/>
      </c>
      <c r="O4195" s="103" t="str">
        <f>IF(ISNUMBER('Форма 1'!AF4195),'Форма 1'!$H4195*VLOOKUP('Форма 1'!$F4195,'Придельники с 2022'!$B$4:$X$28,'Форма 1'!AF$8),"")</f>
        <v/>
      </c>
      <c r="P4195" s="87"/>
      <c r="Q4195" s="103" t="str">
        <f>IF(ISNUMBER('Форма 1'!AH4195),'Форма 1'!$H4195*VLOOKUP('Форма 1'!$F4195,'Придельники с 2022'!$B$4:$X$28,'Форма 1'!AH$8),"")</f>
        <v/>
      </c>
      <c r="R4195" s="103" t="str">
        <f>IF(ISNUMBER('Форма 1'!AI4195),'Форма 1'!$H4195*VLOOKUP('Форма 1'!$F4195,'Придельники с 2022'!$B$4:$X$28,'Форма 1'!AI$8),"")</f>
        <v/>
      </c>
      <c r="S4195" s="103" t="str">
        <f>IF(ISNUMBER('Форма 1'!AJ4195),'Форма 1'!$H4195*VLOOKUP('Форма 1'!$F4195,'Придельники с 2022'!$B$4:$X$28,'Форма 1'!AJ$8),"")</f>
        <v/>
      </c>
      <c r="T4195" s="88"/>
    </row>
    <row r="4196" spans="1:20">
      <c r="A4196" s="188">
        <f t="shared" si="281"/>
        <v>1032</v>
      </c>
      <c r="B4196" s="189" t="s">
        <v>4038</v>
      </c>
      <c r="C4196" s="99">
        <f t="shared" si="280"/>
        <v>7001711.5439999998</v>
      </c>
      <c r="D4196" s="103" t="str">
        <f>IF(ISNUMBER('Форма 1'!U4196),'Форма 1'!$H4196*VLOOKUP('Форма 1'!$F4196,'Придельники с 2022'!$B$4:$X$28,'Форма 1'!U$8),"")</f>
        <v/>
      </c>
      <c r="E4196" s="103">
        <f>IF(ISNUMBER('Форма 1'!V4196),'Форма 1'!$H4196*VLOOKUP('Форма 1'!$F4196,'Придельники с 2022'!$B$4:$X$28,'Форма 1'!V$8),"")</f>
        <v>7001711.5439999998</v>
      </c>
      <c r="F4196" s="103" t="str">
        <f>IF(ISNUMBER('Форма 1'!W4196),'Форма 1'!$H4196*VLOOKUP('Форма 1'!$F4196,'Придельники с 2022'!$B$4:$X$28,'Форма 1'!W$8),"")</f>
        <v/>
      </c>
      <c r="G4196" s="103" t="str">
        <f>IF(ISNUMBER('Форма 1'!X4196),'Форма 1'!$H4196*VLOOKUP('Форма 1'!$F4196,'Придельники с 2022'!$B$4:$X$28,'Форма 1'!X$8),"")</f>
        <v/>
      </c>
      <c r="H4196" s="103" t="str">
        <f>IF(ISNUMBER('Форма 1'!Y4196),'Форма 1'!$H4196*VLOOKUP('Форма 1'!$F4196,'Придельники с 2022'!$B$4:$X$28,'Форма 1'!Y$8),"")</f>
        <v/>
      </c>
      <c r="I4196" s="103" t="str">
        <f>IF(ISNUMBER('Форма 1'!Z4196),'Форма 1'!$H4196*VLOOKUP('Форма 1'!$F4196,'Придельники с 2022'!$B$4:$X$28,'Форма 1'!Z$8),"")</f>
        <v/>
      </c>
      <c r="J4196" s="103" t="str">
        <f>IF(ISNUMBER('Форма 1'!AA4196),'Форма 1'!$H4196*VLOOKUP('Форма 1'!$F4196,'Придельники с 2022'!$B$4:$X$28,'Форма 1'!AA$8),"")</f>
        <v/>
      </c>
      <c r="K4196" s="90"/>
      <c r="L4196" s="87"/>
      <c r="M4196" s="103" t="str">
        <f>IF(ISNUMBER('Форма 1'!AD4196),'Форма 1'!$H4196*VLOOKUP('Форма 1'!$F4196,'Придельники с 2022'!$B$4:$X$28,'Форма 1'!AD$8),"")</f>
        <v/>
      </c>
      <c r="N4196" s="103" t="str">
        <f>IF(ISBLANK('Форма 1'!$AE4196),"",IF('Форма 1'!$AE4196=1,'Форма 1'!$H4196*VLOOKUP('Форма 1'!$F4196,'Придельники с 2022'!$B$4:$X$28,'Форма 1'!$AE$8,0),IF('Форма 1'!$AE4196=2,'Форма 1'!$H4196*VLOOKUP('Форма 1'!$F4196,'Придельники с 2022'!$B$4:$X$28,13,0),IF('Форма 1'!$AE4196=3,'Форма 1'!$H4196*VLOOKUP('Форма 1'!$F4196,'Придельники с 2022'!$B$4:$X$28,12,0)))))</f>
        <v/>
      </c>
      <c r="O4196" s="103" t="str">
        <f>IF(ISNUMBER('Форма 1'!AF4196),'Форма 1'!$H4196*VLOOKUP('Форма 1'!$F4196,'Придельники с 2022'!$B$4:$X$28,'Форма 1'!AF$8),"")</f>
        <v/>
      </c>
      <c r="P4196" s="87"/>
      <c r="Q4196" s="103" t="str">
        <f>IF(ISNUMBER('Форма 1'!AH4196),'Форма 1'!$H4196*VLOOKUP('Форма 1'!$F4196,'Придельники с 2022'!$B$4:$X$28,'Форма 1'!AH$8),"")</f>
        <v/>
      </c>
      <c r="R4196" s="103" t="str">
        <f>IF(ISNUMBER('Форма 1'!AI4196),'Форма 1'!$H4196*VLOOKUP('Форма 1'!$F4196,'Придельники с 2022'!$B$4:$X$28,'Форма 1'!AI$8),"")</f>
        <v/>
      </c>
      <c r="S4196" s="103" t="str">
        <f>IF(ISNUMBER('Форма 1'!AJ4196),'Форма 1'!$H4196*VLOOKUP('Форма 1'!$F4196,'Придельники с 2022'!$B$4:$X$28,'Форма 1'!AJ$8),"")</f>
        <v/>
      </c>
      <c r="T4196" s="88"/>
    </row>
    <row r="4197" spans="1:20">
      <c r="A4197" s="188">
        <f t="shared" si="281"/>
        <v>1033</v>
      </c>
      <c r="B4197" s="189" t="s">
        <v>4039</v>
      </c>
      <c r="C4197" s="99">
        <f t="shared" si="280"/>
        <v>11308789.072000001</v>
      </c>
      <c r="D4197" s="103" t="str">
        <f>IF(ISNUMBER('Форма 1'!U4197),'Форма 1'!$H4197*VLOOKUP('Форма 1'!$F4197,'Придельники с 2022'!$B$4:$X$28,'Форма 1'!U$8),"")</f>
        <v/>
      </c>
      <c r="E4197" s="103" t="str">
        <f>IF(ISNUMBER('Форма 1'!V4197),'Форма 1'!$H4197*VLOOKUP('Форма 1'!$F4197,'Придельники с 2022'!$B$4:$X$28,'Форма 1'!V$8),"")</f>
        <v/>
      </c>
      <c r="F4197" s="103" t="str">
        <f>IF(ISNUMBER('Форма 1'!W4197),'Форма 1'!$H4197*VLOOKUP('Форма 1'!$F4197,'Придельники с 2022'!$B$4:$X$28,'Форма 1'!W$8),"")</f>
        <v/>
      </c>
      <c r="G4197" s="103" t="str">
        <f>IF(ISNUMBER('Форма 1'!X4197),'Форма 1'!$H4197*VLOOKUP('Форма 1'!$F4197,'Придельники с 2022'!$B$4:$X$28,'Форма 1'!X$8),"")</f>
        <v/>
      </c>
      <c r="H4197" s="103" t="str">
        <f>IF(ISNUMBER('Форма 1'!Y4197),'Форма 1'!$H4197*VLOOKUP('Форма 1'!$F4197,'Придельники с 2022'!$B$4:$X$28,'Форма 1'!Y$8),"")</f>
        <v/>
      </c>
      <c r="I4197" s="103" t="str">
        <f>IF(ISNUMBER('Форма 1'!Z4197),'Форма 1'!$H4197*VLOOKUP('Форма 1'!$F4197,'Придельники с 2022'!$B$4:$X$28,'Форма 1'!Z$8),"")</f>
        <v/>
      </c>
      <c r="J4197" s="103" t="str">
        <f>IF(ISNUMBER('Форма 1'!AA4197),'Форма 1'!$H4197*VLOOKUP('Форма 1'!$F4197,'Придельники с 2022'!$B$4:$X$28,'Форма 1'!AA$8),"")</f>
        <v/>
      </c>
      <c r="K4197" s="90"/>
      <c r="L4197" s="87"/>
      <c r="M4197" s="103">
        <f>IF(ISNUMBER('Форма 1'!AD4197),'Форма 1'!$H4197*VLOOKUP('Форма 1'!$F4197,'Придельники с 2022'!$B$4:$X$28,'Форма 1'!AD$8),"")</f>
        <v>11308789.072000001</v>
      </c>
      <c r="N4197" s="103" t="str">
        <f>IF(ISBLANK('Форма 1'!$AE4197),"",IF('Форма 1'!$AE4197=1,'Форма 1'!$H4197*VLOOKUP('Форма 1'!$F4197,'Придельники с 2022'!$B$4:$X$28,'Форма 1'!$AE$8,0),IF('Форма 1'!$AE4197=2,'Форма 1'!$H4197*VLOOKUP('Форма 1'!$F4197,'Придельники с 2022'!$B$4:$X$28,13,0),IF('Форма 1'!$AE4197=3,'Форма 1'!$H4197*VLOOKUP('Форма 1'!$F4197,'Придельники с 2022'!$B$4:$X$28,12,0)))))</f>
        <v/>
      </c>
      <c r="O4197" s="103" t="str">
        <f>IF(ISNUMBER('Форма 1'!AF4197),'Форма 1'!$H4197*VLOOKUP('Форма 1'!$F4197,'Придельники с 2022'!$B$4:$X$28,'Форма 1'!AF$8),"")</f>
        <v/>
      </c>
      <c r="P4197" s="87"/>
      <c r="Q4197" s="103" t="str">
        <f>IF(ISNUMBER('Форма 1'!AH4197),'Форма 1'!$H4197*VLOOKUP('Форма 1'!$F4197,'Придельники с 2022'!$B$4:$X$28,'Форма 1'!AH$8),"")</f>
        <v/>
      </c>
      <c r="R4197" s="103" t="str">
        <f>IF(ISNUMBER('Форма 1'!AI4197),'Форма 1'!$H4197*VLOOKUP('Форма 1'!$F4197,'Придельники с 2022'!$B$4:$X$28,'Форма 1'!AI$8),"")</f>
        <v/>
      </c>
      <c r="S4197" s="103" t="str">
        <f>IF(ISNUMBER('Форма 1'!AJ4197),'Форма 1'!$H4197*VLOOKUP('Форма 1'!$F4197,'Придельники с 2022'!$B$4:$X$28,'Форма 1'!AJ$8),"")</f>
        <v/>
      </c>
      <c r="T4197" s="88"/>
    </row>
    <row r="4198" spans="1:20">
      <c r="A4198" s="188">
        <f t="shared" si="281"/>
        <v>1034</v>
      </c>
      <c r="B4198" s="189" t="s">
        <v>4040</v>
      </c>
      <c r="C4198" s="99">
        <f t="shared" si="280"/>
        <v>15549753.856000002</v>
      </c>
      <c r="D4198" s="103" t="str">
        <f>IF(ISNUMBER('Форма 1'!U4198),'Форма 1'!$H4198*VLOOKUP('Форма 1'!$F4198,'Придельники с 2022'!$B$4:$X$28,'Форма 1'!U$8),"")</f>
        <v/>
      </c>
      <c r="E4198" s="103" t="str">
        <f>IF(ISNUMBER('Форма 1'!V4198),'Форма 1'!$H4198*VLOOKUP('Форма 1'!$F4198,'Придельники с 2022'!$B$4:$X$28,'Форма 1'!V$8),"")</f>
        <v/>
      </c>
      <c r="F4198" s="103" t="str">
        <f>IF(ISNUMBER('Форма 1'!W4198),'Форма 1'!$H4198*VLOOKUP('Форма 1'!$F4198,'Придельники с 2022'!$B$4:$X$28,'Форма 1'!W$8),"")</f>
        <v/>
      </c>
      <c r="G4198" s="103" t="str">
        <f>IF(ISNUMBER('Форма 1'!X4198),'Форма 1'!$H4198*VLOOKUP('Форма 1'!$F4198,'Придельники с 2022'!$B$4:$X$28,'Форма 1'!X$8),"")</f>
        <v/>
      </c>
      <c r="H4198" s="103" t="str">
        <f>IF(ISNUMBER('Форма 1'!Y4198),'Форма 1'!$H4198*VLOOKUP('Форма 1'!$F4198,'Придельники с 2022'!$B$4:$X$28,'Форма 1'!Y$8),"")</f>
        <v/>
      </c>
      <c r="I4198" s="103" t="str">
        <f>IF(ISNUMBER('Форма 1'!Z4198),'Форма 1'!$H4198*VLOOKUP('Форма 1'!$F4198,'Придельники с 2022'!$B$4:$X$28,'Форма 1'!Z$8),"")</f>
        <v/>
      </c>
      <c r="J4198" s="103" t="str">
        <f>IF(ISNUMBER('Форма 1'!AA4198),'Форма 1'!$H4198*VLOOKUP('Форма 1'!$F4198,'Придельники с 2022'!$B$4:$X$28,'Форма 1'!AA$8),"")</f>
        <v/>
      </c>
      <c r="K4198" s="90"/>
      <c r="L4198" s="87"/>
      <c r="M4198" s="103">
        <f>IF(ISNUMBER('Форма 1'!AD4198),'Форма 1'!$H4198*VLOOKUP('Форма 1'!$F4198,'Придельники с 2022'!$B$4:$X$28,'Форма 1'!AD$8),"")</f>
        <v>15549753.856000002</v>
      </c>
      <c r="N4198" s="103" t="str">
        <f>IF(ISBLANK('Форма 1'!$AE4198),"",IF('Форма 1'!$AE4198=1,'Форма 1'!$H4198*VLOOKUP('Форма 1'!$F4198,'Придельники с 2022'!$B$4:$X$28,'Форма 1'!$AE$8,0),IF('Форма 1'!$AE4198=2,'Форма 1'!$H4198*VLOOKUP('Форма 1'!$F4198,'Придельники с 2022'!$B$4:$X$28,13,0),IF('Форма 1'!$AE4198=3,'Форма 1'!$H4198*VLOOKUP('Форма 1'!$F4198,'Придельники с 2022'!$B$4:$X$28,12,0)))))</f>
        <v/>
      </c>
      <c r="O4198" s="103" t="str">
        <f>IF(ISNUMBER('Форма 1'!AF4198),'Форма 1'!$H4198*VLOOKUP('Форма 1'!$F4198,'Придельники с 2022'!$B$4:$X$28,'Форма 1'!AF$8),"")</f>
        <v/>
      </c>
      <c r="P4198" s="87"/>
      <c r="Q4198" s="103" t="str">
        <f>IF(ISNUMBER('Форма 1'!AH4198),'Форма 1'!$H4198*VLOOKUP('Форма 1'!$F4198,'Придельники с 2022'!$B$4:$X$28,'Форма 1'!AH$8),"")</f>
        <v/>
      </c>
      <c r="R4198" s="103" t="str">
        <f>IF(ISNUMBER('Форма 1'!AI4198),'Форма 1'!$H4198*VLOOKUP('Форма 1'!$F4198,'Придельники с 2022'!$B$4:$X$28,'Форма 1'!AI$8),"")</f>
        <v/>
      </c>
      <c r="S4198" s="103" t="str">
        <f>IF(ISNUMBER('Форма 1'!AJ4198),'Форма 1'!$H4198*VLOOKUP('Форма 1'!$F4198,'Придельники с 2022'!$B$4:$X$28,'Форма 1'!AJ$8),"")</f>
        <v/>
      </c>
      <c r="T4198" s="88"/>
    </row>
    <row r="4199" spans="1:20">
      <c r="A4199" s="188">
        <f t="shared" si="281"/>
        <v>1035</v>
      </c>
      <c r="B4199" s="189" t="s">
        <v>4041</v>
      </c>
      <c r="C4199" s="99">
        <f t="shared" si="280"/>
        <v>12891776.352</v>
      </c>
      <c r="D4199" s="103" t="str">
        <f>IF(ISNUMBER('Форма 1'!U4199),'Форма 1'!$H4199*VLOOKUP('Форма 1'!$F4199,'Придельники с 2022'!$B$4:$X$28,'Форма 1'!U$8),"")</f>
        <v/>
      </c>
      <c r="E4199" s="103" t="str">
        <f>IF(ISNUMBER('Форма 1'!V4199),'Форма 1'!$H4199*VLOOKUP('Форма 1'!$F4199,'Придельники с 2022'!$B$4:$X$28,'Форма 1'!V$8),"")</f>
        <v/>
      </c>
      <c r="F4199" s="103" t="str">
        <f>IF(ISNUMBER('Форма 1'!W4199),'Форма 1'!$H4199*VLOOKUP('Форма 1'!$F4199,'Придельники с 2022'!$B$4:$X$28,'Форма 1'!W$8),"")</f>
        <v/>
      </c>
      <c r="G4199" s="103" t="str">
        <f>IF(ISNUMBER('Форма 1'!X4199),'Форма 1'!$H4199*VLOOKUP('Форма 1'!$F4199,'Придельники с 2022'!$B$4:$X$28,'Форма 1'!X$8),"")</f>
        <v/>
      </c>
      <c r="H4199" s="103" t="str">
        <f>IF(ISNUMBER('Форма 1'!Y4199),'Форма 1'!$H4199*VLOOKUP('Форма 1'!$F4199,'Придельники с 2022'!$B$4:$X$28,'Форма 1'!Y$8),"")</f>
        <v/>
      </c>
      <c r="I4199" s="103" t="str">
        <f>IF(ISNUMBER('Форма 1'!Z4199),'Форма 1'!$H4199*VLOOKUP('Форма 1'!$F4199,'Придельники с 2022'!$B$4:$X$28,'Форма 1'!Z$8),"")</f>
        <v/>
      </c>
      <c r="J4199" s="103" t="str">
        <f>IF(ISNUMBER('Форма 1'!AA4199),'Форма 1'!$H4199*VLOOKUP('Форма 1'!$F4199,'Придельники с 2022'!$B$4:$X$28,'Форма 1'!AA$8),"")</f>
        <v/>
      </c>
      <c r="K4199" s="90"/>
      <c r="L4199" s="87"/>
      <c r="M4199" s="103">
        <f>IF(ISNUMBER('Форма 1'!AD4199),'Форма 1'!$H4199*VLOOKUP('Форма 1'!$F4199,'Придельники с 2022'!$B$4:$X$28,'Форма 1'!AD$8),"")</f>
        <v>12891776.352</v>
      </c>
      <c r="N4199" s="103" t="str">
        <f>IF(ISBLANK('Форма 1'!$AE4199),"",IF('Форма 1'!$AE4199=1,'Форма 1'!$H4199*VLOOKUP('Форма 1'!$F4199,'Придельники с 2022'!$B$4:$X$28,'Форма 1'!$AE$8,0),IF('Форма 1'!$AE4199=2,'Форма 1'!$H4199*VLOOKUP('Форма 1'!$F4199,'Придельники с 2022'!$B$4:$X$28,13,0),IF('Форма 1'!$AE4199=3,'Форма 1'!$H4199*VLOOKUP('Форма 1'!$F4199,'Придельники с 2022'!$B$4:$X$28,12,0)))))</f>
        <v/>
      </c>
      <c r="O4199" s="103" t="str">
        <f>IF(ISNUMBER('Форма 1'!AF4199),'Форма 1'!$H4199*VLOOKUP('Форма 1'!$F4199,'Придельники с 2022'!$B$4:$X$28,'Форма 1'!AF$8),"")</f>
        <v/>
      </c>
      <c r="P4199" s="87"/>
      <c r="Q4199" s="103" t="str">
        <f>IF(ISNUMBER('Форма 1'!AH4199),'Форма 1'!$H4199*VLOOKUP('Форма 1'!$F4199,'Придельники с 2022'!$B$4:$X$28,'Форма 1'!AH$8),"")</f>
        <v/>
      </c>
      <c r="R4199" s="103" t="str">
        <f>IF(ISNUMBER('Форма 1'!AI4199),'Форма 1'!$H4199*VLOOKUP('Форма 1'!$F4199,'Придельники с 2022'!$B$4:$X$28,'Форма 1'!AI$8),"")</f>
        <v/>
      </c>
      <c r="S4199" s="103" t="str">
        <f>IF(ISNUMBER('Форма 1'!AJ4199),'Форма 1'!$H4199*VLOOKUP('Форма 1'!$F4199,'Придельники с 2022'!$B$4:$X$28,'Форма 1'!AJ$8),"")</f>
        <v/>
      </c>
      <c r="T4199" s="88"/>
    </row>
    <row r="4200" spans="1:20">
      <c r="A4200" s="188">
        <f t="shared" si="281"/>
        <v>1036</v>
      </c>
      <c r="B4200" s="189" t="s">
        <v>4042</v>
      </c>
      <c r="C4200" s="99">
        <f t="shared" si="280"/>
        <v>16304994.160000002</v>
      </c>
      <c r="D4200" s="103" t="str">
        <f>IF(ISNUMBER('Форма 1'!U4200),'Форма 1'!$H4200*VLOOKUP('Форма 1'!$F4200,'Придельники с 2022'!$B$4:$X$28,'Форма 1'!U$8),"")</f>
        <v/>
      </c>
      <c r="E4200" s="103" t="str">
        <f>IF(ISNUMBER('Форма 1'!V4200),'Форма 1'!$H4200*VLOOKUP('Форма 1'!$F4200,'Придельники с 2022'!$B$4:$X$28,'Форма 1'!V$8),"")</f>
        <v/>
      </c>
      <c r="F4200" s="103" t="str">
        <f>IF(ISNUMBER('Форма 1'!W4200),'Форма 1'!$H4200*VLOOKUP('Форма 1'!$F4200,'Придельники с 2022'!$B$4:$X$28,'Форма 1'!W$8),"")</f>
        <v/>
      </c>
      <c r="G4200" s="103" t="str">
        <f>IF(ISNUMBER('Форма 1'!X4200),'Форма 1'!$H4200*VLOOKUP('Форма 1'!$F4200,'Придельники с 2022'!$B$4:$X$28,'Форма 1'!X$8),"")</f>
        <v/>
      </c>
      <c r="H4200" s="103" t="str">
        <f>IF(ISNUMBER('Форма 1'!Y4200),'Форма 1'!$H4200*VLOOKUP('Форма 1'!$F4200,'Придельники с 2022'!$B$4:$X$28,'Форма 1'!Y$8),"")</f>
        <v/>
      </c>
      <c r="I4200" s="103" t="str">
        <f>IF(ISNUMBER('Форма 1'!Z4200),'Форма 1'!$H4200*VLOOKUP('Форма 1'!$F4200,'Придельники с 2022'!$B$4:$X$28,'Форма 1'!Z$8),"")</f>
        <v/>
      </c>
      <c r="J4200" s="103" t="str">
        <f>IF(ISNUMBER('Форма 1'!AA4200),'Форма 1'!$H4200*VLOOKUP('Форма 1'!$F4200,'Придельники с 2022'!$B$4:$X$28,'Форма 1'!AA$8),"")</f>
        <v/>
      </c>
      <c r="K4200" s="90"/>
      <c r="L4200" s="87"/>
      <c r="M4200" s="103">
        <f>IF(ISNUMBER('Форма 1'!AD4200),'Форма 1'!$H4200*VLOOKUP('Форма 1'!$F4200,'Придельники с 2022'!$B$4:$X$28,'Форма 1'!AD$8),"")</f>
        <v>16304994.160000002</v>
      </c>
      <c r="N4200" s="103" t="str">
        <f>IF(ISBLANK('Форма 1'!$AE4200),"",IF('Форма 1'!$AE4200=1,'Форма 1'!$H4200*VLOOKUP('Форма 1'!$F4200,'Придельники с 2022'!$B$4:$X$28,'Форма 1'!$AE$8,0),IF('Форма 1'!$AE4200=2,'Форма 1'!$H4200*VLOOKUP('Форма 1'!$F4200,'Придельники с 2022'!$B$4:$X$28,13,0),IF('Форма 1'!$AE4200=3,'Форма 1'!$H4200*VLOOKUP('Форма 1'!$F4200,'Придельники с 2022'!$B$4:$X$28,12,0)))))</f>
        <v/>
      </c>
      <c r="O4200" s="103" t="str">
        <f>IF(ISNUMBER('Форма 1'!AF4200),'Форма 1'!$H4200*VLOOKUP('Форма 1'!$F4200,'Придельники с 2022'!$B$4:$X$28,'Форма 1'!AF$8),"")</f>
        <v/>
      </c>
      <c r="P4200" s="87"/>
      <c r="Q4200" s="103" t="str">
        <f>IF(ISNUMBER('Форма 1'!AH4200),'Форма 1'!$H4200*VLOOKUP('Форма 1'!$F4200,'Придельники с 2022'!$B$4:$X$28,'Форма 1'!AH$8),"")</f>
        <v/>
      </c>
      <c r="R4200" s="103" t="str">
        <f>IF(ISNUMBER('Форма 1'!AI4200),'Форма 1'!$H4200*VLOOKUP('Форма 1'!$F4200,'Придельники с 2022'!$B$4:$X$28,'Форма 1'!AI$8),"")</f>
        <v/>
      </c>
      <c r="S4200" s="103" t="str">
        <f>IF(ISNUMBER('Форма 1'!AJ4200),'Форма 1'!$H4200*VLOOKUP('Форма 1'!$F4200,'Придельники с 2022'!$B$4:$X$28,'Форма 1'!AJ$8),"")</f>
        <v/>
      </c>
      <c r="T4200" s="88"/>
    </row>
    <row r="4201" spans="1:20">
      <c r="A4201" s="188">
        <f t="shared" si="281"/>
        <v>1037</v>
      </c>
      <c r="B4201" s="189" t="s">
        <v>4043</v>
      </c>
      <c r="C4201" s="99">
        <f t="shared" si="280"/>
        <v>12516633.136000002</v>
      </c>
      <c r="D4201" s="103" t="str">
        <f>IF(ISNUMBER('Форма 1'!U4201),'Форма 1'!$H4201*VLOOKUP('Форма 1'!$F4201,'Придельники с 2022'!$B$4:$X$28,'Форма 1'!U$8),"")</f>
        <v/>
      </c>
      <c r="E4201" s="103" t="str">
        <f>IF(ISNUMBER('Форма 1'!V4201),'Форма 1'!$H4201*VLOOKUP('Форма 1'!$F4201,'Придельники с 2022'!$B$4:$X$28,'Форма 1'!V$8),"")</f>
        <v/>
      </c>
      <c r="F4201" s="103" t="str">
        <f>IF(ISNUMBER('Форма 1'!W4201),'Форма 1'!$H4201*VLOOKUP('Форма 1'!$F4201,'Придельники с 2022'!$B$4:$X$28,'Форма 1'!W$8),"")</f>
        <v/>
      </c>
      <c r="G4201" s="103" t="str">
        <f>IF(ISNUMBER('Форма 1'!X4201),'Форма 1'!$H4201*VLOOKUP('Форма 1'!$F4201,'Придельники с 2022'!$B$4:$X$28,'Форма 1'!X$8),"")</f>
        <v/>
      </c>
      <c r="H4201" s="103" t="str">
        <f>IF(ISNUMBER('Форма 1'!Y4201),'Форма 1'!$H4201*VLOOKUP('Форма 1'!$F4201,'Придельники с 2022'!$B$4:$X$28,'Форма 1'!Y$8),"")</f>
        <v/>
      </c>
      <c r="I4201" s="103" t="str">
        <f>IF(ISNUMBER('Форма 1'!Z4201),'Форма 1'!$H4201*VLOOKUP('Форма 1'!$F4201,'Придельники с 2022'!$B$4:$X$28,'Форма 1'!Z$8),"")</f>
        <v/>
      </c>
      <c r="J4201" s="103" t="str">
        <f>IF(ISNUMBER('Форма 1'!AA4201),'Форма 1'!$H4201*VLOOKUP('Форма 1'!$F4201,'Придельники с 2022'!$B$4:$X$28,'Форма 1'!AA$8),"")</f>
        <v/>
      </c>
      <c r="K4201" s="90"/>
      <c r="L4201" s="87"/>
      <c r="M4201" s="103">
        <f>IF(ISNUMBER('Форма 1'!AD4201),'Форма 1'!$H4201*VLOOKUP('Форма 1'!$F4201,'Придельники с 2022'!$B$4:$X$28,'Форма 1'!AD$8),"")</f>
        <v>12516633.136000002</v>
      </c>
      <c r="N4201" s="103" t="str">
        <f>IF(ISBLANK('Форма 1'!$AE4201),"",IF('Форма 1'!$AE4201=1,'Форма 1'!$H4201*VLOOKUP('Форма 1'!$F4201,'Придельники с 2022'!$B$4:$X$28,'Форма 1'!$AE$8,0),IF('Форма 1'!$AE4201=2,'Форма 1'!$H4201*VLOOKUP('Форма 1'!$F4201,'Придельники с 2022'!$B$4:$X$28,13,0),IF('Форма 1'!$AE4201=3,'Форма 1'!$H4201*VLOOKUP('Форма 1'!$F4201,'Придельники с 2022'!$B$4:$X$28,12,0)))))</f>
        <v/>
      </c>
      <c r="O4201" s="103" t="str">
        <f>IF(ISNUMBER('Форма 1'!AF4201),'Форма 1'!$H4201*VLOOKUP('Форма 1'!$F4201,'Придельники с 2022'!$B$4:$X$28,'Форма 1'!AF$8),"")</f>
        <v/>
      </c>
      <c r="P4201" s="87"/>
      <c r="Q4201" s="103" t="str">
        <f>IF(ISNUMBER('Форма 1'!AH4201),'Форма 1'!$H4201*VLOOKUP('Форма 1'!$F4201,'Придельники с 2022'!$B$4:$X$28,'Форма 1'!AH$8),"")</f>
        <v/>
      </c>
      <c r="R4201" s="103" t="str">
        <f>IF(ISNUMBER('Форма 1'!AI4201),'Форма 1'!$H4201*VLOOKUP('Форма 1'!$F4201,'Придельники с 2022'!$B$4:$X$28,'Форма 1'!AI$8),"")</f>
        <v/>
      </c>
      <c r="S4201" s="103" t="str">
        <f>IF(ISNUMBER('Форма 1'!AJ4201),'Форма 1'!$H4201*VLOOKUP('Форма 1'!$F4201,'Придельники с 2022'!$B$4:$X$28,'Форма 1'!AJ$8),"")</f>
        <v/>
      </c>
      <c r="T4201" s="88"/>
    </row>
    <row r="4202" spans="1:20">
      <c r="A4202" s="188">
        <f t="shared" si="281"/>
        <v>1038</v>
      </c>
      <c r="B4202" s="189" t="s">
        <v>4044</v>
      </c>
      <c r="C4202" s="99">
        <f t="shared" si="280"/>
        <v>1459081.3100000003</v>
      </c>
      <c r="D4202" s="103" t="str">
        <f>IF(ISNUMBER('Форма 1'!U4202),'Форма 1'!$H4202*VLOOKUP('Форма 1'!$F4202,'Придельники с 2022'!$B$4:$X$28,'Форма 1'!U$8),"")</f>
        <v/>
      </c>
      <c r="E4202" s="103" t="str">
        <f>IF(ISNUMBER('Форма 1'!V4202),'Форма 1'!$H4202*VLOOKUP('Форма 1'!$F4202,'Придельники с 2022'!$B$4:$X$28,'Форма 1'!V$8),"")</f>
        <v/>
      </c>
      <c r="F4202" s="103" t="str">
        <f>IF(ISNUMBER('Форма 1'!W4202),'Форма 1'!$H4202*VLOOKUP('Форма 1'!$F4202,'Придельники с 2022'!$B$4:$X$28,'Форма 1'!W$8),"")</f>
        <v/>
      </c>
      <c r="G4202" s="103">
        <f>IF(ISNUMBER('Форма 1'!X4202),'Форма 1'!$H4202*VLOOKUP('Форма 1'!$F4202,'Придельники с 2022'!$B$4:$X$28,'Форма 1'!X$8),"")</f>
        <v>1459081.3100000003</v>
      </c>
      <c r="H4202" s="103" t="str">
        <f>IF(ISNUMBER('Форма 1'!Y4202),'Форма 1'!$H4202*VLOOKUP('Форма 1'!$F4202,'Придельники с 2022'!$B$4:$X$28,'Форма 1'!Y$8),"")</f>
        <v/>
      </c>
      <c r="I4202" s="103" t="str">
        <f>IF(ISNUMBER('Форма 1'!Z4202),'Форма 1'!$H4202*VLOOKUP('Форма 1'!$F4202,'Придельники с 2022'!$B$4:$X$28,'Форма 1'!Z$8),"")</f>
        <v/>
      </c>
      <c r="J4202" s="103" t="str">
        <f>IF(ISNUMBER('Форма 1'!AA4202),'Форма 1'!$H4202*VLOOKUP('Форма 1'!$F4202,'Придельники с 2022'!$B$4:$X$28,'Форма 1'!AA$8),"")</f>
        <v/>
      </c>
      <c r="K4202" s="90"/>
      <c r="L4202" s="87"/>
      <c r="M4202" s="103" t="str">
        <f>IF(ISNUMBER('Форма 1'!AD4202),'Форма 1'!$H4202*VLOOKUP('Форма 1'!$F4202,'Придельники с 2022'!$B$4:$X$28,'Форма 1'!AD$8),"")</f>
        <v/>
      </c>
      <c r="N4202" s="103" t="str">
        <f>IF(ISBLANK('Форма 1'!$AE4202),"",IF('Форма 1'!$AE4202=1,'Форма 1'!$H4202*VLOOKUP('Форма 1'!$F4202,'Придельники с 2022'!$B$4:$X$28,'Форма 1'!$AE$8,0),IF('Форма 1'!$AE4202=2,'Форма 1'!$H4202*VLOOKUP('Форма 1'!$F4202,'Придельники с 2022'!$B$4:$X$28,13,0),IF('Форма 1'!$AE4202=3,'Форма 1'!$H4202*VLOOKUP('Форма 1'!$F4202,'Придельники с 2022'!$B$4:$X$28,12,0)))))</f>
        <v/>
      </c>
      <c r="O4202" s="103" t="str">
        <f>IF(ISNUMBER('Форма 1'!AF4202),'Форма 1'!$H4202*VLOOKUP('Форма 1'!$F4202,'Придельники с 2022'!$B$4:$X$28,'Форма 1'!AF$8),"")</f>
        <v/>
      </c>
      <c r="P4202" s="87"/>
      <c r="Q4202" s="103" t="str">
        <f>IF(ISNUMBER('Форма 1'!AH4202),'Форма 1'!$H4202*VLOOKUP('Форма 1'!$F4202,'Придельники с 2022'!$B$4:$X$28,'Форма 1'!AH$8),"")</f>
        <v/>
      </c>
      <c r="R4202" s="103" t="str">
        <f>IF(ISNUMBER('Форма 1'!AI4202),'Форма 1'!$H4202*VLOOKUP('Форма 1'!$F4202,'Придельники с 2022'!$B$4:$X$28,'Форма 1'!AI$8),"")</f>
        <v/>
      </c>
      <c r="S4202" s="103" t="str">
        <f>IF(ISNUMBER('Форма 1'!AJ4202),'Форма 1'!$H4202*VLOOKUP('Форма 1'!$F4202,'Придельники с 2022'!$B$4:$X$28,'Форма 1'!AJ$8),"")</f>
        <v/>
      </c>
      <c r="T4202" s="88"/>
    </row>
    <row r="4203" spans="1:20">
      <c r="A4203" s="188">
        <f t="shared" si="281"/>
        <v>1039</v>
      </c>
      <c r="B4203" s="189" t="s">
        <v>4045</v>
      </c>
      <c r="C4203" s="99">
        <f t="shared" si="280"/>
        <v>1389932.54</v>
      </c>
      <c r="D4203" s="103" t="str">
        <f>IF(ISNUMBER('Форма 1'!U4203),'Форма 1'!$H4203*VLOOKUP('Форма 1'!$F4203,'Придельники с 2022'!$B$4:$X$28,'Форма 1'!U$8),"")</f>
        <v/>
      </c>
      <c r="E4203" s="103" t="str">
        <f>IF(ISNUMBER('Форма 1'!V4203),'Форма 1'!$H4203*VLOOKUP('Форма 1'!$F4203,'Придельники с 2022'!$B$4:$X$28,'Форма 1'!V$8),"")</f>
        <v/>
      </c>
      <c r="F4203" s="103" t="str">
        <f>IF(ISNUMBER('Форма 1'!W4203),'Форма 1'!$H4203*VLOOKUP('Форма 1'!$F4203,'Придельники с 2022'!$B$4:$X$28,'Форма 1'!W$8),"")</f>
        <v/>
      </c>
      <c r="G4203" s="103">
        <f>IF(ISNUMBER('Форма 1'!X4203),'Форма 1'!$H4203*VLOOKUP('Форма 1'!$F4203,'Придельники с 2022'!$B$4:$X$28,'Форма 1'!X$8),"")</f>
        <v>1389932.54</v>
      </c>
      <c r="H4203" s="103" t="str">
        <f>IF(ISNUMBER('Форма 1'!Y4203),'Форма 1'!$H4203*VLOOKUP('Форма 1'!$F4203,'Придельники с 2022'!$B$4:$X$28,'Форма 1'!Y$8),"")</f>
        <v/>
      </c>
      <c r="I4203" s="103" t="str">
        <f>IF(ISNUMBER('Форма 1'!Z4203),'Форма 1'!$H4203*VLOOKUP('Форма 1'!$F4203,'Придельники с 2022'!$B$4:$X$28,'Форма 1'!Z$8),"")</f>
        <v/>
      </c>
      <c r="J4203" s="103" t="str">
        <f>IF(ISNUMBER('Форма 1'!AA4203),'Форма 1'!$H4203*VLOOKUP('Форма 1'!$F4203,'Придельники с 2022'!$B$4:$X$28,'Форма 1'!AA$8),"")</f>
        <v/>
      </c>
      <c r="K4203" s="90"/>
      <c r="L4203" s="87"/>
      <c r="M4203" s="103" t="str">
        <f>IF(ISNUMBER('Форма 1'!AD4203),'Форма 1'!$H4203*VLOOKUP('Форма 1'!$F4203,'Придельники с 2022'!$B$4:$X$28,'Форма 1'!AD$8),"")</f>
        <v/>
      </c>
      <c r="N4203" s="103" t="str">
        <f>IF(ISBLANK('Форма 1'!$AE4203),"",IF('Форма 1'!$AE4203=1,'Форма 1'!$H4203*VLOOKUP('Форма 1'!$F4203,'Придельники с 2022'!$B$4:$X$28,'Форма 1'!$AE$8,0),IF('Форма 1'!$AE4203=2,'Форма 1'!$H4203*VLOOKUP('Форма 1'!$F4203,'Придельники с 2022'!$B$4:$X$28,13,0),IF('Форма 1'!$AE4203=3,'Форма 1'!$H4203*VLOOKUP('Форма 1'!$F4203,'Придельники с 2022'!$B$4:$X$28,12,0)))))</f>
        <v/>
      </c>
      <c r="O4203" s="103" t="str">
        <f>IF(ISNUMBER('Форма 1'!AF4203),'Форма 1'!$H4203*VLOOKUP('Форма 1'!$F4203,'Придельники с 2022'!$B$4:$X$28,'Форма 1'!AF$8),"")</f>
        <v/>
      </c>
      <c r="P4203" s="87"/>
      <c r="Q4203" s="103" t="str">
        <f>IF(ISNUMBER('Форма 1'!AH4203),'Форма 1'!$H4203*VLOOKUP('Форма 1'!$F4203,'Придельники с 2022'!$B$4:$X$28,'Форма 1'!AH$8),"")</f>
        <v/>
      </c>
      <c r="R4203" s="103" t="str">
        <f>IF(ISNUMBER('Форма 1'!AI4203),'Форма 1'!$H4203*VLOOKUP('Форма 1'!$F4203,'Придельники с 2022'!$B$4:$X$28,'Форма 1'!AI$8),"")</f>
        <v/>
      </c>
      <c r="S4203" s="103" t="str">
        <f>IF(ISNUMBER('Форма 1'!AJ4203),'Форма 1'!$H4203*VLOOKUP('Форма 1'!$F4203,'Придельники с 2022'!$B$4:$X$28,'Форма 1'!AJ$8),"")</f>
        <v/>
      </c>
      <c r="T4203" s="88"/>
    </row>
    <row r="4204" spans="1:20">
      <c r="A4204" s="188">
        <f t="shared" si="281"/>
        <v>1040</v>
      </c>
      <c r="B4204" s="189" t="s">
        <v>4046</v>
      </c>
      <c r="C4204" s="99">
        <f t="shared" si="280"/>
        <v>15976133.123999998</v>
      </c>
      <c r="D4204" s="103" t="str">
        <f>IF(ISNUMBER('Форма 1'!U4204),'Форма 1'!$H4204*VLOOKUP('Форма 1'!$F4204,'Придельники с 2022'!$B$4:$X$28,'Форма 1'!U$8),"")</f>
        <v/>
      </c>
      <c r="E4204" s="103" t="str">
        <f>IF(ISNUMBER('Форма 1'!V4204),'Форма 1'!$H4204*VLOOKUP('Форма 1'!$F4204,'Придельники с 2022'!$B$4:$X$28,'Форма 1'!V$8),"")</f>
        <v/>
      </c>
      <c r="F4204" s="103" t="str">
        <f>IF(ISNUMBER('Форма 1'!W4204),'Форма 1'!$H4204*VLOOKUP('Форма 1'!$F4204,'Придельники с 2022'!$B$4:$X$28,'Форма 1'!W$8),"")</f>
        <v/>
      </c>
      <c r="G4204" s="103" t="str">
        <f>IF(ISNUMBER('Форма 1'!X4204),'Форма 1'!$H4204*VLOOKUP('Форма 1'!$F4204,'Придельники с 2022'!$B$4:$X$28,'Форма 1'!X$8),"")</f>
        <v/>
      </c>
      <c r="H4204" s="103" t="str">
        <f>IF(ISNUMBER('Форма 1'!Y4204),'Форма 1'!$H4204*VLOOKUP('Форма 1'!$F4204,'Придельники с 2022'!$B$4:$X$28,'Форма 1'!Y$8),"")</f>
        <v/>
      </c>
      <c r="I4204" s="103" t="str">
        <f>IF(ISNUMBER('Форма 1'!Z4204),'Форма 1'!$H4204*VLOOKUP('Форма 1'!$F4204,'Придельники с 2022'!$B$4:$X$28,'Форма 1'!Z$8),"")</f>
        <v/>
      </c>
      <c r="J4204" s="103" t="str">
        <f>IF(ISNUMBER('Форма 1'!AA4204),'Форма 1'!$H4204*VLOOKUP('Форма 1'!$F4204,'Придельники с 2022'!$B$4:$X$28,'Форма 1'!AA$8),"")</f>
        <v/>
      </c>
      <c r="K4204" s="90"/>
      <c r="L4204" s="87"/>
      <c r="M4204" s="103">
        <f>IF(ISNUMBER('Форма 1'!AD4204),'Форма 1'!$H4204*VLOOKUP('Форма 1'!$F4204,'Придельники с 2022'!$B$4:$X$28,'Форма 1'!AD$8),"")</f>
        <v>15976133.123999998</v>
      </c>
      <c r="N4204" s="103" t="str">
        <f>IF(ISBLANK('Форма 1'!$AE4204),"",IF('Форма 1'!$AE4204=1,'Форма 1'!$H4204*VLOOKUP('Форма 1'!$F4204,'Придельники с 2022'!$B$4:$X$28,'Форма 1'!$AE$8,0),IF('Форма 1'!$AE4204=2,'Форма 1'!$H4204*VLOOKUP('Форма 1'!$F4204,'Придельники с 2022'!$B$4:$X$28,13,0),IF('Форма 1'!$AE4204=3,'Форма 1'!$H4204*VLOOKUP('Форма 1'!$F4204,'Придельники с 2022'!$B$4:$X$28,12,0)))))</f>
        <v/>
      </c>
      <c r="O4204" s="103" t="str">
        <f>IF(ISNUMBER('Форма 1'!AF4204),'Форма 1'!$H4204*VLOOKUP('Форма 1'!$F4204,'Придельники с 2022'!$B$4:$X$28,'Форма 1'!AF$8),"")</f>
        <v/>
      </c>
      <c r="P4204" s="87"/>
      <c r="Q4204" s="103" t="str">
        <f>IF(ISNUMBER('Форма 1'!AH4204),'Форма 1'!$H4204*VLOOKUP('Форма 1'!$F4204,'Придельники с 2022'!$B$4:$X$28,'Форма 1'!AH$8),"")</f>
        <v/>
      </c>
      <c r="R4204" s="103" t="str">
        <f>IF(ISNUMBER('Форма 1'!AI4204),'Форма 1'!$H4204*VLOOKUP('Форма 1'!$F4204,'Придельники с 2022'!$B$4:$X$28,'Форма 1'!AI$8),"")</f>
        <v/>
      </c>
      <c r="S4204" s="103" t="str">
        <f>IF(ISNUMBER('Форма 1'!AJ4204),'Форма 1'!$H4204*VLOOKUP('Форма 1'!$F4204,'Придельники с 2022'!$B$4:$X$28,'Форма 1'!AJ$8),"")</f>
        <v/>
      </c>
      <c r="T4204" s="88"/>
    </row>
    <row r="4205" spans="1:20">
      <c r="A4205" s="188">
        <f t="shared" si="281"/>
        <v>1041</v>
      </c>
      <c r="B4205" s="189" t="s">
        <v>4047</v>
      </c>
      <c r="C4205" s="99">
        <f t="shared" si="280"/>
        <v>1620363.4200000002</v>
      </c>
      <c r="D4205" s="103" t="str">
        <f>IF(ISNUMBER('Форма 1'!U4205),'Форма 1'!$H4205*VLOOKUP('Форма 1'!$F4205,'Придельники с 2022'!$B$4:$X$28,'Форма 1'!U$8),"")</f>
        <v/>
      </c>
      <c r="E4205" s="103" t="str">
        <f>IF(ISNUMBER('Форма 1'!V4205),'Форма 1'!$H4205*VLOOKUP('Форма 1'!$F4205,'Придельники с 2022'!$B$4:$X$28,'Форма 1'!V$8),"")</f>
        <v/>
      </c>
      <c r="F4205" s="103" t="str">
        <f>IF(ISNUMBER('Форма 1'!W4205),'Форма 1'!$H4205*VLOOKUP('Форма 1'!$F4205,'Придельники с 2022'!$B$4:$X$28,'Форма 1'!W$8),"")</f>
        <v/>
      </c>
      <c r="G4205" s="103">
        <f>IF(ISNUMBER('Форма 1'!X4205),'Форма 1'!$H4205*VLOOKUP('Форма 1'!$F4205,'Придельники с 2022'!$B$4:$X$28,'Форма 1'!X$8),"")</f>
        <v>1620363.4200000002</v>
      </c>
      <c r="H4205" s="103" t="str">
        <f>IF(ISNUMBER('Форма 1'!Y4205),'Форма 1'!$H4205*VLOOKUP('Форма 1'!$F4205,'Придельники с 2022'!$B$4:$X$28,'Форма 1'!Y$8),"")</f>
        <v/>
      </c>
      <c r="I4205" s="103" t="str">
        <f>IF(ISNUMBER('Форма 1'!Z4205),'Форма 1'!$H4205*VLOOKUP('Форма 1'!$F4205,'Придельники с 2022'!$B$4:$X$28,'Форма 1'!Z$8),"")</f>
        <v/>
      </c>
      <c r="J4205" s="103" t="str">
        <f>IF(ISNUMBER('Форма 1'!AA4205),'Форма 1'!$H4205*VLOOKUP('Форма 1'!$F4205,'Придельники с 2022'!$B$4:$X$28,'Форма 1'!AA$8),"")</f>
        <v/>
      </c>
      <c r="K4205" s="90"/>
      <c r="L4205" s="87"/>
      <c r="M4205" s="103" t="str">
        <f>IF(ISNUMBER('Форма 1'!AD4205),'Форма 1'!$H4205*VLOOKUP('Форма 1'!$F4205,'Придельники с 2022'!$B$4:$X$28,'Форма 1'!AD$8),"")</f>
        <v/>
      </c>
      <c r="N4205" s="103" t="str">
        <f>IF(ISBLANK('Форма 1'!$AE4205),"",IF('Форма 1'!$AE4205=1,'Форма 1'!$H4205*VLOOKUP('Форма 1'!$F4205,'Придельники с 2022'!$B$4:$X$28,'Форма 1'!$AE$8,0),IF('Форма 1'!$AE4205=2,'Форма 1'!$H4205*VLOOKUP('Форма 1'!$F4205,'Придельники с 2022'!$B$4:$X$28,13,0),IF('Форма 1'!$AE4205=3,'Форма 1'!$H4205*VLOOKUP('Форма 1'!$F4205,'Придельники с 2022'!$B$4:$X$28,12,0)))))</f>
        <v/>
      </c>
      <c r="O4205" s="103" t="str">
        <f>IF(ISNUMBER('Форма 1'!AF4205),'Форма 1'!$H4205*VLOOKUP('Форма 1'!$F4205,'Придельники с 2022'!$B$4:$X$28,'Форма 1'!AF$8),"")</f>
        <v/>
      </c>
      <c r="P4205" s="87"/>
      <c r="Q4205" s="103" t="str">
        <f>IF(ISNUMBER('Форма 1'!AH4205),'Форма 1'!$H4205*VLOOKUP('Форма 1'!$F4205,'Придельники с 2022'!$B$4:$X$28,'Форма 1'!AH$8),"")</f>
        <v/>
      </c>
      <c r="R4205" s="103" t="str">
        <f>IF(ISNUMBER('Форма 1'!AI4205),'Форма 1'!$H4205*VLOOKUP('Форма 1'!$F4205,'Придельники с 2022'!$B$4:$X$28,'Форма 1'!AI$8),"")</f>
        <v/>
      </c>
      <c r="S4205" s="103" t="str">
        <f>IF(ISNUMBER('Форма 1'!AJ4205),'Форма 1'!$H4205*VLOOKUP('Форма 1'!$F4205,'Придельники с 2022'!$B$4:$X$28,'Форма 1'!AJ$8),"")</f>
        <v/>
      </c>
      <c r="T4205" s="88"/>
    </row>
    <row r="4206" spans="1:20">
      <c r="A4206" s="188">
        <f t="shared" si="281"/>
        <v>1042</v>
      </c>
      <c r="B4206" s="189" t="s">
        <v>4048</v>
      </c>
      <c r="C4206" s="99">
        <f t="shared" si="280"/>
        <v>1029624.2100000001</v>
      </c>
      <c r="D4206" s="103" t="str">
        <f>IF(ISNUMBER('Форма 1'!U4206),'Форма 1'!$H4206*VLOOKUP('Форма 1'!$F4206,'Придельники с 2022'!$B$4:$X$28,'Форма 1'!U$8),"")</f>
        <v/>
      </c>
      <c r="E4206" s="103" t="str">
        <f>IF(ISNUMBER('Форма 1'!V4206),'Форма 1'!$H4206*VLOOKUP('Форма 1'!$F4206,'Придельники с 2022'!$B$4:$X$28,'Форма 1'!V$8),"")</f>
        <v/>
      </c>
      <c r="F4206" s="103" t="str">
        <f>IF(ISNUMBER('Форма 1'!W4206),'Форма 1'!$H4206*VLOOKUP('Форма 1'!$F4206,'Придельники с 2022'!$B$4:$X$28,'Форма 1'!W$8),"")</f>
        <v/>
      </c>
      <c r="G4206" s="103">
        <f>IF(ISNUMBER('Форма 1'!X4206),'Форма 1'!$H4206*VLOOKUP('Форма 1'!$F4206,'Придельники с 2022'!$B$4:$X$28,'Форма 1'!X$8),"")</f>
        <v>1029624.2100000001</v>
      </c>
      <c r="H4206" s="103" t="str">
        <f>IF(ISNUMBER('Форма 1'!Y4206),'Форма 1'!$H4206*VLOOKUP('Форма 1'!$F4206,'Придельники с 2022'!$B$4:$X$28,'Форма 1'!Y$8),"")</f>
        <v/>
      </c>
      <c r="I4206" s="103" t="str">
        <f>IF(ISNUMBER('Форма 1'!Z4206),'Форма 1'!$H4206*VLOOKUP('Форма 1'!$F4206,'Придельники с 2022'!$B$4:$X$28,'Форма 1'!Z$8),"")</f>
        <v/>
      </c>
      <c r="J4206" s="103" t="str">
        <f>IF(ISNUMBER('Форма 1'!AA4206),'Форма 1'!$H4206*VLOOKUP('Форма 1'!$F4206,'Придельники с 2022'!$B$4:$X$28,'Форма 1'!AA$8),"")</f>
        <v/>
      </c>
      <c r="K4206" s="90"/>
      <c r="L4206" s="87"/>
      <c r="M4206" s="103" t="str">
        <f>IF(ISNUMBER('Форма 1'!AD4206),'Форма 1'!$H4206*VLOOKUP('Форма 1'!$F4206,'Придельники с 2022'!$B$4:$X$28,'Форма 1'!AD$8),"")</f>
        <v/>
      </c>
      <c r="N4206" s="103" t="str">
        <f>IF(ISBLANK('Форма 1'!$AE4206),"",IF('Форма 1'!$AE4206=1,'Форма 1'!$H4206*VLOOKUP('Форма 1'!$F4206,'Придельники с 2022'!$B$4:$X$28,'Форма 1'!$AE$8,0),IF('Форма 1'!$AE4206=2,'Форма 1'!$H4206*VLOOKUP('Форма 1'!$F4206,'Придельники с 2022'!$B$4:$X$28,13,0),IF('Форма 1'!$AE4206=3,'Форма 1'!$H4206*VLOOKUP('Форма 1'!$F4206,'Придельники с 2022'!$B$4:$X$28,12,0)))))</f>
        <v/>
      </c>
      <c r="O4206" s="103" t="str">
        <f>IF(ISNUMBER('Форма 1'!AF4206),'Форма 1'!$H4206*VLOOKUP('Форма 1'!$F4206,'Придельники с 2022'!$B$4:$X$28,'Форма 1'!AF$8),"")</f>
        <v/>
      </c>
      <c r="P4206" s="87"/>
      <c r="Q4206" s="103" t="str">
        <f>IF(ISNUMBER('Форма 1'!AH4206),'Форма 1'!$H4206*VLOOKUP('Форма 1'!$F4206,'Придельники с 2022'!$B$4:$X$28,'Форма 1'!AH$8),"")</f>
        <v/>
      </c>
      <c r="R4206" s="103" t="str">
        <f>IF(ISNUMBER('Форма 1'!AI4206),'Форма 1'!$H4206*VLOOKUP('Форма 1'!$F4206,'Придельники с 2022'!$B$4:$X$28,'Форма 1'!AI$8),"")</f>
        <v/>
      </c>
      <c r="S4206" s="103" t="str">
        <f>IF(ISNUMBER('Форма 1'!AJ4206),'Форма 1'!$H4206*VLOOKUP('Форма 1'!$F4206,'Придельники с 2022'!$B$4:$X$28,'Форма 1'!AJ$8),"")</f>
        <v/>
      </c>
      <c r="T4206" s="88"/>
    </row>
    <row r="4207" spans="1:20">
      <c r="A4207" s="188">
        <f t="shared" si="281"/>
        <v>1043</v>
      </c>
      <c r="B4207" s="189" t="s">
        <v>4049</v>
      </c>
      <c r="C4207" s="99">
        <f t="shared" si="280"/>
        <v>17795879.010000002</v>
      </c>
      <c r="D4207" s="103" t="str">
        <f>IF(ISNUMBER('Форма 1'!U4207),'Форма 1'!$H4207*VLOOKUP('Форма 1'!$F4207,'Придельники с 2022'!$B$4:$X$28,'Форма 1'!U$8),"")</f>
        <v/>
      </c>
      <c r="E4207" s="103" t="str">
        <f>IF(ISNUMBER('Форма 1'!V4207),'Форма 1'!$H4207*VLOOKUP('Форма 1'!$F4207,'Придельники с 2022'!$B$4:$X$28,'Форма 1'!V$8),"")</f>
        <v/>
      </c>
      <c r="F4207" s="103" t="str">
        <f>IF(ISNUMBER('Форма 1'!W4207),'Форма 1'!$H4207*VLOOKUP('Форма 1'!$F4207,'Придельники с 2022'!$B$4:$X$28,'Форма 1'!W$8),"")</f>
        <v/>
      </c>
      <c r="G4207" s="103">
        <f>IF(ISNUMBER('Форма 1'!X4207),'Форма 1'!$H4207*VLOOKUP('Форма 1'!$F4207,'Придельники с 2022'!$B$4:$X$28,'Форма 1'!X$8),"")</f>
        <v>1198156.05</v>
      </c>
      <c r="H4207" s="103" t="str">
        <f>IF(ISNUMBER('Форма 1'!Y4207),'Форма 1'!$H4207*VLOOKUP('Форма 1'!$F4207,'Придельники с 2022'!$B$4:$X$28,'Форма 1'!Y$8),"")</f>
        <v/>
      </c>
      <c r="I4207" s="103" t="str">
        <f>IF(ISNUMBER('Форма 1'!Z4207),'Форма 1'!$H4207*VLOOKUP('Форма 1'!$F4207,'Придельники с 2022'!$B$4:$X$28,'Форма 1'!Z$8),"")</f>
        <v/>
      </c>
      <c r="J4207" s="103" t="str">
        <f>IF(ISNUMBER('Форма 1'!AA4207),'Форма 1'!$H4207*VLOOKUP('Форма 1'!$F4207,'Придельники с 2022'!$B$4:$X$28,'Форма 1'!AA$8),"")</f>
        <v/>
      </c>
      <c r="K4207" s="90"/>
      <c r="L4207" s="87"/>
      <c r="M4207" s="103">
        <f>IF(ISNUMBER('Форма 1'!AD4207),'Форма 1'!$H4207*VLOOKUP('Форма 1'!$F4207,'Придельники с 2022'!$B$4:$X$28,'Форма 1'!AD$8),"")</f>
        <v>16597722.960000001</v>
      </c>
      <c r="N4207" s="103" t="str">
        <f>IF(ISBLANK('Форма 1'!$AE4207),"",IF('Форма 1'!$AE4207=1,'Форма 1'!$H4207*VLOOKUP('Форма 1'!$F4207,'Придельники с 2022'!$B$4:$X$28,'Форма 1'!$AE$8,0),IF('Форма 1'!$AE4207=2,'Форма 1'!$H4207*VLOOKUP('Форма 1'!$F4207,'Придельники с 2022'!$B$4:$X$28,13,0),IF('Форма 1'!$AE4207=3,'Форма 1'!$H4207*VLOOKUP('Форма 1'!$F4207,'Придельники с 2022'!$B$4:$X$28,12,0)))))</f>
        <v/>
      </c>
      <c r="O4207" s="103" t="str">
        <f>IF(ISNUMBER('Форма 1'!AF4207),'Форма 1'!$H4207*VLOOKUP('Форма 1'!$F4207,'Придельники с 2022'!$B$4:$X$28,'Форма 1'!AF$8),"")</f>
        <v/>
      </c>
      <c r="P4207" s="87"/>
      <c r="Q4207" s="103" t="str">
        <f>IF(ISNUMBER('Форма 1'!AH4207),'Форма 1'!$H4207*VLOOKUP('Форма 1'!$F4207,'Придельники с 2022'!$B$4:$X$28,'Форма 1'!AH$8),"")</f>
        <v/>
      </c>
      <c r="R4207" s="103" t="str">
        <f>IF(ISNUMBER('Форма 1'!AI4207),'Форма 1'!$H4207*VLOOKUP('Форма 1'!$F4207,'Придельники с 2022'!$B$4:$X$28,'Форма 1'!AI$8),"")</f>
        <v/>
      </c>
      <c r="S4207" s="103" t="str">
        <f>IF(ISNUMBER('Форма 1'!AJ4207),'Форма 1'!$H4207*VLOOKUP('Форма 1'!$F4207,'Придельники с 2022'!$B$4:$X$28,'Форма 1'!AJ$8),"")</f>
        <v/>
      </c>
      <c r="T4207" s="88"/>
    </row>
    <row r="4208" spans="1:20">
      <c r="A4208" s="188">
        <f t="shared" si="281"/>
        <v>1044</v>
      </c>
      <c r="B4208" s="189" t="s">
        <v>4050</v>
      </c>
      <c r="C4208" s="99">
        <f t="shared" si="280"/>
        <v>1141913.75</v>
      </c>
      <c r="D4208" s="103" t="str">
        <f>IF(ISNUMBER('Форма 1'!U4208),'Форма 1'!$H4208*VLOOKUP('Форма 1'!$F4208,'Придельники с 2022'!$B$4:$X$28,'Форма 1'!U$8),"")</f>
        <v/>
      </c>
      <c r="E4208" s="103" t="str">
        <f>IF(ISNUMBER('Форма 1'!V4208),'Форма 1'!$H4208*VLOOKUP('Форма 1'!$F4208,'Придельники с 2022'!$B$4:$X$28,'Форма 1'!V$8),"")</f>
        <v/>
      </c>
      <c r="F4208" s="103" t="str">
        <f>IF(ISNUMBER('Форма 1'!W4208),'Форма 1'!$H4208*VLOOKUP('Форма 1'!$F4208,'Придельники с 2022'!$B$4:$X$28,'Форма 1'!W$8),"")</f>
        <v/>
      </c>
      <c r="G4208" s="103">
        <f>IF(ISNUMBER('Форма 1'!X4208),'Форма 1'!$H4208*VLOOKUP('Форма 1'!$F4208,'Придельники с 2022'!$B$4:$X$28,'Форма 1'!X$8),"")</f>
        <v>1141913.75</v>
      </c>
      <c r="H4208" s="103" t="str">
        <f>IF(ISNUMBER('Форма 1'!Y4208),'Форма 1'!$H4208*VLOOKUP('Форма 1'!$F4208,'Придельники с 2022'!$B$4:$X$28,'Форма 1'!Y$8),"")</f>
        <v/>
      </c>
      <c r="I4208" s="103" t="str">
        <f>IF(ISNUMBER('Форма 1'!Z4208),'Форма 1'!$H4208*VLOOKUP('Форма 1'!$F4208,'Придельники с 2022'!$B$4:$X$28,'Форма 1'!Z$8),"")</f>
        <v/>
      </c>
      <c r="J4208" s="103" t="str">
        <f>IF(ISNUMBER('Форма 1'!AA4208),'Форма 1'!$H4208*VLOOKUP('Форма 1'!$F4208,'Придельники с 2022'!$B$4:$X$28,'Форма 1'!AA$8),"")</f>
        <v/>
      </c>
      <c r="K4208" s="90"/>
      <c r="L4208" s="87"/>
      <c r="M4208" s="103" t="str">
        <f>IF(ISNUMBER('Форма 1'!AD4208),'Форма 1'!$H4208*VLOOKUP('Форма 1'!$F4208,'Придельники с 2022'!$B$4:$X$28,'Форма 1'!AD$8),"")</f>
        <v/>
      </c>
      <c r="N4208" s="103" t="str">
        <f>IF(ISBLANK('Форма 1'!$AE4208),"",IF('Форма 1'!$AE4208=1,'Форма 1'!$H4208*VLOOKUP('Форма 1'!$F4208,'Придельники с 2022'!$B$4:$X$28,'Форма 1'!$AE$8,0),IF('Форма 1'!$AE4208=2,'Форма 1'!$H4208*VLOOKUP('Форма 1'!$F4208,'Придельники с 2022'!$B$4:$X$28,13,0),IF('Форма 1'!$AE4208=3,'Форма 1'!$H4208*VLOOKUP('Форма 1'!$F4208,'Придельники с 2022'!$B$4:$X$28,12,0)))))</f>
        <v/>
      </c>
      <c r="O4208" s="103" t="str">
        <f>IF(ISNUMBER('Форма 1'!AF4208),'Форма 1'!$H4208*VLOOKUP('Форма 1'!$F4208,'Придельники с 2022'!$B$4:$X$28,'Форма 1'!AF$8),"")</f>
        <v/>
      </c>
      <c r="P4208" s="87"/>
      <c r="Q4208" s="103" t="str">
        <f>IF(ISNUMBER('Форма 1'!AH4208),'Форма 1'!$H4208*VLOOKUP('Форма 1'!$F4208,'Придельники с 2022'!$B$4:$X$28,'Форма 1'!AH$8),"")</f>
        <v/>
      </c>
      <c r="R4208" s="103" t="str">
        <f>IF(ISNUMBER('Форма 1'!AI4208),'Форма 1'!$H4208*VLOOKUP('Форма 1'!$F4208,'Придельники с 2022'!$B$4:$X$28,'Форма 1'!AI$8),"")</f>
        <v/>
      </c>
      <c r="S4208" s="103" t="str">
        <f>IF(ISNUMBER('Форма 1'!AJ4208),'Форма 1'!$H4208*VLOOKUP('Форма 1'!$F4208,'Придельники с 2022'!$B$4:$X$28,'Форма 1'!AJ$8),"")</f>
        <v/>
      </c>
      <c r="T4208" s="88"/>
    </row>
    <row r="4209" spans="1:20">
      <c r="A4209" s="188">
        <f t="shared" si="281"/>
        <v>1045</v>
      </c>
      <c r="B4209" s="189" t="s">
        <v>4051</v>
      </c>
      <c r="C4209" s="99">
        <f t="shared" si="280"/>
        <v>6951183.120000001</v>
      </c>
      <c r="D4209" s="103" t="str">
        <f>IF(ISNUMBER('Форма 1'!U4209),'Форма 1'!$H4209*VLOOKUP('Форма 1'!$F4209,'Придельники с 2022'!$B$4:$X$28,'Форма 1'!U$8),"")</f>
        <v/>
      </c>
      <c r="E4209" s="103" t="str">
        <f>IF(ISNUMBER('Форма 1'!V4209),'Форма 1'!$H4209*VLOOKUP('Форма 1'!$F4209,'Придельники с 2022'!$B$4:$X$28,'Форма 1'!V$8),"")</f>
        <v/>
      </c>
      <c r="F4209" s="103" t="str">
        <f>IF(ISNUMBER('Форма 1'!W4209),'Форма 1'!$H4209*VLOOKUP('Форма 1'!$F4209,'Придельники с 2022'!$B$4:$X$28,'Форма 1'!W$8),"")</f>
        <v/>
      </c>
      <c r="G4209" s="103" t="str">
        <f>IF(ISNUMBER('Форма 1'!X4209),'Форма 1'!$H4209*VLOOKUP('Форма 1'!$F4209,'Придельники с 2022'!$B$4:$X$28,'Форма 1'!X$8),"")</f>
        <v/>
      </c>
      <c r="H4209" s="103" t="str">
        <f>IF(ISNUMBER('Форма 1'!Y4209),'Форма 1'!$H4209*VLOOKUP('Форма 1'!$F4209,'Придельники с 2022'!$B$4:$X$28,'Форма 1'!Y$8),"")</f>
        <v/>
      </c>
      <c r="I4209" s="103" t="str">
        <f>IF(ISNUMBER('Форма 1'!Z4209),'Форма 1'!$H4209*VLOOKUP('Форма 1'!$F4209,'Придельники с 2022'!$B$4:$X$28,'Форма 1'!Z$8),"")</f>
        <v/>
      </c>
      <c r="J4209" s="103" t="str">
        <f>IF(ISNUMBER('Форма 1'!AA4209),'Форма 1'!$H4209*VLOOKUP('Форма 1'!$F4209,'Придельники с 2022'!$B$4:$X$28,'Форма 1'!AA$8),"")</f>
        <v/>
      </c>
      <c r="K4209" s="90"/>
      <c r="L4209" s="87"/>
      <c r="M4209" s="103">
        <f>IF(ISNUMBER('Форма 1'!AD4209),'Форма 1'!$H4209*VLOOKUP('Форма 1'!$F4209,'Придельники с 2022'!$B$4:$X$28,'Форма 1'!AD$8),"")</f>
        <v>6951183.120000001</v>
      </c>
      <c r="N4209" s="103" t="str">
        <f>IF(ISBLANK('Форма 1'!$AE4209),"",IF('Форма 1'!$AE4209=1,'Форма 1'!$H4209*VLOOKUP('Форма 1'!$F4209,'Придельники с 2022'!$B$4:$X$28,'Форма 1'!$AE$8,0),IF('Форма 1'!$AE4209=2,'Форма 1'!$H4209*VLOOKUP('Форма 1'!$F4209,'Придельники с 2022'!$B$4:$X$28,13,0),IF('Форма 1'!$AE4209=3,'Форма 1'!$H4209*VLOOKUP('Форма 1'!$F4209,'Придельники с 2022'!$B$4:$X$28,12,0)))))</f>
        <v/>
      </c>
      <c r="O4209" s="103" t="str">
        <f>IF(ISNUMBER('Форма 1'!AF4209),'Форма 1'!$H4209*VLOOKUP('Форма 1'!$F4209,'Придельники с 2022'!$B$4:$X$28,'Форма 1'!AF$8),"")</f>
        <v/>
      </c>
      <c r="P4209" s="87"/>
      <c r="Q4209" s="103" t="str">
        <f>IF(ISNUMBER('Форма 1'!AH4209),'Форма 1'!$H4209*VLOOKUP('Форма 1'!$F4209,'Придельники с 2022'!$B$4:$X$28,'Форма 1'!AH$8),"")</f>
        <v/>
      </c>
      <c r="R4209" s="103" t="str">
        <f>IF(ISNUMBER('Форма 1'!AI4209),'Форма 1'!$H4209*VLOOKUP('Форма 1'!$F4209,'Придельники с 2022'!$B$4:$X$28,'Форма 1'!AI$8),"")</f>
        <v/>
      </c>
      <c r="S4209" s="103" t="str">
        <f>IF(ISNUMBER('Форма 1'!AJ4209),'Форма 1'!$H4209*VLOOKUP('Форма 1'!$F4209,'Придельники с 2022'!$B$4:$X$28,'Форма 1'!AJ$8),"")</f>
        <v/>
      </c>
      <c r="T4209" s="88"/>
    </row>
    <row r="4210" spans="1:20">
      <c r="A4210" s="188">
        <f t="shared" si="281"/>
        <v>1046</v>
      </c>
      <c r="B4210" s="189" t="s">
        <v>4052</v>
      </c>
      <c r="C4210" s="99">
        <f t="shared" si="280"/>
        <v>1868804.84</v>
      </c>
      <c r="D4210" s="103" t="str">
        <f>IF(ISNUMBER('Форма 1'!U4210),'Форма 1'!$H4210*VLOOKUP('Форма 1'!$F4210,'Придельники с 2022'!$B$4:$X$28,'Форма 1'!U$8),"")</f>
        <v/>
      </c>
      <c r="E4210" s="103" t="str">
        <f>IF(ISNUMBER('Форма 1'!V4210),'Форма 1'!$H4210*VLOOKUP('Форма 1'!$F4210,'Придельники с 2022'!$B$4:$X$28,'Форма 1'!V$8),"")</f>
        <v/>
      </c>
      <c r="F4210" s="103" t="str">
        <f>IF(ISNUMBER('Форма 1'!W4210),'Форма 1'!$H4210*VLOOKUP('Форма 1'!$F4210,'Придельники с 2022'!$B$4:$X$28,'Форма 1'!W$8),"")</f>
        <v/>
      </c>
      <c r="G4210" s="103">
        <f>IF(ISNUMBER('Форма 1'!X4210),'Форма 1'!$H4210*VLOOKUP('Форма 1'!$F4210,'Придельники с 2022'!$B$4:$X$28,'Форма 1'!X$8),"")</f>
        <v>1868804.84</v>
      </c>
      <c r="H4210" s="103" t="str">
        <f>IF(ISNUMBER('Форма 1'!Y4210),'Форма 1'!$H4210*VLOOKUP('Форма 1'!$F4210,'Придельники с 2022'!$B$4:$X$28,'Форма 1'!Y$8),"")</f>
        <v/>
      </c>
      <c r="I4210" s="103" t="str">
        <f>IF(ISNUMBER('Форма 1'!Z4210),'Форма 1'!$H4210*VLOOKUP('Форма 1'!$F4210,'Придельники с 2022'!$B$4:$X$28,'Форма 1'!Z$8),"")</f>
        <v/>
      </c>
      <c r="J4210" s="103" t="str">
        <f>IF(ISNUMBER('Форма 1'!AA4210),'Форма 1'!$H4210*VLOOKUP('Форма 1'!$F4210,'Придельники с 2022'!$B$4:$X$28,'Форма 1'!AA$8),"")</f>
        <v/>
      </c>
      <c r="K4210" s="90"/>
      <c r="L4210" s="87"/>
      <c r="M4210" s="103" t="str">
        <f>IF(ISNUMBER('Форма 1'!AD4210),'Форма 1'!$H4210*VLOOKUP('Форма 1'!$F4210,'Придельники с 2022'!$B$4:$X$28,'Форма 1'!AD$8),"")</f>
        <v/>
      </c>
      <c r="N4210" s="103" t="str">
        <f>IF(ISBLANK('Форма 1'!$AE4210),"",IF('Форма 1'!$AE4210=1,'Форма 1'!$H4210*VLOOKUP('Форма 1'!$F4210,'Придельники с 2022'!$B$4:$X$28,'Форма 1'!$AE$8,0),IF('Форма 1'!$AE4210=2,'Форма 1'!$H4210*VLOOKUP('Форма 1'!$F4210,'Придельники с 2022'!$B$4:$X$28,13,0),IF('Форма 1'!$AE4210=3,'Форма 1'!$H4210*VLOOKUP('Форма 1'!$F4210,'Придельники с 2022'!$B$4:$X$28,12,0)))))</f>
        <v/>
      </c>
      <c r="O4210" s="103" t="str">
        <f>IF(ISNUMBER('Форма 1'!AF4210),'Форма 1'!$H4210*VLOOKUP('Форма 1'!$F4210,'Придельники с 2022'!$B$4:$X$28,'Форма 1'!AF$8),"")</f>
        <v/>
      </c>
      <c r="P4210" s="87"/>
      <c r="Q4210" s="103" t="str">
        <f>IF(ISNUMBER('Форма 1'!AH4210),'Форма 1'!$H4210*VLOOKUP('Форма 1'!$F4210,'Придельники с 2022'!$B$4:$X$28,'Форма 1'!AH$8),"")</f>
        <v/>
      </c>
      <c r="R4210" s="103" t="str">
        <f>IF(ISNUMBER('Форма 1'!AI4210),'Форма 1'!$H4210*VLOOKUP('Форма 1'!$F4210,'Придельники с 2022'!$B$4:$X$28,'Форма 1'!AI$8),"")</f>
        <v/>
      </c>
      <c r="S4210" s="103" t="str">
        <f>IF(ISNUMBER('Форма 1'!AJ4210),'Форма 1'!$H4210*VLOOKUP('Форма 1'!$F4210,'Придельники с 2022'!$B$4:$X$28,'Форма 1'!AJ$8),"")</f>
        <v/>
      </c>
      <c r="T4210" s="88"/>
    </row>
    <row r="4211" spans="1:20">
      <c r="A4211" s="188">
        <f t="shared" si="281"/>
        <v>1047</v>
      </c>
      <c r="B4211" s="189" t="s">
        <v>4053</v>
      </c>
      <c r="C4211" s="99">
        <f t="shared" si="280"/>
        <v>11705891.271999998</v>
      </c>
      <c r="D4211" s="103" t="str">
        <f>IF(ISNUMBER('Форма 1'!U4211),'Форма 1'!$H4211*VLOOKUP('Форма 1'!$F4211,'Придельники с 2022'!$B$4:$X$28,'Форма 1'!U$8),"")</f>
        <v/>
      </c>
      <c r="E4211" s="103" t="str">
        <f>IF(ISNUMBER('Форма 1'!V4211),'Форма 1'!$H4211*VLOOKUP('Форма 1'!$F4211,'Придельники с 2022'!$B$4:$X$28,'Форма 1'!V$8),"")</f>
        <v/>
      </c>
      <c r="F4211" s="103" t="str">
        <f>IF(ISNUMBER('Форма 1'!W4211),'Форма 1'!$H4211*VLOOKUP('Форма 1'!$F4211,'Придельники с 2022'!$B$4:$X$28,'Форма 1'!W$8),"")</f>
        <v/>
      </c>
      <c r="G4211" s="103" t="str">
        <f>IF(ISNUMBER('Форма 1'!X4211),'Форма 1'!$H4211*VLOOKUP('Форма 1'!$F4211,'Придельники с 2022'!$B$4:$X$28,'Форма 1'!X$8),"")</f>
        <v/>
      </c>
      <c r="H4211" s="103" t="str">
        <f>IF(ISNUMBER('Форма 1'!Y4211),'Форма 1'!$H4211*VLOOKUP('Форма 1'!$F4211,'Придельники с 2022'!$B$4:$X$28,'Форма 1'!Y$8),"")</f>
        <v/>
      </c>
      <c r="I4211" s="103" t="str">
        <f>IF(ISNUMBER('Форма 1'!Z4211),'Форма 1'!$H4211*VLOOKUP('Форма 1'!$F4211,'Придельники с 2022'!$B$4:$X$28,'Форма 1'!Z$8),"")</f>
        <v/>
      </c>
      <c r="J4211" s="103" t="str">
        <f>IF(ISNUMBER('Форма 1'!AA4211),'Форма 1'!$H4211*VLOOKUP('Форма 1'!$F4211,'Придельники с 2022'!$B$4:$X$28,'Форма 1'!AA$8),"")</f>
        <v/>
      </c>
      <c r="K4211" s="90"/>
      <c r="L4211" s="87"/>
      <c r="M4211" s="103">
        <f>IF(ISNUMBER('Форма 1'!AD4211),'Форма 1'!$H4211*VLOOKUP('Форма 1'!$F4211,'Придельники с 2022'!$B$4:$X$28,'Форма 1'!AD$8),"")</f>
        <v>11705891.271999998</v>
      </c>
      <c r="N4211" s="103" t="str">
        <f>IF(ISBLANK('Форма 1'!$AE4211),"",IF('Форма 1'!$AE4211=1,'Форма 1'!$H4211*VLOOKUP('Форма 1'!$F4211,'Придельники с 2022'!$B$4:$X$28,'Форма 1'!$AE$8,0),IF('Форма 1'!$AE4211=2,'Форма 1'!$H4211*VLOOKUP('Форма 1'!$F4211,'Придельники с 2022'!$B$4:$X$28,13,0),IF('Форма 1'!$AE4211=3,'Форма 1'!$H4211*VLOOKUP('Форма 1'!$F4211,'Придельники с 2022'!$B$4:$X$28,12,0)))))</f>
        <v/>
      </c>
      <c r="O4211" s="103" t="str">
        <f>IF(ISNUMBER('Форма 1'!AF4211),'Форма 1'!$H4211*VLOOKUP('Форма 1'!$F4211,'Придельники с 2022'!$B$4:$X$28,'Форма 1'!AF$8),"")</f>
        <v/>
      </c>
      <c r="P4211" s="87"/>
      <c r="Q4211" s="103" t="str">
        <f>IF(ISNUMBER('Форма 1'!AH4211),'Форма 1'!$H4211*VLOOKUP('Форма 1'!$F4211,'Придельники с 2022'!$B$4:$X$28,'Форма 1'!AH$8),"")</f>
        <v/>
      </c>
      <c r="R4211" s="103" t="str">
        <f>IF(ISNUMBER('Форма 1'!AI4211),'Форма 1'!$H4211*VLOOKUP('Форма 1'!$F4211,'Придельники с 2022'!$B$4:$X$28,'Форма 1'!AI$8),"")</f>
        <v/>
      </c>
      <c r="S4211" s="103" t="str">
        <f>IF(ISNUMBER('Форма 1'!AJ4211),'Форма 1'!$H4211*VLOOKUP('Форма 1'!$F4211,'Придельники с 2022'!$B$4:$X$28,'Форма 1'!AJ$8),"")</f>
        <v/>
      </c>
      <c r="T4211" s="88"/>
    </row>
    <row r="4212" spans="1:20">
      <c r="A4212" s="188">
        <f t="shared" si="281"/>
        <v>1048</v>
      </c>
      <c r="B4212" s="189" t="s">
        <v>4054</v>
      </c>
      <c r="C4212" s="99">
        <f t="shared" si="280"/>
        <v>11674351.885</v>
      </c>
      <c r="D4212" s="103" t="str">
        <f>IF(ISNUMBER('Форма 1'!U4212),'Форма 1'!$H4212*VLOOKUP('Форма 1'!$F4212,'Придельники с 2022'!$B$4:$X$28,'Форма 1'!U$8),"")</f>
        <v/>
      </c>
      <c r="E4212" s="103" t="str">
        <f>IF(ISNUMBER('Форма 1'!V4212),'Форма 1'!$H4212*VLOOKUP('Форма 1'!$F4212,'Придельники с 2022'!$B$4:$X$28,'Форма 1'!V$8),"")</f>
        <v/>
      </c>
      <c r="F4212" s="103" t="str">
        <f>IF(ISNUMBER('Форма 1'!W4212),'Форма 1'!$H4212*VLOOKUP('Форма 1'!$F4212,'Придельники с 2022'!$B$4:$X$28,'Форма 1'!W$8),"")</f>
        <v/>
      </c>
      <c r="G4212" s="103" t="str">
        <f>IF(ISNUMBER('Форма 1'!X4212),'Форма 1'!$H4212*VLOOKUP('Форма 1'!$F4212,'Придельники с 2022'!$B$4:$X$28,'Форма 1'!X$8),"")</f>
        <v/>
      </c>
      <c r="H4212" s="103" t="str">
        <f>IF(ISNUMBER('Форма 1'!Y4212),'Форма 1'!$H4212*VLOOKUP('Форма 1'!$F4212,'Придельники с 2022'!$B$4:$X$28,'Форма 1'!Y$8),"")</f>
        <v/>
      </c>
      <c r="I4212" s="103" t="str">
        <f>IF(ISNUMBER('Форма 1'!Z4212),'Форма 1'!$H4212*VLOOKUP('Форма 1'!$F4212,'Придельники с 2022'!$B$4:$X$28,'Форма 1'!Z$8),"")</f>
        <v/>
      </c>
      <c r="J4212" s="103" t="str">
        <f>IF(ISNUMBER('Форма 1'!AA4212),'Форма 1'!$H4212*VLOOKUP('Форма 1'!$F4212,'Придельники с 2022'!$B$4:$X$28,'Форма 1'!AA$8),"")</f>
        <v/>
      </c>
      <c r="K4212" s="90"/>
      <c r="L4212" s="87"/>
      <c r="M4212" s="103">
        <f>IF(ISNUMBER('Форма 1'!AD4212),'Форма 1'!$H4212*VLOOKUP('Форма 1'!$F4212,'Придельники с 2022'!$B$4:$X$28,'Форма 1'!AD$8),"")</f>
        <v>11674351.885</v>
      </c>
      <c r="N4212" s="103" t="str">
        <f>IF(ISBLANK('Форма 1'!$AE4212),"",IF('Форма 1'!$AE4212=1,'Форма 1'!$H4212*VLOOKUP('Форма 1'!$F4212,'Придельники с 2022'!$B$4:$X$28,'Форма 1'!$AE$8,0),IF('Форма 1'!$AE4212=2,'Форма 1'!$H4212*VLOOKUP('Форма 1'!$F4212,'Придельники с 2022'!$B$4:$X$28,13,0),IF('Форма 1'!$AE4212=3,'Форма 1'!$H4212*VLOOKUP('Форма 1'!$F4212,'Придельники с 2022'!$B$4:$X$28,12,0)))))</f>
        <v/>
      </c>
      <c r="O4212" s="103" t="str">
        <f>IF(ISNUMBER('Форма 1'!AF4212),'Форма 1'!$H4212*VLOOKUP('Форма 1'!$F4212,'Придельники с 2022'!$B$4:$X$28,'Форма 1'!AF$8),"")</f>
        <v/>
      </c>
      <c r="P4212" s="87"/>
      <c r="Q4212" s="103" t="str">
        <f>IF(ISNUMBER('Форма 1'!AH4212),'Форма 1'!$H4212*VLOOKUP('Форма 1'!$F4212,'Придельники с 2022'!$B$4:$X$28,'Форма 1'!AH$8),"")</f>
        <v/>
      </c>
      <c r="R4212" s="103" t="str">
        <f>IF(ISNUMBER('Форма 1'!AI4212),'Форма 1'!$H4212*VLOOKUP('Форма 1'!$F4212,'Придельники с 2022'!$B$4:$X$28,'Форма 1'!AI$8),"")</f>
        <v/>
      </c>
      <c r="S4212" s="103" t="str">
        <f>IF(ISNUMBER('Форма 1'!AJ4212),'Форма 1'!$H4212*VLOOKUP('Форма 1'!$F4212,'Придельники с 2022'!$B$4:$X$28,'Форма 1'!AJ$8),"")</f>
        <v/>
      </c>
      <c r="T4212" s="88"/>
    </row>
    <row r="4213" spans="1:20">
      <c r="A4213" s="188">
        <f t="shared" si="281"/>
        <v>1049</v>
      </c>
      <c r="B4213" s="189" t="s">
        <v>4055</v>
      </c>
      <c r="C4213" s="99">
        <f t="shared" si="280"/>
        <v>2987093.5729999999</v>
      </c>
      <c r="D4213" s="103" t="str">
        <f>IF(ISNUMBER('Форма 1'!U4213),'Форма 1'!$H4213*VLOOKUP('Форма 1'!$F4213,'Придельники с 2022'!$B$4:$X$28,'Форма 1'!U$8),"")</f>
        <v/>
      </c>
      <c r="E4213" s="103" t="str">
        <f>IF(ISNUMBER('Форма 1'!V4213),'Форма 1'!$H4213*VLOOKUP('Форма 1'!$F4213,'Придельники с 2022'!$B$4:$X$28,'Форма 1'!V$8),"")</f>
        <v/>
      </c>
      <c r="F4213" s="103" t="str">
        <f>IF(ISNUMBER('Форма 1'!W4213),'Форма 1'!$H4213*VLOOKUP('Форма 1'!$F4213,'Придельники с 2022'!$B$4:$X$28,'Форма 1'!W$8),"")</f>
        <v/>
      </c>
      <c r="G4213" s="103">
        <f>IF(ISNUMBER('Форма 1'!X4213),'Форма 1'!$H4213*VLOOKUP('Форма 1'!$F4213,'Придельники с 2022'!$B$4:$X$28,'Форма 1'!X$8),"")</f>
        <v>2987093.5729999999</v>
      </c>
      <c r="H4213" s="103" t="str">
        <f>IF(ISNUMBER('Форма 1'!Y4213),'Форма 1'!$H4213*VLOOKUP('Форма 1'!$F4213,'Придельники с 2022'!$B$4:$X$28,'Форма 1'!Y$8),"")</f>
        <v/>
      </c>
      <c r="I4213" s="103" t="str">
        <f>IF(ISNUMBER('Форма 1'!Z4213),'Форма 1'!$H4213*VLOOKUP('Форма 1'!$F4213,'Придельники с 2022'!$B$4:$X$28,'Форма 1'!Z$8),"")</f>
        <v/>
      </c>
      <c r="J4213" s="103" t="str">
        <f>IF(ISNUMBER('Форма 1'!AA4213),'Форма 1'!$H4213*VLOOKUP('Форма 1'!$F4213,'Придельники с 2022'!$B$4:$X$28,'Форма 1'!AA$8),"")</f>
        <v/>
      </c>
      <c r="K4213" s="90"/>
      <c r="L4213" s="87"/>
      <c r="M4213" s="103" t="str">
        <f>IF(ISNUMBER('Форма 1'!AD4213),'Форма 1'!$H4213*VLOOKUP('Форма 1'!$F4213,'Придельники с 2022'!$B$4:$X$28,'Форма 1'!AD$8),"")</f>
        <v/>
      </c>
      <c r="N4213" s="103" t="str">
        <f>IF(ISBLANK('Форма 1'!$AE4213),"",IF('Форма 1'!$AE4213=1,'Форма 1'!$H4213*VLOOKUP('Форма 1'!$F4213,'Придельники с 2022'!$B$4:$X$28,'Форма 1'!$AE$8,0),IF('Форма 1'!$AE4213=2,'Форма 1'!$H4213*VLOOKUP('Форма 1'!$F4213,'Придельники с 2022'!$B$4:$X$28,13,0),IF('Форма 1'!$AE4213=3,'Форма 1'!$H4213*VLOOKUP('Форма 1'!$F4213,'Придельники с 2022'!$B$4:$X$28,12,0)))))</f>
        <v/>
      </c>
      <c r="O4213" s="103" t="str">
        <f>IF(ISNUMBER('Форма 1'!AF4213),'Форма 1'!$H4213*VLOOKUP('Форма 1'!$F4213,'Придельники с 2022'!$B$4:$X$28,'Форма 1'!AF$8),"")</f>
        <v/>
      </c>
      <c r="P4213" s="87"/>
      <c r="Q4213" s="103" t="str">
        <f>IF(ISNUMBER('Форма 1'!AH4213),'Форма 1'!$H4213*VLOOKUP('Форма 1'!$F4213,'Придельники с 2022'!$B$4:$X$28,'Форма 1'!AH$8),"")</f>
        <v/>
      </c>
      <c r="R4213" s="103" t="str">
        <f>IF(ISNUMBER('Форма 1'!AI4213),'Форма 1'!$H4213*VLOOKUP('Форма 1'!$F4213,'Придельники с 2022'!$B$4:$X$28,'Форма 1'!AI$8),"")</f>
        <v/>
      </c>
      <c r="S4213" s="103" t="str">
        <f>IF(ISNUMBER('Форма 1'!AJ4213),'Форма 1'!$H4213*VLOOKUP('Форма 1'!$F4213,'Придельники с 2022'!$B$4:$X$28,'Форма 1'!AJ$8),"")</f>
        <v/>
      </c>
      <c r="T4213" s="88"/>
    </row>
    <row r="4214" spans="1:20">
      <c r="A4214" s="188">
        <f t="shared" si="281"/>
        <v>1050</v>
      </c>
      <c r="B4214" s="189" t="s">
        <v>4056</v>
      </c>
      <c r="C4214" s="99">
        <f t="shared" si="280"/>
        <v>1843476.4080000001</v>
      </c>
      <c r="D4214" s="103" t="str">
        <f>IF(ISNUMBER('Форма 1'!U4214),'Форма 1'!$H4214*VLOOKUP('Форма 1'!$F4214,'Придельники с 2022'!$B$4:$X$28,'Форма 1'!U$8),"")</f>
        <v/>
      </c>
      <c r="E4214" s="103" t="str">
        <f>IF(ISNUMBER('Форма 1'!V4214),'Форма 1'!$H4214*VLOOKUP('Форма 1'!$F4214,'Придельники с 2022'!$B$4:$X$28,'Форма 1'!V$8),"")</f>
        <v/>
      </c>
      <c r="F4214" s="103" t="str">
        <f>IF(ISNUMBER('Форма 1'!W4214),'Форма 1'!$H4214*VLOOKUP('Форма 1'!$F4214,'Придельники с 2022'!$B$4:$X$28,'Форма 1'!W$8),"")</f>
        <v/>
      </c>
      <c r="G4214" s="103" t="str">
        <f>IF(ISNUMBER('Форма 1'!X4214),'Форма 1'!$H4214*VLOOKUP('Форма 1'!$F4214,'Придельники с 2022'!$B$4:$X$28,'Форма 1'!X$8),"")</f>
        <v/>
      </c>
      <c r="H4214" s="103" t="str">
        <f>IF(ISNUMBER('Форма 1'!Y4214),'Форма 1'!$H4214*VLOOKUP('Форма 1'!$F4214,'Придельники с 2022'!$B$4:$X$28,'Форма 1'!Y$8),"")</f>
        <v/>
      </c>
      <c r="I4214" s="103" t="str">
        <f>IF(ISNUMBER('Форма 1'!Z4214),'Форма 1'!$H4214*VLOOKUP('Форма 1'!$F4214,'Придельники с 2022'!$B$4:$X$28,'Форма 1'!Z$8),"")</f>
        <v/>
      </c>
      <c r="J4214" s="103" t="str">
        <f>IF(ISNUMBER('Форма 1'!AA4214),'Форма 1'!$H4214*VLOOKUP('Форма 1'!$F4214,'Придельники с 2022'!$B$4:$X$28,'Форма 1'!AA$8),"")</f>
        <v/>
      </c>
      <c r="K4214" s="90"/>
      <c r="L4214" s="87"/>
      <c r="M4214" s="103" t="str">
        <f>IF(ISNUMBER('Форма 1'!AD4214),'Форма 1'!$H4214*VLOOKUP('Форма 1'!$F4214,'Придельники с 2022'!$B$4:$X$28,'Форма 1'!AD$8),"")</f>
        <v/>
      </c>
      <c r="N4214" s="103" t="str">
        <f>IF(ISBLANK('Форма 1'!$AE4214),"",IF('Форма 1'!$AE4214=1,'Форма 1'!$H4214*VLOOKUP('Форма 1'!$F4214,'Придельники с 2022'!$B$4:$X$28,'Форма 1'!$AE$8,0),IF('Форма 1'!$AE4214=2,'Форма 1'!$H4214*VLOOKUP('Форма 1'!$F4214,'Придельники с 2022'!$B$4:$X$28,13,0),IF('Форма 1'!$AE4214=3,'Форма 1'!$H4214*VLOOKUP('Форма 1'!$F4214,'Придельники с 2022'!$B$4:$X$28,12,0)))))</f>
        <v/>
      </c>
      <c r="O4214" s="103">
        <f>IF(ISNUMBER('Форма 1'!AF4214),'Форма 1'!$H4214*VLOOKUP('Форма 1'!$F4214,'Придельники с 2022'!$B$4:$X$28,'Форма 1'!AF$8),"")</f>
        <v>1843476.4080000001</v>
      </c>
      <c r="P4214" s="87"/>
      <c r="Q4214" s="103" t="str">
        <f>IF(ISNUMBER('Форма 1'!AH4214),'Форма 1'!$H4214*VLOOKUP('Форма 1'!$F4214,'Придельники с 2022'!$B$4:$X$28,'Форма 1'!AH$8),"")</f>
        <v/>
      </c>
      <c r="R4214" s="103" t="str">
        <f>IF(ISNUMBER('Форма 1'!AI4214),'Форма 1'!$H4214*VLOOKUP('Форма 1'!$F4214,'Придельники с 2022'!$B$4:$X$28,'Форма 1'!AI$8),"")</f>
        <v/>
      </c>
      <c r="S4214" s="103" t="str">
        <f>IF(ISNUMBER('Форма 1'!AJ4214),'Форма 1'!$H4214*VLOOKUP('Форма 1'!$F4214,'Придельники с 2022'!$B$4:$X$28,'Форма 1'!AJ$8),"")</f>
        <v/>
      </c>
      <c r="T4214" s="88"/>
    </row>
    <row r="4215" spans="1:20">
      <c r="A4215" s="188">
        <f t="shared" si="281"/>
        <v>1051</v>
      </c>
      <c r="B4215" s="189" t="s">
        <v>4057</v>
      </c>
      <c r="C4215" s="99">
        <f t="shared" si="280"/>
        <v>2090795.2020000003</v>
      </c>
      <c r="D4215" s="103" t="str">
        <f>IF(ISNUMBER('Форма 1'!U4215),'Форма 1'!$H4215*VLOOKUP('Форма 1'!$F4215,'Придельники с 2022'!$B$4:$X$28,'Форма 1'!U$8),"")</f>
        <v/>
      </c>
      <c r="E4215" s="103" t="str">
        <f>IF(ISNUMBER('Форма 1'!V4215),'Форма 1'!$H4215*VLOOKUP('Форма 1'!$F4215,'Придельники с 2022'!$B$4:$X$28,'Форма 1'!V$8),"")</f>
        <v/>
      </c>
      <c r="F4215" s="103" t="str">
        <f>IF(ISNUMBER('Форма 1'!W4215),'Форма 1'!$H4215*VLOOKUP('Форма 1'!$F4215,'Придельники с 2022'!$B$4:$X$28,'Форма 1'!W$8),"")</f>
        <v/>
      </c>
      <c r="G4215" s="103" t="str">
        <f>IF(ISNUMBER('Форма 1'!X4215),'Форма 1'!$H4215*VLOOKUP('Форма 1'!$F4215,'Придельники с 2022'!$B$4:$X$28,'Форма 1'!X$8),"")</f>
        <v/>
      </c>
      <c r="H4215" s="103" t="str">
        <f>IF(ISNUMBER('Форма 1'!Y4215),'Форма 1'!$H4215*VLOOKUP('Форма 1'!$F4215,'Придельники с 2022'!$B$4:$X$28,'Форма 1'!Y$8),"")</f>
        <v/>
      </c>
      <c r="I4215" s="103" t="str">
        <f>IF(ISNUMBER('Форма 1'!Z4215),'Форма 1'!$H4215*VLOOKUP('Форма 1'!$F4215,'Придельники с 2022'!$B$4:$X$28,'Форма 1'!Z$8),"")</f>
        <v/>
      </c>
      <c r="J4215" s="103" t="str">
        <f>IF(ISNUMBER('Форма 1'!AA4215),'Форма 1'!$H4215*VLOOKUP('Форма 1'!$F4215,'Придельники с 2022'!$B$4:$X$28,'Форма 1'!AA$8),"")</f>
        <v/>
      </c>
      <c r="K4215" s="90"/>
      <c r="L4215" s="87"/>
      <c r="M4215" s="103" t="str">
        <f>IF(ISNUMBER('Форма 1'!AD4215),'Форма 1'!$H4215*VLOOKUP('Форма 1'!$F4215,'Придельники с 2022'!$B$4:$X$28,'Форма 1'!AD$8),"")</f>
        <v/>
      </c>
      <c r="N4215" s="103" t="str">
        <f>IF(ISBLANK('Форма 1'!$AE4215),"",IF('Форма 1'!$AE4215=1,'Форма 1'!$H4215*VLOOKUP('Форма 1'!$F4215,'Придельники с 2022'!$B$4:$X$28,'Форма 1'!$AE$8,0),IF('Форма 1'!$AE4215=2,'Форма 1'!$H4215*VLOOKUP('Форма 1'!$F4215,'Придельники с 2022'!$B$4:$X$28,13,0),IF('Форма 1'!$AE4215=3,'Форма 1'!$H4215*VLOOKUP('Форма 1'!$F4215,'Придельники с 2022'!$B$4:$X$28,12,0)))))</f>
        <v/>
      </c>
      <c r="O4215" s="103" t="str">
        <f>IF(ISNUMBER('Форма 1'!AF4215),'Форма 1'!$H4215*VLOOKUP('Форма 1'!$F4215,'Придельники с 2022'!$B$4:$X$28,'Форма 1'!AF$8),"")</f>
        <v/>
      </c>
      <c r="P4215" s="87"/>
      <c r="Q4215" s="103">
        <f>IF(ISNUMBER('Форма 1'!AH4215),'Форма 1'!$H4215*VLOOKUP('Форма 1'!$F4215,'Придельники с 2022'!$B$4:$X$28,'Форма 1'!AH$8),"")</f>
        <v>2090795.2020000003</v>
      </c>
      <c r="R4215" s="103" t="str">
        <f>IF(ISNUMBER('Форма 1'!AI4215),'Форма 1'!$H4215*VLOOKUP('Форма 1'!$F4215,'Придельники с 2022'!$B$4:$X$28,'Форма 1'!AI$8),"")</f>
        <v/>
      </c>
      <c r="S4215" s="103" t="str">
        <f>IF(ISNUMBER('Форма 1'!AJ4215),'Форма 1'!$H4215*VLOOKUP('Форма 1'!$F4215,'Придельники с 2022'!$B$4:$X$28,'Форма 1'!AJ$8),"")</f>
        <v/>
      </c>
      <c r="T4215" s="88"/>
    </row>
    <row r="4216" spans="1:20">
      <c r="A4216" s="188">
        <f t="shared" si="281"/>
        <v>1052</v>
      </c>
      <c r="B4216" s="189" t="s">
        <v>4058</v>
      </c>
      <c r="C4216" s="99">
        <f t="shared" si="280"/>
        <v>2134164.7929999996</v>
      </c>
      <c r="D4216" s="103" t="str">
        <f>IF(ISNUMBER('Форма 1'!U4216),'Форма 1'!$H4216*VLOOKUP('Форма 1'!$F4216,'Придельники с 2022'!$B$4:$X$28,'Форма 1'!U$8),"")</f>
        <v/>
      </c>
      <c r="E4216" s="103" t="str">
        <f>IF(ISNUMBER('Форма 1'!V4216),'Форма 1'!$H4216*VLOOKUP('Форма 1'!$F4216,'Придельники с 2022'!$B$4:$X$28,'Форма 1'!V$8),"")</f>
        <v/>
      </c>
      <c r="F4216" s="103" t="str">
        <f>IF(ISNUMBER('Форма 1'!W4216),'Форма 1'!$H4216*VLOOKUP('Форма 1'!$F4216,'Придельники с 2022'!$B$4:$X$28,'Форма 1'!W$8),"")</f>
        <v/>
      </c>
      <c r="G4216" s="103">
        <f>IF(ISNUMBER('Форма 1'!X4216),'Форма 1'!$H4216*VLOOKUP('Форма 1'!$F4216,'Придельники с 2022'!$B$4:$X$28,'Форма 1'!X$8),"")</f>
        <v>522549.01099999994</v>
      </c>
      <c r="H4216" s="103">
        <f>IF(ISNUMBER('Форма 1'!Y4216),'Форма 1'!$H4216*VLOOKUP('Форма 1'!$F4216,'Придельники с 2022'!$B$4:$X$28,'Форма 1'!Y$8),"")</f>
        <v>1611615.7819999999</v>
      </c>
      <c r="I4216" s="103" t="str">
        <f>IF(ISNUMBER('Форма 1'!Z4216),'Форма 1'!$H4216*VLOOKUP('Форма 1'!$F4216,'Придельники с 2022'!$B$4:$X$28,'Форма 1'!Z$8),"")</f>
        <v/>
      </c>
      <c r="J4216" s="103" t="str">
        <f>IF(ISNUMBER('Форма 1'!AA4216),'Форма 1'!$H4216*VLOOKUP('Форма 1'!$F4216,'Придельники с 2022'!$B$4:$X$28,'Форма 1'!AA$8),"")</f>
        <v/>
      </c>
      <c r="K4216" s="90"/>
      <c r="L4216" s="87"/>
      <c r="M4216" s="103" t="str">
        <f>IF(ISNUMBER('Форма 1'!AD4216),'Форма 1'!$H4216*VLOOKUP('Форма 1'!$F4216,'Придельники с 2022'!$B$4:$X$28,'Форма 1'!AD$8),"")</f>
        <v/>
      </c>
      <c r="N4216" s="103" t="str">
        <f>IF(ISBLANK('Форма 1'!$AE4216),"",IF('Форма 1'!$AE4216=1,'Форма 1'!$H4216*VLOOKUP('Форма 1'!$F4216,'Придельники с 2022'!$B$4:$X$28,'Форма 1'!$AE$8,0),IF('Форма 1'!$AE4216=2,'Форма 1'!$H4216*VLOOKUP('Форма 1'!$F4216,'Придельники с 2022'!$B$4:$X$28,13,0),IF('Форма 1'!$AE4216=3,'Форма 1'!$H4216*VLOOKUP('Форма 1'!$F4216,'Придельники с 2022'!$B$4:$X$28,12,0)))))</f>
        <v/>
      </c>
      <c r="O4216" s="103" t="str">
        <f>IF(ISNUMBER('Форма 1'!AF4216),'Форма 1'!$H4216*VLOOKUP('Форма 1'!$F4216,'Придельники с 2022'!$B$4:$X$28,'Форма 1'!AF$8),"")</f>
        <v/>
      </c>
      <c r="P4216" s="87"/>
      <c r="Q4216" s="103" t="str">
        <f>IF(ISNUMBER('Форма 1'!AH4216),'Форма 1'!$H4216*VLOOKUP('Форма 1'!$F4216,'Придельники с 2022'!$B$4:$X$28,'Форма 1'!AH$8),"")</f>
        <v/>
      </c>
      <c r="R4216" s="103" t="str">
        <f>IF(ISNUMBER('Форма 1'!AI4216),'Форма 1'!$H4216*VLOOKUP('Форма 1'!$F4216,'Придельники с 2022'!$B$4:$X$28,'Форма 1'!AI$8),"")</f>
        <v/>
      </c>
      <c r="S4216" s="103" t="str">
        <f>IF(ISNUMBER('Форма 1'!AJ4216),'Форма 1'!$H4216*VLOOKUP('Форма 1'!$F4216,'Придельники с 2022'!$B$4:$X$28,'Форма 1'!AJ$8),"")</f>
        <v/>
      </c>
      <c r="T4216" s="88"/>
    </row>
    <row r="4217" spans="1:20">
      <c r="A4217" s="188">
        <f t="shared" si="281"/>
        <v>1053</v>
      </c>
      <c r="B4217" s="189" t="s">
        <v>4059</v>
      </c>
      <c r="C4217" s="99">
        <f t="shared" si="280"/>
        <v>9286915.8629999999</v>
      </c>
      <c r="D4217" s="103" t="str">
        <f>IF(ISNUMBER('Форма 1'!U4217),'Форма 1'!$H4217*VLOOKUP('Форма 1'!$F4217,'Придельники с 2022'!$B$4:$X$28,'Форма 1'!U$8),"")</f>
        <v/>
      </c>
      <c r="E4217" s="103" t="str">
        <f>IF(ISNUMBER('Форма 1'!V4217),'Форма 1'!$H4217*VLOOKUP('Форма 1'!$F4217,'Придельники с 2022'!$B$4:$X$28,'Форма 1'!V$8),"")</f>
        <v/>
      </c>
      <c r="F4217" s="103" t="str">
        <f>IF(ISNUMBER('Форма 1'!W4217),'Форма 1'!$H4217*VLOOKUP('Форма 1'!$F4217,'Придельники с 2022'!$B$4:$X$28,'Форма 1'!W$8),"")</f>
        <v/>
      </c>
      <c r="G4217" s="103" t="str">
        <f>IF(ISNUMBER('Форма 1'!X4217),'Форма 1'!$H4217*VLOOKUP('Форма 1'!$F4217,'Придельники с 2022'!$B$4:$X$28,'Форма 1'!X$8),"")</f>
        <v/>
      </c>
      <c r="H4217" s="103" t="str">
        <f>IF(ISNUMBER('Форма 1'!Y4217),'Форма 1'!$H4217*VLOOKUP('Форма 1'!$F4217,'Придельники с 2022'!$B$4:$X$28,'Форма 1'!Y$8),"")</f>
        <v/>
      </c>
      <c r="I4217" s="103" t="str">
        <f>IF(ISNUMBER('Форма 1'!Z4217),'Форма 1'!$H4217*VLOOKUP('Форма 1'!$F4217,'Придельники с 2022'!$B$4:$X$28,'Форма 1'!Z$8),"")</f>
        <v/>
      </c>
      <c r="J4217" s="103" t="str">
        <f>IF(ISNUMBER('Форма 1'!AA4217),'Форма 1'!$H4217*VLOOKUP('Форма 1'!$F4217,'Придельники с 2022'!$B$4:$X$28,'Форма 1'!AA$8),"")</f>
        <v/>
      </c>
      <c r="K4217" s="90"/>
      <c r="L4217" s="87"/>
      <c r="M4217" s="103">
        <f>IF(ISNUMBER('Форма 1'!AD4217),'Форма 1'!$H4217*VLOOKUP('Форма 1'!$F4217,'Придельники с 2022'!$B$4:$X$28,'Форма 1'!AD$8),"")</f>
        <v>9286915.8629999999</v>
      </c>
      <c r="N4217" s="103" t="str">
        <f>IF(ISBLANK('Форма 1'!$AE4217),"",IF('Форма 1'!$AE4217=1,'Форма 1'!$H4217*VLOOKUP('Форма 1'!$F4217,'Придельники с 2022'!$B$4:$X$28,'Форма 1'!$AE$8,0),IF('Форма 1'!$AE4217=2,'Форма 1'!$H4217*VLOOKUP('Форма 1'!$F4217,'Придельники с 2022'!$B$4:$X$28,13,0),IF('Форма 1'!$AE4217=3,'Форма 1'!$H4217*VLOOKUP('Форма 1'!$F4217,'Придельники с 2022'!$B$4:$X$28,12,0)))))</f>
        <v/>
      </c>
      <c r="O4217" s="103" t="str">
        <f>IF(ISNUMBER('Форма 1'!AF4217),'Форма 1'!$H4217*VLOOKUP('Форма 1'!$F4217,'Придельники с 2022'!$B$4:$X$28,'Форма 1'!AF$8),"")</f>
        <v/>
      </c>
      <c r="P4217" s="87"/>
      <c r="Q4217" s="103" t="str">
        <f>IF(ISNUMBER('Форма 1'!AH4217),'Форма 1'!$H4217*VLOOKUP('Форма 1'!$F4217,'Придельники с 2022'!$B$4:$X$28,'Форма 1'!AH$8),"")</f>
        <v/>
      </c>
      <c r="R4217" s="103" t="str">
        <f>IF(ISNUMBER('Форма 1'!AI4217),'Форма 1'!$H4217*VLOOKUP('Форма 1'!$F4217,'Придельники с 2022'!$B$4:$X$28,'Форма 1'!AI$8),"")</f>
        <v/>
      </c>
      <c r="S4217" s="103" t="str">
        <f>IF(ISNUMBER('Форма 1'!AJ4217),'Форма 1'!$H4217*VLOOKUP('Форма 1'!$F4217,'Придельники с 2022'!$B$4:$X$28,'Форма 1'!AJ$8),"")</f>
        <v/>
      </c>
      <c r="T4217" s="88"/>
    </row>
    <row r="4218" spans="1:20">
      <c r="A4218" s="188">
        <f t="shared" si="281"/>
        <v>1054</v>
      </c>
      <c r="B4218" s="189" t="s">
        <v>4060</v>
      </c>
      <c r="C4218" s="99">
        <f t="shared" si="280"/>
        <v>16529719.808000002</v>
      </c>
      <c r="D4218" s="103" t="str">
        <f>IF(ISNUMBER('Форма 1'!U4218),'Форма 1'!$H4218*VLOOKUP('Форма 1'!$F4218,'Придельники с 2022'!$B$4:$X$28,'Форма 1'!U$8),"")</f>
        <v/>
      </c>
      <c r="E4218" s="103" t="str">
        <f>IF(ISNUMBER('Форма 1'!V4218),'Форма 1'!$H4218*VLOOKUP('Форма 1'!$F4218,'Придельники с 2022'!$B$4:$X$28,'Форма 1'!V$8),"")</f>
        <v/>
      </c>
      <c r="F4218" s="103" t="str">
        <f>IF(ISNUMBER('Форма 1'!W4218),'Форма 1'!$H4218*VLOOKUP('Форма 1'!$F4218,'Придельники с 2022'!$B$4:$X$28,'Форма 1'!W$8),"")</f>
        <v/>
      </c>
      <c r="G4218" s="103" t="str">
        <f>IF(ISNUMBER('Форма 1'!X4218),'Форма 1'!$H4218*VLOOKUP('Форма 1'!$F4218,'Придельники с 2022'!$B$4:$X$28,'Форма 1'!X$8),"")</f>
        <v/>
      </c>
      <c r="H4218" s="103" t="str">
        <f>IF(ISNUMBER('Форма 1'!Y4218),'Форма 1'!$H4218*VLOOKUP('Форма 1'!$F4218,'Придельники с 2022'!$B$4:$X$28,'Форма 1'!Y$8),"")</f>
        <v/>
      </c>
      <c r="I4218" s="103" t="str">
        <f>IF(ISNUMBER('Форма 1'!Z4218),'Форма 1'!$H4218*VLOOKUP('Форма 1'!$F4218,'Придельники с 2022'!$B$4:$X$28,'Форма 1'!Z$8),"")</f>
        <v/>
      </c>
      <c r="J4218" s="103" t="str">
        <f>IF(ISNUMBER('Форма 1'!AA4218),'Форма 1'!$H4218*VLOOKUP('Форма 1'!$F4218,'Придельники с 2022'!$B$4:$X$28,'Форма 1'!AA$8),"")</f>
        <v/>
      </c>
      <c r="K4218" s="90"/>
      <c r="L4218" s="87"/>
      <c r="M4218" s="103">
        <f>IF(ISNUMBER('Форма 1'!AD4218),'Форма 1'!$H4218*VLOOKUP('Форма 1'!$F4218,'Придельники с 2022'!$B$4:$X$28,'Форма 1'!AD$8),"")</f>
        <v>16529719.808000002</v>
      </c>
      <c r="N4218" s="103" t="str">
        <f>IF(ISBLANK('Форма 1'!$AE4218),"",IF('Форма 1'!$AE4218=1,'Форма 1'!$H4218*VLOOKUP('Форма 1'!$F4218,'Придельники с 2022'!$B$4:$X$28,'Форма 1'!$AE$8,0),IF('Форма 1'!$AE4218=2,'Форма 1'!$H4218*VLOOKUP('Форма 1'!$F4218,'Придельники с 2022'!$B$4:$X$28,13,0),IF('Форма 1'!$AE4218=3,'Форма 1'!$H4218*VLOOKUP('Форма 1'!$F4218,'Придельники с 2022'!$B$4:$X$28,12,0)))))</f>
        <v/>
      </c>
      <c r="O4218" s="103" t="str">
        <f>IF(ISNUMBER('Форма 1'!AF4218),'Форма 1'!$H4218*VLOOKUP('Форма 1'!$F4218,'Придельники с 2022'!$B$4:$X$28,'Форма 1'!AF$8),"")</f>
        <v/>
      </c>
      <c r="P4218" s="87"/>
      <c r="Q4218" s="103" t="str">
        <f>IF(ISNUMBER('Форма 1'!AH4218),'Форма 1'!$H4218*VLOOKUP('Форма 1'!$F4218,'Придельники с 2022'!$B$4:$X$28,'Форма 1'!AH$8),"")</f>
        <v/>
      </c>
      <c r="R4218" s="103" t="str">
        <f>IF(ISNUMBER('Форма 1'!AI4218),'Форма 1'!$H4218*VLOOKUP('Форма 1'!$F4218,'Придельники с 2022'!$B$4:$X$28,'Форма 1'!AI$8),"")</f>
        <v/>
      </c>
      <c r="S4218" s="103" t="str">
        <f>IF(ISNUMBER('Форма 1'!AJ4218),'Форма 1'!$H4218*VLOOKUP('Форма 1'!$F4218,'Придельники с 2022'!$B$4:$X$28,'Форма 1'!AJ$8),"")</f>
        <v/>
      </c>
      <c r="T4218" s="88"/>
    </row>
    <row r="4219" spans="1:20">
      <c r="A4219" s="188">
        <f t="shared" si="281"/>
        <v>1055</v>
      </c>
      <c r="B4219" s="189" t="s">
        <v>4061</v>
      </c>
      <c r="C4219" s="99">
        <f t="shared" si="280"/>
        <v>14393700.272000002</v>
      </c>
      <c r="D4219" s="103" t="str">
        <f>IF(ISNUMBER('Форма 1'!U4219),'Форма 1'!$H4219*VLOOKUP('Форма 1'!$F4219,'Придельники с 2022'!$B$4:$X$28,'Форма 1'!U$8),"")</f>
        <v/>
      </c>
      <c r="E4219" s="103" t="str">
        <f>IF(ISNUMBER('Форма 1'!V4219),'Форма 1'!$H4219*VLOOKUP('Форма 1'!$F4219,'Придельники с 2022'!$B$4:$X$28,'Форма 1'!V$8),"")</f>
        <v/>
      </c>
      <c r="F4219" s="103" t="str">
        <f>IF(ISNUMBER('Форма 1'!W4219),'Форма 1'!$H4219*VLOOKUP('Форма 1'!$F4219,'Придельники с 2022'!$B$4:$X$28,'Форма 1'!W$8),"")</f>
        <v/>
      </c>
      <c r="G4219" s="103" t="str">
        <f>IF(ISNUMBER('Форма 1'!X4219),'Форма 1'!$H4219*VLOOKUP('Форма 1'!$F4219,'Придельники с 2022'!$B$4:$X$28,'Форма 1'!X$8),"")</f>
        <v/>
      </c>
      <c r="H4219" s="103" t="str">
        <f>IF(ISNUMBER('Форма 1'!Y4219),'Форма 1'!$H4219*VLOOKUP('Форма 1'!$F4219,'Придельники с 2022'!$B$4:$X$28,'Форма 1'!Y$8),"")</f>
        <v/>
      </c>
      <c r="I4219" s="103" t="str">
        <f>IF(ISNUMBER('Форма 1'!Z4219),'Форма 1'!$H4219*VLOOKUP('Форма 1'!$F4219,'Придельники с 2022'!$B$4:$X$28,'Форма 1'!Z$8),"")</f>
        <v/>
      </c>
      <c r="J4219" s="103" t="str">
        <f>IF(ISNUMBER('Форма 1'!AA4219),'Форма 1'!$H4219*VLOOKUP('Форма 1'!$F4219,'Придельники с 2022'!$B$4:$X$28,'Форма 1'!AA$8),"")</f>
        <v/>
      </c>
      <c r="K4219" s="90"/>
      <c r="L4219" s="87"/>
      <c r="M4219" s="103">
        <f>IF(ISNUMBER('Форма 1'!AD4219),'Форма 1'!$H4219*VLOOKUP('Форма 1'!$F4219,'Придельники с 2022'!$B$4:$X$28,'Форма 1'!AD$8),"")</f>
        <v>14393700.272000002</v>
      </c>
      <c r="N4219" s="103" t="str">
        <f>IF(ISBLANK('Форма 1'!$AE4219),"",IF('Форма 1'!$AE4219=1,'Форма 1'!$H4219*VLOOKUP('Форма 1'!$F4219,'Придельники с 2022'!$B$4:$X$28,'Форма 1'!$AE$8,0),IF('Форма 1'!$AE4219=2,'Форма 1'!$H4219*VLOOKUP('Форма 1'!$F4219,'Придельники с 2022'!$B$4:$X$28,13,0),IF('Форма 1'!$AE4219=3,'Форма 1'!$H4219*VLOOKUP('Форма 1'!$F4219,'Придельники с 2022'!$B$4:$X$28,12,0)))))</f>
        <v/>
      </c>
      <c r="O4219" s="103" t="str">
        <f>IF(ISNUMBER('Форма 1'!AF4219),'Форма 1'!$H4219*VLOOKUP('Форма 1'!$F4219,'Придельники с 2022'!$B$4:$X$28,'Форма 1'!AF$8),"")</f>
        <v/>
      </c>
      <c r="P4219" s="87"/>
      <c r="Q4219" s="103" t="str">
        <f>IF(ISNUMBER('Форма 1'!AH4219),'Форма 1'!$H4219*VLOOKUP('Форма 1'!$F4219,'Придельники с 2022'!$B$4:$X$28,'Форма 1'!AH$8),"")</f>
        <v/>
      </c>
      <c r="R4219" s="103" t="str">
        <f>IF(ISNUMBER('Форма 1'!AI4219),'Форма 1'!$H4219*VLOOKUP('Форма 1'!$F4219,'Придельники с 2022'!$B$4:$X$28,'Форма 1'!AI$8),"")</f>
        <v/>
      </c>
      <c r="S4219" s="103" t="str">
        <f>IF(ISNUMBER('Форма 1'!AJ4219),'Форма 1'!$H4219*VLOOKUP('Форма 1'!$F4219,'Придельники с 2022'!$B$4:$X$28,'Форма 1'!AJ$8),"")</f>
        <v/>
      </c>
      <c r="T4219" s="88"/>
    </row>
    <row r="4220" spans="1:20">
      <c r="A4220" s="188">
        <f t="shared" si="281"/>
        <v>1056</v>
      </c>
      <c r="B4220" s="189" t="s">
        <v>4062</v>
      </c>
      <c r="C4220" s="99">
        <f t="shared" si="280"/>
        <v>10098693.248000002</v>
      </c>
      <c r="D4220" s="103" t="str">
        <f>IF(ISNUMBER('Форма 1'!U4220),'Форма 1'!$H4220*VLOOKUP('Форма 1'!$F4220,'Придельники с 2022'!$B$4:$X$28,'Форма 1'!U$8),"")</f>
        <v/>
      </c>
      <c r="E4220" s="103" t="str">
        <f>IF(ISNUMBER('Форма 1'!V4220),'Форма 1'!$H4220*VLOOKUP('Форма 1'!$F4220,'Придельники с 2022'!$B$4:$X$28,'Форма 1'!V$8),"")</f>
        <v/>
      </c>
      <c r="F4220" s="103" t="str">
        <f>IF(ISNUMBER('Форма 1'!W4220),'Форма 1'!$H4220*VLOOKUP('Форма 1'!$F4220,'Придельники с 2022'!$B$4:$X$28,'Форма 1'!W$8),"")</f>
        <v/>
      </c>
      <c r="G4220" s="103" t="str">
        <f>IF(ISNUMBER('Форма 1'!X4220),'Форма 1'!$H4220*VLOOKUP('Форма 1'!$F4220,'Придельники с 2022'!$B$4:$X$28,'Форма 1'!X$8),"")</f>
        <v/>
      </c>
      <c r="H4220" s="103" t="str">
        <f>IF(ISNUMBER('Форма 1'!Y4220),'Форма 1'!$H4220*VLOOKUP('Форма 1'!$F4220,'Придельники с 2022'!$B$4:$X$28,'Форма 1'!Y$8),"")</f>
        <v/>
      </c>
      <c r="I4220" s="103" t="str">
        <f>IF(ISNUMBER('Форма 1'!Z4220),'Форма 1'!$H4220*VLOOKUP('Форма 1'!$F4220,'Придельники с 2022'!$B$4:$X$28,'Форма 1'!Z$8),"")</f>
        <v/>
      </c>
      <c r="J4220" s="103" t="str">
        <f>IF(ISNUMBER('Форма 1'!AA4220),'Форма 1'!$H4220*VLOOKUP('Форма 1'!$F4220,'Придельники с 2022'!$B$4:$X$28,'Форма 1'!AA$8),"")</f>
        <v/>
      </c>
      <c r="K4220" s="90"/>
      <c r="L4220" s="87"/>
      <c r="M4220" s="103">
        <f>IF(ISNUMBER('Форма 1'!AD4220),'Форма 1'!$H4220*VLOOKUP('Форма 1'!$F4220,'Придельники с 2022'!$B$4:$X$28,'Форма 1'!AD$8),"")</f>
        <v>10098693.248000002</v>
      </c>
      <c r="N4220" s="103" t="str">
        <f>IF(ISBLANK('Форма 1'!$AE4220),"",IF('Форма 1'!$AE4220=1,'Форма 1'!$H4220*VLOOKUP('Форма 1'!$F4220,'Придельники с 2022'!$B$4:$X$28,'Форма 1'!$AE$8,0),IF('Форма 1'!$AE4220=2,'Форма 1'!$H4220*VLOOKUP('Форма 1'!$F4220,'Придельники с 2022'!$B$4:$X$28,13,0),IF('Форма 1'!$AE4220=3,'Форма 1'!$H4220*VLOOKUP('Форма 1'!$F4220,'Придельники с 2022'!$B$4:$X$28,12,0)))))</f>
        <v/>
      </c>
      <c r="O4220" s="103" t="str">
        <f>IF(ISNUMBER('Форма 1'!AF4220),'Форма 1'!$H4220*VLOOKUP('Форма 1'!$F4220,'Придельники с 2022'!$B$4:$X$28,'Форма 1'!AF$8),"")</f>
        <v/>
      </c>
      <c r="P4220" s="87"/>
      <c r="Q4220" s="103" t="str">
        <f>IF(ISNUMBER('Форма 1'!AH4220),'Форма 1'!$H4220*VLOOKUP('Форма 1'!$F4220,'Придельники с 2022'!$B$4:$X$28,'Форма 1'!AH$8),"")</f>
        <v/>
      </c>
      <c r="R4220" s="103" t="str">
        <f>IF(ISNUMBER('Форма 1'!AI4220),'Форма 1'!$H4220*VLOOKUP('Форма 1'!$F4220,'Придельники с 2022'!$B$4:$X$28,'Форма 1'!AI$8),"")</f>
        <v/>
      </c>
      <c r="S4220" s="103" t="str">
        <f>IF(ISNUMBER('Форма 1'!AJ4220),'Форма 1'!$H4220*VLOOKUP('Форма 1'!$F4220,'Придельники с 2022'!$B$4:$X$28,'Форма 1'!AJ$8),"")</f>
        <v/>
      </c>
      <c r="T4220" s="88"/>
    </row>
    <row r="4221" spans="1:20">
      <c r="A4221" s="188">
        <f t="shared" si="281"/>
        <v>1057</v>
      </c>
      <c r="B4221" s="189" t="s">
        <v>4063</v>
      </c>
      <c r="C4221" s="99">
        <f t="shared" si="280"/>
        <v>17306126.656000003</v>
      </c>
      <c r="D4221" s="103" t="str">
        <f>IF(ISNUMBER('Форма 1'!U4221),'Форма 1'!$H4221*VLOOKUP('Форма 1'!$F4221,'Придельники с 2022'!$B$4:$X$28,'Форма 1'!U$8),"")</f>
        <v/>
      </c>
      <c r="E4221" s="103" t="str">
        <f>IF(ISNUMBER('Форма 1'!V4221),'Форма 1'!$H4221*VLOOKUP('Форма 1'!$F4221,'Придельники с 2022'!$B$4:$X$28,'Форма 1'!V$8),"")</f>
        <v/>
      </c>
      <c r="F4221" s="103" t="str">
        <f>IF(ISNUMBER('Форма 1'!W4221),'Форма 1'!$H4221*VLOOKUP('Форма 1'!$F4221,'Придельники с 2022'!$B$4:$X$28,'Форма 1'!W$8),"")</f>
        <v/>
      </c>
      <c r="G4221" s="103" t="str">
        <f>IF(ISNUMBER('Форма 1'!X4221),'Форма 1'!$H4221*VLOOKUP('Форма 1'!$F4221,'Придельники с 2022'!$B$4:$X$28,'Форма 1'!X$8),"")</f>
        <v/>
      </c>
      <c r="H4221" s="103" t="str">
        <f>IF(ISNUMBER('Форма 1'!Y4221),'Форма 1'!$H4221*VLOOKUP('Форма 1'!$F4221,'Придельники с 2022'!$B$4:$X$28,'Форма 1'!Y$8),"")</f>
        <v/>
      </c>
      <c r="I4221" s="103" t="str">
        <f>IF(ISNUMBER('Форма 1'!Z4221),'Форма 1'!$H4221*VLOOKUP('Форма 1'!$F4221,'Придельники с 2022'!$B$4:$X$28,'Форма 1'!Z$8),"")</f>
        <v/>
      </c>
      <c r="J4221" s="103" t="str">
        <f>IF(ISNUMBER('Форма 1'!AA4221),'Форма 1'!$H4221*VLOOKUP('Форма 1'!$F4221,'Придельники с 2022'!$B$4:$X$28,'Форма 1'!AA$8),"")</f>
        <v/>
      </c>
      <c r="K4221" s="90"/>
      <c r="L4221" s="87"/>
      <c r="M4221" s="103">
        <f>IF(ISNUMBER('Форма 1'!AD4221),'Форма 1'!$H4221*VLOOKUP('Форма 1'!$F4221,'Придельники с 2022'!$B$4:$X$28,'Форма 1'!AD$8),"")</f>
        <v>17306126.656000003</v>
      </c>
      <c r="N4221" s="103" t="str">
        <f>IF(ISBLANK('Форма 1'!$AE4221),"",IF('Форма 1'!$AE4221=1,'Форма 1'!$H4221*VLOOKUP('Форма 1'!$F4221,'Придельники с 2022'!$B$4:$X$28,'Форма 1'!$AE$8,0),IF('Форма 1'!$AE4221=2,'Форма 1'!$H4221*VLOOKUP('Форма 1'!$F4221,'Придельники с 2022'!$B$4:$X$28,13,0),IF('Форма 1'!$AE4221=3,'Форма 1'!$H4221*VLOOKUP('Форма 1'!$F4221,'Придельники с 2022'!$B$4:$X$28,12,0)))))</f>
        <v/>
      </c>
      <c r="O4221" s="103" t="str">
        <f>IF(ISNUMBER('Форма 1'!AF4221),'Форма 1'!$H4221*VLOOKUP('Форма 1'!$F4221,'Придельники с 2022'!$B$4:$X$28,'Форма 1'!AF$8),"")</f>
        <v/>
      </c>
      <c r="P4221" s="87"/>
      <c r="Q4221" s="103" t="str">
        <f>IF(ISNUMBER('Форма 1'!AH4221),'Форма 1'!$H4221*VLOOKUP('Форма 1'!$F4221,'Придельники с 2022'!$B$4:$X$28,'Форма 1'!AH$8),"")</f>
        <v/>
      </c>
      <c r="R4221" s="103" t="str">
        <f>IF(ISNUMBER('Форма 1'!AI4221),'Форма 1'!$H4221*VLOOKUP('Форма 1'!$F4221,'Придельники с 2022'!$B$4:$X$28,'Форма 1'!AI$8),"")</f>
        <v/>
      </c>
      <c r="S4221" s="103" t="str">
        <f>IF(ISNUMBER('Форма 1'!AJ4221),'Форма 1'!$H4221*VLOOKUP('Форма 1'!$F4221,'Придельники с 2022'!$B$4:$X$28,'Форма 1'!AJ$8),"")</f>
        <v/>
      </c>
      <c r="T4221" s="88"/>
    </row>
    <row r="4222" spans="1:20">
      <c r="A4222" s="188">
        <f t="shared" si="281"/>
        <v>1058</v>
      </c>
      <c r="B4222" s="189" t="s">
        <v>4064</v>
      </c>
      <c r="C4222" s="99">
        <f t="shared" si="280"/>
        <v>23868834.384000003</v>
      </c>
      <c r="D4222" s="103" t="str">
        <f>IF(ISNUMBER('Форма 1'!U4222),'Форма 1'!$H4222*VLOOKUP('Форма 1'!$F4222,'Придельники с 2022'!$B$4:$X$28,'Форма 1'!U$8),"")</f>
        <v/>
      </c>
      <c r="E4222" s="103" t="str">
        <f>IF(ISNUMBER('Форма 1'!V4222),'Форма 1'!$H4222*VLOOKUP('Форма 1'!$F4222,'Придельники с 2022'!$B$4:$X$28,'Форма 1'!V$8),"")</f>
        <v/>
      </c>
      <c r="F4222" s="103" t="str">
        <f>IF(ISNUMBER('Форма 1'!W4222),'Форма 1'!$H4222*VLOOKUP('Форма 1'!$F4222,'Придельники с 2022'!$B$4:$X$28,'Форма 1'!W$8),"")</f>
        <v/>
      </c>
      <c r="G4222" s="103">
        <f>IF(ISNUMBER('Форма 1'!X4222),'Форма 1'!$H4222*VLOOKUP('Форма 1'!$F4222,'Придельники с 2022'!$B$4:$X$28,'Форма 1'!X$8),"")</f>
        <v>1607034.32</v>
      </c>
      <c r="H4222" s="103" t="str">
        <f>IF(ISNUMBER('Форма 1'!Y4222),'Форма 1'!$H4222*VLOOKUP('Форма 1'!$F4222,'Придельники с 2022'!$B$4:$X$28,'Форма 1'!Y$8),"")</f>
        <v/>
      </c>
      <c r="I4222" s="103" t="str">
        <f>IF(ISNUMBER('Форма 1'!Z4222),'Форма 1'!$H4222*VLOOKUP('Форма 1'!$F4222,'Придельники с 2022'!$B$4:$X$28,'Форма 1'!Z$8),"")</f>
        <v/>
      </c>
      <c r="J4222" s="103" t="str">
        <f>IF(ISNUMBER('Форма 1'!AA4222),'Форма 1'!$H4222*VLOOKUP('Форма 1'!$F4222,'Придельники с 2022'!$B$4:$X$28,'Форма 1'!AA$8),"")</f>
        <v/>
      </c>
      <c r="K4222" s="90"/>
      <c r="L4222" s="87"/>
      <c r="M4222" s="103">
        <f>IF(ISNUMBER('Форма 1'!AD4222),'Форма 1'!$H4222*VLOOKUP('Форма 1'!$F4222,'Придельники с 2022'!$B$4:$X$28,'Форма 1'!AD$8),"")</f>
        <v>22261800.064000003</v>
      </c>
      <c r="N4222" s="103" t="str">
        <f>IF(ISBLANK('Форма 1'!$AE4222),"",IF('Форма 1'!$AE4222=1,'Форма 1'!$H4222*VLOOKUP('Форма 1'!$F4222,'Придельники с 2022'!$B$4:$X$28,'Форма 1'!$AE$8,0),IF('Форма 1'!$AE4222=2,'Форма 1'!$H4222*VLOOKUP('Форма 1'!$F4222,'Придельники с 2022'!$B$4:$X$28,13,0),IF('Форма 1'!$AE4222=3,'Форма 1'!$H4222*VLOOKUP('Форма 1'!$F4222,'Придельники с 2022'!$B$4:$X$28,12,0)))))</f>
        <v/>
      </c>
      <c r="O4222" s="103" t="str">
        <f>IF(ISNUMBER('Форма 1'!AF4222),'Форма 1'!$H4222*VLOOKUP('Форма 1'!$F4222,'Придельники с 2022'!$B$4:$X$28,'Форма 1'!AF$8),"")</f>
        <v/>
      </c>
      <c r="P4222" s="87"/>
      <c r="Q4222" s="103" t="str">
        <f>IF(ISNUMBER('Форма 1'!AH4222),'Форма 1'!$H4222*VLOOKUP('Форма 1'!$F4222,'Придельники с 2022'!$B$4:$X$28,'Форма 1'!AH$8),"")</f>
        <v/>
      </c>
      <c r="R4222" s="103" t="str">
        <f>IF(ISNUMBER('Форма 1'!AI4222),'Форма 1'!$H4222*VLOOKUP('Форма 1'!$F4222,'Придельники с 2022'!$B$4:$X$28,'Форма 1'!AI$8),"")</f>
        <v/>
      </c>
      <c r="S4222" s="103" t="str">
        <f>IF(ISNUMBER('Форма 1'!AJ4222),'Форма 1'!$H4222*VLOOKUP('Форма 1'!$F4222,'Придельники с 2022'!$B$4:$X$28,'Форма 1'!AJ$8),"")</f>
        <v/>
      </c>
      <c r="T4222" s="88"/>
    </row>
    <row r="4223" spans="1:20">
      <c r="A4223" s="188">
        <f t="shared" si="281"/>
        <v>1059</v>
      </c>
      <c r="B4223" s="189" t="s">
        <v>4065</v>
      </c>
      <c r="C4223" s="99">
        <f t="shared" si="280"/>
        <v>1236680.4000000001</v>
      </c>
      <c r="D4223" s="103" t="str">
        <f>IF(ISNUMBER('Форма 1'!U4223),'Форма 1'!$H4223*VLOOKUP('Форма 1'!$F4223,'Придельники с 2022'!$B$4:$X$28,'Форма 1'!U$8),"")</f>
        <v/>
      </c>
      <c r="E4223" s="103" t="str">
        <f>IF(ISNUMBER('Форма 1'!V4223),'Форма 1'!$H4223*VLOOKUP('Форма 1'!$F4223,'Придельники с 2022'!$B$4:$X$28,'Форма 1'!V$8),"")</f>
        <v/>
      </c>
      <c r="F4223" s="103" t="str">
        <f>IF(ISNUMBER('Форма 1'!W4223),'Форма 1'!$H4223*VLOOKUP('Форма 1'!$F4223,'Придельники с 2022'!$B$4:$X$28,'Форма 1'!W$8),"")</f>
        <v/>
      </c>
      <c r="G4223" s="103">
        <f>IF(ISNUMBER('Форма 1'!X4223),'Форма 1'!$H4223*VLOOKUP('Форма 1'!$F4223,'Придельники с 2022'!$B$4:$X$28,'Форма 1'!X$8),"")</f>
        <v>1236680.4000000001</v>
      </c>
      <c r="H4223" s="103" t="str">
        <f>IF(ISNUMBER('Форма 1'!Y4223),'Форма 1'!$H4223*VLOOKUP('Форма 1'!$F4223,'Придельники с 2022'!$B$4:$X$28,'Форма 1'!Y$8),"")</f>
        <v/>
      </c>
      <c r="I4223" s="103" t="str">
        <f>IF(ISNUMBER('Форма 1'!Z4223),'Форма 1'!$H4223*VLOOKUP('Форма 1'!$F4223,'Придельники с 2022'!$B$4:$X$28,'Форма 1'!Z$8),"")</f>
        <v/>
      </c>
      <c r="J4223" s="103" t="str">
        <f>IF(ISNUMBER('Форма 1'!AA4223),'Форма 1'!$H4223*VLOOKUP('Форма 1'!$F4223,'Придельники с 2022'!$B$4:$X$28,'Форма 1'!AA$8),"")</f>
        <v/>
      </c>
      <c r="K4223" s="90"/>
      <c r="L4223" s="87"/>
      <c r="M4223" s="103" t="str">
        <f>IF(ISNUMBER('Форма 1'!AD4223),'Форма 1'!$H4223*VLOOKUP('Форма 1'!$F4223,'Придельники с 2022'!$B$4:$X$28,'Форма 1'!AD$8),"")</f>
        <v/>
      </c>
      <c r="N4223" s="103" t="str">
        <f>IF(ISBLANK('Форма 1'!$AE4223),"",IF('Форма 1'!$AE4223=1,'Форма 1'!$H4223*VLOOKUP('Форма 1'!$F4223,'Придельники с 2022'!$B$4:$X$28,'Форма 1'!$AE$8,0),IF('Форма 1'!$AE4223=2,'Форма 1'!$H4223*VLOOKUP('Форма 1'!$F4223,'Придельники с 2022'!$B$4:$X$28,13,0),IF('Форма 1'!$AE4223=3,'Форма 1'!$H4223*VLOOKUP('Форма 1'!$F4223,'Придельники с 2022'!$B$4:$X$28,12,0)))))</f>
        <v/>
      </c>
      <c r="O4223" s="103" t="str">
        <f>IF(ISNUMBER('Форма 1'!AF4223),'Форма 1'!$H4223*VLOOKUP('Форма 1'!$F4223,'Придельники с 2022'!$B$4:$X$28,'Форма 1'!AF$8),"")</f>
        <v/>
      </c>
      <c r="P4223" s="87"/>
      <c r="Q4223" s="103" t="str">
        <f>IF(ISNUMBER('Форма 1'!AH4223),'Форма 1'!$H4223*VLOOKUP('Форма 1'!$F4223,'Придельники с 2022'!$B$4:$X$28,'Форма 1'!AH$8),"")</f>
        <v/>
      </c>
      <c r="R4223" s="103" t="str">
        <f>IF(ISNUMBER('Форма 1'!AI4223),'Форма 1'!$H4223*VLOOKUP('Форма 1'!$F4223,'Придельники с 2022'!$B$4:$X$28,'Форма 1'!AI$8),"")</f>
        <v/>
      </c>
      <c r="S4223" s="103" t="str">
        <f>IF(ISNUMBER('Форма 1'!AJ4223),'Форма 1'!$H4223*VLOOKUP('Форма 1'!$F4223,'Придельники с 2022'!$B$4:$X$28,'Форма 1'!AJ$8),"")</f>
        <v/>
      </c>
      <c r="T4223" s="88"/>
    </row>
    <row r="4224" spans="1:20">
      <c r="A4224" s="188">
        <f t="shared" si="281"/>
        <v>1060</v>
      </c>
      <c r="B4224" s="189" t="s">
        <v>4066</v>
      </c>
      <c r="C4224" s="99">
        <f t="shared" si="280"/>
        <v>852347.18000000017</v>
      </c>
      <c r="D4224" s="103" t="str">
        <f>IF(ISNUMBER('Форма 1'!U4224),'Форма 1'!$H4224*VLOOKUP('Форма 1'!$F4224,'Придельники с 2022'!$B$4:$X$28,'Форма 1'!U$8),"")</f>
        <v/>
      </c>
      <c r="E4224" s="103" t="str">
        <f>IF(ISNUMBER('Форма 1'!V4224),'Форма 1'!$H4224*VLOOKUP('Форма 1'!$F4224,'Придельники с 2022'!$B$4:$X$28,'Форма 1'!V$8),"")</f>
        <v/>
      </c>
      <c r="F4224" s="103" t="str">
        <f>IF(ISNUMBER('Форма 1'!W4224),'Форма 1'!$H4224*VLOOKUP('Форма 1'!$F4224,'Придельники с 2022'!$B$4:$X$28,'Форма 1'!W$8),"")</f>
        <v/>
      </c>
      <c r="G4224" s="103">
        <f>IF(ISNUMBER('Форма 1'!X4224),'Форма 1'!$H4224*VLOOKUP('Форма 1'!$F4224,'Придельники с 2022'!$B$4:$X$28,'Форма 1'!X$8),"")</f>
        <v>852347.18000000017</v>
      </c>
      <c r="H4224" s="103" t="str">
        <f>IF(ISNUMBER('Форма 1'!Y4224),'Форма 1'!$H4224*VLOOKUP('Форма 1'!$F4224,'Придельники с 2022'!$B$4:$X$28,'Форма 1'!Y$8),"")</f>
        <v/>
      </c>
      <c r="I4224" s="103" t="str">
        <f>IF(ISNUMBER('Форма 1'!Z4224),'Форма 1'!$H4224*VLOOKUP('Форма 1'!$F4224,'Придельники с 2022'!$B$4:$X$28,'Форма 1'!Z$8),"")</f>
        <v/>
      </c>
      <c r="J4224" s="103" t="str">
        <f>IF(ISNUMBER('Форма 1'!AA4224),'Форма 1'!$H4224*VLOOKUP('Форма 1'!$F4224,'Придельники с 2022'!$B$4:$X$28,'Форма 1'!AA$8),"")</f>
        <v/>
      </c>
      <c r="K4224" s="90"/>
      <c r="L4224" s="87"/>
      <c r="M4224" s="103" t="str">
        <f>IF(ISNUMBER('Форма 1'!AD4224),'Форма 1'!$H4224*VLOOKUP('Форма 1'!$F4224,'Придельники с 2022'!$B$4:$X$28,'Форма 1'!AD$8),"")</f>
        <v/>
      </c>
      <c r="N4224" s="103" t="str">
        <f>IF(ISBLANK('Форма 1'!$AE4224),"",IF('Форма 1'!$AE4224=1,'Форма 1'!$H4224*VLOOKUP('Форма 1'!$F4224,'Придельники с 2022'!$B$4:$X$28,'Форма 1'!$AE$8,0),IF('Форма 1'!$AE4224=2,'Форма 1'!$H4224*VLOOKUP('Форма 1'!$F4224,'Придельники с 2022'!$B$4:$X$28,13,0),IF('Форма 1'!$AE4224=3,'Форма 1'!$H4224*VLOOKUP('Форма 1'!$F4224,'Придельники с 2022'!$B$4:$X$28,12,0)))))</f>
        <v/>
      </c>
      <c r="O4224" s="103" t="str">
        <f>IF(ISNUMBER('Форма 1'!AF4224),'Форма 1'!$H4224*VLOOKUP('Форма 1'!$F4224,'Придельники с 2022'!$B$4:$X$28,'Форма 1'!AF$8),"")</f>
        <v/>
      </c>
      <c r="P4224" s="87"/>
      <c r="Q4224" s="103" t="str">
        <f>IF(ISNUMBER('Форма 1'!AH4224),'Форма 1'!$H4224*VLOOKUP('Форма 1'!$F4224,'Придельники с 2022'!$B$4:$X$28,'Форма 1'!AH$8),"")</f>
        <v/>
      </c>
      <c r="R4224" s="103" t="str">
        <f>IF(ISNUMBER('Форма 1'!AI4224),'Форма 1'!$H4224*VLOOKUP('Форма 1'!$F4224,'Придельники с 2022'!$B$4:$X$28,'Форма 1'!AI$8),"")</f>
        <v/>
      </c>
      <c r="S4224" s="103" t="str">
        <f>IF(ISNUMBER('Форма 1'!AJ4224),'Форма 1'!$H4224*VLOOKUP('Форма 1'!$F4224,'Придельники с 2022'!$B$4:$X$28,'Форма 1'!AJ$8),"")</f>
        <v/>
      </c>
      <c r="T4224" s="88"/>
    </row>
    <row r="4225" spans="1:20">
      <c r="A4225" s="188">
        <f t="shared" si="281"/>
        <v>1061</v>
      </c>
      <c r="B4225" s="189" t="s">
        <v>4067</v>
      </c>
      <c r="C4225" s="99">
        <f t="shared" si="280"/>
        <v>853387.50000000012</v>
      </c>
      <c r="D4225" s="103" t="str">
        <f>IF(ISNUMBER('Форма 1'!U4225),'Форма 1'!$H4225*VLOOKUP('Форма 1'!$F4225,'Придельники с 2022'!$B$4:$X$28,'Форма 1'!U$8),"")</f>
        <v/>
      </c>
      <c r="E4225" s="103" t="str">
        <f>IF(ISNUMBER('Форма 1'!V4225),'Форма 1'!$H4225*VLOOKUP('Форма 1'!$F4225,'Придельники с 2022'!$B$4:$X$28,'Форма 1'!V$8),"")</f>
        <v/>
      </c>
      <c r="F4225" s="103" t="str">
        <f>IF(ISNUMBER('Форма 1'!W4225),'Форма 1'!$H4225*VLOOKUP('Форма 1'!$F4225,'Придельники с 2022'!$B$4:$X$28,'Форма 1'!W$8),"")</f>
        <v/>
      </c>
      <c r="G4225" s="103">
        <f>IF(ISNUMBER('Форма 1'!X4225),'Форма 1'!$H4225*VLOOKUP('Форма 1'!$F4225,'Придельники с 2022'!$B$4:$X$28,'Форма 1'!X$8),"")</f>
        <v>853387.50000000012</v>
      </c>
      <c r="H4225" s="103" t="str">
        <f>IF(ISNUMBER('Форма 1'!Y4225),'Форма 1'!$H4225*VLOOKUP('Форма 1'!$F4225,'Придельники с 2022'!$B$4:$X$28,'Форма 1'!Y$8),"")</f>
        <v/>
      </c>
      <c r="I4225" s="103" t="str">
        <f>IF(ISNUMBER('Форма 1'!Z4225),'Форма 1'!$H4225*VLOOKUP('Форма 1'!$F4225,'Придельники с 2022'!$B$4:$X$28,'Форма 1'!Z$8),"")</f>
        <v/>
      </c>
      <c r="J4225" s="103" t="str">
        <f>IF(ISNUMBER('Форма 1'!AA4225),'Форма 1'!$H4225*VLOOKUP('Форма 1'!$F4225,'Придельники с 2022'!$B$4:$X$28,'Форма 1'!AA$8),"")</f>
        <v/>
      </c>
      <c r="K4225" s="90"/>
      <c r="L4225" s="87"/>
      <c r="M4225" s="103" t="str">
        <f>IF(ISNUMBER('Форма 1'!AD4225),'Форма 1'!$H4225*VLOOKUP('Форма 1'!$F4225,'Придельники с 2022'!$B$4:$X$28,'Форма 1'!AD$8),"")</f>
        <v/>
      </c>
      <c r="N4225" s="103" t="str">
        <f>IF(ISBLANK('Форма 1'!$AE4225),"",IF('Форма 1'!$AE4225=1,'Форма 1'!$H4225*VLOOKUP('Форма 1'!$F4225,'Придельники с 2022'!$B$4:$X$28,'Форма 1'!$AE$8,0),IF('Форма 1'!$AE4225=2,'Форма 1'!$H4225*VLOOKUP('Форма 1'!$F4225,'Придельники с 2022'!$B$4:$X$28,13,0),IF('Форма 1'!$AE4225=3,'Форма 1'!$H4225*VLOOKUP('Форма 1'!$F4225,'Придельники с 2022'!$B$4:$X$28,12,0)))))</f>
        <v/>
      </c>
      <c r="O4225" s="103" t="str">
        <f>IF(ISNUMBER('Форма 1'!AF4225),'Форма 1'!$H4225*VLOOKUP('Форма 1'!$F4225,'Придельники с 2022'!$B$4:$X$28,'Форма 1'!AF$8),"")</f>
        <v/>
      </c>
      <c r="P4225" s="87"/>
      <c r="Q4225" s="103" t="str">
        <f>IF(ISNUMBER('Форма 1'!AH4225),'Форма 1'!$H4225*VLOOKUP('Форма 1'!$F4225,'Придельники с 2022'!$B$4:$X$28,'Форма 1'!AH$8),"")</f>
        <v/>
      </c>
      <c r="R4225" s="103" t="str">
        <f>IF(ISNUMBER('Форма 1'!AI4225),'Форма 1'!$H4225*VLOOKUP('Форма 1'!$F4225,'Придельники с 2022'!$B$4:$X$28,'Форма 1'!AI$8),"")</f>
        <v/>
      </c>
      <c r="S4225" s="103" t="str">
        <f>IF(ISNUMBER('Форма 1'!AJ4225),'Форма 1'!$H4225*VLOOKUP('Форма 1'!$F4225,'Придельники с 2022'!$B$4:$X$28,'Форма 1'!AJ$8),"")</f>
        <v/>
      </c>
      <c r="T4225" s="88"/>
    </row>
    <row r="4226" spans="1:20">
      <c r="A4226" s="188">
        <f t="shared" si="281"/>
        <v>1062</v>
      </c>
      <c r="B4226" s="189" t="s">
        <v>4068</v>
      </c>
      <c r="C4226" s="99">
        <f t="shared" si="280"/>
        <v>8421582.4000000004</v>
      </c>
      <c r="D4226" s="103" t="str">
        <f>IF(ISNUMBER('Форма 1'!U4226),'Форма 1'!$H4226*VLOOKUP('Форма 1'!$F4226,'Придельники с 2022'!$B$4:$X$28,'Форма 1'!U$8),"")</f>
        <v/>
      </c>
      <c r="E4226" s="103" t="str">
        <f>IF(ISNUMBER('Форма 1'!V4226),'Форма 1'!$H4226*VLOOKUP('Форма 1'!$F4226,'Придельники с 2022'!$B$4:$X$28,'Форма 1'!V$8),"")</f>
        <v/>
      </c>
      <c r="F4226" s="103" t="str">
        <f>IF(ISNUMBER('Форма 1'!W4226),'Форма 1'!$H4226*VLOOKUP('Форма 1'!$F4226,'Придельники с 2022'!$B$4:$X$28,'Форма 1'!W$8),"")</f>
        <v/>
      </c>
      <c r="G4226" s="103" t="str">
        <f>IF(ISNUMBER('Форма 1'!X4226),'Форма 1'!$H4226*VLOOKUP('Форма 1'!$F4226,'Придельники с 2022'!$B$4:$X$28,'Форма 1'!X$8),"")</f>
        <v/>
      </c>
      <c r="H4226" s="103" t="str">
        <f>IF(ISNUMBER('Форма 1'!Y4226),'Форма 1'!$H4226*VLOOKUP('Форма 1'!$F4226,'Придельники с 2022'!$B$4:$X$28,'Форма 1'!Y$8),"")</f>
        <v/>
      </c>
      <c r="I4226" s="103" t="str">
        <f>IF(ISNUMBER('Форма 1'!Z4226),'Форма 1'!$H4226*VLOOKUP('Форма 1'!$F4226,'Придельники с 2022'!$B$4:$X$28,'Форма 1'!Z$8),"")</f>
        <v/>
      </c>
      <c r="J4226" s="103" t="str">
        <f>IF(ISNUMBER('Форма 1'!AA4226),'Форма 1'!$H4226*VLOOKUP('Форма 1'!$F4226,'Придельники с 2022'!$B$4:$X$28,'Форма 1'!AA$8),"")</f>
        <v/>
      </c>
      <c r="K4226" s="90"/>
      <c r="L4226" s="87"/>
      <c r="M4226" s="103">
        <f>IF(ISNUMBER('Форма 1'!AD4226),'Форма 1'!$H4226*VLOOKUP('Форма 1'!$F4226,'Придельники с 2022'!$B$4:$X$28,'Форма 1'!AD$8),"")</f>
        <v>8421582.4000000004</v>
      </c>
      <c r="N4226" s="103" t="str">
        <f>IF(ISBLANK('Форма 1'!$AE4226),"",IF('Форма 1'!$AE4226=1,'Форма 1'!$H4226*VLOOKUP('Форма 1'!$F4226,'Придельники с 2022'!$B$4:$X$28,'Форма 1'!$AE$8,0),IF('Форма 1'!$AE4226=2,'Форма 1'!$H4226*VLOOKUP('Форма 1'!$F4226,'Придельники с 2022'!$B$4:$X$28,13,0),IF('Форма 1'!$AE4226=3,'Форма 1'!$H4226*VLOOKUP('Форма 1'!$F4226,'Придельники с 2022'!$B$4:$X$28,12,0)))))</f>
        <v/>
      </c>
      <c r="O4226" s="103" t="str">
        <f>IF(ISNUMBER('Форма 1'!AF4226),'Форма 1'!$H4226*VLOOKUP('Форма 1'!$F4226,'Придельники с 2022'!$B$4:$X$28,'Форма 1'!AF$8),"")</f>
        <v/>
      </c>
      <c r="P4226" s="87"/>
      <c r="Q4226" s="103" t="str">
        <f>IF(ISNUMBER('Форма 1'!AH4226),'Форма 1'!$H4226*VLOOKUP('Форма 1'!$F4226,'Придельники с 2022'!$B$4:$X$28,'Форма 1'!AH$8),"")</f>
        <v/>
      </c>
      <c r="R4226" s="103" t="str">
        <f>IF(ISNUMBER('Форма 1'!AI4226),'Форма 1'!$H4226*VLOOKUP('Форма 1'!$F4226,'Придельники с 2022'!$B$4:$X$28,'Форма 1'!AI$8),"")</f>
        <v/>
      </c>
      <c r="S4226" s="103" t="str">
        <f>IF(ISNUMBER('Форма 1'!AJ4226),'Форма 1'!$H4226*VLOOKUP('Форма 1'!$F4226,'Придельники с 2022'!$B$4:$X$28,'Форма 1'!AJ$8),"")</f>
        <v/>
      </c>
      <c r="T4226" s="88"/>
    </row>
    <row r="4227" spans="1:20">
      <c r="A4227" s="188">
        <f t="shared" si="281"/>
        <v>1063</v>
      </c>
      <c r="B4227" s="189" t="s">
        <v>4069</v>
      </c>
      <c r="C4227" s="99">
        <f t="shared" si="280"/>
        <v>11929824.48</v>
      </c>
      <c r="D4227" s="103" t="str">
        <f>IF(ISNUMBER('Форма 1'!U4227),'Форма 1'!$H4227*VLOOKUP('Форма 1'!$F4227,'Придельники с 2022'!$B$4:$X$28,'Форма 1'!U$8),"")</f>
        <v/>
      </c>
      <c r="E4227" s="103" t="str">
        <f>IF(ISNUMBER('Форма 1'!V4227),'Форма 1'!$H4227*VLOOKUP('Форма 1'!$F4227,'Придельники с 2022'!$B$4:$X$28,'Форма 1'!V$8),"")</f>
        <v/>
      </c>
      <c r="F4227" s="103" t="str">
        <f>IF(ISNUMBER('Форма 1'!W4227),'Форма 1'!$H4227*VLOOKUP('Форма 1'!$F4227,'Придельники с 2022'!$B$4:$X$28,'Форма 1'!W$8),"")</f>
        <v/>
      </c>
      <c r="G4227" s="103" t="str">
        <f>IF(ISNUMBER('Форма 1'!X4227),'Форма 1'!$H4227*VLOOKUP('Форма 1'!$F4227,'Придельники с 2022'!$B$4:$X$28,'Форма 1'!X$8),"")</f>
        <v/>
      </c>
      <c r="H4227" s="103" t="str">
        <f>IF(ISNUMBER('Форма 1'!Y4227),'Форма 1'!$H4227*VLOOKUP('Форма 1'!$F4227,'Придельники с 2022'!$B$4:$X$28,'Форма 1'!Y$8),"")</f>
        <v/>
      </c>
      <c r="I4227" s="103" t="str">
        <f>IF(ISNUMBER('Форма 1'!Z4227),'Форма 1'!$H4227*VLOOKUP('Форма 1'!$F4227,'Придельники с 2022'!$B$4:$X$28,'Форма 1'!Z$8),"")</f>
        <v/>
      </c>
      <c r="J4227" s="103" t="str">
        <f>IF(ISNUMBER('Форма 1'!AA4227),'Форма 1'!$H4227*VLOOKUP('Форма 1'!$F4227,'Придельники с 2022'!$B$4:$X$28,'Форма 1'!AA$8),"")</f>
        <v/>
      </c>
      <c r="K4227" s="90"/>
      <c r="L4227" s="87"/>
      <c r="M4227" s="103">
        <f>IF(ISNUMBER('Форма 1'!AD4227),'Форма 1'!$H4227*VLOOKUP('Форма 1'!$F4227,'Придельники с 2022'!$B$4:$X$28,'Форма 1'!AD$8),"")</f>
        <v>11929824.48</v>
      </c>
      <c r="N4227" s="103" t="str">
        <f>IF(ISBLANK('Форма 1'!$AE4227),"",IF('Форма 1'!$AE4227=1,'Форма 1'!$H4227*VLOOKUP('Форма 1'!$F4227,'Придельники с 2022'!$B$4:$X$28,'Форма 1'!$AE$8,0),IF('Форма 1'!$AE4227=2,'Форма 1'!$H4227*VLOOKUP('Форма 1'!$F4227,'Придельники с 2022'!$B$4:$X$28,13,0),IF('Форма 1'!$AE4227=3,'Форма 1'!$H4227*VLOOKUP('Форма 1'!$F4227,'Придельники с 2022'!$B$4:$X$28,12,0)))))</f>
        <v/>
      </c>
      <c r="O4227" s="103" t="str">
        <f>IF(ISNUMBER('Форма 1'!AF4227),'Форма 1'!$H4227*VLOOKUP('Форма 1'!$F4227,'Придельники с 2022'!$B$4:$X$28,'Форма 1'!AF$8),"")</f>
        <v/>
      </c>
      <c r="P4227" s="87"/>
      <c r="Q4227" s="103" t="str">
        <f>IF(ISNUMBER('Форма 1'!AH4227),'Форма 1'!$H4227*VLOOKUP('Форма 1'!$F4227,'Придельники с 2022'!$B$4:$X$28,'Форма 1'!AH$8),"")</f>
        <v/>
      </c>
      <c r="R4227" s="103" t="str">
        <f>IF(ISNUMBER('Форма 1'!AI4227),'Форма 1'!$H4227*VLOOKUP('Форма 1'!$F4227,'Придельники с 2022'!$B$4:$X$28,'Форма 1'!AI$8),"")</f>
        <v/>
      </c>
      <c r="S4227" s="103" t="str">
        <f>IF(ISNUMBER('Форма 1'!AJ4227),'Форма 1'!$H4227*VLOOKUP('Форма 1'!$F4227,'Придельники с 2022'!$B$4:$X$28,'Форма 1'!AJ$8),"")</f>
        <v/>
      </c>
      <c r="T4227" s="88"/>
    </row>
    <row r="4228" spans="1:20">
      <c r="A4228" s="188">
        <f t="shared" si="281"/>
        <v>1064</v>
      </c>
      <c r="B4228" s="189" t="s">
        <v>4070</v>
      </c>
      <c r="C4228" s="99">
        <f t="shared" ref="C4228:C4291" si="282">SUM(D4228:J4228,L4228:T4228)</f>
        <v>2900729.9879999999</v>
      </c>
      <c r="D4228" s="103" t="str">
        <f>IF(ISNUMBER('Форма 1'!U4228),'Форма 1'!$H4228*VLOOKUP('Форма 1'!$F4228,'Придельники с 2022'!$B$4:$X$28,'Форма 1'!U$8),"")</f>
        <v/>
      </c>
      <c r="E4228" s="103" t="str">
        <f>IF(ISNUMBER('Форма 1'!V4228),'Форма 1'!$H4228*VLOOKUP('Форма 1'!$F4228,'Придельники с 2022'!$B$4:$X$28,'Форма 1'!V$8),"")</f>
        <v/>
      </c>
      <c r="F4228" s="103" t="str">
        <f>IF(ISNUMBER('Форма 1'!W4228),'Форма 1'!$H4228*VLOOKUP('Форма 1'!$F4228,'Придельники с 2022'!$B$4:$X$28,'Форма 1'!W$8),"")</f>
        <v/>
      </c>
      <c r="G4228" s="103" t="str">
        <f>IF(ISNUMBER('Форма 1'!X4228),'Форма 1'!$H4228*VLOOKUP('Форма 1'!$F4228,'Придельники с 2022'!$B$4:$X$28,'Форма 1'!X$8),"")</f>
        <v/>
      </c>
      <c r="H4228" s="103" t="str">
        <f>IF(ISNUMBER('Форма 1'!Y4228),'Форма 1'!$H4228*VLOOKUP('Форма 1'!$F4228,'Придельники с 2022'!$B$4:$X$28,'Форма 1'!Y$8),"")</f>
        <v/>
      </c>
      <c r="I4228" s="103" t="str">
        <f>IF(ISNUMBER('Форма 1'!Z4228),'Форма 1'!$H4228*VLOOKUP('Форма 1'!$F4228,'Придельники с 2022'!$B$4:$X$28,'Форма 1'!Z$8),"")</f>
        <v/>
      </c>
      <c r="J4228" s="103" t="str">
        <f>IF(ISNUMBER('Форма 1'!AA4228),'Форма 1'!$H4228*VLOOKUP('Форма 1'!$F4228,'Придельники с 2022'!$B$4:$X$28,'Форма 1'!AA$8),"")</f>
        <v/>
      </c>
      <c r="K4228" s="90"/>
      <c r="L4228" s="87"/>
      <c r="M4228" s="103" t="str">
        <f>IF(ISNUMBER('Форма 1'!AD4228),'Форма 1'!$H4228*VLOOKUP('Форма 1'!$F4228,'Придельники с 2022'!$B$4:$X$28,'Форма 1'!AD$8),"")</f>
        <v/>
      </c>
      <c r="N4228" s="103" t="str">
        <f>IF(ISBLANK('Форма 1'!$AE4228),"",IF('Форма 1'!$AE4228=1,'Форма 1'!$H4228*VLOOKUP('Форма 1'!$F4228,'Придельники с 2022'!$B$4:$X$28,'Форма 1'!$AE$8,0),IF('Форма 1'!$AE4228=2,'Форма 1'!$H4228*VLOOKUP('Форма 1'!$F4228,'Придельники с 2022'!$B$4:$X$28,13,0),IF('Форма 1'!$AE4228=3,'Форма 1'!$H4228*VLOOKUP('Форма 1'!$F4228,'Придельники с 2022'!$B$4:$X$28,12,0)))))</f>
        <v/>
      </c>
      <c r="O4228" s="103">
        <f>IF(ISNUMBER('Форма 1'!AF4228),'Форма 1'!$H4228*VLOOKUP('Форма 1'!$F4228,'Придельники с 2022'!$B$4:$X$28,'Форма 1'!AF$8),"")</f>
        <v>2900729.9879999999</v>
      </c>
      <c r="P4228" s="87"/>
      <c r="Q4228" s="103" t="str">
        <f>IF(ISNUMBER('Форма 1'!AH4228),'Форма 1'!$H4228*VLOOKUP('Форма 1'!$F4228,'Придельники с 2022'!$B$4:$X$28,'Форма 1'!AH$8),"")</f>
        <v/>
      </c>
      <c r="R4228" s="103" t="str">
        <f>IF(ISNUMBER('Форма 1'!AI4228),'Форма 1'!$H4228*VLOOKUP('Форма 1'!$F4228,'Придельники с 2022'!$B$4:$X$28,'Форма 1'!AI$8),"")</f>
        <v/>
      </c>
      <c r="S4228" s="103" t="str">
        <f>IF(ISNUMBER('Форма 1'!AJ4228),'Форма 1'!$H4228*VLOOKUP('Форма 1'!$F4228,'Придельники с 2022'!$B$4:$X$28,'Форма 1'!AJ$8),"")</f>
        <v/>
      </c>
      <c r="T4228" s="88"/>
    </row>
    <row r="4229" spans="1:20">
      <c r="A4229" s="188">
        <f t="shared" si="281"/>
        <v>1065</v>
      </c>
      <c r="B4229" s="189" t="s">
        <v>4071</v>
      </c>
      <c r="C4229" s="99">
        <f t="shared" si="282"/>
        <v>873511.19000000006</v>
      </c>
      <c r="D4229" s="103" t="str">
        <f>IF(ISNUMBER('Форма 1'!U4229),'Форма 1'!$H4229*VLOOKUP('Форма 1'!$F4229,'Придельники с 2022'!$B$4:$X$28,'Форма 1'!U$8),"")</f>
        <v/>
      </c>
      <c r="E4229" s="103" t="str">
        <f>IF(ISNUMBER('Форма 1'!V4229),'Форма 1'!$H4229*VLOOKUP('Форма 1'!$F4229,'Придельники с 2022'!$B$4:$X$28,'Форма 1'!V$8),"")</f>
        <v/>
      </c>
      <c r="F4229" s="103" t="str">
        <f>IF(ISNUMBER('Форма 1'!W4229),'Форма 1'!$H4229*VLOOKUP('Форма 1'!$F4229,'Придельники с 2022'!$B$4:$X$28,'Форма 1'!W$8),"")</f>
        <v/>
      </c>
      <c r="G4229" s="103">
        <f>IF(ISNUMBER('Форма 1'!X4229),'Форма 1'!$H4229*VLOOKUP('Форма 1'!$F4229,'Придельники с 2022'!$B$4:$X$28,'Форма 1'!X$8),"")</f>
        <v>873511.19000000006</v>
      </c>
      <c r="H4229" s="103" t="str">
        <f>IF(ISNUMBER('Форма 1'!Y4229),'Форма 1'!$H4229*VLOOKUP('Форма 1'!$F4229,'Придельники с 2022'!$B$4:$X$28,'Форма 1'!Y$8),"")</f>
        <v/>
      </c>
      <c r="I4229" s="103" t="str">
        <f>IF(ISNUMBER('Форма 1'!Z4229),'Форма 1'!$H4229*VLOOKUP('Форма 1'!$F4229,'Придельники с 2022'!$B$4:$X$28,'Форма 1'!Z$8),"")</f>
        <v/>
      </c>
      <c r="J4229" s="103" t="str">
        <f>IF(ISNUMBER('Форма 1'!AA4229),'Форма 1'!$H4229*VLOOKUP('Форма 1'!$F4229,'Придельники с 2022'!$B$4:$X$28,'Форма 1'!AA$8),"")</f>
        <v/>
      </c>
      <c r="K4229" s="90"/>
      <c r="L4229" s="87"/>
      <c r="M4229" s="103" t="str">
        <f>IF(ISNUMBER('Форма 1'!AD4229),'Форма 1'!$H4229*VLOOKUP('Форма 1'!$F4229,'Придельники с 2022'!$B$4:$X$28,'Форма 1'!AD$8),"")</f>
        <v/>
      </c>
      <c r="N4229" s="103" t="str">
        <f>IF(ISBLANK('Форма 1'!$AE4229),"",IF('Форма 1'!$AE4229=1,'Форма 1'!$H4229*VLOOKUP('Форма 1'!$F4229,'Придельники с 2022'!$B$4:$X$28,'Форма 1'!$AE$8,0),IF('Форма 1'!$AE4229=2,'Форма 1'!$H4229*VLOOKUP('Форма 1'!$F4229,'Придельники с 2022'!$B$4:$X$28,13,0),IF('Форма 1'!$AE4229=3,'Форма 1'!$H4229*VLOOKUP('Форма 1'!$F4229,'Придельники с 2022'!$B$4:$X$28,12,0)))))</f>
        <v/>
      </c>
      <c r="O4229" s="103" t="str">
        <f>IF(ISNUMBER('Форма 1'!AF4229),'Форма 1'!$H4229*VLOOKUP('Форма 1'!$F4229,'Придельники с 2022'!$B$4:$X$28,'Форма 1'!AF$8),"")</f>
        <v/>
      </c>
      <c r="P4229" s="87"/>
      <c r="Q4229" s="103" t="str">
        <f>IF(ISNUMBER('Форма 1'!AH4229),'Форма 1'!$H4229*VLOOKUP('Форма 1'!$F4229,'Придельники с 2022'!$B$4:$X$28,'Форма 1'!AH$8),"")</f>
        <v/>
      </c>
      <c r="R4229" s="103" t="str">
        <f>IF(ISNUMBER('Форма 1'!AI4229),'Форма 1'!$H4229*VLOOKUP('Форма 1'!$F4229,'Придельники с 2022'!$B$4:$X$28,'Форма 1'!AI$8),"")</f>
        <v/>
      </c>
      <c r="S4229" s="103" t="str">
        <f>IF(ISNUMBER('Форма 1'!AJ4229),'Форма 1'!$H4229*VLOOKUP('Форма 1'!$F4229,'Придельники с 2022'!$B$4:$X$28,'Форма 1'!AJ$8),"")</f>
        <v/>
      </c>
      <c r="T4229" s="88"/>
    </row>
    <row r="4230" spans="1:20">
      <c r="A4230" s="188">
        <f t="shared" si="281"/>
        <v>1066</v>
      </c>
      <c r="B4230" s="189" t="s">
        <v>4072</v>
      </c>
      <c r="C4230" s="99">
        <f t="shared" si="282"/>
        <v>1399413.652</v>
      </c>
      <c r="D4230" s="103">
        <f>IF(ISNUMBER('Форма 1'!U4230),'Форма 1'!$H4230*VLOOKUP('Форма 1'!$F4230,'Придельники с 2022'!$B$4:$X$28,'Форма 1'!U$8),"")</f>
        <v>1399413.652</v>
      </c>
      <c r="E4230" s="103" t="str">
        <f>IF(ISNUMBER('Форма 1'!V4230),'Форма 1'!$H4230*VLOOKUP('Форма 1'!$F4230,'Придельники с 2022'!$B$4:$X$28,'Форма 1'!V$8),"")</f>
        <v/>
      </c>
      <c r="F4230" s="103" t="str">
        <f>IF(ISNUMBER('Форма 1'!W4230),'Форма 1'!$H4230*VLOOKUP('Форма 1'!$F4230,'Придельники с 2022'!$B$4:$X$28,'Форма 1'!W$8),"")</f>
        <v/>
      </c>
      <c r="G4230" s="103" t="str">
        <f>IF(ISNUMBER('Форма 1'!X4230),'Форма 1'!$H4230*VLOOKUP('Форма 1'!$F4230,'Придельники с 2022'!$B$4:$X$28,'Форма 1'!X$8),"")</f>
        <v/>
      </c>
      <c r="H4230" s="103" t="str">
        <f>IF(ISNUMBER('Форма 1'!Y4230),'Форма 1'!$H4230*VLOOKUP('Форма 1'!$F4230,'Придельники с 2022'!$B$4:$X$28,'Форма 1'!Y$8),"")</f>
        <v/>
      </c>
      <c r="I4230" s="103" t="str">
        <f>IF(ISNUMBER('Форма 1'!Z4230),'Форма 1'!$H4230*VLOOKUP('Форма 1'!$F4230,'Придельники с 2022'!$B$4:$X$28,'Форма 1'!Z$8),"")</f>
        <v/>
      </c>
      <c r="J4230" s="103" t="str">
        <f>IF(ISNUMBER('Форма 1'!AA4230),'Форма 1'!$H4230*VLOOKUP('Форма 1'!$F4230,'Придельники с 2022'!$B$4:$X$28,'Форма 1'!AA$8),"")</f>
        <v/>
      </c>
      <c r="K4230" s="90"/>
      <c r="L4230" s="87"/>
      <c r="M4230" s="103" t="str">
        <f>IF(ISNUMBER('Форма 1'!AD4230),'Форма 1'!$H4230*VLOOKUP('Форма 1'!$F4230,'Придельники с 2022'!$B$4:$X$28,'Форма 1'!AD$8),"")</f>
        <v/>
      </c>
      <c r="N4230" s="103" t="str">
        <f>IF(ISBLANK('Форма 1'!$AE4230),"",IF('Форма 1'!$AE4230=1,'Форма 1'!$H4230*VLOOKUP('Форма 1'!$F4230,'Придельники с 2022'!$B$4:$X$28,'Форма 1'!$AE$8,0),IF('Форма 1'!$AE4230=2,'Форма 1'!$H4230*VLOOKUP('Форма 1'!$F4230,'Придельники с 2022'!$B$4:$X$28,13,0),IF('Форма 1'!$AE4230=3,'Форма 1'!$H4230*VLOOKUP('Форма 1'!$F4230,'Придельники с 2022'!$B$4:$X$28,12,0)))))</f>
        <v/>
      </c>
      <c r="O4230" s="103" t="str">
        <f>IF(ISNUMBER('Форма 1'!AF4230),'Форма 1'!$H4230*VLOOKUP('Форма 1'!$F4230,'Придельники с 2022'!$B$4:$X$28,'Форма 1'!AF$8),"")</f>
        <v/>
      </c>
      <c r="P4230" s="87"/>
      <c r="Q4230" s="103" t="str">
        <f>IF(ISNUMBER('Форма 1'!AH4230),'Форма 1'!$H4230*VLOOKUP('Форма 1'!$F4230,'Придельники с 2022'!$B$4:$X$28,'Форма 1'!AH$8),"")</f>
        <v/>
      </c>
      <c r="R4230" s="103" t="str">
        <f>IF(ISNUMBER('Форма 1'!AI4230),'Форма 1'!$H4230*VLOOKUP('Форма 1'!$F4230,'Придельники с 2022'!$B$4:$X$28,'Форма 1'!AI$8),"")</f>
        <v/>
      </c>
      <c r="S4230" s="103" t="str">
        <f>IF(ISNUMBER('Форма 1'!AJ4230),'Форма 1'!$H4230*VLOOKUP('Форма 1'!$F4230,'Придельники с 2022'!$B$4:$X$28,'Форма 1'!AJ$8),"")</f>
        <v/>
      </c>
      <c r="T4230" s="88"/>
    </row>
    <row r="4231" spans="1:20">
      <c r="A4231" s="188">
        <f t="shared" si="281"/>
        <v>1067</v>
      </c>
      <c r="B4231" s="189" t="s">
        <v>4073</v>
      </c>
      <c r="C4231" s="99">
        <f t="shared" si="282"/>
        <v>7999028.9199999999</v>
      </c>
      <c r="D4231" s="103" t="str">
        <f>IF(ISNUMBER('Форма 1'!U4231),'Форма 1'!$H4231*VLOOKUP('Форма 1'!$F4231,'Придельники с 2022'!$B$4:$X$28,'Форма 1'!U$8),"")</f>
        <v/>
      </c>
      <c r="E4231" s="103" t="str">
        <f>IF(ISNUMBER('Форма 1'!V4231),'Форма 1'!$H4231*VLOOKUP('Форма 1'!$F4231,'Придельники с 2022'!$B$4:$X$28,'Форма 1'!V$8),"")</f>
        <v/>
      </c>
      <c r="F4231" s="103" t="str">
        <f>IF(ISNUMBER('Форма 1'!W4231),'Форма 1'!$H4231*VLOOKUP('Форма 1'!$F4231,'Придельники с 2022'!$B$4:$X$28,'Форма 1'!W$8),"")</f>
        <v/>
      </c>
      <c r="G4231" s="103" t="str">
        <f>IF(ISNUMBER('Форма 1'!X4231),'Форма 1'!$H4231*VLOOKUP('Форма 1'!$F4231,'Придельники с 2022'!$B$4:$X$28,'Форма 1'!X$8),"")</f>
        <v/>
      </c>
      <c r="H4231" s="103" t="str">
        <f>IF(ISNUMBER('Форма 1'!Y4231),'Форма 1'!$H4231*VLOOKUP('Форма 1'!$F4231,'Придельники с 2022'!$B$4:$X$28,'Форма 1'!Y$8),"")</f>
        <v/>
      </c>
      <c r="I4231" s="103" t="str">
        <f>IF(ISNUMBER('Форма 1'!Z4231),'Форма 1'!$H4231*VLOOKUP('Форма 1'!$F4231,'Придельники с 2022'!$B$4:$X$28,'Форма 1'!Z$8),"")</f>
        <v/>
      </c>
      <c r="J4231" s="103" t="str">
        <f>IF(ISNUMBER('Форма 1'!AA4231),'Форма 1'!$H4231*VLOOKUP('Форма 1'!$F4231,'Придельники с 2022'!$B$4:$X$28,'Форма 1'!AA$8),"")</f>
        <v/>
      </c>
      <c r="K4231" s="90">
        <v>2</v>
      </c>
      <c r="L4231" s="87">
        <f>3930316.8+4068712.12</f>
        <v>7999028.9199999999</v>
      </c>
      <c r="M4231" s="103" t="str">
        <f>IF(ISNUMBER('Форма 1'!AD4231),'Форма 1'!$H4231*VLOOKUP('Форма 1'!$F4231,'Придельники с 2022'!$B$4:$X$28,'Форма 1'!AD$8),"")</f>
        <v/>
      </c>
      <c r="N4231" s="103" t="str">
        <f>IF(ISBLANK('Форма 1'!$AE4231),"",IF('Форма 1'!$AE4231=1,'Форма 1'!$H4231*VLOOKUP('Форма 1'!$F4231,'Придельники с 2022'!$B$4:$X$28,'Форма 1'!$AE$8,0),IF('Форма 1'!$AE4231=2,'Форма 1'!$H4231*VLOOKUP('Форма 1'!$F4231,'Придельники с 2022'!$B$4:$X$28,13,0),IF('Форма 1'!$AE4231=3,'Форма 1'!$H4231*VLOOKUP('Форма 1'!$F4231,'Придельники с 2022'!$B$4:$X$28,12,0)))))</f>
        <v/>
      </c>
      <c r="O4231" s="103" t="str">
        <f>IF(ISNUMBER('Форма 1'!AF4231),'Форма 1'!$H4231*VLOOKUP('Форма 1'!$F4231,'Придельники с 2022'!$B$4:$X$28,'Форма 1'!AF$8),"")</f>
        <v/>
      </c>
      <c r="P4231" s="87"/>
      <c r="Q4231" s="103" t="str">
        <f>IF(ISNUMBER('Форма 1'!AH4231),'Форма 1'!$H4231*VLOOKUP('Форма 1'!$F4231,'Придельники с 2022'!$B$4:$X$28,'Форма 1'!AH$8),"")</f>
        <v/>
      </c>
      <c r="R4231" s="103" t="str">
        <f>IF(ISNUMBER('Форма 1'!AI4231),'Форма 1'!$H4231*VLOOKUP('Форма 1'!$F4231,'Придельники с 2022'!$B$4:$X$28,'Форма 1'!AI$8),"")</f>
        <v/>
      </c>
      <c r="S4231" s="103" t="str">
        <f>IF(ISNUMBER('Форма 1'!AJ4231),'Форма 1'!$H4231*VLOOKUP('Форма 1'!$F4231,'Придельники с 2022'!$B$4:$X$28,'Форма 1'!AJ$8),"")</f>
        <v/>
      </c>
      <c r="T4231" s="88"/>
    </row>
    <row r="4232" spans="1:20">
      <c r="A4232" s="188">
        <f t="shared" si="281"/>
        <v>1068</v>
      </c>
      <c r="B4232" s="189" t="s">
        <v>4074</v>
      </c>
      <c r="C4232" s="99">
        <f t="shared" si="282"/>
        <v>7999028.9199999999</v>
      </c>
      <c r="D4232" s="103" t="str">
        <f>IF(ISNUMBER('Форма 1'!U4232),'Форма 1'!$H4232*VLOOKUP('Форма 1'!$F4232,'Придельники с 2022'!$B$4:$X$28,'Форма 1'!U$8),"")</f>
        <v/>
      </c>
      <c r="E4232" s="103" t="str">
        <f>IF(ISNUMBER('Форма 1'!V4232),'Форма 1'!$H4232*VLOOKUP('Форма 1'!$F4232,'Придельники с 2022'!$B$4:$X$28,'Форма 1'!V$8),"")</f>
        <v/>
      </c>
      <c r="F4232" s="103" t="str">
        <f>IF(ISNUMBER('Форма 1'!W4232),'Форма 1'!$H4232*VLOOKUP('Форма 1'!$F4232,'Придельники с 2022'!$B$4:$X$28,'Форма 1'!W$8),"")</f>
        <v/>
      </c>
      <c r="G4232" s="103" t="str">
        <f>IF(ISNUMBER('Форма 1'!X4232),'Форма 1'!$H4232*VLOOKUP('Форма 1'!$F4232,'Придельники с 2022'!$B$4:$X$28,'Форма 1'!X$8),"")</f>
        <v/>
      </c>
      <c r="H4232" s="103" t="str">
        <f>IF(ISNUMBER('Форма 1'!Y4232),'Форма 1'!$H4232*VLOOKUP('Форма 1'!$F4232,'Придельники с 2022'!$B$4:$X$28,'Форма 1'!Y$8),"")</f>
        <v/>
      </c>
      <c r="I4232" s="103" t="str">
        <f>IF(ISNUMBER('Форма 1'!Z4232),'Форма 1'!$H4232*VLOOKUP('Форма 1'!$F4232,'Придельники с 2022'!$B$4:$X$28,'Форма 1'!Z$8),"")</f>
        <v/>
      </c>
      <c r="J4232" s="103" t="str">
        <f>IF(ISNUMBER('Форма 1'!AA4232),'Форма 1'!$H4232*VLOOKUP('Форма 1'!$F4232,'Придельники с 2022'!$B$4:$X$28,'Форма 1'!AA$8),"")</f>
        <v/>
      </c>
      <c r="K4232" s="90">
        <v>2</v>
      </c>
      <c r="L4232" s="87">
        <f>3930316.8+4068712.12</f>
        <v>7999028.9199999999</v>
      </c>
      <c r="M4232" s="103" t="str">
        <f>IF(ISNUMBER('Форма 1'!AD4232),'Форма 1'!$H4232*VLOOKUP('Форма 1'!$F4232,'Придельники с 2022'!$B$4:$X$28,'Форма 1'!AD$8),"")</f>
        <v/>
      </c>
      <c r="N4232" s="103" t="str">
        <f>IF(ISBLANK('Форма 1'!$AE4232),"",IF('Форма 1'!$AE4232=1,'Форма 1'!$H4232*VLOOKUP('Форма 1'!$F4232,'Придельники с 2022'!$B$4:$X$28,'Форма 1'!$AE$8,0),IF('Форма 1'!$AE4232=2,'Форма 1'!$H4232*VLOOKUP('Форма 1'!$F4232,'Придельники с 2022'!$B$4:$X$28,13,0),IF('Форма 1'!$AE4232=3,'Форма 1'!$H4232*VLOOKUP('Форма 1'!$F4232,'Придельники с 2022'!$B$4:$X$28,12,0)))))</f>
        <v/>
      </c>
      <c r="O4232" s="103" t="str">
        <f>IF(ISNUMBER('Форма 1'!AF4232),'Форма 1'!$H4232*VLOOKUP('Форма 1'!$F4232,'Придельники с 2022'!$B$4:$X$28,'Форма 1'!AF$8),"")</f>
        <v/>
      </c>
      <c r="P4232" s="87"/>
      <c r="Q4232" s="103" t="str">
        <f>IF(ISNUMBER('Форма 1'!AH4232),'Форма 1'!$H4232*VLOOKUP('Форма 1'!$F4232,'Придельники с 2022'!$B$4:$X$28,'Форма 1'!AH$8),"")</f>
        <v/>
      </c>
      <c r="R4232" s="103" t="str">
        <f>IF(ISNUMBER('Форма 1'!AI4232),'Форма 1'!$H4232*VLOOKUP('Форма 1'!$F4232,'Придельники с 2022'!$B$4:$X$28,'Форма 1'!AI$8),"")</f>
        <v/>
      </c>
      <c r="S4232" s="103" t="str">
        <f>IF(ISNUMBER('Форма 1'!AJ4232),'Форма 1'!$H4232*VLOOKUP('Форма 1'!$F4232,'Придельники с 2022'!$B$4:$X$28,'Форма 1'!AJ$8),"")</f>
        <v/>
      </c>
      <c r="T4232" s="88"/>
    </row>
    <row r="4233" spans="1:20">
      <c r="A4233" s="188">
        <f t="shared" si="281"/>
        <v>1069</v>
      </c>
      <c r="B4233" s="189" t="s">
        <v>4075</v>
      </c>
      <c r="C4233" s="99">
        <f t="shared" si="282"/>
        <v>2694881.2799999998</v>
      </c>
      <c r="D4233" s="103">
        <f>IF(ISNUMBER('Форма 1'!U4233),'Форма 1'!$H4233*VLOOKUP('Форма 1'!$F4233,'Придельники с 2022'!$B$4:$X$28,'Форма 1'!U$8),"")</f>
        <v>2694881.2799999998</v>
      </c>
      <c r="E4233" s="103" t="str">
        <f>IF(ISNUMBER('Форма 1'!V4233),'Форма 1'!$H4233*VLOOKUP('Форма 1'!$F4233,'Придельники с 2022'!$B$4:$X$28,'Форма 1'!V$8),"")</f>
        <v/>
      </c>
      <c r="F4233" s="103" t="str">
        <f>IF(ISNUMBER('Форма 1'!W4233),'Форма 1'!$H4233*VLOOKUP('Форма 1'!$F4233,'Придельники с 2022'!$B$4:$X$28,'Форма 1'!W$8),"")</f>
        <v/>
      </c>
      <c r="G4233" s="103" t="str">
        <f>IF(ISNUMBER('Форма 1'!X4233),'Форма 1'!$H4233*VLOOKUP('Форма 1'!$F4233,'Придельники с 2022'!$B$4:$X$28,'Форма 1'!X$8),"")</f>
        <v/>
      </c>
      <c r="H4233" s="103" t="str">
        <f>IF(ISNUMBER('Форма 1'!Y4233),'Форма 1'!$H4233*VLOOKUP('Форма 1'!$F4233,'Придельники с 2022'!$B$4:$X$28,'Форма 1'!Y$8),"")</f>
        <v/>
      </c>
      <c r="I4233" s="103" t="str">
        <f>IF(ISNUMBER('Форма 1'!Z4233),'Форма 1'!$H4233*VLOOKUP('Форма 1'!$F4233,'Придельники с 2022'!$B$4:$X$28,'Форма 1'!Z$8),"")</f>
        <v/>
      </c>
      <c r="J4233" s="103" t="str">
        <f>IF(ISNUMBER('Форма 1'!AA4233),'Форма 1'!$H4233*VLOOKUP('Форма 1'!$F4233,'Придельники с 2022'!$B$4:$X$28,'Форма 1'!AA$8),"")</f>
        <v/>
      </c>
      <c r="K4233" s="90"/>
      <c r="L4233" s="87"/>
      <c r="M4233" s="103" t="str">
        <f>IF(ISNUMBER('Форма 1'!AD4233),'Форма 1'!$H4233*VLOOKUP('Форма 1'!$F4233,'Придельники с 2022'!$B$4:$X$28,'Форма 1'!AD$8),"")</f>
        <v/>
      </c>
      <c r="N4233" s="103" t="str">
        <f>IF(ISBLANK('Форма 1'!$AE4233),"",IF('Форма 1'!$AE4233=1,'Форма 1'!$H4233*VLOOKUP('Форма 1'!$F4233,'Придельники с 2022'!$B$4:$X$28,'Форма 1'!$AE$8,0),IF('Форма 1'!$AE4233=2,'Форма 1'!$H4233*VLOOKUP('Форма 1'!$F4233,'Придельники с 2022'!$B$4:$X$28,13,0),IF('Форма 1'!$AE4233=3,'Форма 1'!$H4233*VLOOKUP('Форма 1'!$F4233,'Придельники с 2022'!$B$4:$X$28,12,0)))))</f>
        <v/>
      </c>
      <c r="O4233" s="103" t="str">
        <f>IF(ISNUMBER('Форма 1'!AF4233),'Форма 1'!$H4233*VLOOKUP('Форма 1'!$F4233,'Придельники с 2022'!$B$4:$X$28,'Форма 1'!AF$8),"")</f>
        <v/>
      </c>
      <c r="P4233" s="87"/>
      <c r="Q4233" s="103" t="str">
        <f>IF(ISNUMBER('Форма 1'!AH4233),'Форма 1'!$H4233*VLOOKUP('Форма 1'!$F4233,'Придельники с 2022'!$B$4:$X$28,'Форма 1'!AH$8),"")</f>
        <v/>
      </c>
      <c r="R4233" s="103" t="str">
        <f>IF(ISNUMBER('Форма 1'!AI4233),'Форма 1'!$H4233*VLOOKUP('Форма 1'!$F4233,'Придельники с 2022'!$B$4:$X$28,'Форма 1'!AI$8),"")</f>
        <v/>
      </c>
      <c r="S4233" s="103" t="str">
        <f>IF(ISNUMBER('Форма 1'!AJ4233),'Форма 1'!$H4233*VLOOKUP('Форма 1'!$F4233,'Придельники с 2022'!$B$4:$X$28,'Форма 1'!AJ$8),"")</f>
        <v/>
      </c>
      <c r="T4233" s="88"/>
    </row>
    <row r="4234" spans="1:20">
      <c r="A4234" s="188">
        <f t="shared" si="281"/>
        <v>1070</v>
      </c>
      <c r="B4234" s="189" t="s">
        <v>4076</v>
      </c>
      <c r="C4234" s="99">
        <f t="shared" si="282"/>
        <v>1995925.932</v>
      </c>
      <c r="D4234" s="103">
        <f>IF(ISNUMBER('Форма 1'!U4234),'Форма 1'!$H4234*VLOOKUP('Форма 1'!$F4234,'Придельники с 2022'!$B$4:$X$28,'Форма 1'!U$8),"")</f>
        <v>1995925.932</v>
      </c>
      <c r="E4234" s="103" t="str">
        <f>IF(ISNUMBER('Форма 1'!V4234),'Форма 1'!$H4234*VLOOKUP('Форма 1'!$F4234,'Придельники с 2022'!$B$4:$X$28,'Форма 1'!V$8),"")</f>
        <v/>
      </c>
      <c r="F4234" s="103" t="str">
        <f>IF(ISNUMBER('Форма 1'!W4234),'Форма 1'!$H4234*VLOOKUP('Форма 1'!$F4234,'Придельники с 2022'!$B$4:$X$28,'Форма 1'!W$8),"")</f>
        <v/>
      </c>
      <c r="G4234" s="103" t="str">
        <f>IF(ISNUMBER('Форма 1'!X4234),'Форма 1'!$H4234*VLOOKUP('Форма 1'!$F4234,'Придельники с 2022'!$B$4:$X$28,'Форма 1'!X$8),"")</f>
        <v/>
      </c>
      <c r="H4234" s="103" t="str">
        <f>IF(ISNUMBER('Форма 1'!Y4234),'Форма 1'!$H4234*VLOOKUP('Форма 1'!$F4234,'Придельники с 2022'!$B$4:$X$28,'Форма 1'!Y$8),"")</f>
        <v/>
      </c>
      <c r="I4234" s="103" t="str">
        <f>IF(ISNUMBER('Форма 1'!Z4234),'Форма 1'!$H4234*VLOOKUP('Форма 1'!$F4234,'Придельники с 2022'!$B$4:$X$28,'Форма 1'!Z$8),"")</f>
        <v/>
      </c>
      <c r="J4234" s="103" t="str">
        <f>IF(ISNUMBER('Форма 1'!AA4234),'Форма 1'!$H4234*VLOOKUP('Форма 1'!$F4234,'Придельники с 2022'!$B$4:$X$28,'Форма 1'!AA$8),"")</f>
        <v/>
      </c>
      <c r="K4234" s="90"/>
      <c r="L4234" s="87"/>
      <c r="M4234" s="103" t="str">
        <f>IF(ISNUMBER('Форма 1'!AD4234),'Форма 1'!$H4234*VLOOKUP('Форма 1'!$F4234,'Придельники с 2022'!$B$4:$X$28,'Форма 1'!AD$8),"")</f>
        <v/>
      </c>
      <c r="N4234" s="103" t="str">
        <f>IF(ISBLANK('Форма 1'!$AE4234),"",IF('Форма 1'!$AE4234=1,'Форма 1'!$H4234*VLOOKUP('Форма 1'!$F4234,'Придельники с 2022'!$B$4:$X$28,'Форма 1'!$AE$8,0),IF('Форма 1'!$AE4234=2,'Форма 1'!$H4234*VLOOKUP('Форма 1'!$F4234,'Придельники с 2022'!$B$4:$X$28,13,0),IF('Форма 1'!$AE4234=3,'Форма 1'!$H4234*VLOOKUP('Форма 1'!$F4234,'Придельники с 2022'!$B$4:$X$28,12,0)))))</f>
        <v/>
      </c>
      <c r="O4234" s="103" t="str">
        <f>IF(ISNUMBER('Форма 1'!AF4234),'Форма 1'!$H4234*VLOOKUP('Форма 1'!$F4234,'Придельники с 2022'!$B$4:$X$28,'Форма 1'!AF$8),"")</f>
        <v/>
      </c>
      <c r="P4234" s="87"/>
      <c r="Q4234" s="103" t="str">
        <f>IF(ISNUMBER('Форма 1'!AH4234),'Форма 1'!$H4234*VLOOKUP('Форма 1'!$F4234,'Придельники с 2022'!$B$4:$X$28,'Форма 1'!AH$8),"")</f>
        <v/>
      </c>
      <c r="R4234" s="103" t="str">
        <f>IF(ISNUMBER('Форма 1'!AI4234),'Форма 1'!$H4234*VLOOKUP('Форма 1'!$F4234,'Придельники с 2022'!$B$4:$X$28,'Форма 1'!AI$8),"")</f>
        <v/>
      </c>
      <c r="S4234" s="103" t="str">
        <f>IF(ISNUMBER('Форма 1'!AJ4234),'Форма 1'!$H4234*VLOOKUP('Форма 1'!$F4234,'Придельники с 2022'!$B$4:$X$28,'Форма 1'!AJ$8),"")</f>
        <v/>
      </c>
      <c r="T4234" s="88"/>
    </row>
    <row r="4235" spans="1:20">
      <c r="A4235" s="188">
        <f t="shared" si="281"/>
        <v>1071</v>
      </c>
      <c r="B4235" s="189" t="s">
        <v>4077</v>
      </c>
      <c r="C4235" s="99">
        <f t="shared" si="282"/>
        <v>5557017.8399999999</v>
      </c>
      <c r="D4235" s="103" t="str">
        <f>IF(ISNUMBER('Форма 1'!U4235),'Форма 1'!$H4235*VLOOKUP('Форма 1'!$F4235,'Придельники с 2022'!$B$4:$X$28,'Форма 1'!U$8),"")</f>
        <v/>
      </c>
      <c r="E4235" s="103" t="str">
        <f>IF(ISNUMBER('Форма 1'!V4235),'Форма 1'!$H4235*VLOOKUP('Форма 1'!$F4235,'Придельники с 2022'!$B$4:$X$28,'Форма 1'!V$8),"")</f>
        <v/>
      </c>
      <c r="F4235" s="103" t="str">
        <f>IF(ISNUMBER('Форма 1'!W4235),'Форма 1'!$H4235*VLOOKUP('Форма 1'!$F4235,'Придельники с 2022'!$B$4:$X$28,'Форма 1'!W$8),"")</f>
        <v/>
      </c>
      <c r="G4235" s="103" t="str">
        <f>IF(ISNUMBER('Форма 1'!X4235),'Форма 1'!$H4235*VLOOKUP('Форма 1'!$F4235,'Придельники с 2022'!$B$4:$X$28,'Форма 1'!X$8),"")</f>
        <v/>
      </c>
      <c r="H4235" s="103" t="str">
        <f>IF(ISNUMBER('Форма 1'!Y4235),'Форма 1'!$H4235*VLOOKUP('Форма 1'!$F4235,'Придельники с 2022'!$B$4:$X$28,'Форма 1'!Y$8),"")</f>
        <v/>
      </c>
      <c r="I4235" s="103" t="str">
        <f>IF(ISNUMBER('Форма 1'!Z4235),'Форма 1'!$H4235*VLOOKUP('Форма 1'!$F4235,'Придельники с 2022'!$B$4:$X$28,'Форма 1'!Z$8),"")</f>
        <v/>
      </c>
      <c r="J4235" s="103" t="str">
        <f>IF(ISNUMBER('Форма 1'!AA4235),'Форма 1'!$H4235*VLOOKUP('Форма 1'!$F4235,'Придельники с 2022'!$B$4:$X$28,'Форма 1'!AA$8),"")</f>
        <v/>
      </c>
      <c r="K4235" s="90">
        <v>2</v>
      </c>
      <c r="L4235" s="87">
        <f>2778508.92*K4235</f>
        <v>5557017.8399999999</v>
      </c>
      <c r="M4235" s="103" t="str">
        <f>IF(ISNUMBER('Форма 1'!AD4235),'Форма 1'!$H4235*VLOOKUP('Форма 1'!$F4235,'Придельники с 2022'!$B$4:$X$28,'Форма 1'!AD$8),"")</f>
        <v/>
      </c>
      <c r="N4235" s="103" t="str">
        <f>IF(ISBLANK('Форма 1'!$AE4235),"",IF('Форма 1'!$AE4235=1,'Форма 1'!$H4235*VLOOKUP('Форма 1'!$F4235,'Придельники с 2022'!$B$4:$X$28,'Форма 1'!$AE$8,0),IF('Форма 1'!$AE4235=2,'Форма 1'!$H4235*VLOOKUP('Форма 1'!$F4235,'Придельники с 2022'!$B$4:$X$28,13,0),IF('Форма 1'!$AE4235=3,'Форма 1'!$H4235*VLOOKUP('Форма 1'!$F4235,'Придельники с 2022'!$B$4:$X$28,12,0)))))</f>
        <v/>
      </c>
      <c r="O4235" s="103" t="str">
        <f>IF(ISNUMBER('Форма 1'!AF4235),'Форма 1'!$H4235*VLOOKUP('Форма 1'!$F4235,'Придельники с 2022'!$B$4:$X$28,'Форма 1'!AF$8),"")</f>
        <v/>
      </c>
      <c r="P4235" s="87"/>
      <c r="Q4235" s="103" t="str">
        <f>IF(ISNUMBER('Форма 1'!AH4235),'Форма 1'!$H4235*VLOOKUP('Форма 1'!$F4235,'Придельники с 2022'!$B$4:$X$28,'Форма 1'!AH$8),"")</f>
        <v/>
      </c>
      <c r="R4235" s="103" t="str">
        <f>IF(ISNUMBER('Форма 1'!AI4235),'Форма 1'!$H4235*VLOOKUP('Форма 1'!$F4235,'Придельники с 2022'!$B$4:$X$28,'Форма 1'!AI$8),"")</f>
        <v/>
      </c>
      <c r="S4235" s="103" t="str">
        <f>IF(ISNUMBER('Форма 1'!AJ4235),'Форма 1'!$H4235*VLOOKUP('Форма 1'!$F4235,'Придельники с 2022'!$B$4:$X$28,'Форма 1'!AJ$8),"")</f>
        <v/>
      </c>
      <c r="T4235" s="88"/>
    </row>
    <row r="4236" spans="1:20">
      <c r="A4236" s="188">
        <f t="shared" si="281"/>
        <v>1072</v>
      </c>
      <c r="B4236" s="189" t="s">
        <v>4078</v>
      </c>
      <c r="C4236" s="99">
        <f t="shared" si="282"/>
        <v>19081808.427999999</v>
      </c>
      <c r="D4236" s="103" t="str">
        <f>IF(ISNUMBER('Форма 1'!U4236),'Форма 1'!$H4236*VLOOKUP('Форма 1'!$F4236,'Придельники с 2022'!$B$4:$X$28,'Форма 1'!U$8),"")</f>
        <v/>
      </c>
      <c r="E4236" s="103" t="str">
        <f>IF(ISNUMBER('Форма 1'!V4236),'Форма 1'!$H4236*VLOOKUP('Форма 1'!$F4236,'Придельники с 2022'!$B$4:$X$28,'Форма 1'!V$8),"")</f>
        <v/>
      </c>
      <c r="F4236" s="103" t="str">
        <f>IF(ISNUMBER('Форма 1'!W4236),'Форма 1'!$H4236*VLOOKUP('Форма 1'!$F4236,'Придельники с 2022'!$B$4:$X$28,'Форма 1'!W$8),"")</f>
        <v/>
      </c>
      <c r="G4236" s="103" t="str">
        <f>IF(ISNUMBER('Форма 1'!X4236),'Форма 1'!$H4236*VLOOKUP('Форма 1'!$F4236,'Придельники с 2022'!$B$4:$X$28,'Форма 1'!X$8),"")</f>
        <v/>
      </c>
      <c r="H4236" s="103" t="str">
        <f>IF(ISNUMBER('Форма 1'!Y4236),'Форма 1'!$H4236*VLOOKUP('Форма 1'!$F4236,'Придельники с 2022'!$B$4:$X$28,'Форма 1'!Y$8),"")</f>
        <v/>
      </c>
      <c r="I4236" s="103" t="str">
        <f>IF(ISNUMBER('Форма 1'!Z4236),'Форма 1'!$H4236*VLOOKUP('Форма 1'!$F4236,'Придельники с 2022'!$B$4:$X$28,'Форма 1'!Z$8),"")</f>
        <v/>
      </c>
      <c r="J4236" s="103" t="str">
        <f>IF(ISNUMBER('Форма 1'!AA4236),'Форма 1'!$H4236*VLOOKUP('Форма 1'!$F4236,'Придельники с 2022'!$B$4:$X$28,'Форма 1'!AA$8),"")</f>
        <v/>
      </c>
      <c r="K4236" s="90"/>
      <c r="L4236" s="87"/>
      <c r="M4236" s="103" t="str">
        <f>IF(ISNUMBER('Форма 1'!AD4236),'Форма 1'!$H4236*VLOOKUP('Форма 1'!$F4236,'Придельники с 2022'!$B$4:$X$28,'Форма 1'!AD$8),"")</f>
        <v/>
      </c>
      <c r="N4236" s="103">
        <f>IF(ISBLANK('Форма 1'!$AE4236),"",IF('Форма 1'!$AE4236=1,'Форма 1'!$H4236*VLOOKUP('Форма 1'!$F4236,'Придельники с 2022'!$B$4:$X$28,'Форма 1'!$AE$8,0),IF('Форма 1'!$AE4236=2,'Форма 1'!$H4236*VLOOKUP('Форма 1'!$F4236,'Придельники с 2022'!$B$4:$X$28,13,0),IF('Форма 1'!$AE4236=3,'Форма 1'!$H4236*VLOOKUP('Форма 1'!$F4236,'Придельники с 2022'!$B$4:$X$28,12,0)))))</f>
        <v>19081808.427999999</v>
      </c>
      <c r="O4236" s="103" t="str">
        <f>IF(ISNUMBER('Форма 1'!AF4236),'Форма 1'!$H4236*VLOOKUP('Форма 1'!$F4236,'Придельники с 2022'!$B$4:$X$28,'Форма 1'!AF$8),"")</f>
        <v/>
      </c>
      <c r="P4236" s="87"/>
      <c r="Q4236" s="103" t="str">
        <f>IF(ISNUMBER('Форма 1'!AH4236),'Форма 1'!$H4236*VLOOKUP('Форма 1'!$F4236,'Придельники с 2022'!$B$4:$X$28,'Форма 1'!AH$8),"")</f>
        <v/>
      </c>
      <c r="R4236" s="103" t="str">
        <f>IF(ISNUMBER('Форма 1'!AI4236),'Форма 1'!$H4236*VLOOKUP('Форма 1'!$F4236,'Придельники с 2022'!$B$4:$X$28,'Форма 1'!AI$8),"")</f>
        <v/>
      </c>
      <c r="S4236" s="103" t="str">
        <f>IF(ISNUMBER('Форма 1'!AJ4236),'Форма 1'!$H4236*VLOOKUP('Форма 1'!$F4236,'Придельники с 2022'!$B$4:$X$28,'Форма 1'!AJ$8),"")</f>
        <v/>
      </c>
      <c r="T4236" s="88"/>
    </row>
    <row r="4237" spans="1:20">
      <c r="A4237" s="188">
        <f t="shared" si="281"/>
        <v>1073</v>
      </c>
      <c r="B4237" s="189" t="s">
        <v>4079</v>
      </c>
      <c r="C4237" s="99">
        <f t="shared" si="282"/>
        <v>873706.25000000012</v>
      </c>
      <c r="D4237" s="103" t="str">
        <f>IF(ISNUMBER('Форма 1'!U4237),'Форма 1'!$H4237*VLOOKUP('Форма 1'!$F4237,'Придельники с 2022'!$B$4:$X$28,'Форма 1'!U$8),"")</f>
        <v/>
      </c>
      <c r="E4237" s="103" t="str">
        <f>IF(ISNUMBER('Форма 1'!V4237),'Форма 1'!$H4237*VLOOKUP('Форма 1'!$F4237,'Придельники с 2022'!$B$4:$X$28,'Форма 1'!V$8),"")</f>
        <v/>
      </c>
      <c r="F4237" s="103" t="str">
        <f>IF(ISNUMBER('Форма 1'!W4237),'Форма 1'!$H4237*VLOOKUP('Форма 1'!$F4237,'Придельники с 2022'!$B$4:$X$28,'Форма 1'!W$8),"")</f>
        <v/>
      </c>
      <c r="G4237" s="103">
        <f>IF(ISNUMBER('Форма 1'!X4237),'Форма 1'!$H4237*VLOOKUP('Форма 1'!$F4237,'Придельники с 2022'!$B$4:$X$28,'Форма 1'!X$8),"")</f>
        <v>873706.25000000012</v>
      </c>
      <c r="H4237" s="103" t="str">
        <f>IF(ISNUMBER('Форма 1'!Y4237),'Форма 1'!$H4237*VLOOKUP('Форма 1'!$F4237,'Придельники с 2022'!$B$4:$X$28,'Форма 1'!Y$8),"")</f>
        <v/>
      </c>
      <c r="I4237" s="103" t="str">
        <f>IF(ISNUMBER('Форма 1'!Z4237),'Форма 1'!$H4237*VLOOKUP('Форма 1'!$F4237,'Придельники с 2022'!$B$4:$X$28,'Форма 1'!Z$8),"")</f>
        <v/>
      </c>
      <c r="J4237" s="103" t="str">
        <f>IF(ISNUMBER('Форма 1'!AA4237),'Форма 1'!$H4237*VLOOKUP('Форма 1'!$F4237,'Придельники с 2022'!$B$4:$X$28,'Форма 1'!AA$8),"")</f>
        <v/>
      </c>
      <c r="K4237" s="90"/>
      <c r="L4237" s="87"/>
      <c r="M4237" s="103" t="str">
        <f>IF(ISNUMBER('Форма 1'!AD4237),'Форма 1'!$H4237*VLOOKUP('Форма 1'!$F4237,'Придельники с 2022'!$B$4:$X$28,'Форма 1'!AD$8),"")</f>
        <v/>
      </c>
      <c r="N4237" s="103" t="str">
        <f>IF(ISBLANK('Форма 1'!$AE4237),"",IF('Форма 1'!$AE4237=1,'Форма 1'!$H4237*VLOOKUP('Форма 1'!$F4237,'Придельники с 2022'!$B$4:$X$28,'Форма 1'!$AE$8,0),IF('Форма 1'!$AE4237=2,'Форма 1'!$H4237*VLOOKUP('Форма 1'!$F4237,'Придельники с 2022'!$B$4:$X$28,13,0),IF('Форма 1'!$AE4237=3,'Форма 1'!$H4237*VLOOKUP('Форма 1'!$F4237,'Придельники с 2022'!$B$4:$X$28,12,0)))))</f>
        <v/>
      </c>
      <c r="O4237" s="103" t="str">
        <f>IF(ISNUMBER('Форма 1'!AF4237),'Форма 1'!$H4237*VLOOKUP('Форма 1'!$F4237,'Придельники с 2022'!$B$4:$X$28,'Форма 1'!AF$8),"")</f>
        <v/>
      </c>
      <c r="P4237" s="87"/>
      <c r="Q4237" s="103" t="str">
        <f>IF(ISNUMBER('Форма 1'!AH4237),'Форма 1'!$H4237*VLOOKUP('Форма 1'!$F4237,'Придельники с 2022'!$B$4:$X$28,'Форма 1'!AH$8),"")</f>
        <v/>
      </c>
      <c r="R4237" s="103" t="str">
        <f>IF(ISNUMBER('Форма 1'!AI4237),'Форма 1'!$H4237*VLOOKUP('Форма 1'!$F4237,'Придельники с 2022'!$B$4:$X$28,'Форма 1'!AI$8),"")</f>
        <v/>
      </c>
      <c r="S4237" s="103" t="str">
        <f>IF(ISNUMBER('Форма 1'!AJ4237),'Форма 1'!$H4237*VLOOKUP('Форма 1'!$F4237,'Придельники с 2022'!$B$4:$X$28,'Форма 1'!AJ$8),"")</f>
        <v/>
      </c>
      <c r="T4237" s="88"/>
    </row>
    <row r="4238" spans="1:20">
      <c r="A4238" s="188">
        <f t="shared" si="281"/>
        <v>1074</v>
      </c>
      <c r="B4238" s="189" t="s">
        <v>4080</v>
      </c>
      <c r="C4238" s="99">
        <f t="shared" si="282"/>
        <v>4837880.8660000004</v>
      </c>
      <c r="D4238" s="103">
        <f>IF(ISNUMBER('Форма 1'!U4238),'Форма 1'!$H4238*VLOOKUP('Форма 1'!$F4238,'Придельники с 2022'!$B$4:$X$28,'Форма 1'!U$8),"")</f>
        <v>4837880.8660000004</v>
      </c>
      <c r="E4238" s="103" t="str">
        <f>IF(ISNUMBER('Форма 1'!V4238),'Форма 1'!$H4238*VLOOKUP('Форма 1'!$F4238,'Придельники с 2022'!$B$4:$X$28,'Форма 1'!V$8),"")</f>
        <v/>
      </c>
      <c r="F4238" s="103" t="str">
        <f>IF(ISNUMBER('Форма 1'!W4238),'Форма 1'!$H4238*VLOOKUP('Форма 1'!$F4238,'Придельники с 2022'!$B$4:$X$28,'Форма 1'!W$8),"")</f>
        <v/>
      </c>
      <c r="G4238" s="103" t="str">
        <f>IF(ISNUMBER('Форма 1'!X4238),'Форма 1'!$H4238*VLOOKUP('Форма 1'!$F4238,'Придельники с 2022'!$B$4:$X$28,'Форма 1'!X$8),"")</f>
        <v/>
      </c>
      <c r="H4238" s="103" t="str">
        <f>IF(ISNUMBER('Форма 1'!Y4238),'Форма 1'!$H4238*VLOOKUP('Форма 1'!$F4238,'Придельники с 2022'!$B$4:$X$28,'Форма 1'!Y$8),"")</f>
        <v/>
      </c>
      <c r="I4238" s="103" t="str">
        <f>IF(ISNUMBER('Форма 1'!Z4238),'Форма 1'!$H4238*VLOOKUP('Форма 1'!$F4238,'Придельники с 2022'!$B$4:$X$28,'Форма 1'!Z$8),"")</f>
        <v/>
      </c>
      <c r="J4238" s="103" t="str">
        <f>IF(ISNUMBER('Форма 1'!AA4238),'Форма 1'!$H4238*VLOOKUP('Форма 1'!$F4238,'Придельники с 2022'!$B$4:$X$28,'Форма 1'!AA$8),"")</f>
        <v/>
      </c>
      <c r="K4238" s="90"/>
      <c r="L4238" s="87"/>
      <c r="M4238" s="103" t="str">
        <f>IF(ISNUMBER('Форма 1'!AD4238),'Форма 1'!$H4238*VLOOKUP('Форма 1'!$F4238,'Придельники с 2022'!$B$4:$X$28,'Форма 1'!AD$8),"")</f>
        <v/>
      </c>
      <c r="N4238" s="103" t="str">
        <f>IF(ISBLANK('Форма 1'!$AE4238),"",IF('Форма 1'!$AE4238=1,'Форма 1'!$H4238*VLOOKUP('Форма 1'!$F4238,'Придельники с 2022'!$B$4:$X$28,'Форма 1'!$AE$8,0),IF('Форма 1'!$AE4238=2,'Форма 1'!$H4238*VLOOKUP('Форма 1'!$F4238,'Придельники с 2022'!$B$4:$X$28,13,0),IF('Форма 1'!$AE4238=3,'Форма 1'!$H4238*VLOOKUP('Форма 1'!$F4238,'Придельники с 2022'!$B$4:$X$28,12,0)))))</f>
        <v/>
      </c>
      <c r="O4238" s="103" t="str">
        <f>IF(ISNUMBER('Форма 1'!AF4238),'Форма 1'!$H4238*VLOOKUP('Форма 1'!$F4238,'Придельники с 2022'!$B$4:$X$28,'Форма 1'!AF$8),"")</f>
        <v/>
      </c>
      <c r="P4238" s="87"/>
      <c r="Q4238" s="103" t="str">
        <f>IF(ISNUMBER('Форма 1'!AH4238),'Форма 1'!$H4238*VLOOKUP('Форма 1'!$F4238,'Придельники с 2022'!$B$4:$X$28,'Форма 1'!AH$8),"")</f>
        <v/>
      </c>
      <c r="R4238" s="103" t="str">
        <f>IF(ISNUMBER('Форма 1'!AI4238),'Форма 1'!$H4238*VLOOKUP('Форма 1'!$F4238,'Придельники с 2022'!$B$4:$X$28,'Форма 1'!AI$8),"")</f>
        <v/>
      </c>
      <c r="S4238" s="103" t="str">
        <f>IF(ISNUMBER('Форма 1'!AJ4238),'Форма 1'!$H4238*VLOOKUP('Форма 1'!$F4238,'Придельники с 2022'!$B$4:$X$28,'Форма 1'!AJ$8),"")</f>
        <v/>
      </c>
      <c r="T4238" s="88"/>
    </row>
    <row r="4239" spans="1:20">
      <c r="A4239" s="188">
        <f t="shared" si="281"/>
        <v>1075</v>
      </c>
      <c r="B4239" s="189" t="s">
        <v>4081</v>
      </c>
      <c r="C4239" s="99">
        <f t="shared" si="282"/>
        <v>1089466.287</v>
      </c>
      <c r="D4239" s="103">
        <f>IF(ISNUMBER('Форма 1'!U4239),'Форма 1'!$H4239*VLOOKUP('Форма 1'!$F4239,'Придельники с 2022'!$B$4:$X$28,'Форма 1'!U$8),"")</f>
        <v>1089466.287</v>
      </c>
      <c r="E4239" s="103" t="str">
        <f>IF(ISNUMBER('Форма 1'!V4239),'Форма 1'!$H4239*VLOOKUP('Форма 1'!$F4239,'Придельники с 2022'!$B$4:$X$28,'Форма 1'!V$8),"")</f>
        <v/>
      </c>
      <c r="F4239" s="103" t="str">
        <f>IF(ISNUMBER('Форма 1'!W4239),'Форма 1'!$H4239*VLOOKUP('Форма 1'!$F4239,'Придельники с 2022'!$B$4:$X$28,'Форма 1'!W$8),"")</f>
        <v/>
      </c>
      <c r="G4239" s="103" t="str">
        <f>IF(ISNUMBER('Форма 1'!X4239),'Форма 1'!$H4239*VLOOKUP('Форма 1'!$F4239,'Придельники с 2022'!$B$4:$X$28,'Форма 1'!X$8),"")</f>
        <v/>
      </c>
      <c r="H4239" s="103" t="str">
        <f>IF(ISNUMBER('Форма 1'!Y4239),'Форма 1'!$H4239*VLOOKUP('Форма 1'!$F4239,'Придельники с 2022'!$B$4:$X$28,'Форма 1'!Y$8),"")</f>
        <v/>
      </c>
      <c r="I4239" s="103" t="str">
        <f>IF(ISNUMBER('Форма 1'!Z4239),'Форма 1'!$H4239*VLOOKUP('Форма 1'!$F4239,'Придельники с 2022'!$B$4:$X$28,'Форма 1'!Z$8),"")</f>
        <v/>
      </c>
      <c r="J4239" s="103" t="str">
        <f>IF(ISNUMBER('Форма 1'!AA4239),'Форма 1'!$H4239*VLOOKUP('Форма 1'!$F4239,'Придельники с 2022'!$B$4:$X$28,'Форма 1'!AA$8),"")</f>
        <v/>
      </c>
      <c r="K4239" s="90"/>
      <c r="L4239" s="87"/>
      <c r="M4239" s="103" t="str">
        <f>IF(ISNUMBER('Форма 1'!AD4239),'Форма 1'!$H4239*VLOOKUP('Форма 1'!$F4239,'Придельники с 2022'!$B$4:$X$28,'Форма 1'!AD$8),"")</f>
        <v/>
      </c>
      <c r="N4239" s="103" t="str">
        <f>IF(ISBLANK('Форма 1'!$AE4239),"",IF('Форма 1'!$AE4239=1,'Форма 1'!$H4239*VLOOKUP('Форма 1'!$F4239,'Придельники с 2022'!$B$4:$X$28,'Форма 1'!$AE$8,0),IF('Форма 1'!$AE4239=2,'Форма 1'!$H4239*VLOOKUP('Форма 1'!$F4239,'Придельники с 2022'!$B$4:$X$28,13,0),IF('Форма 1'!$AE4239=3,'Форма 1'!$H4239*VLOOKUP('Форма 1'!$F4239,'Придельники с 2022'!$B$4:$X$28,12,0)))))</f>
        <v/>
      </c>
      <c r="O4239" s="103" t="str">
        <f>IF(ISNUMBER('Форма 1'!AF4239),'Форма 1'!$H4239*VLOOKUP('Форма 1'!$F4239,'Придельники с 2022'!$B$4:$X$28,'Форма 1'!AF$8),"")</f>
        <v/>
      </c>
      <c r="P4239" s="87"/>
      <c r="Q4239" s="103" t="str">
        <f>IF(ISNUMBER('Форма 1'!AH4239),'Форма 1'!$H4239*VLOOKUP('Форма 1'!$F4239,'Придельники с 2022'!$B$4:$X$28,'Форма 1'!AH$8),"")</f>
        <v/>
      </c>
      <c r="R4239" s="103" t="str">
        <f>IF(ISNUMBER('Форма 1'!AI4239),'Форма 1'!$H4239*VLOOKUP('Форма 1'!$F4239,'Придельники с 2022'!$B$4:$X$28,'Форма 1'!AI$8),"")</f>
        <v/>
      </c>
      <c r="S4239" s="103" t="str">
        <f>IF(ISNUMBER('Форма 1'!AJ4239),'Форма 1'!$H4239*VLOOKUP('Форма 1'!$F4239,'Придельники с 2022'!$B$4:$X$28,'Форма 1'!AJ$8),"")</f>
        <v/>
      </c>
      <c r="T4239" s="88"/>
    </row>
    <row r="4240" spans="1:20">
      <c r="A4240" s="188">
        <f t="shared" si="281"/>
        <v>1076</v>
      </c>
      <c r="B4240" s="189" t="s">
        <v>4082</v>
      </c>
      <c r="C4240" s="99">
        <f t="shared" si="282"/>
        <v>13590272.304000001</v>
      </c>
      <c r="D4240" s="103" t="str">
        <f>IF(ISNUMBER('Форма 1'!U4240),'Форма 1'!$H4240*VLOOKUP('Форма 1'!$F4240,'Придельники с 2022'!$B$4:$X$28,'Форма 1'!U$8),"")</f>
        <v/>
      </c>
      <c r="E4240" s="103" t="str">
        <f>IF(ISNUMBER('Форма 1'!V4240),'Форма 1'!$H4240*VLOOKUP('Форма 1'!$F4240,'Придельники с 2022'!$B$4:$X$28,'Форма 1'!V$8),"")</f>
        <v/>
      </c>
      <c r="F4240" s="103" t="str">
        <f>IF(ISNUMBER('Форма 1'!W4240),'Форма 1'!$H4240*VLOOKUP('Форма 1'!$F4240,'Придельники с 2022'!$B$4:$X$28,'Форма 1'!W$8),"")</f>
        <v/>
      </c>
      <c r="G4240" s="103" t="str">
        <f>IF(ISNUMBER('Форма 1'!X4240),'Форма 1'!$H4240*VLOOKUP('Форма 1'!$F4240,'Придельники с 2022'!$B$4:$X$28,'Форма 1'!X$8),"")</f>
        <v/>
      </c>
      <c r="H4240" s="103" t="str">
        <f>IF(ISNUMBER('Форма 1'!Y4240),'Форма 1'!$H4240*VLOOKUP('Форма 1'!$F4240,'Придельники с 2022'!$B$4:$X$28,'Форма 1'!Y$8),"")</f>
        <v/>
      </c>
      <c r="I4240" s="103" t="str">
        <f>IF(ISNUMBER('Форма 1'!Z4240),'Форма 1'!$H4240*VLOOKUP('Форма 1'!$F4240,'Придельники с 2022'!$B$4:$X$28,'Форма 1'!Z$8),"")</f>
        <v/>
      </c>
      <c r="J4240" s="103" t="str">
        <f>IF(ISNUMBER('Форма 1'!AA4240),'Форма 1'!$H4240*VLOOKUP('Форма 1'!$F4240,'Придельники с 2022'!$B$4:$X$28,'Форма 1'!AA$8),"")</f>
        <v/>
      </c>
      <c r="K4240" s="90"/>
      <c r="L4240" s="87"/>
      <c r="M4240" s="103">
        <f>IF(ISNUMBER('Форма 1'!AD4240),'Форма 1'!$H4240*VLOOKUP('Форма 1'!$F4240,'Придельники с 2022'!$B$4:$X$28,'Форма 1'!AD$8),"")</f>
        <v>13590272.304000001</v>
      </c>
      <c r="N4240" s="103" t="str">
        <f>IF(ISBLANK('Форма 1'!$AE4240),"",IF('Форма 1'!$AE4240=1,'Форма 1'!$H4240*VLOOKUP('Форма 1'!$F4240,'Придельники с 2022'!$B$4:$X$28,'Форма 1'!$AE$8,0),IF('Форма 1'!$AE4240=2,'Форма 1'!$H4240*VLOOKUP('Форма 1'!$F4240,'Придельники с 2022'!$B$4:$X$28,13,0),IF('Форма 1'!$AE4240=3,'Форма 1'!$H4240*VLOOKUP('Форма 1'!$F4240,'Придельники с 2022'!$B$4:$X$28,12,0)))))</f>
        <v/>
      </c>
      <c r="O4240" s="103" t="str">
        <f>IF(ISNUMBER('Форма 1'!AF4240),'Форма 1'!$H4240*VLOOKUP('Форма 1'!$F4240,'Придельники с 2022'!$B$4:$X$28,'Форма 1'!AF$8),"")</f>
        <v/>
      </c>
      <c r="P4240" s="87"/>
      <c r="Q4240" s="103" t="str">
        <f>IF(ISNUMBER('Форма 1'!AH4240),'Форма 1'!$H4240*VLOOKUP('Форма 1'!$F4240,'Придельники с 2022'!$B$4:$X$28,'Форма 1'!AH$8),"")</f>
        <v/>
      </c>
      <c r="R4240" s="103" t="str">
        <f>IF(ISNUMBER('Форма 1'!AI4240),'Форма 1'!$H4240*VLOOKUP('Форма 1'!$F4240,'Придельники с 2022'!$B$4:$X$28,'Форма 1'!AI$8),"")</f>
        <v/>
      </c>
      <c r="S4240" s="103" t="str">
        <f>IF(ISNUMBER('Форма 1'!AJ4240),'Форма 1'!$H4240*VLOOKUP('Форма 1'!$F4240,'Придельники с 2022'!$B$4:$X$28,'Форма 1'!AJ$8),"")</f>
        <v/>
      </c>
      <c r="T4240" s="88"/>
    </row>
    <row r="4241" spans="1:20">
      <c r="A4241" s="188">
        <f t="shared" si="281"/>
        <v>1077</v>
      </c>
      <c r="B4241" s="189" t="s">
        <v>4083</v>
      </c>
      <c r="C4241" s="99">
        <f t="shared" si="282"/>
        <v>7166451.3760000002</v>
      </c>
      <c r="D4241" s="103" t="str">
        <f>IF(ISNUMBER('Форма 1'!U4241),'Форма 1'!$H4241*VLOOKUP('Форма 1'!$F4241,'Придельники с 2022'!$B$4:$X$28,'Форма 1'!U$8),"")</f>
        <v/>
      </c>
      <c r="E4241" s="103" t="str">
        <f>IF(ISNUMBER('Форма 1'!V4241),'Форма 1'!$H4241*VLOOKUP('Форма 1'!$F4241,'Придельники с 2022'!$B$4:$X$28,'Форма 1'!V$8),"")</f>
        <v/>
      </c>
      <c r="F4241" s="103" t="str">
        <f>IF(ISNUMBER('Форма 1'!W4241),'Форма 1'!$H4241*VLOOKUP('Форма 1'!$F4241,'Придельники с 2022'!$B$4:$X$28,'Форма 1'!W$8),"")</f>
        <v/>
      </c>
      <c r="G4241" s="103" t="str">
        <f>IF(ISNUMBER('Форма 1'!X4241),'Форма 1'!$H4241*VLOOKUP('Форма 1'!$F4241,'Придельники с 2022'!$B$4:$X$28,'Форма 1'!X$8),"")</f>
        <v/>
      </c>
      <c r="H4241" s="103" t="str">
        <f>IF(ISNUMBER('Форма 1'!Y4241),'Форма 1'!$H4241*VLOOKUP('Форма 1'!$F4241,'Придельники с 2022'!$B$4:$X$28,'Форма 1'!Y$8),"")</f>
        <v/>
      </c>
      <c r="I4241" s="103" t="str">
        <f>IF(ISNUMBER('Форма 1'!Z4241),'Форма 1'!$H4241*VLOOKUP('Форма 1'!$F4241,'Придельники с 2022'!$B$4:$X$28,'Форма 1'!Z$8),"")</f>
        <v/>
      </c>
      <c r="J4241" s="103" t="str">
        <f>IF(ISNUMBER('Форма 1'!AA4241),'Форма 1'!$H4241*VLOOKUP('Форма 1'!$F4241,'Придельники с 2022'!$B$4:$X$28,'Форма 1'!AA$8),"")</f>
        <v/>
      </c>
      <c r="K4241" s="90"/>
      <c r="L4241" s="87"/>
      <c r="M4241" s="103">
        <f>IF(ISNUMBER('Форма 1'!AD4241),'Форма 1'!$H4241*VLOOKUP('Форма 1'!$F4241,'Придельники с 2022'!$B$4:$X$28,'Форма 1'!AD$8),"")</f>
        <v>7166451.3760000002</v>
      </c>
      <c r="N4241" s="103" t="str">
        <f>IF(ISBLANK('Форма 1'!$AE4241),"",IF('Форма 1'!$AE4241=1,'Форма 1'!$H4241*VLOOKUP('Форма 1'!$F4241,'Придельники с 2022'!$B$4:$X$28,'Форма 1'!$AE$8,0),IF('Форма 1'!$AE4241=2,'Форма 1'!$H4241*VLOOKUP('Форма 1'!$F4241,'Придельники с 2022'!$B$4:$X$28,13,0),IF('Форма 1'!$AE4241=3,'Форма 1'!$H4241*VLOOKUP('Форма 1'!$F4241,'Придельники с 2022'!$B$4:$X$28,12,0)))))</f>
        <v/>
      </c>
      <c r="O4241" s="103" t="str">
        <f>IF(ISNUMBER('Форма 1'!AF4241),'Форма 1'!$H4241*VLOOKUP('Форма 1'!$F4241,'Придельники с 2022'!$B$4:$X$28,'Форма 1'!AF$8),"")</f>
        <v/>
      </c>
      <c r="P4241" s="87"/>
      <c r="Q4241" s="103" t="str">
        <f>IF(ISNUMBER('Форма 1'!AH4241),'Форма 1'!$H4241*VLOOKUP('Форма 1'!$F4241,'Придельники с 2022'!$B$4:$X$28,'Форма 1'!AH$8),"")</f>
        <v/>
      </c>
      <c r="R4241" s="103" t="str">
        <f>IF(ISNUMBER('Форма 1'!AI4241),'Форма 1'!$H4241*VLOOKUP('Форма 1'!$F4241,'Придельники с 2022'!$B$4:$X$28,'Форма 1'!AI$8),"")</f>
        <v/>
      </c>
      <c r="S4241" s="103" t="str">
        <f>IF(ISNUMBER('Форма 1'!AJ4241),'Форма 1'!$H4241*VLOOKUP('Форма 1'!$F4241,'Придельники с 2022'!$B$4:$X$28,'Форма 1'!AJ$8),"")</f>
        <v/>
      </c>
      <c r="T4241" s="88"/>
    </row>
    <row r="4242" spans="1:20">
      <c r="A4242" s="188">
        <f t="shared" si="281"/>
        <v>1078</v>
      </c>
      <c r="B4242" s="189" t="s">
        <v>4084</v>
      </c>
      <c r="C4242" s="99">
        <f t="shared" si="282"/>
        <v>15688912.624</v>
      </c>
      <c r="D4242" s="103" t="str">
        <f>IF(ISNUMBER('Форма 1'!U4242),'Форма 1'!$H4242*VLOOKUP('Форма 1'!$F4242,'Придельники с 2022'!$B$4:$X$28,'Форма 1'!U$8),"")</f>
        <v/>
      </c>
      <c r="E4242" s="103" t="str">
        <f>IF(ISNUMBER('Форма 1'!V4242),'Форма 1'!$H4242*VLOOKUP('Форма 1'!$F4242,'Придельники с 2022'!$B$4:$X$28,'Форма 1'!V$8),"")</f>
        <v/>
      </c>
      <c r="F4242" s="103" t="str">
        <f>IF(ISNUMBER('Форма 1'!W4242),'Форма 1'!$H4242*VLOOKUP('Форма 1'!$F4242,'Придельники с 2022'!$B$4:$X$28,'Форма 1'!W$8),"")</f>
        <v/>
      </c>
      <c r="G4242" s="103" t="str">
        <f>IF(ISNUMBER('Форма 1'!X4242),'Форма 1'!$H4242*VLOOKUP('Форма 1'!$F4242,'Придельники с 2022'!$B$4:$X$28,'Форма 1'!X$8),"")</f>
        <v/>
      </c>
      <c r="H4242" s="103" t="str">
        <f>IF(ISNUMBER('Форма 1'!Y4242),'Форма 1'!$H4242*VLOOKUP('Форма 1'!$F4242,'Придельники с 2022'!$B$4:$X$28,'Форма 1'!Y$8),"")</f>
        <v/>
      </c>
      <c r="I4242" s="103" t="str">
        <f>IF(ISNUMBER('Форма 1'!Z4242),'Форма 1'!$H4242*VLOOKUP('Форма 1'!$F4242,'Придельники с 2022'!$B$4:$X$28,'Форма 1'!Z$8),"")</f>
        <v/>
      </c>
      <c r="J4242" s="103" t="str">
        <f>IF(ISNUMBER('Форма 1'!AA4242),'Форма 1'!$H4242*VLOOKUP('Форма 1'!$F4242,'Придельники с 2022'!$B$4:$X$28,'Форма 1'!AA$8),"")</f>
        <v/>
      </c>
      <c r="K4242" s="90"/>
      <c r="L4242" s="87"/>
      <c r="M4242" s="103">
        <f>IF(ISNUMBER('Форма 1'!AD4242),'Форма 1'!$H4242*VLOOKUP('Форма 1'!$F4242,'Придельники с 2022'!$B$4:$X$28,'Форма 1'!AD$8),"")</f>
        <v>15688912.624</v>
      </c>
      <c r="N4242" s="103" t="str">
        <f>IF(ISBLANK('Форма 1'!$AE4242),"",IF('Форма 1'!$AE4242=1,'Форма 1'!$H4242*VLOOKUP('Форма 1'!$F4242,'Придельники с 2022'!$B$4:$X$28,'Форма 1'!$AE$8,0),IF('Форма 1'!$AE4242=2,'Форма 1'!$H4242*VLOOKUP('Форма 1'!$F4242,'Придельники с 2022'!$B$4:$X$28,13,0),IF('Форма 1'!$AE4242=3,'Форма 1'!$H4242*VLOOKUP('Форма 1'!$F4242,'Придельники с 2022'!$B$4:$X$28,12,0)))))</f>
        <v/>
      </c>
      <c r="O4242" s="103" t="str">
        <f>IF(ISNUMBER('Форма 1'!AF4242),'Форма 1'!$H4242*VLOOKUP('Форма 1'!$F4242,'Придельники с 2022'!$B$4:$X$28,'Форма 1'!AF$8),"")</f>
        <v/>
      </c>
      <c r="P4242" s="87"/>
      <c r="Q4242" s="103" t="str">
        <f>IF(ISNUMBER('Форма 1'!AH4242),'Форма 1'!$H4242*VLOOKUP('Форма 1'!$F4242,'Придельники с 2022'!$B$4:$X$28,'Форма 1'!AH$8),"")</f>
        <v/>
      </c>
      <c r="R4242" s="103" t="str">
        <f>IF(ISNUMBER('Форма 1'!AI4242),'Форма 1'!$H4242*VLOOKUP('Форма 1'!$F4242,'Придельники с 2022'!$B$4:$X$28,'Форма 1'!AI$8),"")</f>
        <v/>
      </c>
      <c r="S4242" s="103" t="str">
        <f>IF(ISNUMBER('Форма 1'!AJ4242),'Форма 1'!$H4242*VLOOKUP('Форма 1'!$F4242,'Придельники с 2022'!$B$4:$X$28,'Форма 1'!AJ$8),"")</f>
        <v/>
      </c>
      <c r="T4242" s="88"/>
    </row>
    <row r="4243" spans="1:20">
      <c r="A4243" s="188">
        <f t="shared" si="281"/>
        <v>1079</v>
      </c>
      <c r="B4243" s="189" t="s">
        <v>4085</v>
      </c>
      <c r="C4243" s="99">
        <f t="shared" si="282"/>
        <v>14924665.280000001</v>
      </c>
      <c r="D4243" s="103" t="str">
        <f>IF(ISNUMBER('Форма 1'!U4243),'Форма 1'!$H4243*VLOOKUP('Форма 1'!$F4243,'Придельники с 2022'!$B$4:$X$28,'Форма 1'!U$8),"")</f>
        <v/>
      </c>
      <c r="E4243" s="103" t="str">
        <f>IF(ISNUMBER('Форма 1'!V4243),'Форма 1'!$H4243*VLOOKUP('Форма 1'!$F4243,'Придельники с 2022'!$B$4:$X$28,'Форма 1'!V$8),"")</f>
        <v/>
      </c>
      <c r="F4243" s="103" t="str">
        <f>IF(ISNUMBER('Форма 1'!W4243),'Форма 1'!$H4243*VLOOKUP('Форма 1'!$F4243,'Придельники с 2022'!$B$4:$X$28,'Форма 1'!W$8),"")</f>
        <v/>
      </c>
      <c r="G4243" s="103" t="str">
        <f>IF(ISNUMBER('Форма 1'!X4243),'Форма 1'!$H4243*VLOOKUP('Форма 1'!$F4243,'Придельники с 2022'!$B$4:$X$28,'Форма 1'!X$8),"")</f>
        <v/>
      </c>
      <c r="H4243" s="103" t="str">
        <f>IF(ISNUMBER('Форма 1'!Y4243),'Форма 1'!$H4243*VLOOKUP('Форма 1'!$F4243,'Придельники с 2022'!$B$4:$X$28,'Форма 1'!Y$8),"")</f>
        <v/>
      </c>
      <c r="I4243" s="103" t="str">
        <f>IF(ISNUMBER('Форма 1'!Z4243),'Форма 1'!$H4243*VLOOKUP('Форма 1'!$F4243,'Придельники с 2022'!$B$4:$X$28,'Форма 1'!Z$8),"")</f>
        <v/>
      </c>
      <c r="J4243" s="103" t="str">
        <f>IF(ISNUMBER('Форма 1'!AA4243),'Форма 1'!$H4243*VLOOKUP('Форма 1'!$F4243,'Придельники с 2022'!$B$4:$X$28,'Форма 1'!AA$8),"")</f>
        <v/>
      </c>
      <c r="K4243" s="90"/>
      <c r="L4243" s="87"/>
      <c r="M4243" s="103">
        <f>IF(ISNUMBER('Форма 1'!AD4243),'Форма 1'!$H4243*VLOOKUP('Форма 1'!$F4243,'Придельники с 2022'!$B$4:$X$28,'Форма 1'!AD$8),"")</f>
        <v>14924665.280000001</v>
      </c>
      <c r="N4243" s="103" t="str">
        <f>IF(ISBLANK('Форма 1'!$AE4243),"",IF('Форма 1'!$AE4243=1,'Форма 1'!$H4243*VLOOKUP('Форма 1'!$F4243,'Придельники с 2022'!$B$4:$X$28,'Форма 1'!$AE$8,0),IF('Форма 1'!$AE4243=2,'Форма 1'!$H4243*VLOOKUP('Форма 1'!$F4243,'Придельники с 2022'!$B$4:$X$28,13,0),IF('Форма 1'!$AE4243=3,'Форма 1'!$H4243*VLOOKUP('Форма 1'!$F4243,'Придельники с 2022'!$B$4:$X$28,12,0)))))</f>
        <v/>
      </c>
      <c r="O4243" s="103" t="str">
        <f>IF(ISNUMBER('Форма 1'!AF4243),'Форма 1'!$H4243*VLOOKUP('Форма 1'!$F4243,'Придельники с 2022'!$B$4:$X$28,'Форма 1'!AF$8),"")</f>
        <v/>
      </c>
      <c r="P4243" s="87"/>
      <c r="Q4243" s="103" t="str">
        <f>IF(ISNUMBER('Форма 1'!AH4243),'Форма 1'!$H4243*VLOOKUP('Форма 1'!$F4243,'Придельники с 2022'!$B$4:$X$28,'Форма 1'!AH$8),"")</f>
        <v/>
      </c>
      <c r="R4243" s="103" t="str">
        <f>IF(ISNUMBER('Форма 1'!AI4243),'Форма 1'!$H4243*VLOOKUP('Форма 1'!$F4243,'Придельники с 2022'!$B$4:$X$28,'Форма 1'!AI$8),"")</f>
        <v/>
      </c>
      <c r="S4243" s="103" t="str">
        <f>IF(ISNUMBER('Форма 1'!AJ4243),'Форма 1'!$H4243*VLOOKUP('Форма 1'!$F4243,'Придельники с 2022'!$B$4:$X$28,'Форма 1'!AJ$8),"")</f>
        <v/>
      </c>
      <c r="T4243" s="88"/>
    </row>
    <row r="4244" spans="1:20">
      <c r="A4244" s="188">
        <f t="shared" si="281"/>
        <v>1080</v>
      </c>
      <c r="B4244" s="189" t="s">
        <v>4086</v>
      </c>
      <c r="C4244" s="99">
        <f t="shared" si="282"/>
        <v>7113760.1920000007</v>
      </c>
      <c r="D4244" s="103" t="str">
        <f>IF(ISNUMBER('Форма 1'!U4244),'Форма 1'!$H4244*VLOOKUP('Форма 1'!$F4244,'Придельники с 2022'!$B$4:$X$28,'Форма 1'!U$8),"")</f>
        <v/>
      </c>
      <c r="E4244" s="103" t="str">
        <f>IF(ISNUMBER('Форма 1'!V4244),'Форма 1'!$H4244*VLOOKUP('Форма 1'!$F4244,'Придельники с 2022'!$B$4:$X$28,'Форма 1'!V$8),"")</f>
        <v/>
      </c>
      <c r="F4244" s="103" t="str">
        <f>IF(ISNUMBER('Форма 1'!W4244),'Форма 1'!$H4244*VLOOKUP('Форма 1'!$F4244,'Придельники с 2022'!$B$4:$X$28,'Форма 1'!W$8),"")</f>
        <v/>
      </c>
      <c r="G4244" s="103" t="str">
        <f>IF(ISNUMBER('Форма 1'!X4244),'Форма 1'!$H4244*VLOOKUP('Форма 1'!$F4244,'Придельники с 2022'!$B$4:$X$28,'Форма 1'!X$8),"")</f>
        <v/>
      </c>
      <c r="H4244" s="103" t="str">
        <f>IF(ISNUMBER('Форма 1'!Y4244),'Форма 1'!$H4244*VLOOKUP('Форма 1'!$F4244,'Придельники с 2022'!$B$4:$X$28,'Форма 1'!Y$8),"")</f>
        <v/>
      </c>
      <c r="I4244" s="103" t="str">
        <f>IF(ISNUMBER('Форма 1'!Z4244),'Форма 1'!$H4244*VLOOKUP('Форма 1'!$F4244,'Придельники с 2022'!$B$4:$X$28,'Форма 1'!Z$8),"")</f>
        <v/>
      </c>
      <c r="J4244" s="103" t="str">
        <f>IF(ISNUMBER('Форма 1'!AA4244),'Форма 1'!$H4244*VLOOKUP('Форма 1'!$F4244,'Придельники с 2022'!$B$4:$X$28,'Форма 1'!AA$8),"")</f>
        <v/>
      </c>
      <c r="K4244" s="90"/>
      <c r="L4244" s="87"/>
      <c r="M4244" s="103">
        <f>IF(ISNUMBER('Форма 1'!AD4244),'Форма 1'!$H4244*VLOOKUP('Форма 1'!$F4244,'Придельники с 2022'!$B$4:$X$28,'Форма 1'!AD$8),"")</f>
        <v>7113760.1920000007</v>
      </c>
      <c r="N4244" s="103" t="str">
        <f>IF(ISBLANK('Форма 1'!$AE4244),"",IF('Форма 1'!$AE4244=1,'Форма 1'!$H4244*VLOOKUP('Форма 1'!$F4244,'Придельники с 2022'!$B$4:$X$28,'Форма 1'!$AE$8,0),IF('Форма 1'!$AE4244=2,'Форма 1'!$H4244*VLOOKUP('Форма 1'!$F4244,'Придельники с 2022'!$B$4:$X$28,13,0),IF('Форма 1'!$AE4244=3,'Форма 1'!$H4244*VLOOKUP('Форма 1'!$F4244,'Придельники с 2022'!$B$4:$X$28,12,0)))))</f>
        <v/>
      </c>
      <c r="O4244" s="103" t="str">
        <f>IF(ISNUMBER('Форма 1'!AF4244),'Форма 1'!$H4244*VLOOKUP('Форма 1'!$F4244,'Придельники с 2022'!$B$4:$X$28,'Форма 1'!AF$8),"")</f>
        <v/>
      </c>
      <c r="P4244" s="87"/>
      <c r="Q4244" s="103" t="str">
        <f>IF(ISNUMBER('Форма 1'!AH4244),'Форма 1'!$H4244*VLOOKUP('Форма 1'!$F4244,'Придельники с 2022'!$B$4:$X$28,'Форма 1'!AH$8),"")</f>
        <v/>
      </c>
      <c r="R4244" s="103" t="str">
        <f>IF(ISNUMBER('Форма 1'!AI4244),'Форма 1'!$H4244*VLOOKUP('Форма 1'!$F4244,'Придельники с 2022'!$B$4:$X$28,'Форма 1'!AI$8),"")</f>
        <v/>
      </c>
      <c r="S4244" s="103" t="str">
        <f>IF(ISNUMBER('Форма 1'!AJ4244),'Форма 1'!$H4244*VLOOKUP('Форма 1'!$F4244,'Придельники с 2022'!$B$4:$X$28,'Форма 1'!AJ$8),"")</f>
        <v/>
      </c>
      <c r="T4244" s="88"/>
    </row>
    <row r="4245" spans="1:20">
      <c r="A4245" s="188">
        <f t="shared" si="281"/>
        <v>1081</v>
      </c>
      <c r="B4245" s="189" t="s">
        <v>4087</v>
      </c>
      <c r="C4245" s="99">
        <f t="shared" si="282"/>
        <v>13454401.105600001</v>
      </c>
      <c r="D4245" s="103" t="str">
        <f>IF(ISNUMBER('Форма 1'!U4245),'Форма 1'!$H4245*VLOOKUP('Форма 1'!$F4245,'Придельники с 2022'!$B$4:$X$28,'Форма 1'!U$8),"")</f>
        <v/>
      </c>
      <c r="E4245" s="103" t="str">
        <f>IF(ISNUMBER('Форма 1'!V4245),'Форма 1'!$H4245*VLOOKUP('Форма 1'!$F4245,'Придельники с 2022'!$B$4:$X$28,'Форма 1'!V$8),"")</f>
        <v/>
      </c>
      <c r="F4245" s="103" t="str">
        <f>IF(ISNUMBER('Форма 1'!W4245),'Форма 1'!$H4245*VLOOKUP('Форма 1'!$F4245,'Придельники с 2022'!$B$4:$X$28,'Форма 1'!W$8),"")</f>
        <v/>
      </c>
      <c r="G4245" s="103" t="str">
        <f>IF(ISNUMBER('Форма 1'!X4245),'Форма 1'!$H4245*VLOOKUP('Форма 1'!$F4245,'Придельники с 2022'!$B$4:$X$28,'Форма 1'!X$8),"")</f>
        <v/>
      </c>
      <c r="H4245" s="103" t="str">
        <f>IF(ISNUMBER('Форма 1'!Y4245),'Форма 1'!$H4245*VLOOKUP('Форма 1'!$F4245,'Придельники с 2022'!$B$4:$X$28,'Форма 1'!Y$8),"")</f>
        <v/>
      </c>
      <c r="I4245" s="103" t="str">
        <f>IF(ISNUMBER('Форма 1'!Z4245),'Форма 1'!$H4245*VLOOKUP('Форма 1'!$F4245,'Придельники с 2022'!$B$4:$X$28,'Форма 1'!Z$8),"")</f>
        <v/>
      </c>
      <c r="J4245" s="103" t="str">
        <f>IF(ISNUMBER('Форма 1'!AA4245),'Форма 1'!$H4245*VLOOKUP('Форма 1'!$F4245,'Придельники с 2022'!$B$4:$X$28,'Форма 1'!AA$8),"")</f>
        <v/>
      </c>
      <c r="K4245" s="90"/>
      <c r="L4245" s="87"/>
      <c r="M4245" s="103">
        <f>IF(ISNUMBER('Форма 1'!AD4245),'Форма 1'!$H4245*VLOOKUP('Форма 1'!$F4245,'Придельники с 2022'!$B$4:$X$28,'Форма 1'!AD$8),"")</f>
        <v>13454401.105600001</v>
      </c>
      <c r="N4245" s="103" t="str">
        <f>IF(ISBLANK('Форма 1'!$AE4245),"",IF('Форма 1'!$AE4245=1,'Форма 1'!$H4245*VLOOKUP('Форма 1'!$F4245,'Придельники с 2022'!$B$4:$X$28,'Форма 1'!$AE$8,0),IF('Форма 1'!$AE4245=2,'Форма 1'!$H4245*VLOOKUP('Форма 1'!$F4245,'Придельники с 2022'!$B$4:$X$28,13,0),IF('Форма 1'!$AE4245=3,'Форма 1'!$H4245*VLOOKUP('Форма 1'!$F4245,'Придельники с 2022'!$B$4:$X$28,12,0)))))</f>
        <v/>
      </c>
      <c r="O4245" s="103" t="str">
        <f>IF(ISNUMBER('Форма 1'!AF4245),'Форма 1'!$H4245*VLOOKUP('Форма 1'!$F4245,'Придельники с 2022'!$B$4:$X$28,'Форма 1'!AF$8),"")</f>
        <v/>
      </c>
      <c r="P4245" s="87"/>
      <c r="Q4245" s="103" t="str">
        <f>IF(ISNUMBER('Форма 1'!AH4245),'Форма 1'!$H4245*VLOOKUP('Форма 1'!$F4245,'Придельники с 2022'!$B$4:$X$28,'Форма 1'!AH$8),"")</f>
        <v/>
      </c>
      <c r="R4245" s="103" t="str">
        <f>IF(ISNUMBER('Форма 1'!AI4245),'Форма 1'!$H4245*VLOOKUP('Форма 1'!$F4245,'Придельники с 2022'!$B$4:$X$28,'Форма 1'!AI$8),"")</f>
        <v/>
      </c>
      <c r="S4245" s="103" t="str">
        <f>IF(ISNUMBER('Форма 1'!AJ4245),'Форма 1'!$H4245*VLOOKUP('Форма 1'!$F4245,'Придельники с 2022'!$B$4:$X$28,'Форма 1'!AJ$8),"")</f>
        <v/>
      </c>
      <c r="T4245" s="88"/>
    </row>
    <row r="4246" spans="1:20">
      <c r="A4246" s="188">
        <f t="shared" si="281"/>
        <v>1082</v>
      </c>
      <c r="B4246" s="189" t="s">
        <v>4088</v>
      </c>
      <c r="C4246" s="99">
        <f t="shared" si="282"/>
        <v>14510341.440000001</v>
      </c>
      <c r="D4246" s="103" t="str">
        <f>IF(ISNUMBER('Форма 1'!U4246),'Форма 1'!$H4246*VLOOKUP('Форма 1'!$F4246,'Придельники с 2022'!$B$4:$X$28,'Форма 1'!U$8),"")</f>
        <v/>
      </c>
      <c r="E4246" s="103" t="str">
        <f>IF(ISNUMBER('Форма 1'!V4246),'Форма 1'!$H4246*VLOOKUP('Форма 1'!$F4246,'Придельники с 2022'!$B$4:$X$28,'Форма 1'!V$8),"")</f>
        <v/>
      </c>
      <c r="F4246" s="103" t="str">
        <f>IF(ISNUMBER('Форма 1'!W4246),'Форма 1'!$H4246*VLOOKUP('Форма 1'!$F4246,'Придельники с 2022'!$B$4:$X$28,'Форма 1'!W$8),"")</f>
        <v/>
      </c>
      <c r="G4246" s="103" t="str">
        <f>IF(ISNUMBER('Форма 1'!X4246),'Форма 1'!$H4246*VLOOKUP('Форма 1'!$F4246,'Придельники с 2022'!$B$4:$X$28,'Форма 1'!X$8),"")</f>
        <v/>
      </c>
      <c r="H4246" s="103" t="str">
        <f>IF(ISNUMBER('Форма 1'!Y4246),'Форма 1'!$H4246*VLOOKUP('Форма 1'!$F4246,'Придельники с 2022'!$B$4:$X$28,'Форма 1'!Y$8),"")</f>
        <v/>
      </c>
      <c r="I4246" s="103" t="str">
        <f>IF(ISNUMBER('Форма 1'!Z4246),'Форма 1'!$H4246*VLOOKUP('Форма 1'!$F4246,'Придельники с 2022'!$B$4:$X$28,'Форма 1'!Z$8),"")</f>
        <v/>
      </c>
      <c r="J4246" s="103" t="str">
        <f>IF(ISNUMBER('Форма 1'!AA4246),'Форма 1'!$H4246*VLOOKUP('Форма 1'!$F4246,'Придельники с 2022'!$B$4:$X$28,'Форма 1'!AA$8),"")</f>
        <v/>
      </c>
      <c r="K4246" s="90"/>
      <c r="L4246" s="87"/>
      <c r="M4246" s="103">
        <f>IF(ISNUMBER('Форма 1'!AD4246),'Форма 1'!$H4246*VLOOKUP('Форма 1'!$F4246,'Придельники с 2022'!$B$4:$X$28,'Форма 1'!AD$8),"")</f>
        <v>14510341.440000001</v>
      </c>
      <c r="N4246" s="103" t="str">
        <f>IF(ISBLANK('Форма 1'!$AE4246),"",IF('Форма 1'!$AE4246=1,'Форма 1'!$H4246*VLOOKUP('Форма 1'!$F4246,'Придельники с 2022'!$B$4:$X$28,'Форма 1'!$AE$8,0),IF('Форма 1'!$AE4246=2,'Форма 1'!$H4246*VLOOKUP('Форма 1'!$F4246,'Придельники с 2022'!$B$4:$X$28,13,0),IF('Форма 1'!$AE4246=3,'Форма 1'!$H4246*VLOOKUP('Форма 1'!$F4246,'Придельники с 2022'!$B$4:$X$28,12,0)))))</f>
        <v/>
      </c>
      <c r="O4246" s="103" t="str">
        <f>IF(ISNUMBER('Форма 1'!AF4246),'Форма 1'!$H4246*VLOOKUP('Форма 1'!$F4246,'Придельники с 2022'!$B$4:$X$28,'Форма 1'!AF$8),"")</f>
        <v/>
      </c>
      <c r="P4246" s="87"/>
      <c r="Q4246" s="103" t="str">
        <f>IF(ISNUMBER('Форма 1'!AH4246),'Форма 1'!$H4246*VLOOKUP('Форма 1'!$F4246,'Придельники с 2022'!$B$4:$X$28,'Форма 1'!AH$8),"")</f>
        <v/>
      </c>
      <c r="R4246" s="103" t="str">
        <f>IF(ISNUMBER('Форма 1'!AI4246),'Форма 1'!$H4246*VLOOKUP('Форма 1'!$F4246,'Придельники с 2022'!$B$4:$X$28,'Форма 1'!AI$8),"")</f>
        <v/>
      </c>
      <c r="S4246" s="103" t="str">
        <f>IF(ISNUMBER('Форма 1'!AJ4246),'Форма 1'!$H4246*VLOOKUP('Форма 1'!$F4246,'Придельники с 2022'!$B$4:$X$28,'Форма 1'!AJ$8),"")</f>
        <v/>
      </c>
      <c r="T4246" s="88"/>
    </row>
    <row r="4247" spans="1:20">
      <c r="A4247" s="188">
        <f t="shared" si="281"/>
        <v>1083</v>
      </c>
      <c r="B4247" s="189" t="s">
        <v>4089</v>
      </c>
      <c r="C4247" s="99">
        <f t="shared" si="282"/>
        <v>11678528.064000001</v>
      </c>
      <c r="D4247" s="103" t="str">
        <f>IF(ISNUMBER('Форма 1'!U4247),'Форма 1'!$H4247*VLOOKUP('Форма 1'!$F4247,'Придельники с 2022'!$B$4:$X$28,'Форма 1'!U$8),"")</f>
        <v/>
      </c>
      <c r="E4247" s="103" t="str">
        <f>IF(ISNUMBER('Форма 1'!V4247),'Форма 1'!$H4247*VLOOKUP('Форма 1'!$F4247,'Придельники с 2022'!$B$4:$X$28,'Форма 1'!V$8),"")</f>
        <v/>
      </c>
      <c r="F4247" s="103" t="str">
        <f>IF(ISNUMBER('Форма 1'!W4247),'Форма 1'!$H4247*VLOOKUP('Форма 1'!$F4247,'Придельники с 2022'!$B$4:$X$28,'Форма 1'!W$8),"")</f>
        <v/>
      </c>
      <c r="G4247" s="103" t="str">
        <f>IF(ISNUMBER('Форма 1'!X4247),'Форма 1'!$H4247*VLOOKUP('Форма 1'!$F4247,'Придельники с 2022'!$B$4:$X$28,'Форма 1'!X$8),"")</f>
        <v/>
      </c>
      <c r="H4247" s="103" t="str">
        <f>IF(ISNUMBER('Форма 1'!Y4247),'Форма 1'!$H4247*VLOOKUP('Форма 1'!$F4247,'Придельники с 2022'!$B$4:$X$28,'Форма 1'!Y$8),"")</f>
        <v/>
      </c>
      <c r="I4247" s="103" t="str">
        <f>IF(ISNUMBER('Форма 1'!Z4247),'Форма 1'!$H4247*VLOOKUP('Форма 1'!$F4247,'Придельники с 2022'!$B$4:$X$28,'Форма 1'!Z$8),"")</f>
        <v/>
      </c>
      <c r="J4247" s="103" t="str">
        <f>IF(ISNUMBER('Форма 1'!AA4247),'Форма 1'!$H4247*VLOOKUP('Форма 1'!$F4247,'Придельники с 2022'!$B$4:$X$28,'Форма 1'!AA$8),"")</f>
        <v/>
      </c>
      <c r="K4247" s="90"/>
      <c r="L4247" s="87"/>
      <c r="M4247" s="103">
        <f>IF(ISNUMBER('Форма 1'!AD4247),'Форма 1'!$H4247*VLOOKUP('Форма 1'!$F4247,'Придельники с 2022'!$B$4:$X$28,'Форма 1'!AD$8),"")</f>
        <v>11678528.064000001</v>
      </c>
      <c r="N4247" s="103" t="str">
        <f>IF(ISBLANK('Форма 1'!$AE4247),"",IF('Форма 1'!$AE4247=1,'Форма 1'!$H4247*VLOOKUP('Форма 1'!$F4247,'Придельники с 2022'!$B$4:$X$28,'Форма 1'!$AE$8,0),IF('Форма 1'!$AE4247=2,'Форма 1'!$H4247*VLOOKUP('Форма 1'!$F4247,'Придельники с 2022'!$B$4:$X$28,13,0),IF('Форма 1'!$AE4247=3,'Форма 1'!$H4247*VLOOKUP('Форма 1'!$F4247,'Придельники с 2022'!$B$4:$X$28,12,0)))))</f>
        <v/>
      </c>
      <c r="O4247" s="103" t="str">
        <f>IF(ISNUMBER('Форма 1'!AF4247),'Форма 1'!$H4247*VLOOKUP('Форма 1'!$F4247,'Придельники с 2022'!$B$4:$X$28,'Форма 1'!AF$8),"")</f>
        <v/>
      </c>
      <c r="P4247" s="87"/>
      <c r="Q4247" s="103" t="str">
        <f>IF(ISNUMBER('Форма 1'!AH4247),'Форма 1'!$H4247*VLOOKUP('Форма 1'!$F4247,'Придельники с 2022'!$B$4:$X$28,'Форма 1'!AH$8),"")</f>
        <v/>
      </c>
      <c r="R4247" s="103" t="str">
        <f>IF(ISNUMBER('Форма 1'!AI4247),'Форма 1'!$H4247*VLOOKUP('Форма 1'!$F4247,'Придельники с 2022'!$B$4:$X$28,'Форма 1'!AI$8),"")</f>
        <v/>
      </c>
      <c r="S4247" s="103" t="str">
        <f>IF(ISNUMBER('Форма 1'!AJ4247),'Форма 1'!$H4247*VLOOKUP('Форма 1'!$F4247,'Придельники с 2022'!$B$4:$X$28,'Форма 1'!AJ$8),"")</f>
        <v/>
      </c>
      <c r="T4247" s="88"/>
    </row>
    <row r="4248" spans="1:20">
      <c r="A4248" s="188">
        <f t="shared" si="281"/>
        <v>1084</v>
      </c>
      <c r="B4248" s="189" t="s">
        <v>4090</v>
      </c>
      <c r="C4248" s="99">
        <f t="shared" si="282"/>
        <v>11659613.280000001</v>
      </c>
      <c r="D4248" s="103" t="str">
        <f>IF(ISNUMBER('Форма 1'!U4248),'Форма 1'!$H4248*VLOOKUP('Форма 1'!$F4248,'Придельники с 2022'!$B$4:$X$28,'Форма 1'!U$8),"")</f>
        <v/>
      </c>
      <c r="E4248" s="103" t="str">
        <f>IF(ISNUMBER('Форма 1'!V4248),'Форма 1'!$H4248*VLOOKUP('Форма 1'!$F4248,'Придельники с 2022'!$B$4:$X$28,'Форма 1'!V$8),"")</f>
        <v/>
      </c>
      <c r="F4248" s="103" t="str">
        <f>IF(ISNUMBER('Форма 1'!W4248),'Форма 1'!$H4248*VLOOKUP('Форма 1'!$F4248,'Придельники с 2022'!$B$4:$X$28,'Форма 1'!W$8),"")</f>
        <v/>
      </c>
      <c r="G4248" s="103" t="str">
        <f>IF(ISNUMBER('Форма 1'!X4248),'Форма 1'!$H4248*VLOOKUP('Форма 1'!$F4248,'Придельники с 2022'!$B$4:$X$28,'Форма 1'!X$8),"")</f>
        <v/>
      </c>
      <c r="H4248" s="103" t="str">
        <f>IF(ISNUMBER('Форма 1'!Y4248),'Форма 1'!$H4248*VLOOKUP('Форма 1'!$F4248,'Придельники с 2022'!$B$4:$X$28,'Форма 1'!Y$8),"")</f>
        <v/>
      </c>
      <c r="I4248" s="103" t="str">
        <f>IF(ISNUMBER('Форма 1'!Z4248),'Форма 1'!$H4248*VLOOKUP('Форма 1'!$F4248,'Придельники с 2022'!$B$4:$X$28,'Форма 1'!Z$8),"")</f>
        <v/>
      </c>
      <c r="J4248" s="103" t="str">
        <f>IF(ISNUMBER('Форма 1'!AA4248),'Форма 1'!$H4248*VLOOKUP('Форма 1'!$F4248,'Придельники с 2022'!$B$4:$X$28,'Форма 1'!AA$8),"")</f>
        <v/>
      </c>
      <c r="K4248" s="90"/>
      <c r="L4248" s="87"/>
      <c r="M4248" s="103">
        <f>IF(ISNUMBER('Форма 1'!AD4248),'Форма 1'!$H4248*VLOOKUP('Форма 1'!$F4248,'Придельники с 2022'!$B$4:$X$28,'Форма 1'!AD$8),"")</f>
        <v>11659613.280000001</v>
      </c>
      <c r="N4248" s="103" t="str">
        <f>IF(ISBLANK('Форма 1'!$AE4248),"",IF('Форма 1'!$AE4248=1,'Форма 1'!$H4248*VLOOKUP('Форма 1'!$F4248,'Придельники с 2022'!$B$4:$X$28,'Форма 1'!$AE$8,0),IF('Форма 1'!$AE4248=2,'Форма 1'!$H4248*VLOOKUP('Форма 1'!$F4248,'Придельники с 2022'!$B$4:$X$28,13,0),IF('Форма 1'!$AE4248=3,'Форма 1'!$H4248*VLOOKUP('Форма 1'!$F4248,'Придельники с 2022'!$B$4:$X$28,12,0)))))</f>
        <v/>
      </c>
      <c r="O4248" s="103" t="str">
        <f>IF(ISNUMBER('Форма 1'!AF4248),'Форма 1'!$H4248*VLOOKUP('Форма 1'!$F4248,'Придельники с 2022'!$B$4:$X$28,'Форма 1'!AF$8),"")</f>
        <v/>
      </c>
      <c r="P4248" s="87"/>
      <c r="Q4248" s="103" t="str">
        <f>IF(ISNUMBER('Форма 1'!AH4248),'Форма 1'!$H4248*VLOOKUP('Форма 1'!$F4248,'Придельники с 2022'!$B$4:$X$28,'Форма 1'!AH$8),"")</f>
        <v/>
      </c>
      <c r="R4248" s="103" t="str">
        <f>IF(ISNUMBER('Форма 1'!AI4248),'Форма 1'!$H4248*VLOOKUP('Форма 1'!$F4248,'Придельники с 2022'!$B$4:$X$28,'Форма 1'!AI$8),"")</f>
        <v/>
      </c>
      <c r="S4248" s="103" t="str">
        <f>IF(ISNUMBER('Форма 1'!AJ4248),'Форма 1'!$H4248*VLOOKUP('Форма 1'!$F4248,'Придельники с 2022'!$B$4:$X$28,'Форма 1'!AJ$8),"")</f>
        <v/>
      </c>
      <c r="T4248" s="88"/>
    </row>
    <row r="4249" spans="1:20">
      <c r="A4249" s="188">
        <f t="shared" si="281"/>
        <v>1085</v>
      </c>
      <c r="B4249" s="189" t="s">
        <v>4091</v>
      </c>
      <c r="C4249" s="99">
        <f t="shared" si="282"/>
        <v>11674925.248000002</v>
      </c>
      <c r="D4249" s="103" t="str">
        <f>IF(ISNUMBER('Форма 1'!U4249),'Форма 1'!$H4249*VLOOKUP('Форма 1'!$F4249,'Придельники с 2022'!$B$4:$X$28,'Форма 1'!U$8),"")</f>
        <v/>
      </c>
      <c r="E4249" s="103" t="str">
        <f>IF(ISNUMBER('Форма 1'!V4249),'Форма 1'!$H4249*VLOOKUP('Форма 1'!$F4249,'Придельники с 2022'!$B$4:$X$28,'Форма 1'!V$8),"")</f>
        <v/>
      </c>
      <c r="F4249" s="103" t="str">
        <f>IF(ISNUMBER('Форма 1'!W4249),'Форма 1'!$H4249*VLOOKUP('Форма 1'!$F4249,'Придельники с 2022'!$B$4:$X$28,'Форма 1'!W$8),"")</f>
        <v/>
      </c>
      <c r="G4249" s="103" t="str">
        <f>IF(ISNUMBER('Форма 1'!X4249),'Форма 1'!$H4249*VLOOKUP('Форма 1'!$F4249,'Придельники с 2022'!$B$4:$X$28,'Форма 1'!X$8),"")</f>
        <v/>
      </c>
      <c r="H4249" s="103" t="str">
        <f>IF(ISNUMBER('Форма 1'!Y4249),'Форма 1'!$H4249*VLOOKUP('Форма 1'!$F4249,'Придельники с 2022'!$B$4:$X$28,'Форма 1'!Y$8),"")</f>
        <v/>
      </c>
      <c r="I4249" s="103" t="str">
        <f>IF(ISNUMBER('Форма 1'!Z4249),'Форма 1'!$H4249*VLOOKUP('Форма 1'!$F4249,'Придельники с 2022'!$B$4:$X$28,'Форма 1'!Z$8),"")</f>
        <v/>
      </c>
      <c r="J4249" s="103" t="str">
        <f>IF(ISNUMBER('Форма 1'!AA4249),'Форма 1'!$H4249*VLOOKUP('Форма 1'!$F4249,'Придельники с 2022'!$B$4:$X$28,'Форма 1'!AA$8),"")</f>
        <v/>
      </c>
      <c r="K4249" s="90"/>
      <c r="L4249" s="87"/>
      <c r="M4249" s="103">
        <f>IF(ISNUMBER('Форма 1'!AD4249),'Форма 1'!$H4249*VLOOKUP('Форма 1'!$F4249,'Придельники с 2022'!$B$4:$X$28,'Форма 1'!AD$8),"")</f>
        <v>11674925.248000002</v>
      </c>
      <c r="N4249" s="103" t="str">
        <f>IF(ISBLANK('Форма 1'!$AE4249),"",IF('Форма 1'!$AE4249=1,'Форма 1'!$H4249*VLOOKUP('Форма 1'!$F4249,'Придельники с 2022'!$B$4:$X$28,'Форма 1'!$AE$8,0),IF('Форма 1'!$AE4249=2,'Форма 1'!$H4249*VLOOKUP('Форма 1'!$F4249,'Придельники с 2022'!$B$4:$X$28,13,0),IF('Форма 1'!$AE4249=3,'Форма 1'!$H4249*VLOOKUP('Форма 1'!$F4249,'Придельники с 2022'!$B$4:$X$28,12,0)))))</f>
        <v/>
      </c>
      <c r="O4249" s="103" t="str">
        <f>IF(ISNUMBER('Форма 1'!AF4249),'Форма 1'!$H4249*VLOOKUP('Форма 1'!$F4249,'Придельники с 2022'!$B$4:$X$28,'Форма 1'!AF$8),"")</f>
        <v/>
      </c>
      <c r="P4249" s="87"/>
      <c r="Q4249" s="103" t="str">
        <f>IF(ISNUMBER('Форма 1'!AH4249),'Форма 1'!$H4249*VLOOKUP('Форма 1'!$F4249,'Придельники с 2022'!$B$4:$X$28,'Форма 1'!AH$8),"")</f>
        <v/>
      </c>
      <c r="R4249" s="103" t="str">
        <f>IF(ISNUMBER('Форма 1'!AI4249),'Форма 1'!$H4249*VLOOKUP('Форма 1'!$F4249,'Придельники с 2022'!$B$4:$X$28,'Форма 1'!AI$8),"")</f>
        <v/>
      </c>
      <c r="S4249" s="103" t="str">
        <f>IF(ISNUMBER('Форма 1'!AJ4249),'Форма 1'!$H4249*VLOOKUP('Форма 1'!$F4249,'Придельники с 2022'!$B$4:$X$28,'Форма 1'!AJ$8),"")</f>
        <v/>
      </c>
      <c r="T4249" s="88"/>
    </row>
    <row r="4250" spans="1:20">
      <c r="A4250" s="188">
        <f t="shared" si="281"/>
        <v>1086</v>
      </c>
      <c r="B4250" s="189" t="s">
        <v>4092</v>
      </c>
      <c r="C4250" s="99">
        <f t="shared" si="282"/>
        <v>11990233.534</v>
      </c>
      <c r="D4250" s="103" t="str">
        <f>IF(ISNUMBER('Форма 1'!U4250),'Форма 1'!$H4250*VLOOKUP('Форма 1'!$F4250,'Придельники с 2022'!$B$4:$X$28,'Форма 1'!U$8),"")</f>
        <v/>
      </c>
      <c r="E4250" s="103" t="str">
        <f>IF(ISNUMBER('Форма 1'!V4250),'Форма 1'!$H4250*VLOOKUP('Форма 1'!$F4250,'Придельники с 2022'!$B$4:$X$28,'Форма 1'!V$8),"")</f>
        <v/>
      </c>
      <c r="F4250" s="103" t="str">
        <f>IF(ISNUMBER('Форма 1'!W4250),'Форма 1'!$H4250*VLOOKUP('Форма 1'!$F4250,'Придельники с 2022'!$B$4:$X$28,'Форма 1'!W$8),"")</f>
        <v/>
      </c>
      <c r="G4250" s="103" t="str">
        <f>IF(ISNUMBER('Форма 1'!X4250),'Форма 1'!$H4250*VLOOKUP('Форма 1'!$F4250,'Придельники с 2022'!$B$4:$X$28,'Форма 1'!X$8),"")</f>
        <v/>
      </c>
      <c r="H4250" s="103" t="str">
        <f>IF(ISNUMBER('Форма 1'!Y4250),'Форма 1'!$H4250*VLOOKUP('Форма 1'!$F4250,'Придельники с 2022'!$B$4:$X$28,'Форма 1'!Y$8),"")</f>
        <v/>
      </c>
      <c r="I4250" s="103" t="str">
        <f>IF(ISNUMBER('Форма 1'!Z4250),'Форма 1'!$H4250*VLOOKUP('Форма 1'!$F4250,'Придельники с 2022'!$B$4:$X$28,'Форма 1'!Z$8),"")</f>
        <v/>
      </c>
      <c r="J4250" s="103" t="str">
        <f>IF(ISNUMBER('Форма 1'!AA4250),'Форма 1'!$H4250*VLOOKUP('Форма 1'!$F4250,'Придельники с 2022'!$B$4:$X$28,'Форма 1'!AA$8),"")</f>
        <v/>
      </c>
      <c r="K4250" s="90"/>
      <c r="L4250" s="87"/>
      <c r="M4250" s="103">
        <f>IF(ISNUMBER('Форма 1'!AD4250),'Форма 1'!$H4250*VLOOKUP('Форма 1'!$F4250,'Придельники с 2022'!$B$4:$X$28,'Форма 1'!AD$8),"")</f>
        <v>11518653.104</v>
      </c>
      <c r="N4250" s="103" t="str">
        <f>IF(ISBLANK('Форма 1'!$AE4250),"",IF('Форма 1'!$AE4250=1,'Форма 1'!$H4250*VLOOKUP('Форма 1'!$F4250,'Придельники с 2022'!$B$4:$X$28,'Форма 1'!$AE$8,0),IF('Форма 1'!$AE4250=2,'Форма 1'!$H4250*VLOOKUP('Форма 1'!$F4250,'Придельники с 2022'!$B$4:$X$28,13,0),IF('Форма 1'!$AE4250=3,'Форма 1'!$H4250*VLOOKUP('Форма 1'!$F4250,'Придельники с 2022'!$B$4:$X$28,12,0)))))</f>
        <v/>
      </c>
      <c r="O4250" s="103" t="str">
        <f>IF(ISNUMBER('Форма 1'!AF4250),'Форма 1'!$H4250*VLOOKUP('Форма 1'!$F4250,'Придельники с 2022'!$B$4:$X$28,'Форма 1'!AF$8),"")</f>
        <v/>
      </c>
      <c r="P4250" s="87">
        <v>471580.43000000005</v>
      </c>
      <c r="Q4250" s="103" t="str">
        <f>IF(ISNUMBER('Форма 1'!AH4250),'Форма 1'!$H4250*VLOOKUP('Форма 1'!$F4250,'Придельники с 2022'!$B$4:$X$28,'Форма 1'!AH$8),"")</f>
        <v/>
      </c>
      <c r="R4250" s="103" t="str">
        <f>IF(ISNUMBER('Форма 1'!AI4250),'Форма 1'!$H4250*VLOOKUP('Форма 1'!$F4250,'Придельники с 2022'!$B$4:$X$28,'Форма 1'!AI$8),"")</f>
        <v/>
      </c>
      <c r="S4250" s="103" t="str">
        <f>IF(ISNUMBER('Форма 1'!AJ4250),'Форма 1'!$H4250*VLOOKUP('Форма 1'!$F4250,'Придельники с 2022'!$B$4:$X$28,'Форма 1'!AJ$8),"")</f>
        <v/>
      </c>
      <c r="T4250" s="88"/>
    </row>
    <row r="4251" spans="1:20">
      <c r="A4251" s="188">
        <f t="shared" si="281"/>
        <v>1087</v>
      </c>
      <c r="B4251" s="189" t="s">
        <v>4093</v>
      </c>
      <c r="C4251" s="99">
        <f t="shared" si="282"/>
        <v>15383664.038400002</v>
      </c>
      <c r="D4251" s="103" t="str">
        <f>IF(ISNUMBER('Форма 1'!U4251),'Форма 1'!$H4251*VLOOKUP('Форма 1'!$F4251,'Придельники с 2022'!$B$4:$X$28,'Форма 1'!U$8),"")</f>
        <v/>
      </c>
      <c r="E4251" s="103" t="str">
        <f>IF(ISNUMBER('Форма 1'!V4251),'Форма 1'!$H4251*VLOOKUP('Форма 1'!$F4251,'Придельники с 2022'!$B$4:$X$28,'Форма 1'!V$8),"")</f>
        <v/>
      </c>
      <c r="F4251" s="103" t="str">
        <f>IF(ISNUMBER('Форма 1'!W4251),'Форма 1'!$H4251*VLOOKUP('Форма 1'!$F4251,'Придельники с 2022'!$B$4:$X$28,'Форма 1'!W$8),"")</f>
        <v/>
      </c>
      <c r="G4251" s="103" t="str">
        <f>IF(ISNUMBER('Форма 1'!X4251),'Форма 1'!$H4251*VLOOKUP('Форма 1'!$F4251,'Придельники с 2022'!$B$4:$X$28,'Форма 1'!X$8),"")</f>
        <v/>
      </c>
      <c r="H4251" s="103" t="str">
        <f>IF(ISNUMBER('Форма 1'!Y4251),'Форма 1'!$H4251*VLOOKUP('Форма 1'!$F4251,'Придельники с 2022'!$B$4:$X$28,'Форма 1'!Y$8),"")</f>
        <v/>
      </c>
      <c r="I4251" s="103" t="str">
        <f>IF(ISNUMBER('Форма 1'!Z4251),'Форма 1'!$H4251*VLOOKUP('Форма 1'!$F4251,'Придельники с 2022'!$B$4:$X$28,'Форма 1'!Z$8),"")</f>
        <v/>
      </c>
      <c r="J4251" s="103" t="str">
        <f>IF(ISNUMBER('Форма 1'!AA4251),'Форма 1'!$H4251*VLOOKUP('Форма 1'!$F4251,'Придельники с 2022'!$B$4:$X$28,'Форма 1'!AA$8),"")</f>
        <v/>
      </c>
      <c r="K4251" s="90"/>
      <c r="L4251" s="87"/>
      <c r="M4251" s="103">
        <f>IF(ISNUMBER('Форма 1'!AD4251),'Форма 1'!$H4251*VLOOKUP('Форма 1'!$F4251,'Придельники с 2022'!$B$4:$X$28,'Форма 1'!AD$8),"")</f>
        <v>15383664.038400002</v>
      </c>
      <c r="N4251" s="103" t="str">
        <f>IF(ISBLANK('Форма 1'!$AE4251),"",IF('Форма 1'!$AE4251=1,'Форма 1'!$H4251*VLOOKUP('Форма 1'!$F4251,'Придельники с 2022'!$B$4:$X$28,'Форма 1'!$AE$8,0),IF('Форма 1'!$AE4251=2,'Форма 1'!$H4251*VLOOKUP('Форма 1'!$F4251,'Придельники с 2022'!$B$4:$X$28,13,0),IF('Форма 1'!$AE4251=3,'Форма 1'!$H4251*VLOOKUP('Форма 1'!$F4251,'Придельники с 2022'!$B$4:$X$28,12,0)))))</f>
        <v/>
      </c>
      <c r="O4251" s="103" t="str">
        <f>IF(ISNUMBER('Форма 1'!AF4251),'Форма 1'!$H4251*VLOOKUP('Форма 1'!$F4251,'Придельники с 2022'!$B$4:$X$28,'Форма 1'!AF$8),"")</f>
        <v/>
      </c>
      <c r="P4251" s="87"/>
      <c r="Q4251" s="103" t="str">
        <f>IF(ISNUMBER('Форма 1'!AH4251),'Форма 1'!$H4251*VLOOKUP('Форма 1'!$F4251,'Придельники с 2022'!$B$4:$X$28,'Форма 1'!AH$8),"")</f>
        <v/>
      </c>
      <c r="R4251" s="103" t="str">
        <f>IF(ISNUMBER('Форма 1'!AI4251),'Форма 1'!$H4251*VLOOKUP('Форма 1'!$F4251,'Придельники с 2022'!$B$4:$X$28,'Форма 1'!AI$8),"")</f>
        <v/>
      </c>
      <c r="S4251" s="103" t="str">
        <f>IF(ISNUMBER('Форма 1'!AJ4251),'Форма 1'!$H4251*VLOOKUP('Форма 1'!$F4251,'Придельники с 2022'!$B$4:$X$28,'Форма 1'!AJ$8),"")</f>
        <v/>
      </c>
      <c r="T4251" s="88"/>
    </row>
    <row r="4252" spans="1:20">
      <c r="A4252" s="188">
        <f t="shared" si="281"/>
        <v>1088</v>
      </c>
      <c r="B4252" s="189" t="s">
        <v>4094</v>
      </c>
      <c r="C4252" s="99">
        <f t="shared" si="282"/>
        <v>9628976.1119999997</v>
      </c>
      <c r="D4252" s="103" t="str">
        <f>IF(ISNUMBER('Форма 1'!U4252),'Форма 1'!$H4252*VLOOKUP('Форма 1'!$F4252,'Придельники с 2022'!$B$4:$X$28,'Форма 1'!U$8),"")</f>
        <v/>
      </c>
      <c r="E4252" s="103" t="str">
        <f>IF(ISNUMBER('Форма 1'!V4252),'Форма 1'!$H4252*VLOOKUP('Форма 1'!$F4252,'Придельники с 2022'!$B$4:$X$28,'Форма 1'!V$8),"")</f>
        <v/>
      </c>
      <c r="F4252" s="103" t="str">
        <f>IF(ISNUMBER('Форма 1'!W4252),'Форма 1'!$H4252*VLOOKUP('Форма 1'!$F4252,'Придельники с 2022'!$B$4:$X$28,'Форма 1'!W$8),"")</f>
        <v/>
      </c>
      <c r="G4252" s="103" t="str">
        <f>IF(ISNUMBER('Форма 1'!X4252),'Форма 1'!$H4252*VLOOKUP('Форма 1'!$F4252,'Придельники с 2022'!$B$4:$X$28,'Форма 1'!X$8),"")</f>
        <v/>
      </c>
      <c r="H4252" s="103" t="str">
        <f>IF(ISNUMBER('Форма 1'!Y4252),'Форма 1'!$H4252*VLOOKUP('Форма 1'!$F4252,'Придельники с 2022'!$B$4:$X$28,'Форма 1'!Y$8),"")</f>
        <v/>
      </c>
      <c r="I4252" s="103" t="str">
        <f>IF(ISNUMBER('Форма 1'!Z4252),'Форма 1'!$H4252*VLOOKUP('Форма 1'!$F4252,'Придельники с 2022'!$B$4:$X$28,'Форма 1'!Z$8),"")</f>
        <v/>
      </c>
      <c r="J4252" s="103" t="str">
        <f>IF(ISNUMBER('Форма 1'!AA4252),'Форма 1'!$H4252*VLOOKUP('Форма 1'!$F4252,'Придельники с 2022'!$B$4:$X$28,'Форма 1'!AA$8),"")</f>
        <v/>
      </c>
      <c r="K4252" s="90"/>
      <c r="L4252" s="87"/>
      <c r="M4252" s="103">
        <f>IF(ISNUMBER('Форма 1'!AD4252),'Форма 1'!$H4252*VLOOKUP('Форма 1'!$F4252,'Придельники с 2022'!$B$4:$X$28,'Форма 1'!AD$8),"")</f>
        <v>9628976.1119999997</v>
      </c>
      <c r="N4252" s="103" t="str">
        <f>IF(ISBLANK('Форма 1'!$AE4252),"",IF('Форма 1'!$AE4252=1,'Форма 1'!$H4252*VLOOKUP('Форма 1'!$F4252,'Придельники с 2022'!$B$4:$X$28,'Форма 1'!$AE$8,0),IF('Форма 1'!$AE4252=2,'Форма 1'!$H4252*VLOOKUP('Форма 1'!$F4252,'Придельники с 2022'!$B$4:$X$28,13,0),IF('Форма 1'!$AE4252=3,'Форма 1'!$H4252*VLOOKUP('Форма 1'!$F4252,'Придельники с 2022'!$B$4:$X$28,12,0)))))</f>
        <v/>
      </c>
      <c r="O4252" s="103" t="str">
        <f>IF(ISNUMBER('Форма 1'!AF4252),'Форма 1'!$H4252*VLOOKUP('Форма 1'!$F4252,'Придельники с 2022'!$B$4:$X$28,'Форма 1'!AF$8),"")</f>
        <v/>
      </c>
      <c r="P4252" s="87"/>
      <c r="Q4252" s="103" t="str">
        <f>IF(ISNUMBER('Форма 1'!AH4252),'Форма 1'!$H4252*VLOOKUP('Форма 1'!$F4252,'Придельники с 2022'!$B$4:$X$28,'Форма 1'!AH$8),"")</f>
        <v/>
      </c>
      <c r="R4252" s="103" t="str">
        <f>IF(ISNUMBER('Форма 1'!AI4252),'Форма 1'!$H4252*VLOOKUP('Форма 1'!$F4252,'Придельники с 2022'!$B$4:$X$28,'Форма 1'!AI$8),"")</f>
        <v/>
      </c>
      <c r="S4252" s="103" t="str">
        <f>IF(ISNUMBER('Форма 1'!AJ4252),'Форма 1'!$H4252*VLOOKUP('Форма 1'!$F4252,'Придельники с 2022'!$B$4:$X$28,'Форма 1'!AJ$8),"")</f>
        <v/>
      </c>
      <c r="T4252" s="88"/>
    </row>
    <row r="4253" spans="1:20">
      <c r="A4253" s="188">
        <f t="shared" si="281"/>
        <v>1089</v>
      </c>
      <c r="B4253" s="189" t="s">
        <v>4095</v>
      </c>
      <c r="C4253" s="99">
        <f t="shared" si="282"/>
        <v>9892432.0319999997</v>
      </c>
      <c r="D4253" s="103" t="str">
        <f>IF(ISNUMBER('Форма 1'!U4253),'Форма 1'!$H4253*VLOOKUP('Форма 1'!$F4253,'Придельники с 2022'!$B$4:$X$28,'Форма 1'!U$8),"")</f>
        <v/>
      </c>
      <c r="E4253" s="103" t="str">
        <f>IF(ISNUMBER('Форма 1'!V4253),'Форма 1'!$H4253*VLOOKUP('Форма 1'!$F4253,'Придельники с 2022'!$B$4:$X$28,'Форма 1'!V$8),"")</f>
        <v/>
      </c>
      <c r="F4253" s="103" t="str">
        <f>IF(ISNUMBER('Форма 1'!W4253),'Форма 1'!$H4253*VLOOKUP('Форма 1'!$F4253,'Придельники с 2022'!$B$4:$X$28,'Форма 1'!W$8),"")</f>
        <v/>
      </c>
      <c r="G4253" s="103" t="str">
        <f>IF(ISNUMBER('Форма 1'!X4253),'Форма 1'!$H4253*VLOOKUP('Форма 1'!$F4253,'Придельники с 2022'!$B$4:$X$28,'Форма 1'!X$8),"")</f>
        <v/>
      </c>
      <c r="H4253" s="103" t="str">
        <f>IF(ISNUMBER('Форма 1'!Y4253),'Форма 1'!$H4253*VLOOKUP('Форма 1'!$F4253,'Придельники с 2022'!$B$4:$X$28,'Форма 1'!Y$8),"")</f>
        <v/>
      </c>
      <c r="I4253" s="103" t="str">
        <f>IF(ISNUMBER('Форма 1'!Z4253),'Форма 1'!$H4253*VLOOKUP('Форма 1'!$F4253,'Придельники с 2022'!$B$4:$X$28,'Форма 1'!Z$8),"")</f>
        <v/>
      </c>
      <c r="J4253" s="103" t="str">
        <f>IF(ISNUMBER('Форма 1'!AA4253),'Форма 1'!$H4253*VLOOKUP('Форма 1'!$F4253,'Придельники с 2022'!$B$4:$X$28,'Форма 1'!AA$8),"")</f>
        <v/>
      </c>
      <c r="K4253" s="90"/>
      <c r="L4253" s="87"/>
      <c r="M4253" s="103">
        <f>IF(ISNUMBER('Форма 1'!AD4253),'Форма 1'!$H4253*VLOOKUP('Форма 1'!$F4253,'Придельники с 2022'!$B$4:$X$28,'Форма 1'!AD$8),"")</f>
        <v>9892432.0319999997</v>
      </c>
      <c r="N4253" s="103" t="str">
        <f>IF(ISBLANK('Форма 1'!$AE4253),"",IF('Форма 1'!$AE4253=1,'Форма 1'!$H4253*VLOOKUP('Форма 1'!$F4253,'Придельники с 2022'!$B$4:$X$28,'Форма 1'!$AE$8,0),IF('Форма 1'!$AE4253=2,'Форма 1'!$H4253*VLOOKUP('Форма 1'!$F4253,'Придельники с 2022'!$B$4:$X$28,13,0),IF('Форма 1'!$AE4253=3,'Форма 1'!$H4253*VLOOKUP('Форма 1'!$F4253,'Придельники с 2022'!$B$4:$X$28,12,0)))))</f>
        <v/>
      </c>
      <c r="O4253" s="103" t="str">
        <f>IF(ISNUMBER('Форма 1'!AF4253),'Форма 1'!$H4253*VLOOKUP('Форма 1'!$F4253,'Придельники с 2022'!$B$4:$X$28,'Форма 1'!AF$8),"")</f>
        <v/>
      </c>
      <c r="P4253" s="87"/>
      <c r="Q4253" s="103" t="str">
        <f>IF(ISNUMBER('Форма 1'!AH4253),'Форма 1'!$H4253*VLOOKUP('Форма 1'!$F4253,'Придельники с 2022'!$B$4:$X$28,'Форма 1'!AH$8),"")</f>
        <v/>
      </c>
      <c r="R4253" s="103" t="str">
        <f>IF(ISNUMBER('Форма 1'!AI4253),'Форма 1'!$H4253*VLOOKUP('Форма 1'!$F4253,'Придельники с 2022'!$B$4:$X$28,'Форма 1'!AI$8),"")</f>
        <v/>
      </c>
      <c r="S4253" s="103" t="str">
        <f>IF(ISNUMBER('Форма 1'!AJ4253),'Форма 1'!$H4253*VLOOKUP('Форма 1'!$F4253,'Придельники с 2022'!$B$4:$X$28,'Форма 1'!AJ$8),"")</f>
        <v/>
      </c>
      <c r="T4253" s="88"/>
    </row>
    <row r="4254" spans="1:20">
      <c r="A4254" s="188">
        <f t="shared" ref="A4254:A4317" si="283">A4253+1</f>
        <v>1090</v>
      </c>
      <c r="B4254" s="189" t="s">
        <v>4096</v>
      </c>
      <c r="C4254" s="99">
        <f t="shared" si="282"/>
        <v>13088580.176000003</v>
      </c>
      <c r="D4254" s="103" t="str">
        <f>IF(ISNUMBER('Форма 1'!U4254),'Форма 1'!$H4254*VLOOKUP('Форма 1'!$F4254,'Придельники с 2022'!$B$4:$X$28,'Форма 1'!U$8),"")</f>
        <v/>
      </c>
      <c r="E4254" s="103" t="str">
        <f>IF(ISNUMBER('Форма 1'!V4254),'Форма 1'!$H4254*VLOOKUP('Форма 1'!$F4254,'Придельники с 2022'!$B$4:$X$28,'Форма 1'!V$8),"")</f>
        <v/>
      </c>
      <c r="F4254" s="103" t="str">
        <f>IF(ISNUMBER('Форма 1'!W4254),'Форма 1'!$H4254*VLOOKUP('Форма 1'!$F4254,'Придельники с 2022'!$B$4:$X$28,'Форма 1'!W$8),"")</f>
        <v/>
      </c>
      <c r="G4254" s="103" t="str">
        <f>IF(ISNUMBER('Форма 1'!X4254),'Форма 1'!$H4254*VLOOKUP('Форма 1'!$F4254,'Придельники с 2022'!$B$4:$X$28,'Форма 1'!X$8),"")</f>
        <v/>
      </c>
      <c r="H4254" s="103" t="str">
        <f>IF(ISNUMBER('Форма 1'!Y4254),'Форма 1'!$H4254*VLOOKUP('Форма 1'!$F4254,'Придельники с 2022'!$B$4:$X$28,'Форма 1'!Y$8),"")</f>
        <v/>
      </c>
      <c r="I4254" s="103" t="str">
        <f>IF(ISNUMBER('Форма 1'!Z4254),'Форма 1'!$H4254*VLOOKUP('Форма 1'!$F4254,'Придельники с 2022'!$B$4:$X$28,'Форма 1'!Z$8),"")</f>
        <v/>
      </c>
      <c r="J4254" s="103" t="str">
        <f>IF(ISNUMBER('Форма 1'!AA4254),'Форма 1'!$H4254*VLOOKUP('Форма 1'!$F4254,'Придельники с 2022'!$B$4:$X$28,'Форма 1'!AA$8),"")</f>
        <v/>
      </c>
      <c r="K4254" s="90"/>
      <c r="L4254" s="87"/>
      <c r="M4254" s="103">
        <f>IF(ISNUMBER('Форма 1'!AD4254),'Форма 1'!$H4254*VLOOKUP('Форма 1'!$F4254,'Придельники с 2022'!$B$4:$X$28,'Форма 1'!AD$8),"")</f>
        <v>13088580.176000003</v>
      </c>
      <c r="N4254" s="103" t="str">
        <f>IF(ISBLANK('Форма 1'!$AE4254),"",IF('Форма 1'!$AE4254=1,'Форма 1'!$H4254*VLOOKUP('Форма 1'!$F4254,'Придельники с 2022'!$B$4:$X$28,'Форма 1'!$AE$8,0),IF('Форма 1'!$AE4254=2,'Форма 1'!$H4254*VLOOKUP('Форма 1'!$F4254,'Придельники с 2022'!$B$4:$X$28,13,0),IF('Форма 1'!$AE4254=3,'Форма 1'!$H4254*VLOOKUP('Форма 1'!$F4254,'Придельники с 2022'!$B$4:$X$28,12,0)))))</f>
        <v/>
      </c>
      <c r="O4254" s="103" t="str">
        <f>IF(ISNUMBER('Форма 1'!AF4254),'Форма 1'!$H4254*VLOOKUP('Форма 1'!$F4254,'Придельники с 2022'!$B$4:$X$28,'Форма 1'!AF$8),"")</f>
        <v/>
      </c>
      <c r="P4254" s="87"/>
      <c r="Q4254" s="103" t="str">
        <f>IF(ISNUMBER('Форма 1'!AH4254),'Форма 1'!$H4254*VLOOKUP('Форма 1'!$F4254,'Придельники с 2022'!$B$4:$X$28,'Форма 1'!AH$8),"")</f>
        <v/>
      </c>
      <c r="R4254" s="103" t="str">
        <f>IF(ISNUMBER('Форма 1'!AI4254),'Форма 1'!$H4254*VLOOKUP('Форма 1'!$F4254,'Придельники с 2022'!$B$4:$X$28,'Форма 1'!AI$8),"")</f>
        <v/>
      </c>
      <c r="S4254" s="103" t="str">
        <f>IF(ISNUMBER('Форма 1'!AJ4254),'Форма 1'!$H4254*VLOOKUP('Форма 1'!$F4254,'Придельники с 2022'!$B$4:$X$28,'Форма 1'!AJ$8),"")</f>
        <v/>
      </c>
      <c r="T4254" s="88"/>
    </row>
    <row r="4255" spans="1:20">
      <c r="A4255" s="188">
        <f t="shared" si="283"/>
        <v>1091</v>
      </c>
      <c r="B4255" s="189" t="s">
        <v>4097</v>
      </c>
      <c r="C4255" s="99">
        <f t="shared" si="282"/>
        <v>7478796.8319999995</v>
      </c>
      <c r="D4255" s="103">
        <f>IF(ISNUMBER('Форма 1'!U4255),'Форма 1'!$H4255*VLOOKUP('Форма 1'!$F4255,'Придельники с 2022'!$B$4:$X$28,'Форма 1'!U$8),"")</f>
        <v>7478796.8319999995</v>
      </c>
      <c r="E4255" s="103" t="str">
        <f>IF(ISNUMBER('Форма 1'!V4255),'Форма 1'!$H4255*VLOOKUP('Форма 1'!$F4255,'Придельники с 2022'!$B$4:$X$28,'Форма 1'!V$8),"")</f>
        <v/>
      </c>
      <c r="F4255" s="103" t="str">
        <f>IF(ISNUMBER('Форма 1'!W4255),'Форма 1'!$H4255*VLOOKUP('Форма 1'!$F4255,'Придельники с 2022'!$B$4:$X$28,'Форма 1'!W$8),"")</f>
        <v/>
      </c>
      <c r="G4255" s="103" t="str">
        <f>IF(ISNUMBER('Форма 1'!X4255),'Форма 1'!$H4255*VLOOKUP('Форма 1'!$F4255,'Придельники с 2022'!$B$4:$X$28,'Форма 1'!X$8),"")</f>
        <v/>
      </c>
      <c r="H4255" s="103" t="str">
        <f>IF(ISNUMBER('Форма 1'!Y4255),'Форма 1'!$H4255*VLOOKUP('Форма 1'!$F4255,'Придельники с 2022'!$B$4:$X$28,'Форма 1'!Y$8),"")</f>
        <v/>
      </c>
      <c r="I4255" s="103" t="str">
        <f>IF(ISNUMBER('Форма 1'!Z4255),'Форма 1'!$H4255*VLOOKUP('Форма 1'!$F4255,'Придельники с 2022'!$B$4:$X$28,'Форма 1'!Z$8),"")</f>
        <v/>
      </c>
      <c r="J4255" s="103" t="str">
        <f>IF(ISNUMBER('Форма 1'!AA4255),'Форма 1'!$H4255*VLOOKUP('Форма 1'!$F4255,'Придельники с 2022'!$B$4:$X$28,'Форма 1'!AA$8),"")</f>
        <v/>
      </c>
      <c r="K4255" s="90"/>
      <c r="L4255" s="87"/>
      <c r="M4255" s="103" t="str">
        <f>IF(ISNUMBER('Форма 1'!AD4255),'Форма 1'!$H4255*VLOOKUP('Форма 1'!$F4255,'Придельники с 2022'!$B$4:$X$28,'Форма 1'!AD$8),"")</f>
        <v/>
      </c>
      <c r="N4255" s="103" t="str">
        <f>IF(ISBLANK('Форма 1'!$AE4255),"",IF('Форма 1'!$AE4255=1,'Форма 1'!$H4255*VLOOKUP('Форма 1'!$F4255,'Придельники с 2022'!$B$4:$X$28,'Форма 1'!$AE$8,0),IF('Форма 1'!$AE4255=2,'Форма 1'!$H4255*VLOOKUP('Форма 1'!$F4255,'Придельники с 2022'!$B$4:$X$28,13,0),IF('Форма 1'!$AE4255=3,'Форма 1'!$H4255*VLOOKUP('Форма 1'!$F4255,'Придельники с 2022'!$B$4:$X$28,12,0)))))</f>
        <v/>
      </c>
      <c r="O4255" s="103" t="str">
        <f>IF(ISNUMBER('Форма 1'!AF4255),'Форма 1'!$H4255*VLOOKUP('Форма 1'!$F4255,'Придельники с 2022'!$B$4:$X$28,'Форма 1'!AF$8),"")</f>
        <v/>
      </c>
      <c r="P4255" s="87"/>
      <c r="Q4255" s="103" t="str">
        <f>IF(ISNUMBER('Форма 1'!AH4255),'Форма 1'!$H4255*VLOOKUP('Форма 1'!$F4255,'Придельники с 2022'!$B$4:$X$28,'Форма 1'!AH$8),"")</f>
        <v/>
      </c>
      <c r="R4255" s="103" t="str">
        <f>IF(ISNUMBER('Форма 1'!AI4255),'Форма 1'!$H4255*VLOOKUP('Форма 1'!$F4255,'Придельники с 2022'!$B$4:$X$28,'Форма 1'!AI$8),"")</f>
        <v/>
      </c>
      <c r="S4255" s="103" t="str">
        <f>IF(ISNUMBER('Форма 1'!AJ4255),'Форма 1'!$H4255*VLOOKUP('Форма 1'!$F4255,'Придельники с 2022'!$B$4:$X$28,'Форма 1'!AJ$8),"")</f>
        <v/>
      </c>
      <c r="T4255" s="88"/>
    </row>
    <row r="4256" spans="1:20">
      <c r="A4256" s="188">
        <f t="shared" si="283"/>
        <v>1092</v>
      </c>
      <c r="B4256" s="189" t="s">
        <v>4098</v>
      </c>
      <c r="C4256" s="99">
        <f t="shared" si="282"/>
        <v>11379557.279999999</v>
      </c>
      <c r="D4256" s="103">
        <f>IF(ISNUMBER('Форма 1'!U4256),'Форма 1'!$H4256*VLOOKUP('Форма 1'!$F4256,'Придельники с 2022'!$B$4:$X$28,'Форма 1'!U$8),"")</f>
        <v>11379557.279999999</v>
      </c>
      <c r="E4256" s="103" t="str">
        <f>IF(ISNUMBER('Форма 1'!V4256),'Форма 1'!$H4256*VLOOKUP('Форма 1'!$F4256,'Придельники с 2022'!$B$4:$X$28,'Форма 1'!V$8),"")</f>
        <v/>
      </c>
      <c r="F4256" s="103" t="str">
        <f>IF(ISNUMBER('Форма 1'!W4256),'Форма 1'!$H4256*VLOOKUP('Форма 1'!$F4256,'Придельники с 2022'!$B$4:$X$28,'Форма 1'!W$8),"")</f>
        <v/>
      </c>
      <c r="G4256" s="103" t="str">
        <f>IF(ISNUMBER('Форма 1'!X4256),'Форма 1'!$H4256*VLOOKUP('Форма 1'!$F4256,'Придельники с 2022'!$B$4:$X$28,'Форма 1'!X$8),"")</f>
        <v/>
      </c>
      <c r="H4256" s="103" t="str">
        <f>IF(ISNUMBER('Форма 1'!Y4256),'Форма 1'!$H4256*VLOOKUP('Форма 1'!$F4256,'Придельники с 2022'!$B$4:$X$28,'Форма 1'!Y$8),"")</f>
        <v/>
      </c>
      <c r="I4256" s="103" t="str">
        <f>IF(ISNUMBER('Форма 1'!Z4256),'Форма 1'!$H4256*VLOOKUP('Форма 1'!$F4256,'Придельники с 2022'!$B$4:$X$28,'Форма 1'!Z$8),"")</f>
        <v/>
      </c>
      <c r="J4256" s="103" t="str">
        <f>IF(ISNUMBER('Форма 1'!AA4256),'Форма 1'!$H4256*VLOOKUP('Форма 1'!$F4256,'Придельники с 2022'!$B$4:$X$28,'Форма 1'!AA$8),"")</f>
        <v/>
      </c>
      <c r="K4256" s="90"/>
      <c r="L4256" s="87"/>
      <c r="M4256" s="103" t="str">
        <f>IF(ISNUMBER('Форма 1'!AD4256),'Форма 1'!$H4256*VLOOKUP('Форма 1'!$F4256,'Придельники с 2022'!$B$4:$X$28,'Форма 1'!AD$8),"")</f>
        <v/>
      </c>
      <c r="N4256" s="103" t="str">
        <f>IF(ISBLANK('Форма 1'!$AE4256),"",IF('Форма 1'!$AE4256=1,'Форма 1'!$H4256*VLOOKUP('Форма 1'!$F4256,'Придельники с 2022'!$B$4:$X$28,'Форма 1'!$AE$8,0),IF('Форма 1'!$AE4256=2,'Форма 1'!$H4256*VLOOKUP('Форма 1'!$F4256,'Придельники с 2022'!$B$4:$X$28,13,0),IF('Форма 1'!$AE4256=3,'Форма 1'!$H4256*VLOOKUP('Форма 1'!$F4256,'Придельники с 2022'!$B$4:$X$28,12,0)))))</f>
        <v/>
      </c>
      <c r="O4256" s="103" t="str">
        <f>IF(ISNUMBER('Форма 1'!AF4256),'Форма 1'!$H4256*VLOOKUP('Форма 1'!$F4256,'Придельники с 2022'!$B$4:$X$28,'Форма 1'!AF$8),"")</f>
        <v/>
      </c>
      <c r="P4256" s="87"/>
      <c r="Q4256" s="103" t="str">
        <f>IF(ISNUMBER('Форма 1'!AH4256),'Форма 1'!$H4256*VLOOKUP('Форма 1'!$F4256,'Придельники с 2022'!$B$4:$X$28,'Форма 1'!AH$8),"")</f>
        <v/>
      </c>
      <c r="R4256" s="103" t="str">
        <f>IF(ISNUMBER('Форма 1'!AI4256),'Форма 1'!$H4256*VLOOKUP('Форма 1'!$F4256,'Придельники с 2022'!$B$4:$X$28,'Форма 1'!AI$8),"")</f>
        <v/>
      </c>
      <c r="S4256" s="103" t="str">
        <f>IF(ISNUMBER('Форма 1'!AJ4256),'Форма 1'!$H4256*VLOOKUP('Форма 1'!$F4256,'Придельники с 2022'!$B$4:$X$28,'Форма 1'!AJ$8),"")</f>
        <v/>
      </c>
      <c r="T4256" s="88"/>
    </row>
    <row r="4257" spans="1:20">
      <c r="A4257" s="188">
        <f t="shared" si="283"/>
        <v>1093</v>
      </c>
      <c r="B4257" s="189" t="s">
        <v>4099</v>
      </c>
      <c r="C4257" s="99">
        <f t="shared" si="282"/>
        <v>10267517.727999998</v>
      </c>
      <c r="D4257" s="103">
        <f>IF(ISNUMBER('Форма 1'!U4257),'Форма 1'!$H4257*VLOOKUP('Форма 1'!$F4257,'Придельники с 2022'!$B$4:$X$28,'Форма 1'!U$8),"")</f>
        <v>10267517.727999998</v>
      </c>
      <c r="E4257" s="103" t="str">
        <f>IF(ISNUMBER('Форма 1'!V4257),'Форма 1'!$H4257*VLOOKUP('Форма 1'!$F4257,'Придельники с 2022'!$B$4:$X$28,'Форма 1'!V$8),"")</f>
        <v/>
      </c>
      <c r="F4257" s="103" t="str">
        <f>IF(ISNUMBER('Форма 1'!W4257),'Форма 1'!$H4257*VLOOKUP('Форма 1'!$F4257,'Придельники с 2022'!$B$4:$X$28,'Форма 1'!W$8),"")</f>
        <v/>
      </c>
      <c r="G4257" s="103" t="str">
        <f>IF(ISNUMBER('Форма 1'!X4257),'Форма 1'!$H4257*VLOOKUP('Форма 1'!$F4257,'Придельники с 2022'!$B$4:$X$28,'Форма 1'!X$8),"")</f>
        <v/>
      </c>
      <c r="H4257" s="103" t="str">
        <f>IF(ISNUMBER('Форма 1'!Y4257),'Форма 1'!$H4257*VLOOKUP('Форма 1'!$F4257,'Придельники с 2022'!$B$4:$X$28,'Форма 1'!Y$8),"")</f>
        <v/>
      </c>
      <c r="I4257" s="103" t="str">
        <f>IF(ISNUMBER('Форма 1'!Z4257),'Форма 1'!$H4257*VLOOKUP('Форма 1'!$F4257,'Придельники с 2022'!$B$4:$X$28,'Форма 1'!Z$8),"")</f>
        <v/>
      </c>
      <c r="J4257" s="103" t="str">
        <f>IF(ISNUMBER('Форма 1'!AA4257),'Форма 1'!$H4257*VLOOKUP('Форма 1'!$F4257,'Придельники с 2022'!$B$4:$X$28,'Форма 1'!AA$8),"")</f>
        <v/>
      </c>
      <c r="K4257" s="90"/>
      <c r="L4257" s="87"/>
      <c r="M4257" s="103" t="str">
        <f>IF(ISNUMBER('Форма 1'!AD4257),'Форма 1'!$H4257*VLOOKUP('Форма 1'!$F4257,'Придельники с 2022'!$B$4:$X$28,'Форма 1'!AD$8),"")</f>
        <v/>
      </c>
      <c r="N4257" s="103" t="str">
        <f>IF(ISBLANK('Форма 1'!$AE4257),"",IF('Форма 1'!$AE4257=1,'Форма 1'!$H4257*VLOOKUP('Форма 1'!$F4257,'Придельники с 2022'!$B$4:$X$28,'Форма 1'!$AE$8,0),IF('Форма 1'!$AE4257=2,'Форма 1'!$H4257*VLOOKUP('Форма 1'!$F4257,'Придельники с 2022'!$B$4:$X$28,13,0),IF('Форма 1'!$AE4257=3,'Форма 1'!$H4257*VLOOKUP('Форма 1'!$F4257,'Придельники с 2022'!$B$4:$X$28,12,0)))))</f>
        <v/>
      </c>
      <c r="O4257" s="103" t="str">
        <f>IF(ISNUMBER('Форма 1'!AF4257),'Форма 1'!$H4257*VLOOKUP('Форма 1'!$F4257,'Придельники с 2022'!$B$4:$X$28,'Форма 1'!AF$8),"")</f>
        <v/>
      </c>
      <c r="P4257" s="87"/>
      <c r="Q4257" s="103" t="str">
        <f>IF(ISNUMBER('Форма 1'!AH4257),'Форма 1'!$H4257*VLOOKUP('Форма 1'!$F4257,'Придельники с 2022'!$B$4:$X$28,'Форма 1'!AH$8),"")</f>
        <v/>
      </c>
      <c r="R4257" s="103" t="str">
        <f>IF(ISNUMBER('Форма 1'!AI4257),'Форма 1'!$H4257*VLOOKUP('Форма 1'!$F4257,'Придельники с 2022'!$B$4:$X$28,'Форма 1'!AI$8),"")</f>
        <v/>
      </c>
      <c r="S4257" s="103" t="str">
        <f>IF(ISNUMBER('Форма 1'!AJ4257),'Форма 1'!$H4257*VLOOKUP('Форма 1'!$F4257,'Придельники с 2022'!$B$4:$X$28,'Форма 1'!AJ$8),"")</f>
        <v/>
      </c>
      <c r="T4257" s="88"/>
    </row>
    <row r="4258" spans="1:20">
      <c r="A4258" s="188">
        <f t="shared" si="283"/>
        <v>1094</v>
      </c>
      <c r="B4258" s="189" t="s">
        <v>4100</v>
      </c>
      <c r="C4258" s="99">
        <f t="shared" si="282"/>
        <v>10855819.936000001</v>
      </c>
      <c r="D4258" s="103">
        <f>IF(ISNUMBER('Форма 1'!U4258),'Форма 1'!$H4258*VLOOKUP('Форма 1'!$F4258,'Придельники с 2022'!$B$4:$X$28,'Форма 1'!U$8),"")</f>
        <v>10855819.936000001</v>
      </c>
      <c r="E4258" s="103" t="str">
        <f>IF(ISNUMBER('Форма 1'!V4258),'Форма 1'!$H4258*VLOOKUP('Форма 1'!$F4258,'Придельники с 2022'!$B$4:$X$28,'Форма 1'!V$8),"")</f>
        <v/>
      </c>
      <c r="F4258" s="103" t="str">
        <f>IF(ISNUMBER('Форма 1'!W4258),'Форма 1'!$H4258*VLOOKUP('Форма 1'!$F4258,'Придельники с 2022'!$B$4:$X$28,'Форма 1'!W$8),"")</f>
        <v/>
      </c>
      <c r="G4258" s="103" t="str">
        <f>IF(ISNUMBER('Форма 1'!X4258),'Форма 1'!$H4258*VLOOKUP('Форма 1'!$F4258,'Придельники с 2022'!$B$4:$X$28,'Форма 1'!X$8),"")</f>
        <v/>
      </c>
      <c r="H4258" s="103" t="str">
        <f>IF(ISNUMBER('Форма 1'!Y4258),'Форма 1'!$H4258*VLOOKUP('Форма 1'!$F4258,'Придельники с 2022'!$B$4:$X$28,'Форма 1'!Y$8),"")</f>
        <v/>
      </c>
      <c r="I4258" s="103" t="str">
        <f>IF(ISNUMBER('Форма 1'!Z4258),'Форма 1'!$H4258*VLOOKUP('Форма 1'!$F4258,'Придельники с 2022'!$B$4:$X$28,'Форма 1'!Z$8),"")</f>
        <v/>
      </c>
      <c r="J4258" s="103" t="str">
        <f>IF(ISNUMBER('Форма 1'!AA4258),'Форма 1'!$H4258*VLOOKUP('Форма 1'!$F4258,'Придельники с 2022'!$B$4:$X$28,'Форма 1'!AA$8),"")</f>
        <v/>
      </c>
      <c r="K4258" s="90"/>
      <c r="L4258" s="87"/>
      <c r="M4258" s="103" t="str">
        <f>IF(ISNUMBER('Форма 1'!AD4258),'Форма 1'!$H4258*VLOOKUP('Форма 1'!$F4258,'Придельники с 2022'!$B$4:$X$28,'Форма 1'!AD$8),"")</f>
        <v/>
      </c>
      <c r="N4258" s="103" t="str">
        <f>IF(ISBLANK('Форма 1'!$AE4258),"",IF('Форма 1'!$AE4258=1,'Форма 1'!$H4258*VLOOKUP('Форма 1'!$F4258,'Придельники с 2022'!$B$4:$X$28,'Форма 1'!$AE$8,0),IF('Форма 1'!$AE4258=2,'Форма 1'!$H4258*VLOOKUP('Форма 1'!$F4258,'Придельники с 2022'!$B$4:$X$28,13,0),IF('Форма 1'!$AE4258=3,'Форма 1'!$H4258*VLOOKUP('Форма 1'!$F4258,'Придельники с 2022'!$B$4:$X$28,12,0)))))</f>
        <v/>
      </c>
      <c r="O4258" s="103" t="str">
        <f>IF(ISNUMBER('Форма 1'!AF4258),'Форма 1'!$H4258*VLOOKUP('Форма 1'!$F4258,'Придельники с 2022'!$B$4:$X$28,'Форма 1'!AF$8),"")</f>
        <v/>
      </c>
      <c r="P4258" s="87"/>
      <c r="Q4258" s="103" t="str">
        <f>IF(ISNUMBER('Форма 1'!AH4258),'Форма 1'!$H4258*VLOOKUP('Форма 1'!$F4258,'Придельники с 2022'!$B$4:$X$28,'Форма 1'!AH$8),"")</f>
        <v/>
      </c>
      <c r="R4258" s="103" t="str">
        <f>IF(ISNUMBER('Форма 1'!AI4258),'Форма 1'!$H4258*VLOOKUP('Форма 1'!$F4258,'Придельники с 2022'!$B$4:$X$28,'Форма 1'!AI$8),"")</f>
        <v/>
      </c>
      <c r="S4258" s="103" t="str">
        <f>IF(ISNUMBER('Форма 1'!AJ4258),'Форма 1'!$H4258*VLOOKUP('Форма 1'!$F4258,'Придельники с 2022'!$B$4:$X$28,'Форма 1'!AJ$8),"")</f>
        <v/>
      </c>
      <c r="T4258" s="88"/>
    </row>
    <row r="4259" spans="1:20">
      <c r="A4259" s="188">
        <f t="shared" si="283"/>
        <v>1095</v>
      </c>
      <c r="B4259" s="189" t="s">
        <v>4101</v>
      </c>
      <c r="C4259" s="99">
        <f t="shared" si="282"/>
        <v>10221399.967999998</v>
      </c>
      <c r="D4259" s="103">
        <f>IF(ISNUMBER('Форма 1'!U4259),'Форма 1'!$H4259*VLOOKUP('Форма 1'!$F4259,'Придельники с 2022'!$B$4:$X$28,'Форма 1'!U$8),"")</f>
        <v>10221399.967999998</v>
      </c>
      <c r="E4259" s="103" t="str">
        <f>IF(ISNUMBER('Форма 1'!V4259),'Форма 1'!$H4259*VLOOKUP('Форма 1'!$F4259,'Придельники с 2022'!$B$4:$X$28,'Форма 1'!V$8),"")</f>
        <v/>
      </c>
      <c r="F4259" s="103" t="str">
        <f>IF(ISNUMBER('Форма 1'!W4259),'Форма 1'!$H4259*VLOOKUP('Форма 1'!$F4259,'Придельники с 2022'!$B$4:$X$28,'Форма 1'!W$8),"")</f>
        <v/>
      </c>
      <c r="G4259" s="103" t="str">
        <f>IF(ISNUMBER('Форма 1'!X4259),'Форма 1'!$H4259*VLOOKUP('Форма 1'!$F4259,'Придельники с 2022'!$B$4:$X$28,'Форма 1'!X$8),"")</f>
        <v/>
      </c>
      <c r="H4259" s="103" t="str">
        <f>IF(ISNUMBER('Форма 1'!Y4259),'Форма 1'!$H4259*VLOOKUP('Форма 1'!$F4259,'Придельники с 2022'!$B$4:$X$28,'Форма 1'!Y$8),"")</f>
        <v/>
      </c>
      <c r="I4259" s="103" t="str">
        <f>IF(ISNUMBER('Форма 1'!Z4259),'Форма 1'!$H4259*VLOOKUP('Форма 1'!$F4259,'Придельники с 2022'!$B$4:$X$28,'Форма 1'!Z$8),"")</f>
        <v/>
      </c>
      <c r="J4259" s="103" t="str">
        <f>IF(ISNUMBER('Форма 1'!AA4259),'Форма 1'!$H4259*VLOOKUP('Форма 1'!$F4259,'Придельники с 2022'!$B$4:$X$28,'Форма 1'!AA$8),"")</f>
        <v/>
      </c>
      <c r="K4259" s="90"/>
      <c r="L4259" s="87"/>
      <c r="M4259" s="103" t="str">
        <f>IF(ISNUMBER('Форма 1'!AD4259),'Форма 1'!$H4259*VLOOKUP('Форма 1'!$F4259,'Придельники с 2022'!$B$4:$X$28,'Форма 1'!AD$8),"")</f>
        <v/>
      </c>
      <c r="N4259" s="103" t="str">
        <f>IF(ISBLANK('Форма 1'!$AE4259),"",IF('Форма 1'!$AE4259=1,'Форма 1'!$H4259*VLOOKUP('Форма 1'!$F4259,'Придельники с 2022'!$B$4:$X$28,'Форма 1'!$AE$8,0),IF('Форма 1'!$AE4259=2,'Форма 1'!$H4259*VLOOKUP('Форма 1'!$F4259,'Придельники с 2022'!$B$4:$X$28,13,0),IF('Форма 1'!$AE4259=3,'Форма 1'!$H4259*VLOOKUP('Форма 1'!$F4259,'Придельники с 2022'!$B$4:$X$28,12,0)))))</f>
        <v/>
      </c>
      <c r="O4259" s="103" t="str">
        <f>IF(ISNUMBER('Форма 1'!AF4259),'Форма 1'!$H4259*VLOOKUP('Форма 1'!$F4259,'Придельники с 2022'!$B$4:$X$28,'Форма 1'!AF$8),"")</f>
        <v/>
      </c>
      <c r="P4259" s="87"/>
      <c r="Q4259" s="103" t="str">
        <f>IF(ISNUMBER('Форма 1'!AH4259),'Форма 1'!$H4259*VLOOKUP('Форма 1'!$F4259,'Придельники с 2022'!$B$4:$X$28,'Форма 1'!AH$8),"")</f>
        <v/>
      </c>
      <c r="R4259" s="103" t="str">
        <f>IF(ISNUMBER('Форма 1'!AI4259),'Форма 1'!$H4259*VLOOKUP('Форма 1'!$F4259,'Придельники с 2022'!$B$4:$X$28,'Форма 1'!AI$8),"")</f>
        <v/>
      </c>
      <c r="S4259" s="103" t="str">
        <f>IF(ISNUMBER('Форма 1'!AJ4259),'Форма 1'!$H4259*VLOOKUP('Форма 1'!$F4259,'Придельники с 2022'!$B$4:$X$28,'Форма 1'!AJ$8),"")</f>
        <v/>
      </c>
      <c r="T4259" s="88"/>
    </row>
    <row r="4260" spans="1:20">
      <c r="A4260" s="188">
        <f t="shared" si="283"/>
        <v>1096</v>
      </c>
      <c r="B4260" s="189" t="s">
        <v>4102</v>
      </c>
      <c r="C4260" s="99">
        <f t="shared" si="282"/>
        <v>13569348.832</v>
      </c>
      <c r="D4260" s="103">
        <f>IF(ISNUMBER('Форма 1'!U4260),'Форма 1'!$H4260*VLOOKUP('Форма 1'!$F4260,'Придельники с 2022'!$B$4:$X$28,'Форма 1'!U$8),"")</f>
        <v>13569348.832</v>
      </c>
      <c r="E4260" s="103" t="str">
        <f>IF(ISNUMBER('Форма 1'!V4260),'Форма 1'!$H4260*VLOOKUP('Форма 1'!$F4260,'Придельники с 2022'!$B$4:$X$28,'Форма 1'!V$8),"")</f>
        <v/>
      </c>
      <c r="F4260" s="103" t="str">
        <f>IF(ISNUMBER('Форма 1'!W4260),'Форма 1'!$H4260*VLOOKUP('Форма 1'!$F4260,'Придельники с 2022'!$B$4:$X$28,'Форма 1'!W$8),"")</f>
        <v/>
      </c>
      <c r="G4260" s="103" t="str">
        <f>IF(ISNUMBER('Форма 1'!X4260),'Форма 1'!$H4260*VLOOKUP('Форма 1'!$F4260,'Придельники с 2022'!$B$4:$X$28,'Форма 1'!X$8),"")</f>
        <v/>
      </c>
      <c r="H4260" s="103" t="str">
        <f>IF(ISNUMBER('Форма 1'!Y4260),'Форма 1'!$H4260*VLOOKUP('Форма 1'!$F4260,'Придельники с 2022'!$B$4:$X$28,'Форма 1'!Y$8),"")</f>
        <v/>
      </c>
      <c r="I4260" s="103" t="str">
        <f>IF(ISNUMBER('Форма 1'!Z4260),'Форма 1'!$H4260*VLOOKUP('Форма 1'!$F4260,'Придельники с 2022'!$B$4:$X$28,'Форма 1'!Z$8),"")</f>
        <v/>
      </c>
      <c r="J4260" s="103" t="str">
        <f>IF(ISNUMBER('Форма 1'!AA4260),'Форма 1'!$H4260*VLOOKUP('Форма 1'!$F4260,'Придельники с 2022'!$B$4:$X$28,'Форма 1'!AA$8),"")</f>
        <v/>
      </c>
      <c r="K4260" s="90"/>
      <c r="L4260" s="87"/>
      <c r="M4260" s="103" t="str">
        <f>IF(ISNUMBER('Форма 1'!AD4260),'Форма 1'!$H4260*VLOOKUP('Форма 1'!$F4260,'Придельники с 2022'!$B$4:$X$28,'Форма 1'!AD$8),"")</f>
        <v/>
      </c>
      <c r="N4260" s="103" t="str">
        <f>IF(ISBLANK('Форма 1'!$AE4260),"",IF('Форма 1'!$AE4260=1,'Форма 1'!$H4260*VLOOKUP('Форма 1'!$F4260,'Придельники с 2022'!$B$4:$X$28,'Форма 1'!$AE$8,0),IF('Форма 1'!$AE4260=2,'Форма 1'!$H4260*VLOOKUP('Форма 1'!$F4260,'Придельники с 2022'!$B$4:$X$28,13,0),IF('Форма 1'!$AE4260=3,'Форма 1'!$H4260*VLOOKUP('Форма 1'!$F4260,'Придельники с 2022'!$B$4:$X$28,12,0)))))</f>
        <v/>
      </c>
      <c r="O4260" s="103" t="str">
        <f>IF(ISNUMBER('Форма 1'!AF4260),'Форма 1'!$H4260*VLOOKUP('Форма 1'!$F4260,'Придельники с 2022'!$B$4:$X$28,'Форма 1'!AF$8),"")</f>
        <v/>
      </c>
      <c r="P4260" s="87"/>
      <c r="Q4260" s="103" t="str">
        <f>IF(ISNUMBER('Форма 1'!AH4260),'Форма 1'!$H4260*VLOOKUP('Форма 1'!$F4260,'Придельники с 2022'!$B$4:$X$28,'Форма 1'!AH$8),"")</f>
        <v/>
      </c>
      <c r="R4260" s="103" t="str">
        <f>IF(ISNUMBER('Форма 1'!AI4260),'Форма 1'!$H4260*VLOOKUP('Форма 1'!$F4260,'Придельники с 2022'!$B$4:$X$28,'Форма 1'!AI$8),"")</f>
        <v/>
      </c>
      <c r="S4260" s="103" t="str">
        <f>IF(ISNUMBER('Форма 1'!AJ4260),'Форма 1'!$H4260*VLOOKUP('Форма 1'!$F4260,'Придельники с 2022'!$B$4:$X$28,'Форма 1'!AJ$8),"")</f>
        <v/>
      </c>
      <c r="T4260" s="88"/>
    </row>
    <row r="4261" spans="1:20">
      <c r="A4261" s="188">
        <f t="shared" si="283"/>
        <v>1097</v>
      </c>
      <c r="B4261" s="189" t="s">
        <v>4103</v>
      </c>
      <c r="C4261" s="99">
        <f t="shared" si="282"/>
        <v>9726252.1439999994</v>
      </c>
      <c r="D4261" s="103" t="str">
        <f>IF(ISNUMBER('Форма 1'!U4261),'Форма 1'!$H4261*VLOOKUP('Форма 1'!$F4261,'Придельники с 2022'!$B$4:$X$28,'Форма 1'!U$8),"")</f>
        <v/>
      </c>
      <c r="E4261" s="103" t="str">
        <f>IF(ISNUMBER('Форма 1'!V4261),'Форма 1'!$H4261*VLOOKUP('Форма 1'!$F4261,'Придельники с 2022'!$B$4:$X$28,'Форма 1'!V$8),"")</f>
        <v/>
      </c>
      <c r="F4261" s="103" t="str">
        <f>IF(ISNUMBER('Форма 1'!W4261),'Форма 1'!$H4261*VLOOKUP('Форма 1'!$F4261,'Придельники с 2022'!$B$4:$X$28,'Форма 1'!W$8),"")</f>
        <v/>
      </c>
      <c r="G4261" s="103" t="str">
        <f>IF(ISNUMBER('Форма 1'!X4261),'Форма 1'!$H4261*VLOOKUP('Форма 1'!$F4261,'Придельники с 2022'!$B$4:$X$28,'Форма 1'!X$8),"")</f>
        <v/>
      </c>
      <c r="H4261" s="103" t="str">
        <f>IF(ISNUMBER('Форма 1'!Y4261),'Форма 1'!$H4261*VLOOKUP('Форма 1'!$F4261,'Придельники с 2022'!$B$4:$X$28,'Форма 1'!Y$8),"")</f>
        <v/>
      </c>
      <c r="I4261" s="103" t="str">
        <f>IF(ISNUMBER('Форма 1'!Z4261),'Форма 1'!$H4261*VLOOKUP('Форма 1'!$F4261,'Придельники с 2022'!$B$4:$X$28,'Форма 1'!Z$8),"")</f>
        <v/>
      </c>
      <c r="J4261" s="103" t="str">
        <f>IF(ISNUMBER('Форма 1'!AA4261),'Форма 1'!$H4261*VLOOKUP('Форма 1'!$F4261,'Придельники с 2022'!$B$4:$X$28,'Форма 1'!AA$8),"")</f>
        <v/>
      </c>
      <c r="K4261" s="90"/>
      <c r="L4261" s="87"/>
      <c r="M4261" s="103">
        <f>IF(ISNUMBER('Форма 1'!AD4261),'Форма 1'!$H4261*VLOOKUP('Форма 1'!$F4261,'Придельники с 2022'!$B$4:$X$28,'Форма 1'!AD$8),"")</f>
        <v>9726252.1439999994</v>
      </c>
      <c r="N4261" s="103" t="str">
        <f>IF(ISBLANK('Форма 1'!$AE4261),"",IF('Форма 1'!$AE4261=1,'Форма 1'!$H4261*VLOOKUP('Форма 1'!$F4261,'Придельники с 2022'!$B$4:$X$28,'Форма 1'!$AE$8,0),IF('Форма 1'!$AE4261=2,'Форма 1'!$H4261*VLOOKUP('Форма 1'!$F4261,'Придельники с 2022'!$B$4:$X$28,13,0),IF('Форма 1'!$AE4261=3,'Форма 1'!$H4261*VLOOKUP('Форма 1'!$F4261,'Придельники с 2022'!$B$4:$X$28,12,0)))))</f>
        <v/>
      </c>
      <c r="O4261" s="103" t="str">
        <f>IF(ISNUMBER('Форма 1'!AF4261),'Форма 1'!$H4261*VLOOKUP('Форма 1'!$F4261,'Придельники с 2022'!$B$4:$X$28,'Форма 1'!AF$8),"")</f>
        <v/>
      </c>
      <c r="P4261" s="87"/>
      <c r="Q4261" s="103" t="str">
        <f>IF(ISNUMBER('Форма 1'!AH4261),'Форма 1'!$H4261*VLOOKUP('Форма 1'!$F4261,'Придельники с 2022'!$B$4:$X$28,'Форма 1'!AH$8),"")</f>
        <v/>
      </c>
      <c r="R4261" s="103" t="str">
        <f>IF(ISNUMBER('Форма 1'!AI4261),'Форма 1'!$H4261*VLOOKUP('Форма 1'!$F4261,'Придельники с 2022'!$B$4:$X$28,'Форма 1'!AI$8),"")</f>
        <v/>
      </c>
      <c r="S4261" s="103" t="str">
        <f>IF(ISNUMBER('Форма 1'!AJ4261),'Форма 1'!$H4261*VLOOKUP('Форма 1'!$F4261,'Придельники с 2022'!$B$4:$X$28,'Форма 1'!AJ$8),"")</f>
        <v/>
      </c>
      <c r="T4261" s="88"/>
    </row>
    <row r="4262" spans="1:20">
      <c r="A4262" s="188">
        <f t="shared" si="283"/>
        <v>1098</v>
      </c>
      <c r="B4262" s="189" t="s">
        <v>4104</v>
      </c>
      <c r="C4262" s="99">
        <f t="shared" si="282"/>
        <v>12502221.872000001</v>
      </c>
      <c r="D4262" s="103" t="str">
        <f>IF(ISNUMBER('Форма 1'!U4262),'Форма 1'!$H4262*VLOOKUP('Форма 1'!$F4262,'Придельники с 2022'!$B$4:$X$28,'Форма 1'!U$8),"")</f>
        <v/>
      </c>
      <c r="E4262" s="103" t="str">
        <f>IF(ISNUMBER('Форма 1'!V4262),'Форма 1'!$H4262*VLOOKUP('Форма 1'!$F4262,'Придельники с 2022'!$B$4:$X$28,'Форма 1'!V$8),"")</f>
        <v/>
      </c>
      <c r="F4262" s="103" t="str">
        <f>IF(ISNUMBER('Форма 1'!W4262),'Форма 1'!$H4262*VLOOKUP('Форма 1'!$F4262,'Придельники с 2022'!$B$4:$X$28,'Форма 1'!W$8),"")</f>
        <v/>
      </c>
      <c r="G4262" s="103" t="str">
        <f>IF(ISNUMBER('Форма 1'!X4262),'Форма 1'!$H4262*VLOOKUP('Форма 1'!$F4262,'Придельники с 2022'!$B$4:$X$28,'Форма 1'!X$8),"")</f>
        <v/>
      </c>
      <c r="H4262" s="103" t="str">
        <f>IF(ISNUMBER('Форма 1'!Y4262),'Форма 1'!$H4262*VLOOKUP('Форма 1'!$F4262,'Придельники с 2022'!$B$4:$X$28,'Форма 1'!Y$8),"")</f>
        <v/>
      </c>
      <c r="I4262" s="103" t="str">
        <f>IF(ISNUMBER('Форма 1'!Z4262),'Форма 1'!$H4262*VLOOKUP('Форма 1'!$F4262,'Придельники с 2022'!$B$4:$X$28,'Форма 1'!Z$8),"")</f>
        <v/>
      </c>
      <c r="J4262" s="103" t="str">
        <f>IF(ISNUMBER('Форма 1'!AA4262),'Форма 1'!$H4262*VLOOKUP('Форма 1'!$F4262,'Придельники с 2022'!$B$4:$X$28,'Форма 1'!AA$8),"")</f>
        <v/>
      </c>
      <c r="K4262" s="90"/>
      <c r="L4262" s="87"/>
      <c r="M4262" s="103">
        <f>IF(ISNUMBER('Форма 1'!AD4262),'Форма 1'!$H4262*VLOOKUP('Форма 1'!$F4262,'Придельники с 2022'!$B$4:$X$28,'Форма 1'!AD$8),"")</f>
        <v>12502221.872000001</v>
      </c>
      <c r="N4262" s="103" t="str">
        <f>IF(ISBLANK('Форма 1'!$AE4262),"",IF('Форма 1'!$AE4262=1,'Форма 1'!$H4262*VLOOKUP('Форма 1'!$F4262,'Придельники с 2022'!$B$4:$X$28,'Форма 1'!$AE$8,0),IF('Форма 1'!$AE4262=2,'Форма 1'!$H4262*VLOOKUP('Форма 1'!$F4262,'Придельники с 2022'!$B$4:$X$28,13,0),IF('Форма 1'!$AE4262=3,'Форма 1'!$H4262*VLOOKUP('Форма 1'!$F4262,'Придельники с 2022'!$B$4:$X$28,12,0)))))</f>
        <v/>
      </c>
      <c r="O4262" s="103" t="str">
        <f>IF(ISNUMBER('Форма 1'!AF4262),'Форма 1'!$H4262*VLOOKUP('Форма 1'!$F4262,'Придельники с 2022'!$B$4:$X$28,'Форма 1'!AF$8),"")</f>
        <v/>
      </c>
      <c r="P4262" s="87"/>
      <c r="Q4262" s="103" t="str">
        <f>IF(ISNUMBER('Форма 1'!AH4262),'Форма 1'!$H4262*VLOOKUP('Форма 1'!$F4262,'Придельники с 2022'!$B$4:$X$28,'Форма 1'!AH$8),"")</f>
        <v/>
      </c>
      <c r="R4262" s="103" t="str">
        <f>IF(ISNUMBER('Форма 1'!AI4262),'Форма 1'!$H4262*VLOOKUP('Форма 1'!$F4262,'Придельники с 2022'!$B$4:$X$28,'Форма 1'!AI$8),"")</f>
        <v/>
      </c>
      <c r="S4262" s="103" t="str">
        <f>IF(ISNUMBER('Форма 1'!AJ4262),'Форма 1'!$H4262*VLOOKUP('Форма 1'!$F4262,'Придельники с 2022'!$B$4:$X$28,'Форма 1'!AJ$8),"")</f>
        <v/>
      </c>
      <c r="T4262" s="88"/>
    </row>
    <row r="4263" spans="1:20">
      <c r="A4263" s="188">
        <f t="shared" si="283"/>
        <v>1099</v>
      </c>
      <c r="B4263" s="189" t="s">
        <v>4105</v>
      </c>
      <c r="C4263" s="99">
        <f t="shared" si="282"/>
        <v>7685256.8800000008</v>
      </c>
      <c r="D4263" s="103" t="str">
        <f>IF(ISNUMBER('Форма 1'!U4263),'Форма 1'!$H4263*VLOOKUP('Форма 1'!$F4263,'Придельники с 2022'!$B$4:$X$28,'Форма 1'!U$8),"")</f>
        <v/>
      </c>
      <c r="E4263" s="103" t="str">
        <f>IF(ISNUMBER('Форма 1'!V4263),'Форма 1'!$H4263*VLOOKUP('Форма 1'!$F4263,'Придельники с 2022'!$B$4:$X$28,'Форма 1'!V$8),"")</f>
        <v/>
      </c>
      <c r="F4263" s="103" t="str">
        <f>IF(ISNUMBER('Форма 1'!W4263),'Форма 1'!$H4263*VLOOKUP('Форма 1'!$F4263,'Придельники с 2022'!$B$4:$X$28,'Форма 1'!W$8),"")</f>
        <v/>
      </c>
      <c r="G4263" s="103" t="str">
        <f>IF(ISNUMBER('Форма 1'!X4263),'Форма 1'!$H4263*VLOOKUP('Форма 1'!$F4263,'Придельники с 2022'!$B$4:$X$28,'Форма 1'!X$8),"")</f>
        <v/>
      </c>
      <c r="H4263" s="103" t="str">
        <f>IF(ISNUMBER('Форма 1'!Y4263),'Форма 1'!$H4263*VLOOKUP('Форма 1'!$F4263,'Придельники с 2022'!$B$4:$X$28,'Форма 1'!Y$8),"")</f>
        <v/>
      </c>
      <c r="I4263" s="103" t="str">
        <f>IF(ISNUMBER('Форма 1'!Z4263),'Форма 1'!$H4263*VLOOKUP('Форма 1'!$F4263,'Придельники с 2022'!$B$4:$X$28,'Форма 1'!Z$8),"")</f>
        <v/>
      </c>
      <c r="J4263" s="103" t="str">
        <f>IF(ISNUMBER('Форма 1'!AA4263),'Форма 1'!$H4263*VLOOKUP('Форма 1'!$F4263,'Придельники с 2022'!$B$4:$X$28,'Форма 1'!AA$8),"")</f>
        <v/>
      </c>
      <c r="K4263" s="90"/>
      <c r="L4263" s="87"/>
      <c r="M4263" s="103">
        <f>IF(ISNUMBER('Форма 1'!AD4263),'Форма 1'!$H4263*VLOOKUP('Форма 1'!$F4263,'Придельники с 2022'!$B$4:$X$28,'Форма 1'!AD$8),"")</f>
        <v>7685256.8800000008</v>
      </c>
      <c r="N4263" s="103" t="str">
        <f>IF(ISBLANK('Форма 1'!$AE4263),"",IF('Форма 1'!$AE4263=1,'Форма 1'!$H4263*VLOOKUP('Форма 1'!$F4263,'Придельники с 2022'!$B$4:$X$28,'Форма 1'!$AE$8,0),IF('Форма 1'!$AE4263=2,'Форма 1'!$H4263*VLOOKUP('Форма 1'!$F4263,'Придельники с 2022'!$B$4:$X$28,13,0),IF('Форма 1'!$AE4263=3,'Форма 1'!$H4263*VLOOKUP('Форма 1'!$F4263,'Придельники с 2022'!$B$4:$X$28,12,0)))))</f>
        <v/>
      </c>
      <c r="O4263" s="103" t="str">
        <f>IF(ISNUMBER('Форма 1'!AF4263),'Форма 1'!$H4263*VLOOKUP('Форма 1'!$F4263,'Придельники с 2022'!$B$4:$X$28,'Форма 1'!AF$8),"")</f>
        <v/>
      </c>
      <c r="P4263" s="87"/>
      <c r="Q4263" s="103" t="str">
        <f>IF(ISNUMBER('Форма 1'!AH4263),'Форма 1'!$H4263*VLOOKUP('Форма 1'!$F4263,'Придельники с 2022'!$B$4:$X$28,'Форма 1'!AH$8),"")</f>
        <v/>
      </c>
      <c r="R4263" s="103" t="str">
        <f>IF(ISNUMBER('Форма 1'!AI4263),'Форма 1'!$H4263*VLOOKUP('Форма 1'!$F4263,'Придельники с 2022'!$B$4:$X$28,'Форма 1'!AI$8),"")</f>
        <v/>
      </c>
      <c r="S4263" s="103" t="str">
        <f>IF(ISNUMBER('Форма 1'!AJ4263),'Форма 1'!$H4263*VLOOKUP('Форма 1'!$F4263,'Придельники с 2022'!$B$4:$X$28,'Форма 1'!AJ$8),"")</f>
        <v/>
      </c>
      <c r="T4263" s="88"/>
    </row>
    <row r="4264" spans="1:20">
      <c r="A4264" s="188">
        <f t="shared" si="283"/>
        <v>1100</v>
      </c>
      <c r="B4264" s="189" t="s">
        <v>4106</v>
      </c>
      <c r="C4264" s="99">
        <f t="shared" si="282"/>
        <v>18218531.612</v>
      </c>
      <c r="D4264" s="103">
        <f>IF(ISNUMBER('Форма 1'!U4264),'Форма 1'!$H4264*VLOOKUP('Форма 1'!$F4264,'Придельники с 2022'!$B$4:$X$28,'Форма 1'!U$8),"")</f>
        <v>1309597.2240000002</v>
      </c>
      <c r="E4264" s="103" t="str">
        <f>IF(ISNUMBER('Форма 1'!V4264),'Форма 1'!$H4264*VLOOKUP('Форма 1'!$F4264,'Придельники с 2022'!$B$4:$X$28,'Форма 1'!V$8),"")</f>
        <v/>
      </c>
      <c r="F4264" s="103" t="str">
        <f>IF(ISNUMBER('Форма 1'!W4264),'Форма 1'!$H4264*VLOOKUP('Форма 1'!$F4264,'Придельники с 2022'!$B$4:$X$28,'Форма 1'!W$8),"")</f>
        <v/>
      </c>
      <c r="G4264" s="103" t="str">
        <f>IF(ISNUMBER('Форма 1'!X4264),'Форма 1'!$H4264*VLOOKUP('Форма 1'!$F4264,'Придельники с 2022'!$B$4:$X$28,'Форма 1'!X$8),"")</f>
        <v/>
      </c>
      <c r="H4264" s="103" t="str">
        <f>IF(ISNUMBER('Форма 1'!Y4264),'Форма 1'!$H4264*VLOOKUP('Форма 1'!$F4264,'Придельники с 2022'!$B$4:$X$28,'Форма 1'!Y$8),"")</f>
        <v/>
      </c>
      <c r="I4264" s="103" t="str">
        <f>IF(ISNUMBER('Форма 1'!Z4264),'Форма 1'!$H4264*VLOOKUP('Форма 1'!$F4264,'Придельники с 2022'!$B$4:$X$28,'Форма 1'!Z$8),"")</f>
        <v/>
      </c>
      <c r="J4264" s="103" t="str">
        <f>IF(ISNUMBER('Форма 1'!AA4264),'Форма 1'!$H4264*VLOOKUP('Форма 1'!$F4264,'Придельники с 2022'!$B$4:$X$28,'Форма 1'!AA$8),"")</f>
        <v/>
      </c>
      <c r="K4264" s="90"/>
      <c r="L4264" s="87"/>
      <c r="M4264" s="103">
        <f>IF(ISNUMBER('Форма 1'!AD4264),'Форма 1'!$H4264*VLOOKUP('Форма 1'!$F4264,'Придельники с 2022'!$B$4:$X$28,'Форма 1'!AD$8),"")</f>
        <v>16908934.388</v>
      </c>
      <c r="N4264" s="103" t="str">
        <f>IF(ISBLANK('Форма 1'!$AE4264),"",IF('Форма 1'!$AE4264=1,'Форма 1'!$H4264*VLOOKUP('Форма 1'!$F4264,'Придельники с 2022'!$B$4:$X$28,'Форма 1'!$AE$8,0),IF('Форма 1'!$AE4264=2,'Форма 1'!$H4264*VLOOKUP('Форма 1'!$F4264,'Придельники с 2022'!$B$4:$X$28,13,0),IF('Форма 1'!$AE4264=3,'Форма 1'!$H4264*VLOOKUP('Форма 1'!$F4264,'Придельники с 2022'!$B$4:$X$28,12,0)))))</f>
        <v/>
      </c>
      <c r="O4264" s="103" t="str">
        <f>IF(ISNUMBER('Форма 1'!AF4264),'Форма 1'!$H4264*VLOOKUP('Форма 1'!$F4264,'Придельники с 2022'!$B$4:$X$28,'Форма 1'!AF$8),"")</f>
        <v/>
      </c>
      <c r="P4264" s="87"/>
      <c r="Q4264" s="103" t="str">
        <f>IF(ISNUMBER('Форма 1'!AH4264),'Форма 1'!$H4264*VLOOKUP('Форма 1'!$F4264,'Придельники с 2022'!$B$4:$X$28,'Форма 1'!AH$8),"")</f>
        <v/>
      </c>
      <c r="R4264" s="103" t="str">
        <f>IF(ISNUMBER('Форма 1'!AI4264),'Форма 1'!$H4264*VLOOKUP('Форма 1'!$F4264,'Придельники с 2022'!$B$4:$X$28,'Форма 1'!AI$8),"")</f>
        <v/>
      </c>
      <c r="S4264" s="103" t="str">
        <f>IF(ISNUMBER('Форма 1'!AJ4264),'Форма 1'!$H4264*VLOOKUP('Форма 1'!$F4264,'Придельники с 2022'!$B$4:$X$28,'Форма 1'!AJ$8),"")</f>
        <v/>
      </c>
      <c r="T4264" s="88"/>
    </row>
    <row r="4265" spans="1:20">
      <c r="A4265" s="188">
        <f t="shared" si="283"/>
        <v>1101</v>
      </c>
      <c r="B4265" s="189" t="s">
        <v>4107</v>
      </c>
      <c r="C4265" s="99">
        <f t="shared" si="282"/>
        <v>4232976.8376000002</v>
      </c>
      <c r="D4265" s="103">
        <f>IF(ISNUMBER('Форма 1'!U4265),'Форма 1'!$H4265*VLOOKUP('Форма 1'!$F4265,'Придельники с 2022'!$B$4:$X$28,'Форма 1'!U$8),"")</f>
        <v>1537259.2872000001</v>
      </c>
      <c r="E4265" s="103" t="str">
        <f>IF(ISNUMBER('Форма 1'!V4265),'Форма 1'!$H4265*VLOOKUP('Форма 1'!$F4265,'Придельники с 2022'!$B$4:$X$28,'Форма 1'!V$8),"")</f>
        <v/>
      </c>
      <c r="F4265" s="103" t="str">
        <f>IF(ISNUMBER('Форма 1'!W4265),'Форма 1'!$H4265*VLOOKUP('Форма 1'!$F4265,'Придельники с 2022'!$B$4:$X$28,'Форма 1'!W$8),"")</f>
        <v/>
      </c>
      <c r="G4265" s="103" t="str">
        <f>IF(ISNUMBER('Форма 1'!X4265),'Форма 1'!$H4265*VLOOKUP('Форма 1'!$F4265,'Придельники с 2022'!$B$4:$X$28,'Форма 1'!X$8),"")</f>
        <v/>
      </c>
      <c r="H4265" s="103" t="str">
        <f>IF(ISNUMBER('Форма 1'!Y4265),'Форма 1'!$H4265*VLOOKUP('Форма 1'!$F4265,'Придельники с 2022'!$B$4:$X$28,'Форма 1'!Y$8),"")</f>
        <v/>
      </c>
      <c r="I4265" s="103" t="str">
        <f>IF(ISNUMBER('Форма 1'!Z4265),'Форма 1'!$H4265*VLOOKUP('Форма 1'!$F4265,'Придельники с 2022'!$B$4:$X$28,'Форма 1'!Z$8),"")</f>
        <v/>
      </c>
      <c r="J4265" s="103" t="str">
        <f>IF(ISNUMBER('Форма 1'!AA4265),'Форма 1'!$H4265*VLOOKUP('Форма 1'!$F4265,'Придельники с 2022'!$B$4:$X$28,'Форма 1'!AA$8),"")</f>
        <v/>
      </c>
      <c r="K4265" s="90"/>
      <c r="L4265" s="87"/>
      <c r="M4265" s="103" t="str">
        <f>IF(ISNUMBER('Форма 1'!AD4265),'Форма 1'!$H4265*VLOOKUP('Форма 1'!$F4265,'Придельники с 2022'!$B$4:$X$28,'Форма 1'!AD$8),"")</f>
        <v/>
      </c>
      <c r="N4265" s="103" t="str">
        <f>IF(ISBLANK('Форма 1'!$AE4265),"",IF('Форма 1'!$AE4265=1,'Форма 1'!$H4265*VLOOKUP('Форма 1'!$F4265,'Придельники с 2022'!$B$4:$X$28,'Форма 1'!$AE$8,0),IF('Форма 1'!$AE4265=2,'Форма 1'!$H4265*VLOOKUP('Форма 1'!$F4265,'Придельники с 2022'!$B$4:$X$28,13,0),IF('Форма 1'!$AE4265=3,'Форма 1'!$H4265*VLOOKUP('Форма 1'!$F4265,'Придельники с 2022'!$B$4:$X$28,12,0)))))</f>
        <v/>
      </c>
      <c r="O4265" s="103">
        <f>IF(ISNUMBER('Форма 1'!AF4265),'Форма 1'!$H4265*VLOOKUP('Форма 1'!$F4265,'Придельники с 2022'!$B$4:$X$28,'Форма 1'!AF$8),"")</f>
        <v>2695717.5504000001</v>
      </c>
      <c r="P4265" s="87"/>
      <c r="Q4265" s="103" t="str">
        <f>IF(ISNUMBER('Форма 1'!AH4265),'Форма 1'!$H4265*VLOOKUP('Форма 1'!$F4265,'Придельники с 2022'!$B$4:$X$28,'Форма 1'!AH$8),"")</f>
        <v/>
      </c>
      <c r="R4265" s="103" t="str">
        <f>IF(ISNUMBER('Форма 1'!AI4265),'Форма 1'!$H4265*VLOOKUP('Форма 1'!$F4265,'Придельники с 2022'!$B$4:$X$28,'Форма 1'!AI$8),"")</f>
        <v/>
      </c>
      <c r="S4265" s="103" t="str">
        <f>IF(ISNUMBER('Форма 1'!AJ4265),'Форма 1'!$H4265*VLOOKUP('Форма 1'!$F4265,'Придельники с 2022'!$B$4:$X$28,'Форма 1'!AJ$8),"")</f>
        <v/>
      </c>
      <c r="T4265" s="88"/>
    </row>
    <row r="4266" spans="1:20">
      <c r="A4266" s="188">
        <f t="shared" si="283"/>
        <v>1102</v>
      </c>
      <c r="B4266" s="189" t="s">
        <v>4108</v>
      </c>
      <c r="C4266" s="99">
        <f t="shared" si="282"/>
        <v>27539475.152000003</v>
      </c>
      <c r="D4266" s="103" t="str">
        <f>IF(ISNUMBER('Форма 1'!U4266),'Форма 1'!$H4266*VLOOKUP('Форма 1'!$F4266,'Придельники с 2022'!$B$4:$X$28,'Форма 1'!U$8),"")</f>
        <v/>
      </c>
      <c r="E4266" s="103" t="str">
        <f>IF(ISNUMBER('Форма 1'!V4266),'Форма 1'!$H4266*VLOOKUP('Форма 1'!$F4266,'Придельники с 2022'!$B$4:$X$28,'Форма 1'!V$8),"")</f>
        <v/>
      </c>
      <c r="F4266" s="103" t="str">
        <f>IF(ISNUMBER('Форма 1'!W4266),'Форма 1'!$H4266*VLOOKUP('Форма 1'!$F4266,'Придельники с 2022'!$B$4:$X$28,'Форма 1'!W$8),"")</f>
        <v/>
      </c>
      <c r="G4266" s="103" t="str">
        <f>IF(ISNUMBER('Форма 1'!X4266),'Форма 1'!$H4266*VLOOKUP('Форма 1'!$F4266,'Придельники с 2022'!$B$4:$X$28,'Форма 1'!X$8),"")</f>
        <v/>
      </c>
      <c r="H4266" s="103" t="str">
        <f>IF(ISNUMBER('Форма 1'!Y4266),'Форма 1'!$H4266*VLOOKUP('Форма 1'!$F4266,'Придельники с 2022'!$B$4:$X$28,'Форма 1'!Y$8),"")</f>
        <v/>
      </c>
      <c r="I4266" s="103" t="str">
        <f>IF(ISNUMBER('Форма 1'!Z4266),'Форма 1'!$H4266*VLOOKUP('Форма 1'!$F4266,'Придельники с 2022'!$B$4:$X$28,'Форма 1'!Z$8),"")</f>
        <v/>
      </c>
      <c r="J4266" s="103" t="str">
        <f>IF(ISNUMBER('Форма 1'!AA4266),'Форма 1'!$H4266*VLOOKUP('Форма 1'!$F4266,'Придельники с 2022'!$B$4:$X$28,'Форма 1'!AA$8),"")</f>
        <v/>
      </c>
      <c r="K4266" s="90"/>
      <c r="L4266" s="87"/>
      <c r="M4266" s="103">
        <f>IF(ISNUMBER('Форма 1'!AD4266),'Форма 1'!$H4266*VLOOKUP('Форма 1'!$F4266,'Придельники с 2022'!$B$4:$X$28,'Форма 1'!AD$8),"")</f>
        <v>27539475.152000003</v>
      </c>
      <c r="N4266" s="103" t="str">
        <f>IF(ISBLANK('Форма 1'!$AE4266),"",IF('Форма 1'!$AE4266=1,'Форма 1'!$H4266*VLOOKUP('Форма 1'!$F4266,'Придельники с 2022'!$B$4:$X$28,'Форма 1'!$AE$8,0),IF('Форма 1'!$AE4266=2,'Форма 1'!$H4266*VLOOKUP('Форма 1'!$F4266,'Придельники с 2022'!$B$4:$X$28,13,0),IF('Форма 1'!$AE4266=3,'Форма 1'!$H4266*VLOOKUP('Форма 1'!$F4266,'Придельники с 2022'!$B$4:$X$28,12,0)))))</f>
        <v/>
      </c>
      <c r="O4266" s="103" t="str">
        <f>IF(ISNUMBER('Форма 1'!AF4266),'Форма 1'!$H4266*VLOOKUP('Форма 1'!$F4266,'Придельники с 2022'!$B$4:$X$28,'Форма 1'!AF$8),"")</f>
        <v/>
      </c>
      <c r="P4266" s="87"/>
      <c r="Q4266" s="103" t="str">
        <f>IF(ISNUMBER('Форма 1'!AH4266),'Форма 1'!$H4266*VLOOKUP('Форма 1'!$F4266,'Придельники с 2022'!$B$4:$X$28,'Форма 1'!AH$8),"")</f>
        <v/>
      </c>
      <c r="R4266" s="103" t="str">
        <f>IF(ISNUMBER('Форма 1'!AI4266),'Форма 1'!$H4266*VLOOKUP('Форма 1'!$F4266,'Придельники с 2022'!$B$4:$X$28,'Форма 1'!AI$8),"")</f>
        <v/>
      </c>
      <c r="S4266" s="103" t="str">
        <f>IF(ISNUMBER('Форма 1'!AJ4266),'Форма 1'!$H4266*VLOOKUP('Форма 1'!$F4266,'Придельники с 2022'!$B$4:$X$28,'Форма 1'!AJ$8),"")</f>
        <v/>
      </c>
      <c r="T4266" s="88"/>
    </row>
    <row r="4267" spans="1:20">
      <c r="A4267" s="188">
        <f t="shared" si="283"/>
        <v>1103</v>
      </c>
      <c r="B4267" s="189" t="s">
        <v>4109</v>
      </c>
      <c r="C4267" s="99">
        <f t="shared" si="282"/>
        <v>14239679.888000002</v>
      </c>
      <c r="D4267" s="103" t="str">
        <f>IF(ISNUMBER('Форма 1'!U4267),'Форма 1'!$H4267*VLOOKUP('Форма 1'!$F4267,'Придельники с 2022'!$B$4:$X$28,'Форма 1'!U$8),"")</f>
        <v/>
      </c>
      <c r="E4267" s="103" t="str">
        <f>IF(ISNUMBER('Форма 1'!V4267),'Форма 1'!$H4267*VLOOKUP('Форма 1'!$F4267,'Придельники с 2022'!$B$4:$X$28,'Форма 1'!V$8),"")</f>
        <v/>
      </c>
      <c r="F4267" s="103" t="str">
        <f>IF(ISNUMBER('Форма 1'!W4267),'Форма 1'!$H4267*VLOOKUP('Форма 1'!$F4267,'Придельники с 2022'!$B$4:$X$28,'Форма 1'!W$8),"")</f>
        <v/>
      </c>
      <c r="G4267" s="103" t="str">
        <f>IF(ISNUMBER('Форма 1'!X4267),'Форма 1'!$H4267*VLOOKUP('Форма 1'!$F4267,'Придельники с 2022'!$B$4:$X$28,'Форма 1'!X$8),"")</f>
        <v/>
      </c>
      <c r="H4267" s="103" t="str">
        <f>IF(ISNUMBER('Форма 1'!Y4267),'Форма 1'!$H4267*VLOOKUP('Форма 1'!$F4267,'Придельники с 2022'!$B$4:$X$28,'Форма 1'!Y$8),"")</f>
        <v/>
      </c>
      <c r="I4267" s="103" t="str">
        <f>IF(ISNUMBER('Форма 1'!Z4267),'Форма 1'!$H4267*VLOOKUP('Форма 1'!$F4267,'Придельники с 2022'!$B$4:$X$28,'Форма 1'!Z$8),"")</f>
        <v/>
      </c>
      <c r="J4267" s="103" t="str">
        <f>IF(ISNUMBER('Форма 1'!AA4267),'Форма 1'!$H4267*VLOOKUP('Форма 1'!$F4267,'Придельники с 2022'!$B$4:$X$28,'Форма 1'!AA$8),"")</f>
        <v/>
      </c>
      <c r="K4267" s="90"/>
      <c r="L4267" s="87"/>
      <c r="M4267" s="103">
        <f>IF(ISNUMBER('Форма 1'!AD4267),'Форма 1'!$H4267*VLOOKUP('Форма 1'!$F4267,'Придельники с 2022'!$B$4:$X$28,'Форма 1'!AD$8),"")</f>
        <v>14239679.888000002</v>
      </c>
      <c r="N4267" s="103" t="str">
        <f>IF(ISBLANK('Форма 1'!$AE4267),"",IF('Форма 1'!$AE4267=1,'Форма 1'!$H4267*VLOOKUP('Форма 1'!$F4267,'Придельники с 2022'!$B$4:$X$28,'Форма 1'!$AE$8,0),IF('Форма 1'!$AE4267=2,'Форма 1'!$H4267*VLOOKUP('Форма 1'!$F4267,'Придельники с 2022'!$B$4:$X$28,13,0),IF('Форма 1'!$AE4267=3,'Форма 1'!$H4267*VLOOKUP('Форма 1'!$F4267,'Придельники с 2022'!$B$4:$X$28,12,0)))))</f>
        <v/>
      </c>
      <c r="O4267" s="103" t="str">
        <f>IF(ISNUMBER('Форма 1'!AF4267),'Форма 1'!$H4267*VLOOKUP('Форма 1'!$F4267,'Придельники с 2022'!$B$4:$X$28,'Форма 1'!AF$8),"")</f>
        <v/>
      </c>
      <c r="P4267" s="87"/>
      <c r="Q4267" s="103" t="str">
        <f>IF(ISNUMBER('Форма 1'!AH4267),'Форма 1'!$H4267*VLOOKUP('Форма 1'!$F4267,'Придельники с 2022'!$B$4:$X$28,'Форма 1'!AH$8),"")</f>
        <v/>
      </c>
      <c r="R4267" s="103" t="str">
        <f>IF(ISNUMBER('Форма 1'!AI4267),'Форма 1'!$H4267*VLOOKUP('Форма 1'!$F4267,'Придельники с 2022'!$B$4:$X$28,'Форма 1'!AI$8),"")</f>
        <v/>
      </c>
      <c r="S4267" s="103" t="str">
        <f>IF(ISNUMBER('Форма 1'!AJ4267),'Форма 1'!$H4267*VLOOKUP('Форма 1'!$F4267,'Придельники с 2022'!$B$4:$X$28,'Форма 1'!AJ$8),"")</f>
        <v/>
      </c>
      <c r="T4267" s="88"/>
    </row>
    <row r="4268" spans="1:20">
      <c r="A4268" s="188">
        <f t="shared" si="283"/>
        <v>1104</v>
      </c>
      <c r="B4268" s="189" t="s">
        <v>4110</v>
      </c>
      <c r="C4268" s="99">
        <f t="shared" si="282"/>
        <v>14261296.784</v>
      </c>
      <c r="D4268" s="103" t="str">
        <f>IF(ISNUMBER('Форма 1'!U4268),'Форма 1'!$H4268*VLOOKUP('Форма 1'!$F4268,'Придельники с 2022'!$B$4:$X$28,'Форма 1'!U$8),"")</f>
        <v/>
      </c>
      <c r="E4268" s="103" t="str">
        <f>IF(ISNUMBER('Форма 1'!V4268),'Форма 1'!$H4268*VLOOKUP('Форма 1'!$F4268,'Придельники с 2022'!$B$4:$X$28,'Форма 1'!V$8),"")</f>
        <v/>
      </c>
      <c r="F4268" s="103" t="str">
        <f>IF(ISNUMBER('Форма 1'!W4268),'Форма 1'!$H4268*VLOOKUP('Форма 1'!$F4268,'Придельники с 2022'!$B$4:$X$28,'Форма 1'!W$8),"")</f>
        <v/>
      </c>
      <c r="G4268" s="103" t="str">
        <f>IF(ISNUMBER('Форма 1'!X4268),'Форма 1'!$H4268*VLOOKUP('Форма 1'!$F4268,'Придельники с 2022'!$B$4:$X$28,'Форма 1'!X$8),"")</f>
        <v/>
      </c>
      <c r="H4268" s="103" t="str">
        <f>IF(ISNUMBER('Форма 1'!Y4268),'Форма 1'!$H4268*VLOOKUP('Форма 1'!$F4268,'Придельники с 2022'!$B$4:$X$28,'Форма 1'!Y$8),"")</f>
        <v/>
      </c>
      <c r="I4268" s="103" t="str">
        <f>IF(ISNUMBER('Форма 1'!Z4268),'Форма 1'!$H4268*VLOOKUP('Форма 1'!$F4268,'Придельники с 2022'!$B$4:$X$28,'Форма 1'!Z$8),"")</f>
        <v/>
      </c>
      <c r="J4268" s="103" t="str">
        <f>IF(ISNUMBER('Форма 1'!AA4268),'Форма 1'!$H4268*VLOOKUP('Форма 1'!$F4268,'Придельники с 2022'!$B$4:$X$28,'Форма 1'!AA$8),"")</f>
        <v/>
      </c>
      <c r="K4268" s="90"/>
      <c r="L4268" s="87"/>
      <c r="M4268" s="103">
        <f>IF(ISNUMBER('Форма 1'!AD4268),'Форма 1'!$H4268*VLOOKUP('Форма 1'!$F4268,'Придельники с 2022'!$B$4:$X$28,'Форма 1'!AD$8),"")</f>
        <v>14261296.784</v>
      </c>
      <c r="N4268" s="103" t="str">
        <f>IF(ISBLANK('Форма 1'!$AE4268),"",IF('Форма 1'!$AE4268=1,'Форма 1'!$H4268*VLOOKUP('Форма 1'!$F4268,'Придельники с 2022'!$B$4:$X$28,'Форма 1'!$AE$8,0),IF('Форма 1'!$AE4268=2,'Форма 1'!$H4268*VLOOKUP('Форма 1'!$F4268,'Придельники с 2022'!$B$4:$X$28,13,0),IF('Форма 1'!$AE4268=3,'Форма 1'!$H4268*VLOOKUP('Форма 1'!$F4268,'Придельники с 2022'!$B$4:$X$28,12,0)))))</f>
        <v/>
      </c>
      <c r="O4268" s="103" t="str">
        <f>IF(ISNUMBER('Форма 1'!AF4268),'Форма 1'!$H4268*VLOOKUP('Форма 1'!$F4268,'Придельники с 2022'!$B$4:$X$28,'Форма 1'!AF$8),"")</f>
        <v/>
      </c>
      <c r="P4268" s="87"/>
      <c r="Q4268" s="103" t="str">
        <f>IF(ISNUMBER('Форма 1'!AH4268),'Форма 1'!$H4268*VLOOKUP('Форма 1'!$F4268,'Придельники с 2022'!$B$4:$X$28,'Форма 1'!AH$8),"")</f>
        <v/>
      </c>
      <c r="R4268" s="103" t="str">
        <f>IF(ISNUMBER('Форма 1'!AI4268),'Форма 1'!$H4268*VLOOKUP('Форма 1'!$F4268,'Придельники с 2022'!$B$4:$X$28,'Форма 1'!AI$8),"")</f>
        <v/>
      </c>
      <c r="S4268" s="103" t="str">
        <f>IF(ISNUMBER('Форма 1'!AJ4268),'Форма 1'!$H4268*VLOOKUP('Форма 1'!$F4268,'Придельники с 2022'!$B$4:$X$28,'Форма 1'!AJ$8),"")</f>
        <v/>
      </c>
      <c r="T4268" s="88"/>
    </row>
    <row r="4269" spans="1:20">
      <c r="A4269" s="188">
        <f t="shared" si="283"/>
        <v>1105</v>
      </c>
      <c r="B4269" s="112" t="s">
        <v>5123</v>
      </c>
      <c r="C4269" s="99">
        <f>SUM(D4269:J4269,L4269:T4269)</f>
        <v>45574078.928000003</v>
      </c>
      <c r="D4269" s="103" t="str">
        <f>IF(ISNUMBER('Форма 1'!U4269),'Форма 1'!$H4269*VLOOKUP('Форма 1'!$F4269,'Придельники с 2022'!$B$4:$X$28,'Форма 1'!U$8),"")</f>
        <v/>
      </c>
      <c r="E4269" s="103" t="str">
        <f>IF(ISNUMBER('Форма 1'!V4269),'Форма 1'!$H4269*VLOOKUP('Форма 1'!$F4269,'Придельники с 2022'!$B$4:$X$28,'Форма 1'!V$8),"")</f>
        <v/>
      </c>
      <c r="F4269" s="103" t="str">
        <f>IF(ISNUMBER('Форма 1'!W4269),'Форма 1'!$H4269*VLOOKUP('Форма 1'!$F4269,'Придельники с 2022'!$B$4:$X$28,'Форма 1'!W$8),"")</f>
        <v/>
      </c>
      <c r="G4269" s="103" t="str">
        <f>IF(ISNUMBER('Форма 1'!X4269),'Форма 1'!$H4269*VLOOKUP('Форма 1'!$F4269,'Придельники с 2022'!$B$4:$X$28,'Форма 1'!X$8),"")</f>
        <v/>
      </c>
      <c r="H4269" s="103" t="str">
        <f>IF(ISNUMBER('Форма 1'!Y4269),'Форма 1'!$H4269*VLOOKUP('Форма 1'!$F4269,'Придельники с 2022'!$B$4:$X$28,'Форма 1'!Y$8),"")</f>
        <v/>
      </c>
      <c r="I4269" s="103" t="str">
        <f>IF(ISNUMBER('Форма 1'!Z4269),'Форма 1'!$H4269*VLOOKUP('Форма 1'!$F4269,'Придельники с 2022'!$B$4:$X$28,'Форма 1'!Z$8),"")</f>
        <v/>
      </c>
      <c r="J4269" s="103" t="str">
        <f>IF(ISNUMBER('Форма 1'!AA4269),'Форма 1'!$H4269*VLOOKUP('Форма 1'!$F4269,'Придельники с 2022'!$B$4:$X$28,'Форма 1'!AA$8),"")</f>
        <v/>
      </c>
      <c r="K4269" s="90"/>
      <c r="L4269" s="87"/>
      <c r="M4269" s="103">
        <f>IF(ISNUMBER('Форма 1'!AD4269),'Форма 1'!$H4269*VLOOKUP('Форма 1'!$F4269,'Придельники с 2022'!$B$4:$X$28,'Форма 1'!AD$8),"")</f>
        <v>21867291.712000005</v>
      </c>
      <c r="N4269" s="103">
        <f>IF(ISBLANK('Форма 1'!$AE4269),"",IF('Форма 1'!$AE4269=1,'Форма 1'!$H4269*VLOOKUP('Форма 1'!$F4269,'Придельники с 2022'!$B$4:$X$28,'Форма 1'!$AE$8,0),IF('Форма 1'!$AE4269=2,'Форма 1'!$H4269*VLOOKUP('Форма 1'!$F4269,'Придельники с 2022'!$B$4:$X$28,13,0),IF('Форма 1'!$AE4269=3,'Форма 1'!$H4269*VLOOKUP('Форма 1'!$F4269,'Придельники с 2022'!$B$4:$X$28,12,0)))))</f>
        <v>23706787.216000002</v>
      </c>
      <c r="O4269" s="103" t="str">
        <f>IF(ISNUMBER('Форма 1'!AF4269),'Форма 1'!$H4269*VLOOKUP('Форма 1'!$F4269,'Придельники с 2022'!$B$4:$X$28,'Форма 1'!AF$8),"")</f>
        <v/>
      </c>
      <c r="P4269" s="87"/>
      <c r="Q4269" s="103" t="str">
        <f>IF(ISNUMBER('Форма 1'!AH4269),'Форма 1'!$H4269*VLOOKUP('Форма 1'!$F4269,'Придельники с 2022'!$B$4:$X$28,'Форма 1'!AH$8),"")</f>
        <v/>
      </c>
      <c r="R4269" s="103" t="str">
        <f>IF(ISNUMBER('Форма 1'!AI4269),'Форма 1'!$H4269*VLOOKUP('Форма 1'!$F4269,'Придельники с 2022'!$B$4:$X$28,'Форма 1'!AI$8),"")</f>
        <v/>
      </c>
      <c r="S4269" s="103" t="str">
        <f>IF(ISNUMBER('Форма 1'!AJ4269),'Форма 1'!$H4269*VLOOKUP('Форма 1'!$F4269,'Придельники с 2022'!$B$4:$X$28,'Форма 1'!AJ$8),"")</f>
        <v/>
      </c>
      <c r="T4269" s="88"/>
    </row>
    <row r="4270" spans="1:20">
      <c r="A4270" s="188">
        <f t="shared" si="283"/>
        <v>1106</v>
      </c>
      <c r="B4270" s="189" t="s">
        <v>4111</v>
      </c>
      <c r="C4270" s="99">
        <f t="shared" si="282"/>
        <v>3786687.2645999994</v>
      </c>
      <c r="D4270" s="103" t="str">
        <f>IF(ISNUMBER('Форма 1'!U4270),'Форма 1'!$H4270*VLOOKUP('Форма 1'!$F4270,'Придельники с 2022'!$B$4:$X$28,'Форма 1'!U$8),"")</f>
        <v/>
      </c>
      <c r="E4270" s="103" t="str">
        <f>IF(ISNUMBER('Форма 1'!V4270),'Форма 1'!$H4270*VLOOKUP('Форма 1'!$F4270,'Придельники с 2022'!$B$4:$X$28,'Форма 1'!V$8),"")</f>
        <v/>
      </c>
      <c r="F4270" s="103" t="str">
        <f>IF(ISNUMBER('Форма 1'!W4270),'Форма 1'!$H4270*VLOOKUP('Форма 1'!$F4270,'Придельники с 2022'!$B$4:$X$28,'Форма 1'!W$8),"")</f>
        <v/>
      </c>
      <c r="G4270" s="103">
        <f>IF(ISNUMBER('Форма 1'!X4270),'Форма 1'!$H4270*VLOOKUP('Форма 1'!$F4270,'Придельники с 2022'!$B$4:$X$28,'Форма 1'!X$8),"")</f>
        <v>616517.9142</v>
      </c>
      <c r="H4270" s="103" t="str">
        <f>IF(ISNUMBER('Форма 1'!Y4270),'Форма 1'!$H4270*VLOOKUP('Форма 1'!$F4270,'Придельники с 2022'!$B$4:$X$28,'Форма 1'!Y$8),"")</f>
        <v/>
      </c>
      <c r="I4270" s="103">
        <f>IF(ISNUMBER('Форма 1'!Z4270),'Форма 1'!$H4270*VLOOKUP('Форма 1'!$F4270,'Придельники с 2022'!$B$4:$X$28,'Форма 1'!Z$8),"")</f>
        <v>1052001.7175999999</v>
      </c>
      <c r="J4270" s="103" t="str">
        <f>IF(ISNUMBER('Форма 1'!AA4270),'Форма 1'!$H4270*VLOOKUP('Форма 1'!$F4270,'Придельники с 2022'!$B$4:$X$28,'Форма 1'!AA$8),"")</f>
        <v/>
      </c>
      <c r="K4270" s="90"/>
      <c r="L4270" s="87"/>
      <c r="M4270" s="103" t="str">
        <f>IF(ISNUMBER('Форма 1'!AD4270),'Форма 1'!$H4270*VLOOKUP('Форма 1'!$F4270,'Придельники с 2022'!$B$4:$X$28,'Форма 1'!AD$8),"")</f>
        <v/>
      </c>
      <c r="N4270" s="103" t="str">
        <f>IF(ISBLANK('Форма 1'!$AE4270),"",IF('Форма 1'!$AE4270=1,'Форма 1'!$H4270*VLOOKUP('Форма 1'!$F4270,'Придельники с 2022'!$B$4:$X$28,'Форма 1'!$AE$8,0),IF('Форма 1'!$AE4270=2,'Форма 1'!$H4270*VLOOKUP('Форма 1'!$F4270,'Придельники с 2022'!$B$4:$X$28,13,0),IF('Форма 1'!$AE4270=3,'Форма 1'!$H4270*VLOOKUP('Форма 1'!$F4270,'Придельники с 2022'!$B$4:$X$28,12,0)))))</f>
        <v/>
      </c>
      <c r="O4270" s="103">
        <f>IF(ISNUMBER('Форма 1'!AF4270),'Форма 1'!$H4270*VLOOKUP('Форма 1'!$F4270,'Придельники с 2022'!$B$4:$X$28,'Форма 1'!AF$8),"")</f>
        <v>2118167.6327999998</v>
      </c>
      <c r="P4270" s="87"/>
      <c r="Q4270" s="103" t="str">
        <f>IF(ISNUMBER('Форма 1'!AH4270),'Форма 1'!$H4270*VLOOKUP('Форма 1'!$F4270,'Придельники с 2022'!$B$4:$X$28,'Форма 1'!AH$8),"")</f>
        <v/>
      </c>
      <c r="R4270" s="103" t="str">
        <f>IF(ISNUMBER('Форма 1'!AI4270),'Форма 1'!$H4270*VLOOKUP('Форма 1'!$F4270,'Придельники с 2022'!$B$4:$X$28,'Форма 1'!AI$8),"")</f>
        <v/>
      </c>
      <c r="S4270" s="103" t="str">
        <f>IF(ISNUMBER('Форма 1'!AJ4270),'Форма 1'!$H4270*VLOOKUP('Форма 1'!$F4270,'Придельники с 2022'!$B$4:$X$28,'Форма 1'!AJ$8),"")</f>
        <v/>
      </c>
      <c r="T4270" s="88"/>
    </row>
    <row r="4271" spans="1:20">
      <c r="A4271" s="188">
        <f t="shared" si="283"/>
        <v>1107</v>
      </c>
      <c r="B4271" s="189" t="s">
        <v>4112</v>
      </c>
      <c r="C4271" s="99">
        <f t="shared" si="282"/>
        <v>3992176.8011999996</v>
      </c>
      <c r="D4271" s="103">
        <f>IF(ISNUMBER('Форма 1'!U4271),'Форма 1'!$H4271*VLOOKUP('Форма 1'!$F4271,'Придельники с 2022'!$B$4:$X$28,'Форма 1'!U$8),"")</f>
        <v>1449809.6964</v>
      </c>
      <c r="E4271" s="103" t="str">
        <f>IF(ISNUMBER('Форма 1'!V4271),'Форма 1'!$H4271*VLOOKUP('Форма 1'!$F4271,'Придельники с 2022'!$B$4:$X$28,'Форма 1'!V$8),"")</f>
        <v/>
      </c>
      <c r="F4271" s="103" t="str">
        <f>IF(ISNUMBER('Форма 1'!W4271),'Форма 1'!$H4271*VLOOKUP('Форма 1'!$F4271,'Придельники с 2022'!$B$4:$X$28,'Форма 1'!W$8),"")</f>
        <v/>
      </c>
      <c r="G4271" s="103" t="str">
        <f>IF(ISNUMBER('Форма 1'!X4271),'Форма 1'!$H4271*VLOOKUP('Форма 1'!$F4271,'Придельники с 2022'!$B$4:$X$28,'Форма 1'!X$8),"")</f>
        <v/>
      </c>
      <c r="H4271" s="103" t="str">
        <f>IF(ISNUMBER('Форма 1'!Y4271),'Форма 1'!$H4271*VLOOKUP('Форма 1'!$F4271,'Придельники с 2022'!$B$4:$X$28,'Форма 1'!Y$8),"")</f>
        <v/>
      </c>
      <c r="I4271" s="103" t="str">
        <f>IF(ISNUMBER('Форма 1'!Z4271),'Форма 1'!$H4271*VLOOKUP('Форма 1'!$F4271,'Придельники с 2022'!$B$4:$X$28,'Форма 1'!Z$8),"")</f>
        <v/>
      </c>
      <c r="J4271" s="103" t="str">
        <f>IF(ISNUMBER('Форма 1'!AA4271),'Форма 1'!$H4271*VLOOKUP('Форма 1'!$F4271,'Придельники с 2022'!$B$4:$X$28,'Форма 1'!AA$8),"")</f>
        <v/>
      </c>
      <c r="K4271" s="90"/>
      <c r="L4271" s="87"/>
      <c r="M4271" s="103" t="str">
        <f>IF(ISNUMBER('Форма 1'!AD4271),'Форма 1'!$H4271*VLOOKUP('Форма 1'!$F4271,'Придельники с 2022'!$B$4:$X$28,'Форма 1'!AD$8),"")</f>
        <v/>
      </c>
      <c r="N4271" s="103" t="str">
        <f>IF(ISBLANK('Форма 1'!$AE4271),"",IF('Форма 1'!$AE4271=1,'Форма 1'!$H4271*VLOOKUP('Форма 1'!$F4271,'Придельники с 2022'!$B$4:$X$28,'Форма 1'!$AE$8,0),IF('Форма 1'!$AE4271=2,'Форма 1'!$H4271*VLOOKUP('Форма 1'!$F4271,'Придельники с 2022'!$B$4:$X$28,13,0),IF('Форма 1'!$AE4271=3,'Форма 1'!$H4271*VLOOKUP('Форма 1'!$F4271,'Придельники с 2022'!$B$4:$X$28,12,0)))))</f>
        <v/>
      </c>
      <c r="O4271" s="103">
        <f>IF(ISNUMBER('Форма 1'!AF4271),'Форма 1'!$H4271*VLOOKUP('Форма 1'!$F4271,'Придельники с 2022'!$B$4:$X$28,'Форма 1'!AF$8),"")</f>
        <v>2542367.1047999999</v>
      </c>
      <c r="P4271" s="87"/>
      <c r="Q4271" s="103" t="str">
        <f>IF(ISNUMBER('Форма 1'!AH4271),'Форма 1'!$H4271*VLOOKUP('Форма 1'!$F4271,'Придельники с 2022'!$B$4:$X$28,'Форма 1'!AH$8),"")</f>
        <v/>
      </c>
      <c r="R4271" s="103" t="str">
        <f>IF(ISNUMBER('Форма 1'!AI4271),'Форма 1'!$H4271*VLOOKUP('Форма 1'!$F4271,'Придельники с 2022'!$B$4:$X$28,'Форма 1'!AI$8),"")</f>
        <v/>
      </c>
      <c r="S4271" s="103" t="str">
        <f>IF(ISNUMBER('Форма 1'!AJ4271),'Форма 1'!$H4271*VLOOKUP('Форма 1'!$F4271,'Придельники с 2022'!$B$4:$X$28,'Форма 1'!AJ$8),"")</f>
        <v/>
      </c>
      <c r="T4271" s="88"/>
    </row>
    <row r="4272" spans="1:20">
      <c r="A4272" s="188">
        <f t="shared" si="283"/>
        <v>1108</v>
      </c>
      <c r="B4272" s="189" t="s">
        <v>4113</v>
      </c>
      <c r="C4272" s="99">
        <f t="shared" si="282"/>
        <v>2507689.8210000005</v>
      </c>
      <c r="D4272" s="103">
        <f>IF(ISNUMBER('Форма 1'!U4272),'Форма 1'!$H4272*VLOOKUP('Форма 1'!$F4272,'Придельники с 2022'!$B$4:$X$28,'Форма 1'!U$8),"")</f>
        <v>2507689.8210000005</v>
      </c>
      <c r="E4272" s="103" t="str">
        <f>IF(ISNUMBER('Форма 1'!V4272),'Форма 1'!$H4272*VLOOKUP('Форма 1'!$F4272,'Придельники с 2022'!$B$4:$X$28,'Форма 1'!V$8),"")</f>
        <v/>
      </c>
      <c r="F4272" s="103" t="str">
        <f>IF(ISNUMBER('Форма 1'!W4272),'Форма 1'!$H4272*VLOOKUP('Форма 1'!$F4272,'Придельники с 2022'!$B$4:$X$28,'Форма 1'!W$8),"")</f>
        <v/>
      </c>
      <c r="G4272" s="103" t="str">
        <f>IF(ISNUMBER('Форма 1'!X4272),'Форма 1'!$H4272*VLOOKUP('Форма 1'!$F4272,'Придельники с 2022'!$B$4:$X$28,'Форма 1'!X$8),"")</f>
        <v/>
      </c>
      <c r="H4272" s="103" t="str">
        <f>IF(ISNUMBER('Форма 1'!Y4272),'Форма 1'!$H4272*VLOOKUP('Форма 1'!$F4272,'Придельники с 2022'!$B$4:$X$28,'Форма 1'!Y$8),"")</f>
        <v/>
      </c>
      <c r="I4272" s="103" t="str">
        <f>IF(ISNUMBER('Форма 1'!Z4272),'Форма 1'!$H4272*VLOOKUP('Форма 1'!$F4272,'Придельники с 2022'!$B$4:$X$28,'Форма 1'!Z$8),"")</f>
        <v/>
      </c>
      <c r="J4272" s="103" t="str">
        <f>IF(ISNUMBER('Форма 1'!AA4272),'Форма 1'!$H4272*VLOOKUP('Форма 1'!$F4272,'Придельники с 2022'!$B$4:$X$28,'Форма 1'!AA$8),"")</f>
        <v/>
      </c>
      <c r="K4272" s="90"/>
      <c r="L4272" s="87"/>
      <c r="M4272" s="103" t="str">
        <f>IF(ISNUMBER('Форма 1'!AD4272),'Форма 1'!$H4272*VLOOKUP('Форма 1'!$F4272,'Придельники с 2022'!$B$4:$X$28,'Форма 1'!AD$8),"")</f>
        <v/>
      </c>
      <c r="N4272" s="103" t="str">
        <f>IF(ISBLANK('Форма 1'!$AE4272),"",IF('Форма 1'!$AE4272=1,'Форма 1'!$H4272*VLOOKUP('Форма 1'!$F4272,'Придельники с 2022'!$B$4:$X$28,'Форма 1'!$AE$8,0),IF('Форма 1'!$AE4272=2,'Форма 1'!$H4272*VLOOKUP('Форма 1'!$F4272,'Придельники с 2022'!$B$4:$X$28,13,0),IF('Форма 1'!$AE4272=3,'Форма 1'!$H4272*VLOOKUP('Форма 1'!$F4272,'Придельники с 2022'!$B$4:$X$28,12,0)))))</f>
        <v/>
      </c>
      <c r="O4272" s="103" t="str">
        <f>IF(ISNUMBER('Форма 1'!AF4272),'Форма 1'!$H4272*VLOOKUP('Форма 1'!$F4272,'Придельники с 2022'!$B$4:$X$28,'Форма 1'!AF$8),"")</f>
        <v/>
      </c>
      <c r="P4272" s="87"/>
      <c r="Q4272" s="103" t="str">
        <f>IF(ISNUMBER('Форма 1'!AH4272),'Форма 1'!$H4272*VLOOKUP('Форма 1'!$F4272,'Придельники с 2022'!$B$4:$X$28,'Форма 1'!AH$8),"")</f>
        <v/>
      </c>
      <c r="R4272" s="103" t="str">
        <f>IF(ISNUMBER('Форма 1'!AI4272),'Форма 1'!$H4272*VLOOKUP('Форма 1'!$F4272,'Придельники с 2022'!$B$4:$X$28,'Форма 1'!AI$8),"")</f>
        <v/>
      </c>
      <c r="S4272" s="103" t="str">
        <f>IF(ISNUMBER('Форма 1'!AJ4272),'Форма 1'!$H4272*VLOOKUP('Форма 1'!$F4272,'Придельники с 2022'!$B$4:$X$28,'Форма 1'!AJ$8),"")</f>
        <v/>
      </c>
      <c r="T4272" s="88"/>
    </row>
    <row r="4273" spans="1:20">
      <c r="A4273" s="188">
        <f t="shared" si="283"/>
        <v>1109</v>
      </c>
      <c r="B4273" s="189" t="s">
        <v>4114</v>
      </c>
      <c r="C4273" s="99">
        <f t="shared" si="282"/>
        <v>4049934</v>
      </c>
      <c r="D4273" s="103" t="str">
        <f>IF(ISNUMBER('Форма 1'!U4273),'Форма 1'!$H4273*VLOOKUP('Форма 1'!$F4273,'Придельники с 2022'!$B$4:$X$28,'Форма 1'!U$8),"")</f>
        <v/>
      </c>
      <c r="E4273" s="103" t="str">
        <f>IF(ISNUMBER('Форма 1'!V4273),'Форма 1'!$H4273*VLOOKUP('Форма 1'!$F4273,'Придельники с 2022'!$B$4:$X$28,'Форма 1'!V$8),"")</f>
        <v/>
      </c>
      <c r="F4273" s="103" t="str">
        <f>IF(ISNUMBER('Форма 1'!W4273),'Форма 1'!$H4273*VLOOKUP('Форма 1'!$F4273,'Придельники с 2022'!$B$4:$X$28,'Форма 1'!W$8),"")</f>
        <v/>
      </c>
      <c r="G4273" s="103">
        <f>IF(ISNUMBER('Форма 1'!X4273),'Форма 1'!$H4273*VLOOKUP('Форма 1'!$F4273,'Придельники с 2022'!$B$4:$X$28,'Форма 1'!X$8),"")</f>
        <v>1114280.25</v>
      </c>
      <c r="H4273" s="103">
        <f>IF(ISNUMBER('Форма 1'!Y4273),'Форма 1'!$H4273*VLOOKUP('Форма 1'!$F4273,'Придельники с 2022'!$B$4:$X$28,'Форма 1'!Y$8),"")</f>
        <v>2935653.75</v>
      </c>
      <c r="I4273" s="103" t="str">
        <f>IF(ISNUMBER('Форма 1'!Z4273),'Форма 1'!$H4273*VLOOKUP('Форма 1'!$F4273,'Придельники с 2022'!$B$4:$X$28,'Форма 1'!Z$8),"")</f>
        <v/>
      </c>
      <c r="J4273" s="103" t="str">
        <f>IF(ISNUMBER('Форма 1'!AA4273),'Форма 1'!$H4273*VLOOKUP('Форма 1'!$F4273,'Придельники с 2022'!$B$4:$X$28,'Форма 1'!AA$8),"")</f>
        <v/>
      </c>
      <c r="K4273" s="90"/>
      <c r="L4273" s="87"/>
      <c r="M4273" s="103" t="str">
        <f>IF(ISNUMBER('Форма 1'!AD4273),'Форма 1'!$H4273*VLOOKUP('Форма 1'!$F4273,'Придельники с 2022'!$B$4:$X$28,'Форма 1'!AD$8),"")</f>
        <v/>
      </c>
      <c r="N4273" s="103" t="str">
        <f>IF(ISBLANK('Форма 1'!$AE4273),"",IF('Форма 1'!$AE4273=1,'Форма 1'!$H4273*VLOOKUP('Форма 1'!$F4273,'Придельники с 2022'!$B$4:$X$28,'Форма 1'!$AE$8,0),IF('Форма 1'!$AE4273=2,'Форма 1'!$H4273*VLOOKUP('Форма 1'!$F4273,'Придельники с 2022'!$B$4:$X$28,13,0),IF('Форма 1'!$AE4273=3,'Форма 1'!$H4273*VLOOKUP('Форма 1'!$F4273,'Придельники с 2022'!$B$4:$X$28,12,0)))))</f>
        <v/>
      </c>
      <c r="O4273" s="103" t="str">
        <f>IF(ISNUMBER('Форма 1'!AF4273),'Форма 1'!$H4273*VLOOKUP('Форма 1'!$F4273,'Придельники с 2022'!$B$4:$X$28,'Форма 1'!AF$8),"")</f>
        <v/>
      </c>
      <c r="P4273" s="87"/>
      <c r="Q4273" s="103" t="str">
        <f>IF(ISNUMBER('Форма 1'!AH4273),'Форма 1'!$H4273*VLOOKUP('Форма 1'!$F4273,'Придельники с 2022'!$B$4:$X$28,'Форма 1'!AH$8),"")</f>
        <v/>
      </c>
      <c r="R4273" s="103" t="str">
        <f>IF(ISNUMBER('Форма 1'!AI4273),'Форма 1'!$H4273*VLOOKUP('Форма 1'!$F4273,'Придельники с 2022'!$B$4:$X$28,'Форма 1'!AI$8),"")</f>
        <v/>
      </c>
      <c r="S4273" s="103" t="str">
        <f>IF(ISNUMBER('Форма 1'!AJ4273),'Форма 1'!$H4273*VLOOKUP('Форма 1'!$F4273,'Придельники с 2022'!$B$4:$X$28,'Форма 1'!AJ$8),"")</f>
        <v/>
      </c>
      <c r="T4273" s="88"/>
    </row>
    <row r="4274" spans="1:20">
      <c r="A4274" s="188">
        <f t="shared" si="283"/>
        <v>1110</v>
      </c>
      <c r="B4274" s="189" t="s">
        <v>771</v>
      </c>
      <c r="C4274" s="99">
        <f t="shared" si="282"/>
        <v>48915440.855000004</v>
      </c>
      <c r="D4274" s="103">
        <f>IF(ISNUMBER('Форма 1'!U4274),'Форма 1'!$H4274*VLOOKUP('Форма 1'!$F4274,'Придельники с 2022'!$B$4:$X$28,'Форма 1'!U$8),"")</f>
        <v>16620940.959999999</v>
      </c>
      <c r="E4274" s="103" t="str">
        <f>IF(ISNUMBER('Форма 1'!V4274),'Форма 1'!$H4274*VLOOKUP('Форма 1'!$F4274,'Придельники с 2022'!$B$4:$X$28,'Форма 1'!V$8),"")</f>
        <v/>
      </c>
      <c r="F4274" s="103" t="str">
        <f>IF(ISNUMBER('Форма 1'!W4274),'Форма 1'!$H4274*VLOOKUP('Форма 1'!$F4274,'Придельники с 2022'!$B$4:$X$28,'Форма 1'!W$8),"")</f>
        <v/>
      </c>
      <c r="G4274" s="103">
        <f>IF(ISNUMBER('Форма 1'!X4274),'Форма 1'!$H4274*VLOOKUP('Форма 1'!$F4274,'Придельники с 2022'!$B$4:$X$28,'Форма 1'!X$8),"")</f>
        <v>5671173.2799999993</v>
      </c>
      <c r="H4274" s="103">
        <f>IF(ISNUMBER('Форма 1'!Y4274),'Форма 1'!$H4274*VLOOKUP('Форма 1'!$F4274,'Придельники с 2022'!$B$4:$X$28,'Форма 1'!Y$8),"")</f>
        <v>19154633.115000002</v>
      </c>
      <c r="I4274" s="103">
        <f>IF(ISNUMBER('Форма 1'!Z4274),'Форма 1'!$H4274*VLOOKUP('Форма 1'!$F4274,'Придельники с 2022'!$B$4:$X$28,'Форма 1'!Z$8),"")</f>
        <v>7113502.7799999993</v>
      </c>
      <c r="J4274" s="103" t="str">
        <f>IF(ISNUMBER('Форма 1'!AA4274),'Форма 1'!$H4274*VLOOKUP('Форма 1'!$F4274,'Придельники с 2022'!$B$4:$X$28,'Форма 1'!AA$8),"")</f>
        <v/>
      </c>
      <c r="K4274" s="90"/>
      <c r="L4274" s="87"/>
      <c r="M4274" s="103" t="str">
        <f>IF(ISNUMBER('Форма 1'!AD4274),'Форма 1'!$H4274*VLOOKUP('Форма 1'!$F4274,'Придельники с 2022'!$B$4:$X$28,'Форма 1'!AD$8),"")</f>
        <v/>
      </c>
      <c r="N4274" s="103" t="str">
        <f>IF(ISBLANK('Форма 1'!$AE4274),"",IF('Форма 1'!$AE4274=1,'Форма 1'!$H4274*VLOOKUP('Форма 1'!$F4274,'Придельники с 2022'!$B$4:$X$28,'Форма 1'!$AE$8,0),IF('Форма 1'!$AE4274=2,'Форма 1'!$H4274*VLOOKUP('Форма 1'!$F4274,'Придельники с 2022'!$B$4:$X$28,13,0),IF('Форма 1'!$AE4274=3,'Форма 1'!$H4274*VLOOKUP('Форма 1'!$F4274,'Придельники с 2022'!$B$4:$X$28,12,0)))))</f>
        <v/>
      </c>
      <c r="O4274" s="103" t="str">
        <f>IF(ISNUMBER('Форма 1'!AF4274),'Форма 1'!$H4274*VLOOKUP('Форма 1'!$F4274,'Придельники с 2022'!$B$4:$X$28,'Форма 1'!AF$8),"")</f>
        <v/>
      </c>
      <c r="P4274" s="87">
        <f>248167.25+107023.47</f>
        <v>355190.72</v>
      </c>
      <c r="Q4274" s="103" t="str">
        <f>IF(ISNUMBER('Форма 1'!AH4274),'Форма 1'!$H4274*VLOOKUP('Форма 1'!$F4274,'Придельники с 2022'!$B$4:$X$28,'Форма 1'!AH$8),"")</f>
        <v/>
      </c>
      <c r="R4274" s="103" t="str">
        <f>IF(ISNUMBER('Форма 1'!AI4274),'Форма 1'!$H4274*VLOOKUP('Форма 1'!$F4274,'Придельники с 2022'!$B$4:$X$28,'Форма 1'!AI$8),"")</f>
        <v/>
      </c>
      <c r="S4274" s="103" t="str">
        <f>IF(ISNUMBER('Форма 1'!AJ4274),'Форма 1'!$H4274*VLOOKUP('Форма 1'!$F4274,'Придельники с 2022'!$B$4:$X$28,'Форма 1'!AJ$8),"")</f>
        <v/>
      </c>
      <c r="T4274" s="88"/>
    </row>
    <row r="4275" spans="1:20">
      <c r="A4275" s="188">
        <f t="shared" si="283"/>
        <v>1111</v>
      </c>
      <c r="B4275" s="189" t="s">
        <v>4115</v>
      </c>
      <c r="C4275" s="99">
        <f t="shared" si="282"/>
        <v>17636133.215999998</v>
      </c>
      <c r="D4275" s="103">
        <f>IF(ISNUMBER('Форма 1'!U4275),'Форма 1'!$H4275*VLOOKUP('Форма 1'!$F4275,'Придельники с 2022'!$B$4:$X$28,'Форма 1'!U$8),"")</f>
        <v>17636133.215999998</v>
      </c>
      <c r="E4275" s="103" t="str">
        <f>IF(ISNUMBER('Форма 1'!V4275),'Форма 1'!$H4275*VLOOKUP('Форма 1'!$F4275,'Придельники с 2022'!$B$4:$X$28,'Форма 1'!V$8),"")</f>
        <v/>
      </c>
      <c r="F4275" s="103" t="str">
        <f>IF(ISNUMBER('Форма 1'!W4275),'Форма 1'!$H4275*VLOOKUP('Форма 1'!$F4275,'Придельники с 2022'!$B$4:$X$28,'Форма 1'!W$8),"")</f>
        <v/>
      </c>
      <c r="G4275" s="103" t="str">
        <f>IF(ISNUMBER('Форма 1'!X4275),'Форма 1'!$H4275*VLOOKUP('Форма 1'!$F4275,'Придельники с 2022'!$B$4:$X$28,'Форма 1'!X$8),"")</f>
        <v/>
      </c>
      <c r="H4275" s="103" t="str">
        <f>IF(ISNUMBER('Форма 1'!Y4275),'Форма 1'!$H4275*VLOOKUP('Форма 1'!$F4275,'Придельники с 2022'!$B$4:$X$28,'Форма 1'!Y$8),"")</f>
        <v/>
      </c>
      <c r="I4275" s="103" t="str">
        <f>IF(ISNUMBER('Форма 1'!Z4275),'Форма 1'!$H4275*VLOOKUP('Форма 1'!$F4275,'Придельники с 2022'!$B$4:$X$28,'Форма 1'!Z$8),"")</f>
        <v/>
      </c>
      <c r="J4275" s="103" t="str">
        <f>IF(ISNUMBER('Форма 1'!AA4275),'Форма 1'!$H4275*VLOOKUP('Форма 1'!$F4275,'Придельники с 2022'!$B$4:$X$28,'Форма 1'!AA$8),"")</f>
        <v/>
      </c>
      <c r="K4275" s="90"/>
      <c r="L4275" s="87"/>
      <c r="M4275" s="103" t="str">
        <f>IF(ISNUMBER('Форма 1'!AD4275),'Форма 1'!$H4275*VLOOKUP('Форма 1'!$F4275,'Придельники с 2022'!$B$4:$X$28,'Форма 1'!AD$8),"")</f>
        <v/>
      </c>
      <c r="N4275" s="103" t="str">
        <f>IF(ISBLANK('Форма 1'!$AE4275),"",IF('Форма 1'!$AE4275=1,'Форма 1'!$H4275*VLOOKUP('Форма 1'!$F4275,'Придельники с 2022'!$B$4:$X$28,'Форма 1'!$AE$8,0),IF('Форма 1'!$AE4275=2,'Форма 1'!$H4275*VLOOKUP('Форма 1'!$F4275,'Придельники с 2022'!$B$4:$X$28,13,0),IF('Форма 1'!$AE4275=3,'Форма 1'!$H4275*VLOOKUP('Форма 1'!$F4275,'Придельники с 2022'!$B$4:$X$28,12,0)))))</f>
        <v/>
      </c>
      <c r="O4275" s="103" t="str">
        <f>IF(ISNUMBER('Форма 1'!AF4275),'Форма 1'!$H4275*VLOOKUP('Форма 1'!$F4275,'Придельники с 2022'!$B$4:$X$28,'Форма 1'!AF$8),"")</f>
        <v/>
      </c>
      <c r="P4275" s="87"/>
      <c r="Q4275" s="103" t="str">
        <f>IF(ISNUMBER('Форма 1'!AH4275),'Форма 1'!$H4275*VLOOKUP('Форма 1'!$F4275,'Придельники с 2022'!$B$4:$X$28,'Форма 1'!AH$8),"")</f>
        <v/>
      </c>
      <c r="R4275" s="103" t="str">
        <f>IF(ISNUMBER('Форма 1'!AI4275),'Форма 1'!$H4275*VLOOKUP('Форма 1'!$F4275,'Придельники с 2022'!$B$4:$X$28,'Форма 1'!AI$8),"")</f>
        <v/>
      </c>
      <c r="S4275" s="103" t="str">
        <f>IF(ISNUMBER('Форма 1'!AJ4275),'Форма 1'!$H4275*VLOOKUP('Форма 1'!$F4275,'Придельники с 2022'!$B$4:$X$28,'Форма 1'!AJ$8),"")</f>
        <v/>
      </c>
      <c r="T4275" s="88"/>
    </row>
    <row r="4276" spans="1:20">
      <c r="A4276" s="188">
        <f t="shared" si="283"/>
        <v>1112</v>
      </c>
      <c r="B4276" s="189" t="s">
        <v>4116</v>
      </c>
      <c r="C4276" s="99">
        <f t="shared" si="282"/>
        <v>37002043.447999999</v>
      </c>
      <c r="D4276" s="103">
        <f>IF(ISNUMBER('Форма 1'!U4276),'Форма 1'!$H4276*VLOOKUP('Форма 1'!$F4276,'Придельники с 2022'!$B$4:$X$28,'Форма 1'!U$8),"")</f>
        <v>17888978.847999997</v>
      </c>
      <c r="E4276" s="103" t="str">
        <f>IF(ISNUMBER('Форма 1'!V4276),'Форма 1'!$H4276*VLOOKUP('Форма 1'!$F4276,'Придельники с 2022'!$B$4:$X$28,'Форма 1'!V$8),"")</f>
        <v/>
      </c>
      <c r="F4276" s="103" t="str">
        <f>IF(ISNUMBER('Форма 1'!W4276),'Форма 1'!$H4276*VLOOKUP('Форма 1'!$F4276,'Придельники с 2022'!$B$4:$X$28,'Форма 1'!W$8),"")</f>
        <v/>
      </c>
      <c r="G4276" s="103" t="str">
        <f>IF(ISNUMBER('Форма 1'!X4276),'Форма 1'!$H4276*VLOOKUP('Форма 1'!$F4276,'Придельники с 2022'!$B$4:$X$28,'Форма 1'!X$8),"")</f>
        <v/>
      </c>
      <c r="H4276" s="103" t="str">
        <f>IF(ISNUMBER('Форма 1'!Y4276),'Форма 1'!$H4276*VLOOKUP('Форма 1'!$F4276,'Придельники с 2022'!$B$4:$X$28,'Форма 1'!Y$8),"")</f>
        <v/>
      </c>
      <c r="I4276" s="103" t="str">
        <f>IF(ISNUMBER('Форма 1'!Z4276),'Форма 1'!$H4276*VLOOKUP('Форма 1'!$F4276,'Придельники с 2022'!$B$4:$X$28,'Форма 1'!Z$8),"")</f>
        <v/>
      </c>
      <c r="J4276" s="103" t="str">
        <f>IF(ISNUMBER('Форма 1'!AA4276),'Форма 1'!$H4276*VLOOKUP('Форма 1'!$F4276,'Придельники с 2022'!$B$4:$X$28,'Форма 1'!AA$8),"")</f>
        <v/>
      </c>
      <c r="K4276" s="90">
        <v>6</v>
      </c>
      <c r="L4276" s="87">
        <f>3930316.8+4068712.12+(2778508.92*4)</f>
        <v>19113064.600000001</v>
      </c>
      <c r="M4276" s="103" t="str">
        <f>IF(ISNUMBER('Форма 1'!AD4276),'Форма 1'!$H4276*VLOOKUP('Форма 1'!$F4276,'Придельники с 2022'!$B$4:$X$28,'Форма 1'!AD$8),"")</f>
        <v/>
      </c>
      <c r="N4276" s="103" t="str">
        <f>IF(ISBLANK('Форма 1'!$AE4276),"",IF('Форма 1'!$AE4276=1,'Форма 1'!$H4276*VLOOKUP('Форма 1'!$F4276,'Придельники с 2022'!$B$4:$X$28,'Форма 1'!$AE$8,0),IF('Форма 1'!$AE4276=2,'Форма 1'!$H4276*VLOOKUP('Форма 1'!$F4276,'Придельники с 2022'!$B$4:$X$28,13,0),IF('Форма 1'!$AE4276=3,'Форма 1'!$H4276*VLOOKUP('Форма 1'!$F4276,'Придельники с 2022'!$B$4:$X$28,12,0)))))</f>
        <v/>
      </c>
      <c r="O4276" s="103" t="str">
        <f>IF(ISNUMBER('Форма 1'!AF4276),'Форма 1'!$H4276*VLOOKUP('Форма 1'!$F4276,'Придельники с 2022'!$B$4:$X$28,'Форма 1'!AF$8),"")</f>
        <v/>
      </c>
      <c r="P4276" s="87"/>
      <c r="Q4276" s="103" t="str">
        <f>IF(ISNUMBER('Форма 1'!AH4276),'Форма 1'!$H4276*VLOOKUP('Форма 1'!$F4276,'Придельники с 2022'!$B$4:$X$28,'Форма 1'!AH$8),"")</f>
        <v/>
      </c>
      <c r="R4276" s="103" t="str">
        <f>IF(ISNUMBER('Форма 1'!AI4276),'Форма 1'!$H4276*VLOOKUP('Форма 1'!$F4276,'Придельники с 2022'!$B$4:$X$28,'Форма 1'!AI$8),"")</f>
        <v/>
      </c>
      <c r="S4276" s="103" t="str">
        <f>IF(ISNUMBER('Форма 1'!AJ4276),'Форма 1'!$H4276*VLOOKUP('Форма 1'!$F4276,'Придельники с 2022'!$B$4:$X$28,'Форма 1'!AJ$8),"")</f>
        <v/>
      </c>
      <c r="T4276" s="88"/>
    </row>
    <row r="4277" spans="1:20">
      <c r="A4277" s="188">
        <f t="shared" si="283"/>
        <v>1113</v>
      </c>
      <c r="B4277" s="189" t="s">
        <v>772</v>
      </c>
      <c r="C4277" s="99">
        <f t="shared" si="282"/>
        <v>12079243.903999999</v>
      </c>
      <c r="D4277" s="103">
        <f>IF(ISNUMBER('Форма 1'!U4277),'Форма 1'!$H4277*VLOOKUP('Форма 1'!$F4277,'Придельники с 2022'!$B$4:$X$28,'Форма 1'!U$8),"")</f>
        <v>12079243.903999999</v>
      </c>
      <c r="E4277" s="103" t="str">
        <f>IF(ISNUMBER('Форма 1'!V4277),'Форма 1'!$H4277*VLOOKUP('Форма 1'!$F4277,'Придельники с 2022'!$B$4:$X$28,'Форма 1'!V$8),"")</f>
        <v/>
      </c>
      <c r="F4277" s="103" t="str">
        <f>IF(ISNUMBER('Форма 1'!W4277),'Форма 1'!$H4277*VLOOKUP('Форма 1'!$F4277,'Придельники с 2022'!$B$4:$X$28,'Форма 1'!W$8),"")</f>
        <v/>
      </c>
      <c r="G4277" s="103" t="str">
        <f>IF(ISNUMBER('Форма 1'!X4277),'Форма 1'!$H4277*VLOOKUP('Форма 1'!$F4277,'Придельники с 2022'!$B$4:$X$28,'Форма 1'!X$8),"")</f>
        <v/>
      </c>
      <c r="H4277" s="103" t="str">
        <f>IF(ISNUMBER('Форма 1'!Y4277),'Форма 1'!$H4277*VLOOKUP('Форма 1'!$F4277,'Придельники с 2022'!$B$4:$X$28,'Форма 1'!Y$8),"")</f>
        <v/>
      </c>
      <c r="I4277" s="103" t="str">
        <f>IF(ISNUMBER('Форма 1'!Z4277),'Форма 1'!$H4277*VLOOKUP('Форма 1'!$F4277,'Придельники с 2022'!$B$4:$X$28,'Форма 1'!Z$8),"")</f>
        <v/>
      </c>
      <c r="J4277" s="103" t="str">
        <f>IF(ISNUMBER('Форма 1'!AA4277),'Форма 1'!$H4277*VLOOKUP('Форма 1'!$F4277,'Придельники с 2022'!$B$4:$X$28,'Форма 1'!AA$8),"")</f>
        <v/>
      </c>
      <c r="K4277" s="90"/>
      <c r="L4277" s="87"/>
      <c r="M4277" s="103" t="str">
        <f>IF(ISNUMBER('Форма 1'!AD4277),'Форма 1'!$H4277*VLOOKUP('Форма 1'!$F4277,'Придельники с 2022'!$B$4:$X$28,'Форма 1'!AD$8),"")</f>
        <v/>
      </c>
      <c r="N4277" s="103" t="str">
        <f>IF(ISBLANK('Форма 1'!$AE4277),"",IF('Форма 1'!$AE4277=1,'Форма 1'!$H4277*VLOOKUP('Форма 1'!$F4277,'Придельники с 2022'!$B$4:$X$28,'Форма 1'!$AE$8,0),IF('Форма 1'!$AE4277=2,'Форма 1'!$H4277*VLOOKUP('Форма 1'!$F4277,'Придельники с 2022'!$B$4:$X$28,13,0),IF('Форма 1'!$AE4277=3,'Форма 1'!$H4277*VLOOKUP('Форма 1'!$F4277,'Придельники с 2022'!$B$4:$X$28,12,0)))))</f>
        <v/>
      </c>
      <c r="O4277" s="103" t="str">
        <f>IF(ISNUMBER('Форма 1'!AF4277),'Форма 1'!$H4277*VLOOKUP('Форма 1'!$F4277,'Придельники с 2022'!$B$4:$X$28,'Форма 1'!AF$8),"")</f>
        <v/>
      </c>
      <c r="P4277" s="87"/>
      <c r="Q4277" s="103" t="str">
        <f>IF(ISNUMBER('Форма 1'!AH4277),'Форма 1'!$H4277*VLOOKUP('Форма 1'!$F4277,'Придельники с 2022'!$B$4:$X$28,'Форма 1'!AH$8),"")</f>
        <v/>
      </c>
      <c r="R4277" s="103" t="str">
        <f>IF(ISNUMBER('Форма 1'!AI4277),'Форма 1'!$H4277*VLOOKUP('Форма 1'!$F4277,'Придельники с 2022'!$B$4:$X$28,'Форма 1'!AI$8),"")</f>
        <v/>
      </c>
      <c r="S4277" s="103" t="str">
        <f>IF(ISNUMBER('Форма 1'!AJ4277),'Форма 1'!$H4277*VLOOKUP('Форма 1'!$F4277,'Придельники с 2022'!$B$4:$X$28,'Форма 1'!AJ$8),"")</f>
        <v/>
      </c>
      <c r="T4277" s="88"/>
    </row>
    <row r="4278" spans="1:20">
      <c r="A4278" s="188">
        <f t="shared" si="283"/>
        <v>1114</v>
      </c>
      <c r="B4278" s="189" t="s">
        <v>4117</v>
      </c>
      <c r="C4278" s="99">
        <f t="shared" si="282"/>
        <v>18480188.48</v>
      </c>
      <c r="D4278" s="103">
        <f>IF(ISNUMBER('Форма 1'!U4278),'Форма 1'!$H4278*VLOOKUP('Форма 1'!$F4278,'Придельники с 2022'!$B$4:$X$28,'Форма 1'!U$8),"")</f>
        <v>18480188.48</v>
      </c>
      <c r="E4278" s="103" t="str">
        <f>IF(ISNUMBER('Форма 1'!V4278),'Форма 1'!$H4278*VLOOKUP('Форма 1'!$F4278,'Придельники с 2022'!$B$4:$X$28,'Форма 1'!V$8),"")</f>
        <v/>
      </c>
      <c r="F4278" s="103" t="str">
        <f>IF(ISNUMBER('Форма 1'!W4278),'Форма 1'!$H4278*VLOOKUP('Форма 1'!$F4278,'Придельники с 2022'!$B$4:$X$28,'Форма 1'!W$8),"")</f>
        <v/>
      </c>
      <c r="G4278" s="103" t="str">
        <f>IF(ISNUMBER('Форма 1'!X4278),'Форма 1'!$H4278*VLOOKUP('Форма 1'!$F4278,'Придельники с 2022'!$B$4:$X$28,'Форма 1'!X$8),"")</f>
        <v/>
      </c>
      <c r="H4278" s="103" t="str">
        <f>IF(ISNUMBER('Форма 1'!Y4278),'Форма 1'!$H4278*VLOOKUP('Форма 1'!$F4278,'Придельники с 2022'!$B$4:$X$28,'Форма 1'!Y$8),"")</f>
        <v/>
      </c>
      <c r="I4278" s="103" t="str">
        <f>IF(ISNUMBER('Форма 1'!Z4278),'Форма 1'!$H4278*VLOOKUP('Форма 1'!$F4278,'Придельники с 2022'!$B$4:$X$28,'Форма 1'!Z$8),"")</f>
        <v/>
      </c>
      <c r="J4278" s="103" t="str">
        <f>IF(ISNUMBER('Форма 1'!AA4278),'Форма 1'!$H4278*VLOOKUP('Форма 1'!$F4278,'Придельники с 2022'!$B$4:$X$28,'Форма 1'!AA$8),"")</f>
        <v/>
      </c>
      <c r="K4278" s="90"/>
      <c r="L4278" s="87"/>
      <c r="M4278" s="103" t="str">
        <f>IF(ISNUMBER('Форма 1'!AD4278),'Форма 1'!$H4278*VLOOKUP('Форма 1'!$F4278,'Придельники с 2022'!$B$4:$X$28,'Форма 1'!AD$8),"")</f>
        <v/>
      </c>
      <c r="N4278" s="103" t="str">
        <f>IF(ISBLANK('Форма 1'!$AE4278),"",IF('Форма 1'!$AE4278=1,'Форма 1'!$H4278*VLOOKUP('Форма 1'!$F4278,'Придельники с 2022'!$B$4:$X$28,'Форма 1'!$AE$8,0),IF('Форма 1'!$AE4278=2,'Форма 1'!$H4278*VLOOKUP('Форма 1'!$F4278,'Придельники с 2022'!$B$4:$X$28,13,0),IF('Форма 1'!$AE4278=3,'Форма 1'!$H4278*VLOOKUP('Форма 1'!$F4278,'Придельники с 2022'!$B$4:$X$28,12,0)))))</f>
        <v/>
      </c>
      <c r="O4278" s="103" t="str">
        <f>IF(ISNUMBER('Форма 1'!AF4278),'Форма 1'!$H4278*VLOOKUP('Форма 1'!$F4278,'Придельники с 2022'!$B$4:$X$28,'Форма 1'!AF$8),"")</f>
        <v/>
      </c>
      <c r="P4278" s="87"/>
      <c r="Q4278" s="103" t="str">
        <f>IF(ISNUMBER('Форма 1'!AH4278),'Форма 1'!$H4278*VLOOKUP('Форма 1'!$F4278,'Придельники с 2022'!$B$4:$X$28,'Форма 1'!AH$8),"")</f>
        <v/>
      </c>
      <c r="R4278" s="103" t="str">
        <f>IF(ISNUMBER('Форма 1'!AI4278),'Форма 1'!$H4278*VLOOKUP('Форма 1'!$F4278,'Придельники с 2022'!$B$4:$X$28,'Форма 1'!AI$8),"")</f>
        <v/>
      </c>
      <c r="S4278" s="103" t="str">
        <f>IF(ISNUMBER('Форма 1'!AJ4278),'Форма 1'!$H4278*VLOOKUP('Форма 1'!$F4278,'Придельники с 2022'!$B$4:$X$28,'Форма 1'!AJ$8),"")</f>
        <v/>
      </c>
      <c r="T4278" s="88"/>
    </row>
    <row r="4279" spans="1:20">
      <c r="A4279" s="188">
        <f t="shared" si="283"/>
        <v>1115</v>
      </c>
      <c r="B4279" s="189" t="s">
        <v>4118</v>
      </c>
      <c r="C4279" s="99">
        <f t="shared" si="282"/>
        <v>10955415.532000002</v>
      </c>
      <c r="D4279" s="103">
        <f>IF(ISNUMBER('Форма 1'!U4279),'Форма 1'!$H4279*VLOOKUP('Форма 1'!$F4279,'Придельники с 2022'!$B$4:$X$28,'Форма 1'!U$8),"")</f>
        <v>1372788.8356000001</v>
      </c>
      <c r="E4279" s="103" t="str">
        <f>IF(ISNUMBER('Форма 1'!V4279),'Форма 1'!$H4279*VLOOKUP('Форма 1'!$F4279,'Придельники с 2022'!$B$4:$X$28,'Форма 1'!V$8),"")</f>
        <v/>
      </c>
      <c r="F4279" s="103" t="str">
        <f>IF(ISNUMBER('Форма 1'!W4279),'Форма 1'!$H4279*VLOOKUP('Форма 1'!$F4279,'Придельники с 2022'!$B$4:$X$28,'Форма 1'!W$8),"")</f>
        <v/>
      </c>
      <c r="G4279" s="103" t="str">
        <f>IF(ISNUMBER('Форма 1'!X4279),'Форма 1'!$H4279*VLOOKUP('Форма 1'!$F4279,'Придельники с 2022'!$B$4:$X$28,'Форма 1'!X$8),"")</f>
        <v/>
      </c>
      <c r="H4279" s="103" t="str">
        <f>IF(ISNUMBER('Форма 1'!Y4279),'Форма 1'!$H4279*VLOOKUP('Форма 1'!$F4279,'Придельники с 2022'!$B$4:$X$28,'Форма 1'!Y$8),"")</f>
        <v/>
      </c>
      <c r="I4279" s="103" t="str">
        <f>IF(ISNUMBER('Форма 1'!Z4279),'Форма 1'!$H4279*VLOOKUP('Форма 1'!$F4279,'Придельники с 2022'!$B$4:$X$28,'Форма 1'!Z$8),"")</f>
        <v/>
      </c>
      <c r="J4279" s="103">
        <f>IF(ISNUMBER('Форма 1'!AA4279),'Форма 1'!$H4279*VLOOKUP('Форма 1'!$F4279,'Придельники с 2022'!$B$4:$X$28,'Форма 1'!AA$8),"")</f>
        <v>2831652.7280000001</v>
      </c>
      <c r="K4279" s="90"/>
      <c r="L4279" s="87"/>
      <c r="M4279" s="103" t="str">
        <f>IF(ISNUMBER('Форма 1'!AD4279),'Форма 1'!$H4279*VLOOKUP('Форма 1'!$F4279,'Придельники с 2022'!$B$4:$X$28,'Форма 1'!AD$8),"")</f>
        <v/>
      </c>
      <c r="N4279" s="103" t="str">
        <f>IF(ISBLANK('Форма 1'!$AE4279),"",IF('Форма 1'!$AE4279=1,'Форма 1'!$H4279*VLOOKUP('Форма 1'!$F4279,'Придельники с 2022'!$B$4:$X$28,'Форма 1'!$AE$8,0),IF('Форма 1'!$AE4279=2,'Форма 1'!$H4279*VLOOKUP('Форма 1'!$F4279,'Придельники с 2022'!$B$4:$X$28,13,0),IF('Форма 1'!$AE4279=3,'Форма 1'!$H4279*VLOOKUP('Форма 1'!$F4279,'Придельники с 2022'!$B$4:$X$28,12,0)))))</f>
        <v/>
      </c>
      <c r="O4279" s="103">
        <f>IF(ISNUMBER('Форма 1'!AF4279),'Форма 1'!$H4279*VLOOKUP('Форма 1'!$F4279,'Придельники с 2022'!$B$4:$X$28,'Форма 1'!AF$8),"")</f>
        <v>2156129.9756</v>
      </c>
      <c r="P4279" s="87"/>
      <c r="Q4279" s="103">
        <f>IF(ISNUMBER('Форма 1'!AH4279),'Форма 1'!$H4279*VLOOKUP('Форма 1'!$F4279,'Придельники с 2022'!$B$4:$X$28,'Форма 1'!AH$8),"")</f>
        <v>4594843.9928000001</v>
      </c>
      <c r="R4279" s="103" t="str">
        <f>IF(ISNUMBER('Форма 1'!AI4279),'Форма 1'!$H4279*VLOOKUP('Форма 1'!$F4279,'Придельники с 2022'!$B$4:$X$28,'Форма 1'!AI$8),"")</f>
        <v/>
      </c>
      <c r="S4279" s="103" t="str">
        <f>IF(ISNUMBER('Форма 1'!AJ4279),'Форма 1'!$H4279*VLOOKUP('Форма 1'!$F4279,'Придельники с 2022'!$B$4:$X$28,'Форма 1'!AJ$8),"")</f>
        <v/>
      </c>
      <c r="T4279" s="88"/>
    </row>
    <row r="4280" spans="1:20">
      <c r="A4280" s="188">
        <f t="shared" si="283"/>
        <v>1116</v>
      </c>
      <c r="B4280" s="112" t="s">
        <v>4119</v>
      </c>
      <c r="C4280" s="99">
        <f t="shared" si="282"/>
        <v>7999028.9199999999</v>
      </c>
      <c r="D4280" s="103" t="str">
        <f>IF(ISNUMBER('Форма 1'!U4280),'Форма 1'!$H4280*VLOOKUP('Форма 1'!$F4280,'Придельники с 2022'!$B$4:$X$28,'Форма 1'!U$8),"")</f>
        <v/>
      </c>
      <c r="E4280" s="103" t="str">
        <f>IF(ISNUMBER('Форма 1'!V4280),'Форма 1'!$H4280*VLOOKUP('Форма 1'!$F4280,'Придельники с 2022'!$B$4:$X$28,'Форма 1'!V$8),"")</f>
        <v/>
      </c>
      <c r="F4280" s="103" t="str">
        <f>IF(ISNUMBER('Форма 1'!W4280),'Форма 1'!$H4280*VLOOKUP('Форма 1'!$F4280,'Придельники с 2022'!$B$4:$X$28,'Форма 1'!W$8),"")</f>
        <v/>
      </c>
      <c r="G4280" s="103" t="str">
        <f>IF(ISNUMBER('Форма 1'!X4280),'Форма 1'!$H4280*VLOOKUP('Форма 1'!$F4280,'Придельники с 2022'!$B$4:$X$28,'Форма 1'!X$8),"")</f>
        <v/>
      </c>
      <c r="H4280" s="103" t="str">
        <f>IF(ISNUMBER('Форма 1'!Y4280),'Форма 1'!$H4280*VLOOKUP('Форма 1'!$F4280,'Придельники с 2022'!$B$4:$X$28,'Форма 1'!Y$8),"")</f>
        <v/>
      </c>
      <c r="I4280" s="103" t="str">
        <f>IF(ISNUMBER('Форма 1'!Z4280),'Форма 1'!$H4280*VLOOKUP('Форма 1'!$F4280,'Придельники с 2022'!$B$4:$X$28,'Форма 1'!Z$8),"")</f>
        <v/>
      </c>
      <c r="J4280" s="103" t="str">
        <f>IF(ISNUMBER('Форма 1'!AA4280),'Форма 1'!$H4280*VLOOKUP('Форма 1'!$F4280,'Придельники с 2022'!$B$4:$X$28,'Форма 1'!AA$8),"")</f>
        <v/>
      </c>
      <c r="K4280" s="90">
        <v>2</v>
      </c>
      <c r="L4280" s="87">
        <f>3930316.8+4068712.12</f>
        <v>7999028.9199999999</v>
      </c>
      <c r="M4280" s="103" t="str">
        <f>IF(ISNUMBER('Форма 1'!AD4280),'Форма 1'!$H4280*VLOOKUP('Форма 1'!$F4280,'Придельники с 2022'!$B$4:$X$28,'Форма 1'!AD$8),"")</f>
        <v/>
      </c>
      <c r="N4280" s="103" t="str">
        <f>IF(ISBLANK('Форма 1'!$AE4280),"",IF('Форма 1'!$AE4280=1,'Форма 1'!$H4280*VLOOKUP('Форма 1'!$F4280,'Придельники с 2022'!$B$4:$X$28,'Форма 1'!$AE$8,0),IF('Форма 1'!$AE4280=2,'Форма 1'!$H4280*VLOOKUP('Форма 1'!$F4280,'Придельники с 2022'!$B$4:$X$28,13,0),IF('Форма 1'!$AE4280=3,'Форма 1'!$H4280*VLOOKUP('Форма 1'!$F4280,'Придельники с 2022'!$B$4:$X$28,12,0)))))</f>
        <v/>
      </c>
      <c r="O4280" s="103" t="str">
        <f>IF(ISNUMBER('Форма 1'!AF4280),'Форма 1'!$H4280*VLOOKUP('Форма 1'!$F4280,'Придельники с 2022'!$B$4:$X$28,'Форма 1'!AF$8),"")</f>
        <v/>
      </c>
      <c r="P4280" s="87"/>
      <c r="Q4280" s="103" t="str">
        <f>IF(ISNUMBER('Форма 1'!AH4280),'Форма 1'!$H4280*VLOOKUP('Форма 1'!$F4280,'Придельники с 2022'!$B$4:$X$28,'Форма 1'!AH$8),"")</f>
        <v/>
      </c>
      <c r="R4280" s="103" t="str">
        <f>IF(ISNUMBER('Форма 1'!AI4280),'Форма 1'!$H4280*VLOOKUP('Форма 1'!$F4280,'Придельники с 2022'!$B$4:$X$28,'Форма 1'!AI$8),"")</f>
        <v/>
      </c>
      <c r="S4280" s="103" t="str">
        <f>IF(ISNUMBER('Форма 1'!AJ4280),'Форма 1'!$H4280*VLOOKUP('Форма 1'!$F4280,'Придельники с 2022'!$B$4:$X$28,'Форма 1'!AJ$8),"")</f>
        <v/>
      </c>
      <c r="T4280" s="88"/>
    </row>
    <row r="4281" spans="1:20">
      <c r="A4281" s="188">
        <f t="shared" si="283"/>
        <v>1117</v>
      </c>
      <c r="B4281" s="189" t="s">
        <v>4120</v>
      </c>
      <c r="C4281" s="99">
        <f t="shared" si="282"/>
        <v>1623066.9759999998</v>
      </c>
      <c r="D4281" s="103" t="str">
        <f>IF(ISNUMBER('Форма 1'!U4281),'Форма 1'!$H4281*VLOOKUP('Форма 1'!$F4281,'Придельники с 2022'!$B$4:$X$28,'Форма 1'!U$8),"")</f>
        <v/>
      </c>
      <c r="E4281" s="103" t="str">
        <f>IF(ISNUMBER('Форма 1'!V4281),'Форма 1'!$H4281*VLOOKUP('Форма 1'!$F4281,'Придельники с 2022'!$B$4:$X$28,'Форма 1'!V$8),"")</f>
        <v/>
      </c>
      <c r="F4281" s="103" t="str">
        <f>IF(ISNUMBER('Форма 1'!W4281),'Форма 1'!$H4281*VLOOKUP('Форма 1'!$F4281,'Придельники с 2022'!$B$4:$X$28,'Форма 1'!W$8),"")</f>
        <v/>
      </c>
      <c r="G4281" s="103">
        <f>IF(ISNUMBER('Форма 1'!X4281),'Форма 1'!$H4281*VLOOKUP('Форма 1'!$F4281,'Придельники с 2022'!$B$4:$X$28,'Форма 1'!X$8),"")</f>
        <v>1623066.9759999998</v>
      </c>
      <c r="H4281" s="103" t="str">
        <f>IF(ISNUMBER('Форма 1'!Y4281),'Форма 1'!$H4281*VLOOKUP('Форма 1'!$F4281,'Придельники с 2022'!$B$4:$X$28,'Форма 1'!Y$8),"")</f>
        <v/>
      </c>
      <c r="I4281" s="103" t="str">
        <f>IF(ISNUMBER('Форма 1'!Z4281),'Форма 1'!$H4281*VLOOKUP('Форма 1'!$F4281,'Придельники с 2022'!$B$4:$X$28,'Форма 1'!Z$8),"")</f>
        <v/>
      </c>
      <c r="J4281" s="103" t="str">
        <f>IF(ISNUMBER('Форма 1'!AA4281),'Форма 1'!$H4281*VLOOKUP('Форма 1'!$F4281,'Придельники с 2022'!$B$4:$X$28,'Форма 1'!AA$8),"")</f>
        <v/>
      </c>
      <c r="K4281" s="90"/>
      <c r="L4281" s="87"/>
      <c r="M4281" s="103" t="str">
        <f>IF(ISNUMBER('Форма 1'!AD4281),'Форма 1'!$H4281*VLOOKUP('Форма 1'!$F4281,'Придельники с 2022'!$B$4:$X$28,'Форма 1'!AD$8),"")</f>
        <v/>
      </c>
      <c r="N4281" s="103" t="str">
        <f>IF(ISBLANK('Форма 1'!$AE4281),"",IF('Форма 1'!$AE4281=1,'Форма 1'!$H4281*VLOOKUP('Форма 1'!$F4281,'Придельники с 2022'!$B$4:$X$28,'Форма 1'!$AE$8,0),IF('Форма 1'!$AE4281=2,'Форма 1'!$H4281*VLOOKUP('Форма 1'!$F4281,'Придельники с 2022'!$B$4:$X$28,13,0),IF('Форма 1'!$AE4281=3,'Форма 1'!$H4281*VLOOKUP('Форма 1'!$F4281,'Придельники с 2022'!$B$4:$X$28,12,0)))))</f>
        <v/>
      </c>
      <c r="O4281" s="103" t="str">
        <f>IF(ISNUMBER('Форма 1'!AF4281),'Форма 1'!$H4281*VLOOKUP('Форма 1'!$F4281,'Придельники с 2022'!$B$4:$X$28,'Форма 1'!AF$8),"")</f>
        <v/>
      </c>
      <c r="P4281" s="87"/>
      <c r="Q4281" s="103" t="str">
        <f>IF(ISNUMBER('Форма 1'!AH4281),'Форма 1'!$H4281*VLOOKUP('Форма 1'!$F4281,'Придельники с 2022'!$B$4:$X$28,'Форма 1'!AH$8),"")</f>
        <v/>
      </c>
      <c r="R4281" s="103" t="str">
        <f>IF(ISNUMBER('Форма 1'!AI4281),'Форма 1'!$H4281*VLOOKUP('Форма 1'!$F4281,'Придельники с 2022'!$B$4:$X$28,'Форма 1'!AI$8),"")</f>
        <v/>
      </c>
      <c r="S4281" s="103" t="str">
        <f>IF(ISNUMBER('Форма 1'!AJ4281),'Форма 1'!$H4281*VLOOKUP('Форма 1'!$F4281,'Придельники с 2022'!$B$4:$X$28,'Форма 1'!AJ$8),"")</f>
        <v/>
      </c>
      <c r="T4281" s="88"/>
    </row>
    <row r="4282" spans="1:20">
      <c r="A4282" s="188">
        <f t="shared" si="283"/>
        <v>1118</v>
      </c>
      <c r="B4282" s="189" t="s">
        <v>4121</v>
      </c>
      <c r="C4282" s="99">
        <f t="shared" si="282"/>
        <v>5557017.8399999999</v>
      </c>
      <c r="D4282" s="103" t="str">
        <f>IF(ISNUMBER('Форма 1'!U4282),'Форма 1'!$H4282*VLOOKUP('Форма 1'!$F4282,'Придельники с 2022'!$B$4:$X$28,'Форма 1'!U$8),"")</f>
        <v/>
      </c>
      <c r="E4282" s="103" t="str">
        <f>IF(ISNUMBER('Форма 1'!V4282),'Форма 1'!$H4282*VLOOKUP('Форма 1'!$F4282,'Придельники с 2022'!$B$4:$X$28,'Форма 1'!V$8),"")</f>
        <v/>
      </c>
      <c r="F4282" s="103" t="str">
        <f>IF(ISNUMBER('Форма 1'!W4282),'Форма 1'!$H4282*VLOOKUP('Форма 1'!$F4282,'Придельники с 2022'!$B$4:$X$28,'Форма 1'!W$8),"")</f>
        <v/>
      </c>
      <c r="G4282" s="103" t="str">
        <f>IF(ISNUMBER('Форма 1'!X4282),'Форма 1'!$H4282*VLOOKUP('Форма 1'!$F4282,'Придельники с 2022'!$B$4:$X$28,'Форма 1'!X$8),"")</f>
        <v/>
      </c>
      <c r="H4282" s="103" t="str">
        <f>IF(ISNUMBER('Форма 1'!Y4282),'Форма 1'!$H4282*VLOOKUP('Форма 1'!$F4282,'Придельники с 2022'!$B$4:$X$28,'Форма 1'!Y$8),"")</f>
        <v/>
      </c>
      <c r="I4282" s="103" t="str">
        <f>IF(ISNUMBER('Форма 1'!Z4282),'Форма 1'!$H4282*VLOOKUP('Форма 1'!$F4282,'Придельники с 2022'!$B$4:$X$28,'Форма 1'!Z$8),"")</f>
        <v/>
      </c>
      <c r="J4282" s="103" t="str">
        <f>IF(ISNUMBER('Форма 1'!AA4282),'Форма 1'!$H4282*VLOOKUP('Форма 1'!$F4282,'Придельники с 2022'!$B$4:$X$28,'Форма 1'!AA$8),"")</f>
        <v/>
      </c>
      <c r="K4282" s="90">
        <v>2</v>
      </c>
      <c r="L4282" s="87">
        <f>2778508.92*K4282</f>
        <v>5557017.8399999999</v>
      </c>
      <c r="M4282" s="103" t="str">
        <f>IF(ISNUMBER('Форма 1'!AD4282),'Форма 1'!$H4282*VLOOKUP('Форма 1'!$F4282,'Придельники с 2022'!$B$4:$X$28,'Форма 1'!AD$8),"")</f>
        <v/>
      </c>
      <c r="N4282" s="103" t="str">
        <f>IF(ISBLANK('Форма 1'!$AE4282),"",IF('Форма 1'!$AE4282=1,'Форма 1'!$H4282*VLOOKUP('Форма 1'!$F4282,'Придельники с 2022'!$B$4:$X$28,'Форма 1'!$AE$8,0),IF('Форма 1'!$AE4282=2,'Форма 1'!$H4282*VLOOKUP('Форма 1'!$F4282,'Придельники с 2022'!$B$4:$X$28,13,0),IF('Форма 1'!$AE4282=3,'Форма 1'!$H4282*VLOOKUP('Форма 1'!$F4282,'Придельники с 2022'!$B$4:$X$28,12,0)))))</f>
        <v/>
      </c>
      <c r="O4282" s="103" t="str">
        <f>IF(ISNUMBER('Форма 1'!AF4282),'Форма 1'!$H4282*VLOOKUP('Форма 1'!$F4282,'Придельники с 2022'!$B$4:$X$28,'Форма 1'!AF$8),"")</f>
        <v/>
      </c>
      <c r="P4282" s="87"/>
      <c r="Q4282" s="103" t="str">
        <f>IF(ISNUMBER('Форма 1'!AH4282),'Форма 1'!$H4282*VLOOKUP('Форма 1'!$F4282,'Придельники с 2022'!$B$4:$X$28,'Форма 1'!AH$8),"")</f>
        <v/>
      </c>
      <c r="R4282" s="103" t="str">
        <f>IF(ISNUMBER('Форма 1'!AI4282),'Форма 1'!$H4282*VLOOKUP('Форма 1'!$F4282,'Придельники с 2022'!$B$4:$X$28,'Форма 1'!AI$8),"")</f>
        <v/>
      </c>
      <c r="S4282" s="103" t="str">
        <f>IF(ISNUMBER('Форма 1'!AJ4282),'Форма 1'!$H4282*VLOOKUP('Форма 1'!$F4282,'Придельники с 2022'!$B$4:$X$28,'Форма 1'!AJ$8),"")</f>
        <v/>
      </c>
      <c r="T4282" s="88"/>
    </row>
    <row r="4283" spans="1:20">
      <c r="A4283" s="188">
        <f t="shared" si="283"/>
        <v>1119</v>
      </c>
      <c r="B4283" s="189" t="s">
        <v>4122</v>
      </c>
      <c r="C4283" s="99">
        <f t="shared" si="282"/>
        <v>20682920.039999999</v>
      </c>
      <c r="D4283" s="103" t="str">
        <f>IF(ISNUMBER('Форма 1'!U4283),'Форма 1'!$H4283*VLOOKUP('Форма 1'!$F4283,'Придельники с 2022'!$B$4:$X$28,'Форма 1'!U$8),"")</f>
        <v/>
      </c>
      <c r="E4283" s="103" t="str">
        <f>IF(ISNUMBER('Форма 1'!V4283),'Форма 1'!$H4283*VLOOKUP('Форма 1'!$F4283,'Придельники с 2022'!$B$4:$X$28,'Форма 1'!V$8),"")</f>
        <v/>
      </c>
      <c r="F4283" s="103" t="str">
        <f>IF(ISNUMBER('Форма 1'!W4283),'Форма 1'!$H4283*VLOOKUP('Форма 1'!$F4283,'Придельники с 2022'!$B$4:$X$28,'Форма 1'!W$8),"")</f>
        <v/>
      </c>
      <c r="G4283" s="103" t="str">
        <f>IF(ISNUMBER('Форма 1'!X4283),'Форма 1'!$H4283*VLOOKUP('Форма 1'!$F4283,'Придельники с 2022'!$B$4:$X$28,'Форма 1'!X$8),"")</f>
        <v/>
      </c>
      <c r="H4283" s="103" t="str">
        <f>IF(ISNUMBER('Форма 1'!Y4283),'Форма 1'!$H4283*VLOOKUP('Форма 1'!$F4283,'Придельники с 2022'!$B$4:$X$28,'Форма 1'!Y$8),"")</f>
        <v/>
      </c>
      <c r="I4283" s="103" t="str">
        <f>IF(ISNUMBER('Форма 1'!Z4283),'Форма 1'!$H4283*VLOOKUP('Форма 1'!$F4283,'Придельники с 2022'!$B$4:$X$28,'Форма 1'!Z$8),"")</f>
        <v/>
      </c>
      <c r="J4283" s="103" t="str">
        <f>IF(ISNUMBER('Форма 1'!AA4283),'Форма 1'!$H4283*VLOOKUP('Форма 1'!$F4283,'Придельники с 2022'!$B$4:$X$28,'Форма 1'!AA$8),"")</f>
        <v/>
      </c>
      <c r="K4283" s="90">
        <v>2</v>
      </c>
      <c r="L4283" s="87">
        <f>2778508.92*K4283</f>
        <v>5557017.8399999999</v>
      </c>
      <c r="M4283" s="103" t="str">
        <f>IF(ISNUMBER('Форма 1'!AD4283),'Форма 1'!$H4283*VLOOKUP('Форма 1'!$F4283,'Придельники с 2022'!$B$4:$X$28,'Форма 1'!AD$8),"")</f>
        <v/>
      </c>
      <c r="N4283" s="103">
        <f>IF(ISBLANK('Форма 1'!$AE4283),"",IF('Форма 1'!$AE4283=1,'Форма 1'!$H4283*VLOOKUP('Форма 1'!$F4283,'Придельники с 2022'!$B$4:$X$28,'Форма 1'!$AE$8,0),IF('Форма 1'!$AE4283=2,'Форма 1'!$H4283*VLOOKUP('Форма 1'!$F4283,'Придельники с 2022'!$B$4:$X$28,13,0),IF('Форма 1'!$AE4283=3,'Форма 1'!$H4283*VLOOKUP('Форма 1'!$F4283,'Придельники с 2022'!$B$4:$X$28,12,0)))))</f>
        <v>15125902.199999999</v>
      </c>
      <c r="O4283" s="103" t="str">
        <f>IF(ISNUMBER('Форма 1'!AF4283),'Форма 1'!$H4283*VLOOKUP('Форма 1'!$F4283,'Придельники с 2022'!$B$4:$X$28,'Форма 1'!AF$8),"")</f>
        <v/>
      </c>
      <c r="P4283" s="87"/>
      <c r="Q4283" s="103" t="str">
        <f>IF(ISNUMBER('Форма 1'!AH4283),'Форма 1'!$H4283*VLOOKUP('Форма 1'!$F4283,'Придельники с 2022'!$B$4:$X$28,'Форма 1'!AH$8),"")</f>
        <v/>
      </c>
      <c r="R4283" s="103" t="str">
        <f>IF(ISNUMBER('Форма 1'!AI4283),'Форма 1'!$H4283*VLOOKUP('Форма 1'!$F4283,'Придельники с 2022'!$B$4:$X$28,'Форма 1'!AI$8),"")</f>
        <v/>
      </c>
      <c r="S4283" s="103" t="str">
        <f>IF(ISNUMBER('Форма 1'!AJ4283),'Форма 1'!$H4283*VLOOKUP('Форма 1'!$F4283,'Придельники с 2022'!$B$4:$X$28,'Форма 1'!AJ$8),"")</f>
        <v/>
      </c>
      <c r="T4283" s="88"/>
    </row>
    <row r="4284" spans="1:20">
      <c r="A4284" s="188">
        <f t="shared" si="283"/>
        <v>1120</v>
      </c>
      <c r="B4284" s="189" t="s">
        <v>4123</v>
      </c>
      <c r="C4284" s="99">
        <f t="shared" si="282"/>
        <v>11114035.68</v>
      </c>
      <c r="D4284" s="103" t="str">
        <f>IF(ISNUMBER('Форма 1'!U4284),'Форма 1'!$H4284*VLOOKUP('Форма 1'!$F4284,'Придельники с 2022'!$B$4:$X$28,'Форма 1'!U$8),"")</f>
        <v/>
      </c>
      <c r="E4284" s="103" t="str">
        <f>IF(ISNUMBER('Форма 1'!V4284),'Форма 1'!$H4284*VLOOKUP('Форма 1'!$F4284,'Придельники с 2022'!$B$4:$X$28,'Форма 1'!V$8),"")</f>
        <v/>
      </c>
      <c r="F4284" s="103" t="str">
        <f>IF(ISNUMBER('Форма 1'!W4284),'Форма 1'!$H4284*VLOOKUP('Форма 1'!$F4284,'Придельники с 2022'!$B$4:$X$28,'Форма 1'!W$8),"")</f>
        <v/>
      </c>
      <c r="G4284" s="103" t="str">
        <f>IF(ISNUMBER('Форма 1'!X4284),'Форма 1'!$H4284*VLOOKUP('Форма 1'!$F4284,'Придельники с 2022'!$B$4:$X$28,'Форма 1'!X$8),"")</f>
        <v/>
      </c>
      <c r="H4284" s="103" t="str">
        <f>IF(ISNUMBER('Форма 1'!Y4284),'Форма 1'!$H4284*VLOOKUP('Форма 1'!$F4284,'Придельники с 2022'!$B$4:$X$28,'Форма 1'!Y$8),"")</f>
        <v/>
      </c>
      <c r="I4284" s="103" t="str">
        <f>IF(ISNUMBER('Форма 1'!Z4284),'Форма 1'!$H4284*VLOOKUP('Форма 1'!$F4284,'Придельники с 2022'!$B$4:$X$28,'Форма 1'!Z$8),"")</f>
        <v/>
      </c>
      <c r="J4284" s="103" t="str">
        <f>IF(ISNUMBER('Форма 1'!AA4284),'Форма 1'!$H4284*VLOOKUP('Форма 1'!$F4284,'Придельники с 2022'!$B$4:$X$28,'Форма 1'!AA$8),"")</f>
        <v/>
      </c>
      <c r="K4284" s="90">
        <v>4</v>
      </c>
      <c r="L4284" s="87">
        <f t="shared" ref="L4284:L4286" si="284">2778508.92*K4284</f>
        <v>11114035.68</v>
      </c>
      <c r="M4284" s="103" t="str">
        <f>IF(ISNUMBER('Форма 1'!AD4284),'Форма 1'!$H4284*VLOOKUP('Форма 1'!$F4284,'Придельники с 2022'!$B$4:$X$28,'Форма 1'!AD$8),"")</f>
        <v/>
      </c>
      <c r="N4284" s="103" t="str">
        <f>IF(ISBLANK('Форма 1'!$AE4284),"",IF('Форма 1'!$AE4284=1,'Форма 1'!$H4284*VLOOKUP('Форма 1'!$F4284,'Придельники с 2022'!$B$4:$X$28,'Форма 1'!$AE$8,0),IF('Форма 1'!$AE4284=2,'Форма 1'!$H4284*VLOOKUP('Форма 1'!$F4284,'Придельники с 2022'!$B$4:$X$28,13,0),IF('Форма 1'!$AE4284=3,'Форма 1'!$H4284*VLOOKUP('Форма 1'!$F4284,'Придельники с 2022'!$B$4:$X$28,12,0)))))</f>
        <v/>
      </c>
      <c r="O4284" s="103" t="str">
        <f>IF(ISNUMBER('Форма 1'!AF4284),'Форма 1'!$H4284*VLOOKUP('Форма 1'!$F4284,'Придельники с 2022'!$B$4:$X$28,'Форма 1'!AF$8),"")</f>
        <v/>
      </c>
      <c r="P4284" s="87"/>
      <c r="Q4284" s="103" t="str">
        <f>IF(ISNUMBER('Форма 1'!AH4284),'Форма 1'!$H4284*VLOOKUP('Форма 1'!$F4284,'Придельники с 2022'!$B$4:$X$28,'Форма 1'!AH$8),"")</f>
        <v/>
      </c>
      <c r="R4284" s="103" t="str">
        <f>IF(ISNUMBER('Форма 1'!AI4284),'Форма 1'!$H4284*VLOOKUP('Форма 1'!$F4284,'Придельники с 2022'!$B$4:$X$28,'Форма 1'!AI$8),"")</f>
        <v/>
      </c>
      <c r="S4284" s="103" t="str">
        <f>IF(ISNUMBER('Форма 1'!AJ4284),'Форма 1'!$H4284*VLOOKUP('Форма 1'!$F4284,'Придельники с 2022'!$B$4:$X$28,'Форма 1'!AJ$8),"")</f>
        <v/>
      </c>
      <c r="T4284" s="88"/>
    </row>
    <row r="4285" spans="1:20">
      <c r="A4285" s="188">
        <f t="shared" si="283"/>
        <v>1121</v>
      </c>
      <c r="B4285" s="189" t="s">
        <v>4124</v>
      </c>
      <c r="C4285" s="99">
        <f t="shared" si="282"/>
        <v>8335526.7599999998</v>
      </c>
      <c r="D4285" s="103" t="str">
        <f>IF(ISNUMBER('Форма 1'!U4285),'Форма 1'!$H4285*VLOOKUP('Форма 1'!$F4285,'Придельники с 2022'!$B$4:$X$28,'Форма 1'!U$8),"")</f>
        <v/>
      </c>
      <c r="E4285" s="103" t="str">
        <f>IF(ISNUMBER('Форма 1'!V4285),'Форма 1'!$H4285*VLOOKUP('Форма 1'!$F4285,'Придельники с 2022'!$B$4:$X$28,'Форма 1'!V$8),"")</f>
        <v/>
      </c>
      <c r="F4285" s="103" t="str">
        <f>IF(ISNUMBER('Форма 1'!W4285),'Форма 1'!$H4285*VLOOKUP('Форма 1'!$F4285,'Придельники с 2022'!$B$4:$X$28,'Форма 1'!W$8),"")</f>
        <v/>
      </c>
      <c r="G4285" s="103" t="str">
        <f>IF(ISNUMBER('Форма 1'!X4285),'Форма 1'!$H4285*VLOOKUP('Форма 1'!$F4285,'Придельники с 2022'!$B$4:$X$28,'Форма 1'!X$8),"")</f>
        <v/>
      </c>
      <c r="H4285" s="103" t="str">
        <f>IF(ISNUMBER('Форма 1'!Y4285),'Форма 1'!$H4285*VLOOKUP('Форма 1'!$F4285,'Придельники с 2022'!$B$4:$X$28,'Форма 1'!Y$8),"")</f>
        <v/>
      </c>
      <c r="I4285" s="103" t="str">
        <f>IF(ISNUMBER('Форма 1'!Z4285),'Форма 1'!$H4285*VLOOKUP('Форма 1'!$F4285,'Придельники с 2022'!$B$4:$X$28,'Форма 1'!Z$8),"")</f>
        <v/>
      </c>
      <c r="J4285" s="103" t="str">
        <f>IF(ISNUMBER('Форма 1'!AA4285),'Форма 1'!$H4285*VLOOKUP('Форма 1'!$F4285,'Придельники с 2022'!$B$4:$X$28,'Форма 1'!AA$8),"")</f>
        <v/>
      </c>
      <c r="K4285" s="90">
        <v>3</v>
      </c>
      <c r="L4285" s="87">
        <f t="shared" si="284"/>
        <v>8335526.7599999998</v>
      </c>
      <c r="M4285" s="103" t="str">
        <f>IF(ISNUMBER('Форма 1'!AD4285),'Форма 1'!$H4285*VLOOKUP('Форма 1'!$F4285,'Придельники с 2022'!$B$4:$X$28,'Форма 1'!AD$8),"")</f>
        <v/>
      </c>
      <c r="N4285" s="103" t="str">
        <f>IF(ISBLANK('Форма 1'!$AE4285),"",IF('Форма 1'!$AE4285=1,'Форма 1'!$H4285*VLOOKUP('Форма 1'!$F4285,'Придельники с 2022'!$B$4:$X$28,'Форма 1'!$AE$8,0),IF('Форма 1'!$AE4285=2,'Форма 1'!$H4285*VLOOKUP('Форма 1'!$F4285,'Придельники с 2022'!$B$4:$X$28,13,0),IF('Форма 1'!$AE4285=3,'Форма 1'!$H4285*VLOOKUP('Форма 1'!$F4285,'Придельники с 2022'!$B$4:$X$28,12,0)))))</f>
        <v/>
      </c>
      <c r="O4285" s="103" t="str">
        <f>IF(ISNUMBER('Форма 1'!AF4285),'Форма 1'!$H4285*VLOOKUP('Форма 1'!$F4285,'Придельники с 2022'!$B$4:$X$28,'Форма 1'!AF$8),"")</f>
        <v/>
      </c>
      <c r="P4285" s="87"/>
      <c r="Q4285" s="103" t="str">
        <f>IF(ISNUMBER('Форма 1'!AH4285),'Форма 1'!$H4285*VLOOKUP('Форма 1'!$F4285,'Придельники с 2022'!$B$4:$X$28,'Форма 1'!AH$8),"")</f>
        <v/>
      </c>
      <c r="R4285" s="103" t="str">
        <f>IF(ISNUMBER('Форма 1'!AI4285),'Форма 1'!$H4285*VLOOKUP('Форма 1'!$F4285,'Придельники с 2022'!$B$4:$X$28,'Форма 1'!AI$8),"")</f>
        <v/>
      </c>
      <c r="S4285" s="103" t="str">
        <f>IF(ISNUMBER('Форма 1'!AJ4285),'Форма 1'!$H4285*VLOOKUP('Форма 1'!$F4285,'Придельники с 2022'!$B$4:$X$28,'Форма 1'!AJ$8),"")</f>
        <v/>
      </c>
      <c r="T4285" s="88"/>
    </row>
    <row r="4286" spans="1:20">
      <c r="A4286" s="188">
        <f t="shared" si="283"/>
        <v>1122</v>
      </c>
      <c r="B4286" s="189" t="s">
        <v>4125</v>
      </c>
      <c r="C4286" s="99">
        <f t="shared" si="282"/>
        <v>5557017.8399999999</v>
      </c>
      <c r="D4286" s="103" t="str">
        <f>IF(ISNUMBER('Форма 1'!U4286),'Форма 1'!$H4286*VLOOKUP('Форма 1'!$F4286,'Придельники с 2022'!$B$4:$X$28,'Форма 1'!U$8),"")</f>
        <v/>
      </c>
      <c r="E4286" s="103" t="str">
        <f>IF(ISNUMBER('Форма 1'!V4286),'Форма 1'!$H4286*VLOOKUP('Форма 1'!$F4286,'Придельники с 2022'!$B$4:$X$28,'Форма 1'!V$8),"")</f>
        <v/>
      </c>
      <c r="F4286" s="103" t="str">
        <f>IF(ISNUMBER('Форма 1'!W4286),'Форма 1'!$H4286*VLOOKUP('Форма 1'!$F4286,'Придельники с 2022'!$B$4:$X$28,'Форма 1'!W$8),"")</f>
        <v/>
      </c>
      <c r="G4286" s="103" t="str">
        <f>IF(ISNUMBER('Форма 1'!X4286),'Форма 1'!$H4286*VLOOKUP('Форма 1'!$F4286,'Придельники с 2022'!$B$4:$X$28,'Форма 1'!X$8),"")</f>
        <v/>
      </c>
      <c r="H4286" s="103" t="str">
        <f>IF(ISNUMBER('Форма 1'!Y4286),'Форма 1'!$H4286*VLOOKUP('Форма 1'!$F4286,'Придельники с 2022'!$B$4:$X$28,'Форма 1'!Y$8),"")</f>
        <v/>
      </c>
      <c r="I4286" s="103" t="str">
        <f>IF(ISNUMBER('Форма 1'!Z4286),'Форма 1'!$H4286*VLOOKUP('Форма 1'!$F4286,'Придельники с 2022'!$B$4:$X$28,'Форма 1'!Z$8),"")</f>
        <v/>
      </c>
      <c r="J4286" s="103" t="str">
        <f>IF(ISNUMBER('Форма 1'!AA4286),'Форма 1'!$H4286*VLOOKUP('Форма 1'!$F4286,'Придельники с 2022'!$B$4:$X$28,'Форма 1'!AA$8),"")</f>
        <v/>
      </c>
      <c r="K4286" s="90">
        <v>2</v>
      </c>
      <c r="L4286" s="87">
        <f t="shared" si="284"/>
        <v>5557017.8399999999</v>
      </c>
      <c r="M4286" s="103" t="str">
        <f>IF(ISNUMBER('Форма 1'!AD4286),'Форма 1'!$H4286*VLOOKUP('Форма 1'!$F4286,'Придельники с 2022'!$B$4:$X$28,'Форма 1'!AD$8),"")</f>
        <v/>
      </c>
      <c r="N4286" s="103" t="str">
        <f>IF(ISBLANK('Форма 1'!$AE4286),"",IF('Форма 1'!$AE4286=1,'Форма 1'!$H4286*VLOOKUP('Форма 1'!$F4286,'Придельники с 2022'!$B$4:$X$28,'Форма 1'!$AE$8,0),IF('Форма 1'!$AE4286=2,'Форма 1'!$H4286*VLOOKUP('Форма 1'!$F4286,'Придельники с 2022'!$B$4:$X$28,13,0),IF('Форма 1'!$AE4286=3,'Форма 1'!$H4286*VLOOKUP('Форма 1'!$F4286,'Придельники с 2022'!$B$4:$X$28,12,0)))))</f>
        <v/>
      </c>
      <c r="O4286" s="103" t="str">
        <f>IF(ISNUMBER('Форма 1'!AF4286),'Форма 1'!$H4286*VLOOKUP('Форма 1'!$F4286,'Придельники с 2022'!$B$4:$X$28,'Форма 1'!AF$8),"")</f>
        <v/>
      </c>
      <c r="P4286" s="87"/>
      <c r="Q4286" s="103" t="str">
        <f>IF(ISNUMBER('Форма 1'!AH4286),'Форма 1'!$H4286*VLOOKUP('Форма 1'!$F4286,'Придельники с 2022'!$B$4:$X$28,'Форма 1'!AH$8),"")</f>
        <v/>
      </c>
      <c r="R4286" s="103" t="str">
        <f>IF(ISNUMBER('Форма 1'!AI4286),'Форма 1'!$H4286*VLOOKUP('Форма 1'!$F4286,'Придельники с 2022'!$B$4:$X$28,'Форма 1'!AI$8),"")</f>
        <v/>
      </c>
      <c r="S4286" s="103" t="str">
        <f>IF(ISNUMBER('Форма 1'!AJ4286),'Форма 1'!$H4286*VLOOKUP('Форма 1'!$F4286,'Придельники с 2022'!$B$4:$X$28,'Форма 1'!AJ$8),"")</f>
        <v/>
      </c>
      <c r="T4286" s="88"/>
    </row>
    <row r="4287" spans="1:20">
      <c r="A4287" s="188">
        <f t="shared" si="283"/>
        <v>1123</v>
      </c>
      <c r="B4287" s="189" t="s">
        <v>4126</v>
      </c>
      <c r="C4287" s="99">
        <f t="shared" si="282"/>
        <v>2778508.92</v>
      </c>
      <c r="D4287" s="103" t="str">
        <f>IF(ISNUMBER('Форма 1'!U4287),'Форма 1'!$H4287*VLOOKUP('Форма 1'!$F4287,'Придельники с 2022'!$B$4:$X$28,'Форма 1'!U$8),"")</f>
        <v/>
      </c>
      <c r="E4287" s="103" t="str">
        <f>IF(ISNUMBER('Форма 1'!V4287),'Форма 1'!$H4287*VLOOKUP('Форма 1'!$F4287,'Придельники с 2022'!$B$4:$X$28,'Форма 1'!V$8),"")</f>
        <v/>
      </c>
      <c r="F4287" s="103" t="str">
        <f>IF(ISNUMBER('Форма 1'!W4287),'Форма 1'!$H4287*VLOOKUP('Форма 1'!$F4287,'Придельники с 2022'!$B$4:$X$28,'Форма 1'!W$8),"")</f>
        <v/>
      </c>
      <c r="G4287" s="103" t="str">
        <f>IF(ISNUMBER('Форма 1'!X4287),'Форма 1'!$H4287*VLOOKUP('Форма 1'!$F4287,'Придельники с 2022'!$B$4:$X$28,'Форма 1'!X$8),"")</f>
        <v/>
      </c>
      <c r="H4287" s="103" t="str">
        <f>IF(ISNUMBER('Форма 1'!Y4287),'Форма 1'!$H4287*VLOOKUP('Форма 1'!$F4287,'Придельники с 2022'!$B$4:$X$28,'Форма 1'!Y$8),"")</f>
        <v/>
      </c>
      <c r="I4287" s="103" t="str">
        <f>IF(ISNUMBER('Форма 1'!Z4287),'Форма 1'!$H4287*VLOOKUP('Форма 1'!$F4287,'Придельники с 2022'!$B$4:$X$28,'Форма 1'!Z$8),"")</f>
        <v/>
      </c>
      <c r="J4287" s="103" t="str">
        <f>IF(ISNUMBER('Форма 1'!AA4287),'Форма 1'!$H4287*VLOOKUP('Форма 1'!$F4287,'Придельники с 2022'!$B$4:$X$28,'Форма 1'!AA$8),"")</f>
        <v/>
      </c>
      <c r="K4287" s="90">
        <v>1</v>
      </c>
      <c r="L4287" s="87">
        <f t="shared" ref="L4287:L4288" si="285">2778508.92*K4287</f>
        <v>2778508.92</v>
      </c>
      <c r="M4287" s="103" t="str">
        <f>IF(ISNUMBER('Форма 1'!AD4287),'Форма 1'!$H4287*VLOOKUP('Форма 1'!$F4287,'Придельники с 2022'!$B$4:$X$28,'Форма 1'!AD$8),"")</f>
        <v/>
      </c>
      <c r="N4287" s="103" t="str">
        <f>IF(ISBLANK('Форма 1'!$AE4287),"",IF('Форма 1'!$AE4287=1,'Форма 1'!$H4287*VLOOKUP('Форма 1'!$F4287,'Придельники с 2022'!$B$4:$X$28,'Форма 1'!$AE$8,0),IF('Форма 1'!$AE4287=2,'Форма 1'!$H4287*VLOOKUP('Форма 1'!$F4287,'Придельники с 2022'!$B$4:$X$28,13,0),IF('Форма 1'!$AE4287=3,'Форма 1'!$H4287*VLOOKUP('Форма 1'!$F4287,'Придельники с 2022'!$B$4:$X$28,12,0)))))</f>
        <v/>
      </c>
      <c r="O4287" s="103" t="str">
        <f>IF(ISNUMBER('Форма 1'!AF4287),'Форма 1'!$H4287*VLOOKUP('Форма 1'!$F4287,'Придельники с 2022'!$B$4:$X$28,'Форма 1'!AF$8),"")</f>
        <v/>
      </c>
      <c r="P4287" s="87"/>
      <c r="Q4287" s="103" t="str">
        <f>IF(ISNUMBER('Форма 1'!AH4287),'Форма 1'!$H4287*VLOOKUP('Форма 1'!$F4287,'Придельники с 2022'!$B$4:$X$28,'Форма 1'!AH$8),"")</f>
        <v/>
      </c>
      <c r="R4287" s="103" t="str">
        <f>IF(ISNUMBER('Форма 1'!AI4287),'Форма 1'!$H4287*VLOOKUP('Форма 1'!$F4287,'Придельники с 2022'!$B$4:$X$28,'Форма 1'!AI$8),"")</f>
        <v/>
      </c>
      <c r="S4287" s="103" t="str">
        <f>IF(ISNUMBER('Форма 1'!AJ4287),'Форма 1'!$H4287*VLOOKUP('Форма 1'!$F4287,'Придельники с 2022'!$B$4:$X$28,'Форма 1'!AJ$8),"")</f>
        <v/>
      </c>
      <c r="T4287" s="88"/>
    </row>
    <row r="4288" spans="1:20">
      <c r="A4288" s="188">
        <f t="shared" si="283"/>
        <v>1124</v>
      </c>
      <c r="B4288" s="189" t="s">
        <v>4127</v>
      </c>
      <c r="C4288" s="99">
        <f t="shared" si="282"/>
        <v>55086995.420000002</v>
      </c>
      <c r="D4288" s="103" t="str">
        <f>IF(ISNUMBER('Форма 1'!U4288),'Форма 1'!$H4288*VLOOKUP('Форма 1'!$F4288,'Придельники с 2022'!$B$4:$X$28,'Форма 1'!U$8),"")</f>
        <v/>
      </c>
      <c r="E4288" s="103" t="str">
        <f>IF(ISNUMBER('Форма 1'!V4288),'Форма 1'!$H4288*VLOOKUP('Форма 1'!$F4288,'Придельники с 2022'!$B$4:$X$28,'Форма 1'!V$8),"")</f>
        <v/>
      </c>
      <c r="F4288" s="103" t="str">
        <f>IF(ISNUMBER('Форма 1'!W4288),'Форма 1'!$H4288*VLOOKUP('Форма 1'!$F4288,'Придельники с 2022'!$B$4:$X$28,'Форма 1'!W$8),"")</f>
        <v/>
      </c>
      <c r="G4288" s="103" t="str">
        <f>IF(ISNUMBER('Форма 1'!X4288),'Форма 1'!$H4288*VLOOKUP('Форма 1'!$F4288,'Придельники с 2022'!$B$4:$X$28,'Форма 1'!X$8),"")</f>
        <v/>
      </c>
      <c r="H4288" s="103" t="str">
        <f>IF(ISNUMBER('Форма 1'!Y4288),'Форма 1'!$H4288*VLOOKUP('Форма 1'!$F4288,'Придельники с 2022'!$B$4:$X$28,'Форма 1'!Y$8),"")</f>
        <v/>
      </c>
      <c r="I4288" s="103" t="str">
        <f>IF(ISNUMBER('Форма 1'!Z4288),'Форма 1'!$H4288*VLOOKUP('Форма 1'!$F4288,'Придельники с 2022'!$B$4:$X$28,'Форма 1'!Z$8),"")</f>
        <v/>
      </c>
      <c r="J4288" s="103" t="str">
        <f>IF(ISNUMBER('Форма 1'!AA4288),'Форма 1'!$H4288*VLOOKUP('Форма 1'!$F4288,'Придельники с 2022'!$B$4:$X$28,'Форма 1'!AA$8),"")</f>
        <v/>
      </c>
      <c r="K4288" s="90">
        <v>2</v>
      </c>
      <c r="L4288" s="87">
        <f t="shared" si="285"/>
        <v>5557017.8399999999</v>
      </c>
      <c r="M4288" s="103" t="str">
        <f>IF(ISNUMBER('Форма 1'!AD4288),'Форма 1'!$H4288*VLOOKUP('Форма 1'!$F4288,'Придельники с 2022'!$B$4:$X$28,'Форма 1'!AD$8),"")</f>
        <v/>
      </c>
      <c r="N4288" s="103">
        <f>IF(ISBLANK('Форма 1'!$AE4288),"",IF('Форма 1'!$AE4288=1,'Форма 1'!$H4288*VLOOKUP('Форма 1'!$F4288,'Придельники с 2022'!$B$4:$X$28,'Форма 1'!$AE$8,0),IF('Форма 1'!$AE4288=2,'Форма 1'!$H4288*VLOOKUP('Форма 1'!$F4288,'Придельники с 2022'!$B$4:$X$28,13,0),IF('Форма 1'!$AE4288=3,'Форма 1'!$H4288*VLOOKUP('Форма 1'!$F4288,'Придельники с 2022'!$B$4:$X$28,12,0)))))</f>
        <v>49529977.579999998</v>
      </c>
      <c r="O4288" s="103" t="str">
        <f>IF(ISNUMBER('Форма 1'!AF4288),'Форма 1'!$H4288*VLOOKUP('Форма 1'!$F4288,'Придельники с 2022'!$B$4:$X$28,'Форма 1'!AF$8),"")</f>
        <v/>
      </c>
      <c r="P4288" s="87"/>
      <c r="Q4288" s="103" t="str">
        <f>IF(ISNUMBER('Форма 1'!AH4288),'Форма 1'!$H4288*VLOOKUP('Форма 1'!$F4288,'Придельники с 2022'!$B$4:$X$28,'Форма 1'!AH$8),"")</f>
        <v/>
      </c>
      <c r="R4288" s="103" t="str">
        <f>IF(ISNUMBER('Форма 1'!AI4288),'Форма 1'!$H4288*VLOOKUP('Форма 1'!$F4288,'Придельники с 2022'!$B$4:$X$28,'Форма 1'!AI$8),"")</f>
        <v/>
      </c>
      <c r="S4288" s="103" t="str">
        <f>IF(ISNUMBER('Форма 1'!AJ4288),'Форма 1'!$H4288*VLOOKUP('Форма 1'!$F4288,'Придельники с 2022'!$B$4:$X$28,'Форма 1'!AJ$8),"")</f>
        <v/>
      </c>
      <c r="T4288" s="88"/>
    </row>
    <row r="4289" spans="1:20">
      <c r="A4289" s="188">
        <f t="shared" si="283"/>
        <v>1125</v>
      </c>
      <c r="B4289" s="189" t="s">
        <v>4128</v>
      </c>
      <c r="C4289" s="99">
        <f t="shared" si="282"/>
        <v>7999028.9199999999</v>
      </c>
      <c r="D4289" s="103" t="str">
        <f>IF(ISNUMBER('Форма 1'!U4289),'Форма 1'!$H4289*VLOOKUP('Форма 1'!$F4289,'Придельники с 2022'!$B$4:$X$28,'Форма 1'!U$8),"")</f>
        <v/>
      </c>
      <c r="E4289" s="103" t="str">
        <f>IF(ISNUMBER('Форма 1'!V4289),'Форма 1'!$H4289*VLOOKUP('Форма 1'!$F4289,'Придельники с 2022'!$B$4:$X$28,'Форма 1'!V$8),"")</f>
        <v/>
      </c>
      <c r="F4289" s="103" t="str">
        <f>IF(ISNUMBER('Форма 1'!W4289),'Форма 1'!$H4289*VLOOKUP('Форма 1'!$F4289,'Придельники с 2022'!$B$4:$X$28,'Форма 1'!W$8),"")</f>
        <v/>
      </c>
      <c r="G4289" s="103" t="str">
        <f>IF(ISNUMBER('Форма 1'!X4289),'Форма 1'!$H4289*VLOOKUP('Форма 1'!$F4289,'Придельники с 2022'!$B$4:$X$28,'Форма 1'!X$8),"")</f>
        <v/>
      </c>
      <c r="H4289" s="103" t="str">
        <f>IF(ISNUMBER('Форма 1'!Y4289),'Форма 1'!$H4289*VLOOKUP('Форма 1'!$F4289,'Придельники с 2022'!$B$4:$X$28,'Форма 1'!Y$8),"")</f>
        <v/>
      </c>
      <c r="I4289" s="103" t="str">
        <f>IF(ISNUMBER('Форма 1'!Z4289),'Форма 1'!$H4289*VLOOKUP('Форма 1'!$F4289,'Придельники с 2022'!$B$4:$X$28,'Форма 1'!Z$8),"")</f>
        <v/>
      </c>
      <c r="J4289" s="103" t="str">
        <f>IF(ISNUMBER('Форма 1'!AA4289),'Форма 1'!$H4289*VLOOKUP('Форма 1'!$F4289,'Придельники с 2022'!$B$4:$X$28,'Форма 1'!AA$8),"")</f>
        <v/>
      </c>
      <c r="K4289" s="90">
        <v>2</v>
      </c>
      <c r="L4289" s="87">
        <f>3930316.8+4068712.12</f>
        <v>7999028.9199999999</v>
      </c>
      <c r="M4289" s="103" t="str">
        <f>IF(ISNUMBER('Форма 1'!AD4289),'Форма 1'!$H4289*VLOOKUP('Форма 1'!$F4289,'Придельники с 2022'!$B$4:$X$28,'Форма 1'!AD$8),"")</f>
        <v/>
      </c>
      <c r="N4289" s="103" t="str">
        <f>IF(ISBLANK('Форма 1'!$AE4289),"",IF('Форма 1'!$AE4289=1,'Форма 1'!$H4289*VLOOKUP('Форма 1'!$F4289,'Придельники с 2022'!$B$4:$X$28,'Форма 1'!$AE$8,0),IF('Форма 1'!$AE4289=2,'Форма 1'!$H4289*VLOOKUP('Форма 1'!$F4289,'Придельники с 2022'!$B$4:$X$28,13,0),IF('Форма 1'!$AE4289=3,'Форма 1'!$H4289*VLOOKUP('Форма 1'!$F4289,'Придельники с 2022'!$B$4:$X$28,12,0)))))</f>
        <v/>
      </c>
      <c r="O4289" s="103" t="str">
        <f>IF(ISNUMBER('Форма 1'!AF4289),'Форма 1'!$H4289*VLOOKUP('Форма 1'!$F4289,'Придельники с 2022'!$B$4:$X$28,'Форма 1'!AF$8),"")</f>
        <v/>
      </c>
      <c r="P4289" s="87"/>
      <c r="Q4289" s="103" t="str">
        <f>IF(ISNUMBER('Форма 1'!AH4289),'Форма 1'!$H4289*VLOOKUP('Форма 1'!$F4289,'Придельники с 2022'!$B$4:$X$28,'Форма 1'!AH$8),"")</f>
        <v/>
      </c>
      <c r="R4289" s="103" t="str">
        <f>IF(ISNUMBER('Форма 1'!AI4289),'Форма 1'!$H4289*VLOOKUP('Форма 1'!$F4289,'Придельники с 2022'!$B$4:$X$28,'Форма 1'!AI$8),"")</f>
        <v/>
      </c>
      <c r="S4289" s="103" t="str">
        <f>IF(ISNUMBER('Форма 1'!AJ4289),'Форма 1'!$H4289*VLOOKUP('Форма 1'!$F4289,'Придельники с 2022'!$B$4:$X$28,'Форма 1'!AJ$8),"")</f>
        <v/>
      </c>
      <c r="T4289" s="88"/>
    </row>
    <row r="4290" spans="1:20">
      <c r="A4290" s="188">
        <f t="shared" si="283"/>
        <v>1126</v>
      </c>
      <c r="B4290" s="189" t="s">
        <v>4129</v>
      </c>
      <c r="C4290" s="99">
        <f t="shared" si="282"/>
        <v>2848586.4</v>
      </c>
      <c r="D4290" s="103" t="str">
        <f>IF(ISNUMBER('Форма 1'!U4290),'Форма 1'!$H4290*VLOOKUP('Форма 1'!$F4290,'Придельники с 2022'!$B$4:$X$28,'Форма 1'!U$8),"")</f>
        <v/>
      </c>
      <c r="E4290" s="103" t="str">
        <f>IF(ISNUMBER('Форма 1'!V4290),'Форма 1'!$H4290*VLOOKUP('Форма 1'!$F4290,'Придельники с 2022'!$B$4:$X$28,'Форма 1'!V$8),"")</f>
        <v/>
      </c>
      <c r="F4290" s="103" t="str">
        <f>IF(ISNUMBER('Форма 1'!W4290),'Форма 1'!$H4290*VLOOKUP('Форма 1'!$F4290,'Придельники с 2022'!$B$4:$X$28,'Форма 1'!W$8),"")</f>
        <v/>
      </c>
      <c r="G4290" s="103" t="str">
        <f>IF(ISNUMBER('Форма 1'!X4290),'Форма 1'!$H4290*VLOOKUP('Форма 1'!$F4290,'Придельники с 2022'!$B$4:$X$28,'Форма 1'!X$8),"")</f>
        <v/>
      </c>
      <c r="H4290" s="103" t="str">
        <f>IF(ISNUMBER('Форма 1'!Y4290),'Форма 1'!$H4290*VLOOKUP('Форма 1'!$F4290,'Придельники с 2022'!$B$4:$X$28,'Форма 1'!Y$8),"")</f>
        <v/>
      </c>
      <c r="I4290" s="103" t="str">
        <f>IF(ISNUMBER('Форма 1'!Z4290),'Форма 1'!$H4290*VLOOKUP('Форма 1'!$F4290,'Придельники с 2022'!$B$4:$X$28,'Форма 1'!Z$8),"")</f>
        <v/>
      </c>
      <c r="J4290" s="103" t="str">
        <f>IF(ISNUMBER('Форма 1'!AA4290),'Форма 1'!$H4290*VLOOKUP('Форма 1'!$F4290,'Придельники с 2022'!$B$4:$X$28,'Форма 1'!AA$8),"")</f>
        <v/>
      </c>
      <c r="K4290" s="90"/>
      <c r="L4290" s="87"/>
      <c r="M4290" s="103" t="str">
        <f>IF(ISNUMBER('Форма 1'!AD4290),'Форма 1'!$H4290*VLOOKUP('Форма 1'!$F4290,'Придельники с 2022'!$B$4:$X$28,'Форма 1'!AD$8),"")</f>
        <v/>
      </c>
      <c r="N4290" s="103" t="str">
        <f>IF(ISBLANK('Форма 1'!$AE4290),"",IF('Форма 1'!$AE4290=1,'Форма 1'!$H4290*VLOOKUP('Форма 1'!$F4290,'Придельники с 2022'!$B$4:$X$28,'Форма 1'!$AE$8,0),IF('Форма 1'!$AE4290=2,'Форма 1'!$H4290*VLOOKUP('Форма 1'!$F4290,'Придельники с 2022'!$B$4:$X$28,13,0),IF('Форма 1'!$AE4290=3,'Форма 1'!$H4290*VLOOKUP('Форма 1'!$F4290,'Придельники с 2022'!$B$4:$X$28,12,0)))))</f>
        <v/>
      </c>
      <c r="O4290" s="103" t="str">
        <f>IF(ISNUMBER('Форма 1'!AF4290),'Форма 1'!$H4290*VLOOKUP('Форма 1'!$F4290,'Придельники с 2022'!$B$4:$X$28,'Форма 1'!AF$8),"")</f>
        <v/>
      </c>
      <c r="P4290" s="87"/>
      <c r="Q4290" s="103">
        <f>IF(ISNUMBER('Форма 1'!AH4290),'Форма 1'!$H4290*VLOOKUP('Форма 1'!$F4290,'Придельники с 2022'!$B$4:$X$28,'Форма 1'!AH$8),"")</f>
        <v>2848586.4</v>
      </c>
      <c r="R4290" s="103" t="str">
        <f>IF(ISNUMBER('Форма 1'!AI4290),'Форма 1'!$H4290*VLOOKUP('Форма 1'!$F4290,'Придельники с 2022'!$B$4:$X$28,'Форма 1'!AI$8),"")</f>
        <v/>
      </c>
      <c r="S4290" s="103" t="str">
        <f>IF(ISNUMBER('Форма 1'!AJ4290),'Форма 1'!$H4290*VLOOKUP('Форма 1'!$F4290,'Придельники с 2022'!$B$4:$X$28,'Форма 1'!AJ$8),"")</f>
        <v/>
      </c>
      <c r="T4290" s="88"/>
    </row>
    <row r="4291" spans="1:20">
      <c r="A4291" s="188">
        <f t="shared" si="283"/>
        <v>1127</v>
      </c>
      <c r="B4291" s="189" t="s">
        <v>4130</v>
      </c>
      <c r="C4291" s="99">
        <f t="shared" si="282"/>
        <v>569435.40700000001</v>
      </c>
      <c r="D4291" s="103" t="str">
        <f>IF(ISNUMBER('Форма 1'!U4291),'Форма 1'!$H4291*VLOOKUP('Форма 1'!$F4291,'Придельники с 2022'!$B$4:$X$28,'Форма 1'!U$8),"")</f>
        <v/>
      </c>
      <c r="E4291" s="103" t="str">
        <f>IF(ISNUMBER('Форма 1'!V4291),'Форма 1'!$H4291*VLOOKUP('Форма 1'!$F4291,'Придельники с 2022'!$B$4:$X$28,'Форма 1'!V$8),"")</f>
        <v/>
      </c>
      <c r="F4291" s="103" t="str">
        <f>IF(ISNUMBER('Форма 1'!W4291),'Форма 1'!$H4291*VLOOKUP('Форма 1'!$F4291,'Придельники с 2022'!$B$4:$X$28,'Форма 1'!W$8),"")</f>
        <v/>
      </c>
      <c r="G4291" s="103">
        <f>IF(ISNUMBER('Форма 1'!X4291),'Форма 1'!$H4291*VLOOKUP('Форма 1'!$F4291,'Придельники с 2022'!$B$4:$X$28,'Форма 1'!X$8),"")</f>
        <v>569435.40700000001</v>
      </c>
      <c r="H4291" s="103" t="str">
        <f>IF(ISNUMBER('Форма 1'!Y4291),'Форма 1'!$H4291*VLOOKUP('Форма 1'!$F4291,'Придельники с 2022'!$B$4:$X$28,'Форма 1'!Y$8),"")</f>
        <v/>
      </c>
      <c r="I4291" s="103" t="str">
        <f>IF(ISNUMBER('Форма 1'!Z4291),'Форма 1'!$H4291*VLOOKUP('Форма 1'!$F4291,'Придельники с 2022'!$B$4:$X$28,'Форма 1'!Z$8),"")</f>
        <v/>
      </c>
      <c r="J4291" s="103" t="str">
        <f>IF(ISNUMBER('Форма 1'!AA4291),'Форма 1'!$H4291*VLOOKUP('Форма 1'!$F4291,'Придельники с 2022'!$B$4:$X$28,'Форма 1'!AA$8),"")</f>
        <v/>
      </c>
      <c r="K4291" s="90"/>
      <c r="L4291" s="87"/>
      <c r="M4291" s="103" t="str">
        <f>IF(ISNUMBER('Форма 1'!AD4291),'Форма 1'!$H4291*VLOOKUP('Форма 1'!$F4291,'Придельники с 2022'!$B$4:$X$28,'Форма 1'!AD$8),"")</f>
        <v/>
      </c>
      <c r="N4291" s="103" t="str">
        <f>IF(ISBLANK('Форма 1'!$AE4291),"",IF('Форма 1'!$AE4291=1,'Форма 1'!$H4291*VLOOKUP('Форма 1'!$F4291,'Придельники с 2022'!$B$4:$X$28,'Форма 1'!$AE$8,0),IF('Форма 1'!$AE4291=2,'Форма 1'!$H4291*VLOOKUP('Форма 1'!$F4291,'Придельники с 2022'!$B$4:$X$28,13,0),IF('Форма 1'!$AE4291=3,'Форма 1'!$H4291*VLOOKUP('Форма 1'!$F4291,'Придельники с 2022'!$B$4:$X$28,12,0)))))</f>
        <v/>
      </c>
      <c r="O4291" s="103" t="str">
        <f>IF(ISNUMBER('Форма 1'!AF4291),'Форма 1'!$H4291*VLOOKUP('Форма 1'!$F4291,'Придельники с 2022'!$B$4:$X$28,'Форма 1'!AF$8),"")</f>
        <v/>
      </c>
      <c r="P4291" s="87"/>
      <c r="Q4291" s="103" t="str">
        <f>IF(ISNUMBER('Форма 1'!AH4291),'Форма 1'!$H4291*VLOOKUP('Форма 1'!$F4291,'Придельники с 2022'!$B$4:$X$28,'Форма 1'!AH$8),"")</f>
        <v/>
      </c>
      <c r="R4291" s="103" t="str">
        <f>IF(ISNUMBER('Форма 1'!AI4291),'Форма 1'!$H4291*VLOOKUP('Форма 1'!$F4291,'Придельники с 2022'!$B$4:$X$28,'Форма 1'!AI$8),"")</f>
        <v/>
      </c>
      <c r="S4291" s="103" t="str">
        <f>IF(ISNUMBER('Форма 1'!AJ4291),'Форма 1'!$H4291*VLOOKUP('Форма 1'!$F4291,'Придельники с 2022'!$B$4:$X$28,'Форма 1'!AJ$8),"")</f>
        <v/>
      </c>
      <c r="T4291" s="88"/>
    </row>
    <row r="4292" spans="1:20">
      <c r="A4292" s="188">
        <f t="shared" si="283"/>
        <v>1128</v>
      </c>
      <c r="B4292" s="189" t="s">
        <v>4131</v>
      </c>
      <c r="C4292" s="99">
        <f t="shared" ref="C4292:C4356" si="286">SUM(D4292:J4292,L4292:T4292)</f>
        <v>2438694.051</v>
      </c>
      <c r="D4292" s="103" t="str">
        <f>IF(ISNUMBER('Форма 1'!U4292),'Форма 1'!$H4292*VLOOKUP('Форма 1'!$F4292,'Придельники с 2022'!$B$4:$X$28,'Форма 1'!U$8),"")</f>
        <v/>
      </c>
      <c r="E4292" s="103" t="str">
        <f>IF(ISNUMBER('Форма 1'!V4292),'Форма 1'!$H4292*VLOOKUP('Форма 1'!$F4292,'Придельники с 2022'!$B$4:$X$28,'Форма 1'!V$8),"")</f>
        <v/>
      </c>
      <c r="F4292" s="103" t="str">
        <f>IF(ISNUMBER('Форма 1'!W4292),'Форма 1'!$H4292*VLOOKUP('Форма 1'!$F4292,'Придельники с 2022'!$B$4:$X$28,'Форма 1'!W$8),"")</f>
        <v/>
      </c>
      <c r="G4292" s="103">
        <f>IF(ISNUMBER('Форма 1'!X4292),'Форма 1'!$H4292*VLOOKUP('Форма 1'!$F4292,'Придельники с 2022'!$B$4:$X$28,'Форма 1'!X$8),"")</f>
        <v>567556.32900000003</v>
      </c>
      <c r="H4292" s="103" t="str">
        <f>IF(ISNUMBER('Форма 1'!Y4292),'Форма 1'!$H4292*VLOOKUP('Форма 1'!$F4292,'Придельники с 2022'!$B$4:$X$28,'Форма 1'!Y$8),"")</f>
        <v/>
      </c>
      <c r="I4292" s="103" t="str">
        <f>IF(ISNUMBER('Форма 1'!Z4292),'Форма 1'!$H4292*VLOOKUP('Форма 1'!$F4292,'Придельники с 2022'!$B$4:$X$28,'Форма 1'!Z$8),"")</f>
        <v/>
      </c>
      <c r="J4292" s="103">
        <f>IF(ISNUMBER('Форма 1'!AA4292),'Форма 1'!$H4292*VLOOKUP('Форма 1'!$F4292,'Придельники с 2022'!$B$4:$X$28,'Форма 1'!AA$8),"")</f>
        <v>1871137.7219999998</v>
      </c>
      <c r="K4292" s="90"/>
      <c r="L4292" s="87"/>
      <c r="M4292" s="103" t="str">
        <f>IF(ISNUMBER('Форма 1'!AD4292),'Форма 1'!$H4292*VLOOKUP('Форма 1'!$F4292,'Придельники с 2022'!$B$4:$X$28,'Форма 1'!AD$8),"")</f>
        <v/>
      </c>
      <c r="N4292" s="103" t="str">
        <f>IF(ISBLANK('Форма 1'!$AE4292),"",IF('Форма 1'!$AE4292=1,'Форма 1'!$H4292*VLOOKUP('Форма 1'!$F4292,'Придельники с 2022'!$B$4:$X$28,'Форма 1'!$AE$8,0),IF('Форма 1'!$AE4292=2,'Форма 1'!$H4292*VLOOKUP('Форма 1'!$F4292,'Придельники с 2022'!$B$4:$X$28,13,0),IF('Форма 1'!$AE4292=3,'Форма 1'!$H4292*VLOOKUP('Форма 1'!$F4292,'Придельники с 2022'!$B$4:$X$28,12,0)))))</f>
        <v/>
      </c>
      <c r="O4292" s="103" t="str">
        <f>IF(ISNUMBER('Форма 1'!AF4292),'Форма 1'!$H4292*VLOOKUP('Форма 1'!$F4292,'Придельники с 2022'!$B$4:$X$28,'Форма 1'!AF$8),"")</f>
        <v/>
      </c>
      <c r="P4292" s="87"/>
      <c r="Q4292" s="103" t="str">
        <f>IF(ISNUMBER('Форма 1'!AH4292),'Форма 1'!$H4292*VLOOKUP('Форма 1'!$F4292,'Придельники с 2022'!$B$4:$X$28,'Форма 1'!AH$8),"")</f>
        <v/>
      </c>
      <c r="R4292" s="103" t="str">
        <f>IF(ISNUMBER('Форма 1'!AI4292),'Форма 1'!$H4292*VLOOKUP('Форма 1'!$F4292,'Придельники с 2022'!$B$4:$X$28,'Форма 1'!AI$8),"")</f>
        <v/>
      </c>
      <c r="S4292" s="103" t="str">
        <f>IF(ISNUMBER('Форма 1'!AJ4292),'Форма 1'!$H4292*VLOOKUP('Форма 1'!$F4292,'Придельники с 2022'!$B$4:$X$28,'Форма 1'!AJ$8),"")</f>
        <v/>
      </c>
      <c r="T4292" s="88"/>
    </row>
    <row r="4293" spans="1:20">
      <c r="A4293" s="188">
        <f t="shared" si="283"/>
        <v>1129</v>
      </c>
      <c r="B4293" s="189" t="s">
        <v>4132</v>
      </c>
      <c r="C4293" s="99">
        <f t="shared" si="286"/>
        <v>5079120.8659999995</v>
      </c>
      <c r="D4293" s="103" t="str">
        <f>IF(ISNUMBER('Форма 1'!U4293),'Форма 1'!$H4293*VLOOKUP('Форма 1'!$F4293,'Придельники с 2022'!$B$4:$X$28,'Форма 1'!U$8),"")</f>
        <v/>
      </c>
      <c r="E4293" s="103" t="str">
        <f>IF(ISNUMBER('Форма 1'!V4293),'Форма 1'!$H4293*VLOOKUP('Форма 1'!$F4293,'Придельники с 2022'!$B$4:$X$28,'Форма 1'!V$8),"")</f>
        <v/>
      </c>
      <c r="F4293" s="103" t="str">
        <f>IF(ISNUMBER('Форма 1'!W4293),'Форма 1'!$H4293*VLOOKUP('Форма 1'!$F4293,'Придельники с 2022'!$B$4:$X$28,'Форма 1'!W$8),"")</f>
        <v/>
      </c>
      <c r="G4293" s="103" t="str">
        <f>IF(ISNUMBER('Форма 1'!X4293),'Форма 1'!$H4293*VLOOKUP('Форма 1'!$F4293,'Придельники с 2022'!$B$4:$X$28,'Форма 1'!X$8),"")</f>
        <v/>
      </c>
      <c r="H4293" s="103" t="str">
        <f>IF(ISNUMBER('Форма 1'!Y4293),'Форма 1'!$H4293*VLOOKUP('Форма 1'!$F4293,'Придельники с 2022'!$B$4:$X$28,'Форма 1'!Y$8),"")</f>
        <v/>
      </c>
      <c r="I4293" s="103" t="str">
        <f>IF(ISNUMBER('Форма 1'!Z4293),'Форма 1'!$H4293*VLOOKUP('Форма 1'!$F4293,'Придельники с 2022'!$B$4:$X$28,'Форма 1'!Z$8),"")</f>
        <v/>
      </c>
      <c r="J4293" s="103">
        <f>IF(ISNUMBER('Форма 1'!AA4293),'Форма 1'!$H4293*VLOOKUP('Форма 1'!$F4293,'Придельники с 2022'!$B$4:$X$28,'Форма 1'!AA$8),"")</f>
        <v>5079120.8659999995</v>
      </c>
      <c r="K4293" s="90"/>
      <c r="L4293" s="87"/>
      <c r="M4293" s="103" t="str">
        <f>IF(ISNUMBER('Форма 1'!AD4293),'Форма 1'!$H4293*VLOOKUP('Форма 1'!$F4293,'Придельники с 2022'!$B$4:$X$28,'Форма 1'!AD$8),"")</f>
        <v/>
      </c>
      <c r="N4293" s="103" t="str">
        <f>IF(ISBLANK('Форма 1'!$AE4293),"",IF('Форма 1'!$AE4293=1,'Форма 1'!$H4293*VLOOKUP('Форма 1'!$F4293,'Придельники с 2022'!$B$4:$X$28,'Форма 1'!$AE$8,0),IF('Форма 1'!$AE4293=2,'Форма 1'!$H4293*VLOOKUP('Форма 1'!$F4293,'Придельники с 2022'!$B$4:$X$28,13,0),IF('Форма 1'!$AE4293=3,'Форма 1'!$H4293*VLOOKUP('Форма 1'!$F4293,'Придельники с 2022'!$B$4:$X$28,12,0)))))</f>
        <v/>
      </c>
      <c r="O4293" s="103" t="str">
        <f>IF(ISNUMBER('Форма 1'!AF4293),'Форма 1'!$H4293*VLOOKUP('Форма 1'!$F4293,'Придельники с 2022'!$B$4:$X$28,'Форма 1'!AF$8),"")</f>
        <v/>
      </c>
      <c r="P4293" s="87"/>
      <c r="Q4293" s="103" t="str">
        <f>IF(ISNUMBER('Форма 1'!AH4293),'Форма 1'!$H4293*VLOOKUP('Форма 1'!$F4293,'Придельники с 2022'!$B$4:$X$28,'Форма 1'!AH$8),"")</f>
        <v/>
      </c>
      <c r="R4293" s="103" t="str">
        <f>IF(ISNUMBER('Форма 1'!AI4293),'Форма 1'!$H4293*VLOOKUP('Форма 1'!$F4293,'Придельники с 2022'!$B$4:$X$28,'Форма 1'!AI$8),"")</f>
        <v/>
      </c>
      <c r="S4293" s="103" t="str">
        <f>IF(ISNUMBER('Форма 1'!AJ4293),'Форма 1'!$H4293*VLOOKUP('Форма 1'!$F4293,'Придельники с 2022'!$B$4:$X$28,'Форма 1'!AJ$8),"")</f>
        <v/>
      </c>
      <c r="T4293" s="88"/>
    </row>
    <row r="4294" spans="1:20">
      <c r="A4294" s="188">
        <f t="shared" si="283"/>
        <v>1130</v>
      </c>
      <c r="B4294" s="189" t="s">
        <v>4133</v>
      </c>
      <c r="C4294" s="99">
        <f t="shared" si="286"/>
        <v>5177688.4880000008</v>
      </c>
      <c r="D4294" s="103" t="str">
        <f>IF(ISNUMBER('Форма 1'!U4294),'Форма 1'!$H4294*VLOOKUP('Форма 1'!$F4294,'Придельники с 2022'!$B$4:$X$28,'Форма 1'!U$8),"")</f>
        <v/>
      </c>
      <c r="E4294" s="103" t="str">
        <f>IF(ISNUMBER('Форма 1'!V4294),'Форма 1'!$H4294*VLOOKUP('Форма 1'!$F4294,'Придельники с 2022'!$B$4:$X$28,'Форма 1'!V$8),"")</f>
        <v/>
      </c>
      <c r="F4294" s="103" t="str">
        <f>IF(ISNUMBER('Форма 1'!W4294),'Форма 1'!$H4294*VLOOKUP('Форма 1'!$F4294,'Придельники с 2022'!$B$4:$X$28,'Форма 1'!W$8),"")</f>
        <v/>
      </c>
      <c r="G4294" s="103">
        <f>IF(ISNUMBER('Форма 1'!X4294),'Форма 1'!$H4294*VLOOKUP('Форма 1'!$F4294,'Придельники с 2022'!$B$4:$X$28,'Форма 1'!X$8),"")</f>
        <v>1424565.4430000002</v>
      </c>
      <c r="H4294" s="103">
        <f>IF(ISNUMBER('Форма 1'!Y4294),'Форма 1'!$H4294*VLOOKUP('Форма 1'!$F4294,'Придельники с 2022'!$B$4:$X$28,'Форма 1'!Y$8),"")</f>
        <v>3753123.0450000004</v>
      </c>
      <c r="I4294" s="103" t="str">
        <f>IF(ISNUMBER('Форма 1'!Z4294),'Форма 1'!$H4294*VLOOKUP('Форма 1'!$F4294,'Придельники с 2022'!$B$4:$X$28,'Форма 1'!Z$8),"")</f>
        <v/>
      </c>
      <c r="J4294" s="103" t="str">
        <f>IF(ISNUMBER('Форма 1'!AA4294),'Форма 1'!$H4294*VLOOKUP('Форма 1'!$F4294,'Придельники с 2022'!$B$4:$X$28,'Форма 1'!AA$8),"")</f>
        <v/>
      </c>
      <c r="K4294" s="90"/>
      <c r="L4294" s="87"/>
      <c r="M4294" s="103" t="str">
        <f>IF(ISNUMBER('Форма 1'!AD4294),'Форма 1'!$H4294*VLOOKUP('Форма 1'!$F4294,'Придельники с 2022'!$B$4:$X$28,'Форма 1'!AD$8),"")</f>
        <v/>
      </c>
      <c r="N4294" s="103" t="str">
        <f>IF(ISBLANK('Форма 1'!$AE4294),"",IF('Форма 1'!$AE4294=1,'Форма 1'!$H4294*VLOOKUP('Форма 1'!$F4294,'Придельники с 2022'!$B$4:$X$28,'Форма 1'!$AE$8,0),IF('Форма 1'!$AE4294=2,'Форма 1'!$H4294*VLOOKUP('Форма 1'!$F4294,'Придельники с 2022'!$B$4:$X$28,13,0),IF('Форма 1'!$AE4294=3,'Форма 1'!$H4294*VLOOKUP('Форма 1'!$F4294,'Придельники с 2022'!$B$4:$X$28,12,0)))))</f>
        <v/>
      </c>
      <c r="O4294" s="103" t="str">
        <f>IF(ISNUMBER('Форма 1'!AF4294),'Форма 1'!$H4294*VLOOKUP('Форма 1'!$F4294,'Придельники с 2022'!$B$4:$X$28,'Форма 1'!AF$8),"")</f>
        <v/>
      </c>
      <c r="P4294" s="87"/>
      <c r="Q4294" s="103" t="str">
        <f>IF(ISNUMBER('Форма 1'!AH4294),'Форма 1'!$H4294*VLOOKUP('Форма 1'!$F4294,'Придельники с 2022'!$B$4:$X$28,'Форма 1'!AH$8),"")</f>
        <v/>
      </c>
      <c r="R4294" s="103" t="str">
        <f>IF(ISNUMBER('Форма 1'!AI4294),'Форма 1'!$H4294*VLOOKUP('Форма 1'!$F4294,'Придельники с 2022'!$B$4:$X$28,'Форма 1'!AI$8),"")</f>
        <v/>
      </c>
      <c r="S4294" s="103" t="str">
        <f>IF(ISNUMBER('Форма 1'!AJ4294),'Форма 1'!$H4294*VLOOKUP('Форма 1'!$F4294,'Придельники с 2022'!$B$4:$X$28,'Форма 1'!AJ$8),"")</f>
        <v/>
      </c>
      <c r="T4294" s="88"/>
    </row>
    <row r="4295" spans="1:20">
      <c r="A4295" s="188">
        <f t="shared" si="283"/>
        <v>1131</v>
      </c>
      <c r="B4295" s="112" t="s">
        <v>4134</v>
      </c>
      <c r="C4295" s="99">
        <f t="shared" si="286"/>
        <v>26850050.583999995</v>
      </c>
      <c r="D4295" s="103" t="str">
        <f>IF(ISNUMBER('Форма 1'!U4295),'Форма 1'!$H4295*VLOOKUP('Форма 1'!$F4295,'Придельники с 2022'!$B$4:$X$28,'Форма 1'!U$8),"")</f>
        <v/>
      </c>
      <c r="E4295" s="103" t="str">
        <f>IF(ISNUMBER('Форма 1'!V4295),'Форма 1'!$H4295*VLOOKUP('Форма 1'!$F4295,'Придельники с 2022'!$B$4:$X$28,'Форма 1'!V$8),"")</f>
        <v/>
      </c>
      <c r="F4295" s="103" t="str">
        <f>IF(ISNUMBER('Форма 1'!W4295),'Форма 1'!$H4295*VLOOKUP('Форма 1'!$F4295,'Придельники с 2022'!$B$4:$X$28,'Форма 1'!W$8),"")</f>
        <v/>
      </c>
      <c r="G4295" s="103" t="str">
        <f>IF(ISNUMBER('Форма 1'!X4295),'Форма 1'!$H4295*VLOOKUP('Форма 1'!$F4295,'Придельники с 2022'!$B$4:$X$28,'Форма 1'!X$8),"")</f>
        <v/>
      </c>
      <c r="H4295" s="103" t="str">
        <f>IF(ISNUMBER('Форма 1'!Y4295),'Форма 1'!$H4295*VLOOKUP('Форма 1'!$F4295,'Придельники с 2022'!$B$4:$X$28,'Форма 1'!Y$8),"")</f>
        <v/>
      </c>
      <c r="I4295" s="103" t="str">
        <f>IF(ISNUMBER('Форма 1'!Z4295),'Форма 1'!$H4295*VLOOKUP('Форма 1'!$F4295,'Придельники с 2022'!$B$4:$X$28,'Форма 1'!Z$8),"")</f>
        <v/>
      </c>
      <c r="J4295" s="103" t="str">
        <f>IF(ISNUMBER('Форма 1'!AA4295),'Форма 1'!$H4295*VLOOKUP('Форма 1'!$F4295,'Придельники с 2022'!$B$4:$X$28,'Форма 1'!AA$8),"")</f>
        <v/>
      </c>
      <c r="K4295" s="90"/>
      <c r="L4295" s="87"/>
      <c r="M4295" s="103" t="str">
        <f>IF(ISNUMBER('Форма 1'!AD4295),'Форма 1'!$H4295*VLOOKUP('Форма 1'!$F4295,'Придельники с 2022'!$B$4:$X$28,'Форма 1'!AD$8),"")</f>
        <v/>
      </c>
      <c r="N4295" s="103">
        <f>IF(ISBLANK('Форма 1'!$AE4295),"",IF('Форма 1'!$AE4295=1,'Форма 1'!$H4295*VLOOKUP('Форма 1'!$F4295,'Придельники с 2022'!$B$4:$X$28,'Форма 1'!$AE$8,0),IF('Форма 1'!$AE4295=2,'Форма 1'!$H4295*VLOOKUP('Форма 1'!$F4295,'Придельники с 2022'!$B$4:$X$28,13,0),IF('Форма 1'!$AE4295=3,'Форма 1'!$H4295*VLOOKUP('Форма 1'!$F4295,'Придельники с 2022'!$B$4:$X$28,12,0)))))</f>
        <v>26850050.583999995</v>
      </c>
      <c r="O4295" s="103" t="str">
        <f>IF(ISNUMBER('Форма 1'!AF4295),'Форма 1'!$H4295*VLOOKUP('Форма 1'!$F4295,'Придельники с 2022'!$B$4:$X$28,'Форма 1'!AF$8),"")</f>
        <v/>
      </c>
      <c r="P4295" s="87"/>
      <c r="Q4295" s="103" t="str">
        <f>IF(ISNUMBER('Форма 1'!AH4295),'Форма 1'!$H4295*VLOOKUP('Форма 1'!$F4295,'Придельники с 2022'!$B$4:$X$28,'Форма 1'!AH$8),"")</f>
        <v/>
      </c>
      <c r="R4295" s="103" t="str">
        <f>IF(ISNUMBER('Форма 1'!AI4295),'Форма 1'!$H4295*VLOOKUP('Форма 1'!$F4295,'Придельники с 2022'!$B$4:$X$28,'Форма 1'!AI$8),"")</f>
        <v/>
      </c>
      <c r="S4295" s="103" t="str">
        <f>IF(ISNUMBER('Форма 1'!AJ4295),'Форма 1'!$H4295*VLOOKUP('Форма 1'!$F4295,'Придельники с 2022'!$B$4:$X$28,'Форма 1'!AJ$8),"")</f>
        <v/>
      </c>
      <c r="T4295" s="88"/>
    </row>
    <row r="4296" spans="1:20">
      <c r="A4296" s="188">
        <f t="shared" si="283"/>
        <v>1132</v>
      </c>
      <c r="B4296" s="112" t="s">
        <v>4135</v>
      </c>
      <c r="C4296" s="99">
        <f t="shared" si="286"/>
        <v>69645351.868399993</v>
      </c>
      <c r="D4296" s="103" t="str">
        <f>IF(ISNUMBER('Форма 1'!U4296),'Форма 1'!$H4296*VLOOKUP('Форма 1'!$F4296,'Придельники с 2022'!$B$4:$X$28,'Форма 1'!U$8),"")</f>
        <v/>
      </c>
      <c r="E4296" s="103" t="str">
        <f>IF(ISNUMBER('Форма 1'!V4296),'Форма 1'!$H4296*VLOOKUP('Форма 1'!$F4296,'Придельники с 2022'!$B$4:$X$28,'Форма 1'!V$8),"")</f>
        <v/>
      </c>
      <c r="F4296" s="103" t="str">
        <f>IF(ISNUMBER('Форма 1'!W4296),'Форма 1'!$H4296*VLOOKUP('Форма 1'!$F4296,'Придельники с 2022'!$B$4:$X$28,'Форма 1'!W$8),"")</f>
        <v/>
      </c>
      <c r="G4296" s="103" t="str">
        <f>IF(ISNUMBER('Форма 1'!X4296),'Форма 1'!$H4296*VLOOKUP('Форма 1'!$F4296,'Придельники с 2022'!$B$4:$X$28,'Форма 1'!X$8),"")</f>
        <v/>
      </c>
      <c r="H4296" s="103" t="str">
        <f>IF(ISNUMBER('Форма 1'!Y4296),'Форма 1'!$H4296*VLOOKUP('Форма 1'!$F4296,'Придельники с 2022'!$B$4:$X$28,'Форма 1'!Y$8),"")</f>
        <v/>
      </c>
      <c r="I4296" s="103" t="str">
        <f>IF(ISNUMBER('Форма 1'!Z4296),'Форма 1'!$H4296*VLOOKUP('Форма 1'!$F4296,'Придельники с 2022'!$B$4:$X$28,'Форма 1'!Z$8),"")</f>
        <v/>
      </c>
      <c r="J4296" s="103" t="str">
        <f>IF(ISNUMBER('Форма 1'!AA4296),'Форма 1'!$H4296*VLOOKUP('Форма 1'!$F4296,'Придельники с 2022'!$B$4:$X$28,'Форма 1'!AA$8),"")</f>
        <v/>
      </c>
      <c r="K4296" s="90"/>
      <c r="L4296" s="87"/>
      <c r="M4296" s="103" t="str">
        <f>IF(ISNUMBER('Форма 1'!AD4296),'Форма 1'!$H4296*VLOOKUP('Форма 1'!$F4296,'Придельники с 2022'!$B$4:$X$28,'Форма 1'!AD$8),"")</f>
        <v/>
      </c>
      <c r="N4296" s="103">
        <f>IF(ISBLANK('Форма 1'!$AE4296),"",IF('Форма 1'!$AE4296=1,'Форма 1'!$H4296*VLOOKUP('Форма 1'!$F4296,'Придельники с 2022'!$B$4:$X$28,'Форма 1'!$AE$8,0),IF('Форма 1'!$AE4296=2,'Форма 1'!$H4296*VLOOKUP('Форма 1'!$F4296,'Придельники с 2022'!$B$4:$X$28,13,0),IF('Форма 1'!$AE4296=3,'Форма 1'!$H4296*VLOOKUP('Форма 1'!$F4296,'Придельники с 2022'!$B$4:$X$28,12,0)))))</f>
        <v>69645351.868399993</v>
      </c>
      <c r="O4296" s="103" t="str">
        <f>IF(ISNUMBER('Форма 1'!AF4296),'Форма 1'!$H4296*VLOOKUP('Форма 1'!$F4296,'Придельники с 2022'!$B$4:$X$28,'Форма 1'!AF$8),"")</f>
        <v/>
      </c>
      <c r="P4296" s="87"/>
      <c r="Q4296" s="103" t="str">
        <f>IF(ISNUMBER('Форма 1'!AH4296),'Форма 1'!$H4296*VLOOKUP('Форма 1'!$F4296,'Придельники с 2022'!$B$4:$X$28,'Форма 1'!AH$8),"")</f>
        <v/>
      </c>
      <c r="R4296" s="103" t="str">
        <f>IF(ISNUMBER('Форма 1'!AI4296),'Форма 1'!$H4296*VLOOKUP('Форма 1'!$F4296,'Придельники с 2022'!$B$4:$X$28,'Форма 1'!AI$8),"")</f>
        <v/>
      </c>
      <c r="S4296" s="103" t="str">
        <f>IF(ISNUMBER('Форма 1'!AJ4296),'Форма 1'!$H4296*VLOOKUP('Форма 1'!$F4296,'Придельники с 2022'!$B$4:$X$28,'Форма 1'!AJ$8),"")</f>
        <v/>
      </c>
      <c r="T4296" s="88"/>
    </row>
    <row r="4297" spans="1:20">
      <c r="A4297" s="188">
        <f t="shared" si="283"/>
        <v>1133</v>
      </c>
      <c r="B4297" s="189" t="s">
        <v>4136</v>
      </c>
      <c r="C4297" s="99">
        <f t="shared" si="286"/>
        <v>1860612.32</v>
      </c>
      <c r="D4297" s="103" t="str">
        <f>IF(ISNUMBER('Форма 1'!U4297),'Форма 1'!$H4297*VLOOKUP('Форма 1'!$F4297,'Придельники с 2022'!$B$4:$X$28,'Форма 1'!U$8),"")</f>
        <v/>
      </c>
      <c r="E4297" s="103" t="str">
        <f>IF(ISNUMBER('Форма 1'!V4297),'Форма 1'!$H4297*VLOOKUP('Форма 1'!$F4297,'Придельники с 2022'!$B$4:$X$28,'Форма 1'!V$8),"")</f>
        <v/>
      </c>
      <c r="F4297" s="103" t="str">
        <f>IF(ISNUMBER('Форма 1'!W4297),'Форма 1'!$H4297*VLOOKUP('Форма 1'!$F4297,'Придельники с 2022'!$B$4:$X$28,'Форма 1'!W$8),"")</f>
        <v/>
      </c>
      <c r="G4297" s="103">
        <f>IF(ISNUMBER('Форма 1'!X4297),'Форма 1'!$H4297*VLOOKUP('Форма 1'!$F4297,'Придельники с 2022'!$B$4:$X$28,'Форма 1'!X$8),"")</f>
        <v>1860612.32</v>
      </c>
      <c r="H4297" s="103" t="str">
        <f>IF(ISNUMBER('Форма 1'!Y4297),'Форма 1'!$H4297*VLOOKUP('Форма 1'!$F4297,'Придельники с 2022'!$B$4:$X$28,'Форма 1'!Y$8),"")</f>
        <v/>
      </c>
      <c r="I4297" s="103" t="str">
        <f>IF(ISNUMBER('Форма 1'!Z4297),'Форма 1'!$H4297*VLOOKUP('Форма 1'!$F4297,'Придельники с 2022'!$B$4:$X$28,'Форма 1'!Z$8),"")</f>
        <v/>
      </c>
      <c r="J4297" s="103" t="str">
        <f>IF(ISNUMBER('Форма 1'!AA4297),'Форма 1'!$H4297*VLOOKUP('Форма 1'!$F4297,'Придельники с 2022'!$B$4:$X$28,'Форма 1'!AA$8),"")</f>
        <v/>
      </c>
      <c r="K4297" s="90"/>
      <c r="L4297" s="87"/>
      <c r="M4297" s="103" t="str">
        <f>IF(ISNUMBER('Форма 1'!AD4297),'Форма 1'!$H4297*VLOOKUP('Форма 1'!$F4297,'Придельники с 2022'!$B$4:$X$28,'Форма 1'!AD$8),"")</f>
        <v/>
      </c>
      <c r="N4297" s="103" t="str">
        <f>IF(ISBLANK('Форма 1'!$AE4297),"",IF('Форма 1'!$AE4297=1,'Форма 1'!$H4297*VLOOKUP('Форма 1'!$F4297,'Придельники с 2022'!$B$4:$X$28,'Форма 1'!$AE$8,0),IF('Форма 1'!$AE4297=2,'Форма 1'!$H4297*VLOOKUP('Форма 1'!$F4297,'Придельники с 2022'!$B$4:$X$28,13,0),IF('Форма 1'!$AE4297=3,'Форма 1'!$H4297*VLOOKUP('Форма 1'!$F4297,'Придельники с 2022'!$B$4:$X$28,12,0)))))</f>
        <v/>
      </c>
      <c r="O4297" s="103" t="str">
        <f>IF(ISNUMBER('Форма 1'!AF4297),'Форма 1'!$H4297*VLOOKUP('Форма 1'!$F4297,'Придельники с 2022'!$B$4:$X$28,'Форма 1'!AF$8),"")</f>
        <v/>
      </c>
      <c r="P4297" s="87"/>
      <c r="Q4297" s="103" t="str">
        <f>IF(ISNUMBER('Форма 1'!AH4297),'Форма 1'!$H4297*VLOOKUP('Форма 1'!$F4297,'Придельники с 2022'!$B$4:$X$28,'Форма 1'!AH$8),"")</f>
        <v/>
      </c>
      <c r="R4297" s="103" t="str">
        <f>IF(ISNUMBER('Форма 1'!AI4297),'Форма 1'!$H4297*VLOOKUP('Форма 1'!$F4297,'Придельники с 2022'!$B$4:$X$28,'Форма 1'!AI$8),"")</f>
        <v/>
      </c>
      <c r="S4297" s="103" t="str">
        <f>IF(ISNUMBER('Форма 1'!AJ4297),'Форма 1'!$H4297*VLOOKUP('Форма 1'!$F4297,'Придельники с 2022'!$B$4:$X$28,'Форма 1'!AJ$8),"")</f>
        <v/>
      </c>
      <c r="T4297" s="88"/>
    </row>
    <row r="4298" spans="1:20">
      <c r="A4298" s="188">
        <f t="shared" si="283"/>
        <v>1134</v>
      </c>
      <c r="B4298" s="189" t="s">
        <v>4137</v>
      </c>
      <c r="C4298" s="99">
        <f t="shared" si="286"/>
        <v>1537293.8680000002</v>
      </c>
      <c r="D4298" s="103" t="str">
        <f>IF(ISNUMBER('Форма 1'!U4298),'Форма 1'!$H4298*VLOOKUP('Форма 1'!$F4298,'Придельники с 2022'!$B$4:$X$28,'Форма 1'!U$8),"")</f>
        <v/>
      </c>
      <c r="E4298" s="103" t="str">
        <f>IF(ISNUMBER('Форма 1'!V4298),'Форма 1'!$H4298*VLOOKUP('Форма 1'!$F4298,'Придельники с 2022'!$B$4:$X$28,'Форма 1'!V$8),"")</f>
        <v/>
      </c>
      <c r="F4298" s="103" t="str">
        <f>IF(ISNUMBER('Форма 1'!W4298),'Форма 1'!$H4298*VLOOKUP('Форма 1'!$F4298,'Придельники с 2022'!$B$4:$X$28,'Форма 1'!W$8),"")</f>
        <v/>
      </c>
      <c r="G4298" s="103">
        <f>IF(ISNUMBER('Форма 1'!X4298),'Форма 1'!$H4298*VLOOKUP('Форма 1'!$F4298,'Придельники с 2022'!$B$4:$X$28,'Форма 1'!X$8),"")</f>
        <v>1537293.8680000002</v>
      </c>
      <c r="H4298" s="103" t="str">
        <f>IF(ISNUMBER('Форма 1'!Y4298),'Форма 1'!$H4298*VLOOKUP('Форма 1'!$F4298,'Придельники с 2022'!$B$4:$X$28,'Форма 1'!Y$8),"")</f>
        <v/>
      </c>
      <c r="I4298" s="103" t="str">
        <f>IF(ISNUMBER('Форма 1'!Z4298),'Форма 1'!$H4298*VLOOKUP('Форма 1'!$F4298,'Придельники с 2022'!$B$4:$X$28,'Форма 1'!Z$8),"")</f>
        <v/>
      </c>
      <c r="J4298" s="103" t="str">
        <f>IF(ISNUMBER('Форма 1'!AA4298),'Форма 1'!$H4298*VLOOKUP('Форма 1'!$F4298,'Придельники с 2022'!$B$4:$X$28,'Форма 1'!AA$8),"")</f>
        <v/>
      </c>
      <c r="K4298" s="90"/>
      <c r="L4298" s="87"/>
      <c r="M4298" s="103" t="str">
        <f>IF(ISNUMBER('Форма 1'!AD4298),'Форма 1'!$H4298*VLOOKUP('Форма 1'!$F4298,'Придельники с 2022'!$B$4:$X$28,'Форма 1'!AD$8),"")</f>
        <v/>
      </c>
      <c r="N4298" s="103" t="str">
        <f>IF(ISBLANK('Форма 1'!$AE4298),"",IF('Форма 1'!$AE4298=1,'Форма 1'!$H4298*VLOOKUP('Форма 1'!$F4298,'Придельники с 2022'!$B$4:$X$28,'Форма 1'!$AE$8,0),IF('Форма 1'!$AE4298=2,'Форма 1'!$H4298*VLOOKUP('Форма 1'!$F4298,'Придельники с 2022'!$B$4:$X$28,13,0),IF('Форма 1'!$AE4298=3,'Форма 1'!$H4298*VLOOKUP('Форма 1'!$F4298,'Придельники с 2022'!$B$4:$X$28,12,0)))))</f>
        <v/>
      </c>
      <c r="O4298" s="103" t="str">
        <f>IF(ISNUMBER('Форма 1'!AF4298),'Форма 1'!$H4298*VLOOKUP('Форма 1'!$F4298,'Придельники с 2022'!$B$4:$X$28,'Форма 1'!AF$8),"")</f>
        <v/>
      </c>
      <c r="P4298" s="87"/>
      <c r="Q4298" s="103" t="str">
        <f>IF(ISNUMBER('Форма 1'!AH4298),'Форма 1'!$H4298*VLOOKUP('Форма 1'!$F4298,'Придельники с 2022'!$B$4:$X$28,'Форма 1'!AH$8),"")</f>
        <v/>
      </c>
      <c r="R4298" s="103" t="str">
        <f>IF(ISNUMBER('Форма 1'!AI4298),'Форма 1'!$H4298*VLOOKUP('Форма 1'!$F4298,'Придельники с 2022'!$B$4:$X$28,'Форма 1'!AI$8),"")</f>
        <v/>
      </c>
      <c r="S4298" s="103" t="str">
        <f>IF(ISNUMBER('Форма 1'!AJ4298),'Форма 1'!$H4298*VLOOKUP('Форма 1'!$F4298,'Придельники с 2022'!$B$4:$X$28,'Форма 1'!AJ$8),"")</f>
        <v/>
      </c>
      <c r="T4298" s="88"/>
    </row>
    <row r="4299" spans="1:20">
      <c r="A4299" s="188">
        <f t="shared" si="283"/>
        <v>1135</v>
      </c>
      <c r="B4299" s="189" t="s">
        <v>4138</v>
      </c>
      <c r="C4299" s="99">
        <f t="shared" si="286"/>
        <v>2537457.5160000003</v>
      </c>
      <c r="D4299" s="103" t="str">
        <f>IF(ISNUMBER('Форма 1'!U4299),'Форма 1'!$H4299*VLOOKUP('Форма 1'!$F4299,'Придельники с 2022'!$B$4:$X$28,'Форма 1'!U$8),"")</f>
        <v/>
      </c>
      <c r="E4299" s="103" t="str">
        <f>IF(ISNUMBER('Форма 1'!V4299),'Форма 1'!$H4299*VLOOKUP('Форма 1'!$F4299,'Придельники с 2022'!$B$4:$X$28,'Форма 1'!V$8),"")</f>
        <v/>
      </c>
      <c r="F4299" s="103" t="str">
        <f>IF(ISNUMBER('Форма 1'!W4299),'Форма 1'!$H4299*VLOOKUP('Форма 1'!$F4299,'Придельники с 2022'!$B$4:$X$28,'Форма 1'!W$8),"")</f>
        <v/>
      </c>
      <c r="G4299" s="103">
        <f>IF(ISNUMBER('Форма 1'!X4299),'Форма 1'!$H4299*VLOOKUP('Форма 1'!$F4299,'Придельники с 2022'!$B$4:$X$28,'Форма 1'!X$8),"")</f>
        <v>2537457.5160000003</v>
      </c>
      <c r="H4299" s="103" t="str">
        <f>IF(ISNUMBER('Форма 1'!Y4299),'Форма 1'!$H4299*VLOOKUP('Форма 1'!$F4299,'Придельники с 2022'!$B$4:$X$28,'Форма 1'!Y$8),"")</f>
        <v/>
      </c>
      <c r="I4299" s="103" t="str">
        <f>IF(ISNUMBER('Форма 1'!Z4299),'Форма 1'!$H4299*VLOOKUP('Форма 1'!$F4299,'Придельники с 2022'!$B$4:$X$28,'Форма 1'!Z$8),"")</f>
        <v/>
      </c>
      <c r="J4299" s="103" t="str">
        <f>IF(ISNUMBER('Форма 1'!AA4299),'Форма 1'!$H4299*VLOOKUP('Форма 1'!$F4299,'Придельники с 2022'!$B$4:$X$28,'Форма 1'!AA$8),"")</f>
        <v/>
      </c>
      <c r="K4299" s="90"/>
      <c r="L4299" s="87"/>
      <c r="M4299" s="103" t="str">
        <f>IF(ISNUMBER('Форма 1'!AD4299),'Форма 1'!$H4299*VLOOKUP('Форма 1'!$F4299,'Придельники с 2022'!$B$4:$X$28,'Форма 1'!AD$8),"")</f>
        <v/>
      </c>
      <c r="N4299" s="103" t="str">
        <f>IF(ISBLANK('Форма 1'!$AE4299),"",IF('Форма 1'!$AE4299=1,'Форма 1'!$H4299*VLOOKUP('Форма 1'!$F4299,'Придельники с 2022'!$B$4:$X$28,'Форма 1'!$AE$8,0),IF('Форма 1'!$AE4299=2,'Форма 1'!$H4299*VLOOKUP('Форма 1'!$F4299,'Придельники с 2022'!$B$4:$X$28,13,0),IF('Форма 1'!$AE4299=3,'Форма 1'!$H4299*VLOOKUP('Форма 1'!$F4299,'Придельники с 2022'!$B$4:$X$28,12,0)))))</f>
        <v/>
      </c>
      <c r="O4299" s="103" t="str">
        <f>IF(ISNUMBER('Форма 1'!AF4299),'Форма 1'!$H4299*VLOOKUP('Форма 1'!$F4299,'Придельники с 2022'!$B$4:$X$28,'Форма 1'!AF$8),"")</f>
        <v/>
      </c>
      <c r="P4299" s="87"/>
      <c r="Q4299" s="103" t="str">
        <f>IF(ISNUMBER('Форма 1'!AH4299),'Форма 1'!$H4299*VLOOKUP('Форма 1'!$F4299,'Придельники с 2022'!$B$4:$X$28,'Форма 1'!AH$8),"")</f>
        <v/>
      </c>
      <c r="R4299" s="103" t="str">
        <f>IF(ISNUMBER('Форма 1'!AI4299),'Форма 1'!$H4299*VLOOKUP('Форма 1'!$F4299,'Придельники с 2022'!$B$4:$X$28,'Форма 1'!AI$8),"")</f>
        <v/>
      </c>
      <c r="S4299" s="103" t="str">
        <f>IF(ISNUMBER('Форма 1'!AJ4299),'Форма 1'!$H4299*VLOOKUP('Форма 1'!$F4299,'Придельники с 2022'!$B$4:$X$28,'Форма 1'!AJ$8),"")</f>
        <v/>
      </c>
      <c r="T4299" s="88"/>
    </row>
    <row r="4300" spans="1:20">
      <c r="A4300" s="188">
        <f t="shared" si="283"/>
        <v>1136</v>
      </c>
      <c r="B4300" s="189" t="s">
        <v>4139</v>
      </c>
      <c r="C4300" s="99">
        <f t="shared" si="286"/>
        <v>5557017.8399999999</v>
      </c>
      <c r="D4300" s="103" t="str">
        <f>IF(ISNUMBER('Форма 1'!U4300),'Форма 1'!$H4300*VLOOKUP('Форма 1'!$F4300,'Придельники с 2022'!$B$4:$X$28,'Форма 1'!U$8),"")</f>
        <v/>
      </c>
      <c r="E4300" s="103" t="str">
        <f>IF(ISNUMBER('Форма 1'!V4300),'Форма 1'!$H4300*VLOOKUP('Форма 1'!$F4300,'Придельники с 2022'!$B$4:$X$28,'Форма 1'!V$8),"")</f>
        <v/>
      </c>
      <c r="F4300" s="103" t="str">
        <f>IF(ISNUMBER('Форма 1'!W4300),'Форма 1'!$H4300*VLOOKUP('Форма 1'!$F4300,'Придельники с 2022'!$B$4:$X$28,'Форма 1'!W$8),"")</f>
        <v/>
      </c>
      <c r="G4300" s="103" t="str">
        <f>IF(ISNUMBER('Форма 1'!X4300),'Форма 1'!$H4300*VLOOKUP('Форма 1'!$F4300,'Придельники с 2022'!$B$4:$X$28,'Форма 1'!X$8),"")</f>
        <v/>
      </c>
      <c r="H4300" s="103" t="str">
        <f>IF(ISNUMBER('Форма 1'!Y4300),'Форма 1'!$H4300*VLOOKUP('Форма 1'!$F4300,'Придельники с 2022'!$B$4:$X$28,'Форма 1'!Y$8),"")</f>
        <v/>
      </c>
      <c r="I4300" s="103" t="str">
        <f>IF(ISNUMBER('Форма 1'!Z4300),'Форма 1'!$H4300*VLOOKUP('Форма 1'!$F4300,'Придельники с 2022'!$B$4:$X$28,'Форма 1'!Z$8),"")</f>
        <v/>
      </c>
      <c r="J4300" s="103" t="str">
        <f>IF(ISNUMBER('Форма 1'!AA4300),'Форма 1'!$H4300*VLOOKUP('Форма 1'!$F4300,'Придельники с 2022'!$B$4:$X$28,'Форма 1'!AA$8),"")</f>
        <v/>
      </c>
      <c r="K4300" s="90">
        <v>2</v>
      </c>
      <c r="L4300" s="87">
        <f>2778508.92*K4300</f>
        <v>5557017.8399999999</v>
      </c>
      <c r="M4300" s="103" t="str">
        <f>IF(ISNUMBER('Форма 1'!AD4300),'Форма 1'!$H4300*VLOOKUP('Форма 1'!$F4300,'Придельники с 2022'!$B$4:$X$28,'Форма 1'!AD$8),"")</f>
        <v/>
      </c>
      <c r="N4300" s="103" t="str">
        <f>IF(ISBLANK('Форма 1'!$AE4300),"",IF('Форма 1'!$AE4300=1,'Форма 1'!$H4300*VLOOKUP('Форма 1'!$F4300,'Придельники с 2022'!$B$4:$X$28,'Форма 1'!$AE$8,0),IF('Форма 1'!$AE4300=2,'Форма 1'!$H4300*VLOOKUP('Форма 1'!$F4300,'Придельники с 2022'!$B$4:$X$28,13,0),IF('Форма 1'!$AE4300=3,'Форма 1'!$H4300*VLOOKUP('Форма 1'!$F4300,'Придельники с 2022'!$B$4:$X$28,12,0)))))</f>
        <v/>
      </c>
      <c r="O4300" s="103" t="str">
        <f>IF(ISNUMBER('Форма 1'!AF4300),'Форма 1'!$H4300*VLOOKUP('Форма 1'!$F4300,'Придельники с 2022'!$B$4:$X$28,'Форма 1'!AF$8),"")</f>
        <v/>
      </c>
      <c r="P4300" s="87"/>
      <c r="Q4300" s="103" t="str">
        <f>IF(ISNUMBER('Форма 1'!AH4300),'Форма 1'!$H4300*VLOOKUP('Форма 1'!$F4300,'Придельники с 2022'!$B$4:$X$28,'Форма 1'!AH$8),"")</f>
        <v/>
      </c>
      <c r="R4300" s="103" t="str">
        <f>IF(ISNUMBER('Форма 1'!AI4300),'Форма 1'!$H4300*VLOOKUP('Форма 1'!$F4300,'Придельники с 2022'!$B$4:$X$28,'Форма 1'!AI$8),"")</f>
        <v/>
      </c>
      <c r="S4300" s="103" t="str">
        <f>IF(ISNUMBER('Форма 1'!AJ4300),'Форма 1'!$H4300*VLOOKUP('Форма 1'!$F4300,'Придельники с 2022'!$B$4:$X$28,'Форма 1'!AJ$8),"")</f>
        <v/>
      </c>
      <c r="T4300" s="88"/>
    </row>
    <row r="4301" spans="1:20">
      <c r="A4301" s="188">
        <f t="shared" si="283"/>
        <v>1137</v>
      </c>
      <c r="B4301" s="189" t="s">
        <v>4140</v>
      </c>
      <c r="C4301" s="99">
        <f t="shared" si="286"/>
        <v>2433728.1599999997</v>
      </c>
      <c r="D4301" s="103" t="str">
        <f>IF(ISNUMBER('Форма 1'!U4301),'Форма 1'!$H4301*VLOOKUP('Форма 1'!$F4301,'Придельники с 2022'!$B$4:$X$28,'Форма 1'!U$8),"")</f>
        <v/>
      </c>
      <c r="E4301" s="103" t="str">
        <f>IF(ISNUMBER('Форма 1'!V4301),'Форма 1'!$H4301*VLOOKUP('Форма 1'!$F4301,'Придельники с 2022'!$B$4:$X$28,'Форма 1'!V$8),"")</f>
        <v/>
      </c>
      <c r="F4301" s="103" t="str">
        <f>IF(ISNUMBER('Форма 1'!W4301),'Форма 1'!$H4301*VLOOKUP('Форма 1'!$F4301,'Придельники с 2022'!$B$4:$X$28,'Форма 1'!W$8),"")</f>
        <v/>
      </c>
      <c r="G4301" s="103">
        <f>IF(ISNUMBER('Форма 1'!X4301),'Форма 1'!$H4301*VLOOKUP('Форма 1'!$F4301,'Придельники с 2022'!$B$4:$X$28,'Форма 1'!X$8),"")</f>
        <v>2433728.1599999997</v>
      </c>
      <c r="H4301" s="103" t="str">
        <f>IF(ISNUMBER('Форма 1'!Y4301),'Форма 1'!$H4301*VLOOKUP('Форма 1'!$F4301,'Придельники с 2022'!$B$4:$X$28,'Форма 1'!Y$8),"")</f>
        <v/>
      </c>
      <c r="I4301" s="103" t="str">
        <f>IF(ISNUMBER('Форма 1'!Z4301),'Форма 1'!$H4301*VLOOKUP('Форма 1'!$F4301,'Придельники с 2022'!$B$4:$X$28,'Форма 1'!Z$8),"")</f>
        <v/>
      </c>
      <c r="J4301" s="103" t="str">
        <f>IF(ISNUMBER('Форма 1'!AA4301),'Форма 1'!$H4301*VLOOKUP('Форма 1'!$F4301,'Придельники с 2022'!$B$4:$X$28,'Форма 1'!AA$8),"")</f>
        <v/>
      </c>
      <c r="K4301" s="90"/>
      <c r="L4301" s="87"/>
      <c r="M4301" s="103" t="str">
        <f>IF(ISNUMBER('Форма 1'!AD4301),'Форма 1'!$H4301*VLOOKUP('Форма 1'!$F4301,'Придельники с 2022'!$B$4:$X$28,'Форма 1'!AD$8),"")</f>
        <v/>
      </c>
      <c r="N4301" s="103" t="str">
        <f>IF(ISBLANK('Форма 1'!$AE4301),"",IF('Форма 1'!$AE4301=1,'Форма 1'!$H4301*VLOOKUP('Форма 1'!$F4301,'Придельники с 2022'!$B$4:$X$28,'Форма 1'!$AE$8,0),IF('Форма 1'!$AE4301=2,'Форма 1'!$H4301*VLOOKUP('Форма 1'!$F4301,'Придельники с 2022'!$B$4:$X$28,13,0),IF('Форма 1'!$AE4301=3,'Форма 1'!$H4301*VLOOKUP('Форма 1'!$F4301,'Придельники с 2022'!$B$4:$X$28,12,0)))))</f>
        <v/>
      </c>
      <c r="O4301" s="103" t="str">
        <f>IF(ISNUMBER('Форма 1'!AF4301),'Форма 1'!$H4301*VLOOKUP('Форма 1'!$F4301,'Придельники с 2022'!$B$4:$X$28,'Форма 1'!AF$8),"")</f>
        <v/>
      </c>
      <c r="P4301" s="87"/>
      <c r="Q4301" s="103" t="str">
        <f>IF(ISNUMBER('Форма 1'!AH4301),'Форма 1'!$H4301*VLOOKUP('Форма 1'!$F4301,'Придельники с 2022'!$B$4:$X$28,'Форма 1'!AH$8),"")</f>
        <v/>
      </c>
      <c r="R4301" s="103" t="str">
        <f>IF(ISNUMBER('Форма 1'!AI4301),'Форма 1'!$H4301*VLOOKUP('Форма 1'!$F4301,'Придельники с 2022'!$B$4:$X$28,'Форма 1'!AI$8),"")</f>
        <v/>
      </c>
      <c r="S4301" s="103" t="str">
        <f>IF(ISNUMBER('Форма 1'!AJ4301),'Форма 1'!$H4301*VLOOKUP('Форма 1'!$F4301,'Придельники с 2022'!$B$4:$X$28,'Форма 1'!AJ$8),"")</f>
        <v/>
      </c>
      <c r="T4301" s="88"/>
    </row>
    <row r="4302" spans="1:20">
      <c r="A4302" s="188">
        <f t="shared" si="283"/>
        <v>1138</v>
      </c>
      <c r="B4302" s="189" t="s">
        <v>4141</v>
      </c>
      <c r="C4302" s="99">
        <f t="shared" si="286"/>
        <v>3174639.2319999998</v>
      </c>
      <c r="D4302" s="103" t="str">
        <f>IF(ISNUMBER('Форма 1'!U4302),'Форма 1'!$H4302*VLOOKUP('Форма 1'!$F4302,'Придельники с 2022'!$B$4:$X$28,'Форма 1'!U$8),"")</f>
        <v/>
      </c>
      <c r="E4302" s="103" t="str">
        <f>IF(ISNUMBER('Форма 1'!V4302),'Форма 1'!$H4302*VLOOKUP('Форма 1'!$F4302,'Придельники с 2022'!$B$4:$X$28,'Форма 1'!V$8),"")</f>
        <v/>
      </c>
      <c r="F4302" s="103" t="str">
        <f>IF(ISNUMBER('Форма 1'!W4302),'Форма 1'!$H4302*VLOOKUP('Форма 1'!$F4302,'Придельники с 2022'!$B$4:$X$28,'Форма 1'!W$8),"")</f>
        <v/>
      </c>
      <c r="G4302" s="103">
        <f>IF(ISNUMBER('Форма 1'!X4302),'Форма 1'!$H4302*VLOOKUP('Форма 1'!$F4302,'Придельники с 2022'!$B$4:$X$28,'Форма 1'!X$8),"")</f>
        <v>3174639.2319999998</v>
      </c>
      <c r="H4302" s="103" t="str">
        <f>IF(ISNUMBER('Форма 1'!Y4302),'Форма 1'!$H4302*VLOOKUP('Форма 1'!$F4302,'Придельники с 2022'!$B$4:$X$28,'Форма 1'!Y$8),"")</f>
        <v/>
      </c>
      <c r="I4302" s="103" t="str">
        <f>IF(ISNUMBER('Форма 1'!Z4302),'Форма 1'!$H4302*VLOOKUP('Форма 1'!$F4302,'Придельники с 2022'!$B$4:$X$28,'Форма 1'!Z$8),"")</f>
        <v/>
      </c>
      <c r="J4302" s="103" t="str">
        <f>IF(ISNUMBER('Форма 1'!AA4302),'Форма 1'!$H4302*VLOOKUP('Форма 1'!$F4302,'Придельники с 2022'!$B$4:$X$28,'Форма 1'!AA$8),"")</f>
        <v/>
      </c>
      <c r="K4302" s="90"/>
      <c r="L4302" s="87"/>
      <c r="M4302" s="103" t="str">
        <f>IF(ISNUMBER('Форма 1'!AD4302),'Форма 1'!$H4302*VLOOKUP('Форма 1'!$F4302,'Придельники с 2022'!$B$4:$X$28,'Форма 1'!AD$8),"")</f>
        <v/>
      </c>
      <c r="N4302" s="103" t="str">
        <f>IF(ISBLANK('Форма 1'!$AE4302),"",IF('Форма 1'!$AE4302=1,'Форма 1'!$H4302*VLOOKUP('Форма 1'!$F4302,'Придельники с 2022'!$B$4:$X$28,'Форма 1'!$AE$8,0),IF('Форма 1'!$AE4302=2,'Форма 1'!$H4302*VLOOKUP('Форма 1'!$F4302,'Придельники с 2022'!$B$4:$X$28,13,0),IF('Форма 1'!$AE4302=3,'Форма 1'!$H4302*VLOOKUP('Форма 1'!$F4302,'Придельники с 2022'!$B$4:$X$28,12,0)))))</f>
        <v/>
      </c>
      <c r="O4302" s="103" t="str">
        <f>IF(ISNUMBER('Форма 1'!AF4302),'Форма 1'!$H4302*VLOOKUP('Форма 1'!$F4302,'Придельники с 2022'!$B$4:$X$28,'Форма 1'!AF$8),"")</f>
        <v/>
      </c>
      <c r="P4302" s="87"/>
      <c r="Q4302" s="103" t="str">
        <f>IF(ISNUMBER('Форма 1'!AH4302),'Форма 1'!$H4302*VLOOKUP('Форма 1'!$F4302,'Придельники с 2022'!$B$4:$X$28,'Форма 1'!AH$8),"")</f>
        <v/>
      </c>
      <c r="R4302" s="103" t="str">
        <f>IF(ISNUMBER('Форма 1'!AI4302),'Форма 1'!$H4302*VLOOKUP('Форма 1'!$F4302,'Придельники с 2022'!$B$4:$X$28,'Форма 1'!AI$8),"")</f>
        <v/>
      </c>
      <c r="S4302" s="103" t="str">
        <f>IF(ISNUMBER('Форма 1'!AJ4302),'Форма 1'!$H4302*VLOOKUP('Форма 1'!$F4302,'Придельники с 2022'!$B$4:$X$28,'Форма 1'!AJ$8),"")</f>
        <v/>
      </c>
      <c r="T4302" s="88"/>
    </row>
    <row r="4303" spans="1:20">
      <c r="A4303" s="188">
        <f t="shared" si="283"/>
        <v>1139</v>
      </c>
      <c r="B4303" s="189" t="s">
        <v>4142</v>
      </c>
      <c r="C4303" s="99">
        <f t="shared" si="286"/>
        <v>1976910.4889999998</v>
      </c>
      <c r="D4303" s="103" t="str">
        <f>IF(ISNUMBER('Форма 1'!U4303),'Форма 1'!$H4303*VLOOKUP('Форма 1'!$F4303,'Придельники с 2022'!$B$4:$X$28,'Форма 1'!U$8),"")</f>
        <v/>
      </c>
      <c r="E4303" s="103" t="str">
        <f>IF(ISNUMBER('Форма 1'!V4303),'Форма 1'!$H4303*VLOOKUP('Форма 1'!$F4303,'Придельники с 2022'!$B$4:$X$28,'Форма 1'!V$8),"")</f>
        <v/>
      </c>
      <c r="F4303" s="103" t="str">
        <f>IF(ISNUMBER('Форма 1'!W4303),'Форма 1'!$H4303*VLOOKUP('Форма 1'!$F4303,'Придельники с 2022'!$B$4:$X$28,'Форма 1'!W$8),"")</f>
        <v/>
      </c>
      <c r="G4303" s="103" t="str">
        <f>IF(ISNUMBER('Форма 1'!X4303),'Форма 1'!$H4303*VLOOKUP('Форма 1'!$F4303,'Придельники с 2022'!$B$4:$X$28,'Форма 1'!X$8),"")</f>
        <v/>
      </c>
      <c r="H4303" s="103" t="str">
        <f>IF(ISNUMBER('Форма 1'!Y4303),'Форма 1'!$H4303*VLOOKUP('Форма 1'!$F4303,'Придельники с 2022'!$B$4:$X$28,'Форма 1'!Y$8),"")</f>
        <v/>
      </c>
      <c r="I4303" s="103">
        <f>IF(ISNUMBER('Форма 1'!Z4303),'Форма 1'!$H4303*VLOOKUP('Форма 1'!$F4303,'Придельники с 2022'!$B$4:$X$28,'Форма 1'!Z$8),"")</f>
        <v>1976910.4889999998</v>
      </c>
      <c r="J4303" s="103" t="str">
        <f>IF(ISNUMBER('Форма 1'!AA4303),'Форма 1'!$H4303*VLOOKUP('Форма 1'!$F4303,'Придельники с 2022'!$B$4:$X$28,'Форма 1'!AA$8),"")</f>
        <v/>
      </c>
      <c r="K4303" s="90"/>
      <c r="L4303" s="87"/>
      <c r="M4303" s="103" t="str">
        <f>IF(ISNUMBER('Форма 1'!AD4303),'Форма 1'!$H4303*VLOOKUP('Форма 1'!$F4303,'Придельники с 2022'!$B$4:$X$28,'Форма 1'!AD$8),"")</f>
        <v/>
      </c>
      <c r="N4303" s="103" t="str">
        <f>IF(ISBLANK('Форма 1'!$AE4303),"",IF('Форма 1'!$AE4303=1,'Форма 1'!$H4303*VLOOKUP('Форма 1'!$F4303,'Придельники с 2022'!$B$4:$X$28,'Форма 1'!$AE$8,0),IF('Форма 1'!$AE4303=2,'Форма 1'!$H4303*VLOOKUP('Форма 1'!$F4303,'Придельники с 2022'!$B$4:$X$28,13,0),IF('Форма 1'!$AE4303=3,'Форма 1'!$H4303*VLOOKUP('Форма 1'!$F4303,'Придельники с 2022'!$B$4:$X$28,12,0)))))</f>
        <v/>
      </c>
      <c r="O4303" s="103" t="str">
        <f>IF(ISNUMBER('Форма 1'!AF4303),'Форма 1'!$H4303*VLOOKUP('Форма 1'!$F4303,'Придельники с 2022'!$B$4:$X$28,'Форма 1'!AF$8),"")</f>
        <v/>
      </c>
      <c r="P4303" s="87"/>
      <c r="Q4303" s="103" t="str">
        <f>IF(ISNUMBER('Форма 1'!AH4303),'Форма 1'!$H4303*VLOOKUP('Форма 1'!$F4303,'Придельники с 2022'!$B$4:$X$28,'Форма 1'!AH$8),"")</f>
        <v/>
      </c>
      <c r="R4303" s="103" t="str">
        <f>IF(ISNUMBER('Форма 1'!AI4303),'Форма 1'!$H4303*VLOOKUP('Форма 1'!$F4303,'Придельники с 2022'!$B$4:$X$28,'Форма 1'!AI$8),"")</f>
        <v/>
      </c>
      <c r="S4303" s="103" t="str">
        <f>IF(ISNUMBER('Форма 1'!AJ4303),'Форма 1'!$H4303*VLOOKUP('Форма 1'!$F4303,'Придельники с 2022'!$B$4:$X$28,'Форма 1'!AJ$8),"")</f>
        <v/>
      </c>
      <c r="T4303" s="88"/>
    </row>
    <row r="4304" spans="1:20">
      <c r="A4304" s="188">
        <f t="shared" si="283"/>
        <v>1140</v>
      </c>
      <c r="B4304" s="189" t="s">
        <v>4143</v>
      </c>
      <c r="C4304" s="99">
        <f t="shared" si="286"/>
        <v>1002845.7759999998</v>
      </c>
      <c r="D4304" s="103" t="str">
        <f>IF(ISNUMBER('Форма 1'!U4304),'Форма 1'!$H4304*VLOOKUP('Форма 1'!$F4304,'Придельники с 2022'!$B$4:$X$28,'Форма 1'!U$8),"")</f>
        <v/>
      </c>
      <c r="E4304" s="103" t="str">
        <f>IF(ISNUMBER('Форма 1'!V4304),'Форма 1'!$H4304*VLOOKUP('Форма 1'!$F4304,'Придельники с 2022'!$B$4:$X$28,'Форма 1'!V$8),"")</f>
        <v/>
      </c>
      <c r="F4304" s="103" t="str">
        <f>IF(ISNUMBER('Форма 1'!W4304),'Форма 1'!$H4304*VLOOKUP('Форма 1'!$F4304,'Придельники с 2022'!$B$4:$X$28,'Форма 1'!W$8),"")</f>
        <v/>
      </c>
      <c r="G4304" s="103" t="str">
        <f>IF(ISNUMBER('Форма 1'!X4304),'Форма 1'!$H4304*VLOOKUP('Форма 1'!$F4304,'Придельники с 2022'!$B$4:$X$28,'Форма 1'!X$8),"")</f>
        <v/>
      </c>
      <c r="H4304" s="103" t="str">
        <f>IF(ISNUMBER('Форма 1'!Y4304),'Форма 1'!$H4304*VLOOKUP('Форма 1'!$F4304,'Придельники с 2022'!$B$4:$X$28,'Форма 1'!Y$8),"")</f>
        <v/>
      </c>
      <c r="I4304" s="103">
        <f>IF(ISNUMBER('Форма 1'!Z4304),'Форма 1'!$H4304*VLOOKUP('Форма 1'!$F4304,'Придельники с 2022'!$B$4:$X$28,'Форма 1'!Z$8),"")</f>
        <v>1002845.7759999998</v>
      </c>
      <c r="J4304" s="103" t="str">
        <f>IF(ISNUMBER('Форма 1'!AA4304),'Форма 1'!$H4304*VLOOKUP('Форма 1'!$F4304,'Придельники с 2022'!$B$4:$X$28,'Форма 1'!AA$8),"")</f>
        <v/>
      </c>
      <c r="K4304" s="90"/>
      <c r="L4304" s="87"/>
      <c r="M4304" s="103" t="str">
        <f>IF(ISNUMBER('Форма 1'!AD4304),'Форма 1'!$H4304*VLOOKUP('Форма 1'!$F4304,'Придельники с 2022'!$B$4:$X$28,'Форма 1'!AD$8),"")</f>
        <v/>
      </c>
      <c r="N4304" s="103" t="str">
        <f>IF(ISBLANK('Форма 1'!$AE4304),"",IF('Форма 1'!$AE4304=1,'Форма 1'!$H4304*VLOOKUP('Форма 1'!$F4304,'Придельники с 2022'!$B$4:$X$28,'Форма 1'!$AE$8,0),IF('Форма 1'!$AE4304=2,'Форма 1'!$H4304*VLOOKUP('Форма 1'!$F4304,'Придельники с 2022'!$B$4:$X$28,13,0),IF('Форма 1'!$AE4304=3,'Форма 1'!$H4304*VLOOKUP('Форма 1'!$F4304,'Придельники с 2022'!$B$4:$X$28,12,0)))))</f>
        <v/>
      </c>
      <c r="O4304" s="103" t="str">
        <f>IF(ISNUMBER('Форма 1'!AF4304),'Форма 1'!$H4304*VLOOKUP('Форма 1'!$F4304,'Придельники с 2022'!$B$4:$X$28,'Форма 1'!AF$8),"")</f>
        <v/>
      </c>
      <c r="P4304" s="87"/>
      <c r="Q4304" s="103" t="str">
        <f>IF(ISNUMBER('Форма 1'!AH4304),'Форма 1'!$H4304*VLOOKUP('Форма 1'!$F4304,'Придельники с 2022'!$B$4:$X$28,'Форма 1'!AH$8),"")</f>
        <v/>
      </c>
      <c r="R4304" s="103" t="str">
        <f>IF(ISNUMBER('Форма 1'!AI4304),'Форма 1'!$H4304*VLOOKUP('Форма 1'!$F4304,'Придельники с 2022'!$B$4:$X$28,'Форма 1'!AI$8),"")</f>
        <v/>
      </c>
      <c r="S4304" s="103" t="str">
        <f>IF(ISNUMBER('Форма 1'!AJ4304),'Форма 1'!$H4304*VLOOKUP('Форма 1'!$F4304,'Придельники с 2022'!$B$4:$X$28,'Форма 1'!AJ$8),"")</f>
        <v/>
      </c>
      <c r="T4304" s="88"/>
    </row>
    <row r="4305" spans="1:20">
      <c r="A4305" s="188">
        <f t="shared" si="283"/>
        <v>1141</v>
      </c>
      <c r="B4305" s="189" t="s">
        <v>4144</v>
      </c>
      <c r="C4305" s="99">
        <f t="shared" si="286"/>
        <v>29080148.607000001</v>
      </c>
      <c r="D4305" s="103">
        <f>IF(ISNUMBER('Форма 1'!U4305),'Форма 1'!$H4305*VLOOKUP('Форма 1'!$F4305,'Придельники с 2022'!$B$4:$X$28,'Форма 1'!U$8),"")</f>
        <v>3877801.824</v>
      </c>
      <c r="E4305" s="103" t="str">
        <f>IF(ISNUMBER('Форма 1'!V4305),'Форма 1'!$H4305*VLOOKUP('Форма 1'!$F4305,'Придельники с 2022'!$B$4:$X$28,'Форма 1'!V$8),"")</f>
        <v/>
      </c>
      <c r="F4305" s="103" t="str">
        <f>IF(ISNUMBER('Форма 1'!W4305),'Форма 1'!$H4305*VLOOKUP('Форма 1'!$F4305,'Придельники с 2022'!$B$4:$X$28,'Форма 1'!W$8),"")</f>
        <v/>
      </c>
      <c r="G4305" s="103" t="str">
        <f>IF(ISNUMBER('Форма 1'!X4305),'Форма 1'!$H4305*VLOOKUP('Форма 1'!$F4305,'Придельники с 2022'!$B$4:$X$28,'Форма 1'!X$8),"")</f>
        <v/>
      </c>
      <c r="H4305" s="103" t="str">
        <f>IF(ISNUMBER('Форма 1'!Y4305),'Форма 1'!$H4305*VLOOKUP('Форма 1'!$F4305,'Придельники с 2022'!$B$4:$X$28,'Форма 1'!Y$8),"")</f>
        <v/>
      </c>
      <c r="I4305" s="103" t="str">
        <f>IF(ISNUMBER('Форма 1'!Z4305),'Форма 1'!$H4305*VLOOKUP('Форма 1'!$F4305,'Придельники с 2022'!$B$4:$X$28,'Форма 1'!Z$8),"")</f>
        <v/>
      </c>
      <c r="J4305" s="103">
        <f>IF(ISNUMBER('Форма 1'!AA4305),'Форма 1'!$H4305*VLOOKUP('Форма 1'!$F4305,'Придельники с 2022'!$B$4:$X$28,'Форма 1'!AA$8),"")</f>
        <v>2331802.1940000001</v>
      </c>
      <c r="K4305" s="90"/>
      <c r="L4305" s="87"/>
      <c r="M4305" s="103">
        <f>IF(ISNUMBER('Форма 1'!AD4305),'Форма 1'!$H4305*VLOOKUP('Форма 1'!$F4305,'Придельники с 2022'!$B$4:$X$28,'Форма 1'!AD$8),"")</f>
        <v>7998469.0889999997</v>
      </c>
      <c r="N4305" s="103">
        <f>IF(ISBLANK('Форма 1'!$AE4305),"",IF('Форма 1'!$AE4305=1,'Форма 1'!$H4305*VLOOKUP('Форма 1'!$F4305,'Придельники с 2022'!$B$4:$X$28,'Форма 1'!$AE$8,0),IF('Форма 1'!$AE4305=2,'Форма 1'!$H4305*VLOOKUP('Форма 1'!$F4305,'Придельники с 2022'!$B$4:$X$28,13,0),IF('Форма 1'!$AE4305=3,'Форма 1'!$H4305*VLOOKUP('Форма 1'!$F4305,'Придельники с 2022'!$B$4:$X$28,12,0)))))</f>
        <v>13792931.4</v>
      </c>
      <c r="O4305" s="103">
        <f>IF(ISNUMBER('Форма 1'!AF4305),'Форма 1'!$H4305*VLOOKUP('Форма 1'!$F4305,'Придельники с 2022'!$B$4:$X$28,'Форма 1'!AF$8),"")</f>
        <v>1079144.1000000001</v>
      </c>
      <c r="P4305" s="87"/>
      <c r="Q4305" s="103" t="str">
        <f>IF(ISNUMBER('Форма 1'!AH4305),'Форма 1'!$H4305*VLOOKUP('Форма 1'!$F4305,'Придельники с 2022'!$B$4:$X$28,'Форма 1'!AH$8),"")</f>
        <v/>
      </c>
      <c r="R4305" s="103" t="str">
        <f>IF(ISNUMBER('Форма 1'!AI4305),'Форма 1'!$H4305*VLOOKUP('Форма 1'!$F4305,'Придельники с 2022'!$B$4:$X$28,'Форма 1'!AI$8),"")</f>
        <v/>
      </c>
      <c r="S4305" s="103" t="str">
        <f>IF(ISNUMBER('Форма 1'!AJ4305),'Форма 1'!$H4305*VLOOKUP('Форма 1'!$F4305,'Придельники с 2022'!$B$4:$X$28,'Форма 1'!AJ$8),"")</f>
        <v/>
      </c>
      <c r="T4305" s="87"/>
    </row>
    <row r="4306" spans="1:20">
      <c r="A4306" s="188">
        <f t="shared" si="283"/>
        <v>1142</v>
      </c>
      <c r="B4306" s="189" t="s">
        <v>4145</v>
      </c>
      <c r="C4306" s="99">
        <f t="shared" si="286"/>
        <v>1014988.74</v>
      </c>
      <c r="D4306" s="103" t="str">
        <f>IF(ISNUMBER('Форма 1'!U4306),'Форма 1'!$H4306*VLOOKUP('Форма 1'!$F4306,'Придельники с 2022'!$B$4:$X$28,'Форма 1'!U$8),"")</f>
        <v/>
      </c>
      <c r="E4306" s="103" t="str">
        <f>IF(ISNUMBER('Форма 1'!V4306),'Форма 1'!$H4306*VLOOKUP('Форма 1'!$F4306,'Придельники с 2022'!$B$4:$X$28,'Форма 1'!V$8),"")</f>
        <v/>
      </c>
      <c r="F4306" s="103" t="str">
        <f>IF(ISNUMBER('Форма 1'!W4306),'Форма 1'!$H4306*VLOOKUP('Форма 1'!$F4306,'Придельники с 2022'!$B$4:$X$28,'Форма 1'!W$8),"")</f>
        <v/>
      </c>
      <c r="G4306" s="103" t="str">
        <f>IF(ISNUMBER('Форма 1'!X4306),'Форма 1'!$H4306*VLOOKUP('Форма 1'!$F4306,'Придельники с 2022'!$B$4:$X$28,'Форма 1'!X$8),"")</f>
        <v/>
      </c>
      <c r="H4306" s="103" t="str">
        <f>IF(ISNUMBER('Форма 1'!Y4306),'Форма 1'!$H4306*VLOOKUP('Форма 1'!$F4306,'Придельники с 2022'!$B$4:$X$28,'Форма 1'!Y$8),"")</f>
        <v/>
      </c>
      <c r="I4306" s="103">
        <f>IF(ISNUMBER('Форма 1'!Z4306),'Форма 1'!$H4306*VLOOKUP('Форма 1'!$F4306,'Придельники с 2022'!$B$4:$X$28,'Форма 1'!Z$8),"")</f>
        <v>1014988.74</v>
      </c>
      <c r="J4306" s="103" t="str">
        <f>IF(ISNUMBER('Форма 1'!AA4306),'Форма 1'!$H4306*VLOOKUP('Форма 1'!$F4306,'Придельники с 2022'!$B$4:$X$28,'Форма 1'!AA$8),"")</f>
        <v/>
      </c>
      <c r="K4306" s="90"/>
      <c r="L4306" s="87"/>
      <c r="M4306" s="103" t="str">
        <f>IF(ISNUMBER('Форма 1'!AD4306),'Форма 1'!$H4306*VLOOKUP('Форма 1'!$F4306,'Придельники с 2022'!$B$4:$X$28,'Форма 1'!AD$8),"")</f>
        <v/>
      </c>
      <c r="N4306" s="103" t="str">
        <f>IF(ISBLANK('Форма 1'!$AE4306),"",IF('Форма 1'!$AE4306=1,'Форма 1'!$H4306*VLOOKUP('Форма 1'!$F4306,'Придельники с 2022'!$B$4:$X$28,'Форма 1'!$AE$8,0),IF('Форма 1'!$AE4306=2,'Форма 1'!$H4306*VLOOKUP('Форма 1'!$F4306,'Придельники с 2022'!$B$4:$X$28,13,0),IF('Форма 1'!$AE4306=3,'Форма 1'!$H4306*VLOOKUP('Форма 1'!$F4306,'Придельники с 2022'!$B$4:$X$28,12,0)))))</f>
        <v/>
      </c>
      <c r="O4306" s="103" t="str">
        <f>IF(ISNUMBER('Форма 1'!AF4306),'Форма 1'!$H4306*VLOOKUP('Форма 1'!$F4306,'Придельники с 2022'!$B$4:$X$28,'Форма 1'!AF$8),"")</f>
        <v/>
      </c>
      <c r="P4306" s="87"/>
      <c r="Q4306" s="103" t="str">
        <f>IF(ISNUMBER('Форма 1'!AH4306),'Форма 1'!$H4306*VLOOKUP('Форма 1'!$F4306,'Придельники с 2022'!$B$4:$X$28,'Форма 1'!AH$8),"")</f>
        <v/>
      </c>
      <c r="R4306" s="103" t="str">
        <f>IF(ISNUMBER('Форма 1'!AI4306),'Форма 1'!$H4306*VLOOKUP('Форма 1'!$F4306,'Придельники с 2022'!$B$4:$X$28,'Форма 1'!AI$8),"")</f>
        <v/>
      </c>
      <c r="S4306" s="103" t="str">
        <f>IF(ISNUMBER('Форма 1'!AJ4306),'Форма 1'!$H4306*VLOOKUP('Форма 1'!$F4306,'Придельники с 2022'!$B$4:$X$28,'Форма 1'!AJ$8),"")</f>
        <v/>
      </c>
      <c r="T4306" s="88"/>
    </row>
    <row r="4307" spans="1:20">
      <c r="A4307" s="188">
        <f t="shared" si="283"/>
        <v>1143</v>
      </c>
      <c r="B4307" s="189" t="s">
        <v>4146</v>
      </c>
      <c r="C4307" s="99">
        <f t="shared" si="286"/>
        <v>7999028.9199999999</v>
      </c>
      <c r="D4307" s="103" t="str">
        <f>IF(ISNUMBER('Форма 1'!U4307),'Форма 1'!$H4307*VLOOKUP('Форма 1'!$F4307,'Придельники с 2022'!$B$4:$X$28,'Форма 1'!U$8),"")</f>
        <v/>
      </c>
      <c r="E4307" s="103" t="str">
        <f>IF(ISNUMBER('Форма 1'!V4307),'Форма 1'!$H4307*VLOOKUP('Форма 1'!$F4307,'Придельники с 2022'!$B$4:$X$28,'Форма 1'!V$8),"")</f>
        <v/>
      </c>
      <c r="F4307" s="103" t="str">
        <f>IF(ISNUMBER('Форма 1'!W4307),'Форма 1'!$H4307*VLOOKUP('Форма 1'!$F4307,'Придельники с 2022'!$B$4:$X$28,'Форма 1'!W$8),"")</f>
        <v/>
      </c>
      <c r="G4307" s="103" t="str">
        <f>IF(ISNUMBER('Форма 1'!X4307),'Форма 1'!$H4307*VLOOKUP('Форма 1'!$F4307,'Придельники с 2022'!$B$4:$X$28,'Форма 1'!X$8),"")</f>
        <v/>
      </c>
      <c r="H4307" s="103" t="str">
        <f>IF(ISNUMBER('Форма 1'!Y4307),'Форма 1'!$H4307*VLOOKUP('Форма 1'!$F4307,'Придельники с 2022'!$B$4:$X$28,'Форма 1'!Y$8),"")</f>
        <v/>
      </c>
      <c r="I4307" s="103" t="str">
        <f>IF(ISNUMBER('Форма 1'!Z4307),'Форма 1'!$H4307*VLOOKUP('Форма 1'!$F4307,'Придельники с 2022'!$B$4:$X$28,'Форма 1'!Z$8),"")</f>
        <v/>
      </c>
      <c r="J4307" s="103" t="str">
        <f>IF(ISNUMBER('Форма 1'!AA4307),'Форма 1'!$H4307*VLOOKUP('Форма 1'!$F4307,'Придельники с 2022'!$B$4:$X$28,'Форма 1'!AA$8),"")</f>
        <v/>
      </c>
      <c r="K4307" s="90">
        <v>2</v>
      </c>
      <c r="L4307" s="87">
        <f>3930316.8+4068712.12</f>
        <v>7999028.9199999999</v>
      </c>
      <c r="M4307" s="103" t="str">
        <f>IF(ISNUMBER('Форма 1'!AD4307),'Форма 1'!$H4307*VLOOKUP('Форма 1'!$F4307,'Придельники с 2022'!$B$4:$X$28,'Форма 1'!AD$8),"")</f>
        <v/>
      </c>
      <c r="N4307" s="103" t="str">
        <f>IF(ISBLANK('Форма 1'!$AE4307),"",IF('Форма 1'!$AE4307=1,'Форма 1'!$H4307*VLOOKUP('Форма 1'!$F4307,'Придельники с 2022'!$B$4:$X$28,'Форма 1'!$AE$8,0),IF('Форма 1'!$AE4307=2,'Форма 1'!$H4307*VLOOKUP('Форма 1'!$F4307,'Придельники с 2022'!$B$4:$X$28,13,0),IF('Форма 1'!$AE4307=3,'Форма 1'!$H4307*VLOOKUP('Форма 1'!$F4307,'Придельники с 2022'!$B$4:$X$28,12,0)))))</f>
        <v/>
      </c>
      <c r="O4307" s="103" t="str">
        <f>IF(ISNUMBER('Форма 1'!AF4307),'Форма 1'!$H4307*VLOOKUP('Форма 1'!$F4307,'Придельники с 2022'!$B$4:$X$28,'Форма 1'!AF$8),"")</f>
        <v/>
      </c>
      <c r="P4307" s="87"/>
      <c r="Q4307" s="103" t="str">
        <f>IF(ISNUMBER('Форма 1'!AH4307),'Форма 1'!$H4307*VLOOKUP('Форма 1'!$F4307,'Придельники с 2022'!$B$4:$X$28,'Форма 1'!AH$8),"")</f>
        <v/>
      </c>
      <c r="R4307" s="103" t="str">
        <f>IF(ISNUMBER('Форма 1'!AI4307),'Форма 1'!$H4307*VLOOKUP('Форма 1'!$F4307,'Придельники с 2022'!$B$4:$X$28,'Форма 1'!AI$8),"")</f>
        <v/>
      </c>
      <c r="S4307" s="103" t="str">
        <f>IF(ISNUMBER('Форма 1'!AJ4307),'Форма 1'!$H4307*VLOOKUP('Форма 1'!$F4307,'Придельники с 2022'!$B$4:$X$28,'Форма 1'!AJ$8),"")</f>
        <v/>
      </c>
      <c r="T4307" s="87"/>
    </row>
    <row r="4308" spans="1:20">
      <c r="A4308" s="188">
        <f t="shared" si="283"/>
        <v>1144</v>
      </c>
      <c r="B4308" s="189" t="s">
        <v>4147</v>
      </c>
      <c r="C4308" s="99">
        <f t="shared" si="286"/>
        <v>14474313.280000001</v>
      </c>
      <c r="D4308" s="103" t="str">
        <f>IF(ISNUMBER('Форма 1'!U4308),'Форма 1'!$H4308*VLOOKUP('Форма 1'!$F4308,'Придельники с 2022'!$B$4:$X$28,'Форма 1'!U$8),"")</f>
        <v/>
      </c>
      <c r="E4308" s="103" t="str">
        <f>IF(ISNUMBER('Форма 1'!V4308),'Форма 1'!$H4308*VLOOKUP('Форма 1'!$F4308,'Придельники с 2022'!$B$4:$X$28,'Форма 1'!V$8),"")</f>
        <v/>
      </c>
      <c r="F4308" s="103" t="str">
        <f>IF(ISNUMBER('Форма 1'!W4308),'Форма 1'!$H4308*VLOOKUP('Форма 1'!$F4308,'Придельники с 2022'!$B$4:$X$28,'Форма 1'!W$8),"")</f>
        <v/>
      </c>
      <c r="G4308" s="103" t="str">
        <f>IF(ISNUMBER('Форма 1'!X4308),'Форма 1'!$H4308*VLOOKUP('Форма 1'!$F4308,'Придельники с 2022'!$B$4:$X$28,'Форма 1'!X$8),"")</f>
        <v/>
      </c>
      <c r="H4308" s="103" t="str">
        <f>IF(ISNUMBER('Форма 1'!Y4308),'Форма 1'!$H4308*VLOOKUP('Форма 1'!$F4308,'Придельники с 2022'!$B$4:$X$28,'Форма 1'!Y$8),"")</f>
        <v/>
      </c>
      <c r="I4308" s="103" t="str">
        <f>IF(ISNUMBER('Форма 1'!Z4308),'Форма 1'!$H4308*VLOOKUP('Форма 1'!$F4308,'Придельники с 2022'!$B$4:$X$28,'Форма 1'!Z$8),"")</f>
        <v/>
      </c>
      <c r="J4308" s="103" t="str">
        <f>IF(ISNUMBER('Форма 1'!AA4308),'Форма 1'!$H4308*VLOOKUP('Форма 1'!$F4308,'Придельники с 2022'!$B$4:$X$28,'Форма 1'!AA$8),"")</f>
        <v/>
      </c>
      <c r="K4308" s="90"/>
      <c r="L4308" s="87"/>
      <c r="M4308" s="103">
        <f>IF(ISNUMBER('Форма 1'!AD4308),'Форма 1'!$H4308*VLOOKUP('Форма 1'!$F4308,'Придельники с 2022'!$B$4:$X$28,'Форма 1'!AD$8),"")</f>
        <v>14474313.280000001</v>
      </c>
      <c r="N4308" s="103" t="str">
        <f>IF(ISBLANK('Форма 1'!$AE4308),"",IF('Форма 1'!$AE4308=1,'Форма 1'!$H4308*VLOOKUP('Форма 1'!$F4308,'Придельники с 2022'!$B$4:$X$28,'Форма 1'!$AE$8,0),IF('Форма 1'!$AE4308=2,'Форма 1'!$H4308*VLOOKUP('Форма 1'!$F4308,'Придельники с 2022'!$B$4:$X$28,13,0),IF('Форма 1'!$AE4308=3,'Форма 1'!$H4308*VLOOKUP('Форма 1'!$F4308,'Придельники с 2022'!$B$4:$X$28,12,0)))))</f>
        <v/>
      </c>
      <c r="O4308" s="103" t="str">
        <f>IF(ISNUMBER('Форма 1'!AF4308),'Форма 1'!$H4308*VLOOKUP('Форма 1'!$F4308,'Придельники с 2022'!$B$4:$X$28,'Форма 1'!AF$8),"")</f>
        <v/>
      </c>
      <c r="P4308" s="87"/>
      <c r="Q4308" s="103" t="str">
        <f>IF(ISNUMBER('Форма 1'!AH4308),'Форма 1'!$H4308*VLOOKUP('Форма 1'!$F4308,'Придельники с 2022'!$B$4:$X$28,'Форма 1'!AH$8),"")</f>
        <v/>
      </c>
      <c r="R4308" s="103" t="str">
        <f>IF(ISNUMBER('Форма 1'!AI4308),'Форма 1'!$H4308*VLOOKUP('Форма 1'!$F4308,'Придельники с 2022'!$B$4:$X$28,'Форма 1'!AI$8),"")</f>
        <v/>
      </c>
      <c r="S4308" s="103" t="str">
        <f>IF(ISNUMBER('Форма 1'!AJ4308),'Форма 1'!$H4308*VLOOKUP('Форма 1'!$F4308,'Придельники с 2022'!$B$4:$X$28,'Форма 1'!AJ$8),"")</f>
        <v/>
      </c>
      <c r="T4308" s="88"/>
    </row>
    <row r="4309" spans="1:20">
      <c r="A4309" s="188">
        <f t="shared" si="283"/>
        <v>1145</v>
      </c>
      <c r="B4309" s="189" t="s">
        <v>4148</v>
      </c>
      <c r="C4309" s="99">
        <f t="shared" si="286"/>
        <v>12150496.960000001</v>
      </c>
      <c r="D4309" s="103" t="str">
        <f>IF(ISNUMBER('Форма 1'!U4309),'Форма 1'!$H4309*VLOOKUP('Форма 1'!$F4309,'Придельники с 2022'!$B$4:$X$28,'Форма 1'!U$8),"")</f>
        <v/>
      </c>
      <c r="E4309" s="103" t="str">
        <f>IF(ISNUMBER('Форма 1'!V4309),'Форма 1'!$H4309*VLOOKUP('Форма 1'!$F4309,'Придельники с 2022'!$B$4:$X$28,'Форма 1'!V$8),"")</f>
        <v/>
      </c>
      <c r="F4309" s="103" t="str">
        <f>IF(ISNUMBER('Форма 1'!W4309),'Форма 1'!$H4309*VLOOKUP('Форма 1'!$F4309,'Придельники с 2022'!$B$4:$X$28,'Форма 1'!W$8),"")</f>
        <v/>
      </c>
      <c r="G4309" s="103" t="str">
        <f>IF(ISNUMBER('Форма 1'!X4309),'Форма 1'!$H4309*VLOOKUP('Форма 1'!$F4309,'Придельники с 2022'!$B$4:$X$28,'Форма 1'!X$8),"")</f>
        <v/>
      </c>
      <c r="H4309" s="103" t="str">
        <f>IF(ISNUMBER('Форма 1'!Y4309),'Форма 1'!$H4309*VLOOKUP('Форма 1'!$F4309,'Придельники с 2022'!$B$4:$X$28,'Форма 1'!Y$8),"")</f>
        <v/>
      </c>
      <c r="I4309" s="103" t="str">
        <f>IF(ISNUMBER('Форма 1'!Z4309),'Форма 1'!$H4309*VLOOKUP('Форма 1'!$F4309,'Придельники с 2022'!$B$4:$X$28,'Форма 1'!Z$8),"")</f>
        <v/>
      </c>
      <c r="J4309" s="103" t="str">
        <f>IF(ISNUMBER('Форма 1'!AA4309),'Форма 1'!$H4309*VLOOKUP('Форма 1'!$F4309,'Придельники с 2022'!$B$4:$X$28,'Форма 1'!AA$8),"")</f>
        <v/>
      </c>
      <c r="K4309" s="90"/>
      <c r="L4309" s="87"/>
      <c r="M4309" s="103">
        <f>IF(ISNUMBER('Форма 1'!AD4309),'Форма 1'!$H4309*VLOOKUP('Форма 1'!$F4309,'Придельники с 2022'!$B$4:$X$28,'Форма 1'!AD$8),"")</f>
        <v>12150496.960000001</v>
      </c>
      <c r="N4309" s="103" t="str">
        <f>IF(ISBLANK('Форма 1'!$AE4309),"",IF('Форма 1'!$AE4309=1,'Форма 1'!$H4309*VLOOKUP('Форма 1'!$F4309,'Придельники с 2022'!$B$4:$X$28,'Форма 1'!$AE$8,0),IF('Форма 1'!$AE4309=2,'Форма 1'!$H4309*VLOOKUP('Форма 1'!$F4309,'Придельники с 2022'!$B$4:$X$28,13,0),IF('Форма 1'!$AE4309=3,'Форма 1'!$H4309*VLOOKUP('Форма 1'!$F4309,'Придельники с 2022'!$B$4:$X$28,12,0)))))</f>
        <v/>
      </c>
      <c r="O4309" s="103" t="str">
        <f>IF(ISNUMBER('Форма 1'!AF4309),'Форма 1'!$H4309*VLOOKUP('Форма 1'!$F4309,'Придельники с 2022'!$B$4:$X$28,'Форма 1'!AF$8),"")</f>
        <v/>
      </c>
      <c r="P4309" s="87"/>
      <c r="Q4309" s="103" t="str">
        <f>IF(ISNUMBER('Форма 1'!AH4309),'Форма 1'!$H4309*VLOOKUP('Форма 1'!$F4309,'Придельники с 2022'!$B$4:$X$28,'Форма 1'!AH$8),"")</f>
        <v/>
      </c>
      <c r="R4309" s="103" t="str">
        <f>IF(ISNUMBER('Форма 1'!AI4309),'Форма 1'!$H4309*VLOOKUP('Форма 1'!$F4309,'Придельники с 2022'!$B$4:$X$28,'Форма 1'!AI$8),"")</f>
        <v/>
      </c>
      <c r="S4309" s="103" t="str">
        <f>IF(ISNUMBER('Форма 1'!AJ4309),'Форма 1'!$H4309*VLOOKUP('Форма 1'!$F4309,'Придельники с 2022'!$B$4:$X$28,'Форма 1'!AJ$8),"")</f>
        <v/>
      </c>
      <c r="T4309" s="88"/>
    </row>
    <row r="4310" spans="1:20">
      <c r="A4310" s="188">
        <f t="shared" si="283"/>
        <v>1146</v>
      </c>
      <c r="B4310" s="189" t="s">
        <v>4149</v>
      </c>
      <c r="C4310" s="99">
        <f t="shared" si="286"/>
        <v>1881489.0599999998</v>
      </c>
      <c r="D4310" s="103" t="str">
        <f>IF(ISNUMBER('Форма 1'!U4310),'Форма 1'!$H4310*VLOOKUP('Форма 1'!$F4310,'Придельники с 2022'!$B$4:$X$28,'Форма 1'!U$8),"")</f>
        <v/>
      </c>
      <c r="E4310" s="103" t="str">
        <f>IF(ISNUMBER('Форма 1'!V4310),'Форма 1'!$H4310*VLOOKUP('Форма 1'!$F4310,'Придельники с 2022'!$B$4:$X$28,'Форма 1'!V$8),"")</f>
        <v/>
      </c>
      <c r="F4310" s="103" t="str">
        <f>IF(ISNUMBER('Форма 1'!W4310),'Форма 1'!$H4310*VLOOKUP('Форма 1'!$F4310,'Придельники с 2022'!$B$4:$X$28,'Форма 1'!W$8),"")</f>
        <v/>
      </c>
      <c r="G4310" s="103" t="str">
        <f>IF(ISNUMBER('Форма 1'!X4310),'Форма 1'!$H4310*VLOOKUP('Форма 1'!$F4310,'Придельники с 2022'!$B$4:$X$28,'Форма 1'!X$8),"")</f>
        <v/>
      </c>
      <c r="H4310" s="103" t="str">
        <f>IF(ISNUMBER('Форма 1'!Y4310),'Форма 1'!$H4310*VLOOKUP('Форма 1'!$F4310,'Придельники с 2022'!$B$4:$X$28,'Форма 1'!Y$8),"")</f>
        <v/>
      </c>
      <c r="I4310" s="103" t="str">
        <f>IF(ISNUMBER('Форма 1'!Z4310),'Форма 1'!$H4310*VLOOKUP('Форма 1'!$F4310,'Придельники с 2022'!$B$4:$X$28,'Форма 1'!Z$8),"")</f>
        <v/>
      </c>
      <c r="J4310" s="103" t="str">
        <f>IF(ISNUMBER('Форма 1'!AA4310),'Форма 1'!$H4310*VLOOKUP('Форма 1'!$F4310,'Придельники с 2022'!$B$4:$X$28,'Форма 1'!AA$8),"")</f>
        <v/>
      </c>
      <c r="K4310" s="90"/>
      <c r="L4310" s="87"/>
      <c r="M4310" s="103" t="str">
        <f>IF(ISNUMBER('Форма 1'!AD4310),'Форма 1'!$H4310*VLOOKUP('Форма 1'!$F4310,'Придельники с 2022'!$B$4:$X$28,'Форма 1'!AD$8),"")</f>
        <v/>
      </c>
      <c r="N4310" s="103" t="str">
        <f>IF(ISBLANK('Форма 1'!$AE4310),"",IF('Форма 1'!$AE4310=1,'Форма 1'!$H4310*VLOOKUP('Форма 1'!$F4310,'Придельники с 2022'!$B$4:$X$28,'Форма 1'!$AE$8,0),IF('Форма 1'!$AE4310=2,'Форма 1'!$H4310*VLOOKUP('Форма 1'!$F4310,'Придельники с 2022'!$B$4:$X$28,13,0),IF('Форма 1'!$AE4310=3,'Форма 1'!$H4310*VLOOKUP('Форма 1'!$F4310,'Придельники с 2022'!$B$4:$X$28,12,0)))))</f>
        <v/>
      </c>
      <c r="O4310" s="103" t="str">
        <f>IF(ISNUMBER('Форма 1'!AF4310),'Форма 1'!$H4310*VLOOKUP('Форма 1'!$F4310,'Придельники с 2022'!$B$4:$X$28,'Форма 1'!AF$8),"")</f>
        <v/>
      </c>
      <c r="P4310" s="87"/>
      <c r="Q4310" s="103">
        <f>IF(ISNUMBER('Форма 1'!AH4310),'Форма 1'!$H4310*VLOOKUP('Форма 1'!$F4310,'Придельники с 2022'!$B$4:$X$28,'Форма 1'!AH$8),"")</f>
        <v>1881489.0599999998</v>
      </c>
      <c r="R4310" s="103" t="str">
        <f>IF(ISNUMBER('Форма 1'!AI4310),'Форма 1'!$H4310*VLOOKUP('Форма 1'!$F4310,'Придельники с 2022'!$B$4:$X$28,'Форма 1'!AI$8),"")</f>
        <v/>
      </c>
      <c r="S4310" s="103" t="str">
        <f>IF(ISNUMBER('Форма 1'!AJ4310),'Форма 1'!$H4310*VLOOKUP('Форма 1'!$F4310,'Придельники с 2022'!$B$4:$X$28,'Форма 1'!AJ$8),"")</f>
        <v/>
      </c>
      <c r="T4310" s="88"/>
    </row>
    <row r="4311" spans="1:20">
      <c r="A4311" s="188">
        <f t="shared" si="283"/>
        <v>1147</v>
      </c>
      <c r="B4311" s="189" t="s">
        <v>4150</v>
      </c>
      <c r="C4311" s="99">
        <f t="shared" si="286"/>
        <v>14394150.624</v>
      </c>
      <c r="D4311" s="103" t="str">
        <f>IF(ISNUMBER('Форма 1'!U4311),'Форма 1'!$H4311*VLOOKUP('Форма 1'!$F4311,'Придельники с 2022'!$B$4:$X$28,'Форма 1'!U$8),"")</f>
        <v/>
      </c>
      <c r="E4311" s="103" t="str">
        <f>IF(ISNUMBER('Форма 1'!V4311),'Форма 1'!$H4311*VLOOKUP('Форма 1'!$F4311,'Придельники с 2022'!$B$4:$X$28,'Форма 1'!V$8),"")</f>
        <v/>
      </c>
      <c r="F4311" s="103" t="str">
        <f>IF(ISNUMBER('Форма 1'!W4311),'Форма 1'!$H4311*VLOOKUP('Форма 1'!$F4311,'Придельники с 2022'!$B$4:$X$28,'Форма 1'!W$8),"")</f>
        <v/>
      </c>
      <c r="G4311" s="103" t="str">
        <f>IF(ISNUMBER('Форма 1'!X4311),'Форма 1'!$H4311*VLOOKUP('Форма 1'!$F4311,'Придельники с 2022'!$B$4:$X$28,'Форма 1'!X$8),"")</f>
        <v/>
      </c>
      <c r="H4311" s="103" t="str">
        <f>IF(ISNUMBER('Форма 1'!Y4311),'Форма 1'!$H4311*VLOOKUP('Форма 1'!$F4311,'Придельники с 2022'!$B$4:$X$28,'Форма 1'!Y$8),"")</f>
        <v/>
      </c>
      <c r="I4311" s="103" t="str">
        <f>IF(ISNUMBER('Форма 1'!Z4311),'Форма 1'!$H4311*VLOOKUP('Форма 1'!$F4311,'Придельники с 2022'!$B$4:$X$28,'Форма 1'!Z$8),"")</f>
        <v/>
      </c>
      <c r="J4311" s="103" t="str">
        <f>IF(ISNUMBER('Форма 1'!AA4311),'Форма 1'!$H4311*VLOOKUP('Форма 1'!$F4311,'Придельники с 2022'!$B$4:$X$28,'Форма 1'!AA$8),"")</f>
        <v/>
      </c>
      <c r="K4311" s="90"/>
      <c r="L4311" s="87"/>
      <c r="M4311" s="103">
        <f>IF(ISNUMBER('Форма 1'!AD4311),'Форма 1'!$H4311*VLOOKUP('Форма 1'!$F4311,'Придельники с 2022'!$B$4:$X$28,'Форма 1'!AD$8),"")</f>
        <v>14394150.624</v>
      </c>
      <c r="N4311" s="103" t="str">
        <f>IF(ISBLANK('Форма 1'!$AE4311),"",IF('Форма 1'!$AE4311=1,'Форма 1'!$H4311*VLOOKUP('Форма 1'!$F4311,'Придельники с 2022'!$B$4:$X$28,'Форма 1'!$AE$8,0),IF('Форма 1'!$AE4311=2,'Форма 1'!$H4311*VLOOKUP('Форма 1'!$F4311,'Придельники с 2022'!$B$4:$X$28,13,0),IF('Форма 1'!$AE4311=3,'Форма 1'!$H4311*VLOOKUP('Форма 1'!$F4311,'Придельники с 2022'!$B$4:$X$28,12,0)))))</f>
        <v/>
      </c>
      <c r="O4311" s="103" t="str">
        <f>IF(ISNUMBER('Форма 1'!AF4311),'Форма 1'!$H4311*VLOOKUP('Форма 1'!$F4311,'Придельники с 2022'!$B$4:$X$28,'Форма 1'!AF$8),"")</f>
        <v/>
      </c>
      <c r="P4311" s="87"/>
      <c r="Q4311" s="103" t="str">
        <f>IF(ISNUMBER('Форма 1'!AH4311),'Форма 1'!$H4311*VLOOKUP('Форма 1'!$F4311,'Придельники с 2022'!$B$4:$X$28,'Форма 1'!AH$8),"")</f>
        <v/>
      </c>
      <c r="R4311" s="103" t="str">
        <f>IF(ISNUMBER('Форма 1'!AI4311),'Форма 1'!$H4311*VLOOKUP('Форма 1'!$F4311,'Придельники с 2022'!$B$4:$X$28,'Форма 1'!AI$8),"")</f>
        <v/>
      </c>
      <c r="S4311" s="103" t="str">
        <f>IF(ISNUMBER('Форма 1'!AJ4311),'Форма 1'!$H4311*VLOOKUP('Форма 1'!$F4311,'Придельники с 2022'!$B$4:$X$28,'Форма 1'!AJ$8),"")</f>
        <v/>
      </c>
      <c r="T4311" s="88"/>
    </row>
    <row r="4312" spans="1:20">
      <c r="A4312" s="188">
        <f t="shared" si="283"/>
        <v>1148</v>
      </c>
      <c r="B4312" s="189" t="s">
        <v>4151</v>
      </c>
      <c r="C4312" s="99">
        <f t="shared" si="286"/>
        <v>10235964.689999999</v>
      </c>
      <c r="D4312" s="103" t="str">
        <f>IF(ISNUMBER('Форма 1'!U4312),'Форма 1'!$H4312*VLOOKUP('Форма 1'!$F4312,'Придельники с 2022'!$B$4:$X$28,'Форма 1'!U$8),"")</f>
        <v/>
      </c>
      <c r="E4312" s="103" t="str">
        <f>IF(ISNUMBER('Форма 1'!V4312),'Форма 1'!$H4312*VLOOKUP('Форма 1'!$F4312,'Придельники с 2022'!$B$4:$X$28,'Форма 1'!V$8),"")</f>
        <v/>
      </c>
      <c r="F4312" s="103" t="str">
        <f>IF(ISNUMBER('Форма 1'!W4312),'Форма 1'!$H4312*VLOOKUP('Форма 1'!$F4312,'Придельники с 2022'!$B$4:$X$28,'Форма 1'!W$8),"")</f>
        <v/>
      </c>
      <c r="G4312" s="103" t="str">
        <f>IF(ISNUMBER('Форма 1'!X4312),'Форма 1'!$H4312*VLOOKUP('Форма 1'!$F4312,'Придельники с 2022'!$B$4:$X$28,'Форма 1'!X$8),"")</f>
        <v/>
      </c>
      <c r="H4312" s="103" t="str">
        <f>IF(ISNUMBER('Форма 1'!Y4312),'Форма 1'!$H4312*VLOOKUP('Форма 1'!$F4312,'Придельники с 2022'!$B$4:$X$28,'Форма 1'!Y$8),"")</f>
        <v/>
      </c>
      <c r="I4312" s="103" t="str">
        <f>IF(ISNUMBER('Форма 1'!Z4312),'Форма 1'!$H4312*VLOOKUP('Форма 1'!$F4312,'Придельники с 2022'!$B$4:$X$28,'Форма 1'!Z$8),"")</f>
        <v/>
      </c>
      <c r="J4312" s="103" t="str">
        <f>IF(ISNUMBER('Форма 1'!AA4312),'Форма 1'!$H4312*VLOOKUP('Форма 1'!$F4312,'Придельники с 2022'!$B$4:$X$28,'Форма 1'!AA$8),"")</f>
        <v/>
      </c>
      <c r="K4312" s="90"/>
      <c r="L4312" s="87"/>
      <c r="M4312" s="103">
        <f>IF(ISNUMBER('Форма 1'!AD4312),'Форма 1'!$H4312*VLOOKUP('Форма 1'!$F4312,'Придельники с 2022'!$B$4:$X$28,'Форма 1'!AD$8),"")</f>
        <v>10235964.689999999</v>
      </c>
      <c r="N4312" s="103" t="str">
        <f>IF(ISBLANK('Форма 1'!$AE4312),"",IF('Форма 1'!$AE4312=1,'Форма 1'!$H4312*VLOOKUP('Форма 1'!$F4312,'Придельники с 2022'!$B$4:$X$28,'Форма 1'!$AE$8,0),IF('Форма 1'!$AE4312=2,'Форма 1'!$H4312*VLOOKUP('Форма 1'!$F4312,'Придельники с 2022'!$B$4:$X$28,13,0),IF('Форма 1'!$AE4312=3,'Форма 1'!$H4312*VLOOKUP('Форма 1'!$F4312,'Придельники с 2022'!$B$4:$X$28,12,0)))))</f>
        <v/>
      </c>
      <c r="O4312" s="103" t="str">
        <f>IF(ISNUMBER('Форма 1'!AF4312),'Форма 1'!$H4312*VLOOKUP('Форма 1'!$F4312,'Придельники с 2022'!$B$4:$X$28,'Форма 1'!AF$8),"")</f>
        <v/>
      </c>
      <c r="P4312" s="87"/>
      <c r="Q4312" s="103" t="str">
        <f>IF(ISNUMBER('Форма 1'!AH4312),'Форма 1'!$H4312*VLOOKUP('Форма 1'!$F4312,'Придельники с 2022'!$B$4:$X$28,'Форма 1'!AH$8),"")</f>
        <v/>
      </c>
      <c r="R4312" s="103" t="str">
        <f>IF(ISNUMBER('Форма 1'!AI4312),'Форма 1'!$H4312*VLOOKUP('Форма 1'!$F4312,'Придельники с 2022'!$B$4:$X$28,'Форма 1'!AI$8),"")</f>
        <v/>
      </c>
      <c r="S4312" s="103" t="str">
        <f>IF(ISNUMBER('Форма 1'!AJ4312),'Форма 1'!$H4312*VLOOKUP('Форма 1'!$F4312,'Придельники с 2022'!$B$4:$X$28,'Форма 1'!AJ$8),"")</f>
        <v/>
      </c>
      <c r="T4312" s="88"/>
    </row>
    <row r="4313" spans="1:20">
      <c r="A4313" s="188">
        <f t="shared" si="283"/>
        <v>1149</v>
      </c>
      <c r="B4313" s="189" t="s">
        <v>4152</v>
      </c>
      <c r="C4313" s="99">
        <f t="shared" si="286"/>
        <v>6300874.8320000004</v>
      </c>
      <c r="D4313" s="103" t="str">
        <f>IF(ISNUMBER('Форма 1'!U4313),'Форма 1'!$H4313*VLOOKUP('Форма 1'!$F4313,'Придельники с 2022'!$B$4:$X$28,'Форма 1'!U$8),"")</f>
        <v/>
      </c>
      <c r="E4313" s="103" t="str">
        <f>IF(ISNUMBER('Форма 1'!V4313),'Форма 1'!$H4313*VLOOKUP('Форма 1'!$F4313,'Придельники с 2022'!$B$4:$X$28,'Форма 1'!V$8),"")</f>
        <v/>
      </c>
      <c r="F4313" s="103" t="str">
        <f>IF(ISNUMBER('Форма 1'!W4313),'Форма 1'!$H4313*VLOOKUP('Форма 1'!$F4313,'Придельники с 2022'!$B$4:$X$28,'Форма 1'!W$8),"")</f>
        <v/>
      </c>
      <c r="G4313" s="103" t="str">
        <f>IF(ISNUMBER('Форма 1'!X4313),'Форма 1'!$H4313*VLOOKUP('Форма 1'!$F4313,'Придельники с 2022'!$B$4:$X$28,'Форма 1'!X$8),"")</f>
        <v/>
      </c>
      <c r="H4313" s="103" t="str">
        <f>IF(ISNUMBER('Форма 1'!Y4313),'Форма 1'!$H4313*VLOOKUP('Форма 1'!$F4313,'Придельники с 2022'!$B$4:$X$28,'Форма 1'!Y$8),"")</f>
        <v/>
      </c>
      <c r="I4313" s="103" t="str">
        <f>IF(ISNUMBER('Форма 1'!Z4313),'Форма 1'!$H4313*VLOOKUP('Форма 1'!$F4313,'Придельники с 2022'!$B$4:$X$28,'Форма 1'!Z$8),"")</f>
        <v/>
      </c>
      <c r="J4313" s="103" t="str">
        <f>IF(ISNUMBER('Форма 1'!AA4313),'Форма 1'!$H4313*VLOOKUP('Форма 1'!$F4313,'Придельники с 2022'!$B$4:$X$28,'Форма 1'!AA$8),"")</f>
        <v/>
      </c>
      <c r="K4313" s="90"/>
      <c r="L4313" s="87"/>
      <c r="M4313" s="103">
        <f>IF(ISNUMBER('Форма 1'!AD4313),'Форма 1'!$H4313*VLOOKUP('Форма 1'!$F4313,'Придельники с 2022'!$B$4:$X$28,'Форма 1'!AD$8),"")</f>
        <v>6300874.8320000004</v>
      </c>
      <c r="N4313" s="103" t="str">
        <f>IF(ISBLANK('Форма 1'!$AE4313),"",IF('Форма 1'!$AE4313=1,'Форма 1'!$H4313*VLOOKUP('Форма 1'!$F4313,'Придельники с 2022'!$B$4:$X$28,'Форма 1'!$AE$8,0),IF('Форма 1'!$AE4313=2,'Форма 1'!$H4313*VLOOKUP('Форма 1'!$F4313,'Придельники с 2022'!$B$4:$X$28,13,0),IF('Форма 1'!$AE4313=3,'Форма 1'!$H4313*VLOOKUP('Форма 1'!$F4313,'Придельники с 2022'!$B$4:$X$28,12,0)))))</f>
        <v/>
      </c>
      <c r="O4313" s="103" t="str">
        <f>IF(ISNUMBER('Форма 1'!AF4313),'Форма 1'!$H4313*VLOOKUP('Форма 1'!$F4313,'Придельники с 2022'!$B$4:$X$28,'Форма 1'!AF$8),"")</f>
        <v/>
      </c>
      <c r="P4313" s="87"/>
      <c r="Q4313" s="103" t="str">
        <f>IF(ISNUMBER('Форма 1'!AH4313),'Форма 1'!$H4313*VLOOKUP('Форма 1'!$F4313,'Придельники с 2022'!$B$4:$X$28,'Форма 1'!AH$8),"")</f>
        <v/>
      </c>
      <c r="R4313" s="103" t="str">
        <f>IF(ISNUMBER('Форма 1'!AI4313),'Форма 1'!$H4313*VLOOKUP('Форма 1'!$F4313,'Придельники с 2022'!$B$4:$X$28,'Форма 1'!AI$8),"")</f>
        <v/>
      </c>
      <c r="S4313" s="103" t="str">
        <f>IF(ISNUMBER('Форма 1'!AJ4313),'Форма 1'!$H4313*VLOOKUP('Форма 1'!$F4313,'Придельники с 2022'!$B$4:$X$28,'Форма 1'!AJ$8),"")</f>
        <v/>
      </c>
      <c r="T4313" s="88"/>
    </row>
    <row r="4314" spans="1:20">
      <c r="A4314" s="188">
        <f t="shared" si="283"/>
        <v>1150</v>
      </c>
      <c r="B4314" s="189" t="s">
        <v>4153</v>
      </c>
      <c r="C4314" s="99">
        <f t="shared" si="286"/>
        <v>9891898.6499999985</v>
      </c>
      <c r="D4314" s="103" t="str">
        <f>IF(ISNUMBER('Форма 1'!U4314),'Форма 1'!$H4314*VLOOKUP('Форма 1'!$F4314,'Придельники с 2022'!$B$4:$X$28,'Форма 1'!U$8),"")</f>
        <v/>
      </c>
      <c r="E4314" s="103" t="str">
        <f>IF(ISNUMBER('Форма 1'!V4314),'Форма 1'!$H4314*VLOOKUP('Форма 1'!$F4314,'Придельники с 2022'!$B$4:$X$28,'Форма 1'!V$8),"")</f>
        <v/>
      </c>
      <c r="F4314" s="103" t="str">
        <f>IF(ISNUMBER('Форма 1'!W4314),'Форма 1'!$H4314*VLOOKUP('Форма 1'!$F4314,'Придельники с 2022'!$B$4:$X$28,'Форма 1'!W$8),"")</f>
        <v/>
      </c>
      <c r="G4314" s="103" t="str">
        <f>IF(ISNUMBER('Форма 1'!X4314),'Форма 1'!$H4314*VLOOKUP('Форма 1'!$F4314,'Придельники с 2022'!$B$4:$X$28,'Форма 1'!X$8),"")</f>
        <v/>
      </c>
      <c r="H4314" s="103" t="str">
        <f>IF(ISNUMBER('Форма 1'!Y4314),'Форма 1'!$H4314*VLOOKUP('Форма 1'!$F4314,'Придельники с 2022'!$B$4:$X$28,'Форма 1'!Y$8),"")</f>
        <v/>
      </c>
      <c r="I4314" s="103" t="str">
        <f>IF(ISNUMBER('Форма 1'!Z4314),'Форма 1'!$H4314*VLOOKUP('Форма 1'!$F4314,'Придельники с 2022'!$B$4:$X$28,'Форма 1'!Z$8),"")</f>
        <v/>
      </c>
      <c r="J4314" s="103" t="str">
        <f>IF(ISNUMBER('Форма 1'!AA4314),'Форма 1'!$H4314*VLOOKUP('Форма 1'!$F4314,'Придельники с 2022'!$B$4:$X$28,'Форма 1'!AA$8),"")</f>
        <v/>
      </c>
      <c r="K4314" s="90"/>
      <c r="L4314" s="87"/>
      <c r="M4314" s="103">
        <f>IF(ISNUMBER('Форма 1'!AD4314),'Форма 1'!$H4314*VLOOKUP('Форма 1'!$F4314,'Придельники с 2022'!$B$4:$X$28,'Форма 1'!AD$8),"")</f>
        <v>9891898.6499999985</v>
      </c>
      <c r="N4314" s="103" t="str">
        <f>IF(ISBLANK('Форма 1'!$AE4314),"",IF('Форма 1'!$AE4314=1,'Форма 1'!$H4314*VLOOKUP('Форма 1'!$F4314,'Придельники с 2022'!$B$4:$X$28,'Форма 1'!$AE$8,0),IF('Форма 1'!$AE4314=2,'Форма 1'!$H4314*VLOOKUP('Форма 1'!$F4314,'Придельники с 2022'!$B$4:$X$28,13,0),IF('Форма 1'!$AE4314=3,'Форма 1'!$H4314*VLOOKUP('Форма 1'!$F4314,'Придельники с 2022'!$B$4:$X$28,12,0)))))</f>
        <v/>
      </c>
      <c r="O4314" s="103" t="str">
        <f>IF(ISNUMBER('Форма 1'!AF4314),'Форма 1'!$H4314*VLOOKUP('Форма 1'!$F4314,'Придельники с 2022'!$B$4:$X$28,'Форма 1'!AF$8),"")</f>
        <v/>
      </c>
      <c r="P4314" s="87"/>
      <c r="Q4314" s="103" t="str">
        <f>IF(ISNUMBER('Форма 1'!AH4314),'Форма 1'!$H4314*VLOOKUP('Форма 1'!$F4314,'Придельники с 2022'!$B$4:$X$28,'Форма 1'!AH$8),"")</f>
        <v/>
      </c>
      <c r="R4314" s="103" t="str">
        <f>IF(ISNUMBER('Форма 1'!AI4314),'Форма 1'!$H4314*VLOOKUP('Форма 1'!$F4314,'Придельники с 2022'!$B$4:$X$28,'Форма 1'!AI$8),"")</f>
        <v/>
      </c>
      <c r="S4314" s="103" t="str">
        <f>IF(ISNUMBER('Форма 1'!AJ4314),'Форма 1'!$H4314*VLOOKUP('Форма 1'!$F4314,'Придельники с 2022'!$B$4:$X$28,'Форма 1'!AJ$8),"")</f>
        <v/>
      </c>
      <c r="T4314" s="88"/>
    </row>
    <row r="4315" spans="1:20">
      <c r="A4315" s="188">
        <f t="shared" si="283"/>
        <v>1151</v>
      </c>
      <c r="B4315" s="189" t="s">
        <v>4154</v>
      </c>
      <c r="C4315" s="99">
        <f t="shared" si="286"/>
        <v>8126328.9750000015</v>
      </c>
      <c r="D4315" s="103" t="str">
        <f>IF(ISNUMBER('Форма 1'!U4315),'Форма 1'!$H4315*VLOOKUP('Форма 1'!$F4315,'Придельники с 2022'!$B$4:$X$28,'Форма 1'!U$8),"")</f>
        <v/>
      </c>
      <c r="E4315" s="103" t="str">
        <f>IF(ISNUMBER('Форма 1'!V4315),'Форма 1'!$H4315*VLOOKUP('Форма 1'!$F4315,'Придельники с 2022'!$B$4:$X$28,'Форма 1'!V$8),"")</f>
        <v/>
      </c>
      <c r="F4315" s="103" t="str">
        <f>IF(ISNUMBER('Форма 1'!W4315),'Форма 1'!$H4315*VLOOKUP('Форма 1'!$F4315,'Придельники с 2022'!$B$4:$X$28,'Форма 1'!W$8),"")</f>
        <v/>
      </c>
      <c r="G4315" s="103">
        <f>IF(ISNUMBER('Форма 1'!X4315),'Форма 1'!$H4315*VLOOKUP('Форма 1'!$F4315,'Придельники с 2022'!$B$4:$X$28,'Форма 1'!X$8),"")</f>
        <v>880788.4530000001</v>
      </c>
      <c r="H4315" s="103">
        <f>IF(ISNUMBER('Форма 1'!Y4315),'Форма 1'!$H4315*VLOOKUP('Форма 1'!$F4315,'Придельники с 2022'!$B$4:$X$28,'Форма 1'!Y$8),"")</f>
        <v>2716477.3860000004</v>
      </c>
      <c r="I4315" s="103">
        <f>IF(ISNUMBER('Форма 1'!Z4315),'Форма 1'!$H4315*VLOOKUP('Форма 1'!$F4315,'Придельники с 2022'!$B$4:$X$28,'Форма 1'!Z$8),"")</f>
        <v>1502942.4839999999</v>
      </c>
      <c r="J4315" s="103" t="str">
        <f>IF(ISNUMBER('Форма 1'!AA4315),'Форма 1'!$H4315*VLOOKUP('Форма 1'!$F4315,'Придельники с 2022'!$B$4:$X$28,'Форма 1'!AA$8),"")</f>
        <v/>
      </c>
      <c r="K4315" s="90"/>
      <c r="L4315" s="87"/>
      <c r="M4315" s="103" t="str">
        <f>IF(ISNUMBER('Форма 1'!AD4315),'Форма 1'!$H4315*VLOOKUP('Форма 1'!$F4315,'Придельники с 2022'!$B$4:$X$28,'Форма 1'!AD$8),"")</f>
        <v/>
      </c>
      <c r="N4315" s="103" t="str">
        <f>IF(ISBLANK('Форма 1'!$AE4315),"",IF('Форма 1'!$AE4315=1,'Форма 1'!$H4315*VLOOKUP('Форма 1'!$F4315,'Придельники с 2022'!$B$4:$X$28,'Форма 1'!$AE$8,0),IF('Форма 1'!$AE4315=2,'Форма 1'!$H4315*VLOOKUP('Форма 1'!$F4315,'Придельники с 2022'!$B$4:$X$28,13,0),IF('Форма 1'!$AE4315=3,'Форма 1'!$H4315*VLOOKUP('Форма 1'!$F4315,'Придельники с 2022'!$B$4:$X$28,12,0)))))</f>
        <v/>
      </c>
      <c r="O4315" s="103">
        <f>IF(ISNUMBER('Форма 1'!AF4315),'Форма 1'!$H4315*VLOOKUP('Форма 1'!$F4315,'Придельники с 2022'!$B$4:$X$28,'Форма 1'!AF$8),"")</f>
        <v>3026120.6520000002</v>
      </c>
      <c r="P4315" s="87"/>
      <c r="Q4315" s="103" t="str">
        <f>IF(ISNUMBER('Форма 1'!AH4315),'Форма 1'!$H4315*VLOOKUP('Форма 1'!$F4315,'Придельники с 2022'!$B$4:$X$28,'Форма 1'!AH$8),"")</f>
        <v/>
      </c>
      <c r="R4315" s="103" t="str">
        <f>IF(ISNUMBER('Форма 1'!AI4315),'Форма 1'!$H4315*VLOOKUP('Форма 1'!$F4315,'Придельники с 2022'!$B$4:$X$28,'Форма 1'!AI$8),"")</f>
        <v/>
      </c>
      <c r="S4315" s="103" t="str">
        <f>IF(ISNUMBER('Форма 1'!AJ4315),'Форма 1'!$H4315*VLOOKUP('Форма 1'!$F4315,'Придельники с 2022'!$B$4:$X$28,'Форма 1'!AJ$8),"")</f>
        <v/>
      </c>
      <c r="T4315" s="88"/>
    </row>
    <row r="4316" spans="1:20">
      <c r="A4316" s="188">
        <f t="shared" si="283"/>
        <v>1152</v>
      </c>
      <c r="B4316" s="189" t="s">
        <v>4155</v>
      </c>
      <c r="C4316" s="99">
        <f t="shared" si="286"/>
        <v>14344548.456</v>
      </c>
      <c r="D4316" s="103" t="str">
        <f>IF(ISNUMBER('Форма 1'!U4316),'Форма 1'!$H4316*VLOOKUP('Форма 1'!$F4316,'Придельники с 2022'!$B$4:$X$28,'Форма 1'!U$8),"")</f>
        <v/>
      </c>
      <c r="E4316" s="103">
        <f>IF(ISNUMBER('Форма 1'!V4316),'Форма 1'!$H4316*VLOOKUP('Форма 1'!$F4316,'Придельники с 2022'!$B$4:$X$28,'Форма 1'!V$8),"")</f>
        <v>12424617.492000001</v>
      </c>
      <c r="F4316" s="103" t="str">
        <f>IF(ISNUMBER('Форма 1'!W4316),'Форма 1'!$H4316*VLOOKUP('Форма 1'!$F4316,'Придельники с 2022'!$B$4:$X$28,'Форма 1'!W$8),"")</f>
        <v/>
      </c>
      <c r="G4316" s="103" t="str">
        <f>IF(ISNUMBER('Форма 1'!X4316),'Форма 1'!$H4316*VLOOKUP('Форма 1'!$F4316,'Придельники с 2022'!$B$4:$X$28,'Форма 1'!X$8),"")</f>
        <v/>
      </c>
      <c r="H4316" s="103" t="str">
        <f>IF(ISNUMBER('Форма 1'!Y4316),'Форма 1'!$H4316*VLOOKUP('Форма 1'!$F4316,'Придельники с 2022'!$B$4:$X$28,'Форма 1'!Y$8),"")</f>
        <v/>
      </c>
      <c r="I4316" s="103" t="str">
        <f>IF(ISNUMBER('Форма 1'!Z4316),'Форма 1'!$H4316*VLOOKUP('Форма 1'!$F4316,'Придельники с 2022'!$B$4:$X$28,'Форма 1'!Z$8),"")</f>
        <v/>
      </c>
      <c r="J4316" s="103" t="str">
        <f>IF(ISNUMBER('Форма 1'!AA4316),'Форма 1'!$H4316*VLOOKUP('Форма 1'!$F4316,'Придельники с 2022'!$B$4:$X$28,'Форма 1'!AA$8),"")</f>
        <v/>
      </c>
      <c r="K4316" s="90"/>
      <c r="L4316" s="87"/>
      <c r="M4316" s="103" t="str">
        <f>IF(ISNUMBER('Форма 1'!AD4316),'Форма 1'!$H4316*VLOOKUP('Форма 1'!$F4316,'Придельники с 2022'!$B$4:$X$28,'Форма 1'!AD$8),"")</f>
        <v/>
      </c>
      <c r="N4316" s="103" t="str">
        <f>IF(ISBLANK('Форма 1'!$AE4316),"",IF('Форма 1'!$AE4316=1,'Форма 1'!$H4316*VLOOKUP('Форма 1'!$F4316,'Придельники с 2022'!$B$4:$X$28,'Форма 1'!$AE$8,0),IF('Форма 1'!$AE4316=2,'Форма 1'!$H4316*VLOOKUP('Форма 1'!$F4316,'Придельники с 2022'!$B$4:$X$28,13,0),IF('Форма 1'!$AE4316=3,'Форма 1'!$H4316*VLOOKUP('Форма 1'!$F4316,'Придельники с 2022'!$B$4:$X$28,12,0)))))</f>
        <v/>
      </c>
      <c r="O4316" s="103">
        <f>IF(ISNUMBER('Форма 1'!AF4316),'Форма 1'!$H4316*VLOOKUP('Форма 1'!$F4316,'Придельники с 2022'!$B$4:$X$28,'Форма 1'!AF$8),"")</f>
        <v>1919930.9639999999</v>
      </c>
      <c r="P4316" s="87"/>
      <c r="Q4316" s="103" t="str">
        <f>IF(ISNUMBER('Форма 1'!AH4316),'Форма 1'!$H4316*VLOOKUP('Форма 1'!$F4316,'Придельники с 2022'!$B$4:$X$28,'Форма 1'!AH$8),"")</f>
        <v/>
      </c>
      <c r="R4316" s="103" t="str">
        <f>IF(ISNUMBER('Форма 1'!AI4316),'Форма 1'!$H4316*VLOOKUP('Форма 1'!$F4316,'Придельники с 2022'!$B$4:$X$28,'Форма 1'!AI$8),"")</f>
        <v/>
      </c>
      <c r="S4316" s="103" t="str">
        <f>IF(ISNUMBER('Форма 1'!AJ4316),'Форма 1'!$H4316*VLOOKUP('Форма 1'!$F4316,'Придельники с 2022'!$B$4:$X$28,'Форма 1'!AJ$8),"")</f>
        <v/>
      </c>
      <c r="T4316" s="88"/>
    </row>
    <row r="4317" spans="1:20">
      <c r="A4317" s="188">
        <f t="shared" si="283"/>
        <v>1153</v>
      </c>
      <c r="B4317" s="189" t="s">
        <v>4156</v>
      </c>
      <c r="C4317" s="99">
        <f t="shared" si="286"/>
        <v>3146364.5220000003</v>
      </c>
      <c r="D4317" s="103" t="str">
        <f>IF(ISNUMBER('Форма 1'!U4317),'Форма 1'!$H4317*VLOOKUP('Форма 1'!$F4317,'Придельники с 2022'!$B$4:$X$28,'Форма 1'!U$8),"")</f>
        <v/>
      </c>
      <c r="E4317" s="103" t="str">
        <f>IF(ISNUMBER('Форма 1'!V4317),'Форма 1'!$H4317*VLOOKUP('Форма 1'!$F4317,'Придельники с 2022'!$B$4:$X$28,'Форма 1'!V$8),"")</f>
        <v/>
      </c>
      <c r="F4317" s="103" t="str">
        <f>IF(ISNUMBER('Форма 1'!W4317),'Форма 1'!$H4317*VLOOKUP('Форма 1'!$F4317,'Придельники с 2022'!$B$4:$X$28,'Форма 1'!W$8),"")</f>
        <v/>
      </c>
      <c r="G4317" s="103">
        <f>IF(ISNUMBER('Форма 1'!X4317),'Форма 1'!$H4317*VLOOKUP('Форма 1'!$F4317,'Придельники с 2022'!$B$4:$X$28,'Форма 1'!X$8),"")</f>
        <v>543366.34200000006</v>
      </c>
      <c r="H4317" s="103">
        <f>IF(ISNUMBER('Форма 1'!Y4317),'Форма 1'!$H4317*VLOOKUP('Форма 1'!$F4317,'Придельники с 2022'!$B$4:$X$28,'Форма 1'!Y$8),"")</f>
        <v>1675819.4040000001</v>
      </c>
      <c r="I4317" s="103">
        <f>IF(ISNUMBER('Форма 1'!Z4317),'Форма 1'!$H4317*VLOOKUP('Форма 1'!$F4317,'Придельники с 2022'!$B$4:$X$28,'Форма 1'!Z$8),"")</f>
        <v>927178.77599999995</v>
      </c>
      <c r="J4317" s="103" t="str">
        <f>IF(ISNUMBER('Форма 1'!AA4317),'Форма 1'!$H4317*VLOOKUP('Форма 1'!$F4317,'Придельники с 2022'!$B$4:$X$28,'Форма 1'!AA$8),"")</f>
        <v/>
      </c>
      <c r="K4317" s="90"/>
      <c r="L4317" s="87"/>
      <c r="M4317" s="103" t="str">
        <f>IF(ISNUMBER('Форма 1'!AD4317),'Форма 1'!$H4317*VLOOKUP('Форма 1'!$F4317,'Придельники с 2022'!$B$4:$X$28,'Форма 1'!AD$8),"")</f>
        <v/>
      </c>
      <c r="N4317" s="103" t="str">
        <f>IF(ISBLANK('Форма 1'!$AE4317),"",IF('Форма 1'!$AE4317=1,'Форма 1'!$H4317*VLOOKUP('Форма 1'!$F4317,'Придельники с 2022'!$B$4:$X$28,'Форма 1'!$AE$8,0),IF('Форма 1'!$AE4317=2,'Форма 1'!$H4317*VLOOKUP('Форма 1'!$F4317,'Придельники с 2022'!$B$4:$X$28,13,0),IF('Форма 1'!$AE4317=3,'Форма 1'!$H4317*VLOOKUP('Форма 1'!$F4317,'Придельники с 2022'!$B$4:$X$28,12,0)))))</f>
        <v/>
      </c>
      <c r="O4317" s="103" t="str">
        <f>IF(ISNUMBER('Форма 1'!AF4317),'Форма 1'!$H4317*VLOOKUP('Форма 1'!$F4317,'Придельники с 2022'!$B$4:$X$28,'Форма 1'!AF$8),"")</f>
        <v/>
      </c>
      <c r="P4317" s="87"/>
      <c r="Q4317" s="103" t="str">
        <f>IF(ISNUMBER('Форма 1'!AH4317),'Форма 1'!$H4317*VLOOKUP('Форма 1'!$F4317,'Придельники с 2022'!$B$4:$X$28,'Форма 1'!AH$8),"")</f>
        <v/>
      </c>
      <c r="R4317" s="103" t="str">
        <f>IF(ISNUMBER('Форма 1'!AI4317),'Форма 1'!$H4317*VLOOKUP('Форма 1'!$F4317,'Придельники с 2022'!$B$4:$X$28,'Форма 1'!AI$8),"")</f>
        <v/>
      </c>
      <c r="S4317" s="103" t="str">
        <f>IF(ISNUMBER('Форма 1'!AJ4317),'Форма 1'!$H4317*VLOOKUP('Форма 1'!$F4317,'Придельники с 2022'!$B$4:$X$28,'Форма 1'!AJ$8),"")</f>
        <v/>
      </c>
      <c r="T4317" s="88"/>
    </row>
    <row r="4318" spans="1:20">
      <c r="A4318" s="188">
        <f t="shared" ref="A4318:A4381" si="287">A4317+1</f>
        <v>1154</v>
      </c>
      <c r="B4318" s="189" t="s">
        <v>4157</v>
      </c>
      <c r="C4318" s="99">
        <f t="shared" si="286"/>
        <v>836818.71000000008</v>
      </c>
      <c r="D4318" s="103">
        <f>IF(ISNUMBER('Форма 1'!U4318),'Форма 1'!$H4318*VLOOKUP('Форма 1'!$F4318,'Придельники с 2022'!$B$4:$X$28,'Форма 1'!U$8),"")</f>
        <v>836818.71000000008</v>
      </c>
      <c r="E4318" s="103" t="str">
        <f>IF(ISNUMBER('Форма 1'!V4318),'Форма 1'!$H4318*VLOOKUP('Форма 1'!$F4318,'Придельники с 2022'!$B$4:$X$28,'Форма 1'!V$8),"")</f>
        <v/>
      </c>
      <c r="F4318" s="103" t="str">
        <f>IF(ISNUMBER('Форма 1'!W4318),'Форма 1'!$H4318*VLOOKUP('Форма 1'!$F4318,'Придельники с 2022'!$B$4:$X$28,'Форма 1'!W$8),"")</f>
        <v/>
      </c>
      <c r="G4318" s="103" t="str">
        <f>IF(ISNUMBER('Форма 1'!X4318),'Форма 1'!$H4318*VLOOKUP('Форма 1'!$F4318,'Придельники с 2022'!$B$4:$X$28,'Форма 1'!X$8),"")</f>
        <v/>
      </c>
      <c r="H4318" s="103" t="str">
        <f>IF(ISNUMBER('Форма 1'!Y4318),'Форма 1'!$H4318*VLOOKUP('Форма 1'!$F4318,'Придельники с 2022'!$B$4:$X$28,'Форма 1'!Y$8),"")</f>
        <v/>
      </c>
      <c r="I4318" s="103" t="str">
        <f>IF(ISNUMBER('Форма 1'!Z4318),'Форма 1'!$H4318*VLOOKUP('Форма 1'!$F4318,'Придельники с 2022'!$B$4:$X$28,'Форма 1'!Z$8),"")</f>
        <v/>
      </c>
      <c r="J4318" s="103" t="str">
        <f>IF(ISNUMBER('Форма 1'!AA4318),'Форма 1'!$H4318*VLOOKUP('Форма 1'!$F4318,'Придельники с 2022'!$B$4:$X$28,'Форма 1'!AA$8),"")</f>
        <v/>
      </c>
      <c r="K4318" s="90"/>
      <c r="L4318" s="87"/>
      <c r="M4318" s="103" t="str">
        <f>IF(ISNUMBER('Форма 1'!AD4318),'Форма 1'!$H4318*VLOOKUP('Форма 1'!$F4318,'Придельники с 2022'!$B$4:$X$28,'Форма 1'!AD$8),"")</f>
        <v/>
      </c>
      <c r="N4318" s="103" t="str">
        <f>IF(ISBLANK('Форма 1'!$AE4318),"",IF('Форма 1'!$AE4318=1,'Форма 1'!$H4318*VLOOKUP('Форма 1'!$F4318,'Придельники с 2022'!$B$4:$X$28,'Форма 1'!$AE$8,0),IF('Форма 1'!$AE4318=2,'Форма 1'!$H4318*VLOOKUP('Форма 1'!$F4318,'Придельники с 2022'!$B$4:$X$28,13,0),IF('Форма 1'!$AE4318=3,'Форма 1'!$H4318*VLOOKUP('Форма 1'!$F4318,'Придельники с 2022'!$B$4:$X$28,12,0)))))</f>
        <v/>
      </c>
      <c r="O4318" s="103" t="str">
        <f>IF(ISNUMBER('Форма 1'!AF4318),'Форма 1'!$H4318*VLOOKUP('Форма 1'!$F4318,'Придельники с 2022'!$B$4:$X$28,'Форма 1'!AF$8),"")</f>
        <v/>
      </c>
      <c r="P4318" s="87"/>
      <c r="Q4318" s="103" t="str">
        <f>IF(ISNUMBER('Форма 1'!AH4318),'Форма 1'!$H4318*VLOOKUP('Форма 1'!$F4318,'Придельники с 2022'!$B$4:$X$28,'Форма 1'!AH$8),"")</f>
        <v/>
      </c>
      <c r="R4318" s="103" t="str">
        <f>IF(ISNUMBER('Форма 1'!AI4318),'Форма 1'!$H4318*VLOOKUP('Форма 1'!$F4318,'Придельники с 2022'!$B$4:$X$28,'Форма 1'!AI$8),"")</f>
        <v/>
      </c>
      <c r="S4318" s="103" t="str">
        <f>IF(ISNUMBER('Форма 1'!AJ4318),'Форма 1'!$H4318*VLOOKUP('Форма 1'!$F4318,'Придельники с 2022'!$B$4:$X$28,'Форма 1'!AJ$8),"")</f>
        <v/>
      </c>
      <c r="T4318" s="88"/>
    </row>
    <row r="4319" spans="1:20">
      <c r="A4319" s="188">
        <f t="shared" si="287"/>
        <v>1155</v>
      </c>
      <c r="B4319" s="189" t="s">
        <v>4158</v>
      </c>
      <c r="C4319" s="99">
        <f t="shared" si="286"/>
        <v>996854.27400000009</v>
      </c>
      <c r="D4319" s="103">
        <f>IF(ISNUMBER('Форма 1'!U4319),'Форма 1'!$H4319*VLOOKUP('Форма 1'!$F4319,'Придельники с 2022'!$B$4:$X$28,'Форма 1'!U$8),"")</f>
        <v>996854.27400000009</v>
      </c>
      <c r="E4319" s="103" t="str">
        <f>IF(ISNUMBER('Форма 1'!V4319),'Форма 1'!$H4319*VLOOKUP('Форма 1'!$F4319,'Придельники с 2022'!$B$4:$X$28,'Форма 1'!V$8),"")</f>
        <v/>
      </c>
      <c r="F4319" s="103" t="str">
        <f>IF(ISNUMBER('Форма 1'!W4319),'Форма 1'!$H4319*VLOOKUP('Форма 1'!$F4319,'Придельники с 2022'!$B$4:$X$28,'Форма 1'!W$8),"")</f>
        <v/>
      </c>
      <c r="G4319" s="103" t="str">
        <f>IF(ISNUMBER('Форма 1'!X4319),'Форма 1'!$H4319*VLOOKUP('Форма 1'!$F4319,'Придельники с 2022'!$B$4:$X$28,'Форма 1'!X$8),"")</f>
        <v/>
      </c>
      <c r="H4319" s="103" t="str">
        <f>IF(ISNUMBER('Форма 1'!Y4319),'Форма 1'!$H4319*VLOOKUP('Форма 1'!$F4319,'Придельники с 2022'!$B$4:$X$28,'Форма 1'!Y$8),"")</f>
        <v/>
      </c>
      <c r="I4319" s="103" t="str">
        <f>IF(ISNUMBER('Форма 1'!Z4319),'Форма 1'!$H4319*VLOOKUP('Форма 1'!$F4319,'Придельники с 2022'!$B$4:$X$28,'Форма 1'!Z$8),"")</f>
        <v/>
      </c>
      <c r="J4319" s="103" t="str">
        <f>IF(ISNUMBER('Форма 1'!AA4319),'Форма 1'!$H4319*VLOOKUP('Форма 1'!$F4319,'Придельники с 2022'!$B$4:$X$28,'Форма 1'!AA$8),"")</f>
        <v/>
      </c>
      <c r="K4319" s="90"/>
      <c r="L4319" s="87"/>
      <c r="M4319" s="103" t="str">
        <f>IF(ISNUMBER('Форма 1'!AD4319),'Форма 1'!$H4319*VLOOKUP('Форма 1'!$F4319,'Придельники с 2022'!$B$4:$X$28,'Форма 1'!AD$8),"")</f>
        <v/>
      </c>
      <c r="N4319" s="103" t="str">
        <f>IF(ISBLANK('Форма 1'!$AE4319),"",IF('Форма 1'!$AE4319=1,'Форма 1'!$H4319*VLOOKUP('Форма 1'!$F4319,'Придельники с 2022'!$B$4:$X$28,'Форма 1'!$AE$8,0),IF('Форма 1'!$AE4319=2,'Форма 1'!$H4319*VLOOKUP('Форма 1'!$F4319,'Придельники с 2022'!$B$4:$X$28,13,0),IF('Форма 1'!$AE4319=3,'Форма 1'!$H4319*VLOOKUP('Форма 1'!$F4319,'Придельники с 2022'!$B$4:$X$28,12,0)))))</f>
        <v/>
      </c>
      <c r="O4319" s="103" t="str">
        <f>IF(ISNUMBER('Форма 1'!AF4319),'Форма 1'!$H4319*VLOOKUP('Форма 1'!$F4319,'Придельники с 2022'!$B$4:$X$28,'Форма 1'!AF$8),"")</f>
        <v/>
      </c>
      <c r="P4319" s="87"/>
      <c r="Q4319" s="103" t="str">
        <f>IF(ISNUMBER('Форма 1'!AH4319),'Форма 1'!$H4319*VLOOKUP('Форма 1'!$F4319,'Придельники с 2022'!$B$4:$X$28,'Форма 1'!AH$8),"")</f>
        <v/>
      </c>
      <c r="R4319" s="103" t="str">
        <f>IF(ISNUMBER('Форма 1'!AI4319),'Форма 1'!$H4319*VLOOKUP('Форма 1'!$F4319,'Придельники с 2022'!$B$4:$X$28,'Форма 1'!AI$8),"")</f>
        <v/>
      </c>
      <c r="S4319" s="103" t="str">
        <f>IF(ISNUMBER('Форма 1'!AJ4319),'Форма 1'!$H4319*VLOOKUP('Форма 1'!$F4319,'Придельники с 2022'!$B$4:$X$28,'Форма 1'!AJ$8),"")</f>
        <v/>
      </c>
      <c r="T4319" s="88"/>
    </row>
    <row r="4320" spans="1:20">
      <c r="A4320" s="188">
        <f t="shared" si="287"/>
        <v>1156</v>
      </c>
      <c r="B4320" s="189" t="s">
        <v>4159</v>
      </c>
      <c r="C4320" s="99">
        <f t="shared" si="286"/>
        <v>4384326.8</v>
      </c>
      <c r="D4320" s="103" t="str">
        <f>IF(ISNUMBER('Форма 1'!U4320),'Форма 1'!$H4320*VLOOKUP('Форма 1'!$F4320,'Придельники с 2022'!$B$4:$X$28,'Форма 1'!U$8),"")</f>
        <v/>
      </c>
      <c r="E4320" s="103" t="str">
        <f>IF(ISNUMBER('Форма 1'!V4320),'Форма 1'!$H4320*VLOOKUP('Форма 1'!$F4320,'Придельники с 2022'!$B$4:$X$28,'Форма 1'!V$8),"")</f>
        <v/>
      </c>
      <c r="F4320" s="103" t="str">
        <f>IF(ISNUMBER('Форма 1'!W4320),'Форма 1'!$H4320*VLOOKUP('Форма 1'!$F4320,'Придельники с 2022'!$B$4:$X$28,'Форма 1'!W$8),"")</f>
        <v/>
      </c>
      <c r="G4320" s="103">
        <f>IF(ISNUMBER('Форма 1'!X4320),'Форма 1'!$H4320*VLOOKUP('Форма 1'!$F4320,'Придельники с 2022'!$B$4:$X$28,'Форма 1'!X$8),"")</f>
        <v>1206283.55</v>
      </c>
      <c r="H4320" s="103">
        <f>IF(ISNUMBER('Форма 1'!Y4320),'Форма 1'!$H4320*VLOOKUP('Форма 1'!$F4320,'Придельники с 2022'!$B$4:$X$28,'Форма 1'!Y$8),"")</f>
        <v>3178043.25</v>
      </c>
      <c r="I4320" s="103" t="str">
        <f>IF(ISNUMBER('Форма 1'!Z4320),'Форма 1'!$H4320*VLOOKUP('Форма 1'!$F4320,'Придельники с 2022'!$B$4:$X$28,'Форма 1'!Z$8),"")</f>
        <v/>
      </c>
      <c r="J4320" s="103" t="str">
        <f>IF(ISNUMBER('Форма 1'!AA4320),'Форма 1'!$H4320*VLOOKUP('Форма 1'!$F4320,'Придельники с 2022'!$B$4:$X$28,'Форма 1'!AA$8),"")</f>
        <v/>
      </c>
      <c r="K4320" s="90"/>
      <c r="L4320" s="87"/>
      <c r="M4320" s="103" t="str">
        <f>IF(ISNUMBER('Форма 1'!AD4320),'Форма 1'!$H4320*VLOOKUP('Форма 1'!$F4320,'Придельники с 2022'!$B$4:$X$28,'Форма 1'!AD$8),"")</f>
        <v/>
      </c>
      <c r="N4320" s="103" t="str">
        <f>IF(ISBLANK('Форма 1'!$AE4320),"",IF('Форма 1'!$AE4320=1,'Форма 1'!$H4320*VLOOKUP('Форма 1'!$F4320,'Придельники с 2022'!$B$4:$X$28,'Форма 1'!$AE$8,0),IF('Форма 1'!$AE4320=2,'Форма 1'!$H4320*VLOOKUP('Форма 1'!$F4320,'Придельники с 2022'!$B$4:$X$28,13,0),IF('Форма 1'!$AE4320=3,'Форма 1'!$H4320*VLOOKUP('Форма 1'!$F4320,'Придельники с 2022'!$B$4:$X$28,12,0)))))</f>
        <v/>
      </c>
      <c r="O4320" s="103" t="str">
        <f>IF(ISNUMBER('Форма 1'!AF4320),'Форма 1'!$H4320*VLOOKUP('Форма 1'!$F4320,'Придельники с 2022'!$B$4:$X$28,'Форма 1'!AF$8),"")</f>
        <v/>
      </c>
      <c r="P4320" s="87"/>
      <c r="Q4320" s="103" t="str">
        <f>IF(ISNUMBER('Форма 1'!AH4320),'Форма 1'!$H4320*VLOOKUP('Форма 1'!$F4320,'Придельники с 2022'!$B$4:$X$28,'Форма 1'!AH$8),"")</f>
        <v/>
      </c>
      <c r="R4320" s="103" t="str">
        <f>IF(ISNUMBER('Форма 1'!AI4320),'Форма 1'!$H4320*VLOOKUP('Форма 1'!$F4320,'Придельники с 2022'!$B$4:$X$28,'Форма 1'!AI$8),"")</f>
        <v/>
      </c>
      <c r="S4320" s="103" t="str">
        <f>IF(ISNUMBER('Форма 1'!AJ4320),'Форма 1'!$H4320*VLOOKUP('Форма 1'!$F4320,'Придельники с 2022'!$B$4:$X$28,'Форма 1'!AJ$8),"")</f>
        <v/>
      </c>
      <c r="T4320" s="88"/>
    </row>
    <row r="4321" spans="1:20">
      <c r="A4321" s="188">
        <f t="shared" si="287"/>
        <v>1157</v>
      </c>
      <c r="B4321" s="189" t="s">
        <v>4160</v>
      </c>
      <c r="C4321" s="99">
        <f t="shared" si="286"/>
        <v>7861794.864000001</v>
      </c>
      <c r="D4321" s="103" t="str">
        <f>IF(ISNUMBER('Форма 1'!U4321),'Форма 1'!$H4321*VLOOKUP('Форма 1'!$F4321,'Придельники с 2022'!$B$4:$X$28,'Форма 1'!U$8),"")</f>
        <v/>
      </c>
      <c r="E4321" s="103" t="str">
        <f>IF(ISNUMBER('Форма 1'!V4321),'Форма 1'!$H4321*VLOOKUP('Форма 1'!$F4321,'Придельники с 2022'!$B$4:$X$28,'Форма 1'!V$8),"")</f>
        <v/>
      </c>
      <c r="F4321" s="103" t="str">
        <f>IF(ISNUMBER('Форма 1'!W4321),'Форма 1'!$H4321*VLOOKUP('Форма 1'!$F4321,'Придельники с 2022'!$B$4:$X$28,'Форма 1'!W$8),"")</f>
        <v/>
      </c>
      <c r="G4321" s="103" t="str">
        <f>IF(ISNUMBER('Форма 1'!X4321),'Форма 1'!$H4321*VLOOKUP('Форма 1'!$F4321,'Придельники с 2022'!$B$4:$X$28,'Форма 1'!X$8),"")</f>
        <v/>
      </c>
      <c r="H4321" s="103" t="str">
        <f>IF(ISNUMBER('Форма 1'!Y4321),'Форма 1'!$H4321*VLOOKUP('Форма 1'!$F4321,'Придельники с 2022'!$B$4:$X$28,'Форма 1'!Y$8),"")</f>
        <v/>
      </c>
      <c r="I4321" s="103" t="str">
        <f>IF(ISNUMBER('Форма 1'!Z4321),'Форма 1'!$H4321*VLOOKUP('Форма 1'!$F4321,'Придельники с 2022'!$B$4:$X$28,'Форма 1'!Z$8),"")</f>
        <v/>
      </c>
      <c r="J4321" s="103" t="str">
        <f>IF(ISNUMBER('Форма 1'!AA4321),'Форма 1'!$H4321*VLOOKUP('Форма 1'!$F4321,'Придельники с 2022'!$B$4:$X$28,'Форма 1'!AA$8),"")</f>
        <v/>
      </c>
      <c r="K4321" s="90"/>
      <c r="L4321" s="87"/>
      <c r="M4321" s="103">
        <f>IF(ISNUMBER('Форма 1'!AD4321),'Форма 1'!$H4321*VLOOKUP('Форма 1'!$F4321,'Придельники с 2022'!$B$4:$X$28,'Форма 1'!AD$8),"")</f>
        <v>7861794.864000001</v>
      </c>
      <c r="N4321" s="103" t="str">
        <f>IF(ISBLANK('Форма 1'!$AE4321),"",IF('Форма 1'!$AE4321=1,'Форма 1'!$H4321*VLOOKUP('Форма 1'!$F4321,'Придельники с 2022'!$B$4:$X$28,'Форма 1'!$AE$8,0),IF('Форма 1'!$AE4321=2,'Форма 1'!$H4321*VLOOKUP('Форма 1'!$F4321,'Придельники с 2022'!$B$4:$X$28,13,0),IF('Форма 1'!$AE4321=3,'Форма 1'!$H4321*VLOOKUP('Форма 1'!$F4321,'Придельники с 2022'!$B$4:$X$28,12,0)))))</f>
        <v/>
      </c>
      <c r="O4321" s="103" t="str">
        <f>IF(ISNUMBER('Форма 1'!AF4321),'Форма 1'!$H4321*VLOOKUP('Форма 1'!$F4321,'Придельники с 2022'!$B$4:$X$28,'Форма 1'!AF$8),"")</f>
        <v/>
      </c>
      <c r="P4321" s="87"/>
      <c r="Q4321" s="103" t="str">
        <f>IF(ISNUMBER('Форма 1'!AH4321),'Форма 1'!$H4321*VLOOKUP('Форма 1'!$F4321,'Придельники с 2022'!$B$4:$X$28,'Форма 1'!AH$8),"")</f>
        <v/>
      </c>
      <c r="R4321" s="103" t="str">
        <f>IF(ISNUMBER('Форма 1'!AI4321),'Форма 1'!$H4321*VLOOKUP('Форма 1'!$F4321,'Придельники с 2022'!$B$4:$X$28,'Форма 1'!AI$8),"")</f>
        <v/>
      </c>
      <c r="S4321" s="103" t="str">
        <f>IF(ISNUMBER('Форма 1'!AJ4321),'Форма 1'!$H4321*VLOOKUP('Форма 1'!$F4321,'Придельники с 2022'!$B$4:$X$28,'Форма 1'!AJ$8),"")</f>
        <v/>
      </c>
      <c r="T4321" s="88"/>
    </row>
    <row r="4322" spans="1:20">
      <c r="A4322" s="188">
        <f t="shared" si="287"/>
        <v>1158</v>
      </c>
      <c r="B4322" s="189" t="s">
        <v>4161</v>
      </c>
      <c r="C4322" s="99">
        <f t="shared" si="286"/>
        <v>2207187.216</v>
      </c>
      <c r="D4322" s="103" t="str">
        <f>IF(ISNUMBER('Форма 1'!U4322),'Форма 1'!$H4322*VLOOKUP('Форма 1'!$F4322,'Придельники с 2022'!$B$4:$X$28,'Форма 1'!U$8),"")</f>
        <v/>
      </c>
      <c r="E4322" s="103" t="str">
        <f>IF(ISNUMBER('Форма 1'!V4322),'Форма 1'!$H4322*VLOOKUP('Форма 1'!$F4322,'Придельники с 2022'!$B$4:$X$28,'Форма 1'!V$8),"")</f>
        <v/>
      </c>
      <c r="F4322" s="103" t="str">
        <f>IF(ISNUMBER('Форма 1'!W4322),'Форма 1'!$H4322*VLOOKUP('Форма 1'!$F4322,'Придельники с 2022'!$B$4:$X$28,'Форма 1'!W$8),"")</f>
        <v/>
      </c>
      <c r="G4322" s="103" t="str">
        <f>IF(ISNUMBER('Форма 1'!X4322),'Форма 1'!$H4322*VLOOKUP('Форма 1'!$F4322,'Придельники с 2022'!$B$4:$X$28,'Форма 1'!X$8),"")</f>
        <v/>
      </c>
      <c r="H4322" s="103" t="str">
        <f>IF(ISNUMBER('Форма 1'!Y4322),'Форма 1'!$H4322*VLOOKUP('Форма 1'!$F4322,'Придельники с 2022'!$B$4:$X$28,'Форма 1'!Y$8),"")</f>
        <v/>
      </c>
      <c r="I4322" s="103" t="str">
        <f>IF(ISNUMBER('Форма 1'!Z4322),'Форма 1'!$H4322*VLOOKUP('Форма 1'!$F4322,'Придельники с 2022'!$B$4:$X$28,'Форма 1'!Z$8),"")</f>
        <v/>
      </c>
      <c r="J4322" s="103" t="str">
        <f>IF(ISNUMBER('Форма 1'!AA4322),'Форма 1'!$H4322*VLOOKUP('Форма 1'!$F4322,'Придельники с 2022'!$B$4:$X$28,'Форма 1'!AA$8),"")</f>
        <v/>
      </c>
      <c r="K4322" s="90"/>
      <c r="L4322" s="87"/>
      <c r="M4322" s="103" t="str">
        <f>IF(ISNUMBER('Форма 1'!AD4322),'Форма 1'!$H4322*VLOOKUP('Форма 1'!$F4322,'Придельники с 2022'!$B$4:$X$28,'Форма 1'!AD$8),"")</f>
        <v/>
      </c>
      <c r="N4322" s="103" t="str">
        <f>IF(ISBLANK('Форма 1'!$AE4322),"",IF('Форма 1'!$AE4322=1,'Форма 1'!$H4322*VLOOKUP('Форма 1'!$F4322,'Придельники с 2022'!$B$4:$X$28,'Форма 1'!$AE$8,0),IF('Форма 1'!$AE4322=2,'Форма 1'!$H4322*VLOOKUP('Форма 1'!$F4322,'Придельники с 2022'!$B$4:$X$28,13,0),IF('Форма 1'!$AE4322=3,'Форма 1'!$H4322*VLOOKUP('Форма 1'!$F4322,'Придельники с 2022'!$B$4:$X$28,12,0)))))</f>
        <v/>
      </c>
      <c r="O4322" s="103">
        <f>IF(ISNUMBER('Форма 1'!AF4322),'Форма 1'!$H4322*VLOOKUP('Форма 1'!$F4322,'Придельники с 2022'!$B$4:$X$28,'Форма 1'!AF$8),"")</f>
        <v>2207187.216</v>
      </c>
      <c r="P4322" s="87"/>
      <c r="Q4322" s="103" t="str">
        <f>IF(ISNUMBER('Форма 1'!AH4322),'Форма 1'!$H4322*VLOOKUP('Форма 1'!$F4322,'Придельники с 2022'!$B$4:$X$28,'Форма 1'!AH$8),"")</f>
        <v/>
      </c>
      <c r="R4322" s="103" t="str">
        <f>IF(ISNUMBER('Форма 1'!AI4322),'Форма 1'!$H4322*VLOOKUP('Форма 1'!$F4322,'Придельники с 2022'!$B$4:$X$28,'Форма 1'!AI$8),"")</f>
        <v/>
      </c>
      <c r="S4322" s="103" t="str">
        <f>IF(ISNUMBER('Форма 1'!AJ4322),'Форма 1'!$H4322*VLOOKUP('Форма 1'!$F4322,'Придельники с 2022'!$B$4:$X$28,'Форма 1'!AJ$8),"")</f>
        <v/>
      </c>
      <c r="T4322" s="88"/>
    </row>
    <row r="4323" spans="1:20">
      <c r="A4323" s="188">
        <f t="shared" si="287"/>
        <v>1159</v>
      </c>
      <c r="B4323" s="189" t="s">
        <v>4162</v>
      </c>
      <c r="C4323" s="99">
        <f t="shared" si="286"/>
        <v>2676291.0719999997</v>
      </c>
      <c r="D4323" s="103" t="str">
        <f>IF(ISNUMBER('Форма 1'!U4323),'Форма 1'!$H4323*VLOOKUP('Форма 1'!$F4323,'Придельники с 2022'!$B$4:$X$28,'Форма 1'!U$8),"")</f>
        <v/>
      </c>
      <c r="E4323" s="103" t="str">
        <f>IF(ISNUMBER('Форма 1'!V4323),'Форма 1'!$H4323*VLOOKUP('Форма 1'!$F4323,'Придельники с 2022'!$B$4:$X$28,'Форма 1'!V$8),"")</f>
        <v/>
      </c>
      <c r="F4323" s="103" t="str">
        <f>IF(ISNUMBER('Форма 1'!W4323),'Форма 1'!$H4323*VLOOKUP('Форма 1'!$F4323,'Придельники с 2022'!$B$4:$X$28,'Форма 1'!W$8),"")</f>
        <v/>
      </c>
      <c r="G4323" s="103" t="str">
        <f>IF(ISNUMBER('Форма 1'!X4323),'Форма 1'!$H4323*VLOOKUP('Форма 1'!$F4323,'Придельники с 2022'!$B$4:$X$28,'Форма 1'!X$8),"")</f>
        <v/>
      </c>
      <c r="H4323" s="103" t="str">
        <f>IF(ISNUMBER('Форма 1'!Y4323),'Форма 1'!$H4323*VLOOKUP('Форма 1'!$F4323,'Придельники с 2022'!$B$4:$X$28,'Форма 1'!Y$8),"")</f>
        <v/>
      </c>
      <c r="I4323" s="103">
        <f>IF(ISNUMBER('Форма 1'!Z4323),'Форма 1'!$H4323*VLOOKUP('Форма 1'!$F4323,'Придельники с 2022'!$B$4:$X$28,'Форма 1'!Z$8),"")</f>
        <v>888111.16799999983</v>
      </c>
      <c r="J4323" s="103" t="str">
        <f>IF(ISNUMBER('Форма 1'!AA4323),'Форма 1'!$H4323*VLOOKUP('Форма 1'!$F4323,'Придельники с 2022'!$B$4:$X$28,'Форма 1'!AA$8),"")</f>
        <v/>
      </c>
      <c r="K4323" s="90"/>
      <c r="L4323" s="87"/>
      <c r="M4323" s="103" t="str">
        <f>IF(ISNUMBER('Форма 1'!AD4323),'Форма 1'!$H4323*VLOOKUP('Форма 1'!$F4323,'Придельники с 2022'!$B$4:$X$28,'Форма 1'!AD$8),"")</f>
        <v/>
      </c>
      <c r="N4323" s="103" t="str">
        <f>IF(ISBLANK('Форма 1'!$AE4323),"",IF('Форма 1'!$AE4323=1,'Форма 1'!$H4323*VLOOKUP('Форма 1'!$F4323,'Придельники с 2022'!$B$4:$X$28,'Форма 1'!$AE$8,0),IF('Форма 1'!$AE4323=2,'Форма 1'!$H4323*VLOOKUP('Форма 1'!$F4323,'Придельники с 2022'!$B$4:$X$28,13,0),IF('Форма 1'!$AE4323=3,'Форма 1'!$H4323*VLOOKUP('Форма 1'!$F4323,'Придельники с 2022'!$B$4:$X$28,12,0)))))</f>
        <v/>
      </c>
      <c r="O4323" s="103">
        <f>IF(ISNUMBER('Форма 1'!AF4323),'Форма 1'!$H4323*VLOOKUP('Форма 1'!$F4323,'Придельники с 2022'!$B$4:$X$28,'Форма 1'!AF$8),"")</f>
        <v>1788179.9039999999</v>
      </c>
      <c r="P4323" s="87"/>
      <c r="Q4323" s="103" t="str">
        <f>IF(ISNUMBER('Форма 1'!AH4323),'Форма 1'!$H4323*VLOOKUP('Форма 1'!$F4323,'Придельники с 2022'!$B$4:$X$28,'Форма 1'!AH$8),"")</f>
        <v/>
      </c>
      <c r="R4323" s="103" t="str">
        <f>IF(ISNUMBER('Форма 1'!AI4323),'Форма 1'!$H4323*VLOOKUP('Форма 1'!$F4323,'Придельники с 2022'!$B$4:$X$28,'Форма 1'!AI$8),"")</f>
        <v/>
      </c>
      <c r="S4323" s="103" t="str">
        <f>IF(ISNUMBER('Форма 1'!AJ4323),'Форма 1'!$H4323*VLOOKUP('Форма 1'!$F4323,'Придельники с 2022'!$B$4:$X$28,'Форма 1'!AJ$8),"")</f>
        <v/>
      </c>
      <c r="T4323" s="88"/>
    </row>
    <row r="4324" spans="1:20">
      <c r="A4324" s="188">
        <f t="shared" si="287"/>
        <v>1160</v>
      </c>
      <c r="B4324" s="189" t="s">
        <v>4163</v>
      </c>
      <c r="C4324" s="99">
        <f t="shared" si="286"/>
        <v>6234357.9199999999</v>
      </c>
      <c r="D4324" s="103" t="str">
        <f>IF(ISNUMBER('Форма 1'!U4324),'Форма 1'!$H4324*VLOOKUP('Форма 1'!$F4324,'Придельники с 2022'!$B$4:$X$28,'Форма 1'!U$8),"")</f>
        <v/>
      </c>
      <c r="E4324" s="103" t="str">
        <f>IF(ISNUMBER('Форма 1'!V4324),'Форма 1'!$H4324*VLOOKUP('Форма 1'!$F4324,'Придельники с 2022'!$B$4:$X$28,'Форма 1'!V$8),"")</f>
        <v/>
      </c>
      <c r="F4324" s="103" t="str">
        <f>IF(ISNUMBER('Форма 1'!W4324),'Форма 1'!$H4324*VLOOKUP('Форма 1'!$F4324,'Придельники с 2022'!$B$4:$X$28,'Форма 1'!W$8),"")</f>
        <v/>
      </c>
      <c r="G4324" s="103">
        <f>IF(ISNUMBER('Форма 1'!X4324),'Форма 1'!$H4324*VLOOKUP('Форма 1'!$F4324,'Придельники с 2022'!$B$4:$X$28,'Форма 1'!X$8),"")</f>
        <v>1715292.62</v>
      </c>
      <c r="H4324" s="103">
        <f>IF(ISNUMBER('Форма 1'!Y4324),'Форма 1'!$H4324*VLOOKUP('Форма 1'!$F4324,'Придельники с 2022'!$B$4:$X$28,'Форма 1'!Y$8),"")</f>
        <v>4519065.3</v>
      </c>
      <c r="I4324" s="103" t="str">
        <f>IF(ISNUMBER('Форма 1'!Z4324),'Форма 1'!$H4324*VLOOKUP('Форма 1'!$F4324,'Придельники с 2022'!$B$4:$X$28,'Форма 1'!Z$8),"")</f>
        <v/>
      </c>
      <c r="J4324" s="103" t="str">
        <f>IF(ISNUMBER('Форма 1'!AA4324),'Форма 1'!$H4324*VLOOKUP('Форма 1'!$F4324,'Придельники с 2022'!$B$4:$X$28,'Форма 1'!AA$8),"")</f>
        <v/>
      </c>
      <c r="K4324" s="90"/>
      <c r="L4324" s="87"/>
      <c r="M4324" s="103" t="str">
        <f>IF(ISNUMBER('Форма 1'!AD4324),'Форма 1'!$H4324*VLOOKUP('Форма 1'!$F4324,'Придельники с 2022'!$B$4:$X$28,'Форма 1'!AD$8),"")</f>
        <v/>
      </c>
      <c r="N4324" s="103" t="str">
        <f>IF(ISBLANK('Форма 1'!$AE4324),"",IF('Форма 1'!$AE4324=1,'Форма 1'!$H4324*VLOOKUP('Форма 1'!$F4324,'Придельники с 2022'!$B$4:$X$28,'Форма 1'!$AE$8,0),IF('Форма 1'!$AE4324=2,'Форма 1'!$H4324*VLOOKUP('Форма 1'!$F4324,'Придельники с 2022'!$B$4:$X$28,13,0),IF('Форма 1'!$AE4324=3,'Форма 1'!$H4324*VLOOKUP('Форма 1'!$F4324,'Придельники с 2022'!$B$4:$X$28,12,0)))))</f>
        <v/>
      </c>
      <c r="O4324" s="103" t="str">
        <f>IF(ISNUMBER('Форма 1'!AF4324),'Форма 1'!$H4324*VLOOKUP('Форма 1'!$F4324,'Придельники с 2022'!$B$4:$X$28,'Форма 1'!AF$8),"")</f>
        <v/>
      </c>
      <c r="P4324" s="87"/>
      <c r="Q4324" s="103" t="str">
        <f>IF(ISNUMBER('Форма 1'!AH4324),'Форма 1'!$H4324*VLOOKUP('Форма 1'!$F4324,'Придельники с 2022'!$B$4:$X$28,'Форма 1'!AH$8),"")</f>
        <v/>
      </c>
      <c r="R4324" s="103" t="str">
        <f>IF(ISNUMBER('Форма 1'!AI4324),'Форма 1'!$H4324*VLOOKUP('Форма 1'!$F4324,'Придельники с 2022'!$B$4:$X$28,'Форма 1'!AI$8),"")</f>
        <v/>
      </c>
      <c r="S4324" s="103" t="str">
        <f>IF(ISNUMBER('Форма 1'!AJ4324),'Форма 1'!$H4324*VLOOKUP('Форма 1'!$F4324,'Придельники с 2022'!$B$4:$X$28,'Форма 1'!AJ$8),"")</f>
        <v/>
      </c>
      <c r="T4324" s="88"/>
    </row>
    <row r="4325" spans="1:20">
      <c r="A4325" s="188">
        <f t="shared" si="287"/>
        <v>1161</v>
      </c>
      <c r="B4325" s="189" t="s">
        <v>4164</v>
      </c>
      <c r="C4325" s="99">
        <f t="shared" si="286"/>
        <v>6768086.6399999997</v>
      </c>
      <c r="D4325" s="103" t="str">
        <f>IF(ISNUMBER('Форма 1'!U4325),'Форма 1'!$H4325*VLOOKUP('Форма 1'!$F4325,'Придельники с 2022'!$B$4:$X$28,'Форма 1'!U$8),"")</f>
        <v/>
      </c>
      <c r="E4325" s="103" t="str">
        <f>IF(ISNUMBER('Форма 1'!V4325),'Форма 1'!$H4325*VLOOKUP('Форма 1'!$F4325,'Придельники с 2022'!$B$4:$X$28,'Форма 1'!V$8),"")</f>
        <v/>
      </c>
      <c r="F4325" s="103" t="str">
        <f>IF(ISNUMBER('Форма 1'!W4325),'Форма 1'!$H4325*VLOOKUP('Форма 1'!$F4325,'Придельники с 2022'!$B$4:$X$28,'Форма 1'!W$8),"")</f>
        <v/>
      </c>
      <c r="G4325" s="103">
        <f>IF(ISNUMBER('Форма 1'!X4325),'Форма 1'!$H4325*VLOOKUP('Форма 1'!$F4325,'Придельники с 2022'!$B$4:$X$28,'Форма 1'!X$8),"")</f>
        <v>1862140.29</v>
      </c>
      <c r="H4325" s="103">
        <f>IF(ISNUMBER('Форма 1'!Y4325),'Форма 1'!$H4325*VLOOKUP('Форма 1'!$F4325,'Придельники с 2022'!$B$4:$X$28,'Форма 1'!Y$8),"")</f>
        <v>4905946.3499999996</v>
      </c>
      <c r="I4325" s="103" t="str">
        <f>IF(ISNUMBER('Форма 1'!Z4325),'Форма 1'!$H4325*VLOOKUP('Форма 1'!$F4325,'Придельники с 2022'!$B$4:$X$28,'Форма 1'!Z$8),"")</f>
        <v/>
      </c>
      <c r="J4325" s="103" t="str">
        <f>IF(ISNUMBER('Форма 1'!AA4325),'Форма 1'!$H4325*VLOOKUP('Форма 1'!$F4325,'Придельники с 2022'!$B$4:$X$28,'Форма 1'!AA$8),"")</f>
        <v/>
      </c>
      <c r="K4325" s="90"/>
      <c r="L4325" s="87"/>
      <c r="M4325" s="103" t="str">
        <f>IF(ISNUMBER('Форма 1'!AD4325),'Форма 1'!$H4325*VLOOKUP('Форма 1'!$F4325,'Придельники с 2022'!$B$4:$X$28,'Форма 1'!AD$8),"")</f>
        <v/>
      </c>
      <c r="N4325" s="103" t="str">
        <f>IF(ISBLANK('Форма 1'!$AE4325),"",IF('Форма 1'!$AE4325=1,'Форма 1'!$H4325*VLOOKUP('Форма 1'!$F4325,'Придельники с 2022'!$B$4:$X$28,'Форма 1'!$AE$8,0),IF('Форма 1'!$AE4325=2,'Форма 1'!$H4325*VLOOKUP('Форма 1'!$F4325,'Придельники с 2022'!$B$4:$X$28,13,0),IF('Форма 1'!$AE4325=3,'Форма 1'!$H4325*VLOOKUP('Форма 1'!$F4325,'Придельники с 2022'!$B$4:$X$28,12,0)))))</f>
        <v/>
      </c>
      <c r="O4325" s="103" t="str">
        <f>IF(ISNUMBER('Форма 1'!AF4325),'Форма 1'!$H4325*VLOOKUP('Форма 1'!$F4325,'Придельники с 2022'!$B$4:$X$28,'Форма 1'!AF$8),"")</f>
        <v/>
      </c>
      <c r="P4325" s="87"/>
      <c r="Q4325" s="103" t="str">
        <f>IF(ISNUMBER('Форма 1'!AH4325),'Форма 1'!$H4325*VLOOKUP('Форма 1'!$F4325,'Придельники с 2022'!$B$4:$X$28,'Форма 1'!AH$8),"")</f>
        <v/>
      </c>
      <c r="R4325" s="103" t="str">
        <f>IF(ISNUMBER('Форма 1'!AI4325),'Форма 1'!$H4325*VLOOKUP('Форма 1'!$F4325,'Придельники с 2022'!$B$4:$X$28,'Форма 1'!AI$8),"")</f>
        <v/>
      </c>
      <c r="S4325" s="103" t="str">
        <f>IF(ISNUMBER('Форма 1'!AJ4325),'Форма 1'!$H4325*VLOOKUP('Форма 1'!$F4325,'Придельники с 2022'!$B$4:$X$28,'Форма 1'!AJ$8),"")</f>
        <v/>
      </c>
      <c r="T4325" s="88"/>
    </row>
    <row r="4326" spans="1:20">
      <c r="A4326" s="188">
        <f t="shared" si="287"/>
        <v>1162</v>
      </c>
      <c r="B4326" s="189" t="s">
        <v>4165</v>
      </c>
      <c r="C4326" s="99">
        <f t="shared" si="286"/>
        <v>69253928.819999993</v>
      </c>
      <c r="D4326" s="103" t="str">
        <f>IF(ISNUMBER('Форма 1'!U4326),'Форма 1'!$H4326*VLOOKUP('Форма 1'!$F4326,'Придельники с 2022'!$B$4:$X$28,'Форма 1'!U$8),"")</f>
        <v/>
      </c>
      <c r="E4326" s="103" t="str">
        <f>IF(ISNUMBER('Форма 1'!V4326),'Форма 1'!$H4326*VLOOKUP('Форма 1'!$F4326,'Придельники с 2022'!$B$4:$X$28,'Форма 1'!V$8),"")</f>
        <v/>
      </c>
      <c r="F4326" s="103" t="str">
        <f>IF(ISNUMBER('Форма 1'!W4326),'Форма 1'!$H4326*VLOOKUP('Форма 1'!$F4326,'Придельники с 2022'!$B$4:$X$28,'Форма 1'!W$8),"")</f>
        <v/>
      </c>
      <c r="G4326" s="103" t="str">
        <f>IF(ISNUMBER('Форма 1'!X4326),'Форма 1'!$H4326*VLOOKUP('Форма 1'!$F4326,'Придельники с 2022'!$B$4:$X$28,'Форма 1'!X$8),"")</f>
        <v/>
      </c>
      <c r="H4326" s="103" t="str">
        <f>IF(ISNUMBER('Форма 1'!Y4326),'Форма 1'!$H4326*VLOOKUP('Форма 1'!$F4326,'Придельники с 2022'!$B$4:$X$28,'Форма 1'!Y$8),"")</f>
        <v/>
      </c>
      <c r="I4326" s="103" t="str">
        <f>IF(ISNUMBER('Форма 1'!Z4326),'Форма 1'!$H4326*VLOOKUP('Форма 1'!$F4326,'Придельники с 2022'!$B$4:$X$28,'Форма 1'!Z$8),"")</f>
        <v/>
      </c>
      <c r="J4326" s="103" t="str">
        <f>IF(ISNUMBER('Форма 1'!AA4326),'Форма 1'!$H4326*VLOOKUP('Форма 1'!$F4326,'Придельники с 2022'!$B$4:$X$28,'Форма 1'!AA$8),"")</f>
        <v/>
      </c>
      <c r="K4326" s="90"/>
      <c r="L4326" s="87"/>
      <c r="M4326" s="103">
        <f>IF(ISNUMBER('Форма 1'!AD4326),'Форма 1'!$H4326*VLOOKUP('Форма 1'!$F4326,'Придельники с 2022'!$B$4:$X$28,'Форма 1'!AD$8),"")</f>
        <v>23402537.469999999</v>
      </c>
      <c r="N4326" s="103">
        <f>IF(ISBLANK('Форма 1'!$AE4326),"",IF('Форма 1'!$AE4326=1,'Форма 1'!$H4326*VLOOKUP('Форма 1'!$F4326,'Придельники с 2022'!$B$4:$X$28,'Форма 1'!$AE$8,0),IF('Форма 1'!$AE4326=2,'Форма 1'!$H4326*VLOOKUP('Форма 1'!$F4326,'Придельники с 2022'!$B$4:$X$28,13,0),IF('Форма 1'!$AE4326=3,'Форма 1'!$H4326*VLOOKUP('Форма 1'!$F4326,'Придельники с 2022'!$B$4:$X$28,12,0)))))</f>
        <v>40356422</v>
      </c>
      <c r="O4326" s="103">
        <f>IF(ISNUMBER('Форма 1'!AF4326),'Форма 1'!$H4326*VLOOKUP('Форма 1'!$F4326,'Придельники с 2022'!$B$4:$X$28,'Форма 1'!AF$8),"")</f>
        <v>5494969.3500000006</v>
      </c>
      <c r="P4326" s="87"/>
      <c r="Q4326" s="103" t="str">
        <f>IF(ISNUMBER('Форма 1'!AH4326),'Форма 1'!$H4326*VLOOKUP('Форма 1'!$F4326,'Придельники с 2022'!$B$4:$X$28,'Форма 1'!AH$8),"")</f>
        <v/>
      </c>
      <c r="R4326" s="103" t="str">
        <f>IF(ISNUMBER('Форма 1'!AI4326),'Форма 1'!$H4326*VLOOKUP('Форма 1'!$F4326,'Придельники с 2022'!$B$4:$X$28,'Форма 1'!AI$8),"")</f>
        <v/>
      </c>
      <c r="S4326" s="103" t="str">
        <f>IF(ISNUMBER('Форма 1'!AJ4326),'Форма 1'!$H4326*VLOOKUP('Форма 1'!$F4326,'Придельники с 2022'!$B$4:$X$28,'Форма 1'!AJ$8),"")</f>
        <v/>
      </c>
      <c r="T4326" s="88"/>
    </row>
    <row r="4327" spans="1:20">
      <c r="A4327" s="188">
        <f t="shared" si="287"/>
        <v>1163</v>
      </c>
      <c r="B4327" s="189" t="s">
        <v>4166</v>
      </c>
      <c r="C4327" s="99">
        <f t="shared" si="286"/>
        <v>2778508.92</v>
      </c>
      <c r="D4327" s="103" t="str">
        <f>IF(ISNUMBER('Форма 1'!U4327),'Форма 1'!$H4327*VLOOKUP('Форма 1'!$F4327,'Придельники с 2022'!$B$4:$X$28,'Форма 1'!U$8),"")</f>
        <v/>
      </c>
      <c r="E4327" s="103" t="str">
        <f>IF(ISNUMBER('Форма 1'!V4327),'Форма 1'!$H4327*VLOOKUP('Форма 1'!$F4327,'Придельники с 2022'!$B$4:$X$28,'Форма 1'!V$8),"")</f>
        <v/>
      </c>
      <c r="F4327" s="103" t="str">
        <f>IF(ISNUMBER('Форма 1'!W4327),'Форма 1'!$H4327*VLOOKUP('Форма 1'!$F4327,'Придельники с 2022'!$B$4:$X$28,'Форма 1'!W$8),"")</f>
        <v/>
      </c>
      <c r="G4327" s="103" t="str">
        <f>IF(ISNUMBER('Форма 1'!X4327),'Форма 1'!$H4327*VLOOKUP('Форма 1'!$F4327,'Придельники с 2022'!$B$4:$X$28,'Форма 1'!X$8),"")</f>
        <v/>
      </c>
      <c r="H4327" s="103" t="str">
        <f>IF(ISNUMBER('Форма 1'!Y4327),'Форма 1'!$H4327*VLOOKUP('Форма 1'!$F4327,'Придельники с 2022'!$B$4:$X$28,'Форма 1'!Y$8),"")</f>
        <v/>
      </c>
      <c r="I4327" s="103" t="str">
        <f>IF(ISNUMBER('Форма 1'!Z4327),'Форма 1'!$H4327*VLOOKUP('Форма 1'!$F4327,'Придельники с 2022'!$B$4:$X$28,'Форма 1'!Z$8),"")</f>
        <v/>
      </c>
      <c r="J4327" s="103" t="str">
        <f>IF(ISNUMBER('Форма 1'!AA4327),'Форма 1'!$H4327*VLOOKUP('Форма 1'!$F4327,'Придельники с 2022'!$B$4:$X$28,'Форма 1'!AA$8),"")</f>
        <v/>
      </c>
      <c r="K4327" s="90">
        <v>1</v>
      </c>
      <c r="L4327" s="87">
        <f>2778508.92*K4327</f>
        <v>2778508.92</v>
      </c>
      <c r="M4327" s="103" t="str">
        <f>IF(ISNUMBER('Форма 1'!AD4327),'Форма 1'!$H4327*VLOOKUP('Форма 1'!$F4327,'Придельники с 2022'!$B$4:$X$28,'Форма 1'!AD$8),"")</f>
        <v/>
      </c>
      <c r="N4327" s="103" t="str">
        <f>IF(ISBLANK('Форма 1'!$AE4327),"",IF('Форма 1'!$AE4327=1,'Форма 1'!$H4327*VLOOKUP('Форма 1'!$F4327,'Придельники с 2022'!$B$4:$X$28,'Форма 1'!$AE$8,0),IF('Форма 1'!$AE4327=2,'Форма 1'!$H4327*VLOOKUP('Форма 1'!$F4327,'Придельники с 2022'!$B$4:$X$28,13,0),IF('Форма 1'!$AE4327=3,'Форма 1'!$H4327*VLOOKUP('Форма 1'!$F4327,'Придельники с 2022'!$B$4:$X$28,12,0)))))</f>
        <v/>
      </c>
      <c r="O4327" s="103" t="str">
        <f>IF(ISNUMBER('Форма 1'!AF4327),'Форма 1'!$H4327*VLOOKUP('Форма 1'!$F4327,'Придельники с 2022'!$B$4:$X$28,'Форма 1'!AF$8),"")</f>
        <v/>
      </c>
      <c r="P4327" s="87"/>
      <c r="Q4327" s="103" t="str">
        <f>IF(ISNUMBER('Форма 1'!AH4327),'Форма 1'!$H4327*VLOOKUP('Форма 1'!$F4327,'Придельники с 2022'!$B$4:$X$28,'Форма 1'!AH$8),"")</f>
        <v/>
      </c>
      <c r="R4327" s="103" t="str">
        <f>IF(ISNUMBER('Форма 1'!AI4327),'Форма 1'!$H4327*VLOOKUP('Форма 1'!$F4327,'Придельники с 2022'!$B$4:$X$28,'Форма 1'!AI$8),"")</f>
        <v/>
      </c>
      <c r="S4327" s="103" t="str">
        <f>IF(ISNUMBER('Форма 1'!AJ4327),'Форма 1'!$H4327*VLOOKUP('Форма 1'!$F4327,'Придельники с 2022'!$B$4:$X$28,'Форма 1'!AJ$8),"")</f>
        <v/>
      </c>
      <c r="T4327" s="88"/>
    </row>
    <row r="4328" spans="1:20">
      <c r="A4328" s="188">
        <f t="shared" si="287"/>
        <v>1164</v>
      </c>
      <c r="B4328" s="189" t="s">
        <v>4167</v>
      </c>
      <c r="C4328" s="99">
        <f t="shared" si="286"/>
        <v>7132000.3690000009</v>
      </c>
      <c r="D4328" s="103" t="str">
        <f>IF(ISNUMBER('Форма 1'!U4328),'Форма 1'!$H4328*VLOOKUP('Форма 1'!$F4328,'Придельники с 2022'!$B$4:$X$28,'Форма 1'!U$8),"")</f>
        <v/>
      </c>
      <c r="E4328" s="103" t="str">
        <f>IF(ISNUMBER('Форма 1'!V4328),'Форма 1'!$H4328*VLOOKUP('Форма 1'!$F4328,'Придельники с 2022'!$B$4:$X$28,'Форма 1'!V$8),"")</f>
        <v/>
      </c>
      <c r="F4328" s="103" t="str">
        <f>IF(ISNUMBER('Форма 1'!W4328),'Форма 1'!$H4328*VLOOKUP('Форма 1'!$F4328,'Придельники с 2022'!$B$4:$X$28,'Форма 1'!W$8),"")</f>
        <v/>
      </c>
      <c r="G4328" s="103">
        <f>IF(ISNUMBER('Форма 1'!X4328),'Форма 1'!$H4328*VLOOKUP('Форма 1'!$F4328,'Придельники с 2022'!$B$4:$X$28,'Форма 1'!X$8),"")</f>
        <v>1629224.416</v>
      </c>
      <c r="H4328" s="103">
        <f>IF(ISNUMBER('Форма 1'!Y4328),'Форма 1'!$H4328*VLOOKUP('Форма 1'!$F4328,'Придельники с 2022'!$B$4:$X$28,'Форма 1'!Y$8),"")</f>
        <v>5502775.9530000007</v>
      </c>
      <c r="I4328" s="103" t="str">
        <f>IF(ISNUMBER('Форма 1'!Z4328),'Форма 1'!$H4328*VLOOKUP('Форма 1'!$F4328,'Придельники с 2022'!$B$4:$X$28,'Форма 1'!Z$8),"")</f>
        <v/>
      </c>
      <c r="J4328" s="103" t="str">
        <f>IF(ISNUMBER('Форма 1'!AA4328),'Форма 1'!$H4328*VLOOKUP('Форма 1'!$F4328,'Придельники с 2022'!$B$4:$X$28,'Форма 1'!AA$8),"")</f>
        <v/>
      </c>
      <c r="K4328" s="90"/>
      <c r="L4328" s="87"/>
      <c r="M4328" s="103" t="str">
        <f>IF(ISNUMBER('Форма 1'!AD4328),'Форма 1'!$H4328*VLOOKUP('Форма 1'!$F4328,'Придельники с 2022'!$B$4:$X$28,'Форма 1'!AD$8),"")</f>
        <v/>
      </c>
      <c r="N4328" s="103" t="str">
        <f>IF(ISBLANK('Форма 1'!$AE4328),"",IF('Форма 1'!$AE4328=1,'Форма 1'!$H4328*VLOOKUP('Форма 1'!$F4328,'Придельники с 2022'!$B$4:$X$28,'Форма 1'!$AE$8,0),IF('Форма 1'!$AE4328=2,'Форма 1'!$H4328*VLOOKUP('Форма 1'!$F4328,'Придельники с 2022'!$B$4:$X$28,13,0),IF('Форма 1'!$AE4328=3,'Форма 1'!$H4328*VLOOKUP('Форма 1'!$F4328,'Придельники с 2022'!$B$4:$X$28,12,0)))))</f>
        <v/>
      </c>
      <c r="O4328" s="103" t="str">
        <f>IF(ISNUMBER('Форма 1'!AF4328),'Форма 1'!$H4328*VLOOKUP('Форма 1'!$F4328,'Придельники с 2022'!$B$4:$X$28,'Форма 1'!AF$8),"")</f>
        <v/>
      </c>
      <c r="P4328" s="87"/>
      <c r="Q4328" s="103" t="str">
        <f>IF(ISNUMBER('Форма 1'!AH4328),'Форма 1'!$H4328*VLOOKUP('Форма 1'!$F4328,'Придельники с 2022'!$B$4:$X$28,'Форма 1'!AH$8),"")</f>
        <v/>
      </c>
      <c r="R4328" s="103" t="str">
        <f>IF(ISNUMBER('Форма 1'!AI4328),'Форма 1'!$H4328*VLOOKUP('Форма 1'!$F4328,'Придельники с 2022'!$B$4:$X$28,'Форма 1'!AI$8),"")</f>
        <v/>
      </c>
      <c r="S4328" s="103" t="str">
        <f>IF(ISNUMBER('Форма 1'!AJ4328),'Форма 1'!$H4328*VLOOKUP('Форма 1'!$F4328,'Придельники с 2022'!$B$4:$X$28,'Форма 1'!AJ$8),"")</f>
        <v/>
      </c>
      <c r="T4328" s="88"/>
    </row>
    <row r="4329" spans="1:20">
      <c r="A4329" s="188">
        <f t="shared" si="287"/>
        <v>1165</v>
      </c>
      <c r="B4329" s="189" t="s">
        <v>4168</v>
      </c>
      <c r="C4329" s="99">
        <f t="shared" si="286"/>
        <v>16671053.52</v>
      </c>
      <c r="D4329" s="103" t="str">
        <f>IF(ISNUMBER('Форма 1'!U4329),'Форма 1'!$H4329*VLOOKUP('Форма 1'!$F4329,'Придельники с 2022'!$B$4:$X$28,'Форма 1'!U$8),"")</f>
        <v/>
      </c>
      <c r="E4329" s="103" t="str">
        <f>IF(ISNUMBER('Форма 1'!V4329),'Форма 1'!$H4329*VLOOKUP('Форма 1'!$F4329,'Придельники с 2022'!$B$4:$X$28,'Форма 1'!V$8),"")</f>
        <v/>
      </c>
      <c r="F4329" s="103" t="str">
        <f>IF(ISNUMBER('Форма 1'!W4329),'Форма 1'!$H4329*VLOOKUP('Форма 1'!$F4329,'Придельники с 2022'!$B$4:$X$28,'Форма 1'!W$8),"")</f>
        <v/>
      </c>
      <c r="G4329" s="103" t="str">
        <f>IF(ISNUMBER('Форма 1'!X4329),'Форма 1'!$H4329*VLOOKUP('Форма 1'!$F4329,'Придельники с 2022'!$B$4:$X$28,'Форма 1'!X$8),"")</f>
        <v/>
      </c>
      <c r="H4329" s="103" t="str">
        <f>IF(ISNUMBER('Форма 1'!Y4329),'Форма 1'!$H4329*VLOOKUP('Форма 1'!$F4329,'Придельники с 2022'!$B$4:$X$28,'Форма 1'!Y$8),"")</f>
        <v/>
      </c>
      <c r="I4329" s="103" t="str">
        <f>IF(ISNUMBER('Форма 1'!Z4329),'Форма 1'!$H4329*VLOOKUP('Форма 1'!$F4329,'Придельники с 2022'!$B$4:$X$28,'Форма 1'!Z$8),"")</f>
        <v/>
      </c>
      <c r="J4329" s="103" t="str">
        <f>IF(ISNUMBER('Форма 1'!AA4329),'Форма 1'!$H4329*VLOOKUP('Форма 1'!$F4329,'Придельники с 2022'!$B$4:$X$28,'Форма 1'!AA$8),"")</f>
        <v/>
      </c>
      <c r="K4329" s="90">
        <v>6</v>
      </c>
      <c r="L4329" s="87">
        <f>2778508.92*K4329</f>
        <v>16671053.52</v>
      </c>
      <c r="M4329" s="103" t="str">
        <f>IF(ISNUMBER('Форма 1'!AD4329),'Форма 1'!$H4329*VLOOKUP('Форма 1'!$F4329,'Придельники с 2022'!$B$4:$X$28,'Форма 1'!AD$8),"")</f>
        <v/>
      </c>
      <c r="N4329" s="103" t="str">
        <f>IF(ISBLANK('Форма 1'!$AE4329),"",IF('Форма 1'!$AE4329=1,'Форма 1'!$H4329*VLOOKUP('Форма 1'!$F4329,'Придельники с 2022'!$B$4:$X$28,'Форма 1'!$AE$8,0),IF('Форма 1'!$AE4329=2,'Форма 1'!$H4329*VLOOKUP('Форма 1'!$F4329,'Придельники с 2022'!$B$4:$X$28,13,0),IF('Форма 1'!$AE4329=3,'Форма 1'!$H4329*VLOOKUP('Форма 1'!$F4329,'Придельники с 2022'!$B$4:$X$28,12,0)))))</f>
        <v/>
      </c>
      <c r="O4329" s="103" t="str">
        <f>IF(ISNUMBER('Форма 1'!AF4329),'Форма 1'!$H4329*VLOOKUP('Форма 1'!$F4329,'Придельники с 2022'!$B$4:$X$28,'Форма 1'!AF$8),"")</f>
        <v/>
      </c>
      <c r="P4329" s="87"/>
      <c r="Q4329" s="103" t="str">
        <f>IF(ISNUMBER('Форма 1'!AH4329),'Форма 1'!$H4329*VLOOKUP('Форма 1'!$F4329,'Придельники с 2022'!$B$4:$X$28,'Форма 1'!AH$8),"")</f>
        <v/>
      </c>
      <c r="R4329" s="103" t="str">
        <f>IF(ISNUMBER('Форма 1'!AI4329),'Форма 1'!$H4329*VLOOKUP('Форма 1'!$F4329,'Придельники с 2022'!$B$4:$X$28,'Форма 1'!AI$8),"")</f>
        <v/>
      </c>
      <c r="S4329" s="103" t="str">
        <f>IF(ISNUMBER('Форма 1'!AJ4329),'Форма 1'!$H4329*VLOOKUP('Форма 1'!$F4329,'Придельники с 2022'!$B$4:$X$28,'Форма 1'!AJ$8),"")</f>
        <v/>
      </c>
      <c r="T4329" s="88"/>
    </row>
    <row r="4330" spans="1:20">
      <c r="A4330" s="188">
        <f t="shared" si="287"/>
        <v>1166</v>
      </c>
      <c r="B4330" s="189" t="s">
        <v>4169</v>
      </c>
      <c r="C4330" s="99">
        <f t="shared" si="286"/>
        <v>11790950.399999999</v>
      </c>
      <c r="D4330" s="103" t="str">
        <f>IF(ISNUMBER('Форма 1'!U4330),'Форма 1'!$H4330*VLOOKUP('Форма 1'!$F4330,'Придельники с 2022'!$B$4:$X$28,'Форма 1'!U$8),"")</f>
        <v/>
      </c>
      <c r="E4330" s="103" t="str">
        <f>IF(ISNUMBER('Форма 1'!V4330),'Форма 1'!$H4330*VLOOKUP('Форма 1'!$F4330,'Придельники с 2022'!$B$4:$X$28,'Форма 1'!V$8),"")</f>
        <v/>
      </c>
      <c r="F4330" s="103" t="str">
        <f>IF(ISNUMBER('Форма 1'!W4330),'Форма 1'!$H4330*VLOOKUP('Форма 1'!$F4330,'Придельники с 2022'!$B$4:$X$28,'Форма 1'!W$8),"")</f>
        <v/>
      </c>
      <c r="G4330" s="103" t="str">
        <f>IF(ISNUMBER('Форма 1'!X4330),'Форма 1'!$H4330*VLOOKUP('Форма 1'!$F4330,'Придельники с 2022'!$B$4:$X$28,'Форма 1'!X$8),"")</f>
        <v/>
      </c>
      <c r="H4330" s="103" t="str">
        <f>IF(ISNUMBER('Форма 1'!Y4330),'Форма 1'!$H4330*VLOOKUP('Форма 1'!$F4330,'Придельники с 2022'!$B$4:$X$28,'Форма 1'!Y$8),"")</f>
        <v/>
      </c>
      <c r="I4330" s="103" t="str">
        <f>IF(ISNUMBER('Форма 1'!Z4330),'Форма 1'!$H4330*VLOOKUP('Форма 1'!$F4330,'Придельники с 2022'!$B$4:$X$28,'Форма 1'!Z$8),"")</f>
        <v/>
      </c>
      <c r="J4330" s="103" t="str">
        <f>IF(ISNUMBER('Форма 1'!AA4330),'Форма 1'!$H4330*VLOOKUP('Форма 1'!$F4330,'Придельники с 2022'!$B$4:$X$28,'Форма 1'!AA$8),"")</f>
        <v/>
      </c>
      <c r="K4330" s="90">
        <v>3</v>
      </c>
      <c r="L4330" s="87">
        <f>3930316.8*K4330</f>
        <v>11790950.399999999</v>
      </c>
      <c r="M4330" s="103" t="str">
        <f>IF(ISNUMBER('Форма 1'!AD4330),'Форма 1'!$H4330*VLOOKUP('Форма 1'!$F4330,'Придельники с 2022'!$B$4:$X$28,'Форма 1'!AD$8),"")</f>
        <v/>
      </c>
      <c r="N4330" s="103" t="str">
        <f>IF(ISBLANK('Форма 1'!$AE4330),"",IF('Форма 1'!$AE4330=1,'Форма 1'!$H4330*VLOOKUP('Форма 1'!$F4330,'Придельники с 2022'!$B$4:$X$28,'Форма 1'!$AE$8,0),IF('Форма 1'!$AE4330=2,'Форма 1'!$H4330*VLOOKUP('Форма 1'!$F4330,'Придельники с 2022'!$B$4:$X$28,13,0),IF('Форма 1'!$AE4330=3,'Форма 1'!$H4330*VLOOKUP('Форма 1'!$F4330,'Придельники с 2022'!$B$4:$X$28,12,0)))))</f>
        <v/>
      </c>
      <c r="O4330" s="103" t="str">
        <f>IF(ISNUMBER('Форма 1'!AF4330),'Форма 1'!$H4330*VLOOKUP('Форма 1'!$F4330,'Придельники с 2022'!$B$4:$X$28,'Форма 1'!AF$8),"")</f>
        <v/>
      </c>
      <c r="P4330" s="87"/>
      <c r="Q4330" s="103" t="str">
        <f>IF(ISNUMBER('Форма 1'!AH4330),'Форма 1'!$H4330*VLOOKUP('Форма 1'!$F4330,'Придельники с 2022'!$B$4:$X$28,'Форма 1'!AH$8),"")</f>
        <v/>
      </c>
      <c r="R4330" s="103" t="str">
        <f>IF(ISNUMBER('Форма 1'!AI4330),'Форма 1'!$H4330*VLOOKUP('Форма 1'!$F4330,'Придельники с 2022'!$B$4:$X$28,'Форма 1'!AI$8),"")</f>
        <v/>
      </c>
      <c r="S4330" s="103" t="str">
        <f>IF(ISNUMBER('Форма 1'!AJ4330),'Форма 1'!$H4330*VLOOKUP('Форма 1'!$F4330,'Придельники с 2022'!$B$4:$X$28,'Форма 1'!AJ$8),"")</f>
        <v/>
      </c>
      <c r="T4330" s="88"/>
    </row>
    <row r="4331" spans="1:20">
      <c r="A4331" s="188">
        <f t="shared" si="287"/>
        <v>1167</v>
      </c>
      <c r="B4331" s="189" t="s">
        <v>4170</v>
      </c>
      <c r="C4331" s="99">
        <f t="shared" si="286"/>
        <v>20209095.648000002</v>
      </c>
      <c r="D4331" s="103" t="str">
        <f>IF(ISNUMBER('Форма 1'!U4331),'Форма 1'!$H4331*VLOOKUP('Форма 1'!$F4331,'Придельники с 2022'!$B$4:$X$28,'Форма 1'!U$8),"")</f>
        <v/>
      </c>
      <c r="E4331" s="103" t="str">
        <f>IF(ISNUMBER('Форма 1'!V4331),'Форма 1'!$H4331*VLOOKUP('Форма 1'!$F4331,'Придельники с 2022'!$B$4:$X$28,'Форма 1'!V$8),"")</f>
        <v/>
      </c>
      <c r="F4331" s="103" t="str">
        <f>IF(ISNUMBER('Форма 1'!W4331),'Форма 1'!$H4331*VLOOKUP('Форма 1'!$F4331,'Придельники с 2022'!$B$4:$X$28,'Форма 1'!W$8),"")</f>
        <v/>
      </c>
      <c r="G4331" s="103" t="str">
        <f>IF(ISNUMBER('Форма 1'!X4331),'Форма 1'!$H4331*VLOOKUP('Форма 1'!$F4331,'Придельники с 2022'!$B$4:$X$28,'Форма 1'!X$8),"")</f>
        <v/>
      </c>
      <c r="H4331" s="103" t="str">
        <f>IF(ISNUMBER('Форма 1'!Y4331),'Форма 1'!$H4331*VLOOKUP('Форма 1'!$F4331,'Придельники с 2022'!$B$4:$X$28,'Форма 1'!Y$8),"")</f>
        <v/>
      </c>
      <c r="I4331" s="103" t="str">
        <f>IF(ISNUMBER('Форма 1'!Z4331),'Форма 1'!$H4331*VLOOKUP('Форма 1'!$F4331,'Придельники с 2022'!$B$4:$X$28,'Форма 1'!Z$8),"")</f>
        <v/>
      </c>
      <c r="J4331" s="103" t="str">
        <f>IF(ISNUMBER('Форма 1'!AA4331),'Форма 1'!$H4331*VLOOKUP('Форма 1'!$F4331,'Придельники с 2022'!$B$4:$X$28,'Форма 1'!AA$8),"")</f>
        <v/>
      </c>
      <c r="K4331" s="90"/>
      <c r="L4331" s="87"/>
      <c r="M4331" s="103">
        <f>IF(ISNUMBER('Форма 1'!AD4331),'Форма 1'!$H4331*VLOOKUP('Форма 1'!$F4331,'Придельники с 2022'!$B$4:$X$28,'Форма 1'!AD$8),"")</f>
        <v>20209095.648000002</v>
      </c>
      <c r="N4331" s="103" t="str">
        <f>IF(ISBLANK('Форма 1'!$AE4331),"",IF('Форма 1'!$AE4331=1,'Форма 1'!$H4331*VLOOKUP('Форма 1'!$F4331,'Придельники с 2022'!$B$4:$X$28,'Форма 1'!$AE$8,0),IF('Форма 1'!$AE4331=2,'Форма 1'!$H4331*VLOOKUP('Форма 1'!$F4331,'Придельники с 2022'!$B$4:$X$28,13,0),IF('Форма 1'!$AE4331=3,'Форма 1'!$H4331*VLOOKUP('Форма 1'!$F4331,'Придельники с 2022'!$B$4:$X$28,12,0)))))</f>
        <v/>
      </c>
      <c r="O4331" s="103" t="str">
        <f>IF(ISNUMBER('Форма 1'!AF4331),'Форма 1'!$H4331*VLOOKUP('Форма 1'!$F4331,'Придельники с 2022'!$B$4:$X$28,'Форма 1'!AF$8),"")</f>
        <v/>
      </c>
      <c r="P4331" s="87"/>
      <c r="Q4331" s="103" t="str">
        <f>IF(ISNUMBER('Форма 1'!AH4331),'Форма 1'!$H4331*VLOOKUP('Форма 1'!$F4331,'Придельники с 2022'!$B$4:$X$28,'Форма 1'!AH$8),"")</f>
        <v/>
      </c>
      <c r="R4331" s="103" t="str">
        <f>IF(ISNUMBER('Форма 1'!AI4331),'Форма 1'!$H4331*VLOOKUP('Форма 1'!$F4331,'Придельники с 2022'!$B$4:$X$28,'Форма 1'!AI$8),"")</f>
        <v/>
      </c>
      <c r="S4331" s="103" t="str">
        <f>IF(ISNUMBER('Форма 1'!AJ4331),'Форма 1'!$H4331*VLOOKUP('Форма 1'!$F4331,'Придельники с 2022'!$B$4:$X$28,'Форма 1'!AJ$8),"")</f>
        <v/>
      </c>
      <c r="T4331" s="88"/>
    </row>
    <row r="4332" spans="1:20">
      <c r="A4332" s="188">
        <f t="shared" si="287"/>
        <v>1168</v>
      </c>
      <c r="B4332" s="189" t="s">
        <v>4171</v>
      </c>
      <c r="C4332" s="99">
        <f t="shared" si="286"/>
        <v>7819011.4240000006</v>
      </c>
      <c r="D4332" s="103" t="str">
        <f>IF(ISNUMBER('Форма 1'!U4332),'Форма 1'!$H4332*VLOOKUP('Форма 1'!$F4332,'Придельники с 2022'!$B$4:$X$28,'Форма 1'!U$8),"")</f>
        <v/>
      </c>
      <c r="E4332" s="103" t="str">
        <f>IF(ISNUMBER('Форма 1'!V4332),'Форма 1'!$H4332*VLOOKUP('Форма 1'!$F4332,'Придельники с 2022'!$B$4:$X$28,'Форма 1'!V$8),"")</f>
        <v/>
      </c>
      <c r="F4332" s="103" t="str">
        <f>IF(ISNUMBER('Форма 1'!W4332),'Форма 1'!$H4332*VLOOKUP('Форма 1'!$F4332,'Придельники с 2022'!$B$4:$X$28,'Форма 1'!W$8),"")</f>
        <v/>
      </c>
      <c r="G4332" s="103" t="str">
        <f>IF(ISNUMBER('Форма 1'!X4332),'Форма 1'!$H4332*VLOOKUP('Форма 1'!$F4332,'Придельники с 2022'!$B$4:$X$28,'Форма 1'!X$8),"")</f>
        <v/>
      </c>
      <c r="H4332" s="103" t="str">
        <f>IF(ISNUMBER('Форма 1'!Y4332),'Форма 1'!$H4332*VLOOKUP('Форма 1'!$F4332,'Придельники с 2022'!$B$4:$X$28,'Форма 1'!Y$8),"")</f>
        <v/>
      </c>
      <c r="I4332" s="103" t="str">
        <f>IF(ISNUMBER('Форма 1'!Z4332),'Форма 1'!$H4332*VLOOKUP('Форма 1'!$F4332,'Придельники с 2022'!$B$4:$X$28,'Форма 1'!Z$8),"")</f>
        <v/>
      </c>
      <c r="J4332" s="103" t="str">
        <f>IF(ISNUMBER('Форма 1'!AA4332),'Форма 1'!$H4332*VLOOKUP('Форма 1'!$F4332,'Придельники с 2022'!$B$4:$X$28,'Форма 1'!AA$8),"")</f>
        <v/>
      </c>
      <c r="K4332" s="90"/>
      <c r="L4332" s="87"/>
      <c r="M4332" s="103">
        <f>IF(ISNUMBER('Форма 1'!AD4332),'Форма 1'!$H4332*VLOOKUP('Форма 1'!$F4332,'Придельники с 2022'!$B$4:$X$28,'Форма 1'!AD$8),"")</f>
        <v>7819011.4240000006</v>
      </c>
      <c r="N4332" s="103" t="str">
        <f>IF(ISBLANK('Форма 1'!$AE4332),"",IF('Форма 1'!$AE4332=1,'Форма 1'!$H4332*VLOOKUP('Форма 1'!$F4332,'Придельники с 2022'!$B$4:$X$28,'Форма 1'!$AE$8,0),IF('Форма 1'!$AE4332=2,'Форма 1'!$H4332*VLOOKUP('Форма 1'!$F4332,'Придельники с 2022'!$B$4:$X$28,13,0),IF('Форма 1'!$AE4332=3,'Форма 1'!$H4332*VLOOKUP('Форма 1'!$F4332,'Придельники с 2022'!$B$4:$X$28,12,0)))))</f>
        <v/>
      </c>
      <c r="O4332" s="103" t="str">
        <f>IF(ISNUMBER('Форма 1'!AF4332),'Форма 1'!$H4332*VLOOKUP('Форма 1'!$F4332,'Придельники с 2022'!$B$4:$X$28,'Форма 1'!AF$8),"")</f>
        <v/>
      </c>
      <c r="P4332" s="87"/>
      <c r="Q4332" s="103" t="str">
        <f>IF(ISNUMBER('Форма 1'!AH4332),'Форма 1'!$H4332*VLOOKUP('Форма 1'!$F4332,'Придельники с 2022'!$B$4:$X$28,'Форма 1'!AH$8),"")</f>
        <v/>
      </c>
      <c r="R4332" s="103" t="str">
        <f>IF(ISNUMBER('Форма 1'!AI4332),'Форма 1'!$H4332*VLOOKUP('Форма 1'!$F4332,'Придельники с 2022'!$B$4:$X$28,'Форма 1'!AI$8),"")</f>
        <v/>
      </c>
      <c r="S4332" s="103" t="str">
        <f>IF(ISNUMBER('Форма 1'!AJ4332),'Форма 1'!$H4332*VLOOKUP('Форма 1'!$F4332,'Придельники с 2022'!$B$4:$X$28,'Форма 1'!AJ$8),"")</f>
        <v/>
      </c>
      <c r="T4332" s="88"/>
    </row>
    <row r="4333" spans="1:20">
      <c r="A4333" s="188">
        <f t="shared" si="287"/>
        <v>1169</v>
      </c>
      <c r="B4333" s="189" t="s">
        <v>4172</v>
      </c>
      <c r="C4333" s="99">
        <f t="shared" si="286"/>
        <v>7848734.6560000004</v>
      </c>
      <c r="D4333" s="103" t="str">
        <f>IF(ISNUMBER('Форма 1'!U4333),'Форма 1'!$H4333*VLOOKUP('Форма 1'!$F4333,'Придельники с 2022'!$B$4:$X$28,'Форма 1'!U$8),"")</f>
        <v/>
      </c>
      <c r="E4333" s="103" t="str">
        <f>IF(ISNUMBER('Форма 1'!V4333),'Форма 1'!$H4333*VLOOKUP('Форма 1'!$F4333,'Придельники с 2022'!$B$4:$X$28,'Форма 1'!V$8),"")</f>
        <v/>
      </c>
      <c r="F4333" s="103" t="str">
        <f>IF(ISNUMBER('Форма 1'!W4333),'Форма 1'!$H4333*VLOOKUP('Форма 1'!$F4333,'Придельники с 2022'!$B$4:$X$28,'Форма 1'!W$8),"")</f>
        <v/>
      </c>
      <c r="G4333" s="103" t="str">
        <f>IF(ISNUMBER('Форма 1'!X4333),'Форма 1'!$H4333*VLOOKUP('Форма 1'!$F4333,'Придельники с 2022'!$B$4:$X$28,'Форма 1'!X$8),"")</f>
        <v/>
      </c>
      <c r="H4333" s="103" t="str">
        <f>IF(ISNUMBER('Форма 1'!Y4333),'Форма 1'!$H4333*VLOOKUP('Форма 1'!$F4333,'Придельники с 2022'!$B$4:$X$28,'Форма 1'!Y$8),"")</f>
        <v/>
      </c>
      <c r="I4333" s="103" t="str">
        <f>IF(ISNUMBER('Форма 1'!Z4333),'Форма 1'!$H4333*VLOOKUP('Форма 1'!$F4333,'Придельники с 2022'!$B$4:$X$28,'Форма 1'!Z$8),"")</f>
        <v/>
      </c>
      <c r="J4333" s="103" t="str">
        <f>IF(ISNUMBER('Форма 1'!AA4333),'Форма 1'!$H4333*VLOOKUP('Форма 1'!$F4333,'Придельники с 2022'!$B$4:$X$28,'Форма 1'!AA$8),"")</f>
        <v/>
      </c>
      <c r="K4333" s="90"/>
      <c r="L4333" s="87"/>
      <c r="M4333" s="103">
        <f>IF(ISNUMBER('Форма 1'!AD4333),'Форма 1'!$H4333*VLOOKUP('Форма 1'!$F4333,'Придельники с 2022'!$B$4:$X$28,'Форма 1'!AD$8),"")</f>
        <v>7848734.6560000004</v>
      </c>
      <c r="N4333" s="103" t="str">
        <f>IF(ISBLANK('Форма 1'!$AE4333),"",IF('Форма 1'!$AE4333=1,'Форма 1'!$H4333*VLOOKUP('Форма 1'!$F4333,'Придельники с 2022'!$B$4:$X$28,'Форма 1'!$AE$8,0),IF('Форма 1'!$AE4333=2,'Форма 1'!$H4333*VLOOKUP('Форма 1'!$F4333,'Придельники с 2022'!$B$4:$X$28,13,0),IF('Форма 1'!$AE4333=3,'Форма 1'!$H4333*VLOOKUP('Форма 1'!$F4333,'Придельники с 2022'!$B$4:$X$28,12,0)))))</f>
        <v/>
      </c>
      <c r="O4333" s="103" t="str">
        <f>IF(ISNUMBER('Форма 1'!AF4333),'Форма 1'!$H4333*VLOOKUP('Форма 1'!$F4333,'Придельники с 2022'!$B$4:$X$28,'Форма 1'!AF$8),"")</f>
        <v/>
      </c>
      <c r="P4333" s="87"/>
      <c r="Q4333" s="103" t="str">
        <f>IF(ISNUMBER('Форма 1'!AH4333),'Форма 1'!$H4333*VLOOKUP('Форма 1'!$F4333,'Придельники с 2022'!$B$4:$X$28,'Форма 1'!AH$8),"")</f>
        <v/>
      </c>
      <c r="R4333" s="103" t="str">
        <f>IF(ISNUMBER('Форма 1'!AI4333),'Форма 1'!$H4333*VLOOKUP('Форма 1'!$F4333,'Придельники с 2022'!$B$4:$X$28,'Форма 1'!AI$8),"")</f>
        <v/>
      </c>
      <c r="S4333" s="103" t="str">
        <f>IF(ISNUMBER('Форма 1'!AJ4333),'Форма 1'!$H4333*VLOOKUP('Форма 1'!$F4333,'Придельники с 2022'!$B$4:$X$28,'Форма 1'!AJ$8),"")</f>
        <v/>
      </c>
      <c r="T4333" s="88"/>
    </row>
    <row r="4334" spans="1:20">
      <c r="A4334" s="188">
        <f t="shared" si="287"/>
        <v>1170</v>
      </c>
      <c r="B4334" s="189" t="s">
        <v>4173</v>
      </c>
      <c r="C4334" s="99">
        <f t="shared" si="286"/>
        <v>17311080.528000001</v>
      </c>
      <c r="D4334" s="103" t="str">
        <f>IF(ISNUMBER('Форма 1'!U4334),'Форма 1'!$H4334*VLOOKUP('Форма 1'!$F4334,'Придельники с 2022'!$B$4:$X$28,'Форма 1'!U$8),"")</f>
        <v/>
      </c>
      <c r="E4334" s="103" t="str">
        <f>IF(ISNUMBER('Форма 1'!V4334),'Форма 1'!$H4334*VLOOKUP('Форма 1'!$F4334,'Придельники с 2022'!$B$4:$X$28,'Форма 1'!V$8),"")</f>
        <v/>
      </c>
      <c r="F4334" s="103" t="str">
        <f>IF(ISNUMBER('Форма 1'!W4334),'Форма 1'!$H4334*VLOOKUP('Форма 1'!$F4334,'Придельники с 2022'!$B$4:$X$28,'Форма 1'!W$8),"")</f>
        <v/>
      </c>
      <c r="G4334" s="103" t="str">
        <f>IF(ISNUMBER('Форма 1'!X4334),'Форма 1'!$H4334*VLOOKUP('Форма 1'!$F4334,'Придельники с 2022'!$B$4:$X$28,'Форма 1'!X$8),"")</f>
        <v/>
      </c>
      <c r="H4334" s="103" t="str">
        <f>IF(ISNUMBER('Форма 1'!Y4334),'Форма 1'!$H4334*VLOOKUP('Форма 1'!$F4334,'Придельники с 2022'!$B$4:$X$28,'Форма 1'!Y$8),"")</f>
        <v/>
      </c>
      <c r="I4334" s="103" t="str">
        <f>IF(ISNUMBER('Форма 1'!Z4334),'Форма 1'!$H4334*VLOOKUP('Форма 1'!$F4334,'Придельники с 2022'!$B$4:$X$28,'Форма 1'!Z$8),"")</f>
        <v/>
      </c>
      <c r="J4334" s="103" t="str">
        <f>IF(ISNUMBER('Форма 1'!AA4334),'Форма 1'!$H4334*VLOOKUP('Форма 1'!$F4334,'Придельники с 2022'!$B$4:$X$28,'Форма 1'!AA$8),"")</f>
        <v/>
      </c>
      <c r="K4334" s="90"/>
      <c r="L4334" s="87"/>
      <c r="M4334" s="103">
        <f>IF(ISNUMBER('Форма 1'!AD4334),'Форма 1'!$H4334*VLOOKUP('Форма 1'!$F4334,'Придельники с 2022'!$B$4:$X$28,'Форма 1'!AD$8),"")</f>
        <v>17311080.528000001</v>
      </c>
      <c r="N4334" s="103" t="str">
        <f>IF(ISBLANK('Форма 1'!$AE4334),"",IF('Форма 1'!$AE4334=1,'Форма 1'!$H4334*VLOOKUP('Форма 1'!$F4334,'Придельники с 2022'!$B$4:$X$28,'Форма 1'!$AE$8,0),IF('Форма 1'!$AE4334=2,'Форма 1'!$H4334*VLOOKUP('Форма 1'!$F4334,'Придельники с 2022'!$B$4:$X$28,13,0),IF('Форма 1'!$AE4334=3,'Форма 1'!$H4334*VLOOKUP('Форма 1'!$F4334,'Придельники с 2022'!$B$4:$X$28,12,0)))))</f>
        <v/>
      </c>
      <c r="O4334" s="103" t="str">
        <f>IF(ISNUMBER('Форма 1'!AF4334),'Форма 1'!$H4334*VLOOKUP('Форма 1'!$F4334,'Придельники с 2022'!$B$4:$X$28,'Форма 1'!AF$8),"")</f>
        <v/>
      </c>
      <c r="P4334" s="87"/>
      <c r="Q4334" s="103" t="str">
        <f>IF(ISNUMBER('Форма 1'!AH4334),'Форма 1'!$H4334*VLOOKUP('Форма 1'!$F4334,'Придельники с 2022'!$B$4:$X$28,'Форма 1'!AH$8),"")</f>
        <v/>
      </c>
      <c r="R4334" s="103" t="str">
        <f>IF(ISNUMBER('Форма 1'!AI4334),'Форма 1'!$H4334*VLOOKUP('Форма 1'!$F4334,'Придельники с 2022'!$B$4:$X$28,'Форма 1'!AI$8),"")</f>
        <v/>
      </c>
      <c r="S4334" s="103" t="str">
        <f>IF(ISNUMBER('Форма 1'!AJ4334),'Форма 1'!$H4334*VLOOKUP('Форма 1'!$F4334,'Придельники с 2022'!$B$4:$X$28,'Форма 1'!AJ$8),"")</f>
        <v/>
      </c>
      <c r="T4334" s="88"/>
    </row>
    <row r="4335" spans="1:20">
      <c r="A4335" s="188">
        <f t="shared" si="287"/>
        <v>1171</v>
      </c>
      <c r="B4335" s="189" t="s">
        <v>4174</v>
      </c>
      <c r="C4335" s="99">
        <f t="shared" si="286"/>
        <v>7761366.3680000007</v>
      </c>
      <c r="D4335" s="103" t="str">
        <f>IF(ISNUMBER('Форма 1'!U4335),'Форма 1'!$H4335*VLOOKUP('Форма 1'!$F4335,'Придельники с 2022'!$B$4:$X$28,'Форма 1'!U$8),"")</f>
        <v/>
      </c>
      <c r="E4335" s="103" t="str">
        <f>IF(ISNUMBER('Форма 1'!V4335),'Форма 1'!$H4335*VLOOKUP('Форма 1'!$F4335,'Придельники с 2022'!$B$4:$X$28,'Форма 1'!V$8),"")</f>
        <v/>
      </c>
      <c r="F4335" s="103" t="str">
        <f>IF(ISNUMBER('Форма 1'!W4335),'Форма 1'!$H4335*VLOOKUP('Форма 1'!$F4335,'Придельники с 2022'!$B$4:$X$28,'Форма 1'!W$8),"")</f>
        <v/>
      </c>
      <c r="G4335" s="103" t="str">
        <f>IF(ISNUMBER('Форма 1'!X4335),'Форма 1'!$H4335*VLOOKUP('Форма 1'!$F4335,'Придельники с 2022'!$B$4:$X$28,'Форма 1'!X$8),"")</f>
        <v/>
      </c>
      <c r="H4335" s="103" t="str">
        <f>IF(ISNUMBER('Форма 1'!Y4335),'Форма 1'!$H4335*VLOOKUP('Форма 1'!$F4335,'Придельники с 2022'!$B$4:$X$28,'Форма 1'!Y$8),"")</f>
        <v/>
      </c>
      <c r="I4335" s="103" t="str">
        <f>IF(ISNUMBER('Форма 1'!Z4335),'Форма 1'!$H4335*VLOOKUP('Форма 1'!$F4335,'Придельники с 2022'!$B$4:$X$28,'Форма 1'!Z$8),"")</f>
        <v/>
      </c>
      <c r="J4335" s="103" t="str">
        <f>IF(ISNUMBER('Форма 1'!AA4335),'Форма 1'!$H4335*VLOOKUP('Форма 1'!$F4335,'Придельники с 2022'!$B$4:$X$28,'Форма 1'!AA$8),"")</f>
        <v/>
      </c>
      <c r="K4335" s="90"/>
      <c r="L4335" s="87"/>
      <c r="M4335" s="103">
        <f>IF(ISNUMBER('Форма 1'!AD4335),'Форма 1'!$H4335*VLOOKUP('Форма 1'!$F4335,'Придельники с 2022'!$B$4:$X$28,'Форма 1'!AD$8),"")</f>
        <v>7761366.3680000007</v>
      </c>
      <c r="N4335" s="103" t="str">
        <f>IF(ISBLANK('Форма 1'!$AE4335),"",IF('Форма 1'!$AE4335=1,'Форма 1'!$H4335*VLOOKUP('Форма 1'!$F4335,'Придельники с 2022'!$B$4:$X$28,'Форма 1'!$AE$8,0),IF('Форма 1'!$AE4335=2,'Форма 1'!$H4335*VLOOKUP('Форма 1'!$F4335,'Придельники с 2022'!$B$4:$X$28,13,0),IF('Форма 1'!$AE4335=3,'Форма 1'!$H4335*VLOOKUP('Форма 1'!$F4335,'Придельники с 2022'!$B$4:$X$28,12,0)))))</f>
        <v/>
      </c>
      <c r="O4335" s="103" t="str">
        <f>IF(ISNUMBER('Форма 1'!AF4335),'Форма 1'!$H4335*VLOOKUP('Форма 1'!$F4335,'Придельники с 2022'!$B$4:$X$28,'Форма 1'!AF$8),"")</f>
        <v/>
      </c>
      <c r="P4335" s="87"/>
      <c r="Q4335" s="103" t="str">
        <f>IF(ISNUMBER('Форма 1'!AH4335),'Форма 1'!$H4335*VLOOKUP('Форма 1'!$F4335,'Придельники с 2022'!$B$4:$X$28,'Форма 1'!AH$8),"")</f>
        <v/>
      </c>
      <c r="R4335" s="103" t="str">
        <f>IF(ISNUMBER('Форма 1'!AI4335),'Форма 1'!$H4335*VLOOKUP('Форма 1'!$F4335,'Придельники с 2022'!$B$4:$X$28,'Форма 1'!AI$8),"")</f>
        <v/>
      </c>
      <c r="S4335" s="103" t="str">
        <f>IF(ISNUMBER('Форма 1'!AJ4335),'Форма 1'!$H4335*VLOOKUP('Форма 1'!$F4335,'Придельники с 2022'!$B$4:$X$28,'Форма 1'!AJ$8),"")</f>
        <v/>
      </c>
      <c r="T4335" s="88"/>
    </row>
    <row r="4336" spans="1:20">
      <c r="A4336" s="188">
        <f t="shared" si="287"/>
        <v>1172</v>
      </c>
      <c r="B4336" s="189" t="s">
        <v>4175</v>
      </c>
      <c r="C4336" s="99">
        <f t="shared" si="286"/>
        <v>17643440.304000001</v>
      </c>
      <c r="D4336" s="103" t="str">
        <f>IF(ISNUMBER('Форма 1'!U4336),'Форма 1'!$H4336*VLOOKUP('Форма 1'!$F4336,'Придельники с 2022'!$B$4:$X$28,'Форма 1'!U$8),"")</f>
        <v/>
      </c>
      <c r="E4336" s="103" t="str">
        <f>IF(ISNUMBER('Форма 1'!V4336),'Форма 1'!$H4336*VLOOKUP('Форма 1'!$F4336,'Придельники с 2022'!$B$4:$X$28,'Форма 1'!V$8),"")</f>
        <v/>
      </c>
      <c r="F4336" s="103" t="str">
        <f>IF(ISNUMBER('Форма 1'!W4336),'Форма 1'!$H4336*VLOOKUP('Форма 1'!$F4336,'Придельники с 2022'!$B$4:$X$28,'Форма 1'!W$8),"")</f>
        <v/>
      </c>
      <c r="G4336" s="103" t="str">
        <f>IF(ISNUMBER('Форма 1'!X4336),'Форма 1'!$H4336*VLOOKUP('Форма 1'!$F4336,'Придельники с 2022'!$B$4:$X$28,'Форма 1'!X$8),"")</f>
        <v/>
      </c>
      <c r="H4336" s="103" t="str">
        <f>IF(ISNUMBER('Форма 1'!Y4336),'Форма 1'!$H4336*VLOOKUP('Форма 1'!$F4336,'Придельники с 2022'!$B$4:$X$28,'Форма 1'!Y$8),"")</f>
        <v/>
      </c>
      <c r="I4336" s="103" t="str">
        <f>IF(ISNUMBER('Форма 1'!Z4336),'Форма 1'!$H4336*VLOOKUP('Форма 1'!$F4336,'Придельники с 2022'!$B$4:$X$28,'Форма 1'!Z$8),"")</f>
        <v/>
      </c>
      <c r="J4336" s="103" t="str">
        <f>IF(ISNUMBER('Форма 1'!AA4336),'Форма 1'!$H4336*VLOOKUP('Форма 1'!$F4336,'Придельники с 2022'!$B$4:$X$28,'Форма 1'!AA$8),"")</f>
        <v/>
      </c>
      <c r="K4336" s="90"/>
      <c r="L4336" s="87"/>
      <c r="M4336" s="103">
        <f>IF(ISNUMBER('Форма 1'!AD4336),'Форма 1'!$H4336*VLOOKUP('Форма 1'!$F4336,'Придельники с 2022'!$B$4:$X$28,'Форма 1'!AD$8),"")</f>
        <v>17643440.304000001</v>
      </c>
      <c r="N4336" s="103" t="str">
        <f>IF(ISBLANK('Форма 1'!$AE4336),"",IF('Форма 1'!$AE4336=1,'Форма 1'!$H4336*VLOOKUP('Форма 1'!$F4336,'Придельники с 2022'!$B$4:$X$28,'Форма 1'!$AE$8,0),IF('Форма 1'!$AE4336=2,'Форма 1'!$H4336*VLOOKUP('Форма 1'!$F4336,'Придельники с 2022'!$B$4:$X$28,13,0),IF('Форма 1'!$AE4336=3,'Форма 1'!$H4336*VLOOKUP('Форма 1'!$F4336,'Придельники с 2022'!$B$4:$X$28,12,0)))))</f>
        <v/>
      </c>
      <c r="O4336" s="103" t="str">
        <f>IF(ISNUMBER('Форма 1'!AF4336),'Форма 1'!$H4336*VLOOKUP('Форма 1'!$F4336,'Придельники с 2022'!$B$4:$X$28,'Форма 1'!AF$8),"")</f>
        <v/>
      </c>
      <c r="P4336" s="87"/>
      <c r="Q4336" s="103" t="str">
        <f>IF(ISNUMBER('Форма 1'!AH4336),'Форма 1'!$H4336*VLOOKUP('Форма 1'!$F4336,'Придельники с 2022'!$B$4:$X$28,'Форма 1'!AH$8),"")</f>
        <v/>
      </c>
      <c r="R4336" s="103" t="str">
        <f>IF(ISNUMBER('Форма 1'!AI4336),'Форма 1'!$H4336*VLOOKUP('Форма 1'!$F4336,'Придельники с 2022'!$B$4:$X$28,'Форма 1'!AI$8),"")</f>
        <v/>
      </c>
      <c r="S4336" s="103" t="str">
        <f>IF(ISNUMBER('Форма 1'!AJ4336),'Форма 1'!$H4336*VLOOKUP('Форма 1'!$F4336,'Придельники с 2022'!$B$4:$X$28,'Форма 1'!AJ$8),"")</f>
        <v/>
      </c>
      <c r="T4336" s="88"/>
    </row>
    <row r="4337" spans="1:20">
      <c r="A4337" s="188">
        <f t="shared" si="287"/>
        <v>1173</v>
      </c>
      <c r="B4337" s="189" t="s">
        <v>4176</v>
      </c>
      <c r="C4337" s="99">
        <f t="shared" si="286"/>
        <v>2778508.92</v>
      </c>
      <c r="D4337" s="103" t="str">
        <f>IF(ISNUMBER('Форма 1'!U4337),'Форма 1'!$H4337*VLOOKUP('Форма 1'!$F4337,'Придельники с 2022'!$B$4:$X$28,'Форма 1'!U$8),"")</f>
        <v/>
      </c>
      <c r="E4337" s="103" t="str">
        <f>IF(ISNUMBER('Форма 1'!V4337),'Форма 1'!$H4337*VLOOKUP('Форма 1'!$F4337,'Придельники с 2022'!$B$4:$X$28,'Форма 1'!V$8),"")</f>
        <v/>
      </c>
      <c r="F4337" s="103" t="str">
        <f>IF(ISNUMBER('Форма 1'!W4337),'Форма 1'!$H4337*VLOOKUP('Форма 1'!$F4337,'Придельники с 2022'!$B$4:$X$28,'Форма 1'!W$8),"")</f>
        <v/>
      </c>
      <c r="G4337" s="103" t="str">
        <f>IF(ISNUMBER('Форма 1'!X4337),'Форма 1'!$H4337*VLOOKUP('Форма 1'!$F4337,'Придельники с 2022'!$B$4:$X$28,'Форма 1'!X$8),"")</f>
        <v/>
      </c>
      <c r="H4337" s="103" t="str">
        <f>IF(ISNUMBER('Форма 1'!Y4337),'Форма 1'!$H4337*VLOOKUP('Форма 1'!$F4337,'Придельники с 2022'!$B$4:$X$28,'Форма 1'!Y$8),"")</f>
        <v/>
      </c>
      <c r="I4337" s="103" t="str">
        <f>IF(ISNUMBER('Форма 1'!Z4337),'Форма 1'!$H4337*VLOOKUP('Форма 1'!$F4337,'Придельники с 2022'!$B$4:$X$28,'Форма 1'!Z$8),"")</f>
        <v/>
      </c>
      <c r="J4337" s="103" t="str">
        <f>IF(ISNUMBER('Форма 1'!AA4337),'Форма 1'!$H4337*VLOOKUP('Форма 1'!$F4337,'Придельники с 2022'!$B$4:$X$28,'Форма 1'!AA$8),"")</f>
        <v/>
      </c>
      <c r="K4337" s="90">
        <v>1</v>
      </c>
      <c r="L4337" s="87">
        <f>2778508.92*K4337</f>
        <v>2778508.92</v>
      </c>
      <c r="M4337" s="103" t="str">
        <f>IF(ISNUMBER('Форма 1'!AD4337),'Форма 1'!$H4337*VLOOKUP('Форма 1'!$F4337,'Придельники с 2022'!$B$4:$X$28,'Форма 1'!AD$8),"")</f>
        <v/>
      </c>
      <c r="N4337" s="103" t="str">
        <f>IF(ISBLANK('Форма 1'!$AE4337),"",IF('Форма 1'!$AE4337=1,'Форма 1'!$H4337*VLOOKUP('Форма 1'!$F4337,'Придельники с 2022'!$B$4:$X$28,'Форма 1'!$AE$8,0),IF('Форма 1'!$AE4337=2,'Форма 1'!$H4337*VLOOKUP('Форма 1'!$F4337,'Придельники с 2022'!$B$4:$X$28,13,0),IF('Форма 1'!$AE4337=3,'Форма 1'!$H4337*VLOOKUP('Форма 1'!$F4337,'Придельники с 2022'!$B$4:$X$28,12,0)))))</f>
        <v/>
      </c>
      <c r="O4337" s="103" t="str">
        <f>IF(ISNUMBER('Форма 1'!AF4337),'Форма 1'!$H4337*VLOOKUP('Форма 1'!$F4337,'Придельники с 2022'!$B$4:$X$28,'Форма 1'!AF$8),"")</f>
        <v/>
      </c>
      <c r="P4337" s="87"/>
      <c r="Q4337" s="103" t="str">
        <f>IF(ISNUMBER('Форма 1'!AH4337),'Форма 1'!$H4337*VLOOKUP('Форма 1'!$F4337,'Придельники с 2022'!$B$4:$X$28,'Форма 1'!AH$8),"")</f>
        <v/>
      </c>
      <c r="R4337" s="103" t="str">
        <f>IF(ISNUMBER('Форма 1'!AI4337),'Форма 1'!$H4337*VLOOKUP('Форма 1'!$F4337,'Придельники с 2022'!$B$4:$X$28,'Форма 1'!AI$8),"")</f>
        <v/>
      </c>
      <c r="S4337" s="103" t="str">
        <f>IF(ISNUMBER('Форма 1'!AJ4337),'Форма 1'!$H4337*VLOOKUP('Форма 1'!$F4337,'Придельники с 2022'!$B$4:$X$28,'Форма 1'!AJ$8),"")</f>
        <v/>
      </c>
      <c r="T4337" s="88"/>
    </row>
    <row r="4338" spans="1:20">
      <c r="A4338" s="188">
        <f t="shared" si="287"/>
        <v>1174</v>
      </c>
      <c r="B4338" s="189" t="s">
        <v>4177</v>
      </c>
      <c r="C4338" s="99">
        <f t="shared" si="286"/>
        <v>7601041.0560000008</v>
      </c>
      <c r="D4338" s="103" t="str">
        <f>IF(ISNUMBER('Форма 1'!U4338),'Форма 1'!$H4338*VLOOKUP('Форма 1'!$F4338,'Придельники с 2022'!$B$4:$X$28,'Форма 1'!U$8),"")</f>
        <v/>
      </c>
      <c r="E4338" s="103" t="str">
        <f>IF(ISNUMBER('Форма 1'!V4338),'Форма 1'!$H4338*VLOOKUP('Форма 1'!$F4338,'Придельники с 2022'!$B$4:$X$28,'Форма 1'!V$8),"")</f>
        <v/>
      </c>
      <c r="F4338" s="103" t="str">
        <f>IF(ISNUMBER('Форма 1'!W4338),'Форма 1'!$H4338*VLOOKUP('Форма 1'!$F4338,'Придельники с 2022'!$B$4:$X$28,'Форма 1'!W$8),"")</f>
        <v/>
      </c>
      <c r="G4338" s="103" t="str">
        <f>IF(ISNUMBER('Форма 1'!X4338),'Форма 1'!$H4338*VLOOKUP('Форма 1'!$F4338,'Придельники с 2022'!$B$4:$X$28,'Форма 1'!X$8),"")</f>
        <v/>
      </c>
      <c r="H4338" s="103" t="str">
        <f>IF(ISNUMBER('Форма 1'!Y4338),'Форма 1'!$H4338*VLOOKUP('Форма 1'!$F4338,'Придельники с 2022'!$B$4:$X$28,'Форма 1'!Y$8),"")</f>
        <v/>
      </c>
      <c r="I4338" s="103" t="str">
        <f>IF(ISNUMBER('Форма 1'!Z4338),'Форма 1'!$H4338*VLOOKUP('Форма 1'!$F4338,'Придельники с 2022'!$B$4:$X$28,'Форма 1'!Z$8),"")</f>
        <v/>
      </c>
      <c r="J4338" s="103" t="str">
        <f>IF(ISNUMBER('Форма 1'!AA4338),'Форма 1'!$H4338*VLOOKUP('Форма 1'!$F4338,'Придельники с 2022'!$B$4:$X$28,'Форма 1'!AA$8),"")</f>
        <v/>
      </c>
      <c r="K4338" s="90"/>
      <c r="L4338" s="87"/>
      <c r="M4338" s="103">
        <f>IF(ISNUMBER('Форма 1'!AD4338),'Форма 1'!$H4338*VLOOKUP('Форма 1'!$F4338,'Придельники с 2022'!$B$4:$X$28,'Форма 1'!AD$8),"")</f>
        <v>7601041.0560000008</v>
      </c>
      <c r="N4338" s="103" t="str">
        <f>IF(ISBLANK('Форма 1'!$AE4338),"",IF('Форма 1'!$AE4338=1,'Форма 1'!$H4338*VLOOKUP('Форма 1'!$F4338,'Придельники с 2022'!$B$4:$X$28,'Форма 1'!$AE$8,0),IF('Форма 1'!$AE4338=2,'Форма 1'!$H4338*VLOOKUP('Форма 1'!$F4338,'Придельники с 2022'!$B$4:$X$28,13,0),IF('Форма 1'!$AE4338=3,'Форма 1'!$H4338*VLOOKUP('Форма 1'!$F4338,'Придельники с 2022'!$B$4:$X$28,12,0)))))</f>
        <v/>
      </c>
      <c r="O4338" s="103" t="str">
        <f>IF(ISNUMBER('Форма 1'!AF4338),'Форма 1'!$H4338*VLOOKUP('Форма 1'!$F4338,'Придельники с 2022'!$B$4:$X$28,'Форма 1'!AF$8),"")</f>
        <v/>
      </c>
      <c r="P4338" s="87"/>
      <c r="Q4338" s="103" t="str">
        <f>IF(ISNUMBER('Форма 1'!AH4338),'Форма 1'!$H4338*VLOOKUP('Форма 1'!$F4338,'Придельники с 2022'!$B$4:$X$28,'Форма 1'!AH$8),"")</f>
        <v/>
      </c>
      <c r="R4338" s="103" t="str">
        <f>IF(ISNUMBER('Форма 1'!AI4338),'Форма 1'!$H4338*VLOOKUP('Форма 1'!$F4338,'Придельники с 2022'!$B$4:$X$28,'Форма 1'!AI$8),"")</f>
        <v/>
      </c>
      <c r="S4338" s="103" t="str">
        <f>IF(ISNUMBER('Форма 1'!AJ4338),'Форма 1'!$H4338*VLOOKUP('Форма 1'!$F4338,'Придельники с 2022'!$B$4:$X$28,'Форма 1'!AJ$8),"")</f>
        <v/>
      </c>
      <c r="T4338" s="88"/>
    </row>
    <row r="4339" spans="1:20">
      <c r="A4339" s="188">
        <f t="shared" si="287"/>
        <v>1175</v>
      </c>
      <c r="B4339" s="189" t="s">
        <v>4178</v>
      </c>
      <c r="C4339" s="99">
        <f t="shared" si="286"/>
        <v>17602007.920000002</v>
      </c>
      <c r="D4339" s="103" t="str">
        <f>IF(ISNUMBER('Форма 1'!U4339),'Форма 1'!$H4339*VLOOKUP('Форма 1'!$F4339,'Придельники с 2022'!$B$4:$X$28,'Форма 1'!U$8),"")</f>
        <v/>
      </c>
      <c r="E4339" s="103" t="str">
        <f>IF(ISNUMBER('Форма 1'!V4339),'Форма 1'!$H4339*VLOOKUP('Форма 1'!$F4339,'Придельники с 2022'!$B$4:$X$28,'Форма 1'!V$8),"")</f>
        <v/>
      </c>
      <c r="F4339" s="103" t="str">
        <f>IF(ISNUMBER('Форма 1'!W4339),'Форма 1'!$H4339*VLOOKUP('Форма 1'!$F4339,'Придельники с 2022'!$B$4:$X$28,'Форма 1'!W$8),"")</f>
        <v/>
      </c>
      <c r="G4339" s="103" t="str">
        <f>IF(ISNUMBER('Форма 1'!X4339),'Форма 1'!$H4339*VLOOKUP('Форма 1'!$F4339,'Придельники с 2022'!$B$4:$X$28,'Форма 1'!X$8),"")</f>
        <v/>
      </c>
      <c r="H4339" s="103" t="str">
        <f>IF(ISNUMBER('Форма 1'!Y4339),'Форма 1'!$H4339*VLOOKUP('Форма 1'!$F4339,'Придельники с 2022'!$B$4:$X$28,'Форма 1'!Y$8),"")</f>
        <v/>
      </c>
      <c r="I4339" s="103" t="str">
        <f>IF(ISNUMBER('Форма 1'!Z4339),'Форма 1'!$H4339*VLOOKUP('Форма 1'!$F4339,'Придельники с 2022'!$B$4:$X$28,'Форма 1'!Z$8),"")</f>
        <v/>
      </c>
      <c r="J4339" s="103" t="str">
        <f>IF(ISNUMBER('Форма 1'!AA4339),'Форма 1'!$H4339*VLOOKUP('Форма 1'!$F4339,'Придельники с 2022'!$B$4:$X$28,'Форма 1'!AA$8),"")</f>
        <v/>
      </c>
      <c r="K4339" s="90"/>
      <c r="L4339" s="87"/>
      <c r="M4339" s="103">
        <f>IF(ISNUMBER('Форма 1'!AD4339),'Форма 1'!$H4339*VLOOKUP('Форма 1'!$F4339,'Придельники с 2022'!$B$4:$X$28,'Форма 1'!AD$8),"")</f>
        <v>17602007.920000002</v>
      </c>
      <c r="N4339" s="103" t="str">
        <f>IF(ISBLANK('Форма 1'!$AE4339),"",IF('Форма 1'!$AE4339=1,'Форма 1'!$H4339*VLOOKUP('Форма 1'!$F4339,'Придельники с 2022'!$B$4:$X$28,'Форма 1'!$AE$8,0),IF('Форма 1'!$AE4339=2,'Форма 1'!$H4339*VLOOKUP('Форма 1'!$F4339,'Придельники с 2022'!$B$4:$X$28,13,0),IF('Форма 1'!$AE4339=3,'Форма 1'!$H4339*VLOOKUP('Форма 1'!$F4339,'Придельники с 2022'!$B$4:$X$28,12,0)))))</f>
        <v/>
      </c>
      <c r="O4339" s="103" t="str">
        <f>IF(ISNUMBER('Форма 1'!AF4339),'Форма 1'!$H4339*VLOOKUP('Форма 1'!$F4339,'Придельники с 2022'!$B$4:$X$28,'Форма 1'!AF$8),"")</f>
        <v/>
      </c>
      <c r="P4339" s="87"/>
      <c r="Q4339" s="103" t="str">
        <f>IF(ISNUMBER('Форма 1'!AH4339),'Форма 1'!$H4339*VLOOKUP('Форма 1'!$F4339,'Придельники с 2022'!$B$4:$X$28,'Форма 1'!AH$8),"")</f>
        <v/>
      </c>
      <c r="R4339" s="103" t="str">
        <f>IF(ISNUMBER('Форма 1'!AI4339),'Форма 1'!$H4339*VLOOKUP('Форма 1'!$F4339,'Придельники с 2022'!$B$4:$X$28,'Форма 1'!AI$8),"")</f>
        <v/>
      </c>
      <c r="S4339" s="103" t="str">
        <f>IF(ISNUMBER('Форма 1'!AJ4339),'Форма 1'!$H4339*VLOOKUP('Форма 1'!$F4339,'Придельники с 2022'!$B$4:$X$28,'Форма 1'!AJ$8),"")</f>
        <v/>
      </c>
      <c r="T4339" s="88"/>
    </row>
    <row r="4340" spans="1:20">
      <c r="A4340" s="188">
        <f t="shared" si="287"/>
        <v>1176</v>
      </c>
      <c r="B4340" s="189" t="s">
        <v>776</v>
      </c>
      <c r="C4340" s="99">
        <f t="shared" si="286"/>
        <v>12662400.659999998</v>
      </c>
      <c r="D4340" s="103" t="str">
        <f>IF(ISNUMBER('Форма 1'!U4340),'Форма 1'!$H4340*VLOOKUP('Форма 1'!$F4340,'Придельники с 2022'!$B$4:$X$28,'Форма 1'!U$8),"")</f>
        <v/>
      </c>
      <c r="E4340" s="103" t="str">
        <f>IF(ISNUMBER('Форма 1'!V4340),'Форма 1'!$H4340*VLOOKUP('Форма 1'!$F4340,'Придельники с 2022'!$B$4:$X$28,'Форма 1'!V$8),"")</f>
        <v/>
      </c>
      <c r="F4340" s="103" t="str">
        <f>IF(ISNUMBER('Форма 1'!W4340),'Форма 1'!$H4340*VLOOKUP('Форма 1'!$F4340,'Придельники с 2022'!$B$4:$X$28,'Форма 1'!W$8),"")</f>
        <v/>
      </c>
      <c r="G4340" s="103" t="str">
        <f>IF(ISNUMBER('Форма 1'!X4340),'Форма 1'!$H4340*VLOOKUP('Форма 1'!$F4340,'Придельники с 2022'!$B$4:$X$28,'Форма 1'!X$8),"")</f>
        <v/>
      </c>
      <c r="H4340" s="103" t="str">
        <f>IF(ISNUMBER('Форма 1'!Y4340),'Форма 1'!$H4340*VLOOKUP('Форма 1'!$F4340,'Придельники с 2022'!$B$4:$X$28,'Форма 1'!Y$8),"")</f>
        <v/>
      </c>
      <c r="I4340" s="103" t="str">
        <f>IF(ISNUMBER('Форма 1'!Z4340),'Форма 1'!$H4340*VLOOKUP('Форма 1'!$F4340,'Придельники с 2022'!$B$4:$X$28,'Форма 1'!Z$8),"")</f>
        <v/>
      </c>
      <c r="J4340" s="103" t="str">
        <f>IF(ISNUMBER('Форма 1'!AA4340),'Форма 1'!$H4340*VLOOKUP('Форма 1'!$F4340,'Придельники с 2022'!$B$4:$X$28,'Форма 1'!AA$8),"")</f>
        <v/>
      </c>
      <c r="K4340" s="90"/>
      <c r="L4340" s="87"/>
      <c r="M4340" s="103" t="str">
        <f>IF(ISNUMBER('Форма 1'!AD4340),'Форма 1'!$H4340*VLOOKUP('Форма 1'!$F4340,'Придельники с 2022'!$B$4:$X$28,'Форма 1'!AD$8),"")</f>
        <v/>
      </c>
      <c r="N4340" s="103">
        <f>IF(ISBLANK('Форма 1'!$AE4340),"",IF('Форма 1'!$AE4340=1,'Форма 1'!$H4340*VLOOKUP('Форма 1'!$F4340,'Придельники с 2022'!$B$4:$X$28,'Форма 1'!$AE$8,0),IF('Форма 1'!$AE4340=2,'Форма 1'!$H4340*VLOOKUP('Форма 1'!$F4340,'Придельники с 2022'!$B$4:$X$28,13,0),IF('Форма 1'!$AE4340=3,'Форма 1'!$H4340*VLOOKUP('Форма 1'!$F4340,'Придельники с 2022'!$B$4:$X$28,12,0)))))</f>
        <v>12662400.659999998</v>
      </c>
      <c r="O4340" s="103" t="str">
        <f>IF(ISNUMBER('Форма 1'!AF4340),'Форма 1'!$H4340*VLOOKUP('Форма 1'!$F4340,'Придельники с 2022'!$B$4:$X$28,'Форма 1'!AF$8),"")</f>
        <v/>
      </c>
      <c r="P4340" s="87"/>
      <c r="Q4340" s="103" t="str">
        <f>IF(ISNUMBER('Форма 1'!AH4340),'Форма 1'!$H4340*VLOOKUP('Форма 1'!$F4340,'Придельники с 2022'!$B$4:$X$28,'Форма 1'!AH$8),"")</f>
        <v/>
      </c>
      <c r="R4340" s="103" t="str">
        <f>IF(ISNUMBER('Форма 1'!AI4340),'Форма 1'!$H4340*VLOOKUP('Форма 1'!$F4340,'Придельники с 2022'!$B$4:$X$28,'Форма 1'!AI$8),"")</f>
        <v/>
      </c>
      <c r="S4340" s="103" t="str">
        <f>IF(ISNUMBER('Форма 1'!AJ4340),'Форма 1'!$H4340*VLOOKUP('Форма 1'!$F4340,'Придельники с 2022'!$B$4:$X$28,'Форма 1'!AJ$8),"")</f>
        <v/>
      </c>
      <c r="T4340" s="88"/>
    </row>
    <row r="4341" spans="1:20">
      <c r="A4341" s="188">
        <f t="shared" si="287"/>
        <v>1177</v>
      </c>
      <c r="B4341" s="189" t="s">
        <v>779</v>
      </c>
      <c r="C4341" s="99">
        <f t="shared" si="286"/>
        <v>12699506.595999999</v>
      </c>
      <c r="D4341" s="103" t="str">
        <f>IF(ISNUMBER('Форма 1'!U4341),'Форма 1'!$H4341*VLOOKUP('Форма 1'!$F4341,'Придельники с 2022'!$B$4:$X$28,'Форма 1'!U$8),"")</f>
        <v/>
      </c>
      <c r="E4341" s="103" t="str">
        <f>IF(ISNUMBER('Форма 1'!V4341),'Форма 1'!$H4341*VLOOKUP('Форма 1'!$F4341,'Придельники с 2022'!$B$4:$X$28,'Форма 1'!V$8),"")</f>
        <v/>
      </c>
      <c r="F4341" s="103" t="str">
        <f>IF(ISNUMBER('Форма 1'!W4341),'Форма 1'!$H4341*VLOOKUP('Форма 1'!$F4341,'Придельники с 2022'!$B$4:$X$28,'Форма 1'!W$8),"")</f>
        <v/>
      </c>
      <c r="G4341" s="103" t="str">
        <f>IF(ISNUMBER('Форма 1'!X4341),'Форма 1'!$H4341*VLOOKUP('Форма 1'!$F4341,'Придельники с 2022'!$B$4:$X$28,'Форма 1'!X$8),"")</f>
        <v/>
      </c>
      <c r="H4341" s="103" t="str">
        <f>IF(ISNUMBER('Форма 1'!Y4341),'Форма 1'!$H4341*VLOOKUP('Форма 1'!$F4341,'Придельники с 2022'!$B$4:$X$28,'Форма 1'!Y$8),"")</f>
        <v/>
      </c>
      <c r="I4341" s="103" t="str">
        <f>IF(ISNUMBER('Форма 1'!Z4341),'Форма 1'!$H4341*VLOOKUP('Форма 1'!$F4341,'Придельники с 2022'!$B$4:$X$28,'Форма 1'!Z$8),"")</f>
        <v/>
      </c>
      <c r="J4341" s="103" t="str">
        <f>IF(ISNUMBER('Форма 1'!AA4341),'Форма 1'!$H4341*VLOOKUP('Форма 1'!$F4341,'Придельники с 2022'!$B$4:$X$28,'Форма 1'!AA$8),"")</f>
        <v/>
      </c>
      <c r="K4341" s="90"/>
      <c r="L4341" s="87"/>
      <c r="M4341" s="103" t="str">
        <f>IF(ISNUMBER('Форма 1'!AD4341),'Форма 1'!$H4341*VLOOKUP('Форма 1'!$F4341,'Придельники с 2022'!$B$4:$X$28,'Форма 1'!AD$8),"")</f>
        <v/>
      </c>
      <c r="N4341" s="103">
        <f>IF(ISBLANK('Форма 1'!$AE4341),"",IF('Форма 1'!$AE4341=1,'Форма 1'!$H4341*VLOOKUP('Форма 1'!$F4341,'Придельники с 2022'!$B$4:$X$28,'Форма 1'!$AE$8,0),IF('Форма 1'!$AE4341=2,'Форма 1'!$H4341*VLOOKUP('Форма 1'!$F4341,'Придельники с 2022'!$B$4:$X$28,13,0),IF('Форма 1'!$AE4341=3,'Форма 1'!$H4341*VLOOKUP('Форма 1'!$F4341,'Придельники с 2022'!$B$4:$X$28,12,0)))))</f>
        <v>12699506.595999999</v>
      </c>
      <c r="O4341" s="103" t="str">
        <f>IF(ISNUMBER('Форма 1'!AF4341),'Форма 1'!$H4341*VLOOKUP('Форма 1'!$F4341,'Придельники с 2022'!$B$4:$X$28,'Форма 1'!AF$8),"")</f>
        <v/>
      </c>
      <c r="P4341" s="87"/>
      <c r="Q4341" s="103" t="str">
        <f>IF(ISNUMBER('Форма 1'!AH4341),'Форма 1'!$H4341*VLOOKUP('Форма 1'!$F4341,'Придельники с 2022'!$B$4:$X$28,'Форма 1'!AH$8),"")</f>
        <v/>
      </c>
      <c r="R4341" s="103" t="str">
        <f>IF(ISNUMBER('Форма 1'!AI4341),'Форма 1'!$H4341*VLOOKUP('Форма 1'!$F4341,'Придельники с 2022'!$B$4:$X$28,'Форма 1'!AI$8),"")</f>
        <v/>
      </c>
      <c r="S4341" s="103" t="str">
        <f>IF(ISNUMBER('Форма 1'!AJ4341),'Форма 1'!$H4341*VLOOKUP('Форма 1'!$F4341,'Придельники с 2022'!$B$4:$X$28,'Форма 1'!AJ$8),"")</f>
        <v/>
      </c>
      <c r="T4341" s="88"/>
    </row>
    <row r="4342" spans="1:20">
      <c r="A4342" s="188">
        <f t="shared" si="287"/>
        <v>1178</v>
      </c>
      <c r="B4342" s="112" t="s">
        <v>5039</v>
      </c>
      <c r="C4342" s="99">
        <f>SUM(D4342:J4342,L4342:T4342)</f>
        <v>1604088.031</v>
      </c>
      <c r="D4342" s="103">
        <f>IF(ISNUMBER('Форма 1'!U4342),'Форма 1'!$H4342*VLOOKUP('Форма 1'!$F4342,'Придельники с 2022'!$B$4:$X$28,'Форма 1'!U$8),"")</f>
        <v>1604088.031</v>
      </c>
      <c r="E4342" s="103" t="str">
        <f>IF(ISNUMBER('Форма 1'!V4342),'Форма 1'!$H4342*VLOOKUP('Форма 1'!$F4342,'Придельники с 2022'!$B$4:$X$28,'Форма 1'!V$8),"")</f>
        <v/>
      </c>
      <c r="F4342" s="103" t="str">
        <f>IF(ISNUMBER('Форма 1'!W4342),'Форма 1'!$H4342*VLOOKUP('Форма 1'!$F4342,'Придельники с 2022'!$B$4:$X$28,'Форма 1'!W$8),"")</f>
        <v/>
      </c>
      <c r="G4342" s="103" t="str">
        <f>IF(ISNUMBER('Форма 1'!X4342),'Форма 1'!$H4342*VLOOKUP('Форма 1'!$F4342,'Придельники с 2022'!$B$4:$X$28,'Форма 1'!X$8),"")</f>
        <v/>
      </c>
      <c r="H4342" s="103" t="str">
        <f>IF(ISNUMBER('Форма 1'!Y4342),'Форма 1'!$H4342*VLOOKUP('Форма 1'!$F4342,'Придельники с 2022'!$B$4:$X$28,'Форма 1'!Y$8),"")</f>
        <v/>
      </c>
      <c r="I4342" s="103" t="str">
        <f>IF(ISNUMBER('Форма 1'!Z4342),'Форма 1'!$H4342*VLOOKUP('Форма 1'!$F4342,'Придельники с 2022'!$B$4:$X$28,'Форма 1'!Z$8),"")</f>
        <v/>
      </c>
      <c r="J4342" s="103" t="str">
        <f>IF(ISNUMBER('Форма 1'!AA4342),'Форма 1'!$H4342*VLOOKUP('Форма 1'!$F4342,'Придельники с 2022'!$B$4:$X$28,'Форма 1'!AA$8),"")</f>
        <v/>
      </c>
      <c r="K4342" s="90"/>
      <c r="L4342" s="87"/>
      <c r="M4342" s="103" t="str">
        <f>IF(ISNUMBER('Форма 1'!AD4342),'Форма 1'!$H4342*VLOOKUP('Форма 1'!$F4342,'Придельники с 2022'!$B$4:$X$28,'Форма 1'!AD$8),"")</f>
        <v/>
      </c>
      <c r="N4342" s="103" t="str">
        <f>IF(ISBLANK('Форма 1'!$AE4342),"",IF('Форма 1'!$AE4342=1,'Форма 1'!$H4342*VLOOKUP('Форма 1'!$F4342,'Придельники с 2022'!$B$4:$X$28,'Форма 1'!$AE$8,0),IF('Форма 1'!$AE4342=2,'Форма 1'!$H4342*VLOOKUP('Форма 1'!$F4342,'Придельники с 2022'!$B$4:$X$28,13,0),IF('Форма 1'!$AE4342=3,'Форма 1'!$H4342*VLOOKUP('Форма 1'!$F4342,'Придельники с 2022'!$B$4:$X$28,12,0)))))</f>
        <v/>
      </c>
      <c r="O4342" s="103" t="str">
        <f>IF(ISNUMBER('Форма 1'!AF4342),'Форма 1'!$H4342*VLOOKUP('Форма 1'!$F4342,'Придельники с 2022'!$B$4:$X$28,'Форма 1'!AF$8),"")</f>
        <v/>
      </c>
      <c r="P4342" s="87"/>
      <c r="Q4342" s="103" t="str">
        <f>IF(ISNUMBER('Форма 1'!AH4342),'Форма 1'!$H4342*VLOOKUP('Форма 1'!$F4342,'Придельники с 2022'!$B$4:$X$28,'Форма 1'!AH$8),"")</f>
        <v/>
      </c>
      <c r="R4342" s="103" t="str">
        <f>IF(ISNUMBER('Форма 1'!AI4342),'Форма 1'!$H4342*VLOOKUP('Форма 1'!$F4342,'Придельники с 2022'!$B$4:$X$28,'Форма 1'!AI$8),"")</f>
        <v/>
      </c>
      <c r="S4342" s="103" t="str">
        <f>IF(ISNUMBER('Форма 1'!AJ4342),'Форма 1'!$H4342*VLOOKUP('Форма 1'!$F4342,'Придельники с 2022'!$B$4:$X$28,'Форма 1'!AJ$8),"")</f>
        <v/>
      </c>
      <c r="T4342" s="88"/>
    </row>
    <row r="4343" spans="1:20">
      <c r="A4343" s="188">
        <f t="shared" si="287"/>
        <v>1179</v>
      </c>
      <c r="B4343" s="189" t="s">
        <v>4179</v>
      </c>
      <c r="C4343" s="99">
        <f t="shared" si="286"/>
        <v>20897520.945</v>
      </c>
      <c r="D4343" s="103">
        <f>IF(ISNUMBER('Форма 1'!U4343),'Форма 1'!$H4343*VLOOKUP('Форма 1'!$F4343,'Придельники с 2022'!$B$4:$X$28,'Форма 1'!U$8),"")</f>
        <v>2010111.2850000001</v>
      </c>
      <c r="E4343" s="103" t="str">
        <f>IF(ISNUMBER('Форма 1'!V4343),'Форма 1'!$H4343*VLOOKUP('Форма 1'!$F4343,'Придельники с 2022'!$B$4:$X$28,'Форма 1'!V$8),"")</f>
        <v/>
      </c>
      <c r="F4343" s="103" t="str">
        <f>IF(ISNUMBER('Форма 1'!W4343),'Форма 1'!$H4343*VLOOKUP('Форма 1'!$F4343,'Придельники с 2022'!$B$4:$X$28,'Форма 1'!W$8),"")</f>
        <v/>
      </c>
      <c r="G4343" s="103" t="str">
        <f>IF(ISNUMBER('Форма 1'!X4343),'Форма 1'!$H4343*VLOOKUP('Форма 1'!$F4343,'Придельники с 2022'!$B$4:$X$28,'Форма 1'!X$8),"")</f>
        <v/>
      </c>
      <c r="H4343" s="103" t="str">
        <f>IF(ISNUMBER('Форма 1'!Y4343),'Форма 1'!$H4343*VLOOKUP('Форма 1'!$F4343,'Придельники с 2022'!$B$4:$X$28,'Форма 1'!Y$8),"")</f>
        <v/>
      </c>
      <c r="I4343" s="103" t="str">
        <f>IF(ISNUMBER('Форма 1'!Z4343),'Форма 1'!$H4343*VLOOKUP('Форма 1'!$F4343,'Придельники с 2022'!$B$4:$X$28,'Форма 1'!Z$8),"")</f>
        <v/>
      </c>
      <c r="J4343" s="103" t="str">
        <f>IF(ISNUMBER('Форма 1'!AA4343),'Форма 1'!$H4343*VLOOKUP('Форма 1'!$F4343,'Придельники с 2022'!$B$4:$X$28,'Форма 1'!AA$8),"")</f>
        <v/>
      </c>
      <c r="K4343" s="90"/>
      <c r="L4343" s="87"/>
      <c r="M4343" s="103" t="str">
        <f>IF(ISNUMBER('Форма 1'!AD4343),'Форма 1'!$H4343*VLOOKUP('Форма 1'!$F4343,'Придельники с 2022'!$B$4:$X$28,'Форма 1'!AD$8),"")</f>
        <v/>
      </c>
      <c r="N4343" s="103">
        <f>IF(ISBLANK('Форма 1'!$AE4343),"",IF('Форма 1'!$AE4343=1,'Форма 1'!$H4343*VLOOKUP('Форма 1'!$F4343,'Придельники с 2022'!$B$4:$X$28,'Форма 1'!$AE$8,0),IF('Форма 1'!$AE4343=2,'Форма 1'!$H4343*VLOOKUP('Форма 1'!$F4343,'Придельники с 2022'!$B$4:$X$28,13,0),IF('Форма 1'!$AE4343=3,'Форма 1'!$H4343*VLOOKUP('Форма 1'!$F4343,'Придельники с 2022'!$B$4:$X$28,12,0)))))</f>
        <v>18887409.66</v>
      </c>
      <c r="O4343" s="103" t="str">
        <f>IF(ISNUMBER('Форма 1'!AF4343),'Форма 1'!$H4343*VLOOKUP('Форма 1'!$F4343,'Придельники с 2022'!$B$4:$X$28,'Форма 1'!AF$8),"")</f>
        <v/>
      </c>
      <c r="P4343" s="87"/>
      <c r="Q4343" s="103" t="str">
        <f>IF(ISNUMBER('Форма 1'!AH4343),'Форма 1'!$H4343*VLOOKUP('Форма 1'!$F4343,'Придельники с 2022'!$B$4:$X$28,'Форма 1'!AH$8),"")</f>
        <v/>
      </c>
      <c r="R4343" s="103" t="str">
        <f>IF(ISNUMBER('Форма 1'!AI4343),'Форма 1'!$H4343*VLOOKUP('Форма 1'!$F4343,'Придельники с 2022'!$B$4:$X$28,'Форма 1'!AI$8),"")</f>
        <v/>
      </c>
      <c r="S4343" s="103" t="str">
        <f>IF(ISNUMBER('Форма 1'!AJ4343),'Форма 1'!$H4343*VLOOKUP('Форма 1'!$F4343,'Придельники с 2022'!$B$4:$X$28,'Форма 1'!AJ$8),"")</f>
        <v/>
      </c>
      <c r="T4343" s="88"/>
    </row>
    <row r="4344" spans="1:20">
      <c r="A4344" s="188">
        <f t="shared" si="287"/>
        <v>1180</v>
      </c>
      <c r="B4344" s="189" t="s">
        <v>4180</v>
      </c>
      <c r="C4344" s="99">
        <f t="shared" si="286"/>
        <v>1206657.9839999999</v>
      </c>
      <c r="D4344" s="103" t="str">
        <f>IF(ISNUMBER('Форма 1'!U4344),'Форма 1'!$H4344*VLOOKUP('Форма 1'!$F4344,'Придельники с 2022'!$B$4:$X$28,'Форма 1'!U$8),"")</f>
        <v/>
      </c>
      <c r="E4344" s="103" t="str">
        <f>IF(ISNUMBER('Форма 1'!V4344),'Форма 1'!$H4344*VLOOKUP('Форма 1'!$F4344,'Придельники с 2022'!$B$4:$X$28,'Форма 1'!V$8),"")</f>
        <v/>
      </c>
      <c r="F4344" s="103" t="str">
        <f>IF(ISNUMBER('Форма 1'!W4344),'Форма 1'!$H4344*VLOOKUP('Форма 1'!$F4344,'Придельники с 2022'!$B$4:$X$28,'Форма 1'!W$8),"")</f>
        <v/>
      </c>
      <c r="G4344" s="103" t="str">
        <f>IF(ISNUMBER('Форма 1'!X4344),'Форма 1'!$H4344*VLOOKUP('Форма 1'!$F4344,'Придельники с 2022'!$B$4:$X$28,'Форма 1'!X$8),"")</f>
        <v/>
      </c>
      <c r="H4344" s="103" t="str">
        <f>IF(ISNUMBER('Форма 1'!Y4344),'Форма 1'!$H4344*VLOOKUP('Форма 1'!$F4344,'Придельники с 2022'!$B$4:$X$28,'Форма 1'!Y$8),"")</f>
        <v/>
      </c>
      <c r="I4344" s="103" t="str">
        <f>IF(ISNUMBER('Форма 1'!Z4344),'Форма 1'!$H4344*VLOOKUP('Форма 1'!$F4344,'Придельники с 2022'!$B$4:$X$28,'Форма 1'!Z$8),"")</f>
        <v/>
      </c>
      <c r="J4344" s="103" t="str">
        <f>IF(ISNUMBER('Форма 1'!AA4344),'Форма 1'!$H4344*VLOOKUP('Форма 1'!$F4344,'Придельники с 2022'!$B$4:$X$28,'Форма 1'!AA$8),"")</f>
        <v/>
      </c>
      <c r="K4344" s="90"/>
      <c r="L4344" s="87"/>
      <c r="M4344" s="103" t="str">
        <f>IF(ISNUMBER('Форма 1'!AD4344),'Форма 1'!$H4344*VLOOKUP('Форма 1'!$F4344,'Придельники с 2022'!$B$4:$X$28,'Форма 1'!AD$8),"")</f>
        <v/>
      </c>
      <c r="N4344" s="103" t="str">
        <f>IF(ISBLANK('Форма 1'!$AE4344),"",IF('Форма 1'!$AE4344=1,'Форма 1'!$H4344*VLOOKUP('Форма 1'!$F4344,'Придельники с 2022'!$B$4:$X$28,'Форма 1'!$AE$8,0),IF('Форма 1'!$AE4344=2,'Форма 1'!$H4344*VLOOKUP('Форма 1'!$F4344,'Придельники с 2022'!$B$4:$X$28,13,0),IF('Форма 1'!$AE4344=3,'Форма 1'!$H4344*VLOOKUP('Форма 1'!$F4344,'Придельники с 2022'!$B$4:$X$28,12,0)))))</f>
        <v/>
      </c>
      <c r="O4344" s="103">
        <f>IF(ISNUMBER('Форма 1'!AF4344),'Форма 1'!$H4344*VLOOKUP('Форма 1'!$F4344,'Придельники с 2022'!$B$4:$X$28,'Форма 1'!AF$8),"")</f>
        <v>1206657.9839999999</v>
      </c>
      <c r="P4344" s="87"/>
      <c r="Q4344" s="103" t="str">
        <f>IF(ISNUMBER('Форма 1'!AH4344),'Форма 1'!$H4344*VLOOKUP('Форма 1'!$F4344,'Придельники с 2022'!$B$4:$X$28,'Форма 1'!AH$8),"")</f>
        <v/>
      </c>
      <c r="R4344" s="103" t="str">
        <f>IF(ISNUMBER('Форма 1'!AI4344),'Форма 1'!$H4344*VLOOKUP('Форма 1'!$F4344,'Придельники с 2022'!$B$4:$X$28,'Форма 1'!AI$8),"")</f>
        <v/>
      </c>
      <c r="S4344" s="103" t="str">
        <f>IF(ISNUMBER('Форма 1'!AJ4344),'Форма 1'!$H4344*VLOOKUP('Форма 1'!$F4344,'Придельники с 2022'!$B$4:$X$28,'Форма 1'!AJ$8),"")</f>
        <v/>
      </c>
      <c r="T4344" s="88"/>
    </row>
    <row r="4345" spans="1:20">
      <c r="A4345" s="188">
        <f t="shared" si="287"/>
        <v>1181</v>
      </c>
      <c r="B4345" s="189" t="s">
        <v>4181</v>
      </c>
      <c r="C4345" s="99">
        <f t="shared" si="286"/>
        <v>5582554.8480000002</v>
      </c>
      <c r="D4345" s="103">
        <f>IF(ISNUMBER('Форма 1'!U4345),'Форма 1'!$H4345*VLOOKUP('Форма 1'!$F4345,'Придельники с 2022'!$B$4:$X$28,'Форма 1'!U$8),"")</f>
        <v>5582554.8480000002</v>
      </c>
      <c r="E4345" s="103" t="str">
        <f>IF(ISNUMBER('Форма 1'!V4345),'Форма 1'!$H4345*VLOOKUP('Форма 1'!$F4345,'Придельники с 2022'!$B$4:$X$28,'Форма 1'!V$8),"")</f>
        <v/>
      </c>
      <c r="F4345" s="103" t="str">
        <f>IF(ISNUMBER('Форма 1'!W4345),'Форма 1'!$H4345*VLOOKUP('Форма 1'!$F4345,'Придельники с 2022'!$B$4:$X$28,'Форма 1'!W$8),"")</f>
        <v/>
      </c>
      <c r="G4345" s="103" t="str">
        <f>IF(ISNUMBER('Форма 1'!X4345),'Форма 1'!$H4345*VLOOKUP('Форма 1'!$F4345,'Придельники с 2022'!$B$4:$X$28,'Форма 1'!X$8),"")</f>
        <v/>
      </c>
      <c r="H4345" s="103" t="str">
        <f>IF(ISNUMBER('Форма 1'!Y4345),'Форма 1'!$H4345*VLOOKUP('Форма 1'!$F4345,'Придельники с 2022'!$B$4:$X$28,'Форма 1'!Y$8),"")</f>
        <v/>
      </c>
      <c r="I4345" s="103" t="str">
        <f>IF(ISNUMBER('Форма 1'!Z4345),'Форма 1'!$H4345*VLOOKUP('Форма 1'!$F4345,'Придельники с 2022'!$B$4:$X$28,'Форма 1'!Z$8),"")</f>
        <v/>
      </c>
      <c r="J4345" s="103" t="str">
        <f>IF(ISNUMBER('Форма 1'!AA4345),'Форма 1'!$H4345*VLOOKUP('Форма 1'!$F4345,'Придельники с 2022'!$B$4:$X$28,'Форма 1'!AA$8),"")</f>
        <v/>
      </c>
      <c r="K4345" s="90"/>
      <c r="L4345" s="87"/>
      <c r="M4345" s="103" t="str">
        <f>IF(ISNUMBER('Форма 1'!AD4345),'Форма 1'!$H4345*VLOOKUP('Форма 1'!$F4345,'Придельники с 2022'!$B$4:$X$28,'Форма 1'!AD$8),"")</f>
        <v/>
      </c>
      <c r="N4345" s="103" t="str">
        <f>IF(ISBLANK('Форма 1'!$AE4345),"",IF('Форма 1'!$AE4345=1,'Форма 1'!$H4345*VLOOKUP('Форма 1'!$F4345,'Придельники с 2022'!$B$4:$X$28,'Форма 1'!$AE$8,0),IF('Форма 1'!$AE4345=2,'Форма 1'!$H4345*VLOOKUP('Форма 1'!$F4345,'Придельники с 2022'!$B$4:$X$28,13,0),IF('Форма 1'!$AE4345=3,'Форма 1'!$H4345*VLOOKUP('Форма 1'!$F4345,'Придельники с 2022'!$B$4:$X$28,12,0)))))</f>
        <v/>
      </c>
      <c r="O4345" s="103" t="str">
        <f>IF(ISNUMBER('Форма 1'!AF4345),'Форма 1'!$H4345*VLOOKUP('Форма 1'!$F4345,'Придельники с 2022'!$B$4:$X$28,'Форма 1'!AF$8),"")</f>
        <v/>
      </c>
      <c r="P4345" s="87"/>
      <c r="Q4345" s="103" t="str">
        <f>IF(ISNUMBER('Форма 1'!AH4345),'Форма 1'!$H4345*VLOOKUP('Форма 1'!$F4345,'Придельники с 2022'!$B$4:$X$28,'Форма 1'!AH$8),"")</f>
        <v/>
      </c>
      <c r="R4345" s="103" t="str">
        <f>IF(ISNUMBER('Форма 1'!AI4345),'Форма 1'!$H4345*VLOOKUP('Форма 1'!$F4345,'Придельники с 2022'!$B$4:$X$28,'Форма 1'!AI$8),"")</f>
        <v/>
      </c>
      <c r="S4345" s="103" t="str">
        <f>IF(ISNUMBER('Форма 1'!AJ4345),'Форма 1'!$H4345*VLOOKUP('Форма 1'!$F4345,'Придельники с 2022'!$B$4:$X$28,'Форма 1'!AJ$8),"")</f>
        <v/>
      </c>
      <c r="T4345" s="88"/>
    </row>
    <row r="4346" spans="1:20">
      <c r="A4346" s="188">
        <f t="shared" si="287"/>
        <v>1182</v>
      </c>
      <c r="B4346" s="189" t="s">
        <v>4183</v>
      </c>
      <c r="C4346" s="99">
        <f t="shared" si="286"/>
        <v>16428840.960000001</v>
      </c>
      <c r="D4346" s="103" t="str">
        <f>IF(ISNUMBER('Форма 1'!U4346),'Форма 1'!$H4346*VLOOKUP('Форма 1'!$F4346,'Придельники с 2022'!$B$4:$X$28,'Форма 1'!U$8),"")</f>
        <v/>
      </c>
      <c r="E4346" s="103" t="str">
        <f>IF(ISNUMBER('Форма 1'!V4346),'Форма 1'!$H4346*VLOOKUP('Форма 1'!$F4346,'Придельники с 2022'!$B$4:$X$28,'Форма 1'!V$8),"")</f>
        <v/>
      </c>
      <c r="F4346" s="103" t="str">
        <f>IF(ISNUMBER('Форма 1'!W4346),'Форма 1'!$H4346*VLOOKUP('Форма 1'!$F4346,'Придельники с 2022'!$B$4:$X$28,'Форма 1'!W$8),"")</f>
        <v/>
      </c>
      <c r="G4346" s="103" t="str">
        <f>IF(ISNUMBER('Форма 1'!X4346),'Форма 1'!$H4346*VLOOKUP('Форма 1'!$F4346,'Придельники с 2022'!$B$4:$X$28,'Форма 1'!X$8),"")</f>
        <v/>
      </c>
      <c r="H4346" s="103" t="str">
        <f>IF(ISNUMBER('Форма 1'!Y4346),'Форма 1'!$H4346*VLOOKUP('Форма 1'!$F4346,'Придельники с 2022'!$B$4:$X$28,'Форма 1'!Y$8),"")</f>
        <v/>
      </c>
      <c r="I4346" s="103" t="str">
        <f>IF(ISNUMBER('Форма 1'!Z4346),'Форма 1'!$H4346*VLOOKUP('Форма 1'!$F4346,'Придельники с 2022'!$B$4:$X$28,'Форма 1'!Z$8),"")</f>
        <v/>
      </c>
      <c r="J4346" s="103" t="str">
        <f>IF(ISNUMBER('Форма 1'!AA4346),'Форма 1'!$H4346*VLOOKUP('Форма 1'!$F4346,'Придельники с 2022'!$B$4:$X$28,'Форма 1'!AA$8),"")</f>
        <v/>
      </c>
      <c r="K4346" s="90"/>
      <c r="L4346" s="87"/>
      <c r="M4346" s="103">
        <f>IF(ISNUMBER('Форма 1'!AD4346),'Форма 1'!$H4346*VLOOKUP('Форма 1'!$F4346,'Придельники с 2022'!$B$4:$X$28,'Форма 1'!AD$8),"")</f>
        <v>16428840.960000001</v>
      </c>
      <c r="N4346" s="103" t="str">
        <f>IF(ISBLANK('Форма 1'!$AE4346),"",IF('Форма 1'!$AE4346=1,'Форма 1'!$H4346*VLOOKUP('Форма 1'!$F4346,'Придельники с 2022'!$B$4:$X$28,'Форма 1'!$AE$8,0),IF('Форма 1'!$AE4346=2,'Форма 1'!$H4346*VLOOKUP('Форма 1'!$F4346,'Придельники с 2022'!$B$4:$X$28,13,0),IF('Форма 1'!$AE4346=3,'Форма 1'!$H4346*VLOOKUP('Форма 1'!$F4346,'Придельники с 2022'!$B$4:$X$28,12,0)))))</f>
        <v/>
      </c>
      <c r="O4346" s="103" t="str">
        <f>IF(ISNUMBER('Форма 1'!AF4346),'Форма 1'!$H4346*VLOOKUP('Форма 1'!$F4346,'Придельники с 2022'!$B$4:$X$28,'Форма 1'!AF$8),"")</f>
        <v/>
      </c>
      <c r="P4346" s="87"/>
      <c r="Q4346" s="103" t="str">
        <f>IF(ISNUMBER('Форма 1'!AH4346),'Форма 1'!$H4346*VLOOKUP('Форма 1'!$F4346,'Придельники с 2022'!$B$4:$X$28,'Форма 1'!AH$8),"")</f>
        <v/>
      </c>
      <c r="R4346" s="103" t="str">
        <f>IF(ISNUMBER('Форма 1'!AI4346),'Форма 1'!$H4346*VLOOKUP('Форма 1'!$F4346,'Придельники с 2022'!$B$4:$X$28,'Форма 1'!AI$8),"")</f>
        <v/>
      </c>
      <c r="S4346" s="103" t="str">
        <f>IF(ISNUMBER('Форма 1'!AJ4346),'Форма 1'!$H4346*VLOOKUP('Форма 1'!$F4346,'Придельники с 2022'!$B$4:$X$28,'Форма 1'!AJ$8),"")</f>
        <v/>
      </c>
      <c r="T4346" s="88"/>
    </row>
    <row r="4347" spans="1:20">
      <c r="A4347" s="188">
        <f t="shared" si="287"/>
        <v>1183</v>
      </c>
      <c r="B4347" s="189" t="s">
        <v>4184</v>
      </c>
      <c r="C4347" s="99">
        <f t="shared" si="286"/>
        <v>8335526.7599999998</v>
      </c>
      <c r="D4347" s="103" t="str">
        <f>IF(ISNUMBER('Форма 1'!U4347),'Форма 1'!$H4347*VLOOKUP('Форма 1'!$F4347,'Придельники с 2022'!$B$4:$X$28,'Форма 1'!U$8),"")</f>
        <v/>
      </c>
      <c r="E4347" s="103" t="str">
        <f>IF(ISNUMBER('Форма 1'!V4347),'Форма 1'!$H4347*VLOOKUP('Форма 1'!$F4347,'Придельники с 2022'!$B$4:$X$28,'Форма 1'!V$8),"")</f>
        <v/>
      </c>
      <c r="F4347" s="103" t="str">
        <f>IF(ISNUMBER('Форма 1'!W4347),'Форма 1'!$H4347*VLOOKUP('Форма 1'!$F4347,'Придельники с 2022'!$B$4:$X$28,'Форма 1'!W$8),"")</f>
        <v/>
      </c>
      <c r="G4347" s="103" t="str">
        <f>IF(ISNUMBER('Форма 1'!X4347),'Форма 1'!$H4347*VLOOKUP('Форма 1'!$F4347,'Придельники с 2022'!$B$4:$X$28,'Форма 1'!X$8),"")</f>
        <v/>
      </c>
      <c r="H4347" s="103" t="str">
        <f>IF(ISNUMBER('Форма 1'!Y4347),'Форма 1'!$H4347*VLOOKUP('Форма 1'!$F4347,'Придельники с 2022'!$B$4:$X$28,'Форма 1'!Y$8),"")</f>
        <v/>
      </c>
      <c r="I4347" s="103" t="str">
        <f>IF(ISNUMBER('Форма 1'!Z4347),'Форма 1'!$H4347*VLOOKUP('Форма 1'!$F4347,'Придельники с 2022'!$B$4:$X$28,'Форма 1'!Z$8),"")</f>
        <v/>
      </c>
      <c r="J4347" s="103" t="str">
        <f>IF(ISNUMBER('Форма 1'!AA4347),'Форма 1'!$H4347*VLOOKUP('Форма 1'!$F4347,'Придельники с 2022'!$B$4:$X$28,'Форма 1'!AA$8),"")</f>
        <v/>
      </c>
      <c r="K4347" s="90">
        <v>3</v>
      </c>
      <c r="L4347" s="87">
        <f t="shared" ref="L4347:L4348" si="288">2778508.92*K4347</f>
        <v>8335526.7599999998</v>
      </c>
      <c r="M4347" s="103" t="str">
        <f>IF(ISNUMBER('Форма 1'!AD4347),'Форма 1'!$H4347*VLOOKUP('Форма 1'!$F4347,'Придельники с 2022'!$B$4:$X$28,'Форма 1'!AD$8),"")</f>
        <v/>
      </c>
      <c r="N4347" s="103" t="str">
        <f>IF(ISBLANK('Форма 1'!$AE4347),"",IF('Форма 1'!$AE4347=1,'Форма 1'!$H4347*VLOOKUP('Форма 1'!$F4347,'Придельники с 2022'!$B$4:$X$28,'Форма 1'!$AE$8,0),IF('Форма 1'!$AE4347=2,'Форма 1'!$H4347*VLOOKUP('Форма 1'!$F4347,'Придельники с 2022'!$B$4:$X$28,13,0),IF('Форма 1'!$AE4347=3,'Форма 1'!$H4347*VLOOKUP('Форма 1'!$F4347,'Придельники с 2022'!$B$4:$X$28,12,0)))))</f>
        <v/>
      </c>
      <c r="O4347" s="103" t="str">
        <f>IF(ISNUMBER('Форма 1'!AF4347),'Форма 1'!$H4347*VLOOKUP('Форма 1'!$F4347,'Придельники с 2022'!$B$4:$X$28,'Форма 1'!AF$8),"")</f>
        <v/>
      </c>
      <c r="P4347" s="87"/>
      <c r="Q4347" s="103" t="str">
        <f>IF(ISNUMBER('Форма 1'!AH4347),'Форма 1'!$H4347*VLOOKUP('Форма 1'!$F4347,'Придельники с 2022'!$B$4:$X$28,'Форма 1'!AH$8),"")</f>
        <v/>
      </c>
      <c r="R4347" s="103" t="str">
        <f>IF(ISNUMBER('Форма 1'!AI4347),'Форма 1'!$H4347*VLOOKUP('Форма 1'!$F4347,'Придельники с 2022'!$B$4:$X$28,'Форма 1'!AI$8),"")</f>
        <v/>
      </c>
      <c r="S4347" s="103" t="str">
        <f>IF(ISNUMBER('Форма 1'!AJ4347),'Форма 1'!$H4347*VLOOKUP('Форма 1'!$F4347,'Придельники с 2022'!$B$4:$X$28,'Форма 1'!AJ$8),"")</f>
        <v/>
      </c>
      <c r="T4347" s="88"/>
    </row>
    <row r="4348" spans="1:20">
      <c r="A4348" s="188">
        <f t="shared" si="287"/>
        <v>1184</v>
      </c>
      <c r="B4348" s="189" t="s">
        <v>4185</v>
      </c>
      <c r="C4348" s="99">
        <f t="shared" si="286"/>
        <v>19625601.039999999</v>
      </c>
      <c r="D4348" s="103" t="str">
        <f>IF(ISNUMBER('Форма 1'!U4348),'Форма 1'!$H4348*VLOOKUP('Форма 1'!$F4348,'Придельники с 2022'!$B$4:$X$28,'Форма 1'!U$8),"")</f>
        <v/>
      </c>
      <c r="E4348" s="103" t="str">
        <f>IF(ISNUMBER('Форма 1'!V4348),'Форма 1'!$H4348*VLOOKUP('Форма 1'!$F4348,'Придельники с 2022'!$B$4:$X$28,'Форма 1'!V$8),"")</f>
        <v/>
      </c>
      <c r="F4348" s="103" t="str">
        <f>IF(ISNUMBER('Форма 1'!W4348),'Форма 1'!$H4348*VLOOKUP('Форма 1'!$F4348,'Придельники с 2022'!$B$4:$X$28,'Форма 1'!W$8),"")</f>
        <v/>
      </c>
      <c r="G4348" s="103" t="str">
        <f>IF(ISNUMBER('Форма 1'!X4348),'Форма 1'!$H4348*VLOOKUP('Форма 1'!$F4348,'Придельники с 2022'!$B$4:$X$28,'Форма 1'!X$8),"")</f>
        <v/>
      </c>
      <c r="H4348" s="103" t="str">
        <f>IF(ISNUMBER('Форма 1'!Y4348),'Форма 1'!$H4348*VLOOKUP('Форма 1'!$F4348,'Придельники с 2022'!$B$4:$X$28,'Форма 1'!Y$8),"")</f>
        <v/>
      </c>
      <c r="I4348" s="103" t="str">
        <f>IF(ISNUMBER('Форма 1'!Z4348),'Форма 1'!$H4348*VLOOKUP('Форма 1'!$F4348,'Придельники с 2022'!$B$4:$X$28,'Форма 1'!Z$8),"")</f>
        <v/>
      </c>
      <c r="J4348" s="103" t="str">
        <f>IF(ISNUMBER('Форма 1'!AA4348),'Форма 1'!$H4348*VLOOKUP('Форма 1'!$F4348,'Придельники с 2022'!$B$4:$X$28,'Форма 1'!AA$8),"")</f>
        <v/>
      </c>
      <c r="K4348" s="90">
        <v>2</v>
      </c>
      <c r="L4348" s="87">
        <f t="shared" si="288"/>
        <v>5557017.8399999999</v>
      </c>
      <c r="M4348" s="103" t="str">
        <f>IF(ISNUMBER('Форма 1'!AD4348),'Форма 1'!$H4348*VLOOKUP('Форма 1'!$F4348,'Придельники с 2022'!$B$4:$X$28,'Форма 1'!AD$8),"")</f>
        <v/>
      </c>
      <c r="N4348" s="103">
        <f>IF(ISBLANK('Форма 1'!$AE4348),"",IF('Форма 1'!$AE4348=1,'Форма 1'!$H4348*VLOOKUP('Форма 1'!$F4348,'Придельники с 2022'!$B$4:$X$28,'Форма 1'!$AE$8,0),IF('Форма 1'!$AE4348=2,'Форма 1'!$H4348*VLOOKUP('Форма 1'!$F4348,'Придельники с 2022'!$B$4:$X$28,13,0),IF('Форма 1'!$AE4348=3,'Форма 1'!$H4348*VLOOKUP('Форма 1'!$F4348,'Придельники с 2022'!$B$4:$X$28,12,0)))))</f>
        <v>14068583.199999999</v>
      </c>
      <c r="O4348" s="103" t="str">
        <f>IF(ISNUMBER('Форма 1'!AF4348),'Форма 1'!$H4348*VLOOKUP('Форма 1'!$F4348,'Придельники с 2022'!$B$4:$X$28,'Форма 1'!AF$8),"")</f>
        <v/>
      </c>
      <c r="P4348" s="87"/>
      <c r="Q4348" s="103" t="str">
        <f>IF(ISNUMBER('Форма 1'!AH4348),'Форма 1'!$H4348*VLOOKUP('Форма 1'!$F4348,'Придельники с 2022'!$B$4:$X$28,'Форма 1'!AH$8),"")</f>
        <v/>
      </c>
      <c r="R4348" s="103" t="str">
        <f>IF(ISNUMBER('Форма 1'!AI4348),'Форма 1'!$H4348*VLOOKUP('Форма 1'!$F4348,'Придельники с 2022'!$B$4:$X$28,'Форма 1'!AI$8),"")</f>
        <v/>
      </c>
      <c r="S4348" s="103" t="str">
        <f>IF(ISNUMBER('Форма 1'!AJ4348),'Форма 1'!$H4348*VLOOKUP('Форма 1'!$F4348,'Придельники с 2022'!$B$4:$X$28,'Форма 1'!AJ$8),"")</f>
        <v/>
      </c>
      <c r="T4348" s="88"/>
    </row>
    <row r="4349" spans="1:20">
      <c r="A4349" s="188">
        <f t="shared" si="287"/>
        <v>1185</v>
      </c>
      <c r="B4349" s="189" t="s">
        <v>4186</v>
      </c>
      <c r="C4349" s="99">
        <f t="shared" si="286"/>
        <v>7999028.9199999999</v>
      </c>
      <c r="D4349" s="103" t="str">
        <f>IF(ISNUMBER('Форма 1'!U4349),'Форма 1'!$H4349*VLOOKUP('Форма 1'!$F4349,'Придельники с 2022'!$B$4:$X$28,'Форма 1'!U$8),"")</f>
        <v/>
      </c>
      <c r="E4349" s="103" t="str">
        <f>IF(ISNUMBER('Форма 1'!V4349),'Форма 1'!$H4349*VLOOKUP('Форма 1'!$F4349,'Придельники с 2022'!$B$4:$X$28,'Форма 1'!V$8),"")</f>
        <v/>
      </c>
      <c r="F4349" s="103" t="str">
        <f>IF(ISNUMBER('Форма 1'!W4349),'Форма 1'!$H4349*VLOOKUP('Форма 1'!$F4349,'Придельники с 2022'!$B$4:$X$28,'Форма 1'!W$8),"")</f>
        <v/>
      </c>
      <c r="G4349" s="103" t="str">
        <f>IF(ISNUMBER('Форма 1'!X4349),'Форма 1'!$H4349*VLOOKUP('Форма 1'!$F4349,'Придельники с 2022'!$B$4:$X$28,'Форма 1'!X$8),"")</f>
        <v/>
      </c>
      <c r="H4349" s="103" t="str">
        <f>IF(ISNUMBER('Форма 1'!Y4349),'Форма 1'!$H4349*VLOOKUP('Форма 1'!$F4349,'Придельники с 2022'!$B$4:$X$28,'Форма 1'!Y$8),"")</f>
        <v/>
      </c>
      <c r="I4349" s="103" t="str">
        <f>IF(ISNUMBER('Форма 1'!Z4349),'Форма 1'!$H4349*VLOOKUP('Форма 1'!$F4349,'Придельники с 2022'!$B$4:$X$28,'Форма 1'!Z$8),"")</f>
        <v/>
      </c>
      <c r="J4349" s="103" t="str">
        <f>IF(ISNUMBER('Форма 1'!AA4349),'Форма 1'!$H4349*VLOOKUP('Форма 1'!$F4349,'Придельники с 2022'!$B$4:$X$28,'Форма 1'!AA$8),"")</f>
        <v/>
      </c>
      <c r="K4349" s="90">
        <v>2</v>
      </c>
      <c r="L4349" s="87">
        <f>3930316.8+4068712.12</f>
        <v>7999028.9199999999</v>
      </c>
      <c r="M4349" s="103" t="str">
        <f>IF(ISNUMBER('Форма 1'!AD4349),'Форма 1'!$H4349*VLOOKUP('Форма 1'!$F4349,'Придельники с 2022'!$B$4:$X$28,'Форма 1'!AD$8),"")</f>
        <v/>
      </c>
      <c r="N4349" s="103" t="str">
        <f>IF(ISBLANK('Форма 1'!$AE4349),"",IF('Форма 1'!$AE4349=1,'Форма 1'!$H4349*VLOOKUP('Форма 1'!$F4349,'Придельники с 2022'!$B$4:$X$28,'Форма 1'!$AE$8,0),IF('Форма 1'!$AE4349=2,'Форма 1'!$H4349*VLOOKUP('Форма 1'!$F4349,'Придельники с 2022'!$B$4:$X$28,13,0),IF('Форма 1'!$AE4349=3,'Форма 1'!$H4349*VLOOKUP('Форма 1'!$F4349,'Придельники с 2022'!$B$4:$X$28,12,0)))))</f>
        <v/>
      </c>
      <c r="O4349" s="103" t="str">
        <f>IF(ISNUMBER('Форма 1'!AF4349),'Форма 1'!$H4349*VLOOKUP('Форма 1'!$F4349,'Придельники с 2022'!$B$4:$X$28,'Форма 1'!AF$8),"")</f>
        <v/>
      </c>
      <c r="P4349" s="87"/>
      <c r="Q4349" s="103" t="str">
        <f>IF(ISNUMBER('Форма 1'!AH4349),'Форма 1'!$H4349*VLOOKUP('Форма 1'!$F4349,'Придельники с 2022'!$B$4:$X$28,'Форма 1'!AH$8),"")</f>
        <v/>
      </c>
      <c r="R4349" s="103" t="str">
        <f>IF(ISNUMBER('Форма 1'!AI4349),'Форма 1'!$H4349*VLOOKUP('Форма 1'!$F4349,'Придельники с 2022'!$B$4:$X$28,'Форма 1'!AI$8),"")</f>
        <v/>
      </c>
      <c r="S4349" s="103" t="str">
        <f>IF(ISNUMBER('Форма 1'!AJ4349),'Форма 1'!$H4349*VLOOKUP('Форма 1'!$F4349,'Придельники с 2022'!$B$4:$X$28,'Форма 1'!AJ$8),"")</f>
        <v/>
      </c>
      <c r="T4349" s="88"/>
    </row>
    <row r="4350" spans="1:20">
      <c r="A4350" s="188">
        <f t="shared" si="287"/>
        <v>1186</v>
      </c>
      <c r="B4350" s="189" t="s">
        <v>4187</v>
      </c>
      <c r="C4350" s="99">
        <f t="shared" si="286"/>
        <v>8335526.7599999998</v>
      </c>
      <c r="D4350" s="103" t="str">
        <f>IF(ISNUMBER('Форма 1'!U4350),'Форма 1'!$H4350*VLOOKUP('Форма 1'!$F4350,'Придельники с 2022'!$B$4:$X$28,'Форма 1'!U$8),"")</f>
        <v/>
      </c>
      <c r="E4350" s="103" t="str">
        <f>IF(ISNUMBER('Форма 1'!V4350),'Форма 1'!$H4350*VLOOKUP('Форма 1'!$F4350,'Придельники с 2022'!$B$4:$X$28,'Форма 1'!V$8),"")</f>
        <v/>
      </c>
      <c r="F4350" s="103" t="str">
        <f>IF(ISNUMBER('Форма 1'!W4350),'Форма 1'!$H4350*VLOOKUP('Форма 1'!$F4350,'Придельники с 2022'!$B$4:$X$28,'Форма 1'!W$8),"")</f>
        <v/>
      </c>
      <c r="G4350" s="103" t="str">
        <f>IF(ISNUMBER('Форма 1'!X4350),'Форма 1'!$H4350*VLOOKUP('Форма 1'!$F4350,'Придельники с 2022'!$B$4:$X$28,'Форма 1'!X$8),"")</f>
        <v/>
      </c>
      <c r="H4350" s="103" t="str">
        <f>IF(ISNUMBER('Форма 1'!Y4350),'Форма 1'!$H4350*VLOOKUP('Форма 1'!$F4350,'Придельники с 2022'!$B$4:$X$28,'Форма 1'!Y$8),"")</f>
        <v/>
      </c>
      <c r="I4350" s="103" t="str">
        <f>IF(ISNUMBER('Форма 1'!Z4350),'Форма 1'!$H4350*VLOOKUP('Форма 1'!$F4350,'Придельники с 2022'!$B$4:$X$28,'Форма 1'!Z$8),"")</f>
        <v/>
      </c>
      <c r="J4350" s="103" t="str">
        <f>IF(ISNUMBER('Форма 1'!AA4350),'Форма 1'!$H4350*VLOOKUP('Форма 1'!$F4350,'Придельники с 2022'!$B$4:$X$28,'Форма 1'!AA$8),"")</f>
        <v/>
      </c>
      <c r="K4350" s="90">
        <v>3</v>
      </c>
      <c r="L4350" s="87">
        <f>2778508.92*K4350</f>
        <v>8335526.7599999998</v>
      </c>
      <c r="M4350" s="103" t="str">
        <f>IF(ISNUMBER('Форма 1'!AD4350),'Форма 1'!$H4350*VLOOKUP('Форма 1'!$F4350,'Придельники с 2022'!$B$4:$X$28,'Форма 1'!AD$8),"")</f>
        <v/>
      </c>
      <c r="N4350" s="103" t="str">
        <f>IF(ISBLANK('Форма 1'!$AE4350),"",IF('Форма 1'!$AE4350=1,'Форма 1'!$H4350*VLOOKUP('Форма 1'!$F4350,'Придельники с 2022'!$B$4:$X$28,'Форма 1'!$AE$8,0),IF('Форма 1'!$AE4350=2,'Форма 1'!$H4350*VLOOKUP('Форма 1'!$F4350,'Придельники с 2022'!$B$4:$X$28,13,0),IF('Форма 1'!$AE4350=3,'Форма 1'!$H4350*VLOOKUP('Форма 1'!$F4350,'Придельники с 2022'!$B$4:$X$28,12,0)))))</f>
        <v/>
      </c>
      <c r="O4350" s="103" t="str">
        <f>IF(ISNUMBER('Форма 1'!AF4350),'Форма 1'!$H4350*VLOOKUP('Форма 1'!$F4350,'Придельники с 2022'!$B$4:$X$28,'Форма 1'!AF$8),"")</f>
        <v/>
      </c>
      <c r="P4350" s="87"/>
      <c r="Q4350" s="103" t="str">
        <f>IF(ISNUMBER('Форма 1'!AH4350),'Форма 1'!$H4350*VLOOKUP('Форма 1'!$F4350,'Придельники с 2022'!$B$4:$X$28,'Форма 1'!AH$8),"")</f>
        <v/>
      </c>
      <c r="R4350" s="103" t="str">
        <f>IF(ISNUMBER('Форма 1'!AI4350),'Форма 1'!$H4350*VLOOKUP('Форма 1'!$F4350,'Придельники с 2022'!$B$4:$X$28,'Форма 1'!AI$8),"")</f>
        <v/>
      </c>
      <c r="S4350" s="103" t="str">
        <f>IF(ISNUMBER('Форма 1'!AJ4350),'Форма 1'!$H4350*VLOOKUP('Форма 1'!$F4350,'Придельники с 2022'!$B$4:$X$28,'Форма 1'!AJ$8),"")</f>
        <v/>
      </c>
      <c r="T4350" s="88"/>
    </row>
    <row r="4351" spans="1:20">
      <c r="A4351" s="188">
        <f t="shared" si="287"/>
        <v>1187</v>
      </c>
      <c r="B4351" s="189" t="s">
        <v>4188</v>
      </c>
      <c r="C4351" s="99">
        <f t="shared" si="286"/>
        <v>8335526.7599999998</v>
      </c>
      <c r="D4351" s="103" t="str">
        <f>IF(ISNUMBER('Форма 1'!U4351),'Форма 1'!$H4351*VLOOKUP('Форма 1'!$F4351,'Придельники с 2022'!$B$4:$X$28,'Форма 1'!U$8),"")</f>
        <v/>
      </c>
      <c r="E4351" s="103" t="str">
        <f>IF(ISNUMBER('Форма 1'!V4351),'Форма 1'!$H4351*VLOOKUP('Форма 1'!$F4351,'Придельники с 2022'!$B$4:$X$28,'Форма 1'!V$8),"")</f>
        <v/>
      </c>
      <c r="F4351" s="103" t="str">
        <f>IF(ISNUMBER('Форма 1'!W4351),'Форма 1'!$H4351*VLOOKUP('Форма 1'!$F4351,'Придельники с 2022'!$B$4:$X$28,'Форма 1'!W$8),"")</f>
        <v/>
      </c>
      <c r="G4351" s="103" t="str">
        <f>IF(ISNUMBER('Форма 1'!X4351),'Форма 1'!$H4351*VLOOKUP('Форма 1'!$F4351,'Придельники с 2022'!$B$4:$X$28,'Форма 1'!X$8),"")</f>
        <v/>
      </c>
      <c r="H4351" s="103" t="str">
        <f>IF(ISNUMBER('Форма 1'!Y4351),'Форма 1'!$H4351*VLOOKUP('Форма 1'!$F4351,'Придельники с 2022'!$B$4:$X$28,'Форма 1'!Y$8),"")</f>
        <v/>
      </c>
      <c r="I4351" s="103" t="str">
        <f>IF(ISNUMBER('Форма 1'!Z4351),'Форма 1'!$H4351*VLOOKUP('Форма 1'!$F4351,'Придельники с 2022'!$B$4:$X$28,'Форма 1'!Z$8),"")</f>
        <v/>
      </c>
      <c r="J4351" s="103" t="str">
        <f>IF(ISNUMBER('Форма 1'!AA4351),'Форма 1'!$H4351*VLOOKUP('Форма 1'!$F4351,'Придельники с 2022'!$B$4:$X$28,'Форма 1'!AA$8),"")</f>
        <v/>
      </c>
      <c r="K4351" s="90">
        <v>3</v>
      </c>
      <c r="L4351" s="87">
        <f>2778508.92*K4351</f>
        <v>8335526.7599999998</v>
      </c>
      <c r="M4351" s="103" t="str">
        <f>IF(ISNUMBER('Форма 1'!AD4351),'Форма 1'!$H4351*VLOOKUP('Форма 1'!$F4351,'Придельники с 2022'!$B$4:$X$28,'Форма 1'!AD$8),"")</f>
        <v/>
      </c>
      <c r="N4351" s="103" t="str">
        <f>IF(ISBLANK('Форма 1'!$AE4351),"",IF('Форма 1'!$AE4351=1,'Форма 1'!$H4351*VLOOKUP('Форма 1'!$F4351,'Придельники с 2022'!$B$4:$X$28,'Форма 1'!$AE$8,0),IF('Форма 1'!$AE4351=2,'Форма 1'!$H4351*VLOOKUP('Форма 1'!$F4351,'Придельники с 2022'!$B$4:$X$28,13,0),IF('Форма 1'!$AE4351=3,'Форма 1'!$H4351*VLOOKUP('Форма 1'!$F4351,'Придельники с 2022'!$B$4:$X$28,12,0)))))</f>
        <v/>
      </c>
      <c r="O4351" s="103" t="str">
        <f>IF(ISNUMBER('Форма 1'!AF4351),'Форма 1'!$H4351*VLOOKUP('Форма 1'!$F4351,'Придельники с 2022'!$B$4:$X$28,'Форма 1'!AF$8),"")</f>
        <v/>
      </c>
      <c r="P4351" s="87"/>
      <c r="Q4351" s="103" t="str">
        <f>IF(ISNUMBER('Форма 1'!AH4351),'Форма 1'!$H4351*VLOOKUP('Форма 1'!$F4351,'Придельники с 2022'!$B$4:$X$28,'Форма 1'!AH$8),"")</f>
        <v/>
      </c>
      <c r="R4351" s="103" t="str">
        <f>IF(ISNUMBER('Форма 1'!AI4351),'Форма 1'!$H4351*VLOOKUP('Форма 1'!$F4351,'Придельники с 2022'!$B$4:$X$28,'Форма 1'!AI$8),"")</f>
        <v/>
      </c>
      <c r="S4351" s="103" t="str">
        <f>IF(ISNUMBER('Форма 1'!AJ4351),'Форма 1'!$H4351*VLOOKUP('Форма 1'!$F4351,'Придельники с 2022'!$B$4:$X$28,'Форма 1'!AJ$8),"")</f>
        <v/>
      </c>
      <c r="T4351" s="88"/>
    </row>
    <row r="4352" spans="1:20">
      <c r="A4352" s="188">
        <f t="shared" si="287"/>
        <v>1188</v>
      </c>
      <c r="B4352" s="189" t="s">
        <v>4189</v>
      </c>
      <c r="C4352" s="99">
        <f t="shared" si="286"/>
        <v>1216255.4820000001</v>
      </c>
      <c r="D4352" s="103">
        <f>IF(ISNUMBER('Форма 1'!U4352),'Форма 1'!$H4352*VLOOKUP('Форма 1'!$F4352,'Придельники с 2022'!$B$4:$X$28,'Форма 1'!U$8),"")</f>
        <v>1216255.4820000001</v>
      </c>
      <c r="E4352" s="103" t="str">
        <f>IF(ISNUMBER('Форма 1'!V4352),'Форма 1'!$H4352*VLOOKUP('Форма 1'!$F4352,'Придельники с 2022'!$B$4:$X$28,'Форма 1'!V$8),"")</f>
        <v/>
      </c>
      <c r="F4352" s="103" t="str">
        <f>IF(ISNUMBER('Форма 1'!W4352),'Форма 1'!$H4352*VLOOKUP('Форма 1'!$F4352,'Придельники с 2022'!$B$4:$X$28,'Форма 1'!W$8),"")</f>
        <v/>
      </c>
      <c r="G4352" s="103" t="str">
        <f>IF(ISNUMBER('Форма 1'!X4352),'Форма 1'!$H4352*VLOOKUP('Форма 1'!$F4352,'Придельники с 2022'!$B$4:$X$28,'Форма 1'!X$8),"")</f>
        <v/>
      </c>
      <c r="H4352" s="103" t="str">
        <f>IF(ISNUMBER('Форма 1'!Y4352),'Форма 1'!$H4352*VLOOKUP('Форма 1'!$F4352,'Придельники с 2022'!$B$4:$X$28,'Форма 1'!Y$8),"")</f>
        <v/>
      </c>
      <c r="I4352" s="103" t="str">
        <f>IF(ISNUMBER('Форма 1'!Z4352),'Форма 1'!$H4352*VLOOKUP('Форма 1'!$F4352,'Придельники с 2022'!$B$4:$X$28,'Форма 1'!Z$8),"")</f>
        <v/>
      </c>
      <c r="J4352" s="103" t="str">
        <f>IF(ISNUMBER('Форма 1'!AA4352),'Форма 1'!$H4352*VLOOKUP('Форма 1'!$F4352,'Придельники с 2022'!$B$4:$X$28,'Форма 1'!AA$8),"")</f>
        <v/>
      </c>
      <c r="K4352" s="90"/>
      <c r="L4352" s="87"/>
      <c r="M4352" s="103" t="str">
        <f>IF(ISNUMBER('Форма 1'!AD4352),'Форма 1'!$H4352*VLOOKUP('Форма 1'!$F4352,'Придельники с 2022'!$B$4:$X$28,'Форма 1'!AD$8),"")</f>
        <v/>
      </c>
      <c r="N4352" s="103" t="str">
        <f>IF(ISBLANK('Форма 1'!$AE4352),"",IF('Форма 1'!$AE4352=1,'Форма 1'!$H4352*VLOOKUP('Форма 1'!$F4352,'Придельники с 2022'!$B$4:$X$28,'Форма 1'!$AE$8,0),IF('Форма 1'!$AE4352=2,'Форма 1'!$H4352*VLOOKUP('Форма 1'!$F4352,'Придельники с 2022'!$B$4:$X$28,13,0),IF('Форма 1'!$AE4352=3,'Форма 1'!$H4352*VLOOKUP('Форма 1'!$F4352,'Придельники с 2022'!$B$4:$X$28,12,0)))))</f>
        <v/>
      </c>
      <c r="O4352" s="103" t="str">
        <f>IF(ISNUMBER('Форма 1'!AF4352),'Форма 1'!$H4352*VLOOKUP('Форма 1'!$F4352,'Придельники с 2022'!$B$4:$X$28,'Форма 1'!AF$8),"")</f>
        <v/>
      </c>
      <c r="P4352" s="87"/>
      <c r="Q4352" s="103" t="str">
        <f>IF(ISNUMBER('Форма 1'!AH4352),'Форма 1'!$H4352*VLOOKUP('Форма 1'!$F4352,'Придельники с 2022'!$B$4:$X$28,'Форма 1'!AH$8),"")</f>
        <v/>
      </c>
      <c r="R4352" s="103" t="str">
        <f>IF(ISNUMBER('Форма 1'!AI4352),'Форма 1'!$H4352*VLOOKUP('Форма 1'!$F4352,'Придельники с 2022'!$B$4:$X$28,'Форма 1'!AI$8),"")</f>
        <v/>
      </c>
      <c r="S4352" s="103" t="str">
        <f>IF(ISNUMBER('Форма 1'!AJ4352),'Форма 1'!$H4352*VLOOKUP('Форма 1'!$F4352,'Придельники с 2022'!$B$4:$X$28,'Форма 1'!AJ$8),"")</f>
        <v/>
      </c>
      <c r="T4352" s="88"/>
    </row>
    <row r="4353" spans="1:20">
      <c r="A4353" s="188">
        <f t="shared" si="287"/>
        <v>1189</v>
      </c>
      <c r="B4353" s="189" t="s">
        <v>4190</v>
      </c>
      <c r="C4353" s="99">
        <f t="shared" si="286"/>
        <v>8335526.7599999998</v>
      </c>
      <c r="D4353" s="103" t="str">
        <f>IF(ISNUMBER('Форма 1'!U4353),'Форма 1'!$H4353*VLOOKUP('Форма 1'!$F4353,'Придельники с 2022'!$B$4:$X$28,'Форма 1'!U$8),"")</f>
        <v/>
      </c>
      <c r="E4353" s="103" t="str">
        <f>IF(ISNUMBER('Форма 1'!V4353),'Форма 1'!$H4353*VLOOKUP('Форма 1'!$F4353,'Придельники с 2022'!$B$4:$X$28,'Форма 1'!V$8),"")</f>
        <v/>
      </c>
      <c r="F4353" s="103" t="str">
        <f>IF(ISNUMBER('Форма 1'!W4353),'Форма 1'!$H4353*VLOOKUP('Форма 1'!$F4353,'Придельники с 2022'!$B$4:$X$28,'Форма 1'!W$8),"")</f>
        <v/>
      </c>
      <c r="G4353" s="103" t="str">
        <f>IF(ISNUMBER('Форма 1'!X4353),'Форма 1'!$H4353*VLOOKUP('Форма 1'!$F4353,'Придельники с 2022'!$B$4:$X$28,'Форма 1'!X$8),"")</f>
        <v/>
      </c>
      <c r="H4353" s="103" t="str">
        <f>IF(ISNUMBER('Форма 1'!Y4353),'Форма 1'!$H4353*VLOOKUP('Форма 1'!$F4353,'Придельники с 2022'!$B$4:$X$28,'Форма 1'!Y$8),"")</f>
        <v/>
      </c>
      <c r="I4353" s="103" t="str">
        <f>IF(ISNUMBER('Форма 1'!Z4353),'Форма 1'!$H4353*VLOOKUP('Форма 1'!$F4353,'Придельники с 2022'!$B$4:$X$28,'Форма 1'!Z$8),"")</f>
        <v/>
      </c>
      <c r="J4353" s="103" t="str">
        <f>IF(ISNUMBER('Форма 1'!AA4353),'Форма 1'!$H4353*VLOOKUP('Форма 1'!$F4353,'Придельники с 2022'!$B$4:$X$28,'Форма 1'!AA$8),"")</f>
        <v/>
      </c>
      <c r="K4353" s="90">
        <v>3</v>
      </c>
      <c r="L4353" s="87">
        <f t="shared" ref="L4353:L4356" si="289">2778508.92*K4353</f>
        <v>8335526.7599999998</v>
      </c>
      <c r="M4353" s="103" t="str">
        <f>IF(ISNUMBER('Форма 1'!AD4353),'Форма 1'!$H4353*VLOOKUP('Форма 1'!$F4353,'Придельники с 2022'!$B$4:$X$28,'Форма 1'!AD$8),"")</f>
        <v/>
      </c>
      <c r="N4353" s="103" t="str">
        <f>IF(ISBLANK('Форма 1'!$AE4353),"",IF('Форма 1'!$AE4353=1,'Форма 1'!$H4353*VLOOKUP('Форма 1'!$F4353,'Придельники с 2022'!$B$4:$X$28,'Форма 1'!$AE$8,0),IF('Форма 1'!$AE4353=2,'Форма 1'!$H4353*VLOOKUP('Форма 1'!$F4353,'Придельники с 2022'!$B$4:$X$28,13,0),IF('Форма 1'!$AE4353=3,'Форма 1'!$H4353*VLOOKUP('Форма 1'!$F4353,'Придельники с 2022'!$B$4:$X$28,12,0)))))</f>
        <v/>
      </c>
      <c r="O4353" s="103" t="str">
        <f>IF(ISNUMBER('Форма 1'!AF4353),'Форма 1'!$H4353*VLOOKUP('Форма 1'!$F4353,'Придельники с 2022'!$B$4:$X$28,'Форма 1'!AF$8),"")</f>
        <v/>
      </c>
      <c r="P4353" s="87"/>
      <c r="Q4353" s="103" t="str">
        <f>IF(ISNUMBER('Форма 1'!AH4353),'Форма 1'!$H4353*VLOOKUP('Форма 1'!$F4353,'Придельники с 2022'!$B$4:$X$28,'Форма 1'!AH$8),"")</f>
        <v/>
      </c>
      <c r="R4353" s="103" t="str">
        <f>IF(ISNUMBER('Форма 1'!AI4353),'Форма 1'!$H4353*VLOOKUP('Форма 1'!$F4353,'Придельники с 2022'!$B$4:$X$28,'Форма 1'!AI$8),"")</f>
        <v/>
      </c>
      <c r="S4353" s="103" t="str">
        <f>IF(ISNUMBER('Форма 1'!AJ4353),'Форма 1'!$H4353*VLOOKUP('Форма 1'!$F4353,'Придельники с 2022'!$B$4:$X$28,'Форма 1'!AJ$8),"")</f>
        <v/>
      </c>
      <c r="T4353" s="88"/>
    </row>
    <row r="4354" spans="1:20">
      <c r="A4354" s="188">
        <f t="shared" si="287"/>
        <v>1190</v>
      </c>
      <c r="B4354" s="189" t="s">
        <v>4191</v>
      </c>
      <c r="C4354" s="99">
        <f t="shared" si="286"/>
        <v>26668931.402999997</v>
      </c>
      <c r="D4354" s="103" t="str">
        <f>IF(ISNUMBER('Форма 1'!U4354),'Форма 1'!$H4354*VLOOKUP('Форма 1'!$F4354,'Придельники с 2022'!$B$4:$X$28,'Форма 1'!U$8),"")</f>
        <v/>
      </c>
      <c r="E4354" s="103" t="str">
        <f>IF(ISNUMBER('Форма 1'!V4354),'Форма 1'!$H4354*VLOOKUP('Форма 1'!$F4354,'Придельники с 2022'!$B$4:$X$28,'Форма 1'!V$8),"")</f>
        <v/>
      </c>
      <c r="F4354" s="103" t="str">
        <f>IF(ISNUMBER('Форма 1'!W4354),'Форма 1'!$H4354*VLOOKUP('Форма 1'!$F4354,'Придельники с 2022'!$B$4:$X$28,'Форма 1'!W$8),"")</f>
        <v/>
      </c>
      <c r="G4354" s="103" t="str">
        <f>IF(ISNUMBER('Форма 1'!X4354),'Форма 1'!$H4354*VLOOKUP('Форма 1'!$F4354,'Придельники с 2022'!$B$4:$X$28,'Форма 1'!X$8),"")</f>
        <v/>
      </c>
      <c r="H4354" s="103" t="str">
        <f>IF(ISNUMBER('Форма 1'!Y4354),'Форма 1'!$H4354*VLOOKUP('Форма 1'!$F4354,'Придельники с 2022'!$B$4:$X$28,'Форма 1'!Y$8),"")</f>
        <v/>
      </c>
      <c r="I4354" s="103" t="str">
        <f>IF(ISNUMBER('Форма 1'!Z4354),'Форма 1'!$H4354*VLOOKUP('Форма 1'!$F4354,'Придельники с 2022'!$B$4:$X$28,'Форма 1'!Z$8),"")</f>
        <v/>
      </c>
      <c r="J4354" s="103" t="str">
        <f>IF(ISNUMBER('Форма 1'!AA4354),'Форма 1'!$H4354*VLOOKUP('Форма 1'!$F4354,'Придельники с 2022'!$B$4:$X$28,'Форма 1'!AA$8),"")</f>
        <v/>
      </c>
      <c r="K4354" s="90">
        <v>2</v>
      </c>
      <c r="L4354" s="87">
        <f t="shared" si="289"/>
        <v>5557017.8399999999</v>
      </c>
      <c r="M4354" s="103">
        <f>IF(ISNUMBER('Форма 1'!AD4354),'Форма 1'!$H4354*VLOOKUP('Форма 1'!$F4354,'Придельники с 2022'!$B$4:$X$28,'Форма 1'!AD$8),"")</f>
        <v>21111913.562999997</v>
      </c>
      <c r="N4354" s="103" t="str">
        <f>IF(ISBLANK('Форма 1'!$AE4354),"",IF('Форма 1'!$AE4354=1,'Форма 1'!$H4354*VLOOKUP('Форма 1'!$F4354,'Придельники с 2022'!$B$4:$X$28,'Форма 1'!$AE$8,0),IF('Форма 1'!$AE4354=2,'Форма 1'!$H4354*VLOOKUP('Форма 1'!$F4354,'Придельники с 2022'!$B$4:$X$28,13,0),IF('Форма 1'!$AE4354=3,'Форма 1'!$H4354*VLOOKUP('Форма 1'!$F4354,'Придельники с 2022'!$B$4:$X$28,12,0)))))</f>
        <v/>
      </c>
      <c r="O4354" s="103" t="str">
        <f>IF(ISNUMBER('Форма 1'!AF4354),'Форма 1'!$H4354*VLOOKUP('Форма 1'!$F4354,'Придельники с 2022'!$B$4:$X$28,'Форма 1'!AF$8),"")</f>
        <v/>
      </c>
      <c r="P4354" s="87"/>
      <c r="Q4354" s="103" t="str">
        <f>IF(ISNUMBER('Форма 1'!AH4354),'Форма 1'!$H4354*VLOOKUP('Форма 1'!$F4354,'Придельники с 2022'!$B$4:$X$28,'Форма 1'!AH$8),"")</f>
        <v/>
      </c>
      <c r="R4354" s="103" t="str">
        <f>IF(ISNUMBER('Форма 1'!AI4354),'Форма 1'!$H4354*VLOOKUP('Форма 1'!$F4354,'Придельники с 2022'!$B$4:$X$28,'Форма 1'!AI$8),"")</f>
        <v/>
      </c>
      <c r="S4354" s="103" t="str">
        <f>IF(ISNUMBER('Форма 1'!AJ4354),'Форма 1'!$H4354*VLOOKUP('Форма 1'!$F4354,'Придельники с 2022'!$B$4:$X$28,'Форма 1'!AJ$8),"")</f>
        <v/>
      </c>
      <c r="T4354" s="88"/>
    </row>
    <row r="4355" spans="1:20">
      <c r="A4355" s="188">
        <f t="shared" si="287"/>
        <v>1191</v>
      </c>
      <c r="B4355" s="189" t="s">
        <v>4192</v>
      </c>
      <c r="C4355" s="99">
        <f t="shared" si="286"/>
        <v>5557017.8399999999</v>
      </c>
      <c r="D4355" s="103" t="str">
        <f>IF(ISNUMBER('Форма 1'!U4355),'Форма 1'!$H4355*VLOOKUP('Форма 1'!$F4355,'Придельники с 2022'!$B$4:$X$28,'Форма 1'!U$8),"")</f>
        <v/>
      </c>
      <c r="E4355" s="103" t="str">
        <f>IF(ISNUMBER('Форма 1'!V4355),'Форма 1'!$H4355*VLOOKUP('Форма 1'!$F4355,'Придельники с 2022'!$B$4:$X$28,'Форма 1'!V$8),"")</f>
        <v/>
      </c>
      <c r="F4355" s="103" t="str">
        <f>IF(ISNUMBER('Форма 1'!W4355),'Форма 1'!$H4355*VLOOKUP('Форма 1'!$F4355,'Придельники с 2022'!$B$4:$X$28,'Форма 1'!W$8),"")</f>
        <v/>
      </c>
      <c r="G4355" s="103" t="str">
        <f>IF(ISNUMBER('Форма 1'!X4355),'Форма 1'!$H4355*VLOOKUP('Форма 1'!$F4355,'Придельники с 2022'!$B$4:$X$28,'Форма 1'!X$8),"")</f>
        <v/>
      </c>
      <c r="H4355" s="103" t="str">
        <f>IF(ISNUMBER('Форма 1'!Y4355),'Форма 1'!$H4355*VLOOKUP('Форма 1'!$F4355,'Придельники с 2022'!$B$4:$X$28,'Форма 1'!Y$8),"")</f>
        <v/>
      </c>
      <c r="I4355" s="103" t="str">
        <f>IF(ISNUMBER('Форма 1'!Z4355),'Форма 1'!$H4355*VLOOKUP('Форма 1'!$F4355,'Придельники с 2022'!$B$4:$X$28,'Форма 1'!Z$8),"")</f>
        <v/>
      </c>
      <c r="J4355" s="103" t="str">
        <f>IF(ISNUMBER('Форма 1'!AA4355),'Форма 1'!$H4355*VLOOKUP('Форма 1'!$F4355,'Придельники с 2022'!$B$4:$X$28,'Форма 1'!AA$8),"")</f>
        <v/>
      </c>
      <c r="K4355" s="90">
        <v>2</v>
      </c>
      <c r="L4355" s="87">
        <f t="shared" si="289"/>
        <v>5557017.8399999999</v>
      </c>
      <c r="M4355" s="103" t="str">
        <f>IF(ISNUMBER('Форма 1'!AD4355),'Форма 1'!$H4355*VLOOKUP('Форма 1'!$F4355,'Придельники с 2022'!$B$4:$X$28,'Форма 1'!AD$8),"")</f>
        <v/>
      </c>
      <c r="N4355" s="103" t="str">
        <f>IF(ISBLANK('Форма 1'!$AE4355),"",IF('Форма 1'!$AE4355=1,'Форма 1'!$H4355*VLOOKUP('Форма 1'!$F4355,'Придельники с 2022'!$B$4:$X$28,'Форма 1'!$AE$8,0),IF('Форма 1'!$AE4355=2,'Форма 1'!$H4355*VLOOKUP('Форма 1'!$F4355,'Придельники с 2022'!$B$4:$X$28,13,0),IF('Форма 1'!$AE4355=3,'Форма 1'!$H4355*VLOOKUP('Форма 1'!$F4355,'Придельники с 2022'!$B$4:$X$28,12,0)))))</f>
        <v/>
      </c>
      <c r="O4355" s="103" t="str">
        <f>IF(ISNUMBER('Форма 1'!AF4355),'Форма 1'!$H4355*VLOOKUP('Форма 1'!$F4355,'Придельники с 2022'!$B$4:$X$28,'Форма 1'!AF$8),"")</f>
        <v/>
      </c>
      <c r="P4355" s="87"/>
      <c r="Q4355" s="103" t="str">
        <f>IF(ISNUMBER('Форма 1'!AH4355),'Форма 1'!$H4355*VLOOKUP('Форма 1'!$F4355,'Придельники с 2022'!$B$4:$X$28,'Форма 1'!AH$8),"")</f>
        <v/>
      </c>
      <c r="R4355" s="103" t="str">
        <f>IF(ISNUMBER('Форма 1'!AI4355),'Форма 1'!$H4355*VLOOKUP('Форма 1'!$F4355,'Придельники с 2022'!$B$4:$X$28,'Форма 1'!AI$8),"")</f>
        <v/>
      </c>
      <c r="S4355" s="103" t="str">
        <f>IF(ISNUMBER('Форма 1'!AJ4355),'Форма 1'!$H4355*VLOOKUP('Форма 1'!$F4355,'Придельники с 2022'!$B$4:$X$28,'Форма 1'!AJ$8),"")</f>
        <v/>
      </c>
      <c r="T4355" s="88"/>
    </row>
    <row r="4356" spans="1:20">
      <c r="A4356" s="188">
        <f t="shared" si="287"/>
        <v>1192</v>
      </c>
      <c r="B4356" s="189" t="s">
        <v>4193</v>
      </c>
      <c r="C4356" s="99">
        <f t="shared" si="286"/>
        <v>5557017.8399999999</v>
      </c>
      <c r="D4356" s="103" t="str">
        <f>IF(ISNUMBER('Форма 1'!U4356),'Форма 1'!$H4356*VLOOKUP('Форма 1'!$F4356,'Придельники с 2022'!$B$4:$X$28,'Форма 1'!U$8),"")</f>
        <v/>
      </c>
      <c r="E4356" s="103" t="str">
        <f>IF(ISNUMBER('Форма 1'!V4356),'Форма 1'!$H4356*VLOOKUP('Форма 1'!$F4356,'Придельники с 2022'!$B$4:$X$28,'Форма 1'!V$8),"")</f>
        <v/>
      </c>
      <c r="F4356" s="103" t="str">
        <f>IF(ISNUMBER('Форма 1'!W4356),'Форма 1'!$H4356*VLOOKUP('Форма 1'!$F4356,'Придельники с 2022'!$B$4:$X$28,'Форма 1'!W$8),"")</f>
        <v/>
      </c>
      <c r="G4356" s="103" t="str">
        <f>IF(ISNUMBER('Форма 1'!X4356),'Форма 1'!$H4356*VLOOKUP('Форма 1'!$F4356,'Придельники с 2022'!$B$4:$X$28,'Форма 1'!X$8),"")</f>
        <v/>
      </c>
      <c r="H4356" s="103" t="str">
        <f>IF(ISNUMBER('Форма 1'!Y4356),'Форма 1'!$H4356*VLOOKUP('Форма 1'!$F4356,'Придельники с 2022'!$B$4:$X$28,'Форма 1'!Y$8),"")</f>
        <v/>
      </c>
      <c r="I4356" s="103" t="str">
        <f>IF(ISNUMBER('Форма 1'!Z4356),'Форма 1'!$H4356*VLOOKUP('Форма 1'!$F4356,'Придельники с 2022'!$B$4:$X$28,'Форма 1'!Z$8),"")</f>
        <v/>
      </c>
      <c r="J4356" s="103" t="str">
        <f>IF(ISNUMBER('Форма 1'!AA4356),'Форма 1'!$H4356*VLOOKUP('Форма 1'!$F4356,'Придельники с 2022'!$B$4:$X$28,'Форма 1'!AA$8),"")</f>
        <v/>
      </c>
      <c r="K4356" s="90">
        <v>2</v>
      </c>
      <c r="L4356" s="87">
        <f t="shared" si="289"/>
        <v>5557017.8399999999</v>
      </c>
      <c r="M4356" s="103" t="str">
        <f>IF(ISNUMBER('Форма 1'!AD4356),'Форма 1'!$H4356*VLOOKUP('Форма 1'!$F4356,'Придельники с 2022'!$B$4:$X$28,'Форма 1'!AD$8),"")</f>
        <v/>
      </c>
      <c r="N4356" s="103" t="str">
        <f>IF(ISBLANK('Форма 1'!$AE4356),"",IF('Форма 1'!$AE4356=1,'Форма 1'!$H4356*VLOOKUP('Форма 1'!$F4356,'Придельники с 2022'!$B$4:$X$28,'Форма 1'!$AE$8,0),IF('Форма 1'!$AE4356=2,'Форма 1'!$H4356*VLOOKUP('Форма 1'!$F4356,'Придельники с 2022'!$B$4:$X$28,13,0),IF('Форма 1'!$AE4356=3,'Форма 1'!$H4356*VLOOKUP('Форма 1'!$F4356,'Придельники с 2022'!$B$4:$X$28,12,0)))))</f>
        <v/>
      </c>
      <c r="O4356" s="103" t="str">
        <f>IF(ISNUMBER('Форма 1'!AF4356),'Форма 1'!$H4356*VLOOKUP('Форма 1'!$F4356,'Придельники с 2022'!$B$4:$X$28,'Форма 1'!AF$8),"")</f>
        <v/>
      </c>
      <c r="P4356" s="87"/>
      <c r="Q4356" s="103" t="str">
        <f>IF(ISNUMBER('Форма 1'!AH4356),'Форма 1'!$H4356*VLOOKUP('Форма 1'!$F4356,'Придельники с 2022'!$B$4:$X$28,'Форма 1'!AH$8),"")</f>
        <v/>
      </c>
      <c r="R4356" s="103" t="str">
        <f>IF(ISNUMBER('Форма 1'!AI4356),'Форма 1'!$H4356*VLOOKUP('Форма 1'!$F4356,'Придельники с 2022'!$B$4:$X$28,'Форма 1'!AI$8),"")</f>
        <v/>
      </c>
      <c r="S4356" s="103" t="str">
        <f>IF(ISNUMBER('Форма 1'!AJ4356),'Форма 1'!$H4356*VLOOKUP('Форма 1'!$F4356,'Придельники с 2022'!$B$4:$X$28,'Форма 1'!AJ$8),"")</f>
        <v/>
      </c>
      <c r="T4356" s="88"/>
    </row>
    <row r="4357" spans="1:20">
      <c r="A4357" s="188">
        <f t="shared" si="287"/>
        <v>1193</v>
      </c>
      <c r="B4357" s="189" t="s">
        <v>4194</v>
      </c>
      <c r="C4357" s="99">
        <f t="shared" ref="C4357:C4422" si="290">SUM(D4357:J4357,L4357:T4357)</f>
        <v>48036050.952000007</v>
      </c>
      <c r="D4357" s="103">
        <f>IF(ISNUMBER('Форма 1'!U4357),'Форма 1'!$H4357*VLOOKUP('Форма 1'!$F4357,'Придельники с 2022'!$B$4:$X$28,'Форма 1'!U$8),"")</f>
        <v>1779040.7180000001</v>
      </c>
      <c r="E4357" s="103">
        <f>IF(ISNUMBER('Форма 1'!V4357),'Форма 1'!$H4357*VLOOKUP('Форма 1'!$F4357,'Придельники с 2022'!$B$4:$X$28,'Форма 1'!V$8),"")</f>
        <v>8517181.8320000004</v>
      </c>
      <c r="F4357" s="103" t="str">
        <f>IF(ISNUMBER('Форма 1'!W4357),'Форма 1'!$H4357*VLOOKUP('Форма 1'!$F4357,'Придельники с 2022'!$B$4:$X$28,'Форма 1'!W$8),"")</f>
        <v/>
      </c>
      <c r="G4357" s="103">
        <f>IF(ISNUMBER('Форма 1'!X4357),'Форма 1'!$H4357*VLOOKUP('Форма 1'!$F4357,'Придельники с 2022'!$B$4:$X$28,'Форма 1'!X$8),"")</f>
        <v>1113077.3800000001</v>
      </c>
      <c r="H4357" s="103">
        <f>IF(ISNUMBER('Форма 1'!Y4357),'Форма 1'!$H4357*VLOOKUP('Форма 1'!$F4357,'Придельники с 2022'!$B$4:$X$28,'Форма 1'!Y$8),"")</f>
        <v>2932484.7</v>
      </c>
      <c r="I4357" s="103">
        <f>IF(ISNUMBER('Форма 1'!Z4357),'Форма 1'!$H4357*VLOOKUP('Форма 1'!$F4357,'Придельники с 2022'!$B$4:$X$28,'Форма 1'!Z$8),"")</f>
        <v>1558890.378</v>
      </c>
      <c r="J4357" s="103" t="str">
        <f>IF(ISNUMBER('Форма 1'!AA4357),'Форма 1'!$H4357*VLOOKUP('Форма 1'!$F4357,'Придельники с 2022'!$B$4:$X$28,'Форма 1'!AA$8),"")</f>
        <v/>
      </c>
      <c r="K4357" s="90"/>
      <c r="L4357" s="87"/>
      <c r="M4357" s="103">
        <f>IF(ISNUMBER('Форма 1'!AD4357),'Форма 1'!$H4357*VLOOKUP('Форма 1'!$F4357,'Придельники с 2022'!$B$4:$X$28,'Форма 1'!AD$8),"")</f>
        <v>15419151.776000002</v>
      </c>
      <c r="N4357" s="103">
        <f>IF(ISBLANK('Форма 1'!$AE4357),"",IF('Форма 1'!$AE4357=1,'Форма 1'!$H4357*VLOOKUP('Форма 1'!$F4357,'Придельники с 2022'!$B$4:$X$28,'Форма 1'!$AE$8,0),IF('Форма 1'!$AE4357=2,'Форма 1'!$H4357*VLOOKUP('Форма 1'!$F4357,'Придельники с 2022'!$B$4:$X$28,13,0),IF('Форма 1'!$AE4357=3,'Форма 1'!$H4357*VLOOKUP('Форма 1'!$F4357,'Придельники с 2022'!$B$4:$X$28,12,0)))))</f>
        <v>16716224.168</v>
      </c>
      <c r="O4357" s="103" t="str">
        <f>IF(ISNUMBER('Форма 1'!AF4357),'Форма 1'!$H4357*VLOOKUP('Форма 1'!$F4357,'Придельники с 2022'!$B$4:$X$28,'Форма 1'!AF$8),"")</f>
        <v/>
      </c>
      <c r="P4357" s="87"/>
      <c r="Q4357" s="103" t="str">
        <f>IF(ISNUMBER('Форма 1'!AH4357),'Форма 1'!$H4357*VLOOKUP('Форма 1'!$F4357,'Придельники с 2022'!$B$4:$X$28,'Форма 1'!AH$8),"")</f>
        <v/>
      </c>
      <c r="R4357" s="103" t="str">
        <f>IF(ISNUMBER('Форма 1'!AI4357),'Форма 1'!$H4357*VLOOKUP('Форма 1'!$F4357,'Придельники с 2022'!$B$4:$X$28,'Форма 1'!AI$8),"")</f>
        <v/>
      </c>
      <c r="S4357" s="103" t="str">
        <f>IF(ISNUMBER('Форма 1'!AJ4357),'Форма 1'!$H4357*VLOOKUP('Форма 1'!$F4357,'Придельники с 2022'!$B$4:$X$28,'Форма 1'!AJ$8),"")</f>
        <v/>
      </c>
      <c r="T4357" s="88"/>
    </row>
    <row r="4358" spans="1:20">
      <c r="A4358" s="188">
        <f t="shared" si="287"/>
        <v>1194</v>
      </c>
      <c r="B4358" s="189" t="s">
        <v>4195</v>
      </c>
      <c r="C4358" s="99">
        <f t="shared" si="290"/>
        <v>2431915.44</v>
      </c>
      <c r="D4358" s="103" t="str">
        <f>IF(ISNUMBER('Форма 1'!U4358),'Форма 1'!$H4358*VLOOKUP('Форма 1'!$F4358,'Придельники с 2022'!$B$4:$X$28,'Форма 1'!U$8),"")</f>
        <v/>
      </c>
      <c r="E4358" s="103" t="str">
        <f>IF(ISNUMBER('Форма 1'!V4358),'Форма 1'!$H4358*VLOOKUP('Форма 1'!$F4358,'Придельники с 2022'!$B$4:$X$28,'Форма 1'!V$8),"")</f>
        <v/>
      </c>
      <c r="F4358" s="103" t="str">
        <f>IF(ISNUMBER('Форма 1'!W4358),'Форма 1'!$H4358*VLOOKUP('Форма 1'!$F4358,'Придельники с 2022'!$B$4:$X$28,'Форма 1'!W$8),"")</f>
        <v/>
      </c>
      <c r="G4358" s="103">
        <f>IF(ISNUMBER('Форма 1'!X4358),'Форма 1'!$H4358*VLOOKUP('Форма 1'!$F4358,'Придельники с 2022'!$B$4:$X$28,'Форма 1'!X$8),"")</f>
        <v>395944.88</v>
      </c>
      <c r="H4358" s="103" t="str">
        <f>IF(ISNUMBER('Форма 1'!Y4358),'Форма 1'!$H4358*VLOOKUP('Форма 1'!$F4358,'Придельники с 2022'!$B$4:$X$28,'Форма 1'!Y$8),"")</f>
        <v/>
      </c>
      <c r="I4358" s="103">
        <f>IF(ISNUMBER('Форма 1'!Z4358),'Форма 1'!$H4358*VLOOKUP('Форма 1'!$F4358,'Придельники с 2022'!$B$4:$X$28,'Форма 1'!Z$8),"")</f>
        <v>675624.6399999999</v>
      </c>
      <c r="J4358" s="103" t="str">
        <f>IF(ISNUMBER('Форма 1'!AA4358),'Форма 1'!$H4358*VLOOKUP('Форма 1'!$F4358,'Придельники с 2022'!$B$4:$X$28,'Форма 1'!AA$8),"")</f>
        <v/>
      </c>
      <c r="K4358" s="90"/>
      <c r="L4358" s="87"/>
      <c r="M4358" s="103" t="str">
        <f>IF(ISNUMBER('Форма 1'!AD4358),'Форма 1'!$H4358*VLOOKUP('Форма 1'!$F4358,'Придельники с 2022'!$B$4:$X$28,'Форма 1'!AD$8),"")</f>
        <v/>
      </c>
      <c r="N4358" s="103" t="str">
        <f>IF(ISBLANK('Форма 1'!$AE4358),"",IF('Форма 1'!$AE4358=1,'Форма 1'!$H4358*VLOOKUP('Форма 1'!$F4358,'Придельники с 2022'!$B$4:$X$28,'Форма 1'!$AE$8,0),IF('Форма 1'!$AE4358=2,'Форма 1'!$H4358*VLOOKUP('Форма 1'!$F4358,'Придельники с 2022'!$B$4:$X$28,13,0),IF('Форма 1'!$AE4358=3,'Форма 1'!$H4358*VLOOKUP('Форма 1'!$F4358,'Придельники с 2022'!$B$4:$X$28,12,0)))))</f>
        <v/>
      </c>
      <c r="O4358" s="103">
        <f>IF(ISNUMBER('Форма 1'!AF4358),'Форма 1'!$H4358*VLOOKUP('Форма 1'!$F4358,'Придельники с 2022'!$B$4:$X$28,'Форма 1'!AF$8),"")</f>
        <v>1360345.92</v>
      </c>
      <c r="P4358" s="87"/>
      <c r="Q4358" s="103" t="str">
        <f>IF(ISNUMBER('Форма 1'!AH4358),'Форма 1'!$H4358*VLOOKUP('Форма 1'!$F4358,'Придельники с 2022'!$B$4:$X$28,'Форма 1'!AH$8),"")</f>
        <v/>
      </c>
      <c r="R4358" s="103" t="str">
        <f>IF(ISNUMBER('Форма 1'!AI4358),'Форма 1'!$H4358*VLOOKUP('Форма 1'!$F4358,'Придельники с 2022'!$B$4:$X$28,'Форма 1'!AI$8),"")</f>
        <v/>
      </c>
      <c r="S4358" s="103" t="str">
        <f>IF(ISNUMBER('Форма 1'!AJ4358),'Форма 1'!$H4358*VLOOKUP('Форма 1'!$F4358,'Придельники с 2022'!$B$4:$X$28,'Форма 1'!AJ$8),"")</f>
        <v/>
      </c>
      <c r="T4358" s="88"/>
    </row>
    <row r="4359" spans="1:20">
      <c r="A4359" s="188">
        <f t="shared" si="287"/>
        <v>1195</v>
      </c>
      <c r="B4359" s="189" t="s">
        <v>4197</v>
      </c>
      <c r="C4359" s="99">
        <f t="shared" si="290"/>
        <v>1331269.8239999998</v>
      </c>
      <c r="D4359" s="103" t="str">
        <f>IF(ISNUMBER('Форма 1'!U4359),'Форма 1'!$H4359*VLOOKUP('Форма 1'!$F4359,'Придельники с 2022'!$B$4:$X$28,'Форма 1'!U$8),"")</f>
        <v/>
      </c>
      <c r="E4359" s="103" t="str">
        <f>IF(ISNUMBER('Форма 1'!V4359),'Форма 1'!$H4359*VLOOKUP('Форма 1'!$F4359,'Придельники с 2022'!$B$4:$X$28,'Форма 1'!V$8),"")</f>
        <v/>
      </c>
      <c r="F4359" s="103" t="str">
        <f>IF(ISNUMBER('Форма 1'!W4359),'Форма 1'!$H4359*VLOOKUP('Форма 1'!$F4359,'Придельники с 2022'!$B$4:$X$28,'Форма 1'!W$8),"")</f>
        <v/>
      </c>
      <c r="G4359" s="103" t="str">
        <f>IF(ISNUMBER('Форма 1'!X4359),'Форма 1'!$H4359*VLOOKUP('Форма 1'!$F4359,'Придельники с 2022'!$B$4:$X$28,'Форма 1'!X$8),"")</f>
        <v/>
      </c>
      <c r="H4359" s="103" t="str">
        <f>IF(ISNUMBER('Форма 1'!Y4359),'Форма 1'!$H4359*VLOOKUP('Форма 1'!$F4359,'Придельники с 2022'!$B$4:$X$28,'Форма 1'!Y$8),"")</f>
        <v/>
      </c>
      <c r="I4359" s="103" t="str">
        <f>IF(ISNUMBER('Форма 1'!Z4359),'Форма 1'!$H4359*VLOOKUP('Форма 1'!$F4359,'Придельники с 2022'!$B$4:$X$28,'Форма 1'!Z$8),"")</f>
        <v/>
      </c>
      <c r="J4359" s="103" t="str">
        <f>IF(ISNUMBER('Форма 1'!AA4359),'Форма 1'!$H4359*VLOOKUP('Форма 1'!$F4359,'Придельники с 2022'!$B$4:$X$28,'Форма 1'!AA$8),"")</f>
        <v/>
      </c>
      <c r="K4359" s="90"/>
      <c r="L4359" s="87"/>
      <c r="M4359" s="103" t="str">
        <f>IF(ISNUMBER('Форма 1'!AD4359),'Форма 1'!$H4359*VLOOKUP('Форма 1'!$F4359,'Придельники с 2022'!$B$4:$X$28,'Форма 1'!AD$8),"")</f>
        <v/>
      </c>
      <c r="N4359" s="103" t="str">
        <f>IF(ISBLANK('Форма 1'!$AE4359),"",IF('Форма 1'!$AE4359=1,'Форма 1'!$H4359*VLOOKUP('Форма 1'!$F4359,'Придельники с 2022'!$B$4:$X$28,'Форма 1'!$AE$8,0),IF('Форма 1'!$AE4359=2,'Форма 1'!$H4359*VLOOKUP('Форма 1'!$F4359,'Придельники с 2022'!$B$4:$X$28,13,0),IF('Форма 1'!$AE4359=3,'Форма 1'!$H4359*VLOOKUP('Форма 1'!$F4359,'Придельники с 2022'!$B$4:$X$28,12,0)))))</f>
        <v/>
      </c>
      <c r="O4359" s="103">
        <f>IF(ISNUMBER('Форма 1'!AF4359),'Форма 1'!$H4359*VLOOKUP('Форма 1'!$F4359,'Придельники с 2022'!$B$4:$X$28,'Форма 1'!AF$8),"")</f>
        <v>1331269.8239999998</v>
      </c>
      <c r="P4359" s="87"/>
      <c r="Q4359" s="103" t="str">
        <f>IF(ISNUMBER('Форма 1'!AH4359),'Форма 1'!$H4359*VLOOKUP('Форма 1'!$F4359,'Придельники с 2022'!$B$4:$X$28,'Форма 1'!AH$8),"")</f>
        <v/>
      </c>
      <c r="R4359" s="103" t="str">
        <f>IF(ISNUMBER('Форма 1'!AI4359),'Форма 1'!$H4359*VLOOKUP('Форма 1'!$F4359,'Придельники с 2022'!$B$4:$X$28,'Форма 1'!AI$8),"")</f>
        <v/>
      </c>
      <c r="S4359" s="103" t="str">
        <f>IF(ISNUMBER('Форма 1'!AJ4359),'Форма 1'!$H4359*VLOOKUP('Форма 1'!$F4359,'Придельники с 2022'!$B$4:$X$28,'Форма 1'!AJ$8),"")</f>
        <v/>
      </c>
      <c r="T4359" s="88"/>
    </row>
    <row r="4360" spans="1:20">
      <c r="A4360" s="188">
        <f t="shared" si="287"/>
        <v>1196</v>
      </c>
      <c r="B4360" s="112" t="s">
        <v>4198</v>
      </c>
      <c r="C4360" s="99">
        <f t="shared" si="290"/>
        <v>29560204.576000005</v>
      </c>
      <c r="D4360" s="103" t="str">
        <f>IF(ISNUMBER('Форма 1'!U4360),'Форма 1'!$H4360*VLOOKUP('Форма 1'!$F4360,'Придельники с 2022'!$B$4:$X$28,'Форма 1'!U$8),"")</f>
        <v/>
      </c>
      <c r="E4360" s="103" t="str">
        <f>IF(ISNUMBER('Форма 1'!V4360),'Форма 1'!$H4360*VLOOKUP('Форма 1'!$F4360,'Придельники с 2022'!$B$4:$X$28,'Форма 1'!V$8),"")</f>
        <v/>
      </c>
      <c r="F4360" s="103" t="str">
        <f>IF(ISNUMBER('Форма 1'!W4360),'Форма 1'!$H4360*VLOOKUP('Форма 1'!$F4360,'Придельники с 2022'!$B$4:$X$28,'Форма 1'!W$8),"")</f>
        <v/>
      </c>
      <c r="G4360" s="103" t="str">
        <f>IF(ISNUMBER('Форма 1'!X4360),'Форма 1'!$H4360*VLOOKUP('Форма 1'!$F4360,'Придельники с 2022'!$B$4:$X$28,'Форма 1'!X$8),"")</f>
        <v/>
      </c>
      <c r="H4360" s="103" t="str">
        <f>IF(ISNUMBER('Форма 1'!Y4360),'Форма 1'!$H4360*VLOOKUP('Форма 1'!$F4360,'Придельники с 2022'!$B$4:$X$28,'Форма 1'!Y$8),"")</f>
        <v/>
      </c>
      <c r="I4360" s="103" t="str">
        <f>IF(ISNUMBER('Форма 1'!Z4360),'Форма 1'!$H4360*VLOOKUP('Форма 1'!$F4360,'Придельники с 2022'!$B$4:$X$28,'Форма 1'!Z$8),"")</f>
        <v/>
      </c>
      <c r="J4360" s="103" t="str">
        <f>IF(ISNUMBER('Форма 1'!AA4360),'Форма 1'!$H4360*VLOOKUP('Форма 1'!$F4360,'Придельники с 2022'!$B$4:$X$28,'Форма 1'!AA$8),"")</f>
        <v/>
      </c>
      <c r="K4360" s="90"/>
      <c r="L4360" s="87"/>
      <c r="M4360" s="103">
        <f>IF(ISNUMBER('Форма 1'!AD4360),'Форма 1'!$H4360*VLOOKUP('Форма 1'!$F4360,'Придельники с 2022'!$B$4:$X$28,'Форма 1'!AD$8),"")</f>
        <v>29560204.576000005</v>
      </c>
      <c r="N4360" s="103" t="str">
        <f>IF(ISBLANK('Форма 1'!$AE4360),"",IF('Форма 1'!$AE4360=1,'Форма 1'!$H4360*VLOOKUP('Форма 1'!$F4360,'Придельники с 2022'!$B$4:$X$28,'Форма 1'!$AE$8,0),IF('Форма 1'!$AE4360=2,'Форма 1'!$H4360*VLOOKUP('Форма 1'!$F4360,'Придельники с 2022'!$B$4:$X$28,13,0),IF('Форма 1'!$AE4360=3,'Форма 1'!$H4360*VLOOKUP('Форма 1'!$F4360,'Придельники с 2022'!$B$4:$X$28,12,0)))))</f>
        <v/>
      </c>
      <c r="O4360" s="103" t="str">
        <f>IF(ISNUMBER('Форма 1'!AF4360),'Форма 1'!$H4360*VLOOKUP('Форма 1'!$F4360,'Придельники с 2022'!$B$4:$X$28,'Форма 1'!AF$8),"")</f>
        <v/>
      </c>
      <c r="P4360" s="87"/>
      <c r="Q4360" s="103" t="str">
        <f>IF(ISNUMBER('Форма 1'!AH4360),'Форма 1'!$H4360*VLOOKUP('Форма 1'!$F4360,'Придельники с 2022'!$B$4:$X$28,'Форма 1'!AH$8),"")</f>
        <v/>
      </c>
      <c r="R4360" s="103" t="str">
        <f>IF(ISNUMBER('Форма 1'!AI4360),'Форма 1'!$H4360*VLOOKUP('Форма 1'!$F4360,'Придельники с 2022'!$B$4:$X$28,'Форма 1'!AI$8),"")</f>
        <v/>
      </c>
      <c r="S4360" s="103" t="str">
        <f>IF(ISNUMBER('Форма 1'!AJ4360),'Форма 1'!$H4360*VLOOKUP('Форма 1'!$F4360,'Придельники с 2022'!$B$4:$X$28,'Форма 1'!AJ$8),"")</f>
        <v/>
      </c>
      <c r="T4360" s="88"/>
    </row>
    <row r="4361" spans="1:20">
      <c r="A4361" s="188">
        <f t="shared" si="287"/>
        <v>1197</v>
      </c>
      <c r="B4361" s="189" t="s">
        <v>4199</v>
      </c>
      <c r="C4361" s="99">
        <f t="shared" si="290"/>
        <v>20501191.164999999</v>
      </c>
      <c r="D4361" s="103">
        <f>IF(ISNUMBER('Форма 1'!U4361),'Форма 1'!$H4361*VLOOKUP('Форма 1'!$F4361,'Придельники с 2022'!$B$4:$X$28,'Форма 1'!U$8),"")</f>
        <v>1929383.4300000002</v>
      </c>
      <c r="E4361" s="103" t="str">
        <f>IF(ISNUMBER('Форма 1'!V4361),'Форма 1'!$H4361*VLOOKUP('Форма 1'!$F4361,'Придельники с 2022'!$B$4:$X$28,'Форма 1'!V$8),"")</f>
        <v/>
      </c>
      <c r="F4361" s="103" t="str">
        <f>IF(ISNUMBER('Форма 1'!W4361),'Форма 1'!$H4361*VLOOKUP('Форма 1'!$F4361,'Придельники с 2022'!$B$4:$X$28,'Форма 1'!W$8),"")</f>
        <v/>
      </c>
      <c r="G4361" s="103" t="str">
        <f>IF(ISNUMBER('Форма 1'!X4361),'Форма 1'!$H4361*VLOOKUP('Форма 1'!$F4361,'Придельники с 2022'!$B$4:$X$28,'Форма 1'!X$8),"")</f>
        <v/>
      </c>
      <c r="H4361" s="103" t="str">
        <f>IF(ISNUMBER('Форма 1'!Y4361),'Форма 1'!$H4361*VLOOKUP('Форма 1'!$F4361,'Придельники с 2022'!$B$4:$X$28,'Форма 1'!Y$8),"")</f>
        <v/>
      </c>
      <c r="I4361" s="103" t="str">
        <f>IF(ISNUMBER('Форма 1'!Z4361),'Форма 1'!$H4361*VLOOKUP('Форма 1'!$F4361,'Придельники с 2022'!$B$4:$X$28,'Форма 1'!Z$8),"")</f>
        <v/>
      </c>
      <c r="J4361" s="103" t="str">
        <f>IF(ISNUMBER('Форма 1'!AA4361),'Форма 1'!$H4361*VLOOKUP('Форма 1'!$F4361,'Придельники с 2022'!$B$4:$X$28,'Форма 1'!AA$8),"")</f>
        <v/>
      </c>
      <c r="K4361" s="90"/>
      <c r="L4361" s="87"/>
      <c r="M4361" s="103" t="str">
        <f>IF(ISNUMBER('Форма 1'!AD4361),'Форма 1'!$H4361*VLOOKUP('Форма 1'!$F4361,'Придельники с 2022'!$B$4:$X$28,'Форма 1'!AD$8),"")</f>
        <v/>
      </c>
      <c r="N4361" s="103">
        <f>IF(ISBLANK('Форма 1'!$AE4361),"",IF('Форма 1'!$AE4361=1,'Форма 1'!$H4361*VLOOKUP('Форма 1'!$F4361,'Придельники с 2022'!$B$4:$X$28,'Форма 1'!$AE$8,0),IF('Форма 1'!$AE4361=2,'Форма 1'!$H4361*VLOOKUP('Форма 1'!$F4361,'Придельники с 2022'!$B$4:$X$28,13,0),IF('Форма 1'!$AE4361=3,'Форма 1'!$H4361*VLOOKUP('Форма 1'!$F4361,'Придельники с 2022'!$B$4:$X$28,12,0)))))</f>
        <v>15188466.475</v>
      </c>
      <c r="O4361" s="103">
        <f>IF(ISNUMBER('Форма 1'!AF4361),'Форма 1'!$H4361*VLOOKUP('Форма 1'!$F4361,'Придельники с 2022'!$B$4:$X$28,'Форма 1'!AF$8),"")</f>
        <v>3383341.26</v>
      </c>
      <c r="P4361" s="87"/>
      <c r="Q4361" s="103" t="str">
        <f>IF(ISNUMBER('Форма 1'!AH4361),'Форма 1'!$H4361*VLOOKUP('Форма 1'!$F4361,'Придельники с 2022'!$B$4:$X$28,'Форма 1'!AH$8),"")</f>
        <v/>
      </c>
      <c r="R4361" s="103" t="str">
        <f>IF(ISNUMBER('Форма 1'!AI4361),'Форма 1'!$H4361*VLOOKUP('Форма 1'!$F4361,'Придельники с 2022'!$B$4:$X$28,'Форма 1'!AI$8),"")</f>
        <v/>
      </c>
      <c r="S4361" s="103" t="str">
        <f>IF(ISNUMBER('Форма 1'!AJ4361),'Форма 1'!$H4361*VLOOKUP('Форма 1'!$F4361,'Придельники с 2022'!$B$4:$X$28,'Форма 1'!AJ$8),"")</f>
        <v/>
      </c>
      <c r="T4361" s="88"/>
    </row>
    <row r="4362" spans="1:20">
      <c r="A4362" s="188">
        <f t="shared" si="287"/>
        <v>1198</v>
      </c>
      <c r="B4362" s="189" t="s">
        <v>4200</v>
      </c>
      <c r="C4362" s="99">
        <f t="shared" si="290"/>
        <v>15914989.328000002</v>
      </c>
      <c r="D4362" s="103" t="str">
        <f>IF(ISNUMBER('Форма 1'!U4362),'Форма 1'!$H4362*VLOOKUP('Форма 1'!$F4362,'Придельники с 2022'!$B$4:$X$28,'Форма 1'!U$8),"")</f>
        <v/>
      </c>
      <c r="E4362" s="103" t="str">
        <f>IF(ISNUMBER('Форма 1'!V4362),'Форма 1'!$H4362*VLOOKUP('Форма 1'!$F4362,'Придельники с 2022'!$B$4:$X$28,'Форма 1'!V$8),"")</f>
        <v/>
      </c>
      <c r="F4362" s="103" t="str">
        <f>IF(ISNUMBER('Форма 1'!W4362),'Форма 1'!$H4362*VLOOKUP('Форма 1'!$F4362,'Придельники с 2022'!$B$4:$X$28,'Форма 1'!W$8),"")</f>
        <v/>
      </c>
      <c r="G4362" s="103" t="str">
        <f>IF(ISNUMBER('Форма 1'!X4362),'Форма 1'!$H4362*VLOOKUP('Форма 1'!$F4362,'Придельники с 2022'!$B$4:$X$28,'Форма 1'!X$8),"")</f>
        <v/>
      </c>
      <c r="H4362" s="103" t="str">
        <f>IF(ISNUMBER('Форма 1'!Y4362),'Форма 1'!$H4362*VLOOKUP('Форма 1'!$F4362,'Придельники с 2022'!$B$4:$X$28,'Форма 1'!Y$8),"")</f>
        <v/>
      </c>
      <c r="I4362" s="103" t="str">
        <f>IF(ISNUMBER('Форма 1'!Z4362),'Форма 1'!$H4362*VLOOKUP('Форма 1'!$F4362,'Придельники с 2022'!$B$4:$X$28,'Форма 1'!Z$8),"")</f>
        <v/>
      </c>
      <c r="J4362" s="103" t="str">
        <f>IF(ISNUMBER('Форма 1'!AA4362),'Форма 1'!$H4362*VLOOKUP('Форма 1'!$F4362,'Придельники с 2022'!$B$4:$X$28,'Форма 1'!AA$8),"")</f>
        <v/>
      </c>
      <c r="K4362" s="90"/>
      <c r="L4362" s="87"/>
      <c r="M4362" s="103">
        <f>IF(ISNUMBER('Форма 1'!AD4362),'Форма 1'!$H4362*VLOOKUP('Форма 1'!$F4362,'Придельники с 2022'!$B$4:$X$28,'Форма 1'!AD$8),"")</f>
        <v>15914989.328000002</v>
      </c>
      <c r="N4362" s="103" t="str">
        <f>IF(ISBLANK('Форма 1'!$AE4362),"",IF('Форма 1'!$AE4362=1,'Форма 1'!$H4362*VLOOKUP('Форма 1'!$F4362,'Придельники с 2022'!$B$4:$X$28,'Форма 1'!$AE$8,0),IF('Форма 1'!$AE4362=2,'Форма 1'!$H4362*VLOOKUP('Форма 1'!$F4362,'Придельники с 2022'!$B$4:$X$28,13,0),IF('Форма 1'!$AE4362=3,'Форма 1'!$H4362*VLOOKUP('Форма 1'!$F4362,'Придельники с 2022'!$B$4:$X$28,12,0)))))</f>
        <v/>
      </c>
      <c r="O4362" s="103" t="str">
        <f>IF(ISNUMBER('Форма 1'!AF4362),'Форма 1'!$H4362*VLOOKUP('Форма 1'!$F4362,'Придельники с 2022'!$B$4:$X$28,'Форма 1'!AF$8),"")</f>
        <v/>
      </c>
      <c r="P4362" s="87"/>
      <c r="Q4362" s="103" t="str">
        <f>IF(ISNUMBER('Форма 1'!AH4362),'Форма 1'!$H4362*VLOOKUP('Форма 1'!$F4362,'Придельники с 2022'!$B$4:$X$28,'Форма 1'!AH$8),"")</f>
        <v/>
      </c>
      <c r="R4362" s="103" t="str">
        <f>IF(ISNUMBER('Форма 1'!AI4362),'Форма 1'!$H4362*VLOOKUP('Форма 1'!$F4362,'Придельники с 2022'!$B$4:$X$28,'Форма 1'!AI$8),"")</f>
        <v/>
      </c>
      <c r="S4362" s="103" t="str">
        <f>IF(ISNUMBER('Форма 1'!AJ4362),'Форма 1'!$H4362*VLOOKUP('Форма 1'!$F4362,'Придельники с 2022'!$B$4:$X$28,'Форма 1'!AJ$8),"")</f>
        <v/>
      </c>
      <c r="T4362" s="88"/>
    </row>
    <row r="4363" spans="1:20">
      <c r="A4363" s="188">
        <f t="shared" si="287"/>
        <v>1199</v>
      </c>
      <c r="B4363" s="189" t="s">
        <v>4201</v>
      </c>
      <c r="C4363" s="99">
        <f t="shared" si="290"/>
        <v>1937673.8939999999</v>
      </c>
      <c r="D4363" s="103">
        <f>IF(ISNUMBER('Форма 1'!U4363),'Форма 1'!$H4363*VLOOKUP('Форма 1'!$F4363,'Придельники с 2022'!$B$4:$X$28,'Форма 1'!U$8),"")</f>
        <v>1937673.8939999999</v>
      </c>
      <c r="E4363" s="103" t="str">
        <f>IF(ISNUMBER('Форма 1'!V4363),'Форма 1'!$H4363*VLOOKUP('Форма 1'!$F4363,'Придельники с 2022'!$B$4:$X$28,'Форма 1'!V$8),"")</f>
        <v/>
      </c>
      <c r="F4363" s="103" t="str">
        <f>IF(ISNUMBER('Форма 1'!W4363),'Форма 1'!$H4363*VLOOKUP('Форма 1'!$F4363,'Придельники с 2022'!$B$4:$X$28,'Форма 1'!W$8),"")</f>
        <v/>
      </c>
      <c r="G4363" s="103" t="str">
        <f>IF(ISNUMBER('Форма 1'!X4363),'Форма 1'!$H4363*VLOOKUP('Форма 1'!$F4363,'Придельники с 2022'!$B$4:$X$28,'Форма 1'!X$8),"")</f>
        <v/>
      </c>
      <c r="H4363" s="103" t="str">
        <f>IF(ISNUMBER('Форма 1'!Y4363),'Форма 1'!$H4363*VLOOKUP('Форма 1'!$F4363,'Придельники с 2022'!$B$4:$X$28,'Форма 1'!Y$8),"")</f>
        <v/>
      </c>
      <c r="I4363" s="103" t="str">
        <f>IF(ISNUMBER('Форма 1'!Z4363),'Форма 1'!$H4363*VLOOKUP('Форма 1'!$F4363,'Придельники с 2022'!$B$4:$X$28,'Форма 1'!Z$8),"")</f>
        <v/>
      </c>
      <c r="J4363" s="103" t="str">
        <f>IF(ISNUMBER('Форма 1'!AA4363),'Форма 1'!$H4363*VLOOKUP('Форма 1'!$F4363,'Придельники с 2022'!$B$4:$X$28,'Форма 1'!AA$8),"")</f>
        <v/>
      </c>
      <c r="K4363" s="90"/>
      <c r="L4363" s="87"/>
      <c r="M4363" s="103" t="str">
        <f>IF(ISNUMBER('Форма 1'!AD4363),'Форма 1'!$H4363*VLOOKUP('Форма 1'!$F4363,'Придельники с 2022'!$B$4:$X$28,'Форма 1'!AD$8),"")</f>
        <v/>
      </c>
      <c r="N4363" s="103" t="str">
        <f>IF(ISBLANK('Форма 1'!$AE4363),"",IF('Форма 1'!$AE4363=1,'Форма 1'!$H4363*VLOOKUP('Форма 1'!$F4363,'Придельники с 2022'!$B$4:$X$28,'Форма 1'!$AE$8,0),IF('Форма 1'!$AE4363=2,'Форма 1'!$H4363*VLOOKUP('Форма 1'!$F4363,'Придельники с 2022'!$B$4:$X$28,13,0),IF('Форма 1'!$AE4363=3,'Форма 1'!$H4363*VLOOKUP('Форма 1'!$F4363,'Придельники с 2022'!$B$4:$X$28,12,0)))))</f>
        <v/>
      </c>
      <c r="O4363" s="103" t="str">
        <f>IF(ISNUMBER('Форма 1'!AF4363),'Форма 1'!$H4363*VLOOKUP('Форма 1'!$F4363,'Придельники с 2022'!$B$4:$X$28,'Форма 1'!AF$8),"")</f>
        <v/>
      </c>
      <c r="P4363" s="87"/>
      <c r="Q4363" s="103" t="str">
        <f>IF(ISNUMBER('Форма 1'!AH4363),'Форма 1'!$H4363*VLOOKUP('Форма 1'!$F4363,'Придельники с 2022'!$B$4:$X$28,'Форма 1'!AH$8),"")</f>
        <v/>
      </c>
      <c r="R4363" s="103" t="str">
        <f>IF(ISNUMBER('Форма 1'!AI4363),'Форма 1'!$H4363*VLOOKUP('Форма 1'!$F4363,'Придельники с 2022'!$B$4:$X$28,'Форма 1'!AI$8),"")</f>
        <v/>
      </c>
      <c r="S4363" s="103" t="str">
        <f>IF(ISNUMBER('Форма 1'!AJ4363),'Форма 1'!$H4363*VLOOKUP('Форма 1'!$F4363,'Придельники с 2022'!$B$4:$X$28,'Форма 1'!AJ$8),"")</f>
        <v/>
      </c>
      <c r="T4363" s="88"/>
    </row>
    <row r="4364" spans="1:20">
      <c r="A4364" s="188">
        <f t="shared" si="287"/>
        <v>1200</v>
      </c>
      <c r="B4364" s="189" t="s">
        <v>4202</v>
      </c>
      <c r="C4364" s="99">
        <f t="shared" si="290"/>
        <v>7771113.8089999994</v>
      </c>
      <c r="D4364" s="103" t="str">
        <f>IF(ISNUMBER('Форма 1'!U4364),'Форма 1'!$H4364*VLOOKUP('Форма 1'!$F4364,'Придельники с 2022'!$B$4:$X$28,'Форма 1'!U$8),"")</f>
        <v/>
      </c>
      <c r="E4364" s="103" t="str">
        <f>IF(ISNUMBER('Форма 1'!V4364),'Форма 1'!$H4364*VLOOKUP('Форма 1'!$F4364,'Придельники с 2022'!$B$4:$X$28,'Форма 1'!V$8),"")</f>
        <v/>
      </c>
      <c r="F4364" s="103" t="str">
        <f>IF(ISNUMBER('Форма 1'!W4364),'Форма 1'!$H4364*VLOOKUP('Форма 1'!$F4364,'Придельники с 2022'!$B$4:$X$28,'Форма 1'!W$8),"")</f>
        <v/>
      </c>
      <c r="G4364" s="103" t="str">
        <f>IF(ISNUMBER('Форма 1'!X4364),'Форма 1'!$H4364*VLOOKUP('Форма 1'!$F4364,'Придельники с 2022'!$B$4:$X$28,'Форма 1'!X$8),"")</f>
        <v/>
      </c>
      <c r="H4364" s="103" t="str">
        <f>IF(ISNUMBER('Форма 1'!Y4364),'Форма 1'!$H4364*VLOOKUP('Форма 1'!$F4364,'Придельники с 2022'!$B$4:$X$28,'Форма 1'!Y$8),"")</f>
        <v/>
      </c>
      <c r="I4364" s="103" t="str">
        <f>IF(ISNUMBER('Форма 1'!Z4364),'Форма 1'!$H4364*VLOOKUP('Форма 1'!$F4364,'Придельники с 2022'!$B$4:$X$28,'Форма 1'!Z$8),"")</f>
        <v/>
      </c>
      <c r="J4364" s="103" t="str">
        <f>IF(ISNUMBER('Форма 1'!AA4364),'Форма 1'!$H4364*VLOOKUP('Форма 1'!$F4364,'Придельники с 2022'!$B$4:$X$28,'Форма 1'!AA$8),"")</f>
        <v/>
      </c>
      <c r="K4364" s="90"/>
      <c r="L4364" s="87"/>
      <c r="M4364" s="103">
        <f>IF(ISNUMBER('Форма 1'!AD4364),'Форма 1'!$H4364*VLOOKUP('Форма 1'!$F4364,'Придельники с 2022'!$B$4:$X$28,'Форма 1'!AD$8),"")</f>
        <v>7771113.8089999994</v>
      </c>
      <c r="N4364" s="103" t="str">
        <f>IF(ISBLANK('Форма 1'!$AE4364),"",IF('Форма 1'!$AE4364=1,'Форма 1'!$H4364*VLOOKUP('Форма 1'!$F4364,'Придельники с 2022'!$B$4:$X$28,'Форма 1'!$AE$8,0),IF('Форма 1'!$AE4364=2,'Форма 1'!$H4364*VLOOKUP('Форма 1'!$F4364,'Придельники с 2022'!$B$4:$X$28,13,0),IF('Форма 1'!$AE4364=3,'Форма 1'!$H4364*VLOOKUP('Форма 1'!$F4364,'Придельники с 2022'!$B$4:$X$28,12,0)))))</f>
        <v/>
      </c>
      <c r="O4364" s="103" t="str">
        <f>IF(ISNUMBER('Форма 1'!AF4364),'Форма 1'!$H4364*VLOOKUP('Форма 1'!$F4364,'Придельники с 2022'!$B$4:$X$28,'Форма 1'!AF$8),"")</f>
        <v/>
      </c>
      <c r="P4364" s="87"/>
      <c r="Q4364" s="103" t="str">
        <f>IF(ISNUMBER('Форма 1'!AH4364),'Форма 1'!$H4364*VLOOKUP('Форма 1'!$F4364,'Придельники с 2022'!$B$4:$X$28,'Форма 1'!AH$8),"")</f>
        <v/>
      </c>
      <c r="R4364" s="103" t="str">
        <f>IF(ISNUMBER('Форма 1'!AI4364),'Форма 1'!$H4364*VLOOKUP('Форма 1'!$F4364,'Придельники с 2022'!$B$4:$X$28,'Форма 1'!AI$8),"")</f>
        <v/>
      </c>
      <c r="S4364" s="103" t="str">
        <f>IF(ISNUMBER('Форма 1'!AJ4364),'Форма 1'!$H4364*VLOOKUP('Форма 1'!$F4364,'Придельники с 2022'!$B$4:$X$28,'Форма 1'!AJ$8),"")</f>
        <v/>
      </c>
      <c r="T4364" s="88"/>
    </row>
    <row r="4365" spans="1:20">
      <c r="A4365" s="188">
        <f t="shared" si="287"/>
        <v>1201</v>
      </c>
      <c r="B4365" s="189" t="s">
        <v>4203</v>
      </c>
      <c r="C4365" s="99">
        <f t="shared" si="290"/>
        <v>10262725.381999999</v>
      </c>
      <c r="D4365" s="103" t="str">
        <f>IF(ISNUMBER('Форма 1'!U4365),'Форма 1'!$H4365*VLOOKUP('Форма 1'!$F4365,'Придельники с 2022'!$B$4:$X$28,'Форма 1'!U$8),"")</f>
        <v/>
      </c>
      <c r="E4365" s="103" t="str">
        <f>IF(ISNUMBER('Форма 1'!V4365),'Форма 1'!$H4365*VLOOKUP('Форма 1'!$F4365,'Придельники с 2022'!$B$4:$X$28,'Форма 1'!V$8),"")</f>
        <v/>
      </c>
      <c r="F4365" s="103" t="str">
        <f>IF(ISNUMBER('Форма 1'!W4365),'Форма 1'!$H4365*VLOOKUP('Форма 1'!$F4365,'Придельники с 2022'!$B$4:$X$28,'Форма 1'!W$8),"")</f>
        <v/>
      </c>
      <c r="G4365" s="103" t="str">
        <f>IF(ISNUMBER('Форма 1'!X4365),'Форма 1'!$H4365*VLOOKUP('Форма 1'!$F4365,'Придельники с 2022'!$B$4:$X$28,'Форма 1'!X$8),"")</f>
        <v/>
      </c>
      <c r="H4365" s="103" t="str">
        <f>IF(ISNUMBER('Форма 1'!Y4365),'Форма 1'!$H4365*VLOOKUP('Форма 1'!$F4365,'Придельники с 2022'!$B$4:$X$28,'Форма 1'!Y$8),"")</f>
        <v/>
      </c>
      <c r="I4365" s="103" t="str">
        <f>IF(ISNUMBER('Форма 1'!Z4365),'Форма 1'!$H4365*VLOOKUP('Форма 1'!$F4365,'Придельники с 2022'!$B$4:$X$28,'Форма 1'!Z$8),"")</f>
        <v/>
      </c>
      <c r="J4365" s="103" t="str">
        <f>IF(ISNUMBER('Форма 1'!AA4365),'Форма 1'!$H4365*VLOOKUP('Форма 1'!$F4365,'Придельники с 2022'!$B$4:$X$28,'Форма 1'!AA$8),"")</f>
        <v/>
      </c>
      <c r="K4365" s="90"/>
      <c r="L4365" s="87"/>
      <c r="M4365" s="103">
        <f>IF(ISNUMBER('Форма 1'!AD4365),'Форма 1'!$H4365*VLOOKUP('Форма 1'!$F4365,'Придельники с 2022'!$B$4:$X$28,'Форма 1'!AD$8),"")</f>
        <v>10262725.381999999</v>
      </c>
      <c r="N4365" s="103" t="str">
        <f>IF(ISBLANK('Форма 1'!$AE4365),"",IF('Форма 1'!$AE4365=1,'Форма 1'!$H4365*VLOOKUP('Форма 1'!$F4365,'Придельники с 2022'!$B$4:$X$28,'Форма 1'!$AE$8,0),IF('Форма 1'!$AE4365=2,'Форма 1'!$H4365*VLOOKUP('Форма 1'!$F4365,'Придельники с 2022'!$B$4:$X$28,13,0),IF('Форма 1'!$AE4365=3,'Форма 1'!$H4365*VLOOKUP('Форма 1'!$F4365,'Придельники с 2022'!$B$4:$X$28,12,0)))))</f>
        <v/>
      </c>
      <c r="O4365" s="103" t="str">
        <f>IF(ISNUMBER('Форма 1'!AF4365),'Форма 1'!$H4365*VLOOKUP('Форма 1'!$F4365,'Придельники с 2022'!$B$4:$X$28,'Форма 1'!AF$8),"")</f>
        <v/>
      </c>
      <c r="P4365" s="87"/>
      <c r="Q4365" s="103" t="str">
        <f>IF(ISNUMBER('Форма 1'!AH4365),'Форма 1'!$H4365*VLOOKUP('Форма 1'!$F4365,'Придельники с 2022'!$B$4:$X$28,'Форма 1'!AH$8),"")</f>
        <v/>
      </c>
      <c r="R4365" s="103" t="str">
        <f>IF(ISNUMBER('Форма 1'!AI4365),'Форма 1'!$H4365*VLOOKUP('Форма 1'!$F4365,'Придельники с 2022'!$B$4:$X$28,'Форма 1'!AI$8),"")</f>
        <v/>
      </c>
      <c r="S4365" s="103" t="str">
        <f>IF(ISNUMBER('Форма 1'!AJ4365),'Форма 1'!$H4365*VLOOKUP('Форма 1'!$F4365,'Придельники с 2022'!$B$4:$X$28,'Форма 1'!AJ$8),"")</f>
        <v/>
      </c>
      <c r="T4365" s="88"/>
    </row>
    <row r="4366" spans="1:20">
      <c r="A4366" s="188">
        <f t="shared" si="287"/>
        <v>1202</v>
      </c>
      <c r="B4366" s="189" t="s">
        <v>4204</v>
      </c>
      <c r="C4366" s="99">
        <f t="shared" si="290"/>
        <v>18060466.256000001</v>
      </c>
      <c r="D4366" s="103" t="str">
        <f>IF(ISNUMBER('Форма 1'!U4366),'Форма 1'!$H4366*VLOOKUP('Форма 1'!$F4366,'Придельники с 2022'!$B$4:$X$28,'Форма 1'!U$8),"")</f>
        <v/>
      </c>
      <c r="E4366" s="103" t="str">
        <f>IF(ISNUMBER('Форма 1'!V4366),'Форма 1'!$H4366*VLOOKUP('Форма 1'!$F4366,'Придельники с 2022'!$B$4:$X$28,'Форма 1'!V$8),"")</f>
        <v/>
      </c>
      <c r="F4366" s="103" t="str">
        <f>IF(ISNUMBER('Форма 1'!W4366),'Форма 1'!$H4366*VLOOKUP('Форма 1'!$F4366,'Придельники с 2022'!$B$4:$X$28,'Форма 1'!W$8),"")</f>
        <v/>
      </c>
      <c r="G4366" s="103" t="str">
        <f>IF(ISNUMBER('Форма 1'!X4366),'Форма 1'!$H4366*VLOOKUP('Форма 1'!$F4366,'Придельники с 2022'!$B$4:$X$28,'Форма 1'!X$8),"")</f>
        <v/>
      </c>
      <c r="H4366" s="103" t="str">
        <f>IF(ISNUMBER('Форма 1'!Y4366),'Форма 1'!$H4366*VLOOKUP('Форма 1'!$F4366,'Придельники с 2022'!$B$4:$X$28,'Форма 1'!Y$8),"")</f>
        <v/>
      </c>
      <c r="I4366" s="103" t="str">
        <f>IF(ISNUMBER('Форма 1'!Z4366),'Форма 1'!$H4366*VLOOKUP('Форма 1'!$F4366,'Придельники с 2022'!$B$4:$X$28,'Форма 1'!Z$8),"")</f>
        <v/>
      </c>
      <c r="J4366" s="103" t="str">
        <f>IF(ISNUMBER('Форма 1'!AA4366),'Форма 1'!$H4366*VLOOKUP('Форма 1'!$F4366,'Придельники с 2022'!$B$4:$X$28,'Форма 1'!AA$8),"")</f>
        <v/>
      </c>
      <c r="K4366" s="90"/>
      <c r="L4366" s="87"/>
      <c r="M4366" s="103">
        <f>IF(ISNUMBER('Форма 1'!AD4366),'Форма 1'!$H4366*VLOOKUP('Форма 1'!$F4366,'Придельники с 2022'!$B$4:$X$28,'Форма 1'!AD$8),"")</f>
        <v>18060466.256000001</v>
      </c>
      <c r="N4366" s="103" t="str">
        <f>IF(ISBLANK('Форма 1'!$AE4366),"",IF('Форма 1'!$AE4366=1,'Форма 1'!$H4366*VLOOKUP('Форма 1'!$F4366,'Придельники с 2022'!$B$4:$X$28,'Форма 1'!$AE$8,0),IF('Форма 1'!$AE4366=2,'Форма 1'!$H4366*VLOOKUP('Форма 1'!$F4366,'Придельники с 2022'!$B$4:$X$28,13,0),IF('Форма 1'!$AE4366=3,'Форма 1'!$H4366*VLOOKUP('Форма 1'!$F4366,'Придельники с 2022'!$B$4:$X$28,12,0)))))</f>
        <v/>
      </c>
      <c r="O4366" s="103" t="str">
        <f>IF(ISNUMBER('Форма 1'!AF4366),'Форма 1'!$H4366*VLOOKUP('Форма 1'!$F4366,'Придельники с 2022'!$B$4:$X$28,'Форма 1'!AF$8),"")</f>
        <v/>
      </c>
      <c r="P4366" s="87"/>
      <c r="Q4366" s="103" t="str">
        <f>IF(ISNUMBER('Форма 1'!AH4366),'Форма 1'!$H4366*VLOOKUP('Форма 1'!$F4366,'Придельники с 2022'!$B$4:$X$28,'Форма 1'!AH$8),"")</f>
        <v/>
      </c>
      <c r="R4366" s="103" t="str">
        <f>IF(ISNUMBER('Форма 1'!AI4366),'Форма 1'!$H4366*VLOOKUP('Форма 1'!$F4366,'Придельники с 2022'!$B$4:$X$28,'Форма 1'!AI$8),"")</f>
        <v/>
      </c>
      <c r="S4366" s="103" t="str">
        <f>IF(ISNUMBER('Форма 1'!AJ4366),'Форма 1'!$H4366*VLOOKUP('Форма 1'!$F4366,'Придельники с 2022'!$B$4:$X$28,'Форма 1'!AJ$8),"")</f>
        <v/>
      </c>
      <c r="T4366" s="88"/>
    </row>
    <row r="4367" spans="1:20">
      <c r="A4367" s="188">
        <f t="shared" si="287"/>
        <v>1203</v>
      </c>
      <c r="B4367" s="189" t="s">
        <v>4205</v>
      </c>
      <c r="C4367" s="99">
        <f t="shared" si="290"/>
        <v>11255738.203</v>
      </c>
      <c r="D4367" s="103" t="str">
        <f>IF(ISNUMBER('Форма 1'!U4367),'Форма 1'!$H4367*VLOOKUP('Форма 1'!$F4367,'Придельники с 2022'!$B$4:$X$28,'Форма 1'!U$8),"")</f>
        <v/>
      </c>
      <c r="E4367" s="103" t="str">
        <f>IF(ISNUMBER('Форма 1'!V4367),'Форма 1'!$H4367*VLOOKUP('Форма 1'!$F4367,'Придельники с 2022'!$B$4:$X$28,'Форма 1'!V$8),"")</f>
        <v/>
      </c>
      <c r="F4367" s="103" t="str">
        <f>IF(ISNUMBER('Форма 1'!W4367),'Форма 1'!$H4367*VLOOKUP('Форма 1'!$F4367,'Придельники с 2022'!$B$4:$X$28,'Форма 1'!W$8),"")</f>
        <v/>
      </c>
      <c r="G4367" s="103" t="str">
        <f>IF(ISNUMBER('Форма 1'!X4367),'Форма 1'!$H4367*VLOOKUP('Форма 1'!$F4367,'Придельники с 2022'!$B$4:$X$28,'Форма 1'!X$8),"")</f>
        <v/>
      </c>
      <c r="H4367" s="103" t="str">
        <f>IF(ISNUMBER('Форма 1'!Y4367),'Форма 1'!$H4367*VLOOKUP('Форма 1'!$F4367,'Придельники с 2022'!$B$4:$X$28,'Форма 1'!Y$8),"")</f>
        <v/>
      </c>
      <c r="I4367" s="103" t="str">
        <f>IF(ISNUMBER('Форма 1'!Z4367),'Форма 1'!$H4367*VLOOKUP('Форма 1'!$F4367,'Придельники с 2022'!$B$4:$X$28,'Форма 1'!Z$8),"")</f>
        <v/>
      </c>
      <c r="J4367" s="103" t="str">
        <f>IF(ISNUMBER('Форма 1'!AA4367),'Форма 1'!$H4367*VLOOKUP('Форма 1'!$F4367,'Придельники с 2022'!$B$4:$X$28,'Форма 1'!AA$8),"")</f>
        <v/>
      </c>
      <c r="K4367" s="90"/>
      <c r="L4367" s="87"/>
      <c r="M4367" s="103">
        <f>IF(ISNUMBER('Форма 1'!AD4367),'Форма 1'!$H4367*VLOOKUP('Форма 1'!$F4367,'Придельники с 2022'!$B$4:$X$28,'Форма 1'!AD$8),"")</f>
        <v>11255738.203</v>
      </c>
      <c r="N4367" s="103" t="str">
        <f>IF(ISBLANK('Форма 1'!$AE4367),"",IF('Форма 1'!$AE4367=1,'Форма 1'!$H4367*VLOOKUP('Форма 1'!$F4367,'Придельники с 2022'!$B$4:$X$28,'Форма 1'!$AE$8,0),IF('Форма 1'!$AE4367=2,'Форма 1'!$H4367*VLOOKUP('Форма 1'!$F4367,'Придельники с 2022'!$B$4:$X$28,13,0),IF('Форма 1'!$AE4367=3,'Форма 1'!$H4367*VLOOKUP('Форма 1'!$F4367,'Придельники с 2022'!$B$4:$X$28,12,0)))))</f>
        <v/>
      </c>
      <c r="O4367" s="103" t="str">
        <f>IF(ISNUMBER('Форма 1'!AF4367),'Форма 1'!$H4367*VLOOKUP('Форма 1'!$F4367,'Придельники с 2022'!$B$4:$X$28,'Форма 1'!AF$8),"")</f>
        <v/>
      </c>
      <c r="P4367" s="87"/>
      <c r="Q4367" s="103" t="str">
        <f>IF(ISNUMBER('Форма 1'!AH4367),'Форма 1'!$H4367*VLOOKUP('Форма 1'!$F4367,'Придельники с 2022'!$B$4:$X$28,'Форма 1'!AH$8),"")</f>
        <v/>
      </c>
      <c r="R4367" s="103" t="str">
        <f>IF(ISNUMBER('Форма 1'!AI4367),'Форма 1'!$H4367*VLOOKUP('Форма 1'!$F4367,'Придельники с 2022'!$B$4:$X$28,'Форма 1'!AI$8),"")</f>
        <v/>
      </c>
      <c r="S4367" s="103" t="str">
        <f>IF(ISNUMBER('Форма 1'!AJ4367),'Форма 1'!$H4367*VLOOKUP('Форма 1'!$F4367,'Придельники с 2022'!$B$4:$X$28,'Форма 1'!AJ$8),"")</f>
        <v/>
      </c>
      <c r="T4367" s="88"/>
    </row>
    <row r="4368" spans="1:20">
      <c r="A4368" s="188">
        <f t="shared" si="287"/>
        <v>1204</v>
      </c>
      <c r="B4368" s="189" t="s">
        <v>4206</v>
      </c>
      <c r="C4368" s="99">
        <f t="shared" si="290"/>
        <v>261600.56</v>
      </c>
      <c r="D4368" s="103" t="str">
        <f>IF(ISNUMBER('Форма 1'!U4368),'Форма 1'!$H4368*VLOOKUP('Форма 1'!$F4368,'Придельники с 2022'!$B$4:$X$28,'Форма 1'!U$8),"")</f>
        <v/>
      </c>
      <c r="E4368" s="103" t="str">
        <f>IF(ISNUMBER('Форма 1'!V4368),'Форма 1'!$H4368*VLOOKUP('Форма 1'!$F4368,'Придельники с 2022'!$B$4:$X$28,'Форма 1'!V$8),"")</f>
        <v/>
      </c>
      <c r="F4368" s="103" t="str">
        <f>IF(ISNUMBER('Форма 1'!W4368),'Форма 1'!$H4368*VLOOKUP('Форма 1'!$F4368,'Придельники с 2022'!$B$4:$X$28,'Форма 1'!W$8),"")</f>
        <v/>
      </c>
      <c r="G4368" s="103" t="str">
        <f>IF(ISNUMBER('Форма 1'!X4368),'Форма 1'!$H4368*VLOOKUP('Форма 1'!$F4368,'Придельники с 2022'!$B$4:$X$28,'Форма 1'!X$8),"")</f>
        <v/>
      </c>
      <c r="H4368" s="103" t="str">
        <f>IF(ISNUMBER('Форма 1'!Y4368),'Форма 1'!$H4368*VLOOKUP('Форма 1'!$F4368,'Придельники с 2022'!$B$4:$X$28,'Форма 1'!Y$8),"")</f>
        <v/>
      </c>
      <c r="I4368" s="103" t="str">
        <f>IF(ISNUMBER('Форма 1'!Z4368),'Форма 1'!$H4368*VLOOKUP('Форма 1'!$F4368,'Придельники с 2022'!$B$4:$X$28,'Форма 1'!Z$8),"")</f>
        <v/>
      </c>
      <c r="J4368" s="103" t="str">
        <f>IF(ISNUMBER('Форма 1'!AA4368),'Форма 1'!$H4368*VLOOKUP('Форма 1'!$F4368,'Придельники с 2022'!$B$4:$X$28,'Форма 1'!AA$8),"")</f>
        <v/>
      </c>
      <c r="K4368" s="92"/>
      <c r="L4368" s="88"/>
      <c r="M4368" s="103" t="str">
        <f>IF(ISNUMBER('Форма 1'!AD4368),'Форма 1'!$H4368*VLOOKUP('Форма 1'!$F4368,'Придельники с 2022'!$B$4:$X$28,'Форма 1'!AD$8),"")</f>
        <v/>
      </c>
      <c r="N4368" s="103" t="str">
        <f>IF(ISBLANK('Форма 1'!$AE4368),"",IF('Форма 1'!$AE4368=1,'Форма 1'!$H4368*VLOOKUP('Форма 1'!$F4368,'Придельники с 2022'!$B$4:$X$28,'Форма 1'!$AE$8,0),IF('Форма 1'!$AE4368=2,'Форма 1'!$H4368*VLOOKUP('Форма 1'!$F4368,'Придельники с 2022'!$B$4:$X$28,13,0),IF('Форма 1'!$AE4368=3,'Форма 1'!$H4368*VLOOKUP('Форма 1'!$F4368,'Придельники с 2022'!$B$4:$X$28,12,0)))))</f>
        <v/>
      </c>
      <c r="O4368" s="103" t="str">
        <f>IF(ISNUMBER('Форма 1'!AF4368),'Форма 1'!$H4368*VLOOKUP('Форма 1'!$F4368,'Придельники с 2022'!$B$4:$X$28,'Форма 1'!AF$8),"")</f>
        <v/>
      </c>
      <c r="P4368" s="87">
        <f>159222.33+36058.61+66319.62</f>
        <v>261600.56</v>
      </c>
      <c r="Q4368" s="103" t="str">
        <f>IF(ISNUMBER('Форма 1'!AH4368),'Форма 1'!$H4368*VLOOKUP('Форма 1'!$F4368,'Придельники с 2022'!$B$4:$X$28,'Форма 1'!AH$8),"")</f>
        <v/>
      </c>
      <c r="R4368" s="103" t="str">
        <f>IF(ISNUMBER('Форма 1'!AI4368),'Форма 1'!$H4368*VLOOKUP('Форма 1'!$F4368,'Придельники с 2022'!$B$4:$X$28,'Форма 1'!AI$8),"")</f>
        <v/>
      </c>
      <c r="S4368" s="103" t="str">
        <f>IF(ISNUMBER('Форма 1'!AJ4368),'Форма 1'!$H4368*VLOOKUP('Форма 1'!$F4368,'Придельники с 2022'!$B$4:$X$28,'Форма 1'!AJ$8),"")</f>
        <v/>
      </c>
      <c r="T4368" s="87"/>
    </row>
    <row r="4369" spans="1:20">
      <c r="A4369" s="188">
        <f t="shared" si="287"/>
        <v>1205</v>
      </c>
      <c r="B4369" s="189" t="s">
        <v>4207</v>
      </c>
      <c r="C4369" s="99">
        <f t="shared" si="290"/>
        <v>15575812.590000002</v>
      </c>
      <c r="D4369" s="103" t="str">
        <f>IF(ISNUMBER('Форма 1'!U4369),'Форма 1'!$H4369*VLOOKUP('Форма 1'!$F4369,'Придельники с 2022'!$B$4:$X$28,'Форма 1'!U$8),"")</f>
        <v/>
      </c>
      <c r="E4369" s="103" t="str">
        <f>IF(ISNUMBER('Форма 1'!V4369),'Форма 1'!$H4369*VLOOKUP('Форма 1'!$F4369,'Придельники с 2022'!$B$4:$X$28,'Форма 1'!V$8),"")</f>
        <v/>
      </c>
      <c r="F4369" s="103" t="str">
        <f>IF(ISNUMBER('Форма 1'!W4369),'Форма 1'!$H4369*VLOOKUP('Форма 1'!$F4369,'Придельники с 2022'!$B$4:$X$28,'Форма 1'!W$8),"")</f>
        <v/>
      </c>
      <c r="G4369" s="103" t="str">
        <f>IF(ISNUMBER('Форма 1'!X4369),'Форма 1'!$H4369*VLOOKUP('Форма 1'!$F4369,'Придельники с 2022'!$B$4:$X$28,'Форма 1'!X$8),"")</f>
        <v/>
      </c>
      <c r="H4369" s="103">
        <f>IF(ISNUMBER('Форма 1'!Y4369),'Форма 1'!$H4369*VLOOKUP('Форма 1'!$F4369,'Придельники с 2022'!$B$4:$X$28,'Форма 1'!Y$8),"")</f>
        <v>15575812.590000002</v>
      </c>
      <c r="I4369" s="103" t="str">
        <f>IF(ISNUMBER('Форма 1'!Z4369),'Форма 1'!$H4369*VLOOKUP('Форма 1'!$F4369,'Придельники с 2022'!$B$4:$X$28,'Форма 1'!Z$8),"")</f>
        <v/>
      </c>
      <c r="J4369" s="103" t="str">
        <f>IF(ISNUMBER('Форма 1'!AA4369),'Форма 1'!$H4369*VLOOKUP('Форма 1'!$F4369,'Придельники с 2022'!$B$4:$X$28,'Форма 1'!AA$8),"")</f>
        <v/>
      </c>
      <c r="K4369" s="90"/>
      <c r="L4369" s="87"/>
      <c r="M4369" s="103" t="str">
        <f>IF(ISNUMBER('Форма 1'!AD4369),'Форма 1'!$H4369*VLOOKUP('Форма 1'!$F4369,'Придельники с 2022'!$B$4:$X$28,'Форма 1'!AD$8),"")</f>
        <v/>
      </c>
      <c r="N4369" s="103" t="str">
        <f>IF(ISBLANK('Форма 1'!$AE4369),"",IF('Форма 1'!$AE4369=1,'Форма 1'!$H4369*VLOOKUP('Форма 1'!$F4369,'Придельники с 2022'!$B$4:$X$28,'Форма 1'!$AE$8,0),IF('Форма 1'!$AE4369=2,'Форма 1'!$H4369*VLOOKUP('Форма 1'!$F4369,'Придельники с 2022'!$B$4:$X$28,13,0),IF('Форма 1'!$AE4369=3,'Форма 1'!$H4369*VLOOKUP('Форма 1'!$F4369,'Придельники с 2022'!$B$4:$X$28,12,0)))))</f>
        <v/>
      </c>
      <c r="O4369" s="103" t="str">
        <f>IF(ISNUMBER('Форма 1'!AF4369),'Форма 1'!$H4369*VLOOKUP('Форма 1'!$F4369,'Придельники с 2022'!$B$4:$X$28,'Форма 1'!AF$8),"")</f>
        <v/>
      </c>
      <c r="P4369" s="87"/>
      <c r="Q4369" s="103" t="str">
        <f>IF(ISNUMBER('Форма 1'!AH4369),'Форма 1'!$H4369*VLOOKUP('Форма 1'!$F4369,'Придельники с 2022'!$B$4:$X$28,'Форма 1'!AH$8),"")</f>
        <v/>
      </c>
      <c r="R4369" s="103" t="str">
        <f>IF(ISNUMBER('Форма 1'!AI4369),'Форма 1'!$H4369*VLOOKUP('Форма 1'!$F4369,'Придельники с 2022'!$B$4:$X$28,'Форма 1'!AI$8),"")</f>
        <v/>
      </c>
      <c r="S4369" s="103" t="str">
        <f>IF(ISNUMBER('Форма 1'!AJ4369),'Форма 1'!$H4369*VLOOKUP('Форма 1'!$F4369,'Придельники с 2022'!$B$4:$X$28,'Форма 1'!AJ$8),"")</f>
        <v/>
      </c>
      <c r="T4369" s="88"/>
    </row>
    <row r="4370" spans="1:20">
      <c r="A4370" s="188">
        <f t="shared" si="287"/>
        <v>1206</v>
      </c>
      <c r="B4370" s="189" t="s">
        <v>4208</v>
      </c>
      <c r="C4370" s="99">
        <f t="shared" si="290"/>
        <v>30585961.259999998</v>
      </c>
      <c r="D4370" s="103" t="str">
        <f>IF(ISNUMBER('Форма 1'!U4370),'Форма 1'!$H4370*VLOOKUP('Форма 1'!$F4370,'Придельники с 2022'!$B$4:$X$28,'Форма 1'!U$8),"")</f>
        <v/>
      </c>
      <c r="E4370" s="103" t="str">
        <f>IF(ISNUMBER('Форма 1'!V4370),'Форма 1'!$H4370*VLOOKUP('Форма 1'!$F4370,'Придельники с 2022'!$B$4:$X$28,'Форма 1'!V$8),"")</f>
        <v/>
      </c>
      <c r="F4370" s="103" t="str">
        <f>IF(ISNUMBER('Форма 1'!W4370),'Форма 1'!$H4370*VLOOKUP('Форма 1'!$F4370,'Придельники с 2022'!$B$4:$X$28,'Форма 1'!W$8),"")</f>
        <v/>
      </c>
      <c r="G4370" s="103" t="str">
        <f>IF(ISNUMBER('Форма 1'!X4370),'Форма 1'!$H4370*VLOOKUP('Форма 1'!$F4370,'Придельники с 2022'!$B$4:$X$28,'Форма 1'!X$8),"")</f>
        <v/>
      </c>
      <c r="H4370" s="103" t="str">
        <f>IF(ISNUMBER('Форма 1'!Y4370),'Форма 1'!$H4370*VLOOKUP('Форма 1'!$F4370,'Придельники с 2022'!$B$4:$X$28,'Форма 1'!Y$8),"")</f>
        <v/>
      </c>
      <c r="I4370" s="103" t="str">
        <f>IF(ISNUMBER('Форма 1'!Z4370),'Форма 1'!$H4370*VLOOKUP('Форма 1'!$F4370,'Придельники с 2022'!$B$4:$X$28,'Форма 1'!Z$8),"")</f>
        <v/>
      </c>
      <c r="J4370" s="103" t="str">
        <f>IF(ISNUMBER('Форма 1'!AA4370),'Форма 1'!$H4370*VLOOKUP('Форма 1'!$F4370,'Придельники с 2022'!$B$4:$X$28,'Форма 1'!AA$8),"")</f>
        <v/>
      </c>
      <c r="K4370" s="90"/>
      <c r="L4370" s="87"/>
      <c r="M4370" s="103" t="str">
        <f>IF(ISNUMBER('Форма 1'!AD4370),'Форма 1'!$H4370*VLOOKUP('Форма 1'!$F4370,'Придельники с 2022'!$B$4:$X$28,'Форма 1'!AD$8),"")</f>
        <v/>
      </c>
      <c r="N4370" s="103">
        <f>IF(ISBLANK('Форма 1'!$AE4370),"",IF('Форма 1'!$AE4370=1,'Форма 1'!$H4370*VLOOKUP('Форма 1'!$F4370,'Придельники с 2022'!$B$4:$X$28,'Форма 1'!$AE$8,0),IF('Форма 1'!$AE4370=2,'Форма 1'!$H4370*VLOOKUP('Форма 1'!$F4370,'Придельники с 2022'!$B$4:$X$28,13,0),IF('Форма 1'!$AE4370=3,'Форма 1'!$H4370*VLOOKUP('Форма 1'!$F4370,'Придельники с 2022'!$B$4:$X$28,12,0)))))</f>
        <v>26920447.199999999</v>
      </c>
      <c r="O4370" s="103">
        <f>IF(ISNUMBER('Форма 1'!AF4370),'Форма 1'!$H4370*VLOOKUP('Форма 1'!$F4370,'Придельники с 2022'!$B$4:$X$28,'Форма 1'!AF$8),"")</f>
        <v>3665514.06</v>
      </c>
      <c r="P4370" s="87"/>
      <c r="Q4370" s="103" t="str">
        <f>IF(ISNUMBER('Форма 1'!AH4370),'Форма 1'!$H4370*VLOOKUP('Форма 1'!$F4370,'Придельники с 2022'!$B$4:$X$28,'Форма 1'!AH$8),"")</f>
        <v/>
      </c>
      <c r="R4370" s="103" t="str">
        <f>IF(ISNUMBER('Форма 1'!AI4370),'Форма 1'!$H4370*VLOOKUP('Форма 1'!$F4370,'Придельники с 2022'!$B$4:$X$28,'Форма 1'!AI$8),"")</f>
        <v/>
      </c>
      <c r="S4370" s="103" t="str">
        <f>IF(ISNUMBER('Форма 1'!AJ4370),'Форма 1'!$H4370*VLOOKUP('Форма 1'!$F4370,'Придельники с 2022'!$B$4:$X$28,'Форма 1'!AJ$8),"")</f>
        <v/>
      </c>
      <c r="T4370" s="88"/>
    </row>
    <row r="4371" spans="1:20">
      <c r="A4371" s="188">
        <f t="shared" si="287"/>
        <v>1207</v>
      </c>
      <c r="B4371" s="189" t="s">
        <v>4209</v>
      </c>
      <c r="C4371" s="99">
        <f t="shared" si="290"/>
        <v>1377039.564</v>
      </c>
      <c r="D4371" s="103" t="str">
        <f>IF(ISNUMBER('Форма 1'!U4371),'Форма 1'!$H4371*VLOOKUP('Форма 1'!$F4371,'Придельники с 2022'!$B$4:$X$28,'Форма 1'!U$8),"")</f>
        <v/>
      </c>
      <c r="E4371" s="103" t="str">
        <f>IF(ISNUMBER('Форма 1'!V4371),'Форма 1'!$H4371*VLOOKUP('Форма 1'!$F4371,'Придельники с 2022'!$B$4:$X$28,'Форма 1'!V$8),"")</f>
        <v/>
      </c>
      <c r="F4371" s="103" t="str">
        <f>IF(ISNUMBER('Форма 1'!W4371),'Форма 1'!$H4371*VLOOKUP('Форма 1'!$F4371,'Придельники с 2022'!$B$4:$X$28,'Форма 1'!W$8),"")</f>
        <v/>
      </c>
      <c r="G4371" s="103" t="str">
        <f>IF(ISNUMBER('Форма 1'!X4371),'Форма 1'!$H4371*VLOOKUP('Форма 1'!$F4371,'Придельники с 2022'!$B$4:$X$28,'Форма 1'!X$8),"")</f>
        <v/>
      </c>
      <c r="H4371" s="103" t="str">
        <f>IF(ISNUMBER('Форма 1'!Y4371),'Форма 1'!$H4371*VLOOKUP('Форма 1'!$F4371,'Придельники с 2022'!$B$4:$X$28,'Форма 1'!Y$8),"")</f>
        <v/>
      </c>
      <c r="I4371" s="103">
        <f>IF(ISNUMBER('Форма 1'!Z4371),'Форма 1'!$H4371*VLOOKUP('Форма 1'!$F4371,'Придельники с 2022'!$B$4:$X$28,'Форма 1'!Z$8),"")</f>
        <v>1377039.564</v>
      </c>
      <c r="J4371" s="103" t="str">
        <f>IF(ISNUMBER('Форма 1'!AA4371),'Форма 1'!$H4371*VLOOKUP('Форма 1'!$F4371,'Придельники с 2022'!$B$4:$X$28,'Форма 1'!AA$8),"")</f>
        <v/>
      </c>
      <c r="K4371" s="90"/>
      <c r="L4371" s="87"/>
      <c r="M4371" s="103" t="str">
        <f>IF(ISNUMBER('Форма 1'!AD4371),'Форма 1'!$H4371*VLOOKUP('Форма 1'!$F4371,'Придельники с 2022'!$B$4:$X$28,'Форма 1'!AD$8),"")</f>
        <v/>
      </c>
      <c r="N4371" s="103" t="str">
        <f>IF(ISBLANK('Форма 1'!$AE4371),"",IF('Форма 1'!$AE4371=1,'Форма 1'!$H4371*VLOOKUP('Форма 1'!$F4371,'Придельники с 2022'!$B$4:$X$28,'Форма 1'!$AE$8,0),IF('Форма 1'!$AE4371=2,'Форма 1'!$H4371*VLOOKUP('Форма 1'!$F4371,'Придельники с 2022'!$B$4:$X$28,13,0),IF('Форма 1'!$AE4371=3,'Форма 1'!$H4371*VLOOKUP('Форма 1'!$F4371,'Придельники с 2022'!$B$4:$X$28,12,0)))))</f>
        <v/>
      </c>
      <c r="O4371" s="103" t="str">
        <f>IF(ISNUMBER('Форма 1'!AF4371),'Форма 1'!$H4371*VLOOKUP('Форма 1'!$F4371,'Придельники с 2022'!$B$4:$X$28,'Форма 1'!AF$8),"")</f>
        <v/>
      </c>
      <c r="P4371" s="87"/>
      <c r="Q4371" s="103" t="str">
        <f>IF(ISNUMBER('Форма 1'!AH4371),'Форма 1'!$H4371*VLOOKUP('Форма 1'!$F4371,'Придельники с 2022'!$B$4:$X$28,'Форма 1'!AH$8),"")</f>
        <v/>
      </c>
      <c r="R4371" s="103" t="str">
        <f>IF(ISNUMBER('Форма 1'!AI4371),'Форма 1'!$H4371*VLOOKUP('Форма 1'!$F4371,'Придельники с 2022'!$B$4:$X$28,'Форма 1'!AI$8),"")</f>
        <v/>
      </c>
      <c r="S4371" s="103" t="str">
        <f>IF(ISNUMBER('Форма 1'!AJ4371),'Форма 1'!$H4371*VLOOKUP('Форма 1'!$F4371,'Придельники с 2022'!$B$4:$X$28,'Форма 1'!AJ$8),"")</f>
        <v/>
      </c>
      <c r="T4371" s="88"/>
    </row>
    <row r="4372" spans="1:20">
      <c r="A4372" s="188">
        <f t="shared" si="287"/>
        <v>1208</v>
      </c>
      <c r="B4372" s="112" t="s">
        <v>4210</v>
      </c>
      <c r="C4372" s="99">
        <f t="shared" si="290"/>
        <v>27386779.666999999</v>
      </c>
      <c r="D4372" s="103" t="str">
        <f>IF(ISNUMBER('Форма 1'!U4372),'Форма 1'!$H4372*VLOOKUP('Форма 1'!$F4372,'Придельники с 2022'!$B$4:$X$28,'Форма 1'!U$8),"")</f>
        <v/>
      </c>
      <c r="E4372" s="103" t="str">
        <f>IF(ISNUMBER('Форма 1'!V4372),'Форма 1'!$H4372*VLOOKUP('Форма 1'!$F4372,'Придельники с 2022'!$B$4:$X$28,'Форма 1'!V$8),"")</f>
        <v/>
      </c>
      <c r="F4372" s="103" t="str">
        <f>IF(ISNUMBER('Форма 1'!W4372),'Форма 1'!$H4372*VLOOKUP('Форма 1'!$F4372,'Придельники с 2022'!$B$4:$X$28,'Форма 1'!W$8),"")</f>
        <v/>
      </c>
      <c r="G4372" s="103" t="str">
        <f>IF(ISNUMBER('Форма 1'!X4372),'Форма 1'!$H4372*VLOOKUP('Форма 1'!$F4372,'Придельники с 2022'!$B$4:$X$28,'Форма 1'!X$8),"")</f>
        <v/>
      </c>
      <c r="H4372" s="103" t="str">
        <f>IF(ISNUMBER('Форма 1'!Y4372),'Форма 1'!$H4372*VLOOKUP('Форма 1'!$F4372,'Придельники с 2022'!$B$4:$X$28,'Форма 1'!Y$8),"")</f>
        <v/>
      </c>
      <c r="I4372" s="103" t="str">
        <f>IF(ISNUMBER('Форма 1'!Z4372),'Форма 1'!$H4372*VLOOKUP('Форма 1'!$F4372,'Придельники с 2022'!$B$4:$X$28,'Форма 1'!Z$8),"")</f>
        <v/>
      </c>
      <c r="J4372" s="103" t="str">
        <f>IF(ISNUMBER('Форма 1'!AA4372),'Форма 1'!$H4372*VLOOKUP('Форма 1'!$F4372,'Придельники с 2022'!$B$4:$X$28,'Форма 1'!AA$8),"")</f>
        <v/>
      </c>
      <c r="K4372" s="90"/>
      <c r="L4372" s="87"/>
      <c r="M4372" s="103">
        <f>IF(ISNUMBER('Форма 1'!AD4372),'Форма 1'!$H4372*VLOOKUP('Форма 1'!$F4372,'Придельники с 2022'!$B$4:$X$28,'Форма 1'!AD$8),"")</f>
        <v>27386779.666999999</v>
      </c>
      <c r="N4372" s="103" t="str">
        <f>IF(ISBLANK('Форма 1'!$AE4372),"",IF('Форма 1'!$AE4372=1,'Форма 1'!$H4372*VLOOKUP('Форма 1'!$F4372,'Придельники с 2022'!$B$4:$X$28,'Форма 1'!$AE$8,0),IF('Форма 1'!$AE4372=2,'Форма 1'!$H4372*VLOOKUP('Форма 1'!$F4372,'Придельники с 2022'!$B$4:$X$28,13,0),IF('Форма 1'!$AE4372=3,'Форма 1'!$H4372*VLOOKUP('Форма 1'!$F4372,'Придельники с 2022'!$B$4:$X$28,12,0)))))</f>
        <v/>
      </c>
      <c r="O4372" s="103" t="str">
        <f>IF(ISNUMBER('Форма 1'!AF4372),'Форма 1'!$H4372*VLOOKUP('Форма 1'!$F4372,'Придельники с 2022'!$B$4:$X$28,'Форма 1'!AF$8),"")</f>
        <v/>
      </c>
      <c r="P4372" s="87"/>
      <c r="Q4372" s="103" t="str">
        <f>IF(ISNUMBER('Форма 1'!AH4372),'Форма 1'!$H4372*VLOOKUP('Форма 1'!$F4372,'Придельники с 2022'!$B$4:$X$28,'Форма 1'!AH$8),"")</f>
        <v/>
      </c>
      <c r="R4372" s="103" t="str">
        <f>IF(ISNUMBER('Форма 1'!AI4372),'Форма 1'!$H4372*VLOOKUP('Форма 1'!$F4372,'Придельники с 2022'!$B$4:$X$28,'Форма 1'!AI$8),"")</f>
        <v/>
      </c>
      <c r="S4372" s="103" t="str">
        <f>IF(ISNUMBER('Форма 1'!AJ4372),'Форма 1'!$H4372*VLOOKUP('Форма 1'!$F4372,'Придельники с 2022'!$B$4:$X$28,'Форма 1'!AJ$8),"")</f>
        <v/>
      </c>
      <c r="T4372" s="88"/>
    </row>
    <row r="4373" spans="1:20">
      <c r="A4373" s="188">
        <f t="shared" si="287"/>
        <v>1209</v>
      </c>
      <c r="B4373" s="189" t="s">
        <v>4211</v>
      </c>
      <c r="C4373" s="99">
        <f t="shared" si="290"/>
        <v>650707.45200000005</v>
      </c>
      <c r="D4373" s="103" t="str">
        <f>IF(ISNUMBER('Форма 1'!U4373),'Форма 1'!$H4373*VLOOKUP('Форма 1'!$F4373,'Придельники с 2022'!$B$4:$X$28,'Форма 1'!U$8),"")</f>
        <v/>
      </c>
      <c r="E4373" s="103" t="str">
        <f>IF(ISNUMBER('Форма 1'!V4373),'Форма 1'!$H4373*VLOOKUP('Форма 1'!$F4373,'Придельники с 2022'!$B$4:$X$28,'Форма 1'!V$8),"")</f>
        <v/>
      </c>
      <c r="F4373" s="103" t="str">
        <f>IF(ISNUMBER('Форма 1'!W4373),'Форма 1'!$H4373*VLOOKUP('Форма 1'!$F4373,'Придельники с 2022'!$B$4:$X$28,'Форма 1'!W$8),"")</f>
        <v/>
      </c>
      <c r="G4373" s="103" t="str">
        <f>IF(ISNUMBER('Форма 1'!X4373),'Форма 1'!$H4373*VLOOKUP('Форма 1'!$F4373,'Придельники с 2022'!$B$4:$X$28,'Форма 1'!X$8),"")</f>
        <v/>
      </c>
      <c r="H4373" s="103" t="str">
        <f>IF(ISNUMBER('Форма 1'!Y4373),'Форма 1'!$H4373*VLOOKUP('Форма 1'!$F4373,'Придельники с 2022'!$B$4:$X$28,'Форма 1'!Y$8),"")</f>
        <v/>
      </c>
      <c r="I4373" s="103" t="str">
        <f>IF(ISNUMBER('Форма 1'!Z4373),'Форма 1'!$H4373*VLOOKUP('Форма 1'!$F4373,'Придельники с 2022'!$B$4:$X$28,'Форма 1'!Z$8),"")</f>
        <v/>
      </c>
      <c r="J4373" s="103" t="str">
        <f>IF(ISNUMBER('Форма 1'!AA4373),'Форма 1'!$H4373*VLOOKUP('Форма 1'!$F4373,'Придельники с 2022'!$B$4:$X$28,'Форма 1'!AA$8),"")</f>
        <v/>
      </c>
      <c r="K4373" s="90"/>
      <c r="L4373" s="87"/>
      <c r="M4373" s="103" t="str">
        <f>IF(ISNUMBER('Форма 1'!AD4373),'Форма 1'!$H4373*VLOOKUP('Форма 1'!$F4373,'Придельники с 2022'!$B$4:$X$28,'Форма 1'!AD$8),"")</f>
        <v/>
      </c>
      <c r="N4373" s="103" t="str">
        <f>IF(ISBLANK('Форма 1'!$AE4373),"",IF('Форма 1'!$AE4373=1,'Форма 1'!$H4373*VLOOKUP('Форма 1'!$F4373,'Придельники с 2022'!$B$4:$X$28,'Форма 1'!$AE$8,0),IF('Форма 1'!$AE4373=2,'Форма 1'!$H4373*VLOOKUP('Форма 1'!$F4373,'Придельники с 2022'!$B$4:$X$28,13,0),IF('Форма 1'!$AE4373=3,'Форма 1'!$H4373*VLOOKUP('Форма 1'!$F4373,'Придельники с 2022'!$B$4:$X$28,12,0)))))</f>
        <v/>
      </c>
      <c r="O4373" s="103">
        <f>IF(ISNUMBER('Форма 1'!AF4373),'Форма 1'!$H4373*VLOOKUP('Форма 1'!$F4373,'Придельники с 2022'!$B$4:$X$28,'Форма 1'!AF$8),"")</f>
        <v>650707.45200000005</v>
      </c>
      <c r="P4373" s="87"/>
      <c r="Q4373" s="103" t="str">
        <f>IF(ISNUMBER('Форма 1'!AH4373),'Форма 1'!$H4373*VLOOKUP('Форма 1'!$F4373,'Придельники с 2022'!$B$4:$X$28,'Форма 1'!AH$8),"")</f>
        <v/>
      </c>
      <c r="R4373" s="103" t="str">
        <f>IF(ISNUMBER('Форма 1'!AI4373),'Форма 1'!$H4373*VLOOKUP('Форма 1'!$F4373,'Придельники с 2022'!$B$4:$X$28,'Форма 1'!AI$8),"")</f>
        <v/>
      </c>
      <c r="S4373" s="103" t="str">
        <f>IF(ISNUMBER('Форма 1'!AJ4373),'Форма 1'!$H4373*VLOOKUP('Форма 1'!$F4373,'Придельники с 2022'!$B$4:$X$28,'Форма 1'!AJ$8),"")</f>
        <v/>
      </c>
      <c r="T4373" s="88"/>
    </row>
    <row r="4374" spans="1:20">
      <c r="A4374" s="188">
        <f t="shared" si="287"/>
        <v>1210</v>
      </c>
      <c r="B4374" s="119" t="s">
        <v>5141</v>
      </c>
      <c r="C4374" s="99">
        <f>SUM(D4374:J4374,L4374:T4374)</f>
        <v>8697038.2039999999</v>
      </c>
      <c r="D4374" s="103" t="str">
        <f>IF(ISNUMBER('Форма 1'!U4374),'Форма 1'!$H4374*VLOOKUP('Форма 1'!$F4374,'Придельники с 2022'!$B$4:$X$28,'Форма 1'!U$8),"")</f>
        <v/>
      </c>
      <c r="E4374" s="103">
        <f>IF(ISNUMBER('Форма 1'!V4374),'Форма 1'!$H4374*VLOOKUP('Форма 1'!$F4374,'Придельники с 2022'!$B$4:$X$28,'Форма 1'!V$8),"")</f>
        <v>8697038.2039999999</v>
      </c>
      <c r="F4374" s="103" t="str">
        <f>IF(ISNUMBER('Форма 1'!W4374),'Форма 1'!$H4374*VLOOKUP('Форма 1'!$F4374,'Придельники с 2022'!$B$4:$X$28,'Форма 1'!W$8),"")</f>
        <v/>
      </c>
      <c r="G4374" s="103" t="str">
        <f>IF(ISNUMBER('Форма 1'!X4374),'Форма 1'!$H4374*VLOOKUP('Форма 1'!$F4374,'Придельники с 2022'!$B$4:$X$28,'Форма 1'!X$8),"")</f>
        <v/>
      </c>
      <c r="H4374" s="103" t="str">
        <f>IF(ISNUMBER('Форма 1'!Y4374),'Форма 1'!$H4374*VLOOKUP('Форма 1'!$F4374,'Придельники с 2022'!$B$4:$X$28,'Форма 1'!Y$8),"")</f>
        <v/>
      </c>
      <c r="I4374" s="103" t="str">
        <f>IF(ISNUMBER('Форма 1'!Z4374),'Форма 1'!$H4374*VLOOKUP('Форма 1'!$F4374,'Придельники с 2022'!$B$4:$X$28,'Форма 1'!Z$8),"")</f>
        <v/>
      </c>
      <c r="J4374" s="103" t="str">
        <f>IF(ISNUMBER('Форма 1'!AA4374),'Форма 1'!$H4374*VLOOKUP('Форма 1'!$F4374,'Придельники с 2022'!$B$4:$X$28,'Форма 1'!AA$8),"")</f>
        <v/>
      </c>
      <c r="K4374" s="90"/>
      <c r="L4374" s="87"/>
      <c r="M4374" s="103" t="str">
        <f>IF(ISNUMBER('Форма 1'!AD4374),'Форма 1'!$H4374*VLOOKUP('Форма 1'!$F4374,'Придельники с 2022'!$B$4:$X$28,'Форма 1'!AD$8),"")</f>
        <v/>
      </c>
      <c r="N4374" s="103" t="str">
        <f>IF(ISBLANK('Форма 1'!$AE4374),"",IF('Форма 1'!$AE4374=1,'Форма 1'!$H4374*VLOOKUP('Форма 1'!$F4374,'Придельники с 2022'!$B$4:$X$28,'Форма 1'!$AE$8,0),IF('Форма 1'!$AE4374=2,'Форма 1'!$H4374*VLOOKUP('Форма 1'!$F4374,'Придельники с 2022'!$B$4:$X$28,13,0),IF('Форма 1'!$AE4374=3,'Форма 1'!$H4374*VLOOKUP('Форма 1'!$F4374,'Придельники с 2022'!$B$4:$X$28,12,0)))))</f>
        <v/>
      </c>
      <c r="O4374" s="103" t="str">
        <f>IF(ISNUMBER('Форма 1'!AF4374),'Форма 1'!$H4374*VLOOKUP('Форма 1'!$F4374,'Придельники с 2022'!$B$4:$X$28,'Форма 1'!AF$8),"")</f>
        <v/>
      </c>
      <c r="P4374" s="87"/>
      <c r="Q4374" s="103" t="str">
        <f>IF(ISNUMBER('Форма 1'!AH4374),'Форма 1'!$H4374*VLOOKUP('Форма 1'!$F4374,'Придельники с 2022'!$B$4:$X$28,'Форма 1'!AH$8),"")</f>
        <v/>
      </c>
      <c r="R4374" s="103" t="str">
        <f>IF(ISNUMBER('Форма 1'!AI4374),'Форма 1'!$H4374*VLOOKUP('Форма 1'!$F4374,'Придельники с 2022'!$B$4:$X$28,'Форма 1'!AI$8),"")</f>
        <v/>
      </c>
      <c r="S4374" s="103" t="str">
        <f>IF(ISNUMBER('Форма 1'!AJ4374),'Форма 1'!$H4374*VLOOKUP('Форма 1'!$F4374,'Придельники с 2022'!$B$4:$X$28,'Форма 1'!AJ$8),"")</f>
        <v/>
      </c>
      <c r="T4374" s="88"/>
    </row>
    <row r="4375" spans="1:20">
      <c r="A4375" s="188">
        <f t="shared" si="287"/>
        <v>1211</v>
      </c>
      <c r="B4375" s="189" t="s">
        <v>4212</v>
      </c>
      <c r="C4375" s="99">
        <f t="shared" si="290"/>
        <v>29857133.564999998</v>
      </c>
      <c r="D4375" s="103" t="str">
        <f>IF(ISNUMBER('Форма 1'!U4375),'Форма 1'!$H4375*VLOOKUP('Форма 1'!$F4375,'Придельники с 2022'!$B$4:$X$28,'Форма 1'!U$8),"")</f>
        <v/>
      </c>
      <c r="E4375" s="103" t="str">
        <f>IF(ISNUMBER('Форма 1'!V4375),'Форма 1'!$H4375*VLOOKUP('Форма 1'!$F4375,'Придельники с 2022'!$B$4:$X$28,'Форма 1'!V$8),"")</f>
        <v/>
      </c>
      <c r="F4375" s="103" t="str">
        <f>IF(ISNUMBER('Форма 1'!W4375),'Форма 1'!$H4375*VLOOKUP('Форма 1'!$F4375,'Придельники с 2022'!$B$4:$X$28,'Форма 1'!W$8),"")</f>
        <v/>
      </c>
      <c r="G4375" s="103" t="str">
        <f>IF(ISNUMBER('Форма 1'!X4375),'Форма 1'!$H4375*VLOOKUP('Форма 1'!$F4375,'Придельники с 2022'!$B$4:$X$28,'Форма 1'!X$8),"")</f>
        <v/>
      </c>
      <c r="H4375" s="103" t="str">
        <f>IF(ISNUMBER('Форма 1'!Y4375),'Форма 1'!$H4375*VLOOKUP('Форма 1'!$F4375,'Придельники с 2022'!$B$4:$X$28,'Форма 1'!Y$8),"")</f>
        <v/>
      </c>
      <c r="I4375" s="103" t="str">
        <f>IF(ISNUMBER('Форма 1'!Z4375),'Форма 1'!$H4375*VLOOKUP('Форма 1'!$F4375,'Придельники с 2022'!$B$4:$X$28,'Форма 1'!Z$8),"")</f>
        <v/>
      </c>
      <c r="J4375" s="103" t="str">
        <f>IF(ISNUMBER('Форма 1'!AA4375),'Форма 1'!$H4375*VLOOKUP('Форма 1'!$F4375,'Придельники с 2022'!$B$4:$X$28,'Форма 1'!AA$8),"")</f>
        <v/>
      </c>
      <c r="K4375" s="90"/>
      <c r="L4375" s="87"/>
      <c r="M4375" s="103" t="str">
        <f>IF(ISNUMBER('Форма 1'!AD4375),'Форма 1'!$H4375*VLOOKUP('Форма 1'!$F4375,'Придельники с 2022'!$B$4:$X$28,'Форма 1'!AD$8),"")</f>
        <v/>
      </c>
      <c r="N4375" s="103">
        <f>IF(ISBLANK('Форма 1'!$AE4375),"",IF('Форма 1'!$AE4375=1,'Форма 1'!$H4375*VLOOKUP('Форма 1'!$F4375,'Придельники с 2022'!$B$4:$X$28,'Форма 1'!$AE$8,0),IF('Форма 1'!$AE4375=2,'Форма 1'!$H4375*VLOOKUP('Форма 1'!$F4375,'Придельники с 2022'!$B$4:$X$28,13,0),IF('Форма 1'!$AE4375=3,'Форма 1'!$H4375*VLOOKUP('Форма 1'!$F4375,'Придельники с 2022'!$B$4:$X$28,12,0)))))</f>
        <v>25581125.219999999</v>
      </c>
      <c r="O4375" s="103">
        <f>IF(ISNUMBER('Форма 1'!AF4375),'Форма 1'!$H4375*VLOOKUP('Форма 1'!$F4375,'Придельники с 2022'!$B$4:$X$28,'Форма 1'!AF$8),"")</f>
        <v>4276008.3449999997</v>
      </c>
      <c r="P4375" s="87"/>
      <c r="Q4375" s="103" t="str">
        <f>IF(ISNUMBER('Форма 1'!AH4375),'Форма 1'!$H4375*VLOOKUP('Форма 1'!$F4375,'Придельники с 2022'!$B$4:$X$28,'Форма 1'!AH$8),"")</f>
        <v/>
      </c>
      <c r="R4375" s="103" t="str">
        <f>IF(ISNUMBER('Форма 1'!AI4375),'Форма 1'!$H4375*VLOOKUP('Форма 1'!$F4375,'Придельники с 2022'!$B$4:$X$28,'Форма 1'!AI$8),"")</f>
        <v/>
      </c>
      <c r="S4375" s="103" t="str">
        <f>IF(ISNUMBER('Форма 1'!AJ4375),'Форма 1'!$H4375*VLOOKUP('Форма 1'!$F4375,'Придельники с 2022'!$B$4:$X$28,'Форма 1'!AJ$8),"")</f>
        <v/>
      </c>
      <c r="T4375" s="88"/>
    </row>
    <row r="4376" spans="1:20">
      <c r="A4376" s="188">
        <f t="shared" si="287"/>
        <v>1212</v>
      </c>
      <c r="B4376" s="189" t="s">
        <v>4213</v>
      </c>
      <c r="C4376" s="99">
        <f t="shared" si="290"/>
        <v>85094265.256000012</v>
      </c>
      <c r="D4376" s="103" t="str">
        <f>IF(ISNUMBER('Форма 1'!U4376),'Форма 1'!$H4376*VLOOKUP('Форма 1'!$F4376,'Придельники с 2022'!$B$4:$X$28,'Форма 1'!U$8),"")</f>
        <v/>
      </c>
      <c r="E4376" s="103" t="str">
        <f>IF(ISNUMBER('Форма 1'!V4376),'Форма 1'!$H4376*VLOOKUP('Форма 1'!$F4376,'Придельники с 2022'!$B$4:$X$28,'Форма 1'!V$8),"")</f>
        <v/>
      </c>
      <c r="F4376" s="103" t="str">
        <f>IF(ISNUMBER('Форма 1'!W4376),'Форма 1'!$H4376*VLOOKUP('Форма 1'!$F4376,'Придельники с 2022'!$B$4:$X$28,'Форма 1'!W$8),"")</f>
        <v/>
      </c>
      <c r="G4376" s="103" t="str">
        <f>IF(ISNUMBER('Форма 1'!X4376),'Форма 1'!$H4376*VLOOKUP('Форма 1'!$F4376,'Придельники с 2022'!$B$4:$X$28,'Форма 1'!X$8),"")</f>
        <v/>
      </c>
      <c r="H4376" s="103" t="str">
        <f>IF(ISNUMBER('Форма 1'!Y4376),'Форма 1'!$H4376*VLOOKUP('Форма 1'!$F4376,'Придельники с 2022'!$B$4:$X$28,'Форма 1'!Y$8),"")</f>
        <v/>
      </c>
      <c r="I4376" s="103" t="str">
        <f>IF(ISNUMBER('Форма 1'!Z4376),'Форма 1'!$H4376*VLOOKUP('Форма 1'!$F4376,'Придельники с 2022'!$B$4:$X$28,'Форма 1'!Z$8),"")</f>
        <v/>
      </c>
      <c r="J4376" s="103" t="str">
        <f>IF(ISNUMBER('Форма 1'!AA4376),'Форма 1'!$H4376*VLOOKUP('Форма 1'!$F4376,'Придельники с 2022'!$B$4:$X$28,'Форма 1'!AA$8),"")</f>
        <v/>
      </c>
      <c r="K4376" s="90"/>
      <c r="L4376" s="87"/>
      <c r="M4376" s="103">
        <f>IF(ISNUMBER('Форма 1'!AD4376),'Форма 1'!$H4376*VLOOKUP('Форма 1'!$F4376,'Придельники с 2022'!$B$4:$X$28,'Форма 1'!AD$8),"")</f>
        <v>40829813.024000004</v>
      </c>
      <c r="N4376" s="103">
        <f>IF(ISBLANK('Форма 1'!$AE4376),"",IF('Форма 1'!$AE4376=1,'Форма 1'!$H4376*VLOOKUP('Форма 1'!$F4376,'Придельники с 2022'!$B$4:$X$28,'Форма 1'!$AE$8,0),IF('Форма 1'!$AE4376=2,'Форма 1'!$H4376*VLOOKUP('Форма 1'!$F4376,'Придельники с 2022'!$B$4:$X$28,13,0),IF('Форма 1'!$AE4376=3,'Форма 1'!$H4376*VLOOKUP('Форма 1'!$F4376,'Придельники с 2022'!$B$4:$X$28,12,0)))))</f>
        <v>44264452.232000001</v>
      </c>
      <c r="O4376" s="103" t="str">
        <f>IF(ISNUMBER('Форма 1'!AF4376),'Форма 1'!$H4376*VLOOKUP('Форма 1'!$F4376,'Придельники с 2022'!$B$4:$X$28,'Форма 1'!AF$8),"")</f>
        <v/>
      </c>
      <c r="P4376" s="87"/>
      <c r="Q4376" s="103" t="str">
        <f>IF(ISNUMBER('Форма 1'!AH4376),'Форма 1'!$H4376*VLOOKUP('Форма 1'!$F4376,'Придельники с 2022'!$B$4:$X$28,'Форма 1'!AH$8),"")</f>
        <v/>
      </c>
      <c r="R4376" s="103" t="str">
        <f>IF(ISNUMBER('Форма 1'!AI4376),'Форма 1'!$H4376*VLOOKUP('Форма 1'!$F4376,'Придельники с 2022'!$B$4:$X$28,'Форма 1'!AI$8),"")</f>
        <v/>
      </c>
      <c r="S4376" s="103" t="str">
        <f>IF(ISNUMBER('Форма 1'!AJ4376),'Форма 1'!$H4376*VLOOKUP('Форма 1'!$F4376,'Придельники с 2022'!$B$4:$X$28,'Форма 1'!AJ$8),"")</f>
        <v/>
      </c>
      <c r="T4376" s="88"/>
    </row>
    <row r="4377" spans="1:20">
      <c r="A4377" s="188">
        <f t="shared" si="287"/>
        <v>1213</v>
      </c>
      <c r="B4377" s="189" t="s">
        <v>4214</v>
      </c>
      <c r="C4377" s="99">
        <f t="shared" si="290"/>
        <v>764415.75599999994</v>
      </c>
      <c r="D4377" s="103" t="str">
        <f>IF(ISNUMBER('Форма 1'!U4377),'Форма 1'!$H4377*VLOOKUP('Форма 1'!$F4377,'Придельники с 2022'!$B$4:$X$28,'Форма 1'!U$8),"")</f>
        <v/>
      </c>
      <c r="E4377" s="103" t="str">
        <f>IF(ISNUMBER('Форма 1'!V4377),'Форма 1'!$H4377*VLOOKUP('Форма 1'!$F4377,'Придельники с 2022'!$B$4:$X$28,'Форма 1'!V$8),"")</f>
        <v/>
      </c>
      <c r="F4377" s="103" t="str">
        <f>IF(ISNUMBER('Форма 1'!W4377),'Форма 1'!$H4377*VLOOKUP('Форма 1'!$F4377,'Придельники с 2022'!$B$4:$X$28,'Форма 1'!W$8),"")</f>
        <v/>
      </c>
      <c r="G4377" s="103" t="str">
        <f>IF(ISNUMBER('Форма 1'!X4377),'Форма 1'!$H4377*VLOOKUP('Форма 1'!$F4377,'Придельники с 2022'!$B$4:$X$28,'Форма 1'!X$8),"")</f>
        <v/>
      </c>
      <c r="H4377" s="103" t="str">
        <f>IF(ISNUMBER('Форма 1'!Y4377),'Форма 1'!$H4377*VLOOKUP('Форма 1'!$F4377,'Придельники с 2022'!$B$4:$X$28,'Форма 1'!Y$8),"")</f>
        <v/>
      </c>
      <c r="I4377" s="103" t="str">
        <f>IF(ISNUMBER('Форма 1'!Z4377),'Форма 1'!$H4377*VLOOKUP('Форма 1'!$F4377,'Придельники с 2022'!$B$4:$X$28,'Форма 1'!Z$8),"")</f>
        <v/>
      </c>
      <c r="J4377" s="103" t="str">
        <f>IF(ISNUMBER('Форма 1'!AA4377),'Форма 1'!$H4377*VLOOKUP('Форма 1'!$F4377,'Придельники с 2022'!$B$4:$X$28,'Форма 1'!AA$8),"")</f>
        <v/>
      </c>
      <c r="K4377" s="90"/>
      <c r="L4377" s="87"/>
      <c r="M4377" s="103" t="str">
        <f>IF(ISNUMBER('Форма 1'!AD4377),'Форма 1'!$H4377*VLOOKUP('Форма 1'!$F4377,'Придельники с 2022'!$B$4:$X$28,'Форма 1'!AD$8),"")</f>
        <v/>
      </c>
      <c r="N4377" s="103" t="str">
        <f>IF(ISBLANK('Форма 1'!$AE4377),"",IF('Форма 1'!$AE4377=1,'Форма 1'!$H4377*VLOOKUP('Форма 1'!$F4377,'Придельники с 2022'!$B$4:$X$28,'Форма 1'!$AE$8,0),IF('Форма 1'!$AE4377=2,'Форма 1'!$H4377*VLOOKUP('Форма 1'!$F4377,'Придельники с 2022'!$B$4:$X$28,13,0),IF('Форма 1'!$AE4377=3,'Форма 1'!$H4377*VLOOKUP('Форма 1'!$F4377,'Придельники с 2022'!$B$4:$X$28,12,0)))))</f>
        <v/>
      </c>
      <c r="O4377" s="103">
        <f>IF(ISNUMBER('Форма 1'!AF4377),'Форма 1'!$H4377*VLOOKUP('Форма 1'!$F4377,'Придельники с 2022'!$B$4:$X$28,'Форма 1'!AF$8),"")</f>
        <v>764415.75599999994</v>
      </c>
      <c r="P4377" s="87"/>
      <c r="Q4377" s="103" t="str">
        <f>IF(ISNUMBER('Форма 1'!AH4377),'Форма 1'!$H4377*VLOOKUP('Форма 1'!$F4377,'Придельники с 2022'!$B$4:$X$28,'Форма 1'!AH$8),"")</f>
        <v/>
      </c>
      <c r="R4377" s="103" t="str">
        <f>IF(ISNUMBER('Форма 1'!AI4377),'Форма 1'!$H4377*VLOOKUP('Форма 1'!$F4377,'Придельники с 2022'!$B$4:$X$28,'Форма 1'!AI$8),"")</f>
        <v/>
      </c>
      <c r="S4377" s="103" t="str">
        <f>IF(ISNUMBER('Форма 1'!AJ4377),'Форма 1'!$H4377*VLOOKUP('Форма 1'!$F4377,'Придельники с 2022'!$B$4:$X$28,'Форма 1'!AJ$8),"")</f>
        <v/>
      </c>
      <c r="T4377" s="88"/>
    </row>
    <row r="4378" spans="1:20">
      <c r="A4378" s="188">
        <f t="shared" si="287"/>
        <v>1214</v>
      </c>
      <c r="B4378" s="189" t="s">
        <v>4215</v>
      </c>
      <c r="C4378" s="99">
        <f t="shared" si="290"/>
        <v>750916.14</v>
      </c>
      <c r="D4378" s="103" t="str">
        <f>IF(ISNUMBER('Форма 1'!U4378),'Форма 1'!$H4378*VLOOKUP('Форма 1'!$F4378,'Придельники с 2022'!$B$4:$X$28,'Форма 1'!U$8),"")</f>
        <v/>
      </c>
      <c r="E4378" s="103" t="str">
        <f>IF(ISNUMBER('Форма 1'!V4378),'Форма 1'!$H4378*VLOOKUP('Форма 1'!$F4378,'Придельники с 2022'!$B$4:$X$28,'Форма 1'!V$8),"")</f>
        <v/>
      </c>
      <c r="F4378" s="103" t="str">
        <f>IF(ISNUMBER('Форма 1'!W4378),'Форма 1'!$H4378*VLOOKUP('Форма 1'!$F4378,'Придельники с 2022'!$B$4:$X$28,'Форма 1'!W$8),"")</f>
        <v/>
      </c>
      <c r="G4378" s="103" t="str">
        <f>IF(ISNUMBER('Форма 1'!X4378),'Форма 1'!$H4378*VLOOKUP('Форма 1'!$F4378,'Придельники с 2022'!$B$4:$X$28,'Форма 1'!X$8),"")</f>
        <v/>
      </c>
      <c r="H4378" s="103" t="str">
        <f>IF(ISNUMBER('Форма 1'!Y4378),'Форма 1'!$H4378*VLOOKUP('Форма 1'!$F4378,'Придельники с 2022'!$B$4:$X$28,'Форма 1'!Y$8),"")</f>
        <v/>
      </c>
      <c r="I4378" s="103" t="str">
        <f>IF(ISNUMBER('Форма 1'!Z4378),'Форма 1'!$H4378*VLOOKUP('Форма 1'!$F4378,'Придельники с 2022'!$B$4:$X$28,'Форма 1'!Z$8),"")</f>
        <v/>
      </c>
      <c r="J4378" s="103" t="str">
        <f>IF(ISNUMBER('Форма 1'!AA4378),'Форма 1'!$H4378*VLOOKUP('Форма 1'!$F4378,'Придельники с 2022'!$B$4:$X$28,'Форма 1'!AA$8),"")</f>
        <v/>
      </c>
      <c r="K4378" s="90"/>
      <c r="L4378" s="87"/>
      <c r="M4378" s="103" t="str">
        <f>IF(ISNUMBER('Форма 1'!AD4378),'Форма 1'!$H4378*VLOOKUP('Форма 1'!$F4378,'Придельники с 2022'!$B$4:$X$28,'Форма 1'!AD$8),"")</f>
        <v/>
      </c>
      <c r="N4378" s="103" t="str">
        <f>IF(ISBLANK('Форма 1'!$AE4378),"",IF('Форма 1'!$AE4378=1,'Форма 1'!$H4378*VLOOKUP('Форма 1'!$F4378,'Придельники с 2022'!$B$4:$X$28,'Форма 1'!$AE$8,0),IF('Форма 1'!$AE4378=2,'Форма 1'!$H4378*VLOOKUP('Форма 1'!$F4378,'Придельники с 2022'!$B$4:$X$28,13,0),IF('Форма 1'!$AE4378=3,'Форма 1'!$H4378*VLOOKUP('Форма 1'!$F4378,'Придельники с 2022'!$B$4:$X$28,12,0)))))</f>
        <v/>
      </c>
      <c r="O4378" s="103">
        <f>IF(ISNUMBER('Форма 1'!AF4378),'Форма 1'!$H4378*VLOOKUP('Форма 1'!$F4378,'Придельники с 2022'!$B$4:$X$28,'Форма 1'!AF$8),"")</f>
        <v>750916.14</v>
      </c>
      <c r="P4378" s="87"/>
      <c r="Q4378" s="103" t="str">
        <f>IF(ISNUMBER('Форма 1'!AH4378),'Форма 1'!$H4378*VLOOKUP('Форма 1'!$F4378,'Придельники с 2022'!$B$4:$X$28,'Форма 1'!AH$8),"")</f>
        <v/>
      </c>
      <c r="R4378" s="103" t="str">
        <f>IF(ISNUMBER('Форма 1'!AI4378),'Форма 1'!$H4378*VLOOKUP('Форма 1'!$F4378,'Придельники с 2022'!$B$4:$X$28,'Форма 1'!AI$8),"")</f>
        <v/>
      </c>
      <c r="S4378" s="103" t="str">
        <f>IF(ISNUMBER('Форма 1'!AJ4378),'Форма 1'!$H4378*VLOOKUP('Форма 1'!$F4378,'Придельники с 2022'!$B$4:$X$28,'Форма 1'!AJ$8),"")</f>
        <v/>
      </c>
      <c r="T4378" s="88"/>
    </row>
    <row r="4379" spans="1:20">
      <c r="A4379" s="188">
        <f t="shared" si="287"/>
        <v>1215</v>
      </c>
      <c r="B4379" s="189" t="s">
        <v>4216</v>
      </c>
      <c r="C4379" s="99">
        <f t="shared" si="290"/>
        <v>6561148.2349999994</v>
      </c>
      <c r="D4379" s="103" t="str">
        <f>IF(ISNUMBER('Форма 1'!U4379),'Форма 1'!$H4379*VLOOKUP('Форма 1'!$F4379,'Придельники с 2022'!$B$4:$X$28,'Форма 1'!U$8),"")</f>
        <v/>
      </c>
      <c r="E4379" s="103" t="str">
        <f>IF(ISNUMBER('Форма 1'!V4379),'Форма 1'!$H4379*VLOOKUP('Форма 1'!$F4379,'Придельники с 2022'!$B$4:$X$28,'Форма 1'!V$8),"")</f>
        <v/>
      </c>
      <c r="F4379" s="103" t="str">
        <f>IF(ISNUMBER('Форма 1'!W4379),'Форма 1'!$H4379*VLOOKUP('Форма 1'!$F4379,'Придельники с 2022'!$B$4:$X$28,'Форма 1'!W$8),"")</f>
        <v/>
      </c>
      <c r="G4379" s="103" t="str">
        <f>IF(ISNUMBER('Форма 1'!X4379),'Форма 1'!$H4379*VLOOKUP('Форма 1'!$F4379,'Придельники с 2022'!$B$4:$X$28,'Форма 1'!X$8),"")</f>
        <v/>
      </c>
      <c r="H4379" s="103" t="str">
        <f>IF(ISNUMBER('Форма 1'!Y4379),'Форма 1'!$H4379*VLOOKUP('Форма 1'!$F4379,'Придельники с 2022'!$B$4:$X$28,'Форма 1'!Y$8),"")</f>
        <v/>
      </c>
      <c r="I4379" s="103" t="str">
        <f>IF(ISNUMBER('Форма 1'!Z4379),'Форма 1'!$H4379*VLOOKUP('Форма 1'!$F4379,'Придельники с 2022'!$B$4:$X$28,'Форма 1'!Z$8),"")</f>
        <v/>
      </c>
      <c r="J4379" s="103" t="str">
        <f>IF(ISNUMBER('Форма 1'!AA4379),'Форма 1'!$H4379*VLOOKUP('Форма 1'!$F4379,'Придельники с 2022'!$B$4:$X$28,'Форма 1'!AA$8),"")</f>
        <v/>
      </c>
      <c r="K4379" s="90"/>
      <c r="L4379" s="87"/>
      <c r="M4379" s="103">
        <f>IF(ISNUMBER('Форма 1'!AD4379),'Форма 1'!$H4379*VLOOKUP('Форма 1'!$F4379,'Придельники с 2022'!$B$4:$X$28,'Форма 1'!AD$8),"")</f>
        <v>6561148.2349999994</v>
      </c>
      <c r="N4379" s="103" t="str">
        <f>IF(ISBLANK('Форма 1'!$AE4379),"",IF('Форма 1'!$AE4379=1,'Форма 1'!$H4379*VLOOKUP('Форма 1'!$F4379,'Придельники с 2022'!$B$4:$X$28,'Форма 1'!$AE$8,0),IF('Форма 1'!$AE4379=2,'Форма 1'!$H4379*VLOOKUP('Форма 1'!$F4379,'Придельники с 2022'!$B$4:$X$28,13,0),IF('Форма 1'!$AE4379=3,'Форма 1'!$H4379*VLOOKUP('Форма 1'!$F4379,'Придельники с 2022'!$B$4:$X$28,12,0)))))</f>
        <v/>
      </c>
      <c r="O4379" s="103" t="str">
        <f>IF(ISNUMBER('Форма 1'!AF4379),'Форма 1'!$H4379*VLOOKUP('Форма 1'!$F4379,'Придельники с 2022'!$B$4:$X$28,'Форма 1'!AF$8),"")</f>
        <v/>
      </c>
      <c r="P4379" s="87"/>
      <c r="Q4379" s="103" t="str">
        <f>IF(ISNUMBER('Форма 1'!AH4379),'Форма 1'!$H4379*VLOOKUP('Форма 1'!$F4379,'Придельники с 2022'!$B$4:$X$28,'Форма 1'!AH$8),"")</f>
        <v/>
      </c>
      <c r="R4379" s="103" t="str">
        <f>IF(ISNUMBER('Форма 1'!AI4379),'Форма 1'!$H4379*VLOOKUP('Форма 1'!$F4379,'Придельники с 2022'!$B$4:$X$28,'Форма 1'!AI$8),"")</f>
        <v/>
      </c>
      <c r="S4379" s="103" t="str">
        <f>IF(ISNUMBER('Форма 1'!AJ4379),'Форма 1'!$H4379*VLOOKUP('Форма 1'!$F4379,'Придельники с 2022'!$B$4:$X$28,'Форма 1'!AJ$8),"")</f>
        <v/>
      </c>
      <c r="T4379" s="88"/>
    </row>
    <row r="4380" spans="1:20">
      <c r="A4380" s="188">
        <f t="shared" si="287"/>
        <v>1216</v>
      </c>
      <c r="B4380" s="189" t="s">
        <v>4217</v>
      </c>
      <c r="C4380" s="99">
        <f t="shared" si="290"/>
        <v>912002.90399999998</v>
      </c>
      <c r="D4380" s="103" t="str">
        <f>IF(ISNUMBER('Форма 1'!U4380),'Форма 1'!$H4380*VLOOKUP('Форма 1'!$F4380,'Придельники с 2022'!$B$4:$X$28,'Форма 1'!U$8),"")</f>
        <v/>
      </c>
      <c r="E4380" s="103" t="str">
        <f>IF(ISNUMBER('Форма 1'!V4380),'Форма 1'!$H4380*VLOOKUP('Форма 1'!$F4380,'Придельники с 2022'!$B$4:$X$28,'Форма 1'!V$8),"")</f>
        <v/>
      </c>
      <c r="F4380" s="103" t="str">
        <f>IF(ISNUMBER('Форма 1'!W4380),'Форма 1'!$H4380*VLOOKUP('Форма 1'!$F4380,'Придельники с 2022'!$B$4:$X$28,'Форма 1'!W$8),"")</f>
        <v/>
      </c>
      <c r="G4380" s="103" t="str">
        <f>IF(ISNUMBER('Форма 1'!X4380),'Форма 1'!$H4380*VLOOKUP('Форма 1'!$F4380,'Придельники с 2022'!$B$4:$X$28,'Форма 1'!X$8),"")</f>
        <v/>
      </c>
      <c r="H4380" s="103" t="str">
        <f>IF(ISNUMBER('Форма 1'!Y4380),'Форма 1'!$H4380*VLOOKUP('Форма 1'!$F4380,'Придельники с 2022'!$B$4:$X$28,'Форма 1'!Y$8),"")</f>
        <v/>
      </c>
      <c r="I4380" s="103" t="str">
        <f>IF(ISNUMBER('Форма 1'!Z4380),'Форма 1'!$H4380*VLOOKUP('Форма 1'!$F4380,'Придельники с 2022'!$B$4:$X$28,'Форма 1'!Z$8),"")</f>
        <v/>
      </c>
      <c r="J4380" s="103" t="str">
        <f>IF(ISNUMBER('Форма 1'!AA4380),'Форма 1'!$H4380*VLOOKUP('Форма 1'!$F4380,'Придельники с 2022'!$B$4:$X$28,'Форма 1'!AA$8),"")</f>
        <v/>
      </c>
      <c r="K4380" s="90"/>
      <c r="L4380" s="87"/>
      <c r="M4380" s="103" t="str">
        <f>IF(ISNUMBER('Форма 1'!AD4380),'Форма 1'!$H4380*VLOOKUP('Форма 1'!$F4380,'Придельники с 2022'!$B$4:$X$28,'Форма 1'!AD$8),"")</f>
        <v/>
      </c>
      <c r="N4380" s="103" t="str">
        <f>IF(ISBLANK('Форма 1'!$AE4380),"",IF('Форма 1'!$AE4380=1,'Форма 1'!$H4380*VLOOKUP('Форма 1'!$F4380,'Придельники с 2022'!$B$4:$X$28,'Форма 1'!$AE$8,0),IF('Форма 1'!$AE4380=2,'Форма 1'!$H4380*VLOOKUP('Форма 1'!$F4380,'Придельники с 2022'!$B$4:$X$28,13,0),IF('Форма 1'!$AE4380=3,'Форма 1'!$H4380*VLOOKUP('Форма 1'!$F4380,'Придельники с 2022'!$B$4:$X$28,12,0)))))</f>
        <v/>
      </c>
      <c r="O4380" s="103">
        <f>IF(ISNUMBER('Форма 1'!AF4380),'Форма 1'!$H4380*VLOOKUP('Форма 1'!$F4380,'Придельники с 2022'!$B$4:$X$28,'Форма 1'!AF$8),"")</f>
        <v>912002.90399999998</v>
      </c>
      <c r="P4380" s="87"/>
      <c r="Q4380" s="103" t="str">
        <f>IF(ISNUMBER('Форма 1'!AH4380),'Форма 1'!$H4380*VLOOKUP('Форма 1'!$F4380,'Придельники с 2022'!$B$4:$X$28,'Форма 1'!AH$8),"")</f>
        <v/>
      </c>
      <c r="R4380" s="103" t="str">
        <f>IF(ISNUMBER('Форма 1'!AI4380),'Форма 1'!$H4380*VLOOKUP('Форма 1'!$F4380,'Придельники с 2022'!$B$4:$X$28,'Форма 1'!AI$8),"")</f>
        <v/>
      </c>
      <c r="S4380" s="103" t="str">
        <f>IF(ISNUMBER('Форма 1'!AJ4380),'Форма 1'!$H4380*VLOOKUP('Форма 1'!$F4380,'Придельники с 2022'!$B$4:$X$28,'Форма 1'!AJ$8),"")</f>
        <v/>
      </c>
      <c r="T4380" s="88"/>
    </row>
    <row r="4381" spans="1:20">
      <c r="A4381" s="188">
        <f t="shared" si="287"/>
        <v>1217</v>
      </c>
      <c r="B4381" s="189" t="s">
        <v>4218</v>
      </c>
      <c r="C4381" s="99">
        <f t="shared" si="290"/>
        <v>5557017.8399999999</v>
      </c>
      <c r="D4381" s="103" t="str">
        <f>IF(ISNUMBER('Форма 1'!U4381),'Форма 1'!$H4381*VLOOKUP('Форма 1'!$F4381,'Придельники с 2022'!$B$4:$X$28,'Форма 1'!U$8),"")</f>
        <v/>
      </c>
      <c r="E4381" s="103" t="str">
        <f>IF(ISNUMBER('Форма 1'!V4381),'Форма 1'!$H4381*VLOOKUP('Форма 1'!$F4381,'Придельники с 2022'!$B$4:$X$28,'Форма 1'!V$8),"")</f>
        <v/>
      </c>
      <c r="F4381" s="103" t="str">
        <f>IF(ISNUMBER('Форма 1'!W4381),'Форма 1'!$H4381*VLOOKUP('Форма 1'!$F4381,'Придельники с 2022'!$B$4:$X$28,'Форма 1'!W$8),"")</f>
        <v/>
      </c>
      <c r="G4381" s="103" t="str">
        <f>IF(ISNUMBER('Форма 1'!X4381),'Форма 1'!$H4381*VLOOKUP('Форма 1'!$F4381,'Придельники с 2022'!$B$4:$X$28,'Форма 1'!X$8),"")</f>
        <v/>
      </c>
      <c r="H4381" s="103" t="str">
        <f>IF(ISNUMBER('Форма 1'!Y4381),'Форма 1'!$H4381*VLOOKUP('Форма 1'!$F4381,'Придельники с 2022'!$B$4:$X$28,'Форма 1'!Y$8),"")</f>
        <v/>
      </c>
      <c r="I4381" s="103" t="str">
        <f>IF(ISNUMBER('Форма 1'!Z4381),'Форма 1'!$H4381*VLOOKUP('Форма 1'!$F4381,'Придельники с 2022'!$B$4:$X$28,'Форма 1'!Z$8),"")</f>
        <v/>
      </c>
      <c r="J4381" s="103" t="str">
        <f>IF(ISNUMBER('Форма 1'!AA4381),'Форма 1'!$H4381*VLOOKUP('Форма 1'!$F4381,'Придельники с 2022'!$B$4:$X$28,'Форма 1'!AA$8),"")</f>
        <v/>
      </c>
      <c r="K4381" s="90">
        <v>2</v>
      </c>
      <c r="L4381" s="87">
        <f>2778508.92*K4381</f>
        <v>5557017.8399999999</v>
      </c>
      <c r="M4381" s="103" t="str">
        <f>IF(ISNUMBER('Форма 1'!AD4381),'Форма 1'!$H4381*VLOOKUP('Форма 1'!$F4381,'Придельники с 2022'!$B$4:$X$28,'Форма 1'!AD$8),"")</f>
        <v/>
      </c>
      <c r="N4381" s="103" t="str">
        <f>IF(ISBLANK('Форма 1'!$AE4381),"",IF('Форма 1'!$AE4381=1,'Форма 1'!$H4381*VLOOKUP('Форма 1'!$F4381,'Придельники с 2022'!$B$4:$X$28,'Форма 1'!$AE$8,0),IF('Форма 1'!$AE4381=2,'Форма 1'!$H4381*VLOOKUP('Форма 1'!$F4381,'Придельники с 2022'!$B$4:$X$28,13,0),IF('Форма 1'!$AE4381=3,'Форма 1'!$H4381*VLOOKUP('Форма 1'!$F4381,'Придельники с 2022'!$B$4:$X$28,12,0)))))</f>
        <v/>
      </c>
      <c r="O4381" s="103" t="str">
        <f>IF(ISNUMBER('Форма 1'!AF4381),'Форма 1'!$H4381*VLOOKUP('Форма 1'!$F4381,'Придельники с 2022'!$B$4:$X$28,'Форма 1'!AF$8),"")</f>
        <v/>
      </c>
      <c r="P4381" s="87"/>
      <c r="Q4381" s="103" t="str">
        <f>IF(ISNUMBER('Форма 1'!AH4381),'Форма 1'!$H4381*VLOOKUP('Форма 1'!$F4381,'Придельники с 2022'!$B$4:$X$28,'Форма 1'!AH$8),"")</f>
        <v/>
      </c>
      <c r="R4381" s="103" t="str">
        <f>IF(ISNUMBER('Форма 1'!AI4381),'Форма 1'!$H4381*VLOOKUP('Форма 1'!$F4381,'Придельники с 2022'!$B$4:$X$28,'Форма 1'!AI$8),"")</f>
        <v/>
      </c>
      <c r="S4381" s="103" t="str">
        <f>IF(ISNUMBER('Форма 1'!AJ4381),'Форма 1'!$H4381*VLOOKUP('Форма 1'!$F4381,'Придельники с 2022'!$B$4:$X$28,'Форма 1'!AJ$8),"")</f>
        <v/>
      </c>
      <c r="T4381" s="88"/>
    </row>
    <row r="4382" spans="1:20">
      <c r="A4382" s="188">
        <f t="shared" ref="A4382:A4445" si="291">A4381+1</f>
        <v>1218</v>
      </c>
      <c r="B4382" s="189" t="s">
        <v>4219</v>
      </c>
      <c r="C4382" s="99">
        <f t="shared" si="290"/>
        <v>17039518.272</v>
      </c>
      <c r="D4382" s="103" t="str">
        <f>IF(ISNUMBER('Форма 1'!U4382),'Форма 1'!$H4382*VLOOKUP('Форма 1'!$F4382,'Придельники с 2022'!$B$4:$X$28,'Форма 1'!U$8),"")</f>
        <v/>
      </c>
      <c r="E4382" s="103" t="str">
        <f>IF(ISNUMBER('Форма 1'!V4382),'Форма 1'!$H4382*VLOOKUP('Форма 1'!$F4382,'Придельники с 2022'!$B$4:$X$28,'Форма 1'!V$8),"")</f>
        <v/>
      </c>
      <c r="F4382" s="103" t="str">
        <f>IF(ISNUMBER('Форма 1'!W4382),'Форма 1'!$H4382*VLOOKUP('Форма 1'!$F4382,'Придельники с 2022'!$B$4:$X$28,'Форма 1'!W$8),"")</f>
        <v/>
      </c>
      <c r="G4382" s="103" t="str">
        <f>IF(ISNUMBER('Форма 1'!X4382),'Форма 1'!$H4382*VLOOKUP('Форма 1'!$F4382,'Придельники с 2022'!$B$4:$X$28,'Форма 1'!X$8),"")</f>
        <v/>
      </c>
      <c r="H4382" s="103" t="str">
        <f>IF(ISNUMBER('Форма 1'!Y4382),'Форма 1'!$H4382*VLOOKUP('Форма 1'!$F4382,'Придельники с 2022'!$B$4:$X$28,'Форма 1'!Y$8),"")</f>
        <v/>
      </c>
      <c r="I4382" s="103" t="str">
        <f>IF(ISNUMBER('Форма 1'!Z4382),'Форма 1'!$H4382*VLOOKUP('Форма 1'!$F4382,'Придельники с 2022'!$B$4:$X$28,'Форма 1'!Z$8),"")</f>
        <v/>
      </c>
      <c r="J4382" s="103" t="str">
        <f>IF(ISNUMBER('Форма 1'!AA4382),'Форма 1'!$H4382*VLOOKUP('Форма 1'!$F4382,'Придельники с 2022'!$B$4:$X$28,'Форма 1'!AA$8),"")</f>
        <v/>
      </c>
      <c r="K4382" s="90"/>
      <c r="L4382" s="87"/>
      <c r="M4382" s="103">
        <f>IF(ISNUMBER('Форма 1'!AD4382),'Форма 1'!$H4382*VLOOKUP('Форма 1'!$F4382,'Придельники с 2022'!$B$4:$X$28,'Форма 1'!AD$8),"")</f>
        <v>17039518.272</v>
      </c>
      <c r="N4382" s="103" t="str">
        <f>IF(ISBLANK('Форма 1'!$AE4382),"",IF('Форма 1'!$AE4382=1,'Форма 1'!$H4382*VLOOKUP('Форма 1'!$F4382,'Придельники с 2022'!$B$4:$X$28,'Форма 1'!$AE$8,0),IF('Форма 1'!$AE4382=2,'Форма 1'!$H4382*VLOOKUP('Форма 1'!$F4382,'Придельники с 2022'!$B$4:$X$28,13,0),IF('Форма 1'!$AE4382=3,'Форма 1'!$H4382*VLOOKUP('Форма 1'!$F4382,'Придельники с 2022'!$B$4:$X$28,12,0)))))</f>
        <v/>
      </c>
      <c r="O4382" s="103" t="str">
        <f>IF(ISNUMBER('Форма 1'!AF4382),'Форма 1'!$H4382*VLOOKUP('Форма 1'!$F4382,'Придельники с 2022'!$B$4:$X$28,'Форма 1'!AF$8),"")</f>
        <v/>
      </c>
      <c r="P4382" s="87"/>
      <c r="Q4382" s="103" t="str">
        <f>IF(ISNUMBER('Форма 1'!AH4382),'Форма 1'!$H4382*VLOOKUP('Форма 1'!$F4382,'Придельники с 2022'!$B$4:$X$28,'Форма 1'!AH$8),"")</f>
        <v/>
      </c>
      <c r="R4382" s="103" t="str">
        <f>IF(ISNUMBER('Форма 1'!AI4382),'Форма 1'!$H4382*VLOOKUP('Форма 1'!$F4382,'Придельники с 2022'!$B$4:$X$28,'Форма 1'!AI$8),"")</f>
        <v/>
      </c>
      <c r="S4382" s="103" t="str">
        <f>IF(ISNUMBER('Форма 1'!AJ4382),'Форма 1'!$H4382*VLOOKUP('Форма 1'!$F4382,'Придельники с 2022'!$B$4:$X$28,'Форма 1'!AJ$8),"")</f>
        <v/>
      </c>
      <c r="T4382" s="88"/>
    </row>
    <row r="4383" spans="1:20">
      <c r="A4383" s="188">
        <f t="shared" si="291"/>
        <v>1219</v>
      </c>
      <c r="B4383" s="189" t="s">
        <v>4220</v>
      </c>
      <c r="C4383" s="99">
        <f t="shared" si="290"/>
        <v>17751524.784000002</v>
      </c>
      <c r="D4383" s="103" t="str">
        <f>IF(ISNUMBER('Форма 1'!U4383),'Форма 1'!$H4383*VLOOKUP('Форма 1'!$F4383,'Придельники с 2022'!$B$4:$X$28,'Форма 1'!U$8),"")</f>
        <v/>
      </c>
      <c r="E4383" s="103" t="str">
        <f>IF(ISNUMBER('Форма 1'!V4383),'Форма 1'!$H4383*VLOOKUP('Форма 1'!$F4383,'Придельники с 2022'!$B$4:$X$28,'Форма 1'!V$8),"")</f>
        <v/>
      </c>
      <c r="F4383" s="103" t="str">
        <f>IF(ISNUMBER('Форма 1'!W4383),'Форма 1'!$H4383*VLOOKUP('Форма 1'!$F4383,'Придельники с 2022'!$B$4:$X$28,'Форма 1'!W$8),"")</f>
        <v/>
      </c>
      <c r="G4383" s="103" t="str">
        <f>IF(ISNUMBER('Форма 1'!X4383),'Форма 1'!$H4383*VLOOKUP('Форма 1'!$F4383,'Придельники с 2022'!$B$4:$X$28,'Форма 1'!X$8),"")</f>
        <v/>
      </c>
      <c r="H4383" s="103" t="str">
        <f>IF(ISNUMBER('Форма 1'!Y4383),'Форма 1'!$H4383*VLOOKUP('Форма 1'!$F4383,'Придельники с 2022'!$B$4:$X$28,'Форма 1'!Y$8),"")</f>
        <v/>
      </c>
      <c r="I4383" s="103" t="str">
        <f>IF(ISNUMBER('Форма 1'!Z4383),'Форма 1'!$H4383*VLOOKUP('Форма 1'!$F4383,'Придельники с 2022'!$B$4:$X$28,'Форма 1'!Z$8),"")</f>
        <v/>
      </c>
      <c r="J4383" s="103" t="str">
        <f>IF(ISNUMBER('Форма 1'!AA4383),'Форма 1'!$H4383*VLOOKUP('Форма 1'!$F4383,'Придельники с 2022'!$B$4:$X$28,'Форма 1'!AA$8),"")</f>
        <v/>
      </c>
      <c r="K4383" s="90"/>
      <c r="L4383" s="87"/>
      <c r="M4383" s="103">
        <f>IF(ISNUMBER('Форма 1'!AD4383),'Форма 1'!$H4383*VLOOKUP('Форма 1'!$F4383,'Придельники с 2022'!$B$4:$X$28,'Форма 1'!AD$8),"")</f>
        <v>17751524.784000002</v>
      </c>
      <c r="N4383" s="103" t="str">
        <f>IF(ISBLANK('Форма 1'!$AE4383),"",IF('Форма 1'!$AE4383=1,'Форма 1'!$H4383*VLOOKUP('Форма 1'!$F4383,'Придельники с 2022'!$B$4:$X$28,'Форма 1'!$AE$8,0),IF('Форма 1'!$AE4383=2,'Форма 1'!$H4383*VLOOKUP('Форма 1'!$F4383,'Придельники с 2022'!$B$4:$X$28,13,0),IF('Форма 1'!$AE4383=3,'Форма 1'!$H4383*VLOOKUP('Форма 1'!$F4383,'Придельники с 2022'!$B$4:$X$28,12,0)))))</f>
        <v/>
      </c>
      <c r="O4383" s="103" t="str">
        <f>IF(ISNUMBER('Форма 1'!AF4383),'Форма 1'!$H4383*VLOOKUP('Форма 1'!$F4383,'Придельники с 2022'!$B$4:$X$28,'Форма 1'!AF$8),"")</f>
        <v/>
      </c>
      <c r="P4383" s="87"/>
      <c r="Q4383" s="103" t="str">
        <f>IF(ISNUMBER('Форма 1'!AH4383),'Форма 1'!$H4383*VLOOKUP('Форма 1'!$F4383,'Придельники с 2022'!$B$4:$X$28,'Форма 1'!AH$8),"")</f>
        <v/>
      </c>
      <c r="R4383" s="103" t="str">
        <f>IF(ISNUMBER('Форма 1'!AI4383),'Форма 1'!$H4383*VLOOKUP('Форма 1'!$F4383,'Придельники с 2022'!$B$4:$X$28,'Форма 1'!AI$8),"")</f>
        <v/>
      </c>
      <c r="S4383" s="103" t="str">
        <f>IF(ISNUMBER('Форма 1'!AJ4383),'Форма 1'!$H4383*VLOOKUP('Форма 1'!$F4383,'Придельники с 2022'!$B$4:$X$28,'Форма 1'!AJ$8),"")</f>
        <v/>
      </c>
      <c r="T4383" s="88"/>
    </row>
    <row r="4384" spans="1:20">
      <c r="A4384" s="188">
        <f t="shared" si="291"/>
        <v>1220</v>
      </c>
      <c r="B4384" s="189" t="s">
        <v>4221</v>
      </c>
      <c r="C4384" s="99">
        <f t="shared" si="290"/>
        <v>15572721.808000002</v>
      </c>
      <c r="D4384" s="103" t="str">
        <f>IF(ISNUMBER('Форма 1'!U4384),'Форма 1'!$H4384*VLOOKUP('Форма 1'!$F4384,'Придельники с 2022'!$B$4:$X$28,'Форма 1'!U$8),"")</f>
        <v/>
      </c>
      <c r="E4384" s="103" t="str">
        <f>IF(ISNUMBER('Форма 1'!V4384),'Форма 1'!$H4384*VLOOKUP('Форма 1'!$F4384,'Придельники с 2022'!$B$4:$X$28,'Форма 1'!V$8),"")</f>
        <v/>
      </c>
      <c r="F4384" s="103" t="str">
        <f>IF(ISNUMBER('Форма 1'!W4384),'Форма 1'!$H4384*VLOOKUP('Форма 1'!$F4384,'Придельники с 2022'!$B$4:$X$28,'Форма 1'!W$8),"")</f>
        <v/>
      </c>
      <c r="G4384" s="103" t="str">
        <f>IF(ISNUMBER('Форма 1'!X4384),'Форма 1'!$H4384*VLOOKUP('Форма 1'!$F4384,'Придельники с 2022'!$B$4:$X$28,'Форма 1'!X$8),"")</f>
        <v/>
      </c>
      <c r="H4384" s="103" t="str">
        <f>IF(ISNUMBER('Форма 1'!Y4384),'Форма 1'!$H4384*VLOOKUP('Форма 1'!$F4384,'Придельники с 2022'!$B$4:$X$28,'Форма 1'!Y$8),"")</f>
        <v/>
      </c>
      <c r="I4384" s="103" t="str">
        <f>IF(ISNUMBER('Форма 1'!Z4384),'Форма 1'!$H4384*VLOOKUP('Форма 1'!$F4384,'Придельники с 2022'!$B$4:$X$28,'Форма 1'!Z$8),"")</f>
        <v/>
      </c>
      <c r="J4384" s="103" t="str">
        <f>IF(ISNUMBER('Форма 1'!AA4384),'Форма 1'!$H4384*VLOOKUP('Форма 1'!$F4384,'Придельники с 2022'!$B$4:$X$28,'Форма 1'!AA$8),"")</f>
        <v/>
      </c>
      <c r="K4384" s="90"/>
      <c r="L4384" s="87"/>
      <c r="M4384" s="103">
        <f>IF(ISNUMBER('Форма 1'!AD4384),'Форма 1'!$H4384*VLOOKUP('Форма 1'!$F4384,'Придельники с 2022'!$B$4:$X$28,'Форма 1'!AD$8),"")</f>
        <v>15572721.808000002</v>
      </c>
      <c r="N4384" s="103" t="str">
        <f>IF(ISBLANK('Форма 1'!$AE4384),"",IF('Форма 1'!$AE4384=1,'Форма 1'!$H4384*VLOOKUP('Форма 1'!$F4384,'Придельники с 2022'!$B$4:$X$28,'Форма 1'!$AE$8,0),IF('Форма 1'!$AE4384=2,'Форма 1'!$H4384*VLOOKUP('Форма 1'!$F4384,'Придельники с 2022'!$B$4:$X$28,13,0),IF('Форма 1'!$AE4384=3,'Форма 1'!$H4384*VLOOKUP('Форма 1'!$F4384,'Придельники с 2022'!$B$4:$X$28,12,0)))))</f>
        <v/>
      </c>
      <c r="O4384" s="103" t="str">
        <f>IF(ISNUMBER('Форма 1'!AF4384),'Форма 1'!$H4384*VLOOKUP('Форма 1'!$F4384,'Придельники с 2022'!$B$4:$X$28,'Форма 1'!AF$8),"")</f>
        <v/>
      </c>
      <c r="P4384" s="87"/>
      <c r="Q4384" s="103" t="str">
        <f>IF(ISNUMBER('Форма 1'!AH4384),'Форма 1'!$H4384*VLOOKUP('Форма 1'!$F4384,'Придельники с 2022'!$B$4:$X$28,'Форма 1'!AH$8),"")</f>
        <v/>
      </c>
      <c r="R4384" s="103" t="str">
        <f>IF(ISNUMBER('Форма 1'!AI4384),'Форма 1'!$H4384*VLOOKUP('Форма 1'!$F4384,'Придельники с 2022'!$B$4:$X$28,'Форма 1'!AI$8),"")</f>
        <v/>
      </c>
      <c r="S4384" s="103" t="str">
        <f>IF(ISNUMBER('Форма 1'!AJ4384),'Форма 1'!$H4384*VLOOKUP('Форма 1'!$F4384,'Придельники с 2022'!$B$4:$X$28,'Форма 1'!AJ$8),"")</f>
        <v/>
      </c>
      <c r="T4384" s="88"/>
    </row>
    <row r="4385" spans="1:20">
      <c r="A4385" s="188">
        <f t="shared" si="291"/>
        <v>1221</v>
      </c>
      <c r="B4385" s="189" t="s">
        <v>4222</v>
      </c>
      <c r="C4385" s="99">
        <f t="shared" si="290"/>
        <v>16184299.824000001</v>
      </c>
      <c r="D4385" s="103" t="str">
        <f>IF(ISNUMBER('Форма 1'!U4385),'Форма 1'!$H4385*VLOOKUP('Форма 1'!$F4385,'Придельники с 2022'!$B$4:$X$28,'Форма 1'!U$8),"")</f>
        <v/>
      </c>
      <c r="E4385" s="103" t="str">
        <f>IF(ISNUMBER('Форма 1'!V4385),'Форма 1'!$H4385*VLOOKUP('Форма 1'!$F4385,'Придельники с 2022'!$B$4:$X$28,'Форма 1'!V$8),"")</f>
        <v/>
      </c>
      <c r="F4385" s="103" t="str">
        <f>IF(ISNUMBER('Форма 1'!W4385),'Форма 1'!$H4385*VLOOKUP('Форма 1'!$F4385,'Придельники с 2022'!$B$4:$X$28,'Форма 1'!W$8),"")</f>
        <v/>
      </c>
      <c r="G4385" s="103" t="str">
        <f>IF(ISNUMBER('Форма 1'!X4385),'Форма 1'!$H4385*VLOOKUP('Форма 1'!$F4385,'Придельники с 2022'!$B$4:$X$28,'Форма 1'!X$8),"")</f>
        <v/>
      </c>
      <c r="H4385" s="103" t="str">
        <f>IF(ISNUMBER('Форма 1'!Y4385),'Форма 1'!$H4385*VLOOKUP('Форма 1'!$F4385,'Придельники с 2022'!$B$4:$X$28,'Форма 1'!Y$8),"")</f>
        <v/>
      </c>
      <c r="I4385" s="103" t="str">
        <f>IF(ISNUMBER('Форма 1'!Z4385),'Форма 1'!$H4385*VLOOKUP('Форма 1'!$F4385,'Придельники с 2022'!$B$4:$X$28,'Форма 1'!Z$8),"")</f>
        <v/>
      </c>
      <c r="J4385" s="103" t="str">
        <f>IF(ISNUMBER('Форма 1'!AA4385),'Форма 1'!$H4385*VLOOKUP('Форма 1'!$F4385,'Придельники с 2022'!$B$4:$X$28,'Форма 1'!AA$8),"")</f>
        <v/>
      </c>
      <c r="K4385" s="90"/>
      <c r="L4385" s="87"/>
      <c r="M4385" s="103">
        <f>IF(ISNUMBER('Форма 1'!AD4385),'Форма 1'!$H4385*VLOOKUP('Форма 1'!$F4385,'Придельники с 2022'!$B$4:$X$28,'Форма 1'!AD$8),"")</f>
        <v>16184299.824000001</v>
      </c>
      <c r="N4385" s="103" t="str">
        <f>IF(ISBLANK('Форма 1'!$AE4385),"",IF('Форма 1'!$AE4385=1,'Форма 1'!$H4385*VLOOKUP('Форма 1'!$F4385,'Придельники с 2022'!$B$4:$X$28,'Форма 1'!$AE$8,0),IF('Форма 1'!$AE4385=2,'Форма 1'!$H4385*VLOOKUP('Форма 1'!$F4385,'Придельники с 2022'!$B$4:$X$28,13,0),IF('Форма 1'!$AE4385=3,'Форма 1'!$H4385*VLOOKUP('Форма 1'!$F4385,'Придельники с 2022'!$B$4:$X$28,12,0)))))</f>
        <v/>
      </c>
      <c r="O4385" s="103" t="str">
        <f>IF(ISNUMBER('Форма 1'!AF4385),'Форма 1'!$H4385*VLOOKUP('Форма 1'!$F4385,'Придельники с 2022'!$B$4:$X$28,'Форма 1'!AF$8),"")</f>
        <v/>
      </c>
      <c r="P4385" s="87"/>
      <c r="Q4385" s="103" t="str">
        <f>IF(ISNUMBER('Форма 1'!AH4385),'Форма 1'!$H4385*VLOOKUP('Форма 1'!$F4385,'Придельники с 2022'!$B$4:$X$28,'Форма 1'!AH$8),"")</f>
        <v/>
      </c>
      <c r="R4385" s="103" t="str">
        <f>IF(ISNUMBER('Форма 1'!AI4385),'Форма 1'!$H4385*VLOOKUP('Форма 1'!$F4385,'Придельники с 2022'!$B$4:$X$28,'Форма 1'!AI$8),"")</f>
        <v/>
      </c>
      <c r="S4385" s="103" t="str">
        <f>IF(ISNUMBER('Форма 1'!AJ4385),'Форма 1'!$H4385*VLOOKUP('Форма 1'!$F4385,'Придельники с 2022'!$B$4:$X$28,'Форма 1'!AJ$8),"")</f>
        <v/>
      </c>
      <c r="T4385" s="88"/>
    </row>
    <row r="4386" spans="1:20">
      <c r="A4386" s="188">
        <f t="shared" si="291"/>
        <v>1222</v>
      </c>
      <c r="B4386" s="189" t="s">
        <v>4223</v>
      </c>
      <c r="C4386" s="99">
        <f t="shared" si="290"/>
        <v>23879464.447999999</v>
      </c>
      <c r="D4386" s="103" t="str">
        <f>IF(ISNUMBER('Форма 1'!U4386),'Форма 1'!$H4386*VLOOKUP('Форма 1'!$F4386,'Придельники с 2022'!$B$4:$X$28,'Форма 1'!U$8),"")</f>
        <v/>
      </c>
      <c r="E4386" s="103" t="str">
        <f>IF(ISNUMBER('Форма 1'!V4386),'Форма 1'!$H4386*VLOOKUP('Форма 1'!$F4386,'Придельники с 2022'!$B$4:$X$28,'Форма 1'!V$8),"")</f>
        <v/>
      </c>
      <c r="F4386" s="103" t="str">
        <f>IF(ISNUMBER('Форма 1'!W4386),'Форма 1'!$H4386*VLOOKUP('Форма 1'!$F4386,'Придельники с 2022'!$B$4:$X$28,'Форма 1'!W$8),"")</f>
        <v/>
      </c>
      <c r="G4386" s="103" t="str">
        <f>IF(ISNUMBER('Форма 1'!X4386),'Форма 1'!$H4386*VLOOKUP('Форма 1'!$F4386,'Придельники с 2022'!$B$4:$X$28,'Форма 1'!X$8),"")</f>
        <v/>
      </c>
      <c r="H4386" s="103" t="str">
        <f>IF(ISNUMBER('Форма 1'!Y4386),'Форма 1'!$H4386*VLOOKUP('Форма 1'!$F4386,'Придельники с 2022'!$B$4:$X$28,'Форма 1'!Y$8),"")</f>
        <v/>
      </c>
      <c r="I4386" s="103" t="str">
        <f>IF(ISNUMBER('Форма 1'!Z4386),'Форма 1'!$H4386*VLOOKUP('Форма 1'!$F4386,'Придельники с 2022'!$B$4:$X$28,'Форма 1'!Z$8),"")</f>
        <v/>
      </c>
      <c r="J4386" s="103" t="str">
        <f>IF(ISNUMBER('Форма 1'!AA4386),'Форма 1'!$H4386*VLOOKUP('Форма 1'!$F4386,'Придельники с 2022'!$B$4:$X$28,'Форма 1'!AA$8),"")</f>
        <v/>
      </c>
      <c r="K4386" s="90"/>
      <c r="L4386" s="87"/>
      <c r="M4386" s="103">
        <f>IF(ISNUMBER('Форма 1'!AD4386),'Форма 1'!$H4386*VLOOKUP('Форма 1'!$F4386,'Придельники с 2022'!$B$4:$X$28,'Форма 1'!AD$8),"")</f>
        <v>23879464.447999999</v>
      </c>
      <c r="N4386" s="103" t="str">
        <f>IF(ISBLANK('Форма 1'!$AE4386),"",IF('Форма 1'!$AE4386=1,'Форма 1'!$H4386*VLOOKUP('Форма 1'!$F4386,'Придельники с 2022'!$B$4:$X$28,'Форма 1'!$AE$8,0),IF('Форма 1'!$AE4386=2,'Форма 1'!$H4386*VLOOKUP('Форма 1'!$F4386,'Придельники с 2022'!$B$4:$X$28,13,0),IF('Форма 1'!$AE4386=3,'Форма 1'!$H4386*VLOOKUP('Форма 1'!$F4386,'Придельники с 2022'!$B$4:$X$28,12,0)))))</f>
        <v/>
      </c>
      <c r="O4386" s="103" t="str">
        <f>IF(ISNUMBER('Форма 1'!AF4386),'Форма 1'!$H4386*VLOOKUP('Форма 1'!$F4386,'Придельники с 2022'!$B$4:$X$28,'Форма 1'!AF$8),"")</f>
        <v/>
      </c>
      <c r="P4386" s="87"/>
      <c r="Q4386" s="103" t="str">
        <f>IF(ISNUMBER('Форма 1'!AH4386),'Форма 1'!$H4386*VLOOKUP('Форма 1'!$F4386,'Придельники с 2022'!$B$4:$X$28,'Форма 1'!AH$8),"")</f>
        <v/>
      </c>
      <c r="R4386" s="103" t="str">
        <f>IF(ISNUMBER('Форма 1'!AI4386),'Форма 1'!$H4386*VLOOKUP('Форма 1'!$F4386,'Придельники с 2022'!$B$4:$X$28,'Форма 1'!AI$8),"")</f>
        <v/>
      </c>
      <c r="S4386" s="103" t="str">
        <f>IF(ISNUMBER('Форма 1'!AJ4386),'Форма 1'!$H4386*VLOOKUP('Форма 1'!$F4386,'Придельники с 2022'!$B$4:$X$28,'Форма 1'!AJ$8),"")</f>
        <v/>
      </c>
      <c r="T4386" s="88"/>
    </row>
    <row r="4387" spans="1:20">
      <c r="A4387" s="188">
        <f t="shared" si="291"/>
        <v>1223</v>
      </c>
      <c r="B4387" s="189" t="s">
        <v>4224</v>
      </c>
      <c r="C4387" s="99">
        <f t="shared" si="290"/>
        <v>15783486.544000002</v>
      </c>
      <c r="D4387" s="103" t="str">
        <f>IF(ISNUMBER('Форма 1'!U4387),'Форма 1'!$H4387*VLOOKUP('Форма 1'!$F4387,'Придельники с 2022'!$B$4:$X$28,'Форма 1'!U$8),"")</f>
        <v/>
      </c>
      <c r="E4387" s="103" t="str">
        <f>IF(ISNUMBER('Форма 1'!V4387),'Форма 1'!$H4387*VLOOKUP('Форма 1'!$F4387,'Придельники с 2022'!$B$4:$X$28,'Форма 1'!V$8),"")</f>
        <v/>
      </c>
      <c r="F4387" s="103" t="str">
        <f>IF(ISNUMBER('Форма 1'!W4387),'Форма 1'!$H4387*VLOOKUP('Форма 1'!$F4387,'Придельники с 2022'!$B$4:$X$28,'Форма 1'!W$8),"")</f>
        <v/>
      </c>
      <c r="G4387" s="103" t="str">
        <f>IF(ISNUMBER('Форма 1'!X4387),'Форма 1'!$H4387*VLOOKUP('Форма 1'!$F4387,'Придельники с 2022'!$B$4:$X$28,'Форма 1'!X$8),"")</f>
        <v/>
      </c>
      <c r="H4387" s="103" t="str">
        <f>IF(ISNUMBER('Форма 1'!Y4387),'Форма 1'!$H4387*VLOOKUP('Форма 1'!$F4387,'Придельники с 2022'!$B$4:$X$28,'Форма 1'!Y$8),"")</f>
        <v/>
      </c>
      <c r="I4387" s="103" t="str">
        <f>IF(ISNUMBER('Форма 1'!Z4387),'Форма 1'!$H4387*VLOOKUP('Форма 1'!$F4387,'Придельники с 2022'!$B$4:$X$28,'Форма 1'!Z$8),"")</f>
        <v/>
      </c>
      <c r="J4387" s="103" t="str">
        <f>IF(ISNUMBER('Форма 1'!AA4387),'Форма 1'!$H4387*VLOOKUP('Форма 1'!$F4387,'Придельники с 2022'!$B$4:$X$28,'Форма 1'!AA$8),"")</f>
        <v/>
      </c>
      <c r="K4387" s="90"/>
      <c r="L4387" s="87"/>
      <c r="M4387" s="103">
        <f>IF(ISNUMBER('Форма 1'!AD4387),'Форма 1'!$H4387*VLOOKUP('Форма 1'!$F4387,'Придельники с 2022'!$B$4:$X$28,'Форма 1'!AD$8),"")</f>
        <v>15783486.544000002</v>
      </c>
      <c r="N4387" s="103" t="str">
        <f>IF(ISBLANK('Форма 1'!$AE4387),"",IF('Форма 1'!$AE4387=1,'Форма 1'!$H4387*VLOOKUP('Форма 1'!$F4387,'Придельники с 2022'!$B$4:$X$28,'Форма 1'!$AE$8,0),IF('Форма 1'!$AE4387=2,'Форма 1'!$H4387*VLOOKUP('Форма 1'!$F4387,'Придельники с 2022'!$B$4:$X$28,13,0),IF('Форма 1'!$AE4387=3,'Форма 1'!$H4387*VLOOKUP('Форма 1'!$F4387,'Придельники с 2022'!$B$4:$X$28,12,0)))))</f>
        <v/>
      </c>
      <c r="O4387" s="103" t="str">
        <f>IF(ISNUMBER('Форма 1'!AF4387),'Форма 1'!$H4387*VLOOKUP('Форма 1'!$F4387,'Придельники с 2022'!$B$4:$X$28,'Форма 1'!AF$8),"")</f>
        <v/>
      </c>
      <c r="P4387" s="87"/>
      <c r="Q4387" s="103" t="str">
        <f>IF(ISNUMBER('Форма 1'!AH4387),'Форма 1'!$H4387*VLOOKUP('Форма 1'!$F4387,'Придельники с 2022'!$B$4:$X$28,'Форма 1'!AH$8),"")</f>
        <v/>
      </c>
      <c r="R4387" s="103" t="str">
        <f>IF(ISNUMBER('Форма 1'!AI4387),'Форма 1'!$H4387*VLOOKUP('Форма 1'!$F4387,'Придельники с 2022'!$B$4:$X$28,'Форма 1'!AI$8),"")</f>
        <v/>
      </c>
      <c r="S4387" s="103" t="str">
        <f>IF(ISNUMBER('Форма 1'!AJ4387),'Форма 1'!$H4387*VLOOKUP('Форма 1'!$F4387,'Придельники с 2022'!$B$4:$X$28,'Форма 1'!AJ$8),"")</f>
        <v/>
      </c>
      <c r="T4387" s="88"/>
    </row>
    <row r="4388" spans="1:20">
      <c r="A4388" s="188">
        <f t="shared" si="291"/>
        <v>1224</v>
      </c>
      <c r="B4388" s="189" t="s">
        <v>4225</v>
      </c>
      <c r="C4388" s="99">
        <f t="shared" si="290"/>
        <v>15597491.168000001</v>
      </c>
      <c r="D4388" s="103" t="str">
        <f>IF(ISNUMBER('Форма 1'!U4388),'Форма 1'!$H4388*VLOOKUP('Форма 1'!$F4388,'Придельники с 2022'!$B$4:$X$28,'Форма 1'!U$8),"")</f>
        <v/>
      </c>
      <c r="E4388" s="103" t="str">
        <f>IF(ISNUMBER('Форма 1'!V4388),'Форма 1'!$H4388*VLOOKUP('Форма 1'!$F4388,'Придельники с 2022'!$B$4:$X$28,'Форма 1'!V$8),"")</f>
        <v/>
      </c>
      <c r="F4388" s="103" t="str">
        <f>IF(ISNUMBER('Форма 1'!W4388),'Форма 1'!$H4388*VLOOKUP('Форма 1'!$F4388,'Придельники с 2022'!$B$4:$X$28,'Форма 1'!W$8),"")</f>
        <v/>
      </c>
      <c r="G4388" s="103" t="str">
        <f>IF(ISNUMBER('Форма 1'!X4388),'Форма 1'!$H4388*VLOOKUP('Форма 1'!$F4388,'Придельники с 2022'!$B$4:$X$28,'Форма 1'!X$8),"")</f>
        <v/>
      </c>
      <c r="H4388" s="103" t="str">
        <f>IF(ISNUMBER('Форма 1'!Y4388),'Форма 1'!$H4388*VLOOKUP('Форма 1'!$F4388,'Придельники с 2022'!$B$4:$X$28,'Форма 1'!Y$8),"")</f>
        <v/>
      </c>
      <c r="I4388" s="103" t="str">
        <f>IF(ISNUMBER('Форма 1'!Z4388),'Форма 1'!$H4388*VLOOKUP('Форма 1'!$F4388,'Придельники с 2022'!$B$4:$X$28,'Форма 1'!Z$8),"")</f>
        <v/>
      </c>
      <c r="J4388" s="103" t="str">
        <f>IF(ISNUMBER('Форма 1'!AA4388),'Форма 1'!$H4388*VLOOKUP('Форма 1'!$F4388,'Придельники с 2022'!$B$4:$X$28,'Форма 1'!AA$8),"")</f>
        <v/>
      </c>
      <c r="K4388" s="90"/>
      <c r="L4388" s="87"/>
      <c r="M4388" s="103">
        <f>IF(ISNUMBER('Форма 1'!AD4388),'Форма 1'!$H4388*VLOOKUP('Форма 1'!$F4388,'Придельники с 2022'!$B$4:$X$28,'Форма 1'!AD$8),"")</f>
        <v>15597491.168000001</v>
      </c>
      <c r="N4388" s="103" t="str">
        <f>IF(ISBLANK('Форма 1'!$AE4388),"",IF('Форма 1'!$AE4388=1,'Форма 1'!$H4388*VLOOKUP('Форма 1'!$F4388,'Придельники с 2022'!$B$4:$X$28,'Форма 1'!$AE$8,0),IF('Форма 1'!$AE4388=2,'Форма 1'!$H4388*VLOOKUP('Форма 1'!$F4388,'Придельники с 2022'!$B$4:$X$28,13,0),IF('Форма 1'!$AE4388=3,'Форма 1'!$H4388*VLOOKUP('Форма 1'!$F4388,'Придельники с 2022'!$B$4:$X$28,12,0)))))</f>
        <v/>
      </c>
      <c r="O4388" s="103" t="str">
        <f>IF(ISNUMBER('Форма 1'!AF4388),'Форма 1'!$H4388*VLOOKUP('Форма 1'!$F4388,'Придельники с 2022'!$B$4:$X$28,'Форма 1'!AF$8),"")</f>
        <v/>
      </c>
      <c r="P4388" s="87"/>
      <c r="Q4388" s="103" t="str">
        <f>IF(ISNUMBER('Форма 1'!AH4388),'Форма 1'!$H4388*VLOOKUP('Форма 1'!$F4388,'Придельники с 2022'!$B$4:$X$28,'Форма 1'!AH$8),"")</f>
        <v/>
      </c>
      <c r="R4388" s="103" t="str">
        <f>IF(ISNUMBER('Форма 1'!AI4388),'Форма 1'!$H4388*VLOOKUP('Форма 1'!$F4388,'Придельники с 2022'!$B$4:$X$28,'Форма 1'!AI$8),"")</f>
        <v/>
      </c>
      <c r="S4388" s="103" t="str">
        <f>IF(ISNUMBER('Форма 1'!AJ4388),'Форма 1'!$H4388*VLOOKUP('Форма 1'!$F4388,'Придельники с 2022'!$B$4:$X$28,'Форма 1'!AJ$8),"")</f>
        <v/>
      </c>
      <c r="T4388" s="88"/>
    </row>
    <row r="4389" spans="1:20">
      <c r="A4389" s="188">
        <f t="shared" si="291"/>
        <v>1225</v>
      </c>
      <c r="B4389" s="189" t="s">
        <v>4226</v>
      </c>
      <c r="C4389" s="99">
        <f t="shared" si="290"/>
        <v>15518679.568000002</v>
      </c>
      <c r="D4389" s="103" t="str">
        <f>IF(ISNUMBER('Форма 1'!U4389),'Форма 1'!$H4389*VLOOKUP('Форма 1'!$F4389,'Придельники с 2022'!$B$4:$X$28,'Форма 1'!U$8),"")</f>
        <v/>
      </c>
      <c r="E4389" s="103" t="str">
        <f>IF(ISNUMBER('Форма 1'!V4389),'Форма 1'!$H4389*VLOOKUP('Форма 1'!$F4389,'Придельники с 2022'!$B$4:$X$28,'Форма 1'!V$8),"")</f>
        <v/>
      </c>
      <c r="F4389" s="103" t="str">
        <f>IF(ISNUMBER('Форма 1'!W4389),'Форма 1'!$H4389*VLOOKUP('Форма 1'!$F4389,'Придельники с 2022'!$B$4:$X$28,'Форма 1'!W$8),"")</f>
        <v/>
      </c>
      <c r="G4389" s="103" t="str">
        <f>IF(ISNUMBER('Форма 1'!X4389),'Форма 1'!$H4389*VLOOKUP('Форма 1'!$F4389,'Придельники с 2022'!$B$4:$X$28,'Форма 1'!X$8),"")</f>
        <v/>
      </c>
      <c r="H4389" s="103" t="str">
        <f>IF(ISNUMBER('Форма 1'!Y4389),'Форма 1'!$H4389*VLOOKUP('Форма 1'!$F4389,'Придельники с 2022'!$B$4:$X$28,'Форма 1'!Y$8),"")</f>
        <v/>
      </c>
      <c r="I4389" s="103" t="str">
        <f>IF(ISNUMBER('Форма 1'!Z4389),'Форма 1'!$H4389*VLOOKUP('Форма 1'!$F4389,'Придельники с 2022'!$B$4:$X$28,'Форма 1'!Z$8),"")</f>
        <v/>
      </c>
      <c r="J4389" s="103" t="str">
        <f>IF(ISNUMBER('Форма 1'!AA4389),'Форма 1'!$H4389*VLOOKUP('Форма 1'!$F4389,'Придельники с 2022'!$B$4:$X$28,'Форма 1'!AA$8),"")</f>
        <v/>
      </c>
      <c r="K4389" s="90"/>
      <c r="L4389" s="87"/>
      <c r="M4389" s="103">
        <f>IF(ISNUMBER('Форма 1'!AD4389),'Форма 1'!$H4389*VLOOKUP('Форма 1'!$F4389,'Придельники с 2022'!$B$4:$X$28,'Форма 1'!AD$8),"")</f>
        <v>15518679.568000002</v>
      </c>
      <c r="N4389" s="103" t="str">
        <f>IF(ISBLANK('Форма 1'!$AE4389),"",IF('Форма 1'!$AE4389=1,'Форма 1'!$H4389*VLOOKUP('Форма 1'!$F4389,'Придельники с 2022'!$B$4:$X$28,'Форма 1'!$AE$8,0),IF('Форма 1'!$AE4389=2,'Форма 1'!$H4389*VLOOKUP('Форма 1'!$F4389,'Придельники с 2022'!$B$4:$X$28,13,0),IF('Форма 1'!$AE4389=3,'Форма 1'!$H4389*VLOOKUP('Форма 1'!$F4389,'Придельники с 2022'!$B$4:$X$28,12,0)))))</f>
        <v/>
      </c>
      <c r="O4389" s="103" t="str">
        <f>IF(ISNUMBER('Форма 1'!AF4389),'Форма 1'!$H4389*VLOOKUP('Форма 1'!$F4389,'Придельники с 2022'!$B$4:$X$28,'Форма 1'!AF$8),"")</f>
        <v/>
      </c>
      <c r="P4389" s="87"/>
      <c r="Q4389" s="103" t="str">
        <f>IF(ISNUMBER('Форма 1'!AH4389),'Форма 1'!$H4389*VLOOKUP('Форма 1'!$F4389,'Придельники с 2022'!$B$4:$X$28,'Форма 1'!AH$8),"")</f>
        <v/>
      </c>
      <c r="R4389" s="103" t="str">
        <f>IF(ISNUMBER('Форма 1'!AI4389),'Форма 1'!$H4389*VLOOKUP('Форма 1'!$F4389,'Придельники с 2022'!$B$4:$X$28,'Форма 1'!AI$8),"")</f>
        <v/>
      </c>
      <c r="S4389" s="103" t="str">
        <f>IF(ISNUMBER('Форма 1'!AJ4389),'Форма 1'!$H4389*VLOOKUP('Форма 1'!$F4389,'Придельники с 2022'!$B$4:$X$28,'Форма 1'!AJ$8),"")</f>
        <v/>
      </c>
      <c r="T4389" s="88"/>
    </row>
    <row r="4390" spans="1:20">
      <c r="A4390" s="188">
        <f t="shared" si="291"/>
        <v>1226</v>
      </c>
      <c r="B4390" s="189" t="s">
        <v>4227</v>
      </c>
      <c r="C4390" s="99">
        <f t="shared" si="290"/>
        <v>8268462.7200000007</v>
      </c>
      <c r="D4390" s="103" t="str">
        <f>IF(ISNUMBER('Форма 1'!U4390),'Форма 1'!$H4390*VLOOKUP('Форма 1'!$F4390,'Придельники с 2022'!$B$4:$X$28,'Форма 1'!U$8),"")</f>
        <v/>
      </c>
      <c r="E4390" s="103" t="str">
        <f>IF(ISNUMBER('Форма 1'!V4390),'Форма 1'!$H4390*VLOOKUP('Форма 1'!$F4390,'Придельники с 2022'!$B$4:$X$28,'Форма 1'!V$8),"")</f>
        <v/>
      </c>
      <c r="F4390" s="103" t="str">
        <f>IF(ISNUMBER('Форма 1'!W4390),'Форма 1'!$H4390*VLOOKUP('Форма 1'!$F4390,'Придельники с 2022'!$B$4:$X$28,'Форма 1'!W$8),"")</f>
        <v/>
      </c>
      <c r="G4390" s="103" t="str">
        <f>IF(ISNUMBER('Форма 1'!X4390),'Форма 1'!$H4390*VLOOKUP('Форма 1'!$F4390,'Придельники с 2022'!$B$4:$X$28,'Форма 1'!X$8),"")</f>
        <v/>
      </c>
      <c r="H4390" s="103" t="str">
        <f>IF(ISNUMBER('Форма 1'!Y4390),'Форма 1'!$H4390*VLOOKUP('Форма 1'!$F4390,'Придельники с 2022'!$B$4:$X$28,'Форма 1'!Y$8),"")</f>
        <v/>
      </c>
      <c r="I4390" s="103" t="str">
        <f>IF(ISNUMBER('Форма 1'!Z4390),'Форма 1'!$H4390*VLOOKUP('Форма 1'!$F4390,'Придельники с 2022'!$B$4:$X$28,'Форма 1'!Z$8),"")</f>
        <v/>
      </c>
      <c r="J4390" s="103" t="str">
        <f>IF(ISNUMBER('Форма 1'!AA4390),'Форма 1'!$H4390*VLOOKUP('Форма 1'!$F4390,'Придельники с 2022'!$B$4:$X$28,'Форма 1'!AA$8),"")</f>
        <v/>
      </c>
      <c r="K4390" s="90"/>
      <c r="L4390" s="87"/>
      <c r="M4390" s="103">
        <f>IF(ISNUMBER('Форма 1'!AD4390),'Форма 1'!$H4390*VLOOKUP('Форма 1'!$F4390,'Придельники с 2022'!$B$4:$X$28,'Форма 1'!AD$8),"")</f>
        <v>8268462.7200000007</v>
      </c>
      <c r="N4390" s="103" t="str">
        <f>IF(ISBLANK('Форма 1'!$AE4390),"",IF('Форма 1'!$AE4390=1,'Форма 1'!$H4390*VLOOKUP('Форма 1'!$F4390,'Придельники с 2022'!$B$4:$X$28,'Форма 1'!$AE$8,0),IF('Форма 1'!$AE4390=2,'Форма 1'!$H4390*VLOOKUP('Форма 1'!$F4390,'Придельники с 2022'!$B$4:$X$28,13,0),IF('Форма 1'!$AE4390=3,'Форма 1'!$H4390*VLOOKUP('Форма 1'!$F4390,'Придельники с 2022'!$B$4:$X$28,12,0)))))</f>
        <v/>
      </c>
      <c r="O4390" s="103" t="str">
        <f>IF(ISNUMBER('Форма 1'!AF4390),'Форма 1'!$H4390*VLOOKUP('Форма 1'!$F4390,'Придельники с 2022'!$B$4:$X$28,'Форма 1'!AF$8),"")</f>
        <v/>
      </c>
      <c r="P4390" s="87"/>
      <c r="Q4390" s="103" t="str">
        <f>IF(ISNUMBER('Форма 1'!AH4390),'Форма 1'!$H4390*VLOOKUP('Форма 1'!$F4390,'Придельники с 2022'!$B$4:$X$28,'Форма 1'!AH$8),"")</f>
        <v/>
      </c>
      <c r="R4390" s="103" t="str">
        <f>IF(ISNUMBER('Форма 1'!AI4390),'Форма 1'!$H4390*VLOOKUP('Форма 1'!$F4390,'Придельники с 2022'!$B$4:$X$28,'Форма 1'!AI$8),"")</f>
        <v/>
      </c>
      <c r="S4390" s="103" t="str">
        <f>IF(ISNUMBER('Форма 1'!AJ4390),'Форма 1'!$H4390*VLOOKUP('Форма 1'!$F4390,'Придельники с 2022'!$B$4:$X$28,'Форма 1'!AJ$8),"")</f>
        <v/>
      </c>
      <c r="T4390" s="88"/>
    </row>
    <row r="4391" spans="1:20">
      <c r="A4391" s="188">
        <f t="shared" si="291"/>
        <v>1227</v>
      </c>
      <c r="B4391" s="189" t="s">
        <v>4228</v>
      </c>
      <c r="C4391" s="99">
        <f t="shared" si="290"/>
        <v>12041082.027000001</v>
      </c>
      <c r="D4391" s="103">
        <f>IF(ISNUMBER('Форма 1'!U4391),'Форма 1'!$H4391*VLOOKUP('Форма 1'!$F4391,'Придельники с 2022'!$B$4:$X$28,'Форма 1'!U$8),"")</f>
        <v>1878546.0330000001</v>
      </c>
      <c r="E4391" s="103" t="str">
        <f>IF(ISNUMBER('Форма 1'!V4391),'Форма 1'!$H4391*VLOOKUP('Форма 1'!$F4391,'Придельники с 2022'!$B$4:$X$28,'Форма 1'!V$8),"")</f>
        <v/>
      </c>
      <c r="F4391" s="103" t="str">
        <f>IF(ISNUMBER('Форма 1'!W4391),'Форма 1'!$H4391*VLOOKUP('Форма 1'!$F4391,'Придельники с 2022'!$B$4:$X$28,'Форма 1'!W$8),"")</f>
        <v/>
      </c>
      <c r="G4391" s="103" t="str">
        <f>IF(ISNUMBER('Форма 1'!X4391),'Форма 1'!$H4391*VLOOKUP('Форма 1'!$F4391,'Придельники с 2022'!$B$4:$X$28,'Форма 1'!X$8),"")</f>
        <v/>
      </c>
      <c r="H4391" s="103" t="str">
        <f>IF(ISNUMBER('Форма 1'!Y4391),'Форма 1'!$H4391*VLOOKUP('Форма 1'!$F4391,'Придельники с 2022'!$B$4:$X$28,'Форма 1'!Y$8),"")</f>
        <v/>
      </c>
      <c r="I4391" s="103" t="str">
        <f>IF(ISNUMBER('Форма 1'!Z4391),'Форма 1'!$H4391*VLOOKUP('Форма 1'!$F4391,'Придельники с 2022'!$B$4:$X$28,'Форма 1'!Z$8),"")</f>
        <v/>
      </c>
      <c r="J4391" s="103">
        <f>IF(ISNUMBER('Форма 1'!AA4391),'Форма 1'!$H4391*VLOOKUP('Форма 1'!$F4391,'Придельники с 2022'!$B$4:$X$28,'Форма 1'!AA$8),"")</f>
        <v>3874878.54</v>
      </c>
      <c r="K4391" s="90"/>
      <c r="L4391" s="87"/>
      <c r="M4391" s="103" t="str">
        <f>IF(ISNUMBER('Форма 1'!AD4391),'Форма 1'!$H4391*VLOOKUP('Форма 1'!$F4391,'Придельники с 2022'!$B$4:$X$28,'Форма 1'!AD$8),"")</f>
        <v/>
      </c>
      <c r="N4391" s="103" t="str">
        <f>IF(ISBLANK('Форма 1'!$AE4391),"",IF('Форма 1'!$AE4391=1,'Форма 1'!$H4391*VLOOKUP('Форма 1'!$F4391,'Придельники с 2022'!$B$4:$X$28,'Форма 1'!$AE$8,0),IF('Форма 1'!$AE4391=2,'Форма 1'!$H4391*VLOOKUP('Форма 1'!$F4391,'Придельники с 2022'!$B$4:$X$28,13,0),IF('Форма 1'!$AE4391=3,'Форма 1'!$H4391*VLOOKUP('Форма 1'!$F4391,'Придельники с 2022'!$B$4:$X$28,12,0)))))</f>
        <v/>
      </c>
      <c r="O4391" s="103" t="str">
        <f>IF(ISNUMBER('Форма 1'!AF4391),'Форма 1'!$H4391*VLOOKUP('Форма 1'!$F4391,'Придельники с 2022'!$B$4:$X$28,'Форма 1'!AF$8),"")</f>
        <v/>
      </c>
      <c r="P4391" s="87"/>
      <c r="Q4391" s="103">
        <f>IF(ISNUMBER('Форма 1'!AH4391),'Форма 1'!$H4391*VLOOKUP('Форма 1'!$F4391,'Придельники с 2022'!$B$4:$X$28,'Форма 1'!AH$8),"")</f>
        <v>6287657.4540000008</v>
      </c>
      <c r="R4391" s="103" t="str">
        <f>IF(ISNUMBER('Форма 1'!AI4391),'Форма 1'!$H4391*VLOOKUP('Форма 1'!$F4391,'Придельники с 2022'!$B$4:$X$28,'Форма 1'!AI$8),"")</f>
        <v/>
      </c>
      <c r="S4391" s="103" t="str">
        <f>IF(ISNUMBER('Форма 1'!AJ4391),'Форма 1'!$H4391*VLOOKUP('Форма 1'!$F4391,'Придельники с 2022'!$B$4:$X$28,'Форма 1'!AJ$8),"")</f>
        <v/>
      </c>
      <c r="T4391" s="88"/>
    </row>
    <row r="4392" spans="1:20">
      <c r="A4392" s="188">
        <f t="shared" si="291"/>
        <v>1228</v>
      </c>
      <c r="B4392" s="189" t="s">
        <v>4229</v>
      </c>
      <c r="C4392" s="99">
        <f t="shared" si="290"/>
        <v>7109821.602</v>
      </c>
      <c r="D4392" s="103">
        <f>IF(ISNUMBER('Форма 1'!U4392),'Форма 1'!$H4392*VLOOKUP('Форма 1'!$F4392,'Придельники с 2022'!$B$4:$X$28,'Форма 1'!U$8),"")</f>
        <v>1899850.0430000001</v>
      </c>
      <c r="E4392" s="103" t="str">
        <f>IF(ISNUMBER('Форма 1'!V4392),'Форма 1'!$H4392*VLOOKUP('Форма 1'!$F4392,'Придельники с 2022'!$B$4:$X$28,'Форма 1'!V$8),"")</f>
        <v/>
      </c>
      <c r="F4392" s="103" t="str">
        <f>IF(ISNUMBER('Форма 1'!W4392),'Форма 1'!$H4392*VLOOKUP('Форма 1'!$F4392,'Придельники с 2022'!$B$4:$X$28,'Форма 1'!W$8),"")</f>
        <v/>
      </c>
      <c r="G4392" s="103" t="str">
        <f>IF(ISNUMBER('Форма 1'!X4392),'Форма 1'!$H4392*VLOOKUP('Форма 1'!$F4392,'Придельники с 2022'!$B$4:$X$28,'Форма 1'!X$8),"")</f>
        <v/>
      </c>
      <c r="H4392" s="103" t="str">
        <f>IF(ISNUMBER('Форма 1'!Y4392),'Форма 1'!$H4392*VLOOKUP('Форма 1'!$F4392,'Придельники с 2022'!$B$4:$X$28,'Форма 1'!Y$8),"")</f>
        <v/>
      </c>
      <c r="I4392" s="103" t="str">
        <f>IF(ISNUMBER('Форма 1'!Z4392),'Форма 1'!$H4392*VLOOKUP('Форма 1'!$F4392,'Придельники с 2022'!$B$4:$X$28,'Форма 1'!Z$8),"")</f>
        <v/>
      </c>
      <c r="J4392" s="103">
        <f>IF(ISNUMBER('Форма 1'!AA4392),'Форма 1'!$H4392*VLOOKUP('Форма 1'!$F4392,'Придельники с 2022'!$B$4:$X$28,'Форма 1'!AA$8),"")</f>
        <v>3918822.34</v>
      </c>
      <c r="K4392" s="90"/>
      <c r="L4392" s="87"/>
      <c r="M4392" s="103" t="str">
        <f>IF(ISNUMBER('Форма 1'!AD4392),'Форма 1'!$H4392*VLOOKUP('Форма 1'!$F4392,'Придельники с 2022'!$B$4:$X$28,'Форма 1'!AD$8),"")</f>
        <v/>
      </c>
      <c r="N4392" s="103" t="str">
        <f>IF(ISBLANK('Форма 1'!$AE4392),"",IF('Форма 1'!$AE4392=1,'Форма 1'!$H4392*VLOOKUP('Форма 1'!$F4392,'Придельники с 2022'!$B$4:$X$28,'Форма 1'!$AE$8,0),IF('Форма 1'!$AE4392=2,'Форма 1'!$H4392*VLOOKUP('Форма 1'!$F4392,'Придельники с 2022'!$B$4:$X$28,13,0),IF('Форма 1'!$AE4392=3,'Форма 1'!$H4392*VLOOKUP('Форма 1'!$F4392,'Придельники с 2022'!$B$4:$X$28,12,0)))))</f>
        <v/>
      </c>
      <c r="O4392" s="103" t="str">
        <f>IF(ISNUMBER('Форма 1'!AF4392),'Форма 1'!$H4392*VLOOKUP('Форма 1'!$F4392,'Придельники с 2022'!$B$4:$X$28,'Форма 1'!AF$8),"")</f>
        <v/>
      </c>
      <c r="P4392" s="87"/>
      <c r="Q4392" s="103" t="str">
        <f>IF(ISNUMBER('Форма 1'!AH4392),'Форма 1'!$H4392*VLOOKUP('Форма 1'!$F4392,'Придельники с 2022'!$B$4:$X$28,'Форма 1'!AH$8),"")</f>
        <v/>
      </c>
      <c r="R4392" s="103">
        <f>IF(ISNUMBER('Форма 1'!AI4392),'Форма 1'!$H4392*VLOOKUP('Форма 1'!$F4392,'Придельники с 2022'!$B$4:$X$28,'Форма 1'!AI$8),"")</f>
        <v>1291149.219</v>
      </c>
      <c r="S4392" s="103" t="str">
        <f>IF(ISNUMBER('Форма 1'!AJ4392),'Форма 1'!$H4392*VLOOKUP('Форма 1'!$F4392,'Придельники с 2022'!$B$4:$X$28,'Форма 1'!AJ$8),"")</f>
        <v/>
      </c>
      <c r="T4392" s="88"/>
    </row>
    <row r="4393" spans="1:20">
      <c r="A4393" s="188">
        <f t="shared" si="291"/>
        <v>1229</v>
      </c>
      <c r="B4393" s="189" t="s">
        <v>1829</v>
      </c>
      <c r="C4393" s="99">
        <f t="shared" si="290"/>
        <v>2064514.452</v>
      </c>
      <c r="D4393" s="103">
        <f>IF(ISNUMBER('Форма 1'!U4393),'Форма 1'!$H4393*VLOOKUP('Форма 1'!$F4393,'Придельники с 2022'!$B$4:$X$28,'Форма 1'!U$8),"")</f>
        <v>2064514.452</v>
      </c>
      <c r="E4393" s="103" t="str">
        <f>IF(ISNUMBER('Форма 1'!V4393),'Форма 1'!$H4393*VLOOKUP('Форма 1'!$F4393,'Придельники с 2022'!$B$4:$X$28,'Форма 1'!V$8),"")</f>
        <v/>
      </c>
      <c r="F4393" s="103" t="str">
        <f>IF(ISNUMBER('Форма 1'!W4393),'Форма 1'!$H4393*VLOOKUP('Форма 1'!$F4393,'Придельники с 2022'!$B$4:$X$28,'Форма 1'!W$8),"")</f>
        <v/>
      </c>
      <c r="G4393" s="103" t="str">
        <f>IF(ISNUMBER('Форма 1'!X4393),'Форма 1'!$H4393*VLOOKUP('Форма 1'!$F4393,'Придельники с 2022'!$B$4:$X$28,'Форма 1'!X$8),"")</f>
        <v/>
      </c>
      <c r="H4393" s="103" t="str">
        <f>IF(ISNUMBER('Форма 1'!Y4393),'Форма 1'!$H4393*VLOOKUP('Форма 1'!$F4393,'Придельники с 2022'!$B$4:$X$28,'Форма 1'!Y$8),"")</f>
        <v/>
      </c>
      <c r="I4393" s="103" t="str">
        <f>IF(ISNUMBER('Форма 1'!Z4393),'Форма 1'!$H4393*VLOOKUP('Форма 1'!$F4393,'Придельники с 2022'!$B$4:$X$28,'Форма 1'!Z$8),"")</f>
        <v/>
      </c>
      <c r="J4393" s="103" t="str">
        <f>IF(ISNUMBER('Форма 1'!AA4393),'Форма 1'!$H4393*VLOOKUP('Форма 1'!$F4393,'Придельники с 2022'!$B$4:$X$28,'Форма 1'!AA$8),"")</f>
        <v/>
      </c>
      <c r="K4393" s="90"/>
      <c r="L4393" s="87"/>
      <c r="M4393" s="103" t="str">
        <f>IF(ISNUMBER('Форма 1'!AD4393),'Форма 1'!$H4393*VLOOKUP('Форма 1'!$F4393,'Придельники с 2022'!$B$4:$X$28,'Форма 1'!AD$8),"")</f>
        <v/>
      </c>
      <c r="N4393" s="103" t="str">
        <f>IF(ISBLANK('Форма 1'!$AE4393),"",IF('Форма 1'!$AE4393=1,'Форма 1'!$H4393*VLOOKUP('Форма 1'!$F4393,'Придельники с 2022'!$B$4:$X$28,'Форма 1'!$AE$8,0),IF('Форма 1'!$AE4393=2,'Форма 1'!$H4393*VLOOKUP('Форма 1'!$F4393,'Придельники с 2022'!$B$4:$X$28,13,0),IF('Форма 1'!$AE4393=3,'Форма 1'!$H4393*VLOOKUP('Форма 1'!$F4393,'Придельники с 2022'!$B$4:$X$28,12,0)))))</f>
        <v/>
      </c>
      <c r="O4393" s="103" t="str">
        <f>IF(ISNUMBER('Форма 1'!AF4393),'Форма 1'!$H4393*VLOOKUP('Форма 1'!$F4393,'Придельники с 2022'!$B$4:$X$28,'Форма 1'!AF$8),"")</f>
        <v/>
      </c>
      <c r="P4393" s="87"/>
      <c r="Q4393" s="103" t="str">
        <f>IF(ISNUMBER('Форма 1'!AH4393),'Форма 1'!$H4393*VLOOKUP('Форма 1'!$F4393,'Придельники с 2022'!$B$4:$X$28,'Форма 1'!AH$8),"")</f>
        <v/>
      </c>
      <c r="R4393" s="103" t="str">
        <f>IF(ISNUMBER('Форма 1'!AI4393),'Форма 1'!$H4393*VLOOKUP('Форма 1'!$F4393,'Придельники с 2022'!$B$4:$X$28,'Форма 1'!AI$8),"")</f>
        <v/>
      </c>
      <c r="S4393" s="103" t="str">
        <f>IF(ISNUMBER('Форма 1'!AJ4393),'Форма 1'!$H4393*VLOOKUP('Форма 1'!$F4393,'Придельники с 2022'!$B$4:$X$28,'Форма 1'!AJ$8),"")</f>
        <v/>
      </c>
      <c r="T4393" s="88"/>
    </row>
    <row r="4394" spans="1:20">
      <c r="A4394" s="188">
        <f t="shared" si="291"/>
        <v>1230</v>
      </c>
      <c r="B4394" s="189" t="s">
        <v>4231</v>
      </c>
      <c r="C4394" s="99">
        <f t="shared" si="290"/>
        <v>3530022.4960000003</v>
      </c>
      <c r="D4394" s="103">
        <f>IF(ISNUMBER('Форма 1'!U4394),'Форма 1'!$H4394*VLOOKUP('Форма 1'!$F4394,'Придельники с 2022'!$B$4:$X$28,'Форма 1'!U$8),"")</f>
        <v>3530022.4960000003</v>
      </c>
      <c r="E4394" s="103" t="str">
        <f>IF(ISNUMBER('Форма 1'!V4394),'Форма 1'!$H4394*VLOOKUP('Форма 1'!$F4394,'Придельники с 2022'!$B$4:$X$28,'Форма 1'!V$8),"")</f>
        <v/>
      </c>
      <c r="F4394" s="103" t="str">
        <f>IF(ISNUMBER('Форма 1'!W4394),'Форма 1'!$H4394*VLOOKUP('Форма 1'!$F4394,'Придельники с 2022'!$B$4:$X$28,'Форма 1'!W$8),"")</f>
        <v/>
      </c>
      <c r="G4394" s="103" t="str">
        <f>IF(ISNUMBER('Форма 1'!X4394),'Форма 1'!$H4394*VLOOKUP('Форма 1'!$F4394,'Придельники с 2022'!$B$4:$X$28,'Форма 1'!X$8),"")</f>
        <v/>
      </c>
      <c r="H4394" s="103" t="str">
        <f>IF(ISNUMBER('Форма 1'!Y4394),'Форма 1'!$H4394*VLOOKUP('Форма 1'!$F4394,'Придельники с 2022'!$B$4:$X$28,'Форма 1'!Y$8),"")</f>
        <v/>
      </c>
      <c r="I4394" s="103" t="str">
        <f>IF(ISNUMBER('Форма 1'!Z4394),'Форма 1'!$H4394*VLOOKUP('Форма 1'!$F4394,'Придельники с 2022'!$B$4:$X$28,'Форма 1'!Z$8),"")</f>
        <v/>
      </c>
      <c r="J4394" s="103" t="str">
        <f>IF(ISNUMBER('Форма 1'!AA4394),'Форма 1'!$H4394*VLOOKUP('Форма 1'!$F4394,'Придельники с 2022'!$B$4:$X$28,'Форма 1'!AA$8),"")</f>
        <v/>
      </c>
      <c r="K4394" s="90"/>
      <c r="L4394" s="87"/>
      <c r="M4394" s="103" t="str">
        <f>IF(ISNUMBER('Форма 1'!AD4394),'Форма 1'!$H4394*VLOOKUP('Форма 1'!$F4394,'Придельники с 2022'!$B$4:$X$28,'Форма 1'!AD$8),"")</f>
        <v/>
      </c>
      <c r="N4394" s="103" t="str">
        <f>IF(ISBLANK('Форма 1'!$AE4394),"",IF('Форма 1'!$AE4394=1,'Форма 1'!$H4394*VLOOKUP('Форма 1'!$F4394,'Придельники с 2022'!$B$4:$X$28,'Форма 1'!$AE$8,0),IF('Форма 1'!$AE4394=2,'Форма 1'!$H4394*VLOOKUP('Форма 1'!$F4394,'Придельники с 2022'!$B$4:$X$28,13,0),IF('Форма 1'!$AE4394=3,'Форма 1'!$H4394*VLOOKUP('Форма 1'!$F4394,'Придельники с 2022'!$B$4:$X$28,12,0)))))</f>
        <v/>
      </c>
      <c r="O4394" s="103" t="str">
        <f>IF(ISNUMBER('Форма 1'!AF4394),'Форма 1'!$H4394*VLOOKUP('Форма 1'!$F4394,'Придельники с 2022'!$B$4:$X$28,'Форма 1'!AF$8),"")</f>
        <v/>
      </c>
      <c r="P4394" s="87"/>
      <c r="Q4394" s="103" t="str">
        <f>IF(ISNUMBER('Форма 1'!AH4394),'Форма 1'!$H4394*VLOOKUP('Форма 1'!$F4394,'Придельники с 2022'!$B$4:$X$28,'Форма 1'!AH$8),"")</f>
        <v/>
      </c>
      <c r="R4394" s="103" t="str">
        <f>IF(ISNUMBER('Форма 1'!AI4394),'Форма 1'!$H4394*VLOOKUP('Форма 1'!$F4394,'Придельники с 2022'!$B$4:$X$28,'Форма 1'!AI$8),"")</f>
        <v/>
      </c>
      <c r="S4394" s="103" t="str">
        <f>IF(ISNUMBER('Форма 1'!AJ4394),'Форма 1'!$H4394*VLOOKUP('Форма 1'!$F4394,'Придельники с 2022'!$B$4:$X$28,'Форма 1'!AJ$8),"")</f>
        <v/>
      </c>
      <c r="T4394" s="88"/>
    </row>
    <row r="4395" spans="1:20">
      <c r="A4395" s="188">
        <f t="shared" si="291"/>
        <v>1231</v>
      </c>
      <c r="B4395" s="189" t="s">
        <v>4232</v>
      </c>
      <c r="C4395" s="99">
        <f t="shared" si="290"/>
        <v>14402256.960000001</v>
      </c>
      <c r="D4395" s="103" t="str">
        <f>IF(ISNUMBER('Форма 1'!U4395),'Форма 1'!$H4395*VLOOKUP('Форма 1'!$F4395,'Придельники с 2022'!$B$4:$X$28,'Форма 1'!U$8),"")</f>
        <v/>
      </c>
      <c r="E4395" s="103" t="str">
        <f>IF(ISNUMBER('Форма 1'!V4395),'Форма 1'!$H4395*VLOOKUP('Форма 1'!$F4395,'Придельники с 2022'!$B$4:$X$28,'Форма 1'!V$8),"")</f>
        <v/>
      </c>
      <c r="F4395" s="103" t="str">
        <f>IF(ISNUMBER('Форма 1'!W4395),'Форма 1'!$H4395*VLOOKUP('Форма 1'!$F4395,'Придельники с 2022'!$B$4:$X$28,'Форма 1'!W$8),"")</f>
        <v/>
      </c>
      <c r="G4395" s="103" t="str">
        <f>IF(ISNUMBER('Форма 1'!X4395),'Форма 1'!$H4395*VLOOKUP('Форма 1'!$F4395,'Придельники с 2022'!$B$4:$X$28,'Форма 1'!X$8),"")</f>
        <v/>
      </c>
      <c r="H4395" s="103" t="str">
        <f>IF(ISNUMBER('Форма 1'!Y4395),'Форма 1'!$H4395*VLOOKUP('Форма 1'!$F4395,'Придельники с 2022'!$B$4:$X$28,'Форма 1'!Y$8),"")</f>
        <v/>
      </c>
      <c r="I4395" s="103" t="str">
        <f>IF(ISNUMBER('Форма 1'!Z4395),'Форма 1'!$H4395*VLOOKUP('Форма 1'!$F4395,'Придельники с 2022'!$B$4:$X$28,'Форма 1'!Z$8),"")</f>
        <v/>
      </c>
      <c r="J4395" s="103" t="str">
        <f>IF(ISNUMBER('Форма 1'!AA4395),'Форма 1'!$H4395*VLOOKUP('Форма 1'!$F4395,'Придельники с 2022'!$B$4:$X$28,'Форма 1'!AA$8),"")</f>
        <v/>
      </c>
      <c r="K4395" s="90"/>
      <c r="L4395" s="87"/>
      <c r="M4395" s="103">
        <f>IF(ISNUMBER('Форма 1'!AD4395),'Форма 1'!$H4395*VLOOKUP('Форма 1'!$F4395,'Придельники с 2022'!$B$4:$X$28,'Форма 1'!AD$8),"")</f>
        <v>14402256.960000001</v>
      </c>
      <c r="N4395" s="103" t="str">
        <f>IF(ISBLANK('Форма 1'!$AE4395),"",IF('Форма 1'!$AE4395=1,'Форма 1'!$H4395*VLOOKUP('Форма 1'!$F4395,'Придельники с 2022'!$B$4:$X$28,'Форма 1'!$AE$8,0),IF('Форма 1'!$AE4395=2,'Форма 1'!$H4395*VLOOKUP('Форма 1'!$F4395,'Придельники с 2022'!$B$4:$X$28,13,0),IF('Форма 1'!$AE4395=3,'Форма 1'!$H4395*VLOOKUP('Форма 1'!$F4395,'Придельники с 2022'!$B$4:$X$28,12,0)))))</f>
        <v/>
      </c>
      <c r="O4395" s="103" t="str">
        <f>IF(ISNUMBER('Форма 1'!AF4395),'Форма 1'!$H4395*VLOOKUP('Форма 1'!$F4395,'Придельники с 2022'!$B$4:$X$28,'Форма 1'!AF$8),"")</f>
        <v/>
      </c>
      <c r="P4395" s="87"/>
      <c r="Q4395" s="103" t="str">
        <f>IF(ISNUMBER('Форма 1'!AH4395),'Форма 1'!$H4395*VLOOKUP('Форма 1'!$F4395,'Придельники с 2022'!$B$4:$X$28,'Форма 1'!AH$8),"")</f>
        <v/>
      </c>
      <c r="R4395" s="103" t="str">
        <f>IF(ISNUMBER('Форма 1'!AI4395),'Форма 1'!$H4395*VLOOKUP('Форма 1'!$F4395,'Придельники с 2022'!$B$4:$X$28,'Форма 1'!AI$8),"")</f>
        <v/>
      </c>
      <c r="S4395" s="103" t="str">
        <f>IF(ISNUMBER('Форма 1'!AJ4395),'Форма 1'!$H4395*VLOOKUP('Форма 1'!$F4395,'Придельники с 2022'!$B$4:$X$28,'Форма 1'!AJ$8),"")</f>
        <v/>
      </c>
      <c r="T4395" s="88"/>
    </row>
    <row r="4396" spans="1:20">
      <c r="A4396" s="188">
        <f t="shared" si="291"/>
        <v>1232</v>
      </c>
      <c r="B4396" s="189" t="s">
        <v>4233</v>
      </c>
      <c r="C4396" s="99">
        <f t="shared" si="290"/>
        <v>14277959.808000002</v>
      </c>
      <c r="D4396" s="103" t="str">
        <f>IF(ISNUMBER('Форма 1'!U4396),'Форма 1'!$H4396*VLOOKUP('Форма 1'!$F4396,'Придельники с 2022'!$B$4:$X$28,'Форма 1'!U$8),"")</f>
        <v/>
      </c>
      <c r="E4396" s="103" t="str">
        <f>IF(ISNUMBER('Форма 1'!V4396),'Форма 1'!$H4396*VLOOKUP('Форма 1'!$F4396,'Придельники с 2022'!$B$4:$X$28,'Форма 1'!V$8),"")</f>
        <v/>
      </c>
      <c r="F4396" s="103" t="str">
        <f>IF(ISNUMBER('Форма 1'!W4396),'Форма 1'!$H4396*VLOOKUP('Форма 1'!$F4396,'Придельники с 2022'!$B$4:$X$28,'Форма 1'!W$8),"")</f>
        <v/>
      </c>
      <c r="G4396" s="103" t="str">
        <f>IF(ISNUMBER('Форма 1'!X4396),'Форма 1'!$H4396*VLOOKUP('Форма 1'!$F4396,'Придельники с 2022'!$B$4:$X$28,'Форма 1'!X$8),"")</f>
        <v/>
      </c>
      <c r="H4396" s="103" t="str">
        <f>IF(ISNUMBER('Форма 1'!Y4396),'Форма 1'!$H4396*VLOOKUP('Форма 1'!$F4396,'Придельники с 2022'!$B$4:$X$28,'Форма 1'!Y$8),"")</f>
        <v/>
      </c>
      <c r="I4396" s="103" t="str">
        <f>IF(ISNUMBER('Форма 1'!Z4396),'Форма 1'!$H4396*VLOOKUP('Форма 1'!$F4396,'Придельники с 2022'!$B$4:$X$28,'Форма 1'!Z$8),"")</f>
        <v/>
      </c>
      <c r="J4396" s="103" t="str">
        <f>IF(ISNUMBER('Форма 1'!AA4396),'Форма 1'!$H4396*VLOOKUP('Форма 1'!$F4396,'Придельники с 2022'!$B$4:$X$28,'Форма 1'!AA$8),"")</f>
        <v/>
      </c>
      <c r="K4396" s="90"/>
      <c r="L4396" s="87"/>
      <c r="M4396" s="103">
        <f>IF(ISNUMBER('Форма 1'!AD4396),'Форма 1'!$H4396*VLOOKUP('Форма 1'!$F4396,'Придельники с 2022'!$B$4:$X$28,'Форма 1'!AD$8),"")</f>
        <v>14277959.808000002</v>
      </c>
      <c r="N4396" s="103" t="str">
        <f>IF(ISBLANK('Форма 1'!$AE4396),"",IF('Форма 1'!$AE4396=1,'Форма 1'!$H4396*VLOOKUP('Форма 1'!$F4396,'Придельники с 2022'!$B$4:$X$28,'Форма 1'!$AE$8,0),IF('Форма 1'!$AE4396=2,'Форма 1'!$H4396*VLOOKUP('Форма 1'!$F4396,'Придельники с 2022'!$B$4:$X$28,13,0),IF('Форма 1'!$AE4396=3,'Форма 1'!$H4396*VLOOKUP('Форма 1'!$F4396,'Придельники с 2022'!$B$4:$X$28,12,0)))))</f>
        <v/>
      </c>
      <c r="O4396" s="103" t="str">
        <f>IF(ISNUMBER('Форма 1'!AF4396),'Форма 1'!$H4396*VLOOKUP('Форма 1'!$F4396,'Придельники с 2022'!$B$4:$X$28,'Форма 1'!AF$8),"")</f>
        <v/>
      </c>
      <c r="P4396" s="87"/>
      <c r="Q4396" s="103" t="str">
        <f>IF(ISNUMBER('Форма 1'!AH4396),'Форма 1'!$H4396*VLOOKUP('Форма 1'!$F4396,'Придельники с 2022'!$B$4:$X$28,'Форма 1'!AH$8),"")</f>
        <v/>
      </c>
      <c r="R4396" s="103" t="str">
        <f>IF(ISNUMBER('Форма 1'!AI4396),'Форма 1'!$H4396*VLOOKUP('Форма 1'!$F4396,'Придельники с 2022'!$B$4:$X$28,'Форма 1'!AI$8),"")</f>
        <v/>
      </c>
      <c r="S4396" s="103" t="str">
        <f>IF(ISNUMBER('Форма 1'!AJ4396),'Форма 1'!$H4396*VLOOKUP('Форма 1'!$F4396,'Придельники с 2022'!$B$4:$X$28,'Форма 1'!AJ$8),"")</f>
        <v/>
      </c>
      <c r="T4396" s="88"/>
    </row>
    <row r="4397" spans="1:20">
      <c r="A4397" s="188">
        <f t="shared" si="291"/>
        <v>1233</v>
      </c>
      <c r="B4397" s="189" t="s">
        <v>4234</v>
      </c>
      <c r="C4397" s="99">
        <f t="shared" si="290"/>
        <v>17683440.104000002</v>
      </c>
      <c r="D4397" s="103" t="str">
        <f>IF(ISNUMBER('Форма 1'!U4397),'Форма 1'!$H4397*VLOOKUP('Форма 1'!$F4397,'Придельники с 2022'!$B$4:$X$28,'Форма 1'!U$8),"")</f>
        <v/>
      </c>
      <c r="E4397" s="103">
        <f>IF(ISNUMBER('Форма 1'!V4397),'Форма 1'!$H4397*VLOOKUP('Форма 1'!$F4397,'Придельники с 2022'!$B$4:$X$28,'Форма 1'!V$8),"")</f>
        <v>6292236.6159999995</v>
      </c>
      <c r="F4397" s="103" t="str">
        <f>IF(ISNUMBER('Форма 1'!W4397),'Форма 1'!$H4397*VLOOKUP('Форма 1'!$F4397,'Придельники с 2022'!$B$4:$X$28,'Форма 1'!W$8),"")</f>
        <v/>
      </c>
      <c r="G4397" s="103" t="str">
        <f>IF(ISNUMBER('Форма 1'!X4397),'Форма 1'!$H4397*VLOOKUP('Форма 1'!$F4397,'Придельники с 2022'!$B$4:$X$28,'Форма 1'!X$8),"")</f>
        <v/>
      </c>
      <c r="H4397" s="103" t="str">
        <f>IF(ISNUMBER('Форма 1'!Y4397),'Форма 1'!$H4397*VLOOKUP('Форма 1'!$F4397,'Придельники с 2022'!$B$4:$X$28,'Форма 1'!Y$8),"")</f>
        <v/>
      </c>
      <c r="I4397" s="103" t="str">
        <f>IF(ISNUMBER('Форма 1'!Z4397),'Форма 1'!$H4397*VLOOKUP('Форма 1'!$F4397,'Придельники с 2022'!$B$4:$X$28,'Форма 1'!Z$8),"")</f>
        <v/>
      </c>
      <c r="J4397" s="103" t="str">
        <f>IF(ISNUMBER('Форма 1'!AA4397),'Форма 1'!$H4397*VLOOKUP('Форма 1'!$F4397,'Придельники с 2022'!$B$4:$X$28,'Форма 1'!AA$8),"")</f>
        <v/>
      </c>
      <c r="K4397" s="90"/>
      <c r="L4397" s="87"/>
      <c r="M4397" s="103">
        <f>IF(ISNUMBER('Форма 1'!AD4397),'Форма 1'!$H4397*VLOOKUP('Форма 1'!$F4397,'Придельники с 2022'!$B$4:$X$28,'Форма 1'!AD$8),"")</f>
        <v>11391203.488000002</v>
      </c>
      <c r="N4397" s="103" t="str">
        <f>IF(ISBLANK('Форма 1'!$AE4397),"",IF('Форма 1'!$AE4397=1,'Форма 1'!$H4397*VLOOKUP('Форма 1'!$F4397,'Придельники с 2022'!$B$4:$X$28,'Форма 1'!$AE$8,0),IF('Форма 1'!$AE4397=2,'Форма 1'!$H4397*VLOOKUP('Форма 1'!$F4397,'Придельники с 2022'!$B$4:$X$28,13,0),IF('Форма 1'!$AE4397=3,'Форма 1'!$H4397*VLOOKUP('Форма 1'!$F4397,'Придельники с 2022'!$B$4:$X$28,12,0)))))</f>
        <v/>
      </c>
      <c r="O4397" s="103" t="str">
        <f>IF(ISNUMBER('Форма 1'!AF4397),'Форма 1'!$H4397*VLOOKUP('Форма 1'!$F4397,'Придельники с 2022'!$B$4:$X$28,'Форма 1'!AF$8),"")</f>
        <v/>
      </c>
      <c r="P4397" s="87"/>
      <c r="Q4397" s="103" t="str">
        <f>IF(ISNUMBER('Форма 1'!AH4397),'Форма 1'!$H4397*VLOOKUP('Форма 1'!$F4397,'Придельники с 2022'!$B$4:$X$28,'Форма 1'!AH$8),"")</f>
        <v/>
      </c>
      <c r="R4397" s="103" t="str">
        <f>IF(ISNUMBER('Форма 1'!AI4397),'Форма 1'!$H4397*VLOOKUP('Форма 1'!$F4397,'Придельники с 2022'!$B$4:$X$28,'Форма 1'!AI$8),"")</f>
        <v/>
      </c>
      <c r="S4397" s="103" t="str">
        <f>IF(ISNUMBER('Форма 1'!AJ4397),'Форма 1'!$H4397*VLOOKUP('Форма 1'!$F4397,'Придельники с 2022'!$B$4:$X$28,'Форма 1'!AJ$8),"")</f>
        <v/>
      </c>
      <c r="T4397" s="88"/>
    </row>
    <row r="4398" spans="1:20">
      <c r="A4398" s="188">
        <f t="shared" si="291"/>
        <v>1234</v>
      </c>
      <c r="B4398" s="189" t="s">
        <v>4235</v>
      </c>
      <c r="C4398" s="99">
        <f t="shared" si="290"/>
        <v>13288536.464</v>
      </c>
      <c r="D4398" s="103" t="str">
        <f>IF(ISNUMBER('Форма 1'!U4398),'Форма 1'!$H4398*VLOOKUP('Форма 1'!$F4398,'Придельники с 2022'!$B$4:$X$28,'Форма 1'!U$8),"")</f>
        <v/>
      </c>
      <c r="E4398" s="103" t="str">
        <f>IF(ISNUMBER('Форма 1'!V4398),'Форма 1'!$H4398*VLOOKUP('Форма 1'!$F4398,'Придельники с 2022'!$B$4:$X$28,'Форма 1'!V$8),"")</f>
        <v/>
      </c>
      <c r="F4398" s="103" t="str">
        <f>IF(ISNUMBER('Форма 1'!W4398),'Форма 1'!$H4398*VLOOKUP('Форма 1'!$F4398,'Придельники с 2022'!$B$4:$X$28,'Форма 1'!W$8),"")</f>
        <v/>
      </c>
      <c r="G4398" s="103" t="str">
        <f>IF(ISNUMBER('Форма 1'!X4398),'Форма 1'!$H4398*VLOOKUP('Форма 1'!$F4398,'Придельники с 2022'!$B$4:$X$28,'Форма 1'!X$8),"")</f>
        <v/>
      </c>
      <c r="H4398" s="103" t="str">
        <f>IF(ISNUMBER('Форма 1'!Y4398),'Форма 1'!$H4398*VLOOKUP('Форма 1'!$F4398,'Придельники с 2022'!$B$4:$X$28,'Форма 1'!Y$8),"")</f>
        <v/>
      </c>
      <c r="I4398" s="103" t="str">
        <f>IF(ISNUMBER('Форма 1'!Z4398),'Форма 1'!$H4398*VLOOKUP('Форма 1'!$F4398,'Придельники с 2022'!$B$4:$X$28,'Форма 1'!Z$8),"")</f>
        <v/>
      </c>
      <c r="J4398" s="103" t="str">
        <f>IF(ISNUMBER('Форма 1'!AA4398),'Форма 1'!$H4398*VLOOKUP('Форма 1'!$F4398,'Придельники с 2022'!$B$4:$X$28,'Форма 1'!AA$8),"")</f>
        <v/>
      </c>
      <c r="K4398" s="90"/>
      <c r="L4398" s="87"/>
      <c r="M4398" s="103">
        <f>IF(ISNUMBER('Форма 1'!AD4398),'Форма 1'!$H4398*VLOOKUP('Форма 1'!$F4398,'Придельники с 2022'!$B$4:$X$28,'Форма 1'!AD$8),"")</f>
        <v>13288536.464</v>
      </c>
      <c r="N4398" s="103" t="str">
        <f>IF(ISBLANK('Форма 1'!$AE4398),"",IF('Форма 1'!$AE4398=1,'Форма 1'!$H4398*VLOOKUP('Форма 1'!$F4398,'Придельники с 2022'!$B$4:$X$28,'Форма 1'!$AE$8,0),IF('Форма 1'!$AE4398=2,'Форма 1'!$H4398*VLOOKUP('Форма 1'!$F4398,'Придельники с 2022'!$B$4:$X$28,13,0),IF('Форма 1'!$AE4398=3,'Форма 1'!$H4398*VLOOKUP('Форма 1'!$F4398,'Придельники с 2022'!$B$4:$X$28,12,0)))))</f>
        <v/>
      </c>
      <c r="O4398" s="103" t="str">
        <f>IF(ISNUMBER('Форма 1'!AF4398),'Форма 1'!$H4398*VLOOKUP('Форма 1'!$F4398,'Придельники с 2022'!$B$4:$X$28,'Форма 1'!AF$8),"")</f>
        <v/>
      </c>
      <c r="P4398" s="87"/>
      <c r="Q4398" s="103" t="str">
        <f>IF(ISNUMBER('Форма 1'!AH4398),'Форма 1'!$H4398*VLOOKUP('Форма 1'!$F4398,'Придельники с 2022'!$B$4:$X$28,'Форма 1'!AH$8),"")</f>
        <v/>
      </c>
      <c r="R4398" s="103" t="str">
        <f>IF(ISNUMBER('Форма 1'!AI4398),'Форма 1'!$H4398*VLOOKUP('Форма 1'!$F4398,'Придельники с 2022'!$B$4:$X$28,'Форма 1'!AI$8),"")</f>
        <v/>
      </c>
      <c r="S4398" s="103" t="str">
        <f>IF(ISNUMBER('Форма 1'!AJ4398),'Форма 1'!$H4398*VLOOKUP('Форма 1'!$F4398,'Придельники с 2022'!$B$4:$X$28,'Форма 1'!AJ$8),"")</f>
        <v/>
      </c>
      <c r="T4398" s="88"/>
    </row>
    <row r="4399" spans="1:20">
      <c r="A4399" s="188">
        <f t="shared" si="291"/>
        <v>1235</v>
      </c>
      <c r="B4399" s="189" t="s">
        <v>4236</v>
      </c>
      <c r="C4399" s="99">
        <f t="shared" si="290"/>
        <v>8590014.0480000004</v>
      </c>
      <c r="D4399" s="103" t="str">
        <f>IF(ISNUMBER('Форма 1'!U4399),'Форма 1'!$H4399*VLOOKUP('Форма 1'!$F4399,'Придельники с 2022'!$B$4:$X$28,'Форма 1'!U$8),"")</f>
        <v/>
      </c>
      <c r="E4399" s="103" t="str">
        <f>IF(ISNUMBER('Форма 1'!V4399),'Форма 1'!$H4399*VLOOKUP('Форма 1'!$F4399,'Придельники с 2022'!$B$4:$X$28,'Форма 1'!V$8),"")</f>
        <v/>
      </c>
      <c r="F4399" s="103" t="str">
        <f>IF(ISNUMBER('Форма 1'!W4399),'Форма 1'!$H4399*VLOOKUP('Форма 1'!$F4399,'Придельники с 2022'!$B$4:$X$28,'Форма 1'!W$8),"")</f>
        <v/>
      </c>
      <c r="G4399" s="103" t="str">
        <f>IF(ISNUMBER('Форма 1'!X4399),'Форма 1'!$H4399*VLOOKUP('Форма 1'!$F4399,'Придельники с 2022'!$B$4:$X$28,'Форма 1'!X$8),"")</f>
        <v/>
      </c>
      <c r="H4399" s="103" t="str">
        <f>IF(ISNUMBER('Форма 1'!Y4399),'Форма 1'!$H4399*VLOOKUP('Форма 1'!$F4399,'Придельники с 2022'!$B$4:$X$28,'Форма 1'!Y$8),"")</f>
        <v/>
      </c>
      <c r="I4399" s="103" t="str">
        <f>IF(ISNUMBER('Форма 1'!Z4399),'Форма 1'!$H4399*VLOOKUP('Форма 1'!$F4399,'Придельники с 2022'!$B$4:$X$28,'Форма 1'!Z$8),"")</f>
        <v/>
      </c>
      <c r="J4399" s="103" t="str">
        <f>IF(ISNUMBER('Форма 1'!AA4399),'Форма 1'!$H4399*VLOOKUP('Форма 1'!$F4399,'Придельники с 2022'!$B$4:$X$28,'Форма 1'!AA$8),"")</f>
        <v/>
      </c>
      <c r="K4399" s="90"/>
      <c r="L4399" s="87"/>
      <c r="M4399" s="103">
        <f>IF(ISNUMBER('Форма 1'!AD4399),'Форма 1'!$H4399*VLOOKUP('Форма 1'!$F4399,'Придельники с 2022'!$B$4:$X$28,'Форма 1'!AD$8),"")</f>
        <v>8590014.0480000004</v>
      </c>
      <c r="N4399" s="103" t="str">
        <f>IF(ISBLANK('Форма 1'!$AE4399),"",IF('Форма 1'!$AE4399=1,'Форма 1'!$H4399*VLOOKUP('Форма 1'!$F4399,'Придельники с 2022'!$B$4:$X$28,'Форма 1'!$AE$8,0),IF('Форма 1'!$AE4399=2,'Форма 1'!$H4399*VLOOKUP('Форма 1'!$F4399,'Придельники с 2022'!$B$4:$X$28,13,0),IF('Форма 1'!$AE4399=3,'Форма 1'!$H4399*VLOOKUP('Форма 1'!$F4399,'Придельники с 2022'!$B$4:$X$28,12,0)))))</f>
        <v/>
      </c>
      <c r="O4399" s="103" t="str">
        <f>IF(ISNUMBER('Форма 1'!AF4399),'Форма 1'!$H4399*VLOOKUP('Форма 1'!$F4399,'Придельники с 2022'!$B$4:$X$28,'Форма 1'!AF$8),"")</f>
        <v/>
      </c>
      <c r="P4399" s="87"/>
      <c r="Q4399" s="103" t="str">
        <f>IF(ISNUMBER('Форма 1'!AH4399),'Форма 1'!$H4399*VLOOKUP('Форма 1'!$F4399,'Придельники с 2022'!$B$4:$X$28,'Форма 1'!AH$8),"")</f>
        <v/>
      </c>
      <c r="R4399" s="103" t="str">
        <f>IF(ISNUMBER('Форма 1'!AI4399),'Форма 1'!$H4399*VLOOKUP('Форма 1'!$F4399,'Придельники с 2022'!$B$4:$X$28,'Форма 1'!AI$8),"")</f>
        <v/>
      </c>
      <c r="S4399" s="103" t="str">
        <f>IF(ISNUMBER('Форма 1'!AJ4399),'Форма 1'!$H4399*VLOOKUP('Форма 1'!$F4399,'Придельники с 2022'!$B$4:$X$28,'Форма 1'!AJ$8),"")</f>
        <v/>
      </c>
      <c r="T4399" s="88"/>
    </row>
    <row r="4400" spans="1:20">
      <c r="A4400" s="188">
        <f t="shared" si="291"/>
        <v>1236</v>
      </c>
      <c r="B4400" s="189" t="s">
        <v>4237</v>
      </c>
      <c r="C4400" s="99">
        <f t="shared" si="290"/>
        <v>873710.72400000005</v>
      </c>
      <c r="D4400" s="103" t="str">
        <f>IF(ISNUMBER('Форма 1'!U4400),'Форма 1'!$H4400*VLOOKUP('Форма 1'!$F4400,'Придельники с 2022'!$B$4:$X$28,'Форма 1'!U$8),"")</f>
        <v/>
      </c>
      <c r="E4400" s="103" t="str">
        <f>IF(ISNUMBER('Форма 1'!V4400),'Форма 1'!$H4400*VLOOKUP('Форма 1'!$F4400,'Придельники с 2022'!$B$4:$X$28,'Форма 1'!V$8),"")</f>
        <v/>
      </c>
      <c r="F4400" s="103" t="str">
        <f>IF(ISNUMBER('Форма 1'!W4400),'Форма 1'!$H4400*VLOOKUP('Форма 1'!$F4400,'Придельники с 2022'!$B$4:$X$28,'Форма 1'!W$8),"")</f>
        <v/>
      </c>
      <c r="G4400" s="103" t="str">
        <f>IF(ISNUMBER('Форма 1'!X4400),'Форма 1'!$H4400*VLOOKUP('Форма 1'!$F4400,'Придельники с 2022'!$B$4:$X$28,'Форма 1'!X$8),"")</f>
        <v/>
      </c>
      <c r="H4400" s="103" t="str">
        <f>IF(ISNUMBER('Форма 1'!Y4400),'Форма 1'!$H4400*VLOOKUP('Форма 1'!$F4400,'Придельники с 2022'!$B$4:$X$28,'Форма 1'!Y$8),"")</f>
        <v/>
      </c>
      <c r="I4400" s="103" t="str">
        <f>IF(ISNUMBER('Форма 1'!Z4400),'Форма 1'!$H4400*VLOOKUP('Форма 1'!$F4400,'Придельники с 2022'!$B$4:$X$28,'Форма 1'!Z$8),"")</f>
        <v/>
      </c>
      <c r="J4400" s="103" t="str">
        <f>IF(ISNUMBER('Форма 1'!AA4400),'Форма 1'!$H4400*VLOOKUP('Форма 1'!$F4400,'Придельники с 2022'!$B$4:$X$28,'Форма 1'!AA$8),"")</f>
        <v/>
      </c>
      <c r="K4400" s="90"/>
      <c r="L4400" s="87"/>
      <c r="M4400" s="103" t="str">
        <f>IF(ISNUMBER('Форма 1'!AD4400),'Форма 1'!$H4400*VLOOKUP('Форма 1'!$F4400,'Придельники с 2022'!$B$4:$X$28,'Форма 1'!AD$8),"")</f>
        <v/>
      </c>
      <c r="N4400" s="103" t="str">
        <f>IF(ISBLANK('Форма 1'!$AE4400),"",IF('Форма 1'!$AE4400=1,'Форма 1'!$H4400*VLOOKUP('Форма 1'!$F4400,'Придельники с 2022'!$B$4:$X$28,'Форма 1'!$AE$8,0),IF('Форма 1'!$AE4400=2,'Форма 1'!$H4400*VLOOKUP('Форма 1'!$F4400,'Придельники с 2022'!$B$4:$X$28,13,0),IF('Форма 1'!$AE4400=3,'Форма 1'!$H4400*VLOOKUP('Форма 1'!$F4400,'Придельники с 2022'!$B$4:$X$28,12,0)))))</f>
        <v/>
      </c>
      <c r="O4400" s="103">
        <f>IF(ISNUMBER('Форма 1'!AF4400),'Форма 1'!$H4400*VLOOKUP('Форма 1'!$F4400,'Придельники с 2022'!$B$4:$X$28,'Форма 1'!AF$8),"")</f>
        <v>873710.72400000005</v>
      </c>
      <c r="P4400" s="87"/>
      <c r="Q4400" s="103" t="str">
        <f>IF(ISNUMBER('Форма 1'!AH4400),'Форма 1'!$H4400*VLOOKUP('Форма 1'!$F4400,'Придельники с 2022'!$B$4:$X$28,'Форма 1'!AH$8),"")</f>
        <v/>
      </c>
      <c r="R4400" s="103" t="str">
        <f>IF(ISNUMBER('Форма 1'!AI4400),'Форма 1'!$H4400*VLOOKUP('Форма 1'!$F4400,'Придельники с 2022'!$B$4:$X$28,'Форма 1'!AI$8),"")</f>
        <v/>
      </c>
      <c r="S4400" s="103" t="str">
        <f>IF(ISNUMBER('Форма 1'!AJ4400),'Форма 1'!$H4400*VLOOKUP('Форма 1'!$F4400,'Придельники с 2022'!$B$4:$X$28,'Форма 1'!AJ$8),"")</f>
        <v/>
      </c>
      <c r="T4400" s="88"/>
    </row>
    <row r="4401" spans="1:20">
      <c r="A4401" s="188">
        <f t="shared" si="291"/>
        <v>1237</v>
      </c>
      <c r="B4401" s="112" t="s">
        <v>5044</v>
      </c>
      <c r="C4401" s="99">
        <f>SUM(D4401:J4401,L4401:T4401)</f>
        <v>2209378.0060000001</v>
      </c>
      <c r="D4401" s="103" t="str">
        <f>IF(ISNUMBER('Форма 1'!U4401),'Форма 1'!$H4401*VLOOKUP('Форма 1'!$F4401,'Придельники с 2022'!$B$4:$X$28,'Форма 1'!U$8),"")</f>
        <v/>
      </c>
      <c r="E4401" s="103" t="str">
        <f>IF(ISNUMBER('Форма 1'!V4401),'Форма 1'!$H4401*VLOOKUP('Форма 1'!$F4401,'Придельники с 2022'!$B$4:$X$28,'Форма 1'!V$8),"")</f>
        <v/>
      </c>
      <c r="F4401" s="103" t="str">
        <f>IF(ISNUMBER('Форма 1'!W4401),'Форма 1'!$H4401*VLOOKUP('Форма 1'!$F4401,'Придельники с 2022'!$B$4:$X$28,'Форма 1'!W$8),"")</f>
        <v/>
      </c>
      <c r="G4401" s="103">
        <f>IF(ISNUMBER('Форма 1'!X4401),'Форма 1'!$H4401*VLOOKUP('Форма 1'!$F4401,'Придельники с 2022'!$B$4:$X$28,'Форма 1'!X$8),"")</f>
        <v>905923.66</v>
      </c>
      <c r="H4401" s="103" t="str">
        <f>IF(ISNUMBER('Форма 1'!Y4401),'Форма 1'!$H4401*VLOOKUP('Форма 1'!$F4401,'Придельники с 2022'!$B$4:$X$28,'Форма 1'!Y$8),"")</f>
        <v/>
      </c>
      <c r="I4401" s="103">
        <f>IF(ISNUMBER('Форма 1'!Z4401),'Форма 1'!$H4401*VLOOKUP('Форма 1'!$F4401,'Придельники с 2022'!$B$4:$X$28,'Форма 1'!Z$8),"")</f>
        <v>1268766.8459999999</v>
      </c>
      <c r="J4401" s="103" t="str">
        <f>IF(ISNUMBER('Форма 1'!AA4401),'Форма 1'!$H4401*VLOOKUP('Форма 1'!$F4401,'Придельники с 2022'!$B$4:$X$28,'Форма 1'!AA$8),"")</f>
        <v/>
      </c>
      <c r="K4401" s="90"/>
      <c r="L4401" s="87"/>
      <c r="M4401" s="103" t="str">
        <f>IF(ISNUMBER('Форма 1'!AD4401),'Форма 1'!$H4401*VLOOKUP('Форма 1'!$F4401,'Придельники с 2022'!$B$4:$X$28,'Форма 1'!AD$8),"")</f>
        <v/>
      </c>
      <c r="N4401" s="103" t="str">
        <f>IF(ISBLANK('Форма 1'!$AE4401),"",IF('Форма 1'!$AE4401=1,'Форма 1'!$H4401*VLOOKUP('Форма 1'!$F4401,'Придельники с 2022'!$B$4:$X$28,'Форма 1'!$AE$8,0),IF('Форма 1'!$AE4401=2,'Форма 1'!$H4401*VLOOKUP('Форма 1'!$F4401,'Придельники с 2022'!$B$4:$X$28,13,0),IF('Форма 1'!$AE4401=3,'Форма 1'!$H4401*VLOOKUP('Форма 1'!$F4401,'Придельники с 2022'!$B$4:$X$28,12,0)))))</f>
        <v/>
      </c>
      <c r="O4401" s="103" t="str">
        <f>IF(ISNUMBER('Форма 1'!AF4401),'Форма 1'!$H4401*VLOOKUP('Форма 1'!$F4401,'Придельники с 2022'!$B$4:$X$28,'Форма 1'!AF$8),"")</f>
        <v/>
      </c>
      <c r="P4401" s="87">
        <v>34687.5</v>
      </c>
      <c r="Q4401" s="103" t="str">
        <f>IF(ISNUMBER('Форма 1'!AH4401),'Форма 1'!$H4401*VLOOKUP('Форма 1'!$F4401,'Придельники с 2022'!$B$4:$X$28,'Форма 1'!AH$8),"")</f>
        <v/>
      </c>
      <c r="R4401" s="103" t="str">
        <f>IF(ISNUMBER('Форма 1'!AI4401),'Форма 1'!$H4401*VLOOKUP('Форма 1'!$F4401,'Придельники с 2022'!$B$4:$X$28,'Форма 1'!AI$8),"")</f>
        <v/>
      </c>
      <c r="S4401" s="103" t="str">
        <f>IF(ISNUMBER('Форма 1'!AJ4401),'Форма 1'!$H4401*VLOOKUP('Форма 1'!$F4401,'Придельники с 2022'!$B$4:$X$28,'Форма 1'!AJ$8),"")</f>
        <v/>
      </c>
      <c r="T4401" s="88"/>
    </row>
    <row r="4402" spans="1:20">
      <c r="A4402" s="188">
        <f t="shared" si="291"/>
        <v>1238</v>
      </c>
      <c r="B4402" s="189" t="s">
        <v>4238</v>
      </c>
      <c r="C4402" s="99">
        <f t="shared" si="290"/>
        <v>13912273.984000001</v>
      </c>
      <c r="D4402" s="103" t="str">
        <f>IF(ISNUMBER('Форма 1'!U4402),'Форма 1'!$H4402*VLOOKUP('Форма 1'!$F4402,'Придельники с 2022'!$B$4:$X$28,'Форма 1'!U$8),"")</f>
        <v/>
      </c>
      <c r="E4402" s="103" t="str">
        <f>IF(ISNUMBER('Форма 1'!V4402),'Форма 1'!$H4402*VLOOKUP('Форма 1'!$F4402,'Придельники с 2022'!$B$4:$X$28,'Форма 1'!V$8),"")</f>
        <v/>
      </c>
      <c r="F4402" s="103" t="str">
        <f>IF(ISNUMBER('Форма 1'!W4402),'Форма 1'!$H4402*VLOOKUP('Форма 1'!$F4402,'Придельники с 2022'!$B$4:$X$28,'Форма 1'!W$8),"")</f>
        <v/>
      </c>
      <c r="G4402" s="103" t="str">
        <f>IF(ISNUMBER('Форма 1'!X4402),'Форма 1'!$H4402*VLOOKUP('Форма 1'!$F4402,'Придельники с 2022'!$B$4:$X$28,'Форма 1'!X$8),"")</f>
        <v/>
      </c>
      <c r="H4402" s="103" t="str">
        <f>IF(ISNUMBER('Форма 1'!Y4402),'Форма 1'!$H4402*VLOOKUP('Форма 1'!$F4402,'Придельники с 2022'!$B$4:$X$28,'Форма 1'!Y$8),"")</f>
        <v/>
      </c>
      <c r="I4402" s="103" t="str">
        <f>IF(ISNUMBER('Форма 1'!Z4402),'Форма 1'!$H4402*VLOOKUP('Форма 1'!$F4402,'Придельники с 2022'!$B$4:$X$28,'Форма 1'!Z$8),"")</f>
        <v/>
      </c>
      <c r="J4402" s="103" t="str">
        <f>IF(ISNUMBER('Форма 1'!AA4402),'Форма 1'!$H4402*VLOOKUP('Форма 1'!$F4402,'Придельники с 2022'!$B$4:$X$28,'Форма 1'!AA$8),"")</f>
        <v/>
      </c>
      <c r="K4402" s="90"/>
      <c r="L4402" s="87"/>
      <c r="M4402" s="103">
        <f>IF(ISNUMBER('Форма 1'!AD4402),'Форма 1'!$H4402*VLOOKUP('Форма 1'!$F4402,'Придельники с 2022'!$B$4:$X$28,'Форма 1'!AD$8),"")</f>
        <v>13912273.984000001</v>
      </c>
      <c r="N4402" s="103" t="str">
        <f>IF(ISBLANK('Форма 1'!$AE4402),"",IF('Форма 1'!$AE4402=1,'Форма 1'!$H4402*VLOOKUP('Форма 1'!$F4402,'Придельники с 2022'!$B$4:$X$28,'Форма 1'!$AE$8,0),IF('Форма 1'!$AE4402=2,'Форма 1'!$H4402*VLOOKUP('Форма 1'!$F4402,'Придельники с 2022'!$B$4:$X$28,13,0),IF('Форма 1'!$AE4402=3,'Форма 1'!$H4402*VLOOKUP('Форма 1'!$F4402,'Придельники с 2022'!$B$4:$X$28,12,0)))))</f>
        <v/>
      </c>
      <c r="O4402" s="103" t="str">
        <f>IF(ISNUMBER('Форма 1'!AF4402),'Форма 1'!$H4402*VLOOKUP('Форма 1'!$F4402,'Придельники с 2022'!$B$4:$X$28,'Форма 1'!AF$8),"")</f>
        <v/>
      </c>
      <c r="P4402" s="87"/>
      <c r="Q4402" s="103" t="str">
        <f>IF(ISNUMBER('Форма 1'!AH4402),'Форма 1'!$H4402*VLOOKUP('Форма 1'!$F4402,'Придельники с 2022'!$B$4:$X$28,'Форма 1'!AH$8),"")</f>
        <v/>
      </c>
      <c r="R4402" s="103" t="str">
        <f>IF(ISNUMBER('Форма 1'!AI4402),'Форма 1'!$H4402*VLOOKUP('Форма 1'!$F4402,'Придельники с 2022'!$B$4:$X$28,'Форма 1'!AI$8),"")</f>
        <v/>
      </c>
      <c r="S4402" s="103" t="str">
        <f>IF(ISNUMBER('Форма 1'!AJ4402),'Форма 1'!$H4402*VLOOKUP('Форма 1'!$F4402,'Придельники с 2022'!$B$4:$X$28,'Форма 1'!AJ$8),"")</f>
        <v/>
      </c>
      <c r="T4402" s="88"/>
    </row>
    <row r="4403" spans="1:20">
      <c r="A4403" s="188">
        <f t="shared" si="291"/>
        <v>1239</v>
      </c>
      <c r="B4403" s="189" t="s">
        <v>4239</v>
      </c>
      <c r="C4403" s="99">
        <f t="shared" si="290"/>
        <v>2547487.3650000002</v>
      </c>
      <c r="D4403" s="103" t="str">
        <f>IF(ISNUMBER('Форма 1'!U4403),'Форма 1'!$H4403*VLOOKUP('Форма 1'!$F4403,'Придельники с 2022'!$B$4:$X$28,'Форма 1'!U$8),"")</f>
        <v/>
      </c>
      <c r="E4403" s="103" t="str">
        <f>IF(ISNUMBER('Форма 1'!V4403),'Форма 1'!$H4403*VLOOKUP('Форма 1'!$F4403,'Придельники с 2022'!$B$4:$X$28,'Форма 1'!V$8),"")</f>
        <v/>
      </c>
      <c r="F4403" s="103" t="str">
        <f>IF(ISNUMBER('Форма 1'!W4403),'Форма 1'!$H4403*VLOOKUP('Форма 1'!$F4403,'Придельники с 2022'!$B$4:$X$28,'Форма 1'!W$8),"")</f>
        <v/>
      </c>
      <c r="G4403" s="103" t="str">
        <f>IF(ISNUMBER('Форма 1'!X4403),'Форма 1'!$H4403*VLOOKUP('Форма 1'!$F4403,'Придельники с 2022'!$B$4:$X$28,'Форма 1'!X$8),"")</f>
        <v/>
      </c>
      <c r="H4403" s="103" t="str">
        <f>IF(ISNUMBER('Форма 1'!Y4403),'Форма 1'!$H4403*VLOOKUP('Форма 1'!$F4403,'Придельники с 2022'!$B$4:$X$28,'Форма 1'!Y$8),"")</f>
        <v/>
      </c>
      <c r="I4403" s="103" t="str">
        <f>IF(ISNUMBER('Форма 1'!Z4403),'Форма 1'!$H4403*VLOOKUP('Форма 1'!$F4403,'Придельники с 2022'!$B$4:$X$28,'Форма 1'!Z$8),"")</f>
        <v/>
      </c>
      <c r="J4403" s="103" t="str">
        <f>IF(ISNUMBER('Форма 1'!AA4403),'Форма 1'!$H4403*VLOOKUP('Форма 1'!$F4403,'Придельники с 2022'!$B$4:$X$28,'Форма 1'!AA$8),"")</f>
        <v/>
      </c>
      <c r="K4403" s="90"/>
      <c r="L4403" s="87"/>
      <c r="M4403" s="103" t="str">
        <f>IF(ISNUMBER('Форма 1'!AD4403),'Форма 1'!$H4403*VLOOKUP('Форма 1'!$F4403,'Придельники с 2022'!$B$4:$X$28,'Форма 1'!AD$8),"")</f>
        <v/>
      </c>
      <c r="N4403" s="103" t="str">
        <f>IF(ISBLANK('Форма 1'!$AE4403),"",IF('Форма 1'!$AE4403=1,'Форма 1'!$H4403*VLOOKUP('Форма 1'!$F4403,'Придельники с 2022'!$B$4:$X$28,'Форма 1'!$AE$8,0),IF('Форма 1'!$AE4403=2,'Форма 1'!$H4403*VLOOKUP('Форма 1'!$F4403,'Придельники с 2022'!$B$4:$X$28,13,0),IF('Форма 1'!$AE4403=3,'Форма 1'!$H4403*VLOOKUP('Форма 1'!$F4403,'Придельники с 2022'!$B$4:$X$28,12,0)))))</f>
        <v/>
      </c>
      <c r="O4403" s="103">
        <f>IF(ISNUMBER('Форма 1'!AF4403),'Форма 1'!$H4403*VLOOKUP('Форма 1'!$F4403,'Придельники с 2022'!$B$4:$X$28,'Форма 1'!AF$8),"")</f>
        <v>2547487.3650000002</v>
      </c>
      <c r="P4403" s="87"/>
      <c r="Q4403" s="103" t="str">
        <f>IF(ISNUMBER('Форма 1'!AH4403),'Форма 1'!$H4403*VLOOKUP('Форма 1'!$F4403,'Придельники с 2022'!$B$4:$X$28,'Форма 1'!AH$8),"")</f>
        <v/>
      </c>
      <c r="R4403" s="103" t="str">
        <f>IF(ISNUMBER('Форма 1'!AI4403),'Форма 1'!$H4403*VLOOKUP('Форма 1'!$F4403,'Придельники с 2022'!$B$4:$X$28,'Форма 1'!AI$8),"")</f>
        <v/>
      </c>
      <c r="S4403" s="103" t="str">
        <f>IF(ISNUMBER('Форма 1'!AJ4403),'Форма 1'!$H4403*VLOOKUP('Форма 1'!$F4403,'Придельники с 2022'!$B$4:$X$28,'Форма 1'!AJ$8),"")</f>
        <v/>
      </c>
      <c r="T4403" s="88"/>
    </row>
    <row r="4404" spans="1:20">
      <c r="A4404" s="188">
        <f t="shared" si="291"/>
        <v>1240</v>
      </c>
      <c r="B4404" s="189" t="s">
        <v>4240</v>
      </c>
      <c r="C4404" s="99">
        <f t="shared" si="290"/>
        <v>20287456.896000002</v>
      </c>
      <c r="D4404" s="103" t="str">
        <f>IF(ISNUMBER('Форма 1'!U4404),'Форма 1'!$H4404*VLOOKUP('Форма 1'!$F4404,'Придельники с 2022'!$B$4:$X$28,'Форма 1'!U$8),"")</f>
        <v/>
      </c>
      <c r="E4404" s="103" t="str">
        <f>IF(ISNUMBER('Форма 1'!V4404),'Форма 1'!$H4404*VLOOKUP('Форма 1'!$F4404,'Придельники с 2022'!$B$4:$X$28,'Форма 1'!V$8),"")</f>
        <v/>
      </c>
      <c r="F4404" s="103" t="str">
        <f>IF(ISNUMBER('Форма 1'!W4404),'Форма 1'!$H4404*VLOOKUP('Форма 1'!$F4404,'Придельники с 2022'!$B$4:$X$28,'Форма 1'!W$8),"")</f>
        <v/>
      </c>
      <c r="G4404" s="103" t="str">
        <f>IF(ISNUMBER('Форма 1'!X4404),'Форма 1'!$H4404*VLOOKUP('Форма 1'!$F4404,'Придельники с 2022'!$B$4:$X$28,'Форма 1'!X$8),"")</f>
        <v/>
      </c>
      <c r="H4404" s="103" t="str">
        <f>IF(ISNUMBER('Форма 1'!Y4404),'Форма 1'!$H4404*VLOOKUP('Форма 1'!$F4404,'Придельники с 2022'!$B$4:$X$28,'Форма 1'!Y$8),"")</f>
        <v/>
      </c>
      <c r="I4404" s="103" t="str">
        <f>IF(ISNUMBER('Форма 1'!Z4404),'Форма 1'!$H4404*VLOOKUP('Форма 1'!$F4404,'Придельники с 2022'!$B$4:$X$28,'Форма 1'!Z$8),"")</f>
        <v/>
      </c>
      <c r="J4404" s="103" t="str">
        <f>IF(ISNUMBER('Форма 1'!AA4404),'Форма 1'!$H4404*VLOOKUP('Форма 1'!$F4404,'Придельники с 2022'!$B$4:$X$28,'Форма 1'!AA$8),"")</f>
        <v/>
      </c>
      <c r="K4404" s="90"/>
      <c r="L4404" s="87"/>
      <c r="M4404" s="103">
        <f>IF(ISNUMBER('Форма 1'!AD4404),'Форма 1'!$H4404*VLOOKUP('Форма 1'!$F4404,'Придельники с 2022'!$B$4:$X$28,'Форма 1'!AD$8),"")</f>
        <v>20287456.896000002</v>
      </c>
      <c r="N4404" s="103" t="str">
        <f>IF(ISBLANK('Форма 1'!$AE4404),"",IF('Форма 1'!$AE4404=1,'Форма 1'!$H4404*VLOOKUP('Форма 1'!$F4404,'Придельники с 2022'!$B$4:$X$28,'Форма 1'!$AE$8,0),IF('Форма 1'!$AE4404=2,'Форма 1'!$H4404*VLOOKUP('Форма 1'!$F4404,'Придельники с 2022'!$B$4:$X$28,13,0),IF('Форма 1'!$AE4404=3,'Форма 1'!$H4404*VLOOKUP('Форма 1'!$F4404,'Придельники с 2022'!$B$4:$X$28,12,0)))))</f>
        <v/>
      </c>
      <c r="O4404" s="103" t="str">
        <f>IF(ISNUMBER('Форма 1'!AF4404),'Форма 1'!$H4404*VLOOKUP('Форма 1'!$F4404,'Придельники с 2022'!$B$4:$X$28,'Форма 1'!AF$8),"")</f>
        <v/>
      </c>
      <c r="P4404" s="87"/>
      <c r="Q4404" s="103" t="str">
        <f>IF(ISNUMBER('Форма 1'!AH4404),'Форма 1'!$H4404*VLOOKUP('Форма 1'!$F4404,'Придельники с 2022'!$B$4:$X$28,'Форма 1'!AH$8),"")</f>
        <v/>
      </c>
      <c r="R4404" s="103" t="str">
        <f>IF(ISNUMBER('Форма 1'!AI4404),'Форма 1'!$H4404*VLOOKUP('Форма 1'!$F4404,'Придельники с 2022'!$B$4:$X$28,'Форма 1'!AI$8),"")</f>
        <v/>
      </c>
      <c r="S4404" s="103" t="str">
        <f>IF(ISNUMBER('Форма 1'!AJ4404),'Форма 1'!$H4404*VLOOKUP('Форма 1'!$F4404,'Придельники с 2022'!$B$4:$X$28,'Форма 1'!AJ$8),"")</f>
        <v/>
      </c>
      <c r="T4404" s="88"/>
    </row>
    <row r="4405" spans="1:20">
      <c r="A4405" s="188">
        <f t="shared" si="291"/>
        <v>1241</v>
      </c>
      <c r="B4405" s="189" t="s">
        <v>4241</v>
      </c>
      <c r="C4405" s="99">
        <f t="shared" si="290"/>
        <v>14246885.520000001</v>
      </c>
      <c r="D4405" s="103" t="str">
        <f>IF(ISNUMBER('Форма 1'!U4405),'Форма 1'!$H4405*VLOOKUP('Форма 1'!$F4405,'Придельники с 2022'!$B$4:$X$28,'Форма 1'!U$8),"")</f>
        <v/>
      </c>
      <c r="E4405" s="103" t="str">
        <f>IF(ISNUMBER('Форма 1'!V4405),'Форма 1'!$H4405*VLOOKUP('Форма 1'!$F4405,'Придельники с 2022'!$B$4:$X$28,'Форма 1'!V$8),"")</f>
        <v/>
      </c>
      <c r="F4405" s="103" t="str">
        <f>IF(ISNUMBER('Форма 1'!W4405),'Форма 1'!$H4405*VLOOKUP('Форма 1'!$F4405,'Придельники с 2022'!$B$4:$X$28,'Форма 1'!W$8),"")</f>
        <v/>
      </c>
      <c r="G4405" s="103" t="str">
        <f>IF(ISNUMBER('Форма 1'!X4405),'Форма 1'!$H4405*VLOOKUP('Форма 1'!$F4405,'Придельники с 2022'!$B$4:$X$28,'Форма 1'!X$8),"")</f>
        <v/>
      </c>
      <c r="H4405" s="103" t="str">
        <f>IF(ISNUMBER('Форма 1'!Y4405),'Форма 1'!$H4405*VLOOKUP('Форма 1'!$F4405,'Придельники с 2022'!$B$4:$X$28,'Форма 1'!Y$8),"")</f>
        <v/>
      </c>
      <c r="I4405" s="103" t="str">
        <f>IF(ISNUMBER('Форма 1'!Z4405),'Форма 1'!$H4405*VLOOKUP('Форма 1'!$F4405,'Придельники с 2022'!$B$4:$X$28,'Форма 1'!Z$8),"")</f>
        <v/>
      </c>
      <c r="J4405" s="103" t="str">
        <f>IF(ISNUMBER('Форма 1'!AA4405),'Форма 1'!$H4405*VLOOKUP('Форма 1'!$F4405,'Придельники с 2022'!$B$4:$X$28,'Форма 1'!AA$8),"")</f>
        <v/>
      </c>
      <c r="K4405" s="90"/>
      <c r="L4405" s="87"/>
      <c r="M4405" s="103">
        <f>IF(ISNUMBER('Форма 1'!AD4405),'Форма 1'!$H4405*VLOOKUP('Форма 1'!$F4405,'Придельники с 2022'!$B$4:$X$28,'Форма 1'!AD$8),"")</f>
        <v>14246885.520000001</v>
      </c>
      <c r="N4405" s="103" t="str">
        <f>IF(ISBLANK('Форма 1'!$AE4405),"",IF('Форма 1'!$AE4405=1,'Форма 1'!$H4405*VLOOKUP('Форма 1'!$F4405,'Придельники с 2022'!$B$4:$X$28,'Форма 1'!$AE$8,0),IF('Форма 1'!$AE4405=2,'Форма 1'!$H4405*VLOOKUP('Форма 1'!$F4405,'Придельники с 2022'!$B$4:$X$28,13,0),IF('Форма 1'!$AE4405=3,'Форма 1'!$H4405*VLOOKUP('Форма 1'!$F4405,'Придельники с 2022'!$B$4:$X$28,12,0)))))</f>
        <v/>
      </c>
      <c r="O4405" s="103" t="str">
        <f>IF(ISNUMBER('Форма 1'!AF4405),'Форма 1'!$H4405*VLOOKUP('Форма 1'!$F4405,'Придельники с 2022'!$B$4:$X$28,'Форма 1'!AF$8),"")</f>
        <v/>
      </c>
      <c r="P4405" s="87"/>
      <c r="Q4405" s="103" t="str">
        <f>IF(ISNUMBER('Форма 1'!AH4405),'Форма 1'!$H4405*VLOOKUP('Форма 1'!$F4405,'Придельники с 2022'!$B$4:$X$28,'Форма 1'!AH$8),"")</f>
        <v/>
      </c>
      <c r="R4405" s="103" t="str">
        <f>IF(ISNUMBER('Форма 1'!AI4405),'Форма 1'!$H4405*VLOOKUP('Форма 1'!$F4405,'Придельники с 2022'!$B$4:$X$28,'Форма 1'!AI$8),"")</f>
        <v/>
      </c>
      <c r="S4405" s="103" t="str">
        <f>IF(ISNUMBER('Форма 1'!AJ4405),'Форма 1'!$H4405*VLOOKUP('Форма 1'!$F4405,'Придельники с 2022'!$B$4:$X$28,'Форма 1'!AJ$8),"")</f>
        <v/>
      </c>
      <c r="T4405" s="88"/>
    </row>
    <row r="4406" spans="1:20">
      <c r="A4406" s="188">
        <f t="shared" si="291"/>
        <v>1242</v>
      </c>
      <c r="B4406" s="112" t="s">
        <v>780</v>
      </c>
      <c r="C4406" s="99">
        <f t="shared" si="290"/>
        <v>16980870.752999999</v>
      </c>
      <c r="D4406" s="103" t="str">
        <f>IF(ISNUMBER('Форма 1'!U4406),'Форма 1'!$H4406*VLOOKUP('Форма 1'!$F4406,'Придельники с 2022'!$B$4:$X$28,'Форма 1'!U$8),"")</f>
        <v/>
      </c>
      <c r="E4406" s="103" t="str">
        <f>IF(ISNUMBER('Форма 1'!V4406),'Форма 1'!$H4406*VLOOKUP('Форма 1'!$F4406,'Придельники с 2022'!$B$4:$X$28,'Форма 1'!V$8),"")</f>
        <v/>
      </c>
      <c r="F4406" s="103" t="str">
        <f>IF(ISNUMBER('Форма 1'!W4406),'Форма 1'!$H4406*VLOOKUP('Форма 1'!$F4406,'Придельники с 2022'!$B$4:$X$28,'Форма 1'!W$8),"")</f>
        <v/>
      </c>
      <c r="G4406" s="103" t="str">
        <f>IF(ISNUMBER('Форма 1'!X4406),'Форма 1'!$H4406*VLOOKUP('Форма 1'!$F4406,'Придельники с 2022'!$B$4:$X$28,'Форма 1'!X$8),"")</f>
        <v/>
      </c>
      <c r="H4406" s="103" t="str">
        <f>IF(ISNUMBER('Форма 1'!Y4406),'Форма 1'!$H4406*VLOOKUP('Форма 1'!$F4406,'Придельники с 2022'!$B$4:$X$28,'Форма 1'!Y$8),"")</f>
        <v/>
      </c>
      <c r="I4406" s="103" t="str">
        <f>IF(ISNUMBER('Форма 1'!Z4406),'Форма 1'!$H4406*VLOOKUP('Форма 1'!$F4406,'Придельники с 2022'!$B$4:$X$28,'Форма 1'!Z$8),"")</f>
        <v/>
      </c>
      <c r="J4406" s="103" t="str">
        <f>IF(ISNUMBER('Форма 1'!AA4406),'Форма 1'!$H4406*VLOOKUP('Форма 1'!$F4406,'Придельники с 2022'!$B$4:$X$28,'Форма 1'!AA$8),"")</f>
        <v/>
      </c>
      <c r="K4406" s="90"/>
      <c r="L4406" s="87"/>
      <c r="M4406" s="103" t="str">
        <f>IF(ISNUMBER('Форма 1'!AD4406),'Форма 1'!$H4406*VLOOKUP('Форма 1'!$F4406,'Придельники с 2022'!$B$4:$X$28,'Форма 1'!AD$8),"")</f>
        <v/>
      </c>
      <c r="N4406" s="103">
        <f>IF(ISBLANK('Форма 1'!$AE4406),"",IF('Форма 1'!$AE4406=1,'Форма 1'!$H4406*VLOOKUP('Форма 1'!$F4406,'Придельники с 2022'!$B$4:$X$28,'Форма 1'!$AE$8,0),IF('Форма 1'!$AE4406=2,'Форма 1'!$H4406*VLOOKUP('Форма 1'!$F4406,'Придельники с 2022'!$B$4:$X$28,13,0),IF('Форма 1'!$AE4406=3,'Форма 1'!$H4406*VLOOKUP('Форма 1'!$F4406,'Придельники с 2022'!$B$4:$X$28,12,0)))))</f>
        <v>14548944.563999999</v>
      </c>
      <c r="O4406" s="103">
        <f>IF(ISNUMBER('Форма 1'!AF4406),'Форма 1'!$H4406*VLOOKUP('Форма 1'!$F4406,'Придельники с 2022'!$B$4:$X$28,'Форма 1'!AF$8),"")</f>
        <v>2431926.1890000002</v>
      </c>
      <c r="P4406" s="87"/>
      <c r="Q4406" s="103" t="str">
        <f>IF(ISNUMBER('Форма 1'!AH4406),'Форма 1'!$H4406*VLOOKUP('Форма 1'!$F4406,'Придельники с 2022'!$B$4:$X$28,'Форма 1'!AH$8),"")</f>
        <v/>
      </c>
      <c r="R4406" s="103" t="str">
        <f>IF(ISNUMBER('Форма 1'!AI4406),'Форма 1'!$H4406*VLOOKUP('Форма 1'!$F4406,'Придельники с 2022'!$B$4:$X$28,'Форма 1'!AI$8),"")</f>
        <v/>
      </c>
      <c r="S4406" s="103" t="str">
        <f>IF(ISNUMBER('Форма 1'!AJ4406),'Форма 1'!$H4406*VLOOKUP('Форма 1'!$F4406,'Придельники с 2022'!$B$4:$X$28,'Форма 1'!AJ$8),"")</f>
        <v/>
      </c>
      <c r="T4406" s="88"/>
    </row>
    <row r="4407" spans="1:20">
      <c r="A4407" s="188">
        <f t="shared" si="291"/>
        <v>1243</v>
      </c>
      <c r="B4407" s="189" t="s">
        <v>4242</v>
      </c>
      <c r="C4407" s="99">
        <f t="shared" si="290"/>
        <v>31442534.399999999</v>
      </c>
      <c r="D4407" s="103" t="str">
        <f>IF(ISNUMBER('Форма 1'!U4407),'Форма 1'!$H4407*VLOOKUP('Форма 1'!$F4407,'Придельники с 2022'!$B$4:$X$28,'Форма 1'!U$8),"")</f>
        <v/>
      </c>
      <c r="E4407" s="103" t="str">
        <f>IF(ISNUMBER('Форма 1'!V4407),'Форма 1'!$H4407*VLOOKUP('Форма 1'!$F4407,'Придельники с 2022'!$B$4:$X$28,'Форма 1'!V$8),"")</f>
        <v/>
      </c>
      <c r="F4407" s="103" t="str">
        <f>IF(ISNUMBER('Форма 1'!W4407),'Форма 1'!$H4407*VLOOKUP('Форма 1'!$F4407,'Придельники с 2022'!$B$4:$X$28,'Форма 1'!W$8),"")</f>
        <v/>
      </c>
      <c r="G4407" s="103" t="str">
        <f>IF(ISNUMBER('Форма 1'!X4407),'Форма 1'!$H4407*VLOOKUP('Форма 1'!$F4407,'Придельники с 2022'!$B$4:$X$28,'Форма 1'!X$8),"")</f>
        <v/>
      </c>
      <c r="H4407" s="103" t="str">
        <f>IF(ISNUMBER('Форма 1'!Y4407),'Форма 1'!$H4407*VLOOKUP('Форма 1'!$F4407,'Придельники с 2022'!$B$4:$X$28,'Форма 1'!Y$8),"")</f>
        <v/>
      </c>
      <c r="I4407" s="103" t="str">
        <f>IF(ISNUMBER('Форма 1'!Z4407),'Форма 1'!$H4407*VLOOKUP('Форма 1'!$F4407,'Придельники с 2022'!$B$4:$X$28,'Форма 1'!Z$8),"")</f>
        <v/>
      </c>
      <c r="J4407" s="103" t="str">
        <f>IF(ISNUMBER('Форма 1'!AA4407),'Форма 1'!$H4407*VLOOKUP('Форма 1'!$F4407,'Придельники с 2022'!$B$4:$X$28,'Форма 1'!AA$8),"")</f>
        <v/>
      </c>
      <c r="K4407" s="90">
        <v>8</v>
      </c>
      <c r="L4407" s="87">
        <f>3930316.8*K4407</f>
        <v>31442534.399999999</v>
      </c>
      <c r="M4407" s="103" t="str">
        <f>IF(ISNUMBER('Форма 1'!AD4407),'Форма 1'!$H4407*VLOOKUP('Форма 1'!$F4407,'Придельники с 2022'!$B$4:$X$28,'Форма 1'!AD$8),"")</f>
        <v/>
      </c>
      <c r="N4407" s="103" t="str">
        <f>IF(ISBLANK('Форма 1'!$AE4407),"",IF('Форма 1'!$AE4407=1,'Форма 1'!$H4407*VLOOKUP('Форма 1'!$F4407,'Придельники с 2022'!$B$4:$X$28,'Форма 1'!$AE$8,0),IF('Форма 1'!$AE4407=2,'Форма 1'!$H4407*VLOOKUP('Форма 1'!$F4407,'Придельники с 2022'!$B$4:$X$28,13,0),IF('Форма 1'!$AE4407=3,'Форма 1'!$H4407*VLOOKUP('Форма 1'!$F4407,'Придельники с 2022'!$B$4:$X$28,12,0)))))</f>
        <v/>
      </c>
      <c r="O4407" s="103" t="str">
        <f>IF(ISNUMBER('Форма 1'!AF4407),'Форма 1'!$H4407*VLOOKUP('Форма 1'!$F4407,'Придельники с 2022'!$B$4:$X$28,'Форма 1'!AF$8),"")</f>
        <v/>
      </c>
      <c r="P4407" s="87"/>
      <c r="Q4407" s="103" t="str">
        <f>IF(ISNUMBER('Форма 1'!AH4407),'Форма 1'!$H4407*VLOOKUP('Форма 1'!$F4407,'Придельники с 2022'!$B$4:$X$28,'Форма 1'!AH$8),"")</f>
        <v/>
      </c>
      <c r="R4407" s="103" t="str">
        <f>IF(ISNUMBER('Форма 1'!AI4407),'Форма 1'!$H4407*VLOOKUP('Форма 1'!$F4407,'Придельники с 2022'!$B$4:$X$28,'Форма 1'!AI$8),"")</f>
        <v/>
      </c>
      <c r="S4407" s="103" t="str">
        <f>IF(ISNUMBER('Форма 1'!AJ4407),'Форма 1'!$H4407*VLOOKUP('Форма 1'!$F4407,'Придельники с 2022'!$B$4:$X$28,'Форма 1'!AJ$8),"")</f>
        <v/>
      </c>
      <c r="T4407" s="88"/>
    </row>
    <row r="4408" spans="1:20">
      <c r="A4408" s="188">
        <f t="shared" si="291"/>
        <v>1244</v>
      </c>
      <c r="B4408" s="189" t="s">
        <v>4243</v>
      </c>
      <c r="C4408" s="99">
        <f t="shared" si="290"/>
        <v>53812394.765999995</v>
      </c>
      <c r="D4408" s="103" t="str">
        <f>IF(ISNUMBER('Форма 1'!U4408),'Форма 1'!$H4408*VLOOKUP('Форма 1'!$F4408,'Придельники с 2022'!$B$4:$X$28,'Форма 1'!U$8),"")</f>
        <v/>
      </c>
      <c r="E4408" s="103" t="str">
        <f>IF(ISNUMBER('Форма 1'!V4408),'Форма 1'!$H4408*VLOOKUP('Форма 1'!$F4408,'Придельники с 2022'!$B$4:$X$28,'Форма 1'!V$8),"")</f>
        <v/>
      </c>
      <c r="F4408" s="103" t="str">
        <f>IF(ISNUMBER('Форма 1'!W4408),'Форма 1'!$H4408*VLOOKUP('Форма 1'!$F4408,'Придельники с 2022'!$B$4:$X$28,'Форма 1'!W$8),"")</f>
        <v/>
      </c>
      <c r="G4408" s="103" t="str">
        <f>IF(ISNUMBER('Форма 1'!X4408),'Форма 1'!$H4408*VLOOKUP('Форма 1'!$F4408,'Придельники с 2022'!$B$4:$X$28,'Форма 1'!X$8),"")</f>
        <v/>
      </c>
      <c r="H4408" s="103" t="str">
        <f>IF(ISNUMBER('Форма 1'!Y4408),'Форма 1'!$H4408*VLOOKUP('Форма 1'!$F4408,'Придельники с 2022'!$B$4:$X$28,'Форма 1'!Y$8),"")</f>
        <v/>
      </c>
      <c r="I4408" s="103" t="str">
        <f>IF(ISNUMBER('Форма 1'!Z4408),'Форма 1'!$H4408*VLOOKUP('Форма 1'!$F4408,'Придельники с 2022'!$B$4:$X$28,'Форма 1'!Z$8),"")</f>
        <v/>
      </c>
      <c r="J4408" s="103" t="str">
        <f>IF(ISNUMBER('Форма 1'!AA4408),'Форма 1'!$H4408*VLOOKUP('Форма 1'!$F4408,'Придельники с 2022'!$B$4:$X$28,'Форма 1'!AA$8),"")</f>
        <v/>
      </c>
      <c r="K4408" s="90"/>
      <c r="L4408" s="87"/>
      <c r="M4408" s="103">
        <f>IF(ISNUMBER('Форма 1'!AD4408),'Форма 1'!$H4408*VLOOKUP('Форма 1'!$F4408,'Придельники с 2022'!$B$4:$X$28,'Форма 1'!AD$8),"")</f>
        <v>53812394.765999995</v>
      </c>
      <c r="N4408" s="103" t="str">
        <f>IF(ISBLANK('Форма 1'!$AE4408),"",IF('Форма 1'!$AE4408=1,'Форма 1'!$H4408*VLOOKUP('Форма 1'!$F4408,'Придельники с 2022'!$B$4:$X$28,'Форма 1'!$AE$8,0),IF('Форма 1'!$AE4408=2,'Форма 1'!$H4408*VLOOKUP('Форма 1'!$F4408,'Придельники с 2022'!$B$4:$X$28,13,0),IF('Форма 1'!$AE4408=3,'Форма 1'!$H4408*VLOOKUP('Форма 1'!$F4408,'Придельники с 2022'!$B$4:$X$28,12,0)))))</f>
        <v/>
      </c>
      <c r="O4408" s="103" t="str">
        <f>IF(ISNUMBER('Форма 1'!AF4408),'Форма 1'!$H4408*VLOOKUP('Форма 1'!$F4408,'Придельники с 2022'!$B$4:$X$28,'Форма 1'!AF$8),"")</f>
        <v/>
      </c>
      <c r="P4408" s="87"/>
      <c r="Q4408" s="103" t="str">
        <f>IF(ISNUMBER('Форма 1'!AH4408),'Форма 1'!$H4408*VLOOKUP('Форма 1'!$F4408,'Придельники с 2022'!$B$4:$X$28,'Форма 1'!AH$8),"")</f>
        <v/>
      </c>
      <c r="R4408" s="103" t="str">
        <f>IF(ISNUMBER('Форма 1'!AI4408),'Форма 1'!$H4408*VLOOKUP('Форма 1'!$F4408,'Придельники с 2022'!$B$4:$X$28,'Форма 1'!AI$8),"")</f>
        <v/>
      </c>
      <c r="S4408" s="103" t="str">
        <f>IF(ISNUMBER('Форма 1'!AJ4408),'Форма 1'!$H4408*VLOOKUP('Форма 1'!$F4408,'Придельники с 2022'!$B$4:$X$28,'Форма 1'!AJ$8),"")</f>
        <v/>
      </c>
      <c r="T4408" s="88"/>
    </row>
    <row r="4409" spans="1:20">
      <c r="A4409" s="188">
        <f t="shared" si="291"/>
        <v>1245</v>
      </c>
      <c r="B4409" s="189" t="s">
        <v>4244</v>
      </c>
      <c r="C4409" s="99">
        <f t="shared" si="290"/>
        <v>43510275.439999998</v>
      </c>
      <c r="D4409" s="103" t="str">
        <f>IF(ISNUMBER('Форма 1'!U4409),'Форма 1'!$H4409*VLOOKUP('Форма 1'!$F4409,'Придельники с 2022'!$B$4:$X$28,'Форма 1'!U$8),"")</f>
        <v/>
      </c>
      <c r="E4409" s="103" t="str">
        <f>IF(ISNUMBER('Форма 1'!V4409),'Форма 1'!$H4409*VLOOKUP('Форма 1'!$F4409,'Придельники с 2022'!$B$4:$X$28,'Форма 1'!V$8),"")</f>
        <v/>
      </c>
      <c r="F4409" s="103" t="str">
        <f>IF(ISNUMBER('Форма 1'!W4409),'Форма 1'!$H4409*VLOOKUP('Форма 1'!$F4409,'Придельники с 2022'!$B$4:$X$28,'Форма 1'!W$8),"")</f>
        <v/>
      </c>
      <c r="G4409" s="103" t="str">
        <f>IF(ISNUMBER('Форма 1'!X4409),'Форма 1'!$H4409*VLOOKUP('Форма 1'!$F4409,'Придельники с 2022'!$B$4:$X$28,'Форма 1'!X$8),"")</f>
        <v/>
      </c>
      <c r="H4409" s="103" t="str">
        <f>IF(ISNUMBER('Форма 1'!Y4409),'Форма 1'!$H4409*VLOOKUP('Форма 1'!$F4409,'Придельники с 2022'!$B$4:$X$28,'Форма 1'!Y$8),"")</f>
        <v/>
      </c>
      <c r="I4409" s="103" t="str">
        <f>IF(ISNUMBER('Форма 1'!Z4409),'Форма 1'!$H4409*VLOOKUP('Форма 1'!$F4409,'Придельники с 2022'!$B$4:$X$28,'Форма 1'!Z$8),"")</f>
        <v/>
      </c>
      <c r="J4409" s="103" t="str">
        <f>IF(ISNUMBER('Форма 1'!AA4409),'Форма 1'!$H4409*VLOOKUP('Форма 1'!$F4409,'Придельники с 2022'!$B$4:$X$28,'Форма 1'!AA$8),"")</f>
        <v/>
      </c>
      <c r="K4409" s="90">
        <v>11</v>
      </c>
      <c r="L4409" s="87">
        <f>(3930316.8*9)+(4068712.12*2)</f>
        <v>43510275.439999998</v>
      </c>
      <c r="M4409" s="103" t="str">
        <f>IF(ISNUMBER('Форма 1'!AD4409),'Форма 1'!$H4409*VLOOKUP('Форма 1'!$F4409,'Придельники с 2022'!$B$4:$X$28,'Форма 1'!AD$8),"")</f>
        <v/>
      </c>
      <c r="N4409" s="103" t="str">
        <f>IF(ISBLANK('Форма 1'!$AE4409),"",IF('Форма 1'!$AE4409=1,'Форма 1'!$H4409*VLOOKUP('Форма 1'!$F4409,'Придельники с 2022'!$B$4:$X$28,'Форма 1'!$AE$8,0),IF('Форма 1'!$AE4409=2,'Форма 1'!$H4409*VLOOKUP('Форма 1'!$F4409,'Придельники с 2022'!$B$4:$X$28,13,0),IF('Форма 1'!$AE4409=3,'Форма 1'!$H4409*VLOOKUP('Форма 1'!$F4409,'Придельники с 2022'!$B$4:$X$28,12,0)))))</f>
        <v/>
      </c>
      <c r="O4409" s="103" t="str">
        <f>IF(ISNUMBER('Форма 1'!AF4409),'Форма 1'!$H4409*VLOOKUP('Форма 1'!$F4409,'Придельники с 2022'!$B$4:$X$28,'Форма 1'!AF$8),"")</f>
        <v/>
      </c>
      <c r="P4409" s="87"/>
      <c r="Q4409" s="103" t="str">
        <f>IF(ISNUMBER('Форма 1'!AH4409),'Форма 1'!$H4409*VLOOKUP('Форма 1'!$F4409,'Придельники с 2022'!$B$4:$X$28,'Форма 1'!AH$8),"")</f>
        <v/>
      </c>
      <c r="R4409" s="103" t="str">
        <f>IF(ISNUMBER('Форма 1'!AI4409),'Форма 1'!$H4409*VLOOKUP('Форма 1'!$F4409,'Придельники с 2022'!$B$4:$X$28,'Форма 1'!AI$8),"")</f>
        <v/>
      </c>
      <c r="S4409" s="103" t="str">
        <f>IF(ISNUMBER('Форма 1'!AJ4409),'Форма 1'!$H4409*VLOOKUP('Форма 1'!$F4409,'Придельники с 2022'!$B$4:$X$28,'Форма 1'!AJ$8),"")</f>
        <v/>
      </c>
      <c r="T4409" s="88"/>
    </row>
    <row r="4410" spans="1:20">
      <c r="A4410" s="188">
        <f t="shared" si="291"/>
        <v>1246</v>
      </c>
      <c r="B4410" s="189" t="s">
        <v>4246</v>
      </c>
      <c r="C4410" s="99">
        <f t="shared" si="290"/>
        <v>8405042.4000000004</v>
      </c>
      <c r="D4410" s="103" t="str">
        <f>IF(ISNUMBER('Форма 1'!U4410),'Форма 1'!$H4410*VLOOKUP('Форма 1'!$F4410,'Придельники с 2022'!$B$4:$X$28,'Форма 1'!U$8),"")</f>
        <v/>
      </c>
      <c r="E4410" s="103" t="str">
        <f>IF(ISNUMBER('Форма 1'!V4410),'Форма 1'!$H4410*VLOOKUP('Форма 1'!$F4410,'Придельники с 2022'!$B$4:$X$28,'Форма 1'!V$8),"")</f>
        <v/>
      </c>
      <c r="F4410" s="103" t="str">
        <f>IF(ISNUMBER('Форма 1'!W4410),'Форма 1'!$H4410*VLOOKUP('Форма 1'!$F4410,'Придельники с 2022'!$B$4:$X$28,'Форма 1'!W$8),"")</f>
        <v/>
      </c>
      <c r="G4410" s="103" t="str">
        <f>IF(ISNUMBER('Форма 1'!X4410),'Форма 1'!$H4410*VLOOKUP('Форма 1'!$F4410,'Придельники с 2022'!$B$4:$X$28,'Форма 1'!X$8),"")</f>
        <v/>
      </c>
      <c r="H4410" s="103" t="str">
        <f>IF(ISNUMBER('Форма 1'!Y4410),'Форма 1'!$H4410*VLOOKUP('Форма 1'!$F4410,'Придельники с 2022'!$B$4:$X$28,'Форма 1'!Y$8),"")</f>
        <v/>
      </c>
      <c r="I4410" s="103" t="str">
        <f>IF(ISNUMBER('Форма 1'!Z4410),'Форма 1'!$H4410*VLOOKUP('Форма 1'!$F4410,'Придельники с 2022'!$B$4:$X$28,'Форма 1'!Z$8),"")</f>
        <v/>
      </c>
      <c r="J4410" s="103" t="str">
        <f>IF(ISNUMBER('Форма 1'!AA4410),'Форма 1'!$H4410*VLOOKUP('Форма 1'!$F4410,'Придельники с 2022'!$B$4:$X$28,'Форма 1'!AA$8),"")</f>
        <v/>
      </c>
      <c r="K4410" s="90"/>
      <c r="L4410" s="87"/>
      <c r="M4410" s="103" t="str">
        <f>IF(ISNUMBER('Форма 1'!AD4410),'Форма 1'!$H4410*VLOOKUP('Форма 1'!$F4410,'Придельники с 2022'!$B$4:$X$28,'Форма 1'!AD$8),"")</f>
        <v/>
      </c>
      <c r="N4410" s="103" t="str">
        <f>IF(ISBLANK('Форма 1'!$AE4410),"",IF('Форма 1'!$AE4410=1,'Форма 1'!$H4410*VLOOKUP('Форма 1'!$F4410,'Придельники с 2022'!$B$4:$X$28,'Форма 1'!$AE$8,0),IF('Форма 1'!$AE4410=2,'Форма 1'!$H4410*VLOOKUP('Форма 1'!$F4410,'Придельники с 2022'!$B$4:$X$28,13,0),IF('Форма 1'!$AE4410=3,'Форма 1'!$H4410*VLOOKUP('Форма 1'!$F4410,'Придельники с 2022'!$B$4:$X$28,12,0)))))</f>
        <v/>
      </c>
      <c r="O4410" s="103">
        <f>IF(ISNUMBER('Форма 1'!AF4410),'Форма 1'!$H4410*VLOOKUP('Форма 1'!$F4410,'Придельники с 2022'!$B$4:$X$28,'Форма 1'!AF$8),"")</f>
        <v>8405042.4000000004</v>
      </c>
      <c r="P4410" s="87"/>
      <c r="Q4410" s="103" t="str">
        <f>IF(ISNUMBER('Форма 1'!AH4410),'Форма 1'!$H4410*VLOOKUP('Форма 1'!$F4410,'Придельники с 2022'!$B$4:$X$28,'Форма 1'!AH$8),"")</f>
        <v/>
      </c>
      <c r="R4410" s="103" t="str">
        <f>IF(ISNUMBER('Форма 1'!AI4410),'Форма 1'!$H4410*VLOOKUP('Форма 1'!$F4410,'Придельники с 2022'!$B$4:$X$28,'Форма 1'!AI$8),"")</f>
        <v/>
      </c>
      <c r="S4410" s="103" t="str">
        <f>IF(ISNUMBER('Форма 1'!AJ4410),'Форма 1'!$H4410*VLOOKUP('Форма 1'!$F4410,'Придельники с 2022'!$B$4:$X$28,'Форма 1'!AJ$8),"")</f>
        <v/>
      </c>
      <c r="T4410" s="88"/>
    </row>
    <row r="4411" spans="1:20">
      <c r="A4411" s="188">
        <f t="shared" si="291"/>
        <v>1247</v>
      </c>
      <c r="B4411" s="189" t="s">
        <v>4247</v>
      </c>
      <c r="C4411" s="99">
        <f t="shared" si="290"/>
        <v>1128904.686</v>
      </c>
      <c r="D4411" s="103">
        <f>IF(ISNUMBER('Форма 1'!U4411),'Форма 1'!$H4411*VLOOKUP('Форма 1'!$F4411,'Придельники с 2022'!$B$4:$X$28,'Форма 1'!U$8),"")</f>
        <v>1128904.686</v>
      </c>
      <c r="E4411" s="103" t="str">
        <f>IF(ISNUMBER('Форма 1'!V4411),'Форма 1'!$H4411*VLOOKUP('Форма 1'!$F4411,'Придельники с 2022'!$B$4:$X$28,'Форма 1'!V$8),"")</f>
        <v/>
      </c>
      <c r="F4411" s="103" t="str">
        <f>IF(ISNUMBER('Форма 1'!W4411),'Форма 1'!$H4411*VLOOKUP('Форма 1'!$F4411,'Придельники с 2022'!$B$4:$X$28,'Форма 1'!W$8),"")</f>
        <v/>
      </c>
      <c r="G4411" s="103" t="str">
        <f>IF(ISNUMBER('Форма 1'!X4411),'Форма 1'!$H4411*VLOOKUP('Форма 1'!$F4411,'Придельники с 2022'!$B$4:$X$28,'Форма 1'!X$8),"")</f>
        <v/>
      </c>
      <c r="H4411" s="103" t="str">
        <f>IF(ISNUMBER('Форма 1'!Y4411),'Форма 1'!$H4411*VLOOKUP('Форма 1'!$F4411,'Придельники с 2022'!$B$4:$X$28,'Форма 1'!Y$8),"")</f>
        <v/>
      </c>
      <c r="I4411" s="103" t="str">
        <f>IF(ISNUMBER('Форма 1'!Z4411),'Форма 1'!$H4411*VLOOKUP('Форма 1'!$F4411,'Придельники с 2022'!$B$4:$X$28,'Форма 1'!Z$8),"")</f>
        <v/>
      </c>
      <c r="J4411" s="103" t="str">
        <f>IF(ISNUMBER('Форма 1'!AA4411),'Форма 1'!$H4411*VLOOKUP('Форма 1'!$F4411,'Придельники с 2022'!$B$4:$X$28,'Форма 1'!AA$8),"")</f>
        <v/>
      </c>
      <c r="K4411" s="90"/>
      <c r="L4411" s="87"/>
      <c r="M4411" s="103" t="str">
        <f>IF(ISNUMBER('Форма 1'!AD4411),'Форма 1'!$H4411*VLOOKUP('Форма 1'!$F4411,'Придельники с 2022'!$B$4:$X$28,'Форма 1'!AD$8),"")</f>
        <v/>
      </c>
      <c r="N4411" s="103" t="str">
        <f>IF(ISBLANK('Форма 1'!$AE4411),"",IF('Форма 1'!$AE4411=1,'Форма 1'!$H4411*VLOOKUP('Форма 1'!$F4411,'Придельники с 2022'!$B$4:$X$28,'Форма 1'!$AE$8,0),IF('Форма 1'!$AE4411=2,'Форма 1'!$H4411*VLOOKUP('Форма 1'!$F4411,'Придельники с 2022'!$B$4:$X$28,13,0),IF('Форма 1'!$AE4411=3,'Форма 1'!$H4411*VLOOKUP('Форма 1'!$F4411,'Придельники с 2022'!$B$4:$X$28,12,0)))))</f>
        <v/>
      </c>
      <c r="O4411" s="103" t="str">
        <f>IF(ISNUMBER('Форма 1'!AF4411),'Форма 1'!$H4411*VLOOKUP('Форма 1'!$F4411,'Придельники с 2022'!$B$4:$X$28,'Форма 1'!AF$8),"")</f>
        <v/>
      </c>
      <c r="P4411" s="87"/>
      <c r="Q4411" s="103" t="str">
        <f>IF(ISNUMBER('Форма 1'!AH4411),'Форма 1'!$H4411*VLOOKUP('Форма 1'!$F4411,'Придельники с 2022'!$B$4:$X$28,'Форма 1'!AH$8),"")</f>
        <v/>
      </c>
      <c r="R4411" s="103" t="str">
        <f>IF(ISNUMBER('Форма 1'!AI4411),'Форма 1'!$H4411*VLOOKUP('Форма 1'!$F4411,'Придельники с 2022'!$B$4:$X$28,'Форма 1'!AI$8),"")</f>
        <v/>
      </c>
      <c r="S4411" s="103" t="str">
        <f>IF(ISNUMBER('Форма 1'!AJ4411),'Форма 1'!$H4411*VLOOKUP('Форма 1'!$F4411,'Придельники с 2022'!$B$4:$X$28,'Форма 1'!AJ$8),"")</f>
        <v/>
      </c>
      <c r="T4411" s="88"/>
    </row>
    <row r="4412" spans="1:20">
      <c r="A4412" s="188">
        <f t="shared" si="291"/>
        <v>1248</v>
      </c>
      <c r="B4412" s="189" t="s">
        <v>4248</v>
      </c>
      <c r="C4412" s="99">
        <f t="shared" si="290"/>
        <v>10293309.029999999</v>
      </c>
      <c r="D4412" s="103" t="str">
        <f>IF(ISNUMBER('Форма 1'!U4412),'Форма 1'!$H4412*VLOOKUP('Форма 1'!$F4412,'Придельники с 2022'!$B$4:$X$28,'Форма 1'!U$8),"")</f>
        <v/>
      </c>
      <c r="E4412" s="103" t="str">
        <f>IF(ISNUMBER('Форма 1'!V4412),'Форма 1'!$H4412*VLOOKUP('Форма 1'!$F4412,'Придельники с 2022'!$B$4:$X$28,'Форма 1'!V$8),"")</f>
        <v/>
      </c>
      <c r="F4412" s="103" t="str">
        <f>IF(ISNUMBER('Форма 1'!W4412),'Форма 1'!$H4412*VLOOKUP('Форма 1'!$F4412,'Придельники с 2022'!$B$4:$X$28,'Форма 1'!W$8),"")</f>
        <v/>
      </c>
      <c r="G4412" s="103" t="str">
        <f>IF(ISNUMBER('Форма 1'!X4412),'Форма 1'!$H4412*VLOOKUP('Форма 1'!$F4412,'Придельники с 2022'!$B$4:$X$28,'Форма 1'!X$8),"")</f>
        <v/>
      </c>
      <c r="H4412" s="103" t="str">
        <f>IF(ISNUMBER('Форма 1'!Y4412),'Форма 1'!$H4412*VLOOKUP('Форма 1'!$F4412,'Придельники с 2022'!$B$4:$X$28,'Форма 1'!Y$8),"")</f>
        <v/>
      </c>
      <c r="I4412" s="103" t="str">
        <f>IF(ISNUMBER('Форма 1'!Z4412),'Форма 1'!$H4412*VLOOKUP('Форма 1'!$F4412,'Придельники с 2022'!$B$4:$X$28,'Форма 1'!Z$8),"")</f>
        <v/>
      </c>
      <c r="J4412" s="103" t="str">
        <f>IF(ISNUMBER('Форма 1'!AA4412),'Форма 1'!$H4412*VLOOKUP('Форма 1'!$F4412,'Придельники с 2022'!$B$4:$X$28,'Форма 1'!AA$8),"")</f>
        <v/>
      </c>
      <c r="K4412" s="90"/>
      <c r="L4412" s="87"/>
      <c r="M4412" s="103">
        <f>IF(ISNUMBER('Форма 1'!AD4412),'Форма 1'!$H4412*VLOOKUP('Форма 1'!$F4412,'Придельники с 2022'!$B$4:$X$28,'Форма 1'!AD$8),"")</f>
        <v>10293309.029999999</v>
      </c>
      <c r="N4412" s="103" t="str">
        <f>IF(ISBLANK('Форма 1'!$AE4412),"",IF('Форма 1'!$AE4412=1,'Форма 1'!$H4412*VLOOKUP('Форма 1'!$F4412,'Придельники с 2022'!$B$4:$X$28,'Форма 1'!$AE$8,0),IF('Форма 1'!$AE4412=2,'Форма 1'!$H4412*VLOOKUP('Форма 1'!$F4412,'Придельники с 2022'!$B$4:$X$28,13,0),IF('Форма 1'!$AE4412=3,'Форма 1'!$H4412*VLOOKUP('Форма 1'!$F4412,'Придельники с 2022'!$B$4:$X$28,12,0)))))</f>
        <v/>
      </c>
      <c r="O4412" s="103" t="str">
        <f>IF(ISNUMBER('Форма 1'!AF4412),'Форма 1'!$H4412*VLOOKUP('Форма 1'!$F4412,'Придельники с 2022'!$B$4:$X$28,'Форма 1'!AF$8),"")</f>
        <v/>
      </c>
      <c r="P4412" s="87"/>
      <c r="Q4412" s="103" t="str">
        <f>IF(ISNUMBER('Форма 1'!AH4412),'Форма 1'!$H4412*VLOOKUP('Форма 1'!$F4412,'Придельники с 2022'!$B$4:$X$28,'Форма 1'!AH$8),"")</f>
        <v/>
      </c>
      <c r="R4412" s="103" t="str">
        <f>IF(ISNUMBER('Форма 1'!AI4412),'Форма 1'!$H4412*VLOOKUP('Форма 1'!$F4412,'Придельники с 2022'!$B$4:$X$28,'Форма 1'!AI$8),"")</f>
        <v/>
      </c>
      <c r="S4412" s="103" t="str">
        <f>IF(ISNUMBER('Форма 1'!AJ4412),'Форма 1'!$H4412*VLOOKUP('Форма 1'!$F4412,'Придельники с 2022'!$B$4:$X$28,'Форма 1'!AJ$8),"")</f>
        <v/>
      </c>
      <c r="T4412" s="88"/>
    </row>
    <row r="4413" spans="1:20">
      <c r="A4413" s="188">
        <f t="shared" si="291"/>
        <v>1249</v>
      </c>
      <c r="B4413" s="189" t="s">
        <v>4249</v>
      </c>
      <c r="C4413" s="99">
        <f t="shared" si="290"/>
        <v>2829287.34</v>
      </c>
      <c r="D4413" s="103" t="str">
        <f>IF(ISNUMBER('Форма 1'!U4413),'Форма 1'!$H4413*VLOOKUP('Форма 1'!$F4413,'Придельники с 2022'!$B$4:$X$28,'Форма 1'!U$8),"")</f>
        <v/>
      </c>
      <c r="E4413" s="103" t="str">
        <f>IF(ISNUMBER('Форма 1'!V4413),'Форма 1'!$H4413*VLOOKUP('Форма 1'!$F4413,'Придельники с 2022'!$B$4:$X$28,'Форма 1'!V$8),"")</f>
        <v/>
      </c>
      <c r="F4413" s="103" t="str">
        <f>IF(ISNUMBER('Форма 1'!W4413),'Форма 1'!$H4413*VLOOKUP('Форма 1'!$F4413,'Придельники с 2022'!$B$4:$X$28,'Форма 1'!W$8),"")</f>
        <v/>
      </c>
      <c r="G4413" s="103" t="str">
        <f>IF(ISNUMBER('Форма 1'!X4413),'Форма 1'!$H4413*VLOOKUP('Форма 1'!$F4413,'Придельники с 2022'!$B$4:$X$28,'Форма 1'!X$8),"")</f>
        <v/>
      </c>
      <c r="H4413" s="103" t="str">
        <f>IF(ISNUMBER('Форма 1'!Y4413),'Форма 1'!$H4413*VLOOKUP('Форма 1'!$F4413,'Придельники с 2022'!$B$4:$X$28,'Форма 1'!Y$8),"")</f>
        <v/>
      </c>
      <c r="I4413" s="103" t="str">
        <f>IF(ISNUMBER('Форма 1'!Z4413),'Форма 1'!$H4413*VLOOKUP('Форма 1'!$F4413,'Придельники с 2022'!$B$4:$X$28,'Форма 1'!Z$8),"")</f>
        <v/>
      </c>
      <c r="J4413" s="103" t="str">
        <f>IF(ISNUMBER('Форма 1'!AA4413),'Форма 1'!$H4413*VLOOKUP('Форма 1'!$F4413,'Придельники с 2022'!$B$4:$X$28,'Форма 1'!AA$8),"")</f>
        <v/>
      </c>
      <c r="K4413" s="90"/>
      <c r="L4413" s="87"/>
      <c r="M4413" s="103" t="str">
        <f>IF(ISNUMBER('Форма 1'!AD4413),'Форма 1'!$H4413*VLOOKUP('Форма 1'!$F4413,'Придельники с 2022'!$B$4:$X$28,'Форма 1'!AD$8),"")</f>
        <v/>
      </c>
      <c r="N4413" s="103" t="str">
        <f>IF(ISBLANK('Форма 1'!$AE4413),"",IF('Форма 1'!$AE4413=1,'Форма 1'!$H4413*VLOOKUP('Форма 1'!$F4413,'Придельники с 2022'!$B$4:$X$28,'Форма 1'!$AE$8,0),IF('Форма 1'!$AE4413=2,'Форма 1'!$H4413*VLOOKUP('Форма 1'!$F4413,'Придельники с 2022'!$B$4:$X$28,13,0),IF('Форма 1'!$AE4413=3,'Форма 1'!$H4413*VLOOKUP('Форма 1'!$F4413,'Придельники с 2022'!$B$4:$X$28,12,0)))))</f>
        <v/>
      </c>
      <c r="O4413" s="103" t="str">
        <f>IF(ISNUMBER('Форма 1'!AF4413),'Форма 1'!$H4413*VLOOKUP('Форма 1'!$F4413,'Придельники с 2022'!$B$4:$X$28,'Форма 1'!AF$8),"")</f>
        <v/>
      </c>
      <c r="P4413" s="87"/>
      <c r="Q4413" s="103">
        <f>IF(ISNUMBER('Форма 1'!AH4413),'Форма 1'!$H4413*VLOOKUP('Форма 1'!$F4413,'Придельники с 2022'!$B$4:$X$28,'Форма 1'!AH$8),"")</f>
        <v>2829287.34</v>
      </c>
      <c r="R4413" s="103" t="str">
        <f>IF(ISNUMBER('Форма 1'!AI4413),'Форма 1'!$H4413*VLOOKUP('Форма 1'!$F4413,'Придельники с 2022'!$B$4:$X$28,'Форма 1'!AI$8),"")</f>
        <v/>
      </c>
      <c r="S4413" s="103" t="str">
        <f>IF(ISNUMBER('Форма 1'!AJ4413),'Форма 1'!$H4413*VLOOKUP('Форма 1'!$F4413,'Придельники с 2022'!$B$4:$X$28,'Форма 1'!AJ$8),"")</f>
        <v/>
      </c>
      <c r="T4413" s="88"/>
    </row>
    <row r="4414" spans="1:20">
      <c r="A4414" s="188">
        <f t="shared" si="291"/>
        <v>1250</v>
      </c>
      <c r="B4414" s="189" t="s">
        <v>4250</v>
      </c>
      <c r="C4414" s="99">
        <f t="shared" si="290"/>
        <v>7999028.9199999999</v>
      </c>
      <c r="D4414" s="103" t="str">
        <f>IF(ISNUMBER('Форма 1'!U4414),'Форма 1'!$H4414*VLOOKUP('Форма 1'!$F4414,'Придельники с 2022'!$B$4:$X$28,'Форма 1'!U$8),"")</f>
        <v/>
      </c>
      <c r="E4414" s="103" t="str">
        <f>IF(ISNUMBER('Форма 1'!V4414),'Форма 1'!$H4414*VLOOKUP('Форма 1'!$F4414,'Придельники с 2022'!$B$4:$X$28,'Форма 1'!V$8),"")</f>
        <v/>
      </c>
      <c r="F4414" s="103" t="str">
        <f>IF(ISNUMBER('Форма 1'!W4414),'Форма 1'!$H4414*VLOOKUP('Форма 1'!$F4414,'Придельники с 2022'!$B$4:$X$28,'Форма 1'!W$8),"")</f>
        <v/>
      </c>
      <c r="G4414" s="103" t="str">
        <f>IF(ISNUMBER('Форма 1'!X4414),'Форма 1'!$H4414*VLOOKUP('Форма 1'!$F4414,'Придельники с 2022'!$B$4:$X$28,'Форма 1'!X$8),"")</f>
        <v/>
      </c>
      <c r="H4414" s="103" t="str">
        <f>IF(ISNUMBER('Форма 1'!Y4414),'Форма 1'!$H4414*VLOOKUP('Форма 1'!$F4414,'Придельники с 2022'!$B$4:$X$28,'Форма 1'!Y$8),"")</f>
        <v/>
      </c>
      <c r="I4414" s="103" t="str">
        <f>IF(ISNUMBER('Форма 1'!Z4414),'Форма 1'!$H4414*VLOOKUP('Форма 1'!$F4414,'Придельники с 2022'!$B$4:$X$28,'Форма 1'!Z$8),"")</f>
        <v/>
      </c>
      <c r="J4414" s="103" t="str">
        <f>IF(ISNUMBER('Форма 1'!AA4414),'Форма 1'!$H4414*VLOOKUP('Форма 1'!$F4414,'Придельники с 2022'!$B$4:$X$28,'Форма 1'!AA$8),"")</f>
        <v/>
      </c>
      <c r="K4414" s="90">
        <v>2</v>
      </c>
      <c r="L4414" s="87">
        <f>3930316.8+4068712.12</f>
        <v>7999028.9199999999</v>
      </c>
      <c r="M4414" s="103" t="str">
        <f>IF(ISNUMBER('Форма 1'!AD4414),'Форма 1'!$H4414*VLOOKUP('Форма 1'!$F4414,'Придельники с 2022'!$B$4:$X$28,'Форма 1'!AD$8),"")</f>
        <v/>
      </c>
      <c r="N4414" s="103" t="str">
        <f>IF(ISBLANK('Форма 1'!$AE4414),"",IF('Форма 1'!$AE4414=1,'Форма 1'!$H4414*VLOOKUP('Форма 1'!$F4414,'Придельники с 2022'!$B$4:$X$28,'Форма 1'!$AE$8,0),IF('Форма 1'!$AE4414=2,'Форма 1'!$H4414*VLOOKUP('Форма 1'!$F4414,'Придельники с 2022'!$B$4:$X$28,13,0),IF('Форма 1'!$AE4414=3,'Форма 1'!$H4414*VLOOKUP('Форма 1'!$F4414,'Придельники с 2022'!$B$4:$X$28,12,0)))))</f>
        <v/>
      </c>
      <c r="O4414" s="103" t="str">
        <f>IF(ISNUMBER('Форма 1'!AF4414),'Форма 1'!$H4414*VLOOKUP('Форма 1'!$F4414,'Придельники с 2022'!$B$4:$X$28,'Форма 1'!AF$8),"")</f>
        <v/>
      </c>
      <c r="P4414" s="87"/>
      <c r="Q4414" s="103" t="str">
        <f>IF(ISNUMBER('Форма 1'!AH4414),'Форма 1'!$H4414*VLOOKUP('Форма 1'!$F4414,'Придельники с 2022'!$B$4:$X$28,'Форма 1'!AH$8),"")</f>
        <v/>
      </c>
      <c r="R4414" s="103" t="str">
        <f>IF(ISNUMBER('Форма 1'!AI4414),'Форма 1'!$H4414*VLOOKUP('Форма 1'!$F4414,'Придельники с 2022'!$B$4:$X$28,'Форма 1'!AI$8),"")</f>
        <v/>
      </c>
      <c r="S4414" s="103" t="str">
        <f>IF(ISNUMBER('Форма 1'!AJ4414),'Форма 1'!$H4414*VLOOKUP('Форма 1'!$F4414,'Придельники с 2022'!$B$4:$X$28,'Форма 1'!AJ$8),"")</f>
        <v/>
      </c>
      <c r="T4414" s="88"/>
    </row>
    <row r="4415" spans="1:20">
      <c r="A4415" s="188">
        <f t="shared" si="291"/>
        <v>1251</v>
      </c>
      <c r="B4415" s="189" t="s">
        <v>4251</v>
      </c>
      <c r="C4415" s="99">
        <f t="shared" si="290"/>
        <v>84383681.723999992</v>
      </c>
      <c r="D4415" s="103" t="str">
        <f>IF(ISNUMBER('Форма 1'!U4415),'Форма 1'!$H4415*VLOOKUP('Форма 1'!$F4415,'Придельники с 2022'!$B$4:$X$28,'Форма 1'!U$8),"")</f>
        <v/>
      </c>
      <c r="E4415" s="103" t="str">
        <f>IF(ISNUMBER('Форма 1'!V4415),'Форма 1'!$H4415*VLOOKUP('Форма 1'!$F4415,'Придельники с 2022'!$B$4:$X$28,'Форма 1'!V$8),"")</f>
        <v/>
      </c>
      <c r="F4415" s="103" t="str">
        <f>IF(ISNUMBER('Форма 1'!W4415),'Форма 1'!$H4415*VLOOKUP('Форма 1'!$F4415,'Придельники с 2022'!$B$4:$X$28,'Форма 1'!W$8),"")</f>
        <v/>
      </c>
      <c r="G4415" s="103" t="str">
        <f>IF(ISNUMBER('Форма 1'!X4415),'Форма 1'!$H4415*VLOOKUP('Форма 1'!$F4415,'Придельники с 2022'!$B$4:$X$28,'Форма 1'!X$8),"")</f>
        <v/>
      </c>
      <c r="H4415" s="103" t="str">
        <f>IF(ISNUMBER('Форма 1'!Y4415),'Форма 1'!$H4415*VLOOKUP('Форма 1'!$F4415,'Придельники с 2022'!$B$4:$X$28,'Форма 1'!Y$8),"")</f>
        <v/>
      </c>
      <c r="I4415" s="103" t="str">
        <f>IF(ISNUMBER('Форма 1'!Z4415),'Форма 1'!$H4415*VLOOKUP('Форма 1'!$F4415,'Придельники с 2022'!$B$4:$X$28,'Форма 1'!Z$8),"")</f>
        <v/>
      </c>
      <c r="J4415" s="103" t="str">
        <f>IF(ISNUMBER('Форма 1'!AA4415),'Форма 1'!$H4415*VLOOKUP('Форма 1'!$F4415,'Придельники с 2022'!$B$4:$X$28,'Форма 1'!AA$8),"")</f>
        <v/>
      </c>
      <c r="K4415" s="90"/>
      <c r="L4415" s="87"/>
      <c r="M4415" s="103">
        <f>IF(ISNUMBER('Форма 1'!AD4415),'Форма 1'!$H4415*VLOOKUP('Форма 1'!$F4415,'Придельники с 2022'!$B$4:$X$28,'Форма 1'!AD$8),"")</f>
        <v>28515238.153999995</v>
      </c>
      <c r="N4415" s="103">
        <f>IF(ISBLANK('Форма 1'!$AE4415),"",IF('Форма 1'!$AE4415=1,'Форма 1'!$H4415*VLOOKUP('Форма 1'!$F4415,'Придельники с 2022'!$B$4:$X$28,'Форма 1'!$AE$8,0),IF('Форма 1'!$AE4415=2,'Форма 1'!$H4415*VLOOKUP('Форма 1'!$F4415,'Придельники с 2022'!$B$4:$X$28,13,0),IF('Форма 1'!$AE4415=3,'Форма 1'!$H4415*VLOOKUP('Форма 1'!$F4415,'Придельники с 2022'!$B$4:$X$28,12,0)))))</f>
        <v>49173000.399999999</v>
      </c>
      <c r="O4415" s="103">
        <f>IF(ISNUMBER('Форма 1'!AF4415),'Форма 1'!$H4415*VLOOKUP('Форма 1'!$F4415,'Придельники с 2022'!$B$4:$X$28,'Форма 1'!AF$8),"")</f>
        <v>6695443.1699999999</v>
      </c>
      <c r="P4415" s="87"/>
      <c r="Q4415" s="103" t="str">
        <f>IF(ISNUMBER('Форма 1'!AH4415),'Форма 1'!$H4415*VLOOKUP('Форма 1'!$F4415,'Придельники с 2022'!$B$4:$X$28,'Форма 1'!AH$8),"")</f>
        <v/>
      </c>
      <c r="R4415" s="103" t="str">
        <f>IF(ISNUMBER('Форма 1'!AI4415),'Форма 1'!$H4415*VLOOKUP('Форма 1'!$F4415,'Придельники с 2022'!$B$4:$X$28,'Форма 1'!AI$8),"")</f>
        <v/>
      </c>
      <c r="S4415" s="103" t="str">
        <f>IF(ISNUMBER('Форма 1'!AJ4415),'Форма 1'!$H4415*VLOOKUP('Форма 1'!$F4415,'Придельники с 2022'!$B$4:$X$28,'Форма 1'!AJ$8),"")</f>
        <v/>
      </c>
      <c r="T4415" s="88"/>
    </row>
    <row r="4416" spans="1:20">
      <c r="A4416" s="188">
        <f t="shared" si="291"/>
        <v>1252</v>
      </c>
      <c r="B4416" s="189" t="s">
        <v>4252</v>
      </c>
      <c r="C4416" s="99">
        <f t="shared" si="290"/>
        <v>24586795.900000002</v>
      </c>
      <c r="D4416" s="103" t="str">
        <f>IF(ISNUMBER('Форма 1'!U4416),'Форма 1'!$H4416*VLOOKUP('Форма 1'!$F4416,'Придельники с 2022'!$B$4:$X$28,'Форма 1'!U$8),"")</f>
        <v/>
      </c>
      <c r="E4416" s="103" t="str">
        <f>IF(ISNUMBER('Форма 1'!V4416),'Форма 1'!$H4416*VLOOKUP('Форма 1'!$F4416,'Придельники с 2022'!$B$4:$X$28,'Форма 1'!V$8),"")</f>
        <v/>
      </c>
      <c r="F4416" s="103" t="str">
        <f>IF(ISNUMBER('Форма 1'!W4416),'Форма 1'!$H4416*VLOOKUP('Форма 1'!$F4416,'Придельники с 2022'!$B$4:$X$28,'Форма 1'!W$8),"")</f>
        <v/>
      </c>
      <c r="G4416" s="103" t="str">
        <f>IF(ISNUMBER('Форма 1'!X4416),'Форма 1'!$H4416*VLOOKUP('Форма 1'!$F4416,'Придельники с 2022'!$B$4:$X$28,'Форма 1'!X$8),"")</f>
        <v/>
      </c>
      <c r="H4416" s="103" t="str">
        <f>IF(ISNUMBER('Форма 1'!Y4416),'Форма 1'!$H4416*VLOOKUP('Форма 1'!$F4416,'Придельники с 2022'!$B$4:$X$28,'Форма 1'!Y$8),"")</f>
        <v/>
      </c>
      <c r="I4416" s="103" t="str">
        <f>IF(ISNUMBER('Форма 1'!Z4416),'Форма 1'!$H4416*VLOOKUP('Форма 1'!$F4416,'Придельники с 2022'!$B$4:$X$28,'Форма 1'!Z$8),"")</f>
        <v/>
      </c>
      <c r="J4416" s="103" t="str">
        <f>IF(ISNUMBER('Форма 1'!AA4416),'Форма 1'!$H4416*VLOOKUP('Форма 1'!$F4416,'Придельники с 2022'!$B$4:$X$28,'Форма 1'!AA$8),"")</f>
        <v/>
      </c>
      <c r="K4416" s="90"/>
      <c r="L4416" s="87"/>
      <c r="M4416" s="103">
        <f>IF(ISNUMBER('Форма 1'!AD4416),'Форма 1'!$H4416*VLOOKUP('Форма 1'!$F4416,'Придельники с 2022'!$B$4:$X$28,'Форма 1'!AD$8),"")</f>
        <v>10853483.200000001</v>
      </c>
      <c r="N4416" s="103">
        <f>IF(ISBLANK('Форма 1'!$AE4416),"",IF('Форма 1'!$AE4416=1,'Форма 1'!$H4416*VLOOKUP('Форма 1'!$F4416,'Придельники с 2022'!$B$4:$X$28,'Форма 1'!$AE$8,0),IF('Форма 1'!$AE4416=2,'Форма 1'!$H4416*VLOOKUP('Форма 1'!$F4416,'Придельники с 2022'!$B$4:$X$28,13,0),IF('Форма 1'!$AE4416=3,'Форма 1'!$H4416*VLOOKUP('Форма 1'!$F4416,'Придельники с 2022'!$B$4:$X$28,12,0)))))</f>
        <v>11766487.6</v>
      </c>
      <c r="O4416" s="103">
        <f>IF(ISNUMBER('Форма 1'!AF4416),'Форма 1'!$H4416*VLOOKUP('Форма 1'!$F4416,'Придельники с 2022'!$B$4:$X$28,'Форма 1'!AF$8),"")</f>
        <v>1966825.1</v>
      </c>
      <c r="P4416" s="87"/>
      <c r="Q4416" s="103" t="str">
        <f>IF(ISNUMBER('Форма 1'!AH4416),'Форма 1'!$H4416*VLOOKUP('Форма 1'!$F4416,'Придельники с 2022'!$B$4:$X$28,'Форма 1'!AH$8),"")</f>
        <v/>
      </c>
      <c r="R4416" s="103" t="str">
        <f>IF(ISNUMBER('Форма 1'!AI4416),'Форма 1'!$H4416*VLOOKUP('Форма 1'!$F4416,'Придельники с 2022'!$B$4:$X$28,'Форма 1'!AI$8),"")</f>
        <v/>
      </c>
      <c r="S4416" s="103" t="str">
        <f>IF(ISNUMBER('Форма 1'!AJ4416),'Форма 1'!$H4416*VLOOKUP('Форма 1'!$F4416,'Придельники с 2022'!$B$4:$X$28,'Форма 1'!AJ$8),"")</f>
        <v/>
      </c>
      <c r="T4416" s="88"/>
    </row>
    <row r="4417" spans="1:20">
      <c r="A4417" s="188">
        <f t="shared" si="291"/>
        <v>1253</v>
      </c>
      <c r="B4417" s="189" t="s">
        <v>4253</v>
      </c>
      <c r="C4417" s="99">
        <f t="shared" si="290"/>
        <v>11790950.399999999</v>
      </c>
      <c r="D4417" s="103" t="str">
        <f>IF(ISNUMBER('Форма 1'!U4417),'Форма 1'!$H4417*VLOOKUP('Форма 1'!$F4417,'Придельники с 2022'!$B$4:$X$28,'Форма 1'!U$8),"")</f>
        <v/>
      </c>
      <c r="E4417" s="103" t="str">
        <f>IF(ISNUMBER('Форма 1'!V4417),'Форма 1'!$H4417*VLOOKUP('Форма 1'!$F4417,'Придельники с 2022'!$B$4:$X$28,'Форма 1'!V$8),"")</f>
        <v/>
      </c>
      <c r="F4417" s="103" t="str">
        <f>IF(ISNUMBER('Форма 1'!W4417),'Форма 1'!$H4417*VLOOKUP('Форма 1'!$F4417,'Придельники с 2022'!$B$4:$X$28,'Форма 1'!W$8),"")</f>
        <v/>
      </c>
      <c r="G4417" s="103" t="str">
        <f>IF(ISNUMBER('Форма 1'!X4417),'Форма 1'!$H4417*VLOOKUP('Форма 1'!$F4417,'Придельники с 2022'!$B$4:$X$28,'Форма 1'!X$8),"")</f>
        <v/>
      </c>
      <c r="H4417" s="103" t="str">
        <f>IF(ISNUMBER('Форма 1'!Y4417),'Форма 1'!$H4417*VLOOKUP('Форма 1'!$F4417,'Придельники с 2022'!$B$4:$X$28,'Форма 1'!Y$8),"")</f>
        <v/>
      </c>
      <c r="I4417" s="103" t="str">
        <f>IF(ISNUMBER('Форма 1'!Z4417),'Форма 1'!$H4417*VLOOKUP('Форма 1'!$F4417,'Придельники с 2022'!$B$4:$X$28,'Форма 1'!Z$8),"")</f>
        <v/>
      </c>
      <c r="J4417" s="103" t="str">
        <f>IF(ISNUMBER('Форма 1'!AA4417),'Форма 1'!$H4417*VLOOKUP('Форма 1'!$F4417,'Придельники с 2022'!$B$4:$X$28,'Форма 1'!AA$8),"")</f>
        <v/>
      </c>
      <c r="K4417" s="90">
        <v>3</v>
      </c>
      <c r="L4417" s="87">
        <f>3930316.8*K4417</f>
        <v>11790950.399999999</v>
      </c>
      <c r="M4417" s="103" t="str">
        <f>IF(ISNUMBER('Форма 1'!AD4417),'Форма 1'!$H4417*VLOOKUP('Форма 1'!$F4417,'Придельники с 2022'!$B$4:$X$28,'Форма 1'!AD$8),"")</f>
        <v/>
      </c>
      <c r="N4417" s="103" t="str">
        <f>IF(ISBLANK('Форма 1'!$AE4417),"",IF('Форма 1'!$AE4417=1,'Форма 1'!$H4417*VLOOKUP('Форма 1'!$F4417,'Придельники с 2022'!$B$4:$X$28,'Форма 1'!$AE$8,0),IF('Форма 1'!$AE4417=2,'Форма 1'!$H4417*VLOOKUP('Форма 1'!$F4417,'Придельники с 2022'!$B$4:$X$28,13,0),IF('Форма 1'!$AE4417=3,'Форма 1'!$H4417*VLOOKUP('Форма 1'!$F4417,'Придельники с 2022'!$B$4:$X$28,12,0)))))</f>
        <v/>
      </c>
      <c r="O4417" s="103" t="str">
        <f>IF(ISNUMBER('Форма 1'!AF4417),'Форма 1'!$H4417*VLOOKUP('Форма 1'!$F4417,'Придельники с 2022'!$B$4:$X$28,'Форма 1'!AF$8),"")</f>
        <v/>
      </c>
      <c r="P4417" s="87"/>
      <c r="Q4417" s="103" t="str">
        <f>IF(ISNUMBER('Форма 1'!AH4417),'Форма 1'!$H4417*VLOOKUP('Форма 1'!$F4417,'Придельники с 2022'!$B$4:$X$28,'Форма 1'!AH$8),"")</f>
        <v/>
      </c>
      <c r="R4417" s="103" t="str">
        <f>IF(ISNUMBER('Форма 1'!AI4417),'Форма 1'!$H4417*VLOOKUP('Форма 1'!$F4417,'Придельники с 2022'!$B$4:$X$28,'Форма 1'!AI$8),"")</f>
        <v/>
      </c>
      <c r="S4417" s="103" t="str">
        <f>IF(ISNUMBER('Форма 1'!AJ4417),'Форма 1'!$H4417*VLOOKUP('Форма 1'!$F4417,'Придельники с 2022'!$B$4:$X$28,'Форма 1'!AJ$8),"")</f>
        <v/>
      </c>
      <c r="T4417" s="88"/>
    </row>
    <row r="4418" spans="1:20">
      <c r="A4418" s="188">
        <f t="shared" si="291"/>
        <v>1254</v>
      </c>
      <c r="B4418" s="189" t="s">
        <v>4254</v>
      </c>
      <c r="C4418" s="99">
        <f t="shared" si="290"/>
        <v>17282654.942000002</v>
      </c>
      <c r="D4418" s="103">
        <f>IF(ISNUMBER('Форма 1'!U4418),'Форма 1'!$H4418*VLOOKUP('Форма 1'!$F4418,'Придельники с 2022'!$B$4:$X$28,'Форма 1'!U$8),"")</f>
        <v>1447321.6940000001</v>
      </c>
      <c r="E4418" s="103" t="str">
        <f>IF(ISNUMBER('Форма 1'!V4418),'Форма 1'!$H4418*VLOOKUP('Форма 1'!$F4418,'Придельники с 2022'!$B$4:$X$28,'Форма 1'!V$8),"")</f>
        <v/>
      </c>
      <c r="F4418" s="103" t="str">
        <f>IF(ISNUMBER('Форма 1'!W4418),'Форма 1'!$H4418*VLOOKUP('Форма 1'!$F4418,'Придельники с 2022'!$B$4:$X$28,'Форма 1'!W$8),"")</f>
        <v/>
      </c>
      <c r="G4418" s="103">
        <f>IF(ISNUMBER('Форма 1'!X4418),'Форма 1'!$H4418*VLOOKUP('Форма 1'!$F4418,'Придельники с 2022'!$B$4:$X$28,'Форма 1'!X$8),"")</f>
        <v>905533.54</v>
      </c>
      <c r="H4418" s="103">
        <f>IF(ISNUMBER('Форма 1'!Y4418),'Форма 1'!$H4418*VLOOKUP('Форма 1'!$F4418,'Придельники с 2022'!$B$4:$X$28,'Форма 1'!Y$8),"")</f>
        <v>2385695.1</v>
      </c>
      <c r="I4418" s="103" t="str">
        <f>IF(ISNUMBER('Форма 1'!Z4418),'Форма 1'!$H4418*VLOOKUP('Форма 1'!$F4418,'Придельники с 2022'!$B$4:$X$28,'Форма 1'!Z$8),"")</f>
        <v/>
      </c>
      <c r="J4418" s="103" t="str">
        <f>IF(ISNUMBER('Форма 1'!AA4418),'Форма 1'!$H4418*VLOOKUP('Форма 1'!$F4418,'Придельники с 2022'!$B$4:$X$28,'Форма 1'!AA$8),"")</f>
        <v/>
      </c>
      <c r="K4418" s="90"/>
      <c r="L4418" s="87"/>
      <c r="M4418" s="103">
        <f>IF(ISNUMBER('Форма 1'!AD4418),'Форма 1'!$H4418*VLOOKUP('Форма 1'!$F4418,'Придельники с 2022'!$B$4:$X$28,'Форма 1'!AD$8),"")</f>
        <v>12544104.608000001</v>
      </c>
      <c r="N4418" s="103" t="str">
        <f>IF(ISBLANK('Форма 1'!$AE4418),"",IF('Форма 1'!$AE4418=1,'Форма 1'!$H4418*VLOOKUP('Форма 1'!$F4418,'Придельники с 2022'!$B$4:$X$28,'Форма 1'!$AE$8,0),IF('Форма 1'!$AE4418=2,'Форма 1'!$H4418*VLOOKUP('Форма 1'!$F4418,'Придельники с 2022'!$B$4:$X$28,13,0),IF('Форма 1'!$AE4418=3,'Форма 1'!$H4418*VLOOKUP('Форма 1'!$F4418,'Придельники с 2022'!$B$4:$X$28,12,0)))))</f>
        <v/>
      </c>
      <c r="O4418" s="103" t="str">
        <f>IF(ISNUMBER('Форма 1'!AF4418),'Форма 1'!$H4418*VLOOKUP('Форма 1'!$F4418,'Придельники с 2022'!$B$4:$X$28,'Форма 1'!AF$8),"")</f>
        <v/>
      </c>
      <c r="P4418" s="87"/>
      <c r="Q4418" s="103" t="str">
        <f>IF(ISNUMBER('Форма 1'!AH4418),'Форма 1'!$H4418*VLOOKUP('Форма 1'!$F4418,'Придельники с 2022'!$B$4:$X$28,'Форма 1'!AH$8),"")</f>
        <v/>
      </c>
      <c r="R4418" s="103" t="str">
        <f>IF(ISNUMBER('Форма 1'!AI4418),'Форма 1'!$H4418*VLOOKUP('Форма 1'!$F4418,'Придельники с 2022'!$B$4:$X$28,'Форма 1'!AI$8),"")</f>
        <v/>
      </c>
      <c r="S4418" s="103" t="str">
        <f>IF(ISNUMBER('Форма 1'!AJ4418),'Форма 1'!$H4418*VLOOKUP('Форма 1'!$F4418,'Придельники с 2022'!$B$4:$X$28,'Форма 1'!AJ$8),"")</f>
        <v/>
      </c>
      <c r="T4418" s="88"/>
    </row>
    <row r="4419" spans="1:20">
      <c r="A4419" s="188">
        <f t="shared" si="291"/>
        <v>1255</v>
      </c>
      <c r="B4419" s="189" t="s">
        <v>4255</v>
      </c>
      <c r="C4419" s="99">
        <f t="shared" si="290"/>
        <v>13368090.785000002</v>
      </c>
      <c r="D4419" s="103">
        <f>IF(ISNUMBER('Форма 1'!U4419),'Форма 1'!$H4419*VLOOKUP('Форма 1'!$F4419,'Придельники с 2022'!$B$4:$X$28,'Форма 1'!U$8),"")</f>
        <v>1119499.7450000001</v>
      </c>
      <c r="E4419" s="103" t="str">
        <f>IF(ISNUMBER('Форма 1'!V4419),'Форма 1'!$H4419*VLOOKUP('Форма 1'!$F4419,'Придельники с 2022'!$B$4:$X$28,'Форма 1'!V$8),"")</f>
        <v/>
      </c>
      <c r="F4419" s="103" t="str">
        <f>IF(ISNUMBER('Форма 1'!W4419),'Форма 1'!$H4419*VLOOKUP('Форма 1'!$F4419,'Придельники с 2022'!$B$4:$X$28,'Форма 1'!W$8),"")</f>
        <v/>
      </c>
      <c r="G4419" s="103">
        <f>IF(ISNUMBER('Форма 1'!X4419),'Форма 1'!$H4419*VLOOKUP('Форма 1'!$F4419,'Придельники с 2022'!$B$4:$X$28,'Форма 1'!X$8),"")</f>
        <v>700427.95000000007</v>
      </c>
      <c r="H4419" s="103">
        <f>IF(ISNUMBER('Форма 1'!Y4419),'Форма 1'!$H4419*VLOOKUP('Форма 1'!$F4419,'Придельники с 2022'!$B$4:$X$28,'Форма 1'!Y$8),"")</f>
        <v>1845329.25</v>
      </c>
      <c r="I4419" s="103" t="str">
        <f>IF(ISNUMBER('Форма 1'!Z4419),'Форма 1'!$H4419*VLOOKUP('Форма 1'!$F4419,'Придельники с 2022'!$B$4:$X$28,'Форма 1'!Z$8),"")</f>
        <v/>
      </c>
      <c r="J4419" s="103" t="str">
        <f>IF(ISNUMBER('Форма 1'!AA4419),'Форма 1'!$H4419*VLOOKUP('Форма 1'!$F4419,'Придельники с 2022'!$B$4:$X$28,'Форма 1'!AA$8),"")</f>
        <v/>
      </c>
      <c r="K4419" s="90"/>
      <c r="L4419" s="87"/>
      <c r="M4419" s="103">
        <f>IF(ISNUMBER('Форма 1'!AD4419),'Форма 1'!$H4419*VLOOKUP('Форма 1'!$F4419,'Придельники с 2022'!$B$4:$X$28,'Форма 1'!AD$8),"")</f>
        <v>9702833.8400000017</v>
      </c>
      <c r="N4419" s="103" t="str">
        <f>IF(ISBLANK('Форма 1'!$AE4419),"",IF('Форма 1'!$AE4419=1,'Форма 1'!$H4419*VLOOKUP('Форма 1'!$F4419,'Придельники с 2022'!$B$4:$X$28,'Форма 1'!$AE$8,0),IF('Форма 1'!$AE4419=2,'Форма 1'!$H4419*VLOOKUP('Форма 1'!$F4419,'Придельники с 2022'!$B$4:$X$28,13,0),IF('Форма 1'!$AE4419=3,'Форма 1'!$H4419*VLOOKUP('Форма 1'!$F4419,'Придельники с 2022'!$B$4:$X$28,12,0)))))</f>
        <v/>
      </c>
      <c r="O4419" s="103" t="str">
        <f>IF(ISNUMBER('Форма 1'!AF4419),'Форма 1'!$H4419*VLOOKUP('Форма 1'!$F4419,'Придельники с 2022'!$B$4:$X$28,'Форма 1'!AF$8),"")</f>
        <v/>
      </c>
      <c r="P4419" s="87"/>
      <c r="Q4419" s="103" t="str">
        <f>IF(ISNUMBER('Форма 1'!AH4419),'Форма 1'!$H4419*VLOOKUP('Форма 1'!$F4419,'Придельники с 2022'!$B$4:$X$28,'Форма 1'!AH$8),"")</f>
        <v/>
      </c>
      <c r="R4419" s="103" t="str">
        <f>IF(ISNUMBER('Форма 1'!AI4419),'Форма 1'!$H4419*VLOOKUP('Форма 1'!$F4419,'Придельники с 2022'!$B$4:$X$28,'Форма 1'!AI$8),"")</f>
        <v/>
      </c>
      <c r="S4419" s="103" t="str">
        <f>IF(ISNUMBER('Форма 1'!AJ4419),'Форма 1'!$H4419*VLOOKUP('Форма 1'!$F4419,'Придельники с 2022'!$B$4:$X$28,'Форма 1'!AJ$8),"")</f>
        <v/>
      </c>
      <c r="T4419" s="88"/>
    </row>
    <row r="4420" spans="1:20">
      <c r="A4420" s="188">
        <f t="shared" si="291"/>
        <v>1256</v>
      </c>
      <c r="B4420" s="112" t="s">
        <v>4256</v>
      </c>
      <c r="C4420" s="99">
        <f t="shared" si="290"/>
        <v>2676683.8140000002</v>
      </c>
      <c r="D4420" s="103">
        <f>IF(ISNUMBER('Форма 1'!U4420),'Форма 1'!$H4420*VLOOKUP('Форма 1'!$F4420,'Придельники с 2022'!$B$4:$X$28,'Форма 1'!U$8),"")</f>
        <v>817554.37400000007</v>
      </c>
      <c r="E4420" s="103" t="str">
        <f>IF(ISNUMBER('Форма 1'!V4420),'Форма 1'!$H4420*VLOOKUP('Форма 1'!$F4420,'Придельники с 2022'!$B$4:$X$28,'Форма 1'!V$8),"")</f>
        <v/>
      </c>
      <c r="F4420" s="103" t="str">
        <f>IF(ISNUMBER('Форма 1'!W4420),'Форма 1'!$H4420*VLOOKUP('Форма 1'!$F4420,'Придельники с 2022'!$B$4:$X$28,'Форма 1'!W$8),"")</f>
        <v/>
      </c>
      <c r="G4420" s="103">
        <f>IF(ISNUMBER('Форма 1'!X4420),'Форма 1'!$H4420*VLOOKUP('Форма 1'!$F4420,'Придельники с 2022'!$B$4:$X$28,'Форма 1'!X$8),"")</f>
        <v>511512.34000000008</v>
      </c>
      <c r="H4420" s="103">
        <f>IF(ISNUMBER('Форма 1'!Y4420),'Форма 1'!$H4420*VLOOKUP('Форма 1'!$F4420,'Придельники с 2022'!$B$4:$X$28,'Форма 1'!Y$8),"")</f>
        <v>1347617.1</v>
      </c>
      <c r="I4420" s="103" t="str">
        <f>IF(ISNUMBER('Форма 1'!Z4420),'Форма 1'!$H4420*VLOOKUP('Форма 1'!$F4420,'Придельники с 2022'!$B$4:$X$28,'Форма 1'!Z$8),"")</f>
        <v/>
      </c>
      <c r="J4420" s="103" t="str">
        <f>IF(ISNUMBER('Форма 1'!AA4420),'Форма 1'!$H4420*VLOOKUP('Форма 1'!$F4420,'Придельники с 2022'!$B$4:$X$28,'Форма 1'!AA$8),"")</f>
        <v/>
      </c>
      <c r="K4420" s="90"/>
      <c r="L4420" s="87"/>
      <c r="M4420" s="103" t="str">
        <f>IF(ISNUMBER('Форма 1'!AD4420),'Форма 1'!$H4420*VLOOKUP('Форма 1'!$F4420,'Придельники с 2022'!$B$4:$X$28,'Форма 1'!AD$8),"")</f>
        <v/>
      </c>
      <c r="N4420" s="103" t="str">
        <f>IF(ISBLANK('Форма 1'!$AE4420),"",IF('Форма 1'!$AE4420=1,'Форма 1'!$H4420*VLOOKUP('Форма 1'!$F4420,'Придельники с 2022'!$B$4:$X$28,'Форма 1'!$AE$8,0),IF('Форма 1'!$AE4420=2,'Форма 1'!$H4420*VLOOKUP('Форма 1'!$F4420,'Придельники с 2022'!$B$4:$X$28,13,0),IF('Форма 1'!$AE4420=3,'Форма 1'!$H4420*VLOOKUP('Форма 1'!$F4420,'Придельники с 2022'!$B$4:$X$28,12,0)))))</f>
        <v/>
      </c>
      <c r="O4420" s="103" t="str">
        <f>IF(ISNUMBER('Форма 1'!AF4420),'Форма 1'!$H4420*VLOOKUP('Форма 1'!$F4420,'Придельники с 2022'!$B$4:$X$28,'Форма 1'!AF$8),"")</f>
        <v/>
      </c>
      <c r="P4420" s="87"/>
      <c r="Q4420" s="103" t="str">
        <f>IF(ISNUMBER('Форма 1'!AH4420),'Форма 1'!$H4420*VLOOKUP('Форма 1'!$F4420,'Придельники с 2022'!$B$4:$X$28,'Форма 1'!AH$8),"")</f>
        <v/>
      </c>
      <c r="R4420" s="103" t="str">
        <f>IF(ISNUMBER('Форма 1'!AI4420),'Форма 1'!$H4420*VLOOKUP('Форма 1'!$F4420,'Придельники с 2022'!$B$4:$X$28,'Форма 1'!AI$8),"")</f>
        <v/>
      </c>
      <c r="S4420" s="103" t="str">
        <f>IF(ISNUMBER('Форма 1'!AJ4420),'Форма 1'!$H4420*VLOOKUP('Форма 1'!$F4420,'Придельники с 2022'!$B$4:$X$28,'Форма 1'!AJ$8),"")</f>
        <v/>
      </c>
      <c r="T4420" s="88"/>
    </row>
    <row r="4421" spans="1:20">
      <c r="A4421" s="188">
        <f t="shared" si="291"/>
        <v>1257</v>
      </c>
      <c r="B4421" s="189" t="s">
        <v>4257</v>
      </c>
      <c r="C4421" s="99">
        <f t="shared" si="290"/>
        <v>17269625.009000003</v>
      </c>
      <c r="D4421" s="103">
        <f>IF(ISNUMBER('Форма 1'!U4421),'Форма 1'!$H4421*VLOOKUP('Форма 1'!$F4421,'Придельники с 2022'!$B$4:$X$28,'Форма 1'!U$8),"")</f>
        <v>1446230.513</v>
      </c>
      <c r="E4421" s="103" t="str">
        <f>IF(ISNUMBER('Форма 1'!V4421),'Форма 1'!$H4421*VLOOKUP('Форма 1'!$F4421,'Придельники с 2022'!$B$4:$X$28,'Форма 1'!V$8),"")</f>
        <v/>
      </c>
      <c r="F4421" s="103" t="str">
        <f>IF(ISNUMBER('Форма 1'!W4421),'Форма 1'!$H4421*VLOOKUP('Форма 1'!$F4421,'Придельники с 2022'!$B$4:$X$28,'Форма 1'!W$8),"")</f>
        <v/>
      </c>
      <c r="G4421" s="103">
        <f>IF(ISNUMBER('Форма 1'!X4421),'Форма 1'!$H4421*VLOOKUP('Форма 1'!$F4421,'Придельники с 2022'!$B$4:$X$28,'Форма 1'!X$8),"")</f>
        <v>904850.83000000007</v>
      </c>
      <c r="H4421" s="103">
        <f>IF(ISNUMBER('Форма 1'!Y4421),'Форма 1'!$H4421*VLOOKUP('Форма 1'!$F4421,'Придельники с 2022'!$B$4:$X$28,'Форма 1'!Y$8),"")</f>
        <v>2383896.4500000002</v>
      </c>
      <c r="I4421" s="103" t="str">
        <f>IF(ISNUMBER('Форма 1'!Z4421),'Форма 1'!$H4421*VLOOKUP('Форма 1'!$F4421,'Придельники с 2022'!$B$4:$X$28,'Форма 1'!Z$8),"")</f>
        <v/>
      </c>
      <c r="J4421" s="103" t="str">
        <f>IF(ISNUMBER('Форма 1'!AA4421),'Форма 1'!$H4421*VLOOKUP('Форма 1'!$F4421,'Придельники с 2022'!$B$4:$X$28,'Форма 1'!AA$8),"")</f>
        <v/>
      </c>
      <c r="K4421" s="90"/>
      <c r="L4421" s="87"/>
      <c r="M4421" s="103">
        <f>IF(ISNUMBER('Форма 1'!AD4421),'Форма 1'!$H4421*VLOOKUP('Форма 1'!$F4421,'Придельники с 2022'!$B$4:$X$28,'Форма 1'!AD$8),"")</f>
        <v>12534647.216000002</v>
      </c>
      <c r="N4421" s="103" t="str">
        <f>IF(ISBLANK('Форма 1'!$AE4421),"",IF('Форма 1'!$AE4421=1,'Форма 1'!$H4421*VLOOKUP('Форма 1'!$F4421,'Придельники с 2022'!$B$4:$X$28,'Форма 1'!$AE$8,0),IF('Форма 1'!$AE4421=2,'Форма 1'!$H4421*VLOOKUP('Форма 1'!$F4421,'Придельники с 2022'!$B$4:$X$28,13,0),IF('Форма 1'!$AE4421=3,'Форма 1'!$H4421*VLOOKUP('Форма 1'!$F4421,'Придельники с 2022'!$B$4:$X$28,12,0)))))</f>
        <v/>
      </c>
      <c r="O4421" s="103" t="str">
        <f>IF(ISNUMBER('Форма 1'!AF4421),'Форма 1'!$H4421*VLOOKUP('Форма 1'!$F4421,'Придельники с 2022'!$B$4:$X$28,'Форма 1'!AF$8),"")</f>
        <v/>
      </c>
      <c r="P4421" s="87"/>
      <c r="Q4421" s="103" t="str">
        <f>IF(ISNUMBER('Форма 1'!AH4421),'Форма 1'!$H4421*VLOOKUP('Форма 1'!$F4421,'Придельники с 2022'!$B$4:$X$28,'Форма 1'!AH$8),"")</f>
        <v/>
      </c>
      <c r="R4421" s="103" t="str">
        <f>IF(ISNUMBER('Форма 1'!AI4421),'Форма 1'!$H4421*VLOOKUP('Форма 1'!$F4421,'Придельники с 2022'!$B$4:$X$28,'Форма 1'!AI$8),"")</f>
        <v/>
      </c>
      <c r="S4421" s="103" t="str">
        <f>IF(ISNUMBER('Форма 1'!AJ4421),'Форма 1'!$H4421*VLOOKUP('Форма 1'!$F4421,'Придельники с 2022'!$B$4:$X$28,'Форма 1'!AJ$8),"")</f>
        <v/>
      </c>
      <c r="T4421" s="88"/>
    </row>
    <row r="4422" spans="1:20">
      <c r="A4422" s="188">
        <f t="shared" si="291"/>
        <v>1258</v>
      </c>
      <c r="B4422" s="189" t="s">
        <v>4258</v>
      </c>
      <c r="C4422" s="99">
        <f t="shared" si="290"/>
        <v>5298058.08</v>
      </c>
      <c r="D4422" s="103" t="str">
        <f>IF(ISNUMBER('Форма 1'!U4422),'Форма 1'!$H4422*VLOOKUP('Форма 1'!$F4422,'Придельники с 2022'!$B$4:$X$28,'Форма 1'!U$8),"")</f>
        <v/>
      </c>
      <c r="E4422" s="103" t="str">
        <f>IF(ISNUMBER('Форма 1'!V4422),'Форма 1'!$H4422*VLOOKUP('Форма 1'!$F4422,'Придельники с 2022'!$B$4:$X$28,'Форма 1'!V$8),"")</f>
        <v/>
      </c>
      <c r="F4422" s="103" t="str">
        <f>IF(ISNUMBER('Форма 1'!W4422),'Форма 1'!$H4422*VLOOKUP('Форма 1'!$F4422,'Придельники с 2022'!$B$4:$X$28,'Форма 1'!W$8),"")</f>
        <v/>
      </c>
      <c r="G4422" s="103">
        <f>IF(ISNUMBER('Форма 1'!X4422),'Форма 1'!$H4422*VLOOKUP('Форма 1'!$F4422,'Придельники с 2022'!$B$4:$X$28,'Форма 1'!X$8),"")</f>
        <v>1457683.3800000001</v>
      </c>
      <c r="H4422" s="103">
        <f>IF(ISNUMBER('Форма 1'!Y4422),'Форма 1'!$H4422*VLOOKUP('Форма 1'!$F4422,'Придельники с 2022'!$B$4:$X$28,'Форма 1'!Y$8),"")</f>
        <v>3840374.7</v>
      </c>
      <c r="I4422" s="103" t="str">
        <f>IF(ISNUMBER('Форма 1'!Z4422),'Форма 1'!$H4422*VLOOKUP('Форма 1'!$F4422,'Придельники с 2022'!$B$4:$X$28,'Форма 1'!Z$8),"")</f>
        <v/>
      </c>
      <c r="J4422" s="103" t="str">
        <f>IF(ISNUMBER('Форма 1'!AA4422),'Форма 1'!$H4422*VLOOKUP('Форма 1'!$F4422,'Придельники с 2022'!$B$4:$X$28,'Форма 1'!AA$8),"")</f>
        <v/>
      </c>
      <c r="K4422" s="90"/>
      <c r="L4422" s="87"/>
      <c r="M4422" s="103" t="str">
        <f>IF(ISNUMBER('Форма 1'!AD4422),'Форма 1'!$H4422*VLOOKUP('Форма 1'!$F4422,'Придельники с 2022'!$B$4:$X$28,'Форма 1'!AD$8),"")</f>
        <v/>
      </c>
      <c r="N4422" s="103" t="str">
        <f>IF(ISBLANK('Форма 1'!$AE4422),"",IF('Форма 1'!$AE4422=1,'Форма 1'!$H4422*VLOOKUP('Форма 1'!$F4422,'Придельники с 2022'!$B$4:$X$28,'Форма 1'!$AE$8,0),IF('Форма 1'!$AE4422=2,'Форма 1'!$H4422*VLOOKUP('Форма 1'!$F4422,'Придельники с 2022'!$B$4:$X$28,13,0),IF('Форма 1'!$AE4422=3,'Форма 1'!$H4422*VLOOKUP('Форма 1'!$F4422,'Придельники с 2022'!$B$4:$X$28,12,0)))))</f>
        <v/>
      </c>
      <c r="O4422" s="103" t="str">
        <f>IF(ISNUMBER('Форма 1'!AF4422),'Форма 1'!$H4422*VLOOKUP('Форма 1'!$F4422,'Придельники с 2022'!$B$4:$X$28,'Форма 1'!AF$8),"")</f>
        <v/>
      </c>
      <c r="P4422" s="87"/>
      <c r="Q4422" s="103" t="str">
        <f>IF(ISNUMBER('Форма 1'!AH4422),'Форма 1'!$H4422*VLOOKUP('Форма 1'!$F4422,'Придельники с 2022'!$B$4:$X$28,'Форма 1'!AH$8),"")</f>
        <v/>
      </c>
      <c r="R4422" s="103" t="str">
        <f>IF(ISNUMBER('Форма 1'!AI4422),'Форма 1'!$H4422*VLOOKUP('Форма 1'!$F4422,'Придельники с 2022'!$B$4:$X$28,'Форма 1'!AI$8),"")</f>
        <v/>
      </c>
      <c r="S4422" s="103" t="str">
        <f>IF(ISNUMBER('Форма 1'!AJ4422),'Форма 1'!$H4422*VLOOKUP('Форма 1'!$F4422,'Придельники с 2022'!$B$4:$X$28,'Форма 1'!AJ$8),"")</f>
        <v/>
      </c>
      <c r="T4422" s="88"/>
    </row>
    <row r="4423" spans="1:20">
      <c r="A4423" s="188">
        <f t="shared" si="291"/>
        <v>1259</v>
      </c>
      <c r="B4423" s="189" t="s">
        <v>4259</v>
      </c>
      <c r="C4423" s="99">
        <f t="shared" ref="C4423:C4485" si="292">SUM(D4423:J4423,L4423:T4423)</f>
        <v>14684177.312000001</v>
      </c>
      <c r="D4423" s="103" t="str">
        <f>IF(ISNUMBER('Форма 1'!U4423),'Форма 1'!$H4423*VLOOKUP('Форма 1'!$F4423,'Придельники с 2022'!$B$4:$X$28,'Форма 1'!U$8),"")</f>
        <v/>
      </c>
      <c r="E4423" s="103" t="str">
        <f>IF(ISNUMBER('Форма 1'!V4423),'Форма 1'!$H4423*VLOOKUP('Форма 1'!$F4423,'Придельники с 2022'!$B$4:$X$28,'Форма 1'!V$8),"")</f>
        <v/>
      </c>
      <c r="F4423" s="103" t="str">
        <f>IF(ISNUMBER('Форма 1'!W4423),'Форма 1'!$H4423*VLOOKUP('Форма 1'!$F4423,'Придельники с 2022'!$B$4:$X$28,'Форма 1'!W$8),"")</f>
        <v/>
      </c>
      <c r="G4423" s="103" t="str">
        <f>IF(ISNUMBER('Форма 1'!X4423),'Форма 1'!$H4423*VLOOKUP('Форма 1'!$F4423,'Придельники с 2022'!$B$4:$X$28,'Форма 1'!X$8),"")</f>
        <v/>
      </c>
      <c r="H4423" s="103" t="str">
        <f>IF(ISNUMBER('Форма 1'!Y4423),'Форма 1'!$H4423*VLOOKUP('Форма 1'!$F4423,'Придельники с 2022'!$B$4:$X$28,'Форма 1'!Y$8),"")</f>
        <v/>
      </c>
      <c r="I4423" s="103" t="str">
        <f>IF(ISNUMBER('Форма 1'!Z4423),'Форма 1'!$H4423*VLOOKUP('Форма 1'!$F4423,'Придельники с 2022'!$B$4:$X$28,'Форма 1'!Z$8),"")</f>
        <v/>
      </c>
      <c r="J4423" s="103" t="str">
        <f>IF(ISNUMBER('Форма 1'!AA4423),'Форма 1'!$H4423*VLOOKUP('Форма 1'!$F4423,'Придельники с 2022'!$B$4:$X$28,'Форма 1'!AA$8),"")</f>
        <v/>
      </c>
      <c r="K4423" s="90"/>
      <c r="L4423" s="87"/>
      <c r="M4423" s="103">
        <f>IF(ISNUMBER('Форма 1'!AD4423),'Форма 1'!$H4423*VLOOKUP('Форма 1'!$F4423,'Придельники с 2022'!$B$4:$X$28,'Форма 1'!AD$8),"")</f>
        <v>14684177.312000001</v>
      </c>
      <c r="N4423" s="103" t="str">
        <f>IF(ISBLANK('Форма 1'!$AE4423),"",IF('Форма 1'!$AE4423=1,'Форма 1'!$H4423*VLOOKUP('Форма 1'!$F4423,'Придельники с 2022'!$B$4:$X$28,'Форма 1'!$AE$8,0),IF('Форма 1'!$AE4423=2,'Форма 1'!$H4423*VLOOKUP('Форма 1'!$F4423,'Придельники с 2022'!$B$4:$X$28,13,0),IF('Форма 1'!$AE4423=3,'Форма 1'!$H4423*VLOOKUP('Форма 1'!$F4423,'Придельники с 2022'!$B$4:$X$28,12,0)))))</f>
        <v/>
      </c>
      <c r="O4423" s="103" t="str">
        <f>IF(ISNUMBER('Форма 1'!AF4423),'Форма 1'!$H4423*VLOOKUP('Форма 1'!$F4423,'Придельники с 2022'!$B$4:$X$28,'Форма 1'!AF$8),"")</f>
        <v/>
      </c>
      <c r="P4423" s="87"/>
      <c r="Q4423" s="103" t="str">
        <f>IF(ISNUMBER('Форма 1'!AH4423),'Форма 1'!$H4423*VLOOKUP('Форма 1'!$F4423,'Придельники с 2022'!$B$4:$X$28,'Форма 1'!AH$8),"")</f>
        <v/>
      </c>
      <c r="R4423" s="103" t="str">
        <f>IF(ISNUMBER('Форма 1'!AI4423),'Форма 1'!$H4423*VLOOKUP('Форма 1'!$F4423,'Придельники с 2022'!$B$4:$X$28,'Форма 1'!AI$8),"")</f>
        <v/>
      </c>
      <c r="S4423" s="103" t="str">
        <f>IF(ISNUMBER('Форма 1'!AJ4423),'Форма 1'!$H4423*VLOOKUP('Форма 1'!$F4423,'Придельники с 2022'!$B$4:$X$28,'Форма 1'!AJ$8),"")</f>
        <v/>
      </c>
      <c r="T4423" s="88"/>
    </row>
    <row r="4424" spans="1:20">
      <c r="A4424" s="188">
        <f t="shared" si="291"/>
        <v>1260</v>
      </c>
      <c r="B4424" s="189" t="s">
        <v>4260</v>
      </c>
      <c r="C4424" s="99">
        <f t="shared" si="292"/>
        <v>16137463.216000002</v>
      </c>
      <c r="D4424" s="103" t="str">
        <f>IF(ISNUMBER('Форма 1'!U4424),'Форма 1'!$H4424*VLOOKUP('Форма 1'!$F4424,'Придельники с 2022'!$B$4:$X$28,'Форма 1'!U$8),"")</f>
        <v/>
      </c>
      <c r="E4424" s="103" t="str">
        <f>IF(ISNUMBER('Форма 1'!V4424),'Форма 1'!$H4424*VLOOKUP('Форма 1'!$F4424,'Придельники с 2022'!$B$4:$X$28,'Форма 1'!V$8),"")</f>
        <v/>
      </c>
      <c r="F4424" s="103" t="str">
        <f>IF(ISNUMBER('Форма 1'!W4424),'Форма 1'!$H4424*VLOOKUP('Форма 1'!$F4424,'Придельники с 2022'!$B$4:$X$28,'Форма 1'!W$8),"")</f>
        <v/>
      </c>
      <c r="G4424" s="103" t="str">
        <f>IF(ISNUMBER('Форма 1'!X4424),'Форма 1'!$H4424*VLOOKUP('Форма 1'!$F4424,'Придельники с 2022'!$B$4:$X$28,'Форма 1'!X$8),"")</f>
        <v/>
      </c>
      <c r="H4424" s="103" t="str">
        <f>IF(ISNUMBER('Форма 1'!Y4424),'Форма 1'!$H4424*VLOOKUP('Форма 1'!$F4424,'Придельники с 2022'!$B$4:$X$28,'Форма 1'!Y$8),"")</f>
        <v/>
      </c>
      <c r="I4424" s="103" t="str">
        <f>IF(ISNUMBER('Форма 1'!Z4424),'Форма 1'!$H4424*VLOOKUP('Форма 1'!$F4424,'Придельники с 2022'!$B$4:$X$28,'Форма 1'!Z$8),"")</f>
        <v/>
      </c>
      <c r="J4424" s="103" t="str">
        <f>IF(ISNUMBER('Форма 1'!AA4424),'Форма 1'!$H4424*VLOOKUP('Форма 1'!$F4424,'Придельники с 2022'!$B$4:$X$28,'Форма 1'!AA$8),"")</f>
        <v/>
      </c>
      <c r="K4424" s="90"/>
      <c r="L4424" s="87"/>
      <c r="M4424" s="103">
        <f>IF(ISNUMBER('Форма 1'!AD4424),'Форма 1'!$H4424*VLOOKUP('Форма 1'!$F4424,'Придельники с 2022'!$B$4:$X$28,'Форма 1'!AD$8),"")</f>
        <v>16137463.216000002</v>
      </c>
      <c r="N4424" s="103" t="str">
        <f>IF(ISBLANK('Форма 1'!$AE4424),"",IF('Форма 1'!$AE4424=1,'Форма 1'!$H4424*VLOOKUP('Форма 1'!$F4424,'Придельники с 2022'!$B$4:$X$28,'Форма 1'!$AE$8,0),IF('Форма 1'!$AE4424=2,'Форма 1'!$H4424*VLOOKUP('Форма 1'!$F4424,'Придельники с 2022'!$B$4:$X$28,13,0),IF('Форма 1'!$AE4424=3,'Форма 1'!$H4424*VLOOKUP('Форма 1'!$F4424,'Придельники с 2022'!$B$4:$X$28,12,0)))))</f>
        <v/>
      </c>
      <c r="O4424" s="103" t="str">
        <f>IF(ISNUMBER('Форма 1'!AF4424),'Форма 1'!$H4424*VLOOKUP('Форма 1'!$F4424,'Придельники с 2022'!$B$4:$X$28,'Форма 1'!AF$8),"")</f>
        <v/>
      </c>
      <c r="P4424" s="87"/>
      <c r="Q4424" s="103" t="str">
        <f>IF(ISNUMBER('Форма 1'!AH4424),'Форма 1'!$H4424*VLOOKUP('Форма 1'!$F4424,'Придельники с 2022'!$B$4:$X$28,'Форма 1'!AH$8),"")</f>
        <v/>
      </c>
      <c r="R4424" s="103" t="str">
        <f>IF(ISNUMBER('Форма 1'!AI4424),'Форма 1'!$H4424*VLOOKUP('Форма 1'!$F4424,'Придельники с 2022'!$B$4:$X$28,'Форма 1'!AI$8),"")</f>
        <v/>
      </c>
      <c r="S4424" s="103" t="str">
        <f>IF(ISNUMBER('Форма 1'!AJ4424),'Форма 1'!$H4424*VLOOKUP('Форма 1'!$F4424,'Придельники с 2022'!$B$4:$X$28,'Форма 1'!AJ$8),"")</f>
        <v/>
      </c>
      <c r="T4424" s="88"/>
    </row>
    <row r="4425" spans="1:20">
      <c r="A4425" s="188">
        <f t="shared" si="291"/>
        <v>1261</v>
      </c>
      <c r="B4425" s="189" t="s">
        <v>4261</v>
      </c>
      <c r="C4425" s="99">
        <f t="shared" si="292"/>
        <v>14279310.864</v>
      </c>
      <c r="D4425" s="103" t="str">
        <f>IF(ISNUMBER('Форма 1'!U4425),'Форма 1'!$H4425*VLOOKUP('Форма 1'!$F4425,'Придельники с 2022'!$B$4:$X$28,'Форма 1'!U$8),"")</f>
        <v/>
      </c>
      <c r="E4425" s="103" t="str">
        <f>IF(ISNUMBER('Форма 1'!V4425),'Форма 1'!$H4425*VLOOKUP('Форма 1'!$F4425,'Придельники с 2022'!$B$4:$X$28,'Форма 1'!V$8),"")</f>
        <v/>
      </c>
      <c r="F4425" s="103" t="str">
        <f>IF(ISNUMBER('Форма 1'!W4425),'Форма 1'!$H4425*VLOOKUP('Форма 1'!$F4425,'Придельники с 2022'!$B$4:$X$28,'Форма 1'!W$8),"")</f>
        <v/>
      </c>
      <c r="G4425" s="103" t="str">
        <f>IF(ISNUMBER('Форма 1'!X4425),'Форма 1'!$H4425*VLOOKUP('Форма 1'!$F4425,'Придельники с 2022'!$B$4:$X$28,'Форма 1'!X$8),"")</f>
        <v/>
      </c>
      <c r="H4425" s="103" t="str">
        <f>IF(ISNUMBER('Форма 1'!Y4425),'Форма 1'!$H4425*VLOOKUP('Форма 1'!$F4425,'Придельники с 2022'!$B$4:$X$28,'Форма 1'!Y$8),"")</f>
        <v/>
      </c>
      <c r="I4425" s="103" t="str">
        <f>IF(ISNUMBER('Форма 1'!Z4425),'Форма 1'!$H4425*VLOOKUP('Форма 1'!$F4425,'Придельники с 2022'!$B$4:$X$28,'Форма 1'!Z$8),"")</f>
        <v/>
      </c>
      <c r="J4425" s="103" t="str">
        <f>IF(ISNUMBER('Форма 1'!AA4425),'Форма 1'!$H4425*VLOOKUP('Форма 1'!$F4425,'Придельники с 2022'!$B$4:$X$28,'Форма 1'!AA$8),"")</f>
        <v/>
      </c>
      <c r="K4425" s="90"/>
      <c r="L4425" s="87"/>
      <c r="M4425" s="103">
        <f>IF(ISNUMBER('Форма 1'!AD4425),'Форма 1'!$H4425*VLOOKUP('Форма 1'!$F4425,'Придельники с 2022'!$B$4:$X$28,'Форма 1'!AD$8),"")</f>
        <v>14279310.864</v>
      </c>
      <c r="N4425" s="103" t="str">
        <f>IF(ISBLANK('Форма 1'!$AE4425),"",IF('Форма 1'!$AE4425=1,'Форма 1'!$H4425*VLOOKUP('Форма 1'!$F4425,'Придельники с 2022'!$B$4:$X$28,'Форма 1'!$AE$8,0),IF('Форма 1'!$AE4425=2,'Форма 1'!$H4425*VLOOKUP('Форма 1'!$F4425,'Придельники с 2022'!$B$4:$X$28,13,0),IF('Форма 1'!$AE4425=3,'Форма 1'!$H4425*VLOOKUP('Форма 1'!$F4425,'Придельники с 2022'!$B$4:$X$28,12,0)))))</f>
        <v/>
      </c>
      <c r="O4425" s="103" t="str">
        <f>IF(ISNUMBER('Форма 1'!AF4425),'Форма 1'!$H4425*VLOOKUP('Форма 1'!$F4425,'Придельники с 2022'!$B$4:$X$28,'Форма 1'!AF$8),"")</f>
        <v/>
      </c>
      <c r="P4425" s="87"/>
      <c r="Q4425" s="103" t="str">
        <f>IF(ISNUMBER('Форма 1'!AH4425),'Форма 1'!$H4425*VLOOKUP('Форма 1'!$F4425,'Придельники с 2022'!$B$4:$X$28,'Форма 1'!AH$8),"")</f>
        <v/>
      </c>
      <c r="R4425" s="103" t="str">
        <f>IF(ISNUMBER('Форма 1'!AI4425),'Форма 1'!$H4425*VLOOKUP('Форма 1'!$F4425,'Придельники с 2022'!$B$4:$X$28,'Форма 1'!AI$8),"")</f>
        <v/>
      </c>
      <c r="S4425" s="103" t="str">
        <f>IF(ISNUMBER('Форма 1'!AJ4425),'Форма 1'!$H4425*VLOOKUP('Форма 1'!$F4425,'Придельники с 2022'!$B$4:$X$28,'Форма 1'!AJ$8),"")</f>
        <v/>
      </c>
      <c r="T4425" s="88"/>
    </row>
    <row r="4426" spans="1:20">
      <c r="A4426" s="188">
        <f t="shared" si="291"/>
        <v>1262</v>
      </c>
      <c r="B4426" s="189" t="s">
        <v>4262</v>
      </c>
      <c r="C4426" s="99">
        <f t="shared" si="292"/>
        <v>14683276.608000008</v>
      </c>
      <c r="D4426" s="103" t="str">
        <f>IF(ISNUMBER('Форма 1'!U4426),'Форма 1'!$H4426*VLOOKUP('Форма 1'!$F4426,'Придельники с 2022'!$B$4:$X$28,'Форма 1'!U$8),"")</f>
        <v/>
      </c>
      <c r="E4426" s="103" t="str">
        <f>IF(ISNUMBER('Форма 1'!V4426),'Форма 1'!$H4426*VLOOKUP('Форма 1'!$F4426,'Придельники с 2022'!$B$4:$X$28,'Форма 1'!V$8),"")</f>
        <v/>
      </c>
      <c r="F4426" s="103" t="str">
        <f>IF(ISNUMBER('Форма 1'!W4426),'Форма 1'!$H4426*VLOOKUP('Форма 1'!$F4426,'Придельники с 2022'!$B$4:$X$28,'Форма 1'!W$8),"")</f>
        <v/>
      </c>
      <c r="G4426" s="103" t="str">
        <f>IF(ISNUMBER('Форма 1'!X4426),'Форма 1'!$H4426*VLOOKUP('Форма 1'!$F4426,'Придельники с 2022'!$B$4:$X$28,'Форма 1'!X$8),"")</f>
        <v/>
      </c>
      <c r="H4426" s="103" t="str">
        <f>IF(ISNUMBER('Форма 1'!Y4426),'Форма 1'!$H4426*VLOOKUP('Форма 1'!$F4426,'Придельники с 2022'!$B$4:$X$28,'Форма 1'!Y$8),"")</f>
        <v/>
      </c>
      <c r="I4426" s="103" t="str">
        <f>IF(ISNUMBER('Форма 1'!Z4426),'Форма 1'!$H4426*VLOOKUP('Форма 1'!$F4426,'Придельники с 2022'!$B$4:$X$28,'Форма 1'!Z$8),"")</f>
        <v/>
      </c>
      <c r="J4426" s="103" t="str">
        <f>IF(ISNUMBER('Форма 1'!AA4426),'Форма 1'!$H4426*VLOOKUP('Форма 1'!$F4426,'Придельники с 2022'!$B$4:$X$28,'Форма 1'!AA$8),"")</f>
        <v/>
      </c>
      <c r="K4426" s="90"/>
      <c r="L4426" s="87"/>
      <c r="M4426" s="103">
        <f>IF(ISNUMBER('Форма 1'!AD4426),'Форма 1'!$H4426*VLOOKUP('Форма 1'!$F4426,'Придельники с 2022'!$B$4:$X$28,'Форма 1'!AD$8),"")</f>
        <v>14683276.608000008</v>
      </c>
      <c r="N4426" s="103" t="str">
        <f>IF(ISBLANK('Форма 1'!$AE4426),"",IF('Форма 1'!$AE4426=1,'Форма 1'!$H4426*VLOOKUP('Форма 1'!$F4426,'Придельники с 2022'!$B$4:$X$28,'Форма 1'!$AE$8,0),IF('Форма 1'!$AE4426=2,'Форма 1'!$H4426*VLOOKUP('Форма 1'!$F4426,'Придельники с 2022'!$B$4:$X$28,13,0),IF('Форма 1'!$AE4426=3,'Форма 1'!$H4426*VLOOKUP('Форма 1'!$F4426,'Придельники с 2022'!$B$4:$X$28,12,0)))))</f>
        <v/>
      </c>
      <c r="O4426" s="103" t="str">
        <f>IF(ISNUMBER('Форма 1'!AF4426),'Форма 1'!$H4426*VLOOKUP('Форма 1'!$F4426,'Придельники с 2022'!$B$4:$X$28,'Форма 1'!AF$8),"")</f>
        <v/>
      </c>
      <c r="P4426" s="87"/>
      <c r="Q4426" s="103" t="str">
        <f>IF(ISNUMBER('Форма 1'!AH4426),'Форма 1'!$H4426*VLOOKUP('Форма 1'!$F4426,'Придельники с 2022'!$B$4:$X$28,'Форма 1'!AH$8),"")</f>
        <v/>
      </c>
      <c r="R4426" s="103" t="str">
        <f>IF(ISNUMBER('Форма 1'!AI4426),'Форма 1'!$H4426*VLOOKUP('Форма 1'!$F4426,'Придельники с 2022'!$B$4:$X$28,'Форма 1'!AI$8),"")</f>
        <v/>
      </c>
      <c r="S4426" s="103" t="str">
        <f>IF(ISNUMBER('Форма 1'!AJ4426),'Форма 1'!$H4426*VLOOKUP('Форма 1'!$F4426,'Придельники с 2022'!$B$4:$X$28,'Форма 1'!AJ$8),"")</f>
        <v/>
      </c>
      <c r="T4426" s="88"/>
    </row>
    <row r="4427" spans="1:20">
      <c r="A4427" s="188">
        <f t="shared" si="291"/>
        <v>1263</v>
      </c>
      <c r="B4427" s="189" t="s">
        <v>4263</v>
      </c>
      <c r="C4427" s="99">
        <f t="shared" si="292"/>
        <v>14597259.376000002</v>
      </c>
      <c r="D4427" s="103" t="str">
        <f>IF(ISNUMBER('Форма 1'!U4427),'Форма 1'!$H4427*VLOOKUP('Форма 1'!$F4427,'Придельники с 2022'!$B$4:$X$28,'Форма 1'!U$8),"")</f>
        <v/>
      </c>
      <c r="E4427" s="103" t="str">
        <f>IF(ISNUMBER('Форма 1'!V4427),'Форма 1'!$H4427*VLOOKUP('Форма 1'!$F4427,'Придельники с 2022'!$B$4:$X$28,'Форма 1'!V$8),"")</f>
        <v/>
      </c>
      <c r="F4427" s="103" t="str">
        <f>IF(ISNUMBER('Форма 1'!W4427),'Форма 1'!$H4427*VLOOKUP('Форма 1'!$F4427,'Придельники с 2022'!$B$4:$X$28,'Форма 1'!W$8),"")</f>
        <v/>
      </c>
      <c r="G4427" s="103" t="str">
        <f>IF(ISNUMBER('Форма 1'!X4427),'Форма 1'!$H4427*VLOOKUP('Форма 1'!$F4427,'Придельники с 2022'!$B$4:$X$28,'Форма 1'!X$8),"")</f>
        <v/>
      </c>
      <c r="H4427" s="103" t="str">
        <f>IF(ISNUMBER('Форма 1'!Y4427),'Форма 1'!$H4427*VLOOKUP('Форма 1'!$F4427,'Придельники с 2022'!$B$4:$X$28,'Форма 1'!Y$8),"")</f>
        <v/>
      </c>
      <c r="I4427" s="103" t="str">
        <f>IF(ISNUMBER('Форма 1'!Z4427),'Форма 1'!$H4427*VLOOKUP('Форма 1'!$F4427,'Придельники с 2022'!$B$4:$X$28,'Форма 1'!Z$8),"")</f>
        <v/>
      </c>
      <c r="J4427" s="103" t="str">
        <f>IF(ISNUMBER('Форма 1'!AA4427),'Форма 1'!$H4427*VLOOKUP('Форма 1'!$F4427,'Придельники с 2022'!$B$4:$X$28,'Форма 1'!AA$8),"")</f>
        <v/>
      </c>
      <c r="K4427" s="90"/>
      <c r="L4427" s="87"/>
      <c r="M4427" s="103">
        <f>IF(ISNUMBER('Форма 1'!AD4427),'Форма 1'!$H4427*VLOOKUP('Форма 1'!$F4427,'Придельники с 2022'!$B$4:$X$28,'Форма 1'!AD$8),"")</f>
        <v>14597259.376000002</v>
      </c>
      <c r="N4427" s="103" t="str">
        <f>IF(ISBLANK('Форма 1'!$AE4427),"",IF('Форма 1'!$AE4427=1,'Форма 1'!$H4427*VLOOKUP('Форма 1'!$F4427,'Придельники с 2022'!$B$4:$X$28,'Форма 1'!$AE$8,0),IF('Форма 1'!$AE4427=2,'Форма 1'!$H4427*VLOOKUP('Форма 1'!$F4427,'Придельники с 2022'!$B$4:$X$28,13,0),IF('Форма 1'!$AE4427=3,'Форма 1'!$H4427*VLOOKUP('Форма 1'!$F4427,'Придельники с 2022'!$B$4:$X$28,12,0)))))</f>
        <v/>
      </c>
      <c r="O4427" s="103" t="str">
        <f>IF(ISNUMBER('Форма 1'!AF4427),'Форма 1'!$H4427*VLOOKUP('Форма 1'!$F4427,'Придельники с 2022'!$B$4:$X$28,'Форма 1'!AF$8),"")</f>
        <v/>
      </c>
      <c r="P4427" s="87"/>
      <c r="Q4427" s="103" t="str">
        <f>IF(ISNUMBER('Форма 1'!AH4427),'Форма 1'!$H4427*VLOOKUP('Форма 1'!$F4427,'Придельники с 2022'!$B$4:$X$28,'Форма 1'!AH$8),"")</f>
        <v/>
      </c>
      <c r="R4427" s="103" t="str">
        <f>IF(ISNUMBER('Форма 1'!AI4427),'Форма 1'!$H4427*VLOOKUP('Форма 1'!$F4427,'Придельники с 2022'!$B$4:$X$28,'Форма 1'!AI$8),"")</f>
        <v/>
      </c>
      <c r="S4427" s="103" t="str">
        <f>IF(ISNUMBER('Форма 1'!AJ4427),'Форма 1'!$H4427*VLOOKUP('Форма 1'!$F4427,'Придельники с 2022'!$B$4:$X$28,'Форма 1'!AJ$8),"")</f>
        <v/>
      </c>
      <c r="T4427" s="88"/>
    </row>
    <row r="4428" spans="1:20">
      <c r="A4428" s="188">
        <f t="shared" si="291"/>
        <v>1264</v>
      </c>
      <c r="B4428" s="189" t="s">
        <v>4264</v>
      </c>
      <c r="C4428" s="99">
        <f t="shared" si="292"/>
        <v>17410608.32</v>
      </c>
      <c r="D4428" s="103" t="str">
        <f>IF(ISNUMBER('Форма 1'!U4428),'Форма 1'!$H4428*VLOOKUP('Форма 1'!$F4428,'Придельники с 2022'!$B$4:$X$28,'Форма 1'!U$8),"")</f>
        <v/>
      </c>
      <c r="E4428" s="103" t="str">
        <f>IF(ISNUMBER('Форма 1'!V4428),'Форма 1'!$H4428*VLOOKUP('Форма 1'!$F4428,'Придельники с 2022'!$B$4:$X$28,'Форма 1'!V$8),"")</f>
        <v/>
      </c>
      <c r="F4428" s="103" t="str">
        <f>IF(ISNUMBER('Форма 1'!W4428),'Форма 1'!$H4428*VLOOKUP('Форма 1'!$F4428,'Придельники с 2022'!$B$4:$X$28,'Форма 1'!W$8),"")</f>
        <v/>
      </c>
      <c r="G4428" s="103" t="str">
        <f>IF(ISNUMBER('Форма 1'!X4428),'Форма 1'!$H4428*VLOOKUP('Форма 1'!$F4428,'Придельники с 2022'!$B$4:$X$28,'Форма 1'!X$8),"")</f>
        <v/>
      </c>
      <c r="H4428" s="103" t="str">
        <f>IF(ISNUMBER('Форма 1'!Y4428),'Форма 1'!$H4428*VLOOKUP('Форма 1'!$F4428,'Придельники с 2022'!$B$4:$X$28,'Форма 1'!Y$8),"")</f>
        <v/>
      </c>
      <c r="I4428" s="103" t="str">
        <f>IF(ISNUMBER('Форма 1'!Z4428),'Форма 1'!$H4428*VLOOKUP('Форма 1'!$F4428,'Придельники с 2022'!$B$4:$X$28,'Форма 1'!Z$8),"")</f>
        <v/>
      </c>
      <c r="J4428" s="103" t="str">
        <f>IF(ISNUMBER('Форма 1'!AA4428),'Форма 1'!$H4428*VLOOKUP('Форма 1'!$F4428,'Придельники с 2022'!$B$4:$X$28,'Форма 1'!AA$8),"")</f>
        <v/>
      </c>
      <c r="K4428" s="90"/>
      <c r="L4428" s="87"/>
      <c r="M4428" s="103">
        <f>IF(ISNUMBER('Форма 1'!AD4428),'Форма 1'!$H4428*VLOOKUP('Форма 1'!$F4428,'Придельники с 2022'!$B$4:$X$28,'Форма 1'!AD$8),"")</f>
        <v>17410608.32</v>
      </c>
      <c r="N4428" s="103" t="str">
        <f>IF(ISBLANK('Форма 1'!$AE4428),"",IF('Форма 1'!$AE4428=1,'Форма 1'!$H4428*VLOOKUP('Форма 1'!$F4428,'Придельники с 2022'!$B$4:$X$28,'Форма 1'!$AE$8,0),IF('Форма 1'!$AE4428=2,'Форма 1'!$H4428*VLOOKUP('Форма 1'!$F4428,'Придельники с 2022'!$B$4:$X$28,13,0),IF('Форма 1'!$AE4428=3,'Форма 1'!$H4428*VLOOKUP('Форма 1'!$F4428,'Придельники с 2022'!$B$4:$X$28,12,0)))))</f>
        <v/>
      </c>
      <c r="O4428" s="103" t="str">
        <f>IF(ISNUMBER('Форма 1'!AF4428),'Форма 1'!$H4428*VLOOKUP('Форма 1'!$F4428,'Придельники с 2022'!$B$4:$X$28,'Форма 1'!AF$8),"")</f>
        <v/>
      </c>
      <c r="P4428" s="87"/>
      <c r="Q4428" s="103" t="str">
        <f>IF(ISNUMBER('Форма 1'!AH4428),'Форма 1'!$H4428*VLOOKUP('Форма 1'!$F4428,'Придельники с 2022'!$B$4:$X$28,'Форма 1'!AH$8),"")</f>
        <v/>
      </c>
      <c r="R4428" s="103" t="str">
        <f>IF(ISNUMBER('Форма 1'!AI4428),'Форма 1'!$H4428*VLOOKUP('Форма 1'!$F4428,'Придельники с 2022'!$B$4:$X$28,'Форма 1'!AI$8),"")</f>
        <v/>
      </c>
      <c r="S4428" s="103" t="str">
        <f>IF(ISNUMBER('Форма 1'!AJ4428),'Форма 1'!$H4428*VLOOKUP('Форма 1'!$F4428,'Придельники с 2022'!$B$4:$X$28,'Форма 1'!AJ$8),"")</f>
        <v/>
      </c>
      <c r="T4428" s="88"/>
    </row>
    <row r="4429" spans="1:20">
      <c r="A4429" s="188">
        <f t="shared" si="291"/>
        <v>1265</v>
      </c>
      <c r="B4429" s="189" t="s">
        <v>783</v>
      </c>
      <c r="C4429" s="99">
        <f t="shared" si="292"/>
        <v>5650419.1960000005</v>
      </c>
      <c r="D4429" s="103" t="str">
        <f>IF(ISNUMBER('Форма 1'!U4429),'Форма 1'!$H4429*VLOOKUP('Форма 1'!$F4429,'Придельники с 2022'!$B$4:$X$28,'Форма 1'!U$8),"")</f>
        <v/>
      </c>
      <c r="E4429" s="103" t="str">
        <f>IF(ISNUMBER('Форма 1'!V4429),'Форма 1'!$H4429*VLOOKUP('Форма 1'!$F4429,'Придельники с 2022'!$B$4:$X$28,'Форма 1'!V$8),"")</f>
        <v/>
      </c>
      <c r="F4429" s="103" t="str">
        <f>IF(ISNUMBER('Форма 1'!W4429),'Форма 1'!$H4429*VLOOKUP('Форма 1'!$F4429,'Придельники с 2022'!$B$4:$X$28,'Форма 1'!W$8),"")</f>
        <v/>
      </c>
      <c r="G4429" s="103" t="str">
        <f>IF(ISNUMBER('Форма 1'!X4429),'Форма 1'!$H4429*VLOOKUP('Форма 1'!$F4429,'Придельники с 2022'!$B$4:$X$28,'Форма 1'!X$8),"")</f>
        <v/>
      </c>
      <c r="H4429" s="103" t="str">
        <f>IF(ISNUMBER('Форма 1'!Y4429),'Форма 1'!$H4429*VLOOKUP('Форма 1'!$F4429,'Придельники с 2022'!$B$4:$X$28,'Форма 1'!Y$8),"")</f>
        <v/>
      </c>
      <c r="I4429" s="103" t="str">
        <f>IF(ISNUMBER('Форма 1'!Z4429),'Форма 1'!$H4429*VLOOKUP('Форма 1'!$F4429,'Придельники с 2022'!$B$4:$X$28,'Форма 1'!Z$8),"")</f>
        <v/>
      </c>
      <c r="J4429" s="103" t="str">
        <f>IF(ISNUMBER('Форма 1'!AA4429),'Форма 1'!$H4429*VLOOKUP('Форма 1'!$F4429,'Придельники с 2022'!$B$4:$X$28,'Форма 1'!AA$8),"")</f>
        <v/>
      </c>
      <c r="K4429" s="90"/>
      <c r="L4429" s="87"/>
      <c r="M4429" s="103" t="str">
        <f>IF(ISNUMBER('Форма 1'!AD4429),'Форма 1'!$H4429*VLOOKUP('Форма 1'!$F4429,'Придельники с 2022'!$B$4:$X$28,'Форма 1'!AD$8),"")</f>
        <v/>
      </c>
      <c r="N4429" s="103" t="str">
        <f>IF(ISBLANK('Форма 1'!$AE4429),"",IF('Форма 1'!$AE4429=1,'Форма 1'!$H4429*VLOOKUP('Форма 1'!$F4429,'Придельники с 2022'!$B$4:$X$28,'Форма 1'!$AE$8,0),IF('Форма 1'!$AE4429=2,'Форма 1'!$H4429*VLOOKUP('Форма 1'!$F4429,'Придельники с 2022'!$B$4:$X$28,13,0),IF('Форма 1'!$AE4429=3,'Форма 1'!$H4429*VLOOKUP('Форма 1'!$F4429,'Придельники с 2022'!$B$4:$X$28,12,0)))))</f>
        <v/>
      </c>
      <c r="O4429" s="103">
        <f>IF(ISNUMBER('Форма 1'!AF4429),'Форма 1'!$H4429*VLOOKUP('Форма 1'!$F4429,'Придельники с 2022'!$B$4:$X$28,'Форма 1'!AF$8),"")</f>
        <v>5650419.1960000005</v>
      </c>
      <c r="P4429" s="87"/>
      <c r="Q4429" s="103" t="str">
        <f>IF(ISNUMBER('Форма 1'!AH4429),'Форма 1'!$H4429*VLOOKUP('Форма 1'!$F4429,'Придельники с 2022'!$B$4:$X$28,'Форма 1'!AH$8),"")</f>
        <v/>
      </c>
      <c r="R4429" s="103" t="str">
        <f>IF(ISNUMBER('Форма 1'!AI4429),'Форма 1'!$H4429*VLOOKUP('Форма 1'!$F4429,'Придельники с 2022'!$B$4:$X$28,'Форма 1'!AI$8),"")</f>
        <v/>
      </c>
      <c r="S4429" s="103" t="str">
        <f>IF(ISNUMBER('Форма 1'!AJ4429),'Форма 1'!$H4429*VLOOKUP('Форма 1'!$F4429,'Придельники с 2022'!$B$4:$X$28,'Форма 1'!AJ$8),"")</f>
        <v/>
      </c>
      <c r="T4429" s="88"/>
    </row>
    <row r="4430" spans="1:20">
      <c r="A4430" s="188">
        <f t="shared" si="291"/>
        <v>1266</v>
      </c>
      <c r="B4430" s="189" t="s">
        <v>4265</v>
      </c>
      <c r="C4430" s="99">
        <f t="shared" si="292"/>
        <v>1199662.8660000002</v>
      </c>
      <c r="D4430" s="103" t="str">
        <f>IF(ISNUMBER('Форма 1'!U4430),'Форма 1'!$H4430*VLOOKUP('Форма 1'!$F4430,'Придельники с 2022'!$B$4:$X$28,'Форма 1'!U$8),"")</f>
        <v/>
      </c>
      <c r="E4430" s="103" t="str">
        <f>IF(ISNUMBER('Форма 1'!V4430),'Форма 1'!$H4430*VLOOKUP('Форма 1'!$F4430,'Придельники с 2022'!$B$4:$X$28,'Форма 1'!V$8),"")</f>
        <v/>
      </c>
      <c r="F4430" s="103" t="str">
        <f>IF(ISNUMBER('Форма 1'!W4430),'Форма 1'!$H4430*VLOOKUP('Форма 1'!$F4430,'Придельники с 2022'!$B$4:$X$28,'Форма 1'!W$8),"")</f>
        <v/>
      </c>
      <c r="G4430" s="103" t="str">
        <f>IF(ISNUMBER('Форма 1'!X4430),'Форма 1'!$H4430*VLOOKUP('Форма 1'!$F4430,'Придельники с 2022'!$B$4:$X$28,'Форма 1'!X$8),"")</f>
        <v/>
      </c>
      <c r="H4430" s="103" t="str">
        <f>IF(ISNUMBER('Форма 1'!Y4430),'Форма 1'!$H4430*VLOOKUP('Форма 1'!$F4430,'Придельники с 2022'!$B$4:$X$28,'Форма 1'!Y$8),"")</f>
        <v/>
      </c>
      <c r="I4430" s="103" t="str">
        <f>IF(ISNUMBER('Форма 1'!Z4430),'Форма 1'!$H4430*VLOOKUP('Форма 1'!$F4430,'Придельники с 2022'!$B$4:$X$28,'Форма 1'!Z$8),"")</f>
        <v/>
      </c>
      <c r="J4430" s="103" t="str">
        <f>IF(ISNUMBER('Форма 1'!AA4430),'Форма 1'!$H4430*VLOOKUP('Форма 1'!$F4430,'Придельники с 2022'!$B$4:$X$28,'Форма 1'!AA$8),"")</f>
        <v/>
      </c>
      <c r="K4430" s="90"/>
      <c r="L4430" s="87"/>
      <c r="M4430" s="103" t="str">
        <f>IF(ISNUMBER('Форма 1'!AD4430),'Форма 1'!$H4430*VLOOKUP('Форма 1'!$F4430,'Придельники с 2022'!$B$4:$X$28,'Форма 1'!AD$8),"")</f>
        <v/>
      </c>
      <c r="N4430" s="103" t="str">
        <f>IF(ISBLANK('Форма 1'!$AE4430),"",IF('Форма 1'!$AE4430=1,'Форма 1'!$H4430*VLOOKUP('Форма 1'!$F4430,'Придельники с 2022'!$B$4:$X$28,'Форма 1'!$AE$8,0),IF('Форма 1'!$AE4430=2,'Форма 1'!$H4430*VLOOKUP('Форма 1'!$F4430,'Придельники с 2022'!$B$4:$X$28,13,0),IF('Форма 1'!$AE4430=3,'Форма 1'!$H4430*VLOOKUP('Форма 1'!$F4430,'Придельники с 2022'!$B$4:$X$28,12,0)))))</f>
        <v/>
      </c>
      <c r="O4430" s="103" t="str">
        <f>IF(ISNUMBER('Форма 1'!AF4430),'Форма 1'!$H4430*VLOOKUP('Форма 1'!$F4430,'Придельники с 2022'!$B$4:$X$28,'Форма 1'!AF$8),"")</f>
        <v/>
      </c>
      <c r="P4430" s="87"/>
      <c r="Q4430" s="103">
        <f>IF(ISNUMBER('Форма 1'!AH4430),'Форма 1'!$H4430*VLOOKUP('Форма 1'!$F4430,'Придельники с 2022'!$B$4:$X$28,'Форма 1'!AH$8),"")</f>
        <v>1199662.8660000002</v>
      </c>
      <c r="R4430" s="103" t="str">
        <f>IF(ISNUMBER('Форма 1'!AI4430),'Форма 1'!$H4430*VLOOKUP('Форма 1'!$F4430,'Придельники с 2022'!$B$4:$X$28,'Форма 1'!AI$8),"")</f>
        <v/>
      </c>
      <c r="S4430" s="103" t="str">
        <f>IF(ISNUMBER('Форма 1'!AJ4430),'Форма 1'!$H4430*VLOOKUP('Форма 1'!$F4430,'Придельники с 2022'!$B$4:$X$28,'Форма 1'!AJ$8),"")</f>
        <v/>
      </c>
      <c r="T4430" s="88"/>
    </row>
    <row r="4431" spans="1:20">
      <c r="A4431" s="188">
        <f t="shared" si="291"/>
        <v>1267</v>
      </c>
      <c r="B4431" s="189" t="s">
        <v>4266</v>
      </c>
      <c r="C4431" s="99">
        <f t="shared" si="292"/>
        <v>12598146.848000001</v>
      </c>
      <c r="D4431" s="103" t="str">
        <f>IF(ISNUMBER('Форма 1'!U4431),'Форма 1'!$H4431*VLOOKUP('Форма 1'!$F4431,'Придельники с 2022'!$B$4:$X$28,'Форма 1'!U$8),"")</f>
        <v/>
      </c>
      <c r="E4431" s="103" t="str">
        <f>IF(ISNUMBER('Форма 1'!V4431),'Форма 1'!$H4431*VLOOKUP('Форма 1'!$F4431,'Придельники с 2022'!$B$4:$X$28,'Форма 1'!V$8),"")</f>
        <v/>
      </c>
      <c r="F4431" s="103" t="str">
        <f>IF(ISNUMBER('Форма 1'!W4431),'Форма 1'!$H4431*VLOOKUP('Форма 1'!$F4431,'Придельники с 2022'!$B$4:$X$28,'Форма 1'!W$8),"")</f>
        <v/>
      </c>
      <c r="G4431" s="103" t="str">
        <f>IF(ISNUMBER('Форма 1'!X4431),'Форма 1'!$H4431*VLOOKUP('Форма 1'!$F4431,'Придельники с 2022'!$B$4:$X$28,'Форма 1'!X$8),"")</f>
        <v/>
      </c>
      <c r="H4431" s="103" t="str">
        <f>IF(ISNUMBER('Форма 1'!Y4431),'Форма 1'!$H4431*VLOOKUP('Форма 1'!$F4431,'Придельники с 2022'!$B$4:$X$28,'Форма 1'!Y$8),"")</f>
        <v/>
      </c>
      <c r="I4431" s="103" t="str">
        <f>IF(ISNUMBER('Форма 1'!Z4431),'Форма 1'!$H4431*VLOOKUP('Форма 1'!$F4431,'Придельники с 2022'!$B$4:$X$28,'Форма 1'!Z$8),"")</f>
        <v/>
      </c>
      <c r="J4431" s="103" t="str">
        <f>IF(ISNUMBER('Форма 1'!AA4431),'Форма 1'!$H4431*VLOOKUP('Форма 1'!$F4431,'Придельники с 2022'!$B$4:$X$28,'Форма 1'!AA$8),"")</f>
        <v/>
      </c>
      <c r="K4431" s="90"/>
      <c r="L4431" s="87"/>
      <c r="M4431" s="103">
        <f>IF(ISNUMBER('Форма 1'!AD4431),'Форма 1'!$H4431*VLOOKUP('Форма 1'!$F4431,'Придельники с 2022'!$B$4:$X$28,'Форма 1'!AD$8),"")</f>
        <v>12598146.848000001</v>
      </c>
      <c r="N4431" s="103" t="str">
        <f>IF(ISBLANK('Форма 1'!$AE4431),"",IF('Форма 1'!$AE4431=1,'Форма 1'!$H4431*VLOOKUP('Форма 1'!$F4431,'Придельники с 2022'!$B$4:$X$28,'Форма 1'!$AE$8,0),IF('Форма 1'!$AE4431=2,'Форма 1'!$H4431*VLOOKUP('Форма 1'!$F4431,'Придельники с 2022'!$B$4:$X$28,13,0),IF('Форма 1'!$AE4431=3,'Форма 1'!$H4431*VLOOKUP('Форма 1'!$F4431,'Придельники с 2022'!$B$4:$X$28,12,0)))))</f>
        <v/>
      </c>
      <c r="O4431" s="103" t="str">
        <f>IF(ISNUMBER('Форма 1'!AF4431),'Форма 1'!$H4431*VLOOKUP('Форма 1'!$F4431,'Придельники с 2022'!$B$4:$X$28,'Форма 1'!AF$8),"")</f>
        <v/>
      </c>
      <c r="P4431" s="87"/>
      <c r="Q4431" s="103" t="str">
        <f>IF(ISNUMBER('Форма 1'!AH4431),'Форма 1'!$H4431*VLOOKUP('Форма 1'!$F4431,'Придельники с 2022'!$B$4:$X$28,'Форма 1'!AH$8),"")</f>
        <v/>
      </c>
      <c r="R4431" s="103" t="str">
        <f>IF(ISNUMBER('Форма 1'!AI4431),'Форма 1'!$H4431*VLOOKUP('Форма 1'!$F4431,'Придельники с 2022'!$B$4:$X$28,'Форма 1'!AI$8),"")</f>
        <v/>
      </c>
      <c r="S4431" s="103" t="str">
        <f>IF(ISNUMBER('Форма 1'!AJ4431),'Форма 1'!$H4431*VLOOKUP('Форма 1'!$F4431,'Придельники с 2022'!$B$4:$X$28,'Форма 1'!AJ$8),"")</f>
        <v/>
      </c>
      <c r="T4431" s="88"/>
    </row>
    <row r="4432" spans="1:20">
      <c r="A4432" s="188">
        <f t="shared" si="291"/>
        <v>1268</v>
      </c>
      <c r="B4432" s="189" t="s">
        <v>4267</v>
      </c>
      <c r="C4432" s="99">
        <f t="shared" si="292"/>
        <v>22203794.726399999</v>
      </c>
      <c r="D4432" s="103" t="str">
        <f>IF(ISNUMBER('Форма 1'!U4432),'Форма 1'!$H4432*VLOOKUP('Форма 1'!$F4432,'Придельники с 2022'!$B$4:$X$28,'Форма 1'!U$8),"")</f>
        <v/>
      </c>
      <c r="E4432" s="103" t="str">
        <f>IF(ISNUMBER('Форма 1'!V4432),'Форма 1'!$H4432*VLOOKUP('Форма 1'!$F4432,'Придельники с 2022'!$B$4:$X$28,'Форма 1'!V$8),"")</f>
        <v/>
      </c>
      <c r="F4432" s="103" t="str">
        <f>IF(ISNUMBER('Форма 1'!W4432),'Форма 1'!$H4432*VLOOKUP('Форма 1'!$F4432,'Придельники с 2022'!$B$4:$X$28,'Форма 1'!W$8),"")</f>
        <v/>
      </c>
      <c r="G4432" s="103" t="str">
        <f>IF(ISNUMBER('Форма 1'!X4432),'Форма 1'!$H4432*VLOOKUP('Форма 1'!$F4432,'Придельники с 2022'!$B$4:$X$28,'Форма 1'!X$8),"")</f>
        <v/>
      </c>
      <c r="H4432" s="103" t="str">
        <f>IF(ISNUMBER('Форма 1'!Y4432),'Форма 1'!$H4432*VLOOKUP('Форма 1'!$F4432,'Придельники с 2022'!$B$4:$X$28,'Форма 1'!Y$8),"")</f>
        <v/>
      </c>
      <c r="I4432" s="103" t="str">
        <f>IF(ISNUMBER('Форма 1'!Z4432),'Форма 1'!$H4432*VLOOKUP('Форма 1'!$F4432,'Придельники с 2022'!$B$4:$X$28,'Форма 1'!Z$8),"")</f>
        <v/>
      </c>
      <c r="J4432" s="103" t="str">
        <f>IF(ISNUMBER('Форма 1'!AA4432),'Форма 1'!$H4432*VLOOKUP('Форма 1'!$F4432,'Придельники с 2022'!$B$4:$X$28,'Форма 1'!AA$8),"")</f>
        <v/>
      </c>
      <c r="K4432" s="90"/>
      <c r="L4432" s="87"/>
      <c r="M4432" s="103">
        <f>IF(ISNUMBER('Форма 1'!AD4432),'Форма 1'!$H4432*VLOOKUP('Форма 1'!$F4432,'Придельники с 2022'!$B$4:$X$28,'Форма 1'!AD$8),"")</f>
        <v>22203794.726399999</v>
      </c>
      <c r="N4432" s="103" t="str">
        <f>IF(ISBLANK('Форма 1'!$AE4432),"",IF('Форма 1'!$AE4432=1,'Форма 1'!$H4432*VLOOKUP('Форма 1'!$F4432,'Придельники с 2022'!$B$4:$X$28,'Форма 1'!$AE$8,0),IF('Форма 1'!$AE4432=2,'Форма 1'!$H4432*VLOOKUP('Форма 1'!$F4432,'Придельники с 2022'!$B$4:$X$28,13,0),IF('Форма 1'!$AE4432=3,'Форма 1'!$H4432*VLOOKUP('Форма 1'!$F4432,'Придельники с 2022'!$B$4:$X$28,12,0)))))</f>
        <v/>
      </c>
      <c r="O4432" s="103" t="str">
        <f>IF(ISNUMBER('Форма 1'!AF4432),'Форма 1'!$H4432*VLOOKUP('Форма 1'!$F4432,'Придельники с 2022'!$B$4:$X$28,'Форма 1'!AF$8),"")</f>
        <v/>
      </c>
      <c r="P4432" s="87"/>
      <c r="Q4432" s="103" t="str">
        <f>IF(ISNUMBER('Форма 1'!AH4432),'Форма 1'!$H4432*VLOOKUP('Форма 1'!$F4432,'Придельники с 2022'!$B$4:$X$28,'Форма 1'!AH$8),"")</f>
        <v/>
      </c>
      <c r="R4432" s="103" t="str">
        <f>IF(ISNUMBER('Форма 1'!AI4432),'Форма 1'!$H4432*VLOOKUP('Форма 1'!$F4432,'Придельники с 2022'!$B$4:$X$28,'Форма 1'!AI$8),"")</f>
        <v/>
      </c>
      <c r="S4432" s="103" t="str">
        <f>IF(ISNUMBER('Форма 1'!AJ4432),'Форма 1'!$H4432*VLOOKUP('Форма 1'!$F4432,'Придельники с 2022'!$B$4:$X$28,'Форма 1'!AJ$8),"")</f>
        <v/>
      </c>
      <c r="T4432" s="88"/>
    </row>
    <row r="4433" spans="1:20">
      <c r="A4433" s="188">
        <f t="shared" si="291"/>
        <v>1269</v>
      </c>
      <c r="B4433" s="189" t="s">
        <v>4268</v>
      </c>
      <c r="C4433" s="99">
        <f t="shared" si="292"/>
        <v>17750951.068999998</v>
      </c>
      <c r="D4433" s="103">
        <f>IF(ISNUMBER('Форма 1'!U4433),'Форма 1'!$H4433*VLOOKUP('Форма 1'!$F4433,'Придельники с 2022'!$B$4:$X$28,'Форма 1'!U$8),"")</f>
        <v>5641873.4189999998</v>
      </c>
      <c r="E4433" s="103" t="str">
        <f>IF(ISNUMBER('Форма 1'!V4433),'Форма 1'!$H4433*VLOOKUP('Форма 1'!$F4433,'Придельники с 2022'!$B$4:$X$28,'Форма 1'!V$8),"")</f>
        <v/>
      </c>
      <c r="F4433" s="103" t="str">
        <f>IF(ISNUMBER('Форма 1'!W4433),'Форма 1'!$H4433*VLOOKUP('Форма 1'!$F4433,'Придельники с 2022'!$B$4:$X$28,'Форма 1'!W$8),"")</f>
        <v/>
      </c>
      <c r="G4433" s="103" t="str">
        <f>IF(ISNUMBER('Форма 1'!X4433),'Форма 1'!$H4433*VLOOKUP('Форма 1'!$F4433,'Придельники с 2022'!$B$4:$X$28,'Форма 1'!X$8),"")</f>
        <v/>
      </c>
      <c r="H4433" s="103" t="str">
        <f>IF(ISNUMBER('Форма 1'!Y4433),'Форма 1'!$H4433*VLOOKUP('Форма 1'!$F4433,'Придельники с 2022'!$B$4:$X$28,'Форма 1'!Y$8),"")</f>
        <v/>
      </c>
      <c r="I4433" s="103" t="str">
        <f>IF(ISNUMBER('Форма 1'!Z4433),'Форма 1'!$H4433*VLOOKUP('Форма 1'!$F4433,'Придельники с 2022'!$B$4:$X$28,'Форма 1'!Z$8),"")</f>
        <v/>
      </c>
      <c r="J4433" s="103">
        <f>IF(ISNUMBER('Форма 1'!AA4433),'Форма 1'!$H4433*VLOOKUP('Форма 1'!$F4433,'Придельники с 2022'!$B$4:$X$28,'Форма 1'!AA$8),"")</f>
        <v>11637497.219999999</v>
      </c>
      <c r="K4433" s="90"/>
      <c r="L4433" s="87"/>
      <c r="M4433" s="103" t="str">
        <f>IF(ISNUMBER('Форма 1'!AD4433),'Форма 1'!$H4433*VLOOKUP('Форма 1'!$F4433,'Придельники с 2022'!$B$4:$X$28,'Форма 1'!AD$8),"")</f>
        <v/>
      </c>
      <c r="N4433" s="103" t="str">
        <f>IF(ISBLANK('Форма 1'!$AE4433),"",IF('Форма 1'!$AE4433=1,'Форма 1'!$H4433*VLOOKUP('Форма 1'!$F4433,'Придельники с 2022'!$B$4:$X$28,'Форма 1'!$AE$8,0),IF('Форма 1'!$AE4433=2,'Форма 1'!$H4433*VLOOKUP('Форма 1'!$F4433,'Придельники с 2022'!$B$4:$X$28,13,0),IF('Форма 1'!$AE4433=3,'Форма 1'!$H4433*VLOOKUP('Форма 1'!$F4433,'Придельники с 2022'!$B$4:$X$28,12,0)))))</f>
        <v/>
      </c>
      <c r="O4433" s="103" t="str">
        <f>IF(ISNUMBER('Форма 1'!AF4433),'Форма 1'!$H4433*VLOOKUP('Форма 1'!$F4433,'Придельники с 2022'!$B$4:$X$28,'Форма 1'!AF$8),"")</f>
        <v/>
      </c>
      <c r="P4433" s="87">
        <v>471580.43000000005</v>
      </c>
      <c r="Q4433" s="103" t="str">
        <f>IF(ISNUMBER('Форма 1'!AH4433),'Форма 1'!$H4433*VLOOKUP('Форма 1'!$F4433,'Придельники с 2022'!$B$4:$X$28,'Форма 1'!AH$8),"")</f>
        <v/>
      </c>
      <c r="R4433" s="103" t="str">
        <f>IF(ISNUMBER('Форма 1'!AI4433),'Форма 1'!$H4433*VLOOKUP('Форма 1'!$F4433,'Придельники с 2022'!$B$4:$X$28,'Форма 1'!AI$8),"")</f>
        <v/>
      </c>
      <c r="S4433" s="103" t="str">
        <f>IF(ISNUMBER('Форма 1'!AJ4433),'Форма 1'!$H4433*VLOOKUP('Форма 1'!$F4433,'Придельники с 2022'!$B$4:$X$28,'Форма 1'!AJ$8),"")</f>
        <v/>
      </c>
      <c r="T4433" s="88"/>
    </row>
    <row r="4434" spans="1:20">
      <c r="A4434" s="188">
        <f t="shared" si="291"/>
        <v>1270</v>
      </c>
      <c r="B4434" s="189" t="s">
        <v>4269</v>
      </c>
      <c r="C4434" s="99">
        <f t="shared" si="292"/>
        <v>5557017.8399999999</v>
      </c>
      <c r="D4434" s="103" t="str">
        <f>IF(ISNUMBER('Форма 1'!U4434),'Форма 1'!$H4434*VLOOKUP('Форма 1'!$F4434,'Придельники с 2022'!$B$4:$X$28,'Форма 1'!U$8),"")</f>
        <v/>
      </c>
      <c r="E4434" s="103" t="str">
        <f>IF(ISNUMBER('Форма 1'!V4434),'Форма 1'!$H4434*VLOOKUP('Форма 1'!$F4434,'Придельники с 2022'!$B$4:$X$28,'Форма 1'!V$8),"")</f>
        <v/>
      </c>
      <c r="F4434" s="103" t="str">
        <f>IF(ISNUMBER('Форма 1'!W4434),'Форма 1'!$H4434*VLOOKUP('Форма 1'!$F4434,'Придельники с 2022'!$B$4:$X$28,'Форма 1'!W$8),"")</f>
        <v/>
      </c>
      <c r="G4434" s="103" t="str">
        <f>IF(ISNUMBER('Форма 1'!X4434),'Форма 1'!$H4434*VLOOKUP('Форма 1'!$F4434,'Придельники с 2022'!$B$4:$X$28,'Форма 1'!X$8),"")</f>
        <v/>
      </c>
      <c r="H4434" s="103" t="str">
        <f>IF(ISNUMBER('Форма 1'!Y4434),'Форма 1'!$H4434*VLOOKUP('Форма 1'!$F4434,'Придельники с 2022'!$B$4:$X$28,'Форма 1'!Y$8),"")</f>
        <v/>
      </c>
      <c r="I4434" s="103" t="str">
        <f>IF(ISNUMBER('Форма 1'!Z4434),'Форма 1'!$H4434*VLOOKUP('Форма 1'!$F4434,'Придельники с 2022'!$B$4:$X$28,'Форма 1'!Z$8),"")</f>
        <v/>
      </c>
      <c r="J4434" s="103" t="str">
        <f>IF(ISNUMBER('Форма 1'!AA4434),'Форма 1'!$H4434*VLOOKUP('Форма 1'!$F4434,'Придельники с 2022'!$B$4:$X$28,'Форма 1'!AA$8),"")</f>
        <v/>
      </c>
      <c r="K4434" s="90">
        <v>2</v>
      </c>
      <c r="L4434" s="87">
        <f>2778508.92*K4434</f>
        <v>5557017.8399999999</v>
      </c>
      <c r="M4434" s="103" t="str">
        <f>IF(ISNUMBER('Форма 1'!AD4434),'Форма 1'!$H4434*VLOOKUP('Форма 1'!$F4434,'Придельники с 2022'!$B$4:$X$28,'Форма 1'!AD$8),"")</f>
        <v/>
      </c>
      <c r="N4434" s="103" t="str">
        <f>IF(ISBLANK('Форма 1'!$AE4434),"",IF('Форма 1'!$AE4434=1,'Форма 1'!$H4434*VLOOKUP('Форма 1'!$F4434,'Придельники с 2022'!$B$4:$X$28,'Форма 1'!$AE$8,0),IF('Форма 1'!$AE4434=2,'Форма 1'!$H4434*VLOOKUP('Форма 1'!$F4434,'Придельники с 2022'!$B$4:$X$28,13,0),IF('Форма 1'!$AE4434=3,'Форма 1'!$H4434*VLOOKUP('Форма 1'!$F4434,'Придельники с 2022'!$B$4:$X$28,12,0)))))</f>
        <v/>
      </c>
      <c r="O4434" s="103" t="str">
        <f>IF(ISNUMBER('Форма 1'!AF4434),'Форма 1'!$H4434*VLOOKUP('Форма 1'!$F4434,'Придельники с 2022'!$B$4:$X$28,'Форма 1'!AF$8),"")</f>
        <v/>
      </c>
      <c r="P4434" s="87"/>
      <c r="Q4434" s="103" t="str">
        <f>IF(ISNUMBER('Форма 1'!AH4434),'Форма 1'!$H4434*VLOOKUP('Форма 1'!$F4434,'Придельники с 2022'!$B$4:$X$28,'Форма 1'!AH$8),"")</f>
        <v/>
      </c>
      <c r="R4434" s="103" t="str">
        <f>IF(ISNUMBER('Форма 1'!AI4434),'Форма 1'!$H4434*VLOOKUP('Форма 1'!$F4434,'Придельники с 2022'!$B$4:$X$28,'Форма 1'!AI$8),"")</f>
        <v/>
      </c>
      <c r="S4434" s="103" t="str">
        <f>IF(ISNUMBER('Форма 1'!AJ4434),'Форма 1'!$H4434*VLOOKUP('Форма 1'!$F4434,'Придельники с 2022'!$B$4:$X$28,'Форма 1'!AJ$8),"")</f>
        <v/>
      </c>
      <c r="T4434" s="88"/>
    </row>
    <row r="4435" spans="1:20">
      <c r="A4435" s="188">
        <f t="shared" si="291"/>
        <v>1271</v>
      </c>
      <c r="B4435" s="189" t="s">
        <v>4270</v>
      </c>
      <c r="C4435" s="99">
        <f t="shared" si="292"/>
        <v>7999028.9199999999</v>
      </c>
      <c r="D4435" s="103" t="str">
        <f>IF(ISNUMBER('Форма 1'!U4435),'Форма 1'!$H4435*VLOOKUP('Форма 1'!$F4435,'Придельники с 2022'!$B$4:$X$28,'Форма 1'!U$8),"")</f>
        <v/>
      </c>
      <c r="E4435" s="103" t="str">
        <f>IF(ISNUMBER('Форма 1'!V4435),'Форма 1'!$H4435*VLOOKUP('Форма 1'!$F4435,'Придельники с 2022'!$B$4:$X$28,'Форма 1'!V$8),"")</f>
        <v/>
      </c>
      <c r="F4435" s="103" t="str">
        <f>IF(ISNUMBER('Форма 1'!W4435),'Форма 1'!$H4435*VLOOKUP('Форма 1'!$F4435,'Придельники с 2022'!$B$4:$X$28,'Форма 1'!W$8),"")</f>
        <v/>
      </c>
      <c r="G4435" s="103" t="str">
        <f>IF(ISNUMBER('Форма 1'!X4435),'Форма 1'!$H4435*VLOOKUP('Форма 1'!$F4435,'Придельники с 2022'!$B$4:$X$28,'Форма 1'!X$8),"")</f>
        <v/>
      </c>
      <c r="H4435" s="103" t="str">
        <f>IF(ISNUMBER('Форма 1'!Y4435),'Форма 1'!$H4435*VLOOKUP('Форма 1'!$F4435,'Придельники с 2022'!$B$4:$X$28,'Форма 1'!Y$8),"")</f>
        <v/>
      </c>
      <c r="I4435" s="103" t="str">
        <f>IF(ISNUMBER('Форма 1'!Z4435),'Форма 1'!$H4435*VLOOKUP('Форма 1'!$F4435,'Придельники с 2022'!$B$4:$X$28,'Форма 1'!Z$8),"")</f>
        <v/>
      </c>
      <c r="J4435" s="103" t="str">
        <f>IF(ISNUMBER('Форма 1'!AA4435),'Форма 1'!$H4435*VLOOKUP('Форма 1'!$F4435,'Придельники с 2022'!$B$4:$X$28,'Форма 1'!AA$8),"")</f>
        <v/>
      </c>
      <c r="K4435" s="90">
        <v>2</v>
      </c>
      <c r="L4435" s="87">
        <f>3930316.8+4068712.12</f>
        <v>7999028.9199999999</v>
      </c>
      <c r="M4435" s="103" t="str">
        <f>IF(ISNUMBER('Форма 1'!AD4435),'Форма 1'!$H4435*VLOOKUP('Форма 1'!$F4435,'Придельники с 2022'!$B$4:$X$28,'Форма 1'!AD$8),"")</f>
        <v/>
      </c>
      <c r="N4435" s="103" t="str">
        <f>IF(ISBLANK('Форма 1'!$AE4435),"",IF('Форма 1'!$AE4435=1,'Форма 1'!$H4435*VLOOKUP('Форма 1'!$F4435,'Придельники с 2022'!$B$4:$X$28,'Форма 1'!$AE$8,0),IF('Форма 1'!$AE4435=2,'Форма 1'!$H4435*VLOOKUP('Форма 1'!$F4435,'Придельники с 2022'!$B$4:$X$28,13,0),IF('Форма 1'!$AE4435=3,'Форма 1'!$H4435*VLOOKUP('Форма 1'!$F4435,'Придельники с 2022'!$B$4:$X$28,12,0)))))</f>
        <v/>
      </c>
      <c r="O4435" s="103" t="str">
        <f>IF(ISNUMBER('Форма 1'!AF4435),'Форма 1'!$H4435*VLOOKUP('Форма 1'!$F4435,'Придельники с 2022'!$B$4:$X$28,'Форма 1'!AF$8),"")</f>
        <v/>
      </c>
      <c r="P4435" s="87"/>
      <c r="Q4435" s="103" t="str">
        <f>IF(ISNUMBER('Форма 1'!AH4435),'Форма 1'!$H4435*VLOOKUP('Форма 1'!$F4435,'Придельники с 2022'!$B$4:$X$28,'Форма 1'!AH$8),"")</f>
        <v/>
      </c>
      <c r="R4435" s="103" t="str">
        <f>IF(ISNUMBER('Форма 1'!AI4435),'Форма 1'!$H4435*VLOOKUP('Форма 1'!$F4435,'Придельники с 2022'!$B$4:$X$28,'Форма 1'!AI$8),"")</f>
        <v/>
      </c>
      <c r="S4435" s="103" t="str">
        <f>IF(ISNUMBER('Форма 1'!AJ4435),'Форма 1'!$H4435*VLOOKUP('Форма 1'!$F4435,'Придельники с 2022'!$B$4:$X$28,'Форма 1'!AJ$8),"")</f>
        <v/>
      </c>
      <c r="T4435" s="88"/>
    </row>
    <row r="4436" spans="1:20">
      <c r="A4436" s="188">
        <f t="shared" si="291"/>
        <v>1272</v>
      </c>
      <c r="B4436" s="189" t="s">
        <v>4271</v>
      </c>
      <c r="C4436" s="99">
        <f t="shared" si="292"/>
        <v>15217844.432000002</v>
      </c>
      <c r="D4436" s="103" t="str">
        <f>IF(ISNUMBER('Форма 1'!U4436),'Форма 1'!$H4436*VLOOKUP('Форма 1'!$F4436,'Придельники с 2022'!$B$4:$X$28,'Форма 1'!U$8),"")</f>
        <v/>
      </c>
      <c r="E4436" s="103" t="str">
        <f>IF(ISNUMBER('Форма 1'!V4436),'Форма 1'!$H4436*VLOOKUP('Форма 1'!$F4436,'Придельники с 2022'!$B$4:$X$28,'Форма 1'!V$8),"")</f>
        <v/>
      </c>
      <c r="F4436" s="103" t="str">
        <f>IF(ISNUMBER('Форма 1'!W4436),'Форма 1'!$H4436*VLOOKUP('Форма 1'!$F4436,'Придельники с 2022'!$B$4:$X$28,'Форма 1'!W$8),"")</f>
        <v/>
      </c>
      <c r="G4436" s="103" t="str">
        <f>IF(ISNUMBER('Форма 1'!X4436),'Форма 1'!$H4436*VLOOKUP('Форма 1'!$F4436,'Придельники с 2022'!$B$4:$X$28,'Форма 1'!X$8),"")</f>
        <v/>
      </c>
      <c r="H4436" s="103" t="str">
        <f>IF(ISNUMBER('Форма 1'!Y4436),'Форма 1'!$H4436*VLOOKUP('Форма 1'!$F4436,'Придельники с 2022'!$B$4:$X$28,'Форма 1'!Y$8),"")</f>
        <v/>
      </c>
      <c r="I4436" s="103" t="str">
        <f>IF(ISNUMBER('Форма 1'!Z4436),'Форма 1'!$H4436*VLOOKUP('Форма 1'!$F4436,'Придельники с 2022'!$B$4:$X$28,'Форма 1'!Z$8),"")</f>
        <v/>
      </c>
      <c r="J4436" s="103" t="str">
        <f>IF(ISNUMBER('Форма 1'!AA4436),'Форма 1'!$H4436*VLOOKUP('Форма 1'!$F4436,'Придельники с 2022'!$B$4:$X$28,'Форма 1'!AA$8),"")</f>
        <v/>
      </c>
      <c r="K4436" s="90"/>
      <c r="L4436" s="87"/>
      <c r="M4436" s="103">
        <f>IF(ISNUMBER('Форма 1'!AD4436),'Форма 1'!$H4436*VLOOKUP('Форма 1'!$F4436,'Придельники с 2022'!$B$4:$X$28,'Форма 1'!AD$8),"")</f>
        <v>15217844.432000002</v>
      </c>
      <c r="N4436" s="103" t="str">
        <f>IF(ISBLANK('Форма 1'!$AE4436),"",IF('Форма 1'!$AE4436=1,'Форма 1'!$H4436*VLOOKUP('Форма 1'!$F4436,'Придельники с 2022'!$B$4:$X$28,'Форма 1'!$AE$8,0),IF('Форма 1'!$AE4436=2,'Форма 1'!$H4436*VLOOKUP('Форма 1'!$F4436,'Придельники с 2022'!$B$4:$X$28,13,0),IF('Форма 1'!$AE4436=3,'Форма 1'!$H4436*VLOOKUP('Форма 1'!$F4436,'Придельники с 2022'!$B$4:$X$28,12,0)))))</f>
        <v/>
      </c>
      <c r="O4436" s="103" t="str">
        <f>IF(ISNUMBER('Форма 1'!AF4436),'Форма 1'!$H4436*VLOOKUP('Форма 1'!$F4436,'Придельники с 2022'!$B$4:$X$28,'Форма 1'!AF$8),"")</f>
        <v/>
      </c>
      <c r="P4436" s="87"/>
      <c r="Q4436" s="103" t="str">
        <f>IF(ISNUMBER('Форма 1'!AH4436),'Форма 1'!$H4436*VLOOKUP('Форма 1'!$F4436,'Придельники с 2022'!$B$4:$X$28,'Форма 1'!AH$8),"")</f>
        <v/>
      </c>
      <c r="R4436" s="103" t="str">
        <f>IF(ISNUMBER('Форма 1'!AI4436),'Форма 1'!$H4436*VLOOKUP('Форма 1'!$F4436,'Придельники с 2022'!$B$4:$X$28,'Форма 1'!AI$8),"")</f>
        <v/>
      </c>
      <c r="S4436" s="103" t="str">
        <f>IF(ISNUMBER('Форма 1'!AJ4436),'Форма 1'!$H4436*VLOOKUP('Форма 1'!$F4436,'Придельники с 2022'!$B$4:$X$28,'Форма 1'!AJ$8),"")</f>
        <v/>
      </c>
      <c r="T4436" s="88"/>
    </row>
    <row r="4437" spans="1:20">
      <c r="A4437" s="188">
        <f t="shared" si="291"/>
        <v>1273</v>
      </c>
      <c r="B4437" s="189" t="s">
        <v>4272</v>
      </c>
      <c r="C4437" s="99">
        <f t="shared" si="292"/>
        <v>7840628.3200000003</v>
      </c>
      <c r="D4437" s="103" t="str">
        <f>IF(ISNUMBER('Форма 1'!U4437),'Форма 1'!$H4437*VLOOKUP('Форма 1'!$F4437,'Придельники с 2022'!$B$4:$X$28,'Форма 1'!U$8),"")</f>
        <v/>
      </c>
      <c r="E4437" s="103" t="str">
        <f>IF(ISNUMBER('Форма 1'!V4437),'Форма 1'!$H4437*VLOOKUP('Форма 1'!$F4437,'Придельники с 2022'!$B$4:$X$28,'Форма 1'!V$8),"")</f>
        <v/>
      </c>
      <c r="F4437" s="103" t="str">
        <f>IF(ISNUMBER('Форма 1'!W4437),'Форма 1'!$H4437*VLOOKUP('Форма 1'!$F4437,'Придельники с 2022'!$B$4:$X$28,'Форма 1'!W$8),"")</f>
        <v/>
      </c>
      <c r="G4437" s="103" t="str">
        <f>IF(ISNUMBER('Форма 1'!X4437),'Форма 1'!$H4437*VLOOKUP('Форма 1'!$F4437,'Придельники с 2022'!$B$4:$X$28,'Форма 1'!X$8),"")</f>
        <v/>
      </c>
      <c r="H4437" s="103" t="str">
        <f>IF(ISNUMBER('Форма 1'!Y4437),'Форма 1'!$H4437*VLOOKUP('Форма 1'!$F4437,'Придельники с 2022'!$B$4:$X$28,'Форма 1'!Y$8),"")</f>
        <v/>
      </c>
      <c r="I4437" s="103" t="str">
        <f>IF(ISNUMBER('Форма 1'!Z4437),'Форма 1'!$H4437*VLOOKUP('Форма 1'!$F4437,'Придельники с 2022'!$B$4:$X$28,'Форма 1'!Z$8),"")</f>
        <v/>
      </c>
      <c r="J4437" s="103" t="str">
        <f>IF(ISNUMBER('Форма 1'!AA4437),'Форма 1'!$H4437*VLOOKUP('Форма 1'!$F4437,'Придельники с 2022'!$B$4:$X$28,'Форма 1'!AA$8),"")</f>
        <v/>
      </c>
      <c r="K4437" s="90"/>
      <c r="L4437" s="87"/>
      <c r="M4437" s="103">
        <f>IF(ISNUMBER('Форма 1'!AD4437),'Форма 1'!$H4437*VLOOKUP('Форма 1'!$F4437,'Придельники с 2022'!$B$4:$X$28,'Форма 1'!AD$8),"")</f>
        <v>7840628.3200000003</v>
      </c>
      <c r="N4437" s="103" t="str">
        <f>IF(ISBLANK('Форма 1'!$AE4437),"",IF('Форма 1'!$AE4437=1,'Форма 1'!$H4437*VLOOKUP('Форма 1'!$F4437,'Придельники с 2022'!$B$4:$X$28,'Форма 1'!$AE$8,0),IF('Форма 1'!$AE4437=2,'Форма 1'!$H4437*VLOOKUP('Форма 1'!$F4437,'Придельники с 2022'!$B$4:$X$28,13,0),IF('Форма 1'!$AE4437=3,'Форма 1'!$H4437*VLOOKUP('Форма 1'!$F4437,'Придельники с 2022'!$B$4:$X$28,12,0)))))</f>
        <v/>
      </c>
      <c r="O4437" s="103" t="str">
        <f>IF(ISNUMBER('Форма 1'!AF4437),'Форма 1'!$H4437*VLOOKUP('Форма 1'!$F4437,'Придельники с 2022'!$B$4:$X$28,'Форма 1'!AF$8),"")</f>
        <v/>
      </c>
      <c r="P4437" s="87"/>
      <c r="Q4437" s="103" t="str">
        <f>IF(ISNUMBER('Форма 1'!AH4437),'Форма 1'!$H4437*VLOOKUP('Форма 1'!$F4437,'Придельники с 2022'!$B$4:$X$28,'Форма 1'!AH$8),"")</f>
        <v/>
      </c>
      <c r="R4437" s="103" t="str">
        <f>IF(ISNUMBER('Форма 1'!AI4437),'Форма 1'!$H4437*VLOOKUP('Форма 1'!$F4437,'Придельники с 2022'!$B$4:$X$28,'Форма 1'!AI$8),"")</f>
        <v/>
      </c>
      <c r="S4437" s="103" t="str">
        <f>IF(ISNUMBER('Форма 1'!AJ4437),'Форма 1'!$H4437*VLOOKUP('Форма 1'!$F4437,'Придельники с 2022'!$B$4:$X$28,'Форма 1'!AJ$8),"")</f>
        <v/>
      </c>
      <c r="T4437" s="88"/>
    </row>
    <row r="4438" spans="1:20">
      <c r="A4438" s="188">
        <f t="shared" si="291"/>
        <v>1274</v>
      </c>
      <c r="B4438" s="189" t="s">
        <v>4273</v>
      </c>
      <c r="C4438" s="99">
        <f t="shared" si="292"/>
        <v>15620909.472000001</v>
      </c>
      <c r="D4438" s="103" t="str">
        <f>IF(ISNUMBER('Форма 1'!U4438),'Форма 1'!$H4438*VLOOKUP('Форма 1'!$F4438,'Придельники с 2022'!$B$4:$X$28,'Форма 1'!U$8),"")</f>
        <v/>
      </c>
      <c r="E4438" s="103" t="str">
        <f>IF(ISNUMBER('Форма 1'!V4438),'Форма 1'!$H4438*VLOOKUP('Форма 1'!$F4438,'Придельники с 2022'!$B$4:$X$28,'Форма 1'!V$8),"")</f>
        <v/>
      </c>
      <c r="F4438" s="103" t="str">
        <f>IF(ISNUMBER('Форма 1'!W4438),'Форма 1'!$H4438*VLOOKUP('Форма 1'!$F4438,'Придельники с 2022'!$B$4:$X$28,'Форма 1'!W$8),"")</f>
        <v/>
      </c>
      <c r="G4438" s="103" t="str">
        <f>IF(ISNUMBER('Форма 1'!X4438),'Форма 1'!$H4438*VLOOKUP('Форма 1'!$F4438,'Придельники с 2022'!$B$4:$X$28,'Форма 1'!X$8),"")</f>
        <v/>
      </c>
      <c r="H4438" s="103" t="str">
        <f>IF(ISNUMBER('Форма 1'!Y4438),'Форма 1'!$H4438*VLOOKUP('Форма 1'!$F4438,'Придельники с 2022'!$B$4:$X$28,'Форма 1'!Y$8),"")</f>
        <v/>
      </c>
      <c r="I4438" s="103" t="str">
        <f>IF(ISNUMBER('Форма 1'!Z4438),'Форма 1'!$H4438*VLOOKUP('Форма 1'!$F4438,'Придельники с 2022'!$B$4:$X$28,'Форма 1'!Z$8),"")</f>
        <v/>
      </c>
      <c r="J4438" s="103" t="str">
        <f>IF(ISNUMBER('Форма 1'!AA4438),'Форма 1'!$H4438*VLOOKUP('Форма 1'!$F4438,'Придельники с 2022'!$B$4:$X$28,'Форма 1'!AA$8),"")</f>
        <v/>
      </c>
      <c r="K4438" s="90"/>
      <c r="L4438" s="87"/>
      <c r="M4438" s="103">
        <f>IF(ISNUMBER('Форма 1'!AD4438),'Форма 1'!$H4438*VLOOKUP('Форма 1'!$F4438,'Придельники с 2022'!$B$4:$X$28,'Форма 1'!AD$8),"")</f>
        <v>15620909.472000001</v>
      </c>
      <c r="N4438" s="103" t="str">
        <f>IF(ISBLANK('Форма 1'!$AE4438),"",IF('Форма 1'!$AE4438=1,'Форма 1'!$H4438*VLOOKUP('Форма 1'!$F4438,'Придельники с 2022'!$B$4:$X$28,'Форма 1'!$AE$8,0),IF('Форма 1'!$AE4438=2,'Форма 1'!$H4438*VLOOKUP('Форма 1'!$F4438,'Придельники с 2022'!$B$4:$X$28,13,0),IF('Форма 1'!$AE4438=3,'Форма 1'!$H4438*VLOOKUP('Форма 1'!$F4438,'Придельники с 2022'!$B$4:$X$28,12,0)))))</f>
        <v/>
      </c>
      <c r="O4438" s="103" t="str">
        <f>IF(ISNUMBER('Форма 1'!AF4438),'Форма 1'!$H4438*VLOOKUP('Форма 1'!$F4438,'Придельники с 2022'!$B$4:$X$28,'Форма 1'!AF$8),"")</f>
        <v/>
      </c>
      <c r="P4438" s="87"/>
      <c r="Q4438" s="103" t="str">
        <f>IF(ISNUMBER('Форма 1'!AH4438),'Форма 1'!$H4438*VLOOKUP('Форма 1'!$F4438,'Придельники с 2022'!$B$4:$X$28,'Форма 1'!AH$8),"")</f>
        <v/>
      </c>
      <c r="R4438" s="103" t="str">
        <f>IF(ISNUMBER('Форма 1'!AI4438),'Форма 1'!$H4438*VLOOKUP('Форма 1'!$F4438,'Придельники с 2022'!$B$4:$X$28,'Форма 1'!AI$8),"")</f>
        <v/>
      </c>
      <c r="S4438" s="103" t="str">
        <f>IF(ISNUMBER('Форма 1'!AJ4438),'Форма 1'!$H4438*VLOOKUP('Форма 1'!$F4438,'Придельники с 2022'!$B$4:$X$28,'Форма 1'!AJ$8),"")</f>
        <v/>
      </c>
      <c r="T4438" s="88"/>
    </row>
    <row r="4439" spans="1:20">
      <c r="A4439" s="188">
        <f t="shared" si="291"/>
        <v>1275</v>
      </c>
      <c r="B4439" s="189" t="s">
        <v>4274</v>
      </c>
      <c r="C4439" s="99">
        <f t="shared" si="292"/>
        <v>17279465.817600001</v>
      </c>
      <c r="D4439" s="103" t="str">
        <f>IF(ISNUMBER('Форма 1'!U4439),'Форма 1'!$H4439*VLOOKUP('Форма 1'!$F4439,'Придельники с 2022'!$B$4:$X$28,'Форма 1'!U$8),"")</f>
        <v/>
      </c>
      <c r="E4439" s="103" t="str">
        <f>IF(ISNUMBER('Форма 1'!V4439),'Форма 1'!$H4439*VLOOKUP('Форма 1'!$F4439,'Придельники с 2022'!$B$4:$X$28,'Форма 1'!V$8),"")</f>
        <v/>
      </c>
      <c r="F4439" s="103" t="str">
        <f>IF(ISNUMBER('Форма 1'!W4439),'Форма 1'!$H4439*VLOOKUP('Форма 1'!$F4439,'Придельники с 2022'!$B$4:$X$28,'Форма 1'!W$8),"")</f>
        <v/>
      </c>
      <c r="G4439" s="103" t="str">
        <f>IF(ISNUMBER('Форма 1'!X4439),'Форма 1'!$H4439*VLOOKUP('Форма 1'!$F4439,'Придельники с 2022'!$B$4:$X$28,'Форма 1'!X$8),"")</f>
        <v/>
      </c>
      <c r="H4439" s="103" t="str">
        <f>IF(ISNUMBER('Форма 1'!Y4439),'Форма 1'!$H4439*VLOOKUP('Форма 1'!$F4439,'Придельники с 2022'!$B$4:$X$28,'Форма 1'!Y$8),"")</f>
        <v/>
      </c>
      <c r="I4439" s="103" t="str">
        <f>IF(ISNUMBER('Форма 1'!Z4439),'Форма 1'!$H4439*VLOOKUP('Форма 1'!$F4439,'Придельники с 2022'!$B$4:$X$28,'Форма 1'!Z$8),"")</f>
        <v/>
      </c>
      <c r="J4439" s="103" t="str">
        <f>IF(ISNUMBER('Форма 1'!AA4439),'Форма 1'!$H4439*VLOOKUP('Форма 1'!$F4439,'Придельники с 2022'!$B$4:$X$28,'Форма 1'!AA$8),"")</f>
        <v/>
      </c>
      <c r="K4439" s="90"/>
      <c r="L4439" s="87"/>
      <c r="M4439" s="103">
        <f>IF(ISNUMBER('Форма 1'!AD4439),'Форма 1'!$H4439*VLOOKUP('Форма 1'!$F4439,'Придельники с 2022'!$B$4:$X$28,'Форма 1'!AD$8),"")</f>
        <v>17279465.817600001</v>
      </c>
      <c r="N4439" s="103" t="str">
        <f>IF(ISBLANK('Форма 1'!$AE4439),"",IF('Форма 1'!$AE4439=1,'Форма 1'!$H4439*VLOOKUP('Форма 1'!$F4439,'Придельники с 2022'!$B$4:$X$28,'Форма 1'!$AE$8,0),IF('Форма 1'!$AE4439=2,'Форма 1'!$H4439*VLOOKUP('Форма 1'!$F4439,'Придельники с 2022'!$B$4:$X$28,13,0),IF('Форма 1'!$AE4439=3,'Форма 1'!$H4439*VLOOKUP('Форма 1'!$F4439,'Придельники с 2022'!$B$4:$X$28,12,0)))))</f>
        <v/>
      </c>
      <c r="O4439" s="103" t="str">
        <f>IF(ISNUMBER('Форма 1'!AF4439),'Форма 1'!$H4439*VLOOKUP('Форма 1'!$F4439,'Придельники с 2022'!$B$4:$X$28,'Форма 1'!AF$8),"")</f>
        <v/>
      </c>
      <c r="P4439" s="87"/>
      <c r="Q4439" s="103" t="str">
        <f>IF(ISNUMBER('Форма 1'!AH4439),'Форма 1'!$H4439*VLOOKUP('Форма 1'!$F4439,'Придельники с 2022'!$B$4:$X$28,'Форма 1'!AH$8),"")</f>
        <v/>
      </c>
      <c r="R4439" s="103" t="str">
        <f>IF(ISNUMBER('Форма 1'!AI4439),'Форма 1'!$H4439*VLOOKUP('Форма 1'!$F4439,'Придельники с 2022'!$B$4:$X$28,'Форма 1'!AI$8),"")</f>
        <v/>
      </c>
      <c r="S4439" s="103" t="str">
        <f>IF(ISNUMBER('Форма 1'!AJ4439),'Форма 1'!$H4439*VLOOKUP('Форма 1'!$F4439,'Придельники с 2022'!$B$4:$X$28,'Форма 1'!AJ$8),"")</f>
        <v/>
      </c>
      <c r="T4439" s="88"/>
    </row>
    <row r="4440" spans="1:20">
      <c r="A4440" s="188">
        <f t="shared" si="291"/>
        <v>1276</v>
      </c>
      <c r="B4440" s="189" t="s">
        <v>4275</v>
      </c>
      <c r="C4440" s="99">
        <f t="shared" si="292"/>
        <v>13987933.120000001</v>
      </c>
      <c r="D4440" s="103" t="str">
        <f>IF(ISNUMBER('Форма 1'!U4440),'Форма 1'!$H4440*VLOOKUP('Форма 1'!$F4440,'Придельники с 2022'!$B$4:$X$28,'Форма 1'!U$8),"")</f>
        <v/>
      </c>
      <c r="E4440" s="103" t="str">
        <f>IF(ISNUMBER('Форма 1'!V4440),'Форма 1'!$H4440*VLOOKUP('Форма 1'!$F4440,'Придельники с 2022'!$B$4:$X$28,'Форма 1'!V$8),"")</f>
        <v/>
      </c>
      <c r="F4440" s="103" t="str">
        <f>IF(ISNUMBER('Форма 1'!W4440),'Форма 1'!$H4440*VLOOKUP('Форма 1'!$F4440,'Придельники с 2022'!$B$4:$X$28,'Форма 1'!W$8),"")</f>
        <v/>
      </c>
      <c r="G4440" s="103" t="str">
        <f>IF(ISNUMBER('Форма 1'!X4440),'Форма 1'!$H4440*VLOOKUP('Форма 1'!$F4440,'Придельники с 2022'!$B$4:$X$28,'Форма 1'!X$8),"")</f>
        <v/>
      </c>
      <c r="H4440" s="103" t="str">
        <f>IF(ISNUMBER('Форма 1'!Y4440),'Форма 1'!$H4440*VLOOKUP('Форма 1'!$F4440,'Придельники с 2022'!$B$4:$X$28,'Форма 1'!Y$8),"")</f>
        <v/>
      </c>
      <c r="I4440" s="103" t="str">
        <f>IF(ISNUMBER('Форма 1'!Z4440),'Форма 1'!$H4440*VLOOKUP('Форма 1'!$F4440,'Придельники с 2022'!$B$4:$X$28,'Форма 1'!Z$8),"")</f>
        <v/>
      </c>
      <c r="J4440" s="103" t="str">
        <f>IF(ISNUMBER('Форма 1'!AA4440),'Форма 1'!$H4440*VLOOKUP('Форма 1'!$F4440,'Придельники с 2022'!$B$4:$X$28,'Форма 1'!AA$8),"")</f>
        <v/>
      </c>
      <c r="K4440" s="90"/>
      <c r="L4440" s="87"/>
      <c r="M4440" s="103">
        <f>IF(ISNUMBER('Форма 1'!AD4440),'Форма 1'!$H4440*VLOOKUP('Форма 1'!$F4440,'Придельники с 2022'!$B$4:$X$28,'Форма 1'!AD$8),"")</f>
        <v>13987933.120000001</v>
      </c>
      <c r="N4440" s="103" t="str">
        <f>IF(ISBLANK('Форма 1'!$AE4440),"",IF('Форма 1'!$AE4440=1,'Форма 1'!$H4440*VLOOKUP('Форма 1'!$F4440,'Придельники с 2022'!$B$4:$X$28,'Форма 1'!$AE$8,0),IF('Форма 1'!$AE4440=2,'Форма 1'!$H4440*VLOOKUP('Форма 1'!$F4440,'Придельники с 2022'!$B$4:$X$28,13,0),IF('Форма 1'!$AE4440=3,'Форма 1'!$H4440*VLOOKUP('Форма 1'!$F4440,'Придельники с 2022'!$B$4:$X$28,12,0)))))</f>
        <v/>
      </c>
      <c r="O4440" s="103" t="str">
        <f>IF(ISNUMBER('Форма 1'!AF4440),'Форма 1'!$H4440*VLOOKUP('Форма 1'!$F4440,'Придельники с 2022'!$B$4:$X$28,'Форма 1'!AF$8),"")</f>
        <v/>
      </c>
      <c r="P4440" s="87"/>
      <c r="Q4440" s="103" t="str">
        <f>IF(ISNUMBER('Форма 1'!AH4440),'Форма 1'!$H4440*VLOOKUP('Форма 1'!$F4440,'Придельники с 2022'!$B$4:$X$28,'Форма 1'!AH$8),"")</f>
        <v/>
      </c>
      <c r="R4440" s="103" t="str">
        <f>IF(ISNUMBER('Форма 1'!AI4440),'Форма 1'!$H4440*VLOOKUP('Форма 1'!$F4440,'Придельники с 2022'!$B$4:$X$28,'Форма 1'!AI$8),"")</f>
        <v/>
      </c>
      <c r="S4440" s="103" t="str">
        <f>IF(ISNUMBER('Форма 1'!AJ4440),'Форма 1'!$H4440*VLOOKUP('Форма 1'!$F4440,'Придельники с 2022'!$B$4:$X$28,'Форма 1'!AJ$8),"")</f>
        <v/>
      </c>
      <c r="T4440" s="88"/>
    </row>
    <row r="4441" spans="1:20">
      <c r="A4441" s="188">
        <f t="shared" si="291"/>
        <v>1277</v>
      </c>
      <c r="B4441" s="189" t="s">
        <v>4276</v>
      </c>
      <c r="C4441" s="99">
        <f t="shared" si="292"/>
        <v>17662805.440000001</v>
      </c>
      <c r="D4441" s="103" t="str">
        <f>IF(ISNUMBER('Форма 1'!U4441),'Форма 1'!$H4441*VLOOKUP('Форма 1'!$F4441,'Придельники с 2022'!$B$4:$X$28,'Форма 1'!U$8),"")</f>
        <v/>
      </c>
      <c r="E4441" s="103" t="str">
        <f>IF(ISNUMBER('Форма 1'!V4441),'Форма 1'!$H4441*VLOOKUP('Форма 1'!$F4441,'Придельники с 2022'!$B$4:$X$28,'Форма 1'!V$8),"")</f>
        <v/>
      </c>
      <c r="F4441" s="103" t="str">
        <f>IF(ISNUMBER('Форма 1'!W4441),'Форма 1'!$H4441*VLOOKUP('Форма 1'!$F4441,'Придельники с 2022'!$B$4:$X$28,'Форма 1'!W$8),"")</f>
        <v/>
      </c>
      <c r="G4441" s="103" t="str">
        <f>IF(ISNUMBER('Форма 1'!X4441),'Форма 1'!$H4441*VLOOKUP('Форма 1'!$F4441,'Придельники с 2022'!$B$4:$X$28,'Форма 1'!X$8),"")</f>
        <v/>
      </c>
      <c r="H4441" s="103" t="str">
        <f>IF(ISNUMBER('Форма 1'!Y4441),'Форма 1'!$H4441*VLOOKUP('Форма 1'!$F4441,'Придельники с 2022'!$B$4:$X$28,'Форма 1'!Y$8),"")</f>
        <v/>
      </c>
      <c r="I4441" s="103" t="str">
        <f>IF(ISNUMBER('Форма 1'!Z4441),'Форма 1'!$H4441*VLOOKUP('Форма 1'!$F4441,'Придельники с 2022'!$B$4:$X$28,'Форма 1'!Z$8),"")</f>
        <v/>
      </c>
      <c r="J4441" s="103" t="str">
        <f>IF(ISNUMBER('Форма 1'!AA4441),'Форма 1'!$H4441*VLOOKUP('Форма 1'!$F4441,'Придельники с 2022'!$B$4:$X$28,'Форма 1'!AA$8),"")</f>
        <v/>
      </c>
      <c r="K4441" s="90"/>
      <c r="L4441" s="87"/>
      <c r="M4441" s="103">
        <f>IF(ISNUMBER('Форма 1'!AD4441),'Форма 1'!$H4441*VLOOKUP('Форма 1'!$F4441,'Придельники с 2022'!$B$4:$X$28,'Форма 1'!AD$8),"")</f>
        <v>17662805.440000001</v>
      </c>
      <c r="N4441" s="103" t="str">
        <f>IF(ISBLANK('Форма 1'!$AE4441),"",IF('Форма 1'!$AE4441=1,'Форма 1'!$H4441*VLOOKUP('Форма 1'!$F4441,'Придельники с 2022'!$B$4:$X$28,'Форма 1'!$AE$8,0),IF('Форма 1'!$AE4441=2,'Форма 1'!$H4441*VLOOKUP('Форма 1'!$F4441,'Придельники с 2022'!$B$4:$X$28,13,0),IF('Форма 1'!$AE4441=3,'Форма 1'!$H4441*VLOOKUP('Форма 1'!$F4441,'Придельники с 2022'!$B$4:$X$28,12,0)))))</f>
        <v/>
      </c>
      <c r="O4441" s="103" t="str">
        <f>IF(ISNUMBER('Форма 1'!AF4441),'Форма 1'!$H4441*VLOOKUP('Форма 1'!$F4441,'Придельники с 2022'!$B$4:$X$28,'Форма 1'!AF$8),"")</f>
        <v/>
      </c>
      <c r="P4441" s="87"/>
      <c r="Q4441" s="103" t="str">
        <f>IF(ISNUMBER('Форма 1'!AH4441),'Форма 1'!$H4441*VLOOKUP('Форма 1'!$F4441,'Придельники с 2022'!$B$4:$X$28,'Форма 1'!AH$8),"")</f>
        <v/>
      </c>
      <c r="R4441" s="103" t="str">
        <f>IF(ISNUMBER('Форма 1'!AI4441),'Форма 1'!$H4441*VLOOKUP('Форма 1'!$F4441,'Придельники с 2022'!$B$4:$X$28,'Форма 1'!AI$8),"")</f>
        <v/>
      </c>
      <c r="S4441" s="103" t="str">
        <f>IF(ISNUMBER('Форма 1'!AJ4441),'Форма 1'!$H4441*VLOOKUP('Форма 1'!$F4441,'Придельники с 2022'!$B$4:$X$28,'Форма 1'!AJ$8),"")</f>
        <v/>
      </c>
      <c r="T4441" s="88"/>
    </row>
    <row r="4442" spans="1:20">
      <c r="A4442" s="188">
        <f t="shared" si="291"/>
        <v>1278</v>
      </c>
      <c r="B4442" s="189" t="s">
        <v>4277</v>
      </c>
      <c r="C4442" s="99">
        <f t="shared" si="292"/>
        <v>10433755.136000002</v>
      </c>
      <c r="D4442" s="103" t="str">
        <f>IF(ISNUMBER('Форма 1'!U4442),'Форма 1'!$H4442*VLOOKUP('Форма 1'!$F4442,'Придельники с 2022'!$B$4:$X$28,'Форма 1'!U$8),"")</f>
        <v/>
      </c>
      <c r="E4442" s="103" t="str">
        <f>IF(ISNUMBER('Форма 1'!V4442),'Форма 1'!$H4442*VLOOKUP('Форма 1'!$F4442,'Придельники с 2022'!$B$4:$X$28,'Форма 1'!V$8),"")</f>
        <v/>
      </c>
      <c r="F4442" s="103" t="str">
        <f>IF(ISNUMBER('Форма 1'!W4442),'Форма 1'!$H4442*VLOOKUP('Форма 1'!$F4442,'Придельники с 2022'!$B$4:$X$28,'Форма 1'!W$8),"")</f>
        <v/>
      </c>
      <c r="G4442" s="103" t="str">
        <f>IF(ISNUMBER('Форма 1'!X4442),'Форма 1'!$H4442*VLOOKUP('Форма 1'!$F4442,'Придельники с 2022'!$B$4:$X$28,'Форма 1'!X$8),"")</f>
        <v/>
      </c>
      <c r="H4442" s="103" t="str">
        <f>IF(ISNUMBER('Форма 1'!Y4442),'Форма 1'!$H4442*VLOOKUP('Форма 1'!$F4442,'Придельники с 2022'!$B$4:$X$28,'Форма 1'!Y$8),"")</f>
        <v/>
      </c>
      <c r="I4442" s="103" t="str">
        <f>IF(ISNUMBER('Форма 1'!Z4442),'Форма 1'!$H4442*VLOOKUP('Форма 1'!$F4442,'Придельники с 2022'!$B$4:$X$28,'Форма 1'!Z$8),"")</f>
        <v/>
      </c>
      <c r="J4442" s="103" t="str">
        <f>IF(ISNUMBER('Форма 1'!AA4442),'Форма 1'!$H4442*VLOOKUP('Форма 1'!$F4442,'Придельники с 2022'!$B$4:$X$28,'Форма 1'!AA$8),"")</f>
        <v/>
      </c>
      <c r="K4442" s="90"/>
      <c r="L4442" s="87"/>
      <c r="M4442" s="103">
        <f>IF(ISNUMBER('Форма 1'!AD4442),'Форма 1'!$H4442*VLOOKUP('Форма 1'!$F4442,'Придельники с 2022'!$B$4:$X$28,'Форма 1'!AD$8),"")</f>
        <v>10433755.136000002</v>
      </c>
      <c r="N4442" s="103" t="str">
        <f>IF(ISBLANK('Форма 1'!$AE4442),"",IF('Форма 1'!$AE4442=1,'Форма 1'!$H4442*VLOOKUP('Форма 1'!$F4442,'Придельники с 2022'!$B$4:$X$28,'Форма 1'!$AE$8,0),IF('Форма 1'!$AE4442=2,'Форма 1'!$H4442*VLOOKUP('Форма 1'!$F4442,'Придельники с 2022'!$B$4:$X$28,13,0),IF('Форма 1'!$AE4442=3,'Форма 1'!$H4442*VLOOKUP('Форма 1'!$F4442,'Придельники с 2022'!$B$4:$X$28,12,0)))))</f>
        <v/>
      </c>
      <c r="O4442" s="103" t="str">
        <f>IF(ISNUMBER('Форма 1'!AF4442),'Форма 1'!$H4442*VLOOKUP('Форма 1'!$F4442,'Придельники с 2022'!$B$4:$X$28,'Форма 1'!AF$8),"")</f>
        <v/>
      </c>
      <c r="P4442" s="87"/>
      <c r="Q4442" s="103" t="str">
        <f>IF(ISNUMBER('Форма 1'!AH4442),'Форма 1'!$H4442*VLOOKUP('Форма 1'!$F4442,'Придельники с 2022'!$B$4:$X$28,'Форма 1'!AH$8),"")</f>
        <v/>
      </c>
      <c r="R4442" s="103" t="str">
        <f>IF(ISNUMBER('Форма 1'!AI4442),'Форма 1'!$H4442*VLOOKUP('Форма 1'!$F4442,'Придельники с 2022'!$B$4:$X$28,'Форма 1'!AI$8),"")</f>
        <v/>
      </c>
      <c r="S4442" s="103" t="str">
        <f>IF(ISNUMBER('Форма 1'!AJ4442),'Форма 1'!$H4442*VLOOKUP('Форма 1'!$F4442,'Придельники с 2022'!$B$4:$X$28,'Форма 1'!AJ$8),"")</f>
        <v/>
      </c>
      <c r="T4442" s="88"/>
    </row>
    <row r="4443" spans="1:20">
      <c r="A4443" s="188">
        <f t="shared" si="291"/>
        <v>1279</v>
      </c>
      <c r="B4443" s="189" t="s">
        <v>4278</v>
      </c>
      <c r="C4443" s="99">
        <f t="shared" si="292"/>
        <v>15874007.296000002</v>
      </c>
      <c r="D4443" s="103" t="str">
        <f>IF(ISNUMBER('Форма 1'!U4443),'Форма 1'!$H4443*VLOOKUP('Форма 1'!$F4443,'Придельники с 2022'!$B$4:$X$28,'Форма 1'!U$8),"")</f>
        <v/>
      </c>
      <c r="E4443" s="103" t="str">
        <f>IF(ISNUMBER('Форма 1'!V4443),'Форма 1'!$H4443*VLOOKUP('Форма 1'!$F4443,'Придельники с 2022'!$B$4:$X$28,'Форма 1'!V$8),"")</f>
        <v/>
      </c>
      <c r="F4443" s="103" t="str">
        <f>IF(ISNUMBER('Форма 1'!W4443),'Форма 1'!$H4443*VLOOKUP('Форма 1'!$F4443,'Придельники с 2022'!$B$4:$X$28,'Форма 1'!W$8),"")</f>
        <v/>
      </c>
      <c r="G4443" s="103" t="str">
        <f>IF(ISNUMBER('Форма 1'!X4443),'Форма 1'!$H4443*VLOOKUP('Форма 1'!$F4443,'Придельники с 2022'!$B$4:$X$28,'Форма 1'!X$8),"")</f>
        <v/>
      </c>
      <c r="H4443" s="103" t="str">
        <f>IF(ISNUMBER('Форма 1'!Y4443),'Форма 1'!$H4443*VLOOKUP('Форма 1'!$F4443,'Придельники с 2022'!$B$4:$X$28,'Форма 1'!Y$8),"")</f>
        <v/>
      </c>
      <c r="I4443" s="103" t="str">
        <f>IF(ISNUMBER('Форма 1'!Z4443),'Форма 1'!$H4443*VLOOKUP('Форма 1'!$F4443,'Придельники с 2022'!$B$4:$X$28,'Форма 1'!Z$8),"")</f>
        <v/>
      </c>
      <c r="J4443" s="103" t="str">
        <f>IF(ISNUMBER('Форма 1'!AA4443),'Форма 1'!$H4443*VLOOKUP('Форма 1'!$F4443,'Придельники с 2022'!$B$4:$X$28,'Форма 1'!AA$8),"")</f>
        <v/>
      </c>
      <c r="K4443" s="90"/>
      <c r="L4443" s="87"/>
      <c r="M4443" s="103">
        <f>IF(ISNUMBER('Форма 1'!AD4443),'Форма 1'!$H4443*VLOOKUP('Форма 1'!$F4443,'Придельники с 2022'!$B$4:$X$28,'Форма 1'!AD$8),"")</f>
        <v>15874007.296000002</v>
      </c>
      <c r="N4443" s="103" t="str">
        <f>IF(ISBLANK('Форма 1'!$AE4443),"",IF('Форма 1'!$AE4443=1,'Форма 1'!$H4443*VLOOKUP('Форма 1'!$F4443,'Придельники с 2022'!$B$4:$X$28,'Форма 1'!$AE$8,0),IF('Форма 1'!$AE4443=2,'Форма 1'!$H4443*VLOOKUP('Форма 1'!$F4443,'Придельники с 2022'!$B$4:$X$28,13,0),IF('Форма 1'!$AE4443=3,'Форма 1'!$H4443*VLOOKUP('Форма 1'!$F4443,'Придельники с 2022'!$B$4:$X$28,12,0)))))</f>
        <v/>
      </c>
      <c r="O4443" s="103" t="str">
        <f>IF(ISNUMBER('Форма 1'!AF4443),'Форма 1'!$H4443*VLOOKUP('Форма 1'!$F4443,'Придельники с 2022'!$B$4:$X$28,'Форма 1'!AF$8),"")</f>
        <v/>
      </c>
      <c r="P4443" s="87"/>
      <c r="Q4443" s="103" t="str">
        <f>IF(ISNUMBER('Форма 1'!AH4443),'Форма 1'!$H4443*VLOOKUP('Форма 1'!$F4443,'Придельники с 2022'!$B$4:$X$28,'Форма 1'!AH$8),"")</f>
        <v/>
      </c>
      <c r="R4443" s="103" t="str">
        <f>IF(ISNUMBER('Форма 1'!AI4443),'Форма 1'!$H4443*VLOOKUP('Форма 1'!$F4443,'Придельники с 2022'!$B$4:$X$28,'Форма 1'!AI$8),"")</f>
        <v/>
      </c>
      <c r="S4443" s="103" t="str">
        <f>IF(ISNUMBER('Форма 1'!AJ4443),'Форма 1'!$H4443*VLOOKUP('Форма 1'!$F4443,'Придельники с 2022'!$B$4:$X$28,'Форма 1'!AJ$8),"")</f>
        <v/>
      </c>
      <c r="T4443" s="88"/>
    </row>
    <row r="4444" spans="1:20">
      <c r="A4444" s="188">
        <f t="shared" si="291"/>
        <v>1280</v>
      </c>
      <c r="B4444" s="189" t="s">
        <v>4279</v>
      </c>
      <c r="C4444" s="99">
        <f t="shared" si="292"/>
        <v>23449828.640000001</v>
      </c>
      <c r="D4444" s="103" t="str">
        <f>IF(ISNUMBER('Форма 1'!U4444),'Форма 1'!$H4444*VLOOKUP('Форма 1'!$F4444,'Придельники с 2022'!$B$4:$X$28,'Форма 1'!U$8),"")</f>
        <v/>
      </c>
      <c r="E4444" s="103" t="str">
        <f>IF(ISNUMBER('Форма 1'!V4444),'Форма 1'!$H4444*VLOOKUP('Форма 1'!$F4444,'Придельники с 2022'!$B$4:$X$28,'Форма 1'!V$8),"")</f>
        <v/>
      </c>
      <c r="F4444" s="103" t="str">
        <f>IF(ISNUMBER('Форма 1'!W4444),'Форма 1'!$H4444*VLOOKUP('Форма 1'!$F4444,'Придельники с 2022'!$B$4:$X$28,'Форма 1'!W$8),"")</f>
        <v/>
      </c>
      <c r="G4444" s="103" t="str">
        <f>IF(ISNUMBER('Форма 1'!X4444),'Форма 1'!$H4444*VLOOKUP('Форма 1'!$F4444,'Придельники с 2022'!$B$4:$X$28,'Форма 1'!X$8),"")</f>
        <v/>
      </c>
      <c r="H4444" s="103" t="str">
        <f>IF(ISNUMBER('Форма 1'!Y4444),'Форма 1'!$H4444*VLOOKUP('Форма 1'!$F4444,'Придельники с 2022'!$B$4:$X$28,'Форма 1'!Y$8),"")</f>
        <v/>
      </c>
      <c r="I4444" s="103" t="str">
        <f>IF(ISNUMBER('Форма 1'!Z4444),'Форма 1'!$H4444*VLOOKUP('Форма 1'!$F4444,'Придельники с 2022'!$B$4:$X$28,'Форма 1'!Z$8),"")</f>
        <v/>
      </c>
      <c r="J4444" s="103" t="str">
        <f>IF(ISNUMBER('Форма 1'!AA4444),'Форма 1'!$H4444*VLOOKUP('Форма 1'!$F4444,'Придельники с 2022'!$B$4:$X$28,'Форма 1'!AA$8),"")</f>
        <v/>
      </c>
      <c r="K4444" s="90"/>
      <c r="L4444" s="87"/>
      <c r="M4444" s="103">
        <f>IF(ISNUMBER('Форма 1'!AD4444),'Форма 1'!$H4444*VLOOKUP('Форма 1'!$F4444,'Придельники с 2022'!$B$4:$X$28,'Форма 1'!AD$8),"")</f>
        <v>23449828.640000001</v>
      </c>
      <c r="N4444" s="103" t="str">
        <f>IF(ISBLANK('Форма 1'!$AE4444),"",IF('Форма 1'!$AE4444=1,'Форма 1'!$H4444*VLOOKUP('Форма 1'!$F4444,'Придельники с 2022'!$B$4:$X$28,'Форма 1'!$AE$8,0),IF('Форма 1'!$AE4444=2,'Форма 1'!$H4444*VLOOKUP('Форма 1'!$F4444,'Придельники с 2022'!$B$4:$X$28,13,0),IF('Форма 1'!$AE4444=3,'Форма 1'!$H4444*VLOOKUP('Форма 1'!$F4444,'Придельники с 2022'!$B$4:$X$28,12,0)))))</f>
        <v/>
      </c>
      <c r="O4444" s="103" t="str">
        <f>IF(ISNUMBER('Форма 1'!AF4444),'Форма 1'!$H4444*VLOOKUP('Форма 1'!$F4444,'Придельники с 2022'!$B$4:$X$28,'Форма 1'!AF$8),"")</f>
        <v/>
      </c>
      <c r="P4444" s="87"/>
      <c r="Q4444" s="103" t="str">
        <f>IF(ISNUMBER('Форма 1'!AH4444),'Форма 1'!$H4444*VLOOKUP('Форма 1'!$F4444,'Придельники с 2022'!$B$4:$X$28,'Форма 1'!AH$8),"")</f>
        <v/>
      </c>
      <c r="R4444" s="103" t="str">
        <f>IF(ISNUMBER('Форма 1'!AI4444),'Форма 1'!$H4444*VLOOKUP('Форма 1'!$F4444,'Придельники с 2022'!$B$4:$X$28,'Форма 1'!AI$8),"")</f>
        <v/>
      </c>
      <c r="S4444" s="103" t="str">
        <f>IF(ISNUMBER('Форма 1'!AJ4444),'Форма 1'!$H4444*VLOOKUP('Форма 1'!$F4444,'Придельники с 2022'!$B$4:$X$28,'Форма 1'!AJ$8),"")</f>
        <v/>
      </c>
      <c r="T4444" s="88"/>
    </row>
    <row r="4445" spans="1:20">
      <c r="A4445" s="188">
        <f t="shared" si="291"/>
        <v>1281</v>
      </c>
      <c r="B4445" s="189" t="s">
        <v>4280</v>
      </c>
      <c r="C4445" s="99">
        <f t="shared" si="292"/>
        <v>17032312.640000001</v>
      </c>
      <c r="D4445" s="103" t="str">
        <f>IF(ISNUMBER('Форма 1'!U4445),'Форма 1'!$H4445*VLOOKUP('Форма 1'!$F4445,'Придельники с 2022'!$B$4:$X$28,'Форма 1'!U$8),"")</f>
        <v/>
      </c>
      <c r="E4445" s="103" t="str">
        <f>IF(ISNUMBER('Форма 1'!V4445),'Форма 1'!$H4445*VLOOKUP('Форма 1'!$F4445,'Придельники с 2022'!$B$4:$X$28,'Форма 1'!V$8),"")</f>
        <v/>
      </c>
      <c r="F4445" s="103" t="str">
        <f>IF(ISNUMBER('Форма 1'!W4445),'Форма 1'!$H4445*VLOOKUP('Форма 1'!$F4445,'Придельники с 2022'!$B$4:$X$28,'Форма 1'!W$8),"")</f>
        <v/>
      </c>
      <c r="G4445" s="103" t="str">
        <f>IF(ISNUMBER('Форма 1'!X4445),'Форма 1'!$H4445*VLOOKUP('Форма 1'!$F4445,'Придельники с 2022'!$B$4:$X$28,'Форма 1'!X$8),"")</f>
        <v/>
      </c>
      <c r="H4445" s="103" t="str">
        <f>IF(ISNUMBER('Форма 1'!Y4445),'Форма 1'!$H4445*VLOOKUP('Форма 1'!$F4445,'Придельники с 2022'!$B$4:$X$28,'Форма 1'!Y$8),"")</f>
        <v/>
      </c>
      <c r="I4445" s="103" t="str">
        <f>IF(ISNUMBER('Форма 1'!Z4445),'Форма 1'!$H4445*VLOOKUP('Форма 1'!$F4445,'Придельники с 2022'!$B$4:$X$28,'Форма 1'!Z$8),"")</f>
        <v/>
      </c>
      <c r="J4445" s="103" t="str">
        <f>IF(ISNUMBER('Форма 1'!AA4445),'Форма 1'!$H4445*VLOOKUP('Форма 1'!$F4445,'Придельники с 2022'!$B$4:$X$28,'Форма 1'!AA$8),"")</f>
        <v/>
      </c>
      <c r="K4445" s="90"/>
      <c r="L4445" s="87"/>
      <c r="M4445" s="103">
        <f>IF(ISNUMBER('Форма 1'!AD4445),'Форма 1'!$H4445*VLOOKUP('Форма 1'!$F4445,'Придельники с 2022'!$B$4:$X$28,'Форма 1'!AD$8),"")</f>
        <v>17032312.640000001</v>
      </c>
      <c r="N4445" s="103" t="str">
        <f>IF(ISBLANK('Форма 1'!$AE4445),"",IF('Форма 1'!$AE4445=1,'Форма 1'!$H4445*VLOOKUP('Форма 1'!$F4445,'Придельники с 2022'!$B$4:$X$28,'Форма 1'!$AE$8,0),IF('Форма 1'!$AE4445=2,'Форма 1'!$H4445*VLOOKUP('Форма 1'!$F4445,'Придельники с 2022'!$B$4:$X$28,13,0),IF('Форма 1'!$AE4445=3,'Форма 1'!$H4445*VLOOKUP('Форма 1'!$F4445,'Придельники с 2022'!$B$4:$X$28,12,0)))))</f>
        <v/>
      </c>
      <c r="O4445" s="103" t="str">
        <f>IF(ISNUMBER('Форма 1'!AF4445),'Форма 1'!$H4445*VLOOKUP('Форма 1'!$F4445,'Придельники с 2022'!$B$4:$X$28,'Форма 1'!AF$8),"")</f>
        <v/>
      </c>
      <c r="P4445" s="87"/>
      <c r="Q4445" s="103" t="str">
        <f>IF(ISNUMBER('Форма 1'!AH4445),'Форма 1'!$H4445*VLOOKUP('Форма 1'!$F4445,'Придельники с 2022'!$B$4:$X$28,'Форма 1'!AH$8),"")</f>
        <v/>
      </c>
      <c r="R4445" s="103" t="str">
        <f>IF(ISNUMBER('Форма 1'!AI4445),'Форма 1'!$H4445*VLOOKUP('Форма 1'!$F4445,'Придельники с 2022'!$B$4:$X$28,'Форма 1'!AI$8),"")</f>
        <v/>
      </c>
      <c r="S4445" s="103" t="str">
        <f>IF(ISNUMBER('Форма 1'!AJ4445),'Форма 1'!$H4445*VLOOKUP('Форма 1'!$F4445,'Придельники с 2022'!$B$4:$X$28,'Форма 1'!AJ$8),"")</f>
        <v/>
      </c>
      <c r="T4445" s="88"/>
    </row>
    <row r="4446" spans="1:20">
      <c r="A4446" s="188">
        <f t="shared" ref="A4446:A4453" si="293">A4445+1</f>
        <v>1282</v>
      </c>
      <c r="B4446" s="189" t="s">
        <v>4281</v>
      </c>
      <c r="C4446" s="99">
        <f t="shared" si="292"/>
        <v>23773631.728</v>
      </c>
      <c r="D4446" s="103" t="str">
        <f>IF(ISNUMBER('Форма 1'!U4446),'Форма 1'!$H4446*VLOOKUP('Форма 1'!$F4446,'Придельники с 2022'!$B$4:$X$28,'Форма 1'!U$8),"")</f>
        <v/>
      </c>
      <c r="E4446" s="103" t="str">
        <f>IF(ISNUMBER('Форма 1'!V4446),'Форма 1'!$H4446*VLOOKUP('Форма 1'!$F4446,'Придельники с 2022'!$B$4:$X$28,'Форма 1'!V$8),"")</f>
        <v/>
      </c>
      <c r="F4446" s="103" t="str">
        <f>IF(ISNUMBER('Форма 1'!W4446),'Форма 1'!$H4446*VLOOKUP('Форма 1'!$F4446,'Придельники с 2022'!$B$4:$X$28,'Форма 1'!W$8),"")</f>
        <v/>
      </c>
      <c r="G4446" s="103" t="str">
        <f>IF(ISNUMBER('Форма 1'!X4446),'Форма 1'!$H4446*VLOOKUP('Форма 1'!$F4446,'Придельники с 2022'!$B$4:$X$28,'Форма 1'!X$8),"")</f>
        <v/>
      </c>
      <c r="H4446" s="103" t="str">
        <f>IF(ISNUMBER('Форма 1'!Y4446),'Форма 1'!$H4446*VLOOKUP('Форма 1'!$F4446,'Придельники с 2022'!$B$4:$X$28,'Форма 1'!Y$8),"")</f>
        <v/>
      </c>
      <c r="I4446" s="103" t="str">
        <f>IF(ISNUMBER('Форма 1'!Z4446),'Форма 1'!$H4446*VLOOKUP('Форма 1'!$F4446,'Придельники с 2022'!$B$4:$X$28,'Форма 1'!Z$8),"")</f>
        <v/>
      </c>
      <c r="J4446" s="103" t="str">
        <f>IF(ISNUMBER('Форма 1'!AA4446),'Форма 1'!$H4446*VLOOKUP('Форма 1'!$F4446,'Придельники с 2022'!$B$4:$X$28,'Форма 1'!AA$8),"")</f>
        <v/>
      </c>
      <c r="K4446" s="90"/>
      <c r="L4446" s="87"/>
      <c r="M4446" s="103">
        <f>IF(ISNUMBER('Форма 1'!AD4446),'Форма 1'!$H4446*VLOOKUP('Форма 1'!$F4446,'Придельники с 2022'!$B$4:$X$28,'Форма 1'!AD$8),"")</f>
        <v>23773631.728</v>
      </c>
      <c r="N4446" s="103" t="str">
        <f>IF(ISBLANK('Форма 1'!$AE4446),"",IF('Форма 1'!$AE4446=1,'Форма 1'!$H4446*VLOOKUP('Форма 1'!$F4446,'Придельники с 2022'!$B$4:$X$28,'Форма 1'!$AE$8,0),IF('Форма 1'!$AE4446=2,'Форма 1'!$H4446*VLOOKUP('Форма 1'!$F4446,'Придельники с 2022'!$B$4:$X$28,13,0),IF('Форма 1'!$AE4446=3,'Форма 1'!$H4446*VLOOKUP('Форма 1'!$F4446,'Придельники с 2022'!$B$4:$X$28,12,0)))))</f>
        <v/>
      </c>
      <c r="O4446" s="103" t="str">
        <f>IF(ISNUMBER('Форма 1'!AF4446),'Форма 1'!$H4446*VLOOKUP('Форма 1'!$F4446,'Придельники с 2022'!$B$4:$X$28,'Форма 1'!AF$8),"")</f>
        <v/>
      </c>
      <c r="P4446" s="87"/>
      <c r="Q4446" s="103" t="str">
        <f>IF(ISNUMBER('Форма 1'!AH4446),'Форма 1'!$H4446*VLOOKUP('Форма 1'!$F4446,'Придельники с 2022'!$B$4:$X$28,'Форма 1'!AH$8),"")</f>
        <v/>
      </c>
      <c r="R4446" s="103" t="str">
        <f>IF(ISNUMBER('Форма 1'!AI4446),'Форма 1'!$H4446*VLOOKUP('Форма 1'!$F4446,'Придельники с 2022'!$B$4:$X$28,'Форма 1'!AI$8),"")</f>
        <v/>
      </c>
      <c r="S4446" s="103" t="str">
        <f>IF(ISNUMBER('Форма 1'!AJ4446),'Форма 1'!$H4446*VLOOKUP('Форма 1'!$F4446,'Придельники с 2022'!$B$4:$X$28,'Форма 1'!AJ$8),"")</f>
        <v/>
      </c>
      <c r="T4446" s="88"/>
    </row>
    <row r="4447" spans="1:20">
      <c r="A4447" s="188">
        <f t="shared" si="293"/>
        <v>1283</v>
      </c>
      <c r="B4447" s="189" t="s">
        <v>4282</v>
      </c>
      <c r="C4447" s="99">
        <f t="shared" si="292"/>
        <v>2753673.1950000003</v>
      </c>
      <c r="D4447" s="103">
        <f>IF(ISNUMBER('Форма 1'!U4447),'Форма 1'!$H4447*VLOOKUP('Форма 1'!$F4447,'Придельники с 2022'!$B$4:$X$28,'Форма 1'!U$8),"")</f>
        <v>2753673.1950000003</v>
      </c>
      <c r="E4447" s="103" t="str">
        <f>IF(ISNUMBER('Форма 1'!V4447),'Форма 1'!$H4447*VLOOKUP('Форма 1'!$F4447,'Придельники с 2022'!$B$4:$X$28,'Форма 1'!V$8),"")</f>
        <v/>
      </c>
      <c r="F4447" s="103" t="str">
        <f>IF(ISNUMBER('Форма 1'!W4447),'Форма 1'!$H4447*VLOOKUP('Форма 1'!$F4447,'Придельники с 2022'!$B$4:$X$28,'Форма 1'!W$8),"")</f>
        <v/>
      </c>
      <c r="G4447" s="103" t="str">
        <f>IF(ISNUMBER('Форма 1'!X4447),'Форма 1'!$H4447*VLOOKUP('Форма 1'!$F4447,'Придельники с 2022'!$B$4:$X$28,'Форма 1'!X$8),"")</f>
        <v/>
      </c>
      <c r="H4447" s="103" t="str">
        <f>IF(ISNUMBER('Форма 1'!Y4447),'Форма 1'!$H4447*VLOOKUP('Форма 1'!$F4447,'Придельники с 2022'!$B$4:$X$28,'Форма 1'!Y$8),"")</f>
        <v/>
      </c>
      <c r="I4447" s="103" t="str">
        <f>IF(ISNUMBER('Форма 1'!Z4447),'Форма 1'!$H4447*VLOOKUP('Форма 1'!$F4447,'Придельники с 2022'!$B$4:$X$28,'Форма 1'!Z$8),"")</f>
        <v/>
      </c>
      <c r="J4447" s="103" t="str">
        <f>IF(ISNUMBER('Форма 1'!AA4447),'Форма 1'!$H4447*VLOOKUP('Форма 1'!$F4447,'Придельники с 2022'!$B$4:$X$28,'Форма 1'!AA$8),"")</f>
        <v/>
      </c>
      <c r="K4447" s="90"/>
      <c r="L4447" s="87"/>
      <c r="M4447" s="103" t="str">
        <f>IF(ISNUMBER('Форма 1'!AD4447),'Форма 1'!$H4447*VLOOKUP('Форма 1'!$F4447,'Придельники с 2022'!$B$4:$X$28,'Форма 1'!AD$8),"")</f>
        <v/>
      </c>
      <c r="N4447" s="103" t="str">
        <f>IF(ISBLANK('Форма 1'!$AE4447),"",IF('Форма 1'!$AE4447=1,'Форма 1'!$H4447*VLOOKUP('Форма 1'!$F4447,'Придельники с 2022'!$B$4:$X$28,'Форма 1'!$AE$8,0),IF('Форма 1'!$AE4447=2,'Форма 1'!$H4447*VLOOKUP('Форма 1'!$F4447,'Придельники с 2022'!$B$4:$X$28,13,0),IF('Форма 1'!$AE4447=3,'Форма 1'!$H4447*VLOOKUP('Форма 1'!$F4447,'Придельники с 2022'!$B$4:$X$28,12,0)))))</f>
        <v/>
      </c>
      <c r="O4447" s="103" t="str">
        <f>IF(ISNUMBER('Форма 1'!AF4447),'Форма 1'!$H4447*VLOOKUP('Форма 1'!$F4447,'Придельники с 2022'!$B$4:$X$28,'Форма 1'!AF$8),"")</f>
        <v/>
      </c>
      <c r="P4447" s="87"/>
      <c r="Q4447" s="103" t="str">
        <f>IF(ISNUMBER('Форма 1'!AH4447),'Форма 1'!$H4447*VLOOKUP('Форма 1'!$F4447,'Придельники с 2022'!$B$4:$X$28,'Форма 1'!AH$8),"")</f>
        <v/>
      </c>
      <c r="R4447" s="103" t="str">
        <f>IF(ISNUMBER('Форма 1'!AI4447),'Форма 1'!$H4447*VLOOKUP('Форма 1'!$F4447,'Придельники с 2022'!$B$4:$X$28,'Форма 1'!AI$8),"")</f>
        <v/>
      </c>
      <c r="S4447" s="103" t="str">
        <f>IF(ISNUMBER('Форма 1'!AJ4447),'Форма 1'!$H4447*VLOOKUP('Форма 1'!$F4447,'Придельники с 2022'!$B$4:$X$28,'Форма 1'!AJ$8),"")</f>
        <v/>
      </c>
      <c r="T4447" s="88"/>
    </row>
    <row r="4448" spans="1:20">
      <c r="A4448" s="188">
        <f t="shared" si="293"/>
        <v>1284</v>
      </c>
      <c r="B4448" s="189" t="s">
        <v>4283</v>
      </c>
      <c r="C4448" s="99">
        <f t="shared" si="292"/>
        <v>12450431.392000001</v>
      </c>
      <c r="D4448" s="103" t="str">
        <f>IF(ISNUMBER('Форма 1'!U4448),'Форма 1'!$H4448*VLOOKUP('Форма 1'!$F4448,'Придельники с 2022'!$B$4:$X$28,'Форма 1'!U$8),"")</f>
        <v/>
      </c>
      <c r="E4448" s="103" t="str">
        <f>IF(ISNUMBER('Форма 1'!V4448),'Форма 1'!$H4448*VLOOKUP('Форма 1'!$F4448,'Придельники с 2022'!$B$4:$X$28,'Форма 1'!V$8),"")</f>
        <v/>
      </c>
      <c r="F4448" s="103" t="str">
        <f>IF(ISNUMBER('Форма 1'!W4448),'Форма 1'!$H4448*VLOOKUP('Форма 1'!$F4448,'Придельники с 2022'!$B$4:$X$28,'Форма 1'!W$8),"")</f>
        <v/>
      </c>
      <c r="G4448" s="103" t="str">
        <f>IF(ISNUMBER('Форма 1'!X4448),'Форма 1'!$H4448*VLOOKUP('Форма 1'!$F4448,'Придельники с 2022'!$B$4:$X$28,'Форма 1'!X$8),"")</f>
        <v/>
      </c>
      <c r="H4448" s="103" t="str">
        <f>IF(ISNUMBER('Форма 1'!Y4448),'Форма 1'!$H4448*VLOOKUP('Форма 1'!$F4448,'Придельники с 2022'!$B$4:$X$28,'Форма 1'!Y$8),"")</f>
        <v/>
      </c>
      <c r="I4448" s="103" t="str">
        <f>IF(ISNUMBER('Форма 1'!Z4448),'Форма 1'!$H4448*VLOOKUP('Форма 1'!$F4448,'Придельники с 2022'!$B$4:$X$28,'Форма 1'!Z$8),"")</f>
        <v/>
      </c>
      <c r="J4448" s="103" t="str">
        <f>IF(ISNUMBER('Форма 1'!AA4448),'Форма 1'!$H4448*VLOOKUP('Форма 1'!$F4448,'Придельники с 2022'!$B$4:$X$28,'Форма 1'!AA$8),"")</f>
        <v/>
      </c>
      <c r="K4448" s="90"/>
      <c r="L4448" s="87"/>
      <c r="M4448" s="103">
        <f>IF(ISNUMBER('Форма 1'!AD4448),'Форма 1'!$H4448*VLOOKUP('Форма 1'!$F4448,'Придельники с 2022'!$B$4:$X$28,'Форма 1'!AD$8),"")</f>
        <v>12450431.392000001</v>
      </c>
      <c r="N4448" s="103" t="str">
        <f>IF(ISBLANK('Форма 1'!$AE4448),"",IF('Форма 1'!$AE4448=1,'Форма 1'!$H4448*VLOOKUP('Форма 1'!$F4448,'Придельники с 2022'!$B$4:$X$28,'Форма 1'!$AE$8,0),IF('Форма 1'!$AE4448=2,'Форма 1'!$H4448*VLOOKUP('Форма 1'!$F4448,'Придельники с 2022'!$B$4:$X$28,13,0),IF('Форма 1'!$AE4448=3,'Форма 1'!$H4448*VLOOKUP('Форма 1'!$F4448,'Придельники с 2022'!$B$4:$X$28,12,0)))))</f>
        <v/>
      </c>
      <c r="O4448" s="103" t="str">
        <f>IF(ISNUMBER('Форма 1'!AF4448),'Форма 1'!$H4448*VLOOKUP('Форма 1'!$F4448,'Придельники с 2022'!$B$4:$X$28,'Форма 1'!AF$8),"")</f>
        <v/>
      </c>
      <c r="P4448" s="87"/>
      <c r="Q4448" s="103" t="str">
        <f>IF(ISNUMBER('Форма 1'!AH4448),'Форма 1'!$H4448*VLOOKUP('Форма 1'!$F4448,'Придельники с 2022'!$B$4:$X$28,'Форма 1'!AH$8),"")</f>
        <v/>
      </c>
      <c r="R4448" s="103" t="str">
        <f>IF(ISNUMBER('Форма 1'!AI4448),'Форма 1'!$H4448*VLOOKUP('Форма 1'!$F4448,'Придельники с 2022'!$B$4:$X$28,'Форма 1'!AI$8),"")</f>
        <v/>
      </c>
      <c r="S4448" s="103" t="str">
        <f>IF(ISNUMBER('Форма 1'!AJ4448),'Форма 1'!$H4448*VLOOKUP('Форма 1'!$F4448,'Придельники с 2022'!$B$4:$X$28,'Форма 1'!AJ$8),"")</f>
        <v/>
      </c>
      <c r="T4448" s="88"/>
    </row>
    <row r="4449" spans="1:20">
      <c r="A4449" s="188">
        <f t="shared" si="293"/>
        <v>1285</v>
      </c>
      <c r="B4449" s="189" t="s">
        <v>4284</v>
      </c>
      <c r="C4449" s="99">
        <f t="shared" si="292"/>
        <v>23620512.048</v>
      </c>
      <c r="D4449" s="103" t="str">
        <f>IF(ISNUMBER('Форма 1'!U4449),'Форма 1'!$H4449*VLOOKUP('Форма 1'!$F4449,'Придельники с 2022'!$B$4:$X$28,'Форма 1'!U$8),"")</f>
        <v/>
      </c>
      <c r="E4449" s="103" t="str">
        <f>IF(ISNUMBER('Форма 1'!V4449),'Форма 1'!$H4449*VLOOKUP('Форма 1'!$F4449,'Придельники с 2022'!$B$4:$X$28,'Форма 1'!V$8),"")</f>
        <v/>
      </c>
      <c r="F4449" s="103" t="str">
        <f>IF(ISNUMBER('Форма 1'!W4449),'Форма 1'!$H4449*VLOOKUP('Форма 1'!$F4449,'Придельники с 2022'!$B$4:$X$28,'Форма 1'!W$8),"")</f>
        <v/>
      </c>
      <c r="G4449" s="103" t="str">
        <f>IF(ISNUMBER('Форма 1'!X4449),'Форма 1'!$H4449*VLOOKUP('Форма 1'!$F4449,'Придельники с 2022'!$B$4:$X$28,'Форма 1'!X$8),"")</f>
        <v/>
      </c>
      <c r="H4449" s="103" t="str">
        <f>IF(ISNUMBER('Форма 1'!Y4449),'Форма 1'!$H4449*VLOOKUP('Форма 1'!$F4449,'Придельники с 2022'!$B$4:$X$28,'Форма 1'!Y$8),"")</f>
        <v/>
      </c>
      <c r="I4449" s="103" t="str">
        <f>IF(ISNUMBER('Форма 1'!Z4449),'Форма 1'!$H4449*VLOOKUP('Форма 1'!$F4449,'Придельники с 2022'!$B$4:$X$28,'Форма 1'!Z$8),"")</f>
        <v/>
      </c>
      <c r="J4449" s="103" t="str">
        <f>IF(ISNUMBER('Форма 1'!AA4449),'Форма 1'!$H4449*VLOOKUP('Форма 1'!$F4449,'Придельники с 2022'!$B$4:$X$28,'Форма 1'!AA$8),"")</f>
        <v/>
      </c>
      <c r="K4449" s="90"/>
      <c r="L4449" s="87"/>
      <c r="M4449" s="103">
        <f>IF(ISNUMBER('Форма 1'!AD4449),'Форма 1'!$H4449*VLOOKUP('Форма 1'!$F4449,'Придельники с 2022'!$B$4:$X$28,'Форма 1'!AD$8),"")</f>
        <v>23620512.048</v>
      </c>
      <c r="N4449" s="103" t="str">
        <f>IF(ISBLANK('Форма 1'!$AE4449),"",IF('Форма 1'!$AE4449=1,'Форма 1'!$H4449*VLOOKUP('Форма 1'!$F4449,'Придельники с 2022'!$B$4:$X$28,'Форма 1'!$AE$8,0),IF('Форма 1'!$AE4449=2,'Форма 1'!$H4449*VLOOKUP('Форма 1'!$F4449,'Придельники с 2022'!$B$4:$X$28,13,0),IF('Форма 1'!$AE4449=3,'Форма 1'!$H4449*VLOOKUP('Форма 1'!$F4449,'Придельники с 2022'!$B$4:$X$28,12,0)))))</f>
        <v/>
      </c>
      <c r="O4449" s="103" t="str">
        <f>IF(ISNUMBER('Форма 1'!AF4449),'Форма 1'!$H4449*VLOOKUP('Форма 1'!$F4449,'Придельники с 2022'!$B$4:$X$28,'Форма 1'!AF$8),"")</f>
        <v/>
      </c>
      <c r="P4449" s="87"/>
      <c r="Q4449" s="103" t="str">
        <f>IF(ISNUMBER('Форма 1'!AH4449),'Форма 1'!$H4449*VLOOKUP('Форма 1'!$F4449,'Придельники с 2022'!$B$4:$X$28,'Форма 1'!AH$8),"")</f>
        <v/>
      </c>
      <c r="R4449" s="103" t="str">
        <f>IF(ISNUMBER('Форма 1'!AI4449),'Форма 1'!$H4449*VLOOKUP('Форма 1'!$F4449,'Придельники с 2022'!$B$4:$X$28,'Форма 1'!AI$8),"")</f>
        <v/>
      </c>
      <c r="S4449" s="103" t="str">
        <f>IF(ISNUMBER('Форма 1'!AJ4449),'Форма 1'!$H4449*VLOOKUP('Форма 1'!$F4449,'Придельники с 2022'!$B$4:$X$28,'Форма 1'!AJ$8),"")</f>
        <v/>
      </c>
      <c r="T4449" s="88"/>
    </row>
    <row r="4450" spans="1:20">
      <c r="A4450" s="188">
        <f t="shared" si="293"/>
        <v>1286</v>
      </c>
      <c r="B4450" s="189" t="s">
        <v>4285</v>
      </c>
      <c r="C4450" s="99">
        <f t="shared" si="292"/>
        <v>14132557.998000002</v>
      </c>
      <c r="D4450" s="103" t="str">
        <f>IF(ISNUMBER('Форма 1'!U4450),'Форма 1'!$H4450*VLOOKUP('Форма 1'!$F4450,'Придельники с 2022'!$B$4:$X$28,'Форма 1'!U$8),"")</f>
        <v/>
      </c>
      <c r="E4450" s="103" t="str">
        <f>IF(ISNUMBER('Форма 1'!V4450),'Форма 1'!$H4450*VLOOKUP('Форма 1'!$F4450,'Придельники с 2022'!$B$4:$X$28,'Форма 1'!V$8),"")</f>
        <v/>
      </c>
      <c r="F4450" s="103" t="str">
        <f>IF(ISNUMBER('Форма 1'!W4450),'Форма 1'!$H4450*VLOOKUP('Форма 1'!$F4450,'Придельники с 2022'!$B$4:$X$28,'Форма 1'!W$8),"")</f>
        <v/>
      </c>
      <c r="G4450" s="103" t="str">
        <f>IF(ISNUMBER('Форма 1'!X4450),'Форма 1'!$H4450*VLOOKUP('Форма 1'!$F4450,'Придельники с 2022'!$B$4:$X$28,'Форма 1'!X$8),"")</f>
        <v/>
      </c>
      <c r="H4450" s="103" t="str">
        <f>IF(ISNUMBER('Форма 1'!Y4450),'Форма 1'!$H4450*VLOOKUP('Форма 1'!$F4450,'Придельники с 2022'!$B$4:$X$28,'Форма 1'!Y$8),"")</f>
        <v/>
      </c>
      <c r="I4450" s="103" t="str">
        <f>IF(ISNUMBER('Форма 1'!Z4450),'Форма 1'!$H4450*VLOOKUP('Форма 1'!$F4450,'Придельники с 2022'!$B$4:$X$28,'Форма 1'!Z$8),"")</f>
        <v/>
      </c>
      <c r="J4450" s="103" t="str">
        <f>IF(ISNUMBER('Форма 1'!AA4450),'Форма 1'!$H4450*VLOOKUP('Форма 1'!$F4450,'Придельники с 2022'!$B$4:$X$28,'Форма 1'!AA$8),"")</f>
        <v/>
      </c>
      <c r="K4450" s="90"/>
      <c r="L4450" s="87"/>
      <c r="M4450" s="103">
        <f>IF(ISNUMBER('Форма 1'!AD4450),'Форма 1'!$H4450*VLOOKUP('Форма 1'!$F4450,'Придельники с 2022'!$B$4:$X$28,'Форма 1'!AD$8),"")</f>
        <v>13660977.568000002</v>
      </c>
      <c r="N4450" s="103" t="str">
        <f>IF(ISBLANK('Форма 1'!$AE4450),"",IF('Форма 1'!$AE4450=1,'Форма 1'!$H4450*VLOOKUP('Форма 1'!$F4450,'Придельники с 2022'!$B$4:$X$28,'Форма 1'!$AE$8,0),IF('Форма 1'!$AE4450=2,'Форма 1'!$H4450*VLOOKUP('Форма 1'!$F4450,'Придельники с 2022'!$B$4:$X$28,13,0),IF('Форма 1'!$AE4450=3,'Форма 1'!$H4450*VLOOKUP('Форма 1'!$F4450,'Придельники с 2022'!$B$4:$X$28,12,0)))))</f>
        <v/>
      </c>
      <c r="O4450" s="103" t="str">
        <f>IF(ISNUMBER('Форма 1'!AF4450),'Форма 1'!$H4450*VLOOKUP('Форма 1'!$F4450,'Придельники с 2022'!$B$4:$X$28,'Форма 1'!AF$8),"")</f>
        <v/>
      </c>
      <c r="P4450" s="87">
        <v>471580.43000000005</v>
      </c>
      <c r="Q4450" s="103" t="str">
        <f>IF(ISNUMBER('Форма 1'!AH4450),'Форма 1'!$H4450*VLOOKUP('Форма 1'!$F4450,'Придельники с 2022'!$B$4:$X$28,'Форма 1'!AH$8),"")</f>
        <v/>
      </c>
      <c r="R4450" s="103" t="str">
        <f>IF(ISNUMBER('Форма 1'!AI4450),'Форма 1'!$H4450*VLOOKUP('Форма 1'!$F4450,'Придельники с 2022'!$B$4:$X$28,'Форма 1'!AI$8),"")</f>
        <v/>
      </c>
      <c r="S4450" s="103" t="str">
        <f>IF(ISNUMBER('Форма 1'!AJ4450),'Форма 1'!$H4450*VLOOKUP('Форма 1'!$F4450,'Придельники с 2022'!$B$4:$X$28,'Форма 1'!AJ$8),"")</f>
        <v/>
      </c>
      <c r="T4450" s="88"/>
    </row>
    <row r="4451" spans="1:20">
      <c r="A4451" s="188">
        <f t="shared" si="293"/>
        <v>1287</v>
      </c>
      <c r="B4451" s="189" t="s">
        <v>785</v>
      </c>
      <c r="C4451" s="99">
        <f t="shared" si="292"/>
        <v>471580.43000000005</v>
      </c>
      <c r="D4451" s="103" t="str">
        <f>IF(ISNUMBER('Форма 1'!U4451),'Форма 1'!$H4451*VLOOKUP('Форма 1'!$F4451,'Придельники с 2022'!$B$4:$X$28,'Форма 1'!U$8),"")</f>
        <v/>
      </c>
      <c r="E4451" s="103" t="str">
        <f>IF(ISNUMBER('Форма 1'!V4451),'Форма 1'!$H4451*VLOOKUP('Форма 1'!$F4451,'Придельники с 2022'!$B$4:$X$28,'Форма 1'!V$8),"")</f>
        <v/>
      </c>
      <c r="F4451" s="103" t="str">
        <f>IF(ISNUMBER('Форма 1'!W4451),'Форма 1'!$H4451*VLOOKUP('Форма 1'!$F4451,'Придельники с 2022'!$B$4:$X$28,'Форма 1'!W$8),"")</f>
        <v/>
      </c>
      <c r="G4451" s="103" t="str">
        <f>IF(ISNUMBER('Форма 1'!X4451),'Форма 1'!$H4451*VLOOKUP('Форма 1'!$F4451,'Придельники с 2022'!$B$4:$X$28,'Форма 1'!X$8),"")</f>
        <v/>
      </c>
      <c r="H4451" s="103" t="str">
        <f>IF(ISNUMBER('Форма 1'!Y4451),'Форма 1'!$H4451*VLOOKUP('Форма 1'!$F4451,'Придельники с 2022'!$B$4:$X$28,'Форма 1'!Y$8),"")</f>
        <v/>
      </c>
      <c r="I4451" s="103" t="str">
        <f>IF(ISNUMBER('Форма 1'!Z4451),'Форма 1'!$H4451*VLOOKUP('Форма 1'!$F4451,'Придельники с 2022'!$B$4:$X$28,'Форма 1'!Z$8),"")</f>
        <v/>
      </c>
      <c r="J4451" s="103" t="str">
        <f>IF(ISNUMBER('Форма 1'!AA4451),'Форма 1'!$H4451*VLOOKUP('Форма 1'!$F4451,'Придельники с 2022'!$B$4:$X$28,'Форма 1'!AA$8),"")</f>
        <v/>
      </c>
      <c r="K4451" s="92"/>
      <c r="L4451" s="88"/>
      <c r="M4451" s="103" t="str">
        <f>IF(ISNUMBER('Форма 1'!AD4451),'Форма 1'!$H4451*VLOOKUP('Форма 1'!$F4451,'Придельники с 2022'!$B$4:$X$28,'Форма 1'!AD$8),"")</f>
        <v/>
      </c>
      <c r="N4451" s="103" t="str">
        <f>IF(ISBLANK('Форма 1'!$AE4451),"",IF('Форма 1'!$AE4451=1,'Форма 1'!$H4451*VLOOKUP('Форма 1'!$F4451,'Придельники с 2022'!$B$4:$X$28,'Форма 1'!$AE$8,0),IF('Форма 1'!$AE4451=2,'Форма 1'!$H4451*VLOOKUP('Форма 1'!$F4451,'Придельники с 2022'!$B$4:$X$28,13,0),IF('Форма 1'!$AE4451=3,'Форма 1'!$H4451*VLOOKUP('Форма 1'!$F4451,'Придельники с 2022'!$B$4:$X$28,12,0)))))</f>
        <v/>
      </c>
      <c r="O4451" s="103" t="str">
        <f>IF(ISNUMBER('Форма 1'!AF4451),'Форма 1'!$H4451*VLOOKUP('Форма 1'!$F4451,'Придельники с 2022'!$B$4:$X$28,'Форма 1'!AF$8),"")</f>
        <v/>
      </c>
      <c r="P4451" s="87">
        <v>471580.43000000005</v>
      </c>
      <c r="Q4451" s="103" t="str">
        <f>IF(ISNUMBER('Форма 1'!AH4451),'Форма 1'!$H4451*VLOOKUP('Форма 1'!$F4451,'Придельники с 2022'!$B$4:$X$28,'Форма 1'!AH$8),"")</f>
        <v/>
      </c>
      <c r="R4451" s="103" t="str">
        <f>IF(ISNUMBER('Форма 1'!AI4451),'Форма 1'!$H4451*VLOOKUP('Форма 1'!$F4451,'Придельники с 2022'!$B$4:$X$28,'Форма 1'!AI$8),"")</f>
        <v/>
      </c>
      <c r="S4451" s="103" t="str">
        <f>IF(ISNUMBER('Форма 1'!AJ4451),'Форма 1'!$H4451*VLOOKUP('Форма 1'!$F4451,'Придельники с 2022'!$B$4:$X$28,'Форма 1'!AJ$8),"")</f>
        <v/>
      </c>
      <c r="T4451" s="87"/>
    </row>
    <row r="4452" spans="1:20">
      <c r="A4452" s="188">
        <f t="shared" si="293"/>
        <v>1288</v>
      </c>
      <c r="B4452" s="189" t="s">
        <v>4286</v>
      </c>
      <c r="C4452" s="99">
        <f t="shared" si="292"/>
        <v>398164.77</v>
      </c>
      <c r="D4452" s="103" t="str">
        <f>IF(ISNUMBER('Форма 1'!U4452),'Форма 1'!$H4452*VLOOKUP('Форма 1'!$F4452,'Придельники с 2022'!$B$4:$X$28,'Форма 1'!U$8),"")</f>
        <v/>
      </c>
      <c r="E4452" s="103" t="str">
        <f>IF(ISNUMBER('Форма 1'!V4452),'Форма 1'!$H4452*VLOOKUP('Форма 1'!$F4452,'Придельники с 2022'!$B$4:$X$28,'Форма 1'!V$8),"")</f>
        <v/>
      </c>
      <c r="F4452" s="103" t="str">
        <f>IF(ISNUMBER('Форма 1'!W4452),'Форма 1'!$H4452*VLOOKUP('Форма 1'!$F4452,'Придельники с 2022'!$B$4:$X$28,'Форма 1'!W$8),"")</f>
        <v/>
      </c>
      <c r="G4452" s="103" t="str">
        <f>IF(ISNUMBER('Форма 1'!X4452),'Форма 1'!$H4452*VLOOKUP('Форма 1'!$F4452,'Придельники с 2022'!$B$4:$X$28,'Форма 1'!X$8),"")</f>
        <v/>
      </c>
      <c r="H4452" s="103" t="str">
        <f>IF(ISNUMBER('Форма 1'!Y4452),'Форма 1'!$H4452*VLOOKUP('Форма 1'!$F4452,'Придельники с 2022'!$B$4:$X$28,'Форма 1'!Y$8),"")</f>
        <v/>
      </c>
      <c r="I4452" s="103" t="str">
        <f>IF(ISNUMBER('Форма 1'!Z4452),'Форма 1'!$H4452*VLOOKUP('Форма 1'!$F4452,'Придельники с 2022'!$B$4:$X$28,'Форма 1'!Z$8),"")</f>
        <v/>
      </c>
      <c r="J4452" s="103" t="str">
        <f>IF(ISNUMBER('Форма 1'!AA4452),'Форма 1'!$H4452*VLOOKUP('Форма 1'!$F4452,'Придельники с 2022'!$B$4:$X$28,'Форма 1'!AA$8),"")</f>
        <v/>
      </c>
      <c r="K4452" s="92"/>
      <c r="L4452" s="88"/>
      <c r="M4452" s="103" t="str">
        <f>IF(ISNUMBER('Форма 1'!AD4452),'Форма 1'!$H4452*VLOOKUP('Форма 1'!$F4452,'Придельники с 2022'!$B$4:$X$28,'Форма 1'!AD$8),"")</f>
        <v/>
      </c>
      <c r="N4452" s="103" t="str">
        <f>IF(ISBLANK('Форма 1'!$AE4452),"",IF('Форма 1'!$AE4452=1,'Форма 1'!$H4452*VLOOKUP('Форма 1'!$F4452,'Придельники с 2022'!$B$4:$X$28,'Форма 1'!$AE$8,0),IF('Форма 1'!$AE4452=2,'Форма 1'!$H4452*VLOOKUP('Форма 1'!$F4452,'Придельники с 2022'!$B$4:$X$28,13,0),IF('Форма 1'!$AE4452=3,'Форма 1'!$H4452*VLOOKUP('Форма 1'!$F4452,'Придельники с 2022'!$B$4:$X$28,12,0)))))</f>
        <v/>
      </c>
      <c r="O4452" s="103" t="str">
        <f>IF(ISNUMBER('Форма 1'!AF4452),'Форма 1'!$H4452*VLOOKUP('Форма 1'!$F4452,'Придельники с 2022'!$B$4:$X$28,'Форма 1'!AF$8),"")</f>
        <v/>
      </c>
      <c r="P4452" s="87">
        <v>398164.77</v>
      </c>
      <c r="Q4452" s="103" t="str">
        <f>IF(ISNUMBER('Форма 1'!AH4452),'Форма 1'!$H4452*VLOOKUP('Форма 1'!$F4452,'Придельники с 2022'!$B$4:$X$28,'Форма 1'!AH$8),"")</f>
        <v/>
      </c>
      <c r="R4452" s="103" t="str">
        <f>IF(ISNUMBER('Форма 1'!AI4452),'Форма 1'!$H4452*VLOOKUP('Форма 1'!$F4452,'Придельники с 2022'!$B$4:$X$28,'Форма 1'!AI$8),"")</f>
        <v/>
      </c>
      <c r="S4452" s="103" t="str">
        <f>IF(ISNUMBER('Форма 1'!AJ4452),'Форма 1'!$H4452*VLOOKUP('Форма 1'!$F4452,'Придельники с 2022'!$B$4:$X$28,'Форма 1'!AJ$8),"")</f>
        <v/>
      </c>
      <c r="T4452" s="87"/>
    </row>
    <row r="4453" spans="1:20">
      <c r="A4453" s="188">
        <f t="shared" si="293"/>
        <v>1289</v>
      </c>
      <c r="B4453" s="189" t="s">
        <v>4287</v>
      </c>
      <c r="C4453" s="99">
        <f t="shared" si="292"/>
        <v>9989039.254999999</v>
      </c>
      <c r="D4453" s="103" t="str">
        <f>IF(ISNUMBER('Форма 1'!U4453),'Форма 1'!$H4453*VLOOKUP('Форма 1'!$F4453,'Придельники с 2022'!$B$4:$X$28,'Форма 1'!U$8),"")</f>
        <v/>
      </c>
      <c r="E4453" s="103" t="str">
        <f>IF(ISNUMBER('Форма 1'!V4453),'Форма 1'!$H4453*VLOOKUP('Форма 1'!$F4453,'Придельники с 2022'!$B$4:$X$28,'Форма 1'!V$8),"")</f>
        <v/>
      </c>
      <c r="F4453" s="103" t="str">
        <f>IF(ISNUMBER('Форма 1'!W4453),'Форма 1'!$H4453*VLOOKUP('Форма 1'!$F4453,'Придельники с 2022'!$B$4:$X$28,'Форма 1'!W$8),"")</f>
        <v/>
      </c>
      <c r="G4453" s="103" t="str">
        <f>IF(ISNUMBER('Форма 1'!X4453),'Форма 1'!$H4453*VLOOKUP('Форма 1'!$F4453,'Придельники с 2022'!$B$4:$X$28,'Форма 1'!X$8),"")</f>
        <v/>
      </c>
      <c r="H4453" s="103" t="str">
        <f>IF(ISNUMBER('Форма 1'!Y4453),'Форма 1'!$H4453*VLOOKUP('Форма 1'!$F4453,'Придельники с 2022'!$B$4:$X$28,'Форма 1'!Y$8),"")</f>
        <v/>
      </c>
      <c r="I4453" s="103" t="str">
        <f>IF(ISNUMBER('Форма 1'!Z4453),'Форма 1'!$H4453*VLOOKUP('Форма 1'!$F4453,'Придельники с 2022'!$B$4:$X$28,'Форма 1'!Z$8),"")</f>
        <v/>
      </c>
      <c r="J4453" s="103" t="str">
        <f>IF(ISNUMBER('Форма 1'!AA4453),'Форма 1'!$H4453*VLOOKUP('Форма 1'!$F4453,'Придельники с 2022'!$B$4:$X$28,'Форма 1'!AA$8),"")</f>
        <v/>
      </c>
      <c r="K4453" s="90"/>
      <c r="L4453" s="87"/>
      <c r="M4453" s="103">
        <f>IF(ISNUMBER('Форма 1'!AD4453),'Форма 1'!$H4453*VLOOKUP('Форма 1'!$F4453,'Придельники с 2022'!$B$4:$X$28,'Форма 1'!AD$8),"")</f>
        <v>9989039.254999999</v>
      </c>
      <c r="N4453" s="103" t="str">
        <f>IF(ISBLANK('Форма 1'!$AE4453),"",IF('Форма 1'!$AE4453=1,'Форма 1'!$H4453*VLOOKUP('Форма 1'!$F4453,'Придельники с 2022'!$B$4:$X$28,'Форма 1'!$AE$8,0),IF('Форма 1'!$AE4453=2,'Форма 1'!$H4453*VLOOKUP('Форма 1'!$F4453,'Придельники с 2022'!$B$4:$X$28,13,0),IF('Форма 1'!$AE4453=3,'Форма 1'!$H4453*VLOOKUP('Форма 1'!$F4453,'Придельники с 2022'!$B$4:$X$28,12,0)))))</f>
        <v/>
      </c>
      <c r="O4453" s="103" t="str">
        <f>IF(ISNUMBER('Форма 1'!AF4453),'Форма 1'!$H4453*VLOOKUP('Форма 1'!$F4453,'Придельники с 2022'!$B$4:$X$28,'Форма 1'!AF$8),"")</f>
        <v/>
      </c>
      <c r="P4453" s="87"/>
      <c r="Q4453" s="103" t="str">
        <f>IF(ISNUMBER('Форма 1'!AH4453),'Форма 1'!$H4453*VLOOKUP('Форма 1'!$F4453,'Придельники с 2022'!$B$4:$X$28,'Форма 1'!AH$8),"")</f>
        <v/>
      </c>
      <c r="R4453" s="103" t="str">
        <f>IF(ISNUMBER('Форма 1'!AI4453),'Форма 1'!$H4453*VLOOKUP('Форма 1'!$F4453,'Придельники с 2022'!$B$4:$X$28,'Форма 1'!AI$8),"")</f>
        <v/>
      </c>
      <c r="S4453" s="103" t="str">
        <f>IF(ISNUMBER('Форма 1'!AJ4453),'Форма 1'!$H4453*VLOOKUP('Форма 1'!$F4453,'Придельники с 2022'!$B$4:$X$28,'Форма 1'!AJ$8),"")</f>
        <v/>
      </c>
      <c r="T4453" s="88"/>
    </row>
    <row r="4454" spans="1:20" ht="15.75">
      <c r="A4454" s="187">
        <v>0</v>
      </c>
      <c r="B4454" s="34" t="s">
        <v>792</v>
      </c>
      <c r="C4454" s="36">
        <f>SUM(C4455:C4605)</f>
        <v>2233997663.5795007</v>
      </c>
      <c r="D4454" s="36">
        <f t="shared" ref="D4454:T4454" si="294">SUM(D4455:D4605)</f>
        <v>46755941.862499997</v>
      </c>
      <c r="E4454" s="36">
        <f t="shared" si="294"/>
        <v>18345453.084000003</v>
      </c>
      <c r="F4454" s="36">
        <f t="shared" si="294"/>
        <v>985481.58799999999</v>
      </c>
      <c r="G4454" s="36">
        <f t="shared" si="294"/>
        <v>18226341.503000002</v>
      </c>
      <c r="H4454" s="36">
        <f t="shared" si="294"/>
        <v>30251425.262000002</v>
      </c>
      <c r="I4454" s="36">
        <f t="shared" si="294"/>
        <v>22561052.840200007</v>
      </c>
      <c r="J4454" s="36">
        <f t="shared" si="294"/>
        <v>94125587.800000012</v>
      </c>
      <c r="K4454" s="39">
        <f t="shared" si="294"/>
        <v>2</v>
      </c>
      <c r="L4454" s="36">
        <f t="shared" si="294"/>
        <v>5557017.8399999999</v>
      </c>
      <c r="M4454" s="36">
        <f t="shared" si="294"/>
        <v>1003164554.8824002</v>
      </c>
      <c r="N4454" s="36">
        <f t="shared" si="294"/>
        <v>926143851.6753999</v>
      </c>
      <c r="O4454" s="36">
        <f t="shared" si="294"/>
        <v>43135249.078000002</v>
      </c>
      <c r="P4454" s="36">
        <f t="shared" si="294"/>
        <v>0</v>
      </c>
      <c r="Q4454" s="36">
        <f t="shared" si="294"/>
        <v>24745706.164000001</v>
      </c>
      <c r="R4454" s="36">
        <f t="shared" si="294"/>
        <v>0</v>
      </c>
      <c r="S4454" s="36">
        <f t="shared" si="294"/>
        <v>0</v>
      </c>
      <c r="T4454" s="36">
        <f t="shared" si="294"/>
        <v>0</v>
      </c>
    </row>
    <row r="4455" spans="1:20">
      <c r="A4455" s="188">
        <f t="shared" ref="A4455:A4509" si="295">A4454+1</f>
        <v>1</v>
      </c>
      <c r="B4455" s="189" t="s">
        <v>4288</v>
      </c>
      <c r="C4455" s="99">
        <f t="shared" si="292"/>
        <v>4957659.2</v>
      </c>
      <c r="D4455" s="103">
        <f>IF(ISNUMBER('Форма 1'!U4455),'Форма 1'!$H4455*VLOOKUP('Форма 1'!$F4455,'Придельники с 2022'!$B$4:$X$28,'Форма 1'!U$8),"")</f>
        <v>4957659.2</v>
      </c>
      <c r="E4455" s="103" t="str">
        <f>IF(ISNUMBER('Форма 1'!V4455),'Форма 1'!$H4455*VLOOKUP('Форма 1'!$F4455,'Придельники с 2022'!$B$4:$X$28,'Форма 1'!V$8),"")</f>
        <v/>
      </c>
      <c r="F4455" s="103" t="str">
        <f>IF(ISNUMBER('Форма 1'!W4455),'Форма 1'!$H4455*VLOOKUP('Форма 1'!$F4455,'Придельники с 2022'!$B$4:$X$28,'Форма 1'!W$8),"")</f>
        <v/>
      </c>
      <c r="G4455" s="103" t="str">
        <f>IF(ISNUMBER('Форма 1'!X4455),'Форма 1'!$H4455*VLOOKUP('Форма 1'!$F4455,'Придельники с 2022'!$B$4:$X$28,'Форма 1'!X$8),"")</f>
        <v/>
      </c>
      <c r="H4455" s="103" t="str">
        <f>IF(ISNUMBER('Форма 1'!Y4455),'Форма 1'!$H4455*VLOOKUP('Форма 1'!$F4455,'Придельники с 2022'!$B$4:$X$28,'Форма 1'!Y$8),"")</f>
        <v/>
      </c>
      <c r="I4455" s="103" t="str">
        <f>IF(ISNUMBER('Форма 1'!Z4455),'Форма 1'!$H4455*VLOOKUP('Форма 1'!$F4455,'Придельники с 2022'!$B$4:$X$28,'Форма 1'!Z$8),"")</f>
        <v/>
      </c>
      <c r="J4455" s="103" t="str">
        <f>IF(ISNUMBER('Форма 1'!AA4455),'Форма 1'!$H4455*VLOOKUP('Форма 1'!$F4455,'Придельники с 2022'!$B$4:$X$28,'Форма 1'!AA$8),"")</f>
        <v/>
      </c>
      <c r="K4455" s="90"/>
      <c r="L4455" s="87"/>
      <c r="M4455" s="103" t="str">
        <f>IF(ISNUMBER('Форма 1'!AD4455),'Форма 1'!$H4455*VLOOKUP('Форма 1'!$F4455,'Придельники с 2022'!$B$4:$X$28,'Форма 1'!AD$8),"")</f>
        <v/>
      </c>
      <c r="N4455" s="103" t="str">
        <f>IF(ISBLANK('Форма 1'!$AE4455),"",IF('Форма 1'!$AE4455=1,'Форма 1'!$H4455*VLOOKUP('Форма 1'!$F4455,'Придельники с 2022'!$B$4:$X$28,'Форма 1'!$AE$8,0),IF('Форма 1'!$AE4455=2,'Форма 1'!$H4455*VLOOKUP('Форма 1'!$F4455,'Придельники с 2022'!$B$4:$X$28,13,0),IF('Форма 1'!$AE4455=3,'Форма 1'!$H4455*VLOOKUP('Форма 1'!$F4455,'Придельники с 2022'!$B$4:$X$28,12,0)))))</f>
        <v/>
      </c>
      <c r="O4455" s="103" t="str">
        <f>IF(ISNUMBER('Форма 1'!AF4455),'Форма 1'!$H4455*VLOOKUP('Форма 1'!$F4455,'Придельники с 2022'!$B$4:$X$28,'Форма 1'!AF$8),"")</f>
        <v/>
      </c>
      <c r="P4455" s="87"/>
      <c r="Q4455" s="103" t="str">
        <f>IF(ISNUMBER('Форма 1'!AH4455),'Форма 1'!$H4455*VLOOKUP('Форма 1'!$F4455,'Придельники с 2022'!$B$4:$X$28,'Форма 1'!AH$8),"")</f>
        <v/>
      </c>
      <c r="R4455" s="103" t="str">
        <f>IF(ISNUMBER('Форма 1'!AI4455),'Форма 1'!$H4455*VLOOKUP('Форма 1'!$F4455,'Придельники с 2022'!$B$4:$X$28,'Форма 1'!AI$8),"")</f>
        <v/>
      </c>
      <c r="S4455" s="103" t="str">
        <f>IF(ISNUMBER('Форма 1'!AJ4455),'Форма 1'!$H4455*VLOOKUP('Форма 1'!$F4455,'Придельники с 2022'!$B$4:$X$28,'Форма 1'!AJ$8),"")</f>
        <v/>
      </c>
      <c r="T4455" s="87"/>
    </row>
    <row r="4456" spans="1:20">
      <c r="A4456" s="188">
        <f t="shared" si="295"/>
        <v>2</v>
      </c>
      <c r="B4456" s="189" t="s">
        <v>4289</v>
      </c>
      <c r="C4456" s="99">
        <f t="shared" si="292"/>
        <v>2857375.5419999999</v>
      </c>
      <c r="D4456" s="103" t="str">
        <f>IF(ISNUMBER('Форма 1'!U4456),'Форма 1'!$H4456*VLOOKUP('Форма 1'!$F4456,'Придельники с 2022'!$B$4:$X$28,'Форма 1'!U$8),"")</f>
        <v/>
      </c>
      <c r="E4456" s="103" t="str">
        <f>IF(ISNUMBER('Форма 1'!V4456),'Форма 1'!$H4456*VLOOKUP('Форма 1'!$F4456,'Придельники с 2022'!$B$4:$X$28,'Форма 1'!V$8),"")</f>
        <v/>
      </c>
      <c r="F4456" s="103" t="str">
        <f>IF(ISNUMBER('Форма 1'!W4456),'Форма 1'!$H4456*VLOOKUP('Форма 1'!$F4456,'Придельники с 2022'!$B$4:$X$28,'Форма 1'!W$8),"")</f>
        <v/>
      </c>
      <c r="G4456" s="103" t="str">
        <f>IF(ISNUMBER('Форма 1'!X4456),'Форма 1'!$H4456*VLOOKUP('Форма 1'!$F4456,'Придельники с 2022'!$B$4:$X$28,'Форма 1'!X$8),"")</f>
        <v/>
      </c>
      <c r="H4456" s="103" t="str">
        <f>IF(ISNUMBER('Форма 1'!Y4456),'Форма 1'!$H4456*VLOOKUP('Форма 1'!$F4456,'Придельники с 2022'!$B$4:$X$28,'Форма 1'!Y$8),"")</f>
        <v/>
      </c>
      <c r="I4456" s="103" t="str">
        <f>IF(ISNUMBER('Форма 1'!Z4456),'Форма 1'!$H4456*VLOOKUP('Форма 1'!$F4456,'Придельники с 2022'!$B$4:$X$28,'Форма 1'!Z$8),"")</f>
        <v/>
      </c>
      <c r="J4456" s="103">
        <f>IF(ISNUMBER('Форма 1'!AA4456),'Форма 1'!$H4456*VLOOKUP('Форма 1'!$F4456,'Придельники с 2022'!$B$4:$X$28,'Форма 1'!AA$8),"")</f>
        <v>2857375.5419999999</v>
      </c>
      <c r="K4456" s="90"/>
      <c r="L4456" s="87"/>
      <c r="M4456" s="103" t="str">
        <f>IF(ISNUMBER('Форма 1'!AD4456),'Форма 1'!$H4456*VLOOKUP('Форма 1'!$F4456,'Придельники с 2022'!$B$4:$X$28,'Форма 1'!AD$8),"")</f>
        <v/>
      </c>
      <c r="N4456" s="103" t="str">
        <f>IF(ISBLANK('Форма 1'!$AE4456),"",IF('Форма 1'!$AE4456=1,'Форма 1'!$H4456*VLOOKUP('Форма 1'!$F4456,'Придельники с 2022'!$B$4:$X$28,'Форма 1'!$AE$8,0),IF('Форма 1'!$AE4456=2,'Форма 1'!$H4456*VLOOKUP('Форма 1'!$F4456,'Придельники с 2022'!$B$4:$X$28,13,0),IF('Форма 1'!$AE4456=3,'Форма 1'!$H4456*VLOOKUP('Форма 1'!$F4456,'Придельники с 2022'!$B$4:$X$28,12,0)))))</f>
        <v/>
      </c>
      <c r="O4456" s="103" t="str">
        <f>IF(ISNUMBER('Форма 1'!AF4456),'Форма 1'!$H4456*VLOOKUP('Форма 1'!$F4456,'Придельники с 2022'!$B$4:$X$28,'Форма 1'!AF$8),"")</f>
        <v/>
      </c>
      <c r="P4456" s="87"/>
      <c r="Q4456" s="103" t="str">
        <f>IF(ISNUMBER('Форма 1'!AH4456),'Форма 1'!$H4456*VLOOKUP('Форма 1'!$F4456,'Придельники с 2022'!$B$4:$X$28,'Форма 1'!AH$8),"")</f>
        <v/>
      </c>
      <c r="R4456" s="103" t="str">
        <f>IF(ISNUMBER('Форма 1'!AI4456),'Форма 1'!$H4456*VLOOKUP('Форма 1'!$F4456,'Придельники с 2022'!$B$4:$X$28,'Форма 1'!AI$8),"")</f>
        <v/>
      </c>
      <c r="S4456" s="103" t="str">
        <f>IF(ISNUMBER('Форма 1'!AJ4456),'Форма 1'!$H4456*VLOOKUP('Форма 1'!$F4456,'Придельники с 2022'!$B$4:$X$28,'Форма 1'!AJ$8),"")</f>
        <v/>
      </c>
      <c r="T4456" s="87"/>
    </row>
    <row r="4457" spans="1:20">
      <c r="A4457" s="188">
        <f t="shared" si="295"/>
        <v>3</v>
      </c>
      <c r="B4457" s="189" t="s">
        <v>4290</v>
      </c>
      <c r="C4457" s="99">
        <f t="shared" si="292"/>
        <v>2755251.0580000002</v>
      </c>
      <c r="D4457" s="103" t="str">
        <f>IF(ISNUMBER('Форма 1'!U4457),'Форма 1'!$H4457*VLOOKUP('Форма 1'!$F4457,'Придельники с 2022'!$B$4:$X$28,'Форма 1'!U$8),"")</f>
        <v/>
      </c>
      <c r="E4457" s="103" t="str">
        <f>IF(ISNUMBER('Форма 1'!V4457),'Форма 1'!$H4457*VLOOKUP('Форма 1'!$F4457,'Придельники с 2022'!$B$4:$X$28,'Форма 1'!V$8),"")</f>
        <v/>
      </c>
      <c r="F4457" s="103" t="str">
        <f>IF(ISNUMBER('Форма 1'!W4457),'Форма 1'!$H4457*VLOOKUP('Форма 1'!$F4457,'Придельники с 2022'!$B$4:$X$28,'Форма 1'!W$8),"")</f>
        <v/>
      </c>
      <c r="G4457" s="103" t="str">
        <f>IF(ISNUMBER('Форма 1'!X4457),'Форма 1'!$H4457*VLOOKUP('Форма 1'!$F4457,'Придельники с 2022'!$B$4:$X$28,'Форма 1'!X$8),"")</f>
        <v/>
      </c>
      <c r="H4457" s="103" t="str">
        <f>IF(ISNUMBER('Форма 1'!Y4457),'Форма 1'!$H4457*VLOOKUP('Форма 1'!$F4457,'Придельники с 2022'!$B$4:$X$28,'Форма 1'!Y$8),"")</f>
        <v/>
      </c>
      <c r="I4457" s="103" t="str">
        <f>IF(ISNUMBER('Форма 1'!Z4457),'Форма 1'!$H4457*VLOOKUP('Форма 1'!$F4457,'Придельники с 2022'!$B$4:$X$28,'Форма 1'!Z$8),"")</f>
        <v/>
      </c>
      <c r="J4457" s="103">
        <f>IF(ISNUMBER('Форма 1'!AA4457),'Форма 1'!$H4457*VLOOKUP('Форма 1'!$F4457,'Придельники с 2022'!$B$4:$X$28,'Форма 1'!AA$8),"")</f>
        <v>2755251.0580000002</v>
      </c>
      <c r="K4457" s="90"/>
      <c r="L4457" s="87"/>
      <c r="M4457" s="103" t="str">
        <f>IF(ISNUMBER('Форма 1'!AD4457),'Форма 1'!$H4457*VLOOKUP('Форма 1'!$F4457,'Придельники с 2022'!$B$4:$X$28,'Форма 1'!AD$8),"")</f>
        <v/>
      </c>
      <c r="N4457" s="103" t="str">
        <f>IF(ISBLANK('Форма 1'!$AE4457),"",IF('Форма 1'!$AE4457=1,'Форма 1'!$H4457*VLOOKUP('Форма 1'!$F4457,'Придельники с 2022'!$B$4:$X$28,'Форма 1'!$AE$8,0),IF('Форма 1'!$AE4457=2,'Форма 1'!$H4457*VLOOKUP('Форма 1'!$F4457,'Придельники с 2022'!$B$4:$X$28,13,0),IF('Форма 1'!$AE4457=3,'Форма 1'!$H4457*VLOOKUP('Форма 1'!$F4457,'Придельники с 2022'!$B$4:$X$28,12,0)))))</f>
        <v/>
      </c>
      <c r="O4457" s="103" t="str">
        <f>IF(ISNUMBER('Форма 1'!AF4457),'Форма 1'!$H4457*VLOOKUP('Форма 1'!$F4457,'Придельники с 2022'!$B$4:$X$28,'Форма 1'!AF$8),"")</f>
        <v/>
      </c>
      <c r="P4457" s="87"/>
      <c r="Q4457" s="103" t="str">
        <f>IF(ISNUMBER('Форма 1'!AH4457),'Форма 1'!$H4457*VLOOKUP('Форма 1'!$F4457,'Придельники с 2022'!$B$4:$X$28,'Форма 1'!AH$8),"")</f>
        <v/>
      </c>
      <c r="R4457" s="103" t="str">
        <f>IF(ISNUMBER('Форма 1'!AI4457),'Форма 1'!$H4457*VLOOKUP('Форма 1'!$F4457,'Придельники с 2022'!$B$4:$X$28,'Форма 1'!AI$8),"")</f>
        <v/>
      </c>
      <c r="S4457" s="103" t="str">
        <f>IF(ISNUMBER('Форма 1'!AJ4457),'Форма 1'!$H4457*VLOOKUP('Форма 1'!$F4457,'Придельники с 2022'!$B$4:$X$28,'Форма 1'!AJ$8),"")</f>
        <v/>
      </c>
      <c r="T4457" s="87"/>
    </row>
    <row r="4458" spans="1:20">
      <c r="A4458" s="188">
        <f t="shared" si="295"/>
        <v>4</v>
      </c>
      <c r="B4458" s="189" t="s">
        <v>4291</v>
      </c>
      <c r="C4458" s="99">
        <f t="shared" si="292"/>
        <v>2849417.79</v>
      </c>
      <c r="D4458" s="103" t="str">
        <f>IF(ISNUMBER('Форма 1'!U4458),'Форма 1'!$H4458*VLOOKUP('Форма 1'!$F4458,'Придельники с 2022'!$B$4:$X$28,'Форма 1'!U$8),"")</f>
        <v/>
      </c>
      <c r="E4458" s="103" t="str">
        <f>IF(ISNUMBER('Форма 1'!V4458),'Форма 1'!$H4458*VLOOKUP('Форма 1'!$F4458,'Придельники с 2022'!$B$4:$X$28,'Форма 1'!V$8),"")</f>
        <v/>
      </c>
      <c r="F4458" s="103" t="str">
        <f>IF(ISNUMBER('Форма 1'!W4458),'Форма 1'!$H4458*VLOOKUP('Форма 1'!$F4458,'Придельники с 2022'!$B$4:$X$28,'Форма 1'!W$8),"")</f>
        <v/>
      </c>
      <c r="G4458" s="103" t="str">
        <f>IF(ISNUMBER('Форма 1'!X4458),'Форма 1'!$H4458*VLOOKUP('Форма 1'!$F4458,'Придельники с 2022'!$B$4:$X$28,'Форма 1'!X$8),"")</f>
        <v/>
      </c>
      <c r="H4458" s="103" t="str">
        <f>IF(ISNUMBER('Форма 1'!Y4458),'Форма 1'!$H4458*VLOOKUP('Форма 1'!$F4458,'Придельники с 2022'!$B$4:$X$28,'Форма 1'!Y$8),"")</f>
        <v/>
      </c>
      <c r="I4458" s="103" t="str">
        <f>IF(ISNUMBER('Форма 1'!Z4458),'Форма 1'!$H4458*VLOOKUP('Форма 1'!$F4458,'Придельники с 2022'!$B$4:$X$28,'Форма 1'!Z$8),"")</f>
        <v/>
      </c>
      <c r="J4458" s="103">
        <f>IF(ISNUMBER('Форма 1'!AA4458),'Форма 1'!$H4458*VLOOKUP('Форма 1'!$F4458,'Придельники с 2022'!$B$4:$X$28,'Форма 1'!AA$8),"")</f>
        <v>2849417.79</v>
      </c>
      <c r="K4458" s="90"/>
      <c r="L4458" s="87"/>
      <c r="M4458" s="103" t="str">
        <f>IF(ISNUMBER('Форма 1'!AD4458),'Форма 1'!$H4458*VLOOKUP('Форма 1'!$F4458,'Придельники с 2022'!$B$4:$X$28,'Форма 1'!AD$8),"")</f>
        <v/>
      </c>
      <c r="N4458" s="103" t="str">
        <f>IF(ISBLANK('Форма 1'!$AE4458),"",IF('Форма 1'!$AE4458=1,'Форма 1'!$H4458*VLOOKUP('Форма 1'!$F4458,'Придельники с 2022'!$B$4:$X$28,'Форма 1'!$AE$8,0),IF('Форма 1'!$AE4458=2,'Форма 1'!$H4458*VLOOKUP('Форма 1'!$F4458,'Придельники с 2022'!$B$4:$X$28,13,0),IF('Форма 1'!$AE4458=3,'Форма 1'!$H4458*VLOOKUP('Форма 1'!$F4458,'Придельники с 2022'!$B$4:$X$28,12,0)))))</f>
        <v/>
      </c>
      <c r="O4458" s="103" t="str">
        <f>IF(ISNUMBER('Форма 1'!AF4458),'Форма 1'!$H4458*VLOOKUP('Форма 1'!$F4458,'Придельники с 2022'!$B$4:$X$28,'Форма 1'!AF$8),"")</f>
        <v/>
      </c>
      <c r="P4458" s="87"/>
      <c r="Q4458" s="103" t="str">
        <f>IF(ISNUMBER('Форма 1'!AH4458),'Форма 1'!$H4458*VLOOKUP('Форма 1'!$F4458,'Придельники с 2022'!$B$4:$X$28,'Форма 1'!AH$8),"")</f>
        <v/>
      </c>
      <c r="R4458" s="103" t="str">
        <f>IF(ISNUMBER('Форма 1'!AI4458),'Форма 1'!$H4458*VLOOKUP('Форма 1'!$F4458,'Придельники с 2022'!$B$4:$X$28,'Форма 1'!AI$8),"")</f>
        <v/>
      </c>
      <c r="S4458" s="103" t="str">
        <f>IF(ISNUMBER('Форма 1'!AJ4458),'Форма 1'!$H4458*VLOOKUP('Форма 1'!$F4458,'Придельники с 2022'!$B$4:$X$28,'Форма 1'!AJ$8),"")</f>
        <v/>
      </c>
      <c r="T4458" s="87"/>
    </row>
    <row r="4459" spans="1:20">
      <c r="A4459" s="188">
        <f t="shared" si="295"/>
        <v>5</v>
      </c>
      <c r="B4459" s="189" t="s">
        <v>4292</v>
      </c>
      <c r="C4459" s="99">
        <f t="shared" si="292"/>
        <v>2835491.7239999999</v>
      </c>
      <c r="D4459" s="103" t="str">
        <f>IF(ISNUMBER('Форма 1'!U4459),'Форма 1'!$H4459*VLOOKUP('Форма 1'!$F4459,'Придельники с 2022'!$B$4:$X$28,'Форма 1'!U$8),"")</f>
        <v/>
      </c>
      <c r="E4459" s="103" t="str">
        <f>IF(ISNUMBER('Форма 1'!V4459),'Форма 1'!$H4459*VLOOKUP('Форма 1'!$F4459,'Придельники с 2022'!$B$4:$X$28,'Форма 1'!V$8),"")</f>
        <v/>
      </c>
      <c r="F4459" s="103" t="str">
        <f>IF(ISNUMBER('Форма 1'!W4459),'Форма 1'!$H4459*VLOOKUP('Форма 1'!$F4459,'Придельники с 2022'!$B$4:$X$28,'Форма 1'!W$8),"")</f>
        <v/>
      </c>
      <c r="G4459" s="103" t="str">
        <f>IF(ISNUMBER('Форма 1'!X4459),'Форма 1'!$H4459*VLOOKUP('Форма 1'!$F4459,'Придельники с 2022'!$B$4:$X$28,'Форма 1'!X$8),"")</f>
        <v/>
      </c>
      <c r="H4459" s="103" t="str">
        <f>IF(ISNUMBER('Форма 1'!Y4459),'Форма 1'!$H4459*VLOOKUP('Форма 1'!$F4459,'Придельники с 2022'!$B$4:$X$28,'Форма 1'!Y$8),"")</f>
        <v/>
      </c>
      <c r="I4459" s="103" t="str">
        <f>IF(ISNUMBER('Форма 1'!Z4459),'Форма 1'!$H4459*VLOOKUP('Форма 1'!$F4459,'Придельники с 2022'!$B$4:$X$28,'Форма 1'!Z$8),"")</f>
        <v/>
      </c>
      <c r="J4459" s="103">
        <f>IF(ISNUMBER('Форма 1'!AA4459),'Форма 1'!$H4459*VLOOKUP('Форма 1'!$F4459,'Придельники с 2022'!$B$4:$X$28,'Форма 1'!AA$8),"")</f>
        <v>2835491.7239999999</v>
      </c>
      <c r="K4459" s="90"/>
      <c r="L4459" s="87"/>
      <c r="M4459" s="103" t="str">
        <f>IF(ISNUMBER('Форма 1'!AD4459),'Форма 1'!$H4459*VLOOKUP('Форма 1'!$F4459,'Придельники с 2022'!$B$4:$X$28,'Форма 1'!AD$8),"")</f>
        <v/>
      </c>
      <c r="N4459" s="103" t="str">
        <f>IF(ISBLANK('Форма 1'!$AE4459),"",IF('Форма 1'!$AE4459=1,'Форма 1'!$H4459*VLOOKUP('Форма 1'!$F4459,'Придельники с 2022'!$B$4:$X$28,'Форма 1'!$AE$8,0),IF('Форма 1'!$AE4459=2,'Форма 1'!$H4459*VLOOKUP('Форма 1'!$F4459,'Придельники с 2022'!$B$4:$X$28,13,0),IF('Форма 1'!$AE4459=3,'Форма 1'!$H4459*VLOOKUP('Форма 1'!$F4459,'Придельники с 2022'!$B$4:$X$28,12,0)))))</f>
        <v/>
      </c>
      <c r="O4459" s="103" t="str">
        <f>IF(ISNUMBER('Форма 1'!AF4459),'Форма 1'!$H4459*VLOOKUP('Форма 1'!$F4459,'Придельники с 2022'!$B$4:$X$28,'Форма 1'!AF$8),"")</f>
        <v/>
      </c>
      <c r="P4459" s="87"/>
      <c r="Q4459" s="103" t="str">
        <f>IF(ISNUMBER('Форма 1'!AH4459),'Форма 1'!$H4459*VLOOKUP('Форма 1'!$F4459,'Придельники с 2022'!$B$4:$X$28,'Форма 1'!AH$8),"")</f>
        <v/>
      </c>
      <c r="R4459" s="103" t="str">
        <f>IF(ISNUMBER('Форма 1'!AI4459),'Форма 1'!$H4459*VLOOKUP('Форма 1'!$F4459,'Придельники с 2022'!$B$4:$X$28,'Форма 1'!AI$8),"")</f>
        <v/>
      </c>
      <c r="S4459" s="103" t="str">
        <f>IF(ISNUMBER('Форма 1'!AJ4459),'Форма 1'!$H4459*VLOOKUP('Форма 1'!$F4459,'Придельники с 2022'!$B$4:$X$28,'Форма 1'!AJ$8),"")</f>
        <v/>
      </c>
      <c r="T4459" s="87"/>
    </row>
    <row r="4460" spans="1:20">
      <c r="A4460" s="188">
        <f t="shared" si="295"/>
        <v>6</v>
      </c>
      <c r="B4460" s="189" t="s">
        <v>4293</v>
      </c>
      <c r="C4460" s="99">
        <f t="shared" si="292"/>
        <v>2986146.4380000001</v>
      </c>
      <c r="D4460" s="103" t="str">
        <f>IF(ISNUMBER('Форма 1'!U4460),'Форма 1'!$H4460*VLOOKUP('Форма 1'!$F4460,'Придельники с 2022'!$B$4:$X$28,'Форма 1'!U$8),"")</f>
        <v/>
      </c>
      <c r="E4460" s="103" t="str">
        <f>IF(ISNUMBER('Форма 1'!V4460),'Форма 1'!$H4460*VLOOKUP('Форма 1'!$F4460,'Придельники с 2022'!$B$4:$X$28,'Форма 1'!V$8),"")</f>
        <v/>
      </c>
      <c r="F4460" s="103" t="str">
        <f>IF(ISNUMBER('Форма 1'!W4460),'Форма 1'!$H4460*VLOOKUP('Форма 1'!$F4460,'Придельники с 2022'!$B$4:$X$28,'Форма 1'!W$8),"")</f>
        <v/>
      </c>
      <c r="G4460" s="103" t="str">
        <f>IF(ISNUMBER('Форма 1'!X4460),'Форма 1'!$H4460*VLOOKUP('Форма 1'!$F4460,'Придельники с 2022'!$B$4:$X$28,'Форма 1'!X$8),"")</f>
        <v/>
      </c>
      <c r="H4460" s="103" t="str">
        <f>IF(ISNUMBER('Форма 1'!Y4460),'Форма 1'!$H4460*VLOOKUP('Форма 1'!$F4460,'Придельники с 2022'!$B$4:$X$28,'Форма 1'!Y$8),"")</f>
        <v/>
      </c>
      <c r="I4460" s="103" t="str">
        <f>IF(ISNUMBER('Форма 1'!Z4460),'Форма 1'!$H4460*VLOOKUP('Форма 1'!$F4460,'Придельники с 2022'!$B$4:$X$28,'Форма 1'!Z$8),"")</f>
        <v/>
      </c>
      <c r="J4460" s="103">
        <f>IF(ISNUMBER('Форма 1'!AA4460),'Форма 1'!$H4460*VLOOKUP('Форма 1'!$F4460,'Придельники с 2022'!$B$4:$X$28,'Форма 1'!AA$8),"")</f>
        <v>2986146.4380000001</v>
      </c>
      <c r="K4460" s="90"/>
      <c r="L4460" s="87"/>
      <c r="M4460" s="103" t="str">
        <f>IF(ISNUMBER('Форма 1'!AD4460),'Форма 1'!$H4460*VLOOKUP('Форма 1'!$F4460,'Придельники с 2022'!$B$4:$X$28,'Форма 1'!AD$8),"")</f>
        <v/>
      </c>
      <c r="N4460" s="103" t="str">
        <f>IF(ISBLANK('Форма 1'!$AE4460),"",IF('Форма 1'!$AE4460=1,'Форма 1'!$H4460*VLOOKUP('Форма 1'!$F4460,'Придельники с 2022'!$B$4:$X$28,'Форма 1'!$AE$8,0),IF('Форма 1'!$AE4460=2,'Форма 1'!$H4460*VLOOKUP('Форма 1'!$F4460,'Придельники с 2022'!$B$4:$X$28,13,0),IF('Форма 1'!$AE4460=3,'Форма 1'!$H4460*VLOOKUP('Форма 1'!$F4460,'Придельники с 2022'!$B$4:$X$28,12,0)))))</f>
        <v/>
      </c>
      <c r="O4460" s="103" t="str">
        <f>IF(ISNUMBER('Форма 1'!AF4460),'Форма 1'!$H4460*VLOOKUP('Форма 1'!$F4460,'Придельники с 2022'!$B$4:$X$28,'Форма 1'!AF$8),"")</f>
        <v/>
      </c>
      <c r="P4460" s="87"/>
      <c r="Q4460" s="103" t="str">
        <f>IF(ISNUMBER('Форма 1'!AH4460),'Форма 1'!$H4460*VLOOKUP('Форма 1'!$F4460,'Придельники с 2022'!$B$4:$X$28,'Форма 1'!AH$8),"")</f>
        <v/>
      </c>
      <c r="R4460" s="103" t="str">
        <f>IF(ISNUMBER('Форма 1'!AI4460),'Форма 1'!$H4460*VLOOKUP('Форма 1'!$F4460,'Придельники с 2022'!$B$4:$X$28,'Форма 1'!AI$8),"")</f>
        <v/>
      </c>
      <c r="S4460" s="103" t="str">
        <f>IF(ISNUMBER('Форма 1'!AJ4460),'Форма 1'!$H4460*VLOOKUP('Форма 1'!$F4460,'Придельники с 2022'!$B$4:$X$28,'Форма 1'!AJ$8),"")</f>
        <v/>
      </c>
      <c r="T4460" s="87"/>
    </row>
    <row r="4461" spans="1:20">
      <c r="A4461" s="188">
        <f t="shared" si="295"/>
        <v>7</v>
      </c>
      <c r="B4461" s="190" t="s">
        <v>4294</v>
      </c>
      <c r="C4461" s="99">
        <f t="shared" si="292"/>
        <v>29542170.399999999</v>
      </c>
      <c r="D4461" s="103" t="str">
        <f>IF(ISNUMBER('Форма 1'!U4461),'Форма 1'!$H4461*VLOOKUP('Форма 1'!$F4461,'Придельники с 2022'!$B$4:$X$28,'Форма 1'!U$8),"")</f>
        <v/>
      </c>
      <c r="E4461" s="103" t="str">
        <f>IF(ISNUMBER('Форма 1'!V4461),'Форма 1'!$H4461*VLOOKUP('Форма 1'!$F4461,'Придельники с 2022'!$B$4:$X$28,'Форма 1'!V$8),"")</f>
        <v/>
      </c>
      <c r="F4461" s="103" t="str">
        <f>IF(ISNUMBER('Форма 1'!W4461),'Форма 1'!$H4461*VLOOKUP('Форма 1'!$F4461,'Придельники с 2022'!$B$4:$X$28,'Форма 1'!W$8),"")</f>
        <v/>
      </c>
      <c r="G4461" s="103" t="str">
        <f>IF(ISNUMBER('Форма 1'!X4461),'Форма 1'!$H4461*VLOOKUP('Форма 1'!$F4461,'Придельники с 2022'!$B$4:$X$28,'Форма 1'!X$8),"")</f>
        <v/>
      </c>
      <c r="H4461" s="103" t="str">
        <f>IF(ISNUMBER('Форма 1'!Y4461),'Форма 1'!$H4461*VLOOKUP('Форма 1'!$F4461,'Придельники с 2022'!$B$4:$X$28,'Форма 1'!Y$8),"")</f>
        <v/>
      </c>
      <c r="I4461" s="103" t="str">
        <f>IF(ISNUMBER('Форма 1'!Z4461),'Форма 1'!$H4461*VLOOKUP('Форма 1'!$F4461,'Придельники с 2022'!$B$4:$X$28,'Форма 1'!Z$8),"")</f>
        <v/>
      </c>
      <c r="J4461" s="103" t="str">
        <f>IF(ISNUMBER('Форма 1'!AA4461),'Форма 1'!$H4461*VLOOKUP('Форма 1'!$F4461,'Придельники с 2022'!$B$4:$X$28,'Форма 1'!AA$8),"")</f>
        <v/>
      </c>
      <c r="K4461" s="90"/>
      <c r="L4461" s="87"/>
      <c r="M4461" s="103" t="str">
        <f>IF(ISNUMBER('Форма 1'!AD4461),'Форма 1'!$H4461*VLOOKUP('Форма 1'!$F4461,'Придельники с 2022'!$B$4:$X$28,'Форма 1'!AD$8),"")</f>
        <v/>
      </c>
      <c r="N4461" s="103">
        <f>IF(ISBLANK('Форма 1'!$AE4461),"",IF('Форма 1'!$AE4461=1,'Форма 1'!$H4461*VLOOKUP('Форма 1'!$F4461,'Придельники с 2022'!$B$4:$X$28,'Форма 1'!$AE$8,0),IF('Форма 1'!$AE4461=2,'Форма 1'!$H4461*VLOOKUP('Форма 1'!$F4461,'Придельники с 2022'!$B$4:$X$28,13,0),IF('Форма 1'!$AE4461=3,'Форма 1'!$H4461*VLOOKUP('Форма 1'!$F4461,'Придельники с 2022'!$B$4:$X$28,12,0)))))</f>
        <v>29542170.399999999</v>
      </c>
      <c r="O4461" s="103" t="str">
        <f>IF(ISNUMBER('Форма 1'!AF4461),'Форма 1'!$H4461*VLOOKUP('Форма 1'!$F4461,'Придельники с 2022'!$B$4:$X$28,'Форма 1'!AF$8),"")</f>
        <v/>
      </c>
      <c r="P4461" s="87"/>
      <c r="Q4461" s="103" t="str">
        <f>IF(ISNUMBER('Форма 1'!AH4461),'Форма 1'!$H4461*VLOOKUP('Форма 1'!$F4461,'Придельники с 2022'!$B$4:$X$28,'Форма 1'!AH$8),"")</f>
        <v/>
      </c>
      <c r="R4461" s="103" t="str">
        <f>IF(ISNUMBER('Форма 1'!AI4461),'Форма 1'!$H4461*VLOOKUP('Форма 1'!$F4461,'Придельники с 2022'!$B$4:$X$28,'Форма 1'!AI$8),"")</f>
        <v/>
      </c>
      <c r="S4461" s="103" t="str">
        <f>IF(ISNUMBER('Форма 1'!AJ4461),'Форма 1'!$H4461*VLOOKUP('Форма 1'!$F4461,'Придельники с 2022'!$B$4:$X$28,'Форма 1'!AJ$8),"")</f>
        <v/>
      </c>
      <c r="T4461" s="87"/>
    </row>
    <row r="4462" spans="1:20">
      <c r="A4462" s="188">
        <f t="shared" si="295"/>
        <v>8</v>
      </c>
      <c r="B4462" s="189" t="s">
        <v>4295</v>
      </c>
      <c r="C4462" s="99">
        <f t="shared" si="292"/>
        <v>13526474.736</v>
      </c>
      <c r="D4462" s="103">
        <f>IF(ISNUMBER('Форма 1'!U4462),'Форма 1'!$H4462*VLOOKUP('Форма 1'!$F4462,'Придельники с 2022'!$B$4:$X$28,'Форма 1'!U$8),"")</f>
        <v>6711938.6880000001</v>
      </c>
      <c r="E4462" s="103" t="str">
        <f>IF(ISNUMBER('Форма 1'!V4462),'Форма 1'!$H4462*VLOOKUP('Форма 1'!$F4462,'Придельники с 2022'!$B$4:$X$28,'Форма 1'!V$8),"")</f>
        <v/>
      </c>
      <c r="F4462" s="103" t="str">
        <f>IF(ISNUMBER('Форма 1'!W4462),'Форма 1'!$H4462*VLOOKUP('Форма 1'!$F4462,'Придельники с 2022'!$B$4:$X$28,'Форма 1'!W$8),"")</f>
        <v/>
      </c>
      <c r="G4462" s="103" t="str">
        <f>IF(ISNUMBER('Форма 1'!X4462),'Форма 1'!$H4462*VLOOKUP('Форма 1'!$F4462,'Придельники с 2022'!$B$4:$X$28,'Форма 1'!X$8),"")</f>
        <v/>
      </c>
      <c r="H4462" s="103" t="str">
        <f>IF(ISNUMBER('Форма 1'!Y4462),'Форма 1'!$H4462*VLOOKUP('Форма 1'!$F4462,'Придельники с 2022'!$B$4:$X$28,'Форма 1'!Y$8),"")</f>
        <v/>
      </c>
      <c r="I4462" s="103" t="str">
        <f>IF(ISNUMBER('Форма 1'!Z4462),'Форма 1'!$H4462*VLOOKUP('Форма 1'!$F4462,'Придельники с 2022'!$B$4:$X$28,'Форма 1'!Z$8),"")</f>
        <v/>
      </c>
      <c r="J4462" s="103">
        <f>IF(ISNUMBER('Форма 1'!AA4462),'Форма 1'!$H4462*VLOOKUP('Форма 1'!$F4462,'Придельники с 2022'!$B$4:$X$28,'Форма 1'!AA$8),"")</f>
        <v>4036027.128</v>
      </c>
      <c r="K4462" s="90">
        <v>1</v>
      </c>
      <c r="L4462" s="87">
        <f>2778508.92*K4462</f>
        <v>2778508.92</v>
      </c>
      <c r="M4462" s="103" t="str">
        <f>IF(ISNUMBER('Форма 1'!AD4462),'Форма 1'!$H4462*VLOOKUP('Форма 1'!$F4462,'Придельники с 2022'!$B$4:$X$28,'Форма 1'!AD$8),"")</f>
        <v/>
      </c>
      <c r="N4462" s="103" t="str">
        <f>IF(ISBLANK('Форма 1'!$AE4462),"",IF('Форма 1'!$AE4462=1,'Форма 1'!$H4462*VLOOKUP('Форма 1'!$F4462,'Придельники с 2022'!$B$4:$X$28,'Форма 1'!$AE$8,0),IF('Форма 1'!$AE4462=2,'Форма 1'!$H4462*VLOOKUP('Форма 1'!$F4462,'Придельники с 2022'!$B$4:$X$28,13,0),IF('Форма 1'!$AE4462=3,'Форма 1'!$H4462*VLOOKUP('Форма 1'!$F4462,'Придельники с 2022'!$B$4:$X$28,12,0)))))</f>
        <v/>
      </c>
      <c r="O4462" s="103" t="str">
        <f>IF(ISNUMBER('Форма 1'!AF4462),'Форма 1'!$H4462*VLOOKUP('Форма 1'!$F4462,'Придельники с 2022'!$B$4:$X$28,'Форма 1'!AF$8),"")</f>
        <v/>
      </c>
      <c r="P4462" s="87"/>
      <c r="Q4462" s="103" t="str">
        <f>IF(ISNUMBER('Форма 1'!AH4462),'Форма 1'!$H4462*VLOOKUP('Форма 1'!$F4462,'Придельники с 2022'!$B$4:$X$28,'Форма 1'!AH$8),"")</f>
        <v/>
      </c>
      <c r="R4462" s="103" t="str">
        <f>IF(ISNUMBER('Форма 1'!AI4462),'Форма 1'!$H4462*VLOOKUP('Форма 1'!$F4462,'Придельники с 2022'!$B$4:$X$28,'Форма 1'!AI$8),"")</f>
        <v/>
      </c>
      <c r="S4462" s="103" t="str">
        <f>IF(ISNUMBER('Форма 1'!AJ4462),'Форма 1'!$H4462*VLOOKUP('Форма 1'!$F4462,'Придельники с 2022'!$B$4:$X$28,'Форма 1'!AJ$8),"")</f>
        <v/>
      </c>
      <c r="T4462" s="87"/>
    </row>
    <row r="4463" spans="1:20">
      <c r="A4463" s="188">
        <f t="shared" si="295"/>
        <v>9</v>
      </c>
      <c r="B4463" s="189" t="s">
        <v>4296</v>
      </c>
      <c r="C4463" s="99">
        <f t="shared" si="292"/>
        <v>13323228.563999999</v>
      </c>
      <c r="D4463" s="103">
        <f>IF(ISNUMBER('Форма 1'!U4463),'Форма 1'!$H4463*VLOOKUP('Форма 1'!$F4463,'Придельники с 2022'!$B$4:$X$28,'Форма 1'!U$8),"")</f>
        <v>6585014.5919999992</v>
      </c>
      <c r="E4463" s="103" t="str">
        <f>IF(ISNUMBER('Форма 1'!V4463),'Форма 1'!$H4463*VLOOKUP('Форма 1'!$F4463,'Придельники с 2022'!$B$4:$X$28,'Форма 1'!V$8),"")</f>
        <v/>
      </c>
      <c r="F4463" s="103" t="str">
        <f>IF(ISNUMBER('Форма 1'!W4463),'Форма 1'!$H4463*VLOOKUP('Форма 1'!$F4463,'Придельники с 2022'!$B$4:$X$28,'Форма 1'!W$8),"")</f>
        <v/>
      </c>
      <c r="G4463" s="103" t="str">
        <f>IF(ISNUMBER('Форма 1'!X4463),'Форма 1'!$H4463*VLOOKUP('Форма 1'!$F4463,'Придельники с 2022'!$B$4:$X$28,'Форма 1'!X$8),"")</f>
        <v/>
      </c>
      <c r="H4463" s="103" t="str">
        <f>IF(ISNUMBER('Форма 1'!Y4463),'Форма 1'!$H4463*VLOOKUP('Форма 1'!$F4463,'Придельники с 2022'!$B$4:$X$28,'Форма 1'!Y$8),"")</f>
        <v/>
      </c>
      <c r="I4463" s="103" t="str">
        <f>IF(ISNUMBER('Форма 1'!Z4463),'Форма 1'!$H4463*VLOOKUP('Форма 1'!$F4463,'Придельники с 2022'!$B$4:$X$28,'Форма 1'!Z$8),"")</f>
        <v/>
      </c>
      <c r="J4463" s="103">
        <f>IF(ISNUMBER('Форма 1'!AA4463),'Форма 1'!$H4463*VLOOKUP('Форма 1'!$F4463,'Придельники с 2022'!$B$4:$X$28,'Форма 1'!AA$8),"")</f>
        <v>3959705.0520000001</v>
      </c>
      <c r="K4463" s="90">
        <v>1</v>
      </c>
      <c r="L4463" s="87">
        <f>2778508.92*K4463</f>
        <v>2778508.92</v>
      </c>
      <c r="M4463" s="103" t="str">
        <f>IF(ISNUMBER('Форма 1'!AD4463),'Форма 1'!$H4463*VLOOKUP('Форма 1'!$F4463,'Придельники с 2022'!$B$4:$X$28,'Форма 1'!AD$8),"")</f>
        <v/>
      </c>
      <c r="N4463" s="103" t="str">
        <f>IF(ISBLANK('Форма 1'!$AE4463),"",IF('Форма 1'!$AE4463=1,'Форма 1'!$H4463*VLOOKUP('Форма 1'!$F4463,'Придельники с 2022'!$B$4:$X$28,'Форма 1'!$AE$8,0),IF('Форма 1'!$AE4463=2,'Форма 1'!$H4463*VLOOKUP('Форма 1'!$F4463,'Придельники с 2022'!$B$4:$X$28,13,0),IF('Форма 1'!$AE4463=3,'Форма 1'!$H4463*VLOOKUP('Форма 1'!$F4463,'Придельники с 2022'!$B$4:$X$28,12,0)))))</f>
        <v/>
      </c>
      <c r="O4463" s="103" t="str">
        <f>IF(ISNUMBER('Форма 1'!AF4463),'Форма 1'!$H4463*VLOOKUP('Форма 1'!$F4463,'Придельники с 2022'!$B$4:$X$28,'Форма 1'!AF$8),"")</f>
        <v/>
      </c>
      <c r="P4463" s="87"/>
      <c r="Q4463" s="103" t="str">
        <f>IF(ISNUMBER('Форма 1'!AH4463),'Форма 1'!$H4463*VLOOKUP('Форма 1'!$F4463,'Придельники с 2022'!$B$4:$X$28,'Форма 1'!AH$8),"")</f>
        <v/>
      </c>
      <c r="R4463" s="103" t="str">
        <f>IF(ISNUMBER('Форма 1'!AI4463),'Форма 1'!$H4463*VLOOKUP('Форма 1'!$F4463,'Придельники с 2022'!$B$4:$X$28,'Форма 1'!AI$8),"")</f>
        <v/>
      </c>
      <c r="S4463" s="103" t="str">
        <f>IF(ISNUMBER('Форма 1'!AJ4463),'Форма 1'!$H4463*VLOOKUP('Форма 1'!$F4463,'Придельники с 2022'!$B$4:$X$28,'Форма 1'!AJ$8),"")</f>
        <v/>
      </c>
      <c r="T4463" s="87"/>
    </row>
    <row r="4464" spans="1:20">
      <c r="A4464" s="188">
        <f t="shared" si="295"/>
        <v>10</v>
      </c>
      <c r="B4464" s="189" t="s">
        <v>4297</v>
      </c>
      <c r="C4464" s="99">
        <f t="shared" si="292"/>
        <v>4670311.7580000004</v>
      </c>
      <c r="D4464" s="103" t="str">
        <f>IF(ISNUMBER('Форма 1'!U4464),'Форма 1'!$H4464*VLOOKUP('Форма 1'!$F4464,'Придельники с 2022'!$B$4:$X$28,'Форма 1'!U$8),"")</f>
        <v/>
      </c>
      <c r="E4464" s="103" t="str">
        <f>IF(ISNUMBER('Форма 1'!V4464),'Форма 1'!$H4464*VLOOKUP('Форма 1'!$F4464,'Придельники с 2022'!$B$4:$X$28,'Форма 1'!V$8),"")</f>
        <v/>
      </c>
      <c r="F4464" s="103" t="str">
        <f>IF(ISNUMBER('Форма 1'!W4464),'Форма 1'!$H4464*VLOOKUP('Форма 1'!$F4464,'Придельники с 2022'!$B$4:$X$28,'Форма 1'!W$8),"")</f>
        <v/>
      </c>
      <c r="G4464" s="103" t="str">
        <f>IF(ISNUMBER('Форма 1'!X4464),'Форма 1'!$H4464*VLOOKUP('Форма 1'!$F4464,'Придельники с 2022'!$B$4:$X$28,'Форма 1'!X$8),"")</f>
        <v/>
      </c>
      <c r="H4464" s="103" t="str">
        <f>IF(ISNUMBER('Форма 1'!Y4464),'Форма 1'!$H4464*VLOOKUP('Форма 1'!$F4464,'Придельники с 2022'!$B$4:$X$28,'Форма 1'!Y$8),"")</f>
        <v/>
      </c>
      <c r="I4464" s="103" t="str">
        <f>IF(ISNUMBER('Форма 1'!Z4464),'Форма 1'!$H4464*VLOOKUP('Форма 1'!$F4464,'Придельники с 2022'!$B$4:$X$28,'Форма 1'!Z$8),"")</f>
        <v/>
      </c>
      <c r="J4464" s="103">
        <f>IF(ISNUMBER('Форма 1'!AA4464),'Форма 1'!$H4464*VLOOKUP('Форма 1'!$F4464,'Придельники с 2022'!$B$4:$X$28,'Форма 1'!AA$8),"")</f>
        <v>2651418.84</v>
      </c>
      <c r="K4464" s="90"/>
      <c r="L4464" s="87"/>
      <c r="M4464" s="103" t="str">
        <f>IF(ISNUMBER('Форма 1'!AD4464),'Форма 1'!$H4464*VLOOKUP('Форма 1'!$F4464,'Придельники с 2022'!$B$4:$X$28,'Форма 1'!AD$8),"")</f>
        <v/>
      </c>
      <c r="N4464" s="103" t="str">
        <f>IF(ISBLANK('Форма 1'!$AE4464),"",IF('Форма 1'!$AE4464=1,'Форма 1'!$H4464*VLOOKUP('Форма 1'!$F4464,'Придельники с 2022'!$B$4:$X$28,'Форма 1'!$AE$8,0),IF('Форма 1'!$AE4464=2,'Форма 1'!$H4464*VLOOKUP('Форма 1'!$F4464,'Придельники с 2022'!$B$4:$X$28,13,0),IF('Форма 1'!$AE4464=3,'Форма 1'!$H4464*VLOOKUP('Форма 1'!$F4464,'Придельники с 2022'!$B$4:$X$28,12,0)))))</f>
        <v/>
      </c>
      <c r="O4464" s="103">
        <f>IF(ISNUMBER('Форма 1'!AF4464),'Форма 1'!$H4464*VLOOKUP('Форма 1'!$F4464,'Придельники с 2022'!$B$4:$X$28,'Форма 1'!AF$8),"")</f>
        <v>2018892.9180000003</v>
      </c>
      <c r="P4464" s="87"/>
      <c r="Q4464" s="103" t="str">
        <f>IF(ISNUMBER('Форма 1'!AH4464),'Форма 1'!$H4464*VLOOKUP('Форма 1'!$F4464,'Придельники с 2022'!$B$4:$X$28,'Форма 1'!AH$8),"")</f>
        <v/>
      </c>
      <c r="R4464" s="103" t="str">
        <f>IF(ISNUMBER('Форма 1'!AI4464),'Форма 1'!$H4464*VLOOKUP('Форма 1'!$F4464,'Придельники с 2022'!$B$4:$X$28,'Форма 1'!AI$8),"")</f>
        <v/>
      </c>
      <c r="S4464" s="103" t="str">
        <f>IF(ISNUMBER('Форма 1'!AJ4464),'Форма 1'!$H4464*VLOOKUP('Форма 1'!$F4464,'Придельники с 2022'!$B$4:$X$28,'Форма 1'!AJ$8),"")</f>
        <v/>
      </c>
      <c r="T4464" s="87"/>
    </row>
    <row r="4465" spans="1:20">
      <c r="A4465" s="188">
        <f t="shared" si="295"/>
        <v>11</v>
      </c>
      <c r="B4465" s="189" t="s">
        <v>4298</v>
      </c>
      <c r="C4465" s="99">
        <f t="shared" si="292"/>
        <v>6581880.7908000005</v>
      </c>
      <c r="D4465" s="103">
        <f>IF(ISNUMBER('Форма 1'!U4465),'Форма 1'!$H4465*VLOOKUP('Форма 1'!$F4465,'Придельники с 2022'!$B$4:$X$28,'Форма 1'!U$8),"")</f>
        <v>2149044.6068000002</v>
      </c>
      <c r="E4465" s="103" t="str">
        <f>IF(ISNUMBER('Форма 1'!V4465),'Форма 1'!$H4465*VLOOKUP('Форма 1'!$F4465,'Придельники с 2022'!$B$4:$X$28,'Форма 1'!V$8),"")</f>
        <v/>
      </c>
      <c r="F4465" s="103" t="str">
        <f>IF(ISNUMBER('Форма 1'!W4465),'Форма 1'!$H4465*VLOOKUP('Форма 1'!$F4465,'Придельники с 2022'!$B$4:$X$28,'Форма 1'!W$8),"")</f>
        <v/>
      </c>
      <c r="G4465" s="103" t="str">
        <f>IF(ISNUMBER('Форма 1'!X4465),'Форма 1'!$H4465*VLOOKUP('Форма 1'!$F4465,'Придельники с 2022'!$B$4:$X$28,'Форма 1'!X$8),"")</f>
        <v/>
      </c>
      <c r="H4465" s="103" t="str">
        <f>IF(ISNUMBER('Форма 1'!Y4465),'Форма 1'!$H4465*VLOOKUP('Форма 1'!$F4465,'Придельники с 2022'!$B$4:$X$28,'Форма 1'!Y$8),"")</f>
        <v/>
      </c>
      <c r="I4465" s="103" t="str">
        <f>IF(ISNUMBER('Форма 1'!Z4465),'Форма 1'!$H4465*VLOOKUP('Форма 1'!$F4465,'Придельники с 2022'!$B$4:$X$28,'Форма 1'!Z$8),"")</f>
        <v/>
      </c>
      <c r="J4465" s="103">
        <f>IF(ISNUMBER('Форма 1'!AA4465),'Форма 1'!$H4465*VLOOKUP('Форма 1'!$F4465,'Придельники с 2022'!$B$4:$X$28,'Форма 1'!AA$8),"")</f>
        <v>4432836.1840000004</v>
      </c>
      <c r="K4465" s="90"/>
      <c r="L4465" s="87"/>
      <c r="M4465" s="103" t="str">
        <f>IF(ISNUMBER('Форма 1'!AD4465),'Форма 1'!$H4465*VLOOKUP('Форма 1'!$F4465,'Придельники с 2022'!$B$4:$X$28,'Форма 1'!AD$8),"")</f>
        <v/>
      </c>
      <c r="N4465" s="103" t="str">
        <f>IF(ISBLANK('Форма 1'!$AE4465),"",IF('Форма 1'!$AE4465=1,'Форма 1'!$H4465*VLOOKUP('Форма 1'!$F4465,'Придельники с 2022'!$B$4:$X$28,'Форма 1'!$AE$8,0),IF('Форма 1'!$AE4465=2,'Форма 1'!$H4465*VLOOKUP('Форма 1'!$F4465,'Придельники с 2022'!$B$4:$X$28,13,0),IF('Форма 1'!$AE4465=3,'Форма 1'!$H4465*VLOOKUP('Форма 1'!$F4465,'Придельники с 2022'!$B$4:$X$28,12,0)))))</f>
        <v/>
      </c>
      <c r="O4465" s="103" t="str">
        <f>IF(ISNUMBER('Форма 1'!AF4465),'Форма 1'!$H4465*VLOOKUP('Форма 1'!$F4465,'Придельники с 2022'!$B$4:$X$28,'Форма 1'!AF$8),"")</f>
        <v/>
      </c>
      <c r="P4465" s="87"/>
      <c r="Q4465" s="103" t="str">
        <f>IF(ISNUMBER('Форма 1'!AH4465),'Форма 1'!$H4465*VLOOKUP('Форма 1'!$F4465,'Придельники с 2022'!$B$4:$X$28,'Форма 1'!AH$8),"")</f>
        <v/>
      </c>
      <c r="R4465" s="103" t="str">
        <f>IF(ISNUMBER('Форма 1'!AI4465),'Форма 1'!$H4465*VLOOKUP('Форма 1'!$F4465,'Придельники с 2022'!$B$4:$X$28,'Форма 1'!AI$8),"")</f>
        <v/>
      </c>
      <c r="S4465" s="103" t="str">
        <f>IF(ISNUMBER('Форма 1'!AJ4465),'Форма 1'!$H4465*VLOOKUP('Форма 1'!$F4465,'Придельники с 2022'!$B$4:$X$28,'Форма 1'!AJ$8),"")</f>
        <v/>
      </c>
      <c r="T4465" s="87"/>
    </row>
    <row r="4466" spans="1:20">
      <c r="A4466" s="188">
        <f t="shared" si="295"/>
        <v>12</v>
      </c>
      <c r="B4466" s="189" t="s">
        <v>4299</v>
      </c>
      <c r="C4466" s="99">
        <f t="shared" si="292"/>
        <v>7132540.4789999984</v>
      </c>
      <c r="D4466" s="103">
        <f>IF(ISNUMBER('Форма 1'!U4466),'Форма 1'!$H4466*VLOOKUP('Форма 1'!$F4466,'Придельники с 2022'!$B$4:$X$28,'Форма 1'!U$8),"")</f>
        <v>2328840.0589999999</v>
      </c>
      <c r="E4466" s="103" t="str">
        <f>IF(ISNUMBER('Форма 1'!V4466),'Форма 1'!$H4466*VLOOKUP('Форма 1'!$F4466,'Придельники с 2022'!$B$4:$X$28,'Форма 1'!V$8),"")</f>
        <v/>
      </c>
      <c r="F4466" s="103" t="str">
        <f>IF(ISNUMBER('Форма 1'!W4466),'Форма 1'!$H4466*VLOOKUP('Форма 1'!$F4466,'Придельники с 2022'!$B$4:$X$28,'Форма 1'!W$8),"")</f>
        <v/>
      </c>
      <c r="G4466" s="103" t="str">
        <f>IF(ISNUMBER('Форма 1'!X4466),'Форма 1'!$H4466*VLOOKUP('Форма 1'!$F4466,'Придельники с 2022'!$B$4:$X$28,'Форма 1'!X$8),"")</f>
        <v/>
      </c>
      <c r="H4466" s="103" t="str">
        <f>IF(ISNUMBER('Форма 1'!Y4466),'Форма 1'!$H4466*VLOOKUP('Форма 1'!$F4466,'Придельники с 2022'!$B$4:$X$28,'Форма 1'!Y$8),"")</f>
        <v/>
      </c>
      <c r="I4466" s="103" t="str">
        <f>IF(ISNUMBER('Форма 1'!Z4466),'Форма 1'!$H4466*VLOOKUP('Форма 1'!$F4466,'Придельники с 2022'!$B$4:$X$28,'Форма 1'!Z$8),"")</f>
        <v/>
      </c>
      <c r="J4466" s="103">
        <f>IF(ISNUMBER('Форма 1'!AA4466),'Форма 1'!$H4466*VLOOKUP('Форма 1'!$F4466,'Придельники с 2022'!$B$4:$X$28,'Форма 1'!AA$8),"")</f>
        <v>4803700.419999999</v>
      </c>
      <c r="K4466" s="90"/>
      <c r="L4466" s="87"/>
      <c r="M4466" s="103" t="str">
        <f>IF(ISNUMBER('Форма 1'!AD4466),'Форма 1'!$H4466*VLOOKUP('Форма 1'!$F4466,'Придельники с 2022'!$B$4:$X$28,'Форма 1'!AD$8),"")</f>
        <v/>
      </c>
      <c r="N4466" s="103" t="str">
        <f>IF(ISBLANK('Форма 1'!$AE4466),"",IF('Форма 1'!$AE4466=1,'Форма 1'!$H4466*VLOOKUP('Форма 1'!$F4466,'Придельники с 2022'!$B$4:$X$28,'Форма 1'!$AE$8,0),IF('Форма 1'!$AE4466=2,'Форма 1'!$H4466*VLOOKUP('Форма 1'!$F4466,'Придельники с 2022'!$B$4:$X$28,13,0),IF('Форма 1'!$AE4466=3,'Форма 1'!$H4466*VLOOKUP('Форма 1'!$F4466,'Придельники с 2022'!$B$4:$X$28,12,0)))))</f>
        <v/>
      </c>
      <c r="O4466" s="103" t="str">
        <f>IF(ISNUMBER('Форма 1'!AF4466),'Форма 1'!$H4466*VLOOKUP('Форма 1'!$F4466,'Придельники с 2022'!$B$4:$X$28,'Форма 1'!AF$8),"")</f>
        <v/>
      </c>
      <c r="P4466" s="87"/>
      <c r="Q4466" s="103" t="str">
        <f>IF(ISNUMBER('Форма 1'!AH4466),'Форма 1'!$H4466*VLOOKUP('Форма 1'!$F4466,'Придельники с 2022'!$B$4:$X$28,'Форма 1'!AH$8),"")</f>
        <v/>
      </c>
      <c r="R4466" s="103" t="str">
        <f>IF(ISNUMBER('Форма 1'!AI4466),'Форма 1'!$H4466*VLOOKUP('Форма 1'!$F4466,'Придельники с 2022'!$B$4:$X$28,'Форма 1'!AI$8),"")</f>
        <v/>
      </c>
      <c r="S4466" s="103" t="str">
        <f>IF(ISNUMBER('Форма 1'!AJ4466),'Форма 1'!$H4466*VLOOKUP('Форма 1'!$F4466,'Придельники с 2022'!$B$4:$X$28,'Форма 1'!AJ$8),"")</f>
        <v/>
      </c>
      <c r="T4466" s="87"/>
    </row>
    <row r="4467" spans="1:20">
      <c r="A4467" s="188">
        <f t="shared" si="295"/>
        <v>13</v>
      </c>
      <c r="B4467" s="189" t="s">
        <v>4300</v>
      </c>
      <c r="C4467" s="99">
        <f t="shared" si="292"/>
        <v>6463989.1380000003</v>
      </c>
      <c r="D4467" s="103">
        <f>IF(ISNUMBER('Форма 1'!U4467),'Форма 1'!$H4467*VLOOKUP('Форма 1'!$F4467,'Придельники с 2022'!$B$4:$X$28,'Форма 1'!U$8),"")</f>
        <v>2110551.898</v>
      </c>
      <c r="E4467" s="103" t="str">
        <f>IF(ISNUMBER('Форма 1'!V4467),'Форма 1'!$H4467*VLOOKUP('Форма 1'!$F4467,'Придельники с 2022'!$B$4:$X$28,'Форма 1'!V$8),"")</f>
        <v/>
      </c>
      <c r="F4467" s="103" t="str">
        <f>IF(ISNUMBER('Форма 1'!W4467),'Форма 1'!$H4467*VLOOKUP('Форма 1'!$F4467,'Придельники с 2022'!$B$4:$X$28,'Форма 1'!W$8),"")</f>
        <v/>
      </c>
      <c r="G4467" s="103" t="str">
        <f>IF(ISNUMBER('Форма 1'!X4467),'Форма 1'!$H4467*VLOOKUP('Форма 1'!$F4467,'Придельники с 2022'!$B$4:$X$28,'Форма 1'!X$8),"")</f>
        <v/>
      </c>
      <c r="H4467" s="103" t="str">
        <f>IF(ISNUMBER('Форма 1'!Y4467),'Форма 1'!$H4467*VLOOKUP('Форма 1'!$F4467,'Придельники с 2022'!$B$4:$X$28,'Форма 1'!Y$8),"")</f>
        <v/>
      </c>
      <c r="I4467" s="103" t="str">
        <f>IF(ISNUMBER('Форма 1'!Z4467),'Форма 1'!$H4467*VLOOKUP('Форма 1'!$F4467,'Придельники с 2022'!$B$4:$X$28,'Форма 1'!Z$8),"")</f>
        <v/>
      </c>
      <c r="J4467" s="103">
        <f>IF(ISNUMBER('Форма 1'!AA4467),'Форма 1'!$H4467*VLOOKUP('Форма 1'!$F4467,'Придельники с 2022'!$B$4:$X$28,'Форма 1'!AA$8),"")</f>
        <v>4353437.24</v>
      </c>
      <c r="K4467" s="90"/>
      <c r="L4467" s="87"/>
      <c r="M4467" s="103" t="str">
        <f>IF(ISNUMBER('Форма 1'!AD4467),'Форма 1'!$H4467*VLOOKUP('Форма 1'!$F4467,'Придельники с 2022'!$B$4:$X$28,'Форма 1'!AD$8),"")</f>
        <v/>
      </c>
      <c r="N4467" s="103" t="str">
        <f>IF(ISBLANK('Форма 1'!$AE4467),"",IF('Форма 1'!$AE4467=1,'Форма 1'!$H4467*VLOOKUP('Форма 1'!$F4467,'Придельники с 2022'!$B$4:$X$28,'Форма 1'!$AE$8,0),IF('Форма 1'!$AE4467=2,'Форма 1'!$H4467*VLOOKUP('Форма 1'!$F4467,'Придельники с 2022'!$B$4:$X$28,13,0),IF('Форма 1'!$AE4467=3,'Форма 1'!$H4467*VLOOKUP('Форма 1'!$F4467,'Придельники с 2022'!$B$4:$X$28,12,0)))))</f>
        <v/>
      </c>
      <c r="O4467" s="103" t="str">
        <f>IF(ISNUMBER('Форма 1'!AF4467),'Форма 1'!$H4467*VLOOKUP('Форма 1'!$F4467,'Придельники с 2022'!$B$4:$X$28,'Форма 1'!AF$8),"")</f>
        <v/>
      </c>
      <c r="P4467" s="87"/>
      <c r="Q4467" s="103" t="str">
        <f>IF(ISNUMBER('Форма 1'!AH4467),'Форма 1'!$H4467*VLOOKUP('Форма 1'!$F4467,'Придельники с 2022'!$B$4:$X$28,'Форма 1'!AH$8),"")</f>
        <v/>
      </c>
      <c r="R4467" s="103" t="str">
        <f>IF(ISNUMBER('Форма 1'!AI4467),'Форма 1'!$H4467*VLOOKUP('Форма 1'!$F4467,'Придельники с 2022'!$B$4:$X$28,'Форма 1'!AI$8),"")</f>
        <v/>
      </c>
      <c r="S4467" s="103" t="str">
        <f>IF(ISNUMBER('Форма 1'!AJ4467),'Форма 1'!$H4467*VLOOKUP('Форма 1'!$F4467,'Придельники с 2022'!$B$4:$X$28,'Форма 1'!AJ$8),"")</f>
        <v/>
      </c>
      <c r="T4467" s="87"/>
    </row>
    <row r="4468" spans="1:20">
      <c r="A4468" s="188">
        <f t="shared" si="295"/>
        <v>14</v>
      </c>
      <c r="B4468" s="189" t="s">
        <v>4301</v>
      </c>
      <c r="C4468" s="99">
        <f t="shared" si="292"/>
        <v>6177853.6199999992</v>
      </c>
      <c r="D4468" s="103">
        <f>IF(ISNUMBER('Форма 1'!U4468),'Форма 1'!$H4468*VLOOKUP('Форма 1'!$F4468,'Придельники с 2022'!$B$4:$X$28,'Форма 1'!U$8),"")</f>
        <v>2017126.02</v>
      </c>
      <c r="E4468" s="103" t="str">
        <f>IF(ISNUMBER('Форма 1'!V4468),'Форма 1'!$H4468*VLOOKUP('Форма 1'!$F4468,'Придельники с 2022'!$B$4:$X$28,'Форма 1'!V$8),"")</f>
        <v/>
      </c>
      <c r="F4468" s="103" t="str">
        <f>IF(ISNUMBER('Форма 1'!W4468),'Форма 1'!$H4468*VLOOKUP('Форма 1'!$F4468,'Придельники с 2022'!$B$4:$X$28,'Форма 1'!W$8),"")</f>
        <v/>
      </c>
      <c r="G4468" s="103" t="str">
        <f>IF(ISNUMBER('Форма 1'!X4468),'Форма 1'!$H4468*VLOOKUP('Форма 1'!$F4468,'Придельники с 2022'!$B$4:$X$28,'Форма 1'!X$8),"")</f>
        <v/>
      </c>
      <c r="H4468" s="103" t="str">
        <f>IF(ISNUMBER('Форма 1'!Y4468),'Форма 1'!$H4468*VLOOKUP('Форма 1'!$F4468,'Придельники с 2022'!$B$4:$X$28,'Форма 1'!Y$8),"")</f>
        <v/>
      </c>
      <c r="I4468" s="103" t="str">
        <f>IF(ISNUMBER('Форма 1'!Z4468),'Форма 1'!$H4468*VLOOKUP('Форма 1'!$F4468,'Придельники с 2022'!$B$4:$X$28,'Форма 1'!Z$8),"")</f>
        <v/>
      </c>
      <c r="J4468" s="103">
        <f>IF(ISNUMBER('Форма 1'!AA4468),'Форма 1'!$H4468*VLOOKUP('Форма 1'!$F4468,'Придельники с 2022'!$B$4:$X$28,'Форма 1'!AA$8),"")</f>
        <v>4160727.5999999996</v>
      </c>
      <c r="K4468" s="90"/>
      <c r="L4468" s="87"/>
      <c r="M4468" s="103" t="str">
        <f>IF(ISNUMBER('Форма 1'!AD4468),'Форма 1'!$H4468*VLOOKUP('Форма 1'!$F4468,'Придельники с 2022'!$B$4:$X$28,'Форма 1'!AD$8),"")</f>
        <v/>
      </c>
      <c r="N4468" s="103" t="str">
        <f>IF(ISBLANK('Форма 1'!$AE4468),"",IF('Форма 1'!$AE4468=1,'Форма 1'!$H4468*VLOOKUP('Форма 1'!$F4468,'Придельники с 2022'!$B$4:$X$28,'Форма 1'!$AE$8,0),IF('Форма 1'!$AE4468=2,'Форма 1'!$H4468*VLOOKUP('Форма 1'!$F4468,'Придельники с 2022'!$B$4:$X$28,13,0),IF('Форма 1'!$AE4468=3,'Форма 1'!$H4468*VLOOKUP('Форма 1'!$F4468,'Придельники с 2022'!$B$4:$X$28,12,0)))))</f>
        <v/>
      </c>
      <c r="O4468" s="103" t="str">
        <f>IF(ISNUMBER('Форма 1'!AF4468),'Форма 1'!$H4468*VLOOKUP('Форма 1'!$F4468,'Придельники с 2022'!$B$4:$X$28,'Форма 1'!AF$8),"")</f>
        <v/>
      </c>
      <c r="P4468" s="87"/>
      <c r="Q4468" s="103" t="str">
        <f>IF(ISNUMBER('Форма 1'!AH4468),'Форма 1'!$H4468*VLOOKUP('Форма 1'!$F4468,'Придельники с 2022'!$B$4:$X$28,'Форма 1'!AH$8),"")</f>
        <v/>
      </c>
      <c r="R4468" s="103" t="str">
        <f>IF(ISNUMBER('Форма 1'!AI4468),'Форма 1'!$H4468*VLOOKUP('Форма 1'!$F4468,'Придельники с 2022'!$B$4:$X$28,'Форма 1'!AI$8),"")</f>
        <v/>
      </c>
      <c r="S4468" s="103" t="str">
        <f>IF(ISNUMBER('Форма 1'!AJ4468),'Форма 1'!$H4468*VLOOKUP('Форма 1'!$F4468,'Придельники с 2022'!$B$4:$X$28,'Форма 1'!AJ$8),"")</f>
        <v/>
      </c>
      <c r="T4468" s="87"/>
    </row>
    <row r="4469" spans="1:20">
      <c r="A4469" s="188">
        <f t="shared" si="295"/>
        <v>15</v>
      </c>
      <c r="B4469" s="189" t="s">
        <v>4302</v>
      </c>
      <c r="C4469" s="99">
        <f t="shared" si="292"/>
        <v>7841266.9480000008</v>
      </c>
      <c r="D4469" s="103" t="str">
        <f>IF(ISNUMBER('Форма 1'!U4469),'Форма 1'!$H4469*VLOOKUP('Форма 1'!$F4469,'Придельники с 2022'!$B$4:$X$28,'Форма 1'!U$8),"")</f>
        <v/>
      </c>
      <c r="E4469" s="103" t="str">
        <f>IF(ISNUMBER('Форма 1'!V4469),'Форма 1'!$H4469*VLOOKUP('Форма 1'!$F4469,'Придельники с 2022'!$B$4:$X$28,'Форма 1'!V$8),"")</f>
        <v/>
      </c>
      <c r="F4469" s="103" t="str">
        <f>IF(ISNUMBER('Форма 1'!W4469),'Форма 1'!$H4469*VLOOKUP('Форма 1'!$F4469,'Придельники с 2022'!$B$4:$X$28,'Форма 1'!W$8),"")</f>
        <v/>
      </c>
      <c r="G4469" s="103" t="str">
        <f>IF(ISNUMBER('Форма 1'!X4469),'Форма 1'!$H4469*VLOOKUP('Форма 1'!$F4469,'Придельники с 2022'!$B$4:$X$28,'Форма 1'!X$8),"")</f>
        <v/>
      </c>
      <c r="H4469" s="103" t="str">
        <f>IF(ISNUMBER('Форма 1'!Y4469),'Форма 1'!$H4469*VLOOKUP('Форма 1'!$F4469,'Придельники с 2022'!$B$4:$X$28,'Форма 1'!Y$8),"")</f>
        <v/>
      </c>
      <c r="I4469" s="103" t="str">
        <f>IF(ISNUMBER('Форма 1'!Z4469),'Форма 1'!$H4469*VLOOKUP('Форма 1'!$F4469,'Придельники с 2022'!$B$4:$X$28,'Форма 1'!Z$8),"")</f>
        <v/>
      </c>
      <c r="J4469" s="103" t="str">
        <f>IF(ISNUMBER('Форма 1'!AA4469),'Форма 1'!$H4469*VLOOKUP('Форма 1'!$F4469,'Придельники с 2022'!$B$4:$X$28,'Форма 1'!AA$8),"")</f>
        <v/>
      </c>
      <c r="K4469" s="90"/>
      <c r="L4469" s="87"/>
      <c r="M4469" s="103" t="str">
        <f>IF(ISNUMBER('Форма 1'!AD4469),'Форма 1'!$H4469*VLOOKUP('Форма 1'!$F4469,'Придельники с 2022'!$B$4:$X$28,'Форма 1'!AD$8),"")</f>
        <v/>
      </c>
      <c r="N4469" s="103" t="str">
        <f>IF(ISBLANK('Форма 1'!$AE4469),"",IF('Форма 1'!$AE4469=1,'Форма 1'!$H4469*VLOOKUP('Форма 1'!$F4469,'Придельники с 2022'!$B$4:$X$28,'Форма 1'!$AE$8,0),IF('Форма 1'!$AE4469=2,'Форма 1'!$H4469*VLOOKUP('Форма 1'!$F4469,'Придельники с 2022'!$B$4:$X$28,13,0),IF('Форма 1'!$AE4469=3,'Форма 1'!$H4469*VLOOKUP('Форма 1'!$F4469,'Придельники с 2022'!$B$4:$X$28,12,0)))))</f>
        <v/>
      </c>
      <c r="O4469" s="103" t="str">
        <f>IF(ISNUMBER('Форма 1'!AF4469),'Форма 1'!$H4469*VLOOKUP('Форма 1'!$F4469,'Придельники с 2022'!$B$4:$X$28,'Форма 1'!AF$8),"")</f>
        <v/>
      </c>
      <c r="P4469" s="87"/>
      <c r="Q4469" s="103">
        <f>IF(ISNUMBER('Форма 1'!AH4469),'Форма 1'!$H4469*VLOOKUP('Форма 1'!$F4469,'Придельники с 2022'!$B$4:$X$28,'Форма 1'!AH$8),"")</f>
        <v>7841266.9480000008</v>
      </c>
      <c r="R4469" s="103" t="str">
        <f>IF(ISNUMBER('Форма 1'!AI4469),'Форма 1'!$H4469*VLOOKUP('Форма 1'!$F4469,'Придельники с 2022'!$B$4:$X$28,'Форма 1'!AI$8),"")</f>
        <v/>
      </c>
      <c r="S4469" s="103" t="str">
        <f>IF(ISNUMBER('Форма 1'!AJ4469),'Форма 1'!$H4469*VLOOKUP('Форма 1'!$F4469,'Придельники с 2022'!$B$4:$X$28,'Форма 1'!AJ$8),"")</f>
        <v/>
      </c>
      <c r="T4469" s="87"/>
    </row>
    <row r="4470" spans="1:20">
      <c r="A4470" s="188">
        <f t="shared" si="295"/>
        <v>16</v>
      </c>
      <c r="B4470" s="189" t="s">
        <v>4303</v>
      </c>
      <c r="C4470" s="99">
        <f t="shared" si="292"/>
        <v>7389585.7920000004</v>
      </c>
      <c r="D4470" s="103" t="str">
        <f>IF(ISNUMBER('Форма 1'!U4470),'Форма 1'!$H4470*VLOOKUP('Форма 1'!$F4470,'Придельники с 2022'!$B$4:$X$28,'Форма 1'!U$8),"")</f>
        <v/>
      </c>
      <c r="E4470" s="103" t="str">
        <f>IF(ISNUMBER('Форма 1'!V4470),'Форма 1'!$H4470*VLOOKUP('Форма 1'!$F4470,'Придельники с 2022'!$B$4:$X$28,'Форма 1'!V$8),"")</f>
        <v/>
      </c>
      <c r="F4470" s="103" t="str">
        <f>IF(ISNUMBER('Форма 1'!W4470),'Форма 1'!$H4470*VLOOKUP('Форма 1'!$F4470,'Придельники с 2022'!$B$4:$X$28,'Форма 1'!W$8),"")</f>
        <v/>
      </c>
      <c r="G4470" s="103">
        <f>IF(ISNUMBER('Форма 1'!X4470),'Форма 1'!$H4470*VLOOKUP('Форма 1'!$F4470,'Придельники с 2022'!$B$4:$X$28,'Форма 1'!X$8),"")</f>
        <v>711578.88000000012</v>
      </c>
      <c r="H4470" s="103">
        <f>IF(ISNUMBER('Форма 1'!Y4470),'Форма 1'!$H4470*VLOOKUP('Форма 1'!$F4470,'Придельники с 2022'!$B$4:$X$28,'Форма 1'!Y$8),"")</f>
        <v>1874707.2000000002</v>
      </c>
      <c r="I4470" s="103">
        <f>IF(ISNUMBER('Форма 1'!Z4470),'Форма 1'!$H4470*VLOOKUP('Форма 1'!$F4470,'Придельники с 2022'!$B$4:$X$28,'Форма 1'!Z$8),"")</f>
        <v>996582.52800000005</v>
      </c>
      <c r="J4470" s="103" t="str">
        <f>IF(ISNUMBER('Форма 1'!AA4470),'Форма 1'!$H4470*VLOOKUP('Форма 1'!$F4470,'Придельники с 2022'!$B$4:$X$28,'Форма 1'!AA$8),"")</f>
        <v/>
      </c>
      <c r="K4470" s="90"/>
      <c r="L4470" s="87"/>
      <c r="M4470" s="103" t="str">
        <f>IF(ISNUMBER('Форма 1'!AD4470),'Форма 1'!$H4470*VLOOKUP('Форма 1'!$F4470,'Придельники с 2022'!$B$4:$X$28,'Форма 1'!AD$8),"")</f>
        <v/>
      </c>
      <c r="N4470" s="103" t="str">
        <f>IF(ISBLANK('Форма 1'!$AE4470),"",IF('Форма 1'!$AE4470=1,'Форма 1'!$H4470*VLOOKUP('Форма 1'!$F4470,'Придельники с 2022'!$B$4:$X$28,'Форма 1'!$AE$8,0),IF('Форма 1'!$AE4470=2,'Форма 1'!$H4470*VLOOKUP('Форма 1'!$F4470,'Придельники с 2022'!$B$4:$X$28,13,0),IF('Форма 1'!$AE4470=3,'Форма 1'!$H4470*VLOOKUP('Форма 1'!$F4470,'Придельники с 2022'!$B$4:$X$28,12,0)))))</f>
        <v/>
      </c>
      <c r="O4470" s="103" t="str">
        <f>IF(ISNUMBER('Форма 1'!AF4470),'Форма 1'!$H4470*VLOOKUP('Форма 1'!$F4470,'Придельники с 2022'!$B$4:$X$28,'Форма 1'!AF$8),"")</f>
        <v/>
      </c>
      <c r="P4470" s="87"/>
      <c r="Q4470" s="103">
        <f>IF(ISNUMBER('Форма 1'!AH4470),'Форма 1'!$H4470*VLOOKUP('Форма 1'!$F4470,'Придельники с 2022'!$B$4:$X$28,'Форма 1'!AH$8),"")</f>
        <v>3806717.1840000004</v>
      </c>
      <c r="R4470" s="103" t="str">
        <f>IF(ISNUMBER('Форма 1'!AI4470),'Форма 1'!$H4470*VLOOKUP('Форма 1'!$F4470,'Придельники с 2022'!$B$4:$X$28,'Форма 1'!AI$8),"")</f>
        <v/>
      </c>
      <c r="S4470" s="103" t="str">
        <f>IF(ISNUMBER('Форма 1'!AJ4470),'Форма 1'!$H4470*VLOOKUP('Форма 1'!$F4470,'Придельники с 2022'!$B$4:$X$28,'Форма 1'!AJ$8),"")</f>
        <v/>
      </c>
      <c r="T4470" s="87"/>
    </row>
    <row r="4471" spans="1:20">
      <c r="A4471" s="188">
        <f t="shared" si="295"/>
        <v>17</v>
      </c>
      <c r="B4471" s="189" t="s">
        <v>4304</v>
      </c>
      <c r="C4471" s="99">
        <f t="shared" si="292"/>
        <v>6995662.267</v>
      </c>
      <c r="D4471" s="103" t="str">
        <f>IF(ISNUMBER('Форма 1'!U4471),'Форма 1'!$H4471*VLOOKUP('Форма 1'!$F4471,'Придельники с 2022'!$B$4:$X$28,'Форма 1'!U$8),"")</f>
        <v/>
      </c>
      <c r="E4471" s="103" t="str">
        <f>IF(ISNUMBER('Форма 1'!V4471),'Форма 1'!$H4471*VLOOKUP('Форма 1'!$F4471,'Придельники с 2022'!$B$4:$X$28,'Форма 1'!V$8),"")</f>
        <v/>
      </c>
      <c r="F4471" s="103" t="str">
        <f>IF(ISNUMBER('Форма 1'!W4471),'Форма 1'!$H4471*VLOOKUP('Форма 1'!$F4471,'Придельники с 2022'!$B$4:$X$28,'Форма 1'!W$8),"")</f>
        <v/>
      </c>
      <c r="G4471" s="103">
        <f>IF(ISNUMBER('Форма 1'!X4471),'Форма 1'!$H4471*VLOOKUP('Форма 1'!$F4471,'Придельники с 2022'!$B$4:$X$28,'Форма 1'!X$8),"")</f>
        <v>1389379.87</v>
      </c>
      <c r="H4471" s="103">
        <f>IF(ISNUMBER('Форма 1'!Y4471),'Форма 1'!$H4471*VLOOKUP('Форма 1'!$F4471,'Придельники с 2022'!$B$4:$X$28,'Форма 1'!Y$8),"")</f>
        <v>3660424.05</v>
      </c>
      <c r="I4471" s="103">
        <f>IF(ISNUMBER('Форма 1'!Z4471),'Форма 1'!$H4471*VLOOKUP('Форма 1'!$F4471,'Придельники с 2022'!$B$4:$X$28,'Форма 1'!Z$8),"")</f>
        <v>1945858.3469999998</v>
      </c>
      <c r="J4471" s="103" t="str">
        <f>IF(ISNUMBER('Форма 1'!AA4471),'Форма 1'!$H4471*VLOOKUP('Форма 1'!$F4471,'Придельники с 2022'!$B$4:$X$28,'Форма 1'!AA$8),"")</f>
        <v/>
      </c>
      <c r="K4471" s="90"/>
      <c r="L4471" s="87"/>
      <c r="M4471" s="103" t="str">
        <f>IF(ISNUMBER('Форма 1'!AD4471),'Форма 1'!$H4471*VLOOKUP('Форма 1'!$F4471,'Придельники с 2022'!$B$4:$X$28,'Форма 1'!AD$8),"")</f>
        <v/>
      </c>
      <c r="N4471" s="103" t="str">
        <f>IF(ISBLANK('Форма 1'!$AE4471),"",IF('Форма 1'!$AE4471=1,'Форма 1'!$H4471*VLOOKUP('Форма 1'!$F4471,'Придельники с 2022'!$B$4:$X$28,'Форма 1'!$AE$8,0),IF('Форма 1'!$AE4471=2,'Форма 1'!$H4471*VLOOKUP('Форма 1'!$F4471,'Придельники с 2022'!$B$4:$X$28,13,0),IF('Форма 1'!$AE4471=3,'Форма 1'!$H4471*VLOOKUP('Форма 1'!$F4471,'Придельники с 2022'!$B$4:$X$28,12,0)))))</f>
        <v/>
      </c>
      <c r="O4471" s="103" t="str">
        <f>IF(ISNUMBER('Форма 1'!AF4471),'Форма 1'!$H4471*VLOOKUP('Форма 1'!$F4471,'Придельники с 2022'!$B$4:$X$28,'Форма 1'!AF$8),"")</f>
        <v/>
      </c>
      <c r="P4471" s="87"/>
      <c r="Q4471" s="103" t="str">
        <f>IF(ISNUMBER('Форма 1'!AH4471),'Форма 1'!$H4471*VLOOKUP('Форма 1'!$F4471,'Придельники с 2022'!$B$4:$X$28,'Форма 1'!AH$8),"")</f>
        <v/>
      </c>
      <c r="R4471" s="103" t="str">
        <f>IF(ISNUMBER('Форма 1'!AI4471),'Форма 1'!$H4471*VLOOKUP('Форма 1'!$F4471,'Придельники с 2022'!$B$4:$X$28,'Форма 1'!AI$8),"")</f>
        <v/>
      </c>
      <c r="S4471" s="103" t="str">
        <f>IF(ISNUMBER('Форма 1'!AJ4471),'Форма 1'!$H4471*VLOOKUP('Форма 1'!$F4471,'Придельники с 2022'!$B$4:$X$28,'Форма 1'!AJ$8),"")</f>
        <v/>
      </c>
      <c r="T4471" s="87"/>
    </row>
    <row r="4472" spans="1:20">
      <c r="A4472" s="188">
        <f t="shared" si="295"/>
        <v>18</v>
      </c>
      <c r="B4472" s="189" t="s">
        <v>4305</v>
      </c>
      <c r="C4472" s="99">
        <f t="shared" si="292"/>
        <v>31083295.040000003</v>
      </c>
      <c r="D4472" s="103" t="str">
        <f>IF(ISNUMBER('Форма 1'!U4472),'Форма 1'!$H4472*VLOOKUP('Форма 1'!$F4472,'Придельники с 2022'!$B$4:$X$28,'Форма 1'!U$8),"")</f>
        <v/>
      </c>
      <c r="E4472" s="103" t="str">
        <f>IF(ISNUMBER('Форма 1'!V4472),'Форма 1'!$H4472*VLOOKUP('Форма 1'!$F4472,'Придельники с 2022'!$B$4:$X$28,'Форма 1'!V$8),"")</f>
        <v/>
      </c>
      <c r="F4472" s="103" t="str">
        <f>IF(ISNUMBER('Форма 1'!W4472),'Форма 1'!$H4472*VLOOKUP('Форма 1'!$F4472,'Придельники с 2022'!$B$4:$X$28,'Форма 1'!W$8),"")</f>
        <v/>
      </c>
      <c r="G4472" s="103" t="str">
        <f>IF(ISNUMBER('Форма 1'!X4472),'Форма 1'!$H4472*VLOOKUP('Форма 1'!$F4472,'Придельники с 2022'!$B$4:$X$28,'Форма 1'!X$8),"")</f>
        <v/>
      </c>
      <c r="H4472" s="103" t="str">
        <f>IF(ISNUMBER('Форма 1'!Y4472),'Форма 1'!$H4472*VLOOKUP('Форма 1'!$F4472,'Придельники с 2022'!$B$4:$X$28,'Форма 1'!Y$8),"")</f>
        <v/>
      </c>
      <c r="I4472" s="103" t="str">
        <f>IF(ISNUMBER('Форма 1'!Z4472),'Форма 1'!$H4472*VLOOKUP('Форма 1'!$F4472,'Придельники с 2022'!$B$4:$X$28,'Форма 1'!Z$8),"")</f>
        <v/>
      </c>
      <c r="J4472" s="103" t="str">
        <f>IF(ISNUMBER('Форма 1'!AA4472),'Форма 1'!$H4472*VLOOKUP('Форма 1'!$F4472,'Придельники с 2022'!$B$4:$X$28,'Форма 1'!AA$8),"")</f>
        <v/>
      </c>
      <c r="K4472" s="90"/>
      <c r="L4472" s="87"/>
      <c r="M4472" s="103">
        <f>IF(ISNUMBER('Форма 1'!AD4472),'Форма 1'!$H4472*VLOOKUP('Форма 1'!$F4472,'Придельники с 2022'!$B$4:$X$28,'Форма 1'!AD$8),"")</f>
        <v>31083295.040000003</v>
      </c>
      <c r="N4472" s="103" t="str">
        <f>IF(ISBLANK('Форма 1'!$AE4472),"",IF('Форма 1'!$AE4472=1,'Форма 1'!$H4472*VLOOKUP('Форма 1'!$F4472,'Придельники с 2022'!$B$4:$X$28,'Форма 1'!$AE$8,0),IF('Форма 1'!$AE4472=2,'Форма 1'!$H4472*VLOOKUP('Форма 1'!$F4472,'Придельники с 2022'!$B$4:$X$28,13,0),IF('Форма 1'!$AE4472=3,'Форма 1'!$H4472*VLOOKUP('Форма 1'!$F4472,'Придельники с 2022'!$B$4:$X$28,12,0)))))</f>
        <v/>
      </c>
      <c r="O4472" s="103" t="str">
        <f>IF(ISNUMBER('Форма 1'!AF4472),'Форма 1'!$H4472*VLOOKUP('Форма 1'!$F4472,'Придельники с 2022'!$B$4:$X$28,'Форма 1'!AF$8),"")</f>
        <v/>
      </c>
      <c r="P4472" s="87"/>
      <c r="Q4472" s="103" t="str">
        <f>IF(ISNUMBER('Форма 1'!AH4472),'Форма 1'!$H4472*VLOOKUP('Форма 1'!$F4472,'Придельники с 2022'!$B$4:$X$28,'Форма 1'!AH$8),"")</f>
        <v/>
      </c>
      <c r="R4472" s="103" t="str">
        <f>IF(ISNUMBER('Форма 1'!AI4472),'Форма 1'!$H4472*VLOOKUP('Форма 1'!$F4472,'Придельники с 2022'!$B$4:$X$28,'Форма 1'!AI$8),"")</f>
        <v/>
      </c>
      <c r="S4472" s="103" t="str">
        <f>IF(ISNUMBER('Форма 1'!AJ4472),'Форма 1'!$H4472*VLOOKUP('Форма 1'!$F4472,'Придельники с 2022'!$B$4:$X$28,'Форма 1'!AJ$8),"")</f>
        <v/>
      </c>
      <c r="T4472" s="87"/>
    </row>
    <row r="4473" spans="1:20">
      <c r="A4473" s="188">
        <f t="shared" si="295"/>
        <v>19</v>
      </c>
      <c r="B4473" s="189" t="s">
        <v>4306</v>
      </c>
      <c r="C4473" s="99">
        <f t="shared" si="292"/>
        <v>49716670.133399993</v>
      </c>
      <c r="D4473" s="103" t="str">
        <f>IF(ISNUMBER('Форма 1'!U4473),'Форма 1'!$H4473*VLOOKUP('Форма 1'!$F4473,'Придельники с 2022'!$B$4:$X$28,'Форма 1'!U$8),"")</f>
        <v/>
      </c>
      <c r="E4473" s="103" t="str">
        <f>IF(ISNUMBER('Форма 1'!V4473),'Форма 1'!$H4473*VLOOKUP('Форма 1'!$F4473,'Придельники с 2022'!$B$4:$X$28,'Форма 1'!V$8),"")</f>
        <v/>
      </c>
      <c r="F4473" s="103" t="str">
        <f>IF(ISNUMBER('Форма 1'!W4473),'Форма 1'!$H4473*VLOOKUP('Форма 1'!$F4473,'Придельники с 2022'!$B$4:$X$28,'Форма 1'!W$8),"")</f>
        <v/>
      </c>
      <c r="G4473" s="103" t="str">
        <f>IF(ISNUMBER('Форма 1'!X4473),'Форма 1'!$H4473*VLOOKUP('Форма 1'!$F4473,'Придельники с 2022'!$B$4:$X$28,'Форма 1'!X$8),"")</f>
        <v/>
      </c>
      <c r="H4473" s="103" t="str">
        <f>IF(ISNUMBER('Форма 1'!Y4473),'Форма 1'!$H4473*VLOOKUP('Форма 1'!$F4473,'Придельники с 2022'!$B$4:$X$28,'Форма 1'!Y$8),"")</f>
        <v/>
      </c>
      <c r="I4473" s="103" t="str">
        <f>IF(ISNUMBER('Форма 1'!Z4473),'Форма 1'!$H4473*VLOOKUP('Форма 1'!$F4473,'Придельники с 2022'!$B$4:$X$28,'Форма 1'!Z$8),"")</f>
        <v/>
      </c>
      <c r="J4473" s="103" t="str">
        <f>IF(ISNUMBER('Форма 1'!AA4473),'Форма 1'!$H4473*VLOOKUP('Форма 1'!$F4473,'Придельники с 2022'!$B$4:$X$28,'Форма 1'!AA$8),"")</f>
        <v/>
      </c>
      <c r="K4473" s="90"/>
      <c r="L4473" s="87"/>
      <c r="M4473" s="103" t="str">
        <f>IF(ISNUMBER('Форма 1'!AD4473),'Форма 1'!$H4473*VLOOKUP('Форма 1'!$F4473,'Придельники с 2022'!$B$4:$X$28,'Форма 1'!AD$8),"")</f>
        <v/>
      </c>
      <c r="N4473" s="103">
        <f>IF(ISBLANK('Форма 1'!$AE4473),"",IF('Форма 1'!$AE4473=1,'Форма 1'!$H4473*VLOOKUP('Форма 1'!$F4473,'Придельники с 2022'!$B$4:$X$28,'Форма 1'!$AE$8,0),IF('Форма 1'!$AE4473=2,'Форма 1'!$H4473*VLOOKUP('Форма 1'!$F4473,'Придельники с 2022'!$B$4:$X$28,13,0),IF('Форма 1'!$AE4473=3,'Форма 1'!$H4473*VLOOKUP('Форма 1'!$F4473,'Придельники с 2022'!$B$4:$X$28,12,0)))))</f>
        <v>49716670.133399993</v>
      </c>
      <c r="O4473" s="103" t="str">
        <f>IF(ISNUMBER('Форма 1'!AF4473),'Форма 1'!$H4473*VLOOKUP('Форма 1'!$F4473,'Придельники с 2022'!$B$4:$X$28,'Форма 1'!AF$8),"")</f>
        <v/>
      </c>
      <c r="P4473" s="87"/>
      <c r="Q4473" s="103" t="str">
        <f>IF(ISNUMBER('Форма 1'!AH4473),'Форма 1'!$H4473*VLOOKUP('Форма 1'!$F4473,'Придельники с 2022'!$B$4:$X$28,'Форма 1'!AH$8),"")</f>
        <v/>
      </c>
      <c r="R4473" s="103" t="str">
        <f>IF(ISNUMBER('Форма 1'!AI4473),'Форма 1'!$H4473*VLOOKUP('Форма 1'!$F4473,'Придельники с 2022'!$B$4:$X$28,'Форма 1'!AI$8),"")</f>
        <v/>
      </c>
      <c r="S4473" s="103" t="str">
        <f>IF(ISNUMBER('Форма 1'!AJ4473),'Форма 1'!$H4473*VLOOKUP('Форма 1'!$F4473,'Придельники с 2022'!$B$4:$X$28,'Форма 1'!AJ$8),"")</f>
        <v/>
      </c>
      <c r="T4473" s="87"/>
    </row>
    <row r="4474" spans="1:20">
      <c r="A4474" s="188">
        <f t="shared" si="295"/>
        <v>20</v>
      </c>
      <c r="B4474" s="189" t="s">
        <v>4307</v>
      </c>
      <c r="C4474" s="99">
        <f t="shared" si="292"/>
        <v>41980968.041999996</v>
      </c>
      <c r="D4474" s="103" t="str">
        <f>IF(ISNUMBER('Форма 1'!U4474),'Форма 1'!$H4474*VLOOKUP('Форма 1'!$F4474,'Придельники с 2022'!$B$4:$X$28,'Форма 1'!U$8),"")</f>
        <v/>
      </c>
      <c r="E4474" s="103" t="str">
        <f>IF(ISNUMBER('Форма 1'!V4474),'Форма 1'!$H4474*VLOOKUP('Форма 1'!$F4474,'Придельники с 2022'!$B$4:$X$28,'Форма 1'!V$8),"")</f>
        <v/>
      </c>
      <c r="F4474" s="103" t="str">
        <f>IF(ISNUMBER('Форма 1'!W4474),'Форма 1'!$H4474*VLOOKUP('Форма 1'!$F4474,'Придельники с 2022'!$B$4:$X$28,'Форма 1'!W$8),"")</f>
        <v/>
      </c>
      <c r="G4474" s="103" t="str">
        <f>IF(ISNUMBER('Форма 1'!X4474),'Форма 1'!$H4474*VLOOKUP('Форма 1'!$F4474,'Придельники с 2022'!$B$4:$X$28,'Форма 1'!X$8),"")</f>
        <v/>
      </c>
      <c r="H4474" s="103" t="str">
        <f>IF(ISNUMBER('Форма 1'!Y4474),'Форма 1'!$H4474*VLOOKUP('Форма 1'!$F4474,'Придельники с 2022'!$B$4:$X$28,'Форма 1'!Y$8),"")</f>
        <v/>
      </c>
      <c r="I4474" s="103" t="str">
        <f>IF(ISNUMBER('Форма 1'!Z4474),'Форма 1'!$H4474*VLOOKUP('Форма 1'!$F4474,'Придельники с 2022'!$B$4:$X$28,'Форма 1'!Z$8),"")</f>
        <v/>
      </c>
      <c r="J4474" s="103" t="str">
        <f>IF(ISNUMBER('Форма 1'!AA4474),'Форма 1'!$H4474*VLOOKUP('Форма 1'!$F4474,'Придельники с 2022'!$B$4:$X$28,'Форма 1'!AA$8),"")</f>
        <v/>
      </c>
      <c r="K4474" s="90"/>
      <c r="L4474" s="87"/>
      <c r="M4474" s="103" t="str">
        <f>IF(ISNUMBER('Форма 1'!AD4474),'Форма 1'!$H4474*VLOOKUP('Форма 1'!$F4474,'Придельники с 2022'!$B$4:$X$28,'Форма 1'!AD$8),"")</f>
        <v/>
      </c>
      <c r="N4474" s="103">
        <f>IF(ISBLANK('Форма 1'!$AE4474),"",IF('Форма 1'!$AE4474=1,'Форма 1'!$H4474*VLOOKUP('Форма 1'!$F4474,'Придельники с 2022'!$B$4:$X$28,'Форма 1'!$AE$8,0),IF('Форма 1'!$AE4474=2,'Форма 1'!$H4474*VLOOKUP('Форма 1'!$F4474,'Придельники с 2022'!$B$4:$X$28,13,0),IF('Форма 1'!$AE4474=3,'Форма 1'!$H4474*VLOOKUP('Форма 1'!$F4474,'Придельники с 2022'!$B$4:$X$28,12,0)))))</f>
        <v>41980968.041999996</v>
      </c>
      <c r="O4474" s="103" t="str">
        <f>IF(ISNUMBER('Форма 1'!AF4474),'Форма 1'!$H4474*VLOOKUP('Форма 1'!$F4474,'Придельники с 2022'!$B$4:$X$28,'Форма 1'!AF$8),"")</f>
        <v/>
      </c>
      <c r="P4474" s="87"/>
      <c r="Q4474" s="103" t="str">
        <f>IF(ISNUMBER('Форма 1'!AH4474),'Форма 1'!$H4474*VLOOKUP('Форма 1'!$F4474,'Придельники с 2022'!$B$4:$X$28,'Форма 1'!AH$8),"")</f>
        <v/>
      </c>
      <c r="R4474" s="103" t="str">
        <f>IF(ISNUMBER('Форма 1'!AI4474),'Форма 1'!$H4474*VLOOKUP('Форма 1'!$F4474,'Придельники с 2022'!$B$4:$X$28,'Форма 1'!AI$8),"")</f>
        <v/>
      </c>
      <c r="S4474" s="103" t="str">
        <f>IF(ISNUMBER('Форма 1'!AJ4474),'Форма 1'!$H4474*VLOOKUP('Форма 1'!$F4474,'Придельники с 2022'!$B$4:$X$28,'Форма 1'!AJ$8),"")</f>
        <v/>
      </c>
      <c r="T4474" s="87"/>
    </row>
    <row r="4475" spans="1:20">
      <c r="A4475" s="188">
        <f t="shared" si="295"/>
        <v>21</v>
      </c>
      <c r="B4475" s="189" t="s">
        <v>4308</v>
      </c>
      <c r="C4475" s="99">
        <f t="shared" si="292"/>
        <v>49529371.843399994</v>
      </c>
      <c r="D4475" s="103" t="str">
        <f>IF(ISNUMBER('Форма 1'!U4475),'Форма 1'!$H4475*VLOOKUP('Форма 1'!$F4475,'Придельники с 2022'!$B$4:$X$28,'Форма 1'!U$8),"")</f>
        <v/>
      </c>
      <c r="E4475" s="103" t="str">
        <f>IF(ISNUMBER('Форма 1'!V4475),'Форма 1'!$H4475*VLOOKUP('Форма 1'!$F4475,'Придельники с 2022'!$B$4:$X$28,'Форма 1'!V$8),"")</f>
        <v/>
      </c>
      <c r="F4475" s="103" t="str">
        <f>IF(ISNUMBER('Форма 1'!W4475),'Форма 1'!$H4475*VLOOKUP('Форма 1'!$F4475,'Придельники с 2022'!$B$4:$X$28,'Форма 1'!W$8),"")</f>
        <v/>
      </c>
      <c r="G4475" s="103" t="str">
        <f>IF(ISNUMBER('Форма 1'!X4475),'Форма 1'!$H4475*VLOOKUP('Форма 1'!$F4475,'Придельники с 2022'!$B$4:$X$28,'Форма 1'!X$8),"")</f>
        <v/>
      </c>
      <c r="H4475" s="103" t="str">
        <f>IF(ISNUMBER('Форма 1'!Y4475),'Форма 1'!$H4475*VLOOKUP('Форма 1'!$F4475,'Придельники с 2022'!$B$4:$X$28,'Форма 1'!Y$8),"")</f>
        <v/>
      </c>
      <c r="I4475" s="103" t="str">
        <f>IF(ISNUMBER('Форма 1'!Z4475),'Форма 1'!$H4475*VLOOKUP('Форма 1'!$F4475,'Придельники с 2022'!$B$4:$X$28,'Форма 1'!Z$8),"")</f>
        <v/>
      </c>
      <c r="J4475" s="103" t="str">
        <f>IF(ISNUMBER('Форма 1'!AA4475),'Форма 1'!$H4475*VLOOKUP('Форма 1'!$F4475,'Придельники с 2022'!$B$4:$X$28,'Форма 1'!AA$8),"")</f>
        <v/>
      </c>
      <c r="K4475" s="90"/>
      <c r="L4475" s="87"/>
      <c r="M4475" s="103" t="str">
        <f>IF(ISNUMBER('Форма 1'!AD4475),'Форма 1'!$H4475*VLOOKUP('Форма 1'!$F4475,'Придельники с 2022'!$B$4:$X$28,'Форма 1'!AD$8),"")</f>
        <v/>
      </c>
      <c r="N4475" s="103">
        <f>IF(ISBLANK('Форма 1'!$AE4475),"",IF('Форма 1'!$AE4475=1,'Форма 1'!$H4475*VLOOKUP('Форма 1'!$F4475,'Придельники с 2022'!$B$4:$X$28,'Форма 1'!$AE$8,0),IF('Форма 1'!$AE4475=2,'Форма 1'!$H4475*VLOOKUP('Форма 1'!$F4475,'Придельники с 2022'!$B$4:$X$28,13,0),IF('Форма 1'!$AE4475=3,'Форма 1'!$H4475*VLOOKUP('Форма 1'!$F4475,'Придельники с 2022'!$B$4:$X$28,12,0)))))</f>
        <v>49529371.843399994</v>
      </c>
      <c r="O4475" s="103" t="str">
        <f>IF(ISNUMBER('Форма 1'!AF4475),'Форма 1'!$H4475*VLOOKUP('Форма 1'!$F4475,'Придельники с 2022'!$B$4:$X$28,'Форма 1'!AF$8),"")</f>
        <v/>
      </c>
      <c r="P4475" s="87"/>
      <c r="Q4475" s="103" t="str">
        <f>IF(ISNUMBER('Форма 1'!AH4475),'Форма 1'!$H4475*VLOOKUP('Форма 1'!$F4475,'Придельники с 2022'!$B$4:$X$28,'Форма 1'!AH$8),"")</f>
        <v/>
      </c>
      <c r="R4475" s="103" t="str">
        <f>IF(ISNUMBER('Форма 1'!AI4475),'Форма 1'!$H4475*VLOOKUP('Форма 1'!$F4475,'Придельники с 2022'!$B$4:$X$28,'Форма 1'!AI$8),"")</f>
        <v/>
      </c>
      <c r="S4475" s="103" t="str">
        <f>IF(ISNUMBER('Форма 1'!AJ4475),'Форма 1'!$H4475*VLOOKUP('Форма 1'!$F4475,'Придельники с 2022'!$B$4:$X$28,'Форма 1'!AJ$8),"")</f>
        <v/>
      </c>
      <c r="T4475" s="87"/>
    </row>
    <row r="4476" spans="1:20">
      <c r="A4476" s="188">
        <f t="shared" si="295"/>
        <v>22</v>
      </c>
      <c r="B4476" s="189" t="s">
        <v>4309</v>
      </c>
      <c r="C4476" s="99">
        <f t="shared" si="292"/>
        <v>21375460.316</v>
      </c>
      <c r="D4476" s="103" t="str">
        <f>IF(ISNUMBER('Форма 1'!U4476),'Форма 1'!$H4476*VLOOKUP('Форма 1'!$F4476,'Придельники с 2022'!$B$4:$X$28,'Форма 1'!U$8),"")</f>
        <v/>
      </c>
      <c r="E4476" s="103" t="str">
        <f>IF(ISNUMBER('Форма 1'!V4476),'Форма 1'!$H4476*VLOOKUP('Форма 1'!$F4476,'Придельники с 2022'!$B$4:$X$28,'Форма 1'!V$8),"")</f>
        <v/>
      </c>
      <c r="F4476" s="103" t="str">
        <f>IF(ISNUMBER('Форма 1'!W4476),'Форма 1'!$H4476*VLOOKUP('Форма 1'!$F4476,'Придельники с 2022'!$B$4:$X$28,'Форма 1'!W$8),"")</f>
        <v/>
      </c>
      <c r="G4476" s="103" t="str">
        <f>IF(ISNUMBER('Форма 1'!X4476),'Форма 1'!$H4476*VLOOKUP('Форма 1'!$F4476,'Придельники с 2022'!$B$4:$X$28,'Форма 1'!X$8),"")</f>
        <v/>
      </c>
      <c r="H4476" s="103" t="str">
        <f>IF(ISNUMBER('Форма 1'!Y4476),'Форма 1'!$H4476*VLOOKUP('Форма 1'!$F4476,'Придельники с 2022'!$B$4:$X$28,'Форма 1'!Y$8),"")</f>
        <v/>
      </c>
      <c r="I4476" s="103" t="str">
        <f>IF(ISNUMBER('Форма 1'!Z4476),'Форма 1'!$H4476*VLOOKUP('Форма 1'!$F4476,'Придельники с 2022'!$B$4:$X$28,'Форма 1'!Z$8),"")</f>
        <v/>
      </c>
      <c r="J4476" s="103" t="str">
        <f>IF(ISNUMBER('Форма 1'!AA4476),'Форма 1'!$H4476*VLOOKUP('Форма 1'!$F4476,'Придельники с 2022'!$B$4:$X$28,'Форма 1'!AA$8),"")</f>
        <v/>
      </c>
      <c r="K4476" s="90"/>
      <c r="L4476" s="87"/>
      <c r="M4476" s="103" t="str">
        <f>IF(ISNUMBER('Форма 1'!AD4476),'Форма 1'!$H4476*VLOOKUP('Форма 1'!$F4476,'Придельники с 2022'!$B$4:$X$28,'Форма 1'!AD$8),"")</f>
        <v/>
      </c>
      <c r="N4476" s="103">
        <f>IF(ISBLANK('Форма 1'!$AE4476),"",IF('Форма 1'!$AE4476=1,'Форма 1'!$H4476*VLOOKUP('Форма 1'!$F4476,'Придельники с 2022'!$B$4:$X$28,'Форма 1'!$AE$8,0),IF('Форма 1'!$AE4476=2,'Форма 1'!$H4476*VLOOKUP('Форма 1'!$F4476,'Придельники с 2022'!$B$4:$X$28,13,0),IF('Форма 1'!$AE4476=3,'Форма 1'!$H4476*VLOOKUP('Форма 1'!$F4476,'Придельники с 2022'!$B$4:$X$28,12,0)))))</f>
        <v>21375460.316</v>
      </c>
      <c r="O4476" s="103" t="str">
        <f>IF(ISNUMBER('Форма 1'!AF4476),'Форма 1'!$H4476*VLOOKUP('Форма 1'!$F4476,'Придельники с 2022'!$B$4:$X$28,'Форма 1'!AF$8),"")</f>
        <v/>
      </c>
      <c r="P4476" s="87"/>
      <c r="Q4476" s="103" t="str">
        <f>IF(ISNUMBER('Форма 1'!AH4476),'Форма 1'!$H4476*VLOOKUP('Форма 1'!$F4476,'Придельники с 2022'!$B$4:$X$28,'Форма 1'!AH$8),"")</f>
        <v/>
      </c>
      <c r="R4476" s="103" t="str">
        <f>IF(ISNUMBER('Форма 1'!AI4476),'Форма 1'!$H4476*VLOOKUP('Форма 1'!$F4476,'Придельники с 2022'!$B$4:$X$28,'Форма 1'!AI$8),"")</f>
        <v/>
      </c>
      <c r="S4476" s="103" t="str">
        <f>IF(ISNUMBER('Форма 1'!AJ4476),'Форма 1'!$H4476*VLOOKUP('Форма 1'!$F4476,'Придельники с 2022'!$B$4:$X$28,'Форма 1'!AJ$8),"")</f>
        <v/>
      </c>
      <c r="T4476" s="87"/>
    </row>
    <row r="4477" spans="1:20">
      <c r="A4477" s="188">
        <f t="shared" si="295"/>
        <v>23</v>
      </c>
      <c r="B4477" s="189" t="s">
        <v>4310</v>
      </c>
      <c r="C4477" s="99">
        <f t="shared" si="292"/>
        <v>49432612.839999996</v>
      </c>
      <c r="D4477" s="103" t="str">
        <f>IF(ISNUMBER('Форма 1'!U4477),'Форма 1'!$H4477*VLOOKUP('Форма 1'!$F4477,'Придельники с 2022'!$B$4:$X$28,'Форма 1'!U$8),"")</f>
        <v/>
      </c>
      <c r="E4477" s="103" t="str">
        <f>IF(ISNUMBER('Форма 1'!V4477),'Форма 1'!$H4477*VLOOKUP('Форма 1'!$F4477,'Придельники с 2022'!$B$4:$X$28,'Форма 1'!V$8),"")</f>
        <v/>
      </c>
      <c r="F4477" s="103" t="str">
        <f>IF(ISNUMBER('Форма 1'!W4477),'Форма 1'!$H4477*VLOOKUP('Форма 1'!$F4477,'Придельники с 2022'!$B$4:$X$28,'Форма 1'!W$8),"")</f>
        <v/>
      </c>
      <c r="G4477" s="103" t="str">
        <f>IF(ISNUMBER('Форма 1'!X4477),'Форма 1'!$H4477*VLOOKUP('Форма 1'!$F4477,'Придельники с 2022'!$B$4:$X$28,'Форма 1'!X$8),"")</f>
        <v/>
      </c>
      <c r="H4477" s="103" t="str">
        <f>IF(ISNUMBER('Форма 1'!Y4477),'Форма 1'!$H4477*VLOOKUP('Форма 1'!$F4477,'Придельники с 2022'!$B$4:$X$28,'Форма 1'!Y$8),"")</f>
        <v/>
      </c>
      <c r="I4477" s="103" t="str">
        <f>IF(ISNUMBER('Форма 1'!Z4477),'Форма 1'!$H4477*VLOOKUP('Форма 1'!$F4477,'Придельники с 2022'!$B$4:$X$28,'Форма 1'!Z$8),"")</f>
        <v/>
      </c>
      <c r="J4477" s="103" t="str">
        <f>IF(ISNUMBER('Форма 1'!AA4477),'Форма 1'!$H4477*VLOOKUP('Форма 1'!$F4477,'Придельники с 2022'!$B$4:$X$28,'Форма 1'!AA$8),"")</f>
        <v/>
      </c>
      <c r="K4477" s="90"/>
      <c r="L4477" s="87"/>
      <c r="M4477" s="103" t="str">
        <f>IF(ISNUMBER('Форма 1'!AD4477),'Форма 1'!$H4477*VLOOKUP('Форма 1'!$F4477,'Придельники с 2022'!$B$4:$X$28,'Форма 1'!AD$8),"")</f>
        <v/>
      </c>
      <c r="N4477" s="103">
        <f>IF(ISBLANK('Форма 1'!$AE4477),"",IF('Форма 1'!$AE4477=1,'Форма 1'!$H4477*VLOOKUP('Форма 1'!$F4477,'Придельники с 2022'!$B$4:$X$28,'Форма 1'!$AE$8,0),IF('Форма 1'!$AE4477=2,'Форма 1'!$H4477*VLOOKUP('Форма 1'!$F4477,'Придельники с 2022'!$B$4:$X$28,13,0),IF('Форма 1'!$AE4477=3,'Форма 1'!$H4477*VLOOKUP('Форма 1'!$F4477,'Придельники с 2022'!$B$4:$X$28,12,0)))))</f>
        <v>49432612.839999996</v>
      </c>
      <c r="O4477" s="103" t="str">
        <f>IF(ISNUMBER('Форма 1'!AF4477),'Форма 1'!$H4477*VLOOKUP('Форма 1'!$F4477,'Придельники с 2022'!$B$4:$X$28,'Форма 1'!AF$8),"")</f>
        <v/>
      </c>
      <c r="P4477" s="87"/>
      <c r="Q4477" s="103" t="str">
        <f>IF(ISNUMBER('Форма 1'!AH4477),'Форма 1'!$H4477*VLOOKUP('Форма 1'!$F4477,'Придельники с 2022'!$B$4:$X$28,'Форма 1'!AH$8),"")</f>
        <v/>
      </c>
      <c r="R4477" s="103" t="str">
        <f>IF(ISNUMBER('Форма 1'!AI4477),'Форма 1'!$H4477*VLOOKUP('Форма 1'!$F4477,'Придельники с 2022'!$B$4:$X$28,'Форма 1'!AI$8),"")</f>
        <v/>
      </c>
      <c r="S4477" s="103" t="str">
        <f>IF(ISNUMBER('Форма 1'!AJ4477),'Форма 1'!$H4477*VLOOKUP('Форма 1'!$F4477,'Придельники с 2022'!$B$4:$X$28,'Форма 1'!AJ$8),"")</f>
        <v/>
      </c>
      <c r="T4477" s="87"/>
    </row>
    <row r="4478" spans="1:20">
      <c r="A4478" s="188">
        <f t="shared" si="295"/>
        <v>24</v>
      </c>
      <c r="B4478" s="189" t="s">
        <v>4311</v>
      </c>
      <c r="C4478" s="99">
        <f t="shared" si="292"/>
        <v>38487643.879999995</v>
      </c>
      <c r="D4478" s="103" t="str">
        <f>IF(ISNUMBER('Форма 1'!U4478),'Форма 1'!$H4478*VLOOKUP('Форма 1'!$F4478,'Придельники с 2022'!$B$4:$X$28,'Форма 1'!U$8),"")</f>
        <v/>
      </c>
      <c r="E4478" s="103" t="str">
        <f>IF(ISNUMBER('Форма 1'!V4478),'Форма 1'!$H4478*VLOOKUP('Форма 1'!$F4478,'Придельники с 2022'!$B$4:$X$28,'Форма 1'!V$8),"")</f>
        <v/>
      </c>
      <c r="F4478" s="103" t="str">
        <f>IF(ISNUMBER('Форма 1'!W4478),'Форма 1'!$H4478*VLOOKUP('Форма 1'!$F4478,'Придельники с 2022'!$B$4:$X$28,'Форма 1'!W$8),"")</f>
        <v/>
      </c>
      <c r="G4478" s="103" t="str">
        <f>IF(ISNUMBER('Форма 1'!X4478),'Форма 1'!$H4478*VLOOKUP('Форма 1'!$F4478,'Придельники с 2022'!$B$4:$X$28,'Форма 1'!X$8),"")</f>
        <v/>
      </c>
      <c r="H4478" s="103" t="str">
        <f>IF(ISNUMBER('Форма 1'!Y4478),'Форма 1'!$H4478*VLOOKUP('Форма 1'!$F4478,'Придельники с 2022'!$B$4:$X$28,'Форма 1'!Y$8),"")</f>
        <v/>
      </c>
      <c r="I4478" s="103" t="str">
        <f>IF(ISNUMBER('Форма 1'!Z4478),'Форма 1'!$H4478*VLOOKUP('Форма 1'!$F4478,'Придельники с 2022'!$B$4:$X$28,'Форма 1'!Z$8),"")</f>
        <v/>
      </c>
      <c r="J4478" s="103" t="str">
        <f>IF(ISNUMBER('Форма 1'!AA4478),'Форма 1'!$H4478*VLOOKUP('Форма 1'!$F4478,'Придельники с 2022'!$B$4:$X$28,'Форма 1'!AA$8),"")</f>
        <v/>
      </c>
      <c r="K4478" s="90"/>
      <c r="L4478" s="87"/>
      <c r="M4478" s="103" t="str">
        <f>IF(ISNUMBER('Форма 1'!AD4478),'Форма 1'!$H4478*VLOOKUP('Форма 1'!$F4478,'Придельники с 2022'!$B$4:$X$28,'Форма 1'!AD$8),"")</f>
        <v/>
      </c>
      <c r="N4478" s="103">
        <f>IF(ISBLANK('Форма 1'!$AE4478),"",IF('Форма 1'!$AE4478=1,'Форма 1'!$H4478*VLOOKUP('Форма 1'!$F4478,'Придельники с 2022'!$B$4:$X$28,'Форма 1'!$AE$8,0),IF('Форма 1'!$AE4478=2,'Форма 1'!$H4478*VLOOKUP('Форма 1'!$F4478,'Придельники с 2022'!$B$4:$X$28,13,0),IF('Форма 1'!$AE4478=3,'Форма 1'!$H4478*VLOOKUP('Форма 1'!$F4478,'Придельники с 2022'!$B$4:$X$28,12,0)))))</f>
        <v>38487643.879999995</v>
      </c>
      <c r="O4478" s="103" t="str">
        <f>IF(ISNUMBER('Форма 1'!AF4478),'Форма 1'!$H4478*VLOOKUP('Форма 1'!$F4478,'Придельники с 2022'!$B$4:$X$28,'Форма 1'!AF$8),"")</f>
        <v/>
      </c>
      <c r="P4478" s="87"/>
      <c r="Q4478" s="103" t="str">
        <f>IF(ISNUMBER('Форма 1'!AH4478),'Форма 1'!$H4478*VLOOKUP('Форма 1'!$F4478,'Придельники с 2022'!$B$4:$X$28,'Форма 1'!AH$8),"")</f>
        <v/>
      </c>
      <c r="R4478" s="103" t="str">
        <f>IF(ISNUMBER('Форма 1'!AI4478),'Форма 1'!$H4478*VLOOKUP('Форма 1'!$F4478,'Придельники с 2022'!$B$4:$X$28,'Форма 1'!AI$8),"")</f>
        <v/>
      </c>
      <c r="S4478" s="103" t="str">
        <f>IF(ISNUMBER('Форма 1'!AJ4478),'Форма 1'!$H4478*VLOOKUP('Форма 1'!$F4478,'Придельники с 2022'!$B$4:$X$28,'Форма 1'!AJ$8),"")</f>
        <v/>
      </c>
      <c r="T4478" s="87"/>
    </row>
    <row r="4479" spans="1:20">
      <c r="A4479" s="188">
        <f t="shared" si="295"/>
        <v>25</v>
      </c>
      <c r="B4479" s="189" t="s">
        <v>4312</v>
      </c>
      <c r="C4479" s="99">
        <f t="shared" si="292"/>
        <v>25395595.539999999</v>
      </c>
      <c r="D4479" s="103" t="str">
        <f>IF(ISNUMBER('Форма 1'!U4479),'Форма 1'!$H4479*VLOOKUP('Форма 1'!$F4479,'Придельники с 2022'!$B$4:$X$28,'Форма 1'!U$8),"")</f>
        <v/>
      </c>
      <c r="E4479" s="103" t="str">
        <f>IF(ISNUMBER('Форма 1'!V4479),'Форма 1'!$H4479*VLOOKUP('Форма 1'!$F4479,'Придельники с 2022'!$B$4:$X$28,'Форма 1'!V$8),"")</f>
        <v/>
      </c>
      <c r="F4479" s="103" t="str">
        <f>IF(ISNUMBER('Форма 1'!W4479),'Форма 1'!$H4479*VLOOKUP('Форма 1'!$F4479,'Придельники с 2022'!$B$4:$X$28,'Форма 1'!W$8),"")</f>
        <v/>
      </c>
      <c r="G4479" s="103" t="str">
        <f>IF(ISNUMBER('Форма 1'!X4479),'Форма 1'!$H4479*VLOOKUP('Форма 1'!$F4479,'Придельники с 2022'!$B$4:$X$28,'Форма 1'!X$8),"")</f>
        <v/>
      </c>
      <c r="H4479" s="103" t="str">
        <f>IF(ISNUMBER('Форма 1'!Y4479),'Форма 1'!$H4479*VLOOKUP('Форма 1'!$F4479,'Придельники с 2022'!$B$4:$X$28,'Форма 1'!Y$8),"")</f>
        <v/>
      </c>
      <c r="I4479" s="103" t="str">
        <f>IF(ISNUMBER('Форма 1'!Z4479),'Форма 1'!$H4479*VLOOKUP('Форма 1'!$F4479,'Придельники с 2022'!$B$4:$X$28,'Форма 1'!Z$8),"")</f>
        <v/>
      </c>
      <c r="J4479" s="103" t="str">
        <f>IF(ISNUMBER('Форма 1'!AA4479),'Форма 1'!$H4479*VLOOKUP('Форма 1'!$F4479,'Придельники с 2022'!$B$4:$X$28,'Форма 1'!AA$8),"")</f>
        <v/>
      </c>
      <c r="K4479" s="90"/>
      <c r="L4479" s="87"/>
      <c r="M4479" s="103" t="str">
        <f>IF(ISNUMBER('Форма 1'!AD4479),'Форма 1'!$H4479*VLOOKUP('Форма 1'!$F4479,'Придельники с 2022'!$B$4:$X$28,'Форма 1'!AD$8),"")</f>
        <v/>
      </c>
      <c r="N4479" s="103">
        <f>IF(ISBLANK('Форма 1'!$AE4479),"",IF('Форма 1'!$AE4479=1,'Форма 1'!$H4479*VLOOKUP('Форма 1'!$F4479,'Придельники с 2022'!$B$4:$X$28,'Форма 1'!$AE$8,0),IF('Форма 1'!$AE4479=2,'Форма 1'!$H4479*VLOOKUP('Форма 1'!$F4479,'Придельники с 2022'!$B$4:$X$28,13,0),IF('Форма 1'!$AE4479=3,'Форма 1'!$H4479*VLOOKUP('Форма 1'!$F4479,'Придельники с 2022'!$B$4:$X$28,12,0)))))</f>
        <v>25395595.539999999</v>
      </c>
      <c r="O4479" s="103" t="str">
        <f>IF(ISNUMBER('Форма 1'!AF4479),'Форма 1'!$H4479*VLOOKUP('Форма 1'!$F4479,'Придельники с 2022'!$B$4:$X$28,'Форма 1'!AF$8),"")</f>
        <v/>
      </c>
      <c r="P4479" s="87"/>
      <c r="Q4479" s="103" t="str">
        <f>IF(ISNUMBER('Форма 1'!AH4479),'Форма 1'!$H4479*VLOOKUP('Форма 1'!$F4479,'Придельники с 2022'!$B$4:$X$28,'Форма 1'!AH$8),"")</f>
        <v/>
      </c>
      <c r="R4479" s="103" t="str">
        <f>IF(ISNUMBER('Форма 1'!AI4479),'Форма 1'!$H4479*VLOOKUP('Форма 1'!$F4479,'Придельники с 2022'!$B$4:$X$28,'Форма 1'!AI$8),"")</f>
        <v/>
      </c>
      <c r="S4479" s="103" t="str">
        <f>IF(ISNUMBER('Форма 1'!AJ4479),'Форма 1'!$H4479*VLOOKUP('Форма 1'!$F4479,'Придельники с 2022'!$B$4:$X$28,'Форма 1'!AJ$8),"")</f>
        <v/>
      </c>
      <c r="T4479" s="87"/>
    </row>
    <row r="4480" spans="1:20">
      <c r="A4480" s="188">
        <f t="shared" si="295"/>
        <v>26</v>
      </c>
      <c r="B4480" s="189" t="s">
        <v>4313</v>
      </c>
      <c r="C4480" s="99">
        <f t="shared" si="292"/>
        <v>21950114.088</v>
      </c>
      <c r="D4480" s="103" t="str">
        <f>IF(ISNUMBER('Форма 1'!U4480),'Форма 1'!$H4480*VLOOKUP('Форма 1'!$F4480,'Придельники с 2022'!$B$4:$X$28,'Форма 1'!U$8),"")</f>
        <v/>
      </c>
      <c r="E4480" s="103" t="str">
        <f>IF(ISNUMBER('Форма 1'!V4480),'Форма 1'!$H4480*VLOOKUP('Форма 1'!$F4480,'Придельники с 2022'!$B$4:$X$28,'Форма 1'!V$8),"")</f>
        <v/>
      </c>
      <c r="F4480" s="103" t="str">
        <f>IF(ISNUMBER('Форма 1'!W4480),'Форма 1'!$H4480*VLOOKUP('Форма 1'!$F4480,'Придельники с 2022'!$B$4:$X$28,'Форма 1'!W$8),"")</f>
        <v/>
      </c>
      <c r="G4480" s="103" t="str">
        <f>IF(ISNUMBER('Форма 1'!X4480),'Форма 1'!$H4480*VLOOKUP('Форма 1'!$F4480,'Придельники с 2022'!$B$4:$X$28,'Форма 1'!X$8),"")</f>
        <v/>
      </c>
      <c r="H4480" s="103" t="str">
        <f>IF(ISNUMBER('Форма 1'!Y4480),'Форма 1'!$H4480*VLOOKUP('Форма 1'!$F4480,'Придельники с 2022'!$B$4:$X$28,'Форма 1'!Y$8),"")</f>
        <v/>
      </c>
      <c r="I4480" s="103" t="str">
        <f>IF(ISNUMBER('Форма 1'!Z4480),'Форма 1'!$H4480*VLOOKUP('Форма 1'!$F4480,'Придельники с 2022'!$B$4:$X$28,'Форма 1'!Z$8),"")</f>
        <v/>
      </c>
      <c r="J4480" s="103" t="str">
        <f>IF(ISNUMBER('Форма 1'!AA4480),'Форма 1'!$H4480*VLOOKUP('Форма 1'!$F4480,'Придельники с 2022'!$B$4:$X$28,'Форма 1'!AA$8),"")</f>
        <v/>
      </c>
      <c r="K4480" s="90"/>
      <c r="L4480" s="87"/>
      <c r="M4480" s="103" t="str">
        <f>IF(ISNUMBER('Форма 1'!AD4480),'Форма 1'!$H4480*VLOOKUP('Форма 1'!$F4480,'Придельники с 2022'!$B$4:$X$28,'Форма 1'!AD$8),"")</f>
        <v/>
      </c>
      <c r="N4480" s="103">
        <f>IF(ISBLANK('Форма 1'!$AE4480),"",IF('Форма 1'!$AE4480=1,'Форма 1'!$H4480*VLOOKUP('Форма 1'!$F4480,'Придельники с 2022'!$B$4:$X$28,'Форма 1'!$AE$8,0),IF('Форма 1'!$AE4480=2,'Форма 1'!$H4480*VLOOKUP('Форма 1'!$F4480,'Придельники с 2022'!$B$4:$X$28,13,0),IF('Форма 1'!$AE4480=3,'Форма 1'!$H4480*VLOOKUP('Форма 1'!$F4480,'Придельники с 2022'!$B$4:$X$28,12,0)))))</f>
        <v>21950114.088</v>
      </c>
      <c r="O4480" s="103" t="str">
        <f>IF(ISNUMBER('Форма 1'!AF4480),'Форма 1'!$H4480*VLOOKUP('Форма 1'!$F4480,'Придельники с 2022'!$B$4:$X$28,'Форма 1'!AF$8),"")</f>
        <v/>
      </c>
      <c r="P4480" s="87"/>
      <c r="Q4480" s="103" t="str">
        <f>IF(ISNUMBER('Форма 1'!AH4480),'Форма 1'!$H4480*VLOOKUP('Форма 1'!$F4480,'Придельники с 2022'!$B$4:$X$28,'Форма 1'!AH$8),"")</f>
        <v/>
      </c>
      <c r="R4480" s="103" t="str">
        <f>IF(ISNUMBER('Форма 1'!AI4480),'Форма 1'!$H4480*VLOOKUP('Форма 1'!$F4480,'Придельники с 2022'!$B$4:$X$28,'Форма 1'!AI$8),"")</f>
        <v/>
      </c>
      <c r="S4480" s="103" t="str">
        <f>IF(ISNUMBER('Форма 1'!AJ4480),'Форма 1'!$H4480*VLOOKUP('Форма 1'!$F4480,'Придельники с 2022'!$B$4:$X$28,'Форма 1'!AJ$8),"")</f>
        <v/>
      </c>
      <c r="T4480" s="87"/>
    </row>
    <row r="4481" spans="1:20">
      <c r="A4481" s="188">
        <f t="shared" si="295"/>
        <v>27</v>
      </c>
      <c r="B4481" s="189" t="s">
        <v>4314</v>
      </c>
      <c r="C4481" s="99">
        <f t="shared" si="292"/>
        <v>66189490.920999996</v>
      </c>
      <c r="D4481" s="103" t="str">
        <f>IF(ISNUMBER('Форма 1'!U4481),'Форма 1'!$H4481*VLOOKUP('Форма 1'!$F4481,'Придельники с 2022'!$B$4:$X$28,'Форма 1'!U$8),"")</f>
        <v/>
      </c>
      <c r="E4481" s="103" t="str">
        <f>IF(ISNUMBER('Форма 1'!V4481),'Форма 1'!$H4481*VLOOKUP('Форма 1'!$F4481,'Придельники с 2022'!$B$4:$X$28,'Форма 1'!V$8),"")</f>
        <v/>
      </c>
      <c r="F4481" s="103" t="str">
        <f>IF(ISNUMBER('Форма 1'!W4481),'Форма 1'!$H4481*VLOOKUP('Форма 1'!$F4481,'Придельники с 2022'!$B$4:$X$28,'Форма 1'!W$8),"")</f>
        <v/>
      </c>
      <c r="G4481" s="103" t="str">
        <f>IF(ISNUMBER('Форма 1'!X4481),'Форма 1'!$H4481*VLOOKUP('Форма 1'!$F4481,'Придельники с 2022'!$B$4:$X$28,'Форма 1'!X$8),"")</f>
        <v/>
      </c>
      <c r="H4481" s="103" t="str">
        <f>IF(ISNUMBER('Форма 1'!Y4481),'Форма 1'!$H4481*VLOOKUP('Форма 1'!$F4481,'Придельники с 2022'!$B$4:$X$28,'Форма 1'!Y$8),"")</f>
        <v/>
      </c>
      <c r="I4481" s="103" t="str">
        <f>IF(ISNUMBER('Форма 1'!Z4481),'Форма 1'!$H4481*VLOOKUP('Форма 1'!$F4481,'Придельники с 2022'!$B$4:$X$28,'Форма 1'!Z$8),"")</f>
        <v/>
      </c>
      <c r="J4481" s="103" t="str">
        <f>IF(ISNUMBER('Форма 1'!AA4481),'Форма 1'!$H4481*VLOOKUP('Форма 1'!$F4481,'Придельники с 2022'!$B$4:$X$28,'Форма 1'!AA$8),"")</f>
        <v/>
      </c>
      <c r="K4481" s="90"/>
      <c r="L4481" s="87"/>
      <c r="M4481" s="103">
        <f>IF(ISNUMBER('Форма 1'!AD4481),'Форма 1'!$H4481*VLOOKUP('Форма 1'!$F4481,'Придельники с 2022'!$B$4:$X$28,'Форма 1'!AD$8),"")</f>
        <v>29218387.408</v>
      </c>
      <c r="N4481" s="103">
        <f>IF(ISBLANK('Форма 1'!$AE4481),"",IF('Форма 1'!$AE4481=1,'Форма 1'!$H4481*VLOOKUP('Форма 1'!$F4481,'Придельники с 2022'!$B$4:$X$28,'Форма 1'!$AE$8,0),IF('Форма 1'!$AE4481=2,'Форма 1'!$H4481*VLOOKUP('Форма 1'!$F4481,'Придельники с 2022'!$B$4:$X$28,13,0),IF('Форма 1'!$AE4481=3,'Форма 1'!$H4481*VLOOKUP('Форма 1'!$F4481,'Придельники с 2022'!$B$4:$X$28,12,0)))))</f>
        <v>31676263.443999995</v>
      </c>
      <c r="O4481" s="103">
        <f>IF(ISNUMBER('Форма 1'!AF4481),'Форма 1'!$H4481*VLOOKUP('Форма 1'!$F4481,'Придельники с 2022'!$B$4:$X$28,'Форма 1'!AF$8),"")</f>
        <v>5294840.0690000001</v>
      </c>
      <c r="P4481" s="87"/>
      <c r="Q4481" s="103" t="str">
        <f>IF(ISNUMBER('Форма 1'!AH4481),'Форма 1'!$H4481*VLOOKUP('Форма 1'!$F4481,'Придельники с 2022'!$B$4:$X$28,'Форма 1'!AH$8),"")</f>
        <v/>
      </c>
      <c r="R4481" s="103" t="str">
        <f>IF(ISNUMBER('Форма 1'!AI4481),'Форма 1'!$H4481*VLOOKUP('Форма 1'!$F4481,'Придельники с 2022'!$B$4:$X$28,'Форма 1'!AI$8),"")</f>
        <v/>
      </c>
      <c r="S4481" s="103" t="str">
        <f>IF(ISNUMBER('Форма 1'!AJ4481),'Форма 1'!$H4481*VLOOKUP('Форма 1'!$F4481,'Придельники с 2022'!$B$4:$X$28,'Форма 1'!AJ$8),"")</f>
        <v/>
      </c>
      <c r="T4481" s="87"/>
    </row>
    <row r="4482" spans="1:20">
      <c r="A4482" s="188">
        <f t="shared" si="295"/>
        <v>28</v>
      </c>
      <c r="B4482" s="189" t="s">
        <v>4315</v>
      </c>
      <c r="C4482" s="99">
        <f t="shared" si="292"/>
        <v>1047258.6719999999</v>
      </c>
      <c r="D4482" s="103" t="str">
        <f>IF(ISNUMBER('Форма 1'!U4482),'Форма 1'!$H4482*VLOOKUP('Форма 1'!$F4482,'Придельники с 2022'!$B$4:$X$28,'Форма 1'!U$8),"")</f>
        <v/>
      </c>
      <c r="E4482" s="103" t="str">
        <f>IF(ISNUMBER('Форма 1'!V4482),'Форма 1'!$H4482*VLOOKUP('Форма 1'!$F4482,'Придельники с 2022'!$B$4:$X$28,'Форма 1'!V$8),"")</f>
        <v/>
      </c>
      <c r="F4482" s="103" t="str">
        <f>IF(ISNUMBER('Форма 1'!W4482),'Форма 1'!$H4482*VLOOKUP('Форма 1'!$F4482,'Придельники с 2022'!$B$4:$X$28,'Форма 1'!W$8),"")</f>
        <v/>
      </c>
      <c r="G4482" s="103" t="str">
        <f>IF(ISNUMBER('Форма 1'!X4482),'Форма 1'!$H4482*VLOOKUP('Форма 1'!$F4482,'Придельники с 2022'!$B$4:$X$28,'Форма 1'!X$8),"")</f>
        <v/>
      </c>
      <c r="H4482" s="103" t="str">
        <f>IF(ISNUMBER('Форма 1'!Y4482),'Форма 1'!$H4482*VLOOKUP('Форма 1'!$F4482,'Придельники с 2022'!$B$4:$X$28,'Форма 1'!Y$8),"")</f>
        <v/>
      </c>
      <c r="I4482" s="103" t="str">
        <f>IF(ISNUMBER('Форма 1'!Z4482),'Форма 1'!$H4482*VLOOKUP('Форма 1'!$F4482,'Придельники с 2022'!$B$4:$X$28,'Форма 1'!Z$8),"")</f>
        <v/>
      </c>
      <c r="J4482" s="103" t="str">
        <f>IF(ISNUMBER('Форма 1'!AA4482),'Форма 1'!$H4482*VLOOKUP('Форма 1'!$F4482,'Придельники с 2022'!$B$4:$X$28,'Форма 1'!AA$8),"")</f>
        <v/>
      </c>
      <c r="K4482" s="90"/>
      <c r="L4482" s="87"/>
      <c r="M4482" s="103" t="str">
        <f>IF(ISNUMBER('Форма 1'!AD4482),'Форма 1'!$H4482*VLOOKUP('Форма 1'!$F4482,'Придельники с 2022'!$B$4:$X$28,'Форма 1'!AD$8),"")</f>
        <v/>
      </c>
      <c r="N4482" s="103" t="str">
        <f>IF(ISBLANK('Форма 1'!$AE4482),"",IF('Форма 1'!$AE4482=1,'Форма 1'!$H4482*VLOOKUP('Форма 1'!$F4482,'Придельники с 2022'!$B$4:$X$28,'Форма 1'!$AE$8,0),IF('Форма 1'!$AE4482=2,'Форма 1'!$H4482*VLOOKUP('Форма 1'!$F4482,'Придельники с 2022'!$B$4:$X$28,13,0),IF('Форма 1'!$AE4482=3,'Форма 1'!$H4482*VLOOKUP('Форма 1'!$F4482,'Придельники с 2022'!$B$4:$X$28,12,0)))))</f>
        <v/>
      </c>
      <c r="O4482" s="103">
        <f>IF(ISNUMBER('Форма 1'!AF4482),'Форма 1'!$H4482*VLOOKUP('Форма 1'!$F4482,'Придельники с 2022'!$B$4:$X$28,'Форма 1'!AF$8),"")</f>
        <v>1047258.6719999999</v>
      </c>
      <c r="P4482" s="87"/>
      <c r="Q4482" s="103" t="str">
        <f>IF(ISNUMBER('Форма 1'!AH4482),'Форма 1'!$H4482*VLOOKUP('Форма 1'!$F4482,'Придельники с 2022'!$B$4:$X$28,'Форма 1'!AH$8),"")</f>
        <v/>
      </c>
      <c r="R4482" s="103" t="str">
        <f>IF(ISNUMBER('Форма 1'!AI4482),'Форма 1'!$H4482*VLOOKUP('Форма 1'!$F4482,'Придельники с 2022'!$B$4:$X$28,'Форма 1'!AI$8),"")</f>
        <v/>
      </c>
      <c r="S4482" s="103" t="str">
        <f>IF(ISNUMBER('Форма 1'!AJ4482),'Форма 1'!$H4482*VLOOKUP('Форма 1'!$F4482,'Придельники с 2022'!$B$4:$X$28,'Форма 1'!AJ$8),"")</f>
        <v/>
      </c>
      <c r="T4482" s="87"/>
    </row>
    <row r="4483" spans="1:20">
      <c r="A4483" s="188">
        <f t="shared" si="295"/>
        <v>29</v>
      </c>
      <c r="B4483" s="189" t="s">
        <v>4316</v>
      </c>
      <c r="C4483" s="99">
        <f t="shared" si="292"/>
        <v>1053229.656</v>
      </c>
      <c r="D4483" s="103" t="str">
        <f>IF(ISNUMBER('Форма 1'!U4483),'Форма 1'!$H4483*VLOOKUP('Форма 1'!$F4483,'Придельники с 2022'!$B$4:$X$28,'Форма 1'!U$8),"")</f>
        <v/>
      </c>
      <c r="E4483" s="103" t="str">
        <f>IF(ISNUMBER('Форма 1'!V4483),'Форма 1'!$H4483*VLOOKUP('Форма 1'!$F4483,'Придельники с 2022'!$B$4:$X$28,'Форма 1'!V$8),"")</f>
        <v/>
      </c>
      <c r="F4483" s="103" t="str">
        <f>IF(ISNUMBER('Форма 1'!W4483),'Форма 1'!$H4483*VLOOKUP('Форма 1'!$F4483,'Придельники с 2022'!$B$4:$X$28,'Форма 1'!W$8),"")</f>
        <v/>
      </c>
      <c r="G4483" s="103" t="str">
        <f>IF(ISNUMBER('Форма 1'!X4483),'Форма 1'!$H4483*VLOOKUP('Форма 1'!$F4483,'Придельники с 2022'!$B$4:$X$28,'Форма 1'!X$8),"")</f>
        <v/>
      </c>
      <c r="H4483" s="103" t="str">
        <f>IF(ISNUMBER('Форма 1'!Y4483),'Форма 1'!$H4483*VLOOKUP('Форма 1'!$F4483,'Придельники с 2022'!$B$4:$X$28,'Форма 1'!Y$8),"")</f>
        <v/>
      </c>
      <c r="I4483" s="103" t="str">
        <f>IF(ISNUMBER('Форма 1'!Z4483),'Форма 1'!$H4483*VLOOKUP('Форма 1'!$F4483,'Придельники с 2022'!$B$4:$X$28,'Форма 1'!Z$8),"")</f>
        <v/>
      </c>
      <c r="J4483" s="103" t="str">
        <f>IF(ISNUMBER('Форма 1'!AA4483),'Форма 1'!$H4483*VLOOKUP('Форма 1'!$F4483,'Придельники с 2022'!$B$4:$X$28,'Форма 1'!AA$8),"")</f>
        <v/>
      </c>
      <c r="K4483" s="90"/>
      <c r="L4483" s="87"/>
      <c r="M4483" s="103" t="str">
        <f>IF(ISNUMBER('Форма 1'!AD4483),'Форма 1'!$H4483*VLOOKUP('Форма 1'!$F4483,'Придельники с 2022'!$B$4:$X$28,'Форма 1'!AD$8),"")</f>
        <v/>
      </c>
      <c r="N4483" s="103" t="str">
        <f>IF(ISBLANK('Форма 1'!$AE4483),"",IF('Форма 1'!$AE4483=1,'Форма 1'!$H4483*VLOOKUP('Форма 1'!$F4483,'Придельники с 2022'!$B$4:$X$28,'Форма 1'!$AE$8,0),IF('Форма 1'!$AE4483=2,'Форма 1'!$H4483*VLOOKUP('Форма 1'!$F4483,'Придельники с 2022'!$B$4:$X$28,13,0),IF('Форма 1'!$AE4483=3,'Форма 1'!$H4483*VLOOKUP('Форма 1'!$F4483,'Придельники с 2022'!$B$4:$X$28,12,0)))))</f>
        <v/>
      </c>
      <c r="O4483" s="103">
        <f>IF(ISNUMBER('Форма 1'!AF4483),'Форма 1'!$H4483*VLOOKUP('Форма 1'!$F4483,'Придельники с 2022'!$B$4:$X$28,'Форма 1'!AF$8),"")</f>
        <v>1053229.656</v>
      </c>
      <c r="P4483" s="87"/>
      <c r="Q4483" s="103" t="str">
        <f>IF(ISNUMBER('Форма 1'!AH4483),'Форма 1'!$H4483*VLOOKUP('Форма 1'!$F4483,'Придельники с 2022'!$B$4:$X$28,'Форма 1'!AH$8),"")</f>
        <v/>
      </c>
      <c r="R4483" s="103" t="str">
        <f>IF(ISNUMBER('Форма 1'!AI4483),'Форма 1'!$H4483*VLOOKUP('Форма 1'!$F4483,'Придельники с 2022'!$B$4:$X$28,'Форма 1'!AI$8),"")</f>
        <v/>
      </c>
      <c r="S4483" s="103" t="str">
        <f>IF(ISNUMBER('Форма 1'!AJ4483),'Форма 1'!$H4483*VLOOKUP('Форма 1'!$F4483,'Придельники с 2022'!$B$4:$X$28,'Форма 1'!AJ$8),"")</f>
        <v/>
      </c>
      <c r="T4483" s="87"/>
    </row>
    <row r="4484" spans="1:20">
      <c r="A4484" s="188">
        <f t="shared" si="295"/>
        <v>30</v>
      </c>
      <c r="B4484" s="189" t="s">
        <v>4317</v>
      </c>
      <c r="C4484" s="99">
        <f t="shared" si="292"/>
        <v>476250.87599999993</v>
      </c>
      <c r="D4484" s="103" t="str">
        <f>IF(ISNUMBER('Форма 1'!U4484),'Форма 1'!$H4484*VLOOKUP('Форма 1'!$F4484,'Придельники с 2022'!$B$4:$X$28,'Форма 1'!U$8),"")</f>
        <v/>
      </c>
      <c r="E4484" s="103" t="str">
        <f>IF(ISNUMBER('Форма 1'!V4484),'Форма 1'!$H4484*VLOOKUP('Форма 1'!$F4484,'Придельники с 2022'!$B$4:$X$28,'Форма 1'!V$8),"")</f>
        <v/>
      </c>
      <c r="F4484" s="103" t="str">
        <f>IF(ISNUMBER('Форма 1'!W4484),'Форма 1'!$H4484*VLOOKUP('Форма 1'!$F4484,'Придельники с 2022'!$B$4:$X$28,'Форма 1'!W$8),"")</f>
        <v/>
      </c>
      <c r="G4484" s="103" t="str">
        <f>IF(ISNUMBER('Форма 1'!X4484),'Форма 1'!$H4484*VLOOKUP('Форма 1'!$F4484,'Придельники с 2022'!$B$4:$X$28,'Форма 1'!X$8),"")</f>
        <v/>
      </c>
      <c r="H4484" s="103" t="str">
        <f>IF(ISNUMBER('Форма 1'!Y4484),'Форма 1'!$H4484*VLOOKUP('Форма 1'!$F4484,'Придельники с 2022'!$B$4:$X$28,'Форма 1'!Y$8),"")</f>
        <v/>
      </c>
      <c r="I4484" s="103" t="str">
        <f>IF(ISNUMBER('Форма 1'!Z4484),'Форма 1'!$H4484*VLOOKUP('Форма 1'!$F4484,'Придельники с 2022'!$B$4:$X$28,'Форма 1'!Z$8),"")</f>
        <v/>
      </c>
      <c r="J4484" s="103" t="str">
        <f>IF(ISNUMBER('Форма 1'!AA4484),'Форма 1'!$H4484*VLOOKUP('Форма 1'!$F4484,'Придельники с 2022'!$B$4:$X$28,'Форма 1'!AA$8),"")</f>
        <v/>
      </c>
      <c r="K4484" s="90"/>
      <c r="L4484" s="87"/>
      <c r="M4484" s="103" t="str">
        <f>IF(ISNUMBER('Форма 1'!AD4484),'Форма 1'!$H4484*VLOOKUP('Форма 1'!$F4484,'Придельники с 2022'!$B$4:$X$28,'Форма 1'!AD$8),"")</f>
        <v/>
      </c>
      <c r="N4484" s="103" t="str">
        <f>IF(ISBLANK('Форма 1'!$AE4484),"",IF('Форма 1'!$AE4484=1,'Форма 1'!$H4484*VLOOKUP('Форма 1'!$F4484,'Придельники с 2022'!$B$4:$X$28,'Форма 1'!$AE$8,0),IF('Форма 1'!$AE4484=2,'Форма 1'!$H4484*VLOOKUP('Форма 1'!$F4484,'Придельники с 2022'!$B$4:$X$28,13,0),IF('Форма 1'!$AE4484=3,'Форма 1'!$H4484*VLOOKUP('Форма 1'!$F4484,'Придельники с 2022'!$B$4:$X$28,12,0)))))</f>
        <v/>
      </c>
      <c r="O4484" s="103">
        <f>IF(ISNUMBER('Форма 1'!AF4484),'Форма 1'!$H4484*VLOOKUP('Форма 1'!$F4484,'Придельники с 2022'!$B$4:$X$28,'Форма 1'!AF$8),"")</f>
        <v>476250.87599999993</v>
      </c>
      <c r="P4484" s="87"/>
      <c r="Q4484" s="103" t="str">
        <f>IF(ISNUMBER('Форма 1'!AH4484),'Форма 1'!$H4484*VLOOKUP('Форма 1'!$F4484,'Придельники с 2022'!$B$4:$X$28,'Форма 1'!AH$8),"")</f>
        <v/>
      </c>
      <c r="R4484" s="103" t="str">
        <f>IF(ISNUMBER('Форма 1'!AI4484),'Форма 1'!$H4484*VLOOKUP('Форма 1'!$F4484,'Придельники с 2022'!$B$4:$X$28,'Форма 1'!AI$8),"")</f>
        <v/>
      </c>
      <c r="S4484" s="103" t="str">
        <f>IF(ISNUMBER('Форма 1'!AJ4484),'Форма 1'!$H4484*VLOOKUP('Форма 1'!$F4484,'Придельники с 2022'!$B$4:$X$28,'Форма 1'!AJ$8),"")</f>
        <v/>
      </c>
      <c r="T4484" s="87"/>
    </row>
    <row r="4485" spans="1:20">
      <c r="A4485" s="188">
        <f t="shared" si="295"/>
        <v>31</v>
      </c>
      <c r="B4485" s="189" t="s">
        <v>4319</v>
      </c>
      <c r="C4485" s="99">
        <f t="shared" si="292"/>
        <v>485207.35200000001</v>
      </c>
      <c r="D4485" s="103" t="str">
        <f>IF(ISNUMBER('Форма 1'!U4485),'Форма 1'!$H4485*VLOOKUP('Форма 1'!$F4485,'Придельники с 2022'!$B$4:$X$28,'Форма 1'!U$8),"")</f>
        <v/>
      </c>
      <c r="E4485" s="103" t="str">
        <f>IF(ISNUMBER('Форма 1'!V4485),'Форма 1'!$H4485*VLOOKUP('Форма 1'!$F4485,'Придельники с 2022'!$B$4:$X$28,'Форма 1'!V$8),"")</f>
        <v/>
      </c>
      <c r="F4485" s="103" t="str">
        <f>IF(ISNUMBER('Форма 1'!W4485),'Форма 1'!$H4485*VLOOKUP('Форма 1'!$F4485,'Придельники с 2022'!$B$4:$X$28,'Форма 1'!W$8),"")</f>
        <v/>
      </c>
      <c r="G4485" s="103" t="str">
        <f>IF(ISNUMBER('Форма 1'!X4485),'Форма 1'!$H4485*VLOOKUP('Форма 1'!$F4485,'Придельники с 2022'!$B$4:$X$28,'Форма 1'!X$8),"")</f>
        <v/>
      </c>
      <c r="H4485" s="103" t="str">
        <f>IF(ISNUMBER('Форма 1'!Y4485),'Форма 1'!$H4485*VLOOKUP('Форма 1'!$F4485,'Придельники с 2022'!$B$4:$X$28,'Форма 1'!Y$8),"")</f>
        <v/>
      </c>
      <c r="I4485" s="103" t="str">
        <f>IF(ISNUMBER('Форма 1'!Z4485),'Форма 1'!$H4485*VLOOKUP('Форма 1'!$F4485,'Придельники с 2022'!$B$4:$X$28,'Форма 1'!Z$8),"")</f>
        <v/>
      </c>
      <c r="J4485" s="103" t="str">
        <f>IF(ISNUMBER('Форма 1'!AA4485),'Форма 1'!$H4485*VLOOKUP('Форма 1'!$F4485,'Придельники с 2022'!$B$4:$X$28,'Форма 1'!AA$8),"")</f>
        <v/>
      </c>
      <c r="K4485" s="90"/>
      <c r="L4485" s="87"/>
      <c r="M4485" s="103" t="str">
        <f>IF(ISNUMBER('Форма 1'!AD4485),'Форма 1'!$H4485*VLOOKUP('Форма 1'!$F4485,'Придельники с 2022'!$B$4:$X$28,'Форма 1'!AD$8),"")</f>
        <v/>
      </c>
      <c r="N4485" s="103" t="str">
        <f>IF(ISBLANK('Форма 1'!$AE4485),"",IF('Форма 1'!$AE4485=1,'Форма 1'!$H4485*VLOOKUP('Форма 1'!$F4485,'Придельники с 2022'!$B$4:$X$28,'Форма 1'!$AE$8,0),IF('Форма 1'!$AE4485=2,'Форма 1'!$H4485*VLOOKUP('Форма 1'!$F4485,'Придельники с 2022'!$B$4:$X$28,13,0),IF('Форма 1'!$AE4485=3,'Форма 1'!$H4485*VLOOKUP('Форма 1'!$F4485,'Придельники с 2022'!$B$4:$X$28,12,0)))))</f>
        <v/>
      </c>
      <c r="O4485" s="103">
        <f>IF(ISNUMBER('Форма 1'!AF4485),'Форма 1'!$H4485*VLOOKUP('Форма 1'!$F4485,'Придельники с 2022'!$B$4:$X$28,'Форма 1'!AF$8),"")</f>
        <v>485207.35200000001</v>
      </c>
      <c r="P4485" s="87"/>
      <c r="Q4485" s="103" t="str">
        <f>IF(ISNUMBER('Форма 1'!AH4485),'Форма 1'!$H4485*VLOOKUP('Форма 1'!$F4485,'Придельники с 2022'!$B$4:$X$28,'Форма 1'!AH$8),"")</f>
        <v/>
      </c>
      <c r="R4485" s="103" t="str">
        <f>IF(ISNUMBER('Форма 1'!AI4485),'Форма 1'!$H4485*VLOOKUP('Форма 1'!$F4485,'Придельники с 2022'!$B$4:$X$28,'Форма 1'!AI$8),"")</f>
        <v/>
      </c>
      <c r="S4485" s="103" t="str">
        <f>IF(ISNUMBER('Форма 1'!AJ4485),'Форма 1'!$H4485*VLOOKUP('Форма 1'!$F4485,'Придельники с 2022'!$B$4:$X$28,'Форма 1'!AJ$8),"")</f>
        <v/>
      </c>
      <c r="T4485" s="87"/>
    </row>
    <row r="4486" spans="1:20">
      <c r="A4486" s="188">
        <f t="shared" si="295"/>
        <v>32</v>
      </c>
      <c r="B4486" s="189" t="s">
        <v>4320</v>
      </c>
      <c r="C4486" s="99">
        <f t="shared" ref="C4486:C4549" si="296">SUM(D4486:J4486,L4486:T4486)</f>
        <v>21237289.528000001</v>
      </c>
      <c r="D4486" s="103" t="str">
        <f>IF(ISNUMBER('Форма 1'!U4486),'Форма 1'!$H4486*VLOOKUP('Форма 1'!$F4486,'Придельники с 2022'!$B$4:$X$28,'Форма 1'!U$8),"")</f>
        <v/>
      </c>
      <c r="E4486" s="103" t="str">
        <f>IF(ISNUMBER('Форма 1'!V4486),'Форма 1'!$H4486*VLOOKUP('Форма 1'!$F4486,'Придельники с 2022'!$B$4:$X$28,'Форма 1'!V$8),"")</f>
        <v/>
      </c>
      <c r="F4486" s="103" t="str">
        <f>IF(ISNUMBER('Форма 1'!W4486),'Форма 1'!$H4486*VLOOKUP('Форма 1'!$F4486,'Придельники с 2022'!$B$4:$X$28,'Форма 1'!W$8),"")</f>
        <v/>
      </c>
      <c r="G4486" s="103" t="str">
        <f>IF(ISNUMBER('Форма 1'!X4486),'Форма 1'!$H4486*VLOOKUP('Форма 1'!$F4486,'Придельники с 2022'!$B$4:$X$28,'Форма 1'!X$8),"")</f>
        <v/>
      </c>
      <c r="H4486" s="103" t="str">
        <f>IF(ISNUMBER('Форма 1'!Y4486),'Форма 1'!$H4486*VLOOKUP('Форма 1'!$F4486,'Придельники с 2022'!$B$4:$X$28,'Форма 1'!Y$8),"")</f>
        <v/>
      </c>
      <c r="I4486" s="103" t="str">
        <f>IF(ISNUMBER('Форма 1'!Z4486),'Форма 1'!$H4486*VLOOKUP('Форма 1'!$F4486,'Придельники с 2022'!$B$4:$X$28,'Форма 1'!Z$8),"")</f>
        <v/>
      </c>
      <c r="J4486" s="103" t="str">
        <f>IF(ISNUMBER('Форма 1'!AA4486),'Форма 1'!$H4486*VLOOKUP('Форма 1'!$F4486,'Придельники с 2022'!$B$4:$X$28,'Форма 1'!AA$8),"")</f>
        <v/>
      </c>
      <c r="K4486" s="90"/>
      <c r="L4486" s="87"/>
      <c r="M4486" s="103" t="str">
        <f>IF(ISNUMBER('Форма 1'!AD4486),'Форма 1'!$H4486*VLOOKUP('Форма 1'!$F4486,'Придельники с 2022'!$B$4:$X$28,'Форма 1'!AD$8),"")</f>
        <v/>
      </c>
      <c r="N4486" s="103">
        <f>IF(ISBLANK('Форма 1'!$AE4486),"",IF('Форма 1'!$AE4486=1,'Форма 1'!$H4486*VLOOKUP('Форма 1'!$F4486,'Придельники с 2022'!$B$4:$X$28,'Форма 1'!$AE$8,0),IF('Форма 1'!$AE4486=2,'Форма 1'!$H4486*VLOOKUP('Форма 1'!$F4486,'Придельники с 2022'!$B$4:$X$28,13,0),IF('Форма 1'!$AE4486=3,'Форма 1'!$H4486*VLOOKUP('Форма 1'!$F4486,'Придельники с 2022'!$B$4:$X$28,12,0)))))</f>
        <v>21237289.528000001</v>
      </c>
      <c r="O4486" s="103" t="str">
        <f>IF(ISNUMBER('Форма 1'!AF4486),'Форма 1'!$H4486*VLOOKUP('Форма 1'!$F4486,'Придельники с 2022'!$B$4:$X$28,'Форма 1'!AF$8),"")</f>
        <v/>
      </c>
      <c r="P4486" s="87"/>
      <c r="Q4486" s="103" t="str">
        <f>IF(ISNUMBER('Форма 1'!AH4486),'Форма 1'!$H4486*VLOOKUP('Форма 1'!$F4486,'Придельники с 2022'!$B$4:$X$28,'Форма 1'!AH$8),"")</f>
        <v/>
      </c>
      <c r="R4486" s="103" t="str">
        <f>IF(ISNUMBER('Форма 1'!AI4486),'Форма 1'!$H4486*VLOOKUP('Форма 1'!$F4486,'Придельники с 2022'!$B$4:$X$28,'Форма 1'!AI$8),"")</f>
        <v/>
      </c>
      <c r="S4486" s="103" t="str">
        <f>IF(ISNUMBER('Форма 1'!AJ4486),'Форма 1'!$H4486*VLOOKUP('Форма 1'!$F4486,'Придельники с 2022'!$B$4:$X$28,'Форма 1'!AJ$8),"")</f>
        <v/>
      </c>
      <c r="T4486" s="87"/>
    </row>
    <row r="4487" spans="1:20">
      <c r="A4487" s="188">
        <f t="shared" si="295"/>
        <v>33</v>
      </c>
      <c r="B4487" s="189" t="s">
        <v>4321</v>
      </c>
      <c r="C4487" s="99">
        <f t="shared" si="296"/>
        <v>22884214.616</v>
      </c>
      <c r="D4487" s="103" t="str">
        <f>IF(ISNUMBER('Форма 1'!U4487),'Форма 1'!$H4487*VLOOKUP('Форма 1'!$F4487,'Придельники с 2022'!$B$4:$X$28,'Форма 1'!U$8),"")</f>
        <v/>
      </c>
      <c r="E4487" s="103" t="str">
        <f>IF(ISNUMBER('Форма 1'!V4487),'Форма 1'!$H4487*VLOOKUP('Форма 1'!$F4487,'Придельники с 2022'!$B$4:$X$28,'Форма 1'!V$8),"")</f>
        <v/>
      </c>
      <c r="F4487" s="103" t="str">
        <f>IF(ISNUMBER('Форма 1'!W4487),'Форма 1'!$H4487*VLOOKUP('Форма 1'!$F4487,'Придельники с 2022'!$B$4:$X$28,'Форма 1'!W$8),"")</f>
        <v/>
      </c>
      <c r="G4487" s="103" t="str">
        <f>IF(ISNUMBER('Форма 1'!X4487),'Форма 1'!$H4487*VLOOKUP('Форма 1'!$F4487,'Придельники с 2022'!$B$4:$X$28,'Форма 1'!X$8),"")</f>
        <v/>
      </c>
      <c r="H4487" s="103" t="str">
        <f>IF(ISNUMBER('Форма 1'!Y4487),'Форма 1'!$H4487*VLOOKUP('Форма 1'!$F4487,'Придельники с 2022'!$B$4:$X$28,'Форма 1'!Y$8),"")</f>
        <v/>
      </c>
      <c r="I4487" s="103" t="str">
        <f>IF(ISNUMBER('Форма 1'!Z4487),'Форма 1'!$H4487*VLOOKUP('Форма 1'!$F4487,'Придельники с 2022'!$B$4:$X$28,'Форма 1'!Z$8),"")</f>
        <v/>
      </c>
      <c r="J4487" s="103" t="str">
        <f>IF(ISNUMBER('Форма 1'!AA4487),'Форма 1'!$H4487*VLOOKUP('Форма 1'!$F4487,'Придельники с 2022'!$B$4:$X$28,'Форма 1'!AA$8),"")</f>
        <v/>
      </c>
      <c r="K4487" s="90"/>
      <c r="L4487" s="87"/>
      <c r="M4487" s="103">
        <f>IF(ISNUMBER('Форма 1'!AD4487),'Форма 1'!$H4487*VLOOKUP('Форма 1'!$F4487,'Придельники с 2022'!$B$4:$X$28,'Форма 1'!AD$8),"")</f>
        <v>22884214.616</v>
      </c>
      <c r="N4487" s="103" t="str">
        <f>IF(ISBLANK('Форма 1'!$AE4487),"",IF('Форма 1'!$AE4487=1,'Форма 1'!$H4487*VLOOKUP('Форма 1'!$F4487,'Придельники с 2022'!$B$4:$X$28,'Форма 1'!$AE$8,0),IF('Форма 1'!$AE4487=2,'Форма 1'!$H4487*VLOOKUP('Форма 1'!$F4487,'Придельники с 2022'!$B$4:$X$28,13,0),IF('Форма 1'!$AE4487=3,'Форма 1'!$H4487*VLOOKUP('Форма 1'!$F4487,'Придельники с 2022'!$B$4:$X$28,12,0)))))</f>
        <v/>
      </c>
      <c r="O4487" s="103" t="str">
        <f>IF(ISNUMBER('Форма 1'!AF4487),'Форма 1'!$H4487*VLOOKUP('Форма 1'!$F4487,'Придельники с 2022'!$B$4:$X$28,'Форма 1'!AF$8),"")</f>
        <v/>
      </c>
      <c r="P4487" s="87"/>
      <c r="Q4487" s="103" t="str">
        <f>IF(ISNUMBER('Форма 1'!AH4487),'Форма 1'!$H4487*VLOOKUP('Форма 1'!$F4487,'Придельники с 2022'!$B$4:$X$28,'Форма 1'!AH$8),"")</f>
        <v/>
      </c>
      <c r="R4487" s="103" t="str">
        <f>IF(ISNUMBER('Форма 1'!AI4487),'Форма 1'!$H4487*VLOOKUP('Форма 1'!$F4487,'Придельники с 2022'!$B$4:$X$28,'Форма 1'!AI$8),"")</f>
        <v/>
      </c>
      <c r="S4487" s="103" t="str">
        <f>IF(ISNUMBER('Форма 1'!AJ4487),'Форма 1'!$H4487*VLOOKUP('Форма 1'!$F4487,'Придельники с 2022'!$B$4:$X$28,'Форма 1'!AJ$8),"")</f>
        <v/>
      </c>
      <c r="T4487" s="87"/>
    </row>
    <row r="4488" spans="1:20">
      <c r="A4488" s="188">
        <f t="shared" si="295"/>
        <v>34</v>
      </c>
      <c r="B4488" s="189" t="s">
        <v>4322</v>
      </c>
      <c r="C4488" s="99">
        <f t="shared" si="296"/>
        <v>10698542.366</v>
      </c>
      <c r="D4488" s="103" t="str">
        <f>IF(ISNUMBER('Форма 1'!U4488),'Форма 1'!$H4488*VLOOKUP('Форма 1'!$F4488,'Придельники с 2022'!$B$4:$X$28,'Форма 1'!U$8),"")</f>
        <v/>
      </c>
      <c r="E4488" s="103" t="str">
        <f>IF(ISNUMBER('Форма 1'!V4488),'Форма 1'!$H4488*VLOOKUP('Форма 1'!$F4488,'Придельники с 2022'!$B$4:$X$28,'Форма 1'!V$8),"")</f>
        <v/>
      </c>
      <c r="F4488" s="103" t="str">
        <f>IF(ISNUMBER('Форма 1'!W4488),'Форма 1'!$H4488*VLOOKUP('Форма 1'!$F4488,'Придельники с 2022'!$B$4:$X$28,'Форма 1'!W$8),"")</f>
        <v/>
      </c>
      <c r="G4488" s="103" t="str">
        <f>IF(ISNUMBER('Форма 1'!X4488),'Форма 1'!$H4488*VLOOKUP('Форма 1'!$F4488,'Придельники с 2022'!$B$4:$X$28,'Форма 1'!X$8),"")</f>
        <v/>
      </c>
      <c r="H4488" s="103" t="str">
        <f>IF(ISNUMBER('Форма 1'!Y4488),'Форма 1'!$H4488*VLOOKUP('Форма 1'!$F4488,'Придельники с 2022'!$B$4:$X$28,'Форма 1'!Y$8),"")</f>
        <v/>
      </c>
      <c r="I4488" s="103" t="str">
        <f>IF(ISNUMBER('Форма 1'!Z4488),'Форма 1'!$H4488*VLOOKUP('Форма 1'!$F4488,'Придельники с 2022'!$B$4:$X$28,'Форма 1'!Z$8),"")</f>
        <v/>
      </c>
      <c r="J4488" s="103" t="str">
        <f>IF(ISNUMBER('Форма 1'!AA4488),'Форма 1'!$H4488*VLOOKUP('Форма 1'!$F4488,'Придельники с 2022'!$B$4:$X$28,'Форма 1'!AA$8),"")</f>
        <v/>
      </c>
      <c r="K4488" s="90"/>
      <c r="L4488" s="87"/>
      <c r="M4488" s="103">
        <f>IF(ISNUMBER('Форма 1'!AD4488),'Форма 1'!$H4488*VLOOKUP('Форма 1'!$F4488,'Придельники с 2022'!$B$4:$X$28,'Форма 1'!AD$8),"")</f>
        <v>10698542.366</v>
      </c>
      <c r="N4488" s="103" t="str">
        <f>IF(ISBLANK('Форма 1'!$AE4488),"",IF('Форма 1'!$AE4488=1,'Форма 1'!$H4488*VLOOKUP('Форма 1'!$F4488,'Придельники с 2022'!$B$4:$X$28,'Форма 1'!$AE$8,0),IF('Форма 1'!$AE4488=2,'Форма 1'!$H4488*VLOOKUP('Форма 1'!$F4488,'Придельники с 2022'!$B$4:$X$28,13,0),IF('Форма 1'!$AE4488=3,'Форма 1'!$H4488*VLOOKUP('Форма 1'!$F4488,'Придельники с 2022'!$B$4:$X$28,12,0)))))</f>
        <v/>
      </c>
      <c r="O4488" s="103" t="str">
        <f>IF(ISNUMBER('Форма 1'!AF4488),'Форма 1'!$H4488*VLOOKUP('Форма 1'!$F4488,'Придельники с 2022'!$B$4:$X$28,'Форма 1'!AF$8),"")</f>
        <v/>
      </c>
      <c r="P4488" s="87"/>
      <c r="Q4488" s="103" t="str">
        <f>IF(ISNUMBER('Форма 1'!AH4488),'Форма 1'!$H4488*VLOOKUP('Форма 1'!$F4488,'Придельники с 2022'!$B$4:$X$28,'Форма 1'!AH$8),"")</f>
        <v/>
      </c>
      <c r="R4488" s="103" t="str">
        <f>IF(ISNUMBER('Форма 1'!AI4488),'Форма 1'!$H4488*VLOOKUP('Форма 1'!$F4488,'Придельники с 2022'!$B$4:$X$28,'Форма 1'!AI$8),"")</f>
        <v/>
      </c>
      <c r="S4488" s="103" t="str">
        <f>IF(ISNUMBER('Форма 1'!AJ4488),'Форма 1'!$H4488*VLOOKUP('Форма 1'!$F4488,'Придельники с 2022'!$B$4:$X$28,'Форма 1'!AJ$8),"")</f>
        <v/>
      </c>
      <c r="T4488" s="87"/>
    </row>
    <row r="4489" spans="1:20">
      <c r="A4489" s="188">
        <f t="shared" si="295"/>
        <v>35</v>
      </c>
      <c r="B4489" s="189" t="s">
        <v>4323</v>
      </c>
      <c r="C4489" s="99">
        <f t="shared" si="296"/>
        <v>37632820.57</v>
      </c>
      <c r="D4489" s="103" t="str">
        <f>IF(ISNUMBER('Форма 1'!U4489),'Форма 1'!$H4489*VLOOKUP('Форма 1'!$F4489,'Придельники с 2022'!$B$4:$X$28,'Форма 1'!U$8),"")</f>
        <v/>
      </c>
      <c r="E4489" s="103" t="str">
        <f>IF(ISNUMBER('Форма 1'!V4489),'Форма 1'!$H4489*VLOOKUP('Форма 1'!$F4489,'Придельники с 2022'!$B$4:$X$28,'Форма 1'!V$8),"")</f>
        <v/>
      </c>
      <c r="F4489" s="103" t="str">
        <f>IF(ISNUMBER('Форма 1'!W4489),'Форма 1'!$H4489*VLOOKUP('Форма 1'!$F4489,'Придельники с 2022'!$B$4:$X$28,'Форма 1'!W$8),"")</f>
        <v/>
      </c>
      <c r="G4489" s="103" t="str">
        <f>IF(ISNUMBER('Форма 1'!X4489),'Форма 1'!$H4489*VLOOKUP('Форма 1'!$F4489,'Придельники с 2022'!$B$4:$X$28,'Форма 1'!X$8),"")</f>
        <v/>
      </c>
      <c r="H4489" s="103" t="str">
        <f>IF(ISNUMBER('Форма 1'!Y4489),'Форма 1'!$H4489*VLOOKUP('Форма 1'!$F4489,'Придельники с 2022'!$B$4:$X$28,'Форма 1'!Y$8),"")</f>
        <v/>
      </c>
      <c r="I4489" s="103" t="str">
        <f>IF(ISNUMBER('Форма 1'!Z4489),'Форма 1'!$H4489*VLOOKUP('Форма 1'!$F4489,'Придельники с 2022'!$B$4:$X$28,'Форма 1'!Z$8),"")</f>
        <v/>
      </c>
      <c r="J4489" s="103" t="str">
        <f>IF(ISNUMBER('Форма 1'!AA4489),'Форма 1'!$H4489*VLOOKUP('Форма 1'!$F4489,'Придельники с 2022'!$B$4:$X$28,'Форма 1'!AA$8),"")</f>
        <v/>
      </c>
      <c r="K4489" s="90"/>
      <c r="L4489" s="87"/>
      <c r="M4489" s="103" t="str">
        <f>IF(ISNUMBER('Форма 1'!AD4489),'Форма 1'!$H4489*VLOOKUP('Форма 1'!$F4489,'Придельники с 2022'!$B$4:$X$28,'Форма 1'!AD$8),"")</f>
        <v/>
      </c>
      <c r="N4489" s="103">
        <f>IF(ISBLANK('Форма 1'!$AE4489),"",IF('Форма 1'!$AE4489=1,'Форма 1'!$H4489*VLOOKUP('Форма 1'!$F4489,'Придельники с 2022'!$B$4:$X$28,'Форма 1'!$AE$8,0),IF('Форма 1'!$AE4489=2,'Форма 1'!$H4489*VLOOKUP('Форма 1'!$F4489,'Придельники с 2022'!$B$4:$X$28,13,0),IF('Форма 1'!$AE4489=3,'Форма 1'!$H4489*VLOOKUP('Форма 1'!$F4489,'Придельники с 2022'!$B$4:$X$28,12,0)))))</f>
        <v>37632820.57</v>
      </c>
      <c r="O4489" s="103" t="str">
        <f>IF(ISNUMBER('Форма 1'!AF4489),'Форма 1'!$H4489*VLOOKUP('Форма 1'!$F4489,'Придельники с 2022'!$B$4:$X$28,'Форма 1'!AF$8),"")</f>
        <v/>
      </c>
      <c r="P4489" s="87"/>
      <c r="Q4489" s="103" t="str">
        <f>IF(ISNUMBER('Форма 1'!AH4489),'Форма 1'!$H4489*VLOOKUP('Форма 1'!$F4489,'Придельники с 2022'!$B$4:$X$28,'Форма 1'!AH$8),"")</f>
        <v/>
      </c>
      <c r="R4489" s="103" t="str">
        <f>IF(ISNUMBER('Форма 1'!AI4489),'Форма 1'!$H4489*VLOOKUP('Форма 1'!$F4489,'Придельники с 2022'!$B$4:$X$28,'Форма 1'!AI$8),"")</f>
        <v/>
      </c>
      <c r="S4489" s="103" t="str">
        <f>IF(ISNUMBER('Форма 1'!AJ4489),'Форма 1'!$H4489*VLOOKUP('Форма 1'!$F4489,'Придельники с 2022'!$B$4:$X$28,'Форма 1'!AJ$8),"")</f>
        <v/>
      </c>
      <c r="T4489" s="87"/>
    </row>
    <row r="4490" spans="1:20">
      <c r="A4490" s="188">
        <f t="shared" si="295"/>
        <v>36</v>
      </c>
      <c r="B4490" s="189" t="s">
        <v>4324</v>
      </c>
      <c r="C4490" s="99">
        <f t="shared" si="296"/>
        <v>5914112.9319999991</v>
      </c>
      <c r="D4490" s="103" t="str">
        <f>IF(ISNUMBER('Форма 1'!U4490),'Форма 1'!$H4490*VLOOKUP('Форма 1'!$F4490,'Придельники с 2022'!$B$4:$X$28,'Форма 1'!U$8),"")</f>
        <v/>
      </c>
      <c r="E4490" s="103" t="str">
        <f>IF(ISNUMBER('Форма 1'!V4490),'Форма 1'!$H4490*VLOOKUP('Форма 1'!$F4490,'Придельники с 2022'!$B$4:$X$28,'Форма 1'!V$8),"")</f>
        <v/>
      </c>
      <c r="F4490" s="103" t="str">
        <f>IF(ISNUMBER('Форма 1'!W4490),'Форма 1'!$H4490*VLOOKUP('Форма 1'!$F4490,'Придельники с 2022'!$B$4:$X$28,'Форма 1'!W$8),"")</f>
        <v/>
      </c>
      <c r="G4490" s="103" t="str">
        <f>IF(ISNUMBER('Форма 1'!X4490),'Форма 1'!$H4490*VLOOKUP('Форма 1'!$F4490,'Придельники с 2022'!$B$4:$X$28,'Форма 1'!X$8),"")</f>
        <v/>
      </c>
      <c r="H4490" s="103" t="str">
        <f>IF(ISNUMBER('Форма 1'!Y4490),'Форма 1'!$H4490*VLOOKUP('Форма 1'!$F4490,'Придельники с 2022'!$B$4:$X$28,'Форма 1'!Y$8),"")</f>
        <v/>
      </c>
      <c r="I4490" s="103" t="str">
        <f>IF(ISNUMBER('Форма 1'!Z4490),'Форма 1'!$H4490*VLOOKUP('Форма 1'!$F4490,'Придельники с 2022'!$B$4:$X$28,'Форма 1'!Z$8),"")</f>
        <v/>
      </c>
      <c r="J4490" s="103" t="str">
        <f>IF(ISNUMBER('Форма 1'!AA4490),'Форма 1'!$H4490*VLOOKUP('Форма 1'!$F4490,'Придельники с 2022'!$B$4:$X$28,'Форма 1'!AA$8),"")</f>
        <v/>
      </c>
      <c r="K4490" s="90"/>
      <c r="L4490" s="87"/>
      <c r="M4490" s="103">
        <f>IF(ISNUMBER('Форма 1'!AD4490),'Форма 1'!$H4490*VLOOKUP('Форма 1'!$F4490,'Придельники с 2022'!$B$4:$X$28,'Форма 1'!AD$8),"")</f>
        <v>5914112.9319999991</v>
      </c>
      <c r="N4490" s="103" t="str">
        <f>IF(ISBLANK('Форма 1'!$AE4490),"",IF('Форма 1'!$AE4490=1,'Форма 1'!$H4490*VLOOKUP('Форма 1'!$F4490,'Придельники с 2022'!$B$4:$X$28,'Форма 1'!$AE$8,0),IF('Форма 1'!$AE4490=2,'Форма 1'!$H4490*VLOOKUP('Форма 1'!$F4490,'Придельники с 2022'!$B$4:$X$28,13,0),IF('Форма 1'!$AE4490=3,'Форма 1'!$H4490*VLOOKUP('Форма 1'!$F4490,'Придельники с 2022'!$B$4:$X$28,12,0)))))</f>
        <v/>
      </c>
      <c r="O4490" s="103" t="str">
        <f>IF(ISNUMBER('Форма 1'!AF4490),'Форма 1'!$H4490*VLOOKUP('Форма 1'!$F4490,'Придельники с 2022'!$B$4:$X$28,'Форма 1'!AF$8),"")</f>
        <v/>
      </c>
      <c r="P4490" s="87"/>
      <c r="Q4490" s="103" t="str">
        <f>IF(ISNUMBER('Форма 1'!AH4490),'Форма 1'!$H4490*VLOOKUP('Форма 1'!$F4490,'Придельники с 2022'!$B$4:$X$28,'Форма 1'!AH$8),"")</f>
        <v/>
      </c>
      <c r="R4490" s="103" t="str">
        <f>IF(ISNUMBER('Форма 1'!AI4490),'Форма 1'!$H4490*VLOOKUP('Форма 1'!$F4490,'Придельники с 2022'!$B$4:$X$28,'Форма 1'!AI$8),"")</f>
        <v/>
      </c>
      <c r="S4490" s="103" t="str">
        <f>IF(ISNUMBER('Форма 1'!AJ4490),'Форма 1'!$H4490*VLOOKUP('Форма 1'!$F4490,'Придельники с 2022'!$B$4:$X$28,'Форма 1'!AJ$8),"")</f>
        <v/>
      </c>
      <c r="T4490" s="87"/>
    </row>
    <row r="4491" spans="1:20">
      <c r="A4491" s="188">
        <f t="shared" si="295"/>
        <v>37</v>
      </c>
      <c r="B4491" s="189" t="s">
        <v>4325</v>
      </c>
      <c r="C4491" s="99">
        <f t="shared" si="296"/>
        <v>5882573.5449999999</v>
      </c>
      <c r="D4491" s="103" t="str">
        <f>IF(ISNUMBER('Форма 1'!U4491),'Форма 1'!$H4491*VLOOKUP('Форма 1'!$F4491,'Придельники с 2022'!$B$4:$X$28,'Форма 1'!U$8),"")</f>
        <v/>
      </c>
      <c r="E4491" s="103" t="str">
        <f>IF(ISNUMBER('Форма 1'!V4491),'Форма 1'!$H4491*VLOOKUP('Форма 1'!$F4491,'Придельники с 2022'!$B$4:$X$28,'Форма 1'!V$8),"")</f>
        <v/>
      </c>
      <c r="F4491" s="103" t="str">
        <f>IF(ISNUMBER('Форма 1'!W4491),'Форма 1'!$H4491*VLOOKUP('Форма 1'!$F4491,'Придельники с 2022'!$B$4:$X$28,'Форма 1'!W$8),"")</f>
        <v/>
      </c>
      <c r="G4491" s="103" t="str">
        <f>IF(ISNUMBER('Форма 1'!X4491),'Форма 1'!$H4491*VLOOKUP('Форма 1'!$F4491,'Придельники с 2022'!$B$4:$X$28,'Форма 1'!X$8),"")</f>
        <v/>
      </c>
      <c r="H4491" s="103" t="str">
        <f>IF(ISNUMBER('Форма 1'!Y4491),'Форма 1'!$H4491*VLOOKUP('Форма 1'!$F4491,'Придельники с 2022'!$B$4:$X$28,'Форма 1'!Y$8),"")</f>
        <v/>
      </c>
      <c r="I4491" s="103" t="str">
        <f>IF(ISNUMBER('Форма 1'!Z4491),'Форма 1'!$H4491*VLOOKUP('Форма 1'!$F4491,'Придельники с 2022'!$B$4:$X$28,'Форма 1'!Z$8),"")</f>
        <v/>
      </c>
      <c r="J4491" s="103" t="str">
        <f>IF(ISNUMBER('Форма 1'!AA4491),'Форма 1'!$H4491*VLOOKUP('Форма 1'!$F4491,'Придельники с 2022'!$B$4:$X$28,'Форма 1'!AA$8),"")</f>
        <v/>
      </c>
      <c r="K4491" s="90"/>
      <c r="L4491" s="87"/>
      <c r="M4491" s="103">
        <f>IF(ISNUMBER('Форма 1'!AD4491),'Форма 1'!$H4491*VLOOKUP('Форма 1'!$F4491,'Придельники с 2022'!$B$4:$X$28,'Форма 1'!AD$8),"")</f>
        <v>5882573.5449999999</v>
      </c>
      <c r="N4491" s="103" t="str">
        <f>IF(ISBLANK('Форма 1'!$AE4491),"",IF('Форма 1'!$AE4491=1,'Форма 1'!$H4491*VLOOKUP('Форма 1'!$F4491,'Придельники с 2022'!$B$4:$X$28,'Форма 1'!$AE$8,0),IF('Форма 1'!$AE4491=2,'Форма 1'!$H4491*VLOOKUP('Форма 1'!$F4491,'Придельники с 2022'!$B$4:$X$28,13,0),IF('Форма 1'!$AE4491=3,'Форма 1'!$H4491*VLOOKUP('Форма 1'!$F4491,'Придельники с 2022'!$B$4:$X$28,12,0)))))</f>
        <v/>
      </c>
      <c r="O4491" s="103" t="str">
        <f>IF(ISNUMBER('Форма 1'!AF4491),'Форма 1'!$H4491*VLOOKUP('Форма 1'!$F4491,'Придельники с 2022'!$B$4:$X$28,'Форма 1'!AF$8),"")</f>
        <v/>
      </c>
      <c r="P4491" s="87"/>
      <c r="Q4491" s="103" t="str">
        <f>IF(ISNUMBER('Форма 1'!AH4491),'Форма 1'!$H4491*VLOOKUP('Форма 1'!$F4491,'Придельники с 2022'!$B$4:$X$28,'Форма 1'!AH$8),"")</f>
        <v/>
      </c>
      <c r="R4491" s="103" t="str">
        <f>IF(ISNUMBER('Форма 1'!AI4491),'Форма 1'!$H4491*VLOOKUP('Форма 1'!$F4491,'Придельники с 2022'!$B$4:$X$28,'Форма 1'!AI$8),"")</f>
        <v/>
      </c>
      <c r="S4491" s="103" t="str">
        <f>IF(ISNUMBER('Форма 1'!AJ4491),'Форма 1'!$H4491*VLOOKUP('Форма 1'!$F4491,'Придельники с 2022'!$B$4:$X$28,'Форма 1'!AJ$8),"")</f>
        <v/>
      </c>
      <c r="T4491" s="87"/>
    </row>
    <row r="4492" spans="1:20">
      <c r="A4492" s="188">
        <f t="shared" si="295"/>
        <v>38</v>
      </c>
      <c r="B4492" s="189" t="s">
        <v>4326</v>
      </c>
      <c r="C4492" s="99">
        <f t="shared" si="296"/>
        <v>4596259.9800000004</v>
      </c>
      <c r="D4492" s="103" t="str">
        <f>IF(ISNUMBER('Форма 1'!U4492),'Форма 1'!$H4492*VLOOKUP('Форма 1'!$F4492,'Придельники с 2022'!$B$4:$X$28,'Форма 1'!U$8),"")</f>
        <v/>
      </c>
      <c r="E4492" s="103" t="str">
        <f>IF(ISNUMBER('Форма 1'!V4492),'Форма 1'!$H4492*VLOOKUP('Форма 1'!$F4492,'Придельники с 2022'!$B$4:$X$28,'Форма 1'!V$8),"")</f>
        <v/>
      </c>
      <c r="F4492" s="103" t="str">
        <f>IF(ISNUMBER('Форма 1'!W4492),'Форма 1'!$H4492*VLOOKUP('Форма 1'!$F4492,'Придельники с 2022'!$B$4:$X$28,'Форма 1'!W$8),"")</f>
        <v/>
      </c>
      <c r="G4492" s="103">
        <f>IF(ISNUMBER('Форма 1'!X4492),'Форма 1'!$H4492*VLOOKUP('Форма 1'!$F4492,'Придельники с 2022'!$B$4:$X$28,'Форма 1'!X$8),"")</f>
        <v>663106.47000000009</v>
      </c>
      <c r="H4492" s="103">
        <f>IF(ISNUMBER('Форма 1'!Y4492),'Форма 1'!$H4492*VLOOKUP('Форма 1'!$F4492,'Придельники с 2022'!$B$4:$X$28,'Форма 1'!Y$8),"")</f>
        <v>1747003.05</v>
      </c>
      <c r="I4492" s="103" t="str">
        <f>IF(ISNUMBER('Форма 1'!Z4492),'Форма 1'!$H4492*VLOOKUP('Форма 1'!$F4492,'Придельники с 2022'!$B$4:$X$28,'Форма 1'!Z$8),"")</f>
        <v/>
      </c>
      <c r="J4492" s="103">
        <f>IF(ISNUMBER('Форма 1'!AA4492),'Форма 1'!$H4492*VLOOKUP('Форма 1'!$F4492,'Придельники с 2022'!$B$4:$X$28,'Форма 1'!AA$8),"")</f>
        <v>2186150.46</v>
      </c>
      <c r="K4492" s="90"/>
      <c r="L4492" s="87"/>
      <c r="M4492" s="103" t="str">
        <f>IF(ISNUMBER('Форма 1'!AD4492),'Форма 1'!$H4492*VLOOKUP('Форма 1'!$F4492,'Придельники с 2022'!$B$4:$X$28,'Форма 1'!AD$8),"")</f>
        <v/>
      </c>
      <c r="N4492" s="103" t="str">
        <f>IF(ISBLANK('Форма 1'!$AE4492),"",IF('Форма 1'!$AE4492=1,'Форма 1'!$H4492*VLOOKUP('Форма 1'!$F4492,'Придельники с 2022'!$B$4:$X$28,'Форма 1'!$AE$8,0),IF('Форма 1'!$AE4492=2,'Форма 1'!$H4492*VLOOKUP('Форма 1'!$F4492,'Придельники с 2022'!$B$4:$X$28,13,0),IF('Форма 1'!$AE4492=3,'Форма 1'!$H4492*VLOOKUP('Форма 1'!$F4492,'Придельники с 2022'!$B$4:$X$28,12,0)))))</f>
        <v/>
      </c>
      <c r="O4492" s="103" t="str">
        <f>IF(ISNUMBER('Форма 1'!AF4492),'Форма 1'!$H4492*VLOOKUP('Форма 1'!$F4492,'Придельники с 2022'!$B$4:$X$28,'Форма 1'!AF$8),"")</f>
        <v/>
      </c>
      <c r="P4492" s="87"/>
      <c r="Q4492" s="103" t="str">
        <f>IF(ISNUMBER('Форма 1'!AH4492),'Форма 1'!$H4492*VLOOKUP('Форма 1'!$F4492,'Придельники с 2022'!$B$4:$X$28,'Форма 1'!AH$8),"")</f>
        <v/>
      </c>
      <c r="R4492" s="103" t="str">
        <f>IF(ISNUMBER('Форма 1'!AI4492),'Форма 1'!$H4492*VLOOKUP('Форма 1'!$F4492,'Придельники с 2022'!$B$4:$X$28,'Форма 1'!AI$8),"")</f>
        <v/>
      </c>
      <c r="S4492" s="103" t="str">
        <f>IF(ISNUMBER('Форма 1'!AJ4492),'Форма 1'!$H4492*VLOOKUP('Форма 1'!$F4492,'Придельники с 2022'!$B$4:$X$28,'Форма 1'!AJ$8),"")</f>
        <v/>
      </c>
      <c r="T4492" s="87"/>
    </row>
    <row r="4493" spans="1:20">
      <c r="A4493" s="188">
        <f t="shared" si="295"/>
        <v>39</v>
      </c>
      <c r="B4493" s="189" t="s">
        <v>4327</v>
      </c>
      <c r="C4493" s="99">
        <f t="shared" si="296"/>
        <v>3256024.86</v>
      </c>
      <c r="D4493" s="103">
        <f>IF(ISNUMBER('Форма 1'!U4493),'Форма 1'!$H4493*VLOOKUP('Форма 1'!$F4493,'Придельники с 2022'!$B$4:$X$28,'Форма 1'!U$8),"")</f>
        <v>1063122.06</v>
      </c>
      <c r="E4493" s="103" t="str">
        <f>IF(ISNUMBER('Форма 1'!V4493),'Форма 1'!$H4493*VLOOKUP('Форма 1'!$F4493,'Придельники с 2022'!$B$4:$X$28,'Форма 1'!V$8),"")</f>
        <v/>
      </c>
      <c r="F4493" s="103" t="str">
        <f>IF(ISNUMBER('Форма 1'!W4493),'Форма 1'!$H4493*VLOOKUP('Форма 1'!$F4493,'Придельники с 2022'!$B$4:$X$28,'Форма 1'!W$8),"")</f>
        <v/>
      </c>
      <c r="G4493" s="103" t="str">
        <f>IF(ISNUMBER('Форма 1'!X4493),'Форма 1'!$H4493*VLOOKUP('Форма 1'!$F4493,'Придельники с 2022'!$B$4:$X$28,'Форма 1'!X$8),"")</f>
        <v/>
      </c>
      <c r="H4493" s="103" t="str">
        <f>IF(ISNUMBER('Форма 1'!Y4493),'Форма 1'!$H4493*VLOOKUP('Форма 1'!$F4493,'Придельники с 2022'!$B$4:$X$28,'Форма 1'!Y$8),"")</f>
        <v/>
      </c>
      <c r="I4493" s="103" t="str">
        <f>IF(ISNUMBER('Форма 1'!Z4493),'Форма 1'!$H4493*VLOOKUP('Форма 1'!$F4493,'Придельники с 2022'!$B$4:$X$28,'Форма 1'!Z$8),"")</f>
        <v/>
      </c>
      <c r="J4493" s="103">
        <f>IF(ISNUMBER('Форма 1'!AA4493),'Форма 1'!$H4493*VLOOKUP('Форма 1'!$F4493,'Придельники с 2022'!$B$4:$X$28,'Форма 1'!AA$8),"")</f>
        <v>2192902.7999999998</v>
      </c>
      <c r="K4493" s="90"/>
      <c r="L4493" s="87"/>
      <c r="M4493" s="103" t="str">
        <f>IF(ISNUMBER('Форма 1'!AD4493),'Форма 1'!$H4493*VLOOKUP('Форма 1'!$F4493,'Придельники с 2022'!$B$4:$X$28,'Форма 1'!AD$8),"")</f>
        <v/>
      </c>
      <c r="N4493" s="103" t="str">
        <f>IF(ISBLANK('Форма 1'!$AE4493),"",IF('Форма 1'!$AE4493=1,'Форма 1'!$H4493*VLOOKUP('Форма 1'!$F4493,'Придельники с 2022'!$B$4:$X$28,'Форма 1'!$AE$8,0),IF('Форма 1'!$AE4493=2,'Форма 1'!$H4493*VLOOKUP('Форма 1'!$F4493,'Придельники с 2022'!$B$4:$X$28,13,0),IF('Форма 1'!$AE4493=3,'Форма 1'!$H4493*VLOOKUP('Форма 1'!$F4493,'Придельники с 2022'!$B$4:$X$28,12,0)))))</f>
        <v/>
      </c>
      <c r="O4493" s="103" t="str">
        <f>IF(ISNUMBER('Форма 1'!AF4493),'Форма 1'!$H4493*VLOOKUP('Форма 1'!$F4493,'Придельники с 2022'!$B$4:$X$28,'Форма 1'!AF$8),"")</f>
        <v/>
      </c>
      <c r="P4493" s="87"/>
      <c r="Q4493" s="103" t="str">
        <f>IF(ISNUMBER('Форма 1'!AH4493),'Форма 1'!$H4493*VLOOKUP('Форма 1'!$F4493,'Придельники с 2022'!$B$4:$X$28,'Форма 1'!AH$8),"")</f>
        <v/>
      </c>
      <c r="R4493" s="103" t="str">
        <f>IF(ISNUMBER('Форма 1'!AI4493),'Форма 1'!$H4493*VLOOKUP('Форма 1'!$F4493,'Придельники с 2022'!$B$4:$X$28,'Форма 1'!AI$8),"")</f>
        <v/>
      </c>
      <c r="S4493" s="103" t="str">
        <f>IF(ISNUMBER('Форма 1'!AJ4493),'Форма 1'!$H4493*VLOOKUP('Форма 1'!$F4493,'Придельники с 2022'!$B$4:$X$28,'Форма 1'!AJ$8),"")</f>
        <v/>
      </c>
      <c r="T4493" s="87"/>
    </row>
    <row r="4494" spans="1:20">
      <c r="A4494" s="188">
        <f t="shared" si="295"/>
        <v>40</v>
      </c>
      <c r="B4494" s="189" t="s">
        <v>4328</v>
      </c>
      <c r="C4494" s="99">
        <f t="shared" si="296"/>
        <v>19737126.752000004</v>
      </c>
      <c r="D4494" s="103" t="str">
        <f>IF(ISNUMBER('Форма 1'!U4494),'Форма 1'!$H4494*VLOOKUP('Форма 1'!$F4494,'Придельники с 2022'!$B$4:$X$28,'Форма 1'!U$8),"")</f>
        <v/>
      </c>
      <c r="E4494" s="103" t="str">
        <f>IF(ISNUMBER('Форма 1'!V4494),'Форма 1'!$H4494*VLOOKUP('Форма 1'!$F4494,'Придельники с 2022'!$B$4:$X$28,'Форма 1'!V$8),"")</f>
        <v/>
      </c>
      <c r="F4494" s="103" t="str">
        <f>IF(ISNUMBER('Форма 1'!W4494),'Форма 1'!$H4494*VLOOKUP('Форма 1'!$F4494,'Придельники с 2022'!$B$4:$X$28,'Форма 1'!W$8),"")</f>
        <v/>
      </c>
      <c r="G4494" s="103" t="str">
        <f>IF(ISNUMBER('Форма 1'!X4494),'Форма 1'!$H4494*VLOOKUP('Форма 1'!$F4494,'Придельники с 2022'!$B$4:$X$28,'Форма 1'!X$8),"")</f>
        <v/>
      </c>
      <c r="H4494" s="103" t="str">
        <f>IF(ISNUMBER('Форма 1'!Y4494),'Форма 1'!$H4494*VLOOKUP('Форма 1'!$F4494,'Придельники с 2022'!$B$4:$X$28,'Форма 1'!Y$8),"")</f>
        <v/>
      </c>
      <c r="I4494" s="103" t="str">
        <f>IF(ISNUMBER('Форма 1'!Z4494),'Форма 1'!$H4494*VLOOKUP('Форма 1'!$F4494,'Придельники с 2022'!$B$4:$X$28,'Форма 1'!Z$8),"")</f>
        <v/>
      </c>
      <c r="J4494" s="103" t="str">
        <f>IF(ISNUMBER('Форма 1'!AA4494),'Форма 1'!$H4494*VLOOKUP('Форма 1'!$F4494,'Придельники с 2022'!$B$4:$X$28,'Форма 1'!AA$8),"")</f>
        <v/>
      </c>
      <c r="K4494" s="90"/>
      <c r="L4494" s="87"/>
      <c r="M4494" s="103">
        <f>IF(ISNUMBER('Форма 1'!AD4494),'Форма 1'!$H4494*VLOOKUP('Форма 1'!$F4494,'Придельники с 2022'!$B$4:$X$28,'Форма 1'!AD$8),"")</f>
        <v>19737126.752000004</v>
      </c>
      <c r="N4494" s="103" t="str">
        <f>IF(ISBLANK('Форма 1'!$AE4494),"",IF('Форма 1'!$AE4494=1,'Форма 1'!$H4494*VLOOKUP('Форма 1'!$F4494,'Придельники с 2022'!$B$4:$X$28,'Форма 1'!$AE$8,0),IF('Форма 1'!$AE4494=2,'Форма 1'!$H4494*VLOOKUP('Форма 1'!$F4494,'Придельники с 2022'!$B$4:$X$28,13,0),IF('Форма 1'!$AE4494=3,'Форма 1'!$H4494*VLOOKUP('Форма 1'!$F4494,'Придельники с 2022'!$B$4:$X$28,12,0)))))</f>
        <v/>
      </c>
      <c r="O4494" s="103" t="str">
        <f>IF(ISNUMBER('Форма 1'!AF4494),'Форма 1'!$H4494*VLOOKUP('Форма 1'!$F4494,'Придельники с 2022'!$B$4:$X$28,'Форма 1'!AF$8),"")</f>
        <v/>
      </c>
      <c r="P4494" s="87"/>
      <c r="Q4494" s="103" t="str">
        <f>IF(ISNUMBER('Форма 1'!AH4494),'Форма 1'!$H4494*VLOOKUP('Форма 1'!$F4494,'Придельники с 2022'!$B$4:$X$28,'Форма 1'!AH$8),"")</f>
        <v/>
      </c>
      <c r="R4494" s="103" t="str">
        <f>IF(ISNUMBER('Форма 1'!AI4494),'Форма 1'!$H4494*VLOOKUP('Форма 1'!$F4494,'Придельники с 2022'!$B$4:$X$28,'Форма 1'!AI$8),"")</f>
        <v/>
      </c>
      <c r="S4494" s="103" t="str">
        <f>IF(ISNUMBER('Форма 1'!AJ4494),'Форма 1'!$H4494*VLOOKUP('Форма 1'!$F4494,'Придельники с 2022'!$B$4:$X$28,'Форма 1'!AJ$8),"")</f>
        <v/>
      </c>
      <c r="T4494" s="87"/>
    </row>
    <row r="4495" spans="1:20">
      <c r="A4495" s="188">
        <f t="shared" si="295"/>
        <v>41</v>
      </c>
      <c r="B4495" s="189" t="s">
        <v>4329</v>
      </c>
      <c r="C4495" s="99">
        <f t="shared" si="296"/>
        <v>7291198.8800000008</v>
      </c>
      <c r="D4495" s="103" t="str">
        <f>IF(ISNUMBER('Форма 1'!U4495),'Форма 1'!$H4495*VLOOKUP('Форма 1'!$F4495,'Придельники с 2022'!$B$4:$X$28,'Форма 1'!U$8),"")</f>
        <v/>
      </c>
      <c r="E4495" s="103" t="str">
        <f>IF(ISNUMBER('Форма 1'!V4495),'Форма 1'!$H4495*VLOOKUP('Форма 1'!$F4495,'Придельники с 2022'!$B$4:$X$28,'Форма 1'!V$8),"")</f>
        <v/>
      </c>
      <c r="F4495" s="103" t="str">
        <f>IF(ISNUMBER('Форма 1'!W4495),'Форма 1'!$H4495*VLOOKUP('Форма 1'!$F4495,'Придельники с 2022'!$B$4:$X$28,'Форма 1'!W$8),"")</f>
        <v/>
      </c>
      <c r="G4495" s="103" t="str">
        <f>IF(ISNUMBER('Форма 1'!X4495),'Форма 1'!$H4495*VLOOKUP('Форма 1'!$F4495,'Придельники с 2022'!$B$4:$X$28,'Форма 1'!X$8),"")</f>
        <v/>
      </c>
      <c r="H4495" s="103" t="str">
        <f>IF(ISNUMBER('Форма 1'!Y4495),'Форма 1'!$H4495*VLOOKUP('Форма 1'!$F4495,'Придельники с 2022'!$B$4:$X$28,'Форма 1'!Y$8),"")</f>
        <v/>
      </c>
      <c r="I4495" s="103" t="str">
        <f>IF(ISNUMBER('Форма 1'!Z4495),'Форма 1'!$H4495*VLOOKUP('Форма 1'!$F4495,'Придельники с 2022'!$B$4:$X$28,'Форма 1'!Z$8),"")</f>
        <v/>
      </c>
      <c r="J4495" s="103" t="str">
        <f>IF(ISNUMBER('Форма 1'!AA4495),'Форма 1'!$H4495*VLOOKUP('Форма 1'!$F4495,'Придельники с 2022'!$B$4:$X$28,'Форма 1'!AA$8),"")</f>
        <v/>
      </c>
      <c r="K4495" s="90"/>
      <c r="L4495" s="87"/>
      <c r="M4495" s="103">
        <f>IF(ISNUMBER('Форма 1'!AD4495),'Форма 1'!$H4495*VLOOKUP('Форма 1'!$F4495,'Придельники с 2022'!$B$4:$X$28,'Форма 1'!AD$8),"")</f>
        <v>7291198.8800000008</v>
      </c>
      <c r="N4495" s="103" t="str">
        <f>IF(ISBLANK('Форма 1'!$AE4495),"",IF('Форма 1'!$AE4495=1,'Форма 1'!$H4495*VLOOKUP('Форма 1'!$F4495,'Придельники с 2022'!$B$4:$X$28,'Форма 1'!$AE$8,0),IF('Форма 1'!$AE4495=2,'Форма 1'!$H4495*VLOOKUP('Форма 1'!$F4495,'Придельники с 2022'!$B$4:$X$28,13,0),IF('Форма 1'!$AE4495=3,'Форма 1'!$H4495*VLOOKUP('Форма 1'!$F4495,'Придельники с 2022'!$B$4:$X$28,12,0)))))</f>
        <v/>
      </c>
      <c r="O4495" s="103" t="str">
        <f>IF(ISNUMBER('Форма 1'!AF4495),'Форма 1'!$H4495*VLOOKUP('Форма 1'!$F4495,'Придельники с 2022'!$B$4:$X$28,'Форма 1'!AF$8),"")</f>
        <v/>
      </c>
      <c r="P4495" s="87"/>
      <c r="Q4495" s="103" t="str">
        <f>IF(ISNUMBER('Форма 1'!AH4495),'Форма 1'!$H4495*VLOOKUP('Форма 1'!$F4495,'Придельники с 2022'!$B$4:$X$28,'Форма 1'!AH$8),"")</f>
        <v/>
      </c>
      <c r="R4495" s="103" t="str">
        <f>IF(ISNUMBER('Форма 1'!AI4495),'Форма 1'!$H4495*VLOOKUP('Форма 1'!$F4495,'Придельники с 2022'!$B$4:$X$28,'Форма 1'!AI$8),"")</f>
        <v/>
      </c>
      <c r="S4495" s="103" t="str">
        <f>IF(ISNUMBER('Форма 1'!AJ4495),'Форма 1'!$H4495*VLOOKUP('Форма 1'!$F4495,'Придельники с 2022'!$B$4:$X$28,'Форма 1'!AJ$8),"")</f>
        <v/>
      </c>
      <c r="T4495" s="87"/>
    </row>
    <row r="4496" spans="1:20">
      <c r="A4496" s="188">
        <f t="shared" si="295"/>
        <v>42</v>
      </c>
      <c r="B4496" s="189" t="s">
        <v>4330</v>
      </c>
      <c r="C4496" s="99">
        <f t="shared" si="296"/>
        <v>7827568.1120000007</v>
      </c>
      <c r="D4496" s="103" t="str">
        <f>IF(ISNUMBER('Форма 1'!U4496),'Форма 1'!$H4496*VLOOKUP('Форма 1'!$F4496,'Придельники с 2022'!$B$4:$X$28,'Форма 1'!U$8),"")</f>
        <v/>
      </c>
      <c r="E4496" s="103" t="str">
        <f>IF(ISNUMBER('Форма 1'!V4496),'Форма 1'!$H4496*VLOOKUP('Форма 1'!$F4496,'Придельники с 2022'!$B$4:$X$28,'Форма 1'!V$8),"")</f>
        <v/>
      </c>
      <c r="F4496" s="103" t="str">
        <f>IF(ISNUMBER('Форма 1'!W4496),'Форма 1'!$H4496*VLOOKUP('Форма 1'!$F4496,'Придельники с 2022'!$B$4:$X$28,'Форма 1'!W$8),"")</f>
        <v/>
      </c>
      <c r="G4496" s="103" t="str">
        <f>IF(ISNUMBER('Форма 1'!X4496),'Форма 1'!$H4496*VLOOKUP('Форма 1'!$F4496,'Придельники с 2022'!$B$4:$X$28,'Форма 1'!X$8),"")</f>
        <v/>
      </c>
      <c r="H4496" s="103" t="str">
        <f>IF(ISNUMBER('Форма 1'!Y4496),'Форма 1'!$H4496*VLOOKUP('Форма 1'!$F4496,'Придельники с 2022'!$B$4:$X$28,'Форма 1'!Y$8),"")</f>
        <v/>
      </c>
      <c r="I4496" s="103" t="str">
        <f>IF(ISNUMBER('Форма 1'!Z4496),'Форма 1'!$H4496*VLOOKUP('Форма 1'!$F4496,'Придельники с 2022'!$B$4:$X$28,'Форма 1'!Z$8),"")</f>
        <v/>
      </c>
      <c r="J4496" s="103" t="str">
        <f>IF(ISNUMBER('Форма 1'!AA4496),'Форма 1'!$H4496*VLOOKUP('Форма 1'!$F4496,'Придельники с 2022'!$B$4:$X$28,'Форма 1'!AA$8),"")</f>
        <v/>
      </c>
      <c r="K4496" s="90"/>
      <c r="L4496" s="87"/>
      <c r="M4496" s="103">
        <f>IF(ISNUMBER('Форма 1'!AD4496),'Форма 1'!$H4496*VLOOKUP('Форма 1'!$F4496,'Придельники с 2022'!$B$4:$X$28,'Форма 1'!AD$8),"")</f>
        <v>7827568.1120000007</v>
      </c>
      <c r="N4496" s="103" t="str">
        <f>IF(ISBLANK('Форма 1'!$AE4496),"",IF('Форма 1'!$AE4496=1,'Форма 1'!$H4496*VLOOKUP('Форма 1'!$F4496,'Придельники с 2022'!$B$4:$X$28,'Форма 1'!$AE$8,0),IF('Форма 1'!$AE4496=2,'Форма 1'!$H4496*VLOOKUP('Форма 1'!$F4496,'Придельники с 2022'!$B$4:$X$28,13,0),IF('Форма 1'!$AE4496=3,'Форма 1'!$H4496*VLOOKUP('Форма 1'!$F4496,'Придельники с 2022'!$B$4:$X$28,12,0)))))</f>
        <v/>
      </c>
      <c r="O4496" s="103" t="str">
        <f>IF(ISNUMBER('Форма 1'!AF4496),'Форма 1'!$H4496*VLOOKUP('Форма 1'!$F4496,'Придельники с 2022'!$B$4:$X$28,'Форма 1'!AF$8),"")</f>
        <v/>
      </c>
      <c r="P4496" s="87"/>
      <c r="Q4496" s="103" t="str">
        <f>IF(ISNUMBER('Форма 1'!AH4496),'Форма 1'!$H4496*VLOOKUP('Форма 1'!$F4496,'Придельники с 2022'!$B$4:$X$28,'Форма 1'!AH$8),"")</f>
        <v/>
      </c>
      <c r="R4496" s="103" t="str">
        <f>IF(ISNUMBER('Форма 1'!AI4496),'Форма 1'!$H4496*VLOOKUP('Форма 1'!$F4496,'Придельники с 2022'!$B$4:$X$28,'Форма 1'!AI$8),"")</f>
        <v/>
      </c>
      <c r="S4496" s="103" t="str">
        <f>IF(ISNUMBER('Форма 1'!AJ4496),'Форма 1'!$H4496*VLOOKUP('Форма 1'!$F4496,'Придельники с 2022'!$B$4:$X$28,'Форма 1'!AJ$8),"")</f>
        <v/>
      </c>
      <c r="T4496" s="87"/>
    </row>
    <row r="4497" spans="1:20">
      <c r="A4497" s="188">
        <f t="shared" si="295"/>
        <v>43</v>
      </c>
      <c r="B4497" s="189" t="s">
        <v>4331</v>
      </c>
      <c r="C4497" s="99">
        <f t="shared" si="296"/>
        <v>22165426.163999997</v>
      </c>
      <c r="D4497" s="103" t="str">
        <f>IF(ISNUMBER('Форма 1'!U4497),'Форма 1'!$H4497*VLOOKUP('Форма 1'!$F4497,'Придельники с 2022'!$B$4:$X$28,'Форма 1'!U$8),"")</f>
        <v/>
      </c>
      <c r="E4497" s="103" t="str">
        <f>IF(ISNUMBER('Форма 1'!V4497),'Форма 1'!$H4497*VLOOKUP('Форма 1'!$F4497,'Придельники с 2022'!$B$4:$X$28,'Форма 1'!V$8),"")</f>
        <v/>
      </c>
      <c r="F4497" s="103" t="str">
        <f>IF(ISNUMBER('Форма 1'!W4497),'Форма 1'!$H4497*VLOOKUP('Форма 1'!$F4497,'Придельники с 2022'!$B$4:$X$28,'Форма 1'!W$8),"")</f>
        <v/>
      </c>
      <c r="G4497" s="103" t="str">
        <f>IF(ISNUMBER('Форма 1'!X4497),'Форма 1'!$H4497*VLOOKUP('Форма 1'!$F4497,'Придельники с 2022'!$B$4:$X$28,'Форма 1'!X$8),"")</f>
        <v/>
      </c>
      <c r="H4497" s="103" t="str">
        <f>IF(ISNUMBER('Форма 1'!Y4497),'Форма 1'!$H4497*VLOOKUP('Форма 1'!$F4497,'Придельники с 2022'!$B$4:$X$28,'Форма 1'!Y$8),"")</f>
        <v/>
      </c>
      <c r="I4497" s="103" t="str">
        <f>IF(ISNUMBER('Форма 1'!Z4497),'Форма 1'!$H4497*VLOOKUP('Форма 1'!$F4497,'Придельники с 2022'!$B$4:$X$28,'Форма 1'!Z$8),"")</f>
        <v/>
      </c>
      <c r="J4497" s="103" t="str">
        <f>IF(ISNUMBER('Форма 1'!AA4497),'Форма 1'!$H4497*VLOOKUP('Форма 1'!$F4497,'Придельники с 2022'!$B$4:$X$28,'Форма 1'!AA$8),"")</f>
        <v/>
      </c>
      <c r="K4497" s="90"/>
      <c r="L4497" s="87"/>
      <c r="M4497" s="103" t="str">
        <f>IF(ISNUMBER('Форма 1'!AD4497),'Форма 1'!$H4497*VLOOKUP('Форма 1'!$F4497,'Придельники с 2022'!$B$4:$X$28,'Форма 1'!AD$8),"")</f>
        <v/>
      </c>
      <c r="N4497" s="103">
        <f>IF(ISBLANK('Форма 1'!$AE4497),"",IF('Форма 1'!$AE4497=1,'Форма 1'!$H4497*VLOOKUP('Форма 1'!$F4497,'Придельники с 2022'!$B$4:$X$28,'Форма 1'!$AE$8,0),IF('Форма 1'!$AE4497=2,'Форма 1'!$H4497*VLOOKUP('Форма 1'!$F4497,'Придельники с 2022'!$B$4:$X$28,13,0),IF('Форма 1'!$AE4497=3,'Форма 1'!$H4497*VLOOKUP('Форма 1'!$F4497,'Придельники с 2022'!$B$4:$X$28,12,0)))))</f>
        <v>22165426.163999997</v>
      </c>
      <c r="O4497" s="103" t="str">
        <f>IF(ISNUMBER('Форма 1'!AF4497),'Форма 1'!$H4497*VLOOKUP('Форма 1'!$F4497,'Придельники с 2022'!$B$4:$X$28,'Форма 1'!AF$8),"")</f>
        <v/>
      </c>
      <c r="P4497" s="87"/>
      <c r="Q4497" s="103" t="str">
        <f>IF(ISNUMBER('Форма 1'!AH4497),'Форма 1'!$H4497*VLOOKUP('Форма 1'!$F4497,'Придельники с 2022'!$B$4:$X$28,'Форма 1'!AH$8),"")</f>
        <v/>
      </c>
      <c r="R4497" s="103" t="str">
        <f>IF(ISNUMBER('Форма 1'!AI4497),'Форма 1'!$H4497*VLOOKUP('Форма 1'!$F4497,'Придельники с 2022'!$B$4:$X$28,'Форма 1'!AI$8),"")</f>
        <v/>
      </c>
      <c r="S4497" s="103" t="str">
        <f>IF(ISNUMBER('Форма 1'!AJ4497),'Форма 1'!$H4497*VLOOKUP('Форма 1'!$F4497,'Придельники с 2022'!$B$4:$X$28,'Форма 1'!AJ$8),"")</f>
        <v/>
      </c>
      <c r="T4497" s="87"/>
    </row>
    <row r="4498" spans="1:20">
      <c r="A4498" s="188">
        <f t="shared" si="295"/>
        <v>44</v>
      </c>
      <c r="B4498" s="189" t="s">
        <v>4332</v>
      </c>
      <c r="C4498" s="99">
        <f t="shared" si="296"/>
        <v>25657290.035999998</v>
      </c>
      <c r="D4498" s="103" t="str">
        <f>IF(ISNUMBER('Форма 1'!U4498),'Форма 1'!$H4498*VLOOKUP('Форма 1'!$F4498,'Придельники с 2022'!$B$4:$X$28,'Форма 1'!U$8),"")</f>
        <v/>
      </c>
      <c r="E4498" s="103" t="str">
        <f>IF(ISNUMBER('Форма 1'!V4498),'Форма 1'!$H4498*VLOOKUP('Форма 1'!$F4498,'Придельники с 2022'!$B$4:$X$28,'Форма 1'!V$8),"")</f>
        <v/>
      </c>
      <c r="F4498" s="103" t="str">
        <f>IF(ISNUMBER('Форма 1'!W4498),'Форма 1'!$H4498*VLOOKUP('Форма 1'!$F4498,'Придельники с 2022'!$B$4:$X$28,'Форма 1'!W$8),"")</f>
        <v/>
      </c>
      <c r="G4498" s="103" t="str">
        <f>IF(ISNUMBER('Форма 1'!X4498),'Форма 1'!$H4498*VLOOKUP('Форма 1'!$F4498,'Придельники с 2022'!$B$4:$X$28,'Форма 1'!X$8),"")</f>
        <v/>
      </c>
      <c r="H4498" s="103" t="str">
        <f>IF(ISNUMBER('Форма 1'!Y4498),'Форма 1'!$H4498*VLOOKUP('Форма 1'!$F4498,'Придельники с 2022'!$B$4:$X$28,'Форма 1'!Y$8),"")</f>
        <v/>
      </c>
      <c r="I4498" s="103" t="str">
        <f>IF(ISNUMBER('Форма 1'!Z4498),'Форма 1'!$H4498*VLOOKUP('Форма 1'!$F4498,'Придельники с 2022'!$B$4:$X$28,'Форма 1'!Z$8),"")</f>
        <v/>
      </c>
      <c r="J4498" s="103" t="str">
        <f>IF(ISNUMBER('Форма 1'!AA4498),'Форма 1'!$H4498*VLOOKUP('Форма 1'!$F4498,'Придельники с 2022'!$B$4:$X$28,'Форма 1'!AA$8),"")</f>
        <v/>
      </c>
      <c r="K4498" s="90"/>
      <c r="L4498" s="87"/>
      <c r="M4498" s="103" t="str">
        <f>IF(ISNUMBER('Форма 1'!AD4498),'Форма 1'!$H4498*VLOOKUP('Форма 1'!$F4498,'Придельники с 2022'!$B$4:$X$28,'Форма 1'!AD$8),"")</f>
        <v/>
      </c>
      <c r="N4498" s="103">
        <f>IF(ISBLANK('Форма 1'!$AE4498),"",IF('Форма 1'!$AE4498=1,'Форма 1'!$H4498*VLOOKUP('Форма 1'!$F4498,'Придельники с 2022'!$B$4:$X$28,'Форма 1'!$AE$8,0),IF('Форма 1'!$AE4498=2,'Форма 1'!$H4498*VLOOKUP('Форма 1'!$F4498,'Придельники с 2022'!$B$4:$X$28,13,0),IF('Форма 1'!$AE4498=3,'Форма 1'!$H4498*VLOOKUP('Форма 1'!$F4498,'Придельники с 2022'!$B$4:$X$28,12,0)))))</f>
        <v>25657290.035999998</v>
      </c>
      <c r="O4498" s="103" t="str">
        <f>IF(ISNUMBER('Форма 1'!AF4498),'Форма 1'!$H4498*VLOOKUP('Форма 1'!$F4498,'Придельники с 2022'!$B$4:$X$28,'Форма 1'!AF$8),"")</f>
        <v/>
      </c>
      <c r="P4498" s="87"/>
      <c r="Q4498" s="103" t="str">
        <f>IF(ISNUMBER('Форма 1'!AH4498),'Форма 1'!$H4498*VLOOKUP('Форма 1'!$F4498,'Придельники с 2022'!$B$4:$X$28,'Форма 1'!AH$8),"")</f>
        <v/>
      </c>
      <c r="R4498" s="103" t="str">
        <f>IF(ISNUMBER('Форма 1'!AI4498),'Форма 1'!$H4498*VLOOKUP('Форма 1'!$F4498,'Придельники с 2022'!$B$4:$X$28,'Форма 1'!AI$8),"")</f>
        <v/>
      </c>
      <c r="S4498" s="103" t="str">
        <f>IF(ISNUMBER('Форма 1'!AJ4498),'Форма 1'!$H4498*VLOOKUP('Форма 1'!$F4498,'Придельники с 2022'!$B$4:$X$28,'Форма 1'!AJ$8),"")</f>
        <v/>
      </c>
      <c r="T4498" s="87"/>
    </row>
    <row r="4499" spans="1:20">
      <c r="A4499" s="188">
        <f t="shared" si="295"/>
        <v>45</v>
      </c>
      <c r="B4499" s="189" t="s">
        <v>4333</v>
      </c>
      <c r="C4499" s="99">
        <f t="shared" si="296"/>
        <v>15989728.999999998</v>
      </c>
      <c r="D4499" s="103" t="str">
        <f>IF(ISNUMBER('Форма 1'!U4499),'Форма 1'!$H4499*VLOOKUP('Форма 1'!$F4499,'Придельники с 2022'!$B$4:$X$28,'Форма 1'!U$8),"")</f>
        <v/>
      </c>
      <c r="E4499" s="103" t="str">
        <f>IF(ISNUMBER('Форма 1'!V4499),'Форма 1'!$H4499*VLOOKUP('Форма 1'!$F4499,'Придельники с 2022'!$B$4:$X$28,'Форма 1'!V$8),"")</f>
        <v/>
      </c>
      <c r="F4499" s="103" t="str">
        <f>IF(ISNUMBER('Форма 1'!W4499),'Форма 1'!$H4499*VLOOKUP('Форма 1'!$F4499,'Придельники с 2022'!$B$4:$X$28,'Форма 1'!W$8),"")</f>
        <v/>
      </c>
      <c r="G4499" s="103" t="str">
        <f>IF(ISNUMBER('Форма 1'!X4499),'Форма 1'!$H4499*VLOOKUP('Форма 1'!$F4499,'Придельники с 2022'!$B$4:$X$28,'Форма 1'!X$8),"")</f>
        <v/>
      </c>
      <c r="H4499" s="103" t="str">
        <f>IF(ISNUMBER('Форма 1'!Y4499),'Форма 1'!$H4499*VLOOKUP('Форма 1'!$F4499,'Придельники с 2022'!$B$4:$X$28,'Форма 1'!Y$8),"")</f>
        <v/>
      </c>
      <c r="I4499" s="103" t="str">
        <f>IF(ISNUMBER('Форма 1'!Z4499),'Форма 1'!$H4499*VLOOKUP('Форма 1'!$F4499,'Придельники с 2022'!$B$4:$X$28,'Форма 1'!Z$8),"")</f>
        <v/>
      </c>
      <c r="J4499" s="103" t="str">
        <f>IF(ISNUMBER('Форма 1'!AA4499),'Форма 1'!$H4499*VLOOKUP('Форма 1'!$F4499,'Придельники с 2022'!$B$4:$X$28,'Форма 1'!AA$8),"")</f>
        <v/>
      </c>
      <c r="K4499" s="90"/>
      <c r="L4499" s="87"/>
      <c r="M4499" s="103" t="str">
        <f>IF(ISNUMBER('Форма 1'!AD4499),'Форма 1'!$H4499*VLOOKUP('Форма 1'!$F4499,'Придельники с 2022'!$B$4:$X$28,'Форма 1'!AD$8),"")</f>
        <v/>
      </c>
      <c r="N4499" s="103">
        <f>IF(ISBLANK('Форма 1'!$AE4499),"",IF('Форма 1'!$AE4499=1,'Форма 1'!$H4499*VLOOKUP('Форма 1'!$F4499,'Придельники с 2022'!$B$4:$X$28,'Форма 1'!$AE$8,0),IF('Форма 1'!$AE4499=2,'Форма 1'!$H4499*VLOOKUP('Форма 1'!$F4499,'Придельники с 2022'!$B$4:$X$28,13,0),IF('Форма 1'!$AE4499=3,'Форма 1'!$H4499*VLOOKUP('Форма 1'!$F4499,'Придельники с 2022'!$B$4:$X$28,12,0)))))</f>
        <v>15989728.999999998</v>
      </c>
      <c r="O4499" s="103" t="str">
        <f>IF(ISNUMBER('Форма 1'!AF4499),'Форма 1'!$H4499*VLOOKUP('Форма 1'!$F4499,'Придельники с 2022'!$B$4:$X$28,'Форма 1'!AF$8),"")</f>
        <v/>
      </c>
      <c r="P4499" s="87"/>
      <c r="Q4499" s="103" t="str">
        <f>IF(ISNUMBER('Форма 1'!AH4499),'Форма 1'!$H4499*VLOOKUP('Форма 1'!$F4499,'Придельники с 2022'!$B$4:$X$28,'Форма 1'!AH$8),"")</f>
        <v/>
      </c>
      <c r="R4499" s="103" t="str">
        <f>IF(ISNUMBER('Форма 1'!AI4499),'Форма 1'!$H4499*VLOOKUP('Форма 1'!$F4499,'Придельники с 2022'!$B$4:$X$28,'Форма 1'!AI$8),"")</f>
        <v/>
      </c>
      <c r="S4499" s="103" t="str">
        <f>IF(ISNUMBER('Форма 1'!AJ4499),'Форма 1'!$H4499*VLOOKUP('Форма 1'!$F4499,'Придельники с 2022'!$B$4:$X$28,'Форма 1'!AJ$8),"")</f>
        <v/>
      </c>
      <c r="T4499" s="87"/>
    </row>
    <row r="4500" spans="1:20">
      <c r="A4500" s="188">
        <f t="shared" si="295"/>
        <v>46</v>
      </c>
      <c r="B4500" s="189" t="s">
        <v>4334</v>
      </c>
      <c r="C4500" s="99">
        <f t="shared" si="296"/>
        <v>2843809.02</v>
      </c>
      <c r="D4500" s="103" t="str">
        <f>IF(ISNUMBER('Форма 1'!U4500),'Форма 1'!$H4500*VLOOKUP('Форма 1'!$F4500,'Придельники с 2022'!$B$4:$X$28,'Форма 1'!U$8),"")</f>
        <v/>
      </c>
      <c r="E4500" s="103" t="str">
        <f>IF(ISNUMBER('Форма 1'!V4500),'Форма 1'!$H4500*VLOOKUP('Форма 1'!$F4500,'Придельники с 2022'!$B$4:$X$28,'Форма 1'!V$8),"")</f>
        <v/>
      </c>
      <c r="F4500" s="103" t="str">
        <f>IF(ISNUMBER('Форма 1'!W4500),'Форма 1'!$H4500*VLOOKUP('Форма 1'!$F4500,'Придельники с 2022'!$B$4:$X$28,'Форма 1'!W$8),"")</f>
        <v/>
      </c>
      <c r="G4500" s="103">
        <f>IF(ISNUMBER('Форма 1'!X4500),'Форма 1'!$H4500*VLOOKUP('Форма 1'!$F4500,'Придельники с 2022'!$B$4:$X$28,'Форма 1'!X$8),"")</f>
        <v>661838.58000000007</v>
      </c>
      <c r="H4500" s="103" t="str">
        <f>IF(ISNUMBER('Форма 1'!Y4500),'Форма 1'!$H4500*VLOOKUP('Форма 1'!$F4500,'Придельники с 2022'!$B$4:$X$28,'Форма 1'!Y$8),"")</f>
        <v/>
      </c>
      <c r="I4500" s="103" t="str">
        <f>IF(ISNUMBER('Форма 1'!Z4500),'Форма 1'!$H4500*VLOOKUP('Форма 1'!$F4500,'Придельники с 2022'!$B$4:$X$28,'Форма 1'!Z$8),"")</f>
        <v/>
      </c>
      <c r="J4500" s="103">
        <f>IF(ISNUMBER('Форма 1'!AA4500),'Форма 1'!$H4500*VLOOKUP('Форма 1'!$F4500,'Придельники с 2022'!$B$4:$X$28,'Форма 1'!AA$8),"")</f>
        <v>2181970.44</v>
      </c>
      <c r="K4500" s="90"/>
      <c r="L4500" s="87"/>
      <c r="M4500" s="103" t="str">
        <f>IF(ISNUMBER('Форма 1'!AD4500),'Форма 1'!$H4500*VLOOKUP('Форма 1'!$F4500,'Придельники с 2022'!$B$4:$X$28,'Форма 1'!AD$8),"")</f>
        <v/>
      </c>
      <c r="N4500" s="103" t="str">
        <f>IF(ISBLANK('Форма 1'!$AE4500),"",IF('Форма 1'!$AE4500=1,'Форма 1'!$H4500*VLOOKUP('Форма 1'!$F4500,'Придельники с 2022'!$B$4:$X$28,'Форма 1'!$AE$8,0),IF('Форма 1'!$AE4500=2,'Форма 1'!$H4500*VLOOKUP('Форма 1'!$F4500,'Придельники с 2022'!$B$4:$X$28,13,0),IF('Форма 1'!$AE4500=3,'Форма 1'!$H4500*VLOOKUP('Форма 1'!$F4500,'Придельники с 2022'!$B$4:$X$28,12,0)))))</f>
        <v/>
      </c>
      <c r="O4500" s="103" t="str">
        <f>IF(ISNUMBER('Форма 1'!AF4500),'Форма 1'!$H4500*VLOOKUP('Форма 1'!$F4500,'Придельники с 2022'!$B$4:$X$28,'Форма 1'!AF$8),"")</f>
        <v/>
      </c>
      <c r="P4500" s="87"/>
      <c r="Q4500" s="103" t="str">
        <f>IF(ISNUMBER('Форма 1'!AH4500),'Форма 1'!$H4500*VLOOKUP('Форма 1'!$F4500,'Придельники с 2022'!$B$4:$X$28,'Форма 1'!AH$8),"")</f>
        <v/>
      </c>
      <c r="R4500" s="103" t="str">
        <f>IF(ISNUMBER('Форма 1'!AI4500),'Форма 1'!$H4500*VLOOKUP('Форма 1'!$F4500,'Придельники с 2022'!$B$4:$X$28,'Форма 1'!AI$8),"")</f>
        <v/>
      </c>
      <c r="S4500" s="103" t="str">
        <f>IF(ISNUMBER('Форма 1'!AJ4500),'Форма 1'!$H4500*VLOOKUP('Форма 1'!$F4500,'Придельники с 2022'!$B$4:$X$28,'Форма 1'!AJ$8),"")</f>
        <v/>
      </c>
      <c r="T4500" s="87"/>
    </row>
    <row r="4501" spans="1:20">
      <c r="A4501" s="188">
        <f t="shared" si="295"/>
        <v>47</v>
      </c>
      <c r="B4501" s="189" t="s">
        <v>4335</v>
      </c>
      <c r="C4501" s="99">
        <f t="shared" si="296"/>
        <v>8504722.9120000005</v>
      </c>
      <c r="D4501" s="103" t="str">
        <f>IF(ISNUMBER('Форма 1'!U4501),'Форма 1'!$H4501*VLOOKUP('Форма 1'!$F4501,'Придельники с 2022'!$B$4:$X$28,'Форма 1'!U$8),"")</f>
        <v/>
      </c>
      <c r="E4501" s="103" t="str">
        <f>IF(ISNUMBER('Форма 1'!V4501),'Форма 1'!$H4501*VLOOKUP('Форма 1'!$F4501,'Придельники с 2022'!$B$4:$X$28,'Форма 1'!V$8),"")</f>
        <v/>
      </c>
      <c r="F4501" s="103" t="str">
        <f>IF(ISNUMBER('Форма 1'!W4501),'Форма 1'!$H4501*VLOOKUP('Форма 1'!$F4501,'Придельники с 2022'!$B$4:$X$28,'Форма 1'!W$8),"")</f>
        <v/>
      </c>
      <c r="G4501" s="103" t="str">
        <f>IF(ISNUMBER('Форма 1'!X4501),'Форма 1'!$H4501*VLOOKUP('Форма 1'!$F4501,'Придельники с 2022'!$B$4:$X$28,'Форма 1'!X$8),"")</f>
        <v/>
      </c>
      <c r="H4501" s="103" t="str">
        <f>IF(ISNUMBER('Форма 1'!Y4501),'Форма 1'!$H4501*VLOOKUP('Форма 1'!$F4501,'Придельники с 2022'!$B$4:$X$28,'Форма 1'!Y$8),"")</f>
        <v/>
      </c>
      <c r="I4501" s="103">
        <f>IF(ISNUMBER('Форма 1'!Z4501),'Форма 1'!$H4501*VLOOKUP('Форма 1'!$F4501,'Придельники с 2022'!$B$4:$X$28,'Форма 1'!Z$8),"")</f>
        <v>1653475.264</v>
      </c>
      <c r="J4501" s="103" t="str">
        <f>IF(ISNUMBER('Форма 1'!AA4501),'Форма 1'!$H4501*VLOOKUP('Форма 1'!$F4501,'Придельники с 2022'!$B$4:$X$28,'Форма 1'!AA$8),"")</f>
        <v/>
      </c>
      <c r="K4501" s="90"/>
      <c r="L4501" s="87"/>
      <c r="M4501" s="103" t="str">
        <f>IF(ISNUMBER('Форма 1'!AD4501),'Форма 1'!$H4501*VLOOKUP('Форма 1'!$F4501,'Придельники с 2022'!$B$4:$X$28,'Форма 1'!AD$8),"")</f>
        <v/>
      </c>
      <c r="N4501" s="103" t="str">
        <f>IF(ISBLANK('Форма 1'!$AE4501),"",IF('Форма 1'!$AE4501=1,'Форма 1'!$H4501*VLOOKUP('Форма 1'!$F4501,'Придельники с 2022'!$B$4:$X$28,'Форма 1'!$AE$8,0),IF('Форма 1'!$AE4501=2,'Форма 1'!$H4501*VLOOKUP('Форма 1'!$F4501,'Придельники с 2022'!$B$4:$X$28,13,0),IF('Форма 1'!$AE4501=3,'Форма 1'!$H4501*VLOOKUP('Форма 1'!$F4501,'Придельники с 2022'!$B$4:$X$28,12,0)))))</f>
        <v/>
      </c>
      <c r="O4501" s="103" t="str">
        <f>IF(ISNUMBER('Форма 1'!AF4501),'Форма 1'!$H4501*VLOOKUP('Форма 1'!$F4501,'Придельники с 2022'!$B$4:$X$28,'Форма 1'!AF$8),"")</f>
        <v/>
      </c>
      <c r="P4501" s="87"/>
      <c r="Q4501" s="103">
        <f>IF(ISNUMBER('Форма 1'!AH4501),'Форма 1'!$H4501*VLOOKUP('Форма 1'!$F4501,'Придельники с 2022'!$B$4:$X$28,'Форма 1'!AH$8),"")</f>
        <v>6851247.648000001</v>
      </c>
      <c r="R4501" s="103" t="str">
        <f>IF(ISNUMBER('Форма 1'!AI4501),'Форма 1'!$H4501*VLOOKUP('Форма 1'!$F4501,'Придельники с 2022'!$B$4:$X$28,'Форма 1'!AI$8),"")</f>
        <v/>
      </c>
      <c r="S4501" s="103" t="str">
        <f>IF(ISNUMBER('Форма 1'!AJ4501),'Форма 1'!$H4501*VLOOKUP('Форма 1'!$F4501,'Придельники с 2022'!$B$4:$X$28,'Форма 1'!AJ$8),"")</f>
        <v/>
      </c>
      <c r="T4501" s="87"/>
    </row>
    <row r="4502" spans="1:20">
      <c r="A4502" s="188">
        <f t="shared" si="295"/>
        <v>48</v>
      </c>
      <c r="B4502" s="189" t="s">
        <v>4336</v>
      </c>
      <c r="C4502" s="99">
        <f t="shared" si="296"/>
        <v>15834826.672</v>
      </c>
      <c r="D4502" s="103" t="str">
        <f>IF(ISNUMBER('Форма 1'!U4502),'Форма 1'!$H4502*VLOOKUP('Форма 1'!$F4502,'Придельники с 2022'!$B$4:$X$28,'Форма 1'!U$8),"")</f>
        <v/>
      </c>
      <c r="E4502" s="103" t="str">
        <f>IF(ISNUMBER('Форма 1'!V4502),'Форма 1'!$H4502*VLOOKUP('Форма 1'!$F4502,'Придельники с 2022'!$B$4:$X$28,'Форма 1'!V$8),"")</f>
        <v/>
      </c>
      <c r="F4502" s="103" t="str">
        <f>IF(ISNUMBER('Форма 1'!W4502),'Форма 1'!$H4502*VLOOKUP('Форма 1'!$F4502,'Придельники с 2022'!$B$4:$X$28,'Форма 1'!W$8),"")</f>
        <v/>
      </c>
      <c r="G4502" s="103" t="str">
        <f>IF(ISNUMBER('Форма 1'!X4502),'Форма 1'!$H4502*VLOOKUP('Форма 1'!$F4502,'Придельники с 2022'!$B$4:$X$28,'Форма 1'!X$8),"")</f>
        <v/>
      </c>
      <c r="H4502" s="103" t="str">
        <f>IF(ISNUMBER('Форма 1'!Y4502),'Форма 1'!$H4502*VLOOKUP('Форма 1'!$F4502,'Придельники с 2022'!$B$4:$X$28,'Форма 1'!Y$8),"")</f>
        <v/>
      </c>
      <c r="I4502" s="103" t="str">
        <f>IF(ISNUMBER('Форма 1'!Z4502),'Форма 1'!$H4502*VLOOKUP('Форма 1'!$F4502,'Придельники с 2022'!$B$4:$X$28,'Форма 1'!Z$8),"")</f>
        <v/>
      </c>
      <c r="J4502" s="103" t="str">
        <f>IF(ISNUMBER('Форма 1'!AA4502),'Форма 1'!$H4502*VLOOKUP('Форма 1'!$F4502,'Придельники с 2022'!$B$4:$X$28,'Форма 1'!AA$8),"")</f>
        <v/>
      </c>
      <c r="K4502" s="90"/>
      <c r="L4502" s="87"/>
      <c r="M4502" s="103">
        <f>IF(ISNUMBER('Форма 1'!AD4502),'Форма 1'!$H4502*VLOOKUP('Форма 1'!$F4502,'Придельники с 2022'!$B$4:$X$28,'Форма 1'!AD$8),"")</f>
        <v>15834826.672</v>
      </c>
      <c r="N4502" s="103" t="str">
        <f>IF(ISBLANK('Форма 1'!$AE4502),"",IF('Форма 1'!$AE4502=1,'Форма 1'!$H4502*VLOOKUP('Форма 1'!$F4502,'Придельники с 2022'!$B$4:$X$28,'Форма 1'!$AE$8,0),IF('Форма 1'!$AE4502=2,'Форма 1'!$H4502*VLOOKUP('Форма 1'!$F4502,'Придельники с 2022'!$B$4:$X$28,13,0),IF('Форма 1'!$AE4502=3,'Форма 1'!$H4502*VLOOKUP('Форма 1'!$F4502,'Придельники с 2022'!$B$4:$X$28,12,0)))))</f>
        <v/>
      </c>
      <c r="O4502" s="103" t="str">
        <f>IF(ISNUMBER('Форма 1'!AF4502),'Форма 1'!$H4502*VLOOKUP('Форма 1'!$F4502,'Придельники с 2022'!$B$4:$X$28,'Форма 1'!AF$8),"")</f>
        <v/>
      </c>
      <c r="P4502" s="87"/>
      <c r="Q4502" s="103" t="str">
        <f>IF(ISNUMBER('Форма 1'!AH4502),'Форма 1'!$H4502*VLOOKUP('Форма 1'!$F4502,'Придельники с 2022'!$B$4:$X$28,'Форма 1'!AH$8),"")</f>
        <v/>
      </c>
      <c r="R4502" s="103" t="str">
        <f>IF(ISNUMBER('Форма 1'!AI4502),'Форма 1'!$H4502*VLOOKUP('Форма 1'!$F4502,'Придельники с 2022'!$B$4:$X$28,'Форма 1'!AI$8),"")</f>
        <v/>
      </c>
      <c r="S4502" s="103" t="str">
        <f>IF(ISNUMBER('Форма 1'!AJ4502),'Форма 1'!$H4502*VLOOKUP('Форма 1'!$F4502,'Придельники с 2022'!$B$4:$X$28,'Форма 1'!AJ$8),"")</f>
        <v/>
      </c>
      <c r="T4502" s="87"/>
    </row>
    <row r="4503" spans="1:20">
      <c r="A4503" s="188">
        <f t="shared" si="295"/>
        <v>49</v>
      </c>
      <c r="B4503" s="189" t="s">
        <v>4337</v>
      </c>
      <c r="C4503" s="99">
        <f t="shared" si="296"/>
        <v>691780.29</v>
      </c>
      <c r="D4503" s="103" t="str">
        <f>IF(ISNUMBER('Форма 1'!U4503),'Форма 1'!$H4503*VLOOKUP('Форма 1'!$F4503,'Придельники с 2022'!$B$4:$X$28,'Форма 1'!U$8),"")</f>
        <v/>
      </c>
      <c r="E4503" s="103" t="str">
        <f>IF(ISNUMBER('Форма 1'!V4503),'Форма 1'!$H4503*VLOOKUP('Форма 1'!$F4503,'Придельники с 2022'!$B$4:$X$28,'Форма 1'!V$8),"")</f>
        <v/>
      </c>
      <c r="F4503" s="103" t="str">
        <f>IF(ISNUMBER('Форма 1'!W4503),'Форма 1'!$H4503*VLOOKUP('Форма 1'!$F4503,'Придельники с 2022'!$B$4:$X$28,'Форма 1'!W$8),"")</f>
        <v/>
      </c>
      <c r="G4503" s="103">
        <f>IF(ISNUMBER('Форма 1'!X4503),'Форма 1'!$H4503*VLOOKUP('Форма 1'!$F4503,'Придельники с 2022'!$B$4:$X$28,'Форма 1'!X$8),"")</f>
        <v>691780.29</v>
      </c>
      <c r="H4503" s="103" t="str">
        <f>IF(ISNUMBER('Форма 1'!Y4503),'Форма 1'!$H4503*VLOOKUP('Форма 1'!$F4503,'Придельники с 2022'!$B$4:$X$28,'Форма 1'!Y$8),"")</f>
        <v/>
      </c>
      <c r="I4503" s="103" t="str">
        <f>IF(ISNUMBER('Форма 1'!Z4503),'Форма 1'!$H4503*VLOOKUP('Форма 1'!$F4503,'Придельники с 2022'!$B$4:$X$28,'Форма 1'!Z$8),"")</f>
        <v/>
      </c>
      <c r="J4503" s="103" t="str">
        <f>IF(ISNUMBER('Форма 1'!AA4503),'Форма 1'!$H4503*VLOOKUP('Форма 1'!$F4503,'Придельники с 2022'!$B$4:$X$28,'Форма 1'!AA$8),"")</f>
        <v/>
      </c>
      <c r="K4503" s="90"/>
      <c r="L4503" s="87"/>
      <c r="M4503" s="103" t="str">
        <f>IF(ISNUMBER('Форма 1'!AD4503),'Форма 1'!$H4503*VLOOKUP('Форма 1'!$F4503,'Придельники с 2022'!$B$4:$X$28,'Форма 1'!AD$8),"")</f>
        <v/>
      </c>
      <c r="N4503" s="103" t="str">
        <f>IF(ISBLANK('Форма 1'!$AE4503),"",IF('Форма 1'!$AE4503=1,'Форма 1'!$H4503*VLOOKUP('Форма 1'!$F4503,'Придельники с 2022'!$B$4:$X$28,'Форма 1'!$AE$8,0),IF('Форма 1'!$AE4503=2,'Форма 1'!$H4503*VLOOKUP('Форма 1'!$F4503,'Придельники с 2022'!$B$4:$X$28,13,0),IF('Форма 1'!$AE4503=3,'Форма 1'!$H4503*VLOOKUP('Форма 1'!$F4503,'Придельники с 2022'!$B$4:$X$28,12,0)))))</f>
        <v/>
      </c>
      <c r="O4503" s="103" t="str">
        <f>IF(ISNUMBER('Форма 1'!AF4503),'Форма 1'!$H4503*VLOOKUP('Форма 1'!$F4503,'Придельники с 2022'!$B$4:$X$28,'Форма 1'!AF$8),"")</f>
        <v/>
      </c>
      <c r="P4503" s="87"/>
      <c r="Q4503" s="103" t="str">
        <f>IF(ISNUMBER('Форма 1'!AH4503),'Форма 1'!$H4503*VLOOKUP('Форма 1'!$F4503,'Придельники с 2022'!$B$4:$X$28,'Форма 1'!AH$8),"")</f>
        <v/>
      </c>
      <c r="R4503" s="103" t="str">
        <f>IF(ISNUMBER('Форма 1'!AI4503),'Форма 1'!$H4503*VLOOKUP('Форма 1'!$F4503,'Придельники с 2022'!$B$4:$X$28,'Форма 1'!AI$8),"")</f>
        <v/>
      </c>
      <c r="S4503" s="103" t="str">
        <f>IF(ISNUMBER('Форма 1'!AJ4503),'Форма 1'!$H4503*VLOOKUP('Форма 1'!$F4503,'Придельники с 2022'!$B$4:$X$28,'Форма 1'!AJ$8),"")</f>
        <v/>
      </c>
      <c r="T4503" s="87"/>
    </row>
    <row r="4504" spans="1:20">
      <c r="A4504" s="188">
        <f t="shared" si="295"/>
        <v>50</v>
      </c>
      <c r="B4504" s="189" t="s">
        <v>4338</v>
      </c>
      <c r="C4504" s="99">
        <f t="shared" si="296"/>
        <v>4981224.6987000005</v>
      </c>
      <c r="D4504" s="103">
        <f>IF(ISNUMBER('Форма 1'!U4504),'Форма 1'!$H4504*VLOOKUP('Форма 1'!$F4504,'Придельники с 2022'!$B$4:$X$28,'Форма 1'!U$8),"")</f>
        <v>1626415.6727000002</v>
      </c>
      <c r="E4504" s="103" t="str">
        <f>IF(ISNUMBER('Форма 1'!V4504),'Форма 1'!$H4504*VLOOKUP('Форма 1'!$F4504,'Придельники с 2022'!$B$4:$X$28,'Форма 1'!V$8),"")</f>
        <v/>
      </c>
      <c r="F4504" s="103" t="str">
        <f>IF(ISNUMBER('Форма 1'!W4504),'Форма 1'!$H4504*VLOOKUP('Форма 1'!$F4504,'Придельники с 2022'!$B$4:$X$28,'Форма 1'!W$8),"")</f>
        <v/>
      </c>
      <c r="G4504" s="103" t="str">
        <f>IF(ISNUMBER('Форма 1'!X4504),'Форма 1'!$H4504*VLOOKUP('Форма 1'!$F4504,'Придельники с 2022'!$B$4:$X$28,'Форма 1'!X$8),"")</f>
        <v/>
      </c>
      <c r="H4504" s="103" t="str">
        <f>IF(ISNUMBER('Форма 1'!Y4504),'Форма 1'!$H4504*VLOOKUP('Форма 1'!$F4504,'Придельники с 2022'!$B$4:$X$28,'Форма 1'!Y$8),"")</f>
        <v/>
      </c>
      <c r="I4504" s="103" t="str">
        <f>IF(ISNUMBER('Форма 1'!Z4504),'Форма 1'!$H4504*VLOOKUP('Форма 1'!$F4504,'Придельники с 2022'!$B$4:$X$28,'Форма 1'!Z$8),"")</f>
        <v/>
      </c>
      <c r="J4504" s="103">
        <f>IF(ISNUMBER('Форма 1'!AA4504),'Форма 1'!$H4504*VLOOKUP('Форма 1'!$F4504,'Придельники с 2022'!$B$4:$X$28,'Форма 1'!AA$8),"")</f>
        <v>3354809.0260000001</v>
      </c>
      <c r="K4504" s="90"/>
      <c r="L4504" s="87"/>
      <c r="M4504" s="103" t="str">
        <f>IF(ISNUMBER('Форма 1'!AD4504),'Форма 1'!$H4504*VLOOKUP('Форма 1'!$F4504,'Придельники с 2022'!$B$4:$X$28,'Форма 1'!AD$8),"")</f>
        <v/>
      </c>
      <c r="N4504" s="103" t="str">
        <f>IF(ISBLANK('Форма 1'!$AE4504),"",IF('Форма 1'!$AE4504=1,'Форма 1'!$H4504*VLOOKUP('Форма 1'!$F4504,'Придельники с 2022'!$B$4:$X$28,'Форма 1'!$AE$8,0),IF('Форма 1'!$AE4504=2,'Форма 1'!$H4504*VLOOKUP('Форма 1'!$F4504,'Придельники с 2022'!$B$4:$X$28,13,0),IF('Форма 1'!$AE4504=3,'Форма 1'!$H4504*VLOOKUP('Форма 1'!$F4504,'Придельники с 2022'!$B$4:$X$28,12,0)))))</f>
        <v/>
      </c>
      <c r="O4504" s="103" t="str">
        <f>IF(ISNUMBER('Форма 1'!AF4504),'Форма 1'!$H4504*VLOOKUP('Форма 1'!$F4504,'Придельники с 2022'!$B$4:$X$28,'Форма 1'!AF$8),"")</f>
        <v/>
      </c>
      <c r="P4504" s="87"/>
      <c r="Q4504" s="103" t="str">
        <f>IF(ISNUMBER('Форма 1'!AH4504),'Форма 1'!$H4504*VLOOKUP('Форма 1'!$F4504,'Придельники с 2022'!$B$4:$X$28,'Форма 1'!AH$8),"")</f>
        <v/>
      </c>
      <c r="R4504" s="103" t="str">
        <f>IF(ISNUMBER('Форма 1'!AI4504),'Форма 1'!$H4504*VLOOKUP('Форма 1'!$F4504,'Придельники с 2022'!$B$4:$X$28,'Форма 1'!AI$8),"")</f>
        <v/>
      </c>
      <c r="S4504" s="103" t="str">
        <f>IF(ISNUMBER('Форма 1'!AJ4504),'Форма 1'!$H4504*VLOOKUP('Форма 1'!$F4504,'Придельники с 2022'!$B$4:$X$28,'Форма 1'!AJ$8),"")</f>
        <v/>
      </c>
      <c r="T4504" s="87"/>
    </row>
    <row r="4505" spans="1:20">
      <c r="A4505" s="188">
        <f t="shared" si="295"/>
        <v>51</v>
      </c>
      <c r="B4505" s="189" t="s">
        <v>4339</v>
      </c>
      <c r="C4505" s="99">
        <f t="shared" si="296"/>
        <v>2399037.6549999998</v>
      </c>
      <c r="D4505" s="103" t="str">
        <f>IF(ISNUMBER('Форма 1'!U4505),'Форма 1'!$H4505*VLOOKUP('Форма 1'!$F4505,'Придельники с 2022'!$B$4:$X$28,'Форма 1'!U$8),"")</f>
        <v/>
      </c>
      <c r="E4505" s="103" t="str">
        <f>IF(ISNUMBER('Форма 1'!V4505),'Форма 1'!$H4505*VLOOKUP('Форма 1'!$F4505,'Придельники с 2022'!$B$4:$X$28,'Форма 1'!V$8),"")</f>
        <v/>
      </c>
      <c r="F4505" s="103" t="str">
        <f>IF(ISNUMBER('Форма 1'!W4505),'Форма 1'!$H4505*VLOOKUP('Форма 1'!$F4505,'Придельники с 2022'!$B$4:$X$28,'Форма 1'!W$8),"")</f>
        <v/>
      </c>
      <c r="G4505" s="103" t="str">
        <f>IF(ISNUMBER('Форма 1'!X4505),'Форма 1'!$H4505*VLOOKUP('Форма 1'!$F4505,'Придельники с 2022'!$B$4:$X$28,'Форма 1'!X$8),"")</f>
        <v/>
      </c>
      <c r="H4505" s="103" t="str">
        <f>IF(ISNUMBER('Форма 1'!Y4505),'Форма 1'!$H4505*VLOOKUP('Форма 1'!$F4505,'Придельники с 2022'!$B$4:$X$28,'Форма 1'!Y$8),"")</f>
        <v/>
      </c>
      <c r="I4505" s="103" t="str">
        <f>IF(ISNUMBER('Форма 1'!Z4505),'Форма 1'!$H4505*VLOOKUP('Форма 1'!$F4505,'Придельники с 2022'!$B$4:$X$28,'Форма 1'!Z$8),"")</f>
        <v/>
      </c>
      <c r="J4505" s="103" t="str">
        <f>IF(ISNUMBER('Форма 1'!AA4505),'Форма 1'!$H4505*VLOOKUP('Форма 1'!$F4505,'Придельники с 2022'!$B$4:$X$28,'Форма 1'!AA$8),"")</f>
        <v/>
      </c>
      <c r="K4505" s="90"/>
      <c r="L4505" s="87"/>
      <c r="M4505" s="103" t="str">
        <f>IF(ISNUMBER('Форма 1'!AD4505),'Форма 1'!$H4505*VLOOKUP('Форма 1'!$F4505,'Придельники с 2022'!$B$4:$X$28,'Форма 1'!AD$8),"")</f>
        <v/>
      </c>
      <c r="N4505" s="103">
        <f>IF(ISBLANK('Форма 1'!$AE4505),"",IF('Форма 1'!$AE4505=1,'Форма 1'!$H4505*VLOOKUP('Форма 1'!$F4505,'Придельники с 2022'!$B$4:$X$28,'Форма 1'!$AE$8,0),IF('Форма 1'!$AE4505=2,'Форма 1'!$H4505*VLOOKUP('Форма 1'!$F4505,'Придельники с 2022'!$B$4:$X$28,13,0),IF('Форма 1'!$AE4505=3,'Форма 1'!$H4505*VLOOKUP('Форма 1'!$F4505,'Придельники с 2022'!$B$4:$X$28,12,0)))))</f>
        <v>2399037.6549999998</v>
      </c>
      <c r="O4505" s="103" t="str">
        <f>IF(ISNUMBER('Форма 1'!AF4505),'Форма 1'!$H4505*VLOOKUP('Форма 1'!$F4505,'Придельники с 2022'!$B$4:$X$28,'Форма 1'!AF$8),"")</f>
        <v/>
      </c>
      <c r="P4505" s="87"/>
      <c r="Q4505" s="103" t="str">
        <f>IF(ISNUMBER('Форма 1'!AH4505),'Форма 1'!$H4505*VLOOKUP('Форма 1'!$F4505,'Придельники с 2022'!$B$4:$X$28,'Форма 1'!AH$8),"")</f>
        <v/>
      </c>
      <c r="R4505" s="103" t="str">
        <f>IF(ISNUMBER('Форма 1'!AI4505),'Форма 1'!$H4505*VLOOKUP('Форма 1'!$F4505,'Придельники с 2022'!$B$4:$X$28,'Форма 1'!AI$8),"")</f>
        <v/>
      </c>
      <c r="S4505" s="103" t="str">
        <f>IF(ISNUMBER('Форма 1'!AJ4505),'Форма 1'!$H4505*VLOOKUP('Форма 1'!$F4505,'Придельники с 2022'!$B$4:$X$28,'Форма 1'!AJ$8),"")</f>
        <v/>
      </c>
      <c r="T4505" s="87"/>
    </row>
    <row r="4506" spans="1:20">
      <c r="A4506" s="188">
        <f t="shared" si="295"/>
        <v>52</v>
      </c>
      <c r="B4506" s="189" t="s">
        <v>4340</v>
      </c>
      <c r="C4506" s="99">
        <f t="shared" si="296"/>
        <v>626074.53519999993</v>
      </c>
      <c r="D4506" s="103" t="str">
        <f>IF(ISNUMBER('Форма 1'!U4506),'Форма 1'!$H4506*VLOOKUP('Форма 1'!$F4506,'Придельники с 2022'!$B$4:$X$28,'Форма 1'!U$8),"")</f>
        <v/>
      </c>
      <c r="E4506" s="103" t="str">
        <f>IF(ISNUMBER('Форма 1'!V4506),'Форма 1'!$H4506*VLOOKUP('Форма 1'!$F4506,'Придельники с 2022'!$B$4:$X$28,'Форма 1'!V$8),"")</f>
        <v/>
      </c>
      <c r="F4506" s="103" t="str">
        <f>IF(ISNUMBER('Форма 1'!W4506),'Форма 1'!$H4506*VLOOKUP('Форма 1'!$F4506,'Придельники с 2022'!$B$4:$X$28,'Форма 1'!W$8),"")</f>
        <v/>
      </c>
      <c r="G4506" s="103" t="str">
        <f>IF(ISNUMBER('Форма 1'!X4506),'Форма 1'!$H4506*VLOOKUP('Форма 1'!$F4506,'Придельники с 2022'!$B$4:$X$28,'Форма 1'!X$8),"")</f>
        <v/>
      </c>
      <c r="H4506" s="103" t="str">
        <f>IF(ISNUMBER('Форма 1'!Y4506),'Форма 1'!$H4506*VLOOKUP('Форма 1'!$F4506,'Придельники с 2022'!$B$4:$X$28,'Форма 1'!Y$8),"")</f>
        <v/>
      </c>
      <c r="I4506" s="103">
        <f>IF(ISNUMBER('Форма 1'!Z4506),'Форма 1'!$H4506*VLOOKUP('Форма 1'!$F4506,'Придельники с 2022'!$B$4:$X$28,'Форма 1'!Z$8),"")</f>
        <v>626074.53519999993</v>
      </c>
      <c r="J4506" s="103" t="str">
        <f>IF(ISNUMBER('Форма 1'!AA4506),'Форма 1'!$H4506*VLOOKUP('Форма 1'!$F4506,'Придельники с 2022'!$B$4:$X$28,'Форма 1'!AA$8),"")</f>
        <v/>
      </c>
      <c r="K4506" s="90"/>
      <c r="L4506" s="87"/>
      <c r="M4506" s="103" t="str">
        <f>IF(ISNUMBER('Форма 1'!AD4506),'Форма 1'!$H4506*VLOOKUP('Форма 1'!$F4506,'Придельники с 2022'!$B$4:$X$28,'Форма 1'!AD$8),"")</f>
        <v/>
      </c>
      <c r="N4506" s="103" t="str">
        <f>IF(ISBLANK('Форма 1'!$AE4506),"",IF('Форма 1'!$AE4506=1,'Форма 1'!$H4506*VLOOKUP('Форма 1'!$F4506,'Придельники с 2022'!$B$4:$X$28,'Форма 1'!$AE$8,0),IF('Форма 1'!$AE4506=2,'Форма 1'!$H4506*VLOOKUP('Форма 1'!$F4506,'Придельники с 2022'!$B$4:$X$28,13,0),IF('Форма 1'!$AE4506=3,'Форма 1'!$H4506*VLOOKUP('Форма 1'!$F4506,'Придельники с 2022'!$B$4:$X$28,12,0)))))</f>
        <v/>
      </c>
      <c r="O4506" s="103" t="str">
        <f>IF(ISNUMBER('Форма 1'!AF4506),'Форма 1'!$H4506*VLOOKUP('Форма 1'!$F4506,'Придельники с 2022'!$B$4:$X$28,'Форма 1'!AF$8),"")</f>
        <v/>
      </c>
      <c r="P4506" s="87"/>
      <c r="Q4506" s="103" t="str">
        <f>IF(ISNUMBER('Форма 1'!AH4506),'Форма 1'!$H4506*VLOOKUP('Форма 1'!$F4506,'Придельники с 2022'!$B$4:$X$28,'Форма 1'!AH$8),"")</f>
        <v/>
      </c>
      <c r="R4506" s="103" t="str">
        <f>IF(ISNUMBER('Форма 1'!AI4506),'Форма 1'!$H4506*VLOOKUP('Форма 1'!$F4506,'Придельники с 2022'!$B$4:$X$28,'Форма 1'!AI$8),"")</f>
        <v/>
      </c>
      <c r="S4506" s="103" t="str">
        <f>IF(ISNUMBER('Форма 1'!AJ4506),'Форма 1'!$H4506*VLOOKUP('Форма 1'!$F4506,'Придельники с 2022'!$B$4:$X$28,'Форма 1'!AJ$8),"")</f>
        <v/>
      </c>
      <c r="T4506" s="87"/>
    </row>
    <row r="4507" spans="1:20">
      <c r="A4507" s="188">
        <f t="shared" si="295"/>
        <v>53</v>
      </c>
      <c r="B4507" s="189" t="s">
        <v>4341</v>
      </c>
      <c r="C4507" s="99">
        <f t="shared" si="296"/>
        <v>8069304.3769999994</v>
      </c>
      <c r="D4507" s="103" t="str">
        <f>IF(ISNUMBER('Форма 1'!U4507),'Форма 1'!$H4507*VLOOKUP('Форма 1'!$F4507,'Придельники с 2022'!$B$4:$X$28,'Форма 1'!U$8),"")</f>
        <v/>
      </c>
      <c r="E4507" s="103" t="str">
        <f>IF(ISNUMBER('Форма 1'!V4507),'Форма 1'!$H4507*VLOOKUP('Форма 1'!$F4507,'Придельники с 2022'!$B$4:$X$28,'Форма 1'!V$8),"")</f>
        <v/>
      </c>
      <c r="F4507" s="103" t="str">
        <f>IF(ISNUMBER('Форма 1'!W4507),'Форма 1'!$H4507*VLOOKUP('Форма 1'!$F4507,'Придельники с 2022'!$B$4:$X$28,'Форма 1'!W$8),"")</f>
        <v/>
      </c>
      <c r="G4507" s="103" t="str">
        <f>IF(ISNUMBER('Форма 1'!X4507),'Форма 1'!$H4507*VLOOKUP('Форма 1'!$F4507,'Придельники с 2022'!$B$4:$X$28,'Форма 1'!X$8),"")</f>
        <v/>
      </c>
      <c r="H4507" s="103" t="str">
        <f>IF(ISNUMBER('Форма 1'!Y4507),'Форма 1'!$H4507*VLOOKUP('Форма 1'!$F4507,'Придельники с 2022'!$B$4:$X$28,'Форма 1'!Y$8),"")</f>
        <v/>
      </c>
      <c r="I4507" s="103" t="str">
        <f>IF(ISNUMBER('Форма 1'!Z4507),'Форма 1'!$H4507*VLOOKUP('Форма 1'!$F4507,'Придельники с 2022'!$B$4:$X$28,'Форма 1'!Z$8),"")</f>
        <v/>
      </c>
      <c r="J4507" s="103" t="str">
        <f>IF(ISNUMBER('Форма 1'!AA4507),'Форма 1'!$H4507*VLOOKUP('Форма 1'!$F4507,'Придельники с 2022'!$B$4:$X$28,'Форма 1'!AA$8),"")</f>
        <v/>
      </c>
      <c r="K4507" s="90"/>
      <c r="L4507" s="87"/>
      <c r="M4507" s="103">
        <f>IF(ISNUMBER('Форма 1'!AD4507),'Форма 1'!$H4507*VLOOKUP('Форма 1'!$F4507,'Придельники с 2022'!$B$4:$X$28,'Форма 1'!AD$8),"")</f>
        <v>8069304.3769999994</v>
      </c>
      <c r="N4507" s="103" t="str">
        <f>IF(ISBLANK('Форма 1'!$AE4507),"",IF('Форма 1'!$AE4507=1,'Форма 1'!$H4507*VLOOKUP('Форма 1'!$F4507,'Придельники с 2022'!$B$4:$X$28,'Форма 1'!$AE$8,0),IF('Форма 1'!$AE4507=2,'Форма 1'!$H4507*VLOOKUP('Форма 1'!$F4507,'Придельники с 2022'!$B$4:$X$28,13,0),IF('Форма 1'!$AE4507=3,'Форма 1'!$H4507*VLOOKUP('Форма 1'!$F4507,'Придельники с 2022'!$B$4:$X$28,12,0)))))</f>
        <v/>
      </c>
      <c r="O4507" s="103" t="str">
        <f>IF(ISNUMBER('Форма 1'!AF4507),'Форма 1'!$H4507*VLOOKUP('Форма 1'!$F4507,'Придельники с 2022'!$B$4:$X$28,'Форма 1'!AF$8),"")</f>
        <v/>
      </c>
      <c r="P4507" s="87"/>
      <c r="Q4507" s="103" t="str">
        <f>IF(ISNUMBER('Форма 1'!AH4507),'Форма 1'!$H4507*VLOOKUP('Форма 1'!$F4507,'Придельники с 2022'!$B$4:$X$28,'Форма 1'!AH$8),"")</f>
        <v/>
      </c>
      <c r="R4507" s="103" t="str">
        <f>IF(ISNUMBER('Форма 1'!AI4507),'Форма 1'!$H4507*VLOOKUP('Форма 1'!$F4507,'Придельники с 2022'!$B$4:$X$28,'Форма 1'!AI$8),"")</f>
        <v/>
      </c>
      <c r="S4507" s="103" t="str">
        <f>IF(ISNUMBER('Форма 1'!AJ4507),'Форма 1'!$H4507*VLOOKUP('Форма 1'!$F4507,'Придельники с 2022'!$B$4:$X$28,'Форма 1'!AJ$8),"")</f>
        <v/>
      </c>
      <c r="T4507" s="87"/>
    </row>
    <row r="4508" spans="1:20">
      <c r="A4508" s="188">
        <f t="shared" si="295"/>
        <v>54</v>
      </c>
      <c r="B4508" s="189" t="s">
        <v>4342</v>
      </c>
      <c r="C4508" s="99">
        <f t="shared" si="296"/>
        <v>5029995.88</v>
      </c>
      <c r="D4508" s="103" t="str">
        <f>IF(ISNUMBER('Форма 1'!U4508),'Форма 1'!$H4508*VLOOKUP('Форма 1'!$F4508,'Придельники с 2022'!$B$4:$X$28,'Форма 1'!U$8),"")</f>
        <v/>
      </c>
      <c r="E4508" s="103" t="str">
        <f>IF(ISNUMBER('Форма 1'!V4508),'Форма 1'!$H4508*VLOOKUP('Форма 1'!$F4508,'Придельники с 2022'!$B$4:$X$28,'Форма 1'!V$8),"")</f>
        <v/>
      </c>
      <c r="F4508" s="103" t="str">
        <f>IF(ISNUMBER('Форма 1'!W4508),'Форма 1'!$H4508*VLOOKUP('Форма 1'!$F4508,'Придельники с 2022'!$B$4:$X$28,'Форма 1'!W$8),"")</f>
        <v/>
      </c>
      <c r="G4508" s="103" t="str">
        <f>IF(ISNUMBER('Форма 1'!X4508),'Форма 1'!$H4508*VLOOKUP('Форма 1'!$F4508,'Придельники с 2022'!$B$4:$X$28,'Форма 1'!X$8),"")</f>
        <v/>
      </c>
      <c r="H4508" s="103" t="str">
        <f>IF(ISNUMBER('Форма 1'!Y4508),'Форма 1'!$H4508*VLOOKUP('Форма 1'!$F4508,'Придельники с 2022'!$B$4:$X$28,'Форма 1'!Y$8),"")</f>
        <v/>
      </c>
      <c r="I4508" s="103" t="str">
        <f>IF(ISNUMBER('Форма 1'!Z4508),'Форма 1'!$H4508*VLOOKUP('Форма 1'!$F4508,'Придельники с 2022'!$B$4:$X$28,'Форма 1'!Z$8),"")</f>
        <v/>
      </c>
      <c r="J4508" s="103" t="str">
        <f>IF(ISNUMBER('Форма 1'!AA4508),'Форма 1'!$H4508*VLOOKUP('Форма 1'!$F4508,'Придельники с 2022'!$B$4:$X$28,'Форма 1'!AA$8),"")</f>
        <v/>
      </c>
      <c r="K4508" s="90"/>
      <c r="L4508" s="87"/>
      <c r="M4508" s="103" t="str">
        <f>IF(ISNUMBER('Форма 1'!AD4508),'Форма 1'!$H4508*VLOOKUP('Форма 1'!$F4508,'Придельники с 2022'!$B$4:$X$28,'Форма 1'!AD$8),"")</f>
        <v/>
      </c>
      <c r="N4508" s="103">
        <f>IF(ISBLANK('Форма 1'!$AE4508),"",IF('Форма 1'!$AE4508=1,'Форма 1'!$H4508*VLOOKUP('Форма 1'!$F4508,'Придельники с 2022'!$B$4:$X$28,'Форма 1'!$AE$8,0),IF('Форма 1'!$AE4508=2,'Форма 1'!$H4508*VLOOKUP('Форма 1'!$F4508,'Придельники с 2022'!$B$4:$X$28,13,0),IF('Форма 1'!$AE4508=3,'Форма 1'!$H4508*VLOOKUP('Форма 1'!$F4508,'Придельники с 2022'!$B$4:$X$28,12,0)))))</f>
        <v>5029995.88</v>
      </c>
      <c r="O4508" s="103" t="str">
        <f>IF(ISNUMBER('Форма 1'!AF4508),'Форма 1'!$H4508*VLOOKUP('Форма 1'!$F4508,'Придельники с 2022'!$B$4:$X$28,'Форма 1'!AF$8),"")</f>
        <v/>
      </c>
      <c r="P4508" s="87"/>
      <c r="Q4508" s="103" t="str">
        <f>IF(ISNUMBER('Форма 1'!AH4508),'Форма 1'!$H4508*VLOOKUP('Форма 1'!$F4508,'Придельники с 2022'!$B$4:$X$28,'Форма 1'!AH$8),"")</f>
        <v/>
      </c>
      <c r="R4508" s="103" t="str">
        <f>IF(ISNUMBER('Форма 1'!AI4508),'Форма 1'!$H4508*VLOOKUP('Форма 1'!$F4508,'Придельники с 2022'!$B$4:$X$28,'Форма 1'!AI$8),"")</f>
        <v/>
      </c>
      <c r="S4508" s="103" t="str">
        <f>IF(ISNUMBER('Форма 1'!AJ4508),'Форма 1'!$H4508*VLOOKUP('Форма 1'!$F4508,'Придельники с 2022'!$B$4:$X$28,'Форма 1'!AJ$8),"")</f>
        <v/>
      </c>
      <c r="T4508" s="87"/>
    </row>
    <row r="4509" spans="1:20">
      <c r="A4509" s="188">
        <f t="shared" si="295"/>
        <v>55</v>
      </c>
      <c r="B4509" s="189" t="s">
        <v>4343</v>
      </c>
      <c r="C4509" s="99">
        <f t="shared" si="296"/>
        <v>12377024.016000003</v>
      </c>
      <c r="D4509" s="103" t="str">
        <f>IF(ISNUMBER('Форма 1'!U4509),'Форма 1'!$H4509*VLOOKUP('Форма 1'!$F4509,'Придельники с 2022'!$B$4:$X$28,'Форма 1'!U$8),"")</f>
        <v/>
      </c>
      <c r="E4509" s="103" t="str">
        <f>IF(ISNUMBER('Форма 1'!V4509),'Форма 1'!$H4509*VLOOKUP('Форма 1'!$F4509,'Придельники с 2022'!$B$4:$X$28,'Форма 1'!V$8),"")</f>
        <v/>
      </c>
      <c r="F4509" s="103" t="str">
        <f>IF(ISNUMBER('Форма 1'!W4509),'Форма 1'!$H4509*VLOOKUP('Форма 1'!$F4509,'Придельники с 2022'!$B$4:$X$28,'Форма 1'!W$8),"")</f>
        <v/>
      </c>
      <c r="G4509" s="103" t="str">
        <f>IF(ISNUMBER('Форма 1'!X4509),'Форма 1'!$H4509*VLOOKUP('Форма 1'!$F4509,'Придельники с 2022'!$B$4:$X$28,'Форма 1'!X$8),"")</f>
        <v/>
      </c>
      <c r="H4509" s="103" t="str">
        <f>IF(ISNUMBER('Форма 1'!Y4509),'Форма 1'!$H4509*VLOOKUP('Форма 1'!$F4509,'Придельники с 2022'!$B$4:$X$28,'Форма 1'!Y$8),"")</f>
        <v/>
      </c>
      <c r="I4509" s="103" t="str">
        <f>IF(ISNUMBER('Форма 1'!Z4509),'Форма 1'!$H4509*VLOOKUP('Форма 1'!$F4509,'Придельники с 2022'!$B$4:$X$28,'Форма 1'!Z$8),"")</f>
        <v/>
      </c>
      <c r="J4509" s="103" t="str">
        <f>IF(ISNUMBER('Форма 1'!AA4509),'Форма 1'!$H4509*VLOOKUP('Форма 1'!$F4509,'Придельники с 2022'!$B$4:$X$28,'Форма 1'!AA$8),"")</f>
        <v/>
      </c>
      <c r="K4509" s="90"/>
      <c r="L4509" s="87"/>
      <c r="M4509" s="103">
        <f>IF(ISNUMBER('Форма 1'!AD4509),'Форма 1'!$H4509*VLOOKUP('Форма 1'!$F4509,'Придельники с 2022'!$B$4:$X$28,'Форма 1'!AD$8),"")</f>
        <v>12377024.016000003</v>
      </c>
      <c r="N4509" s="103" t="str">
        <f>IF(ISBLANK('Форма 1'!$AE4509),"",IF('Форма 1'!$AE4509=1,'Форма 1'!$H4509*VLOOKUP('Форма 1'!$F4509,'Придельники с 2022'!$B$4:$X$28,'Форма 1'!$AE$8,0),IF('Форма 1'!$AE4509=2,'Форма 1'!$H4509*VLOOKUP('Форма 1'!$F4509,'Придельники с 2022'!$B$4:$X$28,13,0),IF('Форма 1'!$AE4509=3,'Форма 1'!$H4509*VLOOKUP('Форма 1'!$F4509,'Придельники с 2022'!$B$4:$X$28,12,0)))))</f>
        <v/>
      </c>
      <c r="O4509" s="103" t="str">
        <f>IF(ISNUMBER('Форма 1'!AF4509),'Форма 1'!$H4509*VLOOKUP('Форма 1'!$F4509,'Придельники с 2022'!$B$4:$X$28,'Форма 1'!AF$8),"")</f>
        <v/>
      </c>
      <c r="P4509" s="87"/>
      <c r="Q4509" s="103" t="str">
        <f>IF(ISNUMBER('Форма 1'!AH4509),'Форма 1'!$H4509*VLOOKUP('Форма 1'!$F4509,'Придельники с 2022'!$B$4:$X$28,'Форма 1'!AH$8),"")</f>
        <v/>
      </c>
      <c r="R4509" s="103" t="str">
        <f>IF(ISNUMBER('Форма 1'!AI4509),'Форма 1'!$H4509*VLOOKUP('Форма 1'!$F4509,'Придельники с 2022'!$B$4:$X$28,'Форма 1'!AI$8),"")</f>
        <v/>
      </c>
      <c r="S4509" s="103" t="str">
        <f>IF(ISNUMBER('Форма 1'!AJ4509),'Форма 1'!$H4509*VLOOKUP('Форма 1'!$F4509,'Придельники с 2022'!$B$4:$X$28,'Форма 1'!AJ$8),"")</f>
        <v/>
      </c>
      <c r="T4509" s="87"/>
    </row>
    <row r="4510" spans="1:20">
      <c r="A4510" s="188">
        <f t="shared" ref="A4510:A4573" si="297">A4509+1</f>
        <v>56</v>
      </c>
      <c r="B4510" s="189" t="s">
        <v>4344</v>
      </c>
      <c r="C4510" s="99">
        <f t="shared" si="296"/>
        <v>6713110.7359999996</v>
      </c>
      <c r="D4510" s="103" t="str">
        <f>IF(ISNUMBER('Форма 1'!U4510),'Форма 1'!$H4510*VLOOKUP('Форма 1'!$F4510,'Придельники с 2022'!$B$4:$X$28,'Форма 1'!U$8),"")</f>
        <v/>
      </c>
      <c r="E4510" s="103" t="str">
        <f>IF(ISNUMBER('Форма 1'!V4510),'Форма 1'!$H4510*VLOOKUP('Форма 1'!$F4510,'Придельники с 2022'!$B$4:$X$28,'Форма 1'!V$8),"")</f>
        <v/>
      </c>
      <c r="F4510" s="103" t="str">
        <f>IF(ISNUMBER('Форма 1'!W4510),'Форма 1'!$H4510*VLOOKUP('Форма 1'!$F4510,'Придельники с 2022'!$B$4:$X$28,'Форма 1'!W$8),"")</f>
        <v/>
      </c>
      <c r="G4510" s="103" t="str">
        <f>IF(ISNUMBER('Форма 1'!X4510),'Форма 1'!$H4510*VLOOKUP('Форма 1'!$F4510,'Придельники с 2022'!$B$4:$X$28,'Форма 1'!X$8),"")</f>
        <v/>
      </c>
      <c r="H4510" s="103" t="str">
        <f>IF(ISNUMBER('Форма 1'!Y4510),'Форма 1'!$H4510*VLOOKUP('Форма 1'!$F4510,'Придельники с 2022'!$B$4:$X$28,'Форма 1'!Y$8),"")</f>
        <v/>
      </c>
      <c r="I4510" s="103" t="str">
        <f>IF(ISNUMBER('Форма 1'!Z4510),'Форма 1'!$H4510*VLOOKUP('Форма 1'!$F4510,'Придельники с 2022'!$B$4:$X$28,'Форма 1'!Z$8),"")</f>
        <v/>
      </c>
      <c r="J4510" s="103" t="str">
        <f>IF(ISNUMBER('Форма 1'!AA4510),'Форма 1'!$H4510*VLOOKUP('Форма 1'!$F4510,'Придельники с 2022'!$B$4:$X$28,'Форма 1'!AA$8),"")</f>
        <v/>
      </c>
      <c r="K4510" s="90"/>
      <c r="L4510" s="87"/>
      <c r="M4510" s="103">
        <f>IF(ISNUMBER('Форма 1'!AD4510),'Форма 1'!$H4510*VLOOKUP('Форма 1'!$F4510,'Придельники с 2022'!$B$4:$X$28,'Форма 1'!AD$8),"")</f>
        <v>6713110.7359999996</v>
      </c>
      <c r="N4510" s="103" t="str">
        <f>IF(ISBLANK('Форма 1'!$AE4510),"",IF('Форма 1'!$AE4510=1,'Форма 1'!$H4510*VLOOKUP('Форма 1'!$F4510,'Придельники с 2022'!$B$4:$X$28,'Форма 1'!$AE$8,0),IF('Форма 1'!$AE4510=2,'Форма 1'!$H4510*VLOOKUP('Форма 1'!$F4510,'Придельники с 2022'!$B$4:$X$28,13,0),IF('Форма 1'!$AE4510=3,'Форма 1'!$H4510*VLOOKUP('Форма 1'!$F4510,'Придельники с 2022'!$B$4:$X$28,12,0)))))</f>
        <v/>
      </c>
      <c r="O4510" s="103" t="str">
        <f>IF(ISNUMBER('Форма 1'!AF4510),'Форма 1'!$H4510*VLOOKUP('Форма 1'!$F4510,'Придельники с 2022'!$B$4:$X$28,'Форма 1'!AF$8),"")</f>
        <v/>
      </c>
      <c r="P4510" s="87"/>
      <c r="Q4510" s="103" t="str">
        <f>IF(ISNUMBER('Форма 1'!AH4510),'Форма 1'!$H4510*VLOOKUP('Форма 1'!$F4510,'Придельники с 2022'!$B$4:$X$28,'Форма 1'!AH$8),"")</f>
        <v/>
      </c>
      <c r="R4510" s="103" t="str">
        <f>IF(ISNUMBER('Форма 1'!AI4510),'Форма 1'!$H4510*VLOOKUP('Форма 1'!$F4510,'Придельники с 2022'!$B$4:$X$28,'Форма 1'!AI$8),"")</f>
        <v/>
      </c>
      <c r="S4510" s="103" t="str">
        <f>IF(ISNUMBER('Форма 1'!AJ4510),'Форма 1'!$H4510*VLOOKUP('Форма 1'!$F4510,'Придельники с 2022'!$B$4:$X$28,'Форма 1'!AJ$8),"")</f>
        <v/>
      </c>
      <c r="T4510" s="87"/>
    </row>
    <row r="4511" spans="1:20">
      <c r="A4511" s="188">
        <f t="shared" si="297"/>
        <v>57</v>
      </c>
      <c r="B4511" s="189" t="s">
        <v>4345</v>
      </c>
      <c r="C4511" s="99">
        <f t="shared" si="296"/>
        <v>19124065.32</v>
      </c>
      <c r="D4511" s="103" t="str">
        <f>IF(ISNUMBER('Форма 1'!U4511),'Форма 1'!$H4511*VLOOKUP('Форма 1'!$F4511,'Придельники с 2022'!$B$4:$X$28,'Форма 1'!U$8),"")</f>
        <v/>
      </c>
      <c r="E4511" s="103" t="str">
        <f>IF(ISNUMBER('Форма 1'!V4511),'Форма 1'!$H4511*VLOOKUP('Форма 1'!$F4511,'Придельники с 2022'!$B$4:$X$28,'Форма 1'!V$8),"")</f>
        <v/>
      </c>
      <c r="F4511" s="103" t="str">
        <f>IF(ISNUMBER('Форма 1'!W4511),'Форма 1'!$H4511*VLOOKUP('Форма 1'!$F4511,'Придельники с 2022'!$B$4:$X$28,'Форма 1'!W$8),"")</f>
        <v/>
      </c>
      <c r="G4511" s="103" t="str">
        <f>IF(ISNUMBER('Форма 1'!X4511),'Форма 1'!$H4511*VLOOKUP('Форма 1'!$F4511,'Придельники с 2022'!$B$4:$X$28,'Форма 1'!X$8),"")</f>
        <v/>
      </c>
      <c r="H4511" s="103" t="str">
        <f>IF(ISNUMBER('Форма 1'!Y4511),'Форма 1'!$H4511*VLOOKUP('Форма 1'!$F4511,'Придельники с 2022'!$B$4:$X$28,'Форма 1'!Y$8),"")</f>
        <v/>
      </c>
      <c r="I4511" s="103" t="str">
        <f>IF(ISNUMBER('Форма 1'!Z4511),'Форма 1'!$H4511*VLOOKUP('Форма 1'!$F4511,'Придельники с 2022'!$B$4:$X$28,'Форма 1'!Z$8),"")</f>
        <v/>
      </c>
      <c r="J4511" s="103" t="str">
        <f>IF(ISNUMBER('Форма 1'!AA4511),'Форма 1'!$H4511*VLOOKUP('Форма 1'!$F4511,'Придельники с 2022'!$B$4:$X$28,'Форма 1'!AA$8),"")</f>
        <v/>
      </c>
      <c r="K4511" s="90"/>
      <c r="L4511" s="87"/>
      <c r="M4511" s="103" t="str">
        <f>IF(ISNUMBER('Форма 1'!AD4511),'Форма 1'!$H4511*VLOOKUP('Форма 1'!$F4511,'Придельники с 2022'!$B$4:$X$28,'Форма 1'!AD$8),"")</f>
        <v/>
      </c>
      <c r="N4511" s="103">
        <f>IF(ISBLANK('Форма 1'!$AE4511),"",IF('Форма 1'!$AE4511=1,'Форма 1'!$H4511*VLOOKUP('Форма 1'!$F4511,'Придельники с 2022'!$B$4:$X$28,'Форма 1'!$AE$8,0),IF('Форма 1'!$AE4511=2,'Форма 1'!$H4511*VLOOKUP('Форма 1'!$F4511,'Придельники с 2022'!$B$4:$X$28,13,0),IF('Форма 1'!$AE4511=3,'Форма 1'!$H4511*VLOOKUP('Форма 1'!$F4511,'Придельники с 2022'!$B$4:$X$28,12,0)))))</f>
        <v>16385200.159999998</v>
      </c>
      <c r="O4511" s="103">
        <f>IF(ISNUMBER('Форма 1'!AF4511),'Форма 1'!$H4511*VLOOKUP('Форма 1'!$F4511,'Придельники с 2022'!$B$4:$X$28,'Форма 1'!AF$8),"")</f>
        <v>2738865.16</v>
      </c>
      <c r="P4511" s="87"/>
      <c r="Q4511" s="103" t="str">
        <f>IF(ISNUMBER('Форма 1'!AH4511),'Форма 1'!$H4511*VLOOKUP('Форма 1'!$F4511,'Придельники с 2022'!$B$4:$X$28,'Форма 1'!AH$8),"")</f>
        <v/>
      </c>
      <c r="R4511" s="103" t="str">
        <f>IF(ISNUMBER('Форма 1'!AI4511),'Форма 1'!$H4511*VLOOKUP('Форма 1'!$F4511,'Придельники с 2022'!$B$4:$X$28,'Форма 1'!AI$8),"")</f>
        <v/>
      </c>
      <c r="S4511" s="103" t="str">
        <f>IF(ISNUMBER('Форма 1'!AJ4511),'Форма 1'!$H4511*VLOOKUP('Форма 1'!$F4511,'Придельники с 2022'!$B$4:$X$28,'Форма 1'!AJ$8),"")</f>
        <v/>
      </c>
      <c r="T4511" s="87"/>
    </row>
    <row r="4512" spans="1:20">
      <c r="A4512" s="188">
        <f t="shared" si="297"/>
        <v>58</v>
      </c>
      <c r="B4512" s="189" t="s">
        <v>4346</v>
      </c>
      <c r="C4512" s="99">
        <f t="shared" si="296"/>
        <v>7754866.2459999993</v>
      </c>
      <c r="D4512" s="103" t="str">
        <f>IF(ISNUMBER('Форма 1'!U4512),'Форма 1'!$H4512*VLOOKUP('Форма 1'!$F4512,'Придельники с 2022'!$B$4:$X$28,'Форма 1'!U$8),"")</f>
        <v/>
      </c>
      <c r="E4512" s="103" t="str">
        <f>IF(ISNUMBER('Форма 1'!V4512),'Форма 1'!$H4512*VLOOKUP('Форма 1'!$F4512,'Придельники с 2022'!$B$4:$X$28,'Форма 1'!V$8),"")</f>
        <v/>
      </c>
      <c r="F4512" s="103" t="str">
        <f>IF(ISNUMBER('Форма 1'!W4512),'Форма 1'!$H4512*VLOOKUP('Форма 1'!$F4512,'Придельники с 2022'!$B$4:$X$28,'Форма 1'!W$8),"")</f>
        <v/>
      </c>
      <c r="G4512" s="103" t="str">
        <f>IF(ISNUMBER('Форма 1'!X4512),'Форма 1'!$H4512*VLOOKUP('Форма 1'!$F4512,'Придельники с 2022'!$B$4:$X$28,'Форма 1'!X$8),"")</f>
        <v/>
      </c>
      <c r="H4512" s="103" t="str">
        <f>IF(ISNUMBER('Форма 1'!Y4512),'Форма 1'!$H4512*VLOOKUP('Форма 1'!$F4512,'Придельники с 2022'!$B$4:$X$28,'Форма 1'!Y$8),"")</f>
        <v/>
      </c>
      <c r="I4512" s="103" t="str">
        <f>IF(ISNUMBER('Форма 1'!Z4512),'Форма 1'!$H4512*VLOOKUP('Форма 1'!$F4512,'Придельники с 2022'!$B$4:$X$28,'Форма 1'!Z$8),"")</f>
        <v/>
      </c>
      <c r="J4512" s="103" t="str">
        <f>IF(ISNUMBER('Форма 1'!AA4512),'Форма 1'!$H4512*VLOOKUP('Форма 1'!$F4512,'Придельники с 2022'!$B$4:$X$28,'Форма 1'!AA$8),"")</f>
        <v/>
      </c>
      <c r="K4512" s="90"/>
      <c r="L4512" s="87"/>
      <c r="M4512" s="103">
        <f>IF(ISNUMBER('Форма 1'!AD4512),'Форма 1'!$H4512*VLOOKUP('Форма 1'!$F4512,'Придельники с 2022'!$B$4:$X$28,'Форма 1'!AD$8),"")</f>
        <v>7754866.2459999993</v>
      </c>
      <c r="N4512" s="103" t="str">
        <f>IF(ISBLANK('Форма 1'!$AE4512),"",IF('Форма 1'!$AE4512=1,'Форма 1'!$H4512*VLOOKUP('Форма 1'!$F4512,'Придельники с 2022'!$B$4:$X$28,'Форма 1'!$AE$8,0),IF('Форма 1'!$AE4512=2,'Форма 1'!$H4512*VLOOKUP('Форма 1'!$F4512,'Придельники с 2022'!$B$4:$X$28,13,0),IF('Форма 1'!$AE4512=3,'Форма 1'!$H4512*VLOOKUP('Форма 1'!$F4512,'Придельники с 2022'!$B$4:$X$28,12,0)))))</f>
        <v/>
      </c>
      <c r="O4512" s="103" t="str">
        <f>IF(ISNUMBER('Форма 1'!AF4512),'Форма 1'!$H4512*VLOOKUP('Форма 1'!$F4512,'Придельники с 2022'!$B$4:$X$28,'Форма 1'!AF$8),"")</f>
        <v/>
      </c>
      <c r="P4512" s="87"/>
      <c r="Q4512" s="103" t="str">
        <f>IF(ISNUMBER('Форма 1'!AH4512),'Форма 1'!$H4512*VLOOKUP('Форма 1'!$F4512,'Придельники с 2022'!$B$4:$X$28,'Форма 1'!AH$8),"")</f>
        <v/>
      </c>
      <c r="R4512" s="103" t="str">
        <f>IF(ISNUMBER('Форма 1'!AI4512),'Форма 1'!$H4512*VLOOKUP('Форма 1'!$F4512,'Придельники с 2022'!$B$4:$X$28,'Форма 1'!AI$8),"")</f>
        <v/>
      </c>
      <c r="S4512" s="103" t="str">
        <f>IF(ISNUMBER('Форма 1'!AJ4512),'Форма 1'!$H4512*VLOOKUP('Форма 1'!$F4512,'Придельники с 2022'!$B$4:$X$28,'Форма 1'!AJ$8),"")</f>
        <v/>
      </c>
      <c r="T4512" s="87"/>
    </row>
    <row r="4513" spans="1:20">
      <c r="A4513" s="188">
        <f t="shared" si="297"/>
        <v>59</v>
      </c>
      <c r="B4513" s="189" t="s">
        <v>4347</v>
      </c>
      <c r="C4513" s="99">
        <f t="shared" si="296"/>
        <v>4123614.5790000004</v>
      </c>
      <c r="D4513" s="103" t="str">
        <f>IF(ISNUMBER('Форма 1'!U4513),'Форма 1'!$H4513*VLOOKUP('Форма 1'!$F4513,'Придельники с 2022'!$B$4:$X$28,'Форма 1'!U$8),"")</f>
        <v/>
      </c>
      <c r="E4513" s="103" t="str">
        <f>IF(ISNUMBER('Форма 1'!V4513),'Форма 1'!$H4513*VLOOKUP('Форма 1'!$F4513,'Придельники с 2022'!$B$4:$X$28,'Форма 1'!V$8),"")</f>
        <v/>
      </c>
      <c r="F4513" s="103" t="str">
        <f>IF(ISNUMBER('Форма 1'!W4513),'Форма 1'!$H4513*VLOOKUP('Форма 1'!$F4513,'Придельники с 2022'!$B$4:$X$28,'Форма 1'!W$8),"")</f>
        <v/>
      </c>
      <c r="G4513" s="103">
        <f>IF(ISNUMBER('Форма 1'!X4513),'Форма 1'!$H4513*VLOOKUP('Форма 1'!$F4513,'Придельники с 2022'!$B$4:$X$28,'Форма 1'!X$8),"")</f>
        <v>712134.06900000002</v>
      </c>
      <c r="H4513" s="103">
        <f>IF(ISNUMBER('Форма 1'!Y4513),'Форма 1'!$H4513*VLOOKUP('Форма 1'!$F4513,'Придельники с 2022'!$B$4:$X$28,'Форма 1'!Y$8),"")</f>
        <v>2196323.1780000003</v>
      </c>
      <c r="I4513" s="103">
        <f>IF(ISNUMBER('Форма 1'!Z4513),'Форма 1'!$H4513*VLOOKUP('Форма 1'!$F4513,'Придельники с 2022'!$B$4:$X$28,'Форма 1'!Z$8),"")</f>
        <v>1215157.3319999999</v>
      </c>
      <c r="J4513" s="103" t="str">
        <f>IF(ISNUMBER('Форма 1'!AA4513),'Форма 1'!$H4513*VLOOKUP('Форма 1'!$F4513,'Придельники с 2022'!$B$4:$X$28,'Форма 1'!AA$8),"")</f>
        <v/>
      </c>
      <c r="K4513" s="90"/>
      <c r="L4513" s="87"/>
      <c r="M4513" s="103" t="str">
        <f>IF(ISNUMBER('Форма 1'!AD4513),'Форма 1'!$H4513*VLOOKUP('Форма 1'!$F4513,'Придельники с 2022'!$B$4:$X$28,'Форма 1'!AD$8),"")</f>
        <v/>
      </c>
      <c r="N4513" s="103" t="str">
        <f>IF(ISBLANK('Форма 1'!$AE4513),"",IF('Форма 1'!$AE4513=1,'Форма 1'!$H4513*VLOOKUP('Форма 1'!$F4513,'Придельники с 2022'!$B$4:$X$28,'Форма 1'!$AE$8,0),IF('Форма 1'!$AE4513=2,'Форма 1'!$H4513*VLOOKUP('Форма 1'!$F4513,'Придельники с 2022'!$B$4:$X$28,13,0),IF('Форма 1'!$AE4513=3,'Форма 1'!$H4513*VLOOKUP('Форма 1'!$F4513,'Придельники с 2022'!$B$4:$X$28,12,0)))))</f>
        <v/>
      </c>
      <c r="O4513" s="103" t="str">
        <f>IF(ISNUMBER('Форма 1'!AF4513),'Форма 1'!$H4513*VLOOKUP('Форма 1'!$F4513,'Придельники с 2022'!$B$4:$X$28,'Форма 1'!AF$8),"")</f>
        <v/>
      </c>
      <c r="P4513" s="87"/>
      <c r="Q4513" s="103" t="str">
        <f>IF(ISNUMBER('Форма 1'!AH4513),'Форма 1'!$H4513*VLOOKUP('Форма 1'!$F4513,'Придельники с 2022'!$B$4:$X$28,'Форма 1'!AH$8),"")</f>
        <v/>
      </c>
      <c r="R4513" s="103" t="str">
        <f>IF(ISNUMBER('Форма 1'!AI4513),'Форма 1'!$H4513*VLOOKUP('Форма 1'!$F4513,'Придельники с 2022'!$B$4:$X$28,'Форма 1'!AI$8),"")</f>
        <v/>
      </c>
      <c r="S4513" s="103" t="str">
        <f>IF(ISNUMBER('Форма 1'!AJ4513),'Форма 1'!$H4513*VLOOKUP('Форма 1'!$F4513,'Придельники с 2022'!$B$4:$X$28,'Форма 1'!AJ$8),"")</f>
        <v/>
      </c>
      <c r="T4513" s="87"/>
    </row>
    <row r="4514" spans="1:20">
      <c r="A4514" s="188">
        <f t="shared" si="297"/>
        <v>60</v>
      </c>
      <c r="B4514" s="189" t="s">
        <v>4348</v>
      </c>
      <c r="C4514" s="99">
        <f t="shared" si="296"/>
        <v>529997.52</v>
      </c>
      <c r="D4514" s="103">
        <f>IF(ISNUMBER('Форма 1'!U4514),'Форма 1'!$H4514*VLOOKUP('Форма 1'!$F4514,'Придельники с 2022'!$B$4:$X$28,'Форма 1'!U$8),"")</f>
        <v>529997.52</v>
      </c>
      <c r="E4514" s="103" t="str">
        <f>IF(ISNUMBER('Форма 1'!V4514),'Форма 1'!$H4514*VLOOKUP('Форма 1'!$F4514,'Придельники с 2022'!$B$4:$X$28,'Форма 1'!V$8),"")</f>
        <v/>
      </c>
      <c r="F4514" s="103" t="str">
        <f>IF(ISNUMBER('Форма 1'!W4514),'Форма 1'!$H4514*VLOOKUP('Форма 1'!$F4514,'Придельники с 2022'!$B$4:$X$28,'Форма 1'!W$8),"")</f>
        <v/>
      </c>
      <c r="G4514" s="103" t="str">
        <f>IF(ISNUMBER('Форма 1'!X4514),'Форма 1'!$H4514*VLOOKUP('Форма 1'!$F4514,'Придельники с 2022'!$B$4:$X$28,'Форма 1'!X$8),"")</f>
        <v/>
      </c>
      <c r="H4514" s="103" t="str">
        <f>IF(ISNUMBER('Форма 1'!Y4514),'Форма 1'!$H4514*VLOOKUP('Форма 1'!$F4514,'Придельники с 2022'!$B$4:$X$28,'Форма 1'!Y$8),"")</f>
        <v/>
      </c>
      <c r="I4514" s="103" t="str">
        <f>IF(ISNUMBER('Форма 1'!Z4514),'Форма 1'!$H4514*VLOOKUP('Форма 1'!$F4514,'Придельники с 2022'!$B$4:$X$28,'Форма 1'!Z$8),"")</f>
        <v/>
      </c>
      <c r="J4514" s="103" t="str">
        <f>IF(ISNUMBER('Форма 1'!AA4514),'Форма 1'!$H4514*VLOOKUP('Форма 1'!$F4514,'Придельники с 2022'!$B$4:$X$28,'Форма 1'!AA$8),"")</f>
        <v/>
      </c>
      <c r="K4514" s="90"/>
      <c r="L4514" s="87"/>
      <c r="M4514" s="103" t="str">
        <f>IF(ISNUMBER('Форма 1'!AD4514),'Форма 1'!$H4514*VLOOKUP('Форма 1'!$F4514,'Придельники с 2022'!$B$4:$X$28,'Форма 1'!AD$8),"")</f>
        <v/>
      </c>
      <c r="N4514" s="103" t="str">
        <f>IF(ISBLANK('Форма 1'!$AE4514),"",IF('Форма 1'!$AE4514=1,'Форма 1'!$H4514*VLOOKUP('Форма 1'!$F4514,'Придельники с 2022'!$B$4:$X$28,'Форма 1'!$AE$8,0),IF('Форма 1'!$AE4514=2,'Форма 1'!$H4514*VLOOKUP('Форма 1'!$F4514,'Придельники с 2022'!$B$4:$X$28,13,0),IF('Форма 1'!$AE4514=3,'Форма 1'!$H4514*VLOOKUP('Форма 1'!$F4514,'Придельники с 2022'!$B$4:$X$28,12,0)))))</f>
        <v/>
      </c>
      <c r="O4514" s="103" t="str">
        <f>IF(ISNUMBER('Форма 1'!AF4514),'Форма 1'!$H4514*VLOOKUP('Форма 1'!$F4514,'Придельники с 2022'!$B$4:$X$28,'Форма 1'!AF$8),"")</f>
        <v/>
      </c>
      <c r="P4514" s="87"/>
      <c r="Q4514" s="103" t="str">
        <f>IF(ISNUMBER('Форма 1'!AH4514),'Форма 1'!$H4514*VLOOKUP('Форма 1'!$F4514,'Придельники с 2022'!$B$4:$X$28,'Форма 1'!AH$8),"")</f>
        <v/>
      </c>
      <c r="R4514" s="103" t="str">
        <f>IF(ISNUMBER('Форма 1'!AI4514),'Форма 1'!$H4514*VLOOKUP('Форма 1'!$F4514,'Придельники с 2022'!$B$4:$X$28,'Форма 1'!AI$8),"")</f>
        <v/>
      </c>
      <c r="S4514" s="103" t="str">
        <f>IF(ISNUMBER('Форма 1'!AJ4514),'Форма 1'!$H4514*VLOOKUP('Форма 1'!$F4514,'Придельники с 2022'!$B$4:$X$28,'Форма 1'!AJ$8),"")</f>
        <v/>
      </c>
      <c r="T4514" s="87"/>
    </row>
    <row r="4515" spans="1:20">
      <c r="A4515" s="188">
        <f t="shared" si="297"/>
        <v>61</v>
      </c>
      <c r="B4515" s="189" t="s">
        <v>4349</v>
      </c>
      <c r="C4515" s="99">
        <f t="shared" si="296"/>
        <v>9171271.4440000001</v>
      </c>
      <c r="D4515" s="103" t="str">
        <f>IF(ISNUMBER('Форма 1'!U4515),'Форма 1'!$H4515*VLOOKUP('Форма 1'!$F4515,'Придельники с 2022'!$B$4:$X$28,'Форма 1'!U$8),"")</f>
        <v/>
      </c>
      <c r="E4515" s="103" t="str">
        <f>IF(ISNUMBER('Форма 1'!V4515),'Форма 1'!$H4515*VLOOKUP('Форма 1'!$F4515,'Придельники с 2022'!$B$4:$X$28,'Форма 1'!V$8),"")</f>
        <v/>
      </c>
      <c r="F4515" s="103" t="str">
        <f>IF(ISNUMBER('Форма 1'!W4515),'Форма 1'!$H4515*VLOOKUP('Форма 1'!$F4515,'Придельники с 2022'!$B$4:$X$28,'Форма 1'!W$8),"")</f>
        <v/>
      </c>
      <c r="G4515" s="103" t="str">
        <f>IF(ISNUMBER('Форма 1'!X4515),'Форма 1'!$H4515*VLOOKUP('Форма 1'!$F4515,'Придельники с 2022'!$B$4:$X$28,'Форма 1'!X$8),"")</f>
        <v/>
      </c>
      <c r="H4515" s="103" t="str">
        <f>IF(ISNUMBER('Форма 1'!Y4515),'Форма 1'!$H4515*VLOOKUP('Форма 1'!$F4515,'Придельники с 2022'!$B$4:$X$28,'Форма 1'!Y$8),"")</f>
        <v/>
      </c>
      <c r="I4515" s="103" t="str">
        <f>IF(ISNUMBER('Форма 1'!Z4515),'Форма 1'!$H4515*VLOOKUP('Форма 1'!$F4515,'Придельники с 2022'!$B$4:$X$28,'Форма 1'!Z$8),"")</f>
        <v/>
      </c>
      <c r="J4515" s="103" t="str">
        <f>IF(ISNUMBER('Форма 1'!AA4515),'Форма 1'!$H4515*VLOOKUP('Форма 1'!$F4515,'Придельники с 2022'!$B$4:$X$28,'Форма 1'!AA$8),"")</f>
        <v/>
      </c>
      <c r="K4515" s="90"/>
      <c r="L4515" s="87"/>
      <c r="M4515" s="103">
        <f>IF(ISNUMBER('Форма 1'!AD4515),'Форма 1'!$H4515*VLOOKUP('Форма 1'!$F4515,'Придельники с 2022'!$B$4:$X$28,'Форма 1'!AD$8),"")</f>
        <v>9171271.4440000001</v>
      </c>
      <c r="N4515" s="103" t="str">
        <f>IF(ISBLANK('Форма 1'!$AE4515),"",IF('Форма 1'!$AE4515=1,'Форма 1'!$H4515*VLOOKUP('Форма 1'!$F4515,'Придельники с 2022'!$B$4:$X$28,'Форма 1'!$AE$8,0),IF('Форма 1'!$AE4515=2,'Форма 1'!$H4515*VLOOKUP('Форма 1'!$F4515,'Придельники с 2022'!$B$4:$X$28,13,0),IF('Форма 1'!$AE4515=3,'Форма 1'!$H4515*VLOOKUP('Форма 1'!$F4515,'Придельники с 2022'!$B$4:$X$28,12,0)))))</f>
        <v/>
      </c>
      <c r="O4515" s="103" t="str">
        <f>IF(ISNUMBER('Форма 1'!AF4515),'Форма 1'!$H4515*VLOOKUP('Форма 1'!$F4515,'Придельники с 2022'!$B$4:$X$28,'Форма 1'!AF$8),"")</f>
        <v/>
      </c>
      <c r="P4515" s="87"/>
      <c r="Q4515" s="103" t="str">
        <f>IF(ISNUMBER('Форма 1'!AH4515),'Форма 1'!$H4515*VLOOKUP('Форма 1'!$F4515,'Придельники с 2022'!$B$4:$X$28,'Форма 1'!AH$8),"")</f>
        <v/>
      </c>
      <c r="R4515" s="103" t="str">
        <f>IF(ISNUMBER('Форма 1'!AI4515),'Форма 1'!$H4515*VLOOKUP('Форма 1'!$F4515,'Придельники с 2022'!$B$4:$X$28,'Форма 1'!AI$8),"")</f>
        <v/>
      </c>
      <c r="S4515" s="103" t="str">
        <f>IF(ISNUMBER('Форма 1'!AJ4515),'Форма 1'!$H4515*VLOOKUP('Форма 1'!$F4515,'Придельники с 2022'!$B$4:$X$28,'Форма 1'!AJ$8),"")</f>
        <v/>
      </c>
      <c r="T4515" s="87"/>
    </row>
    <row r="4516" spans="1:20">
      <c r="A4516" s="188">
        <f t="shared" si="297"/>
        <v>62</v>
      </c>
      <c r="B4516" s="189" t="s">
        <v>4350</v>
      </c>
      <c r="C4516" s="99">
        <f t="shared" si="296"/>
        <v>1680063.72</v>
      </c>
      <c r="D4516" s="103" t="str">
        <f>IF(ISNUMBER('Форма 1'!U4516),'Форма 1'!$H4516*VLOOKUP('Форма 1'!$F4516,'Придельники с 2022'!$B$4:$X$28,'Форма 1'!U$8),"")</f>
        <v/>
      </c>
      <c r="E4516" s="103" t="str">
        <f>IF(ISNUMBER('Форма 1'!V4516),'Форма 1'!$H4516*VLOOKUP('Форма 1'!$F4516,'Придельники с 2022'!$B$4:$X$28,'Форма 1'!V$8),"")</f>
        <v/>
      </c>
      <c r="F4516" s="103" t="str">
        <f>IF(ISNUMBER('Форма 1'!W4516),'Форма 1'!$H4516*VLOOKUP('Форма 1'!$F4516,'Придельники с 2022'!$B$4:$X$28,'Форма 1'!W$8),"")</f>
        <v/>
      </c>
      <c r="G4516" s="103">
        <f>IF(ISNUMBER('Форма 1'!X4516),'Форма 1'!$H4516*VLOOKUP('Форма 1'!$F4516,'Придельники с 2022'!$B$4:$X$28,'Форма 1'!X$8),"")</f>
        <v>273534.44</v>
      </c>
      <c r="H4516" s="103" t="str">
        <f>IF(ISNUMBER('Форма 1'!Y4516),'Форма 1'!$H4516*VLOOKUP('Форма 1'!$F4516,'Придельники с 2022'!$B$4:$X$28,'Форма 1'!Y$8),"")</f>
        <v/>
      </c>
      <c r="I4516" s="103">
        <f>IF(ISNUMBER('Форма 1'!Z4516),'Форма 1'!$H4516*VLOOKUP('Форма 1'!$F4516,'Придельники с 2022'!$B$4:$X$28,'Форма 1'!Z$8),"")</f>
        <v>466748.31999999995</v>
      </c>
      <c r="J4516" s="103" t="str">
        <f>IF(ISNUMBER('Форма 1'!AA4516),'Форма 1'!$H4516*VLOOKUP('Форма 1'!$F4516,'Придельники с 2022'!$B$4:$X$28,'Форма 1'!AA$8),"")</f>
        <v/>
      </c>
      <c r="K4516" s="90"/>
      <c r="L4516" s="87"/>
      <c r="M4516" s="103" t="str">
        <f>IF(ISNUMBER('Форма 1'!AD4516),'Форма 1'!$H4516*VLOOKUP('Форма 1'!$F4516,'Придельники с 2022'!$B$4:$X$28,'Форма 1'!AD$8),"")</f>
        <v/>
      </c>
      <c r="N4516" s="103" t="str">
        <f>IF(ISBLANK('Форма 1'!$AE4516),"",IF('Форма 1'!$AE4516=1,'Форма 1'!$H4516*VLOOKUP('Форма 1'!$F4516,'Придельники с 2022'!$B$4:$X$28,'Форма 1'!$AE$8,0),IF('Форма 1'!$AE4516=2,'Форма 1'!$H4516*VLOOKUP('Форма 1'!$F4516,'Придельники с 2022'!$B$4:$X$28,13,0),IF('Форма 1'!$AE4516=3,'Форма 1'!$H4516*VLOOKUP('Форма 1'!$F4516,'Придельники с 2022'!$B$4:$X$28,12,0)))))</f>
        <v/>
      </c>
      <c r="O4516" s="103">
        <f>IF(ISNUMBER('Форма 1'!AF4516),'Форма 1'!$H4516*VLOOKUP('Форма 1'!$F4516,'Придельники с 2022'!$B$4:$X$28,'Форма 1'!AF$8),"")</f>
        <v>939780.96</v>
      </c>
      <c r="P4516" s="87"/>
      <c r="Q4516" s="103" t="str">
        <f>IF(ISNUMBER('Форма 1'!AH4516),'Форма 1'!$H4516*VLOOKUP('Форма 1'!$F4516,'Придельники с 2022'!$B$4:$X$28,'Форма 1'!AH$8),"")</f>
        <v/>
      </c>
      <c r="R4516" s="103" t="str">
        <f>IF(ISNUMBER('Форма 1'!AI4516),'Форма 1'!$H4516*VLOOKUP('Форма 1'!$F4516,'Придельники с 2022'!$B$4:$X$28,'Форма 1'!AI$8),"")</f>
        <v/>
      </c>
      <c r="S4516" s="103" t="str">
        <f>IF(ISNUMBER('Форма 1'!AJ4516),'Форма 1'!$H4516*VLOOKUP('Форма 1'!$F4516,'Придельники с 2022'!$B$4:$X$28,'Форма 1'!AJ$8),"")</f>
        <v/>
      </c>
      <c r="T4516" s="87"/>
    </row>
    <row r="4517" spans="1:20">
      <c r="A4517" s="188">
        <f t="shared" si="297"/>
        <v>63</v>
      </c>
      <c r="B4517" s="189" t="s">
        <v>4351</v>
      </c>
      <c r="C4517" s="99">
        <f t="shared" si="296"/>
        <v>4303934.1120000007</v>
      </c>
      <c r="D4517" s="103" t="str">
        <f>IF(ISNUMBER('Форма 1'!U4517),'Форма 1'!$H4517*VLOOKUP('Форма 1'!$F4517,'Придельники с 2022'!$B$4:$X$28,'Форма 1'!U$8),"")</f>
        <v/>
      </c>
      <c r="E4517" s="103" t="str">
        <f>IF(ISNUMBER('Форма 1'!V4517),'Форма 1'!$H4517*VLOOKUP('Форма 1'!$F4517,'Придельники с 2022'!$B$4:$X$28,'Форма 1'!V$8),"")</f>
        <v/>
      </c>
      <c r="F4517" s="103" t="str">
        <f>IF(ISNUMBER('Форма 1'!W4517),'Форма 1'!$H4517*VLOOKUP('Форма 1'!$F4517,'Придельники с 2022'!$B$4:$X$28,'Форма 1'!W$8),"")</f>
        <v/>
      </c>
      <c r="G4517" s="103" t="str">
        <f>IF(ISNUMBER('Форма 1'!X4517),'Форма 1'!$H4517*VLOOKUP('Форма 1'!$F4517,'Придельники с 2022'!$B$4:$X$28,'Форма 1'!X$8),"")</f>
        <v/>
      </c>
      <c r="H4517" s="103" t="str">
        <f>IF(ISNUMBER('Форма 1'!Y4517),'Форма 1'!$H4517*VLOOKUP('Форма 1'!$F4517,'Придельники с 2022'!$B$4:$X$28,'Форма 1'!Y$8),"")</f>
        <v/>
      </c>
      <c r="I4517" s="103" t="str">
        <f>IF(ISNUMBER('Форма 1'!Z4517),'Форма 1'!$H4517*VLOOKUP('Форма 1'!$F4517,'Придельники с 2022'!$B$4:$X$28,'Форма 1'!Z$8),"")</f>
        <v/>
      </c>
      <c r="J4517" s="103" t="str">
        <f>IF(ISNUMBER('Форма 1'!AA4517),'Форма 1'!$H4517*VLOOKUP('Форма 1'!$F4517,'Придельники с 2022'!$B$4:$X$28,'Форма 1'!AA$8),"")</f>
        <v/>
      </c>
      <c r="K4517" s="90"/>
      <c r="L4517" s="87"/>
      <c r="M4517" s="103" t="str">
        <f>IF(ISNUMBER('Форма 1'!AD4517),'Форма 1'!$H4517*VLOOKUP('Форма 1'!$F4517,'Придельники с 2022'!$B$4:$X$28,'Форма 1'!AD$8),"")</f>
        <v/>
      </c>
      <c r="N4517" s="103" t="str">
        <f>IF(ISBLANK('Форма 1'!$AE4517),"",IF('Форма 1'!$AE4517=1,'Форма 1'!$H4517*VLOOKUP('Форма 1'!$F4517,'Придельники с 2022'!$B$4:$X$28,'Форма 1'!$AE$8,0),IF('Форма 1'!$AE4517=2,'Форма 1'!$H4517*VLOOKUP('Форма 1'!$F4517,'Придельники с 2022'!$B$4:$X$28,13,0),IF('Форма 1'!$AE4517=3,'Форма 1'!$H4517*VLOOKUP('Форма 1'!$F4517,'Придельники с 2022'!$B$4:$X$28,12,0)))))</f>
        <v/>
      </c>
      <c r="O4517" s="103" t="str">
        <f>IF(ISNUMBER('Форма 1'!AF4517),'Форма 1'!$H4517*VLOOKUP('Форма 1'!$F4517,'Придельники с 2022'!$B$4:$X$28,'Форма 1'!AF$8),"")</f>
        <v/>
      </c>
      <c r="P4517" s="87"/>
      <c r="Q4517" s="103">
        <f>IF(ISNUMBER('Форма 1'!AH4517),'Форма 1'!$H4517*VLOOKUP('Форма 1'!$F4517,'Придельники с 2022'!$B$4:$X$28,'Форма 1'!AH$8),"")</f>
        <v>4303934.1120000007</v>
      </c>
      <c r="R4517" s="103" t="str">
        <f>IF(ISNUMBER('Форма 1'!AI4517),'Форма 1'!$H4517*VLOOKUP('Форма 1'!$F4517,'Придельники с 2022'!$B$4:$X$28,'Форма 1'!AI$8),"")</f>
        <v/>
      </c>
      <c r="S4517" s="103" t="str">
        <f>IF(ISNUMBER('Форма 1'!AJ4517),'Форма 1'!$H4517*VLOOKUP('Форма 1'!$F4517,'Придельники с 2022'!$B$4:$X$28,'Форма 1'!AJ$8),"")</f>
        <v/>
      </c>
      <c r="T4517" s="87"/>
    </row>
    <row r="4518" spans="1:20">
      <c r="A4518" s="188">
        <f t="shared" si="297"/>
        <v>64</v>
      </c>
      <c r="B4518" s="189" t="s">
        <v>4352</v>
      </c>
      <c r="C4518" s="99">
        <f t="shared" si="296"/>
        <v>1523298.7380000001</v>
      </c>
      <c r="D4518" s="103">
        <f>IF(ISNUMBER('Форма 1'!U4518),'Форма 1'!$H4518*VLOOKUP('Форма 1'!$F4518,'Придельники с 2022'!$B$4:$X$28,'Форма 1'!U$8),"")</f>
        <v>1523298.7380000001</v>
      </c>
      <c r="E4518" s="103" t="str">
        <f>IF(ISNUMBER('Форма 1'!V4518),'Форма 1'!$H4518*VLOOKUP('Форма 1'!$F4518,'Придельники с 2022'!$B$4:$X$28,'Форма 1'!V$8),"")</f>
        <v/>
      </c>
      <c r="F4518" s="103" t="str">
        <f>IF(ISNUMBER('Форма 1'!W4518),'Форма 1'!$H4518*VLOOKUP('Форма 1'!$F4518,'Придельники с 2022'!$B$4:$X$28,'Форма 1'!W$8),"")</f>
        <v/>
      </c>
      <c r="G4518" s="103" t="str">
        <f>IF(ISNUMBER('Форма 1'!X4518),'Форма 1'!$H4518*VLOOKUP('Форма 1'!$F4518,'Придельники с 2022'!$B$4:$X$28,'Форма 1'!X$8),"")</f>
        <v/>
      </c>
      <c r="H4518" s="103" t="str">
        <f>IF(ISNUMBER('Форма 1'!Y4518),'Форма 1'!$H4518*VLOOKUP('Форма 1'!$F4518,'Придельники с 2022'!$B$4:$X$28,'Форма 1'!Y$8),"")</f>
        <v/>
      </c>
      <c r="I4518" s="103" t="str">
        <f>IF(ISNUMBER('Форма 1'!Z4518),'Форма 1'!$H4518*VLOOKUP('Форма 1'!$F4518,'Придельники с 2022'!$B$4:$X$28,'Форма 1'!Z$8),"")</f>
        <v/>
      </c>
      <c r="J4518" s="103" t="str">
        <f>IF(ISNUMBER('Форма 1'!AA4518),'Форма 1'!$H4518*VLOOKUP('Форма 1'!$F4518,'Придельники с 2022'!$B$4:$X$28,'Форма 1'!AA$8),"")</f>
        <v/>
      </c>
      <c r="K4518" s="90"/>
      <c r="L4518" s="87"/>
      <c r="M4518" s="103" t="str">
        <f>IF(ISNUMBER('Форма 1'!AD4518),'Форма 1'!$H4518*VLOOKUP('Форма 1'!$F4518,'Придельники с 2022'!$B$4:$X$28,'Форма 1'!AD$8),"")</f>
        <v/>
      </c>
      <c r="N4518" s="103" t="str">
        <f>IF(ISBLANK('Форма 1'!$AE4518),"",IF('Форма 1'!$AE4518=1,'Форма 1'!$H4518*VLOOKUP('Форма 1'!$F4518,'Придельники с 2022'!$B$4:$X$28,'Форма 1'!$AE$8,0),IF('Форма 1'!$AE4518=2,'Форма 1'!$H4518*VLOOKUP('Форма 1'!$F4518,'Придельники с 2022'!$B$4:$X$28,13,0),IF('Форма 1'!$AE4518=3,'Форма 1'!$H4518*VLOOKUP('Форма 1'!$F4518,'Придельники с 2022'!$B$4:$X$28,12,0)))))</f>
        <v/>
      </c>
      <c r="O4518" s="103" t="str">
        <f>IF(ISNUMBER('Форма 1'!AF4518),'Форма 1'!$H4518*VLOOKUP('Форма 1'!$F4518,'Придельники с 2022'!$B$4:$X$28,'Форма 1'!AF$8),"")</f>
        <v/>
      </c>
      <c r="P4518" s="87"/>
      <c r="Q4518" s="103" t="str">
        <f>IF(ISNUMBER('Форма 1'!AH4518),'Форма 1'!$H4518*VLOOKUP('Форма 1'!$F4518,'Придельники с 2022'!$B$4:$X$28,'Форма 1'!AH$8),"")</f>
        <v/>
      </c>
      <c r="R4518" s="103" t="str">
        <f>IF(ISNUMBER('Форма 1'!AI4518),'Форма 1'!$H4518*VLOOKUP('Форма 1'!$F4518,'Придельники с 2022'!$B$4:$X$28,'Форма 1'!AI$8),"")</f>
        <v/>
      </c>
      <c r="S4518" s="103" t="str">
        <f>IF(ISNUMBER('Форма 1'!AJ4518),'Форма 1'!$H4518*VLOOKUP('Форма 1'!$F4518,'Придельники с 2022'!$B$4:$X$28,'Форма 1'!AJ$8),"")</f>
        <v/>
      </c>
      <c r="T4518" s="87"/>
    </row>
    <row r="4519" spans="1:20">
      <c r="A4519" s="188">
        <f t="shared" si="297"/>
        <v>65</v>
      </c>
      <c r="B4519" s="189" t="s">
        <v>4353</v>
      </c>
      <c r="C4519" s="99">
        <f t="shared" si="296"/>
        <v>7563661.8400000008</v>
      </c>
      <c r="D4519" s="103" t="str">
        <f>IF(ISNUMBER('Форма 1'!U4519),'Форма 1'!$H4519*VLOOKUP('Форма 1'!$F4519,'Придельники с 2022'!$B$4:$X$28,'Форма 1'!U$8),"")</f>
        <v/>
      </c>
      <c r="E4519" s="103" t="str">
        <f>IF(ISNUMBER('Форма 1'!V4519),'Форма 1'!$H4519*VLOOKUP('Форма 1'!$F4519,'Придельники с 2022'!$B$4:$X$28,'Форма 1'!V$8),"")</f>
        <v/>
      </c>
      <c r="F4519" s="103" t="str">
        <f>IF(ISNUMBER('Форма 1'!W4519),'Форма 1'!$H4519*VLOOKUP('Форма 1'!$F4519,'Придельники с 2022'!$B$4:$X$28,'Форма 1'!W$8),"")</f>
        <v/>
      </c>
      <c r="G4519" s="103" t="str">
        <f>IF(ISNUMBER('Форма 1'!X4519),'Форма 1'!$H4519*VLOOKUP('Форма 1'!$F4519,'Придельники с 2022'!$B$4:$X$28,'Форма 1'!X$8),"")</f>
        <v/>
      </c>
      <c r="H4519" s="103" t="str">
        <f>IF(ISNUMBER('Форма 1'!Y4519),'Форма 1'!$H4519*VLOOKUP('Форма 1'!$F4519,'Придельники с 2022'!$B$4:$X$28,'Форма 1'!Y$8),"")</f>
        <v/>
      </c>
      <c r="I4519" s="103" t="str">
        <f>IF(ISNUMBER('Форма 1'!Z4519),'Форма 1'!$H4519*VLOOKUP('Форма 1'!$F4519,'Придельники с 2022'!$B$4:$X$28,'Форма 1'!Z$8),"")</f>
        <v/>
      </c>
      <c r="J4519" s="103" t="str">
        <f>IF(ISNUMBER('Форма 1'!AA4519),'Форма 1'!$H4519*VLOOKUP('Форма 1'!$F4519,'Придельники с 2022'!$B$4:$X$28,'Форма 1'!AA$8),"")</f>
        <v/>
      </c>
      <c r="K4519" s="90"/>
      <c r="L4519" s="87"/>
      <c r="M4519" s="103">
        <f>IF(ISNUMBER('Форма 1'!AD4519),'Форма 1'!$H4519*VLOOKUP('Форма 1'!$F4519,'Придельники с 2022'!$B$4:$X$28,'Форма 1'!AD$8),"")</f>
        <v>7563661.8400000008</v>
      </c>
      <c r="N4519" s="103" t="str">
        <f>IF(ISBLANK('Форма 1'!$AE4519),"",IF('Форма 1'!$AE4519=1,'Форма 1'!$H4519*VLOOKUP('Форма 1'!$F4519,'Придельники с 2022'!$B$4:$X$28,'Форма 1'!$AE$8,0),IF('Форма 1'!$AE4519=2,'Форма 1'!$H4519*VLOOKUP('Форма 1'!$F4519,'Придельники с 2022'!$B$4:$X$28,13,0),IF('Форма 1'!$AE4519=3,'Форма 1'!$H4519*VLOOKUP('Форма 1'!$F4519,'Придельники с 2022'!$B$4:$X$28,12,0)))))</f>
        <v/>
      </c>
      <c r="O4519" s="103" t="str">
        <f>IF(ISNUMBER('Форма 1'!AF4519),'Форма 1'!$H4519*VLOOKUP('Форма 1'!$F4519,'Придельники с 2022'!$B$4:$X$28,'Форма 1'!AF$8),"")</f>
        <v/>
      </c>
      <c r="P4519" s="87"/>
      <c r="Q4519" s="103" t="str">
        <f>IF(ISNUMBER('Форма 1'!AH4519),'Форма 1'!$H4519*VLOOKUP('Форма 1'!$F4519,'Придельники с 2022'!$B$4:$X$28,'Форма 1'!AH$8),"")</f>
        <v/>
      </c>
      <c r="R4519" s="103" t="str">
        <f>IF(ISNUMBER('Форма 1'!AI4519),'Форма 1'!$H4519*VLOOKUP('Форма 1'!$F4519,'Придельники с 2022'!$B$4:$X$28,'Форма 1'!AI$8),"")</f>
        <v/>
      </c>
      <c r="S4519" s="103" t="str">
        <f>IF(ISNUMBER('Форма 1'!AJ4519),'Форма 1'!$H4519*VLOOKUP('Форма 1'!$F4519,'Придельники с 2022'!$B$4:$X$28,'Форма 1'!AJ$8),"")</f>
        <v/>
      </c>
      <c r="T4519" s="87"/>
    </row>
    <row r="4520" spans="1:20">
      <c r="A4520" s="188">
        <f t="shared" si="297"/>
        <v>66</v>
      </c>
      <c r="B4520" s="189" t="s">
        <v>4354</v>
      </c>
      <c r="C4520" s="99">
        <f t="shared" si="296"/>
        <v>576483.33600000001</v>
      </c>
      <c r="D4520" s="103">
        <f>IF(ISNUMBER('Форма 1'!U4520),'Форма 1'!$H4520*VLOOKUP('Форма 1'!$F4520,'Придельники с 2022'!$B$4:$X$28,'Форма 1'!U$8),"")</f>
        <v>576483.33600000001</v>
      </c>
      <c r="E4520" s="103" t="str">
        <f>IF(ISNUMBER('Форма 1'!V4520),'Форма 1'!$H4520*VLOOKUP('Форма 1'!$F4520,'Придельники с 2022'!$B$4:$X$28,'Форма 1'!V$8),"")</f>
        <v/>
      </c>
      <c r="F4520" s="103" t="str">
        <f>IF(ISNUMBER('Форма 1'!W4520),'Форма 1'!$H4520*VLOOKUP('Форма 1'!$F4520,'Придельники с 2022'!$B$4:$X$28,'Форма 1'!W$8),"")</f>
        <v/>
      </c>
      <c r="G4520" s="103" t="str">
        <f>IF(ISNUMBER('Форма 1'!X4520),'Форма 1'!$H4520*VLOOKUP('Форма 1'!$F4520,'Придельники с 2022'!$B$4:$X$28,'Форма 1'!X$8),"")</f>
        <v/>
      </c>
      <c r="H4520" s="103" t="str">
        <f>IF(ISNUMBER('Форма 1'!Y4520),'Форма 1'!$H4520*VLOOKUP('Форма 1'!$F4520,'Придельники с 2022'!$B$4:$X$28,'Форма 1'!Y$8),"")</f>
        <v/>
      </c>
      <c r="I4520" s="103" t="str">
        <f>IF(ISNUMBER('Форма 1'!Z4520),'Форма 1'!$H4520*VLOOKUP('Форма 1'!$F4520,'Придельники с 2022'!$B$4:$X$28,'Форма 1'!Z$8),"")</f>
        <v/>
      </c>
      <c r="J4520" s="103" t="str">
        <f>IF(ISNUMBER('Форма 1'!AA4520),'Форма 1'!$H4520*VLOOKUP('Форма 1'!$F4520,'Придельники с 2022'!$B$4:$X$28,'Форма 1'!AA$8),"")</f>
        <v/>
      </c>
      <c r="K4520" s="90"/>
      <c r="L4520" s="87"/>
      <c r="M4520" s="103" t="str">
        <f>IF(ISNUMBER('Форма 1'!AD4520),'Форма 1'!$H4520*VLOOKUP('Форма 1'!$F4520,'Придельники с 2022'!$B$4:$X$28,'Форма 1'!AD$8),"")</f>
        <v/>
      </c>
      <c r="N4520" s="103" t="str">
        <f>IF(ISBLANK('Форма 1'!$AE4520),"",IF('Форма 1'!$AE4520=1,'Форма 1'!$H4520*VLOOKUP('Форма 1'!$F4520,'Придельники с 2022'!$B$4:$X$28,'Форма 1'!$AE$8,0),IF('Форма 1'!$AE4520=2,'Форма 1'!$H4520*VLOOKUP('Форма 1'!$F4520,'Придельники с 2022'!$B$4:$X$28,13,0),IF('Форма 1'!$AE4520=3,'Форма 1'!$H4520*VLOOKUP('Форма 1'!$F4520,'Придельники с 2022'!$B$4:$X$28,12,0)))))</f>
        <v/>
      </c>
      <c r="O4520" s="103" t="str">
        <f>IF(ISNUMBER('Форма 1'!AF4520),'Форма 1'!$H4520*VLOOKUP('Форма 1'!$F4520,'Придельники с 2022'!$B$4:$X$28,'Форма 1'!AF$8),"")</f>
        <v/>
      </c>
      <c r="P4520" s="87"/>
      <c r="Q4520" s="103" t="str">
        <f>IF(ISNUMBER('Форма 1'!AH4520),'Форма 1'!$H4520*VLOOKUP('Форма 1'!$F4520,'Придельники с 2022'!$B$4:$X$28,'Форма 1'!AH$8),"")</f>
        <v/>
      </c>
      <c r="R4520" s="103" t="str">
        <f>IF(ISNUMBER('Форма 1'!AI4520),'Форма 1'!$H4520*VLOOKUP('Форма 1'!$F4520,'Придельники с 2022'!$B$4:$X$28,'Форма 1'!AI$8),"")</f>
        <v/>
      </c>
      <c r="S4520" s="103" t="str">
        <f>IF(ISNUMBER('Форма 1'!AJ4520),'Форма 1'!$H4520*VLOOKUP('Форма 1'!$F4520,'Придельники с 2022'!$B$4:$X$28,'Форма 1'!AJ$8),"")</f>
        <v/>
      </c>
      <c r="T4520" s="87"/>
    </row>
    <row r="4521" spans="1:20">
      <c r="A4521" s="188">
        <f t="shared" si="297"/>
        <v>67</v>
      </c>
      <c r="B4521" s="189" t="s">
        <v>4355</v>
      </c>
      <c r="C4521" s="99">
        <f t="shared" si="296"/>
        <v>2178361.003</v>
      </c>
      <c r="D4521" s="103">
        <f>IF(ISNUMBER('Форма 1'!U4521),'Форма 1'!$H4521*VLOOKUP('Форма 1'!$F4521,'Придельники с 2022'!$B$4:$X$28,'Форма 1'!U$8),"")</f>
        <v>2178361.003</v>
      </c>
      <c r="E4521" s="103" t="str">
        <f>IF(ISNUMBER('Форма 1'!V4521),'Форма 1'!$H4521*VLOOKUP('Форма 1'!$F4521,'Придельники с 2022'!$B$4:$X$28,'Форма 1'!V$8),"")</f>
        <v/>
      </c>
      <c r="F4521" s="103" t="str">
        <f>IF(ISNUMBER('Форма 1'!W4521),'Форма 1'!$H4521*VLOOKUP('Форма 1'!$F4521,'Придельники с 2022'!$B$4:$X$28,'Форма 1'!W$8),"")</f>
        <v/>
      </c>
      <c r="G4521" s="103" t="str">
        <f>IF(ISNUMBER('Форма 1'!X4521),'Форма 1'!$H4521*VLOOKUP('Форма 1'!$F4521,'Придельники с 2022'!$B$4:$X$28,'Форма 1'!X$8),"")</f>
        <v/>
      </c>
      <c r="H4521" s="103" t="str">
        <f>IF(ISNUMBER('Форма 1'!Y4521),'Форма 1'!$H4521*VLOOKUP('Форма 1'!$F4521,'Придельники с 2022'!$B$4:$X$28,'Форма 1'!Y$8),"")</f>
        <v/>
      </c>
      <c r="I4521" s="103" t="str">
        <f>IF(ISNUMBER('Форма 1'!Z4521),'Форма 1'!$H4521*VLOOKUP('Форма 1'!$F4521,'Придельники с 2022'!$B$4:$X$28,'Форма 1'!Z$8),"")</f>
        <v/>
      </c>
      <c r="J4521" s="103" t="str">
        <f>IF(ISNUMBER('Форма 1'!AA4521),'Форма 1'!$H4521*VLOOKUP('Форма 1'!$F4521,'Придельники с 2022'!$B$4:$X$28,'Форма 1'!AA$8),"")</f>
        <v/>
      </c>
      <c r="K4521" s="90"/>
      <c r="L4521" s="87"/>
      <c r="M4521" s="103" t="str">
        <f>IF(ISNUMBER('Форма 1'!AD4521),'Форма 1'!$H4521*VLOOKUP('Форма 1'!$F4521,'Придельники с 2022'!$B$4:$X$28,'Форма 1'!AD$8),"")</f>
        <v/>
      </c>
      <c r="N4521" s="103" t="str">
        <f>IF(ISBLANK('Форма 1'!$AE4521),"",IF('Форма 1'!$AE4521=1,'Форма 1'!$H4521*VLOOKUP('Форма 1'!$F4521,'Придельники с 2022'!$B$4:$X$28,'Форма 1'!$AE$8,0),IF('Форма 1'!$AE4521=2,'Форма 1'!$H4521*VLOOKUP('Форма 1'!$F4521,'Придельники с 2022'!$B$4:$X$28,13,0),IF('Форма 1'!$AE4521=3,'Форма 1'!$H4521*VLOOKUP('Форма 1'!$F4521,'Придельники с 2022'!$B$4:$X$28,12,0)))))</f>
        <v/>
      </c>
      <c r="O4521" s="103" t="str">
        <f>IF(ISNUMBER('Форма 1'!AF4521),'Форма 1'!$H4521*VLOOKUP('Форма 1'!$F4521,'Придельники с 2022'!$B$4:$X$28,'Форма 1'!AF$8),"")</f>
        <v/>
      </c>
      <c r="P4521" s="87"/>
      <c r="Q4521" s="103" t="str">
        <f>IF(ISNUMBER('Форма 1'!AH4521),'Форма 1'!$H4521*VLOOKUP('Форма 1'!$F4521,'Придельники с 2022'!$B$4:$X$28,'Форма 1'!AH$8),"")</f>
        <v/>
      </c>
      <c r="R4521" s="103" t="str">
        <f>IF(ISNUMBER('Форма 1'!AI4521),'Форма 1'!$H4521*VLOOKUP('Форма 1'!$F4521,'Придельники с 2022'!$B$4:$X$28,'Форма 1'!AI$8),"")</f>
        <v/>
      </c>
      <c r="S4521" s="103" t="str">
        <f>IF(ISNUMBER('Форма 1'!AJ4521),'Форма 1'!$H4521*VLOOKUP('Форма 1'!$F4521,'Придельники с 2022'!$B$4:$X$28,'Форма 1'!AJ$8),"")</f>
        <v/>
      </c>
      <c r="T4521" s="87"/>
    </row>
    <row r="4522" spans="1:20">
      <c r="A4522" s="188">
        <f t="shared" si="297"/>
        <v>68</v>
      </c>
      <c r="B4522" s="114" t="s">
        <v>4356</v>
      </c>
      <c r="C4522" s="99">
        <f t="shared" si="296"/>
        <v>4857694.1160000004</v>
      </c>
      <c r="D4522" s="103" t="str">
        <f>IF(ISNUMBER('Форма 1'!U4522),'Форма 1'!$H4522*VLOOKUP('Форма 1'!$F4522,'Придельники с 2022'!$B$4:$X$28,'Форма 1'!U$8),"")</f>
        <v/>
      </c>
      <c r="E4522" s="103" t="str">
        <f>IF(ISNUMBER('Форма 1'!V4522),'Форма 1'!$H4522*VLOOKUP('Форма 1'!$F4522,'Придельники с 2022'!$B$4:$X$28,'Форма 1'!V$8),"")</f>
        <v/>
      </c>
      <c r="F4522" s="103" t="str">
        <f>IF(ISNUMBER('Форма 1'!W4522),'Форма 1'!$H4522*VLOOKUP('Форма 1'!$F4522,'Придельники с 2022'!$B$4:$X$28,'Форма 1'!W$8),"")</f>
        <v/>
      </c>
      <c r="G4522" s="103">
        <f>IF(ISNUMBER('Форма 1'!X4522),'Форма 1'!$H4522*VLOOKUP('Форма 1'!$F4522,'Придельники с 2022'!$B$4:$X$28,'Форма 1'!X$8),"")</f>
        <v>964766.76</v>
      </c>
      <c r="H4522" s="103">
        <f>IF(ISNUMBER('Форма 1'!Y4522),'Форма 1'!$H4522*VLOOKUP('Форма 1'!$F4522,'Придельники с 2022'!$B$4:$X$28,'Форма 1'!Y$8),"")</f>
        <v>2541749.4</v>
      </c>
      <c r="I4522" s="103">
        <f>IF(ISNUMBER('Форма 1'!Z4522),'Форма 1'!$H4522*VLOOKUP('Форма 1'!$F4522,'Придельники с 2022'!$B$4:$X$28,'Форма 1'!Z$8),"")</f>
        <v>1351177.956</v>
      </c>
      <c r="J4522" s="103" t="str">
        <f>IF(ISNUMBER('Форма 1'!AA4522),'Форма 1'!$H4522*VLOOKUP('Форма 1'!$F4522,'Придельники с 2022'!$B$4:$X$28,'Форма 1'!AA$8),"")</f>
        <v/>
      </c>
      <c r="K4522" s="90"/>
      <c r="L4522" s="87"/>
      <c r="M4522" s="103" t="str">
        <f>IF(ISNUMBER('Форма 1'!AD4522),'Форма 1'!$H4522*VLOOKUP('Форма 1'!$F4522,'Придельники с 2022'!$B$4:$X$28,'Форма 1'!AD$8),"")</f>
        <v/>
      </c>
      <c r="N4522" s="103" t="str">
        <f>IF(ISBLANK('Форма 1'!$AE4522),"",IF('Форма 1'!$AE4522=1,'Форма 1'!$H4522*VLOOKUP('Форма 1'!$F4522,'Придельники с 2022'!$B$4:$X$28,'Форма 1'!$AE$8,0),IF('Форма 1'!$AE4522=2,'Форма 1'!$H4522*VLOOKUP('Форма 1'!$F4522,'Придельники с 2022'!$B$4:$X$28,13,0),IF('Форма 1'!$AE4522=3,'Форма 1'!$H4522*VLOOKUP('Форма 1'!$F4522,'Придельники с 2022'!$B$4:$X$28,12,0)))))</f>
        <v/>
      </c>
      <c r="O4522" s="103" t="str">
        <f>IF(ISNUMBER('Форма 1'!AF4522),'Форма 1'!$H4522*VLOOKUP('Форма 1'!$F4522,'Придельники с 2022'!$B$4:$X$28,'Форма 1'!AF$8),"")</f>
        <v/>
      </c>
      <c r="P4522" s="87"/>
      <c r="Q4522" s="103" t="str">
        <f>IF(ISNUMBER('Форма 1'!AH4522),'Форма 1'!$H4522*VLOOKUP('Форма 1'!$F4522,'Придельники с 2022'!$B$4:$X$28,'Форма 1'!AH$8),"")</f>
        <v/>
      </c>
      <c r="R4522" s="103" t="str">
        <f>IF(ISNUMBER('Форма 1'!AI4522),'Форма 1'!$H4522*VLOOKUP('Форма 1'!$F4522,'Придельники с 2022'!$B$4:$X$28,'Форма 1'!AI$8),"")</f>
        <v/>
      </c>
      <c r="S4522" s="103" t="str">
        <f>IF(ISNUMBER('Форма 1'!AJ4522),'Форма 1'!$H4522*VLOOKUP('Форма 1'!$F4522,'Придельники с 2022'!$B$4:$X$28,'Форма 1'!AJ$8),"")</f>
        <v/>
      </c>
      <c r="T4522" s="87"/>
    </row>
    <row r="4523" spans="1:20">
      <c r="A4523" s="188">
        <f t="shared" si="297"/>
        <v>69</v>
      </c>
      <c r="B4523" s="189" t="s">
        <v>4357</v>
      </c>
      <c r="C4523" s="99">
        <f t="shared" si="296"/>
        <v>19004404.048</v>
      </c>
      <c r="D4523" s="103" t="str">
        <f>IF(ISNUMBER('Форма 1'!U4523),'Форма 1'!$H4523*VLOOKUP('Форма 1'!$F4523,'Придельники с 2022'!$B$4:$X$28,'Форма 1'!U$8),"")</f>
        <v/>
      </c>
      <c r="E4523" s="103" t="str">
        <f>IF(ISNUMBER('Форма 1'!V4523),'Форма 1'!$H4523*VLOOKUP('Форма 1'!$F4523,'Придельники с 2022'!$B$4:$X$28,'Форма 1'!V$8),"")</f>
        <v/>
      </c>
      <c r="F4523" s="103" t="str">
        <f>IF(ISNUMBER('Форма 1'!W4523),'Форма 1'!$H4523*VLOOKUP('Форма 1'!$F4523,'Придельники с 2022'!$B$4:$X$28,'Форма 1'!W$8),"")</f>
        <v/>
      </c>
      <c r="G4523" s="103" t="str">
        <f>IF(ISNUMBER('Форма 1'!X4523),'Форма 1'!$H4523*VLOOKUP('Форма 1'!$F4523,'Придельники с 2022'!$B$4:$X$28,'Форма 1'!X$8),"")</f>
        <v/>
      </c>
      <c r="H4523" s="103" t="str">
        <f>IF(ISNUMBER('Форма 1'!Y4523),'Форма 1'!$H4523*VLOOKUP('Форма 1'!$F4523,'Придельники с 2022'!$B$4:$X$28,'Форма 1'!Y$8),"")</f>
        <v/>
      </c>
      <c r="I4523" s="103" t="str">
        <f>IF(ISNUMBER('Форма 1'!Z4523),'Форма 1'!$H4523*VLOOKUP('Форма 1'!$F4523,'Придельники с 2022'!$B$4:$X$28,'Форма 1'!Z$8),"")</f>
        <v/>
      </c>
      <c r="J4523" s="103" t="str">
        <f>IF(ISNUMBER('Форма 1'!AA4523),'Форма 1'!$H4523*VLOOKUP('Форма 1'!$F4523,'Придельники с 2022'!$B$4:$X$28,'Форма 1'!AA$8),"")</f>
        <v/>
      </c>
      <c r="K4523" s="90"/>
      <c r="L4523" s="87"/>
      <c r="M4523" s="103">
        <f>IF(ISNUMBER('Форма 1'!AD4523),'Форма 1'!$H4523*VLOOKUP('Форма 1'!$F4523,'Придельники с 2022'!$B$4:$X$28,'Форма 1'!AD$8),"")</f>
        <v>19004404.048</v>
      </c>
      <c r="N4523" s="103" t="str">
        <f>IF(ISBLANK('Форма 1'!$AE4523),"",IF('Форма 1'!$AE4523=1,'Форма 1'!$H4523*VLOOKUP('Форма 1'!$F4523,'Придельники с 2022'!$B$4:$X$28,'Форма 1'!$AE$8,0),IF('Форма 1'!$AE4523=2,'Форма 1'!$H4523*VLOOKUP('Форма 1'!$F4523,'Придельники с 2022'!$B$4:$X$28,13,0),IF('Форма 1'!$AE4523=3,'Форма 1'!$H4523*VLOOKUP('Форма 1'!$F4523,'Придельники с 2022'!$B$4:$X$28,12,0)))))</f>
        <v/>
      </c>
      <c r="O4523" s="103" t="str">
        <f>IF(ISNUMBER('Форма 1'!AF4523),'Форма 1'!$H4523*VLOOKUP('Форма 1'!$F4523,'Придельники с 2022'!$B$4:$X$28,'Форма 1'!AF$8),"")</f>
        <v/>
      </c>
      <c r="P4523" s="87"/>
      <c r="Q4523" s="103" t="str">
        <f>IF(ISNUMBER('Форма 1'!AH4523),'Форма 1'!$H4523*VLOOKUP('Форма 1'!$F4523,'Придельники с 2022'!$B$4:$X$28,'Форма 1'!AH$8),"")</f>
        <v/>
      </c>
      <c r="R4523" s="103" t="str">
        <f>IF(ISNUMBER('Форма 1'!AI4523),'Форма 1'!$H4523*VLOOKUP('Форма 1'!$F4523,'Придельники с 2022'!$B$4:$X$28,'Форма 1'!AI$8),"")</f>
        <v/>
      </c>
      <c r="S4523" s="103" t="str">
        <f>IF(ISNUMBER('Форма 1'!AJ4523),'Форма 1'!$H4523*VLOOKUP('Форма 1'!$F4523,'Придельники с 2022'!$B$4:$X$28,'Форма 1'!AJ$8),"")</f>
        <v/>
      </c>
      <c r="T4523" s="87"/>
    </row>
    <row r="4524" spans="1:20">
      <c r="A4524" s="188">
        <f t="shared" si="297"/>
        <v>70</v>
      </c>
      <c r="B4524" s="189" t="s">
        <v>4358</v>
      </c>
      <c r="C4524" s="99">
        <f t="shared" si="296"/>
        <v>5709378.3890000004</v>
      </c>
      <c r="D4524" s="103" t="str">
        <f>IF(ISNUMBER('Форма 1'!U4524),'Форма 1'!$H4524*VLOOKUP('Форма 1'!$F4524,'Придельники с 2022'!$B$4:$X$28,'Форма 1'!U$8),"")</f>
        <v/>
      </c>
      <c r="E4524" s="103" t="str">
        <f>IF(ISNUMBER('Форма 1'!V4524),'Форма 1'!$H4524*VLOOKUP('Форма 1'!$F4524,'Придельники с 2022'!$B$4:$X$28,'Форма 1'!V$8),"")</f>
        <v/>
      </c>
      <c r="F4524" s="103" t="str">
        <f>IF(ISNUMBER('Форма 1'!W4524),'Форма 1'!$H4524*VLOOKUP('Форма 1'!$F4524,'Придельники с 2022'!$B$4:$X$28,'Форма 1'!W$8),"")</f>
        <v/>
      </c>
      <c r="G4524" s="103">
        <f>IF(ISNUMBER('Форма 1'!X4524),'Форма 1'!$H4524*VLOOKUP('Форма 1'!$F4524,'Придельники с 2022'!$B$4:$X$28,'Форма 1'!X$8),"")</f>
        <v>1133916.29</v>
      </c>
      <c r="H4524" s="103">
        <f>IF(ISNUMBER('Форма 1'!Y4524),'Форма 1'!$H4524*VLOOKUP('Форма 1'!$F4524,'Придельники с 2022'!$B$4:$X$28,'Форма 1'!Y$8),"")</f>
        <v>2987386.35</v>
      </c>
      <c r="I4524" s="103">
        <f>IF(ISNUMBER('Форма 1'!Z4524),'Форма 1'!$H4524*VLOOKUP('Форма 1'!$F4524,'Придельники с 2022'!$B$4:$X$28,'Форма 1'!Z$8),"")</f>
        <v>1588075.7490000001</v>
      </c>
      <c r="J4524" s="103" t="str">
        <f>IF(ISNUMBER('Форма 1'!AA4524),'Форма 1'!$H4524*VLOOKUP('Форма 1'!$F4524,'Придельники с 2022'!$B$4:$X$28,'Форма 1'!AA$8),"")</f>
        <v/>
      </c>
      <c r="K4524" s="90"/>
      <c r="L4524" s="87"/>
      <c r="M4524" s="103" t="str">
        <f>IF(ISNUMBER('Форма 1'!AD4524),'Форма 1'!$H4524*VLOOKUP('Форма 1'!$F4524,'Придельники с 2022'!$B$4:$X$28,'Форма 1'!AD$8),"")</f>
        <v/>
      </c>
      <c r="N4524" s="103" t="str">
        <f>IF(ISBLANK('Форма 1'!$AE4524),"",IF('Форма 1'!$AE4524=1,'Форма 1'!$H4524*VLOOKUP('Форма 1'!$F4524,'Придельники с 2022'!$B$4:$X$28,'Форма 1'!$AE$8,0),IF('Форма 1'!$AE4524=2,'Форма 1'!$H4524*VLOOKUP('Форма 1'!$F4524,'Придельники с 2022'!$B$4:$X$28,13,0),IF('Форма 1'!$AE4524=3,'Форма 1'!$H4524*VLOOKUP('Форма 1'!$F4524,'Придельники с 2022'!$B$4:$X$28,12,0)))))</f>
        <v/>
      </c>
      <c r="O4524" s="103" t="str">
        <f>IF(ISNUMBER('Форма 1'!AF4524),'Форма 1'!$H4524*VLOOKUP('Форма 1'!$F4524,'Придельники с 2022'!$B$4:$X$28,'Форма 1'!AF$8),"")</f>
        <v/>
      </c>
      <c r="P4524" s="87"/>
      <c r="Q4524" s="103" t="str">
        <f>IF(ISNUMBER('Форма 1'!AH4524),'Форма 1'!$H4524*VLOOKUP('Форма 1'!$F4524,'Придельники с 2022'!$B$4:$X$28,'Форма 1'!AH$8),"")</f>
        <v/>
      </c>
      <c r="R4524" s="103" t="str">
        <f>IF(ISNUMBER('Форма 1'!AI4524),'Форма 1'!$H4524*VLOOKUP('Форма 1'!$F4524,'Придельники с 2022'!$B$4:$X$28,'Форма 1'!AI$8),"")</f>
        <v/>
      </c>
      <c r="S4524" s="103" t="str">
        <f>IF(ISNUMBER('Форма 1'!AJ4524),'Форма 1'!$H4524*VLOOKUP('Форма 1'!$F4524,'Придельники с 2022'!$B$4:$X$28,'Форма 1'!AJ$8),"")</f>
        <v/>
      </c>
      <c r="T4524" s="87"/>
    </row>
    <row r="4525" spans="1:20">
      <c r="A4525" s="188">
        <f t="shared" si="297"/>
        <v>71</v>
      </c>
      <c r="B4525" s="189" t="s">
        <v>4359</v>
      </c>
      <c r="C4525" s="99">
        <f t="shared" si="296"/>
        <v>9956676.2180000003</v>
      </c>
      <c r="D4525" s="103" t="str">
        <f>IF(ISNUMBER('Форма 1'!U4525),'Форма 1'!$H4525*VLOOKUP('Форма 1'!$F4525,'Придельники с 2022'!$B$4:$X$28,'Форма 1'!U$8),"")</f>
        <v/>
      </c>
      <c r="E4525" s="103" t="str">
        <f>IF(ISNUMBER('Форма 1'!V4525),'Форма 1'!$H4525*VLOOKUP('Форма 1'!$F4525,'Придельники с 2022'!$B$4:$X$28,'Форма 1'!V$8),"")</f>
        <v/>
      </c>
      <c r="F4525" s="103" t="str">
        <f>IF(ISNUMBER('Форма 1'!W4525),'Форма 1'!$H4525*VLOOKUP('Форма 1'!$F4525,'Придельники с 2022'!$B$4:$X$28,'Форма 1'!W$8),"")</f>
        <v/>
      </c>
      <c r="G4525" s="103">
        <f>IF(ISNUMBER('Форма 1'!X4525),'Форма 1'!$H4525*VLOOKUP('Форма 1'!$F4525,'Придельники с 2022'!$B$4:$X$28,'Форма 1'!X$8),"")</f>
        <v>1195002.58</v>
      </c>
      <c r="H4525" s="103">
        <f>IF(ISNUMBER('Форма 1'!Y4525),'Форма 1'!$H4525*VLOOKUP('Форма 1'!$F4525,'Придельники с 2022'!$B$4:$X$28,'Форма 1'!Y$8),"")</f>
        <v>3148322.7</v>
      </c>
      <c r="I4525" s="103">
        <f>IF(ISNUMBER('Форма 1'!Z4525),'Форма 1'!$H4525*VLOOKUP('Форма 1'!$F4525,'Придельники с 2022'!$B$4:$X$28,'Форма 1'!Z$8),"")</f>
        <v>1673628.4980000001</v>
      </c>
      <c r="J4525" s="103">
        <f>IF(ISNUMBER('Форма 1'!AA4525),'Форма 1'!$H4525*VLOOKUP('Форма 1'!$F4525,'Придельники с 2022'!$B$4:$X$28,'Форма 1'!AA$8),"")</f>
        <v>3939722.44</v>
      </c>
      <c r="K4525" s="90"/>
      <c r="L4525" s="87"/>
      <c r="M4525" s="103" t="str">
        <f>IF(ISNUMBER('Форма 1'!AD4525),'Форма 1'!$H4525*VLOOKUP('Форма 1'!$F4525,'Придельники с 2022'!$B$4:$X$28,'Форма 1'!AD$8),"")</f>
        <v/>
      </c>
      <c r="N4525" s="103" t="str">
        <f>IF(ISBLANK('Форма 1'!$AE4525),"",IF('Форма 1'!$AE4525=1,'Форма 1'!$H4525*VLOOKUP('Форма 1'!$F4525,'Придельники с 2022'!$B$4:$X$28,'Форма 1'!$AE$8,0),IF('Форма 1'!$AE4525=2,'Форма 1'!$H4525*VLOOKUP('Форма 1'!$F4525,'Придельники с 2022'!$B$4:$X$28,13,0),IF('Форма 1'!$AE4525=3,'Форма 1'!$H4525*VLOOKUP('Форма 1'!$F4525,'Придельники с 2022'!$B$4:$X$28,12,0)))))</f>
        <v/>
      </c>
      <c r="O4525" s="103" t="str">
        <f>IF(ISNUMBER('Форма 1'!AF4525),'Форма 1'!$H4525*VLOOKUP('Форма 1'!$F4525,'Придельники с 2022'!$B$4:$X$28,'Форма 1'!AF$8),"")</f>
        <v/>
      </c>
      <c r="P4525" s="87"/>
      <c r="Q4525" s="103" t="str">
        <f>IF(ISNUMBER('Форма 1'!AH4525),'Форма 1'!$H4525*VLOOKUP('Форма 1'!$F4525,'Придельники с 2022'!$B$4:$X$28,'Форма 1'!AH$8),"")</f>
        <v/>
      </c>
      <c r="R4525" s="103" t="str">
        <f>IF(ISNUMBER('Форма 1'!AI4525),'Форма 1'!$H4525*VLOOKUP('Форма 1'!$F4525,'Придельники с 2022'!$B$4:$X$28,'Форма 1'!AI$8),"")</f>
        <v/>
      </c>
      <c r="S4525" s="103" t="str">
        <f>IF(ISNUMBER('Форма 1'!AJ4525),'Форма 1'!$H4525*VLOOKUP('Форма 1'!$F4525,'Придельники с 2022'!$B$4:$X$28,'Форма 1'!AJ$8),"")</f>
        <v/>
      </c>
      <c r="T4525" s="87"/>
    </row>
    <row r="4526" spans="1:20">
      <c r="A4526" s="188">
        <f t="shared" si="297"/>
        <v>72</v>
      </c>
      <c r="B4526" s="189" t="s">
        <v>4360</v>
      </c>
      <c r="C4526" s="99">
        <f t="shared" si="296"/>
        <v>17787552.944000002</v>
      </c>
      <c r="D4526" s="103" t="str">
        <f>IF(ISNUMBER('Форма 1'!U4526),'Форма 1'!$H4526*VLOOKUP('Форма 1'!$F4526,'Придельники с 2022'!$B$4:$X$28,'Форма 1'!U$8),"")</f>
        <v/>
      </c>
      <c r="E4526" s="103" t="str">
        <f>IF(ISNUMBER('Форма 1'!V4526),'Форма 1'!$H4526*VLOOKUP('Форма 1'!$F4526,'Придельники с 2022'!$B$4:$X$28,'Форма 1'!V$8),"")</f>
        <v/>
      </c>
      <c r="F4526" s="103" t="str">
        <f>IF(ISNUMBER('Форма 1'!W4526),'Форма 1'!$H4526*VLOOKUP('Форма 1'!$F4526,'Придельники с 2022'!$B$4:$X$28,'Форма 1'!W$8),"")</f>
        <v/>
      </c>
      <c r="G4526" s="103" t="str">
        <f>IF(ISNUMBER('Форма 1'!X4526),'Форма 1'!$H4526*VLOOKUP('Форма 1'!$F4526,'Придельники с 2022'!$B$4:$X$28,'Форма 1'!X$8),"")</f>
        <v/>
      </c>
      <c r="H4526" s="103" t="str">
        <f>IF(ISNUMBER('Форма 1'!Y4526),'Форма 1'!$H4526*VLOOKUP('Форма 1'!$F4526,'Придельники с 2022'!$B$4:$X$28,'Форма 1'!Y$8),"")</f>
        <v/>
      </c>
      <c r="I4526" s="103" t="str">
        <f>IF(ISNUMBER('Форма 1'!Z4526),'Форма 1'!$H4526*VLOOKUP('Форма 1'!$F4526,'Придельники с 2022'!$B$4:$X$28,'Форма 1'!Z$8),"")</f>
        <v/>
      </c>
      <c r="J4526" s="103" t="str">
        <f>IF(ISNUMBER('Форма 1'!AA4526),'Форма 1'!$H4526*VLOOKUP('Форма 1'!$F4526,'Придельники с 2022'!$B$4:$X$28,'Форма 1'!AA$8),"")</f>
        <v/>
      </c>
      <c r="K4526" s="90"/>
      <c r="L4526" s="87"/>
      <c r="M4526" s="103">
        <f>IF(ISNUMBER('Форма 1'!AD4526),'Форма 1'!$H4526*VLOOKUP('Форма 1'!$F4526,'Придельники с 2022'!$B$4:$X$28,'Форма 1'!AD$8),"")</f>
        <v>17787552.944000002</v>
      </c>
      <c r="N4526" s="103" t="str">
        <f>IF(ISBLANK('Форма 1'!$AE4526),"",IF('Форма 1'!$AE4526=1,'Форма 1'!$H4526*VLOOKUP('Форма 1'!$F4526,'Придельники с 2022'!$B$4:$X$28,'Форма 1'!$AE$8,0),IF('Форма 1'!$AE4526=2,'Форма 1'!$H4526*VLOOKUP('Форма 1'!$F4526,'Придельники с 2022'!$B$4:$X$28,13,0),IF('Форма 1'!$AE4526=3,'Форма 1'!$H4526*VLOOKUP('Форма 1'!$F4526,'Придельники с 2022'!$B$4:$X$28,12,0)))))</f>
        <v/>
      </c>
      <c r="O4526" s="103" t="str">
        <f>IF(ISNUMBER('Форма 1'!AF4526),'Форма 1'!$H4526*VLOOKUP('Форма 1'!$F4526,'Придельники с 2022'!$B$4:$X$28,'Форма 1'!AF$8),"")</f>
        <v/>
      </c>
      <c r="P4526" s="87"/>
      <c r="Q4526" s="103" t="str">
        <f>IF(ISNUMBER('Форма 1'!AH4526),'Форма 1'!$H4526*VLOOKUP('Форма 1'!$F4526,'Придельники с 2022'!$B$4:$X$28,'Форма 1'!AH$8),"")</f>
        <v/>
      </c>
      <c r="R4526" s="103" t="str">
        <f>IF(ISNUMBER('Форма 1'!AI4526),'Форма 1'!$H4526*VLOOKUP('Форма 1'!$F4526,'Придельники с 2022'!$B$4:$X$28,'Форма 1'!AI$8),"")</f>
        <v/>
      </c>
      <c r="S4526" s="103" t="str">
        <f>IF(ISNUMBER('Форма 1'!AJ4526),'Форма 1'!$H4526*VLOOKUP('Форма 1'!$F4526,'Придельники с 2022'!$B$4:$X$28,'Форма 1'!AJ$8),"")</f>
        <v/>
      </c>
      <c r="T4526" s="87"/>
    </row>
    <row r="4527" spans="1:20">
      <c r="A4527" s="188">
        <f t="shared" si="297"/>
        <v>73</v>
      </c>
      <c r="B4527" s="189" t="s">
        <v>4361</v>
      </c>
      <c r="C4527" s="99">
        <f t="shared" si="296"/>
        <v>22051936.032000005</v>
      </c>
      <c r="D4527" s="103" t="str">
        <f>IF(ISNUMBER('Форма 1'!U4527),'Форма 1'!$H4527*VLOOKUP('Форма 1'!$F4527,'Придельники с 2022'!$B$4:$X$28,'Форма 1'!U$8),"")</f>
        <v/>
      </c>
      <c r="E4527" s="103" t="str">
        <f>IF(ISNUMBER('Форма 1'!V4527),'Форма 1'!$H4527*VLOOKUP('Форма 1'!$F4527,'Придельники с 2022'!$B$4:$X$28,'Форма 1'!V$8),"")</f>
        <v/>
      </c>
      <c r="F4527" s="103" t="str">
        <f>IF(ISNUMBER('Форма 1'!W4527),'Форма 1'!$H4527*VLOOKUP('Форма 1'!$F4527,'Придельники с 2022'!$B$4:$X$28,'Форма 1'!W$8),"")</f>
        <v/>
      </c>
      <c r="G4527" s="103" t="str">
        <f>IF(ISNUMBER('Форма 1'!X4527),'Форма 1'!$H4527*VLOOKUP('Форма 1'!$F4527,'Придельники с 2022'!$B$4:$X$28,'Форма 1'!X$8),"")</f>
        <v/>
      </c>
      <c r="H4527" s="103" t="str">
        <f>IF(ISNUMBER('Форма 1'!Y4527),'Форма 1'!$H4527*VLOOKUP('Форма 1'!$F4527,'Придельники с 2022'!$B$4:$X$28,'Форма 1'!Y$8),"")</f>
        <v/>
      </c>
      <c r="I4527" s="103" t="str">
        <f>IF(ISNUMBER('Форма 1'!Z4527),'Форма 1'!$H4527*VLOOKUP('Форма 1'!$F4527,'Придельники с 2022'!$B$4:$X$28,'Форма 1'!Z$8),"")</f>
        <v/>
      </c>
      <c r="J4527" s="103" t="str">
        <f>IF(ISNUMBER('Форма 1'!AA4527),'Форма 1'!$H4527*VLOOKUP('Форма 1'!$F4527,'Придельники с 2022'!$B$4:$X$28,'Форма 1'!AA$8),"")</f>
        <v/>
      </c>
      <c r="K4527" s="90"/>
      <c r="L4527" s="87"/>
      <c r="M4527" s="103">
        <f>IF(ISNUMBER('Форма 1'!AD4527),'Форма 1'!$H4527*VLOOKUP('Форма 1'!$F4527,'Придельники с 2022'!$B$4:$X$28,'Форма 1'!AD$8),"")</f>
        <v>22051936.032000005</v>
      </c>
      <c r="N4527" s="103" t="str">
        <f>IF(ISBLANK('Форма 1'!$AE4527),"",IF('Форма 1'!$AE4527=1,'Форма 1'!$H4527*VLOOKUP('Форма 1'!$F4527,'Придельники с 2022'!$B$4:$X$28,'Форма 1'!$AE$8,0),IF('Форма 1'!$AE4527=2,'Форма 1'!$H4527*VLOOKUP('Форма 1'!$F4527,'Придельники с 2022'!$B$4:$X$28,13,0),IF('Форма 1'!$AE4527=3,'Форма 1'!$H4527*VLOOKUP('Форма 1'!$F4527,'Придельники с 2022'!$B$4:$X$28,12,0)))))</f>
        <v/>
      </c>
      <c r="O4527" s="103" t="str">
        <f>IF(ISNUMBER('Форма 1'!AF4527),'Форма 1'!$H4527*VLOOKUP('Форма 1'!$F4527,'Придельники с 2022'!$B$4:$X$28,'Форма 1'!AF$8),"")</f>
        <v/>
      </c>
      <c r="P4527" s="87"/>
      <c r="Q4527" s="103" t="str">
        <f>IF(ISNUMBER('Форма 1'!AH4527),'Форма 1'!$H4527*VLOOKUP('Форма 1'!$F4527,'Придельники с 2022'!$B$4:$X$28,'Форма 1'!AH$8),"")</f>
        <v/>
      </c>
      <c r="R4527" s="103" t="str">
        <f>IF(ISNUMBER('Форма 1'!AI4527),'Форма 1'!$H4527*VLOOKUP('Форма 1'!$F4527,'Придельники с 2022'!$B$4:$X$28,'Форма 1'!AI$8),"")</f>
        <v/>
      </c>
      <c r="S4527" s="103" t="str">
        <f>IF(ISNUMBER('Форма 1'!AJ4527),'Форма 1'!$H4527*VLOOKUP('Форма 1'!$F4527,'Придельники с 2022'!$B$4:$X$28,'Форма 1'!AJ$8),"")</f>
        <v/>
      </c>
      <c r="T4527" s="87"/>
    </row>
    <row r="4528" spans="1:20">
      <c r="A4528" s="188">
        <f t="shared" si="297"/>
        <v>74</v>
      </c>
      <c r="B4528" s="189" t="s">
        <v>4362</v>
      </c>
      <c r="C4528" s="99">
        <f t="shared" si="296"/>
        <v>24547786.816000003</v>
      </c>
      <c r="D4528" s="103" t="str">
        <f>IF(ISNUMBER('Форма 1'!U4528),'Форма 1'!$H4528*VLOOKUP('Форма 1'!$F4528,'Придельники с 2022'!$B$4:$X$28,'Форма 1'!U$8),"")</f>
        <v/>
      </c>
      <c r="E4528" s="103" t="str">
        <f>IF(ISNUMBER('Форма 1'!V4528),'Форма 1'!$H4528*VLOOKUP('Форма 1'!$F4528,'Придельники с 2022'!$B$4:$X$28,'Форма 1'!V$8),"")</f>
        <v/>
      </c>
      <c r="F4528" s="103" t="str">
        <f>IF(ISNUMBER('Форма 1'!W4528),'Форма 1'!$H4528*VLOOKUP('Форма 1'!$F4528,'Придельники с 2022'!$B$4:$X$28,'Форма 1'!W$8),"")</f>
        <v/>
      </c>
      <c r="G4528" s="103" t="str">
        <f>IF(ISNUMBER('Форма 1'!X4528),'Форма 1'!$H4528*VLOOKUP('Форма 1'!$F4528,'Придельники с 2022'!$B$4:$X$28,'Форма 1'!X$8),"")</f>
        <v/>
      </c>
      <c r="H4528" s="103" t="str">
        <f>IF(ISNUMBER('Форма 1'!Y4528),'Форма 1'!$H4528*VLOOKUP('Форма 1'!$F4528,'Придельники с 2022'!$B$4:$X$28,'Форма 1'!Y$8),"")</f>
        <v/>
      </c>
      <c r="I4528" s="103" t="str">
        <f>IF(ISNUMBER('Форма 1'!Z4528),'Форма 1'!$H4528*VLOOKUP('Форма 1'!$F4528,'Придельники с 2022'!$B$4:$X$28,'Форма 1'!Z$8),"")</f>
        <v/>
      </c>
      <c r="J4528" s="103" t="str">
        <f>IF(ISNUMBER('Форма 1'!AA4528),'Форма 1'!$H4528*VLOOKUP('Форма 1'!$F4528,'Придельники с 2022'!$B$4:$X$28,'Форма 1'!AA$8),"")</f>
        <v/>
      </c>
      <c r="K4528" s="90"/>
      <c r="L4528" s="87"/>
      <c r="M4528" s="103">
        <f>IF(ISNUMBER('Форма 1'!AD4528),'Форма 1'!$H4528*VLOOKUP('Форма 1'!$F4528,'Придельники с 2022'!$B$4:$X$28,'Форма 1'!AD$8),"")</f>
        <v>24547786.816000003</v>
      </c>
      <c r="N4528" s="103" t="str">
        <f>IF(ISBLANK('Форма 1'!$AE4528),"",IF('Форма 1'!$AE4528=1,'Форма 1'!$H4528*VLOOKUP('Форма 1'!$F4528,'Придельники с 2022'!$B$4:$X$28,'Форма 1'!$AE$8,0),IF('Форма 1'!$AE4528=2,'Форма 1'!$H4528*VLOOKUP('Форма 1'!$F4528,'Придельники с 2022'!$B$4:$X$28,13,0),IF('Форма 1'!$AE4528=3,'Форма 1'!$H4528*VLOOKUP('Форма 1'!$F4528,'Придельники с 2022'!$B$4:$X$28,12,0)))))</f>
        <v/>
      </c>
      <c r="O4528" s="103" t="str">
        <f>IF(ISNUMBER('Форма 1'!AF4528),'Форма 1'!$H4528*VLOOKUP('Форма 1'!$F4528,'Придельники с 2022'!$B$4:$X$28,'Форма 1'!AF$8),"")</f>
        <v/>
      </c>
      <c r="P4528" s="87"/>
      <c r="Q4528" s="103" t="str">
        <f>IF(ISNUMBER('Форма 1'!AH4528),'Форма 1'!$H4528*VLOOKUP('Форма 1'!$F4528,'Придельники с 2022'!$B$4:$X$28,'Форма 1'!AH$8),"")</f>
        <v/>
      </c>
      <c r="R4528" s="103" t="str">
        <f>IF(ISNUMBER('Форма 1'!AI4528),'Форма 1'!$H4528*VLOOKUP('Форма 1'!$F4528,'Придельники с 2022'!$B$4:$X$28,'Форма 1'!AI$8),"")</f>
        <v/>
      </c>
      <c r="S4528" s="103" t="str">
        <f>IF(ISNUMBER('Форма 1'!AJ4528),'Форма 1'!$H4528*VLOOKUP('Форма 1'!$F4528,'Придельники с 2022'!$B$4:$X$28,'Форма 1'!AJ$8),"")</f>
        <v/>
      </c>
      <c r="T4528" s="87"/>
    </row>
    <row r="4529" spans="1:20">
      <c r="A4529" s="188">
        <f t="shared" si="297"/>
        <v>75</v>
      </c>
      <c r="B4529" s="189" t="s">
        <v>4363</v>
      </c>
      <c r="C4529" s="99">
        <f t="shared" si="296"/>
        <v>29069771.248</v>
      </c>
      <c r="D4529" s="103" t="str">
        <f>IF(ISNUMBER('Форма 1'!U4529),'Форма 1'!$H4529*VLOOKUP('Форма 1'!$F4529,'Придельники с 2022'!$B$4:$X$28,'Форма 1'!U$8),"")</f>
        <v/>
      </c>
      <c r="E4529" s="103" t="str">
        <f>IF(ISNUMBER('Форма 1'!V4529),'Форма 1'!$H4529*VLOOKUP('Форма 1'!$F4529,'Придельники с 2022'!$B$4:$X$28,'Форма 1'!V$8),"")</f>
        <v/>
      </c>
      <c r="F4529" s="103" t="str">
        <f>IF(ISNUMBER('Форма 1'!W4529),'Форма 1'!$H4529*VLOOKUP('Форма 1'!$F4529,'Придельники с 2022'!$B$4:$X$28,'Форма 1'!W$8),"")</f>
        <v/>
      </c>
      <c r="G4529" s="103" t="str">
        <f>IF(ISNUMBER('Форма 1'!X4529),'Форма 1'!$H4529*VLOOKUP('Форма 1'!$F4529,'Придельники с 2022'!$B$4:$X$28,'Форма 1'!X$8),"")</f>
        <v/>
      </c>
      <c r="H4529" s="103" t="str">
        <f>IF(ISNUMBER('Форма 1'!Y4529),'Форма 1'!$H4529*VLOOKUP('Форма 1'!$F4529,'Придельники с 2022'!$B$4:$X$28,'Форма 1'!Y$8),"")</f>
        <v/>
      </c>
      <c r="I4529" s="103" t="str">
        <f>IF(ISNUMBER('Форма 1'!Z4529),'Форма 1'!$H4529*VLOOKUP('Форма 1'!$F4529,'Придельники с 2022'!$B$4:$X$28,'Форма 1'!Z$8),"")</f>
        <v/>
      </c>
      <c r="J4529" s="103" t="str">
        <f>IF(ISNUMBER('Форма 1'!AA4529),'Форма 1'!$H4529*VLOOKUP('Форма 1'!$F4529,'Придельники с 2022'!$B$4:$X$28,'Форма 1'!AA$8),"")</f>
        <v/>
      </c>
      <c r="K4529" s="90"/>
      <c r="L4529" s="87"/>
      <c r="M4529" s="103">
        <f>IF(ISNUMBER('Форма 1'!AD4529),'Форма 1'!$H4529*VLOOKUP('Форма 1'!$F4529,'Придельники с 2022'!$B$4:$X$28,'Форма 1'!AD$8),"")</f>
        <v>29069771.248</v>
      </c>
      <c r="N4529" s="103" t="str">
        <f>IF(ISBLANK('Форма 1'!$AE4529),"",IF('Форма 1'!$AE4529=1,'Форма 1'!$H4529*VLOOKUP('Форма 1'!$F4529,'Придельники с 2022'!$B$4:$X$28,'Форма 1'!$AE$8,0),IF('Форма 1'!$AE4529=2,'Форма 1'!$H4529*VLOOKUP('Форма 1'!$F4529,'Придельники с 2022'!$B$4:$X$28,13,0),IF('Форма 1'!$AE4529=3,'Форма 1'!$H4529*VLOOKUP('Форма 1'!$F4529,'Придельники с 2022'!$B$4:$X$28,12,0)))))</f>
        <v/>
      </c>
      <c r="O4529" s="103" t="str">
        <f>IF(ISNUMBER('Форма 1'!AF4529),'Форма 1'!$H4529*VLOOKUP('Форма 1'!$F4529,'Придельники с 2022'!$B$4:$X$28,'Форма 1'!AF$8),"")</f>
        <v/>
      </c>
      <c r="P4529" s="87"/>
      <c r="Q4529" s="103" t="str">
        <f>IF(ISNUMBER('Форма 1'!AH4529),'Форма 1'!$H4529*VLOOKUP('Форма 1'!$F4529,'Придельники с 2022'!$B$4:$X$28,'Форма 1'!AH$8),"")</f>
        <v/>
      </c>
      <c r="R4529" s="103" t="str">
        <f>IF(ISNUMBER('Форма 1'!AI4529),'Форма 1'!$H4529*VLOOKUP('Форма 1'!$F4529,'Придельники с 2022'!$B$4:$X$28,'Форма 1'!AI$8),"")</f>
        <v/>
      </c>
      <c r="S4529" s="103" t="str">
        <f>IF(ISNUMBER('Форма 1'!AJ4529),'Форма 1'!$H4529*VLOOKUP('Форма 1'!$F4529,'Придельники с 2022'!$B$4:$X$28,'Форма 1'!AJ$8),"")</f>
        <v/>
      </c>
      <c r="T4529" s="87"/>
    </row>
    <row r="4530" spans="1:20">
      <c r="A4530" s="188">
        <f t="shared" si="297"/>
        <v>76</v>
      </c>
      <c r="B4530" s="189" t="s">
        <v>4364</v>
      </c>
      <c r="C4530" s="99">
        <f t="shared" si="296"/>
        <v>18658083.360000003</v>
      </c>
      <c r="D4530" s="103" t="str">
        <f>IF(ISNUMBER('Форма 1'!U4530),'Форма 1'!$H4530*VLOOKUP('Форма 1'!$F4530,'Придельники с 2022'!$B$4:$X$28,'Форма 1'!U$8),"")</f>
        <v/>
      </c>
      <c r="E4530" s="103" t="str">
        <f>IF(ISNUMBER('Форма 1'!V4530),'Форма 1'!$H4530*VLOOKUP('Форма 1'!$F4530,'Придельники с 2022'!$B$4:$X$28,'Форма 1'!V$8),"")</f>
        <v/>
      </c>
      <c r="F4530" s="103" t="str">
        <f>IF(ISNUMBER('Форма 1'!W4530),'Форма 1'!$H4530*VLOOKUP('Форма 1'!$F4530,'Придельники с 2022'!$B$4:$X$28,'Форма 1'!W$8),"")</f>
        <v/>
      </c>
      <c r="G4530" s="103" t="str">
        <f>IF(ISNUMBER('Форма 1'!X4530),'Форма 1'!$H4530*VLOOKUP('Форма 1'!$F4530,'Придельники с 2022'!$B$4:$X$28,'Форма 1'!X$8),"")</f>
        <v/>
      </c>
      <c r="H4530" s="103" t="str">
        <f>IF(ISNUMBER('Форма 1'!Y4530),'Форма 1'!$H4530*VLOOKUP('Форма 1'!$F4530,'Придельники с 2022'!$B$4:$X$28,'Форма 1'!Y$8),"")</f>
        <v/>
      </c>
      <c r="I4530" s="103" t="str">
        <f>IF(ISNUMBER('Форма 1'!Z4530),'Форма 1'!$H4530*VLOOKUP('Форма 1'!$F4530,'Придельники с 2022'!$B$4:$X$28,'Форма 1'!Z$8),"")</f>
        <v/>
      </c>
      <c r="J4530" s="103" t="str">
        <f>IF(ISNUMBER('Форма 1'!AA4530),'Форма 1'!$H4530*VLOOKUP('Форма 1'!$F4530,'Придельники с 2022'!$B$4:$X$28,'Форма 1'!AA$8),"")</f>
        <v/>
      </c>
      <c r="K4530" s="90"/>
      <c r="L4530" s="87"/>
      <c r="M4530" s="103">
        <f>IF(ISNUMBER('Форма 1'!AD4530),'Форма 1'!$H4530*VLOOKUP('Форма 1'!$F4530,'Придельники с 2022'!$B$4:$X$28,'Форма 1'!AD$8),"")</f>
        <v>18658083.360000003</v>
      </c>
      <c r="N4530" s="103" t="str">
        <f>IF(ISBLANK('Форма 1'!$AE4530),"",IF('Форма 1'!$AE4530=1,'Форма 1'!$H4530*VLOOKUP('Форма 1'!$F4530,'Придельники с 2022'!$B$4:$X$28,'Форма 1'!$AE$8,0),IF('Форма 1'!$AE4530=2,'Форма 1'!$H4530*VLOOKUP('Форма 1'!$F4530,'Придельники с 2022'!$B$4:$X$28,13,0),IF('Форма 1'!$AE4530=3,'Форма 1'!$H4530*VLOOKUP('Форма 1'!$F4530,'Придельники с 2022'!$B$4:$X$28,12,0)))))</f>
        <v/>
      </c>
      <c r="O4530" s="103" t="str">
        <f>IF(ISNUMBER('Форма 1'!AF4530),'Форма 1'!$H4530*VLOOKUP('Форма 1'!$F4530,'Придельники с 2022'!$B$4:$X$28,'Форма 1'!AF$8),"")</f>
        <v/>
      </c>
      <c r="P4530" s="87"/>
      <c r="Q4530" s="103" t="str">
        <f>IF(ISNUMBER('Форма 1'!AH4530),'Форма 1'!$H4530*VLOOKUP('Форма 1'!$F4530,'Придельники с 2022'!$B$4:$X$28,'Форма 1'!AH$8),"")</f>
        <v/>
      </c>
      <c r="R4530" s="103" t="str">
        <f>IF(ISNUMBER('Форма 1'!AI4530),'Форма 1'!$H4530*VLOOKUP('Форма 1'!$F4530,'Придельники с 2022'!$B$4:$X$28,'Форма 1'!AI$8),"")</f>
        <v/>
      </c>
      <c r="S4530" s="103" t="str">
        <f>IF(ISNUMBER('Форма 1'!AJ4530),'Форма 1'!$H4530*VLOOKUP('Форма 1'!$F4530,'Придельники с 2022'!$B$4:$X$28,'Форма 1'!AJ$8),"")</f>
        <v/>
      </c>
      <c r="T4530" s="87"/>
    </row>
    <row r="4531" spans="1:20">
      <c r="A4531" s="188">
        <f t="shared" si="297"/>
        <v>77</v>
      </c>
      <c r="B4531" s="189" t="s">
        <v>4365</v>
      </c>
      <c r="C4531" s="99">
        <f t="shared" si="296"/>
        <v>18731040.384</v>
      </c>
      <c r="D4531" s="103" t="str">
        <f>IF(ISNUMBER('Форма 1'!U4531),'Форма 1'!$H4531*VLOOKUP('Форма 1'!$F4531,'Придельники с 2022'!$B$4:$X$28,'Форма 1'!U$8),"")</f>
        <v/>
      </c>
      <c r="E4531" s="103" t="str">
        <f>IF(ISNUMBER('Форма 1'!V4531),'Форма 1'!$H4531*VLOOKUP('Форма 1'!$F4531,'Придельники с 2022'!$B$4:$X$28,'Форма 1'!V$8),"")</f>
        <v/>
      </c>
      <c r="F4531" s="103" t="str">
        <f>IF(ISNUMBER('Форма 1'!W4531),'Форма 1'!$H4531*VLOOKUP('Форма 1'!$F4531,'Придельники с 2022'!$B$4:$X$28,'Форма 1'!W$8),"")</f>
        <v/>
      </c>
      <c r="G4531" s="103" t="str">
        <f>IF(ISNUMBER('Форма 1'!X4531),'Форма 1'!$H4531*VLOOKUP('Форма 1'!$F4531,'Придельники с 2022'!$B$4:$X$28,'Форма 1'!X$8),"")</f>
        <v/>
      </c>
      <c r="H4531" s="103" t="str">
        <f>IF(ISNUMBER('Форма 1'!Y4531),'Форма 1'!$H4531*VLOOKUP('Форма 1'!$F4531,'Придельники с 2022'!$B$4:$X$28,'Форма 1'!Y$8),"")</f>
        <v/>
      </c>
      <c r="I4531" s="103" t="str">
        <f>IF(ISNUMBER('Форма 1'!Z4531),'Форма 1'!$H4531*VLOOKUP('Форма 1'!$F4531,'Придельники с 2022'!$B$4:$X$28,'Форма 1'!Z$8),"")</f>
        <v/>
      </c>
      <c r="J4531" s="103" t="str">
        <f>IF(ISNUMBER('Форма 1'!AA4531),'Форма 1'!$H4531*VLOOKUP('Форма 1'!$F4531,'Придельники с 2022'!$B$4:$X$28,'Форма 1'!AA$8),"")</f>
        <v/>
      </c>
      <c r="K4531" s="90"/>
      <c r="L4531" s="87"/>
      <c r="M4531" s="103">
        <f>IF(ISNUMBER('Форма 1'!AD4531),'Форма 1'!$H4531*VLOOKUP('Форма 1'!$F4531,'Придельники с 2022'!$B$4:$X$28,'Форма 1'!AD$8),"")</f>
        <v>18731040.384</v>
      </c>
      <c r="N4531" s="103" t="str">
        <f>IF(ISBLANK('Форма 1'!$AE4531),"",IF('Форма 1'!$AE4531=1,'Форма 1'!$H4531*VLOOKUP('Форма 1'!$F4531,'Придельники с 2022'!$B$4:$X$28,'Форма 1'!$AE$8,0),IF('Форма 1'!$AE4531=2,'Форма 1'!$H4531*VLOOKUP('Форма 1'!$F4531,'Придельники с 2022'!$B$4:$X$28,13,0),IF('Форма 1'!$AE4531=3,'Форма 1'!$H4531*VLOOKUP('Форма 1'!$F4531,'Придельники с 2022'!$B$4:$X$28,12,0)))))</f>
        <v/>
      </c>
      <c r="O4531" s="103" t="str">
        <f>IF(ISNUMBER('Форма 1'!AF4531),'Форма 1'!$H4531*VLOOKUP('Форма 1'!$F4531,'Придельники с 2022'!$B$4:$X$28,'Форма 1'!AF$8),"")</f>
        <v/>
      </c>
      <c r="P4531" s="87"/>
      <c r="Q4531" s="103" t="str">
        <f>IF(ISNUMBER('Форма 1'!AH4531),'Форма 1'!$H4531*VLOOKUP('Форма 1'!$F4531,'Придельники с 2022'!$B$4:$X$28,'Форма 1'!AH$8),"")</f>
        <v/>
      </c>
      <c r="R4531" s="103" t="str">
        <f>IF(ISNUMBER('Форма 1'!AI4531),'Форма 1'!$H4531*VLOOKUP('Форма 1'!$F4531,'Придельники с 2022'!$B$4:$X$28,'Форма 1'!AI$8),"")</f>
        <v/>
      </c>
      <c r="S4531" s="103" t="str">
        <f>IF(ISNUMBER('Форма 1'!AJ4531),'Форма 1'!$H4531*VLOOKUP('Форма 1'!$F4531,'Придельники с 2022'!$B$4:$X$28,'Форма 1'!AJ$8),"")</f>
        <v/>
      </c>
      <c r="T4531" s="87"/>
    </row>
    <row r="4532" spans="1:20">
      <c r="A4532" s="188">
        <f t="shared" si="297"/>
        <v>78</v>
      </c>
      <c r="B4532" s="189" t="s">
        <v>4366</v>
      </c>
      <c r="C4532" s="99">
        <f t="shared" si="296"/>
        <v>32295642.624000002</v>
      </c>
      <c r="D4532" s="103" t="str">
        <f>IF(ISNUMBER('Форма 1'!U4532),'Форма 1'!$H4532*VLOOKUP('Форма 1'!$F4532,'Придельники с 2022'!$B$4:$X$28,'Форма 1'!U$8),"")</f>
        <v/>
      </c>
      <c r="E4532" s="103" t="str">
        <f>IF(ISNUMBER('Форма 1'!V4532),'Форма 1'!$H4532*VLOOKUP('Форма 1'!$F4532,'Придельники с 2022'!$B$4:$X$28,'Форма 1'!V$8),"")</f>
        <v/>
      </c>
      <c r="F4532" s="103" t="str">
        <f>IF(ISNUMBER('Форма 1'!W4532),'Форма 1'!$H4532*VLOOKUP('Форма 1'!$F4532,'Придельники с 2022'!$B$4:$X$28,'Форма 1'!W$8),"")</f>
        <v/>
      </c>
      <c r="G4532" s="103" t="str">
        <f>IF(ISNUMBER('Форма 1'!X4532),'Форма 1'!$H4532*VLOOKUP('Форма 1'!$F4532,'Придельники с 2022'!$B$4:$X$28,'Форма 1'!X$8),"")</f>
        <v/>
      </c>
      <c r="H4532" s="103" t="str">
        <f>IF(ISNUMBER('Форма 1'!Y4532),'Форма 1'!$H4532*VLOOKUP('Форма 1'!$F4532,'Придельники с 2022'!$B$4:$X$28,'Форма 1'!Y$8),"")</f>
        <v/>
      </c>
      <c r="I4532" s="103" t="str">
        <f>IF(ISNUMBER('Форма 1'!Z4532),'Форма 1'!$H4532*VLOOKUP('Форма 1'!$F4532,'Придельники с 2022'!$B$4:$X$28,'Форма 1'!Z$8),"")</f>
        <v/>
      </c>
      <c r="J4532" s="103" t="str">
        <f>IF(ISNUMBER('Форма 1'!AA4532),'Форма 1'!$H4532*VLOOKUP('Форма 1'!$F4532,'Придельники с 2022'!$B$4:$X$28,'Форма 1'!AA$8),"")</f>
        <v/>
      </c>
      <c r="K4532" s="90"/>
      <c r="L4532" s="87"/>
      <c r="M4532" s="103">
        <f>IF(ISNUMBER('Форма 1'!AD4532),'Форма 1'!$H4532*VLOOKUP('Форма 1'!$F4532,'Придельники с 2022'!$B$4:$X$28,'Форма 1'!AD$8),"")</f>
        <v>32295642.624000002</v>
      </c>
      <c r="N4532" s="103" t="str">
        <f>IF(ISBLANK('Форма 1'!$AE4532),"",IF('Форма 1'!$AE4532=1,'Форма 1'!$H4532*VLOOKUP('Форма 1'!$F4532,'Придельники с 2022'!$B$4:$X$28,'Форма 1'!$AE$8,0),IF('Форма 1'!$AE4532=2,'Форма 1'!$H4532*VLOOKUP('Форма 1'!$F4532,'Придельники с 2022'!$B$4:$X$28,13,0),IF('Форма 1'!$AE4532=3,'Форма 1'!$H4532*VLOOKUP('Форма 1'!$F4532,'Придельники с 2022'!$B$4:$X$28,12,0)))))</f>
        <v/>
      </c>
      <c r="O4532" s="103" t="str">
        <f>IF(ISNUMBER('Форма 1'!AF4532),'Форма 1'!$H4532*VLOOKUP('Форма 1'!$F4532,'Придельники с 2022'!$B$4:$X$28,'Форма 1'!AF$8),"")</f>
        <v/>
      </c>
      <c r="P4532" s="87"/>
      <c r="Q4532" s="103" t="str">
        <f>IF(ISNUMBER('Форма 1'!AH4532),'Форма 1'!$H4532*VLOOKUP('Форма 1'!$F4532,'Придельники с 2022'!$B$4:$X$28,'Форма 1'!AH$8),"")</f>
        <v/>
      </c>
      <c r="R4532" s="103" t="str">
        <f>IF(ISNUMBER('Форма 1'!AI4532),'Форма 1'!$H4532*VLOOKUP('Форма 1'!$F4532,'Придельники с 2022'!$B$4:$X$28,'Форма 1'!AI$8),"")</f>
        <v/>
      </c>
      <c r="S4532" s="103" t="str">
        <f>IF(ISNUMBER('Форма 1'!AJ4532),'Форма 1'!$H4532*VLOOKUP('Форма 1'!$F4532,'Придельники с 2022'!$B$4:$X$28,'Форма 1'!AJ$8),"")</f>
        <v/>
      </c>
      <c r="T4532" s="87"/>
    </row>
    <row r="4533" spans="1:20">
      <c r="A4533" s="188">
        <f t="shared" si="297"/>
        <v>79</v>
      </c>
      <c r="B4533" s="189" t="s">
        <v>4367</v>
      </c>
      <c r="C4533" s="99">
        <f t="shared" si="296"/>
        <v>5550772.165</v>
      </c>
      <c r="D4533" s="103" t="str">
        <f>IF(ISNUMBER('Форма 1'!U4533),'Форма 1'!$H4533*VLOOKUP('Форма 1'!$F4533,'Придельники с 2022'!$B$4:$X$28,'Форма 1'!U$8),"")</f>
        <v/>
      </c>
      <c r="E4533" s="103" t="str">
        <f>IF(ISNUMBER('Форма 1'!V4533),'Форма 1'!$H4533*VLOOKUP('Форма 1'!$F4533,'Придельники с 2022'!$B$4:$X$28,'Форма 1'!V$8),"")</f>
        <v/>
      </c>
      <c r="F4533" s="103" t="str">
        <f>IF(ISNUMBER('Форма 1'!W4533),'Форма 1'!$H4533*VLOOKUP('Форма 1'!$F4533,'Придельники с 2022'!$B$4:$X$28,'Форма 1'!W$8),"")</f>
        <v/>
      </c>
      <c r="G4533" s="103" t="str">
        <f>IF(ISNUMBER('Форма 1'!X4533),'Форма 1'!$H4533*VLOOKUP('Форма 1'!$F4533,'Придельники с 2022'!$B$4:$X$28,'Форма 1'!X$8),"")</f>
        <v/>
      </c>
      <c r="H4533" s="103" t="str">
        <f>IF(ISNUMBER('Форма 1'!Y4533),'Форма 1'!$H4533*VLOOKUP('Форма 1'!$F4533,'Придельники с 2022'!$B$4:$X$28,'Форма 1'!Y$8),"")</f>
        <v/>
      </c>
      <c r="I4533" s="103" t="str">
        <f>IF(ISNUMBER('Форма 1'!Z4533),'Форма 1'!$H4533*VLOOKUP('Форма 1'!$F4533,'Придельники с 2022'!$B$4:$X$28,'Форма 1'!Z$8),"")</f>
        <v/>
      </c>
      <c r="J4533" s="103" t="str">
        <f>IF(ISNUMBER('Форма 1'!AA4533),'Форма 1'!$H4533*VLOOKUP('Форма 1'!$F4533,'Придельники с 2022'!$B$4:$X$28,'Форма 1'!AA$8),"")</f>
        <v/>
      </c>
      <c r="K4533" s="90"/>
      <c r="L4533" s="87"/>
      <c r="M4533" s="103" t="str">
        <f>IF(ISNUMBER('Форма 1'!AD4533),'Форма 1'!$H4533*VLOOKUP('Форма 1'!$F4533,'Придельники с 2022'!$B$4:$X$28,'Форма 1'!AD$8),"")</f>
        <v/>
      </c>
      <c r="N4533" s="103" t="str">
        <f>IF(ISBLANK('Форма 1'!$AE4533),"",IF('Форма 1'!$AE4533=1,'Форма 1'!$H4533*VLOOKUP('Форма 1'!$F4533,'Придельники с 2022'!$B$4:$X$28,'Форма 1'!$AE$8,0),IF('Форма 1'!$AE4533=2,'Форма 1'!$H4533*VLOOKUP('Форма 1'!$F4533,'Придельники с 2022'!$B$4:$X$28,13,0),IF('Форма 1'!$AE4533=3,'Форма 1'!$H4533*VLOOKUP('Форма 1'!$F4533,'Придельники с 2022'!$B$4:$X$28,12,0)))))</f>
        <v/>
      </c>
      <c r="O4533" s="103">
        <f>IF(ISNUMBER('Форма 1'!AF4533),'Форма 1'!$H4533*VLOOKUP('Форма 1'!$F4533,'Придельники с 2022'!$B$4:$X$28,'Форма 1'!AF$8),"")</f>
        <v>5550772.165</v>
      </c>
      <c r="P4533" s="87"/>
      <c r="Q4533" s="103" t="str">
        <f>IF(ISNUMBER('Форма 1'!AH4533),'Форма 1'!$H4533*VLOOKUP('Форма 1'!$F4533,'Придельники с 2022'!$B$4:$X$28,'Форма 1'!AH$8),"")</f>
        <v/>
      </c>
      <c r="R4533" s="103" t="str">
        <f>IF(ISNUMBER('Форма 1'!AI4533),'Форма 1'!$H4533*VLOOKUP('Форма 1'!$F4533,'Придельники с 2022'!$B$4:$X$28,'Форма 1'!AI$8),"")</f>
        <v/>
      </c>
      <c r="S4533" s="103" t="str">
        <f>IF(ISNUMBER('Форма 1'!AJ4533),'Форма 1'!$H4533*VLOOKUP('Форма 1'!$F4533,'Придельники с 2022'!$B$4:$X$28,'Форма 1'!AJ$8),"")</f>
        <v/>
      </c>
      <c r="T4533" s="87"/>
    </row>
    <row r="4534" spans="1:20">
      <c r="A4534" s="188">
        <f t="shared" si="297"/>
        <v>80</v>
      </c>
      <c r="B4534" s="189" t="s">
        <v>4368</v>
      </c>
      <c r="C4534" s="99">
        <f t="shared" si="296"/>
        <v>19460610.624000002</v>
      </c>
      <c r="D4534" s="103" t="str">
        <f>IF(ISNUMBER('Форма 1'!U4534),'Форма 1'!$H4534*VLOOKUP('Форма 1'!$F4534,'Придельники с 2022'!$B$4:$X$28,'Форма 1'!U$8),"")</f>
        <v/>
      </c>
      <c r="E4534" s="103" t="str">
        <f>IF(ISNUMBER('Форма 1'!V4534),'Форма 1'!$H4534*VLOOKUP('Форма 1'!$F4534,'Придельники с 2022'!$B$4:$X$28,'Форма 1'!V$8),"")</f>
        <v/>
      </c>
      <c r="F4534" s="103" t="str">
        <f>IF(ISNUMBER('Форма 1'!W4534),'Форма 1'!$H4534*VLOOKUP('Форма 1'!$F4534,'Придельники с 2022'!$B$4:$X$28,'Форма 1'!W$8),"")</f>
        <v/>
      </c>
      <c r="G4534" s="103" t="str">
        <f>IF(ISNUMBER('Форма 1'!X4534),'Форма 1'!$H4534*VLOOKUP('Форма 1'!$F4534,'Придельники с 2022'!$B$4:$X$28,'Форма 1'!X$8),"")</f>
        <v/>
      </c>
      <c r="H4534" s="103" t="str">
        <f>IF(ISNUMBER('Форма 1'!Y4534),'Форма 1'!$H4534*VLOOKUP('Форма 1'!$F4534,'Придельники с 2022'!$B$4:$X$28,'Форма 1'!Y$8),"")</f>
        <v/>
      </c>
      <c r="I4534" s="103" t="str">
        <f>IF(ISNUMBER('Форма 1'!Z4534),'Форма 1'!$H4534*VLOOKUP('Форма 1'!$F4534,'Придельники с 2022'!$B$4:$X$28,'Форма 1'!Z$8),"")</f>
        <v/>
      </c>
      <c r="J4534" s="103" t="str">
        <f>IF(ISNUMBER('Форма 1'!AA4534),'Форма 1'!$H4534*VLOOKUP('Форма 1'!$F4534,'Придельники с 2022'!$B$4:$X$28,'Форма 1'!AA$8),"")</f>
        <v/>
      </c>
      <c r="K4534" s="90"/>
      <c r="L4534" s="87"/>
      <c r="M4534" s="103">
        <f>IF(ISNUMBER('Форма 1'!AD4534),'Форма 1'!$H4534*VLOOKUP('Форма 1'!$F4534,'Придельники с 2022'!$B$4:$X$28,'Форма 1'!AD$8),"")</f>
        <v>19460610.624000002</v>
      </c>
      <c r="N4534" s="103" t="str">
        <f>IF(ISBLANK('Форма 1'!$AE4534),"",IF('Форма 1'!$AE4534=1,'Форма 1'!$H4534*VLOOKUP('Форма 1'!$F4534,'Придельники с 2022'!$B$4:$X$28,'Форма 1'!$AE$8,0),IF('Форма 1'!$AE4534=2,'Форма 1'!$H4534*VLOOKUP('Форма 1'!$F4534,'Придельники с 2022'!$B$4:$X$28,13,0),IF('Форма 1'!$AE4534=3,'Форма 1'!$H4534*VLOOKUP('Форма 1'!$F4534,'Придельники с 2022'!$B$4:$X$28,12,0)))))</f>
        <v/>
      </c>
      <c r="O4534" s="103" t="str">
        <f>IF(ISNUMBER('Форма 1'!AF4534),'Форма 1'!$H4534*VLOOKUP('Форма 1'!$F4534,'Придельники с 2022'!$B$4:$X$28,'Форма 1'!AF$8),"")</f>
        <v/>
      </c>
      <c r="P4534" s="87"/>
      <c r="Q4534" s="103" t="str">
        <f>IF(ISNUMBER('Форма 1'!AH4534),'Форма 1'!$H4534*VLOOKUP('Форма 1'!$F4534,'Придельники с 2022'!$B$4:$X$28,'Форма 1'!AH$8),"")</f>
        <v/>
      </c>
      <c r="R4534" s="103" t="str">
        <f>IF(ISNUMBER('Форма 1'!AI4534),'Форма 1'!$H4534*VLOOKUP('Форма 1'!$F4534,'Придельники с 2022'!$B$4:$X$28,'Форма 1'!AI$8),"")</f>
        <v/>
      </c>
      <c r="S4534" s="103" t="str">
        <f>IF(ISNUMBER('Форма 1'!AJ4534),'Форма 1'!$H4534*VLOOKUP('Форма 1'!$F4534,'Придельники с 2022'!$B$4:$X$28,'Форма 1'!AJ$8),"")</f>
        <v/>
      </c>
      <c r="T4534" s="87"/>
    </row>
    <row r="4535" spans="1:20">
      <c r="A4535" s="188">
        <f t="shared" si="297"/>
        <v>81</v>
      </c>
      <c r="B4535" s="189" t="s">
        <v>4369</v>
      </c>
      <c r="C4535" s="99">
        <f t="shared" si="296"/>
        <v>19497989.840000004</v>
      </c>
      <c r="D4535" s="103" t="str">
        <f>IF(ISNUMBER('Форма 1'!U4535),'Форма 1'!$H4535*VLOOKUP('Форма 1'!$F4535,'Придельники с 2022'!$B$4:$X$28,'Форма 1'!U$8),"")</f>
        <v/>
      </c>
      <c r="E4535" s="103" t="str">
        <f>IF(ISNUMBER('Форма 1'!V4535),'Форма 1'!$H4535*VLOOKUP('Форма 1'!$F4535,'Придельники с 2022'!$B$4:$X$28,'Форма 1'!V$8),"")</f>
        <v/>
      </c>
      <c r="F4535" s="103" t="str">
        <f>IF(ISNUMBER('Форма 1'!W4535),'Форма 1'!$H4535*VLOOKUP('Форма 1'!$F4535,'Придельники с 2022'!$B$4:$X$28,'Форма 1'!W$8),"")</f>
        <v/>
      </c>
      <c r="G4535" s="103" t="str">
        <f>IF(ISNUMBER('Форма 1'!X4535),'Форма 1'!$H4535*VLOOKUP('Форма 1'!$F4535,'Придельники с 2022'!$B$4:$X$28,'Форма 1'!X$8),"")</f>
        <v/>
      </c>
      <c r="H4535" s="103" t="str">
        <f>IF(ISNUMBER('Форма 1'!Y4535),'Форма 1'!$H4535*VLOOKUP('Форма 1'!$F4535,'Придельники с 2022'!$B$4:$X$28,'Форма 1'!Y$8),"")</f>
        <v/>
      </c>
      <c r="I4535" s="103" t="str">
        <f>IF(ISNUMBER('Форма 1'!Z4535),'Форма 1'!$H4535*VLOOKUP('Форма 1'!$F4535,'Придельники с 2022'!$B$4:$X$28,'Форма 1'!Z$8),"")</f>
        <v/>
      </c>
      <c r="J4535" s="103" t="str">
        <f>IF(ISNUMBER('Форма 1'!AA4535),'Форма 1'!$H4535*VLOOKUP('Форма 1'!$F4535,'Придельники с 2022'!$B$4:$X$28,'Форма 1'!AA$8),"")</f>
        <v/>
      </c>
      <c r="K4535" s="90"/>
      <c r="L4535" s="87"/>
      <c r="M4535" s="103">
        <f>IF(ISNUMBER('Форма 1'!AD4535),'Форма 1'!$H4535*VLOOKUP('Форма 1'!$F4535,'Придельники с 2022'!$B$4:$X$28,'Форма 1'!AD$8),"")</f>
        <v>19497989.840000004</v>
      </c>
      <c r="N4535" s="103" t="str">
        <f>IF(ISBLANK('Форма 1'!$AE4535),"",IF('Форма 1'!$AE4535=1,'Форма 1'!$H4535*VLOOKUP('Форма 1'!$F4535,'Придельники с 2022'!$B$4:$X$28,'Форма 1'!$AE$8,0),IF('Форма 1'!$AE4535=2,'Форма 1'!$H4535*VLOOKUP('Форма 1'!$F4535,'Придельники с 2022'!$B$4:$X$28,13,0),IF('Форма 1'!$AE4535=3,'Форма 1'!$H4535*VLOOKUP('Форма 1'!$F4535,'Придельники с 2022'!$B$4:$X$28,12,0)))))</f>
        <v/>
      </c>
      <c r="O4535" s="103" t="str">
        <f>IF(ISNUMBER('Форма 1'!AF4535),'Форма 1'!$H4535*VLOOKUP('Форма 1'!$F4535,'Придельники с 2022'!$B$4:$X$28,'Форма 1'!AF$8),"")</f>
        <v/>
      </c>
      <c r="P4535" s="87"/>
      <c r="Q4535" s="103" t="str">
        <f>IF(ISNUMBER('Форма 1'!AH4535),'Форма 1'!$H4535*VLOOKUP('Форма 1'!$F4535,'Придельники с 2022'!$B$4:$X$28,'Форма 1'!AH$8),"")</f>
        <v/>
      </c>
      <c r="R4535" s="103" t="str">
        <f>IF(ISNUMBER('Форма 1'!AI4535),'Форма 1'!$H4535*VLOOKUP('Форма 1'!$F4535,'Придельники с 2022'!$B$4:$X$28,'Форма 1'!AI$8),"")</f>
        <v/>
      </c>
      <c r="S4535" s="103" t="str">
        <f>IF(ISNUMBER('Форма 1'!AJ4535),'Форма 1'!$H4535*VLOOKUP('Форма 1'!$F4535,'Придельники с 2022'!$B$4:$X$28,'Форма 1'!AJ$8),"")</f>
        <v/>
      </c>
      <c r="T4535" s="87"/>
    </row>
    <row r="4536" spans="1:20">
      <c r="A4536" s="188">
        <f t="shared" si="297"/>
        <v>82</v>
      </c>
      <c r="B4536" s="189" t="s">
        <v>4370</v>
      </c>
      <c r="C4536" s="99">
        <f t="shared" si="296"/>
        <v>32853178.400000002</v>
      </c>
      <c r="D4536" s="103" t="str">
        <f>IF(ISNUMBER('Форма 1'!U4536),'Форма 1'!$H4536*VLOOKUP('Форма 1'!$F4536,'Придельники с 2022'!$B$4:$X$28,'Форма 1'!U$8),"")</f>
        <v/>
      </c>
      <c r="E4536" s="103" t="str">
        <f>IF(ISNUMBER('Форма 1'!V4536),'Форма 1'!$H4536*VLOOKUP('Форма 1'!$F4536,'Придельники с 2022'!$B$4:$X$28,'Форма 1'!V$8),"")</f>
        <v/>
      </c>
      <c r="F4536" s="103" t="str">
        <f>IF(ISNUMBER('Форма 1'!W4536),'Форма 1'!$H4536*VLOOKUP('Форма 1'!$F4536,'Придельники с 2022'!$B$4:$X$28,'Форма 1'!W$8),"")</f>
        <v/>
      </c>
      <c r="G4536" s="103" t="str">
        <f>IF(ISNUMBER('Форма 1'!X4536),'Форма 1'!$H4536*VLOOKUP('Форма 1'!$F4536,'Придельники с 2022'!$B$4:$X$28,'Форма 1'!X$8),"")</f>
        <v/>
      </c>
      <c r="H4536" s="103" t="str">
        <f>IF(ISNUMBER('Форма 1'!Y4536),'Форма 1'!$H4536*VLOOKUP('Форма 1'!$F4536,'Придельники с 2022'!$B$4:$X$28,'Форма 1'!Y$8),"")</f>
        <v/>
      </c>
      <c r="I4536" s="103" t="str">
        <f>IF(ISNUMBER('Форма 1'!Z4536),'Форма 1'!$H4536*VLOOKUP('Форма 1'!$F4536,'Придельники с 2022'!$B$4:$X$28,'Форма 1'!Z$8),"")</f>
        <v/>
      </c>
      <c r="J4536" s="103" t="str">
        <f>IF(ISNUMBER('Форма 1'!AA4536),'Форма 1'!$H4536*VLOOKUP('Форма 1'!$F4536,'Придельники с 2022'!$B$4:$X$28,'Форма 1'!AA$8),"")</f>
        <v/>
      </c>
      <c r="K4536" s="90"/>
      <c r="L4536" s="87"/>
      <c r="M4536" s="103">
        <f>IF(ISNUMBER('Форма 1'!AD4536),'Форма 1'!$H4536*VLOOKUP('Форма 1'!$F4536,'Придельники с 2022'!$B$4:$X$28,'Форма 1'!AD$8),"")</f>
        <v>32853178.400000002</v>
      </c>
      <c r="N4536" s="103" t="str">
        <f>IF(ISBLANK('Форма 1'!$AE4536),"",IF('Форма 1'!$AE4536=1,'Форма 1'!$H4536*VLOOKUP('Форма 1'!$F4536,'Придельники с 2022'!$B$4:$X$28,'Форма 1'!$AE$8,0),IF('Форма 1'!$AE4536=2,'Форма 1'!$H4536*VLOOKUP('Форма 1'!$F4536,'Придельники с 2022'!$B$4:$X$28,13,0),IF('Форма 1'!$AE4536=3,'Форма 1'!$H4536*VLOOKUP('Форма 1'!$F4536,'Придельники с 2022'!$B$4:$X$28,12,0)))))</f>
        <v/>
      </c>
      <c r="O4536" s="103" t="str">
        <f>IF(ISNUMBER('Форма 1'!AF4536),'Форма 1'!$H4536*VLOOKUP('Форма 1'!$F4536,'Придельники с 2022'!$B$4:$X$28,'Форма 1'!AF$8),"")</f>
        <v/>
      </c>
      <c r="P4536" s="87"/>
      <c r="Q4536" s="103" t="str">
        <f>IF(ISNUMBER('Форма 1'!AH4536),'Форма 1'!$H4536*VLOOKUP('Форма 1'!$F4536,'Придельники с 2022'!$B$4:$X$28,'Форма 1'!AH$8),"")</f>
        <v/>
      </c>
      <c r="R4536" s="103" t="str">
        <f>IF(ISNUMBER('Форма 1'!AI4536),'Форма 1'!$H4536*VLOOKUP('Форма 1'!$F4536,'Придельники с 2022'!$B$4:$X$28,'Форма 1'!AI$8),"")</f>
        <v/>
      </c>
      <c r="S4536" s="103" t="str">
        <f>IF(ISNUMBER('Форма 1'!AJ4536),'Форма 1'!$H4536*VLOOKUP('Форма 1'!$F4536,'Придельники с 2022'!$B$4:$X$28,'Форма 1'!AJ$8),"")</f>
        <v/>
      </c>
      <c r="T4536" s="87"/>
    </row>
    <row r="4537" spans="1:20">
      <c r="A4537" s="188">
        <f t="shared" si="297"/>
        <v>83</v>
      </c>
      <c r="B4537" s="189" t="s">
        <v>4371</v>
      </c>
      <c r="C4537" s="99">
        <f t="shared" si="296"/>
        <v>196441740.99200001</v>
      </c>
      <c r="D4537" s="103" t="str">
        <f>IF(ISNUMBER('Форма 1'!U4537),'Форма 1'!$H4537*VLOOKUP('Форма 1'!$F4537,'Придельники с 2022'!$B$4:$X$28,'Форма 1'!U$8),"")</f>
        <v/>
      </c>
      <c r="E4537" s="103" t="str">
        <f>IF(ISNUMBER('Форма 1'!V4537),'Форма 1'!$H4537*VLOOKUP('Форма 1'!$F4537,'Придельники с 2022'!$B$4:$X$28,'Форма 1'!V$8),"")</f>
        <v/>
      </c>
      <c r="F4537" s="103" t="str">
        <f>IF(ISNUMBER('Форма 1'!W4537),'Форма 1'!$H4537*VLOOKUP('Форма 1'!$F4537,'Придельники с 2022'!$B$4:$X$28,'Форма 1'!W$8),"")</f>
        <v/>
      </c>
      <c r="G4537" s="103" t="str">
        <f>IF(ISNUMBER('Форма 1'!X4537),'Форма 1'!$H4537*VLOOKUP('Форма 1'!$F4537,'Придельники с 2022'!$B$4:$X$28,'Форма 1'!X$8),"")</f>
        <v/>
      </c>
      <c r="H4537" s="103" t="str">
        <f>IF(ISNUMBER('Форма 1'!Y4537),'Форма 1'!$H4537*VLOOKUP('Форма 1'!$F4537,'Придельники с 2022'!$B$4:$X$28,'Форма 1'!Y$8),"")</f>
        <v/>
      </c>
      <c r="I4537" s="103" t="str">
        <f>IF(ISNUMBER('Форма 1'!Z4537),'Форма 1'!$H4537*VLOOKUP('Форма 1'!$F4537,'Придельники с 2022'!$B$4:$X$28,'Форма 1'!Z$8),"")</f>
        <v/>
      </c>
      <c r="J4537" s="103" t="str">
        <f>IF(ISNUMBER('Форма 1'!AA4537),'Форма 1'!$H4537*VLOOKUP('Форма 1'!$F4537,'Придельники с 2022'!$B$4:$X$28,'Форма 1'!AA$8),"")</f>
        <v/>
      </c>
      <c r="K4537" s="90"/>
      <c r="L4537" s="87"/>
      <c r="M4537" s="103">
        <f>IF(ISNUMBER('Форма 1'!AD4537),'Форма 1'!$H4537*VLOOKUP('Форма 1'!$F4537,'Придельники с 2022'!$B$4:$X$28,'Форма 1'!AD$8),"")</f>
        <v>196441740.99200001</v>
      </c>
      <c r="N4537" s="103" t="str">
        <f>IF(ISBLANK('Форма 1'!$AE4537),"",IF('Форма 1'!$AE4537=1,'Форма 1'!$H4537*VLOOKUP('Форма 1'!$F4537,'Придельники с 2022'!$B$4:$X$28,'Форма 1'!$AE$8,0),IF('Форма 1'!$AE4537=2,'Форма 1'!$H4537*VLOOKUP('Форма 1'!$F4537,'Придельники с 2022'!$B$4:$X$28,13,0),IF('Форма 1'!$AE4537=3,'Форма 1'!$H4537*VLOOKUP('Форма 1'!$F4537,'Придельники с 2022'!$B$4:$X$28,12,0)))))</f>
        <v/>
      </c>
      <c r="O4537" s="103" t="str">
        <f>IF(ISNUMBER('Форма 1'!AF4537),'Форма 1'!$H4537*VLOOKUP('Форма 1'!$F4537,'Придельники с 2022'!$B$4:$X$28,'Форма 1'!AF$8),"")</f>
        <v/>
      </c>
      <c r="P4537" s="87"/>
      <c r="Q4537" s="103" t="str">
        <f>IF(ISNUMBER('Форма 1'!AH4537),'Форма 1'!$H4537*VLOOKUP('Форма 1'!$F4537,'Придельники с 2022'!$B$4:$X$28,'Форма 1'!AH$8),"")</f>
        <v/>
      </c>
      <c r="R4537" s="103" t="str">
        <f>IF(ISNUMBER('Форма 1'!AI4537),'Форма 1'!$H4537*VLOOKUP('Форма 1'!$F4537,'Придельники с 2022'!$B$4:$X$28,'Форма 1'!AI$8),"")</f>
        <v/>
      </c>
      <c r="S4537" s="103" t="str">
        <f>IF(ISNUMBER('Форма 1'!AJ4537),'Форма 1'!$H4537*VLOOKUP('Форма 1'!$F4537,'Придельники с 2022'!$B$4:$X$28,'Форма 1'!AJ$8),"")</f>
        <v/>
      </c>
      <c r="T4537" s="87"/>
    </row>
    <row r="4538" spans="1:20">
      <c r="A4538" s="188">
        <f t="shared" si="297"/>
        <v>84</v>
      </c>
      <c r="B4538" s="189" t="s">
        <v>4372</v>
      </c>
      <c r="C4538" s="99">
        <f t="shared" si="296"/>
        <v>5109941.9469999997</v>
      </c>
      <c r="D4538" s="103" t="str">
        <f>IF(ISNUMBER('Форма 1'!U4538),'Форма 1'!$H4538*VLOOKUP('Форма 1'!$F4538,'Придельники с 2022'!$B$4:$X$28,'Форма 1'!U$8),"")</f>
        <v/>
      </c>
      <c r="E4538" s="103" t="str">
        <f>IF(ISNUMBER('Форма 1'!V4538),'Форма 1'!$H4538*VLOOKUP('Форма 1'!$F4538,'Придельники с 2022'!$B$4:$X$28,'Форма 1'!V$8),"")</f>
        <v/>
      </c>
      <c r="F4538" s="103" t="str">
        <f>IF(ISNUMBER('Форма 1'!W4538),'Форма 1'!$H4538*VLOOKUP('Форма 1'!$F4538,'Придельники с 2022'!$B$4:$X$28,'Форма 1'!W$8),"")</f>
        <v/>
      </c>
      <c r="G4538" s="103">
        <f>IF(ISNUMBER('Форма 1'!X4538),'Форма 1'!$H4538*VLOOKUP('Форма 1'!$F4538,'Придельники с 2022'!$B$4:$X$28,'Форма 1'!X$8),"")</f>
        <v>1014864.67</v>
      </c>
      <c r="H4538" s="103">
        <f>IF(ISNUMBER('Форма 1'!Y4538),'Форма 1'!$H4538*VLOOKUP('Форма 1'!$F4538,'Придельники с 2022'!$B$4:$X$28,'Форма 1'!Y$8),"")</f>
        <v>2673736.0499999998</v>
      </c>
      <c r="I4538" s="103">
        <f>IF(ISNUMBER('Форма 1'!Z4538),'Форма 1'!$H4538*VLOOKUP('Форма 1'!$F4538,'Придельники с 2022'!$B$4:$X$28,'Форма 1'!Z$8),"")</f>
        <v>1421341.227</v>
      </c>
      <c r="J4538" s="103" t="str">
        <f>IF(ISNUMBER('Форма 1'!AA4538),'Форма 1'!$H4538*VLOOKUP('Форма 1'!$F4538,'Придельники с 2022'!$B$4:$X$28,'Форма 1'!AA$8),"")</f>
        <v/>
      </c>
      <c r="K4538" s="90"/>
      <c r="L4538" s="87"/>
      <c r="M4538" s="103" t="str">
        <f>IF(ISNUMBER('Форма 1'!AD4538),'Форма 1'!$H4538*VLOOKUP('Форма 1'!$F4538,'Придельники с 2022'!$B$4:$X$28,'Форма 1'!AD$8),"")</f>
        <v/>
      </c>
      <c r="N4538" s="103" t="str">
        <f>IF(ISBLANK('Форма 1'!$AE4538),"",IF('Форма 1'!$AE4538=1,'Форма 1'!$H4538*VLOOKUP('Форма 1'!$F4538,'Придельники с 2022'!$B$4:$X$28,'Форма 1'!$AE$8,0),IF('Форма 1'!$AE4538=2,'Форма 1'!$H4538*VLOOKUP('Форма 1'!$F4538,'Придельники с 2022'!$B$4:$X$28,13,0),IF('Форма 1'!$AE4538=3,'Форма 1'!$H4538*VLOOKUP('Форма 1'!$F4538,'Придельники с 2022'!$B$4:$X$28,12,0)))))</f>
        <v/>
      </c>
      <c r="O4538" s="103" t="str">
        <f>IF(ISNUMBER('Форма 1'!AF4538),'Форма 1'!$H4538*VLOOKUP('Форма 1'!$F4538,'Придельники с 2022'!$B$4:$X$28,'Форма 1'!AF$8),"")</f>
        <v/>
      </c>
      <c r="P4538" s="87"/>
      <c r="Q4538" s="103" t="str">
        <f>IF(ISNUMBER('Форма 1'!AH4538),'Форма 1'!$H4538*VLOOKUP('Форма 1'!$F4538,'Придельники с 2022'!$B$4:$X$28,'Форма 1'!AH$8),"")</f>
        <v/>
      </c>
      <c r="R4538" s="103" t="str">
        <f>IF(ISNUMBER('Форма 1'!AI4538),'Форма 1'!$H4538*VLOOKUP('Форма 1'!$F4538,'Придельники с 2022'!$B$4:$X$28,'Форма 1'!AI$8),"")</f>
        <v/>
      </c>
      <c r="S4538" s="103" t="str">
        <f>IF(ISNUMBER('Форма 1'!AJ4538),'Форма 1'!$H4538*VLOOKUP('Форма 1'!$F4538,'Придельники с 2022'!$B$4:$X$28,'Форма 1'!AJ$8),"")</f>
        <v/>
      </c>
      <c r="T4538" s="87"/>
    </row>
    <row r="4539" spans="1:20">
      <c r="A4539" s="188">
        <f t="shared" si="297"/>
        <v>85</v>
      </c>
      <c r="B4539" s="189" t="s">
        <v>4373</v>
      </c>
      <c r="C4539" s="99">
        <f t="shared" si="296"/>
        <v>19969058.032000005</v>
      </c>
      <c r="D4539" s="103" t="str">
        <f>IF(ISNUMBER('Форма 1'!U4539),'Форма 1'!$H4539*VLOOKUP('Форма 1'!$F4539,'Придельники с 2022'!$B$4:$X$28,'Форма 1'!U$8),"")</f>
        <v/>
      </c>
      <c r="E4539" s="103" t="str">
        <f>IF(ISNUMBER('Форма 1'!V4539),'Форма 1'!$H4539*VLOOKUP('Форма 1'!$F4539,'Придельники с 2022'!$B$4:$X$28,'Форма 1'!V$8),"")</f>
        <v/>
      </c>
      <c r="F4539" s="103" t="str">
        <f>IF(ISNUMBER('Форма 1'!W4539),'Форма 1'!$H4539*VLOOKUP('Форма 1'!$F4539,'Придельники с 2022'!$B$4:$X$28,'Форма 1'!W$8),"")</f>
        <v/>
      </c>
      <c r="G4539" s="103" t="str">
        <f>IF(ISNUMBER('Форма 1'!X4539),'Форма 1'!$H4539*VLOOKUP('Форма 1'!$F4539,'Придельники с 2022'!$B$4:$X$28,'Форма 1'!X$8),"")</f>
        <v/>
      </c>
      <c r="H4539" s="103" t="str">
        <f>IF(ISNUMBER('Форма 1'!Y4539),'Форма 1'!$H4539*VLOOKUP('Форма 1'!$F4539,'Придельники с 2022'!$B$4:$X$28,'Форма 1'!Y$8),"")</f>
        <v/>
      </c>
      <c r="I4539" s="103" t="str">
        <f>IF(ISNUMBER('Форма 1'!Z4539),'Форма 1'!$H4539*VLOOKUP('Форма 1'!$F4539,'Придельники с 2022'!$B$4:$X$28,'Форма 1'!Z$8),"")</f>
        <v/>
      </c>
      <c r="J4539" s="103" t="str">
        <f>IF(ISNUMBER('Форма 1'!AA4539),'Форма 1'!$H4539*VLOOKUP('Форма 1'!$F4539,'Придельники с 2022'!$B$4:$X$28,'Форма 1'!AA$8),"")</f>
        <v/>
      </c>
      <c r="K4539" s="90"/>
      <c r="L4539" s="87"/>
      <c r="M4539" s="103">
        <f>IF(ISNUMBER('Форма 1'!AD4539),'Форма 1'!$H4539*VLOOKUP('Форма 1'!$F4539,'Придельники с 2022'!$B$4:$X$28,'Форма 1'!AD$8),"")</f>
        <v>19969058.032000005</v>
      </c>
      <c r="N4539" s="103" t="str">
        <f>IF(ISBLANK('Форма 1'!$AE4539),"",IF('Форма 1'!$AE4539=1,'Форма 1'!$H4539*VLOOKUP('Форма 1'!$F4539,'Придельники с 2022'!$B$4:$X$28,'Форма 1'!$AE$8,0),IF('Форма 1'!$AE4539=2,'Форма 1'!$H4539*VLOOKUP('Форма 1'!$F4539,'Придельники с 2022'!$B$4:$X$28,13,0),IF('Форма 1'!$AE4539=3,'Форма 1'!$H4539*VLOOKUP('Форма 1'!$F4539,'Придельники с 2022'!$B$4:$X$28,12,0)))))</f>
        <v/>
      </c>
      <c r="O4539" s="103" t="str">
        <f>IF(ISNUMBER('Форма 1'!AF4539),'Форма 1'!$H4539*VLOOKUP('Форма 1'!$F4539,'Придельники с 2022'!$B$4:$X$28,'Форма 1'!AF$8),"")</f>
        <v/>
      </c>
      <c r="P4539" s="87"/>
      <c r="Q4539" s="103" t="str">
        <f>IF(ISNUMBER('Форма 1'!AH4539),'Форма 1'!$H4539*VLOOKUP('Форма 1'!$F4539,'Придельники с 2022'!$B$4:$X$28,'Форма 1'!AH$8),"")</f>
        <v/>
      </c>
      <c r="R4539" s="103" t="str">
        <f>IF(ISNUMBER('Форма 1'!AI4539),'Форма 1'!$H4539*VLOOKUP('Форма 1'!$F4539,'Придельники с 2022'!$B$4:$X$28,'Форма 1'!AI$8),"")</f>
        <v/>
      </c>
      <c r="S4539" s="103" t="str">
        <f>IF(ISNUMBER('Форма 1'!AJ4539),'Форма 1'!$H4539*VLOOKUP('Форма 1'!$F4539,'Придельники с 2022'!$B$4:$X$28,'Форма 1'!AJ$8),"")</f>
        <v/>
      </c>
      <c r="T4539" s="87"/>
    </row>
    <row r="4540" spans="1:20">
      <c r="A4540" s="188">
        <f t="shared" si="297"/>
        <v>86</v>
      </c>
      <c r="B4540" s="189" t="s">
        <v>4374</v>
      </c>
      <c r="C4540" s="99">
        <f t="shared" si="296"/>
        <v>18537839.376000002</v>
      </c>
      <c r="D4540" s="103" t="str">
        <f>IF(ISNUMBER('Форма 1'!U4540),'Форма 1'!$H4540*VLOOKUP('Форма 1'!$F4540,'Придельники с 2022'!$B$4:$X$28,'Форма 1'!U$8),"")</f>
        <v/>
      </c>
      <c r="E4540" s="103" t="str">
        <f>IF(ISNUMBER('Форма 1'!V4540),'Форма 1'!$H4540*VLOOKUP('Форма 1'!$F4540,'Придельники с 2022'!$B$4:$X$28,'Форма 1'!V$8),"")</f>
        <v/>
      </c>
      <c r="F4540" s="103" t="str">
        <f>IF(ISNUMBER('Форма 1'!W4540),'Форма 1'!$H4540*VLOOKUP('Форма 1'!$F4540,'Придельники с 2022'!$B$4:$X$28,'Форма 1'!W$8),"")</f>
        <v/>
      </c>
      <c r="G4540" s="103" t="str">
        <f>IF(ISNUMBER('Форма 1'!X4540),'Форма 1'!$H4540*VLOOKUP('Форма 1'!$F4540,'Придельники с 2022'!$B$4:$X$28,'Форма 1'!X$8),"")</f>
        <v/>
      </c>
      <c r="H4540" s="103" t="str">
        <f>IF(ISNUMBER('Форма 1'!Y4540),'Форма 1'!$H4540*VLOOKUP('Форма 1'!$F4540,'Придельники с 2022'!$B$4:$X$28,'Форма 1'!Y$8),"")</f>
        <v/>
      </c>
      <c r="I4540" s="103" t="str">
        <f>IF(ISNUMBER('Форма 1'!Z4540),'Форма 1'!$H4540*VLOOKUP('Форма 1'!$F4540,'Придельники с 2022'!$B$4:$X$28,'Форма 1'!Z$8),"")</f>
        <v/>
      </c>
      <c r="J4540" s="103" t="str">
        <f>IF(ISNUMBER('Форма 1'!AA4540),'Форма 1'!$H4540*VLOOKUP('Форма 1'!$F4540,'Придельники с 2022'!$B$4:$X$28,'Форма 1'!AA$8),"")</f>
        <v/>
      </c>
      <c r="K4540" s="90"/>
      <c r="L4540" s="87"/>
      <c r="M4540" s="103">
        <f>IF(ISNUMBER('Форма 1'!AD4540),'Форма 1'!$H4540*VLOOKUP('Форма 1'!$F4540,'Придельники с 2022'!$B$4:$X$28,'Форма 1'!AD$8),"")</f>
        <v>18537839.376000002</v>
      </c>
      <c r="N4540" s="103" t="str">
        <f>IF(ISBLANK('Форма 1'!$AE4540),"",IF('Форма 1'!$AE4540=1,'Форма 1'!$H4540*VLOOKUP('Форма 1'!$F4540,'Придельники с 2022'!$B$4:$X$28,'Форма 1'!$AE$8,0),IF('Форма 1'!$AE4540=2,'Форма 1'!$H4540*VLOOKUP('Форма 1'!$F4540,'Придельники с 2022'!$B$4:$X$28,13,0),IF('Форма 1'!$AE4540=3,'Форма 1'!$H4540*VLOOKUP('Форма 1'!$F4540,'Придельники с 2022'!$B$4:$X$28,12,0)))))</f>
        <v/>
      </c>
      <c r="O4540" s="103" t="str">
        <f>IF(ISNUMBER('Форма 1'!AF4540),'Форма 1'!$H4540*VLOOKUP('Форма 1'!$F4540,'Придельники с 2022'!$B$4:$X$28,'Форма 1'!AF$8),"")</f>
        <v/>
      </c>
      <c r="P4540" s="87"/>
      <c r="Q4540" s="103" t="str">
        <f>IF(ISNUMBER('Форма 1'!AH4540),'Форма 1'!$H4540*VLOOKUP('Форма 1'!$F4540,'Придельники с 2022'!$B$4:$X$28,'Форма 1'!AH$8),"")</f>
        <v/>
      </c>
      <c r="R4540" s="103" t="str">
        <f>IF(ISNUMBER('Форма 1'!AI4540),'Форма 1'!$H4540*VLOOKUP('Форма 1'!$F4540,'Придельники с 2022'!$B$4:$X$28,'Форма 1'!AI$8),"")</f>
        <v/>
      </c>
      <c r="S4540" s="103" t="str">
        <f>IF(ISNUMBER('Форма 1'!AJ4540),'Форма 1'!$H4540*VLOOKUP('Форма 1'!$F4540,'Придельники с 2022'!$B$4:$X$28,'Форма 1'!AJ$8),"")</f>
        <v/>
      </c>
      <c r="T4540" s="87"/>
    </row>
    <row r="4541" spans="1:20">
      <c r="A4541" s="188">
        <f t="shared" si="297"/>
        <v>87</v>
      </c>
      <c r="B4541" s="189" t="s">
        <v>4375</v>
      </c>
      <c r="C4541" s="99">
        <f t="shared" si="296"/>
        <v>19144913.872000005</v>
      </c>
      <c r="D4541" s="103" t="str">
        <f>IF(ISNUMBER('Форма 1'!U4541),'Форма 1'!$H4541*VLOOKUP('Форма 1'!$F4541,'Придельники с 2022'!$B$4:$X$28,'Форма 1'!U$8),"")</f>
        <v/>
      </c>
      <c r="E4541" s="103" t="str">
        <f>IF(ISNUMBER('Форма 1'!V4541),'Форма 1'!$H4541*VLOOKUP('Форма 1'!$F4541,'Придельники с 2022'!$B$4:$X$28,'Форма 1'!V$8),"")</f>
        <v/>
      </c>
      <c r="F4541" s="103" t="str">
        <f>IF(ISNUMBER('Форма 1'!W4541),'Форма 1'!$H4541*VLOOKUP('Форма 1'!$F4541,'Придельники с 2022'!$B$4:$X$28,'Форма 1'!W$8),"")</f>
        <v/>
      </c>
      <c r="G4541" s="103" t="str">
        <f>IF(ISNUMBER('Форма 1'!X4541),'Форма 1'!$H4541*VLOOKUP('Форма 1'!$F4541,'Придельники с 2022'!$B$4:$X$28,'Форма 1'!X$8),"")</f>
        <v/>
      </c>
      <c r="H4541" s="103" t="str">
        <f>IF(ISNUMBER('Форма 1'!Y4541),'Форма 1'!$H4541*VLOOKUP('Форма 1'!$F4541,'Придельники с 2022'!$B$4:$X$28,'Форма 1'!Y$8),"")</f>
        <v/>
      </c>
      <c r="I4541" s="103" t="str">
        <f>IF(ISNUMBER('Форма 1'!Z4541),'Форма 1'!$H4541*VLOOKUP('Форма 1'!$F4541,'Придельники с 2022'!$B$4:$X$28,'Форма 1'!Z$8),"")</f>
        <v/>
      </c>
      <c r="J4541" s="103" t="str">
        <f>IF(ISNUMBER('Форма 1'!AA4541),'Форма 1'!$H4541*VLOOKUP('Форма 1'!$F4541,'Придельники с 2022'!$B$4:$X$28,'Форма 1'!AA$8),"")</f>
        <v/>
      </c>
      <c r="K4541" s="90"/>
      <c r="L4541" s="87"/>
      <c r="M4541" s="103">
        <f>IF(ISNUMBER('Форма 1'!AD4541),'Форма 1'!$H4541*VLOOKUP('Форма 1'!$F4541,'Придельники с 2022'!$B$4:$X$28,'Форма 1'!AD$8),"")</f>
        <v>19144913.872000005</v>
      </c>
      <c r="N4541" s="103" t="str">
        <f>IF(ISBLANK('Форма 1'!$AE4541),"",IF('Форма 1'!$AE4541=1,'Форма 1'!$H4541*VLOOKUP('Форма 1'!$F4541,'Придельники с 2022'!$B$4:$X$28,'Форма 1'!$AE$8,0),IF('Форма 1'!$AE4541=2,'Форма 1'!$H4541*VLOOKUP('Форма 1'!$F4541,'Придельники с 2022'!$B$4:$X$28,13,0),IF('Форма 1'!$AE4541=3,'Форма 1'!$H4541*VLOOKUP('Форма 1'!$F4541,'Придельники с 2022'!$B$4:$X$28,12,0)))))</f>
        <v/>
      </c>
      <c r="O4541" s="103" t="str">
        <f>IF(ISNUMBER('Форма 1'!AF4541),'Форма 1'!$H4541*VLOOKUP('Форма 1'!$F4541,'Придельники с 2022'!$B$4:$X$28,'Форма 1'!AF$8),"")</f>
        <v/>
      </c>
      <c r="P4541" s="87"/>
      <c r="Q4541" s="103" t="str">
        <f>IF(ISNUMBER('Форма 1'!AH4541),'Форма 1'!$H4541*VLOOKUP('Форма 1'!$F4541,'Придельники с 2022'!$B$4:$X$28,'Форма 1'!AH$8),"")</f>
        <v/>
      </c>
      <c r="R4541" s="103" t="str">
        <f>IF(ISNUMBER('Форма 1'!AI4541),'Форма 1'!$H4541*VLOOKUP('Форма 1'!$F4541,'Придельники с 2022'!$B$4:$X$28,'Форма 1'!AI$8),"")</f>
        <v/>
      </c>
      <c r="S4541" s="103" t="str">
        <f>IF(ISNUMBER('Форма 1'!AJ4541),'Форма 1'!$H4541*VLOOKUP('Форма 1'!$F4541,'Придельники с 2022'!$B$4:$X$28,'Форма 1'!AJ$8),"")</f>
        <v/>
      </c>
      <c r="T4541" s="87"/>
    </row>
    <row r="4542" spans="1:20">
      <c r="A4542" s="188">
        <f t="shared" si="297"/>
        <v>88</v>
      </c>
      <c r="B4542" s="189" t="s">
        <v>4376</v>
      </c>
      <c r="C4542" s="99">
        <f t="shared" si="296"/>
        <v>15104806.080000002</v>
      </c>
      <c r="D4542" s="103" t="str">
        <f>IF(ISNUMBER('Форма 1'!U4542),'Форма 1'!$H4542*VLOOKUP('Форма 1'!$F4542,'Придельники с 2022'!$B$4:$X$28,'Форма 1'!U$8),"")</f>
        <v/>
      </c>
      <c r="E4542" s="103" t="str">
        <f>IF(ISNUMBER('Форма 1'!V4542),'Форма 1'!$H4542*VLOOKUP('Форма 1'!$F4542,'Придельники с 2022'!$B$4:$X$28,'Форма 1'!V$8),"")</f>
        <v/>
      </c>
      <c r="F4542" s="103" t="str">
        <f>IF(ISNUMBER('Форма 1'!W4542),'Форма 1'!$H4542*VLOOKUP('Форма 1'!$F4542,'Придельники с 2022'!$B$4:$X$28,'Форма 1'!W$8),"")</f>
        <v/>
      </c>
      <c r="G4542" s="103" t="str">
        <f>IF(ISNUMBER('Форма 1'!X4542),'Форма 1'!$H4542*VLOOKUP('Форма 1'!$F4542,'Придельники с 2022'!$B$4:$X$28,'Форма 1'!X$8),"")</f>
        <v/>
      </c>
      <c r="H4542" s="103" t="str">
        <f>IF(ISNUMBER('Форма 1'!Y4542),'Форма 1'!$H4542*VLOOKUP('Форма 1'!$F4542,'Придельники с 2022'!$B$4:$X$28,'Форма 1'!Y$8),"")</f>
        <v/>
      </c>
      <c r="I4542" s="103" t="str">
        <f>IF(ISNUMBER('Форма 1'!Z4542),'Форма 1'!$H4542*VLOOKUP('Форма 1'!$F4542,'Придельники с 2022'!$B$4:$X$28,'Форма 1'!Z$8),"")</f>
        <v/>
      </c>
      <c r="J4542" s="103" t="str">
        <f>IF(ISNUMBER('Форма 1'!AA4542),'Форма 1'!$H4542*VLOOKUP('Форма 1'!$F4542,'Придельники с 2022'!$B$4:$X$28,'Форма 1'!AA$8),"")</f>
        <v/>
      </c>
      <c r="K4542" s="90"/>
      <c r="L4542" s="87"/>
      <c r="M4542" s="103">
        <f>IF(ISNUMBER('Форма 1'!AD4542),'Форма 1'!$H4542*VLOOKUP('Форма 1'!$F4542,'Придельники с 2022'!$B$4:$X$28,'Форма 1'!AD$8),"")</f>
        <v>15104806.080000002</v>
      </c>
      <c r="N4542" s="103" t="str">
        <f>IF(ISBLANK('Форма 1'!$AE4542),"",IF('Форма 1'!$AE4542=1,'Форма 1'!$H4542*VLOOKUP('Форма 1'!$F4542,'Придельники с 2022'!$B$4:$X$28,'Форма 1'!$AE$8,0),IF('Форма 1'!$AE4542=2,'Форма 1'!$H4542*VLOOKUP('Форма 1'!$F4542,'Придельники с 2022'!$B$4:$X$28,13,0),IF('Форма 1'!$AE4542=3,'Форма 1'!$H4542*VLOOKUP('Форма 1'!$F4542,'Придельники с 2022'!$B$4:$X$28,12,0)))))</f>
        <v/>
      </c>
      <c r="O4542" s="103" t="str">
        <f>IF(ISNUMBER('Форма 1'!AF4542),'Форма 1'!$H4542*VLOOKUP('Форма 1'!$F4542,'Придельники с 2022'!$B$4:$X$28,'Форма 1'!AF$8),"")</f>
        <v/>
      </c>
      <c r="P4542" s="87"/>
      <c r="Q4542" s="103" t="str">
        <f>IF(ISNUMBER('Форма 1'!AH4542),'Форма 1'!$H4542*VLOOKUP('Форма 1'!$F4542,'Придельники с 2022'!$B$4:$X$28,'Форма 1'!AH$8),"")</f>
        <v/>
      </c>
      <c r="R4542" s="103" t="str">
        <f>IF(ISNUMBER('Форма 1'!AI4542),'Форма 1'!$H4542*VLOOKUP('Форма 1'!$F4542,'Придельники с 2022'!$B$4:$X$28,'Форма 1'!AI$8),"")</f>
        <v/>
      </c>
      <c r="S4542" s="103" t="str">
        <f>IF(ISNUMBER('Форма 1'!AJ4542),'Форма 1'!$H4542*VLOOKUP('Форма 1'!$F4542,'Придельники с 2022'!$B$4:$X$28,'Форма 1'!AJ$8),"")</f>
        <v/>
      </c>
      <c r="T4542" s="87"/>
    </row>
    <row r="4543" spans="1:20">
      <c r="A4543" s="188">
        <f t="shared" si="297"/>
        <v>89</v>
      </c>
      <c r="B4543" s="189" t="s">
        <v>4377</v>
      </c>
      <c r="C4543" s="99">
        <f t="shared" si="296"/>
        <v>19103931.840000004</v>
      </c>
      <c r="D4543" s="103" t="str">
        <f>IF(ISNUMBER('Форма 1'!U4543),'Форма 1'!$H4543*VLOOKUP('Форма 1'!$F4543,'Придельники с 2022'!$B$4:$X$28,'Форма 1'!U$8),"")</f>
        <v/>
      </c>
      <c r="E4543" s="103" t="str">
        <f>IF(ISNUMBER('Форма 1'!V4543),'Форма 1'!$H4543*VLOOKUP('Форма 1'!$F4543,'Придельники с 2022'!$B$4:$X$28,'Форма 1'!V$8),"")</f>
        <v/>
      </c>
      <c r="F4543" s="103" t="str">
        <f>IF(ISNUMBER('Форма 1'!W4543),'Форма 1'!$H4543*VLOOKUP('Форма 1'!$F4543,'Придельники с 2022'!$B$4:$X$28,'Форма 1'!W$8),"")</f>
        <v/>
      </c>
      <c r="G4543" s="103" t="str">
        <f>IF(ISNUMBER('Форма 1'!X4543),'Форма 1'!$H4543*VLOOKUP('Форма 1'!$F4543,'Придельники с 2022'!$B$4:$X$28,'Форма 1'!X$8),"")</f>
        <v/>
      </c>
      <c r="H4543" s="103" t="str">
        <f>IF(ISNUMBER('Форма 1'!Y4543),'Форма 1'!$H4543*VLOOKUP('Форма 1'!$F4543,'Придельники с 2022'!$B$4:$X$28,'Форма 1'!Y$8),"")</f>
        <v/>
      </c>
      <c r="I4543" s="103" t="str">
        <f>IF(ISNUMBER('Форма 1'!Z4543),'Форма 1'!$H4543*VLOOKUP('Форма 1'!$F4543,'Придельники с 2022'!$B$4:$X$28,'Форма 1'!Z$8),"")</f>
        <v/>
      </c>
      <c r="J4543" s="103" t="str">
        <f>IF(ISNUMBER('Форма 1'!AA4543),'Форма 1'!$H4543*VLOOKUP('Форма 1'!$F4543,'Придельники с 2022'!$B$4:$X$28,'Форма 1'!AA$8),"")</f>
        <v/>
      </c>
      <c r="K4543" s="90"/>
      <c r="L4543" s="87"/>
      <c r="M4543" s="103">
        <f>IF(ISNUMBER('Форма 1'!AD4543),'Форма 1'!$H4543*VLOOKUP('Форма 1'!$F4543,'Придельники с 2022'!$B$4:$X$28,'Форма 1'!AD$8),"")</f>
        <v>19103931.840000004</v>
      </c>
      <c r="N4543" s="103" t="str">
        <f>IF(ISBLANK('Форма 1'!$AE4543),"",IF('Форма 1'!$AE4543=1,'Форма 1'!$H4543*VLOOKUP('Форма 1'!$F4543,'Придельники с 2022'!$B$4:$X$28,'Форма 1'!$AE$8,0),IF('Форма 1'!$AE4543=2,'Форма 1'!$H4543*VLOOKUP('Форма 1'!$F4543,'Придельники с 2022'!$B$4:$X$28,13,0),IF('Форма 1'!$AE4543=3,'Форма 1'!$H4543*VLOOKUP('Форма 1'!$F4543,'Придельники с 2022'!$B$4:$X$28,12,0)))))</f>
        <v/>
      </c>
      <c r="O4543" s="103" t="str">
        <f>IF(ISNUMBER('Форма 1'!AF4543),'Форма 1'!$H4543*VLOOKUP('Форма 1'!$F4543,'Придельники с 2022'!$B$4:$X$28,'Форма 1'!AF$8),"")</f>
        <v/>
      </c>
      <c r="P4543" s="87"/>
      <c r="Q4543" s="103" t="str">
        <f>IF(ISNUMBER('Форма 1'!AH4543),'Форма 1'!$H4543*VLOOKUP('Форма 1'!$F4543,'Придельники с 2022'!$B$4:$X$28,'Форма 1'!AH$8),"")</f>
        <v/>
      </c>
      <c r="R4543" s="103" t="str">
        <f>IF(ISNUMBER('Форма 1'!AI4543),'Форма 1'!$H4543*VLOOKUP('Форма 1'!$F4543,'Придельники с 2022'!$B$4:$X$28,'Форма 1'!AI$8),"")</f>
        <v/>
      </c>
      <c r="S4543" s="103" t="str">
        <f>IF(ISNUMBER('Форма 1'!AJ4543),'Форма 1'!$H4543*VLOOKUP('Форма 1'!$F4543,'Придельники с 2022'!$B$4:$X$28,'Форма 1'!AJ$8),"")</f>
        <v/>
      </c>
      <c r="T4543" s="87"/>
    </row>
    <row r="4544" spans="1:20">
      <c r="A4544" s="188">
        <f t="shared" si="297"/>
        <v>90</v>
      </c>
      <c r="B4544" s="189" t="s">
        <v>4378</v>
      </c>
      <c r="C4544" s="99">
        <f t="shared" si="296"/>
        <v>15699721.072000001</v>
      </c>
      <c r="D4544" s="103" t="str">
        <f>IF(ISNUMBER('Форма 1'!U4544),'Форма 1'!$H4544*VLOOKUP('Форма 1'!$F4544,'Придельники с 2022'!$B$4:$X$28,'Форма 1'!U$8),"")</f>
        <v/>
      </c>
      <c r="E4544" s="103" t="str">
        <f>IF(ISNUMBER('Форма 1'!V4544),'Форма 1'!$H4544*VLOOKUP('Форма 1'!$F4544,'Придельники с 2022'!$B$4:$X$28,'Форма 1'!V$8),"")</f>
        <v/>
      </c>
      <c r="F4544" s="103" t="str">
        <f>IF(ISNUMBER('Форма 1'!W4544),'Форма 1'!$H4544*VLOOKUP('Форма 1'!$F4544,'Придельники с 2022'!$B$4:$X$28,'Форма 1'!W$8),"")</f>
        <v/>
      </c>
      <c r="G4544" s="103" t="str">
        <f>IF(ISNUMBER('Форма 1'!X4544),'Форма 1'!$H4544*VLOOKUP('Форма 1'!$F4544,'Придельники с 2022'!$B$4:$X$28,'Форма 1'!X$8),"")</f>
        <v/>
      </c>
      <c r="H4544" s="103" t="str">
        <f>IF(ISNUMBER('Форма 1'!Y4544),'Форма 1'!$H4544*VLOOKUP('Форма 1'!$F4544,'Придельники с 2022'!$B$4:$X$28,'Форма 1'!Y$8),"")</f>
        <v/>
      </c>
      <c r="I4544" s="103" t="str">
        <f>IF(ISNUMBER('Форма 1'!Z4544),'Форма 1'!$H4544*VLOOKUP('Форма 1'!$F4544,'Придельники с 2022'!$B$4:$X$28,'Форма 1'!Z$8),"")</f>
        <v/>
      </c>
      <c r="J4544" s="103" t="str">
        <f>IF(ISNUMBER('Форма 1'!AA4544),'Форма 1'!$H4544*VLOOKUP('Форма 1'!$F4544,'Придельники с 2022'!$B$4:$X$28,'Форма 1'!AA$8),"")</f>
        <v/>
      </c>
      <c r="K4544" s="90"/>
      <c r="L4544" s="87"/>
      <c r="M4544" s="103">
        <f>IF(ISNUMBER('Форма 1'!AD4544),'Форма 1'!$H4544*VLOOKUP('Форма 1'!$F4544,'Придельники с 2022'!$B$4:$X$28,'Форма 1'!AD$8),"")</f>
        <v>15699721.072000001</v>
      </c>
      <c r="N4544" s="103" t="str">
        <f>IF(ISBLANK('Форма 1'!$AE4544),"",IF('Форма 1'!$AE4544=1,'Форма 1'!$H4544*VLOOKUP('Форма 1'!$F4544,'Придельники с 2022'!$B$4:$X$28,'Форма 1'!$AE$8,0),IF('Форма 1'!$AE4544=2,'Форма 1'!$H4544*VLOOKUP('Форма 1'!$F4544,'Придельники с 2022'!$B$4:$X$28,13,0),IF('Форма 1'!$AE4544=3,'Форма 1'!$H4544*VLOOKUP('Форма 1'!$F4544,'Придельники с 2022'!$B$4:$X$28,12,0)))))</f>
        <v/>
      </c>
      <c r="O4544" s="103" t="str">
        <f>IF(ISNUMBER('Форма 1'!AF4544),'Форма 1'!$H4544*VLOOKUP('Форма 1'!$F4544,'Придельники с 2022'!$B$4:$X$28,'Форма 1'!AF$8),"")</f>
        <v/>
      </c>
      <c r="P4544" s="87"/>
      <c r="Q4544" s="103" t="str">
        <f>IF(ISNUMBER('Форма 1'!AH4544),'Форма 1'!$H4544*VLOOKUP('Форма 1'!$F4544,'Придельники с 2022'!$B$4:$X$28,'Форма 1'!AH$8),"")</f>
        <v/>
      </c>
      <c r="R4544" s="103" t="str">
        <f>IF(ISNUMBER('Форма 1'!AI4544),'Форма 1'!$H4544*VLOOKUP('Форма 1'!$F4544,'Придельники с 2022'!$B$4:$X$28,'Форма 1'!AI$8),"")</f>
        <v/>
      </c>
      <c r="S4544" s="103" t="str">
        <f>IF(ISNUMBER('Форма 1'!AJ4544),'Форма 1'!$H4544*VLOOKUP('Форма 1'!$F4544,'Придельники с 2022'!$B$4:$X$28,'Форма 1'!AJ$8),"")</f>
        <v/>
      </c>
      <c r="T4544" s="87"/>
    </row>
    <row r="4545" spans="1:20">
      <c r="A4545" s="188">
        <f t="shared" si="297"/>
        <v>91</v>
      </c>
      <c r="B4545" s="189" t="s">
        <v>4379</v>
      </c>
      <c r="C4545" s="99">
        <f t="shared" si="296"/>
        <v>19583556.720000003</v>
      </c>
      <c r="D4545" s="103" t="str">
        <f>IF(ISNUMBER('Форма 1'!U4545),'Форма 1'!$H4545*VLOOKUP('Форма 1'!$F4545,'Придельники с 2022'!$B$4:$X$28,'Форма 1'!U$8),"")</f>
        <v/>
      </c>
      <c r="E4545" s="103" t="str">
        <f>IF(ISNUMBER('Форма 1'!V4545),'Форма 1'!$H4545*VLOOKUP('Форма 1'!$F4545,'Придельники с 2022'!$B$4:$X$28,'Форма 1'!V$8),"")</f>
        <v/>
      </c>
      <c r="F4545" s="103" t="str">
        <f>IF(ISNUMBER('Форма 1'!W4545),'Форма 1'!$H4545*VLOOKUP('Форма 1'!$F4545,'Придельники с 2022'!$B$4:$X$28,'Форма 1'!W$8),"")</f>
        <v/>
      </c>
      <c r="G4545" s="103" t="str">
        <f>IF(ISNUMBER('Форма 1'!X4545),'Форма 1'!$H4545*VLOOKUP('Форма 1'!$F4545,'Придельники с 2022'!$B$4:$X$28,'Форма 1'!X$8),"")</f>
        <v/>
      </c>
      <c r="H4545" s="103" t="str">
        <f>IF(ISNUMBER('Форма 1'!Y4545),'Форма 1'!$H4545*VLOOKUP('Форма 1'!$F4545,'Придельники с 2022'!$B$4:$X$28,'Форма 1'!Y$8),"")</f>
        <v/>
      </c>
      <c r="I4545" s="103" t="str">
        <f>IF(ISNUMBER('Форма 1'!Z4545),'Форма 1'!$H4545*VLOOKUP('Форма 1'!$F4545,'Придельники с 2022'!$B$4:$X$28,'Форма 1'!Z$8),"")</f>
        <v/>
      </c>
      <c r="J4545" s="103" t="str">
        <f>IF(ISNUMBER('Форма 1'!AA4545),'Форма 1'!$H4545*VLOOKUP('Форма 1'!$F4545,'Придельники с 2022'!$B$4:$X$28,'Форма 1'!AA$8),"")</f>
        <v/>
      </c>
      <c r="K4545" s="90"/>
      <c r="L4545" s="87"/>
      <c r="M4545" s="103">
        <f>IF(ISNUMBER('Форма 1'!AD4545),'Форма 1'!$H4545*VLOOKUP('Форма 1'!$F4545,'Придельники с 2022'!$B$4:$X$28,'Форма 1'!AD$8),"")</f>
        <v>19583556.720000003</v>
      </c>
      <c r="N4545" s="103" t="str">
        <f>IF(ISBLANK('Форма 1'!$AE4545),"",IF('Форма 1'!$AE4545=1,'Форма 1'!$H4545*VLOOKUP('Форма 1'!$F4545,'Придельники с 2022'!$B$4:$X$28,'Форма 1'!$AE$8,0),IF('Форма 1'!$AE4545=2,'Форма 1'!$H4545*VLOOKUP('Форма 1'!$F4545,'Придельники с 2022'!$B$4:$X$28,13,0),IF('Форма 1'!$AE4545=3,'Форма 1'!$H4545*VLOOKUP('Форма 1'!$F4545,'Придельники с 2022'!$B$4:$X$28,12,0)))))</f>
        <v/>
      </c>
      <c r="O4545" s="103" t="str">
        <f>IF(ISNUMBER('Форма 1'!AF4545),'Форма 1'!$H4545*VLOOKUP('Форма 1'!$F4545,'Придельники с 2022'!$B$4:$X$28,'Форма 1'!AF$8),"")</f>
        <v/>
      </c>
      <c r="P4545" s="87"/>
      <c r="Q4545" s="103" t="str">
        <f>IF(ISNUMBER('Форма 1'!AH4545),'Форма 1'!$H4545*VLOOKUP('Форма 1'!$F4545,'Придельники с 2022'!$B$4:$X$28,'Форма 1'!AH$8),"")</f>
        <v/>
      </c>
      <c r="R4545" s="103" t="str">
        <f>IF(ISNUMBER('Форма 1'!AI4545),'Форма 1'!$H4545*VLOOKUP('Форма 1'!$F4545,'Придельники с 2022'!$B$4:$X$28,'Форма 1'!AI$8),"")</f>
        <v/>
      </c>
      <c r="S4545" s="103" t="str">
        <f>IF(ISNUMBER('Форма 1'!AJ4545),'Форма 1'!$H4545*VLOOKUP('Форма 1'!$F4545,'Придельники с 2022'!$B$4:$X$28,'Форма 1'!AJ$8),"")</f>
        <v/>
      </c>
      <c r="T4545" s="87"/>
    </row>
    <row r="4546" spans="1:20">
      <c r="A4546" s="188">
        <f t="shared" si="297"/>
        <v>92</v>
      </c>
      <c r="B4546" s="189" t="s">
        <v>4380</v>
      </c>
      <c r="C4546" s="99">
        <f t="shared" si="296"/>
        <v>4779810.5380000006</v>
      </c>
      <c r="D4546" s="103" t="str">
        <f>IF(ISNUMBER('Форма 1'!U4546),'Форма 1'!$H4546*VLOOKUP('Форма 1'!$F4546,'Придельники с 2022'!$B$4:$X$28,'Форма 1'!U$8),"")</f>
        <v/>
      </c>
      <c r="E4546" s="103" t="str">
        <f>IF(ISNUMBER('Форма 1'!V4546),'Форма 1'!$H4546*VLOOKUP('Форма 1'!$F4546,'Придельники с 2022'!$B$4:$X$28,'Форма 1'!V$8),"")</f>
        <v/>
      </c>
      <c r="F4546" s="103" t="str">
        <f>IF(ISNUMBER('Форма 1'!W4546),'Форма 1'!$H4546*VLOOKUP('Форма 1'!$F4546,'Придельники с 2022'!$B$4:$X$28,'Форма 1'!W$8),"")</f>
        <v/>
      </c>
      <c r="G4546" s="103" t="str">
        <f>IF(ISNUMBER('Форма 1'!X4546),'Форма 1'!$H4546*VLOOKUP('Форма 1'!$F4546,'Придельники с 2022'!$B$4:$X$28,'Форма 1'!X$8),"")</f>
        <v/>
      </c>
      <c r="H4546" s="103" t="str">
        <f>IF(ISNUMBER('Форма 1'!Y4546),'Форма 1'!$H4546*VLOOKUP('Форма 1'!$F4546,'Придельники с 2022'!$B$4:$X$28,'Форма 1'!Y$8),"")</f>
        <v/>
      </c>
      <c r="I4546" s="103" t="str">
        <f>IF(ISNUMBER('Форма 1'!Z4546),'Форма 1'!$H4546*VLOOKUP('Форма 1'!$F4546,'Придельники с 2022'!$B$4:$X$28,'Форма 1'!Z$8),"")</f>
        <v/>
      </c>
      <c r="J4546" s="103">
        <f>IF(ISNUMBER('Форма 1'!AA4546),'Форма 1'!$H4546*VLOOKUP('Форма 1'!$F4546,'Придельники с 2022'!$B$4:$X$28,'Форма 1'!AA$8),"")</f>
        <v>2713583.24</v>
      </c>
      <c r="K4546" s="90"/>
      <c r="L4546" s="87"/>
      <c r="M4546" s="103" t="str">
        <f>IF(ISNUMBER('Форма 1'!AD4546),'Форма 1'!$H4546*VLOOKUP('Форма 1'!$F4546,'Придельники с 2022'!$B$4:$X$28,'Форма 1'!AD$8),"")</f>
        <v/>
      </c>
      <c r="N4546" s="103" t="str">
        <f>IF(ISBLANK('Форма 1'!$AE4546),"",IF('Форма 1'!$AE4546=1,'Форма 1'!$H4546*VLOOKUP('Форма 1'!$F4546,'Придельники с 2022'!$B$4:$X$28,'Форма 1'!$AE$8,0),IF('Форма 1'!$AE4546=2,'Форма 1'!$H4546*VLOOKUP('Форма 1'!$F4546,'Придельники с 2022'!$B$4:$X$28,13,0),IF('Форма 1'!$AE4546=3,'Форма 1'!$H4546*VLOOKUP('Форма 1'!$F4546,'Придельники с 2022'!$B$4:$X$28,12,0)))))</f>
        <v/>
      </c>
      <c r="O4546" s="103">
        <f>IF(ISNUMBER('Форма 1'!AF4546),'Форма 1'!$H4546*VLOOKUP('Форма 1'!$F4546,'Придельники с 2022'!$B$4:$X$28,'Форма 1'!AF$8),"")</f>
        <v>2066227.2980000002</v>
      </c>
      <c r="P4546" s="87"/>
      <c r="Q4546" s="103" t="str">
        <f>IF(ISNUMBER('Форма 1'!AH4546),'Форма 1'!$H4546*VLOOKUP('Форма 1'!$F4546,'Придельники с 2022'!$B$4:$X$28,'Форма 1'!AH$8),"")</f>
        <v/>
      </c>
      <c r="R4546" s="103" t="str">
        <f>IF(ISNUMBER('Форма 1'!AI4546),'Форма 1'!$H4546*VLOOKUP('Форма 1'!$F4546,'Придельники с 2022'!$B$4:$X$28,'Форма 1'!AI$8),"")</f>
        <v/>
      </c>
      <c r="S4546" s="103" t="str">
        <f>IF(ISNUMBER('Форма 1'!AJ4546),'Форма 1'!$H4546*VLOOKUP('Форма 1'!$F4546,'Придельники с 2022'!$B$4:$X$28,'Форма 1'!AJ$8),"")</f>
        <v/>
      </c>
      <c r="T4546" s="87"/>
    </row>
    <row r="4547" spans="1:20">
      <c r="A4547" s="188">
        <f t="shared" si="297"/>
        <v>93</v>
      </c>
      <c r="B4547" s="189" t="s">
        <v>4381</v>
      </c>
      <c r="C4547" s="99">
        <f t="shared" si="296"/>
        <v>12208341.18</v>
      </c>
      <c r="D4547" s="103" t="str">
        <f>IF(ISNUMBER('Форма 1'!U4547),'Форма 1'!$H4547*VLOOKUP('Форма 1'!$F4547,'Придельники с 2022'!$B$4:$X$28,'Форма 1'!U$8),"")</f>
        <v/>
      </c>
      <c r="E4547" s="103" t="str">
        <f>IF(ISNUMBER('Форма 1'!V4547),'Форма 1'!$H4547*VLOOKUP('Форма 1'!$F4547,'Придельники с 2022'!$B$4:$X$28,'Форма 1'!V$8),"")</f>
        <v/>
      </c>
      <c r="F4547" s="103" t="str">
        <f>IF(ISNUMBER('Форма 1'!W4547),'Форма 1'!$H4547*VLOOKUP('Форма 1'!$F4547,'Придельники с 2022'!$B$4:$X$28,'Форма 1'!W$8),"")</f>
        <v/>
      </c>
      <c r="G4547" s="103" t="str">
        <f>IF(ISNUMBER('Форма 1'!X4547),'Форма 1'!$H4547*VLOOKUP('Форма 1'!$F4547,'Придельники с 2022'!$B$4:$X$28,'Форма 1'!X$8),"")</f>
        <v/>
      </c>
      <c r="H4547" s="103" t="str">
        <f>IF(ISNUMBER('Форма 1'!Y4547),'Форма 1'!$H4547*VLOOKUP('Форма 1'!$F4547,'Придельники с 2022'!$B$4:$X$28,'Форма 1'!Y$8),"")</f>
        <v/>
      </c>
      <c r="I4547" s="103" t="str">
        <f>IF(ISNUMBER('Форма 1'!Z4547),'Форма 1'!$H4547*VLOOKUP('Форма 1'!$F4547,'Придельники с 2022'!$B$4:$X$28,'Форма 1'!Z$8),"")</f>
        <v/>
      </c>
      <c r="J4547" s="103" t="str">
        <f>IF(ISNUMBER('Форма 1'!AA4547),'Форма 1'!$H4547*VLOOKUP('Форма 1'!$F4547,'Придельники с 2022'!$B$4:$X$28,'Форма 1'!AA$8),"")</f>
        <v/>
      </c>
      <c r="K4547" s="90"/>
      <c r="L4547" s="87"/>
      <c r="M4547" s="103" t="str">
        <f>IF(ISNUMBER('Форма 1'!AD4547),'Форма 1'!$H4547*VLOOKUP('Форма 1'!$F4547,'Придельники с 2022'!$B$4:$X$28,'Форма 1'!AD$8),"")</f>
        <v/>
      </c>
      <c r="N4547" s="103">
        <f>IF(ISBLANK('Форма 1'!$AE4547),"",IF('Форма 1'!$AE4547=1,'Форма 1'!$H4547*VLOOKUP('Форма 1'!$F4547,'Придельники с 2022'!$B$4:$X$28,'Форма 1'!$AE$8,0),IF('Форма 1'!$AE4547=2,'Форма 1'!$H4547*VLOOKUP('Форма 1'!$F4547,'Придельники с 2022'!$B$4:$X$28,13,0),IF('Форма 1'!$AE4547=3,'Форма 1'!$H4547*VLOOKUP('Форма 1'!$F4547,'Придельники с 2022'!$B$4:$X$28,12,0)))))</f>
        <v>12208341.18</v>
      </c>
      <c r="O4547" s="103" t="str">
        <f>IF(ISNUMBER('Форма 1'!AF4547),'Форма 1'!$H4547*VLOOKUP('Форма 1'!$F4547,'Придельники с 2022'!$B$4:$X$28,'Форма 1'!AF$8),"")</f>
        <v/>
      </c>
      <c r="P4547" s="87"/>
      <c r="Q4547" s="103" t="str">
        <f>IF(ISNUMBER('Форма 1'!AH4547),'Форма 1'!$H4547*VLOOKUP('Форма 1'!$F4547,'Придельники с 2022'!$B$4:$X$28,'Форма 1'!AH$8),"")</f>
        <v/>
      </c>
      <c r="R4547" s="103" t="str">
        <f>IF(ISNUMBER('Форма 1'!AI4547),'Форма 1'!$H4547*VLOOKUP('Форма 1'!$F4547,'Придельники с 2022'!$B$4:$X$28,'Форма 1'!AI$8),"")</f>
        <v/>
      </c>
      <c r="S4547" s="103" t="str">
        <f>IF(ISNUMBER('Форма 1'!AJ4547),'Форма 1'!$H4547*VLOOKUP('Форма 1'!$F4547,'Придельники с 2022'!$B$4:$X$28,'Форма 1'!AJ$8),"")</f>
        <v/>
      </c>
      <c r="T4547" s="87"/>
    </row>
    <row r="4548" spans="1:20">
      <c r="A4548" s="188">
        <f t="shared" si="297"/>
        <v>94</v>
      </c>
      <c r="B4548" s="189" t="s">
        <v>4383</v>
      </c>
      <c r="C4548" s="99">
        <f t="shared" si="296"/>
        <v>32587470.720000003</v>
      </c>
      <c r="D4548" s="103" t="str">
        <f>IF(ISNUMBER('Форма 1'!U4548),'Форма 1'!$H4548*VLOOKUP('Форма 1'!$F4548,'Придельники с 2022'!$B$4:$X$28,'Форма 1'!U$8),"")</f>
        <v/>
      </c>
      <c r="E4548" s="103" t="str">
        <f>IF(ISNUMBER('Форма 1'!V4548),'Форма 1'!$H4548*VLOOKUP('Форма 1'!$F4548,'Придельники с 2022'!$B$4:$X$28,'Форма 1'!V$8),"")</f>
        <v/>
      </c>
      <c r="F4548" s="103" t="str">
        <f>IF(ISNUMBER('Форма 1'!W4548),'Форма 1'!$H4548*VLOOKUP('Форма 1'!$F4548,'Придельники с 2022'!$B$4:$X$28,'Форма 1'!W$8),"")</f>
        <v/>
      </c>
      <c r="G4548" s="103" t="str">
        <f>IF(ISNUMBER('Форма 1'!X4548),'Форма 1'!$H4548*VLOOKUP('Форма 1'!$F4548,'Придельники с 2022'!$B$4:$X$28,'Форма 1'!X$8),"")</f>
        <v/>
      </c>
      <c r="H4548" s="103" t="str">
        <f>IF(ISNUMBER('Форма 1'!Y4548),'Форма 1'!$H4548*VLOOKUP('Форма 1'!$F4548,'Придельники с 2022'!$B$4:$X$28,'Форма 1'!Y$8),"")</f>
        <v/>
      </c>
      <c r="I4548" s="103" t="str">
        <f>IF(ISNUMBER('Форма 1'!Z4548),'Форма 1'!$H4548*VLOOKUP('Форма 1'!$F4548,'Придельники с 2022'!$B$4:$X$28,'Форма 1'!Z$8),"")</f>
        <v/>
      </c>
      <c r="J4548" s="103" t="str">
        <f>IF(ISNUMBER('Форма 1'!AA4548),'Форма 1'!$H4548*VLOOKUP('Форма 1'!$F4548,'Придельники с 2022'!$B$4:$X$28,'Форма 1'!AA$8),"")</f>
        <v/>
      </c>
      <c r="K4548" s="90"/>
      <c r="L4548" s="87"/>
      <c r="M4548" s="103">
        <f>IF(ISNUMBER('Форма 1'!AD4548),'Форма 1'!$H4548*VLOOKUP('Форма 1'!$F4548,'Придельники с 2022'!$B$4:$X$28,'Форма 1'!AD$8),"")</f>
        <v>32587470.720000003</v>
      </c>
      <c r="N4548" s="103" t="str">
        <f>IF(ISBLANK('Форма 1'!$AE4548),"",IF('Форма 1'!$AE4548=1,'Форма 1'!$H4548*VLOOKUP('Форма 1'!$F4548,'Придельники с 2022'!$B$4:$X$28,'Форма 1'!$AE$8,0),IF('Форма 1'!$AE4548=2,'Форма 1'!$H4548*VLOOKUP('Форма 1'!$F4548,'Придельники с 2022'!$B$4:$X$28,13,0),IF('Форма 1'!$AE4548=3,'Форма 1'!$H4548*VLOOKUP('Форма 1'!$F4548,'Придельники с 2022'!$B$4:$X$28,12,0)))))</f>
        <v/>
      </c>
      <c r="O4548" s="103" t="str">
        <f>IF(ISNUMBER('Форма 1'!AF4548),'Форма 1'!$H4548*VLOOKUP('Форма 1'!$F4548,'Придельники с 2022'!$B$4:$X$28,'Форма 1'!AF$8),"")</f>
        <v/>
      </c>
      <c r="P4548" s="87"/>
      <c r="Q4548" s="103" t="str">
        <f>IF(ISNUMBER('Форма 1'!AH4548),'Форма 1'!$H4548*VLOOKUP('Форма 1'!$F4548,'Придельники с 2022'!$B$4:$X$28,'Форма 1'!AH$8),"")</f>
        <v/>
      </c>
      <c r="R4548" s="103" t="str">
        <f>IF(ISNUMBER('Форма 1'!AI4548),'Форма 1'!$H4548*VLOOKUP('Форма 1'!$F4548,'Придельники с 2022'!$B$4:$X$28,'Форма 1'!AI$8),"")</f>
        <v/>
      </c>
      <c r="S4548" s="103" t="str">
        <f>IF(ISNUMBER('Форма 1'!AJ4548),'Форма 1'!$H4548*VLOOKUP('Форма 1'!$F4548,'Придельники с 2022'!$B$4:$X$28,'Форма 1'!AJ$8),"")</f>
        <v/>
      </c>
      <c r="T4548" s="87"/>
    </row>
    <row r="4549" spans="1:20">
      <c r="A4549" s="188">
        <f t="shared" si="297"/>
        <v>95</v>
      </c>
      <c r="B4549" s="189" t="s">
        <v>4384</v>
      </c>
      <c r="C4549" s="99">
        <f t="shared" si="296"/>
        <v>24198929.103999998</v>
      </c>
      <c r="D4549" s="103" t="str">
        <f>IF(ISNUMBER('Форма 1'!U4549),'Форма 1'!$H4549*VLOOKUP('Форма 1'!$F4549,'Придельники с 2022'!$B$4:$X$28,'Форма 1'!U$8),"")</f>
        <v/>
      </c>
      <c r="E4549" s="103" t="str">
        <f>IF(ISNUMBER('Форма 1'!V4549),'Форма 1'!$H4549*VLOOKUP('Форма 1'!$F4549,'Придельники с 2022'!$B$4:$X$28,'Форма 1'!V$8),"")</f>
        <v/>
      </c>
      <c r="F4549" s="103" t="str">
        <f>IF(ISNUMBER('Форма 1'!W4549),'Форма 1'!$H4549*VLOOKUP('Форма 1'!$F4549,'Придельники с 2022'!$B$4:$X$28,'Форма 1'!W$8),"")</f>
        <v/>
      </c>
      <c r="G4549" s="103" t="str">
        <f>IF(ISNUMBER('Форма 1'!X4549),'Форма 1'!$H4549*VLOOKUP('Форма 1'!$F4549,'Придельники с 2022'!$B$4:$X$28,'Форма 1'!X$8),"")</f>
        <v/>
      </c>
      <c r="H4549" s="103" t="str">
        <f>IF(ISNUMBER('Форма 1'!Y4549),'Форма 1'!$H4549*VLOOKUP('Форма 1'!$F4549,'Придельники с 2022'!$B$4:$X$28,'Форма 1'!Y$8),"")</f>
        <v/>
      </c>
      <c r="I4549" s="103" t="str">
        <f>IF(ISNUMBER('Форма 1'!Z4549),'Форма 1'!$H4549*VLOOKUP('Форма 1'!$F4549,'Придельники с 2022'!$B$4:$X$28,'Форма 1'!Z$8),"")</f>
        <v/>
      </c>
      <c r="J4549" s="103" t="str">
        <f>IF(ISNUMBER('Форма 1'!AA4549),'Форма 1'!$H4549*VLOOKUP('Форма 1'!$F4549,'Придельники с 2022'!$B$4:$X$28,'Форма 1'!AA$8),"")</f>
        <v/>
      </c>
      <c r="K4549" s="90"/>
      <c r="L4549" s="87"/>
      <c r="M4549" s="103" t="str">
        <f>IF(ISNUMBER('Форма 1'!AD4549),'Форма 1'!$H4549*VLOOKUP('Форма 1'!$F4549,'Придельники с 2022'!$B$4:$X$28,'Форма 1'!AD$8),"")</f>
        <v/>
      </c>
      <c r="N4549" s="103">
        <f>IF(ISBLANK('Форма 1'!$AE4549),"",IF('Форма 1'!$AE4549=1,'Форма 1'!$H4549*VLOOKUP('Форма 1'!$F4549,'Придельники с 2022'!$B$4:$X$28,'Форма 1'!$AE$8,0),IF('Форма 1'!$AE4549=2,'Форма 1'!$H4549*VLOOKUP('Форма 1'!$F4549,'Придельники с 2022'!$B$4:$X$28,13,0),IF('Форма 1'!$AE4549=3,'Форма 1'!$H4549*VLOOKUP('Форма 1'!$F4549,'Придельники с 2022'!$B$4:$X$28,12,0)))))</f>
        <v>24198929.103999998</v>
      </c>
      <c r="O4549" s="103" t="str">
        <f>IF(ISNUMBER('Форма 1'!AF4549),'Форма 1'!$H4549*VLOOKUP('Форма 1'!$F4549,'Придельники с 2022'!$B$4:$X$28,'Форма 1'!AF$8),"")</f>
        <v/>
      </c>
      <c r="P4549" s="87"/>
      <c r="Q4549" s="103" t="str">
        <f>IF(ISNUMBER('Форма 1'!AH4549),'Форма 1'!$H4549*VLOOKUP('Форма 1'!$F4549,'Придельники с 2022'!$B$4:$X$28,'Форма 1'!AH$8),"")</f>
        <v/>
      </c>
      <c r="R4549" s="103" t="str">
        <f>IF(ISNUMBER('Форма 1'!AI4549),'Форма 1'!$H4549*VLOOKUP('Форма 1'!$F4549,'Придельники с 2022'!$B$4:$X$28,'Форма 1'!AI$8),"")</f>
        <v/>
      </c>
      <c r="S4549" s="103" t="str">
        <f>IF(ISNUMBER('Форма 1'!AJ4549),'Форма 1'!$H4549*VLOOKUP('Форма 1'!$F4549,'Придельники с 2022'!$B$4:$X$28,'Форма 1'!AJ$8),"")</f>
        <v/>
      </c>
      <c r="T4549" s="87"/>
    </row>
    <row r="4550" spans="1:20">
      <c r="A4550" s="188">
        <f t="shared" si="297"/>
        <v>96</v>
      </c>
      <c r="B4550" s="189" t="s">
        <v>4385</v>
      </c>
      <c r="C4550" s="99">
        <f t="shared" ref="C4550:C4605" si="298">SUM(D4550:J4550,L4550:T4550)</f>
        <v>27200360.096000005</v>
      </c>
      <c r="D4550" s="103" t="str">
        <f>IF(ISNUMBER('Форма 1'!U4550),'Форма 1'!$H4550*VLOOKUP('Форма 1'!$F4550,'Придельники с 2022'!$B$4:$X$28,'Форма 1'!U$8),"")</f>
        <v/>
      </c>
      <c r="E4550" s="103" t="str">
        <f>IF(ISNUMBER('Форма 1'!V4550),'Форма 1'!$H4550*VLOOKUP('Форма 1'!$F4550,'Придельники с 2022'!$B$4:$X$28,'Форма 1'!V$8),"")</f>
        <v/>
      </c>
      <c r="F4550" s="103" t="str">
        <f>IF(ISNUMBER('Форма 1'!W4550),'Форма 1'!$H4550*VLOOKUP('Форма 1'!$F4550,'Придельники с 2022'!$B$4:$X$28,'Форма 1'!W$8),"")</f>
        <v/>
      </c>
      <c r="G4550" s="103" t="str">
        <f>IF(ISNUMBER('Форма 1'!X4550),'Форма 1'!$H4550*VLOOKUP('Форма 1'!$F4550,'Придельники с 2022'!$B$4:$X$28,'Форма 1'!X$8),"")</f>
        <v/>
      </c>
      <c r="H4550" s="103" t="str">
        <f>IF(ISNUMBER('Форма 1'!Y4550),'Форма 1'!$H4550*VLOOKUP('Форма 1'!$F4550,'Придельники с 2022'!$B$4:$X$28,'Форма 1'!Y$8),"")</f>
        <v/>
      </c>
      <c r="I4550" s="103" t="str">
        <f>IF(ISNUMBER('Форма 1'!Z4550),'Форма 1'!$H4550*VLOOKUP('Форма 1'!$F4550,'Придельники с 2022'!$B$4:$X$28,'Форма 1'!Z$8),"")</f>
        <v/>
      </c>
      <c r="J4550" s="103" t="str">
        <f>IF(ISNUMBER('Форма 1'!AA4550),'Форма 1'!$H4550*VLOOKUP('Форма 1'!$F4550,'Придельники с 2022'!$B$4:$X$28,'Форма 1'!AA$8),"")</f>
        <v/>
      </c>
      <c r="K4550" s="90"/>
      <c r="L4550" s="87"/>
      <c r="M4550" s="103">
        <f>IF(ISNUMBER('Форма 1'!AD4550),'Форма 1'!$H4550*VLOOKUP('Форма 1'!$F4550,'Придельники с 2022'!$B$4:$X$28,'Форма 1'!AD$8),"")</f>
        <v>27200360.096000005</v>
      </c>
      <c r="N4550" s="103" t="str">
        <f>IF(ISBLANK('Форма 1'!$AE4550),"",IF('Форма 1'!$AE4550=1,'Форма 1'!$H4550*VLOOKUP('Форма 1'!$F4550,'Придельники с 2022'!$B$4:$X$28,'Форма 1'!$AE$8,0),IF('Форма 1'!$AE4550=2,'Форма 1'!$H4550*VLOOKUP('Форма 1'!$F4550,'Придельники с 2022'!$B$4:$X$28,13,0),IF('Форма 1'!$AE4550=3,'Форма 1'!$H4550*VLOOKUP('Форма 1'!$F4550,'Придельники с 2022'!$B$4:$X$28,12,0)))))</f>
        <v/>
      </c>
      <c r="O4550" s="103" t="str">
        <f>IF(ISNUMBER('Форма 1'!AF4550),'Форма 1'!$H4550*VLOOKUP('Форма 1'!$F4550,'Придельники с 2022'!$B$4:$X$28,'Форма 1'!AF$8),"")</f>
        <v/>
      </c>
      <c r="P4550" s="87"/>
      <c r="Q4550" s="103" t="str">
        <f>IF(ISNUMBER('Форма 1'!AH4550),'Форма 1'!$H4550*VLOOKUP('Форма 1'!$F4550,'Придельники с 2022'!$B$4:$X$28,'Форма 1'!AH$8),"")</f>
        <v/>
      </c>
      <c r="R4550" s="103" t="str">
        <f>IF(ISNUMBER('Форма 1'!AI4550),'Форма 1'!$H4550*VLOOKUP('Форма 1'!$F4550,'Придельники с 2022'!$B$4:$X$28,'Форма 1'!AI$8),"")</f>
        <v/>
      </c>
      <c r="S4550" s="103" t="str">
        <f>IF(ISNUMBER('Форма 1'!AJ4550),'Форма 1'!$H4550*VLOOKUP('Форма 1'!$F4550,'Придельники с 2022'!$B$4:$X$28,'Форма 1'!AJ$8),"")</f>
        <v/>
      </c>
      <c r="T4550" s="87"/>
    </row>
    <row r="4551" spans="1:20">
      <c r="A4551" s="188">
        <f t="shared" si="297"/>
        <v>97</v>
      </c>
      <c r="B4551" s="189" t="s">
        <v>4386</v>
      </c>
      <c r="C4551" s="99">
        <f t="shared" si="298"/>
        <v>29176495.123999998</v>
      </c>
      <c r="D4551" s="103" t="str">
        <f>IF(ISNUMBER('Форма 1'!U4551),'Форма 1'!$H4551*VLOOKUP('Форма 1'!$F4551,'Придельники с 2022'!$B$4:$X$28,'Форма 1'!U$8),"")</f>
        <v/>
      </c>
      <c r="E4551" s="103" t="str">
        <f>IF(ISNUMBER('Форма 1'!V4551),'Форма 1'!$H4551*VLOOKUP('Форма 1'!$F4551,'Придельники с 2022'!$B$4:$X$28,'Форма 1'!V$8),"")</f>
        <v/>
      </c>
      <c r="F4551" s="103" t="str">
        <f>IF(ISNUMBER('Форма 1'!W4551),'Форма 1'!$H4551*VLOOKUP('Форма 1'!$F4551,'Придельники с 2022'!$B$4:$X$28,'Форма 1'!W$8),"")</f>
        <v/>
      </c>
      <c r="G4551" s="103" t="str">
        <f>IF(ISNUMBER('Форма 1'!X4551),'Форма 1'!$H4551*VLOOKUP('Форма 1'!$F4551,'Придельники с 2022'!$B$4:$X$28,'Форма 1'!X$8),"")</f>
        <v/>
      </c>
      <c r="H4551" s="103" t="str">
        <f>IF(ISNUMBER('Форма 1'!Y4551),'Форма 1'!$H4551*VLOOKUP('Форма 1'!$F4551,'Придельники с 2022'!$B$4:$X$28,'Форма 1'!Y$8),"")</f>
        <v/>
      </c>
      <c r="I4551" s="103" t="str">
        <f>IF(ISNUMBER('Форма 1'!Z4551),'Форма 1'!$H4551*VLOOKUP('Форма 1'!$F4551,'Придельники с 2022'!$B$4:$X$28,'Форма 1'!Z$8),"")</f>
        <v/>
      </c>
      <c r="J4551" s="103" t="str">
        <f>IF(ISNUMBER('Форма 1'!AA4551),'Форма 1'!$H4551*VLOOKUP('Форма 1'!$F4551,'Придельники с 2022'!$B$4:$X$28,'Форма 1'!AA$8),"")</f>
        <v/>
      </c>
      <c r="K4551" s="90"/>
      <c r="L4551" s="87"/>
      <c r="M4551" s="103" t="str">
        <f>IF(ISNUMBER('Форма 1'!AD4551),'Форма 1'!$H4551*VLOOKUP('Форма 1'!$F4551,'Придельники с 2022'!$B$4:$X$28,'Форма 1'!AD$8),"")</f>
        <v/>
      </c>
      <c r="N4551" s="103">
        <f>IF(ISBLANK('Форма 1'!$AE4551),"",IF('Форма 1'!$AE4551=1,'Форма 1'!$H4551*VLOOKUP('Форма 1'!$F4551,'Придельники с 2022'!$B$4:$X$28,'Форма 1'!$AE$8,0),IF('Форма 1'!$AE4551=2,'Форма 1'!$H4551*VLOOKUP('Форма 1'!$F4551,'Придельники с 2022'!$B$4:$X$28,13,0),IF('Форма 1'!$AE4551=3,'Форма 1'!$H4551*VLOOKUP('Форма 1'!$F4551,'Придельники с 2022'!$B$4:$X$28,12,0)))))</f>
        <v>29176495.123999998</v>
      </c>
      <c r="O4551" s="103" t="str">
        <f>IF(ISNUMBER('Форма 1'!AF4551),'Форма 1'!$H4551*VLOOKUP('Форма 1'!$F4551,'Придельники с 2022'!$B$4:$X$28,'Форма 1'!AF$8),"")</f>
        <v/>
      </c>
      <c r="P4551" s="87"/>
      <c r="Q4551" s="103" t="str">
        <f>IF(ISNUMBER('Форма 1'!AH4551),'Форма 1'!$H4551*VLOOKUP('Форма 1'!$F4551,'Придельники с 2022'!$B$4:$X$28,'Форма 1'!AH$8),"")</f>
        <v/>
      </c>
      <c r="R4551" s="103" t="str">
        <f>IF(ISNUMBER('Форма 1'!AI4551),'Форма 1'!$H4551*VLOOKUP('Форма 1'!$F4551,'Придельники с 2022'!$B$4:$X$28,'Форма 1'!AI$8),"")</f>
        <v/>
      </c>
      <c r="S4551" s="103" t="str">
        <f>IF(ISNUMBER('Форма 1'!AJ4551),'Форма 1'!$H4551*VLOOKUP('Форма 1'!$F4551,'Придельники с 2022'!$B$4:$X$28,'Форма 1'!AJ$8),"")</f>
        <v/>
      </c>
      <c r="T4551" s="87"/>
    </row>
    <row r="4552" spans="1:20">
      <c r="A4552" s="188">
        <f t="shared" si="297"/>
        <v>98</v>
      </c>
      <c r="B4552" s="189" t="s">
        <v>4387</v>
      </c>
      <c r="C4552" s="99">
        <f t="shared" si="298"/>
        <v>22168126.848000001</v>
      </c>
      <c r="D4552" s="103" t="str">
        <f>IF(ISNUMBER('Форма 1'!U4552),'Форма 1'!$H4552*VLOOKUP('Форма 1'!$F4552,'Придельники с 2022'!$B$4:$X$28,'Форма 1'!U$8),"")</f>
        <v/>
      </c>
      <c r="E4552" s="103" t="str">
        <f>IF(ISNUMBER('Форма 1'!V4552),'Форма 1'!$H4552*VLOOKUP('Форма 1'!$F4552,'Придельники с 2022'!$B$4:$X$28,'Форма 1'!V$8),"")</f>
        <v/>
      </c>
      <c r="F4552" s="103" t="str">
        <f>IF(ISNUMBER('Форма 1'!W4552),'Форма 1'!$H4552*VLOOKUP('Форма 1'!$F4552,'Придельники с 2022'!$B$4:$X$28,'Форма 1'!W$8),"")</f>
        <v/>
      </c>
      <c r="G4552" s="103" t="str">
        <f>IF(ISNUMBER('Форма 1'!X4552),'Форма 1'!$H4552*VLOOKUP('Форма 1'!$F4552,'Придельники с 2022'!$B$4:$X$28,'Форма 1'!X$8),"")</f>
        <v/>
      </c>
      <c r="H4552" s="103" t="str">
        <f>IF(ISNUMBER('Форма 1'!Y4552),'Форма 1'!$H4552*VLOOKUP('Форма 1'!$F4552,'Придельники с 2022'!$B$4:$X$28,'Форма 1'!Y$8),"")</f>
        <v/>
      </c>
      <c r="I4552" s="103" t="str">
        <f>IF(ISNUMBER('Форма 1'!Z4552),'Форма 1'!$H4552*VLOOKUP('Форма 1'!$F4552,'Придельники с 2022'!$B$4:$X$28,'Форма 1'!Z$8),"")</f>
        <v/>
      </c>
      <c r="J4552" s="103" t="str">
        <f>IF(ISNUMBER('Форма 1'!AA4552),'Форма 1'!$H4552*VLOOKUP('Форма 1'!$F4552,'Придельники с 2022'!$B$4:$X$28,'Форма 1'!AA$8),"")</f>
        <v/>
      </c>
      <c r="K4552" s="90"/>
      <c r="L4552" s="87"/>
      <c r="M4552" s="103">
        <f>IF(ISNUMBER('Форма 1'!AD4552),'Форма 1'!$H4552*VLOOKUP('Форма 1'!$F4552,'Придельники с 2022'!$B$4:$X$28,'Форма 1'!AD$8),"")</f>
        <v>22168126.848000001</v>
      </c>
      <c r="N4552" s="103" t="str">
        <f>IF(ISBLANK('Форма 1'!$AE4552),"",IF('Форма 1'!$AE4552=1,'Форма 1'!$H4552*VLOOKUP('Форма 1'!$F4552,'Придельники с 2022'!$B$4:$X$28,'Форма 1'!$AE$8,0),IF('Форма 1'!$AE4552=2,'Форма 1'!$H4552*VLOOKUP('Форма 1'!$F4552,'Придельники с 2022'!$B$4:$X$28,13,0),IF('Форма 1'!$AE4552=3,'Форма 1'!$H4552*VLOOKUP('Форма 1'!$F4552,'Придельники с 2022'!$B$4:$X$28,12,0)))))</f>
        <v/>
      </c>
      <c r="O4552" s="103" t="str">
        <f>IF(ISNUMBER('Форма 1'!AF4552),'Форма 1'!$H4552*VLOOKUP('Форма 1'!$F4552,'Придельники с 2022'!$B$4:$X$28,'Форма 1'!AF$8),"")</f>
        <v/>
      </c>
      <c r="P4552" s="87"/>
      <c r="Q4552" s="103" t="str">
        <f>IF(ISNUMBER('Форма 1'!AH4552),'Форма 1'!$H4552*VLOOKUP('Форма 1'!$F4552,'Придельники с 2022'!$B$4:$X$28,'Форма 1'!AH$8),"")</f>
        <v/>
      </c>
      <c r="R4552" s="103" t="str">
        <f>IF(ISNUMBER('Форма 1'!AI4552),'Форма 1'!$H4552*VLOOKUP('Форма 1'!$F4552,'Придельники с 2022'!$B$4:$X$28,'Форма 1'!AI$8),"")</f>
        <v/>
      </c>
      <c r="S4552" s="103" t="str">
        <f>IF(ISNUMBER('Форма 1'!AJ4552),'Форма 1'!$H4552*VLOOKUP('Форма 1'!$F4552,'Придельники с 2022'!$B$4:$X$28,'Форма 1'!AJ$8),"")</f>
        <v/>
      </c>
      <c r="T4552" s="87"/>
    </row>
    <row r="4553" spans="1:20">
      <c r="A4553" s="188">
        <f t="shared" si="297"/>
        <v>99</v>
      </c>
      <c r="B4553" s="189" t="s">
        <v>4388</v>
      </c>
      <c r="C4553" s="99">
        <f t="shared" si="298"/>
        <v>22920665.040000003</v>
      </c>
      <c r="D4553" s="103" t="str">
        <f>IF(ISNUMBER('Форма 1'!U4553),'Форма 1'!$H4553*VLOOKUP('Форма 1'!$F4553,'Придельники с 2022'!$B$4:$X$28,'Форма 1'!U$8),"")</f>
        <v/>
      </c>
      <c r="E4553" s="103" t="str">
        <f>IF(ISNUMBER('Форма 1'!V4553),'Форма 1'!$H4553*VLOOKUP('Форма 1'!$F4553,'Придельники с 2022'!$B$4:$X$28,'Форма 1'!V$8),"")</f>
        <v/>
      </c>
      <c r="F4553" s="103" t="str">
        <f>IF(ISNUMBER('Форма 1'!W4553),'Форма 1'!$H4553*VLOOKUP('Форма 1'!$F4553,'Придельники с 2022'!$B$4:$X$28,'Форма 1'!W$8),"")</f>
        <v/>
      </c>
      <c r="G4553" s="103" t="str">
        <f>IF(ISNUMBER('Форма 1'!X4553),'Форма 1'!$H4553*VLOOKUP('Форма 1'!$F4553,'Придельники с 2022'!$B$4:$X$28,'Форма 1'!X$8),"")</f>
        <v/>
      </c>
      <c r="H4553" s="103" t="str">
        <f>IF(ISNUMBER('Форма 1'!Y4553),'Форма 1'!$H4553*VLOOKUP('Форма 1'!$F4553,'Придельники с 2022'!$B$4:$X$28,'Форма 1'!Y$8),"")</f>
        <v/>
      </c>
      <c r="I4553" s="103" t="str">
        <f>IF(ISNUMBER('Форма 1'!Z4553),'Форма 1'!$H4553*VLOOKUP('Форма 1'!$F4553,'Придельники с 2022'!$B$4:$X$28,'Форма 1'!Z$8),"")</f>
        <v/>
      </c>
      <c r="J4553" s="103" t="str">
        <f>IF(ISNUMBER('Форма 1'!AA4553),'Форма 1'!$H4553*VLOOKUP('Форма 1'!$F4553,'Придельники с 2022'!$B$4:$X$28,'Форма 1'!AA$8),"")</f>
        <v/>
      </c>
      <c r="K4553" s="90"/>
      <c r="L4553" s="87"/>
      <c r="M4553" s="103">
        <f>IF(ISNUMBER('Форма 1'!AD4553),'Форма 1'!$H4553*VLOOKUP('Форма 1'!$F4553,'Придельники с 2022'!$B$4:$X$28,'Форма 1'!AD$8),"")</f>
        <v>22920665.040000003</v>
      </c>
      <c r="N4553" s="103" t="str">
        <f>IF(ISBLANK('Форма 1'!$AE4553),"",IF('Форма 1'!$AE4553=1,'Форма 1'!$H4553*VLOOKUP('Форма 1'!$F4553,'Придельники с 2022'!$B$4:$X$28,'Форма 1'!$AE$8,0),IF('Форма 1'!$AE4553=2,'Форма 1'!$H4553*VLOOKUP('Форма 1'!$F4553,'Придельники с 2022'!$B$4:$X$28,13,0),IF('Форма 1'!$AE4553=3,'Форма 1'!$H4553*VLOOKUP('Форма 1'!$F4553,'Придельники с 2022'!$B$4:$X$28,12,0)))))</f>
        <v/>
      </c>
      <c r="O4553" s="103" t="str">
        <f>IF(ISNUMBER('Форма 1'!AF4553),'Форма 1'!$H4553*VLOOKUP('Форма 1'!$F4553,'Придельники с 2022'!$B$4:$X$28,'Форма 1'!AF$8),"")</f>
        <v/>
      </c>
      <c r="P4553" s="87"/>
      <c r="Q4553" s="103" t="str">
        <f>IF(ISNUMBER('Форма 1'!AH4553),'Форма 1'!$H4553*VLOOKUP('Форма 1'!$F4553,'Придельники с 2022'!$B$4:$X$28,'Форма 1'!AH$8),"")</f>
        <v/>
      </c>
      <c r="R4553" s="103" t="str">
        <f>IF(ISNUMBER('Форма 1'!AI4553),'Форма 1'!$H4553*VLOOKUP('Форма 1'!$F4553,'Придельники с 2022'!$B$4:$X$28,'Форма 1'!AI$8),"")</f>
        <v/>
      </c>
      <c r="S4553" s="103" t="str">
        <f>IF(ISNUMBER('Форма 1'!AJ4553),'Форма 1'!$H4553*VLOOKUP('Форма 1'!$F4553,'Придельники с 2022'!$B$4:$X$28,'Форма 1'!AJ$8),"")</f>
        <v/>
      </c>
      <c r="T4553" s="87"/>
    </row>
    <row r="4554" spans="1:20">
      <c r="A4554" s="188">
        <f t="shared" si="297"/>
        <v>100</v>
      </c>
      <c r="B4554" s="189" t="s">
        <v>4389</v>
      </c>
      <c r="C4554" s="99">
        <f t="shared" si="298"/>
        <v>28734641.543999996</v>
      </c>
      <c r="D4554" s="103" t="str">
        <f>IF(ISNUMBER('Форма 1'!U4554),'Форма 1'!$H4554*VLOOKUP('Форма 1'!$F4554,'Придельники с 2022'!$B$4:$X$28,'Форма 1'!U$8),"")</f>
        <v/>
      </c>
      <c r="E4554" s="103" t="str">
        <f>IF(ISNUMBER('Форма 1'!V4554),'Форма 1'!$H4554*VLOOKUP('Форма 1'!$F4554,'Придельники с 2022'!$B$4:$X$28,'Форма 1'!V$8),"")</f>
        <v/>
      </c>
      <c r="F4554" s="103" t="str">
        <f>IF(ISNUMBER('Форма 1'!W4554),'Форма 1'!$H4554*VLOOKUP('Форма 1'!$F4554,'Придельники с 2022'!$B$4:$X$28,'Форма 1'!W$8),"")</f>
        <v/>
      </c>
      <c r="G4554" s="103" t="str">
        <f>IF(ISNUMBER('Форма 1'!X4554),'Форма 1'!$H4554*VLOOKUP('Форма 1'!$F4554,'Придельники с 2022'!$B$4:$X$28,'Форма 1'!X$8),"")</f>
        <v/>
      </c>
      <c r="H4554" s="103" t="str">
        <f>IF(ISNUMBER('Форма 1'!Y4554),'Форма 1'!$H4554*VLOOKUP('Форма 1'!$F4554,'Придельники с 2022'!$B$4:$X$28,'Форма 1'!Y$8),"")</f>
        <v/>
      </c>
      <c r="I4554" s="103" t="str">
        <f>IF(ISNUMBER('Форма 1'!Z4554),'Форма 1'!$H4554*VLOOKUP('Форма 1'!$F4554,'Придельники с 2022'!$B$4:$X$28,'Форма 1'!Z$8),"")</f>
        <v/>
      </c>
      <c r="J4554" s="103" t="str">
        <f>IF(ISNUMBER('Форма 1'!AA4554),'Форма 1'!$H4554*VLOOKUP('Форма 1'!$F4554,'Придельники с 2022'!$B$4:$X$28,'Форма 1'!AA$8),"")</f>
        <v/>
      </c>
      <c r="K4554" s="90"/>
      <c r="L4554" s="87"/>
      <c r="M4554" s="103" t="str">
        <f>IF(ISNUMBER('Форма 1'!AD4554),'Форма 1'!$H4554*VLOOKUP('Форма 1'!$F4554,'Придельники с 2022'!$B$4:$X$28,'Форма 1'!AD$8),"")</f>
        <v/>
      </c>
      <c r="N4554" s="103">
        <f>IF(ISBLANK('Форма 1'!$AE4554),"",IF('Форма 1'!$AE4554=1,'Форма 1'!$H4554*VLOOKUP('Форма 1'!$F4554,'Придельники с 2022'!$B$4:$X$28,'Форма 1'!$AE$8,0),IF('Форма 1'!$AE4554=2,'Форма 1'!$H4554*VLOOKUP('Форма 1'!$F4554,'Придельники с 2022'!$B$4:$X$28,13,0),IF('Форма 1'!$AE4554=3,'Форма 1'!$H4554*VLOOKUP('Форма 1'!$F4554,'Придельники с 2022'!$B$4:$X$28,12,0)))))</f>
        <v>28734641.543999996</v>
      </c>
      <c r="O4554" s="103" t="str">
        <f>IF(ISNUMBER('Форма 1'!AF4554),'Форма 1'!$H4554*VLOOKUP('Форма 1'!$F4554,'Придельники с 2022'!$B$4:$X$28,'Форма 1'!AF$8),"")</f>
        <v/>
      </c>
      <c r="P4554" s="87"/>
      <c r="Q4554" s="103" t="str">
        <f>IF(ISNUMBER('Форма 1'!AH4554),'Форма 1'!$H4554*VLOOKUP('Форма 1'!$F4554,'Придельники с 2022'!$B$4:$X$28,'Форма 1'!AH$8),"")</f>
        <v/>
      </c>
      <c r="R4554" s="103" t="str">
        <f>IF(ISNUMBER('Форма 1'!AI4554),'Форма 1'!$H4554*VLOOKUP('Форма 1'!$F4554,'Придельники с 2022'!$B$4:$X$28,'Форма 1'!AI$8),"")</f>
        <v/>
      </c>
      <c r="S4554" s="103" t="str">
        <f>IF(ISNUMBER('Форма 1'!AJ4554),'Форма 1'!$H4554*VLOOKUP('Форма 1'!$F4554,'Придельники с 2022'!$B$4:$X$28,'Форма 1'!AJ$8),"")</f>
        <v/>
      </c>
      <c r="T4554" s="87"/>
    </row>
    <row r="4555" spans="1:20">
      <c r="A4555" s="188">
        <f t="shared" si="297"/>
        <v>101</v>
      </c>
      <c r="B4555" s="189" t="s">
        <v>4390</v>
      </c>
      <c r="C4555" s="99">
        <f t="shared" si="298"/>
        <v>29396201.323999997</v>
      </c>
      <c r="D4555" s="103" t="str">
        <f>IF(ISNUMBER('Форма 1'!U4555),'Форма 1'!$H4555*VLOOKUP('Форма 1'!$F4555,'Придельники с 2022'!$B$4:$X$28,'Форма 1'!U$8),"")</f>
        <v/>
      </c>
      <c r="E4555" s="103" t="str">
        <f>IF(ISNUMBER('Форма 1'!V4555),'Форма 1'!$H4555*VLOOKUP('Форма 1'!$F4555,'Придельники с 2022'!$B$4:$X$28,'Форма 1'!V$8),"")</f>
        <v/>
      </c>
      <c r="F4555" s="103" t="str">
        <f>IF(ISNUMBER('Форма 1'!W4555),'Форма 1'!$H4555*VLOOKUP('Форма 1'!$F4555,'Придельники с 2022'!$B$4:$X$28,'Форма 1'!W$8),"")</f>
        <v/>
      </c>
      <c r="G4555" s="103" t="str">
        <f>IF(ISNUMBER('Форма 1'!X4555),'Форма 1'!$H4555*VLOOKUP('Форма 1'!$F4555,'Придельники с 2022'!$B$4:$X$28,'Форма 1'!X$8),"")</f>
        <v/>
      </c>
      <c r="H4555" s="103" t="str">
        <f>IF(ISNUMBER('Форма 1'!Y4555),'Форма 1'!$H4555*VLOOKUP('Форма 1'!$F4555,'Придельники с 2022'!$B$4:$X$28,'Форма 1'!Y$8),"")</f>
        <v/>
      </c>
      <c r="I4555" s="103" t="str">
        <f>IF(ISNUMBER('Форма 1'!Z4555),'Форма 1'!$H4555*VLOOKUP('Форма 1'!$F4555,'Придельники с 2022'!$B$4:$X$28,'Форма 1'!Z$8),"")</f>
        <v/>
      </c>
      <c r="J4555" s="103" t="str">
        <f>IF(ISNUMBER('Форма 1'!AA4555),'Форма 1'!$H4555*VLOOKUP('Форма 1'!$F4555,'Придельники с 2022'!$B$4:$X$28,'Форма 1'!AA$8),"")</f>
        <v/>
      </c>
      <c r="K4555" s="90"/>
      <c r="L4555" s="87"/>
      <c r="M4555" s="103" t="str">
        <f>IF(ISNUMBER('Форма 1'!AD4555),'Форма 1'!$H4555*VLOOKUP('Форма 1'!$F4555,'Придельники с 2022'!$B$4:$X$28,'Форма 1'!AD$8),"")</f>
        <v/>
      </c>
      <c r="N4555" s="103">
        <f>IF(ISBLANK('Форма 1'!$AE4555),"",IF('Форма 1'!$AE4555=1,'Форма 1'!$H4555*VLOOKUP('Форма 1'!$F4555,'Придельники с 2022'!$B$4:$X$28,'Форма 1'!$AE$8,0),IF('Форма 1'!$AE4555=2,'Форма 1'!$H4555*VLOOKUP('Форма 1'!$F4555,'Придельники с 2022'!$B$4:$X$28,13,0),IF('Форма 1'!$AE4555=3,'Форма 1'!$H4555*VLOOKUP('Форма 1'!$F4555,'Придельники с 2022'!$B$4:$X$28,12,0)))))</f>
        <v>29396201.323999997</v>
      </c>
      <c r="O4555" s="103" t="str">
        <f>IF(ISNUMBER('Форма 1'!AF4555),'Форма 1'!$H4555*VLOOKUP('Форма 1'!$F4555,'Придельники с 2022'!$B$4:$X$28,'Форма 1'!AF$8),"")</f>
        <v/>
      </c>
      <c r="P4555" s="87"/>
      <c r="Q4555" s="103" t="str">
        <f>IF(ISNUMBER('Форма 1'!AH4555),'Форма 1'!$H4555*VLOOKUP('Форма 1'!$F4555,'Придельники с 2022'!$B$4:$X$28,'Форма 1'!AH$8),"")</f>
        <v/>
      </c>
      <c r="R4555" s="103" t="str">
        <f>IF(ISNUMBER('Форма 1'!AI4555),'Форма 1'!$H4555*VLOOKUP('Форма 1'!$F4555,'Придельники с 2022'!$B$4:$X$28,'Форма 1'!AI$8),"")</f>
        <v/>
      </c>
      <c r="S4555" s="103" t="str">
        <f>IF(ISNUMBER('Форма 1'!AJ4555),'Форма 1'!$H4555*VLOOKUP('Форма 1'!$F4555,'Придельники с 2022'!$B$4:$X$28,'Форма 1'!AJ$8),"")</f>
        <v/>
      </c>
      <c r="T4555" s="87"/>
    </row>
    <row r="4556" spans="1:20">
      <c r="A4556" s="188">
        <f t="shared" si="297"/>
        <v>102</v>
      </c>
      <c r="B4556" s="189" t="s">
        <v>4391</v>
      </c>
      <c r="C4556" s="99">
        <f t="shared" si="298"/>
        <v>28178052.503999997</v>
      </c>
      <c r="D4556" s="103" t="str">
        <f>IF(ISNUMBER('Форма 1'!U4556),'Форма 1'!$H4556*VLOOKUP('Форма 1'!$F4556,'Придельники с 2022'!$B$4:$X$28,'Форма 1'!U$8),"")</f>
        <v/>
      </c>
      <c r="E4556" s="103" t="str">
        <f>IF(ISNUMBER('Форма 1'!V4556),'Форма 1'!$H4556*VLOOKUP('Форма 1'!$F4556,'Придельники с 2022'!$B$4:$X$28,'Форма 1'!V$8),"")</f>
        <v/>
      </c>
      <c r="F4556" s="103" t="str">
        <f>IF(ISNUMBER('Форма 1'!W4556),'Форма 1'!$H4556*VLOOKUP('Форма 1'!$F4556,'Придельники с 2022'!$B$4:$X$28,'Форма 1'!W$8),"")</f>
        <v/>
      </c>
      <c r="G4556" s="103" t="str">
        <f>IF(ISNUMBER('Форма 1'!X4556),'Форма 1'!$H4556*VLOOKUP('Форма 1'!$F4556,'Придельники с 2022'!$B$4:$X$28,'Форма 1'!X$8),"")</f>
        <v/>
      </c>
      <c r="H4556" s="103" t="str">
        <f>IF(ISNUMBER('Форма 1'!Y4556),'Форма 1'!$H4556*VLOOKUP('Форма 1'!$F4556,'Придельники с 2022'!$B$4:$X$28,'Форма 1'!Y$8),"")</f>
        <v/>
      </c>
      <c r="I4556" s="103" t="str">
        <f>IF(ISNUMBER('Форма 1'!Z4556),'Форма 1'!$H4556*VLOOKUP('Форма 1'!$F4556,'Придельники с 2022'!$B$4:$X$28,'Форма 1'!Z$8),"")</f>
        <v/>
      </c>
      <c r="J4556" s="103" t="str">
        <f>IF(ISNUMBER('Форма 1'!AA4556),'Форма 1'!$H4556*VLOOKUP('Форма 1'!$F4556,'Придельники с 2022'!$B$4:$X$28,'Форма 1'!AA$8),"")</f>
        <v/>
      </c>
      <c r="K4556" s="90"/>
      <c r="L4556" s="87"/>
      <c r="M4556" s="103" t="str">
        <f>IF(ISNUMBER('Форма 1'!AD4556),'Форма 1'!$H4556*VLOOKUP('Форма 1'!$F4556,'Придельники с 2022'!$B$4:$X$28,'Форма 1'!AD$8),"")</f>
        <v/>
      </c>
      <c r="N4556" s="103">
        <f>IF(ISBLANK('Форма 1'!$AE4556),"",IF('Форма 1'!$AE4556=1,'Форма 1'!$H4556*VLOOKUP('Форма 1'!$F4556,'Придельники с 2022'!$B$4:$X$28,'Форма 1'!$AE$8,0),IF('Форма 1'!$AE4556=2,'Форма 1'!$H4556*VLOOKUP('Форма 1'!$F4556,'Придельники с 2022'!$B$4:$X$28,13,0),IF('Форма 1'!$AE4556=3,'Форма 1'!$H4556*VLOOKUP('Форма 1'!$F4556,'Придельники с 2022'!$B$4:$X$28,12,0)))))</f>
        <v>28178052.503999997</v>
      </c>
      <c r="O4556" s="103" t="str">
        <f>IF(ISNUMBER('Форма 1'!AF4556),'Форма 1'!$H4556*VLOOKUP('Форма 1'!$F4556,'Придельники с 2022'!$B$4:$X$28,'Форма 1'!AF$8),"")</f>
        <v/>
      </c>
      <c r="P4556" s="87"/>
      <c r="Q4556" s="103" t="str">
        <f>IF(ISNUMBER('Форма 1'!AH4556),'Форма 1'!$H4556*VLOOKUP('Форма 1'!$F4556,'Придельники с 2022'!$B$4:$X$28,'Форма 1'!AH$8),"")</f>
        <v/>
      </c>
      <c r="R4556" s="103" t="str">
        <f>IF(ISNUMBER('Форма 1'!AI4556),'Форма 1'!$H4556*VLOOKUP('Форма 1'!$F4556,'Придельники с 2022'!$B$4:$X$28,'Форма 1'!AI$8),"")</f>
        <v/>
      </c>
      <c r="S4556" s="103" t="str">
        <f>IF(ISNUMBER('Форма 1'!AJ4556),'Форма 1'!$H4556*VLOOKUP('Форма 1'!$F4556,'Придельники с 2022'!$B$4:$X$28,'Форма 1'!AJ$8),"")</f>
        <v/>
      </c>
      <c r="T4556" s="87"/>
    </row>
    <row r="4557" spans="1:20">
      <c r="A4557" s="188">
        <f t="shared" si="297"/>
        <v>103</v>
      </c>
      <c r="B4557" s="189" t="s">
        <v>4392</v>
      </c>
      <c r="C4557" s="99">
        <f t="shared" si="298"/>
        <v>34589030.5964</v>
      </c>
      <c r="D4557" s="103" t="str">
        <f>IF(ISNUMBER('Форма 1'!U4557),'Форма 1'!$H4557*VLOOKUP('Форма 1'!$F4557,'Придельники с 2022'!$B$4:$X$28,'Форма 1'!U$8),"")</f>
        <v/>
      </c>
      <c r="E4557" s="103" t="str">
        <f>IF(ISNUMBER('Форма 1'!V4557),'Форма 1'!$H4557*VLOOKUP('Форма 1'!$F4557,'Придельники с 2022'!$B$4:$X$28,'Форма 1'!V$8),"")</f>
        <v/>
      </c>
      <c r="F4557" s="103" t="str">
        <f>IF(ISNUMBER('Форма 1'!W4557),'Форма 1'!$H4557*VLOOKUP('Форма 1'!$F4557,'Придельники с 2022'!$B$4:$X$28,'Форма 1'!W$8),"")</f>
        <v/>
      </c>
      <c r="G4557" s="103" t="str">
        <f>IF(ISNUMBER('Форма 1'!X4557),'Форма 1'!$H4557*VLOOKUP('Форма 1'!$F4557,'Придельники с 2022'!$B$4:$X$28,'Форма 1'!X$8),"")</f>
        <v/>
      </c>
      <c r="H4557" s="103" t="str">
        <f>IF(ISNUMBER('Форма 1'!Y4557),'Форма 1'!$H4557*VLOOKUP('Форма 1'!$F4557,'Придельники с 2022'!$B$4:$X$28,'Форма 1'!Y$8),"")</f>
        <v/>
      </c>
      <c r="I4557" s="103" t="str">
        <f>IF(ISNUMBER('Форма 1'!Z4557),'Форма 1'!$H4557*VLOOKUP('Форма 1'!$F4557,'Придельники с 2022'!$B$4:$X$28,'Форма 1'!Z$8),"")</f>
        <v/>
      </c>
      <c r="J4557" s="103" t="str">
        <f>IF(ISNUMBER('Форма 1'!AA4557),'Форма 1'!$H4557*VLOOKUP('Форма 1'!$F4557,'Придельники с 2022'!$B$4:$X$28,'Форма 1'!AA$8),"")</f>
        <v/>
      </c>
      <c r="K4557" s="90"/>
      <c r="L4557" s="87"/>
      <c r="M4557" s="103" t="str">
        <f>IF(ISNUMBER('Форма 1'!AD4557),'Форма 1'!$H4557*VLOOKUP('Форма 1'!$F4557,'Придельники с 2022'!$B$4:$X$28,'Форма 1'!AD$8),"")</f>
        <v/>
      </c>
      <c r="N4557" s="103">
        <f>IF(ISBLANK('Форма 1'!$AE4557),"",IF('Форма 1'!$AE4557=1,'Форма 1'!$H4557*VLOOKUP('Форма 1'!$F4557,'Придельники с 2022'!$B$4:$X$28,'Форма 1'!$AE$8,0),IF('Форма 1'!$AE4557=2,'Форма 1'!$H4557*VLOOKUP('Форма 1'!$F4557,'Придельники с 2022'!$B$4:$X$28,13,0),IF('Форма 1'!$AE4557=3,'Форма 1'!$H4557*VLOOKUP('Форма 1'!$F4557,'Придельники с 2022'!$B$4:$X$28,12,0)))))</f>
        <v>34589030.5964</v>
      </c>
      <c r="O4557" s="103" t="str">
        <f>IF(ISNUMBER('Форма 1'!AF4557),'Форма 1'!$H4557*VLOOKUP('Форма 1'!$F4557,'Придельники с 2022'!$B$4:$X$28,'Форма 1'!AF$8),"")</f>
        <v/>
      </c>
      <c r="P4557" s="87"/>
      <c r="Q4557" s="103" t="str">
        <f>IF(ISNUMBER('Форма 1'!AH4557),'Форма 1'!$H4557*VLOOKUP('Форма 1'!$F4557,'Придельники с 2022'!$B$4:$X$28,'Форма 1'!AH$8),"")</f>
        <v/>
      </c>
      <c r="R4557" s="103" t="str">
        <f>IF(ISNUMBER('Форма 1'!AI4557),'Форма 1'!$H4557*VLOOKUP('Форма 1'!$F4557,'Придельники с 2022'!$B$4:$X$28,'Форма 1'!AI$8),"")</f>
        <v/>
      </c>
      <c r="S4557" s="103" t="str">
        <f>IF(ISNUMBER('Форма 1'!AJ4557),'Форма 1'!$H4557*VLOOKUP('Форма 1'!$F4557,'Придельники с 2022'!$B$4:$X$28,'Форма 1'!AJ$8),"")</f>
        <v/>
      </c>
      <c r="T4557" s="87"/>
    </row>
    <row r="4558" spans="1:20">
      <c r="A4558" s="188">
        <f t="shared" si="297"/>
        <v>104</v>
      </c>
      <c r="B4558" s="189" t="s">
        <v>4393</v>
      </c>
      <c r="C4558" s="99">
        <f t="shared" si="298"/>
        <v>34224367.127999999</v>
      </c>
      <c r="D4558" s="103" t="str">
        <f>IF(ISNUMBER('Форма 1'!U4558),'Форма 1'!$H4558*VLOOKUP('Форма 1'!$F4558,'Придельники с 2022'!$B$4:$X$28,'Форма 1'!U$8),"")</f>
        <v/>
      </c>
      <c r="E4558" s="103" t="str">
        <f>IF(ISNUMBER('Форма 1'!V4558),'Форма 1'!$H4558*VLOOKUP('Форма 1'!$F4558,'Придельники с 2022'!$B$4:$X$28,'Форма 1'!V$8),"")</f>
        <v/>
      </c>
      <c r="F4558" s="103" t="str">
        <f>IF(ISNUMBER('Форма 1'!W4558),'Форма 1'!$H4558*VLOOKUP('Форма 1'!$F4558,'Придельники с 2022'!$B$4:$X$28,'Форма 1'!W$8),"")</f>
        <v/>
      </c>
      <c r="G4558" s="103" t="str">
        <f>IF(ISNUMBER('Форма 1'!X4558),'Форма 1'!$H4558*VLOOKUP('Форма 1'!$F4558,'Придельники с 2022'!$B$4:$X$28,'Форма 1'!X$8),"")</f>
        <v/>
      </c>
      <c r="H4558" s="103" t="str">
        <f>IF(ISNUMBER('Форма 1'!Y4558),'Форма 1'!$H4558*VLOOKUP('Форма 1'!$F4558,'Придельники с 2022'!$B$4:$X$28,'Форма 1'!Y$8),"")</f>
        <v/>
      </c>
      <c r="I4558" s="103" t="str">
        <f>IF(ISNUMBER('Форма 1'!Z4558),'Форма 1'!$H4558*VLOOKUP('Форма 1'!$F4558,'Придельники с 2022'!$B$4:$X$28,'Форма 1'!Z$8),"")</f>
        <v/>
      </c>
      <c r="J4558" s="103" t="str">
        <f>IF(ISNUMBER('Форма 1'!AA4558),'Форма 1'!$H4558*VLOOKUP('Форма 1'!$F4558,'Придельники с 2022'!$B$4:$X$28,'Форма 1'!AA$8),"")</f>
        <v/>
      </c>
      <c r="K4558" s="90"/>
      <c r="L4558" s="87"/>
      <c r="M4558" s="103" t="str">
        <f>IF(ISNUMBER('Форма 1'!AD4558),'Форма 1'!$H4558*VLOOKUP('Форма 1'!$F4558,'Придельники с 2022'!$B$4:$X$28,'Форма 1'!AD$8),"")</f>
        <v/>
      </c>
      <c r="N4558" s="103">
        <f>IF(ISBLANK('Форма 1'!$AE4558),"",IF('Форма 1'!$AE4558=1,'Форма 1'!$H4558*VLOOKUP('Форма 1'!$F4558,'Придельники с 2022'!$B$4:$X$28,'Форма 1'!$AE$8,0),IF('Форма 1'!$AE4558=2,'Форма 1'!$H4558*VLOOKUP('Форма 1'!$F4558,'Придельники с 2022'!$B$4:$X$28,13,0),IF('Форма 1'!$AE4558=3,'Форма 1'!$H4558*VLOOKUP('Форма 1'!$F4558,'Придельники с 2022'!$B$4:$X$28,12,0)))))</f>
        <v>34224367.127999999</v>
      </c>
      <c r="O4558" s="103" t="str">
        <f>IF(ISNUMBER('Форма 1'!AF4558),'Форма 1'!$H4558*VLOOKUP('Форма 1'!$F4558,'Придельники с 2022'!$B$4:$X$28,'Форма 1'!AF$8),"")</f>
        <v/>
      </c>
      <c r="P4558" s="87"/>
      <c r="Q4558" s="103" t="str">
        <f>IF(ISNUMBER('Форма 1'!AH4558),'Форма 1'!$H4558*VLOOKUP('Форма 1'!$F4558,'Придельники с 2022'!$B$4:$X$28,'Форма 1'!AH$8),"")</f>
        <v/>
      </c>
      <c r="R4558" s="103" t="str">
        <f>IF(ISNUMBER('Форма 1'!AI4558),'Форма 1'!$H4558*VLOOKUP('Форма 1'!$F4558,'Придельники с 2022'!$B$4:$X$28,'Форма 1'!AI$8),"")</f>
        <v/>
      </c>
      <c r="S4558" s="103" t="str">
        <f>IF(ISNUMBER('Форма 1'!AJ4558),'Форма 1'!$H4558*VLOOKUP('Форма 1'!$F4558,'Придельники с 2022'!$B$4:$X$28,'Форма 1'!AJ$8),"")</f>
        <v/>
      </c>
      <c r="T4558" s="87"/>
    </row>
    <row r="4559" spans="1:20">
      <c r="A4559" s="188">
        <f t="shared" si="297"/>
        <v>105</v>
      </c>
      <c r="B4559" s="189" t="s">
        <v>4394</v>
      </c>
      <c r="C4559" s="99">
        <f t="shared" si="298"/>
        <v>34190678.843999997</v>
      </c>
      <c r="D4559" s="103" t="str">
        <f>IF(ISNUMBER('Форма 1'!U4559),'Форма 1'!$H4559*VLOOKUP('Форма 1'!$F4559,'Придельники с 2022'!$B$4:$X$28,'Форма 1'!U$8),"")</f>
        <v/>
      </c>
      <c r="E4559" s="103" t="str">
        <f>IF(ISNUMBER('Форма 1'!V4559),'Форма 1'!$H4559*VLOOKUP('Форма 1'!$F4559,'Придельники с 2022'!$B$4:$X$28,'Форма 1'!V$8),"")</f>
        <v/>
      </c>
      <c r="F4559" s="103" t="str">
        <f>IF(ISNUMBER('Форма 1'!W4559),'Форма 1'!$H4559*VLOOKUP('Форма 1'!$F4559,'Придельники с 2022'!$B$4:$X$28,'Форма 1'!W$8),"")</f>
        <v/>
      </c>
      <c r="G4559" s="103" t="str">
        <f>IF(ISNUMBER('Форма 1'!X4559),'Форма 1'!$H4559*VLOOKUP('Форма 1'!$F4559,'Придельники с 2022'!$B$4:$X$28,'Форма 1'!X$8),"")</f>
        <v/>
      </c>
      <c r="H4559" s="103" t="str">
        <f>IF(ISNUMBER('Форма 1'!Y4559),'Форма 1'!$H4559*VLOOKUP('Форма 1'!$F4559,'Придельники с 2022'!$B$4:$X$28,'Форма 1'!Y$8),"")</f>
        <v/>
      </c>
      <c r="I4559" s="103" t="str">
        <f>IF(ISNUMBER('Форма 1'!Z4559),'Форма 1'!$H4559*VLOOKUP('Форма 1'!$F4559,'Придельники с 2022'!$B$4:$X$28,'Форма 1'!Z$8),"")</f>
        <v/>
      </c>
      <c r="J4559" s="103" t="str">
        <f>IF(ISNUMBER('Форма 1'!AA4559),'Форма 1'!$H4559*VLOOKUP('Форма 1'!$F4559,'Придельники с 2022'!$B$4:$X$28,'Форма 1'!AA$8),"")</f>
        <v/>
      </c>
      <c r="K4559" s="90"/>
      <c r="L4559" s="87"/>
      <c r="M4559" s="103" t="str">
        <f>IF(ISNUMBER('Форма 1'!AD4559),'Форма 1'!$H4559*VLOOKUP('Форма 1'!$F4559,'Придельники с 2022'!$B$4:$X$28,'Форма 1'!AD$8),"")</f>
        <v/>
      </c>
      <c r="N4559" s="103">
        <f>IF(ISBLANK('Форма 1'!$AE4559),"",IF('Форма 1'!$AE4559=1,'Форма 1'!$H4559*VLOOKUP('Форма 1'!$F4559,'Придельники с 2022'!$B$4:$X$28,'Форма 1'!$AE$8,0),IF('Форма 1'!$AE4559=2,'Форма 1'!$H4559*VLOOKUP('Форма 1'!$F4559,'Придельники с 2022'!$B$4:$X$28,13,0),IF('Форма 1'!$AE4559=3,'Форма 1'!$H4559*VLOOKUP('Форма 1'!$F4559,'Придельники с 2022'!$B$4:$X$28,12,0)))))</f>
        <v>34190678.843999997</v>
      </c>
      <c r="O4559" s="103" t="str">
        <f>IF(ISNUMBER('Форма 1'!AF4559),'Форма 1'!$H4559*VLOOKUP('Форма 1'!$F4559,'Придельники с 2022'!$B$4:$X$28,'Форма 1'!AF$8),"")</f>
        <v/>
      </c>
      <c r="P4559" s="87"/>
      <c r="Q4559" s="103" t="str">
        <f>IF(ISNUMBER('Форма 1'!AH4559),'Форма 1'!$H4559*VLOOKUP('Форма 1'!$F4559,'Придельники с 2022'!$B$4:$X$28,'Форма 1'!AH$8),"")</f>
        <v/>
      </c>
      <c r="R4559" s="103" t="str">
        <f>IF(ISNUMBER('Форма 1'!AI4559),'Форма 1'!$H4559*VLOOKUP('Форма 1'!$F4559,'Придельники с 2022'!$B$4:$X$28,'Форма 1'!AI$8),"")</f>
        <v/>
      </c>
      <c r="S4559" s="103" t="str">
        <f>IF(ISNUMBER('Форма 1'!AJ4559),'Форма 1'!$H4559*VLOOKUP('Форма 1'!$F4559,'Придельники с 2022'!$B$4:$X$28,'Форма 1'!AJ$8),"")</f>
        <v/>
      </c>
      <c r="T4559" s="87"/>
    </row>
    <row r="4560" spans="1:20">
      <c r="A4560" s="188">
        <f t="shared" si="297"/>
        <v>106</v>
      </c>
      <c r="B4560" s="189" t="s">
        <v>4395</v>
      </c>
      <c r="C4560" s="99">
        <f t="shared" si="298"/>
        <v>17405125.164000001</v>
      </c>
      <c r="D4560" s="103" t="str">
        <f>IF(ISNUMBER('Форма 1'!U4560),'Форма 1'!$H4560*VLOOKUP('Форма 1'!$F4560,'Придельники с 2022'!$B$4:$X$28,'Форма 1'!U$8),"")</f>
        <v/>
      </c>
      <c r="E4560" s="103" t="str">
        <f>IF(ISNUMBER('Форма 1'!V4560),'Форма 1'!$H4560*VLOOKUP('Форма 1'!$F4560,'Придельники с 2022'!$B$4:$X$28,'Форма 1'!V$8),"")</f>
        <v/>
      </c>
      <c r="F4560" s="103" t="str">
        <f>IF(ISNUMBER('Форма 1'!W4560),'Форма 1'!$H4560*VLOOKUP('Форма 1'!$F4560,'Придельники с 2022'!$B$4:$X$28,'Форма 1'!W$8),"")</f>
        <v/>
      </c>
      <c r="G4560" s="103" t="str">
        <f>IF(ISNUMBER('Форма 1'!X4560),'Форма 1'!$H4560*VLOOKUP('Форма 1'!$F4560,'Придельники с 2022'!$B$4:$X$28,'Форма 1'!X$8),"")</f>
        <v/>
      </c>
      <c r="H4560" s="103" t="str">
        <f>IF(ISNUMBER('Форма 1'!Y4560),'Форма 1'!$H4560*VLOOKUP('Форма 1'!$F4560,'Придельники с 2022'!$B$4:$X$28,'Форма 1'!Y$8),"")</f>
        <v/>
      </c>
      <c r="I4560" s="103" t="str">
        <f>IF(ISNUMBER('Форма 1'!Z4560),'Форма 1'!$H4560*VLOOKUP('Форма 1'!$F4560,'Придельники с 2022'!$B$4:$X$28,'Форма 1'!Z$8),"")</f>
        <v/>
      </c>
      <c r="J4560" s="103" t="str">
        <f>IF(ISNUMBER('Форма 1'!AA4560),'Форма 1'!$H4560*VLOOKUP('Форма 1'!$F4560,'Придельники с 2022'!$B$4:$X$28,'Форма 1'!AA$8),"")</f>
        <v/>
      </c>
      <c r="K4560" s="90"/>
      <c r="L4560" s="87"/>
      <c r="M4560" s="103" t="str">
        <f>IF(ISNUMBER('Форма 1'!AD4560),'Форма 1'!$H4560*VLOOKUP('Форма 1'!$F4560,'Придельники с 2022'!$B$4:$X$28,'Форма 1'!AD$8),"")</f>
        <v/>
      </c>
      <c r="N4560" s="103">
        <f>IF(ISBLANK('Форма 1'!$AE4560),"",IF('Форма 1'!$AE4560=1,'Форма 1'!$H4560*VLOOKUP('Форма 1'!$F4560,'Придельники с 2022'!$B$4:$X$28,'Форма 1'!$AE$8,0),IF('Форма 1'!$AE4560=2,'Форма 1'!$H4560*VLOOKUP('Форма 1'!$F4560,'Придельники с 2022'!$B$4:$X$28,13,0),IF('Форма 1'!$AE4560=3,'Форма 1'!$H4560*VLOOKUP('Форма 1'!$F4560,'Придельники с 2022'!$B$4:$X$28,12,0)))))</f>
        <v>17405125.164000001</v>
      </c>
      <c r="O4560" s="103" t="str">
        <f>IF(ISNUMBER('Форма 1'!AF4560),'Форма 1'!$H4560*VLOOKUP('Форма 1'!$F4560,'Придельники с 2022'!$B$4:$X$28,'Форма 1'!AF$8),"")</f>
        <v/>
      </c>
      <c r="P4560" s="87"/>
      <c r="Q4560" s="103" t="str">
        <f>IF(ISNUMBER('Форма 1'!AH4560),'Форма 1'!$H4560*VLOOKUP('Форма 1'!$F4560,'Придельники с 2022'!$B$4:$X$28,'Форма 1'!AH$8),"")</f>
        <v/>
      </c>
      <c r="R4560" s="103" t="str">
        <f>IF(ISNUMBER('Форма 1'!AI4560),'Форма 1'!$H4560*VLOOKUP('Форма 1'!$F4560,'Придельники с 2022'!$B$4:$X$28,'Форма 1'!AI$8),"")</f>
        <v/>
      </c>
      <c r="S4560" s="103" t="str">
        <f>IF(ISNUMBER('Форма 1'!AJ4560),'Форма 1'!$H4560*VLOOKUP('Форма 1'!$F4560,'Придельники с 2022'!$B$4:$X$28,'Форма 1'!AJ$8),"")</f>
        <v/>
      </c>
      <c r="T4560" s="87"/>
    </row>
    <row r="4561" spans="1:20">
      <c r="A4561" s="188">
        <f t="shared" si="297"/>
        <v>107</v>
      </c>
      <c r="B4561" s="189" t="s">
        <v>4396</v>
      </c>
      <c r="C4561" s="99">
        <f t="shared" si="298"/>
        <v>21534137.015999999</v>
      </c>
      <c r="D4561" s="103" t="str">
        <f>IF(ISNUMBER('Форма 1'!U4561),'Форма 1'!$H4561*VLOOKUP('Форма 1'!$F4561,'Придельники с 2022'!$B$4:$X$28,'Форма 1'!U$8),"")</f>
        <v/>
      </c>
      <c r="E4561" s="103" t="str">
        <f>IF(ISNUMBER('Форма 1'!V4561),'Форма 1'!$H4561*VLOOKUP('Форма 1'!$F4561,'Придельники с 2022'!$B$4:$X$28,'Форма 1'!V$8),"")</f>
        <v/>
      </c>
      <c r="F4561" s="103" t="str">
        <f>IF(ISNUMBER('Форма 1'!W4561),'Форма 1'!$H4561*VLOOKUP('Форма 1'!$F4561,'Придельники с 2022'!$B$4:$X$28,'Форма 1'!W$8),"")</f>
        <v/>
      </c>
      <c r="G4561" s="103" t="str">
        <f>IF(ISNUMBER('Форма 1'!X4561),'Форма 1'!$H4561*VLOOKUP('Форма 1'!$F4561,'Придельники с 2022'!$B$4:$X$28,'Форма 1'!X$8),"")</f>
        <v/>
      </c>
      <c r="H4561" s="103" t="str">
        <f>IF(ISNUMBER('Форма 1'!Y4561),'Форма 1'!$H4561*VLOOKUP('Форма 1'!$F4561,'Придельники с 2022'!$B$4:$X$28,'Форма 1'!Y$8),"")</f>
        <v/>
      </c>
      <c r="I4561" s="103" t="str">
        <f>IF(ISNUMBER('Форма 1'!Z4561),'Форма 1'!$H4561*VLOOKUP('Форма 1'!$F4561,'Придельники с 2022'!$B$4:$X$28,'Форма 1'!Z$8),"")</f>
        <v/>
      </c>
      <c r="J4561" s="103" t="str">
        <f>IF(ISNUMBER('Форма 1'!AA4561),'Форма 1'!$H4561*VLOOKUP('Форма 1'!$F4561,'Придельники с 2022'!$B$4:$X$28,'Форма 1'!AA$8),"")</f>
        <v/>
      </c>
      <c r="K4561" s="90"/>
      <c r="L4561" s="87"/>
      <c r="M4561" s="103" t="str">
        <f>IF(ISNUMBER('Форма 1'!AD4561),'Форма 1'!$H4561*VLOOKUP('Форма 1'!$F4561,'Придельники с 2022'!$B$4:$X$28,'Форма 1'!AD$8),"")</f>
        <v/>
      </c>
      <c r="N4561" s="103">
        <f>IF(ISBLANK('Форма 1'!$AE4561),"",IF('Форма 1'!$AE4561=1,'Форма 1'!$H4561*VLOOKUP('Форма 1'!$F4561,'Придельники с 2022'!$B$4:$X$28,'Форма 1'!$AE$8,0),IF('Форма 1'!$AE4561=2,'Форма 1'!$H4561*VLOOKUP('Форма 1'!$F4561,'Придельники с 2022'!$B$4:$X$28,13,0),IF('Форма 1'!$AE4561=3,'Форма 1'!$H4561*VLOOKUP('Форма 1'!$F4561,'Придельники с 2022'!$B$4:$X$28,12,0)))))</f>
        <v>21534137.015999999</v>
      </c>
      <c r="O4561" s="103" t="str">
        <f>IF(ISNUMBER('Форма 1'!AF4561),'Форма 1'!$H4561*VLOOKUP('Форма 1'!$F4561,'Придельники с 2022'!$B$4:$X$28,'Форма 1'!AF$8),"")</f>
        <v/>
      </c>
      <c r="P4561" s="87"/>
      <c r="Q4561" s="103" t="str">
        <f>IF(ISNUMBER('Форма 1'!AH4561),'Форма 1'!$H4561*VLOOKUP('Форма 1'!$F4561,'Придельники с 2022'!$B$4:$X$28,'Форма 1'!AH$8),"")</f>
        <v/>
      </c>
      <c r="R4561" s="103" t="str">
        <f>IF(ISNUMBER('Форма 1'!AI4561),'Форма 1'!$H4561*VLOOKUP('Форма 1'!$F4561,'Придельники с 2022'!$B$4:$X$28,'Форма 1'!AI$8),"")</f>
        <v/>
      </c>
      <c r="S4561" s="103" t="str">
        <f>IF(ISNUMBER('Форма 1'!AJ4561),'Форма 1'!$H4561*VLOOKUP('Форма 1'!$F4561,'Придельники с 2022'!$B$4:$X$28,'Форма 1'!AJ$8),"")</f>
        <v/>
      </c>
      <c r="T4561" s="87"/>
    </row>
    <row r="4562" spans="1:20">
      <c r="A4562" s="188">
        <f t="shared" si="297"/>
        <v>108</v>
      </c>
      <c r="B4562" s="189" t="s">
        <v>4397</v>
      </c>
      <c r="C4562" s="99">
        <f t="shared" si="298"/>
        <v>33516522.575199995</v>
      </c>
      <c r="D4562" s="103" t="str">
        <f>IF(ISNUMBER('Форма 1'!U4562),'Форма 1'!$H4562*VLOOKUP('Форма 1'!$F4562,'Придельники с 2022'!$B$4:$X$28,'Форма 1'!U$8),"")</f>
        <v/>
      </c>
      <c r="E4562" s="103" t="str">
        <f>IF(ISNUMBER('Форма 1'!V4562),'Форма 1'!$H4562*VLOOKUP('Форма 1'!$F4562,'Придельники с 2022'!$B$4:$X$28,'Форма 1'!V$8),"")</f>
        <v/>
      </c>
      <c r="F4562" s="103" t="str">
        <f>IF(ISNUMBER('Форма 1'!W4562),'Форма 1'!$H4562*VLOOKUP('Форма 1'!$F4562,'Придельники с 2022'!$B$4:$X$28,'Форма 1'!W$8),"")</f>
        <v/>
      </c>
      <c r="G4562" s="103" t="str">
        <f>IF(ISNUMBER('Форма 1'!X4562),'Форма 1'!$H4562*VLOOKUP('Форма 1'!$F4562,'Придельники с 2022'!$B$4:$X$28,'Форма 1'!X$8),"")</f>
        <v/>
      </c>
      <c r="H4562" s="103" t="str">
        <f>IF(ISNUMBER('Форма 1'!Y4562),'Форма 1'!$H4562*VLOOKUP('Форма 1'!$F4562,'Придельники с 2022'!$B$4:$X$28,'Форма 1'!Y$8),"")</f>
        <v/>
      </c>
      <c r="I4562" s="103" t="str">
        <f>IF(ISNUMBER('Форма 1'!Z4562),'Форма 1'!$H4562*VLOOKUP('Форма 1'!$F4562,'Придельники с 2022'!$B$4:$X$28,'Форма 1'!Z$8),"")</f>
        <v/>
      </c>
      <c r="J4562" s="103" t="str">
        <f>IF(ISNUMBER('Форма 1'!AA4562),'Форма 1'!$H4562*VLOOKUP('Форма 1'!$F4562,'Придельники с 2022'!$B$4:$X$28,'Форма 1'!AA$8),"")</f>
        <v/>
      </c>
      <c r="K4562" s="90"/>
      <c r="L4562" s="87"/>
      <c r="M4562" s="103" t="str">
        <f>IF(ISNUMBER('Форма 1'!AD4562),'Форма 1'!$H4562*VLOOKUP('Форма 1'!$F4562,'Придельники с 2022'!$B$4:$X$28,'Форма 1'!AD$8),"")</f>
        <v/>
      </c>
      <c r="N4562" s="103">
        <f>IF(ISBLANK('Форма 1'!$AE4562),"",IF('Форма 1'!$AE4562=1,'Форма 1'!$H4562*VLOOKUP('Форма 1'!$F4562,'Придельники с 2022'!$B$4:$X$28,'Форма 1'!$AE$8,0),IF('Форма 1'!$AE4562=2,'Форма 1'!$H4562*VLOOKUP('Форма 1'!$F4562,'Придельники с 2022'!$B$4:$X$28,13,0),IF('Форма 1'!$AE4562=3,'Форма 1'!$H4562*VLOOKUP('Форма 1'!$F4562,'Придельники с 2022'!$B$4:$X$28,12,0)))))</f>
        <v>33516522.575199995</v>
      </c>
      <c r="O4562" s="103" t="str">
        <f>IF(ISNUMBER('Форма 1'!AF4562),'Форма 1'!$H4562*VLOOKUP('Форма 1'!$F4562,'Придельники с 2022'!$B$4:$X$28,'Форма 1'!AF$8),"")</f>
        <v/>
      </c>
      <c r="P4562" s="87"/>
      <c r="Q4562" s="103" t="str">
        <f>IF(ISNUMBER('Форма 1'!AH4562),'Форма 1'!$H4562*VLOOKUP('Форма 1'!$F4562,'Придельники с 2022'!$B$4:$X$28,'Форма 1'!AH$8),"")</f>
        <v/>
      </c>
      <c r="R4562" s="103" t="str">
        <f>IF(ISNUMBER('Форма 1'!AI4562),'Форма 1'!$H4562*VLOOKUP('Форма 1'!$F4562,'Придельники с 2022'!$B$4:$X$28,'Форма 1'!AI$8),"")</f>
        <v/>
      </c>
      <c r="S4562" s="103" t="str">
        <f>IF(ISNUMBER('Форма 1'!AJ4562),'Форма 1'!$H4562*VLOOKUP('Форма 1'!$F4562,'Придельники с 2022'!$B$4:$X$28,'Форма 1'!AJ$8),"")</f>
        <v/>
      </c>
      <c r="T4562" s="87"/>
    </row>
    <row r="4563" spans="1:20">
      <c r="A4563" s="188">
        <f t="shared" si="297"/>
        <v>109</v>
      </c>
      <c r="B4563" s="189" t="s">
        <v>4398</v>
      </c>
      <c r="C4563" s="99">
        <f t="shared" si="298"/>
        <v>25384366.111999996</v>
      </c>
      <c r="D4563" s="103" t="str">
        <f>IF(ISNUMBER('Форма 1'!U4563),'Форма 1'!$H4563*VLOOKUP('Форма 1'!$F4563,'Придельники с 2022'!$B$4:$X$28,'Форма 1'!U$8),"")</f>
        <v/>
      </c>
      <c r="E4563" s="103" t="str">
        <f>IF(ISNUMBER('Форма 1'!V4563),'Форма 1'!$H4563*VLOOKUP('Форма 1'!$F4563,'Придельники с 2022'!$B$4:$X$28,'Форма 1'!V$8),"")</f>
        <v/>
      </c>
      <c r="F4563" s="103" t="str">
        <f>IF(ISNUMBER('Форма 1'!W4563),'Форма 1'!$H4563*VLOOKUP('Форма 1'!$F4563,'Придельники с 2022'!$B$4:$X$28,'Форма 1'!W$8),"")</f>
        <v/>
      </c>
      <c r="G4563" s="103" t="str">
        <f>IF(ISNUMBER('Форма 1'!X4563),'Форма 1'!$H4563*VLOOKUP('Форма 1'!$F4563,'Придельники с 2022'!$B$4:$X$28,'Форма 1'!X$8),"")</f>
        <v/>
      </c>
      <c r="H4563" s="103" t="str">
        <f>IF(ISNUMBER('Форма 1'!Y4563),'Форма 1'!$H4563*VLOOKUP('Форма 1'!$F4563,'Придельники с 2022'!$B$4:$X$28,'Форма 1'!Y$8),"")</f>
        <v/>
      </c>
      <c r="I4563" s="103" t="str">
        <f>IF(ISNUMBER('Форма 1'!Z4563),'Форма 1'!$H4563*VLOOKUP('Форма 1'!$F4563,'Придельники с 2022'!$B$4:$X$28,'Форма 1'!Z$8),"")</f>
        <v/>
      </c>
      <c r="J4563" s="103" t="str">
        <f>IF(ISNUMBER('Форма 1'!AA4563),'Форма 1'!$H4563*VLOOKUP('Форма 1'!$F4563,'Придельники с 2022'!$B$4:$X$28,'Форма 1'!AA$8),"")</f>
        <v/>
      </c>
      <c r="K4563" s="90"/>
      <c r="L4563" s="87"/>
      <c r="M4563" s="103" t="str">
        <f>IF(ISNUMBER('Форма 1'!AD4563),'Форма 1'!$H4563*VLOOKUP('Форма 1'!$F4563,'Придельники с 2022'!$B$4:$X$28,'Форма 1'!AD$8),"")</f>
        <v/>
      </c>
      <c r="N4563" s="103">
        <f>IF(ISBLANK('Форма 1'!$AE4563),"",IF('Форма 1'!$AE4563=1,'Форма 1'!$H4563*VLOOKUP('Форма 1'!$F4563,'Придельники с 2022'!$B$4:$X$28,'Форма 1'!$AE$8,0),IF('Форма 1'!$AE4563=2,'Форма 1'!$H4563*VLOOKUP('Форма 1'!$F4563,'Придельники с 2022'!$B$4:$X$28,13,0),IF('Форма 1'!$AE4563=3,'Форма 1'!$H4563*VLOOKUP('Форма 1'!$F4563,'Придельники с 2022'!$B$4:$X$28,12,0)))))</f>
        <v>25384366.111999996</v>
      </c>
      <c r="O4563" s="103" t="str">
        <f>IF(ISNUMBER('Форма 1'!AF4563),'Форма 1'!$H4563*VLOOKUP('Форма 1'!$F4563,'Придельники с 2022'!$B$4:$X$28,'Форма 1'!AF$8),"")</f>
        <v/>
      </c>
      <c r="P4563" s="87"/>
      <c r="Q4563" s="103" t="str">
        <f>IF(ISNUMBER('Форма 1'!AH4563),'Форма 1'!$H4563*VLOOKUP('Форма 1'!$F4563,'Придельники с 2022'!$B$4:$X$28,'Форма 1'!AH$8),"")</f>
        <v/>
      </c>
      <c r="R4563" s="103" t="str">
        <f>IF(ISNUMBER('Форма 1'!AI4563),'Форма 1'!$H4563*VLOOKUP('Форма 1'!$F4563,'Придельники с 2022'!$B$4:$X$28,'Форма 1'!AI$8),"")</f>
        <v/>
      </c>
      <c r="S4563" s="103" t="str">
        <f>IF(ISNUMBER('Форма 1'!AJ4563),'Форма 1'!$H4563*VLOOKUP('Форма 1'!$F4563,'Придельники с 2022'!$B$4:$X$28,'Форма 1'!AJ$8),"")</f>
        <v/>
      </c>
      <c r="T4563" s="87"/>
    </row>
    <row r="4564" spans="1:20">
      <c r="A4564" s="188">
        <f t="shared" si="297"/>
        <v>110</v>
      </c>
      <c r="B4564" s="189" t="s">
        <v>4399</v>
      </c>
      <c r="C4564" s="99">
        <f t="shared" si="298"/>
        <v>25646548.843999997</v>
      </c>
      <c r="D4564" s="103" t="str">
        <f>IF(ISNUMBER('Форма 1'!U4564),'Форма 1'!$H4564*VLOOKUP('Форма 1'!$F4564,'Придельники с 2022'!$B$4:$X$28,'Форма 1'!U$8),"")</f>
        <v/>
      </c>
      <c r="E4564" s="103" t="str">
        <f>IF(ISNUMBER('Форма 1'!V4564),'Форма 1'!$H4564*VLOOKUP('Форма 1'!$F4564,'Придельники с 2022'!$B$4:$X$28,'Форма 1'!V$8),"")</f>
        <v/>
      </c>
      <c r="F4564" s="103" t="str">
        <f>IF(ISNUMBER('Форма 1'!W4564),'Форма 1'!$H4564*VLOOKUP('Форма 1'!$F4564,'Придельники с 2022'!$B$4:$X$28,'Форма 1'!W$8),"")</f>
        <v/>
      </c>
      <c r="G4564" s="103" t="str">
        <f>IF(ISNUMBER('Форма 1'!X4564),'Форма 1'!$H4564*VLOOKUP('Форма 1'!$F4564,'Придельники с 2022'!$B$4:$X$28,'Форма 1'!X$8),"")</f>
        <v/>
      </c>
      <c r="H4564" s="103" t="str">
        <f>IF(ISNUMBER('Форма 1'!Y4564),'Форма 1'!$H4564*VLOOKUP('Форма 1'!$F4564,'Придельники с 2022'!$B$4:$X$28,'Форма 1'!Y$8),"")</f>
        <v/>
      </c>
      <c r="I4564" s="103" t="str">
        <f>IF(ISNUMBER('Форма 1'!Z4564),'Форма 1'!$H4564*VLOOKUP('Форма 1'!$F4564,'Придельники с 2022'!$B$4:$X$28,'Форма 1'!Z$8),"")</f>
        <v/>
      </c>
      <c r="J4564" s="103" t="str">
        <f>IF(ISNUMBER('Форма 1'!AA4564),'Форма 1'!$H4564*VLOOKUP('Форма 1'!$F4564,'Придельники с 2022'!$B$4:$X$28,'Форма 1'!AA$8),"")</f>
        <v/>
      </c>
      <c r="K4564" s="90"/>
      <c r="L4564" s="87"/>
      <c r="M4564" s="103" t="str">
        <f>IF(ISNUMBER('Форма 1'!AD4564),'Форма 1'!$H4564*VLOOKUP('Форма 1'!$F4564,'Придельники с 2022'!$B$4:$X$28,'Форма 1'!AD$8),"")</f>
        <v/>
      </c>
      <c r="N4564" s="103">
        <f>IF(ISBLANK('Форма 1'!$AE4564),"",IF('Форма 1'!$AE4564=1,'Форма 1'!$H4564*VLOOKUP('Форма 1'!$F4564,'Придельники с 2022'!$B$4:$X$28,'Форма 1'!$AE$8,0),IF('Форма 1'!$AE4564=2,'Форма 1'!$H4564*VLOOKUP('Форма 1'!$F4564,'Придельники с 2022'!$B$4:$X$28,13,0),IF('Форма 1'!$AE4564=3,'Форма 1'!$H4564*VLOOKUP('Форма 1'!$F4564,'Придельники с 2022'!$B$4:$X$28,12,0)))))</f>
        <v>25646548.843999997</v>
      </c>
      <c r="O4564" s="103" t="str">
        <f>IF(ISNUMBER('Форма 1'!AF4564),'Форма 1'!$H4564*VLOOKUP('Форма 1'!$F4564,'Придельники с 2022'!$B$4:$X$28,'Форма 1'!AF$8),"")</f>
        <v/>
      </c>
      <c r="P4564" s="87"/>
      <c r="Q4564" s="103" t="str">
        <f>IF(ISNUMBER('Форма 1'!AH4564),'Форма 1'!$H4564*VLOOKUP('Форма 1'!$F4564,'Придельники с 2022'!$B$4:$X$28,'Форма 1'!AH$8),"")</f>
        <v/>
      </c>
      <c r="R4564" s="103" t="str">
        <f>IF(ISNUMBER('Форма 1'!AI4564),'Форма 1'!$H4564*VLOOKUP('Форма 1'!$F4564,'Придельники с 2022'!$B$4:$X$28,'Форма 1'!AI$8),"")</f>
        <v/>
      </c>
      <c r="S4564" s="103" t="str">
        <f>IF(ISNUMBER('Форма 1'!AJ4564),'Форма 1'!$H4564*VLOOKUP('Форма 1'!$F4564,'Придельники с 2022'!$B$4:$X$28,'Форма 1'!AJ$8),"")</f>
        <v/>
      </c>
      <c r="T4564" s="87"/>
    </row>
    <row r="4565" spans="1:20">
      <c r="A4565" s="188">
        <f t="shared" si="297"/>
        <v>111</v>
      </c>
      <c r="B4565" s="189" t="s">
        <v>4400</v>
      </c>
      <c r="C4565" s="99">
        <f t="shared" si="298"/>
        <v>2974511.24</v>
      </c>
      <c r="D4565" s="103" t="str">
        <f>IF(ISNUMBER('Форма 1'!U4565),'Форма 1'!$H4565*VLOOKUP('Форма 1'!$F4565,'Придельники с 2022'!$B$4:$X$28,'Форма 1'!U$8),"")</f>
        <v/>
      </c>
      <c r="E4565" s="103" t="str">
        <f>IF(ISNUMBER('Форма 1'!V4565),'Форма 1'!$H4565*VLOOKUP('Форма 1'!$F4565,'Придельники с 2022'!$B$4:$X$28,'Форма 1'!V$8),"")</f>
        <v/>
      </c>
      <c r="F4565" s="103" t="str">
        <f>IF(ISNUMBER('Форма 1'!W4565),'Форма 1'!$H4565*VLOOKUP('Форма 1'!$F4565,'Придельники с 2022'!$B$4:$X$28,'Форма 1'!W$8),"")</f>
        <v/>
      </c>
      <c r="G4565" s="103" t="str">
        <f>IF(ISNUMBER('Форма 1'!X4565),'Форма 1'!$H4565*VLOOKUP('Форма 1'!$F4565,'Придельники с 2022'!$B$4:$X$28,'Форма 1'!X$8),"")</f>
        <v/>
      </c>
      <c r="H4565" s="103" t="str">
        <f>IF(ISNUMBER('Форма 1'!Y4565),'Форма 1'!$H4565*VLOOKUP('Форма 1'!$F4565,'Придельники с 2022'!$B$4:$X$28,'Форма 1'!Y$8),"")</f>
        <v/>
      </c>
      <c r="I4565" s="103" t="str">
        <f>IF(ISNUMBER('Форма 1'!Z4565),'Форма 1'!$H4565*VLOOKUP('Форма 1'!$F4565,'Придельники с 2022'!$B$4:$X$28,'Форма 1'!Z$8),"")</f>
        <v/>
      </c>
      <c r="J4565" s="103">
        <f>IF(ISNUMBER('Форма 1'!AA4565),'Форма 1'!$H4565*VLOOKUP('Форма 1'!$F4565,'Придельники с 2022'!$B$4:$X$28,'Форма 1'!AA$8),"")</f>
        <v>2974511.24</v>
      </c>
      <c r="K4565" s="90"/>
      <c r="L4565" s="87"/>
      <c r="M4565" s="103" t="str">
        <f>IF(ISNUMBER('Форма 1'!AD4565),'Форма 1'!$H4565*VLOOKUP('Форма 1'!$F4565,'Придельники с 2022'!$B$4:$X$28,'Форма 1'!AD$8),"")</f>
        <v/>
      </c>
      <c r="N4565" s="103" t="str">
        <f>IF(ISBLANK('Форма 1'!$AE4565),"",IF('Форма 1'!$AE4565=1,'Форма 1'!$H4565*VLOOKUP('Форма 1'!$F4565,'Придельники с 2022'!$B$4:$X$28,'Форма 1'!$AE$8,0),IF('Форма 1'!$AE4565=2,'Форма 1'!$H4565*VLOOKUP('Форма 1'!$F4565,'Придельники с 2022'!$B$4:$X$28,13,0),IF('Форма 1'!$AE4565=3,'Форма 1'!$H4565*VLOOKUP('Форма 1'!$F4565,'Придельники с 2022'!$B$4:$X$28,12,0)))))</f>
        <v/>
      </c>
      <c r="O4565" s="103" t="str">
        <f>IF(ISNUMBER('Форма 1'!AF4565),'Форма 1'!$H4565*VLOOKUP('Форма 1'!$F4565,'Придельники с 2022'!$B$4:$X$28,'Форма 1'!AF$8),"")</f>
        <v/>
      </c>
      <c r="P4565" s="87"/>
      <c r="Q4565" s="103" t="str">
        <f>IF(ISNUMBER('Форма 1'!AH4565),'Форма 1'!$H4565*VLOOKUP('Форма 1'!$F4565,'Придельники с 2022'!$B$4:$X$28,'Форма 1'!AH$8),"")</f>
        <v/>
      </c>
      <c r="R4565" s="103" t="str">
        <f>IF(ISNUMBER('Форма 1'!AI4565),'Форма 1'!$H4565*VLOOKUP('Форма 1'!$F4565,'Придельники с 2022'!$B$4:$X$28,'Форма 1'!AI$8),"")</f>
        <v/>
      </c>
      <c r="S4565" s="103" t="str">
        <f>IF(ISNUMBER('Форма 1'!AJ4565),'Форма 1'!$H4565*VLOOKUP('Форма 1'!$F4565,'Придельники с 2022'!$B$4:$X$28,'Форма 1'!AJ$8),"")</f>
        <v/>
      </c>
      <c r="T4565" s="87"/>
    </row>
    <row r="4566" spans="1:20">
      <c r="A4566" s="188">
        <f t="shared" si="297"/>
        <v>112</v>
      </c>
      <c r="B4566" s="189" t="s">
        <v>4401</v>
      </c>
      <c r="C4566" s="99">
        <f t="shared" si="298"/>
        <v>1112030.868</v>
      </c>
      <c r="D4566" s="103" t="str">
        <f>IF(ISNUMBER('Форма 1'!U4566),'Форма 1'!$H4566*VLOOKUP('Форма 1'!$F4566,'Придельники с 2022'!$B$4:$X$28,'Форма 1'!U$8),"")</f>
        <v/>
      </c>
      <c r="E4566" s="103" t="str">
        <f>IF(ISNUMBER('Форма 1'!V4566),'Форма 1'!$H4566*VLOOKUP('Форма 1'!$F4566,'Придельники с 2022'!$B$4:$X$28,'Форма 1'!V$8),"")</f>
        <v/>
      </c>
      <c r="F4566" s="103" t="str">
        <f>IF(ISNUMBER('Форма 1'!W4566),'Форма 1'!$H4566*VLOOKUP('Форма 1'!$F4566,'Придельники с 2022'!$B$4:$X$28,'Форма 1'!W$8),"")</f>
        <v/>
      </c>
      <c r="G4566" s="103" t="str">
        <f>IF(ISNUMBER('Форма 1'!X4566),'Форма 1'!$H4566*VLOOKUP('Форма 1'!$F4566,'Придельники с 2022'!$B$4:$X$28,'Форма 1'!X$8),"")</f>
        <v/>
      </c>
      <c r="H4566" s="103" t="str">
        <f>IF(ISNUMBER('Форма 1'!Y4566),'Форма 1'!$H4566*VLOOKUP('Форма 1'!$F4566,'Придельники с 2022'!$B$4:$X$28,'Форма 1'!Y$8),"")</f>
        <v/>
      </c>
      <c r="I4566" s="103" t="str">
        <f>IF(ISNUMBER('Форма 1'!Z4566),'Форма 1'!$H4566*VLOOKUP('Форма 1'!$F4566,'Придельники с 2022'!$B$4:$X$28,'Форма 1'!Z$8),"")</f>
        <v/>
      </c>
      <c r="J4566" s="103" t="str">
        <f>IF(ISNUMBER('Форма 1'!AA4566),'Форма 1'!$H4566*VLOOKUP('Форма 1'!$F4566,'Придельники с 2022'!$B$4:$X$28,'Форма 1'!AA$8),"")</f>
        <v/>
      </c>
      <c r="K4566" s="90"/>
      <c r="L4566" s="87"/>
      <c r="M4566" s="103" t="str">
        <f>IF(ISNUMBER('Форма 1'!AD4566),'Форма 1'!$H4566*VLOOKUP('Форма 1'!$F4566,'Придельники с 2022'!$B$4:$X$28,'Форма 1'!AD$8),"")</f>
        <v/>
      </c>
      <c r="N4566" s="103" t="str">
        <f>IF(ISBLANK('Форма 1'!$AE4566),"",IF('Форма 1'!$AE4566=1,'Форма 1'!$H4566*VLOOKUP('Форма 1'!$F4566,'Придельники с 2022'!$B$4:$X$28,'Форма 1'!$AE$8,0),IF('Форма 1'!$AE4566=2,'Форма 1'!$H4566*VLOOKUP('Форма 1'!$F4566,'Придельники с 2022'!$B$4:$X$28,13,0),IF('Форма 1'!$AE4566=3,'Форма 1'!$H4566*VLOOKUP('Форма 1'!$F4566,'Придельники с 2022'!$B$4:$X$28,12,0)))))</f>
        <v/>
      </c>
      <c r="O4566" s="103">
        <f>IF(ISNUMBER('Форма 1'!AF4566),'Форма 1'!$H4566*VLOOKUP('Форма 1'!$F4566,'Придельники с 2022'!$B$4:$X$28,'Форма 1'!AF$8),"")</f>
        <v>1112030.868</v>
      </c>
      <c r="P4566" s="87"/>
      <c r="Q4566" s="103" t="str">
        <f>IF(ISNUMBER('Форма 1'!AH4566),'Форма 1'!$H4566*VLOOKUP('Форма 1'!$F4566,'Придельники с 2022'!$B$4:$X$28,'Форма 1'!AH$8),"")</f>
        <v/>
      </c>
      <c r="R4566" s="103" t="str">
        <f>IF(ISNUMBER('Форма 1'!AI4566),'Форма 1'!$H4566*VLOOKUP('Форма 1'!$F4566,'Придельники с 2022'!$B$4:$X$28,'Форма 1'!AI$8),"")</f>
        <v/>
      </c>
      <c r="S4566" s="103" t="str">
        <f>IF(ISNUMBER('Форма 1'!AJ4566),'Форма 1'!$H4566*VLOOKUP('Форма 1'!$F4566,'Придельники с 2022'!$B$4:$X$28,'Форма 1'!AJ$8),"")</f>
        <v/>
      </c>
      <c r="T4566" s="87"/>
    </row>
    <row r="4567" spans="1:20">
      <c r="A4567" s="188">
        <f t="shared" si="297"/>
        <v>113</v>
      </c>
      <c r="B4567" s="189" t="s">
        <v>4402</v>
      </c>
      <c r="C4567" s="99">
        <f t="shared" si="298"/>
        <v>506754.81599999993</v>
      </c>
      <c r="D4567" s="103" t="str">
        <f>IF(ISNUMBER('Форма 1'!U4567),'Форма 1'!$H4567*VLOOKUP('Форма 1'!$F4567,'Придельники с 2022'!$B$4:$X$28,'Форма 1'!U$8),"")</f>
        <v/>
      </c>
      <c r="E4567" s="103" t="str">
        <f>IF(ISNUMBER('Форма 1'!V4567),'Форма 1'!$H4567*VLOOKUP('Форма 1'!$F4567,'Придельники с 2022'!$B$4:$X$28,'Форма 1'!V$8),"")</f>
        <v/>
      </c>
      <c r="F4567" s="103" t="str">
        <f>IF(ISNUMBER('Форма 1'!W4567),'Форма 1'!$H4567*VLOOKUP('Форма 1'!$F4567,'Придельники с 2022'!$B$4:$X$28,'Форма 1'!W$8),"")</f>
        <v/>
      </c>
      <c r="G4567" s="103" t="str">
        <f>IF(ISNUMBER('Форма 1'!X4567),'Форма 1'!$H4567*VLOOKUP('Форма 1'!$F4567,'Придельники с 2022'!$B$4:$X$28,'Форма 1'!X$8),"")</f>
        <v/>
      </c>
      <c r="H4567" s="103" t="str">
        <f>IF(ISNUMBER('Форма 1'!Y4567),'Форма 1'!$H4567*VLOOKUP('Форма 1'!$F4567,'Придельники с 2022'!$B$4:$X$28,'Форма 1'!Y$8),"")</f>
        <v/>
      </c>
      <c r="I4567" s="103" t="str">
        <f>IF(ISNUMBER('Форма 1'!Z4567),'Форма 1'!$H4567*VLOOKUP('Форма 1'!$F4567,'Придельники с 2022'!$B$4:$X$28,'Форма 1'!Z$8),"")</f>
        <v/>
      </c>
      <c r="J4567" s="103" t="str">
        <f>IF(ISNUMBER('Форма 1'!AA4567),'Форма 1'!$H4567*VLOOKUP('Форма 1'!$F4567,'Придельники с 2022'!$B$4:$X$28,'Форма 1'!AA$8),"")</f>
        <v/>
      </c>
      <c r="K4567" s="90"/>
      <c r="L4567" s="87"/>
      <c r="M4567" s="103" t="str">
        <f>IF(ISNUMBER('Форма 1'!AD4567),'Форма 1'!$H4567*VLOOKUP('Форма 1'!$F4567,'Придельники с 2022'!$B$4:$X$28,'Форма 1'!AD$8),"")</f>
        <v/>
      </c>
      <c r="N4567" s="103" t="str">
        <f>IF(ISBLANK('Форма 1'!$AE4567),"",IF('Форма 1'!$AE4567=1,'Форма 1'!$H4567*VLOOKUP('Форма 1'!$F4567,'Придельники с 2022'!$B$4:$X$28,'Форма 1'!$AE$8,0),IF('Форма 1'!$AE4567=2,'Форма 1'!$H4567*VLOOKUP('Форма 1'!$F4567,'Придельники с 2022'!$B$4:$X$28,13,0),IF('Форма 1'!$AE4567=3,'Форма 1'!$H4567*VLOOKUP('Форма 1'!$F4567,'Придельники с 2022'!$B$4:$X$28,12,0)))))</f>
        <v/>
      </c>
      <c r="O4567" s="103">
        <f>IF(ISNUMBER('Форма 1'!AF4567),'Форма 1'!$H4567*VLOOKUP('Форма 1'!$F4567,'Придельники с 2022'!$B$4:$X$28,'Форма 1'!AF$8),"")</f>
        <v>506754.81599999993</v>
      </c>
      <c r="P4567" s="87"/>
      <c r="Q4567" s="103" t="str">
        <f>IF(ISNUMBER('Форма 1'!AH4567),'Форма 1'!$H4567*VLOOKUP('Форма 1'!$F4567,'Придельники с 2022'!$B$4:$X$28,'Форма 1'!AH$8),"")</f>
        <v/>
      </c>
      <c r="R4567" s="103" t="str">
        <f>IF(ISNUMBER('Форма 1'!AI4567),'Форма 1'!$H4567*VLOOKUP('Форма 1'!$F4567,'Придельники с 2022'!$B$4:$X$28,'Форма 1'!AI$8),"")</f>
        <v/>
      </c>
      <c r="S4567" s="103" t="str">
        <f>IF(ISNUMBER('Форма 1'!AJ4567),'Форма 1'!$H4567*VLOOKUP('Форма 1'!$F4567,'Придельники с 2022'!$B$4:$X$28,'Форма 1'!AJ$8),"")</f>
        <v/>
      </c>
      <c r="T4567" s="87"/>
    </row>
    <row r="4568" spans="1:20">
      <c r="A4568" s="188">
        <f t="shared" si="297"/>
        <v>114</v>
      </c>
      <c r="B4568" s="189" t="s">
        <v>4403</v>
      </c>
      <c r="C4568" s="99">
        <f t="shared" si="298"/>
        <v>483909.31199999998</v>
      </c>
      <c r="D4568" s="103" t="str">
        <f>IF(ISNUMBER('Форма 1'!U4568),'Форма 1'!$H4568*VLOOKUP('Форма 1'!$F4568,'Придельники с 2022'!$B$4:$X$28,'Форма 1'!U$8),"")</f>
        <v/>
      </c>
      <c r="E4568" s="103" t="str">
        <f>IF(ISNUMBER('Форма 1'!V4568),'Форма 1'!$H4568*VLOOKUP('Форма 1'!$F4568,'Придельники с 2022'!$B$4:$X$28,'Форма 1'!V$8),"")</f>
        <v/>
      </c>
      <c r="F4568" s="103" t="str">
        <f>IF(ISNUMBER('Форма 1'!W4568),'Форма 1'!$H4568*VLOOKUP('Форма 1'!$F4568,'Придельники с 2022'!$B$4:$X$28,'Форма 1'!W$8),"")</f>
        <v/>
      </c>
      <c r="G4568" s="103" t="str">
        <f>IF(ISNUMBER('Форма 1'!X4568),'Форма 1'!$H4568*VLOOKUP('Форма 1'!$F4568,'Придельники с 2022'!$B$4:$X$28,'Форма 1'!X$8),"")</f>
        <v/>
      </c>
      <c r="H4568" s="103" t="str">
        <f>IF(ISNUMBER('Форма 1'!Y4568),'Форма 1'!$H4568*VLOOKUP('Форма 1'!$F4568,'Придельники с 2022'!$B$4:$X$28,'Форма 1'!Y$8),"")</f>
        <v/>
      </c>
      <c r="I4568" s="103" t="str">
        <f>IF(ISNUMBER('Форма 1'!Z4568),'Форма 1'!$H4568*VLOOKUP('Форма 1'!$F4568,'Придельники с 2022'!$B$4:$X$28,'Форма 1'!Z$8),"")</f>
        <v/>
      </c>
      <c r="J4568" s="103" t="str">
        <f>IF(ISNUMBER('Форма 1'!AA4568),'Форма 1'!$H4568*VLOOKUP('Форма 1'!$F4568,'Придельники с 2022'!$B$4:$X$28,'Форма 1'!AA$8),"")</f>
        <v/>
      </c>
      <c r="K4568" s="90"/>
      <c r="L4568" s="87"/>
      <c r="M4568" s="103" t="str">
        <f>IF(ISNUMBER('Форма 1'!AD4568),'Форма 1'!$H4568*VLOOKUP('Форма 1'!$F4568,'Придельники с 2022'!$B$4:$X$28,'Форма 1'!AD$8),"")</f>
        <v/>
      </c>
      <c r="N4568" s="103" t="str">
        <f>IF(ISBLANK('Форма 1'!$AE4568),"",IF('Форма 1'!$AE4568=1,'Форма 1'!$H4568*VLOOKUP('Форма 1'!$F4568,'Придельники с 2022'!$B$4:$X$28,'Форма 1'!$AE$8,0),IF('Форма 1'!$AE4568=2,'Форма 1'!$H4568*VLOOKUP('Форма 1'!$F4568,'Придельники с 2022'!$B$4:$X$28,13,0),IF('Форма 1'!$AE4568=3,'Форма 1'!$H4568*VLOOKUP('Форма 1'!$F4568,'Придельники с 2022'!$B$4:$X$28,12,0)))))</f>
        <v/>
      </c>
      <c r="O4568" s="103">
        <f>IF(ISNUMBER('Форма 1'!AF4568),'Форма 1'!$H4568*VLOOKUP('Форма 1'!$F4568,'Придельники с 2022'!$B$4:$X$28,'Форма 1'!AF$8),"")</f>
        <v>483909.31199999998</v>
      </c>
      <c r="P4568" s="87"/>
      <c r="Q4568" s="103" t="str">
        <f>IF(ISNUMBER('Форма 1'!AH4568),'Форма 1'!$H4568*VLOOKUP('Форма 1'!$F4568,'Придельники с 2022'!$B$4:$X$28,'Форма 1'!AH$8),"")</f>
        <v/>
      </c>
      <c r="R4568" s="103" t="str">
        <f>IF(ISNUMBER('Форма 1'!AI4568),'Форма 1'!$H4568*VLOOKUP('Форма 1'!$F4568,'Придельники с 2022'!$B$4:$X$28,'Форма 1'!AI$8),"")</f>
        <v/>
      </c>
      <c r="S4568" s="103" t="str">
        <f>IF(ISNUMBER('Форма 1'!AJ4568),'Форма 1'!$H4568*VLOOKUP('Форма 1'!$F4568,'Придельники с 2022'!$B$4:$X$28,'Форма 1'!AJ$8),"")</f>
        <v/>
      </c>
      <c r="T4568" s="87"/>
    </row>
    <row r="4569" spans="1:20">
      <c r="A4569" s="188">
        <f t="shared" si="297"/>
        <v>115</v>
      </c>
      <c r="B4569" s="189" t="s">
        <v>4404</v>
      </c>
      <c r="C4569" s="99">
        <f t="shared" si="298"/>
        <v>1748399.6400000001</v>
      </c>
      <c r="D4569" s="103">
        <f>IF(ISNUMBER('Форма 1'!U4569),'Форма 1'!$H4569*VLOOKUP('Форма 1'!$F4569,'Придельники с 2022'!$B$4:$X$28,'Форма 1'!U$8),"")</f>
        <v>1748399.6400000001</v>
      </c>
      <c r="E4569" s="103" t="str">
        <f>IF(ISNUMBER('Форма 1'!V4569),'Форма 1'!$H4569*VLOOKUP('Форма 1'!$F4569,'Придельники с 2022'!$B$4:$X$28,'Форма 1'!V$8),"")</f>
        <v/>
      </c>
      <c r="F4569" s="103" t="str">
        <f>IF(ISNUMBER('Форма 1'!W4569),'Форма 1'!$H4569*VLOOKUP('Форма 1'!$F4569,'Придельники с 2022'!$B$4:$X$28,'Форма 1'!W$8),"")</f>
        <v/>
      </c>
      <c r="G4569" s="103" t="str">
        <f>IF(ISNUMBER('Форма 1'!X4569),'Форма 1'!$H4569*VLOOKUP('Форма 1'!$F4569,'Придельники с 2022'!$B$4:$X$28,'Форма 1'!X$8),"")</f>
        <v/>
      </c>
      <c r="H4569" s="103" t="str">
        <f>IF(ISNUMBER('Форма 1'!Y4569),'Форма 1'!$H4569*VLOOKUP('Форма 1'!$F4569,'Придельники с 2022'!$B$4:$X$28,'Форма 1'!Y$8),"")</f>
        <v/>
      </c>
      <c r="I4569" s="103" t="str">
        <f>IF(ISNUMBER('Форма 1'!Z4569),'Форма 1'!$H4569*VLOOKUP('Форма 1'!$F4569,'Придельники с 2022'!$B$4:$X$28,'Форма 1'!Z$8),"")</f>
        <v/>
      </c>
      <c r="J4569" s="103" t="str">
        <f>IF(ISNUMBER('Форма 1'!AA4569),'Форма 1'!$H4569*VLOOKUP('Форма 1'!$F4569,'Придельники с 2022'!$B$4:$X$28,'Форма 1'!AA$8),"")</f>
        <v/>
      </c>
      <c r="K4569" s="90"/>
      <c r="L4569" s="87"/>
      <c r="M4569" s="103" t="str">
        <f>IF(ISNUMBER('Форма 1'!AD4569),'Форма 1'!$H4569*VLOOKUP('Форма 1'!$F4569,'Придельники с 2022'!$B$4:$X$28,'Форма 1'!AD$8),"")</f>
        <v/>
      </c>
      <c r="N4569" s="103" t="str">
        <f>IF(ISBLANK('Форма 1'!$AE4569),"",IF('Форма 1'!$AE4569=1,'Форма 1'!$H4569*VLOOKUP('Форма 1'!$F4569,'Придельники с 2022'!$B$4:$X$28,'Форма 1'!$AE$8,0),IF('Форма 1'!$AE4569=2,'Форма 1'!$H4569*VLOOKUP('Форма 1'!$F4569,'Придельники с 2022'!$B$4:$X$28,13,0),IF('Форма 1'!$AE4569=3,'Форма 1'!$H4569*VLOOKUP('Форма 1'!$F4569,'Придельники с 2022'!$B$4:$X$28,12,0)))))</f>
        <v/>
      </c>
      <c r="O4569" s="103" t="str">
        <f>IF(ISNUMBER('Форма 1'!AF4569),'Форма 1'!$H4569*VLOOKUP('Форма 1'!$F4569,'Придельники с 2022'!$B$4:$X$28,'Форма 1'!AF$8),"")</f>
        <v/>
      </c>
      <c r="P4569" s="87"/>
      <c r="Q4569" s="103" t="str">
        <f>IF(ISNUMBER('Форма 1'!AH4569),'Форма 1'!$H4569*VLOOKUP('Форма 1'!$F4569,'Придельники с 2022'!$B$4:$X$28,'Форма 1'!AH$8),"")</f>
        <v/>
      </c>
      <c r="R4569" s="103" t="str">
        <f>IF(ISNUMBER('Форма 1'!AI4569),'Форма 1'!$H4569*VLOOKUP('Форма 1'!$F4569,'Придельники с 2022'!$B$4:$X$28,'Форма 1'!AI$8),"")</f>
        <v/>
      </c>
      <c r="S4569" s="103" t="str">
        <f>IF(ISNUMBER('Форма 1'!AJ4569),'Форма 1'!$H4569*VLOOKUP('Форма 1'!$F4569,'Придельники с 2022'!$B$4:$X$28,'Форма 1'!AJ$8),"")</f>
        <v/>
      </c>
      <c r="T4569" s="87"/>
    </row>
    <row r="4570" spans="1:20">
      <c r="A4570" s="188">
        <f t="shared" si="297"/>
        <v>116</v>
      </c>
      <c r="B4570" s="189" t="s">
        <v>4405</v>
      </c>
      <c r="C4570" s="99">
        <f t="shared" si="298"/>
        <v>462491.652</v>
      </c>
      <c r="D4570" s="103" t="str">
        <f>IF(ISNUMBER('Форма 1'!U4570),'Форма 1'!$H4570*VLOOKUP('Форма 1'!$F4570,'Придельники с 2022'!$B$4:$X$28,'Форма 1'!U$8),"")</f>
        <v/>
      </c>
      <c r="E4570" s="103" t="str">
        <f>IF(ISNUMBER('Форма 1'!V4570),'Форма 1'!$H4570*VLOOKUP('Форма 1'!$F4570,'Придельники с 2022'!$B$4:$X$28,'Форма 1'!V$8),"")</f>
        <v/>
      </c>
      <c r="F4570" s="103" t="str">
        <f>IF(ISNUMBER('Форма 1'!W4570),'Форма 1'!$H4570*VLOOKUP('Форма 1'!$F4570,'Придельники с 2022'!$B$4:$X$28,'Форма 1'!W$8),"")</f>
        <v/>
      </c>
      <c r="G4570" s="103" t="str">
        <f>IF(ISNUMBER('Форма 1'!X4570),'Форма 1'!$H4570*VLOOKUP('Форма 1'!$F4570,'Придельники с 2022'!$B$4:$X$28,'Форма 1'!X$8),"")</f>
        <v/>
      </c>
      <c r="H4570" s="103" t="str">
        <f>IF(ISNUMBER('Форма 1'!Y4570),'Форма 1'!$H4570*VLOOKUP('Форма 1'!$F4570,'Придельники с 2022'!$B$4:$X$28,'Форма 1'!Y$8),"")</f>
        <v/>
      </c>
      <c r="I4570" s="103" t="str">
        <f>IF(ISNUMBER('Форма 1'!Z4570),'Форма 1'!$H4570*VLOOKUP('Форма 1'!$F4570,'Придельники с 2022'!$B$4:$X$28,'Форма 1'!Z$8),"")</f>
        <v/>
      </c>
      <c r="J4570" s="103" t="str">
        <f>IF(ISNUMBER('Форма 1'!AA4570),'Форма 1'!$H4570*VLOOKUP('Форма 1'!$F4570,'Придельники с 2022'!$B$4:$X$28,'Форма 1'!AA$8),"")</f>
        <v/>
      </c>
      <c r="K4570" s="90"/>
      <c r="L4570" s="87"/>
      <c r="M4570" s="103" t="str">
        <f>IF(ISNUMBER('Форма 1'!AD4570),'Форма 1'!$H4570*VLOOKUP('Форма 1'!$F4570,'Придельники с 2022'!$B$4:$X$28,'Форма 1'!AD$8),"")</f>
        <v/>
      </c>
      <c r="N4570" s="103" t="str">
        <f>IF(ISBLANK('Форма 1'!$AE4570),"",IF('Форма 1'!$AE4570=1,'Форма 1'!$H4570*VLOOKUP('Форма 1'!$F4570,'Придельники с 2022'!$B$4:$X$28,'Форма 1'!$AE$8,0),IF('Форма 1'!$AE4570=2,'Форма 1'!$H4570*VLOOKUP('Форма 1'!$F4570,'Придельники с 2022'!$B$4:$X$28,13,0),IF('Форма 1'!$AE4570=3,'Форма 1'!$H4570*VLOOKUP('Форма 1'!$F4570,'Придельники с 2022'!$B$4:$X$28,12,0)))))</f>
        <v/>
      </c>
      <c r="O4570" s="103">
        <f>IF(ISNUMBER('Форма 1'!AF4570),'Форма 1'!$H4570*VLOOKUP('Форма 1'!$F4570,'Придельники с 2022'!$B$4:$X$28,'Форма 1'!AF$8),"")</f>
        <v>462491.652</v>
      </c>
      <c r="P4570" s="87"/>
      <c r="Q4570" s="103" t="str">
        <f>IF(ISNUMBER('Форма 1'!AH4570),'Форма 1'!$H4570*VLOOKUP('Форма 1'!$F4570,'Придельники с 2022'!$B$4:$X$28,'Форма 1'!AH$8),"")</f>
        <v/>
      </c>
      <c r="R4570" s="103" t="str">
        <f>IF(ISNUMBER('Форма 1'!AI4570),'Форма 1'!$H4570*VLOOKUP('Форма 1'!$F4570,'Придельники с 2022'!$B$4:$X$28,'Форма 1'!AI$8),"")</f>
        <v/>
      </c>
      <c r="S4570" s="103" t="str">
        <f>IF(ISNUMBER('Форма 1'!AJ4570),'Форма 1'!$H4570*VLOOKUP('Форма 1'!$F4570,'Придельники с 2022'!$B$4:$X$28,'Форма 1'!AJ$8),"")</f>
        <v/>
      </c>
      <c r="T4570" s="87"/>
    </row>
    <row r="4571" spans="1:20">
      <c r="A4571" s="188">
        <f t="shared" si="297"/>
        <v>117</v>
      </c>
      <c r="B4571" s="189" t="s">
        <v>4406</v>
      </c>
      <c r="C4571" s="99">
        <f t="shared" si="298"/>
        <v>488192.84400000004</v>
      </c>
      <c r="D4571" s="103" t="str">
        <f>IF(ISNUMBER('Форма 1'!U4571),'Форма 1'!$H4571*VLOOKUP('Форма 1'!$F4571,'Придельники с 2022'!$B$4:$X$28,'Форма 1'!U$8),"")</f>
        <v/>
      </c>
      <c r="E4571" s="103" t="str">
        <f>IF(ISNUMBER('Форма 1'!V4571),'Форма 1'!$H4571*VLOOKUP('Форма 1'!$F4571,'Придельники с 2022'!$B$4:$X$28,'Форма 1'!V$8),"")</f>
        <v/>
      </c>
      <c r="F4571" s="103" t="str">
        <f>IF(ISNUMBER('Форма 1'!W4571),'Форма 1'!$H4571*VLOOKUP('Форма 1'!$F4571,'Придельники с 2022'!$B$4:$X$28,'Форма 1'!W$8),"")</f>
        <v/>
      </c>
      <c r="G4571" s="103" t="str">
        <f>IF(ISNUMBER('Форма 1'!X4571),'Форма 1'!$H4571*VLOOKUP('Форма 1'!$F4571,'Придельники с 2022'!$B$4:$X$28,'Форма 1'!X$8),"")</f>
        <v/>
      </c>
      <c r="H4571" s="103" t="str">
        <f>IF(ISNUMBER('Форма 1'!Y4571),'Форма 1'!$H4571*VLOOKUP('Форма 1'!$F4571,'Придельники с 2022'!$B$4:$X$28,'Форма 1'!Y$8),"")</f>
        <v/>
      </c>
      <c r="I4571" s="103" t="str">
        <f>IF(ISNUMBER('Форма 1'!Z4571),'Форма 1'!$H4571*VLOOKUP('Форма 1'!$F4571,'Придельники с 2022'!$B$4:$X$28,'Форма 1'!Z$8),"")</f>
        <v/>
      </c>
      <c r="J4571" s="103" t="str">
        <f>IF(ISNUMBER('Форма 1'!AA4571),'Форма 1'!$H4571*VLOOKUP('Форма 1'!$F4571,'Придельники с 2022'!$B$4:$X$28,'Форма 1'!AA$8),"")</f>
        <v/>
      </c>
      <c r="K4571" s="90"/>
      <c r="L4571" s="87"/>
      <c r="M4571" s="103" t="str">
        <f>IF(ISNUMBER('Форма 1'!AD4571),'Форма 1'!$H4571*VLOOKUP('Форма 1'!$F4571,'Придельники с 2022'!$B$4:$X$28,'Форма 1'!AD$8),"")</f>
        <v/>
      </c>
      <c r="N4571" s="103" t="str">
        <f>IF(ISBLANK('Форма 1'!$AE4571),"",IF('Форма 1'!$AE4571=1,'Форма 1'!$H4571*VLOOKUP('Форма 1'!$F4571,'Придельники с 2022'!$B$4:$X$28,'Форма 1'!$AE$8,0),IF('Форма 1'!$AE4571=2,'Форма 1'!$H4571*VLOOKUP('Форма 1'!$F4571,'Придельники с 2022'!$B$4:$X$28,13,0),IF('Форма 1'!$AE4571=3,'Форма 1'!$H4571*VLOOKUP('Форма 1'!$F4571,'Придельники с 2022'!$B$4:$X$28,12,0)))))</f>
        <v/>
      </c>
      <c r="O4571" s="103">
        <f>IF(ISNUMBER('Форма 1'!AF4571),'Форма 1'!$H4571*VLOOKUP('Форма 1'!$F4571,'Придельники с 2022'!$B$4:$X$28,'Форма 1'!AF$8),"")</f>
        <v>488192.84400000004</v>
      </c>
      <c r="P4571" s="87"/>
      <c r="Q4571" s="103" t="str">
        <f>IF(ISNUMBER('Форма 1'!AH4571),'Форма 1'!$H4571*VLOOKUP('Форма 1'!$F4571,'Придельники с 2022'!$B$4:$X$28,'Форма 1'!AH$8),"")</f>
        <v/>
      </c>
      <c r="R4571" s="103" t="str">
        <f>IF(ISNUMBER('Форма 1'!AI4571),'Форма 1'!$H4571*VLOOKUP('Форма 1'!$F4571,'Придельники с 2022'!$B$4:$X$28,'Форма 1'!AI$8),"")</f>
        <v/>
      </c>
      <c r="S4571" s="103" t="str">
        <f>IF(ISNUMBER('Форма 1'!AJ4571),'Форма 1'!$H4571*VLOOKUP('Форма 1'!$F4571,'Придельники с 2022'!$B$4:$X$28,'Форма 1'!AJ$8),"")</f>
        <v/>
      </c>
      <c r="T4571" s="87"/>
    </row>
    <row r="4572" spans="1:20">
      <c r="A4572" s="188">
        <f t="shared" si="297"/>
        <v>118</v>
      </c>
      <c r="B4572" s="189" t="s">
        <v>4407</v>
      </c>
      <c r="C4572" s="99">
        <f t="shared" si="298"/>
        <v>433934.772</v>
      </c>
      <c r="D4572" s="103" t="str">
        <f>IF(ISNUMBER('Форма 1'!U4572),'Форма 1'!$H4572*VLOOKUP('Форма 1'!$F4572,'Придельники с 2022'!$B$4:$X$28,'Форма 1'!U$8),"")</f>
        <v/>
      </c>
      <c r="E4572" s="103" t="str">
        <f>IF(ISNUMBER('Форма 1'!V4572),'Форма 1'!$H4572*VLOOKUP('Форма 1'!$F4572,'Придельники с 2022'!$B$4:$X$28,'Форма 1'!V$8),"")</f>
        <v/>
      </c>
      <c r="F4572" s="103" t="str">
        <f>IF(ISNUMBER('Форма 1'!W4572),'Форма 1'!$H4572*VLOOKUP('Форма 1'!$F4572,'Придельники с 2022'!$B$4:$X$28,'Форма 1'!W$8),"")</f>
        <v/>
      </c>
      <c r="G4572" s="103" t="str">
        <f>IF(ISNUMBER('Форма 1'!X4572),'Форма 1'!$H4572*VLOOKUP('Форма 1'!$F4572,'Придельники с 2022'!$B$4:$X$28,'Форма 1'!X$8),"")</f>
        <v/>
      </c>
      <c r="H4572" s="103" t="str">
        <f>IF(ISNUMBER('Форма 1'!Y4572),'Форма 1'!$H4572*VLOOKUP('Форма 1'!$F4572,'Придельники с 2022'!$B$4:$X$28,'Форма 1'!Y$8),"")</f>
        <v/>
      </c>
      <c r="I4572" s="103" t="str">
        <f>IF(ISNUMBER('Форма 1'!Z4572),'Форма 1'!$H4572*VLOOKUP('Форма 1'!$F4572,'Придельники с 2022'!$B$4:$X$28,'Форма 1'!Z$8),"")</f>
        <v/>
      </c>
      <c r="J4572" s="103" t="str">
        <f>IF(ISNUMBER('Форма 1'!AA4572),'Форма 1'!$H4572*VLOOKUP('Форма 1'!$F4572,'Придельники с 2022'!$B$4:$X$28,'Форма 1'!AA$8),"")</f>
        <v/>
      </c>
      <c r="K4572" s="90"/>
      <c r="L4572" s="87"/>
      <c r="M4572" s="103" t="str">
        <f>IF(ISNUMBER('Форма 1'!AD4572),'Форма 1'!$H4572*VLOOKUP('Форма 1'!$F4572,'Придельники с 2022'!$B$4:$X$28,'Форма 1'!AD$8),"")</f>
        <v/>
      </c>
      <c r="N4572" s="103" t="str">
        <f>IF(ISBLANK('Форма 1'!$AE4572),"",IF('Форма 1'!$AE4572=1,'Форма 1'!$H4572*VLOOKUP('Форма 1'!$F4572,'Придельники с 2022'!$B$4:$X$28,'Форма 1'!$AE$8,0),IF('Форма 1'!$AE4572=2,'Форма 1'!$H4572*VLOOKUP('Форма 1'!$F4572,'Придельники с 2022'!$B$4:$X$28,13,0),IF('Форма 1'!$AE4572=3,'Форма 1'!$H4572*VLOOKUP('Форма 1'!$F4572,'Придельники с 2022'!$B$4:$X$28,12,0)))))</f>
        <v/>
      </c>
      <c r="O4572" s="103">
        <f>IF(ISNUMBER('Форма 1'!AF4572),'Форма 1'!$H4572*VLOOKUP('Форма 1'!$F4572,'Придельники с 2022'!$B$4:$X$28,'Форма 1'!AF$8),"")</f>
        <v>433934.772</v>
      </c>
      <c r="P4572" s="87"/>
      <c r="Q4572" s="103" t="str">
        <f>IF(ISNUMBER('Форма 1'!AH4572),'Форма 1'!$H4572*VLOOKUP('Форма 1'!$F4572,'Придельники с 2022'!$B$4:$X$28,'Форма 1'!AH$8),"")</f>
        <v/>
      </c>
      <c r="R4572" s="103" t="str">
        <f>IF(ISNUMBER('Форма 1'!AI4572),'Форма 1'!$H4572*VLOOKUP('Форма 1'!$F4572,'Придельники с 2022'!$B$4:$X$28,'Форма 1'!AI$8),"")</f>
        <v/>
      </c>
      <c r="S4572" s="103" t="str">
        <f>IF(ISNUMBER('Форма 1'!AJ4572),'Форма 1'!$H4572*VLOOKUP('Форма 1'!$F4572,'Придельники с 2022'!$B$4:$X$28,'Форма 1'!AJ$8),"")</f>
        <v/>
      </c>
      <c r="T4572" s="87"/>
    </row>
    <row r="4573" spans="1:20">
      <c r="A4573" s="188">
        <f t="shared" si="297"/>
        <v>119</v>
      </c>
      <c r="B4573" s="189" t="s">
        <v>4408</v>
      </c>
      <c r="C4573" s="99">
        <f t="shared" si="298"/>
        <v>2701077.051</v>
      </c>
      <c r="D4573" s="103" t="str">
        <f>IF(ISNUMBER('Форма 1'!U4573),'Форма 1'!$H4573*VLOOKUP('Форма 1'!$F4573,'Придельники с 2022'!$B$4:$X$28,'Форма 1'!U$8),"")</f>
        <v/>
      </c>
      <c r="E4573" s="103" t="str">
        <f>IF(ISNUMBER('Форма 1'!V4573),'Форма 1'!$H4573*VLOOKUP('Форма 1'!$F4573,'Придельники с 2022'!$B$4:$X$28,'Форма 1'!V$8),"")</f>
        <v/>
      </c>
      <c r="F4573" s="103" t="str">
        <f>IF(ISNUMBER('Форма 1'!W4573),'Форма 1'!$H4573*VLOOKUP('Форма 1'!$F4573,'Придельники с 2022'!$B$4:$X$28,'Форма 1'!W$8),"")</f>
        <v/>
      </c>
      <c r="G4573" s="103">
        <f>IF(ISNUMBER('Форма 1'!X4573),'Форма 1'!$H4573*VLOOKUP('Форма 1'!$F4573,'Придельники с 2022'!$B$4:$X$28,'Форма 1'!X$8),"")</f>
        <v>1125203.6100000001</v>
      </c>
      <c r="H4573" s="103" t="str">
        <f>IF(ISNUMBER('Форма 1'!Y4573),'Форма 1'!$H4573*VLOOKUP('Форма 1'!$F4573,'Придельники с 2022'!$B$4:$X$28,'Форма 1'!Y$8),"")</f>
        <v/>
      </c>
      <c r="I4573" s="103">
        <f>IF(ISNUMBER('Форма 1'!Z4573),'Форма 1'!$H4573*VLOOKUP('Форма 1'!$F4573,'Придельники с 2022'!$B$4:$X$28,'Форма 1'!Z$8),"")</f>
        <v>1575873.4409999999</v>
      </c>
      <c r="J4573" s="103" t="str">
        <f>IF(ISNUMBER('Форма 1'!AA4573),'Форма 1'!$H4573*VLOOKUP('Форма 1'!$F4573,'Придельники с 2022'!$B$4:$X$28,'Форма 1'!AA$8),"")</f>
        <v/>
      </c>
      <c r="K4573" s="90"/>
      <c r="L4573" s="87"/>
      <c r="M4573" s="103" t="str">
        <f>IF(ISNUMBER('Форма 1'!AD4573),'Форма 1'!$H4573*VLOOKUP('Форма 1'!$F4573,'Придельники с 2022'!$B$4:$X$28,'Форма 1'!AD$8),"")</f>
        <v/>
      </c>
      <c r="N4573" s="103" t="str">
        <f>IF(ISBLANK('Форма 1'!$AE4573),"",IF('Форма 1'!$AE4573=1,'Форма 1'!$H4573*VLOOKUP('Форма 1'!$F4573,'Придельники с 2022'!$B$4:$X$28,'Форма 1'!$AE$8,0),IF('Форма 1'!$AE4573=2,'Форма 1'!$H4573*VLOOKUP('Форма 1'!$F4573,'Придельники с 2022'!$B$4:$X$28,13,0),IF('Форма 1'!$AE4573=3,'Форма 1'!$H4573*VLOOKUP('Форма 1'!$F4573,'Придельники с 2022'!$B$4:$X$28,12,0)))))</f>
        <v/>
      </c>
      <c r="O4573" s="103" t="str">
        <f>IF(ISNUMBER('Форма 1'!AF4573),'Форма 1'!$H4573*VLOOKUP('Форма 1'!$F4573,'Придельники с 2022'!$B$4:$X$28,'Форма 1'!AF$8),"")</f>
        <v/>
      </c>
      <c r="P4573" s="87"/>
      <c r="Q4573" s="103" t="str">
        <f>IF(ISNUMBER('Форма 1'!AH4573),'Форма 1'!$H4573*VLOOKUP('Форма 1'!$F4573,'Придельники с 2022'!$B$4:$X$28,'Форма 1'!AH$8),"")</f>
        <v/>
      </c>
      <c r="R4573" s="103" t="str">
        <f>IF(ISNUMBER('Форма 1'!AI4573),'Форма 1'!$H4573*VLOOKUP('Форма 1'!$F4573,'Придельники с 2022'!$B$4:$X$28,'Форма 1'!AI$8),"")</f>
        <v/>
      </c>
      <c r="S4573" s="103" t="str">
        <f>IF(ISNUMBER('Форма 1'!AJ4573),'Форма 1'!$H4573*VLOOKUP('Форма 1'!$F4573,'Придельники с 2022'!$B$4:$X$28,'Форма 1'!AJ$8),"")</f>
        <v/>
      </c>
      <c r="T4573" s="87"/>
    </row>
    <row r="4574" spans="1:20">
      <c r="A4574" s="188">
        <f t="shared" ref="A4574:A4640" si="299">A4573+1</f>
        <v>120</v>
      </c>
      <c r="B4574" s="112" t="s">
        <v>4409</v>
      </c>
      <c r="C4574" s="99">
        <f t="shared" si="298"/>
        <v>4722157.9680000003</v>
      </c>
      <c r="D4574" s="103" t="str">
        <f>IF(ISNUMBER('Форма 1'!U4574),'Форма 1'!$H4574*VLOOKUP('Форма 1'!$F4574,'Придельники с 2022'!$B$4:$X$28,'Форма 1'!U$8),"")</f>
        <v/>
      </c>
      <c r="E4574" s="103" t="str">
        <f>IF(ISNUMBER('Форма 1'!V4574),'Форма 1'!$H4574*VLOOKUP('Форма 1'!$F4574,'Придельники с 2022'!$B$4:$X$28,'Форма 1'!V$8),"")</f>
        <v/>
      </c>
      <c r="F4574" s="103" t="str">
        <f>IF(ISNUMBER('Форма 1'!W4574),'Форма 1'!$H4574*VLOOKUP('Форма 1'!$F4574,'Придельники с 2022'!$B$4:$X$28,'Форма 1'!W$8),"")</f>
        <v/>
      </c>
      <c r="G4574" s="103">
        <f>IF(ISNUMBER('Форма 1'!X4574),'Форма 1'!$H4574*VLOOKUP('Форма 1'!$F4574,'Придельники с 2022'!$B$4:$X$28,'Форма 1'!X$8),"")</f>
        <v>937848.4800000001</v>
      </c>
      <c r="H4574" s="103">
        <f>IF(ISNUMBER('Форма 1'!Y4574),'Форма 1'!$H4574*VLOOKUP('Форма 1'!$F4574,'Придельники с 2022'!$B$4:$X$28,'Форма 1'!Y$8),"")</f>
        <v>2470831.2000000002</v>
      </c>
      <c r="I4574" s="103">
        <f>IF(ISNUMBER('Форма 1'!Z4574),'Форма 1'!$H4574*VLOOKUP('Форма 1'!$F4574,'Придельники с 2022'!$B$4:$X$28,'Форма 1'!Z$8),"")</f>
        <v>1313478.2880000002</v>
      </c>
      <c r="J4574" s="103" t="str">
        <f>IF(ISNUMBER('Форма 1'!AA4574),'Форма 1'!$H4574*VLOOKUP('Форма 1'!$F4574,'Придельники с 2022'!$B$4:$X$28,'Форма 1'!AA$8),"")</f>
        <v/>
      </c>
      <c r="K4574" s="90"/>
      <c r="L4574" s="87"/>
      <c r="M4574" s="103" t="str">
        <f>IF(ISNUMBER('Форма 1'!AD4574),'Форма 1'!$H4574*VLOOKUP('Форма 1'!$F4574,'Придельники с 2022'!$B$4:$X$28,'Форма 1'!AD$8),"")</f>
        <v/>
      </c>
      <c r="N4574" s="103" t="str">
        <f>IF(ISBLANK('Форма 1'!$AE4574),"",IF('Форма 1'!$AE4574=1,'Форма 1'!$H4574*VLOOKUP('Форма 1'!$F4574,'Придельники с 2022'!$B$4:$X$28,'Форма 1'!$AE$8,0),IF('Форма 1'!$AE4574=2,'Форма 1'!$H4574*VLOOKUP('Форма 1'!$F4574,'Придельники с 2022'!$B$4:$X$28,13,0),IF('Форма 1'!$AE4574=3,'Форма 1'!$H4574*VLOOKUP('Форма 1'!$F4574,'Придельники с 2022'!$B$4:$X$28,12,0)))))</f>
        <v/>
      </c>
      <c r="O4574" s="103" t="str">
        <f>IF(ISNUMBER('Форма 1'!AF4574),'Форма 1'!$H4574*VLOOKUP('Форма 1'!$F4574,'Придельники с 2022'!$B$4:$X$28,'Форма 1'!AF$8),"")</f>
        <v/>
      </c>
      <c r="P4574" s="87"/>
      <c r="Q4574" s="103" t="str">
        <f>IF(ISNUMBER('Форма 1'!AH4574),'Форма 1'!$H4574*VLOOKUP('Форма 1'!$F4574,'Придельники с 2022'!$B$4:$X$28,'Форма 1'!AH$8),"")</f>
        <v/>
      </c>
      <c r="R4574" s="103" t="str">
        <f>IF(ISNUMBER('Форма 1'!AI4574),'Форма 1'!$H4574*VLOOKUP('Форма 1'!$F4574,'Придельники с 2022'!$B$4:$X$28,'Форма 1'!AI$8),"")</f>
        <v/>
      </c>
      <c r="S4574" s="103" t="str">
        <f>IF(ISNUMBER('Форма 1'!AJ4574),'Форма 1'!$H4574*VLOOKUP('Форма 1'!$F4574,'Придельники с 2022'!$B$4:$X$28,'Форма 1'!AJ$8),"")</f>
        <v/>
      </c>
      <c r="T4574" s="87"/>
    </row>
    <row r="4575" spans="1:20">
      <c r="A4575" s="188">
        <f t="shared" si="299"/>
        <v>121</v>
      </c>
      <c r="B4575" s="112" t="s">
        <v>4410</v>
      </c>
      <c r="C4575" s="99">
        <f t="shared" si="298"/>
        <v>1601011.115</v>
      </c>
      <c r="D4575" s="103" t="str">
        <f>IF(ISNUMBER('Форма 1'!U4575),'Форма 1'!$H4575*VLOOKUP('Форма 1'!$F4575,'Придельники с 2022'!$B$4:$X$28,'Форма 1'!U$8),"")</f>
        <v/>
      </c>
      <c r="E4575" s="103" t="str">
        <f>IF(ISNUMBER('Форма 1'!V4575),'Форма 1'!$H4575*VLOOKUP('Форма 1'!$F4575,'Придельники с 2022'!$B$4:$X$28,'Форма 1'!V$8),"")</f>
        <v/>
      </c>
      <c r="F4575" s="103" t="str">
        <f>IF(ISNUMBER('Форма 1'!W4575),'Форма 1'!$H4575*VLOOKUP('Форма 1'!$F4575,'Придельники с 2022'!$B$4:$X$28,'Форма 1'!W$8),"")</f>
        <v/>
      </c>
      <c r="G4575" s="103">
        <f>IF(ISNUMBER('Форма 1'!X4575),'Форма 1'!$H4575*VLOOKUP('Форма 1'!$F4575,'Придельники с 2022'!$B$4:$X$28,'Форма 1'!X$8),"")</f>
        <v>666942.65</v>
      </c>
      <c r="H4575" s="103" t="str">
        <f>IF(ISNUMBER('Форма 1'!Y4575),'Форма 1'!$H4575*VLOOKUP('Форма 1'!$F4575,'Придельники с 2022'!$B$4:$X$28,'Форма 1'!Y$8),"")</f>
        <v/>
      </c>
      <c r="I4575" s="103">
        <f>IF(ISNUMBER('Форма 1'!Z4575),'Форма 1'!$H4575*VLOOKUP('Форма 1'!$F4575,'Придельники с 2022'!$B$4:$X$28,'Форма 1'!Z$8),"")</f>
        <v>934068.46499999997</v>
      </c>
      <c r="J4575" s="103" t="str">
        <f>IF(ISNUMBER('Форма 1'!AA4575),'Форма 1'!$H4575*VLOOKUP('Форма 1'!$F4575,'Придельники с 2022'!$B$4:$X$28,'Форма 1'!AA$8),"")</f>
        <v/>
      </c>
      <c r="K4575" s="90"/>
      <c r="L4575" s="87"/>
      <c r="M4575" s="103" t="str">
        <f>IF(ISNUMBER('Форма 1'!AD4575),'Форма 1'!$H4575*VLOOKUP('Форма 1'!$F4575,'Придельники с 2022'!$B$4:$X$28,'Форма 1'!AD$8),"")</f>
        <v/>
      </c>
      <c r="N4575" s="103" t="str">
        <f>IF(ISBLANK('Форма 1'!$AE4575),"",IF('Форма 1'!$AE4575=1,'Форма 1'!$H4575*VLOOKUP('Форма 1'!$F4575,'Придельники с 2022'!$B$4:$X$28,'Форма 1'!$AE$8,0),IF('Форма 1'!$AE4575=2,'Форма 1'!$H4575*VLOOKUP('Форма 1'!$F4575,'Придельники с 2022'!$B$4:$X$28,13,0),IF('Форма 1'!$AE4575=3,'Форма 1'!$H4575*VLOOKUP('Форма 1'!$F4575,'Придельники с 2022'!$B$4:$X$28,12,0)))))</f>
        <v/>
      </c>
      <c r="O4575" s="103" t="str">
        <f>IF(ISNUMBER('Форма 1'!AF4575),'Форма 1'!$H4575*VLOOKUP('Форма 1'!$F4575,'Придельники с 2022'!$B$4:$X$28,'Форма 1'!AF$8),"")</f>
        <v/>
      </c>
      <c r="P4575" s="87"/>
      <c r="Q4575" s="103" t="str">
        <f>IF(ISNUMBER('Форма 1'!AH4575),'Форма 1'!$H4575*VLOOKUP('Форма 1'!$F4575,'Придельники с 2022'!$B$4:$X$28,'Форма 1'!AH$8),"")</f>
        <v/>
      </c>
      <c r="R4575" s="103" t="str">
        <f>IF(ISNUMBER('Форма 1'!AI4575),'Форма 1'!$H4575*VLOOKUP('Форма 1'!$F4575,'Придельники с 2022'!$B$4:$X$28,'Форма 1'!AI$8),"")</f>
        <v/>
      </c>
      <c r="S4575" s="103" t="str">
        <f>IF(ISNUMBER('Форма 1'!AJ4575),'Форма 1'!$H4575*VLOOKUP('Форма 1'!$F4575,'Придельники с 2022'!$B$4:$X$28,'Форма 1'!AJ$8),"")</f>
        <v/>
      </c>
      <c r="T4575" s="87"/>
    </row>
    <row r="4576" spans="1:20">
      <c r="A4576" s="188">
        <f t="shared" si="299"/>
        <v>122</v>
      </c>
      <c r="B4576" s="189" t="s">
        <v>4411</v>
      </c>
      <c r="C4576" s="99">
        <f t="shared" si="298"/>
        <v>2146751.8280000002</v>
      </c>
      <c r="D4576" s="103" t="str">
        <f>IF(ISNUMBER('Форма 1'!U4576),'Форма 1'!$H4576*VLOOKUP('Форма 1'!$F4576,'Придельники с 2022'!$B$4:$X$28,'Форма 1'!U$8),"")</f>
        <v/>
      </c>
      <c r="E4576" s="103" t="str">
        <f>IF(ISNUMBER('Форма 1'!V4576),'Форма 1'!$H4576*VLOOKUP('Форма 1'!$F4576,'Придельники с 2022'!$B$4:$X$28,'Форма 1'!V$8),"")</f>
        <v/>
      </c>
      <c r="F4576" s="103" t="str">
        <f>IF(ISNUMBER('Форма 1'!W4576),'Форма 1'!$H4576*VLOOKUP('Форма 1'!$F4576,'Придельники с 2022'!$B$4:$X$28,'Форма 1'!W$8),"")</f>
        <v/>
      </c>
      <c r="G4576" s="103">
        <f>IF(ISNUMBER('Форма 1'!X4576),'Форма 1'!$H4576*VLOOKUP('Форма 1'!$F4576,'Придельники с 2022'!$B$4:$X$28,'Форма 1'!X$8),"")</f>
        <v>894285.08000000007</v>
      </c>
      <c r="H4576" s="103" t="str">
        <f>IF(ISNUMBER('Форма 1'!Y4576),'Форма 1'!$H4576*VLOOKUP('Форма 1'!$F4576,'Придельники с 2022'!$B$4:$X$28,'Форма 1'!Y$8),"")</f>
        <v/>
      </c>
      <c r="I4576" s="103">
        <f>IF(ISNUMBER('Форма 1'!Z4576),'Форма 1'!$H4576*VLOOKUP('Форма 1'!$F4576,'Придельники с 2022'!$B$4:$X$28,'Форма 1'!Z$8),"")</f>
        <v>1252466.7480000001</v>
      </c>
      <c r="J4576" s="103" t="str">
        <f>IF(ISNUMBER('Форма 1'!AA4576),'Форма 1'!$H4576*VLOOKUP('Форма 1'!$F4576,'Придельники с 2022'!$B$4:$X$28,'Форма 1'!AA$8),"")</f>
        <v/>
      </c>
      <c r="K4576" s="90"/>
      <c r="L4576" s="87"/>
      <c r="M4576" s="103" t="str">
        <f>IF(ISNUMBER('Форма 1'!AD4576),'Форма 1'!$H4576*VLOOKUP('Форма 1'!$F4576,'Придельники с 2022'!$B$4:$X$28,'Форма 1'!AD$8),"")</f>
        <v/>
      </c>
      <c r="N4576" s="103" t="str">
        <f>IF(ISBLANK('Форма 1'!$AE4576),"",IF('Форма 1'!$AE4576=1,'Форма 1'!$H4576*VLOOKUP('Форма 1'!$F4576,'Придельники с 2022'!$B$4:$X$28,'Форма 1'!$AE$8,0),IF('Форма 1'!$AE4576=2,'Форма 1'!$H4576*VLOOKUP('Форма 1'!$F4576,'Придельники с 2022'!$B$4:$X$28,13,0),IF('Форма 1'!$AE4576=3,'Форма 1'!$H4576*VLOOKUP('Форма 1'!$F4576,'Придельники с 2022'!$B$4:$X$28,12,0)))))</f>
        <v/>
      </c>
      <c r="O4576" s="103" t="str">
        <f>IF(ISNUMBER('Форма 1'!AF4576),'Форма 1'!$H4576*VLOOKUP('Форма 1'!$F4576,'Придельники с 2022'!$B$4:$X$28,'Форма 1'!AF$8),"")</f>
        <v/>
      </c>
      <c r="P4576" s="87"/>
      <c r="Q4576" s="103" t="str">
        <f>IF(ISNUMBER('Форма 1'!AH4576),'Форма 1'!$H4576*VLOOKUP('Форма 1'!$F4576,'Придельники с 2022'!$B$4:$X$28,'Форма 1'!AH$8),"")</f>
        <v/>
      </c>
      <c r="R4576" s="103" t="str">
        <f>IF(ISNUMBER('Форма 1'!AI4576),'Форма 1'!$H4576*VLOOKUP('Форма 1'!$F4576,'Придельники с 2022'!$B$4:$X$28,'Форма 1'!AI$8),"")</f>
        <v/>
      </c>
      <c r="S4576" s="103" t="str">
        <f>IF(ISNUMBER('Форма 1'!AJ4576),'Форма 1'!$H4576*VLOOKUP('Форма 1'!$F4576,'Придельники с 2022'!$B$4:$X$28,'Форма 1'!AJ$8),"")</f>
        <v/>
      </c>
      <c r="T4576" s="87"/>
    </row>
    <row r="4577" spans="1:20">
      <c r="A4577" s="188">
        <f t="shared" si="299"/>
        <v>123</v>
      </c>
      <c r="B4577" s="189" t="s">
        <v>4412</v>
      </c>
      <c r="C4577" s="99">
        <f t="shared" si="298"/>
        <v>2319597.48</v>
      </c>
      <c r="D4577" s="103" t="str">
        <f>IF(ISNUMBER('Форма 1'!U4577),'Форма 1'!$H4577*VLOOKUP('Форма 1'!$F4577,'Придельники с 2022'!$B$4:$X$28,'Форма 1'!U$8),"")</f>
        <v/>
      </c>
      <c r="E4577" s="103" t="str">
        <f>IF(ISNUMBER('Форма 1'!V4577),'Форма 1'!$H4577*VLOOKUP('Форма 1'!$F4577,'Придельники с 2022'!$B$4:$X$28,'Форма 1'!V$8),"")</f>
        <v/>
      </c>
      <c r="F4577" s="103" t="str">
        <f>IF(ISNUMBER('Форма 1'!W4577),'Форма 1'!$H4577*VLOOKUP('Форма 1'!$F4577,'Придельники с 2022'!$B$4:$X$28,'Форма 1'!W$8),"")</f>
        <v/>
      </c>
      <c r="G4577" s="103" t="str">
        <f>IF(ISNUMBER('Форма 1'!X4577),'Форма 1'!$H4577*VLOOKUP('Форма 1'!$F4577,'Придельники с 2022'!$B$4:$X$28,'Форма 1'!X$8),"")</f>
        <v/>
      </c>
      <c r="H4577" s="103" t="str">
        <f>IF(ISNUMBER('Форма 1'!Y4577),'Форма 1'!$H4577*VLOOKUP('Форма 1'!$F4577,'Придельники с 2022'!$B$4:$X$28,'Форма 1'!Y$8),"")</f>
        <v/>
      </c>
      <c r="I4577" s="103" t="str">
        <f>IF(ISNUMBER('Форма 1'!Z4577),'Форма 1'!$H4577*VLOOKUP('Форма 1'!$F4577,'Придельники с 2022'!$B$4:$X$28,'Форма 1'!Z$8),"")</f>
        <v/>
      </c>
      <c r="J4577" s="103" t="str">
        <f>IF(ISNUMBER('Форма 1'!AA4577),'Форма 1'!$H4577*VLOOKUP('Форма 1'!$F4577,'Придельники с 2022'!$B$4:$X$28,'Форма 1'!AA$8),"")</f>
        <v/>
      </c>
      <c r="K4577" s="90"/>
      <c r="L4577" s="87"/>
      <c r="M4577" s="103" t="str">
        <f>IF(ISNUMBER('Форма 1'!AD4577),'Форма 1'!$H4577*VLOOKUP('Форма 1'!$F4577,'Придельники с 2022'!$B$4:$X$28,'Форма 1'!AD$8),"")</f>
        <v/>
      </c>
      <c r="N4577" s="103" t="str">
        <f>IF(ISBLANK('Форма 1'!$AE4577),"",IF('Форма 1'!$AE4577=1,'Форма 1'!$H4577*VLOOKUP('Форма 1'!$F4577,'Придельники с 2022'!$B$4:$X$28,'Форма 1'!$AE$8,0),IF('Форма 1'!$AE4577=2,'Форма 1'!$H4577*VLOOKUP('Форма 1'!$F4577,'Придельники с 2022'!$B$4:$X$28,13,0),IF('Форма 1'!$AE4577=3,'Форма 1'!$H4577*VLOOKUP('Форма 1'!$F4577,'Придельники с 2022'!$B$4:$X$28,12,0)))))</f>
        <v/>
      </c>
      <c r="O4577" s="103">
        <f>IF(ISNUMBER('Форма 1'!AF4577),'Форма 1'!$H4577*VLOOKUP('Форма 1'!$F4577,'Придельники с 2022'!$B$4:$X$28,'Форма 1'!AF$8),"")</f>
        <v>2319597.48</v>
      </c>
      <c r="P4577" s="87"/>
      <c r="Q4577" s="103" t="str">
        <f>IF(ISNUMBER('Форма 1'!AH4577),'Форма 1'!$H4577*VLOOKUP('Форма 1'!$F4577,'Придельники с 2022'!$B$4:$X$28,'Форма 1'!AH$8),"")</f>
        <v/>
      </c>
      <c r="R4577" s="103" t="str">
        <f>IF(ISNUMBER('Форма 1'!AI4577),'Форма 1'!$H4577*VLOOKUP('Форма 1'!$F4577,'Придельники с 2022'!$B$4:$X$28,'Форма 1'!AI$8),"")</f>
        <v/>
      </c>
      <c r="S4577" s="103" t="str">
        <f>IF(ISNUMBER('Форма 1'!AJ4577),'Форма 1'!$H4577*VLOOKUP('Форма 1'!$F4577,'Придельники с 2022'!$B$4:$X$28,'Форма 1'!AJ$8),"")</f>
        <v/>
      </c>
      <c r="T4577" s="87"/>
    </row>
    <row r="4578" spans="1:20">
      <c r="A4578" s="188">
        <f t="shared" si="299"/>
        <v>124</v>
      </c>
      <c r="B4578" s="189" t="s">
        <v>4413</v>
      </c>
      <c r="C4578" s="99">
        <f t="shared" si="298"/>
        <v>746502.804</v>
      </c>
      <c r="D4578" s="103" t="str">
        <f>IF(ISNUMBER('Форма 1'!U4578),'Форма 1'!$H4578*VLOOKUP('Форма 1'!$F4578,'Придельники с 2022'!$B$4:$X$28,'Форма 1'!U$8),"")</f>
        <v/>
      </c>
      <c r="E4578" s="103" t="str">
        <f>IF(ISNUMBER('Форма 1'!V4578),'Форма 1'!$H4578*VLOOKUP('Форма 1'!$F4578,'Придельники с 2022'!$B$4:$X$28,'Форма 1'!V$8),"")</f>
        <v/>
      </c>
      <c r="F4578" s="103" t="str">
        <f>IF(ISNUMBER('Форма 1'!W4578),'Форма 1'!$H4578*VLOOKUP('Форма 1'!$F4578,'Придельники с 2022'!$B$4:$X$28,'Форма 1'!W$8),"")</f>
        <v/>
      </c>
      <c r="G4578" s="103" t="str">
        <f>IF(ISNUMBER('Форма 1'!X4578),'Форма 1'!$H4578*VLOOKUP('Форма 1'!$F4578,'Придельники с 2022'!$B$4:$X$28,'Форма 1'!X$8),"")</f>
        <v/>
      </c>
      <c r="H4578" s="103" t="str">
        <f>IF(ISNUMBER('Форма 1'!Y4578),'Форма 1'!$H4578*VLOOKUP('Форма 1'!$F4578,'Придельники с 2022'!$B$4:$X$28,'Форма 1'!Y$8),"")</f>
        <v/>
      </c>
      <c r="I4578" s="103" t="str">
        <f>IF(ISNUMBER('Форма 1'!Z4578),'Форма 1'!$H4578*VLOOKUP('Форма 1'!$F4578,'Придельники с 2022'!$B$4:$X$28,'Форма 1'!Z$8),"")</f>
        <v/>
      </c>
      <c r="J4578" s="103" t="str">
        <f>IF(ISNUMBER('Форма 1'!AA4578),'Форма 1'!$H4578*VLOOKUP('Форма 1'!$F4578,'Придельники с 2022'!$B$4:$X$28,'Форма 1'!AA$8),"")</f>
        <v/>
      </c>
      <c r="K4578" s="90"/>
      <c r="L4578" s="87"/>
      <c r="M4578" s="103" t="str">
        <f>IF(ISNUMBER('Форма 1'!AD4578),'Форма 1'!$H4578*VLOOKUP('Форма 1'!$F4578,'Придельники с 2022'!$B$4:$X$28,'Форма 1'!AD$8),"")</f>
        <v/>
      </c>
      <c r="N4578" s="103" t="str">
        <f>IF(ISBLANK('Форма 1'!$AE4578),"",IF('Форма 1'!$AE4578=1,'Форма 1'!$H4578*VLOOKUP('Форма 1'!$F4578,'Придельники с 2022'!$B$4:$X$28,'Форма 1'!$AE$8,0),IF('Форма 1'!$AE4578=2,'Форма 1'!$H4578*VLOOKUP('Форма 1'!$F4578,'Придельники с 2022'!$B$4:$X$28,13,0),IF('Форма 1'!$AE4578=3,'Форма 1'!$H4578*VLOOKUP('Форма 1'!$F4578,'Придельники с 2022'!$B$4:$X$28,12,0)))))</f>
        <v/>
      </c>
      <c r="O4578" s="103">
        <f>IF(ISNUMBER('Форма 1'!AF4578),'Форма 1'!$H4578*VLOOKUP('Форма 1'!$F4578,'Придельники с 2022'!$B$4:$X$28,'Форма 1'!AF$8),"")</f>
        <v>746502.804</v>
      </c>
      <c r="P4578" s="87"/>
      <c r="Q4578" s="103" t="str">
        <f>IF(ISNUMBER('Форма 1'!AH4578),'Форма 1'!$H4578*VLOOKUP('Форма 1'!$F4578,'Придельники с 2022'!$B$4:$X$28,'Форма 1'!AH$8),"")</f>
        <v/>
      </c>
      <c r="R4578" s="103" t="str">
        <f>IF(ISNUMBER('Форма 1'!AI4578),'Форма 1'!$H4578*VLOOKUP('Форма 1'!$F4578,'Придельники с 2022'!$B$4:$X$28,'Форма 1'!AI$8),"")</f>
        <v/>
      </c>
      <c r="S4578" s="103" t="str">
        <f>IF(ISNUMBER('Форма 1'!AJ4578),'Форма 1'!$H4578*VLOOKUP('Форма 1'!$F4578,'Придельники с 2022'!$B$4:$X$28,'Форма 1'!AJ$8),"")</f>
        <v/>
      </c>
      <c r="T4578" s="87"/>
    </row>
    <row r="4579" spans="1:20">
      <c r="A4579" s="188">
        <f t="shared" si="299"/>
        <v>125</v>
      </c>
      <c r="B4579" s="189" t="s">
        <v>4414</v>
      </c>
      <c r="C4579" s="99">
        <f t="shared" si="298"/>
        <v>4780606.4779999992</v>
      </c>
      <c r="D4579" s="103" t="str">
        <f>IF(ISNUMBER('Форма 1'!U4579),'Форма 1'!$H4579*VLOOKUP('Форма 1'!$F4579,'Придельники с 2022'!$B$4:$X$28,'Форма 1'!U$8),"")</f>
        <v/>
      </c>
      <c r="E4579" s="103" t="str">
        <f>IF(ISNUMBER('Форма 1'!V4579),'Форма 1'!$H4579*VLOOKUP('Форма 1'!$F4579,'Придельники с 2022'!$B$4:$X$28,'Форма 1'!V$8),"")</f>
        <v/>
      </c>
      <c r="F4579" s="103" t="str">
        <f>IF(ISNUMBER('Форма 1'!W4579),'Форма 1'!$H4579*VLOOKUP('Форма 1'!$F4579,'Придельники с 2022'!$B$4:$X$28,'Форма 1'!W$8),"")</f>
        <v/>
      </c>
      <c r="G4579" s="103" t="str">
        <f>IF(ISNUMBER('Форма 1'!X4579),'Форма 1'!$H4579*VLOOKUP('Форма 1'!$F4579,'Придельники с 2022'!$B$4:$X$28,'Форма 1'!X$8),"")</f>
        <v/>
      </c>
      <c r="H4579" s="103" t="str">
        <f>IF(ISNUMBER('Форма 1'!Y4579),'Форма 1'!$H4579*VLOOKUP('Форма 1'!$F4579,'Придельники с 2022'!$B$4:$X$28,'Форма 1'!Y$8),"")</f>
        <v/>
      </c>
      <c r="I4579" s="103" t="str">
        <f>IF(ISNUMBER('Форма 1'!Z4579),'Форма 1'!$H4579*VLOOKUP('Форма 1'!$F4579,'Придельники с 2022'!$B$4:$X$28,'Форма 1'!Z$8),"")</f>
        <v/>
      </c>
      <c r="J4579" s="103" t="str">
        <f>IF(ISNUMBER('Форма 1'!AA4579),'Форма 1'!$H4579*VLOOKUP('Форма 1'!$F4579,'Придельники с 2022'!$B$4:$X$28,'Форма 1'!AA$8),"")</f>
        <v/>
      </c>
      <c r="K4579" s="90"/>
      <c r="L4579" s="87"/>
      <c r="M4579" s="103">
        <f>IF(ISNUMBER('Форма 1'!AD4579),'Форма 1'!$H4579*VLOOKUP('Форма 1'!$F4579,'Придельники с 2022'!$B$4:$X$28,'Форма 1'!AD$8),"")</f>
        <v>4780606.4779999992</v>
      </c>
      <c r="N4579" s="103" t="str">
        <f>IF(ISBLANK('Форма 1'!$AE4579),"",IF('Форма 1'!$AE4579=1,'Форма 1'!$H4579*VLOOKUP('Форма 1'!$F4579,'Придельники с 2022'!$B$4:$X$28,'Форма 1'!$AE$8,0),IF('Форма 1'!$AE4579=2,'Форма 1'!$H4579*VLOOKUP('Форма 1'!$F4579,'Придельники с 2022'!$B$4:$X$28,13,0),IF('Форма 1'!$AE4579=3,'Форма 1'!$H4579*VLOOKUP('Форма 1'!$F4579,'Придельники с 2022'!$B$4:$X$28,12,0)))))</f>
        <v/>
      </c>
      <c r="O4579" s="103" t="str">
        <f>IF(ISNUMBER('Форма 1'!AF4579),'Форма 1'!$H4579*VLOOKUP('Форма 1'!$F4579,'Придельники с 2022'!$B$4:$X$28,'Форма 1'!AF$8),"")</f>
        <v/>
      </c>
      <c r="P4579" s="87"/>
      <c r="Q4579" s="103" t="str">
        <f>IF(ISNUMBER('Форма 1'!AH4579),'Форма 1'!$H4579*VLOOKUP('Форма 1'!$F4579,'Придельники с 2022'!$B$4:$X$28,'Форма 1'!AH$8),"")</f>
        <v/>
      </c>
      <c r="R4579" s="103" t="str">
        <f>IF(ISNUMBER('Форма 1'!AI4579),'Форма 1'!$H4579*VLOOKUP('Форма 1'!$F4579,'Придельники с 2022'!$B$4:$X$28,'Форма 1'!AI$8),"")</f>
        <v/>
      </c>
      <c r="S4579" s="103" t="str">
        <f>IF(ISNUMBER('Форма 1'!AJ4579),'Форма 1'!$H4579*VLOOKUP('Форма 1'!$F4579,'Придельники с 2022'!$B$4:$X$28,'Форма 1'!AJ$8),"")</f>
        <v/>
      </c>
      <c r="T4579" s="87"/>
    </row>
    <row r="4580" spans="1:20">
      <c r="A4580" s="188">
        <f t="shared" si="299"/>
        <v>126</v>
      </c>
      <c r="B4580" s="189" t="s">
        <v>4415</v>
      </c>
      <c r="C4580" s="99">
        <f t="shared" si="298"/>
        <v>8404248.1600000001</v>
      </c>
      <c r="D4580" s="103" t="str">
        <f>IF(ISNUMBER('Форма 1'!U4580),'Форма 1'!$H4580*VLOOKUP('Форма 1'!$F4580,'Придельники с 2022'!$B$4:$X$28,'Форма 1'!U$8),"")</f>
        <v/>
      </c>
      <c r="E4580" s="103" t="str">
        <f>IF(ISNUMBER('Форма 1'!V4580),'Форма 1'!$H4580*VLOOKUP('Форма 1'!$F4580,'Придельники с 2022'!$B$4:$X$28,'Форма 1'!V$8),"")</f>
        <v/>
      </c>
      <c r="F4580" s="103" t="str">
        <f>IF(ISNUMBER('Форма 1'!W4580),'Форма 1'!$H4580*VLOOKUP('Форма 1'!$F4580,'Придельники с 2022'!$B$4:$X$28,'Форма 1'!W$8),"")</f>
        <v/>
      </c>
      <c r="G4580" s="103">
        <f>IF(ISNUMBER('Форма 1'!X4580),'Форма 1'!$H4580*VLOOKUP('Форма 1'!$F4580,'Придельники с 2022'!$B$4:$X$28,'Форма 1'!X$8),"")</f>
        <v>2312306.2600000002</v>
      </c>
      <c r="H4580" s="103">
        <f>IF(ISNUMBER('Форма 1'!Y4580),'Форма 1'!$H4580*VLOOKUP('Форма 1'!$F4580,'Придельники с 2022'!$B$4:$X$28,'Форма 1'!Y$8),"")</f>
        <v>6091941.9000000004</v>
      </c>
      <c r="I4580" s="103" t="str">
        <f>IF(ISNUMBER('Форма 1'!Z4580),'Форма 1'!$H4580*VLOOKUP('Форма 1'!$F4580,'Придельники с 2022'!$B$4:$X$28,'Форма 1'!Z$8),"")</f>
        <v/>
      </c>
      <c r="J4580" s="103" t="str">
        <f>IF(ISNUMBER('Форма 1'!AA4580),'Форма 1'!$H4580*VLOOKUP('Форма 1'!$F4580,'Придельники с 2022'!$B$4:$X$28,'Форма 1'!AA$8),"")</f>
        <v/>
      </c>
      <c r="K4580" s="90"/>
      <c r="L4580" s="87"/>
      <c r="M4580" s="103" t="str">
        <f>IF(ISNUMBER('Форма 1'!AD4580),'Форма 1'!$H4580*VLOOKUP('Форма 1'!$F4580,'Придельники с 2022'!$B$4:$X$28,'Форма 1'!AD$8),"")</f>
        <v/>
      </c>
      <c r="N4580" s="103" t="str">
        <f>IF(ISBLANK('Форма 1'!$AE4580),"",IF('Форма 1'!$AE4580=1,'Форма 1'!$H4580*VLOOKUP('Форма 1'!$F4580,'Придельники с 2022'!$B$4:$X$28,'Форма 1'!$AE$8,0),IF('Форма 1'!$AE4580=2,'Форма 1'!$H4580*VLOOKUP('Форма 1'!$F4580,'Придельники с 2022'!$B$4:$X$28,13,0),IF('Форма 1'!$AE4580=3,'Форма 1'!$H4580*VLOOKUP('Форма 1'!$F4580,'Придельники с 2022'!$B$4:$X$28,12,0)))))</f>
        <v/>
      </c>
      <c r="O4580" s="103" t="str">
        <f>IF(ISNUMBER('Форма 1'!AF4580),'Форма 1'!$H4580*VLOOKUP('Форма 1'!$F4580,'Придельники с 2022'!$B$4:$X$28,'Форма 1'!AF$8),"")</f>
        <v/>
      </c>
      <c r="P4580" s="87"/>
      <c r="Q4580" s="103" t="str">
        <f>IF(ISNUMBER('Форма 1'!AH4580),'Форма 1'!$H4580*VLOOKUP('Форма 1'!$F4580,'Придельники с 2022'!$B$4:$X$28,'Форма 1'!AH$8),"")</f>
        <v/>
      </c>
      <c r="R4580" s="103" t="str">
        <f>IF(ISNUMBER('Форма 1'!AI4580),'Форма 1'!$H4580*VLOOKUP('Форма 1'!$F4580,'Придельники с 2022'!$B$4:$X$28,'Форма 1'!AI$8),"")</f>
        <v/>
      </c>
      <c r="S4580" s="103" t="str">
        <f>IF(ISNUMBER('Форма 1'!AJ4580),'Форма 1'!$H4580*VLOOKUP('Форма 1'!$F4580,'Придельники с 2022'!$B$4:$X$28,'Форма 1'!AJ$8),"")</f>
        <v/>
      </c>
      <c r="T4580" s="87"/>
    </row>
    <row r="4581" spans="1:20">
      <c r="A4581" s="188">
        <f t="shared" si="299"/>
        <v>127</v>
      </c>
      <c r="B4581" s="189" t="s">
        <v>4416</v>
      </c>
      <c r="C4581" s="99">
        <f t="shared" si="298"/>
        <v>19304878.902400002</v>
      </c>
      <c r="D4581" s="103" t="str">
        <f>IF(ISNUMBER('Форма 1'!U4581),'Форма 1'!$H4581*VLOOKUP('Форма 1'!$F4581,'Придельники с 2022'!$B$4:$X$28,'Форма 1'!U$8),"")</f>
        <v/>
      </c>
      <c r="E4581" s="103" t="str">
        <f>IF(ISNUMBER('Форма 1'!V4581),'Форма 1'!$H4581*VLOOKUP('Форма 1'!$F4581,'Придельники с 2022'!$B$4:$X$28,'Форма 1'!V$8),"")</f>
        <v/>
      </c>
      <c r="F4581" s="103" t="str">
        <f>IF(ISNUMBER('Форма 1'!W4581),'Форма 1'!$H4581*VLOOKUP('Форма 1'!$F4581,'Придельники с 2022'!$B$4:$X$28,'Форма 1'!W$8),"")</f>
        <v/>
      </c>
      <c r="G4581" s="103" t="str">
        <f>IF(ISNUMBER('Форма 1'!X4581),'Форма 1'!$H4581*VLOOKUP('Форма 1'!$F4581,'Придельники с 2022'!$B$4:$X$28,'Форма 1'!X$8),"")</f>
        <v/>
      </c>
      <c r="H4581" s="103" t="str">
        <f>IF(ISNUMBER('Форма 1'!Y4581),'Форма 1'!$H4581*VLOOKUP('Форма 1'!$F4581,'Придельники с 2022'!$B$4:$X$28,'Форма 1'!Y$8),"")</f>
        <v/>
      </c>
      <c r="I4581" s="103" t="str">
        <f>IF(ISNUMBER('Форма 1'!Z4581),'Форма 1'!$H4581*VLOOKUP('Форма 1'!$F4581,'Придельники с 2022'!$B$4:$X$28,'Форма 1'!Z$8),"")</f>
        <v/>
      </c>
      <c r="J4581" s="103" t="str">
        <f>IF(ISNUMBER('Форма 1'!AA4581),'Форма 1'!$H4581*VLOOKUP('Форма 1'!$F4581,'Придельники с 2022'!$B$4:$X$28,'Форма 1'!AA$8),"")</f>
        <v/>
      </c>
      <c r="K4581" s="90"/>
      <c r="L4581" s="87"/>
      <c r="M4581" s="103">
        <f>IF(ISNUMBER('Форма 1'!AD4581),'Форма 1'!$H4581*VLOOKUP('Форма 1'!$F4581,'Придельники с 2022'!$B$4:$X$28,'Форма 1'!AD$8),"")</f>
        <v>19304878.902400002</v>
      </c>
      <c r="N4581" s="103" t="str">
        <f>IF(ISBLANK('Форма 1'!$AE4581),"",IF('Форма 1'!$AE4581=1,'Форма 1'!$H4581*VLOOKUP('Форма 1'!$F4581,'Придельники с 2022'!$B$4:$X$28,'Форма 1'!$AE$8,0),IF('Форма 1'!$AE4581=2,'Форма 1'!$H4581*VLOOKUP('Форма 1'!$F4581,'Придельники с 2022'!$B$4:$X$28,13,0),IF('Форма 1'!$AE4581=3,'Форма 1'!$H4581*VLOOKUP('Форма 1'!$F4581,'Придельники с 2022'!$B$4:$X$28,12,0)))))</f>
        <v/>
      </c>
      <c r="O4581" s="103" t="str">
        <f>IF(ISNUMBER('Форма 1'!AF4581),'Форма 1'!$H4581*VLOOKUP('Форма 1'!$F4581,'Придельники с 2022'!$B$4:$X$28,'Форма 1'!AF$8),"")</f>
        <v/>
      </c>
      <c r="P4581" s="87"/>
      <c r="Q4581" s="103" t="str">
        <f>IF(ISNUMBER('Форма 1'!AH4581),'Форма 1'!$H4581*VLOOKUP('Форма 1'!$F4581,'Придельники с 2022'!$B$4:$X$28,'Форма 1'!AH$8),"")</f>
        <v/>
      </c>
      <c r="R4581" s="103" t="str">
        <f>IF(ISNUMBER('Форма 1'!AI4581),'Форма 1'!$H4581*VLOOKUP('Форма 1'!$F4581,'Придельники с 2022'!$B$4:$X$28,'Форма 1'!AI$8),"")</f>
        <v/>
      </c>
      <c r="S4581" s="103" t="str">
        <f>IF(ISNUMBER('Форма 1'!AJ4581),'Форма 1'!$H4581*VLOOKUP('Форма 1'!$F4581,'Придельники с 2022'!$B$4:$X$28,'Форма 1'!AJ$8),"")</f>
        <v/>
      </c>
      <c r="T4581" s="87"/>
    </row>
    <row r="4582" spans="1:20">
      <c r="A4582" s="188">
        <f t="shared" si="299"/>
        <v>128</v>
      </c>
      <c r="B4582" s="189" t="s">
        <v>4417</v>
      </c>
      <c r="C4582" s="99">
        <f t="shared" si="298"/>
        <v>4812274.2260000007</v>
      </c>
      <c r="D4582" s="103" t="str">
        <f>IF(ISNUMBER('Форма 1'!U4582),'Форма 1'!$H4582*VLOOKUP('Форма 1'!$F4582,'Придельники с 2022'!$B$4:$X$28,'Форма 1'!U$8),"")</f>
        <v/>
      </c>
      <c r="E4582" s="103" t="str">
        <f>IF(ISNUMBER('Форма 1'!V4582),'Форма 1'!$H4582*VLOOKUP('Форма 1'!$F4582,'Придельники с 2022'!$B$4:$X$28,'Форма 1'!V$8),"")</f>
        <v/>
      </c>
      <c r="F4582" s="103" t="str">
        <f>IF(ISNUMBER('Форма 1'!W4582),'Форма 1'!$H4582*VLOOKUP('Форма 1'!$F4582,'Придельники с 2022'!$B$4:$X$28,'Форма 1'!W$8),"")</f>
        <v/>
      </c>
      <c r="G4582" s="103" t="str">
        <f>IF(ISNUMBER('Форма 1'!X4582),'Форма 1'!$H4582*VLOOKUP('Форма 1'!$F4582,'Придельники с 2022'!$B$4:$X$28,'Форма 1'!X$8),"")</f>
        <v/>
      </c>
      <c r="H4582" s="103" t="str">
        <f>IF(ISNUMBER('Форма 1'!Y4582),'Форма 1'!$H4582*VLOOKUP('Форма 1'!$F4582,'Придельники с 2022'!$B$4:$X$28,'Форма 1'!Y$8),"")</f>
        <v/>
      </c>
      <c r="I4582" s="103" t="str">
        <f>IF(ISNUMBER('Форма 1'!Z4582),'Форма 1'!$H4582*VLOOKUP('Форма 1'!$F4582,'Придельники с 2022'!$B$4:$X$28,'Форма 1'!Z$8),"")</f>
        <v/>
      </c>
      <c r="J4582" s="103" t="str">
        <f>IF(ISNUMBER('Форма 1'!AA4582),'Форма 1'!$H4582*VLOOKUP('Форма 1'!$F4582,'Придельники с 2022'!$B$4:$X$28,'Форма 1'!AA$8),"")</f>
        <v/>
      </c>
      <c r="K4582" s="90"/>
      <c r="L4582" s="87"/>
      <c r="M4582" s="103" t="str">
        <f>IF(ISNUMBER('Форма 1'!AD4582),'Форма 1'!$H4582*VLOOKUP('Форма 1'!$F4582,'Придельники с 2022'!$B$4:$X$28,'Форма 1'!AD$8),"")</f>
        <v/>
      </c>
      <c r="N4582" s="103" t="str">
        <f>IF(ISBLANK('Форма 1'!$AE4582),"",IF('Форма 1'!$AE4582=1,'Форма 1'!$H4582*VLOOKUP('Форма 1'!$F4582,'Придельники с 2022'!$B$4:$X$28,'Форма 1'!$AE$8,0),IF('Форма 1'!$AE4582=2,'Форма 1'!$H4582*VLOOKUP('Форма 1'!$F4582,'Придельники с 2022'!$B$4:$X$28,13,0),IF('Форма 1'!$AE4582=3,'Форма 1'!$H4582*VLOOKUP('Форма 1'!$F4582,'Придельники с 2022'!$B$4:$X$28,12,0)))))</f>
        <v/>
      </c>
      <c r="O4582" s="103">
        <f>IF(ISNUMBER('Форма 1'!AF4582),'Форма 1'!$H4582*VLOOKUP('Форма 1'!$F4582,'Придельники с 2022'!$B$4:$X$28,'Форма 1'!AF$8),"")</f>
        <v>4812274.2260000007</v>
      </c>
      <c r="P4582" s="87"/>
      <c r="Q4582" s="103" t="str">
        <f>IF(ISNUMBER('Форма 1'!AH4582),'Форма 1'!$H4582*VLOOKUP('Форма 1'!$F4582,'Придельники с 2022'!$B$4:$X$28,'Форма 1'!AH$8),"")</f>
        <v/>
      </c>
      <c r="R4582" s="103" t="str">
        <f>IF(ISNUMBER('Форма 1'!AI4582),'Форма 1'!$H4582*VLOOKUP('Форма 1'!$F4582,'Придельники с 2022'!$B$4:$X$28,'Форма 1'!AI$8),"")</f>
        <v/>
      </c>
      <c r="S4582" s="103" t="str">
        <f>IF(ISNUMBER('Форма 1'!AJ4582),'Форма 1'!$H4582*VLOOKUP('Форма 1'!$F4582,'Придельники с 2022'!$B$4:$X$28,'Форма 1'!AJ$8),"")</f>
        <v/>
      </c>
      <c r="T4582" s="87"/>
    </row>
    <row r="4583" spans="1:20">
      <c r="A4583" s="188">
        <f t="shared" si="299"/>
        <v>129</v>
      </c>
      <c r="B4583" s="189" t="s">
        <v>4418</v>
      </c>
      <c r="C4583" s="99">
        <f t="shared" si="298"/>
        <v>4992253.3250000002</v>
      </c>
      <c r="D4583" s="103" t="str">
        <f>IF(ISNUMBER('Форма 1'!U4583),'Форма 1'!$H4583*VLOOKUP('Форма 1'!$F4583,'Придельники с 2022'!$B$4:$X$28,'Форма 1'!U$8),"")</f>
        <v/>
      </c>
      <c r="E4583" s="103" t="str">
        <f>IF(ISNUMBER('Форма 1'!V4583),'Форма 1'!$H4583*VLOOKUP('Форма 1'!$F4583,'Придельники с 2022'!$B$4:$X$28,'Форма 1'!V$8),"")</f>
        <v/>
      </c>
      <c r="F4583" s="103" t="str">
        <f>IF(ISNUMBER('Форма 1'!W4583),'Форма 1'!$H4583*VLOOKUP('Форма 1'!$F4583,'Придельники с 2022'!$B$4:$X$28,'Форма 1'!W$8),"")</f>
        <v/>
      </c>
      <c r="G4583" s="103" t="str">
        <f>IF(ISNUMBER('Форма 1'!X4583),'Форма 1'!$H4583*VLOOKUP('Форма 1'!$F4583,'Придельники с 2022'!$B$4:$X$28,'Форма 1'!X$8),"")</f>
        <v/>
      </c>
      <c r="H4583" s="103" t="str">
        <f>IF(ISNUMBER('Форма 1'!Y4583),'Форма 1'!$H4583*VLOOKUP('Форма 1'!$F4583,'Придельники с 2022'!$B$4:$X$28,'Форма 1'!Y$8),"")</f>
        <v/>
      </c>
      <c r="I4583" s="103" t="str">
        <f>IF(ISNUMBER('Форма 1'!Z4583),'Форма 1'!$H4583*VLOOKUP('Форма 1'!$F4583,'Придельники с 2022'!$B$4:$X$28,'Форма 1'!Z$8),"")</f>
        <v/>
      </c>
      <c r="J4583" s="103">
        <f>IF(ISNUMBER('Форма 1'!AA4583),'Форма 1'!$H4583*VLOOKUP('Форма 1'!$F4583,'Придельники с 2022'!$B$4:$X$28,'Форма 1'!AA$8),"")</f>
        <v>2470551.017</v>
      </c>
      <c r="K4583" s="90"/>
      <c r="L4583" s="87"/>
      <c r="M4583" s="103" t="str">
        <f>IF(ISNUMBER('Форма 1'!AD4583),'Форма 1'!$H4583*VLOOKUP('Форма 1'!$F4583,'Придельники с 2022'!$B$4:$X$28,'Форма 1'!AD$8),"")</f>
        <v/>
      </c>
      <c r="N4583" s="103" t="str">
        <f>IF(ISBLANK('Форма 1'!$AE4583),"",IF('Форма 1'!$AE4583=1,'Форма 1'!$H4583*VLOOKUP('Форма 1'!$F4583,'Придельники с 2022'!$B$4:$X$28,'Форма 1'!$AE$8,0),IF('Форма 1'!$AE4583=2,'Форма 1'!$H4583*VLOOKUP('Форма 1'!$F4583,'Придельники с 2022'!$B$4:$X$28,13,0),IF('Форма 1'!$AE4583=3,'Форма 1'!$H4583*VLOOKUP('Форма 1'!$F4583,'Придельники с 2022'!$B$4:$X$28,12,0)))))</f>
        <v/>
      </c>
      <c r="O4583" s="103">
        <f>IF(ISNUMBER('Форма 1'!AF4583),'Форма 1'!$H4583*VLOOKUP('Форма 1'!$F4583,'Придельники с 2022'!$B$4:$X$28,'Форма 1'!AF$8),"")</f>
        <v>2521702.3080000002</v>
      </c>
      <c r="P4583" s="87"/>
      <c r="Q4583" s="103" t="str">
        <f>IF(ISNUMBER('Форма 1'!AH4583),'Форма 1'!$H4583*VLOOKUP('Форма 1'!$F4583,'Придельники с 2022'!$B$4:$X$28,'Форма 1'!AH$8),"")</f>
        <v/>
      </c>
      <c r="R4583" s="103" t="str">
        <f>IF(ISNUMBER('Форма 1'!AI4583),'Форма 1'!$H4583*VLOOKUP('Форма 1'!$F4583,'Придельники с 2022'!$B$4:$X$28,'Форма 1'!AI$8),"")</f>
        <v/>
      </c>
      <c r="S4583" s="103" t="str">
        <f>IF(ISNUMBER('Форма 1'!AJ4583),'Форма 1'!$H4583*VLOOKUP('Форма 1'!$F4583,'Придельники с 2022'!$B$4:$X$28,'Форма 1'!AJ$8),"")</f>
        <v/>
      </c>
      <c r="T4583" s="87"/>
    </row>
    <row r="4584" spans="1:20">
      <c r="A4584" s="188">
        <f t="shared" si="299"/>
        <v>130</v>
      </c>
      <c r="B4584" s="189" t="s">
        <v>4419</v>
      </c>
      <c r="C4584" s="99">
        <f t="shared" si="298"/>
        <v>1600873.794</v>
      </c>
      <c r="D4584" s="103">
        <f>IF(ISNUMBER('Форма 1'!U4584),'Форма 1'!$H4584*VLOOKUP('Форма 1'!$F4584,'Придельники с 2022'!$B$4:$X$28,'Форма 1'!U$8),"")</f>
        <v>1600873.794</v>
      </c>
      <c r="E4584" s="103" t="str">
        <f>IF(ISNUMBER('Форма 1'!V4584),'Форма 1'!$H4584*VLOOKUP('Форма 1'!$F4584,'Придельники с 2022'!$B$4:$X$28,'Форма 1'!V$8),"")</f>
        <v/>
      </c>
      <c r="F4584" s="103" t="str">
        <f>IF(ISNUMBER('Форма 1'!W4584),'Форма 1'!$H4584*VLOOKUP('Форма 1'!$F4584,'Придельники с 2022'!$B$4:$X$28,'Форма 1'!W$8),"")</f>
        <v/>
      </c>
      <c r="G4584" s="103" t="str">
        <f>IF(ISNUMBER('Форма 1'!X4584),'Форма 1'!$H4584*VLOOKUP('Форма 1'!$F4584,'Придельники с 2022'!$B$4:$X$28,'Форма 1'!X$8),"")</f>
        <v/>
      </c>
      <c r="H4584" s="103" t="str">
        <f>IF(ISNUMBER('Форма 1'!Y4584),'Форма 1'!$H4584*VLOOKUP('Форма 1'!$F4584,'Придельники с 2022'!$B$4:$X$28,'Форма 1'!Y$8),"")</f>
        <v/>
      </c>
      <c r="I4584" s="103" t="str">
        <f>IF(ISNUMBER('Форма 1'!Z4584),'Форма 1'!$H4584*VLOOKUP('Форма 1'!$F4584,'Придельники с 2022'!$B$4:$X$28,'Форма 1'!Z$8),"")</f>
        <v/>
      </c>
      <c r="J4584" s="103" t="str">
        <f>IF(ISNUMBER('Форма 1'!AA4584),'Форма 1'!$H4584*VLOOKUP('Форма 1'!$F4584,'Придельники с 2022'!$B$4:$X$28,'Форма 1'!AA$8),"")</f>
        <v/>
      </c>
      <c r="K4584" s="90"/>
      <c r="L4584" s="87"/>
      <c r="M4584" s="103" t="str">
        <f>IF(ISNUMBER('Форма 1'!AD4584),'Форма 1'!$H4584*VLOOKUP('Форма 1'!$F4584,'Придельники с 2022'!$B$4:$X$28,'Форма 1'!AD$8),"")</f>
        <v/>
      </c>
      <c r="N4584" s="103" t="str">
        <f>IF(ISBLANK('Форма 1'!$AE4584),"",IF('Форма 1'!$AE4584=1,'Форма 1'!$H4584*VLOOKUP('Форма 1'!$F4584,'Придельники с 2022'!$B$4:$X$28,'Форма 1'!$AE$8,0),IF('Форма 1'!$AE4584=2,'Форма 1'!$H4584*VLOOKUP('Форма 1'!$F4584,'Придельники с 2022'!$B$4:$X$28,13,0),IF('Форма 1'!$AE4584=3,'Форма 1'!$H4584*VLOOKUP('Форма 1'!$F4584,'Придельники с 2022'!$B$4:$X$28,12,0)))))</f>
        <v/>
      </c>
      <c r="O4584" s="103" t="str">
        <f>IF(ISNUMBER('Форма 1'!AF4584),'Форма 1'!$H4584*VLOOKUP('Форма 1'!$F4584,'Придельники с 2022'!$B$4:$X$28,'Форма 1'!AF$8),"")</f>
        <v/>
      </c>
      <c r="P4584" s="87"/>
      <c r="Q4584" s="103" t="str">
        <f>IF(ISNUMBER('Форма 1'!AH4584),'Форма 1'!$H4584*VLOOKUP('Форма 1'!$F4584,'Придельники с 2022'!$B$4:$X$28,'Форма 1'!AH$8),"")</f>
        <v/>
      </c>
      <c r="R4584" s="103" t="str">
        <f>IF(ISNUMBER('Форма 1'!AI4584),'Форма 1'!$H4584*VLOOKUP('Форма 1'!$F4584,'Придельники с 2022'!$B$4:$X$28,'Форма 1'!AI$8),"")</f>
        <v/>
      </c>
      <c r="S4584" s="103" t="str">
        <f>IF(ISNUMBER('Форма 1'!AJ4584),'Форма 1'!$H4584*VLOOKUP('Форма 1'!$F4584,'Придельники с 2022'!$B$4:$X$28,'Форма 1'!AJ$8),"")</f>
        <v/>
      </c>
      <c r="T4584" s="87"/>
    </row>
    <row r="4585" spans="1:20">
      <c r="A4585" s="188">
        <f t="shared" si="299"/>
        <v>131</v>
      </c>
      <c r="B4585" s="189" t="s">
        <v>4420</v>
      </c>
      <c r="C4585" s="99">
        <f t="shared" si="298"/>
        <v>1792498.6169999999</v>
      </c>
      <c r="D4585" s="103">
        <f>IF(ISNUMBER('Форма 1'!U4585),'Форма 1'!$H4585*VLOOKUP('Форма 1'!$F4585,'Придельники с 2022'!$B$4:$X$28,'Форма 1'!U$8),"")</f>
        <v>1792498.6169999999</v>
      </c>
      <c r="E4585" s="103" t="str">
        <f>IF(ISNUMBER('Форма 1'!V4585),'Форма 1'!$H4585*VLOOKUP('Форма 1'!$F4585,'Придельники с 2022'!$B$4:$X$28,'Форма 1'!V$8),"")</f>
        <v/>
      </c>
      <c r="F4585" s="103" t="str">
        <f>IF(ISNUMBER('Форма 1'!W4585),'Форма 1'!$H4585*VLOOKUP('Форма 1'!$F4585,'Придельники с 2022'!$B$4:$X$28,'Форма 1'!W$8),"")</f>
        <v/>
      </c>
      <c r="G4585" s="103" t="str">
        <f>IF(ISNUMBER('Форма 1'!X4585),'Форма 1'!$H4585*VLOOKUP('Форма 1'!$F4585,'Придельники с 2022'!$B$4:$X$28,'Форма 1'!X$8),"")</f>
        <v/>
      </c>
      <c r="H4585" s="103" t="str">
        <f>IF(ISNUMBER('Форма 1'!Y4585),'Форма 1'!$H4585*VLOOKUP('Форма 1'!$F4585,'Придельники с 2022'!$B$4:$X$28,'Форма 1'!Y$8),"")</f>
        <v/>
      </c>
      <c r="I4585" s="103" t="str">
        <f>IF(ISNUMBER('Форма 1'!Z4585),'Форма 1'!$H4585*VLOOKUP('Форма 1'!$F4585,'Придельники с 2022'!$B$4:$X$28,'Форма 1'!Z$8),"")</f>
        <v/>
      </c>
      <c r="J4585" s="103" t="str">
        <f>IF(ISNUMBER('Форма 1'!AA4585),'Форма 1'!$H4585*VLOOKUP('Форма 1'!$F4585,'Придельники с 2022'!$B$4:$X$28,'Форма 1'!AA$8),"")</f>
        <v/>
      </c>
      <c r="K4585" s="90"/>
      <c r="L4585" s="87"/>
      <c r="M4585" s="103" t="str">
        <f>IF(ISNUMBER('Форма 1'!AD4585),'Форма 1'!$H4585*VLOOKUP('Форма 1'!$F4585,'Придельники с 2022'!$B$4:$X$28,'Форма 1'!AD$8),"")</f>
        <v/>
      </c>
      <c r="N4585" s="103" t="str">
        <f>IF(ISBLANK('Форма 1'!$AE4585),"",IF('Форма 1'!$AE4585=1,'Форма 1'!$H4585*VLOOKUP('Форма 1'!$F4585,'Придельники с 2022'!$B$4:$X$28,'Форма 1'!$AE$8,0),IF('Форма 1'!$AE4585=2,'Форма 1'!$H4585*VLOOKUP('Форма 1'!$F4585,'Придельники с 2022'!$B$4:$X$28,13,0),IF('Форма 1'!$AE4585=3,'Форма 1'!$H4585*VLOOKUP('Форма 1'!$F4585,'Придельники с 2022'!$B$4:$X$28,12,0)))))</f>
        <v/>
      </c>
      <c r="O4585" s="103" t="str">
        <f>IF(ISNUMBER('Форма 1'!AF4585),'Форма 1'!$H4585*VLOOKUP('Форма 1'!$F4585,'Придельники с 2022'!$B$4:$X$28,'Форма 1'!AF$8),"")</f>
        <v/>
      </c>
      <c r="P4585" s="87"/>
      <c r="Q4585" s="103" t="str">
        <f>IF(ISNUMBER('Форма 1'!AH4585),'Форма 1'!$H4585*VLOOKUP('Форма 1'!$F4585,'Придельники с 2022'!$B$4:$X$28,'Форма 1'!AH$8),"")</f>
        <v/>
      </c>
      <c r="R4585" s="103" t="str">
        <f>IF(ISNUMBER('Форма 1'!AI4585),'Форма 1'!$H4585*VLOOKUP('Форма 1'!$F4585,'Придельники с 2022'!$B$4:$X$28,'Форма 1'!AI$8),"")</f>
        <v/>
      </c>
      <c r="S4585" s="103" t="str">
        <f>IF(ISNUMBER('Форма 1'!AJ4585),'Форма 1'!$H4585*VLOOKUP('Форма 1'!$F4585,'Придельники с 2022'!$B$4:$X$28,'Форма 1'!AJ$8),"")</f>
        <v/>
      </c>
      <c r="T4585" s="87"/>
    </row>
    <row r="4586" spans="1:20">
      <c r="A4586" s="188">
        <f t="shared" si="299"/>
        <v>132</v>
      </c>
      <c r="B4586" s="189" t="s">
        <v>4421</v>
      </c>
      <c r="C4586" s="99">
        <f t="shared" si="298"/>
        <v>6159711.5460000001</v>
      </c>
      <c r="D4586" s="103">
        <f>IF(ISNUMBER('Форма 1'!U4586),'Форма 1'!$H4586*VLOOKUP('Форма 1'!$F4586,'Придельники с 2022'!$B$4:$X$28,'Форма 1'!U$8),"")</f>
        <v>2011202.466</v>
      </c>
      <c r="E4586" s="103" t="str">
        <f>IF(ISNUMBER('Форма 1'!V4586),'Форма 1'!$H4586*VLOOKUP('Форма 1'!$F4586,'Придельники с 2022'!$B$4:$X$28,'Форма 1'!V$8),"")</f>
        <v/>
      </c>
      <c r="F4586" s="103" t="str">
        <f>IF(ISNUMBER('Форма 1'!W4586),'Форма 1'!$H4586*VLOOKUP('Форма 1'!$F4586,'Придельники с 2022'!$B$4:$X$28,'Форма 1'!W$8),"")</f>
        <v/>
      </c>
      <c r="G4586" s="103" t="str">
        <f>IF(ISNUMBER('Форма 1'!X4586),'Форма 1'!$H4586*VLOOKUP('Форма 1'!$F4586,'Придельники с 2022'!$B$4:$X$28,'Форма 1'!X$8),"")</f>
        <v/>
      </c>
      <c r="H4586" s="103" t="str">
        <f>IF(ISNUMBER('Форма 1'!Y4586),'Форма 1'!$H4586*VLOOKUP('Форма 1'!$F4586,'Придельники с 2022'!$B$4:$X$28,'Форма 1'!Y$8),"")</f>
        <v/>
      </c>
      <c r="I4586" s="103" t="str">
        <f>IF(ISNUMBER('Форма 1'!Z4586),'Форма 1'!$H4586*VLOOKUP('Форма 1'!$F4586,'Придельники с 2022'!$B$4:$X$28,'Форма 1'!Z$8),"")</f>
        <v/>
      </c>
      <c r="J4586" s="103">
        <f>IF(ISNUMBER('Форма 1'!AA4586),'Форма 1'!$H4586*VLOOKUP('Форма 1'!$F4586,'Придельники с 2022'!$B$4:$X$28,'Форма 1'!AA$8),"")</f>
        <v>4148509.0799999996</v>
      </c>
      <c r="K4586" s="90"/>
      <c r="L4586" s="87"/>
      <c r="M4586" s="103" t="str">
        <f>IF(ISNUMBER('Форма 1'!AD4586),'Форма 1'!$H4586*VLOOKUP('Форма 1'!$F4586,'Придельники с 2022'!$B$4:$X$28,'Форма 1'!AD$8),"")</f>
        <v/>
      </c>
      <c r="N4586" s="103" t="str">
        <f>IF(ISBLANK('Форма 1'!$AE4586),"",IF('Форма 1'!$AE4586=1,'Форма 1'!$H4586*VLOOKUP('Форма 1'!$F4586,'Придельники с 2022'!$B$4:$X$28,'Форма 1'!$AE$8,0),IF('Форма 1'!$AE4586=2,'Форма 1'!$H4586*VLOOKUP('Форма 1'!$F4586,'Придельники с 2022'!$B$4:$X$28,13,0),IF('Форма 1'!$AE4586=3,'Форма 1'!$H4586*VLOOKUP('Форма 1'!$F4586,'Придельники с 2022'!$B$4:$X$28,12,0)))))</f>
        <v/>
      </c>
      <c r="O4586" s="103" t="str">
        <f>IF(ISNUMBER('Форма 1'!AF4586),'Форма 1'!$H4586*VLOOKUP('Форма 1'!$F4586,'Придельники с 2022'!$B$4:$X$28,'Форма 1'!AF$8),"")</f>
        <v/>
      </c>
      <c r="P4586" s="87"/>
      <c r="Q4586" s="103" t="str">
        <f>IF(ISNUMBER('Форма 1'!AH4586),'Форма 1'!$H4586*VLOOKUP('Форма 1'!$F4586,'Придельники с 2022'!$B$4:$X$28,'Форма 1'!AH$8),"")</f>
        <v/>
      </c>
      <c r="R4586" s="103" t="str">
        <f>IF(ISNUMBER('Форма 1'!AI4586),'Форма 1'!$H4586*VLOOKUP('Форма 1'!$F4586,'Придельники с 2022'!$B$4:$X$28,'Форма 1'!AI$8),"")</f>
        <v/>
      </c>
      <c r="S4586" s="103" t="str">
        <f>IF(ISNUMBER('Форма 1'!AJ4586),'Форма 1'!$H4586*VLOOKUP('Форма 1'!$F4586,'Придельники с 2022'!$B$4:$X$28,'Форма 1'!AJ$8),"")</f>
        <v/>
      </c>
      <c r="T4586" s="87"/>
    </row>
    <row r="4587" spans="1:20">
      <c r="A4587" s="188">
        <f t="shared" si="299"/>
        <v>133</v>
      </c>
      <c r="B4587" s="189" t="s">
        <v>4422</v>
      </c>
      <c r="C4587" s="99">
        <f t="shared" si="298"/>
        <v>4445489.6399999997</v>
      </c>
      <c r="D4587" s="103" t="str">
        <f>IF(ISNUMBER('Форма 1'!U4587),'Форма 1'!$H4587*VLOOKUP('Форма 1'!$F4587,'Придельники с 2022'!$B$4:$X$28,'Форма 1'!U$8),"")</f>
        <v/>
      </c>
      <c r="E4587" s="103" t="str">
        <f>IF(ISNUMBER('Форма 1'!V4587),'Форма 1'!$H4587*VLOOKUP('Форма 1'!$F4587,'Придельники с 2022'!$B$4:$X$28,'Форма 1'!V$8),"")</f>
        <v/>
      </c>
      <c r="F4587" s="103" t="str">
        <f>IF(ISNUMBER('Форма 1'!W4587),'Форма 1'!$H4587*VLOOKUP('Форма 1'!$F4587,'Придельники с 2022'!$B$4:$X$28,'Форма 1'!W$8),"")</f>
        <v/>
      </c>
      <c r="G4587" s="103" t="str">
        <f>IF(ISNUMBER('Форма 1'!X4587),'Форма 1'!$H4587*VLOOKUP('Форма 1'!$F4587,'Придельники с 2022'!$B$4:$X$28,'Форма 1'!X$8),"")</f>
        <v/>
      </c>
      <c r="H4587" s="103" t="str">
        <f>IF(ISNUMBER('Форма 1'!Y4587),'Форма 1'!$H4587*VLOOKUP('Форма 1'!$F4587,'Придельники с 2022'!$B$4:$X$28,'Форма 1'!Y$8),"")</f>
        <v/>
      </c>
      <c r="I4587" s="103" t="str">
        <f>IF(ISNUMBER('Форма 1'!Z4587),'Форма 1'!$H4587*VLOOKUP('Форма 1'!$F4587,'Придельники с 2022'!$B$4:$X$28,'Форма 1'!Z$8),"")</f>
        <v/>
      </c>
      <c r="J4587" s="103">
        <f>IF(ISNUMBER('Форма 1'!AA4587),'Форма 1'!$H4587*VLOOKUP('Форма 1'!$F4587,'Придельники с 2022'!$B$4:$X$28,'Форма 1'!AA$8),"")</f>
        <v>4445489.6399999997</v>
      </c>
      <c r="K4587" s="90"/>
      <c r="L4587" s="87"/>
      <c r="M4587" s="103" t="str">
        <f>IF(ISNUMBER('Форма 1'!AD4587),'Форма 1'!$H4587*VLOOKUP('Форма 1'!$F4587,'Придельники с 2022'!$B$4:$X$28,'Форма 1'!AD$8),"")</f>
        <v/>
      </c>
      <c r="N4587" s="103" t="str">
        <f>IF(ISBLANK('Форма 1'!$AE4587),"",IF('Форма 1'!$AE4587=1,'Форма 1'!$H4587*VLOOKUP('Форма 1'!$F4587,'Придельники с 2022'!$B$4:$X$28,'Форма 1'!$AE$8,0),IF('Форма 1'!$AE4587=2,'Форма 1'!$H4587*VLOOKUP('Форма 1'!$F4587,'Придельники с 2022'!$B$4:$X$28,13,0),IF('Форма 1'!$AE4587=3,'Форма 1'!$H4587*VLOOKUP('Форма 1'!$F4587,'Придельники с 2022'!$B$4:$X$28,12,0)))))</f>
        <v/>
      </c>
      <c r="O4587" s="103" t="str">
        <f>IF(ISNUMBER('Форма 1'!AF4587),'Форма 1'!$H4587*VLOOKUP('Форма 1'!$F4587,'Придельники с 2022'!$B$4:$X$28,'Форма 1'!AF$8),"")</f>
        <v/>
      </c>
      <c r="P4587" s="87"/>
      <c r="Q4587" s="103" t="str">
        <f>IF(ISNUMBER('Форма 1'!AH4587),'Форма 1'!$H4587*VLOOKUP('Форма 1'!$F4587,'Придельники с 2022'!$B$4:$X$28,'Форма 1'!AH$8),"")</f>
        <v/>
      </c>
      <c r="R4587" s="103" t="str">
        <f>IF(ISNUMBER('Форма 1'!AI4587),'Форма 1'!$H4587*VLOOKUP('Форма 1'!$F4587,'Придельники с 2022'!$B$4:$X$28,'Форма 1'!AI$8),"")</f>
        <v/>
      </c>
      <c r="S4587" s="103" t="str">
        <f>IF(ISNUMBER('Форма 1'!AJ4587),'Форма 1'!$H4587*VLOOKUP('Форма 1'!$F4587,'Придельники с 2022'!$B$4:$X$28,'Форма 1'!AJ$8),"")</f>
        <v/>
      </c>
      <c r="T4587" s="87"/>
    </row>
    <row r="4588" spans="1:20">
      <c r="A4588" s="188">
        <f t="shared" si="299"/>
        <v>134</v>
      </c>
      <c r="B4588" s="189" t="s">
        <v>4423</v>
      </c>
      <c r="C4588" s="99">
        <f t="shared" si="298"/>
        <v>2845981.4880000004</v>
      </c>
      <c r="D4588" s="103" t="str">
        <f>IF(ISNUMBER('Форма 1'!U4588),'Форма 1'!$H4588*VLOOKUP('Форма 1'!$F4588,'Придельники с 2022'!$B$4:$X$28,'Форма 1'!U$8),"")</f>
        <v/>
      </c>
      <c r="E4588" s="103" t="str">
        <f>IF(ISNUMBER('Форма 1'!V4588),'Форма 1'!$H4588*VLOOKUP('Форма 1'!$F4588,'Придельники с 2022'!$B$4:$X$28,'Форма 1'!V$8),"")</f>
        <v/>
      </c>
      <c r="F4588" s="103" t="str">
        <f>IF(ISNUMBER('Форма 1'!W4588),'Форма 1'!$H4588*VLOOKUP('Форма 1'!$F4588,'Придельники с 2022'!$B$4:$X$28,'Форма 1'!W$8),"")</f>
        <v/>
      </c>
      <c r="G4588" s="103" t="str">
        <f>IF(ISNUMBER('Форма 1'!X4588),'Форма 1'!$H4588*VLOOKUP('Форма 1'!$F4588,'Придельники с 2022'!$B$4:$X$28,'Форма 1'!X$8),"")</f>
        <v/>
      </c>
      <c r="H4588" s="103" t="str">
        <f>IF(ISNUMBER('Форма 1'!Y4588),'Форма 1'!$H4588*VLOOKUP('Форма 1'!$F4588,'Придельники с 2022'!$B$4:$X$28,'Форма 1'!Y$8),"")</f>
        <v/>
      </c>
      <c r="I4588" s="103" t="str">
        <f>IF(ISNUMBER('Форма 1'!Z4588),'Форма 1'!$H4588*VLOOKUP('Форма 1'!$F4588,'Придельники с 2022'!$B$4:$X$28,'Форма 1'!Z$8),"")</f>
        <v/>
      </c>
      <c r="J4588" s="103">
        <f>IF(ISNUMBER('Форма 1'!AA4588),'Форма 1'!$H4588*VLOOKUP('Форма 1'!$F4588,'Придельники с 2022'!$B$4:$X$28,'Форма 1'!AA$8),"")</f>
        <v>2845981.4880000004</v>
      </c>
      <c r="K4588" s="90"/>
      <c r="L4588" s="87"/>
      <c r="M4588" s="103" t="str">
        <f>IF(ISNUMBER('Форма 1'!AD4588),'Форма 1'!$H4588*VLOOKUP('Форма 1'!$F4588,'Придельники с 2022'!$B$4:$X$28,'Форма 1'!AD$8),"")</f>
        <v/>
      </c>
      <c r="N4588" s="103" t="str">
        <f>IF(ISBLANK('Форма 1'!$AE4588),"",IF('Форма 1'!$AE4588=1,'Форма 1'!$H4588*VLOOKUP('Форма 1'!$F4588,'Придельники с 2022'!$B$4:$X$28,'Форма 1'!$AE$8,0),IF('Форма 1'!$AE4588=2,'Форма 1'!$H4588*VLOOKUP('Форма 1'!$F4588,'Придельники с 2022'!$B$4:$X$28,13,0),IF('Форма 1'!$AE4588=3,'Форма 1'!$H4588*VLOOKUP('Форма 1'!$F4588,'Придельники с 2022'!$B$4:$X$28,12,0)))))</f>
        <v/>
      </c>
      <c r="O4588" s="103" t="str">
        <f>IF(ISNUMBER('Форма 1'!AF4588),'Форма 1'!$H4588*VLOOKUP('Форма 1'!$F4588,'Придельники с 2022'!$B$4:$X$28,'Форма 1'!AF$8),"")</f>
        <v/>
      </c>
      <c r="P4588" s="87"/>
      <c r="Q4588" s="103" t="str">
        <f>IF(ISNUMBER('Форма 1'!AH4588),'Форма 1'!$H4588*VLOOKUP('Форма 1'!$F4588,'Придельники с 2022'!$B$4:$X$28,'Форма 1'!AH$8),"")</f>
        <v/>
      </c>
      <c r="R4588" s="103" t="str">
        <f>IF(ISNUMBER('Форма 1'!AI4588),'Форма 1'!$H4588*VLOOKUP('Форма 1'!$F4588,'Придельники с 2022'!$B$4:$X$28,'Форма 1'!AI$8),"")</f>
        <v/>
      </c>
      <c r="S4588" s="103" t="str">
        <f>IF(ISNUMBER('Форма 1'!AJ4588),'Форма 1'!$H4588*VLOOKUP('Форма 1'!$F4588,'Придельники с 2022'!$B$4:$X$28,'Форма 1'!AJ$8),"")</f>
        <v/>
      </c>
      <c r="T4588" s="87"/>
    </row>
    <row r="4589" spans="1:20">
      <c r="A4589" s="188">
        <f t="shared" si="299"/>
        <v>135</v>
      </c>
      <c r="B4589" s="189" t="s">
        <v>4424</v>
      </c>
      <c r="C4589" s="99">
        <f t="shared" si="298"/>
        <v>2963177.4720000001</v>
      </c>
      <c r="D4589" s="103" t="str">
        <f>IF(ISNUMBER('Форма 1'!U4589),'Форма 1'!$H4589*VLOOKUP('Форма 1'!$F4589,'Придельники с 2022'!$B$4:$X$28,'Форма 1'!U$8),"")</f>
        <v/>
      </c>
      <c r="E4589" s="103" t="str">
        <f>IF(ISNUMBER('Форма 1'!V4589),'Форма 1'!$H4589*VLOOKUP('Форма 1'!$F4589,'Придельники с 2022'!$B$4:$X$28,'Форма 1'!V$8),"")</f>
        <v/>
      </c>
      <c r="F4589" s="103" t="str">
        <f>IF(ISNUMBER('Форма 1'!W4589),'Форма 1'!$H4589*VLOOKUP('Форма 1'!$F4589,'Придельники с 2022'!$B$4:$X$28,'Форма 1'!W$8),"")</f>
        <v/>
      </c>
      <c r="G4589" s="103" t="str">
        <f>IF(ISNUMBER('Форма 1'!X4589),'Форма 1'!$H4589*VLOOKUP('Форма 1'!$F4589,'Придельники с 2022'!$B$4:$X$28,'Форма 1'!X$8),"")</f>
        <v/>
      </c>
      <c r="H4589" s="103" t="str">
        <f>IF(ISNUMBER('Форма 1'!Y4589),'Форма 1'!$H4589*VLOOKUP('Форма 1'!$F4589,'Придельники с 2022'!$B$4:$X$28,'Форма 1'!Y$8),"")</f>
        <v/>
      </c>
      <c r="I4589" s="103" t="str">
        <f>IF(ISNUMBER('Форма 1'!Z4589),'Форма 1'!$H4589*VLOOKUP('Форма 1'!$F4589,'Придельники с 2022'!$B$4:$X$28,'Форма 1'!Z$8),"")</f>
        <v/>
      </c>
      <c r="J4589" s="103">
        <f>IF(ISNUMBER('Форма 1'!AA4589),'Форма 1'!$H4589*VLOOKUP('Форма 1'!$F4589,'Придельники с 2022'!$B$4:$X$28,'Форма 1'!AA$8),"")</f>
        <v>2963177.4720000001</v>
      </c>
      <c r="K4589" s="90"/>
      <c r="L4589" s="87"/>
      <c r="M4589" s="103" t="str">
        <f>IF(ISNUMBER('Форма 1'!AD4589),'Форма 1'!$H4589*VLOOKUP('Форма 1'!$F4589,'Придельники с 2022'!$B$4:$X$28,'Форма 1'!AD$8),"")</f>
        <v/>
      </c>
      <c r="N4589" s="103" t="str">
        <f>IF(ISBLANK('Форма 1'!$AE4589),"",IF('Форма 1'!$AE4589=1,'Форма 1'!$H4589*VLOOKUP('Форма 1'!$F4589,'Придельники с 2022'!$B$4:$X$28,'Форма 1'!$AE$8,0),IF('Форма 1'!$AE4589=2,'Форма 1'!$H4589*VLOOKUP('Форма 1'!$F4589,'Придельники с 2022'!$B$4:$X$28,13,0),IF('Форма 1'!$AE4589=3,'Форма 1'!$H4589*VLOOKUP('Форма 1'!$F4589,'Придельники с 2022'!$B$4:$X$28,12,0)))))</f>
        <v/>
      </c>
      <c r="O4589" s="103" t="str">
        <f>IF(ISNUMBER('Форма 1'!AF4589),'Форма 1'!$H4589*VLOOKUP('Форма 1'!$F4589,'Придельники с 2022'!$B$4:$X$28,'Форма 1'!AF$8),"")</f>
        <v/>
      </c>
      <c r="P4589" s="87"/>
      <c r="Q4589" s="103" t="str">
        <f>IF(ISNUMBER('Форма 1'!AH4589),'Форма 1'!$H4589*VLOOKUP('Форма 1'!$F4589,'Придельники с 2022'!$B$4:$X$28,'Форма 1'!AH$8),"")</f>
        <v/>
      </c>
      <c r="R4589" s="103" t="str">
        <f>IF(ISNUMBER('Форма 1'!AI4589),'Форма 1'!$H4589*VLOOKUP('Форма 1'!$F4589,'Придельники с 2022'!$B$4:$X$28,'Форма 1'!AI$8),"")</f>
        <v/>
      </c>
      <c r="S4589" s="103" t="str">
        <f>IF(ISNUMBER('Форма 1'!AJ4589),'Форма 1'!$H4589*VLOOKUP('Форма 1'!$F4589,'Придельники с 2022'!$B$4:$X$28,'Форма 1'!AJ$8),"")</f>
        <v/>
      </c>
      <c r="T4589" s="87"/>
    </row>
    <row r="4590" spans="1:20">
      <c r="A4590" s="188">
        <f t="shared" si="299"/>
        <v>136</v>
      </c>
      <c r="B4590" s="189" t="s">
        <v>4425</v>
      </c>
      <c r="C4590" s="99">
        <f t="shared" si="298"/>
        <v>6545582.0199999996</v>
      </c>
      <c r="D4590" s="103" t="str">
        <f>IF(ISNUMBER('Форма 1'!U4590),'Форма 1'!$H4590*VLOOKUP('Форма 1'!$F4590,'Придельники с 2022'!$B$4:$X$28,'Форма 1'!U$8),"")</f>
        <v/>
      </c>
      <c r="E4590" s="103" t="str">
        <f>IF(ISNUMBER('Форма 1'!V4590),'Форма 1'!$H4590*VLOOKUP('Форма 1'!$F4590,'Придельники с 2022'!$B$4:$X$28,'Форма 1'!V$8),"")</f>
        <v/>
      </c>
      <c r="F4590" s="103" t="str">
        <f>IF(ISNUMBER('Форма 1'!W4590),'Форма 1'!$H4590*VLOOKUP('Форма 1'!$F4590,'Придельники с 2022'!$B$4:$X$28,'Форма 1'!W$8),"")</f>
        <v/>
      </c>
      <c r="G4590" s="103">
        <f>IF(ISNUMBER('Форма 1'!X4590),'Форма 1'!$H4590*VLOOKUP('Форма 1'!$F4590,'Придельники с 2022'!$B$4:$X$28,'Форма 1'!X$8),"")</f>
        <v>1077929.7109999999</v>
      </c>
      <c r="H4590" s="103" t="str">
        <f>IF(ISNUMBER('Форма 1'!Y4590),'Форма 1'!$H4590*VLOOKUP('Форма 1'!$F4590,'Придельники с 2022'!$B$4:$X$28,'Форма 1'!Y$8),"")</f>
        <v/>
      </c>
      <c r="I4590" s="103">
        <f>IF(ISNUMBER('Форма 1'!Z4590),'Форма 1'!$H4590*VLOOKUP('Форма 1'!$F4590,'Придельники с 2022'!$B$4:$X$28,'Форма 1'!Z$8),"")</f>
        <v>1839336.5079999999</v>
      </c>
      <c r="J4590" s="103">
        <f>IF(ISNUMBER('Форма 1'!AA4590),'Форма 1'!$H4590*VLOOKUP('Форма 1'!$F4590,'Придельники с 2022'!$B$4:$X$28,'Форма 1'!AA$8),"")</f>
        <v>3628315.801</v>
      </c>
      <c r="K4590" s="90"/>
      <c r="L4590" s="87"/>
      <c r="M4590" s="103" t="str">
        <f>IF(ISNUMBER('Форма 1'!AD4590),'Форма 1'!$H4590*VLOOKUP('Форма 1'!$F4590,'Придельники с 2022'!$B$4:$X$28,'Форма 1'!AD$8),"")</f>
        <v/>
      </c>
      <c r="N4590" s="103" t="str">
        <f>IF(ISBLANK('Форма 1'!$AE4590),"",IF('Форма 1'!$AE4590=1,'Форма 1'!$H4590*VLOOKUP('Форма 1'!$F4590,'Придельники с 2022'!$B$4:$X$28,'Форма 1'!$AE$8,0),IF('Форма 1'!$AE4590=2,'Форма 1'!$H4590*VLOOKUP('Форма 1'!$F4590,'Придельники с 2022'!$B$4:$X$28,13,0),IF('Форма 1'!$AE4590=3,'Форма 1'!$H4590*VLOOKUP('Форма 1'!$F4590,'Придельники с 2022'!$B$4:$X$28,12,0)))))</f>
        <v/>
      </c>
      <c r="O4590" s="103" t="str">
        <f>IF(ISNUMBER('Форма 1'!AF4590),'Форма 1'!$H4590*VLOOKUP('Форма 1'!$F4590,'Придельники с 2022'!$B$4:$X$28,'Форма 1'!AF$8),"")</f>
        <v/>
      </c>
      <c r="P4590" s="87"/>
      <c r="Q4590" s="103" t="str">
        <f>IF(ISNUMBER('Форма 1'!AH4590),'Форма 1'!$H4590*VLOOKUP('Форма 1'!$F4590,'Придельники с 2022'!$B$4:$X$28,'Форма 1'!AH$8),"")</f>
        <v/>
      </c>
      <c r="R4590" s="103" t="str">
        <f>IF(ISNUMBER('Форма 1'!AI4590),'Форма 1'!$H4590*VLOOKUP('Форма 1'!$F4590,'Придельники с 2022'!$B$4:$X$28,'Форма 1'!AI$8),"")</f>
        <v/>
      </c>
      <c r="S4590" s="103" t="str">
        <f>IF(ISNUMBER('Форма 1'!AJ4590),'Форма 1'!$H4590*VLOOKUP('Форма 1'!$F4590,'Придельники с 2022'!$B$4:$X$28,'Форма 1'!AJ$8),"")</f>
        <v/>
      </c>
      <c r="T4590" s="87"/>
    </row>
    <row r="4591" spans="1:20">
      <c r="A4591" s="188">
        <f t="shared" si="299"/>
        <v>137</v>
      </c>
      <c r="B4591" s="112" t="s">
        <v>4426</v>
      </c>
      <c r="C4591" s="99">
        <f t="shared" si="298"/>
        <v>5415090.807</v>
      </c>
      <c r="D4591" s="103">
        <f>IF(ISNUMBER('Форма 1'!U4591),'Форма 1'!$H4591*VLOOKUP('Форма 1'!$F4591,'Придельники с 2022'!$B$4:$X$28,'Форма 1'!U$8),"")</f>
        <v>1768076.9469999999</v>
      </c>
      <c r="E4591" s="103" t="str">
        <f>IF(ISNUMBER('Форма 1'!V4591),'Форма 1'!$H4591*VLOOKUP('Форма 1'!$F4591,'Придельники с 2022'!$B$4:$X$28,'Форма 1'!V$8),"")</f>
        <v/>
      </c>
      <c r="F4591" s="103" t="str">
        <f>IF(ISNUMBER('Форма 1'!W4591),'Форма 1'!$H4591*VLOOKUP('Форма 1'!$F4591,'Придельники с 2022'!$B$4:$X$28,'Форма 1'!W$8),"")</f>
        <v/>
      </c>
      <c r="G4591" s="103" t="str">
        <f>IF(ISNUMBER('Форма 1'!X4591),'Форма 1'!$H4591*VLOOKUP('Форма 1'!$F4591,'Придельники с 2022'!$B$4:$X$28,'Форма 1'!X$8),"")</f>
        <v/>
      </c>
      <c r="H4591" s="103" t="str">
        <f>IF(ISNUMBER('Форма 1'!Y4591),'Форма 1'!$H4591*VLOOKUP('Форма 1'!$F4591,'Придельники с 2022'!$B$4:$X$28,'Форма 1'!Y$8),"")</f>
        <v/>
      </c>
      <c r="I4591" s="103" t="str">
        <f>IF(ISNUMBER('Форма 1'!Z4591),'Форма 1'!$H4591*VLOOKUP('Форма 1'!$F4591,'Придельники с 2022'!$B$4:$X$28,'Форма 1'!Z$8),"")</f>
        <v/>
      </c>
      <c r="J4591" s="103">
        <f>IF(ISNUMBER('Форма 1'!AA4591),'Форма 1'!$H4591*VLOOKUP('Форма 1'!$F4591,'Придельники с 2022'!$B$4:$X$28,'Форма 1'!AA$8),"")</f>
        <v>3647013.86</v>
      </c>
      <c r="K4591" s="90"/>
      <c r="L4591" s="87"/>
      <c r="M4591" s="103" t="str">
        <f>IF(ISNUMBER('Форма 1'!AD4591),'Форма 1'!$H4591*VLOOKUP('Форма 1'!$F4591,'Придельники с 2022'!$B$4:$X$28,'Форма 1'!AD$8),"")</f>
        <v/>
      </c>
      <c r="N4591" s="103" t="str">
        <f>IF(ISBLANK('Форма 1'!$AE4591),"",IF('Форма 1'!$AE4591=1,'Форма 1'!$H4591*VLOOKUP('Форма 1'!$F4591,'Придельники с 2022'!$B$4:$X$28,'Форма 1'!$AE$8,0),IF('Форма 1'!$AE4591=2,'Форма 1'!$H4591*VLOOKUP('Форма 1'!$F4591,'Придельники с 2022'!$B$4:$X$28,13,0),IF('Форма 1'!$AE4591=3,'Форма 1'!$H4591*VLOOKUP('Форма 1'!$F4591,'Придельники с 2022'!$B$4:$X$28,12,0)))))</f>
        <v/>
      </c>
      <c r="O4591" s="103" t="str">
        <f>IF(ISNUMBER('Форма 1'!AF4591),'Форма 1'!$H4591*VLOOKUP('Форма 1'!$F4591,'Придельники с 2022'!$B$4:$X$28,'Форма 1'!AF$8),"")</f>
        <v/>
      </c>
      <c r="P4591" s="87"/>
      <c r="Q4591" s="103" t="str">
        <f>IF(ISNUMBER('Форма 1'!AH4591),'Форма 1'!$H4591*VLOOKUP('Форма 1'!$F4591,'Придельники с 2022'!$B$4:$X$28,'Форма 1'!AH$8),"")</f>
        <v/>
      </c>
      <c r="R4591" s="103" t="str">
        <f>IF(ISNUMBER('Форма 1'!AI4591),'Форма 1'!$H4591*VLOOKUP('Форма 1'!$F4591,'Придельники с 2022'!$B$4:$X$28,'Форма 1'!AI$8),"")</f>
        <v/>
      </c>
      <c r="S4591" s="103" t="str">
        <f>IF(ISNUMBER('Форма 1'!AJ4591),'Форма 1'!$H4591*VLOOKUP('Форма 1'!$F4591,'Придельники с 2022'!$B$4:$X$28,'Форма 1'!AJ$8),"")</f>
        <v/>
      </c>
      <c r="T4591" s="87"/>
    </row>
    <row r="4592" spans="1:20">
      <c r="A4592" s="188">
        <f t="shared" si="299"/>
        <v>138</v>
      </c>
      <c r="B4592" s="189" t="s">
        <v>4427</v>
      </c>
      <c r="C4592" s="99">
        <f t="shared" si="298"/>
        <v>6773531.9699999997</v>
      </c>
      <c r="D4592" s="103" t="str">
        <f>IF(ISNUMBER('Форма 1'!U4592),'Форма 1'!$H4592*VLOOKUP('Форма 1'!$F4592,'Придельники с 2022'!$B$4:$X$28,'Форма 1'!U$8),"")</f>
        <v/>
      </c>
      <c r="E4592" s="103" t="str">
        <f>IF(ISNUMBER('Форма 1'!V4592),'Форма 1'!$H4592*VLOOKUP('Форма 1'!$F4592,'Придельники с 2022'!$B$4:$X$28,'Форма 1'!V$8),"")</f>
        <v/>
      </c>
      <c r="F4592" s="103" t="str">
        <f>IF(ISNUMBER('Форма 1'!W4592),'Форма 1'!$H4592*VLOOKUP('Форма 1'!$F4592,'Придельники с 2022'!$B$4:$X$28,'Форма 1'!W$8),"")</f>
        <v/>
      </c>
      <c r="G4592" s="103">
        <f>IF(ISNUMBER('Форма 1'!X4592),'Форма 1'!$H4592*VLOOKUP('Форма 1'!$F4592,'Придельники с 2022'!$B$4:$X$28,'Форма 1'!X$8),"")</f>
        <v>1188890.7000000002</v>
      </c>
      <c r="H4592" s="103" t="str">
        <f>IF(ISNUMBER('Форма 1'!Y4592),'Форма 1'!$H4592*VLOOKUP('Форма 1'!$F4592,'Придельники с 2022'!$B$4:$X$28,'Форма 1'!Y$8),"")</f>
        <v/>
      </c>
      <c r="I4592" s="103">
        <f>IF(ISNUMBER('Форма 1'!Z4592),'Форма 1'!$H4592*VLOOKUP('Форма 1'!$F4592,'Придельники с 2022'!$B$4:$X$28,'Форма 1'!Z$8),"")</f>
        <v>1665068.67</v>
      </c>
      <c r="J4592" s="103">
        <f>IF(ISNUMBER('Форма 1'!AA4592),'Форма 1'!$H4592*VLOOKUP('Форма 1'!$F4592,'Придельники с 2022'!$B$4:$X$28,'Форма 1'!AA$8),"")</f>
        <v>3919572.5999999996</v>
      </c>
      <c r="K4592" s="90"/>
      <c r="L4592" s="87"/>
      <c r="M4592" s="103" t="str">
        <f>IF(ISNUMBER('Форма 1'!AD4592),'Форма 1'!$H4592*VLOOKUP('Форма 1'!$F4592,'Придельники с 2022'!$B$4:$X$28,'Форма 1'!AD$8),"")</f>
        <v/>
      </c>
      <c r="N4592" s="103" t="str">
        <f>IF(ISBLANK('Форма 1'!$AE4592),"",IF('Форма 1'!$AE4592=1,'Форма 1'!$H4592*VLOOKUP('Форма 1'!$F4592,'Придельники с 2022'!$B$4:$X$28,'Форма 1'!$AE$8,0),IF('Форма 1'!$AE4592=2,'Форма 1'!$H4592*VLOOKUP('Форма 1'!$F4592,'Придельники с 2022'!$B$4:$X$28,13,0),IF('Форма 1'!$AE4592=3,'Форма 1'!$H4592*VLOOKUP('Форма 1'!$F4592,'Придельники с 2022'!$B$4:$X$28,12,0)))))</f>
        <v/>
      </c>
      <c r="O4592" s="103" t="str">
        <f>IF(ISNUMBER('Форма 1'!AF4592),'Форма 1'!$H4592*VLOOKUP('Форма 1'!$F4592,'Придельники с 2022'!$B$4:$X$28,'Форма 1'!AF$8),"")</f>
        <v/>
      </c>
      <c r="P4592" s="87"/>
      <c r="Q4592" s="103" t="str">
        <f>IF(ISNUMBER('Форма 1'!AH4592),'Форма 1'!$H4592*VLOOKUP('Форма 1'!$F4592,'Придельники с 2022'!$B$4:$X$28,'Форма 1'!AH$8),"")</f>
        <v/>
      </c>
      <c r="R4592" s="103" t="str">
        <f>IF(ISNUMBER('Форма 1'!AI4592),'Форма 1'!$H4592*VLOOKUP('Форма 1'!$F4592,'Придельники с 2022'!$B$4:$X$28,'Форма 1'!AI$8),"")</f>
        <v/>
      </c>
      <c r="S4592" s="103" t="str">
        <f>IF(ISNUMBER('Форма 1'!AJ4592),'Форма 1'!$H4592*VLOOKUP('Форма 1'!$F4592,'Придельники с 2022'!$B$4:$X$28,'Форма 1'!AJ$8),"")</f>
        <v/>
      </c>
      <c r="T4592" s="87"/>
    </row>
    <row r="4593" spans="1:20">
      <c r="A4593" s="188">
        <f t="shared" si="299"/>
        <v>139</v>
      </c>
      <c r="B4593" s="112" t="s">
        <v>4428</v>
      </c>
      <c r="C4593" s="99">
        <f t="shared" si="298"/>
        <v>43918546.750999995</v>
      </c>
      <c r="D4593" s="103" t="str">
        <f>IF(ISNUMBER('Форма 1'!U4593),'Форма 1'!$H4593*VLOOKUP('Форма 1'!$F4593,'Придельники с 2022'!$B$4:$X$28,'Форма 1'!U$8),"")</f>
        <v/>
      </c>
      <c r="E4593" s="103" t="str">
        <f>IF(ISNUMBER('Форма 1'!V4593),'Форма 1'!$H4593*VLOOKUP('Форма 1'!$F4593,'Придельники с 2022'!$B$4:$X$28,'Форма 1'!V$8),"")</f>
        <v/>
      </c>
      <c r="F4593" s="103" t="str">
        <f>IF(ISNUMBER('Форма 1'!W4593),'Форма 1'!$H4593*VLOOKUP('Форма 1'!$F4593,'Придельники с 2022'!$B$4:$X$28,'Форма 1'!W$8),"")</f>
        <v/>
      </c>
      <c r="G4593" s="103" t="str">
        <f>IF(ISNUMBER('Форма 1'!X4593),'Форма 1'!$H4593*VLOOKUP('Форма 1'!$F4593,'Придельники с 2022'!$B$4:$X$28,'Форма 1'!X$8),"")</f>
        <v/>
      </c>
      <c r="H4593" s="103" t="str">
        <f>IF(ISNUMBER('Форма 1'!Y4593),'Форма 1'!$H4593*VLOOKUP('Форма 1'!$F4593,'Придельники с 2022'!$B$4:$X$28,'Форма 1'!Y$8),"")</f>
        <v/>
      </c>
      <c r="I4593" s="103" t="str">
        <f>IF(ISNUMBER('Форма 1'!Z4593),'Форма 1'!$H4593*VLOOKUP('Форма 1'!$F4593,'Придельники с 2022'!$B$4:$X$28,'Форма 1'!Z$8),"")</f>
        <v/>
      </c>
      <c r="J4593" s="103" t="str">
        <f>IF(ISNUMBER('Форма 1'!AA4593),'Форма 1'!$H4593*VLOOKUP('Форма 1'!$F4593,'Придельники с 2022'!$B$4:$X$28,'Форма 1'!AA$8),"")</f>
        <v/>
      </c>
      <c r="K4593" s="90"/>
      <c r="L4593" s="87"/>
      <c r="M4593" s="103">
        <f>IF(ISNUMBER('Форма 1'!AD4593),'Форма 1'!$H4593*VLOOKUP('Форма 1'!$F4593,'Придельники с 2022'!$B$4:$X$28,'Форма 1'!AD$8),"")</f>
        <v>19387203.248</v>
      </c>
      <c r="N4593" s="103">
        <f>IF(ISBLANK('Форма 1'!$AE4593),"",IF('Форма 1'!$AE4593=1,'Форма 1'!$H4593*VLOOKUP('Форма 1'!$F4593,'Придельники с 2022'!$B$4:$X$28,'Форма 1'!$AE$8,0),IF('Форма 1'!$AE4593=2,'Форма 1'!$H4593*VLOOKUP('Форма 1'!$F4593,'Придельники с 2022'!$B$4:$X$28,13,0),IF('Форма 1'!$AE4593=3,'Форма 1'!$H4593*VLOOKUP('Форма 1'!$F4593,'Придельники с 2022'!$B$4:$X$28,12,0)))))</f>
        <v>21018071.563999996</v>
      </c>
      <c r="O4593" s="103">
        <f>IF(ISNUMBER('Форма 1'!AF4593),'Форма 1'!$H4593*VLOOKUP('Форма 1'!$F4593,'Придельники с 2022'!$B$4:$X$28,'Форма 1'!AF$8),"")</f>
        <v>3513271.9389999998</v>
      </c>
      <c r="P4593" s="87"/>
      <c r="Q4593" s="103" t="str">
        <f>IF(ISNUMBER('Форма 1'!AH4593),'Форма 1'!$H4593*VLOOKUP('Форма 1'!$F4593,'Придельники с 2022'!$B$4:$X$28,'Форма 1'!AH$8),"")</f>
        <v/>
      </c>
      <c r="R4593" s="103" t="str">
        <f>IF(ISNUMBER('Форма 1'!AI4593),'Форма 1'!$H4593*VLOOKUP('Форма 1'!$F4593,'Придельники с 2022'!$B$4:$X$28,'Форма 1'!AI$8),"")</f>
        <v/>
      </c>
      <c r="S4593" s="103" t="str">
        <f>IF(ISNUMBER('Форма 1'!AJ4593),'Форма 1'!$H4593*VLOOKUP('Форма 1'!$F4593,'Придельники с 2022'!$B$4:$X$28,'Форма 1'!AJ$8),"")</f>
        <v/>
      </c>
      <c r="T4593" s="87"/>
    </row>
    <row r="4594" spans="1:20">
      <c r="A4594" s="188">
        <f t="shared" si="299"/>
        <v>140</v>
      </c>
      <c r="B4594" s="189" t="s">
        <v>4429</v>
      </c>
      <c r="C4594" s="99">
        <f t="shared" si="298"/>
        <v>44212364.063000001</v>
      </c>
      <c r="D4594" s="103" t="str">
        <f>IF(ISNUMBER('Форма 1'!U4594),'Форма 1'!$H4594*VLOOKUP('Форма 1'!$F4594,'Придельники с 2022'!$B$4:$X$28,'Форма 1'!U$8),"")</f>
        <v/>
      </c>
      <c r="E4594" s="103" t="str">
        <f>IF(ISNUMBER('Форма 1'!V4594),'Форма 1'!$H4594*VLOOKUP('Форма 1'!$F4594,'Придельники с 2022'!$B$4:$X$28,'Форма 1'!V$8),"")</f>
        <v/>
      </c>
      <c r="F4594" s="103" t="str">
        <f>IF(ISNUMBER('Форма 1'!W4594),'Форма 1'!$H4594*VLOOKUP('Форма 1'!$F4594,'Придельники с 2022'!$B$4:$X$28,'Форма 1'!W$8),"")</f>
        <v/>
      </c>
      <c r="G4594" s="103" t="str">
        <f>IF(ISNUMBER('Форма 1'!X4594),'Форма 1'!$H4594*VLOOKUP('Форма 1'!$F4594,'Придельники с 2022'!$B$4:$X$28,'Форма 1'!X$8),"")</f>
        <v/>
      </c>
      <c r="H4594" s="103" t="str">
        <f>IF(ISNUMBER('Форма 1'!Y4594),'Форма 1'!$H4594*VLOOKUP('Форма 1'!$F4594,'Придельники с 2022'!$B$4:$X$28,'Форма 1'!Y$8),"")</f>
        <v/>
      </c>
      <c r="I4594" s="103" t="str">
        <f>IF(ISNUMBER('Форма 1'!Z4594),'Форма 1'!$H4594*VLOOKUP('Форма 1'!$F4594,'Придельники с 2022'!$B$4:$X$28,'Форма 1'!Z$8),"")</f>
        <v/>
      </c>
      <c r="J4594" s="103" t="str">
        <f>IF(ISNUMBER('Форма 1'!AA4594),'Форма 1'!$H4594*VLOOKUP('Форма 1'!$F4594,'Придельники с 2022'!$B$4:$X$28,'Форма 1'!AA$8),"")</f>
        <v/>
      </c>
      <c r="K4594" s="90"/>
      <c r="L4594" s="87"/>
      <c r="M4594" s="103">
        <f>IF(ISNUMBER('Форма 1'!AD4594),'Форма 1'!$H4594*VLOOKUP('Форма 1'!$F4594,'Придельники с 2022'!$B$4:$X$28,'Форма 1'!AD$8),"")</f>
        <v>19516904.624000002</v>
      </c>
      <c r="N4594" s="103">
        <f>IF(ISBLANK('Форма 1'!$AE4594),"",IF('Форма 1'!$AE4594=1,'Форма 1'!$H4594*VLOOKUP('Форма 1'!$F4594,'Придельники с 2022'!$B$4:$X$28,'Форма 1'!$AE$8,0),IF('Форма 1'!$AE4594=2,'Форма 1'!$H4594*VLOOKUP('Форма 1'!$F4594,'Придельники с 2022'!$B$4:$X$28,13,0),IF('Форма 1'!$AE4594=3,'Форма 1'!$H4594*VLOOKUP('Форма 1'!$F4594,'Придельники с 2022'!$B$4:$X$28,12,0)))))</f>
        <v>21158683.531999998</v>
      </c>
      <c r="O4594" s="103">
        <f>IF(ISNUMBER('Форма 1'!AF4594),'Форма 1'!$H4594*VLOOKUP('Форма 1'!$F4594,'Придельники с 2022'!$B$4:$X$28,'Форма 1'!AF$8),"")</f>
        <v>3536775.9070000001</v>
      </c>
      <c r="P4594" s="87"/>
      <c r="Q4594" s="103" t="str">
        <f>IF(ISNUMBER('Форма 1'!AH4594),'Форма 1'!$H4594*VLOOKUP('Форма 1'!$F4594,'Придельники с 2022'!$B$4:$X$28,'Форма 1'!AH$8),"")</f>
        <v/>
      </c>
      <c r="R4594" s="103" t="str">
        <f>IF(ISNUMBER('Форма 1'!AI4594),'Форма 1'!$H4594*VLOOKUP('Форма 1'!$F4594,'Придельники с 2022'!$B$4:$X$28,'Форма 1'!AI$8),"")</f>
        <v/>
      </c>
      <c r="S4594" s="103" t="str">
        <f>IF(ISNUMBER('Форма 1'!AJ4594),'Форма 1'!$H4594*VLOOKUP('Форма 1'!$F4594,'Придельники с 2022'!$B$4:$X$28,'Форма 1'!AJ$8),"")</f>
        <v/>
      </c>
      <c r="T4594" s="87"/>
    </row>
    <row r="4595" spans="1:20">
      <c r="A4595" s="188">
        <f t="shared" si="299"/>
        <v>141</v>
      </c>
      <c r="B4595" s="189" t="s">
        <v>4430</v>
      </c>
      <c r="C4595" s="99">
        <f t="shared" si="298"/>
        <v>5689449.8909999998</v>
      </c>
      <c r="D4595" s="103">
        <f>IF(ISNUMBER('Форма 1'!U4595),'Форма 1'!$H4595*VLOOKUP('Форма 1'!$F4595,'Придельники с 2022'!$B$4:$X$28,'Форма 1'!U$8),"")</f>
        <v>1857657.7109999999</v>
      </c>
      <c r="E4595" s="103" t="str">
        <f>IF(ISNUMBER('Форма 1'!V4595),'Форма 1'!$H4595*VLOOKUP('Форма 1'!$F4595,'Придельники с 2022'!$B$4:$X$28,'Форма 1'!V$8),"")</f>
        <v/>
      </c>
      <c r="F4595" s="103" t="str">
        <f>IF(ISNUMBER('Форма 1'!W4595),'Форма 1'!$H4595*VLOOKUP('Форма 1'!$F4595,'Придельники с 2022'!$B$4:$X$28,'Форма 1'!W$8),"")</f>
        <v/>
      </c>
      <c r="G4595" s="103" t="str">
        <f>IF(ISNUMBER('Форма 1'!X4595),'Форма 1'!$H4595*VLOOKUP('Форма 1'!$F4595,'Придельники с 2022'!$B$4:$X$28,'Форма 1'!X$8),"")</f>
        <v/>
      </c>
      <c r="H4595" s="103" t="str">
        <f>IF(ISNUMBER('Форма 1'!Y4595),'Форма 1'!$H4595*VLOOKUP('Форма 1'!$F4595,'Придельники с 2022'!$B$4:$X$28,'Форма 1'!Y$8),"")</f>
        <v/>
      </c>
      <c r="I4595" s="103" t="str">
        <f>IF(ISNUMBER('Форма 1'!Z4595),'Форма 1'!$H4595*VLOOKUP('Форма 1'!$F4595,'Придельники с 2022'!$B$4:$X$28,'Форма 1'!Z$8),"")</f>
        <v/>
      </c>
      <c r="J4595" s="103">
        <f>IF(ISNUMBER('Форма 1'!AA4595),'Форма 1'!$H4595*VLOOKUP('Форма 1'!$F4595,'Придельники с 2022'!$B$4:$X$28,'Форма 1'!AA$8),"")</f>
        <v>3831792.1799999997</v>
      </c>
      <c r="K4595" s="90"/>
      <c r="L4595" s="87"/>
      <c r="M4595" s="103" t="str">
        <f>IF(ISNUMBER('Форма 1'!AD4595),'Форма 1'!$H4595*VLOOKUP('Форма 1'!$F4595,'Придельники с 2022'!$B$4:$X$28,'Форма 1'!AD$8),"")</f>
        <v/>
      </c>
      <c r="N4595" s="103" t="str">
        <f>IF(ISBLANK('Форма 1'!$AE4595),"",IF('Форма 1'!$AE4595=1,'Форма 1'!$H4595*VLOOKUP('Форма 1'!$F4595,'Придельники с 2022'!$B$4:$X$28,'Форма 1'!$AE$8,0),IF('Форма 1'!$AE4595=2,'Форма 1'!$H4595*VLOOKUP('Форма 1'!$F4595,'Придельники с 2022'!$B$4:$X$28,13,0),IF('Форма 1'!$AE4595=3,'Форма 1'!$H4595*VLOOKUP('Форма 1'!$F4595,'Придельники с 2022'!$B$4:$X$28,12,0)))))</f>
        <v/>
      </c>
      <c r="O4595" s="103" t="str">
        <f>IF(ISNUMBER('Форма 1'!AF4595),'Форма 1'!$H4595*VLOOKUP('Форма 1'!$F4595,'Придельники с 2022'!$B$4:$X$28,'Форма 1'!AF$8),"")</f>
        <v/>
      </c>
      <c r="P4595" s="87"/>
      <c r="Q4595" s="103" t="str">
        <f>IF(ISNUMBER('Форма 1'!AH4595),'Форма 1'!$H4595*VLOOKUP('Форма 1'!$F4595,'Придельники с 2022'!$B$4:$X$28,'Форма 1'!AH$8),"")</f>
        <v/>
      </c>
      <c r="R4595" s="103" t="str">
        <f>IF(ISNUMBER('Форма 1'!AI4595),'Форма 1'!$H4595*VLOOKUP('Форма 1'!$F4595,'Придельники с 2022'!$B$4:$X$28,'Форма 1'!AI$8),"")</f>
        <v/>
      </c>
      <c r="S4595" s="103" t="str">
        <f>IF(ISNUMBER('Форма 1'!AJ4595),'Форма 1'!$H4595*VLOOKUP('Форма 1'!$F4595,'Придельники с 2022'!$B$4:$X$28,'Форма 1'!AJ$8),"")</f>
        <v/>
      </c>
      <c r="T4595" s="87"/>
    </row>
    <row r="4596" spans="1:20">
      <c r="A4596" s="188">
        <f t="shared" si="299"/>
        <v>142</v>
      </c>
      <c r="B4596" s="189" t="s">
        <v>4431</v>
      </c>
      <c r="C4596" s="99">
        <f t="shared" si="298"/>
        <v>1942540.2720000003</v>
      </c>
      <c r="D4596" s="103" t="str">
        <f>IF(ISNUMBER('Форма 1'!U4596),'Форма 1'!$H4596*VLOOKUP('Форма 1'!$F4596,'Придельники с 2022'!$B$4:$X$28,'Форма 1'!U$8),"")</f>
        <v/>
      </c>
      <c r="E4596" s="103" t="str">
        <f>IF(ISNUMBER('Форма 1'!V4596),'Форма 1'!$H4596*VLOOKUP('Форма 1'!$F4596,'Придельники с 2022'!$B$4:$X$28,'Форма 1'!V$8),"")</f>
        <v/>
      </c>
      <c r="F4596" s="103" t="str">
        <f>IF(ISNUMBER('Форма 1'!W4596),'Форма 1'!$H4596*VLOOKUP('Форма 1'!$F4596,'Придельники с 2022'!$B$4:$X$28,'Форма 1'!W$8),"")</f>
        <v/>
      </c>
      <c r="G4596" s="103" t="str">
        <f>IF(ISNUMBER('Форма 1'!X4596),'Форма 1'!$H4596*VLOOKUP('Форма 1'!$F4596,'Придельники с 2022'!$B$4:$X$28,'Форма 1'!X$8),"")</f>
        <v/>
      </c>
      <c r="H4596" s="103" t="str">
        <f>IF(ISNUMBER('Форма 1'!Y4596),'Форма 1'!$H4596*VLOOKUP('Форма 1'!$F4596,'Придельники с 2022'!$B$4:$X$28,'Форма 1'!Y$8),"")</f>
        <v/>
      </c>
      <c r="I4596" s="103" t="str">
        <f>IF(ISNUMBER('Форма 1'!Z4596),'Форма 1'!$H4596*VLOOKUP('Форма 1'!$F4596,'Придельники с 2022'!$B$4:$X$28,'Форма 1'!Z$8),"")</f>
        <v/>
      </c>
      <c r="J4596" s="103" t="str">
        <f>IF(ISNUMBER('Форма 1'!AA4596),'Форма 1'!$H4596*VLOOKUP('Форма 1'!$F4596,'Придельники с 2022'!$B$4:$X$28,'Форма 1'!AA$8),"")</f>
        <v/>
      </c>
      <c r="K4596" s="90"/>
      <c r="L4596" s="87"/>
      <c r="M4596" s="103" t="str">
        <f>IF(ISNUMBER('Форма 1'!AD4596),'Форма 1'!$H4596*VLOOKUP('Форма 1'!$F4596,'Придельники с 2022'!$B$4:$X$28,'Форма 1'!AD$8),"")</f>
        <v/>
      </c>
      <c r="N4596" s="103" t="str">
        <f>IF(ISBLANK('Форма 1'!$AE4596),"",IF('Форма 1'!$AE4596=1,'Форма 1'!$H4596*VLOOKUP('Форма 1'!$F4596,'Придельники с 2022'!$B$4:$X$28,'Форма 1'!$AE$8,0),IF('Форма 1'!$AE4596=2,'Форма 1'!$H4596*VLOOKUP('Форма 1'!$F4596,'Придельники с 2022'!$B$4:$X$28,13,0),IF('Форма 1'!$AE4596=3,'Форма 1'!$H4596*VLOOKUP('Форма 1'!$F4596,'Придельники с 2022'!$B$4:$X$28,12,0)))))</f>
        <v/>
      </c>
      <c r="O4596" s="103" t="str">
        <f>IF(ISNUMBER('Форма 1'!AF4596),'Форма 1'!$H4596*VLOOKUP('Форма 1'!$F4596,'Придельники с 2022'!$B$4:$X$28,'Форма 1'!AF$8),"")</f>
        <v/>
      </c>
      <c r="P4596" s="87"/>
      <c r="Q4596" s="103">
        <f>IF(ISNUMBER('Форма 1'!AH4596),'Форма 1'!$H4596*VLOOKUP('Форма 1'!$F4596,'Придельники с 2022'!$B$4:$X$28,'Форма 1'!AH$8),"")</f>
        <v>1942540.2720000003</v>
      </c>
      <c r="R4596" s="103" t="str">
        <f>IF(ISNUMBER('Форма 1'!AI4596),'Форма 1'!$H4596*VLOOKUP('Форма 1'!$F4596,'Придельники с 2022'!$B$4:$X$28,'Форма 1'!AI$8),"")</f>
        <v/>
      </c>
      <c r="S4596" s="103" t="str">
        <f>IF(ISNUMBER('Форма 1'!AJ4596),'Форма 1'!$H4596*VLOOKUP('Форма 1'!$F4596,'Придельники с 2022'!$B$4:$X$28,'Форма 1'!AJ$8),"")</f>
        <v/>
      </c>
      <c r="T4596" s="87"/>
    </row>
    <row r="4597" spans="1:20">
      <c r="A4597" s="188">
        <f t="shared" si="299"/>
        <v>143</v>
      </c>
      <c r="B4597" s="189" t="s">
        <v>4432</v>
      </c>
      <c r="C4597" s="99">
        <f t="shared" si="298"/>
        <v>1551361.071</v>
      </c>
      <c r="D4597" s="103">
        <f>IF(ISNUMBER('Форма 1'!U4597),'Форма 1'!$H4597*VLOOKUP('Форма 1'!$F4597,'Придельники с 2022'!$B$4:$X$28,'Форма 1'!U$8),"")</f>
        <v>651467.62200000009</v>
      </c>
      <c r="E4597" s="103" t="str">
        <f>IF(ISNUMBER('Форма 1'!V4597),'Форма 1'!$H4597*VLOOKUP('Форма 1'!$F4597,'Придельники с 2022'!$B$4:$X$28,'Форма 1'!V$8),"")</f>
        <v/>
      </c>
      <c r="F4597" s="103" t="str">
        <f>IF(ISNUMBER('Форма 1'!W4597),'Форма 1'!$H4597*VLOOKUP('Форма 1'!$F4597,'Придельники с 2022'!$B$4:$X$28,'Форма 1'!W$8),"")</f>
        <v/>
      </c>
      <c r="G4597" s="103">
        <f>IF(ISNUMBER('Форма 1'!X4597),'Форма 1'!$H4597*VLOOKUP('Форма 1'!$F4597,'Придельники с 2022'!$B$4:$X$28,'Форма 1'!X$8),"")</f>
        <v>332510.58100000001</v>
      </c>
      <c r="H4597" s="103" t="str">
        <f>IF(ISNUMBER('Форма 1'!Y4597),'Форма 1'!$H4597*VLOOKUP('Форма 1'!$F4597,'Придельники с 2022'!$B$4:$X$28,'Форма 1'!Y$8),"")</f>
        <v/>
      </c>
      <c r="I4597" s="103">
        <f>IF(ISNUMBER('Форма 1'!Z4597),'Форма 1'!$H4597*VLOOKUP('Форма 1'!$F4597,'Придельники с 2022'!$B$4:$X$28,'Форма 1'!Z$8),"")</f>
        <v>567382.86800000002</v>
      </c>
      <c r="J4597" s="103" t="str">
        <f>IF(ISNUMBER('Форма 1'!AA4597),'Форма 1'!$H4597*VLOOKUP('Форма 1'!$F4597,'Придельники с 2022'!$B$4:$X$28,'Форма 1'!AA$8),"")</f>
        <v/>
      </c>
      <c r="K4597" s="90"/>
      <c r="L4597" s="87"/>
      <c r="M4597" s="103" t="str">
        <f>IF(ISNUMBER('Форма 1'!AD4597),'Форма 1'!$H4597*VLOOKUP('Форма 1'!$F4597,'Придельники с 2022'!$B$4:$X$28,'Форма 1'!AD$8),"")</f>
        <v/>
      </c>
      <c r="N4597" s="103" t="str">
        <f>IF(ISBLANK('Форма 1'!$AE4597),"",IF('Форма 1'!$AE4597=1,'Форма 1'!$H4597*VLOOKUP('Форма 1'!$F4597,'Придельники с 2022'!$B$4:$X$28,'Форма 1'!$AE$8,0),IF('Форма 1'!$AE4597=2,'Форма 1'!$H4597*VLOOKUP('Форма 1'!$F4597,'Придельники с 2022'!$B$4:$X$28,13,0),IF('Форма 1'!$AE4597=3,'Форма 1'!$H4597*VLOOKUP('Форма 1'!$F4597,'Придельники с 2022'!$B$4:$X$28,12,0)))))</f>
        <v/>
      </c>
      <c r="O4597" s="103" t="str">
        <f>IF(ISNUMBER('Форма 1'!AF4597),'Форма 1'!$H4597*VLOOKUP('Форма 1'!$F4597,'Придельники с 2022'!$B$4:$X$28,'Форма 1'!AF$8),"")</f>
        <v/>
      </c>
      <c r="P4597" s="87"/>
      <c r="Q4597" s="103" t="str">
        <f>IF(ISNUMBER('Форма 1'!AH4597),'Форма 1'!$H4597*VLOOKUP('Форма 1'!$F4597,'Придельники с 2022'!$B$4:$X$28,'Форма 1'!AH$8),"")</f>
        <v/>
      </c>
      <c r="R4597" s="103" t="str">
        <f>IF(ISNUMBER('Форма 1'!AI4597),'Форма 1'!$H4597*VLOOKUP('Форма 1'!$F4597,'Придельники с 2022'!$B$4:$X$28,'Форма 1'!AI$8),"")</f>
        <v/>
      </c>
      <c r="S4597" s="103" t="str">
        <f>IF(ISNUMBER('Форма 1'!AJ4597),'Форма 1'!$H4597*VLOOKUP('Форма 1'!$F4597,'Придельники с 2022'!$B$4:$X$28,'Форма 1'!AJ$8),"")</f>
        <v/>
      </c>
      <c r="T4597" s="87"/>
    </row>
    <row r="4598" spans="1:20">
      <c r="A4598" s="188">
        <f t="shared" si="299"/>
        <v>144</v>
      </c>
      <c r="B4598" s="189" t="s">
        <v>4433</v>
      </c>
      <c r="C4598" s="99">
        <f t="shared" si="298"/>
        <v>9336520.0480000023</v>
      </c>
      <c r="D4598" s="103">
        <f>IF(ISNUMBER('Форма 1'!U4598),'Форма 1'!$H4598*VLOOKUP('Форма 1'!$F4598,'Придельники с 2022'!$B$4:$X$28,'Форма 1'!U$8),"")</f>
        <v>545690.18400000001</v>
      </c>
      <c r="E4598" s="103">
        <f>IF(ISNUMBER('Форма 1'!V4598),'Форма 1'!$H4598*VLOOKUP('Форма 1'!$F4598,'Придельники с 2022'!$B$4:$X$28,'Форма 1'!V$8),"")</f>
        <v>6192568.4640000006</v>
      </c>
      <c r="F4598" s="103">
        <f>IF(ISNUMBER('Форма 1'!W4598),'Форма 1'!$H4598*VLOOKUP('Форма 1'!$F4598,'Придельники с 2022'!$B$4:$X$28,'Форма 1'!W$8),"")</f>
        <v>985481.58799999999</v>
      </c>
      <c r="G4598" s="103">
        <f>IF(ISNUMBER('Форма 1'!X4598),'Форма 1'!$H4598*VLOOKUP('Форма 1'!$F4598,'Придельники с 2022'!$B$4:$X$28,'Форма 1'!X$8),"")</f>
        <v>278521.53200000001</v>
      </c>
      <c r="H4598" s="103">
        <f>IF(ISNUMBER('Форма 1'!Y4598),'Форма 1'!$H4598*VLOOKUP('Форма 1'!$F4598,'Придельники с 2022'!$B$4:$X$28,'Форма 1'!Y$8),"")</f>
        <v>859000.18400000012</v>
      </c>
      <c r="I4598" s="103">
        <f>IF(ISNUMBER('Форма 1'!Z4598),'Форма 1'!$H4598*VLOOKUP('Форма 1'!$F4598,'Придельники с 2022'!$B$4:$X$28,'Форма 1'!Z$8),"")</f>
        <v>475258.09600000002</v>
      </c>
      <c r="J4598" s="103" t="str">
        <f>IF(ISNUMBER('Форма 1'!AA4598),'Форма 1'!$H4598*VLOOKUP('Форма 1'!$F4598,'Придельники с 2022'!$B$4:$X$28,'Форма 1'!AA$8),"")</f>
        <v/>
      </c>
      <c r="K4598" s="90"/>
      <c r="L4598" s="87"/>
      <c r="M4598" s="103" t="str">
        <f>IF(ISNUMBER('Форма 1'!AD4598),'Форма 1'!$H4598*VLOOKUP('Форма 1'!$F4598,'Придельники с 2022'!$B$4:$X$28,'Форма 1'!AD$8),"")</f>
        <v/>
      </c>
      <c r="N4598" s="103" t="str">
        <f>IF(ISBLANK('Форма 1'!$AE4598),"",IF('Форма 1'!$AE4598=1,'Форма 1'!$H4598*VLOOKUP('Форма 1'!$F4598,'Придельники с 2022'!$B$4:$X$28,'Форма 1'!$AE$8,0),IF('Форма 1'!$AE4598=2,'Форма 1'!$H4598*VLOOKUP('Форма 1'!$F4598,'Придельники с 2022'!$B$4:$X$28,13,0),IF('Форма 1'!$AE4598=3,'Форма 1'!$H4598*VLOOKUP('Форма 1'!$F4598,'Придельники с 2022'!$B$4:$X$28,12,0)))))</f>
        <v/>
      </c>
      <c r="O4598" s="103" t="str">
        <f>IF(ISNUMBER('Форма 1'!AF4598),'Форма 1'!$H4598*VLOOKUP('Форма 1'!$F4598,'Придельники с 2022'!$B$4:$X$28,'Форма 1'!AF$8),"")</f>
        <v/>
      </c>
      <c r="P4598" s="87"/>
      <c r="Q4598" s="103" t="str">
        <f>IF(ISNUMBER('Форма 1'!AH4598),'Форма 1'!$H4598*VLOOKUP('Форма 1'!$F4598,'Придельники с 2022'!$B$4:$X$28,'Форма 1'!AH$8),"")</f>
        <v/>
      </c>
      <c r="R4598" s="103" t="str">
        <f>IF(ISNUMBER('Форма 1'!AI4598),'Форма 1'!$H4598*VLOOKUP('Форма 1'!$F4598,'Придельники с 2022'!$B$4:$X$28,'Форма 1'!AI$8),"")</f>
        <v/>
      </c>
      <c r="S4598" s="103" t="str">
        <f>IF(ISNUMBER('Форма 1'!AJ4598),'Форма 1'!$H4598*VLOOKUP('Форма 1'!$F4598,'Придельники с 2022'!$B$4:$X$28,'Форма 1'!AJ$8),"")</f>
        <v/>
      </c>
      <c r="T4598" s="87"/>
    </row>
    <row r="4599" spans="1:20">
      <c r="A4599" s="188">
        <f t="shared" si="299"/>
        <v>145</v>
      </c>
      <c r="B4599" s="189" t="s">
        <v>4434</v>
      </c>
      <c r="C4599" s="99">
        <f t="shared" si="298"/>
        <v>5545197.6780000003</v>
      </c>
      <c r="D4599" s="103" t="str">
        <f>IF(ISNUMBER('Форма 1'!U4599),'Форма 1'!$H4599*VLOOKUP('Форма 1'!$F4599,'Придельники с 2022'!$B$4:$X$28,'Форма 1'!U$8),"")</f>
        <v/>
      </c>
      <c r="E4599" s="103" t="str">
        <f>IF(ISNUMBER('Форма 1'!V4599),'Форма 1'!$H4599*VLOOKUP('Форма 1'!$F4599,'Придельники с 2022'!$B$4:$X$28,'Форма 1'!V$8),"")</f>
        <v/>
      </c>
      <c r="F4599" s="103" t="str">
        <f>IF(ISNUMBER('Форма 1'!W4599),'Форма 1'!$H4599*VLOOKUP('Форма 1'!$F4599,'Придельники с 2022'!$B$4:$X$28,'Форма 1'!W$8),"")</f>
        <v/>
      </c>
      <c r="G4599" s="103" t="str">
        <f>IF(ISNUMBER('Форма 1'!X4599),'Форма 1'!$H4599*VLOOKUP('Форма 1'!$F4599,'Придельники с 2022'!$B$4:$X$28,'Форма 1'!X$8),"")</f>
        <v/>
      </c>
      <c r="H4599" s="103" t="str">
        <f>IF(ISNUMBER('Форма 1'!Y4599),'Форма 1'!$H4599*VLOOKUP('Форма 1'!$F4599,'Придельники с 2022'!$B$4:$X$28,'Форма 1'!Y$8),"")</f>
        <v/>
      </c>
      <c r="I4599" s="103" t="str">
        <f>IF(ISNUMBER('Форма 1'!Z4599),'Форма 1'!$H4599*VLOOKUP('Форма 1'!$F4599,'Придельники с 2022'!$B$4:$X$28,'Форма 1'!Z$8),"")</f>
        <v/>
      </c>
      <c r="J4599" s="103" t="str">
        <f>IF(ISNUMBER('Форма 1'!AA4599),'Форма 1'!$H4599*VLOOKUP('Форма 1'!$F4599,'Придельники с 2022'!$B$4:$X$28,'Форма 1'!AA$8),"")</f>
        <v/>
      </c>
      <c r="K4599" s="90"/>
      <c r="L4599" s="87"/>
      <c r="M4599" s="103">
        <f>IF(ISNUMBER('Форма 1'!AD4599),'Форма 1'!$H4599*VLOOKUP('Форма 1'!$F4599,'Придельники с 2022'!$B$4:$X$28,'Форма 1'!AD$8),"")</f>
        <v>5545197.6780000003</v>
      </c>
      <c r="N4599" s="103" t="str">
        <f>IF(ISBLANK('Форма 1'!$AE4599),"",IF('Форма 1'!$AE4599=1,'Форма 1'!$H4599*VLOOKUP('Форма 1'!$F4599,'Придельники с 2022'!$B$4:$X$28,'Форма 1'!$AE$8,0),IF('Форма 1'!$AE4599=2,'Форма 1'!$H4599*VLOOKUP('Форма 1'!$F4599,'Придельники с 2022'!$B$4:$X$28,13,0),IF('Форма 1'!$AE4599=3,'Форма 1'!$H4599*VLOOKUP('Форма 1'!$F4599,'Придельники с 2022'!$B$4:$X$28,12,0)))))</f>
        <v/>
      </c>
      <c r="O4599" s="103" t="str">
        <f>IF(ISNUMBER('Форма 1'!AF4599),'Форма 1'!$H4599*VLOOKUP('Форма 1'!$F4599,'Придельники с 2022'!$B$4:$X$28,'Форма 1'!AF$8),"")</f>
        <v/>
      </c>
      <c r="P4599" s="87"/>
      <c r="Q4599" s="103" t="str">
        <f>IF(ISNUMBER('Форма 1'!AH4599),'Форма 1'!$H4599*VLOOKUP('Форма 1'!$F4599,'Придельники с 2022'!$B$4:$X$28,'Форма 1'!AH$8),"")</f>
        <v/>
      </c>
      <c r="R4599" s="103" t="str">
        <f>IF(ISNUMBER('Форма 1'!AI4599),'Форма 1'!$H4599*VLOOKUP('Форма 1'!$F4599,'Придельники с 2022'!$B$4:$X$28,'Форма 1'!AI$8),"")</f>
        <v/>
      </c>
      <c r="S4599" s="103" t="str">
        <f>IF(ISNUMBER('Форма 1'!AJ4599),'Форма 1'!$H4599*VLOOKUP('Форма 1'!$F4599,'Придельники с 2022'!$B$4:$X$28,'Форма 1'!AJ$8),"")</f>
        <v/>
      </c>
      <c r="T4599" s="87"/>
    </row>
    <row r="4600" spans="1:20">
      <c r="A4600" s="188">
        <f t="shared" si="299"/>
        <v>146</v>
      </c>
      <c r="B4600" s="189" t="s">
        <v>4435</v>
      </c>
      <c r="C4600" s="99">
        <f t="shared" si="298"/>
        <v>422221.48800000001</v>
      </c>
      <c r="D4600" s="103">
        <f>IF(ISNUMBER('Форма 1'!U4600),'Форма 1'!$H4600*VLOOKUP('Форма 1'!$F4600,'Придельники с 2022'!$B$4:$X$28,'Форма 1'!U$8),"")</f>
        <v>422221.48800000001</v>
      </c>
      <c r="E4600" s="103" t="str">
        <f>IF(ISNUMBER('Форма 1'!V4600),'Форма 1'!$H4600*VLOOKUP('Форма 1'!$F4600,'Придельники с 2022'!$B$4:$X$28,'Форма 1'!V$8),"")</f>
        <v/>
      </c>
      <c r="F4600" s="103" t="str">
        <f>IF(ISNUMBER('Форма 1'!W4600),'Форма 1'!$H4600*VLOOKUP('Форма 1'!$F4600,'Придельники с 2022'!$B$4:$X$28,'Форма 1'!W$8),"")</f>
        <v/>
      </c>
      <c r="G4600" s="103" t="str">
        <f>IF(ISNUMBER('Форма 1'!X4600),'Форма 1'!$H4600*VLOOKUP('Форма 1'!$F4600,'Придельники с 2022'!$B$4:$X$28,'Форма 1'!X$8),"")</f>
        <v/>
      </c>
      <c r="H4600" s="103" t="str">
        <f>IF(ISNUMBER('Форма 1'!Y4600),'Форма 1'!$H4600*VLOOKUP('Форма 1'!$F4600,'Придельники с 2022'!$B$4:$X$28,'Форма 1'!Y$8),"")</f>
        <v/>
      </c>
      <c r="I4600" s="103" t="str">
        <f>IF(ISNUMBER('Форма 1'!Z4600),'Форма 1'!$H4600*VLOOKUP('Форма 1'!$F4600,'Придельники с 2022'!$B$4:$X$28,'Форма 1'!Z$8),"")</f>
        <v/>
      </c>
      <c r="J4600" s="103" t="str">
        <f>IF(ISNUMBER('Форма 1'!AA4600),'Форма 1'!$H4600*VLOOKUP('Форма 1'!$F4600,'Придельники с 2022'!$B$4:$X$28,'Форма 1'!AA$8),"")</f>
        <v/>
      </c>
      <c r="K4600" s="90"/>
      <c r="L4600" s="87"/>
      <c r="M4600" s="103" t="str">
        <f>IF(ISNUMBER('Форма 1'!AD4600),'Форма 1'!$H4600*VLOOKUP('Форма 1'!$F4600,'Придельники с 2022'!$B$4:$X$28,'Форма 1'!AD$8),"")</f>
        <v/>
      </c>
      <c r="N4600" s="103" t="str">
        <f>IF(ISBLANK('Форма 1'!$AE4600),"",IF('Форма 1'!$AE4600=1,'Форма 1'!$H4600*VLOOKUP('Форма 1'!$F4600,'Придельники с 2022'!$B$4:$X$28,'Форма 1'!$AE$8,0),IF('Форма 1'!$AE4600=2,'Форма 1'!$H4600*VLOOKUP('Форма 1'!$F4600,'Придельники с 2022'!$B$4:$X$28,13,0),IF('Форма 1'!$AE4600=3,'Форма 1'!$H4600*VLOOKUP('Форма 1'!$F4600,'Придельники с 2022'!$B$4:$X$28,12,0)))))</f>
        <v/>
      </c>
      <c r="O4600" s="103" t="str">
        <f>IF(ISNUMBER('Форма 1'!AF4600),'Форма 1'!$H4600*VLOOKUP('Форма 1'!$F4600,'Придельники с 2022'!$B$4:$X$28,'Форма 1'!AF$8),"")</f>
        <v/>
      </c>
      <c r="P4600" s="87"/>
      <c r="Q4600" s="103" t="str">
        <f>IF(ISNUMBER('Форма 1'!AH4600),'Форма 1'!$H4600*VLOOKUP('Форма 1'!$F4600,'Придельники с 2022'!$B$4:$X$28,'Форма 1'!AH$8),"")</f>
        <v/>
      </c>
      <c r="R4600" s="103" t="str">
        <f>IF(ISNUMBER('Форма 1'!AI4600),'Форма 1'!$H4600*VLOOKUP('Форма 1'!$F4600,'Придельники с 2022'!$B$4:$X$28,'Форма 1'!AI$8),"")</f>
        <v/>
      </c>
      <c r="S4600" s="103" t="str">
        <f>IF(ISNUMBER('Форма 1'!AJ4600),'Форма 1'!$H4600*VLOOKUP('Форма 1'!$F4600,'Придельники с 2022'!$B$4:$X$28,'Форма 1'!AJ$8),"")</f>
        <v/>
      </c>
      <c r="T4600" s="87"/>
    </row>
    <row r="4601" spans="1:20">
      <c r="A4601" s="188">
        <f t="shared" si="299"/>
        <v>147</v>
      </c>
      <c r="B4601" s="189" t="s">
        <v>4436</v>
      </c>
      <c r="C4601" s="99">
        <f t="shared" si="298"/>
        <v>18575743.203999996</v>
      </c>
      <c r="D4601" s="103" t="str">
        <f>IF(ISNUMBER('Форма 1'!U4601),'Форма 1'!$H4601*VLOOKUP('Форма 1'!$F4601,'Придельники с 2022'!$B$4:$X$28,'Форма 1'!U$8),"")</f>
        <v/>
      </c>
      <c r="E4601" s="103" t="str">
        <f>IF(ISNUMBER('Форма 1'!V4601),'Форма 1'!$H4601*VLOOKUP('Форма 1'!$F4601,'Придельники с 2022'!$B$4:$X$28,'Форма 1'!V$8),"")</f>
        <v/>
      </c>
      <c r="F4601" s="103" t="str">
        <f>IF(ISNUMBER('Форма 1'!W4601),'Форма 1'!$H4601*VLOOKUP('Форма 1'!$F4601,'Придельники с 2022'!$B$4:$X$28,'Форма 1'!W$8),"")</f>
        <v/>
      </c>
      <c r="G4601" s="103" t="str">
        <f>IF(ISNUMBER('Форма 1'!X4601),'Форма 1'!$H4601*VLOOKUP('Форма 1'!$F4601,'Придельники с 2022'!$B$4:$X$28,'Форма 1'!X$8),"")</f>
        <v/>
      </c>
      <c r="H4601" s="103" t="str">
        <f>IF(ISNUMBER('Форма 1'!Y4601),'Форма 1'!$H4601*VLOOKUP('Форма 1'!$F4601,'Придельники с 2022'!$B$4:$X$28,'Форма 1'!Y$8),"")</f>
        <v/>
      </c>
      <c r="I4601" s="103" t="str">
        <f>IF(ISNUMBER('Форма 1'!Z4601),'Форма 1'!$H4601*VLOOKUP('Форма 1'!$F4601,'Придельники с 2022'!$B$4:$X$28,'Форма 1'!Z$8),"")</f>
        <v/>
      </c>
      <c r="J4601" s="103" t="str">
        <f>IF(ISNUMBER('Форма 1'!AA4601),'Форма 1'!$H4601*VLOOKUP('Форма 1'!$F4601,'Придельники с 2022'!$B$4:$X$28,'Форма 1'!AA$8),"")</f>
        <v/>
      </c>
      <c r="K4601" s="90"/>
      <c r="L4601" s="87"/>
      <c r="M4601" s="103">
        <f>IF(ISNUMBER('Форма 1'!AD4601),'Форма 1'!$H4601*VLOOKUP('Форма 1'!$F4601,'Придельники с 2022'!$B$4:$X$28,'Форма 1'!AD$8),"")</f>
        <v>18575743.203999996</v>
      </c>
      <c r="N4601" s="103" t="str">
        <f>IF(ISBLANK('Форма 1'!$AE4601),"",IF('Форма 1'!$AE4601=1,'Форма 1'!$H4601*VLOOKUP('Форма 1'!$F4601,'Придельники с 2022'!$B$4:$X$28,'Форма 1'!$AE$8,0),IF('Форма 1'!$AE4601=2,'Форма 1'!$H4601*VLOOKUP('Форма 1'!$F4601,'Придельники с 2022'!$B$4:$X$28,13,0),IF('Форма 1'!$AE4601=3,'Форма 1'!$H4601*VLOOKUP('Форма 1'!$F4601,'Придельники с 2022'!$B$4:$X$28,12,0)))))</f>
        <v/>
      </c>
      <c r="O4601" s="103" t="str">
        <f>IF(ISNUMBER('Форма 1'!AF4601),'Форма 1'!$H4601*VLOOKUP('Форма 1'!$F4601,'Придельники с 2022'!$B$4:$X$28,'Форма 1'!AF$8),"")</f>
        <v/>
      </c>
      <c r="P4601" s="87"/>
      <c r="Q4601" s="103" t="str">
        <f>IF(ISNUMBER('Форма 1'!AH4601),'Форма 1'!$H4601*VLOOKUP('Форма 1'!$F4601,'Придельники с 2022'!$B$4:$X$28,'Форма 1'!AH$8),"")</f>
        <v/>
      </c>
      <c r="R4601" s="103" t="str">
        <f>IF(ISNUMBER('Форма 1'!AI4601),'Форма 1'!$H4601*VLOOKUP('Форма 1'!$F4601,'Придельники с 2022'!$B$4:$X$28,'Форма 1'!AI$8),"")</f>
        <v/>
      </c>
      <c r="S4601" s="103" t="str">
        <f>IF(ISNUMBER('Форма 1'!AJ4601),'Форма 1'!$H4601*VLOOKUP('Форма 1'!$F4601,'Придельники с 2022'!$B$4:$X$28,'Форма 1'!AJ$8),"")</f>
        <v/>
      </c>
      <c r="T4601" s="87"/>
    </row>
    <row r="4602" spans="1:20">
      <c r="A4602" s="188">
        <f t="shared" si="299"/>
        <v>148</v>
      </c>
      <c r="B4602" s="189" t="s">
        <v>4437</v>
      </c>
      <c r="C4602" s="99">
        <f t="shared" si="298"/>
        <v>8745795.9479999989</v>
      </c>
      <c r="D4602" s="103" t="str">
        <f>IF(ISNUMBER('Форма 1'!U4602),'Форма 1'!$H4602*VLOOKUP('Форма 1'!$F4602,'Придельники с 2022'!$B$4:$X$28,'Форма 1'!U$8),"")</f>
        <v/>
      </c>
      <c r="E4602" s="103">
        <f>IF(ISNUMBER('Форма 1'!V4602),'Форма 1'!$H4602*VLOOKUP('Форма 1'!$F4602,'Придельники с 2022'!$B$4:$X$28,'Форма 1'!V$8),"")</f>
        <v>8745795.9479999989</v>
      </c>
      <c r="F4602" s="103" t="str">
        <f>IF(ISNUMBER('Форма 1'!W4602),'Форма 1'!$H4602*VLOOKUP('Форма 1'!$F4602,'Придельники с 2022'!$B$4:$X$28,'Форма 1'!W$8),"")</f>
        <v/>
      </c>
      <c r="G4602" s="103" t="str">
        <f>IF(ISNUMBER('Форма 1'!X4602),'Форма 1'!$H4602*VLOOKUP('Форма 1'!$F4602,'Придельники с 2022'!$B$4:$X$28,'Форма 1'!X$8),"")</f>
        <v/>
      </c>
      <c r="H4602" s="103" t="str">
        <f>IF(ISNUMBER('Форма 1'!Y4602),'Форма 1'!$H4602*VLOOKUP('Форма 1'!$F4602,'Придельники с 2022'!$B$4:$X$28,'Форма 1'!Y$8),"")</f>
        <v/>
      </c>
      <c r="I4602" s="103" t="str">
        <f>IF(ISNUMBER('Форма 1'!Z4602),'Форма 1'!$H4602*VLOOKUP('Форма 1'!$F4602,'Придельники с 2022'!$B$4:$X$28,'Форма 1'!Z$8),"")</f>
        <v/>
      </c>
      <c r="J4602" s="103" t="str">
        <f>IF(ISNUMBER('Форма 1'!AA4602),'Форма 1'!$H4602*VLOOKUP('Форма 1'!$F4602,'Придельники с 2022'!$B$4:$X$28,'Форма 1'!AA$8),"")</f>
        <v/>
      </c>
      <c r="K4602" s="90"/>
      <c r="L4602" s="87"/>
      <c r="M4602" s="103" t="str">
        <f>IF(ISNUMBER('Форма 1'!AD4602),'Форма 1'!$H4602*VLOOKUP('Форма 1'!$F4602,'Придельники с 2022'!$B$4:$X$28,'Форма 1'!AD$8),"")</f>
        <v/>
      </c>
      <c r="N4602" s="103" t="str">
        <f>IF(ISBLANK('Форма 1'!$AE4602),"",IF('Форма 1'!$AE4602=1,'Форма 1'!$H4602*VLOOKUP('Форма 1'!$F4602,'Придельники с 2022'!$B$4:$X$28,'Форма 1'!$AE$8,0),IF('Форма 1'!$AE4602=2,'Форма 1'!$H4602*VLOOKUP('Форма 1'!$F4602,'Придельники с 2022'!$B$4:$X$28,13,0),IF('Форма 1'!$AE4602=3,'Форма 1'!$H4602*VLOOKUP('Форма 1'!$F4602,'Придельники с 2022'!$B$4:$X$28,12,0)))))</f>
        <v/>
      </c>
      <c r="O4602" s="103" t="str">
        <f>IF(ISNUMBER('Форма 1'!AF4602),'Форма 1'!$H4602*VLOOKUP('Форма 1'!$F4602,'Придельники с 2022'!$B$4:$X$28,'Форма 1'!AF$8),"")</f>
        <v/>
      </c>
      <c r="P4602" s="87"/>
      <c r="Q4602" s="103" t="str">
        <f>IF(ISNUMBER('Форма 1'!AH4602),'Форма 1'!$H4602*VLOOKUP('Форма 1'!$F4602,'Придельники с 2022'!$B$4:$X$28,'Форма 1'!AH$8),"")</f>
        <v/>
      </c>
      <c r="R4602" s="103" t="str">
        <f>IF(ISNUMBER('Форма 1'!AI4602),'Форма 1'!$H4602*VLOOKUP('Форма 1'!$F4602,'Придельники с 2022'!$B$4:$X$28,'Форма 1'!AI$8),"")</f>
        <v/>
      </c>
      <c r="S4602" s="103" t="str">
        <f>IF(ISNUMBER('Форма 1'!AJ4602),'Форма 1'!$H4602*VLOOKUP('Форма 1'!$F4602,'Придельники с 2022'!$B$4:$X$28,'Форма 1'!AJ$8),"")</f>
        <v/>
      </c>
      <c r="T4602" s="87"/>
    </row>
    <row r="4603" spans="1:20">
      <c r="A4603" s="188">
        <f t="shared" si="299"/>
        <v>149</v>
      </c>
      <c r="B4603" s="189" t="s">
        <v>4439</v>
      </c>
      <c r="C4603" s="99">
        <f t="shared" si="298"/>
        <v>3933573.6960000005</v>
      </c>
      <c r="D4603" s="103" t="str">
        <f>IF(ISNUMBER('Форма 1'!U4603),'Форма 1'!$H4603*VLOOKUP('Форма 1'!$F4603,'Придельники с 2022'!$B$4:$X$28,'Форма 1'!U$8),"")</f>
        <v/>
      </c>
      <c r="E4603" s="103">
        <f>IF(ISNUMBER('Форма 1'!V4603),'Форма 1'!$H4603*VLOOKUP('Форма 1'!$F4603,'Придельники с 2022'!$B$4:$X$28,'Форма 1'!V$8),"")</f>
        <v>3407088.6720000007</v>
      </c>
      <c r="F4603" s="103" t="str">
        <f>IF(ISNUMBER('Форма 1'!W4603),'Форма 1'!$H4603*VLOOKUP('Форма 1'!$F4603,'Придельники с 2022'!$B$4:$X$28,'Форма 1'!W$8),"")</f>
        <v/>
      </c>
      <c r="G4603" s="103" t="str">
        <f>IF(ISNUMBER('Форма 1'!X4603),'Форма 1'!$H4603*VLOOKUP('Форма 1'!$F4603,'Придельники с 2022'!$B$4:$X$28,'Форма 1'!X$8),"")</f>
        <v/>
      </c>
      <c r="H4603" s="103" t="str">
        <f>IF(ISNUMBER('Форма 1'!Y4603),'Форма 1'!$H4603*VLOOKUP('Форма 1'!$F4603,'Придельники с 2022'!$B$4:$X$28,'Форма 1'!Y$8),"")</f>
        <v/>
      </c>
      <c r="I4603" s="103" t="str">
        <f>IF(ISNUMBER('Форма 1'!Z4603),'Форма 1'!$H4603*VLOOKUP('Форма 1'!$F4603,'Придельники с 2022'!$B$4:$X$28,'Форма 1'!Z$8),"")</f>
        <v/>
      </c>
      <c r="J4603" s="103" t="str">
        <f>IF(ISNUMBER('Форма 1'!AA4603),'Форма 1'!$H4603*VLOOKUP('Форма 1'!$F4603,'Придельники с 2022'!$B$4:$X$28,'Форма 1'!AA$8),"")</f>
        <v/>
      </c>
      <c r="K4603" s="90"/>
      <c r="L4603" s="87"/>
      <c r="M4603" s="103" t="str">
        <f>IF(ISNUMBER('Форма 1'!AD4603),'Форма 1'!$H4603*VLOOKUP('Форма 1'!$F4603,'Придельники с 2022'!$B$4:$X$28,'Форма 1'!AD$8),"")</f>
        <v/>
      </c>
      <c r="N4603" s="103" t="str">
        <f>IF(ISBLANK('Форма 1'!$AE4603),"",IF('Форма 1'!$AE4603=1,'Форма 1'!$H4603*VLOOKUP('Форма 1'!$F4603,'Придельники с 2022'!$B$4:$X$28,'Форма 1'!$AE$8,0),IF('Форма 1'!$AE4603=2,'Форма 1'!$H4603*VLOOKUP('Форма 1'!$F4603,'Придельники с 2022'!$B$4:$X$28,13,0),IF('Форма 1'!$AE4603=3,'Форма 1'!$H4603*VLOOKUP('Форма 1'!$F4603,'Придельники с 2022'!$B$4:$X$28,12,0)))))</f>
        <v/>
      </c>
      <c r="O4603" s="103">
        <f>IF(ISNUMBER('Форма 1'!AF4603),'Форма 1'!$H4603*VLOOKUP('Форма 1'!$F4603,'Придельники с 2022'!$B$4:$X$28,'Форма 1'!AF$8),"")</f>
        <v>526485.02399999998</v>
      </c>
      <c r="P4603" s="87"/>
      <c r="Q4603" s="103" t="str">
        <f>IF(ISNUMBER('Форма 1'!AH4603),'Форма 1'!$H4603*VLOOKUP('Форма 1'!$F4603,'Придельники с 2022'!$B$4:$X$28,'Форма 1'!AH$8),"")</f>
        <v/>
      </c>
      <c r="R4603" s="103" t="str">
        <f>IF(ISNUMBER('Форма 1'!AI4603),'Форма 1'!$H4603*VLOOKUP('Форма 1'!$F4603,'Придельники с 2022'!$B$4:$X$28,'Форма 1'!AI$8),"")</f>
        <v/>
      </c>
      <c r="S4603" s="103" t="str">
        <f>IF(ISNUMBER('Форма 1'!AJ4603),'Форма 1'!$H4603*VLOOKUP('Форма 1'!$F4603,'Придельники с 2022'!$B$4:$X$28,'Форма 1'!AJ$8),"")</f>
        <v/>
      </c>
      <c r="T4603" s="87"/>
    </row>
    <row r="4604" spans="1:20">
      <c r="A4604" s="188">
        <f t="shared" si="299"/>
        <v>150</v>
      </c>
      <c r="B4604" s="189" t="s">
        <v>4440</v>
      </c>
      <c r="C4604" s="99">
        <f t="shared" si="298"/>
        <v>13168171.941999998</v>
      </c>
      <c r="D4604" s="103" t="str">
        <f>IF(ISNUMBER('Форма 1'!U4604),'Форма 1'!$H4604*VLOOKUP('Форма 1'!$F4604,'Придельники с 2022'!$B$4:$X$28,'Форма 1'!U$8),"")</f>
        <v/>
      </c>
      <c r="E4604" s="103" t="str">
        <f>IF(ISNUMBER('Форма 1'!V4604),'Форма 1'!$H4604*VLOOKUP('Форма 1'!$F4604,'Придельники с 2022'!$B$4:$X$28,'Форма 1'!V$8),"")</f>
        <v/>
      </c>
      <c r="F4604" s="103" t="str">
        <f>IF(ISNUMBER('Форма 1'!W4604),'Форма 1'!$H4604*VLOOKUP('Форма 1'!$F4604,'Придельники с 2022'!$B$4:$X$28,'Форма 1'!W$8),"")</f>
        <v/>
      </c>
      <c r="G4604" s="103" t="str">
        <f>IF(ISNUMBER('Форма 1'!X4604),'Форма 1'!$H4604*VLOOKUP('Форма 1'!$F4604,'Придельники с 2022'!$B$4:$X$28,'Форма 1'!X$8),"")</f>
        <v/>
      </c>
      <c r="H4604" s="103" t="str">
        <f>IF(ISNUMBER('Форма 1'!Y4604),'Форма 1'!$H4604*VLOOKUP('Форма 1'!$F4604,'Придельники с 2022'!$B$4:$X$28,'Форма 1'!Y$8),"")</f>
        <v/>
      </c>
      <c r="I4604" s="103" t="str">
        <f>IF(ISNUMBER('Форма 1'!Z4604),'Форма 1'!$H4604*VLOOKUP('Форма 1'!$F4604,'Придельники с 2022'!$B$4:$X$28,'Форма 1'!Z$8),"")</f>
        <v/>
      </c>
      <c r="J4604" s="103" t="str">
        <f>IF(ISNUMBER('Форма 1'!AA4604),'Форма 1'!$H4604*VLOOKUP('Форма 1'!$F4604,'Придельники с 2022'!$B$4:$X$28,'Форма 1'!AA$8),"")</f>
        <v/>
      </c>
      <c r="K4604" s="90"/>
      <c r="L4604" s="87"/>
      <c r="M4604" s="103">
        <f>IF(ISNUMBER('Форма 1'!AD4604),'Форма 1'!$H4604*VLOOKUP('Форма 1'!$F4604,'Придельники с 2022'!$B$4:$X$28,'Форма 1'!AD$8),"")</f>
        <v>13168171.941999998</v>
      </c>
      <c r="N4604" s="103" t="str">
        <f>IF(ISBLANK('Форма 1'!$AE4604),"",IF('Форма 1'!$AE4604=1,'Форма 1'!$H4604*VLOOKUP('Форма 1'!$F4604,'Придельники с 2022'!$B$4:$X$28,'Форма 1'!$AE$8,0),IF('Форма 1'!$AE4604=2,'Форма 1'!$H4604*VLOOKUP('Форма 1'!$F4604,'Придельники с 2022'!$B$4:$X$28,13,0),IF('Форма 1'!$AE4604=3,'Форма 1'!$H4604*VLOOKUP('Форма 1'!$F4604,'Придельники с 2022'!$B$4:$X$28,12,0)))))</f>
        <v/>
      </c>
      <c r="O4604" s="103" t="str">
        <f>IF(ISNUMBER('Форма 1'!AF4604),'Форма 1'!$H4604*VLOOKUP('Форма 1'!$F4604,'Придельники с 2022'!$B$4:$X$28,'Форма 1'!AF$8),"")</f>
        <v/>
      </c>
      <c r="P4604" s="87"/>
      <c r="Q4604" s="103" t="str">
        <f>IF(ISNUMBER('Форма 1'!AH4604),'Форма 1'!$H4604*VLOOKUP('Форма 1'!$F4604,'Придельники с 2022'!$B$4:$X$28,'Форма 1'!AH$8),"")</f>
        <v/>
      </c>
      <c r="R4604" s="103" t="str">
        <f>IF(ISNUMBER('Форма 1'!AI4604),'Форма 1'!$H4604*VLOOKUP('Форма 1'!$F4604,'Придельники с 2022'!$B$4:$X$28,'Форма 1'!AI$8),"")</f>
        <v/>
      </c>
      <c r="S4604" s="103" t="str">
        <f>IF(ISNUMBER('Форма 1'!AJ4604),'Форма 1'!$H4604*VLOOKUP('Форма 1'!$F4604,'Придельники с 2022'!$B$4:$X$28,'Форма 1'!AJ$8),"")</f>
        <v/>
      </c>
      <c r="T4604" s="87"/>
    </row>
    <row r="4605" spans="1:20">
      <c r="A4605" s="188">
        <f t="shared" si="299"/>
        <v>151</v>
      </c>
      <c r="B4605" s="189" t="s">
        <v>4441</v>
      </c>
      <c r="C4605" s="99">
        <f t="shared" si="298"/>
        <v>12444576.816000002</v>
      </c>
      <c r="D4605" s="103" t="str">
        <f>IF(ISNUMBER('Форма 1'!U4605),'Форма 1'!$H4605*VLOOKUP('Форма 1'!$F4605,'Придельники с 2022'!$B$4:$X$28,'Форма 1'!U$8),"")</f>
        <v/>
      </c>
      <c r="E4605" s="103" t="str">
        <f>IF(ISNUMBER('Форма 1'!V4605),'Форма 1'!$H4605*VLOOKUP('Форма 1'!$F4605,'Придельники с 2022'!$B$4:$X$28,'Форма 1'!V$8),"")</f>
        <v/>
      </c>
      <c r="F4605" s="103" t="str">
        <f>IF(ISNUMBER('Форма 1'!W4605),'Форма 1'!$H4605*VLOOKUP('Форма 1'!$F4605,'Придельники с 2022'!$B$4:$X$28,'Форма 1'!W$8),"")</f>
        <v/>
      </c>
      <c r="G4605" s="103" t="str">
        <f>IF(ISNUMBER('Форма 1'!X4605),'Форма 1'!$H4605*VLOOKUP('Форма 1'!$F4605,'Придельники с 2022'!$B$4:$X$28,'Форма 1'!X$8),"")</f>
        <v/>
      </c>
      <c r="H4605" s="103" t="str">
        <f>IF(ISNUMBER('Форма 1'!Y4605),'Форма 1'!$H4605*VLOOKUP('Форма 1'!$F4605,'Придельники с 2022'!$B$4:$X$28,'Форма 1'!Y$8),"")</f>
        <v/>
      </c>
      <c r="I4605" s="103" t="str">
        <f>IF(ISNUMBER('Форма 1'!Z4605),'Форма 1'!$H4605*VLOOKUP('Форма 1'!$F4605,'Придельники с 2022'!$B$4:$X$28,'Форма 1'!Z$8),"")</f>
        <v/>
      </c>
      <c r="J4605" s="103" t="str">
        <f>IF(ISNUMBER('Форма 1'!AA4605),'Форма 1'!$H4605*VLOOKUP('Форма 1'!$F4605,'Придельники с 2022'!$B$4:$X$28,'Форма 1'!AA$8),"")</f>
        <v/>
      </c>
      <c r="K4605" s="90"/>
      <c r="L4605" s="87"/>
      <c r="M4605" s="103">
        <f>IF(ISNUMBER('Форма 1'!AD4605),'Форма 1'!$H4605*VLOOKUP('Форма 1'!$F4605,'Придельники с 2022'!$B$4:$X$28,'Форма 1'!AD$8),"")</f>
        <v>12444576.816000002</v>
      </c>
      <c r="N4605" s="103" t="str">
        <f>IF(ISBLANK('Форма 1'!$AE4605),"",IF('Форма 1'!$AE4605=1,'Форма 1'!$H4605*VLOOKUP('Форма 1'!$F4605,'Придельники с 2022'!$B$4:$X$28,'Форма 1'!$AE$8,0),IF('Форма 1'!$AE4605=2,'Форма 1'!$H4605*VLOOKUP('Форма 1'!$F4605,'Придельники с 2022'!$B$4:$X$28,13,0),IF('Форма 1'!$AE4605=3,'Форма 1'!$H4605*VLOOKUP('Форма 1'!$F4605,'Придельники с 2022'!$B$4:$X$28,12,0)))))</f>
        <v/>
      </c>
      <c r="O4605" s="103" t="str">
        <f>IF(ISNUMBER('Форма 1'!AF4605),'Форма 1'!$H4605*VLOOKUP('Форма 1'!$F4605,'Придельники с 2022'!$B$4:$X$28,'Форма 1'!AF$8),"")</f>
        <v/>
      </c>
      <c r="P4605" s="87"/>
      <c r="Q4605" s="103" t="str">
        <f>IF(ISNUMBER('Форма 1'!AH4605),'Форма 1'!$H4605*VLOOKUP('Форма 1'!$F4605,'Придельники с 2022'!$B$4:$X$28,'Форма 1'!AH$8),"")</f>
        <v/>
      </c>
      <c r="R4605" s="103" t="str">
        <f>IF(ISNUMBER('Форма 1'!AI4605),'Форма 1'!$H4605*VLOOKUP('Форма 1'!$F4605,'Придельники с 2022'!$B$4:$X$28,'Форма 1'!AI$8),"")</f>
        <v/>
      </c>
      <c r="S4605" s="103" t="str">
        <f>IF(ISNUMBER('Форма 1'!AJ4605),'Форма 1'!$H4605*VLOOKUP('Форма 1'!$F4605,'Придельники с 2022'!$B$4:$X$28,'Форма 1'!AJ$8),"")</f>
        <v/>
      </c>
      <c r="T4605" s="87"/>
    </row>
    <row r="4606" spans="1:20" ht="15.75">
      <c r="A4606" s="187">
        <v>0</v>
      </c>
      <c r="B4606" s="34" t="s">
        <v>807</v>
      </c>
      <c r="C4606" s="36">
        <f t="shared" ref="C4606:T4606" si="300">SUM(C4607:C4678)</f>
        <v>993265858.22599995</v>
      </c>
      <c r="D4606" s="36">
        <f t="shared" si="300"/>
        <v>1392427.8419999999</v>
      </c>
      <c r="E4606" s="36">
        <f t="shared" si="300"/>
        <v>10437142.384</v>
      </c>
      <c r="F4606" s="36">
        <f t="shared" si="300"/>
        <v>1204186.3799999999</v>
      </c>
      <c r="G4606" s="36">
        <f t="shared" si="300"/>
        <v>1663704.801</v>
      </c>
      <c r="H4606" s="36">
        <f t="shared" si="300"/>
        <v>3881767.6199999996</v>
      </c>
      <c r="I4606" s="36">
        <f t="shared" si="300"/>
        <v>9456046.4979999997</v>
      </c>
      <c r="J4606" s="36">
        <f t="shared" si="300"/>
        <v>2333522.9599999995</v>
      </c>
      <c r="K4606" s="39">
        <f t="shared" si="300"/>
        <v>9</v>
      </c>
      <c r="L4606" s="36">
        <f t="shared" si="300"/>
        <v>25006580.280000001</v>
      </c>
      <c r="M4606" s="36">
        <f t="shared" si="300"/>
        <v>906195308.05999982</v>
      </c>
      <c r="N4606" s="36">
        <f t="shared" si="300"/>
        <v>28310661.905000001</v>
      </c>
      <c r="O4606" s="36">
        <f t="shared" si="300"/>
        <v>3384509.4959999998</v>
      </c>
      <c r="P4606" s="36">
        <f t="shared" si="300"/>
        <v>0</v>
      </c>
      <c r="Q4606" s="36">
        <f t="shared" si="300"/>
        <v>0</v>
      </c>
      <c r="R4606" s="36">
        <f t="shared" si="300"/>
        <v>0</v>
      </c>
      <c r="S4606" s="36">
        <f t="shared" si="300"/>
        <v>0</v>
      </c>
      <c r="T4606" s="36">
        <f t="shared" si="300"/>
        <v>0</v>
      </c>
    </row>
    <row r="4607" spans="1:20">
      <c r="A4607" s="188">
        <f t="shared" si="299"/>
        <v>1</v>
      </c>
      <c r="B4607" s="189" t="s">
        <v>4442</v>
      </c>
      <c r="C4607" s="99">
        <f t="shared" ref="C4607:C4673" si="301">SUM(D4607:J4607,L4607:T4607)</f>
        <v>1392427.8419999999</v>
      </c>
      <c r="D4607" s="103">
        <f>IF(ISNUMBER('Форма 1'!U4607),'Форма 1'!$H4607*VLOOKUP('Форма 1'!$F4607,'Придельники с 2022'!$B$4:$X$28,'Форма 1'!U$8),"")</f>
        <v>1392427.8419999999</v>
      </c>
      <c r="E4607" s="103" t="str">
        <f>IF(ISNUMBER('Форма 1'!V4607),'Форма 1'!$H4607*VLOOKUP('Форма 1'!$F4607,'Придельники с 2022'!$B$4:$X$28,'Форма 1'!V$8),"")</f>
        <v/>
      </c>
      <c r="F4607" s="103" t="str">
        <f>IF(ISNUMBER('Форма 1'!W4607),'Форма 1'!$H4607*VLOOKUP('Форма 1'!$F4607,'Придельники с 2022'!$B$4:$X$28,'Форма 1'!W$8),"")</f>
        <v/>
      </c>
      <c r="G4607" s="103" t="str">
        <f>IF(ISNUMBER('Форма 1'!X4607),'Форма 1'!$H4607*VLOOKUP('Форма 1'!$F4607,'Придельники с 2022'!$B$4:$X$28,'Форма 1'!X$8),"")</f>
        <v/>
      </c>
      <c r="H4607" s="103" t="str">
        <f>IF(ISNUMBER('Форма 1'!Y4607),'Форма 1'!$H4607*VLOOKUP('Форма 1'!$F4607,'Придельники с 2022'!$B$4:$X$28,'Форма 1'!Y$8),"")</f>
        <v/>
      </c>
      <c r="I4607" s="103" t="str">
        <f>IF(ISNUMBER('Форма 1'!Z4607),'Форма 1'!$H4607*VLOOKUP('Форма 1'!$F4607,'Придельники с 2022'!$B$4:$X$28,'Форма 1'!Z$8),"")</f>
        <v/>
      </c>
      <c r="J4607" s="103" t="str">
        <f>IF(ISNUMBER('Форма 1'!AA4607),'Форма 1'!$H4607*VLOOKUP('Форма 1'!$F4607,'Придельники с 2022'!$B$4:$X$28,'Форма 1'!AA$8),"")</f>
        <v/>
      </c>
      <c r="K4607" s="90"/>
      <c r="L4607" s="87"/>
      <c r="M4607" s="103" t="str">
        <f>IF(ISNUMBER('Форма 1'!AD4607),'Форма 1'!$H4607*VLOOKUP('Форма 1'!$F4607,'Придельники с 2022'!$B$4:$X$28,'Форма 1'!AD$8),"")</f>
        <v/>
      </c>
      <c r="N4607" s="103" t="str">
        <f>IF(ISBLANK('Форма 1'!$AE4607),"",IF('Форма 1'!$AE4607=1,'Форма 1'!$H4607*VLOOKUP('Форма 1'!$F4607,'Придельники с 2022'!$B$4:$X$28,'Форма 1'!$AE$8,0),IF('Форма 1'!$AE4607=2,'Форма 1'!$H4607*VLOOKUP('Форма 1'!$F4607,'Придельники с 2022'!$B$4:$X$28,13,0),IF('Форма 1'!$AE4607=3,'Форма 1'!$H4607*VLOOKUP('Форма 1'!$F4607,'Придельники с 2022'!$B$4:$X$28,12,0)))))</f>
        <v/>
      </c>
      <c r="O4607" s="103" t="str">
        <f>IF(ISNUMBER('Форма 1'!AF4607),'Форма 1'!$H4607*VLOOKUP('Форма 1'!$F4607,'Придельники с 2022'!$B$4:$X$28,'Форма 1'!AF$8),"")</f>
        <v/>
      </c>
      <c r="P4607" s="87"/>
      <c r="Q4607" s="103" t="str">
        <f>IF(ISNUMBER('Форма 1'!AH4607),'Форма 1'!$H4607*VLOOKUP('Форма 1'!$F4607,'Придельники с 2022'!$B$4:$X$28,'Форма 1'!AH$8),"")</f>
        <v/>
      </c>
      <c r="R4607" s="103" t="str">
        <f>IF(ISNUMBER('Форма 1'!AI4607),'Форма 1'!$H4607*VLOOKUP('Форма 1'!$F4607,'Придельники с 2022'!$B$4:$X$28,'Форма 1'!AI$8),"")</f>
        <v/>
      </c>
      <c r="S4607" s="103" t="str">
        <f>IF(ISNUMBER('Форма 1'!AJ4607),'Форма 1'!$H4607*VLOOKUP('Форма 1'!$F4607,'Придельники с 2022'!$B$4:$X$28,'Форма 1'!AJ$8),"")</f>
        <v/>
      </c>
      <c r="T4607" s="87"/>
    </row>
    <row r="4608" spans="1:20">
      <c r="A4608" s="188">
        <f t="shared" si="299"/>
        <v>2</v>
      </c>
      <c r="B4608" s="190" t="s">
        <v>4443</v>
      </c>
      <c r="C4608" s="99">
        <f t="shared" si="301"/>
        <v>11967201.960999999</v>
      </c>
      <c r="D4608" s="103" t="str">
        <f>IF(ISNUMBER('Форма 1'!U4608),'Форма 1'!$H4608*VLOOKUP('Форма 1'!$F4608,'Придельники с 2022'!$B$4:$X$28,'Форма 1'!U$8),"")</f>
        <v/>
      </c>
      <c r="E4608" s="103" t="str">
        <f>IF(ISNUMBER('Форма 1'!V4608),'Форма 1'!$H4608*VLOOKUP('Форма 1'!$F4608,'Придельники с 2022'!$B$4:$X$28,'Форма 1'!V$8),"")</f>
        <v/>
      </c>
      <c r="F4608" s="103" t="str">
        <f>IF(ISNUMBER('Форма 1'!W4608),'Форма 1'!$H4608*VLOOKUP('Форма 1'!$F4608,'Придельники с 2022'!$B$4:$X$28,'Форма 1'!W$8),"")</f>
        <v/>
      </c>
      <c r="G4608" s="103" t="str">
        <f>IF(ISNUMBER('Форма 1'!X4608),'Форма 1'!$H4608*VLOOKUP('Форма 1'!$F4608,'Придельники с 2022'!$B$4:$X$28,'Форма 1'!X$8),"")</f>
        <v/>
      </c>
      <c r="H4608" s="103" t="str">
        <f>IF(ISNUMBER('Форма 1'!Y4608),'Форма 1'!$H4608*VLOOKUP('Форма 1'!$F4608,'Придельники с 2022'!$B$4:$X$28,'Форма 1'!Y$8),"")</f>
        <v/>
      </c>
      <c r="I4608" s="103" t="str">
        <f>IF(ISNUMBER('Форма 1'!Z4608),'Форма 1'!$H4608*VLOOKUP('Форма 1'!$F4608,'Придельники с 2022'!$B$4:$X$28,'Форма 1'!Z$8),"")</f>
        <v/>
      </c>
      <c r="J4608" s="103" t="str">
        <f>IF(ISNUMBER('Форма 1'!AA4608),'Форма 1'!$H4608*VLOOKUP('Форма 1'!$F4608,'Придельники с 2022'!$B$4:$X$28,'Форма 1'!AA$8),"")</f>
        <v/>
      </c>
      <c r="K4608" s="90"/>
      <c r="L4608" s="87"/>
      <c r="M4608" s="103">
        <f>IF(ISNUMBER('Форма 1'!AD4608),'Форма 1'!$H4608*VLOOKUP('Форма 1'!$F4608,'Придельники с 2022'!$B$4:$X$28,'Форма 1'!AD$8),"")</f>
        <v>11967201.960999999</v>
      </c>
      <c r="N4608" s="103" t="str">
        <f>IF(ISBLANK('Форма 1'!$AE4608),"",IF('Форма 1'!$AE4608=1,'Форма 1'!$H4608*VLOOKUP('Форма 1'!$F4608,'Придельники с 2022'!$B$4:$X$28,'Форма 1'!$AE$8,0),IF('Форма 1'!$AE4608=2,'Форма 1'!$H4608*VLOOKUP('Форма 1'!$F4608,'Придельники с 2022'!$B$4:$X$28,13,0),IF('Форма 1'!$AE4608=3,'Форма 1'!$H4608*VLOOKUP('Форма 1'!$F4608,'Придельники с 2022'!$B$4:$X$28,12,0)))))</f>
        <v/>
      </c>
      <c r="O4608" s="103" t="str">
        <f>IF(ISNUMBER('Форма 1'!AF4608),'Форма 1'!$H4608*VLOOKUP('Форма 1'!$F4608,'Придельники с 2022'!$B$4:$X$28,'Форма 1'!AF$8),"")</f>
        <v/>
      </c>
      <c r="P4608" s="87"/>
      <c r="Q4608" s="103" t="str">
        <f>IF(ISNUMBER('Форма 1'!AH4608),'Форма 1'!$H4608*VLOOKUP('Форма 1'!$F4608,'Придельники с 2022'!$B$4:$X$28,'Форма 1'!AH$8),"")</f>
        <v/>
      </c>
      <c r="R4608" s="103" t="str">
        <f>IF(ISNUMBER('Форма 1'!AI4608),'Форма 1'!$H4608*VLOOKUP('Форма 1'!$F4608,'Придельники с 2022'!$B$4:$X$28,'Форма 1'!AI$8),"")</f>
        <v/>
      </c>
      <c r="S4608" s="103" t="str">
        <f>IF(ISNUMBER('Форма 1'!AJ4608),'Форма 1'!$H4608*VLOOKUP('Форма 1'!$F4608,'Придельники с 2022'!$B$4:$X$28,'Форма 1'!AJ$8),"")</f>
        <v/>
      </c>
      <c r="T4608" s="87"/>
    </row>
    <row r="4609" spans="1:20">
      <c r="A4609" s="188">
        <f>A4608+1</f>
        <v>3</v>
      </c>
      <c r="B4609" s="194" t="s">
        <v>832</v>
      </c>
      <c r="C4609" s="99">
        <f>SUM(D4609:J4609,L4609:T4609)</f>
        <v>22817407.600000001</v>
      </c>
      <c r="D4609" s="103" t="str">
        <f>IF(ISNUMBER('Форма 1'!U4609),'Форма 1'!$H4609*VLOOKUP('Форма 1'!$F4609,'Придельники с 2022'!$B$4:$X$28,'Форма 1'!U$8),"")</f>
        <v/>
      </c>
      <c r="E4609" s="103" t="str">
        <f>IF(ISNUMBER('Форма 1'!V4609),'Форма 1'!$H4609*VLOOKUP('Форма 1'!$F4609,'Придельники с 2022'!$B$4:$X$28,'Форма 1'!V$8),"")</f>
        <v/>
      </c>
      <c r="F4609" s="103" t="str">
        <f>IF(ISNUMBER('Форма 1'!W4609),'Форма 1'!$H4609*VLOOKUP('Форма 1'!$F4609,'Придельники с 2022'!$B$4:$X$28,'Форма 1'!W$8),"")</f>
        <v/>
      </c>
      <c r="G4609" s="103" t="str">
        <f>IF(ISNUMBER('Форма 1'!X4609),'Форма 1'!$H4609*VLOOKUP('Форма 1'!$F4609,'Придельники с 2022'!$B$4:$X$28,'Форма 1'!X$8),"")</f>
        <v/>
      </c>
      <c r="H4609" s="103" t="str">
        <f>IF(ISNUMBER('Форма 1'!Y4609),'Форма 1'!$H4609*VLOOKUP('Форма 1'!$F4609,'Придельники с 2022'!$B$4:$X$28,'Форма 1'!Y$8),"")</f>
        <v/>
      </c>
      <c r="I4609" s="103" t="str">
        <f>IF(ISNUMBER('Форма 1'!Z4609),'Форма 1'!$H4609*VLOOKUP('Форма 1'!$F4609,'Придельники с 2022'!$B$4:$X$28,'Форма 1'!Z$8),"")</f>
        <v/>
      </c>
      <c r="J4609" s="103" t="str">
        <f>IF(ISNUMBER('Форма 1'!AA4609),'Форма 1'!$H4609*VLOOKUP('Форма 1'!$F4609,'Придельники с 2022'!$B$4:$X$28,'Форма 1'!AA$8),"")</f>
        <v/>
      </c>
      <c r="K4609" s="90"/>
      <c r="L4609" s="87"/>
      <c r="M4609" s="103" t="str">
        <f>IF(ISNUMBER('Форма 1'!AD4609),'Форма 1'!$H4609*VLOOKUP('Форма 1'!$F4609,'Придельники с 2022'!$B$4:$X$28,'Форма 1'!AD$8),"")</f>
        <v/>
      </c>
      <c r="N4609" s="103">
        <f>IF(ISBLANK('Форма 1'!$AE4609),"",IF('Форма 1'!$AE4609=1,'Форма 1'!$H4609*VLOOKUP('Форма 1'!$F4609,'Придельники с 2022'!$B$4:$X$28,'Форма 1'!$AE$8,0),IF('Форма 1'!$AE4609=2,'Форма 1'!$H4609*VLOOKUP('Форма 1'!$F4609,'Придельники с 2022'!$B$4:$X$28,13,0),IF('Форма 1'!$AE4609=3,'Форма 1'!$H4609*VLOOKUP('Форма 1'!$F4609,'Придельники с 2022'!$B$4:$X$28,12,0)))))</f>
        <v>22817407.600000001</v>
      </c>
      <c r="O4609" s="103" t="str">
        <f>IF(ISNUMBER('Форма 1'!AF4609),'Форма 1'!$H4609*VLOOKUP('Форма 1'!$F4609,'Придельники с 2022'!$B$4:$X$28,'Форма 1'!AF$8),"")</f>
        <v/>
      </c>
      <c r="P4609" s="87"/>
      <c r="Q4609" s="103" t="str">
        <f>IF(ISNUMBER('Форма 1'!AH4609),'Форма 1'!$H4609*VLOOKUP('Форма 1'!$F4609,'Придельники с 2022'!$B$4:$X$28,'Форма 1'!AH$8),"")</f>
        <v/>
      </c>
      <c r="R4609" s="103" t="str">
        <f>IF(ISNUMBER('Форма 1'!AI4609),'Форма 1'!$H4609*VLOOKUP('Форма 1'!$F4609,'Придельники с 2022'!$B$4:$X$28,'Форма 1'!AI$8),"")</f>
        <v/>
      </c>
      <c r="S4609" s="103" t="str">
        <f>IF(ISNUMBER('Форма 1'!AJ4609),'Форма 1'!$H4609*VLOOKUP('Форма 1'!$F4609,'Придельники с 2022'!$B$4:$X$28,'Форма 1'!AJ$8),"")</f>
        <v/>
      </c>
      <c r="T4609" s="87"/>
    </row>
    <row r="4610" spans="1:20">
      <c r="A4610" s="188">
        <f>A4609+1</f>
        <v>4</v>
      </c>
      <c r="B4610" s="189" t="s">
        <v>833</v>
      </c>
      <c r="C4610" s="99">
        <f t="shared" si="301"/>
        <v>7371126.0839999998</v>
      </c>
      <c r="D4610" s="103" t="str">
        <f>IF(ISNUMBER('Форма 1'!U4610),'Форма 1'!$H4610*VLOOKUP('Форма 1'!$F4610,'Придельники с 2022'!$B$4:$X$28,'Форма 1'!U$8),"")</f>
        <v/>
      </c>
      <c r="E4610" s="103">
        <f>IF(ISNUMBER('Форма 1'!V4610),'Форма 1'!$H4610*VLOOKUP('Форма 1'!$F4610,'Придельники с 2022'!$B$4:$X$28,'Форма 1'!V$8),"")</f>
        <v>7371126.0839999998</v>
      </c>
      <c r="F4610" s="103" t="str">
        <f>IF(ISNUMBER('Форма 1'!W4610),'Форма 1'!$H4610*VLOOKUP('Форма 1'!$F4610,'Придельники с 2022'!$B$4:$X$28,'Форма 1'!W$8),"")</f>
        <v/>
      </c>
      <c r="G4610" s="103" t="str">
        <f>IF(ISNUMBER('Форма 1'!X4610),'Форма 1'!$H4610*VLOOKUP('Форма 1'!$F4610,'Придельники с 2022'!$B$4:$X$28,'Форма 1'!X$8),"")</f>
        <v/>
      </c>
      <c r="H4610" s="103" t="str">
        <f>IF(ISNUMBER('Форма 1'!Y4610),'Форма 1'!$H4610*VLOOKUP('Форма 1'!$F4610,'Придельники с 2022'!$B$4:$X$28,'Форма 1'!Y$8),"")</f>
        <v/>
      </c>
      <c r="I4610" s="103" t="str">
        <f>IF(ISNUMBER('Форма 1'!Z4610),'Форма 1'!$H4610*VLOOKUP('Форма 1'!$F4610,'Придельники с 2022'!$B$4:$X$28,'Форма 1'!Z$8),"")</f>
        <v/>
      </c>
      <c r="J4610" s="103" t="str">
        <f>IF(ISNUMBER('Форма 1'!AA4610),'Форма 1'!$H4610*VLOOKUP('Форма 1'!$F4610,'Придельники с 2022'!$B$4:$X$28,'Форма 1'!AA$8),"")</f>
        <v/>
      </c>
      <c r="K4610" s="90"/>
      <c r="L4610" s="87"/>
      <c r="M4610" s="103" t="str">
        <f>IF(ISNUMBER('Форма 1'!AD4610),'Форма 1'!$H4610*VLOOKUP('Форма 1'!$F4610,'Придельники с 2022'!$B$4:$X$28,'Форма 1'!AD$8),"")</f>
        <v/>
      </c>
      <c r="N4610" s="103" t="str">
        <f>IF(ISBLANK('Форма 1'!$AE4610),"",IF('Форма 1'!$AE4610=1,'Форма 1'!$H4610*VLOOKUP('Форма 1'!$F4610,'Придельники с 2022'!$B$4:$X$28,'Форма 1'!$AE$8,0),IF('Форма 1'!$AE4610=2,'Форма 1'!$H4610*VLOOKUP('Форма 1'!$F4610,'Придельники с 2022'!$B$4:$X$28,13,0),IF('Форма 1'!$AE4610=3,'Форма 1'!$H4610*VLOOKUP('Форма 1'!$F4610,'Придельники с 2022'!$B$4:$X$28,12,0)))))</f>
        <v/>
      </c>
      <c r="O4610" s="103" t="str">
        <f>IF(ISNUMBER('Форма 1'!AF4610),'Форма 1'!$H4610*VLOOKUP('Форма 1'!$F4610,'Придельники с 2022'!$B$4:$X$28,'Форма 1'!AF$8),"")</f>
        <v/>
      </c>
      <c r="P4610" s="87"/>
      <c r="Q4610" s="103" t="str">
        <f>IF(ISNUMBER('Форма 1'!AH4610),'Форма 1'!$H4610*VLOOKUP('Форма 1'!$F4610,'Придельники с 2022'!$B$4:$X$28,'Форма 1'!AH$8),"")</f>
        <v/>
      </c>
      <c r="R4610" s="103" t="str">
        <f>IF(ISNUMBER('Форма 1'!AI4610),'Форма 1'!$H4610*VLOOKUP('Форма 1'!$F4610,'Придельники с 2022'!$B$4:$X$28,'Форма 1'!AI$8),"")</f>
        <v/>
      </c>
      <c r="S4610" s="103" t="str">
        <f>IF(ISNUMBER('Форма 1'!AJ4610),'Форма 1'!$H4610*VLOOKUP('Форма 1'!$F4610,'Придельники с 2022'!$B$4:$X$28,'Форма 1'!AJ$8),"")</f>
        <v/>
      </c>
      <c r="T4610" s="87"/>
    </row>
    <row r="4611" spans="1:20">
      <c r="A4611" s="188">
        <f t="shared" si="299"/>
        <v>5</v>
      </c>
      <c r="B4611" s="189" t="s">
        <v>4444</v>
      </c>
      <c r="C4611" s="99">
        <f t="shared" si="301"/>
        <v>13878047.232000001</v>
      </c>
      <c r="D4611" s="103" t="str">
        <f>IF(ISNUMBER('Форма 1'!U4611),'Форма 1'!$H4611*VLOOKUP('Форма 1'!$F4611,'Придельники с 2022'!$B$4:$X$28,'Форма 1'!U$8),"")</f>
        <v/>
      </c>
      <c r="E4611" s="103" t="str">
        <f>IF(ISNUMBER('Форма 1'!V4611),'Форма 1'!$H4611*VLOOKUP('Форма 1'!$F4611,'Придельники с 2022'!$B$4:$X$28,'Форма 1'!V$8),"")</f>
        <v/>
      </c>
      <c r="F4611" s="103" t="str">
        <f>IF(ISNUMBER('Форма 1'!W4611),'Форма 1'!$H4611*VLOOKUP('Форма 1'!$F4611,'Придельники с 2022'!$B$4:$X$28,'Форма 1'!W$8),"")</f>
        <v/>
      </c>
      <c r="G4611" s="103" t="str">
        <f>IF(ISNUMBER('Форма 1'!X4611),'Форма 1'!$H4611*VLOOKUP('Форма 1'!$F4611,'Придельники с 2022'!$B$4:$X$28,'Форма 1'!X$8),"")</f>
        <v/>
      </c>
      <c r="H4611" s="103" t="str">
        <f>IF(ISNUMBER('Форма 1'!Y4611),'Форма 1'!$H4611*VLOOKUP('Форма 1'!$F4611,'Придельники с 2022'!$B$4:$X$28,'Форма 1'!Y$8),"")</f>
        <v/>
      </c>
      <c r="I4611" s="103" t="str">
        <f>IF(ISNUMBER('Форма 1'!Z4611),'Форма 1'!$H4611*VLOOKUP('Форма 1'!$F4611,'Придельники с 2022'!$B$4:$X$28,'Форма 1'!Z$8),"")</f>
        <v/>
      </c>
      <c r="J4611" s="103" t="str">
        <f>IF(ISNUMBER('Форма 1'!AA4611),'Форма 1'!$H4611*VLOOKUP('Форма 1'!$F4611,'Придельники с 2022'!$B$4:$X$28,'Форма 1'!AA$8),"")</f>
        <v/>
      </c>
      <c r="K4611" s="90"/>
      <c r="L4611" s="87"/>
      <c r="M4611" s="103">
        <f>IF(ISNUMBER('Форма 1'!AD4611),'Форма 1'!$H4611*VLOOKUP('Форма 1'!$F4611,'Придельники с 2022'!$B$4:$X$28,'Форма 1'!AD$8),"")</f>
        <v>13878047.232000001</v>
      </c>
      <c r="N4611" s="103" t="str">
        <f>IF(ISBLANK('Форма 1'!$AE4611),"",IF('Форма 1'!$AE4611=1,'Форма 1'!$H4611*VLOOKUP('Форма 1'!$F4611,'Придельники с 2022'!$B$4:$X$28,'Форма 1'!$AE$8,0),IF('Форма 1'!$AE4611=2,'Форма 1'!$H4611*VLOOKUP('Форма 1'!$F4611,'Придельники с 2022'!$B$4:$X$28,13,0),IF('Форма 1'!$AE4611=3,'Форма 1'!$H4611*VLOOKUP('Форма 1'!$F4611,'Придельники с 2022'!$B$4:$X$28,12,0)))))</f>
        <v/>
      </c>
      <c r="O4611" s="103" t="str">
        <f>IF(ISNUMBER('Форма 1'!AF4611),'Форма 1'!$H4611*VLOOKUP('Форма 1'!$F4611,'Придельники с 2022'!$B$4:$X$28,'Форма 1'!AF$8),"")</f>
        <v/>
      </c>
      <c r="P4611" s="87"/>
      <c r="Q4611" s="103" t="str">
        <f>IF(ISNUMBER('Форма 1'!AH4611),'Форма 1'!$H4611*VLOOKUP('Форма 1'!$F4611,'Придельники с 2022'!$B$4:$X$28,'Форма 1'!AH$8),"")</f>
        <v/>
      </c>
      <c r="R4611" s="103" t="str">
        <f>IF(ISNUMBER('Форма 1'!AI4611),'Форма 1'!$H4611*VLOOKUP('Форма 1'!$F4611,'Придельники с 2022'!$B$4:$X$28,'Форма 1'!AI$8),"")</f>
        <v/>
      </c>
      <c r="S4611" s="103" t="str">
        <f>IF(ISNUMBER('Форма 1'!AJ4611),'Форма 1'!$H4611*VLOOKUP('Форма 1'!$F4611,'Придельники с 2022'!$B$4:$X$28,'Форма 1'!AJ$8),"")</f>
        <v/>
      </c>
      <c r="T4611" s="87"/>
    </row>
    <row r="4612" spans="1:20">
      <c r="A4612" s="188">
        <f t="shared" si="299"/>
        <v>6</v>
      </c>
      <c r="B4612" s="114" t="s">
        <v>4445</v>
      </c>
      <c r="C4612" s="99">
        <f t="shared" si="301"/>
        <v>5388353.0869999994</v>
      </c>
      <c r="D4612" s="103" t="str">
        <f>IF(ISNUMBER('Форма 1'!U4612),'Форма 1'!$H4612*VLOOKUP('Форма 1'!$F4612,'Придельники с 2022'!$B$4:$X$28,'Форма 1'!U$8),"")</f>
        <v/>
      </c>
      <c r="E4612" s="103" t="str">
        <f>IF(ISNUMBER('Форма 1'!V4612),'Форма 1'!$H4612*VLOOKUP('Форма 1'!$F4612,'Придельники с 2022'!$B$4:$X$28,'Форма 1'!V$8),"")</f>
        <v/>
      </c>
      <c r="F4612" s="103" t="str">
        <f>IF(ISNUMBER('Форма 1'!W4612),'Форма 1'!$H4612*VLOOKUP('Форма 1'!$F4612,'Придельники с 2022'!$B$4:$X$28,'Форма 1'!W$8),"")</f>
        <v/>
      </c>
      <c r="G4612" s="103" t="str">
        <f>IF(ISNUMBER('Форма 1'!X4612),'Форма 1'!$H4612*VLOOKUP('Форма 1'!$F4612,'Придельники с 2022'!$B$4:$X$28,'Форма 1'!X$8),"")</f>
        <v/>
      </c>
      <c r="H4612" s="103" t="str">
        <f>IF(ISNUMBER('Форма 1'!Y4612),'Форма 1'!$H4612*VLOOKUP('Форма 1'!$F4612,'Придельники с 2022'!$B$4:$X$28,'Форма 1'!Y$8),"")</f>
        <v/>
      </c>
      <c r="I4612" s="103" t="str">
        <f>IF(ISNUMBER('Форма 1'!Z4612),'Форма 1'!$H4612*VLOOKUP('Форма 1'!$F4612,'Придельники с 2022'!$B$4:$X$28,'Форма 1'!Z$8),"")</f>
        <v/>
      </c>
      <c r="J4612" s="103" t="str">
        <f>IF(ISNUMBER('Форма 1'!AA4612),'Форма 1'!$H4612*VLOOKUP('Форма 1'!$F4612,'Придельники с 2022'!$B$4:$X$28,'Форма 1'!AA$8),"")</f>
        <v/>
      </c>
      <c r="K4612" s="90"/>
      <c r="L4612" s="87"/>
      <c r="M4612" s="103">
        <f>IF(ISNUMBER('Форма 1'!AD4612),'Форма 1'!$H4612*VLOOKUP('Форма 1'!$F4612,'Придельники с 2022'!$B$4:$X$28,'Форма 1'!AD$8),"")</f>
        <v>5388353.0869999994</v>
      </c>
      <c r="N4612" s="103" t="str">
        <f>IF(ISBLANK('Форма 1'!$AE4612),"",IF('Форма 1'!$AE4612=1,'Форма 1'!$H4612*VLOOKUP('Форма 1'!$F4612,'Придельники с 2022'!$B$4:$X$28,'Форма 1'!$AE$8,0),IF('Форма 1'!$AE4612=2,'Форма 1'!$H4612*VLOOKUP('Форма 1'!$F4612,'Придельники с 2022'!$B$4:$X$28,13,0),IF('Форма 1'!$AE4612=3,'Форма 1'!$H4612*VLOOKUP('Форма 1'!$F4612,'Придельники с 2022'!$B$4:$X$28,12,0)))))</f>
        <v/>
      </c>
      <c r="O4612" s="103" t="str">
        <f>IF(ISNUMBER('Форма 1'!AF4612),'Форма 1'!$H4612*VLOOKUP('Форма 1'!$F4612,'Придельники с 2022'!$B$4:$X$28,'Форма 1'!AF$8),"")</f>
        <v/>
      </c>
      <c r="P4612" s="87"/>
      <c r="Q4612" s="103" t="str">
        <f>IF(ISNUMBER('Форма 1'!AH4612),'Форма 1'!$H4612*VLOOKUP('Форма 1'!$F4612,'Придельники с 2022'!$B$4:$X$28,'Форма 1'!AH$8),"")</f>
        <v/>
      </c>
      <c r="R4612" s="103" t="str">
        <f>IF(ISNUMBER('Форма 1'!AI4612),'Форма 1'!$H4612*VLOOKUP('Форма 1'!$F4612,'Придельники с 2022'!$B$4:$X$28,'Форма 1'!AI$8),"")</f>
        <v/>
      </c>
      <c r="S4612" s="103" t="str">
        <f>IF(ISNUMBER('Форма 1'!AJ4612),'Форма 1'!$H4612*VLOOKUP('Форма 1'!$F4612,'Придельники с 2022'!$B$4:$X$28,'Форма 1'!AJ$8),"")</f>
        <v/>
      </c>
      <c r="T4612" s="87"/>
    </row>
    <row r="4613" spans="1:20">
      <c r="A4613" s="188">
        <f t="shared" si="299"/>
        <v>7</v>
      </c>
      <c r="B4613" s="189" t="s">
        <v>4446</v>
      </c>
      <c r="C4613" s="99">
        <f t="shared" si="301"/>
        <v>15229103.232000001</v>
      </c>
      <c r="D4613" s="103" t="str">
        <f>IF(ISNUMBER('Форма 1'!U4613),'Форма 1'!$H4613*VLOOKUP('Форма 1'!$F4613,'Придельники с 2022'!$B$4:$X$28,'Форма 1'!U$8),"")</f>
        <v/>
      </c>
      <c r="E4613" s="103" t="str">
        <f>IF(ISNUMBER('Форма 1'!V4613),'Форма 1'!$H4613*VLOOKUP('Форма 1'!$F4613,'Придельники с 2022'!$B$4:$X$28,'Форма 1'!V$8),"")</f>
        <v/>
      </c>
      <c r="F4613" s="103" t="str">
        <f>IF(ISNUMBER('Форма 1'!W4613),'Форма 1'!$H4613*VLOOKUP('Форма 1'!$F4613,'Придельники с 2022'!$B$4:$X$28,'Форма 1'!W$8),"")</f>
        <v/>
      </c>
      <c r="G4613" s="103" t="str">
        <f>IF(ISNUMBER('Форма 1'!X4613),'Форма 1'!$H4613*VLOOKUP('Форма 1'!$F4613,'Придельники с 2022'!$B$4:$X$28,'Форма 1'!X$8),"")</f>
        <v/>
      </c>
      <c r="H4613" s="103" t="str">
        <f>IF(ISNUMBER('Форма 1'!Y4613),'Форма 1'!$H4613*VLOOKUP('Форма 1'!$F4613,'Придельники с 2022'!$B$4:$X$28,'Форма 1'!Y$8),"")</f>
        <v/>
      </c>
      <c r="I4613" s="103" t="str">
        <f>IF(ISNUMBER('Форма 1'!Z4613),'Форма 1'!$H4613*VLOOKUP('Форма 1'!$F4613,'Придельники с 2022'!$B$4:$X$28,'Форма 1'!Z$8),"")</f>
        <v/>
      </c>
      <c r="J4613" s="103" t="str">
        <f>IF(ISNUMBER('Форма 1'!AA4613),'Форма 1'!$H4613*VLOOKUP('Форма 1'!$F4613,'Придельники с 2022'!$B$4:$X$28,'Форма 1'!AA$8),"")</f>
        <v/>
      </c>
      <c r="K4613" s="90"/>
      <c r="L4613" s="87"/>
      <c r="M4613" s="103">
        <f>IF(ISNUMBER('Форма 1'!AD4613),'Форма 1'!$H4613*VLOOKUP('Форма 1'!$F4613,'Придельники с 2022'!$B$4:$X$28,'Форма 1'!AD$8),"")</f>
        <v>15229103.232000001</v>
      </c>
      <c r="N4613" s="103" t="str">
        <f>IF(ISBLANK('Форма 1'!$AE4613),"",IF('Форма 1'!$AE4613=1,'Форма 1'!$H4613*VLOOKUP('Форма 1'!$F4613,'Придельники с 2022'!$B$4:$X$28,'Форма 1'!$AE$8,0),IF('Форма 1'!$AE4613=2,'Форма 1'!$H4613*VLOOKUP('Форма 1'!$F4613,'Придельники с 2022'!$B$4:$X$28,13,0),IF('Форма 1'!$AE4613=3,'Форма 1'!$H4613*VLOOKUP('Форма 1'!$F4613,'Придельники с 2022'!$B$4:$X$28,12,0)))))</f>
        <v/>
      </c>
      <c r="O4613" s="103" t="str">
        <f>IF(ISNUMBER('Форма 1'!AF4613),'Форма 1'!$H4613*VLOOKUP('Форма 1'!$F4613,'Придельники с 2022'!$B$4:$X$28,'Форма 1'!AF$8),"")</f>
        <v/>
      </c>
      <c r="P4613" s="87"/>
      <c r="Q4613" s="103" t="str">
        <f>IF(ISNUMBER('Форма 1'!AH4613),'Форма 1'!$H4613*VLOOKUP('Форма 1'!$F4613,'Придельники с 2022'!$B$4:$X$28,'Форма 1'!AH$8),"")</f>
        <v/>
      </c>
      <c r="R4613" s="103" t="str">
        <f>IF(ISNUMBER('Форма 1'!AI4613),'Форма 1'!$H4613*VLOOKUP('Форма 1'!$F4613,'Придельники с 2022'!$B$4:$X$28,'Форма 1'!AI$8),"")</f>
        <v/>
      </c>
      <c r="S4613" s="103" t="str">
        <f>IF(ISNUMBER('Форма 1'!AJ4613),'Форма 1'!$H4613*VLOOKUP('Форма 1'!$F4613,'Придельники с 2022'!$B$4:$X$28,'Форма 1'!AJ$8),"")</f>
        <v/>
      </c>
      <c r="T4613" s="87"/>
    </row>
    <row r="4614" spans="1:20">
      <c r="A4614" s="188">
        <f t="shared" si="299"/>
        <v>8</v>
      </c>
      <c r="B4614" s="189" t="s">
        <v>4447</v>
      </c>
      <c r="C4614" s="99">
        <f t="shared" si="301"/>
        <v>10015378.128</v>
      </c>
      <c r="D4614" s="103" t="str">
        <f>IF(ISNUMBER('Форма 1'!U4614),'Форма 1'!$H4614*VLOOKUP('Форма 1'!$F4614,'Придельники с 2022'!$B$4:$X$28,'Форма 1'!U$8),"")</f>
        <v/>
      </c>
      <c r="E4614" s="103" t="str">
        <f>IF(ISNUMBER('Форма 1'!V4614),'Форма 1'!$H4614*VLOOKUP('Форма 1'!$F4614,'Придельники с 2022'!$B$4:$X$28,'Форма 1'!V$8),"")</f>
        <v/>
      </c>
      <c r="F4614" s="103" t="str">
        <f>IF(ISNUMBER('Форма 1'!W4614),'Форма 1'!$H4614*VLOOKUP('Форма 1'!$F4614,'Придельники с 2022'!$B$4:$X$28,'Форма 1'!W$8),"")</f>
        <v/>
      </c>
      <c r="G4614" s="103" t="str">
        <f>IF(ISNUMBER('Форма 1'!X4614),'Форма 1'!$H4614*VLOOKUP('Форма 1'!$F4614,'Придельники с 2022'!$B$4:$X$28,'Форма 1'!X$8),"")</f>
        <v/>
      </c>
      <c r="H4614" s="103" t="str">
        <f>IF(ISNUMBER('Форма 1'!Y4614),'Форма 1'!$H4614*VLOOKUP('Форма 1'!$F4614,'Придельники с 2022'!$B$4:$X$28,'Форма 1'!Y$8),"")</f>
        <v/>
      </c>
      <c r="I4614" s="103" t="str">
        <f>IF(ISNUMBER('Форма 1'!Z4614),'Форма 1'!$H4614*VLOOKUP('Форма 1'!$F4614,'Придельники с 2022'!$B$4:$X$28,'Форма 1'!Z$8),"")</f>
        <v/>
      </c>
      <c r="J4614" s="103" t="str">
        <f>IF(ISNUMBER('Форма 1'!AA4614),'Форма 1'!$H4614*VLOOKUP('Форма 1'!$F4614,'Придельники с 2022'!$B$4:$X$28,'Форма 1'!AA$8),"")</f>
        <v/>
      </c>
      <c r="K4614" s="90"/>
      <c r="L4614" s="87"/>
      <c r="M4614" s="103">
        <f>IF(ISNUMBER('Форма 1'!AD4614),'Форма 1'!$H4614*VLOOKUP('Форма 1'!$F4614,'Придельники с 2022'!$B$4:$X$28,'Форма 1'!AD$8),"")</f>
        <v>10015378.128</v>
      </c>
      <c r="N4614" s="103" t="str">
        <f>IF(ISBLANK('Форма 1'!$AE4614),"",IF('Форма 1'!$AE4614=1,'Форма 1'!$H4614*VLOOKUP('Форма 1'!$F4614,'Придельники с 2022'!$B$4:$X$28,'Форма 1'!$AE$8,0),IF('Форма 1'!$AE4614=2,'Форма 1'!$H4614*VLOOKUP('Форма 1'!$F4614,'Придельники с 2022'!$B$4:$X$28,13,0),IF('Форма 1'!$AE4614=3,'Форма 1'!$H4614*VLOOKUP('Форма 1'!$F4614,'Придельники с 2022'!$B$4:$X$28,12,0)))))</f>
        <v/>
      </c>
      <c r="O4614" s="103" t="str">
        <f>IF(ISNUMBER('Форма 1'!AF4614),'Форма 1'!$H4614*VLOOKUP('Форма 1'!$F4614,'Придельники с 2022'!$B$4:$X$28,'Форма 1'!AF$8),"")</f>
        <v/>
      </c>
      <c r="P4614" s="87"/>
      <c r="Q4614" s="103" t="str">
        <f>IF(ISNUMBER('Форма 1'!AH4614),'Форма 1'!$H4614*VLOOKUP('Форма 1'!$F4614,'Придельники с 2022'!$B$4:$X$28,'Форма 1'!AH$8),"")</f>
        <v/>
      </c>
      <c r="R4614" s="103" t="str">
        <f>IF(ISNUMBER('Форма 1'!AI4614),'Форма 1'!$H4614*VLOOKUP('Форма 1'!$F4614,'Придельники с 2022'!$B$4:$X$28,'Форма 1'!AI$8),"")</f>
        <v/>
      </c>
      <c r="S4614" s="103" t="str">
        <f>IF(ISNUMBER('Форма 1'!AJ4614),'Форма 1'!$H4614*VLOOKUP('Форма 1'!$F4614,'Придельники с 2022'!$B$4:$X$28,'Форма 1'!AJ$8),"")</f>
        <v/>
      </c>
      <c r="T4614" s="87"/>
    </row>
    <row r="4615" spans="1:20">
      <c r="A4615" s="188">
        <f t="shared" si="299"/>
        <v>9</v>
      </c>
      <c r="B4615" s="189" t="s">
        <v>4448</v>
      </c>
      <c r="C4615" s="99">
        <f t="shared" si="301"/>
        <v>9807315.5040000007</v>
      </c>
      <c r="D4615" s="103" t="str">
        <f>IF(ISNUMBER('Форма 1'!U4615),'Форма 1'!$H4615*VLOOKUP('Форма 1'!$F4615,'Придельники с 2022'!$B$4:$X$28,'Форма 1'!U$8),"")</f>
        <v/>
      </c>
      <c r="E4615" s="103" t="str">
        <f>IF(ISNUMBER('Форма 1'!V4615),'Форма 1'!$H4615*VLOOKUP('Форма 1'!$F4615,'Придельники с 2022'!$B$4:$X$28,'Форма 1'!V$8),"")</f>
        <v/>
      </c>
      <c r="F4615" s="103" t="str">
        <f>IF(ISNUMBER('Форма 1'!W4615),'Форма 1'!$H4615*VLOOKUP('Форма 1'!$F4615,'Придельники с 2022'!$B$4:$X$28,'Форма 1'!W$8),"")</f>
        <v/>
      </c>
      <c r="G4615" s="103" t="str">
        <f>IF(ISNUMBER('Форма 1'!X4615),'Форма 1'!$H4615*VLOOKUP('Форма 1'!$F4615,'Придельники с 2022'!$B$4:$X$28,'Форма 1'!X$8),"")</f>
        <v/>
      </c>
      <c r="H4615" s="103" t="str">
        <f>IF(ISNUMBER('Форма 1'!Y4615),'Форма 1'!$H4615*VLOOKUP('Форма 1'!$F4615,'Придельники с 2022'!$B$4:$X$28,'Форма 1'!Y$8),"")</f>
        <v/>
      </c>
      <c r="I4615" s="103" t="str">
        <f>IF(ISNUMBER('Форма 1'!Z4615),'Форма 1'!$H4615*VLOOKUP('Форма 1'!$F4615,'Придельники с 2022'!$B$4:$X$28,'Форма 1'!Z$8),"")</f>
        <v/>
      </c>
      <c r="J4615" s="103" t="str">
        <f>IF(ISNUMBER('Форма 1'!AA4615),'Форма 1'!$H4615*VLOOKUP('Форма 1'!$F4615,'Придельники с 2022'!$B$4:$X$28,'Форма 1'!AA$8),"")</f>
        <v/>
      </c>
      <c r="K4615" s="90"/>
      <c r="L4615" s="87"/>
      <c r="M4615" s="103">
        <f>IF(ISNUMBER('Форма 1'!AD4615),'Форма 1'!$H4615*VLOOKUP('Форма 1'!$F4615,'Придельники с 2022'!$B$4:$X$28,'Форма 1'!AD$8),"")</f>
        <v>9807315.5040000007</v>
      </c>
      <c r="N4615" s="103" t="str">
        <f>IF(ISBLANK('Форма 1'!$AE4615),"",IF('Форма 1'!$AE4615=1,'Форма 1'!$H4615*VLOOKUP('Форма 1'!$F4615,'Придельники с 2022'!$B$4:$X$28,'Форма 1'!$AE$8,0),IF('Форма 1'!$AE4615=2,'Форма 1'!$H4615*VLOOKUP('Форма 1'!$F4615,'Придельники с 2022'!$B$4:$X$28,13,0),IF('Форма 1'!$AE4615=3,'Форма 1'!$H4615*VLOOKUP('Форма 1'!$F4615,'Придельники с 2022'!$B$4:$X$28,12,0)))))</f>
        <v/>
      </c>
      <c r="O4615" s="103" t="str">
        <f>IF(ISNUMBER('Форма 1'!AF4615),'Форма 1'!$H4615*VLOOKUP('Форма 1'!$F4615,'Придельники с 2022'!$B$4:$X$28,'Форма 1'!AF$8),"")</f>
        <v/>
      </c>
      <c r="P4615" s="87"/>
      <c r="Q4615" s="103" t="str">
        <f>IF(ISNUMBER('Форма 1'!AH4615),'Форма 1'!$H4615*VLOOKUP('Форма 1'!$F4615,'Придельники с 2022'!$B$4:$X$28,'Форма 1'!AH$8),"")</f>
        <v/>
      </c>
      <c r="R4615" s="103" t="str">
        <f>IF(ISNUMBER('Форма 1'!AI4615),'Форма 1'!$H4615*VLOOKUP('Форма 1'!$F4615,'Придельники с 2022'!$B$4:$X$28,'Форма 1'!AI$8),"")</f>
        <v/>
      </c>
      <c r="S4615" s="103" t="str">
        <f>IF(ISNUMBER('Форма 1'!AJ4615),'Форма 1'!$H4615*VLOOKUP('Форма 1'!$F4615,'Придельники с 2022'!$B$4:$X$28,'Форма 1'!AJ$8),"")</f>
        <v/>
      </c>
      <c r="T4615" s="87"/>
    </row>
    <row r="4616" spans="1:20">
      <c r="A4616" s="188">
        <f t="shared" si="299"/>
        <v>10</v>
      </c>
      <c r="B4616" s="114" t="s">
        <v>5144</v>
      </c>
      <c r="C4616" s="99">
        <f>SUM(D4616:J4616,L4616:T4616)</f>
        <v>13189459.024</v>
      </c>
      <c r="D4616" s="103" t="str">
        <f>IF(ISNUMBER('Форма 1'!U4616),'Форма 1'!$H4616*VLOOKUP('Форма 1'!$F4616,'Придельники с 2022'!$B$4:$X$28,'Форма 1'!U$8),"")</f>
        <v/>
      </c>
      <c r="E4616" s="103" t="str">
        <f>IF(ISNUMBER('Форма 1'!V4616),'Форма 1'!$H4616*VLOOKUP('Форма 1'!$F4616,'Придельники с 2022'!$B$4:$X$28,'Форма 1'!V$8),"")</f>
        <v/>
      </c>
      <c r="F4616" s="103" t="str">
        <f>IF(ISNUMBER('Форма 1'!W4616),'Форма 1'!$H4616*VLOOKUP('Форма 1'!$F4616,'Придельники с 2022'!$B$4:$X$28,'Форма 1'!W$8),"")</f>
        <v/>
      </c>
      <c r="G4616" s="103" t="str">
        <f>IF(ISNUMBER('Форма 1'!X4616),'Форма 1'!$H4616*VLOOKUP('Форма 1'!$F4616,'Придельники с 2022'!$B$4:$X$28,'Форма 1'!X$8),"")</f>
        <v/>
      </c>
      <c r="H4616" s="103" t="str">
        <f>IF(ISNUMBER('Форма 1'!Y4616),'Форма 1'!$H4616*VLOOKUP('Форма 1'!$F4616,'Придельники с 2022'!$B$4:$X$28,'Форма 1'!Y$8),"")</f>
        <v/>
      </c>
      <c r="I4616" s="103" t="str">
        <f>IF(ISNUMBER('Форма 1'!Z4616),'Форма 1'!$H4616*VLOOKUP('Форма 1'!$F4616,'Придельники с 2022'!$B$4:$X$28,'Форма 1'!Z$8),"")</f>
        <v/>
      </c>
      <c r="J4616" s="103" t="str">
        <f>IF(ISNUMBER('Форма 1'!AA4616),'Форма 1'!$H4616*VLOOKUP('Форма 1'!$F4616,'Придельники с 2022'!$B$4:$X$28,'Форма 1'!AA$8),"")</f>
        <v/>
      </c>
      <c r="K4616" s="90"/>
      <c r="L4616" s="87"/>
      <c r="M4616" s="103">
        <f>IF(ISNUMBER('Форма 1'!AD4616),'Форма 1'!$H4616*VLOOKUP('Форма 1'!$F4616,'Придельники с 2022'!$B$4:$X$28,'Форма 1'!AD$8),"")</f>
        <v>13189459.024</v>
      </c>
      <c r="N4616" s="103" t="str">
        <f>IF(ISBLANK('Форма 1'!$AE4616),"",IF('Форма 1'!$AE4616=1,'Форма 1'!$H4616*VLOOKUP('Форма 1'!$F4616,'Придельники с 2022'!$B$4:$X$28,'Форма 1'!$AE$8,0),IF('Форма 1'!$AE4616=2,'Форма 1'!$H4616*VLOOKUP('Форма 1'!$F4616,'Придельники с 2022'!$B$4:$X$28,13,0),IF('Форма 1'!$AE4616=3,'Форма 1'!$H4616*VLOOKUP('Форма 1'!$F4616,'Придельники с 2022'!$B$4:$X$28,12,0)))))</f>
        <v/>
      </c>
      <c r="O4616" s="103" t="str">
        <f>IF(ISNUMBER('Форма 1'!AF4616),'Форма 1'!$H4616*VLOOKUP('Форма 1'!$F4616,'Придельники с 2022'!$B$4:$X$28,'Форма 1'!AF$8),"")</f>
        <v/>
      </c>
      <c r="P4616" s="87"/>
      <c r="Q4616" s="103" t="str">
        <f>IF(ISNUMBER('Форма 1'!AH4616),'Форма 1'!$H4616*VLOOKUP('Форма 1'!$F4616,'Придельники с 2022'!$B$4:$X$28,'Форма 1'!AH$8),"")</f>
        <v/>
      </c>
      <c r="R4616" s="103" t="str">
        <f>IF(ISNUMBER('Форма 1'!AI4616),'Форма 1'!$H4616*VLOOKUP('Форма 1'!$F4616,'Придельники с 2022'!$B$4:$X$28,'Форма 1'!AI$8),"")</f>
        <v/>
      </c>
      <c r="S4616" s="103" t="str">
        <f>IF(ISNUMBER('Форма 1'!AJ4616),'Форма 1'!$H4616*VLOOKUP('Форма 1'!$F4616,'Придельники с 2022'!$B$4:$X$28,'Форма 1'!AJ$8),"")</f>
        <v/>
      </c>
      <c r="T4616" s="87"/>
    </row>
    <row r="4617" spans="1:20">
      <c r="A4617" s="188">
        <f t="shared" si="299"/>
        <v>11</v>
      </c>
      <c r="B4617" s="189" t="s">
        <v>4449</v>
      </c>
      <c r="C4617" s="99">
        <f>SUM(D4617:J4617,L4617:T4617)</f>
        <v>10094189.728000002</v>
      </c>
      <c r="D4617" s="103" t="str">
        <f>IF(ISNUMBER('Форма 1'!U4617),'Форма 1'!$H4617*VLOOKUP('Форма 1'!$F4617,'Придельники с 2022'!$B$4:$X$28,'Форма 1'!U$8),"")</f>
        <v/>
      </c>
      <c r="E4617" s="103" t="str">
        <f>IF(ISNUMBER('Форма 1'!V4617),'Форма 1'!$H4617*VLOOKUP('Форма 1'!$F4617,'Придельники с 2022'!$B$4:$X$28,'Форма 1'!V$8),"")</f>
        <v/>
      </c>
      <c r="F4617" s="103" t="str">
        <f>IF(ISNUMBER('Форма 1'!W4617),'Форма 1'!$H4617*VLOOKUP('Форма 1'!$F4617,'Придельники с 2022'!$B$4:$X$28,'Форма 1'!W$8),"")</f>
        <v/>
      </c>
      <c r="G4617" s="103" t="str">
        <f>IF(ISNUMBER('Форма 1'!X4617),'Форма 1'!$H4617*VLOOKUP('Форма 1'!$F4617,'Придельники с 2022'!$B$4:$X$28,'Форма 1'!X$8),"")</f>
        <v/>
      </c>
      <c r="H4617" s="103" t="str">
        <f>IF(ISNUMBER('Форма 1'!Y4617),'Форма 1'!$H4617*VLOOKUP('Форма 1'!$F4617,'Придельники с 2022'!$B$4:$X$28,'Форма 1'!Y$8),"")</f>
        <v/>
      </c>
      <c r="I4617" s="103" t="str">
        <f>IF(ISNUMBER('Форма 1'!Z4617),'Форма 1'!$H4617*VLOOKUP('Форма 1'!$F4617,'Придельники с 2022'!$B$4:$X$28,'Форма 1'!Z$8),"")</f>
        <v/>
      </c>
      <c r="J4617" s="103" t="str">
        <f>IF(ISNUMBER('Форма 1'!AA4617),'Форма 1'!$H4617*VLOOKUP('Форма 1'!$F4617,'Придельники с 2022'!$B$4:$X$28,'Форма 1'!AA$8),"")</f>
        <v/>
      </c>
      <c r="K4617" s="90"/>
      <c r="L4617" s="87"/>
      <c r="M4617" s="103">
        <f>IF(ISNUMBER('Форма 1'!AD4617),'Форма 1'!$H4617*VLOOKUP('Форма 1'!$F4617,'Придельники с 2022'!$B$4:$X$28,'Форма 1'!AD$8),"")</f>
        <v>10094189.728000002</v>
      </c>
      <c r="N4617" s="103" t="str">
        <f>IF(ISBLANK('Форма 1'!$AE4617),"",IF('Форма 1'!$AE4617=1,'Форма 1'!$H4617*VLOOKUP('Форма 1'!$F4617,'Придельники с 2022'!$B$4:$X$28,'Форма 1'!$AE$8,0),IF('Форма 1'!$AE4617=2,'Форма 1'!$H4617*VLOOKUP('Форма 1'!$F4617,'Придельники с 2022'!$B$4:$X$28,13,0),IF('Форма 1'!$AE4617=3,'Форма 1'!$H4617*VLOOKUP('Форма 1'!$F4617,'Придельники с 2022'!$B$4:$X$28,12,0)))))</f>
        <v/>
      </c>
      <c r="O4617" s="103" t="str">
        <f>IF(ISNUMBER('Форма 1'!AF4617),'Форма 1'!$H4617*VLOOKUP('Форма 1'!$F4617,'Придельники с 2022'!$B$4:$X$28,'Форма 1'!AF$8),"")</f>
        <v/>
      </c>
      <c r="P4617" s="87"/>
      <c r="Q4617" s="103" t="str">
        <f>IF(ISNUMBER('Форма 1'!AH4617),'Форма 1'!$H4617*VLOOKUP('Форма 1'!$F4617,'Придельники с 2022'!$B$4:$X$28,'Форма 1'!AH$8),"")</f>
        <v/>
      </c>
      <c r="R4617" s="103" t="str">
        <f>IF(ISNUMBER('Форма 1'!AI4617),'Форма 1'!$H4617*VLOOKUP('Форма 1'!$F4617,'Придельники с 2022'!$B$4:$X$28,'Форма 1'!AI$8),"")</f>
        <v/>
      </c>
      <c r="S4617" s="103" t="str">
        <f>IF(ISNUMBER('Форма 1'!AJ4617),'Форма 1'!$H4617*VLOOKUP('Форма 1'!$F4617,'Придельники с 2022'!$B$4:$X$28,'Форма 1'!AJ$8),"")</f>
        <v/>
      </c>
      <c r="T4617" s="87"/>
    </row>
    <row r="4618" spans="1:20">
      <c r="A4618" s="188">
        <f>A4617+1</f>
        <v>12</v>
      </c>
      <c r="B4618" s="114" t="s">
        <v>1889</v>
      </c>
      <c r="C4618" s="99">
        <f>SUM(D4618:J4618,L4618:T4618)</f>
        <v>1204186.3799999999</v>
      </c>
      <c r="D4618" s="103" t="str">
        <f>IF(ISNUMBER('Форма 1'!U4618),'Форма 1'!$H4618*VLOOKUP('Форма 1'!$F4618,'Придельники с 2022'!$B$4:$X$28,'Форма 1'!U$8),"")</f>
        <v/>
      </c>
      <c r="E4618" s="103" t="str">
        <f>IF(ISNUMBER('Форма 1'!V4618),'Форма 1'!$H4618*VLOOKUP('Форма 1'!$F4618,'Придельники с 2022'!$B$4:$X$28,'Форма 1'!V$8),"")</f>
        <v/>
      </c>
      <c r="F4618" s="103">
        <f>IF(ISNUMBER('Форма 1'!W4618),'Форма 1'!$H4618*VLOOKUP('Форма 1'!$F4618,'Придельники с 2022'!$B$4:$X$28,'Форма 1'!W$8),"")</f>
        <v>1204186.3799999999</v>
      </c>
      <c r="G4618" s="103" t="str">
        <f>IF(ISNUMBER('Форма 1'!X4618),'Форма 1'!$H4618*VLOOKUP('Форма 1'!$F4618,'Придельники с 2022'!$B$4:$X$28,'Форма 1'!X$8),"")</f>
        <v/>
      </c>
      <c r="H4618" s="103" t="str">
        <f>IF(ISNUMBER('Форма 1'!Y4618),'Форма 1'!$H4618*VLOOKUP('Форма 1'!$F4618,'Придельники с 2022'!$B$4:$X$28,'Форма 1'!Y$8),"")</f>
        <v/>
      </c>
      <c r="I4618" s="103" t="str">
        <f>IF(ISNUMBER('Форма 1'!Z4618),'Форма 1'!$H4618*VLOOKUP('Форма 1'!$F4618,'Придельники с 2022'!$B$4:$X$28,'Форма 1'!Z$8),"")</f>
        <v/>
      </c>
      <c r="J4618" s="103" t="str">
        <f>IF(ISNUMBER('Форма 1'!AA4618),'Форма 1'!$H4618*VLOOKUP('Форма 1'!$F4618,'Придельники с 2022'!$B$4:$X$28,'Форма 1'!AA$8),"")</f>
        <v/>
      </c>
      <c r="K4618" s="90"/>
      <c r="L4618" s="87"/>
      <c r="M4618" s="103" t="str">
        <f>IF(ISNUMBER('Форма 1'!AD4618),'Форма 1'!$H4618*VLOOKUP('Форма 1'!$F4618,'Придельники с 2022'!$B$4:$X$28,'Форма 1'!AD$8),"")</f>
        <v/>
      </c>
      <c r="N4618" s="103" t="str">
        <f>IF(ISBLANK('Форма 1'!$AE4618),"",IF('Форма 1'!$AE4618=1,'Форма 1'!$H4618*VLOOKUP('Форма 1'!$F4618,'Придельники с 2022'!$B$4:$X$28,'Форма 1'!$AE$8,0),IF('Форма 1'!$AE4618=2,'Форма 1'!$H4618*VLOOKUP('Форма 1'!$F4618,'Придельники с 2022'!$B$4:$X$28,13,0),IF('Форма 1'!$AE4618=3,'Форма 1'!$H4618*VLOOKUP('Форма 1'!$F4618,'Придельники с 2022'!$B$4:$X$28,12,0)))))</f>
        <v/>
      </c>
      <c r="O4618" s="103" t="str">
        <f>IF(ISNUMBER('Форма 1'!AF4618),'Форма 1'!$H4618*VLOOKUP('Форма 1'!$F4618,'Придельники с 2022'!$B$4:$X$28,'Форма 1'!AF$8),"")</f>
        <v/>
      </c>
      <c r="P4618" s="87"/>
      <c r="Q4618" s="103" t="str">
        <f>IF(ISNUMBER('Форма 1'!AH4618),'Форма 1'!$H4618*VLOOKUP('Форма 1'!$F4618,'Придельники с 2022'!$B$4:$X$28,'Форма 1'!AH$8),"")</f>
        <v/>
      </c>
      <c r="R4618" s="103" t="str">
        <f>IF(ISNUMBER('Форма 1'!AI4618),'Форма 1'!$H4618*VLOOKUP('Форма 1'!$F4618,'Придельники с 2022'!$B$4:$X$28,'Форма 1'!AI$8),"")</f>
        <v/>
      </c>
      <c r="S4618" s="103" t="str">
        <f>IF(ISNUMBER('Форма 1'!AJ4618),'Форма 1'!$H4618*VLOOKUP('Форма 1'!$F4618,'Придельники с 2022'!$B$4:$X$28,'Форма 1'!AJ$8),"")</f>
        <v/>
      </c>
      <c r="T4618" s="87"/>
    </row>
    <row r="4619" spans="1:20">
      <c r="A4619" s="188">
        <f>A4617+1</f>
        <v>12</v>
      </c>
      <c r="B4619" s="189" t="s">
        <v>4450</v>
      </c>
      <c r="C4619" s="99">
        <f t="shared" si="301"/>
        <v>3066016.3</v>
      </c>
      <c r="D4619" s="103" t="str">
        <f>IF(ISNUMBER('Форма 1'!U4619),'Форма 1'!$H4619*VLOOKUP('Форма 1'!$F4619,'Придельники с 2022'!$B$4:$X$28,'Форма 1'!U$8),"")</f>
        <v/>
      </c>
      <c r="E4619" s="103">
        <f>IF(ISNUMBER('Форма 1'!V4619),'Форма 1'!$H4619*VLOOKUP('Форма 1'!$F4619,'Придельники с 2022'!$B$4:$X$28,'Форма 1'!V$8),"")</f>
        <v>3066016.3</v>
      </c>
      <c r="F4619" s="103" t="str">
        <f>IF(ISNUMBER('Форма 1'!W4619),'Форма 1'!$H4619*VLOOKUP('Форма 1'!$F4619,'Придельники с 2022'!$B$4:$X$28,'Форма 1'!W$8),"")</f>
        <v/>
      </c>
      <c r="G4619" s="103" t="str">
        <f>IF(ISNUMBER('Форма 1'!X4619),'Форма 1'!$H4619*VLOOKUP('Форма 1'!$F4619,'Придельники с 2022'!$B$4:$X$28,'Форма 1'!X$8),"")</f>
        <v/>
      </c>
      <c r="H4619" s="103" t="str">
        <f>IF(ISNUMBER('Форма 1'!Y4619),'Форма 1'!$H4619*VLOOKUP('Форма 1'!$F4619,'Придельники с 2022'!$B$4:$X$28,'Форма 1'!Y$8),"")</f>
        <v/>
      </c>
      <c r="I4619" s="103" t="str">
        <f>IF(ISNUMBER('Форма 1'!Z4619),'Форма 1'!$H4619*VLOOKUP('Форма 1'!$F4619,'Придельники с 2022'!$B$4:$X$28,'Форма 1'!Z$8),"")</f>
        <v/>
      </c>
      <c r="J4619" s="103" t="str">
        <f>IF(ISNUMBER('Форма 1'!AA4619),'Форма 1'!$H4619*VLOOKUP('Форма 1'!$F4619,'Придельники с 2022'!$B$4:$X$28,'Форма 1'!AA$8),"")</f>
        <v/>
      </c>
      <c r="K4619" s="90"/>
      <c r="L4619" s="87"/>
      <c r="M4619" s="103" t="str">
        <f>IF(ISNUMBER('Форма 1'!AD4619),'Форма 1'!$H4619*VLOOKUP('Форма 1'!$F4619,'Придельники с 2022'!$B$4:$X$28,'Форма 1'!AD$8),"")</f>
        <v/>
      </c>
      <c r="N4619" s="103" t="str">
        <f>IF(ISBLANK('Форма 1'!$AE4619),"",IF('Форма 1'!$AE4619=1,'Форма 1'!$H4619*VLOOKUP('Форма 1'!$F4619,'Придельники с 2022'!$B$4:$X$28,'Форма 1'!$AE$8,0),IF('Форма 1'!$AE4619=2,'Форма 1'!$H4619*VLOOKUP('Форма 1'!$F4619,'Придельники с 2022'!$B$4:$X$28,13,0),IF('Форма 1'!$AE4619=3,'Форма 1'!$H4619*VLOOKUP('Форма 1'!$F4619,'Придельники с 2022'!$B$4:$X$28,12,0)))))</f>
        <v/>
      </c>
      <c r="O4619" s="103" t="str">
        <f>IF(ISNUMBER('Форма 1'!AF4619),'Форма 1'!$H4619*VLOOKUP('Форма 1'!$F4619,'Придельники с 2022'!$B$4:$X$28,'Форма 1'!AF$8),"")</f>
        <v/>
      </c>
      <c r="P4619" s="87"/>
      <c r="Q4619" s="103" t="str">
        <f>IF(ISNUMBER('Форма 1'!AH4619),'Форма 1'!$H4619*VLOOKUP('Форма 1'!$F4619,'Придельники с 2022'!$B$4:$X$28,'Форма 1'!AH$8),"")</f>
        <v/>
      </c>
      <c r="R4619" s="103" t="str">
        <f>IF(ISNUMBER('Форма 1'!AI4619),'Форма 1'!$H4619*VLOOKUP('Форма 1'!$F4619,'Придельники с 2022'!$B$4:$X$28,'Форма 1'!AI$8),"")</f>
        <v/>
      </c>
      <c r="S4619" s="103" t="str">
        <f>IF(ISNUMBER('Форма 1'!AJ4619),'Форма 1'!$H4619*VLOOKUP('Форма 1'!$F4619,'Придельники с 2022'!$B$4:$X$28,'Форма 1'!AJ$8),"")</f>
        <v/>
      </c>
      <c r="T4619" s="87"/>
    </row>
    <row r="4620" spans="1:20">
      <c r="A4620" s="188">
        <f t="shared" si="299"/>
        <v>13</v>
      </c>
      <c r="B4620" s="114" t="s">
        <v>4451</v>
      </c>
      <c r="C4620" s="99">
        <f t="shared" si="301"/>
        <v>13570006.464</v>
      </c>
      <c r="D4620" s="103" t="str">
        <f>IF(ISNUMBER('Форма 1'!U4620),'Форма 1'!$H4620*VLOOKUP('Форма 1'!$F4620,'Придельники с 2022'!$B$4:$X$28,'Форма 1'!U$8),"")</f>
        <v/>
      </c>
      <c r="E4620" s="103" t="str">
        <f>IF(ISNUMBER('Форма 1'!V4620),'Форма 1'!$H4620*VLOOKUP('Форма 1'!$F4620,'Придельники с 2022'!$B$4:$X$28,'Форма 1'!V$8),"")</f>
        <v/>
      </c>
      <c r="F4620" s="103" t="str">
        <f>IF(ISNUMBER('Форма 1'!W4620),'Форма 1'!$H4620*VLOOKUP('Форма 1'!$F4620,'Придельники с 2022'!$B$4:$X$28,'Форма 1'!W$8),"")</f>
        <v/>
      </c>
      <c r="G4620" s="103" t="str">
        <f>IF(ISNUMBER('Форма 1'!X4620),'Форма 1'!$H4620*VLOOKUP('Форма 1'!$F4620,'Придельники с 2022'!$B$4:$X$28,'Форма 1'!X$8),"")</f>
        <v/>
      </c>
      <c r="H4620" s="103" t="str">
        <f>IF(ISNUMBER('Форма 1'!Y4620),'Форма 1'!$H4620*VLOOKUP('Форма 1'!$F4620,'Придельники с 2022'!$B$4:$X$28,'Форма 1'!Y$8),"")</f>
        <v/>
      </c>
      <c r="I4620" s="103" t="str">
        <f>IF(ISNUMBER('Форма 1'!Z4620),'Форма 1'!$H4620*VLOOKUP('Форма 1'!$F4620,'Придельники с 2022'!$B$4:$X$28,'Форма 1'!Z$8),"")</f>
        <v/>
      </c>
      <c r="J4620" s="103" t="str">
        <f>IF(ISNUMBER('Форма 1'!AA4620),'Форма 1'!$H4620*VLOOKUP('Форма 1'!$F4620,'Придельники с 2022'!$B$4:$X$28,'Форма 1'!AA$8),"")</f>
        <v/>
      </c>
      <c r="K4620" s="90"/>
      <c r="L4620" s="87"/>
      <c r="M4620" s="103">
        <f>IF(ISNUMBER('Форма 1'!AD4620),'Форма 1'!$H4620*VLOOKUP('Форма 1'!$F4620,'Придельники с 2022'!$B$4:$X$28,'Форма 1'!AD$8),"")</f>
        <v>13570006.464</v>
      </c>
      <c r="N4620" s="103" t="str">
        <f>IF(ISBLANK('Форма 1'!$AE4620),"",IF('Форма 1'!$AE4620=1,'Форма 1'!$H4620*VLOOKUP('Форма 1'!$F4620,'Придельники с 2022'!$B$4:$X$28,'Форма 1'!$AE$8,0),IF('Форма 1'!$AE4620=2,'Форма 1'!$H4620*VLOOKUP('Форма 1'!$F4620,'Придельники с 2022'!$B$4:$X$28,13,0),IF('Форма 1'!$AE4620=3,'Форма 1'!$H4620*VLOOKUP('Форма 1'!$F4620,'Придельники с 2022'!$B$4:$X$28,12,0)))))</f>
        <v/>
      </c>
      <c r="O4620" s="103" t="str">
        <f>IF(ISNUMBER('Форма 1'!AF4620),'Форма 1'!$H4620*VLOOKUP('Форма 1'!$F4620,'Придельники с 2022'!$B$4:$X$28,'Форма 1'!AF$8),"")</f>
        <v/>
      </c>
      <c r="P4620" s="87"/>
      <c r="Q4620" s="103" t="str">
        <f>IF(ISNUMBER('Форма 1'!AH4620),'Форма 1'!$H4620*VLOOKUP('Форма 1'!$F4620,'Придельники с 2022'!$B$4:$X$28,'Форма 1'!AH$8),"")</f>
        <v/>
      </c>
      <c r="R4620" s="103" t="str">
        <f>IF(ISNUMBER('Форма 1'!AI4620),'Форма 1'!$H4620*VLOOKUP('Форма 1'!$F4620,'Придельники с 2022'!$B$4:$X$28,'Форма 1'!AI$8),"")</f>
        <v/>
      </c>
      <c r="S4620" s="103" t="str">
        <f>IF(ISNUMBER('Форма 1'!AJ4620),'Форма 1'!$H4620*VLOOKUP('Форма 1'!$F4620,'Придельники с 2022'!$B$4:$X$28,'Форма 1'!AJ$8),"")</f>
        <v/>
      </c>
      <c r="T4620" s="87"/>
    </row>
    <row r="4621" spans="1:20">
      <c r="A4621" s="188">
        <f t="shared" si="299"/>
        <v>14</v>
      </c>
      <c r="B4621" s="189" t="s">
        <v>4452</v>
      </c>
      <c r="C4621" s="99">
        <f t="shared" si="301"/>
        <v>11482897.438999999</v>
      </c>
      <c r="D4621" s="103" t="str">
        <f>IF(ISNUMBER('Форма 1'!U4621),'Форма 1'!$H4621*VLOOKUP('Форма 1'!$F4621,'Придельники с 2022'!$B$4:$X$28,'Форма 1'!U$8),"")</f>
        <v/>
      </c>
      <c r="E4621" s="103" t="str">
        <f>IF(ISNUMBER('Форма 1'!V4621),'Форма 1'!$H4621*VLOOKUP('Форма 1'!$F4621,'Придельники с 2022'!$B$4:$X$28,'Форма 1'!V$8),"")</f>
        <v/>
      </c>
      <c r="F4621" s="103" t="str">
        <f>IF(ISNUMBER('Форма 1'!W4621),'Форма 1'!$H4621*VLOOKUP('Форма 1'!$F4621,'Придельники с 2022'!$B$4:$X$28,'Форма 1'!W$8),"")</f>
        <v/>
      </c>
      <c r="G4621" s="103" t="str">
        <f>IF(ISNUMBER('Форма 1'!X4621),'Форма 1'!$H4621*VLOOKUP('Форма 1'!$F4621,'Придельники с 2022'!$B$4:$X$28,'Форма 1'!X$8),"")</f>
        <v/>
      </c>
      <c r="H4621" s="103" t="str">
        <f>IF(ISNUMBER('Форма 1'!Y4621),'Форма 1'!$H4621*VLOOKUP('Форма 1'!$F4621,'Придельники с 2022'!$B$4:$X$28,'Форма 1'!Y$8),"")</f>
        <v/>
      </c>
      <c r="I4621" s="103" t="str">
        <f>IF(ISNUMBER('Форма 1'!Z4621),'Форма 1'!$H4621*VLOOKUP('Форма 1'!$F4621,'Придельники с 2022'!$B$4:$X$28,'Форма 1'!Z$8),"")</f>
        <v/>
      </c>
      <c r="J4621" s="103" t="str">
        <f>IF(ISNUMBER('Форма 1'!AA4621),'Форма 1'!$H4621*VLOOKUP('Форма 1'!$F4621,'Придельники с 2022'!$B$4:$X$28,'Форма 1'!AA$8),"")</f>
        <v/>
      </c>
      <c r="K4621" s="90"/>
      <c r="L4621" s="87"/>
      <c r="M4621" s="103">
        <f>IF(ISNUMBER('Форма 1'!AD4621),'Форма 1'!$H4621*VLOOKUP('Форма 1'!$F4621,'Придельники с 2022'!$B$4:$X$28,'Форма 1'!AD$8),"")</f>
        <v>11482897.438999999</v>
      </c>
      <c r="N4621" s="103" t="str">
        <f>IF(ISBLANK('Форма 1'!$AE4621),"",IF('Форма 1'!$AE4621=1,'Форма 1'!$H4621*VLOOKUP('Форма 1'!$F4621,'Придельники с 2022'!$B$4:$X$28,'Форма 1'!$AE$8,0),IF('Форма 1'!$AE4621=2,'Форма 1'!$H4621*VLOOKUP('Форма 1'!$F4621,'Придельники с 2022'!$B$4:$X$28,13,0),IF('Форма 1'!$AE4621=3,'Форма 1'!$H4621*VLOOKUP('Форма 1'!$F4621,'Придельники с 2022'!$B$4:$X$28,12,0)))))</f>
        <v/>
      </c>
      <c r="O4621" s="103" t="str">
        <f>IF(ISNUMBER('Форма 1'!AF4621),'Форма 1'!$H4621*VLOOKUP('Форма 1'!$F4621,'Придельники с 2022'!$B$4:$X$28,'Форма 1'!AF$8),"")</f>
        <v/>
      </c>
      <c r="P4621" s="87"/>
      <c r="Q4621" s="103" t="str">
        <f>IF(ISNUMBER('Форма 1'!AH4621),'Форма 1'!$H4621*VLOOKUP('Форма 1'!$F4621,'Придельники с 2022'!$B$4:$X$28,'Форма 1'!AH$8),"")</f>
        <v/>
      </c>
      <c r="R4621" s="103" t="str">
        <f>IF(ISNUMBER('Форма 1'!AI4621),'Форма 1'!$H4621*VLOOKUP('Форма 1'!$F4621,'Придельники с 2022'!$B$4:$X$28,'Форма 1'!AI$8),"")</f>
        <v/>
      </c>
      <c r="S4621" s="103" t="str">
        <f>IF(ISNUMBER('Форма 1'!AJ4621),'Форма 1'!$H4621*VLOOKUP('Форма 1'!$F4621,'Придельники с 2022'!$B$4:$X$28,'Форма 1'!AJ$8),"")</f>
        <v/>
      </c>
      <c r="T4621" s="87"/>
    </row>
    <row r="4622" spans="1:20">
      <c r="A4622" s="188">
        <f t="shared" si="299"/>
        <v>15</v>
      </c>
      <c r="B4622" s="189" t="s">
        <v>4453</v>
      </c>
      <c r="C4622" s="99">
        <f t="shared" si="301"/>
        <v>4906102.4799999986</v>
      </c>
      <c r="D4622" s="103" t="str">
        <f>IF(ISNUMBER('Форма 1'!U4622),'Форма 1'!$H4622*VLOOKUP('Форма 1'!$F4622,'Придельники с 2022'!$B$4:$X$28,'Форма 1'!U$8),"")</f>
        <v/>
      </c>
      <c r="E4622" s="103" t="str">
        <f>IF(ISNUMBER('Форма 1'!V4622),'Форма 1'!$H4622*VLOOKUP('Форма 1'!$F4622,'Придельники с 2022'!$B$4:$X$28,'Форма 1'!V$8),"")</f>
        <v/>
      </c>
      <c r="F4622" s="103" t="str">
        <f>IF(ISNUMBER('Форма 1'!W4622),'Форма 1'!$H4622*VLOOKUP('Форма 1'!$F4622,'Придельники с 2022'!$B$4:$X$28,'Форма 1'!W$8),"")</f>
        <v/>
      </c>
      <c r="G4622" s="103">
        <f>IF(ISNUMBER('Форма 1'!X4622),'Форма 1'!$H4622*VLOOKUP('Форма 1'!$F4622,'Придельники с 2022'!$B$4:$X$28,'Форма 1'!X$8),"")</f>
        <v>707807.72</v>
      </c>
      <c r="H4622" s="103">
        <f>IF(ISNUMBER('Форма 1'!Y4622),'Форма 1'!$H4622*VLOOKUP('Форма 1'!$F4622,'Придельники с 2022'!$B$4:$X$28,'Форма 1'!Y$8),"")</f>
        <v>1864771.7999999998</v>
      </c>
      <c r="I4622" s="103" t="str">
        <f>IF(ISNUMBER('Форма 1'!Z4622),'Форма 1'!$H4622*VLOOKUP('Форма 1'!$F4622,'Придельники с 2022'!$B$4:$X$28,'Форма 1'!Z$8),"")</f>
        <v/>
      </c>
      <c r="J4622" s="103">
        <f>IF(ISNUMBER('Форма 1'!AA4622),'Форма 1'!$H4622*VLOOKUP('Форма 1'!$F4622,'Придельники с 2022'!$B$4:$X$28,'Форма 1'!AA$8),"")</f>
        <v>2333522.9599999995</v>
      </c>
      <c r="K4622" s="90"/>
      <c r="L4622" s="87"/>
      <c r="M4622" s="103" t="str">
        <f>IF(ISNUMBER('Форма 1'!AD4622),'Форма 1'!$H4622*VLOOKUP('Форма 1'!$F4622,'Придельники с 2022'!$B$4:$X$28,'Форма 1'!AD$8),"")</f>
        <v/>
      </c>
      <c r="N4622" s="103" t="str">
        <f>IF(ISBLANK('Форма 1'!$AE4622),"",IF('Форма 1'!$AE4622=1,'Форма 1'!$H4622*VLOOKUP('Форма 1'!$F4622,'Придельники с 2022'!$B$4:$X$28,'Форма 1'!$AE$8,0),IF('Форма 1'!$AE4622=2,'Форма 1'!$H4622*VLOOKUP('Форма 1'!$F4622,'Придельники с 2022'!$B$4:$X$28,13,0),IF('Форма 1'!$AE4622=3,'Форма 1'!$H4622*VLOOKUP('Форма 1'!$F4622,'Придельники с 2022'!$B$4:$X$28,12,0)))))</f>
        <v/>
      </c>
      <c r="O4622" s="103" t="str">
        <f>IF(ISNUMBER('Форма 1'!AF4622),'Форма 1'!$H4622*VLOOKUP('Форма 1'!$F4622,'Придельники с 2022'!$B$4:$X$28,'Форма 1'!AF$8),"")</f>
        <v/>
      </c>
      <c r="P4622" s="87"/>
      <c r="Q4622" s="103" t="str">
        <f>IF(ISNUMBER('Форма 1'!AH4622),'Форма 1'!$H4622*VLOOKUP('Форма 1'!$F4622,'Придельники с 2022'!$B$4:$X$28,'Форма 1'!AH$8),"")</f>
        <v/>
      </c>
      <c r="R4622" s="103" t="str">
        <f>IF(ISNUMBER('Форма 1'!AI4622),'Форма 1'!$H4622*VLOOKUP('Форма 1'!$F4622,'Придельники с 2022'!$B$4:$X$28,'Форма 1'!AI$8),"")</f>
        <v/>
      </c>
      <c r="S4622" s="103" t="str">
        <f>IF(ISNUMBER('Форма 1'!AJ4622),'Форма 1'!$H4622*VLOOKUP('Форма 1'!$F4622,'Придельники с 2022'!$B$4:$X$28,'Форма 1'!AJ$8),"")</f>
        <v/>
      </c>
      <c r="T4622" s="87"/>
    </row>
    <row r="4623" spans="1:20">
      <c r="A4623" s="188">
        <f t="shared" si="299"/>
        <v>16</v>
      </c>
      <c r="B4623" s="189" t="s">
        <v>4454</v>
      </c>
      <c r="C4623" s="99">
        <f t="shared" si="301"/>
        <v>10224367.412999999</v>
      </c>
      <c r="D4623" s="103" t="str">
        <f>IF(ISNUMBER('Форма 1'!U4623),'Форма 1'!$H4623*VLOOKUP('Форма 1'!$F4623,'Придельники с 2022'!$B$4:$X$28,'Форма 1'!U$8),"")</f>
        <v/>
      </c>
      <c r="E4623" s="103" t="str">
        <f>IF(ISNUMBER('Форма 1'!V4623),'Форма 1'!$H4623*VLOOKUP('Форма 1'!$F4623,'Придельники с 2022'!$B$4:$X$28,'Форма 1'!V$8),"")</f>
        <v/>
      </c>
      <c r="F4623" s="103" t="str">
        <f>IF(ISNUMBER('Форма 1'!W4623),'Форма 1'!$H4623*VLOOKUP('Форма 1'!$F4623,'Придельники с 2022'!$B$4:$X$28,'Форма 1'!W$8),"")</f>
        <v/>
      </c>
      <c r="G4623" s="103" t="str">
        <f>IF(ISNUMBER('Форма 1'!X4623),'Форма 1'!$H4623*VLOOKUP('Форма 1'!$F4623,'Придельники с 2022'!$B$4:$X$28,'Форма 1'!X$8),"")</f>
        <v/>
      </c>
      <c r="H4623" s="103" t="str">
        <f>IF(ISNUMBER('Форма 1'!Y4623),'Форма 1'!$H4623*VLOOKUP('Форма 1'!$F4623,'Придельники с 2022'!$B$4:$X$28,'Форма 1'!Y$8),"")</f>
        <v/>
      </c>
      <c r="I4623" s="103" t="str">
        <f>IF(ISNUMBER('Форма 1'!Z4623),'Форма 1'!$H4623*VLOOKUP('Форма 1'!$F4623,'Придельники с 2022'!$B$4:$X$28,'Форма 1'!Z$8),"")</f>
        <v/>
      </c>
      <c r="J4623" s="103" t="str">
        <f>IF(ISNUMBER('Форма 1'!AA4623),'Форма 1'!$H4623*VLOOKUP('Форма 1'!$F4623,'Придельники с 2022'!$B$4:$X$28,'Форма 1'!AA$8),"")</f>
        <v/>
      </c>
      <c r="K4623" s="90"/>
      <c r="L4623" s="87"/>
      <c r="M4623" s="103">
        <f>IF(ISNUMBER('Форма 1'!AD4623),'Форма 1'!$H4623*VLOOKUP('Форма 1'!$F4623,'Придельники с 2022'!$B$4:$X$28,'Форма 1'!AD$8),"")</f>
        <v>10224367.412999999</v>
      </c>
      <c r="N4623" s="103" t="str">
        <f>IF(ISBLANK('Форма 1'!$AE4623),"",IF('Форма 1'!$AE4623=1,'Форма 1'!$H4623*VLOOKUP('Форма 1'!$F4623,'Придельники с 2022'!$B$4:$X$28,'Форма 1'!$AE$8,0),IF('Форма 1'!$AE4623=2,'Форма 1'!$H4623*VLOOKUP('Форма 1'!$F4623,'Придельники с 2022'!$B$4:$X$28,13,0),IF('Форма 1'!$AE4623=3,'Форма 1'!$H4623*VLOOKUP('Форма 1'!$F4623,'Придельники с 2022'!$B$4:$X$28,12,0)))))</f>
        <v/>
      </c>
      <c r="O4623" s="103" t="str">
        <f>IF(ISNUMBER('Форма 1'!AF4623),'Форма 1'!$H4623*VLOOKUP('Форма 1'!$F4623,'Придельники с 2022'!$B$4:$X$28,'Форма 1'!AF$8),"")</f>
        <v/>
      </c>
      <c r="P4623" s="87"/>
      <c r="Q4623" s="103" t="str">
        <f>IF(ISNUMBER('Форма 1'!AH4623),'Форма 1'!$H4623*VLOOKUP('Форма 1'!$F4623,'Придельники с 2022'!$B$4:$X$28,'Форма 1'!AH$8),"")</f>
        <v/>
      </c>
      <c r="R4623" s="103" t="str">
        <f>IF(ISNUMBER('Форма 1'!AI4623),'Форма 1'!$H4623*VLOOKUP('Форма 1'!$F4623,'Придельники с 2022'!$B$4:$X$28,'Форма 1'!AI$8),"")</f>
        <v/>
      </c>
      <c r="S4623" s="103" t="str">
        <f>IF(ISNUMBER('Форма 1'!AJ4623),'Форма 1'!$H4623*VLOOKUP('Форма 1'!$F4623,'Придельники с 2022'!$B$4:$X$28,'Форма 1'!AJ$8),"")</f>
        <v/>
      </c>
      <c r="T4623" s="87"/>
    </row>
    <row r="4624" spans="1:20">
      <c r="A4624" s="188">
        <f t="shared" si="299"/>
        <v>17</v>
      </c>
      <c r="B4624" s="189" t="s">
        <v>4455</v>
      </c>
      <c r="C4624" s="99">
        <f t="shared" si="301"/>
        <v>18900372.736000001</v>
      </c>
      <c r="D4624" s="103" t="str">
        <f>IF(ISNUMBER('Форма 1'!U4624),'Форма 1'!$H4624*VLOOKUP('Форма 1'!$F4624,'Придельники с 2022'!$B$4:$X$28,'Форма 1'!U$8),"")</f>
        <v/>
      </c>
      <c r="E4624" s="103" t="str">
        <f>IF(ISNUMBER('Форма 1'!V4624),'Форма 1'!$H4624*VLOOKUP('Форма 1'!$F4624,'Придельники с 2022'!$B$4:$X$28,'Форма 1'!V$8),"")</f>
        <v/>
      </c>
      <c r="F4624" s="103" t="str">
        <f>IF(ISNUMBER('Форма 1'!W4624),'Форма 1'!$H4624*VLOOKUP('Форма 1'!$F4624,'Придельники с 2022'!$B$4:$X$28,'Форма 1'!W$8),"")</f>
        <v/>
      </c>
      <c r="G4624" s="103" t="str">
        <f>IF(ISNUMBER('Форма 1'!X4624),'Форма 1'!$H4624*VLOOKUP('Форма 1'!$F4624,'Придельники с 2022'!$B$4:$X$28,'Форма 1'!X$8),"")</f>
        <v/>
      </c>
      <c r="H4624" s="103" t="str">
        <f>IF(ISNUMBER('Форма 1'!Y4624),'Форма 1'!$H4624*VLOOKUP('Форма 1'!$F4624,'Придельники с 2022'!$B$4:$X$28,'Форма 1'!Y$8),"")</f>
        <v/>
      </c>
      <c r="I4624" s="103" t="str">
        <f>IF(ISNUMBER('Форма 1'!Z4624),'Форма 1'!$H4624*VLOOKUP('Форма 1'!$F4624,'Придельники с 2022'!$B$4:$X$28,'Форма 1'!Z$8),"")</f>
        <v/>
      </c>
      <c r="J4624" s="103" t="str">
        <f>IF(ISNUMBER('Форма 1'!AA4624),'Форма 1'!$H4624*VLOOKUP('Форма 1'!$F4624,'Придельники с 2022'!$B$4:$X$28,'Форма 1'!AA$8),"")</f>
        <v/>
      </c>
      <c r="K4624" s="90"/>
      <c r="L4624" s="87"/>
      <c r="M4624" s="103">
        <f>IF(ISNUMBER('Форма 1'!AD4624),'Форма 1'!$H4624*VLOOKUP('Форма 1'!$F4624,'Придельники с 2022'!$B$4:$X$28,'Форма 1'!AD$8),"")</f>
        <v>18900372.736000001</v>
      </c>
      <c r="N4624" s="103" t="str">
        <f>IF(ISBLANK('Форма 1'!$AE4624),"",IF('Форма 1'!$AE4624=1,'Форма 1'!$H4624*VLOOKUP('Форма 1'!$F4624,'Придельники с 2022'!$B$4:$X$28,'Форма 1'!$AE$8,0),IF('Форма 1'!$AE4624=2,'Форма 1'!$H4624*VLOOKUP('Форма 1'!$F4624,'Придельники с 2022'!$B$4:$X$28,13,0),IF('Форма 1'!$AE4624=3,'Форма 1'!$H4624*VLOOKUP('Форма 1'!$F4624,'Придельники с 2022'!$B$4:$X$28,12,0)))))</f>
        <v/>
      </c>
      <c r="O4624" s="103" t="str">
        <f>IF(ISNUMBER('Форма 1'!AF4624),'Форма 1'!$H4624*VLOOKUP('Форма 1'!$F4624,'Придельники с 2022'!$B$4:$X$28,'Форма 1'!AF$8),"")</f>
        <v/>
      </c>
      <c r="P4624" s="87"/>
      <c r="Q4624" s="103" t="str">
        <f>IF(ISNUMBER('Форма 1'!AH4624),'Форма 1'!$H4624*VLOOKUP('Форма 1'!$F4624,'Придельники с 2022'!$B$4:$X$28,'Форма 1'!AH$8),"")</f>
        <v/>
      </c>
      <c r="R4624" s="103" t="str">
        <f>IF(ISNUMBER('Форма 1'!AI4624),'Форма 1'!$H4624*VLOOKUP('Форма 1'!$F4624,'Придельники с 2022'!$B$4:$X$28,'Форма 1'!AI$8),"")</f>
        <v/>
      </c>
      <c r="S4624" s="103" t="str">
        <f>IF(ISNUMBER('Форма 1'!AJ4624),'Форма 1'!$H4624*VLOOKUP('Форма 1'!$F4624,'Придельники с 2022'!$B$4:$X$28,'Форма 1'!AJ$8),"")</f>
        <v/>
      </c>
      <c r="T4624" s="87"/>
    </row>
    <row r="4625" spans="1:20">
      <c r="A4625" s="188">
        <f t="shared" si="299"/>
        <v>18</v>
      </c>
      <c r="B4625" s="189" t="s">
        <v>4456</v>
      </c>
      <c r="C4625" s="99">
        <f t="shared" si="301"/>
        <v>23144048.719999999</v>
      </c>
      <c r="D4625" s="103" t="str">
        <f>IF(ISNUMBER('Форма 1'!U4625),'Форма 1'!$H4625*VLOOKUP('Форма 1'!$F4625,'Придельники с 2022'!$B$4:$X$28,'Форма 1'!U$8),"")</f>
        <v/>
      </c>
      <c r="E4625" s="103" t="str">
        <f>IF(ISNUMBER('Форма 1'!V4625),'Форма 1'!$H4625*VLOOKUP('Форма 1'!$F4625,'Придельники с 2022'!$B$4:$X$28,'Форма 1'!V$8),"")</f>
        <v/>
      </c>
      <c r="F4625" s="103" t="str">
        <f>IF(ISNUMBER('Форма 1'!W4625),'Форма 1'!$H4625*VLOOKUP('Форма 1'!$F4625,'Придельники с 2022'!$B$4:$X$28,'Форма 1'!W$8),"")</f>
        <v/>
      </c>
      <c r="G4625" s="103" t="str">
        <f>IF(ISNUMBER('Форма 1'!X4625),'Форма 1'!$H4625*VLOOKUP('Форма 1'!$F4625,'Придельники с 2022'!$B$4:$X$28,'Форма 1'!X$8),"")</f>
        <v/>
      </c>
      <c r="H4625" s="103" t="str">
        <f>IF(ISNUMBER('Форма 1'!Y4625),'Форма 1'!$H4625*VLOOKUP('Форма 1'!$F4625,'Придельники с 2022'!$B$4:$X$28,'Форма 1'!Y$8),"")</f>
        <v/>
      </c>
      <c r="I4625" s="103" t="str">
        <f>IF(ISNUMBER('Форма 1'!Z4625),'Форма 1'!$H4625*VLOOKUP('Форма 1'!$F4625,'Придельники с 2022'!$B$4:$X$28,'Форма 1'!Z$8),"")</f>
        <v/>
      </c>
      <c r="J4625" s="103" t="str">
        <f>IF(ISNUMBER('Форма 1'!AA4625),'Форма 1'!$H4625*VLOOKUP('Форма 1'!$F4625,'Придельники с 2022'!$B$4:$X$28,'Форма 1'!AA$8),"")</f>
        <v/>
      </c>
      <c r="K4625" s="90"/>
      <c r="L4625" s="87"/>
      <c r="M4625" s="103">
        <f>IF(ISNUMBER('Форма 1'!AD4625),'Форма 1'!$H4625*VLOOKUP('Форма 1'!$F4625,'Придельники с 2022'!$B$4:$X$28,'Форма 1'!AD$8),"")</f>
        <v>23144048.719999999</v>
      </c>
      <c r="N4625" s="103" t="str">
        <f>IF(ISBLANK('Форма 1'!$AE4625),"",IF('Форма 1'!$AE4625=1,'Форма 1'!$H4625*VLOOKUP('Форма 1'!$F4625,'Придельники с 2022'!$B$4:$X$28,'Форма 1'!$AE$8,0),IF('Форма 1'!$AE4625=2,'Форма 1'!$H4625*VLOOKUP('Форма 1'!$F4625,'Придельники с 2022'!$B$4:$X$28,13,0),IF('Форма 1'!$AE4625=3,'Форма 1'!$H4625*VLOOKUP('Форма 1'!$F4625,'Придельники с 2022'!$B$4:$X$28,12,0)))))</f>
        <v/>
      </c>
      <c r="O4625" s="103" t="str">
        <f>IF(ISNUMBER('Форма 1'!AF4625),'Форма 1'!$H4625*VLOOKUP('Форма 1'!$F4625,'Придельники с 2022'!$B$4:$X$28,'Форма 1'!AF$8),"")</f>
        <v/>
      </c>
      <c r="P4625" s="87"/>
      <c r="Q4625" s="103" t="str">
        <f>IF(ISNUMBER('Форма 1'!AH4625),'Форма 1'!$H4625*VLOOKUP('Форма 1'!$F4625,'Придельники с 2022'!$B$4:$X$28,'Форма 1'!AH$8),"")</f>
        <v/>
      </c>
      <c r="R4625" s="103" t="str">
        <f>IF(ISNUMBER('Форма 1'!AI4625),'Форма 1'!$H4625*VLOOKUP('Форма 1'!$F4625,'Придельники с 2022'!$B$4:$X$28,'Форма 1'!AI$8),"")</f>
        <v/>
      </c>
      <c r="S4625" s="103" t="str">
        <f>IF(ISNUMBER('Форма 1'!AJ4625),'Форма 1'!$H4625*VLOOKUP('Форма 1'!$F4625,'Придельники с 2022'!$B$4:$X$28,'Форма 1'!AJ$8),"")</f>
        <v/>
      </c>
      <c r="T4625" s="87"/>
    </row>
    <row r="4626" spans="1:20">
      <c r="A4626" s="188">
        <f t="shared" si="299"/>
        <v>19</v>
      </c>
      <c r="B4626" s="189" t="s">
        <v>4457</v>
      </c>
      <c r="C4626" s="99">
        <f t="shared" si="301"/>
        <v>14749478.352000002</v>
      </c>
      <c r="D4626" s="103" t="str">
        <f>IF(ISNUMBER('Форма 1'!U4626),'Форма 1'!$H4626*VLOOKUP('Форма 1'!$F4626,'Придельники с 2022'!$B$4:$X$28,'Форма 1'!U$8),"")</f>
        <v/>
      </c>
      <c r="E4626" s="103" t="str">
        <f>IF(ISNUMBER('Форма 1'!V4626),'Форма 1'!$H4626*VLOOKUP('Форма 1'!$F4626,'Придельники с 2022'!$B$4:$X$28,'Форма 1'!V$8),"")</f>
        <v/>
      </c>
      <c r="F4626" s="103" t="str">
        <f>IF(ISNUMBER('Форма 1'!W4626),'Форма 1'!$H4626*VLOOKUP('Форма 1'!$F4626,'Придельники с 2022'!$B$4:$X$28,'Форма 1'!W$8),"")</f>
        <v/>
      </c>
      <c r="G4626" s="103" t="str">
        <f>IF(ISNUMBER('Форма 1'!X4626),'Форма 1'!$H4626*VLOOKUP('Форма 1'!$F4626,'Придельники с 2022'!$B$4:$X$28,'Форма 1'!X$8),"")</f>
        <v/>
      </c>
      <c r="H4626" s="103" t="str">
        <f>IF(ISNUMBER('Форма 1'!Y4626),'Форма 1'!$H4626*VLOOKUP('Форма 1'!$F4626,'Придельники с 2022'!$B$4:$X$28,'Форма 1'!Y$8),"")</f>
        <v/>
      </c>
      <c r="I4626" s="103" t="str">
        <f>IF(ISNUMBER('Форма 1'!Z4626),'Форма 1'!$H4626*VLOOKUP('Форма 1'!$F4626,'Придельники с 2022'!$B$4:$X$28,'Форма 1'!Z$8),"")</f>
        <v/>
      </c>
      <c r="J4626" s="103" t="str">
        <f>IF(ISNUMBER('Форма 1'!AA4626),'Форма 1'!$H4626*VLOOKUP('Форма 1'!$F4626,'Придельники с 2022'!$B$4:$X$28,'Форма 1'!AA$8),"")</f>
        <v/>
      </c>
      <c r="K4626" s="90"/>
      <c r="L4626" s="87"/>
      <c r="M4626" s="103">
        <f>IF(ISNUMBER('Форма 1'!AD4626),'Форма 1'!$H4626*VLOOKUP('Форма 1'!$F4626,'Придельники с 2022'!$B$4:$X$28,'Форма 1'!AD$8),"")</f>
        <v>14749478.352000002</v>
      </c>
      <c r="N4626" s="103" t="str">
        <f>IF(ISBLANK('Форма 1'!$AE4626),"",IF('Форма 1'!$AE4626=1,'Форма 1'!$H4626*VLOOKUP('Форма 1'!$F4626,'Придельники с 2022'!$B$4:$X$28,'Форма 1'!$AE$8,0),IF('Форма 1'!$AE4626=2,'Форма 1'!$H4626*VLOOKUP('Форма 1'!$F4626,'Придельники с 2022'!$B$4:$X$28,13,0),IF('Форма 1'!$AE4626=3,'Форма 1'!$H4626*VLOOKUP('Форма 1'!$F4626,'Придельники с 2022'!$B$4:$X$28,12,0)))))</f>
        <v/>
      </c>
      <c r="O4626" s="103" t="str">
        <f>IF(ISNUMBER('Форма 1'!AF4626),'Форма 1'!$H4626*VLOOKUP('Форма 1'!$F4626,'Придельники с 2022'!$B$4:$X$28,'Форма 1'!AF$8),"")</f>
        <v/>
      </c>
      <c r="P4626" s="87"/>
      <c r="Q4626" s="103" t="str">
        <f>IF(ISNUMBER('Форма 1'!AH4626),'Форма 1'!$H4626*VLOOKUP('Форма 1'!$F4626,'Придельники с 2022'!$B$4:$X$28,'Форма 1'!AH$8),"")</f>
        <v/>
      </c>
      <c r="R4626" s="103" t="str">
        <f>IF(ISNUMBER('Форма 1'!AI4626),'Форма 1'!$H4626*VLOOKUP('Форма 1'!$F4626,'Придельники с 2022'!$B$4:$X$28,'Форма 1'!AI$8),"")</f>
        <v/>
      </c>
      <c r="S4626" s="103" t="str">
        <f>IF(ISNUMBER('Форма 1'!AJ4626),'Форма 1'!$H4626*VLOOKUP('Форма 1'!$F4626,'Придельники с 2022'!$B$4:$X$28,'Форма 1'!AJ$8),"")</f>
        <v/>
      </c>
      <c r="T4626" s="87"/>
    </row>
    <row r="4627" spans="1:20">
      <c r="A4627" s="188">
        <f t="shared" si="299"/>
        <v>20</v>
      </c>
      <c r="B4627" s="189" t="s">
        <v>4458</v>
      </c>
      <c r="C4627" s="99">
        <f t="shared" si="301"/>
        <v>9432564.6739999987</v>
      </c>
      <c r="D4627" s="103" t="str">
        <f>IF(ISNUMBER('Форма 1'!U4627),'Форма 1'!$H4627*VLOOKUP('Форма 1'!$F4627,'Придельники с 2022'!$B$4:$X$28,'Форма 1'!U$8),"")</f>
        <v/>
      </c>
      <c r="E4627" s="103" t="str">
        <f>IF(ISNUMBER('Форма 1'!V4627),'Форма 1'!$H4627*VLOOKUP('Форма 1'!$F4627,'Придельники с 2022'!$B$4:$X$28,'Форма 1'!V$8),"")</f>
        <v/>
      </c>
      <c r="F4627" s="103" t="str">
        <f>IF(ISNUMBER('Форма 1'!W4627),'Форма 1'!$H4627*VLOOKUP('Форма 1'!$F4627,'Придельники с 2022'!$B$4:$X$28,'Форма 1'!W$8),"")</f>
        <v/>
      </c>
      <c r="G4627" s="103" t="str">
        <f>IF(ISNUMBER('Форма 1'!X4627),'Форма 1'!$H4627*VLOOKUP('Форма 1'!$F4627,'Придельники с 2022'!$B$4:$X$28,'Форма 1'!X$8),"")</f>
        <v/>
      </c>
      <c r="H4627" s="103" t="str">
        <f>IF(ISNUMBER('Форма 1'!Y4627),'Форма 1'!$H4627*VLOOKUP('Форма 1'!$F4627,'Придельники с 2022'!$B$4:$X$28,'Форма 1'!Y$8),"")</f>
        <v/>
      </c>
      <c r="I4627" s="103" t="str">
        <f>IF(ISNUMBER('Форма 1'!Z4627),'Форма 1'!$H4627*VLOOKUP('Форма 1'!$F4627,'Придельники с 2022'!$B$4:$X$28,'Форма 1'!Z$8),"")</f>
        <v/>
      </c>
      <c r="J4627" s="103" t="str">
        <f>IF(ISNUMBER('Форма 1'!AA4627),'Форма 1'!$H4627*VLOOKUP('Форма 1'!$F4627,'Придельники с 2022'!$B$4:$X$28,'Форма 1'!AA$8),"")</f>
        <v/>
      </c>
      <c r="K4627" s="90"/>
      <c r="L4627" s="87"/>
      <c r="M4627" s="103">
        <f>IF(ISNUMBER('Форма 1'!AD4627),'Форма 1'!$H4627*VLOOKUP('Форма 1'!$F4627,'Придельники с 2022'!$B$4:$X$28,'Форма 1'!AD$8),"")</f>
        <v>9432564.6739999987</v>
      </c>
      <c r="N4627" s="103" t="str">
        <f>IF(ISBLANK('Форма 1'!$AE4627),"",IF('Форма 1'!$AE4627=1,'Форма 1'!$H4627*VLOOKUP('Форма 1'!$F4627,'Придельники с 2022'!$B$4:$X$28,'Форма 1'!$AE$8,0),IF('Форма 1'!$AE4627=2,'Форма 1'!$H4627*VLOOKUP('Форма 1'!$F4627,'Придельники с 2022'!$B$4:$X$28,13,0),IF('Форма 1'!$AE4627=3,'Форма 1'!$H4627*VLOOKUP('Форма 1'!$F4627,'Придельники с 2022'!$B$4:$X$28,12,0)))))</f>
        <v/>
      </c>
      <c r="O4627" s="103" t="str">
        <f>IF(ISNUMBER('Форма 1'!AF4627),'Форма 1'!$H4627*VLOOKUP('Форма 1'!$F4627,'Придельники с 2022'!$B$4:$X$28,'Форма 1'!AF$8),"")</f>
        <v/>
      </c>
      <c r="P4627" s="87"/>
      <c r="Q4627" s="103" t="str">
        <f>IF(ISNUMBER('Форма 1'!AH4627),'Форма 1'!$H4627*VLOOKUP('Форма 1'!$F4627,'Придельники с 2022'!$B$4:$X$28,'Форма 1'!AH$8),"")</f>
        <v/>
      </c>
      <c r="R4627" s="103" t="str">
        <f>IF(ISNUMBER('Форма 1'!AI4627),'Форма 1'!$H4627*VLOOKUP('Форма 1'!$F4627,'Придельники с 2022'!$B$4:$X$28,'Форма 1'!AI$8),"")</f>
        <v/>
      </c>
      <c r="S4627" s="103" t="str">
        <f>IF(ISNUMBER('Форма 1'!AJ4627),'Форма 1'!$H4627*VLOOKUP('Форма 1'!$F4627,'Придельники с 2022'!$B$4:$X$28,'Форма 1'!AJ$8),"")</f>
        <v/>
      </c>
      <c r="T4627" s="87"/>
    </row>
    <row r="4628" spans="1:20">
      <c r="A4628" s="188">
        <f t="shared" si="299"/>
        <v>21</v>
      </c>
      <c r="B4628" s="189" t="s">
        <v>4459</v>
      </c>
      <c r="C4628" s="99">
        <f t="shared" si="301"/>
        <v>9567392.4059999995</v>
      </c>
      <c r="D4628" s="103" t="str">
        <f>IF(ISNUMBER('Форма 1'!U4628),'Форма 1'!$H4628*VLOOKUP('Форма 1'!$F4628,'Придельники с 2022'!$B$4:$X$28,'Форма 1'!U$8),"")</f>
        <v/>
      </c>
      <c r="E4628" s="103" t="str">
        <f>IF(ISNUMBER('Форма 1'!V4628),'Форма 1'!$H4628*VLOOKUP('Форма 1'!$F4628,'Придельники с 2022'!$B$4:$X$28,'Форма 1'!V$8),"")</f>
        <v/>
      </c>
      <c r="F4628" s="103" t="str">
        <f>IF(ISNUMBER('Форма 1'!W4628),'Форма 1'!$H4628*VLOOKUP('Форма 1'!$F4628,'Придельники с 2022'!$B$4:$X$28,'Форма 1'!W$8),"")</f>
        <v/>
      </c>
      <c r="G4628" s="103" t="str">
        <f>IF(ISNUMBER('Форма 1'!X4628),'Форма 1'!$H4628*VLOOKUP('Форма 1'!$F4628,'Придельники с 2022'!$B$4:$X$28,'Форма 1'!X$8),"")</f>
        <v/>
      </c>
      <c r="H4628" s="103" t="str">
        <f>IF(ISNUMBER('Форма 1'!Y4628),'Форма 1'!$H4628*VLOOKUP('Форма 1'!$F4628,'Придельники с 2022'!$B$4:$X$28,'Форма 1'!Y$8),"")</f>
        <v/>
      </c>
      <c r="I4628" s="103" t="str">
        <f>IF(ISNUMBER('Форма 1'!Z4628),'Форма 1'!$H4628*VLOOKUP('Форма 1'!$F4628,'Придельники с 2022'!$B$4:$X$28,'Форма 1'!Z$8),"")</f>
        <v/>
      </c>
      <c r="J4628" s="103" t="str">
        <f>IF(ISNUMBER('Форма 1'!AA4628),'Форма 1'!$H4628*VLOOKUP('Форма 1'!$F4628,'Придельники с 2022'!$B$4:$X$28,'Форма 1'!AA$8),"")</f>
        <v/>
      </c>
      <c r="K4628" s="90"/>
      <c r="L4628" s="87"/>
      <c r="M4628" s="103">
        <f>IF(ISNUMBER('Форма 1'!AD4628),'Форма 1'!$H4628*VLOOKUP('Форма 1'!$F4628,'Придельники с 2022'!$B$4:$X$28,'Форма 1'!AD$8),"")</f>
        <v>9567392.4059999995</v>
      </c>
      <c r="N4628" s="103" t="str">
        <f>IF(ISBLANK('Форма 1'!$AE4628),"",IF('Форма 1'!$AE4628=1,'Форма 1'!$H4628*VLOOKUP('Форма 1'!$F4628,'Придельники с 2022'!$B$4:$X$28,'Форма 1'!$AE$8,0),IF('Форма 1'!$AE4628=2,'Форма 1'!$H4628*VLOOKUP('Форма 1'!$F4628,'Придельники с 2022'!$B$4:$X$28,13,0),IF('Форма 1'!$AE4628=3,'Форма 1'!$H4628*VLOOKUP('Форма 1'!$F4628,'Придельники с 2022'!$B$4:$X$28,12,0)))))</f>
        <v/>
      </c>
      <c r="O4628" s="103" t="str">
        <f>IF(ISNUMBER('Форма 1'!AF4628),'Форма 1'!$H4628*VLOOKUP('Форма 1'!$F4628,'Придельники с 2022'!$B$4:$X$28,'Форма 1'!AF$8),"")</f>
        <v/>
      </c>
      <c r="P4628" s="87"/>
      <c r="Q4628" s="103" t="str">
        <f>IF(ISNUMBER('Форма 1'!AH4628),'Форма 1'!$H4628*VLOOKUP('Форма 1'!$F4628,'Придельники с 2022'!$B$4:$X$28,'Форма 1'!AH$8),"")</f>
        <v/>
      </c>
      <c r="R4628" s="103" t="str">
        <f>IF(ISNUMBER('Форма 1'!AI4628),'Форма 1'!$H4628*VLOOKUP('Форма 1'!$F4628,'Придельники с 2022'!$B$4:$X$28,'Форма 1'!AI$8),"")</f>
        <v/>
      </c>
      <c r="S4628" s="103" t="str">
        <f>IF(ISNUMBER('Форма 1'!AJ4628),'Форма 1'!$H4628*VLOOKUP('Форма 1'!$F4628,'Придельники с 2022'!$B$4:$X$28,'Форма 1'!AJ$8),"")</f>
        <v/>
      </c>
      <c r="T4628" s="87"/>
    </row>
    <row r="4629" spans="1:20">
      <c r="A4629" s="188">
        <f t="shared" si="299"/>
        <v>22</v>
      </c>
      <c r="B4629" s="189" t="s">
        <v>4460</v>
      </c>
      <c r="C4629" s="99">
        <f t="shared" si="301"/>
        <v>9591173.3709999993</v>
      </c>
      <c r="D4629" s="103" t="str">
        <f>IF(ISNUMBER('Форма 1'!U4629),'Форма 1'!$H4629*VLOOKUP('Форма 1'!$F4629,'Придельники с 2022'!$B$4:$X$28,'Форма 1'!U$8),"")</f>
        <v/>
      </c>
      <c r="E4629" s="103" t="str">
        <f>IF(ISNUMBER('Форма 1'!V4629),'Форма 1'!$H4629*VLOOKUP('Форма 1'!$F4629,'Придельники с 2022'!$B$4:$X$28,'Форма 1'!V$8),"")</f>
        <v/>
      </c>
      <c r="F4629" s="103" t="str">
        <f>IF(ISNUMBER('Форма 1'!W4629),'Форма 1'!$H4629*VLOOKUP('Форма 1'!$F4629,'Придельники с 2022'!$B$4:$X$28,'Форма 1'!W$8),"")</f>
        <v/>
      </c>
      <c r="G4629" s="103" t="str">
        <f>IF(ISNUMBER('Форма 1'!X4629),'Форма 1'!$H4629*VLOOKUP('Форма 1'!$F4629,'Придельники с 2022'!$B$4:$X$28,'Форма 1'!X$8),"")</f>
        <v/>
      </c>
      <c r="H4629" s="103" t="str">
        <f>IF(ISNUMBER('Форма 1'!Y4629),'Форма 1'!$H4629*VLOOKUP('Форма 1'!$F4629,'Придельники с 2022'!$B$4:$X$28,'Форма 1'!Y$8),"")</f>
        <v/>
      </c>
      <c r="I4629" s="103" t="str">
        <f>IF(ISNUMBER('Форма 1'!Z4629),'Форма 1'!$H4629*VLOOKUP('Форма 1'!$F4629,'Придельники с 2022'!$B$4:$X$28,'Форма 1'!Z$8),"")</f>
        <v/>
      </c>
      <c r="J4629" s="103" t="str">
        <f>IF(ISNUMBER('Форма 1'!AA4629),'Форма 1'!$H4629*VLOOKUP('Форма 1'!$F4629,'Придельники с 2022'!$B$4:$X$28,'Форма 1'!AA$8),"")</f>
        <v/>
      </c>
      <c r="K4629" s="90"/>
      <c r="L4629" s="87"/>
      <c r="M4629" s="103">
        <f>IF(ISNUMBER('Форма 1'!AD4629),'Форма 1'!$H4629*VLOOKUP('Форма 1'!$F4629,'Придельники с 2022'!$B$4:$X$28,'Форма 1'!AD$8),"")</f>
        <v>9591173.3709999993</v>
      </c>
      <c r="N4629" s="103" t="str">
        <f>IF(ISBLANK('Форма 1'!$AE4629),"",IF('Форма 1'!$AE4629=1,'Форма 1'!$H4629*VLOOKUP('Форма 1'!$F4629,'Придельники с 2022'!$B$4:$X$28,'Форма 1'!$AE$8,0),IF('Форма 1'!$AE4629=2,'Форма 1'!$H4629*VLOOKUP('Форма 1'!$F4629,'Придельники с 2022'!$B$4:$X$28,13,0),IF('Форма 1'!$AE4629=3,'Форма 1'!$H4629*VLOOKUP('Форма 1'!$F4629,'Придельники с 2022'!$B$4:$X$28,12,0)))))</f>
        <v/>
      </c>
      <c r="O4629" s="103" t="str">
        <f>IF(ISNUMBER('Форма 1'!AF4629),'Форма 1'!$H4629*VLOOKUP('Форма 1'!$F4629,'Придельники с 2022'!$B$4:$X$28,'Форма 1'!AF$8),"")</f>
        <v/>
      </c>
      <c r="P4629" s="87"/>
      <c r="Q4629" s="103" t="str">
        <f>IF(ISNUMBER('Форма 1'!AH4629),'Форма 1'!$H4629*VLOOKUP('Форма 1'!$F4629,'Придельники с 2022'!$B$4:$X$28,'Форма 1'!AH$8),"")</f>
        <v/>
      </c>
      <c r="R4629" s="103" t="str">
        <f>IF(ISNUMBER('Форма 1'!AI4629),'Форма 1'!$H4629*VLOOKUP('Форма 1'!$F4629,'Придельники с 2022'!$B$4:$X$28,'Форма 1'!AI$8),"")</f>
        <v/>
      </c>
      <c r="S4629" s="103" t="str">
        <f>IF(ISNUMBER('Форма 1'!AJ4629),'Форма 1'!$H4629*VLOOKUP('Форма 1'!$F4629,'Придельники с 2022'!$B$4:$X$28,'Форма 1'!AJ$8),"")</f>
        <v/>
      </c>
      <c r="T4629" s="87"/>
    </row>
    <row r="4630" spans="1:20">
      <c r="A4630" s="188">
        <f t="shared" si="299"/>
        <v>23</v>
      </c>
      <c r="B4630" s="189" t="s">
        <v>4461</v>
      </c>
      <c r="C4630" s="99">
        <f t="shared" si="301"/>
        <v>10457627.661</v>
      </c>
      <c r="D4630" s="103" t="str">
        <f>IF(ISNUMBER('Форма 1'!U4630),'Форма 1'!$H4630*VLOOKUP('Форма 1'!$F4630,'Придельники с 2022'!$B$4:$X$28,'Форма 1'!U$8),"")</f>
        <v/>
      </c>
      <c r="E4630" s="103" t="str">
        <f>IF(ISNUMBER('Форма 1'!V4630),'Форма 1'!$H4630*VLOOKUP('Форма 1'!$F4630,'Придельники с 2022'!$B$4:$X$28,'Форма 1'!V$8),"")</f>
        <v/>
      </c>
      <c r="F4630" s="103" t="str">
        <f>IF(ISNUMBER('Форма 1'!W4630),'Форма 1'!$H4630*VLOOKUP('Форма 1'!$F4630,'Придельники с 2022'!$B$4:$X$28,'Форма 1'!W$8),"")</f>
        <v/>
      </c>
      <c r="G4630" s="103" t="str">
        <f>IF(ISNUMBER('Форма 1'!X4630),'Форма 1'!$H4630*VLOOKUP('Форма 1'!$F4630,'Придельники с 2022'!$B$4:$X$28,'Форма 1'!X$8),"")</f>
        <v/>
      </c>
      <c r="H4630" s="103" t="str">
        <f>IF(ISNUMBER('Форма 1'!Y4630),'Форма 1'!$H4630*VLOOKUP('Форма 1'!$F4630,'Придельники с 2022'!$B$4:$X$28,'Форма 1'!Y$8),"")</f>
        <v/>
      </c>
      <c r="I4630" s="103" t="str">
        <f>IF(ISNUMBER('Форма 1'!Z4630),'Форма 1'!$H4630*VLOOKUP('Форма 1'!$F4630,'Придельники с 2022'!$B$4:$X$28,'Форма 1'!Z$8),"")</f>
        <v/>
      </c>
      <c r="J4630" s="103" t="str">
        <f>IF(ISNUMBER('Форма 1'!AA4630),'Форма 1'!$H4630*VLOOKUP('Форма 1'!$F4630,'Придельники с 2022'!$B$4:$X$28,'Форма 1'!AA$8),"")</f>
        <v/>
      </c>
      <c r="K4630" s="90"/>
      <c r="L4630" s="87"/>
      <c r="M4630" s="103">
        <f>IF(ISNUMBER('Форма 1'!AD4630),'Форма 1'!$H4630*VLOOKUP('Форма 1'!$F4630,'Придельники с 2022'!$B$4:$X$28,'Форма 1'!AD$8),"")</f>
        <v>10457627.661</v>
      </c>
      <c r="N4630" s="103" t="str">
        <f>IF(ISBLANK('Форма 1'!$AE4630),"",IF('Форма 1'!$AE4630=1,'Форма 1'!$H4630*VLOOKUP('Форма 1'!$F4630,'Придельники с 2022'!$B$4:$X$28,'Форма 1'!$AE$8,0),IF('Форма 1'!$AE4630=2,'Форма 1'!$H4630*VLOOKUP('Форма 1'!$F4630,'Придельники с 2022'!$B$4:$X$28,13,0),IF('Форма 1'!$AE4630=3,'Форма 1'!$H4630*VLOOKUP('Форма 1'!$F4630,'Придельники с 2022'!$B$4:$X$28,12,0)))))</f>
        <v/>
      </c>
      <c r="O4630" s="103" t="str">
        <f>IF(ISNUMBER('Форма 1'!AF4630),'Форма 1'!$H4630*VLOOKUP('Форма 1'!$F4630,'Придельники с 2022'!$B$4:$X$28,'Форма 1'!AF$8),"")</f>
        <v/>
      </c>
      <c r="P4630" s="87"/>
      <c r="Q4630" s="103" t="str">
        <f>IF(ISNUMBER('Форма 1'!AH4630),'Форма 1'!$H4630*VLOOKUP('Форма 1'!$F4630,'Придельники с 2022'!$B$4:$X$28,'Форма 1'!AH$8),"")</f>
        <v/>
      </c>
      <c r="R4630" s="103" t="str">
        <f>IF(ISNUMBER('Форма 1'!AI4630),'Форма 1'!$H4630*VLOOKUP('Форма 1'!$F4630,'Придельники с 2022'!$B$4:$X$28,'Форма 1'!AI$8),"")</f>
        <v/>
      </c>
      <c r="S4630" s="103" t="str">
        <f>IF(ISNUMBER('Форма 1'!AJ4630),'Форма 1'!$H4630*VLOOKUP('Форма 1'!$F4630,'Придельники с 2022'!$B$4:$X$28,'Форма 1'!AJ$8),"")</f>
        <v/>
      </c>
      <c r="T4630" s="87"/>
    </row>
    <row r="4631" spans="1:20">
      <c r="A4631" s="188">
        <f t="shared" si="299"/>
        <v>24</v>
      </c>
      <c r="B4631" s="189" t="s">
        <v>4462</v>
      </c>
      <c r="C4631" s="99">
        <f t="shared" si="301"/>
        <v>16902611.264000002</v>
      </c>
      <c r="D4631" s="103" t="str">
        <f>IF(ISNUMBER('Форма 1'!U4631),'Форма 1'!$H4631*VLOOKUP('Форма 1'!$F4631,'Придельники с 2022'!$B$4:$X$28,'Форма 1'!U$8),"")</f>
        <v/>
      </c>
      <c r="E4631" s="103" t="str">
        <f>IF(ISNUMBER('Форма 1'!V4631),'Форма 1'!$H4631*VLOOKUP('Форма 1'!$F4631,'Придельники с 2022'!$B$4:$X$28,'Форма 1'!V$8),"")</f>
        <v/>
      </c>
      <c r="F4631" s="103" t="str">
        <f>IF(ISNUMBER('Форма 1'!W4631),'Форма 1'!$H4631*VLOOKUP('Форма 1'!$F4631,'Придельники с 2022'!$B$4:$X$28,'Форма 1'!W$8),"")</f>
        <v/>
      </c>
      <c r="G4631" s="103" t="str">
        <f>IF(ISNUMBER('Форма 1'!X4631),'Форма 1'!$H4631*VLOOKUP('Форма 1'!$F4631,'Придельники с 2022'!$B$4:$X$28,'Форма 1'!X$8),"")</f>
        <v/>
      </c>
      <c r="H4631" s="103" t="str">
        <f>IF(ISNUMBER('Форма 1'!Y4631),'Форма 1'!$H4631*VLOOKUP('Форма 1'!$F4631,'Придельники с 2022'!$B$4:$X$28,'Форма 1'!Y$8),"")</f>
        <v/>
      </c>
      <c r="I4631" s="103" t="str">
        <f>IF(ISNUMBER('Форма 1'!Z4631),'Форма 1'!$H4631*VLOOKUP('Форма 1'!$F4631,'Придельники с 2022'!$B$4:$X$28,'Форма 1'!Z$8),"")</f>
        <v/>
      </c>
      <c r="J4631" s="103" t="str">
        <f>IF(ISNUMBER('Форма 1'!AA4631),'Форма 1'!$H4631*VLOOKUP('Форма 1'!$F4631,'Придельники с 2022'!$B$4:$X$28,'Форма 1'!AA$8),"")</f>
        <v/>
      </c>
      <c r="K4631" s="90"/>
      <c r="L4631" s="87"/>
      <c r="M4631" s="103">
        <f>IF(ISNUMBER('Форма 1'!AD4631),'Форма 1'!$H4631*VLOOKUP('Форма 1'!$F4631,'Придельники с 2022'!$B$4:$X$28,'Форма 1'!AD$8),"")</f>
        <v>16902611.264000002</v>
      </c>
      <c r="N4631" s="103" t="str">
        <f>IF(ISBLANK('Форма 1'!$AE4631),"",IF('Форма 1'!$AE4631=1,'Форма 1'!$H4631*VLOOKUP('Форма 1'!$F4631,'Придельники с 2022'!$B$4:$X$28,'Форма 1'!$AE$8,0),IF('Форма 1'!$AE4631=2,'Форма 1'!$H4631*VLOOKUP('Форма 1'!$F4631,'Придельники с 2022'!$B$4:$X$28,13,0),IF('Форма 1'!$AE4631=3,'Форма 1'!$H4631*VLOOKUP('Форма 1'!$F4631,'Придельники с 2022'!$B$4:$X$28,12,0)))))</f>
        <v/>
      </c>
      <c r="O4631" s="103" t="str">
        <f>IF(ISNUMBER('Форма 1'!AF4631),'Форма 1'!$H4631*VLOOKUP('Форма 1'!$F4631,'Придельники с 2022'!$B$4:$X$28,'Форма 1'!AF$8),"")</f>
        <v/>
      </c>
      <c r="P4631" s="87"/>
      <c r="Q4631" s="103" t="str">
        <f>IF(ISNUMBER('Форма 1'!AH4631),'Форма 1'!$H4631*VLOOKUP('Форма 1'!$F4631,'Придельники с 2022'!$B$4:$X$28,'Форма 1'!AH$8),"")</f>
        <v/>
      </c>
      <c r="R4631" s="103" t="str">
        <f>IF(ISNUMBER('Форма 1'!AI4631),'Форма 1'!$H4631*VLOOKUP('Форма 1'!$F4631,'Придельники с 2022'!$B$4:$X$28,'Форма 1'!AI$8),"")</f>
        <v/>
      </c>
      <c r="S4631" s="103" t="str">
        <f>IF(ISNUMBER('Форма 1'!AJ4631),'Форма 1'!$H4631*VLOOKUP('Форма 1'!$F4631,'Придельники с 2022'!$B$4:$X$28,'Форма 1'!AJ$8),"")</f>
        <v/>
      </c>
      <c r="T4631" s="87"/>
    </row>
    <row r="4632" spans="1:20">
      <c r="A4632" s="188">
        <f t="shared" si="299"/>
        <v>25</v>
      </c>
      <c r="B4632" s="189" t="s">
        <v>4463</v>
      </c>
      <c r="C4632" s="99">
        <f t="shared" si="301"/>
        <v>22539216.896000002</v>
      </c>
      <c r="D4632" s="103" t="str">
        <f>IF(ISNUMBER('Форма 1'!U4632),'Форма 1'!$H4632*VLOOKUP('Форма 1'!$F4632,'Придельники с 2022'!$B$4:$X$28,'Форма 1'!U$8),"")</f>
        <v/>
      </c>
      <c r="E4632" s="103" t="str">
        <f>IF(ISNUMBER('Форма 1'!V4632),'Форма 1'!$H4632*VLOOKUP('Форма 1'!$F4632,'Придельники с 2022'!$B$4:$X$28,'Форма 1'!V$8),"")</f>
        <v/>
      </c>
      <c r="F4632" s="103" t="str">
        <f>IF(ISNUMBER('Форма 1'!W4632),'Форма 1'!$H4632*VLOOKUP('Форма 1'!$F4632,'Придельники с 2022'!$B$4:$X$28,'Форма 1'!W$8),"")</f>
        <v/>
      </c>
      <c r="G4632" s="103" t="str">
        <f>IF(ISNUMBER('Форма 1'!X4632),'Форма 1'!$H4632*VLOOKUP('Форма 1'!$F4632,'Придельники с 2022'!$B$4:$X$28,'Форма 1'!X$8),"")</f>
        <v/>
      </c>
      <c r="H4632" s="103" t="str">
        <f>IF(ISNUMBER('Форма 1'!Y4632),'Форма 1'!$H4632*VLOOKUP('Форма 1'!$F4632,'Придельники с 2022'!$B$4:$X$28,'Форма 1'!Y$8),"")</f>
        <v/>
      </c>
      <c r="I4632" s="103" t="str">
        <f>IF(ISNUMBER('Форма 1'!Z4632),'Форма 1'!$H4632*VLOOKUP('Форма 1'!$F4632,'Придельники с 2022'!$B$4:$X$28,'Форма 1'!Z$8),"")</f>
        <v/>
      </c>
      <c r="J4632" s="103" t="str">
        <f>IF(ISNUMBER('Форма 1'!AA4632),'Форма 1'!$H4632*VLOOKUP('Форма 1'!$F4632,'Придельники с 2022'!$B$4:$X$28,'Форма 1'!AA$8),"")</f>
        <v/>
      </c>
      <c r="K4632" s="90"/>
      <c r="L4632" s="87"/>
      <c r="M4632" s="103">
        <f>IF(ISNUMBER('Форма 1'!AD4632),'Форма 1'!$H4632*VLOOKUP('Форма 1'!$F4632,'Придельники с 2022'!$B$4:$X$28,'Форма 1'!AD$8),"")</f>
        <v>22539216.896000002</v>
      </c>
      <c r="N4632" s="103" t="str">
        <f>IF(ISBLANK('Форма 1'!$AE4632),"",IF('Форма 1'!$AE4632=1,'Форма 1'!$H4632*VLOOKUP('Форма 1'!$F4632,'Придельники с 2022'!$B$4:$X$28,'Форма 1'!$AE$8,0),IF('Форма 1'!$AE4632=2,'Форма 1'!$H4632*VLOOKUP('Форма 1'!$F4632,'Придельники с 2022'!$B$4:$X$28,13,0),IF('Форма 1'!$AE4632=3,'Форма 1'!$H4632*VLOOKUP('Форма 1'!$F4632,'Придельники с 2022'!$B$4:$X$28,12,0)))))</f>
        <v/>
      </c>
      <c r="O4632" s="103" t="str">
        <f>IF(ISNUMBER('Форма 1'!AF4632),'Форма 1'!$H4632*VLOOKUP('Форма 1'!$F4632,'Придельники с 2022'!$B$4:$X$28,'Форма 1'!AF$8),"")</f>
        <v/>
      </c>
      <c r="P4632" s="87"/>
      <c r="Q4632" s="103" t="str">
        <f>IF(ISNUMBER('Форма 1'!AH4632),'Форма 1'!$H4632*VLOOKUP('Форма 1'!$F4632,'Придельники с 2022'!$B$4:$X$28,'Форма 1'!AH$8),"")</f>
        <v/>
      </c>
      <c r="R4632" s="103" t="str">
        <f>IF(ISNUMBER('Форма 1'!AI4632),'Форма 1'!$H4632*VLOOKUP('Форма 1'!$F4632,'Придельники с 2022'!$B$4:$X$28,'Форма 1'!AI$8),"")</f>
        <v/>
      </c>
      <c r="S4632" s="103" t="str">
        <f>IF(ISNUMBER('Форма 1'!AJ4632),'Форма 1'!$H4632*VLOOKUP('Форма 1'!$F4632,'Придельники с 2022'!$B$4:$X$28,'Форма 1'!AJ$8),"")</f>
        <v/>
      </c>
      <c r="T4632" s="87"/>
    </row>
    <row r="4633" spans="1:20">
      <c r="A4633" s="188">
        <f t="shared" si="299"/>
        <v>26</v>
      </c>
      <c r="B4633" s="189" t="s">
        <v>4464</v>
      </c>
      <c r="C4633" s="99">
        <f t="shared" si="301"/>
        <v>19468266.607999999</v>
      </c>
      <c r="D4633" s="103" t="str">
        <f>IF(ISNUMBER('Форма 1'!U4633),'Форма 1'!$H4633*VLOOKUP('Форма 1'!$F4633,'Придельники с 2022'!$B$4:$X$28,'Форма 1'!U$8),"")</f>
        <v/>
      </c>
      <c r="E4633" s="103" t="str">
        <f>IF(ISNUMBER('Форма 1'!V4633),'Форма 1'!$H4633*VLOOKUP('Форма 1'!$F4633,'Придельники с 2022'!$B$4:$X$28,'Форма 1'!V$8),"")</f>
        <v/>
      </c>
      <c r="F4633" s="103" t="str">
        <f>IF(ISNUMBER('Форма 1'!W4633),'Форма 1'!$H4633*VLOOKUP('Форма 1'!$F4633,'Придельники с 2022'!$B$4:$X$28,'Форма 1'!W$8),"")</f>
        <v/>
      </c>
      <c r="G4633" s="103" t="str">
        <f>IF(ISNUMBER('Форма 1'!X4633),'Форма 1'!$H4633*VLOOKUP('Форма 1'!$F4633,'Придельники с 2022'!$B$4:$X$28,'Форма 1'!X$8),"")</f>
        <v/>
      </c>
      <c r="H4633" s="103" t="str">
        <f>IF(ISNUMBER('Форма 1'!Y4633),'Форма 1'!$H4633*VLOOKUP('Форма 1'!$F4633,'Придельники с 2022'!$B$4:$X$28,'Форма 1'!Y$8),"")</f>
        <v/>
      </c>
      <c r="I4633" s="103" t="str">
        <f>IF(ISNUMBER('Форма 1'!Z4633),'Форма 1'!$H4633*VLOOKUP('Форма 1'!$F4633,'Придельники с 2022'!$B$4:$X$28,'Форма 1'!Z$8),"")</f>
        <v/>
      </c>
      <c r="J4633" s="103" t="str">
        <f>IF(ISNUMBER('Форма 1'!AA4633),'Форма 1'!$H4633*VLOOKUP('Форма 1'!$F4633,'Придельники с 2022'!$B$4:$X$28,'Форма 1'!AA$8),"")</f>
        <v/>
      </c>
      <c r="K4633" s="90"/>
      <c r="L4633" s="87"/>
      <c r="M4633" s="103">
        <f>IF(ISNUMBER('Форма 1'!AD4633),'Форма 1'!$H4633*VLOOKUP('Форма 1'!$F4633,'Придельники с 2022'!$B$4:$X$28,'Форма 1'!AD$8),"")</f>
        <v>19468266.607999999</v>
      </c>
      <c r="N4633" s="103" t="str">
        <f>IF(ISBLANK('Форма 1'!$AE4633),"",IF('Форма 1'!$AE4633=1,'Форма 1'!$H4633*VLOOKUP('Форма 1'!$F4633,'Придельники с 2022'!$B$4:$X$28,'Форма 1'!$AE$8,0),IF('Форма 1'!$AE4633=2,'Форма 1'!$H4633*VLOOKUP('Форма 1'!$F4633,'Придельники с 2022'!$B$4:$X$28,13,0),IF('Форма 1'!$AE4633=3,'Форма 1'!$H4633*VLOOKUP('Форма 1'!$F4633,'Придельники с 2022'!$B$4:$X$28,12,0)))))</f>
        <v/>
      </c>
      <c r="O4633" s="103" t="str">
        <f>IF(ISNUMBER('Форма 1'!AF4633),'Форма 1'!$H4633*VLOOKUP('Форма 1'!$F4633,'Придельники с 2022'!$B$4:$X$28,'Форма 1'!AF$8),"")</f>
        <v/>
      </c>
      <c r="P4633" s="87"/>
      <c r="Q4633" s="103" t="str">
        <f>IF(ISNUMBER('Форма 1'!AH4633),'Форма 1'!$H4633*VLOOKUP('Форма 1'!$F4633,'Придельники с 2022'!$B$4:$X$28,'Форма 1'!AH$8),"")</f>
        <v/>
      </c>
      <c r="R4633" s="103" t="str">
        <f>IF(ISNUMBER('Форма 1'!AI4633),'Форма 1'!$H4633*VLOOKUP('Форма 1'!$F4633,'Придельники с 2022'!$B$4:$X$28,'Форма 1'!AI$8),"")</f>
        <v/>
      </c>
      <c r="S4633" s="103" t="str">
        <f>IF(ISNUMBER('Форма 1'!AJ4633),'Форма 1'!$H4633*VLOOKUP('Форма 1'!$F4633,'Придельники с 2022'!$B$4:$X$28,'Форма 1'!AJ$8),"")</f>
        <v/>
      </c>
      <c r="T4633" s="87"/>
    </row>
    <row r="4634" spans="1:20">
      <c r="A4634" s="188">
        <f t="shared" si="299"/>
        <v>27</v>
      </c>
      <c r="B4634" s="189" t="s">
        <v>4465</v>
      </c>
      <c r="C4634" s="99">
        <f t="shared" si="301"/>
        <v>14562131.920000002</v>
      </c>
      <c r="D4634" s="103" t="str">
        <f>IF(ISNUMBER('Форма 1'!U4634),'Форма 1'!$H4634*VLOOKUP('Форма 1'!$F4634,'Придельники с 2022'!$B$4:$X$28,'Форма 1'!U$8),"")</f>
        <v/>
      </c>
      <c r="E4634" s="103" t="str">
        <f>IF(ISNUMBER('Форма 1'!V4634),'Форма 1'!$H4634*VLOOKUP('Форма 1'!$F4634,'Придельники с 2022'!$B$4:$X$28,'Форма 1'!V$8),"")</f>
        <v/>
      </c>
      <c r="F4634" s="103" t="str">
        <f>IF(ISNUMBER('Форма 1'!W4634),'Форма 1'!$H4634*VLOOKUP('Форма 1'!$F4634,'Придельники с 2022'!$B$4:$X$28,'Форма 1'!W$8),"")</f>
        <v/>
      </c>
      <c r="G4634" s="103" t="str">
        <f>IF(ISNUMBER('Форма 1'!X4634),'Форма 1'!$H4634*VLOOKUP('Форма 1'!$F4634,'Придельники с 2022'!$B$4:$X$28,'Форма 1'!X$8),"")</f>
        <v/>
      </c>
      <c r="H4634" s="103" t="str">
        <f>IF(ISNUMBER('Форма 1'!Y4634),'Форма 1'!$H4634*VLOOKUP('Форма 1'!$F4634,'Придельники с 2022'!$B$4:$X$28,'Форма 1'!Y$8),"")</f>
        <v/>
      </c>
      <c r="I4634" s="103" t="str">
        <f>IF(ISNUMBER('Форма 1'!Z4634),'Форма 1'!$H4634*VLOOKUP('Форма 1'!$F4634,'Придельники с 2022'!$B$4:$X$28,'Форма 1'!Z$8),"")</f>
        <v/>
      </c>
      <c r="J4634" s="103" t="str">
        <f>IF(ISNUMBER('Форма 1'!AA4634),'Форма 1'!$H4634*VLOOKUP('Форма 1'!$F4634,'Придельники с 2022'!$B$4:$X$28,'Форма 1'!AA$8),"")</f>
        <v/>
      </c>
      <c r="K4634" s="90"/>
      <c r="L4634" s="87"/>
      <c r="M4634" s="103">
        <f>IF(ISNUMBER('Форма 1'!AD4634),'Форма 1'!$H4634*VLOOKUP('Форма 1'!$F4634,'Придельники с 2022'!$B$4:$X$28,'Форма 1'!AD$8),"")</f>
        <v>14562131.920000002</v>
      </c>
      <c r="N4634" s="103" t="str">
        <f>IF(ISBLANK('Форма 1'!$AE4634),"",IF('Форма 1'!$AE4634=1,'Форма 1'!$H4634*VLOOKUP('Форма 1'!$F4634,'Придельники с 2022'!$B$4:$X$28,'Форма 1'!$AE$8,0),IF('Форма 1'!$AE4634=2,'Форма 1'!$H4634*VLOOKUP('Форма 1'!$F4634,'Придельники с 2022'!$B$4:$X$28,13,0),IF('Форма 1'!$AE4634=3,'Форма 1'!$H4634*VLOOKUP('Форма 1'!$F4634,'Придельники с 2022'!$B$4:$X$28,12,0)))))</f>
        <v/>
      </c>
      <c r="O4634" s="103" t="str">
        <f>IF(ISNUMBER('Форма 1'!AF4634),'Форма 1'!$H4634*VLOOKUP('Форма 1'!$F4634,'Придельники с 2022'!$B$4:$X$28,'Форма 1'!AF$8),"")</f>
        <v/>
      </c>
      <c r="P4634" s="87"/>
      <c r="Q4634" s="103" t="str">
        <f>IF(ISNUMBER('Форма 1'!AH4634),'Форма 1'!$H4634*VLOOKUP('Форма 1'!$F4634,'Придельники с 2022'!$B$4:$X$28,'Форма 1'!AH$8),"")</f>
        <v/>
      </c>
      <c r="R4634" s="103" t="str">
        <f>IF(ISNUMBER('Форма 1'!AI4634),'Форма 1'!$H4634*VLOOKUP('Форма 1'!$F4634,'Придельники с 2022'!$B$4:$X$28,'Форма 1'!AI$8),"")</f>
        <v/>
      </c>
      <c r="S4634" s="103" t="str">
        <f>IF(ISNUMBER('Форма 1'!AJ4634),'Форма 1'!$H4634*VLOOKUP('Форма 1'!$F4634,'Придельники с 2022'!$B$4:$X$28,'Форма 1'!AJ$8),"")</f>
        <v/>
      </c>
      <c r="T4634" s="87"/>
    </row>
    <row r="4635" spans="1:20">
      <c r="A4635" s="188">
        <f t="shared" si="299"/>
        <v>28</v>
      </c>
      <c r="B4635" s="189" t="s">
        <v>4466</v>
      </c>
      <c r="C4635" s="99">
        <f t="shared" si="301"/>
        <v>9481574.1410000008</v>
      </c>
      <c r="D4635" s="103" t="str">
        <f>IF(ISNUMBER('Форма 1'!U4635),'Форма 1'!$H4635*VLOOKUP('Форма 1'!$F4635,'Придельники с 2022'!$B$4:$X$28,'Форма 1'!U$8),"")</f>
        <v/>
      </c>
      <c r="E4635" s="103" t="str">
        <f>IF(ISNUMBER('Форма 1'!V4635),'Форма 1'!$H4635*VLOOKUP('Форма 1'!$F4635,'Придельники с 2022'!$B$4:$X$28,'Форма 1'!V$8),"")</f>
        <v/>
      </c>
      <c r="F4635" s="103" t="str">
        <f>IF(ISNUMBER('Форма 1'!W4635),'Форма 1'!$H4635*VLOOKUP('Форма 1'!$F4635,'Придельники с 2022'!$B$4:$X$28,'Форма 1'!W$8),"")</f>
        <v/>
      </c>
      <c r="G4635" s="103" t="str">
        <f>IF(ISNUMBER('Форма 1'!X4635),'Форма 1'!$H4635*VLOOKUP('Форма 1'!$F4635,'Придельники с 2022'!$B$4:$X$28,'Форма 1'!X$8),"")</f>
        <v/>
      </c>
      <c r="H4635" s="103" t="str">
        <f>IF(ISNUMBER('Форма 1'!Y4635),'Форма 1'!$H4635*VLOOKUP('Форма 1'!$F4635,'Придельники с 2022'!$B$4:$X$28,'Форма 1'!Y$8),"")</f>
        <v/>
      </c>
      <c r="I4635" s="103" t="str">
        <f>IF(ISNUMBER('Форма 1'!Z4635),'Форма 1'!$H4635*VLOOKUP('Форма 1'!$F4635,'Придельники с 2022'!$B$4:$X$28,'Форма 1'!Z$8),"")</f>
        <v/>
      </c>
      <c r="J4635" s="103" t="str">
        <f>IF(ISNUMBER('Форма 1'!AA4635),'Форма 1'!$H4635*VLOOKUP('Форма 1'!$F4635,'Придельники с 2022'!$B$4:$X$28,'Форма 1'!AA$8),"")</f>
        <v/>
      </c>
      <c r="K4635" s="90"/>
      <c r="L4635" s="87"/>
      <c r="M4635" s="103">
        <f>IF(ISNUMBER('Форма 1'!AD4635),'Форма 1'!$H4635*VLOOKUP('Форма 1'!$F4635,'Придельники с 2022'!$B$4:$X$28,'Форма 1'!AD$8),"")</f>
        <v>9481574.1410000008</v>
      </c>
      <c r="N4635" s="103" t="str">
        <f>IF(ISBLANK('Форма 1'!$AE4635),"",IF('Форма 1'!$AE4635=1,'Форма 1'!$H4635*VLOOKUP('Форма 1'!$F4635,'Придельники с 2022'!$B$4:$X$28,'Форма 1'!$AE$8,0),IF('Форма 1'!$AE4635=2,'Форма 1'!$H4635*VLOOKUP('Форма 1'!$F4635,'Придельники с 2022'!$B$4:$X$28,13,0),IF('Форма 1'!$AE4635=3,'Форма 1'!$H4635*VLOOKUP('Форма 1'!$F4635,'Придельники с 2022'!$B$4:$X$28,12,0)))))</f>
        <v/>
      </c>
      <c r="O4635" s="103" t="str">
        <f>IF(ISNUMBER('Форма 1'!AF4635),'Форма 1'!$H4635*VLOOKUP('Форма 1'!$F4635,'Придельники с 2022'!$B$4:$X$28,'Форма 1'!AF$8),"")</f>
        <v/>
      </c>
      <c r="P4635" s="87"/>
      <c r="Q4635" s="103" t="str">
        <f>IF(ISNUMBER('Форма 1'!AH4635),'Форма 1'!$H4635*VLOOKUP('Форма 1'!$F4635,'Придельники с 2022'!$B$4:$X$28,'Форма 1'!AH$8),"")</f>
        <v/>
      </c>
      <c r="R4635" s="103" t="str">
        <f>IF(ISNUMBER('Форма 1'!AI4635),'Форма 1'!$H4635*VLOOKUP('Форма 1'!$F4635,'Придельники с 2022'!$B$4:$X$28,'Форма 1'!AI$8),"")</f>
        <v/>
      </c>
      <c r="S4635" s="103" t="str">
        <f>IF(ISNUMBER('Форма 1'!AJ4635),'Форма 1'!$H4635*VLOOKUP('Форма 1'!$F4635,'Придельники с 2022'!$B$4:$X$28,'Форма 1'!AJ$8),"")</f>
        <v/>
      </c>
      <c r="T4635" s="87"/>
    </row>
    <row r="4636" spans="1:20">
      <c r="A4636" s="188">
        <f t="shared" si="299"/>
        <v>29</v>
      </c>
      <c r="B4636" s="189" t="s">
        <v>4467</v>
      </c>
      <c r="C4636" s="99">
        <f t="shared" si="301"/>
        <v>20339247.376000002</v>
      </c>
      <c r="D4636" s="103" t="str">
        <f>IF(ISNUMBER('Форма 1'!U4636),'Форма 1'!$H4636*VLOOKUP('Форма 1'!$F4636,'Придельники с 2022'!$B$4:$X$28,'Форма 1'!U$8),"")</f>
        <v/>
      </c>
      <c r="E4636" s="103" t="str">
        <f>IF(ISNUMBER('Форма 1'!V4636),'Форма 1'!$H4636*VLOOKUP('Форма 1'!$F4636,'Придельники с 2022'!$B$4:$X$28,'Форма 1'!V$8),"")</f>
        <v/>
      </c>
      <c r="F4636" s="103" t="str">
        <f>IF(ISNUMBER('Форма 1'!W4636),'Форма 1'!$H4636*VLOOKUP('Форма 1'!$F4636,'Придельники с 2022'!$B$4:$X$28,'Форма 1'!W$8),"")</f>
        <v/>
      </c>
      <c r="G4636" s="103" t="str">
        <f>IF(ISNUMBER('Форма 1'!X4636),'Форма 1'!$H4636*VLOOKUP('Форма 1'!$F4636,'Придельники с 2022'!$B$4:$X$28,'Форма 1'!X$8),"")</f>
        <v/>
      </c>
      <c r="H4636" s="103" t="str">
        <f>IF(ISNUMBER('Форма 1'!Y4636),'Форма 1'!$H4636*VLOOKUP('Форма 1'!$F4636,'Придельники с 2022'!$B$4:$X$28,'Форма 1'!Y$8),"")</f>
        <v/>
      </c>
      <c r="I4636" s="103" t="str">
        <f>IF(ISNUMBER('Форма 1'!Z4636),'Форма 1'!$H4636*VLOOKUP('Форма 1'!$F4636,'Придельники с 2022'!$B$4:$X$28,'Форма 1'!Z$8),"")</f>
        <v/>
      </c>
      <c r="J4636" s="103" t="str">
        <f>IF(ISNUMBER('Форма 1'!AA4636),'Форма 1'!$H4636*VLOOKUP('Форма 1'!$F4636,'Придельники с 2022'!$B$4:$X$28,'Форма 1'!AA$8),"")</f>
        <v/>
      </c>
      <c r="K4636" s="90"/>
      <c r="L4636" s="87"/>
      <c r="M4636" s="103">
        <f>IF(ISNUMBER('Форма 1'!AD4636),'Форма 1'!$H4636*VLOOKUP('Форма 1'!$F4636,'Придельники с 2022'!$B$4:$X$28,'Форма 1'!AD$8),"")</f>
        <v>20339247.376000002</v>
      </c>
      <c r="N4636" s="103" t="str">
        <f>IF(ISBLANK('Форма 1'!$AE4636),"",IF('Форма 1'!$AE4636=1,'Форма 1'!$H4636*VLOOKUP('Форма 1'!$F4636,'Придельники с 2022'!$B$4:$X$28,'Форма 1'!$AE$8,0),IF('Форма 1'!$AE4636=2,'Форма 1'!$H4636*VLOOKUP('Форма 1'!$F4636,'Придельники с 2022'!$B$4:$X$28,13,0),IF('Форма 1'!$AE4636=3,'Форма 1'!$H4636*VLOOKUP('Форма 1'!$F4636,'Придельники с 2022'!$B$4:$X$28,12,0)))))</f>
        <v/>
      </c>
      <c r="O4636" s="103" t="str">
        <f>IF(ISNUMBER('Форма 1'!AF4636),'Форма 1'!$H4636*VLOOKUP('Форма 1'!$F4636,'Придельники с 2022'!$B$4:$X$28,'Форма 1'!AF$8),"")</f>
        <v/>
      </c>
      <c r="P4636" s="87"/>
      <c r="Q4636" s="103" t="str">
        <f>IF(ISNUMBER('Форма 1'!AH4636),'Форма 1'!$H4636*VLOOKUP('Форма 1'!$F4636,'Придельники с 2022'!$B$4:$X$28,'Форма 1'!AH$8),"")</f>
        <v/>
      </c>
      <c r="R4636" s="103" t="str">
        <f>IF(ISNUMBER('Форма 1'!AI4636),'Форма 1'!$H4636*VLOOKUP('Форма 1'!$F4636,'Придельники с 2022'!$B$4:$X$28,'Форма 1'!AI$8),"")</f>
        <v/>
      </c>
      <c r="S4636" s="103" t="str">
        <f>IF(ISNUMBER('Форма 1'!AJ4636),'Форма 1'!$H4636*VLOOKUP('Форма 1'!$F4636,'Придельники с 2022'!$B$4:$X$28,'Форма 1'!AJ$8),"")</f>
        <v/>
      </c>
      <c r="T4636" s="87"/>
    </row>
    <row r="4637" spans="1:20">
      <c r="A4637" s="188">
        <f t="shared" si="299"/>
        <v>30</v>
      </c>
      <c r="B4637" s="189" t="s">
        <v>4468</v>
      </c>
      <c r="C4637" s="99">
        <f t="shared" si="301"/>
        <v>4619090.5669999989</v>
      </c>
      <c r="D4637" s="103" t="str">
        <f>IF(ISNUMBER('Форма 1'!U4637),'Форма 1'!$H4637*VLOOKUP('Форма 1'!$F4637,'Придельники с 2022'!$B$4:$X$28,'Форма 1'!U$8),"")</f>
        <v/>
      </c>
      <c r="E4637" s="103" t="str">
        <f>IF(ISNUMBER('Форма 1'!V4637),'Форма 1'!$H4637*VLOOKUP('Форма 1'!$F4637,'Придельники с 2022'!$B$4:$X$28,'Форма 1'!V$8),"")</f>
        <v/>
      </c>
      <c r="F4637" s="103" t="str">
        <f>IF(ISNUMBER('Форма 1'!W4637),'Форма 1'!$H4637*VLOOKUP('Форма 1'!$F4637,'Придельники с 2022'!$B$4:$X$28,'Форма 1'!W$8),"")</f>
        <v/>
      </c>
      <c r="G4637" s="103" t="str">
        <f>IF(ISNUMBER('Форма 1'!X4637),'Форма 1'!$H4637*VLOOKUP('Форма 1'!$F4637,'Придельники с 2022'!$B$4:$X$28,'Форма 1'!X$8),"")</f>
        <v/>
      </c>
      <c r="H4637" s="103" t="str">
        <f>IF(ISNUMBER('Форма 1'!Y4637),'Форма 1'!$H4637*VLOOKUP('Форма 1'!$F4637,'Придельники с 2022'!$B$4:$X$28,'Форма 1'!Y$8),"")</f>
        <v/>
      </c>
      <c r="I4637" s="103" t="str">
        <f>IF(ISNUMBER('Форма 1'!Z4637),'Форма 1'!$H4637*VLOOKUP('Форма 1'!$F4637,'Придельники с 2022'!$B$4:$X$28,'Форма 1'!Z$8),"")</f>
        <v/>
      </c>
      <c r="J4637" s="103" t="str">
        <f>IF(ISNUMBER('Форма 1'!AA4637),'Форма 1'!$H4637*VLOOKUP('Форма 1'!$F4637,'Придельники с 2022'!$B$4:$X$28,'Форма 1'!AA$8),"")</f>
        <v/>
      </c>
      <c r="K4637" s="90"/>
      <c r="L4637" s="87"/>
      <c r="M4637" s="103">
        <f>IF(ISNUMBER('Форма 1'!AD4637),'Форма 1'!$H4637*VLOOKUP('Форма 1'!$F4637,'Придельники с 2022'!$B$4:$X$28,'Форма 1'!AD$8),"")</f>
        <v>4619090.5669999989</v>
      </c>
      <c r="N4637" s="103" t="str">
        <f>IF(ISBLANK('Форма 1'!$AE4637),"",IF('Форма 1'!$AE4637=1,'Форма 1'!$H4637*VLOOKUP('Форма 1'!$F4637,'Придельники с 2022'!$B$4:$X$28,'Форма 1'!$AE$8,0),IF('Форма 1'!$AE4637=2,'Форма 1'!$H4637*VLOOKUP('Форма 1'!$F4637,'Придельники с 2022'!$B$4:$X$28,13,0),IF('Форма 1'!$AE4637=3,'Форма 1'!$H4637*VLOOKUP('Форма 1'!$F4637,'Придельники с 2022'!$B$4:$X$28,12,0)))))</f>
        <v/>
      </c>
      <c r="O4637" s="103" t="str">
        <f>IF(ISNUMBER('Форма 1'!AF4637),'Форма 1'!$H4637*VLOOKUP('Форма 1'!$F4637,'Придельники с 2022'!$B$4:$X$28,'Форма 1'!AF$8),"")</f>
        <v/>
      </c>
      <c r="P4637" s="87"/>
      <c r="Q4637" s="103" t="str">
        <f>IF(ISNUMBER('Форма 1'!AH4637),'Форма 1'!$H4637*VLOOKUP('Форма 1'!$F4637,'Придельники с 2022'!$B$4:$X$28,'Форма 1'!AH$8),"")</f>
        <v/>
      </c>
      <c r="R4637" s="103" t="str">
        <f>IF(ISNUMBER('Форма 1'!AI4637),'Форма 1'!$H4637*VLOOKUP('Форма 1'!$F4637,'Придельники с 2022'!$B$4:$X$28,'Форма 1'!AI$8),"")</f>
        <v/>
      </c>
      <c r="S4637" s="103" t="str">
        <f>IF(ISNUMBER('Форма 1'!AJ4637),'Форма 1'!$H4637*VLOOKUP('Форма 1'!$F4637,'Придельники с 2022'!$B$4:$X$28,'Форма 1'!AJ$8),"")</f>
        <v/>
      </c>
      <c r="T4637" s="87"/>
    </row>
    <row r="4638" spans="1:20">
      <c r="A4638" s="188">
        <f t="shared" si="299"/>
        <v>31</v>
      </c>
      <c r="B4638" s="189" t="s">
        <v>4469</v>
      </c>
      <c r="C4638" s="99">
        <f t="shared" si="301"/>
        <v>14753531.520000001</v>
      </c>
      <c r="D4638" s="103" t="str">
        <f>IF(ISNUMBER('Форма 1'!U4638),'Форма 1'!$H4638*VLOOKUP('Форма 1'!$F4638,'Придельники с 2022'!$B$4:$X$28,'Форма 1'!U$8),"")</f>
        <v/>
      </c>
      <c r="E4638" s="103" t="str">
        <f>IF(ISNUMBER('Форма 1'!V4638),'Форма 1'!$H4638*VLOOKUP('Форма 1'!$F4638,'Придельники с 2022'!$B$4:$X$28,'Форма 1'!V$8),"")</f>
        <v/>
      </c>
      <c r="F4638" s="103" t="str">
        <f>IF(ISNUMBER('Форма 1'!W4638),'Форма 1'!$H4638*VLOOKUP('Форма 1'!$F4638,'Придельники с 2022'!$B$4:$X$28,'Форма 1'!W$8),"")</f>
        <v/>
      </c>
      <c r="G4638" s="103" t="str">
        <f>IF(ISNUMBER('Форма 1'!X4638),'Форма 1'!$H4638*VLOOKUP('Форма 1'!$F4638,'Придельники с 2022'!$B$4:$X$28,'Форма 1'!X$8),"")</f>
        <v/>
      </c>
      <c r="H4638" s="103" t="str">
        <f>IF(ISNUMBER('Форма 1'!Y4638),'Форма 1'!$H4638*VLOOKUP('Форма 1'!$F4638,'Придельники с 2022'!$B$4:$X$28,'Форма 1'!Y$8),"")</f>
        <v/>
      </c>
      <c r="I4638" s="103" t="str">
        <f>IF(ISNUMBER('Форма 1'!Z4638),'Форма 1'!$H4638*VLOOKUP('Форма 1'!$F4638,'Придельники с 2022'!$B$4:$X$28,'Форма 1'!Z$8),"")</f>
        <v/>
      </c>
      <c r="J4638" s="103" t="str">
        <f>IF(ISNUMBER('Форма 1'!AA4638),'Форма 1'!$H4638*VLOOKUP('Форма 1'!$F4638,'Придельники с 2022'!$B$4:$X$28,'Форма 1'!AA$8),"")</f>
        <v/>
      </c>
      <c r="K4638" s="90"/>
      <c r="L4638" s="87"/>
      <c r="M4638" s="103">
        <f>IF(ISNUMBER('Форма 1'!AD4638),'Форма 1'!$H4638*VLOOKUP('Форма 1'!$F4638,'Придельники с 2022'!$B$4:$X$28,'Форма 1'!AD$8),"")</f>
        <v>14753531.520000001</v>
      </c>
      <c r="N4638" s="103" t="str">
        <f>IF(ISBLANK('Форма 1'!$AE4638),"",IF('Форма 1'!$AE4638=1,'Форма 1'!$H4638*VLOOKUP('Форма 1'!$F4638,'Придельники с 2022'!$B$4:$X$28,'Форма 1'!$AE$8,0),IF('Форма 1'!$AE4638=2,'Форма 1'!$H4638*VLOOKUP('Форма 1'!$F4638,'Придельники с 2022'!$B$4:$X$28,13,0),IF('Форма 1'!$AE4638=3,'Форма 1'!$H4638*VLOOKUP('Форма 1'!$F4638,'Придельники с 2022'!$B$4:$X$28,12,0)))))</f>
        <v/>
      </c>
      <c r="O4638" s="103" t="str">
        <f>IF(ISNUMBER('Форма 1'!AF4638),'Форма 1'!$H4638*VLOOKUP('Форма 1'!$F4638,'Придельники с 2022'!$B$4:$X$28,'Форма 1'!AF$8),"")</f>
        <v/>
      </c>
      <c r="P4638" s="87"/>
      <c r="Q4638" s="103" t="str">
        <f>IF(ISNUMBER('Форма 1'!AH4638),'Форма 1'!$H4638*VLOOKUP('Форма 1'!$F4638,'Придельники с 2022'!$B$4:$X$28,'Форма 1'!AH$8),"")</f>
        <v/>
      </c>
      <c r="R4638" s="103" t="str">
        <f>IF(ISNUMBER('Форма 1'!AI4638),'Форма 1'!$H4638*VLOOKUP('Форма 1'!$F4638,'Придельники с 2022'!$B$4:$X$28,'Форма 1'!AI$8),"")</f>
        <v/>
      </c>
      <c r="S4638" s="103" t="str">
        <f>IF(ISNUMBER('Форма 1'!AJ4638),'Форма 1'!$H4638*VLOOKUP('Форма 1'!$F4638,'Придельники с 2022'!$B$4:$X$28,'Форма 1'!AJ$8),"")</f>
        <v/>
      </c>
      <c r="T4638" s="87"/>
    </row>
    <row r="4639" spans="1:20">
      <c r="A4639" s="188">
        <f t="shared" si="299"/>
        <v>32</v>
      </c>
      <c r="B4639" s="189" t="s">
        <v>4470</v>
      </c>
      <c r="C4639" s="99">
        <f t="shared" si="301"/>
        <v>17376831.920000002</v>
      </c>
      <c r="D4639" s="103" t="str">
        <f>IF(ISNUMBER('Форма 1'!U4639),'Форма 1'!$H4639*VLOOKUP('Форма 1'!$F4639,'Придельники с 2022'!$B$4:$X$28,'Форма 1'!U$8),"")</f>
        <v/>
      </c>
      <c r="E4639" s="103" t="str">
        <f>IF(ISNUMBER('Форма 1'!V4639),'Форма 1'!$H4639*VLOOKUP('Форма 1'!$F4639,'Придельники с 2022'!$B$4:$X$28,'Форма 1'!V$8),"")</f>
        <v/>
      </c>
      <c r="F4639" s="103" t="str">
        <f>IF(ISNUMBER('Форма 1'!W4639),'Форма 1'!$H4639*VLOOKUP('Форма 1'!$F4639,'Придельники с 2022'!$B$4:$X$28,'Форма 1'!W$8),"")</f>
        <v/>
      </c>
      <c r="G4639" s="103" t="str">
        <f>IF(ISNUMBER('Форма 1'!X4639),'Форма 1'!$H4639*VLOOKUP('Форма 1'!$F4639,'Придельники с 2022'!$B$4:$X$28,'Форма 1'!X$8),"")</f>
        <v/>
      </c>
      <c r="H4639" s="103" t="str">
        <f>IF(ISNUMBER('Форма 1'!Y4639),'Форма 1'!$H4639*VLOOKUP('Форма 1'!$F4639,'Придельники с 2022'!$B$4:$X$28,'Форма 1'!Y$8),"")</f>
        <v/>
      </c>
      <c r="I4639" s="103" t="str">
        <f>IF(ISNUMBER('Форма 1'!Z4639),'Форма 1'!$H4639*VLOOKUP('Форма 1'!$F4639,'Придельники с 2022'!$B$4:$X$28,'Форма 1'!Z$8),"")</f>
        <v/>
      </c>
      <c r="J4639" s="103" t="str">
        <f>IF(ISNUMBER('Форма 1'!AA4639),'Форма 1'!$H4639*VLOOKUP('Форма 1'!$F4639,'Придельники с 2022'!$B$4:$X$28,'Форма 1'!AA$8),"")</f>
        <v/>
      </c>
      <c r="K4639" s="90"/>
      <c r="L4639" s="87"/>
      <c r="M4639" s="103">
        <f>IF(ISNUMBER('Форма 1'!AD4639),'Форма 1'!$H4639*VLOOKUP('Форма 1'!$F4639,'Придельники с 2022'!$B$4:$X$28,'Форма 1'!AD$8),"")</f>
        <v>17376831.920000002</v>
      </c>
      <c r="N4639" s="103" t="str">
        <f>IF(ISBLANK('Форма 1'!$AE4639),"",IF('Форма 1'!$AE4639=1,'Форма 1'!$H4639*VLOOKUP('Форма 1'!$F4639,'Придельники с 2022'!$B$4:$X$28,'Форма 1'!$AE$8,0),IF('Форма 1'!$AE4639=2,'Форма 1'!$H4639*VLOOKUP('Форма 1'!$F4639,'Придельники с 2022'!$B$4:$X$28,13,0),IF('Форма 1'!$AE4639=3,'Форма 1'!$H4639*VLOOKUP('Форма 1'!$F4639,'Придельники с 2022'!$B$4:$X$28,12,0)))))</f>
        <v/>
      </c>
      <c r="O4639" s="103" t="str">
        <f>IF(ISNUMBER('Форма 1'!AF4639),'Форма 1'!$H4639*VLOOKUP('Форма 1'!$F4639,'Придельники с 2022'!$B$4:$X$28,'Форма 1'!AF$8),"")</f>
        <v/>
      </c>
      <c r="P4639" s="87"/>
      <c r="Q4639" s="103" t="str">
        <f>IF(ISNUMBER('Форма 1'!AH4639),'Форма 1'!$H4639*VLOOKUP('Форма 1'!$F4639,'Придельники с 2022'!$B$4:$X$28,'Форма 1'!AH$8),"")</f>
        <v/>
      </c>
      <c r="R4639" s="103" t="str">
        <f>IF(ISNUMBER('Форма 1'!AI4639),'Форма 1'!$H4639*VLOOKUP('Форма 1'!$F4639,'Придельники с 2022'!$B$4:$X$28,'Форма 1'!AI$8),"")</f>
        <v/>
      </c>
      <c r="S4639" s="103" t="str">
        <f>IF(ISNUMBER('Форма 1'!AJ4639),'Форма 1'!$H4639*VLOOKUP('Форма 1'!$F4639,'Придельники с 2022'!$B$4:$X$28,'Форма 1'!AJ$8),"")</f>
        <v/>
      </c>
      <c r="T4639" s="87"/>
    </row>
    <row r="4640" spans="1:20">
      <c r="A4640" s="188">
        <f t="shared" si="299"/>
        <v>33</v>
      </c>
      <c r="B4640" s="189" t="s">
        <v>4471</v>
      </c>
      <c r="C4640" s="99">
        <f t="shared" si="301"/>
        <v>8971912.5440000016</v>
      </c>
      <c r="D4640" s="103" t="str">
        <f>IF(ISNUMBER('Форма 1'!U4640),'Форма 1'!$H4640*VLOOKUP('Форма 1'!$F4640,'Придельники с 2022'!$B$4:$X$28,'Форма 1'!U$8),"")</f>
        <v/>
      </c>
      <c r="E4640" s="103" t="str">
        <f>IF(ISNUMBER('Форма 1'!V4640),'Форма 1'!$H4640*VLOOKUP('Форма 1'!$F4640,'Придельники с 2022'!$B$4:$X$28,'Форма 1'!V$8),"")</f>
        <v/>
      </c>
      <c r="F4640" s="103" t="str">
        <f>IF(ISNUMBER('Форма 1'!W4640),'Форма 1'!$H4640*VLOOKUP('Форма 1'!$F4640,'Придельники с 2022'!$B$4:$X$28,'Форма 1'!W$8),"")</f>
        <v/>
      </c>
      <c r="G4640" s="103" t="str">
        <f>IF(ISNUMBER('Форма 1'!X4640),'Форма 1'!$H4640*VLOOKUP('Форма 1'!$F4640,'Придельники с 2022'!$B$4:$X$28,'Форма 1'!X$8),"")</f>
        <v/>
      </c>
      <c r="H4640" s="103" t="str">
        <f>IF(ISNUMBER('Форма 1'!Y4640),'Форма 1'!$H4640*VLOOKUP('Форма 1'!$F4640,'Придельники с 2022'!$B$4:$X$28,'Форма 1'!Y$8),"")</f>
        <v/>
      </c>
      <c r="I4640" s="103" t="str">
        <f>IF(ISNUMBER('Форма 1'!Z4640),'Форма 1'!$H4640*VLOOKUP('Форма 1'!$F4640,'Придельники с 2022'!$B$4:$X$28,'Форма 1'!Z$8),"")</f>
        <v/>
      </c>
      <c r="J4640" s="103" t="str">
        <f>IF(ISNUMBER('Форма 1'!AA4640),'Форма 1'!$H4640*VLOOKUP('Форма 1'!$F4640,'Придельники с 2022'!$B$4:$X$28,'Форма 1'!AA$8),"")</f>
        <v/>
      </c>
      <c r="K4640" s="90"/>
      <c r="L4640" s="87"/>
      <c r="M4640" s="103">
        <f>IF(ISNUMBER('Форма 1'!AD4640),'Форма 1'!$H4640*VLOOKUP('Форма 1'!$F4640,'Придельники с 2022'!$B$4:$X$28,'Форма 1'!AD$8),"")</f>
        <v>8971912.5440000016</v>
      </c>
      <c r="N4640" s="103" t="str">
        <f>IF(ISBLANK('Форма 1'!$AE4640),"",IF('Форма 1'!$AE4640=1,'Форма 1'!$H4640*VLOOKUP('Форма 1'!$F4640,'Придельники с 2022'!$B$4:$X$28,'Форма 1'!$AE$8,0),IF('Форма 1'!$AE4640=2,'Форма 1'!$H4640*VLOOKUP('Форма 1'!$F4640,'Придельники с 2022'!$B$4:$X$28,13,0),IF('Форма 1'!$AE4640=3,'Форма 1'!$H4640*VLOOKUP('Форма 1'!$F4640,'Придельники с 2022'!$B$4:$X$28,12,0)))))</f>
        <v/>
      </c>
      <c r="O4640" s="103" t="str">
        <f>IF(ISNUMBER('Форма 1'!AF4640),'Форма 1'!$H4640*VLOOKUP('Форма 1'!$F4640,'Придельники с 2022'!$B$4:$X$28,'Форма 1'!AF$8),"")</f>
        <v/>
      </c>
      <c r="P4640" s="87"/>
      <c r="Q4640" s="103" t="str">
        <f>IF(ISNUMBER('Форма 1'!AH4640),'Форма 1'!$H4640*VLOOKUP('Форма 1'!$F4640,'Придельники с 2022'!$B$4:$X$28,'Форма 1'!AH$8),"")</f>
        <v/>
      </c>
      <c r="R4640" s="103" t="str">
        <f>IF(ISNUMBER('Форма 1'!AI4640),'Форма 1'!$H4640*VLOOKUP('Форма 1'!$F4640,'Придельники с 2022'!$B$4:$X$28,'Форма 1'!AI$8),"")</f>
        <v/>
      </c>
      <c r="S4640" s="103" t="str">
        <f>IF(ISNUMBER('Форма 1'!AJ4640),'Форма 1'!$H4640*VLOOKUP('Форма 1'!$F4640,'Придельники с 2022'!$B$4:$X$28,'Форма 1'!AJ$8),"")</f>
        <v/>
      </c>
      <c r="T4640" s="87"/>
    </row>
    <row r="4641" spans="1:20">
      <c r="A4641" s="188">
        <f t="shared" ref="A4641:A4706" si="302">A4640+1</f>
        <v>34</v>
      </c>
      <c r="B4641" s="189" t="s">
        <v>4472</v>
      </c>
      <c r="C4641" s="99">
        <f t="shared" si="301"/>
        <v>17051227.424000002</v>
      </c>
      <c r="D4641" s="103" t="str">
        <f>IF(ISNUMBER('Форма 1'!U4641),'Форма 1'!$H4641*VLOOKUP('Форма 1'!$F4641,'Придельники с 2022'!$B$4:$X$28,'Форма 1'!U$8),"")</f>
        <v/>
      </c>
      <c r="E4641" s="103" t="str">
        <f>IF(ISNUMBER('Форма 1'!V4641),'Форма 1'!$H4641*VLOOKUP('Форма 1'!$F4641,'Придельники с 2022'!$B$4:$X$28,'Форма 1'!V$8),"")</f>
        <v/>
      </c>
      <c r="F4641" s="103" t="str">
        <f>IF(ISNUMBER('Форма 1'!W4641),'Форма 1'!$H4641*VLOOKUP('Форма 1'!$F4641,'Придельники с 2022'!$B$4:$X$28,'Форма 1'!W$8),"")</f>
        <v/>
      </c>
      <c r="G4641" s="103" t="str">
        <f>IF(ISNUMBER('Форма 1'!X4641),'Форма 1'!$H4641*VLOOKUP('Форма 1'!$F4641,'Придельники с 2022'!$B$4:$X$28,'Форма 1'!X$8),"")</f>
        <v/>
      </c>
      <c r="H4641" s="103" t="str">
        <f>IF(ISNUMBER('Форма 1'!Y4641),'Форма 1'!$H4641*VLOOKUP('Форма 1'!$F4641,'Придельники с 2022'!$B$4:$X$28,'Форма 1'!Y$8),"")</f>
        <v/>
      </c>
      <c r="I4641" s="103" t="str">
        <f>IF(ISNUMBER('Форма 1'!Z4641),'Форма 1'!$H4641*VLOOKUP('Форма 1'!$F4641,'Придельники с 2022'!$B$4:$X$28,'Форма 1'!Z$8),"")</f>
        <v/>
      </c>
      <c r="J4641" s="103" t="str">
        <f>IF(ISNUMBER('Форма 1'!AA4641),'Форма 1'!$H4641*VLOOKUP('Форма 1'!$F4641,'Придельники с 2022'!$B$4:$X$28,'Форма 1'!AA$8),"")</f>
        <v/>
      </c>
      <c r="K4641" s="90"/>
      <c r="L4641" s="87"/>
      <c r="M4641" s="103">
        <f>IF(ISNUMBER('Форма 1'!AD4641),'Форма 1'!$H4641*VLOOKUP('Форма 1'!$F4641,'Придельники с 2022'!$B$4:$X$28,'Форма 1'!AD$8),"")</f>
        <v>17051227.424000002</v>
      </c>
      <c r="N4641" s="103" t="str">
        <f>IF(ISBLANK('Форма 1'!$AE4641),"",IF('Форма 1'!$AE4641=1,'Форма 1'!$H4641*VLOOKUP('Форма 1'!$F4641,'Придельники с 2022'!$B$4:$X$28,'Форма 1'!$AE$8,0),IF('Форма 1'!$AE4641=2,'Форма 1'!$H4641*VLOOKUP('Форма 1'!$F4641,'Придельники с 2022'!$B$4:$X$28,13,0),IF('Форма 1'!$AE4641=3,'Форма 1'!$H4641*VLOOKUP('Форма 1'!$F4641,'Придельники с 2022'!$B$4:$X$28,12,0)))))</f>
        <v/>
      </c>
      <c r="O4641" s="103" t="str">
        <f>IF(ISNUMBER('Форма 1'!AF4641),'Форма 1'!$H4641*VLOOKUP('Форма 1'!$F4641,'Придельники с 2022'!$B$4:$X$28,'Форма 1'!AF$8),"")</f>
        <v/>
      </c>
      <c r="P4641" s="87"/>
      <c r="Q4641" s="103" t="str">
        <f>IF(ISNUMBER('Форма 1'!AH4641),'Форма 1'!$H4641*VLOOKUP('Форма 1'!$F4641,'Придельники с 2022'!$B$4:$X$28,'Форма 1'!AH$8),"")</f>
        <v/>
      </c>
      <c r="R4641" s="103" t="str">
        <f>IF(ISNUMBER('Форма 1'!AI4641),'Форма 1'!$H4641*VLOOKUP('Форма 1'!$F4641,'Придельники с 2022'!$B$4:$X$28,'Форма 1'!AI$8),"")</f>
        <v/>
      </c>
      <c r="S4641" s="103" t="str">
        <f>IF(ISNUMBER('Форма 1'!AJ4641),'Форма 1'!$H4641*VLOOKUP('Форма 1'!$F4641,'Придельники с 2022'!$B$4:$X$28,'Форма 1'!AJ$8),"")</f>
        <v/>
      </c>
      <c r="T4641" s="87"/>
    </row>
    <row r="4642" spans="1:20">
      <c r="A4642" s="188">
        <f t="shared" si="302"/>
        <v>35</v>
      </c>
      <c r="B4642" s="189" t="s">
        <v>4473</v>
      </c>
      <c r="C4642" s="99">
        <f t="shared" si="301"/>
        <v>25006580.280000001</v>
      </c>
      <c r="D4642" s="103" t="str">
        <f>IF(ISNUMBER('Форма 1'!U4642),'Форма 1'!$H4642*VLOOKUP('Форма 1'!$F4642,'Придельники с 2022'!$B$4:$X$28,'Форма 1'!U$8),"")</f>
        <v/>
      </c>
      <c r="E4642" s="103" t="str">
        <f>IF(ISNUMBER('Форма 1'!V4642),'Форма 1'!$H4642*VLOOKUP('Форма 1'!$F4642,'Придельники с 2022'!$B$4:$X$28,'Форма 1'!V$8),"")</f>
        <v/>
      </c>
      <c r="F4642" s="103" t="str">
        <f>IF(ISNUMBER('Форма 1'!W4642),'Форма 1'!$H4642*VLOOKUP('Форма 1'!$F4642,'Придельники с 2022'!$B$4:$X$28,'Форма 1'!W$8),"")</f>
        <v/>
      </c>
      <c r="G4642" s="103" t="str">
        <f>IF(ISNUMBER('Форма 1'!X4642),'Форма 1'!$H4642*VLOOKUP('Форма 1'!$F4642,'Придельники с 2022'!$B$4:$X$28,'Форма 1'!X$8),"")</f>
        <v/>
      </c>
      <c r="H4642" s="103" t="str">
        <f>IF(ISNUMBER('Форма 1'!Y4642),'Форма 1'!$H4642*VLOOKUP('Форма 1'!$F4642,'Придельники с 2022'!$B$4:$X$28,'Форма 1'!Y$8),"")</f>
        <v/>
      </c>
      <c r="I4642" s="103" t="str">
        <f>IF(ISNUMBER('Форма 1'!Z4642),'Форма 1'!$H4642*VLOOKUP('Форма 1'!$F4642,'Придельники с 2022'!$B$4:$X$28,'Форма 1'!Z$8),"")</f>
        <v/>
      </c>
      <c r="J4642" s="103" t="str">
        <f>IF(ISNUMBER('Форма 1'!AA4642),'Форма 1'!$H4642*VLOOKUP('Форма 1'!$F4642,'Придельники с 2022'!$B$4:$X$28,'Форма 1'!AA$8),"")</f>
        <v/>
      </c>
      <c r="K4642" s="90">
        <v>9</v>
      </c>
      <c r="L4642" s="87">
        <f>2778508.92*K4642</f>
        <v>25006580.280000001</v>
      </c>
      <c r="M4642" s="103" t="str">
        <f>IF(ISNUMBER('Форма 1'!AD4642),'Форма 1'!$H4642*VLOOKUP('Форма 1'!$F4642,'Придельники с 2022'!$B$4:$X$28,'Форма 1'!AD$8),"")</f>
        <v/>
      </c>
      <c r="N4642" s="103" t="str">
        <f>IF(ISBLANK('Форма 1'!$AE4642),"",IF('Форма 1'!$AE4642=1,'Форма 1'!$H4642*VLOOKUP('Форма 1'!$F4642,'Придельники с 2022'!$B$4:$X$28,'Форма 1'!$AE$8,0),IF('Форма 1'!$AE4642=2,'Форма 1'!$H4642*VLOOKUP('Форма 1'!$F4642,'Придельники с 2022'!$B$4:$X$28,13,0),IF('Форма 1'!$AE4642=3,'Форма 1'!$H4642*VLOOKUP('Форма 1'!$F4642,'Придельники с 2022'!$B$4:$X$28,12,0)))))</f>
        <v/>
      </c>
      <c r="O4642" s="103" t="str">
        <f>IF(ISNUMBER('Форма 1'!AF4642),'Форма 1'!$H4642*VLOOKUP('Форма 1'!$F4642,'Придельники с 2022'!$B$4:$X$28,'Форма 1'!AF$8),"")</f>
        <v/>
      </c>
      <c r="P4642" s="87"/>
      <c r="Q4642" s="103" t="str">
        <f>IF(ISNUMBER('Форма 1'!AH4642),'Форма 1'!$H4642*VLOOKUP('Форма 1'!$F4642,'Придельники с 2022'!$B$4:$X$28,'Форма 1'!AH$8),"")</f>
        <v/>
      </c>
      <c r="R4642" s="103" t="str">
        <f>IF(ISNUMBER('Форма 1'!AI4642),'Форма 1'!$H4642*VLOOKUP('Форма 1'!$F4642,'Придельники с 2022'!$B$4:$X$28,'Форма 1'!AI$8),"")</f>
        <v/>
      </c>
      <c r="S4642" s="103" t="str">
        <f>IF(ISNUMBER('Форма 1'!AJ4642),'Форма 1'!$H4642*VLOOKUP('Форма 1'!$F4642,'Придельники с 2022'!$B$4:$X$28,'Форма 1'!AJ$8),"")</f>
        <v/>
      </c>
      <c r="T4642" s="87"/>
    </row>
    <row r="4643" spans="1:20">
      <c r="A4643" s="188">
        <f t="shared" si="302"/>
        <v>36</v>
      </c>
      <c r="B4643" s="189" t="s">
        <v>4474</v>
      </c>
      <c r="C4643" s="99">
        <f t="shared" si="301"/>
        <v>24705320.77</v>
      </c>
      <c r="D4643" s="103" t="str">
        <f>IF(ISNUMBER('Форма 1'!U4643),'Форма 1'!$H4643*VLOOKUP('Форма 1'!$F4643,'Придельники с 2022'!$B$4:$X$28,'Форма 1'!U$8),"")</f>
        <v/>
      </c>
      <c r="E4643" s="103" t="str">
        <f>IF(ISNUMBER('Форма 1'!V4643),'Форма 1'!$H4643*VLOOKUP('Форма 1'!$F4643,'Придельники с 2022'!$B$4:$X$28,'Форма 1'!V$8),"")</f>
        <v/>
      </c>
      <c r="F4643" s="103" t="str">
        <f>IF(ISNUMBER('Форма 1'!W4643),'Форма 1'!$H4643*VLOOKUP('Форма 1'!$F4643,'Придельники с 2022'!$B$4:$X$28,'Форма 1'!W$8),"")</f>
        <v/>
      </c>
      <c r="G4643" s="103" t="str">
        <f>IF(ISNUMBER('Форма 1'!X4643),'Форма 1'!$H4643*VLOOKUP('Форма 1'!$F4643,'Придельники с 2022'!$B$4:$X$28,'Форма 1'!X$8),"")</f>
        <v/>
      </c>
      <c r="H4643" s="103" t="str">
        <f>IF(ISNUMBER('Форма 1'!Y4643),'Форма 1'!$H4643*VLOOKUP('Форма 1'!$F4643,'Придельники с 2022'!$B$4:$X$28,'Форма 1'!Y$8),"")</f>
        <v/>
      </c>
      <c r="I4643" s="103" t="str">
        <f>IF(ISNUMBER('Форма 1'!Z4643),'Форма 1'!$H4643*VLOOKUP('Форма 1'!$F4643,'Придельники с 2022'!$B$4:$X$28,'Форма 1'!Z$8),"")</f>
        <v/>
      </c>
      <c r="J4643" s="103" t="str">
        <f>IF(ISNUMBER('Форма 1'!AA4643),'Форма 1'!$H4643*VLOOKUP('Форма 1'!$F4643,'Придельники с 2022'!$B$4:$X$28,'Форма 1'!AA$8),"")</f>
        <v/>
      </c>
      <c r="K4643" s="90"/>
      <c r="L4643" s="87"/>
      <c r="M4643" s="103">
        <f>IF(ISNUMBER('Форма 1'!AD4643),'Форма 1'!$H4643*VLOOKUP('Форма 1'!$F4643,'Придельники с 2022'!$B$4:$X$28,'Форма 1'!AD$8),"")</f>
        <v>24705320.77</v>
      </c>
      <c r="N4643" s="103" t="str">
        <f>IF(ISBLANK('Форма 1'!$AE4643),"",IF('Форма 1'!$AE4643=1,'Форма 1'!$H4643*VLOOKUP('Форма 1'!$F4643,'Придельники с 2022'!$B$4:$X$28,'Форма 1'!$AE$8,0),IF('Форма 1'!$AE4643=2,'Форма 1'!$H4643*VLOOKUP('Форма 1'!$F4643,'Придельники с 2022'!$B$4:$X$28,13,0),IF('Форма 1'!$AE4643=3,'Форма 1'!$H4643*VLOOKUP('Форма 1'!$F4643,'Придельники с 2022'!$B$4:$X$28,12,0)))))</f>
        <v/>
      </c>
      <c r="O4643" s="103" t="str">
        <f>IF(ISNUMBER('Форма 1'!AF4643),'Форма 1'!$H4643*VLOOKUP('Форма 1'!$F4643,'Придельники с 2022'!$B$4:$X$28,'Форма 1'!AF$8),"")</f>
        <v/>
      </c>
      <c r="P4643" s="87"/>
      <c r="Q4643" s="103" t="str">
        <f>IF(ISNUMBER('Форма 1'!AH4643),'Форма 1'!$H4643*VLOOKUP('Форма 1'!$F4643,'Придельники с 2022'!$B$4:$X$28,'Форма 1'!AH$8),"")</f>
        <v/>
      </c>
      <c r="R4643" s="103" t="str">
        <f>IF(ISNUMBER('Форма 1'!AI4643),'Форма 1'!$H4643*VLOOKUP('Форма 1'!$F4643,'Придельники с 2022'!$B$4:$X$28,'Форма 1'!AI$8),"")</f>
        <v/>
      </c>
      <c r="S4643" s="103" t="str">
        <f>IF(ISNUMBER('Форма 1'!AJ4643),'Форма 1'!$H4643*VLOOKUP('Форма 1'!$F4643,'Придельники с 2022'!$B$4:$X$28,'Форма 1'!AJ$8),"")</f>
        <v/>
      </c>
      <c r="T4643" s="87"/>
    </row>
    <row r="4644" spans="1:20">
      <c r="A4644" s="188">
        <f t="shared" si="302"/>
        <v>37</v>
      </c>
      <c r="B4644" s="189" t="s">
        <v>4475</v>
      </c>
      <c r="C4644" s="99">
        <f t="shared" si="301"/>
        <v>17523196.32</v>
      </c>
      <c r="D4644" s="103" t="str">
        <f>IF(ISNUMBER('Форма 1'!U4644),'Форма 1'!$H4644*VLOOKUP('Форма 1'!$F4644,'Придельники с 2022'!$B$4:$X$28,'Форма 1'!U$8),"")</f>
        <v/>
      </c>
      <c r="E4644" s="103" t="str">
        <f>IF(ISNUMBER('Форма 1'!V4644),'Форма 1'!$H4644*VLOOKUP('Форма 1'!$F4644,'Придельники с 2022'!$B$4:$X$28,'Форма 1'!V$8),"")</f>
        <v/>
      </c>
      <c r="F4644" s="103" t="str">
        <f>IF(ISNUMBER('Форма 1'!W4644),'Форма 1'!$H4644*VLOOKUP('Форма 1'!$F4644,'Придельники с 2022'!$B$4:$X$28,'Форма 1'!W$8),"")</f>
        <v/>
      </c>
      <c r="G4644" s="103" t="str">
        <f>IF(ISNUMBER('Форма 1'!X4644),'Форма 1'!$H4644*VLOOKUP('Форма 1'!$F4644,'Придельники с 2022'!$B$4:$X$28,'Форма 1'!X$8),"")</f>
        <v/>
      </c>
      <c r="H4644" s="103" t="str">
        <f>IF(ISNUMBER('Форма 1'!Y4644),'Форма 1'!$H4644*VLOOKUP('Форма 1'!$F4644,'Придельники с 2022'!$B$4:$X$28,'Форма 1'!Y$8),"")</f>
        <v/>
      </c>
      <c r="I4644" s="103" t="str">
        <f>IF(ISNUMBER('Форма 1'!Z4644),'Форма 1'!$H4644*VLOOKUP('Форма 1'!$F4644,'Придельники с 2022'!$B$4:$X$28,'Форма 1'!Z$8),"")</f>
        <v/>
      </c>
      <c r="J4644" s="103" t="str">
        <f>IF(ISNUMBER('Форма 1'!AA4644),'Форма 1'!$H4644*VLOOKUP('Форма 1'!$F4644,'Придельники с 2022'!$B$4:$X$28,'Форма 1'!AA$8),"")</f>
        <v/>
      </c>
      <c r="K4644" s="90"/>
      <c r="L4644" s="87"/>
      <c r="M4644" s="103">
        <f>IF(ISNUMBER('Форма 1'!AD4644),'Форма 1'!$H4644*VLOOKUP('Форма 1'!$F4644,'Придельники с 2022'!$B$4:$X$28,'Форма 1'!AD$8),"")</f>
        <v>17523196.32</v>
      </c>
      <c r="N4644" s="103" t="str">
        <f>IF(ISBLANK('Форма 1'!$AE4644),"",IF('Форма 1'!$AE4644=1,'Форма 1'!$H4644*VLOOKUP('Форма 1'!$F4644,'Придельники с 2022'!$B$4:$X$28,'Форма 1'!$AE$8,0),IF('Форма 1'!$AE4644=2,'Форма 1'!$H4644*VLOOKUP('Форма 1'!$F4644,'Придельники с 2022'!$B$4:$X$28,13,0),IF('Форма 1'!$AE4644=3,'Форма 1'!$H4644*VLOOKUP('Форма 1'!$F4644,'Придельники с 2022'!$B$4:$X$28,12,0)))))</f>
        <v/>
      </c>
      <c r="O4644" s="103" t="str">
        <f>IF(ISNUMBER('Форма 1'!AF4644),'Форма 1'!$H4644*VLOOKUP('Форма 1'!$F4644,'Придельники с 2022'!$B$4:$X$28,'Форма 1'!AF$8),"")</f>
        <v/>
      </c>
      <c r="P4644" s="87"/>
      <c r="Q4644" s="103" t="str">
        <f>IF(ISNUMBER('Форма 1'!AH4644),'Форма 1'!$H4644*VLOOKUP('Форма 1'!$F4644,'Придельники с 2022'!$B$4:$X$28,'Форма 1'!AH$8),"")</f>
        <v/>
      </c>
      <c r="R4644" s="103" t="str">
        <f>IF(ISNUMBER('Форма 1'!AI4644),'Форма 1'!$H4644*VLOOKUP('Форма 1'!$F4644,'Придельники с 2022'!$B$4:$X$28,'Форма 1'!AI$8),"")</f>
        <v/>
      </c>
      <c r="S4644" s="103" t="str">
        <f>IF(ISNUMBER('Форма 1'!AJ4644),'Форма 1'!$H4644*VLOOKUP('Форма 1'!$F4644,'Придельники с 2022'!$B$4:$X$28,'Форма 1'!AJ$8),"")</f>
        <v/>
      </c>
      <c r="T4644" s="87"/>
    </row>
    <row r="4645" spans="1:20">
      <c r="A4645" s="188">
        <f t="shared" si="302"/>
        <v>38</v>
      </c>
      <c r="B4645" s="189" t="s">
        <v>4476</v>
      </c>
      <c r="C4645" s="99">
        <f t="shared" si="301"/>
        <v>16913870.063999999</v>
      </c>
      <c r="D4645" s="103" t="str">
        <f>IF(ISNUMBER('Форма 1'!U4645),'Форма 1'!$H4645*VLOOKUP('Форма 1'!$F4645,'Придельники с 2022'!$B$4:$X$28,'Форма 1'!U$8),"")</f>
        <v/>
      </c>
      <c r="E4645" s="103" t="str">
        <f>IF(ISNUMBER('Форма 1'!V4645),'Форма 1'!$H4645*VLOOKUP('Форма 1'!$F4645,'Придельники с 2022'!$B$4:$X$28,'Форма 1'!V$8),"")</f>
        <v/>
      </c>
      <c r="F4645" s="103" t="str">
        <f>IF(ISNUMBER('Форма 1'!W4645),'Форма 1'!$H4645*VLOOKUP('Форма 1'!$F4645,'Придельники с 2022'!$B$4:$X$28,'Форма 1'!W$8),"")</f>
        <v/>
      </c>
      <c r="G4645" s="103" t="str">
        <f>IF(ISNUMBER('Форма 1'!X4645),'Форма 1'!$H4645*VLOOKUP('Форма 1'!$F4645,'Придельники с 2022'!$B$4:$X$28,'Форма 1'!X$8),"")</f>
        <v/>
      </c>
      <c r="H4645" s="103" t="str">
        <f>IF(ISNUMBER('Форма 1'!Y4645),'Форма 1'!$H4645*VLOOKUP('Форма 1'!$F4645,'Придельники с 2022'!$B$4:$X$28,'Форма 1'!Y$8),"")</f>
        <v/>
      </c>
      <c r="I4645" s="103" t="str">
        <f>IF(ISNUMBER('Форма 1'!Z4645),'Форма 1'!$H4645*VLOOKUP('Форма 1'!$F4645,'Придельники с 2022'!$B$4:$X$28,'Форма 1'!Z$8),"")</f>
        <v/>
      </c>
      <c r="J4645" s="103" t="str">
        <f>IF(ISNUMBER('Форма 1'!AA4645),'Форма 1'!$H4645*VLOOKUP('Форма 1'!$F4645,'Придельники с 2022'!$B$4:$X$28,'Форма 1'!AA$8),"")</f>
        <v/>
      </c>
      <c r="K4645" s="90"/>
      <c r="L4645" s="87"/>
      <c r="M4645" s="103">
        <f>IF(ISNUMBER('Форма 1'!AD4645),'Форма 1'!$H4645*VLOOKUP('Форма 1'!$F4645,'Придельники с 2022'!$B$4:$X$28,'Форма 1'!AD$8),"")</f>
        <v>16913870.063999999</v>
      </c>
      <c r="N4645" s="103" t="str">
        <f>IF(ISBLANK('Форма 1'!$AE4645),"",IF('Форма 1'!$AE4645=1,'Форма 1'!$H4645*VLOOKUP('Форма 1'!$F4645,'Придельники с 2022'!$B$4:$X$28,'Форма 1'!$AE$8,0),IF('Форма 1'!$AE4645=2,'Форма 1'!$H4645*VLOOKUP('Форма 1'!$F4645,'Придельники с 2022'!$B$4:$X$28,13,0),IF('Форма 1'!$AE4645=3,'Форма 1'!$H4645*VLOOKUP('Форма 1'!$F4645,'Придельники с 2022'!$B$4:$X$28,12,0)))))</f>
        <v/>
      </c>
      <c r="O4645" s="103" t="str">
        <f>IF(ISNUMBER('Форма 1'!AF4645),'Форма 1'!$H4645*VLOOKUP('Форма 1'!$F4645,'Придельники с 2022'!$B$4:$X$28,'Форма 1'!AF$8),"")</f>
        <v/>
      </c>
      <c r="P4645" s="87"/>
      <c r="Q4645" s="103" t="str">
        <f>IF(ISNUMBER('Форма 1'!AH4645),'Форма 1'!$H4645*VLOOKUP('Форма 1'!$F4645,'Придельники с 2022'!$B$4:$X$28,'Форма 1'!AH$8),"")</f>
        <v/>
      </c>
      <c r="R4645" s="103" t="str">
        <f>IF(ISNUMBER('Форма 1'!AI4645),'Форма 1'!$H4645*VLOOKUP('Форма 1'!$F4645,'Придельники с 2022'!$B$4:$X$28,'Форма 1'!AI$8),"")</f>
        <v/>
      </c>
      <c r="S4645" s="103" t="str">
        <f>IF(ISNUMBER('Форма 1'!AJ4645),'Форма 1'!$H4645*VLOOKUP('Форма 1'!$F4645,'Придельники с 2022'!$B$4:$X$28,'Форма 1'!AJ$8),"")</f>
        <v/>
      </c>
      <c r="T4645" s="87"/>
    </row>
    <row r="4646" spans="1:20">
      <c r="A4646" s="188">
        <f t="shared" si="302"/>
        <v>39</v>
      </c>
      <c r="B4646" s="189" t="s">
        <v>4477</v>
      </c>
      <c r="C4646" s="99">
        <f t="shared" si="301"/>
        <v>23147642.447999999</v>
      </c>
      <c r="D4646" s="103" t="str">
        <f>IF(ISNUMBER('Форма 1'!U4646),'Форма 1'!$H4646*VLOOKUP('Форма 1'!$F4646,'Придельники с 2022'!$B$4:$X$28,'Форма 1'!U$8),"")</f>
        <v/>
      </c>
      <c r="E4646" s="103" t="str">
        <f>IF(ISNUMBER('Форма 1'!V4646),'Форма 1'!$H4646*VLOOKUP('Форма 1'!$F4646,'Придельники с 2022'!$B$4:$X$28,'Форма 1'!V$8),"")</f>
        <v/>
      </c>
      <c r="F4646" s="103" t="str">
        <f>IF(ISNUMBER('Форма 1'!W4646),'Форма 1'!$H4646*VLOOKUP('Форма 1'!$F4646,'Придельники с 2022'!$B$4:$X$28,'Форма 1'!W$8),"")</f>
        <v/>
      </c>
      <c r="G4646" s="103" t="str">
        <f>IF(ISNUMBER('Форма 1'!X4646),'Форма 1'!$H4646*VLOOKUP('Форма 1'!$F4646,'Придельники с 2022'!$B$4:$X$28,'Форма 1'!X$8),"")</f>
        <v/>
      </c>
      <c r="H4646" s="103" t="str">
        <f>IF(ISNUMBER('Форма 1'!Y4646),'Форма 1'!$H4646*VLOOKUP('Форма 1'!$F4646,'Придельники с 2022'!$B$4:$X$28,'Форма 1'!Y$8),"")</f>
        <v/>
      </c>
      <c r="I4646" s="103" t="str">
        <f>IF(ISNUMBER('Форма 1'!Z4646),'Форма 1'!$H4646*VLOOKUP('Форма 1'!$F4646,'Придельники с 2022'!$B$4:$X$28,'Форма 1'!Z$8),"")</f>
        <v/>
      </c>
      <c r="J4646" s="103" t="str">
        <f>IF(ISNUMBER('Форма 1'!AA4646),'Форма 1'!$H4646*VLOOKUP('Форма 1'!$F4646,'Придельники с 2022'!$B$4:$X$28,'Форма 1'!AA$8),"")</f>
        <v/>
      </c>
      <c r="K4646" s="90"/>
      <c r="L4646" s="87"/>
      <c r="M4646" s="103">
        <f>IF(ISNUMBER('Форма 1'!AD4646),'Форма 1'!$H4646*VLOOKUP('Форма 1'!$F4646,'Придельники с 2022'!$B$4:$X$28,'Форма 1'!AD$8),"")</f>
        <v>23147642.447999999</v>
      </c>
      <c r="N4646" s="103" t="str">
        <f>IF(ISBLANK('Форма 1'!$AE4646),"",IF('Форма 1'!$AE4646=1,'Форма 1'!$H4646*VLOOKUP('Форма 1'!$F4646,'Придельники с 2022'!$B$4:$X$28,'Форма 1'!$AE$8,0),IF('Форма 1'!$AE4646=2,'Форма 1'!$H4646*VLOOKUP('Форма 1'!$F4646,'Придельники с 2022'!$B$4:$X$28,13,0),IF('Форма 1'!$AE4646=3,'Форма 1'!$H4646*VLOOKUP('Форма 1'!$F4646,'Придельники с 2022'!$B$4:$X$28,12,0)))))</f>
        <v/>
      </c>
      <c r="O4646" s="103" t="str">
        <f>IF(ISNUMBER('Форма 1'!AF4646),'Форма 1'!$H4646*VLOOKUP('Форма 1'!$F4646,'Придельники с 2022'!$B$4:$X$28,'Форма 1'!AF$8),"")</f>
        <v/>
      </c>
      <c r="P4646" s="87"/>
      <c r="Q4646" s="103" t="str">
        <f>IF(ISNUMBER('Форма 1'!AH4646),'Форма 1'!$H4646*VLOOKUP('Форма 1'!$F4646,'Придельники с 2022'!$B$4:$X$28,'Форма 1'!AH$8),"")</f>
        <v/>
      </c>
      <c r="R4646" s="103" t="str">
        <f>IF(ISNUMBER('Форма 1'!AI4646),'Форма 1'!$H4646*VLOOKUP('Форма 1'!$F4646,'Придельники с 2022'!$B$4:$X$28,'Форма 1'!AI$8),"")</f>
        <v/>
      </c>
      <c r="S4646" s="103" t="str">
        <f>IF(ISNUMBER('Форма 1'!AJ4646),'Форма 1'!$H4646*VLOOKUP('Форма 1'!$F4646,'Придельники с 2022'!$B$4:$X$28,'Форма 1'!AJ$8),"")</f>
        <v/>
      </c>
      <c r="T4646" s="87"/>
    </row>
    <row r="4647" spans="1:20">
      <c r="A4647" s="188">
        <f t="shared" si="302"/>
        <v>40</v>
      </c>
      <c r="B4647" s="189" t="s">
        <v>4478</v>
      </c>
      <c r="C4647" s="99">
        <f t="shared" si="301"/>
        <v>25528555.741</v>
      </c>
      <c r="D4647" s="103" t="str">
        <f>IF(ISNUMBER('Форма 1'!U4647),'Форма 1'!$H4647*VLOOKUP('Форма 1'!$F4647,'Придельники с 2022'!$B$4:$X$28,'Форма 1'!U$8),"")</f>
        <v/>
      </c>
      <c r="E4647" s="103" t="str">
        <f>IF(ISNUMBER('Форма 1'!V4647),'Форма 1'!$H4647*VLOOKUP('Форма 1'!$F4647,'Придельники с 2022'!$B$4:$X$28,'Форма 1'!V$8),"")</f>
        <v/>
      </c>
      <c r="F4647" s="103" t="str">
        <f>IF(ISNUMBER('Форма 1'!W4647),'Форма 1'!$H4647*VLOOKUP('Форма 1'!$F4647,'Придельники с 2022'!$B$4:$X$28,'Форма 1'!W$8),"")</f>
        <v/>
      </c>
      <c r="G4647" s="103" t="str">
        <f>IF(ISNUMBER('Форма 1'!X4647),'Форма 1'!$H4647*VLOOKUP('Форма 1'!$F4647,'Придельники с 2022'!$B$4:$X$28,'Форма 1'!X$8),"")</f>
        <v/>
      </c>
      <c r="H4647" s="103" t="str">
        <f>IF(ISNUMBER('Форма 1'!Y4647),'Форма 1'!$H4647*VLOOKUP('Форма 1'!$F4647,'Придельники с 2022'!$B$4:$X$28,'Форма 1'!Y$8),"")</f>
        <v/>
      </c>
      <c r="I4647" s="103" t="str">
        <f>IF(ISNUMBER('Форма 1'!Z4647),'Форма 1'!$H4647*VLOOKUP('Форма 1'!$F4647,'Придельники с 2022'!$B$4:$X$28,'Форма 1'!Z$8),"")</f>
        <v/>
      </c>
      <c r="J4647" s="103" t="str">
        <f>IF(ISNUMBER('Форма 1'!AA4647),'Форма 1'!$H4647*VLOOKUP('Форма 1'!$F4647,'Придельники с 2022'!$B$4:$X$28,'Форма 1'!AA$8),"")</f>
        <v/>
      </c>
      <c r="K4647" s="90"/>
      <c r="L4647" s="87"/>
      <c r="M4647" s="103">
        <f>IF(ISNUMBER('Форма 1'!AD4647),'Форма 1'!$H4647*VLOOKUP('Форма 1'!$F4647,'Придельники с 2022'!$B$4:$X$28,'Форма 1'!AD$8),"")</f>
        <v>25528555.741</v>
      </c>
      <c r="N4647" s="103" t="str">
        <f>IF(ISBLANK('Форма 1'!$AE4647),"",IF('Форма 1'!$AE4647=1,'Форма 1'!$H4647*VLOOKUP('Форма 1'!$F4647,'Придельники с 2022'!$B$4:$X$28,'Форма 1'!$AE$8,0),IF('Форма 1'!$AE4647=2,'Форма 1'!$H4647*VLOOKUP('Форма 1'!$F4647,'Придельники с 2022'!$B$4:$X$28,13,0),IF('Форма 1'!$AE4647=3,'Форма 1'!$H4647*VLOOKUP('Форма 1'!$F4647,'Придельники с 2022'!$B$4:$X$28,12,0)))))</f>
        <v/>
      </c>
      <c r="O4647" s="103" t="str">
        <f>IF(ISNUMBER('Форма 1'!AF4647),'Форма 1'!$H4647*VLOOKUP('Форма 1'!$F4647,'Придельники с 2022'!$B$4:$X$28,'Форма 1'!AF$8),"")</f>
        <v/>
      </c>
      <c r="P4647" s="87"/>
      <c r="Q4647" s="103" t="str">
        <f>IF(ISNUMBER('Форма 1'!AH4647),'Форма 1'!$H4647*VLOOKUP('Форма 1'!$F4647,'Придельники с 2022'!$B$4:$X$28,'Форма 1'!AH$8),"")</f>
        <v/>
      </c>
      <c r="R4647" s="103" t="str">
        <f>IF(ISNUMBER('Форма 1'!AI4647),'Форма 1'!$H4647*VLOOKUP('Форма 1'!$F4647,'Придельники с 2022'!$B$4:$X$28,'Форма 1'!AI$8),"")</f>
        <v/>
      </c>
      <c r="S4647" s="103" t="str">
        <f>IF(ISNUMBER('Форма 1'!AJ4647),'Форма 1'!$H4647*VLOOKUP('Форма 1'!$F4647,'Придельники с 2022'!$B$4:$X$28,'Форма 1'!AJ$8),"")</f>
        <v/>
      </c>
      <c r="T4647" s="87"/>
    </row>
    <row r="4648" spans="1:20">
      <c r="A4648" s="188">
        <f t="shared" si="302"/>
        <v>41</v>
      </c>
      <c r="B4648" s="189" t="s">
        <v>4479</v>
      </c>
      <c r="C4648" s="99">
        <f t="shared" si="301"/>
        <v>18586168.288999997</v>
      </c>
      <c r="D4648" s="103" t="str">
        <f>IF(ISNUMBER('Форма 1'!U4648),'Форма 1'!$H4648*VLOOKUP('Форма 1'!$F4648,'Придельники с 2022'!$B$4:$X$28,'Форма 1'!U$8),"")</f>
        <v/>
      </c>
      <c r="E4648" s="103" t="str">
        <f>IF(ISNUMBER('Форма 1'!V4648),'Форма 1'!$H4648*VLOOKUP('Форма 1'!$F4648,'Придельники с 2022'!$B$4:$X$28,'Форма 1'!V$8),"")</f>
        <v/>
      </c>
      <c r="F4648" s="103" t="str">
        <f>IF(ISNUMBER('Форма 1'!W4648),'Форма 1'!$H4648*VLOOKUP('Форма 1'!$F4648,'Придельники с 2022'!$B$4:$X$28,'Форма 1'!W$8),"")</f>
        <v/>
      </c>
      <c r="G4648" s="103" t="str">
        <f>IF(ISNUMBER('Форма 1'!X4648),'Форма 1'!$H4648*VLOOKUP('Форма 1'!$F4648,'Придельники с 2022'!$B$4:$X$28,'Форма 1'!X$8),"")</f>
        <v/>
      </c>
      <c r="H4648" s="103" t="str">
        <f>IF(ISNUMBER('Форма 1'!Y4648),'Форма 1'!$H4648*VLOOKUP('Форма 1'!$F4648,'Придельники с 2022'!$B$4:$X$28,'Форма 1'!Y$8),"")</f>
        <v/>
      </c>
      <c r="I4648" s="103" t="str">
        <f>IF(ISNUMBER('Форма 1'!Z4648),'Форма 1'!$H4648*VLOOKUP('Форма 1'!$F4648,'Придельники с 2022'!$B$4:$X$28,'Форма 1'!Z$8),"")</f>
        <v/>
      </c>
      <c r="J4648" s="103" t="str">
        <f>IF(ISNUMBER('Форма 1'!AA4648),'Форма 1'!$H4648*VLOOKUP('Форма 1'!$F4648,'Придельники с 2022'!$B$4:$X$28,'Форма 1'!AA$8),"")</f>
        <v/>
      </c>
      <c r="K4648" s="90"/>
      <c r="L4648" s="87"/>
      <c r="M4648" s="103">
        <f>IF(ISNUMBER('Форма 1'!AD4648),'Форма 1'!$H4648*VLOOKUP('Форма 1'!$F4648,'Придельники с 2022'!$B$4:$X$28,'Форма 1'!AD$8),"")</f>
        <v>18586168.288999997</v>
      </c>
      <c r="N4648" s="103" t="str">
        <f>IF(ISBLANK('Форма 1'!$AE4648),"",IF('Форма 1'!$AE4648=1,'Форма 1'!$H4648*VLOOKUP('Форма 1'!$F4648,'Придельники с 2022'!$B$4:$X$28,'Форма 1'!$AE$8,0),IF('Форма 1'!$AE4648=2,'Форма 1'!$H4648*VLOOKUP('Форма 1'!$F4648,'Придельники с 2022'!$B$4:$X$28,13,0),IF('Форма 1'!$AE4648=3,'Форма 1'!$H4648*VLOOKUP('Форма 1'!$F4648,'Придельники с 2022'!$B$4:$X$28,12,0)))))</f>
        <v/>
      </c>
      <c r="O4648" s="103" t="str">
        <f>IF(ISNUMBER('Форма 1'!AF4648),'Форма 1'!$H4648*VLOOKUP('Форма 1'!$F4648,'Придельники с 2022'!$B$4:$X$28,'Форма 1'!AF$8),"")</f>
        <v/>
      </c>
      <c r="P4648" s="87"/>
      <c r="Q4648" s="103" t="str">
        <f>IF(ISNUMBER('Форма 1'!AH4648),'Форма 1'!$H4648*VLOOKUP('Форма 1'!$F4648,'Придельники с 2022'!$B$4:$X$28,'Форма 1'!AH$8),"")</f>
        <v/>
      </c>
      <c r="R4648" s="103" t="str">
        <f>IF(ISNUMBER('Форма 1'!AI4648),'Форма 1'!$H4648*VLOOKUP('Форма 1'!$F4648,'Придельники с 2022'!$B$4:$X$28,'Форма 1'!AI$8),"")</f>
        <v/>
      </c>
      <c r="S4648" s="103" t="str">
        <f>IF(ISNUMBER('Форма 1'!AJ4648),'Форма 1'!$H4648*VLOOKUP('Форма 1'!$F4648,'Придельники с 2022'!$B$4:$X$28,'Форма 1'!AJ$8),"")</f>
        <v/>
      </c>
      <c r="T4648" s="87"/>
    </row>
    <row r="4649" spans="1:20">
      <c r="A4649" s="188">
        <f t="shared" si="302"/>
        <v>42</v>
      </c>
      <c r="B4649" s="189" t="s">
        <v>4480</v>
      </c>
      <c r="C4649" s="99">
        <f t="shared" si="301"/>
        <v>31849794.144000001</v>
      </c>
      <c r="D4649" s="103" t="str">
        <f>IF(ISNUMBER('Форма 1'!U4649),'Форма 1'!$H4649*VLOOKUP('Форма 1'!$F4649,'Придельники с 2022'!$B$4:$X$28,'Форма 1'!U$8),"")</f>
        <v/>
      </c>
      <c r="E4649" s="103" t="str">
        <f>IF(ISNUMBER('Форма 1'!V4649),'Форма 1'!$H4649*VLOOKUP('Форма 1'!$F4649,'Придельники с 2022'!$B$4:$X$28,'Форма 1'!V$8),"")</f>
        <v/>
      </c>
      <c r="F4649" s="103" t="str">
        <f>IF(ISNUMBER('Форма 1'!W4649),'Форма 1'!$H4649*VLOOKUP('Форма 1'!$F4649,'Придельники с 2022'!$B$4:$X$28,'Форма 1'!W$8),"")</f>
        <v/>
      </c>
      <c r="G4649" s="103" t="str">
        <f>IF(ISNUMBER('Форма 1'!X4649),'Форма 1'!$H4649*VLOOKUP('Форма 1'!$F4649,'Придельники с 2022'!$B$4:$X$28,'Форма 1'!X$8),"")</f>
        <v/>
      </c>
      <c r="H4649" s="103" t="str">
        <f>IF(ISNUMBER('Форма 1'!Y4649),'Форма 1'!$H4649*VLOOKUP('Форма 1'!$F4649,'Придельники с 2022'!$B$4:$X$28,'Форма 1'!Y$8),"")</f>
        <v/>
      </c>
      <c r="I4649" s="103" t="str">
        <f>IF(ISNUMBER('Форма 1'!Z4649),'Форма 1'!$H4649*VLOOKUP('Форма 1'!$F4649,'Придельники с 2022'!$B$4:$X$28,'Форма 1'!Z$8),"")</f>
        <v/>
      </c>
      <c r="J4649" s="103" t="str">
        <f>IF(ISNUMBER('Форма 1'!AA4649),'Форма 1'!$H4649*VLOOKUP('Форма 1'!$F4649,'Придельники с 2022'!$B$4:$X$28,'Форма 1'!AA$8),"")</f>
        <v/>
      </c>
      <c r="K4649" s="90"/>
      <c r="L4649" s="87"/>
      <c r="M4649" s="103">
        <f>IF(ISNUMBER('Форма 1'!AD4649),'Форма 1'!$H4649*VLOOKUP('Форма 1'!$F4649,'Придельники с 2022'!$B$4:$X$28,'Форма 1'!AD$8),"")</f>
        <v>31849794.144000001</v>
      </c>
      <c r="N4649" s="103" t="str">
        <f>IF(ISBLANK('Форма 1'!$AE4649),"",IF('Форма 1'!$AE4649=1,'Форма 1'!$H4649*VLOOKUP('Форма 1'!$F4649,'Придельники с 2022'!$B$4:$X$28,'Форма 1'!$AE$8,0),IF('Форма 1'!$AE4649=2,'Форма 1'!$H4649*VLOOKUP('Форма 1'!$F4649,'Придельники с 2022'!$B$4:$X$28,13,0),IF('Форма 1'!$AE4649=3,'Форма 1'!$H4649*VLOOKUP('Форма 1'!$F4649,'Придельники с 2022'!$B$4:$X$28,12,0)))))</f>
        <v/>
      </c>
      <c r="O4649" s="103" t="str">
        <f>IF(ISNUMBER('Форма 1'!AF4649),'Форма 1'!$H4649*VLOOKUP('Форма 1'!$F4649,'Придельники с 2022'!$B$4:$X$28,'Форма 1'!AF$8),"")</f>
        <v/>
      </c>
      <c r="P4649" s="87"/>
      <c r="Q4649" s="103" t="str">
        <f>IF(ISNUMBER('Форма 1'!AH4649),'Форма 1'!$H4649*VLOOKUP('Форма 1'!$F4649,'Придельники с 2022'!$B$4:$X$28,'Форма 1'!AH$8),"")</f>
        <v/>
      </c>
      <c r="R4649" s="103" t="str">
        <f>IF(ISNUMBER('Форма 1'!AI4649),'Форма 1'!$H4649*VLOOKUP('Форма 1'!$F4649,'Придельники с 2022'!$B$4:$X$28,'Форма 1'!AI$8),"")</f>
        <v/>
      </c>
      <c r="S4649" s="103" t="str">
        <f>IF(ISNUMBER('Форма 1'!AJ4649),'Форма 1'!$H4649*VLOOKUP('Форма 1'!$F4649,'Придельники с 2022'!$B$4:$X$28,'Форма 1'!AJ$8),"")</f>
        <v/>
      </c>
      <c r="T4649" s="87"/>
    </row>
    <row r="4650" spans="1:20">
      <c r="A4650" s="188">
        <f t="shared" si="302"/>
        <v>43</v>
      </c>
      <c r="B4650" s="189" t="s">
        <v>4481</v>
      </c>
      <c r="C4650" s="99">
        <f t="shared" si="301"/>
        <v>14119482.688999997</v>
      </c>
      <c r="D4650" s="103" t="str">
        <f>IF(ISNUMBER('Форма 1'!U4650),'Форма 1'!$H4650*VLOOKUP('Форма 1'!$F4650,'Придельники с 2022'!$B$4:$X$28,'Форма 1'!U$8),"")</f>
        <v/>
      </c>
      <c r="E4650" s="103" t="str">
        <f>IF(ISNUMBER('Форма 1'!V4650),'Форма 1'!$H4650*VLOOKUP('Форма 1'!$F4650,'Придельники с 2022'!$B$4:$X$28,'Форма 1'!V$8),"")</f>
        <v/>
      </c>
      <c r="F4650" s="103" t="str">
        <f>IF(ISNUMBER('Форма 1'!W4650),'Форма 1'!$H4650*VLOOKUP('Форма 1'!$F4650,'Придельники с 2022'!$B$4:$X$28,'Форма 1'!W$8),"")</f>
        <v/>
      </c>
      <c r="G4650" s="103" t="str">
        <f>IF(ISNUMBER('Форма 1'!X4650),'Форма 1'!$H4650*VLOOKUP('Форма 1'!$F4650,'Придельники с 2022'!$B$4:$X$28,'Форма 1'!X$8),"")</f>
        <v/>
      </c>
      <c r="H4650" s="103" t="str">
        <f>IF(ISNUMBER('Форма 1'!Y4650),'Форма 1'!$H4650*VLOOKUP('Форма 1'!$F4650,'Придельники с 2022'!$B$4:$X$28,'Форма 1'!Y$8),"")</f>
        <v/>
      </c>
      <c r="I4650" s="103" t="str">
        <f>IF(ISNUMBER('Форма 1'!Z4650),'Форма 1'!$H4650*VLOOKUP('Форма 1'!$F4650,'Придельники с 2022'!$B$4:$X$28,'Форма 1'!Z$8),"")</f>
        <v/>
      </c>
      <c r="J4650" s="103" t="str">
        <f>IF(ISNUMBER('Форма 1'!AA4650),'Форма 1'!$H4650*VLOOKUP('Форма 1'!$F4650,'Придельники с 2022'!$B$4:$X$28,'Форма 1'!AA$8),"")</f>
        <v/>
      </c>
      <c r="K4650" s="90"/>
      <c r="L4650" s="87"/>
      <c r="M4650" s="103">
        <f>IF(ISNUMBER('Форма 1'!AD4650),'Форма 1'!$H4650*VLOOKUP('Форма 1'!$F4650,'Придельники с 2022'!$B$4:$X$28,'Форма 1'!AD$8),"")</f>
        <v>14119482.688999997</v>
      </c>
      <c r="N4650" s="103" t="str">
        <f>IF(ISBLANK('Форма 1'!$AE4650),"",IF('Форма 1'!$AE4650=1,'Форма 1'!$H4650*VLOOKUP('Форма 1'!$F4650,'Придельники с 2022'!$B$4:$X$28,'Форма 1'!$AE$8,0),IF('Форма 1'!$AE4650=2,'Форма 1'!$H4650*VLOOKUP('Форма 1'!$F4650,'Придельники с 2022'!$B$4:$X$28,13,0),IF('Форма 1'!$AE4650=3,'Форма 1'!$H4650*VLOOKUP('Форма 1'!$F4650,'Придельники с 2022'!$B$4:$X$28,12,0)))))</f>
        <v/>
      </c>
      <c r="O4650" s="103" t="str">
        <f>IF(ISNUMBER('Форма 1'!AF4650),'Форма 1'!$H4650*VLOOKUP('Форма 1'!$F4650,'Придельники с 2022'!$B$4:$X$28,'Форма 1'!AF$8),"")</f>
        <v/>
      </c>
      <c r="P4650" s="87"/>
      <c r="Q4650" s="103" t="str">
        <f>IF(ISNUMBER('Форма 1'!AH4650),'Форма 1'!$H4650*VLOOKUP('Форма 1'!$F4650,'Придельники с 2022'!$B$4:$X$28,'Форма 1'!AH$8),"")</f>
        <v/>
      </c>
      <c r="R4650" s="103" t="str">
        <f>IF(ISNUMBER('Форма 1'!AI4650),'Форма 1'!$H4650*VLOOKUP('Форма 1'!$F4650,'Придельники с 2022'!$B$4:$X$28,'Форма 1'!AI$8),"")</f>
        <v/>
      </c>
      <c r="S4650" s="103" t="str">
        <f>IF(ISNUMBER('Форма 1'!AJ4650),'Форма 1'!$H4650*VLOOKUP('Форма 1'!$F4650,'Придельники с 2022'!$B$4:$X$28,'Форма 1'!AJ$8),"")</f>
        <v/>
      </c>
      <c r="T4650" s="87"/>
    </row>
    <row r="4651" spans="1:20">
      <c r="A4651" s="188">
        <f t="shared" si="302"/>
        <v>44</v>
      </c>
      <c r="B4651" s="189" t="s">
        <v>4482</v>
      </c>
      <c r="C4651" s="99">
        <f t="shared" si="301"/>
        <v>35394140.769000001</v>
      </c>
      <c r="D4651" s="103" t="str">
        <f>IF(ISNUMBER('Форма 1'!U4651),'Форма 1'!$H4651*VLOOKUP('Форма 1'!$F4651,'Придельники с 2022'!$B$4:$X$28,'Форма 1'!U$8),"")</f>
        <v/>
      </c>
      <c r="E4651" s="103" t="str">
        <f>IF(ISNUMBER('Форма 1'!V4651),'Форма 1'!$H4651*VLOOKUP('Форма 1'!$F4651,'Придельники с 2022'!$B$4:$X$28,'Форма 1'!V$8),"")</f>
        <v/>
      </c>
      <c r="F4651" s="103" t="str">
        <f>IF(ISNUMBER('Форма 1'!W4651),'Форма 1'!$H4651*VLOOKUP('Форма 1'!$F4651,'Придельники с 2022'!$B$4:$X$28,'Форма 1'!W$8),"")</f>
        <v/>
      </c>
      <c r="G4651" s="103" t="str">
        <f>IF(ISNUMBER('Форма 1'!X4651),'Форма 1'!$H4651*VLOOKUP('Форма 1'!$F4651,'Придельники с 2022'!$B$4:$X$28,'Форма 1'!X$8),"")</f>
        <v/>
      </c>
      <c r="H4651" s="103" t="str">
        <f>IF(ISNUMBER('Форма 1'!Y4651),'Форма 1'!$H4651*VLOOKUP('Форма 1'!$F4651,'Придельники с 2022'!$B$4:$X$28,'Форма 1'!Y$8),"")</f>
        <v/>
      </c>
      <c r="I4651" s="103" t="str">
        <f>IF(ISNUMBER('Форма 1'!Z4651),'Форма 1'!$H4651*VLOOKUP('Форма 1'!$F4651,'Придельники с 2022'!$B$4:$X$28,'Форма 1'!Z$8),"")</f>
        <v/>
      </c>
      <c r="J4651" s="103" t="str">
        <f>IF(ISNUMBER('Форма 1'!AA4651),'Форма 1'!$H4651*VLOOKUP('Форма 1'!$F4651,'Придельники с 2022'!$B$4:$X$28,'Форма 1'!AA$8),"")</f>
        <v/>
      </c>
      <c r="K4651" s="90"/>
      <c r="L4651" s="87"/>
      <c r="M4651" s="103">
        <f>IF(ISNUMBER('Форма 1'!AD4651),'Форма 1'!$H4651*VLOOKUP('Форма 1'!$F4651,'Придельники с 2022'!$B$4:$X$28,'Форма 1'!AD$8),"")</f>
        <v>35394140.769000001</v>
      </c>
      <c r="N4651" s="103" t="str">
        <f>IF(ISBLANK('Форма 1'!$AE4651),"",IF('Форма 1'!$AE4651=1,'Форма 1'!$H4651*VLOOKUP('Форма 1'!$F4651,'Придельники с 2022'!$B$4:$X$28,'Форма 1'!$AE$8,0),IF('Форма 1'!$AE4651=2,'Форма 1'!$H4651*VLOOKUP('Форма 1'!$F4651,'Придельники с 2022'!$B$4:$X$28,13,0),IF('Форма 1'!$AE4651=3,'Форма 1'!$H4651*VLOOKUP('Форма 1'!$F4651,'Придельники с 2022'!$B$4:$X$28,12,0)))))</f>
        <v/>
      </c>
      <c r="O4651" s="103" t="str">
        <f>IF(ISNUMBER('Форма 1'!AF4651),'Форма 1'!$H4651*VLOOKUP('Форма 1'!$F4651,'Придельники с 2022'!$B$4:$X$28,'Форма 1'!AF$8),"")</f>
        <v/>
      </c>
      <c r="P4651" s="87"/>
      <c r="Q4651" s="103" t="str">
        <f>IF(ISNUMBER('Форма 1'!AH4651),'Форма 1'!$H4651*VLOOKUP('Форма 1'!$F4651,'Придельники с 2022'!$B$4:$X$28,'Форма 1'!AH$8),"")</f>
        <v/>
      </c>
      <c r="R4651" s="103" t="str">
        <f>IF(ISNUMBER('Форма 1'!AI4651),'Форма 1'!$H4651*VLOOKUP('Форма 1'!$F4651,'Придельники с 2022'!$B$4:$X$28,'Форма 1'!AI$8),"")</f>
        <v/>
      </c>
      <c r="S4651" s="103" t="str">
        <f>IF(ISNUMBER('Форма 1'!AJ4651),'Форма 1'!$H4651*VLOOKUP('Форма 1'!$F4651,'Придельники с 2022'!$B$4:$X$28,'Форма 1'!AJ$8),"")</f>
        <v/>
      </c>
      <c r="T4651" s="87"/>
    </row>
    <row r="4652" spans="1:20">
      <c r="A4652" s="188">
        <f t="shared" si="302"/>
        <v>45</v>
      </c>
      <c r="B4652" s="189" t="s">
        <v>4483</v>
      </c>
      <c r="C4652" s="99">
        <f t="shared" si="301"/>
        <v>20785095.856000002</v>
      </c>
      <c r="D4652" s="103" t="str">
        <f>IF(ISNUMBER('Форма 1'!U4652),'Форма 1'!$H4652*VLOOKUP('Форма 1'!$F4652,'Придельники с 2022'!$B$4:$X$28,'Форма 1'!U$8),"")</f>
        <v/>
      </c>
      <c r="E4652" s="103" t="str">
        <f>IF(ISNUMBER('Форма 1'!V4652),'Форма 1'!$H4652*VLOOKUP('Форма 1'!$F4652,'Придельники с 2022'!$B$4:$X$28,'Форма 1'!V$8),"")</f>
        <v/>
      </c>
      <c r="F4652" s="103" t="str">
        <f>IF(ISNUMBER('Форма 1'!W4652),'Форма 1'!$H4652*VLOOKUP('Форма 1'!$F4652,'Придельники с 2022'!$B$4:$X$28,'Форма 1'!W$8),"")</f>
        <v/>
      </c>
      <c r="G4652" s="103" t="str">
        <f>IF(ISNUMBER('Форма 1'!X4652),'Форма 1'!$H4652*VLOOKUP('Форма 1'!$F4652,'Придельники с 2022'!$B$4:$X$28,'Форма 1'!X$8),"")</f>
        <v/>
      </c>
      <c r="H4652" s="103" t="str">
        <f>IF(ISNUMBER('Форма 1'!Y4652),'Форма 1'!$H4652*VLOOKUP('Форма 1'!$F4652,'Придельники с 2022'!$B$4:$X$28,'Форма 1'!Y$8),"")</f>
        <v/>
      </c>
      <c r="I4652" s="103" t="str">
        <f>IF(ISNUMBER('Форма 1'!Z4652),'Форма 1'!$H4652*VLOOKUP('Форма 1'!$F4652,'Придельники с 2022'!$B$4:$X$28,'Форма 1'!Z$8),"")</f>
        <v/>
      </c>
      <c r="J4652" s="103" t="str">
        <f>IF(ISNUMBER('Форма 1'!AA4652),'Форма 1'!$H4652*VLOOKUP('Форма 1'!$F4652,'Придельники с 2022'!$B$4:$X$28,'Форма 1'!AA$8),"")</f>
        <v/>
      </c>
      <c r="K4652" s="90"/>
      <c r="L4652" s="87"/>
      <c r="M4652" s="103">
        <f>IF(ISNUMBER('Форма 1'!AD4652),'Форма 1'!$H4652*VLOOKUP('Форма 1'!$F4652,'Придельники с 2022'!$B$4:$X$28,'Форма 1'!AD$8),"")</f>
        <v>20785095.856000002</v>
      </c>
      <c r="N4652" s="103" t="str">
        <f>IF(ISBLANK('Форма 1'!$AE4652),"",IF('Форма 1'!$AE4652=1,'Форма 1'!$H4652*VLOOKUP('Форма 1'!$F4652,'Придельники с 2022'!$B$4:$X$28,'Форма 1'!$AE$8,0),IF('Форма 1'!$AE4652=2,'Форма 1'!$H4652*VLOOKUP('Форма 1'!$F4652,'Придельники с 2022'!$B$4:$X$28,13,0),IF('Форма 1'!$AE4652=3,'Форма 1'!$H4652*VLOOKUP('Форма 1'!$F4652,'Придельники с 2022'!$B$4:$X$28,12,0)))))</f>
        <v/>
      </c>
      <c r="O4652" s="103" t="str">
        <f>IF(ISNUMBER('Форма 1'!AF4652),'Форма 1'!$H4652*VLOOKUP('Форма 1'!$F4652,'Придельники с 2022'!$B$4:$X$28,'Форма 1'!AF$8),"")</f>
        <v/>
      </c>
      <c r="P4652" s="87"/>
      <c r="Q4652" s="103" t="str">
        <f>IF(ISNUMBER('Форма 1'!AH4652),'Форма 1'!$H4652*VLOOKUP('Форма 1'!$F4652,'Придельники с 2022'!$B$4:$X$28,'Форма 1'!AH$8),"")</f>
        <v/>
      </c>
      <c r="R4652" s="103" t="str">
        <f>IF(ISNUMBER('Форма 1'!AI4652),'Форма 1'!$H4652*VLOOKUP('Форма 1'!$F4652,'Придельники с 2022'!$B$4:$X$28,'Форма 1'!AI$8),"")</f>
        <v/>
      </c>
      <c r="S4652" s="103" t="str">
        <f>IF(ISNUMBER('Форма 1'!AJ4652),'Форма 1'!$H4652*VLOOKUP('Форма 1'!$F4652,'Придельники с 2022'!$B$4:$X$28,'Форма 1'!AJ$8),"")</f>
        <v/>
      </c>
      <c r="T4652" s="87"/>
    </row>
    <row r="4653" spans="1:20">
      <c r="A4653" s="188">
        <f t="shared" si="302"/>
        <v>46</v>
      </c>
      <c r="B4653" s="189" t="s">
        <v>4484</v>
      </c>
      <c r="C4653" s="99">
        <f t="shared" si="301"/>
        <v>25645599.447000001</v>
      </c>
      <c r="D4653" s="103" t="str">
        <f>IF(ISNUMBER('Форма 1'!U4653),'Форма 1'!$H4653*VLOOKUP('Форма 1'!$F4653,'Придельники с 2022'!$B$4:$X$28,'Форма 1'!U$8),"")</f>
        <v/>
      </c>
      <c r="E4653" s="103" t="str">
        <f>IF(ISNUMBER('Форма 1'!V4653),'Форма 1'!$H4653*VLOOKUP('Форма 1'!$F4653,'Придельники с 2022'!$B$4:$X$28,'Форма 1'!V$8),"")</f>
        <v/>
      </c>
      <c r="F4653" s="103" t="str">
        <f>IF(ISNUMBER('Форма 1'!W4653),'Форма 1'!$H4653*VLOOKUP('Форма 1'!$F4653,'Придельники с 2022'!$B$4:$X$28,'Форма 1'!W$8),"")</f>
        <v/>
      </c>
      <c r="G4653" s="103" t="str">
        <f>IF(ISNUMBER('Форма 1'!X4653),'Форма 1'!$H4653*VLOOKUP('Форма 1'!$F4653,'Придельники с 2022'!$B$4:$X$28,'Форма 1'!X$8),"")</f>
        <v/>
      </c>
      <c r="H4653" s="103" t="str">
        <f>IF(ISNUMBER('Форма 1'!Y4653),'Форма 1'!$H4653*VLOOKUP('Форма 1'!$F4653,'Придельники с 2022'!$B$4:$X$28,'Форма 1'!Y$8),"")</f>
        <v/>
      </c>
      <c r="I4653" s="103" t="str">
        <f>IF(ISNUMBER('Форма 1'!Z4653),'Форма 1'!$H4653*VLOOKUP('Форма 1'!$F4653,'Придельники с 2022'!$B$4:$X$28,'Форма 1'!Z$8),"")</f>
        <v/>
      </c>
      <c r="J4653" s="103" t="str">
        <f>IF(ISNUMBER('Форма 1'!AA4653),'Форма 1'!$H4653*VLOOKUP('Форма 1'!$F4653,'Придельники с 2022'!$B$4:$X$28,'Форма 1'!AA$8),"")</f>
        <v/>
      </c>
      <c r="K4653" s="90"/>
      <c r="L4653" s="87"/>
      <c r="M4653" s="103">
        <f>IF(ISNUMBER('Форма 1'!AD4653),'Форма 1'!$H4653*VLOOKUP('Форма 1'!$F4653,'Придельники с 2022'!$B$4:$X$28,'Форма 1'!AD$8),"")</f>
        <v>25645599.447000001</v>
      </c>
      <c r="N4653" s="103" t="str">
        <f>IF(ISBLANK('Форма 1'!$AE4653),"",IF('Форма 1'!$AE4653=1,'Форма 1'!$H4653*VLOOKUP('Форма 1'!$F4653,'Придельники с 2022'!$B$4:$X$28,'Форма 1'!$AE$8,0),IF('Форма 1'!$AE4653=2,'Форма 1'!$H4653*VLOOKUP('Форма 1'!$F4653,'Придельники с 2022'!$B$4:$X$28,13,0),IF('Форма 1'!$AE4653=3,'Форма 1'!$H4653*VLOOKUP('Форма 1'!$F4653,'Придельники с 2022'!$B$4:$X$28,12,0)))))</f>
        <v/>
      </c>
      <c r="O4653" s="103" t="str">
        <f>IF(ISNUMBER('Форма 1'!AF4653),'Форма 1'!$H4653*VLOOKUP('Форма 1'!$F4653,'Придельники с 2022'!$B$4:$X$28,'Форма 1'!AF$8),"")</f>
        <v/>
      </c>
      <c r="P4653" s="87"/>
      <c r="Q4653" s="103" t="str">
        <f>IF(ISNUMBER('Форма 1'!AH4653),'Форма 1'!$H4653*VLOOKUP('Форма 1'!$F4653,'Придельники с 2022'!$B$4:$X$28,'Форма 1'!AH$8),"")</f>
        <v/>
      </c>
      <c r="R4653" s="103" t="str">
        <f>IF(ISNUMBER('Форма 1'!AI4653),'Форма 1'!$H4653*VLOOKUP('Форма 1'!$F4653,'Придельники с 2022'!$B$4:$X$28,'Форма 1'!AI$8),"")</f>
        <v/>
      </c>
      <c r="S4653" s="103" t="str">
        <f>IF(ISNUMBER('Форма 1'!AJ4653),'Форма 1'!$H4653*VLOOKUP('Форма 1'!$F4653,'Придельники с 2022'!$B$4:$X$28,'Форма 1'!AJ$8),"")</f>
        <v/>
      </c>
      <c r="T4653" s="87"/>
    </row>
    <row r="4654" spans="1:20">
      <c r="A4654" s="188">
        <f t="shared" si="302"/>
        <v>47</v>
      </c>
      <c r="B4654" s="189" t="s">
        <v>4485</v>
      </c>
      <c r="C4654" s="99">
        <f t="shared" si="301"/>
        <v>9721038.118999999</v>
      </c>
      <c r="D4654" s="103" t="str">
        <f>IF(ISNUMBER('Форма 1'!U4654),'Форма 1'!$H4654*VLOOKUP('Форма 1'!$F4654,'Придельники с 2022'!$B$4:$X$28,'Форма 1'!U$8),"")</f>
        <v/>
      </c>
      <c r="E4654" s="103" t="str">
        <f>IF(ISNUMBER('Форма 1'!V4654),'Форма 1'!$H4654*VLOOKUP('Форма 1'!$F4654,'Придельники с 2022'!$B$4:$X$28,'Форма 1'!V$8),"")</f>
        <v/>
      </c>
      <c r="F4654" s="103" t="str">
        <f>IF(ISNUMBER('Форма 1'!W4654),'Форма 1'!$H4654*VLOOKUP('Форма 1'!$F4654,'Придельники с 2022'!$B$4:$X$28,'Форма 1'!W$8),"")</f>
        <v/>
      </c>
      <c r="G4654" s="103" t="str">
        <f>IF(ISNUMBER('Форма 1'!X4654),'Форма 1'!$H4654*VLOOKUP('Форма 1'!$F4654,'Придельники с 2022'!$B$4:$X$28,'Форма 1'!X$8),"")</f>
        <v/>
      </c>
      <c r="H4654" s="103" t="str">
        <f>IF(ISNUMBER('Форма 1'!Y4654),'Форма 1'!$H4654*VLOOKUP('Форма 1'!$F4654,'Придельники с 2022'!$B$4:$X$28,'Форма 1'!Y$8),"")</f>
        <v/>
      </c>
      <c r="I4654" s="103" t="str">
        <f>IF(ISNUMBER('Форма 1'!Z4654),'Форма 1'!$H4654*VLOOKUP('Форма 1'!$F4654,'Придельники с 2022'!$B$4:$X$28,'Форма 1'!Z$8),"")</f>
        <v/>
      </c>
      <c r="J4654" s="103" t="str">
        <f>IF(ISNUMBER('Форма 1'!AA4654),'Форма 1'!$H4654*VLOOKUP('Форма 1'!$F4654,'Придельники с 2022'!$B$4:$X$28,'Форма 1'!AA$8),"")</f>
        <v/>
      </c>
      <c r="K4654" s="90"/>
      <c r="L4654" s="87"/>
      <c r="M4654" s="103">
        <f>IF(ISNUMBER('Форма 1'!AD4654),'Форма 1'!$H4654*VLOOKUP('Форма 1'!$F4654,'Придельники с 2022'!$B$4:$X$28,'Форма 1'!AD$8),"")</f>
        <v>9721038.118999999</v>
      </c>
      <c r="N4654" s="103" t="str">
        <f>IF(ISBLANK('Форма 1'!$AE4654),"",IF('Форма 1'!$AE4654=1,'Форма 1'!$H4654*VLOOKUP('Форма 1'!$F4654,'Придельники с 2022'!$B$4:$X$28,'Форма 1'!$AE$8,0),IF('Форма 1'!$AE4654=2,'Форма 1'!$H4654*VLOOKUP('Форма 1'!$F4654,'Придельники с 2022'!$B$4:$X$28,13,0),IF('Форма 1'!$AE4654=3,'Форма 1'!$H4654*VLOOKUP('Форма 1'!$F4654,'Придельники с 2022'!$B$4:$X$28,12,0)))))</f>
        <v/>
      </c>
      <c r="O4654" s="103" t="str">
        <f>IF(ISNUMBER('Форма 1'!AF4654),'Форма 1'!$H4654*VLOOKUP('Форма 1'!$F4654,'Придельники с 2022'!$B$4:$X$28,'Форма 1'!AF$8),"")</f>
        <v/>
      </c>
      <c r="P4654" s="87"/>
      <c r="Q4654" s="103" t="str">
        <f>IF(ISNUMBER('Форма 1'!AH4654),'Форма 1'!$H4654*VLOOKUP('Форма 1'!$F4654,'Придельники с 2022'!$B$4:$X$28,'Форма 1'!AH$8),"")</f>
        <v/>
      </c>
      <c r="R4654" s="103" t="str">
        <f>IF(ISNUMBER('Форма 1'!AI4654),'Форма 1'!$H4654*VLOOKUP('Форма 1'!$F4654,'Придельники с 2022'!$B$4:$X$28,'Форма 1'!AI$8),"")</f>
        <v/>
      </c>
      <c r="S4654" s="103" t="str">
        <f>IF(ISNUMBER('Форма 1'!AJ4654),'Форма 1'!$H4654*VLOOKUP('Форма 1'!$F4654,'Придельники с 2022'!$B$4:$X$28,'Форма 1'!AJ$8),"")</f>
        <v/>
      </c>
      <c r="T4654" s="87"/>
    </row>
    <row r="4655" spans="1:20">
      <c r="A4655" s="188">
        <f t="shared" si="302"/>
        <v>48</v>
      </c>
      <c r="B4655" s="189" t="s">
        <v>4486</v>
      </c>
      <c r="C4655" s="99">
        <f t="shared" si="301"/>
        <v>13620082.423999999</v>
      </c>
      <c r="D4655" s="103" t="str">
        <f>IF(ISNUMBER('Форма 1'!U4655),'Форма 1'!$H4655*VLOOKUP('Форма 1'!$F4655,'Придельники с 2022'!$B$4:$X$28,'Форма 1'!U$8),"")</f>
        <v/>
      </c>
      <c r="E4655" s="103" t="str">
        <f>IF(ISNUMBER('Форма 1'!V4655),'Форма 1'!$H4655*VLOOKUP('Форма 1'!$F4655,'Придельники с 2022'!$B$4:$X$28,'Форма 1'!V$8),"")</f>
        <v/>
      </c>
      <c r="F4655" s="103" t="str">
        <f>IF(ISNUMBER('Форма 1'!W4655),'Форма 1'!$H4655*VLOOKUP('Форма 1'!$F4655,'Придельники с 2022'!$B$4:$X$28,'Форма 1'!W$8),"")</f>
        <v/>
      </c>
      <c r="G4655" s="103" t="str">
        <f>IF(ISNUMBER('Форма 1'!X4655),'Форма 1'!$H4655*VLOOKUP('Форма 1'!$F4655,'Придельники с 2022'!$B$4:$X$28,'Форма 1'!X$8),"")</f>
        <v/>
      </c>
      <c r="H4655" s="103" t="str">
        <f>IF(ISNUMBER('Форма 1'!Y4655),'Форма 1'!$H4655*VLOOKUP('Форма 1'!$F4655,'Придельники с 2022'!$B$4:$X$28,'Форма 1'!Y$8),"")</f>
        <v/>
      </c>
      <c r="I4655" s="103" t="str">
        <f>IF(ISNUMBER('Форма 1'!Z4655),'Форма 1'!$H4655*VLOOKUP('Форма 1'!$F4655,'Придельники с 2022'!$B$4:$X$28,'Форма 1'!Z$8),"")</f>
        <v/>
      </c>
      <c r="J4655" s="103" t="str">
        <f>IF(ISNUMBER('Форма 1'!AA4655),'Форма 1'!$H4655*VLOOKUP('Форма 1'!$F4655,'Придельники с 2022'!$B$4:$X$28,'Форма 1'!AA$8),"")</f>
        <v/>
      </c>
      <c r="K4655" s="90"/>
      <c r="L4655" s="87"/>
      <c r="M4655" s="103">
        <f>IF(ISNUMBER('Форма 1'!AD4655),'Форма 1'!$H4655*VLOOKUP('Форма 1'!$F4655,'Придельники с 2022'!$B$4:$X$28,'Форма 1'!AD$8),"")</f>
        <v>13620082.423999999</v>
      </c>
      <c r="N4655" s="103" t="str">
        <f>IF(ISBLANK('Форма 1'!$AE4655),"",IF('Форма 1'!$AE4655=1,'Форма 1'!$H4655*VLOOKUP('Форма 1'!$F4655,'Придельники с 2022'!$B$4:$X$28,'Форма 1'!$AE$8,0),IF('Форма 1'!$AE4655=2,'Форма 1'!$H4655*VLOOKUP('Форма 1'!$F4655,'Придельники с 2022'!$B$4:$X$28,13,0),IF('Форма 1'!$AE4655=3,'Форма 1'!$H4655*VLOOKUP('Форма 1'!$F4655,'Придельники с 2022'!$B$4:$X$28,12,0)))))</f>
        <v/>
      </c>
      <c r="O4655" s="103" t="str">
        <f>IF(ISNUMBER('Форма 1'!AF4655),'Форма 1'!$H4655*VLOOKUP('Форма 1'!$F4655,'Придельники с 2022'!$B$4:$X$28,'Форма 1'!AF$8),"")</f>
        <v/>
      </c>
      <c r="P4655" s="87"/>
      <c r="Q4655" s="103" t="str">
        <f>IF(ISNUMBER('Форма 1'!AH4655),'Форма 1'!$H4655*VLOOKUP('Форма 1'!$F4655,'Придельники с 2022'!$B$4:$X$28,'Форма 1'!AH$8),"")</f>
        <v/>
      </c>
      <c r="R4655" s="103" t="str">
        <f>IF(ISNUMBER('Форма 1'!AI4655),'Форма 1'!$H4655*VLOOKUP('Форма 1'!$F4655,'Придельники с 2022'!$B$4:$X$28,'Форма 1'!AI$8),"")</f>
        <v/>
      </c>
      <c r="S4655" s="103" t="str">
        <f>IF(ISNUMBER('Форма 1'!AJ4655),'Форма 1'!$H4655*VLOOKUP('Форма 1'!$F4655,'Придельники с 2022'!$B$4:$X$28,'Форма 1'!AJ$8),"")</f>
        <v/>
      </c>
      <c r="T4655" s="87"/>
    </row>
    <row r="4656" spans="1:20">
      <c r="A4656" s="188">
        <f t="shared" si="302"/>
        <v>49</v>
      </c>
      <c r="B4656" s="189" t="s">
        <v>4487</v>
      </c>
      <c r="C4656" s="99">
        <f t="shared" si="301"/>
        <v>13124197.606000001</v>
      </c>
      <c r="D4656" s="103" t="str">
        <f>IF(ISNUMBER('Форма 1'!U4656),'Форма 1'!$H4656*VLOOKUP('Форма 1'!$F4656,'Придельники с 2022'!$B$4:$X$28,'Форма 1'!U$8),"")</f>
        <v/>
      </c>
      <c r="E4656" s="103" t="str">
        <f>IF(ISNUMBER('Форма 1'!V4656),'Форма 1'!$H4656*VLOOKUP('Форма 1'!$F4656,'Придельники с 2022'!$B$4:$X$28,'Форма 1'!V$8),"")</f>
        <v/>
      </c>
      <c r="F4656" s="103" t="str">
        <f>IF(ISNUMBER('Форма 1'!W4656),'Форма 1'!$H4656*VLOOKUP('Форма 1'!$F4656,'Придельники с 2022'!$B$4:$X$28,'Форма 1'!W$8),"")</f>
        <v/>
      </c>
      <c r="G4656" s="103" t="str">
        <f>IF(ISNUMBER('Форма 1'!X4656),'Форма 1'!$H4656*VLOOKUP('Форма 1'!$F4656,'Придельники с 2022'!$B$4:$X$28,'Форма 1'!X$8),"")</f>
        <v/>
      </c>
      <c r="H4656" s="103" t="str">
        <f>IF(ISNUMBER('Форма 1'!Y4656),'Форма 1'!$H4656*VLOOKUP('Форма 1'!$F4656,'Придельники с 2022'!$B$4:$X$28,'Форма 1'!Y$8),"")</f>
        <v/>
      </c>
      <c r="I4656" s="103" t="str">
        <f>IF(ISNUMBER('Форма 1'!Z4656),'Форма 1'!$H4656*VLOOKUP('Форма 1'!$F4656,'Придельники с 2022'!$B$4:$X$28,'Форма 1'!Z$8),"")</f>
        <v/>
      </c>
      <c r="J4656" s="103" t="str">
        <f>IF(ISNUMBER('Форма 1'!AA4656),'Форма 1'!$H4656*VLOOKUP('Форма 1'!$F4656,'Придельники с 2022'!$B$4:$X$28,'Форма 1'!AA$8),"")</f>
        <v/>
      </c>
      <c r="K4656" s="90"/>
      <c r="L4656" s="87"/>
      <c r="M4656" s="103">
        <f>IF(ISNUMBER('Форма 1'!AD4656),'Форма 1'!$H4656*VLOOKUP('Форма 1'!$F4656,'Придельники с 2022'!$B$4:$X$28,'Форма 1'!AD$8),"")</f>
        <v>13124197.606000001</v>
      </c>
      <c r="N4656" s="103" t="str">
        <f>IF(ISBLANK('Форма 1'!$AE4656),"",IF('Форма 1'!$AE4656=1,'Форма 1'!$H4656*VLOOKUP('Форма 1'!$F4656,'Придельники с 2022'!$B$4:$X$28,'Форма 1'!$AE$8,0),IF('Форма 1'!$AE4656=2,'Форма 1'!$H4656*VLOOKUP('Форма 1'!$F4656,'Придельники с 2022'!$B$4:$X$28,13,0),IF('Форма 1'!$AE4656=3,'Форма 1'!$H4656*VLOOKUP('Форма 1'!$F4656,'Придельники с 2022'!$B$4:$X$28,12,0)))))</f>
        <v/>
      </c>
      <c r="O4656" s="103" t="str">
        <f>IF(ISNUMBER('Форма 1'!AF4656),'Форма 1'!$H4656*VLOOKUP('Форма 1'!$F4656,'Придельники с 2022'!$B$4:$X$28,'Форма 1'!AF$8),"")</f>
        <v/>
      </c>
      <c r="P4656" s="87"/>
      <c r="Q4656" s="103" t="str">
        <f>IF(ISNUMBER('Форма 1'!AH4656),'Форма 1'!$H4656*VLOOKUP('Форма 1'!$F4656,'Придельники с 2022'!$B$4:$X$28,'Форма 1'!AH$8),"")</f>
        <v/>
      </c>
      <c r="R4656" s="103" t="str">
        <f>IF(ISNUMBER('Форма 1'!AI4656),'Форма 1'!$H4656*VLOOKUP('Форма 1'!$F4656,'Придельники с 2022'!$B$4:$X$28,'Форма 1'!AI$8),"")</f>
        <v/>
      </c>
      <c r="S4656" s="103" t="str">
        <f>IF(ISNUMBER('Форма 1'!AJ4656),'Форма 1'!$H4656*VLOOKUP('Форма 1'!$F4656,'Придельники с 2022'!$B$4:$X$28,'Форма 1'!AJ$8),"")</f>
        <v/>
      </c>
      <c r="T4656" s="87"/>
    </row>
    <row r="4657" spans="1:20">
      <c r="A4657" s="188">
        <f t="shared" si="302"/>
        <v>50</v>
      </c>
      <c r="B4657" s="189" t="s">
        <v>4488</v>
      </c>
      <c r="C4657" s="99">
        <f t="shared" si="301"/>
        <v>16748590.880000001</v>
      </c>
      <c r="D4657" s="103" t="str">
        <f>IF(ISNUMBER('Форма 1'!U4657),'Форма 1'!$H4657*VLOOKUP('Форма 1'!$F4657,'Придельники с 2022'!$B$4:$X$28,'Форма 1'!U$8),"")</f>
        <v/>
      </c>
      <c r="E4657" s="103" t="str">
        <f>IF(ISNUMBER('Форма 1'!V4657),'Форма 1'!$H4657*VLOOKUP('Форма 1'!$F4657,'Придельники с 2022'!$B$4:$X$28,'Форма 1'!V$8),"")</f>
        <v/>
      </c>
      <c r="F4657" s="103" t="str">
        <f>IF(ISNUMBER('Форма 1'!W4657),'Форма 1'!$H4657*VLOOKUP('Форма 1'!$F4657,'Придельники с 2022'!$B$4:$X$28,'Форма 1'!W$8),"")</f>
        <v/>
      </c>
      <c r="G4657" s="103" t="str">
        <f>IF(ISNUMBER('Форма 1'!X4657),'Форма 1'!$H4657*VLOOKUP('Форма 1'!$F4657,'Придельники с 2022'!$B$4:$X$28,'Форма 1'!X$8),"")</f>
        <v/>
      </c>
      <c r="H4657" s="103" t="str">
        <f>IF(ISNUMBER('Форма 1'!Y4657),'Форма 1'!$H4657*VLOOKUP('Форма 1'!$F4657,'Придельники с 2022'!$B$4:$X$28,'Форма 1'!Y$8),"")</f>
        <v/>
      </c>
      <c r="I4657" s="103" t="str">
        <f>IF(ISNUMBER('Форма 1'!Z4657),'Форма 1'!$H4657*VLOOKUP('Форма 1'!$F4657,'Придельники с 2022'!$B$4:$X$28,'Форма 1'!Z$8),"")</f>
        <v/>
      </c>
      <c r="J4657" s="103" t="str">
        <f>IF(ISNUMBER('Форма 1'!AA4657),'Форма 1'!$H4657*VLOOKUP('Форма 1'!$F4657,'Придельники с 2022'!$B$4:$X$28,'Форма 1'!AA$8),"")</f>
        <v/>
      </c>
      <c r="K4657" s="90"/>
      <c r="L4657" s="87"/>
      <c r="M4657" s="103">
        <f>IF(ISNUMBER('Форма 1'!AD4657),'Форма 1'!$H4657*VLOOKUP('Форма 1'!$F4657,'Придельники с 2022'!$B$4:$X$28,'Форма 1'!AD$8),"")</f>
        <v>16748590.880000001</v>
      </c>
      <c r="N4657" s="103" t="str">
        <f>IF(ISBLANK('Форма 1'!$AE4657),"",IF('Форма 1'!$AE4657=1,'Форма 1'!$H4657*VLOOKUP('Форма 1'!$F4657,'Придельники с 2022'!$B$4:$X$28,'Форма 1'!$AE$8,0),IF('Форма 1'!$AE4657=2,'Форма 1'!$H4657*VLOOKUP('Форма 1'!$F4657,'Придельники с 2022'!$B$4:$X$28,13,0),IF('Форма 1'!$AE4657=3,'Форма 1'!$H4657*VLOOKUP('Форма 1'!$F4657,'Придельники с 2022'!$B$4:$X$28,12,0)))))</f>
        <v/>
      </c>
      <c r="O4657" s="103" t="str">
        <f>IF(ISNUMBER('Форма 1'!AF4657),'Форма 1'!$H4657*VLOOKUP('Форма 1'!$F4657,'Придельники с 2022'!$B$4:$X$28,'Форма 1'!AF$8),"")</f>
        <v/>
      </c>
      <c r="P4657" s="87"/>
      <c r="Q4657" s="103" t="str">
        <f>IF(ISNUMBER('Форма 1'!AH4657),'Форма 1'!$H4657*VLOOKUP('Форма 1'!$F4657,'Придельники с 2022'!$B$4:$X$28,'Форма 1'!AH$8),"")</f>
        <v/>
      </c>
      <c r="R4657" s="103" t="str">
        <f>IF(ISNUMBER('Форма 1'!AI4657),'Форма 1'!$H4657*VLOOKUP('Форма 1'!$F4657,'Придельники с 2022'!$B$4:$X$28,'Форма 1'!AI$8),"")</f>
        <v/>
      </c>
      <c r="S4657" s="103" t="str">
        <f>IF(ISNUMBER('Форма 1'!AJ4657),'Форма 1'!$H4657*VLOOKUP('Форма 1'!$F4657,'Придельники с 2022'!$B$4:$X$28,'Форма 1'!AJ$8),"")</f>
        <v/>
      </c>
      <c r="T4657" s="87"/>
    </row>
    <row r="4658" spans="1:20">
      <c r="A4658" s="188">
        <f t="shared" si="302"/>
        <v>51</v>
      </c>
      <c r="B4658" s="112" t="s">
        <v>4489</v>
      </c>
      <c r="C4658" s="99">
        <f t="shared" si="301"/>
        <v>22744577.408</v>
      </c>
      <c r="D4658" s="103" t="str">
        <f>IF(ISNUMBER('Форма 1'!U4658),'Форма 1'!$H4658*VLOOKUP('Форма 1'!$F4658,'Придельники с 2022'!$B$4:$X$28,'Форма 1'!U$8),"")</f>
        <v/>
      </c>
      <c r="E4658" s="103" t="str">
        <f>IF(ISNUMBER('Форма 1'!V4658),'Форма 1'!$H4658*VLOOKUP('Форма 1'!$F4658,'Придельники с 2022'!$B$4:$X$28,'Форма 1'!V$8),"")</f>
        <v/>
      </c>
      <c r="F4658" s="103" t="str">
        <f>IF(ISNUMBER('Форма 1'!W4658),'Форма 1'!$H4658*VLOOKUP('Форма 1'!$F4658,'Придельники с 2022'!$B$4:$X$28,'Форма 1'!W$8),"")</f>
        <v/>
      </c>
      <c r="G4658" s="103" t="str">
        <f>IF(ISNUMBER('Форма 1'!X4658),'Форма 1'!$H4658*VLOOKUP('Форма 1'!$F4658,'Придельники с 2022'!$B$4:$X$28,'Форма 1'!X$8),"")</f>
        <v/>
      </c>
      <c r="H4658" s="103" t="str">
        <f>IF(ISNUMBER('Форма 1'!Y4658),'Форма 1'!$H4658*VLOOKUP('Форма 1'!$F4658,'Придельники с 2022'!$B$4:$X$28,'Форма 1'!Y$8),"")</f>
        <v/>
      </c>
      <c r="I4658" s="103" t="str">
        <f>IF(ISNUMBER('Форма 1'!Z4658),'Форма 1'!$H4658*VLOOKUP('Форма 1'!$F4658,'Придельники с 2022'!$B$4:$X$28,'Форма 1'!Z$8),"")</f>
        <v/>
      </c>
      <c r="J4658" s="103" t="str">
        <f>IF(ISNUMBER('Форма 1'!AA4658),'Форма 1'!$H4658*VLOOKUP('Форма 1'!$F4658,'Придельники с 2022'!$B$4:$X$28,'Форма 1'!AA$8),"")</f>
        <v/>
      </c>
      <c r="K4658" s="90"/>
      <c r="L4658" s="87"/>
      <c r="M4658" s="103">
        <f>IF(ISNUMBER('Форма 1'!AD4658),'Форма 1'!$H4658*VLOOKUP('Форма 1'!$F4658,'Придельники с 2022'!$B$4:$X$28,'Форма 1'!AD$8),"")</f>
        <v>22744577.408</v>
      </c>
      <c r="N4658" s="103" t="str">
        <f>IF(ISBLANK('Форма 1'!$AE4658),"",IF('Форма 1'!$AE4658=1,'Форма 1'!$H4658*VLOOKUP('Форма 1'!$F4658,'Придельники с 2022'!$B$4:$X$28,'Форма 1'!$AE$8,0),IF('Форма 1'!$AE4658=2,'Форма 1'!$H4658*VLOOKUP('Форма 1'!$F4658,'Придельники с 2022'!$B$4:$X$28,13,0),IF('Форма 1'!$AE4658=3,'Форма 1'!$H4658*VLOOKUP('Форма 1'!$F4658,'Придельники с 2022'!$B$4:$X$28,12,0)))))</f>
        <v/>
      </c>
      <c r="O4658" s="103" t="str">
        <f>IF(ISNUMBER('Форма 1'!AF4658),'Форма 1'!$H4658*VLOOKUP('Форма 1'!$F4658,'Придельники с 2022'!$B$4:$X$28,'Форма 1'!AF$8),"")</f>
        <v/>
      </c>
      <c r="P4658" s="87"/>
      <c r="Q4658" s="103" t="str">
        <f>IF(ISNUMBER('Форма 1'!AH4658),'Форма 1'!$H4658*VLOOKUP('Форма 1'!$F4658,'Придельники с 2022'!$B$4:$X$28,'Форма 1'!AH$8),"")</f>
        <v/>
      </c>
      <c r="R4658" s="103" t="str">
        <f>IF(ISNUMBER('Форма 1'!AI4658),'Форма 1'!$H4658*VLOOKUP('Форма 1'!$F4658,'Придельники с 2022'!$B$4:$X$28,'Форма 1'!AI$8),"")</f>
        <v/>
      </c>
      <c r="S4658" s="103" t="str">
        <f>IF(ISNUMBER('Форма 1'!AJ4658),'Форма 1'!$H4658*VLOOKUP('Форма 1'!$F4658,'Придельники с 2022'!$B$4:$X$28,'Форма 1'!AJ$8),"")</f>
        <v/>
      </c>
      <c r="T4658" s="87"/>
    </row>
    <row r="4659" spans="1:20">
      <c r="A4659" s="188">
        <f t="shared" si="302"/>
        <v>52</v>
      </c>
      <c r="B4659" s="189" t="s">
        <v>4490</v>
      </c>
      <c r="C4659" s="99">
        <f t="shared" si="301"/>
        <v>22595961.248</v>
      </c>
      <c r="D4659" s="103" t="str">
        <f>IF(ISNUMBER('Форма 1'!U4659),'Форма 1'!$H4659*VLOOKUP('Форма 1'!$F4659,'Придельники с 2022'!$B$4:$X$28,'Форма 1'!U$8),"")</f>
        <v/>
      </c>
      <c r="E4659" s="103" t="str">
        <f>IF(ISNUMBER('Форма 1'!V4659),'Форма 1'!$H4659*VLOOKUP('Форма 1'!$F4659,'Придельники с 2022'!$B$4:$X$28,'Форма 1'!V$8),"")</f>
        <v/>
      </c>
      <c r="F4659" s="103" t="str">
        <f>IF(ISNUMBER('Форма 1'!W4659),'Форма 1'!$H4659*VLOOKUP('Форма 1'!$F4659,'Придельники с 2022'!$B$4:$X$28,'Форма 1'!W$8),"")</f>
        <v/>
      </c>
      <c r="G4659" s="103" t="str">
        <f>IF(ISNUMBER('Форма 1'!X4659),'Форма 1'!$H4659*VLOOKUP('Форма 1'!$F4659,'Придельники с 2022'!$B$4:$X$28,'Форма 1'!X$8),"")</f>
        <v/>
      </c>
      <c r="H4659" s="103" t="str">
        <f>IF(ISNUMBER('Форма 1'!Y4659),'Форма 1'!$H4659*VLOOKUP('Форма 1'!$F4659,'Придельники с 2022'!$B$4:$X$28,'Форма 1'!Y$8),"")</f>
        <v/>
      </c>
      <c r="I4659" s="103" t="str">
        <f>IF(ISNUMBER('Форма 1'!Z4659),'Форма 1'!$H4659*VLOOKUP('Форма 1'!$F4659,'Придельники с 2022'!$B$4:$X$28,'Форма 1'!Z$8),"")</f>
        <v/>
      </c>
      <c r="J4659" s="103" t="str">
        <f>IF(ISNUMBER('Форма 1'!AA4659),'Форма 1'!$H4659*VLOOKUP('Форма 1'!$F4659,'Придельники с 2022'!$B$4:$X$28,'Форма 1'!AA$8),"")</f>
        <v/>
      </c>
      <c r="K4659" s="90"/>
      <c r="L4659" s="87"/>
      <c r="M4659" s="103">
        <f>IF(ISNUMBER('Форма 1'!AD4659),'Форма 1'!$H4659*VLOOKUP('Форма 1'!$F4659,'Придельники с 2022'!$B$4:$X$28,'Форма 1'!AD$8),"")</f>
        <v>22595961.248</v>
      </c>
      <c r="N4659" s="103" t="str">
        <f>IF(ISBLANK('Форма 1'!$AE4659),"",IF('Форма 1'!$AE4659=1,'Форма 1'!$H4659*VLOOKUP('Форма 1'!$F4659,'Придельники с 2022'!$B$4:$X$28,'Форма 1'!$AE$8,0),IF('Форма 1'!$AE4659=2,'Форма 1'!$H4659*VLOOKUP('Форма 1'!$F4659,'Придельники с 2022'!$B$4:$X$28,13,0),IF('Форма 1'!$AE4659=3,'Форма 1'!$H4659*VLOOKUP('Форма 1'!$F4659,'Придельники с 2022'!$B$4:$X$28,12,0)))))</f>
        <v/>
      </c>
      <c r="O4659" s="103" t="str">
        <f>IF(ISNUMBER('Форма 1'!AF4659),'Форма 1'!$H4659*VLOOKUP('Форма 1'!$F4659,'Придельники с 2022'!$B$4:$X$28,'Форма 1'!AF$8),"")</f>
        <v/>
      </c>
      <c r="P4659" s="87"/>
      <c r="Q4659" s="103" t="str">
        <f>IF(ISNUMBER('Форма 1'!AH4659),'Форма 1'!$H4659*VLOOKUP('Форма 1'!$F4659,'Придельники с 2022'!$B$4:$X$28,'Форма 1'!AH$8),"")</f>
        <v/>
      </c>
      <c r="R4659" s="103" t="str">
        <f>IF(ISNUMBER('Форма 1'!AI4659),'Форма 1'!$H4659*VLOOKUP('Форма 1'!$F4659,'Придельники с 2022'!$B$4:$X$28,'Форма 1'!AI$8),"")</f>
        <v/>
      </c>
      <c r="S4659" s="103" t="str">
        <f>IF(ISNUMBER('Форма 1'!AJ4659),'Форма 1'!$H4659*VLOOKUP('Форма 1'!$F4659,'Придельники с 2022'!$B$4:$X$28,'Форма 1'!AJ$8),"")</f>
        <v/>
      </c>
      <c r="T4659" s="87"/>
    </row>
    <row r="4660" spans="1:20">
      <c r="A4660" s="188">
        <f t="shared" si="302"/>
        <v>53</v>
      </c>
      <c r="B4660" s="189" t="s">
        <v>4491</v>
      </c>
      <c r="C4660" s="99">
        <f t="shared" si="301"/>
        <v>22880133.360000003</v>
      </c>
      <c r="D4660" s="103" t="str">
        <f>IF(ISNUMBER('Форма 1'!U4660),'Форма 1'!$H4660*VLOOKUP('Форма 1'!$F4660,'Придельники с 2022'!$B$4:$X$28,'Форма 1'!U$8),"")</f>
        <v/>
      </c>
      <c r="E4660" s="103" t="str">
        <f>IF(ISNUMBER('Форма 1'!V4660),'Форма 1'!$H4660*VLOOKUP('Форма 1'!$F4660,'Придельники с 2022'!$B$4:$X$28,'Форма 1'!V$8),"")</f>
        <v/>
      </c>
      <c r="F4660" s="103" t="str">
        <f>IF(ISNUMBER('Форма 1'!W4660),'Форма 1'!$H4660*VLOOKUP('Форма 1'!$F4660,'Придельники с 2022'!$B$4:$X$28,'Форма 1'!W$8),"")</f>
        <v/>
      </c>
      <c r="G4660" s="103" t="str">
        <f>IF(ISNUMBER('Форма 1'!X4660),'Форма 1'!$H4660*VLOOKUP('Форма 1'!$F4660,'Придельники с 2022'!$B$4:$X$28,'Форма 1'!X$8),"")</f>
        <v/>
      </c>
      <c r="H4660" s="103" t="str">
        <f>IF(ISNUMBER('Форма 1'!Y4660),'Форма 1'!$H4660*VLOOKUP('Форма 1'!$F4660,'Придельники с 2022'!$B$4:$X$28,'Форма 1'!Y$8),"")</f>
        <v/>
      </c>
      <c r="I4660" s="103" t="str">
        <f>IF(ISNUMBER('Форма 1'!Z4660),'Форма 1'!$H4660*VLOOKUP('Форма 1'!$F4660,'Придельники с 2022'!$B$4:$X$28,'Форма 1'!Z$8),"")</f>
        <v/>
      </c>
      <c r="J4660" s="103" t="str">
        <f>IF(ISNUMBER('Форма 1'!AA4660),'Форма 1'!$H4660*VLOOKUP('Форма 1'!$F4660,'Придельники с 2022'!$B$4:$X$28,'Форма 1'!AA$8),"")</f>
        <v/>
      </c>
      <c r="K4660" s="90"/>
      <c r="L4660" s="87"/>
      <c r="M4660" s="103">
        <f>IF(ISNUMBER('Форма 1'!AD4660),'Форма 1'!$H4660*VLOOKUP('Форма 1'!$F4660,'Придельники с 2022'!$B$4:$X$28,'Форма 1'!AD$8),"")</f>
        <v>22880133.360000003</v>
      </c>
      <c r="N4660" s="103" t="str">
        <f>IF(ISBLANK('Форма 1'!$AE4660),"",IF('Форма 1'!$AE4660=1,'Форма 1'!$H4660*VLOOKUP('Форма 1'!$F4660,'Придельники с 2022'!$B$4:$X$28,'Форма 1'!$AE$8,0),IF('Форма 1'!$AE4660=2,'Форма 1'!$H4660*VLOOKUP('Форма 1'!$F4660,'Придельники с 2022'!$B$4:$X$28,13,0),IF('Форма 1'!$AE4660=3,'Форма 1'!$H4660*VLOOKUP('Форма 1'!$F4660,'Придельники с 2022'!$B$4:$X$28,12,0)))))</f>
        <v/>
      </c>
      <c r="O4660" s="103" t="str">
        <f>IF(ISNUMBER('Форма 1'!AF4660),'Форма 1'!$H4660*VLOOKUP('Форма 1'!$F4660,'Придельники с 2022'!$B$4:$X$28,'Форма 1'!AF$8),"")</f>
        <v/>
      </c>
      <c r="P4660" s="87"/>
      <c r="Q4660" s="103" t="str">
        <f>IF(ISNUMBER('Форма 1'!AH4660),'Форма 1'!$H4660*VLOOKUP('Форма 1'!$F4660,'Придельники с 2022'!$B$4:$X$28,'Форма 1'!AH$8),"")</f>
        <v/>
      </c>
      <c r="R4660" s="103" t="str">
        <f>IF(ISNUMBER('Форма 1'!AI4660),'Форма 1'!$H4660*VLOOKUP('Форма 1'!$F4660,'Придельники с 2022'!$B$4:$X$28,'Форма 1'!AI$8),"")</f>
        <v/>
      </c>
      <c r="S4660" s="103" t="str">
        <f>IF(ISNUMBER('Форма 1'!AJ4660),'Форма 1'!$H4660*VLOOKUP('Форма 1'!$F4660,'Придельники с 2022'!$B$4:$X$28,'Форма 1'!AJ$8),"")</f>
        <v/>
      </c>
      <c r="T4660" s="87"/>
    </row>
    <row r="4661" spans="1:20">
      <c r="A4661" s="188">
        <f t="shared" si="302"/>
        <v>54</v>
      </c>
      <c r="B4661" s="189" t="s">
        <v>4492</v>
      </c>
      <c r="C4661" s="99">
        <f t="shared" si="301"/>
        <v>22545972.176000003</v>
      </c>
      <c r="D4661" s="103" t="str">
        <f>IF(ISNUMBER('Форма 1'!U4661),'Форма 1'!$H4661*VLOOKUP('Форма 1'!$F4661,'Придельники с 2022'!$B$4:$X$28,'Форма 1'!U$8),"")</f>
        <v/>
      </c>
      <c r="E4661" s="103" t="str">
        <f>IF(ISNUMBER('Форма 1'!V4661),'Форма 1'!$H4661*VLOOKUP('Форма 1'!$F4661,'Придельники с 2022'!$B$4:$X$28,'Форма 1'!V$8),"")</f>
        <v/>
      </c>
      <c r="F4661" s="103" t="str">
        <f>IF(ISNUMBER('Форма 1'!W4661),'Форма 1'!$H4661*VLOOKUP('Форма 1'!$F4661,'Придельники с 2022'!$B$4:$X$28,'Форма 1'!W$8),"")</f>
        <v/>
      </c>
      <c r="G4661" s="103" t="str">
        <f>IF(ISNUMBER('Форма 1'!X4661),'Форма 1'!$H4661*VLOOKUP('Форма 1'!$F4661,'Придельники с 2022'!$B$4:$X$28,'Форма 1'!X$8),"")</f>
        <v/>
      </c>
      <c r="H4661" s="103" t="str">
        <f>IF(ISNUMBER('Форма 1'!Y4661),'Форма 1'!$H4661*VLOOKUP('Форма 1'!$F4661,'Придельники с 2022'!$B$4:$X$28,'Форма 1'!Y$8),"")</f>
        <v/>
      </c>
      <c r="I4661" s="103" t="str">
        <f>IF(ISNUMBER('Форма 1'!Z4661),'Форма 1'!$H4661*VLOOKUP('Форма 1'!$F4661,'Придельники с 2022'!$B$4:$X$28,'Форма 1'!Z$8),"")</f>
        <v/>
      </c>
      <c r="J4661" s="103" t="str">
        <f>IF(ISNUMBER('Форма 1'!AA4661),'Форма 1'!$H4661*VLOOKUP('Форма 1'!$F4661,'Придельники с 2022'!$B$4:$X$28,'Форма 1'!AA$8),"")</f>
        <v/>
      </c>
      <c r="K4661" s="90"/>
      <c r="L4661" s="87"/>
      <c r="M4661" s="103">
        <f>IF(ISNUMBER('Форма 1'!AD4661),'Форма 1'!$H4661*VLOOKUP('Форма 1'!$F4661,'Придельники с 2022'!$B$4:$X$28,'Форма 1'!AD$8),"")</f>
        <v>22545972.176000003</v>
      </c>
      <c r="N4661" s="103" t="str">
        <f>IF(ISBLANK('Форма 1'!$AE4661),"",IF('Форма 1'!$AE4661=1,'Форма 1'!$H4661*VLOOKUP('Форма 1'!$F4661,'Придельники с 2022'!$B$4:$X$28,'Форма 1'!$AE$8,0),IF('Форма 1'!$AE4661=2,'Форма 1'!$H4661*VLOOKUP('Форма 1'!$F4661,'Придельники с 2022'!$B$4:$X$28,13,0),IF('Форма 1'!$AE4661=3,'Форма 1'!$H4661*VLOOKUP('Форма 1'!$F4661,'Придельники с 2022'!$B$4:$X$28,12,0)))))</f>
        <v/>
      </c>
      <c r="O4661" s="103" t="str">
        <f>IF(ISNUMBER('Форма 1'!AF4661),'Форма 1'!$H4661*VLOOKUP('Форма 1'!$F4661,'Придельники с 2022'!$B$4:$X$28,'Форма 1'!AF$8),"")</f>
        <v/>
      </c>
      <c r="P4661" s="87"/>
      <c r="Q4661" s="103" t="str">
        <f>IF(ISNUMBER('Форма 1'!AH4661),'Форма 1'!$H4661*VLOOKUP('Форма 1'!$F4661,'Придельники с 2022'!$B$4:$X$28,'Форма 1'!AH$8),"")</f>
        <v/>
      </c>
      <c r="R4661" s="103" t="str">
        <f>IF(ISNUMBER('Форма 1'!AI4661),'Форма 1'!$H4661*VLOOKUP('Форма 1'!$F4661,'Придельники с 2022'!$B$4:$X$28,'Форма 1'!AI$8),"")</f>
        <v/>
      </c>
      <c r="S4661" s="103" t="str">
        <f>IF(ISNUMBER('Форма 1'!AJ4661),'Форма 1'!$H4661*VLOOKUP('Форма 1'!$F4661,'Придельники с 2022'!$B$4:$X$28,'Форма 1'!AJ$8),"")</f>
        <v/>
      </c>
      <c r="T4661" s="87"/>
    </row>
    <row r="4662" spans="1:20">
      <c r="A4662" s="188">
        <f t="shared" si="302"/>
        <v>55</v>
      </c>
      <c r="B4662" s="189" t="s">
        <v>4493</v>
      </c>
      <c r="C4662" s="99">
        <f t="shared" si="301"/>
        <v>18752206.927999999</v>
      </c>
      <c r="D4662" s="103" t="str">
        <f>IF(ISNUMBER('Форма 1'!U4662),'Форма 1'!$H4662*VLOOKUP('Форма 1'!$F4662,'Придельники с 2022'!$B$4:$X$28,'Форма 1'!U$8),"")</f>
        <v/>
      </c>
      <c r="E4662" s="103" t="str">
        <f>IF(ISNUMBER('Форма 1'!V4662),'Форма 1'!$H4662*VLOOKUP('Форма 1'!$F4662,'Придельники с 2022'!$B$4:$X$28,'Форма 1'!V$8),"")</f>
        <v/>
      </c>
      <c r="F4662" s="103" t="str">
        <f>IF(ISNUMBER('Форма 1'!W4662),'Форма 1'!$H4662*VLOOKUP('Форма 1'!$F4662,'Придельники с 2022'!$B$4:$X$28,'Форма 1'!W$8),"")</f>
        <v/>
      </c>
      <c r="G4662" s="103" t="str">
        <f>IF(ISNUMBER('Форма 1'!X4662),'Форма 1'!$H4662*VLOOKUP('Форма 1'!$F4662,'Придельники с 2022'!$B$4:$X$28,'Форма 1'!X$8),"")</f>
        <v/>
      </c>
      <c r="H4662" s="103" t="str">
        <f>IF(ISNUMBER('Форма 1'!Y4662),'Форма 1'!$H4662*VLOOKUP('Форма 1'!$F4662,'Придельники с 2022'!$B$4:$X$28,'Форма 1'!Y$8),"")</f>
        <v/>
      </c>
      <c r="I4662" s="103" t="str">
        <f>IF(ISNUMBER('Форма 1'!Z4662),'Форма 1'!$H4662*VLOOKUP('Форма 1'!$F4662,'Придельники с 2022'!$B$4:$X$28,'Форма 1'!Z$8),"")</f>
        <v/>
      </c>
      <c r="J4662" s="103" t="str">
        <f>IF(ISNUMBER('Форма 1'!AA4662),'Форма 1'!$H4662*VLOOKUP('Форма 1'!$F4662,'Придельники с 2022'!$B$4:$X$28,'Форма 1'!AA$8),"")</f>
        <v/>
      </c>
      <c r="K4662" s="90"/>
      <c r="L4662" s="87"/>
      <c r="M4662" s="103">
        <f>IF(ISNUMBER('Форма 1'!AD4662),'Форма 1'!$H4662*VLOOKUP('Форма 1'!$F4662,'Придельники с 2022'!$B$4:$X$28,'Форма 1'!AD$8),"")</f>
        <v>18752206.927999999</v>
      </c>
      <c r="N4662" s="103" t="str">
        <f>IF(ISBLANK('Форма 1'!$AE4662),"",IF('Форма 1'!$AE4662=1,'Форма 1'!$H4662*VLOOKUP('Форма 1'!$F4662,'Придельники с 2022'!$B$4:$X$28,'Форма 1'!$AE$8,0),IF('Форма 1'!$AE4662=2,'Форма 1'!$H4662*VLOOKUP('Форма 1'!$F4662,'Придельники с 2022'!$B$4:$X$28,13,0),IF('Форма 1'!$AE4662=3,'Форма 1'!$H4662*VLOOKUP('Форма 1'!$F4662,'Придельники с 2022'!$B$4:$X$28,12,0)))))</f>
        <v/>
      </c>
      <c r="O4662" s="103" t="str">
        <f>IF(ISNUMBER('Форма 1'!AF4662),'Форма 1'!$H4662*VLOOKUP('Форма 1'!$F4662,'Придельники с 2022'!$B$4:$X$28,'Форма 1'!AF$8),"")</f>
        <v/>
      </c>
      <c r="P4662" s="87"/>
      <c r="Q4662" s="103" t="str">
        <f>IF(ISNUMBER('Форма 1'!AH4662),'Форма 1'!$H4662*VLOOKUP('Форма 1'!$F4662,'Придельники с 2022'!$B$4:$X$28,'Форма 1'!AH$8),"")</f>
        <v/>
      </c>
      <c r="R4662" s="103" t="str">
        <f>IF(ISNUMBER('Форма 1'!AI4662),'Форма 1'!$H4662*VLOOKUP('Форма 1'!$F4662,'Придельники с 2022'!$B$4:$X$28,'Форма 1'!AI$8),"")</f>
        <v/>
      </c>
      <c r="S4662" s="103" t="str">
        <f>IF(ISNUMBER('Форма 1'!AJ4662),'Форма 1'!$H4662*VLOOKUP('Форма 1'!$F4662,'Придельники с 2022'!$B$4:$X$28,'Форма 1'!AJ$8),"")</f>
        <v/>
      </c>
      <c r="T4662" s="87"/>
    </row>
    <row r="4663" spans="1:20">
      <c r="A4663" s="188">
        <f t="shared" si="302"/>
        <v>56</v>
      </c>
      <c r="B4663" s="189" t="s">
        <v>4494</v>
      </c>
      <c r="C4663" s="99">
        <f t="shared" si="301"/>
        <v>8667924.9440000001</v>
      </c>
      <c r="D4663" s="103" t="str">
        <f>IF(ISNUMBER('Форма 1'!U4663),'Форма 1'!$H4663*VLOOKUP('Форма 1'!$F4663,'Придельники с 2022'!$B$4:$X$28,'Форма 1'!U$8),"")</f>
        <v/>
      </c>
      <c r="E4663" s="103" t="str">
        <f>IF(ISNUMBER('Форма 1'!V4663),'Форма 1'!$H4663*VLOOKUP('Форма 1'!$F4663,'Придельники с 2022'!$B$4:$X$28,'Форма 1'!V$8),"")</f>
        <v/>
      </c>
      <c r="F4663" s="103" t="str">
        <f>IF(ISNUMBER('Форма 1'!W4663),'Форма 1'!$H4663*VLOOKUP('Форма 1'!$F4663,'Придельники с 2022'!$B$4:$X$28,'Форма 1'!W$8),"")</f>
        <v/>
      </c>
      <c r="G4663" s="103" t="str">
        <f>IF(ISNUMBER('Форма 1'!X4663),'Форма 1'!$H4663*VLOOKUP('Форма 1'!$F4663,'Придельники с 2022'!$B$4:$X$28,'Форма 1'!X$8),"")</f>
        <v/>
      </c>
      <c r="H4663" s="103" t="str">
        <f>IF(ISNUMBER('Форма 1'!Y4663),'Форма 1'!$H4663*VLOOKUP('Форма 1'!$F4663,'Придельники с 2022'!$B$4:$X$28,'Форма 1'!Y$8),"")</f>
        <v/>
      </c>
      <c r="I4663" s="103" t="str">
        <f>IF(ISNUMBER('Форма 1'!Z4663),'Форма 1'!$H4663*VLOOKUP('Форма 1'!$F4663,'Придельники с 2022'!$B$4:$X$28,'Форма 1'!Z$8),"")</f>
        <v/>
      </c>
      <c r="J4663" s="103" t="str">
        <f>IF(ISNUMBER('Форма 1'!AA4663),'Форма 1'!$H4663*VLOOKUP('Форма 1'!$F4663,'Придельники с 2022'!$B$4:$X$28,'Форма 1'!AA$8),"")</f>
        <v/>
      </c>
      <c r="K4663" s="90"/>
      <c r="L4663" s="87"/>
      <c r="M4663" s="103">
        <f>IF(ISNUMBER('Форма 1'!AD4663),'Форма 1'!$H4663*VLOOKUP('Форма 1'!$F4663,'Придельники с 2022'!$B$4:$X$28,'Форма 1'!AD$8),"")</f>
        <v>8667924.9440000001</v>
      </c>
      <c r="N4663" s="103" t="str">
        <f>IF(ISBLANK('Форма 1'!$AE4663),"",IF('Форма 1'!$AE4663=1,'Форма 1'!$H4663*VLOOKUP('Форма 1'!$F4663,'Придельники с 2022'!$B$4:$X$28,'Форма 1'!$AE$8,0),IF('Форма 1'!$AE4663=2,'Форма 1'!$H4663*VLOOKUP('Форма 1'!$F4663,'Придельники с 2022'!$B$4:$X$28,13,0),IF('Форма 1'!$AE4663=3,'Форма 1'!$H4663*VLOOKUP('Форма 1'!$F4663,'Придельники с 2022'!$B$4:$X$28,12,0)))))</f>
        <v/>
      </c>
      <c r="O4663" s="103" t="str">
        <f>IF(ISNUMBER('Форма 1'!AF4663),'Форма 1'!$H4663*VLOOKUP('Форма 1'!$F4663,'Придельники с 2022'!$B$4:$X$28,'Форма 1'!AF$8),"")</f>
        <v/>
      </c>
      <c r="P4663" s="87"/>
      <c r="Q4663" s="103" t="str">
        <f>IF(ISNUMBER('Форма 1'!AH4663),'Форма 1'!$H4663*VLOOKUP('Форма 1'!$F4663,'Придельники с 2022'!$B$4:$X$28,'Форма 1'!AH$8),"")</f>
        <v/>
      </c>
      <c r="R4663" s="103" t="str">
        <f>IF(ISNUMBER('Форма 1'!AI4663),'Форма 1'!$H4663*VLOOKUP('Форма 1'!$F4663,'Придельники с 2022'!$B$4:$X$28,'Форма 1'!AI$8),"")</f>
        <v/>
      </c>
      <c r="S4663" s="103" t="str">
        <f>IF(ISNUMBER('Форма 1'!AJ4663),'Форма 1'!$H4663*VLOOKUP('Форма 1'!$F4663,'Придельники с 2022'!$B$4:$X$28,'Форма 1'!AJ$8),"")</f>
        <v/>
      </c>
      <c r="T4663" s="87"/>
    </row>
    <row r="4664" spans="1:20">
      <c r="A4664" s="188">
        <f t="shared" si="302"/>
        <v>57</v>
      </c>
      <c r="B4664" s="189" t="s">
        <v>4495</v>
      </c>
      <c r="C4664" s="99">
        <f t="shared" si="301"/>
        <v>8607127.4240000006</v>
      </c>
      <c r="D4664" s="103" t="str">
        <f>IF(ISNUMBER('Форма 1'!U4664),'Форма 1'!$H4664*VLOOKUP('Форма 1'!$F4664,'Придельники с 2022'!$B$4:$X$28,'Форма 1'!U$8),"")</f>
        <v/>
      </c>
      <c r="E4664" s="103" t="str">
        <f>IF(ISNUMBER('Форма 1'!V4664),'Форма 1'!$H4664*VLOOKUP('Форма 1'!$F4664,'Придельники с 2022'!$B$4:$X$28,'Форма 1'!V$8),"")</f>
        <v/>
      </c>
      <c r="F4664" s="103" t="str">
        <f>IF(ISNUMBER('Форма 1'!W4664),'Форма 1'!$H4664*VLOOKUP('Форма 1'!$F4664,'Придельники с 2022'!$B$4:$X$28,'Форма 1'!W$8),"")</f>
        <v/>
      </c>
      <c r="G4664" s="103" t="str">
        <f>IF(ISNUMBER('Форма 1'!X4664),'Форма 1'!$H4664*VLOOKUP('Форма 1'!$F4664,'Придельники с 2022'!$B$4:$X$28,'Форма 1'!X$8),"")</f>
        <v/>
      </c>
      <c r="H4664" s="103" t="str">
        <f>IF(ISNUMBER('Форма 1'!Y4664),'Форма 1'!$H4664*VLOOKUP('Форма 1'!$F4664,'Придельники с 2022'!$B$4:$X$28,'Форма 1'!Y$8),"")</f>
        <v/>
      </c>
      <c r="I4664" s="103" t="str">
        <f>IF(ISNUMBER('Форма 1'!Z4664),'Форма 1'!$H4664*VLOOKUP('Форма 1'!$F4664,'Придельники с 2022'!$B$4:$X$28,'Форма 1'!Z$8),"")</f>
        <v/>
      </c>
      <c r="J4664" s="103" t="str">
        <f>IF(ISNUMBER('Форма 1'!AA4664),'Форма 1'!$H4664*VLOOKUP('Форма 1'!$F4664,'Придельники с 2022'!$B$4:$X$28,'Форма 1'!AA$8),"")</f>
        <v/>
      </c>
      <c r="K4664" s="90"/>
      <c r="L4664" s="87"/>
      <c r="M4664" s="103">
        <f>IF(ISNUMBER('Форма 1'!AD4664),'Форма 1'!$H4664*VLOOKUP('Форма 1'!$F4664,'Придельники с 2022'!$B$4:$X$28,'Форма 1'!AD$8),"")</f>
        <v>8607127.4240000006</v>
      </c>
      <c r="N4664" s="103" t="str">
        <f>IF(ISBLANK('Форма 1'!$AE4664),"",IF('Форма 1'!$AE4664=1,'Форма 1'!$H4664*VLOOKUP('Форма 1'!$F4664,'Придельники с 2022'!$B$4:$X$28,'Форма 1'!$AE$8,0),IF('Форма 1'!$AE4664=2,'Форма 1'!$H4664*VLOOKUP('Форма 1'!$F4664,'Придельники с 2022'!$B$4:$X$28,13,0),IF('Форма 1'!$AE4664=3,'Форма 1'!$H4664*VLOOKUP('Форма 1'!$F4664,'Придельники с 2022'!$B$4:$X$28,12,0)))))</f>
        <v/>
      </c>
      <c r="O4664" s="103" t="str">
        <f>IF(ISNUMBER('Форма 1'!AF4664),'Форма 1'!$H4664*VLOOKUP('Форма 1'!$F4664,'Придельники с 2022'!$B$4:$X$28,'Форма 1'!AF$8),"")</f>
        <v/>
      </c>
      <c r="P4664" s="87"/>
      <c r="Q4664" s="103" t="str">
        <f>IF(ISNUMBER('Форма 1'!AH4664),'Форма 1'!$H4664*VLOOKUP('Форма 1'!$F4664,'Придельники с 2022'!$B$4:$X$28,'Форма 1'!AH$8),"")</f>
        <v/>
      </c>
      <c r="R4664" s="103" t="str">
        <f>IF(ISNUMBER('Форма 1'!AI4664),'Форма 1'!$H4664*VLOOKUP('Форма 1'!$F4664,'Придельники с 2022'!$B$4:$X$28,'Форма 1'!AI$8),"")</f>
        <v/>
      </c>
      <c r="S4664" s="103" t="str">
        <f>IF(ISNUMBER('Форма 1'!AJ4664),'Форма 1'!$H4664*VLOOKUP('Форма 1'!$F4664,'Придельники с 2022'!$B$4:$X$28,'Форма 1'!AJ$8),"")</f>
        <v/>
      </c>
      <c r="T4664" s="87"/>
    </row>
    <row r="4665" spans="1:20">
      <c r="A4665" s="188">
        <f t="shared" si="302"/>
        <v>58</v>
      </c>
      <c r="B4665" s="189" t="s">
        <v>4496</v>
      </c>
      <c r="C4665" s="99">
        <f t="shared" si="301"/>
        <v>13551091.680000002</v>
      </c>
      <c r="D4665" s="103" t="str">
        <f>IF(ISNUMBER('Форма 1'!U4665),'Форма 1'!$H4665*VLOOKUP('Форма 1'!$F4665,'Придельники с 2022'!$B$4:$X$28,'Форма 1'!U$8),"")</f>
        <v/>
      </c>
      <c r="E4665" s="103" t="str">
        <f>IF(ISNUMBER('Форма 1'!V4665),'Форма 1'!$H4665*VLOOKUP('Форма 1'!$F4665,'Придельники с 2022'!$B$4:$X$28,'Форма 1'!V$8),"")</f>
        <v/>
      </c>
      <c r="F4665" s="103" t="str">
        <f>IF(ISNUMBER('Форма 1'!W4665),'Форма 1'!$H4665*VLOOKUP('Форма 1'!$F4665,'Придельники с 2022'!$B$4:$X$28,'Форма 1'!W$8),"")</f>
        <v/>
      </c>
      <c r="G4665" s="103" t="str">
        <f>IF(ISNUMBER('Форма 1'!X4665),'Форма 1'!$H4665*VLOOKUP('Форма 1'!$F4665,'Придельники с 2022'!$B$4:$X$28,'Форма 1'!X$8),"")</f>
        <v/>
      </c>
      <c r="H4665" s="103" t="str">
        <f>IF(ISNUMBER('Форма 1'!Y4665),'Форма 1'!$H4665*VLOOKUP('Форма 1'!$F4665,'Придельники с 2022'!$B$4:$X$28,'Форма 1'!Y$8),"")</f>
        <v/>
      </c>
      <c r="I4665" s="103" t="str">
        <f>IF(ISNUMBER('Форма 1'!Z4665),'Форма 1'!$H4665*VLOOKUP('Форма 1'!$F4665,'Придельники с 2022'!$B$4:$X$28,'Форма 1'!Z$8),"")</f>
        <v/>
      </c>
      <c r="J4665" s="103" t="str">
        <f>IF(ISNUMBER('Форма 1'!AA4665),'Форма 1'!$H4665*VLOOKUP('Форма 1'!$F4665,'Придельники с 2022'!$B$4:$X$28,'Форма 1'!AA$8),"")</f>
        <v/>
      </c>
      <c r="K4665" s="90"/>
      <c r="L4665" s="87"/>
      <c r="M4665" s="103">
        <f>IF(ISNUMBER('Форма 1'!AD4665),'Форма 1'!$H4665*VLOOKUP('Форма 1'!$F4665,'Придельники с 2022'!$B$4:$X$28,'Форма 1'!AD$8),"")</f>
        <v>13551091.680000002</v>
      </c>
      <c r="N4665" s="103" t="str">
        <f>IF(ISBLANK('Форма 1'!$AE4665),"",IF('Форма 1'!$AE4665=1,'Форма 1'!$H4665*VLOOKUP('Форма 1'!$F4665,'Придельники с 2022'!$B$4:$X$28,'Форма 1'!$AE$8,0),IF('Форма 1'!$AE4665=2,'Форма 1'!$H4665*VLOOKUP('Форма 1'!$F4665,'Придельники с 2022'!$B$4:$X$28,13,0),IF('Форма 1'!$AE4665=3,'Форма 1'!$H4665*VLOOKUP('Форма 1'!$F4665,'Придельники с 2022'!$B$4:$X$28,12,0)))))</f>
        <v/>
      </c>
      <c r="O4665" s="103" t="str">
        <f>IF(ISNUMBER('Форма 1'!AF4665),'Форма 1'!$H4665*VLOOKUP('Форма 1'!$F4665,'Придельники с 2022'!$B$4:$X$28,'Форма 1'!AF$8),"")</f>
        <v/>
      </c>
      <c r="P4665" s="87"/>
      <c r="Q4665" s="103" t="str">
        <f>IF(ISNUMBER('Форма 1'!AH4665),'Форма 1'!$H4665*VLOOKUP('Форма 1'!$F4665,'Придельники с 2022'!$B$4:$X$28,'Форма 1'!AH$8),"")</f>
        <v/>
      </c>
      <c r="R4665" s="103" t="str">
        <f>IF(ISNUMBER('Форма 1'!AI4665),'Форма 1'!$H4665*VLOOKUP('Форма 1'!$F4665,'Придельники с 2022'!$B$4:$X$28,'Форма 1'!AI$8),"")</f>
        <v/>
      </c>
      <c r="S4665" s="103" t="str">
        <f>IF(ISNUMBER('Форма 1'!AJ4665),'Форма 1'!$H4665*VLOOKUP('Форма 1'!$F4665,'Придельники с 2022'!$B$4:$X$28,'Форма 1'!AJ$8),"")</f>
        <v/>
      </c>
      <c r="T4665" s="87"/>
    </row>
    <row r="4666" spans="1:20">
      <c r="A4666" s="188">
        <f t="shared" si="302"/>
        <v>59</v>
      </c>
      <c r="B4666" s="189" t="s">
        <v>4497</v>
      </c>
      <c r="C4666" s="99">
        <f t="shared" si="301"/>
        <v>20041564.704</v>
      </c>
      <c r="D4666" s="103" t="str">
        <f>IF(ISNUMBER('Форма 1'!U4666),'Форма 1'!$H4666*VLOOKUP('Форма 1'!$F4666,'Придельники с 2022'!$B$4:$X$28,'Форма 1'!U$8),"")</f>
        <v/>
      </c>
      <c r="E4666" s="103" t="str">
        <f>IF(ISNUMBER('Форма 1'!V4666),'Форма 1'!$H4666*VLOOKUP('Форма 1'!$F4666,'Придельники с 2022'!$B$4:$X$28,'Форма 1'!V$8),"")</f>
        <v/>
      </c>
      <c r="F4666" s="103" t="str">
        <f>IF(ISNUMBER('Форма 1'!W4666),'Форма 1'!$H4666*VLOOKUP('Форма 1'!$F4666,'Придельники с 2022'!$B$4:$X$28,'Форма 1'!W$8),"")</f>
        <v/>
      </c>
      <c r="G4666" s="103" t="str">
        <f>IF(ISNUMBER('Форма 1'!X4666),'Форма 1'!$H4666*VLOOKUP('Форма 1'!$F4666,'Придельники с 2022'!$B$4:$X$28,'Форма 1'!X$8),"")</f>
        <v/>
      </c>
      <c r="H4666" s="103" t="str">
        <f>IF(ISNUMBER('Форма 1'!Y4666),'Форма 1'!$H4666*VLOOKUP('Форма 1'!$F4666,'Придельники с 2022'!$B$4:$X$28,'Форма 1'!Y$8),"")</f>
        <v/>
      </c>
      <c r="I4666" s="103" t="str">
        <f>IF(ISNUMBER('Форма 1'!Z4666),'Форма 1'!$H4666*VLOOKUP('Форма 1'!$F4666,'Придельники с 2022'!$B$4:$X$28,'Форма 1'!Z$8),"")</f>
        <v/>
      </c>
      <c r="J4666" s="103" t="str">
        <f>IF(ISNUMBER('Форма 1'!AA4666),'Форма 1'!$H4666*VLOOKUP('Форма 1'!$F4666,'Придельники с 2022'!$B$4:$X$28,'Форма 1'!AA$8),"")</f>
        <v/>
      </c>
      <c r="K4666" s="90"/>
      <c r="L4666" s="87"/>
      <c r="M4666" s="103">
        <f>IF(ISNUMBER('Форма 1'!AD4666),'Форма 1'!$H4666*VLOOKUP('Форма 1'!$F4666,'Придельники с 2022'!$B$4:$X$28,'Форма 1'!AD$8),"")</f>
        <v>20041564.704</v>
      </c>
      <c r="N4666" s="103" t="str">
        <f>IF(ISBLANK('Форма 1'!$AE4666),"",IF('Форма 1'!$AE4666=1,'Форма 1'!$H4666*VLOOKUP('Форма 1'!$F4666,'Придельники с 2022'!$B$4:$X$28,'Форма 1'!$AE$8,0),IF('Форма 1'!$AE4666=2,'Форма 1'!$H4666*VLOOKUP('Форма 1'!$F4666,'Придельники с 2022'!$B$4:$X$28,13,0),IF('Форма 1'!$AE4666=3,'Форма 1'!$H4666*VLOOKUP('Форма 1'!$F4666,'Придельники с 2022'!$B$4:$X$28,12,0)))))</f>
        <v/>
      </c>
      <c r="O4666" s="103" t="str">
        <f>IF(ISNUMBER('Форма 1'!AF4666),'Форма 1'!$H4666*VLOOKUP('Форма 1'!$F4666,'Придельники с 2022'!$B$4:$X$28,'Форма 1'!AF$8),"")</f>
        <v/>
      </c>
      <c r="P4666" s="87"/>
      <c r="Q4666" s="103" t="str">
        <f>IF(ISNUMBER('Форма 1'!AH4666),'Форма 1'!$H4666*VLOOKUP('Форма 1'!$F4666,'Придельники с 2022'!$B$4:$X$28,'Форма 1'!AH$8),"")</f>
        <v/>
      </c>
      <c r="R4666" s="103" t="str">
        <f>IF(ISNUMBER('Форма 1'!AI4666),'Форма 1'!$H4666*VLOOKUP('Форма 1'!$F4666,'Придельники с 2022'!$B$4:$X$28,'Форма 1'!AI$8),"")</f>
        <v/>
      </c>
      <c r="S4666" s="103" t="str">
        <f>IF(ISNUMBER('Форма 1'!AJ4666),'Форма 1'!$H4666*VLOOKUP('Форма 1'!$F4666,'Придельники с 2022'!$B$4:$X$28,'Форма 1'!AJ$8),"")</f>
        <v/>
      </c>
      <c r="T4666" s="87"/>
    </row>
    <row r="4667" spans="1:20">
      <c r="A4667" s="188">
        <f t="shared" si="302"/>
        <v>60</v>
      </c>
      <c r="B4667" s="189" t="s">
        <v>4498</v>
      </c>
      <c r="C4667" s="99">
        <f t="shared" si="301"/>
        <v>13323663.920000002</v>
      </c>
      <c r="D4667" s="103" t="str">
        <f>IF(ISNUMBER('Форма 1'!U4667),'Форма 1'!$H4667*VLOOKUP('Форма 1'!$F4667,'Придельники с 2022'!$B$4:$X$28,'Форма 1'!U$8),"")</f>
        <v/>
      </c>
      <c r="E4667" s="103" t="str">
        <f>IF(ISNUMBER('Форма 1'!V4667),'Форма 1'!$H4667*VLOOKUP('Форма 1'!$F4667,'Придельники с 2022'!$B$4:$X$28,'Форма 1'!V$8),"")</f>
        <v/>
      </c>
      <c r="F4667" s="103" t="str">
        <f>IF(ISNUMBER('Форма 1'!W4667),'Форма 1'!$H4667*VLOOKUP('Форма 1'!$F4667,'Придельники с 2022'!$B$4:$X$28,'Форма 1'!W$8),"")</f>
        <v/>
      </c>
      <c r="G4667" s="103" t="str">
        <f>IF(ISNUMBER('Форма 1'!X4667),'Форма 1'!$H4667*VLOOKUP('Форма 1'!$F4667,'Придельники с 2022'!$B$4:$X$28,'Форма 1'!X$8),"")</f>
        <v/>
      </c>
      <c r="H4667" s="103" t="str">
        <f>IF(ISNUMBER('Форма 1'!Y4667),'Форма 1'!$H4667*VLOOKUP('Форма 1'!$F4667,'Придельники с 2022'!$B$4:$X$28,'Форма 1'!Y$8),"")</f>
        <v/>
      </c>
      <c r="I4667" s="103" t="str">
        <f>IF(ISNUMBER('Форма 1'!Z4667),'Форма 1'!$H4667*VLOOKUP('Форма 1'!$F4667,'Придельники с 2022'!$B$4:$X$28,'Форма 1'!Z$8),"")</f>
        <v/>
      </c>
      <c r="J4667" s="103" t="str">
        <f>IF(ISNUMBER('Форма 1'!AA4667),'Форма 1'!$H4667*VLOOKUP('Форма 1'!$F4667,'Придельники с 2022'!$B$4:$X$28,'Форма 1'!AA$8),"")</f>
        <v/>
      </c>
      <c r="K4667" s="90"/>
      <c r="L4667" s="87"/>
      <c r="M4667" s="103">
        <f>IF(ISNUMBER('Форма 1'!AD4667),'Форма 1'!$H4667*VLOOKUP('Форма 1'!$F4667,'Придельники с 2022'!$B$4:$X$28,'Форма 1'!AD$8),"")</f>
        <v>13323663.920000002</v>
      </c>
      <c r="N4667" s="103" t="str">
        <f>IF(ISBLANK('Форма 1'!$AE4667),"",IF('Форма 1'!$AE4667=1,'Форма 1'!$H4667*VLOOKUP('Форма 1'!$F4667,'Придельники с 2022'!$B$4:$X$28,'Форма 1'!$AE$8,0),IF('Форма 1'!$AE4667=2,'Форма 1'!$H4667*VLOOKUP('Форма 1'!$F4667,'Придельники с 2022'!$B$4:$X$28,13,0),IF('Форма 1'!$AE4667=3,'Форма 1'!$H4667*VLOOKUP('Форма 1'!$F4667,'Придельники с 2022'!$B$4:$X$28,12,0)))))</f>
        <v/>
      </c>
      <c r="O4667" s="103" t="str">
        <f>IF(ISNUMBER('Форма 1'!AF4667),'Форма 1'!$H4667*VLOOKUP('Форма 1'!$F4667,'Придельники с 2022'!$B$4:$X$28,'Форма 1'!AF$8),"")</f>
        <v/>
      </c>
      <c r="P4667" s="87"/>
      <c r="Q4667" s="103" t="str">
        <f>IF(ISNUMBER('Форма 1'!AH4667),'Форма 1'!$H4667*VLOOKUP('Форма 1'!$F4667,'Придельники с 2022'!$B$4:$X$28,'Форма 1'!AH$8),"")</f>
        <v/>
      </c>
      <c r="R4667" s="103" t="str">
        <f>IF(ISNUMBER('Форма 1'!AI4667),'Форма 1'!$H4667*VLOOKUP('Форма 1'!$F4667,'Придельники с 2022'!$B$4:$X$28,'Форма 1'!AI$8),"")</f>
        <v/>
      </c>
      <c r="S4667" s="103" t="str">
        <f>IF(ISNUMBER('Форма 1'!AJ4667),'Форма 1'!$H4667*VLOOKUP('Форма 1'!$F4667,'Придельники с 2022'!$B$4:$X$28,'Форма 1'!AJ$8),"")</f>
        <v/>
      </c>
      <c r="T4667" s="87"/>
    </row>
    <row r="4668" spans="1:20">
      <c r="A4668" s="188">
        <f t="shared" si="302"/>
        <v>61</v>
      </c>
      <c r="B4668" s="189" t="s">
        <v>4499</v>
      </c>
      <c r="C4668" s="99">
        <f t="shared" si="301"/>
        <v>22802222.464000002</v>
      </c>
      <c r="D4668" s="103" t="str">
        <f>IF(ISNUMBER('Форма 1'!U4668),'Форма 1'!$H4668*VLOOKUP('Форма 1'!$F4668,'Придельники с 2022'!$B$4:$X$28,'Форма 1'!U$8),"")</f>
        <v/>
      </c>
      <c r="E4668" s="103" t="str">
        <f>IF(ISNUMBER('Форма 1'!V4668),'Форма 1'!$H4668*VLOOKUP('Форма 1'!$F4668,'Придельники с 2022'!$B$4:$X$28,'Форма 1'!V$8),"")</f>
        <v/>
      </c>
      <c r="F4668" s="103" t="str">
        <f>IF(ISNUMBER('Форма 1'!W4668),'Форма 1'!$H4668*VLOOKUP('Форма 1'!$F4668,'Придельники с 2022'!$B$4:$X$28,'Форма 1'!W$8),"")</f>
        <v/>
      </c>
      <c r="G4668" s="103" t="str">
        <f>IF(ISNUMBER('Форма 1'!X4668),'Форма 1'!$H4668*VLOOKUP('Форма 1'!$F4668,'Придельники с 2022'!$B$4:$X$28,'Форма 1'!X$8),"")</f>
        <v/>
      </c>
      <c r="H4668" s="103" t="str">
        <f>IF(ISNUMBER('Форма 1'!Y4668),'Форма 1'!$H4668*VLOOKUP('Форма 1'!$F4668,'Придельники с 2022'!$B$4:$X$28,'Форма 1'!Y$8),"")</f>
        <v/>
      </c>
      <c r="I4668" s="103" t="str">
        <f>IF(ISNUMBER('Форма 1'!Z4668),'Форма 1'!$H4668*VLOOKUP('Форма 1'!$F4668,'Придельники с 2022'!$B$4:$X$28,'Форма 1'!Z$8),"")</f>
        <v/>
      </c>
      <c r="J4668" s="103" t="str">
        <f>IF(ISNUMBER('Форма 1'!AA4668),'Форма 1'!$H4668*VLOOKUP('Форма 1'!$F4668,'Придельники с 2022'!$B$4:$X$28,'Форма 1'!AA$8),"")</f>
        <v/>
      </c>
      <c r="K4668" s="90"/>
      <c r="L4668" s="87"/>
      <c r="M4668" s="103">
        <f>IF(ISNUMBER('Форма 1'!AD4668),'Форма 1'!$H4668*VLOOKUP('Форма 1'!$F4668,'Придельники с 2022'!$B$4:$X$28,'Форма 1'!AD$8),"")</f>
        <v>22802222.464000002</v>
      </c>
      <c r="N4668" s="103" t="str">
        <f>IF(ISBLANK('Форма 1'!$AE4668),"",IF('Форма 1'!$AE4668=1,'Форма 1'!$H4668*VLOOKUP('Форма 1'!$F4668,'Придельники с 2022'!$B$4:$X$28,'Форма 1'!$AE$8,0),IF('Форма 1'!$AE4668=2,'Форма 1'!$H4668*VLOOKUP('Форма 1'!$F4668,'Придельники с 2022'!$B$4:$X$28,13,0),IF('Форма 1'!$AE4668=3,'Форма 1'!$H4668*VLOOKUP('Форма 1'!$F4668,'Придельники с 2022'!$B$4:$X$28,12,0)))))</f>
        <v/>
      </c>
      <c r="O4668" s="103" t="str">
        <f>IF(ISNUMBER('Форма 1'!AF4668),'Форма 1'!$H4668*VLOOKUP('Форма 1'!$F4668,'Придельники с 2022'!$B$4:$X$28,'Форма 1'!AF$8),"")</f>
        <v/>
      </c>
      <c r="P4668" s="87"/>
      <c r="Q4668" s="103" t="str">
        <f>IF(ISNUMBER('Форма 1'!AH4668),'Форма 1'!$H4668*VLOOKUP('Форма 1'!$F4668,'Придельники с 2022'!$B$4:$X$28,'Форма 1'!AH$8),"")</f>
        <v/>
      </c>
      <c r="R4668" s="103" t="str">
        <f>IF(ISNUMBER('Форма 1'!AI4668),'Форма 1'!$H4668*VLOOKUP('Форма 1'!$F4668,'Придельники с 2022'!$B$4:$X$28,'Форма 1'!AI$8),"")</f>
        <v/>
      </c>
      <c r="S4668" s="103" t="str">
        <f>IF(ISNUMBER('Форма 1'!AJ4668),'Форма 1'!$H4668*VLOOKUP('Форма 1'!$F4668,'Придельники с 2022'!$B$4:$X$28,'Форма 1'!AJ$8),"")</f>
        <v/>
      </c>
      <c r="T4668" s="87"/>
    </row>
    <row r="4669" spans="1:20">
      <c r="A4669" s="188">
        <f t="shared" si="302"/>
        <v>62</v>
      </c>
      <c r="B4669" s="189" t="s">
        <v>4500</v>
      </c>
      <c r="C4669" s="99">
        <f t="shared" si="301"/>
        <v>3475062.5130000003</v>
      </c>
      <c r="D4669" s="103" t="str">
        <f>IF(ISNUMBER('Форма 1'!U4669),'Форма 1'!$H4669*VLOOKUP('Форма 1'!$F4669,'Придельники с 2022'!$B$4:$X$28,'Форма 1'!U$8),"")</f>
        <v/>
      </c>
      <c r="E4669" s="103" t="str">
        <f>IF(ISNUMBER('Форма 1'!V4669),'Форма 1'!$H4669*VLOOKUP('Форма 1'!$F4669,'Придельники с 2022'!$B$4:$X$28,'Форма 1'!V$8),"")</f>
        <v/>
      </c>
      <c r="F4669" s="103" t="str">
        <f>IF(ISNUMBER('Форма 1'!W4669),'Форма 1'!$H4669*VLOOKUP('Форма 1'!$F4669,'Придельники с 2022'!$B$4:$X$28,'Форма 1'!W$8),"")</f>
        <v/>
      </c>
      <c r="G4669" s="103" t="str">
        <f>IF(ISNUMBER('Форма 1'!X4669),'Форма 1'!$H4669*VLOOKUP('Форма 1'!$F4669,'Придельники с 2022'!$B$4:$X$28,'Форма 1'!X$8),"")</f>
        <v/>
      </c>
      <c r="H4669" s="103" t="str">
        <f>IF(ISNUMBER('Форма 1'!Y4669),'Форма 1'!$H4669*VLOOKUP('Форма 1'!$F4669,'Придельники с 2022'!$B$4:$X$28,'Форма 1'!Y$8),"")</f>
        <v/>
      </c>
      <c r="I4669" s="103">
        <f>IF(ISNUMBER('Форма 1'!Z4669),'Форма 1'!$H4669*VLOOKUP('Форма 1'!$F4669,'Придельники с 2022'!$B$4:$X$28,'Форма 1'!Z$8),"")</f>
        <v>3475062.5130000003</v>
      </c>
      <c r="J4669" s="103" t="str">
        <f>IF(ISNUMBER('Форма 1'!AA4669),'Форма 1'!$H4669*VLOOKUP('Форма 1'!$F4669,'Придельники с 2022'!$B$4:$X$28,'Форма 1'!AA$8),"")</f>
        <v/>
      </c>
      <c r="K4669" s="90"/>
      <c r="L4669" s="87"/>
      <c r="M4669" s="103" t="str">
        <f>IF(ISNUMBER('Форма 1'!AD4669),'Форма 1'!$H4669*VLOOKUP('Форма 1'!$F4669,'Придельники с 2022'!$B$4:$X$28,'Форма 1'!AD$8),"")</f>
        <v/>
      </c>
      <c r="N4669" s="103" t="str">
        <f>IF(ISBLANK('Форма 1'!$AE4669),"",IF('Форма 1'!$AE4669=1,'Форма 1'!$H4669*VLOOKUP('Форма 1'!$F4669,'Придельники с 2022'!$B$4:$X$28,'Форма 1'!$AE$8,0),IF('Форма 1'!$AE4669=2,'Форма 1'!$H4669*VLOOKUP('Форма 1'!$F4669,'Придельники с 2022'!$B$4:$X$28,13,0),IF('Форма 1'!$AE4669=3,'Форма 1'!$H4669*VLOOKUP('Форма 1'!$F4669,'Придельники с 2022'!$B$4:$X$28,12,0)))))</f>
        <v/>
      </c>
      <c r="O4669" s="103" t="str">
        <f>IF(ISNUMBER('Форма 1'!AF4669),'Форма 1'!$H4669*VLOOKUP('Форма 1'!$F4669,'Придельники с 2022'!$B$4:$X$28,'Форма 1'!AF$8),"")</f>
        <v/>
      </c>
      <c r="P4669" s="87"/>
      <c r="Q4669" s="103" t="str">
        <f>IF(ISNUMBER('Форма 1'!AH4669),'Форма 1'!$H4669*VLOOKUP('Форма 1'!$F4669,'Придельники с 2022'!$B$4:$X$28,'Форма 1'!AH$8),"")</f>
        <v/>
      </c>
      <c r="R4669" s="103" t="str">
        <f>IF(ISNUMBER('Форма 1'!AI4669),'Форма 1'!$H4669*VLOOKUP('Форма 1'!$F4669,'Придельники с 2022'!$B$4:$X$28,'Форма 1'!AI$8),"")</f>
        <v/>
      </c>
      <c r="S4669" s="103" t="str">
        <f>IF(ISNUMBER('Форма 1'!AJ4669),'Форма 1'!$H4669*VLOOKUP('Форма 1'!$F4669,'Придельники с 2022'!$B$4:$X$28,'Форма 1'!AJ$8),"")</f>
        <v/>
      </c>
      <c r="T4669" s="87"/>
    </row>
    <row r="4670" spans="1:20">
      <c r="A4670" s="188">
        <f t="shared" si="302"/>
        <v>63</v>
      </c>
      <c r="B4670" s="189" t="s">
        <v>4501</v>
      </c>
      <c r="C4670" s="99">
        <f t="shared" si="301"/>
        <v>2793281.3189999997</v>
      </c>
      <c r="D4670" s="103" t="str">
        <f>IF(ISNUMBER('Форма 1'!U4670),'Форма 1'!$H4670*VLOOKUP('Форма 1'!$F4670,'Придельники с 2022'!$B$4:$X$28,'Форма 1'!U$8),"")</f>
        <v/>
      </c>
      <c r="E4670" s="103" t="str">
        <f>IF(ISNUMBER('Форма 1'!V4670),'Форма 1'!$H4670*VLOOKUP('Форма 1'!$F4670,'Придельники с 2022'!$B$4:$X$28,'Форма 1'!V$8),"")</f>
        <v/>
      </c>
      <c r="F4670" s="103" t="str">
        <f>IF(ISNUMBER('Форма 1'!W4670),'Форма 1'!$H4670*VLOOKUP('Форма 1'!$F4670,'Придельники с 2022'!$B$4:$X$28,'Форма 1'!W$8),"")</f>
        <v/>
      </c>
      <c r="G4670" s="103" t="str">
        <f>IF(ISNUMBER('Форма 1'!X4670),'Форма 1'!$H4670*VLOOKUP('Форма 1'!$F4670,'Придельники с 2022'!$B$4:$X$28,'Форма 1'!X$8),"")</f>
        <v/>
      </c>
      <c r="H4670" s="103" t="str">
        <f>IF(ISNUMBER('Форма 1'!Y4670),'Форма 1'!$H4670*VLOOKUP('Форма 1'!$F4670,'Придельники с 2022'!$B$4:$X$28,'Форма 1'!Y$8),"")</f>
        <v/>
      </c>
      <c r="I4670" s="103">
        <f>IF(ISNUMBER('Форма 1'!Z4670),'Форма 1'!$H4670*VLOOKUP('Форма 1'!$F4670,'Придельники с 2022'!$B$4:$X$28,'Форма 1'!Z$8),"")</f>
        <v>2793281.3189999997</v>
      </c>
      <c r="J4670" s="103" t="str">
        <f>IF(ISNUMBER('Форма 1'!AA4670),'Форма 1'!$H4670*VLOOKUP('Форма 1'!$F4670,'Придельники с 2022'!$B$4:$X$28,'Форма 1'!AA$8),"")</f>
        <v/>
      </c>
      <c r="K4670" s="90"/>
      <c r="L4670" s="87"/>
      <c r="M4670" s="103" t="str">
        <f>IF(ISNUMBER('Форма 1'!AD4670),'Форма 1'!$H4670*VLOOKUP('Форма 1'!$F4670,'Придельники с 2022'!$B$4:$X$28,'Форма 1'!AD$8),"")</f>
        <v/>
      </c>
      <c r="N4670" s="103" t="str">
        <f>IF(ISBLANK('Форма 1'!$AE4670),"",IF('Форма 1'!$AE4670=1,'Форма 1'!$H4670*VLOOKUP('Форма 1'!$F4670,'Придельники с 2022'!$B$4:$X$28,'Форма 1'!$AE$8,0),IF('Форма 1'!$AE4670=2,'Форма 1'!$H4670*VLOOKUP('Форма 1'!$F4670,'Придельники с 2022'!$B$4:$X$28,13,0),IF('Форма 1'!$AE4670=3,'Форма 1'!$H4670*VLOOKUP('Форма 1'!$F4670,'Придельники с 2022'!$B$4:$X$28,12,0)))))</f>
        <v/>
      </c>
      <c r="O4670" s="103" t="str">
        <f>IF(ISNUMBER('Форма 1'!AF4670),'Форма 1'!$H4670*VLOOKUP('Форма 1'!$F4670,'Придельники с 2022'!$B$4:$X$28,'Форма 1'!AF$8),"")</f>
        <v/>
      </c>
      <c r="P4670" s="87"/>
      <c r="Q4670" s="103" t="str">
        <f>IF(ISNUMBER('Форма 1'!AH4670),'Форма 1'!$H4670*VLOOKUP('Форма 1'!$F4670,'Придельники с 2022'!$B$4:$X$28,'Форма 1'!AH$8),"")</f>
        <v/>
      </c>
      <c r="R4670" s="103" t="str">
        <f>IF(ISNUMBER('Форма 1'!AI4670),'Форма 1'!$H4670*VLOOKUP('Форма 1'!$F4670,'Придельники с 2022'!$B$4:$X$28,'Форма 1'!AI$8),"")</f>
        <v/>
      </c>
      <c r="S4670" s="103" t="str">
        <f>IF(ISNUMBER('Форма 1'!AJ4670),'Форма 1'!$H4670*VLOOKUP('Форма 1'!$F4670,'Придельники с 2022'!$B$4:$X$28,'Форма 1'!AJ$8),"")</f>
        <v/>
      </c>
      <c r="T4670" s="87"/>
    </row>
    <row r="4671" spans="1:20">
      <c r="A4671" s="188">
        <f t="shared" si="302"/>
        <v>64</v>
      </c>
      <c r="B4671" s="189" t="s">
        <v>4502</v>
      </c>
      <c r="C4671" s="99">
        <f t="shared" si="301"/>
        <v>2569132.2060000002</v>
      </c>
      <c r="D4671" s="103" t="str">
        <f>IF(ISNUMBER('Форма 1'!U4671),'Форма 1'!$H4671*VLOOKUP('Форма 1'!$F4671,'Придельники с 2022'!$B$4:$X$28,'Форма 1'!U$8),"")</f>
        <v/>
      </c>
      <c r="E4671" s="103" t="str">
        <f>IF(ISNUMBER('Форма 1'!V4671),'Форма 1'!$H4671*VLOOKUP('Форма 1'!$F4671,'Придельники с 2022'!$B$4:$X$28,'Форма 1'!V$8),"")</f>
        <v/>
      </c>
      <c r="F4671" s="103" t="str">
        <f>IF(ISNUMBER('Форма 1'!W4671),'Форма 1'!$H4671*VLOOKUP('Форма 1'!$F4671,'Придельники с 2022'!$B$4:$X$28,'Форма 1'!W$8),"")</f>
        <v/>
      </c>
      <c r="G4671" s="103" t="str">
        <f>IF(ISNUMBER('Форма 1'!X4671),'Форма 1'!$H4671*VLOOKUP('Форма 1'!$F4671,'Придельники с 2022'!$B$4:$X$28,'Форма 1'!X$8),"")</f>
        <v/>
      </c>
      <c r="H4671" s="103" t="str">
        <f>IF(ISNUMBER('Форма 1'!Y4671),'Форма 1'!$H4671*VLOOKUP('Форма 1'!$F4671,'Придельники с 2022'!$B$4:$X$28,'Форма 1'!Y$8),"")</f>
        <v/>
      </c>
      <c r="I4671" s="103">
        <f>IF(ISNUMBER('Форма 1'!Z4671),'Форма 1'!$H4671*VLOOKUP('Форма 1'!$F4671,'Придельники с 2022'!$B$4:$X$28,'Форма 1'!Z$8),"")</f>
        <v>2569132.2060000002</v>
      </c>
      <c r="J4671" s="103" t="str">
        <f>IF(ISNUMBER('Форма 1'!AA4671),'Форма 1'!$H4671*VLOOKUP('Форма 1'!$F4671,'Придельники с 2022'!$B$4:$X$28,'Форма 1'!AA$8),"")</f>
        <v/>
      </c>
      <c r="K4671" s="90"/>
      <c r="L4671" s="87"/>
      <c r="M4671" s="103" t="str">
        <f>IF(ISNUMBER('Форма 1'!AD4671),'Форма 1'!$H4671*VLOOKUP('Форма 1'!$F4671,'Придельники с 2022'!$B$4:$X$28,'Форма 1'!AD$8),"")</f>
        <v/>
      </c>
      <c r="N4671" s="103" t="str">
        <f>IF(ISBLANK('Форма 1'!$AE4671),"",IF('Форма 1'!$AE4671=1,'Форма 1'!$H4671*VLOOKUP('Форма 1'!$F4671,'Придельники с 2022'!$B$4:$X$28,'Форма 1'!$AE$8,0),IF('Форма 1'!$AE4671=2,'Форма 1'!$H4671*VLOOKUP('Форма 1'!$F4671,'Придельники с 2022'!$B$4:$X$28,13,0),IF('Форма 1'!$AE4671=3,'Форма 1'!$H4671*VLOOKUP('Форма 1'!$F4671,'Придельники с 2022'!$B$4:$X$28,12,0)))))</f>
        <v/>
      </c>
      <c r="O4671" s="103" t="str">
        <f>IF(ISNUMBER('Форма 1'!AF4671),'Форма 1'!$H4671*VLOOKUP('Форма 1'!$F4671,'Придельники с 2022'!$B$4:$X$28,'Форма 1'!AF$8),"")</f>
        <v/>
      </c>
      <c r="P4671" s="87"/>
      <c r="Q4671" s="103" t="str">
        <f>IF(ISNUMBER('Форма 1'!AH4671),'Форма 1'!$H4671*VLOOKUP('Форма 1'!$F4671,'Придельники с 2022'!$B$4:$X$28,'Форма 1'!AH$8),"")</f>
        <v/>
      </c>
      <c r="R4671" s="103" t="str">
        <f>IF(ISNUMBER('Форма 1'!AI4671),'Форма 1'!$H4671*VLOOKUP('Форма 1'!$F4671,'Придельники с 2022'!$B$4:$X$28,'Форма 1'!AI$8),"")</f>
        <v/>
      </c>
      <c r="S4671" s="103" t="str">
        <f>IF(ISNUMBER('Форма 1'!AJ4671),'Форма 1'!$H4671*VLOOKUP('Форма 1'!$F4671,'Придельники с 2022'!$B$4:$X$28,'Форма 1'!AJ$8),"")</f>
        <v/>
      </c>
      <c r="T4671" s="87"/>
    </row>
    <row r="4672" spans="1:20">
      <c r="A4672" s="188">
        <f t="shared" si="302"/>
        <v>65</v>
      </c>
      <c r="B4672" s="189" t="s">
        <v>4503</v>
      </c>
      <c r="C4672" s="99">
        <f t="shared" si="301"/>
        <v>17622705.061999999</v>
      </c>
      <c r="D4672" s="103" t="str">
        <f>IF(ISNUMBER('Форма 1'!U4672),'Форма 1'!$H4672*VLOOKUP('Форма 1'!$F4672,'Придельники с 2022'!$B$4:$X$28,'Форма 1'!U$8),"")</f>
        <v/>
      </c>
      <c r="E4672" s="103" t="str">
        <f>IF(ISNUMBER('Форма 1'!V4672),'Форма 1'!$H4672*VLOOKUP('Форма 1'!$F4672,'Придельники с 2022'!$B$4:$X$28,'Форма 1'!V$8),"")</f>
        <v/>
      </c>
      <c r="F4672" s="103" t="str">
        <f>IF(ISNUMBER('Форма 1'!W4672),'Форма 1'!$H4672*VLOOKUP('Форма 1'!$F4672,'Придельники с 2022'!$B$4:$X$28,'Форма 1'!W$8),"")</f>
        <v/>
      </c>
      <c r="G4672" s="103" t="str">
        <f>IF(ISNUMBER('Форма 1'!X4672),'Форма 1'!$H4672*VLOOKUP('Форма 1'!$F4672,'Придельники с 2022'!$B$4:$X$28,'Форма 1'!X$8),"")</f>
        <v/>
      </c>
      <c r="H4672" s="103" t="str">
        <f>IF(ISNUMBER('Форма 1'!Y4672),'Форма 1'!$H4672*VLOOKUP('Форма 1'!$F4672,'Придельники с 2022'!$B$4:$X$28,'Форма 1'!Y$8),"")</f>
        <v/>
      </c>
      <c r="I4672" s="103" t="str">
        <f>IF(ISNUMBER('Форма 1'!Z4672),'Форма 1'!$H4672*VLOOKUP('Форма 1'!$F4672,'Придельники с 2022'!$B$4:$X$28,'Форма 1'!Z$8),"")</f>
        <v/>
      </c>
      <c r="J4672" s="103" t="str">
        <f>IF(ISNUMBER('Форма 1'!AA4672),'Форма 1'!$H4672*VLOOKUP('Форма 1'!$F4672,'Придельники с 2022'!$B$4:$X$28,'Форма 1'!AA$8),"")</f>
        <v/>
      </c>
      <c r="K4672" s="90"/>
      <c r="L4672" s="87"/>
      <c r="M4672" s="103">
        <f>IF(ISNUMBER('Форма 1'!AD4672),'Форма 1'!$H4672*VLOOKUP('Форма 1'!$F4672,'Придельники с 2022'!$B$4:$X$28,'Форма 1'!AD$8),"")</f>
        <v>15515466.925999999</v>
      </c>
      <c r="N4672" s="103" t="str">
        <f>IF(ISBLANK('Форма 1'!$AE4672),"",IF('Форма 1'!$AE4672=1,'Форма 1'!$H4672*VLOOKUP('Форма 1'!$F4672,'Придельники с 2022'!$B$4:$X$28,'Форма 1'!$AE$8,0),IF('Форма 1'!$AE4672=2,'Форма 1'!$H4672*VLOOKUP('Форма 1'!$F4672,'Придельники с 2022'!$B$4:$X$28,13,0),IF('Форма 1'!$AE4672=3,'Форма 1'!$H4672*VLOOKUP('Форма 1'!$F4672,'Придельники с 2022'!$B$4:$X$28,12,0)))))</f>
        <v/>
      </c>
      <c r="O4672" s="103">
        <f>IF(ISNUMBER('Форма 1'!AF4672),'Форма 1'!$H4672*VLOOKUP('Форма 1'!$F4672,'Придельники с 2022'!$B$4:$X$28,'Форма 1'!AF$8),"")</f>
        <v>2107238.1359999999</v>
      </c>
      <c r="P4672" s="87"/>
      <c r="Q4672" s="103" t="str">
        <f>IF(ISNUMBER('Форма 1'!AH4672),'Форма 1'!$H4672*VLOOKUP('Форма 1'!$F4672,'Придельники с 2022'!$B$4:$X$28,'Форма 1'!AH$8),"")</f>
        <v/>
      </c>
      <c r="R4672" s="103" t="str">
        <f>IF(ISNUMBER('Форма 1'!AI4672),'Форма 1'!$H4672*VLOOKUP('Форма 1'!$F4672,'Придельники с 2022'!$B$4:$X$28,'Форма 1'!AI$8),"")</f>
        <v/>
      </c>
      <c r="S4672" s="103" t="str">
        <f>IF(ISNUMBER('Форма 1'!AJ4672),'Форма 1'!$H4672*VLOOKUP('Форма 1'!$F4672,'Придельники с 2022'!$B$4:$X$28,'Форма 1'!AJ$8),"")</f>
        <v/>
      </c>
      <c r="T4672" s="87"/>
    </row>
    <row r="4673" spans="1:20">
      <c r="A4673" s="188">
        <f t="shared" si="302"/>
        <v>66</v>
      </c>
      <c r="B4673" s="189" t="s">
        <v>4504</v>
      </c>
      <c r="C4673" s="99">
        <f t="shared" si="301"/>
        <v>1277271.3599999999</v>
      </c>
      <c r="D4673" s="103" t="str">
        <f>IF(ISNUMBER('Форма 1'!U4673),'Форма 1'!$H4673*VLOOKUP('Форма 1'!$F4673,'Придельники с 2022'!$B$4:$X$28,'Форма 1'!U$8),"")</f>
        <v/>
      </c>
      <c r="E4673" s="103" t="str">
        <f>IF(ISNUMBER('Форма 1'!V4673),'Форма 1'!$H4673*VLOOKUP('Форма 1'!$F4673,'Придельники с 2022'!$B$4:$X$28,'Форма 1'!V$8),"")</f>
        <v/>
      </c>
      <c r="F4673" s="103" t="str">
        <f>IF(ISNUMBER('Форма 1'!W4673),'Форма 1'!$H4673*VLOOKUP('Форма 1'!$F4673,'Придельники с 2022'!$B$4:$X$28,'Форма 1'!W$8),"")</f>
        <v/>
      </c>
      <c r="G4673" s="103" t="str">
        <f>IF(ISNUMBER('Форма 1'!X4673),'Форма 1'!$H4673*VLOOKUP('Форма 1'!$F4673,'Придельники с 2022'!$B$4:$X$28,'Форма 1'!X$8),"")</f>
        <v/>
      </c>
      <c r="H4673" s="103" t="str">
        <f>IF(ISNUMBER('Форма 1'!Y4673),'Форма 1'!$H4673*VLOOKUP('Форма 1'!$F4673,'Придельники с 2022'!$B$4:$X$28,'Форма 1'!Y$8),"")</f>
        <v/>
      </c>
      <c r="I4673" s="103" t="str">
        <f>IF(ISNUMBER('Форма 1'!Z4673),'Форма 1'!$H4673*VLOOKUP('Форма 1'!$F4673,'Придельники с 2022'!$B$4:$X$28,'Форма 1'!Z$8),"")</f>
        <v/>
      </c>
      <c r="J4673" s="103" t="str">
        <f>IF(ISNUMBER('Форма 1'!AA4673),'Форма 1'!$H4673*VLOOKUP('Форма 1'!$F4673,'Придельники с 2022'!$B$4:$X$28,'Форма 1'!AA$8),"")</f>
        <v/>
      </c>
      <c r="K4673" s="90"/>
      <c r="L4673" s="87"/>
      <c r="M4673" s="103" t="str">
        <f>IF(ISNUMBER('Форма 1'!AD4673),'Форма 1'!$H4673*VLOOKUP('Форма 1'!$F4673,'Придельники с 2022'!$B$4:$X$28,'Форма 1'!AD$8),"")</f>
        <v/>
      </c>
      <c r="N4673" s="103" t="str">
        <f>IF(ISBLANK('Форма 1'!$AE4673),"",IF('Форма 1'!$AE4673=1,'Форма 1'!$H4673*VLOOKUP('Форма 1'!$F4673,'Придельники с 2022'!$B$4:$X$28,'Форма 1'!$AE$8,0),IF('Форма 1'!$AE4673=2,'Форма 1'!$H4673*VLOOKUP('Форма 1'!$F4673,'Придельники с 2022'!$B$4:$X$28,13,0),IF('Форма 1'!$AE4673=3,'Форма 1'!$H4673*VLOOKUP('Форма 1'!$F4673,'Придельники с 2022'!$B$4:$X$28,12,0)))))</f>
        <v/>
      </c>
      <c r="O4673" s="103">
        <f>IF(ISNUMBER('Форма 1'!AF4673),'Форма 1'!$H4673*VLOOKUP('Форма 1'!$F4673,'Придельники с 2022'!$B$4:$X$28,'Форма 1'!AF$8),"")</f>
        <v>1277271.3599999999</v>
      </c>
      <c r="P4673" s="87"/>
      <c r="Q4673" s="103" t="str">
        <f>IF(ISNUMBER('Форма 1'!AH4673),'Форма 1'!$H4673*VLOOKUP('Форма 1'!$F4673,'Придельники с 2022'!$B$4:$X$28,'Форма 1'!AH$8),"")</f>
        <v/>
      </c>
      <c r="R4673" s="103" t="str">
        <f>IF(ISNUMBER('Форма 1'!AI4673),'Форма 1'!$H4673*VLOOKUP('Форма 1'!$F4673,'Придельники с 2022'!$B$4:$X$28,'Форма 1'!AI$8),"")</f>
        <v/>
      </c>
      <c r="S4673" s="103" t="str">
        <f>IF(ISNUMBER('Форма 1'!AJ4673),'Форма 1'!$H4673*VLOOKUP('Форма 1'!$F4673,'Придельники с 2022'!$B$4:$X$28,'Форма 1'!AJ$8),"")</f>
        <v/>
      </c>
      <c r="T4673" s="87"/>
    </row>
    <row r="4674" spans="1:20">
      <c r="A4674" s="188">
        <f t="shared" si="302"/>
        <v>67</v>
      </c>
      <c r="B4674" s="189" t="s">
        <v>4505</v>
      </c>
      <c r="C4674" s="99">
        <f t="shared" ref="C4674:C4742" si="303">SUM(D4674:J4674,L4674:T4674)</f>
        <v>618570.46</v>
      </c>
      <c r="D4674" s="103" t="str">
        <f>IF(ISNUMBER('Форма 1'!U4674),'Форма 1'!$H4674*VLOOKUP('Форма 1'!$F4674,'Придельники с 2022'!$B$4:$X$28,'Форма 1'!U$8),"")</f>
        <v/>
      </c>
      <c r="E4674" s="103" t="str">
        <f>IF(ISNUMBER('Форма 1'!V4674),'Форма 1'!$H4674*VLOOKUP('Форма 1'!$F4674,'Придельники с 2022'!$B$4:$X$28,'Форма 1'!V$8),"")</f>
        <v/>
      </c>
      <c r="F4674" s="103" t="str">
        <f>IF(ISNUMBER('Форма 1'!W4674),'Форма 1'!$H4674*VLOOKUP('Форма 1'!$F4674,'Придельники с 2022'!$B$4:$X$28,'Форма 1'!W$8),"")</f>
        <v/>
      </c>
      <c r="G4674" s="103" t="str">
        <f>IF(ISNUMBER('Форма 1'!X4674),'Форма 1'!$H4674*VLOOKUP('Форма 1'!$F4674,'Придельники с 2022'!$B$4:$X$28,'Форма 1'!X$8),"")</f>
        <v/>
      </c>
      <c r="H4674" s="103" t="str">
        <f>IF(ISNUMBER('Форма 1'!Y4674),'Форма 1'!$H4674*VLOOKUP('Форма 1'!$F4674,'Придельники с 2022'!$B$4:$X$28,'Форма 1'!Y$8),"")</f>
        <v/>
      </c>
      <c r="I4674" s="103">
        <f>IF(ISNUMBER('Форма 1'!Z4674),'Форма 1'!$H4674*VLOOKUP('Форма 1'!$F4674,'Придельники с 2022'!$B$4:$X$28,'Форма 1'!Z$8),"")</f>
        <v>618570.46</v>
      </c>
      <c r="J4674" s="103" t="str">
        <f>IF(ISNUMBER('Форма 1'!AA4674),'Форма 1'!$H4674*VLOOKUP('Форма 1'!$F4674,'Придельники с 2022'!$B$4:$X$28,'Форма 1'!AA$8),"")</f>
        <v/>
      </c>
      <c r="K4674" s="90"/>
      <c r="L4674" s="87"/>
      <c r="M4674" s="103" t="str">
        <f>IF(ISNUMBER('Форма 1'!AD4674),'Форма 1'!$H4674*VLOOKUP('Форма 1'!$F4674,'Придельники с 2022'!$B$4:$X$28,'Форма 1'!AD$8),"")</f>
        <v/>
      </c>
      <c r="N4674" s="103" t="str">
        <f>IF(ISBLANK('Форма 1'!$AE4674),"",IF('Форма 1'!$AE4674=1,'Форма 1'!$H4674*VLOOKUP('Форма 1'!$F4674,'Придельники с 2022'!$B$4:$X$28,'Форма 1'!$AE$8,0),IF('Форма 1'!$AE4674=2,'Форма 1'!$H4674*VLOOKUP('Форма 1'!$F4674,'Придельники с 2022'!$B$4:$X$28,13,0),IF('Форма 1'!$AE4674=3,'Форма 1'!$H4674*VLOOKUP('Форма 1'!$F4674,'Придельники с 2022'!$B$4:$X$28,12,0)))))</f>
        <v/>
      </c>
      <c r="O4674" s="103" t="str">
        <f>IF(ISNUMBER('Форма 1'!AF4674),'Форма 1'!$H4674*VLOOKUP('Форма 1'!$F4674,'Придельники с 2022'!$B$4:$X$28,'Форма 1'!AF$8),"")</f>
        <v/>
      </c>
      <c r="P4674" s="87"/>
      <c r="Q4674" s="103" t="str">
        <f>IF(ISNUMBER('Форма 1'!AH4674),'Форма 1'!$H4674*VLOOKUP('Форма 1'!$F4674,'Придельники с 2022'!$B$4:$X$28,'Форма 1'!AH$8),"")</f>
        <v/>
      </c>
      <c r="R4674" s="103" t="str">
        <f>IF(ISNUMBER('Форма 1'!AI4674),'Форма 1'!$H4674*VLOOKUP('Форма 1'!$F4674,'Придельники с 2022'!$B$4:$X$28,'Форма 1'!AI$8),"")</f>
        <v/>
      </c>
      <c r="S4674" s="103" t="str">
        <f>IF(ISNUMBER('Форма 1'!AJ4674),'Форма 1'!$H4674*VLOOKUP('Форма 1'!$F4674,'Придельники с 2022'!$B$4:$X$28,'Форма 1'!AJ$8),"")</f>
        <v/>
      </c>
      <c r="T4674" s="87"/>
    </row>
    <row r="4675" spans="1:20">
      <c r="A4675" s="188">
        <f t="shared" si="302"/>
        <v>68</v>
      </c>
      <c r="B4675" s="189" t="s">
        <v>4506</v>
      </c>
      <c r="C4675" s="99">
        <f t="shared" si="303"/>
        <v>1542412.7879999999</v>
      </c>
      <c r="D4675" s="103" t="str">
        <f>IF(ISNUMBER('Форма 1'!U4675),'Форма 1'!$H4675*VLOOKUP('Форма 1'!$F4675,'Придельники с 2022'!$B$4:$X$28,'Форма 1'!U$8),"")</f>
        <v/>
      </c>
      <c r="E4675" s="103" t="str">
        <f>IF(ISNUMBER('Форма 1'!V4675),'Форма 1'!$H4675*VLOOKUP('Форма 1'!$F4675,'Придельники с 2022'!$B$4:$X$28,'Форма 1'!V$8),"")</f>
        <v/>
      </c>
      <c r="F4675" s="103" t="str">
        <f>IF(ISNUMBER('Форма 1'!W4675),'Форма 1'!$H4675*VLOOKUP('Форма 1'!$F4675,'Придельники с 2022'!$B$4:$X$28,'Форма 1'!W$8),"")</f>
        <v/>
      </c>
      <c r="G4675" s="103">
        <f>IF(ISNUMBER('Форма 1'!X4675),'Форма 1'!$H4675*VLOOKUP('Форма 1'!$F4675,'Придельники с 2022'!$B$4:$X$28,'Форма 1'!X$8),"")</f>
        <v>377658.87599999999</v>
      </c>
      <c r="H4675" s="103">
        <f>IF(ISNUMBER('Форма 1'!Y4675),'Форма 1'!$H4675*VLOOKUP('Форма 1'!$F4675,'Придельники с 2022'!$B$4:$X$28,'Форма 1'!Y$8),"")</f>
        <v>1164753.912</v>
      </c>
      <c r="I4675" s="103" t="str">
        <f>IF(ISNUMBER('Форма 1'!Z4675),'Форма 1'!$H4675*VLOOKUP('Форма 1'!$F4675,'Придельники с 2022'!$B$4:$X$28,'Форма 1'!Z$8),"")</f>
        <v/>
      </c>
      <c r="J4675" s="103" t="str">
        <f>IF(ISNUMBER('Форма 1'!AA4675),'Форма 1'!$H4675*VLOOKUP('Форма 1'!$F4675,'Придельники с 2022'!$B$4:$X$28,'Форма 1'!AA$8),"")</f>
        <v/>
      </c>
      <c r="K4675" s="90"/>
      <c r="L4675" s="87"/>
      <c r="M4675" s="103" t="str">
        <f>IF(ISNUMBER('Форма 1'!AD4675),'Форма 1'!$H4675*VLOOKUP('Форма 1'!$F4675,'Придельники с 2022'!$B$4:$X$28,'Форма 1'!AD$8),"")</f>
        <v/>
      </c>
      <c r="N4675" s="103" t="str">
        <f>IF(ISBLANK('Форма 1'!$AE4675),"",IF('Форма 1'!$AE4675=1,'Форма 1'!$H4675*VLOOKUP('Форма 1'!$F4675,'Придельники с 2022'!$B$4:$X$28,'Форма 1'!$AE$8,0),IF('Форма 1'!$AE4675=2,'Форма 1'!$H4675*VLOOKUP('Форма 1'!$F4675,'Придельники с 2022'!$B$4:$X$28,13,0),IF('Форма 1'!$AE4675=3,'Форма 1'!$H4675*VLOOKUP('Форма 1'!$F4675,'Придельники с 2022'!$B$4:$X$28,12,0)))))</f>
        <v/>
      </c>
      <c r="O4675" s="103" t="str">
        <f>IF(ISNUMBER('Форма 1'!AF4675),'Форма 1'!$H4675*VLOOKUP('Форма 1'!$F4675,'Придельники с 2022'!$B$4:$X$28,'Форма 1'!AF$8),"")</f>
        <v/>
      </c>
      <c r="P4675" s="87"/>
      <c r="Q4675" s="103" t="str">
        <f>IF(ISNUMBER('Форма 1'!AH4675),'Форма 1'!$H4675*VLOOKUP('Форма 1'!$F4675,'Придельники с 2022'!$B$4:$X$28,'Форма 1'!AH$8),"")</f>
        <v/>
      </c>
      <c r="R4675" s="103" t="str">
        <f>IF(ISNUMBER('Форма 1'!AI4675),'Форма 1'!$H4675*VLOOKUP('Форма 1'!$F4675,'Придельники с 2022'!$B$4:$X$28,'Форма 1'!AI$8),"")</f>
        <v/>
      </c>
      <c r="S4675" s="103" t="str">
        <f>IF(ISNUMBER('Форма 1'!AJ4675),'Форма 1'!$H4675*VLOOKUP('Форма 1'!$F4675,'Придельники с 2022'!$B$4:$X$28,'Форма 1'!AJ$8),"")</f>
        <v/>
      </c>
      <c r="T4675" s="87"/>
    </row>
    <row r="4676" spans="1:20">
      <c r="A4676" s="188">
        <f t="shared" si="302"/>
        <v>69</v>
      </c>
      <c r="B4676" s="189" t="s">
        <v>4508</v>
      </c>
      <c r="C4676" s="99">
        <f t="shared" si="303"/>
        <v>1128572.142</v>
      </c>
      <c r="D4676" s="103" t="str">
        <f>IF(ISNUMBER('Форма 1'!U4676),'Форма 1'!$H4676*VLOOKUP('Форма 1'!$F4676,'Придельники с 2022'!$B$4:$X$28,'Форма 1'!U$8),"")</f>
        <v/>
      </c>
      <c r="E4676" s="103" t="str">
        <f>IF(ISNUMBER('Форма 1'!V4676),'Форма 1'!$H4676*VLOOKUP('Форма 1'!$F4676,'Придельники с 2022'!$B$4:$X$28,'Форма 1'!V$8),"")</f>
        <v/>
      </c>
      <c r="F4676" s="103" t="str">
        <f>IF(ISNUMBER('Форма 1'!W4676),'Форма 1'!$H4676*VLOOKUP('Форма 1'!$F4676,'Придельники с 2022'!$B$4:$X$28,'Форма 1'!W$8),"")</f>
        <v/>
      </c>
      <c r="G4676" s="103">
        <f>IF(ISNUMBER('Форма 1'!X4676),'Форма 1'!$H4676*VLOOKUP('Форма 1'!$F4676,'Придельники с 2022'!$B$4:$X$28,'Форма 1'!X$8),"")</f>
        <v>276330.234</v>
      </c>
      <c r="H4676" s="103">
        <f>IF(ISNUMBER('Форма 1'!Y4676),'Форма 1'!$H4676*VLOOKUP('Форма 1'!$F4676,'Придельники с 2022'!$B$4:$X$28,'Форма 1'!Y$8),"")</f>
        <v>852241.90799999994</v>
      </c>
      <c r="I4676" s="103" t="str">
        <f>IF(ISNUMBER('Форма 1'!Z4676),'Форма 1'!$H4676*VLOOKUP('Форма 1'!$F4676,'Придельники с 2022'!$B$4:$X$28,'Форма 1'!Z$8),"")</f>
        <v/>
      </c>
      <c r="J4676" s="103" t="str">
        <f>IF(ISNUMBER('Форма 1'!AA4676),'Форма 1'!$H4676*VLOOKUP('Форма 1'!$F4676,'Придельники с 2022'!$B$4:$X$28,'Форма 1'!AA$8),"")</f>
        <v/>
      </c>
      <c r="K4676" s="90"/>
      <c r="L4676" s="87"/>
      <c r="M4676" s="103" t="str">
        <f>IF(ISNUMBER('Форма 1'!AD4676),'Форма 1'!$H4676*VLOOKUP('Форма 1'!$F4676,'Придельники с 2022'!$B$4:$X$28,'Форма 1'!AD$8),"")</f>
        <v/>
      </c>
      <c r="N4676" s="103" t="str">
        <f>IF(ISBLANK('Форма 1'!$AE4676),"",IF('Форма 1'!$AE4676=1,'Форма 1'!$H4676*VLOOKUP('Форма 1'!$F4676,'Придельники с 2022'!$B$4:$X$28,'Форма 1'!$AE$8,0),IF('Форма 1'!$AE4676=2,'Форма 1'!$H4676*VLOOKUP('Форма 1'!$F4676,'Придельники с 2022'!$B$4:$X$28,13,0),IF('Форма 1'!$AE4676=3,'Форма 1'!$H4676*VLOOKUP('Форма 1'!$F4676,'Придельники с 2022'!$B$4:$X$28,12,0)))))</f>
        <v/>
      </c>
      <c r="O4676" s="103" t="str">
        <f>IF(ISNUMBER('Форма 1'!AF4676),'Форма 1'!$H4676*VLOOKUP('Форма 1'!$F4676,'Придельники с 2022'!$B$4:$X$28,'Форма 1'!AF$8),"")</f>
        <v/>
      </c>
      <c r="P4676" s="87"/>
      <c r="Q4676" s="103" t="str">
        <f>IF(ISNUMBER('Форма 1'!AH4676),'Форма 1'!$H4676*VLOOKUP('Форма 1'!$F4676,'Придельники с 2022'!$B$4:$X$28,'Форма 1'!AH$8),"")</f>
        <v/>
      </c>
      <c r="R4676" s="103" t="str">
        <f>IF(ISNUMBER('Форма 1'!AI4676),'Форма 1'!$H4676*VLOOKUP('Форма 1'!$F4676,'Придельники с 2022'!$B$4:$X$28,'Форма 1'!AI$8),"")</f>
        <v/>
      </c>
      <c r="S4676" s="103" t="str">
        <f>IF(ISNUMBER('Форма 1'!AJ4676),'Форма 1'!$H4676*VLOOKUP('Форма 1'!$F4676,'Придельники с 2022'!$B$4:$X$28,'Форма 1'!AJ$8),"")</f>
        <v/>
      </c>
      <c r="T4676" s="87"/>
    </row>
    <row r="4677" spans="1:20">
      <c r="A4677" s="188">
        <f t="shared" si="302"/>
        <v>70</v>
      </c>
      <c r="B4677" s="189" t="s">
        <v>4509</v>
      </c>
      <c r="C4677" s="99">
        <f t="shared" si="303"/>
        <v>5493254.3049999997</v>
      </c>
      <c r="D4677" s="103" t="str">
        <f>IF(ISNUMBER('Форма 1'!U4677),'Форма 1'!$H4677*VLOOKUP('Форма 1'!$F4677,'Придельники с 2022'!$B$4:$X$28,'Форма 1'!U$8),"")</f>
        <v/>
      </c>
      <c r="E4677" s="103" t="str">
        <f>IF(ISNUMBER('Форма 1'!V4677),'Форма 1'!$H4677*VLOOKUP('Форма 1'!$F4677,'Придельники с 2022'!$B$4:$X$28,'Форма 1'!V$8),"")</f>
        <v/>
      </c>
      <c r="F4677" s="103" t="str">
        <f>IF(ISNUMBER('Форма 1'!W4677),'Форма 1'!$H4677*VLOOKUP('Форма 1'!$F4677,'Придельники с 2022'!$B$4:$X$28,'Форма 1'!W$8),"")</f>
        <v/>
      </c>
      <c r="G4677" s="103" t="str">
        <f>IF(ISNUMBER('Форма 1'!X4677),'Форма 1'!$H4677*VLOOKUP('Форма 1'!$F4677,'Придельники с 2022'!$B$4:$X$28,'Форма 1'!X$8),"")</f>
        <v/>
      </c>
      <c r="H4677" s="103" t="str">
        <f>IF(ISNUMBER('Форма 1'!Y4677),'Форма 1'!$H4677*VLOOKUP('Форма 1'!$F4677,'Придельники с 2022'!$B$4:$X$28,'Форма 1'!Y$8),"")</f>
        <v/>
      </c>
      <c r="I4677" s="103" t="str">
        <f>IF(ISNUMBER('Форма 1'!Z4677),'Форма 1'!$H4677*VLOOKUP('Форма 1'!$F4677,'Придельники с 2022'!$B$4:$X$28,'Форма 1'!Z$8),"")</f>
        <v/>
      </c>
      <c r="J4677" s="103" t="str">
        <f>IF(ISNUMBER('Форма 1'!AA4677),'Форма 1'!$H4677*VLOOKUP('Форма 1'!$F4677,'Придельники с 2022'!$B$4:$X$28,'Форма 1'!AA$8),"")</f>
        <v/>
      </c>
      <c r="K4677" s="90"/>
      <c r="L4677" s="87"/>
      <c r="M4677" s="103" t="str">
        <f>IF(ISNUMBER('Форма 1'!AD4677),'Форма 1'!$H4677*VLOOKUP('Форма 1'!$F4677,'Придельники с 2022'!$B$4:$X$28,'Форма 1'!AD$8),"")</f>
        <v/>
      </c>
      <c r="N4677" s="103">
        <f>IF(ISBLANK('Форма 1'!$AE4677),"",IF('Форма 1'!$AE4677=1,'Форма 1'!$H4677*VLOOKUP('Форма 1'!$F4677,'Придельники с 2022'!$B$4:$X$28,'Форма 1'!$AE$8,0),IF('Форма 1'!$AE4677=2,'Форма 1'!$H4677*VLOOKUP('Форма 1'!$F4677,'Придельники с 2022'!$B$4:$X$28,13,0),IF('Форма 1'!$AE4677=3,'Форма 1'!$H4677*VLOOKUP('Форма 1'!$F4677,'Придельники с 2022'!$B$4:$X$28,12,0)))))</f>
        <v>5493254.3049999997</v>
      </c>
      <c r="O4677" s="103" t="str">
        <f>IF(ISNUMBER('Форма 1'!AF4677),'Форма 1'!$H4677*VLOOKUP('Форма 1'!$F4677,'Придельники с 2022'!$B$4:$X$28,'Форма 1'!AF$8),"")</f>
        <v/>
      </c>
      <c r="P4677" s="87"/>
      <c r="Q4677" s="103" t="str">
        <f>IF(ISNUMBER('Форма 1'!AH4677),'Форма 1'!$H4677*VLOOKUP('Форма 1'!$F4677,'Придельники с 2022'!$B$4:$X$28,'Форма 1'!AH$8),"")</f>
        <v/>
      </c>
      <c r="R4677" s="103" t="str">
        <f>IF(ISNUMBER('Форма 1'!AI4677),'Форма 1'!$H4677*VLOOKUP('Форма 1'!$F4677,'Придельники с 2022'!$B$4:$X$28,'Форма 1'!AI$8),"")</f>
        <v/>
      </c>
      <c r="S4677" s="103" t="str">
        <f>IF(ISNUMBER('Форма 1'!AJ4677),'Форма 1'!$H4677*VLOOKUP('Форма 1'!$F4677,'Придельники с 2022'!$B$4:$X$28,'Форма 1'!AJ$8),"")</f>
        <v/>
      </c>
      <c r="T4677" s="87"/>
    </row>
    <row r="4678" spans="1:20">
      <c r="A4678" s="188">
        <f t="shared" si="302"/>
        <v>71</v>
      </c>
      <c r="B4678" s="189" t="s">
        <v>4510</v>
      </c>
      <c r="C4678" s="99">
        <f t="shared" si="303"/>
        <v>301907.97100000002</v>
      </c>
      <c r="D4678" s="103" t="str">
        <f>IF(ISNUMBER('Форма 1'!U4678),'Форма 1'!$H4678*VLOOKUP('Форма 1'!$F4678,'Придельники с 2022'!$B$4:$X$28,'Форма 1'!U$8),"")</f>
        <v/>
      </c>
      <c r="E4678" s="103" t="str">
        <f>IF(ISNUMBER('Форма 1'!V4678),'Форма 1'!$H4678*VLOOKUP('Форма 1'!$F4678,'Придельники с 2022'!$B$4:$X$28,'Форма 1'!V$8),"")</f>
        <v/>
      </c>
      <c r="F4678" s="103" t="str">
        <f>IF(ISNUMBER('Форма 1'!W4678),'Форма 1'!$H4678*VLOOKUP('Форма 1'!$F4678,'Придельники с 2022'!$B$4:$X$28,'Форма 1'!W$8),"")</f>
        <v/>
      </c>
      <c r="G4678" s="103">
        <f>IF(ISNUMBER('Форма 1'!X4678),'Форма 1'!$H4678*VLOOKUP('Форма 1'!$F4678,'Придельники с 2022'!$B$4:$X$28,'Форма 1'!X$8),"")</f>
        <v>301907.97100000002</v>
      </c>
      <c r="H4678" s="103" t="str">
        <f>IF(ISNUMBER('Форма 1'!Y4678),'Форма 1'!$H4678*VLOOKUP('Форма 1'!$F4678,'Придельники с 2022'!$B$4:$X$28,'Форма 1'!Y$8),"")</f>
        <v/>
      </c>
      <c r="I4678" s="103" t="str">
        <f>IF(ISNUMBER('Форма 1'!Z4678),'Форма 1'!$H4678*VLOOKUP('Форма 1'!$F4678,'Придельники с 2022'!$B$4:$X$28,'Форма 1'!Z$8),"")</f>
        <v/>
      </c>
      <c r="J4678" s="103" t="str">
        <f>IF(ISNUMBER('Форма 1'!AA4678),'Форма 1'!$H4678*VLOOKUP('Форма 1'!$F4678,'Придельники с 2022'!$B$4:$X$28,'Форма 1'!AA$8),"")</f>
        <v/>
      </c>
      <c r="K4678" s="90"/>
      <c r="L4678" s="87"/>
      <c r="M4678" s="103" t="str">
        <f>IF(ISNUMBER('Форма 1'!AD4678),'Форма 1'!$H4678*VLOOKUP('Форма 1'!$F4678,'Придельники с 2022'!$B$4:$X$28,'Форма 1'!AD$8),"")</f>
        <v/>
      </c>
      <c r="N4678" s="103" t="str">
        <f>IF(ISBLANK('Форма 1'!$AE4678),"",IF('Форма 1'!$AE4678=1,'Форма 1'!$H4678*VLOOKUP('Форма 1'!$F4678,'Придельники с 2022'!$B$4:$X$28,'Форма 1'!$AE$8,0),IF('Форма 1'!$AE4678=2,'Форма 1'!$H4678*VLOOKUP('Форма 1'!$F4678,'Придельники с 2022'!$B$4:$X$28,13,0),IF('Форма 1'!$AE4678=3,'Форма 1'!$H4678*VLOOKUP('Форма 1'!$F4678,'Придельники с 2022'!$B$4:$X$28,12,0)))))</f>
        <v/>
      </c>
      <c r="O4678" s="103" t="str">
        <f>IF(ISNUMBER('Форма 1'!AF4678),'Форма 1'!$H4678*VLOOKUP('Форма 1'!$F4678,'Придельники с 2022'!$B$4:$X$28,'Форма 1'!AF$8),"")</f>
        <v/>
      </c>
      <c r="P4678" s="87"/>
      <c r="Q4678" s="103" t="str">
        <f>IF(ISNUMBER('Форма 1'!AH4678),'Форма 1'!$H4678*VLOOKUP('Форма 1'!$F4678,'Придельники с 2022'!$B$4:$X$28,'Форма 1'!AH$8),"")</f>
        <v/>
      </c>
      <c r="R4678" s="103" t="str">
        <f>IF(ISNUMBER('Форма 1'!AI4678),'Форма 1'!$H4678*VLOOKUP('Форма 1'!$F4678,'Придельники с 2022'!$B$4:$X$28,'Форма 1'!AI$8),"")</f>
        <v/>
      </c>
      <c r="S4678" s="103" t="str">
        <f>IF(ISNUMBER('Форма 1'!AJ4678),'Форма 1'!$H4678*VLOOKUP('Форма 1'!$F4678,'Придельники с 2022'!$B$4:$X$28,'Форма 1'!AJ$8),"")</f>
        <v/>
      </c>
      <c r="T4678" s="87"/>
    </row>
    <row r="4679" spans="1:20" ht="15.75">
      <c r="A4679" s="187">
        <v>0</v>
      </c>
      <c r="B4679" s="34" t="s">
        <v>875</v>
      </c>
      <c r="C4679" s="36">
        <f t="shared" ref="C4679:T4679" si="304">SUM(C4680:C4754)</f>
        <v>618867947.5109998</v>
      </c>
      <c r="D4679" s="36">
        <f t="shared" si="304"/>
        <v>11562239.507000001</v>
      </c>
      <c r="E4679" s="36">
        <f t="shared" si="304"/>
        <v>17154266.34</v>
      </c>
      <c r="F4679" s="36">
        <f t="shared" si="304"/>
        <v>4023637.2804</v>
      </c>
      <c r="G4679" s="36">
        <f t="shared" si="304"/>
        <v>10515012.9669</v>
      </c>
      <c r="H4679" s="36">
        <f t="shared" si="304"/>
        <v>19127849.799800001</v>
      </c>
      <c r="I4679" s="36">
        <f t="shared" si="304"/>
        <v>4945931.652999999</v>
      </c>
      <c r="J4679" s="36">
        <f t="shared" si="304"/>
        <v>29825568.089999996</v>
      </c>
      <c r="K4679" s="39">
        <f t="shared" si="304"/>
        <v>0</v>
      </c>
      <c r="L4679" s="36">
        <f t="shared" si="304"/>
        <v>0</v>
      </c>
      <c r="M4679" s="36">
        <f t="shared" si="304"/>
        <v>294806140.99829996</v>
      </c>
      <c r="N4679" s="36">
        <f t="shared" si="304"/>
        <v>182278310.91339999</v>
      </c>
      <c r="O4679" s="36">
        <f t="shared" si="304"/>
        <v>7950896.9110000003</v>
      </c>
      <c r="P4679" s="36">
        <f t="shared" si="304"/>
        <v>0</v>
      </c>
      <c r="Q4679" s="36">
        <f t="shared" si="304"/>
        <v>36678093.051199995</v>
      </c>
      <c r="R4679" s="36">
        <f t="shared" si="304"/>
        <v>0</v>
      </c>
      <c r="S4679" s="36">
        <f t="shared" si="304"/>
        <v>0</v>
      </c>
      <c r="T4679" s="36">
        <f t="shared" si="304"/>
        <v>0</v>
      </c>
    </row>
    <row r="4680" spans="1:20">
      <c r="A4680" s="188">
        <f t="shared" si="302"/>
        <v>1</v>
      </c>
      <c r="B4680" s="189" t="s">
        <v>4511</v>
      </c>
      <c r="C4680" s="99">
        <f t="shared" si="303"/>
        <v>6904964</v>
      </c>
      <c r="D4680" s="103" t="str">
        <f>IF(ISNUMBER('Форма 1'!U4680),'Форма 1'!$H4680*VLOOKUP('Форма 1'!$F4680,'Придельники с 2022'!$B$4:$X$28,'Форма 1'!U$8),"")</f>
        <v/>
      </c>
      <c r="E4680" s="103" t="str">
        <f>IF(ISNUMBER('Форма 1'!V4680),'Форма 1'!$H4680*VLOOKUP('Форма 1'!$F4680,'Придельники с 2022'!$B$4:$X$28,'Форма 1'!V$8),"")</f>
        <v/>
      </c>
      <c r="F4680" s="103" t="str">
        <f>IF(ISNUMBER('Форма 1'!W4680),'Форма 1'!$H4680*VLOOKUP('Форма 1'!$F4680,'Придельники с 2022'!$B$4:$X$28,'Форма 1'!W$8),"")</f>
        <v/>
      </c>
      <c r="G4680" s="103">
        <f>IF(ISNUMBER('Форма 1'!X4680),'Форма 1'!$H4680*VLOOKUP('Форма 1'!$F4680,'Придельники с 2022'!$B$4:$X$28,'Форма 1'!X$8),"")</f>
        <v>262577.95</v>
      </c>
      <c r="H4680" s="103" t="str">
        <f>IF(ISNUMBER('Форма 1'!Y4680),'Форма 1'!$H4680*VLOOKUP('Форма 1'!$F4680,'Придельники с 2022'!$B$4:$X$28,'Форма 1'!Y$8),"")</f>
        <v/>
      </c>
      <c r="I4680" s="103" t="str">
        <f>IF(ISNUMBER('Форма 1'!Z4680),'Форма 1'!$H4680*VLOOKUP('Форма 1'!$F4680,'Придельники с 2022'!$B$4:$X$28,'Форма 1'!Z$8),"")</f>
        <v/>
      </c>
      <c r="J4680" s="103" t="str">
        <f>IF(ISNUMBER('Форма 1'!AA4680),'Форма 1'!$H4680*VLOOKUP('Форма 1'!$F4680,'Придельники с 2022'!$B$4:$X$28,'Форма 1'!AA$8),"")</f>
        <v/>
      </c>
      <c r="K4680" s="90"/>
      <c r="L4680" s="87"/>
      <c r="M4680" s="103">
        <f>IF(ISNUMBER('Форма 1'!AD4680),'Форма 1'!$H4680*VLOOKUP('Форма 1'!$F4680,'Придельники с 2022'!$B$4:$X$28,'Форма 1'!AD$8),"")</f>
        <v>6642386.0499999998</v>
      </c>
      <c r="N4680" s="103" t="str">
        <f>IF(ISBLANK('Форма 1'!$AE4680),"",IF('Форма 1'!$AE4680=1,'Форма 1'!$H4680*VLOOKUP('Форма 1'!$F4680,'Придельники с 2022'!$B$4:$X$28,'Форма 1'!$AE$8,0),IF('Форма 1'!$AE4680=2,'Форма 1'!$H4680*VLOOKUP('Форма 1'!$F4680,'Придельники с 2022'!$B$4:$X$28,13,0),IF('Форма 1'!$AE4680=3,'Форма 1'!$H4680*VLOOKUP('Форма 1'!$F4680,'Придельники с 2022'!$B$4:$X$28,12,0)))))</f>
        <v/>
      </c>
      <c r="O4680" s="103" t="str">
        <f>IF(ISNUMBER('Форма 1'!AF4680),'Форма 1'!$H4680*VLOOKUP('Форма 1'!$F4680,'Придельники с 2022'!$B$4:$X$28,'Форма 1'!AF$8),"")</f>
        <v/>
      </c>
      <c r="P4680" s="87"/>
      <c r="Q4680" s="103" t="str">
        <f>IF(ISNUMBER('Форма 1'!AH4680),'Форма 1'!$H4680*VLOOKUP('Форма 1'!$F4680,'Придельники с 2022'!$B$4:$X$28,'Форма 1'!AH$8),"")</f>
        <v/>
      </c>
      <c r="R4680" s="103" t="str">
        <f>IF(ISNUMBER('Форма 1'!AI4680),'Форма 1'!$H4680*VLOOKUP('Форма 1'!$F4680,'Придельники с 2022'!$B$4:$X$28,'Форма 1'!AI$8),"")</f>
        <v/>
      </c>
      <c r="S4680" s="103" t="str">
        <f>IF(ISNUMBER('Форма 1'!AJ4680),'Форма 1'!$H4680*VLOOKUP('Форма 1'!$F4680,'Придельники с 2022'!$B$4:$X$28,'Форма 1'!AJ$8),"")</f>
        <v/>
      </c>
      <c r="T4680" s="87"/>
    </row>
    <row r="4681" spans="1:20">
      <c r="A4681" s="188">
        <f t="shared" si="302"/>
        <v>2</v>
      </c>
      <c r="B4681" s="189" t="s">
        <v>4512</v>
      </c>
      <c r="C4681" s="99">
        <f t="shared" si="303"/>
        <v>4235375.76</v>
      </c>
      <c r="D4681" s="103" t="str">
        <f>IF(ISNUMBER('Форма 1'!U4681),'Форма 1'!$H4681*VLOOKUP('Форма 1'!$F4681,'Придельники с 2022'!$B$4:$X$28,'Форма 1'!U$8),"")</f>
        <v/>
      </c>
      <c r="E4681" s="103" t="str">
        <f>IF(ISNUMBER('Форма 1'!V4681),'Форма 1'!$H4681*VLOOKUP('Форма 1'!$F4681,'Придельники с 2022'!$B$4:$X$28,'Форма 1'!V$8),"")</f>
        <v/>
      </c>
      <c r="F4681" s="103" t="str">
        <f>IF(ISNUMBER('Форма 1'!W4681),'Форма 1'!$H4681*VLOOKUP('Форма 1'!$F4681,'Придельники с 2022'!$B$4:$X$28,'Форма 1'!W$8),"")</f>
        <v/>
      </c>
      <c r="G4681" s="103">
        <f>IF(ISNUMBER('Форма 1'!X4681),'Форма 1'!$H4681*VLOOKUP('Форма 1'!$F4681,'Придельники с 2022'!$B$4:$X$28,'Форма 1'!X$8),"")</f>
        <v>161060.40299999999</v>
      </c>
      <c r="H4681" s="103" t="str">
        <f>IF(ISNUMBER('Форма 1'!Y4681),'Форма 1'!$H4681*VLOOKUP('Форма 1'!$F4681,'Придельники с 2022'!$B$4:$X$28,'Форма 1'!Y$8),"")</f>
        <v/>
      </c>
      <c r="I4681" s="103" t="str">
        <f>IF(ISNUMBER('Форма 1'!Z4681),'Форма 1'!$H4681*VLOOKUP('Форма 1'!$F4681,'Придельники с 2022'!$B$4:$X$28,'Форма 1'!Z$8),"")</f>
        <v/>
      </c>
      <c r="J4681" s="103" t="str">
        <f>IF(ISNUMBER('Форма 1'!AA4681),'Форма 1'!$H4681*VLOOKUP('Форма 1'!$F4681,'Придельники с 2022'!$B$4:$X$28,'Форма 1'!AA$8),"")</f>
        <v/>
      </c>
      <c r="K4681" s="90"/>
      <c r="L4681" s="87"/>
      <c r="M4681" s="103">
        <f>IF(ISNUMBER('Форма 1'!AD4681),'Форма 1'!$H4681*VLOOKUP('Форма 1'!$F4681,'Придельники с 2022'!$B$4:$X$28,'Форма 1'!AD$8),"")</f>
        <v>4074315.3569999998</v>
      </c>
      <c r="N4681" s="103" t="str">
        <f>IF(ISBLANK('Форма 1'!$AE4681),"",IF('Форма 1'!$AE4681=1,'Форма 1'!$H4681*VLOOKUP('Форма 1'!$F4681,'Придельники с 2022'!$B$4:$X$28,'Форма 1'!$AE$8,0),IF('Форма 1'!$AE4681=2,'Форма 1'!$H4681*VLOOKUP('Форма 1'!$F4681,'Придельники с 2022'!$B$4:$X$28,13,0),IF('Форма 1'!$AE4681=3,'Форма 1'!$H4681*VLOOKUP('Форма 1'!$F4681,'Придельники с 2022'!$B$4:$X$28,12,0)))))</f>
        <v/>
      </c>
      <c r="O4681" s="103" t="str">
        <f>IF(ISNUMBER('Форма 1'!AF4681),'Форма 1'!$H4681*VLOOKUP('Форма 1'!$F4681,'Придельники с 2022'!$B$4:$X$28,'Форма 1'!AF$8),"")</f>
        <v/>
      </c>
      <c r="P4681" s="87"/>
      <c r="Q4681" s="103" t="str">
        <f>IF(ISNUMBER('Форма 1'!AH4681),'Форма 1'!$H4681*VLOOKUP('Форма 1'!$F4681,'Придельники с 2022'!$B$4:$X$28,'Форма 1'!AH$8),"")</f>
        <v/>
      </c>
      <c r="R4681" s="103" t="str">
        <f>IF(ISNUMBER('Форма 1'!AI4681),'Форма 1'!$H4681*VLOOKUP('Форма 1'!$F4681,'Придельники с 2022'!$B$4:$X$28,'Форма 1'!AI$8),"")</f>
        <v/>
      </c>
      <c r="S4681" s="103" t="str">
        <f>IF(ISNUMBER('Форма 1'!AJ4681),'Форма 1'!$H4681*VLOOKUP('Форма 1'!$F4681,'Придельники с 2022'!$B$4:$X$28,'Форма 1'!AJ$8),"")</f>
        <v/>
      </c>
      <c r="T4681" s="87"/>
    </row>
    <row r="4682" spans="1:20">
      <c r="A4682" s="188">
        <f t="shared" si="302"/>
        <v>3</v>
      </c>
      <c r="B4682" s="189" t="s">
        <v>4513</v>
      </c>
      <c r="C4682" s="99">
        <f t="shared" si="303"/>
        <v>3931527.9504</v>
      </c>
      <c r="D4682" s="103" t="str">
        <f>IF(ISNUMBER('Форма 1'!U4682),'Форма 1'!$H4682*VLOOKUP('Форма 1'!$F4682,'Придельники с 2022'!$B$4:$X$28,'Форма 1'!U$8),"")</f>
        <v/>
      </c>
      <c r="E4682" s="103" t="str">
        <f>IF(ISNUMBER('Форма 1'!V4682),'Форма 1'!$H4682*VLOOKUP('Форма 1'!$F4682,'Придельники с 2022'!$B$4:$X$28,'Форма 1'!V$8),"")</f>
        <v/>
      </c>
      <c r="F4682" s="103" t="str">
        <f>IF(ISNUMBER('Форма 1'!W4682),'Форма 1'!$H4682*VLOOKUP('Форма 1'!$F4682,'Придельники с 2022'!$B$4:$X$28,'Форма 1'!W$8),"")</f>
        <v/>
      </c>
      <c r="G4682" s="103" t="str">
        <f>IF(ISNUMBER('Форма 1'!X4682),'Форма 1'!$H4682*VLOOKUP('Форма 1'!$F4682,'Придельники с 2022'!$B$4:$X$28,'Форма 1'!X$8),"")</f>
        <v/>
      </c>
      <c r="H4682" s="103" t="str">
        <f>IF(ISNUMBER('Форма 1'!Y4682),'Форма 1'!$H4682*VLOOKUP('Форма 1'!$F4682,'Придельники с 2022'!$B$4:$X$28,'Форма 1'!Y$8),"")</f>
        <v/>
      </c>
      <c r="I4682" s="103" t="str">
        <f>IF(ISNUMBER('Форма 1'!Z4682),'Форма 1'!$H4682*VLOOKUP('Форма 1'!$F4682,'Придельники с 2022'!$B$4:$X$28,'Форма 1'!Z$8),"")</f>
        <v/>
      </c>
      <c r="J4682" s="103" t="str">
        <f>IF(ISNUMBER('Форма 1'!AA4682),'Форма 1'!$H4682*VLOOKUP('Форма 1'!$F4682,'Придельники с 2022'!$B$4:$X$28,'Форма 1'!AA$8),"")</f>
        <v/>
      </c>
      <c r="K4682" s="90"/>
      <c r="L4682" s="87"/>
      <c r="M4682" s="103">
        <f>IF(ISNUMBER('Форма 1'!AD4682),'Форма 1'!$H4682*VLOOKUP('Форма 1'!$F4682,'Придельники с 2022'!$B$4:$X$28,'Форма 1'!AD$8),"")</f>
        <v>3931527.9504</v>
      </c>
      <c r="N4682" s="103" t="str">
        <f>IF(ISBLANK('Форма 1'!$AE4682),"",IF('Форма 1'!$AE4682=1,'Форма 1'!$H4682*VLOOKUP('Форма 1'!$F4682,'Придельники с 2022'!$B$4:$X$28,'Форма 1'!$AE$8,0),IF('Форма 1'!$AE4682=2,'Форма 1'!$H4682*VLOOKUP('Форма 1'!$F4682,'Придельники с 2022'!$B$4:$X$28,13,0),IF('Форма 1'!$AE4682=3,'Форма 1'!$H4682*VLOOKUP('Форма 1'!$F4682,'Придельники с 2022'!$B$4:$X$28,12,0)))))</f>
        <v/>
      </c>
      <c r="O4682" s="103" t="str">
        <f>IF(ISNUMBER('Форма 1'!AF4682),'Форма 1'!$H4682*VLOOKUP('Форма 1'!$F4682,'Придельники с 2022'!$B$4:$X$28,'Форма 1'!AF$8),"")</f>
        <v/>
      </c>
      <c r="P4682" s="87"/>
      <c r="Q4682" s="103" t="str">
        <f>IF(ISNUMBER('Форма 1'!AH4682),'Форма 1'!$H4682*VLOOKUP('Форма 1'!$F4682,'Придельники с 2022'!$B$4:$X$28,'Форма 1'!AH$8),"")</f>
        <v/>
      </c>
      <c r="R4682" s="103" t="str">
        <f>IF(ISNUMBER('Форма 1'!AI4682),'Форма 1'!$H4682*VLOOKUP('Форма 1'!$F4682,'Придельники с 2022'!$B$4:$X$28,'Форма 1'!AI$8),"")</f>
        <v/>
      </c>
      <c r="S4682" s="103" t="str">
        <f>IF(ISNUMBER('Форма 1'!AJ4682),'Форма 1'!$H4682*VLOOKUP('Форма 1'!$F4682,'Придельники с 2022'!$B$4:$X$28,'Форма 1'!AJ$8),"")</f>
        <v/>
      </c>
      <c r="T4682" s="87"/>
    </row>
    <row r="4683" spans="1:20">
      <c r="A4683" s="188">
        <f t="shared" si="302"/>
        <v>4</v>
      </c>
      <c r="B4683" s="189" t="s">
        <v>4514</v>
      </c>
      <c r="C4683" s="99">
        <f t="shared" si="303"/>
        <v>7188613.959999999</v>
      </c>
      <c r="D4683" s="103" t="str">
        <f>IF(ISNUMBER('Форма 1'!U4683),'Форма 1'!$H4683*VLOOKUP('Форма 1'!$F4683,'Придельники с 2022'!$B$4:$X$28,'Форма 1'!U$8),"")</f>
        <v/>
      </c>
      <c r="E4683" s="103" t="str">
        <f>IF(ISNUMBER('Форма 1'!V4683),'Форма 1'!$H4683*VLOOKUP('Форма 1'!$F4683,'Придельники с 2022'!$B$4:$X$28,'Форма 1'!V$8),"")</f>
        <v/>
      </c>
      <c r="F4683" s="103" t="str">
        <f>IF(ISNUMBER('Форма 1'!W4683),'Форма 1'!$H4683*VLOOKUP('Форма 1'!$F4683,'Придельники с 2022'!$B$4:$X$28,'Форма 1'!W$8),"")</f>
        <v/>
      </c>
      <c r="G4683" s="103">
        <f>IF(ISNUMBER('Форма 1'!X4683),'Форма 1'!$H4683*VLOOKUP('Форма 1'!$F4683,'Придельники с 2022'!$B$4:$X$28,'Форма 1'!X$8),"")</f>
        <v>273364.42550000001</v>
      </c>
      <c r="H4683" s="103" t="str">
        <f>IF(ISNUMBER('Форма 1'!Y4683),'Форма 1'!$H4683*VLOOKUP('Форма 1'!$F4683,'Придельники с 2022'!$B$4:$X$28,'Форма 1'!Y$8),"")</f>
        <v/>
      </c>
      <c r="I4683" s="103" t="str">
        <f>IF(ISNUMBER('Форма 1'!Z4683),'Форма 1'!$H4683*VLOOKUP('Форма 1'!$F4683,'Придельники с 2022'!$B$4:$X$28,'Форма 1'!Z$8),"")</f>
        <v/>
      </c>
      <c r="J4683" s="103" t="str">
        <f>IF(ISNUMBER('Форма 1'!AA4683),'Форма 1'!$H4683*VLOOKUP('Форма 1'!$F4683,'Придельники с 2022'!$B$4:$X$28,'Форма 1'!AA$8),"")</f>
        <v/>
      </c>
      <c r="K4683" s="90"/>
      <c r="L4683" s="87"/>
      <c r="M4683" s="103">
        <f>IF(ISNUMBER('Форма 1'!AD4683),'Форма 1'!$H4683*VLOOKUP('Форма 1'!$F4683,'Придельники с 2022'!$B$4:$X$28,'Форма 1'!AD$8),"")</f>
        <v>6915249.5344999991</v>
      </c>
      <c r="N4683" s="103" t="str">
        <f>IF(ISBLANK('Форма 1'!$AE4683),"",IF('Форма 1'!$AE4683=1,'Форма 1'!$H4683*VLOOKUP('Форма 1'!$F4683,'Придельники с 2022'!$B$4:$X$28,'Форма 1'!$AE$8,0),IF('Форма 1'!$AE4683=2,'Форма 1'!$H4683*VLOOKUP('Форма 1'!$F4683,'Придельники с 2022'!$B$4:$X$28,13,0),IF('Форма 1'!$AE4683=3,'Форма 1'!$H4683*VLOOKUP('Форма 1'!$F4683,'Придельники с 2022'!$B$4:$X$28,12,0)))))</f>
        <v/>
      </c>
      <c r="O4683" s="103" t="str">
        <f>IF(ISNUMBER('Форма 1'!AF4683),'Форма 1'!$H4683*VLOOKUP('Форма 1'!$F4683,'Придельники с 2022'!$B$4:$X$28,'Форма 1'!AF$8),"")</f>
        <v/>
      </c>
      <c r="P4683" s="87"/>
      <c r="Q4683" s="103" t="str">
        <f>IF(ISNUMBER('Форма 1'!AH4683),'Форма 1'!$H4683*VLOOKUP('Форма 1'!$F4683,'Придельники с 2022'!$B$4:$X$28,'Форма 1'!AH$8),"")</f>
        <v/>
      </c>
      <c r="R4683" s="103" t="str">
        <f>IF(ISNUMBER('Форма 1'!AI4683),'Форма 1'!$H4683*VLOOKUP('Форма 1'!$F4683,'Придельники с 2022'!$B$4:$X$28,'Форма 1'!AI$8),"")</f>
        <v/>
      </c>
      <c r="S4683" s="103" t="str">
        <f>IF(ISNUMBER('Форма 1'!AJ4683),'Форма 1'!$H4683*VLOOKUP('Форма 1'!$F4683,'Придельники с 2022'!$B$4:$X$28,'Форма 1'!AJ$8),"")</f>
        <v/>
      </c>
      <c r="T4683" s="87"/>
    </row>
    <row r="4684" spans="1:20">
      <c r="A4684" s="188">
        <f t="shared" si="302"/>
        <v>5</v>
      </c>
      <c r="B4684" s="189" t="s">
        <v>4515</v>
      </c>
      <c r="C4684" s="99">
        <f t="shared" si="303"/>
        <v>4191660.8799999994</v>
      </c>
      <c r="D4684" s="103" t="str">
        <f>IF(ISNUMBER('Форма 1'!U4684),'Форма 1'!$H4684*VLOOKUP('Форма 1'!$F4684,'Придельники с 2022'!$B$4:$X$28,'Форма 1'!U$8),"")</f>
        <v/>
      </c>
      <c r="E4684" s="103" t="str">
        <f>IF(ISNUMBER('Форма 1'!V4684),'Форма 1'!$H4684*VLOOKUP('Форма 1'!$F4684,'Придельники с 2022'!$B$4:$X$28,'Форма 1'!V$8),"")</f>
        <v/>
      </c>
      <c r="F4684" s="103" t="str">
        <f>IF(ISNUMBER('Форма 1'!W4684),'Форма 1'!$H4684*VLOOKUP('Форма 1'!$F4684,'Придельники с 2022'!$B$4:$X$28,'Форма 1'!W$8),"")</f>
        <v/>
      </c>
      <c r="G4684" s="103">
        <f>IF(ISNUMBER('Форма 1'!X4684),'Форма 1'!$H4684*VLOOKUP('Форма 1'!$F4684,'Придельники с 2022'!$B$4:$X$28,'Форма 1'!X$8),"")</f>
        <v>159398.03899999999</v>
      </c>
      <c r="H4684" s="103" t="str">
        <f>IF(ISNUMBER('Форма 1'!Y4684),'Форма 1'!$H4684*VLOOKUP('Форма 1'!$F4684,'Придельники с 2022'!$B$4:$X$28,'Форма 1'!Y$8),"")</f>
        <v/>
      </c>
      <c r="I4684" s="103" t="str">
        <f>IF(ISNUMBER('Форма 1'!Z4684),'Форма 1'!$H4684*VLOOKUP('Форма 1'!$F4684,'Придельники с 2022'!$B$4:$X$28,'Форма 1'!Z$8),"")</f>
        <v/>
      </c>
      <c r="J4684" s="103" t="str">
        <f>IF(ISNUMBER('Форма 1'!AA4684),'Форма 1'!$H4684*VLOOKUP('Форма 1'!$F4684,'Придельники с 2022'!$B$4:$X$28,'Форма 1'!AA$8),"")</f>
        <v/>
      </c>
      <c r="K4684" s="90"/>
      <c r="L4684" s="87"/>
      <c r="M4684" s="103">
        <f>IF(ISNUMBER('Форма 1'!AD4684),'Форма 1'!$H4684*VLOOKUP('Форма 1'!$F4684,'Придельники с 2022'!$B$4:$X$28,'Форма 1'!AD$8),"")</f>
        <v>4032262.8409999995</v>
      </c>
      <c r="N4684" s="103" t="str">
        <f>IF(ISBLANK('Форма 1'!$AE4684),"",IF('Форма 1'!$AE4684=1,'Форма 1'!$H4684*VLOOKUP('Форма 1'!$F4684,'Придельники с 2022'!$B$4:$X$28,'Форма 1'!$AE$8,0),IF('Форма 1'!$AE4684=2,'Форма 1'!$H4684*VLOOKUP('Форма 1'!$F4684,'Придельники с 2022'!$B$4:$X$28,13,0),IF('Форма 1'!$AE4684=3,'Форма 1'!$H4684*VLOOKUP('Форма 1'!$F4684,'Придельники с 2022'!$B$4:$X$28,12,0)))))</f>
        <v/>
      </c>
      <c r="O4684" s="103" t="str">
        <f>IF(ISNUMBER('Форма 1'!AF4684),'Форма 1'!$H4684*VLOOKUP('Форма 1'!$F4684,'Придельники с 2022'!$B$4:$X$28,'Форма 1'!AF$8),"")</f>
        <v/>
      </c>
      <c r="P4684" s="87"/>
      <c r="Q4684" s="103" t="str">
        <f>IF(ISNUMBER('Форма 1'!AH4684),'Форма 1'!$H4684*VLOOKUP('Форма 1'!$F4684,'Придельники с 2022'!$B$4:$X$28,'Форма 1'!AH$8),"")</f>
        <v/>
      </c>
      <c r="R4684" s="103" t="str">
        <f>IF(ISNUMBER('Форма 1'!AI4684),'Форма 1'!$H4684*VLOOKUP('Форма 1'!$F4684,'Придельники с 2022'!$B$4:$X$28,'Форма 1'!AI$8),"")</f>
        <v/>
      </c>
      <c r="S4684" s="103" t="str">
        <f>IF(ISNUMBER('Форма 1'!AJ4684),'Форма 1'!$H4684*VLOOKUP('Форма 1'!$F4684,'Придельники с 2022'!$B$4:$X$28,'Форма 1'!AJ$8),"")</f>
        <v/>
      </c>
      <c r="T4684" s="87"/>
    </row>
    <row r="4685" spans="1:20">
      <c r="A4685" s="188">
        <f t="shared" si="302"/>
        <v>6</v>
      </c>
      <c r="B4685" s="189" t="s">
        <v>4516</v>
      </c>
      <c r="C4685" s="99">
        <f t="shared" si="303"/>
        <v>4183712.72</v>
      </c>
      <c r="D4685" s="103" t="str">
        <f>IF(ISNUMBER('Форма 1'!U4685),'Форма 1'!$H4685*VLOOKUP('Форма 1'!$F4685,'Придельники с 2022'!$B$4:$X$28,'Форма 1'!U$8),"")</f>
        <v/>
      </c>
      <c r="E4685" s="103" t="str">
        <f>IF(ISNUMBER('Форма 1'!V4685),'Форма 1'!$H4685*VLOOKUP('Форма 1'!$F4685,'Придельники с 2022'!$B$4:$X$28,'Форма 1'!V$8),"")</f>
        <v/>
      </c>
      <c r="F4685" s="103" t="str">
        <f>IF(ISNUMBER('Форма 1'!W4685),'Форма 1'!$H4685*VLOOKUP('Форма 1'!$F4685,'Придельники с 2022'!$B$4:$X$28,'Форма 1'!W$8),"")</f>
        <v/>
      </c>
      <c r="G4685" s="103">
        <f>IF(ISNUMBER('Форма 1'!X4685),'Форма 1'!$H4685*VLOOKUP('Форма 1'!$F4685,'Придельники с 2022'!$B$4:$X$28,'Форма 1'!X$8),"")</f>
        <v>159095.791</v>
      </c>
      <c r="H4685" s="103" t="str">
        <f>IF(ISNUMBER('Форма 1'!Y4685),'Форма 1'!$H4685*VLOOKUP('Форма 1'!$F4685,'Придельники с 2022'!$B$4:$X$28,'Форма 1'!Y$8),"")</f>
        <v/>
      </c>
      <c r="I4685" s="103" t="str">
        <f>IF(ISNUMBER('Форма 1'!Z4685),'Форма 1'!$H4685*VLOOKUP('Форма 1'!$F4685,'Придельники с 2022'!$B$4:$X$28,'Форма 1'!Z$8),"")</f>
        <v/>
      </c>
      <c r="J4685" s="103" t="str">
        <f>IF(ISNUMBER('Форма 1'!AA4685),'Форма 1'!$H4685*VLOOKUP('Форма 1'!$F4685,'Придельники с 2022'!$B$4:$X$28,'Форма 1'!AA$8),"")</f>
        <v/>
      </c>
      <c r="K4685" s="90"/>
      <c r="L4685" s="87"/>
      <c r="M4685" s="103">
        <f>IF(ISNUMBER('Форма 1'!AD4685),'Форма 1'!$H4685*VLOOKUP('Форма 1'!$F4685,'Придельники с 2022'!$B$4:$X$28,'Форма 1'!AD$8),"")</f>
        <v>4024616.929</v>
      </c>
      <c r="N4685" s="103" t="str">
        <f>IF(ISBLANK('Форма 1'!$AE4685),"",IF('Форма 1'!$AE4685=1,'Форма 1'!$H4685*VLOOKUP('Форма 1'!$F4685,'Придельники с 2022'!$B$4:$X$28,'Форма 1'!$AE$8,0),IF('Форма 1'!$AE4685=2,'Форма 1'!$H4685*VLOOKUP('Форма 1'!$F4685,'Придельники с 2022'!$B$4:$X$28,13,0),IF('Форма 1'!$AE4685=3,'Форма 1'!$H4685*VLOOKUP('Форма 1'!$F4685,'Придельники с 2022'!$B$4:$X$28,12,0)))))</f>
        <v/>
      </c>
      <c r="O4685" s="103" t="str">
        <f>IF(ISNUMBER('Форма 1'!AF4685),'Форма 1'!$H4685*VLOOKUP('Форма 1'!$F4685,'Придельники с 2022'!$B$4:$X$28,'Форма 1'!AF$8),"")</f>
        <v/>
      </c>
      <c r="P4685" s="87"/>
      <c r="Q4685" s="103" t="str">
        <f>IF(ISNUMBER('Форма 1'!AH4685),'Форма 1'!$H4685*VLOOKUP('Форма 1'!$F4685,'Придельники с 2022'!$B$4:$X$28,'Форма 1'!AH$8),"")</f>
        <v/>
      </c>
      <c r="R4685" s="103" t="str">
        <f>IF(ISNUMBER('Форма 1'!AI4685),'Форма 1'!$H4685*VLOOKUP('Форма 1'!$F4685,'Придельники с 2022'!$B$4:$X$28,'Форма 1'!AI$8),"")</f>
        <v/>
      </c>
      <c r="S4685" s="103" t="str">
        <f>IF(ISNUMBER('Форма 1'!AJ4685),'Форма 1'!$H4685*VLOOKUP('Форма 1'!$F4685,'Придельники с 2022'!$B$4:$X$28,'Форма 1'!AJ$8),"")</f>
        <v/>
      </c>
      <c r="T4685" s="87"/>
    </row>
    <row r="4686" spans="1:20">
      <c r="A4686" s="188">
        <f t="shared" si="302"/>
        <v>7</v>
      </c>
      <c r="B4686" s="189" t="s">
        <v>4517</v>
      </c>
      <c r="C4686" s="99">
        <f t="shared" si="303"/>
        <v>7402717.5199999996</v>
      </c>
      <c r="D4686" s="103" t="str">
        <f>IF(ISNUMBER('Форма 1'!U4686),'Форма 1'!$H4686*VLOOKUP('Форма 1'!$F4686,'Придельники с 2022'!$B$4:$X$28,'Форма 1'!U$8),"")</f>
        <v/>
      </c>
      <c r="E4686" s="103" t="str">
        <f>IF(ISNUMBER('Форма 1'!V4686),'Форма 1'!$H4686*VLOOKUP('Форма 1'!$F4686,'Придельники с 2022'!$B$4:$X$28,'Форма 1'!V$8),"")</f>
        <v/>
      </c>
      <c r="F4686" s="103" t="str">
        <f>IF(ISNUMBER('Форма 1'!W4686),'Форма 1'!$H4686*VLOOKUP('Форма 1'!$F4686,'Придельники с 2022'!$B$4:$X$28,'Форма 1'!W$8),"")</f>
        <v/>
      </c>
      <c r="G4686" s="103">
        <f>IF(ISNUMBER('Форма 1'!X4686),'Форма 1'!$H4686*VLOOKUP('Форма 1'!$F4686,'Придельники с 2022'!$B$4:$X$28,'Форма 1'!X$8),"")</f>
        <v>281506.23100000003</v>
      </c>
      <c r="H4686" s="103" t="str">
        <f>IF(ISNUMBER('Форма 1'!Y4686),'Форма 1'!$H4686*VLOOKUP('Форма 1'!$F4686,'Придельники с 2022'!$B$4:$X$28,'Форма 1'!Y$8),"")</f>
        <v/>
      </c>
      <c r="I4686" s="103" t="str">
        <f>IF(ISNUMBER('Форма 1'!Z4686),'Форма 1'!$H4686*VLOOKUP('Форма 1'!$F4686,'Придельники с 2022'!$B$4:$X$28,'Форма 1'!Z$8),"")</f>
        <v/>
      </c>
      <c r="J4686" s="103" t="str">
        <f>IF(ISNUMBER('Форма 1'!AA4686),'Форма 1'!$H4686*VLOOKUP('Форма 1'!$F4686,'Придельники с 2022'!$B$4:$X$28,'Форма 1'!AA$8),"")</f>
        <v/>
      </c>
      <c r="K4686" s="90"/>
      <c r="L4686" s="87"/>
      <c r="M4686" s="103">
        <f>IF(ISNUMBER('Форма 1'!AD4686),'Форма 1'!$H4686*VLOOKUP('Форма 1'!$F4686,'Придельники с 2022'!$B$4:$X$28,'Форма 1'!AD$8),"")</f>
        <v>7121211.2889999999</v>
      </c>
      <c r="N4686" s="103" t="str">
        <f>IF(ISBLANK('Форма 1'!$AE4686),"",IF('Форма 1'!$AE4686=1,'Форма 1'!$H4686*VLOOKUP('Форма 1'!$F4686,'Придельники с 2022'!$B$4:$X$28,'Форма 1'!$AE$8,0),IF('Форма 1'!$AE4686=2,'Форма 1'!$H4686*VLOOKUP('Форма 1'!$F4686,'Придельники с 2022'!$B$4:$X$28,13,0),IF('Форма 1'!$AE4686=3,'Форма 1'!$H4686*VLOOKUP('Форма 1'!$F4686,'Придельники с 2022'!$B$4:$X$28,12,0)))))</f>
        <v/>
      </c>
      <c r="O4686" s="103" t="str">
        <f>IF(ISNUMBER('Форма 1'!AF4686),'Форма 1'!$H4686*VLOOKUP('Форма 1'!$F4686,'Придельники с 2022'!$B$4:$X$28,'Форма 1'!AF$8),"")</f>
        <v/>
      </c>
      <c r="P4686" s="87"/>
      <c r="Q4686" s="103" t="str">
        <f>IF(ISNUMBER('Форма 1'!AH4686),'Форма 1'!$H4686*VLOOKUP('Форма 1'!$F4686,'Придельники с 2022'!$B$4:$X$28,'Форма 1'!AH$8),"")</f>
        <v/>
      </c>
      <c r="R4686" s="103" t="str">
        <f>IF(ISNUMBER('Форма 1'!AI4686),'Форма 1'!$H4686*VLOOKUP('Форма 1'!$F4686,'Придельники с 2022'!$B$4:$X$28,'Форма 1'!AI$8),"")</f>
        <v/>
      </c>
      <c r="S4686" s="103" t="str">
        <f>IF(ISNUMBER('Форма 1'!AJ4686),'Форма 1'!$H4686*VLOOKUP('Форма 1'!$F4686,'Придельники с 2022'!$B$4:$X$28,'Форма 1'!AJ$8),"")</f>
        <v/>
      </c>
      <c r="T4686" s="87"/>
    </row>
    <row r="4687" spans="1:20">
      <c r="A4687" s="188">
        <f t="shared" si="302"/>
        <v>8</v>
      </c>
      <c r="B4687" s="189" t="s">
        <v>4518</v>
      </c>
      <c r="C4687" s="99">
        <f t="shared" si="303"/>
        <v>7678518.6720000003</v>
      </c>
      <c r="D4687" s="103" t="str">
        <f>IF(ISNUMBER('Форма 1'!U4687),'Форма 1'!$H4687*VLOOKUP('Форма 1'!$F4687,'Придельники с 2022'!$B$4:$X$28,'Форма 1'!U$8),"")</f>
        <v/>
      </c>
      <c r="E4687" s="103" t="str">
        <f>IF(ISNUMBER('Форма 1'!V4687),'Форма 1'!$H4687*VLOOKUP('Форма 1'!$F4687,'Придельники с 2022'!$B$4:$X$28,'Форма 1'!V$8),"")</f>
        <v/>
      </c>
      <c r="F4687" s="103" t="str">
        <f>IF(ISNUMBER('Форма 1'!W4687),'Форма 1'!$H4687*VLOOKUP('Форма 1'!$F4687,'Придельники с 2022'!$B$4:$X$28,'Форма 1'!W$8),"")</f>
        <v/>
      </c>
      <c r="G4687" s="103">
        <f>IF(ISNUMBER('Форма 1'!X4687),'Форма 1'!$H4687*VLOOKUP('Форма 1'!$F4687,'Придельники с 2022'!$B$4:$X$28,'Форма 1'!X$8),"")</f>
        <v>291994.2366</v>
      </c>
      <c r="H4687" s="103" t="str">
        <f>IF(ISNUMBER('Форма 1'!Y4687),'Форма 1'!$H4687*VLOOKUP('Форма 1'!$F4687,'Придельники с 2022'!$B$4:$X$28,'Форма 1'!Y$8),"")</f>
        <v/>
      </c>
      <c r="I4687" s="103" t="str">
        <f>IF(ISNUMBER('Форма 1'!Z4687),'Форма 1'!$H4687*VLOOKUP('Форма 1'!$F4687,'Придельники с 2022'!$B$4:$X$28,'Форма 1'!Z$8),"")</f>
        <v/>
      </c>
      <c r="J4687" s="103" t="str">
        <f>IF(ISNUMBER('Форма 1'!AA4687),'Форма 1'!$H4687*VLOOKUP('Форма 1'!$F4687,'Придельники с 2022'!$B$4:$X$28,'Форма 1'!AA$8),"")</f>
        <v/>
      </c>
      <c r="K4687" s="90"/>
      <c r="L4687" s="87"/>
      <c r="M4687" s="103">
        <f>IF(ISNUMBER('Форма 1'!AD4687),'Форма 1'!$H4687*VLOOKUP('Форма 1'!$F4687,'Придельники с 2022'!$B$4:$X$28,'Форма 1'!AD$8),"")</f>
        <v>7386524.4353999998</v>
      </c>
      <c r="N4687" s="103" t="str">
        <f>IF(ISBLANK('Форма 1'!$AE4687),"",IF('Форма 1'!$AE4687=1,'Форма 1'!$H4687*VLOOKUP('Форма 1'!$F4687,'Придельники с 2022'!$B$4:$X$28,'Форма 1'!$AE$8,0),IF('Форма 1'!$AE4687=2,'Форма 1'!$H4687*VLOOKUP('Форма 1'!$F4687,'Придельники с 2022'!$B$4:$X$28,13,0),IF('Форма 1'!$AE4687=3,'Форма 1'!$H4687*VLOOKUP('Форма 1'!$F4687,'Придельники с 2022'!$B$4:$X$28,12,0)))))</f>
        <v/>
      </c>
      <c r="O4687" s="103" t="str">
        <f>IF(ISNUMBER('Форма 1'!AF4687),'Форма 1'!$H4687*VLOOKUP('Форма 1'!$F4687,'Придельники с 2022'!$B$4:$X$28,'Форма 1'!AF$8),"")</f>
        <v/>
      </c>
      <c r="P4687" s="87"/>
      <c r="Q4687" s="103" t="str">
        <f>IF(ISNUMBER('Форма 1'!AH4687),'Форма 1'!$H4687*VLOOKUP('Форма 1'!$F4687,'Придельники с 2022'!$B$4:$X$28,'Форма 1'!AH$8),"")</f>
        <v/>
      </c>
      <c r="R4687" s="103" t="str">
        <f>IF(ISNUMBER('Форма 1'!AI4687),'Форма 1'!$H4687*VLOOKUP('Форма 1'!$F4687,'Придельники с 2022'!$B$4:$X$28,'Форма 1'!AI$8),"")</f>
        <v/>
      </c>
      <c r="S4687" s="103" t="str">
        <f>IF(ISNUMBER('Форма 1'!AJ4687),'Форма 1'!$H4687*VLOOKUP('Форма 1'!$F4687,'Придельники с 2022'!$B$4:$X$28,'Форма 1'!AJ$8),"")</f>
        <v/>
      </c>
      <c r="T4687" s="87"/>
    </row>
    <row r="4688" spans="1:20">
      <c r="A4688" s="188">
        <f t="shared" si="302"/>
        <v>9</v>
      </c>
      <c r="B4688" s="189" t="s">
        <v>4519</v>
      </c>
      <c r="C4688" s="99">
        <f t="shared" si="303"/>
        <v>2726218.8799999994</v>
      </c>
      <c r="D4688" s="103" t="str">
        <f>IF(ISNUMBER('Форма 1'!U4688),'Форма 1'!$H4688*VLOOKUP('Форма 1'!$F4688,'Придельники с 2022'!$B$4:$X$28,'Форма 1'!U$8),"")</f>
        <v/>
      </c>
      <c r="E4688" s="103" t="str">
        <f>IF(ISNUMBER('Форма 1'!V4688),'Форма 1'!$H4688*VLOOKUP('Форма 1'!$F4688,'Придельники с 2022'!$B$4:$X$28,'Форма 1'!V$8),"")</f>
        <v/>
      </c>
      <c r="F4688" s="103" t="str">
        <f>IF(ISNUMBER('Форма 1'!W4688),'Форма 1'!$H4688*VLOOKUP('Форма 1'!$F4688,'Придельники с 2022'!$B$4:$X$28,'Форма 1'!W$8),"")</f>
        <v/>
      </c>
      <c r="G4688" s="103">
        <f>IF(ISNUMBER('Форма 1'!X4688),'Форма 1'!$H4688*VLOOKUP('Форма 1'!$F4688,'Придельники с 2022'!$B$4:$X$28,'Форма 1'!X$8),"")</f>
        <v>103671.064</v>
      </c>
      <c r="H4688" s="103" t="str">
        <f>IF(ISNUMBER('Форма 1'!Y4688),'Форма 1'!$H4688*VLOOKUP('Форма 1'!$F4688,'Придельники с 2022'!$B$4:$X$28,'Форма 1'!Y$8),"")</f>
        <v/>
      </c>
      <c r="I4688" s="103" t="str">
        <f>IF(ISNUMBER('Форма 1'!Z4688),'Форма 1'!$H4688*VLOOKUP('Форма 1'!$F4688,'Придельники с 2022'!$B$4:$X$28,'Форма 1'!Z$8),"")</f>
        <v/>
      </c>
      <c r="J4688" s="103" t="str">
        <f>IF(ISNUMBER('Форма 1'!AA4688),'Форма 1'!$H4688*VLOOKUP('Форма 1'!$F4688,'Придельники с 2022'!$B$4:$X$28,'Форма 1'!AA$8),"")</f>
        <v/>
      </c>
      <c r="K4688" s="90"/>
      <c r="L4688" s="87"/>
      <c r="M4688" s="103">
        <f>IF(ISNUMBER('Форма 1'!AD4688),'Форма 1'!$H4688*VLOOKUP('Форма 1'!$F4688,'Придельники с 2022'!$B$4:$X$28,'Форма 1'!AD$8),"")</f>
        <v>2622547.8159999996</v>
      </c>
      <c r="N4688" s="103" t="str">
        <f>IF(ISBLANK('Форма 1'!$AE4688),"",IF('Форма 1'!$AE4688=1,'Форма 1'!$H4688*VLOOKUP('Форма 1'!$F4688,'Придельники с 2022'!$B$4:$X$28,'Форма 1'!$AE$8,0),IF('Форма 1'!$AE4688=2,'Форма 1'!$H4688*VLOOKUP('Форма 1'!$F4688,'Придельники с 2022'!$B$4:$X$28,13,0),IF('Форма 1'!$AE4688=3,'Форма 1'!$H4688*VLOOKUP('Форма 1'!$F4688,'Придельники с 2022'!$B$4:$X$28,12,0)))))</f>
        <v/>
      </c>
      <c r="O4688" s="103" t="str">
        <f>IF(ISNUMBER('Форма 1'!AF4688),'Форма 1'!$H4688*VLOOKUP('Форма 1'!$F4688,'Придельники с 2022'!$B$4:$X$28,'Форма 1'!AF$8),"")</f>
        <v/>
      </c>
      <c r="P4688" s="87"/>
      <c r="Q4688" s="103" t="str">
        <f>IF(ISNUMBER('Форма 1'!AH4688),'Форма 1'!$H4688*VLOOKUP('Форма 1'!$F4688,'Придельники с 2022'!$B$4:$X$28,'Форма 1'!AH$8),"")</f>
        <v/>
      </c>
      <c r="R4688" s="103" t="str">
        <f>IF(ISNUMBER('Форма 1'!AI4688),'Форма 1'!$H4688*VLOOKUP('Форма 1'!$F4688,'Придельники с 2022'!$B$4:$X$28,'Форма 1'!AI$8),"")</f>
        <v/>
      </c>
      <c r="S4688" s="103" t="str">
        <f>IF(ISNUMBER('Форма 1'!AJ4688),'Форма 1'!$H4688*VLOOKUP('Форма 1'!$F4688,'Придельники с 2022'!$B$4:$X$28,'Форма 1'!AJ$8),"")</f>
        <v/>
      </c>
      <c r="T4688" s="87"/>
    </row>
    <row r="4689" spans="1:20">
      <c r="A4689" s="188">
        <f t="shared" si="302"/>
        <v>10</v>
      </c>
      <c r="B4689" s="189" t="s">
        <v>878</v>
      </c>
      <c r="C4689" s="99">
        <f>SUM(D4689:J4689,L4689:T4689)</f>
        <v>211422.47600000002</v>
      </c>
      <c r="D4689" s="103" t="str">
        <f>IF(ISNUMBER('Форма 1'!U4689),'Форма 1'!$H4689*VLOOKUP('Форма 1'!$F4689,'Придельники с 2022'!$B$4:$X$28,'Форма 1'!U$8),"")</f>
        <v/>
      </c>
      <c r="E4689" s="103" t="str">
        <f>IF(ISNUMBER('Форма 1'!V4689),'Форма 1'!$H4689*VLOOKUP('Форма 1'!$F4689,'Придельники с 2022'!$B$4:$X$28,'Форма 1'!V$8),"")</f>
        <v/>
      </c>
      <c r="F4689" s="103" t="str">
        <f>IF(ISNUMBER('Форма 1'!W4689),'Форма 1'!$H4689*VLOOKUP('Форма 1'!$F4689,'Придельники с 2022'!$B$4:$X$28,'Форма 1'!W$8),"")</f>
        <v/>
      </c>
      <c r="G4689" s="103">
        <f>IF(ISNUMBER('Форма 1'!X4689),'Форма 1'!$H4689*VLOOKUP('Форма 1'!$F4689,'Придельники с 2022'!$B$4:$X$28,'Форма 1'!X$8),"")</f>
        <v>211422.47600000002</v>
      </c>
      <c r="H4689" s="103" t="str">
        <f>IF(ISNUMBER('Форма 1'!Y4689),'Форма 1'!$H4689*VLOOKUP('Форма 1'!$F4689,'Придельники с 2022'!$B$4:$X$28,'Форма 1'!Y$8),"")</f>
        <v/>
      </c>
      <c r="I4689" s="103" t="str">
        <f>IF(ISNUMBER('Форма 1'!Z4689),'Форма 1'!$H4689*VLOOKUP('Форма 1'!$F4689,'Придельники с 2022'!$B$4:$X$28,'Форма 1'!Z$8),"")</f>
        <v/>
      </c>
      <c r="J4689" s="103" t="str">
        <f>IF(ISNUMBER('Форма 1'!AA4689),'Форма 1'!$H4689*VLOOKUP('Форма 1'!$F4689,'Придельники с 2022'!$B$4:$X$28,'Форма 1'!AA$8),"")</f>
        <v/>
      </c>
      <c r="K4689" s="90"/>
      <c r="L4689" s="87"/>
      <c r="M4689" s="103" t="str">
        <f>IF(ISNUMBER('Форма 1'!AD4689),'Форма 1'!$H4689*VLOOKUP('Форма 1'!$F4689,'Придельники с 2022'!$B$4:$X$28,'Форма 1'!AD$8),"")</f>
        <v/>
      </c>
      <c r="N4689" s="103" t="str">
        <f>IF(ISBLANK('Форма 1'!$AE4689),"",IF('Форма 1'!$AE4689=1,'Форма 1'!$H4689*VLOOKUP('Форма 1'!$F4689,'Придельники с 2022'!$B$4:$X$28,'Форма 1'!$AE$8,0),IF('Форма 1'!$AE4689=2,'Форма 1'!$H4689*VLOOKUP('Форма 1'!$F4689,'Придельники с 2022'!$B$4:$X$28,13,0),IF('Форма 1'!$AE4689=3,'Форма 1'!$H4689*VLOOKUP('Форма 1'!$F4689,'Придельники с 2022'!$B$4:$X$28,12,0)))))</f>
        <v/>
      </c>
      <c r="O4689" s="103" t="str">
        <f>IF(ISNUMBER('Форма 1'!AF4689),'Форма 1'!$H4689*VLOOKUP('Форма 1'!$F4689,'Придельники с 2022'!$B$4:$X$28,'Форма 1'!AF$8),"")</f>
        <v/>
      </c>
      <c r="P4689" s="87"/>
      <c r="Q4689" s="103" t="str">
        <f>IF(ISNUMBER('Форма 1'!AH4689),'Форма 1'!$H4689*VLOOKUP('Форма 1'!$F4689,'Придельники с 2022'!$B$4:$X$28,'Форма 1'!AH$8),"")</f>
        <v/>
      </c>
      <c r="R4689" s="103" t="str">
        <f>IF(ISNUMBER('Форма 1'!AI4689),'Форма 1'!$H4689*VLOOKUP('Форма 1'!$F4689,'Придельники с 2022'!$B$4:$X$28,'Форма 1'!AI$8),"")</f>
        <v/>
      </c>
      <c r="S4689" s="103" t="str">
        <f>IF(ISNUMBER('Форма 1'!AJ4689),'Форма 1'!$H4689*VLOOKUP('Форма 1'!$F4689,'Придельники с 2022'!$B$4:$X$28,'Форма 1'!AJ$8),"")</f>
        <v/>
      </c>
      <c r="T4689" s="87"/>
    </row>
    <row r="4690" spans="1:20">
      <c r="A4690" s="188">
        <f t="shared" si="302"/>
        <v>11</v>
      </c>
      <c r="B4690" s="189" t="s">
        <v>904</v>
      </c>
      <c r="C4690" s="99">
        <f>SUM(D4690:J4690,L4690:T4690)</f>
        <v>3201725.65</v>
      </c>
      <c r="D4690" s="103" t="str">
        <f>IF(ISNUMBER('Форма 1'!U4690),'Форма 1'!$H4690*VLOOKUP('Форма 1'!$F4690,'Придельники с 2022'!$B$4:$X$28,'Форма 1'!U$8),"")</f>
        <v/>
      </c>
      <c r="E4690" s="103" t="str">
        <f>IF(ISNUMBER('Форма 1'!V4690),'Форма 1'!$H4690*VLOOKUP('Форма 1'!$F4690,'Придельники с 2022'!$B$4:$X$28,'Форма 1'!V$8),"")</f>
        <v/>
      </c>
      <c r="F4690" s="103" t="str">
        <f>IF(ISNUMBER('Форма 1'!W4690),'Форма 1'!$H4690*VLOOKUP('Форма 1'!$F4690,'Придельники с 2022'!$B$4:$X$28,'Форма 1'!W$8),"")</f>
        <v/>
      </c>
      <c r="G4690" s="103" t="str">
        <f>IF(ISNUMBER('Форма 1'!X4690),'Форма 1'!$H4690*VLOOKUP('Форма 1'!$F4690,'Придельники с 2022'!$B$4:$X$28,'Форма 1'!X$8),"")</f>
        <v/>
      </c>
      <c r="H4690" s="103" t="str">
        <f>IF(ISNUMBER('Форма 1'!Y4690),'Форма 1'!$H4690*VLOOKUP('Форма 1'!$F4690,'Придельники с 2022'!$B$4:$X$28,'Форма 1'!Y$8),"")</f>
        <v/>
      </c>
      <c r="I4690" s="103" t="str">
        <f>IF(ISNUMBER('Форма 1'!Z4690),'Форма 1'!$H4690*VLOOKUP('Форма 1'!$F4690,'Придельники с 2022'!$B$4:$X$28,'Форма 1'!Z$8),"")</f>
        <v/>
      </c>
      <c r="J4690" s="103" t="str">
        <f>IF(ISNUMBER('Форма 1'!AA4690),'Форма 1'!$H4690*VLOOKUP('Форма 1'!$F4690,'Придельники с 2022'!$B$4:$X$28,'Форма 1'!AA$8),"")</f>
        <v/>
      </c>
      <c r="K4690" s="92"/>
      <c r="L4690" s="88"/>
      <c r="M4690" s="103">
        <f>IF(ISNUMBER('Форма 1'!AD4690),'Форма 1'!$H4690*VLOOKUP('Форма 1'!$F4690,'Придельники с 2022'!$B$4:$X$28,'Форма 1'!AD$8),"")</f>
        <v>3201725.65</v>
      </c>
      <c r="N4690" s="103" t="str">
        <f>IF(ISBLANK('Форма 1'!$AE4690),"",IF('Форма 1'!$AE4690=1,'Форма 1'!$H4690*VLOOKUP('Форма 1'!$F4690,'Придельники с 2022'!$B$4:$X$28,'Форма 1'!$AE$8,0),IF('Форма 1'!$AE4690=2,'Форма 1'!$H4690*VLOOKUP('Форма 1'!$F4690,'Придельники с 2022'!$B$4:$X$28,13,0),IF('Форма 1'!$AE4690=3,'Форма 1'!$H4690*VLOOKUP('Форма 1'!$F4690,'Придельники с 2022'!$B$4:$X$28,12,0)))))</f>
        <v/>
      </c>
      <c r="O4690" s="103" t="str">
        <f>IF(ISNUMBER('Форма 1'!AF4690),'Форма 1'!$H4690*VLOOKUP('Форма 1'!$F4690,'Придельники с 2022'!$B$4:$X$28,'Форма 1'!AF$8),"")</f>
        <v/>
      </c>
      <c r="P4690" s="88"/>
      <c r="Q4690" s="103" t="str">
        <f>IF(ISNUMBER('Форма 1'!AH4690),'Форма 1'!$H4690*VLOOKUP('Форма 1'!$F4690,'Придельники с 2022'!$B$4:$X$28,'Форма 1'!AH$8),"")</f>
        <v/>
      </c>
      <c r="R4690" s="103" t="str">
        <f>IF(ISNUMBER('Форма 1'!AI4690),'Форма 1'!$H4690*VLOOKUP('Форма 1'!$F4690,'Придельники с 2022'!$B$4:$X$28,'Форма 1'!AI$8),"")</f>
        <v/>
      </c>
      <c r="S4690" s="103" t="str">
        <f>IF(ISNUMBER('Форма 1'!AJ4690),'Форма 1'!$H4690*VLOOKUP('Форма 1'!$F4690,'Придельники с 2022'!$B$4:$X$28,'Форма 1'!AJ$8),"")</f>
        <v/>
      </c>
      <c r="T4690" s="88"/>
    </row>
    <row r="4691" spans="1:20">
      <c r="A4691" s="188">
        <f>A4690+1</f>
        <v>12</v>
      </c>
      <c r="B4691" s="189" t="s">
        <v>4520</v>
      </c>
      <c r="C4691" s="99">
        <f t="shared" si="303"/>
        <v>2153558.1941999998</v>
      </c>
      <c r="D4691" s="103" t="str">
        <f>IF(ISNUMBER('Форма 1'!U4691),'Форма 1'!$H4691*VLOOKUP('Форма 1'!$F4691,'Придельники с 2022'!$B$4:$X$28,'Форма 1'!U$8),"")</f>
        <v/>
      </c>
      <c r="E4691" s="103" t="str">
        <f>IF(ISNUMBER('Форма 1'!V4691),'Форма 1'!$H4691*VLOOKUP('Форма 1'!$F4691,'Придельники с 2022'!$B$4:$X$28,'Форма 1'!V$8),"")</f>
        <v/>
      </c>
      <c r="F4691" s="103">
        <f>IF(ISNUMBER('Форма 1'!W4691),'Форма 1'!$H4691*VLOOKUP('Форма 1'!$F4691,'Придельники с 2022'!$B$4:$X$28,'Форма 1'!W$8),"")</f>
        <v>999664.92989999987</v>
      </c>
      <c r="G4691" s="103">
        <f>IF(ISNUMBER('Форма 1'!X4691),'Форма 1'!$H4691*VLOOKUP('Форма 1'!$F4691,'Придельники с 2022'!$B$4:$X$28,'Форма 1'!X$8),"")</f>
        <v>282530.09609999997</v>
      </c>
      <c r="H4691" s="103">
        <f>IF(ISNUMBER('Форма 1'!Y4691),'Форма 1'!$H4691*VLOOKUP('Форма 1'!$F4691,'Придельники с 2022'!$B$4:$X$28,'Форма 1'!Y$8),"")</f>
        <v>871363.16819999996</v>
      </c>
      <c r="I4691" s="103" t="str">
        <f>IF(ISNUMBER('Форма 1'!Z4691),'Форма 1'!$H4691*VLOOKUP('Форма 1'!$F4691,'Придельники с 2022'!$B$4:$X$28,'Форма 1'!Z$8),"")</f>
        <v/>
      </c>
      <c r="J4691" s="103" t="str">
        <f>IF(ISNUMBER('Форма 1'!AA4691),'Форма 1'!$H4691*VLOOKUP('Форма 1'!$F4691,'Придельники с 2022'!$B$4:$X$28,'Форма 1'!AA$8),"")</f>
        <v/>
      </c>
      <c r="K4691" s="92"/>
      <c r="L4691" s="88"/>
      <c r="M4691" s="103" t="str">
        <f>IF(ISNUMBER('Форма 1'!AD4691),'Форма 1'!$H4691*VLOOKUP('Форма 1'!$F4691,'Придельники с 2022'!$B$4:$X$28,'Форма 1'!AD$8),"")</f>
        <v/>
      </c>
      <c r="N4691" s="103" t="str">
        <f>IF(ISBLANK('Форма 1'!$AE4691),"",IF('Форма 1'!$AE4691=1,'Форма 1'!$H4691*VLOOKUP('Форма 1'!$F4691,'Придельники с 2022'!$B$4:$X$28,'Форма 1'!$AE$8,0),IF('Форма 1'!$AE4691=2,'Форма 1'!$H4691*VLOOKUP('Форма 1'!$F4691,'Придельники с 2022'!$B$4:$X$28,13,0),IF('Форма 1'!$AE4691=3,'Форма 1'!$H4691*VLOOKUP('Форма 1'!$F4691,'Придельники с 2022'!$B$4:$X$28,12,0)))))</f>
        <v/>
      </c>
      <c r="O4691" s="103" t="str">
        <f>IF(ISNUMBER('Форма 1'!AF4691),'Форма 1'!$H4691*VLOOKUP('Форма 1'!$F4691,'Придельники с 2022'!$B$4:$X$28,'Форма 1'!AF$8),"")</f>
        <v/>
      </c>
      <c r="P4691" s="88"/>
      <c r="Q4691" s="103" t="str">
        <f>IF(ISNUMBER('Форма 1'!AH4691),'Форма 1'!$H4691*VLOOKUP('Форма 1'!$F4691,'Придельники с 2022'!$B$4:$X$28,'Форма 1'!AH$8),"")</f>
        <v/>
      </c>
      <c r="R4691" s="103" t="str">
        <f>IF(ISNUMBER('Форма 1'!AI4691),'Форма 1'!$H4691*VLOOKUP('Форма 1'!$F4691,'Придельники с 2022'!$B$4:$X$28,'Форма 1'!AI$8),"")</f>
        <v/>
      </c>
      <c r="S4691" s="103" t="str">
        <f>IF(ISNUMBER('Форма 1'!AJ4691),'Форма 1'!$H4691*VLOOKUP('Форма 1'!$F4691,'Придельники с 2022'!$B$4:$X$28,'Форма 1'!AJ$8),"")</f>
        <v/>
      </c>
      <c r="T4691" s="88"/>
    </row>
    <row r="4692" spans="1:20">
      <c r="A4692" s="188">
        <f t="shared" si="302"/>
        <v>13</v>
      </c>
      <c r="B4692" s="189" t="s">
        <v>4521</v>
      </c>
      <c r="C4692" s="99">
        <f t="shared" si="303"/>
        <v>1657043.6749999998</v>
      </c>
      <c r="D4692" s="103" t="str">
        <f>IF(ISNUMBER('Форма 1'!U4692),'Форма 1'!$H4692*VLOOKUP('Форма 1'!$F4692,'Придельники с 2022'!$B$4:$X$28,'Форма 1'!U$8),"")</f>
        <v/>
      </c>
      <c r="E4692" s="103" t="str">
        <f>IF(ISNUMBER('Форма 1'!V4692),'Форма 1'!$H4692*VLOOKUP('Форма 1'!$F4692,'Придельники с 2022'!$B$4:$X$28,'Форма 1'!V$8),"")</f>
        <v/>
      </c>
      <c r="F4692" s="103">
        <f>IF(ISNUMBER('Форма 1'!W4692),'Форма 1'!$H4692*VLOOKUP('Форма 1'!$F4692,'Придельники с 2022'!$B$4:$X$28,'Форма 1'!W$8),"")</f>
        <v>628491.81849999994</v>
      </c>
      <c r="G4692" s="103">
        <f>IF(ISNUMBER('Форма 1'!X4692),'Форма 1'!$H4692*VLOOKUP('Форма 1'!$F4692,'Придельники с 2022'!$B$4:$X$28,'Форма 1'!X$8),"")</f>
        <v>177627.37149999998</v>
      </c>
      <c r="H4692" s="103">
        <f>IF(ISNUMBER('Форма 1'!Y4692),'Форма 1'!$H4692*VLOOKUP('Форма 1'!$F4692,'Придельники с 2022'!$B$4:$X$28,'Форма 1'!Y$8),"")</f>
        <v>547828.18299999996</v>
      </c>
      <c r="I4692" s="103">
        <f>IF(ISNUMBER('Форма 1'!Z4692),'Форма 1'!$H4692*VLOOKUP('Форма 1'!$F4692,'Придельники с 2022'!$B$4:$X$28,'Форма 1'!Z$8),"")</f>
        <v>303096.30199999997</v>
      </c>
      <c r="J4692" s="103" t="str">
        <f>IF(ISNUMBER('Форма 1'!AA4692),'Форма 1'!$H4692*VLOOKUP('Форма 1'!$F4692,'Придельники с 2022'!$B$4:$X$28,'Форма 1'!AA$8),"")</f>
        <v/>
      </c>
      <c r="K4692" s="90"/>
      <c r="L4692" s="87"/>
      <c r="M4692" s="103" t="str">
        <f>IF(ISNUMBER('Форма 1'!AD4692),'Форма 1'!$H4692*VLOOKUP('Форма 1'!$F4692,'Придельники с 2022'!$B$4:$X$28,'Форма 1'!AD$8),"")</f>
        <v/>
      </c>
      <c r="N4692" s="103" t="str">
        <f>IF(ISBLANK('Форма 1'!$AE4692),"",IF('Форма 1'!$AE4692=1,'Форма 1'!$H4692*VLOOKUP('Форма 1'!$F4692,'Придельники с 2022'!$B$4:$X$28,'Форма 1'!$AE$8,0),IF('Форма 1'!$AE4692=2,'Форма 1'!$H4692*VLOOKUP('Форма 1'!$F4692,'Придельники с 2022'!$B$4:$X$28,13,0),IF('Форма 1'!$AE4692=3,'Форма 1'!$H4692*VLOOKUP('Форма 1'!$F4692,'Придельники с 2022'!$B$4:$X$28,12,0)))))</f>
        <v/>
      </c>
      <c r="O4692" s="103" t="str">
        <f>IF(ISNUMBER('Форма 1'!AF4692),'Форма 1'!$H4692*VLOOKUP('Форма 1'!$F4692,'Придельники с 2022'!$B$4:$X$28,'Форма 1'!AF$8),"")</f>
        <v/>
      </c>
      <c r="P4692" s="87"/>
      <c r="Q4692" s="103" t="str">
        <f>IF(ISNUMBER('Форма 1'!AH4692),'Форма 1'!$H4692*VLOOKUP('Форма 1'!$F4692,'Придельники с 2022'!$B$4:$X$28,'Форма 1'!AH$8),"")</f>
        <v/>
      </c>
      <c r="R4692" s="103" t="str">
        <f>IF(ISNUMBER('Форма 1'!AI4692),'Форма 1'!$H4692*VLOOKUP('Форма 1'!$F4692,'Придельники с 2022'!$B$4:$X$28,'Форма 1'!AI$8),"")</f>
        <v/>
      </c>
      <c r="S4692" s="103" t="str">
        <f>IF(ISNUMBER('Форма 1'!AJ4692),'Форма 1'!$H4692*VLOOKUP('Форма 1'!$F4692,'Придельники с 2022'!$B$4:$X$28,'Форма 1'!AJ$8),"")</f>
        <v/>
      </c>
      <c r="T4692" s="87"/>
    </row>
    <row r="4693" spans="1:20">
      <c r="A4693" s="188">
        <f t="shared" si="302"/>
        <v>14</v>
      </c>
      <c r="B4693" s="189" t="s">
        <v>4522</v>
      </c>
      <c r="C4693" s="99">
        <f t="shared" si="303"/>
        <v>4278843.5029999996</v>
      </c>
      <c r="D4693" s="103" t="str">
        <f>IF(ISNUMBER('Форма 1'!U4693),'Форма 1'!$H4693*VLOOKUP('Форма 1'!$F4693,'Придельники с 2022'!$B$4:$X$28,'Форма 1'!U$8),"")</f>
        <v/>
      </c>
      <c r="E4693" s="103" t="str">
        <f>IF(ISNUMBER('Форма 1'!V4693),'Форма 1'!$H4693*VLOOKUP('Форма 1'!$F4693,'Придельники с 2022'!$B$4:$X$28,'Форма 1'!V$8),"")</f>
        <v/>
      </c>
      <c r="F4693" s="103" t="str">
        <f>IF(ISNUMBER('Форма 1'!W4693),'Форма 1'!$H4693*VLOOKUP('Форма 1'!$F4693,'Придельники с 2022'!$B$4:$X$28,'Форма 1'!W$8),"")</f>
        <v/>
      </c>
      <c r="G4693" s="103" t="str">
        <f>IF(ISNUMBER('Форма 1'!X4693),'Форма 1'!$H4693*VLOOKUP('Форма 1'!$F4693,'Придельники с 2022'!$B$4:$X$28,'Форма 1'!X$8),"")</f>
        <v/>
      </c>
      <c r="H4693" s="103" t="str">
        <f>IF(ISNUMBER('Форма 1'!Y4693),'Форма 1'!$H4693*VLOOKUP('Форма 1'!$F4693,'Придельники с 2022'!$B$4:$X$28,'Форма 1'!Y$8),"")</f>
        <v/>
      </c>
      <c r="I4693" s="103" t="str">
        <f>IF(ISNUMBER('Форма 1'!Z4693),'Форма 1'!$H4693*VLOOKUP('Форма 1'!$F4693,'Придельники с 2022'!$B$4:$X$28,'Форма 1'!Z$8),"")</f>
        <v/>
      </c>
      <c r="J4693" s="103" t="str">
        <f>IF(ISNUMBER('Форма 1'!AA4693),'Форма 1'!$H4693*VLOOKUP('Форма 1'!$F4693,'Придельники с 2022'!$B$4:$X$28,'Форма 1'!AA$8),"")</f>
        <v/>
      </c>
      <c r="K4693" s="90"/>
      <c r="L4693" s="87"/>
      <c r="M4693" s="103">
        <f>IF(ISNUMBER('Форма 1'!AD4693),'Форма 1'!$H4693*VLOOKUP('Форма 1'!$F4693,'Придельники с 2022'!$B$4:$X$28,'Форма 1'!AD$8),"")</f>
        <v>4278843.5029999996</v>
      </c>
      <c r="N4693" s="103" t="str">
        <f>IF(ISBLANK('Форма 1'!$AE4693),"",IF('Форма 1'!$AE4693=1,'Форма 1'!$H4693*VLOOKUP('Форма 1'!$F4693,'Придельники с 2022'!$B$4:$X$28,'Форма 1'!$AE$8,0),IF('Форма 1'!$AE4693=2,'Форма 1'!$H4693*VLOOKUP('Форма 1'!$F4693,'Придельники с 2022'!$B$4:$X$28,13,0),IF('Форма 1'!$AE4693=3,'Форма 1'!$H4693*VLOOKUP('Форма 1'!$F4693,'Придельники с 2022'!$B$4:$X$28,12,0)))))</f>
        <v/>
      </c>
      <c r="O4693" s="103" t="str">
        <f>IF(ISNUMBER('Форма 1'!AF4693),'Форма 1'!$H4693*VLOOKUP('Форма 1'!$F4693,'Придельники с 2022'!$B$4:$X$28,'Форма 1'!AF$8),"")</f>
        <v/>
      </c>
      <c r="P4693" s="87"/>
      <c r="Q4693" s="103" t="str">
        <f>IF(ISNUMBER('Форма 1'!AH4693),'Форма 1'!$H4693*VLOOKUP('Форма 1'!$F4693,'Придельники с 2022'!$B$4:$X$28,'Форма 1'!AH$8),"")</f>
        <v/>
      </c>
      <c r="R4693" s="103" t="str">
        <f>IF(ISNUMBER('Форма 1'!AI4693),'Форма 1'!$H4693*VLOOKUP('Форма 1'!$F4693,'Придельники с 2022'!$B$4:$X$28,'Форма 1'!AI$8),"")</f>
        <v/>
      </c>
      <c r="S4693" s="103" t="str">
        <f>IF(ISNUMBER('Форма 1'!AJ4693),'Форма 1'!$H4693*VLOOKUP('Форма 1'!$F4693,'Придельники с 2022'!$B$4:$X$28,'Форма 1'!AJ$8),"")</f>
        <v/>
      </c>
      <c r="T4693" s="87"/>
    </row>
    <row r="4694" spans="1:20">
      <c r="A4694" s="188">
        <f t="shared" si="302"/>
        <v>15</v>
      </c>
      <c r="B4694" s="189" t="s">
        <v>4523</v>
      </c>
      <c r="C4694" s="99">
        <f t="shared" si="303"/>
        <v>2945786.8</v>
      </c>
      <c r="D4694" s="103" t="str">
        <f>IF(ISNUMBER('Форма 1'!U4694),'Форма 1'!$H4694*VLOOKUP('Форма 1'!$F4694,'Придельники с 2022'!$B$4:$X$28,'Форма 1'!U$8),"")</f>
        <v/>
      </c>
      <c r="E4694" s="103" t="str">
        <f>IF(ISNUMBER('Форма 1'!V4694),'Форма 1'!$H4694*VLOOKUP('Форма 1'!$F4694,'Придельники с 2022'!$B$4:$X$28,'Форма 1'!V$8),"")</f>
        <v/>
      </c>
      <c r="F4694" s="103" t="str">
        <f>IF(ISNUMBER('Форма 1'!W4694),'Форма 1'!$H4694*VLOOKUP('Форма 1'!$F4694,'Придельники с 2022'!$B$4:$X$28,'Форма 1'!W$8),"")</f>
        <v/>
      </c>
      <c r="G4694" s="103">
        <f>IF(ISNUMBER('Форма 1'!X4694),'Форма 1'!$H4694*VLOOKUP('Форма 1'!$F4694,'Придельники с 2022'!$B$4:$X$28,'Форма 1'!X$8),"")</f>
        <v>112020.66499999999</v>
      </c>
      <c r="H4694" s="103" t="str">
        <f>IF(ISNUMBER('Форма 1'!Y4694),'Форма 1'!$H4694*VLOOKUP('Форма 1'!$F4694,'Придельники с 2022'!$B$4:$X$28,'Форма 1'!Y$8),"")</f>
        <v/>
      </c>
      <c r="I4694" s="103" t="str">
        <f>IF(ISNUMBER('Форма 1'!Z4694),'Форма 1'!$H4694*VLOOKUP('Форма 1'!$F4694,'Придельники с 2022'!$B$4:$X$28,'Форма 1'!Z$8),"")</f>
        <v/>
      </c>
      <c r="J4694" s="103" t="str">
        <f>IF(ISNUMBER('Форма 1'!AA4694),'Форма 1'!$H4694*VLOOKUP('Форма 1'!$F4694,'Придельники с 2022'!$B$4:$X$28,'Форма 1'!AA$8),"")</f>
        <v/>
      </c>
      <c r="K4694" s="90"/>
      <c r="L4694" s="87"/>
      <c r="M4694" s="103">
        <f>IF(ISNUMBER('Форма 1'!AD4694),'Форма 1'!$H4694*VLOOKUP('Форма 1'!$F4694,'Придельники с 2022'!$B$4:$X$28,'Форма 1'!AD$8),"")</f>
        <v>2833766.1349999998</v>
      </c>
      <c r="N4694" s="103" t="str">
        <f>IF(ISBLANK('Форма 1'!$AE4694),"",IF('Форма 1'!$AE4694=1,'Форма 1'!$H4694*VLOOKUP('Форма 1'!$F4694,'Придельники с 2022'!$B$4:$X$28,'Форма 1'!$AE$8,0),IF('Форма 1'!$AE4694=2,'Форма 1'!$H4694*VLOOKUP('Форма 1'!$F4694,'Придельники с 2022'!$B$4:$X$28,13,0),IF('Форма 1'!$AE4694=3,'Форма 1'!$H4694*VLOOKUP('Форма 1'!$F4694,'Придельники с 2022'!$B$4:$X$28,12,0)))))</f>
        <v/>
      </c>
      <c r="O4694" s="103" t="str">
        <f>IF(ISNUMBER('Форма 1'!AF4694),'Форма 1'!$H4694*VLOOKUP('Форма 1'!$F4694,'Придельники с 2022'!$B$4:$X$28,'Форма 1'!AF$8),"")</f>
        <v/>
      </c>
      <c r="P4694" s="87"/>
      <c r="Q4694" s="103" t="str">
        <f>IF(ISNUMBER('Форма 1'!AH4694),'Форма 1'!$H4694*VLOOKUP('Форма 1'!$F4694,'Придельники с 2022'!$B$4:$X$28,'Форма 1'!AH$8),"")</f>
        <v/>
      </c>
      <c r="R4694" s="103" t="str">
        <f>IF(ISNUMBER('Форма 1'!AI4694),'Форма 1'!$H4694*VLOOKUP('Форма 1'!$F4694,'Придельники с 2022'!$B$4:$X$28,'Форма 1'!AI$8),"")</f>
        <v/>
      </c>
      <c r="S4694" s="103" t="str">
        <f>IF(ISNUMBER('Форма 1'!AJ4694),'Форма 1'!$H4694*VLOOKUP('Форма 1'!$F4694,'Придельники с 2022'!$B$4:$X$28,'Форма 1'!AJ$8),"")</f>
        <v/>
      </c>
      <c r="T4694" s="87"/>
    </row>
    <row r="4695" spans="1:20">
      <c r="A4695" s="188">
        <f t="shared" si="302"/>
        <v>16</v>
      </c>
      <c r="B4695" s="189" t="s">
        <v>4524</v>
      </c>
      <c r="C4695" s="99">
        <f t="shared" si="303"/>
        <v>60103977.920000009</v>
      </c>
      <c r="D4695" s="103" t="str">
        <f>IF(ISNUMBER('Форма 1'!U4695),'Форма 1'!$H4695*VLOOKUP('Форма 1'!$F4695,'Придельники с 2022'!$B$4:$X$28,'Форма 1'!U$8),"")</f>
        <v/>
      </c>
      <c r="E4695" s="103" t="str">
        <f>IF(ISNUMBER('Форма 1'!V4695),'Форма 1'!$H4695*VLOOKUP('Форма 1'!$F4695,'Придельники с 2022'!$B$4:$X$28,'Форма 1'!V$8),"")</f>
        <v/>
      </c>
      <c r="F4695" s="103" t="str">
        <f>IF(ISNUMBER('Форма 1'!W4695),'Форма 1'!$H4695*VLOOKUP('Форма 1'!$F4695,'Придельники с 2022'!$B$4:$X$28,'Форма 1'!W$8),"")</f>
        <v/>
      </c>
      <c r="G4695" s="103" t="str">
        <f>IF(ISNUMBER('Форма 1'!X4695),'Форма 1'!$H4695*VLOOKUP('Форма 1'!$F4695,'Придельники с 2022'!$B$4:$X$28,'Форма 1'!X$8),"")</f>
        <v/>
      </c>
      <c r="H4695" s="103" t="str">
        <f>IF(ISNUMBER('Форма 1'!Y4695),'Форма 1'!$H4695*VLOOKUP('Форма 1'!$F4695,'Придельники с 2022'!$B$4:$X$28,'Форма 1'!Y$8),"")</f>
        <v/>
      </c>
      <c r="I4695" s="103" t="str">
        <f>IF(ISNUMBER('Форма 1'!Z4695),'Форма 1'!$H4695*VLOOKUP('Форма 1'!$F4695,'Придельники с 2022'!$B$4:$X$28,'Форма 1'!Z$8),"")</f>
        <v/>
      </c>
      <c r="J4695" s="103" t="str">
        <f>IF(ISNUMBER('Форма 1'!AA4695),'Форма 1'!$H4695*VLOOKUP('Форма 1'!$F4695,'Придельники с 2022'!$B$4:$X$28,'Форма 1'!AA$8),"")</f>
        <v/>
      </c>
      <c r="K4695" s="90"/>
      <c r="L4695" s="87"/>
      <c r="M4695" s="103">
        <f>IF(ISNUMBER('Форма 1'!AD4695),'Форма 1'!$H4695*VLOOKUP('Форма 1'!$F4695,'Придельники с 2022'!$B$4:$X$28,'Форма 1'!AD$8),"")</f>
        <v>60103977.920000009</v>
      </c>
      <c r="N4695" s="103" t="str">
        <f>IF(ISBLANK('Форма 1'!$AE4695),"",IF('Форма 1'!$AE4695=1,'Форма 1'!$H4695*VLOOKUP('Форма 1'!$F4695,'Придельники с 2022'!$B$4:$X$28,'Форма 1'!$AE$8,0),IF('Форма 1'!$AE4695=2,'Форма 1'!$H4695*VLOOKUP('Форма 1'!$F4695,'Придельники с 2022'!$B$4:$X$28,13,0),IF('Форма 1'!$AE4695=3,'Форма 1'!$H4695*VLOOKUP('Форма 1'!$F4695,'Придельники с 2022'!$B$4:$X$28,12,0)))))</f>
        <v/>
      </c>
      <c r="O4695" s="103" t="str">
        <f>IF(ISNUMBER('Форма 1'!AF4695),'Форма 1'!$H4695*VLOOKUP('Форма 1'!$F4695,'Придельники с 2022'!$B$4:$X$28,'Форма 1'!AF$8),"")</f>
        <v/>
      </c>
      <c r="P4695" s="87"/>
      <c r="Q4695" s="103" t="str">
        <f>IF(ISNUMBER('Форма 1'!AH4695),'Форма 1'!$H4695*VLOOKUP('Форма 1'!$F4695,'Придельники с 2022'!$B$4:$X$28,'Форма 1'!AH$8),"")</f>
        <v/>
      </c>
      <c r="R4695" s="103" t="str">
        <f>IF(ISNUMBER('Форма 1'!AI4695),'Форма 1'!$H4695*VLOOKUP('Форма 1'!$F4695,'Придельники с 2022'!$B$4:$X$28,'Форма 1'!AI$8),"")</f>
        <v/>
      </c>
      <c r="S4695" s="103" t="str">
        <f>IF(ISNUMBER('Форма 1'!AJ4695),'Форма 1'!$H4695*VLOOKUP('Форма 1'!$F4695,'Придельники с 2022'!$B$4:$X$28,'Форма 1'!AJ$8),"")</f>
        <v/>
      </c>
      <c r="T4695" s="87"/>
    </row>
    <row r="4696" spans="1:20">
      <c r="A4696" s="188">
        <f t="shared" si="302"/>
        <v>17</v>
      </c>
      <c r="B4696" s="189" t="s">
        <v>926</v>
      </c>
      <c r="C4696" s="99">
        <f t="shared" si="303"/>
        <v>56832620.992000014</v>
      </c>
      <c r="D4696" s="103" t="str">
        <f>IF(ISNUMBER('Форма 1'!U4696),'Форма 1'!$H4696*VLOOKUP('Форма 1'!$F4696,'Придельники с 2022'!$B$4:$X$28,'Форма 1'!U$8),"")</f>
        <v/>
      </c>
      <c r="E4696" s="103" t="str">
        <f>IF(ISNUMBER('Форма 1'!V4696),'Форма 1'!$H4696*VLOOKUP('Форма 1'!$F4696,'Придельники с 2022'!$B$4:$X$28,'Форма 1'!V$8),"")</f>
        <v/>
      </c>
      <c r="F4696" s="103" t="str">
        <f>IF(ISNUMBER('Форма 1'!W4696),'Форма 1'!$H4696*VLOOKUP('Форма 1'!$F4696,'Придельники с 2022'!$B$4:$X$28,'Форма 1'!W$8),"")</f>
        <v/>
      </c>
      <c r="G4696" s="103" t="str">
        <f>IF(ISNUMBER('Форма 1'!X4696),'Форма 1'!$H4696*VLOOKUP('Форма 1'!$F4696,'Придельники с 2022'!$B$4:$X$28,'Форма 1'!X$8),"")</f>
        <v/>
      </c>
      <c r="H4696" s="103" t="str">
        <f>IF(ISNUMBER('Форма 1'!Y4696),'Форма 1'!$H4696*VLOOKUP('Форма 1'!$F4696,'Придельники с 2022'!$B$4:$X$28,'Форма 1'!Y$8),"")</f>
        <v/>
      </c>
      <c r="I4696" s="103" t="str">
        <f>IF(ISNUMBER('Форма 1'!Z4696),'Форма 1'!$H4696*VLOOKUP('Форма 1'!$F4696,'Придельники с 2022'!$B$4:$X$28,'Форма 1'!Z$8),"")</f>
        <v/>
      </c>
      <c r="J4696" s="103" t="str">
        <f>IF(ISNUMBER('Форма 1'!AA4696),'Форма 1'!$H4696*VLOOKUP('Форма 1'!$F4696,'Придельники с 2022'!$B$4:$X$28,'Форма 1'!AA$8),"")</f>
        <v/>
      </c>
      <c r="K4696" s="90"/>
      <c r="L4696" s="87"/>
      <c r="M4696" s="103">
        <f>IF(ISNUMBER('Форма 1'!AD4696),'Форма 1'!$H4696*VLOOKUP('Форма 1'!$F4696,'Придельники с 2022'!$B$4:$X$28,'Форма 1'!AD$8),"")</f>
        <v>56832620.992000014</v>
      </c>
      <c r="N4696" s="103" t="str">
        <f>IF(ISBLANK('Форма 1'!$AE4696),"",IF('Форма 1'!$AE4696=1,'Форма 1'!$H4696*VLOOKUP('Форма 1'!$F4696,'Придельники с 2022'!$B$4:$X$28,'Форма 1'!$AE$8,0),IF('Форма 1'!$AE4696=2,'Форма 1'!$H4696*VLOOKUP('Форма 1'!$F4696,'Придельники с 2022'!$B$4:$X$28,13,0),IF('Форма 1'!$AE4696=3,'Форма 1'!$H4696*VLOOKUP('Форма 1'!$F4696,'Придельники с 2022'!$B$4:$X$28,12,0)))))</f>
        <v/>
      </c>
      <c r="O4696" s="103" t="str">
        <f>IF(ISNUMBER('Форма 1'!AF4696),'Форма 1'!$H4696*VLOOKUP('Форма 1'!$F4696,'Придельники с 2022'!$B$4:$X$28,'Форма 1'!AF$8),"")</f>
        <v/>
      </c>
      <c r="P4696" s="87"/>
      <c r="Q4696" s="103" t="str">
        <f>IF(ISNUMBER('Форма 1'!AH4696),'Форма 1'!$H4696*VLOOKUP('Форма 1'!$F4696,'Придельники с 2022'!$B$4:$X$28,'Форма 1'!AH$8),"")</f>
        <v/>
      </c>
      <c r="R4696" s="103" t="str">
        <f>IF(ISNUMBER('Форма 1'!AI4696),'Форма 1'!$H4696*VLOOKUP('Форма 1'!$F4696,'Придельники с 2022'!$B$4:$X$28,'Форма 1'!AI$8),"")</f>
        <v/>
      </c>
      <c r="S4696" s="103" t="str">
        <f>IF(ISNUMBER('Форма 1'!AJ4696),'Форма 1'!$H4696*VLOOKUP('Форма 1'!$F4696,'Придельники с 2022'!$B$4:$X$28,'Форма 1'!AJ$8),"")</f>
        <v/>
      </c>
      <c r="T4696" s="87"/>
    </row>
    <row r="4697" spans="1:20">
      <c r="A4697" s="188">
        <f t="shared" si="302"/>
        <v>18</v>
      </c>
      <c r="B4697" s="189" t="s">
        <v>4525</v>
      </c>
      <c r="C4697" s="99">
        <f t="shared" si="303"/>
        <v>3734861.3159999996</v>
      </c>
      <c r="D4697" s="103">
        <f>IF(ISNUMBER('Форма 1'!U4697),'Форма 1'!$H4697*VLOOKUP('Форма 1'!$F4697,'Придельники с 2022'!$B$4:$X$28,'Форма 1'!U$8),"")</f>
        <v>218290.878</v>
      </c>
      <c r="E4697" s="103">
        <f>IF(ISNUMBER('Форма 1'!V4697),'Форма 1'!$H4697*VLOOKUP('Форма 1'!$F4697,'Придельники с 2022'!$B$4:$X$28,'Форма 1'!V$8),"")</f>
        <v>2477195.3880000003</v>
      </c>
      <c r="F4697" s="103">
        <f>IF(ISNUMBER('Форма 1'!W4697),'Форма 1'!$H4697*VLOOKUP('Форма 1'!$F4697,'Придельники с 2022'!$B$4:$X$28,'Форма 1'!W$8),"")</f>
        <v>394219.37099999998</v>
      </c>
      <c r="G4697" s="103">
        <f>IF(ISNUMBER('Форма 1'!X4697),'Форма 1'!$H4697*VLOOKUP('Форма 1'!$F4697,'Придельники с 2022'!$B$4:$X$28,'Форма 1'!X$8),"")</f>
        <v>111416.16899999999</v>
      </c>
      <c r="H4697" s="103">
        <f>IF(ISNUMBER('Форма 1'!Y4697),'Форма 1'!$H4697*VLOOKUP('Форма 1'!$F4697,'Придельники с 2022'!$B$4:$X$28,'Форма 1'!Y$8),"")</f>
        <v>343623.37799999997</v>
      </c>
      <c r="I4697" s="103">
        <f>IF(ISNUMBER('Форма 1'!Z4697),'Форма 1'!$H4697*VLOOKUP('Форма 1'!$F4697,'Придельники с 2022'!$B$4:$X$28,'Форма 1'!Z$8),"")</f>
        <v>190116.13199999998</v>
      </c>
      <c r="J4697" s="103" t="str">
        <f>IF(ISNUMBER('Форма 1'!AA4697),'Форма 1'!$H4697*VLOOKUP('Форма 1'!$F4697,'Придельники с 2022'!$B$4:$X$28,'Форма 1'!AA$8),"")</f>
        <v/>
      </c>
      <c r="K4697" s="90"/>
      <c r="L4697" s="87"/>
      <c r="M4697" s="103" t="str">
        <f>IF(ISNUMBER('Форма 1'!AD4697),'Форма 1'!$H4697*VLOOKUP('Форма 1'!$F4697,'Придельники с 2022'!$B$4:$X$28,'Форма 1'!AD$8),"")</f>
        <v/>
      </c>
      <c r="N4697" s="103" t="str">
        <f>IF(ISBLANK('Форма 1'!$AE4697),"",IF('Форма 1'!$AE4697=1,'Форма 1'!$H4697*VLOOKUP('Форма 1'!$F4697,'Придельники с 2022'!$B$4:$X$28,'Форма 1'!$AE$8,0),IF('Форма 1'!$AE4697=2,'Форма 1'!$H4697*VLOOKUP('Форма 1'!$F4697,'Придельники с 2022'!$B$4:$X$28,13,0),IF('Форма 1'!$AE4697=3,'Форма 1'!$H4697*VLOOKUP('Форма 1'!$F4697,'Придельники с 2022'!$B$4:$X$28,12,0)))))</f>
        <v/>
      </c>
      <c r="O4697" s="103" t="str">
        <f>IF(ISNUMBER('Форма 1'!AF4697),'Форма 1'!$H4697*VLOOKUP('Форма 1'!$F4697,'Придельники с 2022'!$B$4:$X$28,'Форма 1'!AF$8),"")</f>
        <v/>
      </c>
      <c r="P4697" s="87"/>
      <c r="Q4697" s="103" t="str">
        <f>IF(ISNUMBER('Форма 1'!AH4697),'Форма 1'!$H4697*VLOOKUP('Форма 1'!$F4697,'Придельники с 2022'!$B$4:$X$28,'Форма 1'!AH$8),"")</f>
        <v/>
      </c>
      <c r="R4697" s="103" t="str">
        <f>IF(ISNUMBER('Форма 1'!AI4697),'Форма 1'!$H4697*VLOOKUP('Форма 1'!$F4697,'Придельники с 2022'!$B$4:$X$28,'Форма 1'!AI$8),"")</f>
        <v/>
      </c>
      <c r="S4697" s="103" t="str">
        <f>IF(ISNUMBER('Форма 1'!AJ4697),'Форма 1'!$H4697*VLOOKUP('Форма 1'!$F4697,'Придельники с 2022'!$B$4:$X$28,'Форма 1'!AJ$8),"")</f>
        <v/>
      </c>
      <c r="T4697" s="87"/>
    </row>
    <row r="4698" spans="1:20">
      <c r="A4698" s="188">
        <f t="shared" si="302"/>
        <v>19</v>
      </c>
      <c r="B4698" s="189" t="s">
        <v>4526</v>
      </c>
      <c r="C4698" s="99">
        <f t="shared" si="303"/>
        <v>1922654.8302</v>
      </c>
      <c r="D4698" s="103">
        <f>IF(ISNUMBER('Форма 1'!U4698),'Форма 1'!$H4698*VLOOKUP('Форма 1'!$F4698,'Придельники с 2022'!$B$4:$X$28,'Форма 1'!U$8),"")</f>
        <v>1922654.8302</v>
      </c>
      <c r="E4698" s="103" t="str">
        <f>IF(ISNUMBER('Форма 1'!V4698),'Форма 1'!$H4698*VLOOKUP('Форма 1'!$F4698,'Придельники с 2022'!$B$4:$X$28,'Форма 1'!V$8),"")</f>
        <v/>
      </c>
      <c r="F4698" s="103" t="str">
        <f>IF(ISNUMBER('Форма 1'!W4698),'Форма 1'!$H4698*VLOOKUP('Форма 1'!$F4698,'Придельники с 2022'!$B$4:$X$28,'Форма 1'!W$8),"")</f>
        <v/>
      </c>
      <c r="G4698" s="103" t="str">
        <f>IF(ISNUMBER('Форма 1'!X4698),'Форма 1'!$H4698*VLOOKUP('Форма 1'!$F4698,'Придельники с 2022'!$B$4:$X$28,'Форма 1'!X$8),"")</f>
        <v/>
      </c>
      <c r="H4698" s="103" t="str">
        <f>IF(ISNUMBER('Форма 1'!Y4698),'Форма 1'!$H4698*VLOOKUP('Форма 1'!$F4698,'Придельники с 2022'!$B$4:$X$28,'Форма 1'!Y$8),"")</f>
        <v/>
      </c>
      <c r="I4698" s="103" t="str">
        <f>IF(ISNUMBER('Форма 1'!Z4698),'Форма 1'!$H4698*VLOOKUP('Форма 1'!$F4698,'Придельники с 2022'!$B$4:$X$28,'Форма 1'!Z$8),"")</f>
        <v/>
      </c>
      <c r="J4698" s="103" t="str">
        <f>IF(ISNUMBER('Форма 1'!AA4698),'Форма 1'!$H4698*VLOOKUP('Форма 1'!$F4698,'Придельники с 2022'!$B$4:$X$28,'Форма 1'!AA$8),"")</f>
        <v/>
      </c>
      <c r="K4698" s="90"/>
      <c r="L4698" s="87"/>
      <c r="M4698" s="103" t="str">
        <f>IF(ISNUMBER('Форма 1'!AD4698),'Форма 1'!$H4698*VLOOKUP('Форма 1'!$F4698,'Придельники с 2022'!$B$4:$X$28,'Форма 1'!AD$8),"")</f>
        <v/>
      </c>
      <c r="N4698" s="103" t="str">
        <f>IF(ISBLANK('Форма 1'!$AE4698),"",IF('Форма 1'!$AE4698=1,'Форма 1'!$H4698*VLOOKUP('Форма 1'!$F4698,'Придельники с 2022'!$B$4:$X$28,'Форма 1'!$AE$8,0),IF('Форма 1'!$AE4698=2,'Форма 1'!$H4698*VLOOKUP('Форма 1'!$F4698,'Придельники с 2022'!$B$4:$X$28,13,0),IF('Форма 1'!$AE4698=3,'Форма 1'!$H4698*VLOOKUP('Форма 1'!$F4698,'Придельники с 2022'!$B$4:$X$28,12,0)))))</f>
        <v/>
      </c>
      <c r="O4698" s="103" t="str">
        <f>IF(ISNUMBER('Форма 1'!AF4698),'Форма 1'!$H4698*VLOOKUP('Форма 1'!$F4698,'Придельники с 2022'!$B$4:$X$28,'Форма 1'!AF$8),"")</f>
        <v/>
      </c>
      <c r="P4698" s="87"/>
      <c r="Q4698" s="103" t="str">
        <f>IF(ISNUMBER('Форма 1'!AH4698),'Форма 1'!$H4698*VLOOKUP('Форма 1'!$F4698,'Придельники с 2022'!$B$4:$X$28,'Форма 1'!AH$8),"")</f>
        <v/>
      </c>
      <c r="R4698" s="103" t="str">
        <f>IF(ISNUMBER('Форма 1'!AI4698),'Форма 1'!$H4698*VLOOKUP('Форма 1'!$F4698,'Придельники с 2022'!$B$4:$X$28,'Форма 1'!AI$8),"")</f>
        <v/>
      </c>
      <c r="S4698" s="103" t="str">
        <f>IF(ISNUMBER('Форма 1'!AJ4698),'Форма 1'!$H4698*VLOOKUP('Форма 1'!$F4698,'Придельники с 2022'!$B$4:$X$28,'Форма 1'!AJ$8),"")</f>
        <v/>
      </c>
      <c r="T4698" s="87"/>
    </row>
    <row r="4699" spans="1:20">
      <c r="A4699" s="188">
        <f t="shared" si="302"/>
        <v>20</v>
      </c>
      <c r="B4699" s="189" t="s">
        <v>4527</v>
      </c>
      <c r="C4699" s="99">
        <f t="shared" si="303"/>
        <v>3916868.5380000002</v>
      </c>
      <c r="D4699" s="103" t="str">
        <f>IF(ISNUMBER('Форма 1'!U4699),'Форма 1'!$H4699*VLOOKUP('Форма 1'!$F4699,'Придельники с 2022'!$B$4:$X$28,'Форма 1'!U$8),"")</f>
        <v/>
      </c>
      <c r="E4699" s="103" t="str">
        <f>IF(ISNUMBER('Форма 1'!V4699),'Форма 1'!$H4699*VLOOKUP('Форма 1'!$F4699,'Придельники с 2022'!$B$4:$X$28,'Форма 1'!V$8),"")</f>
        <v/>
      </c>
      <c r="F4699" s="103" t="str">
        <f>IF(ISNUMBER('Форма 1'!W4699),'Форма 1'!$H4699*VLOOKUP('Форма 1'!$F4699,'Придельники с 2022'!$B$4:$X$28,'Форма 1'!W$8),"")</f>
        <v/>
      </c>
      <c r="G4699" s="103" t="str">
        <f>IF(ISNUMBER('Форма 1'!X4699),'Форма 1'!$H4699*VLOOKUP('Форма 1'!$F4699,'Придельники с 2022'!$B$4:$X$28,'Форма 1'!X$8),"")</f>
        <v/>
      </c>
      <c r="H4699" s="103" t="str">
        <f>IF(ISNUMBER('Форма 1'!Y4699),'Форма 1'!$H4699*VLOOKUP('Форма 1'!$F4699,'Придельники с 2022'!$B$4:$X$28,'Форма 1'!Y$8),"")</f>
        <v/>
      </c>
      <c r="I4699" s="103" t="str">
        <f>IF(ISNUMBER('Форма 1'!Z4699),'Форма 1'!$H4699*VLOOKUP('Форма 1'!$F4699,'Придельники с 2022'!$B$4:$X$28,'Форма 1'!Z$8),"")</f>
        <v/>
      </c>
      <c r="J4699" s="103" t="str">
        <f>IF(ISNUMBER('Форма 1'!AA4699),'Форма 1'!$H4699*VLOOKUP('Форма 1'!$F4699,'Придельники с 2022'!$B$4:$X$28,'Форма 1'!AA$8),"")</f>
        <v/>
      </c>
      <c r="K4699" s="90"/>
      <c r="L4699" s="87"/>
      <c r="M4699" s="103" t="str">
        <f>IF(ISNUMBER('Форма 1'!AD4699),'Форма 1'!$H4699*VLOOKUP('Форма 1'!$F4699,'Придельники с 2022'!$B$4:$X$28,'Форма 1'!AD$8),"")</f>
        <v/>
      </c>
      <c r="N4699" s="103" t="str">
        <f>IF(ISBLANK('Форма 1'!$AE4699),"",IF('Форма 1'!$AE4699=1,'Форма 1'!$H4699*VLOOKUP('Форма 1'!$F4699,'Придельники с 2022'!$B$4:$X$28,'Форма 1'!$AE$8,0),IF('Форма 1'!$AE4699=2,'Форма 1'!$H4699*VLOOKUP('Форма 1'!$F4699,'Придельники с 2022'!$B$4:$X$28,13,0),IF('Форма 1'!$AE4699=3,'Форма 1'!$H4699*VLOOKUP('Форма 1'!$F4699,'Придельники с 2022'!$B$4:$X$28,12,0)))))</f>
        <v/>
      </c>
      <c r="O4699" s="103" t="str">
        <f>IF(ISNUMBER('Форма 1'!AF4699),'Форма 1'!$H4699*VLOOKUP('Форма 1'!$F4699,'Придельники с 2022'!$B$4:$X$28,'Форма 1'!AF$8),"")</f>
        <v/>
      </c>
      <c r="P4699" s="87"/>
      <c r="Q4699" s="103">
        <f>IF(ISNUMBER('Форма 1'!AH4699),'Форма 1'!$H4699*VLOOKUP('Форма 1'!$F4699,'Придельники с 2022'!$B$4:$X$28,'Форма 1'!AH$8),"")</f>
        <v>3916868.5380000002</v>
      </c>
      <c r="R4699" s="103" t="str">
        <f>IF(ISNUMBER('Форма 1'!AI4699),'Форма 1'!$H4699*VLOOKUP('Форма 1'!$F4699,'Придельники с 2022'!$B$4:$X$28,'Форма 1'!AI$8),"")</f>
        <v/>
      </c>
      <c r="S4699" s="103" t="str">
        <f>IF(ISNUMBER('Форма 1'!AJ4699),'Форма 1'!$H4699*VLOOKUP('Форма 1'!$F4699,'Придельники с 2022'!$B$4:$X$28,'Форма 1'!AJ$8),"")</f>
        <v/>
      </c>
      <c r="T4699" s="87"/>
    </row>
    <row r="4700" spans="1:20">
      <c r="A4700" s="188">
        <f t="shared" si="302"/>
        <v>21</v>
      </c>
      <c r="B4700" s="189" t="s">
        <v>4528</v>
      </c>
      <c r="C4700" s="99">
        <f t="shared" si="303"/>
        <v>4812381.7404000005</v>
      </c>
      <c r="D4700" s="103" t="str">
        <f>IF(ISNUMBER('Форма 1'!U4700),'Форма 1'!$H4700*VLOOKUP('Форма 1'!$F4700,'Придельники с 2022'!$B$4:$X$28,'Форма 1'!U$8),"")</f>
        <v/>
      </c>
      <c r="E4700" s="103" t="str">
        <f>IF(ISNUMBER('Форма 1'!V4700),'Форма 1'!$H4700*VLOOKUP('Форма 1'!$F4700,'Придельники с 2022'!$B$4:$X$28,'Форма 1'!V$8),"")</f>
        <v/>
      </c>
      <c r="F4700" s="103" t="str">
        <f>IF(ISNUMBER('Форма 1'!W4700),'Форма 1'!$H4700*VLOOKUP('Форма 1'!$F4700,'Придельники с 2022'!$B$4:$X$28,'Форма 1'!W$8),"")</f>
        <v/>
      </c>
      <c r="G4700" s="103" t="str">
        <f>IF(ISNUMBER('Форма 1'!X4700),'Форма 1'!$H4700*VLOOKUP('Форма 1'!$F4700,'Придельники с 2022'!$B$4:$X$28,'Форма 1'!X$8),"")</f>
        <v/>
      </c>
      <c r="H4700" s="103" t="str">
        <f>IF(ISNUMBER('Форма 1'!Y4700),'Форма 1'!$H4700*VLOOKUP('Форма 1'!$F4700,'Придельники с 2022'!$B$4:$X$28,'Форма 1'!Y$8),"")</f>
        <v/>
      </c>
      <c r="I4700" s="103" t="str">
        <f>IF(ISNUMBER('Форма 1'!Z4700),'Форма 1'!$H4700*VLOOKUP('Форма 1'!$F4700,'Придельники с 2022'!$B$4:$X$28,'Форма 1'!Z$8),"")</f>
        <v/>
      </c>
      <c r="J4700" s="103" t="str">
        <f>IF(ISNUMBER('Форма 1'!AA4700),'Форма 1'!$H4700*VLOOKUP('Форма 1'!$F4700,'Придельники с 2022'!$B$4:$X$28,'Форма 1'!AA$8),"")</f>
        <v/>
      </c>
      <c r="K4700" s="90"/>
      <c r="L4700" s="87"/>
      <c r="M4700" s="103" t="str">
        <f>IF(ISNUMBER('Форма 1'!AD4700),'Форма 1'!$H4700*VLOOKUP('Форма 1'!$F4700,'Придельники с 2022'!$B$4:$X$28,'Форма 1'!AD$8),"")</f>
        <v/>
      </c>
      <c r="N4700" s="103" t="str">
        <f>IF(ISBLANK('Форма 1'!$AE4700),"",IF('Форма 1'!$AE4700=1,'Форма 1'!$H4700*VLOOKUP('Форма 1'!$F4700,'Придельники с 2022'!$B$4:$X$28,'Форма 1'!$AE$8,0),IF('Форма 1'!$AE4700=2,'Форма 1'!$H4700*VLOOKUP('Форма 1'!$F4700,'Придельники с 2022'!$B$4:$X$28,13,0),IF('Форма 1'!$AE4700=3,'Форма 1'!$H4700*VLOOKUP('Форма 1'!$F4700,'Придельники с 2022'!$B$4:$X$28,12,0)))))</f>
        <v/>
      </c>
      <c r="O4700" s="103" t="str">
        <f>IF(ISNUMBER('Форма 1'!AF4700),'Форма 1'!$H4700*VLOOKUP('Форма 1'!$F4700,'Придельники с 2022'!$B$4:$X$28,'Форма 1'!AF$8),"")</f>
        <v/>
      </c>
      <c r="P4700" s="87"/>
      <c r="Q4700" s="103">
        <f>IF(ISNUMBER('Форма 1'!AH4700),'Форма 1'!$H4700*VLOOKUP('Форма 1'!$F4700,'Придельники с 2022'!$B$4:$X$28,'Форма 1'!AH$8),"")</f>
        <v>4812381.7404000005</v>
      </c>
      <c r="R4700" s="103" t="str">
        <f>IF(ISNUMBER('Форма 1'!AI4700),'Форма 1'!$H4700*VLOOKUP('Форма 1'!$F4700,'Придельники с 2022'!$B$4:$X$28,'Форма 1'!AI$8),"")</f>
        <v/>
      </c>
      <c r="S4700" s="103" t="str">
        <f>IF(ISNUMBER('Форма 1'!AJ4700),'Форма 1'!$H4700*VLOOKUP('Форма 1'!$F4700,'Придельники с 2022'!$B$4:$X$28,'Форма 1'!AJ$8),"")</f>
        <v/>
      </c>
      <c r="T4700" s="87"/>
    </row>
    <row r="4701" spans="1:20">
      <c r="A4701" s="188">
        <f t="shared" si="302"/>
        <v>22</v>
      </c>
      <c r="B4701" s="189" t="s">
        <v>4529</v>
      </c>
      <c r="C4701" s="99">
        <f t="shared" si="303"/>
        <v>2889610.5029999996</v>
      </c>
      <c r="D4701" s="103">
        <f>IF(ISNUMBER('Форма 1'!U4701),'Форма 1'!$H4701*VLOOKUP('Форма 1'!$F4701,'Придельники с 2022'!$B$4:$X$28,'Форма 1'!U$8),"")</f>
        <v>1213442.6459999999</v>
      </c>
      <c r="E4701" s="103" t="str">
        <f>IF(ISNUMBER('Форма 1'!V4701),'Форма 1'!$H4701*VLOOKUP('Форма 1'!$F4701,'Придельники с 2022'!$B$4:$X$28,'Форма 1'!V$8),"")</f>
        <v/>
      </c>
      <c r="F4701" s="103" t="str">
        <f>IF(ISNUMBER('Форма 1'!W4701),'Форма 1'!$H4701*VLOOKUP('Форма 1'!$F4701,'Придельники с 2022'!$B$4:$X$28,'Форма 1'!W$8),"")</f>
        <v/>
      </c>
      <c r="G4701" s="103">
        <f>IF(ISNUMBER('Форма 1'!X4701),'Форма 1'!$H4701*VLOOKUP('Форма 1'!$F4701,'Придельники с 2022'!$B$4:$X$28,'Форма 1'!X$8),"")</f>
        <v>619343.93299999996</v>
      </c>
      <c r="H4701" s="103" t="str">
        <f>IF(ISNUMBER('Форма 1'!Y4701),'Форма 1'!$H4701*VLOOKUP('Форма 1'!$F4701,'Придельники с 2022'!$B$4:$X$28,'Форма 1'!Y$8),"")</f>
        <v/>
      </c>
      <c r="I4701" s="103">
        <f>IF(ISNUMBER('Форма 1'!Z4701),'Форма 1'!$H4701*VLOOKUP('Форма 1'!$F4701,'Придельники с 2022'!$B$4:$X$28,'Форма 1'!Z$8),"")</f>
        <v>1056823.9239999999</v>
      </c>
      <c r="J4701" s="103" t="str">
        <f>IF(ISNUMBER('Форма 1'!AA4701),'Форма 1'!$H4701*VLOOKUP('Форма 1'!$F4701,'Придельники с 2022'!$B$4:$X$28,'Форма 1'!AA$8),"")</f>
        <v/>
      </c>
      <c r="K4701" s="92"/>
      <c r="L4701" s="88"/>
      <c r="M4701" s="103" t="str">
        <f>IF(ISNUMBER('Форма 1'!AD4701),'Форма 1'!$H4701*VLOOKUP('Форма 1'!$F4701,'Придельники с 2022'!$B$4:$X$28,'Форма 1'!AD$8),"")</f>
        <v/>
      </c>
      <c r="N4701" s="103" t="str">
        <f>IF(ISBLANK('Форма 1'!$AE4701),"",IF('Форма 1'!$AE4701=1,'Форма 1'!$H4701*VLOOKUP('Форма 1'!$F4701,'Придельники с 2022'!$B$4:$X$28,'Форма 1'!$AE$8,0),IF('Форма 1'!$AE4701=2,'Форма 1'!$H4701*VLOOKUP('Форма 1'!$F4701,'Придельники с 2022'!$B$4:$X$28,13,0),IF('Форма 1'!$AE4701=3,'Форма 1'!$H4701*VLOOKUP('Форма 1'!$F4701,'Придельники с 2022'!$B$4:$X$28,12,0)))))</f>
        <v/>
      </c>
      <c r="O4701" s="103" t="str">
        <f>IF(ISNUMBER('Форма 1'!AF4701),'Форма 1'!$H4701*VLOOKUP('Форма 1'!$F4701,'Придельники с 2022'!$B$4:$X$28,'Форма 1'!AF$8),"")</f>
        <v/>
      </c>
      <c r="P4701" s="88"/>
      <c r="Q4701" s="103" t="str">
        <f>IF(ISNUMBER('Форма 1'!AH4701),'Форма 1'!$H4701*VLOOKUP('Форма 1'!$F4701,'Придельники с 2022'!$B$4:$X$28,'Форма 1'!AH$8),"")</f>
        <v/>
      </c>
      <c r="R4701" s="103" t="str">
        <f>IF(ISNUMBER('Форма 1'!AI4701),'Форма 1'!$H4701*VLOOKUP('Форма 1'!$F4701,'Придельники с 2022'!$B$4:$X$28,'Форма 1'!AI$8),"")</f>
        <v/>
      </c>
      <c r="S4701" s="103" t="str">
        <f>IF(ISNUMBER('Форма 1'!AJ4701),'Форма 1'!$H4701*VLOOKUP('Форма 1'!$F4701,'Придельники с 2022'!$B$4:$X$28,'Форма 1'!AJ$8),"")</f>
        <v/>
      </c>
      <c r="T4701" s="88"/>
    </row>
    <row r="4702" spans="1:20">
      <c r="A4702" s="188">
        <f t="shared" si="302"/>
        <v>23</v>
      </c>
      <c r="B4702" s="189" t="s">
        <v>4530</v>
      </c>
      <c r="C4702" s="99">
        <f t="shared" si="303"/>
        <v>3571741.7460000003</v>
      </c>
      <c r="D4702" s="103" t="str">
        <f>IF(ISNUMBER('Форма 1'!U4702),'Форма 1'!$H4702*VLOOKUP('Форма 1'!$F4702,'Придельники с 2022'!$B$4:$X$28,'Форма 1'!U$8),"")</f>
        <v/>
      </c>
      <c r="E4702" s="103" t="str">
        <f>IF(ISNUMBER('Форма 1'!V4702),'Форма 1'!$H4702*VLOOKUP('Форма 1'!$F4702,'Придельники с 2022'!$B$4:$X$28,'Форма 1'!V$8),"")</f>
        <v/>
      </c>
      <c r="F4702" s="103" t="str">
        <f>IF(ISNUMBER('Форма 1'!W4702),'Форма 1'!$H4702*VLOOKUP('Форма 1'!$F4702,'Придельники с 2022'!$B$4:$X$28,'Форма 1'!W$8),"")</f>
        <v/>
      </c>
      <c r="G4702" s="103" t="str">
        <f>IF(ISNUMBER('Форма 1'!X4702),'Форма 1'!$H4702*VLOOKUP('Форма 1'!$F4702,'Придельники с 2022'!$B$4:$X$28,'Форма 1'!X$8),"")</f>
        <v/>
      </c>
      <c r="H4702" s="103" t="str">
        <f>IF(ISNUMBER('Форма 1'!Y4702),'Форма 1'!$H4702*VLOOKUP('Форма 1'!$F4702,'Придельники с 2022'!$B$4:$X$28,'Форма 1'!Y$8),"")</f>
        <v/>
      </c>
      <c r="I4702" s="103" t="str">
        <f>IF(ISNUMBER('Форма 1'!Z4702),'Форма 1'!$H4702*VLOOKUP('Форма 1'!$F4702,'Придельники с 2022'!$B$4:$X$28,'Форма 1'!Z$8),"")</f>
        <v/>
      </c>
      <c r="J4702" s="103" t="str">
        <f>IF(ISNUMBER('Форма 1'!AA4702),'Форма 1'!$H4702*VLOOKUP('Форма 1'!$F4702,'Придельники с 2022'!$B$4:$X$28,'Форма 1'!AA$8),"")</f>
        <v/>
      </c>
      <c r="K4702" s="90"/>
      <c r="L4702" s="87"/>
      <c r="M4702" s="103" t="str">
        <f>IF(ISNUMBER('Форма 1'!AD4702),'Форма 1'!$H4702*VLOOKUP('Форма 1'!$F4702,'Придельники с 2022'!$B$4:$X$28,'Форма 1'!AD$8),"")</f>
        <v/>
      </c>
      <c r="N4702" s="103" t="str">
        <f>IF(ISBLANK('Форма 1'!$AE4702),"",IF('Форма 1'!$AE4702=1,'Форма 1'!$H4702*VLOOKUP('Форма 1'!$F4702,'Придельники с 2022'!$B$4:$X$28,'Форма 1'!$AE$8,0),IF('Форма 1'!$AE4702=2,'Форма 1'!$H4702*VLOOKUP('Форма 1'!$F4702,'Придельники с 2022'!$B$4:$X$28,13,0),IF('Форма 1'!$AE4702=3,'Форма 1'!$H4702*VLOOKUP('Форма 1'!$F4702,'Придельники с 2022'!$B$4:$X$28,12,0)))))</f>
        <v/>
      </c>
      <c r="O4702" s="103" t="str">
        <f>IF(ISNUMBER('Форма 1'!AF4702),'Форма 1'!$H4702*VLOOKUP('Форма 1'!$F4702,'Придельники с 2022'!$B$4:$X$28,'Форма 1'!AF$8),"")</f>
        <v/>
      </c>
      <c r="P4702" s="87"/>
      <c r="Q4702" s="103">
        <f>IF(ISNUMBER('Форма 1'!AH4702),'Форма 1'!$H4702*VLOOKUP('Форма 1'!$F4702,'Придельники с 2022'!$B$4:$X$28,'Форма 1'!AH$8),"")</f>
        <v>3571741.7460000003</v>
      </c>
      <c r="R4702" s="103" t="str">
        <f>IF(ISNUMBER('Форма 1'!AI4702),'Форма 1'!$H4702*VLOOKUP('Форма 1'!$F4702,'Придельники с 2022'!$B$4:$X$28,'Форма 1'!AI$8),"")</f>
        <v/>
      </c>
      <c r="S4702" s="103" t="str">
        <f>IF(ISNUMBER('Форма 1'!AJ4702),'Форма 1'!$H4702*VLOOKUP('Форма 1'!$F4702,'Придельники с 2022'!$B$4:$X$28,'Форма 1'!AJ$8),"")</f>
        <v/>
      </c>
      <c r="T4702" s="87"/>
    </row>
    <row r="4703" spans="1:20">
      <c r="A4703" s="188">
        <f t="shared" si="302"/>
        <v>24</v>
      </c>
      <c r="B4703" s="189" t="s">
        <v>4531</v>
      </c>
      <c r="C4703" s="99">
        <f t="shared" si="303"/>
        <v>6292657.5840000007</v>
      </c>
      <c r="D4703" s="103" t="str">
        <f>IF(ISNUMBER('Форма 1'!U4703),'Форма 1'!$H4703*VLOOKUP('Форма 1'!$F4703,'Придельники с 2022'!$B$4:$X$28,'Форма 1'!U$8),"")</f>
        <v/>
      </c>
      <c r="E4703" s="103" t="str">
        <f>IF(ISNUMBER('Форма 1'!V4703),'Форма 1'!$H4703*VLOOKUP('Форма 1'!$F4703,'Придельники с 2022'!$B$4:$X$28,'Форма 1'!V$8),"")</f>
        <v/>
      </c>
      <c r="F4703" s="103" t="str">
        <f>IF(ISNUMBER('Форма 1'!W4703),'Форма 1'!$H4703*VLOOKUP('Форма 1'!$F4703,'Придельники с 2022'!$B$4:$X$28,'Форма 1'!W$8),"")</f>
        <v/>
      </c>
      <c r="G4703" s="103">
        <f>IF(ISNUMBER('Форма 1'!X4703),'Форма 1'!$H4703*VLOOKUP('Форма 1'!$F4703,'Придельники с 2022'!$B$4:$X$28,'Форма 1'!X$8),"")</f>
        <v>423670.32000000007</v>
      </c>
      <c r="H4703" s="103" t="str">
        <f>IF(ISNUMBER('Форма 1'!Y4703),'Форма 1'!$H4703*VLOOKUP('Форма 1'!$F4703,'Придельники с 2022'!$B$4:$X$28,'Форма 1'!Y$8),"")</f>
        <v/>
      </c>
      <c r="I4703" s="103" t="str">
        <f>IF(ISNUMBER('Форма 1'!Z4703),'Форма 1'!$H4703*VLOOKUP('Форма 1'!$F4703,'Придельники с 2022'!$B$4:$X$28,'Форма 1'!Z$8),"")</f>
        <v/>
      </c>
      <c r="J4703" s="103" t="str">
        <f>IF(ISNUMBER('Форма 1'!AA4703),'Форма 1'!$H4703*VLOOKUP('Форма 1'!$F4703,'Придельники с 2022'!$B$4:$X$28,'Форма 1'!AA$8),"")</f>
        <v/>
      </c>
      <c r="K4703" s="90"/>
      <c r="L4703" s="87"/>
      <c r="M4703" s="103">
        <f>IF(ISNUMBER('Форма 1'!AD4703),'Форма 1'!$H4703*VLOOKUP('Форма 1'!$F4703,'Придельники с 2022'!$B$4:$X$28,'Форма 1'!AD$8),"")</f>
        <v>5868987.2640000004</v>
      </c>
      <c r="N4703" s="103" t="str">
        <f>IF(ISBLANK('Форма 1'!$AE4703),"",IF('Форма 1'!$AE4703=1,'Форма 1'!$H4703*VLOOKUP('Форма 1'!$F4703,'Придельники с 2022'!$B$4:$X$28,'Форма 1'!$AE$8,0),IF('Форма 1'!$AE4703=2,'Форма 1'!$H4703*VLOOKUP('Форма 1'!$F4703,'Придельники с 2022'!$B$4:$X$28,13,0),IF('Форма 1'!$AE4703=3,'Форма 1'!$H4703*VLOOKUP('Форма 1'!$F4703,'Придельники с 2022'!$B$4:$X$28,12,0)))))</f>
        <v/>
      </c>
      <c r="O4703" s="103" t="str">
        <f>IF(ISNUMBER('Форма 1'!AF4703),'Форма 1'!$H4703*VLOOKUP('Форма 1'!$F4703,'Придельники с 2022'!$B$4:$X$28,'Форма 1'!AF$8),"")</f>
        <v/>
      </c>
      <c r="P4703" s="87"/>
      <c r="Q4703" s="103" t="str">
        <f>IF(ISNUMBER('Форма 1'!AH4703),'Форма 1'!$H4703*VLOOKUP('Форма 1'!$F4703,'Придельники с 2022'!$B$4:$X$28,'Форма 1'!AH$8),"")</f>
        <v/>
      </c>
      <c r="R4703" s="103" t="str">
        <f>IF(ISNUMBER('Форма 1'!AI4703),'Форма 1'!$H4703*VLOOKUP('Форма 1'!$F4703,'Придельники с 2022'!$B$4:$X$28,'Форма 1'!AI$8),"")</f>
        <v/>
      </c>
      <c r="S4703" s="103" t="str">
        <f>IF(ISNUMBER('Форма 1'!AJ4703),'Форма 1'!$H4703*VLOOKUP('Форма 1'!$F4703,'Придельники с 2022'!$B$4:$X$28,'Форма 1'!AJ$8),"")</f>
        <v/>
      </c>
      <c r="T4703" s="87"/>
    </row>
    <row r="4704" spans="1:20">
      <c r="A4704" s="188">
        <f t="shared" si="302"/>
        <v>25</v>
      </c>
      <c r="B4704" s="189" t="s">
        <v>4532</v>
      </c>
      <c r="C4704" s="99">
        <f t="shared" si="303"/>
        <v>2922625.5660000001</v>
      </c>
      <c r="D4704" s="103" t="str">
        <f>IF(ISNUMBER('Форма 1'!U4704),'Форма 1'!$H4704*VLOOKUP('Форма 1'!$F4704,'Придельники с 2022'!$B$4:$X$28,'Форма 1'!U$8),"")</f>
        <v/>
      </c>
      <c r="E4704" s="103" t="str">
        <f>IF(ISNUMBER('Форма 1'!V4704),'Форма 1'!$H4704*VLOOKUP('Форма 1'!$F4704,'Придельники с 2022'!$B$4:$X$28,'Форма 1'!V$8),"")</f>
        <v/>
      </c>
      <c r="F4704" s="103" t="str">
        <f>IF(ISNUMBER('Форма 1'!W4704),'Форма 1'!$H4704*VLOOKUP('Форма 1'!$F4704,'Придельники с 2022'!$B$4:$X$28,'Форма 1'!W$8),"")</f>
        <v/>
      </c>
      <c r="G4704" s="103" t="str">
        <f>IF(ISNUMBER('Форма 1'!X4704),'Форма 1'!$H4704*VLOOKUP('Форма 1'!$F4704,'Придельники с 2022'!$B$4:$X$28,'Форма 1'!X$8),"")</f>
        <v/>
      </c>
      <c r="H4704" s="103" t="str">
        <f>IF(ISNUMBER('Форма 1'!Y4704),'Форма 1'!$H4704*VLOOKUP('Форма 1'!$F4704,'Придельники с 2022'!$B$4:$X$28,'Форма 1'!Y$8),"")</f>
        <v/>
      </c>
      <c r="I4704" s="103" t="str">
        <f>IF(ISNUMBER('Форма 1'!Z4704),'Форма 1'!$H4704*VLOOKUP('Форма 1'!$F4704,'Придельники с 2022'!$B$4:$X$28,'Форма 1'!Z$8),"")</f>
        <v/>
      </c>
      <c r="J4704" s="103" t="str">
        <f>IF(ISNUMBER('Форма 1'!AA4704),'Форма 1'!$H4704*VLOOKUP('Форма 1'!$F4704,'Придельники с 2022'!$B$4:$X$28,'Форма 1'!AA$8),"")</f>
        <v/>
      </c>
      <c r="K4704" s="90"/>
      <c r="L4704" s="87"/>
      <c r="M4704" s="103" t="str">
        <f>IF(ISNUMBER('Форма 1'!AD4704),'Форма 1'!$H4704*VLOOKUP('Форма 1'!$F4704,'Придельники с 2022'!$B$4:$X$28,'Форма 1'!AD$8),"")</f>
        <v/>
      </c>
      <c r="N4704" s="103" t="str">
        <f>IF(ISBLANK('Форма 1'!$AE4704),"",IF('Форма 1'!$AE4704=1,'Форма 1'!$H4704*VLOOKUP('Форма 1'!$F4704,'Придельники с 2022'!$B$4:$X$28,'Форма 1'!$AE$8,0),IF('Форма 1'!$AE4704=2,'Форма 1'!$H4704*VLOOKUP('Форма 1'!$F4704,'Придельники с 2022'!$B$4:$X$28,13,0),IF('Форма 1'!$AE4704=3,'Форма 1'!$H4704*VLOOKUP('Форма 1'!$F4704,'Придельники с 2022'!$B$4:$X$28,12,0)))))</f>
        <v/>
      </c>
      <c r="O4704" s="103" t="str">
        <f>IF(ISNUMBER('Форма 1'!AF4704),'Форма 1'!$H4704*VLOOKUP('Форма 1'!$F4704,'Придельники с 2022'!$B$4:$X$28,'Форма 1'!AF$8),"")</f>
        <v/>
      </c>
      <c r="P4704" s="87"/>
      <c r="Q4704" s="103">
        <f>IF(ISNUMBER('Форма 1'!AH4704),'Форма 1'!$H4704*VLOOKUP('Форма 1'!$F4704,'Придельники с 2022'!$B$4:$X$28,'Форма 1'!AH$8),"")</f>
        <v>2922625.5660000001</v>
      </c>
      <c r="R4704" s="103" t="str">
        <f>IF(ISNUMBER('Форма 1'!AI4704),'Форма 1'!$H4704*VLOOKUP('Форма 1'!$F4704,'Придельники с 2022'!$B$4:$X$28,'Форма 1'!AI$8),"")</f>
        <v/>
      </c>
      <c r="S4704" s="103" t="str">
        <f>IF(ISNUMBER('Форма 1'!AJ4704),'Форма 1'!$H4704*VLOOKUP('Форма 1'!$F4704,'Придельники с 2022'!$B$4:$X$28,'Форма 1'!AJ$8),"")</f>
        <v/>
      </c>
      <c r="T4704" s="87"/>
    </row>
    <row r="4705" spans="1:20">
      <c r="A4705" s="188">
        <f t="shared" si="302"/>
        <v>26</v>
      </c>
      <c r="B4705" s="114" t="s">
        <v>5113</v>
      </c>
      <c r="C4705" s="99">
        <f>SUM(D4705:J4705,L4705:T4705)</f>
        <v>5978147.4449999994</v>
      </c>
      <c r="D4705" s="103" t="str">
        <f>IF(ISNUMBER('Форма 1'!U4705),'Форма 1'!$H4705*VLOOKUP('Форма 1'!$F4705,'Придельники с 2022'!$B$4:$X$28,'Форма 1'!U$8),"")</f>
        <v/>
      </c>
      <c r="E4705" s="103" t="str">
        <f>IF(ISNUMBER('Форма 1'!V4705),'Форма 1'!$H4705*VLOOKUP('Форма 1'!$F4705,'Придельники с 2022'!$B$4:$X$28,'Форма 1'!V$8),"")</f>
        <v/>
      </c>
      <c r="F4705" s="103" t="str">
        <f>IF(ISNUMBER('Форма 1'!W4705),'Форма 1'!$H4705*VLOOKUP('Форма 1'!$F4705,'Придельники с 2022'!$B$4:$X$28,'Форма 1'!W$8),"")</f>
        <v/>
      </c>
      <c r="G4705" s="103" t="str">
        <f>IF(ISNUMBER('Форма 1'!X4705),'Форма 1'!$H4705*VLOOKUP('Форма 1'!$F4705,'Придельники с 2022'!$B$4:$X$28,'Форма 1'!X$8),"")</f>
        <v/>
      </c>
      <c r="H4705" s="103" t="str">
        <f>IF(ISNUMBER('Форма 1'!Y4705),'Форма 1'!$H4705*VLOOKUP('Форма 1'!$F4705,'Придельники с 2022'!$B$4:$X$28,'Форма 1'!Y$8),"")</f>
        <v/>
      </c>
      <c r="I4705" s="103" t="str">
        <f>IF(ISNUMBER('Форма 1'!Z4705),'Форма 1'!$H4705*VLOOKUP('Форма 1'!$F4705,'Придельники с 2022'!$B$4:$X$28,'Форма 1'!Z$8),"")</f>
        <v/>
      </c>
      <c r="J4705" s="103" t="str">
        <f>IF(ISNUMBER('Форма 1'!AA4705),'Форма 1'!$H4705*VLOOKUP('Форма 1'!$F4705,'Придельники с 2022'!$B$4:$X$28,'Форма 1'!AA$8),"")</f>
        <v/>
      </c>
      <c r="K4705" s="90"/>
      <c r="L4705" s="87"/>
      <c r="M4705" s="103">
        <f>IF(ISNUMBER('Форма 1'!AD4705),'Форма 1'!$H4705*VLOOKUP('Форма 1'!$F4705,'Придельники с 2022'!$B$4:$X$28,'Форма 1'!AD$8),"")</f>
        <v>5978147.4449999994</v>
      </c>
      <c r="N4705" s="103" t="str">
        <f>IF(ISBLANK('Форма 1'!$AE4705),"",IF('Форма 1'!$AE4705=1,'Форма 1'!$H4705*VLOOKUP('Форма 1'!$F4705,'Придельники с 2022'!$B$4:$X$28,'Форма 1'!$AE$8,0),IF('Форма 1'!$AE4705=2,'Форма 1'!$H4705*VLOOKUP('Форма 1'!$F4705,'Придельники с 2022'!$B$4:$X$28,13,0),IF('Форма 1'!$AE4705=3,'Форма 1'!$H4705*VLOOKUP('Форма 1'!$F4705,'Придельники с 2022'!$B$4:$X$28,12,0)))))</f>
        <v/>
      </c>
      <c r="O4705" s="103" t="str">
        <f>IF(ISNUMBER('Форма 1'!AF4705),'Форма 1'!$H4705*VLOOKUP('Форма 1'!$F4705,'Придельники с 2022'!$B$4:$X$28,'Форма 1'!AF$8),"")</f>
        <v/>
      </c>
      <c r="P4705" s="87"/>
      <c r="Q4705" s="103" t="str">
        <f>IF(ISNUMBER('Форма 1'!AH4705),'Форма 1'!$H4705*VLOOKUP('Форма 1'!$F4705,'Придельники с 2022'!$B$4:$X$28,'Форма 1'!AH$8),"")</f>
        <v/>
      </c>
      <c r="R4705" s="103" t="str">
        <f>IF(ISNUMBER('Форма 1'!AI4705),'Форма 1'!$H4705*VLOOKUP('Форма 1'!$F4705,'Придельники с 2022'!$B$4:$X$28,'Форма 1'!AI$8),"")</f>
        <v/>
      </c>
      <c r="S4705" s="103" t="str">
        <f>IF(ISNUMBER('Форма 1'!AJ4705),'Форма 1'!$H4705*VLOOKUP('Форма 1'!$F4705,'Придельники с 2022'!$B$4:$X$28,'Форма 1'!AJ$8),"")</f>
        <v/>
      </c>
      <c r="T4705" s="87"/>
    </row>
    <row r="4706" spans="1:20">
      <c r="A4706" s="188">
        <f t="shared" si="302"/>
        <v>27</v>
      </c>
      <c r="B4706" s="114" t="s">
        <v>5114</v>
      </c>
      <c r="C4706" s="99">
        <f>SUM(D4706:J4706,L4706:T4706)</f>
        <v>6311391.4439999992</v>
      </c>
      <c r="D4706" s="103" t="str">
        <f>IF(ISNUMBER('Форма 1'!U4706),'Форма 1'!$H4706*VLOOKUP('Форма 1'!$F4706,'Придельники с 2022'!$B$4:$X$28,'Форма 1'!U$8),"")</f>
        <v/>
      </c>
      <c r="E4706" s="103">
        <f>IF(ISNUMBER('Форма 1'!V4706),'Форма 1'!$H4706*VLOOKUP('Форма 1'!$F4706,'Придельники с 2022'!$B$4:$X$28,'Форма 1'!V$8),"")</f>
        <v>6311391.4439999992</v>
      </c>
      <c r="F4706" s="103" t="str">
        <f>IF(ISNUMBER('Форма 1'!W4706),'Форма 1'!$H4706*VLOOKUP('Форма 1'!$F4706,'Придельники с 2022'!$B$4:$X$28,'Форма 1'!W$8),"")</f>
        <v/>
      </c>
      <c r="G4706" s="103" t="str">
        <f>IF(ISNUMBER('Форма 1'!X4706),'Форма 1'!$H4706*VLOOKUP('Форма 1'!$F4706,'Придельники с 2022'!$B$4:$X$28,'Форма 1'!X$8),"")</f>
        <v/>
      </c>
      <c r="H4706" s="103" t="str">
        <f>IF(ISNUMBER('Форма 1'!Y4706),'Форма 1'!$H4706*VLOOKUP('Форма 1'!$F4706,'Придельники с 2022'!$B$4:$X$28,'Форма 1'!Y$8),"")</f>
        <v/>
      </c>
      <c r="I4706" s="103" t="str">
        <f>IF(ISNUMBER('Форма 1'!Z4706),'Форма 1'!$H4706*VLOOKUP('Форма 1'!$F4706,'Придельники с 2022'!$B$4:$X$28,'Форма 1'!Z$8),"")</f>
        <v/>
      </c>
      <c r="J4706" s="103" t="str">
        <f>IF(ISNUMBER('Форма 1'!AA4706),'Форма 1'!$H4706*VLOOKUP('Форма 1'!$F4706,'Придельники с 2022'!$B$4:$X$28,'Форма 1'!AA$8),"")</f>
        <v/>
      </c>
      <c r="K4706" s="90"/>
      <c r="L4706" s="87"/>
      <c r="M4706" s="103" t="str">
        <f>IF(ISNUMBER('Форма 1'!AD4706),'Форма 1'!$H4706*VLOOKUP('Форма 1'!$F4706,'Придельники с 2022'!$B$4:$X$28,'Форма 1'!AD$8),"")</f>
        <v/>
      </c>
      <c r="N4706" s="103" t="str">
        <f>IF(ISBLANK('Форма 1'!$AE4706),"",IF('Форма 1'!$AE4706=1,'Форма 1'!$H4706*VLOOKUP('Форма 1'!$F4706,'Придельники с 2022'!$B$4:$X$28,'Форма 1'!$AE$8,0),IF('Форма 1'!$AE4706=2,'Форма 1'!$H4706*VLOOKUP('Форма 1'!$F4706,'Придельники с 2022'!$B$4:$X$28,13,0),IF('Форма 1'!$AE4706=3,'Форма 1'!$H4706*VLOOKUP('Форма 1'!$F4706,'Придельники с 2022'!$B$4:$X$28,12,0)))))</f>
        <v/>
      </c>
      <c r="O4706" s="103" t="str">
        <f>IF(ISNUMBER('Форма 1'!AF4706),'Форма 1'!$H4706*VLOOKUP('Форма 1'!$F4706,'Придельники с 2022'!$B$4:$X$28,'Форма 1'!AF$8),"")</f>
        <v/>
      </c>
      <c r="P4706" s="87"/>
      <c r="Q4706" s="103" t="str">
        <f>IF(ISNUMBER('Форма 1'!AH4706),'Форма 1'!$H4706*VLOOKUP('Форма 1'!$F4706,'Придельники с 2022'!$B$4:$X$28,'Форма 1'!AH$8),"")</f>
        <v/>
      </c>
      <c r="R4706" s="103" t="str">
        <f>IF(ISNUMBER('Форма 1'!AI4706),'Форма 1'!$H4706*VLOOKUP('Форма 1'!$F4706,'Придельники с 2022'!$B$4:$X$28,'Форма 1'!AI$8),"")</f>
        <v/>
      </c>
      <c r="S4706" s="103" t="str">
        <f>IF(ISNUMBER('Форма 1'!AJ4706),'Форма 1'!$H4706*VLOOKUP('Форма 1'!$F4706,'Придельники с 2022'!$B$4:$X$28,'Форма 1'!AJ$8),"")</f>
        <v/>
      </c>
      <c r="T4706" s="87"/>
    </row>
    <row r="4707" spans="1:20">
      <c r="A4707" s="188">
        <f t="shared" ref="A4707" si="305">A4706+1</f>
        <v>28</v>
      </c>
      <c r="B4707" s="189" t="s">
        <v>4533</v>
      </c>
      <c r="C4707" s="99">
        <f>SUM(D4707:J4707,L4707:T4707)</f>
        <v>6187454.2859999994</v>
      </c>
      <c r="D4707" s="103" t="str">
        <f>IF(ISNUMBER('Форма 1'!U4707),'Форма 1'!$H4707*VLOOKUP('Форма 1'!$F4707,'Придельники с 2022'!$B$4:$X$28,'Форма 1'!U$8),"")</f>
        <v/>
      </c>
      <c r="E4707" s="103" t="str">
        <f>IF(ISNUMBER('Форма 1'!V4707),'Форма 1'!$H4707*VLOOKUP('Форма 1'!$F4707,'Придельники с 2022'!$B$4:$X$28,'Форма 1'!V$8),"")</f>
        <v/>
      </c>
      <c r="F4707" s="103" t="str">
        <f>IF(ISNUMBER('Форма 1'!W4707),'Форма 1'!$H4707*VLOOKUP('Форма 1'!$F4707,'Придельники с 2022'!$B$4:$X$28,'Форма 1'!W$8),"")</f>
        <v/>
      </c>
      <c r="G4707" s="103" t="str">
        <f>IF(ISNUMBER('Форма 1'!X4707),'Форма 1'!$H4707*VLOOKUP('Форма 1'!$F4707,'Придельники с 2022'!$B$4:$X$28,'Форма 1'!X$8),"")</f>
        <v/>
      </c>
      <c r="H4707" s="103" t="str">
        <f>IF(ISNUMBER('Форма 1'!Y4707),'Форма 1'!$H4707*VLOOKUP('Форма 1'!$F4707,'Придельники с 2022'!$B$4:$X$28,'Форма 1'!Y$8),"")</f>
        <v/>
      </c>
      <c r="I4707" s="103" t="str">
        <f>IF(ISNUMBER('Форма 1'!Z4707),'Форма 1'!$H4707*VLOOKUP('Форма 1'!$F4707,'Придельники с 2022'!$B$4:$X$28,'Форма 1'!Z$8),"")</f>
        <v/>
      </c>
      <c r="J4707" s="103" t="str">
        <f>IF(ISNUMBER('Форма 1'!AA4707),'Форма 1'!$H4707*VLOOKUP('Форма 1'!$F4707,'Придельники с 2022'!$B$4:$X$28,'Форма 1'!AA$8),"")</f>
        <v/>
      </c>
      <c r="K4707" s="90"/>
      <c r="L4707" s="87"/>
      <c r="M4707" s="103">
        <f>IF(ISNUMBER('Форма 1'!AD4707),'Форма 1'!$H4707*VLOOKUP('Форма 1'!$F4707,'Придельники с 2022'!$B$4:$X$28,'Форма 1'!AD$8),"")</f>
        <v>6187454.2859999994</v>
      </c>
      <c r="N4707" s="103" t="str">
        <f>IF(ISBLANK('Форма 1'!$AE4707),"",IF('Форма 1'!$AE4707=1,'Форма 1'!$H4707*VLOOKUP('Форма 1'!$F4707,'Придельники с 2022'!$B$4:$X$28,'Форма 1'!$AE$8,0),IF('Форма 1'!$AE4707=2,'Форма 1'!$H4707*VLOOKUP('Форма 1'!$F4707,'Придельники с 2022'!$B$4:$X$28,13,0),IF('Форма 1'!$AE4707=3,'Форма 1'!$H4707*VLOOKUP('Форма 1'!$F4707,'Придельники с 2022'!$B$4:$X$28,12,0)))))</f>
        <v/>
      </c>
      <c r="O4707" s="103" t="str">
        <f>IF(ISNUMBER('Форма 1'!AF4707),'Форма 1'!$H4707*VLOOKUP('Форма 1'!$F4707,'Придельники с 2022'!$B$4:$X$28,'Форма 1'!AF$8),"")</f>
        <v/>
      </c>
      <c r="P4707" s="87"/>
      <c r="Q4707" s="103" t="str">
        <f>IF(ISNUMBER('Форма 1'!AH4707),'Форма 1'!$H4707*VLOOKUP('Форма 1'!$F4707,'Придельники с 2022'!$B$4:$X$28,'Форма 1'!AH$8),"")</f>
        <v/>
      </c>
      <c r="R4707" s="103" t="str">
        <f>IF(ISNUMBER('Форма 1'!AI4707),'Форма 1'!$H4707*VLOOKUP('Форма 1'!$F4707,'Придельники с 2022'!$B$4:$X$28,'Форма 1'!AI$8),"")</f>
        <v/>
      </c>
      <c r="S4707" s="103" t="str">
        <f>IF(ISNUMBER('Форма 1'!AJ4707),'Форма 1'!$H4707*VLOOKUP('Форма 1'!$F4707,'Придельники с 2022'!$B$4:$X$28,'Форма 1'!AJ$8),"")</f>
        <v/>
      </c>
      <c r="T4707" s="87"/>
    </row>
    <row r="4708" spans="1:20">
      <c r="A4708" s="188">
        <f>A4707+1</f>
        <v>29</v>
      </c>
      <c r="B4708" s="189" t="s">
        <v>4534</v>
      </c>
      <c r="C4708" s="99">
        <f t="shared" si="303"/>
        <v>2556601.8249999997</v>
      </c>
      <c r="D4708" s="103" t="str">
        <f>IF(ISNUMBER('Форма 1'!U4708),'Форма 1'!$H4708*VLOOKUP('Форма 1'!$F4708,'Придельники с 2022'!$B$4:$X$28,'Форма 1'!U$8),"")</f>
        <v/>
      </c>
      <c r="E4708" s="103" t="str">
        <f>IF(ISNUMBER('Форма 1'!V4708),'Форма 1'!$H4708*VLOOKUP('Форма 1'!$F4708,'Придельники с 2022'!$B$4:$X$28,'Форма 1'!V$8),"")</f>
        <v/>
      </c>
      <c r="F4708" s="103" t="str">
        <f>IF(ISNUMBER('Форма 1'!W4708),'Форма 1'!$H4708*VLOOKUP('Форма 1'!$F4708,'Придельники с 2022'!$B$4:$X$28,'Форма 1'!W$8),"")</f>
        <v/>
      </c>
      <c r="G4708" s="103" t="str">
        <f>IF(ISNUMBER('Форма 1'!X4708),'Форма 1'!$H4708*VLOOKUP('Форма 1'!$F4708,'Придельники с 2022'!$B$4:$X$28,'Форма 1'!X$8),"")</f>
        <v/>
      </c>
      <c r="H4708" s="103" t="str">
        <f>IF(ISNUMBER('Форма 1'!Y4708),'Форма 1'!$H4708*VLOOKUP('Форма 1'!$F4708,'Придельники с 2022'!$B$4:$X$28,'Форма 1'!Y$8),"")</f>
        <v/>
      </c>
      <c r="I4708" s="103" t="str">
        <f>IF(ISNUMBER('Форма 1'!Z4708),'Форма 1'!$H4708*VLOOKUP('Форма 1'!$F4708,'Придельники с 2022'!$B$4:$X$28,'Форма 1'!Z$8),"")</f>
        <v/>
      </c>
      <c r="J4708" s="103" t="str">
        <f>IF(ISNUMBER('Форма 1'!AA4708),'Форма 1'!$H4708*VLOOKUP('Форма 1'!$F4708,'Придельники с 2022'!$B$4:$X$28,'Форма 1'!AA$8),"")</f>
        <v/>
      </c>
      <c r="K4708" s="90"/>
      <c r="L4708" s="87"/>
      <c r="M4708" s="103">
        <f>IF(ISNUMBER('Форма 1'!AD4708),'Форма 1'!$H4708*VLOOKUP('Форма 1'!$F4708,'Придельники с 2022'!$B$4:$X$28,'Форма 1'!AD$8),"")</f>
        <v>2556601.8249999997</v>
      </c>
      <c r="N4708" s="103" t="str">
        <f>IF(ISBLANK('Форма 1'!$AE4708),"",IF('Форма 1'!$AE4708=1,'Форма 1'!$H4708*VLOOKUP('Форма 1'!$F4708,'Придельники с 2022'!$B$4:$X$28,'Форма 1'!$AE$8,0),IF('Форма 1'!$AE4708=2,'Форма 1'!$H4708*VLOOKUP('Форма 1'!$F4708,'Придельники с 2022'!$B$4:$X$28,13,0),IF('Форма 1'!$AE4708=3,'Форма 1'!$H4708*VLOOKUP('Форма 1'!$F4708,'Придельники с 2022'!$B$4:$X$28,12,0)))))</f>
        <v/>
      </c>
      <c r="O4708" s="103" t="str">
        <f>IF(ISNUMBER('Форма 1'!AF4708),'Форма 1'!$H4708*VLOOKUP('Форма 1'!$F4708,'Придельники с 2022'!$B$4:$X$28,'Форма 1'!AF$8),"")</f>
        <v/>
      </c>
      <c r="P4708" s="87"/>
      <c r="Q4708" s="103" t="str">
        <f>IF(ISNUMBER('Форма 1'!AH4708),'Форма 1'!$H4708*VLOOKUP('Форма 1'!$F4708,'Придельники с 2022'!$B$4:$X$28,'Форма 1'!AH$8),"")</f>
        <v/>
      </c>
      <c r="R4708" s="103" t="str">
        <f>IF(ISNUMBER('Форма 1'!AI4708),'Форма 1'!$H4708*VLOOKUP('Форма 1'!$F4708,'Придельники с 2022'!$B$4:$X$28,'Форма 1'!AI$8),"")</f>
        <v/>
      </c>
      <c r="S4708" s="103" t="str">
        <f>IF(ISNUMBER('Форма 1'!AJ4708),'Форма 1'!$H4708*VLOOKUP('Форма 1'!$F4708,'Придельники с 2022'!$B$4:$X$28,'Форма 1'!AJ$8),"")</f>
        <v/>
      </c>
      <c r="T4708" s="87"/>
    </row>
    <row r="4709" spans="1:20">
      <c r="A4709" s="188">
        <f t="shared" ref="A4709:A4774" si="306">A4708+1</f>
        <v>30</v>
      </c>
      <c r="B4709" s="189" t="s">
        <v>4535</v>
      </c>
      <c r="C4709" s="99">
        <f t="shared" si="303"/>
        <v>3171142.0019999999</v>
      </c>
      <c r="D4709" s="103" t="str">
        <f>IF(ISNUMBER('Форма 1'!U4709),'Форма 1'!$H4709*VLOOKUP('Форма 1'!$F4709,'Придельники с 2022'!$B$4:$X$28,'Форма 1'!U$8),"")</f>
        <v/>
      </c>
      <c r="E4709" s="103" t="str">
        <f>IF(ISNUMBER('Форма 1'!V4709),'Форма 1'!$H4709*VLOOKUP('Форма 1'!$F4709,'Придельники с 2022'!$B$4:$X$28,'Форма 1'!V$8),"")</f>
        <v/>
      </c>
      <c r="F4709" s="103" t="str">
        <f>IF(ISNUMBER('Форма 1'!W4709),'Форма 1'!$H4709*VLOOKUP('Форма 1'!$F4709,'Придельники с 2022'!$B$4:$X$28,'Форма 1'!W$8),"")</f>
        <v/>
      </c>
      <c r="G4709" s="103" t="str">
        <f>IF(ISNUMBER('Форма 1'!X4709),'Форма 1'!$H4709*VLOOKUP('Форма 1'!$F4709,'Придельники с 2022'!$B$4:$X$28,'Форма 1'!X$8),"")</f>
        <v/>
      </c>
      <c r="H4709" s="103" t="str">
        <f>IF(ISNUMBER('Форма 1'!Y4709),'Форма 1'!$H4709*VLOOKUP('Форма 1'!$F4709,'Придельники с 2022'!$B$4:$X$28,'Форма 1'!Y$8),"")</f>
        <v/>
      </c>
      <c r="I4709" s="103" t="str">
        <f>IF(ISNUMBER('Форма 1'!Z4709),'Форма 1'!$H4709*VLOOKUP('Форма 1'!$F4709,'Придельники с 2022'!$B$4:$X$28,'Форма 1'!Z$8),"")</f>
        <v/>
      </c>
      <c r="J4709" s="103" t="str">
        <f>IF(ISNUMBER('Форма 1'!AA4709),'Форма 1'!$H4709*VLOOKUP('Форма 1'!$F4709,'Придельники с 2022'!$B$4:$X$28,'Форма 1'!AA$8),"")</f>
        <v/>
      </c>
      <c r="K4709" s="90"/>
      <c r="L4709" s="87"/>
      <c r="M4709" s="103">
        <f>IF(ISNUMBER('Форма 1'!AD4709),'Форма 1'!$H4709*VLOOKUP('Форма 1'!$F4709,'Придельники с 2022'!$B$4:$X$28,'Форма 1'!AD$8),"")</f>
        <v>3171142.0019999999</v>
      </c>
      <c r="N4709" s="103" t="str">
        <f>IF(ISBLANK('Форма 1'!$AE4709),"",IF('Форма 1'!$AE4709=1,'Форма 1'!$H4709*VLOOKUP('Форма 1'!$F4709,'Придельники с 2022'!$B$4:$X$28,'Форма 1'!$AE$8,0),IF('Форма 1'!$AE4709=2,'Форма 1'!$H4709*VLOOKUP('Форма 1'!$F4709,'Придельники с 2022'!$B$4:$X$28,13,0),IF('Форма 1'!$AE4709=3,'Форма 1'!$H4709*VLOOKUP('Форма 1'!$F4709,'Придельники с 2022'!$B$4:$X$28,12,0)))))</f>
        <v/>
      </c>
      <c r="O4709" s="103" t="str">
        <f>IF(ISNUMBER('Форма 1'!AF4709),'Форма 1'!$H4709*VLOOKUP('Форма 1'!$F4709,'Придельники с 2022'!$B$4:$X$28,'Форма 1'!AF$8),"")</f>
        <v/>
      </c>
      <c r="P4709" s="87"/>
      <c r="Q4709" s="103" t="str">
        <f>IF(ISNUMBER('Форма 1'!AH4709),'Форма 1'!$H4709*VLOOKUP('Форма 1'!$F4709,'Придельники с 2022'!$B$4:$X$28,'Форма 1'!AH$8),"")</f>
        <v/>
      </c>
      <c r="R4709" s="103" t="str">
        <f>IF(ISNUMBER('Форма 1'!AI4709),'Форма 1'!$H4709*VLOOKUP('Форма 1'!$F4709,'Придельники с 2022'!$B$4:$X$28,'Форма 1'!AI$8),"")</f>
        <v/>
      </c>
      <c r="S4709" s="103" t="str">
        <f>IF(ISNUMBER('Форма 1'!AJ4709),'Форма 1'!$H4709*VLOOKUP('Форма 1'!$F4709,'Придельники с 2022'!$B$4:$X$28,'Форма 1'!AJ$8),"")</f>
        <v/>
      </c>
      <c r="T4709" s="87"/>
    </row>
    <row r="4710" spans="1:20">
      <c r="A4710" s="188">
        <f t="shared" si="306"/>
        <v>31</v>
      </c>
      <c r="B4710" s="189" t="s">
        <v>941</v>
      </c>
      <c r="C4710" s="99">
        <f t="shared" si="303"/>
        <v>10807032.389999999</v>
      </c>
      <c r="D4710" s="103" t="str">
        <f>IF(ISNUMBER('Форма 1'!U4710),'Форма 1'!$H4710*VLOOKUP('Форма 1'!$F4710,'Придельники с 2022'!$B$4:$X$28,'Форма 1'!U$8),"")</f>
        <v/>
      </c>
      <c r="E4710" s="103" t="str">
        <f>IF(ISNUMBER('Форма 1'!V4710),'Форма 1'!$H4710*VLOOKUP('Форма 1'!$F4710,'Придельники с 2022'!$B$4:$X$28,'Форма 1'!V$8),"")</f>
        <v/>
      </c>
      <c r="F4710" s="103" t="str">
        <f>IF(ISNUMBER('Форма 1'!W4710),'Форма 1'!$H4710*VLOOKUP('Форма 1'!$F4710,'Придельники с 2022'!$B$4:$X$28,'Форма 1'!W$8),"")</f>
        <v/>
      </c>
      <c r="G4710" s="103" t="str">
        <f>IF(ISNUMBER('Форма 1'!X4710),'Форма 1'!$H4710*VLOOKUP('Форма 1'!$F4710,'Придельники с 2022'!$B$4:$X$28,'Форма 1'!X$8),"")</f>
        <v/>
      </c>
      <c r="H4710" s="103" t="str">
        <f>IF(ISNUMBER('Форма 1'!Y4710),'Форма 1'!$H4710*VLOOKUP('Форма 1'!$F4710,'Придельники с 2022'!$B$4:$X$28,'Форма 1'!Y$8),"")</f>
        <v/>
      </c>
      <c r="I4710" s="103" t="str">
        <f>IF(ISNUMBER('Форма 1'!Z4710),'Форма 1'!$H4710*VLOOKUP('Форма 1'!$F4710,'Придельники с 2022'!$B$4:$X$28,'Форма 1'!Z$8),"")</f>
        <v/>
      </c>
      <c r="J4710" s="103" t="str">
        <f>IF(ISNUMBER('Форма 1'!AA4710),'Форма 1'!$H4710*VLOOKUP('Форма 1'!$F4710,'Придельники с 2022'!$B$4:$X$28,'Форма 1'!AA$8),"")</f>
        <v/>
      </c>
      <c r="K4710" s="90"/>
      <c r="L4710" s="87"/>
      <c r="M4710" s="103" t="str">
        <f>IF(ISNUMBER('Форма 1'!AD4710),'Форма 1'!$H4710*VLOOKUP('Форма 1'!$F4710,'Придельники с 2022'!$B$4:$X$28,'Форма 1'!AD$8),"")</f>
        <v/>
      </c>
      <c r="N4710" s="103">
        <f>IF(ISBLANK('Форма 1'!$AE4710),"",IF('Форма 1'!$AE4710=1,'Форма 1'!$H4710*VLOOKUP('Форма 1'!$F4710,'Придельники с 2022'!$B$4:$X$28,'Форма 1'!$AE$8,0),IF('Форма 1'!$AE4710=2,'Форма 1'!$H4710*VLOOKUP('Форма 1'!$F4710,'Придельники с 2022'!$B$4:$X$28,13,0),IF('Форма 1'!$AE4710=3,'Форма 1'!$H4710*VLOOKUP('Форма 1'!$F4710,'Придельники с 2022'!$B$4:$X$28,12,0)))))</f>
        <v>10807032.389999999</v>
      </c>
      <c r="O4710" s="103" t="str">
        <f>IF(ISNUMBER('Форма 1'!AF4710),'Форма 1'!$H4710*VLOOKUP('Форма 1'!$F4710,'Придельники с 2022'!$B$4:$X$28,'Форма 1'!AF$8),"")</f>
        <v/>
      </c>
      <c r="P4710" s="87"/>
      <c r="Q4710" s="103" t="str">
        <f>IF(ISNUMBER('Форма 1'!AH4710),'Форма 1'!$H4710*VLOOKUP('Форма 1'!$F4710,'Придельники с 2022'!$B$4:$X$28,'Форма 1'!AH$8),"")</f>
        <v/>
      </c>
      <c r="R4710" s="103" t="str">
        <f>IF(ISNUMBER('Форма 1'!AI4710),'Форма 1'!$H4710*VLOOKUP('Форма 1'!$F4710,'Придельники с 2022'!$B$4:$X$28,'Форма 1'!AI$8),"")</f>
        <v/>
      </c>
      <c r="S4710" s="103" t="str">
        <f>IF(ISNUMBER('Форма 1'!AJ4710),'Форма 1'!$H4710*VLOOKUP('Форма 1'!$F4710,'Придельники с 2022'!$B$4:$X$28,'Форма 1'!AJ$8),"")</f>
        <v/>
      </c>
      <c r="T4710" s="87"/>
    </row>
    <row r="4711" spans="1:20">
      <c r="A4711" s="188">
        <f t="shared" si="306"/>
        <v>32</v>
      </c>
      <c r="B4711" s="189" t="s">
        <v>4536</v>
      </c>
      <c r="C4711" s="99">
        <f t="shared" si="303"/>
        <v>7946905.6000000006</v>
      </c>
      <c r="D4711" s="103" t="str">
        <f>IF(ISNUMBER('Форма 1'!U4711),'Форма 1'!$H4711*VLOOKUP('Форма 1'!$F4711,'Придельники с 2022'!$B$4:$X$28,'Форма 1'!U$8),"")</f>
        <v/>
      </c>
      <c r="E4711" s="103" t="str">
        <f>IF(ISNUMBER('Форма 1'!V4711),'Форма 1'!$H4711*VLOOKUP('Форма 1'!$F4711,'Придельники с 2022'!$B$4:$X$28,'Форма 1'!V$8),"")</f>
        <v/>
      </c>
      <c r="F4711" s="103">
        <f>IF(ISNUMBER('Форма 1'!W4711),'Форма 1'!$H4711*VLOOKUP('Форма 1'!$F4711,'Придельники с 2022'!$B$4:$X$28,'Форма 1'!W$8),"")</f>
        <v>669952</v>
      </c>
      <c r="G4711" s="103">
        <f>IF(ISNUMBER('Форма 1'!X4711),'Форма 1'!$H4711*VLOOKUP('Форма 1'!$F4711,'Придельники с 2022'!$B$4:$X$28,'Форма 1'!X$8),"")</f>
        <v>416128</v>
      </c>
      <c r="H4711" s="103">
        <f>IF(ISNUMBER('Форма 1'!Y4711),'Форма 1'!$H4711*VLOOKUP('Форма 1'!$F4711,'Придельники с 2022'!$B$4:$X$28,'Форма 1'!Y$8),"")</f>
        <v>1096320</v>
      </c>
      <c r="I4711" s="103" t="str">
        <f>IF(ISNUMBER('Форма 1'!Z4711),'Форма 1'!$H4711*VLOOKUP('Форма 1'!$F4711,'Придельники с 2022'!$B$4:$X$28,'Форма 1'!Z$8),"")</f>
        <v/>
      </c>
      <c r="J4711" s="103" t="str">
        <f>IF(ISNUMBER('Форма 1'!AA4711),'Форма 1'!$H4711*VLOOKUP('Форма 1'!$F4711,'Придельники с 2022'!$B$4:$X$28,'Форма 1'!AA$8),"")</f>
        <v/>
      </c>
      <c r="K4711" s="90"/>
      <c r="L4711" s="87"/>
      <c r="M4711" s="103">
        <f>IF(ISNUMBER('Форма 1'!AD4711),'Форма 1'!$H4711*VLOOKUP('Форма 1'!$F4711,'Придельники с 2022'!$B$4:$X$28,'Форма 1'!AD$8),"")</f>
        <v>5764505.6000000006</v>
      </c>
      <c r="N4711" s="103" t="str">
        <f>IF(ISBLANK('Форма 1'!$AE4711),"",IF('Форма 1'!$AE4711=1,'Форма 1'!$H4711*VLOOKUP('Форма 1'!$F4711,'Придельники с 2022'!$B$4:$X$28,'Форма 1'!$AE$8,0),IF('Форма 1'!$AE4711=2,'Форма 1'!$H4711*VLOOKUP('Форма 1'!$F4711,'Придельники с 2022'!$B$4:$X$28,13,0),IF('Форма 1'!$AE4711=3,'Форма 1'!$H4711*VLOOKUP('Форма 1'!$F4711,'Придельники с 2022'!$B$4:$X$28,12,0)))))</f>
        <v/>
      </c>
      <c r="O4711" s="103" t="str">
        <f>IF(ISNUMBER('Форма 1'!AF4711),'Форма 1'!$H4711*VLOOKUP('Форма 1'!$F4711,'Придельники с 2022'!$B$4:$X$28,'Форма 1'!AF$8),"")</f>
        <v/>
      </c>
      <c r="P4711" s="87"/>
      <c r="Q4711" s="103" t="str">
        <f>IF(ISNUMBER('Форма 1'!AH4711),'Форма 1'!$H4711*VLOOKUP('Форма 1'!$F4711,'Придельники с 2022'!$B$4:$X$28,'Форма 1'!AH$8),"")</f>
        <v/>
      </c>
      <c r="R4711" s="103" t="str">
        <f>IF(ISNUMBER('Форма 1'!AI4711),'Форма 1'!$H4711*VLOOKUP('Форма 1'!$F4711,'Придельники с 2022'!$B$4:$X$28,'Форма 1'!AI$8),"")</f>
        <v/>
      </c>
      <c r="S4711" s="103" t="str">
        <f>IF(ISNUMBER('Форма 1'!AJ4711),'Форма 1'!$H4711*VLOOKUP('Форма 1'!$F4711,'Придельники с 2022'!$B$4:$X$28,'Форма 1'!AJ$8),"")</f>
        <v/>
      </c>
      <c r="T4711" s="87"/>
    </row>
    <row r="4712" spans="1:20">
      <c r="A4712" s="188">
        <f t="shared" si="306"/>
        <v>33</v>
      </c>
      <c r="B4712" s="189" t="s">
        <v>4537</v>
      </c>
      <c r="C4712" s="99">
        <f t="shared" si="303"/>
        <v>8044447.2600000007</v>
      </c>
      <c r="D4712" s="103">
        <f>IF(ISNUMBER('Форма 1'!U4712),'Форма 1'!$H4712*VLOOKUP('Форма 1'!$F4712,'Придельники с 2022'!$B$4:$X$28,'Форма 1'!U$8),"")</f>
        <v>267959.64</v>
      </c>
      <c r="E4712" s="103">
        <f>IF(ISNUMBER('Форма 1'!V4712),'Форма 1'!$H4712*VLOOKUP('Форма 1'!$F4712,'Придельники с 2022'!$B$4:$X$28,'Форма 1'!V$8),"")</f>
        <v>3040843.4400000004</v>
      </c>
      <c r="F4712" s="103">
        <f>IF(ISNUMBER('Форма 1'!W4712),'Форма 1'!$H4712*VLOOKUP('Форма 1'!$F4712,'Придельники с 2022'!$B$4:$X$28,'Форма 1'!W$8),"")</f>
        <v>483917.98</v>
      </c>
      <c r="G4712" s="103">
        <f>IF(ISNUMBER('Форма 1'!X4712),'Форма 1'!$H4712*VLOOKUP('Форма 1'!$F4712,'Придельники с 2022'!$B$4:$X$28,'Форма 1'!X$8),"")</f>
        <v>136767.22</v>
      </c>
      <c r="H4712" s="103">
        <f>IF(ISNUMBER('Форма 1'!Y4712),'Форма 1'!$H4712*VLOOKUP('Форма 1'!$F4712,'Придельники с 2022'!$B$4:$X$28,'Форма 1'!Y$8),"")</f>
        <v>421809.64</v>
      </c>
      <c r="I4712" s="103">
        <f>IF(ISNUMBER('Форма 1'!Z4712),'Форма 1'!$H4712*VLOOKUP('Форма 1'!$F4712,'Придельники с 2022'!$B$4:$X$28,'Форма 1'!Z$8),"")</f>
        <v>233374.15999999997</v>
      </c>
      <c r="J4712" s="103" t="str">
        <f>IF(ISNUMBER('Форма 1'!AA4712),'Форма 1'!$H4712*VLOOKUP('Форма 1'!$F4712,'Придельники с 2022'!$B$4:$X$28,'Форма 1'!AA$8),"")</f>
        <v/>
      </c>
      <c r="K4712" s="90"/>
      <c r="L4712" s="87"/>
      <c r="M4712" s="103">
        <f>IF(ISNUMBER('Форма 1'!AD4712),'Форма 1'!$H4712*VLOOKUP('Форма 1'!$F4712,'Придельники с 2022'!$B$4:$X$28,'Форма 1'!AD$8),"")</f>
        <v>3459775.1799999997</v>
      </c>
      <c r="N4712" s="103" t="str">
        <f>IF(ISBLANK('Форма 1'!$AE4712),"",IF('Форма 1'!$AE4712=1,'Форма 1'!$H4712*VLOOKUP('Форма 1'!$F4712,'Придельники с 2022'!$B$4:$X$28,'Форма 1'!$AE$8,0),IF('Форма 1'!$AE4712=2,'Форма 1'!$H4712*VLOOKUP('Форма 1'!$F4712,'Придельники с 2022'!$B$4:$X$28,13,0),IF('Форма 1'!$AE4712=3,'Форма 1'!$H4712*VLOOKUP('Форма 1'!$F4712,'Придельники с 2022'!$B$4:$X$28,12,0)))))</f>
        <v/>
      </c>
      <c r="O4712" s="103" t="str">
        <f>IF(ISNUMBER('Форма 1'!AF4712),'Форма 1'!$H4712*VLOOKUP('Форма 1'!$F4712,'Придельники с 2022'!$B$4:$X$28,'Форма 1'!AF$8),"")</f>
        <v/>
      </c>
      <c r="P4712" s="87"/>
      <c r="Q4712" s="103" t="str">
        <f>IF(ISNUMBER('Форма 1'!AH4712),'Форма 1'!$H4712*VLOOKUP('Форма 1'!$F4712,'Придельники с 2022'!$B$4:$X$28,'Форма 1'!AH$8),"")</f>
        <v/>
      </c>
      <c r="R4712" s="103" t="str">
        <f>IF(ISNUMBER('Форма 1'!AI4712),'Форма 1'!$H4712*VLOOKUP('Форма 1'!$F4712,'Придельники с 2022'!$B$4:$X$28,'Форма 1'!AI$8),"")</f>
        <v/>
      </c>
      <c r="S4712" s="103" t="str">
        <f>IF(ISNUMBER('Форма 1'!AJ4712),'Форма 1'!$H4712*VLOOKUP('Форма 1'!$F4712,'Придельники с 2022'!$B$4:$X$28,'Форма 1'!AJ$8),"")</f>
        <v/>
      </c>
      <c r="T4712" s="87"/>
    </row>
    <row r="4713" spans="1:20">
      <c r="A4713" s="188">
        <f t="shared" si="306"/>
        <v>34</v>
      </c>
      <c r="B4713" s="189" t="s">
        <v>4538</v>
      </c>
      <c r="C4713" s="99">
        <f t="shared" si="303"/>
        <v>14086671.596999999</v>
      </c>
      <c r="D4713" s="103">
        <f>IF(ISNUMBER('Форма 1'!U4713),'Форма 1'!$H4713*VLOOKUP('Форма 1'!$F4713,'Придельники с 2022'!$B$4:$X$28,'Форма 1'!U$8),"")</f>
        <v>469225.45799999998</v>
      </c>
      <c r="E4713" s="103">
        <f>IF(ISNUMBER('Форма 1'!V4713),'Форма 1'!$H4713*VLOOKUP('Форма 1'!$F4713,'Придельники с 2022'!$B$4:$X$28,'Форма 1'!V$8),"")</f>
        <v>5324836.068</v>
      </c>
      <c r="F4713" s="103">
        <f>IF(ISNUMBER('Форма 1'!W4713),'Форма 1'!$H4713*VLOOKUP('Форма 1'!$F4713,'Придельники с 2022'!$B$4:$X$28,'Форма 1'!W$8),"")</f>
        <v>847391.18099999998</v>
      </c>
      <c r="G4713" s="103">
        <f>IF(ISNUMBER('Форма 1'!X4713),'Форма 1'!$H4713*VLOOKUP('Форма 1'!$F4713,'Придельники с 2022'!$B$4:$X$28,'Форма 1'!X$8),"")</f>
        <v>239493.75899999999</v>
      </c>
      <c r="H4713" s="103">
        <f>IF(ISNUMBER('Форма 1'!Y4713),'Форма 1'!$H4713*VLOOKUP('Форма 1'!$F4713,'Придельники с 2022'!$B$4:$X$28,'Форма 1'!Y$8),"")</f>
        <v>738632.95799999998</v>
      </c>
      <c r="I4713" s="103">
        <f>IF(ISNUMBER('Форма 1'!Z4713),'Форма 1'!$H4713*VLOOKUP('Форма 1'!$F4713,'Придельники с 2022'!$B$4:$X$28,'Форма 1'!Z$8),"")</f>
        <v>408662.65199999994</v>
      </c>
      <c r="J4713" s="103" t="str">
        <f>IF(ISNUMBER('Форма 1'!AA4713),'Форма 1'!$H4713*VLOOKUP('Форма 1'!$F4713,'Придельники с 2022'!$B$4:$X$28,'Форма 1'!AA$8),"")</f>
        <v/>
      </c>
      <c r="K4713" s="90"/>
      <c r="L4713" s="87"/>
      <c r="M4713" s="103">
        <f>IF(ISNUMBER('Форма 1'!AD4713),'Форма 1'!$H4713*VLOOKUP('Форма 1'!$F4713,'Придельники с 2022'!$B$4:$X$28,'Форма 1'!AD$8),"")</f>
        <v>6058429.5209999997</v>
      </c>
      <c r="N4713" s="103" t="str">
        <f>IF(ISBLANK('Форма 1'!$AE4713),"",IF('Форма 1'!$AE4713=1,'Форма 1'!$H4713*VLOOKUP('Форма 1'!$F4713,'Придельники с 2022'!$B$4:$X$28,'Форма 1'!$AE$8,0),IF('Форма 1'!$AE4713=2,'Форма 1'!$H4713*VLOOKUP('Форма 1'!$F4713,'Придельники с 2022'!$B$4:$X$28,13,0),IF('Форма 1'!$AE4713=3,'Форма 1'!$H4713*VLOOKUP('Форма 1'!$F4713,'Придельники с 2022'!$B$4:$X$28,12,0)))))</f>
        <v/>
      </c>
      <c r="O4713" s="103" t="str">
        <f>IF(ISNUMBER('Форма 1'!AF4713),'Форма 1'!$H4713*VLOOKUP('Форма 1'!$F4713,'Придельники с 2022'!$B$4:$X$28,'Форма 1'!AF$8),"")</f>
        <v/>
      </c>
      <c r="P4713" s="87"/>
      <c r="Q4713" s="103" t="str">
        <f>IF(ISNUMBER('Форма 1'!AH4713),'Форма 1'!$H4713*VLOOKUP('Форма 1'!$F4713,'Придельники с 2022'!$B$4:$X$28,'Форма 1'!AH$8),"")</f>
        <v/>
      </c>
      <c r="R4713" s="103" t="str">
        <f>IF(ISNUMBER('Форма 1'!AI4713),'Форма 1'!$H4713*VLOOKUP('Форма 1'!$F4713,'Придельники с 2022'!$B$4:$X$28,'Форма 1'!AI$8),"")</f>
        <v/>
      </c>
      <c r="S4713" s="103" t="str">
        <f>IF(ISNUMBER('Форма 1'!AJ4713),'Форма 1'!$H4713*VLOOKUP('Форма 1'!$F4713,'Придельники с 2022'!$B$4:$X$28,'Форма 1'!AJ$8),"")</f>
        <v/>
      </c>
      <c r="T4713" s="87"/>
    </row>
    <row r="4714" spans="1:20">
      <c r="A4714" s="188">
        <f t="shared" si="306"/>
        <v>35</v>
      </c>
      <c r="B4714" s="114" t="s">
        <v>1926</v>
      </c>
      <c r="C4714" s="99">
        <f t="shared" si="303"/>
        <v>66211655.299800001</v>
      </c>
      <c r="D4714" s="103" t="str">
        <f>IF(ISNUMBER('Форма 1'!U4714),'Форма 1'!$H4714*VLOOKUP('Форма 1'!$F4714,'Придельники с 2022'!$B$4:$X$28,'Форма 1'!U$8),"")</f>
        <v/>
      </c>
      <c r="E4714" s="103" t="str">
        <f>IF(ISNUMBER('Форма 1'!V4714),'Форма 1'!$H4714*VLOOKUP('Форма 1'!$F4714,'Придельники с 2022'!$B$4:$X$28,'Форма 1'!V$8),"")</f>
        <v/>
      </c>
      <c r="F4714" s="103" t="str">
        <f>IF(ISNUMBER('Форма 1'!W4714),'Форма 1'!$H4714*VLOOKUP('Форма 1'!$F4714,'Придельники с 2022'!$B$4:$X$28,'Форма 1'!W$8),"")</f>
        <v/>
      </c>
      <c r="G4714" s="103">
        <f>IF(ISNUMBER('Форма 1'!X4714),'Форма 1'!$H4714*VLOOKUP('Форма 1'!$F4714,'Придельники с 2022'!$B$4:$X$28,'Форма 1'!X$8),"")</f>
        <v>4473154.3871999998</v>
      </c>
      <c r="H4714" s="103">
        <f>IF(ISNUMBER('Форма 1'!Y4714),'Форма 1'!$H4714*VLOOKUP('Форма 1'!$F4714,'Придельники с 2022'!$B$4:$X$28,'Форма 1'!Y$8),"")</f>
        <v>15108272.472600002</v>
      </c>
      <c r="I4714" s="103" t="str">
        <f>IF(ISNUMBER('Форма 1'!Z4714),'Форма 1'!$H4714*VLOOKUP('Форма 1'!$F4714,'Придельники с 2022'!$B$4:$X$28,'Форма 1'!Z$8),"")</f>
        <v/>
      </c>
      <c r="J4714" s="103" t="str">
        <f>IF(ISNUMBER('Форма 1'!AA4714),'Форма 1'!$H4714*VLOOKUP('Форма 1'!$F4714,'Придельники с 2022'!$B$4:$X$28,'Форма 1'!AA$8),"")</f>
        <v/>
      </c>
      <c r="K4714" s="90"/>
      <c r="L4714" s="87"/>
      <c r="M4714" s="103" t="str">
        <f>IF(ISNUMBER('Форма 1'!AD4714),'Форма 1'!$H4714*VLOOKUP('Форма 1'!$F4714,'Придельники с 2022'!$B$4:$X$28,'Форма 1'!AD$8),"")</f>
        <v/>
      </c>
      <c r="N4714" s="103">
        <f>IF(ISBLANK('Форма 1'!$AE4714),"",IF('Форма 1'!$AE4714=1,'Форма 1'!$H4714*VLOOKUP('Форма 1'!$F4714,'Придельники с 2022'!$B$4:$X$28,'Форма 1'!$AE$8,0),IF('Форма 1'!$AE4714=2,'Форма 1'!$H4714*VLOOKUP('Форма 1'!$F4714,'Придельники с 2022'!$B$4:$X$28,13,0),IF('Форма 1'!$AE4714=3,'Форма 1'!$H4714*VLOOKUP('Форма 1'!$F4714,'Придельники с 2022'!$B$4:$X$28,12,0)))))</f>
        <v>46630228.439999998</v>
      </c>
      <c r="O4714" s="103" t="str">
        <f>IF(ISNUMBER('Форма 1'!AF4714),'Форма 1'!$H4714*VLOOKUP('Форма 1'!$F4714,'Придельники с 2022'!$B$4:$X$28,'Форма 1'!AF$8),"")</f>
        <v/>
      </c>
      <c r="P4714" s="87"/>
      <c r="Q4714" s="103" t="str">
        <f>IF(ISNUMBER('Форма 1'!AH4714),'Форма 1'!$H4714*VLOOKUP('Форма 1'!$F4714,'Придельники с 2022'!$B$4:$X$28,'Форма 1'!AH$8),"")</f>
        <v/>
      </c>
      <c r="R4714" s="103" t="str">
        <f>IF(ISNUMBER('Форма 1'!AI4714),'Форма 1'!$H4714*VLOOKUP('Форма 1'!$F4714,'Придельники с 2022'!$B$4:$X$28,'Форма 1'!AI$8),"")</f>
        <v/>
      </c>
      <c r="S4714" s="103" t="str">
        <f>IF(ISNUMBER('Форма 1'!AJ4714),'Форма 1'!$H4714*VLOOKUP('Форма 1'!$F4714,'Придельники с 2022'!$B$4:$X$28,'Форма 1'!AJ$8),"")</f>
        <v/>
      </c>
      <c r="T4714" s="87"/>
    </row>
    <row r="4715" spans="1:20">
      <c r="A4715" s="188">
        <f t="shared" si="306"/>
        <v>36</v>
      </c>
      <c r="B4715" s="189" t="s">
        <v>4539</v>
      </c>
      <c r="C4715" s="99">
        <f t="shared" si="303"/>
        <v>1365815.2380000001</v>
      </c>
      <c r="D4715" s="103" t="str">
        <f>IF(ISNUMBER('Форма 1'!U4715),'Форма 1'!$H4715*VLOOKUP('Форма 1'!$F4715,'Придельники с 2022'!$B$4:$X$28,'Форма 1'!U$8),"")</f>
        <v/>
      </c>
      <c r="E4715" s="103" t="str">
        <f>IF(ISNUMBER('Форма 1'!V4715),'Форма 1'!$H4715*VLOOKUP('Форма 1'!$F4715,'Придельники с 2022'!$B$4:$X$28,'Форма 1'!V$8),"")</f>
        <v/>
      </c>
      <c r="F4715" s="103" t="str">
        <f>IF(ISNUMBER('Форма 1'!W4715),'Форма 1'!$H4715*VLOOKUP('Форма 1'!$F4715,'Придельники с 2022'!$B$4:$X$28,'Форма 1'!W$8),"")</f>
        <v/>
      </c>
      <c r="G4715" s="103" t="str">
        <f>IF(ISNUMBER('Форма 1'!X4715),'Форма 1'!$H4715*VLOOKUP('Форма 1'!$F4715,'Придельники с 2022'!$B$4:$X$28,'Форма 1'!X$8),"")</f>
        <v/>
      </c>
      <c r="H4715" s="103" t="str">
        <f>IF(ISNUMBER('Форма 1'!Y4715),'Форма 1'!$H4715*VLOOKUP('Форма 1'!$F4715,'Придельники с 2022'!$B$4:$X$28,'Форма 1'!Y$8),"")</f>
        <v/>
      </c>
      <c r="I4715" s="103" t="str">
        <f>IF(ISNUMBER('Форма 1'!Z4715),'Форма 1'!$H4715*VLOOKUP('Форма 1'!$F4715,'Придельники с 2022'!$B$4:$X$28,'Форма 1'!Z$8),"")</f>
        <v/>
      </c>
      <c r="J4715" s="103" t="str">
        <f>IF(ISNUMBER('Форма 1'!AA4715),'Форма 1'!$H4715*VLOOKUP('Форма 1'!$F4715,'Придельники с 2022'!$B$4:$X$28,'Форма 1'!AA$8),"")</f>
        <v/>
      </c>
      <c r="K4715" s="90"/>
      <c r="L4715" s="87"/>
      <c r="M4715" s="103" t="str">
        <f>IF(ISNUMBER('Форма 1'!AD4715),'Форма 1'!$H4715*VLOOKUP('Форма 1'!$F4715,'Придельники с 2022'!$B$4:$X$28,'Форма 1'!AD$8),"")</f>
        <v/>
      </c>
      <c r="N4715" s="103" t="str">
        <f>IF(ISBLANK('Форма 1'!$AE4715),"",IF('Форма 1'!$AE4715=1,'Форма 1'!$H4715*VLOOKUP('Форма 1'!$F4715,'Придельники с 2022'!$B$4:$X$28,'Форма 1'!$AE$8,0),IF('Форма 1'!$AE4715=2,'Форма 1'!$H4715*VLOOKUP('Форма 1'!$F4715,'Придельники с 2022'!$B$4:$X$28,13,0),IF('Форма 1'!$AE4715=3,'Форма 1'!$H4715*VLOOKUP('Форма 1'!$F4715,'Придельники с 2022'!$B$4:$X$28,12,0)))))</f>
        <v/>
      </c>
      <c r="O4715" s="103" t="str">
        <f>IF(ISNUMBER('Форма 1'!AF4715),'Форма 1'!$H4715*VLOOKUP('Форма 1'!$F4715,'Придельники с 2022'!$B$4:$X$28,'Форма 1'!AF$8),"")</f>
        <v/>
      </c>
      <c r="P4715" s="87"/>
      <c r="Q4715" s="103">
        <f>IF(ISNUMBER('Форма 1'!AH4715),'Форма 1'!$H4715*VLOOKUP('Форма 1'!$F4715,'Придельники с 2022'!$B$4:$X$28,'Форма 1'!AH$8),"")</f>
        <v>1365815.2380000001</v>
      </c>
      <c r="R4715" s="103" t="str">
        <f>IF(ISNUMBER('Форма 1'!AI4715),'Форма 1'!$H4715*VLOOKUP('Форма 1'!$F4715,'Придельники с 2022'!$B$4:$X$28,'Форма 1'!AI$8),"")</f>
        <v/>
      </c>
      <c r="S4715" s="103" t="str">
        <f>IF(ISNUMBER('Форма 1'!AJ4715),'Форма 1'!$H4715*VLOOKUP('Форма 1'!$F4715,'Придельники с 2022'!$B$4:$X$28,'Форма 1'!AJ$8),"")</f>
        <v/>
      </c>
      <c r="T4715" s="87"/>
    </row>
    <row r="4716" spans="1:20">
      <c r="A4716" s="188">
        <f t="shared" si="306"/>
        <v>37</v>
      </c>
      <c r="B4716" s="189" t="s">
        <v>4540</v>
      </c>
      <c r="C4716" s="99">
        <f t="shared" si="303"/>
        <v>1349787.6780000001</v>
      </c>
      <c r="D4716" s="103" t="str">
        <f>IF(ISNUMBER('Форма 1'!U4716),'Форма 1'!$H4716*VLOOKUP('Форма 1'!$F4716,'Придельники с 2022'!$B$4:$X$28,'Форма 1'!U$8),"")</f>
        <v/>
      </c>
      <c r="E4716" s="103" t="str">
        <f>IF(ISNUMBER('Форма 1'!V4716),'Форма 1'!$H4716*VLOOKUP('Форма 1'!$F4716,'Придельники с 2022'!$B$4:$X$28,'Форма 1'!V$8),"")</f>
        <v/>
      </c>
      <c r="F4716" s="103" t="str">
        <f>IF(ISNUMBER('Форма 1'!W4716),'Форма 1'!$H4716*VLOOKUP('Форма 1'!$F4716,'Придельники с 2022'!$B$4:$X$28,'Форма 1'!W$8),"")</f>
        <v/>
      </c>
      <c r="G4716" s="103" t="str">
        <f>IF(ISNUMBER('Форма 1'!X4716),'Форма 1'!$H4716*VLOOKUP('Форма 1'!$F4716,'Придельники с 2022'!$B$4:$X$28,'Форма 1'!X$8),"")</f>
        <v/>
      </c>
      <c r="H4716" s="103" t="str">
        <f>IF(ISNUMBER('Форма 1'!Y4716),'Форма 1'!$H4716*VLOOKUP('Форма 1'!$F4716,'Придельники с 2022'!$B$4:$X$28,'Форма 1'!Y$8),"")</f>
        <v/>
      </c>
      <c r="I4716" s="103" t="str">
        <f>IF(ISNUMBER('Форма 1'!Z4716),'Форма 1'!$H4716*VLOOKUP('Форма 1'!$F4716,'Придельники с 2022'!$B$4:$X$28,'Форма 1'!Z$8),"")</f>
        <v/>
      </c>
      <c r="J4716" s="103" t="str">
        <f>IF(ISNUMBER('Форма 1'!AA4716),'Форма 1'!$H4716*VLOOKUP('Форма 1'!$F4716,'Придельники с 2022'!$B$4:$X$28,'Форма 1'!AA$8),"")</f>
        <v/>
      </c>
      <c r="K4716" s="90"/>
      <c r="L4716" s="87"/>
      <c r="M4716" s="103" t="str">
        <f>IF(ISNUMBER('Форма 1'!AD4716),'Форма 1'!$H4716*VLOOKUP('Форма 1'!$F4716,'Придельники с 2022'!$B$4:$X$28,'Форма 1'!AD$8),"")</f>
        <v/>
      </c>
      <c r="N4716" s="103" t="str">
        <f>IF(ISBLANK('Форма 1'!$AE4716),"",IF('Форма 1'!$AE4716=1,'Форма 1'!$H4716*VLOOKUP('Форма 1'!$F4716,'Придельники с 2022'!$B$4:$X$28,'Форма 1'!$AE$8,0),IF('Форма 1'!$AE4716=2,'Форма 1'!$H4716*VLOOKUP('Форма 1'!$F4716,'Придельники с 2022'!$B$4:$X$28,13,0),IF('Форма 1'!$AE4716=3,'Форма 1'!$H4716*VLOOKUP('Форма 1'!$F4716,'Придельники с 2022'!$B$4:$X$28,12,0)))))</f>
        <v/>
      </c>
      <c r="O4716" s="103" t="str">
        <f>IF(ISNUMBER('Форма 1'!AF4716),'Форма 1'!$H4716*VLOOKUP('Форма 1'!$F4716,'Придельники с 2022'!$B$4:$X$28,'Форма 1'!AF$8),"")</f>
        <v/>
      </c>
      <c r="P4716" s="87"/>
      <c r="Q4716" s="103">
        <f>IF(ISNUMBER('Форма 1'!AH4716),'Форма 1'!$H4716*VLOOKUP('Форма 1'!$F4716,'Придельники с 2022'!$B$4:$X$28,'Форма 1'!AH$8),"")</f>
        <v>1349787.6780000001</v>
      </c>
      <c r="R4716" s="103" t="str">
        <f>IF(ISNUMBER('Форма 1'!AI4716),'Форма 1'!$H4716*VLOOKUP('Форма 1'!$F4716,'Придельники с 2022'!$B$4:$X$28,'Форма 1'!AI$8),"")</f>
        <v/>
      </c>
      <c r="S4716" s="103" t="str">
        <f>IF(ISNUMBER('Форма 1'!AJ4716),'Форма 1'!$H4716*VLOOKUP('Форма 1'!$F4716,'Придельники с 2022'!$B$4:$X$28,'Форма 1'!AJ$8),"")</f>
        <v/>
      </c>
      <c r="T4716" s="87"/>
    </row>
    <row r="4717" spans="1:20">
      <c r="A4717" s="188">
        <f t="shared" si="306"/>
        <v>38</v>
      </c>
      <c r="B4717" s="189" t="s">
        <v>4541</v>
      </c>
      <c r="C4717" s="99">
        <f t="shared" si="303"/>
        <v>1177705.1088</v>
      </c>
      <c r="D4717" s="103" t="str">
        <f>IF(ISNUMBER('Форма 1'!U4717),'Форма 1'!$H4717*VLOOKUP('Форма 1'!$F4717,'Придельники с 2022'!$B$4:$X$28,'Форма 1'!U$8),"")</f>
        <v/>
      </c>
      <c r="E4717" s="103" t="str">
        <f>IF(ISNUMBER('Форма 1'!V4717),'Форма 1'!$H4717*VLOOKUP('Форма 1'!$F4717,'Придельники с 2022'!$B$4:$X$28,'Форма 1'!V$8),"")</f>
        <v/>
      </c>
      <c r="F4717" s="103" t="str">
        <f>IF(ISNUMBER('Форма 1'!W4717),'Форма 1'!$H4717*VLOOKUP('Форма 1'!$F4717,'Придельники с 2022'!$B$4:$X$28,'Форма 1'!W$8),"")</f>
        <v/>
      </c>
      <c r="G4717" s="103" t="str">
        <f>IF(ISNUMBER('Форма 1'!X4717),'Форма 1'!$H4717*VLOOKUP('Форма 1'!$F4717,'Придельники с 2022'!$B$4:$X$28,'Форма 1'!X$8),"")</f>
        <v/>
      </c>
      <c r="H4717" s="103" t="str">
        <f>IF(ISNUMBER('Форма 1'!Y4717),'Форма 1'!$H4717*VLOOKUP('Форма 1'!$F4717,'Придельники с 2022'!$B$4:$X$28,'Форма 1'!Y$8),"")</f>
        <v/>
      </c>
      <c r="I4717" s="103" t="str">
        <f>IF(ISNUMBER('Форма 1'!Z4717),'Форма 1'!$H4717*VLOOKUP('Форма 1'!$F4717,'Придельники с 2022'!$B$4:$X$28,'Форма 1'!Z$8),"")</f>
        <v/>
      </c>
      <c r="J4717" s="103" t="str">
        <f>IF(ISNUMBER('Форма 1'!AA4717),'Форма 1'!$H4717*VLOOKUP('Форма 1'!$F4717,'Придельники с 2022'!$B$4:$X$28,'Форма 1'!AA$8),"")</f>
        <v/>
      </c>
      <c r="K4717" s="90"/>
      <c r="L4717" s="87"/>
      <c r="M4717" s="103" t="str">
        <f>IF(ISNUMBER('Форма 1'!AD4717),'Форма 1'!$H4717*VLOOKUP('Форма 1'!$F4717,'Придельники с 2022'!$B$4:$X$28,'Форма 1'!AD$8),"")</f>
        <v/>
      </c>
      <c r="N4717" s="103" t="str">
        <f>IF(ISBLANK('Форма 1'!$AE4717),"",IF('Форма 1'!$AE4717=1,'Форма 1'!$H4717*VLOOKUP('Форма 1'!$F4717,'Придельники с 2022'!$B$4:$X$28,'Форма 1'!$AE$8,0),IF('Форма 1'!$AE4717=2,'Форма 1'!$H4717*VLOOKUP('Форма 1'!$F4717,'Придельники с 2022'!$B$4:$X$28,13,0),IF('Форма 1'!$AE4717=3,'Форма 1'!$H4717*VLOOKUP('Форма 1'!$F4717,'Придельники с 2022'!$B$4:$X$28,12,0)))))</f>
        <v/>
      </c>
      <c r="O4717" s="103" t="str">
        <f>IF(ISNUMBER('Форма 1'!AF4717),'Форма 1'!$H4717*VLOOKUP('Форма 1'!$F4717,'Придельники с 2022'!$B$4:$X$28,'Форма 1'!AF$8),"")</f>
        <v/>
      </c>
      <c r="P4717" s="87"/>
      <c r="Q4717" s="103">
        <f>IF(ISNUMBER('Форма 1'!AH4717),'Форма 1'!$H4717*VLOOKUP('Форма 1'!$F4717,'Придельники с 2022'!$B$4:$X$28,'Форма 1'!AH$8),"")</f>
        <v>1177705.1088</v>
      </c>
      <c r="R4717" s="103" t="str">
        <f>IF(ISNUMBER('Форма 1'!AI4717),'Форма 1'!$H4717*VLOOKUP('Форма 1'!$F4717,'Придельники с 2022'!$B$4:$X$28,'Форма 1'!AI$8),"")</f>
        <v/>
      </c>
      <c r="S4717" s="103" t="str">
        <f>IF(ISNUMBER('Форма 1'!AJ4717),'Форма 1'!$H4717*VLOOKUP('Форма 1'!$F4717,'Придельники с 2022'!$B$4:$X$28,'Форма 1'!AJ$8),"")</f>
        <v/>
      </c>
      <c r="T4717" s="87"/>
    </row>
    <row r="4718" spans="1:20">
      <c r="A4718" s="188">
        <f t="shared" si="306"/>
        <v>39</v>
      </c>
      <c r="B4718" s="189" t="s">
        <v>4542</v>
      </c>
      <c r="C4718" s="99">
        <f t="shared" si="303"/>
        <v>2488744.3559999997</v>
      </c>
      <c r="D4718" s="103" t="str">
        <f>IF(ISNUMBER('Форма 1'!U4718),'Форма 1'!$H4718*VLOOKUP('Форма 1'!$F4718,'Придельники с 2022'!$B$4:$X$28,'Форма 1'!U$8),"")</f>
        <v/>
      </c>
      <c r="E4718" s="103" t="str">
        <f>IF(ISNUMBER('Форма 1'!V4718),'Форма 1'!$H4718*VLOOKUP('Форма 1'!$F4718,'Придельники с 2022'!$B$4:$X$28,'Форма 1'!V$8),"")</f>
        <v/>
      </c>
      <c r="F4718" s="103" t="str">
        <f>IF(ISNUMBER('Форма 1'!W4718),'Форма 1'!$H4718*VLOOKUP('Форма 1'!$F4718,'Придельники с 2022'!$B$4:$X$28,'Форма 1'!W$8),"")</f>
        <v/>
      </c>
      <c r="G4718" s="103" t="str">
        <f>IF(ISNUMBER('Форма 1'!X4718),'Форма 1'!$H4718*VLOOKUP('Форма 1'!$F4718,'Придельники с 2022'!$B$4:$X$28,'Форма 1'!X$8),"")</f>
        <v/>
      </c>
      <c r="H4718" s="103" t="str">
        <f>IF(ISNUMBER('Форма 1'!Y4718),'Форма 1'!$H4718*VLOOKUP('Форма 1'!$F4718,'Придельники с 2022'!$B$4:$X$28,'Форма 1'!Y$8),"")</f>
        <v/>
      </c>
      <c r="I4718" s="103" t="str">
        <f>IF(ISNUMBER('Форма 1'!Z4718),'Форма 1'!$H4718*VLOOKUP('Форма 1'!$F4718,'Придельники с 2022'!$B$4:$X$28,'Форма 1'!Z$8),"")</f>
        <v/>
      </c>
      <c r="J4718" s="103" t="str">
        <f>IF(ISNUMBER('Форма 1'!AA4718),'Форма 1'!$H4718*VLOOKUP('Форма 1'!$F4718,'Придельники с 2022'!$B$4:$X$28,'Форма 1'!AA$8),"")</f>
        <v/>
      </c>
      <c r="K4718" s="90"/>
      <c r="L4718" s="87"/>
      <c r="M4718" s="103">
        <f>IF(ISNUMBER('Форма 1'!AD4718),'Форма 1'!$H4718*VLOOKUP('Форма 1'!$F4718,'Придельники с 2022'!$B$4:$X$28,'Форма 1'!AD$8),"")</f>
        <v>2488744.3559999997</v>
      </c>
      <c r="N4718" s="103" t="str">
        <f>IF(ISBLANK('Форма 1'!$AE4718),"",IF('Форма 1'!$AE4718=1,'Форма 1'!$H4718*VLOOKUP('Форма 1'!$F4718,'Придельники с 2022'!$B$4:$X$28,'Форма 1'!$AE$8,0),IF('Форма 1'!$AE4718=2,'Форма 1'!$H4718*VLOOKUP('Форма 1'!$F4718,'Придельники с 2022'!$B$4:$X$28,13,0),IF('Форма 1'!$AE4718=3,'Форма 1'!$H4718*VLOOKUP('Форма 1'!$F4718,'Придельники с 2022'!$B$4:$X$28,12,0)))))</f>
        <v/>
      </c>
      <c r="O4718" s="103" t="str">
        <f>IF(ISNUMBER('Форма 1'!AF4718),'Форма 1'!$H4718*VLOOKUP('Форма 1'!$F4718,'Придельники с 2022'!$B$4:$X$28,'Форма 1'!AF$8),"")</f>
        <v/>
      </c>
      <c r="P4718" s="87"/>
      <c r="Q4718" s="103" t="str">
        <f>IF(ISNUMBER('Форма 1'!AH4718),'Форма 1'!$H4718*VLOOKUP('Форма 1'!$F4718,'Придельники с 2022'!$B$4:$X$28,'Форма 1'!AH$8),"")</f>
        <v/>
      </c>
      <c r="R4718" s="103" t="str">
        <f>IF(ISNUMBER('Форма 1'!AI4718),'Форма 1'!$H4718*VLOOKUP('Форма 1'!$F4718,'Придельники с 2022'!$B$4:$X$28,'Форма 1'!AI$8),"")</f>
        <v/>
      </c>
      <c r="S4718" s="103" t="str">
        <f>IF(ISNUMBER('Форма 1'!AJ4718),'Форма 1'!$H4718*VLOOKUP('Форма 1'!$F4718,'Придельники с 2022'!$B$4:$X$28,'Форма 1'!AJ$8),"")</f>
        <v/>
      </c>
      <c r="T4718" s="87"/>
    </row>
    <row r="4719" spans="1:20">
      <c r="A4719" s="188">
        <f t="shared" si="306"/>
        <v>40</v>
      </c>
      <c r="B4719" s="189" t="s">
        <v>4543</v>
      </c>
      <c r="C4719" s="99">
        <f t="shared" si="303"/>
        <v>2500213.2239999999</v>
      </c>
      <c r="D4719" s="103" t="str">
        <f>IF(ISNUMBER('Форма 1'!U4719),'Форма 1'!$H4719*VLOOKUP('Форма 1'!$F4719,'Придельники с 2022'!$B$4:$X$28,'Форма 1'!U$8),"")</f>
        <v/>
      </c>
      <c r="E4719" s="103" t="str">
        <f>IF(ISNUMBER('Форма 1'!V4719),'Форма 1'!$H4719*VLOOKUP('Форма 1'!$F4719,'Придельники с 2022'!$B$4:$X$28,'Форма 1'!V$8),"")</f>
        <v/>
      </c>
      <c r="F4719" s="103" t="str">
        <f>IF(ISNUMBER('Форма 1'!W4719),'Форма 1'!$H4719*VLOOKUP('Форма 1'!$F4719,'Придельники с 2022'!$B$4:$X$28,'Форма 1'!W$8),"")</f>
        <v/>
      </c>
      <c r="G4719" s="103" t="str">
        <f>IF(ISNUMBER('Форма 1'!X4719),'Форма 1'!$H4719*VLOOKUP('Форма 1'!$F4719,'Придельники с 2022'!$B$4:$X$28,'Форма 1'!X$8),"")</f>
        <v/>
      </c>
      <c r="H4719" s="103" t="str">
        <f>IF(ISNUMBER('Форма 1'!Y4719),'Форма 1'!$H4719*VLOOKUP('Форма 1'!$F4719,'Придельники с 2022'!$B$4:$X$28,'Форма 1'!Y$8),"")</f>
        <v/>
      </c>
      <c r="I4719" s="103" t="str">
        <f>IF(ISNUMBER('Форма 1'!Z4719),'Форма 1'!$H4719*VLOOKUP('Форма 1'!$F4719,'Придельники с 2022'!$B$4:$X$28,'Форма 1'!Z$8),"")</f>
        <v/>
      </c>
      <c r="J4719" s="103" t="str">
        <f>IF(ISNUMBER('Форма 1'!AA4719),'Форма 1'!$H4719*VLOOKUP('Форма 1'!$F4719,'Придельники с 2022'!$B$4:$X$28,'Форма 1'!AA$8),"")</f>
        <v/>
      </c>
      <c r="K4719" s="90"/>
      <c r="L4719" s="87"/>
      <c r="M4719" s="103">
        <f>IF(ISNUMBER('Форма 1'!AD4719),'Форма 1'!$H4719*VLOOKUP('Форма 1'!$F4719,'Придельники с 2022'!$B$4:$X$28,'Форма 1'!AD$8),"")</f>
        <v>2500213.2239999999</v>
      </c>
      <c r="N4719" s="103" t="str">
        <f>IF(ISBLANK('Форма 1'!$AE4719),"",IF('Форма 1'!$AE4719=1,'Форма 1'!$H4719*VLOOKUP('Форма 1'!$F4719,'Придельники с 2022'!$B$4:$X$28,'Форма 1'!$AE$8,0),IF('Форма 1'!$AE4719=2,'Форма 1'!$H4719*VLOOKUP('Форма 1'!$F4719,'Придельники с 2022'!$B$4:$X$28,13,0),IF('Форма 1'!$AE4719=3,'Форма 1'!$H4719*VLOOKUP('Форма 1'!$F4719,'Придельники с 2022'!$B$4:$X$28,12,0)))))</f>
        <v/>
      </c>
      <c r="O4719" s="103" t="str">
        <f>IF(ISNUMBER('Форма 1'!AF4719),'Форма 1'!$H4719*VLOOKUP('Форма 1'!$F4719,'Придельники с 2022'!$B$4:$X$28,'Форма 1'!AF$8),"")</f>
        <v/>
      </c>
      <c r="P4719" s="87"/>
      <c r="Q4719" s="103" t="str">
        <f>IF(ISNUMBER('Форма 1'!AH4719),'Форма 1'!$H4719*VLOOKUP('Форма 1'!$F4719,'Придельники с 2022'!$B$4:$X$28,'Форма 1'!AH$8),"")</f>
        <v/>
      </c>
      <c r="R4719" s="103" t="str">
        <f>IF(ISNUMBER('Форма 1'!AI4719),'Форма 1'!$H4719*VLOOKUP('Форма 1'!$F4719,'Придельники с 2022'!$B$4:$X$28,'Форма 1'!AI$8),"")</f>
        <v/>
      </c>
      <c r="S4719" s="103" t="str">
        <f>IF(ISNUMBER('Форма 1'!AJ4719),'Форма 1'!$H4719*VLOOKUP('Форма 1'!$F4719,'Придельники с 2022'!$B$4:$X$28,'Форма 1'!AJ$8),"")</f>
        <v/>
      </c>
      <c r="T4719" s="87"/>
    </row>
    <row r="4720" spans="1:20">
      <c r="A4720" s="188">
        <f t="shared" si="306"/>
        <v>41</v>
      </c>
      <c r="B4720" s="189" t="s">
        <v>4544</v>
      </c>
      <c r="C4720" s="99">
        <f t="shared" si="303"/>
        <v>4911641.3979999991</v>
      </c>
      <c r="D4720" s="103" t="str">
        <f>IF(ISNUMBER('Форма 1'!U4720),'Форма 1'!$H4720*VLOOKUP('Форма 1'!$F4720,'Придельники с 2022'!$B$4:$X$28,'Форма 1'!U$8),"")</f>
        <v/>
      </c>
      <c r="E4720" s="103" t="str">
        <f>IF(ISNUMBER('Форма 1'!V4720),'Форма 1'!$H4720*VLOOKUP('Форма 1'!$F4720,'Придельники с 2022'!$B$4:$X$28,'Форма 1'!V$8),"")</f>
        <v/>
      </c>
      <c r="F4720" s="103" t="str">
        <f>IF(ISNUMBER('Форма 1'!W4720),'Форма 1'!$H4720*VLOOKUP('Форма 1'!$F4720,'Придельники с 2022'!$B$4:$X$28,'Форма 1'!W$8),"")</f>
        <v/>
      </c>
      <c r="G4720" s="103" t="str">
        <f>IF(ISNUMBER('Форма 1'!X4720),'Форма 1'!$H4720*VLOOKUP('Форма 1'!$F4720,'Придельники с 2022'!$B$4:$X$28,'Форма 1'!X$8),"")</f>
        <v/>
      </c>
      <c r="H4720" s="103" t="str">
        <f>IF(ISNUMBER('Форма 1'!Y4720),'Форма 1'!$H4720*VLOOKUP('Форма 1'!$F4720,'Придельники с 2022'!$B$4:$X$28,'Форма 1'!Y$8),"")</f>
        <v/>
      </c>
      <c r="I4720" s="103" t="str">
        <f>IF(ISNUMBER('Форма 1'!Z4720),'Форма 1'!$H4720*VLOOKUP('Форма 1'!$F4720,'Придельники с 2022'!$B$4:$X$28,'Форма 1'!Z$8),"")</f>
        <v/>
      </c>
      <c r="J4720" s="103">
        <f>IF(ISNUMBER('Форма 1'!AA4720),'Форма 1'!$H4720*VLOOKUP('Форма 1'!$F4720,'Придельники с 2022'!$B$4:$X$28,'Форма 1'!AA$8),"")</f>
        <v>4911641.3979999991</v>
      </c>
      <c r="K4720" s="90"/>
      <c r="L4720" s="87"/>
      <c r="M4720" s="103" t="str">
        <f>IF(ISNUMBER('Форма 1'!AD4720),'Форма 1'!$H4720*VLOOKUP('Форма 1'!$F4720,'Придельники с 2022'!$B$4:$X$28,'Форма 1'!AD$8),"")</f>
        <v/>
      </c>
      <c r="N4720" s="103" t="str">
        <f>IF(ISBLANK('Форма 1'!$AE4720),"",IF('Форма 1'!$AE4720=1,'Форма 1'!$H4720*VLOOKUP('Форма 1'!$F4720,'Придельники с 2022'!$B$4:$X$28,'Форма 1'!$AE$8,0),IF('Форма 1'!$AE4720=2,'Форма 1'!$H4720*VLOOKUP('Форма 1'!$F4720,'Придельники с 2022'!$B$4:$X$28,13,0),IF('Форма 1'!$AE4720=3,'Форма 1'!$H4720*VLOOKUP('Форма 1'!$F4720,'Придельники с 2022'!$B$4:$X$28,12,0)))))</f>
        <v/>
      </c>
      <c r="O4720" s="103" t="str">
        <f>IF(ISNUMBER('Форма 1'!AF4720),'Форма 1'!$H4720*VLOOKUP('Форма 1'!$F4720,'Придельники с 2022'!$B$4:$X$28,'Форма 1'!AF$8),"")</f>
        <v/>
      </c>
      <c r="P4720" s="87"/>
      <c r="Q4720" s="103" t="str">
        <f>IF(ISNUMBER('Форма 1'!AH4720),'Форма 1'!$H4720*VLOOKUP('Форма 1'!$F4720,'Придельники с 2022'!$B$4:$X$28,'Форма 1'!AH$8),"")</f>
        <v/>
      </c>
      <c r="R4720" s="103" t="str">
        <f>IF(ISNUMBER('Форма 1'!AI4720),'Форма 1'!$H4720*VLOOKUP('Форма 1'!$F4720,'Придельники с 2022'!$B$4:$X$28,'Форма 1'!AI$8),"")</f>
        <v/>
      </c>
      <c r="S4720" s="103" t="str">
        <f>IF(ISNUMBER('Форма 1'!AJ4720),'Форма 1'!$H4720*VLOOKUP('Форма 1'!$F4720,'Придельники с 2022'!$B$4:$X$28,'Форма 1'!AJ$8),"")</f>
        <v/>
      </c>
      <c r="T4720" s="87"/>
    </row>
    <row r="4721" spans="1:20">
      <c r="A4721" s="188">
        <f t="shared" si="306"/>
        <v>42</v>
      </c>
      <c r="B4721" s="189" t="s">
        <v>4545</v>
      </c>
      <c r="C4721" s="99">
        <f t="shared" si="303"/>
        <v>4903217.05</v>
      </c>
      <c r="D4721" s="103" t="str">
        <f>IF(ISNUMBER('Форма 1'!U4721),'Форма 1'!$H4721*VLOOKUP('Форма 1'!$F4721,'Придельники с 2022'!$B$4:$X$28,'Форма 1'!U$8),"")</f>
        <v/>
      </c>
      <c r="E4721" s="103" t="str">
        <f>IF(ISNUMBER('Форма 1'!V4721),'Форма 1'!$H4721*VLOOKUP('Форма 1'!$F4721,'Придельники с 2022'!$B$4:$X$28,'Форма 1'!V$8),"")</f>
        <v/>
      </c>
      <c r="F4721" s="103" t="str">
        <f>IF(ISNUMBER('Форма 1'!W4721),'Форма 1'!$H4721*VLOOKUP('Форма 1'!$F4721,'Придельники с 2022'!$B$4:$X$28,'Форма 1'!W$8),"")</f>
        <v/>
      </c>
      <c r="G4721" s="103" t="str">
        <f>IF(ISNUMBER('Форма 1'!X4721),'Форма 1'!$H4721*VLOOKUP('Форма 1'!$F4721,'Придельники с 2022'!$B$4:$X$28,'Форма 1'!X$8),"")</f>
        <v/>
      </c>
      <c r="H4721" s="103" t="str">
        <f>IF(ISNUMBER('Форма 1'!Y4721),'Форма 1'!$H4721*VLOOKUP('Форма 1'!$F4721,'Придельники с 2022'!$B$4:$X$28,'Форма 1'!Y$8),"")</f>
        <v/>
      </c>
      <c r="I4721" s="103" t="str">
        <f>IF(ISNUMBER('Форма 1'!Z4721),'Форма 1'!$H4721*VLOOKUP('Форма 1'!$F4721,'Придельники с 2022'!$B$4:$X$28,'Форма 1'!Z$8),"")</f>
        <v/>
      </c>
      <c r="J4721" s="103">
        <f>IF(ISNUMBER('Форма 1'!AA4721),'Форма 1'!$H4721*VLOOKUP('Форма 1'!$F4721,'Придельники с 2022'!$B$4:$X$28,'Форма 1'!AA$8),"")</f>
        <v>4903217.05</v>
      </c>
      <c r="K4721" s="90"/>
      <c r="L4721" s="87"/>
      <c r="M4721" s="103" t="str">
        <f>IF(ISNUMBER('Форма 1'!AD4721),'Форма 1'!$H4721*VLOOKUP('Форма 1'!$F4721,'Придельники с 2022'!$B$4:$X$28,'Форма 1'!AD$8),"")</f>
        <v/>
      </c>
      <c r="N4721" s="103" t="str">
        <f>IF(ISBLANK('Форма 1'!$AE4721),"",IF('Форма 1'!$AE4721=1,'Форма 1'!$H4721*VLOOKUP('Форма 1'!$F4721,'Придельники с 2022'!$B$4:$X$28,'Форма 1'!$AE$8,0),IF('Форма 1'!$AE4721=2,'Форма 1'!$H4721*VLOOKUP('Форма 1'!$F4721,'Придельники с 2022'!$B$4:$X$28,13,0),IF('Форма 1'!$AE4721=3,'Форма 1'!$H4721*VLOOKUP('Форма 1'!$F4721,'Придельники с 2022'!$B$4:$X$28,12,0)))))</f>
        <v/>
      </c>
      <c r="O4721" s="103" t="str">
        <f>IF(ISNUMBER('Форма 1'!AF4721),'Форма 1'!$H4721*VLOOKUP('Форма 1'!$F4721,'Придельники с 2022'!$B$4:$X$28,'Форма 1'!AF$8),"")</f>
        <v/>
      </c>
      <c r="P4721" s="87"/>
      <c r="Q4721" s="103" t="str">
        <f>IF(ISNUMBER('Форма 1'!AH4721),'Форма 1'!$H4721*VLOOKUP('Форма 1'!$F4721,'Придельники с 2022'!$B$4:$X$28,'Форма 1'!AH$8),"")</f>
        <v/>
      </c>
      <c r="R4721" s="103" t="str">
        <f>IF(ISNUMBER('Форма 1'!AI4721),'Форма 1'!$H4721*VLOOKUP('Форма 1'!$F4721,'Придельники с 2022'!$B$4:$X$28,'Форма 1'!AI$8),"")</f>
        <v/>
      </c>
      <c r="S4721" s="103" t="str">
        <f>IF(ISNUMBER('Форма 1'!AJ4721),'Форма 1'!$H4721*VLOOKUP('Форма 1'!$F4721,'Придельники с 2022'!$B$4:$X$28,'Форма 1'!AJ$8),"")</f>
        <v/>
      </c>
      <c r="T4721" s="87"/>
    </row>
    <row r="4722" spans="1:20">
      <c r="A4722" s="188">
        <f t="shared" si="306"/>
        <v>43</v>
      </c>
      <c r="B4722" s="112" t="s">
        <v>4546</v>
      </c>
      <c r="C4722" s="99">
        <f t="shared" si="303"/>
        <v>22301399.889999997</v>
      </c>
      <c r="D4722" s="103" t="str">
        <f>IF(ISNUMBER('Форма 1'!U4722),'Форма 1'!$H4722*VLOOKUP('Форма 1'!$F4722,'Придельники с 2022'!$B$4:$X$28,'Форма 1'!U$8),"")</f>
        <v/>
      </c>
      <c r="E4722" s="103" t="str">
        <f>IF(ISNUMBER('Форма 1'!V4722),'Форма 1'!$H4722*VLOOKUP('Форма 1'!$F4722,'Придельники с 2022'!$B$4:$X$28,'Форма 1'!V$8),"")</f>
        <v/>
      </c>
      <c r="F4722" s="103" t="str">
        <f>IF(ISNUMBER('Форма 1'!W4722),'Форма 1'!$H4722*VLOOKUP('Форма 1'!$F4722,'Придельники с 2022'!$B$4:$X$28,'Форма 1'!W$8),"")</f>
        <v/>
      </c>
      <c r="G4722" s="103" t="str">
        <f>IF(ISNUMBER('Форма 1'!X4722),'Форма 1'!$H4722*VLOOKUP('Форма 1'!$F4722,'Придельники с 2022'!$B$4:$X$28,'Форма 1'!X$8),"")</f>
        <v/>
      </c>
      <c r="H4722" s="103" t="str">
        <f>IF(ISNUMBER('Форма 1'!Y4722),'Форма 1'!$H4722*VLOOKUP('Форма 1'!$F4722,'Придельники с 2022'!$B$4:$X$28,'Форма 1'!Y$8),"")</f>
        <v/>
      </c>
      <c r="I4722" s="103" t="str">
        <f>IF(ISNUMBER('Форма 1'!Z4722),'Форма 1'!$H4722*VLOOKUP('Форма 1'!$F4722,'Придельники с 2022'!$B$4:$X$28,'Форма 1'!Z$8),"")</f>
        <v/>
      </c>
      <c r="J4722" s="103" t="str">
        <f>IF(ISNUMBER('Форма 1'!AA4722),'Форма 1'!$H4722*VLOOKUP('Форма 1'!$F4722,'Придельники с 2022'!$B$4:$X$28,'Форма 1'!AA$8),"")</f>
        <v/>
      </c>
      <c r="K4722" s="90"/>
      <c r="L4722" s="87"/>
      <c r="M4722" s="103" t="str">
        <f>IF(ISNUMBER('Форма 1'!AD4722),'Форма 1'!$H4722*VLOOKUP('Форма 1'!$F4722,'Придельники с 2022'!$B$4:$X$28,'Форма 1'!AD$8),"")</f>
        <v/>
      </c>
      <c r="N4722" s="103">
        <f>IF(ISBLANK('Форма 1'!$AE4722),"",IF('Форма 1'!$AE4722=1,'Форма 1'!$H4722*VLOOKUP('Форма 1'!$F4722,'Придельники с 2022'!$B$4:$X$28,'Форма 1'!$AE$8,0),IF('Форма 1'!$AE4722=2,'Форма 1'!$H4722*VLOOKUP('Форма 1'!$F4722,'Придельники с 2022'!$B$4:$X$28,13,0),IF('Форма 1'!$AE4722=3,'Форма 1'!$H4722*VLOOKUP('Форма 1'!$F4722,'Придельники с 2022'!$B$4:$X$28,12,0)))))</f>
        <v>22301399.889999997</v>
      </c>
      <c r="O4722" s="103" t="str">
        <f>IF(ISNUMBER('Форма 1'!AF4722),'Форма 1'!$H4722*VLOOKUP('Форма 1'!$F4722,'Придельники с 2022'!$B$4:$X$28,'Форма 1'!AF$8),"")</f>
        <v/>
      </c>
      <c r="P4722" s="87"/>
      <c r="Q4722" s="103" t="str">
        <f>IF(ISNUMBER('Форма 1'!AH4722),'Форма 1'!$H4722*VLOOKUP('Форма 1'!$F4722,'Придельники с 2022'!$B$4:$X$28,'Форма 1'!AH$8),"")</f>
        <v/>
      </c>
      <c r="R4722" s="103" t="str">
        <f>IF(ISNUMBER('Форма 1'!AI4722),'Форма 1'!$H4722*VLOOKUP('Форма 1'!$F4722,'Придельники с 2022'!$B$4:$X$28,'Форма 1'!AI$8),"")</f>
        <v/>
      </c>
      <c r="S4722" s="103" t="str">
        <f>IF(ISNUMBER('Форма 1'!AJ4722),'Форма 1'!$H4722*VLOOKUP('Форма 1'!$F4722,'Придельники с 2022'!$B$4:$X$28,'Форма 1'!AJ$8),"")</f>
        <v/>
      </c>
      <c r="T4722" s="87"/>
    </row>
    <row r="4723" spans="1:20">
      <c r="A4723" s="188">
        <f t="shared" si="306"/>
        <v>44</v>
      </c>
      <c r="B4723" s="189" t="s">
        <v>4547</v>
      </c>
      <c r="C4723" s="99">
        <f t="shared" si="303"/>
        <v>4839016.2300000004</v>
      </c>
      <c r="D4723" s="103" t="str">
        <f>IF(ISNUMBER('Форма 1'!U4723),'Форма 1'!$H4723*VLOOKUP('Форма 1'!$F4723,'Придельники с 2022'!$B$4:$X$28,'Форма 1'!U$8),"")</f>
        <v/>
      </c>
      <c r="E4723" s="103" t="str">
        <f>IF(ISNUMBER('Форма 1'!V4723),'Форма 1'!$H4723*VLOOKUP('Форма 1'!$F4723,'Придельники с 2022'!$B$4:$X$28,'Форма 1'!V$8),"")</f>
        <v/>
      </c>
      <c r="F4723" s="103" t="str">
        <f>IF(ISNUMBER('Форма 1'!W4723),'Форма 1'!$H4723*VLOOKUP('Форма 1'!$F4723,'Придельники с 2022'!$B$4:$X$28,'Форма 1'!W$8),"")</f>
        <v/>
      </c>
      <c r="G4723" s="103" t="str">
        <f>IF(ISNUMBER('Форма 1'!X4723),'Форма 1'!$H4723*VLOOKUP('Форма 1'!$F4723,'Придельники с 2022'!$B$4:$X$28,'Форма 1'!X$8),"")</f>
        <v/>
      </c>
      <c r="H4723" s="103" t="str">
        <f>IF(ISNUMBER('Форма 1'!Y4723),'Форма 1'!$H4723*VLOOKUP('Форма 1'!$F4723,'Придельники с 2022'!$B$4:$X$28,'Форма 1'!Y$8),"")</f>
        <v/>
      </c>
      <c r="I4723" s="103" t="str">
        <f>IF(ISNUMBER('Форма 1'!Z4723),'Форма 1'!$H4723*VLOOKUP('Форма 1'!$F4723,'Придельники с 2022'!$B$4:$X$28,'Форма 1'!Z$8),"")</f>
        <v/>
      </c>
      <c r="J4723" s="103">
        <f>IF(ISNUMBER('Форма 1'!AA4723),'Форма 1'!$H4723*VLOOKUP('Форма 1'!$F4723,'Придельники с 2022'!$B$4:$X$28,'Форма 1'!AA$8),"")</f>
        <v>4839016.2300000004</v>
      </c>
      <c r="K4723" s="90"/>
      <c r="L4723" s="87"/>
      <c r="M4723" s="103" t="str">
        <f>IF(ISNUMBER('Форма 1'!AD4723),'Форма 1'!$H4723*VLOOKUP('Форма 1'!$F4723,'Придельники с 2022'!$B$4:$X$28,'Форма 1'!AD$8),"")</f>
        <v/>
      </c>
      <c r="N4723" s="103" t="str">
        <f>IF(ISBLANK('Форма 1'!$AE4723),"",IF('Форма 1'!$AE4723=1,'Форма 1'!$H4723*VLOOKUP('Форма 1'!$F4723,'Придельники с 2022'!$B$4:$X$28,'Форма 1'!$AE$8,0),IF('Форма 1'!$AE4723=2,'Форма 1'!$H4723*VLOOKUP('Форма 1'!$F4723,'Придельники с 2022'!$B$4:$X$28,13,0),IF('Форма 1'!$AE4723=3,'Форма 1'!$H4723*VLOOKUP('Форма 1'!$F4723,'Придельники с 2022'!$B$4:$X$28,12,0)))))</f>
        <v/>
      </c>
      <c r="O4723" s="103" t="str">
        <f>IF(ISNUMBER('Форма 1'!AF4723),'Форма 1'!$H4723*VLOOKUP('Форма 1'!$F4723,'Придельники с 2022'!$B$4:$X$28,'Форма 1'!AF$8),"")</f>
        <v/>
      </c>
      <c r="P4723" s="87"/>
      <c r="Q4723" s="103" t="str">
        <f>IF(ISNUMBER('Форма 1'!AH4723),'Форма 1'!$H4723*VLOOKUP('Форма 1'!$F4723,'Придельники с 2022'!$B$4:$X$28,'Форма 1'!AH$8),"")</f>
        <v/>
      </c>
      <c r="R4723" s="103" t="str">
        <f>IF(ISNUMBER('Форма 1'!AI4723),'Форма 1'!$H4723*VLOOKUP('Форма 1'!$F4723,'Придельники с 2022'!$B$4:$X$28,'Форма 1'!AI$8),"")</f>
        <v/>
      </c>
      <c r="S4723" s="103" t="str">
        <f>IF(ISNUMBER('Форма 1'!AJ4723),'Форма 1'!$H4723*VLOOKUP('Форма 1'!$F4723,'Придельники с 2022'!$B$4:$X$28,'Форма 1'!AJ$8),"")</f>
        <v/>
      </c>
      <c r="T4723" s="87"/>
    </row>
    <row r="4724" spans="1:20">
      <c r="A4724" s="188">
        <f t="shared" si="306"/>
        <v>45</v>
      </c>
      <c r="B4724" s="189" t="s">
        <v>4548</v>
      </c>
      <c r="C4724" s="99">
        <f t="shared" si="303"/>
        <v>27282794.702399999</v>
      </c>
      <c r="D4724" s="103" t="str">
        <f>IF(ISNUMBER('Форма 1'!U4724),'Форма 1'!$H4724*VLOOKUP('Форма 1'!$F4724,'Придельники с 2022'!$B$4:$X$28,'Форма 1'!U$8),"")</f>
        <v/>
      </c>
      <c r="E4724" s="103" t="str">
        <f>IF(ISNUMBER('Форма 1'!V4724),'Форма 1'!$H4724*VLOOKUP('Форма 1'!$F4724,'Придельники с 2022'!$B$4:$X$28,'Форма 1'!V$8),"")</f>
        <v/>
      </c>
      <c r="F4724" s="103" t="str">
        <f>IF(ISNUMBER('Форма 1'!W4724),'Форма 1'!$H4724*VLOOKUP('Форма 1'!$F4724,'Придельники с 2022'!$B$4:$X$28,'Форма 1'!W$8),"")</f>
        <v/>
      </c>
      <c r="G4724" s="103" t="str">
        <f>IF(ISNUMBER('Форма 1'!X4724),'Форма 1'!$H4724*VLOOKUP('Форма 1'!$F4724,'Придельники с 2022'!$B$4:$X$28,'Форма 1'!X$8),"")</f>
        <v/>
      </c>
      <c r="H4724" s="103" t="str">
        <f>IF(ISNUMBER('Форма 1'!Y4724),'Форма 1'!$H4724*VLOOKUP('Форма 1'!$F4724,'Придельники с 2022'!$B$4:$X$28,'Форма 1'!Y$8),"")</f>
        <v/>
      </c>
      <c r="I4724" s="103" t="str">
        <f>IF(ISNUMBER('Форма 1'!Z4724),'Форма 1'!$H4724*VLOOKUP('Форма 1'!$F4724,'Придельники с 2022'!$B$4:$X$28,'Форма 1'!Z$8),"")</f>
        <v/>
      </c>
      <c r="J4724" s="103">
        <f>IF(ISNUMBER('Форма 1'!AA4724),'Форма 1'!$H4724*VLOOKUP('Форма 1'!$F4724,'Придельники с 2022'!$B$4:$X$28,'Форма 1'!AA$8),"")</f>
        <v>4911137.6519999998</v>
      </c>
      <c r="K4724" s="90"/>
      <c r="L4724" s="87"/>
      <c r="M4724" s="103" t="str">
        <f>IF(ISNUMBER('Форма 1'!AD4724),'Форма 1'!$H4724*VLOOKUP('Форма 1'!$F4724,'Придельники с 2022'!$B$4:$X$28,'Форма 1'!AD$8),"")</f>
        <v/>
      </c>
      <c r="N4724" s="103">
        <f>IF(ISBLANK('Форма 1'!$AE4724),"",IF('Форма 1'!$AE4724=1,'Форма 1'!$H4724*VLOOKUP('Форма 1'!$F4724,'Придельники с 2022'!$B$4:$X$28,'Форма 1'!$AE$8,0),IF('Форма 1'!$AE4724=2,'Форма 1'!$H4724*VLOOKUP('Форма 1'!$F4724,'Придельники с 2022'!$B$4:$X$28,13,0),IF('Форма 1'!$AE4724=3,'Форма 1'!$H4724*VLOOKUP('Форма 1'!$F4724,'Придельники с 2022'!$B$4:$X$28,12,0)))))</f>
        <v>22371657.0504</v>
      </c>
      <c r="O4724" s="103" t="str">
        <f>IF(ISNUMBER('Форма 1'!AF4724),'Форма 1'!$H4724*VLOOKUP('Форма 1'!$F4724,'Придельники с 2022'!$B$4:$X$28,'Форма 1'!AF$8),"")</f>
        <v/>
      </c>
      <c r="P4724" s="87"/>
      <c r="Q4724" s="103" t="str">
        <f>IF(ISNUMBER('Форма 1'!AH4724),'Форма 1'!$H4724*VLOOKUP('Форма 1'!$F4724,'Придельники с 2022'!$B$4:$X$28,'Форма 1'!AH$8),"")</f>
        <v/>
      </c>
      <c r="R4724" s="103" t="str">
        <f>IF(ISNUMBER('Форма 1'!AI4724),'Форма 1'!$H4724*VLOOKUP('Форма 1'!$F4724,'Придельники с 2022'!$B$4:$X$28,'Форма 1'!AI$8),"")</f>
        <v/>
      </c>
      <c r="S4724" s="103" t="str">
        <f>IF(ISNUMBER('Форма 1'!AJ4724),'Форма 1'!$H4724*VLOOKUP('Форма 1'!$F4724,'Придельники с 2022'!$B$4:$X$28,'Форма 1'!AJ$8),"")</f>
        <v/>
      </c>
      <c r="T4724" s="87"/>
    </row>
    <row r="4725" spans="1:20">
      <c r="A4725" s="188">
        <f>A4724+1</f>
        <v>46</v>
      </c>
      <c r="B4725" s="189" t="s">
        <v>4549</v>
      </c>
      <c r="C4725" s="99">
        <f>SUM(D4725:J4725,L4725:T4725)</f>
        <v>4923742.0199999996</v>
      </c>
      <c r="D4725" s="103" t="str">
        <f>IF(ISNUMBER('Форма 1'!U4725),'Форма 1'!$H4725*VLOOKUP('Форма 1'!$F4725,'Придельники с 2022'!$B$4:$X$28,'Форма 1'!U$8),"")</f>
        <v/>
      </c>
      <c r="E4725" s="103" t="str">
        <f>IF(ISNUMBER('Форма 1'!V4725),'Форма 1'!$H4725*VLOOKUP('Форма 1'!$F4725,'Придельники с 2022'!$B$4:$X$28,'Форма 1'!V$8),"")</f>
        <v/>
      </c>
      <c r="F4725" s="103" t="str">
        <f>IF(ISNUMBER('Форма 1'!W4725),'Форма 1'!$H4725*VLOOKUP('Форма 1'!$F4725,'Придельники с 2022'!$B$4:$X$28,'Форма 1'!W$8),"")</f>
        <v/>
      </c>
      <c r="G4725" s="103" t="str">
        <f>IF(ISNUMBER('Форма 1'!X4725),'Форма 1'!$H4725*VLOOKUP('Форма 1'!$F4725,'Придельники с 2022'!$B$4:$X$28,'Форма 1'!X$8),"")</f>
        <v/>
      </c>
      <c r="H4725" s="103" t="str">
        <f>IF(ISNUMBER('Форма 1'!Y4725),'Форма 1'!$H4725*VLOOKUP('Форма 1'!$F4725,'Придельники с 2022'!$B$4:$X$28,'Форма 1'!Y$8),"")</f>
        <v/>
      </c>
      <c r="I4725" s="103" t="str">
        <f>IF(ISNUMBER('Форма 1'!Z4725),'Форма 1'!$H4725*VLOOKUP('Форма 1'!$F4725,'Придельники с 2022'!$B$4:$X$28,'Форма 1'!Z$8),"")</f>
        <v/>
      </c>
      <c r="J4725" s="103">
        <f>IF(ISNUMBER('Форма 1'!AA4725),'Форма 1'!$H4725*VLOOKUP('Форма 1'!$F4725,'Придельники с 2022'!$B$4:$X$28,'Форма 1'!AA$8),"")</f>
        <v>4923742.0199999996</v>
      </c>
      <c r="K4725" s="90"/>
      <c r="L4725" s="87"/>
      <c r="M4725" s="103" t="str">
        <f>IF(ISNUMBER('Форма 1'!AD4725),'Форма 1'!$H4725*VLOOKUP('Форма 1'!$F4725,'Придельники с 2022'!$B$4:$X$28,'Форма 1'!AD$8),"")</f>
        <v/>
      </c>
      <c r="N4725" s="103" t="str">
        <f>IF(ISBLANK('Форма 1'!$AE4725),"",IF('Форма 1'!$AE4725=1,'Форма 1'!$H4725*VLOOKUP('Форма 1'!$F4725,'Придельники с 2022'!$B$4:$X$28,'Форма 1'!$AE$8,0),IF('Форма 1'!$AE4725=2,'Форма 1'!$H4725*VLOOKUP('Форма 1'!$F4725,'Придельники с 2022'!$B$4:$X$28,13,0),IF('Форма 1'!$AE4725=3,'Форма 1'!$H4725*VLOOKUP('Форма 1'!$F4725,'Придельники с 2022'!$B$4:$X$28,12,0)))))</f>
        <v/>
      </c>
      <c r="O4725" s="103" t="str">
        <f>IF(ISNUMBER('Форма 1'!AF4725),'Форма 1'!$H4725*VLOOKUP('Форма 1'!$F4725,'Придельники с 2022'!$B$4:$X$28,'Форма 1'!AF$8),"")</f>
        <v/>
      </c>
      <c r="P4725" s="87"/>
      <c r="Q4725" s="103" t="str">
        <f>IF(ISNUMBER('Форма 1'!AH4725),'Форма 1'!$H4725*VLOOKUP('Форма 1'!$F4725,'Придельники с 2022'!$B$4:$X$28,'Форма 1'!AH$8),"")</f>
        <v/>
      </c>
      <c r="R4725" s="103" t="str">
        <f>IF(ISNUMBER('Форма 1'!AI4725),'Форма 1'!$H4725*VLOOKUP('Форма 1'!$F4725,'Придельники с 2022'!$B$4:$X$28,'Форма 1'!AI$8),"")</f>
        <v/>
      </c>
      <c r="S4725" s="103" t="str">
        <f>IF(ISNUMBER('Форма 1'!AJ4725),'Форма 1'!$H4725*VLOOKUP('Форма 1'!$F4725,'Придельники с 2022'!$B$4:$X$28,'Форма 1'!AJ$8),"")</f>
        <v/>
      </c>
      <c r="T4725" s="87"/>
    </row>
    <row r="4726" spans="1:20">
      <c r="A4726" s="188">
        <f>A4725+1</f>
        <v>47</v>
      </c>
      <c r="B4726" s="189" t="s">
        <v>5063</v>
      </c>
      <c r="C4726" s="99">
        <f>SUM(D4726:J4726,L4726:T4726)</f>
        <v>26738732.776000001</v>
      </c>
      <c r="D4726" s="103" t="str">
        <f>IF(ISNUMBER('Форма 1'!U4726),'Форма 1'!$H4726*VLOOKUP('Форма 1'!$F4726,'Придельники с 2022'!$B$4:$X$28,'Форма 1'!U$8),"")</f>
        <v/>
      </c>
      <c r="E4726" s="103" t="str">
        <f>IF(ISNUMBER('Форма 1'!V4726),'Форма 1'!$H4726*VLOOKUP('Форма 1'!$F4726,'Придельники с 2022'!$B$4:$X$28,'Форма 1'!V$8),"")</f>
        <v/>
      </c>
      <c r="F4726" s="103" t="str">
        <f>IF(ISNUMBER('Форма 1'!W4726),'Форма 1'!$H4726*VLOOKUP('Форма 1'!$F4726,'Придельники с 2022'!$B$4:$X$28,'Форма 1'!W$8),"")</f>
        <v/>
      </c>
      <c r="G4726" s="103" t="str">
        <f>IF(ISNUMBER('Форма 1'!X4726),'Форма 1'!$H4726*VLOOKUP('Форма 1'!$F4726,'Придельники с 2022'!$B$4:$X$28,'Форма 1'!X$8),"")</f>
        <v/>
      </c>
      <c r="H4726" s="103" t="str">
        <f>IF(ISNUMBER('Форма 1'!Y4726),'Форма 1'!$H4726*VLOOKUP('Форма 1'!$F4726,'Придельники с 2022'!$B$4:$X$28,'Форма 1'!Y$8),"")</f>
        <v/>
      </c>
      <c r="I4726" s="103" t="str">
        <f>IF(ISNUMBER('Форма 1'!Z4726),'Форма 1'!$H4726*VLOOKUP('Форма 1'!$F4726,'Придельники с 2022'!$B$4:$X$28,'Форма 1'!Z$8),"")</f>
        <v/>
      </c>
      <c r="J4726" s="103" t="str">
        <f>IF(ISNUMBER('Форма 1'!AA4726),'Форма 1'!$H4726*VLOOKUP('Форма 1'!$F4726,'Придельники с 2022'!$B$4:$X$28,'Форма 1'!AA$8),"")</f>
        <v/>
      </c>
      <c r="K4726" s="90"/>
      <c r="L4726" s="87"/>
      <c r="M4726" s="103" t="str">
        <f>IF(ISNUMBER('Форма 1'!AD4726),'Форма 1'!$H4726*VLOOKUP('Форма 1'!$F4726,'Придельники с 2022'!$B$4:$X$28,'Форма 1'!AD$8),"")</f>
        <v/>
      </c>
      <c r="N4726" s="103">
        <f>IF(ISBLANK('Форма 1'!$AE4726),"",IF('Форма 1'!$AE4726=1,'Форма 1'!$H4726*VLOOKUP('Форма 1'!$F4726,'Придельники с 2022'!$B$4:$X$28,'Форма 1'!$AE$8,0),IF('Форма 1'!$AE4726=2,'Форма 1'!$H4726*VLOOKUP('Форма 1'!$F4726,'Придельники с 2022'!$B$4:$X$28,13,0),IF('Форма 1'!$AE4726=3,'Форма 1'!$H4726*VLOOKUP('Форма 1'!$F4726,'Придельники с 2022'!$B$4:$X$28,12,0)))))</f>
        <v>26738732.776000001</v>
      </c>
      <c r="O4726" s="103" t="str">
        <f>IF(ISNUMBER('Форма 1'!AF4726),'Форма 1'!$H4726*VLOOKUP('Форма 1'!$F4726,'Придельники с 2022'!$B$4:$X$28,'Форма 1'!AF$8),"")</f>
        <v/>
      </c>
      <c r="P4726" s="87"/>
      <c r="Q4726" s="103" t="str">
        <f>IF(ISNUMBER('Форма 1'!AH4726),'Форма 1'!$H4726*VLOOKUP('Форма 1'!$F4726,'Придельники с 2022'!$B$4:$X$28,'Форма 1'!AH$8),"")</f>
        <v/>
      </c>
      <c r="R4726" s="103" t="str">
        <f>IF(ISNUMBER('Форма 1'!AI4726),'Форма 1'!$H4726*VLOOKUP('Форма 1'!$F4726,'Придельники с 2022'!$B$4:$X$28,'Форма 1'!AI$8),"")</f>
        <v/>
      </c>
      <c r="S4726" s="103" t="str">
        <f>IF(ISNUMBER('Форма 1'!AJ4726),'Форма 1'!$H4726*VLOOKUP('Форма 1'!$F4726,'Придельники с 2022'!$B$4:$X$28,'Форма 1'!AJ$8),"")</f>
        <v/>
      </c>
      <c r="T4726" s="87"/>
    </row>
    <row r="4727" spans="1:20">
      <c r="A4727" s="188">
        <f>A4725+1</f>
        <v>47</v>
      </c>
      <c r="B4727" s="189" t="s">
        <v>4550</v>
      </c>
      <c r="C4727" s="99">
        <f t="shared" si="303"/>
        <v>4963152.6269999994</v>
      </c>
      <c r="D4727" s="103" t="str">
        <f>IF(ISNUMBER('Форма 1'!U4727),'Форма 1'!$H4727*VLOOKUP('Форма 1'!$F4727,'Придельники с 2022'!$B$4:$X$28,'Форма 1'!U$8),"")</f>
        <v/>
      </c>
      <c r="E4727" s="103" t="str">
        <f>IF(ISNUMBER('Форма 1'!V4727),'Форма 1'!$H4727*VLOOKUP('Форма 1'!$F4727,'Придельники с 2022'!$B$4:$X$28,'Форма 1'!V$8),"")</f>
        <v/>
      </c>
      <c r="F4727" s="103" t="str">
        <f>IF(ISNUMBER('Форма 1'!W4727),'Форма 1'!$H4727*VLOOKUP('Форма 1'!$F4727,'Придельники с 2022'!$B$4:$X$28,'Форма 1'!W$8),"")</f>
        <v/>
      </c>
      <c r="G4727" s="103" t="str">
        <f>IF(ISNUMBER('Форма 1'!X4727),'Форма 1'!$H4727*VLOOKUP('Форма 1'!$F4727,'Придельники с 2022'!$B$4:$X$28,'Форма 1'!X$8),"")</f>
        <v/>
      </c>
      <c r="H4727" s="103" t="str">
        <f>IF(ISNUMBER('Форма 1'!Y4727),'Форма 1'!$H4727*VLOOKUP('Форма 1'!$F4727,'Придельники с 2022'!$B$4:$X$28,'Форма 1'!Y$8),"")</f>
        <v/>
      </c>
      <c r="I4727" s="103" t="str">
        <f>IF(ISNUMBER('Форма 1'!Z4727),'Форма 1'!$H4727*VLOOKUP('Форма 1'!$F4727,'Придельники с 2022'!$B$4:$X$28,'Форма 1'!Z$8),"")</f>
        <v/>
      </c>
      <c r="J4727" s="103" t="str">
        <f>IF(ISNUMBER('Форма 1'!AA4727),'Форма 1'!$H4727*VLOOKUP('Форма 1'!$F4727,'Придельники с 2022'!$B$4:$X$28,'Форма 1'!AA$8),"")</f>
        <v/>
      </c>
      <c r="K4727" s="90"/>
      <c r="L4727" s="87"/>
      <c r="M4727" s="103">
        <f>IF(ISNUMBER('Форма 1'!AD4727),'Форма 1'!$H4727*VLOOKUP('Форма 1'!$F4727,'Придельники с 2022'!$B$4:$X$28,'Форма 1'!AD$8),"")</f>
        <v>4963152.6269999994</v>
      </c>
      <c r="N4727" s="103" t="str">
        <f>IF(ISBLANK('Форма 1'!$AE4727),"",IF('Форма 1'!$AE4727=1,'Форма 1'!$H4727*VLOOKUP('Форма 1'!$F4727,'Придельники с 2022'!$B$4:$X$28,'Форма 1'!$AE$8,0),IF('Форма 1'!$AE4727=2,'Форма 1'!$H4727*VLOOKUP('Форма 1'!$F4727,'Придельники с 2022'!$B$4:$X$28,13,0),IF('Форма 1'!$AE4727=3,'Форма 1'!$H4727*VLOOKUP('Форма 1'!$F4727,'Придельники с 2022'!$B$4:$X$28,12,0)))))</f>
        <v/>
      </c>
      <c r="O4727" s="103" t="str">
        <f>IF(ISNUMBER('Форма 1'!AF4727),'Форма 1'!$H4727*VLOOKUP('Форма 1'!$F4727,'Придельники с 2022'!$B$4:$X$28,'Форма 1'!AF$8),"")</f>
        <v/>
      </c>
      <c r="P4727" s="87"/>
      <c r="Q4727" s="103" t="str">
        <f>IF(ISNUMBER('Форма 1'!AH4727),'Форма 1'!$H4727*VLOOKUP('Форма 1'!$F4727,'Придельники с 2022'!$B$4:$X$28,'Форма 1'!AH$8),"")</f>
        <v/>
      </c>
      <c r="R4727" s="103" t="str">
        <f>IF(ISNUMBER('Форма 1'!AI4727),'Форма 1'!$H4727*VLOOKUP('Форма 1'!$F4727,'Придельники с 2022'!$B$4:$X$28,'Форма 1'!AI$8),"")</f>
        <v/>
      </c>
      <c r="S4727" s="103" t="str">
        <f>IF(ISNUMBER('Форма 1'!AJ4727),'Форма 1'!$H4727*VLOOKUP('Форма 1'!$F4727,'Придельники с 2022'!$B$4:$X$28,'Форма 1'!AJ$8),"")</f>
        <v/>
      </c>
      <c r="T4727" s="87"/>
    </row>
    <row r="4728" spans="1:20">
      <c r="A4728" s="188">
        <f t="shared" si="306"/>
        <v>48</v>
      </c>
      <c r="B4728" s="189" t="s">
        <v>4551</v>
      </c>
      <c r="C4728" s="99">
        <f t="shared" si="303"/>
        <v>5142831.5590000004</v>
      </c>
      <c r="D4728" s="103" t="str">
        <f>IF(ISNUMBER('Форма 1'!U4728),'Форма 1'!$H4728*VLOOKUP('Форма 1'!$F4728,'Придельники с 2022'!$B$4:$X$28,'Форма 1'!U$8),"")</f>
        <v/>
      </c>
      <c r="E4728" s="103" t="str">
        <f>IF(ISNUMBER('Форма 1'!V4728),'Форма 1'!$H4728*VLOOKUP('Форма 1'!$F4728,'Придельники с 2022'!$B$4:$X$28,'Форма 1'!V$8),"")</f>
        <v/>
      </c>
      <c r="F4728" s="103" t="str">
        <f>IF(ISNUMBER('Форма 1'!W4728),'Форма 1'!$H4728*VLOOKUP('Форма 1'!$F4728,'Придельники с 2022'!$B$4:$X$28,'Форма 1'!W$8),"")</f>
        <v/>
      </c>
      <c r="G4728" s="103" t="str">
        <f>IF(ISNUMBER('Форма 1'!X4728),'Форма 1'!$H4728*VLOOKUP('Форма 1'!$F4728,'Придельники с 2022'!$B$4:$X$28,'Форма 1'!X$8),"")</f>
        <v/>
      </c>
      <c r="H4728" s="103" t="str">
        <f>IF(ISNUMBER('Форма 1'!Y4728),'Форма 1'!$H4728*VLOOKUP('Форма 1'!$F4728,'Придельники с 2022'!$B$4:$X$28,'Форма 1'!Y$8),"")</f>
        <v/>
      </c>
      <c r="I4728" s="103" t="str">
        <f>IF(ISNUMBER('Форма 1'!Z4728),'Форма 1'!$H4728*VLOOKUP('Форма 1'!$F4728,'Придельники с 2022'!$B$4:$X$28,'Форма 1'!Z$8),"")</f>
        <v/>
      </c>
      <c r="J4728" s="103" t="str">
        <f>IF(ISNUMBER('Форма 1'!AA4728),'Форма 1'!$H4728*VLOOKUP('Форма 1'!$F4728,'Придельники с 2022'!$B$4:$X$28,'Форма 1'!AA$8),"")</f>
        <v/>
      </c>
      <c r="K4728" s="90"/>
      <c r="L4728" s="87"/>
      <c r="M4728" s="103">
        <f>IF(ISNUMBER('Форма 1'!AD4728),'Форма 1'!$H4728*VLOOKUP('Форма 1'!$F4728,'Придельники с 2022'!$B$4:$X$28,'Форма 1'!AD$8),"")</f>
        <v>5142831.5590000004</v>
      </c>
      <c r="N4728" s="103" t="str">
        <f>IF(ISBLANK('Форма 1'!$AE4728),"",IF('Форма 1'!$AE4728=1,'Форма 1'!$H4728*VLOOKUP('Форма 1'!$F4728,'Придельники с 2022'!$B$4:$X$28,'Форма 1'!$AE$8,0),IF('Форма 1'!$AE4728=2,'Форма 1'!$H4728*VLOOKUP('Форма 1'!$F4728,'Придельники с 2022'!$B$4:$X$28,13,0),IF('Форма 1'!$AE4728=3,'Форма 1'!$H4728*VLOOKUP('Форма 1'!$F4728,'Придельники с 2022'!$B$4:$X$28,12,0)))))</f>
        <v/>
      </c>
      <c r="O4728" s="103" t="str">
        <f>IF(ISNUMBER('Форма 1'!AF4728),'Форма 1'!$H4728*VLOOKUP('Форма 1'!$F4728,'Придельники с 2022'!$B$4:$X$28,'Форма 1'!AF$8),"")</f>
        <v/>
      </c>
      <c r="P4728" s="87"/>
      <c r="Q4728" s="103" t="str">
        <f>IF(ISNUMBER('Форма 1'!AH4728),'Форма 1'!$H4728*VLOOKUP('Форма 1'!$F4728,'Придельники с 2022'!$B$4:$X$28,'Форма 1'!AH$8),"")</f>
        <v/>
      </c>
      <c r="R4728" s="103" t="str">
        <f>IF(ISNUMBER('Форма 1'!AI4728),'Форма 1'!$H4728*VLOOKUP('Форма 1'!$F4728,'Придельники с 2022'!$B$4:$X$28,'Форма 1'!AI$8),"")</f>
        <v/>
      </c>
      <c r="S4728" s="103" t="str">
        <f>IF(ISNUMBER('Форма 1'!AJ4728),'Форма 1'!$H4728*VLOOKUP('Форма 1'!$F4728,'Придельники с 2022'!$B$4:$X$28,'Форма 1'!AJ$8),"")</f>
        <v/>
      </c>
      <c r="T4728" s="87"/>
    </row>
    <row r="4729" spans="1:20">
      <c r="A4729" s="188">
        <f t="shared" si="306"/>
        <v>49</v>
      </c>
      <c r="B4729" s="189" t="s">
        <v>4552</v>
      </c>
      <c r="C4729" s="99">
        <f t="shared" si="303"/>
        <v>7681274.3430000003</v>
      </c>
      <c r="D4729" s="103" t="str">
        <f>IF(ISNUMBER('Форма 1'!U4729),'Форма 1'!$H4729*VLOOKUP('Форма 1'!$F4729,'Придельники с 2022'!$B$4:$X$28,'Форма 1'!U$8),"")</f>
        <v/>
      </c>
      <c r="E4729" s="103" t="str">
        <f>IF(ISNUMBER('Форма 1'!V4729),'Форма 1'!$H4729*VLOOKUP('Форма 1'!$F4729,'Придельники с 2022'!$B$4:$X$28,'Форма 1'!V$8),"")</f>
        <v/>
      </c>
      <c r="F4729" s="103" t="str">
        <f>IF(ISNUMBER('Форма 1'!W4729),'Форма 1'!$H4729*VLOOKUP('Форма 1'!$F4729,'Придельники с 2022'!$B$4:$X$28,'Форма 1'!W$8),"")</f>
        <v/>
      </c>
      <c r="G4729" s="103" t="str">
        <f>IF(ISNUMBER('Форма 1'!X4729),'Форма 1'!$H4729*VLOOKUP('Форма 1'!$F4729,'Придельники с 2022'!$B$4:$X$28,'Форма 1'!X$8),"")</f>
        <v/>
      </c>
      <c r="H4729" s="103" t="str">
        <f>IF(ISNUMBER('Форма 1'!Y4729),'Форма 1'!$H4729*VLOOKUP('Форма 1'!$F4729,'Придельники с 2022'!$B$4:$X$28,'Форма 1'!Y$8),"")</f>
        <v/>
      </c>
      <c r="I4729" s="103" t="str">
        <f>IF(ISNUMBER('Форма 1'!Z4729),'Форма 1'!$H4729*VLOOKUP('Форма 1'!$F4729,'Придельники с 2022'!$B$4:$X$28,'Форма 1'!Z$8),"")</f>
        <v/>
      </c>
      <c r="J4729" s="103" t="str">
        <f>IF(ISNUMBER('Форма 1'!AA4729),'Форма 1'!$H4729*VLOOKUP('Форма 1'!$F4729,'Придельники с 2022'!$B$4:$X$28,'Форма 1'!AA$8),"")</f>
        <v/>
      </c>
      <c r="K4729" s="90"/>
      <c r="L4729" s="87"/>
      <c r="M4729" s="103">
        <f>IF(ISNUMBER('Форма 1'!AD4729),'Форма 1'!$H4729*VLOOKUP('Форма 1'!$F4729,'Придельники с 2022'!$B$4:$X$28,'Форма 1'!AD$8),"")</f>
        <v>7681274.3430000003</v>
      </c>
      <c r="N4729" s="103" t="str">
        <f>IF(ISBLANK('Форма 1'!$AE4729),"",IF('Форма 1'!$AE4729=1,'Форма 1'!$H4729*VLOOKUP('Форма 1'!$F4729,'Придельники с 2022'!$B$4:$X$28,'Форма 1'!$AE$8,0),IF('Форма 1'!$AE4729=2,'Форма 1'!$H4729*VLOOKUP('Форма 1'!$F4729,'Придельники с 2022'!$B$4:$X$28,13,0),IF('Форма 1'!$AE4729=3,'Форма 1'!$H4729*VLOOKUP('Форма 1'!$F4729,'Придельники с 2022'!$B$4:$X$28,12,0)))))</f>
        <v/>
      </c>
      <c r="O4729" s="103" t="str">
        <f>IF(ISNUMBER('Форма 1'!AF4729),'Форма 1'!$H4729*VLOOKUP('Форма 1'!$F4729,'Придельники с 2022'!$B$4:$X$28,'Форма 1'!AF$8),"")</f>
        <v/>
      </c>
      <c r="P4729" s="87"/>
      <c r="Q4729" s="103" t="str">
        <f>IF(ISNUMBER('Форма 1'!AH4729),'Форма 1'!$H4729*VLOOKUP('Форма 1'!$F4729,'Придельники с 2022'!$B$4:$X$28,'Форма 1'!AH$8),"")</f>
        <v/>
      </c>
      <c r="R4729" s="103" t="str">
        <f>IF(ISNUMBER('Форма 1'!AI4729),'Форма 1'!$H4729*VLOOKUP('Форма 1'!$F4729,'Придельники с 2022'!$B$4:$X$28,'Форма 1'!AI$8),"")</f>
        <v/>
      </c>
      <c r="S4729" s="103" t="str">
        <f>IF(ISNUMBER('Форма 1'!AJ4729),'Форма 1'!$H4729*VLOOKUP('Форма 1'!$F4729,'Придельники с 2022'!$B$4:$X$28,'Форма 1'!AJ$8),"")</f>
        <v/>
      </c>
      <c r="T4729" s="87"/>
    </row>
    <row r="4730" spans="1:20">
      <c r="A4730" s="188">
        <f t="shared" si="306"/>
        <v>50</v>
      </c>
      <c r="B4730" s="189" t="s">
        <v>4553</v>
      </c>
      <c r="C4730" s="99">
        <f t="shared" si="303"/>
        <v>1389170.8740000001</v>
      </c>
      <c r="D4730" s="103">
        <f>IF(ISNUMBER('Форма 1'!U4730),'Форма 1'!$H4730*VLOOKUP('Форма 1'!$F4730,'Придельники с 2022'!$B$4:$X$28,'Форма 1'!U$8),"")</f>
        <v>1389170.8740000001</v>
      </c>
      <c r="E4730" s="103" t="str">
        <f>IF(ISNUMBER('Форма 1'!V4730),'Форма 1'!$H4730*VLOOKUP('Форма 1'!$F4730,'Придельники с 2022'!$B$4:$X$28,'Форма 1'!V$8),"")</f>
        <v/>
      </c>
      <c r="F4730" s="103" t="str">
        <f>IF(ISNUMBER('Форма 1'!W4730),'Форма 1'!$H4730*VLOOKUP('Форма 1'!$F4730,'Придельники с 2022'!$B$4:$X$28,'Форма 1'!W$8),"")</f>
        <v/>
      </c>
      <c r="G4730" s="103" t="str">
        <f>IF(ISNUMBER('Форма 1'!X4730),'Форма 1'!$H4730*VLOOKUP('Форма 1'!$F4730,'Придельники с 2022'!$B$4:$X$28,'Форма 1'!X$8),"")</f>
        <v/>
      </c>
      <c r="H4730" s="103" t="str">
        <f>IF(ISNUMBER('Форма 1'!Y4730),'Форма 1'!$H4730*VLOOKUP('Форма 1'!$F4730,'Придельники с 2022'!$B$4:$X$28,'Форма 1'!Y$8),"")</f>
        <v/>
      </c>
      <c r="I4730" s="103" t="str">
        <f>IF(ISNUMBER('Форма 1'!Z4730),'Форма 1'!$H4730*VLOOKUP('Форма 1'!$F4730,'Придельники с 2022'!$B$4:$X$28,'Форма 1'!Z$8),"")</f>
        <v/>
      </c>
      <c r="J4730" s="103" t="str">
        <f>IF(ISNUMBER('Форма 1'!AA4730),'Форма 1'!$H4730*VLOOKUP('Форма 1'!$F4730,'Придельники с 2022'!$B$4:$X$28,'Форма 1'!AA$8),"")</f>
        <v/>
      </c>
      <c r="K4730" s="90"/>
      <c r="L4730" s="87"/>
      <c r="M4730" s="103" t="str">
        <f>IF(ISNUMBER('Форма 1'!AD4730),'Форма 1'!$H4730*VLOOKUP('Форма 1'!$F4730,'Придельники с 2022'!$B$4:$X$28,'Форма 1'!AD$8),"")</f>
        <v/>
      </c>
      <c r="N4730" s="103" t="str">
        <f>IF(ISBLANK('Форма 1'!$AE4730),"",IF('Форма 1'!$AE4730=1,'Форма 1'!$H4730*VLOOKUP('Форма 1'!$F4730,'Придельники с 2022'!$B$4:$X$28,'Форма 1'!$AE$8,0),IF('Форма 1'!$AE4730=2,'Форма 1'!$H4730*VLOOKUP('Форма 1'!$F4730,'Придельники с 2022'!$B$4:$X$28,13,0),IF('Форма 1'!$AE4730=3,'Форма 1'!$H4730*VLOOKUP('Форма 1'!$F4730,'Придельники с 2022'!$B$4:$X$28,12,0)))))</f>
        <v/>
      </c>
      <c r="O4730" s="103" t="str">
        <f>IF(ISNUMBER('Форма 1'!AF4730),'Форма 1'!$H4730*VLOOKUP('Форма 1'!$F4730,'Придельники с 2022'!$B$4:$X$28,'Форма 1'!AF$8),"")</f>
        <v/>
      </c>
      <c r="P4730" s="87"/>
      <c r="Q4730" s="103" t="str">
        <f>IF(ISNUMBER('Форма 1'!AH4730),'Форма 1'!$H4730*VLOOKUP('Форма 1'!$F4730,'Придельники с 2022'!$B$4:$X$28,'Форма 1'!AH$8),"")</f>
        <v/>
      </c>
      <c r="R4730" s="103" t="str">
        <f>IF(ISNUMBER('Форма 1'!AI4730),'Форма 1'!$H4730*VLOOKUP('Форма 1'!$F4730,'Придельники с 2022'!$B$4:$X$28,'Форма 1'!AI$8),"")</f>
        <v/>
      </c>
      <c r="S4730" s="103" t="str">
        <f>IF(ISNUMBER('Форма 1'!AJ4730),'Форма 1'!$H4730*VLOOKUP('Форма 1'!$F4730,'Придельники с 2022'!$B$4:$X$28,'Форма 1'!AJ$8),"")</f>
        <v/>
      </c>
      <c r="T4730" s="87"/>
    </row>
    <row r="4731" spans="1:20">
      <c r="A4731" s="188">
        <f t="shared" si="306"/>
        <v>51</v>
      </c>
      <c r="B4731" s="189" t="s">
        <v>4554</v>
      </c>
      <c r="C4731" s="99">
        <f t="shared" si="303"/>
        <v>4276991.4560000002</v>
      </c>
      <c r="D4731" s="103" t="str">
        <f>IF(ISNUMBER('Форма 1'!U4731),'Форма 1'!$H4731*VLOOKUP('Форма 1'!$F4731,'Придельники с 2022'!$B$4:$X$28,'Форма 1'!U$8),"")</f>
        <v/>
      </c>
      <c r="E4731" s="103" t="str">
        <f>IF(ISNUMBER('Форма 1'!V4731),'Форма 1'!$H4731*VLOOKUP('Форма 1'!$F4731,'Придельники с 2022'!$B$4:$X$28,'Форма 1'!V$8),"")</f>
        <v/>
      </c>
      <c r="F4731" s="103" t="str">
        <f>IF(ISNUMBER('Форма 1'!W4731),'Форма 1'!$H4731*VLOOKUP('Форма 1'!$F4731,'Придельники с 2022'!$B$4:$X$28,'Форма 1'!W$8),"")</f>
        <v/>
      </c>
      <c r="G4731" s="103" t="str">
        <f>IF(ISNUMBER('Форма 1'!X4731),'Форма 1'!$H4731*VLOOKUP('Форма 1'!$F4731,'Придельники с 2022'!$B$4:$X$28,'Форма 1'!X$8),"")</f>
        <v/>
      </c>
      <c r="H4731" s="103" t="str">
        <f>IF(ISNUMBER('Форма 1'!Y4731),'Форма 1'!$H4731*VLOOKUP('Форма 1'!$F4731,'Придельники с 2022'!$B$4:$X$28,'Форма 1'!Y$8),"")</f>
        <v/>
      </c>
      <c r="I4731" s="103" t="str">
        <f>IF(ISNUMBER('Форма 1'!Z4731),'Форма 1'!$H4731*VLOOKUP('Форма 1'!$F4731,'Придельники с 2022'!$B$4:$X$28,'Форма 1'!Z$8),"")</f>
        <v/>
      </c>
      <c r="J4731" s="103" t="str">
        <f>IF(ISNUMBER('Форма 1'!AA4731),'Форма 1'!$H4731*VLOOKUP('Форма 1'!$F4731,'Придельники с 2022'!$B$4:$X$28,'Форма 1'!AA$8),"")</f>
        <v/>
      </c>
      <c r="K4731" s="90"/>
      <c r="L4731" s="87"/>
      <c r="M4731" s="103" t="str">
        <f>IF(ISNUMBER('Форма 1'!AD4731),'Форма 1'!$H4731*VLOOKUP('Форма 1'!$F4731,'Придельники с 2022'!$B$4:$X$28,'Форма 1'!AD$8),"")</f>
        <v/>
      </c>
      <c r="N4731" s="103" t="str">
        <f>IF(ISBLANK('Форма 1'!$AE4731),"",IF('Форма 1'!$AE4731=1,'Форма 1'!$H4731*VLOOKUP('Форма 1'!$F4731,'Придельники с 2022'!$B$4:$X$28,'Форма 1'!$AE$8,0),IF('Форма 1'!$AE4731=2,'Форма 1'!$H4731*VLOOKUP('Форма 1'!$F4731,'Придельники с 2022'!$B$4:$X$28,13,0),IF('Форма 1'!$AE4731=3,'Форма 1'!$H4731*VLOOKUP('Форма 1'!$F4731,'Придельники с 2022'!$B$4:$X$28,12,0)))))</f>
        <v/>
      </c>
      <c r="O4731" s="103" t="str">
        <f>IF(ISNUMBER('Форма 1'!AF4731),'Форма 1'!$H4731*VLOOKUP('Форма 1'!$F4731,'Придельники с 2022'!$B$4:$X$28,'Форма 1'!AF$8),"")</f>
        <v/>
      </c>
      <c r="P4731" s="87"/>
      <c r="Q4731" s="103">
        <f>IF(ISNUMBER('Форма 1'!AH4731),'Форма 1'!$H4731*VLOOKUP('Форма 1'!$F4731,'Придельники с 2022'!$B$4:$X$28,'Форма 1'!AH$8),"")</f>
        <v>4276991.4560000002</v>
      </c>
      <c r="R4731" s="103" t="str">
        <f>IF(ISNUMBER('Форма 1'!AI4731),'Форма 1'!$H4731*VLOOKUP('Форма 1'!$F4731,'Придельники с 2022'!$B$4:$X$28,'Форма 1'!AI$8),"")</f>
        <v/>
      </c>
      <c r="S4731" s="103" t="str">
        <f>IF(ISNUMBER('Форма 1'!AJ4731),'Форма 1'!$H4731*VLOOKUP('Форма 1'!$F4731,'Придельники с 2022'!$B$4:$X$28,'Форма 1'!AJ$8),"")</f>
        <v/>
      </c>
      <c r="T4731" s="87"/>
    </row>
    <row r="4732" spans="1:20">
      <c r="A4732" s="188">
        <f t="shared" si="306"/>
        <v>52</v>
      </c>
      <c r="B4732" s="189" t="s">
        <v>4555</v>
      </c>
      <c r="C4732" s="99">
        <f t="shared" si="303"/>
        <v>971975.47979999997</v>
      </c>
      <c r="D4732" s="103">
        <f>IF(ISNUMBER('Форма 1'!U4732),'Форма 1'!$H4732*VLOOKUP('Форма 1'!$F4732,'Придельники с 2022'!$B$4:$X$28,'Форма 1'!U$8),"")</f>
        <v>971975.47979999997</v>
      </c>
      <c r="E4732" s="103" t="str">
        <f>IF(ISNUMBER('Форма 1'!V4732),'Форма 1'!$H4732*VLOOKUP('Форма 1'!$F4732,'Придельники с 2022'!$B$4:$X$28,'Форма 1'!V$8),"")</f>
        <v/>
      </c>
      <c r="F4732" s="103" t="str">
        <f>IF(ISNUMBER('Форма 1'!W4732),'Форма 1'!$H4732*VLOOKUP('Форма 1'!$F4732,'Придельники с 2022'!$B$4:$X$28,'Форма 1'!W$8),"")</f>
        <v/>
      </c>
      <c r="G4732" s="103" t="str">
        <f>IF(ISNUMBER('Форма 1'!X4732),'Форма 1'!$H4732*VLOOKUP('Форма 1'!$F4732,'Придельники с 2022'!$B$4:$X$28,'Форма 1'!X$8),"")</f>
        <v/>
      </c>
      <c r="H4732" s="103" t="str">
        <f>IF(ISNUMBER('Форма 1'!Y4732),'Форма 1'!$H4732*VLOOKUP('Форма 1'!$F4732,'Придельники с 2022'!$B$4:$X$28,'Форма 1'!Y$8),"")</f>
        <v/>
      </c>
      <c r="I4732" s="103" t="str">
        <f>IF(ISNUMBER('Форма 1'!Z4732),'Форма 1'!$H4732*VLOOKUP('Форма 1'!$F4732,'Придельники с 2022'!$B$4:$X$28,'Форма 1'!Z$8),"")</f>
        <v/>
      </c>
      <c r="J4732" s="103" t="str">
        <f>IF(ISNUMBER('Форма 1'!AA4732),'Форма 1'!$H4732*VLOOKUP('Форма 1'!$F4732,'Придельники с 2022'!$B$4:$X$28,'Форма 1'!AA$8),"")</f>
        <v/>
      </c>
      <c r="K4732" s="90"/>
      <c r="L4732" s="87"/>
      <c r="M4732" s="103" t="str">
        <f>IF(ISNUMBER('Форма 1'!AD4732),'Форма 1'!$H4732*VLOOKUP('Форма 1'!$F4732,'Придельники с 2022'!$B$4:$X$28,'Форма 1'!AD$8),"")</f>
        <v/>
      </c>
      <c r="N4732" s="103" t="str">
        <f>IF(ISBLANK('Форма 1'!$AE4732),"",IF('Форма 1'!$AE4732=1,'Форма 1'!$H4732*VLOOKUP('Форма 1'!$F4732,'Придельники с 2022'!$B$4:$X$28,'Форма 1'!$AE$8,0),IF('Форма 1'!$AE4732=2,'Форма 1'!$H4732*VLOOKUP('Форма 1'!$F4732,'Придельники с 2022'!$B$4:$X$28,13,0),IF('Форма 1'!$AE4732=3,'Форма 1'!$H4732*VLOOKUP('Форма 1'!$F4732,'Придельники с 2022'!$B$4:$X$28,12,0)))))</f>
        <v/>
      </c>
      <c r="O4732" s="103" t="str">
        <f>IF(ISNUMBER('Форма 1'!AF4732),'Форма 1'!$H4732*VLOOKUP('Форма 1'!$F4732,'Придельники с 2022'!$B$4:$X$28,'Форма 1'!AF$8),"")</f>
        <v/>
      </c>
      <c r="P4732" s="87"/>
      <c r="Q4732" s="103" t="str">
        <f>IF(ISNUMBER('Форма 1'!AH4732),'Форма 1'!$H4732*VLOOKUP('Форма 1'!$F4732,'Придельники с 2022'!$B$4:$X$28,'Форма 1'!AH$8),"")</f>
        <v/>
      </c>
      <c r="R4732" s="103" t="str">
        <f>IF(ISNUMBER('Форма 1'!AI4732),'Форма 1'!$H4732*VLOOKUP('Форма 1'!$F4732,'Придельники с 2022'!$B$4:$X$28,'Форма 1'!AI$8),"")</f>
        <v/>
      </c>
      <c r="S4732" s="103" t="str">
        <f>IF(ISNUMBER('Форма 1'!AJ4732),'Форма 1'!$H4732*VLOOKUP('Форма 1'!$F4732,'Придельники с 2022'!$B$4:$X$28,'Форма 1'!AJ$8),"")</f>
        <v/>
      </c>
      <c r="T4732" s="87"/>
    </row>
    <row r="4733" spans="1:20">
      <c r="A4733" s="188">
        <f t="shared" si="306"/>
        <v>53</v>
      </c>
      <c r="B4733" s="189" t="s">
        <v>4556</v>
      </c>
      <c r="C4733" s="99">
        <f t="shared" si="303"/>
        <v>16738765.054999998</v>
      </c>
      <c r="D4733" s="103">
        <f>IF(ISNUMBER('Форма 1'!U4733),'Форма 1'!$H4733*VLOOKUP('Форма 1'!$F4733,'Придельники с 2022'!$B$4:$X$28,'Форма 1'!U$8),"")</f>
        <v>1203227.6100000001</v>
      </c>
      <c r="E4733" s="103" t="str">
        <f>IF(ISNUMBER('Форма 1'!V4733),'Форма 1'!$H4733*VLOOKUP('Форма 1'!$F4733,'Придельники с 2022'!$B$4:$X$28,'Форма 1'!V$8),"")</f>
        <v/>
      </c>
      <c r="F4733" s="103" t="str">
        <f>IF(ISNUMBER('Форма 1'!W4733),'Форма 1'!$H4733*VLOOKUP('Форма 1'!$F4733,'Придельники с 2022'!$B$4:$X$28,'Форма 1'!W$8),"")</f>
        <v/>
      </c>
      <c r="G4733" s="103" t="str">
        <f>IF(ISNUMBER('Форма 1'!X4733),'Форма 1'!$H4733*VLOOKUP('Форма 1'!$F4733,'Придельники с 2022'!$B$4:$X$28,'Форма 1'!X$8),"")</f>
        <v/>
      </c>
      <c r="H4733" s="103" t="str">
        <f>IF(ISNUMBER('Форма 1'!Y4733),'Форма 1'!$H4733*VLOOKUP('Форма 1'!$F4733,'Придельники с 2022'!$B$4:$X$28,'Форма 1'!Y$8),"")</f>
        <v/>
      </c>
      <c r="I4733" s="103" t="str">
        <f>IF(ISNUMBER('Форма 1'!Z4733),'Форма 1'!$H4733*VLOOKUP('Форма 1'!$F4733,'Придельники с 2022'!$B$4:$X$28,'Форма 1'!Z$8),"")</f>
        <v/>
      </c>
      <c r="J4733" s="103" t="str">
        <f>IF(ISNUMBER('Форма 1'!AA4733),'Форма 1'!$H4733*VLOOKUP('Форма 1'!$F4733,'Придельники с 2022'!$B$4:$X$28,'Форма 1'!AA$8),"")</f>
        <v/>
      </c>
      <c r="K4733" s="90"/>
      <c r="L4733" s="87"/>
      <c r="M4733" s="103">
        <f>IF(ISNUMBER('Форма 1'!AD4733),'Форма 1'!$H4733*VLOOKUP('Форма 1'!$F4733,'Придельники с 2022'!$B$4:$X$28,'Форма 1'!AD$8),"")</f>
        <v>15535537.444999998</v>
      </c>
      <c r="N4733" s="103" t="str">
        <f>IF(ISBLANK('Форма 1'!$AE4733),"",IF('Форма 1'!$AE4733=1,'Форма 1'!$H4733*VLOOKUP('Форма 1'!$F4733,'Придельники с 2022'!$B$4:$X$28,'Форма 1'!$AE$8,0),IF('Форма 1'!$AE4733=2,'Форма 1'!$H4733*VLOOKUP('Форма 1'!$F4733,'Придельники с 2022'!$B$4:$X$28,13,0),IF('Форма 1'!$AE4733=3,'Форма 1'!$H4733*VLOOKUP('Форма 1'!$F4733,'Придельники с 2022'!$B$4:$X$28,12,0)))))</f>
        <v/>
      </c>
      <c r="O4733" s="103" t="str">
        <f>IF(ISNUMBER('Форма 1'!AF4733),'Форма 1'!$H4733*VLOOKUP('Форма 1'!$F4733,'Придельники с 2022'!$B$4:$X$28,'Форма 1'!AF$8),"")</f>
        <v/>
      </c>
      <c r="P4733" s="87"/>
      <c r="Q4733" s="103" t="str">
        <f>IF(ISNUMBER('Форма 1'!AH4733),'Форма 1'!$H4733*VLOOKUP('Форма 1'!$F4733,'Придельники с 2022'!$B$4:$X$28,'Форма 1'!AH$8),"")</f>
        <v/>
      </c>
      <c r="R4733" s="103" t="str">
        <f>IF(ISNUMBER('Форма 1'!AI4733),'Форма 1'!$H4733*VLOOKUP('Форма 1'!$F4733,'Придельники с 2022'!$B$4:$X$28,'Форма 1'!AI$8),"")</f>
        <v/>
      </c>
      <c r="S4733" s="103" t="str">
        <f>IF(ISNUMBER('Форма 1'!AJ4733),'Форма 1'!$H4733*VLOOKUP('Форма 1'!$F4733,'Придельники с 2022'!$B$4:$X$28,'Форма 1'!AJ$8),"")</f>
        <v/>
      </c>
      <c r="T4733" s="87"/>
    </row>
    <row r="4734" spans="1:20">
      <c r="A4734" s="188">
        <f t="shared" si="306"/>
        <v>54</v>
      </c>
      <c r="B4734" s="189" t="s">
        <v>4557</v>
      </c>
      <c r="C4734" s="99">
        <f t="shared" si="303"/>
        <v>15998366.895999998</v>
      </c>
      <c r="D4734" s="103">
        <f>IF(ISNUMBER('Форма 1'!U4734),'Форма 1'!$H4734*VLOOKUP('Форма 1'!$F4734,'Придельники с 2022'!$B$4:$X$28,'Форма 1'!U$8),"")</f>
        <v>1150005.7919999999</v>
      </c>
      <c r="E4734" s="103" t="str">
        <f>IF(ISNUMBER('Форма 1'!V4734),'Форма 1'!$H4734*VLOOKUP('Форма 1'!$F4734,'Придельники с 2022'!$B$4:$X$28,'Форма 1'!V$8),"")</f>
        <v/>
      </c>
      <c r="F4734" s="103" t="str">
        <f>IF(ISNUMBER('Форма 1'!W4734),'Форма 1'!$H4734*VLOOKUP('Форма 1'!$F4734,'Придельники с 2022'!$B$4:$X$28,'Форма 1'!W$8),"")</f>
        <v/>
      </c>
      <c r="G4734" s="103" t="str">
        <f>IF(ISNUMBER('Форма 1'!X4734),'Форма 1'!$H4734*VLOOKUP('Форма 1'!$F4734,'Придельники с 2022'!$B$4:$X$28,'Форма 1'!X$8),"")</f>
        <v/>
      </c>
      <c r="H4734" s="103" t="str">
        <f>IF(ISNUMBER('Форма 1'!Y4734),'Форма 1'!$H4734*VLOOKUP('Форма 1'!$F4734,'Придельники с 2022'!$B$4:$X$28,'Форма 1'!Y$8),"")</f>
        <v/>
      </c>
      <c r="I4734" s="103" t="str">
        <f>IF(ISNUMBER('Форма 1'!Z4734),'Форма 1'!$H4734*VLOOKUP('Форма 1'!$F4734,'Придельники с 2022'!$B$4:$X$28,'Форма 1'!Z$8),"")</f>
        <v/>
      </c>
      <c r="J4734" s="103" t="str">
        <f>IF(ISNUMBER('Форма 1'!AA4734),'Форма 1'!$H4734*VLOOKUP('Форма 1'!$F4734,'Придельники с 2022'!$B$4:$X$28,'Форма 1'!AA$8),"")</f>
        <v/>
      </c>
      <c r="K4734" s="90"/>
      <c r="L4734" s="87"/>
      <c r="M4734" s="103">
        <f>IF(ISNUMBER('Форма 1'!AD4734),'Форма 1'!$H4734*VLOOKUP('Форма 1'!$F4734,'Придельники с 2022'!$B$4:$X$28,'Форма 1'!AD$8),"")</f>
        <v>14848361.103999998</v>
      </c>
      <c r="N4734" s="103" t="str">
        <f>IF(ISBLANK('Форма 1'!$AE4734),"",IF('Форма 1'!$AE4734=1,'Форма 1'!$H4734*VLOOKUP('Форма 1'!$F4734,'Придельники с 2022'!$B$4:$X$28,'Форма 1'!$AE$8,0),IF('Форма 1'!$AE4734=2,'Форма 1'!$H4734*VLOOKUP('Форма 1'!$F4734,'Придельники с 2022'!$B$4:$X$28,13,0),IF('Форма 1'!$AE4734=3,'Форма 1'!$H4734*VLOOKUP('Форма 1'!$F4734,'Придельники с 2022'!$B$4:$X$28,12,0)))))</f>
        <v/>
      </c>
      <c r="O4734" s="103" t="str">
        <f>IF(ISNUMBER('Форма 1'!AF4734),'Форма 1'!$H4734*VLOOKUP('Форма 1'!$F4734,'Придельники с 2022'!$B$4:$X$28,'Форма 1'!AF$8),"")</f>
        <v/>
      </c>
      <c r="P4734" s="87"/>
      <c r="Q4734" s="103" t="str">
        <f>IF(ISNUMBER('Форма 1'!AH4734),'Форма 1'!$H4734*VLOOKUP('Форма 1'!$F4734,'Придельники с 2022'!$B$4:$X$28,'Форма 1'!AH$8),"")</f>
        <v/>
      </c>
      <c r="R4734" s="103" t="str">
        <f>IF(ISNUMBER('Форма 1'!AI4734),'Форма 1'!$H4734*VLOOKUP('Форма 1'!$F4734,'Придельники с 2022'!$B$4:$X$28,'Форма 1'!AI$8),"")</f>
        <v/>
      </c>
      <c r="S4734" s="103" t="str">
        <f>IF(ISNUMBER('Форма 1'!AJ4734),'Форма 1'!$H4734*VLOOKUP('Форма 1'!$F4734,'Придельники с 2022'!$B$4:$X$28,'Форма 1'!AJ$8),"")</f>
        <v/>
      </c>
      <c r="T4734" s="87"/>
    </row>
    <row r="4735" spans="1:20">
      <c r="A4735" s="188">
        <f t="shared" si="306"/>
        <v>55</v>
      </c>
      <c r="B4735" s="189" t="s">
        <v>4558</v>
      </c>
      <c r="C4735" s="99">
        <f t="shared" si="303"/>
        <v>2503534.7000000002</v>
      </c>
      <c r="D4735" s="103" t="str">
        <f>IF(ISNUMBER('Форма 1'!U4735),'Форма 1'!$H4735*VLOOKUP('Форма 1'!$F4735,'Придельники с 2022'!$B$4:$X$28,'Форма 1'!U$8),"")</f>
        <v/>
      </c>
      <c r="E4735" s="103" t="str">
        <f>IF(ISNUMBER('Форма 1'!V4735),'Форма 1'!$H4735*VLOOKUP('Форма 1'!$F4735,'Придельники с 2022'!$B$4:$X$28,'Форма 1'!V$8),"")</f>
        <v/>
      </c>
      <c r="F4735" s="103" t="str">
        <f>IF(ISNUMBER('Форма 1'!W4735),'Форма 1'!$H4735*VLOOKUP('Форма 1'!$F4735,'Придельники с 2022'!$B$4:$X$28,'Форма 1'!W$8),"")</f>
        <v/>
      </c>
      <c r="G4735" s="103" t="str">
        <f>IF(ISNUMBER('Форма 1'!X4735),'Форма 1'!$H4735*VLOOKUP('Форма 1'!$F4735,'Придельники с 2022'!$B$4:$X$28,'Форма 1'!X$8),"")</f>
        <v/>
      </c>
      <c r="H4735" s="103" t="str">
        <f>IF(ISNUMBER('Форма 1'!Y4735),'Форма 1'!$H4735*VLOOKUP('Форма 1'!$F4735,'Придельники с 2022'!$B$4:$X$28,'Форма 1'!Y$8),"")</f>
        <v/>
      </c>
      <c r="I4735" s="103">
        <f>IF(ISNUMBER('Форма 1'!Z4735),'Форма 1'!$H4735*VLOOKUP('Форма 1'!$F4735,'Придельники с 2022'!$B$4:$X$28,'Форма 1'!Z$8),"")</f>
        <v>486733.39999999997</v>
      </c>
      <c r="J4735" s="103" t="str">
        <f>IF(ISNUMBER('Форма 1'!AA4735),'Форма 1'!$H4735*VLOOKUP('Форма 1'!$F4735,'Придельники с 2022'!$B$4:$X$28,'Форма 1'!AA$8),"")</f>
        <v/>
      </c>
      <c r="K4735" s="90"/>
      <c r="L4735" s="87"/>
      <c r="M4735" s="103" t="str">
        <f>IF(ISNUMBER('Форма 1'!AD4735),'Форма 1'!$H4735*VLOOKUP('Форма 1'!$F4735,'Придельники с 2022'!$B$4:$X$28,'Форма 1'!AD$8),"")</f>
        <v/>
      </c>
      <c r="N4735" s="103" t="str">
        <f>IF(ISBLANK('Форма 1'!$AE4735),"",IF('Форма 1'!$AE4735=1,'Форма 1'!$H4735*VLOOKUP('Форма 1'!$F4735,'Придельники с 2022'!$B$4:$X$28,'Форма 1'!$AE$8,0),IF('Форма 1'!$AE4735=2,'Форма 1'!$H4735*VLOOKUP('Форма 1'!$F4735,'Придельники с 2022'!$B$4:$X$28,13,0),IF('Форма 1'!$AE4735=3,'Форма 1'!$H4735*VLOOKUP('Форма 1'!$F4735,'Придельники с 2022'!$B$4:$X$28,12,0)))))</f>
        <v/>
      </c>
      <c r="O4735" s="103" t="str">
        <f>IF(ISNUMBER('Форма 1'!AF4735),'Форма 1'!$H4735*VLOOKUP('Форма 1'!$F4735,'Придельники с 2022'!$B$4:$X$28,'Форма 1'!AF$8),"")</f>
        <v/>
      </c>
      <c r="P4735" s="87"/>
      <c r="Q4735" s="103">
        <f>IF(ISNUMBER('Форма 1'!AH4735),'Форма 1'!$H4735*VLOOKUP('Форма 1'!$F4735,'Придельники с 2022'!$B$4:$X$28,'Форма 1'!AH$8),"")</f>
        <v>2016801.3000000003</v>
      </c>
      <c r="R4735" s="103" t="str">
        <f>IF(ISNUMBER('Форма 1'!AI4735),'Форма 1'!$H4735*VLOOKUP('Форма 1'!$F4735,'Придельники с 2022'!$B$4:$X$28,'Форма 1'!AI$8),"")</f>
        <v/>
      </c>
      <c r="S4735" s="103" t="str">
        <f>IF(ISNUMBER('Форма 1'!AJ4735),'Форма 1'!$H4735*VLOOKUP('Форма 1'!$F4735,'Придельники с 2022'!$B$4:$X$28,'Форма 1'!AJ$8),"")</f>
        <v/>
      </c>
      <c r="T4735" s="87"/>
    </row>
    <row r="4736" spans="1:20">
      <c r="A4736" s="188">
        <f t="shared" si="306"/>
        <v>56</v>
      </c>
      <c r="B4736" s="189" t="s">
        <v>4559</v>
      </c>
      <c r="C4736" s="99">
        <f t="shared" si="303"/>
        <v>1338034.1340000001</v>
      </c>
      <c r="D4736" s="103" t="str">
        <f>IF(ISNUMBER('Форма 1'!U4736),'Форма 1'!$H4736*VLOOKUP('Форма 1'!$F4736,'Придельники с 2022'!$B$4:$X$28,'Форма 1'!U$8),"")</f>
        <v/>
      </c>
      <c r="E4736" s="103" t="str">
        <f>IF(ISNUMBER('Форма 1'!V4736),'Форма 1'!$H4736*VLOOKUP('Форма 1'!$F4736,'Придельники с 2022'!$B$4:$X$28,'Форма 1'!V$8),"")</f>
        <v/>
      </c>
      <c r="F4736" s="103" t="str">
        <f>IF(ISNUMBER('Форма 1'!W4736),'Форма 1'!$H4736*VLOOKUP('Форма 1'!$F4736,'Придельники с 2022'!$B$4:$X$28,'Форма 1'!W$8),"")</f>
        <v/>
      </c>
      <c r="G4736" s="103" t="str">
        <f>IF(ISNUMBER('Форма 1'!X4736),'Форма 1'!$H4736*VLOOKUP('Форма 1'!$F4736,'Придельники с 2022'!$B$4:$X$28,'Форма 1'!X$8),"")</f>
        <v/>
      </c>
      <c r="H4736" s="103" t="str">
        <f>IF(ISNUMBER('Форма 1'!Y4736),'Форма 1'!$H4736*VLOOKUP('Форма 1'!$F4736,'Придельники с 2022'!$B$4:$X$28,'Форма 1'!Y$8),"")</f>
        <v/>
      </c>
      <c r="I4736" s="103" t="str">
        <f>IF(ISNUMBER('Форма 1'!Z4736),'Форма 1'!$H4736*VLOOKUP('Форма 1'!$F4736,'Придельники с 2022'!$B$4:$X$28,'Форма 1'!Z$8),"")</f>
        <v/>
      </c>
      <c r="J4736" s="103" t="str">
        <f>IF(ISNUMBER('Форма 1'!AA4736),'Форма 1'!$H4736*VLOOKUP('Форма 1'!$F4736,'Придельники с 2022'!$B$4:$X$28,'Форма 1'!AA$8),"")</f>
        <v/>
      </c>
      <c r="K4736" s="90"/>
      <c r="L4736" s="87"/>
      <c r="M4736" s="103" t="str">
        <f>IF(ISNUMBER('Форма 1'!AD4736),'Форма 1'!$H4736*VLOOKUP('Форма 1'!$F4736,'Придельники с 2022'!$B$4:$X$28,'Форма 1'!AD$8),"")</f>
        <v/>
      </c>
      <c r="N4736" s="103" t="str">
        <f>IF(ISBLANK('Форма 1'!$AE4736),"",IF('Форма 1'!$AE4736=1,'Форма 1'!$H4736*VLOOKUP('Форма 1'!$F4736,'Придельники с 2022'!$B$4:$X$28,'Форма 1'!$AE$8,0),IF('Форма 1'!$AE4736=2,'Форма 1'!$H4736*VLOOKUP('Форма 1'!$F4736,'Придельники с 2022'!$B$4:$X$28,13,0),IF('Форма 1'!$AE4736=3,'Форма 1'!$H4736*VLOOKUP('Форма 1'!$F4736,'Придельники с 2022'!$B$4:$X$28,12,0)))))</f>
        <v/>
      </c>
      <c r="O4736" s="103" t="str">
        <f>IF(ISNUMBER('Форма 1'!AF4736),'Форма 1'!$H4736*VLOOKUP('Форма 1'!$F4736,'Придельники с 2022'!$B$4:$X$28,'Форма 1'!AF$8),"")</f>
        <v/>
      </c>
      <c r="P4736" s="87"/>
      <c r="Q4736" s="103">
        <f>IF(ISNUMBER('Форма 1'!AH4736),'Форма 1'!$H4736*VLOOKUP('Форма 1'!$F4736,'Придельники с 2022'!$B$4:$X$28,'Форма 1'!AH$8),"")</f>
        <v>1338034.1340000001</v>
      </c>
      <c r="R4736" s="103" t="str">
        <f>IF(ISNUMBER('Форма 1'!AI4736),'Форма 1'!$H4736*VLOOKUP('Форма 1'!$F4736,'Придельники с 2022'!$B$4:$X$28,'Форма 1'!AI$8),"")</f>
        <v/>
      </c>
      <c r="S4736" s="103" t="str">
        <f>IF(ISNUMBER('Форма 1'!AJ4736),'Форма 1'!$H4736*VLOOKUP('Форма 1'!$F4736,'Придельники с 2022'!$B$4:$X$28,'Форма 1'!AJ$8),"")</f>
        <v/>
      </c>
      <c r="T4736" s="87"/>
    </row>
    <row r="4737" spans="1:20">
      <c r="A4737" s="188">
        <f t="shared" si="306"/>
        <v>57</v>
      </c>
      <c r="B4737" s="189" t="s">
        <v>4560</v>
      </c>
      <c r="C4737" s="99">
        <f t="shared" si="303"/>
        <v>1344712.284</v>
      </c>
      <c r="D4737" s="103" t="str">
        <f>IF(ISNUMBER('Форма 1'!U4737),'Форма 1'!$H4737*VLOOKUP('Форма 1'!$F4737,'Придельники с 2022'!$B$4:$X$28,'Форма 1'!U$8),"")</f>
        <v/>
      </c>
      <c r="E4737" s="103" t="str">
        <f>IF(ISNUMBER('Форма 1'!V4737),'Форма 1'!$H4737*VLOOKUP('Форма 1'!$F4737,'Придельники с 2022'!$B$4:$X$28,'Форма 1'!V$8),"")</f>
        <v/>
      </c>
      <c r="F4737" s="103" t="str">
        <f>IF(ISNUMBER('Форма 1'!W4737),'Форма 1'!$H4737*VLOOKUP('Форма 1'!$F4737,'Придельники с 2022'!$B$4:$X$28,'Форма 1'!W$8),"")</f>
        <v/>
      </c>
      <c r="G4737" s="103" t="str">
        <f>IF(ISNUMBER('Форма 1'!X4737),'Форма 1'!$H4737*VLOOKUP('Форма 1'!$F4737,'Придельники с 2022'!$B$4:$X$28,'Форма 1'!X$8),"")</f>
        <v/>
      </c>
      <c r="H4737" s="103" t="str">
        <f>IF(ISNUMBER('Форма 1'!Y4737),'Форма 1'!$H4737*VLOOKUP('Форма 1'!$F4737,'Придельники с 2022'!$B$4:$X$28,'Форма 1'!Y$8),"")</f>
        <v/>
      </c>
      <c r="I4737" s="103" t="str">
        <f>IF(ISNUMBER('Форма 1'!Z4737),'Форма 1'!$H4737*VLOOKUP('Форма 1'!$F4737,'Придельники с 2022'!$B$4:$X$28,'Форма 1'!Z$8),"")</f>
        <v/>
      </c>
      <c r="J4737" s="103" t="str">
        <f>IF(ISNUMBER('Форма 1'!AA4737),'Форма 1'!$H4737*VLOOKUP('Форма 1'!$F4737,'Придельники с 2022'!$B$4:$X$28,'Форма 1'!AA$8),"")</f>
        <v/>
      </c>
      <c r="K4737" s="90"/>
      <c r="L4737" s="87"/>
      <c r="M4737" s="103" t="str">
        <f>IF(ISNUMBER('Форма 1'!AD4737),'Форма 1'!$H4737*VLOOKUP('Форма 1'!$F4737,'Придельники с 2022'!$B$4:$X$28,'Форма 1'!AD$8),"")</f>
        <v/>
      </c>
      <c r="N4737" s="103" t="str">
        <f>IF(ISBLANK('Форма 1'!$AE4737),"",IF('Форма 1'!$AE4737=1,'Форма 1'!$H4737*VLOOKUP('Форма 1'!$F4737,'Придельники с 2022'!$B$4:$X$28,'Форма 1'!$AE$8,0),IF('Форма 1'!$AE4737=2,'Форма 1'!$H4737*VLOOKUP('Форма 1'!$F4737,'Придельники с 2022'!$B$4:$X$28,13,0),IF('Форма 1'!$AE4737=3,'Форма 1'!$H4737*VLOOKUP('Форма 1'!$F4737,'Придельники с 2022'!$B$4:$X$28,12,0)))))</f>
        <v/>
      </c>
      <c r="O4737" s="103" t="str">
        <f>IF(ISNUMBER('Форма 1'!AF4737),'Форма 1'!$H4737*VLOOKUP('Форма 1'!$F4737,'Придельники с 2022'!$B$4:$X$28,'Форма 1'!AF$8),"")</f>
        <v/>
      </c>
      <c r="P4737" s="87"/>
      <c r="Q4737" s="103">
        <f>IF(ISNUMBER('Форма 1'!AH4737),'Форма 1'!$H4737*VLOOKUP('Форма 1'!$F4737,'Придельники с 2022'!$B$4:$X$28,'Форма 1'!AH$8),"")</f>
        <v>1344712.284</v>
      </c>
      <c r="R4737" s="103" t="str">
        <f>IF(ISNUMBER('Форма 1'!AI4737),'Форма 1'!$H4737*VLOOKUP('Форма 1'!$F4737,'Придельники с 2022'!$B$4:$X$28,'Форма 1'!AI$8),"")</f>
        <v/>
      </c>
      <c r="S4737" s="103" t="str">
        <f>IF(ISNUMBER('Форма 1'!AJ4737),'Форма 1'!$H4737*VLOOKUP('Форма 1'!$F4737,'Придельники с 2022'!$B$4:$X$28,'Форма 1'!AJ$8),"")</f>
        <v/>
      </c>
      <c r="T4737" s="87"/>
    </row>
    <row r="4738" spans="1:20">
      <c r="A4738" s="188">
        <f t="shared" si="306"/>
        <v>58</v>
      </c>
      <c r="B4738" s="189" t="s">
        <v>4561</v>
      </c>
      <c r="C4738" s="99">
        <f t="shared" si="303"/>
        <v>500783.83199999999</v>
      </c>
      <c r="D4738" s="103" t="str">
        <f>IF(ISNUMBER('Форма 1'!U4738),'Форма 1'!$H4738*VLOOKUP('Форма 1'!$F4738,'Придельники с 2022'!$B$4:$X$28,'Форма 1'!U$8),"")</f>
        <v/>
      </c>
      <c r="E4738" s="103" t="str">
        <f>IF(ISNUMBER('Форма 1'!V4738),'Форма 1'!$H4738*VLOOKUP('Форма 1'!$F4738,'Придельники с 2022'!$B$4:$X$28,'Форма 1'!V$8),"")</f>
        <v/>
      </c>
      <c r="F4738" s="103" t="str">
        <f>IF(ISNUMBER('Форма 1'!W4738),'Форма 1'!$H4738*VLOOKUP('Форма 1'!$F4738,'Придельники с 2022'!$B$4:$X$28,'Форма 1'!W$8),"")</f>
        <v/>
      </c>
      <c r="G4738" s="103" t="str">
        <f>IF(ISNUMBER('Форма 1'!X4738),'Форма 1'!$H4738*VLOOKUP('Форма 1'!$F4738,'Придельники с 2022'!$B$4:$X$28,'Форма 1'!X$8),"")</f>
        <v/>
      </c>
      <c r="H4738" s="103" t="str">
        <f>IF(ISNUMBER('Форма 1'!Y4738),'Форма 1'!$H4738*VLOOKUP('Форма 1'!$F4738,'Придельники с 2022'!$B$4:$X$28,'Форма 1'!Y$8),"")</f>
        <v/>
      </c>
      <c r="I4738" s="103" t="str">
        <f>IF(ISNUMBER('Форма 1'!Z4738),'Форма 1'!$H4738*VLOOKUP('Форма 1'!$F4738,'Придельники с 2022'!$B$4:$X$28,'Форма 1'!Z$8),"")</f>
        <v/>
      </c>
      <c r="J4738" s="103" t="str">
        <f>IF(ISNUMBER('Форма 1'!AA4738),'Форма 1'!$H4738*VLOOKUP('Форма 1'!$F4738,'Придельники с 2022'!$B$4:$X$28,'Форма 1'!AA$8),"")</f>
        <v/>
      </c>
      <c r="K4738" s="90"/>
      <c r="L4738" s="87"/>
      <c r="M4738" s="103" t="str">
        <f>IF(ISNUMBER('Форма 1'!AD4738),'Форма 1'!$H4738*VLOOKUP('Форма 1'!$F4738,'Придельники с 2022'!$B$4:$X$28,'Форма 1'!AD$8),"")</f>
        <v/>
      </c>
      <c r="N4738" s="103" t="str">
        <f>IF(ISBLANK('Форма 1'!$AE4738),"",IF('Форма 1'!$AE4738=1,'Форма 1'!$H4738*VLOOKUP('Форма 1'!$F4738,'Придельники с 2022'!$B$4:$X$28,'Форма 1'!$AE$8,0),IF('Форма 1'!$AE4738=2,'Форма 1'!$H4738*VLOOKUP('Форма 1'!$F4738,'Придельники с 2022'!$B$4:$X$28,13,0),IF('Форма 1'!$AE4738=3,'Форма 1'!$H4738*VLOOKUP('Форма 1'!$F4738,'Придельники с 2022'!$B$4:$X$28,12,0)))))</f>
        <v/>
      </c>
      <c r="O4738" s="103">
        <f>IF(ISNUMBER('Форма 1'!AF4738),'Форма 1'!$H4738*VLOOKUP('Форма 1'!$F4738,'Придельники с 2022'!$B$4:$X$28,'Форма 1'!AF$8),"")</f>
        <v>500783.83199999999</v>
      </c>
      <c r="P4738" s="87"/>
      <c r="Q4738" s="103" t="str">
        <f>IF(ISNUMBER('Форма 1'!AH4738),'Форма 1'!$H4738*VLOOKUP('Форма 1'!$F4738,'Придельники с 2022'!$B$4:$X$28,'Форма 1'!AH$8),"")</f>
        <v/>
      </c>
      <c r="R4738" s="103" t="str">
        <f>IF(ISNUMBER('Форма 1'!AI4738),'Форма 1'!$H4738*VLOOKUP('Форма 1'!$F4738,'Придельники с 2022'!$B$4:$X$28,'Форма 1'!AI$8),"")</f>
        <v/>
      </c>
      <c r="S4738" s="103" t="str">
        <f>IF(ISNUMBER('Форма 1'!AJ4738),'Форма 1'!$H4738*VLOOKUP('Форма 1'!$F4738,'Придельники с 2022'!$B$4:$X$28,'Форма 1'!AJ$8),"")</f>
        <v/>
      </c>
      <c r="T4738" s="87"/>
    </row>
    <row r="4739" spans="1:20">
      <c r="A4739" s="188">
        <f t="shared" si="306"/>
        <v>59</v>
      </c>
      <c r="B4739" s="189" t="s">
        <v>4563</v>
      </c>
      <c r="C4739" s="99">
        <f t="shared" si="303"/>
        <v>555431.31599999999</v>
      </c>
      <c r="D4739" s="103" t="str">
        <f>IF(ISNUMBER('Форма 1'!U4739),'Форма 1'!$H4739*VLOOKUP('Форма 1'!$F4739,'Придельники с 2022'!$B$4:$X$28,'Форма 1'!U$8),"")</f>
        <v/>
      </c>
      <c r="E4739" s="103" t="str">
        <f>IF(ISNUMBER('Форма 1'!V4739),'Форма 1'!$H4739*VLOOKUP('Форма 1'!$F4739,'Придельники с 2022'!$B$4:$X$28,'Форма 1'!V$8),"")</f>
        <v/>
      </c>
      <c r="F4739" s="103" t="str">
        <f>IF(ISNUMBER('Форма 1'!W4739),'Форма 1'!$H4739*VLOOKUP('Форма 1'!$F4739,'Придельники с 2022'!$B$4:$X$28,'Форма 1'!W$8),"")</f>
        <v/>
      </c>
      <c r="G4739" s="103" t="str">
        <f>IF(ISNUMBER('Форма 1'!X4739),'Форма 1'!$H4739*VLOOKUP('Форма 1'!$F4739,'Придельники с 2022'!$B$4:$X$28,'Форма 1'!X$8),"")</f>
        <v/>
      </c>
      <c r="H4739" s="103" t="str">
        <f>IF(ISNUMBER('Форма 1'!Y4739),'Форма 1'!$H4739*VLOOKUP('Форма 1'!$F4739,'Придельники с 2022'!$B$4:$X$28,'Форма 1'!Y$8),"")</f>
        <v/>
      </c>
      <c r="I4739" s="103" t="str">
        <f>IF(ISNUMBER('Форма 1'!Z4739),'Форма 1'!$H4739*VLOOKUP('Форма 1'!$F4739,'Придельники с 2022'!$B$4:$X$28,'Форма 1'!Z$8),"")</f>
        <v/>
      </c>
      <c r="J4739" s="103" t="str">
        <f>IF(ISNUMBER('Форма 1'!AA4739),'Форма 1'!$H4739*VLOOKUP('Форма 1'!$F4739,'Придельники с 2022'!$B$4:$X$28,'Форма 1'!AA$8),"")</f>
        <v/>
      </c>
      <c r="K4739" s="90"/>
      <c r="L4739" s="87"/>
      <c r="M4739" s="103" t="str">
        <f>IF(ISNUMBER('Форма 1'!AD4739),'Форма 1'!$H4739*VLOOKUP('Форма 1'!$F4739,'Придельники с 2022'!$B$4:$X$28,'Форма 1'!AD$8),"")</f>
        <v/>
      </c>
      <c r="N4739" s="103" t="str">
        <f>IF(ISBLANK('Форма 1'!$AE4739),"",IF('Форма 1'!$AE4739=1,'Форма 1'!$H4739*VLOOKUP('Форма 1'!$F4739,'Придельники с 2022'!$B$4:$X$28,'Форма 1'!$AE$8,0),IF('Форма 1'!$AE4739=2,'Форма 1'!$H4739*VLOOKUP('Форма 1'!$F4739,'Придельники с 2022'!$B$4:$X$28,13,0),IF('Форма 1'!$AE4739=3,'Форма 1'!$H4739*VLOOKUP('Форма 1'!$F4739,'Придельники с 2022'!$B$4:$X$28,12,0)))))</f>
        <v/>
      </c>
      <c r="O4739" s="103">
        <f>IF(ISNUMBER('Форма 1'!AF4739),'Форма 1'!$H4739*VLOOKUP('Форма 1'!$F4739,'Придельники с 2022'!$B$4:$X$28,'Форма 1'!AF$8),"")</f>
        <v>555431.31599999999</v>
      </c>
      <c r="P4739" s="87"/>
      <c r="Q4739" s="103" t="str">
        <f>IF(ISNUMBER('Форма 1'!AH4739),'Форма 1'!$H4739*VLOOKUP('Форма 1'!$F4739,'Придельники с 2022'!$B$4:$X$28,'Форма 1'!AH$8),"")</f>
        <v/>
      </c>
      <c r="R4739" s="103" t="str">
        <f>IF(ISNUMBER('Форма 1'!AI4739),'Форма 1'!$H4739*VLOOKUP('Форма 1'!$F4739,'Придельники с 2022'!$B$4:$X$28,'Форма 1'!AI$8),"")</f>
        <v/>
      </c>
      <c r="S4739" s="103" t="str">
        <f>IF(ISNUMBER('Форма 1'!AJ4739),'Форма 1'!$H4739*VLOOKUP('Форма 1'!$F4739,'Придельники с 2022'!$B$4:$X$28,'Форма 1'!AJ$8),"")</f>
        <v/>
      </c>
      <c r="T4739" s="87"/>
    </row>
    <row r="4740" spans="1:20">
      <c r="A4740" s="188">
        <f t="shared" si="306"/>
        <v>60</v>
      </c>
      <c r="B4740" s="189" t="s">
        <v>4565</v>
      </c>
      <c r="C4740" s="99">
        <f t="shared" si="303"/>
        <v>1929501.452</v>
      </c>
      <c r="D4740" s="103" t="str">
        <f>IF(ISNUMBER('Форма 1'!U4740),'Форма 1'!$H4740*VLOOKUP('Форма 1'!$F4740,'Придельники с 2022'!$B$4:$X$28,'Форма 1'!U$8),"")</f>
        <v/>
      </c>
      <c r="E4740" s="103" t="str">
        <f>IF(ISNUMBER('Форма 1'!V4740),'Форма 1'!$H4740*VLOOKUP('Форма 1'!$F4740,'Придельники с 2022'!$B$4:$X$28,'Форма 1'!V$8),"")</f>
        <v/>
      </c>
      <c r="F4740" s="103" t="str">
        <f>IF(ISNUMBER('Форма 1'!W4740),'Форма 1'!$H4740*VLOOKUP('Форма 1'!$F4740,'Придельники с 2022'!$B$4:$X$28,'Форма 1'!W$8),"")</f>
        <v/>
      </c>
      <c r="G4740" s="103" t="str">
        <f>IF(ISNUMBER('Форма 1'!X4740),'Форма 1'!$H4740*VLOOKUP('Форма 1'!$F4740,'Придельники с 2022'!$B$4:$X$28,'Форма 1'!X$8),"")</f>
        <v/>
      </c>
      <c r="H4740" s="103" t="str">
        <f>IF(ISNUMBER('Форма 1'!Y4740),'Форма 1'!$H4740*VLOOKUP('Форма 1'!$F4740,'Придельники с 2022'!$B$4:$X$28,'Форма 1'!Y$8),"")</f>
        <v/>
      </c>
      <c r="I4740" s="103" t="str">
        <f>IF(ISNUMBER('Форма 1'!Z4740),'Форма 1'!$H4740*VLOOKUP('Форма 1'!$F4740,'Придельники с 2022'!$B$4:$X$28,'Форма 1'!Z$8),"")</f>
        <v/>
      </c>
      <c r="J4740" s="103" t="str">
        <f>IF(ISNUMBER('Форма 1'!AA4740),'Форма 1'!$H4740*VLOOKUP('Форма 1'!$F4740,'Придельники с 2022'!$B$4:$X$28,'Форма 1'!AA$8),"")</f>
        <v/>
      </c>
      <c r="K4740" s="90"/>
      <c r="L4740" s="87"/>
      <c r="M4740" s="103" t="str">
        <f>IF(ISNUMBER('Форма 1'!AD4740),'Форма 1'!$H4740*VLOOKUP('Форма 1'!$F4740,'Придельники с 2022'!$B$4:$X$28,'Форма 1'!AD$8),"")</f>
        <v/>
      </c>
      <c r="N4740" s="103">
        <f>IF(ISBLANK('Форма 1'!$AE4740),"",IF('Форма 1'!$AE4740=1,'Форма 1'!$H4740*VLOOKUP('Форма 1'!$F4740,'Придельники с 2022'!$B$4:$X$28,'Форма 1'!$AE$8,0),IF('Форма 1'!$AE4740=2,'Форма 1'!$H4740*VLOOKUP('Форма 1'!$F4740,'Придельники с 2022'!$B$4:$X$28,13,0),IF('Форма 1'!$AE4740=3,'Форма 1'!$H4740*VLOOKUP('Форма 1'!$F4740,'Придельники с 2022'!$B$4:$X$28,12,0)))))</f>
        <v>1577992.22</v>
      </c>
      <c r="O4740" s="103">
        <f>IF(ISNUMBER('Форма 1'!AF4740),'Форма 1'!$H4740*VLOOKUP('Форма 1'!$F4740,'Придельники с 2022'!$B$4:$X$28,'Форма 1'!AF$8),"")</f>
        <v>351509.23200000002</v>
      </c>
      <c r="P4740" s="87"/>
      <c r="Q4740" s="103" t="str">
        <f>IF(ISNUMBER('Форма 1'!AH4740),'Форма 1'!$H4740*VLOOKUP('Форма 1'!$F4740,'Придельники с 2022'!$B$4:$X$28,'Форма 1'!AH$8),"")</f>
        <v/>
      </c>
      <c r="R4740" s="103" t="str">
        <f>IF(ISNUMBER('Форма 1'!AI4740),'Форма 1'!$H4740*VLOOKUP('Форма 1'!$F4740,'Придельники с 2022'!$B$4:$X$28,'Форма 1'!AI$8),"")</f>
        <v/>
      </c>
      <c r="S4740" s="103" t="str">
        <f>IF(ISNUMBER('Форма 1'!AJ4740),'Форма 1'!$H4740*VLOOKUP('Форма 1'!$F4740,'Придельники с 2022'!$B$4:$X$28,'Форма 1'!AJ$8),"")</f>
        <v/>
      </c>
      <c r="T4740" s="87"/>
    </row>
    <row r="4741" spans="1:20">
      <c r="A4741" s="188">
        <f t="shared" si="306"/>
        <v>61</v>
      </c>
      <c r="B4741" s="189" t="s">
        <v>4566</v>
      </c>
      <c r="C4741" s="99">
        <f t="shared" si="303"/>
        <v>1163066.6040000001</v>
      </c>
      <c r="D4741" s="103" t="str">
        <f>IF(ISNUMBER('Форма 1'!U4741),'Форма 1'!$H4741*VLOOKUP('Форма 1'!$F4741,'Придельники с 2022'!$B$4:$X$28,'Форма 1'!U$8),"")</f>
        <v/>
      </c>
      <c r="E4741" s="103" t="str">
        <f>IF(ISNUMBER('Форма 1'!V4741),'Форма 1'!$H4741*VLOOKUP('Форма 1'!$F4741,'Придельники с 2022'!$B$4:$X$28,'Форма 1'!V$8),"")</f>
        <v/>
      </c>
      <c r="F4741" s="103" t="str">
        <f>IF(ISNUMBER('Форма 1'!W4741),'Форма 1'!$H4741*VLOOKUP('Форма 1'!$F4741,'Придельники с 2022'!$B$4:$X$28,'Форма 1'!W$8),"")</f>
        <v/>
      </c>
      <c r="G4741" s="103" t="str">
        <f>IF(ISNUMBER('Форма 1'!X4741),'Форма 1'!$H4741*VLOOKUP('Форма 1'!$F4741,'Придельники с 2022'!$B$4:$X$28,'Форма 1'!X$8),"")</f>
        <v/>
      </c>
      <c r="H4741" s="103" t="str">
        <f>IF(ISNUMBER('Форма 1'!Y4741),'Форма 1'!$H4741*VLOOKUP('Форма 1'!$F4741,'Придельники с 2022'!$B$4:$X$28,'Форма 1'!Y$8),"")</f>
        <v/>
      </c>
      <c r="I4741" s="103" t="str">
        <f>IF(ISNUMBER('Форма 1'!Z4741),'Форма 1'!$H4741*VLOOKUP('Форма 1'!$F4741,'Придельники с 2022'!$B$4:$X$28,'Форма 1'!Z$8),"")</f>
        <v/>
      </c>
      <c r="J4741" s="103" t="str">
        <f>IF(ISNUMBER('Форма 1'!AA4741),'Форма 1'!$H4741*VLOOKUP('Форма 1'!$F4741,'Придельники с 2022'!$B$4:$X$28,'Форма 1'!AA$8),"")</f>
        <v/>
      </c>
      <c r="K4741" s="90"/>
      <c r="L4741" s="87"/>
      <c r="M4741" s="103" t="str">
        <f>IF(ISNUMBER('Форма 1'!AD4741),'Форма 1'!$H4741*VLOOKUP('Форма 1'!$F4741,'Придельники с 2022'!$B$4:$X$28,'Форма 1'!AD$8),"")</f>
        <v/>
      </c>
      <c r="N4741" s="103" t="str">
        <f>IF(ISBLANK('Форма 1'!$AE4741),"",IF('Форма 1'!$AE4741=1,'Форма 1'!$H4741*VLOOKUP('Форма 1'!$F4741,'Придельники с 2022'!$B$4:$X$28,'Форма 1'!$AE$8,0),IF('Форма 1'!$AE4741=2,'Форма 1'!$H4741*VLOOKUP('Форма 1'!$F4741,'Придельники с 2022'!$B$4:$X$28,13,0),IF('Форма 1'!$AE4741=3,'Форма 1'!$H4741*VLOOKUP('Форма 1'!$F4741,'Придельники с 2022'!$B$4:$X$28,12,0)))))</f>
        <v/>
      </c>
      <c r="O4741" s="103" t="str">
        <f>IF(ISNUMBER('Форма 1'!AF4741),'Форма 1'!$H4741*VLOOKUP('Форма 1'!$F4741,'Придельники с 2022'!$B$4:$X$28,'Форма 1'!AF$8),"")</f>
        <v/>
      </c>
      <c r="P4741" s="87"/>
      <c r="Q4741" s="103">
        <f>IF(ISNUMBER('Форма 1'!AH4741),'Форма 1'!$H4741*VLOOKUP('Форма 1'!$F4741,'Придельники с 2022'!$B$4:$X$28,'Форма 1'!AH$8),"")</f>
        <v>1163066.6040000001</v>
      </c>
      <c r="R4741" s="103" t="str">
        <f>IF(ISNUMBER('Форма 1'!AI4741),'Форма 1'!$H4741*VLOOKUP('Форма 1'!$F4741,'Придельники с 2022'!$B$4:$X$28,'Форма 1'!AI$8),"")</f>
        <v/>
      </c>
      <c r="S4741" s="103" t="str">
        <f>IF(ISNUMBER('Форма 1'!AJ4741),'Форма 1'!$H4741*VLOOKUP('Форма 1'!$F4741,'Придельники с 2022'!$B$4:$X$28,'Форма 1'!AJ$8),"")</f>
        <v/>
      </c>
      <c r="T4741" s="87"/>
    </row>
    <row r="4742" spans="1:20">
      <c r="A4742" s="188">
        <f t="shared" si="306"/>
        <v>62</v>
      </c>
      <c r="B4742" s="189" t="s">
        <v>4567</v>
      </c>
      <c r="C4742" s="99">
        <f t="shared" si="303"/>
        <v>5935995.7889999999</v>
      </c>
      <c r="D4742" s="103" t="str">
        <f>IF(ISNUMBER('Форма 1'!U4742),'Форма 1'!$H4742*VLOOKUP('Форма 1'!$F4742,'Придельники с 2022'!$B$4:$X$28,'Форма 1'!U$8),"")</f>
        <v/>
      </c>
      <c r="E4742" s="103" t="str">
        <f>IF(ISNUMBER('Форма 1'!V4742),'Форма 1'!$H4742*VLOOKUP('Форма 1'!$F4742,'Придельники с 2022'!$B$4:$X$28,'Форма 1'!V$8),"")</f>
        <v/>
      </c>
      <c r="F4742" s="103" t="str">
        <f>IF(ISNUMBER('Форма 1'!W4742),'Форма 1'!$H4742*VLOOKUP('Форма 1'!$F4742,'Придельники с 2022'!$B$4:$X$28,'Форма 1'!W$8),"")</f>
        <v/>
      </c>
      <c r="G4742" s="103" t="str">
        <f>IF(ISNUMBER('Форма 1'!X4742),'Форма 1'!$H4742*VLOOKUP('Форма 1'!$F4742,'Придельники с 2022'!$B$4:$X$28,'Форма 1'!X$8),"")</f>
        <v/>
      </c>
      <c r="H4742" s="103" t="str">
        <f>IF(ISNUMBER('Форма 1'!Y4742),'Форма 1'!$H4742*VLOOKUP('Форма 1'!$F4742,'Придельники с 2022'!$B$4:$X$28,'Форма 1'!Y$8),"")</f>
        <v/>
      </c>
      <c r="I4742" s="103" t="str">
        <f>IF(ISNUMBER('Форма 1'!Z4742),'Форма 1'!$H4742*VLOOKUP('Форма 1'!$F4742,'Придельники с 2022'!$B$4:$X$28,'Форма 1'!Z$8),"")</f>
        <v/>
      </c>
      <c r="J4742" s="103" t="str">
        <f>IF(ISNUMBER('Форма 1'!AA4742),'Форма 1'!$H4742*VLOOKUP('Форма 1'!$F4742,'Придельники с 2022'!$B$4:$X$28,'Форма 1'!AA$8),"")</f>
        <v/>
      </c>
      <c r="K4742" s="90"/>
      <c r="L4742" s="87"/>
      <c r="M4742" s="103" t="str">
        <f>IF(ISNUMBER('Форма 1'!AD4742),'Форма 1'!$H4742*VLOOKUP('Форма 1'!$F4742,'Придельники с 2022'!$B$4:$X$28,'Форма 1'!AD$8),"")</f>
        <v/>
      </c>
      <c r="N4742" s="103">
        <f>IF(ISBLANK('Форма 1'!$AE4742),"",IF('Форма 1'!$AE4742=1,'Форма 1'!$H4742*VLOOKUP('Форма 1'!$F4742,'Придельники с 2022'!$B$4:$X$28,'Форма 1'!$AE$8,0),IF('Форма 1'!$AE4742=2,'Форма 1'!$H4742*VLOOKUP('Форма 1'!$F4742,'Придельники с 2022'!$B$4:$X$28,13,0),IF('Форма 1'!$AE4742=3,'Форма 1'!$H4742*VLOOKUP('Форма 1'!$F4742,'Придельники с 2022'!$B$4:$X$28,12,0)))))</f>
        <v>4854598.665</v>
      </c>
      <c r="O4742" s="103">
        <f>IF(ISNUMBER('Форма 1'!AF4742),'Форма 1'!$H4742*VLOOKUP('Форма 1'!$F4742,'Придельники с 2022'!$B$4:$X$28,'Форма 1'!AF$8),"")</f>
        <v>1081397.1240000001</v>
      </c>
      <c r="P4742" s="87"/>
      <c r="Q4742" s="103" t="str">
        <f>IF(ISNUMBER('Форма 1'!AH4742),'Форма 1'!$H4742*VLOOKUP('Форма 1'!$F4742,'Придельники с 2022'!$B$4:$X$28,'Форма 1'!AH$8),"")</f>
        <v/>
      </c>
      <c r="R4742" s="103" t="str">
        <f>IF(ISNUMBER('Форма 1'!AI4742),'Форма 1'!$H4742*VLOOKUP('Форма 1'!$F4742,'Придельники с 2022'!$B$4:$X$28,'Форма 1'!AI$8),"")</f>
        <v/>
      </c>
      <c r="S4742" s="103" t="str">
        <f>IF(ISNUMBER('Форма 1'!AJ4742),'Форма 1'!$H4742*VLOOKUP('Форма 1'!$F4742,'Придельники с 2022'!$B$4:$X$28,'Форма 1'!AJ$8),"")</f>
        <v/>
      </c>
      <c r="T4742" s="87"/>
    </row>
    <row r="4743" spans="1:20">
      <c r="A4743" s="188">
        <f t="shared" si="306"/>
        <v>63</v>
      </c>
      <c r="B4743" s="189" t="s">
        <v>4568</v>
      </c>
      <c r="C4743" s="99">
        <f t="shared" ref="C4743:C4806" si="307">SUM(D4743:J4743,L4743:T4743)</f>
        <v>866022.49200000009</v>
      </c>
      <c r="D4743" s="103" t="str">
        <f>IF(ISNUMBER('Форма 1'!U4743),'Форма 1'!$H4743*VLOOKUP('Форма 1'!$F4743,'Придельники с 2022'!$B$4:$X$28,'Форма 1'!U$8),"")</f>
        <v/>
      </c>
      <c r="E4743" s="103" t="str">
        <f>IF(ISNUMBER('Форма 1'!V4743),'Форма 1'!$H4743*VLOOKUP('Форма 1'!$F4743,'Придельники с 2022'!$B$4:$X$28,'Форма 1'!V$8),"")</f>
        <v/>
      </c>
      <c r="F4743" s="103" t="str">
        <f>IF(ISNUMBER('Форма 1'!W4743),'Форма 1'!$H4743*VLOOKUP('Форма 1'!$F4743,'Придельники с 2022'!$B$4:$X$28,'Форма 1'!W$8),"")</f>
        <v/>
      </c>
      <c r="G4743" s="103" t="str">
        <f>IF(ISNUMBER('Форма 1'!X4743),'Форма 1'!$H4743*VLOOKUP('Форма 1'!$F4743,'Придельники с 2022'!$B$4:$X$28,'Форма 1'!X$8),"")</f>
        <v/>
      </c>
      <c r="H4743" s="103" t="str">
        <f>IF(ISNUMBER('Форма 1'!Y4743),'Форма 1'!$H4743*VLOOKUP('Форма 1'!$F4743,'Придельники с 2022'!$B$4:$X$28,'Форма 1'!Y$8),"")</f>
        <v/>
      </c>
      <c r="I4743" s="103" t="str">
        <f>IF(ISNUMBER('Форма 1'!Z4743),'Форма 1'!$H4743*VLOOKUP('Форма 1'!$F4743,'Придельники с 2022'!$B$4:$X$28,'Форма 1'!Z$8),"")</f>
        <v/>
      </c>
      <c r="J4743" s="103" t="str">
        <f>IF(ISNUMBER('Форма 1'!AA4743),'Форма 1'!$H4743*VLOOKUP('Форма 1'!$F4743,'Придельники с 2022'!$B$4:$X$28,'Форма 1'!AA$8),"")</f>
        <v/>
      </c>
      <c r="K4743" s="90"/>
      <c r="L4743" s="87"/>
      <c r="M4743" s="103" t="str">
        <f>IF(ISNUMBER('Форма 1'!AD4743),'Форма 1'!$H4743*VLOOKUP('Форма 1'!$F4743,'Придельники с 2022'!$B$4:$X$28,'Форма 1'!AD$8),"")</f>
        <v/>
      </c>
      <c r="N4743" s="103" t="str">
        <f>IF(ISBLANK('Форма 1'!$AE4743),"",IF('Форма 1'!$AE4743=1,'Форма 1'!$H4743*VLOOKUP('Форма 1'!$F4743,'Придельники с 2022'!$B$4:$X$28,'Форма 1'!$AE$8,0),IF('Форма 1'!$AE4743=2,'Форма 1'!$H4743*VLOOKUP('Форма 1'!$F4743,'Придельники с 2022'!$B$4:$X$28,13,0),IF('Форма 1'!$AE4743=3,'Форма 1'!$H4743*VLOOKUP('Форма 1'!$F4743,'Придельники с 2022'!$B$4:$X$28,12,0)))))</f>
        <v/>
      </c>
      <c r="O4743" s="103" t="str">
        <f>IF(ISNUMBER('Форма 1'!AF4743),'Форма 1'!$H4743*VLOOKUP('Форма 1'!$F4743,'Придельники с 2022'!$B$4:$X$28,'Форма 1'!AF$8),"")</f>
        <v/>
      </c>
      <c r="P4743" s="87"/>
      <c r="Q4743" s="103">
        <f>IF(ISNUMBER('Форма 1'!AH4743),'Форма 1'!$H4743*VLOOKUP('Форма 1'!$F4743,'Придельники с 2022'!$B$4:$X$28,'Форма 1'!AH$8),"")</f>
        <v>866022.49200000009</v>
      </c>
      <c r="R4743" s="103" t="str">
        <f>IF(ISNUMBER('Форма 1'!AI4743),'Форма 1'!$H4743*VLOOKUP('Форма 1'!$F4743,'Придельники с 2022'!$B$4:$X$28,'Форма 1'!AI$8),"")</f>
        <v/>
      </c>
      <c r="S4743" s="103" t="str">
        <f>IF(ISNUMBER('Форма 1'!AJ4743),'Форма 1'!$H4743*VLOOKUP('Форма 1'!$F4743,'Придельники с 2022'!$B$4:$X$28,'Форма 1'!AJ$8),"")</f>
        <v/>
      </c>
      <c r="T4743" s="87"/>
    </row>
    <row r="4744" spans="1:20">
      <c r="A4744" s="188">
        <f t="shared" si="306"/>
        <v>64</v>
      </c>
      <c r="B4744" s="189" t="s">
        <v>4569</v>
      </c>
      <c r="C4744" s="99">
        <f t="shared" si="307"/>
        <v>2193371.5860000001</v>
      </c>
      <c r="D4744" s="103" t="str">
        <f>IF(ISNUMBER('Форма 1'!U4744),'Форма 1'!$H4744*VLOOKUP('Форма 1'!$F4744,'Придельники с 2022'!$B$4:$X$28,'Форма 1'!U$8),"")</f>
        <v/>
      </c>
      <c r="E4744" s="103" t="str">
        <f>IF(ISNUMBER('Форма 1'!V4744),'Форма 1'!$H4744*VLOOKUP('Форма 1'!$F4744,'Придельники с 2022'!$B$4:$X$28,'Форма 1'!V$8),"")</f>
        <v/>
      </c>
      <c r="F4744" s="103" t="str">
        <f>IF(ISNUMBER('Форма 1'!W4744),'Форма 1'!$H4744*VLOOKUP('Форма 1'!$F4744,'Придельники с 2022'!$B$4:$X$28,'Форма 1'!W$8),"")</f>
        <v/>
      </c>
      <c r="G4744" s="103" t="str">
        <f>IF(ISNUMBER('Форма 1'!X4744),'Форма 1'!$H4744*VLOOKUP('Форма 1'!$F4744,'Придельники с 2022'!$B$4:$X$28,'Форма 1'!X$8),"")</f>
        <v/>
      </c>
      <c r="H4744" s="103" t="str">
        <f>IF(ISNUMBER('Форма 1'!Y4744),'Форма 1'!$H4744*VLOOKUP('Форма 1'!$F4744,'Придельники с 2022'!$B$4:$X$28,'Форма 1'!Y$8),"")</f>
        <v/>
      </c>
      <c r="I4744" s="103" t="str">
        <f>IF(ISNUMBER('Форма 1'!Z4744),'Форма 1'!$H4744*VLOOKUP('Форма 1'!$F4744,'Придельники с 2022'!$B$4:$X$28,'Форма 1'!Z$8),"")</f>
        <v/>
      </c>
      <c r="J4744" s="103" t="str">
        <f>IF(ISNUMBER('Форма 1'!AA4744),'Форма 1'!$H4744*VLOOKUP('Форма 1'!$F4744,'Придельники с 2022'!$B$4:$X$28,'Форма 1'!AA$8),"")</f>
        <v/>
      </c>
      <c r="K4744" s="90"/>
      <c r="L4744" s="87"/>
      <c r="M4744" s="103" t="str">
        <f>IF(ISNUMBER('Форма 1'!AD4744),'Форма 1'!$H4744*VLOOKUP('Форма 1'!$F4744,'Придельники с 2022'!$B$4:$X$28,'Форма 1'!AD$8),"")</f>
        <v/>
      </c>
      <c r="N4744" s="103" t="str">
        <f>IF(ISBLANK('Форма 1'!$AE4744),"",IF('Форма 1'!$AE4744=1,'Форма 1'!$H4744*VLOOKUP('Форма 1'!$F4744,'Придельники с 2022'!$B$4:$X$28,'Форма 1'!$AE$8,0),IF('Форма 1'!$AE4744=2,'Форма 1'!$H4744*VLOOKUP('Форма 1'!$F4744,'Придельники с 2022'!$B$4:$X$28,13,0),IF('Форма 1'!$AE4744=3,'Форма 1'!$H4744*VLOOKUP('Форма 1'!$F4744,'Придельники с 2022'!$B$4:$X$28,12,0)))))</f>
        <v/>
      </c>
      <c r="O4744" s="103" t="str">
        <f>IF(ISNUMBER('Форма 1'!AF4744),'Форма 1'!$H4744*VLOOKUP('Форма 1'!$F4744,'Придельники с 2022'!$B$4:$X$28,'Форма 1'!AF$8),"")</f>
        <v/>
      </c>
      <c r="P4744" s="87"/>
      <c r="Q4744" s="103">
        <f>IF(ISNUMBER('Форма 1'!AH4744),'Форма 1'!$H4744*VLOOKUP('Форма 1'!$F4744,'Придельники с 2022'!$B$4:$X$28,'Форма 1'!AH$8),"")</f>
        <v>2193371.5860000001</v>
      </c>
      <c r="R4744" s="103" t="str">
        <f>IF(ISNUMBER('Форма 1'!AI4744),'Форма 1'!$H4744*VLOOKUP('Форма 1'!$F4744,'Придельники с 2022'!$B$4:$X$28,'Форма 1'!AI$8),"")</f>
        <v/>
      </c>
      <c r="S4744" s="103" t="str">
        <f>IF(ISNUMBER('Форма 1'!AJ4744),'Форма 1'!$H4744*VLOOKUP('Форма 1'!$F4744,'Придельники с 2022'!$B$4:$X$28,'Форма 1'!AJ$8),"")</f>
        <v/>
      </c>
      <c r="T4744" s="87"/>
    </row>
    <row r="4745" spans="1:20">
      <c r="A4745" s="188">
        <f t="shared" si="306"/>
        <v>65</v>
      </c>
      <c r="B4745" s="189" t="s">
        <v>4570</v>
      </c>
      <c r="C4745" s="99">
        <f t="shared" si="307"/>
        <v>1398118.8839999998</v>
      </c>
      <c r="D4745" s="103" t="str">
        <f>IF(ISNUMBER('Форма 1'!U4745),'Форма 1'!$H4745*VLOOKUP('Форма 1'!$F4745,'Придельники с 2022'!$B$4:$X$28,'Форма 1'!U$8),"")</f>
        <v/>
      </c>
      <c r="E4745" s="103" t="str">
        <f>IF(ISNUMBER('Форма 1'!V4745),'Форма 1'!$H4745*VLOOKUP('Форма 1'!$F4745,'Придельники с 2022'!$B$4:$X$28,'Форма 1'!V$8),"")</f>
        <v/>
      </c>
      <c r="F4745" s="103" t="str">
        <f>IF(ISNUMBER('Форма 1'!W4745),'Форма 1'!$H4745*VLOOKUP('Форма 1'!$F4745,'Придельники с 2022'!$B$4:$X$28,'Форма 1'!W$8),"")</f>
        <v/>
      </c>
      <c r="G4745" s="103" t="str">
        <f>IF(ISNUMBER('Форма 1'!X4745),'Форма 1'!$H4745*VLOOKUP('Форма 1'!$F4745,'Придельники с 2022'!$B$4:$X$28,'Форма 1'!X$8),"")</f>
        <v/>
      </c>
      <c r="H4745" s="103" t="str">
        <f>IF(ISNUMBER('Форма 1'!Y4745),'Форма 1'!$H4745*VLOOKUP('Форма 1'!$F4745,'Придельники с 2022'!$B$4:$X$28,'Форма 1'!Y$8),"")</f>
        <v/>
      </c>
      <c r="I4745" s="103" t="str">
        <f>IF(ISNUMBER('Форма 1'!Z4745),'Форма 1'!$H4745*VLOOKUP('Форма 1'!$F4745,'Придельники с 2022'!$B$4:$X$28,'Форма 1'!Z$8),"")</f>
        <v/>
      </c>
      <c r="J4745" s="103" t="str">
        <f>IF(ISNUMBER('Форма 1'!AA4745),'Форма 1'!$H4745*VLOOKUP('Форма 1'!$F4745,'Придельники с 2022'!$B$4:$X$28,'Форма 1'!AA$8),"")</f>
        <v/>
      </c>
      <c r="K4745" s="90"/>
      <c r="L4745" s="87"/>
      <c r="M4745" s="103" t="str">
        <f>IF(ISNUMBER('Форма 1'!AD4745),'Форма 1'!$H4745*VLOOKUP('Форма 1'!$F4745,'Придельники с 2022'!$B$4:$X$28,'Форма 1'!AD$8),"")</f>
        <v/>
      </c>
      <c r="N4745" s="103" t="str">
        <f>IF(ISBLANK('Форма 1'!$AE4745),"",IF('Форма 1'!$AE4745=1,'Форма 1'!$H4745*VLOOKUP('Форма 1'!$F4745,'Придельники с 2022'!$B$4:$X$28,'Форма 1'!$AE$8,0),IF('Форма 1'!$AE4745=2,'Форма 1'!$H4745*VLOOKUP('Форма 1'!$F4745,'Придельники с 2022'!$B$4:$X$28,13,0),IF('Форма 1'!$AE4745=3,'Форма 1'!$H4745*VLOOKUP('Форма 1'!$F4745,'Придельники с 2022'!$B$4:$X$28,12,0)))))</f>
        <v/>
      </c>
      <c r="O4745" s="103">
        <f>IF(ISNUMBER('Форма 1'!AF4745),'Форма 1'!$H4745*VLOOKUP('Форма 1'!$F4745,'Придельники с 2022'!$B$4:$X$28,'Форма 1'!AF$8),"")</f>
        <v>1398118.8839999998</v>
      </c>
      <c r="P4745" s="87"/>
      <c r="Q4745" s="103" t="str">
        <f>IF(ISNUMBER('Форма 1'!AH4745),'Форма 1'!$H4745*VLOOKUP('Форма 1'!$F4745,'Придельники с 2022'!$B$4:$X$28,'Форма 1'!AH$8),"")</f>
        <v/>
      </c>
      <c r="R4745" s="103" t="str">
        <f>IF(ISNUMBER('Форма 1'!AI4745),'Форма 1'!$H4745*VLOOKUP('Форма 1'!$F4745,'Придельники с 2022'!$B$4:$X$28,'Форма 1'!AI$8),"")</f>
        <v/>
      </c>
      <c r="S4745" s="103" t="str">
        <f>IF(ISNUMBER('Форма 1'!AJ4745),'Форма 1'!$H4745*VLOOKUP('Форма 1'!$F4745,'Придельники с 2022'!$B$4:$X$28,'Форма 1'!AJ$8),"")</f>
        <v/>
      </c>
      <c r="T4745" s="87"/>
    </row>
    <row r="4746" spans="1:20">
      <c r="A4746" s="188">
        <f t="shared" si="306"/>
        <v>66</v>
      </c>
      <c r="B4746" s="189" t="s">
        <v>4571</v>
      </c>
      <c r="C4746" s="99">
        <f t="shared" si="307"/>
        <v>6175029.6789999995</v>
      </c>
      <c r="D4746" s="103" t="str">
        <f>IF(ISNUMBER('Форма 1'!U4746),'Форма 1'!$H4746*VLOOKUP('Форма 1'!$F4746,'Придельники с 2022'!$B$4:$X$28,'Форма 1'!U$8),"")</f>
        <v/>
      </c>
      <c r="E4746" s="103" t="str">
        <f>IF(ISNUMBER('Форма 1'!V4746),'Форма 1'!$H4746*VLOOKUP('Форма 1'!$F4746,'Придельники с 2022'!$B$4:$X$28,'Форма 1'!V$8),"")</f>
        <v/>
      </c>
      <c r="F4746" s="103" t="str">
        <f>IF(ISNUMBER('Форма 1'!W4746),'Форма 1'!$H4746*VLOOKUP('Форма 1'!$F4746,'Придельники с 2022'!$B$4:$X$28,'Форма 1'!W$8),"")</f>
        <v/>
      </c>
      <c r="G4746" s="103" t="str">
        <f>IF(ISNUMBER('Форма 1'!X4746),'Форма 1'!$H4746*VLOOKUP('Форма 1'!$F4746,'Придельники с 2022'!$B$4:$X$28,'Форма 1'!X$8),"")</f>
        <v/>
      </c>
      <c r="H4746" s="103" t="str">
        <f>IF(ISNUMBER('Форма 1'!Y4746),'Форма 1'!$H4746*VLOOKUP('Форма 1'!$F4746,'Придельники с 2022'!$B$4:$X$28,'Форма 1'!Y$8),"")</f>
        <v/>
      </c>
      <c r="I4746" s="103" t="str">
        <f>IF(ISNUMBER('Форма 1'!Z4746),'Форма 1'!$H4746*VLOOKUP('Форма 1'!$F4746,'Придельники с 2022'!$B$4:$X$28,'Форма 1'!Z$8),"")</f>
        <v/>
      </c>
      <c r="J4746" s="103" t="str">
        <f>IF(ISNUMBER('Форма 1'!AA4746),'Форма 1'!$H4746*VLOOKUP('Форма 1'!$F4746,'Придельники с 2022'!$B$4:$X$28,'Форма 1'!AA$8),"")</f>
        <v/>
      </c>
      <c r="K4746" s="90"/>
      <c r="L4746" s="87"/>
      <c r="M4746" s="103">
        <f>IF(ISNUMBER('Форма 1'!AD4746),'Форма 1'!$H4746*VLOOKUP('Форма 1'!$F4746,'Придельники с 2022'!$B$4:$X$28,'Форма 1'!AD$8),"")</f>
        <v>6175029.6789999995</v>
      </c>
      <c r="N4746" s="103" t="str">
        <f>IF(ISBLANK('Форма 1'!$AE4746),"",IF('Форма 1'!$AE4746=1,'Форма 1'!$H4746*VLOOKUP('Форма 1'!$F4746,'Придельники с 2022'!$B$4:$X$28,'Форма 1'!$AE$8,0),IF('Форма 1'!$AE4746=2,'Форма 1'!$H4746*VLOOKUP('Форма 1'!$F4746,'Придельники с 2022'!$B$4:$X$28,13,0),IF('Форма 1'!$AE4746=3,'Форма 1'!$H4746*VLOOKUP('Форма 1'!$F4746,'Придельники с 2022'!$B$4:$X$28,12,0)))))</f>
        <v/>
      </c>
      <c r="O4746" s="103" t="str">
        <f>IF(ISNUMBER('Форма 1'!AF4746),'Форма 1'!$H4746*VLOOKUP('Форма 1'!$F4746,'Придельники с 2022'!$B$4:$X$28,'Форма 1'!AF$8),"")</f>
        <v/>
      </c>
      <c r="P4746" s="87"/>
      <c r="Q4746" s="103" t="str">
        <f>IF(ISNUMBER('Форма 1'!AH4746),'Форма 1'!$H4746*VLOOKUP('Форма 1'!$F4746,'Придельники с 2022'!$B$4:$X$28,'Форма 1'!AH$8),"")</f>
        <v/>
      </c>
      <c r="R4746" s="103" t="str">
        <f>IF(ISNUMBER('Форма 1'!AI4746),'Форма 1'!$H4746*VLOOKUP('Форма 1'!$F4746,'Придельники с 2022'!$B$4:$X$28,'Форма 1'!AI$8),"")</f>
        <v/>
      </c>
      <c r="S4746" s="103" t="str">
        <f>IF(ISNUMBER('Форма 1'!AJ4746),'Форма 1'!$H4746*VLOOKUP('Форма 1'!$F4746,'Придельники с 2022'!$B$4:$X$28,'Форма 1'!AJ$8),"")</f>
        <v/>
      </c>
      <c r="T4746" s="87"/>
    </row>
    <row r="4747" spans="1:20">
      <c r="A4747" s="188">
        <f t="shared" si="306"/>
        <v>67</v>
      </c>
      <c r="B4747" s="189" t="s">
        <v>4572</v>
      </c>
      <c r="C4747" s="99">
        <f t="shared" si="307"/>
        <v>2874533.0949999997</v>
      </c>
      <c r="D4747" s="103" t="str">
        <f>IF(ISNUMBER('Форма 1'!U4747),'Форма 1'!$H4747*VLOOKUP('Форма 1'!$F4747,'Придельники с 2022'!$B$4:$X$28,'Форма 1'!U$8),"")</f>
        <v/>
      </c>
      <c r="E4747" s="103" t="str">
        <f>IF(ISNUMBER('Форма 1'!V4747),'Форма 1'!$H4747*VLOOKUP('Форма 1'!$F4747,'Придельники с 2022'!$B$4:$X$28,'Форма 1'!V$8),"")</f>
        <v/>
      </c>
      <c r="F4747" s="103" t="str">
        <f>IF(ISNUMBER('Форма 1'!W4747),'Форма 1'!$H4747*VLOOKUP('Форма 1'!$F4747,'Придельники с 2022'!$B$4:$X$28,'Форма 1'!W$8),"")</f>
        <v/>
      </c>
      <c r="G4747" s="103" t="str">
        <f>IF(ISNUMBER('Форма 1'!X4747),'Форма 1'!$H4747*VLOOKUP('Форма 1'!$F4747,'Придельники с 2022'!$B$4:$X$28,'Форма 1'!X$8),"")</f>
        <v/>
      </c>
      <c r="H4747" s="103" t="str">
        <f>IF(ISNUMBER('Форма 1'!Y4747),'Форма 1'!$H4747*VLOOKUP('Форма 1'!$F4747,'Придельники с 2022'!$B$4:$X$28,'Форма 1'!Y$8),"")</f>
        <v/>
      </c>
      <c r="I4747" s="103" t="str">
        <f>IF(ISNUMBER('Форма 1'!Z4747),'Форма 1'!$H4747*VLOOKUP('Форма 1'!$F4747,'Придельники с 2022'!$B$4:$X$28,'Форма 1'!Z$8),"")</f>
        <v/>
      </c>
      <c r="J4747" s="103" t="str">
        <f>IF(ISNUMBER('Форма 1'!AA4747),'Форма 1'!$H4747*VLOOKUP('Форма 1'!$F4747,'Придельники с 2022'!$B$4:$X$28,'Форма 1'!AA$8),"")</f>
        <v/>
      </c>
      <c r="K4747" s="90"/>
      <c r="L4747" s="87"/>
      <c r="M4747" s="103" t="str">
        <f>IF(ISNUMBER('Форма 1'!AD4747),'Форма 1'!$H4747*VLOOKUP('Форма 1'!$F4747,'Придельники с 2022'!$B$4:$X$28,'Форма 1'!AD$8),"")</f>
        <v/>
      </c>
      <c r="N4747" s="103">
        <f>IF(ISBLANK('Форма 1'!$AE4747),"",IF('Форма 1'!$AE4747=1,'Форма 1'!$H4747*VLOOKUP('Форма 1'!$F4747,'Придельники с 2022'!$B$4:$X$28,'Форма 1'!$AE$8,0),IF('Форма 1'!$AE4747=2,'Форма 1'!$H4747*VLOOKUP('Форма 1'!$F4747,'Придельники с 2022'!$B$4:$X$28,13,0),IF('Форма 1'!$AE4747=3,'Форма 1'!$H4747*VLOOKUP('Форма 1'!$F4747,'Придельники с 2022'!$B$4:$X$28,12,0)))))</f>
        <v>2874533.0949999997</v>
      </c>
      <c r="O4747" s="103" t="str">
        <f>IF(ISNUMBER('Форма 1'!AF4747),'Форма 1'!$H4747*VLOOKUP('Форма 1'!$F4747,'Придельники с 2022'!$B$4:$X$28,'Форма 1'!AF$8),"")</f>
        <v/>
      </c>
      <c r="P4747" s="87"/>
      <c r="Q4747" s="103" t="str">
        <f>IF(ISNUMBER('Форма 1'!AH4747),'Форма 1'!$H4747*VLOOKUP('Форма 1'!$F4747,'Придельники с 2022'!$B$4:$X$28,'Форма 1'!AH$8),"")</f>
        <v/>
      </c>
      <c r="R4747" s="103" t="str">
        <f>IF(ISNUMBER('Форма 1'!AI4747),'Форма 1'!$H4747*VLOOKUP('Форма 1'!$F4747,'Придельники с 2022'!$B$4:$X$28,'Форма 1'!AI$8),"")</f>
        <v/>
      </c>
      <c r="S4747" s="103" t="str">
        <f>IF(ISNUMBER('Форма 1'!AJ4747),'Форма 1'!$H4747*VLOOKUP('Форма 1'!$F4747,'Придельники с 2022'!$B$4:$X$28,'Форма 1'!AJ$8),"")</f>
        <v/>
      </c>
      <c r="T4747" s="87"/>
    </row>
    <row r="4748" spans="1:20">
      <c r="A4748" s="188">
        <f t="shared" si="306"/>
        <v>68</v>
      </c>
      <c r="B4748" s="189" t="s">
        <v>4573</v>
      </c>
      <c r="C4748" s="99">
        <f t="shared" si="307"/>
        <v>2932804.5949999997</v>
      </c>
      <c r="D4748" s="103" t="str">
        <f>IF(ISNUMBER('Форма 1'!U4748),'Форма 1'!$H4748*VLOOKUP('Форма 1'!$F4748,'Придельники с 2022'!$B$4:$X$28,'Форма 1'!U$8),"")</f>
        <v/>
      </c>
      <c r="E4748" s="103" t="str">
        <f>IF(ISNUMBER('Форма 1'!V4748),'Форма 1'!$H4748*VLOOKUP('Форма 1'!$F4748,'Придельники с 2022'!$B$4:$X$28,'Форма 1'!V$8),"")</f>
        <v/>
      </c>
      <c r="F4748" s="103" t="str">
        <f>IF(ISNUMBER('Форма 1'!W4748),'Форма 1'!$H4748*VLOOKUP('Форма 1'!$F4748,'Придельники с 2022'!$B$4:$X$28,'Форма 1'!W$8),"")</f>
        <v/>
      </c>
      <c r="G4748" s="103" t="str">
        <f>IF(ISNUMBER('Форма 1'!X4748),'Форма 1'!$H4748*VLOOKUP('Форма 1'!$F4748,'Придельники с 2022'!$B$4:$X$28,'Форма 1'!X$8),"")</f>
        <v/>
      </c>
      <c r="H4748" s="103" t="str">
        <f>IF(ISNUMBER('Форма 1'!Y4748),'Форма 1'!$H4748*VLOOKUP('Форма 1'!$F4748,'Придельники с 2022'!$B$4:$X$28,'Форма 1'!Y$8),"")</f>
        <v/>
      </c>
      <c r="I4748" s="103" t="str">
        <f>IF(ISNUMBER('Форма 1'!Z4748),'Форма 1'!$H4748*VLOOKUP('Форма 1'!$F4748,'Придельники с 2022'!$B$4:$X$28,'Форма 1'!Z$8),"")</f>
        <v/>
      </c>
      <c r="J4748" s="103" t="str">
        <f>IF(ISNUMBER('Форма 1'!AA4748),'Форма 1'!$H4748*VLOOKUP('Форма 1'!$F4748,'Придельники с 2022'!$B$4:$X$28,'Форма 1'!AA$8),"")</f>
        <v/>
      </c>
      <c r="K4748" s="90"/>
      <c r="L4748" s="87"/>
      <c r="M4748" s="103" t="str">
        <f>IF(ISNUMBER('Форма 1'!AD4748),'Форма 1'!$H4748*VLOOKUP('Форма 1'!$F4748,'Придельники с 2022'!$B$4:$X$28,'Форма 1'!AD$8),"")</f>
        <v/>
      </c>
      <c r="N4748" s="103">
        <f>IF(ISBLANK('Форма 1'!$AE4748),"",IF('Форма 1'!$AE4748=1,'Форма 1'!$H4748*VLOOKUP('Форма 1'!$F4748,'Придельники с 2022'!$B$4:$X$28,'Форма 1'!$AE$8,0),IF('Форма 1'!$AE4748=2,'Форма 1'!$H4748*VLOOKUP('Форма 1'!$F4748,'Придельники с 2022'!$B$4:$X$28,13,0),IF('Форма 1'!$AE4748=3,'Форма 1'!$H4748*VLOOKUP('Форма 1'!$F4748,'Придельники с 2022'!$B$4:$X$28,12,0)))))</f>
        <v>2932804.5949999997</v>
      </c>
      <c r="O4748" s="103" t="str">
        <f>IF(ISNUMBER('Форма 1'!AF4748),'Форма 1'!$H4748*VLOOKUP('Форма 1'!$F4748,'Придельники с 2022'!$B$4:$X$28,'Форма 1'!AF$8),"")</f>
        <v/>
      </c>
      <c r="P4748" s="87"/>
      <c r="Q4748" s="103" t="str">
        <f>IF(ISNUMBER('Форма 1'!AH4748),'Форма 1'!$H4748*VLOOKUP('Форма 1'!$F4748,'Придельники с 2022'!$B$4:$X$28,'Форма 1'!AH$8),"")</f>
        <v/>
      </c>
      <c r="R4748" s="103" t="str">
        <f>IF(ISNUMBER('Форма 1'!AI4748),'Форма 1'!$H4748*VLOOKUP('Форма 1'!$F4748,'Придельники с 2022'!$B$4:$X$28,'Форма 1'!AI$8),"")</f>
        <v/>
      </c>
      <c r="S4748" s="103" t="str">
        <f>IF(ISNUMBER('Форма 1'!AJ4748),'Форма 1'!$H4748*VLOOKUP('Форма 1'!$F4748,'Придельники с 2022'!$B$4:$X$28,'Форма 1'!AJ$8),"")</f>
        <v/>
      </c>
      <c r="T4748" s="87"/>
    </row>
    <row r="4749" spans="1:20">
      <c r="A4749" s="188">
        <f t="shared" si="306"/>
        <v>69</v>
      </c>
      <c r="B4749" s="189" t="s">
        <v>4574</v>
      </c>
      <c r="C4749" s="99">
        <f t="shared" si="307"/>
        <v>3181623.9</v>
      </c>
      <c r="D4749" s="103" t="str">
        <f>IF(ISNUMBER('Форма 1'!U4749),'Форма 1'!$H4749*VLOOKUP('Форма 1'!$F4749,'Придельники с 2022'!$B$4:$X$28,'Форма 1'!U$8),"")</f>
        <v/>
      </c>
      <c r="E4749" s="103" t="str">
        <f>IF(ISNUMBER('Форма 1'!V4749),'Форма 1'!$H4749*VLOOKUP('Форма 1'!$F4749,'Придельники с 2022'!$B$4:$X$28,'Форма 1'!V$8),"")</f>
        <v/>
      </c>
      <c r="F4749" s="103" t="str">
        <f>IF(ISNUMBER('Форма 1'!W4749),'Форма 1'!$H4749*VLOOKUP('Форма 1'!$F4749,'Придельники с 2022'!$B$4:$X$28,'Форма 1'!W$8),"")</f>
        <v/>
      </c>
      <c r="G4749" s="103" t="str">
        <f>IF(ISNUMBER('Форма 1'!X4749),'Форма 1'!$H4749*VLOOKUP('Форма 1'!$F4749,'Придельники с 2022'!$B$4:$X$28,'Форма 1'!X$8),"")</f>
        <v/>
      </c>
      <c r="H4749" s="103" t="str">
        <f>IF(ISNUMBER('Форма 1'!Y4749),'Форма 1'!$H4749*VLOOKUP('Форма 1'!$F4749,'Придельники с 2022'!$B$4:$X$28,'Форма 1'!Y$8),"")</f>
        <v/>
      </c>
      <c r="I4749" s="103" t="str">
        <f>IF(ISNUMBER('Форма 1'!Z4749),'Форма 1'!$H4749*VLOOKUP('Форма 1'!$F4749,'Придельники с 2022'!$B$4:$X$28,'Форма 1'!Z$8),"")</f>
        <v/>
      </c>
      <c r="J4749" s="103" t="str">
        <f>IF(ISNUMBER('Форма 1'!AA4749),'Форма 1'!$H4749*VLOOKUP('Форма 1'!$F4749,'Придельники с 2022'!$B$4:$X$28,'Форма 1'!AA$8),"")</f>
        <v/>
      </c>
      <c r="K4749" s="90"/>
      <c r="L4749" s="87"/>
      <c r="M4749" s="103" t="str">
        <f>IF(ISNUMBER('Форма 1'!AD4749),'Форма 1'!$H4749*VLOOKUP('Форма 1'!$F4749,'Придельники с 2022'!$B$4:$X$28,'Форма 1'!AD$8),"")</f>
        <v/>
      </c>
      <c r="N4749" s="103">
        <f>IF(ISBLANK('Форма 1'!$AE4749),"",IF('Форма 1'!$AE4749=1,'Форма 1'!$H4749*VLOOKUP('Форма 1'!$F4749,'Придельники с 2022'!$B$4:$X$28,'Форма 1'!$AE$8,0),IF('Форма 1'!$AE4749=2,'Форма 1'!$H4749*VLOOKUP('Форма 1'!$F4749,'Придельники с 2022'!$B$4:$X$28,13,0),IF('Форма 1'!$AE4749=3,'Форма 1'!$H4749*VLOOKUP('Форма 1'!$F4749,'Придельники с 2022'!$B$4:$X$28,12,0)))))</f>
        <v>3181623.9</v>
      </c>
      <c r="O4749" s="103" t="str">
        <f>IF(ISNUMBER('Форма 1'!AF4749),'Форма 1'!$H4749*VLOOKUP('Форма 1'!$F4749,'Придельники с 2022'!$B$4:$X$28,'Форма 1'!AF$8),"")</f>
        <v/>
      </c>
      <c r="P4749" s="87"/>
      <c r="Q4749" s="103" t="str">
        <f>IF(ISNUMBER('Форма 1'!AH4749),'Форма 1'!$H4749*VLOOKUP('Форма 1'!$F4749,'Придельники с 2022'!$B$4:$X$28,'Форма 1'!AH$8),"")</f>
        <v/>
      </c>
      <c r="R4749" s="103" t="str">
        <f>IF(ISNUMBER('Форма 1'!AI4749),'Форма 1'!$H4749*VLOOKUP('Форма 1'!$F4749,'Придельники с 2022'!$B$4:$X$28,'Форма 1'!AI$8),"")</f>
        <v/>
      </c>
      <c r="S4749" s="103" t="str">
        <f>IF(ISNUMBER('Форма 1'!AJ4749),'Форма 1'!$H4749*VLOOKUP('Форма 1'!$F4749,'Придельники с 2022'!$B$4:$X$28,'Форма 1'!AJ$8),"")</f>
        <v/>
      </c>
      <c r="T4749" s="87"/>
    </row>
    <row r="4750" spans="1:20">
      <c r="A4750" s="188">
        <f t="shared" si="306"/>
        <v>70</v>
      </c>
      <c r="B4750" s="189" t="s">
        <v>4575</v>
      </c>
      <c r="C4750" s="99">
        <f t="shared" si="307"/>
        <v>2231837.73</v>
      </c>
      <c r="D4750" s="103" t="str">
        <f>IF(ISNUMBER('Форма 1'!U4750),'Форма 1'!$H4750*VLOOKUP('Форма 1'!$F4750,'Придельники с 2022'!$B$4:$X$28,'Форма 1'!U$8),"")</f>
        <v/>
      </c>
      <c r="E4750" s="103" t="str">
        <f>IF(ISNUMBER('Форма 1'!V4750),'Форма 1'!$H4750*VLOOKUP('Форма 1'!$F4750,'Придельники с 2022'!$B$4:$X$28,'Форма 1'!V$8),"")</f>
        <v/>
      </c>
      <c r="F4750" s="103" t="str">
        <f>IF(ISNUMBER('Форма 1'!W4750),'Форма 1'!$H4750*VLOOKUP('Форма 1'!$F4750,'Придельники с 2022'!$B$4:$X$28,'Форма 1'!W$8),"")</f>
        <v/>
      </c>
      <c r="G4750" s="103" t="str">
        <f>IF(ISNUMBER('Форма 1'!X4750),'Форма 1'!$H4750*VLOOKUP('Форма 1'!$F4750,'Придельники с 2022'!$B$4:$X$28,'Форма 1'!X$8),"")</f>
        <v/>
      </c>
      <c r="H4750" s="103" t="str">
        <f>IF(ISNUMBER('Форма 1'!Y4750),'Форма 1'!$H4750*VLOOKUP('Форма 1'!$F4750,'Придельники с 2022'!$B$4:$X$28,'Форма 1'!Y$8),"")</f>
        <v/>
      </c>
      <c r="I4750" s="103" t="str">
        <f>IF(ISNUMBER('Форма 1'!Z4750),'Форма 1'!$H4750*VLOOKUP('Форма 1'!$F4750,'Придельники с 2022'!$B$4:$X$28,'Форма 1'!Z$8),"")</f>
        <v/>
      </c>
      <c r="J4750" s="103" t="str">
        <f>IF(ISNUMBER('Форма 1'!AA4750),'Форма 1'!$H4750*VLOOKUP('Форма 1'!$F4750,'Придельники с 2022'!$B$4:$X$28,'Форма 1'!AA$8),"")</f>
        <v/>
      </c>
      <c r="K4750" s="90"/>
      <c r="L4750" s="87"/>
      <c r="M4750" s="103" t="str">
        <f>IF(ISNUMBER('Форма 1'!AD4750),'Форма 1'!$H4750*VLOOKUP('Форма 1'!$F4750,'Придельники с 2022'!$B$4:$X$28,'Форма 1'!AD$8),"")</f>
        <v/>
      </c>
      <c r="N4750" s="103" t="str">
        <f>IF(ISBLANK('Форма 1'!$AE4750),"",IF('Форма 1'!$AE4750=1,'Форма 1'!$H4750*VLOOKUP('Форма 1'!$F4750,'Придельники с 2022'!$B$4:$X$28,'Форма 1'!$AE$8,0),IF('Форма 1'!$AE4750=2,'Форма 1'!$H4750*VLOOKUP('Форма 1'!$F4750,'Придельники с 2022'!$B$4:$X$28,13,0),IF('Форма 1'!$AE4750=3,'Форма 1'!$H4750*VLOOKUP('Форма 1'!$F4750,'Придельники с 2022'!$B$4:$X$28,12,0)))))</f>
        <v/>
      </c>
      <c r="O4750" s="103" t="str">
        <f>IF(ISNUMBER('Форма 1'!AF4750),'Форма 1'!$H4750*VLOOKUP('Форма 1'!$F4750,'Придельники с 2022'!$B$4:$X$28,'Форма 1'!AF$8),"")</f>
        <v/>
      </c>
      <c r="P4750" s="87"/>
      <c r="Q4750" s="103">
        <f>IF(ISNUMBER('Форма 1'!AH4750),'Форма 1'!$H4750*VLOOKUP('Форма 1'!$F4750,'Придельники с 2022'!$B$4:$X$28,'Форма 1'!AH$8),"")</f>
        <v>2231837.73</v>
      </c>
      <c r="R4750" s="103" t="str">
        <f>IF(ISNUMBER('Форма 1'!AI4750),'Форма 1'!$H4750*VLOOKUP('Форма 1'!$F4750,'Придельники с 2022'!$B$4:$X$28,'Форма 1'!AI$8),"")</f>
        <v/>
      </c>
      <c r="S4750" s="103" t="str">
        <f>IF(ISNUMBER('Форма 1'!AJ4750),'Форма 1'!$H4750*VLOOKUP('Форма 1'!$F4750,'Придельники с 2022'!$B$4:$X$28,'Форма 1'!AJ$8),"")</f>
        <v/>
      </c>
      <c r="T4750" s="87"/>
    </row>
    <row r="4751" spans="1:20">
      <c r="A4751" s="188">
        <f t="shared" si="306"/>
        <v>71</v>
      </c>
      <c r="B4751" s="189" t="s">
        <v>4576</v>
      </c>
      <c r="C4751" s="99">
        <f t="shared" si="307"/>
        <v>2130329.85</v>
      </c>
      <c r="D4751" s="103" t="str">
        <f>IF(ISNUMBER('Форма 1'!U4751),'Форма 1'!$H4751*VLOOKUP('Форма 1'!$F4751,'Придельники с 2022'!$B$4:$X$28,'Форма 1'!U$8),"")</f>
        <v/>
      </c>
      <c r="E4751" s="103" t="str">
        <f>IF(ISNUMBER('Форма 1'!V4751),'Форма 1'!$H4751*VLOOKUP('Форма 1'!$F4751,'Придельники с 2022'!$B$4:$X$28,'Форма 1'!V$8),"")</f>
        <v/>
      </c>
      <c r="F4751" s="103" t="str">
        <f>IF(ISNUMBER('Форма 1'!W4751),'Форма 1'!$H4751*VLOOKUP('Форма 1'!$F4751,'Придельники с 2022'!$B$4:$X$28,'Форма 1'!W$8),"")</f>
        <v/>
      </c>
      <c r="G4751" s="103" t="str">
        <f>IF(ISNUMBER('Форма 1'!X4751),'Форма 1'!$H4751*VLOOKUP('Форма 1'!$F4751,'Придельники с 2022'!$B$4:$X$28,'Форма 1'!X$8),"")</f>
        <v/>
      </c>
      <c r="H4751" s="103" t="str">
        <f>IF(ISNUMBER('Форма 1'!Y4751),'Форма 1'!$H4751*VLOOKUP('Форма 1'!$F4751,'Придельники с 2022'!$B$4:$X$28,'Форма 1'!Y$8),"")</f>
        <v/>
      </c>
      <c r="I4751" s="103" t="str">
        <f>IF(ISNUMBER('Форма 1'!Z4751),'Форма 1'!$H4751*VLOOKUP('Форма 1'!$F4751,'Придельники с 2022'!$B$4:$X$28,'Форма 1'!Z$8),"")</f>
        <v/>
      </c>
      <c r="J4751" s="103" t="str">
        <f>IF(ISNUMBER('Форма 1'!AA4751),'Форма 1'!$H4751*VLOOKUP('Форма 1'!$F4751,'Придельники с 2022'!$B$4:$X$28,'Форма 1'!AA$8),"")</f>
        <v/>
      </c>
      <c r="K4751" s="90"/>
      <c r="L4751" s="87"/>
      <c r="M4751" s="103" t="str">
        <f>IF(ISNUMBER('Форма 1'!AD4751),'Форма 1'!$H4751*VLOOKUP('Форма 1'!$F4751,'Придельники с 2022'!$B$4:$X$28,'Форма 1'!AD$8),"")</f>
        <v/>
      </c>
      <c r="N4751" s="103" t="str">
        <f>IF(ISBLANK('Форма 1'!$AE4751),"",IF('Форма 1'!$AE4751=1,'Форма 1'!$H4751*VLOOKUP('Форма 1'!$F4751,'Придельники с 2022'!$B$4:$X$28,'Форма 1'!$AE$8,0),IF('Форма 1'!$AE4751=2,'Форма 1'!$H4751*VLOOKUP('Форма 1'!$F4751,'Придельники с 2022'!$B$4:$X$28,13,0),IF('Форма 1'!$AE4751=3,'Форма 1'!$H4751*VLOOKUP('Форма 1'!$F4751,'Придельники с 2022'!$B$4:$X$28,12,0)))))</f>
        <v/>
      </c>
      <c r="O4751" s="103" t="str">
        <f>IF(ISNUMBER('Форма 1'!AF4751),'Форма 1'!$H4751*VLOOKUP('Форма 1'!$F4751,'Придельники с 2022'!$B$4:$X$28,'Форма 1'!AF$8),"")</f>
        <v/>
      </c>
      <c r="P4751" s="87"/>
      <c r="Q4751" s="103">
        <f>IF(ISNUMBER('Форма 1'!AH4751),'Форма 1'!$H4751*VLOOKUP('Форма 1'!$F4751,'Придельники с 2022'!$B$4:$X$28,'Форма 1'!AH$8),"")</f>
        <v>2130329.85</v>
      </c>
      <c r="R4751" s="103" t="str">
        <f>IF(ISNUMBER('Форма 1'!AI4751),'Форма 1'!$H4751*VLOOKUP('Форма 1'!$F4751,'Придельники с 2022'!$B$4:$X$28,'Форма 1'!AI$8),"")</f>
        <v/>
      </c>
      <c r="S4751" s="103" t="str">
        <f>IF(ISNUMBER('Форма 1'!AJ4751),'Форма 1'!$H4751*VLOOKUP('Форма 1'!$F4751,'Придельники с 2022'!$B$4:$X$28,'Форма 1'!AJ$8),"")</f>
        <v/>
      </c>
      <c r="T4751" s="87"/>
    </row>
    <row r="4752" spans="1:20">
      <c r="A4752" s="188">
        <f t="shared" si="306"/>
        <v>72</v>
      </c>
      <c r="B4752" s="189" t="s">
        <v>4577</v>
      </c>
      <c r="C4752" s="99">
        <f t="shared" si="307"/>
        <v>168992.22600000002</v>
      </c>
      <c r="D4752" s="103">
        <f>IF(ISNUMBER('Форма 1'!U4752),'Форма 1'!$H4752*VLOOKUP('Форма 1'!$F4752,'Придельники с 2022'!$B$4:$X$28,'Форма 1'!U$8),"")</f>
        <v>168992.22600000002</v>
      </c>
      <c r="E4752" s="103" t="str">
        <f>IF(ISNUMBER('Форма 1'!V4752),'Форма 1'!$H4752*VLOOKUP('Форма 1'!$F4752,'Придельники с 2022'!$B$4:$X$28,'Форма 1'!V$8),"")</f>
        <v/>
      </c>
      <c r="F4752" s="103" t="str">
        <f>IF(ISNUMBER('Форма 1'!W4752),'Форма 1'!$H4752*VLOOKUP('Форма 1'!$F4752,'Придельники с 2022'!$B$4:$X$28,'Форма 1'!W$8),"")</f>
        <v/>
      </c>
      <c r="G4752" s="103" t="str">
        <f>IF(ISNUMBER('Форма 1'!X4752),'Форма 1'!$H4752*VLOOKUP('Форма 1'!$F4752,'Придельники с 2022'!$B$4:$X$28,'Форма 1'!X$8),"")</f>
        <v/>
      </c>
      <c r="H4752" s="103" t="str">
        <f>IF(ISNUMBER('Форма 1'!Y4752),'Форма 1'!$H4752*VLOOKUP('Форма 1'!$F4752,'Придельники с 2022'!$B$4:$X$28,'Форма 1'!Y$8),"")</f>
        <v/>
      </c>
      <c r="I4752" s="103" t="str">
        <f>IF(ISNUMBER('Форма 1'!Z4752),'Форма 1'!$H4752*VLOOKUP('Форма 1'!$F4752,'Придельники с 2022'!$B$4:$X$28,'Форма 1'!Z$8),"")</f>
        <v/>
      </c>
      <c r="J4752" s="103" t="str">
        <f>IF(ISNUMBER('Форма 1'!AA4752),'Форма 1'!$H4752*VLOOKUP('Форма 1'!$F4752,'Придельники с 2022'!$B$4:$X$28,'Форма 1'!AA$8),"")</f>
        <v/>
      </c>
      <c r="K4752" s="90"/>
      <c r="L4752" s="87"/>
      <c r="M4752" s="103" t="str">
        <f>IF(ISNUMBER('Форма 1'!AD4752),'Форма 1'!$H4752*VLOOKUP('Форма 1'!$F4752,'Придельники с 2022'!$B$4:$X$28,'Форма 1'!AD$8),"")</f>
        <v/>
      </c>
      <c r="N4752" s="103" t="str">
        <f>IF(ISBLANK('Форма 1'!$AE4752),"",IF('Форма 1'!$AE4752=1,'Форма 1'!$H4752*VLOOKUP('Форма 1'!$F4752,'Придельники с 2022'!$B$4:$X$28,'Форма 1'!$AE$8,0),IF('Форма 1'!$AE4752=2,'Форма 1'!$H4752*VLOOKUP('Форма 1'!$F4752,'Придельники с 2022'!$B$4:$X$28,13,0),IF('Форма 1'!$AE4752=3,'Форма 1'!$H4752*VLOOKUP('Форма 1'!$F4752,'Придельники с 2022'!$B$4:$X$28,12,0)))))</f>
        <v/>
      </c>
      <c r="O4752" s="103" t="str">
        <f>IF(ISNUMBER('Форма 1'!AF4752),'Форма 1'!$H4752*VLOOKUP('Форма 1'!$F4752,'Придельники с 2022'!$B$4:$X$28,'Форма 1'!AF$8),"")</f>
        <v/>
      </c>
      <c r="P4752" s="87"/>
      <c r="Q4752" s="103" t="str">
        <f>IF(ISNUMBER('Форма 1'!AH4752),'Форма 1'!$H4752*VLOOKUP('Форма 1'!$F4752,'Придельники с 2022'!$B$4:$X$28,'Форма 1'!AH$8),"")</f>
        <v/>
      </c>
      <c r="R4752" s="103" t="str">
        <f>IF(ISNUMBER('Форма 1'!AI4752),'Форма 1'!$H4752*VLOOKUP('Форма 1'!$F4752,'Придельники с 2022'!$B$4:$X$28,'Форма 1'!AI$8),"")</f>
        <v/>
      </c>
      <c r="S4752" s="103" t="str">
        <f>IF(ISNUMBER('Форма 1'!AJ4752),'Форма 1'!$H4752*VLOOKUP('Форма 1'!$F4752,'Придельники с 2022'!$B$4:$X$28,'Форма 1'!AJ$8),"")</f>
        <v/>
      </c>
      <c r="T4752" s="87"/>
    </row>
    <row r="4753" spans="1:20">
      <c r="A4753" s="188">
        <f t="shared" si="306"/>
        <v>73</v>
      </c>
      <c r="B4753" s="189" t="s">
        <v>4578</v>
      </c>
      <c r="C4753" s="99">
        <f t="shared" si="307"/>
        <v>62608772.133000001</v>
      </c>
      <c r="D4753" s="103">
        <f>IF(ISNUMBER('Форма 1'!U4753),'Форма 1'!$H4753*VLOOKUP('Форма 1'!$F4753,'Придельники с 2022'!$B$4:$X$28,'Форма 1'!U$8),"")</f>
        <v>2587294.0730000003</v>
      </c>
      <c r="E4753" s="103" t="str">
        <f>IF(ISNUMBER('Форма 1'!V4753),'Форма 1'!$H4753*VLOOKUP('Форма 1'!$F4753,'Придельники с 2022'!$B$4:$X$28,'Форма 1'!V$8),"")</f>
        <v/>
      </c>
      <c r="F4753" s="103" t="str">
        <f>IF(ISNUMBER('Форма 1'!W4753),'Форма 1'!$H4753*VLOOKUP('Форма 1'!$F4753,'Придельники с 2022'!$B$4:$X$28,'Форма 1'!W$8),"")</f>
        <v/>
      </c>
      <c r="G4753" s="103">
        <f>IF(ISNUMBER('Форма 1'!X4753),'Форма 1'!$H4753*VLOOKUP('Форма 1'!$F4753,'Придельники с 2022'!$B$4:$X$28,'Форма 1'!X$8),"")</f>
        <v>1618770.4300000002</v>
      </c>
      <c r="H4753" s="103" t="str">
        <f>IF(ISNUMBER('Форма 1'!Y4753),'Форма 1'!$H4753*VLOOKUP('Форма 1'!$F4753,'Придельники с 2022'!$B$4:$X$28,'Форма 1'!Y$8),"")</f>
        <v/>
      </c>
      <c r="I4753" s="103">
        <f>IF(ISNUMBER('Форма 1'!Z4753),'Форма 1'!$H4753*VLOOKUP('Форма 1'!$F4753,'Придельники с 2022'!$B$4:$X$28,'Форма 1'!Z$8),"")</f>
        <v>2267125.0830000001</v>
      </c>
      <c r="J4753" s="103">
        <f>IF(ISNUMBER('Форма 1'!AA4753),'Форма 1'!$H4753*VLOOKUP('Форма 1'!$F4753,'Придельники с 2022'!$B$4:$X$28,'Форма 1'!AA$8),"")</f>
        <v>5336813.74</v>
      </c>
      <c r="K4753" s="90"/>
      <c r="L4753" s="87"/>
      <c r="M4753" s="103">
        <f>IF(ISNUMBER('Форма 1'!AD4753),'Форма 1'!$H4753*VLOOKUP('Форма 1'!$F4753,'Придельники с 2022'!$B$4:$X$28,'Форма 1'!AD$8),"")</f>
        <v>22424377.136000004</v>
      </c>
      <c r="N4753" s="103">
        <f>IF(ISBLANK('Форма 1'!$AE4753),"",IF('Форма 1'!$AE4753=1,'Форма 1'!$H4753*VLOOKUP('Форма 1'!$F4753,'Придельники с 2022'!$B$4:$X$28,'Форма 1'!$AE$8,0),IF('Форма 1'!$AE4753=2,'Форма 1'!$H4753*VLOOKUP('Форма 1'!$F4753,'Придельники с 2022'!$B$4:$X$28,13,0),IF('Форма 1'!$AE4753=3,'Форма 1'!$H4753*VLOOKUP('Форма 1'!$F4753,'Придельники с 2022'!$B$4:$X$28,12,0)))))</f>
        <v>24310735.147999998</v>
      </c>
      <c r="O4753" s="103">
        <f>IF(ISNUMBER('Форма 1'!AF4753),'Форма 1'!$H4753*VLOOKUP('Форма 1'!$F4753,'Придельники с 2022'!$B$4:$X$28,'Форма 1'!AF$8),"")</f>
        <v>4063656.523</v>
      </c>
      <c r="P4753" s="87"/>
      <c r="Q4753" s="103" t="str">
        <f>IF(ISNUMBER('Форма 1'!AH4753),'Форма 1'!$H4753*VLOOKUP('Форма 1'!$F4753,'Придельники с 2022'!$B$4:$X$28,'Форма 1'!AH$8),"")</f>
        <v/>
      </c>
      <c r="R4753" s="103" t="str">
        <f>IF(ISNUMBER('Форма 1'!AI4753),'Форма 1'!$H4753*VLOOKUP('Форма 1'!$F4753,'Придельники с 2022'!$B$4:$X$28,'Форма 1'!AI$8),"")</f>
        <v/>
      </c>
      <c r="S4753" s="103" t="str">
        <f>IF(ISNUMBER('Форма 1'!AJ4753),'Форма 1'!$H4753*VLOOKUP('Форма 1'!$F4753,'Придельники с 2022'!$B$4:$X$28,'Форма 1'!AJ$8),"")</f>
        <v/>
      </c>
      <c r="T4753" s="87"/>
    </row>
    <row r="4754" spans="1:20">
      <c r="A4754" s="188">
        <f t="shared" si="306"/>
        <v>74</v>
      </c>
      <c r="B4754" s="189" t="s">
        <v>4579</v>
      </c>
      <c r="C4754" s="99">
        <f t="shared" si="307"/>
        <v>13696972.743999999</v>
      </c>
      <c r="D4754" s="103" t="str">
        <f>IF(ISNUMBER('Форма 1'!U4754),'Форма 1'!$H4754*VLOOKUP('Форма 1'!$F4754,'Придельники с 2022'!$B$4:$X$28,'Форма 1'!U$8),"")</f>
        <v/>
      </c>
      <c r="E4754" s="103" t="str">
        <f>IF(ISNUMBER('Форма 1'!V4754),'Форма 1'!$H4754*VLOOKUP('Форма 1'!$F4754,'Придельники с 2022'!$B$4:$X$28,'Форма 1'!V$8),"")</f>
        <v/>
      </c>
      <c r="F4754" s="103" t="str">
        <f>IF(ISNUMBER('Форма 1'!W4754),'Форма 1'!$H4754*VLOOKUP('Форма 1'!$F4754,'Придельники с 2022'!$B$4:$X$28,'Форма 1'!W$8),"")</f>
        <v/>
      </c>
      <c r="G4754" s="103" t="str">
        <f>IF(ISNUMBER('Форма 1'!X4754),'Форма 1'!$H4754*VLOOKUP('Форма 1'!$F4754,'Придельники с 2022'!$B$4:$X$28,'Форма 1'!X$8),"")</f>
        <v/>
      </c>
      <c r="H4754" s="103" t="str">
        <f>IF(ISNUMBER('Форма 1'!Y4754),'Форма 1'!$H4754*VLOOKUP('Форма 1'!$F4754,'Придельники с 2022'!$B$4:$X$28,'Форма 1'!Y$8),"")</f>
        <v/>
      </c>
      <c r="I4754" s="103" t="str">
        <f>IF(ISNUMBER('Форма 1'!Z4754),'Форма 1'!$H4754*VLOOKUP('Форма 1'!$F4754,'Придельники с 2022'!$B$4:$X$28,'Форма 1'!Z$8),"")</f>
        <v/>
      </c>
      <c r="J4754" s="103" t="str">
        <f>IF(ISNUMBER('Форма 1'!AA4754),'Форма 1'!$H4754*VLOOKUP('Форма 1'!$F4754,'Придельники с 2022'!$B$4:$X$28,'Форма 1'!AA$8),"")</f>
        <v/>
      </c>
      <c r="K4754" s="90"/>
      <c r="L4754" s="87"/>
      <c r="M4754" s="103" t="str">
        <f>IF(ISNUMBER('Форма 1'!AD4754),'Форма 1'!$H4754*VLOOKUP('Форма 1'!$F4754,'Придельники с 2022'!$B$4:$X$28,'Форма 1'!AD$8),"")</f>
        <v/>
      </c>
      <c r="N4754" s="103">
        <f>IF(ISBLANK('Форма 1'!$AE4754),"",IF('Форма 1'!$AE4754=1,'Форма 1'!$H4754*VLOOKUP('Форма 1'!$F4754,'Придельники с 2022'!$B$4:$X$28,'Форма 1'!$AE$8,0),IF('Форма 1'!$AE4754=2,'Форма 1'!$H4754*VLOOKUP('Форма 1'!$F4754,'Придельники с 2022'!$B$4:$X$28,13,0),IF('Форма 1'!$AE4754=3,'Форма 1'!$H4754*VLOOKUP('Форма 1'!$F4754,'Придельники с 2022'!$B$4:$X$28,12,0)))))</f>
        <v>13696972.743999999</v>
      </c>
      <c r="O4754" s="103" t="str">
        <f>IF(ISNUMBER('Форма 1'!AF4754),'Форма 1'!$H4754*VLOOKUP('Форма 1'!$F4754,'Придельники с 2022'!$B$4:$X$28,'Форма 1'!AF$8),"")</f>
        <v/>
      </c>
      <c r="P4754" s="87"/>
      <c r="Q4754" s="103" t="str">
        <f>IF(ISNUMBER('Форма 1'!AH4754),'Форма 1'!$H4754*VLOOKUP('Форма 1'!$F4754,'Придельники с 2022'!$B$4:$X$28,'Форма 1'!AH$8),"")</f>
        <v/>
      </c>
      <c r="R4754" s="103" t="str">
        <f>IF(ISNUMBER('Форма 1'!AI4754),'Форма 1'!$H4754*VLOOKUP('Форма 1'!$F4754,'Придельники с 2022'!$B$4:$X$28,'Форма 1'!AI$8),"")</f>
        <v/>
      </c>
      <c r="S4754" s="103" t="str">
        <f>IF(ISNUMBER('Форма 1'!AJ4754),'Форма 1'!$H4754*VLOOKUP('Форма 1'!$F4754,'Придельники с 2022'!$B$4:$X$28,'Форма 1'!AJ$8),"")</f>
        <v/>
      </c>
      <c r="T4754" s="87"/>
    </row>
    <row r="4755" spans="1:20" ht="15.75">
      <c r="A4755" s="187">
        <v>0</v>
      </c>
      <c r="B4755" s="34" t="s">
        <v>955</v>
      </c>
      <c r="C4755" s="36">
        <f>SUM(C4756:C4756)</f>
        <v>7216342.5600000005</v>
      </c>
      <c r="D4755" s="36">
        <f t="shared" ref="D4755:T4755" si="308">SUM(D4756:D4756)</f>
        <v>0</v>
      </c>
      <c r="E4755" s="36">
        <f t="shared" si="308"/>
        <v>0</v>
      </c>
      <c r="F4755" s="36">
        <f t="shared" si="308"/>
        <v>0</v>
      </c>
      <c r="G4755" s="36">
        <f t="shared" si="308"/>
        <v>0</v>
      </c>
      <c r="H4755" s="36">
        <f t="shared" si="308"/>
        <v>0</v>
      </c>
      <c r="I4755" s="36">
        <f t="shared" si="308"/>
        <v>0</v>
      </c>
      <c r="J4755" s="36">
        <f t="shared" si="308"/>
        <v>0</v>
      </c>
      <c r="K4755" s="39">
        <f t="shared" si="308"/>
        <v>0</v>
      </c>
      <c r="L4755" s="36">
        <f t="shared" si="308"/>
        <v>0</v>
      </c>
      <c r="M4755" s="36">
        <f t="shared" si="308"/>
        <v>0</v>
      </c>
      <c r="N4755" s="36">
        <f t="shared" si="308"/>
        <v>7216342.5600000005</v>
      </c>
      <c r="O4755" s="36">
        <f t="shared" si="308"/>
        <v>0</v>
      </c>
      <c r="P4755" s="36">
        <f t="shared" si="308"/>
        <v>0</v>
      </c>
      <c r="Q4755" s="36">
        <f t="shared" si="308"/>
        <v>0</v>
      </c>
      <c r="R4755" s="36">
        <f t="shared" si="308"/>
        <v>0</v>
      </c>
      <c r="S4755" s="36">
        <f t="shared" si="308"/>
        <v>0</v>
      </c>
      <c r="T4755" s="36">
        <f t="shared" si="308"/>
        <v>0</v>
      </c>
    </row>
    <row r="4756" spans="1:20">
      <c r="A4756" s="188">
        <f t="shared" si="306"/>
        <v>1</v>
      </c>
      <c r="B4756" s="189" t="s">
        <v>4580</v>
      </c>
      <c r="C4756" s="99">
        <f t="shared" si="307"/>
        <v>7216342.5600000005</v>
      </c>
      <c r="D4756" s="103" t="str">
        <f>IF(ISNUMBER('Форма 1'!U4756),'Форма 1'!$H4756*VLOOKUP('Форма 1'!$F4756,'Придельники с 2022'!$B$4:$X$28,'Форма 1'!U$8),"")</f>
        <v/>
      </c>
      <c r="E4756" s="103" t="str">
        <f>IF(ISNUMBER('Форма 1'!V4756),'Форма 1'!$H4756*VLOOKUP('Форма 1'!$F4756,'Придельники с 2022'!$B$4:$X$28,'Форма 1'!V$8),"")</f>
        <v/>
      </c>
      <c r="F4756" s="103" t="str">
        <f>IF(ISNUMBER('Форма 1'!W4756),'Форма 1'!$H4756*VLOOKUP('Форма 1'!$F4756,'Придельники с 2022'!$B$4:$X$28,'Форма 1'!W$8),"")</f>
        <v/>
      </c>
      <c r="G4756" s="103" t="str">
        <f>IF(ISNUMBER('Форма 1'!X4756),'Форма 1'!$H4756*VLOOKUP('Форма 1'!$F4756,'Придельники с 2022'!$B$4:$X$28,'Форма 1'!X$8),"")</f>
        <v/>
      </c>
      <c r="H4756" s="103" t="str">
        <f>IF(ISNUMBER('Форма 1'!Y4756),'Форма 1'!$H4756*VLOOKUP('Форма 1'!$F4756,'Придельники с 2022'!$B$4:$X$28,'Форма 1'!Y$8),"")</f>
        <v/>
      </c>
      <c r="I4756" s="103" t="str">
        <f>IF(ISNUMBER('Форма 1'!Z4756),'Форма 1'!$H4756*VLOOKUP('Форма 1'!$F4756,'Придельники с 2022'!$B$4:$X$28,'Форма 1'!Z$8),"")</f>
        <v/>
      </c>
      <c r="J4756" s="103" t="str">
        <f>IF(ISNUMBER('Форма 1'!AA4756),'Форма 1'!$H4756*VLOOKUP('Форма 1'!$F4756,'Придельники с 2022'!$B$4:$X$28,'Форма 1'!AA$8),"")</f>
        <v/>
      </c>
      <c r="K4756" s="90"/>
      <c r="L4756" s="87"/>
      <c r="M4756" s="103" t="str">
        <f>IF(ISNUMBER('Форма 1'!AD4756),'Форма 1'!$H4756*VLOOKUP('Форма 1'!$F4756,'Придельники с 2022'!$B$4:$X$28,'Форма 1'!AD$8),"")</f>
        <v/>
      </c>
      <c r="N4756" s="103">
        <f>IF(ISBLANK('Форма 1'!$AE4756),"",IF('Форма 1'!$AE4756=1,'Форма 1'!$H4756*VLOOKUP('Форма 1'!$F4756,'Придельники с 2022'!$B$4:$X$28,'Форма 1'!$AE$8,0),IF('Форма 1'!$AE4756=2,'Форма 1'!$H4756*VLOOKUP('Форма 1'!$F4756,'Придельники с 2022'!$B$4:$X$28,13,0),IF('Форма 1'!$AE4756=3,'Форма 1'!$H4756*VLOOKUP('Форма 1'!$F4756,'Придельники с 2022'!$B$4:$X$28,12,0)))))</f>
        <v>7216342.5600000005</v>
      </c>
      <c r="O4756" s="103" t="str">
        <f>IF(ISNUMBER('Форма 1'!AF4756),'Форма 1'!$H4756*VLOOKUP('Форма 1'!$F4756,'Придельники с 2022'!$B$4:$X$28,'Форма 1'!AF$8),"")</f>
        <v/>
      </c>
      <c r="P4756" s="87"/>
      <c r="Q4756" s="103" t="str">
        <f>IF(ISNUMBER('Форма 1'!AH4756),'Форма 1'!$H4756*VLOOKUP('Форма 1'!$F4756,'Придельники с 2022'!$B$4:$X$28,'Форма 1'!AH$8),"")</f>
        <v/>
      </c>
      <c r="R4756" s="103" t="str">
        <f>IF(ISNUMBER('Форма 1'!AI4756),'Форма 1'!$H4756*VLOOKUP('Форма 1'!$F4756,'Придельники с 2022'!$B$4:$X$28,'Форма 1'!AI$8),"")</f>
        <v/>
      </c>
      <c r="S4756" s="103" t="str">
        <f>IF(ISNUMBER('Форма 1'!AJ4756),'Форма 1'!$H4756*VLOOKUP('Форма 1'!$F4756,'Придельники с 2022'!$B$4:$X$28,'Форма 1'!AJ$8),"")</f>
        <v/>
      </c>
      <c r="T4756" s="87"/>
    </row>
    <row r="4757" spans="1:20" ht="15.75">
      <c r="A4757" s="187">
        <v>0</v>
      </c>
      <c r="B4757" s="34" t="s">
        <v>958</v>
      </c>
      <c r="C4757" s="36">
        <f>SUM(C4759:C4791)</f>
        <v>220356892.32200009</v>
      </c>
      <c r="D4757" s="36">
        <f t="shared" ref="D4757:T4757" si="309">SUM(D4759:D4791)</f>
        <v>5688614.4509999994</v>
      </c>
      <c r="E4757" s="36">
        <f t="shared" si="309"/>
        <v>0</v>
      </c>
      <c r="F4757" s="36">
        <f t="shared" si="309"/>
        <v>0</v>
      </c>
      <c r="G4757" s="36">
        <f t="shared" si="309"/>
        <v>4622580.6630000006</v>
      </c>
      <c r="H4757" s="36">
        <f t="shared" si="309"/>
        <v>0</v>
      </c>
      <c r="I4757" s="36">
        <f t="shared" si="309"/>
        <v>301065.56</v>
      </c>
      <c r="J4757" s="36">
        <f t="shared" si="309"/>
        <v>6843505.1940000001</v>
      </c>
      <c r="K4757" s="39">
        <f t="shared" si="309"/>
        <v>0</v>
      </c>
      <c r="L4757" s="36">
        <f t="shared" si="309"/>
        <v>0</v>
      </c>
      <c r="M4757" s="36">
        <f t="shared" si="309"/>
        <v>80237483.821999997</v>
      </c>
      <c r="N4757" s="36">
        <f t="shared" si="309"/>
        <v>100016658.316</v>
      </c>
      <c r="O4757" s="36">
        <f t="shared" si="309"/>
        <v>0</v>
      </c>
      <c r="P4757" s="36">
        <f t="shared" si="309"/>
        <v>206055.34</v>
      </c>
      <c r="Q4757" s="36">
        <f t="shared" si="309"/>
        <v>21466290.176000003</v>
      </c>
      <c r="R4757" s="36">
        <f t="shared" si="309"/>
        <v>974638.79999999993</v>
      </c>
      <c r="S4757" s="36">
        <f t="shared" si="309"/>
        <v>0</v>
      </c>
      <c r="T4757" s="36">
        <f t="shared" si="309"/>
        <v>0</v>
      </c>
    </row>
    <row r="4758" spans="1:20">
      <c r="A4758" s="188">
        <f t="shared" si="306"/>
        <v>1</v>
      </c>
      <c r="B4758" s="189" t="s">
        <v>959</v>
      </c>
      <c r="C4758" s="99">
        <f>SUM(D4758:J4758,L4758:T4758)</f>
        <v>2679670.4046999998</v>
      </c>
      <c r="D4758" s="103" t="str">
        <f>IF(ISNUMBER('Форма 1'!U4758),'Форма 1'!$H4758*VLOOKUP('Форма 1'!$F4758,'Придельники с 2022'!$B$4:$X$28,'Форма 1'!U$8),"")</f>
        <v/>
      </c>
      <c r="E4758" s="103" t="str">
        <f>IF(ISNUMBER('Форма 1'!V4758),'Форма 1'!$H4758*VLOOKUP('Форма 1'!$F4758,'Придельники с 2022'!$B$4:$X$28,'Форма 1'!V$8),"")</f>
        <v/>
      </c>
      <c r="F4758" s="103" t="str">
        <f>IF(ISNUMBER('Форма 1'!W4758),'Форма 1'!$H4758*VLOOKUP('Форма 1'!$F4758,'Придельники с 2022'!$B$4:$X$28,'Форма 1'!W$8),"")</f>
        <v/>
      </c>
      <c r="G4758" s="103">
        <f>IF(ISNUMBER('Форма 1'!X4758),'Форма 1'!$H4758*VLOOKUP('Форма 1'!$F4758,'Придельники с 2022'!$B$4:$X$28,'Форма 1'!X$8),"")</f>
        <v>1116286.1170000001</v>
      </c>
      <c r="H4758" s="103" t="str">
        <f>IF(ISNUMBER('Форма 1'!Y4758),'Форма 1'!$H4758*VLOOKUP('Форма 1'!$F4758,'Придельники с 2022'!$B$4:$X$28,'Форма 1'!Y$8),"")</f>
        <v/>
      </c>
      <c r="I4758" s="103">
        <f>IF(ISNUMBER('Форма 1'!Z4758),'Форма 1'!$H4758*VLOOKUP('Форма 1'!$F4758,'Придельники с 2022'!$B$4:$X$28,'Форма 1'!Z$8),"")</f>
        <v>1563384.2877</v>
      </c>
      <c r="J4758" s="103" t="str">
        <f>IF(ISNUMBER('Форма 1'!AA4758),'Форма 1'!$H4758*VLOOKUP('Форма 1'!$F4758,'Придельники с 2022'!$B$4:$X$28,'Форма 1'!AA$8),"")</f>
        <v/>
      </c>
      <c r="K4758" s="90"/>
      <c r="L4758" s="87"/>
      <c r="M4758" s="103" t="str">
        <f>IF(ISNUMBER('Форма 1'!AD4758),'Форма 1'!$H4758*VLOOKUP('Форма 1'!$F4758,'Придельники с 2022'!$B$4:$X$28,'Форма 1'!AD$8),"")</f>
        <v/>
      </c>
      <c r="N4758" s="103" t="str">
        <f>IF(ISBLANK('Форма 1'!$AE4758),"",IF('Форма 1'!$AE4758=1,'Форма 1'!$H4758*VLOOKUP('Форма 1'!$F4758,'Придельники с 2022'!$B$4:$X$28,'Форма 1'!$AE$8,0),IF('Форма 1'!$AE4758=2,'Форма 1'!$H4758*VLOOKUP('Форма 1'!$F4758,'Придельники с 2022'!$B$4:$X$28,13,0),IF('Форма 1'!$AE4758=3,'Форма 1'!$H4758*VLOOKUP('Форма 1'!$F4758,'Придельники с 2022'!$B$4:$X$28,12,0)))))</f>
        <v/>
      </c>
      <c r="O4758" s="103" t="str">
        <f>IF(ISNUMBER('Форма 1'!AF4758),'Форма 1'!$H4758*VLOOKUP('Форма 1'!$F4758,'Придельники с 2022'!$B$4:$X$28,'Форма 1'!AF$8),"")</f>
        <v/>
      </c>
      <c r="P4758" s="87"/>
      <c r="Q4758" s="103" t="str">
        <f>IF(ISNUMBER('Форма 1'!AH4758),'Форма 1'!$H4758*VLOOKUP('Форма 1'!$F4758,'Придельники с 2022'!$B$4:$X$28,'Форма 1'!AH$8),"")</f>
        <v/>
      </c>
      <c r="R4758" s="103" t="str">
        <f>IF(ISNUMBER('Форма 1'!AI4758),'Форма 1'!$H4758*VLOOKUP('Форма 1'!$F4758,'Придельники с 2022'!$B$4:$X$28,'Форма 1'!AI$8),"")</f>
        <v/>
      </c>
      <c r="S4758" s="103" t="str">
        <f>IF(ISNUMBER('Форма 1'!AJ4758),'Форма 1'!$H4758*VLOOKUP('Форма 1'!$F4758,'Придельники с 2022'!$B$4:$X$28,'Форма 1'!AJ$8),"")</f>
        <v/>
      </c>
      <c r="T4758" s="202"/>
    </row>
    <row r="4759" spans="1:20">
      <c r="A4759" s="188">
        <f t="shared" si="306"/>
        <v>2</v>
      </c>
      <c r="B4759" s="189" t="s">
        <v>4582</v>
      </c>
      <c r="C4759" s="99">
        <f t="shared" si="307"/>
        <v>302898.02399999998</v>
      </c>
      <c r="D4759" s="103">
        <f>IF(ISNUMBER('Форма 1'!U4759),'Форма 1'!$H4759*VLOOKUP('Форма 1'!$F4759,'Придельники с 2022'!$B$4:$X$28,'Форма 1'!U$8),"")</f>
        <v>302898.02399999998</v>
      </c>
      <c r="E4759" s="103" t="str">
        <f>IF(ISNUMBER('Форма 1'!V4759),'Форма 1'!$H4759*VLOOKUP('Форма 1'!$F4759,'Придельники с 2022'!$B$4:$X$28,'Форма 1'!V$8),"")</f>
        <v/>
      </c>
      <c r="F4759" s="103" t="str">
        <f>IF(ISNUMBER('Форма 1'!W4759),'Форма 1'!$H4759*VLOOKUP('Форма 1'!$F4759,'Придельники с 2022'!$B$4:$X$28,'Форма 1'!W$8),"")</f>
        <v/>
      </c>
      <c r="G4759" s="103" t="str">
        <f>IF(ISNUMBER('Форма 1'!X4759),'Форма 1'!$H4759*VLOOKUP('Форма 1'!$F4759,'Придельники с 2022'!$B$4:$X$28,'Форма 1'!X$8),"")</f>
        <v/>
      </c>
      <c r="H4759" s="103" t="str">
        <f>IF(ISNUMBER('Форма 1'!Y4759),'Форма 1'!$H4759*VLOOKUP('Форма 1'!$F4759,'Придельники с 2022'!$B$4:$X$28,'Форма 1'!Y$8),"")</f>
        <v/>
      </c>
      <c r="I4759" s="103" t="str">
        <f>IF(ISNUMBER('Форма 1'!Z4759),'Форма 1'!$H4759*VLOOKUP('Форма 1'!$F4759,'Придельники с 2022'!$B$4:$X$28,'Форма 1'!Z$8),"")</f>
        <v/>
      </c>
      <c r="J4759" s="103" t="str">
        <f>IF(ISNUMBER('Форма 1'!AA4759),'Форма 1'!$H4759*VLOOKUP('Форма 1'!$F4759,'Придельники с 2022'!$B$4:$X$28,'Форма 1'!AA$8),"")</f>
        <v/>
      </c>
      <c r="K4759" s="90"/>
      <c r="L4759" s="87"/>
      <c r="M4759" s="103" t="str">
        <f>IF(ISNUMBER('Форма 1'!AD4759),'Форма 1'!$H4759*VLOOKUP('Форма 1'!$F4759,'Придельники с 2022'!$B$4:$X$28,'Форма 1'!AD$8),"")</f>
        <v/>
      </c>
      <c r="N4759" s="103" t="str">
        <f>IF(ISBLANK('Форма 1'!$AE4759),"",IF('Форма 1'!$AE4759=1,'Форма 1'!$H4759*VLOOKUP('Форма 1'!$F4759,'Придельники с 2022'!$B$4:$X$28,'Форма 1'!$AE$8,0),IF('Форма 1'!$AE4759=2,'Форма 1'!$H4759*VLOOKUP('Форма 1'!$F4759,'Придельники с 2022'!$B$4:$X$28,13,0),IF('Форма 1'!$AE4759=3,'Форма 1'!$H4759*VLOOKUP('Форма 1'!$F4759,'Придельники с 2022'!$B$4:$X$28,12,0)))))</f>
        <v/>
      </c>
      <c r="O4759" s="103" t="str">
        <f>IF(ISNUMBER('Форма 1'!AF4759),'Форма 1'!$H4759*VLOOKUP('Форма 1'!$F4759,'Придельники с 2022'!$B$4:$X$28,'Форма 1'!AF$8),"")</f>
        <v/>
      </c>
      <c r="P4759" s="87"/>
      <c r="Q4759" s="103" t="str">
        <f>IF(ISNUMBER('Форма 1'!AH4759),'Форма 1'!$H4759*VLOOKUP('Форма 1'!$F4759,'Придельники с 2022'!$B$4:$X$28,'Форма 1'!AH$8),"")</f>
        <v/>
      </c>
      <c r="R4759" s="103" t="str">
        <f>IF(ISNUMBER('Форма 1'!AI4759),'Форма 1'!$H4759*VLOOKUP('Форма 1'!$F4759,'Придельники с 2022'!$B$4:$X$28,'Форма 1'!AI$8),"")</f>
        <v/>
      </c>
      <c r="S4759" s="103" t="str">
        <f>IF(ISNUMBER('Форма 1'!AJ4759),'Форма 1'!$H4759*VLOOKUP('Форма 1'!$F4759,'Придельники с 2022'!$B$4:$X$28,'Форма 1'!AJ$8),"")</f>
        <v/>
      </c>
      <c r="T4759" s="202"/>
    </row>
    <row r="4760" spans="1:20">
      <c r="A4760" s="188">
        <f t="shared" si="306"/>
        <v>3</v>
      </c>
      <c r="B4760" s="189" t="s">
        <v>4583</v>
      </c>
      <c r="C4760" s="99">
        <f t="shared" si="307"/>
        <v>300973.45200000005</v>
      </c>
      <c r="D4760" s="103">
        <f>IF(ISNUMBER('Форма 1'!U4760),'Форма 1'!$H4760*VLOOKUP('Форма 1'!$F4760,'Придельники с 2022'!$B$4:$X$28,'Форма 1'!U$8),"")</f>
        <v>300973.45200000005</v>
      </c>
      <c r="E4760" s="103" t="str">
        <f>IF(ISNUMBER('Форма 1'!V4760),'Форма 1'!$H4760*VLOOKUP('Форма 1'!$F4760,'Придельники с 2022'!$B$4:$X$28,'Форма 1'!V$8),"")</f>
        <v/>
      </c>
      <c r="F4760" s="103" t="str">
        <f>IF(ISNUMBER('Форма 1'!W4760),'Форма 1'!$H4760*VLOOKUP('Форма 1'!$F4760,'Придельники с 2022'!$B$4:$X$28,'Форма 1'!W$8),"")</f>
        <v/>
      </c>
      <c r="G4760" s="103" t="str">
        <f>IF(ISNUMBER('Форма 1'!X4760),'Форма 1'!$H4760*VLOOKUP('Форма 1'!$F4760,'Придельники с 2022'!$B$4:$X$28,'Форма 1'!X$8),"")</f>
        <v/>
      </c>
      <c r="H4760" s="103" t="str">
        <f>IF(ISNUMBER('Форма 1'!Y4760),'Форма 1'!$H4760*VLOOKUP('Форма 1'!$F4760,'Придельники с 2022'!$B$4:$X$28,'Форма 1'!Y$8),"")</f>
        <v/>
      </c>
      <c r="I4760" s="103" t="str">
        <f>IF(ISNUMBER('Форма 1'!Z4760),'Форма 1'!$H4760*VLOOKUP('Форма 1'!$F4760,'Придельники с 2022'!$B$4:$X$28,'Форма 1'!Z$8),"")</f>
        <v/>
      </c>
      <c r="J4760" s="103" t="str">
        <f>IF(ISNUMBER('Форма 1'!AA4760),'Форма 1'!$H4760*VLOOKUP('Форма 1'!$F4760,'Придельники с 2022'!$B$4:$X$28,'Форма 1'!AA$8),"")</f>
        <v/>
      </c>
      <c r="K4760" s="90"/>
      <c r="L4760" s="87"/>
      <c r="M4760" s="103" t="str">
        <f>IF(ISNUMBER('Форма 1'!AD4760),'Форма 1'!$H4760*VLOOKUP('Форма 1'!$F4760,'Придельники с 2022'!$B$4:$X$28,'Форма 1'!AD$8),"")</f>
        <v/>
      </c>
      <c r="N4760" s="103" t="str">
        <f>IF(ISBLANK('Форма 1'!$AE4760),"",IF('Форма 1'!$AE4760=1,'Форма 1'!$H4760*VLOOKUP('Форма 1'!$F4760,'Придельники с 2022'!$B$4:$X$28,'Форма 1'!$AE$8,0),IF('Форма 1'!$AE4760=2,'Форма 1'!$H4760*VLOOKUP('Форма 1'!$F4760,'Придельники с 2022'!$B$4:$X$28,13,0),IF('Форма 1'!$AE4760=3,'Форма 1'!$H4760*VLOOKUP('Форма 1'!$F4760,'Придельники с 2022'!$B$4:$X$28,12,0)))))</f>
        <v/>
      </c>
      <c r="O4760" s="103" t="str">
        <f>IF(ISNUMBER('Форма 1'!AF4760),'Форма 1'!$H4760*VLOOKUP('Форма 1'!$F4760,'Придельники с 2022'!$B$4:$X$28,'Форма 1'!AF$8),"")</f>
        <v/>
      </c>
      <c r="P4760" s="87"/>
      <c r="Q4760" s="103" t="str">
        <f>IF(ISNUMBER('Форма 1'!AH4760),'Форма 1'!$H4760*VLOOKUP('Форма 1'!$F4760,'Придельники с 2022'!$B$4:$X$28,'Форма 1'!AH$8),"")</f>
        <v/>
      </c>
      <c r="R4760" s="103" t="str">
        <f>IF(ISNUMBER('Форма 1'!AI4760),'Форма 1'!$H4760*VLOOKUP('Форма 1'!$F4760,'Придельники с 2022'!$B$4:$X$28,'Форма 1'!AI$8),"")</f>
        <v/>
      </c>
      <c r="S4760" s="103" t="str">
        <f>IF(ISNUMBER('Форма 1'!AJ4760),'Форма 1'!$H4760*VLOOKUP('Форма 1'!$F4760,'Придельники с 2022'!$B$4:$X$28,'Форма 1'!AJ$8),"")</f>
        <v/>
      </c>
      <c r="T4760" s="202"/>
    </row>
    <row r="4761" spans="1:20">
      <c r="A4761" s="188">
        <f t="shared" si="306"/>
        <v>4</v>
      </c>
      <c r="B4761" s="189" t="s">
        <v>4584</v>
      </c>
      <c r="C4761" s="99">
        <f t="shared" si="307"/>
        <v>301935.73800000001</v>
      </c>
      <c r="D4761" s="103">
        <f>IF(ISNUMBER('Форма 1'!U4761),'Форма 1'!$H4761*VLOOKUP('Форма 1'!$F4761,'Придельники с 2022'!$B$4:$X$28,'Форма 1'!U$8),"")</f>
        <v>301935.73800000001</v>
      </c>
      <c r="E4761" s="103" t="str">
        <f>IF(ISNUMBER('Форма 1'!V4761),'Форма 1'!$H4761*VLOOKUP('Форма 1'!$F4761,'Придельники с 2022'!$B$4:$X$28,'Форма 1'!V$8),"")</f>
        <v/>
      </c>
      <c r="F4761" s="103" t="str">
        <f>IF(ISNUMBER('Форма 1'!W4761),'Форма 1'!$H4761*VLOOKUP('Форма 1'!$F4761,'Придельники с 2022'!$B$4:$X$28,'Форма 1'!W$8),"")</f>
        <v/>
      </c>
      <c r="G4761" s="103" t="str">
        <f>IF(ISNUMBER('Форма 1'!X4761),'Форма 1'!$H4761*VLOOKUP('Форма 1'!$F4761,'Придельники с 2022'!$B$4:$X$28,'Форма 1'!X$8),"")</f>
        <v/>
      </c>
      <c r="H4761" s="103" t="str">
        <f>IF(ISNUMBER('Форма 1'!Y4761),'Форма 1'!$H4761*VLOOKUP('Форма 1'!$F4761,'Придельники с 2022'!$B$4:$X$28,'Форма 1'!Y$8),"")</f>
        <v/>
      </c>
      <c r="I4761" s="103" t="str">
        <f>IF(ISNUMBER('Форма 1'!Z4761),'Форма 1'!$H4761*VLOOKUP('Форма 1'!$F4761,'Придельники с 2022'!$B$4:$X$28,'Форма 1'!Z$8),"")</f>
        <v/>
      </c>
      <c r="J4761" s="103" t="str">
        <f>IF(ISNUMBER('Форма 1'!AA4761),'Форма 1'!$H4761*VLOOKUP('Форма 1'!$F4761,'Придельники с 2022'!$B$4:$X$28,'Форма 1'!AA$8),"")</f>
        <v/>
      </c>
      <c r="K4761" s="90"/>
      <c r="L4761" s="87"/>
      <c r="M4761" s="103" t="str">
        <f>IF(ISNUMBER('Форма 1'!AD4761),'Форма 1'!$H4761*VLOOKUP('Форма 1'!$F4761,'Придельники с 2022'!$B$4:$X$28,'Форма 1'!AD$8),"")</f>
        <v/>
      </c>
      <c r="N4761" s="103" t="str">
        <f>IF(ISBLANK('Форма 1'!$AE4761),"",IF('Форма 1'!$AE4761=1,'Форма 1'!$H4761*VLOOKUP('Форма 1'!$F4761,'Придельники с 2022'!$B$4:$X$28,'Форма 1'!$AE$8,0),IF('Форма 1'!$AE4761=2,'Форма 1'!$H4761*VLOOKUP('Форма 1'!$F4761,'Придельники с 2022'!$B$4:$X$28,13,0),IF('Форма 1'!$AE4761=3,'Форма 1'!$H4761*VLOOKUP('Форма 1'!$F4761,'Придельники с 2022'!$B$4:$X$28,12,0)))))</f>
        <v/>
      </c>
      <c r="O4761" s="103" t="str">
        <f>IF(ISNUMBER('Форма 1'!AF4761),'Форма 1'!$H4761*VLOOKUP('Форма 1'!$F4761,'Придельники с 2022'!$B$4:$X$28,'Форма 1'!AF$8),"")</f>
        <v/>
      </c>
      <c r="P4761" s="87"/>
      <c r="Q4761" s="103" t="str">
        <f>IF(ISNUMBER('Форма 1'!AH4761),'Форма 1'!$H4761*VLOOKUP('Форма 1'!$F4761,'Придельники с 2022'!$B$4:$X$28,'Форма 1'!AH$8),"")</f>
        <v/>
      </c>
      <c r="R4761" s="103" t="str">
        <f>IF(ISNUMBER('Форма 1'!AI4761),'Форма 1'!$H4761*VLOOKUP('Форма 1'!$F4761,'Придельники с 2022'!$B$4:$X$28,'Форма 1'!AI$8),"")</f>
        <v/>
      </c>
      <c r="S4761" s="103" t="str">
        <f>IF(ISNUMBER('Форма 1'!AJ4761),'Форма 1'!$H4761*VLOOKUP('Форма 1'!$F4761,'Придельники с 2022'!$B$4:$X$28,'Форма 1'!AJ$8),"")</f>
        <v/>
      </c>
      <c r="T4761" s="202"/>
    </row>
    <row r="4762" spans="1:20">
      <c r="A4762" s="188">
        <f t="shared" si="306"/>
        <v>5</v>
      </c>
      <c r="B4762" s="189" t="s">
        <v>4585</v>
      </c>
      <c r="C4762" s="99">
        <f t="shared" si="307"/>
        <v>273289.22399999999</v>
      </c>
      <c r="D4762" s="103">
        <f>IF(ISNUMBER('Форма 1'!U4762),'Форма 1'!$H4762*VLOOKUP('Форма 1'!$F4762,'Придельники с 2022'!$B$4:$X$28,'Форма 1'!U$8),"")</f>
        <v>273289.22399999999</v>
      </c>
      <c r="E4762" s="103" t="str">
        <f>IF(ISNUMBER('Форма 1'!V4762),'Форма 1'!$H4762*VLOOKUP('Форма 1'!$F4762,'Придельники с 2022'!$B$4:$X$28,'Форма 1'!V$8),"")</f>
        <v/>
      </c>
      <c r="F4762" s="103" t="str">
        <f>IF(ISNUMBER('Форма 1'!W4762),'Форма 1'!$H4762*VLOOKUP('Форма 1'!$F4762,'Придельники с 2022'!$B$4:$X$28,'Форма 1'!W$8),"")</f>
        <v/>
      </c>
      <c r="G4762" s="103" t="str">
        <f>IF(ISNUMBER('Форма 1'!X4762),'Форма 1'!$H4762*VLOOKUP('Форма 1'!$F4762,'Придельники с 2022'!$B$4:$X$28,'Форма 1'!X$8),"")</f>
        <v/>
      </c>
      <c r="H4762" s="103" t="str">
        <f>IF(ISNUMBER('Форма 1'!Y4762),'Форма 1'!$H4762*VLOOKUP('Форма 1'!$F4762,'Придельники с 2022'!$B$4:$X$28,'Форма 1'!Y$8),"")</f>
        <v/>
      </c>
      <c r="I4762" s="103" t="str">
        <f>IF(ISNUMBER('Форма 1'!Z4762),'Форма 1'!$H4762*VLOOKUP('Форма 1'!$F4762,'Придельники с 2022'!$B$4:$X$28,'Форма 1'!Z$8),"")</f>
        <v/>
      </c>
      <c r="J4762" s="103" t="str">
        <f>IF(ISNUMBER('Форма 1'!AA4762),'Форма 1'!$H4762*VLOOKUP('Форма 1'!$F4762,'Придельники с 2022'!$B$4:$X$28,'Форма 1'!AA$8),"")</f>
        <v/>
      </c>
      <c r="K4762" s="90"/>
      <c r="L4762" s="87"/>
      <c r="M4762" s="103" t="str">
        <f>IF(ISNUMBER('Форма 1'!AD4762),'Форма 1'!$H4762*VLOOKUP('Форма 1'!$F4762,'Придельники с 2022'!$B$4:$X$28,'Форма 1'!AD$8),"")</f>
        <v/>
      </c>
      <c r="N4762" s="103" t="str">
        <f>IF(ISBLANK('Форма 1'!$AE4762),"",IF('Форма 1'!$AE4762=1,'Форма 1'!$H4762*VLOOKUP('Форма 1'!$F4762,'Придельники с 2022'!$B$4:$X$28,'Форма 1'!$AE$8,0),IF('Форма 1'!$AE4762=2,'Форма 1'!$H4762*VLOOKUP('Форма 1'!$F4762,'Придельники с 2022'!$B$4:$X$28,13,0),IF('Форма 1'!$AE4762=3,'Форма 1'!$H4762*VLOOKUP('Форма 1'!$F4762,'Придельники с 2022'!$B$4:$X$28,12,0)))))</f>
        <v/>
      </c>
      <c r="O4762" s="103" t="str">
        <f>IF(ISNUMBER('Форма 1'!AF4762),'Форма 1'!$H4762*VLOOKUP('Форма 1'!$F4762,'Придельники с 2022'!$B$4:$X$28,'Форма 1'!AF$8),"")</f>
        <v/>
      </c>
      <c r="P4762" s="87"/>
      <c r="Q4762" s="103" t="str">
        <f>IF(ISNUMBER('Форма 1'!AH4762),'Форма 1'!$H4762*VLOOKUP('Форма 1'!$F4762,'Придельники с 2022'!$B$4:$X$28,'Форма 1'!AH$8),"")</f>
        <v/>
      </c>
      <c r="R4762" s="103" t="str">
        <f>IF(ISNUMBER('Форма 1'!AI4762),'Форма 1'!$H4762*VLOOKUP('Форма 1'!$F4762,'Придельники с 2022'!$B$4:$X$28,'Форма 1'!AI$8),"")</f>
        <v/>
      </c>
      <c r="S4762" s="103" t="str">
        <f>IF(ISNUMBER('Форма 1'!AJ4762),'Форма 1'!$H4762*VLOOKUP('Форма 1'!$F4762,'Придельники с 2022'!$B$4:$X$28,'Форма 1'!AJ$8),"")</f>
        <v/>
      </c>
      <c r="T4762" s="202"/>
    </row>
    <row r="4763" spans="1:20">
      <c r="A4763" s="188">
        <f t="shared" si="306"/>
        <v>6</v>
      </c>
      <c r="B4763" s="189" t="s">
        <v>4586</v>
      </c>
      <c r="C4763" s="99">
        <f t="shared" si="307"/>
        <v>314667.52200000006</v>
      </c>
      <c r="D4763" s="103">
        <f>IF(ISNUMBER('Форма 1'!U4763),'Форма 1'!$H4763*VLOOKUP('Форма 1'!$F4763,'Придельники с 2022'!$B$4:$X$28,'Форма 1'!U$8),"")</f>
        <v>314667.52200000006</v>
      </c>
      <c r="E4763" s="103" t="str">
        <f>IF(ISNUMBER('Форма 1'!V4763),'Форма 1'!$H4763*VLOOKUP('Форма 1'!$F4763,'Придельники с 2022'!$B$4:$X$28,'Форма 1'!V$8),"")</f>
        <v/>
      </c>
      <c r="F4763" s="103" t="str">
        <f>IF(ISNUMBER('Форма 1'!W4763),'Форма 1'!$H4763*VLOOKUP('Форма 1'!$F4763,'Придельники с 2022'!$B$4:$X$28,'Форма 1'!W$8),"")</f>
        <v/>
      </c>
      <c r="G4763" s="103" t="str">
        <f>IF(ISNUMBER('Форма 1'!X4763),'Форма 1'!$H4763*VLOOKUP('Форма 1'!$F4763,'Придельники с 2022'!$B$4:$X$28,'Форма 1'!X$8),"")</f>
        <v/>
      </c>
      <c r="H4763" s="103" t="str">
        <f>IF(ISNUMBER('Форма 1'!Y4763),'Форма 1'!$H4763*VLOOKUP('Форма 1'!$F4763,'Придельники с 2022'!$B$4:$X$28,'Форма 1'!Y$8),"")</f>
        <v/>
      </c>
      <c r="I4763" s="103" t="str">
        <f>IF(ISNUMBER('Форма 1'!Z4763),'Форма 1'!$H4763*VLOOKUP('Форма 1'!$F4763,'Придельники с 2022'!$B$4:$X$28,'Форма 1'!Z$8),"")</f>
        <v/>
      </c>
      <c r="J4763" s="103" t="str">
        <f>IF(ISNUMBER('Форма 1'!AA4763),'Форма 1'!$H4763*VLOOKUP('Форма 1'!$F4763,'Придельники с 2022'!$B$4:$X$28,'Форма 1'!AA$8),"")</f>
        <v/>
      </c>
      <c r="K4763" s="90"/>
      <c r="L4763" s="87"/>
      <c r="M4763" s="103" t="str">
        <f>IF(ISNUMBER('Форма 1'!AD4763),'Форма 1'!$H4763*VLOOKUP('Форма 1'!$F4763,'Придельники с 2022'!$B$4:$X$28,'Форма 1'!AD$8),"")</f>
        <v/>
      </c>
      <c r="N4763" s="103" t="str">
        <f>IF(ISBLANK('Форма 1'!$AE4763),"",IF('Форма 1'!$AE4763=1,'Форма 1'!$H4763*VLOOKUP('Форма 1'!$F4763,'Придельники с 2022'!$B$4:$X$28,'Форма 1'!$AE$8,0),IF('Форма 1'!$AE4763=2,'Форма 1'!$H4763*VLOOKUP('Форма 1'!$F4763,'Придельники с 2022'!$B$4:$X$28,13,0),IF('Форма 1'!$AE4763=3,'Форма 1'!$H4763*VLOOKUP('Форма 1'!$F4763,'Придельники с 2022'!$B$4:$X$28,12,0)))))</f>
        <v/>
      </c>
      <c r="O4763" s="103" t="str">
        <f>IF(ISNUMBER('Форма 1'!AF4763),'Форма 1'!$H4763*VLOOKUP('Форма 1'!$F4763,'Придельники с 2022'!$B$4:$X$28,'Форма 1'!AF$8),"")</f>
        <v/>
      </c>
      <c r="P4763" s="87"/>
      <c r="Q4763" s="103" t="str">
        <f>IF(ISNUMBER('Форма 1'!AH4763),'Форма 1'!$H4763*VLOOKUP('Форма 1'!$F4763,'Придельники с 2022'!$B$4:$X$28,'Форма 1'!AH$8),"")</f>
        <v/>
      </c>
      <c r="R4763" s="103" t="str">
        <f>IF(ISNUMBER('Форма 1'!AI4763),'Форма 1'!$H4763*VLOOKUP('Форма 1'!$F4763,'Придельники с 2022'!$B$4:$X$28,'Форма 1'!AI$8),"")</f>
        <v/>
      </c>
      <c r="S4763" s="103" t="str">
        <f>IF(ISNUMBER('Форма 1'!AJ4763),'Форма 1'!$H4763*VLOOKUP('Форма 1'!$F4763,'Придельники с 2022'!$B$4:$X$28,'Форма 1'!AJ$8),"")</f>
        <v/>
      </c>
      <c r="T4763" s="87"/>
    </row>
    <row r="4764" spans="1:20">
      <c r="A4764" s="188">
        <f t="shared" si="306"/>
        <v>7</v>
      </c>
      <c r="B4764" s="112" t="s">
        <v>4587</v>
      </c>
      <c r="C4764" s="99">
        <f t="shared" si="307"/>
        <v>18204490.800000001</v>
      </c>
      <c r="D4764" s="103" t="str">
        <f>IF(ISNUMBER('Форма 1'!U4764),'Форма 1'!$H4764*VLOOKUP('Форма 1'!$F4764,'Придельники с 2022'!$B$4:$X$28,'Форма 1'!U$8),"")</f>
        <v/>
      </c>
      <c r="E4764" s="103" t="str">
        <f>IF(ISNUMBER('Форма 1'!V4764),'Форма 1'!$H4764*VLOOKUP('Форма 1'!$F4764,'Придельники с 2022'!$B$4:$X$28,'Форма 1'!V$8),"")</f>
        <v/>
      </c>
      <c r="F4764" s="103" t="str">
        <f>IF(ISNUMBER('Форма 1'!W4764),'Форма 1'!$H4764*VLOOKUP('Форма 1'!$F4764,'Придельники с 2022'!$B$4:$X$28,'Форма 1'!W$8),"")</f>
        <v/>
      </c>
      <c r="G4764" s="103" t="str">
        <f>IF(ISNUMBER('Форма 1'!X4764),'Форма 1'!$H4764*VLOOKUP('Форма 1'!$F4764,'Придельники с 2022'!$B$4:$X$28,'Форма 1'!X$8),"")</f>
        <v/>
      </c>
      <c r="H4764" s="103" t="str">
        <f>IF(ISNUMBER('Форма 1'!Y4764),'Форма 1'!$H4764*VLOOKUP('Форма 1'!$F4764,'Придельники с 2022'!$B$4:$X$28,'Форма 1'!Y$8),"")</f>
        <v/>
      </c>
      <c r="I4764" s="103" t="str">
        <f>IF(ISNUMBER('Форма 1'!Z4764),'Форма 1'!$H4764*VLOOKUP('Форма 1'!$F4764,'Придельники с 2022'!$B$4:$X$28,'Форма 1'!Z$8),"")</f>
        <v/>
      </c>
      <c r="J4764" s="103" t="str">
        <f>IF(ISNUMBER('Форма 1'!AA4764),'Форма 1'!$H4764*VLOOKUP('Форма 1'!$F4764,'Придельники с 2022'!$B$4:$X$28,'Форма 1'!AA$8),"")</f>
        <v/>
      </c>
      <c r="K4764" s="90"/>
      <c r="L4764" s="87"/>
      <c r="M4764" s="103">
        <f>IF(ISNUMBER('Форма 1'!AD4764),'Форма 1'!$H4764*VLOOKUP('Форма 1'!$F4764,'Придельники с 2022'!$B$4:$X$28,'Форма 1'!AD$8),"")</f>
        <v>12429715.200000001</v>
      </c>
      <c r="N4764" s="103" t="str">
        <f>IF(ISBLANK('Форма 1'!$AE4764),"",IF('Форма 1'!$AE4764=1,'Форма 1'!$H4764*VLOOKUP('Форма 1'!$F4764,'Придельники с 2022'!$B$4:$X$28,'Форма 1'!$AE$8,0),IF('Форма 1'!$AE4764=2,'Форма 1'!$H4764*VLOOKUP('Форма 1'!$F4764,'Придельники с 2022'!$B$4:$X$28,13,0),IF('Форма 1'!$AE4764=3,'Форма 1'!$H4764*VLOOKUP('Форма 1'!$F4764,'Придельники с 2022'!$B$4:$X$28,12,0)))))</f>
        <v/>
      </c>
      <c r="O4764" s="103" t="str">
        <f>IF(ISNUMBER('Форма 1'!AF4764),'Форма 1'!$H4764*VLOOKUP('Форма 1'!$F4764,'Придельники с 2022'!$B$4:$X$28,'Форма 1'!AF$8),"")</f>
        <v/>
      </c>
      <c r="P4764" s="87"/>
      <c r="Q4764" s="103">
        <f>IF(ISNUMBER('Форма 1'!AH4764),'Форма 1'!$H4764*VLOOKUP('Форма 1'!$F4764,'Придельники с 2022'!$B$4:$X$28,'Форма 1'!AH$8),"")</f>
        <v>4800136.8</v>
      </c>
      <c r="R4764" s="103">
        <f>IF(ISNUMBER('Форма 1'!AI4764),'Форма 1'!$H4764*VLOOKUP('Форма 1'!$F4764,'Придельники с 2022'!$B$4:$X$28,'Форма 1'!AI$8),"")</f>
        <v>974638.79999999993</v>
      </c>
      <c r="S4764" s="103" t="str">
        <f>IF(ISNUMBER('Форма 1'!AJ4764),'Форма 1'!$H4764*VLOOKUP('Форма 1'!$F4764,'Придельники с 2022'!$B$4:$X$28,'Форма 1'!AJ$8),"")</f>
        <v/>
      </c>
      <c r="T4764" s="87"/>
    </row>
    <row r="4765" spans="1:20">
      <c r="A4765" s="188">
        <f t="shared" si="306"/>
        <v>8</v>
      </c>
      <c r="B4765" s="189" t="s">
        <v>4588</v>
      </c>
      <c r="C4765" s="99">
        <f t="shared" si="307"/>
        <v>22055446.728</v>
      </c>
      <c r="D4765" s="103">
        <f>IF(ISNUMBER('Форма 1'!U4765),'Форма 1'!$H4765*VLOOKUP('Форма 1'!$F4765,'Придельники с 2022'!$B$4:$X$28,'Форма 1'!U$8),"")</f>
        <v>1012472.916</v>
      </c>
      <c r="E4765" s="103" t="str">
        <f>IF(ISNUMBER('Форма 1'!V4765),'Форма 1'!$H4765*VLOOKUP('Форма 1'!$F4765,'Придельники с 2022'!$B$4:$X$28,'Форма 1'!V$8),"")</f>
        <v/>
      </c>
      <c r="F4765" s="103" t="str">
        <f>IF(ISNUMBER('Форма 1'!W4765),'Форма 1'!$H4765*VLOOKUP('Форма 1'!$F4765,'Придельники с 2022'!$B$4:$X$28,'Форма 1'!W$8),"")</f>
        <v/>
      </c>
      <c r="G4765" s="103" t="str">
        <f>IF(ISNUMBER('Форма 1'!X4765),'Форма 1'!$H4765*VLOOKUP('Форма 1'!$F4765,'Придельники с 2022'!$B$4:$X$28,'Форма 1'!X$8),"")</f>
        <v/>
      </c>
      <c r="H4765" s="103" t="str">
        <f>IF(ISNUMBER('Форма 1'!Y4765),'Форма 1'!$H4765*VLOOKUP('Форма 1'!$F4765,'Придельники с 2022'!$B$4:$X$28,'Форма 1'!Y$8),"")</f>
        <v/>
      </c>
      <c r="I4765" s="103" t="str">
        <f>IF(ISNUMBER('Форма 1'!Z4765),'Форма 1'!$H4765*VLOOKUP('Форма 1'!$F4765,'Придельники с 2022'!$B$4:$X$28,'Форма 1'!Z$8),"")</f>
        <v/>
      </c>
      <c r="J4765" s="103" t="str">
        <f>IF(ISNUMBER('Форма 1'!AA4765),'Форма 1'!$H4765*VLOOKUP('Форма 1'!$F4765,'Придельники с 2022'!$B$4:$X$28,'Форма 1'!AA$8),"")</f>
        <v/>
      </c>
      <c r="K4765" s="90"/>
      <c r="L4765" s="87"/>
      <c r="M4765" s="103">
        <f>IF(ISNUMBER('Форма 1'!AD4765),'Форма 1'!$H4765*VLOOKUP('Форма 1'!$F4765,'Придельники с 2022'!$B$4:$X$28,'Форма 1'!AD$8),"")</f>
        <v>13072598.041999999</v>
      </c>
      <c r="N4765" s="103">
        <f>IF(ISBLANK('Форма 1'!$AE4765),"",IF('Форма 1'!$AE4765=1,'Форма 1'!$H4765*VLOOKUP('Форма 1'!$F4765,'Придельники с 2022'!$B$4:$X$28,'Форма 1'!$AE$8,0),IF('Форма 1'!$AE4765=2,'Форма 1'!$H4765*VLOOKUP('Форма 1'!$F4765,'Придельники с 2022'!$B$4:$X$28,13,0),IF('Форма 1'!$AE4765=3,'Форма 1'!$H4765*VLOOKUP('Форма 1'!$F4765,'Придельники с 2022'!$B$4:$X$28,12,0)))))</f>
        <v>7970375.7699999996</v>
      </c>
      <c r="O4765" s="103" t="str">
        <f>IF(ISNUMBER('Форма 1'!AF4765),'Форма 1'!$H4765*VLOOKUP('Форма 1'!$F4765,'Придельники с 2022'!$B$4:$X$28,'Форма 1'!AF$8),"")</f>
        <v/>
      </c>
      <c r="P4765" s="87"/>
      <c r="Q4765" s="103" t="str">
        <f>IF(ISNUMBER('Форма 1'!AH4765),'Форма 1'!$H4765*VLOOKUP('Форма 1'!$F4765,'Придельники с 2022'!$B$4:$X$28,'Форма 1'!AH$8),"")</f>
        <v/>
      </c>
      <c r="R4765" s="103" t="str">
        <f>IF(ISNUMBER('Форма 1'!AI4765),'Форма 1'!$H4765*VLOOKUP('Форма 1'!$F4765,'Придельники с 2022'!$B$4:$X$28,'Форма 1'!AI$8),"")</f>
        <v/>
      </c>
      <c r="S4765" s="103" t="str">
        <f>IF(ISNUMBER('Форма 1'!AJ4765),'Форма 1'!$H4765*VLOOKUP('Форма 1'!$F4765,'Придельники с 2022'!$B$4:$X$28,'Форма 1'!AJ$8),"")</f>
        <v/>
      </c>
      <c r="T4765" s="88"/>
    </row>
    <row r="4766" spans="1:20">
      <c r="A4766" s="188">
        <f t="shared" si="306"/>
        <v>9</v>
      </c>
      <c r="B4766" s="189" t="s">
        <v>4589</v>
      </c>
      <c r="C4766" s="99">
        <f t="shared" si="307"/>
        <v>18079911.408</v>
      </c>
      <c r="D4766" s="103" t="str">
        <f>IF(ISNUMBER('Форма 1'!U4766),'Форма 1'!$H4766*VLOOKUP('Форма 1'!$F4766,'Придельники с 2022'!$B$4:$X$28,'Форма 1'!U$8),"")</f>
        <v/>
      </c>
      <c r="E4766" s="103" t="str">
        <f>IF(ISNUMBER('Форма 1'!V4766),'Форма 1'!$H4766*VLOOKUP('Форма 1'!$F4766,'Придельники с 2022'!$B$4:$X$28,'Форма 1'!V$8),"")</f>
        <v/>
      </c>
      <c r="F4766" s="103" t="str">
        <f>IF(ISNUMBER('Форма 1'!W4766),'Форма 1'!$H4766*VLOOKUP('Форма 1'!$F4766,'Придельники с 2022'!$B$4:$X$28,'Форма 1'!W$8),"")</f>
        <v/>
      </c>
      <c r="G4766" s="103" t="str">
        <f>IF(ISNUMBER('Форма 1'!X4766),'Форма 1'!$H4766*VLOOKUP('Форма 1'!$F4766,'Придельники с 2022'!$B$4:$X$28,'Форма 1'!X$8),"")</f>
        <v/>
      </c>
      <c r="H4766" s="103" t="str">
        <f>IF(ISNUMBER('Форма 1'!Y4766),'Форма 1'!$H4766*VLOOKUP('Форма 1'!$F4766,'Придельники с 2022'!$B$4:$X$28,'Форма 1'!Y$8),"")</f>
        <v/>
      </c>
      <c r="I4766" s="103" t="str">
        <f>IF(ISNUMBER('Форма 1'!Z4766),'Форма 1'!$H4766*VLOOKUP('Форма 1'!$F4766,'Придельники с 2022'!$B$4:$X$28,'Форма 1'!Z$8),"")</f>
        <v/>
      </c>
      <c r="J4766" s="103" t="str">
        <f>IF(ISNUMBER('Форма 1'!AA4766),'Форма 1'!$H4766*VLOOKUP('Форма 1'!$F4766,'Придельники с 2022'!$B$4:$X$28,'Форма 1'!AA$8),"")</f>
        <v/>
      </c>
      <c r="K4766" s="90"/>
      <c r="L4766" s="87"/>
      <c r="M4766" s="103">
        <f>IF(ISNUMBER('Форма 1'!AD4766),'Форма 1'!$H4766*VLOOKUP('Форма 1'!$F4766,'Придельники с 2022'!$B$4:$X$28,'Форма 1'!AD$8),"")</f>
        <v>11231844.728</v>
      </c>
      <c r="N4766" s="103">
        <f>IF(ISBLANK('Форма 1'!$AE4766),"",IF('Форма 1'!$AE4766=1,'Форма 1'!$H4766*VLOOKUP('Форма 1'!$F4766,'Придельники с 2022'!$B$4:$X$28,'Форма 1'!$AE$8,0),IF('Форма 1'!$AE4766=2,'Форма 1'!$H4766*VLOOKUP('Форма 1'!$F4766,'Придельники с 2022'!$B$4:$X$28,13,0),IF('Форма 1'!$AE4766=3,'Форма 1'!$H4766*VLOOKUP('Форма 1'!$F4766,'Придельники с 2022'!$B$4:$X$28,12,0)))))</f>
        <v>6848066.6799999997</v>
      </c>
      <c r="O4766" s="103" t="str">
        <f>IF(ISNUMBER('Форма 1'!AF4766),'Форма 1'!$H4766*VLOOKUP('Форма 1'!$F4766,'Придельники с 2022'!$B$4:$X$28,'Форма 1'!AF$8),"")</f>
        <v/>
      </c>
      <c r="P4766" s="87"/>
      <c r="Q4766" s="103" t="str">
        <f>IF(ISNUMBER('Форма 1'!AH4766),'Форма 1'!$H4766*VLOOKUP('Форма 1'!$F4766,'Придельники с 2022'!$B$4:$X$28,'Форма 1'!AH$8),"")</f>
        <v/>
      </c>
      <c r="R4766" s="103" t="str">
        <f>IF(ISNUMBER('Форма 1'!AI4766),'Форма 1'!$H4766*VLOOKUP('Форма 1'!$F4766,'Придельники с 2022'!$B$4:$X$28,'Форма 1'!AI$8),"")</f>
        <v/>
      </c>
      <c r="S4766" s="103" t="str">
        <f>IF(ISNUMBER('Форма 1'!AJ4766),'Форма 1'!$H4766*VLOOKUP('Форма 1'!$F4766,'Придельники с 2022'!$B$4:$X$28,'Форма 1'!AJ$8),"")</f>
        <v/>
      </c>
      <c r="T4766" s="87"/>
    </row>
    <row r="4767" spans="1:20">
      <c r="A4767" s="188">
        <f t="shared" si="306"/>
        <v>10</v>
      </c>
      <c r="B4767" s="189" t="s">
        <v>4590</v>
      </c>
      <c r="C4767" s="99">
        <f t="shared" si="307"/>
        <v>27319581.25</v>
      </c>
      <c r="D4767" s="103" t="str">
        <f>IF(ISNUMBER('Форма 1'!U4767),'Форма 1'!$H4767*VLOOKUP('Форма 1'!$F4767,'Придельники с 2022'!$B$4:$X$28,'Форма 1'!U$8),"")</f>
        <v/>
      </c>
      <c r="E4767" s="103" t="str">
        <f>IF(ISNUMBER('Форма 1'!V4767),'Форма 1'!$H4767*VLOOKUP('Форма 1'!$F4767,'Придельники с 2022'!$B$4:$X$28,'Форма 1'!V$8),"")</f>
        <v/>
      </c>
      <c r="F4767" s="103" t="str">
        <f>IF(ISNUMBER('Форма 1'!W4767),'Форма 1'!$H4767*VLOOKUP('Форма 1'!$F4767,'Придельники с 2022'!$B$4:$X$28,'Форма 1'!W$8),"")</f>
        <v/>
      </c>
      <c r="G4767" s="103" t="str">
        <f>IF(ISNUMBER('Форма 1'!X4767),'Форма 1'!$H4767*VLOOKUP('Форма 1'!$F4767,'Придельники с 2022'!$B$4:$X$28,'Форма 1'!X$8),"")</f>
        <v/>
      </c>
      <c r="H4767" s="103" t="str">
        <f>IF(ISNUMBER('Форма 1'!Y4767),'Форма 1'!$H4767*VLOOKUP('Форма 1'!$F4767,'Придельники с 2022'!$B$4:$X$28,'Форма 1'!Y$8),"")</f>
        <v/>
      </c>
      <c r="I4767" s="103" t="str">
        <f>IF(ISNUMBER('Форма 1'!Z4767),'Форма 1'!$H4767*VLOOKUP('Форма 1'!$F4767,'Придельники с 2022'!$B$4:$X$28,'Форма 1'!Z$8),"")</f>
        <v/>
      </c>
      <c r="J4767" s="103">
        <f>IF(ISNUMBER('Форма 1'!AA4767),'Форма 1'!$H4767*VLOOKUP('Форма 1'!$F4767,'Придельники с 2022'!$B$4:$X$28,'Форма 1'!AA$8),"")</f>
        <v>2085858.7420000001</v>
      </c>
      <c r="K4767" s="90"/>
      <c r="L4767" s="87"/>
      <c r="M4767" s="103">
        <f>IF(ISNUMBER('Форма 1'!AD4767),'Форма 1'!$H4767*VLOOKUP('Форма 1'!$F4767,'Придельники с 2022'!$B$4:$X$28,'Форма 1'!AD$8),"")</f>
        <v>15676031.078</v>
      </c>
      <c r="N4767" s="103">
        <f>IF(ISBLANK('Форма 1'!$AE4767),"",IF('Форма 1'!$AE4767=1,'Форма 1'!$H4767*VLOOKUP('Форма 1'!$F4767,'Придельники с 2022'!$B$4:$X$28,'Форма 1'!$AE$8,0),IF('Форма 1'!$AE4767=2,'Форма 1'!$H4767*VLOOKUP('Форма 1'!$F4767,'Придельники с 2022'!$B$4:$X$28,13,0),IF('Форма 1'!$AE4767=3,'Форма 1'!$H4767*VLOOKUP('Форма 1'!$F4767,'Придельники с 2022'!$B$4:$X$28,12,0)))))</f>
        <v>9557691.4299999997</v>
      </c>
      <c r="O4767" s="103" t="str">
        <f>IF(ISNUMBER('Форма 1'!AF4767),'Форма 1'!$H4767*VLOOKUP('Форма 1'!$F4767,'Придельники с 2022'!$B$4:$X$28,'Форма 1'!AF$8),"")</f>
        <v/>
      </c>
      <c r="P4767" s="87"/>
      <c r="Q4767" s="103" t="str">
        <f>IF(ISNUMBER('Форма 1'!AH4767),'Форма 1'!$H4767*VLOOKUP('Форма 1'!$F4767,'Придельники с 2022'!$B$4:$X$28,'Форма 1'!AH$8),"")</f>
        <v/>
      </c>
      <c r="R4767" s="103" t="str">
        <f>IF(ISNUMBER('Форма 1'!AI4767),'Форма 1'!$H4767*VLOOKUP('Форма 1'!$F4767,'Придельники с 2022'!$B$4:$X$28,'Форма 1'!AI$8),"")</f>
        <v/>
      </c>
      <c r="S4767" s="103" t="str">
        <f>IF(ISNUMBER('Форма 1'!AJ4767),'Форма 1'!$H4767*VLOOKUP('Форма 1'!$F4767,'Придельники с 2022'!$B$4:$X$28,'Форма 1'!AJ$8),"")</f>
        <v/>
      </c>
      <c r="T4767" s="87"/>
    </row>
    <row r="4768" spans="1:20">
      <c r="A4768" s="188">
        <f t="shared" si="306"/>
        <v>11</v>
      </c>
      <c r="B4768" s="189" t="s">
        <v>977</v>
      </c>
      <c r="C4768" s="99">
        <f t="shared" si="307"/>
        <v>23990044.991999999</v>
      </c>
      <c r="D4768" s="103" t="str">
        <f>IF(ISNUMBER('Форма 1'!U4768),'Форма 1'!$H4768*VLOOKUP('Форма 1'!$F4768,'Придельники с 2022'!$B$4:$X$28,'Форма 1'!U$8),"")</f>
        <v/>
      </c>
      <c r="E4768" s="103" t="str">
        <f>IF(ISNUMBER('Форма 1'!V4768),'Форма 1'!$H4768*VLOOKUP('Форма 1'!$F4768,'Придельники с 2022'!$B$4:$X$28,'Форма 1'!V$8),"")</f>
        <v/>
      </c>
      <c r="F4768" s="103" t="str">
        <f>IF(ISNUMBER('Форма 1'!W4768),'Форма 1'!$H4768*VLOOKUP('Форма 1'!$F4768,'Придельники с 2022'!$B$4:$X$28,'Форма 1'!W$8),"")</f>
        <v/>
      </c>
      <c r="G4768" s="103">
        <f>IF(ISNUMBER('Форма 1'!X4768),'Форма 1'!$H4768*VLOOKUP('Форма 1'!$F4768,'Придельники с 2022'!$B$4:$X$28,'Форма 1'!X$8),"")</f>
        <v>1495525.02</v>
      </c>
      <c r="H4768" s="103" t="str">
        <f>IF(ISNUMBER('Форма 1'!Y4768),'Форма 1'!$H4768*VLOOKUP('Форма 1'!$F4768,'Придельники с 2022'!$B$4:$X$28,'Форма 1'!Y$8),"")</f>
        <v/>
      </c>
      <c r="I4768" s="103" t="str">
        <f>IF(ISNUMBER('Форма 1'!Z4768),'Форма 1'!$H4768*VLOOKUP('Форма 1'!$F4768,'Придельники с 2022'!$B$4:$X$28,'Форма 1'!Z$8),"")</f>
        <v/>
      </c>
      <c r="J4768" s="103" t="str">
        <f>IF(ISNUMBER('Форма 1'!AA4768),'Форма 1'!$H4768*VLOOKUP('Форма 1'!$F4768,'Придельники с 2022'!$B$4:$X$28,'Форма 1'!AA$8),"")</f>
        <v/>
      </c>
      <c r="K4768" s="90"/>
      <c r="L4768" s="87"/>
      <c r="M4768" s="103" t="str">
        <f>IF(ISNUMBER('Форма 1'!AD4768),'Форма 1'!$H4768*VLOOKUP('Форма 1'!$F4768,'Придельники с 2022'!$B$4:$X$28,'Форма 1'!AD$8),"")</f>
        <v/>
      </c>
      <c r="N4768" s="103">
        <f>IF(ISBLANK('Форма 1'!$AE4768),"",IF('Форма 1'!$AE4768=1,'Форма 1'!$H4768*VLOOKUP('Форма 1'!$F4768,'Придельники с 2022'!$B$4:$X$28,'Форма 1'!$AE$8,0),IF('Форма 1'!$AE4768=2,'Форма 1'!$H4768*VLOOKUP('Форма 1'!$F4768,'Придельники с 2022'!$B$4:$X$28,13,0),IF('Форма 1'!$AE4768=3,'Форма 1'!$H4768*VLOOKUP('Форма 1'!$F4768,'Придельники с 2022'!$B$4:$X$28,12,0)))))</f>
        <v>22459832.471999999</v>
      </c>
      <c r="O4768" s="103" t="str">
        <f>IF(ISNUMBER('Форма 1'!AF4768),'Форма 1'!$H4768*VLOOKUP('Форма 1'!$F4768,'Придельники с 2022'!$B$4:$X$28,'Форма 1'!AF$8),"")</f>
        <v/>
      </c>
      <c r="P4768" s="87">
        <v>34687.5</v>
      </c>
      <c r="Q4768" s="103" t="str">
        <f>IF(ISNUMBER('Форма 1'!AH4768),'Форма 1'!$H4768*VLOOKUP('Форма 1'!$F4768,'Придельники с 2022'!$B$4:$X$28,'Форма 1'!AH$8),"")</f>
        <v/>
      </c>
      <c r="R4768" s="103" t="str">
        <f>IF(ISNUMBER('Форма 1'!AI4768),'Форма 1'!$H4768*VLOOKUP('Форма 1'!$F4768,'Придельники с 2022'!$B$4:$X$28,'Форма 1'!AI$8),"")</f>
        <v/>
      </c>
      <c r="S4768" s="103" t="str">
        <f>IF(ISNUMBER('Форма 1'!AJ4768),'Форма 1'!$H4768*VLOOKUP('Форма 1'!$F4768,'Придельники с 2022'!$B$4:$X$28,'Форма 1'!AJ$8),"")</f>
        <v/>
      </c>
      <c r="T4768" s="88"/>
    </row>
    <row r="4769" spans="1:20">
      <c r="A4769" s="188">
        <f t="shared" si="306"/>
        <v>12</v>
      </c>
      <c r="B4769" s="189" t="s">
        <v>978</v>
      </c>
      <c r="C4769" s="99">
        <f t="shared" si="307"/>
        <v>37068043.074000001</v>
      </c>
      <c r="D4769" s="103" t="str">
        <f>IF(ISNUMBER('Форма 1'!U4769),'Форма 1'!$H4769*VLOOKUP('Форма 1'!$F4769,'Придельники с 2022'!$B$4:$X$28,'Форма 1'!U$8),"")</f>
        <v/>
      </c>
      <c r="E4769" s="103" t="str">
        <f>IF(ISNUMBER('Форма 1'!V4769),'Форма 1'!$H4769*VLOOKUP('Форма 1'!$F4769,'Придельники с 2022'!$B$4:$X$28,'Форма 1'!V$8),"")</f>
        <v/>
      </c>
      <c r="F4769" s="103" t="str">
        <f>IF(ISNUMBER('Форма 1'!W4769),'Форма 1'!$H4769*VLOOKUP('Форма 1'!$F4769,'Придельники с 2022'!$B$4:$X$28,'Форма 1'!W$8),"")</f>
        <v/>
      </c>
      <c r="G4769" s="103" t="str">
        <f>IF(ISNUMBER('Форма 1'!X4769),'Форма 1'!$H4769*VLOOKUP('Форма 1'!$F4769,'Придельники с 2022'!$B$4:$X$28,'Форма 1'!X$8),"")</f>
        <v/>
      </c>
      <c r="H4769" s="103" t="str">
        <f>IF(ISNUMBER('Форма 1'!Y4769),'Форма 1'!$H4769*VLOOKUP('Форма 1'!$F4769,'Придельники с 2022'!$B$4:$X$28,'Форма 1'!Y$8),"")</f>
        <v/>
      </c>
      <c r="I4769" s="103" t="str">
        <f>IF(ISNUMBER('Форма 1'!Z4769),'Форма 1'!$H4769*VLOOKUP('Форма 1'!$F4769,'Придельники с 2022'!$B$4:$X$28,'Форма 1'!Z$8),"")</f>
        <v/>
      </c>
      <c r="J4769" s="103" t="str">
        <f>IF(ISNUMBER('Форма 1'!AA4769),'Форма 1'!$H4769*VLOOKUP('Форма 1'!$F4769,'Придельники с 2022'!$B$4:$X$28,'Форма 1'!AA$8),"")</f>
        <v/>
      </c>
      <c r="K4769" s="90"/>
      <c r="L4769" s="87"/>
      <c r="M4769" s="103" t="str">
        <f>IF(ISNUMBER('Форма 1'!AD4769),'Форма 1'!$H4769*VLOOKUP('Форма 1'!$F4769,'Придельники с 2022'!$B$4:$X$28,'Форма 1'!AD$8),"")</f>
        <v/>
      </c>
      <c r="N4769" s="103">
        <f>IF(ISBLANK('Форма 1'!$AE4769),"",IF('Форма 1'!$AE4769=1,'Форма 1'!$H4769*VLOOKUP('Форма 1'!$F4769,'Придельники с 2022'!$B$4:$X$28,'Форма 1'!$AE$8,0),IF('Форма 1'!$AE4769=2,'Форма 1'!$H4769*VLOOKUP('Форма 1'!$F4769,'Придельники с 2022'!$B$4:$X$28,13,0),IF('Форма 1'!$AE4769=3,'Форма 1'!$H4769*VLOOKUP('Форма 1'!$F4769,'Придельники с 2022'!$B$4:$X$28,12,0)))))</f>
        <v>27331939.515999999</v>
      </c>
      <c r="O4769" s="103" t="str">
        <f>IF(ISNUMBER('Форма 1'!AF4769),'Форма 1'!$H4769*VLOOKUP('Форма 1'!$F4769,'Придельники с 2022'!$B$4:$X$28,'Форма 1'!AF$8),"")</f>
        <v/>
      </c>
      <c r="P4769" s="87"/>
      <c r="Q4769" s="103">
        <f>IF(ISNUMBER('Форма 1'!AH4769),'Форма 1'!$H4769*VLOOKUP('Форма 1'!$F4769,'Придельники с 2022'!$B$4:$X$28,'Форма 1'!AH$8),"")</f>
        <v>9736103.5580000002</v>
      </c>
      <c r="R4769" s="103" t="str">
        <f>IF(ISNUMBER('Форма 1'!AI4769),'Форма 1'!$H4769*VLOOKUP('Форма 1'!$F4769,'Придельники с 2022'!$B$4:$X$28,'Форма 1'!AI$8),"")</f>
        <v/>
      </c>
      <c r="S4769" s="103" t="str">
        <f>IF(ISNUMBER('Форма 1'!AJ4769),'Форма 1'!$H4769*VLOOKUP('Форма 1'!$F4769,'Придельники с 2022'!$B$4:$X$28,'Форма 1'!AJ$8),"")</f>
        <v/>
      </c>
      <c r="T4769" s="88"/>
    </row>
    <row r="4770" spans="1:20">
      <c r="A4770" s="188">
        <f t="shared" si="306"/>
        <v>13</v>
      </c>
      <c r="B4770" s="189" t="s">
        <v>4591</v>
      </c>
      <c r="C4770" s="99">
        <f t="shared" si="307"/>
        <v>1563822.432</v>
      </c>
      <c r="D4770" s="103">
        <f>IF(ISNUMBER('Форма 1'!U4770),'Форма 1'!$H4770*VLOOKUP('Форма 1'!$F4770,'Придельники с 2022'!$B$4:$X$28,'Форма 1'!U$8),"")</f>
        <v>339316.848</v>
      </c>
      <c r="E4770" s="103" t="str">
        <f>IF(ISNUMBER('Форма 1'!V4770),'Форма 1'!$H4770*VLOOKUP('Форма 1'!$F4770,'Придельники с 2022'!$B$4:$X$28,'Форма 1'!V$8),"")</f>
        <v/>
      </c>
      <c r="F4770" s="103" t="str">
        <f>IF(ISNUMBER('Форма 1'!W4770),'Форма 1'!$H4770*VLOOKUP('Форма 1'!$F4770,'Придельники с 2022'!$B$4:$X$28,'Форма 1'!W$8),"")</f>
        <v/>
      </c>
      <c r="G4770" s="103" t="str">
        <f>IF(ISNUMBER('Форма 1'!X4770),'Форма 1'!$H4770*VLOOKUP('Форма 1'!$F4770,'Придельники с 2022'!$B$4:$X$28,'Форма 1'!X$8),"")</f>
        <v/>
      </c>
      <c r="H4770" s="103" t="str">
        <f>IF(ISNUMBER('Форма 1'!Y4770),'Форма 1'!$H4770*VLOOKUP('Форма 1'!$F4770,'Придельники с 2022'!$B$4:$X$28,'Форма 1'!Y$8),"")</f>
        <v/>
      </c>
      <c r="I4770" s="103" t="str">
        <f>IF(ISNUMBER('Форма 1'!Z4770),'Форма 1'!$H4770*VLOOKUP('Форма 1'!$F4770,'Придельники с 2022'!$B$4:$X$28,'Форма 1'!Z$8),"")</f>
        <v/>
      </c>
      <c r="J4770" s="103" t="str">
        <f>IF(ISNUMBER('Форма 1'!AA4770),'Форма 1'!$H4770*VLOOKUP('Форма 1'!$F4770,'Придельники с 2022'!$B$4:$X$28,'Форма 1'!AA$8),"")</f>
        <v/>
      </c>
      <c r="K4770" s="90"/>
      <c r="L4770" s="87"/>
      <c r="M4770" s="103" t="str">
        <f>IF(ISNUMBER('Форма 1'!AD4770),'Форма 1'!$H4770*VLOOKUP('Форма 1'!$F4770,'Придельники с 2022'!$B$4:$X$28,'Форма 1'!AD$8),"")</f>
        <v/>
      </c>
      <c r="N4770" s="103" t="str">
        <f>IF(ISBLANK('Форма 1'!$AE4770),"",IF('Форма 1'!$AE4770=1,'Форма 1'!$H4770*VLOOKUP('Форма 1'!$F4770,'Придельники с 2022'!$B$4:$X$28,'Форма 1'!$AE$8,0),IF('Форма 1'!$AE4770=2,'Форма 1'!$H4770*VLOOKUP('Форма 1'!$F4770,'Придельники с 2022'!$B$4:$X$28,13,0),IF('Форма 1'!$AE4770=3,'Форма 1'!$H4770*VLOOKUP('Форма 1'!$F4770,'Придельники с 2022'!$B$4:$X$28,12,0)))))</f>
        <v/>
      </c>
      <c r="O4770" s="103" t="str">
        <f>IF(ISNUMBER('Форма 1'!AF4770),'Форма 1'!$H4770*VLOOKUP('Форма 1'!$F4770,'Придельники с 2022'!$B$4:$X$28,'Форма 1'!AF$8),"")</f>
        <v/>
      </c>
      <c r="P4770" s="87"/>
      <c r="Q4770" s="103">
        <f>IF(ISNUMBER('Форма 1'!AH4770),'Форма 1'!$H4770*VLOOKUP('Форма 1'!$F4770,'Придельники с 2022'!$B$4:$X$28,'Форма 1'!AH$8),"")</f>
        <v>1224505.584</v>
      </c>
      <c r="R4770" s="103" t="str">
        <f>IF(ISNUMBER('Форма 1'!AI4770),'Форма 1'!$H4770*VLOOKUP('Форма 1'!$F4770,'Придельники с 2022'!$B$4:$X$28,'Форма 1'!AI$8),"")</f>
        <v/>
      </c>
      <c r="S4770" s="103" t="str">
        <f>IF(ISNUMBER('Форма 1'!AJ4770),'Форма 1'!$H4770*VLOOKUP('Форма 1'!$F4770,'Придельники с 2022'!$B$4:$X$28,'Форма 1'!AJ$8),"")</f>
        <v/>
      </c>
      <c r="T4770" s="87"/>
    </row>
    <row r="4771" spans="1:20">
      <c r="A4771" s="188">
        <f t="shared" si="306"/>
        <v>14</v>
      </c>
      <c r="B4771" s="189" t="s">
        <v>4592</v>
      </c>
      <c r="C4771" s="99">
        <f t="shared" si="307"/>
        <v>4344621.432</v>
      </c>
      <c r="D4771" s="103" t="str">
        <f>IF(ISNUMBER('Форма 1'!U4771),'Форма 1'!$H4771*VLOOKUP('Форма 1'!$F4771,'Придельники с 2022'!$B$4:$X$28,'Форма 1'!U$8),"")</f>
        <v/>
      </c>
      <c r="E4771" s="103" t="str">
        <f>IF(ISNUMBER('Форма 1'!V4771),'Форма 1'!$H4771*VLOOKUP('Форма 1'!$F4771,'Придельники с 2022'!$B$4:$X$28,'Форма 1'!V$8),"")</f>
        <v/>
      </c>
      <c r="F4771" s="103" t="str">
        <f>IF(ISNUMBER('Форма 1'!W4771),'Форма 1'!$H4771*VLOOKUP('Форма 1'!$F4771,'Придельники с 2022'!$B$4:$X$28,'Форма 1'!W$8),"")</f>
        <v/>
      </c>
      <c r="G4771" s="103" t="str">
        <f>IF(ISNUMBER('Форма 1'!X4771),'Форма 1'!$H4771*VLOOKUP('Форма 1'!$F4771,'Придельники с 2022'!$B$4:$X$28,'Форма 1'!X$8),"")</f>
        <v/>
      </c>
      <c r="H4771" s="103" t="str">
        <f>IF(ISNUMBER('Форма 1'!Y4771),'Форма 1'!$H4771*VLOOKUP('Форма 1'!$F4771,'Придельники с 2022'!$B$4:$X$28,'Форма 1'!Y$8),"")</f>
        <v/>
      </c>
      <c r="I4771" s="103" t="str">
        <f>IF(ISNUMBER('Форма 1'!Z4771),'Форма 1'!$H4771*VLOOKUP('Форма 1'!$F4771,'Придельники с 2022'!$B$4:$X$28,'Форма 1'!Z$8),"")</f>
        <v/>
      </c>
      <c r="J4771" s="103" t="str">
        <f>IF(ISNUMBER('Форма 1'!AA4771),'Форма 1'!$H4771*VLOOKUP('Форма 1'!$F4771,'Придельники с 2022'!$B$4:$X$28,'Форма 1'!AA$8),"")</f>
        <v/>
      </c>
      <c r="K4771" s="90"/>
      <c r="L4771" s="87"/>
      <c r="M4771" s="103" t="str">
        <f>IF(ISNUMBER('Форма 1'!AD4771),'Форма 1'!$H4771*VLOOKUP('Форма 1'!$F4771,'Придельники с 2022'!$B$4:$X$28,'Форма 1'!AD$8),"")</f>
        <v/>
      </c>
      <c r="N4771" s="103">
        <f>IF(ISBLANK('Форма 1'!$AE4771),"",IF('Форма 1'!$AE4771=1,'Форма 1'!$H4771*VLOOKUP('Форма 1'!$F4771,'Придельники с 2022'!$B$4:$X$28,'Форма 1'!$AE$8,0),IF('Форма 1'!$AE4771=2,'Форма 1'!$H4771*VLOOKUP('Форма 1'!$F4771,'Придельники с 2022'!$B$4:$X$28,13,0),IF('Форма 1'!$AE4771=3,'Форма 1'!$H4771*VLOOKUP('Форма 1'!$F4771,'Придельники с 2022'!$B$4:$X$28,12,0)))))</f>
        <v>3152972.3459999999</v>
      </c>
      <c r="O4771" s="103" t="str">
        <f>IF(ISNUMBER('Форма 1'!AF4771),'Форма 1'!$H4771*VLOOKUP('Форма 1'!$F4771,'Придельники с 2022'!$B$4:$X$28,'Форма 1'!AF$8),"")</f>
        <v/>
      </c>
      <c r="P4771" s="87"/>
      <c r="Q4771" s="103">
        <f>IF(ISNUMBER('Форма 1'!AH4771),'Форма 1'!$H4771*VLOOKUP('Форма 1'!$F4771,'Придельники с 2022'!$B$4:$X$28,'Форма 1'!AH$8),"")</f>
        <v>1191649.0860000001</v>
      </c>
      <c r="R4771" s="103" t="str">
        <f>IF(ISNUMBER('Форма 1'!AI4771),'Форма 1'!$H4771*VLOOKUP('Форма 1'!$F4771,'Придельники с 2022'!$B$4:$X$28,'Форма 1'!AI$8),"")</f>
        <v/>
      </c>
      <c r="S4771" s="103" t="str">
        <f>IF(ISNUMBER('Форма 1'!AJ4771),'Форма 1'!$H4771*VLOOKUP('Форма 1'!$F4771,'Придельники с 2022'!$B$4:$X$28,'Форма 1'!AJ$8),"")</f>
        <v/>
      </c>
      <c r="T4771" s="87"/>
    </row>
    <row r="4772" spans="1:20">
      <c r="A4772" s="188">
        <f t="shared" si="306"/>
        <v>15</v>
      </c>
      <c r="B4772" s="189" t="s">
        <v>4593</v>
      </c>
      <c r="C4772" s="99">
        <f t="shared" si="307"/>
        <v>5364605.2349999994</v>
      </c>
      <c r="D4772" s="103" t="str">
        <f>IF(ISNUMBER('Форма 1'!U4772),'Форма 1'!$H4772*VLOOKUP('Форма 1'!$F4772,'Придельники с 2022'!$B$4:$X$28,'Форма 1'!U$8),"")</f>
        <v/>
      </c>
      <c r="E4772" s="103" t="str">
        <f>IF(ISNUMBER('Форма 1'!V4772),'Форма 1'!$H4772*VLOOKUP('Форма 1'!$F4772,'Придельники с 2022'!$B$4:$X$28,'Форма 1'!V$8),"")</f>
        <v/>
      </c>
      <c r="F4772" s="103" t="str">
        <f>IF(ISNUMBER('Форма 1'!W4772),'Форма 1'!$H4772*VLOOKUP('Форма 1'!$F4772,'Придельники с 2022'!$B$4:$X$28,'Форма 1'!W$8),"")</f>
        <v/>
      </c>
      <c r="G4772" s="103">
        <f>IF(ISNUMBER('Форма 1'!X4772),'Форма 1'!$H4772*VLOOKUP('Форма 1'!$F4772,'Придельники с 2022'!$B$4:$X$28,'Форма 1'!X$8),"")</f>
        <v>272212.10499999998</v>
      </c>
      <c r="H4772" s="103" t="str">
        <f>IF(ISNUMBER('Форма 1'!Y4772),'Форма 1'!$H4772*VLOOKUP('Форма 1'!$F4772,'Придельники с 2022'!$B$4:$X$28,'Форма 1'!Y$8),"")</f>
        <v/>
      </c>
      <c r="I4772" s="103" t="str">
        <f>IF(ISNUMBER('Форма 1'!Z4772),'Форма 1'!$H4772*VLOOKUP('Форма 1'!$F4772,'Придельники с 2022'!$B$4:$X$28,'Форма 1'!Z$8),"")</f>
        <v/>
      </c>
      <c r="J4772" s="103" t="str">
        <f>IF(ISNUMBER('Форма 1'!AA4772),'Форма 1'!$H4772*VLOOKUP('Форма 1'!$F4772,'Придельники с 2022'!$B$4:$X$28,'Форма 1'!AA$8),"")</f>
        <v/>
      </c>
      <c r="K4772" s="90"/>
      <c r="L4772" s="87"/>
      <c r="M4772" s="103" t="str">
        <f>IF(ISNUMBER('Форма 1'!AD4772),'Форма 1'!$H4772*VLOOKUP('Форма 1'!$F4772,'Придельники с 2022'!$B$4:$X$28,'Форма 1'!AD$8),"")</f>
        <v/>
      </c>
      <c r="N4772" s="103">
        <f>IF(ISBLANK('Форма 1'!$AE4772),"",IF('Форма 1'!$AE4772=1,'Форма 1'!$H4772*VLOOKUP('Форма 1'!$F4772,'Придельники с 2022'!$B$4:$X$28,'Форма 1'!$AE$8,0),IF('Форма 1'!$AE4772=2,'Форма 1'!$H4772*VLOOKUP('Форма 1'!$F4772,'Придельники с 2022'!$B$4:$X$28,13,0),IF('Форма 1'!$AE4772=3,'Форма 1'!$H4772*VLOOKUP('Форма 1'!$F4772,'Придельники с 2022'!$B$4:$X$28,12,0)))))</f>
        <v>5092393.13</v>
      </c>
      <c r="O4772" s="103" t="str">
        <f>IF(ISNUMBER('Форма 1'!AF4772),'Форма 1'!$H4772*VLOOKUP('Форма 1'!$F4772,'Придельники с 2022'!$B$4:$X$28,'Форма 1'!AF$8),"")</f>
        <v/>
      </c>
      <c r="P4772" s="87"/>
      <c r="Q4772" s="103" t="str">
        <f>IF(ISNUMBER('Форма 1'!AH4772),'Форма 1'!$H4772*VLOOKUP('Форма 1'!$F4772,'Придельники с 2022'!$B$4:$X$28,'Форма 1'!AH$8),"")</f>
        <v/>
      </c>
      <c r="R4772" s="103" t="str">
        <f>IF(ISNUMBER('Форма 1'!AI4772),'Форма 1'!$H4772*VLOOKUP('Форма 1'!$F4772,'Придельники с 2022'!$B$4:$X$28,'Форма 1'!AI$8),"")</f>
        <v/>
      </c>
      <c r="S4772" s="103" t="str">
        <f>IF(ISNUMBER('Форма 1'!AJ4772),'Форма 1'!$H4772*VLOOKUP('Форма 1'!$F4772,'Придельники с 2022'!$B$4:$X$28,'Форма 1'!AJ$8),"")</f>
        <v/>
      </c>
      <c r="T4772" s="87"/>
    </row>
    <row r="4773" spans="1:20">
      <c r="A4773" s="188">
        <f t="shared" si="306"/>
        <v>16</v>
      </c>
      <c r="B4773" s="189" t="s">
        <v>4594</v>
      </c>
      <c r="C4773" s="99">
        <f t="shared" si="307"/>
        <v>477502.82999999996</v>
      </c>
      <c r="D4773" s="103" t="str">
        <f>IF(ISNUMBER('Форма 1'!U4773),'Форма 1'!$H4773*VLOOKUP('Форма 1'!$F4773,'Придельники с 2022'!$B$4:$X$28,'Форма 1'!U$8),"")</f>
        <v/>
      </c>
      <c r="E4773" s="103" t="str">
        <f>IF(ISNUMBER('Форма 1'!V4773),'Форма 1'!$H4773*VLOOKUP('Форма 1'!$F4773,'Придельники с 2022'!$B$4:$X$28,'Форма 1'!V$8),"")</f>
        <v/>
      </c>
      <c r="F4773" s="103" t="str">
        <f>IF(ISNUMBER('Форма 1'!W4773),'Форма 1'!$H4773*VLOOKUP('Форма 1'!$F4773,'Придельники с 2022'!$B$4:$X$28,'Форма 1'!W$8),"")</f>
        <v/>
      </c>
      <c r="G4773" s="103">
        <f>IF(ISNUMBER('Форма 1'!X4773),'Форма 1'!$H4773*VLOOKUP('Форма 1'!$F4773,'Придельники с 2022'!$B$4:$X$28,'Форма 1'!X$8),"")</f>
        <v>176437.27</v>
      </c>
      <c r="H4773" s="103" t="str">
        <f>IF(ISNUMBER('Форма 1'!Y4773),'Форма 1'!$H4773*VLOOKUP('Форма 1'!$F4773,'Придельники с 2022'!$B$4:$X$28,'Форма 1'!Y$8),"")</f>
        <v/>
      </c>
      <c r="I4773" s="103">
        <f>IF(ISNUMBER('Форма 1'!Z4773),'Форма 1'!$H4773*VLOOKUP('Форма 1'!$F4773,'Придельники с 2022'!$B$4:$X$28,'Форма 1'!Z$8),"")</f>
        <v>301065.56</v>
      </c>
      <c r="J4773" s="103" t="str">
        <f>IF(ISNUMBER('Форма 1'!AA4773),'Форма 1'!$H4773*VLOOKUP('Форма 1'!$F4773,'Придельники с 2022'!$B$4:$X$28,'Форма 1'!AA$8),"")</f>
        <v/>
      </c>
      <c r="K4773" s="90"/>
      <c r="L4773" s="87"/>
      <c r="M4773" s="103" t="str">
        <f>IF(ISNUMBER('Форма 1'!AD4773),'Форма 1'!$H4773*VLOOKUP('Форма 1'!$F4773,'Придельники с 2022'!$B$4:$X$28,'Форма 1'!AD$8),"")</f>
        <v/>
      </c>
      <c r="N4773" s="103" t="str">
        <f>IF(ISBLANK('Форма 1'!$AE4773),"",IF('Форма 1'!$AE4773=1,'Форма 1'!$H4773*VLOOKUP('Форма 1'!$F4773,'Придельники с 2022'!$B$4:$X$28,'Форма 1'!$AE$8,0),IF('Форма 1'!$AE4773=2,'Форма 1'!$H4773*VLOOKUP('Форма 1'!$F4773,'Придельники с 2022'!$B$4:$X$28,13,0),IF('Форма 1'!$AE4773=3,'Форма 1'!$H4773*VLOOKUP('Форма 1'!$F4773,'Придельники с 2022'!$B$4:$X$28,12,0)))))</f>
        <v/>
      </c>
      <c r="O4773" s="103" t="str">
        <f>IF(ISNUMBER('Форма 1'!AF4773),'Форма 1'!$H4773*VLOOKUP('Форма 1'!$F4773,'Придельники с 2022'!$B$4:$X$28,'Форма 1'!AF$8),"")</f>
        <v/>
      </c>
      <c r="P4773" s="87"/>
      <c r="Q4773" s="103" t="str">
        <f>IF(ISNUMBER('Форма 1'!AH4773),'Форма 1'!$H4773*VLOOKUP('Форма 1'!$F4773,'Придельники с 2022'!$B$4:$X$28,'Форма 1'!AH$8),"")</f>
        <v/>
      </c>
      <c r="R4773" s="103" t="str">
        <f>IF(ISNUMBER('Форма 1'!AI4773),'Форма 1'!$H4773*VLOOKUP('Форма 1'!$F4773,'Придельники с 2022'!$B$4:$X$28,'Форма 1'!AI$8),"")</f>
        <v/>
      </c>
      <c r="S4773" s="103" t="str">
        <f>IF(ISNUMBER('Форма 1'!AJ4773),'Форма 1'!$H4773*VLOOKUP('Форма 1'!$F4773,'Придельники с 2022'!$B$4:$X$28,'Форма 1'!AJ$8),"")</f>
        <v/>
      </c>
      <c r="T4773" s="87"/>
    </row>
    <row r="4774" spans="1:20">
      <c r="A4774" s="188">
        <f t="shared" si="306"/>
        <v>17</v>
      </c>
      <c r="B4774" s="189" t="s">
        <v>4595</v>
      </c>
      <c r="C4774" s="99">
        <f t="shared" si="307"/>
        <v>1604005.1940000001</v>
      </c>
      <c r="D4774" s="103">
        <f>IF(ISNUMBER('Форма 1'!U4774),'Форма 1'!$H4774*VLOOKUP('Форма 1'!$F4774,'Придельники с 2022'!$B$4:$X$28,'Форма 1'!U$8),"")</f>
        <v>344794.47600000002</v>
      </c>
      <c r="E4774" s="103" t="str">
        <f>IF(ISNUMBER('Форма 1'!V4774),'Форма 1'!$H4774*VLOOKUP('Форма 1'!$F4774,'Придельники с 2022'!$B$4:$X$28,'Форма 1'!V$8),"")</f>
        <v/>
      </c>
      <c r="F4774" s="103" t="str">
        <f>IF(ISNUMBER('Форма 1'!W4774),'Форма 1'!$H4774*VLOOKUP('Форма 1'!$F4774,'Придельники с 2022'!$B$4:$X$28,'Форма 1'!W$8),"")</f>
        <v/>
      </c>
      <c r="G4774" s="103" t="str">
        <f>IF(ISNUMBER('Форма 1'!X4774),'Форма 1'!$H4774*VLOOKUP('Форма 1'!$F4774,'Придельники с 2022'!$B$4:$X$28,'Форма 1'!X$8),"")</f>
        <v/>
      </c>
      <c r="H4774" s="103" t="str">
        <f>IF(ISNUMBER('Форма 1'!Y4774),'Форма 1'!$H4774*VLOOKUP('Форма 1'!$F4774,'Придельники с 2022'!$B$4:$X$28,'Форма 1'!Y$8),"")</f>
        <v/>
      </c>
      <c r="I4774" s="103" t="str">
        <f>IF(ISNUMBER('Форма 1'!Z4774),'Форма 1'!$H4774*VLOOKUP('Форма 1'!$F4774,'Придельники с 2022'!$B$4:$X$28,'Форма 1'!Z$8),"")</f>
        <v/>
      </c>
      <c r="J4774" s="103" t="str">
        <f>IF(ISNUMBER('Форма 1'!AA4774),'Форма 1'!$H4774*VLOOKUP('Форма 1'!$F4774,'Придельники с 2022'!$B$4:$X$28,'Форма 1'!AA$8),"")</f>
        <v/>
      </c>
      <c r="K4774" s="90"/>
      <c r="L4774" s="87"/>
      <c r="M4774" s="103" t="str">
        <f>IF(ISNUMBER('Форма 1'!AD4774),'Форма 1'!$H4774*VLOOKUP('Форма 1'!$F4774,'Придельники с 2022'!$B$4:$X$28,'Форма 1'!AD$8),"")</f>
        <v/>
      </c>
      <c r="N4774" s="103" t="str">
        <f>IF(ISBLANK('Форма 1'!$AE4774),"",IF('Форма 1'!$AE4774=1,'Форма 1'!$H4774*VLOOKUP('Форма 1'!$F4774,'Придельники с 2022'!$B$4:$X$28,'Форма 1'!$AE$8,0),IF('Форма 1'!$AE4774=2,'Форма 1'!$H4774*VLOOKUP('Форма 1'!$F4774,'Придельники с 2022'!$B$4:$X$28,13,0),IF('Форма 1'!$AE4774=3,'Форма 1'!$H4774*VLOOKUP('Форма 1'!$F4774,'Придельники с 2022'!$B$4:$X$28,12,0)))))</f>
        <v/>
      </c>
      <c r="O4774" s="103" t="str">
        <f>IF(ISNUMBER('Форма 1'!AF4774),'Форма 1'!$H4774*VLOOKUP('Форма 1'!$F4774,'Придельники с 2022'!$B$4:$X$28,'Форма 1'!AF$8),"")</f>
        <v/>
      </c>
      <c r="P4774" s="87">
        <v>14937.81</v>
      </c>
      <c r="Q4774" s="103">
        <f>IF(ISNUMBER('Форма 1'!AH4774),'Форма 1'!$H4774*VLOOKUP('Форма 1'!$F4774,'Придельники с 2022'!$B$4:$X$28,'Форма 1'!AH$8),"")</f>
        <v>1244272.9080000001</v>
      </c>
      <c r="R4774" s="103" t="str">
        <f>IF(ISNUMBER('Форма 1'!AI4774),'Форма 1'!$H4774*VLOOKUP('Форма 1'!$F4774,'Придельники с 2022'!$B$4:$X$28,'Форма 1'!AI$8),"")</f>
        <v/>
      </c>
      <c r="S4774" s="103" t="str">
        <f>IF(ISNUMBER('Форма 1'!AJ4774),'Форма 1'!$H4774*VLOOKUP('Форма 1'!$F4774,'Придельники с 2022'!$B$4:$X$28,'Форма 1'!AJ$8),"")</f>
        <v/>
      </c>
      <c r="T4774" s="87"/>
    </row>
    <row r="4775" spans="1:20">
      <c r="A4775" s="188">
        <f t="shared" ref="A4775:A4837" si="310">A4774+1</f>
        <v>18</v>
      </c>
      <c r="B4775" s="189" t="s">
        <v>4596</v>
      </c>
      <c r="C4775" s="99">
        <f t="shared" si="307"/>
        <v>165631.90399999998</v>
      </c>
      <c r="D4775" s="103" t="str">
        <f>IF(ISNUMBER('Форма 1'!U4775),'Форма 1'!$H4775*VLOOKUP('Форма 1'!$F4775,'Придельники с 2022'!$B$4:$X$28,'Форма 1'!U$8),"")</f>
        <v/>
      </c>
      <c r="E4775" s="103" t="str">
        <f>IF(ISNUMBER('Форма 1'!V4775),'Форма 1'!$H4775*VLOOKUP('Форма 1'!$F4775,'Придельники с 2022'!$B$4:$X$28,'Форма 1'!V$8),"")</f>
        <v/>
      </c>
      <c r="F4775" s="103" t="str">
        <f>IF(ISNUMBER('Форма 1'!W4775),'Форма 1'!$H4775*VLOOKUP('Форма 1'!$F4775,'Придельники с 2022'!$B$4:$X$28,'Форма 1'!W$8),"")</f>
        <v/>
      </c>
      <c r="G4775" s="103">
        <f>IF(ISNUMBER('Форма 1'!X4775),'Форма 1'!$H4775*VLOOKUP('Форма 1'!$F4775,'Придельники с 2022'!$B$4:$X$28,'Форма 1'!X$8),"")</f>
        <v>165631.90399999998</v>
      </c>
      <c r="H4775" s="103" t="str">
        <f>IF(ISNUMBER('Форма 1'!Y4775),'Форма 1'!$H4775*VLOOKUP('Форма 1'!$F4775,'Придельники с 2022'!$B$4:$X$28,'Форма 1'!Y$8),"")</f>
        <v/>
      </c>
      <c r="I4775" s="103" t="str">
        <f>IF(ISNUMBER('Форма 1'!Z4775),'Форма 1'!$H4775*VLOOKUP('Форма 1'!$F4775,'Придельники с 2022'!$B$4:$X$28,'Форма 1'!Z$8),"")</f>
        <v/>
      </c>
      <c r="J4775" s="103" t="str">
        <f>IF(ISNUMBER('Форма 1'!AA4775),'Форма 1'!$H4775*VLOOKUP('Форма 1'!$F4775,'Придельники с 2022'!$B$4:$X$28,'Форма 1'!AA$8),"")</f>
        <v/>
      </c>
      <c r="K4775" s="90"/>
      <c r="L4775" s="87"/>
      <c r="M4775" s="103" t="str">
        <f>IF(ISNUMBER('Форма 1'!AD4775),'Форма 1'!$H4775*VLOOKUP('Форма 1'!$F4775,'Придельники с 2022'!$B$4:$X$28,'Форма 1'!AD$8),"")</f>
        <v/>
      </c>
      <c r="N4775" s="103" t="str">
        <f>IF(ISBLANK('Форма 1'!$AE4775),"",IF('Форма 1'!$AE4775=1,'Форма 1'!$H4775*VLOOKUP('Форма 1'!$F4775,'Придельники с 2022'!$B$4:$X$28,'Форма 1'!$AE$8,0),IF('Форма 1'!$AE4775=2,'Форма 1'!$H4775*VLOOKUP('Форма 1'!$F4775,'Придельники с 2022'!$B$4:$X$28,13,0),IF('Форма 1'!$AE4775=3,'Форма 1'!$H4775*VLOOKUP('Форма 1'!$F4775,'Придельники с 2022'!$B$4:$X$28,12,0)))))</f>
        <v/>
      </c>
      <c r="O4775" s="103" t="str">
        <f>IF(ISNUMBER('Форма 1'!AF4775),'Форма 1'!$H4775*VLOOKUP('Форма 1'!$F4775,'Придельники с 2022'!$B$4:$X$28,'Форма 1'!AF$8),"")</f>
        <v/>
      </c>
      <c r="P4775" s="87"/>
      <c r="Q4775" s="103" t="str">
        <f>IF(ISNUMBER('Форма 1'!AH4775),'Форма 1'!$H4775*VLOOKUP('Форма 1'!$F4775,'Придельники с 2022'!$B$4:$X$28,'Форма 1'!AH$8),"")</f>
        <v/>
      </c>
      <c r="R4775" s="103" t="str">
        <f>IF(ISNUMBER('Форма 1'!AI4775),'Форма 1'!$H4775*VLOOKUP('Форма 1'!$F4775,'Придельники с 2022'!$B$4:$X$28,'Форма 1'!AI$8),"")</f>
        <v/>
      </c>
      <c r="S4775" s="103" t="str">
        <f>IF(ISNUMBER('Форма 1'!AJ4775),'Форма 1'!$H4775*VLOOKUP('Форма 1'!$F4775,'Придельники с 2022'!$B$4:$X$28,'Форма 1'!AJ$8),"")</f>
        <v/>
      </c>
      <c r="T4775" s="87"/>
    </row>
    <row r="4776" spans="1:20">
      <c r="A4776" s="188">
        <f t="shared" si="310"/>
        <v>19</v>
      </c>
      <c r="B4776" s="189" t="s">
        <v>4597</v>
      </c>
      <c r="C4776" s="99">
        <f t="shared" si="307"/>
        <v>3800856.6179999998</v>
      </c>
      <c r="D4776" s="103">
        <f>IF(ISNUMBER('Форма 1'!U4776),'Форма 1'!$H4776*VLOOKUP('Форма 1'!$F4776,'Придельники с 2022'!$B$4:$X$28,'Форма 1'!U$8),"")</f>
        <v>268477.79399999999</v>
      </c>
      <c r="E4776" s="103" t="str">
        <f>IF(ISNUMBER('Форма 1'!V4776),'Форма 1'!$H4776*VLOOKUP('Форма 1'!$F4776,'Придельники с 2022'!$B$4:$X$28,'Форма 1'!V$8),"")</f>
        <v/>
      </c>
      <c r="F4776" s="103" t="str">
        <f>IF(ISNUMBER('Форма 1'!W4776),'Форма 1'!$H4776*VLOOKUP('Форма 1'!$F4776,'Придельники с 2022'!$B$4:$X$28,'Форма 1'!W$8),"")</f>
        <v/>
      </c>
      <c r="G4776" s="103" t="str">
        <f>IF(ISNUMBER('Форма 1'!X4776),'Форма 1'!$H4776*VLOOKUP('Форма 1'!$F4776,'Придельники с 2022'!$B$4:$X$28,'Форма 1'!X$8),"")</f>
        <v/>
      </c>
      <c r="H4776" s="103" t="str">
        <f>IF(ISNUMBER('Форма 1'!Y4776),'Форма 1'!$H4776*VLOOKUP('Форма 1'!$F4776,'Придельники с 2022'!$B$4:$X$28,'Форма 1'!Y$8),"")</f>
        <v/>
      </c>
      <c r="I4776" s="103" t="str">
        <f>IF(ISNUMBER('Форма 1'!Z4776),'Форма 1'!$H4776*VLOOKUP('Форма 1'!$F4776,'Придельники с 2022'!$B$4:$X$28,'Форма 1'!Z$8),"")</f>
        <v/>
      </c>
      <c r="J4776" s="103" t="str">
        <f>IF(ISNUMBER('Форма 1'!AA4776),'Форма 1'!$H4776*VLOOKUP('Форма 1'!$F4776,'Придельники с 2022'!$B$4:$X$28,'Форма 1'!AA$8),"")</f>
        <v/>
      </c>
      <c r="K4776" s="90"/>
      <c r="L4776" s="87"/>
      <c r="M4776" s="103" t="str">
        <f>IF(ISNUMBER('Форма 1'!AD4776),'Форма 1'!$H4776*VLOOKUP('Форма 1'!$F4776,'Придельники с 2022'!$B$4:$X$28,'Форма 1'!AD$8),"")</f>
        <v/>
      </c>
      <c r="N4776" s="103">
        <f>IF(ISBLANK('Форма 1'!$AE4776),"",IF('Форма 1'!$AE4776=1,'Форма 1'!$H4776*VLOOKUP('Форма 1'!$F4776,'Придельники с 2022'!$B$4:$X$28,'Форма 1'!$AE$8,0),IF('Форма 1'!$AE4776=2,'Форма 1'!$H4776*VLOOKUP('Форма 1'!$F4776,'Придельники с 2022'!$B$4:$X$28,13,0),IF('Форма 1'!$AE4776=3,'Форма 1'!$H4776*VLOOKUP('Форма 1'!$F4776,'Придельники с 2022'!$B$4:$X$28,12,0)))))</f>
        <v>2563512.8219999997</v>
      </c>
      <c r="O4776" s="103" t="str">
        <f>IF(ISNUMBER('Форма 1'!AF4776),'Форма 1'!$H4776*VLOOKUP('Форма 1'!$F4776,'Придельники с 2022'!$B$4:$X$28,'Форма 1'!AF$8),"")</f>
        <v/>
      </c>
      <c r="P4776" s="87"/>
      <c r="Q4776" s="103">
        <f>IF(ISNUMBER('Форма 1'!AH4776),'Форма 1'!$H4776*VLOOKUP('Форма 1'!$F4776,'Придельники с 2022'!$B$4:$X$28,'Форма 1'!AH$8),"")</f>
        <v>968866.00200000009</v>
      </c>
      <c r="R4776" s="103" t="str">
        <f>IF(ISNUMBER('Форма 1'!AI4776),'Форма 1'!$H4776*VLOOKUP('Форма 1'!$F4776,'Придельники с 2022'!$B$4:$X$28,'Форма 1'!AI$8),"")</f>
        <v/>
      </c>
      <c r="S4776" s="103" t="str">
        <f>IF(ISNUMBER('Форма 1'!AJ4776),'Форма 1'!$H4776*VLOOKUP('Форма 1'!$F4776,'Придельники с 2022'!$B$4:$X$28,'Форма 1'!AJ$8),"")</f>
        <v/>
      </c>
      <c r="T4776" s="87"/>
    </row>
    <row r="4777" spans="1:20">
      <c r="A4777" s="188">
        <f t="shared" si="310"/>
        <v>20</v>
      </c>
      <c r="B4777" s="189" t="s">
        <v>4598</v>
      </c>
      <c r="C4777" s="99">
        <f t="shared" si="307"/>
        <v>1595549.1960000002</v>
      </c>
      <c r="D4777" s="103">
        <f>IF(ISNUMBER('Форма 1'!U4777),'Форма 1'!$H4777*VLOOKUP('Форма 1'!$F4777,'Придельники с 2022'!$B$4:$X$28,'Форма 1'!U$8),"")</f>
        <v>346200.89400000003</v>
      </c>
      <c r="E4777" s="103" t="str">
        <f>IF(ISNUMBER('Форма 1'!V4777),'Форма 1'!$H4777*VLOOKUP('Форма 1'!$F4777,'Придельники с 2022'!$B$4:$X$28,'Форма 1'!V$8),"")</f>
        <v/>
      </c>
      <c r="F4777" s="103" t="str">
        <f>IF(ISNUMBER('Форма 1'!W4777),'Форма 1'!$H4777*VLOOKUP('Форма 1'!$F4777,'Придельники с 2022'!$B$4:$X$28,'Форма 1'!W$8),"")</f>
        <v/>
      </c>
      <c r="G4777" s="103" t="str">
        <f>IF(ISNUMBER('Форма 1'!X4777),'Форма 1'!$H4777*VLOOKUP('Форма 1'!$F4777,'Придельники с 2022'!$B$4:$X$28,'Форма 1'!X$8),"")</f>
        <v/>
      </c>
      <c r="H4777" s="103" t="str">
        <f>IF(ISNUMBER('Форма 1'!Y4777),'Форма 1'!$H4777*VLOOKUP('Форма 1'!$F4777,'Придельники с 2022'!$B$4:$X$28,'Форма 1'!Y$8),"")</f>
        <v/>
      </c>
      <c r="I4777" s="103" t="str">
        <f>IF(ISNUMBER('Форма 1'!Z4777),'Форма 1'!$H4777*VLOOKUP('Форма 1'!$F4777,'Придельники с 2022'!$B$4:$X$28,'Форма 1'!Z$8),"")</f>
        <v/>
      </c>
      <c r="J4777" s="103" t="str">
        <f>IF(ISNUMBER('Форма 1'!AA4777),'Форма 1'!$H4777*VLOOKUP('Форма 1'!$F4777,'Придельники с 2022'!$B$4:$X$28,'Форма 1'!AA$8),"")</f>
        <v/>
      </c>
      <c r="K4777" s="90"/>
      <c r="L4777" s="87"/>
      <c r="M4777" s="103" t="str">
        <f>IF(ISNUMBER('Форма 1'!AD4777),'Форма 1'!$H4777*VLOOKUP('Форма 1'!$F4777,'Придельники с 2022'!$B$4:$X$28,'Форма 1'!AD$8),"")</f>
        <v/>
      </c>
      <c r="N4777" s="103" t="str">
        <f>IF(ISBLANK('Форма 1'!$AE4777),"",IF('Форма 1'!$AE4777=1,'Форма 1'!$H4777*VLOOKUP('Форма 1'!$F4777,'Придельники с 2022'!$B$4:$X$28,'Форма 1'!$AE$8,0),IF('Форма 1'!$AE4777=2,'Форма 1'!$H4777*VLOOKUP('Форма 1'!$F4777,'Придельники с 2022'!$B$4:$X$28,13,0),IF('Форма 1'!$AE4777=3,'Форма 1'!$H4777*VLOOKUP('Форма 1'!$F4777,'Придельники с 2022'!$B$4:$X$28,12,0)))))</f>
        <v/>
      </c>
      <c r="O4777" s="103" t="str">
        <f>IF(ISNUMBER('Форма 1'!AF4777),'Форма 1'!$H4777*VLOOKUP('Форма 1'!$F4777,'Придельники с 2022'!$B$4:$X$28,'Форма 1'!AF$8),"")</f>
        <v/>
      </c>
      <c r="P4777" s="87"/>
      <c r="Q4777" s="103">
        <f>IF(ISNUMBER('Форма 1'!AH4777),'Форма 1'!$H4777*VLOOKUP('Форма 1'!$F4777,'Придельники с 2022'!$B$4:$X$28,'Форма 1'!AH$8),"")</f>
        <v>1249348.3020000001</v>
      </c>
      <c r="R4777" s="103" t="str">
        <f>IF(ISNUMBER('Форма 1'!AI4777),'Форма 1'!$H4777*VLOOKUP('Форма 1'!$F4777,'Придельники с 2022'!$B$4:$X$28,'Форма 1'!AI$8),"")</f>
        <v/>
      </c>
      <c r="S4777" s="103" t="str">
        <f>IF(ISNUMBER('Форма 1'!AJ4777),'Форма 1'!$H4777*VLOOKUP('Форма 1'!$F4777,'Придельники с 2022'!$B$4:$X$28,'Форма 1'!AJ$8),"")</f>
        <v/>
      </c>
      <c r="T4777" s="87"/>
    </row>
    <row r="4778" spans="1:20">
      <c r="A4778" s="188">
        <f t="shared" si="310"/>
        <v>21</v>
      </c>
      <c r="B4778" s="189" t="s">
        <v>4599</v>
      </c>
      <c r="C4778" s="99">
        <f t="shared" si="307"/>
        <v>1506297.429</v>
      </c>
      <c r="D4778" s="103">
        <f>IF(ISNUMBER('Форма 1'!U4778),'Форма 1'!$H4778*VLOOKUP('Форма 1'!$F4778,'Придельники с 2022'!$B$4:$X$28,'Форма 1'!U$8),"")</f>
        <v>1506297.429</v>
      </c>
      <c r="E4778" s="103" t="str">
        <f>IF(ISNUMBER('Форма 1'!V4778),'Форма 1'!$H4778*VLOOKUP('Форма 1'!$F4778,'Придельники с 2022'!$B$4:$X$28,'Форма 1'!V$8),"")</f>
        <v/>
      </c>
      <c r="F4778" s="103" t="str">
        <f>IF(ISNUMBER('Форма 1'!W4778),'Форма 1'!$H4778*VLOOKUP('Форма 1'!$F4778,'Придельники с 2022'!$B$4:$X$28,'Форма 1'!W$8),"")</f>
        <v/>
      </c>
      <c r="G4778" s="103" t="str">
        <f>IF(ISNUMBER('Форма 1'!X4778),'Форма 1'!$H4778*VLOOKUP('Форма 1'!$F4778,'Придельники с 2022'!$B$4:$X$28,'Форма 1'!X$8),"")</f>
        <v/>
      </c>
      <c r="H4778" s="103" t="str">
        <f>IF(ISNUMBER('Форма 1'!Y4778),'Форма 1'!$H4778*VLOOKUP('Форма 1'!$F4778,'Придельники с 2022'!$B$4:$X$28,'Форма 1'!Y$8),"")</f>
        <v/>
      </c>
      <c r="I4778" s="103" t="str">
        <f>IF(ISNUMBER('Форма 1'!Z4778),'Форма 1'!$H4778*VLOOKUP('Форма 1'!$F4778,'Придельники с 2022'!$B$4:$X$28,'Форма 1'!Z$8),"")</f>
        <v/>
      </c>
      <c r="J4778" s="103" t="str">
        <f>IF(ISNUMBER('Форма 1'!AA4778),'Форма 1'!$H4778*VLOOKUP('Форма 1'!$F4778,'Придельники с 2022'!$B$4:$X$28,'Форма 1'!AA$8),"")</f>
        <v/>
      </c>
      <c r="K4778" s="90"/>
      <c r="L4778" s="87"/>
      <c r="M4778" s="103" t="str">
        <f>IF(ISNUMBER('Форма 1'!AD4778),'Форма 1'!$H4778*VLOOKUP('Форма 1'!$F4778,'Придельники с 2022'!$B$4:$X$28,'Форма 1'!AD$8),"")</f>
        <v/>
      </c>
      <c r="N4778" s="103" t="str">
        <f>IF(ISBLANK('Форма 1'!$AE4778),"",IF('Форма 1'!$AE4778=1,'Форма 1'!$H4778*VLOOKUP('Форма 1'!$F4778,'Придельники с 2022'!$B$4:$X$28,'Форма 1'!$AE$8,0),IF('Форма 1'!$AE4778=2,'Форма 1'!$H4778*VLOOKUP('Форма 1'!$F4778,'Придельники с 2022'!$B$4:$X$28,13,0),IF('Форма 1'!$AE4778=3,'Форма 1'!$H4778*VLOOKUP('Форма 1'!$F4778,'Придельники с 2022'!$B$4:$X$28,12,0)))))</f>
        <v/>
      </c>
      <c r="O4778" s="103" t="str">
        <f>IF(ISNUMBER('Форма 1'!AF4778),'Форма 1'!$H4778*VLOOKUP('Форма 1'!$F4778,'Придельники с 2022'!$B$4:$X$28,'Форма 1'!AF$8),"")</f>
        <v/>
      </c>
      <c r="P4778" s="87"/>
      <c r="Q4778" s="103" t="str">
        <f>IF(ISNUMBER('Форма 1'!AH4778),'Форма 1'!$H4778*VLOOKUP('Форма 1'!$F4778,'Придельники с 2022'!$B$4:$X$28,'Форма 1'!AH$8),"")</f>
        <v/>
      </c>
      <c r="R4778" s="103" t="str">
        <f>IF(ISNUMBER('Форма 1'!AI4778),'Форма 1'!$H4778*VLOOKUP('Форма 1'!$F4778,'Придельники с 2022'!$B$4:$X$28,'Форма 1'!AI$8),"")</f>
        <v/>
      </c>
      <c r="S4778" s="103" t="str">
        <f>IF(ISNUMBER('Форма 1'!AJ4778),'Форма 1'!$H4778*VLOOKUP('Форма 1'!$F4778,'Придельники с 2022'!$B$4:$X$28,'Форма 1'!AJ$8),"")</f>
        <v/>
      </c>
      <c r="T4778" s="87"/>
    </row>
    <row r="4779" spans="1:20">
      <c r="A4779" s="188">
        <f t="shared" si="310"/>
        <v>22</v>
      </c>
      <c r="B4779" s="189" t="s">
        <v>4600</v>
      </c>
      <c r="C4779" s="99">
        <f t="shared" si="307"/>
        <v>1934525.2520000001</v>
      </c>
      <c r="D4779" s="103" t="str">
        <f>IF(ISNUMBER('Форма 1'!U4779),'Форма 1'!$H4779*VLOOKUP('Форма 1'!$F4779,'Придельники с 2022'!$B$4:$X$28,'Форма 1'!U$8),"")</f>
        <v/>
      </c>
      <c r="E4779" s="103" t="str">
        <f>IF(ISNUMBER('Форма 1'!V4779),'Форма 1'!$H4779*VLOOKUP('Форма 1'!$F4779,'Придельники с 2022'!$B$4:$X$28,'Форма 1'!V$8),"")</f>
        <v/>
      </c>
      <c r="F4779" s="103" t="str">
        <f>IF(ISNUMBER('Форма 1'!W4779),'Форма 1'!$H4779*VLOOKUP('Форма 1'!$F4779,'Придельники с 2022'!$B$4:$X$28,'Форма 1'!W$8),"")</f>
        <v/>
      </c>
      <c r="G4779" s="103" t="str">
        <f>IF(ISNUMBER('Форма 1'!X4779),'Форма 1'!$H4779*VLOOKUP('Форма 1'!$F4779,'Придельники с 2022'!$B$4:$X$28,'Форма 1'!X$8),"")</f>
        <v/>
      </c>
      <c r="H4779" s="103" t="str">
        <f>IF(ISNUMBER('Форма 1'!Y4779),'Форма 1'!$H4779*VLOOKUP('Форма 1'!$F4779,'Придельники с 2022'!$B$4:$X$28,'Форма 1'!Y$8),"")</f>
        <v/>
      </c>
      <c r="I4779" s="103" t="str">
        <f>IF(ISNUMBER('Форма 1'!Z4779),'Форма 1'!$H4779*VLOOKUP('Форма 1'!$F4779,'Придельники с 2022'!$B$4:$X$28,'Форма 1'!Z$8),"")</f>
        <v/>
      </c>
      <c r="J4779" s="103">
        <f>IF(ISNUMBER('Форма 1'!AA4779),'Форма 1'!$H4779*VLOOKUP('Форма 1'!$F4779,'Придельники с 2022'!$B$4:$X$28,'Форма 1'!AA$8),"")</f>
        <v>1934525.2520000001</v>
      </c>
      <c r="K4779" s="90"/>
      <c r="L4779" s="87"/>
      <c r="M4779" s="103" t="str">
        <f>IF(ISNUMBER('Форма 1'!AD4779),'Форма 1'!$H4779*VLOOKUP('Форма 1'!$F4779,'Придельники с 2022'!$B$4:$X$28,'Форма 1'!AD$8),"")</f>
        <v/>
      </c>
      <c r="N4779" s="103" t="str">
        <f>IF(ISBLANK('Форма 1'!$AE4779),"",IF('Форма 1'!$AE4779=1,'Форма 1'!$H4779*VLOOKUP('Форма 1'!$F4779,'Придельники с 2022'!$B$4:$X$28,'Форма 1'!$AE$8,0),IF('Форма 1'!$AE4779=2,'Форма 1'!$H4779*VLOOKUP('Форма 1'!$F4779,'Придельники с 2022'!$B$4:$X$28,13,0),IF('Форма 1'!$AE4779=3,'Форма 1'!$H4779*VLOOKUP('Форма 1'!$F4779,'Придельники с 2022'!$B$4:$X$28,12,0)))))</f>
        <v/>
      </c>
      <c r="O4779" s="103" t="str">
        <f>IF(ISNUMBER('Форма 1'!AF4779),'Форма 1'!$H4779*VLOOKUP('Форма 1'!$F4779,'Придельники с 2022'!$B$4:$X$28,'Форма 1'!AF$8),"")</f>
        <v/>
      </c>
      <c r="P4779" s="87"/>
      <c r="Q4779" s="103" t="str">
        <f>IF(ISNUMBER('Форма 1'!AH4779),'Форма 1'!$H4779*VLOOKUP('Форма 1'!$F4779,'Придельники с 2022'!$B$4:$X$28,'Форма 1'!AH$8),"")</f>
        <v/>
      </c>
      <c r="R4779" s="103" t="str">
        <f>IF(ISNUMBER('Форма 1'!AI4779),'Форма 1'!$H4779*VLOOKUP('Форма 1'!$F4779,'Придельники с 2022'!$B$4:$X$28,'Форма 1'!AI$8),"")</f>
        <v/>
      </c>
      <c r="S4779" s="103" t="str">
        <f>IF(ISNUMBER('Форма 1'!AJ4779),'Форма 1'!$H4779*VLOOKUP('Форма 1'!$F4779,'Придельники с 2022'!$B$4:$X$28,'Форма 1'!AJ$8),"")</f>
        <v/>
      </c>
      <c r="T4779" s="87"/>
    </row>
    <row r="4780" spans="1:20">
      <c r="A4780" s="188">
        <f t="shared" si="310"/>
        <v>23</v>
      </c>
      <c r="B4780" s="189" t="s">
        <v>4601</v>
      </c>
      <c r="C4780" s="99">
        <f t="shared" si="307"/>
        <v>6921459.8880000012</v>
      </c>
      <c r="D4780" s="103" t="str">
        <f>IF(ISNUMBER('Форма 1'!U4780),'Форма 1'!$H4780*VLOOKUP('Форма 1'!$F4780,'Придельники с 2022'!$B$4:$X$28,'Форма 1'!U$8),"")</f>
        <v/>
      </c>
      <c r="E4780" s="103" t="str">
        <f>IF(ISNUMBER('Форма 1'!V4780),'Форма 1'!$H4780*VLOOKUP('Форма 1'!$F4780,'Придельники с 2022'!$B$4:$X$28,'Форма 1'!V$8),"")</f>
        <v/>
      </c>
      <c r="F4780" s="103" t="str">
        <f>IF(ISNUMBER('Форма 1'!W4780),'Форма 1'!$H4780*VLOOKUP('Форма 1'!$F4780,'Придельники с 2022'!$B$4:$X$28,'Форма 1'!W$8),"")</f>
        <v/>
      </c>
      <c r="G4780" s="103" t="str">
        <f>IF(ISNUMBER('Форма 1'!X4780),'Форма 1'!$H4780*VLOOKUP('Форма 1'!$F4780,'Придельники с 2022'!$B$4:$X$28,'Форма 1'!X$8),"")</f>
        <v/>
      </c>
      <c r="H4780" s="103" t="str">
        <f>IF(ISNUMBER('Форма 1'!Y4780),'Форма 1'!$H4780*VLOOKUP('Форма 1'!$F4780,'Придельники с 2022'!$B$4:$X$28,'Форма 1'!Y$8),"")</f>
        <v/>
      </c>
      <c r="I4780" s="103" t="str">
        <f>IF(ISNUMBER('Форма 1'!Z4780),'Форма 1'!$H4780*VLOOKUP('Форма 1'!$F4780,'Придельники с 2022'!$B$4:$X$28,'Форма 1'!Z$8),"")</f>
        <v/>
      </c>
      <c r="J4780" s="103" t="str">
        <f>IF(ISNUMBER('Форма 1'!AA4780),'Форма 1'!$H4780*VLOOKUP('Форма 1'!$F4780,'Придельники с 2022'!$B$4:$X$28,'Форма 1'!AA$8),"")</f>
        <v/>
      </c>
      <c r="K4780" s="90"/>
      <c r="L4780" s="87"/>
      <c r="M4780" s="103">
        <f>IF(ISNUMBER('Форма 1'!AD4780),'Форма 1'!$H4780*VLOOKUP('Форма 1'!$F4780,'Придельники с 2022'!$B$4:$X$28,'Форма 1'!AD$8),"")</f>
        <v>6921459.8880000012</v>
      </c>
      <c r="N4780" s="103" t="str">
        <f>IF(ISBLANK('Форма 1'!$AE4780),"",IF('Форма 1'!$AE4780=1,'Форма 1'!$H4780*VLOOKUP('Форма 1'!$F4780,'Придельники с 2022'!$B$4:$X$28,'Форма 1'!$AE$8,0),IF('Форма 1'!$AE4780=2,'Форма 1'!$H4780*VLOOKUP('Форма 1'!$F4780,'Придельники с 2022'!$B$4:$X$28,13,0),IF('Форма 1'!$AE4780=3,'Форма 1'!$H4780*VLOOKUP('Форма 1'!$F4780,'Придельники с 2022'!$B$4:$X$28,12,0)))))</f>
        <v/>
      </c>
      <c r="O4780" s="103" t="str">
        <f>IF(ISNUMBER('Форма 1'!AF4780),'Форма 1'!$H4780*VLOOKUP('Форма 1'!$F4780,'Придельники с 2022'!$B$4:$X$28,'Форма 1'!AF$8),"")</f>
        <v/>
      </c>
      <c r="P4780" s="87"/>
      <c r="Q4780" s="103" t="str">
        <f>IF(ISNUMBER('Форма 1'!AH4780),'Форма 1'!$H4780*VLOOKUP('Форма 1'!$F4780,'Придельники с 2022'!$B$4:$X$28,'Форма 1'!AH$8),"")</f>
        <v/>
      </c>
      <c r="R4780" s="103" t="str">
        <f>IF(ISNUMBER('Форма 1'!AI4780),'Форма 1'!$H4780*VLOOKUP('Форма 1'!$F4780,'Придельники с 2022'!$B$4:$X$28,'Форма 1'!AI$8),"")</f>
        <v/>
      </c>
      <c r="S4780" s="103" t="str">
        <f>IF(ISNUMBER('Форма 1'!AJ4780),'Форма 1'!$H4780*VLOOKUP('Форма 1'!$F4780,'Придельники с 2022'!$B$4:$X$28,'Форма 1'!AJ$8),"")</f>
        <v/>
      </c>
      <c r="T4780" s="87"/>
    </row>
    <row r="4781" spans="1:20">
      <c r="A4781" s="188">
        <f t="shared" si="310"/>
        <v>24</v>
      </c>
      <c r="B4781" s="189" t="s">
        <v>4602</v>
      </c>
      <c r="C4781" s="99">
        <f t="shared" si="307"/>
        <v>622495.29200000002</v>
      </c>
      <c r="D4781" s="103" t="str">
        <f>IF(ISNUMBER('Форма 1'!U4781),'Форма 1'!$H4781*VLOOKUP('Форма 1'!$F4781,'Придельники с 2022'!$B$4:$X$28,'Форма 1'!U$8),"")</f>
        <v/>
      </c>
      <c r="E4781" s="103" t="str">
        <f>IF(ISNUMBER('Форма 1'!V4781),'Форма 1'!$H4781*VLOOKUP('Форма 1'!$F4781,'Придельники с 2022'!$B$4:$X$28,'Форма 1'!V$8),"")</f>
        <v/>
      </c>
      <c r="F4781" s="103" t="str">
        <f>IF(ISNUMBER('Форма 1'!W4781),'Форма 1'!$H4781*VLOOKUP('Форма 1'!$F4781,'Придельники с 2022'!$B$4:$X$28,'Форма 1'!W$8),"")</f>
        <v/>
      </c>
      <c r="G4781" s="103">
        <f>IF(ISNUMBER('Форма 1'!X4781),'Форма 1'!$H4781*VLOOKUP('Форма 1'!$F4781,'Придельники с 2022'!$B$4:$X$28,'Форма 1'!X$8),"")</f>
        <v>586436.68200000003</v>
      </c>
      <c r="H4781" s="103" t="str">
        <f>IF(ISNUMBER('Форма 1'!Y4781),'Форма 1'!$H4781*VLOOKUP('Форма 1'!$F4781,'Придельники с 2022'!$B$4:$X$28,'Форма 1'!Y$8),"")</f>
        <v/>
      </c>
      <c r="I4781" s="103" t="str">
        <f>IF(ISNUMBER('Форма 1'!Z4781),'Форма 1'!$H4781*VLOOKUP('Форма 1'!$F4781,'Придельники с 2022'!$B$4:$X$28,'Форма 1'!Z$8),"")</f>
        <v/>
      </c>
      <c r="J4781" s="103" t="str">
        <f>IF(ISNUMBER('Форма 1'!AA4781),'Форма 1'!$H4781*VLOOKUP('Форма 1'!$F4781,'Придельники с 2022'!$B$4:$X$28,'Форма 1'!AA$8),"")</f>
        <v/>
      </c>
      <c r="K4781" s="90"/>
      <c r="L4781" s="87"/>
      <c r="M4781" s="103" t="str">
        <f>IF(ISNUMBER('Форма 1'!AD4781),'Форма 1'!$H4781*VLOOKUP('Форма 1'!$F4781,'Придельники с 2022'!$B$4:$X$28,'Форма 1'!AD$8),"")</f>
        <v/>
      </c>
      <c r="N4781" s="103" t="str">
        <f>IF(ISBLANK('Форма 1'!$AE4781),"",IF('Форма 1'!$AE4781=1,'Форма 1'!$H4781*VLOOKUP('Форма 1'!$F4781,'Придельники с 2022'!$B$4:$X$28,'Форма 1'!$AE$8,0),IF('Форма 1'!$AE4781=2,'Форма 1'!$H4781*VLOOKUP('Форма 1'!$F4781,'Придельники с 2022'!$B$4:$X$28,13,0),IF('Форма 1'!$AE4781=3,'Форма 1'!$H4781*VLOOKUP('Форма 1'!$F4781,'Придельники с 2022'!$B$4:$X$28,12,0)))))</f>
        <v/>
      </c>
      <c r="O4781" s="103" t="str">
        <f>IF(ISNUMBER('Форма 1'!AF4781),'Форма 1'!$H4781*VLOOKUP('Форма 1'!$F4781,'Придельники с 2022'!$B$4:$X$28,'Форма 1'!AF$8),"")</f>
        <v/>
      </c>
      <c r="P4781" s="87">
        <v>36058.61</v>
      </c>
      <c r="Q4781" s="103" t="str">
        <f>IF(ISNUMBER('Форма 1'!AH4781),'Форма 1'!$H4781*VLOOKUP('Форма 1'!$F4781,'Придельники с 2022'!$B$4:$X$28,'Форма 1'!AH$8),"")</f>
        <v/>
      </c>
      <c r="R4781" s="103" t="str">
        <f>IF(ISNUMBER('Форма 1'!AI4781),'Форма 1'!$H4781*VLOOKUP('Форма 1'!$F4781,'Придельники с 2022'!$B$4:$X$28,'Форма 1'!AI$8),"")</f>
        <v/>
      </c>
      <c r="S4781" s="103" t="str">
        <f>IF(ISNUMBER('Форма 1'!AJ4781),'Форма 1'!$H4781*VLOOKUP('Форма 1'!$F4781,'Придельники с 2022'!$B$4:$X$28,'Форма 1'!AJ$8),"")</f>
        <v/>
      </c>
      <c r="T4781" s="87"/>
    </row>
    <row r="4782" spans="1:20">
      <c r="A4782" s="188">
        <f t="shared" si="310"/>
        <v>25</v>
      </c>
      <c r="B4782" s="189" t="s">
        <v>4603</v>
      </c>
      <c r="C4782" s="99">
        <f t="shared" si="307"/>
        <v>2823121.1999999997</v>
      </c>
      <c r="D4782" s="103" t="str">
        <f>IF(ISNUMBER('Форма 1'!U4782),'Форма 1'!$H4782*VLOOKUP('Форма 1'!$F4782,'Придельники с 2022'!$B$4:$X$28,'Форма 1'!U$8),"")</f>
        <v/>
      </c>
      <c r="E4782" s="103" t="str">
        <f>IF(ISNUMBER('Форма 1'!V4782),'Форма 1'!$H4782*VLOOKUP('Форма 1'!$F4782,'Придельники с 2022'!$B$4:$X$28,'Форма 1'!V$8),"")</f>
        <v/>
      </c>
      <c r="F4782" s="103" t="str">
        <f>IF(ISNUMBER('Форма 1'!W4782),'Форма 1'!$H4782*VLOOKUP('Форма 1'!$F4782,'Придельники с 2022'!$B$4:$X$28,'Форма 1'!W$8),"")</f>
        <v/>
      </c>
      <c r="G4782" s="103" t="str">
        <f>IF(ISNUMBER('Форма 1'!X4782),'Форма 1'!$H4782*VLOOKUP('Форма 1'!$F4782,'Придельники с 2022'!$B$4:$X$28,'Форма 1'!X$8),"")</f>
        <v/>
      </c>
      <c r="H4782" s="103" t="str">
        <f>IF(ISNUMBER('Форма 1'!Y4782),'Форма 1'!$H4782*VLOOKUP('Форма 1'!$F4782,'Придельники с 2022'!$B$4:$X$28,'Форма 1'!Y$8),"")</f>
        <v/>
      </c>
      <c r="I4782" s="103" t="str">
        <f>IF(ISNUMBER('Форма 1'!Z4782),'Форма 1'!$H4782*VLOOKUP('Форма 1'!$F4782,'Придельники с 2022'!$B$4:$X$28,'Форма 1'!Z$8),"")</f>
        <v/>
      </c>
      <c r="J4782" s="103">
        <f>IF(ISNUMBER('Форма 1'!AA4782),'Форма 1'!$H4782*VLOOKUP('Форма 1'!$F4782,'Придельники с 2022'!$B$4:$X$28,'Форма 1'!AA$8),"")</f>
        <v>2823121.1999999997</v>
      </c>
      <c r="K4782" s="90"/>
      <c r="L4782" s="87"/>
      <c r="M4782" s="103" t="str">
        <f>IF(ISNUMBER('Форма 1'!AD4782),'Форма 1'!$H4782*VLOOKUP('Форма 1'!$F4782,'Придельники с 2022'!$B$4:$X$28,'Форма 1'!AD$8),"")</f>
        <v/>
      </c>
      <c r="N4782" s="103" t="str">
        <f>IF(ISBLANK('Форма 1'!$AE4782),"",IF('Форма 1'!$AE4782=1,'Форма 1'!$H4782*VLOOKUP('Форма 1'!$F4782,'Придельники с 2022'!$B$4:$X$28,'Форма 1'!$AE$8,0),IF('Форма 1'!$AE4782=2,'Форма 1'!$H4782*VLOOKUP('Форма 1'!$F4782,'Придельники с 2022'!$B$4:$X$28,13,0),IF('Форма 1'!$AE4782=3,'Форма 1'!$H4782*VLOOKUP('Форма 1'!$F4782,'Придельники с 2022'!$B$4:$X$28,12,0)))))</f>
        <v/>
      </c>
      <c r="O4782" s="103" t="str">
        <f>IF(ISNUMBER('Форма 1'!AF4782),'Форма 1'!$H4782*VLOOKUP('Форма 1'!$F4782,'Придельники с 2022'!$B$4:$X$28,'Форма 1'!AF$8),"")</f>
        <v/>
      </c>
      <c r="P4782" s="87"/>
      <c r="Q4782" s="103" t="str">
        <f>IF(ISNUMBER('Форма 1'!AH4782),'Форма 1'!$H4782*VLOOKUP('Форма 1'!$F4782,'Придельники с 2022'!$B$4:$X$28,'Форма 1'!AH$8),"")</f>
        <v/>
      </c>
      <c r="R4782" s="103" t="str">
        <f>IF(ISNUMBER('Форма 1'!AI4782),'Форма 1'!$H4782*VLOOKUP('Форма 1'!$F4782,'Придельники с 2022'!$B$4:$X$28,'Форма 1'!AI$8),"")</f>
        <v/>
      </c>
      <c r="S4782" s="103" t="str">
        <f>IF(ISNUMBER('Форма 1'!AJ4782),'Форма 1'!$H4782*VLOOKUP('Форма 1'!$F4782,'Придельники с 2022'!$B$4:$X$28,'Форма 1'!AJ$8),"")</f>
        <v/>
      </c>
      <c r="T4782" s="87"/>
    </row>
    <row r="4783" spans="1:20">
      <c r="A4783" s="188">
        <f t="shared" si="310"/>
        <v>26</v>
      </c>
      <c r="B4783" s="189" t="s">
        <v>4604</v>
      </c>
      <c r="C4783" s="99">
        <f t="shared" si="307"/>
        <v>3344974.176</v>
      </c>
      <c r="D4783" s="103" t="str">
        <f>IF(ISNUMBER('Форма 1'!U4783),'Форма 1'!$H4783*VLOOKUP('Форма 1'!$F4783,'Придельники с 2022'!$B$4:$X$28,'Форма 1'!U$8),"")</f>
        <v/>
      </c>
      <c r="E4783" s="103" t="str">
        <f>IF(ISNUMBER('Форма 1'!V4783),'Форма 1'!$H4783*VLOOKUP('Форма 1'!$F4783,'Придельники с 2022'!$B$4:$X$28,'Форма 1'!V$8),"")</f>
        <v/>
      </c>
      <c r="F4783" s="103" t="str">
        <f>IF(ISNUMBER('Форма 1'!W4783),'Форма 1'!$H4783*VLOOKUP('Форма 1'!$F4783,'Придельники с 2022'!$B$4:$X$28,'Форма 1'!W$8),"")</f>
        <v/>
      </c>
      <c r="G4783" s="103" t="str">
        <f>IF(ISNUMBER('Форма 1'!X4783),'Форма 1'!$H4783*VLOOKUP('Форма 1'!$F4783,'Придельники с 2022'!$B$4:$X$28,'Форма 1'!X$8),"")</f>
        <v/>
      </c>
      <c r="H4783" s="103" t="str">
        <f>IF(ISNUMBER('Форма 1'!Y4783),'Форма 1'!$H4783*VLOOKUP('Форма 1'!$F4783,'Придельники с 2022'!$B$4:$X$28,'Форма 1'!Y$8),"")</f>
        <v/>
      </c>
      <c r="I4783" s="103" t="str">
        <f>IF(ISNUMBER('Форма 1'!Z4783),'Форма 1'!$H4783*VLOOKUP('Форма 1'!$F4783,'Придельники с 2022'!$B$4:$X$28,'Форма 1'!Z$8),"")</f>
        <v/>
      </c>
      <c r="J4783" s="103" t="str">
        <f>IF(ISNUMBER('Форма 1'!AA4783),'Форма 1'!$H4783*VLOOKUP('Форма 1'!$F4783,'Придельники с 2022'!$B$4:$X$28,'Форма 1'!AA$8),"")</f>
        <v/>
      </c>
      <c r="K4783" s="90"/>
      <c r="L4783" s="87"/>
      <c r="M4783" s="103" t="str">
        <f>IF(ISNUMBER('Форма 1'!AD4783),'Форма 1'!$H4783*VLOOKUP('Форма 1'!$F4783,'Придельники с 2022'!$B$4:$X$28,'Форма 1'!AD$8),"")</f>
        <v/>
      </c>
      <c r="N4783" s="103">
        <f>IF(ISBLANK('Форма 1'!$AE4783),"",IF('Форма 1'!$AE4783=1,'Форма 1'!$H4783*VLOOKUP('Форма 1'!$F4783,'Придельники с 2022'!$B$4:$X$28,'Форма 1'!$AE$8,0),IF('Форма 1'!$AE4783=2,'Форма 1'!$H4783*VLOOKUP('Форма 1'!$F4783,'Придельники с 2022'!$B$4:$X$28,13,0),IF('Форма 1'!$AE4783=3,'Форма 1'!$H4783*VLOOKUP('Форма 1'!$F4783,'Придельники с 2022'!$B$4:$X$28,12,0)))))</f>
        <v>2293566.2399999998</v>
      </c>
      <c r="O4783" s="103" t="str">
        <f>IF(ISNUMBER('Форма 1'!AF4783),'Форма 1'!$H4783*VLOOKUP('Форма 1'!$F4783,'Придельники с 2022'!$B$4:$X$28,'Форма 1'!AF$8),"")</f>
        <v/>
      </c>
      <c r="P4783" s="87"/>
      <c r="Q4783" s="103">
        <f>IF(ISNUMBER('Форма 1'!AH4783),'Форма 1'!$H4783*VLOOKUP('Форма 1'!$F4783,'Придельники с 2022'!$B$4:$X$28,'Форма 1'!AH$8),"")</f>
        <v>1051407.9360000002</v>
      </c>
      <c r="R4783" s="103" t="str">
        <f>IF(ISNUMBER('Форма 1'!AI4783),'Форма 1'!$H4783*VLOOKUP('Форма 1'!$F4783,'Придельники с 2022'!$B$4:$X$28,'Форма 1'!AI$8),"")</f>
        <v/>
      </c>
      <c r="S4783" s="103" t="str">
        <f>IF(ISNUMBER('Форма 1'!AJ4783),'Форма 1'!$H4783*VLOOKUP('Форма 1'!$F4783,'Придельники с 2022'!$B$4:$X$28,'Форма 1'!AJ$8),"")</f>
        <v/>
      </c>
      <c r="T4783" s="87"/>
    </row>
    <row r="4784" spans="1:20">
      <c r="A4784" s="188">
        <f t="shared" si="310"/>
        <v>27</v>
      </c>
      <c r="B4784" s="189" t="s">
        <v>4605</v>
      </c>
      <c r="C4784" s="99">
        <f t="shared" si="307"/>
        <v>7706116.0859999992</v>
      </c>
      <c r="D4784" s="103" t="str">
        <f>IF(ISNUMBER('Форма 1'!U4784),'Форма 1'!$H4784*VLOOKUP('Форма 1'!$F4784,'Придельники с 2022'!$B$4:$X$28,'Форма 1'!U$8),"")</f>
        <v/>
      </c>
      <c r="E4784" s="103" t="str">
        <f>IF(ISNUMBER('Форма 1'!V4784),'Форма 1'!$H4784*VLOOKUP('Форма 1'!$F4784,'Придельники с 2022'!$B$4:$X$28,'Форма 1'!V$8),"")</f>
        <v/>
      </c>
      <c r="F4784" s="103" t="str">
        <f>IF(ISNUMBER('Форма 1'!W4784),'Форма 1'!$H4784*VLOOKUP('Форма 1'!$F4784,'Придельники с 2022'!$B$4:$X$28,'Форма 1'!W$8),"")</f>
        <v/>
      </c>
      <c r="G4784" s="103" t="str">
        <f>IF(ISNUMBER('Форма 1'!X4784),'Форма 1'!$H4784*VLOOKUP('Форма 1'!$F4784,'Придельники с 2022'!$B$4:$X$28,'Форма 1'!X$8),"")</f>
        <v/>
      </c>
      <c r="H4784" s="103" t="str">
        <f>IF(ISNUMBER('Форма 1'!Y4784),'Форма 1'!$H4784*VLOOKUP('Форма 1'!$F4784,'Придельники с 2022'!$B$4:$X$28,'Форма 1'!Y$8),"")</f>
        <v/>
      </c>
      <c r="I4784" s="103" t="str">
        <f>IF(ISNUMBER('Форма 1'!Z4784),'Форма 1'!$H4784*VLOOKUP('Форма 1'!$F4784,'Придельники с 2022'!$B$4:$X$28,'Форма 1'!Z$8),"")</f>
        <v/>
      </c>
      <c r="J4784" s="103" t="str">
        <f>IF(ISNUMBER('Форма 1'!AA4784),'Форма 1'!$H4784*VLOOKUP('Форма 1'!$F4784,'Придельники с 2022'!$B$4:$X$28,'Форма 1'!AA$8),"")</f>
        <v/>
      </c>
      <c r="K4784" s="90"/>
      <c r="L4784" s="87"/>
      <c r="M4784" s="103">
        <f>IF(ISNUMBER('Форма 1'!AD4784),'Форма 1'!$H4784*VLOOKUP('Форма 1'!$F4784,'Придельники с 2022'!$B$4:$X$28,'Форма 1'!AD$8),"")</f>
        <v>4787296.6509999996</v>
      </c>
      <c r="N4784" s="103">
        <f>IF(ISBLANK('Форма 1'!$AE4784),"",IF('Форма 1'!$AE4784=1,'Форма 1'!$H4784*VLOOKUP('Форма 1'!$F4784,'Придельники с 2022'!$B$4:$X$28,'Форма 1'!$AE$8,0),IF('Форма 1'!$AE4784=2,'Форма 1'!$H4784*VLOOKUP('Форма 1'!$F4784,'Придельники с 2022'!$B$4:$X$28,13,0),IF('Форма 1'!$AE4784=3,'Форма 1'!$H4784*VLOOKUP('Форма 1'!$F4784,'Придельники с 2022'!$B$4:$X$28,12,0)))))</f>
        <v>2918819.4349999996</v>
      </c>
      <c r="O4784" s="103" t="str">
        <f>IF(ISNUMBER('Форма 1'!AF4784),'Форма 1'!$H4784*VLOOKUP('Форма 1'!$F4784,'Придельники с 2022'!$B$4:$X$28,'Форма 1'!AF$8),"")</f>
        <v/>
      </c>
      <c r="P4784" s="87"/>
      <c r="Q4784" s="103" t="str">
        <f>IF(ISNUMBER('Форма 1'!AH4784),'Форма 1'!$H4784*VLOOKUP('Форма 1'!$F4784,'Придельники с 2022'!$B$4:$X$28,'Форма 1'!AH$8),"")</f>
        <v/>
      </c>
      <c r="R4784" s="103" t="str">
        <f>IF(ISNUMBER('Форма 1'!AI4784),'Форма 1'!$H4784*VLOOKUP('Форма 1'!$F4784,'Придельники с 2022'!$B$4:$X$28,'Форма 1'!AI$8),"")</f>
        <v/>
      </c>
      <c r="S4784" s="103" t="str">
        <f>IF(ISNUMBER('Форма 1'!AJ4784),'Форма 1'!$H4784*VLOOKUP('Форма 1'!$F4784,'Придельники с 2022'!$B$4:$X$28,'Форма 1'!AJ$8),"")</f>
        <v/>
      </c>
      <c r="T4784" s="87"/>
    </row>
    <row r="4785" spans="1:20">
      <c r="A4785" s="188">
        <f t="shared" si="310"/>
        <v>28</v>
      </c>
      <c r="B4785" s="189" t="s">
        <v>4606</v>
      </c>
      <c r="C4785" s="99">
        <f t="shared" si="307"/>
        <v>8001499.2539999997</v>
      </c>
      <c r="D4785" s="103" t="str">
        <f>IF(ISNUMBER('Форма 1'!U4785),'Форма 1'!$H4785*VLOOKUP('Форма 1'!$F4785,'Придельники с 2022'!$B$4:$X$28,'Форма 1'!U$8),"")</f>
        <v/>
      </c>
      <c r="E4785" s="103" t="str">
        <f>IF(ISNUMBER('Форма 1'!V4785),'Форма 1'!$H4785*VLOOKUP('Форма 1'!$F4785,'Придельники с 2022'!$B$4:$X$28,'Форма 1'!V$8),"")</f>
        <v/>
      </c>
      <c r="F4785" s="103" t="str">
        <f>IF(ISNUMBER('Форма 1'!W4785),'Форма 1'!$H4785*VLOOKUP('Форма 1'!$F4785,'Придельники с 2022'!$B$4:$X$28,'Форма 1'!W$8),"")</f>
        <v/>
      </c>
      <c r="G4785" s="103" t="str">
        <f>IF(ISNUMBER('Форма 1'!X4785),'Форма 1'!$H4785*VLOOKUP('Форма 1'!$F4785,'Придельники с 2022'!$B$4:$X$28,'Форма 1'!X$8),"")</f>
        <v/>
      </c>
      <c r="H4785" s="103" t="str">
        <f>IF(ISNUMBER('Форма 1'!Y4785),'Форма 1'!$H4785*VLOOKUP('Форма 1'!$F4785,'Придельники с 2022'!$B$4:$X$28,'Форма 1'!Y$8),"")</f>
        <v/>
      </c>
      <c r="I4785" s="103" t="str">
        <f>IF(ISNUMBER('Форма 1'!Z4785),'Форма 1'!$H4785*VLOOKUP('Форма 1'!$F4785,'Придельники с 2022'!$B$4:$X$28,'Форма 1'!Z$8),"")</f>
        <v/>
      </c>
      <c r="J4785" s="103" t="str">
        <f>IF(ISNUMBER('Форма 1'!AA4785),'Форма 1'!$H4785*VLOOKUP('Форма 1'!$F4785,'Придельники с 2022'!$B$4:$X$28,'Форма 1'!AA$8),"")</f>
        <v/>
      </c>
      <c r="K4785" s="90"/>
      <c r="L4785" s="87"/>
      <c r="M4785" s="103">
        <f>IF(ISNUMBER('Форма 1'!AD4785),'Форма 1'!$H4785*VLOOKUP('Форма 1'!$F4785,'Придельники с 2022'!$B$4:$X$28,'Форма 1'!AD$8),"")</f>
        <v>4970798.5389999999</v>
      </c>
      <c r="N4785" s="103">
        <f>IF(ISBLANK('Форма 1'!$AE4785),"",IF('Форма 1'!$AE4785=1,'Форма 1'!$H4785*VLOOKUP('Форма 1'!$F4785,'Придельники с 2022'!$B$4:$X$28,'Форма 1'!$AE$8,0),IF('Форма 1'!$AE4785=2,'Форма 1'!$H4785*VLOOKUP('Форма 1'!$F4785,'Придельники с 2022'!$B$4:$X$28,13,0),IF('Форма 1'!$AE4785=3,'Форма 1'!$H4785*VLOOKUP('Форма 1'!$F4785,'Придельники с 2022'!$B$4:$X$28,12,0)))))</f>
        <v>3030700.7149999999</v>
      </c>
      <c r="O4785" s="103" t="str">
        <f>IF(ISNUMBER('Форма 1'!AF4785),'Форма 1'!$H4785*VLOOKUP('Форма 1'!$F4785,'Придельники с 2022'!$B$4:$X$28,'Форма 1'!AF$8),"")</f>
        <v/>
      </c>
      <c r="P4785" s="87"/>
      <c r="Q4785" s="103" t="str">
        <f>IF(ISNUMBER('Форма 1'!AH4785),'Форма 1'!$H4785*VLOOKUP('Форма 1'!$F4785,'Придельники с 2022'!$B$4:$X$28,'Форма 1'!AH$8),"")</f>
        <v/>
      </c>
      <c r="R4785" s="103" t="str">
        <f>IF(ISNUMBER('Форма 1'!AI4785),'Форма 1'!$H4785*VLOOKUP('Форма 1'!$F4785,'Придельники с 2022'!$B$4:$X$28,'Форма 1'!AI$8),"")</f>
        <v/>
      </c>
      <c r="S4785" s="103" t="str">
        <f>IF(ISNUMBER('Форма 1'!AJ4785),'Форма 1'!$H4785*VLOOKUP('Форма 1'!$F4785,'Придельники с 2022'!$B$4:$X$28,'Форма 1'!AJ$8),"")</f>
        <v/>
      </c>
      <c r="T4785" s="87"/>
    </row>
    <row r="4786" spans="1:20">
      <c r="A4786" s="188">
        <f t="shared" si="310"/>
        <v>29</v>
      </c>
      <c r="B4786" s="189" t="s">
        <v>4607</v>
      </c>
      <c r="C4786" s="99">
        <f t="shared" si="307"/>
        <v>670485.57000000007</v>
      </c>
      <c r="D4786" s="103" t="str">
        <f>IF(ISNUMBER('Форма 1'!U4786),'Форма 1'!$H4786*VLOOKUP('Форма 1'!$F4786,'Придельники с 2022'!$B$4:$X$28,'Форма 1'!U$8),"")</f>
        <v/>
      </c>
      <c r="E4786" s="103" t="str">
        <f>IF(ISNUMBER('Форма 1'!V4786),'Форма 1'!$H4786*VLOOKUP('Форма 1'!$F4786,'Придельники с 2022'!$B$4:$X$28,'Форма 1'!V$8),"")</f>
        <v/>
      </c>
      <c r="F4786" s="103" t="str">
        <f>IF(ISNUMBER('Форма 1'!W4786),'Форма 1'!$H4786*VLOOKUP('Форма 1'!$F4786,'Придельники с 2022'!$B$4:$X$28,'Форма 1'!W$8),"")</f>
        <v/>
      </c>
      <c r="G4786" s="103">
        <f>IF(ISNUMBER('Форма 1'!X4786),'Форма 1'!$H4786*VLOOKUP('Форма 1'!$F4786,'Придельники с 2022'!$B$4:$X$28,'Форма 1'!X$8),"")</f>
        <v>635798.07000000007</v>
      </c>
      <c r="H4786" s="103" t="str">
        <f>IF(ISNUMBER('Форма 1'!Y4786),'Форма 1'!$H4786*VLOOKUP('Форма 1'!$F4786,'Придельники с 2022'!$B$4:$X$28,'Форма 1'!Y$8),"")</f>
        <v/>
      </c>
      <c r="I4786" s="103" t="str">
        <f>IF(ISNUMBER('Форма 1'!Z4786),'Форма 1'!$H4786*VLOOKUP('Форма 1'!$F4786,'Придельники с 2022'!$B$4:$X$28,'Форма 1'!Z$8),"")</f>
        <v/>
      </c>
      <c r="J4786" s="103" t="str">
        <f>IF(ISNUMBER('Форма 1'!AA4786),'Форма 1'!$H4786*VLOOKUP('Форма 1'!$F4786,'Придельники с 2022'!$B$4:$X$28,'Форма 1'!AA$8),"")</f>
        <v/>
      </c>
      <c r="K4786" s="90"/>
      <c r="L4786" s="87"/>
      <c r="M4786" s="103" t="str">
        <f>IF(ISNUMBER('Форма 1'!AD4786),'Форма 1'!$H4786*VLOOKUP('Форма 1'!$F4786,'Придельники с 2022'!$B$4:$X$28,'Форма 1'!AD$8),"")</f>
        <v/>
      </c>
      <c r="N4786" s="103" t="str">
        <f>IF(ISBLANK('Форма 1'!$AE4786),"",IF('Форма 1'!$AE4786=1,'Форма 1'!$H4786*VLOOKUP('Форма 1'!$F4786,'Придельники с 2022'!$B$4:$X$28,'Форма 1'!$AE$8,0),IF('Форма 1'!$AE4786=2,'Форма 1'!$H4786*VLOOKUP('Форма 1'!$F4786,'Придельники с 2022'!$B$4:$X$28,13,0),IF('Форма 1'!$AE4786=3,'Форма 1'!$H4786*VLOOKUP('Форма 1'!$F4786,'Придельники с 2022'!$B$4:$X$28,12,0)))))</f>
        <v/>
      </c>
      <c r="O4786" s="103" t="str">
        <f>IF(ISNUMBER('Форма 1'!AF4786),'Форма 1'!$H4786*VLOOKUP('Форма 1'!$F4786,'Придельники с 2022'!$B$4:$X$28,'Форма 1'!AF$8),"")</f>
        <v/>
      </c>
      <c r="P4786" s="87">
        <v>34687.5</v>
      </c>
      <c r="Q4786" s="103" t="str">
        <f>IF(ISNUMBER('Форма 1'!AH4786),'Форма 1'!$H4786*VLOOKUP('Форма 1'!$F4786,'Придельники с 2022'!$B$4:$X$28,'Форма 1'!AH$8),"")</f>
        <v/>
      </c>
      <c r="R4786" s="103" t="str">
        <f>IF(ISNUMBER('Форма 1'!AI4786),'Форма 1'!$H4786*VLOOKUP('Форма 1'!$F4786,'Придельники с 2022'!$B$4:$X$28,'Форма 1'!AI$8),"")</f>
        <v/>
      </c>
      <c r="S4786" s="103" t="str">
        <f>IF(ISNUMBER('Форма 1'!AJ4786),'Форма 1'!$H4786*VLOOKUP('Форма 1'!$F4786,'Придельники с 2022'!$B$4:$X$28,'Форма 1'!AJ$8),"")</f>
        <v/>
      </c>
      <c r="T4786" s="87"/>
    </row>
    <row r="4787" spans="1:20">
      <c r="A4787" s="188">
        <f t="shared" si="310"/>
        <v>30</v>
      </c>
      <c r="B4787" s="189" t="s">
        <v>4608</v>
      </c>
      <c r="C4787" s="99">
        <f t="shared" si="307"/>
        <v>230328.51200000005</v>
      </c>
      <c r="D4787" s="103" t="str">
        <f>IF(ISNUMBER('Форма 1'!U4787),'Форма 1'!$H4787*VLOOKUP('Форма 1'!$F4787,'Придельники с 2022'!$B$4:$X$28,'Форма 1'!U$8),"")</f>
        <v/>
      </c>
      <c r="E4787" s="103" t="str">
        <f>IF(ISNUMBER('Форма 1'!V4787),'Форма 1'!$H4787*VLOOKUP('Форма 1'!$F4787,'Придельники с 2022'!$B$4:$X$28,'Форма 1'!V$8),"")</f>
        <v/>
      </c>
      <c r="F4787" s="103" t="str">
        <f>IF(ISNUMBER('Форма 1'!W4787),'Форма 1'!$H4787*VLOOKUP('Форма 1'!$F4787,'Придельники с 2022'!$B$4:$X$28,'Форма 1'!W$8),"")</f>
        <v/>
      </c>
      <c r="G4787" s="103">
        <f>IF(ISNUMBER('Форма 1'!X4787),'Форма 1'!$H4787*VLOOKUP('Форма 1'!$F4787,'Придельники с 2022'!$B$4:$X$28,'Форма 1'!X$8),"")</f>
        <v>194269.90200000003</v>
      </c>
      <c r="H4787" s="103" t="str">
        <f>IF(ISNUMBER('Форма 1'!Y4787),'Форма 1'!$H4787*VLOOKUP('Форма 1'!$F4787,'Придельники с 2022'!$B$4:$X$28,'Форма 1'!Y$8),"")</f>
        <v/>
      </c>
      <c r="I4787" s="103" t="str">
        <f>IF(ISNUMBER('Форма 1'!Z4787),'Форма 1'!$H4787*VLOOKUP('Форма 1'!$F4787,'Придельники с 2022'!$B$4:$X$28,'Форма 1'!Z$8),"")</f>
        <v/>
      </c>
      <c r="J4787" s="103" t="str">
        <f>IF(ISNUMBER('Форма 1'!AA4787),'Форма 1'!$H4787*VLOOKUP('Форма 1'!$F4787,'Придельники с 2022'!$B$4:$X$28,'Форма 1'!AA$8),"")</f>
        <v/>
      </c>
      <c r="K4787" s="90"/>
      <c r="L4787" s="87"/>
      <c r="M4787" s="103" t="str">
        <f>IF(ISNUMBER('Форма 1'!AD4787),'Форма 1'!$H4787*VLOOKUP('Форма 1'!$F4787,'Придельники с 2022'!$B$4:$X$28,'Форма 1'!AD$8),"")</f>
        <v/>
      </c>
      <c r="N4787" s="103" t="str">
        <f>IF(ISBLANK('Форма 1'!$AE4787),"",IF('Форма 1'!$AE4787=1,'Форма 1'!$H4787*VLOOKUP('Форма 1'!$F4787,'Придельники с 2022'!$B$4:$X$28,'Форма 1'!$AE$8,0),IF('Форма 1'!$AE4787=2,'Форма 1'!$H4787*VLOOKUP('Форма 1'!$F4787,'Придельники с 2022'!$B$4:$X$28,13,0),IF('Форма 1'!$AE4787=3,'Форма 1'!$H4787*VLOOKUP('Форма 1'!$F4787,'Придельники с 2022'!$B$4:$X$28,12,0)))))</f>
        <v/>
      </c>
      <c r="O4787" s="103" t="str">
        <f>IF(ISNUMBER('Форма 1'!AF4787),'Форма 1'!$H4787*VLOOKUP('Форма 1'!$F4787,'Придельники с 2022'!$B$4:$X$28,'Форма 1'!AF$8),"")</f>
        <v/>
      </c>
      <c r="P4787" s="87">
        <v>36058.61</v>
      </c>
      <c r="Q4787" s="103" t="str">
        <f>IF(ISNUMBER('Форма 1'!AH4787),'Форма 1'!$H4787*VLOOKUP('Форма 1'!$F4787,'Придельники с 2022'!$B$4:$X$28,'Форма 1'!AH$8),"")</f>
        <v/>
      </c>
      <c r="R4787" s="103" t="str">
        <f>IF(ISNUMBER('Форма 1'!AI4787),'Форма 1'!$H4787*VLOOKUP('Форма 1'!$F4787,'Придельники с 2022'!$B$4:$X$28,'Форма 1'!AI$8),"")</f>
        <v/>
      </c>
      <c r="S4787" s="103" t="str">
        <f>IF(ISNUMBER('Форма 1'!AJ4787),'Форма 1'!$H4787*VLOOKUP('Форма 1'!$F4787,'Придельники с 2022'!$B$4:$X$28,'Форма 1'!AJ$8),"")</f>
        <v/>
      </c>
      <c r="T4787" s="87"/>
    </row>
    <row r="4788" spans="1:20">
      <c r="A4788" s="188">
        <f t="shared" si="310"/>
        <v>31</v>
      </c>
      <c r="B4788" s="189" t="s">
        <v>4609</v>
      </c>
      <c r="C4788" s="99">
        <f t="shared" si="307"/>
        <v>392227.94400000002</v>
      </c>
      <c r="D4788" s="103">
        <f>IF(ISNUMBER('Форма 1'!U4788),'Форма 1'!$H4788*VLOOKUP('Форма 1'!$F4788,'Придельники с 2022'!$B$4:$X$28,'Форма 1'!U$8),"")</f>
        <v>377290.13400000002</v>
      </c>
      <c r="E4788" s="103" t="str">
        <f>IF(ISNUMBER('Форма 1'!V4788),'Форма 1'!$H4788*VLOOKUP('Форма 1'!$F4788,'Придельники с 2022'!$B$4:$X$28,'Форма 1'!V$8),"")</f>
        <v/>
      </c>
      <c r="F4788" s="103" t="str">
        <f>IF(ISNUMBER('Форма 1'!W4788),'Форма 1'!$H4788*VLOOKUP('Форма 1'!$F4788,'Придельники с 2022'!$B$4:$X$28,'Форма 1'!W$8),"")</f>
        <v/>
      </c>
      <c r="G4788" s="103" t="str">
        <f>IF(ISNUMBER('Форма 1'!X4788),'Форма 1'!$H4788*VLOOKUP('Форма 1'!$F4788,'Придельники с 2022'!$B$4:$X$28,'Форма 1'!X$8),"")</f>
        <v/>
      </c>
      <c r="H4788" s="103" t="str">
        <f>IF(ISNUMBER('Форма 1'!Y4788),'Форма 1'!$H4788*VLOOKUP('Форма 1'!$F4788,'Придельники с 2022'!$B$4:$X$28,'Форма 1'!Y$8),"")</f>
        <v/>
      </c>
      <c r="I4788" s="103" t="str">
        <f>IF(ISNUMBER('Форма 1'!Z4788),'Форма 1'!$H4788*VLOOKUP('Форма 1'!$F4788,'Придельники с 2022'!$B$4:$X$28,'Форма 1'!Z$8),"")</f>
        <v/>
      </c>
      <c r="J4788" s="103" t="str">
        <f>IF(ISNUMBER('Форма 1'!AA4788),'Форма 1'!$H4788*VLOOKUP('Форма 1'!$F4788,'Придельники с 2022'!$B$4:$X$28,'Форма 1'!AA$8),"")</f>
        <v/>
      </c>
      <c r="K4788" s="90"/>
      <c r="L4788" s="87"/>
      <c r="M4788" s="103" t="str">
        <f>IF(ISNUMBER('Форма 1'!AD4788),'Форма 1'!$H4788*VLOOKUP('Форма 1'!$F4788,'Придельники с 2022'!$B$4:$X$28,'Форма 1'!AD$8),"")</f>
        <v/>
      </c>
      <c r="N4788" s="103" t="str">
        <f>IF(ISBLANK('Форма 1'!$AE4788),"",IF('Форма 1'!$AE4788=1,'Форма 1'!$H4788*VLOOKUP('Форма 1'!$F4788,'Придельники с 2022'!$B$4:$X$28,'Форма 1'!$AE$8,0),IF('Форма 1'!$AE4788=2,'Форма 1'!$H4788*VLOOKUP('Форма 1'!$F4788,'Придельники с 2022'!$B$4:$X$28,13,0),IF('Форма 1'!$AE4788=3,'Форма 1'!$H4788*VLOOKUP('Форма 1'!$F4788,'Придельники с 2022'!$B$4:$X$28,12,0)))))</f>
        <v/>
      </c>
      <c r="O4788" s="103" t="str">
        <f>IF(ISNUMBER('Форма 1'!AF4788),'Форма 1'!$H4788*VLOOKUP('Форма 1'!$F4788,'Придельники с 2022'!$B$4:$X$28,'Форма 1'!AF$8),"")</f>
        <v/>
      </c>
      <c r="P4788" s="87">
        <v>14937.81</v>
      </c>
      <c r="Q4788" s="103" t="str">
        <f>IF(ISNUMBER('Форма 1'!AH4788),'Форма 1'!$H4788*VLOOKUP('Форма 1'!$F4788,'Придельники с 2022'!$B$4:$X$28,'Форма 1'!AH$8),"")</f>
        <v/>
      </c>
      <c r="R4788" s="103" t="str">
        <f>IF(ISNUMBER('Форма 1'!AI4788),'Форма 1'!$H4788*VLOOKUP('Форма 1'!$F4788,'Придельники с 2022'!$B$4:$X$28,'Форма 1'!AI$8),"")</f>
        <v/>
      </c>
      <c r="S4788" s="103" t="str">
        <f>IF(ISNUMBER('Форма 1'!AJ4788),'Форма 1'!$H4788*VLOOKUP('Форма 1'!$F4788,'Придельники с 2022'!$B$4:$X$28,'Форма 1'!AJ$8),"")</f>
        <v/>
      </c>
      <c r="T4788" s="87"/>
    </row>
    <row r="4789" spans="1:20">
      <c r="A4789" s="188">
        <f t="shared" si="310"/>
        <v>32</v>
      </c>
      <c r="B4789" s="189" t="s">
        <v>4610</v>
      </c>
      <c r="C4789" s="99">
        <f t="shared" si="307"/>
        <v>10155334.853999998</v>
      </c>
      <c r="D4789" s="103" t="str">
        <f>IF(ISNUMBER('Форма 1'!U4789),'Форма 1'!$H4789*VLOOKUP('Форма 1'!$F4789,'Придельники с 2022'!$B$4:$X$28,'Форма 1'!U$8),"")</f>
        <v/>
      </c>
      <c r="E4789" s="103" t="str">
        <f>IF(ISNUMBER('Форма 1'!V4789),'Форма 1'!$H4789*VLOOKUP('Форма 1'!$F4789,'Придельники с 2022'!$B$4:$X$28,'Форма 1'!V$8),"")</f>
        <v/>
      </c>
      <c r="F4789" s="103" t="str">
        <f>IF(ISNUMBER('Форма 1'!W4789),'Форма 1'!$H4789*VLOOKUP('Форма 1'!$F4789,'Придельники с 2022'!$B$4:$X$28,'Форма 1'!W$8),"")</f>
        <v/>
      </c>
      <c r="G4789" s="103" t="str">
        <f>IF(ISNUMBER('Форма 1'!X4789),'Форма 1'!$H4789*VLOOKUP('Форма 1'!$F4789,'Придельники с 2022'!$B$4:$X$28,'Форма 1'!X$8),"")</f>
        <v/>
      </c>
      <c r="H4789" s="103" t="str">
        <f>IF(ISNUMBER('Форма 1'!Y4789),'Форма 1'!$H4789*VLOOKUP('Форма 1'!$F4789,'Придельники с 2022'!$B$4:$X$28,'Форма 1'!Y$8),"")</f>
        <v/>
      </c>
      <c r="I4789" s="103" t="str">
        <f>IF(ISNUMBER('Форма 1'!Z4789),'Форма 1'!$H4789*VLOOKUP('Форма 1'!$F4789,'Придельники с 2022'!$B$4:$X$28,'Форма 1'!Z$8),"")</f>
        <v/>
      </c>
      <c r="J4789" s="103" t="str">
        <f>IF(ISNUMBER('Форма 1'!AA4789),'Форма 1'!$H4789*VLOOKUP('Форма 1'!$F4789,'Придельники с 2022'!$B$4:$X$28,'Форма 1'!AA$8),"")</f>
        <v/>
      </c>
      <c r="K4789" s="90"/>
      <c r="L4789" s="87"/>
      <c r="M4789" s="103">
        <f>IF(ISNUMBER('Форма 1'!AD4789),'Форма 1'!$H4789*VLOOKUP('Форма 1'!$F4789,'Придельники с 2022'!$B$4:$X$28,'Форма 1'!AD$8),"")</f>
        <v>6308833.1389999995</v>
      </c>
      <c r="N4789" s="103">
        <f>IF(ISBLANK('Форма 1'!$AE4789),"",IF('Форма 1'!$AE4789=1,'Форма 1'!$H4789*VLOOKUP('Форма 1'!$F4789,'Придельники с 2022'!$B$4:$X$28,'Форма 1'!$AE$8,0),IF('Форма 1'!$AE4789=2,'Форма 1'!$H4789*VLOOKUP('Форма 1'!$F4789,'Придельники с 2022'!$B$4:$X$28,13,0),IF('Форма 1'!$AE4789=3,'Форма 1'!$H4789*VLOOKUP('Форма 1'!$F4789,'Придельники с 2022'!$B$4:$X$28,12,0)))))</f>
        <v>3846501.7149999999</v>
      </c>
      <c r="O4789" s="103" t="str">
        <f>IF(ISNUMBER('Форма 1'!AF4789),'Форма 1'!$H4789*VLOOKUP('Форма 1'!$F4789,'Придельники с 2022'!$B$4:$X$28,'Форма 1'!AF$8),"")</f>
        <v/>
      </c>
      <c r="P4789" s="87"/>
      <c r="Q4789" s="103" t="str">
        <f>IF(ISNUMBER('Форма 1'!AH4789),'Форма 1'!$H4789*VLOOKUP('Форма 1'!$F4789,'Придельники с 2022'!$B$4:$X$28,'Форма 1'!AH$8),"")</f>
        <v/>
      </c>
      <c r="R4789" s="103" t="str">
        <f>IF(ISNUMBER('Форма 1'!AI4789),'Форма 1'!$H4789*VLOOKUP('Форма 1'!$F4789,'Придельники с 2022'!$B$4:$X$28,'Форма 1'!AI$8),"")</f>
        <v/>
      </c>
      <c r="S4789" s="103" t="str">
        <f>IF(ISNUMBER('Форма 1'!AJ4789),'Форма 1'!$H4789*VLOOKUP('Форма 1'!$F4789,'Придельники с 2022'!$B$4:$X$28,'Форма 1'!AJ$8),"")</f>
        <v/>
      </c>
      <c r="T4789" s="87"/>
    </row>
    <row r="4790" spans="1:20">
      <c r="A4790" s="188">
        <f t="shared" si="310"/>
        <v>33</v>
      </c>
      <c r="B4790" s="189" t="s">
        <v>4611</v>
      </c>
      <c r="C4790" s="99">
        <f t="shared" si="307"/>
        <v>1130957.21</v>
      </c>
      <c r="D4790" s="103" t="str">
        <f>IF(ISNUMBER('Форма 1'!U4790),'Форма 1'!$H4790*VLOOKUP('Форма 1'!$F4790,'Придельники с 2022'!$B$4:$X$28,'Форма 1'!U$8),"")</f>
        <v/>
      </c>
      <c r="E4790" s="103" t="str">
        <f>IF(ISNUMBER('Форма 1'!V4790),'Форма 1'!$H4790*VLOOKUP('Форма 1'!$F4790,'Придельники с 2022'!$B$4:$X$28,'Форма 1'!V$8),"")</f>
        <v/>
      </c>
      <c r="F4790" s="103" t="str">
        <f>IF(ISNUMBER('Форма 1'!W4790),'Форма 1'!$H4790*VLOOKUP('Форма 1'!$F4790,'Придельники с 2022'!$B$4:$X$28,'Форма 1'!W$8),"")</f>
        <v/>
      </c>
      <c r="G4790" s="103">
        <f>IF(ISNUMBER('Форма 1'!X4790),'Форма 1'!$H4790*VLOOKUP('Форма 1'!$F4790,'Придельники с 2022'!$B$4:$X$28,'Форма 1'!X$8),"")</f>
        <v>1096269.71</v>
      </c>
      <c r="H4790" s="103" t="str">
        <f>IF(ISNUMBER('Форма 1'!Y4790),'Форма 1'!$H4790*VLOOKUP('Форма 1'!$F4790,'Придельники с 2022'!$B$4:$X$28,'Форма 1'!Y$8),"")</f>
        <v/>
      </c>
      <c r="I4790" s="103" t="str">
        <f>IF(ISNUMBER('Форма 1'!Z4790),'Форма 1'!$H4790*VLOOKUP('Форма 1'!$F4790,'Придельники с 2022'!$B$4:$X$28,'Форма 1'!Z$8),"")</f>
        <v/>
      </c>
      <c r="J4790" s="103" t="str">
        <f>IF(ISNUMBER('Форма 1'!AA4790),'Форма 1'!$H4790*VLOOKUP('Форма 1'!$F4790,'Придельники с 2022'!$B$4:$X$28,'Форма 1'!AA$8),"")</f>
        <v/>
      </c>
      <c r="K4790" s="90"/>
      <c r="L4790" s="87"/>
      <c r="M4790" s="103" t="str">
        <f>IF(ISNUMBER('Форма 1'!AD4790),'Форма 1'!$H4790*VLOOKUP('Форма 1'!$F4790,'Придельники с 2022'!$B$4:$X$28,'Форма 1'!AD$8),"")</f>
        <v/>
      </c>
      <c r="N4790" s="103" t="str">
        <f>IF(ISBLANK('Форма 1'!$AE4790),"",IF('Форма 1'!$AE4790=1,'Форма 1'!$H4790*VLOOKUP('Форма 1'!$F4790,'Придельники с 2022'!$B$4:$X$28,'Форма 1'!$AE$8,0),IF('Форма 1'!$AE4790=2,'Форма 1'!$H4790*VLOOKUP('Форма 1'!$F4790,'Придельники с 2022'!$B$4:$X$28,13,0),IF('Форма 1'!$AE4790=3,'Форма 1'!$H4790*VLOOKUP('Форма 1'!$F4790,'Придельники с 2022'!$B$4:$X$28,12,0)))))</f>
        <v/>
      </c>
      <c r="O4790" s="103" t="str">
        <f>IF(ISNUMBER('Форма 1'!AF4790),'Форма 1'!$H4790*VLOOKUP('Форма 1'!$F4790,'Придельники с 2022'!$B$4:$X$28,'Форма 1'!AF$8),"")</f>
        <v/>
      </c>
      <c r="P4790" s="87">
        <v>34687.5</v>
      </c>
      <c r="Q4790" s="103" t="str">
        <f>IF(ISNUMBER('Форма 1'!AH4790),'Форма 1'!$H4790*VLOOKUP('Форма 1'!$F4790,'Придельники с 2022'!$B$4:$X$28,'Форма 1'!AH$8),"")</f>
        <v/>
      </c>
      <c r="R4790" s="103" t="str">
        <f>IF(ISNUMBER('Форма 1'!AI4790),'Форма 1'!$H4790*VLOOKUP('Форма 1'!$F4790,'Придельники с 2022'!$B$4:$X$28,'Форма 1'!AI$8),"")</f>
        <v/>
      </c>
      <c r="S4790" s="103" t="str">
        <f>IF(ISNUMBER('Форма 1'!AJ4790),'Форма 1'!$H4790*VLOOKUP('Форма 1'!$F4790,'Придельники с 2022'!$B$4:$X$28,'Форма 1'!AJ$8),"")</f>
        <v/>
      </c>
      <c r="T4790" s="87"/>
    </row>
    <row r="4791" spans="1:20">
      <c r="A4791" s="188">
        <f t="shared" si="310"/>
        <v>34</v>
      </c>
      <c r="B4791" s="189" t="s">
        <v>4612</v>
      </c>
      <c r="C4791" s="99">
        <f t="shared" si="307"/>
        <v>7789192.602</v>
      </c>
      <c r="D4791" s="103" t="str">
        <f>IF(ISNUMBER('Форма 1'!U4791),'Форма 1'!$H4791*VLOOKUP('Форма 1'!$F4791,'Придельники с 2022'!$B$4:$X$28,'Форма 1'!U$8),"")</f>
        <v/>
      </c>
      <c r="E4791" s="103" t="str">
        <f>IF(ISNUMBER('Форма 1'!V4791),'Форма 1'!$H4791*VLOOKUP('Форма 1'!$F4791,'Придельники с 2022'!$B$4:$X$28,'Форма 1'!V$8),"")</f>
        <v/>
      </c>
      <c r="F4791" s="103" t="str">
        <f>IF(ISNUMBER('Форма 1'!W4791),'Форма 1'!$H4791*VLOOKUP('Форма 1'!$F4791,'Придельники с 2022'!$B$4:$X$28,'Форма 1'!W$8),"")</f>
        <v/>
      </c>
      <c r="G4791" s="103" t="str">
        <f>IF(ISNUMBER('Форма 1'!X4791),'Форма 1'!$H4791*VLOOKUP('Форма 1'!$F4791,'Придельники с 2022'!$B$4:$X$28,'Форма 1'!X$8),"")</f>
        <v/>
      </c>
      <c r="H4791" s="103" t="str">
        <f>IF(ISNUMBER('Форма 1'!Y4791),'Форма 1'!$H4791*VLOOKUP('Форма 1'!$F4791,'Придельники с 2022'!$B$4:$X$28,'Форма 1'!Y$8),"")</f>
        <v/>
      </c>
      <c r="I4791" s="103" t="str">
        <f>IF(ISNUMBER('Форма 1'!Z4791),'Форма 1'!$H4791*VLOOKUP('Форма 1'!$F4791,'Придельники с 2022'!$B$4:$X$28,'Форма 1'!Z$8),"")</f>
        <v/>
      </c>
      <c r="J4791" s="103" t="str">
        <f>IF(ISNUMBER('Форма 1'!AA4791),'Форма 1'!$H4791*VLOOKUP('Форма 1'!$F4791,'Придельники с 2022'!$B$4:$X$28,'Форма 1'!AA$8),"")</f>
        <v/>
      </c>
      <c r="K4791" s="90"/>
      <c r="L4791" s="87"/>
      <c r="M4791" s="103">
        <f>IF(ISNUMBER('Форма 1'!AD4791),'Форма 1'!$H4791*VLOOKUP('Форма 1'!$F4791,'Придельники с 2022'!$B$4:$X$28,'Форма 1'!AD$8),"")</f>
        <v>4838906.557</v>
      </c>
      <c r="N4791" s="103">
        <f>IF(ISBLANK('Форма 1'!$AE4791),"",IF('Форма 1'!$AE4791=1,'Форма 1'!$H4791*VLOOKUP('Форма 1'!$F4791,'Придельники с 2022'!$B$4:$X$28,'Форма 1'!$AE$8,0),IF('Форма 1'!$AE4791=2,'Форма 1'!$H4791*VLOOKUP('Форма 1'!$F4791,'Придельники с 2022'!$B$4:$X$28,13,0),IF('Форма 1'!$AE4791=3,'Форма 1'!$H4791*VLOOKUP('Форма 1'!$F4791,'Придельники с 2022'!$B$4:$X$28,12,0)))))</f>
        <v>2950286.0449999999</v>
      </c>
      <c r="O4791" s="103" t="str">
        <f>IF(ISNUMBER('Форма 1'!AF4791),'Форма 1'!$H4791*VLOOKUP('Форма 1'!$F4791,'Придельники с 2022'!$B$4:$X$28,'Форма 1'!AF$8),"")</f>
        <v/>
      </c>
      <c r="P4791" s="87"/>
      <c r="Q4791" s="103" t="str">
        <f>IF(ISNUMBER('Форма 1'!AH4791),'Форма 1'!$H4791*VLOOKUP('Форма 1'!$F4791,'Придельники с 2022'!$B$4:$X$28,'Форма 1'!AH$8),"")</f>
        <v/>
      </c>
      <c r="R4791" s="103" t="str">
        <f>IF(ISNUMBER('Форма 1'!AI4791),'Форма 1'!$H4791*VLOOKUP('Форма 1'!$F4791,'Придельники с 2022'!$B$4:$X$28,'Форма 1'!AI$8),"")</f>
        <v/>
      </c>
      <c r="S4791" s="103" t="str">
        <f>IF(ISNUMBER('Форма 1'!AJ4791),'Форма 1'!$H4791*VLOOKUP('Форма 1'!$F4791,'Придельники с 2022'!$B$4:$X$28,'Форма 1'!AJ$8),"")</f>
        <v/>
      </c>
      <c r="T4791" s="87"/>
    </row>
    <row r="4792" spans="1:20" ht="15.75">
      <c r="A4792" s="187">
        <v>0</v>
      </c>
      <c r="B4792" s="34" t="s">
        <v>999</v>
      </c>
      <c r="C4792" s="36">
        <f>SUM(C4793:C4797)</f>
        <v>14060056.307999998</v>
      </c>
      <c r="D4792" s="36">
        <f t="shared" ref="D4792:T4792" si="311">SUM(D4793:D4797)</f>
        <v>0</v>
      </c>
      <c r="E4792" s="36">
        <f t="shared" si="311"/>
        <v>0</v>
      </c>
      <c r="F4792" s="36">
        <f t="shared" si="311"/>
        <v>0</v>
      </c>
      <c r="G4792" s="36">
        <f t="shared" si="311"/>
        <v>481443.28300000005</v>
      </c>
      <c r="H4792" s="36">
        <f t="shared" si="311"/>
        <v>0</v>
      </c>
      <c r="I4792" s="36">
        <f t="shared" si="311"/>
        <v>0</v>
      </c>
      <c r="J4792" s="36">
        <f t="shared" si="311"/>
        <v>0</v>
      </c>
      <c r="K4792" s="39">
        <f t="shared" si="311"/>
        <v>0</v>
      </c>
      <c r="L4792" s="36">
        <f t="shared" si="311"/>
        <v>0</v>
      </c>
      <c r="M4792" s="36">
        <f t="shared" si="311"/>
        <v>13571493.799999999</v>
      </c>
      <c r="N4792" s="36">
        <f t="shared" si="311"/>
        <v>0</v>
      </c>
      <c r="O4792" s="36">
        <f t="shared" si="311"/>
        <v>0</v>
      </c>
      <c r="P4792" s="36">
        <f t="shared" si="311"/>
        <v>0</v>
      </c>
      <c r="Q4792" s="36">
        <f t="shared" si="311"/>
        <v>0</v>
      </c>
      <c r="R4792" s="36">
        <f t="shared" si="311"/>
        <v>0</v>
      </c>
      <c r="S4792" s="36">
        <f t="shared" si="311"/>
        <v>7119.2250000000004</v>
      </c>
      <c r="T4792" s="36">
        <f t="shared" si="311"/>
        <v>0</v>
      </c>
    </row>
    <row r="4793" spans="1:20">
      <c r="A4793" s="188">
        <f t="shared" si="310"/>
        <v>1</v>
      </c>
      <c r="B4793" s="189" t="s">
        <v>4613</v>
      </c>
      <c r="C4793" s="99">
        <f t="shared" si="307"/>
        <v>5285526.3999999994</v>
      </c>
      <c r="D4793" s="103" t="str">
        <f>IF(ISNUMBER('Форма 1'!U4793),'Форма 1'!$H4793*VLOOKUP('Форма 1'!$F4793,'Придельники с 2022'!$B$4:$X$28,'Форма 1'!U$8),"")</f>
        <v/>
      </c>
      <c r="E4793" s="103" t="str">
        <f>IF(ISNUMBER('Форма 1'!V4793),'Форма 1'!$H4793*VLOOKUP('Форма 1'!$F4793,'Придельники с 2022'!$B$4:$X$28,'Форма 1'!V$8),"")</f>
        <v/>
      </c>
      <c r="F4793" s="103" t="str">
        <f>IF(ISNUMBER('Форма 1'!W4793),'Форма 1'!$H4793*VLOOKUP('Форма 1'!$F4793,'Придельники с 2022'!$B$4:$X$28,'Форма 1'!W$8),"")</f>
        <v/>
      </c>
      <c r="G4793" s="103">
        <f>IF(ISNUMBER('Форма 1'!X4793),'Форма 1'!$H4793*VLOOKUP('Форма 1'!$F4793,'Придельники с 2022'!$B$4:$X$28,'Форма 1'!X$8),"")</f>
        <v>200994.92</v>
      </c>
      <c r="H4793" s="103" t="str">
        <f>IF(ISNUMBER('Форма 1'!Y4793),'Форма 1'!$H4793*VLOOKUP('Форма 1'!$F4793,'Придельники с 2022'!$B$4:$X$28,'Форма 1'!Y$8),"")</f>
        <v/>
      </c>
      <c r="I4793" s="103" t="str">
        <f>IF(ISNUMBER('Форма 1'!Z4793),'Форма 1'!$H4793*VLOOKUP('Форма 1'!$F4793,'Придельники с 2022'!$B$4:$X$28,'Форма 1'!Z$8),"")</f>
        <v/>
      </c>
      <c r="J4793" s="103" t="str">
        <f>IF(ISNUMBER('Форма 1'!AA4793),'Форма 1'!$H4793*VLOOKUP('Форма 1'!$F4793,'Придельники с 2022'!$B$4:$X$28,'Форма 1'!AA$8),"")</f>
        <v/>
      </c>
      <c r="K4793" s="90"/>
      <c r="L4793" s="87"/>
      <c r="M4793" s="103">
        <f>IF(ISNUMBER('Форма 1'!AD4793),'Форма 1'!$H4793*VLOOKUP('Форма 1'!$F4793,'Придельники с 2022'!$B$4:$X$28,'Форма 1'!AD$8),"")</f>
        <v>5084531.4799999995</v>
      </c>
      <c r="N4793" s="103" t="str">
        <f>IF(ISBLANK('Форма 1'!$AE4793),"",IF('Форма 1'!$AE4793=1,'Форма 1'!$H4793*VLOOKUP('Форма 1'!$F4793,'Придельники с 2022'!$B$4:$X$28,'Форма 1'!$AE$8,0),IF('Форма 1'!$AE4793=2,'Форма 1'!$H4793*VLOOKUP('Форма 1'!$F4793,'Придельники с 2022'!$B$4:$X$28,13,0),IF('Форма 1'!$AE4793=3,'Форма 1'!$H4793*VLOOKUP('Форма 1'!$F4793,'Придельники с 2022'!$B$4:$X$28,12,0)))))</f>
        <v/>
      </c>
      <c r="O4793" s="103" t="str">
        <f>IF(ISNUMBER('Форма 1'!AF4793),'Форма 1'!$H4793*VLOOKUP('Форма 1'!$F4793,'Придельники с 2022'!$B$4:$X$28,'Форма 1'!AF$8),"")</f>
        <v/>
      </c>
      <c r="P4793" s="87"/>
      <c r="Q4793" s="103" t="str">
        <f>IF(ISNUMBER('Форма 1'!AH4793),'Форма 1'!$H4793*VLOOKUP('Форма 1'!$F4793,'Придельники с 2022'!$B$4:$X$28,'Форма 1'!AH$8),"")</f>
        <v/>
      </c>
      <c r="R4793" s="103" t="str">
        <f>IF(ISNUMBER('Форма 1'!AI4793),'Форма 1'!$H4793*VLOOKUP('Форма 1'!$F4793,'Придельники с 2022'!$B$4:$X$28,'Форма 1'!AI$8),"")</f>
        <v/>
      </c>
      <c r="S4793" s="103" t="str">
        <f>IF(ISNUMBER('Форма 1'!AJ4793),'Форма 1'!$H4793*VLOOKUP('Форма 1'!$F4793,'Придельники с 2022'!$B$4:$X$28,'Форма 1'!AJ$8),"")</f>
        <v/>
      </c>
      <c r="T4793" s="87"/>
    </row>
    <row r="4794" spans="1:20">
      <c r="A4794" s="188">
        <f t="shared" si="310"/>
        <v>2</v>
      </c>
      <c r="B4794" s="189" t="s">
        <v>4614</v>
      </c>
      <c r="C4794" s="99">
        <f t="shared" si="307"/>
        <v>69781.506999999998</v>
      </c>
      <c r="D4794" s="103" t="str">
        <f>IF(ISNUMBER('Форма 1'!U4794),'Форма 1'!$H4794*VLOOKUP('Форма 1'!$F4794,'Придельники с 2022'!$B$4:$X$28,'Форма 1'!U$8),"")</f>
        <v/>
      </c>
      <c r="E4794" s="103" t="str">
        <f>IF(ISNUMBER('Форма 1'!V4794),'Форма 1'!$H4794*VLOOKUP('Форма 1'!$F4794,'Придельники с 2022'!$B$4:$X$28,'Форма 1'!V$8),"")</f>
        <v/>
      </c>
      <c r="F4794" s="103" t="str">
        <f>IF(ISNUMBER('Форма 1'!W4794),'Форма 1'!$H4794*VLOOKUP('Форма 1'!$F4794,'Придельники с 2022'!$B$4:$X$28,'Форма 1'!W$8),"")</f>
        <v/>
      </c>
      <c r="G4794" s="103">
        <f>IF(ISNUMBER('Форма 1'!X4794),'Форма 1'!$H4794*VLOOKUP('Форма 1'!$F4794,'Придельники с 2022'!$B$4:$X$28,'Форма 1'!X$8),"")</f>
        <v>69781.506999999998</v>
      </c>
      <c r="H4794" s="103" t="str">
        <f>IF(ISNUMBER('Форма 1'!Y4794),'Форма 1'!$H4794*VLOOKUP('Форма 1'!$F4794,'Придельники с 2022'!$B$4:$X$28,'Форма 1'!Y$8),"")</f>
        <v/>
      </c>
      <c r="I4794" s="103" t="str">
        <f>IF(ISNUMBER('Форма 1'!Z4794),'Форма 1'!$H4794*VLOOKUP('Форма 1'!$F4794,'Придельники с 2022'!$B$4:$X$28,'Форма 1'!Z$8),"")</f>
        <v/>
      </c>
      <c r="J4794" s="103" t="str">
        <f>IF(ISNUMBER('Форма 1'!AA4794),'Форма 1'!$H4794*VLOOKUP('Форма 1'!$F4794,'Придельники с 2022'!$B$4:$X$28,'Форма 1'!AA$8),"")</f>
        <v/>
      </c>
      <c r="K4794" s="90"/>
      <c r="L4794" s="87"/>
      <c r="M4794" s="103" t="str">
        <f>IF(ISNUMBER('Форма 1'!AD4794),'Форма 1'!$H4794*VLOOKUP('Форма 1'!$F4794,'Придельники с 2022'!$B$4:$X$28,'Форма 1'!AD$8),"")</f>
        <v/>
      </c>
      <c r="N4794" s="103" t="str">
        <f>IF(ISBLANK('Форма 1'!$AE4794),"",IF('Форма 1'!$AE4794=1,'Форма 1'!$H4794*VLOOKUP('Форма 1'!$F4794,'Придельники с 2022'!$B$4:$X$28,'Форма 1'!$AE$8,0),IF('Форма 1'!$AE4794=2,'Форма 1'!$H4794*VLOOKUP('Форма 1'!$F4794,'Придельники с 2022'!$B$4:$X$28,13,0),IF('Форма 1'!$AE4794=3,'Форма 1'!$H4794*VLOOKUP('Форма 1'!$F4794,'Придельники с 2022'!$B$4:$X$28,12,0)))))</f>
        <v/>
      </c>
      <c r="O4794" s="103" t="str">
        <f>IF(ISNUMBER('Форма 1'!AF4794),'Форма 1'!$H4794*VLOOKUP('Форма 1'!$F4794,'Придельники с 2022'!$B$4:$X$28,'Форма 1'!AF$8),"")</f>
        <v/>
      </c>
      <c r="P4794" s="87"/>
      <c r="Q4794" s="103" t="str">
        <f>IF(ISNUMBER('Форма 1'!AH4794),'Форма 1'!$H4794*VLOOKUP('Форма 1'!$F4794,'Придельники с 2022'!$B$4:$X$28,'Форма 1'!AH$8),"")</f>
        <v/>
      </c>
      <c r="R4794" s="103" t="str">
        <f>IF(ISNUMBER('Форма 1'!AI4794),'Форма 1'!$H4794*VLOOKUP('Форма 1'!$F4794,'Придельники с 2022'!$B$4:$X$28,'Форма 1'!AI$8),"")</f>
        <v/>
      </c>
      <c r="S4794" s="103" t="str">
        <f>IF(ISNUMBER('Форма 1'!AJ4794),'Форма 1'!$H4794*VLOOKUP('Форма 1'!$F4794,'Придельники с 2022'!$B$4:$X$28,'Форма 1'!AJ$8),"")</f>
        <v/>
      </c>
      <c r="T4794" s="87"/>
    </row>
    <row r="4795" spans="1:20">
      <c r="A4795" s="188">
        <f t="shared" si="310"/>
        <v>3</v>
      </c>
      <c r="B4795" s="189" t="s">
        <v>4615</v>
      </c>
      <c r="C4795" s="99">
        <f t="shared" si="307"/>
        <v>7119.2250000000004</v>
      </c>
      <c r="D4795" s="103" t="str">
        <f>IF(ISNUMBER('Форма 1'!U4795),'Форма 1'!$H4795*VLOOKUP('Форма 1'!$F4795,'Придельники с 2022'!$B$4:$X$28,'Форма 1'!U$8),"")</f>
        <v/>
      </c>
      <c r="E4795" s="103" t="str">
        <f>IF(ISNUMBER('Форма 1'!V4795),'Форма 1'!$H4795*VLOOKUP('Форма 1'!$F4795,'Придельники с 2022'!$B$4:$X$28,'Форма 1'!V$8),"")</f>
        <v/>
      </c>
      <c r="F4795" s="103" t="str">
        <f>IF(ISNUMBER('Форма 1'!W4795),'Форма 1'!$H4795*VLOOKUP('Форма 1'!$F4795,'Придельники с 2022'!$B$4:$X$28,'Форма 1'!W$8),"")</f>
        <v/>
      </c>
      <c r="G4795" s="103" t="str">
        <f>IF(ISNUMBER('Форма 1'!X4795),'Форма 1'!$H4795*VLOOKUP('Форма 1'!$F4795,'Придельники с 2022'!$B$4:$X$28,'Форма 1'!X$8),"")</f>
        <v/>
      </c>
      <c r="H4795" s="103" t="str">
        <f>IF(ISNUMBER('Форма 1'!Y4795),'Форма 1'!$H4795*VLOOKUP('Форма 1'!$F4795,'Придельники с 2022'!$B$4:$X$28,'Форма 1'!Y$8),"")</f>
        <v/>
      </c>
      <c r="I4795" s="103" t="str">
        <f>IF(ISNUMBER('Форма 1'!Z4795),'Форма 1'!$H4795*VLOOKUP('Форма 1'!$F4795,'Придельники с 2022'!$B$4:$X$28,'Форма 1'!Z$8),"")</f>
        <v/>
      </c>
      <c r="J4795" s="103" t="str">
        <f>IF(ISNUMBER('Форма 1'!AA4795),'Форма 1'!$H4795*VLOOKUP('Форма 1'!$F4795,'Придельники с 2022'!$B$4:$X$28,'Форма 1'!AA$8),"")</f>
        <v/>
      </c>
      <c r="K4795" s="90"/>
      <c r="L4795" s="87"/>
      <c r="M4795" s="103" t="str">
        <f>IF(ISNUMBER('Форма 1'!AD4795),'Форма 1'!$H4795*VLOOKUP('Форма 1'!$F4795,'Придельники с 2022'!$B$4:$X$28,'Форма 1'!AD$8),"")</f>
        <v/>
      </c>
      <c r="N4795" s="103" t="str">
        <f>IF(ISBLANK('Форма 1'!$AE4795),"",IF('Форма 1'!$AE4795=1,'Форма 1'!$H4795*VLOOKUP('Форма 1'!$F4795,'Придельники с 2022'!$B$4:$X$28,'Форма 1'!$AE$8,0),IF('Форма 1'!$AE4795=2,'Форма 1'!$H4795*VLOOKUP('Форма 1'!$F4795,'Придельники с 2022'!$B$4:$X$28,13,0),IF('Форма 1'!$AE4795=3,'Форма 1'!$H4795*VLOOKUP('Форма 1'!$F4795,'Придельники с 2022'!$B$4:$X$28,12,0)))))</f>
        <v/>
      </c>
      <c r="O4795" s="103" t="str">
        <f>IF(ISNUMBER('Форма 1'!AF4795),'Форма 1'!$H4795*VLOOKUP('Форма 1'!$F4795,'Придельники с 2022'!$B$4:$X$28,'Форма 1'!AF$8),"")</f>
        <v/>
      </c>
      <c r="P4795" s="87"/>
      <c r="Q4795" s="103" t="str">
        <f>IF(ISNUMBER('Форма 1'!AH4795),'Форма 1'!$H4795*VLOOKUP('Форма 1'!$F4795,'Придельники с 2022'!$B$4:$X$28,'Форма 1'!AH$8),"")</f>
        <v/>
      </c>
      <c r="R4795" s="103" t="str">
        <f>IF(ISNUMBER('Форма 1'!AI4795),'Форма 1'!$H4795*VLOOKUP('Форма 1'!$F4795,'Придельники с 2022'!$B$4:$X$28,'Форма 1'!AI$8),"")</f>
        <v/>
      </c>
      <c r="S4795" s="103">
        <f>IF(ISNUMBER('Форма 1'!AJ4795),'Форма 1'!$H4795*VLOOKUP('Форма 1'!$F4795,'Придельники с 2022'!$B$4:$X$28,'Форма 1'!AJ$8),"")</f>
        <v>7119.2250000000004</v>
      </c>
      <c r="T4795" s="87"/>
    </row>
    <row r="4796" spans="1:20">
      <c r="A4796" s="188">
        <f t="shared" si="310"/>
        <v>4</v>
      </c>
      <c r="B4796" s="189" t="s">
        <v>4616</v>
      </c>
      <c r="C4796" s="99">
        <f t="shared" si="307"/>
        <v>3157761.6559999995</v>
      </c>
      <c r="D4796" s="103" t="str">
        <f>IF(ISNUMBER('Форма 1'!U4796),'Форма 1'!$H4796*VLOOKUP('Форма 1'!$F4796,'Придельники с 2022'!$B$4:$X$28,'Форма 1'!U$8),"")</f>
        <v/>
      </c>
      <c r="E4796" s="103" t="str">
        <f>IF(ISNUMBER('Форма 1'!V4796),'Форма 1'!$H4796*VLOOKUP('Форма 1'!$F4796,'Придельники с 2022'!$B$4:$X$28,'Форма 1'!V$8),"")</f>
        <v/>
      </c>
      <c r="F4796" s="103" t="str">
        <f>IF(ISNUMBER('Форма 1'!W4796),'Форма 1'!$H4796*VLOOKUP('Форма 1'!$F4796,'Придельники с 2022'!$B$4:$X$28,'Форма 1'!W$8),"")</f>
        <v/>
      </c>
      <c r="G4796" s="103" t="str">
        <f>IF(ISNUMBER('Форма 1'!X4796),'Форма 1'!$H4796*VLOOKUP('Форма 1'!$F4796,'Придельники с 2022'!$B$4:$X$28,'Форма 1'!X$8),"")</f>
        <v/>
      </c>
      <c r="H4796" s="103" t="str">
        <f>IF(ISNUMBER('Форма 1'!Y4796),'Форма 1'!$H4796*VLOOKUP('Форма 1'!$F4796,'Придельники с 2022'!$B$4:$X$28,'Форма 1'!Y$8),"")</f>
        <v/>
      </c>
      <c r="I4796" s="103" t="str">
        <f>IF(ISNUMBER('Форма 1'!Z4796),'Форма 1'!$H4796*VLOOKUP('Форма 1'!$F4796,'Придельники с 2022'!$B$4:$X$28,'Форма 1'!Z$8),"")</f>
        <v/>
      </c>
      <c r="J4796" s="103" t="str">
        <f>IF(ISNUMBER('Форма 1'!AA4796),'Форма 1'!$H4796*VLOOKUP('Форма 1'!$F4796,'Придельники с 2022'!$B$4:$X$28,'Форма 1'!AA$8),"")</f>
        <v/>
      </c>
      <c r="K4796" s="90"/>
      <c r="L4796" s="87"/>
      <c r="M4796" s="103">
        <f>IF(ISNUMBER('Форма 1'!AD4796),'Форма 1'!$H4796*VLOOKUP('Форма 1'!$F4796,'Придельники с 2022'!$B$4:$X$28,'Форма 1'!AD$8),"")</f>
        <v>3157761.6559999995</v>
      </c>
      <c r="N4796" s="103" t="str">
        <f>IF(ISBLANK('Форма 1'!$AE4796),"",IF('Форма 1'!$AE4796=1,'Форма 1'!$H4796*VLOOKUP('Форма 1'!$F4796,'Придельники с 2022'!$B$4:$X$28,'Форма 1'!$AE$8,0),IF('Форма 1'!$AE4796=2,'Форма 1'!$H4796*VLOOKUP('Форма 1'!$F4796,'Придельники с 2022'!$B$4:$X$28,13,0),IF('Форма 1'!$AE4796=3,'Форма 1'!$H4796*VLOOKUP('Форма 1'!$F4796,'Придельники с 2022'!$B$4:$X$28,12,0)))))</f>
        <v/>
      </c>
      <c r="O4796" s="103" t="str">
        <f>IF(ISNUMBER('Форма 1'!AF4796),'Форма 1'!$H4796*VLOOKUP('Форма 1'!$F4796,'Придельники с 2022'!$B$4:$X$28,'Форма 1'!AF$8),"")</f>
        <v/>
      </c>
      <c r="P4796" s="87"/>
      <c r="Q4796" s="103" t="str">
        <f>IF(ISNUMBER('Форма 1'!AH4796),'Форма 1'!$H4796*VLOOKUP('Форма 1'!$F4796,'Придельники с 2022'!$B$4:$X$28,'Форма 1'!AH$8),"")</f>
        <v/>
      </c>
      <c r="R4796" s="103" t="str">
        <f>IF(ISNUMBER('Форма 1'!AI4796),'Форма 1'!$H4796*VLOOKUP('Форма 1'!$F4796,'Придельники с 2022'!$B$4:$X$28,'Форма 1'!AI$8),"")</f>
        <v/>
      </c>
      <c r="S4796" s="103" t="str">
        <f>IF(ISNUMBER('Форма 1'!AJ4796),'Форма 1'!$H4796*VLOOKUP('Форма 1'!$F4796,'Придельники с 2022'!$B$4:$X$28,'Форма 1'!AJ$8),"")</f>
        <v/>
      </c>
      <c r="T4796" s="87"/>
    </row>
    <row r="4797" spans="1:20">
      <c r="A4797" s="188">
        <f t="shared" si="310"/>
        <v>5</v>
      </c>
      <c r="B4797" s="189" t="s">
        <v>4617</v>
      </c>
      <c r="C4797" s="99">
        <f t="shared" si="307"/>
        <v>5539867.5199999996</v>
      </c>
      <c r="D4797" s="103" t="str">
        <f>IF(ISNUMBER('Форма 1'!U4797),'Форма 1'!$H4797*VLOOKUP('Форма 1'!$F4797,'Придельники с 2022'!$B$4:$X$28,'Форма 1'!U$8),"")</f>
        <v/>
      </c>
      <c r="E4797" s="103" t="str">
        <f>IF(ISNUMBER('Форма 1'!V4797),'Форма 1'!$H4797*VLOOKUP('Форма 1'!$F4797,'Придельники с 2022'!$B$4:$X$28,'Форма 1'!V$8),"")</f>
        <v/>
      </c>
      <c r="F4797" s="103" t="str">
        <f>IF(ISNUMBER('Форма 1'!W4797),'Форма 1'!$H4797*VLOOKUP('Форма 1'!$F4797,'Придельники с 2022'!$B$4:$X$28,'Форма 1'!W$8),"")</f>
        <v/>
      </c>
      <c r="G4797" s="103">
        <f>IF(ISNUMBER('Форма 1'!X4797),'Форма 1'!$H4797*VLOOKUP('Форма 1'!$F4797,'Придельники с 2022'!$B$4:$X$28,'Форма 1'!X$8),"")</f>
        <v>210666.856</v>
      </c>
      <c r="H4797" s="103" t="str">
        <f>IF(ISNUMBER('Форма 1'!Y4797),'Форма 1'!$H4797*VLOOKUP('Форма 1'!$F4797,'Придельники с 2022'!$B$4:$X$28,'Форма 1'!Y$8),"")</f>
        <v/>
      </c>
      <c r="I4797" s="103" t="str">
        <f>IF(ISNUMBER('Форма 1'!Z4797),'Форма 1'!$H4797*VLOOKUP('Форма 1'!$F4797,'Придельники с 2022'!$B$4:$X$28,'Форма 1'!Z$8),"")</f>
        <v/>
      </c>
      <c r="J4797" s="103" t="str">
        <f>IF(ISNUMBER('Форма 1'!AA4797),'Форма 1'!$H4797*VLOOKUP('Форма 1'!$F4797,'Придельники с 2022'!$B$4:$X$28,'Форма 1'!AA$8),"")</f>
        <v/>
      </c>
      <c r="K4797" s="90"/>
      <c r="L4797" s="87"/>
      <c r="M4797" s="103">
        <f>IF(ISNUMBER('Форма 1'!AD4797),'Форма 1'!$H4797*VLOOKUP('Форма 1'!$F4797,'Придельники с 2022'!$B$4:$X$28,'Форма 1'!AD$8),"")</f>
        <v>5329200.6639999999</v>
      </c>
      <c r="N4797" s="103" t="str">
        <f>IF(ISBLANK('Форма 1'!$AE4797),"",IF('Форма 1'!$AE4797=1,'Форма 1'!$H4797*VLOOKUP('Форма 1'!$F4797,'Придельники с 2022'!$B$4:$X$28,'Форма 1'!$AE$8,0),IF('Форма 1'!$AE4797=2,'Форма 1'!$H4797*VLOOKUP('Форма 1'!$F4797,'Придельники с 2022'!$B$4:$X$28,13,0),IF('Форма 1'!$AE4797=3,'Форма 1'!$H4797*VLOOKUP('Форма 1'!$F4797,'Придельники с 2022'!$B$4:$X$28,12,0)))))</f>
        <v/>
      </c>
      <c r="O4797" s="103" t="str">
        <f>IF(ISNUMBER('Форма 1'!AF4797),'Форма 1'!$H4797*VLOOKUP('Форма 1'!$F4797,'Придельники с 2022'!$B$4:$X$28,'Форма 1'!AF$8),"")</f>
        <v/>
      </c>
      <c r="P4797" s="87"/>
      <c r="Q4797" s="103" t="str">
        <f>IF(ISNUMBER('Форма 1'!AH4797),'Форма 1'!$H4797*VLOOKUP('Форма 1'!$F4797,'Придельники с 2022'!$B$4:$X$28,'Форма 1'!AH$8),"")</f>
        <v/>
      </c>
      <c r="R4797" s="103" t="str">
        <f>IF(ISNUMBER('Форма 1'!AI4797),'Форма 1'!$H4797*VLOOKUP('Форма 1'!$F4797,'Придельники с 2022'!$B$4:$X$28,'Форма 1'!AI$8),"")</f>
        <v/>
      </c>
      <c r="S4797" s="103" t="str">
        <f>IF(ISNUMBER('Форма 1'!AJ4797),'Форма 1'!$H4797*VLOOKUP('Форма 1'!$F4797,'Придельники с 2022'!$B$4:$X$28,'Форма 1'!AJ$8),"")</f>
        <v/>
      </c>
      <c r="T4797" s="87"/>
    </row>
    <row r="4798" spans="1:20" ht="15.75">
      <c r="A4798" s="187">
        <v>0</v>
      </c>
      <c r="B4798" s="34" t="s">
        <v>1009</v>
      </c>
      <c r="C4798" s="36">
        <f>SUM(C4799:C4801)</f>
        <v>12556498.981999999</v>
      </c>
      <c r="D4798" s="36">
        <f t="shared" ref="D4798:T4798" si="312">SUM(D4799:D4801)</f>
        <v>0</v>
      </c>
      <c r="E4798" s="36">
        <f t="shared" si="312"/>
        <v>0</v>
      </c>
      <c r="F4798" s="36">
        <f t="shared" si="312"/>
        <v>0</v>
      </c>
      <c r="G4798" s="36">
        <f t="shared" si="312"/>
        <v>0</v>
      </c>
      <c r="H4798" s="36">
        <f t="shared" si="312"/>
        <v>0</v>
      </c>
      <c r="I4798" s="36">
        <f t="shared" si="312"/>
        <v>0</v>
      </c>
      <c r="J4798" s="36">
        <f t="shared" si="312"/>
        <v>0</v>
      </c>
      <c r="K4798" s="39">
        <f t="shared" si="312"/>
        <v>0</v>
      </c>
      <c r="L4798" s="36">
        <f t="shared" si="312"/>
        <v>0</v>
      </c>
      <c r="M4798" s="36">
        <f t="shared" si="312"/>
        <v>12556498.981999999</v>
      </c>
      <c r="N4798" s="36">
        <f t="shared" si="312"/>
        <v>0</v>
      </c>
      <c r="O4798" s="36">
        <f t="shared" si="312"/>
        <v>0</v>
      </c>
      <c r="P4798" s="36">
        <f t="shared" si="312"/>
        <v>0</v>
      </c>
      <c r="Q4798" s="36">
        <f t="shared" si="312"/>
        <v>0</v>
      </c>
      <c r="R4798" s="36">
        <f t="shared" si="312"/>
        <v>0</v>
      </c>
      <c r="S4798" s="36">
        <f t="shared" si="312"/>
        <v>0</v>
      </c>
      <c r="T4798" s="36">
        <f t="shared" si="312"/>
        <v>0</v>
      </c>
    </row>
    <row r="4799" spans="1:20">
      <c r="A4799" s="188">
        <f t="shared" si="310"/>
        <v>1</v>
      </c>
      <c r="B4799" s="119" t="s">
        <v>4618</v>
      </c>
      <c r="C4799" s="99">
        <f t="shared" si="307"/>
        <v>4812145.8649999993</v>
      </c>
      <c r="D4799" s="103" t="str">
        <f>IF(ISNUMBER('Форма 1'!U4799),'Форма 1'!$H4799*VLOOKUP('Форма 1'!$F4799,'Придельники с 2022'!$B$4:$X$28,'Форма 1'!U$8),"")</f>
        <v/>
      </c>
      <c r="E4799" s="103" t="str">
        <f>IF(ISNUMBER('Форма 1'!V4799),'Форма 1'!$H4799*VLOOKUP('Форма 1'!$F4799,'Придельники с 2022'!$B$4:$X$28,'Форма 1'!V$8),"")</f>
        <v/>
      </c>
      <c r="F4799" s="103" t="str">
        <f>IF(ISNUMBER('Форма 1'!W4799),'Форма 1'!$H4799*VLOOKUP('Форма 1'!$F4799,'Придельники с 2022'!$B$4:$X$28,'Форма 1'!W$8),"")</f>
        <v/>
      </c>
      <c r="G4799" s="103" t="str">
        <f>IF(ISNUMBER('Форма 1'!X4799),'Форма 1'!$H4799*VLOOKUP('Форма 1'!$F4799,'Придельники с 2022'!$B$4:$X$28,'Форма 1'!X$8),"")</f>
        <v/>
      </c>
      <c r="H4799" s="103" t="str">
        <f>IF(ISNUMBER('Форма 1'!Y4799),'Форма 1'!$H4799*VLOOKUP('Форма 1'!$F4799,'Придельники с 2022'!$B$4:$X$28,'Форма 1'!Y$8),"")</f>
        <v/>
      </c>
      <c r="I4799" s="103" t="str">
        <f>IF(ISNUMBER('Форма 1'!Z4799),'Форма 1'!$H4799*VLOOKUP('Форма 1'!$F4799,'Придельники с 2022'!$B$4:$X$28,'Форма 1'!Z$8),"")</f>
        <v/>
      </c>
      <c r="J4799" s="103" t="str">
        <f>IF(ISNUMBER('Форма 1'!AA4799),'Форма 1'!$H4799*VLOOKUP('Форма 1'!$F4799,'Придельники с 2022'!$B$4:$X$28,'Форма 1'!AA$8),"")</f>
        <v/>
      </c>
      <c r="K4799" s="90"/>
      <c r="L4799" s="87"/>
      <c r="M4799" s="103">
        <f>IF(ISNUMBER('Форма 1'!AD4799),'Форма 1'!$H4799*VLOOKUP('Форма 1'!$F4799,'Придельники с 2022'!$B$4:$X$28,'Форма 1'!AD$8),"")</f>
        <v>4812145.8649999993</v>
      </c>
      <c r="N4799" s="103" t="str">
        <f>IF(ISBLANK('Форма 1'!$AE4799),"",IF('Форма 1'!$AE4799=1,'Форма 1'!$H4799*VLOOKUP('Форма 1'!$F4799,'Придельники с 2022'!$B$4:$X$28,'Форма 1'!$AE$8,0),IF('Форма 1'!$AE4799=2,'Форма 1'!$H4799*VLOOKUP('Форма 1'!$F4799,'Придельники с 2022'!$B$4:$X$28,13,0),IF('Форма 1'!$AE4799=3,'Форма 1'!$H4799*VLOOKUP('Форма 1'!$F4799,'Придельники с 2022'!$B$4:$X$28,12,0)))))</f>
        <v/>
      </c>
      <c r="O4799" s="103" t="str">
        <f>IF(ISNUMBER('Форма 1'!AF4799),'Форма 1'!$H4799*VLOOKUP('Форма 1'!$F4799,'Придельники с 2022'!$B$4:$X$28,'Форма 1'!AF$8),"")</f>
        <v/>
      </c>
      <c r="P4799" s="87"/>
      <c r="Q4799" s="103" t="str">
        <f>IF(ISNUMBER('Форма 1'!AH4799),'Форма 1'!$H4799*VLOOKUP('Форма 1'!$F4799,'Придельники с 2022'!$B$4:$X$28,'Форма 1'!AH$8),"")</f>
        <v/>
      </c>
      <c r="R4799" s="103" t="str">
        <f>IF(ISNUMBER('Форма 1'!AI4799),'Форма 1'!$H4799*VLOOKUP('Форма 1'!$F4799,'Придельники с 2022'!$B$4:$X$28,'Форма 1'!AI$8),"")</f>
        <v/>
      </c>
      <c r="S4799" s="103" t="str">
        <f>IF(ISNUMBER('Форма 1'!AJ4799),'Форма 1'!$H4799*VLOOKUP('Форма 1'!$F4799,'Придельники с 2022'!$B$4:$X$28,'Форма 1'!AJ$8),"")</f>
        <v/>
      </c>
      <c r="T4799" s="87"/>
    </row>
    <row r="4800" spans="1:20">
      <c r="A4800" s="188">
        <f t="shared" si="310"/>
        <v>2</v>
      </c>
      <c r="B4800" s="189" t="s">
        <v>4619</v>
      </c>
      <c r="C4800" s="99">
        <f t="shared" si="307"/>
        <v>3383316.0599999996</v>
      </c>
      <c r="D4800" s="103" t="str">
        <f>IF(ISNUMBER('Форма 1'!U4800),'Форма 1'!$H4800*VLOOKUP('Форма 1'!$F4800,'Придельники с 2022'!$B$4:$X$28,'Форма 1'!U$8),"")</f>
        <v/>
      </c>
      <c r="E4800" s="103" t="str">
        <f>IF(ISNUMBER('Форма 1'!V4800),'Форма 1'!$H4800*VLOOKUP('Форма 1'!$F4800,'Придельники с 2022'!$B$4:$X$28,'Форма 1'!V$8),"")</f>
        <v/>
      </c>
      <c r="F4800" s="103" t="str">
        <f>IF(ISNUMBER('Форма 1'!W4800),'Форма 1'!$H4800*VLOOKUP('Форма 1'!$F4800,'Придельники с 2022'!$B$4:$X$28,'Форма 1'!W$8),"")</f>
        <v/>
      </c>
      <c r="G4800" s="103" t="str">
        <f>IF(ISNUMBER('Форма 1'!X4800),'Форма 1'!$H4800*VLOOKUP('Форма 1'!$F4800,'Придельники с 2022'!$B$4:$X$28,'Форма 1'!X$8),"")</f>
        <v/>
      </c>
      <c r="H4800" s="103" t="str">
        <f>IF(ISNUMBER('Форма 1'!Y4800),'Форма 1'!$H4800*VLOOKUP('Форма 1'!$F4800,'Придельники с 2022'!$B$4:$X$28,'Форма 1'!Y$8),"")</f>
        <v/>
      </c>
      <c r="I4800" s="103" t="str">
        <f>IF(ISNUMBER('Форма 1'!Z4800),'Форма 1'!$H4800*VLOOKUP('Форма 1'!$F4800,'Придельники с 2022'!$B$4:$X$28,'Форма 1'!Z$8),"")</f>
        <v/>
      </c>
      <c r="J4800" s="103" t="str">
        <f>IF(ISNUMBER('Форма 1'!AA4800),'Форма 1'!$H4800*VLOOKUP('Форма 1'!$F4800,'Придельники с 2022'!$B$4:$X$28,'Форма 1'!AA$8),"")</f>
        <v/>
      </c>
      <c r="K4800" s="90"/>
      <c r="L4800" s="87"/>
      <c r="M4800" s="103">
        <f>IF(ISNUMBER('Форма 1'!AD4800),'Форма 1'!$H4800*VLOOKUP('Форма 1'!$F4800,'Придельники с 2022'!$B$4:$X$28,'Форма 1'!AD$8),"")</f>
        <v>3383316.0599999996</v>
      </c>
      <c r="N4800" s="103" t="str">
        <f>IF(ISBLANK('Форма 1'!$AE4800),"",IF('Форма 1'!$AE4800=1,'Форма 1'!$H4800*VLOOKUP('Форма 1'!$F4800,'Придельники с 2022'!$B$4:$X$28,'Форма 1'!$AE$8,0),IF('Форма 1'!$AE4800=2,'Форма 1'!$H4800*VLOOKUP('Форма 1'!$F4800,'Придельники с 2022'!$B$4:$X$28,13,0),IF('Форма 1'!$AE4800=3,'Форма 1'!$H4800*VLOOKUP('Форма 1'!$F4800,'Придельники с 2022'!$B$4:$X$28,12,0)))))</f>
        <v/>
      </c>
      <c r="O4800" s="103" t="str">
        <f>IF(ISNUMBER('Форма 1'!AF4800),'Форма 1'!$H4800*VLOOKUP('Форма 1'!$F4800,'Придельники с 2022'!$B$4:$X$28,'Форма 1'!AF$8),"")</f>
        <v/>
      </c>
      <c r="P4800" s="87"/>
      <c r="Q4800" s="103" t="str">
        <f>IF(ISNUMBER('Форма 1'!AH4800),'Форма 1'!$H4800*VLOOKUP('Форма 1'!$F4800,'Придельники с 2022'!$B$4:$X$28,'Форма 1'!AH$8),"")</f>
        <v/>
      </c>
      <c r="R4800" s="103" t="str">
        <f>IF(ISNUMBER('Форма 1'!AI4800),'Форма 1'!$H4800*VLOOKUP('Форма 1'!$F4800,'Придельники с 2022'!$B$4:$X$28,'Форма 1'!AI$8),"")</f>
        <v/>
      </c>
      <c r="S4800" s="103" t="str">
        <f>IF(ISNUMBER('Форма 1'!AJ4800),'Форма 1'!$H4800*VLOOKUP('Форма 1'!$F4800,'Придельники с 2022'!$B$4:$X$28,'Форма 1'!AJ$8),"")</f>
        <v/>
      </c>
      <c r="T4800" s="87"/>
    </row>
    <row r="4801" spans="1:20">
      <c r="A4801" s="188">
        <f t="shared" si="310"/>
        <v>3</v>
      </c>
      <c r="B4801" s="189" t="s">
        <v>4620</v>
      </c>
      <c r="C4801" s="99">
        <f t="shared" si="307"/>
        <v>4361037.057</v>
      </c>
      <c r="D4801" s="103" t="str">
        <f>IF(ISNUMBER('Форма 1'!U4801),'Форма 1'!$H4801*VLOOKUP('Форма 1'!$F4801,'Придельники с 2022'!$B$4:$X$28,'Форма 1'!U$8),"")</f>
        <v/>
      </c>
      <c r="E4801" s="103" t="str">
        <f>IF(ISNUMBER('Форма 1'!V4801),'Форма 1'!$H4801*VLOOKUP('Форма 1'!$F4801,'Придельники с 2022'!$B$4:$X$28,'Форма 1'!V$8),"")</f>
        <v/>
      </c>
      <c r="F4801" s="103" t="str">
        <f>IF(ISNUMBER('Форма 1'!W4801),'Форма 1'!$H4801*VLOOKUP('Форма 1'!$F4801,'Придельники с 2022'!$B$4:$X$28,'Форма 1'!W$8),"")</f>
        <v/>
      </c>
      <c r="G4801" s="103" t="str">
        <f>IF(ISNUMBER('Форма 1'!X4801),'Форма 1'!$H4801*VLOOKUP('Форма 1'!$F4801,'Придельники с 2022'!$B$4:$X$28,'Форма 1'!X$8),"")</f>
        <v/>
      </c>
      <c r="H4801" s="103" t="str">
        <f>IF(ISNUMBER('Форма 1'!Y4801),'Форма 1'!$H4801*VLOOKUP('Форма 1'!$F4801,'Придельники с 2022'!$B$4:$X$28,'Форма 1'!Y$8),"")</f>
        <v/>
      </c>
      <c r="I4801" s="103" t="str">
        <f>IF(ISNUMBER('Форма 1'!Z4801),'Форма 1'!$H4801*VLOOKUP('Форма 1'!$F4801,'Придельники с 2022'!$B$4:$X$28,'Форма 1'!Z$8),"")</f>
        <v/>
      </c>
      <c r="J4801" s="103" t="str">
        <f>IF(ISNUMBER('Форма 1'!AA4801),'Форма 1'!$H4801*VLOOKUP('Форма 1'!$F4801,'Придельники с 2022'!$B$4:$X$28,'Форма 1'!AA$8),"")</f>
        <v/>
      </c>
      <c r="K4801" s="90"/>
      <c r="L4801" s="87"/>
      <c r="M4801" s="103">
        <f>IF(ISNUMBER('Форма 1'!AD4801),'Форма 1'!$H4801*VLOOKUP('Форма 1'!$F4801,'Придельники с 2022'!$B$4:$X$28,'Форма 1'!AD$8),"")</f>
        <v>4361037.057</v>
      </c>
      <c r="N4801" s="103" t="str">
        <f>IF(ISBLANK('Форма 1'!$AE4801),"",IF('Форма 1'!$AE4801=1,'Форма 1'!$H4801*VLOOKUP('Форма 1'!$F4801,'Придельники с 2022'!$B$4:$X$28,'Форма 1'!$AE$8,0),IF('Форма 1'!$AE4801=2,'Форма 1'!$H4801*VLOOKUP('Форма 1'!$F4801,'Придельники с 2022'!$B$4:$X$28,13,0),IF('Форма 1'!$AE4801=3,'Форма 1'!$H4801*VLOOKUP('Форма 1'!$F4801,'Придельники с 2022'!$B$4:$X$28,12,0)))))</f>
        <v/>
      </c>
      <c r="O4801" s="103" t="str">
        <f>IF(ISNUMBER('Форма 1'!AF4801),'Форма 1'!$H4801*VLOOKUP('Форма 1'!$F4801,'Придельники с 2022'!$B$4:$X$28,'Форма 1'!AF$8),"")</f>
        <v/>
      </c>
      <c r="P4801" s="87"/>
      <c r="Q4801" s="103" t="str">
        <f>IF(ISNUMBER('Форма 1'!AH4801),'Форма 1'!$H4801*VLOOKUP('Форма 1'!$F4801,'Придельники с 2022'!$B$4:$X$28,'Форма 1'!AH$8),"")</f>
        <v/>
      </c>
      <c r="R4801" s="103" t="str">
        <f>IF(ISNUMBER('Форма 1'!AI4801),'Форма 1'!$H4801*VLOOKUP('Форма 1'!$F4801,'Придельники с 2022'!$B$4:$X$28,'Форма 1'!AI$8),"")</f>
        <v/>
      </c>
      <c r="S4801" s="103" t="str">
        <f>IF(ISNUMBER('Форма 1'!AJ4801),'Форма 1'!$H4801*VLOOKUP('Форма 1'!$F4801,'Придельники с 2022'!$B$4:$X$28,'Форма 1'!AJ$8),"")</f>
        <v/>
      </c>
      <c r="T4801" s="87"/>
    </row>
    <row r="4802" spans="1:20" ht="15.75">
      <c r="A4802" s="187">
        <v>0</v>
      </c>
      <c r="B4802" s="34" t="s">
        <v>4621</v>
      </c>
      <c r="C4802" s="36">
        <f>SUM(C4803)</f>
        <v>3461423.6799999997</v>
      </c>
      <c r="D4802" s="36">
        <f t="shared" ref="D4802:T4802" si="313">SUM(D4803)</f>
        <v>0</v>
      </c>
      <c r="E4802" s="36">
        <f t="shared" si="313"/>
        <v>0</v>
      </c>
      <c r="F4802" s="36">
        <f t="shared" si="313"/>
        <v>0</v>
      </c>
      <c r="G4802" s="36">
        <f t="shared" si="313"/>
        <v>131629.00399999999</v>
      </c>
      <c r="H4802" s="36">
        <f t="shared" si="313"/>
        <v>0</v>
      </c>
      <c r="I4802" s="36">
        <f t="shared" si="313"/>
        <v>0</v>
      </c>
      <c r="J4802" s="36">
        <f t="shared" si="313"/>
        <v>0</v>
      </c>
      <c r="K4802" s="39">
        <f t="shared" si="313"/>
        <v>0</v>
      </c>
      <c r="L4802" s="36">
        <f t="shared" si="313"/>
        <v>0</v>
      </c>
      <c r="M4802" s="36">
        <f t="shared" si="313"/>
        <v>3329794.6759999995</v>
      </c>
      <c r="N4802" s="36">
        <f t="shared" si="313"/>
        <v>0</v>
      </c>
      <c r="O4802" s="36">
        <f t="shared" si="313"/>
        <v>0</v>
      </c>
      <c r="P4802" s="36">
        <f t="shared" si="313"/>
        <v>0</v>
      </c>
      <c r="Q4802" s="36">
        <f t="shared" si="313"/>
        <v>0</v>
      </c>
      <c r="R4802" s="36">
        <f t="shared" si="313"/>
        <v>0</v>
      </c>
      <c r="S4802" s="36">
        <f t="shared" si="313"/>
        <v>0</v>
      </c>
      <c r="T4802" s="36">
        <f t="shared" si="313"/>
        <v>0</v>
      </c>
    </row>
    <row r="4803" spans="1:20">
      <c r="A4803" s="188">
        <f t="shared" si="310"/>
        <v>1</v>
      </c>
      <c r="B4803" s="189" t="s">
        <v>4622</v>
      </c>
      <c r="C4803" s="99">
        <f t="shared" si="307"/>
        <v>3461423.6799999997</v>
      </c>
      <c r="D4803" s="103" t="str">
        <f>IF(ISNUMBER('Форма 1'!U4803),'Форма 1'!$H4803*VLOOKUP('Форма 1'!$F4803,'Придельники с 2022'!$B$4:$X$28,'Форма 1'!U$8),"")</f>
        <v/>
      </c>
      <c r="E4803" s="103" t="str">
        <f>IF(ISNUMBER('Форма 1'!V4803),'Форма 1'!$H4803*VLOOKUP('Форма 1'!$F4803,'Придельники с 2022'!$B$4:$X$28,'Форма 1'!V$8),"")</f>
        <v/>
      </c>
      <c r="F4803" s="103" t="str">
        <f>IF(ISNUMBER('Форма 1'!W4803),'Форма 1'!$H4803*VLOOKUP('Форма 1'!$F4803,'Придельники с 2022'!$B$4:$X$28,'Форма 1'!W$8),"")</f>
        <v/>
      </c>
      <c r="G4803" s="103">
        <f>IF(ISNUMBER('Форма 1'!X4803),'Форма 1'!$H4803*VLOOKUP('Форма 1'!$F4803,'Придельники с 2022'!$B$4:$X$28,'Форма 1'!X$8),"")</f>
        <v>131629.00399999999</v>
      </c>
      <c r="H4803" s="103" t="str">
        <f>IF(ISNUMBER('Форма 1'!Y4803),'Форма 1'!$H4803*VLOOKUP('Форма 1'!$F4803,'Придельники с 2022'!$B$4:$X$28,'Форма 1'!Y$8),"")</f>
        <v/>
      </c>
      <c r="I4803" s="103" t="str">
        <f>IF(ISNUMBER('Форма 1'!Z4803),'Форма 1'!$H4803*VLOOKUP('Форма 1'!$F4803,'Придельники с 2022'!$B$4:$X$28,'Форма 1'!Z$8),"")</f>
        <v/>
      </c>
      <c r="J4803" s="103" t="str">
        <f>IF(ISNUMBER('Форма 1'!AA4803),'Форма 1'!$H4803*VLOOKUP('Форма 1'!$F4803,'Придельники с 2022'!$B$4:$X$28,'Форма 1'!AA$8),"")</f>
        <v/>
      </c>
      <c r="K4803" s="90"/>
      <c r="L4803" s="87"/>
      <c r="M4803" s="103">
        <f>IF(ISNUMBER('Форма 1'!AD4803),'Форма 1'!$H4803*VLOOKUP('Форма 1'!$F4803,'Придельники с 2022'!$B$4:$X$28,'Форма 1'!AD$8),"")</f>
        <v>3329794.6759999995</v>
      </c>
      <c r="N4803" s="103" t="str">
        <f>IF(ISBLANK('Форма 1'!$AE4803),"",IF('Форма 1'!$AE4803=1,'Форма 1'!$H4803*VLOOKUP('Форма 1'!$F4803,'Придельники с 2022'!$B$4:$X$28,'Форма 1'!$AE$8,0),IF('Форма 1'!$AE4803=2,'Форма 1'!$H4803*VLOOKUP('Форма 1'!$F4803,'Придельники с 2022'!$B$4:$X$28,13,0),IF('Форма 1'!$AE4803=3,'Форма 1'!$H4803*VLOOKUP('Форма 1'!$F4803,'Придельники с 2022'!$B$4:$X$28,12,0)))))</f>
        <v/>
      </c>
      <c r="O4803" s="103" t="str">
        <f>IF(ISNUMBER('Форма 1'!AF4803),'Форма 1'!$H4803*VLOOKUP('Форма 1'!$F4803,'Придельники с 2022'!$B$4:$X$28,'Форма 1'!AF$8),"")</f>
        <v/>
      </c>
      <c r="P4803" s="87"/>
      <c r="Q4803" s="103" t="str">
        <f>IF(ISNUMBER('Форма 1'!AH4803),'Форма 1'!$H4803*VLOOKUP('Форма 1'!$F4803,'Придельники с 2022'!$B$4:$X$28,'Форма 1'!AH$8),"")</f>
        <v/>
      </c>
      <c r="R4803" s="103" t="str">
        <f>IF(ISNUMBER('Форма 1'!AI4803),'Форма 1'!$H4803*VLOOKUP('Форма 1'!$F4803,'Придельники с 2022'!$B$4:$X$28,'Форма 1'!AI$8),"")</f>
        <v/>
      </c>
      <c r="S4803" s="103" t="str">
        <f>IF(ISNUMBER('Форма 1'!AJ4803),'Форма 1'!$H4803*VLOOKUP('Форма 1'!$F4803,'Придельники с 2022'!$B$4:$X$28,'Форма 1'!AJ$8),"")</f>
        <v/>
      </c>
      <c r="T4803" s="87"/>
    </row>
    <row r="4804" spans="1:20" ht="15.75">
      <c r="A4804" s="187">
        <v>0</v>
      </c>
      <c r="B4804" s="34" t="s">
        <v>1015</v>
      </c>
      <c r="C4804" s="36">
        <f t="shared" ref="C4804:T4804" si="314">SUM(C4805:C4806)</f>
        <v>2285903.4050000003</v>
      </c>
      <c r="D4804" s="36">
        <f t="shared" si="314"/>
        <v>272845.092</v>
      </c>
      <c r="E4804" s="36">
        <f t="shared" si="314"/>
        <v>0</v>
      </c>
      <c r="F4804" s="36">
        <f t="shared" si="314"/>
        <v>0</v>
      </c>
      <c r="G4804" s="36">
        <f t="shared" si="314"/>
        <v>0</v>
      </c>
      <c r="H4804" s="36">
        <f t="shared" si="314"/>
        <v>0</v>
      </c>
      <c r="I4804" s="36">
        <f t="shared" si="314"/>
        <v>0</v>
      </c>
      <c r="J4804" s="36">
        <f t="shared" si="314"/>
        <v>1028431.8770000001</v>
      </c>
      <c r="K4804" s="39">
        <f t="shared" si="314"/>
        <v>0</v>
      </c>
      <c r="L4804" s="36">
        <f t="shared" si="314"/>
        <v>0</v>
      </c>
      <c r="M4804" s="36">
        <f t="shared" si="314"/>
        <v>0</v>
      </c>
      <c r="N4804" s="36">
        <f t="shared" si="314"/>
        <v>0</v>
      </c>
      <c r="O4804" s="36">
        <f t="shared" si="314"/>
        <v>0</v>
      </c>
      <c r="P4804" s="36">
        <f t="shared" si="314"/>
        <v>0</v>
      </c>
      <c r="Q4804" s="36">
        <f t="shared" si="314"/>
        <v>984626.4360000001</v>
      </c>
      <c r="R4804" s="36">
        <f t="shared" si="314"/>
        <v>0</v>
      </c>
      <c r="S4804" s="36">
        <f t="shared" si="314"/>
        <v>0</v>
      </c>
      <c r="T4804" s="36">
        <f t="shared" si="314"/>
        <v>0</v>
      </c>
    </row>
    <row r="4805" spans="1:20">
      <c r="A4805" s="188">
        <f t="shared" si="310"/>
        <v>1</v>
      </c>
      <c r="B4805" s="189" t="s">
        <v>4623</v>
      </c>
      <c r="C4805" s="99">
        <f t="shared" si="307"/>
        <v>1257471.5280000002</v>
      </c>
      <c r="D4805" s="103">
        <f>IF(ISNUMBER('Форма 1'!U4805),'Форма 1'!$H4805*VLOOKUP('Форма 1'!$F4805,'Придельники с 2022'!$B$4:$X$28,'Форма 1'!U$8),"")</f>
        <v>272845.092</v>
      </c>
      <c r="E4805" s="103" t="str">
        <f>IF(ISNUMBER('Форма 1'!V4805),'Форма 1'!$H4805*VLOOKUP('Форма 1'!$F4805,'Придельники с 2022'!$B$4:$X$28,'Форма 1'!V$8),"")</f>
        <v/>
      </c>
      <c r="F4805" s="103" t="str">
        <f>IF(ISNUMBER('Форма 1'!W4805),'Форма 1'!$H4805*VLOOKUP('Форма 1'!$F4805,'Придельники с 2022'!$B$4:$X$28,'Форма 1'!W$8),"")</f>
        <v/>
      </c>
      <c r="G4805" s="103" t="str">
        <f>IF(ISNUMBER('Форма 1'!X4805),'Форма 1'!$H4805*VLOOKUP('Форма 1'!$F4805,'Придельники с 2022'!$B$4:$X$28,'Форма 1'!X$8),"")</f>
        <v/>
      </c>
      <c r="H4805" s="103" t="str">
        <f>IF(ISNUMBER('Форма 1'!Y4805),'Форма 1'!$H4805*VLOOKUP('Форма 1'!$F4805,'Придельники с 2022'!$B$4:$X$28,'Форма 1'!Y$8),"")</f>
        <v/>
      </c>
      <c r="I4805" s="103" t="str">
        <f>IF(ISNUMBER('Форма 1'!Z4805),'Форма 1'!$H4805*VLOOKUP('Форма 1'!$F4805,'Придельники с 2022'!$B$4:$X$28,'Форма 1'!Z$8),"")</f>
        <v/>
      </c>
      <c r="J4805" s="103" t="str">
        <f>IF(ISNUMBER('Форма 1'!AA4805),'Форма 1'!$H4805*VLOOKUP('Форма 1'!$F4805,'Придельники с 2022'!$B$4:$X$28,'Форма 1'!AA$8),"")</f>
        <v/>
      </c>
      <c r="K4805" s="92"/>
      <c r="L4805" s="88"/>
      <c r="M4805" s="103" t="str">
        <f>IF(ISNUMBER('Форма 1'!AD4805),'Форма 1'!$H4805*VLOOKUP('Форма 1'!$F4805,'Придельники с 2022'!$B$4:$X$28,'Форма 1'!AD$8),"")</f>
        <v/>
      </c>
      <c r="N4805" s="103" t="str">
        <f>IF(ISBLANK('Форма 1'!$AE4805),"",IF('Форма 1'!$AE4805=1,'Форма 1'!$H4805*VLOOKUP('Форма 1'!$F4805,'Придельники с 2022'!$B$4:$X$28,'Форма 1'!$AE$8,0),IF('Форма 1'!$AE4805=2,'Форма 1'!$H4805*VLOOKUP('Форма 1'!$F4805,'Придельники с 2022'!$B$4:$X$28,13,0),IF('Форма 1'!$AE4805=3,'Форма 1'!$H4805*VLOOKUP('Форма 1'!$F4805,'Придельники с 2022'!$B$4:$X$28,12,0)))))</f>
        <v/>
      </c>
      <c r="O4805" s="103" t="str">
        <f>IF(ISNUMBER('Форма 1'!AF4805),'Форма 1'!$H4805*VLOOKUP('Форма 1'!$F4805,'Придельники с 2022'!$B$4:$X$28,'Форма 1'!AF$8),"")</f>
        <v/>
      </c>
      <c r="P4805" s="87"/>
      <c r="Q4805" s="103">
        <f>IF(ISNUMBER('Форма 1'!AH4805),'Форма 1'!$H4805*VLOOKUP('Форма 1'!$F4805,'Придельники с 2022'!$B$4:$X$28,'Форма 1'!AH$8),"")</f>
        <v>984626.4360000001</v>
      </c>
      <c r="R4805" s="103" t="str">
        <f>IF(ISNUMBER('Форма 1'!AI4805),'Форма 1'!$H4805*VLOOKUP('Форма 1'!$F4805,'Придельники с 2022'!$B$4:$X$28,'Форма 1'!AI$8),"")</f>
        <v/>
      </c>
      <c r="S4805" s="103" t="str">
        <f>IF(ISNUMBER('Форма 1'!AJ4805),'Форма 1'!$H4805*VLOOKUP('Форма 1'!$F4805,'Придельники с 2022'!$B$4:$X$28,'Форма 1'!AJ$8),"")</f>
        <v/>
      </c>
      <c r="T4805" s="88"/>
    </row>
    <row r="4806" spans="1:20">
      <c r="A4806" s="188">
        <f t="shared" si="310"/>
        <v>2</v>
      </c>
      <c r="B4806" s="189" t="s">
        <v>4624</v>
      </c>
      <c r="C4806" s="99">
        <f t="shared" si="307"/>
        <v>1028431.8770000001</v>
      </c>
      <c r="D4806" s="103" t="str">
        <f>IF(ISNUMBER('Форма 1'!U4806),'Форма 1'!$H4806*VLOOKUP('Форма 1'!$F4806,'Придельники с 2022'!$B$4:$X$28,'Форма 1'!U$8),"")</f>
        <v/>
      </c>
      <c r="E4806" s="103" t="str">
        <f>IF(ISNUMBER('Форма 1'!V4806),'Форма 1'!$H4806*VLOOKUP('Форма 1'!$F4806,'Придельники с 2022'!$B$4:$X$28,'Форма 1'!V$8),"")</f>
        <v/>
      </c>
      <c r="F4806" s="103" t="str">
        <f>IF(ISNUMBER('Форма 1'!W4806),'Форма 1'!$H4806*VLOOKUP('Форма 1'!$F4806,'Придельники с 2022'!$B$4:$X$28,'Форма 1'!W$8),"")</f>
        <v/>
      </c>
      <c r="G4806" s="103" t="str">
        <f>IF(ISNUMBER('Форма 1'!X4806),'Форма 1'!$H4806*VLOOKUP('Форма 1'!$F4806,'Придельники с 2022'!$B$4:$X$28,'Форма 1'!X$8),"")</f>
        <v/>
      </c>
      <c r="H4806" s="103" t="str">
        <f>IF(ISNUMBER('Форма 1'!Y4806),'Форма 1'!$H4806*VLOOKUP('Форма 1'!$F4806,'Придельники с 2022'!$B$4:$X$28,'Форма 1'!Y$8),"")</f>
        <v/>
      </c>
      <c r="I4806" s="103" t="str">
        <f>IF(ISNUMBER('Форма 1'!Z4806),'Форма 1'!$H4806*VLOOKUP('Форма 1'!$F4806,'Придельники с 2022'!$B$4:$X$28,'Форма 1'!Z$8),"")</f>
        <v/>
      </c>
      <c r="J4806" s="103">
        <f>IF(ISNUMBER('Форма 1'!AA4806),'Форма 1'!$H4806*VLOOKUP('Форма 1'!$F4806,'Придельники с 2022'!$B$4:$X$28,'Форма 1'!AA$8),"")</f>
        <v>1028431.8770000001</v>
      </c>
      <c r="K4806" s="90"/>
      <c r="L4806" s="87"/>
      <c r="M4806" s="103" t="str">
        <f>IF(ISNUMBER('Форма 1'!AD4806),'Форма 1'!$H4806*VLOOKUP('Форма 1'!$F4806,'Придельники с 2022'!$B$4:$X$28,'Форма 1'!AD$8),"")</f>
        <v/>
      </c>
      <c r="N4806" s="103" t="str">
        <f>IF(ISBLANK('Форма 1'!$AE4806),"",IF('Форма 1'!$AE4806=1,'Форма 1'!$H4806*VLOOKUP('Форма 1'!$F4806,'Придельники с 2022'!$B$4:$X$28,'Форма 1'!$AE$8,0),IF('Форма 1'!$AE4806=2,'Форма 1'!$H4806*VLOOKUP('Форма 1'!$F4806,'Придельники с 2022'!$B$4:$X$28,13,0),IF('Форма 1'!$AE4806=3,'Форма 1'!$H4806*VLOOKUP('Форма 1'!$F4806,'Придельники с 2022'!$B$4:$X$28,12,0)))))</f>
        <v/>
      </c>
      <c r="O4806" s="103" t="str">
        <f>IF(ISNUMBER('Форма 1'!AF4806),'Форма 1'!$H4806*VLOOKUP('Форма 1'!$F4806,'Придельники с 2022'!$B$4:$X$28,'Форма 1'!AF$8),"")</f>
        <v/>
      </c>
      <c r="P4806" s="87"/>
      <c r="Q4806" s="103" t="str">
        <f>IF(ISNUMBER('Форма 1'!AH4806),'Форма 1'!$H4806*VLOOKUP('Форма 1'!$F4806,'Придельники с 2022'!$B$4:$X$28,'Форма 1'!AH$8),"")</f>
        <v/>
      </c>
      <c r="R4806" s="103" t="str">
        <f>IF(ISNUMBER('Форма 1'!AI4806),'Форма 1'!$H4806*VLOOKUP('Форма 1'!$F4806,'Придельники с 2022'!$B$4:$X$28,'Форма 1'!AI$8),"")</f>
        <v/>
      </c>
      <c r="S4806" s="103" t="str">
        <f>IF(ISNUMBER('Форма 1'!AJ4806),'Форма 1'!$H4806*VLOOKUP('Форма 1'!$F4806,'Придельники с 2022'!$B$4:$X$28,'Форма 1'!AJ$8),"")</f>
        <v/>
      </c>
      <c r="T4806" s="87"/>
    </row>
    <row r="4807" spans="1:20" ht="15.75">
      <c r="A4807" s="187">
        <v>0</v>
      </c>
      <c r="B4807" s="34" t="s">
        <v>1020</v>
      </c>
      <c r="C4807" s="36">
        <f t="shared" ref="C4807:T4807" si="315">SUM(C4808:C4816)</f>
        <v>38014436.761999995</v>
      </c>
      <c r="D4807" s="36">
        <f t="shared" si="315"/>
        <v>704245.30799999996</v>
      </c>
      <c r="E4807" s="36">
        <f t="shared" si="315"/>
        <v>0</v>
      </c>
      <c r="F4807" s="36">
        <f t="shared" si="315"/>
        <v>0</v>
      </c>
      <c r="G4807" s="36">
        <f t="shared" si="315"/>
        <v>319362.79300000001</v>
      </c>
      <c r="H4807" s="36">
        <f t="shared" si="315"/>
        <v>0</v>
      </c>
      <c r="I4807" s="36">
        <f t="shared" si="315"/>
        <v>0</v>
      </c>
      <c r="J4807" s="36">
        <f t="shared" si="315"/>
        <v>7515568.7799999993</v>
      </c>
      <c r="K4807" s="39">
        <f t="shared" si="315"/>
        <v>0</v>
      </c>
      <c r="L4807" s="36">
        <f t="shared" si="315"/>
        <v>0</v>
      </c>
      <c r="M4807" s="36">
        <f t="shared" si="315"/>
        <v>0</v>
      </c>
      <c r="N4807" s="36">
        <f t="shared" si="315"/>
        <v>27947986.016999997</v>
      </c>
      <c r="O4807" s="36">
        <f t="shared" si="315"/>
        <v>1527273.8639999998</v>
      </c>
      <c r="P4807" s="36">
        <f t="shared" si="315"/>
        <v>0</v>
      </c>
      <c r="Q4807" s="36">
        <f t="shared" si="315"/>
        <v>0</v>
      </c>
      <c r="R4807" s="36">
        <f t="shared" si="315"/>
        <v>0</v>
      </c>
      <c r="S4807" s="36">
        <f t="shared" si="315"/>
        <v>0</v>
      </c>
      <c r="T4807" s="36">
        <f t="shared" si="315"/>
        <v>0</v>
      </c>
    </row>
    <row r="4808" spans="1:20">
      <c r="A4808" s="188">
        <f t="shared" si="310"/>
        <v>1</v>
      </c>
      <c r="B4808" s="189" t="s">
        <v>4625</v>
      </c>
      <c r="C4808" s="99">
        <f t="shared" ref="C4808:C4872" si="316">SUM(D4808:J4808,L4808:T4808)</f>
        <v>319362.79300000001</v>
      </c>
      <c r="D4808" s="103" t="str">
        <f>IF(ISNUMBER('Форма 1'!U4808),'Форма 1'!$H4808*VLOOKUP('Форма 1'!$F4808,'Придельники с 2022'!$B$4:$X$28,'Форма 1'!U$8),"")</f>
        <v/>
      </c>
      <c r="E4808" s="103" t="str">
        <f>IF(ISNUMBER('Форма 1'!V4808),'Форма 1'!$H4808*VLOOKUP('Форма 1'!$F4808,'Придельники с 2022'!$B$4:$X$28,'Форма 1'!V$8),"")</f>
        <v/>
      </c>
      <c r="F4808" s="103" t="str">
        <f>IF(ISNUMBER('Форма 1'!W4808),'Форма 1'!$H4808*VLOOKUP('Форма 1'!$F4808,'Придельники с 2022'!$B$4:$X$28,'Форма 1'!W$8),"")</f>
        <v/>
      </c>
      <c r="G4808" s="103">
        <f>IF(ISNUMBER('Форма 1'!X4808),'Форма 1'!$H4808*VLOOKUP('Форма 1'!$F4808,'Придельники с 2022'!$B$4:$X$28,'Форма 1'!X$8),"")</f>
        <v>319362.79300000001</v>
      </c>
      <c r="H4808" s="103" t="str">
        <f>IF(ISNUMBER('Форма 1'!Y4808),'Форма 1'!$H4808*VLOOKUP('Форма 1'!$F4808,'Придельники с 2022'!$B$4:$X$28,'Форма 1'!Y$8),"")</f>
        <v/>
      </c>
      <c r="I4808" s="103" t="str">
        <f>IF(ISNUMBER('Форма 1'!Z4808),'Форма 1'!$H4808*VLOOKUP('Форма 1'!$F4808,'Придельники с 2022'!$B$4:$X$28,'Форма 1'!Z$8),"")</f>
        <v/>
      </c>
      <c r="J4808" s="103" t="str">
        <f>IF(ISNUMBER('Форма 1'!AA4808),'Форма 1'!$H4808*VLOOKUP('Форма 1'!$F4808,'Придельники с 2022'!$B$4:$X$28,'Форма 1'!AA$8),"")</f>
        <v/>
      </c>
      <c r="K4808" s="90"/>
      <c r="L4808" s="87"/>
      <c r="M4808" s="103" t="str">
        <f>IF(ISNUMBER('Форма 1'!AD4808),'Форма 1'!$H4808*VLOOKUP('Форма 1'!$F4808,'Придельники с 2022'!$B$4:$X$28,'Форма 1'!AD$8),"")</f>
        <v/>
      </c>
      <c r="N4808" s="103" t="str">
        <f>IF(ISBLANK('Форма 1'!$AE4808),"",IF('Форма 1'!$AE4808=1,'Форма 1'!$H4808*VLOOKUP('Форма 1'!$F4808,'Придельники с 2022'!$B$4:$X$28,'Форма 1'!$AE$8,0),IF('Форма 1'!$AE4808=2,'Форма 1'!$H4808*VLOOKUP('Форма 1'!$F4808,'Придельники с 2022'!$B$4:$X$28,13,0),IF('Форма 1'!$AE4808=3,'Форма 1'!$H4808*VLOOKUP('Форма 1'!$F4808,'Придельники с 2022'!$B$4:$X$28,12,0)))))</f>
        <v/>
      </c>
      <c r="O4808" s="103" t="str">
        <f>IF(ISNUMBER('Форма 1'!AF4808),'Форма 1'!$H4808*VLOOKUP('Форма 1'!$F4808,'Придельники с 2022'!$B$4:$X$28,'Форма 1'!AF$8),"")</f>
        <v/>
      </c>
      <c r="P4808" s="87"/>
      <c r="Q4808" s="103" t="str">
        <f>IF(ISNUMBER('Форма 1'!AH4808),'Форма 1'!$H4808*VLOOKUP('Форма 1'!$F4808,'Придельники с 2022'!$B$4:$X$28,'Форма 1'!AH$8),"")</f>
        <v/>
      </c>
      <c r="R4808" s="103" t="str">
        <f>IF(ISNUMBER('Форма 1'!AI4808),'Форма 1'!$H4808*VLOOKUP('Форма 1'!$F4808,'Придельники с 2022'!$B$4:$X$28,'Форма 1'!AI$8),"")</f>
        <v/>
      </c>
      <c r="S4808" s="103" t="str">
        <f>IF(ISNUMBER('Форма 1'!AJ4808),'Форма 1'!$H4808*VLOOKUP('Форма 1'!$F4808,'Придельники с 2022'!$B$4:$X$28,'Форма 1'!AJ$8),"")</f>
        <v/>
      </c>
      <c r="T4808" s="87"/>
    </row>
    <row r="4809" spans="1:20">
      <c r="A4809" s="188">
        <f t="shared" si="310"/>
        <v>2</v>
      </c>
      <c r="B4809" s="189" t="s">
        <v>4626</v>
      </c>
      <c r="C4809" s="99">
        <f t="shared" si="316"/>
        <v>436581.75599999999</v>
      </c>
      <c r="D4809" s="103">
        <f>IF(ISNUMBER('Форма 1'!U4809),'Форма 1'!$H4809*VLOOKUP('Форма 1'!$F4809,'Придельники с 2022'!$B$4:$X$28,'Форма 1'!U$8),"")</f>
        <v>436581.75599999999</v>
      </c>
      <c r="E4809" s="103" t="str">
        <f>IF(ISNUMBER('Форма 1'!V4809),'Форма 1'!$H4809*VLOOKUP('Форма 1'!$F4809,'Придельники с 2022'!$B$4:$X$28,'Форма 1'!V$8),"")</f>
        <v/>
      </c>
      <c r="F4809" s="103" t="str">
        <f>IF(ISNUMBER('Форма 1'!W4809),'Форма 1'!$H4809*VLOOKUP('Форма 1'!$F4809,'Придельники с 2022'!$B$4:$X$28,'Форма 1'!W$8),"")</f>
        <v/>
      </c>
      <c r="G4809" s="103" t="str">
        <f>IF(ISNUMBER('Форма 1'!X4809),'Форма 1'!$H4809*VLOOKUP('Форма 1'!$F4809,'Придельники с 2022'!$B$4:$X$28,'Форма 1'!X$8),"")</f>
        <v/>
      </c>
      <c r="H4809" s="103" t="str">
        <f>IF(ISNUMBER('Форма 1'!Y4809),'Форма 1'!$H4809*VLOOKUP('Форма 1'!$F4809,'Придельники с 2022'!$B$4:$X$28,'Форма 1'!Y$8),"")</f>
        <v/>
      </c>
      <c r="I4809" s="103" t="str">
        <f>IF(ISNUMBER('Форма 1'!Z4809),'Форма 1'!$H4809*VLOOKUP('Форма 1'!$F4809,'Придельники с 2022'!$B$4:$X$28,'Форма 1'!Z$8),"")</f>
        <v/>
      </c>
      <c r="J4809" s="103" t="str">
        <f>IF(ISNUMBER('Форма 1'!AA4809),'Форма 1'!$H4809*VLOOKUP('Форма 1'!$F4809,'Придельники с 2022'!$B$4:$X$28,'Форма 1'!AA$8),"")</f>
        <v/>
      </c>
      <c r="K4809" s="92"/>
      <c r="L4809" s="88"/>
      <c r="M4809" s="103" t="str">
        <f>IF(ISNUMBER('Форма 1'!AD4809),'Форма 1'!$H4809*VLOOKUP('Форма 1'!$F4809,'Придельники с 2022'!$B$4:$X$28,'Форма 1'!AD$8),"")</f>
        <v/>
      </c>
      <c r="N4809" s="103" t="str">
        <f>IF(ISBLANK('Форма 1'!$AE4809),"",IF('Форма 1'!$AE4809=1,'Форма 1'!$H4809*VLOOKUP('Форма 1'!$F4809,'Придельники с 2022'!$B$4:$X$28,'Форма 1'!$AE$8,0),IF('Форма 1'!$AE4809=2,'Форма 1'!$H4809*VLOOKUP('Форма 1'!$F4809,'Придельники с 2022'!$B$4:$X$28,13,0),IF('Форма 1'!$AE4809=3,'Форма 1'!$H4809*VLOOKUP('Форма 1'!$F4809,'Придельники с 2022'!$B$4:$X$28,12,0)))))</f>
        <v/>
      </c>
      <c r="O4809" s="103" t="str">
        <f>IF(ISNUMBER('Форма 1'!AF4809),'Форма 1'!$H4809*VLOOKUP('Форма 1'!$F4809,'Придельники с 2022'!$B$4:$X$28,'Форма 1'!AF$8),"")</f>
        <v/>
      </c>
      <c r="P4809" s="88"/>
      <c r="Q4809" s="103" t="str">
        <f>IF(ISNUMBER('Форма 1'!AH4809),'Форма 1'!$H4809*VLOOKUP('Форма 1'!$F4809,'Придельники с 2022'!$B$4:$X$28,'Форма 1'!AH$8),"")</f>
        <v/>
      </c>
      <c r="R4809" s="103" t="str">
        <f>IF(ISNUMBER('Форма 1'!AI4809),'Форма 1'!$H4809*VLOOKUP('Форма 1'!$F4809,'Придельники с 2022'!$B$4:$X$28,'Форма 1'!AI$8),"")</f>
        <v/>
      </c>
      <c r="S4809" s="103" t="str">
        <f>IF(ISNUMBER('Форма 1'!AJ4809),'Форма 1'!$H4809*VLOOKUP('Форма 1'!$F4809,'Придельники с 2022'!$B$4:$X$28,'Форма 1'!AJ$8),"")</f>
        <v/>
      </c>
      <c r="T4809" s="87"/>
    </row>
    <row r="4810" spans="1:20">
      <c r="A4810" s="188">
        <f t="shared" si="310"/>
        <v>3</v>
      </c>
      <c r="B4810" s="189" t="s">
        <v>4627</v>
      </c>
      <c r="C4810" s="99">
        <f t="shared" si="316"/>
        <v>2520016.1599999997</v>
      </c>
      <c r="D4810" s="103" t="str">
        <f>IF(ISNUMBER('Форма 1'!U4810),'Форма 1'!$H4810*VLOOKUP('Форма 1'!$F4810,'Придельники с 2022'!$B$4:$X$28,'Форма 1'!U$8),"")</f>
        <v/>
      </c>
      <c r="E4810" s="103" t="str">
        <f>IF(ISNUMBER('Форма 1'!V4810),'Форма 1'!$H4810*VLOOKUP('Форма 1'!$F4810,'Придельники с 2022'!$B$4:$X$28,'Форма 1'!V$8),"")</f>
        <v/>
      </c>
      <c r="F4810" s="103" t="str">
        <f>IF(ISNUMBER('Форма 1'!W4810),'Форма 1'!$H4810*VLOOKUP('Форма 1'!$F4810,'Придельники с 2022'!$B$4:$X$28,'Форма 1'!W$8),"")</f>
        <v/>
      </c>
      <c r="G4810" s="103" t="str">
        <f>IF(ISNUMBER('Форма 1'!X4810),'Форма 1'!$H4810*VLOOKUP('Форма 1'!$F4810,'Придельники с 2022'!$B$4:$X$28,'Форма 1'!X$8),"")</f>
        <v/>
      </c>
      <c r="H4810" s="103" t="str">
        <f>IF(ISNUMBER('Форма 1'!Y4810),'Форма 1'!$H4810*VLOOKUP('Форма 1'!$F4810,'Придельники с 2022'!$B$4:$X$28,'Форма 1'!Y$8),"")</f>
        <v/>
      </c>
      <c r="I4810" s="103" t="str">
        <f>IF(ISNUMBER('Форма 1'!Z4810),'Форма 1'!$H4810*VLOOKUP('Форма 1'!$F4810,'Придельники с 2022'!$B$4:$X$28,'Форма 1'!Z$8),"")</f>
        <v/>
      </c>
      <c r="J4810" s="103">
        <f>IF(ISNUMBER('Форма 1'!AA4810),'Форма 1'!$H4810*VLOOKUP('Форма 1'!$F4810,'Придельники с 2022'!$B$4:$X$28,'Форма 1'!AA$8),"")</f>
        <v>2520016.1599999997</v>
      </c>
      <c r="K4810" s="90"/>
      <c r="L4810" s="87"/>
      <c r="M4810" s="103" t="str">
        <f>IF(ISNUMBER('Форма 1'!AD4810),'Форма 1'!$H4810*VLOOKUP('Форма 1'!$F4810,'Придельники с 2022'!$B$4:$X$28,'Форма 1'!AD$8),"")</f>
        <v/>
      </c>
      <c r="N4810" s="103" t="str">
        <f>IF(ISBLANK('Форма 1'!$AE4810),"",IF('Форма 1'!$AE4810=1,'Форма 1'!$H4810*VLOOKUP('Форма 1'!$F4810,'Придельники с 2022'!$B$4:$X$28,'Форма 1'!$AE$8,0),IF('Форма 1'!$AE4810=2,'Форма 1'!$H4810*VLOOKUP('Форма 1'!$F4810,'Придельники с 2022'!$B$4:$X$28,13,0),IF('Форма 1'!$AE4810=3,'Форма 1'!$H4810*VLOOKUP('Форма 1'!$F4810,'Придельники с 2022'!$B$4:$X$28,12,0)))))</f>
        <v/>
      </c>
      <c r="O4810" s="103" t="str">
        <f>IF(ISNUMBER('Форма 1'!AF4810),'Форма 1'!$H4810*VLOOKUP('Форма 1'!$F4810,'Придельники с 2022'!$B$4:$X$28,'Форма 1'!AF$8),"")</f>
        <v/>
      </c>
      <c r="P4810" s="87"/>
      <c r="Q4810" s="103" t="str">
        <f>IF(ISNUMBER('Форма 1'!AH4810),'Форма 1'!$H4810*VLOOKUP('Форма 1'!$F4810,'Придельники с 2022'!$B$4:$X$28,'Форма 1'!AH$8),"")</f>
        <v/>
      </c>
      <c r="R4810" s="103" t="str">
        <f>IF(ISNUMBER('Форма 1'!AI4810),'Форма 1'!$H4810*VLOOKUP('Форма 1'!$F4810,'Придельники с 2022'!$B$4:$X$28,'Форма 1'!AI$8),"")</f>
        <v/>
      </c>
      <c r="S4810" s="103" t="str">
        <f>IF(ISNUMBER('Форма 1'!AJ4810),'Форма 1'!$H4810*VLOOKUP('Форма 1'!$F4810,'Придельники с 2022'!$B$4:$X$28,'Форма 1'!AJ$8),"")</f>
        <v/>
      </c>
      <c r="T4810" s="87"/>
    </row>
    <row r="4811" spans="1:20">
      <c r="A4811" s="188">
        <f>A4810+1</f>
        <v>4</v>
      </c>
      <c r="B4811" s="189" t="s">
        <v>4628</v>
      </c>
      <c r="C4811" s="99">
        <f t="shared" si="316"/>
        <v>13991379.051999997</v>
      </c>
      <c r="D4811" s="103" t="str">
        <f>IF(ISNUMBER('Форма 1'!U4811),'Форма 1'!$H4811*VLOOKUP('Форма 1'!$F4811,'Придельники с 2022'!$B$4:$X$28,'Форма 1'!U$8),"")</f>
        <v/>
      </c>
      <c r="E4811" s="103" t="str">
        <f>IF(ISNUMBER('Форма 1'!V4811),'Форма 1'!$H4811*VLOOKUP('Форма 1'!$F4811,'Придельники с 2022'!$B$4:$X$28,'Форма 1'!V$8),"")</f>
        <v/>
      </c>
      <c r="F4811" s="103" t="str">
        <f>IF(ISNUMBER('Форма 1'!W4811),'Форма 1'!$H4811*VLOOKUP('Форма 1'!$F4811,'Придельники с 2022'!$B$4:$X$28,'Форма 1'!W$8),"")</f>
        <v/>
      </c>
      <c r="G4811" s="103" t="str">
        <f>IF(ISNUMBER('Форма 1'!X4811),'Форма 1'!$H4811*VLOOKUP('Форма 1'!$F4811,'Придельники с 2022'!$B$4:$X$28,'Форма 1'!X$8),"")</f>
        <v/>
      </c>
      <c r="H4811" s="103" t="str">
        <f>IF(ISNUMBER('Форма 1'!Y4811),'Форма 1'!$H4811*VLOOKUP('Форма 1'!$F4811,'Придельники с 2022'!$B$4:$X$28,'Форма 1'!Y$8),"")</f>
        <v/>
      </c>
      <c r="I4811" s="103" t="str">
        <f>IF(ISNUMBER('Форма 1'!Z4811),'Форма 1'!$H4811*VLOOKUP('Форма 1'!$F4811,'Придельники с 2022'!$B$4:$X$28,'Форма 1'!Z$8),"")</f>
        <v/>
      </c>
      <c r="J4811" s="103" t="str">
        <f>IF(ISNUMBER('Форма 1'!AA4811),'Форма 1'!$H4811*VLOOKUP('Форма 1'!$F4811,'Придельники с 2022'!$B$4:$X$28,'Форма 1'!AA$8),"")</f>
        <v/>
      </c>
      <c r="K4811" s="90"/>
      <c r="L4811" s="87"/>
      <c r="M4811" s="103" t="str">
        <f>IF(ISNUMBER('Форма 1'!AD4811),'Форма 1'!$H4811*VLOOKUP('Форма 1'!$F4811,'Придельники с 2022'!$B$4:$X$28,'Форма 1'!AD$8),"")</f>
        <v/>
      </c>
      <c r="N4811" s="103">
        <f>IF(ISBLANK('Форма 1'!$AE4811),"",IF('Форма 1'!$AE4811=1,'Форма 1'!$H4811*VLOOKUP('Форма 1'!$F4811,'Придельники с 2022'!$B$4:$X$28,'Форма 1'!$AE$8,0),IF('Форма 1'!$AE4811=2,'Форма 1'!$H4811*VLOOKUP('Форма 1'!$F4811,'Придельники с 2022'!$B$4:$X$28,13,0),IF('Форма 1'!$AE4811=3,'Форма 1'!$H4811*VLOOKUP('Форма 1'!$F4811,'Придельники с 2022'!$B$4:$X$28,12,0)))))</f>
        <v>13991379.051999997</v>
      </c>
      <c r="O4811" s="103" t="str">
        <f>IF(ISNUMBER('Форма 1'!AF4811),'Форма 1'!$H4811*VLOOKUP('Форма 1'!$F4811,'Придельники с 2022'!$B$4:$X$28,'Форма 1'!AF$8),"")</f>
        <v/>
      </c>
      <c r="P4811" s="87"/>
      <c r="Q4811" s="103" t="str">
        <f>IF(ISNUMBER('Форма 1'!AH4811),'Форма 1'!$H4811*VLOOKUP('Форма 1'!$F4811,'Придельники с 2022'!$B$4:$X$28,'Форма 1'!AH$8),"")</f>
        <v/>
      </c>
      <c r="R4811" s="103" t="str">
        <f>IF(ISNUMBER('Форма 1'!AI4811),'Форма 1'!$H4811*VLOOKUP('Форма 1'!$F4811,'Придельники с 2022'!$B$4:$X$28,'Форма 1'!AI$8),"")</f>
        <v/>
      </c>
      <c r="S4811" s="103" t="str">
        <f>IF(ISNUMBER('Форма 1'!AJ4811),'Форма 1'!$H4811*VLOOKUP('Форма 1'!$F4811,'Придельники с 2022'!$B$4:$X$28,'Форма 1'!AJ$8),"")</f>
        <v/>
      </c>
      <c r="T4811" s="87"/>
    </row>
    <row r="4812" spans="1:20">
      <c r="A4812" s="188">
        <f t="shared" si="310"/>
        <v>5</v>
      </c>
      <c r="B4812" s="189" t="s">
        <v>1039</v>
      </c>
      <c r="C4812" s="99">
        <f t="shared" si="316"/>
        <v>6993745.4299999997</v>
      </c>
      <c r="D4812" s="103" t="str">
        <f>IF(ISNUMBER('Форма 1'!U4812),'Форма 1'!$H4812*VLOOKUP('Форма 1'!$F4812,'Придельники с 2022'!$B$4:$X$28,'Форма 1'!U$8),"")</f>
        <v/>
      </c>
      <c r="E4812" s="103" t="str">
        <f>IF(ISNUMBER('Форма 1'!V4812),'Форма 1'!$H4812*VLOOKUP('Форма 1'!$F4812,'Придельники с 2022'!$B$4:$X$28,'Форма 1'!V$8),"")</f>
        <v/>
      </c>
      <c r="F4812" s="103" t="str">
        <f>IF(ISNUMBER('Форма 1'!W4812),'Форма 1'!$H4812*VLOOKUP('Форма 1'!$F4812,'Придельники с 2022'!$B$4:$X$28,'Форма 1'!W$8),"")</f>
        <v/>
      </c>
      <c r="G4812" s="103" t="str">
        <f>IF(ISNUMBER('Форма 1'!X4812),'Форма 1'!$H4812*VLOOKUP('Форма 1'!$F4812,'Придельники с 2022'!$B$4:$X$28,'Форма 1'!X$8),"")</f>
        <v/>
      </c>
      <c r="H4812" s="103" t="str">
        <f>IF(ISNUMBER('Форма 1'!Y4812),'Форма 1'!$H4812*VLOOKUP('Форма 1'!$F4812,'Придельники с 2022'!$B$4:$X$28,'Форма 1'!Y$8),"")</f>
        <v/>
      </c>
      <c r="I4812" s="103" t="str">
        <f>IF(ISNUMBER('Форма 1'!Z4812),'Форма 1'!$H4812*VLOOKUP('Форма 1'!$F4812,'Придельники с 2022'!$B$4:$X$28,'Форма 1'!Z$8),"")</f>
        <v/>
      </c>
      <c r="J4812" s="103" t="str">
        <f>IF(ISNUMBER('Форма 1'!AA4812),'Форма 1'!$H4812*VLOOKUP('Форма 1'!$F4812,'Придельники с 2022'!$B$4:$X$28,'Форма 1'!AA$8),"")</f>
        <v/>
      </c>
      <c r="K4812" s="90"/>
      <c r="L4812" s="87"/>
      <c r="M4812" s="103" t="str">
        <f>IF(ISNUMBER('Форма 1'!AD4812),'Форма 1'!$H4812*VLOOKUP('Форма 1'!$F4812,'Придельники с 2022'!$B$4:$X$28,'Форма 1'!AD$8),"")</f>
        <v/>
      </c>
      <c r="N4812" s="103">
        <f>IF(ISBLANK('Форма 1'!$AE4812),"",IF('Форма 1'!$AE4812=1,'Форма 1'!$H4812*VLOOKUP('Форма 1'!$F4812,'Придельники с 2022'!$B$4:$X$28,'Форма 1'!$AE$8,0),IF('Форма 1'!$AE4812=2,'Форма 1'!$H4812*VLOOKUP('Форма 1'!$F4812,'Придельники с 2022'!$B$4:$X$28,13,0),IF('Форма 1'!$AE4812=3,'Форма 1'!$H4812*VLOOKUP('Форма 1'!$F4812,'Придельники с 2022'!$B$4:$X$28,12,0)))))</f>
        <v>6993745.4299999997</v>
      </c>
      <c r="O4812" s="103" t="str">
        <f>IF(ISNUMBER('Форма 1'!AF4812),'Форма 1'!$H4812*VLOOKUP('Форма 1'!$F4812,'Придельники с 2022'!$B$4:$X$28,'Форма 1'!AF$8),"")</f>
        <v/>
      </c>
      <c r="P4812" s="87"/>
      <c r="Q4812" s="103" t="str">
        <f>IF(ISNUMBER('Форма 1'!AH4812),'Форма 1'!$H4812*VLOOKUP('Форма 1'!$F4812,'Придельники с 2022'!$B$4:$X$28,'Форма 1'!AH$8),"")</f>
        <v/>
      </c>
      <c r="R4812" s="103" t="str">
        <f>IF(ISNUMBER('Форма 1'!AI4812),'Форма 1'!$H4812*VLOOKUP('Форма 1'!$F4812,'Придельники с 2022'!$B$4:$X$28,'Форма 1'!AI$8),"")</f>
        <v/>
      </c>
      <c r="S4812" s="103" t="str">
        <f>IF(ISNUMBER('Форма 1'!AJ4812),'Форма 1'!$H4812*VLOOKUP('Форма 1'!$F4812,'Придельники с 2022'!$B$4:$X$28,'Форма 1'!AJ$8),"")</f>
        <v/>
      </c>
      <c r="T4812" s="87"/>
    </row>
    <row r="4813" spans="1:20">
      <c r="A4813" s="188">
        <f t="shared" si="310"/>
        <v>6</v>
      </c>
      <c r="B4813" s="189" t="s">
        <v>1040</v>
      </c>
      <c r="C4813" s="99">
        <f t="shared" si="316"/>
        <v>6962861.5350000001</v>
      </c>
      <c r="D4813" s="103" t="str">
        <f>IF(ISNUMBER('Форма 1'!U4813),'Форма 1'!$H4813*VLOOKUP('Форма 1'!$F4813,'Придельники с 2022'!$B$4:$X$28,'Форма 1'!U$8),"")</f>
        <v/>
      </c>
      <c r="E4813" s="103" t="str">
        <f>IF(ISNUMBER('Форма 1'!V4813),'Форма 1'!$H4813*VLOOKUP('Форма 1'!$F4813,'Придельники с 2022'!$B$4:$X$28,'Форма 1'!V$8),"")</f>
        <v/>
      </c>
      <c r="F4813" s="103" t="str">
        <f>IF(ISNUMBER('Форма 1'!W4813),'Форма 1'!$H4813*VLOOKUP('Форма 1'!$F4813,'Придельники с 2022'!$B$4:$X$28,'Форма 1'!W$8),"")</f>
        <v/>
      </c>
      <c r="G4813" s="103" t="str">
        <f>IF(ISNUMBER('Форма 1'!X4813),'Форма 1'!$H4813*VLOOKUP('Форма 1'!$F4813,'Придельники с 2022'!$B$4:$X$28,'Форма 1'!X$8),"")</f>
        <v/>
      </c>
      <c r="H4813" s="103" t="str">
        <f>IF(ISNUMBER('Форма 1'!Y4813),'Форма 1'!$H4813*VLOOKUP('Форма 1'!$F4813,'Придельники с 2022'!$B$4:$X$28,'Форма 1'!Y$8),"")</f>
        <v/>
      </c>
      <c r="I4813" s="103" t="str">
        <f>IF(ISNUMBER('Форма 1'!Z4813),'Форма 1'!$H4813*VLOOKUP('Форма 1'!$F4813,'Придельники с 2022'!$B$4:$X$28,'Форма 1'!Z$8),"")</f>
        <v/>
      </c>
      <c r="J4813" s="103" t="str">
        <f>IF(ISNUMBER('Форма 1'!AA4813),'Форма 1'!$H4813*VLOOKUP('Форма 1'!$F4813,'Придельники с 2022'!$B$4:$X$28,'Форма 1'!AA$8),"")</f>
        <v/>
      </c>
      <c r="K4813" s="90"/>
      <c r="L4813" s="87"/>
      <c r="M4813" s="103" t="str">
        <f>IF(ISNUMBER('Форма 1'!AD4813),'Форма 1'!$H4813*VLOOKUP('Форма 1'!$F4813,'Придельники с 2022'!$B$4:$X$28,'Форма 1'!AD$8),"")</f>
        <v/>
      </c>
      <c r="N4813" s="103">
        <f>IF(ISBLANK('Форма 1'!$AE4813),"",IF('Форма 1'!$AE4813=1,'Форма 1'!$H4813*VLOOKUP('Форма 1'!$F4813,'Придельники с 2022'!$B$4:$X$28,'Форма 1'!$AE$8,0),IF('Форма 1'!$AE4813=2,'Форма 1'!$H4813*VLOOKUP('Форма 1'!$F4813,'Придельники с 2022'!$B$4:$X$28,13,0),IF('Форма 1'!$AE4813=3,'Форма 1'!$H4813*VLOOKUP('Форма 1'!$F4813,'Придельники с 2022'!$B$4:$X$28,12,0)))))</f>
        <v>6962861.5350000001</v>
      </c>
      <c r="O4813" s="103" t="str">
        <f>IF(ISNUMBER('Форма 1'!AF4813),'Форма 1'!$H4813*VLOOKUP('Форма 1'!$F4813,'Придельники с 2022'!$B$4:$X$28,'Форма 1'!AF$8),"")</f>
        <v/>
      </c>
      <c r="P4813" s="87"/>
      <c r="Q4813" s="103" t="str">
        <f>IF(ISNUMBER('Форма 1'!AH4813),'Форма 1'!$H4813*VLOOKUP('Форма 1'!$F4813,'Придельники с 2022'!$B$4:$X$28,'Форма 1'!AH$8),"")</f>
        <v/>
      </c>
      <c r="R4813" s="103" t="str">
        <f>IF(ISNUMBER('Форма 1'!AI4813),'Форма 1'!$H4813*VLOOKUP('Форма 1'!$F4813,'Придельники с 2022'!$B$4:$X$28,'Форма 1'!AI$8),"")</f>
        <v/>
      </c>
      <c r="S4813" s="103" t="str">
        <f>IF(ISNUMBER('Форма 1'!AJ4813),'Форма 1'!$H4813*VLOOKUP('Форма 1'!$F4813,'Придельники с 2022'!$B$4:$X$28,'Форма 1'!AJ$8),"")</f>
        <v/>
      </c>
      <c r="T4813" s="87"/>
    </row>
    <row r="4814" spans="1:20">
      <c r="A4814" s="188">
        <f t="shared" si="310"/>
        <v>7</v>
      </c>
      <c r="B4814" s="189" t="s">
        <v>4629</v>
      </c>
      <c r="C4814" s="99">
        <f t="shared" si="316"/>
        <v>4995552.6199999992</v>
      </c>
      <c r="D4814" s="103" t="str">
        <f>IF(ISNUMBER('Форма 1'!U4814),'Форма 1'!$H4814*VLOOKUP('Форма 1'!$F4814,'Придельники с 2022'!$B$4:$X$28,'Форма 1'!U$8),"")</f>
        <v/>
      </c>
      <c r="E4814" s="103" t="str">
        <f>IF(ISNUMBER('Форма 1'!V4814),'Форма 1'!$H4814*VLOOKUP('Форма 1'!$F4814,'Придельники с 2022'!$B$4:$X$28,'Форма 1'!V$8),"")</f>
        <v/>
      </c>
      <c r="F4814" s="103" t="str">
        <f>IF(ISNUMBER('Форма 1'!W4814),'Форма 1'!$H4814*VLOOKUP('Форма 1'!$F4814,'Придельники с 2022'!$B$4:$X$28,'Форма 1'!W$8),"")</f>
        <v/>
      </c>
      <c r="G4814" s="103" t="str">
        <f>IF(ISNUMBER('Форма 1'!X4814),'Форма 1'!$H4814*VLOOKUP('Форма 1'!$F4814,'Придельники с 2022'!$B$4:$X$28,'Форма 1'!X$8),"")</f>
        <v/>
      </c>
      <c r="H4814" s="103" t="str">
        <f>IF(ISNUMBER('Форма 1'!Y4814),'Форма 1'!$H4814*VLOOKUP('Форма 1'!$F4814,'Придельники с 2022'!$B$4:$X$28,'Форма 1'!Y$8),"")</f>
        <v/>
      </c>
      <c r="I4814" s="103" t="str">
        <f>IF(ISNUMBER('Форма 1'!Z4814),'Форма 1'!$H4814*VLOOKUP('Форма 1'!$F4814,'Придельники с 2022'!$B$4:$X$28,'Форма 1'!Z$8),"")</f>
        <v/>
      </c>
      <c r="J4814" s="103">
        <f>IF(ISNUMBER('Форма 1'!AA4814),'Форма 1'!$H4814*VLOOKUP('Форма 1'!$F4814,'Придельники с 2022'!$B$4:$X$28,'Форма 1'!AA$8),"")</f>
        <v>4995552.6199999992</v>
      </c>
      <c r="K4814" s="90"/>
      <c r="L4814" s="87"/>
      <c r="M4814" s="103" t="str">
        <f>IF(ISNUMBER('Форма 1'!AD4814),'Форма 1'!$H4814*VLOOKUP('Форма 1'!$F4814,'Придельники с 2022'!$B$4:$X$28,'Форма 1'!AD$8),"")</f>
        <v/>
      </c>
      <c r="N4814" s="103" t="str">
        <f>IF(ISBLANK('Форма 1'!$AE4814),"",IF('Форма 1'!$AE4814=1,'Форма 1'!$H4814*VLOOKUP('Форма 1'!$F4814,'Придельники с 2022'!$B$4:$X$28,'Форма 1'!$AE$8,0),IF('Форма 1'!$AE4814=2,'Форма 1'!$H4814*VLOOKUP('Форма 1'!$F4814,'Придельники с 2022'!$B$4:$X$28,13,0),IF('Форма 1'!$AE4814=3,'Форма 1'!$H4814*VLOOKUP('Форма 1'!$F4814,'Придельники с 2022'!$B$4:$X$28,12,0)))))</f>
        <v/>
      </c>
      <c r="O4814" s="103" t="str">
        <f>IF(ISNUMBER('Форма 1'!AF4814),'Форма 1'!$H4814*VLOOKUP('Форма 1'!$F4814,'Придельники с 2022'!$B$4:$X$28,'Форма 1'!AF$8),"")</f>
        <v/>
      </c>
      <c r="P4814" s="87"/>
      <c r="Q4814" s="103" t="str">
        <f>IF(ISNUMBER('Форма 1'!AH4814),'Форма 1'!$H4814*VLOOKUP('Форма 1'!$F4814,'Придельники с 2022'!$B$4:$X$28,'Форма 1'!AH$8),"")</f>
        <v/>
      </c>
      <c r="R4814" s="103" t="str">
        <f>IF(ISNUMBER('Форма 1'!AI4814),'Форма 1'!$H4814*VLOOKUP('Форма 1'!$F4814,'Придельники с 2022'!$B$4:$X$28,'Форма 1'!AI$8),"")</f>
        <v/>
      </c>
      <c r="S4814" s="103" t="str">
        <f>IF(ISNUMBER('Форма 1'!AJ4814),'Форма 1'!$H4814*VLOOKUP('Форма 1'!$F4814,'Придельники с 2022'!$B$4:$X$28,'Форма 1'!AJ$8),"")</f>
        <v/>
      </c>
      <c r="T4814" s="87"/>
    </row>
    <row r="4815" spans="1:20">
      <c r="A4815" s="188">
        <f t="shared" si="310"/>
        <v>8</v>
      </c>
      <c r="B4815" s="189" t="s">
        <v>4630</v>
      </c>
      <c r="C4815" s="99">
        <f t="shared" si="316"/>
        <v>1527273.8639999998</v>
      </c>
      <c r="D4815" s="103" t="str">
        <f>IF(ISNUMBER('Форма 1'!U4815),'Форма 1'!$H4815*VLOOKUP('Форма 1'!$F4815,'Придельники с 2022'!$B$4:$X$28,'Форма 1'!U$8),"")</f>
        <v/>
      </c>
      <c r="E4815" s="103" t="str">
        <f>IF(ISNUMBER('Форма 1'!V4815),'Форма 1'!$H4815*VLOOKUP('Форма 1'!$F4815,'Придельники с 2022'!$B$4:$X$28,'Форма 1'!V$8),"")</f>
        <v/>
      </c>
      <c r="F4815" s="103" t="str">
        <f>IF(ISNUMBER('Форма 1'!W4815),'Форма 1'!$H4815*VLOOKUP('Форма 1'!$F4815,'Придельники с 2022'!$B$4:$X$28,'Форма 1'!W$8),"")</f>
        <v/>
      </c>
      <c r="G4815" s="103" t="str">
        <f>IF(ISNUMBER('Форма 1'!X4815),'Форма 1'!$H4815*VLOOKUP('Форма 1'!$F4815,'Придельники с 2022'!$B$4:$X$28,'Форма 1'!X$8),"")</f>
        <v/>
      </c>
      <c r="H4815" s="103" t="str">
        <f>IF(ISNUMBER('Форма 1'!Y4815),'Форма 1'!$H4815*VLOOKUP('Форма 1'!$F4815,'Придельники с 2022'!$B$4:$X$28,'Форма 1'!Y$8),"")</f>
        <v/>
      </c>
      <c r="I4815" s="103" t="str">
        <f>IF(ISNUMBER('Форма 1'!Z4815),'Форма 1'!$H4815*VLOOKUP('Форма 1'!$F4815,'Придельники с 2022'!$B$4:$X$28,'Форма 1'!Z$8),"")</f>
        <v/>
      </c>
      <c r="J4815" s="103" t="str">
        <f>IF(ISNUMBER('Форма 1'!AA4815),'Форма 1'!$H4815*VLOOKUP('Форма 1'!$F4815,'Придельники с 2022'!$B$4:$X$28,'Форма 1'!AA$8),"")</f>
        <v/>
      </c>
      <c r="K4815" s="90"/>
      <c r="L4815" s="87"/>
      <c r="M4815" s="103" t="str">
        <f>IF(ISNUMBER('Форма 1'!AD4815),'Форма 1'!$H4815*VLOOKUP('Форма 1'!$F4815,'Придельники с 2022'!$B$4:$X$28,'Форма 1'!AD$8),"")</f>
        <v/>
      </c>
      <c r="N4815" s="103" t="str">
        <f>IF(ISBLANK('Форма 1'!$AE4815),"",IF('Форма 1'!$AE4815=1,'Форма 1'!$H4815*VLOOKUP('Форма 1'!$F4815,'Придельники с 2022'!$B$4:$X$28,'Форма 1'!$AE$8,0),IF('Форма 1'!$AE4815=2,'Форма 1'!$H4815*VLOOKUP('Форма 1'!$F4815,'Придельники с 2022'!$B$4:$X$28,13,0),IF('Форма 1'!$AE4815=3,'Форма 1'!$H4815*VLOOKUP('Форма 1'!$F4815,'Придельники с 2022'!$B$4:$X$28,12,0)))))</f>
        <v/>
      </c>
      <c r="O4815" s="103">
        <f>IF(ISNUMBER('Форма 1'!AF4815),'Форма 1'!$H4815*VLOOKUP('Форма 1'!$F4815,'Придельники с 2022'!$B$4:$X$28,'Форма 1'!AF$8),"")</f>
        <v>1527273.8639999998</v>
      </c>
      <c r="P4815" s="87"/>
      <c r="Q4815" s="103" t="str">
        <f>IF(ISNUMBER('Форма 1'!AH4815),'Форма 1'!$H4815*VLOOKUP('Форма 1'!$F4815,'Придельники с 2022'!$B$4:$X$28,'Форма 1'!AH$8),"")</f>
        <v/>
      </c>
      <c r="R4815" s="103" t="str">
        <f>IF(ISNUMBER('Форма 1'!AI4815),'Форма 1'!$H4815*VLOOKUP('Форма 1'!$F4815,'Придельники с 2022'!$B$4:$X$28,'Форма 1'!AI$8),"")</f>
        <v/>
      </c>
      <c r="S4815" s="103" t="str">
        <f>IF(ISNUMBER('Форма 1'!AJ4815),'Форма 1'!$H4815*VLOOKUP('Форма 1'!$F4815,'Придельники с 2022'!$B$4:$X$28,'Форма 1'!AJ$8),"")</f>
        <v/>
      </c>
      <c r="T4815" s="87"/>
    </row>
    <row r="4816" spans="1:20">
      <c r="A4816" s="188">
        <f t="shared" si="310"/>
        <v>9</v>
      </c>
      <c r="B4816" s="189" t="s">
        <v>4631</v>
      </c>
      <c r="C4816" s="99">
        <f t="shared" si="316"/>
        <v>267663.55200000003</v>
      </c>
      <c r="D4816" s="103">
        <f>IF(ISNUMBER('Форма 1'!U4816),'Форма 1'!$H4816*VLOOKUP('Форма 1'!$F4816,'Придельники с 2022'!$B$4:$X$28,'Форма 1'!U$8),"")</f>
        <v>267663.55200000003</v>
      </c>
      <c r="E4816" s="103" t="str">
        <f>IF(ISNUMBER('Форма 1'!V4816),'Форма 1'!$H4816*VLOOKUP('Форма 1'!$F4816,'Придельники с 2022'!$B$4:$X$28,'Форма 1'!V$8),"")</f>
        <v/>
      </c>
      <c r="F4816" s="103" t="str">
        <f>IF(ISNUMBER('Форма 1'!W4816),'Форма 1'!$H4816*VLOOKUP('Форма 1'!$F4816,'Придельники с 2022'!$B$4:$X$28,'Форма 1'!W$8),"")</f>
        <v/>
      </c>
      <c r="G4816" s="103" t="str">
        <f>IF(ISNUMBER('Форма 1'!X4816),'Форма 1'!$H4816*VLOOKUP('Форма 1'!$F4816,'Придельники с 2022'!$B$4:$X$28,'Форма 1'!X$8),"")</f>
        <v/>
      </c>
      <c r="H4816" s="103" t="str">
        <f>IF(ISNUMBER('Форма 1'!Y4816),'Форма 1'!$H4816*VLOOKUP('Форма 1'!$F4816,'Придельники с 2022'!$B$4:$X$28,'Форма 1'!Y$8),"")</f>
        <v/>
      </c>
      <c r="I4816" s="103" t="str">
        <f>IF(ISNUMBER('Форма 1'!Z4816),'Форма 1'!$H4816*VLOOKUP('Форма 1'!$F4816,'Придельники с 2022'!$B$4:$X$28,'Форма 1'!Z$8),"")</f>
        <v/>
      </c>
      <c r="J4816" s="103" t="str">
        <f>IF(ISNUMBER('Форма 1'!AA4816),'Форма 1'!$H4816*VLOOKUP('Форма 1'!$F4816,'Придельники с 2022'!$B$4:$X$28,'Форма 1'!AA$8),"")</f>
        <v/>
      </c>
      <c r="K4816" s="90"/>
      <c r="L4816" s="87"/>
      <c r="M4816" s="103" t="str">
        <f>IF(ISNUMBER('Форма 1'!AD4816),'Форма 1'!$H4816*VLOOKUP('Форма 1'!$F4816,'Придельники с 2022'!$B$4:$X$28,'Форма 1'!AD$8),"")</f>
        <v/>
      </c>
      <c r="N4816" s="103" t="str">
        <f>IF(ISBLANK('Форма 1'!$AE4816),"",IF('Форма 1'!$AE4816=1,'Форма 1'!$H4816*VLOOKUP('Форма 1'!$F4816,'Придельники с 2022'!$B$4:$X$28,'Форма 1'!$AE$8,0),IF('Форма 1'!$AE4816=2,'Форма 1'!$H4816*VLOOKUP('Форма 1'!$F4816,'Придельники с 2022'!$B$4:$X$28,13,0),IF('Форма 1'!$AE4816=3,'Форма 1'!$H4816*VLOOKUP('Форма 1'!$F4816,'Придельники с 2022'!$B$4:$X$28,12,0)))))</f>
        <v/>
      </c>
      <c r="O4816" s="103" t="str">
        <f>IF(ISNUMBER('Форма 1'!AF4816),'Форма 1'!$H4816*VLOOKUP('Форма 1'!$F4816,'Придельники с 2022'!$B$4:$X$28,'Форма 1'!AF$8),"")</f>
        <v/>
      </c>
      <c r="P4816" s="87"/>
      <c r="Q4816" s="103" t="str">
        <f>IF(ISNUMBER('Форма 1'!AH4816),'Форма 1'!$H4816*VLOOKUP('Форма 1'!$F4816,'Придельники с 2022'!$B$4:$X$28,'Форма 1'!AH$8),"")</f>
        <v/>
      </c>
      <c r="R4816" s="103" t="str">
        <f>IF(ISNUMBER('Форма 1'!AI4816),'Форма 1'!$H4816*VLOOKUP('Форма 1'!$F4816,'Придельники с 2022'!$B$4:$X$28,'Форма 1'!AI$8),"")</f>
        <v/>
      </c>
      <c r="S4816" s="103" t="str">
        <f>IF(ISNUMBER('Форма 1'!AJ4816),'Форма 1'!$H4816*VLOOKUP('Форма 1'!$F4816,'Придельники с 2022'!$B$4:$X$28,'Форма 1'!AJ$8),"")</f>
        <v/>
      </c>
      <c r="T4816" s="87"/>
    </row>
    <row r="4817" spans="1:20" ht="15.75">
      <c r="A4817" s="187">
        <v>0</v>
      </c>
      <c r="B4817" s="34" t="s">
        <v>1059</v>
      </c>
      <c r="C4817" s="36">
        <f>SUM(C4818:C4821)</f>
        <v>22225601.950000003</v>
      </c>
      <c r="D4817" s="36">
        <f t="shared" ref="D4817:T4817" si="317">SUM(D4818:D4821)</f>
        <v>0</v>
      </c>
      <c r="E4817" s="36">
        <f t="shared" si="317"/>
        <v>0</v>
      </c>
      <c r="F4817" s="36">
        <f t="shared" si="317"/>
        <v>0</v>
      </c>
      <c r="G4817" s="36">
        <f t="shared" si="317"/>
        <v>0</v>
      </c>
      <c r="H4817" s="36">
        <f t="shared" si="317"/>
        <v>0</v>
      </c>
      <c r="I4817" s="36">
        <f t="shared" si="317"/>
        <v>0</v>
      </c>
      <c r="J4817" s="36">
        <f t="shared" si="317"/>
        <v>0</v>
      </c>
      <c r="K4817" s="39">
        <f t="shared" si="317"/>
        <v>0</v>
      </c>
      <c r="L4817" s="36">
        <f t="shared" si="317"/>
        <v>0</v>
      </c>
      <c r="M4817" s="36">
        <f t="shared" si="317"/>
        <v>18306224.806000002</v>
      </c>
      <c r="N4817" s="36">
        <f t="shared" si="317"/>
        <v>3041772.3</v>
      </c>
      <c r="O4817" s="36">
        <f t="shared" si="317"/>
        <v>877604.84400000004</v>
      </c>
      <c r="P4817" s="36">
        <f t="shared" si="317"/>
        <v>0</v>
      </c>
      <c r="Q4817" s="36">
        <f t="shared" si="317"/>
        <v>0</v>
      </c>
      <c r="R4817" s="36">
        <f t="shared" si="317"/>
        <v>0</v>
      </c>
      <c r="S4817" s="36">
        <f t="shared" si="317"/>
        <v>0</v>
      </c>
      <c r="T4817" s="36">
        <f t="shared" si="317"/>
        <v>0</v>
      </c>
    </row>
    <row r="4818" spans="1:20" ht="15.75">
      <c r="A4818" s="188">
        <f t="shared" si="310"/>
        <v>1</v>
      </c>
      <c r="B4818" s="144" t="s">
        <v>4632</v>
      </c>
      <c r="C4818" s="99">
        <f t="shared" si="316"/>
        <v>8628411.6919999998</v>
      </c>
      <c r="D4818" s="103" t="str">
        <f>IF(ISNUMBER('Форма 1'!U4818),'Форма 1'!$H4818*VLOOKUP('Форма 1'!$F4818,'Придельники с 2022'!$B$4:$X$28,'Форма 1'!U$8),"")</f>
        <v/>
      </c>
      <c r="E4818" s="103" t="str">
        <f>IF(ISNUMBER('Форма 1'!V4818),'Форма 1'!$H4818*VLOOKUP('Форма 1'!$F4818,'Придельники с 2022'!$B$4:$X$28,'Форма 1'!V$8),"")</f>
        <v/>
      </c>
      <c r="F4818" s="103" t="str">
        <f>IF(ISNUMBER('Форма 1'!W4818),'Форма 1'!$H4818*VLOOKUP('Форма 1'!$F4818,'Придельники с 2022'!$B$4:$X$28,'Форма 1'!W$8),"")</f>
        <v/>
      </c>
      <c r="G4818" s="103" t="str">
        <f>IF(ISNUMBER('Форма 1'!X4818),'Форма 1'!$H4818*VLOOKUP('Форма 1'!$F4818,'Придельники с 2022'!$B$4:$X$28,'Форма 1'!X$8),"")</f>
        <v/>
      </c>
      <c r="H4818" s="103" t="str">
        <f>IF(ISNUMBER('Форма 1'!Y4818),'Форма 1'!$H4818*VLOOKUP('Форма 1'!$F4818,'Придельники с 2022'!$B$4:$X$28,'Форма 1'!Y$8),"")</f>
        <v/>
      </c>
      <c r="I4818" s="103" t="str">
        <f>IF(ISNUMBER('Форма 1'!Z4818),'Форма 1'!$H4818*VLOOKUP('Форма 1'!$F4818,'Придельники с 2022'!$B$4:$X$28,'Форма 1'!Z$8),"")</f>
        <v/>
      </c>
      <c r="J4818" s="103" t="str">
        <f>IF(ISNUMBER('Форма 1'!AA4818),'Форма 1'!$H4818*VLOOKUP('Форма 1'!$F4818,'Придельники с 2022'!$B$4:$X$28,'Форма 1'!AA$8),"")</f>
        <v/>
      </c>
      <c r="K4818" s="100"/>
      <c r="L4818" s="99"/>
      <c r="M4818" s="103">
        <f>IF(ISNUMBER('Форма 1'!AD4818),'Форма 1'!$H4818*VLOOKUP('Форма 1'!$F4818,'Придельники с 2022'!$B$4:$X$28,'Форма 1'!AD$8),"")</f>
        <v>8628411.6919999998</v>
      </c>
      <c r="N4818" s="103" t="str">
        <f>IF(ISBLANK('Форма 1'!$AE4818),"",IF('Форма 1'!$AE4818=1,'Форма 1'!$H4818*VLOOKUP('Форма 1'!$F4818,'Придельники с 2022'!$B$4:$X$28,'Форма 1'!$AE$8,0),IF('Форма 1'!$AE4818=2,'Форма 1'!$H4818*VLOOKUP('Форма 1'!$F4818,'Придельники с 2022'!$B$4:$X$28,13,0),IF('Форма 1'!$AE4818=3,'Форма 1'!$H4818*VLOOKUP('Форма 1'!$F4818,'Придельники с 2022'!$B$4:$X$28,12,0)))))</f>
        <v/>
      </c>
      <c r="O4818" s="103" t="str">
        <f>IF(ISNUMBER('Форма 1'!AF4818),'Форма 1'!$H4818*VLOOKUP('Форма 1'!$F4818,'Придельники с 2022'!$B$4:$X$28,'Форма 1'!AF$8),"")</f>
        <v/>
      </c>
      <c r="P4818" s="99"/>
      <c r="Q4818" s="103" t="str">
        <f>IF(ISNUMBER('Форма 1'!AH4818),'Форма 1'!$H4818*VLOOKUP('Форма 1'!$F4818,'Придельники с 2022'!$B$4:$X$28,'Форма 1'!AH$8),"")</f>
        <v/>
      </c>
      <c r="R4818" s="103" t="str">
        <f>IF(ISNUMBER('Форма 1'!AI4818),'Форма 1'!$H4818*VLOOKUP('Форма 1'!$F4818,'Придельники с 2022'!$B$4:$X$28,'Форма 1'!AI$8),"")</f>
        <v/>
      </c>
      <c r="S4818" s="103" t="str">
        <f>IF(ISNUMBER('Форма 1'!AJ4818),'Форма 1'!$H4818*VLOOKUP('Форма 1'!$F4818,'Придельники с 2022'!$B$4:$X$28,'Форма 1'!AJ$8),"")</f>
        <v/>
      </c>
      <c r="T4818" s="99"/>
    </row>
    <row r="4819" spans="1:20">
      <c r="A4819" s="188">
        <f t="shared" si="310"/>
        <v>2</v>
      </c>
      <c r="B4819" s="189" t="s">
        <v>4633</v>
      </c>
      <c r="C4819" s="99">
        <f t="shared" si="316"/>
        <v>9677813.1140000001</v>
      </c>
      <c r="D4819" s="103" t="str">
        <f>IF(ISNUMBER('Форма 1'!U4819),'Форма 1'!$H4819*VLOOKUP('Форма 1'!$F4819,'Придельники с 2022'!$B$4:$X$28,'Форма 1'!U$8),"")</f>
        <v/>
      </c>
      <c r="E4819" s="103" t="str">
        <f>IF(ISNUMBER('Форма 1'!V4819),'Форма 1'!$H4819*VLOOKUP('Форма 1'!$F4819,'Придельники с 2022'!$B$4:$X$28,'Форма 1'!V$8),"")</f>
        <v/>
      </c>
      <c r="F4819" s="103" t="str">
        <f>IF(ISNUMBER('Форма 1'!W4819),'Форма 1'!$H4819*VLOOKUP('Форма 1'!$F4819,'Придельники с 2022'!$B$4:$X$28,'Форма 1'!W$8),"")</f>
        <v/>
      </c>
      <c r="G4819" s="103" t="str">
        <f>IF(ISNUMBER('Форма 1'!X4819),'Форма 1'!$H4819*VLOOKUP('Форма 1'!$F4819,'Придельники с 2022'!$B$4:$X$28,'Форма 1'!X$8),"")</f>
        <v/>
      </c>
      <c r="H4819" s="103" t="str">
        <f>IF(ISNUMBER('Форма 1'!Y4819),'Форма 1'!$H4819*VLOOKUP('Форма 1'!$F4819,'Придельники с 2022'!$B$4:$X$28,'Форма 1'!Y$8),"")</f>
        <v/>
      </c>
      <c r="I4819" s="103" t="str">
        <f>IF(ISNUMBER('Форма 1'!Z4819),'Форма 1'!$H4819*VLOOKUP('Форма 1'!$F4819,'Придельники с 2022'!$B$4:$X$28,'Форма 1'!Z$8),"")</f>
        <v/>
      </c>
      <c r="J4819" s="103" t="str">
        <f>IF(ISNUMBER('Форма 1'!AA4819),'Форма 1'!$H4819*VLOOKUP('Форма 1'!$F4819,'Придельники с 2022'!$B$4:$X$28,'Форма 1'!AA$8),"")</f>
        <v/>
      </c>
      <c r="K4819" s="90"/>
      <c r="L4819" s="87"/>
      <c r="M4819" s="103">
        <f>IF(ISNUMBER('Форма 1'!AD4819),'Форма 1'!$H4819*VLOOKUP('Форма 1'!$F4819,'Придельники с 2022'!$B$4:$X$28,'Форма 1'!AD$8),"")</f>
        <v>9677813.1140000001</v>
      </c>
      <c r="N4819" s="103" t="str">
        <f>IF(ISBLANK('Форма 1'!$AE4819),"",IF('Форма 1'!$AE4819=1,'Форма 1'!$H4819*VLOOKUP('Форма 1'!$F4819,'Придельники с 2022'!$B$4:$X$28,'Форма 1'!$AE$8,0),IF('Форма 1'!$AE4819=2,'Форма 1'!$H4819*VLOOKUP('Форма 1'!$F4819,'Придельники с 2022'!$B$4:$X$28,13,0),IF('Форма 1'!$AE4819=3,'Форма 1'!$H4819*VLOOKUP('Форма 1'!$F4819,'Придельники с 2022'!$B$4:$X$28,12,0)))))</f>
        <v/>
      </c>
      <c r="O4819" s="103" t="str">
        <f>IF(ISNUMBER('Форма 1'!AF4819),'Форма 1'!$H4819*VLOOKUP('Форма 1'!$F4819,'Придельники с 2022'!$B$4:$X$28,'Форма 1'!AF$8),"")</f>
        <v/>
      </c>
      <c r="P4819" s="87"/>
      <c r="Q4819" s="103" t="str">
        <f>IF(ISNUMBER('Форма 1'!AH4819),'Форма 1'!$H4819*VLOOKUP('Форма 1'!$F4819,'Придельники с 2022'!$B$4:$X$28,'Форма 1'!AH$8),"")</f>
        <v/>
      </c>
      <c r="R4819" s="103" t="str">
        <f>IF(ISNUMBER('Форма 1'!AI4819),'Форма 1'!$H4819*VLOOKUP('Форма 1'!$F4819,'Придельники с 2022'!$B$4:$X$28,'Форма 1'!AI$8),"")</f>
        <v/>
      </c>
      <c r="S4819" s="103" t="str">
        <f>IF(ISNUMBER('Форма 1'!AJ4819),'Форма 1'!$H4819*VLOOKUP('Форма 1'!$F4819,'Придельники с 2022'!$B$4:$X$28,'Форма 1'!AJ$8),"")</f>
        <v/>
      </c>
      <c r="T4819" s="87"/>
    </row>
    <row r="4820" spans="1:20">
      <c r="A4820" s="188">
        <f t="shared" si="310"/>
        <v>3</v>
      </c>
      <c r="B4820" s="189" t="s">
        <v>4634</v>
      </c>
      <c r="C4820" s="99">
        <f t="shared" si="316"/>
        <v>3041772.3</v>
      </c>
      <c r="D4820" s="103" t="str">
        <f>IF(ISNUMBER('Форма 1'!U4820),'Форма 1'!$H4820*VLOOKUP('Форма 1'!$F4820,'Придельники с 2022'!$B$4:$X$28,'Форма 1'!U$8),"")</f>
        <v/>
      </c>
      <c r="E4820" s="103" t="str">
        <f>IF(ISNUMBER('Форма 1'!V4820),'Форма 1'!$H4820*VLOOKUP('Форма 1'!$F4820,'Придельники с 2022'!$B$4:$X$28,'Форма 1'!V$8),"")</f>
        <v/>
      </c>
      <c r="F4820" s="103" t="str">
        <f>IF(ISNUMBER('Форма 1'!W4820),'Форма 1'!$H4820*VLOOKUP('Форма 1'!$F4820,'Придельники с 2022'!$B$4:$X$28,'Форма 1'!W$8),"")</f>
        <v/>
      </c>
      <c r="G4820" s="103" t="str">
        <f>IF(ISNUMBER('Форма 1'!X4820),'Форма 1'!$H4820*VLOOKUP('Форма 1'!$F4820,'Придельники с 2022'!$B$4:$X$28,'Форма 1'!X$8),"")</f>
        <v/>
      </c>
      <c r="H4820" s="103" t="str">
        <f>IF(ISNUMBER('Форма 1'!Y4820),'Форма 1'!$H4820*VLOOKUP('Форма 1'!$F4820,'Придельники с 2022'!$B$4:$X$28,'Форма 1'!Y$8),"")</f>
        <v/>
      </c>
      <c r="I4820" s="103" t="str">
        <f>IF(ISNUMBER('Форма 1'!Z4820),'Форма 1'!$H4820*VLOOKUP('Форма 1'!$F4820,'Придельники с 2022'!$B$4:$X$28,'Форма 1'!Z$8),"")</f>
        <v/>
      </c>
      <c r="J4820" s="103" t="str">
        <f>IF(ISNUMBER('Форма 1'!AA4820),'Форма 1'!$H4820*VLOOKUP('Форма 1'!$F4820,'Придельники с 2022'!$B$4:$X$28,'Форма 1'!AA$8),"")</f>
        <v/>
      </c>
      <c r="K4820" s="90"/>
      <c r="L4820" s="87"/>
      <c r="M4820" s="103" t="str">
        <f>IF(ISNUMBER('Форма 1'!AD4820),'Форма 1'!$H4820*VLOOKUP('Форма 1'!$F4820,'Придельники с 2022'!$B$4:$X$28,'Форма 1'!AD$8),"")</f>
        <v/>
      </c>
      <c r="N4820" s="103">
        <f>IF(ISBLANK('Форма 1'!$AE4820),"",IF('Форма 1'!$AE4820=1,'Форма 1'!$H4820*VLOOKUP('Форма 1'!$F4820,'Придельники с 2022'!$B$4:$X$28,'Форма 1'!$AE$8,0),IF('Форма 1'!$AE4820=2,'Форма 1'!$H4820*VLOOKUP('Форма 1'!$F4820,'Придельники с 2022'!$B$4:$X$28,13,0),IF('Форма 1'!$AE4820=3,'Форма 1'!$H4820*VLOOKUP('Форма 1'!$F4820,'Придельники с 2022'!$B$4:$X$28,12,0)))))</f>
        <v>3041772.3</v>
      </c>
      <c r="O4820" s="103" t="str">
        <f>IF(ISNUMBER('Форма 1'!AF4820),'Форма 1'!$H4820*VLOOKUP('Форма 1'!$F4820,'Придельники с 2022'!$B$4:$X$28,'Форма 1'!AF$8),"")</f>
        <v/>
      </c>
      <c r="P4820" s="87"/>
      <c r="Q4820" s="103" t="str">
        <f>IF(ISNUMBER('Форма 1'!AH4820),'Форма 1'!$H4820*VLOOKUP('Форма 1'!$F4820,'Придельники с 2022'!$B$4:$X$28,'Форма 1'!AH$8),"")</f>
        <v/>
      </c>
      <c r="R4820" s="103" t="str">
        <f>IF(ISNUMBER('Форма 1'!AI4820),'Форма 1'!$H4820*VLOOKUP('Форма 1'!$F4820,'Придельники с 2022'!$B$4:$X$28,'Форма 1'!AI$8),"")</f>
        <v/>
      </c>
      <c r="S4820" s="103" t="str">
        <f>IF(ISNUMBER('Форма 1'!AJ4820),'Форма 1'!$H4820*VLOOKUP('Форма 1'!$F4820,'Придельники с 2022'!$B$4:$X$28,'Форма 1'!AJ$8),"")</f>
        <v/>
      </c>
      <c r="T4820" s="87"/>
    </row>
    <row r="4821" spans="1:20">
      <c r="A4821" s="188">
        <f t="shared" si="310"/>
        <v>4</v>
      </c>
      <c r="B4821" s="189" t="s">
        <v>4635</v>
      </c>
      <c r="C4821" s="99">
        <f t="shared" si="316"/>
        <v>877604.84400000004</v>
      </c>
      <c r="D4821" s="103" t="str">
        <f>IF(ISNUMBER('Форма 1'!U4821),'Форма 1'!$H4821*VLOOKUP('Форма 1'!$F4821,'Придельники с 2022'!$B$4:$X$28,'Форма 1'!U$8),"")</f>
        <v/>
      </c>
      <c r="E4821" s="103" t="str">
        <f>IF(ISNUMBER('Форма 1'!V4821),'Форма 1'!$H4821*VLOOKUP('Форма 1'!$F4821,'Придельники с 2022'!$B$4:$X$28,'Форма 1'!V$8),"")</f>
        <v/>
      </c>
      <c r="F4821" s="103" t="str">
        <f>IF(ISNUMBER('Форма 1'!W4821),'Форма 1'!$H4821*VLOOKUP('Форма 1'!$F4821,'Придельники с 2022'!$B$4:$X$28,'Форма 1'!W$8),"")</f>
        <v/>
      </c>
      <c r="G4821" s="103" t="str">
        <f>IF(ISNUMBER('Форма 1'!X4821),'Форма 1'!$H4821*VLOOKUP('Форма 1'!$F4821,'Придельники с 2022'!$B$4:$X$28,'Форма 1'!X$8),"")</f>
        <v/>
      </c>
      <c r="H4821" s="103" t="str">
        <f>IF(ISNUMBER('Форма 1'!Y4821),'Форма 1'!$H4821*VLOOKUP('Форма 1'!$F4821,'Придельники с 2022'!$B$4:$X$28,'Форма 1'!Y$8),"")</f>
        <v/>
      </c>
      <c r="I4821" s="103" t="str">
        <f>IF(ISNUMBER('Форма 1'!Z4821),'Форма 1'!$H4821*VLOOKUP('Форма 1'!$F4821,'Придельники с 2022'!$B$4:$X$28,'Форма 1'!Z$8),"")</f>
        <v/>
      </c>
      <c r="J4821" s="103" t="str">
        <f>IF(ISNUMBER('Форма 1'!AA4821),'Форма 1'!$H4821*VLOOKUP('Форма 1'!$F4821,'Придельники с 2022'!$B$4:$X$28,'Форма 1'!AA$8),"")</f>
        <v/>
      </c>
      <c r="K4821" s="90"/>
      <c r="L4821" s="87"/>
      <c r="M4821" s="103" t="str">
        <f>IF(ISNUMBER('Форма 1'!AD4821),'Форма 1'!$H4821*VLOOKUP('Форма 1'!$F4821,'Придельники с 2022'!$B$4:$X$28,'Форма 1'!AD$8),"")</f>
        <v/>
      </c>
      <c r="N4821" s="103" t="str">
        <f>IF(ISBLANK('Форма 1'!$AE4821),"",IF('Форма 1'!$AE4821=1,'Форма 1'!$H4821*VLOOKUP('Форма 1'!$F4821,'Придельники с 2022'!$B$4:$X$28,'Форма 1'!$AE$8,0),IF('Форма 1'!$AE4821=2,'Форма 1'!$H4821*VLOOKUP('Форма 1'!$F4821,'Придельники с 2022'!$B$4:$X$28,13,0),IF('Форма 1'!$AE4821=3,'Форма 1'!$H4821*VLOOKUP('Форма 1'!$F4821,'Придельники с 2022'!$B$4:$X$28,12,0)))))</f>
        <v/>
      </c>
      <c r="O4821" s="103">
        <f>IF(ISNUMBER('Форма 1'!AF4821),'Форма 1'!$H4821*VLOOKUP('Форма 1'!$F4821,'Придельники с 2022'!$B$4:$X$28,'Форма 1'!AF$8),"")</f>
        <v>877604.84400000004</v>
      </c>
      <c r="P4821" s="87"/>
      <c r="Q4821" s="103" t="str">
        <f>IF(ISNUMBER('Форма 1'!AH4821),'Форма 1'!$H4821*VLOOKUP('Форма 1'!$F4821,'Придельники с 2022'!$B$4:$X$28,'Форма 1'!AH$8),"")</f>
        <v/>
      </c>
      <c r="R4821" s="103" t="str">
        <f>IF(ISNUMBER('Форма 1'!AI4821),'Форма 1'!$H4821*VLOOKUP('Форма 1'!$F4821,'Придельники с 2022'!$B$4:$X$28,'Форма 1'!AI$8),"")</f>
        <v/>
      </c>
      <c r="S4821" s="103" t="str">
        <f>IF(ISNUMBER('Форма 1'!AJ4821),'Форма 1'!$H4821*VLOOKUP('Форма 1'!$F4821,'Придельники с 2022'!$B$4:$X$28,'Форма 1'!AJ$8),"")</f>
        <v/>
      </c>
      <c r="T4821" s="87"/>
    </row>
    <row r="4822" spans="1:20" ht="15.75">
      <c r="A4822" s="187">
        <v>0</v>
      </c>
      <c r="B4822" s="34" t="s">
        <v>1062</v>
      </c>
      <c r="C4822" s="36">
        <f t="shared" ref="C4822:T4822" si="318">SUM(C4824:C4875)</f>
        <v>374795522.00610006</v>
      </c>
      <c r="D4822" s="36">
        <f t="shared" si="318"/>
        <v>11236195.856599998</v>
      </c>
      <c r="E4822" s="36">
        <f t="shared" si="318"/>
        <v>24971822.772800006</v>
      </c>
      <c r="F4822" s="36">
        <f t="shared" si="318"/>
        <v>2073239.7399999998</v>
      </c>
      <c r="G4822" s="36">
        <f t="shared" si="318"/>
        <v>2682970.4575999998</v>
      </c>
      <c r="H4822" s="36">
        <f t="shared" si="318"/>
        <v>1213296.9772000001</v>
      </c>
      <c r="I4822" s="36">
        <f t="shared" si="318"/>
        <v>4467792.8377</v>
      </c>
      <c r="J4822" s="36">
        <f t="shared" si="318"/>
        <v>4691590.1399999997</v>
      </c>
      <c r="K4822" s="39">
        <f t="shared" si="318"/>
        <v>0</v>
      </c>
      <c r="L4822" s="36">
        <f t="shared" si="318"/>
        <v>0</v>
      </c>
      <c r="M4822" s="36">
        <f t="shared" si="318"/>
        <v>240109255.43519998</v>
      </c>
      <c r="N4822" s="36">
        <f t="shared" si="318"/>
        <v>79687670.251000002</v>
      </c>
      <c r="O4822" s="36">
        <f t="shared" si="318"/>
        <v>1694815.6369999999</v>
      </c>
      <c r="P4822" s="36">
        <f t="shared" si="318"/>
        <v>0</v>
      </c>
      <c r="Q4822" s="36">
        <f t="shared" si="318"/>
        <v>1947615.6660000002</v>
      </c>
      <c r="R4822" s="36">
        <f t="shared" si="318"/>
        <v>0</v>
      </c>
      <c r="S4822" s="36">
        <f t="shared" si="318"/>
        <v>19256.235000000001</v>
      </c>
      <c r="T4822" s="36">
        <f t="shared" si="318"/>
        <v>0</v>
      </c>
    </row>
    <row r="4823" spans="1:20">
      <c r="A4823" s="188">
        <f>A4822+1</f>
        <v>1</v>
      </c>
      <c r="B4823" s="195" t="s">
        <v>5094</v>
      </c>
      <c r="C4823" s="99">
        <f t="shared" ref="C4823" si="319">SUM(D4823:J4823,L4823:T4823)</f>
        <v>1257144.4340000001</v>
      </c>
      <c r="D4823" s="103">
        <f>IF(ISNUMBER('Форма 1'!U4823),'Форма 1'!$H4823*VLOOKUP('Форма 1'!$F4823,'Придельники с 2022'!$B$4:$X$28,'Форма 1'!U$8),"")</f>
        <v>1257144.4340000001</v>
      </c>
      <c r="E4823" s="103" t="str">
        <f>IF(ISNUMBER('Форма 1'!V4823),'Форма 1'!$H4823*VLOOKUP('Форма 1'!$F4823,'Придельники с 2022'!$B$4:$X$28,'Форма 1'!V$8),"")</f>
        <v/>
      </c>
      <c r="F4823" s="103" t="str">
        <f>IF(ISNUMBER('Форма 1'!W4823),'Форма 1'!$H4823*VLOOKUP('Форма 1'!$F4823,'Придельники с 2022'!$B$4:$X$28,'Форма 1'!W$8),"")</f>
        <v/>
      </c>
      <c r="G4823" s="103" t="str">
        <f>IF(ISNUMBER('Форма 1'!X4823),'Форма 1'!$H4823*VLOOKUP('Форма 1'!$F4823,'Придельники с 2022'!$B$4:$X$28,'Форма 1'!X$8),"")</f>
        <v/>
      </c>
      <c r="H4823" s="103" t="str">
        <f>IF(ISNUMBER('Форма 1'!Y4823),'Форма 1'!$H4823*VLOOKUP('Форма 1'!$F4823,'Придельники с 2022'!$B$4:$X$28,'Форма 1'!Y$8),"")</f>
        <v/>
      </c>
      <c r="I4823" s="103" t="str">
        <f>IF(ISNUMBER('Форма 1'!Z4823),'Форма 1'!$H4823*VLOOKUP('Форма 1'!$F4823,'Придельники с 2022'!$B$4:$X$28,'Форма 1'!Z$8),"")</f>
        <v/>
      </c>
      <c r="J4823" s="103" t="str">
        <f>IF(ISNUMBER('Форма 1'!AA4823),'Форма 1'!$H4823*VLOOKUP('Форма 1'!$F4823,'Придельники с 2022'!$B$4:$X$28,'Форма 1'!AA$8),"")</f>
        <v/>
      </c>
      <c r="K4823" s="90"/>
      <c r="L4823" s="87"/>
      <c r="M4823" s="103" t="str">
        <f>IF(ISNUMBER('Форма 1'!AD4823),'Форма 1'!$H4823*VLOOKUP('Форма 1'!$F4823,'Придельники с 2022'!$B$4:$X$28,'Форма 1'!AD$8),"")</f>
        <v/>
      </c>
      <c r="N4823" s="103" t="str">
        <f>IF(ISBLANK('Форма 1'!$AE4823),"",IF('Форма 1'!$AE4823=1,'Форма 1'!$H4823*VLOOKUP('Форма 1'!$F4823,'Придельники с 2022'!$B$4:$X$28,'Форма 1'!$AE$8,0),IF('Форма 1'!$AE4823=2,'Форма 1'!$H4823*VLOOKUP('Форма 1'!$F4823,'Придельники с 2022'!$B$4:$X$28,13,0),IF('Форма 1'!$AE4823=3,'Форма 1'!$H4823*VLOOKUP('Форма 1'!$F4823,'Придельники с 2022'!$B$4:$X$28,12,0)))))</f>
        <v/>
      </c>
      <c r="O4823" s="103" t="str">
        <f>IF(ISNUMBER('Форма 1'!AF4823),'Форма 1'!$H4823*VLOOKUP('Форма 1'!$F4823,'Придельники с 2022'!$B$4:$X$28,'Форма 1'!AF$8),"")</f>
        <v/>
      </c>
      <c r="P4823" s="87"/>
      <c r="Q4823" s="103" t="str">
        <f>IF(ISNUMBER('Форма 1'!AH4823),'Форма 1'!$H4823*VLOOKUP('Форма 1'!$F4823,'Придельники с 2022'!$B$4:$X$28,'Форма 1'!AH$8),"")</f>
        <v/>
      </c>
      <c r="R4823" s="103" t="str">
        <f>IF(ISNUMBER('Форма 1'!AI4823),'Форма 1'!$H4823*VLOOKUP('Форма 1'!$F4823,'Придельники с 2022'!$B$4:$X$28,'Форма 1'!AI$8),"")</f>
        <v/>
      </c>
      <c r="S4823" s="103" t="str">
        <f>IF(ISNUMBER('Форма 1'!AJ4823),'Форма 1'!$H4823*VLOOKUP('Форма 1'!$F4823,'Придельники с 2022'!$B$4:$X$28,'Форма 1'!AJ$8),"")</f>
        <v/>
      </c>
      <c r="T4823" s="87"/>
    </row>
    <row r="4824" spans="1:20">
      <c r="A4824" s="188">
        <f>A4823+1</f>
        <v>2</v>
      </c>
      <c r="B4824" s="189" t="s">
        <v>4636</v>
      </c>
      <c r="C4824" s="99">
        <f t="shared" si="316"/>
        <v>2445552.83</v>
      </c>
      <c r="D4824" s="103" t="str">
        <f>IF(ISNUMBER('Форма 1'!U4824),'Форма 1'!$H4824*VLOOKUP('Форма 1'!$F4824,'Придельники с 2022'!$B$4:$X$28,'Форма 1'!U$8),"")</f>
        <v/>
      </c>
      <c r="E4824" s="103" t="str">
        <f>IF(ISNUMBER('Форма 1'!V4824),'Форма 1'!$H4824*VLOOKUP('Форма 1'!$F4824,'Придельники с 2022'!$B$4:$X$28,'Форма 1'!V$8),"")</f>
        <v/>
      </c>
      <c r="F4824" s="103" t="str">
        <f>IF(ISNUMBER('Форма 1'!W4824),'Форма 1'!$H4824*VLOOKUP('Форма 1'!$F4824,'Придельники с 2022'!$B$4:$X$28,'Форма 1'!W$8),"")</f>
        <v/>
      </c>
      <c r="G4824" s="103">
        <f>IF(ISNUMBER('Форма 1'!X4824),'Форма 1'!$H4824*VLOOKUP('Форма 1'!$F4824,'Придельники с 2022'!$B$4:$X$28,'Форма 1'!X$8),"")</f>
        <v>569152.57000000007</v>
      </c>
      <c r="H4824" s="103" t="str">
        <f>IF(ISNUMBER('Форма 1'!Y4824),'Форма 1'!$H4824*VLOOKUP('Форма 1'!$F4824,'Придельники с 2022'!$B$4:$X$28,'Форма 1'!Y$8),"")</f>
        <v/>
      </c>
      <c r="I4824" s="103" t="str">
        <f>IF(ISNUMBER('Форма 1'!Z4824),'Форма 1'!$H4824*VLOOKUP('Форма 1'!$F4824,'Придельники с 2022'!$B$4:$X$28,'Форма 1'!Z$8),"")</f>
        <v/>
      </c>
      <c r="J4824" s="103">
        <f>IF(ISNUMBER('Форма 1'!AA4824),'Форма 1'!$H4824*VLOOKUP('Форма 1'!$F4824,'Придельники с 2022'!$B$4:$X$28,'Форма 1'!AA$8),"")</f>
        <v>1876400.26</v>
      </c>
      <c r="K4824" s="90"/>
      <c r="L4824" s="87"/>
      <c r="M4824" s="103" t="str">
        <f>IF(ISNUMBER('Форма 1'!AD4824),'Форма 1'!$H4824*VLOOKUP('Форма 1'!$F4824,'Придельники с 2022'!$B$4:$X$28,'Форма 1'!AD$8),"")</f>
        <v/>
      </c>
      <c r="N4824" s="103" t="str">
        <f>IF(ISBLANK('Форма 1'!$AE4824),"",IF('Форма 1'!$AE4824=1,'Форма 1'!$H4824*VLOOKUP('Форма 1'!$F4824,'Придельники с 2022'!$B$4:$X$28,'Форма 1'!$AE$8,0),IF('Форма 1'!$AE4824=2,'Форма 1'!$H4824*VLOOKUP('Форма 1'!$F4824,'Придельники с 2022'!$B$4:$X$28,13,0),IF('Форма 1'!$AE4824=3,'Форма 1'!$H4824*VLOOKUP('Форма 1'!$F4824,'Придельники с 2022'!$B$4:$X$28,12,0)))))</f>
        <v/>
      </c>
      <c r="O4824" s="103" t="str">
        <f>IF(ISNUMBER('Форма 1'!AF4824),'Форма 1'!$H4824*VLOOKUP('Форма 1'!$F4824,'Придельники с 2022'!$B$4:$X$28,'Форма 1'!AF$8),"")</f>
        <v/>
      </c>
      <c r="P4824" s="87"/>
      <c r="Q4824" s="103" t="str">
        <f>IF(ISNUMBER('Форма 1'!AH4824),'Форма 1'!$H4824*VLOOKUP('Форма 1'!$F4824,'Придельники с 2022'!$B$4:$X$28,'Форма 1'!AH$8),"")</f>
        <v/>
      </c>
      <c r="R4824" s="103" t="str">
        <f>IF(ISNUMBER('Форма 1'!AI4824),'Форма 1'!$H4824*VLOOKUP('Форма 1'!$F4824,'Придельники с 2022'!$B$4:$X$28,'Форма 1'!AI$8),"")</f>
        <v/>
      </c>
      <c r="S4824" s="103" t="str">
        <f>IF(ISNUMBER('Форма 1'!AJ4824),'Форма 1'!$H4824*VLOOKUP('Форма 1'!$F4824,'Придельники с 2022'!$B$4:$X$28,'Форма 1'!AJ$8),"")</f>
        <v/>
      </c>
      <c r="T4824" s="87"/>
    </row>
    <row r="4825" spans="1:20">
      <c r="A4825" s="188">
        <f t="shared" si="310"/>
        <v>3</v>
      </c>
      <c r="B4825" s="189" t="s">
        <v>1999</v>
      </c>
      <c r="C4825" s="99">
        <f t="shared" si="316"/>
        <v>3166677.2376000006</v>
      </c>
      <c r="D4825" s="103" t="str">
        <f>IF(ISNUMBER('Форма 1'!U4825),'Форма 1'!$H4825*VLOOKUP('Форма 1'!$F4825,'Придельники с 2022'!$B$4:$X$28,'Форма 1'!U$8),"")</f>
        <v/>
      </c>
      <c r="E4825" s="103">
        <f>IF(ISNUMBER('Форма 1'!V4825),'Форма 1'!$H4825*VLOOKUP('Форма 1'!$F4825,'Придельники с 2022'!$B$4:$X$28,'Форма 1'!V$8),"")</f>
        <v>3166677.2376000006</v>
      </c>
      <c r="F4825" s="103" t="str">
        <f>IF(ISNUMBER('Форма 1'!W4825),'Форма 1'!$H4825*VLOOKUP('Форма 1'!$F4825,'Придельники с 2022'!$B$4:$X$28,'Форма 1'!W$8),"")</f>
        <v/>
      </c>
      <c r="G4825" s="103" t="str">
        <f>IF(ISNUMBER('Форма 1'!X4825),'Форма 1'!$H4825*VLOOKUP('Форма 1'!$F4825,'Придельники с 2022'!$B$4:$X$28,'Форма 1'!X$8),"")</f>
        <v/>
      </c>
      <c r="H4825" s="103" t="str">
        <f>IF(ISNUMBER('Форма 1'!Y4825),'Форма 1'!$H4825*VLOOKUP('Форма 1'!$F4825,'Придельники с 2022'!$B$4:$X$28,'Форма 1'!Y$8),"")</f>
        <v/>
      </c>
      <c r="I4825" s="103" t="str">
        <f>IF(ISNUMBER('Форма 1'!Z4825),'Форма 1'!$H4825*VLOOKUP('Форма 1'!$F4825,'Придельники с 2022'!$B$4:$X$28,'Форма 1'!Z$8),"")</f>
        <v/>
      </c>
      <c r="J4825" s="103" t="str">
        <f>IF(ISNUMBER('Форма 1'!AA4825),'Форма 1'!$H4825*VLOOKUP('Форма 1'!$F4825,'Придельники с 2022'!$B$4:$X$28,'Форма 1'!AA$8),"")</f>
        <v/>
      </c>
      <c r="K4825" s="90"/>
      <c r="L4825" s="87"/>
      <c r="M4825" s="103" t="str">
        <f>IF(ISNUMBER('Форма 1'!AD4825),'Форма 1'!$H4825*VLOOKUP('Форма 1'!$F4825,'Придельники с 2022'!$B$4:$X$28,'Форма 1'!AD$8),"")</f>
        <v/>
      </c>
      <c r="N4825" s="103" t="str">
        <f>IF(ISBLANK('Форма 1'!$AE4825),"",IF('Форма 1'!$AE4825=1,'Форма 1'!$H4825*VLOOKUP('Форма 1'!$F4825,'Придельники с 2022'!$B$4:$X$28,'Форма 1'!$AE$8,0),IF('Форма 1'!$AE4825=2,'Форма 1'!$H4825*VLOOKUP('Форма 1'!$F4825,'Придельники с 2022'!$B$4:$X$28,13,0),IF('Форма 1'!$AE4825=3,'Форма 1'!$H4825*VLOOKUP('Форма 1'!$F4825,'Придельники с 2022'!$B$4:$X$28,12,0)))))</f>
        <v/>
      </c>
      <c r="O4825" s="103" t="str">
        <f>IF(ISNUMBER('Форма 1'!AF4825),'Форма 1'!$H4825*VLOOKUP('Форма 1'!$F4825,'Придельники с 2022'!$B$4:$X$28,'Форма 1'!AF$8),"")</f>
        <v/>
      </c>
      <c r="P4825" s="87"/>
      <c r="Q4825" s="103" t="str">
        <f>IF(ISNUMBER('Форма 1'!AH4825),'Форма 1'!$H4825*VLOOKUP('Форма 1'!$F4825,'Придельники с 2022'!$B$4:$X$28,'Форма 1'!AH$8),"")</f>
        <v/>
      </c>
      <c r="R4825" s="103" t="str">
        <f>IF(ISNUMBER('Форма 1'!AI4825),'Форма 1'!$H4825*VLOOKUP('Форма 1'!$F4825,'Придельники с 2022'!$B$4:$X$28,'Форма 1'!AI$8),"")</f>
        <v/>
      </c>
      <c r="S4825" s="103" t="str">
        <f>IF(ISNUMBER('Форма 1'!AJ4825),'Форма 1'!$H4825*VLOOKUP('Форма 1'!$F4825,'Придельники с 2022'!$B$4:$X$28,'Форма 1'!AJ$8),"")</f>
        <v/>
      </c>
      <c r="T4825" s="87"/>
    </row>
    <row r="4826" spans="1:20">
      <c r="A4826" s="188">
        <f t="shared" si="310"/>
        <v>4</v>
      </c>
      <c r="B4826" s="189" t="s">
        <v>2000</v>
      </c>
      <c r="C4826" s="99">
        <f>SUM(D4826:J4826,L4826:T4826)</f>
        <v>3095612.2224000003</v>
      </c>
      <c r="D4826" s="103" t="str">
        <f>IF(ISNUMBER('Форма 1'!U4826),'Форма 1'!$H4826*VLOOKUP('Форма 1'!$F4826,'Придельники с 2022'!$B$4:$X$28,'Форма 1'!U$8),"")</f>
        <v/>
      </c>
      <c r="E4826" s="103">
        <f>IF(ISNUMBER('Форма 1'!V4826),'Форма 1'!$H4826*VLOOKUP('Форма 1'!$F4826,'Придельники с 2022'!$B$4:$X$28,'Форма 1'!V$8),"")</f>
        <v>3095612.2224000003</v>
      </c>
      <c r="F4826" s="103" t="str">
        <f>IF(ISNUMBER('Форма 1'!W4826),'Форма 1'!$H4826*VLOOKUP('Форма 1'!$F4826,'Придельники с 2022'!$B$4:$X$28,'Форма 1'!W$8),"")</f>
        <v/>
      </c>
      <c r="G4826" s="103" t="str">
        <f>IF(ISNUMBER('Форма 1'!X4826),'Форма 1'!$H4826*VLOOKUP('Форма 1'!$F4826,'Придельники с 2022'!$B$4:$X$28,'Форма 1'!X$8),"")</f>
        <v/>
      </c>
      <c r="H4826" s="103" t="str">
        <f>IF(ISNUMBER('Форма 1'!Y4826),'Форма 1'!$H4826*VLOOKUP('Форма 1'!$F4826,'Придельники с 2022'!$B$4:$X$28,'Форма 1'!Y$8),"")</f>
        <v/>
      </c>
      <c r="I4826" s="103" t="str">
        <f>IF(ISNUMBER('Форма 1'!Z4826),'Форма 1'!$H4826*VLOOKUP('Форма 1'!$F4826,'Придельники с 2022'!$B$4:$X$28,'Форма 1'!Z$8),"")</f>
        <v/>
      </c>
      <c r="J4826" s="103" t="str">
        <f>IF(ISNUMBER('Форма 1'!AA4826),'Форма 1'!$H4826*VLOOKUP('Форма 1'!$F4826,'Придельники с 2022'!$B$4:$X$28,'Форма 1'!AA$8),"")</f>
        <v/>
      </c>
      <c r="K4826" s="90"/>
      <c r="L4826" s="87"/>
      <c r="M4826" s="103" t="str">
        <f>IF(ISNUMBER('Форма 1'!AD4826),'Форма 1'!$H4826*VLOOKUP('Форма 1'!$F4826,'Придельники с 2022'!$B$4:$X$28,'Форма 1'!AD$8),"")</f>
        <v/>
      </c>
      <c r="N4826" s="103" t="str">
        <f>IF(ISBLANK('Форма 1'!$AE4826),"",IF('Форма 1'!$AE4826=1,'Форма 1'!$H4826*VLOOKUP('Форма 1'!$F4826,'Придельники с 2022'!$B$4:$X$28,'Форма 1'!$AE$8,0),IF('Форма 1'!$AE4826=2,'Форма 1'!$H4826*VLOOKUP('Форма 1'!$F4826,'Придельники с 2022'!$B$4:$X$28,13,0),IF('Форма 1'!$AE4826=3,'Форма 1'!$H4826*VLOOKUP('Форма 1'!$F4826,'Придельники с 2022'!$B$4:$X$28,12,0)))))</f>
        <v/>
      </c>
      <c r="O4826" s="103" t="str">
        <f>IF(ISNUMBER('Форма 1'!AF4826),'Форма 1'!$H4826*VLOOKUP('Форма 1'!$F4826,'Придельники с 2022'!$B$4:$X$28,'Форма 1'!AF$8),"")</f>
        <v/>
      </c>
      <c r="P4826" s="87"/>
      <c r="Q4826" s="103" t="str">
        <f>IF(ISNUMBER('Форма 1'!AH4826),'Форма 1'!$H4826*VLOOKUP('Форма 1'!$F4826,'Придельники с 2022'!$B$4:$X$28,'Форма 1'!AH$8),"")</f>
        <v/>
      </c>
      <c r="R4826" s="103" t="str">
        <f>IF(ISNUMBER('Форма 1'!AI4826),'Форма 1'!$H4826*VLOOKUP('Форма 1'!$F4826,'Придельники с 2022'!$B$4:$X$28,'Форма 1'!AI$8),"")</f>
        <v/>
      </c>
      <c r="S4826" s="103" t="str">
        <f>IF(ISNUMBER('Форма 1'!AJ4826),'Форма 1'!$H4826*VLOOKUP('Форма 1'!$F4826,'Придельники с 2022'!$B$4:$X$28,'Форма 1'!AJ$8),"")</f>
        <v/>
      </c>
      <c r="T4826" s="87"/>
    </row>
    <row r="4827" spans="1:20">
      <c r="A4827" s="188">
        <f t="shared" si="310"/>
        <v>5</v>
      </c>
      <c r="B4827" s="189" t="s">
        <v>1082</v>
      </c>
      <c r="C4827" s="99">
        <f>SUM(D4827:J4827,L4827:T4827)</f>
        <v>24282529.488000002</v>
      </c>
      <c r="D4827" s="103" t="str">
        <f>IF(ISNUMBER('Форма 1'!U4827),'Форма 1'!$H4827*VLOOKUP('Форма 1'!$F4827,'Придельники с 2022'!$B$4:$X$28,'Форма 1'!U$8),"")</f>
        <v/>
      </c>
      <c r="E4827" s="103" t="str">
        <f>IF(ISNUMBER('Форма 1'!V4827),'Форма 1'!$H4827*VLOOKUP('Форма 1'!$F4827,'Придельники с 2022'!$B$4:$X$28,'Форма 1'!V$8),"")</f>
        <v/>
      </c>
      <c r="F4827" s="103" t="str">
        <f>IF(ISNUMBER('Форма 1'!W4827),'Форма 1'!$H4827*VLOOKUP('Форма 1'!$F4827,'Придельники с 2022'!$B$4:$X$28,'Форма 1'!W$8),"")</f>
        <v/>
      </c>
      <c r="G4827" s="103" t="str">
        <f>IF(ISNUMBER('Форма 1'!X4827),'Форма 1'!$H4827*VLOOKUP('Форма 1'!$F4827,'Придельники с 2022'!$B$4:$X$28,'Форма 1'!X$8),"")</f>
        <v/>
      </c>
      <c r="H4827" s="103" t="str">
        <f>IF(ISNUMBER('Форма 1'!Y4827),'Форма 1'!$H4827*VLOOKUP('Форма 1'!$F4827,'Придельники с 2022'!$B$4:$X$28,'Форма 1'!Y$8),"")</f>
        <v/>
      </c>
      <c r="I4827" s="103" t="str">
        <f>IF(ISNUMBER('Форма 1'!Z4827),'Форма 1'!$H4827*VLOOKUP('Форма 1'!$F4827,'Придельники с 2022'!$B$4:$X$28,'Форма 1'!Z$8),"")</f>
        <v/>
      </c>
      <c r="J4827" s="103" t="str">
        <f>IF(ISNUMBER('Форма 1'!AA4827),'Форма 1'!$H4827*VLOOKUP('Форма 1'!$F4827,'Придельники с 2022'!$B$4:$X$28,'Форма 1'!AA$8),"")</f>
        <v/>
      </c>
      <c r="K4827" s="90"/>
      <c r="L4827" s="87"/>
      <c r="M4827" s="103">
        <f>IF(ISNUMBER('Форма 1'!AD4827),'Форма 1'!$H4827*VLOOKUP('Форма 1'!$F4827,'Придельники с 2022'!$B$4:$X$28,'Форма 1'!AD$8),"")</f>
        <v>24282529.488000002</v>
      </c>
      <c r="N4827" s="103" t="str">
        <f>IF(ISBLANK('Форма 1'!$AE4827),"",IF('Форма 1'!$AE4827=1,'Форма 1'!$H4827*VLOOKUP('Форма 1'!$F4827,'Придельники с 2022'!$B$4:$X$28,'Форма 1'!$AE$8,0),IF('Форма 1'!$AE4827=2,'Форма 1'!$H4827*VLOOKUP('Форма 1'!$F4827,'Придельники с 2022'!$B$4:$X$28,13,0),IF('Форма 1'!$AE4827=3,'Форма 1'!$H4827*VLOOKUP('Форма 1'!$F4827,'Придельники с 2022'!$B$4:$X$28,12,0)))))</f>
        <v/>
      </c>
      <c r="O4827" s="103" t="str">
        <f>IF(ISNUMBER('Форма 1'!AF4827),'Форма 1'!$H4827*VLOOKUP('Форма 1'!$F4827,'Придельники с 2022'!$B$4:$X$28,'Форма 1'!AF$8),"")</f>
        <v/>
      </c>
      <c r="P4827" s="87"/>
      <c r="Q4827" s="103" t="str">
        <f>IF(ISNUMBER('Форма 1'!AH4827),'Форма 1'!$H4827*VLOOKUP('Форма 1'!$F4827,'Придельники с 2022'!$B$4:$X$28,'Форма 1'!AH$8),"")</f>
        <v/>
      </c>
      <c r="R4827" s="103" t="str">
        <f>IF(ISNUMBER('Форма 1'!AI4827),'Форма 1'!$H4827*VLOOKUP('Форма 1'!$F4827,'Придельники с 2022'!$B$4:$X$28,'Форма 1'!AI$8),"")</f>
        <v/>
      </c>
      <c r="S4827" s="103" t="str">
        <f>IF(ISNUMBER('Форма 1'!AJ4827),'Форма 1'!$H4827*VLOOKUP('Форма 1'!$F4827,'Придельники с 2022'!$B$4:$X$28,'Форма 1'!AJ$8),"")</f>
        <v/>
      </c>
      <c r="T4827" s="87"/>
    </row>
    <row r="4828" spans="1:20">
      <c r="A4828" s="188">
        <f t="shared" si="310"/>
        <v>6</v>
      </c>
      <c r="B4828" s="189" t="s">
        <v>1084</v>
      </c>
      <c r="C4828" s="99">
        <f t="shared" si="316"/>
        <v>11834012.648999998</v>
      </c>
      <c r="D4828" s="103" t="str">
        <f>IF(ISNUMBER('Форма 1'!U4828),'Форма 1'!$H4828*VLOOKUP('Форма 1'!$F4828,'Придельники с 2022'!$B$4:$X$28,'Форма 1'!U$8),"")</f>
        <v/>
      </c>
      <c r="E4828" s="103" t="str">
        <f>IF(ISNUMBER('Форма 1'!V4828),'Форма 1'!$H4828*VLOOKUP('Форма 1'!$F4828,'Придельники с 2022'!$B$4:$X$28,'Форма 1'!V$8),"")</f>
        <v/>
      </c>
      <c r="F4828" s="103" t="str">
        <f>IF(ISNUMBER('Форма 1'!W4828),'Форма 1'!$H4828*VLOOKUP('Форма 1'!$F4828,'Придельники с 2022'!$B$4:$X$28,'Форма 1'!W$8),"")</f>
        <v/>
      </c>
      <c r="G4828" s="103" t="str">
        <f>IF(ISNUMBER('Форма 1'!X4828),'Форма 1'!$H4828*VLOOKUP('Форма 1'!$F4828,'Придельники с 2022'!$B$4:$X$28,'Форма 1'!X$8),"")</f>
        <v/>
      </c>
      <c r="H4828" s="103" t="str">
        <f>IF(ISNUMBER('Форма 1'!Y4828),'Форма 1'!$H4828*VLOOKUP('Форма 1'!$F4828,'Придельники с 2022'!$B$4:$X$28,'Форма 1'!Y$8),"")</f>
        <v/>
      </c>
      <c r="I4828" s="103" t="str">
        <f>IF(ISNUMBER('Форма 1'!Z4828),'Форма 1'!$H4828*VLOOKUP('Форма 1'!$F4828,'Придельники с 2022'!$B$4:$X$28,'Форма 1'!Z$8),"")</f>
        <v/>
      </c>
      <c r="J4828" s="103" t="str">
        <f>IF(ISNUMBER('Форма 1'!AA4828),'Форма 1'!$H4828*VLOOKUP('Форма 1'!$F4828,'Придельники с 2022'!$B$4:$X$28,'Форма 1'!AA$8),"")</f>
        <v/>
      </c>
      <c r="K4828" s="90"/>
      <c r="L4828" s="87"/>
      <c r="M4828" s="103" t="str">
        <f>IF(ISNUMBER('Форма 1'!AD4828),'Форма 1'!$H4828*VLOOKUP('Форма 1'!$F4828,'Придельники с 2022'!$B$4:$X$28,'Форма 1'!AD$8),"")</f>
        <v/>
      </c>
      <c r="N4828" s="103">
        <f>IF(ISBLANK('Форма 1'!$AE4828),"",IF('Форма 1'!$AE4828=1,'Форма 1'!$H4828*VLOOKUP('Форма 1'!$F4828,'Придельники с 2022'!$B$4:$X$28,'Форма 1'!$AE$8,0),IF('Форма 1'!$AE4828=2,'Форма 1'!$H4828*VLOOKUP('Форма 1'!$F4828,'Придельники с 2022'!$B$4:$X$28,13,0),IF('Форма 1'!$AE4828=3,'Форма 1'!$H4828*VLOOKUP('Форма 1'!$F4828,'Придельники с 2022'!$B$4:$X$28,12,0)))))</f>
        <v>10139197.011999998</v>
      </c>
      <c r="O4828" s="103">
        <f>IF(ISNUMBER('Форма 1'!AF4828),'Форма 1'!$H4828*VLOOKUP('Форма 1'!$F4828,'Придельники с 2022'!$B$4:$X$28,'Форма 1'!AF$8),"")</f>
        <v>1694815.6369999999</v>
      </c>
      <c r="P4828" s="87"/>
      <c r="Q4828" s="103" t="str">
        <f>IF(ISNUMBER('Форма 1'!AH4828),'Форма 1'!$H4828*VLOOKUP('Форма 1'!$F4828,'Придельники с 2022'!$B$4:$X$28,'Форма 1'!AH$8),"")</f>
        <v/>
      </c>
      <c r="R4828" s="103" t="str">
        <f>IF(ISNUMBER('Форма 1'!AI4828),'Форма 1'!$H4828*VLOOKUP('Форма 1'!$F4828,'Придельники с 2022'!$B$4:$X$28,'Форма 1'!AI$8),"")</f>
        <v/>
      </c>
      <c r="S4828" s="103" t="str">
        <f>IF(ISNUMBER('Форма 1'!AJ4828),'Форма 1'!$H4828*VLOOKUP('Форма 1'!$F4828,'Придельники с 2022'!$B$4:$X$28,'Форма 1'!AJ$8),"")</f>
        <v/>
      </c>
      <c r="T4828" s="88"/>
    </row>
    <row r="4829" spans="1:20">
      <c r="A4829" s="188">
        <f t="shared" si="310"/>
        <v>7</v>
      </c>
      <c r="B4829" s="189" t="s">
        <v>4637</v>
      </c>
      <c r="C4829" s="99">
        <f t="shared" si="316"/>
        <v>6017115.0899999989</v>
      </c>
      <c r="D4829" s="103" t="str">
        <f>IF(ISNUMBER('Форма 1'!U4829),'Форма 1'!$H4829*VLOOKUP('Форма 1'!$F4829,'Придельники с 2022'!$B$4:$X$28,'Форма 1'!U$8),"")</f>
        <v/>
      </c>
      <c r="E4829" s="103" t="str">
        <f>IF(ISNUMBER('Форма 1'!V4829),'Форма 1'!$H4829*VLOOKUP('Форма 1'!$F4829,'Придельники с 2022'!$B$4:$X$28,'Форма 1'!V$8),"")</f>
        <v/>
      </c>
      <c r="F4829" s="103" t="str">
        <f>IF(ISNUMBER('Форма 1'!W4829),'Форма 1'!$H4829*VLOOKUP('Форма 1'!$F4829,'Придельники с 2022'!$B$4:$X$28,'Форма 1'!W$8),"")</f>
        <v/>
      </c>
      <c r="G4829" s="103" t="str">
        <f>IF(ISNUMBER('Форма 1'!X4829),'Форма 1'!$H4829*VLOOKUP('Форма 1'!$F4829,'Придельники с 2022'!$B$4:$X$28,'Форма 1'!X$8),"")</f>
        <v/>
      </c>
      <c r="H4829" s="103" t="str">
        <f>IF(ISNUMBER('Форма 1'!Y4829),'Форма 1'!$H4829*VLOOKUP('Форма 1'!$F4829,'Придельники с 2022'!$B$4:$X$28,'Форма 1'!Y$8),"")</f>
        <v/>
      </c>
      <c r="I4829" s="103" t="str">
        <f>IF(ISNUMBER('Форма 1'!Z4829),'Форма 1'!$H4829*VLOOKUP('Форма 1'!$F4829,'Придельники с 2022'!$B$4:$X$28,'Форма 1'!Z$8),"")</f>
        <v/>
      </c>
      <c r="J4829" s="103" t="str">
        <f>IF(ISNUMBER('Форма 1'!AA4829),'Форма 1'!$H4829*VLOOKUP('Форма 1'!$F4829,'Придельники с 2022'!$B$4:$X$28,'Форма 1'!AA$8),"")</f>
        <v/>
      </c>
      <c r="K4829" s="90"/>
      <c r="L4829" s="87"/>
      <c r="M4829" s="103" t="str">
        <f>IF(ISNUMBER('Форма 1'!AD4829),'Форма 1'!$H4829*VLOOKUP('Форма 1'!$F4829,'Придельники с 2022'!$B$4:$X$28,'Форма 1'!AD$8),"")</f>
        <v/>
      </c>
      <c r="N4829" s="103">
        <f>IF(ISBLANK('Форма 1'!$AE4829),"",IF('Форма 1'!$AE4829=1,'Форма 1'!$H4829*VLOOKUP('Форма 1'!$F4829,'Придельники с 2022'!$B$4:$X$28,'Форма 1'!$AE$8,0),IF('Форма 1'!$AE4829=2,'Форма 1'!$H4829*VLOOKUP('Форма 1'!$F4829,'Придельники с 2022'!$B$4:$X$28,13,0),IF('Форма 1'!$AE4829=3,'Форма 1'!$H4829*VLOOKUP('Форма 1'!$F4829,'Придельники с 2022'!$B$4:$X$28,12,0)))))</f>
        <v>6017115.0899999989</v>
      </c>
      <c r="O4829" s="103" t="str">
        <f>IF(ISNUMBER('Форма 1'!AF4829),'Форма 1'!$H4829*VLOOKUP('Форма 1'!$F4829,'Придельники с 2022'!$B$4:$X$28,'Форма 1'!AF$8),"")</f>
        <v/>
      </c>
      <c r="P4829" s="87"/>
      <c r="Q4829" s="103" t="str">
        <f>IF(ISNUMBER('Форма 1'!AH4829),'Форма 1'!$H4829*VLOOKUP('Форма 1'!$F4829,'Придельники с 2022'!$B$4:$X$28,'Форма 1'!AH$8),"")</f>
        <v/>
      </c>
      <c r="R4829" s="103" t="str">
        <f>IF(ISNUMBER('Форма 1'!AI4829),'Форма 1'!$H4829*VLOOKUP('Форма 1'!$F4829,'Придельники с 2022'!$B$4:$X$28,'Форма 1'!AI$8),"")</f>
        <v/>
      </c>
      <c r="S4829" s="103" t="str">
        <f>IF(ISNUMBER('Форма 1'!AJ4829),'Форма 1'!$H4829*VLOOKUP('Форма 1'!$F4829,'Придельники с 2022'!$B$4:$X$28,'Форма 1'!AJ$8),"")</f>
        <v/>
      </c>
      <c r="T4829" s="88"/>
    </row>
    <row r="4830" spans="1:20">
      <c r="A4830" s="188">
        <f t="shared" si="310"/>
        <v>8</v>
      </c>
      <c r="B4830" s="189" t="s">
        <v>2010</v>
      </c>
      <c r="C4830" s="99">
        <f t="shared" si="316"/>
        <v>4393532.1829999993</v>
      </c>
      <c r="D4830" s="103" t="str">
        <f>IF(ISNUMBER('Форма 1'!U4830),'Форма 1'!$H4830*VLOOKUP('Форма 1'!$F4830,'Придельники с 2022'!$B$4:$X$28,'Форма 1'!U$8),"")</f>
        <v/>
      </c>
      <c r="E4830" s="103" t="str">
        <f>IF(ISNUMBER('Форма 1'!V4830),'Форма 1'!$H4830*VLOOKUP('Форма 1'!$F4830,'Придельники с 2022'!$B$4:$X$28,'Форма 1'!V$8),"")</f>
        <v/>
      </c>
      <c r="F4830" s="103" t="str">
        <f>IF(ISNUMBER('Форма 1'!W4830),'Форма 1'!$H4830*VLOOKUP('Форма 1'!$F4830,'Придельники с 2022'!$B$4:$X$28,'Форма 1'!W$8),"")</f>
        <v/>
      </c>
      <c r="G4830" s="103" t="str">
        <f>IF(ISNUMBER('Форма 1'!X4830),'Форма 1'!$H4830*VLOOKUP('Форма 1'!$F4830,'Придельники с 2022'!$B$4:$X$28,'Форма 1'!X$8),"")</f>
        <v/>
      </c>
      <c r="H4830" s="103" t="str">
        <f>IF(ISNUMBER('Форма 1'!Y4830),'Форма 1'!$H4830*VLOOKUP('Форма 1'!$F4830,'Придельники с 2022'!$B$4:$X$28,'Форма 1'!Y$8),"")</f>
        <v/>
      </c>
      <c r="I4830" s="103" t="str">
        <f>IF(ISNUMBER('Форма 1'!Z4830),'Форма 1'!$H4830*VLOOKUP('Форма 1'!$F4830,'Придельники с 2022'!$B$4:$X$28,'Форма 1'!Z$8),"")</f>
        <v/>
      </c>
      <c r="J4830" s="103" t="str">
        <f>IF(ISNUMBER('Форма 1'!AA4830),'Форма 1'!$H4830*VLOOKUP('Форма 1'!$F4830,'Придельники с 2022'!$B$4:$X$28,'Форма 1'!AA$8),"")</f>
        <v/>
      </c>
      <c r="K4830" s="90"/>
      <c r="L4830" s="87"/>
      <c r="M4830" s="103">
        <f>IF(ISNUMBER('Форма 1'!AD4830),'Форма 1'!$H4830*VLOOKUP('Форма 1'!$F4830,'Придельники с 2022'!$B$4:$X$28,'Форма 1'!AD$8),"")</f>
        <v>4393532.1829999993</v>
      </c>
      <c r="N4830" s="103" t="str">
        <f>IF(ISBLANK('Форма 1'!$AE4830),"",IF('Форма 1'!$AE4830=1,'Форма 1'!$H4830*VLOOKUP('Форма 1'!$F4830,'Придельники с 2022'!$B$4:$X$28,'Форма 1'!$AE$8,0),IF('Форма 1'!$AE4830=2,'Форма 1'!$H4830*VLOOKUP('Форма 1'!$F4830,'Придельники с 2022'!$B$4:$X$28,13,0),IF('Форма 1'!$AE4830=3,'Форма 1'!$H4830*VLOOKUP('Форма 1'!$F4830,'Придельники с 2022'!$B$4:$X$28,12,0)))))</f>
        <v/>
      </c>
      <c r="O4830" s="103" t="str">
        <f>IF(ISNUMBER('Форма 1'!AF4830),'Форма 1'!$H4830*VLOOKUP('Форма 1'!$F4830,'Придельники с 2022'!$B$4:$X$28,'Форма 1'!AF$8),"")</f>
        <v/>
      </c>
      <c r="P4830" s="87"/>
      <c r="Q4830" s="103" t="str">
        <f>IF(ISNUMBER('Форма 1'!AH4830),'Форма 1'!$H4830*VLOOKUP('Форма 1'!$F4830,'Придельники с 2022'!$B$4:$X$28,'Форма 1'!AH$8),"")</f>
        <v/>
      </c>
      <c r="R4830" s="103" t="str">
        <f>IF(ISNUMBER('Форма 1'!AI4830),'Форма 1'!$H4830*VLOOKUP('Форма 1'!$F4830,'Придельники с 2022'!$B$4:$X$28,'Форма 1'!AI$8),"")</f>
        <v/>
      </c>
      <c r="S4830" s="103" t="str">
        <f>IF(ISNUMBER('Форма 1'!AJ4830),'Форма 1'!$H4830*VLOOKUP('Форма 1'!$F4830,'Придельники с 2022'!$B$4:$X$28,'Форма 1'!AJ$8),"")</f>
        <v/>
      </c>
      <c r="T4830" s="87"/>
    </row>
    <row r="4831" spans="1:20">
      <c r="A4831" s="188">
        <f t="shared" si="310"/>
        <v>9</v>
      </c>
      <c r="B4831" s="189" t="s">
        <v>4638</v>
      </c>
      <c r="C4831" s="99">
        <f t="shared" si="316"/>
        <v>6129918.7981999991</v>
      </c>
      <c r="D4831" s="103" t="str">
        <f>IF(ISNUMBER('Форма 1'!U4831),'Форма 1'!$H4831*VLOOKUP('Форма 1'!$F4831,'Придельники с 2022'!$B$4:$X$28,'Форма 1'!U$8),"")</f>
        <v/>
      </c>
      <c r="E4831" s="103" t="str">
        <f>IF(ISNUMBER('Форма 1'!V4831),'Форма 1'!$H4831*VLOOKUP('Форма 1'!$F4831,'Придельники с 2022'!$B$4:$X$28,'Форма 1'!V$8),"")</f>
        <v/>
      </c>
      <c r="F4831" s="103" t="str">
        <f>IF(ISNUMBER('Форма 1'!W4831),'Форма 1'!$H4831*VLOOKUP('Форма 1'!$F4831,'Придельники с 2022'!$B$4:$X$28,'Форма 1'!W$8),"")</f>
        <v/>
      </c>
      <c r="G4831" s="103" t="str">
        <f>IF(ISNUMBER('Форма 1'!X4831),'Форма 1'!$H4831*VLOOKUP('Форма 1'!$F4831,'Придельники с 2022'!$B$4:$X$28,'Форма 1'!X$8),"")</f>
        <v/>
      </c>
      <c r="H4831" s="103" t="str">
        <f>IF(ISNUMBER('Форма 1'!Y4831),'Форма 1'!$H4831*VLOOKUP('Форма 1'!$F4831,'Придельники с 2022'!$B$4:$X$28,'Форма 1'!Y$8),"")</f>
        <v/>
      </c>
      <c r="I4831" s="103" t="str">
        <f>IF(ISNUMBER('Форма 1'!Z4831),'Форма 1'!$H4831*VLOOKUP('Форма 1'!$F4831,'Придельники с 2022'!$B$4:$X$28,'Форма 1'!Z$8),"")</f>
        <v/>
      </c>
      <c r="J4831" s="103" t="str">
        <f>IF(ISNUMBER('Форма 1'!AA4831),'Форма 1'!$H4831*VLOOKUP('Форма 1'!$F4831,'Придельники с 2022'!$B$4:$X$28,'Форма 1'!AA$8),"")</f>
        <v/>
      </c>
      <c r="K4831" s="90"/>
      <c r="L4831" s="87"/>
      <c r="M4831" s="103">
        <f>IF(ISNUMBER('Форма 1'!AD4831),'Форма 1'!$H4831*VLOOKUP('Форма 1'!$F4831,'Придельники с 2022'!$B$4:$X$28,'Форма 1'!AD$8),"")</f>
        <v>6129918.7981999991</v>
      </c>
      <c r="N4831" s="103" t="str">
        <f>IF(ISBLANK('Форма 1'!$AE4831),"",IF('Форма 1'!$AE4831=1,'Форма 1'!$H4831*VLOOKUP('Форма 1'!$F4831,'Придельники с 2022'!$B$4:$X$28,'Форма 1'!$AE$8,0),IF('Форма 1'!$AE4831=2,'Форма 1'!$H4831*VLOOKUP('Форма 1'!$F4831,'Придельники с 2022'!$B$4:$X$28,13,0),IF('Форма 1'!$AE4831=3,'Форма 1'!$H4831*VLOOKUP('Форма 1'!$F4831,'Придельники с 2022'!$B$4:$X$28,12,0)))))</f>
        <v/>
      </c>
      <c r="O4831" s="103" t="str">
        <f>IF(ISNUMBER('Форма 1'!AF4831),'Форма 1'!$H4831*VLOOKUP('Форма 1'!$F4831,'Придельники с 2022'!$B$4:$X$28,'Форма 1'!AF$8),"")</f>
        <v/>
      </c>
      <c r="P4831" s="87"/>
      <c r="Q4831" s="103" t="str">
        <f>IF(ISNUMBER('Форма 1'!AH4831),'Форма 1'!$H4831*VLOOKUP('Форма 1'!$F4831,'Придельники с 2022'!$B$4:$X$28,'Форма 1'!AH$8),"")</f>
        <v/>
      </c>
      <c r="R4831" s="103" t="str">
        <f>IF(ISNUMBER('Форма 1'!AI4831),'Форма 1'!$H4831*VLOOKUP('Форма 1'!$F4831,'Придельники с 2022'!$B$4:$X$28,'Форма 1'!AI$8),"")</f>
        <v/>
      </c>
      <c r="S4831" s="103" t="str">
        <f>IF(ISNUMBER('Форма 1'!AJ4831),'Форма 1'!$H4831*VLOOKUP('Форма 1'!$F4831,'Придельники с 2022'!$B$4:$X$28,'Форма 1'!AJ$8),"")</f>
        <v/>
      </c>
      <c r="T4831" s="87"/>
    </row>
    <row r="4832" spans="1:20">
      <c r="A4832" s="188">
        <f t="shared" si="310"/>
        <v>10</v>
      </c>
      <c r="B4832" s="189" t="s">
        <v>4639</v>
      </c>
      <c r="C4832" s="99">
        <f t="shared" si="316"/>
        <v>6076588.561999999</v>
      </c>
      <c r="D4832" s="103" t="str">
        <f>IF(ISNUMBER('Форма 1'!U4832),'Форма 1'!$H4832*VLOOKUP('Форма 1'!$F4832,'Придельники с 2022'!$B$4:$X$28,'Форма 1'!U$8),"")</f>
        <v/>
      </c>
      <c r="E4832" s="103" t="str">
        <f>IF(ISNUMBER('Форма 1'!V4832),'Форма 1'!$H4832*VLOOKUP('Форма 1'!$F4832,'Придельники с 2022'!$B$4:$X$28,'Форма 1'!V$8),"")</f>
        <v/>
      </c>
      <c r="F4832" s="103" t="str">
        <f>IF(ISNUMBER('Форма 1'!W4832),'Форма 1'!$H4832*VLOOKUP('Форма 1'!$F4832,'Придельники с 2022'!$B$4:$X$28,'Форма 1'!W$8),"")</f>
        <v/>
      </c>
      <c r="G4832" s="103" t="str">
        <f>IF(ISNUMBER('Форма 1'!X4832),'Форма 1'!$H4832*VLOOKUP('Форма 1'!$F4832,'Придельники с 2022'!$B$4:$X$28,'Форма 1'!X$8),"")</f>
        <v/>
      </c>
      <c r="H4832" s="103" t="str">
        <f>IF(ISNUMBER('Форма 1'!Y4832),'Форма 1'!$H4832*VLOOKUP('Форма 1'!$F4832,'Придельники с 2022'!$B$4:$X$28,'Форма 1'!Y$8),"")</f>
        <v/>
      </c>
      <c r="I4832" s="103" t="str">
        <f>IF(ISNUMBER('Форма 1'!Z4832),'Форма 1'!$H4832*VLOOKUP('Форма 1'!$F4832,'Придельники с 2022'!$B$4:$X$28,'Форма 1'!Z$8),"")</f>
        <v/>
      </c>
      <c r="J4832" s="103" t="str">
        <f>IF(ISNUMBER('Форма 1'!AA4832),'Форма 1'!$H4832*VLOOKUP('Форма 1'!$F4832,'Придельники с 2022'!$B$4:$X$28,'Форма 1'!AA$8),"")</f>
        <v/>
      </c>
      <c r="K4832" s="90"/>
      <c r="L4832" s="87"/>
      <c r="M4832" s="103">
        <f>IF(ISNUMBER('Форма 1'!AD4832),'Форма 1'!$H4832*VLOOKUP('Форма 1'!$F4832,'Придельники с 2022'!$B$4:$X$28,'Форма 1'!AD$8),"")</f>
        <v>6076588.561999999</v>
      </c>
      <c r="N4832" s="103" t="str">
        <f>IF(ISBLANK('Форма 1'!$AE4832),"",IF('Форма 1'!$AE4832=1,'Форма 1'!$H4832*VLOOKUP('Форма 1'!$F4832,'Придельники с 2022'!$B$4:$X$28,'Форма 1'!$AE$8,0),IF('Форма 1'!$AE4832=2,'Форма 1'!$H4832*VLOOKUP('Форма 1'!$F4832,'Придельники с 2022'!$B$4:$X$28,13,0),IF('Форма 1'!$AE4832=3,'Форма 1'!$H4832*VLOOKUP('Форма 1'!$F4832,'Придельники с 2022'!$B$4:$X$28,12,0)))))</f>
        <v/>
      </c>
      <c r="O4832" s="103" t="str">
        <f>IF(ISNUMBER('Форма 1'!AF4832),'Форма 1'!$H4832*VLOOKUP('Форма 1'!$F4832,'Придельники с 2022'!$B$4:$X$28,'Форма 1'!AF$8),"")</f>
        <v/>
      </c>
      <c r="P4832" s="87"/>
      <c r="Q4832" s="103" t="str">
        <f>IF(ISNUMBER('Форма 1'!AH4832),'Форма 1'!$H4832*VLOOKUP('Форма 1'!$F4832,'Придельники с 2022'!$B$4:$X$28,'Форма 1'!AH$8),"")</f>
        <v/>
      </c>
      <c r="R4832" s="103" t="str">
        <f>IF(ISNUMBER('Форма 1'!AI4832),'Форма 1'!$H4832*VLOOKUP('Форма 1'!$F4832,'Придельники с 2022'!$B$4:$X$28,'Форма 1'!AI$8),"")</f>
        <v/>
      </c>
      <c r="S4832" s="103" t="str">
        <f>IF(ISNUMBER('Форма 1'!AJ4832),'Форма 1'!$H4832*VLOOKUP('Форма 1'!$F4832,'Придельники с 2022'!$B$4:$X$28,'Форма 1'!AJ$8),"")</f>
        <v/>
      </c>
      <c r="T4832" s="87"/>
    </row>
    <row r="4833" spans="1:20">
      <c r="A4833" s="188">
        <f t="shared" si="310"/>
        <v>11</v>
      </c>
      <c r="B4833" s="189" t="s">
        <v>4640</v>
      </c>
      <c r="C4833" s="99">
        <f t="shared" si="316"/>
        <v>1606695.4177999999</v>
      </c>
      <c r="D4833" s="103" t="str">
        <f>IF(ISNUMBER('Форма 1'!U4833),'Форма 1'!$H4833*VLOOKUP('Форма 1'!$F4833,'Придельники с 2022'!$B$4:$X$28,'Форма 1'!U$8),"")</f>
        <v/>
      </c>
      <c r="E4833" s="103" t="str">
        <f>IF(ISNUMBER('Форма 1'!V4833),'Форма 1'!$H4833*VLOOKUP('Форма 1'!$F4833,'Придельники с 2022'!$B$4:$X$28,'Форма 1'!V$8),"")</f>
        <v/>
      </c>
      <c r="F4833" s="103" t="str">
        <f>IF(ISNUMBER('Форма 1'!W4833),'Форма 1'!$H4833*VLOOKUP('Форма 1'!$F4833,'Придельники с 2022'!$B$4:$X$28,'Форма 1'!W$8),"")</f>
        <v/>
      </c>
      <c r="G4833" s="103">
        <f>IF(ISNUMBER('Форма 1'!X4833),'Форма 1'!$H4833*VLOOKUP('Форма 1'!$F4833,'Придельники с 2022'!$B$4:$X$28,'Форма 1'!X$8),"")</f>
        <v>393398.44059999997</v>
      </c>
      <c r="H4833" s="103">
        <f>IF(ISNUMBER('Форма 1'!Y4833),'Форма 1'!$H4833*VLOOKUP('Форма 1'!$F4833,'Придельники с 2022'!$B$4:$X$28,'Форма 1'!Y$8),"")</f>
        <v>1213296.9772000001</v>
      </c>
      <c r="I4833" s="103" t="str">
        <f>IF(ISNUMBER('Форма 1'!Z4833),'Форма 1'!$H4833*VLOOKUP('Форма 1'!$F4833,'Придельники с 2022'!$B$4:$X$28,'Форма 1'!Z$8),"")</f>
        <v/>
      </c>
      <c r="J4833" s="103" t="str">
        <f>IF(ISNUMBER('Форма 1'!AA4833),'Форма 1'!$H4833*VLOOKUP('Форма 1'!$F4833,'Придельники с 2022'!$B$4:$X$28,'Форма 1'!AA$8),"")</f>
        <v/>
      </c>
      <c r="K4833" s="90"/>
      <c r="L4833" s="87"/>
      <c r="M4833" s="103" t="str">
        <f>IF(ISNUMBER('Форма 1'!AD4833),'Форма 1'!$H4833*VLOOKUP('Форма 1'!$F4833,'Придельники с 2022'!$B$4:$X$28,'Форма 1'!AD$8),"")</f>
        <v/>
      </c>
      <c r="N4833" s="103" t="str">
        <f>IF(ISBLANK('Форма 1'!$AE4833),"",IF('Форма 1'!$AE4833=1,'Форма 1'!$H4833*VLOOKUP('Форма 1'!$F4833,'Придельники с 2022'!$B$4:$X$28,'Форма 1'!$AE$8,0),IF('Форма 1'!$AE4833=2,'Форма 1'!$H4833*VLOOKUP('Форма 1'!$F4833,'Придельники с 2022'!$B$4:$X$28,13,0),IF('Форма 1'!$AE4833=3,'Форма 1'!$H4833*VLOOKUP('Форма 1'!$F4833,'Придельники с 2022'!$B$4:$X$28,12,0)))))</f>
        <v/>
      </c>
      <c r="O4833" s="103" t="str">
        <f>IF(ISNUMBER('Форма 1'!AF4833),'Форма 1'!$H4833*VLOOKUP('Форма 1'!$F4833,'Придельники с 2022'!$B$4:$X$28,'Форма 1'!AF$8),"")</f>
        <v/>
      </c>
      <c r="P4833" s="87"/>
      <c r="Q4833" s="103" t="str">
        <f>IF(ISNUMBER('Форма 1'!AH4833),'Форма 1'!$H4833*VLOOKUP('Форма 1'!$F4833,'Придельники с 2022'!$B$4:$X$28,'Форма 1'!AH$8),"")</f>
        <v/>
      </c>
      <c r="R4833" s="103" t="str">
        <f>IF(ISNUMBER('Форма 1'!AI4833),'Форма 1'!$H4833*VLOOKUP('Форма 1'!$F4833,'Придельники с 2022'!$B$4:$X$28,'Форма 1'!AI$8),"")</f>
        <v/>
      </c>
      <c r="S4833" s="103" t="str">
        <f>IF(ISNUMBER('Форма 1'!AJ4833),'Форма 1'!$H4833*VLOOKUP('Форма 1'!$F4833,'Придельники с 2022'!$B$4:$X$28,'Форма 1'!AJ$8),"")</f>
        <v/>
      </c>
      <c r="T4833" s="87"/>
    </row>
    <row r="4834" spans="1:20">
      <c r="A4834" s="188">
        <f t="shared" si="310"/>
        <v>12</v>
      </c>
      <c r="B4834" s="189" t="s">
        <v>4641</v>
      </c>
      <c r="C4834" s="99">
        <f t="shared" si="316"/>
        <v>6476166.9289999995</v>
      </c>
      <c r="D4834" s="103">
        <f>IF(ISNUMBER('Форма 1'!U4834),'Форма 1'!$H4834*VLOOKUP('Форма 1'!$F4834,'Придельники с 2022'!$B$4:$X$28,'Форма 1'!U$8),"")</f>
        <v>465524.35800000001</v>
      </c>
      <c r="E4834" s="103" t="str">
        <f>IF(ISNUMBER('Форма 1'!V4834),'Форма 1'!$H4834*VLOOKUP('Форма 1'!$F4834,'Придельники с 2022'!$B$4:$X$28,'Форма 1'!V$8),"")</f>
        <v/>
      </c>
      <c r="F4834" s="103" t="str">
        <f>IF(ISNUMBER('Форма 1'!W4834),'Форма 1'!$H4834*VLOOKUP('Форма 1'!$F4834,'Придельники с 2022'!$B$4:$X$28,'Форма 1'!W$8),"")</f>
        <v/>
      </c>
      <c r="G4834" s="103" t="str">
        <f>IF(ISNUMBER('Форма 1'!X4834),'Форма 1'!$H4834*VLOOKUP('Форма 1'!$F4834,'Придельники с 2022'!$B$4:$X$28,'Форма 1'!X$8),"")</f>
        <v/>
      </c>
      <c r="H4834" s="103" t="str">
        <f>IF(ISNUMBER('Форма 1'!Y4834),'Форма 1'!$H4834*VLOOKUP('Форма 1'!$F4834,'Придельники с 2022'!$B$4:$X$28,'Форма 1'!Y$8),"")</f>
        <v/>
      </c>
      <c r="I4834" s="103" t="str">
        <f>IF(ISNUMBER('Форма 1'!Z4834),'Форма 1'!$H4834*VLOOKUP('Форма 1'!$F4834,'Придельники с 2022'!$B$4:$X$28,'Форма 1'!Z$8),"")</f>
        <v/>
      </c>
      <c r="J4834" s="103" t="str">
        <f>IF(ISNUMBER('Форма 1'!AA4834),'Форма 1'!$H4834*VLOOKUP('Форма 1'!$F4834,'Придельники с 2022'!$B$4:$X$28,'Форма 1'!AA$8),"")</f>
        <v/>
      </c>
      <c r="K4834" s="90"/>
      <c r="L4834" s="87"/>
      <c r="M4834" s="103">
        <f>IF(ISNUMBER('Форма 1'!AD4834),'Форма 1'!$H4834*VLOOKUP('Форма 1'!$F4834,'Придельники с 2022'!$B$4:$X$28,'Форма 1'!AD$8),"")</f>
        <v>6010642.5709999995</v>
      </c>
      <c r="N4834" s="103" t="str">
        <f>IF(ISBLANK('Форма 1'!$AE4834),"",IF('Форма 1'!$AE4834=1,'Форма 1'!$H4834*VLOOKUP('Форма 1'!$F4834,'Придельники с 2022'!$B$4:$X$28,'Форма 1'!$AE$8,0),IF('Форма 1'!$AE4834=2,'Форма 1'!$H4834*VLOOKUP('Форма 1'!$F4834,'Придельники с 2022'!$B$4:$X$28,13,0),IF('Форма 1'!$AE4834=3,'Форма 1'!$H4834*VLOOKUP('Форма 1'!$F4834,'Придельники с 2022'!$B$4:$X$28,12,0)))))</f>
        <v/>
      </c>
      <c r="O4834" s="103" t="str">
        <f>IF(ISNUMBER('Форма 1'!AF4834),'Форма 1'!$H4834*VLOOKUP('Форма 1'!$F4834,'Придельники с 2022'!$B$4:$X$28,'Форма 1'!AF$8),"")</f>
        <v/>
      </c>
      <c r="P4834" s="87"/>
      <c r="Q4834" s="103" t="str">
        <f>IF(ISNUMBER('Форма 1'!AH4834),'Форма 1'!$H4834*VLOOKUP('Форма 1'!$F4834,'Придельники с 2022'!$B$4:$X$28,'Форма 1'!AH$8),"")</f>
        <v/>
      </c>
      <c r="R4834" s="103" t="str">
        <f>IF(ISNUMBER('Форма 1'!AI4834),'Форма 1'!$H4834*VLOOKUP('Форма 1'!$F4834,'Придельники с 2022'!$B$4:$X$28,'Форма 1'!AI$8),"")</f>
        <v/>
      </c>
      <c r="S4834" s="103" t="str">
        <f>IF(ISNUMBER('Форма 1'!AJ4834),'Форма 1'!$H4834*VLOOKUP('Форма 1'!$F4834,'Придельники с 2022'!$B$4:$X$28,'Форма 1'!AJ$8),"")</f>
        <v/>
      </c>
      <c r="T4834" s="87"/>
    </row>
    <row r="4835" spans="1:20">
      <c r="A4835" s="188">
        <f t="shared" si="310"/>
        <v>13</v>
      </c>
      <c r="B4835" s="189" t="s">
        <v>4642</v>
      </c>
      <c r="C4835" s="99">
        <f t="shared" si="316"/>
        <v>6562666.8529999992</v>
      </c>
      <c r="D4835" s="103">
        <f>IF(ISNUMBER('Форма 1'!U4835),'Форма 1'!$H4835*VLOOKUP('Форма 1'!$F4835,'Придельники с 2022'!$B$4:$X$28,'Форма 1'!U$8),"")</f>
        <v>471742.20600000001</v>
      </c>
      <c r="E4835" s="103" t="str">
        <f>IF(ISNUMBER('Форма 1'!V4835),'Форма 1'!$H4835*VLOOKUP('Форма 1'!$F4835,'Придельники с 2022'!$B$4:$X$28,'Форма 1'!V$8),"")</f>
        <v/>
      </c>
      <c r="F4835" s="103" t="str">
        <f>IF(ISNUMBER('Форма 1'!W4835),'Форма 1'!$H4835*VLOOKUP('Форма 1'!$F4835,'Придельники с 2022'!$B$4:$X$28,'Форма 1'!W$8),"")</f>
        <v/>
      </c>
      <c r="G4835" s="103" t="str">
        <f>IF(ISNUMBER('Форма 1'!X4835),'Форма 1'!$H4835*VLOOKUP('Форма 1'!$F4835,'Придельники с 2022'!$B$4:$X$28,'Форма 1'!X$8),"")</f>
        <v/>
      </c>
      <c r="H4835" s="103" t="str">
        <f>IF(ISNUMBER('Форма 1'!Y4835),'Форма 1'!$H4835*VLOOKUP('Форма 1'!$F4835,'Придельники с 2022'!$B$4:$X$28,'Форма 1'!Y$8),"")</f>
        <v/>
      </c>
      <c r="I4835" s="103" t="str">
        <f>IF(ISNUMBER('Форма 1'!Z4835),'Форма 1'!$H4835*VLOOKUP('Форма 1'!$F4835,'Придельники с 2022'!$B$4:$X$28,'Форма 1'!Z$8),"")</f>
        <v/>
      </c>
      <c r="J4835" s="103" t="str">
        <f>IF(ISNUMBER('Форма 1'!AA4835),'Форма 1'!$H4835*VLOOKUP('Форма 1'!$F4835,'Придельники с 2022'!$B$4:$X$28,'Форма 1'!AA$8),"")</f>
        <v/>
      </c>
      <c r="K4835" s="90"/>
      <c r="L4835" s="87"/>
      <c r="M4835" s="103">
        <f>IF(ISNUMBER('Форма 1'!AD4835),'Форма 1'!$H4835*VLOOKUP('Форма 1'!$F4835,'Придельники с 2022'!$B$4:$X$28,'Форма 1'!AD$8),"")</f>
        <v>6090924.6469999989</v>
      </c>
      <c r="N4835" s="103" t="str">
        <f>IF(ISBLANK('Форма 1'!$AE4835),"",IF('Форма 1'!$AE4835=1,'Форма 1'!$H4835*VLOOKUP('Форма 1'!$F4835,'Придельники с 2022'!$B$4:$X$28,'Форма 1'!$AE$8,0),IF('Форма 1'!$AE4835=2,'Форма 1'!$H4835*VLOOKUP('Форма 1'!$F4835,'Придельники с 2022'!$B$4:$X$28,13,0),IF('Форма 1'!$AE4835=3,'Форма 1'!$H4835*VLOOKUP('Форма 1'!$F4835,'Придельники с 2022'!$B$4:$X$28,12,0)))))</f>
        <v/>
      </c>
      <c r="O4835" s="103" t="str">
        <f>IF(ISNUMBER('Форма 1'!AF4835),'Форма 1'!$H4835*VLOOKUP('Форма 1'!$F4835,'Придельники с 2022'!$B$4:$X$28,'Форма 1'!AF$8),"")</f>
        <v/>
      </c>
      <c r="P4835" s="87"/>
      <c r="Q4835" s="103" t="str">
        <f>IF(ISNUMBER('Форма 1'!AH4835),'Форма 1'!$H4835*VLOOKUP('Форма 1'!$F4835,'Придельники с 2022'!$B$4:$X$28,'Форма 1'!AH$8),"")</f>
        <v/>
      </c>
      <c r="R4835" s="103" t="str">
        <f>IF(ISNUMBER('Форма 1'!AI4835),'Форма 1'!$H4835*VLOOKUP('Форма 1'!$F4835,'Придельники с 2022'!$B$4:$X$28,'Форма 1'!AI$8),"")</f>
        <v/>
      </c>
      <c r="S4835" s="103" t="str">
        <f>IF(ISNUMBER('Форма 1'!AJ4835),'Форма 1'!$H4835*VLOOKUP('Форма 1'!$F4835,'Придельники с 2022'!$B$4:$X$28,'Форма 1'!AJ$8),"")</f>
        <v/>
      </c>
      <c r="T4835" s="87"/>
    </row>
    <row r="4836" spans="1:20">
      <c r="A4836" s="188">
        <f t="shared" si="310"/>
        <v>14</v>
      </c>
      <c r="B4836" s="189" t="s">
        <v>2011</v>
      </c>
      <c r="C4836" s="99">
        <f t="shared" si="316"/>
        <v>12127424.803400001</v>
      </c>
      <c r="D4836" s="103" t="str">
        <f>IF(ISNUMBER('Форма 1'!U4836),'Форма 1'!$H4836*VLOOKUP('Форма 1'!$F4836,'Придельники с 2022'!$B$4:$X$28,'Форма 1'!U$8),"")</f>
        <v/>
      </c>
      <c r="E4836" s="103">
        <f>IF(ISNUMBER('Форма 1'!V4836),'Форма 1'!$H4836*VLOOKUP('Форма 1'!$F4836,'Придельники с 2022'!$B$4:$X$28,'Форма 1'!V$8),"")</f>
        <v>5672937.0408000005</v>
      </c>
      <c r="F4836" s="103" t="str">
        <f>IF(ISNUMBER('Форма 1'!W4836),'Форма 1'!$H4836*VLOOKUP('Форма 1'!$F4836,'Придельники с 2022'!$B$4:$X$28,'Форма 1'!W$8),"")</f>
        <v/>
      </c>
      <c r="G4836" s="103" t="str">
        <f>IF(ISNUMBER('Форма 1'!X4836),'Форма 1'!$H4836*VLOOKUP('Форма 1'!$F4836,'Придельники с 2022'!$B$4:$X$28,'Форма 1'!X$8),"")</f>
        <v/>
      </c>
      <c r="H4836" s="103" t="str">
        <f>IF(ISNUMBER('Форма 1'!Y4836),'Форма 1'!$H4836*VLOOKUP('Форма 1'!$F4836,'Придельники с 2022'!$B$4:$X$28,'Форма 1'!Y$8),"")</f>
        <v/>
      </c>
      <c r="I4836" s="103" t="str">
        <f>IF(ISNUMBER('Форма 1'!Z4836),'Форма 1'!$H4836*VLOOKUP('Форма 1'!$F4836,'Придельники с 2022'!$B$4:$X$28,'Форма 1'!Z$8),"")</f>
        <v/>
      </c>
      <c r="J4836" s="103" t="str">
        <f>IF(ISNUMBER('Форма 1'!AA4836),'Форма 1'!$H4836*VLOOKUP('Форма 1'!$F4836,'Придельники с 2022'!$B$4:$X$28,'Форма 1'!AA$8),"")</f>
        <v/>
      </c>
      <c r="K4836" s="90"/>
      <c r="L4836" s="87"/>
      <c r="M4836" s="103">
        <f>IF(ISNUMBER('Форма 1'!AD4836),'Форма 1'!$H4836*VLOOKUP('Форма 1'!$F4836,'Придельники с 2022'!$B$4:$X$28,'Форма 1'!AD$8),"")</f>
        <v>6454487.7626</v>
      </c>
      <c r="N4836" s="103" t="str">
        <f>IF(ISBLANK('Форма 1'!$AE4836),"",IF('Форма 1'!$AE4836=1,'Форма 1'!$H4836*VLOOKUP('Форма 1'!$F4836,'Придельники с 2022'!$B$4:$X$28,'Форма 1'!$AE$8,0),IF('Форма 1'!$AE4836=2,'Форма 1'!$H4836*VLOOKUP('Форма 1'!$F4836,'Придельники с 2022'!$B$4:$X$28,13,0),IF('Форма 1'!$AE4836=3,'Форма 1'!$H4836*VLOOKUP('Форма 1'!$F4836,'Придельники с 2022'!$B$4:$X$28,12,0)))))</f>
        <v/>
      </c>
      <c r="O4836" s="103" t="str">
        <f>IF(ISNUMBER('Форма 1'!AF4836),'Форма 1'!$H4836*VLOOKUP('Форма 1'!$F4836,'Придельники с 2022'!$B$4:$X$28,'Форма 1'!AF$8),"")</f>
        <v/>
      </c>
      <c r="P4836" s="87"/>
      <c r="Q4836" s="103" t="str">
        <f>IF(ISNUMBER('Форма 1'!AH4836),'Форма 1'!$H4836*VLOOKUP('Форма 1'!$F4836,'Придельники с 2022'!$B$4:$X$28,'Форма 1'!AH$8),"")</f>
        <v/>
      </c>
      <c r="R4836" s="103" t="str">
        <f>IF(ISNUMBER('Форма 1'!AI4836),'Форма 1'!$H4836*VLOOKUP('Форма 1'!$F4836,'Придельники с 2022'!$B$4:$X$28,'Форма 1'!AI$8),"")</f>
        <v/>
      </c>
      <c r="S4836" s="103" t="str">
        <f>IF(ISNUMBER('Форма 1'!AJ4836),'Форма 1'!$H4836*VLOOKUP('Форма 1'!$F4836,'Придельники с 2022'!$B$4:$X$28,'Форма 1'!AJ$8),"")</f>
        <v/>
      </c>
      <c r="T4836" s="87"/>
    </row>
    <row r="4837" spans="1:20">
      <c r="A4837" s="188">
        <f t="shared" si="310"/>
        <v>15</v>
      </c>
      <c r="B4837" s="189" t="s">
        <v>4643</v>
      </c>
      <c r="C4837" s="99">
        <f t="shared" si="316"/>
        <v>6007775.3540000003</v>
      </c>
      <c r="D4837" s="103" t="str">
        <f>IF(ISNUMBER('Форма 1'!U4837),'Форма 1'!$H4837*VLOOKUP('Форма 1'!$F4837,'Придельники с 2022'!$B$4:$X$28,'Форма 1'!U$8),"")</f>
        <v/>
      </c>
      <c r="E4837" s="103" t="str">
        <f>IF(ISNUMBER('Форма 1'!V4837),'Форма 1'!$H4837*VLOOKUP('Форма 1'!$F4837,'Придельники с 2022'!$B$4:$X$28,'Форма 1'!V$8),"")</f>
        <v/>
      </c>
      <c r="F4837" s="103" t="str">
        <f>IF(ISNUMBER('Форма 1'!W4837),'Форма 1'!$H4837*VLOOKUP('Форма 1'!$F4837,'Придельники с 2022'!$B$4:$X$28,'Форма 1'!W$8),"")</f>
        <v/>
      </c>
      <c r="G4837" s="103" t="str">
        <f>IF(ISNUMBER('Форма 1'!X4837),'Форма 1'!$H4837*VLOOKUP('Форма 1'!$F4837,'Придельники с 2022'!$B$4:$X$28,'Форма 1'!X$8),"")</f>
        <v/>
      </c>
      <c r="H4837" s="103" t="str">
        <f>IF(ISNUMBER('Форма 1'!Y4837),'Форма 1'!$H4837*VLOOKUP('Форма 1'!$F4837,'Придельники с 2022'!$B$4:$X$28,'Форма 1'!Y$8),"")</f>
        <v/>
      </c>
      <c r="I4837" s="103" t="str">
        <f>IF(ISNUMBER('Форма 1'!Z4837),'Форма 1'!$H4837*VLOOKUP('Форма 1'!$F4837,'Придельники с 2022'!$B$4:$X$28,'Форма 1'!Z$8),"")</f>
        <v/>
      </c>
      <c r="J4837" s="103" t="str">
        <f>IF(ISNUMBER('Форма 1'!AA4837),'Форма 1'!$H4837*VLOOKUP('Форма 1'!$F4837,'Придельники с 2022'!$B$4:$X$28,'Форма 1'!AA$8),"")</f>
        <v/>
      </c>
      <c r="K4837" s="90"/>
      <c r="L4837" s="87"/>
      <c r="M4837" s="103">
        <f>IF(ISNUMBER('Форма 1'!AD4837),'Форма 1'!$H4837*VLOOKUP('Форма 1'!$F4837,'Придельники с 2022'!$B$4:$X$28,'Форма 1'!AD$8),"")</f>
        <v>6007775.3540000003</v>
      </c>
      <c r="N4837" s="103" t="str">
        <f>IF(ISBLANK('Форма 1'!$AE4837),"",IF('Форма 1'!$AE4837=1,'Форма 1'!$H4837*VLOOKUP('Форма 1'!$F4837,'Придельники с 2022'!$B$4:$X$28,'Форма 1'!$AE$8,0),IF('Форма 1'!$AE4837=2,'Форма 1'!$H4837*VLOOKUP('Форма 1'!$F4837,'Придельники с 2022'!$B$4:$X$28,13,0),IF('Форма 1'!$AE4837=3,'Форма 1'!$H4837*VLOOKUP('Форма 1'!$F4837,'Придельники с 2022'!$B$4:$X$28,12,0)))))</f>
        <v/>
      </c>
      <c r="O4837" s="103" t="str">
        <f>IF(ISNUMBER('Форма 1'!AF4837),'Форма 1'!$H4837*VLOOKUP('Форма 1'!$F4837,'Придельники с 2022'!$B$4:$X$28,'Форма 1'!AF$8),"")</f>
        <v/>
      </c>
      <c r="P4837" s="87"/>
      <c r="Q4837" s="103" t="str">
        <f>IF(ISNUMBER('Форма 1'!AH4837),'Форма 1'!$H4837*VLOOKUP('Форма 1'!$F4837,'Придельники с 2022'!$B$4:$X$28,'Форма 1'!AH$8),"")</f>
        <v/>
      </c>
      <c r="R4837" s="103" t="str">
        <f>IF(ISNUMBER('Форма 1'!AI4837),'Форма 1'!$H4837*VLOOKUP('Форма 1'!$F4837,'Придельники с 2022'!$B$4:$X$28,'Форма 1'!AI$8),"")</f>
        <v/>
      </c>
      <c r="S4837" s="103" t="str">
        <f>IF(ISNUMBER('Форма 1'!AJ4837),'Форма 1'!$H4837*VLOOKUP('Форма 1'!$F4837,'Придельники с 2022'!$B$4:$X$28,'Форма 1'!AJ$8),"")</f>
        <v/>
      </c>
      <c r="T4837" s="87"/>
    </row>
    <row r="4838" spans="1:20">
      <c r="A4838" s="188">
        <f t="shared" ref="A4838:A4901" si="320">A4837+1</f>
        <v>16</v>
      </c>
      <c r="B4838" s="189" t="s">
        <v>4644</v>
      </c>
      <c r="C4838" s="99">
        <f t="shared" si="316"/>
        <v>4255866.6220000004</v>
      </c>
      <c r="D4838" s="103">
        <f>IF(ISNUMBER('Форма 1'!U4838),'Форма 1'!$H4838*VLOOKUP('Форма 1'!$F4838,'Придельники с 2022'!$B$4:$X$28,'Форма 1'!U$8),"")</f>
        <v>477515.92200000002</v>
      </c>
      <c r="E4838" s="103" t="str">
        <f>IF(ISNUMBER('Форма 1'!V4838),'Форма 1'!$H4838*VLOOKUP('Форма 1'!$F4838,'Придельники с 2022'!$B$4:$X$28,'Форма 1'!V$8),"")</f>
        <v/>
      </c>
      <c r="F4838" s="103" t="str">
        <f>IF(ISNUMBER('Форма 1'!W4838),'Форма 1'!$H4838*VLOOKUP('Форма 1'!$F4838,'Придельники с 2022'!$B$4:$X$28,'Форма 1'!W$8),"")</f>
        <v/>
      </c>
      <c r="G4838" s="103" t="str">
        <f>IF(ISNUMBER('Форма 1'!X4838),'Форма 1'!$H4838*VLOOKUP('Форма 1'!$F4838,'Придельники с 2022'!$B$4:$X$28,'Форма 1'!X$8),"")</f>
        <v/>
      </c>
      <c r="H4838" s="103" t="str">
        <f>IF(ISNUMBER('Форма 1'!Y4838),'Форма 1'!$H4838*VLOOKUP('Форма 1'!$F4838,'Придельники с 2022'!$B$4:$X$28,'Форма 1'!Y$8),"")</f>
        <v/>
      </c>
      <c r="I4838" s="103" t="str">
        <f>IF(ISNUMBER('Форма 1'!Z4838),'Форма 1'!$H4838*VLOOKUP('Форма 1'!$F4838,'Придельники с 2022'!$B$4:$X$28,'Форма 1'!Z$8),"")</f>
        <v/>
      </c>
      <c r="J4838" s="103" t="str">
        <f>IF(ISNUMBER('Форма 1'!AA4838),'Форма 1'!$H4838*VLOOKUP('Форма 1'!$F4838,'Придельники с 2022'!$B$4:$X$28,'Форма 1'!AA$8),"")</f>
        <v/>
      </c>
      <c r="K4838" s="90"/>
      <c r="L4838" s="87"/>
      <c r="M4838" s="103" t="str">
        <f>IF(ISNUMBER('Форма 1'!AD4838),'Форма 1'!$H4838*VLOOKUP('Форма 1'!$F4838,'Придельники с 2022'!$B$4:$X$28,'Форма 1'!AD$8),"")</f>
        <v/>
      </c>
      <c r="N4838" s="103">
        <f>IF(ISBLANK('Форма 1'!$AE4838),"",IF('Форма 1'!$AE4838=1,'Форма 1'!$H4838*VLOOKUP('Форма 1'!$F4838,'Придельники с 2022'!$B$4:$X$28,'Форма 1'!$AE$8,0),IF('Форма 1'!$AE4838=2,'Форма 1'!$H4838*VLOOKUP('Форма 1'!$F4838,'Придельники с 2022'!$B$4:$X$28,13,0),IF('Форма 1'!$AE4838=3,'Форма 1'!$H4838*VLOOKUP('Форма 1'!$F4838,'Придельники с 2022'!$B$4:$X$28,12,0)))))</f>
        <v>3759094.4649999999</v>
      </c>
      <c r="O4838" s="103" t="str">
        <f>IF(ISNUMBER('Форма 1'!AF4838),'Форма 1'!$H4838*VLOOKUP('Форма 1'!$F4838,'Придельники с 2022'!$B$4:$X$28,'Форма 1'!AF$8),"")</f>
        <v/>
      </c>
      <c r="P4838" s="87"/>
      <c r="Q4838" s="103" t="str">
        <f>IF(ISNUMBER('Форма 1'!AH4838),'Форма 1'!$H4838*VLOOKUP('Форма 1'!$F4838,'Придельники с 2022'!$B$4:$X$28,'Форма 1'!AH$8),"")</f>
        <v/>
      </c>
      <c r="R4838" s="103" t="str">
        <f>IF(ISNUMBER('Форма 1'!AI4838),'Форма 1'!$H4838*VLOOKUP('Форма 1'!$F4838,'Придельники с 2022'!$B$4:$X$28,'Форма 1'!AI$8),"")</f>
        <v/>
      </c>
      <c r="S4838" s="103">
        <f>IF(ISNUMBER('Форма 1'!AJ4838),'Форма 1'!$H4838*VLOOKUP('Форма 1'!$F4838,'Придельники с 2022'!$B$4:$X$28,'Форма 1'!AJ$8),"")</f>
        <v>19256.235000000001</v>
      </c>
      <c r="T4838" s="87"/>
    </row>
    <row r="4839" spans="1:20">
      <c r="A4839" s="188">
        <f t="shared" si="320"/>
        <v>17</v>
      </c>
      <c r="B4839" s="189" t="s">
        <v>4645</v>
      </c>
      <c r="C4839" s="99">
        <f t="shared" si="316"/>
        <v>5131388.29</v>
      </c>
      <c r="D4839" s="103" t="str">
        <f>IF(ISNUMBER('Форма 1'!U4839),'Форма 1'!$H4839*VLOOKUP('Форма 1'!$F4839,'Придельники с 2022'!$B$4:$X$28,'Форма 1'!U$8),"")</f>
        <v/>
      </c>
      <c r="E4839" s="103" t="str">
        <f>IF(ISNUMBER('Форма 1'!V4839),'Форма 1'!$H4839*VLOOKUP('Форма 1'!$F4839,'Придельники с 2022'!$B$4:$X$28,'Форма 1'!V$8),"")</f>
        <v/>
      </c>
      <c r="F4839" s="103" t="str">
        <f>IF(ISNUMBER('Форма 1'!W4839),'Форма 1'!$H4839*VLOOKUP('Форма 1'!$F4839,'Придельники с 2022'!$B$4:$X$28,'Форма 1'!W$8),"")</f>
        <v/>
      </c>
      <c r="G4839" s="103" t="str">
        <f>IF(ISNUMBER('Форма 1'!X4839),'Форма 1'!$H4839*VLOOKUP('Форма 1'!$F4839,'Придельники с 2022'!$B$4:$X$28,'Форма 1'!X$8),"")</f>
        <v/>
      </c>
      <c r="H4839" s="103" t="str">
        <f>IF(ISNUMBER('Форма 1'!Y4839),'Форма 1'!$H4839*VLOOKUP('Форма 1'!$F4839,'Придельники с 2022'!$B$4:$X$28,'Форма 1'!Y$8),"")</f>
        <v/>
      </c>
      <c r="I4839" s="103" t="str">
        <f>IF(ISNUMBER('Форма 1'!Z4839),'Форма 1'!$H4839*VLOOKUP('Форма 1'!$F4839,'Придельники с 2022'!$B$4:$X$28,'Форма 1'!Z$8),"")</f>
        <v/>
      </c>
      <c r="J4839" s="103" t="str">
        <f>IF(ISNUMBER('Форма 1'!AA4839),'Форма 1'!$H4839*VLOOKUP('Форма 1'!$F4839,'Придельники с 2022'!$B$4:$X$28,'Форма 1'!AA$8),"")</f>
        <v/>
      </c>
      <c r="K4839" s="90"/>
      <c r="L4839" s="87"/>
      <c r="M4839" s="103" t="str">
        <f>IF(ISNUMBER('Форма 1'!AD4839),'Форма 1'!$H4839*VLOOKUP('Форма 1'!$F4839,'Придельники с 2022'!$B$4:$X$28,'Форма 1'!AD$8),"")</f>
        <v/>
      </c>
      <c r="N4839" s="103">
        <f>IF(ISBLANK('Форма 1'!$AE4839),"",IF('Форма 1'!$AE4839=1,'Форма 1'!$H4839*VLOOKUP('Форма 1'!$F4839,'Придельники с 2022'!$B$4:$X$28,'Форма 1'!$AE$8,0),IF('Форма 1'!$AE4839=2,'Форма 1'!$H4839*VLOOKUP('Форма 1'!$F4839,'Придельники с 2022'!$B$4:$X$28,13,0),IF('Форма 1'!$AE4839=3,'Форма 1'!$H4839*VLOOKUP('Форма 1'!$F4839,'Придельники с 2022'!$B$4:$X$28,12,0)))))</f>
        <v>5131388.29</v>
      </c>
      <c r="O4839" s="103" t="str">
        <f>IF(ISNUMBER('Форма 1'!AF4839),'Форма 1'!$H4839*VLOOKUP('Форма 1'!$F4839,'Придельники с 2022'!$B$4:$X$28,'Форма 1'!AF$8),"")</f>
        <v/>
      </c>
      <c r="P4839" s="87"/>
      <c r="Q4839" s="103" t="str">
        <f>IF(ISNUMBER('Форма 1'!AH4839),'Форма 1'!$H4839*VLOOKUP('Форма 1'!$F4839,'Придельники с 2022'!$B$4:$X$28,'Форма 1'!AH$8),"")</f>
        <v/>
      </c>
      <c r="R4839" s="103" t="str">
        <f>IF(ISNUMBER('Форма 1'!AI4839),'Форма 1'!$H4839*VLOOKUP('Форма 1'!$F4839,'Придельники с 2022'!$B$4:$X$28,'Форма 1'!AI$8),"")</f>
        <v/>
      </c>
      <c r="S4839" s="103" t="str">
        <f>IF(ISNUMBER('Форма 1'!AJ4839),'Форма 1'!$H4839*VLOOKUP('Форма 1'!$F4839,'Придельники с 2022'!$B$4:$X$28,'Форма 1'!AJ$8),"")</f>
        <v/>
      </c>
      <c r="T4839" s="87"/>
    </row>
    <row r="4840" spans="1:20">
      <c r="A4840" s="188">
        <f t="shared" si="320"/>
        <v>18</v>
      </c>
      <c r="B4840" s="189" t="s">
        <v>4646</v>
      </c>
      <c r="C4840" s="99">
        <f t="shared" si="316"/>
        <v>5478295.9479999999</v>
      </c>
      <c r="D4840" s="103" t="str">
        <f>IF(ISNUMBER('Форма 1'!U4840),'Форма 1'!$H4840*VLOOKUP('Форма 1'!$F4840,'Придельники с 2022'!$B$4:$X$28,'Форма 1'!U$8),"")</f>
        <v/>
      </c>
      <c r="E4840" s="103" t="str">
        <f>IF(ISNUMBER('Форма 1'!V4840),'Форма 1'!$H4840*VLOOKUP('Форма 1'!$F4840,'Придельники с 2022'!$B$4:$X$28,'Форма 1'!V$8),"")</f>
        <v/>
      </c>
      <c r="F4840" s="103" t="str">
        <f>IF(ISNUMBER('Форма 1'!W4840),'Форма 1'!$H4840*VLOOKUP('Форма 1'!$F4840,'Придельники с 2022'!$B$4:$X$28,'Форма 1'!W$8),"")</f>
        <v/>
      </c>
      <c r="G4840" s="103" t="str">
        <f>IF(ISNUMBER('Форма 1'!X4840),'Форма 1'!$H4840*VLOOKUP('Форма 1'!$F4840,'Придельники с 2022'!$B$4:$X$28,'Форма 1'!X$8),"")</f>
        <v/>
      </c>
      <c r="H4840" s="103" t="str">
        <f>IF(ISNUMBER('Форма 1'!Y4840),'Форма 1'!$H4840*VLOOKUP('Форма 1'!$F4840,'Придельники с 2022'!$B$4:$X$28,'Форма 1'!Y$8),"")</f>
        <v/>
      </c>
      <c r="I4840" s="103" t="str">
        <f>IF(ISNUMBER('Форма 1'!Z4840),'Форма 1'!$H4840*VLOOKUP('Форма 1'!$F4840,'Придельники с 2022'!$B$4:$X$28,'Форма 1'!Z$8),"")</f>
        <v/>
      </c>
      <c r="J4840" s="103" t="str">
        <f>IF(ISNUMBER('Форма 1'!AA4840),'Форма 1'!$H4840*VLOOKUP('Форма 1'!$F4840,'Придельники с 2022'!$B$4:$X$28,'Форма 1'!AA$8),"")</f>
        <v/>
      </c>
      <c r="K4840" s="90"/>
      <c r="L4840" s="87"/>
      <c r="M4840" s="103">
        <f>IF(ISNUMBER('Форма 1'!AD4840),'Форма 1'!$H4840*VLOOKUP('Форма 1'!$F4840,'Придельники с 2022'!$B$4:$X$28,'Форма 1'!AD$8),"")</f>
        <v>5478295.9479999999</v>
      </c>
      <c r="N4840" s="103" t="str">
        <f>IF(ISBLANK('Форма 1'!$AE4840),"",IF('Форма 1'!$AE4840=1,'Форма 1'!$H4840*VLOOKUP('Форма 1'!$F4840,'Придельники с 2022'!$B$4:$X$28,'Форма 1'!$AE$8,0),IF('Форма 1'!$AE4840=2,'Форма 1'!$H4840*VLOOKUP('Форма 1'!$F4840,'Придельники с 2022'!$B$4:$X$28,13,0),IF('Форма 1'!$AE4840=3,'Форма 1'!$H4840*VLOOKUP('Форма 1'!$F4840,'Придельники с 2022'!$B$4:$X$28,12,0)))))</f>
        <v/>
      </c>
      <c r="O4840" s="103" t="str">
        <f>IF(ISNUMBER('Форма 1'!AF4840),'Форма 1'!$H4840*VLOOKUP('Форма 1'!$F4840,'Придельники с 2022'!$B$4:$X$28,'Форма 1'!AF$8),"")</f>
        <v/>
      </c>
      <c r="P4840" s="87"/>
      <c r="Q4840" s="103" t="str">
        <f>IF(ISNUMBER('Форма 1'!AH4840),'Форма 1'!$H4840*VLOOKUP('Форма 1'!$F4840,'Придельники с 2022'!$B$4:$X$28,'Форма 1'!AH$8),"")</f>
        <v/>
      </c>
      <c r="R4840" s="103" t="str">
        <f>IF(ISNUMBER('Форма 1'!AI4840),'Форма 1'!$H4840*VLOOKUP('Форма 1'!$F4840,'Придельники с 2022'!$B$4:$X$28,'Форма 1'!AI$8),"")</f>
        <v/>
      </c>
      <c r="S4840" s="103" t="str">
        <f>IF(ISNUMBER('Форма 1'!AJ4840),'Форма 1'!$H4840*VLOOKUP('Форма 1'!$F4840,'Придельники с 2022'!$B$4:$X$28,'Форма 1'!AJ$8),"")</f>
        <v/>
      </c>
      <c r="T4840" s="87"/>
    </row>
    <row r="4841" spans="1:20">
      <c r="A4841" s="188">
        <f t="shared" si="320"/>
        <v>19</v>
      </c>
      <c r="B4841" s="189" t="s">
        <v>4647</v>
      </c>
      <c r="C4841" s="99">
        <f t="shared" si="316"/>
        <v>33627679.228</v>
      </c>
      <c r="D4841" s="103">
        <f>IF(ISNUMBER('Форма 1'!U4841),'Форма 1'!$H4841*VLOOKUP('Форма 1'!$F4841,'Придельники с 2022'!$B$4:$X$28,'Форма 1'!U$8),"")</f>
        <v>2058227.1710000001</v>
      </c>
      <c r="E4841" s="103">
        <f>IF(ISNUMBER('Форма 1'!V4841),'Форма 1'!$H4841*VLOOKUP('Форма 1'!$F4841,'Придельники с 2022'!$B$4:$X$28,'Форма 1'!V$8),"")</f>
        <v>9853790.8039999995</v>
      </c>
      <c r="F4841" s="103">
        <f>IF(ISNUMBER('Форма 1'!W4841),'Форма 1'!$H4841*VLOOKUP('Форма 1'!$F4841,'Придельники с 2022'!$B$4:$X$28,'Форма 1'!W$8),"")</f>
        <v>2073239.7399999998</v>
      </c>
      <c r="G4841" s="103" t="str">
        <f>IF(ISNUMBER('Форма 1'!X4841),'Форма 1'!$H4841*VLOOKUP('Форма 1'!$F4841,'Придельники с 2022'!$B$4:$X$28,'Форма 1'!X$8),"")</f>
        <v/>
      </c>
      <c r="H4841" s="103" t="str">
        <f>IF(ISNUMBER('Форма 1'!Y4841),'Форма 1'!$H4841*VLOOKUP('Форма 1'!$F4841,'Придельники с 2022'!$B$4:$X$28,'Форма 1'!Y$8),"")</f>
        <v/>
      </c>
      <c r="I4841" s="103">
        <f>IF(ISNUMBER('Форма 1'!Z4841),'Форма 1'!$H4841*VLOOKUP('Форма 1'!$F4841,'Придельники с 2022'!$B$4:$X$28,'Форма 1'!Z$8),"")</f>
        <v>1803528.4409999999</v>
      </c>
      <c r="J4841" s="103" t="str">
        <f>IF(ISNUMBER('Форма 1'!AA4841),'Форма 1'!$H4841*VLOOKUP('Форма 1'!$F4841,'Придельники с 2022'!$B$4:$X$28,'Форма 1'!AA$8),"")</f>
        <v/>
      </c>
      <c r="K4841" s="90"/>
      <c r="L4841" s="87"/>
      <c r="M4841" s="103">
        <f>IF(ISNUMBER('Форма 1'!AD4841),'Форма 1'!$H4841*VLOOKUP('Форма 1'!$F4841,'Придельники с 2022'!$B$4:$X$28,'Форма 1'!AD$8),"")</f>
        <v>17838893.072000001</v>
      </c>
      <c r="N4841" s="103" t="str">
        <f>IF(ISBLANK('Форма 1'!$AE4841),"",IF('Форма 1'!$AE4841=1,'Форма 1'!$H4841*VLOOKUP('Форма 1'!$F4841,'Придельники с 2022'!$B$4:$X$28,'Форма 1'!$AE$8,0),IF('Форма 1'!$AE4841=2,'Форма 1'!$H4841*VLOOKUP('Форма 1'!$F4841,'Придельники с 2022'!$B$4:$X$28,13,0),IF('Форма 1'!$AE4841=3,'Форма 1'!$H4841*VLOOKUP('Форма 1'!$F4841,'Придельники с 2022'!$B$4:$X$28,12,0)))))</f>
        <v/>
      </c>
      <c r="O4841" s="103" t="str">
        <f>IF(ISNUMBER('Форма 1'!AF4841),'Форма 1'!$H4841*VLOOKUP('Форма 1'!$F4841,'Придельники с 2022'!$B$4:$X$28,'Форма 1'!AF$8),"")</f>
        <v/>
      </c>
      <c r="P4841" s="87"/>
      <c r="Q4841" s="103" t="str">
        <f>IF(ISNUMBER('Форма 1'!AH4841),'Форма 1'!$H4841*VLOOKUP('Форма 1'!$F4841,'Придельники с 2022'!$B$4:$X$28,'Форма 1'!AH$8),"")</f>
        <v/>
      </c>
      <c r="R4841" s="103" t="str">
        <f>IF(ISNUMBER('Форма 1'!AI4841),'Форма 1'!$H4841*VLOOKUP('Форма 1'!$F4841,'Придельники с 2022'!$B$4:$X$28,'Форма 1'!AI$8),"")</f>
        <v/>
      </c>
      <c r="S4841" s="103" t="str">
        <f>IF(ISNUMBER('Форма 1'!AJ4841),'Форма 1'!$H4841*VLOOKUP('Форма 1'!$F4841,'Придельники с 2022'!$B$4:$X$28,'Форма 1'!AJ$8),"")</f>
        <v/>
      </c>
      <c r="T4841" s="87"/>
    </row>
    <row r="4842" spans="1:20">
      <c r="A4842" s="188">
        <f t="shared" si="320"/>
        <v>20</v>
      </c>
      <c r="B4842" s="189" t="s">
        <v>5025</v>
      </c>
      <c r="C4842" s="99">
        <f t="shared" si="316"/>
        <v>2959026.77</v>
      </c>
      <c r="D4842" s="103" t="str">
        <f>IF(ISNUMBER('Форма 1'!U4842),'Форма 1'!$H4842*VLOOKUP('Форма 1'!$F4842,'Придельники с 2022'!$B$4:$X$28,'Форма 1'!U$8),"")</f>
        <v/>
      </c>
      <c r="E4842" s="103" t="str">
        <f>IF(ISNUMBER('Форма 1'!V4842),'Форма 1'!$H4842*VLOOKUP('Форма 1'!$F4842,'Придельники с 2022'!$B$4:$X$28,'Форма 1'!V$8),"")</f>
        <v/>
      </c>
      <c r="F4842" s="103" t="str">
        <f>IF(ISNUMBER('Форма 1'!W4842),'Форма 1'!$H4842*VLOOKUP('Форма 1'!$F4842,'Придельники с 2022'!$B$4:$X$28,'Форма 1'!W$8),"")</f>
        <v/>
      </c>
      <c r="G4842" s="103" t="str">
        <f>IF(ISNUMBER('Форма 1'!X4842),'Форма 1'!$H4842*VLOOKUP('Форма 1'!$F4842,'Придельники с 2022'!$B$4:$X$28,'Форма 1'!X$8),"")</f>
        <v/>
      </c>
      <c r="H4842" s="103" t="str">
        <f>IF(ISNUMBER('Форма 1'!Y4842),'Форма 1'!$H4842*VLOOKUP('Форма 1'!$F4842,'Придельники с 2022'!$B$4:$X$28,'Форма 1'!Y$8),"")</f>
        <v/>
      </c>
      <c r="I4842" s="103" t="str">
        <f>IF(ISNUMBER('Форма 1'!Z4842),'Форма 1'!$H4842*VLOOKUP('Форма 1'!$F4842,'Придельники с 2022'!$B$4:$X$28,'Форма 1'!Z$8),"")</f>
        <v/>
      </c>
      <c r="J4842" s="103" t="str">
        <f>IF(ISNUMBER('Форма 1'!AA4842),'Форма 1'!$H4842*VLOOKUP('Форма 1'!$F4842,'Придельники с 2022'!$B$4:$X$28,'Форма 1'!AA$8),"")</f>
        <v/>
      </c>
      <c r="K4842" s="90"/>
      <c r="L4842" s="87"/>
      <c r="M4842" s="103" t="str">
        <f>IF(ISNUMBER('Форма 1'!AD4842),'Форма 1'!$H4842*VLOOKUP('Форма 1'!$F4842,'Придельники с 2022'!$B$4:$X$28,'Форма 1'!AD$8),"")</f>
        <v/>
      </c>
      <c r="N4842" s="103">
        <f>IF(ISBLANK('Форма 1'!$AE4842),"",IF('Форма 1'!$AE4842=1,'Форма 1'!$H4842*VLOOKUP('Форма 1'!$F4842,'Придельники с 2022'!$B$4:$X$28,'Форма 1'!$AE$8,0),IF('Форма 1'!$AE4842=2,'Форма 1'!$H4842*VLOOKUP('Форма 1'!$F4842,'Придельники с 2022'!$B$4:$X$28,13,0),IF('Форма 1'!$AE4842=3,'Форма 1'!$H4842*VLOOKUP('Форма 1'!$F4842,'Придельники с 2022'!$B$4:$X$28,12,0)))))</f>
        <v>2959026.77</v>
      </c>
      <c r="O4842" s="103" t="str">
        <f>IF(ISNUMBER('Форма 1'!AF4842),'Форма 1'!$H4842*VLOOKUP('Форма 1'!$F4842,'Придельники с 2022'!$B$4:$X$28,'Форма 1'!AF$8),"")</f>
        <v/>
      </c>
      <c r="P4842" s="87"/>
      <c r="Q4842" s="103" t="str">
        <f>IF(ISNUMBER('Форма 1'!AH4842),'Форма 1'!$H4842*VLOOKUP('Форма 1'!$F4842,'Придельники с 2022'!$B$4:$X$28,'Форма 1'!AH$8),"")</f>
        <v/>
      </c>
      <c r="R4842" s="103" t="str">
        <f>IF(ISNUMBER('Форма 1'!AI4842),'Форма 1'!$H4842*VLOOKUP('Форма 1'!$F4842,'Придельники с 2022'!$B$4:$X$28,'Форма 1'!AI$8),"")</f>
        <v/>
      </c>
      <c r="S4842" s="103" t="str">
        <f>IF(ISNUMBER('Форма 1'!AJ4842),'Форма 1'!$H4842*VLOOKUP('Форма 1'!$F4842,'Придельники с 2022'!$B$4:$X$28,'Форма 1'!AJ$8),"")</f>
        <v/>
      </c>
      <c r="T4842" s="87"/>
    </row>
    <row r="4843" spans="1:20">
      <c r="A4843" s="188">
        <f t="shared" si="320"/>
        <v>21</v>
      </c>
      <c r="B4843" s="189" t="s">
        <v>5026</v>
      </c>
      <c r="C4843" s="99">
        <f t="shared" si="316"/>
        <v>3356438.4</v>
      </c>
      <c r="D4843" s="103" t="str">
        <f>IF(ISNUMBER('Форма 1'!U4843),'Форма 1'!$H4843*VLOOKUP('Форма 1'!$F4843,'Придельники с 2022'!$B$4:$X$28,'Форма 1'!U$8),"")</f>
        <v/>
      </c>
      <c r="E4843" s="103" t="str">
        <f>IF(ISNUMBER('Форма 1'!V4843),'Форма 1'!$H4843*VLOOKUP('Форма 1'!$F4843,'Придельники с 2022'!$B$4:$X$28,'Форма 1'!V$8),"")</f>
        <v/>
      </c>
      <c r="F4843" s="103" t="str">
        <f>IF(ISNUMBER('Форма 1'!W4843),'Форма 1'!$H4843*VLOOKUP('Форма 1'!$F4843,'Придельники с 2022'!$B$4:$X$28,'Форма 1'!W$8),"")</f>
        <v/>
      </c>
      <c r="G4843" s="103" t="str">
        <f>IF(ISNUMBER('Форма 1'!X4843),'Форма 1'!$H4843*VLOOKUP('Форма 1'!$F4843,'Придельники с 2022'!$B$4:$X$28,'Форма 1'!X$8),"")</f>
        <v/>
      </c>
      <c r="H4843" s="103" t="str">
        <f>IF(ISNUMBER('Форма 1'!Y4843),'Форма 1'!$H4843*VLOOKUP('Форма 1'!$F4843,'Придельники с 2022'!$B$4:$X$28,'Форма 1'!Y$8),"")</f>
        <v/>
      </c>
      <c r="I4843" s="103" t="str">
        <f>IF(ISNUMBER('Форма 1'!Z4843),'Форма 1'!$H4843*VLOOKUP('Форма 1'!$F4843,'Придельники с 2022'!$B$4:$X$28,'Форма 1'!Z$8),"")</f>
        <v/>
      </c>
      <c r="J4843" s="103" t="str">
        <f>IF(ISNUMBER('Форма 1'!AA4843),'Форма 1'!$H4843*VLOOKUP('Форма 1'!$F4843,'Придельники с 2022'!$B$4:$X$28,'Форма 1'!AA$8),"")</f>
        <v/>
      </c>
      <c r="K4843" s="90"/>
      <c r="L4843" s="87"/>
      <c r="M4843" s="103" t="str">
        <f>IF(ISNUMBER('Форма 1'!AD4843),'Форма 1'!$H4843*VLOOKUP('Форма 1'!$F4843,'Придельники с 2022'!$B$4:$X$28,'Форма 1'!AD$8),"")</f>
        <v/>
      </c>
      <c r="N4843" s="103">
        <f>IF(ISBLANK('Форма 1'!$AE4843),"",IF('Форма 1'!$AE4843=1,'Форма 1'!$H4843*VLOOKUP('Форма 1'!$F4843,'Придельники с 2022'!$B$4:$X$28,'Форма 1'!$AE$8,0),IF('Форма 1'!$AE4843=2,'Форма 1'!$H4843*VLOOKUP('Форма 1'!$F4843,'Придельники с 2022'!$B$4:$X$28,13,0),IF('Форма 1'!$AE4843=3,'Форма 1'!$H4843*VLOOKUP('Форма 1'!$F4843,'Придельники с 2022'!$B$4:$X$28,12,0)))))</f>
        <v>3356438.4</v>
      </c>
      <c r="O4843" s="103" t="str">
        <f>IF(ISNUMBER('Форма 1'!AF4843),'Форма 1'!$H4843*VLOOKUP('Форма 1'!$F4843,'Придельники с 2022'!$B$4:$X$28,'Форма 1'!AF$8),"")</f>
        <v/>
      </c>
      <c r="P4843" s="87"/>
      <c r="Q4843" s="103" t="str">
        <f>IF(ISNUMBER('Форма 1'!AH4843),'Форма 1'!$H4843*VLOOKUP('Форма 1'!$F4843,'Придельники с 2022'!$B$4:$X$28,'Форма 1'!AH$8),"")</f>
        <v/>
      </c>
      <c r="R4843" s="103" t="str">
        <f>IF(ISNUMBER('Форма 1'!AI4843),'Форма 1'!$H4843*VLOOKUP('Форма 1'!$F4843,'Придельники с 2022'!$B$4:$X$28,'Форма 1'!AI$8),"")</f>
        <v/>
      </c>
      <c r="S4843" s="103" t="str">
        <f>IF(ISNUMBER('Форма 1'!AJ4843),'Форма 1'!$H4843*VLOOKUP('Форма 1'!$F4843,'Придельники с 2022'!$B$4:$X$28,'Форма 1'!AJ$8),"")</f>
        <v/>
      </c>
      <c r="T4843" s="87"/>
    </row>
    <row r="4844" spans="1:20">
      <c r="A4844" s="188">
        <f t="shared" si="320"/>
        <v>22</v>
      </c>
      <c r="B4844" s="189" t="s">
        <v>4648</v>
      </c>
      <c r="C4844" s="99">
        <f t="shared" si="316"/>
        <v>4987046.101999999</v>
      </c>
      <c r="D4844" s="103" t="str">
        <f>IF(ISNUMBER('Форма 1'!U4844),'Форма 1'!$H4844*VLOOKUP('Форма 1'!$F4844,'Придельники с 2022'!$B$4:$X$28,'Форма 1'!U$8),"")</f>
        <v/>
      </c>
      <c r="E4844" s="103" t="str">
        <f>IF(ISNUMBER('Форма 1'!V4844),'Форма 1'!$H4844*VLOOKUP('Форма 1'!$F4844,'Придельники с 2022'!$B$4:$X$28,'Форма 1'!V$8),"")</f>
        <v/>
      </c>
      <c r="F4844" s="103" t="str">
        <f>IF(ISNUMBER('Форма 1'!W4844),'Форма 1'!$H4844*VLOOKUP('Форма 1'!$F4844,'Придельники с 2022'!$B$4:$X$28,'Форма 1'!W$8),"")</f>
        <v/>
      </c>
      <c r="G4844" s="103" t="str">
        <f>IF(ISNUMBER('Форма 1'!X4844),'Форма 1'!$H4844*VLOOKUP('Форма 1'!$F4844,'Придельники с 2022'!$B$4:$X$28,'Форма 1'!X$8),"")</f>
        <v/>
      </c>
      <c r="H4844" s="103" t="str">
        <f>IF(ISNUMBER('Форма 1'!Y4844),'Форма 1'!$H4844*VLOOKUP('Форма 1'!$F4844,'Придельники с 2022'!$B$4:$X$28,'Форма 1'!Y$8),"")</f>
        <v/>
      </c>
      <c r="I4844" s="103" t="str">
        <f>IF(ISNUMBER('Форма 1'!Z4844),'Форма 1'!$H4844*VLOOKUP('Форма 1'!$F4844,'Придельники с 2022'!$B$4:$X$28,'Форма 1'!Z$8),"")</f>
        <v/>
      </c>
      <c r="J4844" s="103" t="str">
        <f>IF(ISNUMBER('Форма 1'!AA4844),'Форма 1'!$H4844*VLOOKUP('Форма 1'!$F4844,'Придельники с 2022'!$B$4:$X$28,'Форма 1'!AA$8),"")</f>
        <v/>
      </c>
      <c r="K4844" s="90"/>
      <c r="L4844" s="87"/>
      <c r="M4844" s="103">
        <f>IF(ISNUMBER('Форма 1'!AD4844),'Форма 1'!$H4844*VLOOKUP('Форма 1'!$F4844,'Придельники с 2022'!$B$4:$X$28,'Форма 1'!AD$8),"")</f>
        <v>4987046.101999999</v>
      </c>
      <c r="N4844" s="103" t="str">
        <f>IF(ISBLANK('Форма 1'!$AE4844),"",IF('Форма 1'!$AE4844=1,'Форма 1'!$H4844*VLOOKUP('Форма 1'!$F4844,'Придельники с 2022'!$B$4:$X$28,'Форма 1'!$AE$8,0),IF('Форма 1'!$AE4844=2,'Форма 1'!$H4844*VLOOKUP('Форма 1'!$F4844,'Придельники с 2022'!$B$4:$X$28,13,0),IF('Форма 1'!$AE4844=3,'Форма 1'!$H4844*VLOOKUP('Форма 1'!$F4844,'Придельники с 2022'!$B$4:$X$28,12,0)))))</f>
        <v/>
      </c>
      <c r="O4844" s="103" t="str">
        <f>IF(ISNUMBER('Форма 1'!AF4844),'Форма 1'!$H4844*VLOOKUP('Форма 1'!$F4844,'Придельники с 2022'!$B$4:$X$28,'Форма 1'!AF$8),"")</f>
        <v/>
      </c>
      <c r="P4844" s="87"/>
      <c r="Q4844" s="103" t="str">
        <f>IF(ISNUMBER('Форма 1'!AH4844),'Форма 1'!$H4844*VLOOKUP('Форма 1'!$F4844,'Придельники с 2022'!$B$4:$X$28,'Форма 1'!AH$8),"")</f>
        <v/>
      </c>
      <c r="R4844" s="103" t="str">
        <f>IF(ISNUMBER('Форма 1'!AI4844),'Форма 1'!$H4844*VLOOKUP('Форма 1'!$F4844,'Придельники с 2022'!$B$4:$X$28,'Форма 1'!AI$8),"")</f>
        <v/>
      </c>
      <c r="S4844" s="103" t="str">
        <f>IF(ISNUMBER('Форма 1'!AJ4844),'Форма 1'!$H4844*VLOOKUP('Форма 1'!$F4844,'Придельники с 2022'!$B$4:$X$28,'Форма 1'!AJ$8),"")</f>
        <v/>
      </c>
      <c r="T4844" s="87"/>
    </row>
    <row r="4845" spans="1:20">
      <c r="A4845" s="188">
        <f t="shared" si="320"/>
        <v>23</v>
      </c>
      <c r="B4845" s="189" t="s">
        <v>4649</v>
      </c>
      <c r="C4845" s="99">
        <f t="shared" si="316"/>
        <v>12912865.728</v>
      </c>
      <c r="D4845" s="103" t="str">
        <f>IF(ISNUMBER('Форма 1'!U4845),'Форма 1'!$H4845*VLOOKUP('Форма 1'!$F4845,'Придельники с 2022'!$B$4:$X$28,'Форма 1'!U$8),"")</f>
        <v/>
      </c>
      <c r="E4845" s="103" t="str">
        <f>IF(ISNUMBER('Форма 1'!V4845),'Форма 1'!$H4845*VLOOKUP('Форма 1'!$F4845,'Придельники с 2022'!$B$4:$X$28,'Форма 1'!V$8),"")</f>
        <v/>
      </c>
      <c r="F4845" s="103" t="str">
        <f>IF(ISNUMBER('Форма 1'!W4845),'Форма 1'!$H4845*VLOOKUP('Форма 1'!$F4845,'Придельники с 2022'!$B$4:$X$28,'Форма 1'!W$8),"")</f>
        <v/>
      </c>
      <c r="G4845" s="103" t="str">
        <f>IF(ISNUMBER('Форма 1'!X4845),'Форма 1'!$H4845*VLOOKUP('Форма 1'!$F4845,'Придельники с 2022'!$B$4:$X$28,'Форма 1'!X$8),"")</f>
        <v/>
      </c>
      <c r="H4845" s="103" t="str">
        <f>IF(ISNUMBER('Форма 1'!Y4845),'Форма 1'!$H4845*VLOOKUP('Форма 1'!$F4845,'Придельники с 2022'!$B$4:$X$28,'Форма 1'!Y$8),"")</f>
        <v/>
      </c>
      <c r="I4845" s="103" t="str">
        <f>IF(ISNUMBER('Форма 1'!Z4845),'Форма 1'!$H4845*VLOOKUP('Форма 1'!$F4845,'Придельники с 2022'!$B$4:$X$28,'Форма 1'!Z$8),"")</f>
        <v/>
      </c>
      <c r="J4845" s="103" t="str">
        <f>IF(ISNUMBER('Форма 1'!AA4845),'Форма 1'!$H4845*VLOOKUP('Форма 1'!$F4845,'Придельники с 2022'!$B$4:$X$28,'Форма 1'!AA$8),"")</f>
        <v/>
      </c>
      <c r="K4845" s="90"/>
      <c r="L4845" s="87"/>
      <c r="M4845" s="103" t="str">
        <f>IF(ISNUMBER('Форма 1'!AD4845),'Форма 1'!$H4845*VLOOKUP('Форма 1'!$F4845,'Придельники с 2022'!$B$4:$X$28,'Форма 1'!AD$8),"")</f>
        <v/>
      </c>
      <c r="N4845" s="103">
        <f>IF(ISBLANK('Форма 1'!$AE4845),"",IF('Форма 1'!$AE4845=1,'Форма 1'!$H4845*VLOOKUP('Форма 1'!$F4845,'Придельники с 2022'!$B$4:$X$28,'Форма 1'!$AE$8,0),IF('Форма 1'!$AE4845=2,'Форма 1'!$H4845*VLOOKUP('Форма 1'!$F4845,'Придельники с 2022'!$B$4:$X$28,13,0),IF('Форма 1'!$AE4845=3,'Форма 1'!$H4845*VLOOKUP('Форма 1'!$F4845,'Придельники с 2022'!$B$4:$X$28,12,0)))))</f>
        <v>12912865.728</v>
      </c>
      <c r="O4845" s="103" t="str">
        <f>IF(ISNUMBER('Форма 1'!AF4845),'Форма 1'!$H4845*VLOOKUP('Форма 1'!$F4845,'Придельники с 2022'!$B$4:$X$28,'Форма 1'!AF$8),"")</f>
        <v/>
      </c>
      <c r="P4845" s="87"/>
      <c r="Q4845" s="103" t="str">
        <f>IF(ISNUMBER('Форма 1'!AH4845),'Форма 1'!$H4845*VLOOKUP('Форма 1'!$F4845,'Придельники с 2022'!$B$4:$X$28,'Форма 1'!AH$8),"")</f>
        <v/>
      </c>
      <c r="R4845" s="103" t="str">
        <f>IF(ISNUMBER('Форма 1'!AI4845),'Форма 1'!$H4845*VLOOKUP('Форма 1'!$F4845,'Придельники с 2022'!$B$4:$X$28,'Форма 1'!AI$8),"")</f>
        <v/>
      </c>
      <c r="S4845" s="103" t="str">
        <f>IF(ISNUMBER('Форма 1'!AJ4845),'Форма 1'!$H4845*VLOOKUP('Форма 1'!$F4845,'Придельники с 2022'!$B$4:$X$28,'Форма 1'!AJ$8),"")</f>
        <v/>
      </c>
      <c r="T4845" s="87"/>
    </row>
    <row r="4846" spans="1:20">
      <c r="A4846" s="188">
        <f t="shared" si="320"/>
        <v>24</v>
      </c>
      <c r="B4846" s="189" t="s">
        <v>4650</v>
      </c>
      <c r="C4846" s="99">
        <f t="shared" si="316"/>
        <v>2815189.88</v>
      </c>
      <c r="D4846" s="103" t="str">
        <f>IF(ISNUMBER('Форма 1'!U4846),'Форма 1'!$H4846*VLOOKUP('Форма 1'!$F4846,'Придельники с 2022'!$B$4:$X$28,'Форма 1'!U$8),"")</f>
        <v/>
      </c>
      <c r="E4846" s="103" t="str">
        <f>IF(ISNUMBER('Форма 1'!V4846),'Форма 1'!$H4846*VLOOKUP('Форма 1'!$F4846,'Придельники с 2022'!$B$4:$X$28,'Форма 1'!V$8),"")</f>
        <v/>
      </c>
      <c r="F4846" s="103" t="str">
        <f>IF(ISNUMBER('Форма 1'!W4846),'Форма 1'!$H4846*VLOOKUP('Форма 1'!$F4846,'Придельники с 2022'!$B$4:$X$28,'Форма 1'!W$8),"")</f>
        <v/>
      </c>
      <c r="G4846" s="103" t="str">
        <f>IF(ISNUMBER('Форма 1'!X4846),'Форма 1'!$H4846*VLOOKUP('Форма 1'!$F4846,'Придельники с 2022'!$B$4:$X$28,'Форма 1'!X$8),"")</f>
        <v/>
      </c>
      <c r="H4846" s="103" t="str">
        <f>IF(ISNUMBER('Форма 1'!Y4846),'Форма 1'!$H4846*VLOOKUP('Форма 1'!$F4846,'Придельники с 2022'!$B$4:$X$28,'Форма 1'!Y$8),"")</f>
        <v/>
      </c>
      <c r="I4846" s="103" t="str">
        <f>IF(ISNUMBER('Форма 1'!Z4846),'Форма 1'!$H4846*VLOOKUP('Форма 1'!$F4846,'Придельники с 2022'!$B$4:$X$28,'Форма 1'!Z$8),"")</f>
        <v/>
      </c>
      <c r="J4846" s="103">
        <f>IF(ISNUMBER('Форма 1'!AA4846),'Форма 1'!$H4846*VLOOKUP('Форма 1'!$F4846,'Придельники с 2022'!$B$4:$X$28,'Форма 1'!AA$8),"")</f>
        <v>2815189.88</v>
      </c>
      <c r="K4846" s="90"/>
      <c r="L4846" s="87"/>
      <c r="M4846" s="103" t="str">
        <f>IF(ISNUMBER('Форма 1'!AD4846),'Форма 1'!$H4846*VLOOKUP('Форма 1'!$F4846,'Придельники с 2022'!$B$4:$X$28,'Форма 1'!AD$8),"")</f>
        <v/>
      </c>
      <c r="N4846" s="103" t="str">
        <f>IF(ISBLANK('Форма 1'!$AE4846),"",IF('Форма 1'!$AE4846=1,'Форма 1'!$H4846*VLOOKUP('Форма 1'!$F4846,'Придельники с 2022'!$B$4:$X$28,'Форма 1'!$AE$8,0),IF('Форма 1'!$AE4846=2,'Форма 1'!$H4846*VLOOKUP('Форма 1'!$F4846,'Придельники с 2022'!$B$4:$X$28,13,0),IF('Форма 1'!$AE4846=3,'Форма 1'!$H4846*VLOOKUP('Форма 1'!$F4846,'Придельники с 2022'!$B$4:$X$28,12,0)))))</f>
        <v/>
      </c>
      <c r="O4846" s="103" t="str">
        <f>IF(ISNUMBER('Форма 1'!AF4846),'Форма 1'!$H4846*VLOOKUP('Форма 1'!$F4846,'Придельники с 2022'!$B$4:$X$28,'Форма 1'!AF$8),"")</f>
        <v/>
      </c>
      <c r="P4846" s="87"/>
      <c r="Q4846" s="103" t="str">
        <f>IF(ISNUMBER('Форма 1'!AH4846),'Форма 1'!$H4846*VLOOKUP('Форма 1'!$F4846,'Придельники с 2022'!$B$4:$X$28,'Форма 1'!AH$8),"")</f>
        <v/>
      </c>
      <c r="R4846" s="103" t="str">
        <f>IF(ISNUMBER('Форма 1'!AI4846),'Форма 1'!$H4846*VLOOKUP('Форма 1'!$F4846,'Придельники с 2022'!$B$4:$X$28,'Форма 1'!AI$8),"")</f>
        <v/>
      </c>
      <c r="S4846" s="103" t="str">
        <f>IF(ISNUMBER('Форма 1'!AJ4846),'Форма 1'!$H4846*VLOOKUP('Форма 1'!$F4846,'Придельники с 2022'!$B$4:$X$28,'Форма 1'!AJ$8),"")</f>
        <v/>
      </c>
      <c r="T4846" s="87"/>
    </row>
    <row r="4847" spans="1:20">
      <c r="A4847" s="188">
        <f t="shared" si="320"/>
        <v>25</v>
      </c>
      <c r="B4847" s="189" t="s">
        <v>4651</v>
      </c>
      <c r="C4847" s="99">
        <f t="shared" si="316"/>
        <v>12982195.239999998</v>
      </c>
      <c r="D4847" s="103" t="str">
        <f>IF(ISNUMBER('Форма 1'!U4847),'Форма 1'!$H4847*VLOOKUP('Форма 1'!$F4847,'Придельники с 2022'!$B$4:$X$28,'Форма 1'!U$8),"")</f>
        <v/>
      </c>
      <c r="E4847" s="103" t="str">
        <f>IF(ISNUMBER('Форма 1'!V4847),'Форма 1'!$H4847*VLOOKUP('Форма 1'!$F4847,'Придельники с 2022'!$B$4:$X$28,'Форма 1'!V$8),"")</f>
        <v/>
      </c>
      <c r="F4847" s="103" t="str">
        <f>IF(ISNUMBER('Форма 1'!W4847),'Форма 1'!$H4847*VLOOKUP('Форма 1'!$F4847,'Придельники с 2022'!$B$4:$X$28,'Форма 1'!W$8),"")</f>
        <v/>
      </c>
      <c r="G4847" s="103" t="str">
        <f>IF(ISNUMBER('Форма 1'!X4847),'Форма 1'!$H4847*VLOOKUP('Форма 1'!$F4847,'Придельники с 2022'!$B$4:$X$28,'Форма 1'!X$8),"")</f>
        <v/>
      </c>
      <c r="H4847" s="103" t="str">
        <f>IF(ISNUMBER('Форма 1'!Y4847),'Форма 1'!$H4847*VLOOKUP('Форма 1'!$F4847,'Придельники с 2022'!$B$4:$X$28,'Форма 1'!Y$8),"")</f>
        <v/>
      </c>
      <c r="I4847" s="103" t="str">
        <f>IF(ISNUMBER('Форма 1'!Z4847),'Форма 1'!$H4847*VLOOKUP('Форма 1'!$F4847,'Придельники с 2022'!$B$4:$X$28,'Форма 1'!Z$8),"")</f>
        <v/>
      </c>
      <c r="J4847" s="103" t="str">
        <f>IF(ISNUMBER('Форма 1'!AA4847),'Форма 1'!$H4847*VLOOKUP('Форма 1'!$F4847,'Придельники с 2022'!$B$4:$X$28,'Форма 1'!AA$8),"")</f>
        <v/>
      </c>
      <c r="K4847" s="90"/>
      <c r="L4847" s="87"/>
      <c r="M4847" s="103" t="str">
        <f>IF(ISNUMBER('Форма 1'!AD4847),'Форма 1'!$H4847*VLOOKUP('Форма 1'!$F4847,'Придельники с 2022'!$B$4:$X$28,'Форма 1'!AD$8),"")</f>
        <v/>
      </c>
      <c r="N4847" s="103">
        <f>IF(ISBLANK('Форма 1'!$AE4847),"",IF('Форма 1'!$AE4847=1,'Форма 1'!$H4847*VLOOKUP('Форма 1'!$F4847,'Придельники с 2022'!$B$4:$X$28,'Форма 1'!$AE$8,0),IF('Форма 1'!$AE4847=2,'Форма 1'!$H4847*VLOOKUP('Форма 1'!$F4847,'Придельники с 2022'!$B$4:$X$28,13,0),IF('Форма 1'!$AE4847=3,'Форма 1'!$H4847*VLOOKUP('Форма 1'!$F4847,'Придельники с 2022'!$B$4:$X$28,12,0)))))</f>
        <v>12982195.239999998</v>
      </c>
      <c r="O4847" s="103" t="str">
        <f>IF(ISNUMBER('Форма 1'!AF4847),'Форма 1'!$H4847*VLOOKUP('Форма 1'!$F4847,'Придельники с 2022'!$B$4:$X$28,'Форма 1'!AF$8),"")</f>
        <v/>
      </c>
      <c r="P4847" s="87"/>
      <c r="Q4847" s="103" t="str">
        <f>IF(ISNUMBER('Форма 1'!AH4847),'Форма 1'!$H4847*VLOOKUP('Форма 1'!$F4847,'Придельники с 2022'!$B$4:$X$28,'Форма 1'!AH$8),"")</f>
        <v/>
      </c>
      <c r="R4847" s="103" t="str">
        <f>IF(ISNUMBER('Форма 1'!AI4847),'Форма 1'!$H4847*VLOOKUP('Форма 1'!$F4847,'Придельники с 2022'!$B$4:$X$28,'Форма 1'!AI$8),"")</f>
        <v/>
      </c>
      <c r="S4847" s="103" t="str">
        <f>IF(ISNUMBER('Форма 1'!AJ4847),'Форма 1'!$H4847*VLOOKUP('Форма 1'!$F4847,'Придельники с 2022'!$B$4:$X$28,'Форма 1'!AJ$8),"")</f>
        <v/>
      </c>
      <c r="T4847" s="87"/>
    </row>
    <row r="4848" spans="1:20">
      <c r="A4848" s="188">
        <f t="shared" si="320"/>
        <v>26</v>
      </c>
      <c r="B4848" s="189" t="s">
        <v>4652</v>
      </c>
      <c r="C4848" s="99">
        <f t="shared" si="316"/>
        <v>12894800.995999999</v>
      </c>
      <c r="D4848" s="103" t="str">
        <f>IF(ISNUMBER('Форма 1'!U4848),'Форма 1'!$H4848*VLOOKUP('Форма 1'!$F4848,'Придельники с 2022'!$B$4:$X$28,'Форма 1'!U$8),"")</f>
        <v/>
      </c>
      <c r="E4848" s="103" t="str">
        <f>IF(ISNUMBER('Форма 1'!V4848),'Форма 1'!$H4848*VLOOKUP('Форма 1'!$F4848,'Придельники с 2022'!$B$4:$X$28,'Форма 1'!V$8),"")</f>
        <v/>
      </c>
      <c r="F4848" s="103" t="str">
        <f>IF(ISNUMBER('Форма 1'!W4848),'Форма 1'!$H4848*VLOOKUP('Форма 1'!$F4848,'Придельники с 2022'!$B$4:$X$28,'Форма 1'!W$8),"")</f>
        <v/>
      </c>
      <c r="G4848" s="103" t="str">
        <f>IF(ISNUMBER('Форма 1'!X4848),'Форма 1'!$H4848*VLOOKUP('Форма 1'!$F4848,'Придельники с 2022'!$B$4:$X$28,'Форма 1'!X$8),"")</f>
        <v/>
      </c>
      <c r="H4848" s="103" t="str">
        <f>IF(ISNUMBER('Форма 1'!Y4848),'Форма 1'!$H4848*VLOOKUP('Форма 1'!$F4848,'Придельники с 2022'!$B$4:$X$28,'Форма 1'!Y$8),"")</f>
        <v/>
      </c>
      <c r="I4848" s="103" t="str">
        <f>IF(ISNUMBER('Форма 1'!Z4848),'Форма 1'!$H4848*VLOOKUP('Форма 1'!$F4848,'Придельники с 2022'!$B$4:$X$28,'Форма 1'!Z$8),"")</f>
        <v/>
      </c>
      <c r="J4848" s="103" t="str">
        <f>IF(ISNUMBER('Форма 1'!AA4848),'Форма 1'!$H4848*VLOOKUP('Форма 1'!$F4848,'Придельники с 2022'!$B$4:$X$28,'Форма 1'!AA$8),"")</f>
        <v/>
      </c>
      <c r="K4848" s="90"/>
      <c r="L4848" s="87"/>
      <c r="M4848" s="103" t="str">
        <f>IF(ISNUMBER('Форма 1'!AD4848),'Форма 1'!$H4848*VLOOKUP('Форма 1'!$F4848,'Придельники с 2022'!$B$4:$X$28,'Форма 1'!AD$8),"")</f>
        <v/>
      </c>
      <c r="N4848" s="103">
        <f>IF(ISBLANK('Форма 1'!$AE4848),"",IF('Форма 1'!$AE4848=1,'Форма 1'!$H4848*VLOOKUP('Форма 1'!$F4848,'Придельники с 2022'!$B$4:$X$28,'Форма 1'!$AE$8,0),IF('Форма 1'!$AE4848=2,'Форма 1'!$H4848*VLOOKUP('Форма 1'!$F4848,'Придельники с 2022'!$B$4:$X$28,13,0),IF('Форма 1'!$AE4848=3,'Форма 1'!$H4848*VLOOKUP('Форма 1'!$F4848,'Придельники с 2022'!$B$4:$X$28,12,0)))))</f>
        <v>12894800.995999999</v>
      </c>
      <c r="O4848" s="103" t="str">
        <f>IF(ISNUMBER('Форма 1'!AF4848),'Форма 1'!$H4848*VLOOKUP('Форма 1'!$F4848,'Придельники с 2022'!$B$4:$X$28,'Форма 1'!AF$8),"")</f>
        <v/>
      </c>
      <c r="P4848" s="87"/>
      <c r="Q4848" s="103" t="str">
        <f>IF(ISNUMBER('Форма 1'!AH4848),'Форма 1'!$H4848*VLOOKUP('Форма 1'!$F4848,'Придельники с 2022'!$B$4:$X$28,'Форма 1'!AH$8),"")</f>
        <v/>
      </c>
      <c r="R4848" s="103" t="str">
        <f>IF(ISNUMBER('Форма 1'!AI4848),'Форма 1'!$H4848*VLOOKUP('Форма 1'!$F4848,'Придельники с 2022'!$B$4:$X$28,'Форма 1'!AI$8),"")</f>
        <v/>
      </c>
      <c r="S4848" s="103" t="str">
        <f>IF(ISNUMBER('Форма 1'!AJ4848),'Форма 1'!$H4848*VLOOKUP('Форма 1'!$F4848,'Придельники с 2022'!$B$4:$X$28,'Форма 1'!AJ$8),"")</f>
        <v/>
      </c>
      <c r="T4848" s="87"/>
    </row>
    <row r="4849" spans="1:20">
      <c r="A4849" s="188">
        <f t="shared" si="320"/>
        <v>27</v>
      </c>
      <c r="B4849" s="189" t="s">
        <v>4653</v>
      </c>
      <c r="C4849" s="99">
        <f t="shared" si="316"/>
        <v>2153697.477</v>
      </c>
      <c r="D4849" s="103" t="str">
        <f>IF(ISNUMBER('Форма 1'!U4849),'Форма 1'!$H4849*VLOOKUP('Форма 1'!$F4849,'Придельники с 2022'!$B$4:$X$28,'Форма 1'!U$8),"")</f>
        <v/>
      </c>
      <c r="E4849" s="103" t="str">
        <f>IF(ISNUMBER('Форма 1'!V4849),'Форма 1'!$H4849*VLOOKUP('Форма 1'!$F4849,'Придельники с 2022'!$B$4:$X$28,'Форма 1'!V$8),"")</f>
        <v/>
      </c>
      <c r="F4849" s="103" t="str">
        <f>IF(ISNUMBER('Форма 1'!W4849),'Форма 1'!$H4849*VLOOKUP('Форма 1'!$F4849,'Придельники с 2022'!$B$4:$X$28,'Форма 1'!W$8),"")</f>
        <v/>
      </c>
      <c r="G4849" s="103">
        <f>IF(ISNUMBER('Форма 1'!X4849),'Форма 1'!$H4849*VLOOKUP('Форма 1'!$F4849,'Придельники с 2022'!$B$4:$X$28,'Форма 1'!X$8),"")</f>
        <v>897178.47</v>
      </c>
      <c r="H4849" s="103" t="str">
        <f>IF(ISNUMBER('Форма 1'!Y4849),'Форма 1'!$H4849*VLOOKUP('Форма 1'!$F4849,'Придельники с 2022'!$B$4:$X$28,'Форма 1'!Y$8),"")</f>
        <v/>
      </c>
      <c r="I4849" s="103">
        <f>IF(ISNUMBER('Форма 1'!Z4849),'Форма 1'!$H4849*VLOOKUP('Форма 1'!$F4849,'Придельники с 2022'!$B$4:$X$28,'Форма 1'!Z$8),"")</f>
        <v>1256519.007</v>
      </c>
      <c r="J4849" s="103" t="str">
        <f>IF(ISNUMBER('Форма 1'!AA4849),'Форма 1'!$H4849*VLOOKUP('Форма 1'!$F4849,'Придельники с 2022'!$B$4:$X$28,'Форма 1'!AA$8),"")</f>
        <v/>
      </c>
      <c r="K4849" s="90"/>
      <c r="L4849" s="87"/>
      <c r="M4849" s="103" t="str">
        <f>IF(ISNUMBER('Форма 1'!AD4849),'Форма 1'!$H4849*VLOOKUP('Форма 1'!$F4849,'Придельники с 2022'!$B$4:$X$28,'Форма 1'!AD$8),"")</f>
        <v/>
      </c>
      <c r="N4849" s="103" t="str">
        <f>IF(ISBLANK('Форма 1'!$AE4849),"",IF('Форма 1'!$AE4849=1,'Форма 1'!$H4849*VLOOKUP('Форма 1'!$F4849,'Придельники с 2022'!$B$4:$X$28,'Форма 1'!$AE$8,0),IF('Форма 1'!$AE4849=2,'Форма 1'!$H4849*VLOOKUP('Форма 1'!$F4849,'Придельники с 2022'!$B$4:$X$28,13,0),IF('Форма 1'!$AE4849=3,'Форма 1'!$H4849*VLOOKUP('Форма 1'!$F4849,'Придельники с 2022'!$B$4:$X$28,12,0)))))</f>
        <v/>
      </c>
      <c r="O4849" s="103" t="str">
        <f>IF(ISNUMBER('Форма 1'!AF4849),'Форма 1'!$H4849*VLOOKUP('Форма 1'!$F4849,'Придельники с 2022'!$B$4:$X$28,'Форма 1'!AF$8),"")</f>
        <v/>
      </c>
      <c r="P4849" s="87"/>
      <c r="Q4849" s="103" t="str">
        <f>IF(ISNUMBER('Форма 1'!AH4849),'Форма 1'!$H4849*VLOOKUP('Форма 1'!$F4849,'Придельники с 2022'!$B$4:$X$28,'Форма 1'!AH$8),"")</f>
        <v/>
      </c>
      <c r="R4849" s="103" t="str">
        <f>IF(ISNUMBER('Форма 1'!AI4849),'Форма 1'!$H4849*VLOOKUP('Форма 1'!$F4849,'Придельники с 2022'!$B$4:$X$28,'Форма 1'!AI$8),"")</f>
        <v/>
      </c>
      <c r="S4849" s="103" t="str">
        <f>IF(ISNUMBER('Форма 1'!AJ4849),'Форма 1'!$H4849*VLOOKUP('Форма 1'!$F4849,'Придельники с 2022'!$B$4:$X$28,'Форма 1'!AJ$8),"")</f>
        <v/>
      </c>
      <c r="T4849" s="87"/>
    </row>
    <row r="4850" spans="1:20">
      <c r="A4850" s="188">
        <f t="shared" si="320"/>
        <v>28</v>
      </c>
      <c r="B4850" s="189" t="s">
        <v>4654</v>
      </c>
      <c r="C4850" s="99">
        <f t="shared" si="316"/>
        <v>5636948.6219999995</v>
      </c>
      <c r="D4850" s="103" t="str">
        <f>IF(ISNUMBER('Форма 1'!U4850),'Форма 1'!$H4850*VLOOKUP('Форма 1'!$F4850,'Придельники с 2022'!$B$4:$X$28,'Форма 1'!U$8),"")</f>
        <v/>
      </c>
      <c r="E4850" s="103" t="str">
        <f>IF(ISNUMBER('Форма 1'!V4850),'Форма 1'!$H4850*VLOOKUP('Форма 1'!$F4850,'Придельники с 2022'!$B$4:$X$28,'Форма 1'!V$8),"")</f>
        <v/>
      </c>
      <c r="F4850" s="103" t="str">
        <f>IF(ISNUMBER('Форма 1'!W4850),'Форма 1'!$H4850*VLOOKUP('Форма 1'!$F4850,'Придельники с 2022'!$B$4:$X$28,'Форма 1'!W$8),"")</f>
        <v/>
      </c>
      <c r="G4850" s="103" t="str">
        <f>IF(ISNUMBER('Форма 1'!X4850),'Форма 1'!$H4850*VLOOKUP('Форма 1'!$F4850,'Придельники с 2022'!$B$4:$X$28,'Форма 1'!X$8),"")</f>
        <v/>
      </c>
      <c r="H4850" s="103" t="str">
        <f>IF(ISNUMBER('Форма 1'!Y4850),'Форма 1'!$H4850*VLOOKUP('Форма 1'!$F4850,'Придельники с 2022'!$B$4:$X$28,'Форма 1'!Y$8),"")</f>
        <v/>
      </c>
      <c r="I4850" s="103" t="str">
        <f>IF(ISNUMBER('Форма 1'!Z4850),'Форма 1'!$H4850*VLOOKUP('Форма 1'!$F4850,'Придельники с 2022'!$B$4:$X$28,'Форма 1'!Z$8),"")</f>
        <v/>
      </c>
      <c r="J4850" s="103" t="str">
        <f>IF(ISNUMBER('Форма 1'!AA4850),'Форма 1'!$H4850*VLOOKUP('Форма 1'!$F4850,'Придельники с 2022'!$B$4:$X$28,'Форма 1'!AA$8),"")</f>
        <v/>
      </c>
      <c r="K4850" s="90"/>
      <c r="L4850" s="87"/>
      <c r="M4850" s="103">
        <f>IF(ISNUMBER('Форма 1'!AD4850),'Форма 1'!$H4850*VLOOKUP('Форма 1'!$F4850,'Придельники с 2022'!$B$4:$X$28,'Форма 1'!AD$8),"")</f>
        <v>5636948.6219999995</v>
      </c>
      <c r="N4850" s="103" t="str">
        <f>IF(ISBLANK('Форма 1'!$AE4850),"",IF('Форма 1'!$AE4850=1,'Форма 1'!$H4850*VLOOKUP('Форма 1'!$F4850,'Придельники с 2022'!$B$4:$X$28,'Форма 1'!$AE$8,0),IF('Форма 1'!$AE4850=2,'Форма 1'!$H4850*VLOOKUP('Форма 1'!$F4850,'Придельники с 2022'!$B$4:$X$28,13,0),IF('Форма 1'!$AE4850=3,'Форма 1'!$H4850*VLOOKUP('Форма 1'!$F4850,'Придельники с 2022'!$B$4:$X$28,12,0)))))</f>
        <v/>
      </c>
      <c r="O4850" s="103" t="str">
        <f>IF(ISNUMBER('Форма 1'!AF4850),'Форма 1'!$H4850*VLOOKUP('Форма 1'!$F4850,'Придельники с 2022'!$B$4:$X$28,'Форма 1'!AF$8),"")</f>
        <v/>
      </c>
      <c r="P4850" s="87"/>
      <c r="Q4850" s="103" t="str">
        <f>IF(ISNUMBER('Форма 1'!AH4850),'Форма 1'!$H4850*VLOOKUP('Форма 1'!$F4850,'Придельники с 2022'!$B$4:$X$28,'Форма 1'!AH$8),"")</f>
        <v/>
      </c>
      <c r="R4850" s="103" t="str">
        <f>IF(ISNUMBER('Форма 1'!AI4850),'Форма 1'!$H4850*VLOOKUP('Форма 1'!$F4850,'Придельники с 2022'!$B$4:$X$28,'Форма 1'!AI$8),"")</f>
        <v/>
      </c>
      <c r="S4850" s="103" t="str">
        <f>IF(ISNUMBER('Форма 1'!AJ4850),'Форма 1'!$H4850*VLOOKUP('Форма 1'!$F4850,'Придельники с 2022'!$B$4:$X$28,'Форма 1'!AJ$8),"")</f>
        <v/>
      </c>
      <c r="T4850" s="87"/>
    </row>
    <row r="4851" spans="1:20">
      <c r="A4851" s="188">
        <f t="shared" si="320"/>
        <v>29</v>
      </c>
      <c r="B4851" s="189" t="s">
        <v>4655</v>
      </c>
      <c r="C4851" s="99">
        <f t="shared" si="316"/>
        <v>254777.53599999996</v>
      </c>
      <c r="D4851" s="103" t="str">
        <f>IF(ISNUMBER('Форма 1'!U4851),'Форма 1'!$H4851*VLOOKUP('Форма 1'!$F4851,'Придельники с 2022'!$B$4:$X$28,'Форма 1'!U$8),"")</f>
        <v/>
      </c>
      <c r="E4851" s="103" t="str">
        <f>IF(ISNUMBER('Форма 1'!V4851),'Форма 1'!$H4851*VLOOKUP('Форма 1'!$F4851,'Придельники с 2022'!$B$4:$X$28,'Форма 1'!V$8),"")</f>
        <v/>
      </c>
      <c r="F4851" s="103" t="str">
        <f>IF(ISNUMBER('Форма 1'!W4851),'Форма 1'!$H4851*VLOOKUP('Форма 1'!$F4851,'Придельники с 2022'!$B$4:$X$28,'Форма 1'!W$8),"")</f>
        <v/>
      </c>
      <c r="G4851" s="103" t="str">
        <f>IF(ISNUMBER('Форма 1'!X4851),'Форма 1'!$H4851*VLOOKUP('Форма 1'!$F4851,'Придельники с 2022'!$B$4:$X$28,'Форма 1'!X$8),"")</f>
        <v/>
      </c>
      <c r="H4851" s="103" t="str">
        <f>IF(ISNUMBER('Форма 1'!Y4851),'Форма 1'!$H4851*VLOOKUP('Форма 1'!$F4851,'Придельники с 2022'!$B$4:$X$28,'Форма 1'!Y$8),"")</f>
        <v/>
      </c>
      <c r="I4851" s="103">
        <f>IF(ISNUMBER('Форма 1'!Z4851),'Форма 1'!$H4851*VLOOKUP('Форма 1'!$F4851,'Придельники с 2022'!$B$4:$X$28,'Форма 1'!Z$8),"")</f>
        <v>254777.53599999996</v>
      </c>
      <c r="J4851" s="103" t="str">
        <f>IF(ISNUMBER('Форма 1'!AA4851),'Форма 1'!$H4851*VLOOKUP('Форма 1'!$F4851,'Придельники с 2022'!$B$4:$X$28,'Форма 1'!AA$8),"")</f>
        <v/>
      </c>
      <c r="K4851" s="90"/>
      <c r="L4851" s="87"/>
      <c r="M4851" s="103" t="str">
        <f>IF(ISNUMBER('Форма 1'!AD4851),'Форма 1'!$H4851*VLOOKUP('Форма 1'!$F4851,'Придельники с 2022'!$B$4:$X$28,'Форма 1'!AD$8),"")</f>
        <v/>
      </c>
      <c r="N4851" s="103" t="str">
        <f>IF(ISBLANK('Форма 1'!$AE4851),"",IF('Форма 1'!$AE4851=1,'Форма 1'!$H4851*VLOOKUP('Форма 1'!$F4851,'Придельники с 2022'!$B$4:$X$28,'Форма 1'!$AE$8,0),IF('Форма 1'!$AE4851=2,'Форма 1'!$H4851*VLOOKUP('Форма 1'!$F4851,'Придельники с 2022'!$B$4:$X$28,13,0),IF('Форма 1'!$AE4851=3,'Форма 1'!$H4851*VLOOKUP('Форма 1'!$F4851,'Придельники с 2022'!$B$4:$X$28,12,0)))))</f>
        <v/>
      </c>
      <c r="O4851" s="103" t="str">
        <f>IF(ISNUMBER('Форма 1'!AF4851),'Форма 1'!$H4851*VLOOKUP('Форма 1'!$F4851,'Придельники с 2022'!$B$4:$X$28,'Форма 1'!AF$8),"")</f>
        <v/>
      </c>
      <c r="P4851" s="87"/>
      <c r="Q4851" s="103" t="str">
        <f>IF(ISNUMBER('Форма 1'!AH4851),'Форма 1'!$H4851*VLOOKUP('Форма 1'!$F4851,'Придельники с 2022'!$B$4:$X$28,'Форма 1'!AH$8),"")</f>
        <v/>
      </c>
      <c r="R4851" s="103" t="str">
        <f>IF(ISNUMBER('Форма 1'!AI4851),'Форма 1'!$H4851*VLOOKUP('Форма 1'!$F4851,'Придельники с 2022'!$B$4:$X$28,'Форма 1'!AI$8),"")</f>
        <v/>
      </c>
      <c r="S4851" s="103" t="str">
        <f>IF(ISNUMBER('Форма 1'!AJ4851),'Форма 1'!$H4851*VLOOKUP('Форма 1'!$F4851,'Придельники с 2022'!$B$4:$X$28,'Форма 1'!AJ$8),"")</f>
        <v/>
      </c>
      <c r="T4851" s="87"/>
    </row>
    <row r="4852" spans="1:20">
      <c r="A4852" s="188">
        <f t="shared" si="320"/>
        <v>30</v>
      </c>
      <c r="B4852" s="189" t="s">
        <v>4657</v>
      </c>
      <c r="C4852" s="99">
        <f t="shared" si="316"/>
        <v>6293541.3149999995</v>
      </c>
      <c r="D4852" s="103" t="str">
        <f>IF(ISNUMBER('Форма 1'!U4852),'Форма 1'!$H4852*VLOOKUP('Форма 1'!$F4852,'Придельники с 2022'!$B$4:$X$28,'Форма 1'!U$8),"")</f>
        <v/>
      </c>
      <c r="E4852" s="103" t="str">
        <f>IF(ISNUMBER('Форма 1'!V4852),'Форма 1'!$H4852*VLOOKUP('Форма 1'!$F4852,'Придельники с 2022'!$B$4:$X$28,'Форма 1'!V$8),"")</f>
        <v/>
      </c>
      <c r="F4852" s="103" t="str">
        <f>IF(ISNUMBER('Форма 1'!W4852),'Форма 1'!$H4852*VLOOKUP('Форма 1'!$F4852,'Придельники с 2022'!$B$4:$X$28,'Форма 1'!W$8),"")</f>
        <v/>
      </c>
      <c r="G4852" s="103" t="str">
        <f>IF(ISNUMBER('Форма 1'!X4852),'Форма 1'!$H4852*VLOOKUP('Форма 1'!$F4852,'Придельники с 2022'!$B$4:$X$28,'Форма 1'!X$8),"")</f>
        <v/>
      </c>
      <c r="H4852" s="103" t="str">
        <f>IF(ISNUMBER('Форма 1'!Y4852),'Форма 1'!$H4852*VLOOKUP('Форма 1'!$F4852,'Придельники с 2022'!$B$4:$X$28,'Форма 1'!Y$8),"")</f>
        <v/>
      </c>
      <c r="I4852" s="103" t="str">
        <f>IF(ISNUMBER('Форма 1'!Z4852),'Форма 1'!$H4852*VLOOKUP('Форма 1'!$F4852,'Придельники с 2022'!$B$4:$X$28,'Форма 1'!Z$8),"")</f>
        <v/>
      </c>
      <c r="J4852" s="103" t="str">
        <f>IF(ISNUMBER('Форма 1'!AA4852),'Форма 1'!$H4852*VLOOKUP('Форма 1'!$F4852,'Придельники с 2022'!$B$4:$X$28,'Форма 1'!AA$8),"")</f>
        <v/>
      </c>
      <c r="K4852" s="90"/>
      <c r="L4852" s="87"/>
      <c r="M4852" s="103">
        <f>IF(ISNUMBER('Форма 1'!AD4852),'Форма 1'!$H4852*VLOOKUP('Форма 1'!$F4852,'Придельники с 2022'!$B$4:$X$28,'Форма 1'!AD$8),"")</f>
        <v>6293541.3149999995</v>
      </c>
      <c r="N4852" s="103" t="str">
        <f>IF(ISBLANK('Форма 1'!$AE4852),"",IF('Форма 1'!$AE4852=1,'Форма 1'!$H4852*VLOOKUP('Форма 1'!$F4852,'Придельники с 2022'!$B$4:$X$28,'Форма 1'!$AE$8,0),IF('Форма 1'!$AE4852=2,'Форма 1'!$H4852*VLOOKUP('Форма 1'!$F4852,'Придельники с 2022'!$B$4:$X$28,13,0),IF('Форма 1'!$AE4852=3,'Форма 1'!$H4852*VLOOKUP('Форма 1'!$F4852,'Придельники с 2022'!$B$4:$X$28,12,0)))))</f>
        <v/>
      </c>
      <c r="O4852" s="103" t="str">
        <f>IF(ISNUMBER('Форма 1'!AF4852),'Форма 1'!$H4852*VLOOKUP('Форма 1'!$F4852,'Придельники с 2022'!$B$4:$X$28,'Форма 1'!AF$8),"")</f>
        <v/>
      </c>
      <c r="P4852" s="87"/>
      <c r="Q4852" s="103" t="str">
        <f>IF(ISNUMBER('Форма 1'!AH4852),'Форма 1'!$H4852*VLOOKUP('Форма 1'!$F4852,'Придельники с 2022'!$B$4:$X$28,'Форма 1'!AH$8),"")</f>
        <v/>
      </c>
      <c r="R4852" s="103" t="str">
        <f>IF(ISNUMBER('Форма 1'!AI4852),'Форма 1'!$H4852*VLOOKUP('Форма 1'!$F4852,'Придельники с 2022'!$B$4:$X$28,'Форма 1'!AI$8),"")</f>
        <v/>
      </c>
      <c r="S4852" s="103" t="str">
        <f>IF(ISNUMBER('Форма 1'!AJ4852),'Форма 1'!$H4852*VLOOKUP('Форма 1'!$F4852,'Придельники с 2022'!$B$4:$X$28,'Форма 1'!AJ$8),"")</f>
        <v/>
      </c>
      <c r="T4852" s="87"/>
    </row>
    <row r="4853" spans="1:20">
      <c r="A4853" s="188">
        <f t="shared" si="320"/>
        <v>31</v>
      </c>
      <c r="B4853" s="189" t="s">
        <v>4658</v>
      </c>
      <c r="C4853" s="99">
        <f t="shared" si="316"/>
        <v>3323104.5029999996</v>
      </c>
      <c r="D4853" s="103" t="str">
        <f>IF(ISNUMBER('Форма 1'!U4853),'Форма 1'!$H4853*VLOOKUP('Форма 1'!$F4853,'Придельники с 2022'!$B$4:$X$28,'Форма 1'!U$8),"")</f>
        <v/>
      </c>
      <c r="E4853" s="103" t="str">
        <f>IF(ISNUMBER('Форма 1'!V4853),'Форма 1'!$H4853*VLOOKUP('Форма 1'!$F4853,'Придельники с 2022'!$B$4:$X$28,'Форма 1'!V$8),"")</f>
        <v/>
      </c>
      <c r="F4853" s="103" t="str">
        <f>IF(ISNUMBER('Форма 1'!W4853),'Форма 1'!$H4853*VLOOKUP('Форма 1'!$F4853,'Придельники с 2022'!$B$4:$X$28,'Форма 1'!W$8),"")</f>
        <v/>
      </c>
      <c r="G4853" s="103" t="str">
        <f>IF(ISNUMBER('Форма 1'!X4853),'Форма 1'!$H4853*VLOOKUP('Форма 1'!$F4853,'Придельники с 2022'!$B$4:$X$28,'Форма 1'!X$8),"")</f>
        <v/>
      </c>
      <c r="H4853" s="103" t="str">
        <f>IF(ISNUMBER('Форма 1'!Y4853),'Форма 1'!$H4853*VLOOKUP('Форма 1'!$F4853,'Придельники с 2022'!$B$4:$X$28,'Форма 1'!Y$8),"")</f>
        <v/>
      </c>
      <c r="I4853" s="103" t="str">
        <f>IF(ISNUMBER('Форма 1'!Z4853),'Форма 1'!$H4853*VLOOKUP('Форма 1'!$F4853,'Придельники с 2022'!$B$4:$X$28,'Форма 1'!Z$8),"")</f>
        <v/>
      </c>
      <c r="J4853" s="103" t="str">
        <f>IF(ISNUMBER('Форма 1'!AA4853),'Форма 1'!$H4853*VLOOKUP('Форма 1'!$F4853,'Придельники с 2022'!$B$4:$X$28,'Форма 1'!AA$8),"")</f>
        <v/>
      </c>
      <c r="K4853" s="90"/>
      <c r="L4853" s="87"/>
      <c r="M4853" s="103">
        <f>IF(ISNUMBER('Форма 1'!AD4853),'Форма 1'!$H4853*VLOOKUP('Форма 1'!$F4853,'Придельники с 2022'!$B$4:$X$28,'Форма 1'!AD$8),"")</f>
        <v>3323104.5029999996</v>
      </c>
      <c r="N4853" s="103" t="str">
        <f>IF(ISBLANK('Форма 1'!$AE4853),"",IF('Форма 1'!$AE4853=1,'Форма 1'!$H4853*VLOOKUP('Форма 1'!$F4853,'Придельники с 2022'!$B$4:$X$28,'Форма 1'!$AE$8,0),IF('Форма 1'!$AE4853=2,'Форма 1'!$H4853*VLOOKUP('Форма 1'!$F4853,'Придельники с 2022'!$B$4:$X$28,13,0),IF('Форма 1'!$AE4853=3,'Форма 1'!$H4853*VLOOKUP('Форма 1'!$F4853,'Придельники с 2022'!$B$4:$X$28,12,0)))))</f>
        <v/>
      </c>
      <c r="O4853" s="103" t="str">
        <f>IF(ISNUMBER('Форма 1'!AF4853),'Форма 1'!$H4853*VLOOKUP('Форма 1'!$F4853,'Придельники с 2022'!$B$4:$X$28,'Форма 1'!AF$8),"")</f>
        <v/>
      </c>
      <c r="P4853" s="87"/>
      <c r="Q4853" s="103" t="str">
        <f>IF(ISNUMBER('Форма 1'!AH4853),'Форма 1'!$H4853*VLOOKUP('Форма 1'!$F4853,'Придельники с 2022'!$B$4:$X$28,'Форма 1'!AH$8),"")</f>
        <v/>
      </c>
      <c r="R4853" s="103" t="str">
        <f>IF(ISNUMBER('Форма 1'!AI4853),'Форма 1'!$H4853*VLOOKUP('Форма 1'!$F4853,'Придельники с 2022'!$B$4:$X$28,'Форма 1'!AI$8),"")</f>
        <v/>
      </c>
      <c r="S4853" s="103" t="str">
        <f>IF(ISNUMBER('Форма 1'!AJ4853),'Форма 1'!$H4853*VLOOKUP('Форма 1'!$F4853,'Придельники с 2022'!$B$4:$X$28,'Форма 1'!AJ$8),"")</f>
        <v/>
      </c>
      <c r="T4853" s="87"/>
    </row>
    <row r="4854" spans="1:20">
      <c r="A4854" s="188">
        <f t="shared" si="320"/>
        <v>32</v>
      </c>
      <c r="B4854" s="189" t="s">
        <v>4659</v>
      </c>
      <c r="C4854" s="99">
        <f t="shared" si="316"/>
        <v>3501827.6959999995</v>
      </c>
      <c r="D4854" s="103" t="str">
        <f>IF(ISNUMBER('Форма 1'!U4854),'Форма 1'!$H4854*VLOOKUP('Форма 1'!$F4854,'Придельники с 2022'!$B$4:$X$28,'Форма 1'!U$8),"")</f>
        <v/>
      </c>
      <c r="E4854" s="103" t="str">
        <f>IF(ISNUMBER('Форма 1'!V4854),'Форма 1'!$H4854*VLOOKUP('Форма 1'!$F4854,'Придельники с 2022'!$B$4:$X$28,'Форма 1'!V$8),"")</f>
        <v/>
      </c>
      <c r="F4854" s="103" t="str">
        <f>IF(ISNUMBER('Форма 1'!W4854),'Форма 1'!$H4854*VLOOKUP('Форма 1'!$F4854,'Придельники с 2022'!$B$4:$X$28,'Форма 1'!W$8),"")</f>
        <v/>
      </c>
      <c r="G4854" s="103" t="str">
        <f>IF(ISNUMBER('Форма 1'!X4854),'Форма 1'!$H4854*VLOOKUP('Форма 1'!$F4854,'Придельники с 2022'!$B$4:$X$28,'Форма 1'!X$8),"")</f>
        <v/>
      </c>
      <c r="H4854" s="103" t="str">
        <f>IF(ISNUMBER('Форма 1'!Y4854),'Форма 1'!$H4854*VLOOKUP('Форма 1'!$F4854,'Придельники с 2022'!$B$4:$X$28,'Форма 1'!Y$8),"")</f>
        <v/>
      </c>
      <c r="I4854" s="103" t="str">
        <f>IF(ISNUMBER('Форма 1'!Z4854),'Форма 1'!$H4854*VLOOKUP('Форма 1'!$F4854,'Придельники с 2022'!$B$4:$X$28,'Форма 1'!Z$8),"")</f>
        <v/>
      </c>
      <c r="J4854" s="103" t="str">
        <f>IF(ISNUMBER('Форма 1'!AA4854),'Форма 1'!$H4854*VLOOKUP('Форма 1'!$F4854,'Придельники с 2022'!$B$4:$X$28,'Форма 1'!AA$8),"")</f>
        <v/>
      </c>
      <c r="K4854" s="90"/>
      <c r="L4854" s="87"/>
      <c r="M4854" s="103">
        <f>IF(ISNUMBER('Форма 1'!AD4854),'Форма 1'!$H4854*VLOOKUP('Форма 1'!$F4854,'Придельники с 2022'!$B$4:$X$28,'Форма 1'!AD$8),"")</f>
        <v>3501827.6959999995</v>
      </c>
      <c r="N4854" s="103" t="str">
        <f>IF(ISBLANK('Форма 1'!$AE4854),"",IF('Форма 1'!$AE4854=1,'Форма 1'!$H4854*VLOOKUP('Форма 1'!$F4854,'Придельники с 2022'!$B$4:$X$28,'Форма 1'!$AE$8,0),IF('Форма 1'!$AE4854=2,'Форма 1'!$H4854*VLOOKUP('Форма 1'!$F4854,'Придельники с 2022'!$B$4:$X$28,13,0),IF('Форма 1'!$AE4854=3,'Форма 1'!$H4854*VLOOKUP('Форма 1'!$F4854,'Придельники с 2022'!$B$4:$X$28,12,0)))))</f>
        <v/>
      </c>
      <c r="O4854" s="103" t="str">
        <f>IF(ISNUMBER('Форма 1'!AF4854),'Форма 1'!$H4854*VLOOKUP('Форма 1'!$F4854,'Придельники с 2022'!$B$4:$X$28,'Форма 1'!AF$8),"")</f>
        <v/>
      </c>
      <c r="P4854" s="87"/>
      <c r="Q4854" s="103" t="str">
        <f>IF(ISNUMBER('Форма 1'!AH4854),'Форма 1'!$H4854*VLOOKUP('Форма 1'!$F4854,'Придельники с 2022'!$B$4:$X$28,'Форма 1'!AH$8),"")</f>
        <v/>
      </c>
      <c r="R4854" s="103" t="str">
        <f>IF(ISNUMBER('Форма 1'!AI4854),'Форма 1'!$H4854*VLOOKUP('Форма 1'!$F4854,'Придельники с 2022'!$B$4:$X$28,'Форма 1'!AI$8),"")</f>
        <v/>
      </c>
      <c r="S4854" s="103" t="str">
        <f>IF(ISNUMBER('Форма 1'!AJ4854),'Форма 1'!$H4854*VLOOKUP('Форма 1'!$F4854,'Придельники с 2022'!$B$4:$X$28,'Форма 1'!AJ$8),"")</f>
        <v/>
      </c>
      <c r="T4854" s="87"/>
    </row>
    <row r="4855" spans="1:20">
      <c r="A4855" s="188">
        <f t="shared" si="320"/>
        <v>33</v>
      </c>
      <c r="B4855" s="189" t="s">
        <v>4660</v>
      </c>
      <c r="C4855" s="99">
        <f t="shared" si="316"/>
        <v>361079.31600000005</v>
      </c>
      <c r="D4855" s="103">
        <f>IF(ISNUMBER('Форма 1'!U4855),'Форма 1'!$H4855*VLOOKUP('Форма 1'!$F4855,'Придельники с 2022'!$B$4:$X$28,'Форма 1'!U$8),"")</f>
        <v>361079.31600000005</v>
      </c>
      <c r="E4855" s="103" t="str">
        <f>IF(ISNUMBER('Форма 1'!V4855),'Форма 1'!$H4855*VLOOKUP('Форма 1'!$F4855,'Придельники с 2022'!$B$4:$X$28,'Форма 1'!V$8),"")</f>
        <v/>
      </c>
      <c r="F4855" s="103" t="str">
        <f>IF(ISNUMBER('Форма 1'!W4855),'Форма 1'!$H4855*VLOOKUP('Форма 1'!$F4855,'Придельники с 2022'!$B$4:$X$28,'Форма 1'!W$8),"")</f>
        <v/>
      </c>
      <c r="G4855" s="103" t="str">
        <f>IF(ISNUMBER('Форма 1'!X4855),'Форма 1'!$H4855*VLOOKUP('Форма 1'!$F4855,'Придельники с 2022'!$B$4:$X$28,'Форма 1'!X$8),"")</f>
        <v/>
      </c>
      <c r="H4855" s="103" t="str">
        <f>IF(ISNUMBER('Форма 1'!Y4855),'Форма 1'!$H4855*VLOOKUP('Форма 1'!$F4855,'Придельники с 2022'!$B$4:$X$28,'Форма 1'!Y$8),"")</f>
        <v/>
      </c>
      <c r="I4855" s="103" t="str">
        <f>IF(ISNUMBER('Форма 1'!Z4855),'Форма 1'!$H4855*VLOOKUP('Форма 1'!$F4855,'Придельники с 2022'!$B$4:$X$28,'Форма 1'!Z$8),"")</f>
        <v/>
      </c>
      <c r="J4855" s="103" t="str">
        <f>IF(ISNUMBER('Форма 1'!AA4855),'Форма 1'!$H4855*VLOOKUP('Форма 1'!$F4855,'Придельники с 2022'!$B$4:$X$28,'Форма 1'!AA$8),"")</f>
        <v/>
      </c>
      <c r="K4855" s="90"/>
      <c r="L4855" s="87"/>
      <c r="M4855" s="103" t="str">
        <f>IF(ISNUMBER('Форма 1'!AD4855),'Форма 1'!$H4855*VLOOKUP('Форма 1'!$F4855,'Придельники с 2022'!$B$4:$X$28,'Форма 1'!AD$8),"")</f>
        <v/>
      </c>
      <c r="N4855" s="103" t="str">
        <f>IF(ISBLANK('Форма 1'!$AE4855),"",IF('Форма 1'!$AE4855=1,'Форма 1'!$H4855*VLOOKUP('Форма 1'!$F4855,'Придельники с 2022'!$B$4:$X$28,'Форма 1'!$AE$8,0),IF('Форма 1'!$AE4855=2,'Форма 1'!$H4855*VLOOKUP('Форма 1'!$F4855,'Придельники с 2022'!$B$4:$X$28,13,0),IF('Форма 1'!$AE4855=3,'Форма 1'!$H4855*VLOOKUP('Форма 1'!$F4855,'Придельники с 2022'!$B$4:$X$28,12,0)))))</f>
        <v/>
      </c>
      <c r="O4855" s="103" t="str">
        <f>IF(ISNUMBER('Форма 1'!AF4855),'Форма 1'!$H4855*VLOOKUP('Форма 1'!$F4855,'Придельники с 2022'!$B$4:$X$28,'Форма 1'!AF$8),"")</f>
        <v/>
      </c>
      <c r="P4855" s="87"/>
      <c r="Q4855" s="103" t="str">
        <f>IF(ISNUMBER('Форма 1'!AH4855),'Форма 1'!$H4855*VLOOKUP('Форма 1'!$F4855,'Придельники с 2022'!$B$4:$X$28,'Форма 1'!AH$8),"")</f>
        <v/>
      </c>
      <c r="R4855" s="103" t="str">
        <f>IF(ISNUMBER('Форма 1'!AI4855),'Форма 1'!$H4855*VLOOKUP('Форма 1'!$F4855,'Придельники с 2022'!$B$4:$X$28,'Форма 1'!AI$8),"")</f>
        <v/>
      </c>
      <c r="S4855" s="103" t="str">
        <f>IF(ISNUMBER('Форма 1'!AJ4855),'Форма 1'!$H4855*VLOOKUP('Форма 1'!$F4855,'Придельники с 2022'!$B$4:$X$28,'Форма 1'!AJ$8),"")</f>
        <v/>
      </c>
      <c r="T4855" s="87"/>
    </row>
    <row r="4856" spans="1:20">
      <c r="A4856" s="188">
        <f t="shared" si="320"/>
        <v>34</v>
      </c>
      <c r="B4856" s="189" t="s">
        <v>4661</v>
      </c>
      <c r="C4856" s="99">
        <f t="shared" si="316"/>
        <v>1976208.8307000003</v>
      </c>
      <c r="D4856" s="103" t="str">
        <f>IF(ISNUMBER('Форма 1'!U4856),'Форма 1'!$H4856*VLOOKUP('Форма 1'!$F4856,'Придельники с 2022'!$B$4:$X$28,'Форма 1'!U$8),"")</f>
        <v/>
      </c>
      <c r="E4856" s="103" t="str">
        <f>IF(ISNUMBER('Форма 1'!V4856),'Форма 1'!$H4856*VLOOKUP('Форма 1'!$F4856,'Придельники с 2022'!$B$4:$X$28,'Форма 1'!V$8),"")</f>
        <v/>
      </c>
      <c r="F4856" s="103" t="str">
        <f>IF(ISNUMBER('Форма 1'!W4856),'Форма 1'!$H4856*VLOOKUP('Форма 1'!$F4856,'Придельники с 2022'!$B$4:$X$28,'Форма 1'!W$8),"")</f>
        <v/>
      </c>
      <c r="G4856" s="103">
        <f>IF(ISNUMBER('Форма 1'!X4856),'Форма 1'!$H4856*VLOOKUP('Форма 1'!$F4856,'Придельники с 2022'!$B$4:$X$28,'Форма 1'!X$8),"")</f>
        <v>823240.97700000007</v>
      </c>
      <c r="H4856" s="103" t="str">
        <f>IF(ISNUMBER('Форма 1'!Y4856),'Форма 1'!$H4856*VLOOKUP('Форма 1'!$F4856,'Придельники с 2022'!$B$4:$X$28,'Форма 1'!Y$8),"")</f>
        <v/>
      </c>
      <c r="I4856" s="103">
        <f>IF(ISNUMBER('Форма 1'!Z4856),'Форма 1'!$H4856*VLOOKUP('Форма 1'!$F4856,'Придельники с 2022'!$B$4:$X$28,'Форма 1'!Z$8),"")</f>
        <v>1152967.8537000001</v>
      </c>
      <c r="J4856" s="103" t="str">
        <f>IF(ISNUMBER('Форма 1'!AA4856),'Форма 1'!$H4856*VLOOKUP('Форма 1'!$F4856,'Придельники с 2022'!$B$4:$X$28,'Форма 1'!AA$8),"")</f>
        <v/>
      </c>
      <c r="K4856" s="90"/>
      <c r="L4856" s="87"/>
      <c r="M4856" s="103" t="str">
        <f>IF(ISNUMBER('Форма 1'!AD4856),'Форма 1'!$H4856*VLOOKUP('Форма 1'!$F4856,'Придельники с 2022'!$B$4:$X$28,'Форма 1'!AD$8),"")</f>
        <v/>
      </c>
      <c r="N4856" s="103" t="str">
        <f>IF(ISBLANK('Форма 1'!$AE4856),"",IF('Форма 1'!$AE4856=1,'Форма 1'!$H4856*VLOOKUP('Форма 1'!$F4856,'Придельники с 2022'!$B$4:$X$28,'Форма 1'!$AE$8,0),IF('Форма 1'!$AE4856=2,'Форма 1'!$H4856*VLOOKUP('Форма 1'!$F4856,'Придельники с 2022'!$B$4:$X$28,13,0),IF('Форма 1'!$AE4856=3,'Форма 1'!$H4856*VLOOKUP('Форма 1'!$F4856,'Придельники с 2022'!$B$4:$X$28,12,0)))))</f>
        <v/>
      </c>
      <c r="O4856" s="103" t="str">
        <f>IF(ISNUMBER('Форма 1'!AF4856),'Форма 1'!$H4856*VLOOKUP('Форма 1'!$F4856,'Придельники с 2022'!$B$4:$X$28,'Форма 1'!AF$8),"")</f>
        <v/>
      </c>
      <c r="P4856" s="87"/>
      <c r="Q4856" s="103" t="str">
        <f>IF(ISNUMBER('Форма 1'!AH4856),'Форма 1'!$H4856*VLOOKUP('Форма 1'!$F4856,'Придельники с 2022'!$B$4:$X$28,'Форма 1'!AH$8),"")</f>
        <v/>
      </c>
      <c r="R4856" s="103" t="str">
        <f>IF(ISNUMBER('Форма 1'!AI4856),'Форма 1'!$H4856*VLOOKUP('Форма 1'!$F4856,'Придельники с 2022'!$B$4:$X$28,'Форма 1'!AI$8),"")</f>
        <v/>
      </c>
      <c r="S4856" s="103" t="str">
        <f>IF(ISNUMBER('Форма 1'!AJ4856),'Форма 1'!$H4856*VLOOKUP('Форма 1'!$F4856,'Придельники с 2022'!$B$4:$X$28,'Форма 1'!AJ$8),"")</f>
        <v/>
      </c>
      <c r="T4856" s="87"/>
    </row>
    <row r="4857" spans="1:20">
      <c r="A4857" s="188">
        <f t="shared" si="320"/>
        <v>35</v>
      </c>
      <c r="B4857" s="189" t="s">
        <v>4662</v>
      </c>
      <c r="C4857" s="99">
        <f t="shared" si="316"/>
        <v>3187293.9910999998</v>
      </c>
      <c r="D4857" s="103" t="str">
        <f>IF(ISNUMBER('Форма 1'!U4857),'Форма 1'!$H4857*VLOOKUP('Форма 1'!$F4857,'Придельники с 2022'!$B$4:$X$28,'Форма 1'!U$8),"")</f>
        <v/>
      </c>
      <c r="E4857" s="103" t="str">
        <f>IF(ISNUMBER('Форма 1'!V4857),'Форма 1'!$H4857*VLOOKUP('Форма 1'!$F4857,'Придельники с 2022'!$B$4:$X$28,'Форма 1'!V$8),"")</f>
        <v/>
      </c>
      <c r="F4857" s="103" t="str">
        <f>IF(ISNUMBER('Форма 1'!W4857),'Форма 1'!$H4857*VLOOKUP('Форма 1'!$F4857,'Придельники с 2022'!$B$4:$X$28,'Форма 1'!W$8),"")</f>
        <v/>
      </c>
      <c r="G4857" s="103" t="str">
        <f>IF(ISNUMBER('Форма 1'!X4857),'Форма 1'!$H4857*VLOOKUP('Форма 1'!$F4857,'Придельники с 2022'!$B$4:$X$28,'Форма 1'!X$8),"")</f>
        <v/>
      </c>
      <c r="H4857" s="103" t="str">
        <f>IF(ISNUMBER('Форма 1'!Y4857),'Форма 1'!$H4857*VLOOKUP('Форма 1'!$F4857,'Придельники с 2022'!$B$4:$X$28,'Форма 1'!Y$8),"")</f>
        <v/>
      </c>
      <c r="I4857" s="103" t="str">
        <f>IF(ISNUMBER('Форма 1'!Z4857),'Форма 1'!$H4857*VLOOKUP('Форма 1'!$F4857,'Придельники с 2022'!$B$4:$X$28,'Форма 1'!Z$8),"")</f>
        <v/>
      </c>
      <c r="J4857" s="103" t="str">
        <f>IF(ISNUMBER('Форма 1'!AA4857),'Форма 1'!$H4857*VLOOKUP('Форма 1'!$F4857,'Придельники с 2022'!$B$4:$X$28,'Форма 1'!AA$8),"")</f>
        <v/>
      </c>
      <c r="K4857" s="90"/>
      <c r="L4857" s="87"/>
      <c r="M4857" s="103">
        <f>IF(ISNUMBER('Форма 1'!AD4857),'Форма 1'!$H4857*VLOOKUP('Форма 1'!$F4857,'Придельники с 2022'!$B$4:$X$28,'Форма 1'!AD$8),"")</f>
        <v>3187293.9910999998</v>
      </c>
      <c r="N4857" s="103" t="str">
        <f>IF(ISBLANK('Форма 1'!$AE4857),"",IF('Форма 1'!$AE4857=1,'Форма 1'!$H4857*VLOOKUP('Форма 1'!$F4857,'Придельники с 2022'!$B$4:$X$28,'Форма 1'!$AE$8,0),IF('Форма 1'!$AE4857=2,'Форма 1'!$H4857*VLOOKUP('Форма 1'!$F4857,'Придельники с 2022'!$B$4:$X$28,13,0),IF('Форма 1'!$AE4857=3,'Форма 1'!$H4857*VLOOKUP('Форма 1'!$F4857,'Придельники с 2022'!$B$4:$X$28,12,0)))))</f>
        <v/>
      </c>
      <c r="O4857" s="103" t="str">
        <f>IF(ISNUMBER('Форма 1'!AF4857),'Форма 1'!$H4857*VLOOKUP('Форма 1'!$F4857,'Придельники с 2022'!$B$4:$X$28,'Форма 1'!AF$8),"")</f>
        <v/>
      </c>
      <c r="P4857" s="87"/>
      <c r="Q4857" s="103" t="str">
        <f>IF(ISNUMBER('Форма 1'!AH4857),'Форма 1'!$H4857*VLOOKUP('Форма 1'!$F4857,'Придельники с 2022'!$B$4:$X$28,'Форма 1'!AH$8),"")</f>
        <v/>
      </c>
      <c r="R4857" s="103" t="str">
        <f>IF(ISNUMBER('Форма 1'!AI4857),'Форма 1'!$H4857*VLOOKUP('Форма 1'!$F4857,'Придельники с 2022'!$B$4:$X$28,'Форма 1'!AI$8),"")</f>
        <v/>
      </c>
      <c r="S4857" s="103" t="str">
        <f>IF(ISNUMBER('Форма 1'!AJ4857),'Форма 1'!$H4857*VLOOKUP('Форма 1'!$F4857,'Придельники с 2022'!$B$4:$X$28,'Форма 1'!AJ$8),"")</f>
        <v/>
      </c>
      <c r="T4857" s="87"/>
    </row>
    <row r="4858" spans="1:20">
      <c r="A4858" s="188">
        <f t="shared" si="320"/>
        <v>36</v>
      </c>
      <c r="B4858" s="189" t="s">
        <v>4663</v>
      </c>
      <c r="C4858" s="99">
        <f t="shared" si="316"/>
        <v>2275580.034</v>
      </c>
      <c r="D4858" s="103">
        <f>IF(ISNUMBER('Форма 1'!U4858),'Форма 1'!$H4858*VLOOKUP('Форма 1'!$F4858,'Придельники с 2022'!$B$4:$X$28,'Форма 1'!U$8),"")</f>
        <v>2275580.034</v>
      </c>
      <c r="E4858" s="103" t="str">
        <f>IF(ISNUMBER('Форма 1'!V4858),'Форма 1'!$H4858*VLOOKUP('Форма 1'!$F4858,'Придельники с 2022'!$B$4:$X$28,'Форма 1'!V$8),"")</f>
        <v/>
      </c>
      <c r="F4858" s="103" t="str">
        <f>IF(ISNUMBER('Форма 1'!W4858),'Форма 1'!$H4858*VLOOKUP('Форма 1'!$F4858,'Придельники с 2022'!$B$4:$X$28,'Форма 1'!W$8),"")</f>
        <v/>
      </c>
      <c r="G4858" s="103" t="str">
        <f>IF(ISNUMBER('Форма 1'!X4858),'Форма 1'!$H4858*VLOOKUP('Форма 1'!$F4858,'Придельники с 2022'!$B$4:$X$28,'Форма 1'!X$8),"")</f>
        <v/>
      </c>
      <c r="H4858" s="103" t="str">
        <f>IF(ISNUMBER('Форма 1'!Y4858),'Форма 1'!$H4858*VLOOKUP('Форма 1'!$F4858,'Придельники с 2022'!$B$4:$X$28,'Форма 1'!Y$8),"")</f>
        <v/>
      </c>
      <c r="I4858" s="103" t="str">
        <f>IF(ISNUMBER('Форма 1'!Z4858),'Форма 1'!$H4858*VLOOKUP('Форма 1'!$F4858,'Придельники с 2022'!$B$4:$X$28,'Форма 1'!Z$8),"")</f>
        <v/>
      </c>
      <c r="J4858" s="103" t="str">
        <f>IF(ISNUMBER('Форма 1'!AA4858),'Форма 1'!$H4858*VLOOKUP('Форма 1'!$F4858,'Придельники с 2022'!$B$4:$X$28,'Форма 1'!AA$8),"")</f>
        <v/>
      </c>
      <c r="K4858" s="90"/>
      <c r="L4858" s="87"/>
      <c r="M4858" s="103" t="str">
        <f>IF(ISNUMBER('Форма 1'!AD4858),'Форма 1'!$H4858*VLOOKUP('Форма 1'!$F4858,'Придельники с 2022'!$B$4:$X$28,'Форма 1'!AD$8),"")</f>
        <v/>
      </c>
      <c r="N4858" s="103" t="str">
        <f>IF(ISBLANK('Форма 1'!$AE4858),"",IF('Форма 1'!$AE4858=1,'Форма 1'!$H4858*VLOOKUP('Форма 1'!$F4858,'Придельники с 2022'!$B$4:$X$28,'Форма 1'!$AE$8,0),IF('Форма 1'!$AE4858=2,'Форма 1'!$H4858*VLOOKUP('Форма 1'!$F4858,'Придельники с 2022'!$B$4:$X$28,13,0),IF('Форма 1'!$AE4858=3,'Форма 1'!$H4858*VLOOKUP('Форма 1'!$F4858,'Придельники с 2022'!$B$4:$X$28,12,0)))))</f>
        <v/>
      </c>
      <c r="O4858" s="103" t="str">
        <f>IF(ISNUMBER('Форма 1'!AF4858),'Форма 1'!$H4858*VLOOKUP('Форма 1'!$F4858,'Придельники с 2022'!$B$4:$X$28,'Форма 1'!AF$8),"")</f>
        <v/>
      </c>
      <c r="P4858" s="87"/>
      <c r="Q4858" s="103" t="str">
        <f>IF(ISNUMBER('Форма 1'!AH4858),'Форма 1'!$H4858*VLOOKUP('Форма 1'!$F4858,'Придельники с 2022'!$B$4:$X$28,'Форма 1'!AH$8),"")</f>
        <v/>
      </c>
      <c r="R4858" s="103" t="str">
        <f>IF(ISNUMBER('Форма 1'!AI4858),'Форма 1'!$H4858*VLOOKUP('Форма 1'!$F4858,'Придельники с 2022'!$B$4:$X$28,'Форма 1'!AI$8),"")</f>
        <v/>
      </c>
      <c r="S4858" s="103" t="str">
        <f>IF(ISNUMBER('Форма 1'!AJ4858),'Форма 1'!$H4858*VLOOKUP('Форма 1'!$F4858,'Придельники с 2022'!$B$4:$X$28,'Форма 1'!AJ$8),"")</f>
        <v/>
      </c>
      <c r="T4858" s="87"/>
    </row>
    <row r="4859" spans="1:20">
      <c r="A4859" s="188">
        <f t="shared" si="320"/>
        <v>37</v>
      </c>
      <c r="B4859" s="189" t="s">
        <v>4664</v>
      </c>
      <c r="C4859" s="99">
        <f t="shared" si="316"/>
        <v>2083171.5372000001</v>
      </c>
      <c r="D4859" s="103">
        <f>IF(ISNUMBER('Форма 1'!U4859),'Форма 1'!$H4859*VLOOKUP('Форма 1'!$F4859,'Придельники с 2022'!$B$4:$X$28,'Форма 1'!U$8),"")</f>
        <v>2083171.5372000001</v>
      </c>
      <c r="E4859" s="103" t="str">
        <f>IF(ISNUMBER('Форма 1'!V4859),'Форма 1'!$H4859*VLOOKUP('Форма 1'!$F4859,'Придельники с 2022'!$B$4:$X$28,'Форма 1'!V$8),"")</f>
        <v/>
      </c>
      <c r="F4859" s="103" t="str">
        <f>IF(ISNUMBER('Форма 1'!W4859),'Форма 1'!$H4859*VLOOKUP('Форма 1'!$F4859,'Придельники с 2022'!$B$4:$X$28,'Форма 1'!W$8),"")</f>
        <v/>
      </c>
      <c r="G4859" s="103" t="str">
        <f>IF(ISNUMBER('Форма 1'!X4859),'Форма 1'!$H4859*VLOOKUP('Форма 1'!$F4859,'Придельники с 2022'!$B$4:$X$28,'Форма 1'!X$8),"")</f>
        <v/>
      </c>
      <c r="H4859" s="103" t="str">
        <f>IF(ISNUMBER('Форма 1'!Y4859),'Форма 1'!$H4859*VLOOKUP('Форма 1'!$F4859,'Придельники с 2022'!$B$4:$X$28,'Форма 1'!Y$8),"")</f>
        <v/>
      </c>
      <c r="I4859" s="103" t="str">
        <f>IF(ISNUMBER('Форма 1'!Z4859),'Форма 1'!$H4859*VLOOKUP('Форма 1'!$F4859,'Придельники с 2022'!$B$4:$X$28,'Форма 1'!Z$8),"")</f>
        <v/>
      </c>
      <c r="J4859" s="103" t="str">
        <f>IF(ISNUMBER('Форма 1'!AA4859),'Форма 1'!$H4859*VLOOKUP('Форма 1'!$F4859,'Придельники с 2022'!$B$4:$X$28,'Форма 1'!AA$8),"")</f>
        <v/>
      </c>
      <c r="K4859" s="90"/>
      <c r="L4859" s="87"/>
      <c r="M4859" s="103" t="str">
        <f>IF(ISNUMBER('Форма 1'!AD4859),'Форма 1'!$H4859*VLOOKUP('Форма 1'!$F4859,'Придельники с 2022'!$B$4:$X$28,'Форма 1'!AD$8),"")</f>
        <v/>
      </c>
      <c r="N4859" s="103" t="str">
        <f>IF(ISBLANK('Форма 1'!$AE4859),"",IF('Форма 1'!$AE4859=1,'Форма 1'!$H4859*VLOOKUP('Форма 1'!$F4859,'Придельники с 2022'!$B$4:$X$28,'Форма 1'!$AE$8,0),IF('Форма 1'!$AE4859=2,'Форма 1'!$H4859*VLOOKUP('Форма 1'!$F4859,'Придельники с 2022'!$B$4:$X$28,13,0),IF('Форма 1'!$AE4859=3,'Форма 1'!$H4859*VLOOKUP('Форма 1'!$F4859,'Придельники с 2022'!$B$4:$X$28,12,0)))))</f>
        <v/>
      </c>
      <c r="O4859" s="103" t="str">
        <f>IF(ISNUMBER('Форма 1'!AF4859),'Форма 1'!$H4859*VLOOKUP('Форма 1'!$F4859,'Придельники с 2022'!$B$4:$X$28,'Форма 1'!AF$8),"")</f>
        <v/>
      </c>
      <c r="P4859" s="87"/>
      <c r="Q4859" s="103" t="str">
        <f>IF(ISNUMBER('Форма 1'!AH4859),'Форма 1'!$H4859*VLOOKUP('Форма 1'!$F4859,'Придельники с 2022'!$B$4:$X$28,'Форма 1'!AH$8),"")</f>
        <v/>
      </c>
      <c r="R4859" s="103" t="str">
        <f>IF(ISNUMBER('Форма 1'!AI4859),'Форма 1'!$H4859*VLOOKUP('Форма 1'!$F4859,'Придельники с 2022'!$B$4:$X$28,'Форма 1'!AI$8),"")</f>
        <v/>
      </c>
      <c r="S4859" s="103" t="str">
        <f>IF(ISNUMBER('Форма 1'!AJ4859),'Форма 1'!$H4859*VLOOKUP('Форма 1'!$F4859,'Придельники с 2022'!$B$4:$X$28,'Форма 1'!AJ$8),"")</f>
        <v/>
      </c>
      <c r="T4859" s="87"/>
    </row>
    <row r="4860" spans="1:20">
      <c r="A4860" s="188">
        <f t="shared" si="320"/>
        <v>38</v>
      </c>
      <c r="B4860" s="189" t="s">
        <v>4665</v>
      </c>
      <c r="C4860" s="99">
        <f t="shared" si="316"/>
        <v>9197722.2759000007</v>
      </c>
      <c r="D4860" s="103">
        <f>IF(ISNUMBER('Форма 1'!U4860),'Форма 1'!$H4860*VLOOKUP('Форма 1'!$F4860,'Придельники с 2022'!$B$4:$X$28,'Форма 1'!U$8),"")</f>
        <v>661157.10180000006</v>
      </c>
      <c r="E4860" s="103" t="str">
        <f>IF(ISNUMBER('Форма 1'!V4860),'Форма 1'!$H4860*VLOOKUP('Форма 1'!$F4860,'Придельники с 2022'!$B$4:$X$28,'Форма 1'!V$8),"")</f>
        <v/>
      </c>
      <c r="F4860" s="103" t="str">
        <f>IF(ISNUMBER('Форма 1'!W4860),'Форма 1'!$H4860*VLOOKUP('Форма 1'!$F4860,'Придельники с 2022'!$B$4:$X$28,'Форма 1'!W$8),"")</f>
        <v/>
      </c>
      <c r="G4860" s="103" t="str">
        <f>IF(ISNUMBER('Форма 1'!X4860),'Форма 1'!$H4860*VLOOKUP('Форма 1'!$F4860,'Придельники с 2022'!$B$4:$X$28,'Форма 1'!X$8),"")</f>
        <v/>
      </c>
      <c r="H4860" s="103" t="str">
        <f>IF(ISNUMBER('Форма 1'!Y4860),'Форма 1'!$H4860*VLOOKUP('Форма 1'!$F4860,'Придельники с 2022'!$B$4:$X$28,'Форма 1'!Y$8),"")</f>
        <v/>
      </c>
      <c r="I4860" s="103" t="str">
        <f>IF(ISNUMBER('Форма 1'!Z4860),'Форма 1'!$H4860*VLOOKUP('Форма 1'!$F4860,'Придельники с 2022'!$B$4:$X$28,'Форма 1'!Z$8),"")</f>
        <v/>
      </c>
      <c r="J4860" s="103" t="str">
        <f>IF(ISNUMBER('Форма 1'!AA4860),'Форма 1'!$H4860*VLOOKUP('Форма 1'!$F4860,'Придельники с 2022'!$B$4:$X$28,'Форма 1'!AA$8),"")</f>
        <v/>
      </c>
      <c r="K4860" s="90"/>
      <c r="L4860" s="87"/>
      <c r="M4860" s="103">
        <f>IF(ISNUMBER('Форма 1'!AD4860),'Форма 1'!$H4860*VLOOKUP('Форма 1'!$F4860,'Придельники с 2022'!$B$4:$X$28,'Форма 1'!AD$8),"")</f>
        <v>8536565.1741000004</v>
      </c>
      <c r="N4860" s="103" t="str">
        <f>IF(ISBLANK('Форма 1'!$AE4860),"",IF('Форма 1'!$AE4860=1,'Форма 1'!$H4860*VLOOKUP('Форма 1'!$F4860,'Придельники с 2022'!$B$4:$X$28,'Форма 1'!$AE$8,0),IF('Форма 1'!$AE4860=2,'Форма 1'!$H4860*VLOOKUP('Форма 1'!$F4860,'Придельники с 2022'!$B$4:$X$28,13,0),IF('Форма 1'!$AE4860=3,'Форма 1'!$H4860*VLOOKUP('Форма 1'!$F4860,'Придельники с 2022'!$B$4:$X$28,12,0)))))</f>
        <v/>
      </c>
      <c r="O4860" s="103" t="str">
        <f>IF(ISNUMBER('Форма 1'!AF4860),'Форма 1'!$H4860*VLOOKUP('Форма 1'!$F4860,'Придельники с 2022'!$B$4:$X$28,'Форма 1'!AF$8),"")</f>
        <v/>
      </c>
      <c r="P4860" s="87"/>
      <c r="Q4860" s="103" t="str">
        <f>IF(ISNUMBER('Форма 1'!AH4860),'Форма 1'!$H4860*VLOOKUP('Форма 1'!$F4860,'Придельники с 2022'!$B$4:$X$28,'Форма 1'!AH$8),"")</f>
        <v/>
      </c>
      <c r="R4860" s="103" t="str">
        <f>IF(ISNUMBER('Форма 1'!AI4860),'Форма 1'!$H4860*VLOOKUP('Форма 1'!$F4860,'Придельники с 2022'!$B$4:$X$28,'Форма 1'!AI$8),"")</f>
        <v/>
      </c>
      <c r="S4860" s="103" t="str">
        <f>IF(ISNUMBER('Форма 1'!AJ4860),'Форма 1'!$H4860*VLOOKUP('Форма 1'!$F4860,'Придельники с 2022'!$B$4:$X$28,'Форма 1'!AJ$8),"")</f>
        <v/>
      </c>
      <c r="T4860" s="87"/>
    </row>
    <row r="4861" spans="1:20">
      <c r="A4861" s="188">
        <f t="shared" si="320"/>
        <v>39</v>
      </c>
      <c r="B4861" s="189" t="s">
        <v>4666</v>
      </c>
      <c r="C4861" s="99">
        <f t="shared" si="316"/>
        <v>18416348.700100001</v>
      </c>
      <c r="D4861" s="103">
        <f>IF(ISNUMBER('Форма 1'!U4861),'Форма 1'!$H4861*VLOOKUP('Форма 1'!$F4861,'Придельники с 2022'!$B$4:$X$28,'Форма 1'!U$8),"")</f>
        <v>1323816.8502000002</v>
      </c>
      <c r="E4861" s="103" t="str">
        <f>IF(ISNUMBER('Форма 1'!V4861),'Форма 1'!$H4861*VLOOKUP('Форма 1'!$F4861,'Придельники с 2022'!$B$4:$X$28,'Форма 1'!V$8),"")</f>
        <v/>
      </c>
      <c r="F4861" s="103" t="str">
        <f>IF(ISNUMBER('Форма 1'!W4861),'Форма 1'!$H4861*VLOOKUP('Форма 1'!$F4861,'Придельники с 2022'!$B$4:$X$28,'Форма 1'!W$8),"")</f>
        <v/>
      </c>
      <c r="G4861" s="103" t="str">
        <f>IF(ISNUMBER('Форма 1'!X4861),'Форма 1'!$H4861*VLOOKUP('Форма 1'!$F4861,'Придельники с 2022'!$B$4:$X$28,'Форма 1'!X$8),"")</f>
        <v/>
      </c>
      <c r="H4861" s="103" t="str">
        <f>IF(ISNUMBER('Форма 1'!Y4861),'Форма 1'!$H4861*VLOOKUP('Форма 1'!$F4861,'Придельники с 2022'!$B$4:$X$28,'Форма 1'!Y$8),"")</f>
        <v/>
      </c>
      <c r="I4861" s="103" t="str">
        <f>IF(ISNUMBER('Форма 1'!Z4861),'Форма 1'!$H4861*VLOOKUP('Форма 1'!$F4861,'Придельники с 2022'!$B$4:$X$28,'Форма 1'!Z$8),"")</f>
        <v/>
      </c>
      <c r="J4861" s="103" t="str">
        <f>IF(ISNUMBER('Форма 1'!AA4861),'Форма 1'!$H4861*VLOOKUP('Форма 1'!$F4861,'Придельники с 2022'!$B$4:$X$28,'Форма 1'!AA$8),"")</f>
        <v/>
      </c>
      <c r="K4861" s="90"/>
      <c r="L4861" s="87"/>
      <c r="M4861" s="103">
        <f>IF(ISNUMBER('Форма 1'!AD4861),'Форма 1'!$H4861*VLOOKUP('Форма 1'!$F4861,'Придельники с 2022'!$B$4:$X$28,'Форма 1'!AD$8),"")</f>
        <v>17092531.8499</v>
      </c>
      <c r="N4861" s="103" t="str">
        <f>IF(ISBLANK('Форма 1'!$AE4861),"",IF('Форма 1'!$AE4861=1,'Форма 1'!$H4861*VLOOKUP('Форма 1'!$F4861,'Придельники с 2022'!$B$4:$X$28,'Форма 1'!$AE$8,0),IF('Форма 1'!$AE4861=2,'Форма 1'!$H4861*VLOOKUP('Форма 1'!$F4861,'Придельники с 2022'!$B$4:$X$28,13,0),IF('Форма 1'!$AE4861=3,'Форма 1'!$H4861*VLOOKUP('Форма 1'!$F4861,'Придельники с 2022'!$B$4:$X$28,12,0)))))</f>
        <v/>
      </c>
      <c r="O4861" s="103" t="str">
        <f>IF(ISNUMBER('Форма 1'!AF4861),'Форма 1'!$H4861*VLOOKUP('Форма 1'!$F4861,'Придельники с 2022'!$B$4:$X$28,'Форма 1'!AF$8),"")</f>
        <v/>
      </c>
      <c r="P4861" s="87"/>
      <c r="Q4861" s="103" t="str">
        <f>IF(ISNUMBER('Форма 1'!AH4861),'Форма 1'!$H4861*VLOOKUP('Форма 1'!$F4861,'Придельники с 2022'!$B$4:$X$28,'Форма 1'!AH$8),"")</f>
        <v/>
      </c>
      <c r="R4861" s="103" t="str">
        <f>IF(ISNUMBER('Форма 1'!AI4861),'Форма 1'!$H4861*VLOOKUP('Форма 1'!$F4861,'Придельники с 2022'!$B$4:$X$28,'Форма 1'!AI$8),"")</f>
        <v/>
      </c>
      <c r="S4861" s="103" t="str">
        <f>IF(ISNUMBER('Форма 1'!AJ4861),'Форма 1'!$H4861*VLOOKUP('Форма 1'!$F4861,'Придельники с 2022'!$B$4:$X$28,'Форма 1'!AJ$8),"")</f>
        <v/>
      </c>
      <c r="T4861" s="87"/>
    </row>
    <row r="4862" spans="1:20">
      <c r="A4862" s="188">
        <f t="shared" si="320"/>
        <v>40</v>
      </c>
      <c r="B4862" s="189" t="s">
        <v>4667</v>
      </c>
      <c r="C4862" s="99">
        <f t="shared" si="316"/>
        <v>18974859.810399998</v>
      </c>
      <c r="D4862" s="103" t="str">
        <f>IF(ISNUMBER('Форма 1'!U4862),'Форма 1'!$H4862*VLOOKUP('Форма 1'!$F4862,'Придельники с 2022'!$B$4:$X$28,'Форма 1'!U$8),"")</f>
        <v/>
      </c>
      <c r="E4862" s="103" t="str">
        <f>IF(ISNUMBER('Форма 1'!V4862),'Форма 1'!$H4862*VLOOKUP('Форма 1'!$F4862,'Придельники с 2022'!$B$4:$X$28,'Форма 1'!V$8),"")</f>
        <v/>
      </c>
      <c r="F4862" s="103" t="str">
        <f>IF(ISNUMBER('Форма 1'!W4862),'Форма 1'!$H4862*VLOOKUP('Форма 1'!$F4862,'Придельники с 2022'!$B$4:$X$28,'Форма 1'!W$8),"")</f>
        <v/>
      </c>
      <c r="G4862" s="103" t="str">
        <f>IF(ISNUMBER('Форма 1'!X4862),'Форма 1'!$H4862*VLOOKUP('Форма 1'!$F4862,'Придельники с 2022'!$B$4:$X$28,'Форма 1'!X$8),"")</f>
        <v/>
      </c>
      <c r="H4862" s="103" t="str">
        <f>IF(ISNUMBER('Форма 1'!Y4862),'Форма 1'!$H4862*VLOOKUP('Форма 1'!$F4862,'Придельники с 2022'!$B$4:$X$28,'Форма 1'!Y$8),"")</f>
        <v/>
      </c>
      <c r="I4862" s="103" t="str">
        <f>IF(ISNUMBER('Форма 1'!Z4862),'Форма 1'!$H4862*VLOOKUP('Форма 1'!$F4862,'Придельники с 2022'!$B$4:$X$28,'Форма 1'!Z$8),"")</f>
        <v/>
      </c>
      <c r="J4862" s="103" t="str">
        <f>IF(ISNUMBER('Форма 1'!AA4862),'Форма 1'!$H4862*VLOOKUP('Форма 1'!$F4862,'Придельники с 2022'!$B$4:$X$28,'Форма 1'!AA$8),"")</f>
        <v/>
      </c>
      <c r="K4862" s="90"/>
      <c r="L4862" s="87"/>
      <c r="M4862" s="103">
        <f>IF(ISNUMBER('Форма 1'!AD4862),'Форма 1'!$H4862*VLOOKUP('Форма 1'!$F4862,'Придельники с 2022'!$B$4:$X$28,'Форма 1'!AD$8),"")</f>
        <v>18974859.810399998</v>
      </c>
      <c r="N4862" s="103" t="str">
        <f>IF(ISBLANK('Форма 1'!$AE4862),"",IF('Форма 1'!$AE4862=1,'Форма 1'!$H4862*VLOOKUP('Форма 1'!$F4862,'Придельники с 2022'!$B$4:$X$28,'Форма 1'!$AE$8,0),IF('Форма 1'!$AE4862=2,'Форма 1'!$H4862*VLOOKUP('Форма 1'!$F4862,'Придельники с 2022'!$B$4:$X$28,13,0),IF('Форма 1'!$AE4862=3,'Форма 1'!$H4862*VLOOKUP('Форма 1'!$F4862,'Придельники с 2022'!$B$4:$X$28,12,0)))))</f>
        <v/>
      </c>
      <c r="O4862" s="103" t="str">
        <f>IF(ISNUMBER('Форма 1'!AF4862),'Форма 1'!$H4862*VLOOKUP('Форма 1'!$F4862,'Придельники с 2022'!$B$4:$X$28,'Форма 1'!AF$8),"")</f>
        <v/>
      </c>
      <c r="P4862" s="87"/>
      <c r="Q4862" s="103" t="str">
        <f>IF(ISNUMBER('Форма 1'!AH4862),'Форма 1'!$H4862*VLOOKUP('Форма 1'!$F4862,'Придельники с 2022'!$B$4:$X$28,'Форма 1'!AH$8),"")</f>
        <v/>
      </c>
      <c r="R4862" s="103" t="str">
        <f>IF(ISNUMBER('Форма 1'!AI4862),'Форма 1'!$H4862*VLOOKUP('Форма 1'!$F4862,'Придельники с 2022'!$B$4:$X$28,'Форма 1'!AI$8),"")</f>
        <v/>
      </c>
      <c r="S4862" s="103" t="str">
        <f>IF(ISNUMBER('Форма 1'!AJ4862),'Форма 1'!$H4862*VLOOKUP('Форма 1'!$F4862,'Придельники с 2022'!$B$4:$X$28,'Форма 1'!AJ$8),"")</f>
        <v/>
      </c>
      <c r="T4862" s="87"/>
    </row>
    <row r="4863" spans="1:20">
      <c r="A4863" s="188">
        <f t="shared" si="320"/>
        <v>41</v>
      </c>
      <c r="B4863" s="189" t="s">
        <v>4668</v>
      </c>
      <c r="C4863" s="99">
        <f t="shared" si="316"/>
        <v>19110957.044</v>
      </c>
      <c r="D4863" s="103" t="str">
        <f>IF(ISNUMBER('Форма 1'!U4863),'Форма 1'!$H4863*VLOOKUP('Форма 1'!$F4863,'Придельники с 2022'!$B$4:$X$28,'Форма 1'!U$8),"")</f>
        <v/>
      </c>
      <c r="E4863" s="103" t="str">
        <f>IF(ISNUMBER('Форма 1'!V4863),'Форма 1'!$H4863*VLOOKUP('Форма 1'!$F4863,'Придельники с 2022'!$B$4:$X$28,'Форма 1'!V$8),"")</f>
        <v/>
      </c>
      <c r="F4863" s="103" t="str">
        <f>IF(ISNUMBER('Форма 1'!W4863),'Форма 1'!$H4863*VLOOKUP('Форма 1'!$F4863,'Придельники с 2022'!$B$4:$X$28,'Форма 1'!W$8),"")</f>
        <v/>
      </c>
      <c r="G4863" s="103" t="str">
        <f>IF(ISNUMBER('Форма 1'!X4863),'Форма 1'!$H4863*VLOOKUP('Форма 1'!$F4863,'Придельники с 2022'!$B$4:$X$28,'Форма 1'!X$8),"")</f>
        <v/>
      </c>
      <c r="H4863" s="103" t="str">
        <f>IF(ISNUMBER('Форма 1'!Y4863),'Форма 1'!$H4863*VLOOKUP('Форма 1'!$F4863,'Придельники с 2022'!$B$4:$X$28,'Форма 1'!Y$8),"")</f>
        <v/>
      </c>
      <c r="I4863" s="103" t="str">
        <f>IF(ISNUMBER('Форма 1'!Z4863),'Форма 1'!$H4863*VLOOKUP('Форма 1'!$F4863,'Придельники с 2022'!$B$4:$X$28,'Форма 1'!Z$8),"")</f>
        <v/>
      </c>
      <c r="J4863" s="103" t="str">
        <f>IF(ISNUMBER('Форма 1'!AA4863),'Форма 1'!$H4863*VLOOKUP('Форма 1'!$F4863,'Придельники с 2022'!$B$4:$X$28,'Форма 1'!AA$8),"")</f>
        <v/>
      </c>
      <c r="K4863" s="90"/>
      <c r="L4863" s="87"/>
      <c r="M4863" s="103">
        <f>IF(ISNUMBER('Форма 1'!AD4863),'Форма 1'!$H4863*VLOOKUP('Форма 1'!$F4863,'Придельники с 2022'!$B$4:$X$28,'Форма 1'!AD$8),"")</f>
        <v>19110957.044</v>
      </c>
      <c r="N4863" s="103" t="str">
        <f>IF(ISBLANK('Форма 1'!$AE4863),"",IF('Форма 1'!$AE4863=1,'Форма 1'!$H4863*VLOOKUP('Форма 1'!$F4863,'Придельники с 2022'!$B$4:$X$28,'Форма 1'!$AE$8,0),IF('Форма 1'!$AE4863=2,'Форма 1'!$H4863*VLOOKUP('Форма 1'!$F4863,'Придельники с 2022'!$B$4:$X$28,13,0),IF('Форма 1'!$AE4863=3,'Форма 1'!$H4863*VLOOKUP('Форма 1'!$F4863,'Придельники с 2022'!$B$4:$X$28,12,0)))))</f>
        <v/>
      </c>
      <c r="O4863" s="103" t="str">
        <f>IF(ISNUMBER('Форма 1'!AF4863),'Форма 1'!$H4863*VLOOKUP('Форма 1'!$F4863,'Придельники с 2022'!$B$4:$X$28,'Форма 1'!AF$8),"")</f>
        <v/>
      </c>
      <c r="P4863" s="87"/>
      <c r="Q4863" s="103" t="str">
        <f>IF(ISNUMBER('Форма 1'!AH4863),'Форма 1'!$H4863*VLOOKUP('Форма 1'!$F4863,'Придельники с 2022'!$B$4:$X$28,'Форма 1'!AH$8),"")</f>
        <v/>
      </c>
      <c r="R4863" s="103" t="str">
        <f>IF(ISNUMBER('Форма 1'!AI4863),'Форма 1'!$H4863*VLOOKUP('Форма 1'!$F4863,'Придельники с 2022'!$B$4:$X$28,'Форма 1'!AI$8),"")</f>
        <v/>
      </c>
      <c r="S4863" s="103" t="str">
        <f>IF(ISNUMBER('Форма 1'!AJ4863),'Форма 1'!$H4863*VLOOKUP('Форма 1'!$F4863,'Придельники с 2022'!$B$4:$X$28,'Форма 1'!AJ$8),"")</f>
        <v/>
      </c>
      <c r="T4863" s="87"/>
    </row>
    <row r="4864" spans="1:20">
      <c r="A4864" s="188">
        <f t="shared" si="320"/>
        <v>42</v>
      </c>
      <c r="B4864" s="189" t="s">
        <v>4669</v>
      </c>
      <c r="C4864" s="99">
        <f t="shared" si="316"/>
        <v>17355455.648800001</v>
      </c>
      <c r="D4864" s="103" t="str">
        <f>IF(ISNUMBER('Форма 1'!U4864),'Форма 1'!$H4864*VLOOKUP('Форма 1'!$F4864,'Придельники с 2022'!$B$4:$X$28,'Форма 1'!U$8),"")</f>
        <v/>
      </c>
      <c r="E4864" s="103" t="str">
        <f>IF(ISNUMBER('Форма 1'!V4864),'Форма 1'!$H4864*VLOOKUP('Форма 1'!$F4864,'Придельники с 2022'!$B$4:$X$28,'Форма 1'!V$8),"")</f>
        <v/>
      </c>
      <c r="F4864" s="103" t="str">
        <f>IF(ISNUMBER('Форма 1'!W4864),'Форма 1'!$H4864*VLOOKUP('Форма 1'!$F4864,'Придельники с 2022'!$B$4:$X$28,'Форма 1'!W$8),"")</f>
        <v/>
      </c>
      <c r="G4864" s="103" t="str">
        <f>IF(ISNUMBER('Форма 1'!X4864),'Форма 1'!$H4864*VLOOKUP('Форма 1'!$F4864,'Придельники с 2022'!$B$4:$X$28,'Форма 1'!X$8),"")</f>
        <v/>
      </c>
      <c r="H4864" s="103" t="str">
        <f>IF(ISNUMBER('Форма 1'!Y4864),'Форма 1'!$H4864*VLOOKUP('Форма 1'!$F4864,'Придельники с 2022'!$B$4:$X$28,'Форма 1'!Y$8),"")</f>
        <v/>
      </c>
      <c r="I4864" s="103" t="str">
        <f>IF(ISNUMBER('Форма 1'!Z4864),'Форма 1'!$H4864*VLOOKUP('Форма 1'!$F4864,'Придельники с 2022'!$B$4:$X$28,'Форма 1'!Z$8),"")</f>
        <v/>
      </c>
      <c r="J4864" s="103" t="str">
        <f>IF(ISNUMBER('Форма 1'!AA4864),'Форма 1'!$H4864*VLOOKUP('Форма 1'!$F4864,'Придельники с 2022'!$B$4:$X$28,'Форма 1'!AA$8),"")</f>
        <v/>
      </c>
      <c r="K4864" s="90"/>
      <c r="L4864" s="87"/>
      <c r="M4864" s="103">
        <f>IF(ISNUMBER('Форма 1'!AD4864),'Форма 1'!$H4864*VLOOKUP('Форма 1'!$F4864,'Придельники с 2022'!$B$4:$X$28,'Форма 1'!AD$8),"")</f>
        <v>17355455.648800001</v>
      </c>
      <c r="N4864" s="103" t="str">
        <f>IF(ISBLANK('Форма 1'!$AE4864),"",IF('Форма 1'!$AE4864=1,'Форма 1'!$H4864*VLOOKUP('Форма 1'!$F4864,'Придельники с 2022'!$B$4:$X$28,'Форма 1'!$AE$8,0),IF('Форма 1'!$AE4864=2,'Форма 1'!$H4864*VLOOKUP('Форма 1'!$F4864,'Придельники с 2022'!$B$4:$X$28,13,0),IF('Форма 1'!$AE4864=3,'Форма 1'!$H4864*VLOOKUP('Форма 1'!$F4864,'Придельники с 2022'!$B$4:$X$28,12,0)))))</f>
        <v/>
      </c>
      <c r="O4864" s="103" t="str">
        <f>IF(ISNUMBER('Форма 1'!AF4864),'Форма 1'!$H4864*VLOOKUP('Форма 1'!$F4864,'Придельники с 2022'!$B$4:$X$28,'Форма 1'!AF$8),"")</f>
        <v/>
      </c>
      <c r="P4864" s="87"/>
      <c r="Q4864" s="103" t="str">
        <f>IF(ISNUMBER('Форма 1'!AH4864),'Форма 1'!$H4864*VLOOKUP('Форма 1'!$F4864,'Придельники с 2022'!$B$4:$X$28,'Форма 1'!AH$8),"")</f>
        <v/>
      </c>
      <c r="R4864" s="103" t="str">
        <f>IF(ISNUMBER('Форма 1'!AI4864),'Форма 1'!$H4864*VLOOKUP('Форма 1'!$F4864,'Придельники с 2022'!$B$4:$X$28,'Форма 1'!AI$8),"")</f>
        <v/>
      </c>
      <c r="S4864" s="103" t="str">
        <f>IF(ISNUMBER('Форма 1'!AJ4864),'Форма 1'!$H4864*VLOOKUP('Форма 1'!$F4864,'Придельники с 2022'!$B$4:$X$28,'Форма 1'!AJ$8),"")</f>
        <v/>
      </c>
      <c r="T4864" s="87"/>
    </row>
    <row r="4865" spans="1:20">
      <c r="A4865" s="188">
        <f t="shared" si="320"/>
        <v>43</v>
      </c>
      <c r="B4865" s="189" t="s">
        <v>4670</v>
      </c>
      <c r="C4865" s="99">
        <f t="shared" si="316"/>
        <v>7943146.8289999999</v>
      </c>
      <c r="D4865" s="103" t="str">
        <f>IF(ISNUMBER('Форма 1'!U4865),'Форма 1'!$H4865*VLOOKUP('Форма 1'!$F4865,'Придельники с 2022'!$B$4:$X$28,'Форма 1'!U$8),"")</f>
        <v/>
      </c>
      <c r="E4865" s="103" t="str">
        <f>IF(ISNUMBER('Форма 1'!V4865),'Форма 1'!$H4865*VLOOKUP('Форма 1'!$F4865,'Придельники с 2022'!$B$4:$X$28,'Форма 1'!V$8),"")</f>
        <v/>
      </c>
      <c r="F4865" s="103" t="str">
        <f>IF(ISNUMBER('Форма 1'!W4865),'Форма 1'!$H4865*VLOOKUP('Форма 1'!$F4865,'Придельники с 2022'!$B$4:$X$28,'Форма 1'!W$8),"")</f>
        <v/>
      </c>
      <c r="G4865" s="103" t="str">
        <f>IF(ISNUMBER('Форма 1'!X4865),'Форма 1'!$H4865*VLOOKUP('Форма 1'!$F4865,'Придельники с 2022'!$B$4:$X$28,'Форма 1'!X$8),"")</f>
        <v/>
      </c>
      <c r="H4865" s="103" t="str">
        <f>IF(ISNUMBER('Форма 1'!Y4865),'Форма 1'!$H4865*VLOOKUP('Форма 1'!$F4865,'Придельники с 2022'!$B$4:$X$28,'Форма 1'!Y$8),"")</f>
        <v/>
      </c>
      <c r="I4865" s="103" t="str">
        <f>IF(ISNUMBER('Форма 1'!Z4865),'Форма 1'!$H4865*VLOOKUP('Форма 1'!$F4865,'Придельники с 2022'!$B$4:$X$28,'Форма 1'!Z$8),"")</f>
        <v/>
      </c>
      <c r="J4865" s="103" t="str">
        <f>IF(ISNUMBER('Форма 1'!AA4865),'Форма 1'!$H4865*VLOOKUP('Форма 1'!$F4865,'Придельники с 2022'!$B$4:$X$28,'Форма 1'!AA$8),"")</f>
        <v/>
      </c>
      <c r="K4865" s="90"/>
      <c r="L4865" s="87"/>
      <c r="M4865" s="103">
        <f>IF(ISNUMBER('Форма 1'!AD4865),'Форма 1'!$H4865*VLOOKUP('Форма 1'!$F4865,'Придельники с 2022'!$B$4:$X$28,'Форма 1'!AD$8),"")</f>
        <v>7943146.8289999999</v>
      </c>
      <c r="N4865" s="103" t="str">
        <f>IF(ISBLANK('Форма 1'!$AE4865),"",IF('Форма 1'!$AE4865=1,'Форма 1'!$H4865*VLOOKUP('Форма 1'!$F4865,'Придельники с 2022'!$B$4:$X$28,'Форма 1'!$AE$8,0),IF('Форма 1'!$AE4865=2,'Форма 1'!$H4865*VLOOKUP('Форма 1'!$F4865,'Придельники с 2022'!$B$4:$X$28,13,0),IF('Форма 1'!$AE4865=3,'Форма 1'!$H4865*VLOOKUP('Форма 1'!$F4865,'Придельники с 2022'!$B$4:$X$28,12,0)))))</f>
        <v/>
      </c>
      <c r="O4865" s="103" t="str">
        <f>IF(ISNUMBER('Форма 1'!AF4865),'Форма 1'!$H4865*VLOOKUP('Форма 1'!$F4865,'Придельники с 2022'!$B$4:$X$28,'Форма 1'!AF$8),"")</f>
        <v/>
      </c>
      <c r="P4865" s="87"/>
      <c r="Q4865" s="103" t="str">
        <f>IF(ISNUMBER('Форма 1'!AH4865),'Форма 1'!$H4865*VLOOKUP('Форма 1'!$F4865,'Придельники с 2022'!$B$4:$X$28,'Форма 1'!AH$8),"")</f>
        <v/>
      </c>
      <c r="R4865" s="103" t="str">
        <f>IF(ISNUMBER('Форма 1'!AI4865),'Форма 1'!$H4865*VLOOKUP('Форма 1'!$F4865,'Придельники с 2022'!$B$4:$X$28,'Форма 1'!AI$8),"")</f>
        <v/>
      </c>
      <c r="S4865" s="103" t="str">
        <f>IF(ISNUMBER('Форма 1'!AJ4865),'Форма 1'!$H4865*VLOOKUP('Форма 1'!$F4865,'Придельники с 2022'!$B$4:$X$28,'Форма 1'!AJ$8),"")</f>
        <v/>
      </c>
      <c r="T4865" s="87"/>
    </row>
    <row r="4866" spans="1:20">
      <c r="A4866" s="188">
        <f t="shared" si="320"/>
        <v>44</v>
      </c>
      <c r="B4866" s="189" t="s">
        <v>4671</v>
      </c>
      <c r="C4866" s="99">
        <f t="shared" si="316"/>
        <v>6452193.9890000001</v>
      </c>
      <c r="D4866" s="103" t="str">
        <f>IF(ISNUMBER('Форма 1'!U4866),'Форма 1'!$H4866*VLOOKUP('Форма 1'!$F4866,'Придельники с 2022'!$B$4:$X$28,'Форма 1'!U$8),"")</f>
        <v/>
      </c>
      <c r="E4866" s="103" t="str">
        <f>IF(ISNUMBER('Форма 1'!V4866),'Форма 1'!$H4866*VLOOKUP('Форма 1'!$F4866,'Придельники с 2022'!$B$4:$X$28,'Форма 1'!V$8),"")</f>
        <v/>
      </c>
      <c r="F4866" s="103" t="str">
        <f>IF(ISNUMBER('Форма 1'!W4866),'Форма 1'!$H4866*VLOOKUP('Форма 1'!$F4866,'Придельники с 2022'!$B$4:$X$28,'Форма 1'!W$8),"")</f>
        <v/>
      </c>
      <c r="G4866" s="103" t="str">
        <f>IF(ISNUMBER('Форма 1'!X4866),'Форма 1'!$H4866*VLOOKUP('Форма 1'!$F4866,'Придельники с 2022'!$B$4:$X$28,'Форма 1'!X$8),"")</f>
        <v/>
      </c>
      <c r="H4866" s="103" t="str">
        <f>IF(ISNUMBER('Форма 1'!Y4866),'Форма 1'!$H4866*VLOOKUP('Форма 1'!$F4866,'Придельники с 2022'!$B$4:$X$28,'Форма 1'!Y$8),"")</f>
        <v/>
      </c>
      <c r="I4866" s="103" t="str">
        <f>IF(ISNUMBER('Форма 1'!Z4866),'Форма 1'!$H4866*VLOOKUP('Форма 1'!$F4866,'Придельники с 2022'!$B$4:$X$28,'Форма 1'!Z$8),"")</f>
        <v/>
      </c>
      <c r="J4866" s="103" t="str">
        <f>IF(ISNUMBER('Форма 1'!AA4866),'Форма 1'!$H4866*VLOOKUP('Форма 1'!$F4866,'Придельники с 2022'!$B$4:$X$28,'Форма 1'!AA$8),"")</f>
        <v/>
      </c>
      <c r="K4866" s="90"/>
      <c r="L4866" s="87"/>
      <c r="M4866" s="103">
        <f>IF(ISNUMBER('Форма 1'!AD4866),'Форма 1'!$H4866*VLOOKUP('Форма 1'!$F4866,'Придельники с 2022'!$B$4:$X$28,'Форма 1'!AD$8),"")</f>
        <v>6452193.9890000001</v>
      </c>
      <c r="N4866" s="103" t="str">
        <f>IF(ISBLANK('Форма 1'!$AE4866),"",IF('Форма 1'!$AE4866=1,'Форма 1'!$H4866*VLOOKUP('Форма 1'!$F4866,'Придельники с 2022'!$B$4:$X$28,'Форма 1'!$AE$8,0),IF('Форма 1'!$AE4866=2,'Форма 1'!$H4866*VLOOKUP('Форма 1'!$F4866,'Придельники с 2022'!$B$4:$X$28,13,0),IF('Форма 1'!$AE4866=3,'Форма 1'!$H4866*VLOOKUP('Форма 1'!$F4866,'Придельники с 2022'!$B$4:$X$28,12,0)))))</f>
        <v/>
      </c>
      <c r="O4866" s="103" t="str">
        <f>IF(ISNUMBER('Форма 1'!AF4866),'Форма 1'!$H4866*VLOOKUP('Форма 1'!$F4866,'Придельники с 2022'!$B$4:$X$28,'Форма 1'!AF$8),"")</f>
        <v/>
      </c>
      <c r="P4866" s="87"/>
      <c r="Q4866" s="103" t="str">
        <f>IF(ISNUMBER('Форма 1'!AH4866),'Форма 1'!$H4866*VLOOKUP('Форма 1'!$F4866,'Придельники с 2022'!$B$4:$X$28,'Форма 1'!AH$8),"")</f>
        <v/>
      </c>
      <c r="R4866" s="103" t="str">
        <f>IF(ISNUMBER('Форма 1'!AI4866),'Форма 1'!$H4866*VLOOKUP('Форма 1'!$F4866,'Придельники с 2022'!$B$4:$X$28,'Форма 1'!AI$8),"")</f>
        <v/>
      </c>
      <c r="S4866" s="103" t="str">
        <f>IF(ISNUMBER('Форма 1'!AJ4866),'Форма 1'!$H4866*VLOOKUP('Форма 1'!$F4866,'Придельники с 2022'!$B$4:$X$28,'Форма 1'!AJ$8),"")</f>
        <v/>
      </c>
      <c r="T4866" s="87"/>
    </row>
    <row r="4867" spans="1:20">
      <c r="A4867" s="188">
        <f t="shared" si="320"/>
        <v>45</v>
      </c>
      <c r="B4867" s="189" t="s">
        <v>4672</v>
      </c>
      <c r="C4867" s="99">
        <f t="shared" si="316"/>
        <v>6087947.0320000006</v>
      </c>
      <c r="D4867" s="103">
        <f>IF(ISNUMBER('Форма 1'!U4867),'Форма 1'!$H4867*VLOOKUP('Форма 1'!$F4867,'Придельники с 2022'!$B$4:$X$28,'Форма 1'!U$8),"")</f>
        <v>437618.06400000007</v>
      </c>
      <c r="E4867" s="103" t="str">
        <f>IF(ISNUMBER('Форма 1'!V4867),'Форма 1'!$H4867*VLOOKUP('Форма 1'!$F4867,'Придельники с 2022'!$B$4:$X$28,'Форма 1'!V$8),"")</f>
        <v/>
      </c>
      <c r="F4867" s="103" t="str">
        <f>IF(ISNUMBER('Форма 1'!W4867),'Форма 1'!$H4867*VLOOKUP('Форма 1'!$F4867,'Придельники с 2022'!$B$4:$X$28,'Форма 1'!W$8),"")</f>
        <v/>
      </c>
      <c r="G4867" s="103" t="str">
        <f>IF(ISNUMBER('Форма 1'!X4867),'Форма 1'!$H4867*VLOOKUP('Форма 1'!$F4867,'Придельники с 2022'!$B$4:$X$28,'Форма 1'!X$8),"")</f>
        <v/>
      </c>
      <c r="H4867" s="103" t="str">
        <f>IF(ISNUMBER('Форма 1'!Y4867),'Форма 1'!$H4867*VLOOKUP('Форма 1'!$F4867,'Придельники с 2022'!$B$4:$X$28,'Форма 1'!Y$8),"")</f>
        <v/>
      </c>
      <c r="I4867" s="103" t="str">
        <f>IF(ISNUMBER('Форма 1'!Z4867),'Форма 1'!$H4867*VLOOKUP('Форма 1'!$F4867,'Придельники с 2022'!$B$4:$X$28,'Форма 1'!Z$8),"")</f>
        <v/>
      </c>
      <c r="J4867" s="103" t="str">
        <f>IF(ISNUMBER('Форма 1'!AA4867),'Форма 1'!$H4867*VLOOKUP('Форма 1'!$F4867,'Придельники с 2022'!$B$4:$X$28,'Форма 1'!AA$8),"")</f>
        <v/>
      </c>
      <c r="K4867" s="90"/>
      <c r="L4867" s="87"/>
      <c r="M4867" s="103">
        <f>IF(ISNUMBER('Форма 1'!AD4867),'Форма 1'!$H4867*VLOOKUP('Форма 1'!$F4867,'Придельники с 2022'!$B$4:$X$28,'Форма 1'!AD$8),"")</f>
        <v>5650328.9680000003</v>
      </c>
      <c r="N4867" s="103" t="str">
        <f>IF(ISBLANK('Форма 1'!$AE4867),"",IF('Форма 1'!$AE4867=1,'Форма 1'!$H4867*VLOOKUP('Форма 1'!$F4867,'Придельники с 2022'!$B$4:$X$28,'Форма 1'!$AE$8,0),IF('Форма 1'!$AE4867=2,'Форма 1'!$H4867*VLOOKUP('Форма 1'!$F4867,'Придельники с 2022'!$B$4:$X$28,13,0),IF('Форма 1'!$AE4867=3,'Форма 1'!$H4867*VLOOKUP('Форма 1'!$F4867,'Придельники с 2022'!$B$4:$X$28,12,0)))))</f>
        <v/>
      </c>
      <c r="O4867" s="103" t="str">
        <f>IF(ISNUMBER('Форма 1'!AF4867),'Форма 1'!$H4867*VLOOKUP('Форма 1'!$F4867,'Придельники с 2022'!$B$4:$X$28,'Форма 1'!AF$8),"")</f>
        <v/>
      </c>
      <c r="P4867" s="87"/>
      <c r="Q4867" s="103" t="str">
        <f>IF(ISNUMBER('Форма 1'!AH4867),'Форма 1'!$H4867*VLOOKUP('Форма 1'!$F4867,'Придельники с 2022'!$B$4:$X$28,'Форма 1'!AH$8),"")</f>
        <v/>
      </c>
      <c r="R4867" s="103" t="str">
        <f>IF(ISNUMBER('Форма 1'!AI4867),'Форма 1'!$H4867*VLOOKUP('Форма 1'!$F4867,'Придельники с 2022'!$B$4:$X$28,'Форма 1'!AI$8),"")</f>
        <v/>
      </c>
      <c r="S4867" s="103" t="str">
        <f>IF(ISNUMBER('Форма 1'!AJ4867),'Форма 1'!$H4867*VLOOKUP('Форма 1'!$F4867,'Придельники с 2022'!$B$4:$X$28,'Форма 1'!AJ$8),"")</f>
        <v/>
      </c>
      <c r="T4867" s="87"/>
    </row>
    <row r="4868" spans="1:20">
      <c r="A4868" s="188">
        <f t="shared" si="320"/>
        <v>46</v>
      </c>
      <c r="B4868" s="189" t="s">
        <v>4673</v>
      </c>
      <c r="C4868" s="99">
        <f t="shared" si="316"/>
        <v>6623271.2699999996</v>
      </c>
      <c r="D4868" s="103" t="str">
        <f>IF(ISNUMBER('Форма 1'!U4868),'Форма 1'!$H4868*VLOOKUP('Форма 1'!$F4868,'Придельники с 2022'!$B$4:$X$28,'Форма 1'!U$8),"")</f>
        <v/>
      </c>
      <c r="E4868" s="103" t="str">
        <f>IF(ISNUMBER('Форма 1'!V4868),'Форма 1'!$H4868*VLOOKUP('Форма 1'!$F4868,'Придельники с 2022'!$B$4:$X$28,'Форма 1'!V$8),"")</f>
        <v/>
      </c>
      <c r="F4868" s="103" t="str">
        <f>IF(ISNUMBER('Форма 1'!W4868),'Форма 1'!$H4868*VLOOKUP('Форма 1'!$F4868,'Придельники с 2022'!$B$4:$X$28,'Форма 1'!W$8),"")</f>
        <v/>
      </c>
      <c r="G4868" s="103" t="str">
        <f>IF(ISNUMBER('Форма 1'!X4868),'Форма 1'!$H4868*VLOOKUP('Форма 1'!$F4868,'Придельники с 2022'!$B$4:$X$28,'Форма 1'!X$8),"")</f>
        <v/>
      </c>
      <c r="H4868" s="103" t="str">
        <f>IF(ISNUMBER('Форма 1'!Y4868),'Форма 1'!$H4868*VLOOKUP('Форма 1'!$F4868,'Придельники с 2022'!$B$4:$X$28,'Форма 1'!Y$8),"")</f>
        <v/>
      </c>
      <c r="I4868" s="103" t="str">
        <f>IF(ISNUMBER('Форма 1'!Z4868),'Форма 1'!$H4868*VLOOKUP('Форма 1'!$F4868,'Придельники с 2022'!$B$4:$X$28,'Форма 1'!Z$8),"")</f>
        <v/>
      </c>
      <c r="J4868" s="103" t="str">
        <f>IF(ISNUMBER('Форма 1'!AA4868),'Форма 1'!$H4868*VLOOKUP('Форма 1'!$F4868,'Придельники с 2022'!$B$4:$X$28,'Форма 1'!AA$8),"")</f>
        <v/>
      </c>
      <c r="K4868" s="90"/>
      <c r="L4868" s="87"/>
      <c r="M4868" s="103">
        <f>IF(ISNUMBER('Форма 1'!AD4868),'Форма 1'!$H4868*VLOOKUP('Форма 1'!$F4868,'Придельники с 2022'!$B$4:$X$28,'Форма 1'!AD$8),"")</f>
        <v>6623271.2699999996</v>
      </c>
      <c r="N4868" s="103" t="str">
        <f>IF(ISBLANK('Форма 1'!$AE4868),"",IF('Форма 1'!$AE4868=1,'Форма 1'!$H4868*VLOOKUP('Форма 1'!$F4868,'Придельники с 2022'!$B$4:$X$28,'Форма 1'!$AE$8,0),IF('Форма 1'!$AE4868=2,'Форма 1'!$H4868*VLOOKUP('Форма 1'!$F4868,'Придельники с 2022'!$B$4:$X$28,13,0),IF('Форма 1'!$AE4868=3,'Форма 1'!$H4868*VLOOKUP('Форма 1'!$F4868,'Придельники с 2022'!$B$4:$X$28,12,0)))))</f>
        <v/>
      </c>
      <c r="O4868" s="103" t="str">
        <f>IF(ISNUMBER('Форма 1'!AF4868),'Форма 1'!$H4868*VLOOKUP('Форма 1'!$F4868,'Придельники с 2022'!$B$4:$X$28,'Форма 1'!AF$8),"")</f>
        <v/>
      </c>
      <c r="P4868" s="87"/>
      <c r="Q4868" s="103" t="str">
        <f>IF(ISNUMBER('Форма 1'!AH4868),'Форма 1'!$H4868*VLOOKUP('Форма 1'!$F4868,'Придельники с 2022'!$B$4:$X$28,'Форма 1'!AH$8),"")</f>
        <v/>
      </c>
      <c r="R4868" s="103" t="str">
        <f>IF(ISNUMBER('Форма 1'!AI4868),'Форма 1'!$H4868*VLOOKUP('Форма 1'!$F4868,'Придельники с 2022'!$B$4:$X$28,'Форма 1'!AI$8),"")</f>
        <v/>
      </c>
      <c r="S4868" s="103" t="str">
        <f>IF(ISNUMBER('Форма 1'!AJ4868),'Форма 1'!$H4868*VLOOKUP('Форма 1'!$F4868,'Придельники с 2022'!$B$4:$X$28,'Форма 1'!AJ$8),"")</f>
        <v/>
      </c>
      <c r="T4868" s="87"/>
    </row>
    <row r="4869" spans="1:20">
      <c r="A4869" s="188">
        <f t="shared" si="320"/>
        <v>47</v>
      </c>
      <c r="B4869" s="189" t="s">
        <v>4674</v>
      </c>
      <c r="C4869" s="99">
        <f t="shared" si="316"/>
        <v>5541374.7219999991</v>
      </c>
      <c r="D4869" s="103" t="str">
        <f>IF(ISNUMBER('Форма 1'!U4869),'Форма 1'!$H4869*VLOOKUP('Форма 1'!$F4869,'Придельники с 2022'!$B$4:$X$28,'Форма 1'!U$8),"")</f>
        <v/>
      </c>
      <c r="E4869" s="103" t="str">
        <f>IF(ISNUMBER('Форма 1'!V4869),'Форма 1'!$H4869*VLOOKUP('Форма 1'!$F4869,'Придельники с 2022'!$B$4:$X$28,'Форма 1'!V$8),"")</f>
        <v/>
      </c>
      <c r="F4869" s="103" t="str">
        <f>IF(ISNUMBER('Форма 1'!W4869),'Форма 1'!$H4869*VLOOKUP('Форма 1'!$F4869,'Придельники с 2022'!$B$4:$X$28,'Форма 1'!W$8),"")</f>
        <v/>
      </c>
      <c r="G4869" s="103" t="str">
        <f>IF(ISNUMBER('Форма 1'!X4869),'Форма 1'!$H4869*VLOOKUP('Форма 1'!$F4869,'Придельники с 2022'!$B$4:$X$28,'Форма 1'!X$8),"")</f>
        <v/>
      </c>
      <c r="H4869" s="103" t="str">
        <f>IF(ISNUMBER('Форма 1'!Y4869),'Форма 1'!$H4869*VLOOKUP('Форма 1'!$F4869,'Придельники с 2022'!$B$4:$X$28,'Форма 1'!Y$8),"")</f>
        <v/>
      </c>
      <c r="I4869" s="103" t="str">
        <f>IF(ISNUMBER('Форма 1'!Z4869),'Форма 1'!$H4869*VLOOKUP('Форма 1'!$F4869,'Придельники с 2022'!$B$4:$X$28,'Форма 1'!Z$8),"")</f>
        <v/>
      </c>
      <c r="J4869" s="103" t="str">
        <f>IF(ISNUMBER('Форма 1'!AA4869),'Форма 1'!$H4869*VLOOKUP('Форма 1'!$F4869,'Придельники с 2022'!$B$4:$X$28,'Форма 1'!AA$8),"")</f>
        <v/>
      </c>
      <c r="K4869" s="90"/>
      <c r="L4869" s="87"/>
      <c r="M4869" s="103">
        <f>IF(ISNUMBER('Форма 1'!AD4869),'Форма 1'!$H4869*VLOOKUP('Форма 1'!$F4869,'Придельники с 2022'!$B$4:$X$28,'Форма 1'!AD$8),"")</f>
        <v>5541374.7219999991</v>
      </c>
      <c r="N4869" s="103" t="str">
        <f>IF(ISBLANK('Форма 1'!$AE4869),"",IF('Форма 1'!$AE4869=1,'Форма 1'!$H4869*VLOOKUP('Форма 1'!$F4869,'Придельники с 2022'!$B$4:$X$28,'Форма 1'!$AE$8,0),IF('Форма 1'!$AE4869=2,'Форма 1'!$H4869*VLOOKUP('Форма 1'!$F4869,'Придельники с 2022'!$B$4:$X$28,13,0),IF('Форма 1'!$AE4869=3,'Форма 1'!$H4869*VLOOKUP('Форма 1'!$F4869,'Придельники с 2022'!$B$4:$X$28,12,0)))))</f>
        <v/>
      </c>
      <c r="O4869" s="103" t="str">
        <f>IF(ISNUMBER('Форма 1'!AF4869),'Форма 1'!$H4869*VLOOKUP('Форма 1'!$F4869,'Придельники с 2022'!$B$4:$X$28,'Форма 1'!AF$8),"")</f>
        <v/>
      </c>
      <c r="P4869" s="87"/>
      <c r="Q4869" s="103" t="str">
        <f>IF(ISNUMBER('Форма 1'!AH4869),'Форма 1'!$H4869*VLOOKUP('Форма 1'!$F4869,'Придельники с 2022'!$B$4:$X$28,'Форма 1'!AH$8),"")</f>
        <v/>
      </c>
      <c r="R4869" s="103" t="str">
        <f>IF(ISNUMBER('Форма 1'!AI4869),'Форма 1'!$H4869*VLOOKUP('Форма 1'!$F4869,'Придельники с 2022'!$B$4:$X$28,'Форма 1'!AI$8),"")</f>
        <v/>
      </c>
      <c r="S4869" s="103" t="str">
        <f>IF(ISNUMBER('Форма 1'!AJ4869),'Форма 1'!$H4869*VLOOKUP('Форма 1'!$F4869,'Придельники с 2022'!$B$4:$X$28,'Форма 1'!AJ$8),"")</f>
        <v/>
      </c>
      <c r="T4869" s="87"/>
    </row>
    <row r="4870" spans="1:20">
      <c r="A4870" s="188">
        <f t="shared" si="320"/>
        <v>48</v>
      </c>
      <c r="B4870" s="189" t="s">
        <v>4675</v>
      </c>
      <c r="C4870" s="99">
        <f t="shared" si="316"/>
        <v>8063474.3690999998</v>
      </c>
      <c r="D4870" s="103" t="str">
        <f>IF(ISNUMBER('Форма 1'!U4870),'Форма 1'!$H4870*VLOOKUP('Форма 1'!$F4870,'Придельники с 2022'!$B$4:$X$28,'Форма 1'!U$8),"")</f>
        <v/>
      </c>
      <c r="E4870" s="103" t="str">
        <f>IF(ISNUMBER('Форма 1'!V4870),'Форма 1'!$H4870*VLOOKUP('Форма 1'!$F4870,'Придельники с 2022'!$B$4:$X$28,'Форма 1'!V$8),"")</f>
        <v/>
      </c>
      <c r="F4870" s="103" t="str">
        <f>IF(ISNUMBER('Форма 1'!W4870),'Форма 1'!$H4870*VLOOKUP('Форма 1'!$F4870,'Придельники с 2022'!$B$4:$X$28,'Форма 1'!W$8),"")</f>
        <v/>
      </c>
      <c r="G4870" s="103" t="str">
        <f>IF(ISNUMBER('Форма 1'!X4870),'Форма 1'!$H4870*VLOOKUP('Форма 1'!$F4870,'Придельники с 2022'!$B$4:$X$28,'Форма 1'!X$8),"")</f>
        <v/>
      </c>
      <c r="H4870" s="103" t="str">
        <f>IF(ISNUMBER('Форма 1'!Y4870),'Форма 1'!$H4870*VLOOKUP('Форма 1'!$F4870,'Придельники с 2022'!$B$4:$X$28,'Форма 1'!Y$8),"")</f>
        <v/>
      </c>
      <c r="I4870" s="103" t="str">
        <f>IF(ISNUMBER('Форма 1'!Z4870),'Форма 1'!$H4870*VLOOKUP('Форма 1'!$F4870,'Придельники с 2022'!$B$4:$X$28,'Форма 1'!Z$8),"")</f>
        <v/>
      </c>
      <c r="J4870" s="103" t="str">
        <f>IF(ISNUMBER('Форма 1'!AA4870),'Форма 1'!$H4870*VLOOKUP('Форма 1'!$F4870,'Придельники с 2022'!$B$4:$X$28,'Форма 1'!AA$8),"")</f>
        <v/>
      </c>
      <c r="K4870" s="90"/>
      <c r="L4870" s="87"/>
      <c r="M4870" s="103">
        <f>IF(ISNUMBER('Форма 1'!AD4870),'Форма 1'!$H4870*VLOOKUP('Форма 1'!$F4870,'Придельники с 2022'!$B$4:$X$28,'Форма 1'!AD$8),"")</f>
        <v>8063474.3690999998</v>
      </c>
      <c r="N4870" s="103" t="str">
        <f>IF(ISBLANK('Форма 1'!$AE4870),"",IF('Форма 1'!$AE4870=1,'Форма 1'!$H4870*VLOOKUP('Форма 1'!$F4870,'Придельники с 2022'!$B$4:$X$28,'Форма 1'!$AE$8,0),IF('Форма 1'!$AE4870=2,'Форма 1'!$H4870*VLOOKUP('Форма 1'!$F4870,'Придельники с 2022'!$B$4:$X$28,13,0),IF('Форма 1'!$AE4870=3,'Форма 1'!$H4870*VLOOKUP('Форма 1'!$F4870,'Придельники с 2022'!$B$4:$X$28,12,0)))))</f>
        <v/>
      </c>
      <c r="O4870" s="103" t="str">
        <f>IF(ISNUMBER('Форма 1'!AF4870),'Форма 1'!$H4870*VLOOKUP('Форма 1'!$F4870,'Придельники с 2022'!$B$4:$X$28,'Форма 1'!AF$8),"")</f>
        <v/>
      </c>
      <c r="P4870" s="87"/>
      <c r="Q4870" s="103" t="str">
        <f>IF(ISNUMBER('Форма 1'!AH4870),'Форма 1'!$H4870*VLOOKUP('Форма 1'!$F4870,'Придельники с 2022'!$B$4:$X$28,'Форма 1'!AH$8),"")</f>
        <v/>
      </c>
      <c r="R4870" s="103" t="str">
        <f>IF(ISNUMBER('Форма 1'!AI4870),'Форма 1'!$H4870*VLOOKUP('Форма 1'!$F4870,'Придельники с 2022'!$B$4:$X$28,'Форма 1'!AI$8),"")</f>
        <v/>
      </c>
      <c r="S4870" s="103" t="str">
        <f>IF(ISNUMBER('Форма 1'!AJ4870),'Форма 1'!$H4870*VLOOKUP('Форма 1'!$F4870,'Придельники с 2022'!$B$4:$X$28,'Форма 1'!AJ$8),"")</f>
        <v/>
      </c>
      <c r="T4870" s="87"/>
    </row>
    <row r="4871" spans="1:20">
      <c r="A4871" s="188">
        <f t="shared" si="320"/>
        <v>49</v>
      </c>
      <c r="B4871" s="189" t="s">
        <v>4676</v>
      </c>
      <c r="C4871" s="99">
        <f t="shared" si="316"/>
        <v>620763.29639999999</v>
      </c>
      <c r="D4871" s="103">
        <f>IF(ISNUMBER('Форма 1'!U4871),'Форма 1'!$H4871*VLOOKUP('Форма 1'!$F4871,'Придельники с 2022'!$B$4:$X$28,'Форма 1'!U$8),"")</f>
        <v>620763.29639999999</v>
      </c>
      <c r="E4871" s="103" t="str">
        <f>IF(ISNUMBER('Форма 1'!V4871),'Форма 1'!$H4871*VLOOKUP('Форма 1'!$F4871,'Придельники с 2022'!$B$4:$X$28,'Форма 1'!V$8),"")</f>
        <v/>
      </c>
      <c r="F4871" s="103" t="str">
        <f>IF(ISNUMBER('Форма 1'!W4871),'Форма 1'!$H4871*VLOOKUP('Форма 1'!$F4871,'Придельники с 2022'!$B$4:$X$28,'Форма 1'!W$8),"")</f>
        <v/>
      </c>
      <c r="G4871" s="103" t="str">
        <f>IF(ISNUMBER('Форма 1'!X4871),'Форма 1'!$H4871*VLOOKUP('Форма 1'!$F4871,'Придельники с 2022'!$B$4:$X$28,'Форма 1'!X$8),"")</f>
        <v/>
      </c>
      <c r="H4871" s="103" t="str">
        <f>IF(ISNUMBER('Форма 1'!Y4871),'Форма 1'!$H4871*VLOOKUP('Форма 1'!$F4871,'Придельники с 2022'!$B$4:$X$28,'Форма 1'!Y$8),"")</f>
        <v/>
      </c>
      <c r="I4871" s="103" t="str">
        <f>IF(ISNUMBER('Форма 1'!Z4871),'Форма 1'!$H4871*VLOOKUP('Форма 1'!$F4871,'Придельники с 2022'!$B$4:$X$28,'Форма 1'!Z$8),"")</f>
        <v/>
      </c>
      <c r="J4871" s="103" t="str">
        <f>IF(ISNUMBER('Форма 1'!AA4871),'Форма 1'!$H4871*VLOOKUP('Форма 1'!$F4871,'Придельники с 2022'!$B$4:$X$28,'Форма 1'!AA$8),"")</f>
        <v/>
      </c>
      <c r="K4871" s="90"/>
      <c r="L4871" s="87"/>
      <c r="M4871" s="103" t="str">
        <f>IF(ISNUMBER('Форма 1'!AD4871),'Форма 1'!$H4871*VLOOKUP('Форма 1'!$F4871,'Придельники с 2022'!$B$4:$X$28,'Форма 1'!AD$8),"")</f>
        <v/>
      </c>
      <c r="N4871" s="103" t="str">
        <f>IF(ISBLANK('Форма 1'!$AE4871),"",IF('Форма 1'!$AE4871=1,'Форма 1'!$H4871*VLOOKUP('Форма 1'!$F4871,'Придельники с 2022'!$B$4:$X$28,'Форма 1'!$AE$8,0),IF('Форма 1'!$AE4871=2,'Форма 1'!$H4871*VLOOKUP('Форма 1'!$F4871,'Придельники с 2022'!$B$4:$X$28,13,0),IF('Форма 1'!$AE4871=3,'Форма 1'!$H4871*VLOOKUP('Форма 1'!$F4871,'Придельники с 2022'!$B$4:$X$28,12,0)))))</f>
        <v/>
      </c>
      <c r="O4871" s="103" t="str">
        <f>IF(ISNUMBER('Форма 1'!AF4871),'Форма 1'!$H4871*VLOOKUP('Форма 1'!$F4871,'Придельники с 2022'!$B$4:$X$28,'Форма 1'!AF$8),"")</f>
        <v/>
      </c>
      <c r="P4871" s="87"/>
      <c r="Q4871" s="103" t="str">
        <f>IF(ISNUMBER('Форма 1'!AH4871),'Форма 1'!$H4871*VLOOKUP('Форма 1'!$F4871,'Придельники с 2022'!$B$4:$X$28,'Форма 1'!AH$8),"")</f>
        <v/>
      </c>
      <c r="R4871" s="103" t="str">
        <f>IF(ISNUMBER('Форма 1'!AI4871),'Форма 1'!$H4871*VLOOKUP('Форма 1'!$F4871,'Придельники с 2022'!$B$4:$X$28,'Форма 1'!AI$8),"")</f>
        <v/>
      </c>
      <c r="S4871" s="103" t="str">
        <f>IF(ISNUMBER('Форма 1'!AJ4871),'Форма 1'!$H4871*VLOOKUP('Форма 1'!$F4871,'Придельники с 2022'!$B$4:$X$28,'Форма 1'!AJ$8),"")</f>
        <v/>
      </c>
      <c r="T4871" s="87"/>
    </row>
    <row r="4872" spans="1:20">
      <c r="A4872" s="188">
        <f t="shared" si="320"/>
        <v>50</v>
      </c>
      <c r="B4872" s="189" t="s">
        <v>4677</v>
      </c>
      <c r="C4872" s="99">
        <f t="shared" si="316"/>
        <v>4194945.8820000002</v>
      </c>
      <c r="D4872" s="103" t="str">
        <f>IF(ISNUMBER('Форма 1'!U4872),'Форма 1'!$H4872*VLOOKUP('Форма 1'!$F4872,'Придельники с 2022'!$B$4:$X$28,'Форма 1'!U$8),"")</f>
        <v/>
      </c>
      <c r="E4872" s="103">
        <f>IF(ISNUMBER('Форма 1'!V4872),'Форма 1'!$H4872*VLOOKUP('Форма 1'!$F4872,'Придельники с 2022'!$B$4:$X$28,'Форма 1'!V$8),"")</f>
        <v>3182805.4680000003</v>
      </c>
      <c r="F4872" s="103" t="str">
        <f>IF(ISNUMBER('Форма 1'!W4872),'Форма 1'!$H4872*VLOOKUP('Форма 1'!$F4872,'Придельники с 2022'!$B$4:$X$28,'Форма 1'!W$8),"")</f>
        <v/>
      </c>
      <c r="G4872" s="103" t="str">
        <f>IF(ISNUMBER('Форма 1'!X4872),'Форма 1'!$H4872*VLOOKUP('Форма 1'!$F4872,'Придельники с 2022'!$B$4:$X$28,'Форма 1'!X$8),"")</f>
        <v/>
      </c>
      <c r="H4872" s="103" t="str">
        <f>IF(ISNUMBER('Форма 1'!Y4872),'Форма 1'!$H4872*VLOOKUP('Форма 1'!$F4872,'Придельники с 2022'!$B$4:$X$28,'Форма 1'!Y$8),"")</f>
        <v/>
      </c>
      <c r="I4872" s="103" t="str">
        <f>IF(ISNUMBER('Форма 1'!Z4872),'Форма 1'!$H4872*VLOOKUP('Форма 1'!$F4872,'Придельники с 2022'!$B$4:$X$28,'Форма 1'!Z$8),"")</f>
        <v/>
      </c>
      <c r="J4872" s="103" t="str">
        <f>IF(ISNUMBER('Форма 1'!AA4872),'Форма 1'!$H4872*VLOOKUP('Форма 1'!$F4872,'Придельники с 2022'!$B$4:$X$28,'Форма 1'!AA$8),"")</f>
        <v/>
      </c>
      <c r="K4872" s="90"/>
      <c r="L4872" s="87"/>
      <c r="M4872" s="103" t="str">
        <f>IF(ISNUMBER('Форма 1'!AD4872),'Форма 1'!$H4872*VLOOKUP('Форма 1'!$F4872,'Придельники с 2022'!$B$4:$X$28,'Форма 1'!AD$8),"")</f>
        <v/>
      </c>
      <c r="N4872" s="103" t="str">
        <f>IF(ISBLANK('Форма 1'!$AE4872),"",IF('Форма 1'!$AE4872=1,'Форма 1'!$H4872*VLOOKUP('Форма 1'!$F4872,'Придельники с 2022'!$B$4:$X$28,'Форма 1'!$AE$8,0),IF('Форма 1'!$AE4872=2,'Форма 1'!$H4872*VLOOKUP('Форма 1'!$F4872,'Придельники с 2022'!$B$4:$X$28,13,0),IF('Форма 1'!$AE4872=3,'Форма 1'!$H4872*VLOOKUP('Форма 1'!$F4872,'Придельники с 2022'!$B$4:$X$28,12,0)))))</f>
        <v/>
      </c>
      <c r="O4872" s="103" t="str">
        <f>IF(ISNUMBER('Форма 1'!AF4872),'Форма 1'!$H4872*VLOOKUP('Форма 1'!$F4872,'Придельники с 2022'!$B$4:$X$28,'Форма 1'!AF$8),"")</f>
        <v/>
      </c>
      <c r="P4872" s="87"/>
      <c r="Q4872" s="103">
        <f>IF(ISNUMBER('Форма 1'!AH4872),'Форма 1'!$H4872*VLOOKUP('Форма 1'!$F4872,'Придельники с 2022'!$B$4:$X$28,'Форма 1'!AH$8),"")</f>
        <v>1012140.414</v>
      </c>
      <c r="R4872" s="103" t="str">
        <f>IF(ISNUMBER('Форма 1'!AI4872),'Форма 1'!$H4872*VLOOKUP('Форма 1'!$F4872,'Придельники с 2022'!$B$4:$X$28,'Форма 1'!AI$8),"")</f>
        <v/>
      </c>
      <c r="S4872" s="103" t="str">
        <f>IF(ISNUMBER('Форма 1'!AJ4872),'Форма 1'!$H4872*VLOOKUP('Форма 1'!$F4872,'Придельники с 2022'!$B$4:$X$28,'Форма 1'!AJ$8),"")</f>
        <v/>
      </c>
      <c r="T4872" s="87"/>
    </row>
    <row r="4873" spans="1:20">
      <c r="A4873" s="188">
        <f t="shared" si="320"/>
        <v>51</v>
      </c>
      <c r="B4873" s="189" t="s">
        <v>4678</v>
      </c>
      <c r="C4873" s="99">
        <f t="shared" ref="C4873:C4936" si="321">SUM(D4873:J4873,L4873:T4873)</f>
        <v>935475.25200000009</v>
      </c>
      <c r="D4873" s="103" t="str">
        <f>IF(ISNUMBER('Форма 1'!U4873),'Форма 1'!$H4873*VLOOKUP('Форма 1'!$F4873,'Придельники с 2022'!$B$4:$X$28,'Форма 1'!U$8),"")</f>
        <v/>
      </c>
      <c r="E4873" s="103" t="str">
        <f>IF(ISNUMBER('Форма 1'!V4873),'Форма 1'!$H4873*VLOOKUP('Форма 1'!$F4873,'Придельники с 2022'!$B$4:$X$28,'Форма 1'!V$8),"")</f>
        <v/>
      </c>
      <c r="F4873" s="103" t="str">
        <f>IF(ISNUMBER('Форма 1'!W4873),'Форма 1'!$H4873*VLOOKUP('Форма 1'!$F4873,'Придельники с 2022'!$B$4:$X$28,'Форма 1'!W$8),"")</f>
        <v/>
      </c>
      <c r="G4873" s="103" t="str">
        <f>IF(ISNUMBER('Форма 1'!X4873),'Форма 1'!$H4873*VLOOKUP('Форма 1'!$F4873,'Придельники с 2022'!$B$4:$X$28,'Форма 1'!X$8),"")</f>
        <v/>
      </c>
      <c r="H4873" s="103" t="str">
        <f>IF(ISNUMBER('Форма 1'!Y4873),'Форма 1'!$H4873*VLOOKUP('Форма 1'!$F4873,'Придельники с 2022'!$B$4:$X$28,'Форма 1'!Y$8),"")</f>
        <v/>
      </c>
      <c r="I4873" s="103" t="str">
        <f>IF(ISNUMBER('Форма 1'!Z4873),'Форма 1'!$H4873*VLOOKUP('Форма 1'!$F4873,'Придельники с 2022'!$B$4:$X$28,'Форма 1'!Z$8),"")</f>
        <v/>
      </c>
      <c r="J4873" s="103" t="str">
        <f>IF(ISNUMBER('Форма 1'!AA4873),'Форма 1'!$H4873*VLOOKUP('Форма 1'!$F4873,'Придельники с 2022'!$B$4:$X$28,'Форма 1'!AA$8),"")</f>
        <v/>
      </c>
      <c r="K4873" s="90"/>
      <c r="L4873" s="87"/>
      <c r="M4873" s="103" t="str">
        <f>IF(ISNUMBER('Форма 1'!AD4873),'Форма 1'!$H4873*VLOOKUP('Форма 1'!$F4873,'Придельники с 2022'!$B$4:$X$28,'Форма 1'!AD$8),"")</f>
        <v/>
      </c>
      <c r="N4873" s="103" t="str">
        <f>IF(ISBLANK('Форма 1'!$AE4873),"",IF('Форма 1'!$AE4873=1,'Форма 1'!$H4873*VLOOKUP('Форма 1'!$F4873,'Придельники с 2022'!$B$4:$X$28,'Форма 1'!$AE$8,0),IF('Форма 1'!$AE4873=2,'Форма 1'!$H4873*VLOOKUP('Форма 1'!$F4873,'Придельники с 2022'!$B$4:$X$28,13,0),IF('Форма 1'!$AE4873=3,'Форма 1'!$H4873*VLOOKUP('Форма 1'!$F4873,'Придельники с 2022'!$B$4:$X$28,12,0)))))</f>
        <v/>
      </c>
      <c r="O4873" s="103" t="str">
        <f>IF(ISNUMBER('Форма 1'!AF4873),'Форма 1'!$H4873*VLOOKUP('Форма 1'!$F4873,'Придельники с 2022'!$B$4:$X$28,'Форма 1'!AF$8),"")</f>
        <v/>
      </c>
      <c r="P4873" s="87"/>
      <c r="Q4873" s="103">
        <f>IF(ISNUMBER('Форма 1'!AH4873),'Форма 1'!$H4873*VLOOKUP('Форма 1'!$F4873,'Придельники с 2022'!$B$4:$X$28,'Форма 1'!AH$8),"")</f>
        <v>935475.25200000009</v>
      </c>
      <c r="R4873" s="103" t="str">
        <f>IF(ISNUMBER('Форма 1'!AI4873),'Форма 1'!$H4873*VLOOKUP('Форма 1'!$F4873,'Придельники с 2022'!$B$4:$X$28,'Форма 1'!AI$8),"")</f>
        <v/>
      </c>
      <c r="S4873" s="103" t="str">
        <f>IF(ISNUMBER('Форма 1'!AJ4873),'Форма 1'!$H4873*VLOOKUP('Форма 1'!$F4873,'Придельники с 2022'!$B$4:$X$28,'Форма 1'!AJ$8),"")</f>
        <v/>
      </c>
      <c r="T4873" s="87"/>
    </row>
    <row r="4874" spans="1:20">
      <c r="A4874" s="188">
        <f t="shared" si="320"/>
        <v>52</v>
      </c>
      <c r="B4874" s="189" t="s">
        <v>4679</v>
      </c>
      <c r="C4874" s="99">
        <f t="shared" si="321"/>
        <v>7662702.2499999991</v>
      </c>
      <c r="D4874" s="103" t="str">
        <f>IF(ISNUMBER('Форма 1'!U4874),'Форма 1'!$H4874*VLOOKUP('Форма 1'!$F4874,'Придельники с 2022'!$B$4:$X$28,'Форма 1'!U$8),"")</f>
        <v/>
      </c>
      <c r="E4874" s="103" t="str">
        <f>IF(ISNUMBER('Форма 1'!V4874),'Форма 1'!$H4874*VLOOKUP('Форма 1'!$F4874,'Придельники с 2022'!$B$4:$X$28,'Форма 1'!V$8),"")</f>
        <v/>
      </c>
      <c r="F4874" s="103" t="str">
        <f>IF(ISNUMBER('Форма 1'!W4874),'Форма 1'!$H4874*VLOOKUP('Форма 1'!$F4874,'Придельники с 2022'!$B$4:$X$28,'Форма 1'!W$8),"")</f>
        <v/>
      </c>
      <c r="G4874" s="103" t="str">
        <f>IF(ISNUMBER('Форма 1'!X4874),'Форма 1'!$H4874*VLOOKUP('Форма 1'!$F4874,'Придельники с 2022'!$B$4:$X$28,'Форма 1'!X$8),"")</f>
        <v/>
      </c>
      <c r="H4874" s="103" t="str">
        <f>IF(ISNUMBER('Форма 1'!Y4874),'Форма 1'!$H4874*VLOOKUP('Форма 1'!$F4874,'Придельники с 2022'!$B$4:$X$28,'Форма 1'!Y$8),"")</f>
        <v/>
      </c>
      <c r="I4874" s="103" t="str">
        <f>IF(ISNUMBER('Форма 1'!Z4874),'Форма 1'!$H4874*VLOOKUP('Форма 1'!$F4874,'Придельники с 2022'!$B$4:$X$28,'Форма 1'!Z$8),"")</f>
        <v/>
      </c>
      <c r="J4874" s="103" t="str">
        <f>IF(ISNUMBER('Форма 1'!AA4874),'Форма 1'!$H4874*VLOOKUP('Форма 1'!$F4874,'Придельники с 2022'!$B$4:$X$28,'Форма 1'!AA$8),"")</f>
        <v/>
      </c>
      <c r="K4874" s="90"/>
      <c r="L4874" s="87"/>
      <c r="M4874" s="103" t="str">
        <f>IF(ISNUMBER('Форма 1'!AD4874),'Форма 1'!$H4874*VLOOKUP('Форма 1'!$F4874,'Придельники с 2022'!$B$4:$X$28,'Форма 1'!AD$8),"")</f>
        <v/>
      </c>
      <c r="N4874" s="103">
        <f>IF(ISBLANK('Форма 1'!$AE4874),"",IF('Форма 1'!$AE4874=1,'Форма 1'!$H4874*VLOOKUP('Форма 1'!$F4874,'Придельники с 2022'!$B$4:$X$28,'Форма 1'!$AE$8,0),IF('Форма 1'!$AE4874=2,'Форма 1'!$H4874*VLOOKUP('Форма 1'!$F4874,'Придельники с 2022'!$B$4:$X$28,13,0),IF('Форма 1'!$AE4874=3,'Форма 1'!$H4874*VLOOKUP('Форма 1'!$F4874,'Придельники с 2022'!$B$4:$X$28,12,0)))))</f>
        <v>7662702.2499999991</v>
      </c>
      <c r="O4874" s="103" t="str">
        <f>IF(ISNUMBER('Форма 1'!AF4874),'Форма 1'!$H4874*VLOOKUP('Форма 1'!$F4874,'Придельники с 2022'!$B$4:$X$28,'Форма 1'!AF$8),"")</f>
        <v/>
      </c>
      <c r="P4874" s="87"/>
      <c r="Q4874" s="103" t="str">
        <f>IF(ISNUMBER('Форма 1'!AH4874),'Форма 1'!$H4874*VLOOKUP('Форма 1'!$F4874,'Придельники с 2022'!$B$4:$X$28,'Форма 1'!AH$8),"")</f>
        <v/>
      </c>
      <c r="R4874" s="103" t="str">
        <f>IF(ISNUMBER('Форма 1'!AI4874),'Форма 1'!$H4874*VLOOKUP('Форма 1'!$F4874,'Придельники с 2022'!$B$4:$X$28,'Форма 1'!AI$8),"")</f>
        <v/>
      </c>
      <c r="S4874" s="103" t="str">
        <f>IF(ISNUMBER('Форма 1'!AJ4874),'Форма 1'!$H4874*VLOOKUP('Форма 1'!$F4874,'Придельники с 2022'!$B$4:$X$28,'Форма 1'!AJ$8),"")</f>
        <v/>
      </c>
      <c r="T4874" s="87"/>
    </row>
    <row r="4875" spans="1:20">
      <c r="A4875" s="188">
        <f t="shared" si="320"/>
        <v>53</v>
      </c>
      <c r="B4875" s="189" t="s">
        <v>4680</v>
      </c>
      <c r="C4875" s="99">
        <f t="shared" si="321"/>
        <v>4944591.1559999995</v>
      </c>
      <c r="D4875" s="103" t="str">
        <f>IF(ISNUMBER('Форма 1'!U4875),'Форма 1'!$H4875*VLOOKUP('Форма 1'!$F4875,'Придельники с 2022'!$B$4:$X$28,'Форма 1'!U$8),"")</f>
        <v/>
      </c>
      <c r="E4875" s="103" t="str">
        <f>IF(ISNUMBER('Форма 1'!V4875),'Форма 1'!$H4875*VLOOKUP('Форма 1'!$F4875,'Придельники с 2022'!$B$4:$X$28,'Форма 1'!V$8),"")</f>
        <v/>
      </c>
      <c r="F4875" s="103" t="str">
        <f>IF(ISNUMBER('Форма 1'!W4875),'Форма 1'!$H4875*VLOOKUP('Форма 1'!$F4875,'Придельники с 2022'!$B$4:$X$28,'Форма 1'!W$8),"")</f>
        <v/>
      </c>
      <c r="G4875" s="103" t="str">
        <f>IF(ISNUMBER('Форма 1'!X4875),'Форма 1'!$H4875*VLOOKUP('Форма 1'!$F4875,'Придельники с 2022'!$B$4:$X$28,'Форма 1'!X$8),"")</f>
        <v/>
      </c>
      <c r="H4875" s="103" t="str">
        <f>IF(ISNUMBER('Форма 1'!Y4875),'Форма 1'!$H4875*VLOOKUP('Форма 1'!$F4875,'Придельники с 2022'!$B$4:$X$28,'Форма 1'!Y$8),"")</f>
        <v/>
      </c>
      <c r="I4875" s="103" t="str">
        <f>IF(ISNUMBER('Форма 1'!Z4875),'Форма 1'!$H4875*VLOOKUP('Форма 1'!$F4875,'Придельники с 2022'!$B$4:$X$28,'Форма 1'!Z$8),"")</f>
        <v/>
      </c>
      <c r="J4875" s="103" t="str">
        <f>IF(ISNUMBER('Форма 1'!AA4875),'Форма 1'!$H4875*VLOOKUP('Форма 1'!$F4875,'Придельники с 2022'!$B$4:$X$28,'Форма 1'!AA$8),"")</f>
        <v/>
      </c>
      <c r="K4875" s="90"/>
      <c r="L4875" s="87"/>
      <c r="M4875" s="103">
        <f>IF(ISNUMBER('Форма 1'!AD4875),'Форма 1'!$H4875*VLOOKUP('Форма 1'!$F4875,'Придельники с 2022'!$B$4:$X$28,'Форма 1'!AD$8),"")</f>
        <v>3071745.1459999997</v>
      </c>
      <c r="N4875" s="103">
        <f>IF(ISBLANK('Форма 1'!$AE4875),"",IF('Форма 1'!$AE4875=1,'Форма 1'!$H4875*VLOOKUP('Форма 1'!$F4875,'Придельники с 2022'!$B$4:$X$28,'Форма 1'!$AE$8,0),IF('Форма 1'!$AE4875=2,'Форма 1'!$H4875*VLOOKUP('Форма 1'!$F4875,'Придельники с 2022'!$B$4:$X$28,13,0),IF('Форма 1'!$AE4875=3,'Форма 1'!$H4875*VLOOKUP('Форма 1'!$F4875,'Придельники с 2022'!$B$4:$X$28,12,0)))))</f>
        <v>1872846.0099999998</v>
      </c>
      <c r="O4875" s="103" t="str">
        <f>IF(ISNUMBER('Форма 1'!AF4875),'Форма 1'!$H4875*VLOOKUP('Форма 1'!$F4875,'Придельники с 2022'!$B$4:$X$28,'Форма 1'!AF$8),"")</f>
        <v/>
      </c>
      <c r="P4875" s="87"/>
      <c r="Q4875" s="103" t="str">
        <f>IF(ISNUMBER('Форма 1'!AH4875),'Форма 1'!$H4875*VLOOKUP('Форма 1'!$F4875,'Придельники с 2022'!$B$4:$X$28,'Форма 1'!AH$8),"")</f>
        <v/>
      </c>
      <c r="R4875" s="103" t="str">
        <f>IF(ISNUMBER('Форма 1'!AI4875),'Форма 1'!$H4875*VLOOKUP('Форма 1'!$F4875,'Придельники с 2022'!$B$4:$X$28,'Форма 1'!AI$8),"")</f>
        <v/>
      </c>
      <c r="S4875" s="103" t="str">
        <f>IF(ISNUMBER('Форма 1'!AJ4875),'Форма 1'!$H4875*VLOOKUP('Форма 1'!$F4875,'Придельники с 2022'!$B$4:$X$28,'Форма 1'!AJ$8),"")</f>
        <v/>
      </c>
      <c r="T4875" s="87"/>
    </row>
    <row r="4876" spans="1:20" ht="15.75">
      <c r="A4876" s="187">
        <v>0</v>
      </c>
      <c r="B4876" s="34" t="s">
        <v>1090</v>
      </c>
      <c r="C4876" s="36">
        <f>SUM(C4877:C4882)</f>
        <v>11042817.119999999</v>
      </c>
      <c r="D4876" s="36">
        <f t="shared" ref="D4876:T4876" si="322">SUM(D4877:D4882)</f>
        <v>3587246.273</v>
      </c>
      <c r="E4876" s="36">
        <f t="shared" si="322"/>
        <v>0</v>
      </c>
      <c r="F4876" s="36">
        <f t="shared" si="322"/>
        <v>0</v>
      </c>
      <c r="G4876" s="36">
        <f t="shared" si="322"/>
        <v>0</v>
      </c>
      <c r="H4876" s="36">
        <f t="shared" si="322"/>
        <v>0</v>
      </c>
      <c r="I4876" s="36">
        <f t="shared" si="322"/>
        <v>0</v>
      </c>
      <c r="J4876" s="36">
        <f t="shared" si="322"/>
        <v>5208840.8199999994</v>
      </c>
      <c r="K4876" s="39">
        <f t="shared" si="322"/>
        <v>0</v>
      </c>
      <c r="L4876" s="36">
        <f t="shared" si="322"/>
        <v>0</v>
      </c>
      <c r="M4876" s="36">
        <f t="shared" si="322"/>
        <v>0</v>
      </c>
      <c r="N4876" s="36">
        <f t="shared" si="322"/>
        <v>0</v>
      </c>
      <c r="O4876" s="36">
        <f t="shared" si="322"/>
        <v>2232369.1919999998</v>
      </c>
      <c r="P4876" s="36">
        <f t="shared" si="322"/>
        <v>0</v>
      </c>
      <c r="Q4876" s="36">
        <f t="shared" si="322"/>
        <v>0</v>
      </c>
      <c r="R4876" s="36">
        <f t="shared" si="322"/>
        <v>0</v>
      </c>
      <c r="S4876" s="36">
        <f t="shared" si="322"/>
        <v>14360.835000000001</v>
      </c>
      <c r="T4876" s="36">
        <f t="shared" si="322"/>
        <v>0</v>
      </c>
    </row>
    <row r="4877" spans="1:20">
      <c r="A4877" s="188">
        <f t="shared" si="320"/>
        <v>1</v>
      </c>
      <c r="B4877" s="189" t="s">
        <v>4681</v>
      </c>
      <c r="C4877" s="99">
        <f t="shared" si="321"/>
        <v>1114886.5559999999</v>
      </c>
      <c r="D4877" s="103" t="str">
        <f>IF(ISNUMBER('Форма 1'!U4877),'Форма 1'!$H4877*VLOOKUP('Форма 1'!$F4877,'Придельники с 2022'!$B$4:$X$28,'Форма 1'!U$8),"")</f>
        <v/>
      </c>
      <c r="E4877" s="103" t="str">
        <f>IF(ISNUMBER('Форма 1'!V4877),'Форма 1'!$H4877*VLOOKUP('Форма 1'!$F4877,'Придельники с 2022'!$B$4:$X$28,'Форма 1'!V$8),"")</f>
        <v/>
      </c>
      <c r="F4877" s="103" t="str">
        <f>IF(ISNUMBER('Форма 1'!W4877),'Форма 1'!$H4877*VLOOKUP('Форма 1'!$F4877,'Придельники с 2022'!$B$4:$X$28,'Форма 1'!W$8),"")</f>
        <v/>
      </c>
      <c r="G4877" s="103" t="str">
        <f>IF(ISNUMBER('Форма 1'!X4877),'Форма 1'!$H4877*VLOOKUP('Форма 1'!$F4877,'Придельники с 2022'!$B$4:$X$28,'Форма 1'!X$8),"")</f>
        <v/>
      </c>
      <c r="H4877" s="103" t="str">
        <f>IF(ISNUMBER('Форма 1'!Y4877),'Форма 1'!$H4877*VLOOKUP('Форма 1'!$F4877,'Придельники с 2022'!$B$4:$X$28,'Форма 1'!Y$8),"")</f>
        <v/>
      </c>
      <c r="I4877" s="103" t="str">
        <f>IF(ISNUMBER('Форма 1'!Z4877),'Форма 1'!$H4877*VLOOKUP('Форма 1'!$F4877,'Придельники с 2022'!$B$4:$X$28,'Форма 1'!Z$8),"")</f>
        <v/>
      </c>
      <c r="J4877" s="103" t="str">
        <f>IF(ISNUMBER('Форма 1'!AA4877),'Форма 1'!$H4877*VLOOKUP('Форма 1'!$F4877,'Придельники с 2022'!$B$4:$X$28,'Форма 1'!AA$8),"")</f>
        <v/>
      </c>
      <c r="K4877" s="90"/>
      <c r="L4877" s="87"/>
      <c r="M4877" s="103" t="str">
        <f>IF(ISNUMBER('Форма 1'!AD4877),'Форма 1'!$H4877*VLOOKUP('Форма 1'!$F4877,'Придельники с 2022'!$B$4:$X$28,'Форма 1'!AD$8),"")</f>
        <v/>
      </c>
      <c r="N4877" s="103" t="str">
        <f>IF(ISBLANK('Форма 1'!$AE4877),"",IF('Форма 1'!$AE4877=1,'Форма 1'!$H4877*VLOOKUP('Форма 1'!$F4877,'Придельники с 2022'!$B$4:$X$28,'Форма 1'!$AE$8,0),IF('Форма 1'!$AE4877=2,'Форма 1'!$H4877*VLOOKUP('Форма 1'!$F4877,'Придельники с 2022'!$B$4:$X$28,13,0),IF('Форма 1'!$AE4877=3,'Форма 1'!$H4877*VLOOKUP('Форма 1'!$F4877,'Придельники с 2022'!$B$4:$X$28,12,0)))))</f>
        <v/>
      </c>
      <c r="O4877" s="103">
        <f>IF(ISNUMBER('Форма 1'!AF4877),'Форма 1'!$H4877*VLOOKUP('Форма 1'!$F4877,'Придельники с 2022'!$B$4:$X$28,'Форма 1'!AF$8),"")</f>
        <v>1114886.5559999999</v>
      </c>
      <c r="P4877" s="87"/>
      <c r="Q4877" s="103" t="str">
        <f>IF(ISNUMBER('Форма 1'!AH4877),'Форма 1'!$H4877*VLOOKUP('Форма 1'!$F4877,'Придельники с 2022'!$B$4:$X$28,'Форма 1'!AH$8),"")</f>
        <v/>
      </c>
      <c r="R4877" s="103" t="str">
        <f>IF(ISNUMBER('Форма 1'!AI4877),'Форма 1'!$H4877*VLOOKUP('Форма 1'!$F4877,'Придельники с 2022'!$B$4:$X$28,'Форма 1'!AI$8),"")</f>
        <v/>
      </c>
      <c r="S4877" s="103" t="str">
        <f>IF(ISNUMBER('Форма 1'!AJ4877),'Форма 1'!$H4877*VLOOKUP('Форма 1'!$F4877,'Придельники с 2022'!$B$4:$X$28,'Форма 1'!AJ$8),"")</f>
        <v/>
      </c>
      <c r="T4877" s="87"/>
    </row>
    <row r="4878" spans="1:20">
      <c r="A4878" s="188">
        <f t="shared" si="320"/>
        <v>2</v>
      </c>
      <c r="B4878" s="189" t="s">
        <v>1097</v>
      </c>
      <c r="C4878" s="99">
        <f t="shared" si="321"/>
        <v>1117482.6359999999</v>
      </c>
      <c r="D4878" s="103" t="str">
        <f>IF(ISNUMBER('Форма 1'!U4878),'Форма 1'!$H4878*VLOOKUP('Форма 1'!$F4878,'Придельники с 2022'!$B$4:$X$28,'Форма 1'!U$8),"")</f>
        <v/>
      </c>
      <c r="E4878" s="103" t="str">
        <f>IF(ISNUMBER('Форма 1'!V4878),'Форма 1'!$H4878*VLOOKUP('Форма 1'!$F4878,'Придельники с 2022'!$B$4:$X$28,'Форма 1'!V$8),"")</f>
        <v/>
      </c>
      <c r="F4878" s="103" t="str">
        <f>IF(ISNUMBER('Форма 1'!W4878),'Форма 1'!$H4878*VLOOKUP('Форма 1'!$F4878,'Придельники с 2022'!$B$4:$X$28,'Форма 1'!W$8),"")</f>
        <v/>
      </c>
      <c r="G4878" s="103" t="str">
        <f>IF(ISNUMBER('Форма 1'!X4878),'Форма 1'!$H4878*VLOOKUP('Форма 1'!$F4878,'Придельники с 2022'!$B$4:$X$28,'Форма 1'!X$8),"")</f>
        <v/>
      </c>
      <c r="H4878" s="103" t="str">
        <f>IF(ISNUMBER('Форма 1'!Y4878),'Форма 1'!$H4878*VLOOKUP('Форма 1'!$F4878,'Придельники с 2022'!$B$4:$X$28,'Форма 1'!Y$8),"")</f>
        <v/>
      </c>
      <c r="I4878" s="103" t="str">
        <f>IF(ISNUMBER('Форма 1'!Z4878),'Форма 1'!$H4878*VLOOKUP('Форма 1'!$F4878,'Придельники с 2022'!$B$4:$X$28,'Форма 1'!Z$8),"")</f>
        <v/>
      </c>
      <c r="J4878" s="103" t="str">
        <f>IF(ISNUMBER('Форма 1'!AA4878),'Форма 1'!$H4878*VLOOKUP('Форма 1'!$F4878,'Придельники с 2022'!$B$4:$X$28,'Форма 1'!AA$8),"")</f>
        <v/>
      </c>
      <c r="K4878" s="90"/>
      <c r="L4878" s="87"/>
      <c r="M4878" s="103" t="str">
        <f>IF(ISNUMBER('Форма 1'!AD4878),'Форма 1'!$H4878*VLOOKUP('Форма 1'!$F4878,'Придельники с 2022'!$B$4:$X$28,'Форма 1'!AD$8),"")</f>
        <v/>
      </c>
      <c r="N4878" s="103" t="str">
        <f>IF(ISBLANK('Форма 1'!$AE4878),"",IF('Форма 1'!$AE4878=1,'Форма 1'!$H4878*VLOOKUP('Форма 1'!$F4878,'Придельники с 2022'!$B$4:$X$28,'Форма 1'!$AE$8,0),IF('Форма 1'!$AE4878=2,'Форма 1'!$H4878*VLOOKUP('Форма 1'!$F4878,'Придельники с 2022'!$B$4:$X$28,13,0),IF('Форма 1'!$AE4878=3,'Форма 1'!$H4878*VLOOKUP('Форма 1'!$F4878,'Придельники с 2022'!$B$4:$X$28,12,0)))))</f>
        <v/>
      </c>
      <c r="O4878" s="103">
        <f>IF(ISNUMBER('Форма 1'!AF4878),'Форма 1'!$H4878*VLOOKUP('Форма 1'!$F4878,'Придельники с 2022'!$B$4:$X$28,'Форма 1'!AF$8),"")</f>
        <v>1117482.6359999999</v>
      </c>
      <c r="P4878" s="87"/>
      <c r="Q4878" s="103" t="str">
        <f>IF(ISNUMBER('Форма 1'!AH4878),'Форма 1'!$H4878*VLOOKUP('Форма 1'!$F4878,'Придельники с 2022'!$B$4:$X$28,'Форма 1'!AH$8),"")</f>
        <v/>
      </c>
      <c r="R4878" s="103" t="str">
        <f>IF(ISNUMBER('Форма 1'!AI4878),'Форма 1'!$H4878*VLOOKUP('Форма 1'!$F4878,'Придельники с 2022'!$B$4:$X$28,'Форма 1'!AI$8),"")</f>
        <v/>
      </c>
      <c r="S4878" s="103" t="str">
        <f>IF(ISNUMBER('Форма 1'!AJ4878),'Форма 1'!$H4878*VLOOKUP('Форма 1'!$F4878,'Придельники с 2022'!$B$4:$X$28,'Форма 1'!AJ$8),"")</f>
        <v/>
      </c>
      <c r="T4878" s="87"/>
    </row>
    <row r="4879" spans="1:20">
      <c r="A4879" s="188">
        <f t="shared" si="320"/>
        <v>3</v>
      </c>
      <c r="B4879" s="189" t="s">
        <v>4682</v>
      </c>
      <c r="C4879" s="99">
        <f t="shared" si="321"/>
        <v>7734093.4589999989</v>
      </c>
      <c r="D4879" s="103">
        <f>IF(ISNUMBER('Форма 1'!U4879),'Форма 1'!$H4879*VLOOKUP('Форма 1'!$F4879,'Придельники с 2022'!$B$4:$X$28,'Форма 1'!U$8),"")</f>
        <v>2525252.639</v>
      </c>
      <c r="E4879" s="103" t="str">
        <f>IF(ISNUMBER('Форма 1'!V4879),'Форма 1'!$H4879*VLOOKUP('Форма 1'!$F4879,'Придельники с 2022'!$B$4:$X$28,'Форма 1'!V$8),"")</f>
        <v/>
      </c>
      <c r="F4879" s="103" t="str">
        <f>IF(ISNUMBER('Форма 1'!W4879),'Форма 1'!$H4879*VLOOKUP('Форма 1'!$F4879,'Придельники с 2022'!$B$4:$X$28,'Форма 1'!W$8),"")</f>
        <v/>
      </c>
      <c r="G4879" s="103" t="str">
        <f>IF(ISNUMBER('Форма 1'!X4879),'Форма 1'!$H4879*VLOOKUP('Форма 1'!$F4879,'Придельники с 2022'!$B$4:$X$28,'Форма 1'!X$8),"")</f>
        <v/>
      </c>
      <c r="H4879" s="103" t="str">
        <f>IF(ISNUMBER('Форма 1'!Y4879),'Форма 1'!$H4879*VLOOKUP('Форма 1'!$F4879,'Придельники с 2022'!$B$4:$X$28,'Форма 1'!Y$8),"")</f>
        <v/>
      </c>
      <c r="I4879" s="103" t="str">
        <f>IF(ISNUMBER('Форма 1'!Z4879),'Форма 1'!$H4879*VLOOKUP('Форма 1'!$F4879,'Придельники с 2022'!$B$4:$X$28,'Форма 1'!Z$8),"")</f>
        <v/>
      </c>
      <c r="J4879" s="103">
        <f>IF(ISNUMBER('Форма 1'!AA4879),'Форма 1'!$H4879*VLOOKUP('Форма 1'!$F4879,'Придельники с 2022'!$B$4:$X$28,'Форма 1'!AA$8),"")</f>
        <v>5208840.8199999994</v>
      </c>
      <c r="K4879" s="90"/>
      <c r="L4879" s="87"/>
      <c r="M4879" s="103" t="str">
        <f>IF(ISNUMBER('Форма 1'!AD4879),'Форма 1'!$H4879*VLOOKUP('Форма 1'!$F4879,'Придельники с 2022'!$B$4:$X$28,'Форма 1'!AD$8),"")</f>
        <v/>
      </c>
      <c r="N4879" s="103" t="str">
        <f>IF(ISBLANK('Форма 1'!$AE4879),"",IF('Форма 1'!$AE4879=1,'Форма 1'!$H4879*VLOOKUP('Форма 1'!$F4879,'Придельники с 2022'!$B$4:$X$28,'Форма 1'!$AE$8,0),IF('Форма 1'!$AE4879=2,'Форма 1'!$H4879*VLOOKUP('Форма 1'!$F4879,'Придельники с 2022'!$B$4:$X$28,13,0),IF('Форма 1'!$AE4879=3,'Форма 1'!$H4879*VLOOKUP('Форма 1'!$F4879,'Придельники с 2022'!$B$4:$X$28,12,0)))))</f>
        <v/>
      </c>
      <c r="O4879" s="103" t="str">
        <f>IF(ISNUMBER('Форма 1'!AF4879),'Форма 1'!$H4879*VLOOKUP('Форма 1'!$F4879,'Придельники с 2022'!$B$4:$X$28,'Форма 1'!AF$8),"")</f>
        <v/>
      </c>
      <c r="P4879" s="87"/>
      <c r="Q4879" s="103" t="str">
        <f>IF(ISNUMBER('Форма 1'!AH4879),'Форма 1'!$H4879*VLOOKUP('Форма 1'!$F4879,'Придельники с 2022'!$B$4:$X$28,'Форма 1'!AH$8),"")</f>
        <v/>
      </c>
      <c r="R4879" s="103" t="str">
        <f>IF(ISNUMBER('Форма 1'!AI4879),'Форма 1'!$H4879*VLOOKUP('Форма 1'!$F4879,'Придельники с 2022'!$B$4:$X$28,'Форма 1'!AI$8),"")</f>
        <v/>
      </c>
      <c r="S4879" s="103" t="str">
        <f>IF(ISNUMBER('Форма 1'!AJ4879),'Форма 1'!$H4879*VLOOKUP('Форма 1'!$F4879,'Придельники с 2022'!$B$4:$X$28,'Форма 1'!AJ$8),"")</f>
        <v/>
      </c>
      <c r="T4879" s="87"/>
    </row>
    <row r="4880" spans="1:20">
      <c r="A4880" s="188">
        <f t="shared" si="320"/>
        <v>4</v>
      </c>
      <c r="B4880" s="189" t="s">
        <v>4683</v>
      </c>
      <c r="C4880" s="99">
        <f t="shared" si="321"/>
        <v>467226.86400000006</v>
      </c>
      <c r="D4880" s="103">
        <f>IF(ISNUMBER('Форма 1'!U4880),'Форма 1'!$H4880*VLOOKUP('Форма 1'!$F4880,'Придельники с 2022'!$B$4:$X$28,'Форма 1'!U$8),"")</f>
        <v>467226.86400000006</v>
      </c>
      <c r="E4880" s="103" t="str">
        <f>IF(ISNUMBER('Форма 1'!V4880),'Форма 1'!$H4880*VLOOKUP('Форма 1'!$F4880,'Придельники с 2022'!$B$4:$X$28,'Форма 1'!V$8),"")</f>
        <v/>
      </c>
      <c r="F4880" s="103" t="str">
        <f>IF(ISNUMBER('Форма 1'!W4880),'Форма 1'!$H4880*VLOOKUP('Форма 1'!$F4880,'Придельники с 2022'!$B$4:$X$28,'Форма 1'!W$8),"")</f>
        <v/>
      </c>
      <c r="G4880" s="103" t="str">
        <f>IF(ISNUMBER('Форма 1'!X4880),'Форма 1'!$H4880*VLOOKUP('Форма 1'!$F4880,'Придельники с 2022'!$B$4:$X$28,'Форма 1'!X$8),"")</f>
        <v/>
      </c>
      <c r="H4880" s="103" t="str">
        <f>IF(ISNUMBER('Форма 1'!Y4880),'Форма 1'!$H4880*VLOOKUP('Форма 1'!$F4880,'Придельники с 2022'!$B$4:$X$28,'Форма 1'!Y$8),"")</f>
        <v/>
      </c>
      <c r="I4880" s="103" t="str">
        <f>IF(ISNUMBER('Форма 1'!Z4880),'Форма 1'!$H4880*VLOOKUP('Форма 1'!$F4880,'Придельники с 2022'!$B$4:$X$28,'Форма 1'!Z$8),"")</f>
        <v/>
      </c>
      <c r="J4880" s="103" t="str">
        <f>IF(ISNUMBER('Форма 1'!AA4880),'Форма 1'!$H4880*VLOOKUP('Форма 1'!$F4880,'Придельники с 2022'!$B$4:$X$28,'Форма 1'!AA$8),"")</f>
        <v/>
      </c>
      <c r="K4880" s="90"/>
      <c r="L4880" s="87"/>
      <c r="M4880" s="103" t="str">
        <f>IF(ISNUMBER('Форма 1'!AD4880),'Форма 1'!$H4880*VLOOKUP('Форма 1'!$F4880,'Придельники с 2022'!$B$4:$X$28,'Форма 1'!AD$8),"")</f>
        <v/>
      </c>
      <c r="N4880" s="103" t="str">
        <f>IF(ISBLANK('Форма 1'!$AE4880),"",IF('Форма 1'!$AE4880=1,'Форма 1'!$H4880*VLOOKUP('Форма 1'!$F4880,'Придельники с 2022'!$B$4:$X$28,'Форма 1'!$AE$8,0),IF('Форма 1'!$AE4880=2,'Форма 1'!$H4880*VLOOKUP('Форма 1'!$F4880,'Придельники с 2022'!$B$4:$X$28,13,0),IF('Форма 1'!$AE4880=3,'Форма 1'!$H4880*VLOOKUP('Форма 1'!$F4880,'Придельники с 2022'!$B$4:$X$28,12,0)))))</f>
        <v/>
      </c>
      <c r="O4880" s="103" t="str">
        <f>IF(ISNUMBER('Форма 1'!AF4880),'Форма 1'!$H4880*VLOOKUP('Форма 1'!$F4880,'Придельники с 2022'!$B$4:$X$28,'Форма 1'!AF$8),"")</f>
        <v/>
      </c>
      <c r="P4880" s="87"/>
      <c r="Q4880" s="103" t="str">
        <f>IF(ISNUMBER('Форма 1'!AH4880),'Форма 1'!$H4880*VLOOKUP('Форма 1'!$F4880,'Придельники с 2022'!$B$4:$X$28,'Форма 1'!AH$8),"")</f>
        <v/>
      </c>
      <c r="R4880" s="103" t="str">
        <f>IF(ISNUMBER('Форма 1'!AI4880),'Форма 1'!$H4880*VLOOKUP('Форма 1'!$F4880,'Придельники с 2022'!$B$4:$X$28,'Форма 1'!AI$8),"")</f>
        <v/>
      </c>
      <c r="S4880" s="103" t="str">
        <f>IF(ISNUMBER('Форма 1'!AJ4880),'Форма 1'!$H4880*VLOOKUP('Форма 1'!$F4880,'Придельники с 2022'!$B$4:$X$28,'Форма 1'!AJ$8),"")</f>
        <v/>
      </c>
      <c r="T4880" s="87"/>
    </row>
    <row r="4881" spans="1:20">
      <c r="A4881" s="188">
        <f t="shared" si="320"/>
        <v>5</v>
      </c>
      <c r="B4881" s="189" t="s">
        <v>4684</v>
      </c>
      <c r="C4881" s="99">
        <f t="shared" si="321"/>
        <v>594766.77</v>
      </c>
      <c r="D4881" s="103">
        <f>IF(ISNUMBER('Форма 1'!U4881),'Форма 1'!$H4881*VLOOKUP('Форма 1'!$F4881,'Придельники с 2022'!$B$4:$X$28,'Форма 1'!U$8),"")</f>
        <v>594766.77</v>
      </c>
      <c r="E4881" s="103" t="str">
        <f>IF(ISNUMBER('Форма 1'!V4881),'Форма 1'!$H4881*VLOOKUP('Форма 1'!$F4881,'Придельники с 2022'!$B$4:$X$28,'Форма 1'!V$8),"")</f>
        <v/>
      </c>
      <c r="F4881" s="103" t="str">
        <f>IF(ISNUMBER('Форма 1'!W4881),'Форма 1'!$H4881*VLOOKUP('Форма 1'!$F4881,'Придельники с 2022'!$B$4:$X$28,'Форма 1'!W$8),"")</f>
        <v/>
      </c>
      <c r="G4881" s="103" t="str">
        <f>IF(ISNUMBER('Форма 1'!X4881),'Форма 1'!$H4881*VLOOKUP('Форма 1'!$F4881,'Придельники с 2022'!$B$4:$X$28,'Форма 1'!X$8),"")</f>
        <v/>
      </c>
      <c r="H4881" s="103" t="str">
        <f>IF(ISNUMBER('Форма 1'!Y4881),'Форма 1'!$H4881*VLOOKUP('Форма 1'!$F4881,'Придельники с 2022'!$B$4:$X$28,'Форма 1'!Y$8),"")</f>
        <v/>
      </c>
      <c r="I4881" s="103" t="str">
        <f>IF(ISNUMBER('Форма 1'!Z4881),'Форма 1'!$H4881*VLOOKUP('Форма 1'!$F4881,'Придельники с 2022'!$B$4:$X$28,'Форма 1'!Z$8),"")</f>
        <v/>
      </c>
      <c r="J4881" s="103" t="str">
        <f>IF(ISNUMBER('Форма 1'!AA4881),'Форма 1'!$H4881*VLOOKUP('Форма 1'!$F4881,'Придельники с 2022'!$B$4:$X$28,'Форма 1'!AA$8),"")</f>
        <v/>
      </c>
      <c r="K4881" s="90"/>
      <c r="L4881" s="87"/>
      <c r="M4881" s="103" t="str">
        <f>IF(ISNUMBER('Форма 1'!AD4881),'Форма 1'!$H4881*VLOOKUP('Форма 1'!$F4881,'Придельники с 2022'!$B$4:$X$28,'Форма 1'!AD$8),"")</f>
        <v/>
      </c>
      <c r="N4881" s="103" t="str">
        <f>IF(ISBLANK('Форма 1'!$AE4881),"",IF('Форма 1'!$AE4881=1,'Форма 1'!$H4881*VLOOKUP('Форма 1'!$F4881,'Придельники с 2022'!$B$4:$X$28,'Форма 1'!$AE$8,0),IF('Форма 1'!$AE4881=2,'Форма 1'!$H4881*VLOOKUP('Форма 1'!$F4881,'Придельники с 2022'!$B$4:$X$28,13,0),IF('Форма 1'!$AE4881=3,'Форма 1'!$H4881*VLOOKUP('Форма 1'!$F4881,'Придельники с 2022'!$B$4:$X$28,12,0)))))</f>
        <v/>
      </c>
      <c r="O4881" s="103" t="str">
        <f>IF(ISNUMBER('Форма 1'!AF4881),'Форма 1'!$H4881*VLOOKUP('Форма 1'!$F4881,'Придельники с 2022'!$B$4:$X$28,'Форма 1'!AF$8),"")</f>
        <v/>
      </c>
      <c r="P4881" s="87"/>
      <c r="Q4881" s="103" t="str">
        <f>IF(ISNUMBER('Форма 1'!AH4881),'Форма 1'!$H4881*VLOOKUP('Форма 1'!$F4881,'Придельники с 2022'!$B$4:$X$28,'Форма 1'!AH$8),"")</f>
        <v/>
      </c>
      <c r="R4881" s="103" t="str">
        <f>IF(ISNUMBER('Форма 1'!AI4881),'Форма 1'!$H4881*VLOOKUP('Форма 1'!$F4881,'Придельники с 2022'!$B$4:$X$28,'Форма 1'!AI$8),"")</f>
        <v/>
      </c>
      <c r="S4881" s="103" t="str">
        <f>IF(ISNUMBER('Форма 1'!AJ4881),'Форма 1'!$H4881*VLOOKUP('Форма 1'!$F4881,'Придельники с 2022'!$B$4:$X$28,'Форма 1'!AJ$8),"")</f>
        <v/>
      </c>
      <c r="T4881" s="87"/>
    </row>
    <row r="4882" spans="1:20">
      <c r="A4882" s="188">
        <f t="shared" si="320"/>
        <v>6</v>
      </c>
      <c r="B4882" s="189" t="s">
        <v>4685</v>
      </c>
      <c r="C4882" s="99">
        <f t="shared" si="321"/>
        <v>14360.835000000001</v>
      </c>
      <c r="D4882" s="103" t="str">
        <f>IF(ISNUMBER('Форма 1'!U4882),'Форма 1'!$H4882*VLOOKUP('Форма 1'!$F4882,'Придельники с 2022'!$B$4:$X$28,'Форма 1'!U$8),"")</f>
        <v/>
      </c>
      <c r="E4882" s="103" t="str">
        <f>IF(ISNUMBER('Форма 1'!V4882),'Форма 1'!$H4882*VLOOKUP('Форма 1'!$F4882,'Придельники с 2022'!$B$4:$X$28,'Форма 1'!V$8),"")</f>
        <v/>
      </c>
      <c r="F4882" s="103" t="str">
        <f>IF(ISNUMBER('Форма 1'!W4882),'Форма 1'!$H4882*VLOOKUP('Форма 1'!$F4882,'Придельники с 2022'!$B$4:$X$28,'Форма 1'!W$8),"")</f>
        <v/>
      </c>
      <c r="G4882" s="103" t="str">
        <f>IF(ISNUMBER('Форма 1'!X4882),'Форма 1'!$H4882*VLOOKUP('Форма 1'!$F4882,'Придельники с 2022'!$B$4:$X$28,'Форма 1'!X$8),"")</f>
        <v/>
      </c>
      <c r="H4882" s="103" t="str">
        <f>IF(ISNUMBER('Форма 1'!Y4882),'Форма 1'!$H4882*VLOOKUP('Форма 1'!$F4882,'Придельники с 2022'!$B$4:$X$28,'Форма 1'!Y$8),"")</f>
        <v/>
      </c>
      <c r="I4882" s="103" t="str">
        <f>IF(ISNUMBER('Форма 1'!Z4882),'Форма 1'!$H4882*VLOOKUP('Форма 1'!$F4882,'Придельники с 2022'!$B$4:$X$28,'Форма 1'!Z$8),"")</f>
        <v/>
      </c>
      <c r="J4882" s="103" t="str">
        <f>IF(ISNUMBER('Форма 1'!AA4882),'Форма 1'!$H4882*VLOOKUP('Форма 1'!$F4882,'Придельники с 2022'!$B$4:$X$28,'Форма 1'!AA$8),"")</f>
        <v/>
      </c>
      <c r="K4882" s="90"/>
      <c r="L4882" s="87"/>
      <c r="M4882" s="103" t="str">
        <f>IF(ISNUMBER('Форма 1'!AD4882),'Форма 1'!$H4882*VLOOKUP('Форма 1'!$F4882,'Придельники с 2022'!$B$4:$X$28,'Форма 1'!AD$8),"")</f>
        <v/>
      </c>
      <c r="N4882" s="103" t="str">
        <f>IF(ISBLANK('Форма 1'!$AE4882),"",IF('Форма 1'!$AE4882=1,'Форма 1'!$H4882*VLOOKUP('Форма 1'!$F4882,'Придельники с 2022'!$B$4:$X$28,'Форма 1'!$AE$8,0),IF('Форма 1'!$AE4882=2,'Форма 1'!$H4882*VLOOKUP('Форма 1'!$F4882,'Придельники с 2022'!$B$4:$X$28,13,0),IF('Форма 1'!$AE4882=3,'Форма 1'!$H4882*VLOOKUP('Форма 1'!$F4882,'Придельники с 2022'!$B$4:$X$28,12,0)))))</f>
        <v/>
      </c>
      <c r="O4882" s="103" t="str">
        <f>IF(ISNUMBER('Форма 1'!AF4882),'Форма 1'!$H4882*VLOOKUP('Форма 1'!$F4882,'Придельники с 2022'!$B$4:$X$28,'Форма 1'!AF$8),"")</f>
        <v/>
      </c>
      <c r="P4882" s="87"/>
      <c r="Q4882" s="103" t="str">
        <f>IF(ISNUMBER('Форма 1'!AH4882),'Форма 1'!$H4882*VLOOKUP('Форма 1'!$F4882,'Придельники с 2022'!$B$4:$X$28,'Форма 1'!AH$8),"")</f>
        <v/>
      </c>
      <c r="R4882" s="103" t="str">
        <f>IF(ISNUMBER('Форма 1'!AI4882),'Форма 1'!$H4882*VLOOKUP('Форма 1'!$F4882,'Придельники с 2022'!$B$4:$X$28,'Форма 1'!AI$8),"")</f>
        <v/>
      </c>
      <c r="S4882" s="103">
        <f>IF(ISNUMBER('Форма 1'!AJ4882),'Форма 1'!$H4882*VLOOKUP('Форма 1'!$F4882,'Придельники с 2022'!$B$4:$X$28,'Форма 1'!AJ$8),"")</f>
        <v>14360.835000000001</v>
      </c>
      <c r="T4882" s="87"/>
    </row>
    <row r="4883" spans="1:20" ht="15.75">
      <c r="A4883" s="187">
        <v>0</v>
      </c>
      <c r="B4883" s="34" t="s">
        <v>1100</v>
      </c>
      <c r="C4883" s="36">
        <f>SUM(C4884:C4886)</f>
        <v>1782622.2379999999</v>
      </c>
      <c r="D4883" s="36">
        <f t="shared" ref="D4883:T4883" si="323">SUM(D4884:D4886)</f>
        <v>531477.96</v>
      </c>
      <c r="E4883" s="36">
        <f t="shared" si="323"/>
        <v>0</v>
      </c>
      <c r="F4883" s="36">
        <f t="shared" si="323"/>
        <v>0</v>
      </c>
      <c r="G4883" s="36">
        <f t="shared" si="323"/>
        <v>137296.15399999998</v>
      </c>
      <c r="H4883" s="36">
        <f t="shared" si="323"/>
        <v>0</v>
      </c>
      <c r="I4883" s="36">
        <f t="shared" si="323"/>
        <v>0</v>
      </c>
      <c r="J4883" s="36">
        <f t="shared" si="323"/>
        <v>0</v>
      </c>
      <c r="K4883" s="39">
        <f t="shared" si="323"/>
        <v>0</v>
      </c>
      <c r="L4883" s="36">
        <f t="shared" si="323"/>
        <v>0</v>
      </c>
      <c r="M4883" s="36">
        <f t="shared" si="323"/>
        <v>0</v>
      </c>
      <c r="N4883" s="36">
        <f t="shared" si="323"/>
        <v>0</v>
      </c>
      <c r="O4883" s="36">
        <f t="shared" si="323"/>
        <v>1113848.1239999998</v>
      </c>
      <c r="P4883" s="36">
        <f t="shared" si="323"/>
        <v>0</v>
      </c>
      <c r="Q4883" s="36">
        <f t="shared" si="323"/>
        <v>0</v>
      </c>
      <c r="R4883" s="36">
        <f t="shared" si="323"/>
        <v>0</v>
      </c>
      <c r="S4883" s="36">
        <f t="shared" si="323"/>
        <v>0</v>
      </c>
      <c r="T4883" s="36">
        <f t="shared" si="323"/>
        <v>0</v>
      </c>
    </row>
    <row r="4884" spans="1:20">
      <c r="A4884" s="188">
        <f t="shared" si="320"/>
        <v>1</v>
      </c>
      <c r="B4884" s="189" t="s">
        <v>4686</v>
      </c>
      <c r="C4884" s="99">
        <f t="shared" si="321"/>
        <v>642140.38799999992</v>
      </c>
      <c r="D4884" s="103" t="str">
        <f>IF(ISNUMBER('Форма 1'!U4884),'Форма 1'!$H4884*VLOOKUP('Форма 1'!$F4884,'Придельники с 2022'!$B$4:$X$28,'Форма 1'!U$8),"")</f>
        <v/>
      </c>
      <c r="E4884" s="103" t="str">
        <f>IF(ISNUMBER('Форма 1'!V4884),'Форма 1'!$H4884*VLOOKUP('Форма 1'!$F4884,'Придельники с 2022'!$B$4:$X$28,'Форма 1'!V$8),"")</f>
        <v/>
      </c>
      <c r="F4884" s="103" t="str">
        <f>IF(ISNUMBER('Форма 1'!W4884),'Форма 1'!$H4884*VLOOKUP('Форма 1'!$F4884,'Придельники с 2022'!$B$4:$X$28,'Форма 1'!W$8),"")</f>
        <v/>
      </c>
      <c r="G4884" s="103" t="str">
        <f>IF(ISNUMBER('Форма 1'!X4884),'Форма 1'!$H4884*VLOOKUP('Форма 1'!$F4884,'Придельники с 2022'!$B$4:$X$28,'Форма 1'!X$8),"")</f>
        <v/>
      </c>
      <c r="H4884" s="103" t="str">
        <f>IF(ISNUMBER('Форма 1'!Y4884),'Форма 1'!$H4884*VLOOKUP('Форма 1'!$F4884,'Придельники с 2022'!$B$4:$X$28,'Форма 1'!Y$8),"")</f>
        <v/>
      </c>
      <c r="I4884" s="103" t="str">
        <f>IF(ISNUMBER('Форма 1'!Z4884),'Форма 1'!$H4884*VLOOKUP('Форма 1'!$F4884,'Придельники с 2022'!$B$4:$X$28,'Форма 1'!Z$8),"")</f>
        <v/>
      </c>
      <c r="J4884" s="103" t="str">
        <f>IF(ISNUMBER('Форма 1'!AA4884),'Форма 1'!$H4884*VLOOKUP('Форма 1'!$F4884,'Придельники с 2022'!$B$4:$X$28,'Форма 1'!AA$8),"")</f>
        <v/>
      </c>
      <c r="K4884" s="90"/>
      <c r="L4884" s="87"/>
      <c r="M4884" s="103" t="str">
        <f>IF(ISNUMBER('Форма 1'!AD4884),'Форма 1'!$H4884*VLOOKUP('Форма 1'!$F4884,'Придельники с 2022'!$B$4:$X$28,'Форма 1'!AD$8),"")</f>
        <v/>
      </c>
      <c r="N4884" s="103" t="str">
        <f>IF(ISBLANK('Форма 1'!$AE4884),"",IF('Форма 1'!$AE4884=1,'Форма 1'!$H4884*VLOOKUP('Форма 1'!$F4884,'Придельники с 2022'!$B$4:$X$28,'Форма 1'!$AE$8,0),IF('Форма 1'!$AE4884=2,'Форма 1'!$H4884*VLOOKUP('Форма 1'!$F4884,'Придельники с 2022'!$B$4:$X$28,13,0),IF('Форма 1'!$AE4884=3,'Форма 1'!$H4884*VLOOKUP('Форма 1'!$F4884,'Придельники с 2022'!$B$4:$X$28,12,0)))))</f>
        <v/>
      </c>
      <c r="O4884" s="103">
        <f>IF(ISNUMBER('Форма 1'!AF4884),'Форма 1'!$H4884*VLOOKUP('Форма 1'!$F4884,'Придельники с 2022'!$B$4:$X$28,'Форма 1'!AF$8),"")</f>
        <v>642140.38799999992</v>
      </c>
      <c r="P4884" s="87"/>
      <c r="Q4884" s="103" t="str">
        <f>IF(ISNUMBER('Форма 1'!AH4884),'Форма 1'!$H4884*VLOOKUP('Форма 1'!$F4884,'Придельники с 2022'!$B$4:$X$28,'Форма 1'!AH$8),"")</f>
        <v/>
      </c>
      <c r="R4884" s="103" t="str">
        <f>IF(ISNUMBER('Форма 1'!AI4884),'Форма 1'!$H4884*VLOOKUP('Форма 1'!$F4884,'Придельники с 2022'!$B$4:$X$28,'Форма 1'!AI$8),"")</f>
        <v/>
      </c>
      <c r="S4884" s="103" t="str">
        <f>IF(ISNUMBER('Форма 1'!AJ4884),'Форма 1'!$H4884*VLOOKUP('Форма 1'!$F4884,'Придельники с 2022'!$B$4:$X$28,'Форма 1'!AJ$8),"")</f>
        <v/>
      </c>
      <c r="T4884" s="87"/>
    </row>
    <row r="4885" spans="1:20">
      <c r="A4885" s="188">
        <f t="shared" si="320"/>
        <v>2</v>
      </c>
      <c r="B4885" s="189" t="s">
        <v>4687</v>
      </c>
      <c r="C4885" s="99">
        <f t="shared" si="321"/>
        <v>262482.01200000005</v>
      </c>
      <c r="D4885" s="103">
        <f>IF(ISNUMBER('Форма 1'!U4885),'Форма 1'!$H4885*VLOOKUP('Форма 1'!$F4885,'Придельники с 2022'!$B$4:$X$28,'Форма 1'!U$8),"")</f>
        <v>262482.01200000005</v>
      </c>
      <c r="E4885" s="103" t="str">
        <f>IF(ISNUMBER('Форма 1'!V4885),'Форма 1'!$H4885*VLOOKUP('Форма 1'!$F4885,'Придельники с 2022'!$B$4:$X$28,'Форма 1'!V$8),"")</f>
        <v/>
      </c>
      <c r="F4885" s="103" t="str">
        <f>IF(ISNUMBER('Форма 1'!W4885),'Форма 1'!$H4885*VLOOKUP('Форма 1'!$F4885,'Придельники с 2022'!$B$4:$X$28,'Форма 1'!W$8),"")</f>
        <v/>
      </c>
      <c r="G4885" s="103" t="str">
        <f>IF(ISNUMBER('Форма 1'!X4885),'Форма 1'!$H4885*VLOOKUP('Форма 1'!$F4885,'Придельники с 2022'!$B$4:$X$28,'Форма 1'!X$8),"")</f>
        <v/>
      </c>
      <c r="H4885" s="103" t="str">
        <f>IF(ISNUMBER('Форма 1'!Y4885),'Форма 1'!$H4885*VLOOKUP('Форма 1'!$F4885,'Придельники с 2022'!$B$4:$X$28,'Форма 1'!Y$8),"")</f>
        <v/>
      </c>
      <c r="I4885" s="103" t="str">
        <f>IF(ISNUMBER('Форма 1'!Z4885),'Форма 1'!$H4885*VLOOKUP('Форма 1'!$F4885,'Придельники с 2022'!$B$4:$X$28,'Форма 1'!Z$8),"")</f>
        <v/>
      </c>
      <c r="J4885" s="103" t="str">
        <f>IF(ISNUMBER('Форма 1'!AA4885),'Форма 1'!$H4885*VLOOKUP('Форма 1'!$F4885,'Придельники с 2022'!$B$4:$X$28,'Форма 1'!AA$8),"")</f>
        <v/>
      </c>
      <c r="K4885" s="90"/>
      <c r="L4885" s="87"/>
      <c r="M4885" s="103" t="str">
        <f>IF(ISNUMBER('Форма 1'!AD4885),'Форма 1'!$H4885*VLOOKUP('Форма 1'!$F4885,'Придельники с 2022'!$B$4:$X$28,'Форма 1'!AD$8),"")</f>
        <v/>
      </c>
      <c r="N4885" s="103" t="str">
        <f>IF(ISBLANK('Форма 1'!$AE4885),"",IF('Форма 1'!$AE4885=1,'Форма 1'!$H4885*VLOOKUP('Форма 1'!$F4885,'Придельники с 2022'!$B$4:$X$28,'Форма 1'!$AE$8,0),IF('Форма 1'!$AE4885=2,'Форма 1'!$H4885*VLOOKUP('Форма 1'!$F4885,'Придельники с 2022'!$B$4:$X$28,13,0),IF('Форма 1'!$AE4885=3,'Форма 1'!$H4885*VLOOKUP('Форма 1'!$F4885,'Придельники с 2022'!$B$4:$X$28,12,0)))))</f>
        <v/>
      </c>
      <c r="O4885" s="103" t="str">
        <f>IF(ISNUMBER('Форма 1'!AF4885),'Форма 1'!$H4885*VLOOKUP('Форма 1'!$F4885,'Придельники с 2022'!$B$4:$X$28,'Форма 1'!AF$8),"")</f>
        <v/>
      </c>
      <c r="P4885" s="87"/>
      <c r="Q4885" s="103" t="str">
        <f>IF(ISNUMBER('Форма 1'!AH4885),'Форма 1'!$H4885*VLOOKUP('Форма 1'!$F4885,'Придельники с 2022'!$B$4:$X$28,'Форма 1'!AH$8),"")</f>
        <v/>
      </c>
      <c r="R4885" s="103" t="str">
        <f>IF(ISNUMBER('Форма 1'!AI4885),'Форма 1'!$H4885*VLOOKUP('Форма 1'!$F4885,'Придельники с 2022'!$B$4:$X$28,'Форма 1'!AI$8),"")</f>
        <v/>
      </c>
      <c r="S4885" s="103" t="str">
        <f>IF(ISNUMBER('Форма 1'!AJ4885),'Форма 1'!$H4885*VLOOKUP('Форма 1'!$F4885,'Придельники с 2022'!$B$4:$X$28,'Форма 1'!AJ$8),"")</f>
        <v/>
      </c>
      <c r="T4885" s="87"/>
    </row>
    <row r="4886" spans="1:20">
      <c r="A4886" s="188">
        <f t="shared" si="320"/>
        <v>3</v>
      </c>
      <c r="B4886" s="112" t="s">
        <v>4688</v>
      </c>
      <c r="C4886" s="99">
        <f t="shared" si="321"/>
        <v>877999.83799999999</v>
      </c>
      <c r="D4886" s="103">
        <f>IF(ISNUMBER('Форма 1'!U4886),'Форма 1'!$H4886*VLOOKUP('Форма 1'!$F4886,'Придельники с 2022'!$B$4:$X$28,'Форма 1'!U$8),"")</f>
        <v>268995.94799999997</v>
      </c>
      <c r="E4886" s="103" t="str">
        <f>IF(ISNUMBER('Форма 1'!V4886),'Форма 1'!$H4886*VLOOKUP('Форма 1'!$F4886,'Придельники с 2022'!$B$4:$X$28,'Форма 1'!V$8),"")</f>
        <v/>
      </c>
      <c r="F4886" s="103" t="str">
        <f>IF(ISNUMBER('Форма 1'!W4886),'Форма 1'!$H4886*VLOOKUP('Форма 1'!$F4886,'Придельники с 2022'!$B$4:$X$28,'Форма 1'!W$8),"")</f>
        <v/>
      </c>
      <c r="G4886" s="103">
        <f>IF(ISNUMBER('Форма 1'!X4886),'Форма 1'!$H4886*VLOOKUP('Форма 1'!$F4886,'Придельники с 2022'!$B$4:$X$28,'Форма 1'!X$8),"")</f>
        <v>137296.15399999998</v>
      </c>
      <c r="H4886" s="103" t="str">
        <f>IF(ISNUMBER('Форма 1'!Y4886),'Форма 1'!$H4886*VLOOKUP('Форма 1'!$F4886,'Придельники с 2022'!$B$4:$X$28,'Форма 1'!Y$8),"")</f>
        <v/>
      </c>
      <c r="I4886" s="103" t="str">
        <f>IF(ISNUMBER('Форма 1'!Z4886),'Форма 1'!$H4886*VLOOKUP('Форма 1'!$F4886,'Придельники с 2022'!$B$4:$X$28,'Форма 1'!Z$8),"")</f>
        <v/>
      </c>
      <c r="J4886" s="103" t="str">
        <f>IF(ISNUMBER('Форма 1'!AA4886),'Форма 1'!$H4886*VLOOKUP('Форма 1'!$F4886,'Придельники с 2022'!$B$4:$X$28,'Форма 1'!AA$8),"")</f>
        <v/>
      </c>
      <c r="K4886" s="90"/>
      <c r="L4886" s="87"/>
      <c r="M4886" s="103" t="str">
        <f>IF(ISNUMBER('Форма 1'!AD4886),'Форма 1'!$H4886*VLOOKUP('Форма 1'!$F4886,'Придельники с 2022'!$B$4:$X$28,'Форма 1'!AD$8),"")</f>
        <v/>
      </c>
      <c r="N4886" s="103" t="str">
        <f>IF(ISBLANK('Форма 1'!$AE4886),"",IF('Форма 1'!$AE4886=1,'Форма 1'!$H4886*VLOOKUP('Форма 1'!$F4886,'Придельники с 2022'!$B$4:$X$28,'Форма 1'!$AE$8,0),IF('Форма 1'!$AE4886=2,'Форма 1'!$H4886*VLOOKUP('Форма 1'!$F4886,'Придельники с 2022'!$B$4:$X$28,13,0),IF('Форма 1'!$AE4886=3,'Форма 1'!$H4886*VLOOKUP('Форма 1'!$F4886,'Придельники с 2022'!$B$4:$X$28,12,0)))))</f>
        <v/>
      </c>
      <c r="O4886" s="103">
        <f>IF(ISNUMBER('Форма 1'!AF4886),'Форма 1'!$H4886*VLOOKUP('Форма 1'!$F4886,'Придельники с 2022'!$B$4:$X$28,'Форма 1'!AF$8),"")</f>
        <v>471707.73599999998</v>
      </c>
      <c r="P4886" s="87"/>
      <c r="Q4886" s="103" t="str">
        <f>IF(ISNUMBER('Форма 1'!AH4886),'Форма 1'!$H4886*VLOOKUP('Форма 1'!$F4886,'Придельники с 2022'!$B$4:$X$28,'Форма 1'!AH$8),"")</f>
        <v/>
      </c>
      <c r="R4886" s="103" t="str">
        <f>IF(ISNUMBER('Форма 1'!AI4886),'Форма 1'!$H4886*VLOOKUP('Форма 1'!$F4886,'Придельники с 2022'!$B$4:$X$28,'Форма 1'!AI$8),"")</f>
        <v/>
      </c>
      <c r="S4886" s="103" t="str">
        <f>IF(ISNUMBER('Форма 1'!AJ4886),'Форма 1'!$H4886*VLOOKUP('Форма 1'!$F4886,'Придельники с 2022'!$B$4:$X$28,'Форма 1'!AJ$8),"")</f>
        <v/>
      </c>
      <c r="T4886" s="87"/>
    </row>
    <row r="4887" spans="1:20" ht="15.75">
      <c r="A4887" s="187">
        <v>0</v>
      </c>
      <c r="B4887" s="34" t="s">
        <v>1104</v>
      </c>
      <c r="C4887" s="36">
        <f>SUM(C4888:C4917)</f>
        <v>142576264.38980004</v>
      </c>
      <c r="D4887" s="36">
        <f t="shared" ref="D4887:T4887" si="324">SUM(D4888:D4917)</f>
        <v>2283127.1658000001</v>
      </c>
      <c r="E4887" s="36">
        <f t="shared" si="324"/>
        <v>0</v>
      </c>
      <c r="F4887" s="36">
        <f t="shared" si="324"/>
        <v>0</v>
      </c>
      <c r="G4887" s="36">
        <f t="shared" si="324"/>
        <v>367714.91680000001</v>
      </c>
      <c r="H4887" s="36">
        <f t="shared" si="324"/>
        <v>635371.16159999999</v>
      </c>
      <c r="I4887" s="36">
        <f t="shared" si="324"/>
        <v>351531.11039999995</v>
      </c>
      <c r="J4887" s="36">
        <f t="shared" si="324"/>
        <v>0</v>
      </c>
      <c r="K4887" s="39">
        <f t="shared" si="324"/>
        <v>0</v>
      </c>
      <c r="L4887" s="36">
        <f t="shared" si="324"/>
        <v>0</v>
      </c>
      <c r="M4887" s="36">
        <f t="shared" si="324"/>
        <v>47732472.876999997</v>
      </c>
      <c r="N4887" s="36">
        <f t="shared" si="324"/>
        <v>87451077.046199992</v>
      </c>
      <c r="O4887" s="36">
        <f t="shared" si="324"/>
        <v>3754970.1119999997</v>
      </c>
      <c r="P4887" s="36">
        <f t="shared" si="324"/>
        <v>0</v>
      </c>
      <c r="Q4887" s="36">
        <f t="shared" si="324"/>
        <v>0</v>
      </c>
      <c r="R4887" s="36">
        <f t="shared" si="324"/>
        <v>0</v>
      </c>
      <c r="S4887" s="36">
        <f t="shared" si="324"/>
        <v>0</v>
      </c>
      <c r="T4887" s="36">
        <f t="shared" si="324"/>
        <v>0</v>
      </c>
    </row>
    <row r="4888" spans="1:20">
      <c r="A4888" s="188">
        <f t="shared" si="320"/>
        <v>1</v>
      </c>
      <c r="B4888" s="190" t="s">
        <v>1105</v>
      </c>
      <c r="C4888" s="99">
        <f t="shared" si="321"/>
        <v>20791627.707200002</v>
      </c>
      <c r="D4888" s="103" t="str">
        <f>IF(ISNUMBER('Форма 1'!U4888),'Форма 1'!$H4888*VLOOKUP('Форма 1'!$F4888,'Придельники с 2022'!$B$4:$X$28,'Форма 1'!U$8),"")</f>
        <v/>
      </c>
      <c r="E4888" s="103" t="str">
        <f>IF(ISNUMBER('Форма 1'!V4888),'Форма 1'!$H4888*VLOOKUP('Форма 1'!$F4888,'Придельники с 2022'!$B$4:$X$28,'Форма 1'!V$8),"")</f>
        <v/>
      </c>
      <c r="F4888" s="103" t="str">
        <f>IF(ISNUMBER('Форма 1'!W4888),'Форма 1'!$H4888*VLOOKUP('Форма 1'!$F4888,'Придельники с 2022'!$B$4:$X$28,'Форма 1'!W$8),"")</f>
        <v/>
      </c>
      <c r="G4888" s="103" t="str">
        <f>IF(ISNUMBER('Форма 1'!X4888),'Форма 1'!$H4888*VLOOKUP('Форма 1'!$F4888,'Придельники с 2022'!$B$4:$X$28,'Форма 1'!X$8),"")</f>
        <v/>
      </c>
      <c r="H4888" s="103" t="str">
        <f>IF(ISNUMBER('Форма 1'!Y4888),'Форма 1'!$H4888*VLOOKUP('Форма 1'!$F4888,'Придельники с 2022'!$B$4:$X$28,'Форма 1'!Y$8),"")</f>
        <v/>
      </c>
      <c r="I4888" s="103" t="str">
        <f>IF(ISNUMBER('Форма 1'!Z4888),'Форма 1'!$H4888*VLOOKUP('Форма 1'!$F4888,'Придельники с 2022'!$B$4:$X$28,'Форма 1'!Z$8),"")</f>
        <v/>
      </c>
      <c r="J4888" s="103" t="str">
        <f>IF(ISNUMBER('Форма 1'!AA4888),'Форма 1'!$H4888*VLOOKUP('Форма 1'!$F4888,'Придельники с 2022'!$B$4:$X$28,'Форма 1'!AA$8),"")</f>
        <v/>
      </c>
      <c r="K4888" s="90"/>
      <c r="L4888" s="87"/>
      <c r="M4888" s="103" t="str">
        <f>IF(ISNUMBER('Форма 1'!AD4888),'Форма 1'!$H4888*VLOOKUP('Форма 1'!$F4888,'Придельники с 2022'!$B$4:$X$28,'Форма 1'!AD$8),"")</f>
        <v/>
      </c>
      <c r="N4888" s="103">
        <f>IF(ISBLANK('Форма 1'!$AE4888),"",IF('Форма 1'!$AE4888=1,'Форма 1'!$H4888*VLOOKUP('Форма 1'!$F4888,'Придельники с 2022'!$B$4:$X$28,'Форма 1'!$AE$8,0),IF('Форма 1'!$AE4888=2,'Форма 1'!$H4888*VLOOKUP('Форма 1'!$F4888,'Придельники с 2022'!$B$4:$X$28,13,0),IF('Форма 1'!$AE4888=3,'Форма 1'!$H4888*VLOOKUP('Форма 1'!$F4888,'Придельники с 2022'!$B$4:$X$28,12,0)))))</f>
        <v>20791627.707200002</v>
      </c>
      <c r="O4888" s="103" t="str">
        <f>IF(ISNUMBER('Форма 1'!AF4888),'Форма 1'!$H4888*VLOOKUP('Форма 1'!$F4888,'Придельники с 2022'!$B$4:$X$28,'Форма 1'!AF$8),"")</f>
        <v/>
      </c>
      <c r="P4888" s="87"/>
      <c r="Q4888" s="103" t="str">
        <f>IF(ISNUMBER('Форма 1'!AH4888),'Форма 1'!$H4888*VLOOKUP('Форма 1'!$F4888,'Придельники с 2022'!$B$4:$X$28,'Форма 1'!AH$8),"")</f>
        <v/>
      </c>
      <c r="R4888" s="103" t="str">
        <f>IF(ISNUMBER('Форма 1'!AI4888),'Форма 1'!$H4888*VLOOKUP('Форма 1'!$F4888,'Придельники с 2022'!$B$4:$X$28,'Форма 1'!AI$8),"")</f>
        <v/>
      </c>
      <c r="S4888" s="103" t="str">
        <f>IF(ISNUMBER('Форма 1'!AJ4888),'Форма 1'!$H4888*VLOOKUP('Форма 1'!$F4888,'Придельники с 2022'!$B$4:$X$28,'Форма 1'!AJ$8),"")</f>
        <v/>
      </c>
      <c r="T4888" s="87"/>
    </row>
    <row r="4889" spans="1:20">
      <c r="A4889" s="188">
        <f t="shared" si="320"/>
        <v>2</v>
      </c>
      <c r="B4889" s="190" t="s">
        <v>4689</v>
      </c>
      <c r="C4889" s="99">
        <f t="shared" si="321"/>
        <v>3310393.1743000001</v>
      </c>
      <c r="D4889" s="103" t="str">
        <f>IF(ISNUMBER('Форма 1'!U4889),'Форма 1'!$H4889*VLOOKUP('Форма 1'!$F4889,'Придельники с 2022'!$B$4:$X$28,'Форма 1'!U$8),"")</f>
        <v/>
      </c>
      <c r="E4889" s="103" t="str">
        <f>IF(ISNUMBER('Форма 1'!V4889),'Форма 1'!$H4889*VLOOKUP('Форма 1'!$F4889,'Придельники с 2022'!$B$4:$X$28,'Форма 1'!V$8),"")</f>
        <v/>
      </c>
      <c r="F4889" s="103" t="str">
        <f>IF(ISNUMBER('Форма 1'!W4889),'Форма 1'!$H4889*VLOOKUP('Форма 1'!$F4889,'Придельники с 2022'!$B$4:$X$28,'Форма 1'!W$8),"")</f>
        <v/>
      </c>
      <c r="G4889" s="103" t="str">
        <f>IF(ISNUMBER('Форма 1'!X4889),'Форма 1'!$H4889*VLOOKUP('Форма 1'!$F4889,'Придельники с 2022'!$B$4:$X$28,'Форма 1'!X$8),"")</f>
        <v/>
      </c>
      <c r="H4889" s="103" t="str">
        <f>IF(ISNUMBER('Форма 1'!Y4889),'Форма 1'!$H4889*VLOOKUP('Форма 1'!$F4889,'Придельники с 2022'!$B$4:$X$28,'Форма 1'!Y$8),"")</f>
        <v/>
      </c>
      <c r="I4889" s="103" t="str">
        <f>IF(ISNUMBER('Форма 1'!Z4889),'Форма 1'!$H4889*VLOOKUP('Форма 1'!$F4889,'Придельники с 2022'!$B$4:$X$28,'Форма 1'!Z$8),"")</f>
        <v/>
      </c>
      <c r="J4889" s="103" t="str">
        <f>IF(ISNUMBER('Форма 1'!AA4889),'Форма 1'!$H4889*VLOOKUP('Форма 1'!$F4889,'Придельники с 2022'!$B$4:$X$28,'Форма 1'!AA$8),"")</f>
        <v/>
      </c>
      <c r="K4889" s="90"/>
      <c r="L4889" s="87"/>
      <c r="M4889" s="103">
        <f>IF(ISNUMBER('Форма 1'!AD4889),'Форма 1'!$H4889*VLOOKUP('Форма 1'!$F4889,'Придельники с 2022'!$B$4:$X$28,'Форма 1'!AD$8),"")</f>
        <v>3310393.1743000001</v>
      </c>
      <c r="N4889" s="103" t="str">
        <f>IF(ISBLANK('Форма 1'!$AE4889),"",IF('Форма 1'!$AE4889=1,'Форма 1'!$H4889*VLOOKUP('Форма 1'!$F4889,'Придельники с 2022'!$B$4:$X$28,'Форма 1'!$AE$8,0),IF('Форма 1'!$AE4889=2,'Форма 1'!$H4889*VLOOKUP('Форма 1'!$F4889,'Придельники с 2022'!$B$4:$X$28,13,0),IF('Форма 1'!$AE4889=3,'Форма 1'!$H4889*VLOOKUP('Форма 1'!$F4889,'Придельники с 2022'!$B$4:$X$28,12,0)))))</f>
        <v/>
      </c>
      <c r="O4889" s="103" t="str">
        <f>IF(ISNUMBER('Форма 1'!AF4889),'Форма 1'!$H4889*VLOOKUP('Форма 1'!$F4889,'Придельники с 2022'!$B$4:$X$28,'Форма 1'!AF$8),"")</f>
        <v/>
      </c>
      <c r="P4889" s="87"/>
      <c r="Q4889" s="103" t="str">
        <f>IF(ISNUMBER('Форма 1'!AH4889),'Форма 1'!$H4889*VLOOKUP('Форма 1'!$F4889,'Придельники с 2022'!$B$4:$X$28,'Форма 1'!AH$8),"")</f>
        <v/>
      </c>
      <c r="R4889" s="103" t="str">
        <f>IF(ISNUMBER('Форма 1'!AI4889),'Форма 1'!$H4889*VLOOKUP('Форма 1'!$F4889,'Придельники с 2022'!$B$4:$X$28,'Форма 1'!AI$8),"")</f>
        <v/>
      </c>
      <c r="S4889" s="103" t="str">
        <f>IF(ISNUMBER('Форма 1'!AJ4889),'Форма 1'!$H4889*VLOOKUP('Форма 1'!$F4889,'Придельники с 2022'!$B$4:$X$28,'Форма 1'!AJ$8),"")</f>
        <v/>
      </c>
      <c r="T4889" s="87"/>
    </row>
    <row r="4890" spans="1:20">
      <c r="A4890" s="188">
        <f t="shared" si="320"/>
        <v>3</v>
      </c>
      <c r="B4890" s="190" t="s">
        <v>4690</v>
      </c>
      <c r="C4890" s="99">
        <f t="shared" si="321"/>
        <v>1156444.19</v>
      </c>
      <c r="D4890" s="103" t="str">
        <f>IF(ISNUMBER('Форма 1'!U4890),'Форма 1'!$H4890*VLOOKUP('Форма 1'!$F4890,'Придельники с 2022'!$B$4:$X$28,'Форма 1'!U$8),"")</f>
        <v/>
      </c>
      <c r="E4890" s="103" t="str">
        <f>IF(ISNUMBER('Форма 1'!V4890),'Форма 1'!$H4890*VLOOKUP('Форма 1'!$F4890,'Придельники с 2022'!$B$4:$X$28,'Форма 1'!V$8),"")</f>
        <v/>
      </c>
      <c r="F4890" s="103" t="str">
        <f>IF(ISNUMBER('Форма 1'!W4890),'Форма 1'!$H4890*VLOOKUP('Форма 1'!$F4890,'Придельники с 2022'!$B$4:$X$28,'Форма 1'!W$8),"")</f>
        <v/>
      </c>
      <c r="G4890" s="103" t="str">
        <f>IF(ISNUMBER('Форма 1'!X4890),'Форма 1'!$H4890*VLOOKUP('Форма 1'!$F4890,'Придельники с 2022'!$B$4:$X$28,'Форма 1'!X$8),"")</f>
        <v/>
      </c>
      <c r="H4890" s="103" t="str">
        <f>IF(ISNUMBER('Форма 1'!Y4890),'Форма 1'!$H4890*VLOOKUP('Форма 1'!$F4890,'Придельники с 2022'!$B$4:$X$28,'Форма 1'!Y$8),"")</f>
        <v/>
      </c>
      <c r="I4890" s="103" t="str">
        <f>IF(ISNUMBER('Форма 1'!Z4890),'Форма 1'!$H4890*VLOOKUP('Форма 1'!$F4890,'Придельники с 2022'!$B$4:$X$28,'Форма 1'!Z$8),"")</f>
        <v/>
      </c>
      <c r="J4890" s="103" t="str">
        <f>IF(ISNUMBER('Форма 1'!AA4890),'Форма 1'!$H4890*VLOOKUP('Форма 1'!$F4890,'Придельники с 2022'!$B$4:$X$28,'Форма 1'!AA$8),"")</f>
        <v/>
      </c>
      <c r="K4890" s="90"/>
      <c r="L4890" s="87"/>
      <c r="M4890" s="103">
        <f>IF(ISNUMBER('Форма 1'!AD4890),'Форма 1'!$H4890*VLOOKUP('Форма 1'!$F4890,'Придельники с 2022'!$B$4:$X$28,'Форма 1'!AD$8),"")</f>
        <v>1156444.19</v>
      </c>
      <c r="N4890" s="103" t="str">
        <f>IF(ISBLANK('Форма 1'!$AE4890),"",IF('Форма 1'!$AE4890=1,'Форма 1'!$H4890*VLOOKUP('Форма 1'!$F4890,'Придельники с 2022'!$B$4:$X$28,'Форма 1'!$AE$8,0),IF('Форма 1'!$AE4890=2,'Форма 1'!$H4890*VLOOKUP('Форма 1'!$F4890,'Придельники с 2022'!$B$4:$X$28,13,0),IF('Форма 1'!$AE4890=3,'Форма 1'!$H4890*VLOOKUP('Форма 1'!$F4890,'Придельники с 2022'!$B$4:$X$28,12,0)))))</f>
        <v/>
      </c>
      <c r="O4890" s="103" t="str">
        <f>IF(ISNUMBER('Форма 1'!AF4890),'Форма 1'!$H4890*VLOOKUP('Форма 1'!$F4890,'Придельники с 2022'!$B$4:$X$28,'Форма 1'!AF$8),"")</f>
        <v/>
      </c>
      <c r="P4890" s="87"/>
      <c r="Q4890" s="103" t="str">
        <f>IF(ISNUMBER('Форма 1'!AH4890),'Форма 1'!$H4890*VLOOKUP('Форма 1'!$F4890,'Придельники с 2022'!$B$4:$X$28,'Форма 1'!AH$8),"")</f>
        <v/>
      </c>
      <c r="R4890" s="103" t="str">
        <f>IF(ISNUMBER('Форма 1'!AI4890),'Форма 1'!$H4890*VLOOKUP('Форма 1'!$F4890,'Придельники с 2022'!$B$4:$X$28,'Форма 1'!AI$8),"")</f>
        <v/>
      </c>
      <c r="S4890" s="103" t="str">
        <f>IF(ISNUMBER('Форма 1'!AJ4890),'Форма 1'!$H4890*VLOOKUP('Форма 1'!$F4890,'Придельники с 2022'!$B$4:$X$28,'Форма 1'!AJ$8),"")</f>
        <v/>
      </c>
      <c r="T4890" s="87"/>
    </row>
    <row r="4891" spans="1:20">
      <c r="A4891" s="188">
        <f t="shared" si="320"/>
        <v>4</v>
      </c>
      <c r="B4891" s="189" t="s">
        <v>4691</v>
      </c>
      <c r="C4891" s="99">
        <f t="shared" si="321"/>
        <v>161702.68</v>
      </c>
      <c r="D4891" s="103" t="str">
        <f>IF(ISNUMBER('Форма 1'!U4891),'Форма 1'!$H4891*VLOOKUP('Форма 1'!$F4891,'Придельники с 2022'!$B$4:$X$28,'Форма 1'!U$8),"")</f>
        <v/>
      </c>
      <c r="E4891" s="103" t="str">
        <f>IF(ISNUMBER('Форма 1'!V4891),'Форма 1'!$H4891*VLOOKUP('Форма 1'!$F4891,'Придельники с 2022'!$B$4:$X$28,'Форма 1'!V$8),"")</f>
        <v/>
      </c>
      <c r="F4891" s="103" t="str">
        <f>IF(ISNUMBER('Форма 1'!W4891),'Форма 1'!$H4891*VLOOKUP('Форма 1'!$F4891,'Придельники с 2022'!$B$4:$X$28,'Форма 1'!W$8),"")</f>
        <v/>
      </c>
      <c r="G4891" s="103">
        <f>IF(ISNUMBER('Форма 1'!X4891),'Форма 1'!$H4891*VLOOKUP('Форма 1'!$F4891,'Придельники с 2022'!$B$4:$X$28,'Форма 1'!X$8),"")</f>
        <v>161702.68</v>
      </c>
      <c r="H4891" s="103" t="str">
        <f>IF(ISNUMBER('Форма 1'!Y4891),'Форма 1'!$H4891*VLOOKUP('Форма 1'!$F4891,'Придельники с 2022'!$B$4:$X$28,'Форма 1'!Y$8),"")</f>
        <v/>
      </c>
      <c r="I4891" s="103" t="str">
        <f>IF(ISNUMBER('Форма 1'!Z4891),'Форма 1'!$H4891*VLOOKUP('Форма 1'!$F4891,'Придельники с 2022'!$B$4:$X$28,'Форма 1'!Z$8),"")</f>
        <v/>
      </c>
      <c r="J4891" s="103" t="str">
        <f>IF(ISNUMBER('Форма 1'!AA4891),'Форма 1'!$H4891*VLOOKUP('Форма 1'!$F4891,'Придельники с 2022'!$B$4:$X$28,'Форма 1'!AA$8),"")</f>
        <v/>
      </c>
      <c r="K4891" s="90"/>
      <c r="L4891" s="87"/>
      <c r="M4891" s="103" t="str">
        <f>IF(ISNUMBER('Форма 1'!AD4891),'Форма 1'!$H4891*VLOOKUP('Форма 1'!$F4891,'Придельники с 2022'!$B$4:$X$28,'Форма 1'!AD$8),"")</f>
        <v/>
      </c>
      <c r="N4891" s="103" t="str">
        <f>IF(ISBLANK('Форма 1'!$AE4891),"",IF('Форма 1'!$AE4891=1,'Форма 1'!$H4891*VLOOKUP('Форма 1'!$F4891,'Придельники с 2022'!$B$4:$X$28,'Форма 1'!$AE$8,0),IF('Форма 1'!$AE4891=2,'Форма 1'!$H4891*VLOOKUP('Форма 1'!$F4891,'Придельники с 2022'!$B$4:$X$28,13,0),IF('Форма 1'!$AE4891=3,'Форма 1'!$H4891*VLOOKUP('Форма 1'!$F4891,'Придельники с 2022'!$B$4:$X$28,12,0)))))</f>
        <v/>
      </c>
      <c r="O4891" s="103" t="str">
        <f>IF(ISNUMBER('Форма 1'!AF4891),'Форма 1'!$H4891*VLOOKUP('Форма 1'!$F4891,'Придельники с 2022'!$B$4:$X$28,'Форма 1'!AF$8),"")</f>
        <v/>
      </c>
      <c r="P4891" s="87"/>
      <c r="Q4891" s="103" t="str">
        <f>IF(ISNUMBER('Форма 1'!AH4891),'Форма 1'!$H4891*VLOOKUP('Форма 1'!$F4891,'Придельники с 2022'!$B$4:$X$28,'Форма 1'!AH$8),"")</f>
        <v/>
      </c>
      <c r="R4891" s="103" t="str">
        <f>IF(ISNUMBER('Форма 1'!AI4891),'Форма 1'!$H4891*VLOOKUP('Форма 1'!$F4891,'Придельники с 2022'!$B$4:$X$28,'Форма 1'!AI$8),"")</f>
        <v/>
      </c>
      <c r="S4891" s="103" t="str">
        <f>IF(ISNUMBER('Форма 1'!AJ4891),'Форма 1'!$H4891*VLOOKUP('Форма 1'!$F4891,'Придельники с 2022'!$B$4:$X$28,'Форма 1'!AJ$8),"")</f>
        <v/>
      </c>
      <c r="T4891" s="87"/>
    </row>
    <row r="4892" spans="1:20">
      <c r="A4892" s="188">
        <f t="shared" si="320"/>
        <v>5</v>
      </c>
      <c r="B4892" s="190" t="s">
        <v>4692</v>
      </c>
      <c r="C4892" s="99">
        <f t="shared" si="321"/>
        <v>2415372.7799999998</v>
      </c>
      <c r="D4892" s="103" t="str">
        <f>IF(ISNUMBER('Форма 1'!U4892),'Форма 1'!$H4892*VLOOKUP('Форма 1'!$F4892,'Придельники с 2022'!$B$4:$X$28,'Форма 1'!U$8),"")</f>
        <v/>
      </c>
      <c r="E4892" s="103" t="str">
        <f>IF(ISNUMBER('Форма 1'!V4892),'Форма 1'!$H4892*VLOOKUP('Форма 1'!$F4892,'Придельники с 2022'!$B$4:$X$28,'Форма 1'!V$8),"")</f>
        <v/>
      </c>
      <c r="F4892" s="103" t="str">
        <f>IF(ISNUMBER('Форма 1'!W4892),'Форма 1'!$H4892*VLOOKUP('Форма 1'!$F4892,'Придельники с 2022'!$B$4:$X$28,'Форма 1'!W$8),"")</f>
        <v/>
      </c>
      <c r="G4892" s="103" t="str">
        <f>IF(ISNUMBER('Форма 1'!X4892),'Форма 1'!$H4892*VLOOKUP('Форма 1'!$F4892,'Придельники с 2022'!$B$4:$X$28,'Форма 1'!X$8),"")</f>
        <v/>
      </c>
      <c r="H4892" s="103" t="str">
        <f>IF(ISNUMBER('Форма 1'!Y4892),'Форма 1'!$H4892*VLOOKUP('Форма 1'!$F4892,'Придельники с 2022'!$B$4:$X$28,'Форма 1'!Y$8),"")</f>
        <v/>
      </c>
      <c r="I4892" s="103" t="str">
        <f>IF(ISNUMBER('Форма 1'!Z4892),'Форма 1'!$H4892*VLOOKUP('Форма 1'!$F4892,'Придельники с 2022'!$B$4:$X$28,'Форма 1'!Z$8),"")</f>
        <v/>
      </c>
      <c r="J4892" s="103" t="str">
        <f>IF(ISNUMBER('Форма 1'!AA4892),'Форма 1'!$H4892*VLOOKUP('Форма 1'!$F4892,'Придельники с 2022'!$B$4:$X$28,'Форма 1'!AA$8),"")</f>
        <v/>
      </c>
      <c r="K4892" s="90"/>
      <c r="L4892" s="87"/>
      <c r="M4892" s="103">
        <f>IF(ISNUMBER('Форма 1'!AD4892),'Форма 1'!$H4892*VLOOKUP('Форма 1'!$F4892,'Придельники с 2022'!$B$4:$X$28,'Форма 1'!AD$8),"")</f>
        <v>1500510.23</v>
      </c>
      <c r="N4892" s="103">
        <f>IF(ISBLANK('Форма 1'!$AE4892),"",IF('Форма 1'!$AE4892=1,'Форма 1'!$H4892*VLOOKUP('Форма 1'!$F4892,'Придельники с 2022'!$B$4:$X$28,'Форма 1'!$AE$8,0),IF('Форма 1'!$AE4892=2,'Форма 1'!$H4892*VLOOKUP('Форма 1'!$F4892,'Придельники с 2022'!$B$4:$X$28,13,0),IF('Форма 1'!$AE4892=3,'Форма 1'!$H4892*VLOOKUP('Форма 1'!$F4892,'Придельники с 2022'!$B$4:$X$28,12,0)))))</f>
        <v>914862.54999999993</v>
      </c>
      <c r="O4892" s="103" t="str">
        <f>IF(ISNUMBER('Форма 1'!AF4892),'Форма 1'!$H4892*VLOOKUP('Форма 1'!$F4892,'Придельники с 2022'!$B$4:$X$28,'Форма 1'!AF$8),"")</f>
        <v/>
      </c>
      <c r="P4892" s="87"/>
      <c r="Q4892" s="103" t="str">
        <f>IF(ISNUMBER('Форма 1'!AH4892),'Форма 1'!$H4892*VLOOKUP('Форма 1'!$F4892,'Придельники с 2022'!$B$4:$X$28,'Форма 1'!AH$8),"")</f>
        <v/>
      </c>
      <c r="R4892" s="103" t="str">
        <f>IF(ISNUMBER('Форма 1'!AI4892),'Форма 1'!$H4892*VLOOKUP('Форма 1'!$F4892,'Придельники с 2022'!$B$4:$X$28,'Форма 1'!AI$8),"")</f>
        <v/>
      </c>
      <c r="S4892" s="103" t="str">
        <f>IF(ISNUMBER('Форма 1'!AJ4892),'Форма 1'!$H4892*VLOOKUP('Форма 1'!$F4892,'Придельники с 2022'!$B$4:$X$28,'Форма 1'!AJ$8),"")</f>
        <v/>
      </c>
      <c r="T4892" s="87"/>
    </row>
    <row r="4893" spans="1:20">
      <c r="A4893" s="188">
        <f t="shared" si="320"/>
        <v>6</v>
      </c>
      <c r="B4893" s="114" t="s">
        <v>4693</v>
      </c>
      <c r="C4893" s="99">
        <f t="shared" si="321"/>
        <v>1596541.6703999999</v>
      </c>
      <c r="D4893" s="103">
        <f>IF(ISNUMBER('Форма 1'!U4893),'Форма 1'!$H4893*VLOOKUP('Форма 1'!$F4893,'Придельники с 2022'!$B$4:$X$28,'Форма 1'!U$8),"")</f>
        <v>403627.16159999999</v>
      </c>
      <c r="E4893" s="103" t="str">
        <f>IF(ISNUMBER('Форма 1'!V4893),'Форма 1'!$H4893*VLOOKUP('Форма 1'!$F4893,'Придельники с 2022'!$B$4:$X$28,'Форма 1'!V$8),"")</f>
        <v/>
      </c>
      <c r="F4893" s="103" t="str">
        <f>IF(ISNUMBER('Форма 1'!W4893),'Форма 1'!$H4893*VLOOKUP('Форма 1'!$F4893,'Придельники с 2022'!$B$4:$X$28,'Форма 1'!W$8),"")</f>
        <v/>
      </c>
      <c r="G4893" s="103">
        <f>IF(ISNUMBER('Форма 1'!X4893),'Форма 1'!$H4893*VLOOKUP('Форма 1'!$F4893,'Придельники с 2022'!$B$4:$X$28,'Форма 1'!X$8),"")</f>
        <v>206012.23679999998</v>
      </c>
      <c r="H4893" s="103">
        <f>IF(ISNUMBER('Форма 1'!Y4893),'Форма 1'!$H4893*VLOOKUP('Форма 1'!$F4893,'Придельники с 2022'!$B$4:$X$28,'Форма 1'!Y$8),"")</f>
        <v>635371.16159999999</v>
      </c>
      <c r="I4893" s="103">
        <f>IF(ISNUMBER('Форма 1'!Z4893),'Форма 1'!$H4893*VLOOKUP('Форма 1'!$F4893,'Придельники с 2022'!$B$4:$X$28,'Форма 1'!Z$8),"")</f>
        <v>351531.11039999995</v>
      </c>
      <c r="J4893" s="103" t="str">
        <f>IF(ISNUMBER('Форма 1'!AA4893),'Форма 1'!$H4893*VLOOKUP('Форма 1'!$F4893,'Придельники с 2022'!$B$4:$X$28,'Форма 1'!AA$8),"")</f>
        <v/>
      </c>
      <c r="K4893" s="92"/>
      <c r="L4893" s="88"/>
      <c r="M4893" s="103" t="str">
        <f>IF(ISNUMBER('Форма 1'!AD4893),'Форма 1'!$H4893*VLOOKUP('Форма 1'!$F4893,'Придельники с 2022'!$B$4:$X$28,'Форма 1'!AD$8),"")</f>
        <v/>
      </c>
      <c r="N4893" s="103" t="str">
        <f>IF(ISBLANK('Форма 1'!$AE4893),"",IF('Форма 1'!$AE4893=1,'Форма 1'!$H4893*VLOOKUP('Форма 1'!$F4893,'Придельники с 2022'!$B$4:$X$28,'Форма 1'!$AE$8,0),IF('Форма 1'!$AE4893=2,'Форма 1'!$H4893*VLOOKUP('Форма 1'!$F4893,'Придельники с 2022'!$B$4:$X$28,13,0),IF('Форма 1'!$AE4893=3,'Форма 1'!$H4893*VLOOKUP('Форма 1'!$F4893,'Придельники с 2022'!$B$4:$X$28,12,0)))))</f>
        <v/>
      </c>
      <c r="O4893" s="103" t="str">
        <f>IF(ISNUMBER('Форма 1'!AF4893),'Форма 1'!$H4893*VLOOKUP('Форма 1'!$F4893,'Придельники с 2022'!$B$4:$X$28,'Форма 1'!AF$8),"")</f>
        <v/>
      </c>
      <c r="P4893" s="88"/>
      <c r="Q4893" s="103" t="str">
        <f>IF(ISNUMBER('Форма 1'!AH4893),'Форма 1'!$H4893*VLOOKUP('Форма 1'!$F4893,'Придельники с 2022'!$B$4:$X$28,'Форма 1'!AH$8),"")</f>
        <v/>
      </c>
      <c r="R4893" s="103" t="str">
        <f>IF(ISNUMBER('Форма 1'!AI4893),'Форма 1'!$H4893*VLOOKUP('Форма 1'!$F4893,'Придельники с 2022'!$B$4:$X$28,'Форма 1'!AI$8),"")</f>
        <v/>
      </c>
      <c r="S4893" s="103" t="str">
        <f>IF(ISNUMBER('Форма 1'!AJ4893),'Форма 1'!$H4893*VLOOKUP('Форма 1'!$F4893,'Придельники с 2022'!$B$4:$X$28,'Форма 1'!AJ$8),"")</f>
        <v/>
      </c>
      <c r="T4893" s="88"/>
    </row>
    <row r="4894" spans="1:20">
      <c r="A4894" s="188">
        <f t="shared" si="320"/>
        <v>7</v>
      </c>
      <c r="B4894" s="114" t="s">
        <v>4694</v>
      </c>
      <c r="C4894" s="99">
        <f t="shared" si="321"/>
        <v>4558875.0299999993</v>
      </c>
      <c r="D4894" s="103" t="str">
        <f>IF(ISNUMBER('Форма 1'!U4894),'Форма 1'!$H4894*VLOOKUP('Форма 1'!$F4894,'Придельники с 2022'!$B$4:$X$28,'Форма 1'!U$8),"")</f>
        <v/>
      </c>
      <c r="E4894" s="103" t="str">
        <f>IF(ISNUMBER('Форма 1'!V4894),'Форма 1'!$H4894*VLOOKUP('Форма 1'!$F4894,'Придельники с 2022'!$B$4:$X$28,'Форма 1'!V$8),"")</f>
        <v/>
      </c>
      <c r="F4894" s="103" t="str">
        <f>IF(ISNUMBER('Форма 1'!W4894),'Форма 1'!$H4894*VLOOKUP('Форма 1'!$F4894,'Придельники с 2022'!$B$4:$X$28,'Форма 1'!W$8),"")</f>
        <v/>
      </c>
      <c r="G4894" s="103" t="str">
        <f>IF(ISNUMBER('Форма 1'!X4894),'Форма 1'!$H4894*VLOOKUP('Форма 1'!$F4894,'Придельники с 2022'!$B$4:$X$28,'Форма 1'!X$8),"")</f>
        <v/>
      </c>
      <c r="H4894" s="103" t="str">
        <f>IF(ISNUMBER('Форма 1'!Y4894),'Форма 1'!$H4894*VLOOKUP('Форма 1'!$F4894,'Придельники с 2022'!$B$4:$X$28,'Форма 1'!Y$8),"")</f>
        <v/>
      </c>
      <c r="I4894" s="103" t="str">
        <f>IF(ISNUMBER('Форма 1'!Z4894),'Форма 1'!$H4894*VLOOKUP('Форма 1'!$F4894,'Придельники с 2022'!$B$4:$X$28,'Форма 1'!Z$8),"")</f>
        <v/>
      </c>
      <c r="J4894" s="103" t="str">
        <f>IF(ISNUMBER('Форма 1'!AA4894),'Форма 1'!$H4894*VLOOKUP('Форма 1'!$F4894,'Придельники с 2022'!$B$4:$X$28,'Форма 1'!AA$8),"")</f>
        <v/>
      </c>
      <c r="K4894" s="92"/>
      <c r="L4894" s="88"/>
      <c r="M4894" s="103">
        <f>IF(ISNUMBER('Форма 1'!AD4894),'Форма 1'!$H4894*VLOOKUP('Форма 1'!$F4894,'Придельники с 2022'!$B$4:$X$28,'Форма 1'!AD$8),"")</f>
        <v>4558875.0299999993</v>
      </c>
      <c r="N4894" s="103" t="str">
        <f>IF(ISBLANK('Форма 1'!$AE4894),"",IF('Форма 1'!$AE4894=1,'Форма 1'!$H4894*VLOOKUP('Форма 1'!$F4894,'Придельники с 2022'!$B$4:$X$28,'Форма 1'!$AE$8,0),IF('Форма 1'!$AE4894=2,'Форма 1'!$H4894*VLOOKUP('Форма 1'!$F4894,'Придельники с 2022'!$B$4:$X$28,13,0),IF('Форма 1'!$AE4894=3,'Форма 1'!$H4894*VLOOKUP('Форма 1'!$F4894,'Придельники с 2022'!$B$4:$X$28,12,0)))))</f>
        <v/>
      </c>
      <c r="O4894" s="103" t="str">
        <f>IF(ISNUMBER('Форма 1'!AF4894),'Форма 1'!$H4894*VLOOKUP('Форма 1'!$F4894,'Придельники с 2022'!$B$4:$X$28,'Форма 1'!AF$8),"")</f>
        <v/>
      </c>
      <c r="P4894" s="88"/>
      <c r="Q4894" s="103" t="str">
        <f>IF(ISNUMBER('Форма 1'!AH4894),'Форма 1'!$H4894*VLOOKUP('Форма 1'!$F4894,'Придельники с 2022'!$B$4:$X$28,'Форма 1'!AH$8),"")</f>
        <v/>
      </c>
      <c r="R4894" s="103" t="str">
        <f>IF(ISNUMBER('Форма 1'!AI4894),'Форма 1'!$H4894*VLOOKUP('Форма 1'!$F4894,'Придельники с 2022'!$B$4:$X$28,'Форма 1'!AI$8),"")</f>
        <v/>
      </c>
      <c r="S4894" s="103" t="str">
        <f>IF(ISNUMBER('Форма 1'!AJ4894),'Форма 1'!$H4894*VLOOKUP('Форма 1'!$F4894,'Придельники с 2022'!$B$4:$X$28,'Форма 1'!AJ$8),"")</f>
        <v/>
      </c>
      <c r="T4894" s="88"/>
    </row>
    <row r="4895" spans="1:20">
      <c r="A4895" s="188">
        <f t="shared" si="320"/>
        <v>8</v>
      </c>
      <c r="B4895" s="189" t="s">
        <v>4695</v>
      </c>
      <c r="C4895" s="99">
        <f t="shared" si="321"/>
        <v>3698709.9299999997</v>
      </c>
      <c r="D4895" s="103" t="str">
        <f>IF(ISNUMBER('Форма 1'!U4895),'Форма 1'!$H4895*VLOOKUP('Форма 1'!$F4895,'Придельники с 2022'!$B$4:$X$28,'Форма 1'!U$8),"")</f>
        <v/>
      </c>
      <c r="E4895" s="103" t="str">
        <f>IF(ISNUMBER('Форма 1'!V4895),'Форма 1'!$H4895*VLOOKUP('Форма 1'!$F4895,'Придельники с 2022'!$B$4:$X$28,'Форма 1'!V$8),"")</f>
        <v/>
      </c>
      <c r="F4895" s="103" t="str">
        <f>IF(ISNUMBER('Форма 1'!W4895),'Форма 1'!$H4895*VLOOKUP('Форма 1'!$F4895,'Придельники с 2022'!$B$4:$X$28,'Форма 1'!W$8),"")</f>
        <v/>
      </c>
      <c r="G4895" s="103" t="str">
        <f>IF(ISNUMBER('Форма 1'!X4895),'Форма 1'!$H4895*VLOOKUP('Форма 1'!$F4895,'Придельники с 2022'!$B$4:$X$28,'Форма 1'!X$8),"")</f>
        <v/>
      </c>
      <c r="H4895" s="103" t="str">
        <f>IF(ISNUMBER('Форма 1'!Y4895),'Форма 1'!$H4895*VLOOKUP('Форма 1'!$F4895,'Придельники с 2022'!$B$4:$X$28,'Форма 1'!Y$8),"")</f>
        <v/>
      </c>
      <c r="I4895" s="103" t="str">
        <f>IF(ISNUMBER('Форма 1'!Z4895),'Форма 1'!$H4895*VLOOKUP('Форма 1'!$F4895,'Придельники с 2022'!$B$4:$X$28,'Форма 1'!Z$8),"")</f>
        <v/>
      </c>
      <c r="J4895" s="103" t="str">
        <f>IF(ISNUMBER('Форма 1'!AA4895),'Форма 1'!$H4895*VLOOKUP('Форма 1'!$F4895,'Придельники с 2022'!$B$4:$X$28,'Форма 1'!AA$8),"")</f>
        <v/>
      </c>
      <c r="K4895" s="92"/>
      <c r="L4895" s="88"/>
      <c r="M4895" s="103">
        <f>IF(ISNUMBER('Форма 1'!AD4895),'Форма 1'!$H4895*VLOOKUP('Форма 1'!$F4895,'Придельники с 2022'!$B$4:$X$28,'Форма 1'!AD$8),"")</f>
        <v>3698709.9299999997</v>
      </c>
      <c r="N4895" s="103" t="str">
        <f>IF(ISBLANK('Форма 1'!$AE4895),"",IF('Форма 1'!$AE4895=1,'Форма 1'!$H4895*VLOOKUP('Форма 1'!$F4895,'Придельники с 2022'!$B$4:$X$28,'Форма 1'!$AE$8,0),IF('Форма 1'!$AE4895=2,'Форма 1'!$H4895*VLOOKUP('Форма 1'!$F4895,'Придельники с 2022'!$B$4:$X$28,13,0),IF('Форма 1'!$AE4895=3,'Форма 1'!$H4895*VLOOKUP('Форма 1'!$F4895,'Придельники с 2022'!$B$4:$X$28,12,0)))))</f>
        <v/>
      </c>
      <c r="O4895" s="103" t="str">
        <f>IF(ISNUMBER('Форма 1'!AF4895),'Форма 1'!$H4895*VLOOKUP('Форма 1'!$F4895,'Придельники с 2022'!$B$4:$X$28,'Форма 1'!AF$8),"")</f>
        <v/>
      </c>
      <c r="P4895" s="88"/>
      <c r="Q4895" s="103" t="str">
        <f>IF(ISNUMBER('Форма 1'!AH4895),'Форма 1'!$H4895*VLOOKUP('Форма 1'!$F4895,'Придельники с 2022'!$B$4:$X$28,'Форма 1'!AH$8),"")</f>
        <v/>
      </c>
      <c r="R4895" s="103" t="str">
        <f>IF(ISNUMBER('Форма 1'!AI4895),'Форма 1'!$H4895*VLOOKUP('Форма 1'!$F4895,'Придельники с 2022'!$B$4:$X$28,'Форма 1'!AI$8),"")</f>
        <v/>
      </c>
      <c r="S4895" s="103" t="str">
        <f>IF(ISNUMBER('Форма 1'!AJ4895),'Форма 1'!$H4895*VLOOKUP('Форма 1'!$F4895,'Придельники с 2022'!$B$4:$X$28,'Форма 1'!AJ$8),"")</f>
        <v/>
      </c>
      <c r="T4895" s="88"/>
    </row>
    <row r="4896" spans="1:20">
      <c r="A4896" s="188">
        <f t="shared" si="320"/>
        <v>9</v>
      </c>
      <c r="B4896" s="189" t="s">
        <v>4696</v>
      </c>
      <c r="C4896" s="99">
        <f t="shared" si="321"/>
        <v>4283622.1979999999</v>
      </c>
      <c r="D4896" s="103" t="str">
        <f>IF(ISNUMBER('Форма 1'!U4896),'Форма 1'!$H4896*VLOOKUP('Форма 1'!$F4896,'Придельники с 2022'!$B$4:$X$28,'Форма 1'!U$8),"")</f>
        <v/>
      </c>
      <c r="E4896" s="103" t="str">
        <f>IF(ISNUMBER('Форма 1'!V4896),'Форма 1'!$H4896*VLOOKUP('Форма 1'!$F4896,'Придельники с 2022'!$B$4:$X$28,'Форма 1'!V$8),"")</f>
        <v/>
      </c>
      <c r="F4896" s="103" t="str">
        <f>IF(ISNUMBER('Форма 1'!W4896),'Форма 1'!$H4896*VLOOKUP('Форма 1'!$F4896,'Придельники с 2022'!$B$4:$X$28,'Форма 1'!W$8),"")</f>
        <v/>
      </c>
      <c r="G4896" s="103" t="str">
        <f>IF(ISNUMBER('Форма 1'!X4896),'Форма 1'!$H4896*VLOOKUP('Форма 1'!$F4896,'Придельники с 2022'!$B$4:$X$28,'Форма 1'!X$8),"")</f>
        <v/>
      </c>
      <c r="H4896" s="103" t="str">
        <f>IF(ISNUMBER('Форма 1'!Y4896),'Форма 1'!$H4896*VLOOKUP('Форма 1'!$F4896,'Придельники с 2022'!$B$4:$X$28,'Форма 1'!Y$8),"")</f>
        <v/>
      </c>
      <c r="I4896" s="103" t="str">
        <f>IF(ISNUMBER('Форма 1'!Z4896),'Форма 1'!$H4896*VLOOKUP('Форма 1'!$F4896,'Придельники с 2022'!$B$4:$X$28,'Форма 1'!Z$8),"")</f>
        <v/>
      </c>
      <c r="J4896" s="103" t="str">
        <f>IF(ISNUMBER('Форма 1'!AA4896),'Форма 1'!$H4896*VLOOKUP('Форма 1'!$F4896,'Придельники с 2022'!$B$4:$X$28,'Форма 1'!AA$8),"")</f>
        <v/>
      </c>
      <c r="K4896" s="92"/>
      <c r="L4896" s="88"/>
      <c r="M4896" s="103">
        <f>IF(ISNUMBER('Форма 1'!AD4896),'Форма 1'!$H4896*VLOOKUP('Форма 1'!$F4896,'Придельники с 2022'!$B$4:$X$28,'Форма 1'!AD$8),"")</f>
        <v>4283622.1979999999</v>
      </c>
      <c r="N4896" s="103" t="str">
        <f>IF(ISBLANK('Форма 1'!$AE4896),"",IF('Форма 1'!$AE4896=1,'Форма 1'!$H4896*VLOOKUP('Форма 1'!$F4896,'Придельники с 2022'!$B$4:$X$28,'Форма 1'!$AE$8,0),IF('Форма 1'!$AE4896=2,'Форма 1'!$H4896*VLOOKUP('Форма 1'!$F4896,'Придельники с 2022'!$B$4:$X$28,13,0),IF('Форма 1'!$AE4896=3,'Форма 1'!$H4896*VLOOKUP('Форма 1'!$F4896,'Придельники с 2022'!$B$4:$X$28,12,0)))))</f>
        <v/>
      </c>
      <c r="O4896" s="103" t="str">
        <f>IF(ISNUMBER('Форма 1'!AF4896),'Форма 1'!$H4896*VLOOKUP('Форма 1'!$F4896,'Придельники с 2022'!$B$4:$X$28,'Форма 1'!AF$8),"")</f>
        <v/>
      </c>
      <c r="P4896" s="88"/>
      <c r="Q4896" s="103" t="str">
        <f>IF(ISNUMBER('Форма 1'!AH4896),'Форма 1'!$H4896*VLOOKUP('Форма 1'!$F4896,'Придельники с 2022'!$B$4:$X$28,'Форма 1'!AH$8),"")</f>
        <v/>
      </c>
      <c r="R4896" s="103" t="str">
        <f>IF(ISNUMBER('Форма 1'!AI4896),'Форма 1'!$H4896*VLOOKUP('Форма 1'!$F4896,'Придельники с 2022'!$B$4:$X$28,'Форма 1'!AI$8),"")</f>
        <v/>
      </c>
      <c r="S4896" s="103" t="str">
        <f>IF(ISNUMBER('Форма 1'!AJ4896),'Форма 1'!$H4896*VLOOKUP('Форма 1'!$F4896,'Придельники с 2022'!$B$4:$X$28,'Форма 1'!AJ$8),"")</f>
        <v/>
      </c>
      <c r="T4896" s="88"/>
    </row>
    <row r="4897" spans="1:20">
      <c r="A4897" s="188">
        <f t="shared" si="320"/>
        <v>10</v>
      </c>
      <c r="B4897" s="189" t="s">
        <v>4697</v>
      </c>
      <c r="C4897" s="99">
        <f t="shared" si="321"/>
        <v>11940201.070699997</v>
      </c>
      <c r="D4897" s="103">
        <f>IF(ISNUMBER('Форма 1'!U4897),'Форма 1'!$H4897*VLOOKUP('Форма 1'!$F4897,'Придельники с 2022'!$B$4:$X$28,'Форма 1'!U$8),"")</f>
        <v>1345801.3842</v>
      </c>
      <c r="E4897" s="103" t="str">
        <f>IF(ISNUMBER('Форма 1'!V4897),'Форма 1'!$H4897*VLOOKUP('Форма 1'!$F4897,'Придельники с 2022'!$B$4:$X$28,'Форма 1'!V$8),"")</f>
        <v/>
      </c>
      <c r="F4897" s="103" t="str">
        <f>IF(ISNUMBER('Форма 1'!W4897),'Форма 1'!$H4897*VLOOKUP('Форма 1'!$F4897,'Придельники с 2022'!$B$4:$X$28,'Форма 1'!W$8),"")</f>
        <v/>
      </c>
      <c r="G4897" s="103" t="str">
        <f>IF(ISNUMBER('Форма 1'!X4897),'Форма 1'!$H4897*VLOOKUP('Форма 1'!$F4897,'Придельники с 2022'!$B$4:$X$28,'Форма 1'!X$8),"")</f>
        <v/>
      </c>
      <c r="H4897" s="103" t="str">
        <f>IF(ISNUMBER('Форма 1'!Y4897),'Форма 1'!$H4897*VLOOKUP('Форма 1'!$F4897,'Придельники с 2022'!$B$4:$X$28,'Форма 1'!Y$8),"")</f>
        <v/>
      </c>
      <c r="I4897" s="103" t="str">
        <f>IF(ISNUMBER('Форма 1'!Z4897),'Форма 1'!$H4897*VLOOKUP('Форма 1'!$F4897,'Придельники с 2022'!$B$4:$X$28,'Форма 1'!Z$8),"")</f>
        <v/>
      </c>
      <c r="J4897" s="103" t="str">
        <f>IF(ISNUMBER('Форма 1'!AA4897),'Форма 1'!$H4897*VLOOKUP('Форма 1'!$F4897,'Придельники с 2022'!$B$4:$X$28,'Форма 1'!AA$8),"")</f>
        <v/>
      </c>
      <c r="K4897" s="90"/>
      <c r="L4897" s="87"/>
      <c r="M4897" s="103" t="str">
        <f>IF(ISNUMBER('Форма 1'!AD4897),'Форма 1'!$H4897*VLOOKUP('Форма 1'!$F4897,'Придельники с 2022'!$B$4:$X$28,'Форма 1'!AD$8),"")</f>
        <v/>
      </c>
      <c r="N4897" s="103">
        <f>IF(ISBLANK('Форма 1'!$AE4897),"",IF('Форма 1'!$AE4897=1,'Форма 1'!$H4897*VLOOKUP('Форма 1'!$F4897,'Придельники с 2022'!$B$4:$X$28,'Форма 1'!$AE$8,0),IF('Форма 1'!$AE4897=2,'Форма 1'!$H4897*VLOOKUP('Форма 1'!$F4897,'Придельники с 2022'!$B$4:$X$28,13,0),IF('Форма 1'!$AE4897=3,'Форма 1'!$H4897*VLOOKUP('Форма 1'!$F4897,'Придельники с 2022'!$B$4:$X$28,12,0)))))</f>
        <v>10594399.686499998</v>
      </c>
      <c r="O4897" s="103" t="str">
        <f>IF(ISNUMBER('Форма 1'!AF4897),'Форма 1'!$H4897*VLOOKUP('Форма 1'!$F4897,'Придельники с 2022'!$B$4:$X$28,'Форма 1'!AF$8),"")</f>
        <v/>
      </c>
      <c r="P4897" s="88"/>
      <c r="Q4897" s="103" t="str">
        <f>IF(ISNUMBER('Форма 1'!AH4897),'Форма 1'!$H4897*VLOOKUP('Форма 1'!$F4897,'Придельники с 2022'!$B$4:$X$28,'Форма 1'!AH$8),"")</f>
        <v/>
      </c>
      <c r="R4897" s="103" t="str">
        <f>IF(ISNUMBER('Форма 1'!AI4897),'Форма 1'!$H4897*VLOOKUP('Форма 1'!$F4897,'Придельники с 2022'!$B$4:$X$28,'Форма 1'!AI$8),"")</f>
        <v/>
      </c>
      <c r="S4897" s="103" t="str">
        <f>IF(ISNUMBER('Форма 1'!AJ4897),'Форма 1'!$H4897*VLOOKUP('Форма 1'!$F4897,'Придельники с 2022'!$B$4:$X$28,'Форма 1'!AJ$8),"")</f>
        <v/>
      </c>
      <c r="T4897" s="88"/>
    </row>
    <row r="4898" spans="1:20">
      <c r="A4898" s="188">
        <f t="shared" si="320"/>
        <v>11</v>
      </c>
      <c r="B4898" s="189" t="s">
        <v>4698</v>
      </c>
      <c r="C4898" s="99">
        <f t="shared" si="321"/>
        <v>7513760.2960000001</v>
      </c>
      <c r="D4898" s="103" t="str">
        <f>IF(ISNUMBER('Форма 1'!U4898),'Форма 1'!$H4898*VLOOKUP('Форма 1'!$F4898,'Придельники с 2022'!$B$4:$X$28,'Форма 1'!U$8),"")</f>
        <v/>
      </c>
      <c r="E4898" s="103" t="str">
        <f>IF(ISNUMBER('Форма 1'!V4898),'Форма 1'!$H4898*VLOOKUP('Форма 1'!$F4898,'Придельники с 2022'!$B$4:$X$28,'Форма 1'!V$8),"")</f>
        <v/>
      </c>
      <c r="F4898" s="103" t="str">
        <f>IF(ISNUMBER('Форма 1'!W4898),'Форма 1'!$H4898*VLOOKUP('Форма 1'!$F4898,'Придельники с 2022'!$B$4:$X$28,'Форма 1'!W$8),"")</f>
        <v/>
      </c>
      <c r="G4898" s="103" t="str">
        <f>IF(ISNUMBER('Форма 1'!X4898),'Форма 1'!$H4898*VLOOKUP('Форма 1'!$F4898,'Придельники с 2022'!$B$4:$X$28,'Форма 1'!X$8),"")</f>
        <v/>
      </c>
      <c r="H4898" s="103" t="str">
        <f>IF(ISNUMBER('Форма 1'!Y4898),'Форма 1'!$H4898*VLOOKUP('Форма 1'!$F4898,'Придельники с 2022'!$B$4:$X$28,'Форма 1'!Y$8),"")</f>
        <v/>
      </c>
      <c r="I4898" s="103" t="str">
        <f>IF(ISNUMBER('Форма 1'!Z4898),'Форма 1'!$H4898*VLOOKUP('Форма 1'!$F4898,'Придельники с 2022'!$B$4:$X$28,'Форма 1'!Z$8),"")</f>
        <v/>
      </c>
      <c r="J4898" s="103" t="str">
        <f>IF(ISNUMBER('Форма 1'!AA4898),'Форма 1'!$H4898*VLOOKUP('Форма 1'!$F4898,'Придельники с 2022'!$B$4:$X$28,'Форма 1'!AA$8),"")</f>
        <v/>
      </c>
      <c r="K4898" s="90"/>
      <c r="L4898" s="87"/>
      <c r="M4898" s="103" t="str">
        <f>IF(ISNUMBER('Форма 1'!AD4898),'Форма 1'!$H4898*VLOOKUP('Форма 1'!$F4898,'Придельники с 2022'!$B$4:$X$28,'Форма 1'!AD$8),"")</f>
        <v/>
      </c>
      <c r="N4898" s="103">
        <f>IF(ISBLANK('Форма 1'!$AE4898),"",IF('Форма 1'!$AE4898=1,'Форма 1'!$H4898*VLOOKUP('Форма 1'!$F4898,'Придельники с 2022'!$B$4:$X$28,'Форма 1'!$AE$8,0),IF('Форма 1'!$AE4898=2,'Форма 1'!$H4898*VLOOKUP('Форма 1'!$F4898,'Придельники с 2022'!$B$4:$X$28,13,0),IF('Форма 1'!$AE4898=3,'Форма 1'!$H4898*VLOOKUP('Форма 1'!$F4898,'Придельники с 2022'!$B$4:$X$28,12,0)))))</f>
        <v>7513760.2960000001</v>
      </c>
      <c r="O4898" s="103" t="str">
        <f>IF(ISNUMBER('Форма 1'!AF4898),'Форма 1'!$H4898*VLOOKUP('Форма 1'!$F4898,'Придельники с 2022'!$B$4:$X$28,'Форма 1'!AF$8),"")</f>
        <v/>
      </c>
      <c r="P4898" s="88"/>
      <c r="Q4898" s="103" t="str">
        <f>IF(ISNUMBER('Форма 1'!AH4898),'Форма 1'!$H4898*VLOOKUP('Форма 1'!$F4898,'Придельники с 2022'!$B$4:$X$28,'Форма 1'!AH$8),"")</f>
        <v/>
      </c>
      <c r="R4898" s="103" t="str">
        <f>IF(ISNUMBER('Форма 1'!AI4898),'Форма 1'!$H4898*VLOOKUP('Форма 1'!$F4898,'Придельники с 2022'!$B$4:$X$28,'Форма 1'!AI$8),"")</f>
        <v/>
      </c>
      <c r="S4898" s="103" t="str">
        <f>IF(ISNUMBER('Форма 1'!AJ4898),'Форма 1'!$H4898*VLOOKUP('Форма 1'!$F4898,'Придельники с 2022'!$B$4:$X$28,'Форма 1'!AJ$8),"")</f>
        <v/>
      </c>
      <c r="T4898" s="88"/>
    </row>
    <row r="4899" spans="1:20">
      <c r="A4899" s="188">
        <f t="shared" si="320"/>
        <v>12</v>
      </c>
      <c r="B4899" s="189" t="s">
        <v>4699</v>
      </c>
      <c r="C4899" s="99">
        <f t="shared" si="321"/>
        <v>7705531.8024999993</v>
      </c>
      <c r="D4899" s="103" t="str">
        <f>IF(ISNUMBER('Форма 1'!U4899),'Форма 1'!$H4899*VLOOKUP('Форма 1'!$F4899,'Придельники с 2022'!$B$4:$X$28,'Форма 1'!U$8),"")</f>
        <v/>
      </c>
      <c r="E4899" s="103" t="str">
        <f>IF(ISNUMBER('Форма 1'!V4899),'Форма 1'!$H4899*VLOOKUP('Форма 1'!$F4899,'Придельники с 2022'!$B$4:$X$28,'Форма 1'!V$8),"")</f>
        <v/>
      </c>
      <c r="F4899" s="103" t="str">
        <f>IF(ISNUMBER('Форма 1'!W4899),'Форма 1'!$H4899*VLOOKUP('Форма 1'!$F4899,'Придельники с 2022'!$B$4:$X$28,'Форма 1'!W$8),"")</f>
        <v/>
      </c>
      <c r="G4899" s="103" t="str">
        <f>IF(ISNUMBER('Форма 1'!X4899),'Форма 1'!$H4899*VLOOKUP('Форма 1'!$F4899,'Придельники с 2022'!$B$4:$X$28,'Форма 1'!X$8),"")</f>
        <v/>
      </c>
      <c r="H4899" s="103" t="str">
        <f>IF(ISNUMBER('Форма 1'!Y4899),'Форма 1'!$H4899*VLOOKUP('Форма 1'!$F4899,'Придельники с 2022'!$B$4:$X$28,'Форма 1'!Y$8),"")</f>
        <v/>
      </c>
      <c r="I4899" s="103" t="str">
        <f>IF(ISNUMBER('Форма 1'!Z4899),'Форма 1'!$H4899*VLOOKUP('Форма 1'!$F4899,'Придельники с 2022'!$B$4:$X$28,'Форма 1'!Z$8),"")</f>
        <v/>
      </c>
      <c r="J4899" s="103" t="str">
        <f>IF(ISNUMBER('Форма 1'!AA4899),'Форма 1'!$H4899*VLOOKUP('Форма 1'!$F4899,'Придельники с 2022'!$B$4:$X$28,'Форма 1'!AA$8),"")</f>
        <v/>
      </c>
      <c r="K4899" s="90"/>
      <c r="L4899" s="87"/>
      <c r="M4899" s="103" t="str">
        <f>IF(ISNUMBER('Форма 1'!AD4899),'Форма 1'!$H4899*VLOOKUP('Форма 1'!$F4899,'Придельники с 2022'!$B$4:$X$28,'Форма 1'!AD$8),"")</f>
        <v/>
      </c>
      <c r="N4899" s="103">
        <f>IF(ISBLANK('Форма 1'!$AE4899),"",IF('Форма 1'!$AE4899=1,'Форма 1'!$H4899*VLOOKUP('Форма 1'!$F4899,'Придельники с 2022'!$B$4:$X$28,'Форма 1'!$AE$8,0),IF('Форма 1'!$AE4899=2,'Форма 1'!$H4899*VLOOKUP('Форма 1'!$F4899,'Придельники с 2022'!$B$4:$X$28,13,0),IF('Форма 1'!$AE4899=3,'Форма 1'!$H4899*VLOOKUP('Форма 1'!$F4899,'Придельники с 2022'!$B$4:$X$28,12,0)))))</f>
        <v>7705531.8024999993</v>
      </c>
      <c r="O4899" s="103" t="str">
        <f>IF(ISNUMBER('Форма 1'!AF4899),'Форма 1'!$H4899*VLOOKUP('Форма 1'!$F4899,'Придельники с 2022'!$B$4:$X$28,'Форма 1'!AF$8),"")</f>
        <v/>
      </c>
      <c r="P4899" s="88"/>
      <c r="Q4899" s="103" t="str">
        <f>IF(ISNUMBER('Форма 1'!AH4899),'Форма 1'!$H4899*VLOOKUP('Форма 1'!$F4899,'Придельники с 2022'!$B$4:$X$28,'Форма 1'!AH$8),"")</f>
        <v/>
      </c>
      <c r="R4899" s="103" t="str">
        <f>IF(ISNUMBER('Форма 1'!AI4899),'Форма 1'!$H4899*VLOOKUP('Форма 1'!$F4899,'Придельники с 2022'!$B$4:$X$28,'Форма 1'!AI$8),"")</f>
        <v/>
      </c>
      <c r="S4899" s="103" t="str">
        <f>IF(ISNUMBER('Форма 1'!AJ4899),'Форма 1'!$H4899*VLOOKUP('Форма 1'!$F4899,'Придельники с 2022'!$B$4:$X$28,'Форма 1'!AJ$8),"")</f>
        <v/>
      </c>
      <c r="T4899" s="88"/>
    </row>
    <row r="4900" spans="1:20">
      <c r="A4900" s="188">
        <f t="shared" si="320"/>
        <v>13</v>
      </c>
      <c r="B4900" s="189" t="s">
        <v>4701</v>
      </c>
      <c r="C4900" s="99">
        <f t="shared" si="321"/>
        <v>12064298.274</v>
      </c>
      <c r="D4900" s="103" t="str">
        <f>IF(ISNUMBER('Форма 1'!U4900),'Форма 1'!$H4900*VLOOKUP('Форма 1'!$F4900,'Придельники с 2022'!$B$4:$X$28,'Форма 1'!U$8),"")</f>
        <v/>
      </c>
      <c r="E4900" s="103" t="str">
        <f>IF(ISNUMBER('Форма 1'!V4900),'Форма 1'!$H4900*VLOOKUP('Форма 1'!$F4900,'Придельники с 2022'!$B$4:$X$28,'Форма 1'!V$8),"")</f>
        <v/>
      </c>
      <c r="F4900" s="103" t="str">
        <f>IF(ISNUMBER('Форма 1'!W4900),'Форма 1'!$H4900*VLOOKUP('Форма 1'!$F4900,'Придельники с 2022'!$B$4:$X$28,'Форма 1'!W$8),"")</f>
        <v/>
      </c>
      <c r="G4900" s="103" t="str">
        <f>IF(ISNUMBER('Форма 1'!X4900),'Форма 1'!$H4900*VLOOKUP('Форма 1'!$F4900,'Придельники с 2022'!$B$4:$X$28,'Форма 1'!X$8),"")</f>
        <v/>
      </c>
      <c r="H4900" s="103" t="str">
        <f>IF(ISNUMBER('Форма 1'!Y4900),'Форма 1'!$H4900*VLOOKUP('Форма 1'!$F4900,'Придельники с 2022'!$B$4:$X$28,'Форма 1'!Y$8),"")</f>
        <v/>
      </c>
      <c r="I4900" s="103" t="str">
        <f>IF(ISNUMBER('Форма 1'!Z4900),'Форма 1'!$H4900*VLOOKUP('Форма 1'!$F4900,'Придельники с 2022'!$B$4:$X$28,'Форма 1'!Z$8),"")</f>
        <v/>
      </c>
      <c r="J4900" s="103" t="str">
        <f>IF(ISNUMBER('Форма 1'!AA4900),'Форма 1'!$H4900*VLOOKUP('Форма 1'!$F4900,'Придельники с 2022'!$B$4:$X$28,'Форма 1'!AA$8),"")</f>
        <v/>
      </c>
      <c r="K4900" s="90"/>
      <c r="L4900" s="87"/>
      <c r="M4900" s="103" t="str">
        <f>IF(ISNUMBER('Форма 1'!AD4900),'Форма 1'!$H4900*VLOOKUP('Форма 1'!$F4900,'Придельники с 2022'!$B$4:$X$28,'Форма 1'!AD$8),"")</f>
        <v/>
      </c>
      <c r="N4900" s="103">
        <f>IF(ISBLANK('Форма 1'!$AE4900),"",IF('Форма 1'!$AE4900=1,'Форма 1'!$H4900*VLOOKUP('Форма 1'!$F4900,'Придельники с 2022'!$B$4:$X$28,'Форма 1'!$AE$8,0),IF('Форма 1'!$AE4900=2,'Форма 1'!$H4900*VLOOKUP('Форма 1'!$F4900,'Придельники с 2022'!$B$4:$X$28,13,0),IF('Форма 1'!$AE4900=3,'Форма 1'!$H4900*VLOOKUP('Форма 1'!$F4900,'Придельники с 2022'!$B$4:$X$28,12,0)))))</f>
        <v>12064298.274</v>
      </c>
      <c r="O4900" s="103" t="str">
        <f>IF(ISNUMBER('Форма 1'!AF4900),'Форма 1'!$H4900*VLOOKUP('Форма 1'!$F4900,'Придельники с 2022'!$B$4:$X$28,'Форма 1'!AF$8),"")</f>
        <v/>
      </c>
      <c r="P4900" s="88"/>
      <c r="Q4900" s="103" t="str">
        <f>IF(ISNUMBER('Форма 1'!AH4900),'Форма 1'!$H4900*VLOOKUP('Форма 1'!$F4900,'Придельники с 2022'!$B$4:$X$28,'Форма 1'!AH$8),"")</f>
        <v/>
      </c>
      <c r="R4900" s="103" t="str">
        <f>IF(ISNUMBER('Форма 1'!AI4900),'Форма 1'!$H4900*VLOOKUP('Форма 1'!$F4900,'Придельники с 2022'!$B$4:$X$28,'Форма 1'!AI$8),"")</f>
        <v/>
      </c>
      <c r="S4900" s="103" t="str">
        <f>IF(ISNUMBER('Форма 1'!AJ4900),'Форма 1'!$H4900*VLOOKUP('Форма 1'!$F4900,'Придельники с 2022'!$B$4:$X$28,'Форма 1'!AJ$8),"")</f>
        <v/>
      </c>
      <c r="T4900" s="88"/>
    </row>
    <row r="4901" spans="1:20">
      <c r="A4901" s="188">
        <f t="shared" si="320"/>
        <v>14</v>
      </c>
      <c r="B4901" s="114" t="s">
        <v>4702</v>
      </c>
      <c r="C4901" s="99">
        <f t="shared" si="321"/>
        <v>5191990.6499999994</v>
      </c>
      <c r="D4901" s="103" t="str">
        <f>IF(ISNUMBER('Форма 1'!U4901),'Форма 1'!$H4901*VLOOKUP('Форма 1'!$F4901,'Придельники с 2022'!$B$4:$X$28,'Форма 1'!U$8),"")</f>
        <v/>
      </c>
      <c r="E4901" s="103" t="str">
        <f>IF(ISNUMBER('Форма 1'!V4901),'Форма 1'!$H4901*VLOOKUP('Форма 1'!$F4901,'Придельники с 2022'!$B$4:$X$28,'Форма 1'!V$8),"")</f>
        <v/>
      </c>
      <c r="F4901" s="103" t="str">
        <f>IF(ISNUMBER('Форма 1'!W4901),'Форма 1'!$H4901*VLOOKUP('Форма 1'!$F4901,'Придельники с 2022'!$B$4:$X$28,'Форма 1'!W$8),"")</f>
        <v/>
      </c>
      <c r="G4901" s="103" t="str">
        <f>IF(ISNUMBER('Форма 1'!X4901),'Форма 1'!$H4901*VLOOKUP('Форма 1'!$F4901,'Придельники с 2022'!$B$4:$X$28,'Форма 1'!X$8),"")</f>
        <v/>
      </c>
      <c r="H4901" s="103" t="str">
        <f>IF(ISNUMBER('Форма 1'!Y4901),'Форма 1'!$H4901*VLOOKUP('Форма 1'!$F4901,'Придельники с 2022'!$B$4:$X$28,'Форма 1'!Y$8),"")</f>
        <v/>
      </c>
      <c r="I4901" s="103" t="str">
        <f>IF(ISNUMBER('Форма 1'!Z4901),'Форма 1'!$H4901*VLOOKUP('Форма 1'!$F4901,'Придельники с 2022'!$B$4:$X$28,'Форма 1'!Z$8),"")</f>
        <v/>
      </c>
      <c r="J4901" s="103" t="str">
        <f>IF(ISNUMBER('Форма 1'!AA4901),'Форма 1'!$H4901*VLOOKUP('Форма 1'!$F4901,'Придельники с 2022'!$B$4:$X$28,'Форма 1'!AA$8),"")</f>
        <v/>
      </c>
      <c r="K4901" s="90"/>
      <c r="L4901" s="87"/>
      <c r="M4901" s="103" t="str">
        <f>IF(ISNUMBER('Форма 1'!AD4901),'Форма 1'!$H4901*VLOOKUP('Форма 1'!$F4901,'Придельники с 2022'!$B$4:$X$28,'Форма 1'!AD$8),"")</f>
        <v/>
      </c>
      <c r="N4901" s="103">
        <f>IF(ISBLANK('Форма 1'!$AE4901),"",IF('Форма 1'!$AE4901=1,'Форма 1'!$H4901*VLOOKUP('Форма 1'!$F4901,'Придельники с 2022'!$B$4:$X$28,'Форма 1'!$AE$8,0),IF('Форма 1'!$AE4901=2,'Форма 1'!$H4901*VLOOKUP('Форма 1'!$F4901,'Придельники с 2022'!$B$4:$X$28,13,0),IF('Форма 1'!$AE4901=3,'Форма 1'!$H4901*VLOOKUP('Форма 1'!$F4901,'Придельники с 2022'!$B$4:$X$28,12,0)))))</f>
        <v>5191990.6499999994</v>
      </c>
      <c r="O4901" s="103" t="str">
        <f>IF(ISNUMBER('Форма 1'!AF4901),'Форма 1'!$H4901*VLOOKUP('Форма 1'!$F4901,'Придельники с 2022'!$B$4:$X$28,'Форма 1'!AF$8),"")</f>
        <v/>
      </c>
      <c r="P4901" s="88"/>
      <c r="Q4901" s="103" t="str">
        <f>IF(ISNUMBER('Форма 1'!AH4901),'Форма 1'!$H4901*VLOOKUP('Форма 1'!$F4901,'Придельники с 2022'!$B$4:$X$28,'Форма 1'!AH$8),"")</f>
        <v/>
      </c>
      <c r="R4901" s="103" t="str">
        <f>IF(ISNUMBER('Форма 1'!AI4901),'Форма 1'!$H4901*VLOOKUP('Форма 1'!$F4901,'Придельники с 2022'!$B$4:$X$28,'Форма 1'!AI$8),"")</f>
        <v/>
      </c>
      <c r="S4901" s="103" t="str">
        <f>IF(ISNUMBER('Форма 1'!AJ4901),'Форма 1'!$H4901*VLOOKUP('Форма 1'!$F4901,'Придельники с 2022'!$B$4:$X$28,'Форма 1'!AJ$8),"")</f>
        <v/>
      </c>
      <c r="T4901" s="88"/>
    </row>
    <row r="4902" spans="1:20">
      <c r="A4902" s="188">
        <f t="shared" ref="A4902:A4965" si="325">A4901+1</f>
        <v>15</v>
      </c>
      <c r="B4902" s="189" t="s">
        <v>4703</v>
      </c>
      <c r="C4902" s="99">
        <f t="shared" si="321"/>
        <v>533698.62</v>
      </c>
      <c r="D4902" s="103">
        <f>IF(ISNUMBER('Форма 1'!U4902),'Форма 1'!$H4902*VLOOKUP('Форма 1'!$F4902,'Придельники с 2022'!$B$4:$X$28,'Форма 1'!U$8),"")</f>
        <v>533698.62</v>
      </c>
      <c r="E4902" s="103" t="str">
        <f>IF(ISNUMBER('Форма 1'!V4902),'Форма 1'!$H4902*VLOOKUP('Форма 1'!$F4902,'Придельники с 2022'!$B$4:$X$28,'Форма 1'!V$8),"")</f>
        <v/>
      </c>
      <c r="F4902" s="103" t="str">
        <f>IF(ISNUMBER('Форма 1'!W4902),'Форма 1'!$H4902*VLOOKUP('Форма 1'!$F4902,'Придельники с 2022'!$B$4:$X$28,'Форма 1'!W$8),"")</f>
        <v/>
      </c>
      <c r="G4902" s="103" t="str">
        <f>IF(ISNUMBER('Форма 1'!X4902),'Форма 1'!$H4902*VLOOKUP('Форма 1'!$F4902,'Придельники с 2022'!$B$4:$X$28,'Форма 1'!X$8),"")</f>
        <v/>
      </c>
      <c r="H4902" s="103" t="str">
        <f>IF(ISNUMBER('Форма 1'!Y4902),'Форма 1'!$H4902*VLOOKUP('Форма 1'!$F4902,'Придельники с 2022'!$B$4:$X$28,'Форма 1'!Y$8),"")</f>
        <v/>
      </c>
      <c r="I4902" s="103" t="str">
        <f>IF(ISNUMBER('Форма 1'!Z4902),'Форма 1'!$H4902*VLOOKUP('Форма 1'!$F4902,'Придельники с 2022'!$B$4:$X$28,'Форма 1'!Z$8),"")</f>
        <v/>
      </c>
      <c r="J4902" s="103" t="str">
        <f>IF(ISNUMBER('Форма 1'!AA4902),'Форма 1'!$H4902*VLOOKUP('Форма 1'!$F4902,'Придельники с 2022'!$B$4:$X$28,'Форма 1'!AA$8),"")</f>
        <v/>
      </c>
      <c r="K4902" s="92"/>
      <c r="L4902" s="88"/>
      <c r="M4902" s="103" t="str">
        <f>IF(ISNUMBER('Форма 1'!AD4902),'Форма 1'!$H4902*VLOOKUP('Форма 1'!$F4902,'Придельники с 2022'!$B$4:$X$28,'Форма 1'!AD$8),"")</f>
        <v/>
      </c>
      <c r="N4902" s="103" t="str">
        <f>IF(ISBLANK('Форма 1'!$AE4902),"",IF('Форма 1'!$AE4902=1,'Форма 1'!$H4902*VLOOKUP('Форма 1'!$F4902,'Придельники с 2022'!$B$4:$X$28,'Форма 1'!$AE$8,0),IF('Форма 1'!$AE4902=2,'Форма 1'!$H4902*VLOOKUP('Форма 1'!$F4902,'Придельники с 2022'!$B$4:$X$28,13,0),IF('Форма 1'!$AE4902=3,'Форма 1'!$H4902*VLOOKUP('Форма 1'!$F4902,'Придельники с 2022'!$B$4:$X$28,12,0)))))</f>
        <v/>
      </c>
      <c r="O4902" s="103" t="str">
        <f>IF(ISNUMBER('Форма 1'!AF4902),'Форма 1'!$H4902*VLOOKUP('Форма 1'!$F4902,'Придельники с 2022'!$B$4:$X$28,'Форма 1'!AF$8),"")</f>
        <v/>
      </c>
      <c r="P4902" s="88"/>
      <c r="Q4902" s="103" t="str">
        <f>IF(ISNUMBER('Форма 1'!AH4902),'Форма 1'!$H4902*VLOOKUP('Форма 1'!$F4902,'Придельники с 2022'!$B$4:$X$28,'Форма 1'!AH$8),"")</f>
        <v/>
      </c>
      <c r="R4902" s="103" t="str">
        <f>IF(ISNUMBER('Форма 1'!AI4902),'Форма 1'!$H4902*VLOOKUP('Форма 1'!$F4902,'Придельники с 2022'!$B$4:$X$28,'Форма 1'!AI$8),"")</f>
        <v/>
      </c>
      <c r="S4902" s="103" t="str">
        <f>IF(ISNUMBER('Форма 1'!AJ4902),'Форма 1'!$H4902*VLOOKUP('Форма 1'!$F4902,'Придельники с 2022'!$B$4:$X$28,'Форма 1'!AJ$8),"")</f>
        <v/>
      </c>
      <c r="T4902" s="88"/>
    </row>
    <row r="4903" spans="1:20">
      <c r="A4903" s="188">
        <f t="shared" si="325"/>
        <v>16</v>
      </c>
      <c r="B4903" s="189" t="s">
        <v>4704</v>
      </c>
      <c r="C4903" s="99">
        <f t="shared" si="321"/>
        <v>6040270.4799999995</v>
      </c>
      <c r="D4903" s="103" t="str">
        <f>IF(ISNUMBER('Форма 1'!U4903),'Форма 1'!$H4903*VLOOKUP('Форма 1'!$F4903,'Придельники с 2022'!$B$4:$X$28,'Форма 1'!U$8),"")</f>
        <v/>
      </c>
      <c r="E4903" s="103" t="str">
        <f>IF(ISNUMBER('Форма 1'!V4903),'Форма 1'!$H4903*VLOOKUP('Форма 1'!$F4903,'Придельники с 2022'!$B$4:$X$28,'Форма 1'!V$8),"")</f>
        <v/>
      </c>
      <c r="F4903" s="103" t="str">
        <f>IF(ISNUMBER('Форма 1'!W4903),'Форма 1'!$H4903*VLOOKUP('Форма 1'!$F4903,'Придельники с 2022'!$B$4:$X$28,'Форма 1'!W$8),"")</f>
        <v/>
      </c>
      <c r="G4903" s="103" t="str">
        <f>IF(ISNUMBER('Форма 1'!X4903),'Форма 1'!$H4903*VLOOKUP('Форма 1'!$F4903,'Придельники с 2022'!$B$4:$X$28,'Форма 1'!X$8),"")</f>
        <v/>
      </c>
      <c r="H4903" s="103" t="str">
        <f>IF(ISNUMBER('Форма 1'!Y4903),'Форма 1'!$H4903*VLOOKUP('Форма 1'!$F4903,'Придельники с 2022'!$B$4:$X$28,'Форма 1'!Y$8),"")</f>
        <v/>
      </c>
      <c r="I4903" s="103" t="str">
        <f>IF(ISNUMBER('Форма 1'!Z4903),'Форма 1'!$H4903*VLOOKUP('Форма 1'!$F4903,'Придельники с 2022'!$B$4:$X$28,'Форма 1'!Z$8),"")</f>
        <v/>
      </c>
      <c r="J4903" s="103" t="str">
        <f>IF(ISNUMBER('Форма 1'!AA4903),'Форма 1'!$H4903*VLOOKUP('Форма 1'!$F4903,'Придельники с 2022'!$B$4:$X$28,'Форма 1'!AA$8),"")</f>
        <v/>
      </c>
      <c r="K4903" s="92"/>
      <c r="L4903" s="88"/>
      <c r="M4903" s="103">
        <f>IF(ISNUMBER('Форма 1'!AD4903),'Форма 1'!$H4903*VLOOKUP('Форма 1'!$F4903,'Придельники с 2022'!$B$4:$X$28,'Форма 1'!AD$8),"")</f>
        <v>6040270.4799999995</v>
      </c>
      <c r="N4903" s="103" t="str">
        <f>IF(ISBLANK('Форма 1'!$AE4903),"",IF('Форма 1'!$AE4903=1,'Форма 1'!$H4903*VLOOKUP('Форма 1'!$F4903,'Придельники с 2022'!$B$4:$X$28,'Форма 1'!$AE$8,0),IF('Форма 1'!$AE4903=2,'Форма 1'!$H4903*VLOOKUP('Форма 1'!$F4903,'Придельники с 2022'!$B$4:$X$28,13,0),IF('Форма 1'!$AE4903=3,'Форма 1'!$H4903*VLOOKUP('Форма 1'!$F4903,'Придельники с 2022'!$B$4:$X$28,12,0)))))</f>
        <v/>
      </c>
      <c r="O4903" s="103" t="str">
        <f>IF(ISNUMBER('Форма 1'!AF4903),'Форма 1'!$H4903*VLOOKUP('Форма 1'!$F4903,'Придельники с 2022'!$B$4:$X$28,'Форма 1'!AF$8),"")</f>
        <v/>
      </c>
      <c r="P4903" s="88"/>
      <c r="Q4903" s="103" t="str">
        <f>IF(ISNUMBER('Форма 1'!AH4903),'Форма 1'!$H4903*VLOOKUP('Форма 1'!$F4903,'Придельники с 2022'!$B$4:$X$28,'Форма 1'!AH$8),"")</f>
        <v/>
      </c>
      <c r="R4903" s="103" t="str">
        <f>IF(ISNUMBER('Форма 1'!AI4903),'Форма 1'!$H4903*VLOOKUP('Форма 1'!$F4903,'Придельники с 2022'!$B$4:$X$28,'Форма 1'!AI$8),"")</f>
        <v/>
      </c>
      <c r="S4903" s="103" t="str">
        <f>IF(ISNUMBER('Форма 1'!AJ4903),'Форма 1'!$H4903*VLOOKUP('Форма 1'!$F4903,'Придельники с 2022'!$B$4:$X$28,'Форма 1'!AJ$8),"")</f>
        <v/>
      </c>
      <c r="T4903" s="88"/>
    </row>
    <row r="4904" spans="1:20">
      <c r="A4904" s="188">
        <f t="shared" si="325"/>
        <v>17</v>
      </c>
      <c r="B4904" s="189" t="s">
        <v>4705</v>
      </c>
      <c r="C4904" s="99">
        <f t="shared" si="321"/>
        <v>5996306.4859999996</v>
      </c>
      <c r="D4904" s="103" t="str">
        <f>IF(ISNUMBER('Форма 1'!U4904),'Форма 1'!$H4904*VLOOKUP('Форма 1'!$F4904,'Придельники с 2022'!$B$4:$X$28,'Форма 1'!U$8),"")</f>
        <v/>
      </c>
      <c r="E4904" s="103" t="str">
        <f>IF(ISNUMBER('Форма 1'!V4904),'Форма 1'!$H4904*VLOOKUP('Форма 1'!$F4904,'Придельники с 2022'!$B$4:$X$28,'Форма 1'!V$8),"")</f>
        <v/>
      </c>
      <c r="F4904" s="103" t="str">
        <f>IF(ISNUMBER('Форма 1'!W4904),'Форма 1'!$H4904*VLOOKUP('Форма 1'!$F4904,'Придельники с 2022'!$B$4:$X$28,'Форма 1'!W$8),"")</f>
        <v/>
      </c>
      <c r="G4904" s="103" t="str">
        <f>IF(ISNUMBER('Форма 1'!X4904),'Форма 1'!$H4904*VLOOKUP('Форма 1'!$F4904,'Придельники с 2022'!$B$4:$X$28,'Форма 1'!X$8),"")</f>
        <v/>
      </c>
      <c r="H4904" s="103" t="str">
        <f>IF(ISNUMBER('Форма 1'!Y4904),'Форма 1'!$H4904*VLOOKUP('Форма 1'!$F4904,'Придельники с 2022'!$B$4:$X$28,'Форма 1'!Y$8),"")</f>
        <v/>
      </c>
      <c r="I4904" s="103" t="str">
        <f>IF(ISNUMBER('Форма 1'!Z4904),'Форма 1'!$H4904*VLOOKUP('Форма 1'!$F4904,'Придельники с 2022'!$B$4:$X$28,'Форма 1'!Z$8),"")</f>
        <v/>
      </c>
      <c r="J4904" s="103" t="str">
        <f>IF(ISNUMBER('Форма 1'!AA4904),'Форма 1'!$H4904*VLOOKUP('Форма 1'!$F4904,'Придельники с 2022'!$B$4:$X$28,'Форма 1'!AA$8),"")</f>
        <v/>
      </c>
      <c r="K4904" s="92"/>
      <c r="L4904" s="88"/>
      <c r="M4904" s="103">
        <f>IF(ISNUMBER('Форма 1'!AD4904),'Форма 1'!$H4904*VLOOKUP('Форма 1'!$F4904,'Придельники с 2022'!$B$4:$X$28,'Форма 1'!AD$8),"")</f>
        <v>5996306.4859999996</v>
      </c>
      <c r="N4904" s="103" t="str">
        <f>IF(ISBLANK('Форма 1'!$AE4904),"",IF('Форма 1'!$AE4904=1,'Форма 1'!$H4904*VLOOKUP('Форма 1'!$F4904,'Придельники с 2022'!$B$4:$X$28,'Форма 1'!$AE$8,0),IF('Форма 1'!$AE4904=2,'Форма 1'!$H4904*VLOOKUP('Форма 1'!$F4904,'Придельники с 2022'!$B$4:$X$28,13,0),IF('Форма 1'!$AE4904=3,'Форма 1'!$H4904*VLOOKUP('Форма 1'!$F4904,'Придельники с 2022'!$B$4:$X$28,12,0)))))</f>
        <v/>
      </c>
      <c r="O4904" s="103" t="str">
        <f>IF(ISNUMBER('Форма 1'!AF4904),'Форма 1'!$H4904*VLOOKUP('Форма 1'!$F4904,'Придельники с 2022'!$B$4:$X$28,'Форма 1'!AF$8),"")</f>
        <v/>
      </c>
      <c r="P4904" s="88"/>
      <c r="Q4904" s="103" t="str">
        <f>IF(ISNUMBER('Форма 1'!AH4904),'Форма 1'!$H4904*VLOOKUP('Форма 1'!$F4904,'Придельники с 2022'!$B$4:$X$28,'Форма 1'!AH$8),"")</f>
        <v/>
      </c>
      <c r="R4904" s="103" t="str">
        <f>IF(ISNUMBER('Форма 1'!AI4904),'Форма 1'!$H4904*VLOOKUP('Форма 1'!$F4904,'Придельники с 2022'!$B$4:$X$28,'Форма 1'!AI$8),"")</f>
        <v/>
      </c>
      <c r="S4904" s="103" t="str">
        <f>IF(ISNUMBER('Форма 1'!AJ4904),'Форма 1'!$H4904*VLOOKUP('Форма 1'!$F4904,'Придельники с 2022'!$B$4:$X$28,'Форма 1'!AJ$8),"")</f>
        <v/>
      </c>
      <c r="T4904" s="88"/>
    </row>
    <row r="4905" spans="1:20">
      <c r="A4905" s="188">
        <f t="shared" si="325"/>
        <v>18</v>
      </c>
      <c r="B4905" s="189" t="s">
        <v>4706</v>
      </c>
      <c r="C4905" s="99">
        <f t="shared" si="321"/>
        <v>5909334.2369999988</v>
      </c>
      <c r="D4905" s="103" t="str">
        <f>IF(ISNUMBER('Форма 1'!U4905),'Форма 1'!$H4905*VLOOKUP('Форма 1'!$F4905,'Придельники с 2022'!$B$4:$X$28,'Форма 1'!U$8),"")</f>
        <v/>
      </c>
      <c r="E4905" s="103" t="str">
        <f>IF(ISNUMBER('Форма 1'!V4905),'Форма 1'!$H4905*VLOOKUP('Форма 1'!$F4905,'Придельники с 2022'!$B$4:$X$28,'Форма 1'!V$8),"")</f>
        <v/>
      </c>
      <c r="F4905" s="103" t="str">
        <f>IF(ISNUMBER('Форма 1'!W4905),'Форма 1'!$H4905*VLOOKUP('Форма 1'!$F4905,'Придельники с 2022'!$B$4:$X$28,'Форма 1'!W$8),"")</f>
        <v/>
      </c>
      <c r="G4905" s="103" t="str">
        <f>IF(ISNUMBER('Форма 1'!X4905),'Форма 1'!$H4905*VLOOKUP('Форма 1'!$F4905,'Придельники с 2022'!$B$4:$X$28,'Форма 1'!X$8),"")</f>
        <v/>
      </c>
      <c r="H4905" s="103" t="str">
        <f>IF(ISNUMBER('Форма 1'!Y4905),'Форма 1'!$H4905*VLOOKUP('Форма 1'!$F4905,'Придельники с 2022'!$B$4:$X$28,'Форма 1'!Y$8),"")</f>
        <v/>
      </c>
      <c r="I4905" s="103" t="str">
        <f>IF(ISNUMBER('Форма 1'!Z4905),'Форма 1'!$H4905*VLOOKUP('Форма 1'!$F4905,'Придельники с 2022'!$B$4:$X$28,'Форма 1'!Z$8),"")</f>
        <v/>
      </c>
      <c r="J4905" s="103" t="str">
        <f>IF(ISNUMBER('Форма 1'!AA4905),'Форма 1'!$H4905*VLOOKUP('Форма 1'!$F4905,'Придельники с 2022'!$B$4:$X$28,'Форма 1'!AA$8),"")</f>
        <v/>
      </c>
      <c r="K4905" s="92"/>
      <c r="L4905" s="88"/>
      <c r="M4905" s="103">
        <f>IF(ISNUMBER('Форма 1'!AD4905),'Форма 1'!$H4905*VLOOKUP('Форма 1'!$F4905,'Придельники с 2022'!$B$4:$X$28,'Форма 1'!AD$8),"")</f>
        <v>5909334.2369999988</v>
      </c>
      <c r="N4905" s="103" t="str">
        <f>IF(ISBLANK('Форма 1'!$AE4905),"",IF('Форма 1'!$AE4905=1,'Форма 1'!$H4905*VLOOKUP('Форма 1'!$F4905,'Придельники с 2022'!$B$4:$X$28,'Форма 1'!$AE$8,0),IF('Форма 1'!$AE4905=2,'Форма 1'!$H4905*VLOOKUP('Форма 1'!$F4905,'Придельники с 2022'!$B$4:$X$28,13,0),IF('Форма 1'!$AE4905=3,'Форма 1'!$H4905*VLOOKUP('Форма 1'!$F4905,'Придельники с 2022'!$B$4:$X$28,12,0)))))</f>
        <v/>
      </c>
      <c r="O4905" s="103" t="str">
        <f>IF(ISNUMBER('Форма 1'!AF4905),'Форма 1'!$H4905*VLOOKUP('Форма 1'!$F4905,'Придельники с 2022'!$B$4:$X$28,'Форма 1'!AF$8),"")</f>
        <v/>
      </c>
      <c r="P4905" s="88"/>
      <c r="Q4905" s="103" t="str">
        <f>IF(ISNUMBER('Форма 1'!AH4905),'Форма 1'!$H4905*VLOOKUP('Форма 1'!$F4905,'Придельники с 2022'!$B$4:$X$28,'Форма 1'!AH$8),"")</f>
        <v/>
      </c>
      <c r="R4905" s="103" t="str">
        <f>IF(ISNUMBER('Форма 1'!AI4905),'Форма 1'!$H4905*VLOOKUP('Форма 1'!$F4905,'Придельники с 2022'!$B$4:$X$28,'Форма 1'!AI$8),"")</f>
        <v/>
      </c>
      <c r="S4905" s="103" t="str">
        <f>IF(ISNUMBER('Форма 1'!AJ4905),'Форма 1'!$H4905*VLOOKUP('Форма 1'!$F4905,'Придельники с 2022'!$B$4:$X$28,'Форма 1'!AJ$8),"")</f>
        <v/>
      </c>
      <c r="T4905" s="88"/>
    </row>
    <row r="4906" spans="1:20">
      <c r="A4906" s="188">
        <f t="shared" si="325"/>
        <v>19</v>
      </c>
      <c r="B4906" s="189" t="s">
        <v>4707</v>
      </c>
      <c r="C4906" s="99">
        <f t="shared" si="321"/>
        <v>6142534.5530000003</v>
      </c>
      <c r="D4906" s="103" t="str">
        <f>IF(ISNUMBER('Форма 1'!U4906),'Форма 1'!$H4906*VLOOKUP('Форма 1'!$F4906,'Придельники с 2022'!$B$4:$X$28,'Форма 1'!U$8),"")</f>
        <v/>
      </c>
      <c r="E4906" s="103" t="str">
        <f>IF(ISNUMBER('Форма 1'!V4906),'Форма 1'!$H4906*VLOOKUP('Форма 1'!$F4906,'Придельники с 2022'!$B$4:$X$28,'Форма 1'!V$8),"")</f>
        <v/>
      </c>
      <c r="F4906" s="103" t="str">
        <f>IF(ISNUMBER('Форма 1'!W4906),'Форма 1'!$H4906*VLOOKUP('Форма 1'!$F4906,'Придельники с 2022'!$B$4:$X$28,'Форма 1'!W$8),"")</f>
        <v/>
      </c>
      <c r="G4906" s="103" t="str">
        <f>IF(ISNUMBER('Форма 1'!X4906),'Форма 1'!$H4906*VLOOKUP('Форма 1'!$F4906,'Придельники с 2022'!$B$4:$X$28,'Форма 1'!X$8),"")</f>
        <v/>
      </c>
      <c r="H4906" s="103" t="str">
        <f>IF(ISNUMBER('Форма 1'!Y4906),'Форма 1'!$H4906*VLOOKUP('Форма 1'!$F4906,'Придельники с 2022'!$B$4:$X$28,'Форма 1'!Y$8),"")</f>
        <v/>
      </c>
      <c r="I4906" s="103" t="str">
        <f>IF(ISNUMBER('Форма 1'!Z4906),'Форма 1'!$H4906*VLOOKUP('Форма 1'!$F4906,'Придельники с 2022'!$B$4:$X$28,'Форма 1'!Z$8),"")</f>
        <v/>
      </c>
      <c r="J4906" s="103" t="str">
        <f>IF(ISNUMBER('Форма 1'!AA4906),'Форма 1'!$H4906*VLOOKUP('Форма 1'!$F4906,'Придельники с 2022'!$B$4:$X$28,'Форма 1'!AA$8),"")</f>
        <v/>
      </c>
      <c r="K4906" s="92"/>
      <c r="L4906" s="88"/>
      <c r="M4906" s="103">
        <f>IF(ISNUMBER('Форма 1'!AD4906),'Форма 1'!$H4906*VLOOKUP('Форма 1'!$F4906,'Придельники с 2022'!$B$4:$X$28,'Форма 1'!AD$8),"")</f>
        <v>6142534.5530000003</v>
      </c>
      <c r="N4906" s="103" t="str">
        <f>IF(ISBLANK('Форма 1'!$AE4906),"",IF('Форма 1'!$AE4906=1,'Форма 1'!$H4906*VLOOKUP('Форма 1'!$F4906,'Придельники с 2022'!$B$4:$X$28,'Форма 1'!$AE$8,0),IF('Форма 1'!$AE4906=2,'Форма 1'!$H4906*VLOOKUP('Форма 1'!$F4906,'Придельники с 2022'!$B$4:$X$28,13,0),IF('Форма 1'!$AE4906=3,'Форма 1'!$H4906*VLOOKUP('Форма 1'!$F4906,'Придельники с 2022'!$B$4:$X$28,12,0)))))</f>
        <v/>
      </c>
      <c r="O4906" s="103" t="str">
        <f>IF(ISNUMBER('Форма 1'!AF4906),'Форма 1'!$H4906*VLOOKUP('Форма 1'!$F4906,'Придельники с 2022'!$B$4:$X$28,'Форма 1'!AF$8),"")</f>
        <v/>
      </c>
      <c r="P4906" s="88"/>
      <c r="Q4906" s="103" t="str">
        <f>IF(ISNUMBER('Форма 1'!AH4906),'Форма 1'!$H4906*VLOOKUP('Форма 1'!$F4906,'Придельники с 2022'!$B$4:$X$28,'Форма 1'!AH$8),"")</f>
        <v/>
      </c>
      <c r="R4906" s="103" t="str">
        <f>IF(ISNUMBER('Форма 1'!AI4906),'Форма 1'!$H4906*VLOOKUP('Форма 1'!$F4906,'Придельники с 2022'!$B$4:$X$28,'Форма 1'!AI$8),"")</f>
        <v/>
      </c>
      <c r="S4906" s="103" t="str">
        <f>IF(ISNUMBER('Форма 1'!AJ4906),'Форма 1'!$H4906*VLOOKUP('Форма 1'!$F4906,'Придельники с 2022'!$B$4:$X$28,'Форма 1'!AJ$8),"")</f>
        <v/>
      </c>
      <c r="T4906" s="88"/>
    </row>
    <row r="4907" spans="1:20">
      <c r="A4907" s="188">
        <f t="shared" si="325"/>
        <v>20</v>
      </c>
      <c r="B4907" s="189" t="s">
        <v>4708</v>
      </c>
      <c r="C4907" s="99">
        <f t="shared" si="321"/>
        <v>767011.83599999989</v>
      </c>
      <c r="D4907" s="103" t="str">
        <f>IF(ISNUMBER('Форма 1'!U4907),'Форма 1'!$H4907*VLOOKUP('Форма 1'!$F4907,'Придельники с 2022'!$B$4:$X$28,'Форма 1'!U$8),"")</f>
        <v/>
      </c>
      <c r="E4907" s="103" t="str">
        <f>IF(ISNUMBER('Форма 1'!V4907),'Форма 1'!$H4907*VLOOKUP('Форма 1'!$F4907,'Придельники с 2022'!$B$4:$X$28,'Форма 1'!V$8),"")</f>
        <v/>
      </c>
      <c r="F4907" s="103" t="str">
        <f>IF(ISNUMBER('Форма 1'!W4907),'Форма 1'!$H4907*VLOOKUP('Форма 1'!$F4907,'Придельники с 2022'!$B$4:$X$28,'Форма 1'!W$8),"")</f>
        <v/>
      </c>
      <c r="G4907" s="103" t="str">
        <f>IF(ISNUMBER('Форма 1'!X4907),'Форма 1'!$H4907*VLOOKUP('Форма 1'!$F4907,'Придельники с 2022'!$B$4:$X$28,'Форма 1'!X$8),"")</f>
        <v/>
      </c>
      <c r="H4907" s="103" t="str">
        <f>IF(ISNUMBER('Форма 1'!Y4907),'Форма 1'!$H4907*VLOOKUP('Форма 1'!$F4907,'Придельники с 2022'!$B$4:$X$28,'Форма 1'!Y$8),"")</f>
        <v/>
      </c>
      <c r="I4907" s="103" t="str">
        <f>IF(ISNUMBER('Форма 1'!Z4907),'Форма 1'!$H4907*VLOOKUP('Форма 1'!$F4907,'Придельники с 2022'!$B$4:$X$28,'Форма 1'!Z$8),"")</f>
        <v/>
      </c>
      <c r="J4907" s="103" t="str">
        <f>IF(ISNUMBER('Форма 1'!AA4907),'Форма 1'!$H4907*VLOOKUP('Форма 1'!$F4907,'Придельники с 2022'!$B$4:$X$28,'Форма 1'!AA$8),"")</f>
        <v/>
      </c>
      <c r="K4907" s="92"/>
      <c r="L4907" s="88"/>
      <c r="M4907" s="103" t="str">
        <f>IF(ISNUMBER('Форма 1'!AD4907),'Форма 1'!$H4907*VLOOKUP('Форма 1'!$F4907,'Придельники с 2022'!$B$4:$X$28,'Форма 1'!AD$8),"")</f>
        <v/>
      </c>
      <c r="N4907" s="103" t="str">
        <f>IF(ISBLANK('Форма 1'!$AE4907),"",IF('Форма 1'!$AE4907=1,'Форма 1'!$H4907*VLOOKUP('Форма 1'!$F4907,'Придельники с 2022'!$B$4:$X$28,'Форма 1'!$AE$8,0),IF('Форма 1'!$AE4907=2,'Форма 1'!$H4907*VLOOKUP('Форма 1'!$F4907,'Придельники с 2022'!$B$4:$X$28,13,0),IF('Форма 1'!$AE4907=3,'Форма 1'!$H4907*VLOOKUP('Форма 1'!$F4907,'Придельники с 2022'!$B$4:$X$28,12,0)))))</f>
        <v/>
      </c>
      <c r="O4907" s="103">
        <f>IF(ISNUMBER('Форма 1'!AF4907),'Форма 1'!$H4907*VLOOKUP('Форма 1'!$F4907,'Придельники с 2022'!$B$4:$X$28,'Форма 1'!AF$8),"")</f>
        <v>767011.83599999989</v>
      </c>
      <c r="P4907" s="88"/>
      <c r="Q4907" s="103" t="str">
        <f>IF(ISNUMBER('Форма 1'!AH4907),'Форма 1'!$H4907*VLOOKUP('Форма 1'!$F4907,'Придельники с 2022'!$B$4:$X$28,'Форма 1'!AH$8),"")</f>
        <v/>
      </c>
      <c r="R4907" s="103" t="str">
        <f>IF(ISNUMBER('Форма 1'!AI4907),'Форма 1'!$H4907*VLOOKUP('Форма 1'!$F4907,'Придельники с 2022'!$B$4:$X$28,'Форма 1'!AI$8),"")</f>
        <v/>
      </c>
      <c r="S4907" s="103" t="str">
        <f>IF(ISNUMBER('Форма 1'!AJ4907),'Форма 1'!$H4907*VLOOKUP('Форма 1'!$F4907,'Придельники с 2022'!$B$4:$X$28,'Форма 1'!AJ$8),"")</f>
        <v/>
      </c>
      <c r="T4907" s="88"/>
    </row>
    <row r="4908" spans="1:20">
      <c r="A4908" s="188">
        <f t="shared" si="325"/>
        <v>21</v>
      </c>
      <c r="B4908" s="189" t="s">
        <v>4709</v>
      </c>
      <c r="C4908" s="99">
        <f t="shared" si="321"/>
        <v>713922</v>
      </c>
      <c r="D4908" s="103" t="str">
        <f>IF(ISNUMBER('Форма 1'!U4908),'Форма 1'!$H4908*VLOOKUP('Форма 1'!$F4908,'Придельники с 2022'!$B$4:$X$28,'Форма 1'!U$8),"")</f>
        <v/>
      </c>
      <c r="E4908" s="103" t="str">
        <f>IF(ISNUMBER('Форма 1'!V4908),'Форма 1'!$H4908*VLOOKUP('Форма 1'!$F4908,'Придельники с 2022'!$B$4:$X$28,'Форма 1'!V$8),"")</f>
        <v/>
      </c>
      <c r="F4908" s="103" t="str">
        <f>IF(ISNUMBER('Форма 1'!W4908),'Форма 1'!$H4908*VLOOKUP('Форма 1'!$F4908,'Придельники с 2022'!$B$4:$X$28,'Форма 1'!W$8),"")</f>
        <v/>
      </c>
      <c r="G4908" s="103" t="str">
        <f>IF(ISNUMBER('Форма 1'!X4908),'Форма 1'!$H4908*VLOOKUP('Форма 1'!$F4908,'Придельники с 2022'!$B$4:$X$28,'Форма 1'!X$8),"")</f>
        <v/>
      </c>
      <c r="H4908" s="103" t="str">
        <f>IF(ISNUMBER('Форма 1'!Y4908),'Форма 1'!$H4908*VLOOKUP('Форма 1'!$F4908,'Придельники с 2022'!$B$4:$X$28,'Форма 1'!Y$8),"")</f>
        <v/>
      </c>
      <c r="I4908" s="103" t="str">
        <f>IF(ISNUMBER('Форма 1'!Z4908),'Форма 1'!$H4908*VLOOKUP('Форма 1'!$F4908,'Придельники с 2022'!$B$4:$X$28,'Форма 1'!Z$8),"")</f>
        <v/>
      </c>
      <c r="J4908" s="103" t="str">
        <f>IF(ISNUMBER('Форма 1'!AA4908),'Форма 1'!$H4908*VLOOKUP('Форма 1'!$F4908,'Придельники с 2022'!$B$4:$X$28,'Форма 1'!AA$8),"")</f>
        <v/>
      </c>
      <c r="K4908" s="92"/>
      <c r="L4908" s="88"/>
      <c r="M4908" s="103" t="str">
        <f>IF(ISNUMBER('Форма 1'!AD4908),'Форма 1'!$H4908*VLOOKUP('Форма 1'!$F4908,'Придельники с 2022'!$B$4:$X$28,'Форма 1'!AD$8),"")</f>
        <v/>
      </c>
      <c r="N4908" s="103" t="str">
        <f>IF(ISBLANK('Форма 1'!$AE4908),"",IF('Форма 1'!$AE4908=1,'Форма 1'!$H4908*VLOOKUP('Форма 1'!$F4908,'Придельники с 2022'!$B$4:$X$28,'Форма 1'!$AE$8,0),IF('Форма 1'!$AE4908=2,'Форма 1'!$H4908*VLOOKUP('Форма 1'!$F4908,'Придельники с 2022'!$B$4:$X$28,13,0),IF('Форма 1'!$AE4908=3,'Форма 1'!$H4908*VLOOKUP('Форма 1'!$F4908,'Придельники с 2022'!$B$4:$X$28,12,0)))))</f>
        <v/>
      </c>
      <c r="O4908" s="103">
        <f>IF(ISNUMBER('Форма 1'!AF4908),'Форма 1'!$H4908*VLOOKUP('Форма 1'!$F4908,'Придельники с 2022'!$B$4:$X$28,'Форма 1'!AF$8),"")</f>
        <v>713922</v>
      </c>
      <c r="P4908" s="88"/>
      <c r="Q4908" s="103" t="str">
        <f>IF(ISNUMBER('Форма 1'!AH4908),'Форма 1'!$H4908*VLOOKUP('Форма 1'!$F4908,'Придельники с 2022'!$B$4:$X$28,'Форма 1'!AH$8),"")</f>
        <v/>
      </c>
      <c r="R4908" s="103" t="str">
        <f>IF(ISNUMBER('Форма 1'!AI4908),'Форма 1'!$H4908*VLOOKUP('Форма 1'!$F4908,'Придельники с 2022'!$B$4:$X$28,'Форма 1'!AI$8),"")</f>
        <v/>
      </c>
      <c r="S4908" s="103" t="str">
        <f>IF(ISNUMBER('Форма 1'!AJ4908),'Форма 1'!$H4908*VLOOKUP('Форма 1'!$F4908,'Придельники с 2022'!$B$4:$X$28,'Форма 1'!AJ$8),"")</f>
        <v/>
      </c>
      <c r="T4908" s="88"/>
    </row>
    <row r="4909" spans="1:20">
      <c r="A4909" s="188">
        <f t="shared" si="325"/>
        <v>22</v>
      </c>
      <c r="B4909" s="189" t="s">
        <v>4710</v>
      </c>
      <c r="C4909" s="99">
        <f t="shared" si="321"/>
        <v>5623199.75</v>
      </c>
      <c r="D4909" s="103" t="str">
        <f>IF(ISNUMBER('Форма 1'!U4909),'Форма 1'!$H4909*VLOOKUP('Форма 1'!$F4909,'Придельники с 2022'!$B$4:$X$28,'Форма 1'!U$8),"")</f>
        <v/>
      </c>
      <c r="E4909" s="103" t="str">
        <f>IF(ISNUMBER('Форма 1'!V4909),'Форма 1'!$H4909*VLOOKUP('Форма 1'!$F4909,'Придельники с 2022'!$B$4:$X$28,'Форма 1'!V$8),"")</f>
        <v/>
      </c>
      <c r="F4909" s="103" t="str">
        <f>IF(ISNUMBER('Форма 1'!W4909),'Форма 1'!$H4909*VLOOKUP('Форма 1'!$F4909,'Придельники с 2022'!$B$4:$X$28,'Форма 1'!W$8),"")</f>
        <v/>
      </c>
      <c r="G4909" s="103" t="str">
        <f>IF(ISNUMBER('Форма 1'!X4909),'Форма 1'!$H4909*VLOOKUP('Форма 1'!$F4909,'Придельники с 2022'!$B$4:$X$28,'Форма 1'!X$8),"")</f>
        <v/>
      </c>
      <c r="H4909" s="103" t="str">
        <f>IF(ISNUMBER('Форма 1'!Y4909),'Форма 1'!$H4909*VLOOKUP('Форма 1'!$F4909,'Придельники с 2022'!$B$4:$X$28,'Форма 1'!Y$8),"")</f>
        <v/>
      </c>
      <c r="I4909" s="103" t="str">
        <f>IF(ISNUMBER('Форма 1'!Z4909),'Форма 1'!$H4909*VLOOKUP('Форма 1'!$F4909,'Придельники с 2022'!$B$4:$X$28,'Форма 1'!Z$8),"")</f>
        <v/>
      </c>
      <c r="J4909" s="103" t="str">
        <f>IF(ISNUMBER('Форма 1'!AA4909),'Форма 1'!$H4909*VLOOKUP('Форма 1'!$F4909,'Придельники с 2022'!$B$4:$X$28,'Форма 1'!AA$8),"")</f>
        <v/>
      </c>
      <c r="K4909" s="90"/>
      <c r="L4909" s="87"/>
      <c r="M4909" s="103" t="str">
        <f>IF(ISNUMBER('Форма 1'!AD4909),'Форма 1'!$H4909*VLOOKUP('Форма 1'!$F4909,'Придельники с 2022'!$B$4:$X$28,'Форма 1'!AD$8),"")</f>
        <v/>
      </c>
      <c r="N4909" s="103">
        <f>IF(ISBLANK('Форма 1'!$AE4909),"",IF('Форма 1'!$AE4909=1,'Форма 1'!$H4909*VLOOKUP('Форма 1'!$F4909,'Придельники с 2022'!$B$4:$X$28,'Форма 1'!$AE$8,0),IF('Форма 1'!$AE4909=2,'Форма 1'!$H4909*VLOOKUP('Форма 1'!$F4909,'Придельники с 2022'!$B$4:$X$28,13,0),IF('Форма 1'!$AE4909=3,'Форма 1'!$H4909*VLOOKUP('Форма 1'!$F4909,'Придельники с 2022'!$B$4:$X$28,12,0)))))</f>
        <v>5623199.75</v>
      </c>
      <c r="O4909" s="103" t="str">
        <f>IF(ISNUMBER('Форма 1'!AF4909),'Форма 1'!$H4909*VLOOKUP('Форма 1'!$F4909,'Придельники с 2022'!$B$4:$X$28,'Форма 1'!AF$8),"")</f>
        <v/>
      </c>
      <c r="P4909" s="88"/>
      <c r="Q4909" s="103" t="str">
        <f>IF(ISNUMBER('Форма 1'!AH4909),'Форма 1'!$H4909*VLOOKUP('Форма 1'!$F4909,'Придельники с 2022'!$B$4:$X$28,'Форма 1'!AH$8),"")</f>
        <v/>
      </c>
      <c r="R4909" s="103" t="str">
        <f>IF(ISNUMBER('Форма 1'!AI4909),'Форма 1'!$H4909*VLOOKUP('Форма 1'!$F4909,'Придельники с 2022'!$B$4:$X$28,'Форма 1'!AI$8),"")</f>
        <v/>
      </c>
      <c r="S4909" s="103" t="str">
        <f>IF(ISNUMBER('Форма 1'!AJ4909),'Форма 1'!$H4909*VLOOKUP('Форма 1'!$F4909,'Придельники с 2022'!$B$4:$X$28,'Форма 1'!AJ$8),"")</f>
        <v/>
      </c>
      <c r="T4909" s="88"/>
    </row>
    <row r="4910" spans="1:20">
      <c r="A4910" s="188">
        <f t="shared" si="325"/>
        <v>23</v>
      </c>
      <c r="B4910" s="189" t="s">
        <v>4711</v>
      </c>
      <c r="C4910" s="99">
        <f t="shared" si="321"/>
        <v>5411091.4900000002</v>
      </c>
      <c r="D4910" s="103" t="str">
        <f>IF(ISNUMBER('Форма 1'!U4910),'Форма 1'!$H4910*VLOOKUP('Форма 1'!$F4910,'Придельники с 2022'!$B$4:$X$28,'Форма 1'!U$8),"")</f>
        <v/>
      </c>
      <c r="E4910" s="103" t="str">
        <f>IF(ISNUMBER('Форма 1'!V4910),'Форма 1'!$H4910*VLOOKUP('Форма 1'!$F4910,'Придельники с 2022'!$B$4:$X$28,'Форма 1'!V$8),"")</f>
        <v/>
      </c>
      <c r="F4910" s="103" t="str">
        <f>IF(ISNUMBER('Форма 1'!W4910),'Форма 1'!$H4910*VLOOKUP('Форма 1'!$F4910,'Придельники с 2022'!$B$4:$X$28,'Форма 1'!W$8),"")</f>
        <v/>
      </c>
      <c r="G4910" s="103" t="str">
        <f>IF(ISNUMBER('Форма 1'!X4910),'Форма 1'!$H4910*VLOOKUP('Форма 1'!$F4910,'Придельники с 2022'!$B$4:$X$28,'Форма 1'!X$8),"")</f>
        <v/>
      </c>
      <c r="H4910" s="103" t="str">
        <f>IF(ISNUMBER('Форма 1'!Y4910),'Форма 1'!$H4910*VLOOKUP('Форма 1'!$F4910,'Придельники с 2022'!$B$4:$X$28,'Форма 1'!Y$8),"")</f>
        <v/>
      </c>
      <c r="I4910" s="103" t="str">
        <f>IF(ISNUMBER('Форма 1'!Z4910),'Форма 1'!$H4910*VLOOKUP('Форма 1'!$F4910,'Придельники с 2022'!$B$4:$X$28,'Форма 1'!Z$8),"")</f>
        <v/>
      </c>
      <c r="J4910" s="103" t="str">
        <f>IF(ISNUMBER('Форма 1'!AA4910),'Форма 1'!$H4910*VLOOKUP('Форма 1'!$F4910,'Придельники с 2022'!$B$4:$X$28,'Форма 1'!AA$8),"")</f>
        <v/>
      </c>
      <c r="K4910" s="90"/>
      <c r="L4910" s="87"/>
      <c r="M4910" s="103" t="str">
        <f>IF(ISNUMBER('Форма 1'!AD4910),'Форма 1'!$H4910*VLOOKUP('Форма 1'!$F4910,'Придельники с 2022'!$B$4:$X$28,'Форма 1'!AD$8),"")</f>
        <v/>
      </c>
      <c r="N4910" s="103">
        <f>IF(ISBLANK('Форма 1'!$AE4910),"",IF('Форма 1'!$AE4910=1,'Форма 1'!$H4910*VLOOKUP('Форма 1'!$F4910,'Придельники с 2022'!$B$4:$X$28,'Форма 1'!$AE$8,0),IF('Форма 1'!$AE4910=2,'Форма 1'!$H4910*VLOOKUP('Форма 1'!$F4910,'Придельники с 2022'!$B$4:$X$28,13,0),IF('Форма 1'!$AE4910=3,'Форма 1'!$H4910*VLOOKUP('Форма 1'!$F4910,'Придельники с 2022'!$B$4:$X$28,12,0)))))</f>
        <v>5411091.4900000002</v>
      </c>
      <c r="O4910" s="103" t="str">
        <f>IF(ISNUMBER('Форма 1'!AF4910),'Форма 1'!$H4910*VLOOKUP('Форма 1'!$F4910,'Придельники с 2022'!$B$4:$X$28,'Форма 1'!AF$8),"")</f>
        <v/>
      </c>
      <c r="P4910" s="88"/>
      <c r="Q4910" s="103" t="str">
        <f>IF(ISNUMBER('Форма 1'!AH4910),'Форма 1'!$H4910*VLOOKUP('Форма 1'!$F4910,'Придельники с 2022'!$B$4:$X$28,'Форма 1'!AH$8),"")</f>
        <v/>
      </c>
      <c r="R4910" s="103" t="str">
        <f>IF(ISNUMBER('Форма 1'!AI4910),'Форма 1'!$H4910*VLOOKUP('Форма 1'!$F4910,'Придельники с 2022'!$B$4:$X$28,'Форма 1'!AI$8),"")</f>
        <v/>
      </c>
      <c r="S4910" s="103" t="str">
        <f>IF(ISNUMBER('Форма 1'!AJ4910),'Форма 1'!$H4910*VLOOKUP('Форма 1'!$F4910,'Придельники с 2022'!$B$4:$X$28,'Форма 1'!AJ$8),"")</f>
        <v/>
      </c>
      <c r="T4910" s="88"/>
    </row>
    <row r="4911" spans="1:20">
      <c r="A4911" s="188">
        <f t="shared" si="325"/>
        <v>24</v>
      </c>
      <c r="B4911" s="112" t="s">
        <v>4712</v>
      </c>
      <c r="C4911" s="99">
        <f t="shared" si="321"/>
        <v>2496933.7749999999</v>
      </c>
      <c r="D4911" s="103" t="str">
        <f>IF(ISNUMBER('Форма 1'!U4911),'Форма 1'!$H4911*VLOOKUP('Форма 1'!$F4911,'Придельники с 2022'!$B$4:$X$28,'Форма 1'!U$8),"")</f>
        <v/>
      </c>
      <c r="E4911" s="103" t="str">
        <f>IF(ISNUMBER('Форма 1'!V4911),'Форма 1'!$H4911*VLOOKUP('Форма 1'!$F4911,'Придельники с 2022'!$B$4:$X$28,'Форма 1'!V$8),"")</f>
        <v/>
      </c>
      <c r="F4911" s="103" t="str">
        <f>IF(ISNUMBER('Форма 1'!W4911),'Форма 1'!$H4911*VLOOKUP('Форма 1'!$F4911,'Придельники с 2022'!$B$4:$X$28,'Форма 1'!W$8),"")</f>
        <v/>
      </c>
      <c r="G4911" s="103" t="str">
        <f>IF(ISNUMBER('Форма 1'!X4911),'Форма 1'!$H4911*VLOOKUP('Форма 1'!$F4911,'Придельники с 2022'!$B$4:$X$28,'Форма 1'!X$8),"")</f>
        <v/>
      </c>
      <c r="H4911" s="103" t="str">
        <f>IF(ISNUMBER('Форма 1'!Y4911),'Форма 1'!$H4911*VLOOKUP('Форма 1'!$F4911,'Придельники с 2022'!$B$4:$X$28,'Форма 1'!Y$8),"")</f>
        <v/>
      </c>
      <c r="I4911" s="103" t="str">
        <f>IF(ISNUMBER('Форма 1'!Z4911),'Форма 1'!$H4911*VLOOKUP('Форма 1'!$F4911,'Придельники с 2022'!$B$4:$X$28,'Форма 1'!Z$8),"")</f>
        <v/>
      </c>
      <c r="J4911" s="103" t="str">
        <f>IF(ISNUMBER('Форма 1'!AA4911),'Форма 1'!$H4911*VLOOKUP('Форма 1'!$F4911,'Придельники с 2022'!$B$4:$X$28,'Форма 1'!AA$8),"")</f>
        <v/>
      </c>
      <c r="K4911" s="90"/>
      <c r="L4911" s="87"/>
      <c r="M4911" s="103" t="str">
        <f>IF(ISNUMBER('Форма 1'!AD4911),'Форма 1'!$H4911*VLOOKUP('Форма 1'!$F4911,'Придельники с 2022'!$B$4:$X$28,'Форма 1'!AD$8),"")</f>
        <v/>
      </c>
      <c r="N4911" s="103">
        <f>IF(ISBLANK('Форма 1'!$AE4911),"",IF('Форма 1'!$AE4911=1,'Форма 1'!$H4911*VLOOKUP('Форма 1'!$F4911,'Придельники с 2022'!$B$4:$X$28,'Форма 1'!$AE$8,0),IF('Форма 1'!$AE4911=2,'Форма 1'!$H4911*VLOOKUP('Форма 1'!$F4911,'Придельники с 2022'!$B$4:$X$28,13,0),IF('Форма 1'!$AE4911=3,'Форма 1'!$H4911*VLOOKUP('Форма 1'!$F4911,'Придельники с 2022'!$B$4:$X$28,12,0)))))</f>
        <v>2496933.7749999999</v>
      </c>
      <c r="O4911" s="103" t="str">
        <f>IF(ISNUMBER('Форма 1'!AF4911),'Форма 1'!$H4911*VLOOKUP('Форма 1'!$F4911,'Придельники с 2022'!$B$4:$X$28,'Форма 1'!AF$8),"")</f>
        <v/>
      </c>
      <c r="P4911" s="88"/>
      <c r="Q4911" s="103" t="str">
        <f>IF(ISNUMBER('Форма 1'!AH4911),'Форма 1'!$H4911*VLOOKUP('Форма 1'!$F4911,'Придельники с 2022'!$B$4:$X$28,'Форма 1'!AH$8),"")</f>
        <v/>
      </c>
      <c r="R4911" s="103" t="str">
        <f>IF(ISNUMBER('Форма 1'!AI4911),'Форма 1'!$H4911*VLOOKUP('Форма 1'!$F4911,'Придельники с 2022'!$B$4:$X$28,'Форма 1'!AI$8),"")</f>
        <v/>
      </c>
      <c r="S4911" s="103" t="str">
        <f>IF(ISNUMBER('Форма 1'!AJ4911),'Форма 1'!$H4911*VLOOKUP('Форма 1'!$F4911,'Придельники с 2022'!$B$4:$X$28,'Форма 1'!AJ$8),"")</f>
        <v/>
      </c>
      <c r="T4911" s="88"/>
    </row>
    <row r="4912" spans="1:20">
      <c r="A4912" s="188">
        <f t="shared" si="325"/>
        <v>25</v>
      </c>
      <c r="B4912" s="189" t="s">
        <v>4713</v>
      </c>
      <c r="C4912" s="99">
        <f t="shared" si="321"/>
        <v>766103.20799999998</v>
      </c>
      <c r="D4912" s="103" t="str">
        <f>IF(ISNUMBER('Форма 1'!U4912),'Форма 1'!$H4912*VLOOKUP('Форма 1'!$F4912,'Придельники с 2022'!$B$4:$X$28,'Форма 1'!U$8),"")</f>
        <v/>
      </c>
      <c r="E4912" s="103" t="str">
        <f>IF(ISNUMBER('Форма 1'!V4912),'Форма 1'!$H4912*VLOOKUP('Форма 1'!$F4912,'Придельники с 2022'!$B$4:$X$28,'Форма 1'!V$8),"")</f>
        <v/>
      </c>
      <c r="F4912" s="103" t="str">
        <f>IF(ISNUMBER('Форма 1'!W4912),'Форма 1'!$H4912*VLOOKUP('Форма 1'!$F4912,'Придельники с 2022'!$B$4:$X$28,'Форма 1'!W$8),"")</f>
        <v/>
      </c>
      <c r="G4912" s="103" t="str">
        <f>IF(ISNUMBER('Форма 1'!X4912),'Форма 1'!$H4912*VLOOKUP('Форма 1'!$F4912,'Придельники с 2022'!$B$4:$X$28,'Форма 1'!X$8),"")</f>
        <v/>
      </c>
      <c r="H4912" s="103" t="str">
        <f>IF(ISNUMBER('Форма 1'!Y4912),'Форма 1'!$H4912*VLOOKUP('Форма 1'!$F4912,'Придельники с 2022'!$B$4:$X$28,'Форма 1'!Y$8),"")</f>
        <v/>
      </c>
      <c r="I4912" s="103" t="str">
        <f>IF(ISNUMBER('Форма 1'!Z4912),'Форма 1'!$H4912*VLOOKUP('Форма 1'!$F4912,'Придельники с 2022'!$B$4:$X$28,'Форма 1'!Z$8),"")</f>
        <v/>
      </c>
      <c r="J4912" s="103" t="str">
        <f>IF(ISNUMBER('Форма 1'!AA4912),'Форма 1'!$H4912*VLOOKUP('Форма 1'!$F4912,'Придельники с 2022'!$B$4:$X$28,'Форма 1'!AA$8),"")</f>
        <v/>
      </c>
      <c r="K4912" s="92"/>
      <c r="L4912" s="88"/>
      <c r="M4912" s="103" t="str">
        <f>IF(ISNUMBER('Форма 1'!AD4912),'Форма 1'!$H4912*VLOOKUP('Форма 1'!$F4912,'Придельники с 2022'!$B$4:$X$28,'Форма 1'!AD$8),"")</f>
        <v/>
      </c>
      <c r="N4912" s="103" t="str">
        <f>IF(ISBLANK('Форма 1'!$AE4912),"",IF('Форма 1'!$AE4912=1,'Форма 1'!$H4912*VLOOKUP('Форма 1'!$F4912,'Придельники с 2022'!$B$4:$X$28,'Форма 1'!$AE$8,0),IF('Форма 1'!$AE4912=2,'Форма 1'!$H4912*VLOOKUP('Форма 1'!$F4912,'Придельники с 2022'!$B$4:$X$28,13,0),IF('Форма 1'!$AE4912=3,'Форма 1'!$H4912*VLOOKUP('Форма 1'!$F4912,'Придельники с 2022'!$B$4:$X$28,12,0)))))</f>
        <v/>
      </c>
      <c r="O4912" s="103">
        <f>IF(ISNUMBER('Форма 1'!AF4912),'Форма 1'!$H4912*VLOOKUP('Форма 1'!$F4912,'Придельники с 2022'!$B$4:$X$28,'Форма 1'!AF$8),"")</f>
        <v>766103.20799999998</v>
      </c>
      <c r="P4912" s="88"/>
      <c r="Q4912" s="103" t="str">
        <f>IF(ISNUMBER('Форма 1'!AH4912),'Форма 1'!$H4912*VLOOKUP('Форма 1'!$F4912,'Придельники с 2022'!$B$4:$X$28,'Форма 1'!AH$8),"")</f>
        <v/>
      </c>
      <c r="R4912" s="103" t="str">
        <f>IF(ISNUMBER('Форма 1'!AI4912),'Форма 1'!$H4912*VLOOKUP('Форма 1'!$F4912,'Придельники с 2022'!$B$4:$X$28,'Форма 1'!AI$8),"")</f>
        <v/>
      </c>
      <c r="S4912" s="103" t="str">
        <f>IF(ISNUMBER('Форма 1'!AJ4912),'Форма 1'!$H4912*VLOOKUP('Форма 1'!$F4912,'Придельники с 2022'!$B$4:$X$28,'Форма 1'!AJ$8),"")</f>
        <v/>
      </c>
      <c r="T4912" s="88"/>
    </row>
    <row r="4913" spans="1:20">
      <c r="A4913" s="188">
        <f t="shared" si="325"/>
        <v>26</v>
      </c>
      <c r="B4913" s="189" t="s">
        <v>4714</v>
      </c>
      <c r="C4913" s="99">
        <f t="shared" si="321"/>
        <v>760391.83199999994</v>
      </c>
      <c r="D4913" s="103" t="str">
        <f>IF(ISNUMBER('Форма 1'!U4913),'Форма 1'!$H4913*VLOOKUP('Форма 1'!$F4913,'Придельники с 2022'!$B$4:$X$28,'Форма 1'!U$8),"")</f>
        <v/>
      </c>
      <c r="E4913" s="103" t="str">
        <f>IF(ISNUMBER('Форма 1'!V4913),'Форма 1'!$H4913*VLOOKUP('Форма 1'!$F4913,'Придельники с 2022'!$B$4:$X$28,'Форма 1'!V$8),"")</f>
        <v/>
      </c>
      <c r="F4913" s="103" t="str">
        <f>IF(ISNUMBER('Форма 1'!W4913),'Форма 1'!$H4913*VLOOKUP('Форма 1'!$F4913,'Придельники с 2022'!$B$4:$X$28,'Форма 1'!W$8),"")</f>
        <v/>
      </c>
      <c r="G4913" s="103" t="str">
        <f>IF(ISNUMBER('Форма 1'!X4913),'Форма 1'!$H4913*VLOOKUP('Форма 1'!$F4913,'Придельники с 2022'!$B$4:$X$28,'Форма 1'!X$8),"")</f>
        <v/>
      </c>
      <c r="H4913" s="103" t="str">
        <f>IF(ISNUMBER('Форма 1'!Y4913),'Форма 1'!$H4913*VLOOKUP('Форма 1'!$F4913,'Придельники с 2022'!$B$4:$X$28,'Форма 1'!Y$8),"")</f>
        <v/>
      </c>
      <c r="I4913" s="103" t="str">
        <f>IF(ISNUMBER('Форма 1'!Z4913),'Форма 1'!$H4913*VLOOKUP('Форма 1'!$F4913,'Придельники с 2022'!$B$4:$X$28,'Форма 1'!Z$8),"")</f>
        <v/>
      </c>
      <c r="J4913" s="103" t="str">
        <f>IF(ISNUMBER('Форма 1'!AA4913),'Форма 1'!$H4913*VLOOKUP('Форма 1'!$F4913,'Придельники с 2022'!$B$4:$X$28,'Форма 1'!AA$8),"")</f>
        <v/>
      </c>
      <c r="K4913" s="92"/>
      <c r="L4913" s="88"/>
      <c r="M4913" s="103" t="str">
        <f>IF(ISNUMBER('Форма 1'!AD4913),'Форма 1'!$H4913*VLOOKUP('Форма 1'!$F4913,'Придельники с 2022'!$B$4:$X$28,'Форма 1'!AD$8),"")</f>
        <v/>
      </c>
      <c r="N4913" s="103" t="str">
        <f>IF(ISBLANK('Форма 1'!$AE4913),"",IF('Форма 1'!$AE4913=1,'Форма 1'!$H4913*VLOOKUP('Форма 1'!$F4913,'Придельники с 2022'!$B$4:$X$28,'Форма 1'!$AE$8,0),IF('Форма 1'!$AE4913=2,'Форма 1'!$H4913*VLOOKUP('Форма 1'!$F4913,'Придельники с 2022'!$B$4:$X$28,13,0),IF('Форма 1'!$AE4913=3,'Форма 1'!$H4913*VLOOKUP('Форма 1'!$F4913,'Придельники с 2022'!$B$4:$X$28,12,0)))))</f>
        <v/>
      </c>
      <c r="O4913" s="103">
        <f>IF(ISNUMBER('Форма 1'!AF4913),'Форма 1'!$H4913*VLOOKUP('Форма 1'!$F4913,'Придельники с 2022'!$B$4:$X$28,'Форма 1'!AF$8),"")</f>
        <v>760391.83199999994</v>
      </c>
      <c r="P4913" s="88"/>
      <c r="Q4913" s="103" t="str">
        <f>IF(ISNUMBER('Форма 1'!AH4913),'Форма 1'!$H4913*VLOOKUP('Форма 1'!$F4913,'Придельники с 2022'!$B$4:$X$28,'Форма 1'!AH$8),"")</f>
        <v/>
      </c>
      <c r="R4913" s="103" t="str">
        <f>IF(ISNUMBER('Форма 1'!AI4913),'Форма 1'!$H4913*VLOOKUP('Форма 1'!$F4913,'Придельники с 2022'!$B$4:$X$28,'Форма 1'!AI$8),"")</f>
        <v/>
      </c>
      <c r="S4913" s="103" t="str">
        <f>IF(ISNUMBER('Форма 1'!AJ4913),'Форма 1'!$H4913*VLOOKUP('Форма 1'!$F4913,'Придельники с 2022'!$B$4:$X$28,'Форма 1'!AJ$8),"")</f>
        <v/>
      </c>
      <c r="T4913" s="88"/>
    </row>
    <row r="4914" spans="1:20">
      <c r="A4914" s="188">
        <f t="shared" si="325"/>
        <v>27</v>
      </c>
      <c r="B4914" s="112" t="s">
        <v>4715</v>
      </c>
      <c r="C4914" s="99">
        <f t="shared" si="321"/>
        <v>3773662.34</v>
      </c>
      <c r="D4914" s="103" t="str">
        <f>IF(ISNUMBER('Форма 1'!U4914),'Форма 1'!$H4914*VLOOKUP('Форма 1'!$F4914,'Придельники с 2022'!$B$4:$X$28,'Форма 1'!U$8),"")</f>
        <v/>
      </c>
      <c r="E4914" s="103" t="str">
        <f>IF(ISNUMBER('Форма 1'!V4914),'Форма 1'!$H4914*VLOOKUP('Форма 1'!$F4914,'Придельники с 2022'!$B$4:$X$28,'Форма 1'!V$8),"")</f>
        <v/>
      </c>
      <c r="F4914" s="103" t="str">
        <f>IF(ISNUMBER('Форма 1'!W4914),'Форма 1'!$H4914*VLOOKUP('Форма 1'!$F4914,'Придельники с 2022'!$B$4:$X$28,'Форма 1'!W$8),"")</f>
        <v/>
      </c>
      <c r="G4914" s="103" t="str">
        <f>IF(ISNUMBER('Форма 1'!X4914),'Форма 1'!$H4914*VLOOKUP('Форма 1'!$F4914,'Придельники с 2022'!$B$4:$X$28,'Форма 1'!X$8),"")</f>
        <v/>
      </c>
      <c r="H4914" s="103" t="str">
        <f>IF(ISNUMBER('Форма 1'!Y4914),'Форма 1'!$H4914*VLOOKUP('Форма 1'!$F4914,'Придельники с 2022'!$B$4:$X$28,'Форма 1'!Y$8),"")</f>
        <v/>
      </c>
      <c r="I4914" s="103" t="str">
        <f>IF(ISNUMBER('Форма 1'!Z4914),'Форма 1'!$H4914*VLOOKUP('Форма 1'!$F4914,'Придельники с 2022'!$B$4:$X$28,'Форма 1'!Z$8),"")</f>
        <v/>
      </c>
      <c r="J4914" s="103" t="str">
        <f>IF(ISNUMBER('Форма 1'!AA4914),'Форма 1'!$H4914*VLOOKUP('Форма 1'!$F4914,'Придельники с 2022'!$B$4:$X$28,'Форма 1'!AA$8),"")</f>
        <v/>
      </c>
      <c r="K4914" s="90"/>
      <c r="L4914" s="87"/>
      <c r="M4914" s="103" t="str">
        <f>IF(ISNUMBER('Форма 1'!AD4914),'Форма 1'!$H4914*VLOOKUP('Форма 1'!$F4914,'Придельники с 2022'!$B$4:$X$28,'Форма 1'!AD$8),"")</f>
        <v/>
      </c>
      <c r="N4914" s="103">
        <f>IF(ISBLANK('Форма 1'!$AE4914),"",IF('Форма 1'!$AE4914=1,'Форма 1'!$H4914*VLOOKUP('Форма 1'!$F4914,'Придельники с 2022'!$B$4:$X$28,'Форма 1'!$AE$8,0),IF('Форма 1'!$AE4914=2,'Форма 1'!$H4914*VLOOKUP('Форма 1'!$F4914,'Придельники с 2022'!$B$4:$X$28,13,0),IF('Форма 1'!$AE4914=3,'Форма 1'!$H4914*VLOOKUP('Форма 1'!$F4914,'Придельники с 2022'!$B$4:$X$28,12,0)))))</f>
        <v>3773662.34</v>
      </c>
      <c r="O4914" s="103" t="str">
        <f>IF(ISNUMBER('Форма 1'!AF4914),'Форма 1'!$H4914*VLOOKUP('Форма 1'!$F4914,'Придельники с 2022'!$B$4:$X$28,'Форма 1'!AF$8),"")</f>
        <v/>
      </c>
      <c r="P4914" s="88"/>
      <c r="Q4914" s="103" t="str">
        <f>IF(ISNUMBER('Форма 1'!AH4914),'Форма 1'!$H4914*VLOOKUP('Форма 1'!$F4914,'Придельники с 2022'!$B$4:$X$28,'Форма 1'!AH$8),"")</f>
        <v/>
      </c>
      <c r="R4914" s="103" t="str">
        <f>IF(ISNUMBER('Форма 1'!AI4914),'Форма 1'!$H4914*VLOOKUP('Форма 1'!$F4914,'Придельники с 2022'!$B$4:$X$28,'Форма 1'!AI$8),"")</f>
        <v/>
      </c>
      <c r="S4914" s="103" t="str">
        <f>IF(ISNUMBER('Форма 1'!AJ4914),'Форма 1'!$H4914*VLOOKUP('Форма 1'!$F4914,'Придельники с 2022'!$B$4:$X$28,'Форма 1'!AJ$8),"")</f>
        <v/>
      </c>
      <c r="T4914" s="88"/>
    </row>
    <row r="4915" spans="1:20">
      <c r="A4915" s="188">
        <f t="shared" si="325"/>
        <v>28</v>
      </c>
      <c r="B4915" s="189" t="s">
        <v>4716</v>
      </c>
      <c r="C4915" s="99">
        <f t="shared" si="321"/>
        <v>5135472.3687000005</v>
      </c>
      <c r="D4915" s="103" t="str">
        <f>IF(ISNUMBER('Форма 1'!U4915),'Форма 1'!$H4915*VLOOKUP('Форма 1'!$F4915,'Придельники с 2022'!$B$4:$X$28,'Форма 1'!U$8),"")</f>
        <v/>
      </c>
      <c r="E4915" s="103" t="str">
        <f>IF(ISNUMBER('Форма 1'!V4915),'Форма 1'!$H4915*VLOOKUP('Форма 1'!$F4915,'Придельники с 2022'!$B$4:$X$28,'Форма 1'!V$8),"")</f>
        <v/>
      </c>
      <c r="F4915" s="103" t="str">
        <f>IF(ISNUMBER('Форма 1'!W4915),'Форма 1'!$H4915*VLOOKUP('Форма 1'!$F4915,'Придельники с 2022'!$B$4:$X$28,'Форма 1'!W$8),"")</f>
        <v/>
      </c>
      <c r="G4915" s="103" t="str">
        <f>IF(ISNUMBER('Форма 1'!X4915),'Форма 1'!$H4915*VLOOKUP('Форма 1'!$F4915,'Придельники с 2022'!$B$4:$X$28,'Форма 1'!X$8),"")</f>
        <v/>
      </c>
      <c r="H4915" s="103" t="str">
        <f>IF(ISNUMBER('Форма 1'!Y4915),'Форма 1'!$H4915*VLOOKUP('Форма 1'!$F4915,'Придельники с 2022'!$B$4:$X$28,'Форма 1'!Y$8),"")</f>
        <v/>
      </c>
      <c r="I4915" s="103" t="str">
        <f>IF(ISNUMBER('Форма 1'!Z4915),'Форма 1'!$H4915*VLOOKUP('Форма 1'!$F4915,'Придельники с 2022'!$B$4:$X$28,'Форма 1'!Z$8),"")</f>
        <v/>
      </c>
      <c r="J4915" s="103" t="str">
        <f>IF(ISNUMBER('Форма 1'!AA4915),'Форма 1'!$H4915*VLOOKUP('Форма 1'!$F4915,'Придельники с 2022'!$B$4:$X$28,'Форма 1'!AA$8),"")</f>
        <v/>
      </c>
      <c r="K4915" s="92"/>
      <c r="L4915" s="88"/>
      <c r="M4915" s="103">
        <f>IF(ISNUMBER('Форма 1'!AD4915),'Форма 1'!$H4915*VLOOKUP('Форма 1'!$F4915,'Придельники с 2022'!$B$4:$X$28,'Форма 1'!AD$8),"")</f>
        <v>5135472.3687000005</v>
      </c>
      <c r="N4915" s="103" t="str">
        <f>IF(ISBLANK('Форма 1'!$AE4915),"",IF('Форма 1'!$AE4915=1,'Форма 1'!$H4915*VLOOKUP('Форма 1'!$F4915,'Придельники с 2022'!$B$4:$X$28,'Форма 1'!$AE$8,0),IF('Форма 1'!$AE4915=2,'Форма 1'!$H4915*VLOOKUP('Форма 1'!$F4915,'Придельники с 2022'!$B$4:$X$28,13,0),IF('Форма 1'!$AE4915=3,'Форма 1'!$H4915*VLOOKUP('Форма 1'!$F4915,'Придельники с 2022'!$B$4:$X$28,12,0)))))</f>
        <v/>
      </c>
      <c r="O4915" s="103" t="str">
        <f>IF(ISNUMBER('Форма 1'!AF4915),'Форма 1'!$H4915*VLOOKUP('Форма 1'!$F4915,'Придельники с 2022'!$B$4:$X$28,'Форма 1'!AF$8),"")</f>
        <v/>
      </c>
      <c r="P4915" s="88"/>
      <c r="Q4915" s="103" t="str">
        <f>IF(ISNUMBER('Форма 1'!AH4915),'Форма 1'!$H4915*VLOOKUP('Форма 1'!$F4915,'Придельники с 2022'!$B$4:$X$28,'Форма 1'!AH$8),"")</f>
        <v/>
      </c>
      <c r="R4915" s="103" t="str">
        <f>IF(ISNUMBER('Форма 1'!AI4915),'Форма 1'!$H4915*VLOOKUP('Форма 1'!$F4915,'Придельники с 2022'!$B$4:$X$28,'Форма 1'!AI$8),"")</f>
        <v/>
      </c>
      <c r="S4915" s="103" t="str">
        <f>IF(ISNUMBER('Форма 1'!AJ4915),'Форма 1'!$H4915*VLOOKUP('Форма 1'!$F4915,'Придельники с 2022'!$B$4:$X$28,'Форма 1'!AJ$8),"")</f>
        <v/>
      </c>
      <c r="T4915" s="88"/>
    </row>
    <row r="4916" spans="1:20">
      <c r="A4916" s="188">
        <f t="shared" si="325"/>
        <v>29</v>
      </c>
      <c r="B4916" s="189" t="s">
        <v>4717</v>
      </c>
      <c r="C4916" s="99">
        <f t="shared" si="321"/>
        <v>5369718.7249999996</v>
      </c>
      <c r="D4916" s="103" t="str">
        <f>IF(ISNUMBER('Форма 1'!U4916),'Форма 1'!$H4916*VLOOKUP('Форма 1'!$F4916,'Придельники с 2022'!$B$4:$X$28,'Форма 1'!U$8),"")</f>
        <v/>
      </c>
      <c r="E4916" s="103" t="str">
        <f>IF(ISNUMBER('Форма 1'!V4916),'Форма 1'!$H4916*VLOOKUP('Форма 1'!$F4916,'Придельники с 2022'!$B$4:$X$28,'Форма 1'!V$8),"")</f>
        <v/>
      </c>
      <c r="F4916" s="103" t="str">
        <f>IF(ISNUMBER('Форма 1'!W4916),'Форма 1'!$H4916*VLOOKUP('Форма 1'!$F4916,'Придельники с 2022'!$B$4:$X$28,'Форма 1'!W$8),"")</f>
        <v/>
      </c>
      <c r="G4916" s="103" t="str">
        <f>IF(ISNUMBER('Форма 1'!X4916),'Форма 1'!$H4916*VLOOKUP('Форма 1'!$F4916,'Придельники с 2022'!$B$4:$X$28,'Форма 1'!X$8),"")</f>
        <v/>
      </c>
      <c r="H4916" s="103" t="str">
        <f>IF(ISNUMBER('Форма 1'!Y4916),'Форма 1'!$H4916*VLOOKUP('Форма 1'!$F4916,'Придельники с 2022'!$B$4:$X$28,'Форма 1'!Y$8),"")</f>
        <v/>
      </c>
      <c r="I4916" s="103" t="str">
        <f>IF(ISNUMBER('Форма 1'!Z4916),'Форма 1'!$H4916*VLOOKUP('Форма 1'!$F4916,'Придельники с 2022'!$B$4:$X$28,'Форма 1'!Z$8),"")</f>
        <v/>
      </c>
      <c r="J4916" s="103" t="str">
        <f>IF(ISNUMBER('Форма 1'!AA4916),'Форма 1'!$H4916*VLOOKUP('Форма 1'!$F4916,'Придельники с 2022'!$B$4:$X$28,'Форма 1'!AA$8),"")</f>
        <v/>
      </c>
      <c r="K4916" s="90"/>
      <c r="L4916" s="87"/>
      <c r="M4916" s="103" t="str">
        <f>IF(ISNUMBER('Форма 1'!AD4916),'Форма 1'!$H4916*VLOOKUP('Форма 1'!$F4916,'Придельники с 2022'!$B$4:$X$28,'Форма 1'!AD$8),"")</f>
        <v/>
      </c>
      <c r="N4916" s="103">
        <f>IF(ISBLANK('Форма 1'!$AE4916),"",IF('Форма 1'!$AE4916=1,'Форма 1'!$H4916*VLOOKUP('Форма 1'!$F4916,'Придельники с 2022'!$B$4:$X$28,'Форма 1'!$AE$8,0),IF('Форма 1'!$AE4916=2,'Форма 1'!$H4916*VLOOKUP('Форма 1'!$F4916,'Придельники с 2022'!$B$4:$X$28,13,0),IF('Форма 1'!$AE4916=3,'Форма 1'!$H4916*VLOOKUP('Форма 1'!$F4916,'Придельники с 2022'!$B$4:$X$28,12,0)))))</f>
        <v>5369718.7249999996</v>
      </c>
      <c r="O4916" s="103" t="str">
        <f>IF(ISNUMBER('Форма 1'!AF4916),'Форма 1'!$H4916*VLOOKUP('Форма 1'!$F4916,'Придельники с 2022'!$B$4:$X$28,'Форма 1'!AF$8),"")</f>
        <v/>
      </c>
      <c r="P4916" s="88"/>
      <c r="Q4916" s="103" t="str">
        <f>IF(ISNUMBER('Форма 1'!AH4916),'Форма 1'!$H4916*VLOOKUP('Форма 1'!$F4916,'Придельники с 2022'!$B$4:$X$28,'Форма 1'!AH$8),"")</f>
        <v/>
      </c>
      <c r="R4916" s="103" t="str">
        <f>IF(ISNUMBER('Форма 1'!AI4916),'Форма 1'!$H4916*VLOOKUP('Форма 1'!$F4916,'Придельники с 2022'!$B$4:$X$28,'Форма 1'!AI$8),"")</f>
        <v/>
      </c>
      <c r="S4916" s="103" t="str">
        <f>IF(ISNUMBER('Форма 1'!AJ4916),'Форма 1'!$H4916*VLOOKUP('Форма 1'!$F4916,'Придельники с 2022'!$B$4:$X$28,'Форма 1'!AJ$8),"")</f>
        <v/>
      </c>
      <c r="T4916" s="88"/>
    </row>
    <row r="4917" spans="1:20">
      <c r="A4917" s="188">
        <f t="shared" si="325"/>
        <v>30</v>
      </c>
      <c r="B4917" s="189" t="s">
        <v>4719</v>
      </c>
      <c r="C4917" s="99">
        <f t="shared" si="321"/>
        <v>747541.23599999992</v>
      </c>
      <c r="D4917" s="103" t="str">
        <f>IF(ISNUMBER('Форма 1'!U4917),'Форма 1'!$H4917*VLOOKUP('Форма 1'!$F4917,'Придельники с 2022'!$B$4:$X$28,'Форма 1'!U$8),"")</f>
        <v/>
      </c>
      <c r="E4917" s="103" t="str">
        <f>IF(ISNUMBER('Форма 1'!V4917),'Форма 1'!$H4917*VLOOKUP('Форма 1'!$F4917,'Придельники с 2022'!$B$4:$X$28,'Форма 1'!V$8),"")</f>
        <v/>
      </c>
      <c r="F4917" s="103" t="str">
        <f>IF(ISNUMBER('Форма 1'!W4917),'Форма 1'!$H4917*VLOOKUP('Форма 1'!$F4917,'Придельники с 2022'!$B$4:$X$28,'Форма 1'!W$8),"")</f>
        <v/>
      </c>
      <c r="G4917" s="103" t="str">
        <f>IF(ISNUMBER('Форма 1'!X4917),'Форма 1'!$H4917*VLOOKUP('Форма 1'!$F4917,'Придельники с 2022'!$B$4:$X$28,'Форма 1'!X$8),"")</f>
        <v/>
      </c>
      <c r="H4917" s="103" t="str">
        <f>IF(ISNUMBER('Форма 1'!Y4917),'Форма 1'!$H4917*VLOOKUP('Форма 1'!$F4917,'Придельники с 2022'!$B$4:$X$28,'Форма 1'!Y$8),"")</f>
        <v/>
      </c>
      <c r="I4917" s="103" t="str">
        <f>IF(ISNUMBER('Форма 1'!Z4917),'Форма 1'!$H4917*VLOOKUP('Форма 1'!$F4917,'Придельники с 2022'!$B$4:$X$28,'Форма 1'!Z$8),"")</f>
        <v/>
      </c>
      <c r="J4917" s="103" t="str">
        <f>IF(ISNUMBER('Форма 1'!AA4917),'Форма 1'!$H4917*VLOOKUP('Форма 1'!$F4917,'Придельники с 2022'!$B$4:$X$28,'Форма 1'!AA$8),"")</f>
        <v/>
      </c>
      <c r="K4917" s="92"/>
      <c r="L4917" s="88"/>
      <c r="M4917" s="103" t="str">
        <f>IF(ISNUMBER('Форма 1'!AD4917),'Форма 1'!$H4917*VLOOKUP('Форма 1'!$F4917,'Придельники с 2022'!$B$4:$X$28,'Форма 1'!AD$8),"")</f>
        <v/>
      </c>
      <c r="N4917" s="103" t="str">
        <f>IF(ISBLANK('Форма 1'!$AE4917),"",IF('Форма 1'!$AE4917=1,'Форма 1'!$H4917*VLOOKUP('Форма 1'!$F4917,'Придельники с 2022'!$B$4:$X$28,'Форма 1'!$AE$8,0),IF('Форма 1'!$AE4917=2,'Форма 1'!$H4917*VLOOKUP('Форма 1'!$F4917,'Придельники с 2022'!$B$4:$X$28,13,0),IF('Форма 1'!$AE4917=3,'Форма 1'!$H4917*VLOOKUP('Форма 1'!$F4917,'Придельники с 2022'!$B$4:$X$28,12,0)))))</f>
        <v/>
      </c>
      <c r="O4917" s="103">
        <f>IF(ISNUMBER('Форма 1'!AF4917),'Форма 1'!$H4917*VLOOKUP('Форма 1'!$F4917,'Придельники с 2022'!$B$4:$X$28,'Форма 1'!AF$8),"")</f>
        <v>747541.23599999992</v>
      </c>
      <c r="P4917" s="88"/>
      <c r="Q4917" s="103" t="str">
        <f>IF(ISNUMBER('Форма 1'!AH4917),'Форма 1'!$H4917*VLOOKUP('Форма 1'!$F4917,'Придельники с 2022'!$B$4:$X$28,'Форма 1'!AH$8),"")</f>
        <v/>
      </c>
      <c r="R4917" s="103" t="str">
        <f>IF(ISNUMBER('Форма 1'!AI4917),'Форма 1'!$H4917*VLOOKUP('Форма 1'!$F4917,'Придельники с 2022'!$B$4:$X$28,'Форма 1'!AI$8),"")</f>
        <v/>
      </c>
      <c r="S4917" s="103" t="str">
        <f>IF(ISNUMBER('Форма 1'!AJ4917),'Форма 1'!$H4917*VLOOKUP('Форма 1'!$F4917,'Придельники с 2022'!$B$4:$X$28,'Форма 1'!AJ$8),"")</f>
        <v/>
      </c>
      <c r="T4917" s="88"/>
    </row>
    <row r="4918" spans="1:20" ht="15.75">
      <c r="A4918" s="187">
        <v>0</v>
      </c>
      <c r="B4918" s="34" t="s">
        <v>1139</v>
      </c>
      <c r="C4918" s="36">
        <f>SUM(C4919:C4927)</f>
        <v>15498359.179</v>
      </c>
      <c r="D4918" s="36">
        <f t="shared" ref="D4918:T4918" si="326">SUM(D4919:D4927)</f>
        <v>210814.65600000002</v>
      </c>
      <c r="E4918" s="36">
        <f t="shared" si="326"/>
        <v>2392354.1760000004</v>
      </c>
      <c r="F4918" s="36">
        <f t="shared" si="326"/>
        <v>0</v>
      </c>
      <c r="G4918" s="36">
        <f t="shared" si="326"/>
        <v>988076.43000000017</v>
      </c>
      <c r="H4918" s="36">
        <f t="shared" si="326"/>
        <v>0</v>
      </c>
      <c r="I4918" s="36">
        <f t="shared" si="326"/>
        <v>1383823.6830000002</v>
      </c>
      <c r="J4918" s="36">
        <f t="shared" si="326"/>
        <v>0</v>
      </c>
      <c r="K4918" s="39">
        <f t="shared" si="326"/>
        <v>0</v>
      </c>
      <c r="L4918" s="36">
        <f t="shared" si="326"/>
        <v>0</v>
      </c>
      <c r="M4918" s="36">
        <f t="shared" si="326"/>
        <v>9670167.2019999996</v>
      </c>
      <c r="N4918" s="36">
        <f t="shared" si="326"/>
        <v>0</v>
      </c>
      <c r="O4918" s="36">
        <f t="shared" si="326"/>
        <v>396291.61200000002</v>
      </c>
      <c r="P4918" s="36">
        <f t="shared" si="326"/>
        <v>456831.41999999993</v>
      </c>
      <c r="Q4918" s="36">
        <f t="shared" si="326"/>
        <v>0</v>
      </c>
      <c r="R4918" s="36">
        <f t="shared" si="326"/>
        <v>0</v>
      </c>
      <c r="S4918" s="36">
        <f t="shared" si="326"/>
        <v>0</v>
      </c>
      <c r="T4918" s="36">
        <f t="shared" si="326"/>
        <v>0</v>
      </c>
    </row>
    <row r="4919" spans="1:20">
      <c r="A4919" s="188">
        <f t="shared" si="325"/>
        <v>1</v>
      </c>
      <c r="B4919" s="189" t="s">
        <v>4720</v>
      </c>
      <c r="C4919" s="99">
        <f t="shared" si="321"/>
        <v>2371900.1130000004</v>
      </c>
      <c r="D4919" s="103" t="str">
        <f>IF(ISNUMBER('Форма 1'!U4919),'Форма 1'!$H4919*VLOOKUP('Форма 1'!$F4919,'Придельники с 2022'!$B$4:$X$28,'Форма 1'!U$8),"")</f>
        <v/>
      </c>
      <c r="E4919" s="103" t="str">
        <f>IF(ISNUMBER('Форма 1'!V4919),'Форма 1'!$H4919*VLOOKUP('Форма 1'!$F4919,'Придельники с 2022'!$B$4:$X$28,'Форма 1'!V$8),"")</f>
        <v/>
      </c>
      <c r="F4919" s="103" t="str">
        <f>IF(ISNUMBER('Форма 1'!W4919),'Форма 1'!$H4919*VLOOKUP('Форма 1'!$F4919,'Придельники с 2022'!$B$4:$X$28,'Форма 1'!W$8),"")</f>
        <v/>
      </c>
      <c r="G4919" s="103">
        <f>IF(ISNUMBER('Форма 1'!X4919),'Форма 1'!$H4919*VLOOKUP('Форма 1'!$F4919,'Придельники с 2022'!$B$4:$X$28,'Форма 1'!X$8),"")</f>
        <v>988076.43000000017</v>
      </c>
      <c r="H4919" s="103" t="str">
        <f>IF(ISNUMBER('Форма 1'!Y4919),'Форма 1'!$H4919*VLOOKUP('Форма 1'!$F4919,'Придельники с 2022'!$B$4:$X$28,'Форма 1'!Y$8),"")</f>
        <v/>
      </c>
      <c r="I4919" s="103">
        <f>IF(ISNUMBER('Форма 1'!Z4919),'Форма 1'!$H4919*VLOOKUP('Форма 1'!$F4919,'Придельники с 2022'!$B$4:$X$28,'Форма 1'!Z$8),"")</f>
        <v>1383823.6830000002</v>
      </c>
      <c r="J4919" s="103" t="str">
        <f>IF(ISNUMBER('Форма 1'!AA4919),'Форма 1'!$H4919*VLOOKUP('Форма 1'!$F4919,'Придельники с 2022'!$B$4:$X$28,'Форма 1'!AA$8),"")</f>
        <v/>
      </c>
      <c r="K4919" s="90"/>
      <c r="L4919" s="87"/>
      <c r="M4919" s="103" t="str">
        <f>IF(ISNUMBER('Форма 1'!AD4919),'Форма 1'!$H4919*VLOOKUP('Форма 1'!$F4919,'Придельники с 2022'!$B$4:$X$28,'Форма 1'!AD$8),"")</f>
        <v/>
      </c>
      <c r="N4919" s="103" t="str">
        <f>IF(ISBLANK('Форма 1'!$AE4919),"",IF('Форма 1'!$AE4919=1,'Форма 1'!$H4919*VLOOKUP('Форма 1'!$F4919,'Придельники с 2022'!$B$4:$X$28,'Форма 1'!$AE$8,0),IF('Форма 1'!$AE4919=2,'Форма 1'!$H4919*VLOOKUP('Форма 1'!$F4919,'Придельники с 2022'!$B$4:$X$28,13,0),IF('Форма 1'!$AE4919=3,'Форма 1'!$H4919*VLOOKUP('Форма 1'!$F4919,'Придельники с 2022'!$B$4:$X$28,12,0)))))</f>
        <v/>
      </c>
      <c r="O4919" s="103" t="str">
        <f>IF(ISNUMBER('Форма 1'!AF4919),'Форма 1'!$H4919*VLOOKUP('Форма 1'!$F4919,'Придельники с 2022'!$B$4:$X$28,'Форма 1'!AF$8),"")</f>
        <v/>
      </c>
      <c r="P4919" s="87"/>
      <c r="Q4919" s="103" t="str">
        <f>IF(ISNUMBER('Форма 1'!AH4919),'Форма 1'!$H4919*VLOOKUP('Форма 1'!$F4919,'Придельники с 2022'!$B$4:$X$28,'Форма 1'!AH$8),"")</f>
        <v/>
      </c>
      <c r="R4919" s="103" t="str">
        <f>IF(ISNUMBER('Форма 1'!AI4919),'Форма 1'!$H4919*VLOOKUP('Форма 1'!$F4919,'Придельники с 2022'!$B$4:$X$28,'Форма 1'!AI$8),"")</f>
        <v/>
      </c>
      <c r="S4919" s="103" t="str">
        <f>IF(ISNUMBER('Форма 1'!AJ4919),'Форма 1'!$H4919*VLOOKUP('Форма 1'!$F4919,'Придельники с 2022'!$B$4:$X$28,'Форма 1'!AJ$8),"")</f>
        <v/>
      </c>
      <c r="T4919" s="87"/>
    </row>
    <row r="4920" spans="1:20">
      <c r="A4920" s="188">
        <f t="shared" si="325"/>
        <v>2</v>
      </c>
      <c r="B4920" s="189" t="s">
        <v>4721</v>
      </c>
      <c r="C4920" s="99">
        <f t="shared" si="321"/>
        <v>4868274.9939999999</v>
      </c>
      <c r="D4920" s="103" t="str">
        <f>IF(ISNUMBER('Форма 1'!U4920),'Форма 1'!$H4920*VLOOKUP('Форма 1'!$F4920,'Придельники с 2022'!$B$4:$X$28,'Форма 1'!U$8),"")</f>
        <v/>
      </c>
      <c r="E4920" s="103" t="str">
        <f>IF(ISNUMBER('Форма 1'!V4920),'Форма 1'!$H4920*VLOOKUP('Форма 1'!$F4920,'Придельники с 2022'!$B$4:$X$28,'Форма 1'!V$8),"")</f>
        <v/>
      </c>
      <c r="F4920" s="103" t="str">
        <f>IF(ISNUMBER('Форма 1'!W4920),'Форма 1'!$H4920*VLOOKUP('Форма 1'!$F4920,'Придельники с 2022'!$B$4:$X$28,'Форма 1'!W$8),"")</f>
        <v/>
      </c>
      <c r="G4920" s="103" t="str">
        <f>IF(ISNUMBER('Форма 1'!X4920),'Форма 1'!$H4920*VLOOKUP('Форма 1'!$F4920,'Придельники с 2022'!$B$4:$X$28,'Форма 1'!X$8),"")</f>
        <v/>
      </c>
      <c r="H4920" s="103" t="str">
        <f>IF(ISNUMBER('Форма 1'!Y4920),'Форма 1'!$H4920*VLOOKUP('Форма 1'!$F4920,'Придельники с 2022'!$B$4:$X$28,'Форма 1'!Y$8),"")</f>
        <v/>
      </c>
      <c r="I4920" s="103" t="str">
        <f>IF(ISNUMBER('Форма 1'!Z4920),'Форма 1'!$H4920*VLOOKUP('Форма 1'!$F4920,'Придельники с 2022'!$B$4:$X$28,'Форма 1'!Z$8),"")</f>
        <v/>
      </c>
      <c r="J4920" s="103" t="str">
        <f>IF(ISNUMBER('Форма 1'!AA4920),'Форма 1'!$H4920*VLOOKUP('Форма 1'!$F4920,'Придельники с 2022'!$B$4:$X$28,'Форма 1'!AA$8),"")</f>
        <v/>
      </c>
      <c r="K4920" s="90"/>
      <c r="L4920" s="87"/>
      <c r="M4920" s="103">
        <f>IF(ISNUMBER('Форма 1'!AD4920),'Форма 1'!$H4920*VLOOKUP('Форма 1'!$F4920,'Придельники с 2022'!$B$4:$X$28,'Форма 1'!AD$8),"")</f>
        <v>4832216.3839999996</v>
      </c>
      <c r="N4920" s="103" t="str">
        <f>IF(ISBLANK('Форма 1'!$AE4920),"",IF('Форма 1'!$AE4920=1,'Форма 1'!$H4920*VLOOKUP('Форма 1'!$F4920,'Придельники с 2022'!$B$4:$X$28,'Форма 1'!$AE$8,0),IF('Форма 1'!$AE4920=2,'Форма 1'!$H4920*VLOOKUP('Форма 1'!$F4920,'Придельники с 2022'!$B$4:$X$28,13,0),IF('Форма 1'!$AE4920=3,'Форма 1'!$H4920*VLOOKUP('Форма 1'!$F4920,'Придельники с 2022'!$B$4:$X$28,12,0)))))</f>
        <v/>
      </c>
      <c r="O4920" s="103" t="str">
        <f>IF(ISNUMBER('Форма 1'!AF4920),'Форма 1'!$H4920*VLOOKUP('Форма 1'!$F4920,'Придельники с 2022'!$B$4:$X$28,'Форма 1'!AF$8),"")</f>
        <v/>
      </c>
      <c r="P4920" s="87">
        <v>36058.61</v>
      </c>
      <c r="Q4920" s="103" t="str">
        <f>IF(ISNUMBER('Форма 1'!AH4920),'Форма 1'!$H4920*VLOOKUP('Форма 1'!$F4920,'Придельники с 2022'!$B$4:$X$28,'Форма 1'!AH$8),"")</f>
        <v/>
      </c>
      <c r="R4920" s="103" t="str">
        <f>IF(ISNUMBER('Форма 1'!AI4920),'Форма 1'!$H4920*VLOOKUP('Форма 1'!$F4920,'Придельники с 2022'!$B$4:$X$28,'Форма 1'!AI$8),"")</f>
        <v/>
      </c>
      <c r="S4920" s="103" t="str">
        <f>IF(ISNUMBER('Форма 1'!AJ4920),'Форма 1'!$H4920*VLOOKUP('Форма 1'!$F4920,'Придельники с 2022'!$B$4:$X$28,'Форма 1'!AJ$8),"")</f>
        <v/>
      </c>
      <c r="T4920" s="87"/>
    </row>
    <row r="4921" spans="1:20">
      <c r="A4921" s="188">
        <f t="shared" si="325"/>
        <v>3</v>
      </c>
      <c r="B4921" s="189" t="s">
        <v>4722</v>
      </c>
      <c r="C4921" s="99">
        <f t="shared" si="321"/>
        <v>36058.61</v>
      </c>
      <c r="D4921" s="103" t="str">
        <f>IF(ISNUMBER('Форма 1'!U4921),'Форма 1'!$H4921*VLOOKUP('Форма 1'!$F4921,'Придельники с 2022'!$B$4:$X$28,'Форма 1'!U$8),"")</f>
        <v/>
      </c>
      <c r="E4921" s="103" t="str">
        <f>IF(ISNUMBER('Форма 1'!V4921),'Форма 1'!$H4921*VLOOKUP('Форма 1'!$F4921,'Придельники с 2022'!$B$4:$X$28,'Форма 1'!V$8),"")</f>
        <v/>
      </c>
      <c r="F4921" s="103" t="str">
        <f>IF(ISNUMBER('Форма 1'!W4921),'Форма 1'!$H4921*VLOOKUP('Форма 1'!$F4921,'Придельники с 2022'!$B$4:$X$28,'Форма 1'!W$8),"")</f>
        <v/>
      </c>
      <c r="G4921" s="103" t="str">
        <f>IF(ISNUMBER('Форма 1'!X4921),'Форма 1'!$H4921*VLOOKUP('Форма 1'!$F4921,'Придельники с 2022'!$B$4:$X$28,'Форма 1'!X$8),"")</f>
        <v/>
      </c>
      <c r="H4921" s="103" t="str">
        <f>IF(ISNUMBER('Форма 1'!Y4921),'Форма 1'!$H4921*VLOOKUP('Форма 1'!$F4921,'Придельники с 2022'!$B$4:$X$28,'Форма 1'!Y$8),"")</f>
        <v/>
      </c>
      <c r="I4921" s="103" t="str">
        <f>IF(ISNUMBER('Форма 1'!Z4921),'Форма 1'!$H4921*VLOOKUP('Форма 1'!$F4921,'Придельники с 2022'!$B$4:$X$28,'Форма 1'!Z$8),"")</f>
        <v/>
      </c>
      <c r="J4921" s="103" t="str">
        <f>IF(ISNUMBER('Форма 1'!AA4921),'Форма 1'!$H4921*VLOOKUP('Форма 1'!$F4921,'Придельники с 2022'!$B$4:$X$28,'Форма 1'!AA$8),"")</f>
        <v/>
      </c>
      <c r="K4921" s="90"/>
      <c r="L4921" s="87"/>
      <c r="M4921" s="103" t="str">
        <f>IF(ISNUMBER('Форма 1'!AD4921),'Форма 1'!$H4921*VLOOKUP('Форма 1'!$F4921,'Придельники с 2022'!$B$4:$X$28,'Форма 1'!AD$8),"")</f>
        <v/>
      </c>
      <c r="N4921" s="103" t="str">
        <f>IF(ISBLANK('Форма 1'!$AE4921),"",IF('Форма 1'!$AE4921=1,'Форма 1'!$H4921*VLOOKUP('Форма 1'!$F4921,'Придельники с 2022'!$B$4:$X$28,'Форма 1'!$AE$8,0),IF('Форма 1'!$AE4921=2,'Форма 1'!$H4921*VLOOKUP('Форма 1'!$F4921,'Придельники с 2022'!$B$4:$X$28,13,0),IF('Форма 1'!$AE4921=3,'Форма 1'!$H4921*VLOOKUP('Форма 1'!$F4921,'Придельники с 2022'!$B$4:$X$28,12,0)))))</f>
        <v/>
      </c>
      <c r="O4921" s="103" t="str">
        <f>IF(ISNUMBER('Форма 1'!AF4921),'Форма 1'!$H4921*VLOOKUP('Форма 1'!$F4921,'Придельники с 2022'!$B$4:$X$28,'Форма 1'!AF$8),"")</f>
        <v/>
      </c>
      <c r="P4921" s="87">
        <v>36058.61</v>
      </c>
      <c r="Q4921" s="103" t="str">
        <f>IF(ISNUMBER('Форма 1'!AH4921),'Форма 1'!$H4921*VLOOKUP('Форма 1'!$F4921,'Придельники с 2022'!$B$4:$X$28,'Форма 1'!AH$8),"")</f>
        <v/>
      </c>
      <c r="R4921" s="103" t="str">
        <f>IF(ISNUMBER('Форма 1'!AI4921),'Форма 1'!$H4921*VLOOKUP('Форма 1'!$F4921,'Придельники с 2022'!$B$4:$X$28,'Форма 1'!AI$8),"")</f>
        <v/>
      </c>
      <c r="S4921" s="103" t="str">
        <f>IF(ISNUMBER('Форма 1'!AJ4921),'Форма 1'!$H4921*VLOOKUP('Форма 1'!$F4921,'Придельники с 2022'!$B$4:$X$28,'Форма 1'!AJ$8),"")</f>
        <v/>
      </c>
      <c r="T4921" s="87"/>
    </row>
    <row r="4922" spans="1:20">
      <c r="A4922" s="188">
        <f t="shared" si="325"/>
        <v>4</v>
      </c>
      <c r="B4922" s="189" t="s">
        <v>4723</v>
      </c>
      <c r="C4922" s="99">
        <f t="shared" si="321"/>
        <v>2879707.2020000005</v>
      </c>
      <c r="D4922" s="103">
        <f>IF(ISNUMBER('Форма 1'!U4922),'Форма 1'!$H4922*VLOOKUP('Форма 1'!$F4922,'Придельники с 2022'!$B$4:$X$28,'Форма 1'!U$8),"")</f>
        <v>210814.65600000002</v>
      </c>
      <c r="E4922" s="103">
        <f>IF(ISNUMBER('Форма 1'!V4922),'Форма 1'!$H4922*VLOOKUP('Форма 1'!$F4922,'Придельники с 2022'!$B$4:$X$28,'Форма 1'!V$8),"")</f>
        <v>2392354.1760000004</v>
      </c>
      <c r="F4922" s="103" t="str">
        <f>IF(ISNUMBER('Форма 1'!W4922),'Форма 1'!$H4922*VLOOKUP('Форма 1'!$F4922,'Придельники с 2022'!$B$4:$X$28,'Форма 1'!W$8),"")</f>
        <v/>
      </c>
      <c r="G4922" s="103" t="str">
        <f>IF(ISNUMBER('Форма 1'!X4922),'Форма 1'!$H4922*VLOOKUP('Форма 1'!$F4922,'Придельники с 2022'!$B$4:$X$28,'Форма 1'!X$8),"")</f>
        <v/>
      </c>
      <c r="H4922" s="103" t="str">
        <f>IF(ISNUMBER('Форма 1'!Y4922),'Форма 1'!$H4922*VLOOKUP('Форма 1'!$F4922,'Придельники с 2022'!$B$4:$X$28,'Форма 1'!Y$8),"")</f>
        <v/>
      </c>
      <c r="I4922" s="103" t="str">
        <f>IF(ISNUMBER('Форма 1'!Z4922),'Форма 1'!$H4922*VLOOKUP('Форма 1'!$F4922,'Придельники с 2022'!$B$4:$X$28,'Форма 1'!Z$8),"")</f>
        <v/>
      </c>
      <c r="J4922" s="103" t="str">
        <f>IF(ISNUMBER('Форма 1'!AA4922),'Форма 1'!$H4922*VLOOKUP('Форма 1'!$F4922,'Придельники с 2022'!$B$4:$X$28,'Форма 1'!AA$8),"")</f>
        <v/>
      </c>
      <c r="K4922" s="90"/>
      <c r="L4922" s="87"/>
      <c r="M4922" s="103" t="str">
        <f>IF(ISNUMBER('Форма 1'!AD4922),'Форма 1'!$H4922*VLOOKUP('Форма 1'!$F4922,'Придельники с 2022'!$B$4:$X$28,'Форма 1'!AD$8),"")</f>
        <v/>
      </c>
      <c r="N4922" s="103" t="str">
        <f>IF(ISBLANK('Форма 1'!$AE4922),"",IF('Форма 1'!$AE4922=1,'Форма 1'!$H4922*VLOOKUP('Форма 1'!$F4922,'Придельники с 2022'!$B$4:$X$28,'Форма 1'!$AE$8,0),IF('Форма 1'!$AE4922=2,'Форма 1'!$H4922*VLOOKUP('Форма 1'!$F4922,'Придельники с 2022'!$B$4:$X$28,13,0),IF('Форма 1'!$AE4922=3,'Форма 1'!$H4922*VLOOKUP('Форма 1'!$F4922,'Придельники с 2022'!$B$4:$X$28,12,0)))))</f>
        <v/>
      </c>
      <c r="O4922" s="103" t="str">
        <f>IF(ISNUMBER('Форма 1'!AF4922),'Форма 1'!$H4922*VLOOKUP('Форма 1'!$F4922,'Придельники с 2022'!$B$4:$X$28,'Форма 1'!AF$8),"")</f>
        <v/>
      </c>
      <c r="P4922" s="87">
        <f>159222.33+36058.61+66319.62+14937.81</f>
        <v>276538.37</v>
      </c>
      <c r="Q4922" s="103" t="str">
        <f>IF(ISNUMBER('Форма 1'!AH4922),'Форма 1'!$H4922*VLOOKUP('Форма 1'!$F4922,'Придельники с 2022'!$B$4:$X$28,'Форма 1'!AH$8),"")</f>
        <v/>
      </c>
      <c r="R4922" s="103" t="str">
        <f>IF(ISNUMBER('Форма 1'!AI4922),'Форма 1'!$H4922*VLOOKUP('Форма 1'!$F4922,'Придельники с 2022'!$B$4:$X$28,'Форма 1'!AI$8),"")</f>
        <v/>
      </c>
      <c r="S4922" s="103" t="str">
        <f>IF(ISNUMBER('Форма 1'!AJ4922),'Форма 1'!$H4922*VLOOKUP('Форма 1'!$F4922,'Придельники с 2022'!$B$4:$X$28,'Форма 1'!AJ$8),"")</f>
        <v/>
      </c>
      <c r="T4922" s="87"/>
    </row>
    <row r="4923" spans="1:20">
      <c r="A4923" s="188">
        <f t="shared" si="325"/>
        <v>5</v>
      </c>
      <c r="B4923" s="189" t="s">
        <v>4724</v>
      </c>
      <c r="C4923" s="99">
        <f t="shared" si="321"/>
        <v>36058.61</v>
      </c>
      <c r="D4923" s="103" t="str">
        <f>IF(ISNUMBER('Форма 1'!U4923),'Форма 1'!$H4923*VLOOKUP('Форма 1'!$F4923,'Придельники с 2022'!$B$4:$X$28,'Форма 1'!U$8),"")</f>
        <v/>
      </c>
      <c r="E4923" s="103" t="str">
        <f>IF(ISNUMBER('Форма 1'!V4923),'Форма 1'!$H4923*VLOOKUP('Форма 1'!$F4923,'Придельники с 2022'!$B$4:$X$28,'Форма 1'!V$8),"")</f>
        <v/>
      </c>
      <c r="F4923" s="103" t="str">
        <f>IF(ISNUMBER('Форма 1'!W4923),'Форма 1'!$H4923*VLOOKUP('Форма 1'!$F4923,'Придельники с 2022'!$B$4:$X$28,'Форма 1'!W$8),"")</f>
        <v/>
      </c>
      <c r="G4923" s="103" t="str">
        <f>IF(ISNUMBER('Форма 1'!X4923),'Форма 1'!$H4923*VLOOKUP('Форма 1'!$F4923,'Придельники с 2022'!$B$4:$X$28,'Форма 1'!X$8),"")</f>
        <v/>
      </c>
      <c r="H4923" s="103" t="str">
        <f>IF(ISNUMBER('Форма 1'!Y4923),'Форма 1'!$H4923*VLOOKUP('Форма 1'!$F4923,'Придельники с 2022'!$B$4:$X$28,'Форма 1'!Y$8),"")</f>
        <v/>
      </c>
      <c r="I4923" s="103" t="str">
        <f>IF(ISNUMBER('Форма 1'!Z4923),'Форма 1'!$H4923*VLOOKUP('Форма 1'!$F4923,'Придельники с 2022'!$B$4:$X$28,'Форма 1'!Z$8),"")</f>
        <v/>
      </c>
      <c r="J4923" s="103" t="str">
        <f>IF(ISNUMBER('Форма 1'!AA4923),'Форма 1'!$H4923*VLOOKUP('Форма 1'!$F4923,'Придельники с 2022'!$B$4:$X$28,'Форма 1'!AA$8),"")</f>
        <v/>
      </c>
      <c r="K4923" s="90"/>
      <c r="L4923" s="87"/>
      <c r="M4923" s="103" t="str">
        <f>IF(ISNUMBER('Форма 1'!AD4923),'Форма 1'!$H4923*VLOOKUP('Форма 1'!$F4923,'Придельники с 2022'!$B$4:$X$28,'Форма 1'!AD$8),"")</f>
        <v/>
      </c>
      <c r="N4923" s="103" t="str">
        <f>IF(ISBLANK('Форма 1'!$AE4923),"",IF('Форма 1'!$AE4923=1,'Форма 1'!$H4923*VLOOKUP('Форма 1'!$F4923,'Придельники с 2022'!$B$4:$X$28,'Форма 1'!$AE$8,0),IF('Форма 1'!$AE4923=2,'Форма 1'!$H4923*VLOOKUP('Форма 1'!$F4923,'Придельники с 2022'!$B$4:$X$28,13,0),IF('Форма 1'!$AE4923=3,'Форма 1'!$H4923*VLOOKUP('Форма 1'!$F4923,'Придельники с 2022'!$B$4:$X$28,12,0)))))</f>
        <v/>
      </c>
      <c r="O4923" s="103" t="str">
        <f>IF(ISNUMBER('Форма 1'!AF4923),'Форма 1'!$H4923*VLOOKUP('Форма 1'!$F4923,'Придельники с 2022'!$B$4:$X$28,'Форма 1'!AF$8),"")</f>
        <v/>
      </c>
      <c r="P4923" s="87">
        <v>36058.61</v>
      </c>
      <c r="Q4923" s="103" t="str">
        <f>IF(ISNUMBER('Форма 1'!AH4923),'Форма 1'!$H4923*VLOOKUP('Форма 1'!$F4923,'Придельники с 2022'!$B$4:$X$28,'Форма 1'!AH$8),"")</f>
        <v/>
      </c>
      <c r="R4923" s="103" t="str">
        <f>IF(ISNUMBER('Форма 1'!AI4923),'Форма 1'!$H4923*VLOOKUP('Форма 1'!$F4923,'Придельники с 2022'!$B$4:$X$28,'Форма 1'!AI$8),"")</f>
        <v/>
      </c>
      <c r="S4923" s="103" t="str">
        <f>IF(ISNUMBER('Форма 1'!AJ4923),'Форма 1'!$H4923*VLOOKUP('Форма 1'!$F4923,'Придельники с 2022'!$B$4:$X$28,'Форма 1'!AJ$8),"")</f>
        <v/>
      </c>
      <c r="T4923" s="87"/>
    </row>
    <row r="4924" spans="1:20">
      <c r="A4924" s="188">
        <f t="shared" si="325"/>
        <v>6</v>
      </c>
      <c r="B4924" s="189" t="s">
        <v>4725</v>
      </c>
      <c r="C4924" s="99">
        <f t="shared" si="321"/>
        <v>36058.61</v>
      </c>
      <c r="D4924" s="103" t="str">
        <f>IF(ISNUMBER('Форма 1'!U4924),'Форма 1'!$H4924*VLOOKUP('Форма 1'!$F4924,'Придельники с 2022'!$B$4:$X$28,'Форма 1'!U$8),"")</f>
        <v/>
      </c>
      <c r="E4924" s="103" t="str">
        <f>IF(ISNUMBER('Форма 1'!V4924),'Форма 1'!$H4924*VLOOKUP('Форма 1'!$F4924,'Придельники с 2022'!$B$4:$X$28,'Форма 1'!V$8),"")</f>
        <v/>
      </c>
      <c r="F4924" s="103" t="str">
        <f>IF(ISNUMBER('Форма 1'!W4924),'Форма 1'!$H4924*VLOOKUP('Форма 1'!$F4924,'Придельники с 2022'!$B$4:$X$28,'Форма 1'!W$8),"")</f>
        <v/>
      </c>
      <c r="G4924" s="103" t="str">
        <f>IF(ISNUMBER('Форма 1'!X4924),'Форма 1'!$H4924*VLOOKUP('Форма 1'!$F4924,'Придельники с 2022'!$B$4:$X$28,'Форма 1'!X$8),"")</f>
        <v/>
      </c>
      <c r="H4924" s="103" t="str">
        <f>IF(ISNUMBER('Форма 1'!Y4924),'Форма 1'!$H4924*VLOOKUP('Форма 1'!$F4924,'Придельники с 2022'!$B$4:$X$28,'Форма 1'!Y$8),"")</f>
        <v/>
      </c>
      <c r="I4924" s="103" t="str">
        <f>IF(ISNUMBER('Форма 1'!Z4924),'Форма 1'!$H4924*VLOOKUP('Форма 1'!$F4924,'Придельники с 2022'!$B$4:$X$28,'Форма 1'!Z$8),"")</f>
        <v/>
      </c>
      <c r="J4924" s="103" t="str">
        <f>IF(ISNUMBER('Форма 1'!AA4924),'Форма 1'!$H4924*VLOOKUP('Форма 1'!$F4924,'Придельники с 2022'!$B$4:$X$28,'Форма 1'!AA$8),"")</f>
        <v/>
      </c>
      <c r="K4924" s="90"/>
      <c r="L4924" s="87"/>
      <c r="M4924" s="103" t="str">
        <f>IF(ISNUMBER('Форма 1'!AD4924),'Форма 1'!$H4924*VLOOKUP('Форма 1'!$F4924,'Придельники с 2022'!$B$4:$X$28,'Форма 1'!AD$8),"")</f>
        <v/>
      </c>
      <c r="N4924" s="103" t="str">
        <f>IF(ISBLANK('Форма 1'!$AE4924),"",IF('Форма 1'!$AE4924=1,'Форма 1'!$H4924*VLOOKUP('Форма 1'!$F4924,'Придельники с 2022'!$B$4:$X$28,'Форма 1'!$AE$8,0),IF('Форма 1'!$AE4924=2,'Форма 1'!$H4924*VLOOKUP('Форма 1'!$F4924,'Придельники с 2022'!$B$4:$X$28,13,0),IF('Форма 1'!$AE4924=3,'Форма 1'!$H4924*VLOOKUP('Форма 1'!$F4924,'Придельники с 2022'!$B$4:$X$28,12,0)))))</f>
        <v/>
      </c>
      <c r="O4924" s="103" t="str">
        <f>IF(ISNUMBER('Форма 1'!AF4924),'Форма 1'!$H4924*VLOOKUP('Форма 1'!$F4924,'Придельники с 2022'!$B$4:$X$28,'Форма 1'!AF$8),"")</f>
        <v/>
      </c>
      <c r="P4924" s="87">
        <v>36058.61</v>
      </c>
      <c r="Q4924" s="103" t="str">
        <f>IF(ISNUMBER('Форма 1'!AH4924),'Форма 1'!$H4924*VLOOKUP('Форма 1'!$F4924,'Придельники с 2022'!$B$4:$X$28,'Форма 1'!AH$8),"")</f>
        <v/>
      </c>
      <c r="R4924" s="103" t="str">
        <f>IF(ISNUMBER('Форма 1'!AI4924),'Форма 1'!$H4924*VLOOKUP('Форма 1'!$F4924,'Придельники с 2022'!$B$4:$X$28,'Форма 1'!AI$8),"")</f>
        <v/>
      </c>
      <c r="S4924" s="103" t="str">
        <f>IF(ISNUMBER('Форма 1'!AJ4924),'Форма 1'!$H4924*VLOOKUP('Форма 1'!$F4924,'Придельники с 2022'!$B$4:$X$28,'Форма 1'!AJ$8),"")</f>
        <v/>
      </c>
      <c r="T4924" s="87"/>
    </row>
    <row r="4925" spans="1:20">
      <c r="A4925" s="188">
        <f t="shared" si="325"/>
        <v>7</v>
      </c>
      <c r="B4925" s="189" t="s">
        <v>4726</v>
      </c>
      <c r="C4925" s="99">
        <f t="shared" si="321"/>
        <v>4837950.818</v>
      </c>
      <c r="D4925" s="103" t="str">
        <f>IF(ISNUMBER('Форма 1'!U4925),'Форма 1'!$H4925*VLOOKUP('Форма 1'!$F4925,'Придельники с 2022'!$B$4:$X$28,'Форма 1'!U$8),"")</f>
        <v/>
      </c>
      <c r="E4925" s="103" t="str">
        <f>IF(ISNUMBER('Форма 1'!V4925),'Форма 1'!$H4925*VLOOKUP('Форма 1'!$F4925,'Придельники с 2022'!$B$4:$X$28,'Форма 1'!V$8),"")</f>
        <v/>
      </c>
      <c r="F4925" s="103" t="str">
        <f>IF(ISNUMBER('Форма 1'!W4925),'Форма 1'!$H4925*VLOOKUP('Форма 1'!$F4925,'Придельники с 2022'!$B$4:$X$28,'Форма 1'!W$8),"")</f>
        <v/>
      </c>
      <c r="G4925" s="103" t="str">
        <f>IF(ISNUMBER('Форма 1'!X4925),'Форма 1'!$H4925*VLOOKUP('Форма 1'!$F4925,'Придельники с 2022'!$B$4:$X$28,'Форма 1'!X$8),"")</f>
        <v/>
      </c>
      <c r="H4925" s="103" t="str">
        <f>IF(ISNUMBER('Форма 1'!Y4925),'Форма 1'!$H4925*VLOOKUP('Форма 1'!$F4925,'Придельники с 2022'!$B$4:$X$28,'Форма 1'!Y$8),"")</f>
        <v/>
      </c>
      <c r="I4925" s="103" t="str">
        <f>IF(ISNUMBER('Форма 1'!Z4925),'Форма 1'!$H4925*VLOOKUP('Форма 1'!$F4925,'Придельники с 2022'!$B$4:$X$28,'Форма 1'!Z$8),"")</f>
        <v/>
      </c>
      <c r="J4925" s="103" t="str">
        <f>IF(ISNUMBER('Форма 1'!AA4925),'Форма 1'!$H4925*VLOOKUP('Форма 1'!$F4925,'Придельники с 2022'!$B$4:$X$28,'Форма 1'!AA$8),"")</f>
        <v/>
      </c>
      <c r="K4925" s="90"/>
      <c r="L4925" s="87"/>
      <c r="M4925" s="103">
        <f>IF(ISNUMBER('Форма 1'!AD4925),'Форма 1'!$H4925*VLOOKUP('Форма 1'!$F4925,'Придельники с 2022'!$B$4:$X$28,'Форма 1'!AD$8),"")</f>
        <v>4837950.818</v>
      </c>
      <c r="N4925" s="103" t="str">
        <f>IF(ISBLANK('Форма 1'!$AE4925),"",IF('Форма 1'!$AE4925=1,'Форма 1'!$H4925*VLOOKUP('Форма 1'!$F4925,'Придельники с 2022'!$B$4:$X$28,'Форма 1'!$AE$8,0),IF('Форма 1'!$AE4925=2,'Форма 1'!$H4925*VLOOKUP('Форма 1'!$F4925,'Придельники с 2022'!$B$4:$X$28,13,0),IF('Форма 1'!$AE4925=3,'Форма 1'!$H4925*VLOOKUP('Форма 1'!$F4925,'Придельники с 2022'!$B$4:$X$28,12,0)))))</f>
        <v/>
      </c>
      <c r="O4925" s="103" t="str">
        <f>IF(ISNUMBER('Форма 1'!AF4925),'Форма 1'!$H4925*VLOOKUP('Форма 1'!$F4925,'Придельники с 2022'!$B$4:$X$28,'Форма 1'!AF$8),"")</f>
        <v/>
      </c>
      <c r="P4925" s="87"/>
      <c r="Q4925" s="103" t="str">
        <f>IF(ISNUMBER('Форма 1'!AH4925),'Форма 1'!$H4925*VLOOKUP('Форма 1'!$F4925,'Придельники с 2022'!$B$4:$X$28,'Форма 1'!AH$8),"")</f>
        <v/>
      </c>
      <c r="R4925" s="103" t="str">
        <f>IF(ISNUMBER('Форма 1'!AI4925),'Форма 1'!$H4925*VLOOKUP('Форма 1'!$F4925,'Придельники с 2022'!$B$4:$X$28,'Форма 1'!AI$8),"")</f>
        <v/>
      </c>
      <c r="S4925" s="103" t="str">
        <f>IF(ISNUMBER('Форма 1'!AJ4925),'Форма 1'!$H4925*VLOOKUP('Форма 1'!$F4925,'Придельники с 2022'!$B$4:$X$28,'Форма 1'!AJ$8),"")</f>
        <v/>
      </c>
      <c r="T4925" s="87"/>
    </row>
    <row r="4926" spans="1:20">
      <c r="A4926" s="188">
        <f t="shared" si="325"/>
        <v>8</v>
      </c>
      <c r="B4926" s="189" t="s">
        <v>4727</v>
      </c>
      <c r="C4926" s="99">
        <f t="shared" si="321"/>
        <v>36058.61</v>
      </c>
      <c r="D4926" s="103" t="str">
        <f>IF(ISNUMBER('Форма 1'!U4926),'Форма 1'!$H4926*VLOOKUP('Форма 1'!$F4926,'Придельники с 2022'!$B$4:$X$28,'Форма 1'!U$8),"")</f>
        <v/>
      </c>
      <c r="E4926" s="103" t="str">
        <f>IF(ISNUMBER('Форма 1'!V4926),'Форма 1'!$H4926*VLOOKUP('Форма 1'!$F4926,'Придельники с 2022'!$B$4:$X$28,'Форма 1'!V$8),"")</f>
        <v/>
      </c>
      <c r="F4926" s="103" t="str">
        <f>IF(ISNUMBER('Форма 1'!W4926),'Форма 1'!$H4926*VLOOKUP('Форма 1'!$F4926,'Придельники с 2022'!$B$4:$X$28,'Форма 1'!W$8),"")</f>
        <v/>
      </c>
      <c r="G4926" s="103" t="str">
        <f>IF(ISNUMBER('Форма 1'!X4926),'Форма 1'!$H4926*VLOOKUP('Форма 1'!$F4926,'Придельники с 2022'!$B$4:$X$28,'Форма 1'!X$8),"")</f>
        <v/>
      </c>
      <c r="H4926" s="103" t="str">
        <f>IF(ISNUMBER('Форма 1'!Y4926),'Форма 1'!$H4926*VLOOKUP('Форма 1'!$F4926,'Придельники с 2022'!$B$4:$X$28,'Форма 1'!Y$8),"")</f>
        <v/>
      </c>
      <c r="I4926" s="103" t="str">
        <f>IF(ISNUMBER('Форма 1'!Z4926),'Форма 1'!$H4926*VLOOKUP('Форма 1'!$F4926,'Придельники с 2022'!$B$4:$X$28,'Форма 1'!Z$8),"")</f>
        <v/>
      </c>
      <c r="J4926" s="103" t="str">
        <f>IF(ISNUMBER('Форма 1'!AA4926),'Форма 1'!$H4926*VLOOKUP('Форма 1'!$F4926,'Придельники с 2022'!$B$4:$X$28,'Форма 1'!AA$8),"")</f>
        <v/>
      </c>
      <c r="K4926" s="90"/>
      <c r="L4926" s="87"/>
      <c r="M4926" s="103" t="str">
        <f>IF(ISNUMBER('Форма 1'!AD4926),'Форма 1'!$H4926*VLOOKUP('Форма 1'!$F4926,'Придельники с 2022'!$B$4:$X$28,'Форма 1'!AD$8),"")</f>
        <v/>
      </c>
      <c r="N4926" s="103" t="str">
        <f>IF(ISBLANK('Форма 1'!$AE4926),"",IF('Форма 1'!$AE4926=1,'Форма 1'!$H4926*VLOOKUP('Форма 1'!$F4926,'Придельники с 2022'!$B$4:$X$28,'Форма 1'!$AE$8,0),IF('Форма 1'!$AE4926=2,'Форма 1'!$H4926*VLOOKUP('Форма 1'!$F4926,'Придельники с 2022'!$B$4:$X$28,13,0),IF('Форма 1'!$AE4926=3,'Форма 1'!$H4926*VLOOKUP('Форма 1'!$F4926,'Придельники с 2022'!$B$4:$X$28,12,0)))))</f>
        <v/>
      </c>
      <c r="O4926" s="103" t="str">
        <f>IF(ISNUMBER('Форма 1'!AF4926),'Форма 1'!$H4926*VLOOKUP('Форма 1'!$F4926,'Придельники с 2022'!$B$4:$X$28,'Форма 1'!AF$8),"")</f>
        <v/>
      </c>
      <c r="P4926" s="87">
        <v>36058.61</v>
      </c>
      <c r="Q4926" s="103" t="str">
        <f>IF(ISNUMBER('Форма 1'!AH4926),'Форма 1'!$H4926*VLOOKUP('Форма 1'!$F4926,'Придельники с 2022'!$B$4:$X$28,'Форма 1'!AH$8),"")</f>
        <v/>
      </c>
      <c r="R4926" s="103" t="str">
        <f>IF(ISNUMBER('Форма 1'!AI4926),'Форма 1'!$H4926*VLOOKUP('Форма 1'!$F4926,'Придельники с 2022'!$B$4:$X$28,'Форма 1'!AI$8),"")</f>
        <v/>
      </c>
      <c r="S4926" s="103" t="str">
        <f>IF(ISNUMBER('Форма 1'!AJ4926),'Форма 1'!$H4926*VLOOKUP('Форма 1'!$F4926,'Придельники с 2022'!$B$4:$X$28,'Форма 1'!AJ$8),"")</f>
        <v/>
      </c>
      <c r="T4926" s="87"/>
    </row>
    <row r="4927" spans="1:20">
      <c r="A4927" s="188">
        <f t="shared" si="325"/>
        <v>9</v>
      </c>
      <c r="B4927" s="112" t="s">
        <v>4728</v>
      </c>
      <c r="C4927" s="99">
        <f t="shared" si="321"/>
        <v>396291.61200000002</v>
      </c>
      <c r="D4927" s="103" t="str">
        <f>IF(ISNUMBER('Форма 1'!U4927),'Форма 1'!$H4927*VLOOKUP('Форма 1'!$F4927,'Придельники с 2022'!$B$4:$X$28,'Форма 1'!U$8),"")</f>
        <v/>
      </c>
      <c r="E4927" s="103" t="str">
        <f>IF(ISNUMBER('Форма 1'!V4927),'Форма 1'!$H4927*VLOOKUP('Форма 1'!$F4927,'Придельники с 2022'!$B$4:$X$28,'Форма 1'!V$8),"")</f>
        <v/>
      </c>
      <c r="F4927" s="103" t="str">
        <f>IF(ISNUMBER('Форма 1'!W4927),'Форма 1'!$H4927*VLOOKUP('Форма 1'!$F4927,'Придельники с 2022'!$B$4:$X$28,'Форма 1'!W$8),"")</f>
        <v/>
      </c>
      <c r="G4927" s="103" t="str">
        <f>IF(ISNUMBER('Форма 1'!X4927),'Форма 1'!$H4927*VLOOKUP('Форма 1'!$F4927,'Придельники с 2022'!$B$4:$X$28,'Форма 1'!X$8),"")</f>
        <v/>
      </c>
      <c r="H4927" s="103" t="str">
        <f>IF(ISNUMBER('Форма 1'!Y4927),'Форма 1'!$H4927*VLOOKUP('Форма 1'!$F4927,'Придельники с 2022'!$B$4:$X$28,'Форма 1'!Y$8),"")</f>
        <v/>
      </c>
      <c r="I4927" s="103" t="str">
        <f>IF(ISNUMBER('Форма 1'!Z4927),'Форма 1'!$H4927*VLOOKUP('Форма 1'!$F4927,'Придельники с 2022'!$B$4:$X$28,'Форма 1'!Z$8),"")</f>
        <v/>
      </c>
      <c r="J4927" s="103" t="str">
        <f>IF(ISNUMBER('Форма 1'!AA4927),'Форма 1'!$H4927*VLOOKUP('Форма 1'!$F4927,'Придельники с 2022'!$B$4:$X$28,'Форма 1'!AA$8),"")</f>
        <v/>
      </c>
      <c r="K4927" s="90"/>
      <c r="L4927" s="87"/>
      <c r="M4927" s="103" t="str">
        <f>IF(ISNUMBER('Форма 1'!AD4927),'Форма 1'!$H4927*VLOOKUP('Форма 1'!$F4927,'Придельники с 2022'!$B$4:$X$28,'Форма 1'!AD$8),"")</f>
        <v/>
      </c>
      <c r="N4927" s="103" t="str">
        <f>IF(ISBLANK('Форма 1'!$AE4927),"",IF('Форма 1'!$AE4927=1,'Форма 1'!$H4927*VLOOKUP('Форма 1'!$F4927,'Придельники с 2022'!$B$4:$X$28,'Форма 1'!$AE$8,0),IF('Форма 1'!$AE4927=2,'Форма 1'!$H4927*VLOOKUP('Форма 1'!$F4927,'Придельники с 2022'!$B$4:$X$28,13,0),IF('Форма 1'!$AE4927=3,'Форма 1'!$H4927*VLOOKUP('Форма 1'!$F4927,'Придельники с 2022'!$B$4:$X$28,12,0)))))</f>
        <v/>
      </c>
      <c r="O4927" s="103">
        <f>IF(ISNUMBER('Форма 1'!AF4927),'Форма 1'!$H4927*VLOOKUP('Форма 1'!$F4927,'Придельники с 2022'!$B$4:$X$28,'Форма 1'!AF$8),"")</f>
        <v>396291.61200000002</v>
      </c>
      <c r="P4927" s="87"/>
      <c r="Q4927" s="103" t="str">
        <f>IF(ISNUMBER('Форма 1'!AH4927),'Форма 1'!$H4927*VLOOKUP('Форма 1'!$F4927,'Придельники с 2022'!$B$4:$X$28,'Форма 1'!AH$8),"")</f>
        <v/>
      </c>
      <c r="R4927" s="103" t="str">
        <f>IF(ISNUMBER('Форма 1'!AI4927),'Форма 1'!$H4927*VLOOKUP('Форма 1'!$F4927,'Придельники с 2022'!$B$4:$X$28,'Форма 1'!AI$8),"")</f>
        <v/>
      </c>
      <c r="S4927" s="103" t="str">
        <f>IF(ISNUMBER('Форма 1'!AJ4927),'Форма 1'!$H4927*VLOOKUP('Форма 1'!$F4927,'Придельники с 2022'!$B$4:$X$28,'Форма 1'!AJ$8),"")</f>
        <v/>
      </c>
      <c r="T4927" s="87"/>
    </row>
    <row r="4928" spans="1:20" ht="15.75">
      <c r="A4928" s="187">
        <v>0</v>
      </c>
      <c r="B4928" s="34" t="s">
        <v>1144</v>
      </c>
      <c r="C4928" s="36">
        <f>SUM(C4929:C4968)</f>
        <v>214921126.192</v>
      </c>
      <c r="D4928" s="36">
        <f t="shared" ref="D4928:T4928" si="327">SUM(D4929:D4968)</f>
        <v>5294423.55</v>
      </c>
      <c r="E4928" s="36">
        <f t="shared" si="327"/>
        <v>8551322.1600000001</v>
      </c>
      <c r="F4928" s="36">
        <f t="shared" si="327"/>
        <v>1252037.514</v>
      </c>
      <c r="G4928" s="36">
        <f t="shared" si="327"/>
        <v>4114681.27</v>
      </c>
      <c r="H4928" s="36">
        <f t="shared" si="327"/>
        <v>1091345.0520000001</v>
      </c>
      <c r="I4928" s="36">
        <f t="shared" si="327"/>
        <v>2520311.9919999996</v>
      </c>
      <c r="J4928" s="36">
        <f t="shared" si="327"/>
        <v>0</v>
      </c>
      <c r="K4928" s="39">
        <f t="shared" si="327"/>
        <v>0</v>
      </c>
      <c r="L4928" s="36">
        <f t="shared" si="327"/>
        <v>0</v>
      </c>
      <c r="M4928" s="36">
        <f t="shared" si="327"/>
        <v>167084740.35700002</v>
      </c>
      <c r="N4928" s="36">
        <f t="shared" si="327"/>
        <v>22855830.444999997</v>
      </c>
      <c r="O4928" s="36">
        <f t="shared" si="327"/>
        <v>2156433.852</v>
      </c>
      <c r="P4928" s="36">
        <f t="shared" si="327"/>
        <v>0</v>
      </c>
      <c r="Q4928" s="36">
        <f t="shared" si="327"/>
        <v>0</v>
      </c>
      <c r="R4928" s="36">
        <f t="shared" si="327"/>
        <v>0</v>
      </c>
      <c r="S4928" s="36">
        <f t="shared" si="327"/>
        <v>0</v>
      </c>
      <c r="T4928" s="36">
        <f t="shared" si="327"/>
        <v>0</v>
      </c>
    </row>
    <row r="4929" spans="1:20">
      <c r="A4929" s="188">
        <f t="shared" si="325"/>
        <v>1</v>
      </c>
      <c r="B4929" s="147" t="s">
        <v>1146</v>
      </c>
      <c r="C4929" s="99">
        <f t="shared" si="321"/>
        <v>393130.842</v>
      </c>
      <c r="D4929" s="103">
        <f>IF(ISNUMBER('Форма 1'!U4929),'Форма 1'!$H4929*VLOOKUP('Форма 1'!$F4929,'Придельники с 2022'!$B$4:$X$28,'Форма 1'!U$8),"")</f>
        <v>393130.842</v>
      </c>
      <c r="E4929" s="103" t="str">
        <f>IF(ISNUMBER('Форма 1'!V4929),'Форма 1'!$H4929*VLOOKUP('Форма 1'!$F4929,'Придельники с 2022'!$B$4:$X$28,'Форма 1'!V$8),"")</f>
        <v/>
      </c>
      <c r="F4929" s="103" t="str">
        <f>IF(ISNUMBER('Форма 1'!W4929),'Форма 1'!$H4929*VLOOKUP('Форма 1'!$F4929,'Придельники с 2022'!$B$4:$X$28,'Форма 1'!W$8),"")</f>
        <v/>
      </c>
      <c r="G4929" s="103" t="str">
        <f>IF(ISNUMBER('Форма 1'!X4929),'Форма 1'!$H4929*VLOOKUP('Форма 1'!$F4929,'Придельники с 2022'!$B$4:$X$28,'Форма 1'!X$8),"")</f>
        <v/>
      </c>
      <c r="H4929" s="103" t="str">
        <f>IF(ISNUMBER('Форма 1'!Y4929),'Форма 1'!$H4929*VLOOKUP('Форма 1'!$F4929,'Придельники с 2022'!$B$4:$X$28,'Форма 1'!Y$8),"")</f>
        <v/>
      </c>
      <c r="I4929" s="103" t="str">
        <f>IF(ISNUMBER('Форма 1'!Z4929),'Форма 1'!$H4929*VLOOKUP('Форма 1'!$F4929,'Придельники с 2022'!$B$4:$X$28,'Форма 1'!Z$8),"")</f>
        <v/>
      </c>
      <c r="J4929" s="103" t="str">
        <f>IF(ISNUMBER('Форма 1'!AA4929),'Форма 1'!$H4929*VLOOKUP('Форма 1'!$F4929,'Придельники с 2022'!$B$4:$X$28,'Форма 1'!AA$8),"")</f>
        <v/>
      </c>
      <c r="K4929" s="100"/>
      <c r="L4929" s="99"/>
      <c r="M4929" s="103" t="str">
        <f>IF(ISNUMBER('Форма 1'!AD4929),'Форма 1'!$H4929*VLOOKUP('Форма 1'!$F4929,'Придельники с 2022'!$B$4:$X$28,'Форма 1'!AD$8),"")</f>
        <v/>
      </c>
      <c r="N4929" s="103" t="str">
        <f>IF(ISBLANK('Форма 1'!$AE4929),"",IF('Форма 1'!$AE4929=1,'Форма 1'!$H4929*VLOOKUP('Форма 1'!$F4929,'Придельники с 2022'!$B$4:$X$28,'Форма 1'!$AE$8,0),IF('Форма 1'!$AE4929=2,'Форма 1'!$H4929*VLOOKUP('Форма 1'!$F4929,'Придельники с 2022'!$B$4:$X$28,13,0),IF('Форма 1'!$AE4929=3,'Форма 1'!$H4929*VLOOKUP('Форма 1'!$F4929,'Придельники с 2022'!$B$4:$X$28,12,0)))))</f>
        <v/>
      </c>
      <c r="O4929" s="103" t="str">
        <f>IF(ISNUMBER('Форма 1'!AF4929),'Форма 1'!$H4929*VLOOKUP('Форма 1'!$F4929,'Придельники с 2022'!$B$4:$X$28,'Форма 1'!AF$8),"")</f>
        <v/>
      </c>
      <c r="P4929" s="99"/>
      <c r="Q4929" s="103" t="str">
        <f>IF(ISNUMBER('Форма 1'!AH4929),'Форма 1'!$H4929*VLOOKUP('Форма 1'!$F4929,'Придельники с 2022'!$B$4:$X$28,'Форма 1'!AH$8),"")</f>
        <v/>
      </c>
      <c r="R4929" s="103" t="str">
        <f>IF(ISNUMBER('Форма 1'!AI4929),'Форма 1'!$H4929*VLOOKUP('Форма 1'!$F4929,'Придельники с 2022'!$B$4:$X$28,'Форма 1'!AI$8),"")</f>
        <v/>
      </c>
      <c r="S4929" s="103" t="str">
        <f>IF(ISNUMBER('Форма 1'!AJ4929),'Форма 1'!$H4929*VLOOKUP('Форма 1'!$F4929,'Придельники с 2022'!$B$4:$X$28,'Форма 1'!AJ$8),"")</f>
        <v/>
      </c>
      <c r="T4929" s="99"/>
    </row>
    <row r="4930" spans="1:20">
      <c r="A4930" s="188">
        <f t="shared" si="325"/>
        <v>2</v>
      </c>
      <c r="B4930" s="189" t="s">
        <v>4729</v>
      </c>
      <c r="C4930" s="99">
        <f t="shared" si="321"/>
        <v>5357872.8339999998</v>
      </c>
      <c r="D4930" s="103" t="str">
        <f>IF(ISNUMBER('Форма 1'!U4930),'Форма 1'!$H4930*VLOOKUP('Форма 1'!$F4930,'Придельники с 2022'!$B$4:$X$28,'Форма 1'!U$8),"")</f>
        <v/>
      </c>
      <c r="E4930" s="103" t="str">
        <f>IF(ISNUMBER('Форма 1'!V4930),'Форма 1'!$H4930*VLOOKUP('Форма 1'!$F4930,'Придельники с 2022'!$B$4:$X$28,'Форма 1'!V$8),"")</f>
        <v/>
      </c>
      <c r="F4930" s="103" t="str">
        <f>IF(ISNUMBER('Форма 1'!W4930),'Форма 1'!$H4930*VLOOKUP('Форма 1'!$F4930,'Придельники с 2022'!$B$4:$X$28,'Форма 1'!W$8),"")</f>
        <v/>
      </c>
      <c r="G4930" s="103" t="str">
        <f>IF(ISNUMBER('Форма 1'!X4930),'Форма 1'!$H4930*VLOOKUP('Форма 1'!$F4930,'Придельники с 2022'!$B$4:$X$28,'Форма 1'!X$8),"")</f>
        <v/>
      </c>
      <c r="H4930" s="103" t="str">
        <f>IF(ISNUMBER('Форма 1'!Y4930),'Форма 1'!$H4930*VLOOKUP('Форма 1'!$F4930,'Придельники с 2022'!$B$4:$X$28,'Форма 1'!Y$8),"")</f>
        <v/>
      </c>
      <c r="I4930" s="103" t="str">
        <f>IF(ISNUMBER('Форма 1'!Z4930),'Форма 1'!$H4930*VLOOKUP('Форма 1'!$F4930,'Придельники с 2022'!$B$4:$X$28,'Форма 1'!Z$8),"")</f>
        <v/>
      </c>
      <c r="J4930" s="103" t="str">
        <f>IF(ISNUMBER('Форма 1'!AA4930),'Форма 1'!$H4930*VLOOKUP('Форма 1'!$F4930,'Придельники с 2022'!$B$4:$X$28,'Форма 1'!AA$8),"")</f>
        <v/>
      </c>
      <c r="K4930" s="90"/>
      <c r="L4930" s="87"/>
      <c r="M4930" s="103">
        <f>IF(ISNUMBER('Форма 1'!AD4930),'Форма 1'!$H4930*VLOOKUP('Форма 1'!$F4930,'Придельники с 2022'!$B$4:$X$28,'Форма 1'!AD$8),"")</f>
        <v>5357872.8339999998</v>
      </c>
      <c r="N4930" s="103" t="str">
        <f>IF(ISBLANK('Форма 1'!$AE4930),"",IF('Форма 1'!$AE4930=1,'Форма 1'!$H4930*VLOOKUP('Форма 1'!$F4930,'Придельники с 2022'!$B$4:$X$28,'Форма 1'!$AE$8,0),IF('Форма 1'!$AE4930=2,'Форма 1'!$H4930*VLOOKUP('Форма 1'!$F4930,'Придельники с 2022'!$B$4:$X$28,13,0),IF('Форма 1'!$AE4930=3,'Форма 1'!$H4930*VLOOKUP('Форма 1'!$F4930,'Придельники с 2022'!$B$4:$X$28,12,0)))))</f>
        <v/>
      </c>
      <c r="O4930" s="103" t="str">
        <f>IF(ISNUMBER('Форма 1'!AF4930),'Форма 1'!$H4930*VLOOKUP('Форма 1'!$F4930,'Придельники с 2022'!$B$4:$X$28,'Форма 1'!AF$8),"")</f>
        <v/>
      </c>
      <c r="P4930" s="87"/>
      <c r="Q4930" s="103" t="str">
        <f>IF(ISNUMBER('Форма 1'!AH4930),'Форма 1'!$H4930*VLOOKUP('Форма 1'!$F4930,'Придельники с 2022'!$B$4:$X$28,'Форма 1'!AH$8),"")</f>
        <v/>
      </c>
      <c r="R4930" s="103" t="str">
        <f>IF(ISNUMBER('Форма 1'!AI4930),'Форма 1'!$H4930*VLOOKUP('Форма 1'!$F4930,'Придельники с 2022'!$B$4:$X$28,'Форма 1'!AI$8),"")</f>
        <v/>
      </c>
      <c r="S4930" s="103" t="str">
        <f>IF(ISNUMBER('Форма 1'!AJ4930),'Форма 1'!$H4930*VLOOKUP('Форма 1'!$F4930,'Придельники с 2022'!$B$4:$X$28,'Форма 1'!AJ$8),"")</f>
        <v/>
      </c>
      <c r="T4930" s="88"/>
    </row>
    <row r="4931" spans="1:20">
      <c r="A4931" s="188">
        <f t="shared" si="325"/>
        <v>3</v>
      </c>
      <c r="B4931" s="189" t="s">
        <v>4730</v>
      </c>
      <c r="C4931" s="99">
        <f t="shared" si="321"/>
        <v>4429012.3710000003</v>
      </c>
      <c r="D4931" s="103">
        <f>IF(ISNUMBER('Форма 1'!U4931),'Форма 1'!$H4931*VLOOKUP('Форма 1'!$F4931,'Придельники с 2022'!$B$4:$X$28,'Форма 1'!U$8),"")</f>
        <v>416817.88200000004</v>
      </c>
      <c r="E4931" s="103" t="str">
        <f>IF(ISNUMBER('Форма 1'!V4931),'Форма 1'!$H4931*VLOOKUP('Форма 1'!$F4931,'Придельники с 2022'!$B$4:$X$28,'Форма 1'!V$8),"")</f>
        <v/>
      </c>
      <c r="F4931" s="103" t="str">
        <f>IF(ISNUMBER('Форма 1'!W4931),'Форма 1'!$H4931*VLOOKUP('Форма 1'!$F4931,'Придельники с 2022'!$B$4:$X$28,'Форма 1'!W$8),"")</f>
        <v/>
      </c>
      <c r="G4931" s="103" t="str">
        <f>IF(ISNUMBER('Форма 1'!X4931),'Форма 1'!$H4931*VLOOKUP('Форма 1'!$F4931,'Придельники с 2022'!$B$4:$X$28,'Форма 1'!X$8),"")</f>
        <v/>
      </c>
      <c r="H4931" s="103" t="str">
        <f>IF(ISNUMBER('Форма 1'!Y4931),'Форма 1'!$H4931*VLOOKUP('Форма 1'!$F4931,'Придельники с 2022'!$B$4:$X$28,'Форма 1'!Y$8),"")</f>
        <v/>
      </c>
      <c r="I4931" s="103" t="str">
        <f>IF(ISNUMBER('Форма 1'!Z4931),'Форма 1'!$H4931*VLOOKUP('Форма 1'!$F4931,'Придельники с 2022'!$B$4:$X$28,'Форма 1'!Z$8),"")</f>
        <v/>
      </c>
      <c r="J4931" s="103" t="str">
        <f>IF(ISNUMBER('Форма 1'!AA4931),'Форма 1'!$H4931*VLOOKUP('Форма 1'!$F4931,'Придельники с 2022'!$B$4:$X$28,'Форма 1'!AA$8),"")</f>
        <v/>
      </c>
      <c r="K4931" s="90"/>
      <c r="L4931" s="87"/>
      <c r="M4931" s="103" t="str">
        <f>IF(ISNUMBER('Форма 1'!AD4931),'Форма 1'!$H4931*VLOOKUP('Форма 1'!$F4931,'Придельники с 2022'!$B$4:$X$28,'Форма 1'!AD$8),"")</f>
        <v/>
      </c>
      <c r="N4931" s="103">
        <f>IF(ISBLANK('Форма 1'!$AE4931),"",IF('Форма 1'!$AE4931=1,'Форма 1'!$H4931*VLOOKUP('Форма 1'!$F4931,'Придельники с 2022'!$B$4:$X$28,'Форма 1'!$AE$8,0),IF('Форма 1'!$AE4931=2,'Форма 1'!$H4931*VLOOKUP('Форма 1'!$F4931,'Придельники с 2022'!$B$4:$X$28,13,0),IF('Форма 1'!$AE4931=3,'Форма 1'!$H4931*VLOOKUP('Форма 1'!$F4931,'Придельники с 2022'!$B$4:$X$28,12,0)))))</f>
        <v>3281268.165</v>
      </c>
      <c r="O4931" s="103">
        <f>IF(ISNUMBER('Форма 1'!AF4931),'Форма 1'!$H4931*VLOOKUP('Форма 1'!$F4931,'Придельники с 2022'!$B$4:$X$28,'Форма 1'!AF$8),"")</f>
        <v>730926.32400000002</v>
      </c>
      <c r="P4931" s="87"/>
      <c r="Q4931" s="103" t="str">
        <f>IF(ISNUMBER('Форма 1'!AH4931),'Форма 1'!$H4931*VLOOKUP('Форма 1'!$F4931,'Придельники с 2022'!$B$4:$X$28,'Форма 1'!AH$8),"")</f>
        <v/>
      </c>
      <c r="R4931" s="103" t="str">
        <f>IF(ISNUMBER('Форма 1'!AI4931),'Форма 1'!$H4931*VLOOKUP('Форма 1'!$F4931,'Придельники с 2022'!$B$4:$X$28,'Форма 1'!AI$8),"")</f>
        <v/>
      </c>
      <c r="S4931" s="103" t="str">
        <f>IF(ISNUMBER('Форма 1'!AJ4931),'Форма 1'!$H4931*VLOOKUP('Форма 1'!$F4931,'Придельники с 2022'!$B$4:$X$28,'Форма 1'!AJ$8),"")</f>
        <v/>
      </c>
      <c r="T4931" s="88"/>
    </row>
    <row r="4932" spans="1:20">
      <c r="A4932" s="188">
        <f t="shared" si="325"/>
        <v>4</v>
      </c>
      <c r="B4932" s="189" t="s">
        <v>4731</v>
      </c>
      <c r="C4932" s="99">
        <f t="shared" si="321"/>
        <v>5350226.9219999993</v>
      </c>
      <c r="D4932" s="103" t="str">
        <f>IF(ISNUMBER('Форма 1'!U4932),'Форма 1'!$H4932*VLOOKUP('Форма 1'!$F4932,'Придельники с 2022'!$B$4:$X$28,'Форма 1'!U$8),"")</f>
        <v/>
      </c>
      <c r="E4932" s="103" t="str">
        <f>IF(ISNUMBER('Форма 1'!V4932),'Форма 1'!$H4932*VLOOKUP('Форма 1'!$F4932,'Придельники с 2022'!$B$4:$X$28,'Форма 1'!V$8),"")</f>
        <v/>
      </c>
      <c r="F4932" s="103" t="str">
        <f>IF(ISNUMBER('Форма 1'!W4932),'Форма 1'!$H4932*VLOOKUP('Форма 1'!$F4932,'Придельники с 2022'!$B$4:$X$28,'Форма 1'!W$8),"")</f>
        <v/>
      </c>
      <c r="G4932" s="103" t="str">
        <f>IF(ISNUMBER('Форма 1'!X4932),'Форма 1'!$H4932*VLOOKUP('Форма 1'!$F4932,'Придельники с 2022'!$B$4:$X$28,'Форма 1'!X$8),"")</f>
        <v/>
      </c>
      <c r="H4932" s="103" t="str">
        <f>IF(ISNUMBER('Форма 1'!Y4932),'Форма 1'!$H4932*VLOOKUP('Форма 1'!$F4932,'Придельники с 2022'!$B$4:$X$28,'Форма 1'!Y$8),"")</f>
        <v/>
      </c>
      <c r="I4932" s="103" t="str">
        <f>IF(ISNUMBER('Форма 1'!Z4932),'Форма 1'!$H4932*VLOOKUP('Форма 1'!$F4932,'Придельники с 2022'!$B$4:$X$28,'Форма 1'!Z$8),"")</f>
        <v/>
      </c>
      <c r="J4932" s="103" t="str">
        <f>IF(ISNUMBER('Форма 1'!AA4932),'Форма 1'!$H4932*VLOOKUP('Форма 1'!$F4932,'Придельники с 2022'!$B$4:$X$28,'Форма 1'!AA$8),"")</f>
        <v/>
      </c>
      <c r="K4932" s="90"/>
      <c r="L4932" s="87"/>
      <c r="M4932" s="103">
        <f>IF(ISNUMBER('Форма 1'!AD4932),'Форма 1'!$H4932*VLOOKUP('Форма 1'!$F4932,'Придельники с 2022'!$B$4:$X$28,'Форма 1'!AD$8),"")</f>
        <v>5350226.9219999993</v>
      </c>
      <c r="N4932" s="103" t="str">
        <f>IF(ISBLANK('Форма 1'!$AE4932),"",IF('Форма 1'!$AE4932=1,'Форма 1'!$H4932*VLOOKUP('Форма 1'!$F4932,'Придельники с 2022'!$B$4:$X$28,'Форма 1'!$AE$8,0),IF('Форма 1'!$AE4932=2,'Форма 1'!$H4932*VLOOKUP('Форма 1'!$F4932,'Придельники с 2022'!$B$4:$X$28,13,0),IF('Форма 1'!$AE4932=3,'Форма 1'!$H4932*VLOOKUP('Форма 1'!$F4932,'Придельники с 2022'!$B$4:$X$28,12,0)))))</f>
        <v/>
      </c>
      <c r="O4932" s="103" t="str">
        <f>IF(ISNUMBER('Форма 1'!AF4932),'Форма 1'!$H4932*VLOOKUP('Форма 1'!$F4932,'Придельники с 2022'!$B$4:$X$28,'Форма 1'!AF$8),"")</f>
        <v/>
      </c>
      <c r="P4932" s="87"/>
      <c r="Q4932" s="103" t="str">
        <f>IF(ISNUMBER('Форма 1'!AH4932),'Форма 1'!$H4932*VLOOKUP('Форма 1'!$F4932,'Придельники с 2022'!$B$4:$X$28,'Форма 1'!AH$8),"")</f>
        <v/>
      </c>
      <c r="R4932" s="103" t="str">
        <f>IF(ISNUMBER('Форма 1'!AI4932),'Форма 1'!$H4932*VLOOKUP('Форма 1'!$F4932,'Придельники с 2022'!$B$4:$X$28,'Форма 1'!AI$8),"")</f>
        <v/>
      </c>
      <c r="S4932" s="103" t="str">
        <f>IF(ISNUMBER('Форма 1'!AJ4932),'Форма 1'!$H4932*VLOOKUP('Форма 1'!$F4932,'Придельники с 2022'!$B$4:$X$28,'Форма 1'!AJ$8),"")</f>
        <v/>
      </c>
      <c r="T4932" s="88"/>
    </row>
    <row r="4933" spans="1:20">
      <c r="A4933" s="188">
        <f t="shared" si="325"/>
        <v>5</v>
      </c>
      <c r="B4933" s="189" t="s">
        <v>4732</v>
      </c>
      <c r="C4933" s="99">
        <f t="shared" si="321"/>
        <v>13637108.912</v>
      </c>
      <c r="D4933" s="103" t="str">
        <f>IF(ISNUMBER('Форма 1'!U4933),'Форма 1'!$H4933*VLOOKUP('Форма 1'!$F4933,'Придельники с 2022'!$B$4:$X$28,'Форма 1'!U$8),"")</f>
        <v/>
      </c>
      <c r="E4933" s="103" t="str">
        <f>IF(ISNUMBER('Форма 1'!V4933),'Форма 1'!$H4933*VLOOKUP('Форма 1'!$F4933,'Придельники с 2022'!$B$4:$X$28,'Форма 1'!V$8),"")</f>
        <v/>
      </c>
      <c r="F4933" s="103" t="str">
        <f>IF(ISNUMBER('Форма 1'!W4933),'Форма 1'!$H4933*VLOOKUP('Форма 1'!$F4933,'Придельники с 2022'!$B$4:$X$28,'Форма 1'!W$8),"")</f>
        <v/>
      </c>
      <c r="G4933" s="103" t="str">
        <f>IF(ISNUMBER('Форма 1'!X4933),'Форма 1'!$H4933*VLOOKUP('Форма 1'!$F4933,'Придельники с 2022'!$B$4:$X$28,'Форма 1'!X$8),"")</f>
        <v/>
      </c>
      <c r="H4933" s="103" t="str">
        <f>IF(ISNUMBER('Форма 1'!Y4933),'Форма 1'!$H4933*VLOOKUP('Форма 1'!$F4933,'Придельники с 2022'!$B$4:$X$28,'Форма 1'!Y$8),"")</f>
        <v/>
      </c>
      <c r="I4933" s="103" t="str">
        <f>IF(ISNUMBER('Форма 1'!Z4933),'Форма 1'!$H4933*VLOOKUP('Форма 1'!$F4933,'Придельники с 2022'!$B$4:$X$28,'Форма 1'!Z$8),"")</f>
        <v/>
      </c>
      <c r="J4933" s="103" t="str">
        <f>IF(ISNUMBER('Форма 1'!AA4933),'Форма 1'!$H4933*VLOOKUP('Форма 1'!$F4933,'Придельники с 2022'!$B$4:$X$28,'Форма 1'!AA$8),"")</f>
        <v/>
      </c>
      <c r="K4933" s="90"/>
      <c r="L4933" s="87"/>
      <c r="M4933" s="103">
        <f>IF(ISNUMBER('Форма 1'!AD4933),'Форма 1'!$H4933*VLOOKUP('Форма 1'!$F4933,'Придельники с 2022'!$B$4:$X$28,'Форма 1'!AD$8),"")</f>
        <v>13637108.912</v>
      </c>
      <c r="N4933" s="103" t="str">
        <f>IF(ISBLANK('Форма 1'!$AE4933),"",IF('Форма 1'!$AE4933=1,'Форма 1'!$H4933*VLOOKUP('Форма 1'!$F4933,'Придельники с 2022'!$B$4:$X$28,'Форма 1'!$AE$8,0),IF('Форма 1'!$AE4933=2,'Форма 1'!$H4933*VLOOKUP('Форма 1'!$F4933,'Придельники с 2022'!$B$4:$X$28,13,0),IF('Форма 1'!$AE4933=3,'Форма 1'!$H4933*VLOOKUP('Форма 1'!$F4933,'Придельники с 2022'!$B$4:$X$28,12,0)))))</f>
        <v/>
      </c>
      <c r="O4933" s="103" t="str">
        <f>IF(ISNUMBER('Форма 1'!AF4933),'Форма 1'!$H4933*VLOOKUP('Форма 1'!$F4933,'Придельники с 2022'!$B$4:$X$28,'Форма 1'!AF$8),"")</f>
        <v/>
      </c>
      <c r="P4933" s="87"/>
      <c r="Q4933" s="103" t="str">
        <f>IF(ISNUMBER('Форма 1'!AH4933),'Форма 1'!$H4933*VLOOKUP('Форма 1'!$F4933,'Придельники с 2022'!$B$4:$X$28,'Форма 1'!AH$8),"")</f>
        <v/>
      </c>
      <c r="R4933" s="103" t="str">
        <f>IF(ISNUMBER('Форма 1'!AI4933),'Форма 1'!$H4933*VLOOKUP('Форма 1'!$F4933,'Придельники с 2022'!$B$4:$X$28,'Форма 1'!AI$8),"")</f>
        <v/>
      </c>
      <c r="S4933" s="103" t="str">
        <f>IF(ISNUMBER('Форма 1'!AJ4933),'Форма 1'!$H4933*VLOOKUP('Форма 1'!$F4933,'Придельники с 2022'!$B$4:$X$28,'Форма 1'!AJ$8),"")</f>
        <v/>
      </c>
      <c r="T4933" s="88"/>
    </row>
    <row r="4934" spans="1:20">
      <c r="A4934" s="188">
        <f t="shared" si="325"/>
        <v>6</v>
      </c>
      <c r="B4934" s="189" t="s">
        <v>4734</v>
      </c>
      <c r="C4934" s="99">
        <f t="shared" si="321"/>
        <v>13638910.320000002</v>
      </c>
      <c r="D4934" s="103" t="str">
        <f>IF(ISNUMBER('Форма 1'!U4934),'Форма 1'!$H4934*VLOOKUP('Форма 1'!$F4934,'Придельники с 2022'!$B$4:$X$28,'Форма 1'!U$8),"")</f>
        <v/>
      </c>
      <c r="E4934" s="103" t="str">
        <f>IF(ISNUMBER('Форма 1'!V4934),'Форма 1'!$H4934*VLOOKUP('Форма 1'!$F4934,'Придельники с 2022'!$B$4:$X$28,'Форма 1'!V$8),"")</f>
        <v/>
      </c>
      <c r="F4934" s="103" t="str">
        <f>IF(ISNUMBER('Форма 1'!W4934),'Форма 1'!$H4934*VLOOKUP('Форма 1'!$F4934,'Придельники с 2022'!$B$4:$X$28,'Форма 1'!W$8),"")</f>
        <v/>
      </c>
      <c r="G4934" s="103" t="str">
        <f>IF(ISNUMBER('Форма 1'!X4934),'Форма 1'!$H4934*VLOOKUP('Форма 1'!$F4934,'Придельники с 2022'!$B$4:$X$28,'Форма 1'!X$8),"")</f>
        <v/>
      </c>
      <c r="H4934" s="103" t="str">
        <f>IF(ISNUMBER('Форма 1'!Y4934),'Форма 1'!$H4934*VLOOKUP('Форма 1'!$F4934,'Придельники с 2022'!$B$4:$X$28,'Форма 1'!Y$8),"")</f>
        <v/>
      </c>
      <c r="I4934" s="103" t="str">
        <f>IF(ISNUMBER('Форма 1'!Z4934),'Форма 1'!$H4934*VLOOKUP('Форма 1'!$F4934,'Придельники с 2022'!$B$4:$X$28,'Форма 1'!Z$8),"")</f>
        <v/>
      </c>
      <c r="J4934" s="103" t="str">
        <f>IF(ISNUMBER('Форма 1'!AA4934),'Форма 1'!$H4934*VLOOKUP('Форма 1'!$F4934,'Придельники с 2022'!$B$4:$X$28,'Форма 1'!AA$8),"")</f>
        <v/>
      </c>
      <c r="K4934" s="90"/>
      <c r="L4934" s="87"/>
      <c r="M4934" s="103">
        <f>IF(ISNUMBER('Форма 1'!AD4934),'Форма 1'!$H4934*VLOOKUP('Форма 1'!$F4934,'Придельники с 2022'!$B$4:$X$28,'Форма 1'!AD$8),"")</f>
        <v>13638910.320000002</v>
      </c>
      <c r="N4934" s="103" t="str">
        <f>IF(ISBLANK('Форма 1'!$AE4934),"",IF('Форма 1'!$AE4934=1,'Форма 1'!$H4934*VLOOKUP('Форма 1'!$F4934,'Придельники с 2022'!$B$4:$X$28,'Форма 1'!$AE$8,0),IF('Форма 1'!$AE4934=2,'Форма 1'!$H4934*VLOOKUP('Форма 1'!$F4934,'Придельники с 2022'!$B$4:$X$28,13,0),IF('Форма 1'!$AE4934=3,'Форма 1'!$H4934*VLOOKUP('Форма 1'!$F4934,'Придельники с 2022'!$B$4:$X$28,12,0)))))</f>
        <v/>
      </c>
      <c r="O4934" s="103" t="str">
        <f>IF(ISNUMBER('Форма 1'!AF4934),'Форма 1'!$H4934*VLOOKUP('Форма 1'!$F4934,'Придельники с 2022'!$B$4:$X$28,'Форма 1'!AF$8),"")</f>
        <v/>
      </c>
      <c r="P4934" s="87"/>
      <c r="Q4934" s="103" t="str">
        <f>IF(ISNUMBER('Форма 1'!AH4934),'Форма 1'!$H4934*VLOOKUP('Форма 1'!$F4934,'Придельники с 2022'!$B$4:$X$28,'Форма 1'!AH$8),"")</f>
        <v/>
      </c>
      <c r="R4934" s="103" t="str">
        <f>IF(ISNUMBER('Форма 1'!AI4934),'Форма 1'!$H4934*VLOOKUP('Форма 1'!$F4934,'Придельники с 2022'!$B$4:$X$28,'Форма 1'!AI$8),"")</f>
        <v/>
      </c>
      <c r="S4934" s="103" t="str">
        <f>IF(ISNUMBER('Форма 1'!AJ4934),'Форма 1'!$H4934*VLOOKUP('Форма 1'!$F4934,'Придельники с 2022'!$B$4:$X$28,'Форма 1'!AJ$8),"")</f>
        <v/>
      </c>
      <c r="T4934" s="88"/>
    </row>
    <row r="4935" spans="1:20">
      <c r="A4935" s="188">
        <f t="shared" si="325"/>
        <v>7</v>
      </c>
      <c r="B4935" s="189" t="s">
        <v>4735</v>
      </c>
      <c r="C4935" s="99">
        <f t="shared" si="321"/>
        <v>989116.75000000012</v>
      </c>
      <c r="D4935" s="103" t="str">
        <f>IF(ISNUMBER('Форма 1'!U4935),'Форма 1'!$H4935*VLOOKUP('Форма 1'!$F4935,'Придельники с 2022'!$B$4:$X$28,'Форма 1'!U$8),"")</f>
        <v/>
      </c>
      <c r="E4935" s="103" t="str">
        <f>IF(ISNUMBER('Форма 1'!V4935),'Форма 1'!$H4935*VLOOKUP('Форма 1'!$F4935,'Придельники с 2022'!$B$4:$X$28,'Форма 1'!V$8),"")</f>
        <v/>
      </c>
      <c r="F4935" s="103" t="str">
        <f>IF(ISNUMBER('Форма 1'!W4935),'Форма 1'!$H4935*VLOOKUP('Форма 1'!$F4935,'Придельники с 2022'!$B$4:$X$28,'Форма 1'!W$8),"")</f>
        <v/>
      </c>
      <c r="G4935" s="103">
        <f>IF(ISNUMBER('Форма 1'!X4935),'Форма 1'!$H4935*VLOOKUP('Форма 1'!$F4935,'Придельники с 2022'!$B$4:$X$28,'Форма 1'!X$8),"")</f>
        <v>989116.75000000012</v>
      </c>
      <c r="H4935" s="103" t="str">
        <f>IF(ISNUMBER('Форма 1'!Y4935),'Форма 1'!$H4935*VLOOKUP('Форма 1'!$F4935,'Придельники с 2022'!$B$4:$X$28,'Форма 1'!Y$8),"")</f>
        <v/>
      </c>
      <c r="I4935" s="103" t="str">
        <f>IF(ISNUMBER('Форма 1'!Z4935),'Форма 1'!$H4935*VLOOKUP('Форма 1'!$F4935,'Придельники с 2022'!$B$4:$X$28,'Форма 1'!Z$8),"")</f>
        <v/>
      </c>
      <c r="J4935" s="103" t="str">
        <f>IF(ISNUMBER('Форма 1'!AA4935),'Форма 1'!$H4935*VLOOKUP('Форма 1'!$F4935,'Придельники с 2022'!$B$4:$X$28,'Форма 1'!AA$8),"")</f>
        <v/>
      </c>
      <c r="K4935" s="92"/>
      <c r="L4935" s="88"/>
      <c r="M4935" s="103" t="str">
        <f>IF(ISNUMBER('Форма 1'!AD4935),'Форма 1'!$H4935*VLOOKUP('Форма 1'!$F4935,'Придельники с 2022'!$B$4:$X$28,'Форма 1'!AD$8),"")</f>
        <v/>
      </c>
      <c r="N4935" s="103" t="str">
        <f>IF(ISBLANK('Форма 1'!$AE4935),"",IF('Форма 1'!$AE4935=1,'Форма 1'!$H4935*VLOOKUP('Форма 1'!$F4935,'Придельники с 2022'!$B$4:$X$28,'Форма 1'!$AE$8,0),IF('Форма 1'!$AE4935=2,'Форма 1'!$H4935*VLOOKUP('Форма 1'!$F4935,'Придельники с 2022'!$B$4:$X$28,13,0),IF('Форма 1'!$AE4935=3,'Форма 1'!$H4935*VLOOKUP('Форма 1'!$F4935,'Придельники с 2022'!$B$4:$X$28,12,0)))))</f>
        <v/>
      </c>
      <c r="O4935" s="103" t="str">
        <f>IF(ISNUMBER('Форма 1'!AF4935),'Форма 1'!$H4935*VLOOKUP('Форма 1'!$F4935,'Придельники с 2022'!$B$4:$X$28,'Форма 1'!AF$8),"")</f>
        <v/>
      </c>
      <c r="P4935" s="88"/>
      <c r="Q4935" s="103" t="str">
        <f>IF(ISNUMBER('Форма 1'!AH4935),'Форма 1'!$H4935*VLOOKUP('Форма 1'!$F4935,'Придельники с 2022'!$B$4:$X$28,'Форма 1'!AH$8),"")</f>
        <v/>
      </c>
      <c r="R4935" s="103" t="str">
        <f>IF(ISNUMBER('Форма 1'!AI4935),'Форма 1'!$H4935*VLOOKUP('Форма 1'!$F4935,'Придельники с 2022'!$B$4:$X$28,'Форма 1'!AI$8),"")</f>
        <v/>
      </c>
      <c r="S4935" s="103" t="str">
        <f>IF(ISNUMBER('Форма 1'!AJ4935),'Форма 1'!$H4935*VLOOKUP('Форма 1'!$F4935,'Придельники с 2022'!$B$4:$X$28,'Форма 1'!AJ$8),"")</f>
        <v/>
      </c>
      <c r="T4935" s="88"/>
    </row>
    <row r="4936" spans="1:20">
      <c r="A4936" s="188">
        <f t="shared" si="325"/>
        <v>8</v>
      </c>
      <c r="B4936" s="189" t="s">
        <v>4736</v>
      </c>
      <c r="C4936" s="99">
        <f t="shared" si="321"/>
        <v>1988734.2300000002</v>
      </c>
      <c r="D4936" s="103" t="str">
        <f>IF(ISNUMBER('Форма 1'!U4936),'Форма 1'!$H4936*VLOOKUP('Форма 1'!$F4936,'Придельники с 2022'!$B$4:$X$28,'Форма 1'!U$8),"")</f>
        <v/>
      </c>
      <c r="E4936" s="103" t="str">
        <f>IF(ISNUMBER('Форма 1'!V4936),'Форма 1'!$H4936*VLOOKUP('Форма 1'!$F4936,'Придельники с 2022'!$B$4:$X$28,'Форма 1'!V$8),"")</f>
        <v/>
      </c>
      <c r="F4936" s="103" t="str">
        <f>IF(ISNUMBER('Форма 1'!W4936),'Форма 1'!$H4936*VLOOKUP('Форма 1'!$F4936,'Придельники с 2022'!$B$4:$X$28,'Форма 1'!W$8),"")</f>
        <v/>
      </c>
      <c r="G4936" s="103">
        <f>IF(ISNUMBER('Форма 1'!X4936),'Форма 1'!$H4936*VLOOKUP('Форма 1'!$F4936,'Придельники с 2022'!$B$4:$X$28,'Форма 1'!X$8),"")</f>
        <v>1988734.2300000002</v>
      </c>
      <c r="H4936" s="103" t="str">
        <f>IF(ISNUMBER('Форма 1'!Y4936),'Форма 1'!$H4936*VLOOKUP('Форма 1'!$F4936,'Придельники с 2022'!$B$4:$X$28,'Форма 1'!Y$8),"")</f>
        <v/>
      </c>
      <c r="I4936" s="103" t="str">
        <f>IF(ISNUMBER('Форма 1'!Z4936),'Форма 1'!$H4936*VLOOKUP('Форма 1'!$F4936,'Придельники с 2022'!$B$4:$X$28,'Форма 1'!Z$8),"")</f>
        <v/>
      </c>
      <c r="J4936" s="103" t="str">
        <f>IF(ISNUMBER('Форма 1'!AA4936),'Форма 1'!$H4936*VLOOKUP('Форма 1'!$F4936,'Придельники с 2022'!$B$4:$X$28,'Форма 1'!AA$8),"")</f>
        <v/>
      </c>
      <c r="K4936" s="92"/>
      <c r="L4936" s="88"/>
      <c r="M4936" s="103" t="str">
        <f>IF(ISNUMBER('Форма 1'!AD4936),'Форма 1'!$H4936*VLOOKUP('Форма 1'!$F4936,'Придельники с 2022'!$B$4:$X$28,'Форма 1'!AD$8),"")</f>
        <v/>
      </c>
      <c r="N4936" s="103" t="str">
        <f>IF(ISBLANK('Форма 1'!$AE4936),"",IF('Форма 1'!$AE4936=1,'Форма 1'!$H4936*VLOOKUP('Форма 1'!$F4936,'Придельники с 2022'!$B$4:$X$28,'Форма 1'!$AE$8,0),IF('Форма 1'!$AE4936=2,'Форма 1'!$H4936*VLOOKUP('Форма 1'!$F4936,'Придельники с 2022'!$B$4:$X$28,13,0),IF('Форма 1'!$AE4936=3,'Форма 1'!$H4936*VLOOKUP('Форма 1'!$F4936,'Придельники с 2022'!$B$4:$X$28,12,0)))))</f>
        <v/>
      </c>
      <c r="O4936" s="103" t="str">
        <f>IF(ISNUMBER('Форма 1'!AF4936),'Форма 1'!$H4936*VLOOKUP('Форма 1'!$F4936,'Придельники с 2022'!$B$4:$X$28,'Форма 1'!AF$8),"")</f>
        <v/>
      </c>
      <c r="P4936" s="88"/>
      <c r="Q4936" s="103" t="str">
        <f>IF(ISNUMBER('Форма 1'!AH4936),'Форма 1'!$H4936*VLOOKUP('Форма 1'!$F4936,'Придельники с 2022'!$B$4:$X$28,'Форма 1'!AH$8),"")</f>
        <v/>
      </c>
      <c r="R4936" s="103" t="str">
        <f>IF(ISNUMBER('Форма 1'!AI4936),'Форма 1'!$H4936*VLOOKUP('Форма 1'!$F4936,'Придельники с 2022'!$B$4:$X$28,'Форма 1'!AI$8),"")</f>
        <v/>
      </c>
      <c r="S4936" s="103" t="str">
        <f>IF(ISNUMBER('Форма 1'!AJ4936),'Форма 1'!$H4936*VLOOKUP('Форма 1'!$F4936,'Придельники с 2022'!$B$4:$X$28,'Форма 1'!AJ$8),"")</f>
        <v/>
      </c>
      <c r="T4936" s="88"/>
    </row>
    <row r="4937" spans="1:20">
      <c r="A4937" s="188">
        <f t="shared" si="325"/>
        <v>9</v>
      </c>
      <c r="B4937" s="189" t="s">
        <v>4737</v>
      </c>
      <c r="C4937" s="99">
        <f t="shared" ref="C4937:C5000" si="328">SUM(D4937:J4937,L4937:T4937)</f>
        <v>385358.53200000001</v>
      </c>
      <c r="D4937" s="103">
        <f>IF(ISNUMBER('Форма 1'!U4937),'Форма 1'!$H4937*VLOOKUP('Форма 1'!$F4937,'Придельники с 2022'!$B$4:$X$28,'Форма 1'!U$8),"")</f>
        <v>385358.53200000001</v>
      </c>
      <c r="E4937" s="103" t="str">
        <f>IF(ISNUMBER('Форма 1'!V4937),'Форма 1'!$H4937*VLOOKUP('Форма 1'!$F4937,'Придельники с 2022'!$B$4:$X$28,'Форма 1'!V$8),"")</f>
        <v/>
      </c>
      <c r="F4937" s="103" t="str">
        <f>IF(ISNUMBER('Форма 1'!W4937),'Форма 1'!$H4937*VLOOKUP('Форма 1'!$F4937,'Придельники с 2022'!$B$4:$X$28,'Форма 1'!W$8),"")</f>
        <v/>
      </c>
      <c r="G4937" s="103" t="str">
        <f>IF(ISNUMBER('Форма 1'!X4937),'Форма 1'!$H4937*VLOOKUP('Форма 1'!$F4937,'Придельники с 2022'!$B$4:$X$28,'Форма 1'!X$8),"")</f>
        <v/>
      </c>
      <c r="H4937" s="103" t="str">
        <f>IF(ISNUMBER('Форма 1'!Y4937),'Форма 1'!$H4937*VLOOKUP('Форма 1'!$F4937,'Придельники с 2022'!$B$4:$X$28,'Форма 1'!Y$8),"")</f>
        <v/>
      </c>
      <c r="I4937" s="103" t="str">
        <f>IF(ISNUMBER('Форма 1'!Z4937),'Форма 1'!$H4937*VLOOKUP('Форма 1'!$F4937,'Придельники с 2022'!$B$4:$X$28,'Форма 1'!Z$8),"")</f>
        <v/>
      </c>
      <c r="J4937" s="103" t="str">
        <f>IF(ISNUMBER('Форма 1'!AA4937),'Форма 1'!$H4937*VLOOKUP('Форма 1'!$F4937,'Придельники с 2022'!$B$4:$X$28,'Форма 1'!AA$8),"")</f>
        <v/>
      </c>
      <c r="K4937" s="90"/>
      <c r="L4937" s="87"/>
      <c r="M4937" s="103" t="str">
        <f>IF(ISNUMBER('Форма 1'!AD4937),'Форма 1'!$H4937*VLOOKUP('Форма 1'!$F4937,'Придельники с 2022'!$B$4:$X$28,'Форма 1'!AD$8),"")</f>
        <v/>
      </c>
      <c r="N4937" s="103" t="str">
        <f>IF(ISBLANK('Форма 1'!$AE4937),"",IF('Форма 1'!$AE4937=1,'Форма 1'!$H4937*VLOOKUP('Форма 1'!$F4937,'Придельники с 2022'!$B$4:$X$28,'Форма 1'!$AE$8,0),IF('Форма 1'!$AE4937=2,'Форма 1'!$H4937*VLOOKUP('Форма 1'!$F4937,'Придельники с 2022'!$B$4:$X$28,13,0),IF('Форма 1'!$AE4937=3,'Форма 1'!$H4937*VLOOKUP('Форма 1'!$F4937,'Придельники с 2022'!$B$4:$X$28,12,0)))))</f>
        <v/>
      </c>
      <c r="O4937" s="103" t="str">
        <f>IF(ISNUMBER('Форма 1'!AF4937),'Форма 1'!$H4937*VLOOKUP('Форма 1'!$F4937,'Придельники с 2022'!$B$4:$X$28,'Форма 1'!AF$8),"")</f>
        <v/>
      </c>
      <c r="P4937" s="87"/>
      <c r="Q4937" s="103" t="str">
        <f>IF(ISNUMBER('Форма 1'!AH4937),'Форма 1'!$H4937*VLOOKUP('Форма 1'!$F4937,'Придельники с 2022'!$B$4:$X$28,'Форма 1'!AH$8),"")</f>
        <v/>
      </c>
      <c r="R4937" s="103" t="str">
        <f>IF(ISNUMBER('Форма 1'!AI4937),'Форма 1'!$H4937*VLOOKUP('Форма 1'!$F4937,'Придельники с 2022'!$B$4:$X$28,'Форма 1'!AI$8),"")</f>
        <v/>
      </c>
      <c r="S4937" s="103" t="str">
        <f>IF(ISNUMBER('Форма 1'!AJ4937),'Форма 1'!$H4937*VLOOKUP('Форма 1'!$F4937,'Придельники с 2022'!$B$4:$X$28,'Форма 1'!AJ$8),"")</f>
        <v/>
      </c>
      <c r="T4937" s="88"/>
    </row>
    <row r="4938" spans="1:20">
      <c r="A4938" s="188">
        <f t="shared" si="325"/>
        <v>10</v>
      </c>
      <c r="B4938" s="189" t="s">
        <v>4738</v>
      </c>
      <c r="C4938" s="99">
        <f t="shared" si="328"/>
        <v>3447924.6550000003</v>
      </c>
      <c r="D4938" s="103" t="str">
        <f>IF(ISNUMBER('Форма 1'!U4938),'Форма 1'!$H4938*VLOOKUP('Форма 1'!$F4938,'Придельники с 2022'!$B$4:$X$28,'Форма 1'!U$8),"")</f>
        <v/>
      </c>
      <c r="E4938" s="103" t="str">
        <f>IF(ISNUMBER('Форма 1'!V4938),'Форма 1'!$H4938*VLOOKUP('Форма 1'!$F4938,'Придельники с 2022'!$B$4:$X$28,'Форма 1'!V$8),"")</f>
        <v/>
      </c>
      <c r="F4938" s="103" t="str">
        <f>IF(ISNUMBER('Форма 1'!W4938),'Форма 1'!$H4938*VLOOKUP('Форма 1'!$F4938,'Придельники с 2022'!$B$4:$X$28,'Форма 1'!W$8),"")</f>
        <v/>
      </c>
      <c r="G4938" s="103" t="str">
        <f>IF(ISNUMBER('Форма 1'!X4938),'Форма 1'!$H4938*VLOOKUP('Форма 1'!$F4938,'Придельники с 2022'!$B$4:$X$28,'Форма 1'!X$8),"")</f>
        <v/>
      </c>
      <c r="H4938" s="103" t="str">
        <f>IF(ISNUMBER('Форма 1'!Y4938),'Форма 1'!$H4938*VLOOKUP('Форма 1'!$F4938,'Придельники с 2022'!$B$4:$X$28,'Форма 1'!Y$8),"")</f>
        <v/>
      </c>
      <c r="I4938" s="103" t="str">
        <f>IF(ISNUMBER('Форма 1'!Z4938),'Форма 1'!$H4938*VLOOKUP('Форма 1'!$F4938,'Придельники с 2022'!$B$4:$X$28,'Форма 1'!Z$8),"")</f>
        <v/>
      </c>
      <c r="J4938" s="103" t="str">
        <f>IF(ISNUMBER('Форма 1'!AA4938),'Форма 1'!$H4938*VLOOKUP('Форма 1'!$F4938,'Придельники с 2022'!$B$4:$X$28,'Форма 1'!AA$8),"")</f>
        <v/>
      </c>
      <c r="K4938" s="90"/>
      <c r="L4938" s="87"/>
      <c r="M4938" s="103" t="str">
        <f>IF(ISNUMBER('Форма 1'!AD4938),'Форма 1'!$H4938*VLOOKUP('Форма 1'!$F4938,'Придельники с 2022'!$B$4:$X$28,'Форма 1'!AD$8),"")</f>
        <v/>
      </c>
      <c r="N4938" s="103">
        <f>IF(ISBLANK('Форма 1'!$AE4938),"",IF('Форма 1'!$AE4938=1,'Форма 1'!$H4938*VLOOKUP('Форма 1'!$F4938,'Придельники с 2022'!$B$4:$X$28,'Форма 1'!$AE$8,0),IF('Форма 1'!$AE4938=2,'Форма 1'!$H4938*VLOOKUP('Форма 1'!$F4938,'Придельники с 2022'!$B$4:$X$28,13,0),IF('Форма 1'!$AE4938=3,'Форма 1'!$H4938*VLOOKUP('Форма 1'!$F4938,'Придельники с 2022'!$B$4:$X$28,12,0)))))</f>
        <v>3447924.6550000003</v>
      </c>
      <c r="O4938" s="103" t="str">
        <f>IF(ISNUMBER('Форма 1'!AF4938),'Форма 1'!$H4938*VLOOKUP('Форма 1'!$F4938,'Придельники с 2022'!$B$4:$X$28,'Форма 1'!AF$8),"")</f>
        <v/>
      </c>
      <c r="P4938" s="87"/>
      <c r="Q4938" s="103" t="str">
        <f>IF(ISNUMBER('Форма 1'!AH4938),'Форма 1'!$H4938*VLOOKUP('Форма 1'!$F4938,'Придельники с 2022'!$B$4:$X$28,'Форма 1'!AH$8),"")</f>
        <v/>
      </c>
      <c r="R4938" s="103" t="str">
        <f>IF(ISNUMBER('Форма 1'!AI4938),'Форма 1'!$H4938*VLOOKUP('Форма 1'!$F4938,'Придельники с 2022'!$B$4:$X$28,'Форма 1'!AI$8),"")</f>
        <v/>
      </c>
      <c r="S4938" s="103" t="str">
        <f>IF(ISNUMBER('Форма 1'!AJ4938),'Форма 1'!$H4938*VLOOKUP('Форма 1'!$F4938,'Придельники с 2022'!$B$4:$X$28,'Форма 1'!AJ$8),"")</f>
        <v/>
      </c>
      <c r="T4938" s="88"/>
    </row>
    <row r="4939" spans="1:20">
      <c r="A4939" s="188">
        <f t="shared" si="325"/>
        <v>11</v>
      </c>
      <c r="B4939" s="189" t="s">
        <v>4739</v>
      </c>
      <c r="C4939" s="99">
        <f t="shared" si="328"/>
        <v>581952.63599999994</v>
      </c>
      <c r="D4939" s="103" t="str">
        <f>IF(ISNUMBER('Форма 1'!U4939),'Форма 1'!$H4939*VLOOKUP('Форма 1'!$F4939,'Придельники с 2022'!$B$4:$X$28,'Форма 1'!U$8),"")</f>
        <v/>
      </c>
      <c r="E4939" s="103" t="str">
        <f>IF(ISNUMBER('Форма 1'!V4939),'Форма 1'!$H4939*VLOOKUP('Форма 1'!$F4939,'Придельники с 2022'!$B$4:$X$28,'Форма 1'!V$8),"")</f>
        <v/>
      </c>
      <c r="F4939" s="103" t="str">
        <f>IF(ISNUMBER('Форма 1'!W4939),'Форма 1'!$H4939*VLOOKUP('Форма 1'!$F4939,'Придельники с 2022'!$B$4:$X$28,'Форма 1'!W$8),"")</f>
        <v/>
      </c>
      <c r="G4939" s="103" t="str">
        <f>IF(ISNUMBER('Форма 1'!X4939),'Форма 1'!$H4939*VLOOKUP('Форма 1'!$F4939,'Придельники с 2022'!$B$4:$X$28,'Форма 1'!X$8),"")</f>
        <v/>
      </c>
      <c r="H4939" s="103" t="str">
        <f>IF(ISNUMBER('Форма 1'!Y4939),'Форма 1'!$H4939*VLOOKUP('Форма 1'!$F4939,'Придельники с 2022'!$B$4:$X$28,'Форма 1'!Y$8),"")</f>
        <v/>
      </c>
      <c r="I4939" s="103">
        <f>IF(ISNUMBER('Форма 1'!Z4939),'Форма 1'!$H4939*VLOOKUP('Форма 1'!$F4939,'Придельники с 2022'!$B$4:$X$28,'Форма 1'!Z$8),"")</f>
        <v>581952.63599999994</v>
      </c>
      <c r="J4939" s="103" t="str">
        <f>IF(ISNUMBER('Форма 1'!AA4939),'Форма 1'!$H4939*VLOOKUP('Форма 1'!$F4939,'Придельники с 2022'!$B$4:$X$28,'Форма 1'!AA$8),"")</f>
        <v/>
      </c>
      <c r="K4939" s="90"/>
      <c r="L4939" s="87"/>
      <c r="M4939" s="103" t="str">
        <f>IF(ISNUMBER('Форма 1'!AD4939),'Форма 1'!$H4939*VLOOKUP('Форма 1'!$F4939,'Придельники с 2022'!$B$4:$X$28,'Форма 1'!AD$8),"")</f>
        <v/>
      </c>
      <c r="N4939" s="103" t="str">
        <f>IF(ISBLANK('Форма 1'!$AE4939),"",IF('Форма 1'!$AE4939=1,'Форма 1'!$H4939*VLOOKUP('Форма 1'!$F4939,'Придельники с 2022'!$B$4:$X$28,'Форма 1'!$AE$8,0),IF('Форма 1'!$AE4939=2,'Форма 1'!$H4939*VLOOKUP('Форма 1'!$F4939,'Придельники с 2022'!$B$4:$X$28,13,0),IF('Форма 1'!$AE4939=3,'Форма 1'!$H4939*VLOOKUP('Форма 1'!$F4939,'Придельники с 2022'!$B$4:$X$28,12,0)))))</f>
        <v/>
      </c>
      <c r="O4939" s="103" t="str">
        <f>IF(ISNUMBER('Форма 1'!AF4939),'Форма 1'!$H4939*VLOOKUP('Форма 1'!$F4939,'Придельники с 2022'!$B$4:$X$28,'Форма 1'!AF$8),"")</f>
        <v/>
      </c>
      <c r="P4939" s="87"/>
      <c r="Q4939" s="103" t="str">
        <f>IF(ISNUMBER('Форма 1'!AH4939),'Форма 1'!$H4939*VLOOKUP('Форма 1'!$F4939,'Придельники с 2022'!$B$4:$X$28,'Форма 1'!AH$8),"")</f>
        <v/>
      </c>
      <c r="R4939" s="103" t="str">
        <f>IF(ISNUMBER('Форма 1'!AI4939),'Форма 1'!$H4939*VLOOKUP('Форма 1'!$F4939,'Придельники с 2022'!$B$4:$X$28,'Форма 1'!AI$8),"")</f>
        <v/>
      </c>
      <c r="S4939" s="103" t="str">
        <f>IF(ISNUMBER('Форма 1'!AJ4939),'Форма 1'!$H4939*VLOOKUP('Форма 1'!$F4939,'Придельники с 2022'!$B$4:$X$28,'Форма 1'!AJ$8),"")</f>
        <v/>
      </c>
      <c r="T4939" s="88"/>
    </row>
    <row r="4940" spans="1:20">
      <c r="A4940" s="188">
        <f t="shared" si="325"/>
        <v>12</v>
      </c>
      <c r="B4940" s="189" t="s">
        <v>4740</v>
      </c>
      <c r="C4940" s="99">
        <f t="shared" si="328"/>
        <v>11302569.413999999</v>
      </c>
      <c r="D4940" s="103" t="str">
        <f>IF(ISNUMBER('Форма 1'!U4940),'Форма 1'!$H4940*VLOOKUP('Форма 1'!$F4940,'Придельники с 2022'!$B$4:$X$28,'Форма 1'!U$8),"")</f>
        <v/>
      </c>
      <c r="E4940" s="103" t="str">
        <f>IF(ISNUMBER('Форма 1'!V4940),'Форма 1'!$H4940*VLOOKUP('Форма 1'!$F4940,'Придельники с 2022'!$B$4:$X$28,'Форма 1'!V$8),"")</f>
        <v/>
      </c>
      <c r="F4940" s="103" t="str">
        <f>IF(ISNUMBER('Форма 1'!W4940),'Форма 1'!$H4940*VLOOKUP('Форма 1'!$F4940,'Придельники с 2022'!$B$4:$X$28,'Форма 1'!W$8),"")</f>
        <v/>
      </c>
      <c r="G4940" s="103" t="str">
        <f>IF(ISNUMBER('Форма 1'!X4940),'Форма 1'!$H4940*VLOOKUP('Форма 1'!$F4940,'Придельники с 2022'!$B$4:$X$28,'Форма 1'!X$8),"")</f>
        <v/>
      </c>
      <c r="H4940" s="103" t="str">
        <f>IF(ISNUMBER('Форма 1'!Y4940),'Форма 1'!$H4940*VLOOKUP('Форма 1'!$F4940,'Придельники с 2022'!$B$4:$X$28,'Форма 1'!Y$8),"")</f>
        <v/>
      </c>
      <c r="I4940" s="103" t="str">
        <f>IF(ISNUMBER('Форма 1'!Z4940),'Форма 1'!$H4940*VLOOKUP('Форма 1'!$F4940,'Придельники с 2022'!$B$4:$X$28,'Форма 1'!Z$8),"")</f>
        <v/>
      </c>
      <c r="J4940" s="103" t="str">
        <f>IF(ISNUMBER('Форма 1'!AA4940),'Форма 1'!$H4940*VLOOKUP('Форма 1'!$F4940,'Придельники с 2022'!$B$4:$X$28,'Форма 1'!AA$8),"")</f>
        <v/>
      </c>
      <c r="K4940" s="90"/>
      <c r="L4940" s="87"/>
      <c r="M4940" s="103">
        <f>IF(ISNUMBER('Форма 1'!AD4940),'Форма 1'!$H4940*VLOOKUP('Форма 1'!$F4940,'Придельники с 2022'!$B$4:$X$28,'Форма 1'!AD$8),"")</f>
        <v>11302569.413999999</v>
      </c>
      <c r="N4940" s="103" t="str">
        <f>IF(ISBLANK('Форма 1'!$AE4940),"",IF('Форма 1'!$AE4940=1,'Форма 1'!$H4940*VLOOKUP('Форма 1'!$F4940,'Придельники с 2022'!$B$4:$X$28,'Форма 1'!$AE$8,0),IF('Форма 1'!$AE4940=2,'Форма 1'!$H4940*VLOOKUP('Форма 1'!$F4940,'Придельники с 2022'!$B$4:$X$28,13,0),IF('Форма 1'!$AE4940=3,'Форма 1'!$H4940*VLOOKUP('Форма 1'!$F4940,'Придельники с 2022'!$B$4:$X$28,12,0)))))</f>
        <v/>
      </c>
      <c r="O4940" s="103" t="str">
        <f>IF(ISNUMBER('Форма 1'!AF4940),'Форма 1'!$H4940*VLOOKUP('Форма 1'!$F4940,'Придельники с 2022'!$B$4:$X$28,'Форма 1'!AF$8),"")</f>
        <v/>
      </c>
      <c r="P4940" s="87"/>
      <c r="Q4940" s="103" t="str">
        <f>IF(ISNUMBER('Форма 1'!AH4940),'Форма 1'!$H4940*VLOOKUP('Форма 1'!$F4940,'Придельники с 2022'!$B$4:$X$28,'Форма 1'!AH$8),"")</f>
        <v/>
      </c>
      <c r="R4940" s="103" t="str">
        <f>IF(ISNUMBER('Форма 1'!AI4940),'Форма 1'!$H4940*VLOOKUP('Форма 1'!$F4940,'Придельники с 2022'!$B$4:$X$28,'Форма 1'!AI$8),"")</f>
        <v/>
      </c>
      <c r="S4940" s="103" t="str">
        <f>IF(ISNUMBER('Форма 1'!AJ4940),'Форма 1'!$H4940*VLOOKUP('Форма 1'!$F4940,'Придельники с 2022'!$B$4:$X$28,'Форма 1'!AJ$8),"")</f>
        <v/>
      </c>
      <c r="T4940" s="88"/>
    </row>
    <row r="4941" spans="1:20">
      <c r="A4941" s="188">
        <f t="shared" si="325"/>
        <v>13</v>
      </c>
      <c r="B4941" s="189" t="s">
        <v>4741</v>
      </c>
      <c r="C4941" s="99">
        <f t="shared" si="328"/>
        <v>920907.70199999993</v>
      </c>
      <c r="D4941" s="103">
        <f>IF(ISNUMBER('Форма 1'!U4941),'Форма 1'!$H4941*VLOOKUP('Форма 1'!$F4941,'Придельники с 2022'!$B$4:$X$28,'Форма 1'!U$8),"")</f>
        <v>920907.70199999993</v>
      </c>
      <c r="E4941" s="103" t="str">
        <f>IF(ISNUMBER('Форма 1'!V4941),'Форма 1'!$H4941*VLOOKUP('Форма 1'!$F4941,'Придельники с 2022'!$B$4:$X$28,'Форма 1'!V$8),"")</f>
        <v/>
      </c>
      <c r="F4941" s="103" t="str">
        <f>IF(ISNUMBER('Форма 1'!W4941),'Форма 1'!$H4941*VLOOKUP('Форма 1'!$F4941,'Придельники с 2022'!$B$4:$X$28,'Форма 1'!W$8),"")</f>
        <v/>
      </c>
      <c r="G4941" s="103" t="str">
        <f>IF(ISNUMBER('Форма 1'!X4941),'Форма 1'!$H4941*VLOOKUP('Форма 1'!$F4941,'Придельники с 2022'!$B$4:$X$28,'Форма 1'!X$8),"")</f>
        <v/>
      </c>
      <c r="H4941" s="103" t="str">
        <f>IF(ISNUMBER('Форма 1'!Y4941),'Форма 1'!$H4941*VLOOKUP('Форма 1'!$F4941,'Придельники с 2022'!$B$4:$X$28,'Форма 1'!Y$8),"")</f>
        <v/>
      </c>
      <c r="I4941" s="103" t="str">
        <f>IF(ISNUMBER('Форма 1'!Z4941),'Форма 1'!$H4941*VLOOKUP('Форма 1'!$F4941,'Придельники с 2022'!$B$4:$X$28,'Форма 1'!Z$8),"")</f>
        <v/>
      </c>
      <c r="J4941" s="103" t="str">
        <f>IF(ISNUMBER('Форма 1'!AA4941),'Форма 1'!$H4941*VLOOKUP('Форма 1'!$F4941,'Придельники с 2022'!$B$4:$X$28,'Форма 1'!AA$8),"")</f>
        <v/>
      </c>
      <c r="K4941" s="90"/>
      <c r="L4941" s="87"/>
      <c r="M4941" s="103" t="str">
        <f>IF(ISNUMBER('Форма 1'!AD4941),'Форма 1'!$H4941*VLOOKUP('Форма 1'!$F4941,'Придельники с 2022'!$B$4:$X$28,'Форма 1'!AD$8),"")</f>
        <v/>
      </c>
      <c r="N4941" s="103" t="str">
        <f>IF(ISBLANK('Форма 1'!$AE4941),"",IF('Форма 1'!$AE4941=1,'Форма 1'!$H4941*VLOOKUP('Форма 1'!$F4941,'Придельники с 2022'!$B$4:$X$28,'Форма 1'!$AE$8,0),IF('Форма 1'!$AE4941=2,'Форма 1'!$H4941*VLOOKUP('Форма 1'!$F4941,'Придельники с 2022'!$B$4:$X$28,13,0),IF('Форма 1'!$AE4941=3,'Форма 1'!$H4941*VLOOKUP('Форма 1'!$F4941,'Придельники с 2022'!$B$4:$X$28,12,0)))))</f>
        <v/>
      </c>
      <c r="O4941" s="103" t="str">
        <f>IF(ISNUMBER('Форма 1'!AF4941),'Форма 1'!$H4941*VLOOKUP('Форма 1'!$F4941,'Придельники с 2022'!$B$4:$X$28,'Форма 1'!AF$8),"")</f>
        <v/>
      </c>
      <c r="P4941" s="87"/>
      <c r="Q4941" s="103" t="str">
        <f>IF(ISNUMBER('Форма 1'!AH4941),'Форма 1'!$H4941*VLOOKUP('Форма 1'!$F4941,'Придельники с 2022'!$B$4:$X$28,'Форма 1'!AH$8),"")</f>
        <v/>
      </c>
      <c r="R4941" s="103" t="str">
        <f>IF(ISNUMBER('Форма 1'!AI4941),'Форма 1'!$H4941*VLOOKUP('Форма 1'!$F4941,'Придельники с 2022'!$B$4:$X$28,'Форма 1'!AI$8),"")</f>
        <v/>
      </c>
      <c r="S4941" s="103" t="str">
        <f>IF(ISNUMBER('Форма 1'!AJ4941),'Форма 1'!$H4941*VLOOKUP('Форма 1'!$F4941,'Придельники с 2022'!$B$4:$X$28,'Форма 1'!AJ$8),"")</f>
        <v/>
      </c>
      <c r="T4941" s="88"/>
    </row>
    <row r="4942" spans="1:20">
      <c r="A4942" s="188">
        <f t="shared" si="325"/>
        <v>14</v>
      </c>
      <c r="B4942" s="189" t="s">
        <v>4742</v>
      </c>
      <c r="C4942" s="99">
        <f t="shared" si="328"/>
        <v>13816162.983999997</v>
      </c>
      <c r="D4942" s="103" t="str">
        <f>IF(ISNUMBER('Форма 1'!U4942),'Форма 1'!$H4942*VLOOKUP('Форма 1'!$F4942,'Придельники с 2022'!$B$4:$X$28,'Форма 1'!U$8),"")</f>
        <v/>
      </c>
      <c r="E4942" s="103" t="str">
        <f>IF(ISNUMBER('Форма 1'!V4942),'Форма 1'!$H4942*VLOOKUP('Форма 1'!$F4942,'Придельники с 2022'!$B$4:$X$28,'Форма 1'!V$8),"")</f>
        <v/>
      </c>
      <c r="F4942" s="103" t="str">
        <f>IF(ISNUMBER('Форма 1'!W4942),'Форма 1'!$H4942*VLOOKUP('Форма 1'!$F4942,'Придельники с 2022'!$B$4:$X$28,'Форма 1'!W$8),"")</f>
        <v/>
      </c>
      <c r="G4942" s="103" t="str">
        <f>IF(ISNUMBER('Форма 1'!X4942),'Форма 1'!$H4942*VLOOKUP('Форма 1'!$F4942,'Придельники с 2022'!$B$4:$X$28,'Форма 1'!X$8),"")</f>
        <v/>
      </c>
      <c r="H4942" s="103" t="str">
        <f>IF(ISNUMBER('Форма 1'!Y4942),'Форма 1'!$H4942*VLOOKUP('Форма 1'!$F4942,'Придельники с 2022'!$B$4:$X$28,'Форма 1'!Y$8),"")</f>
        <v/>
      </c>
      <c r="I4942" s="103" t="str">
        <f>IF(ISNUMBER('Форма 1'!Z4942),'Форма 1'!$H4942*VLOOKUP('Форма 1'!$F4942,'Придельники с 2022'!$B$4:$X$28,'Форма 1'!Z$8),"")</f>
        <v/>
      </c>
      <c r="J4942" s="103" t="str">
        <f>IF(ISNUMBER('Форма 1'!AA4942),'Форма 1'!$H4942*VLOOKUP('Форма 1'!$F4942,'Придельники с 2022'!$B$4:$X$28,'Форма 1'!AA$8),"")</f>
        <v/>
      </c>
      <c r="K4942" s="90"/>
      <c r="L4942" s="87"/>
      <c r="M4942" s="103">
        <f>IF(ISNUMBER('Форма 1'!AD4942),'Форма 1'!$H4942*VLOOKUP('Форма 1'!$F4942,'Придельники с 2022'!$B$4:$X$28,'Форма 1'!AD$8),"")</f>
        <v>13816162.983999997</v>
      </c>
      <c r="N4942" s="103" t="str">
        <f>IF(ISBLANK('Форма 1'!$AE4942),"",IF('Форма 1'!$AE4942=1,'Форма 1'!$H4942*VLOOKUP('Форма 1'!$F4942,'Придельники с 2022'!$B$4:$X$28,'Форма 1'!$AE$8,0),IF('Форма 1'!$AE4942=2,'Форма 1'!$H4942*VLOOKUP('Форма 1'!$F4942,'Придельники с 2022'!$B$4:$X$28,13,0),IF('Форма 1'!$AE4942=3,'Форма 1'!$H4942*VLOOKUP('Форма 1'!$F4942,'Придельники с 2022'!$B$4:$X$28,12,0)))))</f>
        <v/>
      </c>
      <c r="O4942" s="103" t="str">
        <f>IF(ISNUMBER('Форма 1'!AF4942),'Форма 1'!$H4942*VLOOKUP('Форма 1'!$F4942,'Придельники с 2022'!$B$4:$X$28,'Форма 1'!AF$8),"")</f>
        <v/>
      </c>
      <c r="P4942" s="87"/>
      <c r="Q4942" s="103" t="str">
        <f>IF(ISNUMBER('Форма 1'!AH4942),'Форма 1'!$H4942*VLOOKUP('Форма 1'!$F4942,'Придельники с 2022'!$B$4:$X$28,'Форма 1'!AH$8),"")</f>
        <v/>
      </c>
      <c r="R4942" s="103" t="str">
        <f>IF(ISNUMBER('Форма 1'!AI4942),'Форма 1'!$H4942*VLOOKUP('Форма 1'!$F4942,'Придельники с 2022'!$B$4:$X$28,'Форма 1'!AI$8),"")</f>
        <v/>
      </c>
      <c r="S4942" s="103" t="str">
        <f>IF(ISNUMBER('Форма 1'!AJ4942),'Форма 1'!$H4942*VLOOKUP('Форма 1'!$F4942,'Придельники с 2022'!$B$4:$X$28,'Форма 1'!AJ$8),"")</f>
        <v/>
      </c>
      <c r="T4942" s="88"/>
    </row>
    <row r="4943" spans="1:20">
      <c r="A4943" s="188">
        <f t="shared" si="325"/>
        <v>15</v>
      </c>
      <c r="B4943" s="189" t="s">
        <v>4743</v>
      </c>
      <c r="C4943" s="99">
        <f t="shared" si="328"/>
        <v>10075400.538000001</v>
      </c>
      <c r="D4943" s="103" t="str">
        <f>IF(ISNUMBER('Форма 1'!U4943),'Форма 1'!$H4943*VLOOKUP('Форма 1'!$F4943,'Придельники с 2022'!$B$4:$X$28,'Форма 1'!U$8),"")</f>
        <v/>
      </c>
      <c r="E4943" s="103" t="str">
        <f>IF(ISNUMBER('Форма 1'!V4943),'Форма 1'!$H4943*VLOOKUP('Форма 1'!$F4943,'Придельники с 2022'!$B$4:$X$28,'Форма 1'!V$8),"")</f>
        <v/>
      </c>
      <c r="F4943" s="103" t="str">
        <f>IF(ISNUMBER('Форма 1'!W4943),'Форма 1'!$H4943*VLOOKUP('Форма 1'!$F4943,'Придельники с 2022'!$B$4:$X$28,'Форма 1'!W$8),"")</f>
        <v/>
      </c>
      <c r="G4943" s="103" t="str">
        <f>IF(ISNUMBER('Форма 1'!X4943),'Форма 1'!$H4943*VLOOKUP('Форма 1'!$F4943,'Придельники с 2022'!$B$4:$X$28,'Форма 1'!X$8),"")</f>
        <v/>
      </c>
      <c r="H4943" s="103" t="str">
        <f>IF(ISNUMBER('Форма 1'!Y4943),'Форма 1'!$H4943*VLOOKUP('Форма 1'!$F4943,'Придельники с 2022'!$B$4:$X$28,'Форма 1'!Y$8),"")</f>
        <v/>
      </c>
      <c r="I4943" s="103" t="str">
        <f>IF(ISNUMBER('Форма 1'!Z4943),'Форма 1'!$H4943*VLOOKUP('Форма 1'!$F4943,'Придельники с 2022'!$B$4:$X$28,'Форма 1'!Z$8),"")</f>
        <v/>
      </c>
      <c r="J4943" s="103" t="str">
        <f>IF(ISNUMBER('Форма 1'!AA4943),'Форма 1'!$H4943*VLOOKUP('Форма 1'!$F4943,'Придельники с 2022'!$B$4:$X$28,'Форма 1'!AA$8),"")</f>
        <v/>
      </c>
      <c r="K4943" s="90"/>
      <c r="L4943" s="87"/>
      <c r="M4943" s="103">
        <f>IF(ISNUMBER('Форма 1'!AD4943),'Форма 1'!$H4943*VLOOKUP('Форма 1'!$F4943,'Придельники с 2022'!$B$4:$X$28,'Форма 1'!AD$8),"")</f>
        <v>10075400.538000001</v>
      </c>
      <c r="N4943" s="103" t="str">
        <f>IF(ISBLANK('Форма 1'!$AE4943),"",IF('Форма 1'!$AE4943=1,'Форма 1'!$H4943*VLOOKUP('Форма 1'!$F4943,'Придельники с 2022'!$B$4:$X$28,'Форма 1'!$AE$8,0),IF('Форма 1'!$AE4943=2,'Форма 1'!$H4943*VLOOKUP('Форма 1'!$F4943,'Придельники с 2022'!$B$4:$X$28,13,0),IF('Форма 1'!$AE4943=3,'Форма 1'!$H4943*VLOOKUP('Форма 1'!$F4943,'Придельники с 2022'!$B$4:$X$28,12,0)))))</f>
        <v/>
      </c>
      <c r="O4943" s="103" t="str">
        <f>IF(ISNUMBER('Форма 1'!AF4943),'Форма 1'!$H4943*VLOOKUP('Форма 1'!$F4943,'Придельники с 2022'!$B$4:$X$28,'Форма 1'!AF$8),"")</f>
        <v/>
      </c>
      <c r="P4943" s="87"/>
      <c r="Q4943" s="103" t="str">
        <f>IF(ISNUMBER('Форма 1'!AH4943),'Форма 1'!$H4943*VLOOKUP('Форма 1'!$F4943,'Придельники с 2022'!$B$4:$X$28,'Форма 1'!AH$8),"")</f>
        <v/>
      </c>
      <c r="R4943" s="103" t="str">
        <f>IF(ISNUMBER('Форма 1'!AI4943),'Форма 1'!$H4943*VLOOKUP('Форма 1'!$F4943,'Придельники с 2022'!$B$4:$X$28,'Форма 1'!AI$8),"")</f>
        <v/>
      </c>
      <c r="S4943" s="103" t="str">
        <f>IF(ISNUMBER('Форма 1'!AJ4943),'Форма 1'!$H4943*VLOOKUP('Форма 1'!$F4943,'Придельники с 2022'!$B$4:$X$28,'Форма 1'!AJ$8),"")</f>
        <v/>
      </c>
      <c r="T4943" s="88"/>
    </row>
    <row r="4944" spans="1:20">
      <c r="A4944" s="188">
        <f t="shared" si="325"/>
        <v>16</v>
      </c>
      <c r="B4944" s="189" t="s">
        <v>4744</v>
      </c>
      <c r="C4944" s="99">
        <f t="shared" si="328"/>
        <v>3994336.7520000003</v>
      </c>
      <c r="D4944" s="103">
        <f>IF(ISNUMBER('Форма 1'!U4944),'Форма 1'!$H4944*VLOOKUP('Форма 1'!$F4944,'Придельники с 2022'!$B$4:$X$28,'Форма 1'!U$8),"")</f>
        <v>693290.05200000003</v>
      </c>
      <c r="E4944" s="103" t="str">
        <f>IF(ISNUMBER('Форма 1'!V4944),'Форма 1'!$H4944*VLOOKUP('Форма 1'!$F4944,'Придельники с 2022'!$B$4:$X$28,'Форма 1'!V$8),"")</f>
        <v/>
      </c>
      <c r="F4944" s="103">
        <f>IF(ISNUMBER('Форма 1'!W4944),'Форма 1'!$H4944*VLOOKUP('Форма 1'!$F4944,'Придельники с 2022'!$B$4:$X$28,'Форма 1'!W$8),"")</f>
        <v>1252037.514</v>
      </c>
      <c r="G4944" s="103">
        <f>IF(ISNUMBER('Форма 1'!X4944),'Форма 1'!$H4944*VLOOKUP('Форма 1'!$F4944,'Придельники с 2022'!$B$4:$X$28,'Форма 1'!X$8),"")</f>
        <v>353856.84600000002</v>
      </c>
      <c r="H4944" s="103">
        <f>IF(ISNUMBER('Форма 1'!Y4944),'Форма 1'!$H4944*VLOOKUP('Форма 1'!$F4944,'Придельники с 2022'!$B$4:$X$28,'Форма 1'!Y$8),"")</f>
        <v>1091345.0520000001</v>
      </c>
      <c r="I4944" s="103">
        <f>IF(ISNUMBER('Форма 1'!Z4944),'Форма 1'!$H4944*VLOOKUP('Форма 1'!$F4944,'Придельники с 2022'!$B$4:$X$28,'Форма 1'!Z$8),"")</f>
        <v>603807.28799999994</v>
      </c>
      <c r="J4944" s="103" t="str">
        <f>IF(ISNUMBER('Форма 1'!AA4944),'Форма 1'!$H4944*VLOOKUP('Форма 1'!$F4944,'Придельники с 2022'!$B$4:$X$28,'Форма 1'!AA$8),"")</f>
        <v/>
      </c>
      <c r="K4944" s="90"/>
      <c r="L4944" s="87"/>
      <c r="M4944" s="103" t="str">
        <f>IF(ISNUMBER('Форма 1'!AD4944),'Форма 1'!$H4944*VLOOKUP('Форма 1'!$F4944,'Придельники с 2022'!$B$4:$X$28,'Форма 1'!AD$8),"")</f>
        <v/>
      </c>
      <c r="N4944" s="103" t="str">
        <f>IF(ISBLANK('Форма 1'!$AE4944),"",IF('Форма 1'!$AE4944=1,'Форма 1'!$H4944*VLOOKUP('Форма 1'!$F4944,'Придельники с 2022'!$B$4:$X$28,'Форма 1'!$AE$8,0),IF('Форма 1'!$AE4944=2,'Форма 1'!$H4944*VLOOKUP('Форма 1'!$F4944,'Придельники с 2022'!$B$4:$X$28,13,0),IF('Форма 1'!$AE4944=3,'Форма 1'!$H4944*VLOOKUP('Форма 1'!$F4944,'Придельники с 2022'!$B$4:$X$28,12,0)))))</f>
        <v/>
      </c>
      <c r="O4944" s="103" t="str">
        <f>IF(ISNUMBER('Форма 1'!AF4944),'Форма 1'!$H4944*VLOOKUP('Форма 1'!$F4944,'Придельники с 2022'!$B$4:$X$28,'Форма 1'!AF$8),"")</f>
        <v/>
      </c>
      <c r="P4944" s="87"/>
      <c r="Q4944" s="103" t="str">
        <f>IF(ISNUMBER('Форма 1'!AH4944),'Форма 1'!$H4944*VLOOKUP('Форма 1'!$F4944,'Придельники с 2022'!$B$4:$X$28,'Форма 1'!AH$8),"")</f>
        <v/>
      </c>
      <c r="R4944" s="103" t="str">
        <f>IF(ISNUMBER('Форма 1'!AI4944),'Форма 1'!$H4944*VLOOKUP('Форма 1'!$F4944,'Придельники с 2022'!$B$4:$X$28,'Форма 1'!AI$8),"")</f>
        <v/>
      </c>
      <c r="S4944" s="103" t="str">
        <f>IF(ISNUMBER('Форма 1'!AJ4944),'Форма 1'!$H4944*VLOOKUP('Форма 1'!$F4944,'Придельники с 2022'!$B$4:$X$28,'Форма 1'!AJ$8),"")</f>
        <v/>
      </c>
      <c r="T4944" s="88"/>
    </row>
    <row r="4945" spans="1:20">
      <c r="A4945" s="188">
        <f t="shared" si="325"/>
        <v>17</v>
      </c>
      <c r="B4945" s="189" t="s">
        <v>4745</v>
      </c>
      <c r="C4945" s="99">
        <f t="shared" si="328"/>
        <v>379214.70600000001</v>
      </c>
      <c r="D4945" s="103">
        <f>IF(ISNUMBER('Форма 1'!U4945),'Форма 1'!$H4945*VLOOKUP('Форма 1'!$F4945,'Придельники с 2022'!$B$4:$X$28,'Форма 1'!U$8),"")</f>
        <v>379214.70600000001</v>
      </c>
      <c r="E4945" s="103" t="str">
        <f>IF(ISNUMBER('Форма 1'!V4945),'Форма 1'!$H4945*VLOOKUP('Форма 1'!$F4945,'Придельники с 2022'!$B$4:$X$28,'Форма 1'!V$8),"")</f>
        <v/>
      </c>
      <c r="F4945" s="103" t="str">
        <f>IF(ISNUMBER('Форма 1'!W4945),'Форма 1'!$H4945*VLOOKUP('Форма 1'!$F4945,'Придельники с 2022'!$B$4:$X$28,'Форма 1'!W$8),"")</f>
        <v/>
      </c>
      <c r="G4945" s="103" t="str">
        <f>IF(ISNUMBER('Форма 1'!X4945),'Форма 1'!$H4945*VLOOKUP('Форма 1'!$F4945,'Придельники с 2022'!$B$4:$X$28,'Форма 1'!X$8),"")</f>
        <v/>
      </c>
      <c r="H4945" s="103" t="str">
        <f>IF(ISNUMBER('Форма 1'!Y4945),'Форма 1'!$H4945*VLOOKUP('Форма 1'!$F4945,'Придельники с 2022'!$B$4:$X$28,'Форма 1'!Y$8),"")</f>
        <v/>
      </c>
      <c r="I4945" s="103" t="str">
        <f>IF(ISNUMBER('Форма 1'!Z4945),'Форма 1'!$H4945*VLOOKUP('Форма 1'!$F4945,'Придельники с 2022'!$B$4:$X$28,'Форма 1'!Z$8),"")</f>
        <v/>
      </c>
      <c r="J4945" s="103" t="str">
        <f>IF(ISNUMBER('Форма 1'!AA4945),'Форма 1'!$H4945*VLOOKUP('Форма 1'!$F4945,'Придельники с 2022'!$B$4:$X$28,'Форма 1'!AA$8),"")</f>
        <v/>
      </c>
      <c r="K4945" s="90"/>
      <c r="L4945" s="87"/>
      <c r="M4945" s="103" t="str">
        <f>IF(ISNUMBER('Форма 1'!AD4945),'Форма 1'!$H4945*VLOOKUP('Форма 1'!$F4945,'Придельники с 2022'!$B$4:$X$28,'Форма 1'!AD$8),"")</f>
        <v/>
      </c>
      <c r="N4945" s="103" t="str">
        <f>IF(ISBLANK('Форма 1'!$AE4945),"",IF('Форма 1'!$AE4945=1,'Форма 1'!$H4945*VLOOKUP('Форма 1'!$F4945,'Придельники с 2022'!$B$4:$X$28,'Форма 1'!$AE$8,0),IF('Форма 1'!$AE4945=2,'Форма 1'!$H4945*VLOOKUP('Форма 1'!$F4945,'Придельники с 2022'!$B$4:$X$28,13,0),IF('Форма 1'!$AE4945=3,'Форма 1'!$H4945*VLOOKUP('Форма 1'!$F4945,'Придельники с 2022'!$B$4:$X$28,12,0)))))</f>
        <v/>
      </c>
      <c r="O4945" s="103" t="str">
        <f>IF(ISNUMBER('Форма 1'!AF4945),'Форма 1'!$H4945*VLOOKUP('Форма 1'!$F4945,'Придельники с 2022'!$B$4:$X$28,'Форма 1'!AF$8),"")</f>
        <v/>
      </c>
      <c r="P4945" s="87"/>
      <c r="Q4945" s="103" t="str">
        <f>IF(ISNUMBER('Форма 1'!AH4945),'Форма 1'!$H4945*VLOOKUP('Форма 1'!$F4945,'Придельники с 2022'!$B$4:$X$28,'Форма 1'!AH$8),"")</f>
        <v/>
      </c>
      <c r="R4945" s="103" t="str">
        <f>IF(ISNUMBER('Форма 1'!AI4945),'Форма 1'!$H4945*VLOOKUP('Форма 1'!$F4945,'Придельники с 2022'!$B$4:$X$28,'Форма 1'!AI$8),"")</f>
        <v/>
      </c>
      <c r="S4945" s="103" t="str">
        <f>IF(ISNUMBER('Форма 1'!AJ4945),'Форма 1'!$H4945*VLOOKUP('Форма 1'!$F4945,'Придельники с 2022'!$B$4:$X$28,'Форма 1'!AJ$8),"")</f>
        <v/>
      </c>
      <c r="T4945" s="88"/>
    </row>
    <row r="4946" spans="1:20">
      <c r="A4946" s="188">
        <f t="shared" si="325"/>
        <v>18</v>
      </c>
      <c r="B4946" s="189" t="s">
        <v>4746</v>
      </c>
      <c r="C4946" s="99">
        <f t="shared" si="328"/>
        <v>696917.13</v>
      </c>
      <c r="D4946" s="103">
        <f>IF(ISNUMBER('Форма 1'!U4946),'Форма 1'!$H4946*VLOOKUP('Форма 1'!$F4946,'Придельники с 2022'!$B$4:$X$28,'Форма 1'!U$8),"")</f>
        <v>696917.13</v>
      </c>
      <c r="E4946" s="103" t="str">
        <f>IF(ISNUMBER('Форма 1'!V4946),'Форма 1'!$H4946*VLOOKUP('Форма 1'!$F4946,'Придельники с 2022'!$B$4:$X$28,'Форма 1'!V$8),"")</f>
        <v/>
      </c>
      <c r="F4946" s="103" t="str">
        <f>IF(ISNUMBER('Форма 1'!W4946),'Форма 1'!$H4946*VLOOKUP('Форма 1'!$F4946,'Придельники с 2022'!$B$4:$X$28,'Форма 1'!W$8),"")</f>
        <v/>
      </c>
      <c r="G4946" s="103" t="str">
        <f>IF(ISNUMBER('Форма 1'!X4946),'Форма 1'!$H4946*VLOOKUP('Форма 1'!$F4946,'Придельники с 2022'!$B$4:$X$28,'Форма 1'!X$8),"")</f>
        <v/>
      </c>
      <c r="H4946" s="103" t="str">
        <f>IF(ISNUMBER('Форма 1'!Y4946),'Форма 1'!$H4946*VLOOKUP('Форма 1'!$F4946,'Придельники с 2022'!$B$4:$X$28,'Форма 1'!Y$8),"")</f>
        <v/>
      </c>
      <c r="I4946" s="103" t="str">
        <f>IF(ISNUMBER('Форма 1'!Z4946),'Форма 1'!$H4946*VLOOKUP('Форма 1'!$F4946,'Придельники с 2022'!$B$4:$X$28,'Форма 1'!Z$8),"")</f>
        <v/>
      </c>
      <c r="J4946" s="103" t="str">
        <f>IF(ISNUMBER('Форма 1'!AA4946),'Форма 1'!$H4946*VLOOKUP('Форма 1'!$F4946,'Придельники с 2022'!$B$4:$X$28,'Форма 1'!AA$8),"")</f>
        <v/>
      </c>
      <c r="K4946" s="90"/>
      <c r="L4946" s="87"/>
      <c r="M4946" s="103" t="str">
        <f>IF(ISNUMBER('Форма 1'!AD4946),'Форма 1'!$H4946*VLOOKUP('Форма 1'!$F4946,'Придельники с 2022'!$B$4:$X$28,'Форма 1'!AD$8),"")</f>
        <v/>
      </c>
      <c r="N4946" s="103" t="str">
        <f>IF(ISBLANK('Форма 1'!$AE4946),"",IF('Форма 1'!$AE4946=1,'Форма 1'!$H4946*VLOOKUP('Форма 1'!$F4946,'Придельники с 2022'!$B$4:$X$28,'Форма 1'!$AE$8,0),IF('Форма 1'!$AE4946=2,'Форма 1'!$H4946*VLOOKUP('Форма 1'!$F4946,'Придельники с 2022'!$B$4:$X$28,13,0),IF('Форма 1'!$AE4946=3,'Форма 1'!$H4946*VLOOKUP('Форма 1'!$F4946,'Придельники с 2022'!$B$4:$X$28,12,0)))))</f>
        <v/>
      </c>
      <c r="O4946" s="103" t="str">
        <f>IF(ISNUMBER('Форма 1'!AF4946),'Форма 1'!$H4946*VLOOKUP('Форма 1'!$F4946,'Придельники с 2022'!$B$4:$X$28,'Форма 1'!AF$8),"")</f>
        <v/>
      </c>
      <c r="P4946" s="87"/>
      <c r="Q4946" s="103" t="str">
        <f>IF(ISNUMBER('Форма 1'!AH4946),'Форма 1'!$H4946*VLOOKUP('Форма 1'!$F4946,'Придельники с 2022'!$B$4:$X$28,'Форма 1'!AH$8),"")</f>
        <v/>
      </c>
      <c r="R4946" s="103" t="str">
        <f>IF(ISNUMBER('Форма 1'!AI4946),'Форма 1'!$H4946*VLOOKUP('Форма 1'!$F4946,'Придельники с 2022'!$B$4:$X$28,'Форма 1'!AI$8),"")</f>
        <v/>
      </c>
      <c r="S4946" s="103" t="str">
        <f>IF(ISNUMBER('Форма 1'!AJ4946),'Форма 1'!$H4946*VLOOKUP('Форма 1'!$F4946,'Придельники с 2022'!$B$4:$X$28,'Форма 1'!AJ$8),"")</f>
        <v/>
      </c>
      <c r="T4946" s="88"/>
    </row>
    <row r="4947" spans="1:20">
      <c r="A4947" s="188">
        <f t="shared" si="325"/>
        <v>19</v>
      </c>
      <c r="B4947" s="189" t="s">
        <v>4747</v>
      </c>
      <c r="C4947" s="99">
        <f t="shared" si="328"/>
        <v>15823567.872000001</v>
      </c>
      <c r="D4947" s="103" t="str">
        <f>IF(ISNUMBER('Форма 1'!U4947),'Форма 1'!$H4947*VLOOKUP('Форма 1'!$F4947,'Придельники с 2022'!$B$4:$X$28,'Форма 1'!U$8),"")</f>
        <v/>
      </c>
      <c r="E4947" s="103" t="str">
        <f>IF(ISNUMBER('Форма 1'!V4947),'Форма 1'!$H4947*VLOOKUP('Форма 1'!$F4947,'Придельники с 2022'!$B$4:$X$28,'Форма 1'!V$8),"")</f>
        <v/>
      </c>
      <c r="F4947" s="103" t="str">
        <f>IF(ISNUMBER('Форма 1'!W4947),'Форма 1'!$H4947*VLOOKUP('Форма 1'!$F4947,'Придельники с 2022'!$B$4:$X$28,'Форма 1'!W$8),"")</f>
        <v/>
      </c>
      <c r="G4947" s="103" t="str">
        <f>IF(ISNUMBER('Форма 1'!X4947),'Форма 1'!$H4947*VLOOKUP('Форма 1'!$F4947,'Придельники с 2022'!$B$4:$X$28,'Форма 1'!X$8),"")</f>
        <v/>
      </c>
      <c r="H4947" s="103" t="str">
        <f>IF(ISNUMBER('Форма 1'!Y4947),'Форма 1'!$H4947*VLOOKUP('Форма 1'!$F4947,'Придельники с 2022'!$B$4:$X$28,'Форма 1'!Y$8),"")</f>
        <v/>
      </c>
      <c r="I4947" s="103" t="str">
        <f>IF(ISNUMBER('Форма 1'!Z4947),'Форма 1'!$H4947*VLOOKUP('Форма 1'!$F4947,'Придельники с 2022'!$B$4:$X$28,'Форма 1'!Z$8),"")</f>
        <v/>
      </c>
      <c r="J4947" s="103" t="str">
        <f>IF(ISNUMBER('Форма 1'!AA4947),'Форма 1'!$H4947*VLOOKUP('Форма 1'!$F4947,'Придельники с 2022'!$B$4:$X$28,'Форма 1'!AA$8),"")</f>
        <v/>
      </c>
      <c r="K4947" s="92"/>
      <c r="L4947" s="88"/>
      <c r="M4947" s="103">
        <f>IF(ISNUMBER('Форма 1'!AD4947),'Форма 1'!$H4947*VLOOKUP('Форма 1'!$F4947,'Придельники с 2022'!$B$4:$X$28,'Форма 1'!AD$8),"")</f>
        <v>15823567.872000001</v>
      </c>
      <c r="N4947" s="103" t="str">
        <f>IF(ISBLANK('Форма 1'!$AE4947),"",IF('Форма 1'!$AE4947=1,'Форма 1'!$H4947*VLOOKUP('Форма 1'!$F4947,'Придельники с 2022'!$B$4:$X$28,'Форма 1'!$AE$8,0),IF('Форма 1'!$AE4947=2,'Форма 1'!$H4947*VLOOKUP('Форма 1'!$F4947,'Придельники с 2022'!$B$4:$X$28,13,0),IF('Форма 1'!$AE4947=3,'Форма 1'!$H4947*VLOOKUP('Форма 1'!$F4947,'Придельники с 2022'!$B$4:$X$28,12,0)))))</f>
        <v/>
      </c>
      <c r="O4947" s="103" t="str">
        <f>IF(ISNUMBER('Форма 1'!AF4947),'Форма 1'!$H4947*VLOOKUP('Форма 1'!$F4947,'Придельники с 2022'!$B$4:$X$28,'Форма 1'!AF$8),"")</f>
        <v/>
      </c>
      <c r="P4947" s="88"/>
      <c r="Q4947" s="103" t="str">
        <f>IF(ISNUMBER('Форма 1'!AH4947),'Форма 1'!$H4947*VLOOKUP('Форма 1'!$F4947,'Придельники с 2022'!$B$4:$X$28,'Форма 1'!AH$8),"")</f>
        <v/>
      </c>
      <c r="R4947" s="103" t="str">
        <f>IF(ISNUMBER('Форма 1'!AI4947),'Форма 1'!$H4947*VLOOKUP('Форма 1'!$F4947,'Придельники с 2022'!$B$4:$X$28,'Форма 1'!AI$8),"")</f>
        <v/>
      </c>
      <c r="S4947" s="103" t="str">
        <f>IF(ISNUMBER('Форма 1'!AJ4947),'Форма 1'!$H4947*VLOOKUP('Форма 1'!$F4947,'Придельники с 2022'!$B$4:$X$28,'Форма 1'!AJ$8),"")</f>
        <v/>
      </c>
      <c r="T4947" s="88"/>
    </row>
    <row r="4948" spans="1:20">
      <c r="A4948" s="188">
        <f t="shared" si="325"/>
        <v>20</v>
      </c>
      <c r="B4948" s="189" t="s">
        <v>4748</v>
      </c>
      <c r="C4948" s="99">
        <f t="shared" si="328"/>
        <v>5305037.3599999994</v>
      </c>
      <c r="D4948" s="103" t="str">
        <f>IF(ISNUMBER('Форма 1'!U4948),'Форма 1'!$H4948*VLOOKUP('Форма 1'!$F4948,'Придельники с 2022'!$B$4:$X$28,'Форма 1'!U$8),"")</f>
        <v/>
      </c>
      <c r="E4948" s="103" t="str">
        <f>IF(ISNUMBER('Форма 1'!V4948),'Форма 1'!$H4948*VLOOKUP('Форма 1'!$F4948,'Придельники с 2022'!$B$4:$X$28,'Форма 1'!V$8),"")</f>
        <v/>
      </c>
      <c r="F4948" s="103" t="str">
        <f>IF(ISNUMBER('Форма 1'!W4948),'Форма 1'!$H4948*VLOOKUP('Форма 1'!$F4948,'Придельники с 2022'!$B$4:$X$28,'Форма 1'!W$8),"")</f>
        <v/>
      </c>
      <c r="G4948" s="103" t="str">
        <f>IF(ISNUMBER('Форма 1'!X4948),'Форма 1'!$H4948*VLOOKUP('Форма 1'!$F4948,'Придельники с 2022'!$B$4:$X$28,'Форма 1'!X$8),"")</f>
        <v/>
      </c>
      <c r="H4948" s="103" t="str">
        <f>IF(ISNUMBER('Форма 1'!Y4948),'Форма 1'!$H4948*VLOOKUP('Форма 1'!$F4948,'Придельники с 2022'!$B$4:$X$28,'Форма 1'!Y$8),"")</f>
        <v/>
      </c>
      <c r="I4948" s="103" t="str">
        <f>IF(ISNUMBER('Форма 1'!Z4948),'Форма 1'!$H4948*VLOOKUP('Форма 1'!$F4948,'Придельники с 2022'!$B$4:$X$28,'Форма 1'!Z$8),"")</f>
        <v/>
      </c>
      <c r="J4948" s="103" t="str">
        <f>IF(ISNUMBER('Форма 1'!AA4948),'Форма 1'!$H4948*VLOOKUP('Форма 1'!$F4948,'Придельники с 2022'!$B$4:$X$28,'Форма 1'!AA$8),"")</f>
        <v/>
      </c>
      <c r="K4948" s="90"/>
      <c r="L4948" s="87"/>
      <c r="M4948" s="103" t="str">
        <f>IF(ISNUMBER('Форма 1'!AD4948),'Форма 1'!$H4948*VLOOKUP('Форма 1'!$F4948,'Придельники с 2022'!$B$4:$X$28,'Форма 1'!AD$8),"")</f>
        <v/>
      </c>
      <c r="N4948" s="103">
        <f>IF(ISBLANK('Форма 1'!$AE4948),"",IF('Форма 1'!$AE4948=1,'Форма 1'!$H4948*VLOOKUP('Форма 1'!$F4948,'Придельники с 2022'!$B$4:$X$28,'Форма 1'!$AE$8,0),IF('Форма 1'!$AE4948=2,'Форма 1'!$H4948*VLOOKUP('Форма 1'!$F4948,'Придельники с 2022'!$B$4:$X$28,13,0),IF('Форма 1'!$AE4948=3,'Форма 1'!$H4948*VLOOKUP('Форма 1'!$F4948,'Придельники с 2022'!$B$4:$X$28,12,0)))))</f>
        <v>5305037.3599999994</v>
      </c>
      <c r="O4948" s="103" t="str">
        <f>IF(ISNUMBER('Форма 1'!AF4948),'Форма 1'!$H4948*VLOOKUP('Форма 1'!$F4948,'Придельники с 2022'!$B$4:$X$28,'Форма 1'!AF$8),"")</f>
        <v/>
      </c>
      <c r="P4948" s="87"/>
      <c r="Q4948" s="103" t="str">
        <f>IF(ISNUMBER('Форма 1'!AH4948),'Форма 1'!$H4948*VLOOKUP('Форма 1'!$F4948,'Придельники с 2022'!$B$4:$X$28,'Форма 1'!AH$8),"")</f>
        <v/>
      </c>
      <c r="R4948" s="103" t="str">
        <f>IF(ISNUMBER('Форма 1'!AI4948),'Форма 1'!$H4948*VLOOKUP('Форма 1'!$F4948,'Придельники с 2022'!$B$4:$X$28,'Форма 1'!AI$8),"")</f>
        <v/>
      </c>
      <c r="S4948" s="103" t="str">
        <f>IF(ISNUMBER('Форма 1'!AJ4948),'Форма 1'!$H4948*VLOOKUP('Форма 1'!$F4948,'Придельники с 2022'!$B$4:$X$28,'Форма 1'!AJ$8),"")</f>
        <v/>
      </c>
      <c r="T4948" s="88"/>
    </row>
    <row r="4949" spans="1:20">
      <c r="A4949" s="188">
        <f t="shared" si="325"/>
        <v>21</v>
      </c>
      <c r="B4949" s="189" t="s">
        <v>4749</v>
      </c>
      <c r="C4949" s="99">
        <f t="shared" si="328"/>
        <v>9654875.3780000005</v>
      </c>
      <c r="D4949" s="103" t="str">
        <f>IF(ISNUMBER('Форма 1'!U4949),'Форма 1'!$H4949*VLOOKUP('Форма 1'!$F4949,'Придельники с 2022'!$B$4:$X$28,'Форма 1'!U$8),"")</f>
        <v/>
      </c>
      <c r="E4949" s="103" t="str">
        <f>IF(ISNUMBER('Форма 1'!V4949),'Форма 1'!$H4949*VLOOKUP('Форма 1'!$F4949,'Придельники с 2022'!$B$4:$X$28,'Форма 1'!V$8),"")</f>
        <v/>
      </c>
      <c r="F4949" s="103" t="str">
        <f>IF(ISNUMBER('Форма 1'!W4949),'Форма 1'!$H4949*VLOOKUP('Форма 1'!$F4949,'Придельники с 2022'!$B$4:$X$28,'Форма 1'!W$8),"")</f>
        <v/>
      </c>
      <c r="G4949" s="103" t="str">
        <f>IF(ISNUMBER('Форма 1'!X4949),'Форма 1'!$H4949*VLOOKUP('Форма 1'!$F4949,'Придельники с 2022'!$B$4:$X$28,'Форма 1'!X$8),"")</f>
        <v/>
      </c>
      <c r="H4949" s="103" t="str">
        <f>IF(ISNUMBER('Форма 1'!Y4949),'Форма 1'!$H4949*VLOOKUP('Форма 1'!$F4949,'Придельники с 2022'!$B$4:$X$28,'Форма 1'!Y$8),"")</f>
        <v/>
      </c>
      <c r="I4949" s="103" t="str">
        <f>IF(ISNUMBER('Форма 1'!Z4949),'Форма 1'!$H4949*VLOOKUP('Форма 1'!$F4949,'Придельники с 2022'!$B$4:$X$28,'Форма 1'!Z$8),"")</f>
        <v/>
      </c>
      <c r="J4949" s="103" t="str">
        <f>IF(ISNUMBER('Форма 1'!AA4949),'Форма 1'!$H4949*VLOOKUP('Форма 1'!$F4949,'Придельники с 2022'!$B$4:$X$28,'Форма 1'!AA$8),"")</f>
        <v/>
      </c>
      <c r="K4949" s="90"/>
      <c r="L4949" s="87"/>
      <c r="M4949" s="103">
        <f>IF(ISNUMBER('Форма 1'!AD4949),'Форма 1'!$H4949*VLOOKUP('Форма 1'!$F4949,'Придельники с 2022'!$B$4:$X$28,'Форма 1'!AD$8),"")</f>
        <v>9654875.3780000005</v>
      </c>
      <c r="N4949" s="103" t="str">
        <f>IF(ISBLANK('Форма 1'!$AE4949),"",IF('Форма 1'!$AE4949=1,'Форма 1'!$H4949*VLOOKUP('Форма 1'!$F4949,'Придельники с 2022'!$B$4:$X$28,'Форма 1'!$AE$8,0),IF('Форма 1'!$AE4949=2,'Форма 1'!$H4949*VLOOKUP('Форма 1'!$F4949,'Придельники с 2022'!$B$4:$X$28,13,0),IF('Форма 1'!$AE4949=3,'Форма 1'!$H4949*VLOOKUP('Форма 1'!$F4949,'Придельники с 2022'!$B$4:$X$28,12,0)))))</f>
        <v/>
      </c>
      <c r="O4949" s="103" t="str">
        <f>IF(ISNUMBER('Форма 1'!AF4949),'Форма 1'!$H4949*VLOOKUP('Форма 1'!$F4949,'Придельники с 2022'!$B$4:$X$28,'Форма 1'!AF$8),"")</f>
        <v/>
      </c>
      <c r="P4949" s="87"/>
      <c r="Q4949" s="103" t="str">
        <f>IF(ISNUMBER('Форма 1'!AH4949),'Форма 1'!$H4949*VLOOKUP('Форма 1'!$F4949,'Придельники с 2022'!$B$4:$X$28,'Форма 1'!AH$8),"")</f>
        <v/>
      </c>
      <c r="R4949" s="103" t="str">
        <f>IF(ISNUMBER('Форма 1'!AI4949),'Форма 1'!$H4949*VLOOKUP('Форма 1'!$F4949,'Придельники с 2022'!$B$4:$X$28,'Форма 1'!AI$8),"")</f>
        <v/>
      </c>
      <c r="S4949" s="103" t="str">
        <f>IF(ISNUMBER('Форма 1'!AJ4949),'Форма 1'!$H4949*VLOOKUP('Форма 1'!$F4949,'Придельники с 2022'!$B$4:$X$28,'Форма 1'!AJ$8),"")</f>
        <v/>
      </c>
      <c r="T4949" s="88"/>
    </row>
    <row r="4950" spans="1:20">
      <c r="A4950" s="188">
        <f t="shared" si="325"/>
        <v>22</v>
      </c>
      <c r="B4950" s="189" t="s">
        <v>4750</v>
      </c>
      <c r="C4950" s="99">
        <f t="shared" si="328"/>
        <v>4228189.3359999992</v>
      </c>
      <c r="D4950" s="103" t="str">
        <f>IF(ISNUMBER('Форма 1'!U4950),'Форма 1'!$H4950*VLOOKUP('Форма 1'!$F4950,'Придельники с 2022'!$B$4:$X$28,'Форма 1'!U$8),"")</f>
        <v/>
      </c>
      <c r="E4950" s="103" t="str">
        <f>IF(ISNUMBER('Форма 1'!V4950),'Форма 1'!$H4950*VLOOKUP('Форма 1'!$F4950,'Придельники с 2022'!$B$4:$X$28,'Форма 1'!V$8),"")</f>
        <v/>
      </c>
      <c r="F4950" s="103" t="str">
        <f>IF(ISNUMBER('Форма 1'!W4950),'Форма 1'!$H4950*VLOOKUP('Форма 1'!$F4950,'Придельники с 2022'!$B$4:$X$28,'Форма 1'!W$8),"")</f>
        <v/>
      </c>
      <c r="G4950" s="103" t="str">
        <f>IF(ISNUMBER('Форма 1'!X4950),'Форма 1'!$H4950*VLOOKUP('Форма 1'!$F4950,'Придельники с 2022'!$B$4:$X$28,'Форма 1'!X$8),"")</f>
        <v/>
      </c>
      <c r="H4950" s="103" t="str">
        <f>IF(ISNUMBER('Форма 1'!Y4950),'Форма 1'!$H4950*VLOOKUP('Форма 1'!$F4950,'Придельники с 2022'!$B$4:$X$28,'Форма 1'!Y$8),"")</f>
        <v/>
      </c>
      <c r="I4950" s="103" t="str">
        <f>IF(ISNUMBER('Форма 1'!Z4950),'Форма 1'!$H4950*VLOOKUP('Форма 1'!$F4950,'Придельники с 2022'!$B$4:$X$28,'Форма 1'!Z$8),"")</f>
        <v/>
      </c>
      <c r="J4950" s="103" t="str">
        <f>IF(ISNUMBER('Форма 1'!AA4950),'Форма 1'!$H4950*VLOOKUP('Форма 1'!$F4950,'Придельники с 2022'!$B$4:$X$28,'Форма 1'!AA$8),"")</f>
        <v/>
      </c>
      <c r="K4950" s="90"/>
      <c r="L4950" s="87"/>
      <c r="M4950" s="103">
        <f>IF(ISNUMBER('Форма 1'!AD4950),'Форма 1'!$H4950*VLOOKUP('Форма 1'!$F4950,'Придельники с 2022'!$B$4:$X$28,'Форма 1'!AD$8),"")</f>
        <v>4228189.3359999992</v>
      </c>
      <c r="N4950" s="103" t="str">
        <f>IF(ISBLANK('Форма 1'!$AE4950),"",IF('Форма 1'!$AE4950=1,'Форма 1'!$H4950*VLOOKUP('Форма 1'!$F4950,'Придельники с 2022'!$B$4:$X$28,'Форма 1'!$AE$8,0),IF('Форма 1'!$AE4950=2,'Форма 1'!$H4950*VLOOKUP('Форма 1'!$F4950,'Придельники с 2022'!$B$4:$X$28,13,0),IF('Форма 1'!$AE4950=3,'Форма 1'!$H4950*VLOOKUP('Форма 1'!$F4950,'Придельники с 2022'!$B$4:$X$28,12,0)))))</f>
        <v/>
      </c>
      <c r="O4950" s="103" t="str">
        <f>IF(ISNUMBER('Форма 1'!AF4950),'Форма 1'!$H4950*VLOOKUP('Форма 1'!$F4950,'Придельники с 2022'!$B$4:$X$28,'Форма 1'!AF$8),"")</f>
        <v/>
      </c>
      <c r="P4950" s="87"/>
      <c r="Q4950" s="103" t="str">
        <f>IF(ISNUMBER('Форма 1'!AH4950),'Форма 1'!$H4950*VLOOKUP('Форма 1'!$F4950,'Придельники с 2022'!$B$4:$X$28,'Форма 1'!AH$8),"")</f>
        <v/>
      </c>
      <c r="R4950" s="103" t="str">
        <f>IF(ISNUMBER('Форма 1'!AI4950),'Форма 1'!$H4950*VLOOKUP('Форма 1'!$F4950,'Придельники с 2022'!$B$4:$X$28,'Форма 1'!AI$8),"")</f>
        <v/>
      </c>
      <c r="S4950" s="103" t="str">
        <f>IF(ISNUMBER('Форма 1'!AJ4950),'Форма 1'!$H4950*VLOOKUP('Форма 1'!$F4950,'Придельники с 2022'!$B$4:$X$28,'Форма 1'!AJ$8),"")</f>
        <v/>
      </c>
      <c r="T4950" s="88"/>
    </row>
    <row r="4951" spans="1:20">
      <c r="A4951" s="188">
        <f t="shared" si="325"/>
        <v>23</v>
      </c>
      <c r="B4951" s="189" t="s">
        <v>4751</v>
      </c>
      <c r="C4951" s="99">
        <f t="shared" si="328"/>
        <v>5317731.7959999992</v>
      </c>
      <c r="D4951" s="103" t="str">
        <f>IF(ISNUMBER('Форма 1'!U4951),'Форма 1'!$H4951*VLOOKUP('Форма 1'!$F4951,'Придельники с 2022'!$B$4:$X$28,'Форма 1'!U$8),"")</f>
        <v/>
      </c>
      <c r="E4951" s="103" t="str">
        <f>IF(ISNUMBER('Форма 1'!V4951),'Форма 1'!$H4951*VLOOKUP('Форма 1'!$F4951,'Придельники с 2022'!$B$4:$X$28,'Форма 1'!V$8),"")</f>
        <v/>
      </c>
      <c r="F4951" s="103" t="str">
        <f>IF(ISNUMBER('Форма 1'!W4951),'Форма 1'!$H4951*VLOOKUP('Форма 1'!$F4951,'Придельники с 2022'!$B$4:$X$28,'Форма 1'!W$8),"")</f>
        <v/>
      </c>
      <c r="G4951" s="103" t="str">
        <f>IF(ISNUMBER('Форма 1'!X4951),'Форма 1'!$H4951*VLOOKUP('Форма 1'!$F4951,'Придельники с 2022'!$B$4:$X$28,'Форма 1'!X$8),"")</f>
        <v/>
      </c>
      <c r="H4951" s="103" t="str">
        <f>IF(ISNUMBER('Форма 1'!Y4951),'Форма 1'!$H4951*VLOOKUP('Форма 1'!$F4951,'Придельники с 2022'!$B$4:$X$28,'Форма 1'!Y$8),"")</f>
        <v/>
      </c>
      <c r="I4951" s="103" t="str">
        <f>IF(ISNUMBER('Форма 1'!Z4951),'Форма 1'!$H4951*VLOOKUP('Форма 1'!$F4951,'Придельники с 2022'!$B$4:$X$28,'Форма 1'!Z$8),"")</f>
        <v/>
      </c>
      <c r="J4951" s="103" t="str">
        <f>IF(ISNUMBER('Форма 1'!AA4951),'Форма 1'!$H4951*VLOOKUP('Форма 1'!$F4951,'Придельники с 2022'!$B$4:$X$28,'Форма 1'!AA$8),"")</f>
        <v/>
      </c>
      <c r="K4951" s="90"/>
      <c r="L4951" s="87"/>
      <c r="M4951" s="103">
        <f>IF(ISNUMBER('Форма 1'!AD4951),'Форма 1'!$H4951*VLOOKUP('Форма 1'!$F4951,'Придельники с 2022'!$B$4:$X$28,'Форма 1'!AD$8),"")</f>
        <v>5317731.7959999992</v>
      </c>
      <c r="N4951" s="103" t="str">
        <f>IF(ISBLANK('Форма 1'!$AE4951),"",IF('Форма 1'!$AE4951=1,'Форма 1'!$H4951*VLOOKUP('Форма 1'!$F4951,'Придельники с 2022'!$B$4:$X$28,'Форма 1'!$AE$8,0),IF('Форма 1'!$AE4951=2,'Форма 1'!$H4951*VLOOKUP('Форма 1'!$F4951,'Придельники с 2022'!$B$4:$X$28,13,0),IF('Форма 1'!$AE4951=3,'Форма 1'!$H4951*VLOOKUP('Форма 1'!$F4951,'Придельники с 2022'!$B$4:$X$28,12,0)))))</f>
        <v/>
      </c>
      <c r="O4951" s="103" t="str">
        <f>IF(ISNUMBER('Форма 1'!AF4951),'Форма 1'!$H4951*VLOOKUP('Форма 1'!$F4951,'Придельники с 2022'!$B$4:$X$28,'Форма 1'!AF$8),"")</f>
        <v/>
      </c>
      <c r="P4951" s="87"/>
      <c r="Q4951" s="103" t="str">
        <f>IF(ISNUMBER('Форма 1'!AH4951),'Форма 1'!$H4951*VLOOKUP('Форма 1'!$F4951,'Придельники с 2022'!$B$4:$X$28,'Форма 1'!AH$8),"")</f>
        <v/>
      </c>
      <c r="R4951" s="103" t="str">
        <f>IF(ISNUMBER('Форма 1'!AI4951),'Форма 1'!$H4951*VLOOKUP('Форма 1'!$F4951,'Придельники с 2022'!$B$4:$X$28,'Форма 1'!AI$8),"")</f>
        <v/>
      </c>
      <c r="S4951" s="103" t="str">
        <f>IF(ISNUMBER('Форма 1'!AJ4951),'Форма 1'!$H4951*VLOOKUP('Форма 1'!$F4951,'Придельники с 2022'!$B$4:$X$28,'Форма 1'!AJ$8),"")</f>
        <v/>
      </c>
      <c r="T4951" s="88"/>
    </row>
    <row r="4952" spans="1:20">
      <c r="A4952" s="188">
        <f t="shared" si="325"/>
        <v>24</v>
      </c>
      <c r="B4952" s="189" t="s">
        <v>4752</v>
      </c>
      <c r="C4952" s="99">
        <f t="shared" si="328"/>
        <v>4204288.7249999996</v>
      </c>
      <c r="D4952" s="103" t="str">
        <f>IF(ISNUMBER('Форма 1'!U4952),'Форма 1'!$H4952*VLOOKUP('Форма 1'!$F4952,'Придельники с 2022'!$B$4:$X$28,'Форма 1'!U$8),"")</f>
        <v/>
      </c>
      <c r="E4952" s="103" t="str">
        <f>IF(ISNUMBER('Форма 1'!V4952),'Форма 1'!$H4952*VLOOKUP('Форма 1'!$F4952,'Придельники с 2022'!$B$4:$X$28,'Форма 1'!V$8),"")</f>
        <v/>
      </c>
      <c r="F4952" s="103" t="str">
        <f>IF(ISNUMBER('Форма 1'!W4952),'Форма 1'!$H4952*VLOOKUP('Форма 1'!$F4952,'Придельники с 2022'!$B$4:$X$28,'Форма 1'!W$8),"")</f>
        <v/>
      </c>
      <c r="G4952" s="103" t="str">
        <f>IF(ISNUMBER('Форма 1'!X4952),'Форма 1'!$H4952*VLOOKUP('Форма 1'!$F4952,'Придельники с 2022'!$B$4:$X$28,'Форма 1'!X$8),"")</f>
        <v/>
      </c>
      <c r="H4952" s="103" t="str">
        <f>IF(ISNUMBER('Форма 1'!Y4952),'Форма 1'!$H4952*VLOOKUP('Форма 1'!$F4952,'Придельники с 2022'!$B$4:$X$28,'Форма 1'!Y$8),"")</f>
        <v/>
      </c>
      <c r="I4952" s="103" t="str">
        <f>IF(ISNUMBER('Форма 1'!Z4952),'Форма 1'!$H4952*VLOOKUP('Форма 1'!$F4952,'Придельники с 2022'!$B$4:$X$28,'Форма 1'!Z$8),"")</f>
        <v/>
      </c>
      <c r="J4952" s="103" t="str">
        <f>IF(ISNUMBER('Форма 1'!AA4952),'Форма 1'!$H4952*VLOOKUP('Форма 1'!$F4952,'Придельники с 2022'!$B$4:$X$28,'Форма 1'!AA$8),"")</f>
        <v/>
      </c>
      <c r="K4952" s="90"/>
      <c r="L4952" s="87"/>
      <c r="M4952" s="103" t="str">
        <f>IF(ISNUMBER('Форма 1'!AD4952),'Форма 1'!$H4952*VLOOKUP('Форма 1'!$F4952,'Придельники с 2022'!$B$4:$X$28,'Форма 1'!AD$8),"")</f>
        <v/>
      </c>
      <c r="N4952" s="103">
        <f>IF(ISBLANK('Форма 1'!$AE4952),"",IF('Форма 1'!$AE4952=1,'Форма 1'!$H4952*VLOOKUP('Форма 1'!$F4952,'Придельники с 2022'!$B$4:$X$28,'Форма 1'!$AE$8,0),IF('Форма 1'!$AE4952=2,'Форма 1'!$H4952*VLOOKUP('Форма 1'!$F4952,'Придельники с 2022'!$B$4:$X$28,13,0),IF('Форма 1'!$AE4952=3,'Форма 1'!$H4952*VLOOKUP('Форма 1'!$F4952,'Придельники с 2022'!$B$4:$X$28,12,0)))))</f>
        <v>4204288.7249999996</v>
      </c>
      <c r="O4952" s="103" t="str">
        <f>IF(ISNUMBER('Форма 1'!AF4952),'Форма 1'!$H4952*VLOOKUP('Форма 1'!$F4952,'Придельники с 2022'!$B$4:$X$28,'Форма 1'!AF$8),"")</f>
        <v/>
      </c>
      <c r="P4952" s="87"/>
      <c r="Q4952" s="103" t="str">
        <f>IF(ISNUMBER('Форма 1'!AH4952),'Форма 1'!$H4952*VLOOKUP('Форма 1'!$F4952,'Придельники с 2022'!$B$4:$X$28,'Форма 1'!AH$8),"")</f>
        <v/>
      </c>
      <c r="R4952" s="103" t="str">
        <f>IF(ISNUMBER('Форма 1'!AI4952),'Форма 1'!$H4952*VLOOKUP('Форма 1'!$F4952,'Придельники с 2022'!$B$4:$X$28,'Форма 1'!AI$8),"")</f>
        <v/>
      </c>
      <c r="S4952" s="103" t="str">
        <f>IF(ISNUMBER('Форма 1'!AJ4952),'Форма 1'!$H4952*VLOOKUP('Форма 1'!$F4952,'Придельники с 2022'!$B$4:$X$28,'Форма 1'!AJ$8),"")</f>
        <v/>
      </c>
      <c r="T4952" s="88"/>
    </row>
    <row r="4953" spans="1:20">
      <c r="A4953" s="188">
        <f t="shared" si="325"/>
        <v>25</v>
      </c>
      <c r="B4953" s="189" t="s">
        <v>4753</v>
      </c>
      <c r="C4953" s="99">
        <f t="shared" si="328"/>
        <v>4480924.0770000005</v>
      </c>
      <c r="D4953" s="103">
        <f>IF(ISNUMBER('Форма 1'!U4953),'Форма 1'!$H4953*VLOOKUP('Форма 1'!$F4953,'Придельники с 2022'!$B$4:$X$28,'Форма 1'!U$8),"")</f>
        <v>421703.33400000003</v>
      </c>
      <c r="E4953" s="103" t="str">
        <f>IF(ISNUMBER('Форма 1'!V4953),'Форма 1'!$H4953*VLOOKUP('Форма 1'!$F4953,'Придельники с 2022'!$B$4:$X$28,'Форма 1'!V$8),"")</f>
        <v/>
      </c>
      <c r="F4953" s="103" t="str">
        <f>IF(ISNUMBER('Форма 1'!W4953),'Форма 1'!$H4953*VLOOKUP('Форма 1'!$F4953,'Придельники с 2022'!$B$4:$X$28,'Форма 1'!W$8),"")</f>
        <v/>
      </c>
      <c r="G4953" s="103" t="str">
        <f>IF(ISNUMBER('Форма 1'!X4953),'Форма 1'!$H4953*VLOOKUP('Форма 1'!$F4953,'Придельники с 2022'!$B$4:$X$28,'Форма 1'!X$8),"")</f>
        <v/>
      </c>
      <c r="H4953" s="103" t="str">
        <f>IF(ISNUMBER('Форма 1'!Y4953),'Форма 1'!$H4953*VLOOKUP('Форма 1'!$F4953,'Придельники с 2022'!$B$4:$X$28,'Форма 1'!Y$8),"")</f>
        <v/>
      </c>
      <c r="I4953" s="103" t="str">
        <f>IF(ISNUMBER('Форма 1'!Z4953),'Форма 1'!$H4953*VLOOKUP('Форма 1'!$F4953,'Придельники с 2022'!$B$4:$X$28,'Форма 1'!Z$8),"")</f>
        <v/>
      </c>
      <c r="J4953" s="103" t="str">
        <f>IF(ISNUMBER('Форма 1'!AA4953),'Форма 1'!$H4953*VLOOKUP('Форма 1'!$F4953,'Придельники с 2022'!$B$4:$X$28,'Форма 1'!AA$8),"")</f>
        <v/>
      </c>
      <c r="K4953" s="90"/>
      <c r="L4953" s="87"/>
      <c r="M4953" s="103" t="str">
        <f>IF(ISNUMBER('Форма 1'!AD4953),'Форма 1'!$H4953*VLOOKUP('Форма 1'!$F4953,'Придельники с 2022'!$B$4:$X$28,'Форма 1'!AD$8),"")</f>
        <v/>
      </c>
      <c r="N4953" s="103">
        <f>IF(ISBLANK('Форма 1'!$AE4953),"",IF('Форма 1'!$AE4953=1,'Форма 1'!$H4953*VLOOKUP('Форма 1'!$F4953,'Придельники с 2022'!$B$4:$X$28,'Форма 1'!$AE$8,0),IF('Форма 1'!$AE4953=2,'Форма 1'!$H4953*VLOOKUP('Форма 1'!$F4953,'Придельники с 2022'!$B$4:$X$28,13,0),IF('Форма 1'!$AE4953=3,'Форма 1'!$H4953*VLOOKUP('Форма 1'!$F4953,'Придельники с 2022'!$B$4:$X$28,12,0)))))</f>
        <v>3319727.355</v>
      </c>
      <c r="O4953" s="103">
        <f>IF(ISNUMBER('Форма 1'!AF4953),'Форма 1'!$H4953*VLOOKUP('Форма 1'!$F4953,'Придельники с 2022'!$B$4:$X$28,'Форма 1'!AF$8),"")</f>
        <v>739493.38800000004</v>
      </c>
      <c r="P4953" s="87"/>
      <c r="Q4953" s="103" t="str">
        <f>IF(ISNUMBER('Форма 1'!AH4953),'Форма 1'!$H4953*VLOOKUP('Форма 1'!$F4953,'Придельники с 2022'!$B$4:$X$28,'Форма 1'!AH$8),"")</f>
        <v/>
      </c>
      <c r="R4953" s="103" t="str">
        <f>IF(ISNUMBER('Форма 1'!AI4953),'Форма 1'!$H4953*VLOOKUP('Форма 1'!$F4953,'Придельники с 2022'!$B$4:$X$28,'Форма 1'!AI$8),"")</f>
        <v/>
      </c>
      <c r="S4953" s="103" t="str">
        <f>IF(ISNUMBER('Форма 1'!AJ4953),'Форма 1'!$H4953*VLOOKUP('Форма 1'!$F4953,'Придельники с 2022'!$B$4:$X$28,'Форма 1'!AJ$8),"")</f>
        <v/>
      </c>
      <c r="T4953" s="88"/>
    </row>
    <row r="4954" spans="1:20">
      <c r="A4954" s="188">
        <f t="shared" si="325"/>
        <v>26</v>
      </c>
      <c r="B4954" s="189" t="s">
        <v>4754</v>
      </c>
      <c r="C4954" s="99">
        <f t="shared" si="328"/>
        <v>362115.62400000001</v>
      </c>
      <c r="D4954" s="103">
        <f>IF(ISNUMBER('Форма 1'!U4954),'Форма 1'!$H4954*VLOOKUP('Форма 1'!$F4954,'Придельники с 2022'!$B$4:$X$28,'Форма 1'!U$8),"")</f>
        <v>362115.62400000001</v>
      </c>
      <c r="E4954" s="103" t="str">
        <f>IF(ISNUMBER('Форма 1'!V4954),'Форма 1'!$H4954*VLOOKUP('Форма 1'!$F4954,'Придельники с 2022'!$B$4:$X$28,'Форма 1'!V$8),"")</f>
        <v/>
      </c>
      <c r="F4954" s="103" t="str">
        <f>IF(ISNUMBER('Форма 1'!W4954),'Форма 1'!$H4954*VLOOKUP('Форма 1'!$F4954,'Придельники с 2022'!$B$4:$X$28,'Форма 1'!W$8),"")</f>
        <v/>
      </c>
      <c r="G4954" s="103" t="str">
        <f>IF(ISNUMBER('Форма 1'!X4954),'Форма 1'!$H4954*VLOOKUP('Форма 1'!$F4954,'Придельники с 2022'!$B$4:$X$28,'Форма 1'!X$8),"")</f>
        <v/>
      </c>
      <c r="H4954" s="103" t="str">
        <f>IF(ISNUMBER('Форма 1'!Y4954),'Форма 1'!$H4954*VLOOKUP('Форма 1'!$F4954,'Придельники с 2022'!$B$4:$X$28,'Форма 1'!Y$8),"")</f>
        <v/>
      </c>
      <c r="I4954" s="103" t="str">
        <f>IF(ISNUMBER('Форма 1'!Z4954),'Форма 1'!$H4954*VLOOKUP('Форма 1'!$F4954,'Придельники с 2022'!$B$4:$X$28,'Форма 1'!Z$8),"")</f>
        <v/>
      </c>
      <c r="J4954" s="103" t="str">
        <f>IF(ISNUMBER('Форма 1'!AA4954),'Форма 1'!$H4954*VLOOKUP('Форма 1'!$F4954,'Придельники с 2022'!$B$4:$X$28,'Форма 1'!AA$8),"")</f>
        <v/>
      </c>
      <c r="K4954" s="90"/>
      <c r="L4954" s="87"/>
      <c r="M4954" s="103" t="str">
        <f>IF(ISNUMBER('Форма 1'!AD4954),'Форма 1'!$H4954*VLOOKUP('Форма 1'!$F4954,'Придельники с 2022'!$B$4:$X$28,'Форма 1'!AD$8),"")</f>
        <v/>
      </c>
      <c r="N4954" s="103" t="str">
        <f>IF(ISBLANK('Форма 1'!$AE4954),"",IF('Форма 1'!$AE4954=1,'Форма 1'!$H4954*VLOOKUP('Форма 1'!$F4954,'Придельники с 2022'!$B$4:$X$28,'Форма 1'!$AE$8,0),IF('Форма 1'!$AE4954=2,'Форма 1'!$H4954*VLOOKUP('Форма 1'!$F4954,'Придельники с 2022'!$B$4:$X$28,13,0),IF('Форма 1'!$AE4954=3,'Форма 1'!$H4954*VLOOKUP('Форма 1'!$F4954,'Придельники с 2022'!$B$4:$X$28,12,0)))))</f>
        <v/>
      </c>
      <c r="O4954" s="103" t="str">
        <f>IF(ISNUMBER('Форма 1'!AF4954),'Форма 1'!$H4954*VLOOKUP('Форма 1'!$F4954,'Придельники с 2022'!$B$4:$X$28,'Форма 1'!AF$8),"")</f>
        <v/>
      </c>
      <c r="P4954" s="87"/>
      <c r="Q4954" s="103" t="str">
        <f>IF(ISNUMBER('Форма 1'!AH4954),'Форма 1'!$H4954*VLOOKUP('Форма 1'!$F4954,'Придельники с 2022'!$B$4:$X$28,'Форма 1'!AH$8),"")</f>
        <v/>
      </c>
      <c r="R4954" s="103" t="str">
        <f>IF(ISNUMBER('Форма 1'!AI4954),'Форма 1'!$H4954*VLOOKUP('Форма 1'!$F4954,'Придельники с 2022'!$B$4:$X$28,'Форма 1'!AI$8),"")</f>
        <v/>
      </c>
      <c r="S4954" s="103" t="str">
        <f>IF(ISNUMBER('Форма 1'!AJ4954),'Форма 1'!$H4954*VLOOKUP('Форма 1'!$F4954,'Придельники с 2022'!$B$4:$X$28,'Форма 1'!AJ$8),"")</f>
        <v/>
      </c>
      <c r="T4954" s="88"/>
    </row>
    <row r="4955" spans="1:20">
      <c r="A4955" s="188">
        <f t="shared" si="325"/>
        <v>27</v>
      </c>
      <c r="B4955" s="189" t="s">
        <v>4755</v>
      </c>
      <c r="C4955" s="99">
        <f t="shared" si="328"/>
        <v>5749886.6519999998</v>
      </c>
      <c r="D4955" s="103" t="str">
        <f>IF(ISNUMBER('Форма 1'!U4955),'Форма 1'!$H4955*VLOOKUP('Форма 1'!$F4955,'Придельники с 2022'!$B$4:$X$28,'Форма 1'!U$8),"")</f>
        <v/>
      </c>
      <c r="E4955" s="103" t="str">
        <f>IF(ISNUMBER('Форма 1'!V4955),'Форма 1'!$H4955*VLOOKUP('Форма 1'!$F4955,'Придельники с 2022'!$B$4:$X$28,'Форма 1'!V$8),"")</f>
        <v/>
      </c>
      <c r="F4955" s="103" t="str">
        <f>IF(ISNUMBER('Форма 1'!W4955),'Форма 1'!$H4955*VLOOKUP('Форма 1'!$F4955,'Придельники с 2022'!$B$4:$X$28,'Форма 1'!W$8),"")</f>
        <v/>
      </c>
      <c r="G4955" s="103" t="str">
        <f>IF(ISNUMBER('Форма 1'!X4955),'Форма 1'!$H4955*VLOOKUP('Форма 1'!$F4955,'Придельники с 2022'!$B$4:$X$28,'Форма 1'!X$8),"")</f>
        <v/>
      </c>
      <c r="H4955" s="103" t="str">
        <f>IF(ISNUMBER('Форма 1'!Y4955),'Форма 1'!$H4955*VLOOKUP('Форма 1'!$F4955,'Придельники с 2022'!$B$4:$X$28,'Форма 1'!Y$8),"")</f>
        <v/>
      </c>
      <c r="I4955" s="103">
        <f>IF(ISNUMBER('Форма 1'!Z4955),'Форма 1'!$H4955*VLOOKUP('Форма 1'!$F4955,'Придельники с 2022'!$B$4:$X$28,'Форма 1'!Z$8),"")</f>
        <v>363341.64799999999</v>
      </c>
      <c r="J4955" s="103" t="str">
        <f>IF(ISNUMBER('Форма 1'!AA4955),'Форма 1'!$H4955*VLOOKUP('Форма 1'!$F4955,'Придельники с 2022'!$B$4:$X$28,'Форма 1'!AA$8),"")</f>
        <v/>
      </c>
      <c r="K4955" s="90"/>
      <c r="L4955" s="87"/>
      <c r="M4955" s="103">
        <f>IF(ISNUMBER('Форма 1'!AD4955),'Форма 1'!$H4955*VLOOKUP('Форма 1'!$F4955,'Придельники с 2022'!$B$4:$X$28,'Форма 1'!AD$8),"")</f>
        <v>5386545.0039999997</v>
      </c>
      <c r="N4955" s="103" t="str">
        <f>IF(ISBLANK('Форма 1'!$AE4955),"",IF('Форма 1'!$AE4955=1,'Форма 1'!$H4955*VLOOKUP('Форма 1'!$F4955,'Придельники с 2022'!$B$4:$X$28,'Форма 1'!$AE$8,0),IF('Форма 1'!$AE4955=2,'Форма 1'!$H4955*VLOOKUP('Форма 1'!$F4955,'Придельники с 2022'!$B$4:$X$28,13,0),IF('Форма 1'!$AE4955=3,'Форма 1'!$H4955*VLOOKUP('Форма 1'!$F4955,'Придельники с 2022'!$B$4:$X$28,12,0)))))</f>
        <v/>
      </c>
      <c r="O4955" s="103" t="str">
        <f>IF(ISNUMBER('Форма 1'!AF4955),'Форма 1'!$H4955*VLOOKUP('Форма 1'!$F4955,'Придельники с 2022'!$B$4:$X$28,'Форма 1'!AF$8),"")</f>
        <v/>
      </c>
      <c r="P4955" s="87"/>
      <c r="Q4955" s="103" t="str">
        <f>IF(ISNUMBER('Форма 1'!AH4955),'Форма 1'!$H4955*VLOOKUP('Форма 1'!$F4955,'Придельники с 2022'!$B$4:$X$28,'Форма 1'!AH$8),"")</f>
        <v/>
      </c>
      <c r="R4955" s="103" t="str">
        <f>IF(ISNUMBER('Форма 1'!AI4955),'Форма 1'!$H4955*VLOOKUP('Форма 1'!$F4955,'Придельники с 2022'!$B$4:$X$28,'Форма 1'!AI$8),"")</f>
        <v/>
      </c>
      <c r="S4955" s="103" t="str">
        <f>IF(ISNUMBER('Форма 1'!AJ4955),'Форма 1'!$H4955*VLOOKUP('Форма 1'!$F4955,'Придельники с 2022'!$B$4:$X$28,'Форма 1'!AJ$8),"")</f>
        <v/>
      </c>
      <c r="T4955" s="88"/>
    </row>
    <row r="4956" spans="1:20">
      <c r="A4956" s="188">
        <f t="shared" si="325"/>
        <v>28</v>
      </c>
      <c r="B4956" s="189" t="s">
        <v>4756</v>
      </c>
      <c r="C4956" s="99">
        <f t="shared" si="328"/>
        <v>8919913.8649999984</v>
      </c>
      <c r="D4956" s="103" t="str">
        <f>IF(ISNUMBER('Форма 1'!U4956),'Форма 1'!$H4956*VLOOKUP('Форма 1'!$F4956,'Придельники с 2022'!$B$4:$X$28,'Форма 1'!U$8),"")</f>
        <v/>
      </c>
      <c r="E4956" s="103" t="str">
        <f>IF(ISNUMBER('Форма 1'!V4956),'Форма 1'!$H4956*VLOOKUP('Форма 1'!$F4956,'Придельники с 2022'!$B$4:$X$28,'Форма 1'!V$8),"")</f>
        <v/>
      </c>
      <c r="F4956" s="103" t="str">
        <f>IF(ISNUMBER('Форма 1'!W4956),'Форма 1'!$H4956*VLOOKUP('Форма 1'!$F4956,'Придельники с 2022'!$B$4:$X$28,'Форма 1'!W$8),"")</f>
        <v/>
      </c>
      <c r="G4956" s="103">
        <f>IF(ISNUMBER('Форма 1'!X4956),'Форма 1'!$H4956*VLOOKUP('Форма 1'!$F4956,'Придельники с 2022'!$B$4:$X$28,'Форма 1'!X$8),"")</f>
        <v>213802.679</v>
      </c>
      <c r="H4956" s="103" t="str">
        <f>IF(ISNUMBER('Форма 1'!Y4956),'Форма 1'!$H4956*VLOOKUP('Форма 1'!$F4956,'Придельники с 2022'!$B$4:$X$28,'Форма 1'!Y$8),"")</f>
        <v/>
      </c>
      <c r="I4956" s="103" t="str">
        <f>IF(ISNUMBER('Форма 1'!Z4956),'Форма 1'!$H4956*VLOOKUP('Форма 1'!$F4956,'Придельники с 2022'!$B$4:$X$28,'Форма 1'!Z$8),"")</f>
        <v/>
      </c>
      <c r="J4956" s="103" t="str">
        <f>IF(ISNUMBER('Форма 1'!AA4956),'Форма 1'!$H4956*VLOOKUP('Форма 1'!$F4956,'Придельники с 2022'!$B$4:$X$28,'Форма 1'!AA$8),"")</f>
        <v/>
      </c>
      <c r="K4956" s="90"/>
      <c r="L4956" s="87"/>
      <c r="M4956" s="103">
        <f>IF(ISNUMBER('Форма 1'!AD4956),'Форма 1'!$H4956*VLOOKUP('Форма 1'!$F4956,'Придельники с 2022'!$B$4:$X$28,'Форма 1'!AD$8),"")</f>
        <v>5408527.0009999992</v>
      </c>
      <c r="N4956" s="103">
        <f>IF(ISBLANK('Форма 1'!$AE4956),"",IF('Форма 1'!$AE4956=1,'Форма 1'!$H4956*VLOOKUP('Форма 1'!$F4956,'Придельники с 2022'!$B$4:$X$28,'Форма 1'!$AE$8,0),IF('Форма 1'!$AE4956=2,'Форма 1'!$H4956*VLOOKUP('Форма 1'!$F4956,'Придельники с 2022'!$B$4:$X$28,13,0),IF('Форма 1'!$AE4956=3,'Форма 1'!$H4956*VLOOKUP('Форма 1'!$F4956,'Придельники с 2022'!$B$4:$X$28,12,0)))))</f>
        <v>3297584.1849999996</v>
      </c>
      <c r="O4956" s="103" t="str">
        <f>IF(ISNUMBER('Форма 1'!AF4956),'Форма 1'!$H4956*VLOOKUP('Форма 1'!$F4956,'Придельники с 2022'!$B$4:$X$28,'Форма 1'!AF$8),"")</f>
        <v/>
      </c>
      <c r="P4956" s="87"/>
      <c r="Q4956" s="103" t="str">
        <f>IF(ISNUMBER('Форма 1'!AH4956),'Форма 1'!$H4956*VLOOKUP('Форма 1'!$F4956,'Придельники с 2022'!$B$4:$X$28,'Форма 1'!AH$8),"")</f>
        <v/>
      </c>
      <c r="R4956" s="103" t="str">
        <f>IF(ISNUMBER('Форма 1'!AI4956),'Форма 1'!$H4956*VLOOKUP('Форма 1'!$F4956,'Придельники с 2022'!$B$4:$X$28,'Форма 1'!AI$8),"")</f>
        <v/>
      </c>
      <c r="S4956" s="103" t="str">
        <f>IF(ISNUMBER('Форма 1'!AJ4956),'Форма 1'!$H4956*VLOOKUP('Форма 1'!$F4956,'Придельники с 2022'!$B$4:$X$28,'Форма 1'!AJ$8),"")</f>
        <v/>
      </c>
      <c r="T4956" s="88"/>
    </row>
    <row r="4957" spans="1:20">
      <c r="A4957" s="188">
        <f t="shared" si="325"/>
        <v>29</v>
      </c>
      <c r="B4957" s="189" t="s">
        <v>4757</v>
      </c>
      <c r="C4957" s="99">
        <f t="shared" si="328"/>
        <v>686014.14</v>
      </c>
      <c r="D4957" s="103" t="str">
        <f>IF(ISNUMBER('Форма 1'!U4957),'Форма 1'!$H4957*VLOOKUP('Форма 1'!$F4957,'Придельники с 2022'!$B$4:$X$28,'Форма 1'!U$8),"")</f>
        <v/>
      </c>
      <c r="E4957" s="103" t="str">
        <f>IF(ISNUMBER('Форма 1'!V4957),'Форма 1'!$H4957*VLOOKUP('Форма 1'!$F4957,'Придельники с 2022'!$B$4:$X$28,'Форма 1'!V$8),"")</f>
        <v/>
      </c>
      <c r="F4957" s="103" t="str">
        <f>IF(ISNUMBER('Форма 1'!W4957),'Форма 1'!$H4957*VLOOKUP('Форма 1'!$F4957,'Придельники с 2022'!$B$4:$X$28,'Форма 1'!W$8),"")</f>
        <v/>
      </c>
      <c r="G4957" s="103" t="str">
        <f>IF(ISNUMBER('Форма 1'!X4957),'Форма 1'!$H4957*VLOOKUP('Форма 1'!$F4957,'Придельники с 2022'!$B$4:$X$28,'Форма 1'!X$8),"")</f>
        <v/>
      </c>
      <c r="H4957" s="103" t="str">
        <f>IF(ISNUMBER('Форма 1'!Y4957),'Форма 1'!$H4957*VLOOKUP('Форма 1'!$F4957,'Придельники с 2022'!$B$4:$X$28,'Форма 1'!Y$8),"")</f>
        <v/>
      </c>
      <c r="I4957" s="103" t="str">
        <f>IF(ISNUMBER('Форма 1'!Z4957),'Форма 1'!$H4957*VLOOKUP('Форма 1'!$F4957,'Придельники с 2022'!$B$4:$X$28,'Форма 1'!Z$8),"")</f>
        <v/>
      </c>
      <c r="J4957" s="103" t="str">
        <f>IF(ISNUMBER('Форма 1'!AA4957),'Форма 1'!$H4957*VLOOKUP('Форма 1'!$F4957,'Придельники с 2022'!$B$4:$X$28,'Форма 1'!AA$8),"")</f>
        <v/>
      </c>
      <c r="K4957" s="90"/>
      <c r="L4957" s="87"/>
      <c r="M4957" s="103" t="str">
        <f>IF(ISNUMBER('Форма 1'!AD4957),'Форма 1'!$H4957*VLOOKUP('Форма 1'!$F4957,'Придельники с 2022'!$B$4:$X$28,'Форма 1'!AD$8),"")</f>
        <v/>
      </c>
      <c r="N4957" s="103" t="str">
        <f>IF(ISBLANK('Форма 1'!$AE4957),"",IF('Форма 1'!$AE4957=1,'Форма 1'!$H4957*VLOOKUP('Форма 1'!$F4957,'Придельники с 2022'!$B$4:$X$28,'Форма 1'!$AE$8,0),IF('Форма 1'!$AE4957=2,'Форма 1'!$H4957*VLOOKUP('Форма 1'!$F4957,'Придельники с 2022'!$B$4:$X$28,13,0),IF('Форма 1'!$AE4957=3,'Форма 1'!$H4957*VLOOKUP('Форма 1'!$F4957,'Придельники с 2022'!$B$4:$X$28,12,0)))))</f>
        <v/>
      </c>
      <c r="O4957" s="103">
        <f>IF(ISNUMBER('Форма 1'!AF4957),'Форма 1'!$H4957*VLOOKUP('Форма 1'!$F4957,'Придельники с 2022'!$B$4:$X$28,'Форма 1'!AF$8),"")</f>
        <v>686014.14</v>
      </c>
      <c r="P4957" s="87"/>
      <c r="Q4957" s="103" t="str">
        <f>IF(ISNUMBER('Форма 1'!AH4957),'Форма 1'!$H4957*VLOOKUP('Форма 1'!$F4957,'Придельники с 2022'!$B$4:$X$28,'Форма 1'!AH$8),"")</f>
        <v/>
      </c>
      <c r="R4957" s="103" t="str">
        <f>IF(ISNUMBER('Форма 1'!AI4957),'Форма 1'!$H4957*VLOOKUP('Форма 1'!$F4957,'Придельники с 2022'!$B$4:$X$28,'Форма 1'!AI$8),"")</f>
        <v/>
      </c>
      <c r="S4957" s="103" t="str">
        <f>IF(ISNUMBER('Форма 1'!AJ4957),'Форма 1'!$H4957*VLOOKUP('Форма 1'!$F4957,'Придельники с 2022'!$B$4:$X$28,'Форма 1'!AJ$8),"")</f>
        <v/>
      </c>
      <c r="T4957" s="88"/>
    </row>
    <row r="4958" spans="1:20">
      <c r="A4958" s="188">
        <f t="shared" si="325"/>
        <v>30</v>
      </c>
      <c r="B4958" s="189" t="s">
        <v>4758</v>
      </c>
      <c r="C4958" s="99">
        <f t="shared" si="328"/>
        <v>5025275.6619999995</v>
      </c>
      <c r="D4958" s="103" t="str">
        <f>IF(ISNUMBER('Форма 1'!U4958),'Форма 1'!$H4958*VLOOKUP('Форма 1'!$F4958,'Придельники с 2022'!$B$4:$X$28,'Форма 1'!U$8),"")</f>
        <v/>
      </c>
      <c r="E4958" s="103" t="str">
        <f>IF(ISNUMBER('Форма 1'!V4958),'Форма 1'!$H4958*VLOOKUP('Форма 1'!$F4958,'Придельники с 2022'!$B$4:$X$28,'Форма 1'!V$8),"")</f>
        <v/>
      </c>
      <c r="F4958" s="103" t="str">
        <f>IF(ISNUMBER('Форма 1'!W4958),'Форма 1'!$H4958*VLOOKUP('Форма 1'!$F4958,'Придельники с 2022'!$B$4:$X$28,'Форма 1'!W$8),"")</f>
        <v/>
      </c>
      <c r="G4958" s="103" t="str">
        <f>IF(ISNUMBER('Форма 1'!X4958),'Форма 1'!$H4958*VLOOKUP('Форма 1'!$F4958,'Придельники с 2022'!$B$4:$X$28,'Форма 1'!X$8),"")</f>
        <v/>
      </c>
      <c r="H4958" s="103" t="str">
        <f>IF(ISNUMBER('Форма 1'!Y4958),'Форма 1'!$H4958*VLOOKUP('Форма 1'!$F4958,'Придельники с 2022'!$B$4:$X$28,'Форма 1'!Y$8),"")</f>
        <v/>
      </c>
      <c r="I4958" s="103" t="str">
        <f>IF(ISNUMBER('Форма 1'!Z4958),'Форма 1'!$H4958*VLOOKUP('Форма 1'!$F4958,'Придельники с 2022'!$B$4:$X$28,'Форма 1'!Z$8),"")</f>
        <v/>
      </c>
      <c r="J4958" s="103" t="str">
        <f>IF(ISNUMBER('Форма 1'!AA4958),'Форма 1'!$H4958*VLOOKUP('Форма 1'!$F4958,'Придельники с 2022'!$B$4:$X$28,'Форма 1'!AA$8),"")</f>
        <v/>
      </c>
      <c r="K4958" s="90"/>
      <c r="L4958" s="87"/>
      <c r="M4958" s="103">
        <f>IF(ISNUMBER('Форма 1'!AD4958),'Форма 1'!$H4958*VLOOKUP('Форма 1'!$F4958,'Придельники с 2022'!$B$4:$X$28,'Форма 1'!AD$8),"")</f>
        <v>5025275.6619999995</v>
      </c>
      <c r="N4958" s="103" t="str">
        <f>IF(ISBLANK('Форма 1'!$AE4958),"",IF('Форма 1'!$AE4958=1,'Форма 1'!$H4958*VLOOKUP('Форма 1'!$F4958,'Придельники с 2022'!$B$4:$X$28,'Форма 1'!$AE$8,0),IF('Форма 1'!$AE4958=2,'Форма 1'!$H4958*VLOOKUP('Форма 1'!$F4958,'Придельники с 2022'!$B$4:$X$28,13,0),IF('Форма 1'!$AE4958=3,'Форма 1'!$H4958*VLOOKUP('Форма 1'!$F4958,'Придельники с 2022'!$B$4:$X$28,12,0)))))</f>
        <v/>
      </c>
      <c r="O4958" s="103" t="str">
        <f>IF(ISNUMBER('Форма 1'!AF4958),'Форма 1'!$H4958*VLOOKUP('Форма 1'!$F4958,'Придельники с 2022'!$B$4:$X$28,'Форма 1'!AF$8),"")</f>
        <v/>
      </c>
      <c r="P4958" s="87"/>
      <c r="Q4958" s="103" t="str">
        <f>IF(ISNUMBER('Форма 1'!AH4958),'Форма 1'!$H4958*VLOOKUP('Форма 1'!$F4958,'Придельники с 2022'!$B$4:$X$28,'Форма 1'!AH$8),"")</f>
        <v/>
      </c>
      <c r="R4958" s="103" t="str">
        <f>IF(ISNUMBER('Форма 1'!AI4958),'Форма 1'!$H4958*VLOOKUP('Форма 1'!$F4958,'Придельники с 2022'!$B$4:$X$28,'Форма 1'!AI$8),"")</f>
        <v/>
      </c>
      <c r="S4958" s="103" t="str">
        <f>IF(ISNUMBER('Форма 1'!AJ4958),'Форма 1'!$H4958*VLOOKUP('Форма 1'!$F4958,'Придельники с 2022'!$B$4:$X$28,'Форма 1'!AJ$8),"")</f>
        <v/>
      </c>
      <c r="T4958" s="88"/>
    </row>
    <row r="4959" spans="1:20">
      <c r="A4959" s="188">
        <f t="shared" si="325"/>
        <v>31</v>
      </c>
      <c r="B4959" s="189" t="s">
        <v>4759</v>
      </c>
      <c r="C4959" s="99">
        <f t="shared" si="328"/>
        <v>4938303.4129999997</v>
      </c>
      <c r="D4959" s="103" t="str">
        <f>IF(ISNUMBER('Форма 1'!U4959),'Форма 1'!$H4959*VLOOKUP('Форма 1'!$F4959,'Придельники с 2022'!$B$4:$X$28,'Форма 1'!U$8),"")</f>
        <v/>
      </c>
      <c r="E4959" s="103" t="str">
        <f>IF(ISNUMBER('Форма 1'!V4959),'Форма 1'!$H4959*VLOOKUP('Форма 1'!$F4959,'Придельники с 2022'!$B$4:$X$28,'Форма 1'!V$8),"")</f>
        <v/>
      </c>
      <c r="F4959" s="103" t="str">
        <f>IF(ISNUMBER('Форма 1'!W4959),'Форма 1'!$H4959*VLOOKUP('Форма 1'!$F4959,'Придельники с 2022'!$B$4:$X$28,'Форма 1'!W$8),"")</f>
        <v/>
      </c>
      <c r="G4959" s="103" t="str">
        <f>IF(ISNUMBER('Форма 1'!X4959),'Форма 1'!$H4959*VLOOKUP('Форма 1'!$F4959,'Придельники с 2022'!$B$4:$X$28,'Форма 1'!X$8),"")</f>
        <v/>
      </c>
      <c r="H4959" s="103" t="str">
        <f>IF(ISNUMBER('Форма 1'!Y4959),'Форма 1'!$H4959*VLOOKUP('Форма 1'!$F4959,'Придельники с 2022'!$B$4:$X$28,'Форма 1'!Y$8),"")</f>
        <v/>
      </c>
      <c r="I4959" s="103" t="str">
        <f>IF(ISNUMBER('Форма 1'!Z4959),'Форма 1'!$H4959*VLOOKUP('Форма 1'!$F4959,'Придельники с 2022'!$B$4:$X$28,'Форма 1'!Z$8),"")</f>
        <v/>
      </c>
      <c r="J4959" s="103" t="str">
        <f>IF(ISNUMBER('Форма 1'!AA4959),'Форма 1'!$H4959*VLOOKUP('Форма 1'!$F4959,'Придельники с 2022'!$B$4:$X$28,'Форма 1'!AA$8),"")</f>
        <v/>
      </c>
      <c r="K4959" s="90"/>
      <c r="L4959" s="87"/>
      <c r="M4959" s="103">
        <f>IF(ISNUMBER('Форма 1'!AD4959),'Форма 1'!$H4959*VLOOKUP('Форма 1'!$F4959,'Придельники с 2022'!$B$4:$X$28,'Форма 1'!AD$8),"")</f>
        <v>4938303.4129999997</v>
      </c>
      <c r="N4959" s="103" t="str">
        <f>IF(ISBLANK('Форма 1'!$AE4959),"",IF('Форма 1'!$AE4959=1,'Форма 1'!$H4959*VLOOKUP('Форма 1'!$F4959,'Придельники с 2022'!$B$4:$X$28,'Форма 1'!$AE$8,0),IF('Форма 1'!$AE4959=2,'Форма 1'!$H4959*VLOOKUP('Форма 1'!$F4959,'Придельники с 2022'!$B$4:$X$28,13,0),IF('Форма 1'!$AE4959=3,'Форма 1'!$H4959*VLOOKUP('Форма 1'!$F4959,'Придельники с 2022'!$B$4:$X$28,12,0)))))</f>
        <v/>
      </c>
      <c r="O4959" s="103" t="str">
        <f>IF(ISNUMBER('Форма 1'!AF4959),'Форма 1'!$H4959*VLOOKUP('Форма 1'!$F4959,'Придельники с 2022'!$B$4:$X$28,'Форма 1'!AF$8),"")</f>
        <v/>
      </c>
      <c r="P4959" s="87"/>
      <c r="Q4959" s="103" t="str">
        <f>IF(ISNUMBER('Форма 1'!AH4959),'Форма 1'!$H4959*VLOOKUP('Форма 1'!$F4959,'Придельники с 2022'!$B$4:$X$28,'Форма 1'!AH$8),"")</f>
        <v/>
      </c>
      <c r="R4959" s="103" t="str">
        <f>IF(ISNUMBER('Форма 1'!AI4959),'Форма 1'!$H4959*VLOOKUP('Форма 1'!$F4959,'Придельники с 2022'!$B$4:$X$28,'Форма 1'!AI$8),"")</f>
        <v/>
      </c>
      <c r="S4959" s="103" t="str">
        <f>IF(ISNUMBER('Форма 1'!AJ4959),'Форма 1'!$H4959*VLOOKUP('Форма 1'!$F4959,'Придельники с 2022'!$B$4:$X$28,'Форма 1'!AJ$8),"")</f>
        <v/>
      </c>
      <c r="T4959" s="88"/>
    </row>
    <row r="4960" spans="1:20">
      <c r="A4960" s="188">
        <f t="shared" si="325"/>
        <v>32</v>
      </c>
      <c r="B4960" s="189" t="s">
        <v>4760</v>
      </c>
      <c r="C4960" s="99">
        <f t="shared" si="328"/>
        <v>7191935.9749999996</v>
      </c>
      <c r="D4960" s="103" t="str">
        <f>IF(ISNUMBER('Форма 1'!U4960),'Форма 1'!$H4960*VLOOKUP('Форма 1'!$F4960,'Придельники с 2022'!$B$4:$X$28,'Форма 1'!U$8),"")</f>
        <v/>
      </c>
      <c r="E4960" s="103" t="str">
        <f>IF(ISNUMBER('Форма 1'!V4960),'Форма 1'!$H4960*VLOOKUP('Форма 1'!$F4960,'Придельники с 2022'!$B$4:$X$28,'Форма 1'!V$8),"")</f>
        <v/>
      </c>
      <c r="F4960" s="103" t="str">
        <f>IF(ISNUMBER('Форма 1'!W4960),'Форма 1'!$H4960*VLOOKUP('Форма 1'!$F4960,'Придельники с 2022'!$B$4:$X$28,'Форма 1'!W$8),"")</f>
        <v/>
      </c>
      <c r="G4960" s="103" t="str">
        <f>IF(ISNUMBER('Форма 1'!X4960),'Форма 1'!$H4960*VLOOKUP('Форма 1'!$F4960,'Придельники с 2022'!$B$4:$X$28,'Форма 1'!X$8),"")</f>
        <v/>
      </c>
      <c r="H4960" s="103" t="str">
        <f>IF(ISNUMBER('Форма 1'!Y4960),'Форма 1'!$H4960*VLOOKUP('Форма 1'!$F4960,'Придельники с 2022'!$B$4:$X$28,'Форма 1'!Y$8),"")</f>
        <v/>
      </c>
      <c r="I4960" s="103" t="str">
        <f>IF(ISNUMBER('Форма 1'!Z4960),'Форма 1'!$H4960*VLOOKUP('Форма 1'!$F4960,'Придельники с 2022'!$B$4:$X$28,'Форма 1'!Z$8),"")</f>
        <v/>
      </c>
      <c r="J4960" s="103" t="str">
        <f>IF(ISNUMBER('Форма 1'!AA4960),'Форма 1'!$H4960*VLOOKUP('Форма 1'!$F4960,'Придельники с 2022'!$B$4:$X$28,'Форма 1'!AA$8),"")</f>
        <v/>
      </c>
      <c r="K4960" s="90"/>
      <c r="L4960" s="87"/>
      <c r="M4960" s="103">
        <f>IF(ISNUMBER('Форма 1'!AD4960),'Форма 1'!$H4960*VLOOKUP('Форма 1'!$F4960,'Придельники с 2022'!$B$4:$X$28,'Форма 1'!AD$8),"")</f>
        <v>7191935.9749999996</v>
      </c>
      <c r="N4960" s="103" t="str">
        <f>IF(ISBLANK('Форма 1'!$AE4960),"",IF('Форма 1'!$AE4960=1,'Форма 1'!$H4960*VLOOKUP('Форма 1'!$F4960,'Придельники с 2022'!$B$4:$X$28,'Форма 1'!$AE$8,0),IF('Форма 1'!$AE4960=2,'Форма 1'!$H4960*VLOOKUP('Форма 1'!$F4960,'Придельники с 2022'!$B$4:$X$28,13,0),IF('Форма 1'!$AE4960=3,'Форма 1'!$H4960*VLOOKUP('Форма 1'!$F4960,'Придельники с 2022'!$B$4:$X$28,12,0)))))</f>
        <v/>
      </c>
      <c r="O4960" s="103" t="str">
        <f>IF(ISNUMBER('Форма 1'!AF4960),'Форма 1'!$H4960*VLOOKUP('Форма 1'!$F4960,'Придельники с 2022'!$B$4:$X$28,'Форма 1'!AF$8),"")</f>
        <v/>
      </c>
      <c r="P4960" s="87"/>
      <c r="Q4960" s="103" t="str">
        <f>IF(ISNUMBER('Форма 1'!AH4960),'Форма 1'!$H4960*VLOOKUP('Форма 1'!$F4960,'Придельники с 2022'!$B$4:$X$28,'Форма 1'!AH$8),"")</f>
        <v/>
      </c>
      <c r="R4960" s="103" t="str">
        <f>IF(ISNUMBER('Форма 1'!AI4960),'Форма 1'!$H4960*VLOOKUP('Форма 1'!$F4960,'Придельники с 2022'!$B$4:$X$28,'Форма 1'!AI$8),"")</f>
        <v/>
      </c>
      <c r="S4960" s="103" t="str">
        <f>IF(ISNUMBER('Форма 1'!AJ4960),'Форма 1'!$H4960*VLOOKUP('Форма 1'!$F4960,'Придельники с 2022'!$B$4:$X$28,'Форма 1'!AJ$8),"")</f>
        <v/>
      </c>
      <c r="T4960" s="88"/>
    </row>
    <row r="4961" spans="1:20">
      <c r="A4961" s="188">
        <f t="shared" si="325"/>
        <v>33</v>
      </c>
      <c r="B4961" s="189" t="s">
        <v>1150</v>
      </c>
      <c r="C4961" s="99">
        <f t="shared" si="328"/>
        <v>9120617.2769999988</v>
      </c>
      <c r="D4961" s="103" t="str">
        <f>IF(ISNUMBER('Форма 1'!U4961),'Форма 1'!$H4961*VLOOKUP('Форма 1'!$F4961,'Придельники с 2022'!$B$4:$X$28,'Форма 1'!U$8),"")</f>
        <v/>
      </c>
      <c r="E4961" s="103" t="str">
        <f>IF(ISNUMBER('Форма 1'!V4961),'Форма 1'!$H4961*VLOOKUP('Форма 1'!$F4961,'Придельники с 2022'!$B$4:$X$28,'Форма 1'!V$8),"")</f>
        <v/>
      </c>
      <c r="F4961" s="103" t="str">
        <f>IF(ISNUMBER('Форма 1'!W4961),'Форма 1'!$H4961*VLOOKUP('Форма 1'!$F4961,'Придельники с 2022'!$B$4:$X$28,'Форма 1'!W$8),"")</f>
        <v/>
      </c>
      <c r="G4961" s="103" t="str">
        <f>IF(ISNUMBER('Форма 1'!X4961),'Форма 1'!$H4961*VLOOKUP('Форма 1'!$F4961,'Придельники с 2022'!$B$4:$X$28,'Форма 1'!X$8),"")</f>
        <v/>
      </c>
      <c r="H4961" s="103" t="str">
        <f>IF(ISNUMBER('Форма 1'!Y4961),'Форма 1'!$H4961*VLOOKUP('Форма 1'!$F4961,'Придельники с 2022'!$B$4:$X$28,'Форма 1'!Y$8),"")</f>
        <v/>
      </c>
      <c r="I4961" s="103" t="str">
        <f>IF(ISNUMBER('Форма 1'!Z4961),'Форма 1'!$H4961*VLOOKUP('Форма 1'!$F4961,'Придельники с 2022'!$B$4:$X$28,'Форма 1'!Z$8),"")</f>
        <v/>
      </c>
      <c r="J4961" s="103" t="str">
        <f>IF(ISNUMBER('Форма 1'!AA4961),'Форма 1'!$H4961*VLOOKUP('Форма 1'!$F4961,'Придельники с 2022'!$B$4:$X$28,'Форма 1'!AA$8),"")</f>
        <v/>
      </c>
      <c r="K4961" s="90"/>
      <c r="L4961" s="87"/>
      <c r="M4961" s="103">
        <f>IF(ISNUMBER('Форма 1'!AD4961),'Форма 1'!$H4961*VLOOKUP('Форма 1'!$F4961,'Придельники с 2022'!$B$4:$X$28,'Форма 1'!AD$8),"")</f>
        <v>9120617.2769999988</v>
      </c>
      <c r="N4961" s="103" t="str">
        <f>IF(ISBLANK('Форма 1'!$AE4961),"",IF('Форма 1'!$AE4961=1,'Форма 1'!$H4961*VLOOKUP('Форма 1'!$F4961,'Придельники с 2022'!$B$4:$X$28,'Форма 1'!$AE$8,0),IF('Форма 1'!$AE4961=2,'Форма 1'!$H4961*VLOOKUP('Форма 1'!$F4961,'Придельники с 2022'!$B$4:$X$28,13,0),IF('Форма 1'!$AE4961=3,'Форма 1'!$H4961*VLOOKUP('Форма 1'!$F4961,'Придельники с 2022'!$B$4:$X$28,12,0)))))</f>
        <v/>
      </c>
      <c r="O4961" s="103" t="str">
        <f>IF(ISNUMBER('Форма 1'!AF4961),'Форма 1'!$H4961*VLOOKUP('Форма 1'!$F4961,'Придельники с 2022'!$B$4:$X$28,'Форма 1'!AF$8),"")</f>
        <v/>
      </c>
      <c r="P4961" s="87"/>
      <c r="Q4961" s="103" t="str">
        <f>IF(ISNUMBER('Форма 1'!AH4961),'Форма 1'!$H4961*VLOOKUP('Форма 1'!$F4961,'Придельники с 2022'!$B$4:$X$28,'Форма 1'!AH$8),"")</f>
        <v/>
      </c>
      <c r="R4961" s="103" t="str">
        <f>IF(ISNUMBER('Форма 1'!AI4961),'Форма 1'!$H4961*VLOOKUP('Форма 1'!$F4961,'Придельники с 2022'!$B$4:$X$28,'Форма 1'!AI$8),"")</f>
        <v/>
      </c>
      <c r="S4961" s="103" t="str">
        <f>IF(ISNUMBER('Форма 1'!AJ4961),'Форма 1'!$H4961*VLOOKUP('Форма 1'!$F4961,'Придельники с 2022'!$B$4:$X$28,'Форма 1'!AJ$8),"")</f>
        <v/>
      </c>
      <c r="T4961" s="88"/>
    </row>
    <row r="4962" spans="1:20">
      <c r="A4962" s="188">
        <f t="shared" si="325"/>
        <v>34</v>
      </c>
      <c r="B4962" s="189" t="s">
        <v>4761</v>
      </c>
      <c r="C4962" s="99">
        <f t="shared" si="328"/>
        <v>4964108.3659999995</v>
      </c>
      <c r="D4962" s="103" t="str">
        <f>IF(ISNUMBER('Форма 1'!U4962),'Форма 1'!$H4962*VLOOKUP('Форма 1'!$F4962,'Придельники с 2022'!$B$4:$X$28,'Форма 1'!U$8),"")</f>
        <v/>
      </c>
      <c r="E4962" s="103" t="str">
        <f>IF(ISNUMBER('Форма 1'!V4962),'Форма 1'!$H4962*VLOOKUP('Форма 1'!$F4962,'Придельники с 2022'!$B$4:$X$28,'Форма 1'!V$8),"")</f>
        <v/>
      </c>
      <c r="F4962" s="103" t="str">
        <f>IF(ISNUMBER('Форма 1'!W4962),'Форма 1'!$H4962*VLOOKUP('Форма 1'!$F4962,'Придельники с 2022'!$B$4:$X$28,'Форма 1'!W$8),"")</f>
        <v/>
      </c>
      <c r="G4962" s="103" t="str">
        <f>IF(ISNUMBER('Форма 1'!X4962),'Форма 1'!$H4962*VLOOKUP('Форма 1'!$F4962,'Придельники с 2022'!$B$4:$X$28,'Форма 1'!X$8),"")</f>
        <v/>
      </c>
      <c r="H4962" s="103" t="str">
        <f>IF(ISNUMBER('Форма 1'!Y4962),'Форма 1'!$H4962*VLOOKUP('Форма 1'!$F4962,'Придельники с 2022'!$B$4:$X$28,'Форма 1'!Y$8),"")</f>
        <v/>
      </c>
      <c r="I4962" s="103" t="str">
        <f>IF(ISNUMBER('Форма 1'!Z4962),'Форма 1'!$H4962*VLOOKUP('Форма 1'!$F4962,'Придельники с 2022'!$B$4:$X$28,'Форма 1'!Z$8),"")</f>
        <v/>
      </c>
      <c r="J4962" s="103" t="str">
        <f>IF(ISNUMBER('Форма 1'!AA4962),'Форма 1'!$H4962*VLOOKUP('Форма 1'!$F4962,'Придельники с 2022'!$B$4:$X$28,'Форма 1'!AA$8),"")</f>
        <v/>
      </c>
      <c r="K4962" s="90"/>
      <c r="L4962" s="87"/>
      <c r="M4962" s="103">
        <f>IF(ISNUMBER('Форма 1'!AD4962),'Форма 1'!$H4962*VLOOKUP('Форма 1'!$F4962,'Придельники с 2022'!$B$4:$X$28,'Форма 1'!AD$8),"")</f>
        <v>4964108.3659999995</v>
      </c>
      <c r="N4962" s="103" t="str">
        <f>IF(ISBLANK('Форма 1'!$AE4962),"",IF('Форма 1'!$AE4962=1,'Форма 1'!$H4962*VLOOKUP('Форма 1'!$F4962,'Придельники с 2022'!$B$4:$X$28,'Форма 1'!$AE$8,0),IF('Форма 1'!$AE4962=2,'Форма 1'!$H4962*VLOOKUP('Форма 1'!$F4962,'Придельники с 2022'!$B$4:$X$28,13,0),IF('Форма 1'!$AE4962=3,'Форма 1'!$H4962*VLOOKUP('Форма 1'!$F4962,'Придельники с 2022'!$B$4:$X$28,12,0)))))</f>
        <v/>
      </c>
      <c r="O4962" s="103" t="str">
        <f>IF(ISNUMBER('Форма 1'!AF4962),'Форма 1'!$H4962*VLOOKUP('Форма 1'!$F4962,'Придельники с 2022'!$B$4:$X$28,'Форма 1'!AF$8),"")</f>
        <v/>
      </c>
      <c r="P4962" s="87"/>
      <c r="Q4962" s="103" t="str">
        <f>IF(ISNUMBER('Форма 1'!AH4962),'Форма 1'!$H4962*VLOOKUP('Форма 1'!$F4962,'Придельники с 2022'!$B$4:$X$28,'Форма 1'!AH$8),"")</f>
        <v/>
      </c>
      <c r="R4962" s="103" t="str">
        <f>IF(ISNUMBER('Форма 1'!AI4962),'Форма 1'!$H4962*VLOOKUP('Форма 1'!$F4962,'Придельники с 2022'!$B$4:$X$28,'Форма 1'!AI$8),"")</f>
        <v/>
      </c>
      <c r="S4962" s="103" t="str">
        <f>IF(ISNUMBER('Форма 1'!AJ4962),'Форма 1'!$H4962*VLOOKUP('Форма 1'!$F4962,'Придельники с 2022'!$B$4:$X$28,'Форма 1'!AJ$8),"")</f>
        <v/>
      </c>
      <c r="T4962" s="88"/>
    </row>
    <row r="4963" spans="1:20">
      <c r="A4963" s="188">
        <f t="shared" si="325"/>
        <v>35</v>
      </c>
      <c r="B4963" s="189" t="s">
        <v>4762</v>
      </c>
      <c r="C4963" s="99">
        <f t="shared" si="328"/>
        <v>4155539.3640000005</v>
      </c>
      <c r="D4963" s="103" t="str">
        <f>IF(ISNUMBER('Форма 1'!U4963),'Форма 1'!$H4963*VLOOKUP('Форма 1'!$F4963,'Придельники с 2022'!$B$4:$X$28,'Форма 1'!U$8),"")</f>
        <v/>
      </c>
      <c r="E4963" s="103">
        <f>IF(ISNUMBER('Форма 1'!V4963),'Форма 1'!$H4963*VLOOKUP('Форма 1'!$F4963,'Придельники с 2022'!$B$4:$X$28,'Форма 1'!V$8),"")</f>
        <v>4155539.3640000005</v>
      </c>
      <c r="F4963" s="103" t="str">
        <f>IF(ISNUMBER('Форма 1'!W4963),'Форма 1'!$H4963*VLOOKUP('Форма 1'!$F4963,'Придельники с 2022'!$B$4:$X$28,'Форма 1'!W$8),"")</f>
        <v/>
      </c>
      <c r="G4963" s="103" t="str">
        <f>IF(ISNUMBER('Форма 1'!X4963),'Форма 1'!$H4963*VLOOKUP('Форма 1'!$F4963,'Придельники с 2022'!$B$4:$X$28,'Форма 1'!X$8),"")</f>
        <v/>
      </c>
      <c r="H4963" s="103" t="str">
        <f>IF(ISNUMBER('Форма 1'!Y4963),'Форма 1'!$H4963*VLOOKUP('Форма 1'!$F4963,'Придельники с 2022'!$B$4:$X$28,'Форма 1'!Y$8),"")</f>
        <v/>
      </c>
      <c r="I4963" s="103" t="str">
        <f>IF(ISNUMBER('Форма 1'!Z4963),'Форма 1'!$H4963*VLOOKUP('Форма 1'!$F4963,'Придельники с 2022'!$B$4:$X$28,'Форма 1'!Z$8),"")</f>
        <v/>
      </c>
      <c r="J4963" s="103" t="str">
        <f>IF(ISNUMBER('Форма 1'!AA4963),'Форма 1'!$H4963*VLOOKUP('Форма 1'!$F4963,'Придельники с 2022'!$B$4:$X$28,'Форма 1'!AA$8),"")</f>
        <v/>
      </c>
      <c r="K4963" s="90"/>
      <c r="L4963" s="87"/>
      <c r="M4963" s="103" t="str">
        <f>IF(ISNUMBER('Форма 1'!AD4963),'Форма 1'!$H4963*VLOOKUP('Форма 1'!$F4963,'Придельники с 2022'!$B$4:$X$28,'Форма 1'!AD$8),"")</f>
        <v/>
      </c>
      <c r="N4963" s="103" t="str">
        <f>IF(ISBLANK('Форма 1'!$AE4963),"",IF('Форма 1'!$AE4963=1,'Форма 1'!$H4963*VLOOKUP('Форма 1'!$F4963,'Придельники с 2022'!$B$4:$X$28,'Форма 1'!$AE$8,0),IF('Форма 1'!$AE4963=2,'Форма 1'!$H4963*VLOOKUP('Форма 1'!$F4963,'Придельники с 2022'!$B$4:$X$28,13,0),IF('Форма 1'!$AE4963=3,'Форма 1'!$H4963*VLOOKUP('Форма 1'!$F4963,'Придельники с 2022'!$B$4:$X$28,12,0)))))</f>
        <v/>
      </c>
      <c r="O4963" s="103" t="str">
        <f>IF(ISNUMBER('Форма 1'!AF4963),'Форма 1'!$H4963*VLOOKUP('Форма 1'!$F4963,'Придельники с 2022'!$B$4:$X$28,'Форма 1'!AF$8),"")</f>
        <v/>
      </c>
      <c r="P4963" s="87"/>
      <c r="Q4963" s="103" t="str">
        <f>IF(ISNUMBER('Форма 1'!AH4963),'Форма 1'!$H4963*VLOOKUP('Форма 1'!$F4963,'Придельники с 2022'!$B$4:$X$28,'Форма 1'!AH$8),"")</f>
        <v/>
      </c>
      <c r="R4963" s="103" t="str">
        <f>IF(ISNUMBER('Форма 1'!AI4963),'Форма 1'!$H4963*VLOOKUP('Форма 1'!$F4963,'Придельники с 2022'!$B$4:$X$28,'Форма 1'!AI$8),"")</f>
        <v/>
      </c>
      <c r="S4963" s="103" t="str">
        <f>IF(ISNUMBER('Форма 1'!AJ4963),'Форма 1'!$H4963*VLOOKUP('Форма 1'!$F4963,'Придельники с 2022'!$B$4:$X$28,'Форма 1'!AJ$8),"")</f>
        <v/>
      </c>
      <c r="T4963" s="88"/>
    </row>
    <row r="4964" spans="1:20">
      <c r="A4964" s="188">
        <f t="shared" si="325"/>
        <v>36</v>
      </c>
      <c r="B4964" s="189" t="s">
        <v>4763</v>
      </c>
      <c r="C4964" s="99">
        <f t="shared" si="328"/>
        <v>4793031.085</v>
      </c>
      <c r="D4964" s="103" t="str">
        <f>IF(ISNUMBER('Форма 1'!U4964),'Форма 1'!$H4964*VLOOKUP('Форма 1'!$F4964,'Придельники с 2022'!$B$4:$X$28,'Форма 1'!U$8),"")</f>
        <v/>
      </c>
      <c r="E4964" s="103" t="str">
        <f>IF(ISNUMBER('Форма 1'!V4964),'Форма 1'!$H4964*VLOOKUP('Форма 1'!$F4964,'Придельники с 2022'!$B$4:$X$28,'Форма 1'!V$8),"")</f>
        <v/>
      </c>
      <c r="F4964" s="103" t="str">
        <f>IF(ISNUMBER('Форма 1'!W4964),'Форма 1'!$H4964*VLOOKUP('Форма 1'!$F4964,'Придельники с 2022'!$B$4:$X$28,'Форма 1'!W$8),"")</f>
        <v/>
      </c>
      <c r="G4964" s="103" t="str">
        <f>IF(ISNUMBER('Форма 1'!X4964),'Форма 1'!$H4964*VLOOKUP('Форма 1'!$F4964,'Придельники с 2022'!$B$4:$X$28,'Форма 1'!X$8),"")</f>
        <v/>
      </c>
      <c r="H4964" s="103" t="str">
        <f>IF(ISNUMBER('Форма 1'!Y4964),'Форма 1'!$H4964*VLOOKUP('Форма 1'!$F4964,'Придельники с 2022'!$B$4:$X$28,'Форма 1'!Y$8),"")</f>
        <v/>
      </c>
      <c r="I4964" s="103" t="str">
        <f>IF(ISNUMBER('Форма 1'!Z4964),'Форма 1'!$H4964*VLOOKUP('Форма 1'!$F4964,'Придельники с 2022'!$B$4:$X$28,'Форма 1'!Z$8),"")</f>
        <v/>
      </c>
      <c r="J4964" s="103" t="str">
        <f>IF(ISNUMBER('Форма 1'!AA4964),'Форма 1'!$H4964*VLOOKUP('Форма 1'!$F4964,'Придельники с 2022'!$B$4:$X$28,'Форма 1'!AA$8),"")</f>
        <v/>
      </c>
      <c r="K4964" s="90"/>
      <c r="L4964" s="87"/>
      <c r="M4964" s="103">
        <f>IF(ISNUMBER('Форма 1'!AD4964),'Форма 1'!$H4964*VLOOKUP('Форма 1'!$F4964,'Придельники с 2022'!$B$4:$X$28,'Форма 1'!AD$8),"")</f>
        <v>4793031.085</v>
      </c>
      <c r="N4964" s="103" t="str">
        <f>IF(ISBLANK('Форма 1'!$AE4964),"",IF('Форма 1'!$AE4964=1,'Форма 1'!$H4964*VLOOKUP('Форма 1'!$F4964,'Придельники с 2022'!$B$4:$X$28,'Форма 1'!$AE$8,0),IF('Форма 1'!$AE4964=2,'Форма 1'!$H4964*VLOOKUP('Форма 1'!$F4964,'Придельники с 2022'!$B$4:$X$28,13,0),IF('Форма 1'!$AE4964=3,'Форма 1'!$H4964*VLOOKUP('Форма 1'!$F4964,'Придельники с 2022'!$B$4:$X$28,12,0)))))</f>
        <v/>
      </c>
      <c r="O4964" s="103" t="str">
        <f>IF(ISNUMBER('Форма 1'!AF4964),'Форма 1'!$H4964*VLOOKUP('Форма 1'!$F4964,'Придельники с 2022'!$B$4:$X$28,'Форма 1'!AF$8),"")</f>
        <v/>
      </c>
      <c r="P4964" s="87"/>
      <c r="Q4964" s="103" t="str">
        <f>IF(ISNUMBER('Форма 1'!AH4964),'Форма 1'!$H4964*VLOOKUP('Форма 1'!$F4964,'Придельники с 2022'!$B$4:$X$28,'Форма 1'!AH$8),"")</f>
        <v/>
      </c>
      <c r="R4964" s="103" t="str">
        <f>IF(ISNUMBER('Форма 1'!AI4964),'Форма 1'!$H4964*VLOOKUP('Форма 1'!$F4964,'Придельники с 2022'!$B$4:$X$28,'Форма 1'!AI$8),"")</f>
        <v/>
      </c>
      <c r="S4964" s="103" t="str">
        <f>IF(ISNUMBER('Форма 1'!AJ4964),'Форма 1'!$H4964*VLOOKUP('Форма 1'!$F4964,'Придельники с 2022'!$B$4:$X$28,'Форма 1'!AJ$8),"")</f>
        <v/>
      </c>
      <c r="T4964" s="88"/>
    </row>
    <row r="4965" spans="1:20">
      <c r="A4965" s="188">
        <f t="shared" si="325"/>
        <v>37</v>
      </c>
      <c r="B4965" s="189" t="s">
        <v>4764</v>
      </c>
      <c r="C4965" s="99">
        <f t="shared" si="328"/>
        <v>624967.74600000004</v>
      </c>
      <c r="D4965" s="103">
        <f>IF(ISNUMBER('Форма 1'!U4965),'Форма 1'!$H4965*VLOOKUP('Форма 1'!$F4965,'Придельники с 2022'!$B$4:$X$28,'Форма 1'!U$8),"")</f>
        <v>624967.74600000004</v>
      </c>
      <c r="E4965" s="103" t="str">
        <f>IF(ISNUMBER('Форма 1'!V4965),'Форма 1'!$H4965*VLOOKUP('Форма 1'!$F4965,'Придельники с 2022'!$B$4:$X$28,'Форма 1'!V$8),"")</f>
        <v/>
      </c>
      <c r="F4965" s="103" t="str">
        <f>IF(ISNUMBER('Форма 1'!W4965),'Форма 1'!$H4965*VLOOKUP('Форма 1'!$F4965,'Придельники с 2022'!$B$4:$X$28,'Форма 1'!W$8),"")</f>
        <v/>
      </c>
      <c r="G4965" s="103" t="str">
        <f>IF(ISNUMBER('Форма 1'!X4965),'Форма 1'!$H4965*VLOOKUP('Форма 1'!$F4965,'Придельники с 2022'!$B$4:$X$28,'Форма 1'!X$8),"")</f>
        <v/>
      </c>
      <c r="H4965" s="103" t="str">
        <f>IF(ISNUMBER('Форма 1'!Y4965),'Форма 1'!$H4965*VLOOKUP('Форма 1'!$F4965,'Придельники с 2022'!$B$4:$X$28,'Форма 1'!Y$8),"")</f>
        <v/>
      </c>
      <c r="I4965" s="103" t="str">
        <f>IF(ISNUMBER('Форма 1'!Z4965),'Форма 1'!$H4965*VLOOKUP('Форма 1'!$F4965,'Придельники с 2022'!$B$4:$X$28,'Форма 1'!Z$8),"")</f>
        <v/>
      </c>
      <c r="J4965" s="103" t="str">
        <f>IF(ISNUMBER('Форма 1'!AA4965),'Форма 1'!$H4965*VLOOKUP('Форма 1'!$F4965,'Придельники с 2022'!$B$4:$X$28,'Форма 1'!AA$8),"")</f>
        <v/>
      </c>
      <c r="K4965" s="90"/>
      <c r="L4965" s="87"/>
      <c r="M4965" s="103" t="str">
        <f>IF(ISNUMBER('Форма 1'!AD4965),'Форма 1'!$H4965*VLOOKUP('Форма 1'!$F4965,'Придельники с 2022'!$B$4:$X$28,'Форма 1'!AD$8),"")</f>
        <v/>
      </c>
      <c r="N4965" s="103" t="str">
        <f>IF(ISBLANK('Форма 1'!$AE4965),"",IF('Форма 1'!$AE4965=1,'Форма 1'!$H4965*VLOOKUP('Форма 1'!$F4965,'Придельники с 2022'!$B$4:$X$28,'Форма 1'!$AE$8,0),IF('Форма 1'!$AE4965=2,'Форма 1'!$H4965*VLOOKUP('Форма 1'!$F4965,'Придельники с 2022'!$B$4:$X$28,13,0),IF('Форма 1'!$AE4965=3,'Форма 1'!$H4965*VLOOKUP('Форма 1'!$F4965,'Придельники с 2022'!$B$4:$X$28,12,0)))))</f>
        <v/>
      </c>
      <c r="O4965" s="103" t="str">
        <f>IF(ISNUMBER('Форма 1'!AF4965),'Форма 1'!$H4965*VLOOKUP('Форма 1'!$F4965,'Придельники с 2022'!$B$4:$X$28,'Форма 1'!AF$8),"")</f>
        <v/>
      </c>
      <c r="P4965" s="87"/>
      <c r="Q4965" s="103" t="str">
        <f>IF(ISNUMBER('Форма 1'!AH4965),'Форма 1'!$H4965*VLOOKUP('Форма 1'!$F4965,'Придельники с 2022'!$B$4:$X$28,'Форма 1'!AH$8),"")</f>
        <v/>
      </c>
      <c r="R4965" s="103" t="str">
        <f>IF(ISNUMBER('Форма 1'!AI4965),'Форма 1'!$H4965*VLOOKUP('Форма 1'!$F4965,'Придельники с 2022'!$B$4:$X$28,'Форма 1'!AI$8),"")</f>
        <v/>
      </c>
      <c r="S4965" s="103" t="str">
        <f>IF(ISNUMBER('Форма 1'!AJ4965),'Форма 1'!$H4965*VLOOKUP('Форма 1'!$F4965,'Придельники с 2022'!$B$4:$X$28,'Форма 1'!AJ$8),"")</f>
        <v/>
      </c>
      <c r="T4965" s="88"/>
    </row>
    <row r="4966" spans="1:20">
      <c r="A4966" s="188">
        <f t="shared" ref="A4966:A5029" si="329">A4965+1</f>
        <v>38</v>
      </c>
      <c r="B4966" s="189" t="s">
        <v>4765</v>
      </c>
      <c r="C4966" s="99">
        <f t="shared" si="328"/>
        <v>9397164.9829999991</v>
      </c>
      <c r="D4966" s="103" t="str">
        <f>IF(ISNUMBER('Форма 1'!U4966),'Форма 1'!$H4966*VLOOKUP('Форма 1'!$F4966,'Придельники с 2022'!$B$4:$X$28,'Форма 1'!U$8),"")</f>
        <v/>
      </c>
      <c r="E4966" s="103">
        <f>IF(ISNUMBER('Форма 1'!V4966),'Форма 1'!$H4966*VLOOKUP('Форма 1'!$F4966,'Придельники с 2022'!$B$4:$X$28,'Форма 1'!V$8),"")</f>
        <v>4395782.7960000001</v>
      </c>
      <c r="F4966" s="103" t="str">
        <f>IF(ISNUMBER('Форма 1'!W4966),'Форма 1'!$H4966*VLOOKUP('Форма 1'!$F4966,'Придельники с 2022'!$B$4:$X$28,'Форма 1'!W$8),"")</f>
        <v/>
      </c>
      <c r="G4966" s="103" t="str">
        <f>IF(ISNUMBER('Форма 1'!X4966),'Форма 1'!$H4966*VLOOKUP('Форма 1'!$F4966,'Придельники с 2022'!$B$4:$X$28,'Форма 1'!X$8),"")</f>
        <v/>
      </c>
      <c r="H4966" s="103" t="str">
        <f>IF(ISNUMBER('Форма 1'!Y4966),'Форма 1'!$H4966*VLOOKUP('Форма 1'!$F4966,'Придельники с 2022'!$B$4:$X$28,'Форма 1'!Y$8),"")</f>
        <v/>
      </c>
      <c r="I4966" s="103" t="str">
        <f>IF(ISNUMBER('Форма 1'!Z4966),'Форма 1'!$H4966*VLOOKUP('Форма 1'!$F4966,'Придельники с 2022'!$B$4:$X$28,'Форма 1'!Z$8),"")</f>
        <v/>
      </c>
      <c r="J4966" s="103" t="str">
        <f>IF(ISNUMBER('Форма 1'!AA4966),'Форма 1'!$H4966*VLOOKUP('Форма 1'!$F4966,'Придельники с 2022'!$B$4:$X$28,'Форма 1'!AA$8),"")</f>
        <v/>
      </c>
      <c r="K4966" s="90"/>
      <c r="L4966" s="87"/>
      <c r="M4966" s="103">
        <f>IF(ISNUMBER('Форма 1'!AD4966),'Форма 1'!$H4966*VLOOKUP('Форма 1'!$F4966,'Придельники с 2022'!$B$4:$X$28,'Форма 1'!AD$8),"")</f>
        <v>5001382.186999999</v>
      </c>
      <c r="N4966" s="103" t="str">
        <f>IF(ISBLANK('Форма 1'!$AE4966),"",IF('Форма 1'!$AE4966=1,'Форма 1'!$H4966*VLOOKUP('Форма 1'!$F4966,'Придельники с 2022'!$B$4:$X$28,'Форма 1'!$AE$8,0),IF('Форма 1'!$AE4966=2,'Форма 1'!$H4966*VLOOKUP('Форма 1'!$F4966,'Придельники с 2022'!$B$4:$X$28,13,0),IF('Форма 1'!$AE4966=3,'Форма 1'!$H4966*VLOOKUP('Форма 1'!$F4966,'Придельники с 2022'!$B$4:$X$28,12,0)))))</f>
        <v/>
      </c>
      <c r="O4966" s="103" t="str">
        <f>IF(ISNUMBER('Форма 1'!AF4966),'Форма 1'!$H4966*VLOOKUP('Форма 1'!$F4966,'Придельники с 2022'!$B$4:$X$28,'Форма 1'!AF$8),"")</f>
        <v/>
      </c>
      <c r="P4966" s="87"/>
      <c r="Q4966" s="103" t="str">
        <f>IF(ISNUMBER('Форма 1'!AH4966),'Форма 1'!$H4966*VLOOKUP('Форма 1'!$F4966,'Придельники с 2022'!$B$4:$X$28,'Форма 1'!AH$8),"")</f>
        <v/>
      </c>
      <c r="R4966" s="103" t="str">
        <f>IF(ISNUMBER('Форма 1'!AI4966),'Форма 1'!$H4966*VLOOKUP('Форма 1'!$F4966,'Придельники с 2022'!$B$4:$X$28,'Форма 1'!AI$8),"")</f>
        <v/>
      </c>
      <c r="S4966" s="103" t="str">
        <f>IF(ISNUMBER('Форма 1'!AJ4966),'Форма 1'!$H4966*VLOOKUP('Форма 1'!$F4966,'Придельники с 2022'!$B$4:$X$28,'Форма 1'!AJ$8),"")</f>
        <v/>
      </c>
      <c r="T4966" s="88"/>
    </row>
    <row r="4967" spans="1:20">
      <c r="A4967" s="188">
        <f t="shared" si="329"/>
        <v>39</v>
      </c>
      <c r="B4967" s="189" t="s">
        <v>4766</v>
      </c>
      <c r="C4967" s="99">
        <f t="shared" si="328"/>
        <v>785885.81400000001</v>
      </c>
      <c r="D4967" s="103" t="str">
        <f>IF(ISNUMBER('Форма 1'!U4967),'Форма 1'!$H4967*VLOOKUP('Форма 1'!$F4967,'Придельники с 2022'!$B$4:$X$28,'Форма 1'!U$8),"")</f>
        <v/>
      </c>
      <c r="E4967" s="103" t="str">
        <f>IF(ISNUMBER('Форма 1'!V4967),'Форма 1'!$H4967*VLOOKUP('Форма 1'!$F4967,'Придельники с 2022'!$B$4:$X$28,'Форма 1'!V$8),"")</f>
        <v/>
      </c>
      <c r="F4967" s="103" t="str">
        <f>IF(ISNUMBER('Форма 1'!W4967),'Форма 1'!$H4967*VLOOKUP('Форма 1'!$F4967,'Придельники с 2022'!$B$4:$X$28,'Форма 1'!W$8),"")</f>
        <v/>
      </c>
      <c r="G4967" s="103">
        <f>IF(ISNUMBER('Форма 1'!X4967),'Форма 1'!$H4967*VLOOKUP('Форма 1'!$F4967,'Придельники с 2022'!$B$4:$X$28,'Форма 1'!X$8),"")</f>
        <v>290384.766</v>
      </c>
      <c r="H4967" s="103" t="str">
        <f>IF(ISNUMBER('Форма 1'!Y4967),'Форма 1'!$H4967*VLOOKUP('Форма 1'!$F4967,'Придельники с 2022'!$B$4:$X$28,'Форма 1'!Y$8),"")</f>
        <v/>
      </c>
      <c r="I4967" s="103">
        <f>IF(ISNUMBER('Форма 1'!Z4967),'Форма 1'!$H4967*VLOOKUP('Форма 1'!$F4967,'Придельники с 2022'!$B$4:$X$28,'Форма 1'!Z$8),"")</f>
        <v>495501.04799999995</v>
      </c>
      <c r="J4967" s="103" t="str">
        <f>IF(ISNUMBER('Форма 1'!AA4967),'Форма 1'!$H4967*VLOOKUP('Форма 1'!$F4967,'Придельники с 2022'!$B$4:$X$28,'Форма 1'!AA$8),"")</f>
        <v/>
      </c>
      <c r="K4967" s="90"/>
      <c r="L4967" s="87"/>
      <c r="M4967" s="103" t="str">
        <f>IF(ISNUMBER('Форма 1'!AD4967),'Форма 1'!$H4967*VLOOKUP('Форма 1'!$F4967,'Придельники с 2022'!$B$4:$X$28,'Форма 1'!AD$8),"")</f>
        <v/>
      </c>
      <c r="N4967" s="103" t="str">
        <f>IF(ISBLANK('Форма 1'!$AE4967),"",IF('Форма 1'!$AE4967=1,'Форма 1'!$H4967*VLOOKUP('Форма 1'!$F4967,'Придельники с 2022'!$B$4:$X$28,'Форма 1'!$AE$8,0),IF('Форма 1'!$AE4967=2,'Форма 1'!$H4967*VLOOKUP('Форма 1'!$F4967,'Придельники с 2022'!$B$4:$X$28,13,0),IF('Форма 1'!$AE4967=3,'Форма 1'!$H4967*VLOOKUP('Форма 1'!$F4967,'Придельники с 2022'!$B$4:$X$28,12,0)))))</f>
        <v/>
      </c>
      <c r="O4967" s="103" t="str">
        <f>IF(ISNUMBER('Форма 1'!AF4967),'Форма 1'!$H4967*VLOOKUP('Форма 1'!$F4967,'Придельники с 2022'!$B$4:$X$28,'Форма 1'!AF$8),"")</f>
        <v/>
      </c>
      <c r="P4967" s="87"/>
      <c r="Q4967" s="103" t="str">
        <f>IF(ISNUMBER('Форма 1'!AH4967),'Форма 1'!$H4967*VLOOKUP('Форма 1'!$F4967,'Придельники с 2022'!$B$4:$X$28,'Форма 1'!AH$8),"")</f>
        <v/>
      </c>
      <c r="R4967" s="103" t="str">
        <f>IF(ISNUMBER('Форма 1'!AI4967),'Форма 1'!$H4967*VLOOKUP('Форма 1'!$F4967,'Придельники с 2022'!$B$4:$X$28,'Форма 1'!AI$8),"")</f>
        <v/>
      </c>
      <c r="S4967" s="103" t="str">
        <f>IF(ISNUMBER('Форма 1'!AJ4967),'Форма 1'!$H4967*VLOOKUP('Форма 1'!$F4967,'Придельники с 2022'!$B$4:$X$28,'Форма 1'!AJ$8),"")</f>
        <v/>
      </c>
      <c r="T4967" s="88"/>
    </row>
    <row r="4968" spans="1:20">
      <c r="A4968" s="188">
        <f t="shared" si="329"/>
        <v>40</v>
      </c>
      <c r="B4968" s="189" t="s">
        <v>4767</v>
      </c>
      <c r="C4968" s="99">
        <f t="shared" si="328"/>
        <v>7806893.4519999996</v>
      </c>
      <c r="D4968" s="103" t="str">
        <f>IF(ISNUMBER('Форма 1'!U4968),'Форма 1'!$H4968*VLOOKUP('Форма 1'!$F4968,'Придельники с 2022'!$B$4:$X$28,'Форма 1'!U$8),"")</f>
        <v/>
      </c>
      <c r="E4968" s="103" t="str">
        <f>IF(ISNUMBER('Форма 1'!V4968),'Форма 1'!$H4968*VLOOKUP('Форма 1'!$F4968,'Придельники с 2022'!$B$4:$X$28,'Форма 1'!V$8),"")</f>
        <v/>
      </c>
      <c r="F4968" s="103" t="str">
        <f>IF(ISNUMBER('Форма 1'!W4968),'Форма 1'!$H4968*VLOOKUP('Форма 1'!$F4968,'Придельники с 2022'!$B$4:$X$28,'Форма 1'!W$8),"")</f>
        <v/>
      </c>
      <c r="G4968" s="103">
        <f>IF(ISNUMBER('Форма 1'!X4968),'Форма 1'!$H4968*VLOOKUP('Форма 1'!$F4968,'Придельники с 2022'!$B$4:$X$28,'Форма 1'!X$8),"")</f>
        <v>278785.99900000001</v>
      </c>
      <c r="H4968" s="103" t="str">
        <f>IF(ISNUMBER('Форма 1'!Y4968),'Форма 1'!$H4968*VLOOKUP('Форма 1'!$F4968,'Придельники с 2022'!$B$4:$X$28,'Форма 1'!Y$8),"")</f>
        <v/>
      </c>
      <c r="I4968" s="103">
        <f>IF(ISNUMBER('Форма 1'!Z4968),'Форма 1'!$H4968*VLOOKUP('Форма 1'!$F4968,'Придельники с 2022'!$B$4:$X$28,'Форма 1'!Z$8),"")</f>
        <v>475709.37199999997</v>
      </c>
      <c r="J4968" s="103" t="str">
        <f>IF(ISNUMBER('Форма 1'!AA4968),'Форма 1'!$H4968*VLOOKUP('Форма 1'!$F4968,'Придельники с 2022'!$B$4:$X$28,'Форма 1'!AA$8),"")</f>
        <v/>
      </c>
      <c r="K4968" s="92"/>
      <c r="L4968" s="88"/>
      <c r="M4968" s="103">
        <f>IF(ISNUMBER('Форма 1'!AD4968),'Форма 1'!$H4968*VLOOKUP('Форма 1'!$F4968,'Придельники с 2022'!$B$4:$X$28,'Форма 1'!AD$8),"")</f>
        <v>7052398.0809999993</v>
      </c>
      <c r="N4968" s="103" t="str">
        <f>IF(ISBLANK('Форма 1'!$AE4968),"",IF('Форма 1'!$AE4968=1,'Форма 1'!$H4968*VLOOKUP('Форма 1'!$F4968,'Придельники с 2022'!$B$4:$X$28,'Форма 1'!$AE$8,0),IF('Форма 1'!$AE4968=2,'Форма 1'!$H4968*VLOOKUP('Форма 1'!$F4968,'Придельники с 2022'!$B$4:$X$28,13,0),IF('Форма 1'!$AE4968=3,'Форма 1'!$H4968*VLOOKUP('Форма 1'!$F4968,'Придельники с 2022'!$B$4:$X$28,12,0)))))</f>
        <v/>
      </c>
      <c r="O4968" s="103" t="str">
        <f>IF(ISNUMBER('Форма 1'!AF4968),'Форма 1'!$H4968*VLOOKUP('Форма 1'!$F4968,'Придельники с 2022'!$B$4:$X$28,'Форма 1'!AF$8),"")</f>
        <v/>
      </c>
      <c r="P4968" s="88"/>
      <c r="Q4968" s="103" t="str">
        <f>IF(ISNUMBER('Форма 1'!AH4968),'Форма 1'!$H4968*VLOOKUP('Форма 1'!$F4968,'Придельники с 2022'!$B$4:$X$28,'Форма 1'!AH$8),"")</f>
        <v/>
      </c>
      <c r="R4968" s="103" t="str">
        <f>IF(ISNUMBER('Форма 1'!AI4968),'Форма 1'!$H4968*VLOOKUP('Форма 1'!$F4968,'Придельники с 2022'!$B$4:$X$28,'Форма 1'!AI$8),"")</f>
        <v/>
      </c>
      <c r="S4968" s="103" t="str">
        <f>IF(ISNUMBER('Форма 1'!AJ4968),'Форма 1'!$H4968*VLOOKUP('Форма 1'!$F4968,'Придельники с 2022'!$B$4:$X$28,'Форма 1'!AJ$8),"")</f>
        <v/>
      </c>
      <c r="T4968" s="88"/>
    </row>
    <row r="4969" spans="1:20" ht="15.75">
      <c r="A4969" s="187">
        <v>0</v>
      </c>
      <c r="B4969" s="34" t="s">
        <v>1151</v>
      </c>
      <c r="C4969" s="36">
        <f>SUM(C4970:C4980)</f>
        <v>181132086.92999998</v>
      </c>
      <c r="D4969" s="36">
        <f t="shared" ref="D4969:T4969" si="330">SUM(D4970:D4980)</f>
        <v>4856275.0600000005</v>
      </c>
      <c r="E4969" s="36">
        <f t="shared" si="330"/>
        <v>8622160.2400000002</v>
      </c>
      <c r="F4969" s="36">
        <f t="shared" si="330"/>
        <v>0</v>
      </c>
      <c r="G4969" s="36">
        <f t="shared" si="330"/>
        <v>3403878.2750000004</v>
      </c>
      <c r="H4969" s="36">
        <f t="shared" si="330"/>
        <v>0</v>
      </c>
      <c r="I4969" s="36">
        <f t="shared" si="330"/>
        <v>0</v>
      </c>
      <c r="J4969" s="36">
        <f t="shared" si="330"/>
        <v>17652278.049999997</v>
      </c>
      <c r="K4969" s="39">
        <f t="shared" si="330"/>
        <v>0</v>
      </c>
      <c r="L4969" s="36">
        <f t="shared" si="330"/>
        <v>0</v>
      </c>
      <c r="M4969" s="36">
        <f t="shared" si="330"/>
        <v>64713330.640000015</v>
      </c>
      <c r="N4969" s="36">
        <f t="shared" si="330"/>
        <v>70157072.019999996</v>
      </c>
      <c r="O4969" s="36">
        <f t="shared" si="330"/>
        <v>11727092.645</v>
      </c>
      <c r="P4969" s="36">
        <f t="shared" si="330"/>
        <v>0</v>
      </c>
      <c r="Q4969" s="36">
        <f t="shared" si="330"/>
        <v>0</v>
      </c>
      <c r="R4969" s="36">
        <f t="shared" si="330"/>
        <v>0</v>
      </c>
      <c r="S4969" s="36">
        <f t="shared" si="330"/>
        <v>0</v>
      </c>
      <c r="T4969" s="36">
        <f t="shared" si="330"/>
        <v>0</v>
      </c>
    </row>
    <row r="4970" spans="1:20">
      <c r="A4970" s="188">
        <f t="shared" si="329"/>
        <v>1</v>
      </c>
      <c r="B4970" s="189" t="s">
        <v>4768</v>
      </c>
      <c r="C4970" s="99">
        <f t="shared" si="328"/>
        <v>37093415.441</v>
      </c>
      <c r="D4970" s="103" t="str">
        <f>IF(ISNUMBER('Форма 1'!U4970),'Форма 1'!$H4970*VLOOKUP('Форма 1'!$F4970,'Придельники с 2022'!$B$4:$X$28,'Форма 1'!U$8),"")</f>
        <v/>
      </c>
      <c r="E4970" s="103" t="str">
        <f>IF(ISNUMBER('Форма 1'!V4970),'Форма 1'!$H4970*VLOOKUP('Форма 1'!$F4970,'Придельники с 2022'!$B$4:$X$28,'Форма 1'!V$8),"")</f>
        <v/>
      </c>
      <c r="F4970" s="103" t="str">
        <f>IF(ISNUMBER('Форма 1'!W4970),'Форма 1'!$H4970*VLOOKUP('Форма 1'!$F4970,'Придельники с 2022'!$B$4:$X$28,'Форма 1'!W$8),"")</f>
        <v/>
      </c>
      <c r="G4970" s="103" t="str">
        <f>IF(ISNUMBER('Форма 1'!X4970),'Форма 1'!$H4970*VLOOKUP('Форма 1'!$F4970,'Придельники с 2022'!$B$4:$X$28,'Форма 1'!X$8),"")</f>
        <v/>
      </c>
      <c r="H4970" s="103" t="str">
        <f>IF(ISNUMBER('Форма 1'!Y4970),'Форма 1'!$H4970*VLOOKUP('Форма 1'!$F4970,'Придельники с 2022'!$B$4:$X$28,'Форма 1'!Y$8),"")</f>
        <v/>
      </c>
      <c r="I4970" s="103" t="str">
        <f>IF(ISNUMBER('Форма 1'!Z4970),'Форма 1'!$H4970*VLOOKUP('Форма 1'!$F4970,'Придельники с 2022'!$B$4:$X$28,'Форма 1'!Z$8),"")</f>
        <v/>
      </c>
      <c r="J4970" s="103" t="str">
        <f>IF(ISNUMBER('Форма 1'!AA4970),'Форма 1'!$H4970*VLOOKUP('Форма 1'!$F4970,'Придельники с 2022'!$B$4:$X$28,'Форма 1'!AA$8),"")</f>
        <v/>
      </c>
      <c r="K4970" s="90"/>
      <c r="L4970" s="87"/>
      <c r="M4970" s="103">
        <f>IF(ISNUMBER('Форма 1'!AD4970),'Форма 1'!$H4970*VLOOKUP('Форма 1'!$F4970,'Придельники с 2022'!$B$4:$X$28,'Форма 1'!AD$8),"")</f>
        <v>16374348.368000003</v>
      </c>
      <c r="N4970" s="103">
        <f>IF(ISBLANK('Форма 1'!$AE4970),"",IF('Форма 1'!$AE4970=1,'Форма 1'!$H4970*VLOOKUP('Форма 1'!$F4970,'Придельники с 2022'!$B$4:$X$28,'Форма 1'!$AE$8,0),IF('Форма 1'!$AE4970=2,'Форма 1'!$H4970*VLOOKUP('Форма 1'!$F4970,'Придельники с 2022'!$B$4:$X$28,13,0),IF('Форма 1'!$AE4970=3,'Форма 1'!$H4970*VLOOKUP('Форма 1'!$F4970,'Придельники с 2022'!$B$4:$X$28,12,0)))))</f>
        <v>17751772.723999999</v>
      </c>
      <c r="O4970" s="103">
        <f>IF(ISNUMBER('Форма 1'!AF4970),'Форма 1'!$H4970*VLOOKUP('Форма 1'!$F4970,'Придельники с 2022'!$B$4:$X$28,'Форма 1'!AF$8),"")</f>
        <v>2967294.3489999999</v>
      </c>
      <c r="P4970" s="87"/>
      <c r="Q4970" s="103" t="str">
        <f>IF(ISNUMBER('Форма 1'!AH4970),'Форма 1'!$H4970*VLOOKUP('Форма 1'!$F4970,'Придельники с 2022'!$B$4:$X$28,'Форма 1'!AH$8),"")</f>
        <v/>
      </c>
      <c r="R4970" s="103" t="str">
        <f>IF(ISNUMBER('Форма 1'!AI4970),'Форма 1'!$H4970*VLOOKUP('Форма 1'!$F4970,'Придельники с 2022'!$B$4:$X$28,'Форма 1'!AI$8),"")</f>
        <v/>
      </c>
      <c r="S4970" s="103" t="str">
        <f>IF(ISNUMBER('Форма 1'!AJ4970),'Форма 1'!$H4970*VLOOKUP('Форма 1'!$F4970,'Придельники с 2022'!$B$4:$X$28,'Форма 1'!AJ$8),"")</f>
        <v/>
      </c>
      <c r="T4970" s="87"/>
    </row>
    <row r="4971" spans="1:20">
      <c r="A4971" s="188">
        <f t="shared" si="329"/>
        <v>2</v>
      </c>
      <c r="B4971" s="189" t="s">
        <v>4769</v>
      </c>
      <c r="C4971" s="99">
        <f t="shared" si="328"/>
        <v>5783820.5039999997</v>
      </c>
      <c r="D4971" s="103">
        <f>IF(ISNUMBER('Форма 1'!U4971),'Форма 1'!$H4971*VLOOKUP('Форма 1'!$F4971,'Придельники с 2022'!$B$4:$X$28,'Форма 1'!U$8),"")</f>
        <v>1888470.584</v>
      </c>
      <c r="E4971" s="103" t="str">
        <f>IF(ISNUMBER('Форма 1'!V4971),'Форма 1'!$H4971*VLOOKUP('Форма 1'!$F4971,'Придельники с 2022'!$B$4:$X$28,'Форма 1'!V$8),"")</f>
        <v/>
      </c>
      <c r="F4971" s="103" t="str">
        <f>IF(ISNUMBER('Форма 1'!W4971),'Форма 1'!$H4971*VLOOKUP('Форма 1'!$F4971,'Придельники с 2022'!$B$4:$X$28,'Форма 1'!W$8),"")</f>
        <v/>
      </c>
      <c r="G4971" s="103" t="str">
        <f>IF(ISNUMBER('Форма 1'!X4971),'Форма 1'!$H4971*VLOOKUP('Форма 1'!$F4971,'Придельники с 2022'!$B$4:$X$28,'Форма 1'!X$8),"")</f>
        <v/>
      </c>
      <c r="H4971" s="103" t="str">
        <f>IF(ISNUMBER('Форма 1'!Y4971),'Форма 1'!$H4971*VLOOKUP('Форма 1'!$F4971,'Придельники с 2022'!$B$4:$X$28,'Форма 1'!Y$8),"")</f>
        <v/>
      </c>
      <c r="I4971" s="103" t="str">
        <f>IF(ISNUMBER('Форма 1'!Z4971),'Форма 1'!$H4971*VLOOKUP('Форма 1'!$F4971,'Придельники с 2022'!$B$4:$X$28,'Форма 1'!Z$8),"")</f>
        <v/>
      </c>
      <c r="J4971" s="103">
        <f>IF(ISNUMBER('Форма 1'!AA4971),'Форма 1'!$H4971*VLOOKUP('Форма 1'!$F4971,'Придельники с 2022'!$B$4:$X$28,'Форма 1'!AA$8),"")</f>
        <v>3895349.92</v>
      </c>
      <c r="K4971" s="90"/>
      <c r="L4971" s="87"/>
      <c r="M4971" s="103" t="str">
        <f>IF(ISNUMBER('Форма 1'!AD4971),'Форма 1'!$H4971*VLOOKUP('Форма 1'!$F4971,'Придельники с 2022'!$B$4:$X$28,'Форма 1'!AD$8),"")</f>
        <v/>
      </c>
      <c r="N4971" s="103" t="str">
        <f>IF(ISBLANK('Форма 1'!$AE4971),"",IF('Форма 1'!$AE4971=1,'Форма 1'!$H4971*VLOOKUP('Форма 1'!$F4971,'Придельники с 2022'!$B$4:$X$28,'Форма 1'!$AE$8,0),IF('Форма 1'!$AE4971=2,'Форма 1'!$H4971*VLOOKUP('Форма 1'!$F4971,'Придельники с 2022'!$B$4:$X$28,13,0),IF('Форма 1'!$AE4971=3,'Форма 1'!$H4971*VLOOKUP('Форма 1'!$F4971,'Придельники с 2022'!$B$4:$X$28,12,0)))))</f>
        <v/>
      </c>
      <c r="O4971" s="103" t="str">
        <f>IF(ISNUMBER('Форма 1'!AF4971),'Форма 1'!$H4971*VLOOKUP('Форма 1'!$F4971,'Придельники с 2022'!$B$4:$X$28,'Форма 1'!AF$8),"")</f>
        <v/>
      </c>
      <c r="P4971" s="87"/>
      <c r="Q4971" s="103" t="str">
        <f>IF(ISNUMBER('Форма 1'!AH4971),'Форма 1'!$H4971*VLOOKUP('Форма 1'!$F4971,'Придельники с 2022'!$B$4:$X$28,'Форма 1'!AH$8),"")</f>
        <v/>
      </c>
      <c r="R4971" s="103" t="str">
        <f>IF(ISNUMBER('Форма 1'!AI4971),'Форма 1'!$H4971*VLOOKUP('Форма 1'!$F4971,'Придельники с 2022'!$B$4:$X$28,'Форма 1'!AI$8),"")</f>
        <v/>
      </c>
      <c r="S4971" s="103" t="str">
        <f>IF(ISNUMBER('Форма 1'!AJ4971),'Форма 1'!$H4971*VLOOKUP('Форма 1'!$F4971,'Придельники с 2022'!$B$4:$X$28,'Форма 1'!AJ$8),"")</f>
        <v/>
      </c>
      <c r="T4971" s="87"/>
    </row>
    <row r="4972" spans="1:20">
      <c r="A4972" s="188">
        <f t="shared" si="329"/>
        <v>3</v>
      </c>
      <c r="B4972" s="189" t="s">
        <v>4770</v>
      </c>
      <c r="C4972" s="99">
        <f t="shared" si="328"/>
        <v>12337019.039999999</v>
      </c>
      <c r="D4972" s="103" t="str">
        <f>IF(ISNUMBER('Форма 1'!U4972),'Форма 1'!$H4972*VLOOKUP('Форма 1'!$F4972,'Придельники с 2022'!$B$4:$X$28,'Форма 1'!U$8),"")</f>
        <v/>
      </c>
      <c r="E4972" s="103">
        <f>IF(ISNUMBER('Форма 1'!V4972),'Форма 1'!$H4972*VLOOKUP('Форма 1'!$F4972,'Придельники с 2022'!$B$4:$X$28,'Форма 1'!V$8),"")</f>
        <v>8622160.2400000002</v>
      </c>
      <c r="F4972" s="103" t="str">
        <f>IF(ISNUMBER('Форма 1'!W4972),'Форма 1'!$H4972*VLOOKUP('Форма 1'!$F4972,'Придельники с 2022'!$B$4:$X$28,'Форма 1'!W$8),"")</f>
        <v/>
      </c>
      <c r="G4972" s="103" t="str">
        <f>IF(ISNUMBER('Форма 1'!X4972),'Форма 1'!$H4972*VLOOKUP('Форма 1'!$F4972,'Придельники с 2022'!$B$4:$X$28,'Форма 1'!X$8),"")</f>
        <v/>
      </c>
      <c r="H4972" s="103" t="str">
        <f>IF(ISNUMBER('Форма 1'!Y4972),'Форма 1'!$H4972*VLOOKUP('Форма 1'!$F4972,'Придельники с 2022'!$B$4:$X$28,'Форма 1'!Y$8),"")</f>
        <v/>
      </c>
      <c r="I4972" s="103" t="str">
        <f>IF(ISNUMBER('Форма 1'!Z4972),'Форма 1'!$H4972*VLOOKUP('Форма 1'!$F4972,'Придельники с 2022'!$B$4:$X$28,'Форма 1'!Z$8),"")</f>
        <v/>
      </c>
      <c r="J4972" s="103">
        <f>IF(ISNUMBER('Форма 1'!AA4972),'Форма 1'!$H4972*VLOOKUP('Форма 1'!$F4972,'Придельники с 2022'!$B$4:$X$28,'Форма 1'!AA$8),"")</f>
        <v>3714858.8</v>
      </c>
      <c r="K4972" s="90"/>
      <c r="L4972" s="87"/>
      <c r="M4972" s="103" t="str">
        <f>IF(ISNUMBER('Форма 1'!AD4972),'Форма 1'!$H4972*VLOOKUP('Форма 1'!$F4972,'Придельники с 2022'!$B$4:$X$28,'Форма 1'!AD$8),"")</f>
        <v/>
      </c>
      <c r="N4972" s="103" t="str">
        <f>IF(ISBLANK('Форма 1'!$AE4972),"",IF('Форма 1'!$AE4972=1,'Форма 1'!$H4972*VLOOKUP('Форма 1'!$F4972,'Придельники с 2022'!$B$4:$X$28,'Форма 1'!$AE$8,0),IF('Форма 1'!$AE4972=2,'Форма 1'!$H4972*VLOOKUP('Форма 1'!$F4972,'Придельники с 2022'!$B$4:$X$28,13,0),IF('Форма 1'!$AE4972=3,'Форма 1'!$H4972*VLOOKUP('Форма 1'!$F4972,'Придельники с 2022'!$B$4:$X$28,12,0)))))</f>
        <v/>
      </c>
      <c r="O4972" s="103" t="str">
        <f>IF(ISNUMBER('Форма 1'!AF4972),'Форма 1'!$H4972*VLOOKUP('Форма 1'!$F4972,'Придельники с 2022'!$B$4:$X$28,'Форма 1'!AF$8),"")</f>
        <v/>
      </c>
      <c r="P4972" s="87"/>
      <c r="Q4972" s="103" t="str">
        <f>IF(ISNUMBER('Форма 1'!AH4972),'Форма 1'!$H4972*VLOOKUP('Форма 1'!$F4972,'Придельники с 2022'!$B$4:$X$28,'Форма 1'!AH$8),"")</f>
        <v/>
      </c>
      <c r="R4972" s="103" t="str">
        <f>IF(ISNUMBER('Форма 1'!AI4972),'Форма 1'!$H4972*VLOOKUP('Форма 1'!$F4972,'Придельники с 2022'!$B$4:$X$28,'Форма 1'!AI$8),"")</f>
        <v/>
      </c>
      <c r="S4972" s="103" t="str">
        <f>IF(ISNUMBER('Форма 1'!AJ4972),'Форма 1'!$H4972*VLOOKUP('Форма 1'!$F4972,'Придельники с 2022'!$B$4:$X$28,'Форма 1'!AJ$8),"")</f>
        <v/>
      </c>
      <c r="T4972" s="87"/>
    </row>
    <row r="4973" spans="1:20">
      <c r="A4973" s="188">
        <f t="shared" si="329"/>
        <v>4</v>
      </c>
      <c r="B4973" s="189" t="s">
        <v>4771</v>
      </c>
      <c r="C4973" s="99">
        <f t="shared" si="328"/>
        <v>5008584.95</v>
      </c>
      <c r="D4973" s="103" t="str">
        <f>IF(ISNUMBER('Форма 1'!U4973),'Форма 1'!$H4973*VLOOKUP('Форма 1'!$F4973,'Придельники с 2022'!$B$4:$X$28,'Форма 1'!U$8),"")</f>
        <v/>
      </c>
      <c r="E4973" s="103" t="str">
        <f>IF(ISNUMBER('Форма 1'!V4973),'Форма 1'!$H4973*VLOOKUP('Форма 1'!$F4973,'Придельники с 2022'!$B$4:$X$28,'Форма 1'!V$8),"")</f>
        <v/>
      </c>
      <c r="F4973" s="103" t="str">
        <f>IF(ISNUMBER('Форма 1'!W4973),'Форма 1'!$H4973*VLOOKUP('Форма 1'!$F4973,'Придельники с 2022'!$B$4:$X$28,'Форма 1'!W$8),"")</f>
        <v/>
      </c>
      <c r="G4973" s="103">
        <f>IF(ISNUMBER('Форма 1'!X4973),'Форма 1'!$H4973*VLOOKUP('Форма 1'!$F4973,'Придельники с 2022'!$B$4:$X$28,'Форма 1'!X$8),"")</f>
        <v>1165646.05</v>
      </c>
      <c r="H4973" s="103" t="str">
        <f>IF(ISNUMBER('Форма 1'!Y4973),'Форма 1'!$H4973*VLOOKUP('Форма 1'!$F4973,'Придельники с 2022'!$B$4:$X$28,'Форма 1'!Y$8),"")</f>
        <v/>
      </c>
      <c r="I4973" s="103" t="str">
        <f>IF(ISNUMBER('Форма 1'!Z4973),'Форма 1'!$H4973*VLOOKUP('Форма 1'!$F4973,'Придельники с 2022'!$B$4:$X$28,'Форма 1'!Z$8),"")</f>
        <v/>
      </c>
      <c r="J4973" s="103">
        <f>IF(ISNUMBER('Форма 1'!AA4973),'Форма 1'!$H4973*VLOOKUP('Форма 1'!$F4973,'Придельники с 2022'!$B$4:$X$28,'Форма 1'!AA$8),"")</f>
        <v>3842938.9</v>
      </c>
      <c r="K4973" s="90"/>
      <c r="L4973" s="87"/>
      <c r="M4973" s="103" t="str">
        <f>IF(ISNUMBER('Форма 1'!AD4973),'Форма 1'!$H4973*VLOOKUP('Форма 1'!$F4973,'Придельники с 2022'!$B$4:$X$28,'Форма 1'!AD$8),"")</f>
        <v/>
      </c>
      <c r="N4973" s="103" t="str">
        <f>IF(ISBLANK('Форма 1'!$AE4973),"",IF('Форма 1'!$AE4973=1,'Форма 1'!$H4973*VLOOKUP('Форма 1'!$F4973,'Придельники с 2022'!$B$4:$X$28,'Форма 1'!$AE$8,0),IF('Форма 1'!$AE4973=2,'Форма 1'!$H4973*VLOOKUP('Форма 1'!$F4973,'Придельники с 2022'!$B$4:$X$28,13,0),IF('Форма 1'!$AE4973=3,'Форма 1'!$H4973*VLOOKUP('Форма 1'!$F4973,'Придельники с 2022'!$B$4:$X$28,12,0)))))</f>
        <v/>
      </c>
      <c r="O4973" s="103" t="str">
        <f>IF(ISNUMBER('Форма 1'!AF4973),'Форма 1'!$H4973*VLOOKUP('Форма 1'!$F4973,'Придельники с 2022'!$B$4:$X$28,'Форма 1'!AF$8),"")</f>
        <v/>
      </c>
      <c r="P4973" s="87"/>
      <c r="Q4973" s="103" t="str">
        <f>IF(ISNUMBER('Форма 1'!AH4973),'Форма 1'!$H4973*VLOOKUP('Форма 1'!$F4973,'Придельники с 2022'!$B$4:$X$28,'Форма 1'!AH$8),"")</f>
        <v/>
      </c>
      <c r="R4973" s="103" t="str">
        <f>IF(ISNUMBER('Форма 1'!AI4973),'Форма 1'!$H4973*VLOOKUP('Форма 1'!$F4973,'Придельники с 2022'!$B$4:$X$28,'Форма 1'!AI$8),"")</f>
        <v/>
      </c>
      <c r="S4973" s="103" t="str">
        <f>IF(ISNUMBER('Форма 1'!AJ4973),'Форма 1'!$H4973*VLOOKUP('Форма 1'!$F4973,'Придельники с 2022'!$B$4:$X$28,'Форма 1'!AJ$8),"")</f>
        <v/>
      </c>
      <c r="T4973" s="87"/>
    </row>
    <row r="4974" spans="1:20">
      <c r="A4974" s="188">
        <f t="shared" si="329"/>
        <v>5</v>
      </c>
      <c r="B4974" s="189" t="s">
        <v>4772</v>
      </c>
      <c r="C4974" s="99">
        <f t="shared" si="328"/>
        <v>1547138.7750000001</v>
      </c>
      <c r="D4974" s="103">
        <f>IF(ISNUMBER('Форма 1'!U4974),'Форма 1'!$H4974*VLOOKUP('Форма 1'!$F4974,'Придельники с 2022'!$B$4:$X$28,'Форма 1'!U$8),"")</f>
        <v>1547138.7750000001</v>
      </c>
      <c r="E4974" s="103" t="str">
        <f>IF(ISNUMBER('Форма 1'!V4974),'Форма 1'!$H4974*VLOOKUP('Форма 1'!$F4974,'Придельники с 2022'!$B$4:$X$28,'Форма 1'!V$8),"")</f>
        <v/>
      </c>
      <c r="F4974" s="103" t="str">
        <f>IF(ISNUMBER('Форма 1'!W4974),'Форма 1'!$H4974*VLOOKUP('Форма 1'!$F4974,'Придельники с 2022'!$B$4:$X$28,'Форма 1'!W$8),"")</f>
        <v/>
      </c>
      <c r="G4974" s="103" t="str">
        <f>IF(ISNUMBER('Форма 1'!X4974),'Форма 1'!$H4974*VLOOKUP('Форма 1'!$F4974,'Придельники с 2022'!$B$4:$X$28,'Форма 1'!X$8),"")</f>
        <v/>
      </c>
      <c r="H4974" s="103" t="str">
        <f>IF(ISNUMBER('Форма 1'!Y4974),'Форма 1'!$H4974*VLOOKUP('Форма 1'!$F4974,'Придельники с 2022'!$B$4:$X$28,'Форма 1'!Y$8),"")</f>
        <v/>
      </c>
      <c r="I4974" s="103" t="str">
        <f>IF(ISNUMBER('Форма 1'!Z4974),'Форма 1'!$H4974*VLOOKUP('Форма 1'!$F4974,'Придельники с 2022'!$B$4:$X$28,'Форма 1'!Z$8),"")</f>
        <v/>
      </c>
      <c r="J4974" s="103" t="str">
        <f>IF(ISNUMBER('Форма 1'!AA4974),'Форма 1'!$H4974*VLOOKUP('Форма 1'!$F4974,'Придельники с 2022'!$B$4:$X$28,'Форма 1'!AA$8),"")</f>
        <v/>
      </c>
      <c r="K4974" s="90"/>
      <c r="L4974" s="87"/>
      <c r="M4974" s="103" t="str">
        <f>IF(ISNUMBER('Форма 1'!AD4974),'Форма 1'!$H4974*VLOOKUP('Форма 1'!$F4974,'Придельники с 2022'!$B$4:$X$28,'Форма 1'!AD$8),"")</f>
        <v/>
      </c>
      <c r="N4974" s="103" t="str">
        <f>IF(ISBLANK('Форма 1'!$AE4974),"",IF('Форма 1'!$AE4974=1,'Форма 1'!$H4974*VLOOKUP('Форма 1'!$F4974,'Придельники с 2022'!$B$4:$X$28,'Форма 1'!$AE$8,0),IF('Форма 1'!$AE4974=2,'Форма 1'!$H4974*VLOOKUP('Форма 1'!$F4974,'Придельники с 2022'!$B$4:$X$28,13,0),IF('Форма 1'!$AE4974=3,'Форма 1'!$H4974*VLOOKUP('Форма 1'!$F4974,'Придельники с 2022'!$B$4:$X$28,12,0)))))</f>
        <v/>
      </c>
      <c r="O4974" s="103" t="str">
        <f>IF(ISNUMBER('Форма 1'!AF4974),'Форма 1'!$H4974*VLOOKUP('Форма 1'!$F4974,'Придельники с 2022'!$B$4:$X$28,'Форма 1'!AF$8),"")</f>
        <v/>
      </c>
      <c r="P4974" s="87"/>
      <c r="Q4974" s="103" t="str">
        <f>IF(ISNUMBER('Форма 1'!AH4974),'Форма 1'!$H4974*VLOOKUP('Форма 1'!$F4974,'Придельники с 2022'!$B$4:$X$28,'Форма 1'!AH$8),"")</f>
        <v/>
      </c>
      <c r="R4974" s="103" t="str">
        <f>IF(ISNUMBER('Форма 1'!AI4974),'Форма 1'!$H4974*VLOOKUP('Форма 1'!$F4974,'Придельники с 2022'!$B$4:$X$28,'Форма 1'!AI$8),"")</f>
        <v/>
      </c>
      <c r="S4974" s="103" t="str">
        <f>IF(ISNUMBER('Форма 1'!AJ4974),'Форма 1'!$H4974*VLOOKUP('Форма 1'!$F4974,'Придельники с 2022'!$B$4:$X$28,'Форма 1'!AJ$8),"")</f>
        <v/>
      </c>
      <c r="T4974" s="87"/>
    </row>
    <row r="4975" spans="1:20">
      <c r="A4975" s="188">
        <f t="shared" si="329"/>
        <v>6</v>
      </c>
      <c r="B4975" s="189" t="s">
        <v>4773</v>
      </c>
      <c r="C4975" s="99">
        <f t="shared" si="328"/>
        <v>4260195.7750000004</v>
      </c>
      <c r="D4975" s="103" t="str">
        <f>IF(ISNUMBER('Форма 1'!U4975),'Форма 1'!$H4975*VLOOKUP('Форма 1'!$F4975,'Придельники с 2022'!$B$4:$X$28,'Форма 1'!U$8),"")</f>
        <v/>
      </c>
      <c r="E4975" s="103" t="str">
        <f>IF(ISNUMBER('Форма 1'!V4975),'Форма 1'!$H4975*VLOOKUP('Форма 1'!$F4975,'Придельники с 2022'!$B$4:$X$28,'Форма 1'!V$8),"")</f>
        <v/>
      </c>
      <c r="F4975" s="103" t="str">
        <f>IF(ISNUMBER('Форма 1'!W4975),'Форма 1'!$H4975*VLOOKUP('Форма 1'!$F4975,'Придельники с 2022'!$B$4:$X$28,'Форма 1'!W$8),"")</f>
        <v/>
      </c>
      <c r="G4975" s="103">
        <f>IF(ISNUMBER('Форма 1'!X4975),'Форма 1'!$H4975*VLOOKUP('Форма 1'!$F4975,'Придельники с 2022'!$B$4:$X$28,'Форма 1'!X$8),"")</f>
        <v>991473.72500000009</v>
      </c>
      <c r="H4975" s="103" t="str">
        <f>IF(ISNUMBER('Форма 1'!Y4975),'Форма 1'!$H4975*VLOOKUP('Форма 1'!$F4975,'Придельники с 2022'!$B$4:$X$28,'Форма 1'!Y$8),"")</f>
        <v/>
      </c>
      <c r="I4975" s="103" t="str">
        <f>IF(ISNUMBER('Форма 1'!Z4975),'Форма 1'!$H4975*VLOOKUP('Форма 1'!$F4975,'Придельники с 2022'!$B$4:$X$28,'Форма 1'!Z$8),"")</f>
        <v/>
      </c>
      <c r="J4975" s="103">
        <f>IF(ISNUMBER('Форма 1'!AA4975),'Форма 1'!$H4975*VLOOKUP('Форма 1'!$F4975,'Придельники с 2022'!$B$4:$X$28,'Форма 1'!AA$8),"")</f>
        <v>3268722.05</v>
      </c>
      <c r="K4975" s="90"/>
      <c r="L4975" s="87"/>
      <c r="M4975" s="103" t="str">
        <f>IF(ISNUMBER('Форма 1'!AD4975),'Форма 1'!$H4975*VLOOKUP('Форма 1'!$F4975,'Придельники с 2022'!$B$4:$X$28,'Форма 1'!AD$8),"")</f>
        <v/>
      </c>
      <c r="N4975" s="103" t="str">
        <f>IF(ISBLANK('Форма 1'!$AE4975),"",IF('Форма 1'!$AE4975=1,'Форма 1'!$H4975*VLOOKUP('Форма 1'!$F4975,'Придельники с 2022'!$B$4:$X$28,'Форма 1'!$AE$8,0),IF('Форма 1'!$AE4975=2,'Форма 1'!$H4975*VLOOKUP('Форма 1'!$F4975,'Придельники с 2022'!$B$4:$X$28,13,0),IF('Форма 1'!$AE4975=3,'Форма 1'!$H4975*VLOOKUP('Форма 1'!$F4975,'Придельники с 2022'!$B$4:$X$28,12,0)))))</f>
        <v/>
      </c>
      <c r="O4975" s="103" t="str">
        <f>IF(ISNUMBER('Форма 1'!AF4975),'Форма 1'!$H4975*VLOOKUP('Форма 1'!$F4975,'Придельники с 2022'!$B$4:$X$28,'Форма 1'!AF$8),"")</f>
        <v/>
      </c>
      <c r="P4975" s="87"/>
      <c r="Q4975" s="103" t="str">
        <f>IF(ISNUMBER('Форма 1'!AH4975),'Форма 1'!$H4975*VLOOKUP('Форма 1'!$F4975,'Придельники с 2022'!$B$4:$X$28,'Форма 1'!AH$8),"")</f>
        <v/>
      </c>
      <c r="R4975" s="103" t="str">
        <f>IF(ISNUMBER('Форма 1'!AI4975),'Форма 1'!$H4975*VLOOKUP('Форма 1'!$F4975,'Придельники с 2022'!$B$4:$X$28,'Форма 1'!AI$8),"")</f>
        <v/>
      </c>
      <c r="S4975" s="103" t="str">
        <f>IF(ISNUMBER('Форма 1'!AJ4975),'Форма 1'!$H4975*VLOOKUP('Форма 1'!$F4975,'Придельники с 2022'!$B$4:$X$28,'Форма 1'!AJ$8),"")</f>
        <v/>
      </c>
      <c r="T4975" s="87"/>
    </row>
    <row r="4976" spans="1:20">
      <c r="A4976" s="188">
        <f t="shared" si="329"/>
        <v>7</v>
      </c>
      <c r="B4976" s="189" t="s">
        <v>4774</v>
      </c>
      <c r="C4976" s="99">
        <f t="shared" si="328"/>
        <v>1246758.5</v>
      </c>
      <c r="D4976" s="103" t="str">
        <f>IF(ISNUMBER('Форма 1'!U4976),'Форма 1'!$H4976*VLOOKUP('Форма 1'!$F4976,'Придельники с 2022'!$B$4:$X$28,'Форма 1'!U$8),"")</f>
        <v/>
      </c>
      <c r="E4976" s="103" t="str">
        <f>IF(ISNUMBER('Форма 1'!V4976),'Форма 1'!$H4976*VLOOKUP('Форма 1'!$F4976,'Придельники с 2022'!$B$4:$X$28,'Форма 1'!V$8),"")</f>
        <v/>
      </c>
      <c r="F4976" s="103" t="str">
        <f>IF(ISNUMBER('Форма 1'!W4976),'Форма 1'!$H4976*VLOOKUP('Форма 1'!$F4976,'Придельники с 2022'!$B$4:$X$28,'Форма 1'!W$8),"")</f>
        <v/>
      </c>
      <c r="G4976" s="103">
        <f>IF(ISNUMBER('Форма 1'!X4976),'Форма 1'!$H4976*VLOOKUP('Форма 1'!$F4976,'Придельники с 2022'!$B$4:$X$28,'Форма 1'!X$8),"")</f>
        <v>1246758.5</v>
      </c>
      <c r="H4976" s="103" t="str">
        <f>IF(ISNUMBER('Форма 1'!Y4976),'Форма 1'!$H4976*VLOOKUP('Форма 1'!$F4976,'Придельники с 2022'!$B$4:$X$28,'Форма 1'!Y$8),"")</f>
        <v/>
      </c>
      <c r="I4976" s="103" t="str">
        <f>IF(ISNUMBER('Форма 1'!Z4976),'Форма 1'!$H4976*VLOOKUP('Форма 1'!$F4976,'Придельники с 2022'!$B$4:$X$28,'Форма 1'!Z$8),"")</f>
        <v/>
      </c>
      <c r="J4976" s="103" t="str">
        <f>IF(ISNUMBER('Форма 1'!AA4976),'Форма 1'!$H4976*VLOOKUP('Форма 1'!$F4976,'Придельники с 2022'!$B$4:$X$28,'Форма 1'!AA$8),"")</f>
        <v/>
      </c>
      <c r="K4976" s="90"/>
      <c r="L4976" s="87"/>
      <c r="M4976" s="103" t="str">
        <f>IF(ISNUMBER('Форма 1'!AD4976),'Форма 1'!$H4976*VLOOKUP('Форма 1'!$F4976,'Придельники с 2022'!$B$4:$X$28,'Форма 1'!AD$8),"")</f>
        <v/>
      </c>
      <c r="N4976" s="103" t="str">
        <f>IF(ISBLANK('Форма 1'!$AE4976),"",IF('Форма 1'!$AE4976=1,'Форма 1'!$H4976*VLOOKUP('Форма 1'!$F4976,'Придельники с 2022'!$B$4:$X$28,'Форма 1'!$AE$8,0),IF('Форма 1'!$AE4976=2,'Форма 1'!$H4976*VLOOKUP('Форма 1'!$F4976,'Придельники с 2022'!$B$4:$X$28,13,0),IF('Форма 1'!$AE4976=3,'Форма 1'!$H4976*VLOOKUP('Форма 1'!$F4976,'Придельники с 2022'!$B$4:$X$28,12,0)))))</f>
        <v/>
      </c>
      <c r="O4976" s="103" t="str">
        <f>IF(ISNUMBER('Форма 1'!AF4976),'Форма 1'!$H4976*VLOOKUP('Форма 1'!$F4976,'Придельники с 2022'!$B$4:$X$28,'Форма 1'!AF$8),"")</f>
        <v/>
      </c>
      <c r="P4976" s="87"/>
      <c r="Q4976" s="103" t="str">
        <f>IF(ISNUMBER('Форма 1'!AH4976),'Форма 1'!$H4976*VLOOKUP('Форма 1'!$F4976,'Придельники с 2022'!$B$4:$X$28,'Форма 1'!AH$8),"")</f>
        <v/>
      </c>
      <c r="R4976" s="103" t="str">
        <f>IF(ISNUMBER('Форма 1'!AI4976),'Форма 1'!$H4976*VLOOKUP('Форма 1'!$F4976,'Придельники с 2022'!$B$4:$X$28,'Форма 1'!AI$8),"")</f>
        <v/>
      </c>
      <c r="S4976" s="103" t="str">
        <f>IF(ISNUMBER('Форма 1'!AJ4976),'Форма 1'!$H4976*VLOOKUP('Форма 1'!$F4976,'Придельники с 2022'!$B$4:$X$28,'Форма 1'!AJ$8),"")</f>
        <v/>
      </c>
      <c r="T4976" s="87"/>
    </row>
    <row r="4977" spans="1:20">
      <c r="A4977" s="188">
        <f t="shared" si="329"/>
        <v>8</v>
      </c>
      <c r="B4977" s="189" t="s">
        <v>4775</v>
      </c>
      <c r="C4977" s="99">
        <f t="shared" si="328"/>
        <v>35561076.542999998</v>
      </c>
      <c r="D4977" s="103" t="str">
        <f>IF(ISNUMBER('Форма 1'!U4977),'Форма 1'!$H4977*VLOOKUP('Форма 1'!$F4977,'Придельники с 2022'!$B$4:$X$28,'Форма 1'!U$8),"")</f>
        <v/>
      </c>
      <c r="E4977" s="103" t="str">
        <f>IF(ISNUMBER('Форма 1'!V4977),'Форма 1'!$H4977*VLOOKUP('Форма 1'!$F4977,'Придельники с 2022'!$B$4:$X$28,'Форма 1'!V$8),"")</f>
        <v/>
      </c>
      <c r="F4977" s="103" t="str">
        <f>IF(ISNUMBER('Форма 1'!W4977),'Форма 1'!$H4977*VLOOKUP('Форма 1'!$F4977,'Придельники с 2022'!$B$4:$X$28,'Форма 1'!W$8),"")</f>
        <v/>
      </c>
      <c r="G4977" s="103" t="str">
        <f>IF(ISNUMBER('Форма 1'!X4977),'Форма 1'!$H4977*VLOOKUP('Форма 1'!$F4977,'Придельники с 2022'!$B$4:$X$28,'Форма 1'!X$8),"")</f>
        <v/>
      </c>
      <c r="H4977" s="103" t="str">
        <f>IF(ISNUMBER('Форма 1'!Y4977),'Форма 1'!$H4977*VLOOKUP('Форма 1'!$F4977,'Придельники с 2022'!$B$4:$X$28,'Форма 1'!Y$8),"")</f>
        <v/>
      </c>
      <c r="I4977" s="103" t="str">
        <f>IF(ISNUMBER('Форма 1'!Z4977),'Форма 1'!$H4977*VLOOKUP('Форма 1'!$F4977,'Придельники с 2022'!$B$4:$X$28,'Форма 1'!Z$8),"")</f>
        <v/>
      </c>
      <c r="J4977" s="103" t="str">
        <f>IF(ISNUMBER('Форма 1'!AA4977),'Форма 1'!$H4977*VLOOKUP('Форма 1'!$F4977,'Придельники с 2022'!$B$4:$X$28,'Форма 1'!AA$8),"")</f>
        <v/>
      </c>
      <c r="K4977" s="90"/>
      <c r="L4977" s="87"/>
      <c r="M4977" s="103">
        <f>IF(ISNUMBER('Форма 1'!AD4977),'Форма 1'!$H4977*VLOOKUP('Форма 1'!$F4977,'Придельники с 2022'!$B$4:$X$28,'Форма 1'!AD$8),"")</f>
        <v>15697919.664000001</v>
      </c>
      <c r="N4977" s="103">
        <f>IF(ISBLANK('Форма 1'!$AE4977),"",IF('Форма 1'!$AE4977=1,'Форма 1'!$H4977*VLOOKUP('Форма 1'!$F4977,'Придельники с 2022'!$B$4:$X$28,'Форма 1'!$AE$8,0),IF('Форма 1'!$AE4977=2,'Форма 1'!$H4977*VLOOKUP('Форма 1'!$F4977,'Придельники с 2022'!$B$4:$X$28,13,0),IF('Форма 1'!$AE4977=3,'Форма 1'!$H4977*VLOOKUP('Форма 1'!$F4977,'Придельники с 2022'!$B$4:$X$28,12,0)))))</f>
        <v>17018442.251999997</v>
      </c>
      <c r="O4977" s="103">
        <f>IF(ISNUMBER('Форма 1'!AF4977),'Форма 1'!$H4977*VLOOKUP('Форма 1'!$F4977,'Придельники с 2022'!$B$4:$X$28,'Форма 1'!AF$8),"")</f>
        <v>2844714.6269999999</v>
      </c>
      <c r="P4977" s="87"/>
      <c r="Q4977" s="103" t="str">
        <f>IF(ISNUMBER('Форма 1'!AH4977),'Форма 1'!$H4977*VLOOKUP('Форма 1'!$F4977,'Придельники с 2022'!$B$4:$X$28,'Форма 1'!AH$8),"")</f>
        <v/>
      </c>
      <c r="R4977" s="103" t="str">
        <f>IF(ISNUMBER('Форма 1'!AI4977),'Форма 1'!$H4977*VLOOKUP('Форма 1'!$F4977,'Придельники с 2022'!$B$4:$X$28,'Форма 1'!AI$8),"")</f>
        <v/>
      </c>
      <c r="S4977" s="103" t="str">
        <f>IF(ISNUMBER('Форма 1'!AJ4977),'Форма 1'!$H4977*VLOOKUP('Форма 1'!$F4977,'Придельники с 2022'!$B$4:$X$28,'Форма 1'!AJ$8),"")</f>
        <v/>
      </c>
      <c r="T4977" s="87"/>
    </row>
    <row r="4978" spans="1:20">
      <c r="A4978" s="188">
        <f t="shared" si="329"/>
        <v>9</v>
      </c>
      <c r="B4978" s="189" t="s">
        <v>4776</v>
      </c>
      <c r="C4978" s="99">
        <f t="shared" si="328"/>
        <v>4351074.0810000002</v>
      </c>
      <c r="D4978" s="103">
        <f>IF(ISNUMBER('Форма 1'!U4978),'Форма 1'!$H4978*VLOOKUP('Форма 1'!$F4978,'Придельники с 2022'!$B$4:$X$28,'Форма 1'!U$8),"")</f>
        <v>1420665.7009999999</v>
      </c>
      <c r="E4978" s="103" t="str">
        <f>IF(ISNUMBER('Форма 1'!V4978),'Форма 1'!$H4978*VLOOKUP('Форма 1'!$F4978,'Придельники с 2022'!$B$4:$X$28,'Форма 1'!V$8),"")</f>
        <v/>
      </c>
      <c r="F4978" s="103" t="str">
        <f>IF(ISNUMBER('Форма 1'!W4978),'Форма 1'!$H4978*VLOOKUP('Форма 1'!$F4978,'Придельники с 2022'!$B$4:$X$28,'Форма 1'!W$8),"")</f>
        <v/>
      </c>
      <c r="G4978" s="103" t="str">
        <f>IF(ISNUMBER('Форма 1'!X4978),'Форма 1'!$H4978*VLOOKUP('Форма 1'!$F4978,'Придельники с 2022'!$B$4:$X$28,'Форма 1'!X$8),"")</f>
        <v/>
      </c>
      <c r="H4978" s="103" t="str">
        <f>IF(ISNUMBER('Форма 1'!Y4978),'Форма 1'!$H4978*VLOOKUP('Форма 1'!$F4978,'Придельники с 2022'!$B$4:$X$28,'Форма 1'!Y$8),"")</f>
        <v/>
      </c>
      <c r="I4978" s="103" t="str">
        <f>IF(ISNUMBER('Форма 1'!Z4978),'Форма 1'!$H4978*VLOOKUP('Форма 1'!$F4978,'Придельники с 2022'!$B$4:$X$28,'Форма 1'!Z$8),"")</f>
        <v/>
      </c>
      <c r="J4978" s="103">
        <f>IF(ISNUMBER('Форма 1'!AA4978),'Форма 1'!$H4978*VLOOKUP('Форма 1'!$F4978,'Придельники с 2022'!$B$4:$X$28,'Форма 1'!AA$8),"")</f>
        <v>2930408.38</v>
      </c>
      <c r="K4978" s="90"/>
      <c r="L4978" s="87"/>
      <c r="M4978" s="103" t="str">
        <f>IF(ISNUMBER('Форма 1'!AD4978),'Форма 1'!$H4978*VLOOKUP('Форма 1'!$F4978,'Придельники с 2022'!$B$4:$X$28,'Форма 1'!AD$8),"")</f>
        <v/>
      </c>
      <c r="N4978" s="103" t="str">
        <f>IF(ISBLANK('Форма 1'!$AE4978),"",IF('Форма 1'!$AE4978=1,'Форма 1'!$H4978*VLOOKUP('Форма 1'!$F4978,'Придельники с 2022'!$B$4:$X$28,'Форма 1'!$AE$8,0),IF('Форма 1'!$AE4978=2,'Форма 1'!$H4978*VLOOKUP('Форма 1'!$F4978,'Придельники с 2022'!$B$4:$X$28,13,0),IF('Форма 1'!$AE4978=3,'Форма 1'!$H4978*VLOOKUP('Форма 1'!$F4978,'Придельники с 2022'!$B$4:$X$28,12,0)))))</f>
        <v/>
      </c>
      <c r="O4978" s="103" t="str">
        <f>IF(ISNUMBER('Форма 1'!AF4978),'Форма 1'!$H4978*VLOOKUP('Форма 1'!$F4978,'Придельники с 2022'!$B$4:$X$28,'Форма 1'!AF$8),"")</f>
        <v/>
      </c>
      <c r="P4978" s="87"/>
      <c r="Q4978" s="103" t="str">
        <f>IF(ISNUMBER('Форма 1'!AH4978),'Форма 1'!$H4978*VLOOKUP('Форма 1'!$F4978,'Придельники с 2022'!$B$4:$X$28,'Форма 1'!AH$8),"")</f>
        <v/>
      </c>
      <c r="R4978" s="103" t="str">
        <f>IF(ISNUMBER('Форма 1'!AI4978),'Форма 1'!$H4978*VLOOKUP('Форма 1'!$F4978,'Придельники с 2022'!$B$4:$X$28,'Форма 1'!AI$8),"")</f>
        <v/>
      </c>
      <c r="S4978" s="103" t="str">
        <f>IF(ISNUMBER('Форма 1'!AJ4978),'Форма 1'!$H4978*VLOOKUP('Форма 1'!$F4978,'Придельники с 2022'!$B$4:$X$28,'Форма 1'!AJ$8),"")</f>
        <v/>
      </c>
      <c r="T4978" s="87"/>
    </row>
    <row r="4979" spans="1:20">
      <c r="A4979" s="188">
        <f t="shared" si="329"/>
        <v>10</v>
      </c>
      <c r="B4979" s="189" t="s">
        <v>4777</v>
      </c>
      <c r="C4979" s="99">
        <f t="shared" si="328"/>
        <v>36804699.123999991</v>
      </c>
      <c r="D4979" s="103" t="str">
        <f>IF(ISNUMBER('Форма 1'!U4979),'Форма 1'!$H4979*VLOOKUP('Форма 1'!$F4979,'Придельники с 2022'!$B$4:$X$28,'Форма 1'!U$8),"")</f>
        <v/>
      </c>
      <c r="E4979" s="103" t="str">
        <f>IF(ISNUMBER('Форма 1'!V4979),'Форма 1'!$H4979*VLOOKUP('Форма 1'!$F4979,'Придельники с 2022'!$B$4:$X$28,'Форма 1'!V$8),"")</f>
        <v/>
      </c>
      <c r="F4979" s="103" t="str">
        <f>IF(ISNUMBER('Форма 1'!W4979),'Форма 1'!$H4979*VLOOKUP('Форма 1'!$F4979,'Придельники с 2022'!$B$4:$X$28,'Форма 1'!W$8),"")</f>
        <v/>
      </c>
      <c r="G4979" s="103" t="str">
        <f>IF(ISNUMBER('Форма 1'!X4979),'Форма 1'!$H4979*VLOOKUP('Форма 1'!$F4979,'Придельники с 2022'!$B$4:$X$28,'Форма 1'!X$8),"")</f>
        <v/>
      </c>
      <c r="H4979" s="103" t="str">
        <f>IF(ISNUMBER('Форма 1'!Y4979),'Форма 1'!$H4979*VLOOKUP('Форма 1'!$F4979,'Придельники с 2022'!$B$4:$X$28,'Форма 1'!Y$8),"")</f>
        <v/>
      </c>
      <c r="I4979" s="103" t="str">
        <f>IF(ISNUMBER('Форма 1'!Z4979),'Форма 1'!$H4979*VLOOKUP('Форма 1'!$F4979,'Придельники с 2022'!$B$4:$X$28,'Форма 1'!Z$8),"")</f>
        <v/>
      </c>
      <c r="J4979" s="103" t="str">
        <f>IF(ISNUMBER('Форма 1'!AA4979),'Форма 1'!$H4979*VLOOKUP('Форма 1'!$F4979,'Придельники с 2022'!$B$4:$X$28,'Форма 1'!AA$8),"")</f>
        <v/>
      </c>
      <c r="K4979" s="90"/>
      <c r="L4979" s="87"/>
      <c r="M4979" s="103">
        <f>IF(ISNUMBER('Форма 1'!AD4979),'Форма 1'!$H4979*VLOOKUP('Форма 1'!$F4979,'Придельники с 2022'!$B$4:$X$28,'Форма 1'!AD$8),"")</f>
        <v>16246898.752</v>
      </c>
      <c r="N4979" s="103">
        <f>IF(ISBLANK('Форма 1'!$AE4979),"",IF('Форма 1'!$AE4979=1,'Форма 1'!$H4979*VLOOKUP('Форма 1'!$F4979,'Придельники с 2022'!$B$4:$X$28,'Форма 1'!$AE$8,0),IF('Форма 1'!$AE4979=2,'Форма 1'!$H4979*VLOOKUP('Форма 1'!$F4979,'Придельники с 2022'!$B$4:$X$28,13,0),IF('Форма 1'!$AE4979=3,'Форма 1'!$H4979*VLOOKUP('Форма 1'!$F4979,'Придельники с 2022'!$B$4:$X$28,12,0)))))</f>
        <v>17613601.935999997</v>
      </c>
      <c r="O4979" s="103">
        <f>IF(ISNUMBER('Форма 1'!AF4979),'Форма 1'!$H4979*VLOOKUP('Форма 1'!$F4979,'Придельники с 2022'!$B$4:$X$28,'Форма 1'!AF$8),"")</f>
        <v>2944198.4359999998</v>
      </c>
      <c r="P4979" s="87"/>
      <c r="Q4979" s="103" t="str">
        <f>IF(ISNUMBER('Форма 1'!AH4979),'Форма 1'!$H4979*VLOOKUP('Форма 1'!$F4979,'Придельники с 2022'!$B$4:$X$28,'Форма 1'!AH$8),"")</f>
        <v/>
      </c>
      <c r="R4979" s="103" t="str">
        <f>IF(ISNUMBER('Форма 1'!AI4979),'Форма 1'!$H4979*VLOOKUP('Форма 1'!$F4979,'Придельники с 2022'!$B$4:$X$28,'Форма 1'!AI$8),"")</f>
        <v/>
      </c>
      <c r="S4979" s="103" t="str">
        <f>IF(ISNUMBER('Форма 1'!AJ4979),'Форма 1'!$H4979*VLOOKUP('Форма 1'!$F4979,'Придельники с 2022'!$B$4:$X$28,'Форма 1'!AJ$8),"")</f>
        <v/>
      </c>
      <c r="T4979" s="87"/>
    </row>
    <row r="4980" spans="1:20">
      <c r="A4980" s="188">
        <f t="shared" si="329"/>
        <v>11</v>
      </c>
      <c r="B4980" s="189" t="s">
        <v>4778</v>
      </c>
      <c r="C4980" s="99">
        <f t="shared" si="328"/>
        <v>37138304.197000004</v>
      </c>
      <c r="D4980" s="103" t="str">
        <f>IF(ISNUMBER('Форма 1'!U4980),'Форма 1'!$H4980*VLOOKUP('Форма 1'!$F4980,'Придельники с 2022'!$B$4:$X$28,'Форма 1'!U$8),"")</f>
        <v/>
      </c>
      <c r="E4980" s="103" t="str">
        <f>IF(ISNUMBER('Форма 1'!V4980),'Форма 1'!$H4980*VLOOKUP('Форма 1'!$F4980,'Придельники с 2022'!$B$4:$X$28,'Форма 1'!V$8),"")</f>
        <v/>
      </c>
      <c r="F4980" s="103" t="str">
        <f>IF(ISNUMBER('Форма 1'!W4980),'Форма 1'!$H4980*VLOOKUP('Форма 1'!$F4980,'Придельники с 2022'!$B$4:$X$28,'Форма 1'!W$8),"")</f>
        <v/>
      </c>
      <c r="G4980" s="103" t="str">
        <f>IF(ISNUMBER('Форма 1'!X4980),'Форма 1'!$H4980*VLOOKUP('Форма 1'!$F4980,'Придельники с 2022'!$B$4:$X$28,'Форма 1'!X$8),"")</f>
        <v/>
      </c>
      <c r="H4980" s="103" t="str">
        <f>IF(ISNUMBER('Форма 1'!Y4980),'Форма 1'!$H4980*VLOOKUP('Форма 1'!$F4980,'Придельники с 2022'!$B$4:$X$28,'Форма 1'!Y$8),"")</f>
        <v/>
      </c>
      <c r="I4980" s="103" t="str">
        <f>IF(ISNUMBER('Форма 1'!Z4980),'Форма 1'!$H4980*VLOOKUP('Форма 1'!$F4980,'Придельники с 2022'!$B$4:$X$28,'Форма 1'!Z$8),"")</f>
        <v/>
      </c>
      <c r="J4980" s="103" t="str">
        <f>IF(ISNUMBER('Форма 1'!AA4980),'Форма 1'!$H4980*VLOOKUP('Форма 1'!$F4980,'Придельники с 2022'!$B$4:$X$28,'Форма 1'!AA$8),"")</f>
        <v/>
      </c>
      <c r="K4980" s="90"/>
      <c r="L4980" s="87"/>
      <c r="M4980" s="103">
        <f>IF(ISNUMBER('Форма 1'!AD4980),'Форма 1'!$H4980*VLOOKUP('Форма 1'!$F4980,'Придельники с 2022'!$B$4:$X$28,'Форма 1'!AD$8),"")</f>
        <v>16394163.856000002</v>
      </c>
      <c r="N4980" s="103">
        <f>IF(ISBLANK('Форма 1'!$AE4980),"",IF('Форма 1'!$AE4980=1,'Форма 1'!$H4980*VLOOKUP('Форма 1'!$F4980,'Придельники с 2022'!$B$4:$X$28,'Форма 1'!$AE$8,0),IF('Форма 1'!$AE4980=2,'Форма 1'!$H4980*VLOOKUP('Форма 1'!$F4980,'Придельники с 2022'!$B$4:$X$28,13,0),IF('Форма 1'!$AE4980=3,'Форма 1'!$H4980*VLOOKUP('Форма 1'!$F4980,'Придельники с 2022'!$B$4:$X$28,12,0)))))</f>
        <v>17773255.107999999</v>
      </c>
      <c r="O4980" s="103">
        <f>IF(ISNUMBER('Форма 1'!AF4980),'Форма 1'!$H4980*VLOOKUP('Форма 1'!$F4980,'Придельники с 2022'!$B$4:$X$28,'Форма 1'!AF$8),"")</f>
        <v>2970885.233</v>
      </c>
      <c r="P4980" s="87"/>
      <c r="Q4980" s="103" t="str">
        <f>IF(ISNUMBER('Форма 1'!AH4980),'Форма 1'!$H4980*VLOOKUP('Форма 1'!$F4980,'Придельники с 2022'!$B$4:$X$28,'Форма 1'!AH$8),"")</f>
        <v/>
      </c>
      <c r="R4980" s="103" t="str">
        <f>IF(ISNUMBER('Форма 1'!AI4980),'Форма 1'!$H4980*VLOOKUP('Форма 1'!$F4980,'Придельники с 2022'!$B$4:$X$28,'Форма 1'!AI$8),"")</f>
        <v/>
      </c>
      <c r="S4980" s="103" t="str">
        <f>IF(ISNUMBER('Форма 1'!AJ4980),'Форма 1'!$H4980*VLOOKUP('Форма 1'!$F4980,'Придельники с 2022'!$B$4:$X$28,'Форма 1'!AJ$8),"")</f>
        <v/>
      </c>
      <c r="T4980" s="87"/>
    </row>
    <row r="4981" spans="1:20" ht="15.75">
      <c r="A4981" s="187">
        <v>0</v>
      </c>
      <c r="B4981" s="34" t="s">
        <v>1158</v>
      </c>
      <c r="C4981" s="36">
        <f t="shared" ref="C4981:T4981" si="331">SUM(C4982:C5121)</f>
        <v>1024032503.2541</v>
      </c>
      <c r="D4981" s="36">
        <f t="shared" si="331"/>
        <v>19720774.0418</v>
      </c>
      <c r="E4981" s="36">
        <f t="shared" si="331"/>
        <v>124820474.48279999</v>
      </c>
      <c r="F4981" s="36">
        <f t="shared" si="331"/>
        <v>19990667.551399998</v>
      </c>
      <c r="G4981" s="36">
        <f t="shared" si="331"/>
        <v>5448330.8090000004</v>
      </c>
      <c r="H4981" s="36">
        <f t="shared" si="331"/>
        <v>9987566.7080000024</v>
      </c>
      <c r="I4981" s="36">
        <f t="shared" si="331"/>
        <v>9306381.5437999982</v>
      </c>
      <c r="J4981" s="36">
        <f t="shared" si="331"/>
        <v>34448092.475999996</v>
      </c>
      <c r="K4981" s="39">
        <f t="shared" si="331"/>
        <v>5</v>
      </c>
      <c r="L4981" s="36">
        <f t="shared" si="331"/>
        <v>19651584</v>
      </c>
      <c r="M4981" s="36">
        <f t="shared" si="331"/>
        <v>494632298.3890999</v>
      </c>
      <c r="N4981" s="36">
        <f t="shared" si="331"/>
        <v>224300181.03320003</v>
      </c>
      <c r="O4981" s="36">
        <f t="shared" si="331"/>
        <v>25722583.140000001</v>
      </c>
      <c r="P4981" s="36">
        <f t="shared" si="331"/>
        <v>0</v>
      </c>
      <c r="Q4981" s="36">
        <f t="shared" si="331"/>
        <v>35829187.778000005</v>
      </c>
      <c r="R4981" s="36">
        <f t="shared" si="331"/>
        <v>0</v>
      </c>
      <c r="S4981" s="36">
        <f t="shared" si="331"/>
        <v>174381.30100000004</v>
      </c>
      <c r="T4981" s="36">
        <f t="shared" si="331"/>
        <v>0</v>
      </c>
    </row>
    <row r="4982" spans="1:20">
      <c r="A4982" s="188">
        <f t="shared" si="329"/>
        <v>1</v>
      </c>
      <c r="B4982" s="189" t="s">
        <v>4779</v>
      </c>
      <c r="C4982" s="99">
        <f t="shared" si="328"/>
        <v>7949837.0019999994</v>
      </c>
      <c r="D4982" s="103" t="str">
        <f>IF(ISNUMBER('Форма 1'!U4982),'Форма 1'!$H4982*VLOOKUP('Форма 1'!$F4982,'Придельники с 2022'!$B$4:$X$28,'Форма 1'!U$8),"")</f>
        <v/>
      </c>
      <c r="E4982" s="103" t="str">
        <f>IF(ISNUMBER('Форма 1'!V4982),'Форма 1'!$H4982*VLOOKUP('Форма 1'!$F4982,'Придельники с 2022'!$B$4:$X$28,'Форма 1'!V$8),"")</f>
        <v/>
      </c>
      <c r="F4982" s="103" t="str">
        <f>IF(ISNUMBER('Форма 1'!W4982),'Форма 1'!$H4982*VLOOKUP('Форма 1'!$F4982,'Придельники с 2022'!$B$4:$X$28,'Форма 1'!W$8),"")</f>
        <v/>
      </c>
      <c r="G4982" s="103" t="str">
        <f>IF(ISNUMBER('Форма 1'!X4982),'Форма 1'!$H4982*VLOOKUP('Форма 1'!$F4982,'Придельники с 2022'!$B$4:$X$28,'Форма 1'!X$8),"")</f>
        <v/>
      </c>
      <c r="H4982" s="103" t="str">
        <f>IF(ISNUMBER('Форма 1'!Y4982),'Форма 1'!$H4982*VLOOKUP('Форма 1'!$F4982,'Придельники с 2022'!$B$4:$X$28,'Форма 1'!Y$8),"")</f>
        <v/>
      </c>
      <c r="I4982" s="103" t="str">
        <f>IF(ISNUMBER('Форма 1'!Z4982),'Форма 1'!$H4982*VLOOKUP('Форма 1'!$F4982,'Придельники с 2022'!$B$4:$X$28,'Форма 1'!Z$8),"")</f>
        <v/>
      </c>
      <c r="J4982" s="103" t="str">
        <f>IF(ISNUMBER('Форма 1'!AA4982),'Форма 1'!$H4982*VLOOKUP('Форма 1'!$F4982,'Придельники с 2022'!$B$4:$X$28,'Форма 1'!AA$8),"")</f>
        <v/>
      </c>
      <c r="K4982" s="90"/>
      <c r="L4982" s="87"/>
      <c r="M4982" s="103">
        <f>IF(ISNUMBER('Форма 1'!AD4982),'Форма 1'!$H4982*VLOOKUP('Форма 1'!$F4982,'Придельники с 2022'!$B$4:$X$28,'Форма 1'!AD$8),"")</f>
        <v>7949837.0019999994</v>
      </c>
      <c r="N4982" s="103" t="str">
        <f>IF(ISBLANK('Форма 1'!$AE4982),"",IF('Форма 1'!$AE4982=1,'Форма 1'!$H4982*VLOOKUP('Форма 1'!$F4982,'Придельники с 2022'!$B$4:$X$28,'Форма 1'!$AE$8,0),IF('Форма 1'!$AE4982=2,'Форма 1'!$H4982*VLOOKUP('Форма 1'!$F4982,'Придельники с 2022'!$B$4:$X$28,13,0),IF('Форма 1'!$AE4982=3,'Форма 1'!$H4982*VLOOKUP('Форма 1'!$F4982,'Придельники с 2022'!$B$4:$X$28,12,0)))))</f>
        <v/>
      </c>
      <c r="O4982" s="103" t="str">
        <f>IF(ISNUMBER('Форма 1'!AF4982),'Форма 1'!$H4982*VLOOKUP('Форма 1'!$F4982,'Придельники с 2022'!$B$4:$X$28,'Форма 1'!AF$8),"")</f>
        <v/>
      </c>
      <c r="P4982" s="87"/>
      <c r="Q4982" s="103" t="str">
        <f>IF(ISNUMBER('Форма 1'!AH4982),'Форма 1'!$H4982*VLOOKUP('Форма 1'!$F4982,'Придельники с 2022'!$B$4:$X$28,'Форма 1'!AH$8),"")</f>
        <v/>
      </c>
      <c r="R4982" s="103" t="str">
        <f>IF(ISNUMBER('Форма 1'!AI4982),'Форма 1'!$H4982*VLOOKUP('Форма 1'!$F4982,'Придельники с 2022'!$B$4:$X$28,'Форма 1'!AI$8),"")</f>
        <v/>
      </c>
      <c r="S4982" s="103" t="str">
        <f>IF(ISNUMBER('Форма 1'!AJ4982),'Форма 1'!$H4982*VLOOKUP('Форма 1'!$F4982,'Придельники с 2022'!$B$4:$X$28,'Форма 1'!AJ$8),"")</f>
        <v/>
      </c>
      <c r="T4982" s="87"/>
    </row>
    <row r="4983" spans="1:20">
      <c r="A4983" s="188">
        <f t="shared" si="329"/>
        <v>2</v>
      </c>
      <c r="B4983" s="189" t="s">
        <v>4780</v>
      </c>
      <c r="C4983" s="99">
        <f t="shared" si="328"/>
        <v>414658.17599999998</v>
      </c>
      <c r="D4983" s="103" t="str">
        <f>IF(ISNUMBER('Форма 1'!U4983),'Форма 1'!$H4983*VLOOKUP('Форма 1'!$F4983,'Придельники с 2022'!$B$4:$X$28,'Форма 1'!U$8),"")</f>
        <v/>
      </c>
      <c r="E4983" s="103" t="str">
        <f>IF(ISNUMBER('Форма 1'!V4983),'Форма 1'!$H4983*VLOOKUP('Форма 1'!$F4983,'Придельники с 2022'!$B$4:$X$28,'Форма 1'!V$8),"")</f>
        <v/>
      </c>
      <c r="F4983" s="103" t="str">
        <f>IF(ISNUMBER('Форма 1'!W4983),'Форма 1'!$H4983*VLOOKUP('Форма 1'!$F4983,'Придельники с 2022'!$B$4:$X$28,'Форма 1'!W$8),"")</f>
        <v/>
      </c>
      <c r="G4983" s="103" t="str">
        <f>IF(ISNUMBER('Форма 1'!X4983),'Форма 1'!$H4983*VLOOKUP('Форма 1'!$F4983,'Придельники с 2022'!$B$4:$X$28,'Форма 1'!X$8),"")</f>
        <v/>
      </c>
      <c r="H4983" s="103" t="str">
        <f>IF(ISNUMBER('Форма 1'!Y4983),'Форма 1'!$H4983*VLOOKUP('Форма 1'!$F4983,'Придельники с 2022'!$B$4:$X$28,'Форма 1'!Y$8),"")</f>
        <v/>
      </c>
      <c r="I4983" s="103">
        <f>IF(ISNUMBER('Форма 1'!Z4983),'Форма 1'!$H4983*VLOOKUP('Форма 1'!$F4983,'Придельники с 2022'!$B$4:$X$28,'Форма 1'!Z$8),"")</f>
        <v>414658.17599999998</v>
      </c>
      <c r="J4983" s="103" t="str">
        <f>IF(ISNUMBER('Форма 1'!AA4983),'Форма 1'!$H4983*VLOOKUP('Форма 1'!$F4983,'Придельники с 2022'!$B$4:$X$28,'Форма 1'!AA$8),"")</f>
        <v/>
      </c>
      <c r="K4983" s="90"/>
      <c r="L4983" s="87"/>
      <c r="M4983" s="103" t="str">
        <f>IF(ISNUMBER('Форма 1'!AD4983),'Форма 1'!$H4983*VLOOKUP('Форма 1'!$F4983,'Придельники с 2022'!$B$4:$X$28,'Форма 1'!AD$8),"")</f>
        <v/>
      </c>
      <c r="N4983" s="103" t="str">
        <f>IF(ISBLANK('Форма 1'!$AE4983),"",IF('Форма 1'!$AE4983=1,'Форма 1'!$H4983*VLOOKUP('Форма 1'!$F4983,'Придельники с 2022'!$B$4:$X$28,'Форма 1'!$AE$8,0),IF('Форма 1'!$AE4983=2,'Форма 1'!$H4983*VLOOKUP('Форма 1'!$F4983,'Придельники с 2022'!$B$4:$X$28,13,0),IF('Форма 1'!$AE4983=3,'Форма 1'!$H4983*VLOOKUP('Форма 1'!$F4983,'Придельники с 2022'!$B$4:$X$28,12,0)))))</f>
        <v/>
      </c>
      <c r="O4983" s="103" t="str">
        <f>IF(ISNUMBER('Форма 1'!AF4983),'Форма 1'!$H4983*VLOOKUP('Форма 1'!$F4983,'Придельники с 2022'!$B$4:$X$28,'Форма 1'!AF$8),"")</f>
        <v/>
      </c>
      <c r="P4983" s="87"/>
      <c r="Q4983" s="103" t="str">
        <f>IF(ISNUMBER('Форма 1'!AH4983),'Форма 1'!$H4983*VLOOKUP('Форма 1'!$F4983,'Придельники с 2022'!$B$4:$X$28,'Форма 1'!AH$8),"")</f>
        <v/>
      </c>
      <c r="R4983" s="103" t="str">
        <f>IF(ISNUMBER('Форма 1'!AI4983),'Форма 1'!$H4983*VLOOKUP('Форма 1'!$F4983,'Придельники с 2022'!$B$4:$X$28,'Форма 1'!AI$8),"")</f>
        <v/>
      </c>
      <c r="S4983" s="103" t="str">
        <f>IF(ISNUMBER('Форма 1'!AJ4983),'Форма 1'!$H4983*VLOOKUP('Форма 1'!$F4983,'Придельники с 2022'!$B$4:$X$28,'Форма 1'!AJ$8),"")</f>
        <v/>
      </c>
      <c r="T4983" s="87"/>
    </row>
    <row r="4984" spans="1:20">
      <c r="A4984" s="188">
        <f t="shared" si="329"/>
        <v>3</v>
      </c>
      <c r="B4984" s="189" t="s">
        <v>4781</v>
      </c>
      <c r="C4984" s="99">
        <f t="shared" si="328"/>
        <v>202808.408</v>
      </c>
      <c r="D4984" s="103" t="str">
        <f>IF(ISNUMBER('Форма 1'!U4984),'Форма 1'!$H4984*VLOOKUP('Форма 1'!$F4984,'Придельники с 2022'!$B$4:$X$28,'Форма 1'!U$8),"")</f>
        <v/>
      </c>
      <c r="E4984" s="103" t="str">
        <f>IF(ISNUMBER('Форма 1'!V4984),'Форма 1'!$H4984*VLOOKUP('Форма 1'!$F4984,'Придельники с 2022'!$B$4:$X$28,'Форма 1'!V$8),"")</f>
        <v/>
      </c>
      <c r="F4984" s="103" t="str">
        <f>IF(ISNUMBER('Форма 1'!W4984),'Форма 1'!$H4984*VLOOKUP('Форма 1'!$F4984,'Придельники с 2022'!$B$4:$X$28,'Форма 1'!W$8),"")</f>
        <v/>
      </c>
      <c r="G4984" s="103">
        <f>IF(ISNUMBER('Форма 1'!X4984),'Форма 1'!$H4984*VLOOKUP('Форма 1'!$F4984,'Придельники с 2022'!$B$4:$X$28,'Форма 1'!X$8),"")</f>
        <v>202808.408</v>
      </c>
      <c r="H4984" s="103" t="str">
        <f>IF(ISNUMBER('Форма 1'!Y4984),'Форма 1'!$H4984*VLOOKUP('Форма 1'!$F4984,'Придельники с 2022'!$B$4:$X$28,'Форма 1'!Y$8),"")</f>
        <v/>
      </c>
      <c r="I4984" s="103" t="str">
        <f>IF(ISNUMBER('Форма 1'!Z4984),'Форма 1'!$H4984*VLOOKUP('Форма 1'!$F4984,'Придельники с 2022'!$B$4:$X$28,'Форма 1'!Z$8),"")</f>
        <v/>
      </c>
      <c r="J4984" s="103" t="str">
        <f>IF(ISNUMBER('Форма 1'!AA4984),'Форма 1'!$H4984*VLOOKUP('Форма 1'!$F4984,'Придельники с 2022'!$B$4:$X$28,'Форма 1'!AA$8),"")</f>
        <v/>
      </c>
      <c r="K4984" s="90"/>
      <c r="L4984" s="87"/>
      <c r="M4984" s="103" t="str">
        <f>IF(ISNUMBER('Форма 1'!AD4984),'Форма 1'!$H4984*VLOOKUP('Форма 1'!$F4984,'Придельники с 2022'!$B$4:$X$28,'Форма 1'!AD$8),"")</f>
        <v/>
      </c>
      <c r="N4984" s="103" t="str">
        <f>IF(ISBLANK('Форма 1'!$AE4984),"",IF('Форма 1'!$AE4984=1,'Форма 1'!$H4984*VLOOKUP('Форма 1'!$F4984,'Придельники с 2022'!$B$4:$X$28,'Форма 1'!$AE$8,0),IF('Форма 1'!$AE4984=2,'Форма 1'!$H4984*VLOOKUP('Форма 1'!$F4984,'Придельники с 2022'!$B$4:$X$28,13,0),IF('Форма 1'!$AE4984=3,'Форма 1'!$H4984*VLOOKUP('Форма 1'!$F4984,'Придельники с 2022'!$B$4:$X$28,12,0)))))</f>
        <v/>
      </c>
      <c r="O4984" s="103" t="str">
        <f>IF(ISNUMBER('Форма 1'!AF4984),'Форма 1'!$H4984*VLOOKUP('Форма 1'!$F4984,'Придельники с 2022'!$B$4:$X$28,'Форма 1'!AF$8),"")</f>
        <v/>
      </c>
      <c r="P4984" s="87"/>
      <c r="Q4984" s="103" t="str">
        <f>IF(ISNUMBER('Форма 1'!AH4984),'Форма 1'!$H4984*VLOOKUP('Форма 1'!$F4984,'Придельники с 2022'!$B$4:$X$28,'Форма 1'!AH$8),"")</f>
        <v/>
      </c>
      <c r="R4984" s="103" t="str">
        <f>IF(ISNUMBER('Форма 1'!AI4984),'Форма 1'!$H4984*VLOOKUP('Форма 1'!$F4984,'Придельники с 2022'!$B$4:$X$28,'Форма 1'!AI$8),"")</f>
        <v/>
      </c>
      <c r="S4984" s="103" t="str">
        <f>IF(ISNUMBER('Форма 1'!AJ4984),'Форма 1'!$H4984*VLOOKUP('Форма 1'!$F4984,'Придельники с 2022'!$B$4:$X$28,'Форма 1'!AJ$8),"")</f>
        <v/>
      </c>
      <c r="T4984" s="87"/>
    </row>
    <row r="4985" spans="1:20">
      <c r="A4985" s="188">
        <f t="shared" si="329"/>
        <v>4</v>
      </c>
      <c r="B4985" s="189" t="s">
        <v>4782</v>
      </c>
      <c r="C4985" s="99">
        <f t="shared" si="328"/>
        <v>1374215.8489999999</v>
      </c>
      <c r="D4985" s="103" t="str">
        <f>IF(ISNUMBER('Форма 1'!U4985),'Форма 1'!$H4985*VLOOKUP('Форма 1'!$F4985,'Придельники с 2022'!$B$4:$X$28,'Форма 1'!U$8),"")</f>
        <v/>
      </c>
      <c r="E4985" s="103" t="str">
        <f>IF(ISNUMBER('Форма 1'!V4985),'Форма 1'!$H4985*VLOOKUP('Форма 1'!$F4985,'Придельники с 2022'!$B$4:$X$28,'Форма 1'!V$8),"")</f>
        <v/>
      </c>
      <c r="F4985" s="103" t="str">
        <f>IF(ISNUMBER('Форма 1'!W4985),'Форма 1'!$H4985*VLOOKUP('Форма 1'!$F4985,'Придельники с 2022'!$B$4:$X$28,'Форма 1'!W$8),"")</f>
        <v/>
      </c>
      <c r="G4985" s="103">
        <f>IF(ISNUMBER('Форма 1'!X4985),'Форма 1'!$H4985*VLOOKUP('Форма 1'!$F4985,'Придельники с 2022'!$B$4:$X$28,'Форма 1'!X$8),"")</f>
        <v>170278.967</v>
      </c>
      <c r="H4985" s="103" t="str">
        <f>IF(ISNUMBER('Форма 1'!Y4985),'Форма 1'!$H4985*VLOOKUP('Форма 1'!$F4985,'Придельники с 2022'!$B$4:$X$28,'Форма 1'!Y$8),"")</f>
        <v/>
      </c>
      <c r="I4985" s="103" t="str">
        <f>IF(ISNUMBER('Форма 1'!Z4985),'Форма 1'!$H4985*VLOOKUP('Форма 1'!$F4985,'Придельники с 2022'!$B$4:$X$28,'Форма 1'!Z$8),"")</f>
        <v/>
      </c>
      <c r="J4985" s="103" t="str">
        <f>IF(ISNUMBER('Форма 1'!AA4985),'Форма 1'!$H4985*VLOOKUP('Форма 1'!$F4985,'Придельники с 2022'!$B$4:$X$28,'Форма 1'!AA$8),"")</f>
        <v/>
      </c>
      <c r="K4985" s="90"/>
      <c r="L4985" s="87"/>
      <c r="M4985" s="103" t="str">
        <f>IF(ISNUMBER('Форма 1'!AD4985),'Форма 1'!$H4985*VLOOKUP('Форма 1'!$F4985,'Придельники с 2022'!$B$4:$X$28,'Форма 1'!AD$8),"")</f>
        <v/>
      </c>
      <c r="N4985" s="103" t="str">
        <f>IF(ISBLANK('Форма 1'!$AE4985),"",IF('Форма 1'!$AE4985=1,'Форма 1'!$H4985*VLOOKUP('Форма 1'!$F4985,'Придельники с 2022'!$B$4:$X$28,'Форма 1'!$AE$8,0),IF('Форма 1'!$AE4985=2,'Форма 1'!$H4985*VLOOKUP('Форма 1'!$F4985,'Придельники с 2022'!$B$4:$X$28,13,0),IF('Форма 1'!$AE4985=3,'Форма 1'!$H4985*VLOOKUP('Форма 1'!$F4985,'Придельники с 2022'!$B$4:$X$28,12,0)))))</f>
        <v/>
      </c>
      <c r="O4985" s="103" t="str">
        <f>IF(ISNUMBER('Форма 1'!AF4985),'Форма 1'!$H4985*VLOOKUP('Форма 1'!$F4985,'Придельники с 2022'!$B$4:$X$28,'Форма 1'!AF$8),"")</f>
        <v/>
      </c>
      <c r="P4985" s="87"/>
      <c r="Q4985" s="103">
        <f>IF(ISNUMBER('Форма 1'!AH4985),'Форма 1'!$H4985*VLOOKUP('Форма 1'!$F4985,'Придельники с 2022'!$B$4:$X$28,'Форма 1'!AH$8),"")</f>
        <v>1203936.882</v>
      </c>
      <c r="R4985" s="103" t="str">
        <f>IF(ISNUMBER('Форма 1'!AI4985),'Форма 1'!$H4985*VLOOKUP('Форма 1'!$F4985,'Придельники с 2022'!$B$4:$X$28,'Форма 1'!AI$8),"")</f>
        <v/>
      </c>
      <c r="S4985" s="103" t="str">
        <f>IF(ISNUMBER('Форма 1'!AJ4985),'Форма 1'!$H4985*VLOOKUP('Форма 1'!$F4985,'Придельники с 2022'!$B$4:$X$28,'Форма 1'!AJ$8),"")</f>
        <v/>
      </c>
      <c r="T4985" s="87"/>
    </row>
    <row r="4986" spans="1:20">
      <c r="A4986" s="188">
        <f t="shared" si="329"/>
        <v>5</v>
      </c>
      <c r="B4986" s="189" t="s">
        <v>4783</v>
      </c>
      <c r="C4986" s="99">
        <f t="shared" si="328"/>
        <v>1217293.182</v>
      </c>
      <c r="D4986" s="103" t="str">
        <f>IF(ISNUMBER('Форма 1'!U4986),'Форма 1'!$H4986*VLOOKUP('Форма 1'!$F4986,'Придельники с 2022'!$B$4:$X$28,'Форма 1'!U$8),"")</f>
        <v/>
      </c>
      <c r="E4986" s="103" t="str">
        <f>IF(ISNUMBER('Форма 1'!V4986),'Форма 1'!$H4986*VLOOKUP('Форма 1'!$F4986,'Придельники с 2022'!$B$4:$X$28,'Форма 1'!V$8),"")</f>
        <v/>
      </c>
      <c r="F4986" s="103" t="str">
        <f>IF(ISNUMBER('Форма 1'!W4986),'Форма 1'!$H4986*VLOOKUP('Форма 1'!$F4986,'Придельники с 2022'!$B$4:$X$28,'Форма 1'!W$8),"")</f>
        <v/>
      </c>
      <c r="G4986" s="103" t="str">
        <f>IF(ISNUMBER('Форма 1'!X4986),'Форма 1'!$H4986*VLOOKUP('Форма 1'!$F4986,'Придельники с 2022'!$B$4:$X$28,'Форма 1'!X$8),"")</f>
        <v/>
      </c>
      <c r="H4986" s="103" t="str">
        <f>IF(ISNUMBER('Форма 1'!Y4986),'Форма 1'!$H4986*VLOOKUP('Форма 1'!$F4986,'Придельники с 2022'!$B$4:$X$28,'Форма 1'!Y$8),"")</f>
        <v/>
      </c>
      <c r="I4986" s="103" t="str">
        <f>IF(ISNUMBER('Форма 1'!Z4986),'Форма 1'!$H4986*VLOOKUP('Форма 1'!$F4986,'Придельники с 2022'!$B$4:$X$28,'Форма 1'!Z$8),"")</f>
        <v/>
      </c>
      <c r="J4986" s="103" t="str">
        <f>IF(ISNUMBER('Форма 1'!AA4986),'Форма 1'!$H4986*VLOOKUP('Форма 1'!$F4986,'Придельники с 2022'!$B$4:$X$28,'Форма 1'!AA$8),"")</f>
        <v/>
      </c>
      <c r="K4986" s="90"/>
      <c r="L4986" s="87"/>
      <c r="M4986" s="103" t="str">
        <f>IF(ISNUMBER('Форма 1'!AD4986),'Форма 1'!$H4986*VLOOKUP('Форма 1'!$F4986,'Придельники с 2022'!$B$4:$X$28,'Форма 1'!AD$8),"")</f>
        <v/>
      </c>
      <c r="N4986" s="103" t="str">
        <f>IF(ISBLANK('Форма 1'!$AE4986),"",IF('Форма 1'!$AE4986=1,'Форма 1'!$H4986*VLOOKUP('Форма 1'!$F4986,'Придельники с 2022'!$B$4:$X$28,'Форма 1'!$AE$8,0),IF('Форма 1'!$AE4986=2,'Форма 1'!$H4986*VLOOKUP('Форма 1'!$F4986,'Придельники с 2022'!$B$4:$X$28,13,0),IF('Форма 1'!$AE4986=3,'Форма 1'!$H4986*VLOOKUP('Форма 1'!$F4986,'Придельники с 2022'!$B$4:$X$28,12,0)))))</f>
        <v/>
      </c>
      <c r="O4986" s="103" t="str">
        <f>IF(ISNUMBER('Форма 1'!AF4986),'Форма 1'!$H4986*VLOOKUP('Форма 1'!$F4986,'Придельники с 2022'!$B$4:$X$28,'Форма 1'!AF$8),"")</f>
        <v/>
      </c>
      <c r="P4986" s="87"/>
      <c r="Q4986" s="103">
        <f>IF(ISNUMBER('Форма 1'!AH4986),'Форма 1'!$H4986*VLOOKUP('Форма 1'!$F4986,'Придельники с 2022'!$B$4:$X$28,'Форма 1'!AH$8),"")</f>
        <v>1217293.182</v>
      </c>
      <c r="R4986" s="103" t="str">
        <f>IF(ISNUMBER('Форма 1'!AI4986),'Форма 1'!$H4986*VLOOKUP('Форма 1'!$F4986,'Придельники с 2022'!$B$4:$X$28,'Форма 1'!AI$8),"")</f>
        <v/>
      </c>
      <c r="S4986" s="103" t="str">
        <f>IF(ISNUMBER('Форма 1'!AJ4986),'Форма 1'!$H4986*VLOOKUP('Форма 1'!$F4986,'Придельники с 2022'!$B$4:$X$28,'Форма 1'!AJ$8),"")</f>
        <v/>
      </c>
      <c r="T4986" s="87"/>
    </row>
    <row r="4987" spans="1:20">
      <c r="A4987" s="188">
        <f t="shared" si="329"/>
        <v>6</v>
      </c>
      <c r="B4987" s="189" t="s">
        <v>4784</v>
      </c>
      <c r="C4987" s="99">
        <f t="shared" si="328"/>
        <v>1362019.5690000001</v>
      </c>
      <c r="D4987" s="103" t="str">
        <f>IF(ISNUMBER('Форма 1'!U4987),'Форма 1'!$H4987*VLOOKUP('Форма 1'!$F4987,'Придельники с 2022'!$B$4:$X$28,'Форма 1'!U$8),"")</f>
        <v/>
      </c>
      <c r="E4987" s="103" t="str">
        <f>IF(ISNUMBER('Форма 1'!V4987),'Форма 1'!$H4987*VLOOKUP('Форма 1'!$F4987,'Придельники с 2022'!$B$4:$X$28,'Форма 1'!V$8),"")</f>
        <v/>
      </c>
      <c r="F4987" s="103" t="str">
        <f>IF(ISNUMBER('Форма 1'!W4987),'Форма 1'!$H4987*VLOOKUP('Форма 1'!$F4987,'Придельники с 2022'!$B$4:$X$28,'Форма 1'!W$8),"")</f>
        <v/>
      </c>
      <c r="G4987" s="103">
        <f>IF(ISNUMBER('Форма 1'!X4987),'Форма 1'!$H4987*VLOOKUP('Форма 1'!$F4987,'Придельники с 2022'!$B$4:$X$28,'Форма 1'!X$8),"")</f>
        <v>168767.72699999998</v>
      </c>
      <c r="H4987" s="103" t="str">
        <f>IF(ISNUMBER('Форма 1'!Y4987),'Форма 1'!$H4987*VLOOKUP('Форма 1'!$F4987,'Придельники с 2022'!$B$4:$X$28,'Форма 1'!Y$8),"")</f>
        <v/>
      </c>
      <c r="I4987" s="103" t="str">
        <f>IF(ISNUMBER('Форма 1'!Z4987),'Форма 1'!$H4987*VLOOKUP('Форма 1'!$F4987,'Придельники с 2022'!$B$4:$X$28,'Форма 1'!Z$8),"")</f>
        <v/>
      </c>
      <c r="J4987" s="103" t="str">
        <f>IF(ISNUMBER('Форма 1'!AA4987),'Форма 1'!$H4987*VLOOKUP('Форма 1'!$F4987,'Придельники с 2022'!$B$4:$X$28,'Форма 1'!AA$8),"")</f>
        <v/>
      </c>
      <c r="K4987" s="90"/>
      <c r="L4987" s="87"/>
      <c r="M4987" s="103" t="str">
        <f>IF(ISNUMBER('Форма 1'!AD4987),'Форма 1'!$H4987*VLOOKUP('Форма 1'!$F4987,'Придельники с 2022'!$B$4:$X$28,'Форма 1'!AD$8),"")</f>
        <v/>
      </c>
      <c r="N4987" s="103" t="str">
        <f>IF(ISBLANK('Форма 1'!$AE4987),"",IF('Форма 1'!$AE4987=1,'Форма 1'!$H4987*VLOOKUP('Форма 1'!$F4987,'Придельники с 2022'!$B$4:$X$28,'Форма 1'!$AE$8,0),IF('Форма 1'!$AE4987=2,'Форма 1'!$H4987*VLOOKUP('Форма 1'!$F4987,'Придельники с 2022'!$B$4:$X$28,13,0),IF('Форма 1'!$AE4987=3,'Форма 1'!$H4987*VLOOKUP('Форма 1'!$F4987,'Придельники с 2022'!$B$4:$X$28,12,0)))))</f>
        <v/>
      </c>
      <c r="O4987" s="103" t="str">
        <f>IF(ISNUMBER('Форма 1'!AF4987),'Форма 1'!$H4987*VLOOKUP('Форма 1'!$F4987,'Придельники с 2022'!$B$4:$X$28,'Форма 1'!AF$8),"")</f>
        <v/>
      </c>
      <c r="P4987" s="87"/>
      <c r="Q4987" s="103">
        <f>IF(ISNUMBER('Форма 1'!AH4987),'Форма 1'!$H4987*VLOOKUP('Форма 1'!$F4987,'Придельники с 2022'!$B$4:$X$28,'Форма 1'!AH$8),"")</f>
        <v>1193251.8420000002</v>
      </c>
      <c r="R4987" s="103" t="str">
        <f>IF(ISNUMBER('Форма 1'!AI4987),'Форма 1'!$H4987*VLOOKUP('Форма 1'!$F4987,'Придельники с 2022'!$B$4:$X$28,'Форма 1'!AI$8),"")</f>
        <v/>
      </c>
      <c r="S4987" s="103" t="str">
        <f>IF(ISNUMBER('Форма 1'!AJ4987),'Форма 1'!$H4987*VLOOKUP('Форма 1'!$F4987,'Придельники с 2022'!$B$4:$X$28,'Форма 1'!AJ$8),"")</f>
        <v/>
      </c>
      <c r="T4987" s="87"/>
    </row>
    <row r="4988" spans="1:20">
      <c r="A4988" s="188">
        <f t="shared" si="329"/>
        <v>7</v>
      </c>
      <c r="B4988" s="189" t="s">
        <v>4785</v>
      </c>
      <c r="C4988" s="99">
        <f t="shared" si="328"/>
        <v>2566549.3800000004</v>
      </c>
      <c r="D4988" s="103" t="str">
        <f>IF(ISNUMBER('Форма 1'!U4988),'Форма 1'!$H4988*VLOOKUP('Форма 1'!$F4988,'Придельники с 2022'!$B$4:$X$28,'Форма 1'!U$8),"")</f>
        <v/>
      </c>
      <c r="E4988" s="103" t="str">
        <f>IF(ISNUMBER('Форма 1'!V4988),'Форма 1'!$H4988*VLOOKUP('Форма 1'!$F4988,'Придельники с 2022'!$B$4:$X$28,'Форма 1'!V$8),"")</f>
        <v/>
      </c>
      <c r="F4988" s="103" t="str">
        <f>IF(ISNUMBER('Форма 1'!W4988),'Форма 1'!$H4988*VLOOKUP('Форма 1'!$F4988,'Придельники с 2022'!$B$4:$X$28,'Форма 1'!W$8),"")</f>
        <v/>
      </c>
      <c r="G4988" s="103" t="str">
        <f>IF(ISNUMBER('Форма 1'!X4988),'Форма 1'!$H4988*VLOOKUP('Форма 1'!$F4988,'Придельники с 2022'!$B$4:$X$28,'Форма 1'!X$8),"")</f>
        <v/>
      </c>
      <c r="H4988" s="103" t="str">
        <f>IF(ISNUMBER('Форма 1'!Y4988),'Форма 1'!$H4988*VLOOKUP('Форма 1'!$F4988,'Придельники с 2022'!$B$4:$X$28,'Форма 1'!Y$8),"")</f>
        <v/>
      </c>
      <c r="I4988" s="103" t="str">
        <f>IF(ISNUMBER('Форма 1'!Z4988),'Форма 1'!$H4988*VLOOKUP('Форма 1'!$F4988,'Придельники с 2022'!$B$4:$X$28,'Форма 1'!Z$8),"")</f>
        <v/>
      </c>
      <c r="J4988" s="103" t="str">
        <f>IF(ISNUMBER('Форма 1'!AA4988),'Форма 1'!$H4988*VLOOKUP('Форма 1'!$F4988,'Придельники с 2022'!$B$4:$X$28,'Форма 1'!AA$8),"")</f>
        <v/>
      </c>
      <c r="K4988" s="90"/>
      <c r="L4988" s="87"/>
      <c r="M4988" s="103" t="str">
        <f>IF(ISNUMBER('Форма 1'!AD4988),'Форма 1'!$H4988*VLOOKUP('Форма 1'!$F4988,'Придельники с 2022'!$B$4:$X$28,'Форма 1'!AD$8),"")</f>
        <v/>
      </c>
      <c r="N4988" s="103" t="str">
        <f>IF(ISBLANK('Форма 1'!$AE4988),"",IF('Форма 1'!$AE4988=1,'Форма 1'!$H4988*VLOOKUP('Форма 1'!$F4988,'Придельники с 2022'!$B$4:$X$28,'Форма 1'!$AE$8,0),IF('Форма 1'!$AE4988=2,'Форма 1'!$H4988*VLOOKUP('Форма 1'!$F4988,'Придельники с 2022'!$B$4:$X$28,13,0),IF('Форма 1'!$AE4988=3,'Форма 1'!$H4988*VLOOKUP('Форма 1'!$F4988,'Придельники с 2022'!$B$4:$X$28,12,0)))))</f>
        <v/>
      </c>
      <c r="O4988" s="103">
        <f>IF(ISNUMBER('Форма 1'!AF4988),'Форма 1'!$H4988*VLOOKUP('Форма 1'!$F4988,'Придельники с 2022'!$B$4:$X$28,'Форма 1'!AF$8),"")</f>
        <v>839312.66399999999</v>
      </c>
      <c r="P4988" s="87"/>
      <c r="Q4988" s="103">
        <f>IF(ISNUMBER('Форма 1'!AH4988),'Форма 1'!$H4988*VLOOKUP('Форма 1'!$F4988,'Придельники с 2022'!$B$4:$X$28,'Форма 1'!AH$8),"")</f>
        <v>1727236.7160000002</v>
      </c>
      <c r="R4988" s="103" t="str">
        <f>IF(ISNUMBER('Форма 1'!AI4988),'Форма 1'!$H4988*VLOOKUP('Форма 1'!$F4988,'Придельники с 2022'!$B$4:$X$28,'Форма 1'!AI$8),"")</f>
        <v/>
      </c>
      <c r="S4988" s="103" t="str">
        <f>IF(ISNUMBER('Форма 1'!AJ4988),'Форма 1'!$H4988*VLOOKUP('Форма 1'!$F4988,'Придельники с 2022'!$B$4:$X$28,'Форма 1'!AJ$8),"")</f>
        <v/>
      </c>
      <c r="T4988" s="87"/>
    </row>
    <row r="4989" spans="1:20">
      <c r="A4989" s="188">
        <f t="shared" si="329"/>
        <v>8</v>
      </c>
      <c r="B4989" s="195" t="s">
        <v>4786</v>
      </c>
      <c r="C4989" s="99">
        <f t="shared" si="328"/>
        <v>11381.805</v>
      </c>
      <c r="D4989" s="103" t="str">
        <f>IF(ISNUMBER('Форма 1'!U4989),'Форма 1'!$H4989*VLOOKUP('Форма 1'!$F4989,'Придельники с 2022'!$B$4:$X$28,'Форма 1'!U$8),"")</f>
        <v/>
      </c>
      <c r="E4989" s="103" t="str">
        <f>IF(ISNUMBER('Форма 1'!V4989),'Форма 1'!$H4989*VLOOKUP('Форма 1'!$F4989,'Придельники с 2022'!$B$4:$X$28,'Форма 1'!V$8),"")</f>
        <v/>
      </c>
      <c r="F4989" s="103" t="str">
        <f>IF(ISNUMBER('Форма 1'!W4989),'Форма 1'!$H4989*VLOOKUP('Форма 1'!$F4989,'Придельники с 2022'!$B$4:$X$28,'Форма 1'!W$8),"")</f>
        <v/>
      </c>
      <c r="G4989" s="103" t="str">
        <f>IF(ISNUMBER('Форма 1'!X4989),'Форма 1'!$H4989*VLOOKUP('Форма 1'!$F4989,'Придельники с 2022'!$B$4:$X$28,'Форма 1'!X$8),"")</f>
        <v/>
      </c>
      <c r="H4989" s="103" t="str">
        <f>IF(ISNUMBER('Форма 1'!Y4989),'Форма 1'!$H4989*VLOOKUP('Форма 1'!$F4989,'Придельники с 2022'!$B$4:$X$28,'Форма 1'!Y$8),"")</f>
        <v/>
      </c>
      <c r="I4989" s="103" t="str">
        <f>IF(ISNUMBER('Форма 1'!Z4989),'Форма 1'!$H4989*VLOOKUP('Форма 1'!$F4989,'Придельники с 2022'!$B$4:$X$28,'Форма 1'!Z$8),"")</f>
        <v/>
      </c>
      <c r="J4989" s="103" t="str">
        <f>IF(ISNUMBER('Форма 1'!AA4989),'Форма 1'!$H4989*VLOOKUP('Форма 1'!$F4989,'Придельники с 2022'!$B$4:$X$28,'Форма 1'!AA$8),"")</f>
        <v/>
      </c>
      <c r="K4989" s="90"/>
      <c r="L4989" s="87"/>
      <c r="M4989" s="103" t="str">
        <f>IF(ISNUMBER('Форма 1'!AD4989),'Форма 1'!$H4989*VLOOKUP('Форма 1'!$F4989,'Придельники с 2022'!$B$4:$X$28,'Форма 1'!AD$8),"")</f>
        <v/>
      </c>
      <c r="N4989" s="103" t="str">
        <f>IF(ISBLANK('Форма 1'!$AE4989),"",IF('Форма 1'!$AE4989=1,'Форма 1'!$H4989*VLOOKUP('Форма 1'!$F4989,'Придельники с 2022'!$B$4:$X$28,'Форма 1'!$AE$8,0),IF('Форма 1'!$AE4989=2,'Форма 1'!$H4989*VLOOKUP('Форма 1'!$F4989,'Придельники с 2022'!$B$4:$X$28,13,0),IF('Форма 1'!$AE4989=3,'Форма 1'!$H4989*VLOOKUP('Форма 1'!$F4989,'Придельники с 2022'!$B$4:$X$28,12,0)))))</f>
        <v/>
      </c>
      <c r="O4989" s="103" t="str">
        <f>IF(ISNUMBER('Форма 1'!AF4989),'Форма 1'!$H4989*VLOOKUP('Форма 1'!$F4989,'Придельники с 2022'!$B$4:$X$28,'Форма 1'!AF$8),"")</f>
        <v/>
      </c>
      <c r="P4989" s="87"/>
      <c r="Q4989" s="103" t="str">
        <f>IF(ISNUMBER('Форма 1'!AH4989),'Форма 1'!$H4989*VLOOKUP('Форма 1'!$F4989,'Придельники с 2022'!$B$4:$X$28,'Форма 1'!AH$8),"")</f>
        <v/>
      </c>
      <c r="R4989" s="103" t="str">
        <f>IF(ISNUMBER('Форма 1'!AI4989),'Форма 1'!$H4989*VLOOKUP('Форма 1'!$F4989,'Придельники с 2022'!$B$4:$X$28,'Форма 1'!AI$8),"")</f>
        <v/>
      </c>
      <c r="S4989" s="103">
        <f>IF(ISNUMBER('Форма 1'!AJ4989),'Форма 1'!$H4989*VLOOKUP('Форма 1'!$F4989,'Придельники с 2022'!$B$4:$X$28,'Форма 1'!AJ$8),"")</f>
        <v>11381.805</v>
      </c>
      <c r="T4989" s="87"/>
    </row>
    <row r="4990" spans="1:20">
      <c r="A4990" s="188">
        <f t="shared" si="329"/>
        <v>9</v>
      </c>
      <c r="B4990" s="189" t="s">
        <v>4788</v>
      </c>
      <c r="C4990" s="99">
        <f t="shared" si="328"/>
        <v>1763655.1199999999</v>
      </c>
      <c r="D4990" s="103">
        <f>IF(ISNUMBER('Форма 1'!U4990),'Форма 1'!$H4990*VLOOKUP('Форма 1'!$F4990,'Придельники с 2022'!$B$4:$X$28,'Форма 1'!U$8),"")</f>
        <v>479662.56</v>
      </c>
      <c r="E4990" s="103" t="str">
        <f>IF(ISNUMBER('Форма 1'!V4990),'Форма 1'!$H4990*VLOOKUP('Форма 1'!$F4990,'Придельники с 2022'!$B$4:$X$28,'Форма 1'!V$8),"")</f>
        <v/>
      </c>
      <c r="F4990" s="103">
        <f>IF(ISNUMBER('Форма 1'!W4990),'Форма 1'!$H4990*VLOOKUP('Форма 1'!$F4990,'Придельники с 2022'!$B$4:$X$28,'Форма 1'!W$8),"")</f>
        <v>866239.91999999993</v>
      </c>
      <c r="G4990" s="103" t="str">
        <f>IF(ISNUMBER('Форма 1'!X4990),'Форма 1'!$H4990*VLOOKUP('Форма 1'!$F4990,'Придельники с 2022'!$B$4:$X$28,'Форма 1'!X$8),"")</f>
        <v/>
      </c>
      <c r="H4990" s="103" t="str">
        <f>IF(ISNUMBER('Форма 1'!Y4990),'Форма 1'!$H4990*VLOOKUP('Форма 1'!$F4990,'Придельники с 2022'!$B$4:$X$28,'Форма 1'!Y$8),"")</f>
        <v/>
      </c>
      <c r="I4990" s="103">
        <f>IF(ISNUMBER('Форма 1'!Z4990),'Форма 1'!$H4990*VLOOKUP('Форма 1'!$F4990,'Придельники с 2022'!$B$4:$X$28,'Форма 1'!Z$8),"")</f>
        <v>417752.63999999996</v>
      </c>
      <c r="J4990" s="103" t="str">
        <f>IF(ISNUMBER('Форма 1'!AA4990),'Форма 1'!$H4990*VLOOKUP('Форма 1'!$F4990,'Придельники с 2022'!$B$4:$X$28,'Форма 1'!AA$8),"")</f>
        <v/>
      </c>
      <c r="K4990" s="90"/>
      <c r="L4990" s="87"/>
      <c r="M4990" s="103" t="str">
        <f>IF(ISNUMBER('Форма 1'!AD4990),'Форма 1'!$H4990*VLOOKUP('Форма 1'!$F4990,'Придельники с 2022'!$B$4:$X$28,'Форма 1'!AD$8),"")</f>
        <v/>
      </c>
      <c r="N4990" s="103" t="str">
        <f>IF(ISBLANK('Форма 1'!$AE4990),"",IF('Форма 1'!$AE4990=1,'Форма 1'!$H4990*VLOOKUP('Форма 1'!$F4990,'Придельники с 2022'!$B$4:$X$28,'Форма 1'!$AE$8,0),IF('Форма 1'!$AE4990=2,'Форма 1'!$H4990*VLOOKUP('Форма 1'!$F4990,'Придельники с 2022'!$B$4:$X$28,13,0),IF('Форма 1'!$AE4990=3,'Форма 1'!$H4990*VLOOKUP('Форма 1'!$F4990,'Придельники с 2022'!$B$4:$X$28,12,0)))))</f>
        <v/>
      </c>
      <c r="O4990" s="103" t="str">
        <f>IF(ISNUMBER('Форма 1'!AF4990),'Форма 1'!$H4990*VLOOKUP('Форма 1'!$F4990,'Придельники с 2022'!$B$4:$X$28,'Форма 1'!AF$8),"")</f>
        <v/>
      </c>
      <c r="P4990" s="87"/>
      <c r="Q4990" s="103" t="str">
        <f>IF(ISNUMBER('Форма 1'!AH4990),'Форма 1'!$H4990*VLOOKUP('Форма 1'!$F4990,'Придельники с 2022'!$B$4:$X$28,'Форма 1'!AH$8),"")</f>
        <v/>
      </c>
      <c r="R4990" s="103" t="str">
        <f>IF(ISNUMBER('Форма 1'!AI4990),'Форма 1'!$H4990*VLOOKUP('Форма 1'!$F4990,'Придельники с 2022'!$B$4:$X$28,'Форма 1'!AI$8),"")</f>
        <v/>
      </c>
      <c r="S4990" s="103" t="str">
        <f>IF(ISNUMBER('Форма 1'!AJ4990),'Форма 1'!$H4990*VLOOKUP('Форма 1'!$F4990,'Придельники с 2022'!$B$4:$X$28,'Форма 1'!AJ$8),"")</f>
        <v/>
      </c>
      <c r="T4990" s="87"/>
    </row>
    <row r="4991" spans="1:20">
      <c r="A4991" s="188">
        <f t="shared" si="329"/>
        <v>10</v>
      </c>
      <c r="B4991" s="189" t="s">
        <v>4789</v>
      </c>
      <c r="C4991" s="99">
        <f t="shared" si="328"/>
        <v>250110.22</v>
      </c>
      <c r="D4991" s="103" t="str">
        <f>IF(ISNUMBER('Форма 1'!U4991),'Форма 1'!$H4991*VLOOKUP('Форма 1'!$F4991,'Придельники с 2022'!$B$4:$X$28,'Форма 1'!U$8),"")</f>
        <v/>
      </c>
      <c r="E4991" s="103" t="str">
        <f>IF(ISNUMBER('Форма 1'!V4991),'Форма 1'!$H4991*VLOOKUP('Форма 1'!$F4991,'Придельники с 2022'!$B$4:$X$28,'Форма 1'!V$8),"")</f>
        <v/>
      </c>
      <c r="F4991" s="103" t="str">
        <f>IF(ISNUMBER('Форма 1'!W4991),'Форма 1'!$H4991*VLOOKUP('Форма 1'!$F4991,'Придельники с 2022'!$B$4:$X$28,'Форма 1'!W$8),"")</f>
        <v/>
      </c>
      <c r="G4991" s="103">
        <f>IF(ISNUMBER('Форма 1'!X4991),'Форма 1'!$H4991*VLOOKUP('Форма 1'!$F4991,'Придельники с 2022'!$B$4:$X$28,'Форма 1'!X$8),"")</f>
        <v>250110.22</v>
      </c>
      <c r="H4991" s="103" t="str">
        <f>IF(ISNUMBER('Форма 1'!Y4991),'Форма 1'!$H4991*VLOOKUP('Форма 1'!$F4991,'Придельники с 2022'!$B$4:$X$28,'Форма 1'!Y$8),"")</f>
        <v/>
      </c>
      <c r="I4991" s="103" t="str">
        <f>IF(ISNUMBER('Форма 1'!Z4991),'Форма 1'!$H4991*VLOOKUP('Форма 1'!$F4991,'Придельники с 2022'!$B$4:$X$28,'Форма 1'!Z$8),"")</f>
        <v/>
      </c>
      <c r="J4991" s="103" t="str">
        <f>IF(ISNUMBER('Форма 1'!AA4991),'Форма 1'!$H4991*VLOOKUP('Форма 1'!$F4991,'Придельники с 2022'!$B$4:$X$28,'Форма 1'!AA$8),"")</f>
        <v/>
      </c>
      <c r="K4991" s="90"/>
      <c r="L4991" s="87"/>
      <c r="M4991" s="103" t="str">
        <f>IF(ISNUMBER('Форма 1'!AD4991),'Форма 1'!$H4991*VLOOKUP('Форма 1'!$F4991,'Придельники с 2022'!$B$4:$X$28,'Форма 1'!AD$8),"")</f>
        <v/>
      </c>
      <c r="N4991" s="103" t="str">
        <f>IF(ISBLANK('Форма 1'!$AE4991),"",IF('Форма 1'!$AE4991=1,'Форма 1'!$H4991*VLOOKUP('Форма 1'!$F4991,'Придельники с 2022'!$B$4:$X$28,'Форма 1'!$AE$8,0),IF('Форма 1'!$AE4991=2,'Форма 1'!$H4991*VLOOKUP('Форма 1'!$F4991,'Придельники с 2022'!$B$4:$X$28,13,0),IF('Форма 1'!$AE4991=3,'Форма 1'!$H4991*VLOOKUP('Форма 1'!$F4991,'Придельники с 2022'!$B$4:$X$28,12,0)))))</f>
        <v/>
      </c>
      <c r="O4991" s="103" t="str">
        <f>IF(ISNUMBER('Форма 1'!AF4991),'Форма 1'!$H4991*VLOOKUP('Форма 1'!$F4991,'Придельники с 2022'!$B$4:$X$28,'Форма 1'!AF$8),"")</f>
        <v/>
      </c>
      <c r="P4991" s="87"/>
      <c r="Q4991" s="103" t="str">
        <f>IF(ISNUMBER('Форма 1'!AH4991),'Форма 1'!$H4991*VLOOKUP('Форма 1'!$F4991,'Придельники с 2022'!$B$4:$X$28,'Форма 1'!AH$8),"")</f>
        <v/>
      </c>
      <c r="R4991" s="103" t="str">
        <f>IF(ISNUMBER('Форма 1'!AI4991),'Форма 1'!$H4991*VLOOKUP('Форма 1'!$F4991,'Придельники с 2022'!$B$4:$X$28,'Форма 1'!AI$8),"")</f>
        <v/>
      </c>
      <c r="S4991" s="103" t="str">
        <f>IF(ISNUMBER('Форма 1'!AJ4991),'Форма 1'!$H4991*VLOOKUP('Форма 1'!$F4991,'Придельники с 2022'!$B$4:$X$28,'Форма 1'!AJ$8),"")</f>
        <v/>
      </c>
      <c r="T4991" s="87"/>
    </row>
    <row r="4992" spans="1:20">
      <c r="A4992" s="188">
        <f t="shared" si="329"/>
        <v>11</v>
      </c>
      <c r="B4992" s="189" t="s">
        <v>4790</v>
      </c>
      <c r="C4992" s="99">
        <f t="shared" si="328"/>
        <v>12749702.535</v>
      </c>
      <c r="D4992" s="103" t="str">
        <f>IF(ISNUMBER('Форма 1'!U4992),'Форма 1'!$H4992*VLOOKUP('Форма 1'!$F4992,'Придельники с 2022'!$B$4:$X$28,'Форма 1'!U$8),"")</f>
        <v/>
      </c>
      <c r="E4992" s="103" t="str">
        <f>IF(ISNUMBER('Форма 1'!V4992),'Форма 1'!$H4992*VLOOKUP('Форма 1'!$F4992,'Придельники с 2022'!$B$4:$X$28,'Форма 1'!V$8),"")</f>
        <v/>
      </c>
      <c r="F4992" s="103" t="str">
        <f>IF(ISNUMBER('Форма 1'!W4992),'Форма 1'!$H4992*VLOOKUP('Форма 1'!$F4992,'Придельники с 2022'!$B$4:$X$28,'Форма 1'!W$8),"")</f>
        <v/>
      </c>
      <c r="G4992" s="103" t="str">
        <f>IF(ISNUMBER('Форма 1'!X4992),'Форма 1'!$H4992*VLOOKUP('Форма 1'!$F4992,'Придельники с 2022'!$B$4:$X$28,'Форма 1'!X$8),"")</f>
        <v/>
      </c>
      <c r="H4992" s="103" t="str">
        <f>IF(ISNUMBER('Форма 1'!Y4992),'Форма 1'!$H4992*VLOOKUP('Форма 1'!$F4992,'Придельники с 2022'!$B$4:$X$28,'Форма 1'!Y$8),"")</f>
        <v/>
      </c>
      <c r="I4992" s="103" t="str">
        <f>IF(ISNUMBER('Форма 1'!Z4992),'Форма 1'!$H4992*VLOOKUP('Форма 1'!$F4992,'Придельники с 2022'!$B$4:$X$28,'Форма 1'!Z$8),"")</f>
        <v/>
      </c>
      <c r="J4992" s="103" t="str">
        <f>IF(ISNUMBER('Форма 1'!AA4992),'Форма 1'!$H4992*VLOOKUP('Форма 1'!$F4992,'Придельники с 2022'!$B$4:$X$28,'Форма 1'!AA$8),"")</f>
        <v/>
      </c>
      <c r="K4992" s="90"/>
      <c r="L4992" s="87"/>
      <c r="M4992" s="103">
        <f>IF(ISNUMBER('Форма 1'!AD4992),'Форма 1'!$H4992*VLOOKUP('Форма 1'!$F4992,'Придельники с 2022'!$B$4:$X$28,'Форма 1'!AD$8),"")</f>
        <v>11225154.555</v>
      </c>
      <c r="N4992" s="103" t="str">
        <f>IF(ISBLANK('Форма 1'!$AE4992),"",IF('Форма 1'!$AE4992=1,'Форма 1'!$H4992*VLOOKUP('Форма 1'!$F4992,'Придельники с 2022'!$B$4:$X$28,'Форма 1'!$AE$8,0),IF('Форма 1'!$AE4992=2,'Форма 1'!$H4992*VLOOKUP('Форма 1'!$F4992,'Придельники с 2022'!$B$4:$X$28,13,0),IF('Форма 1'!$AE4992=3,'Форма 1'!$H4992*VLOOKUP('Форма 1'!$F4992,'Придельники с 2022'!$B$4:$X$28,12,0)))))</f>
        <v/>
      </c>
      <c r="O4992" s="103">
        <f>IF(ISNUMBER('Форма 1'!AF4992),'Форма 1'!$H4992*VLOOKUP('Форма 1'!$F4992,'Придельники с 2022'!$B$4:$X$28,'Форма 1'!AF$8),"")</f>
        <v>1524547.98</v>
      </c>
      <c r="P4992" s="87"/>
      <c r="Q4992" s="103" t="str">
        <f>IF(ISNUMBER('Форма 1'!AH4992),'Форма 1'!$H4992*VLOOKUP('Форма 1'!$F4992,'Придельники с 2022'!$B$4:$X$28,'Форма 1'!AH$8),"")</f>
        <v/>
      </c>
      <c r="R4992" s="103" t="str">
        <f>IF(ISNUMBER('Форма 1'!AI4992),'Форма 1'!$H4992*VLOOKUP('Форма 1'!$F4992,'Придельники с 2022'!$B$4:$X$28,'Форма 1'!AI$8),"")</f>
        <v/>
      </c>
      <c r="S4992" s="103" t="str">
        <f>IF(ISNUMBER('Форма 1'!AJ4992),'Форма 1'!$H4992*VLOOKUP('Форма 1'!$F4992,'Придельники с 2022'!$B$4:$X$28,'Форма 1'!AJ$8),"")</f>
        <v/>
      </c>
      <c r="T4992" s="87"/>
    </row>
    <row r="4993" spans="1:20">
      <c r="A4993" s="188">
        <f t="shared" si="329"/>
        <v>12</v>
      </c>
      <c r="B4993" s="189" t="s">
        <v>4791</v>
      </c>
      <c r="C4993" s="99">
        <f t="shared" si="328"/>
        <v>15544139.096000001</v>
      </c>
      <c r="D4993" s="103" t="str">
        <f>IF(ISNUMBER('Форма 1'!U4993),'Форма 1'!$H4993*VLOOKUP('Форма 1'!$F4993,'Придельники с 2022'!$B$4:$X$28,'Форма 1'!U$8),"")</f>
        <v/>
      </c>
      <c r="E4993" s="103" t="str">
        <f>IF(ISNUMBER('Форма 1'!V4993),'Форма 1'!$H4993*VLOOKUP('Форма 1'!$F4993,'Придельники с 2022'!$B$4:$X$28,'Форма 1'!V$8),"")</f>
        <v/>
      </c>
      <c r="F4993" s="103" t="str">
        <f>IF(ISNUMBER('Форма 1'!W4993),'Форма 1'!$H4993*VLOOKUP('Форма 1'!$F4993,'Придельники с 2022'!$B$4:$X$28,'Форма 1'!W$8),"")</f>
        <v/>
      </c>
      <c r="G4993" s="103" t="str">
        <f>IF(ISNUMBER('Форма 1'!X4993),'Форма 1'!$H4993*VLOOKUP('Форма 1'!$F4993,'Придельники с 2022'!$B$4:$X$28,'Форма 1'!X$8),"")</f>
        <v/>
      </c>
      <c r="H4993" s="103" t="str">
        <f>IF(ISNUMBER('Форма 1'!Y4993),'Форма 1'!$H4993*VLOOKUP('Форма 1'!$F4993,'Придельники с 2022'!$B$4:$X$28,'Форма 1'!Y$8),"")</f>
        <v/>
      </c>
      <c r="I4993" s="103" t="str">
        <f>IF(ISNUMBER('Форма 1'!Z4993),'Форма 1'!$H4993*VLOOKUP('Форма 1'!$F4993,'Придельники с 2022'!$B$4:$X$28,'Форма 1'!Z$8),"")</f>
        <v/>
      </c>
      <c r="J4993" s="103" t="str">
        <f>IF(ISNUMBER('Форма 1'!AA4993),'Форма 1'!$H4993*VLOOKUP('Форма 1'!$F4993,'Придельники с 2022'!$B$4:$X$28,'Форма 1'!AA$8),"")</f>
        <v/>
      </c>
      <c r="K4993" s="90"/>
      <c r="L4993" s="87"/>
      <c r="M4993" s="103">
        <f>IF(ISNUMBER('Форма 1'!AD4993),'Форма 1'!$H4993*VLOOKUP('Форма 1'!$F4993,'Придельники с 2022'!$B$4:$X$28,'Форма 1'!AD$8),"")</f>
        <v>15544139.096000001</v>
      </c>
      <c r="N4993" s="103" t="str">
        <f>IF(ISBLANK('Форма 1'!$AE4993),"",IF('Форма 1'!$AE4993=1,'Форма 1'!$H4993*VLOOKUP('Форма 1'!$F4993,'Придельники с 2022'!$B$4:$X$28,'Форма 1'!$AE$8,0),IF('Форма 1'!$AE4993=2,'Форма 1'!$H4993*VLOOKUP('Форма 1'!$F4993,'Придельники с 2022'!$B$4:$X$28,13,0),IF('Форма 1'!$AE4993=3,'Форма 1'!$H4993*VLOOKUP('Форма 1'!$F4993,'Придельники с 2022'!$B$4:$X$28,12,0)))))</f>
        <v/>
      </c>
      <c r="O4993" s="103" t="str">
        <f>IF(ISNUMBER('Форма 1'!AF4993),'Форма 1'!$H4993*VLOOKUP('Форма 1'!$F4993,'Придельники с 2022'!$B$4:$X$28,'Форма 1'!AF$8),"")</f>
        <v/>
      </c>
      <c r="P4993" s="87"/>
      <c r="Q4993" s="103" t="str">
        <f>IF(ISNUMBER('Форма 1'!AH4993),'Форма 1'!$H4993*VLOOKUP('Форма 1'!$F4993,'Придельники с 2022'!$B$4:$X$28,'Форма 1'!AH$8),"")</f>
        <v/>
      </c>
      <c r="R4993" s="103" t="str">
        <f>IF(ISNUMBER('Форма 1'!AI4993),'Форма 1'!$H4993*VLOOKUP('Форма 1'!$F4993,'Придельники с 2022'!$B$4:$X$28,'Форма 1'!AI$8),"")</f>
        <v/>
      </c>
      <c r="S4993" s="103" t="str">
        <f>IF(ISNUMBER('Форма 1'!AJ4993),'Форма 1'!$H4993*VLOOKUP('Форма 1'!$F4993,'Придельники с 2022'!$B$4:$X$28,'Форма 1'!AJ$8),"")</f>
        <v/>
      </c>
      <c r="T4993" s="87"/>
    </row>
    <row r="4994" spans="1:20">
      <c r="A4994" s="188">
        <f t="shared" si="329"/>
        <v>13</v>
      </c>
      <c r="B4994" s="189" t="s">
        <v>4792</v>
      </c>
      <c r="C4994" s="99">
        <f t="shared" si="328"/>
        <v>4338252.4679999994</v>
      </c>
      <c r="D4994" s="103" t="str">
        <f>IF(ISNUMBER('Форма 1'!U4994),'Форма 1'!$H4994*VLOOKUP('Форма 1'!$F4994,'Придельники с 2022'!$B$4:$X$28,'Форма 1'!U$8),"")</f>
        <v/>
      </c>
      <c r="E4994" s="103" t="str">
        <f>IF(ISNUMBER('Форма 1'!V4994),'Форма 1'!$H4994*VLOOKUP('Форма 1'!$F4994,'Придельники с 2022'!$B$4:$X$28,'Форма 1'!V$8),"")</f>
        <v/>
      </c>
      <c r="F4994" s="103" t="str">
        <f>IF(ISNUMBER('Форма 1'!W4994),'Форма 1'!$H4994*VLOOKUP('Форма 1'!$F4994,'Придельники с 2022'!$B$4:$X$28,'Форма 1'!W$8),"")</f>
        <v/>
      </c>
      <c r="G4994" s="103" t="str">
        <f>IF(ISNUMBER('Форма 1'!X4994),'Форма 1'!$H4994*VLOOKUP('Форма 1'!$F4994,'Придельники с 2022'!$B$4:$X$28,'Форма 1'!X$8),"")</f>
        <v/>
      </c>
      <c r="H4994" s="103" t="str">
        <f>IF(ISNUMBER('Форма 1'!Y4994),'Форма 1'!$H4994*VLOOKUP('Форма 1'!$F4994,'Придельники с 2022'!$B$4:$X$28,'Форма 1'!Y$8),"")</f>
        <v/>
      </c>
      <c r="I4994" s="103" t="str">
        <f>IF(ISNUMBER('Форма 1'!Z4994),'Форма 1'!$H4994*VLOOKUP('Форма 1'!$F4994,'Придельники с 2022'!$B$4:$X$28,'Форма 1'!Z$8),"")</f>
        <v/>
      </c>
      <c r="J4994" s="103" t="str">
        <f>IF(ISNUMBER('Форма 1'!AA4994),'Форма 1'!$H4994*VLOOKUP('Форма 1'!$F4994,'Придельники с 2022'!$B$4:$X$28,'Форма 1'!AA$8),"")</f>
        <v/>
      </c>
      <c r="K4994" s="90"/>
      <c r="L4994" s="87"/>
      <c r="M4994" s="103" t="str">
        <f>IF(ISNUMBER('Форма 1'!AD4994),'Форма 1'!$H4994*VLOOKUP('Форма 1'!$F4994,'Придельники с 2022'!$B$4:$X$28,'Форма 1'!AD$8),"")</f>
        <v/>
      </c>
      <c r="N4994" s="103">
        <f>IF(ISBLANK('Форма 1'!$AE4994),"",IF('Форма 1'!$AE4994=1,'Форма 1'!$H4994*VLOOKUP('Форма 1'!$F4994,'Придельники с 2022'!$B$4:$X$28,'Форма 1'!$AE$8,0),IF('Форма 1'!$AE4994=2,'Форма 1'!$H4994*VLOOKUP('Форма 1'!$F4994,'Придельники с 2022'!$B$4:$X$28,13,0),IF('Форма 1'!$AE4994=3,'Форма 1'!$H4994*VLOOKUP('Форма 1'!$F4994,'Придельники с 2022'!$B$4:$X$28,12,0)))))</f>
        <v>4338252.4679999994</v>
      </c>
      <c r="O4994" s="103" t="str">
        <f>IF(ISNUMBER('Форма 1'!AF4994),'Форма 1'!$H4994*VLOOKUP('Форма 1'!$F4994,'Придельники с 2022'!$B$4:$X$28,'Форма 1'!AF$8),"")</f>
        <v/>
      </c>
      <c r="P4994" s="87"/>
      <c r="Q4994" s="103" t="str">
        <f>IF(ISNUMBER('Форма 1'!AH4994),'Форма 1'!$H4994*VLOOKUP('Форма 1'!$F4994,'Придельники с 2022'!$B$4:$X$28,'Форма 1'!AH$8),"")</f>
        <v/>
      </c>
      <c r="R4994" s="103" t="str">
        <f>IF(ISNUMBER('Форма 1'!AI4994),'Форма 1'!$H4994*VLOOKUP('Форма 1'!$F4994,'Придельники с 2022'!$B$4:$X$28,'Форма 1'!AI$8),"")</f>
        <v/>
      </c>
      <c r="S4994" s="103" t="str">
        <f>IF(ISNUMBER('Форма 1'!AJ4994),'Форма 1'!$H4994*VLOOKUP('Форма 1'!$F4994,'Придельники с 2022'!$B$4:$X$28,'Форма 1'!AJ$8),"")</f>
        <v/>
      </c>
      <c r="T4994" s="87"/>
    </row>
    <row r="4995" spans="1:20">
      <c r="A4995" s="188">
        <f t="shared" si="329"/>
        <v>14</v>
      </c>
      <c r="B4995" s="189" t="s">
        <v>4793</v>
      </c>
      <c r="C4995" s="99">
        <f t="shared" si="328"/>
        <v>6914771.665</v>
      </c>
      <c r="D4995" s="103" t="str">
        <f>IF(ISNUMBER('Форма 1'!U4995),'Форма 1'!$H4995*VLOOKUP('Форма 1'!$F4995,'Придельники с 2022'!$B$4:$X$28,'Форма 1'!U$8),"")</f>
        <v/>
      </c>
      <c r="E4995" s="103" t="str">
        <f>IF(ISNUMBER('Форма 1'!V4995),'Форма 1'!$H4995*VLOOKUP('Форма 1'!$F4995,'Придельники с 2022'!$B$4:$X$28,'Форма 1'!V$8),"")</f>
        <v/>
      </c>
      <c r="F4995" s="103" t="str">
        <f>IF(ISNUMBER('Форма 1'!W4995),'Форма 1'!$H4995*VLOOKUP('Форма 1'!$F4995,'Придельники с 2022'!$B$4:$X$28,'Форма 1'!W$8),"")</f>
        <v/>
      </c>
      <c r="G4995" s="103" t="str">
        <f>IF(ISNUMBER('Форма 1'!X4995),'Форма 1'!$H4995*VLOOKUP('Форма 1'!$F4995,'Придельники с 2022'!$B$4:$X$28,'Форма 1'!X$8),"")</f>
        <v/>
      </c>
      <c r="H4995" s="103" t="str">
        <f>IF(ISNUMBER('Форма 1'!Y4995),'Форма 1'!$H4995*VLOOKUP('Форма 1'!$F4995,'Придельники с 2022'!$B$4:$X$28,'Форма 1'!Y$8),"")</f>
        <v/>
      </c>
      <c r="I4995" s="103" t="str">
        <f>IF(ISNUMBER('Форма 1'!Z4995),'Форма 1'!$H4995*VLOOKUP('Форма 1'!$F4995,'Придельники с 2022'!$B$4:$X$28,'Форма 1'!Z$8),"")</f>
        <v/>
      </c>
      <c r="J4995" s="103" t="str">
        <f>IF(ISNUMBER('Форма 1'!AA4995),'Форма 1'!$H4995*VLOOKUP('Форма 1'!$F4995,'Придельники с 2022'!$B$4:$X$28,'Форма 1'!AA$8),"")</f>
        <v/>
      </c>
      <c r="K4995" s="90"/>
      <c r="L4995" s="87"/>
      <c r="M4995" s="103">
        <f>IF(ISNUMBER('Форма 1'!AD4995),'Форма 1'!$H4995*VLOOKUP('Форма 1'!$F4995,'Придельники с 2022'!$B$4:$X$28,'Форма 1'!AD$8),"")</f>
        <v>6914771.665</v>
      </c>
      <c r="N4995" s="103" t="str">
        <f>IF(ISBLANK('Форма 1'!$AE4995),"",IF('Форма 1'!$AE4995=1,'Форма 1'!$H4995*VLOOKUP('Форма 1'!$F4995,'Придельники с 2022'!$B$4:$X$28,'Форма 1'!$AE$8,0),IF('Форма 1'!$AE4995=2,'Форма 1'!$H4995*VLOOKUP('Форма 1'!$F4995,'Придельники с 2022'!$B$4:$X$28,13,0),IF('Форма 1'!$AE4995=3,'Форма 1'!$H4995*VLOOKUP('Форма 1'!$F4995,'Придельники с 2022'!$B$4:$X$28,12,0)))))</f>
        <v/>
      </c>
      <c r="O4995" s="103" t="str">
        <f>IF(ISNUMBER('Форма 1'!AF4995),'Форма 1'!$H4995*VLOOKUP('Форма 1'!$F4995,'Придельники с 2022'!$B$4:$X$28,'Форма 1'!AF$8),"")</f>
        <v/>
      </c>
      <c r="P4995" s="87"/>
      <c r="Q4995" s="103" t="str">
        <f>IF(ISNUMBER('Форма 1'!AH4995),'Форма 1'!$H4995*VLOOKUP('Форма 1'!$F4995,'Придельники с 2022'!$B$4:$X$28,'Форма 1'!AH$8),"")</f>
        <v/>
      </c>
      <c r="R4995" s="103" t="str">
        <f>IF(ISNUMBER('Форма 1'!AI4995),'Форма 1'!$H4995*VLOOKUP('Форма 1'!$F4995,'Придельники с 2022'!$B$4:$X$28,'Форма 1'!AI$8),"")</f>
        <v/>
      </c>
      <c r="S4995" s="103" t="str">
        <f>IF(ISNUMBER('Форма 1'!AJ4995),'Форма 1'!$H4995*VLOOKUP('Форма 1'!$F4995,'Придельники с 2022'!$B$4:$X$28,'Форма 1'!AJ$8),"")</f>
        <v/>
      </c>
      <c r="T4995" s="87"/>
    </row>
    <row r="4996" spans="1:20">
      <c r="A4996" s="188">
        <f t="shared" si="329"/>
        <v>15</v>
      </c>
      <c r="B4996" s="189" t="s">
        <v>4794</v>
      </c>
      <c r="C4996" s="99">
        <f t="shared" si="328"/>
        <v>13135416.784</v>
      </c>
      <c r="D4996" s="103" t="str">
        <f>IF(ISNUMBER('Форма 1'!U4996),'Форма 1'!$H4996*VLOOKUP('Форма 1'!$F4996,'Придельники с 2022'!$B$4:$X$28,'Форма 1'!U$8),"")</f>
        <v/>
      </c>
      <c r="E4996" s="103" t="str">
        <f>IF(ISNUMBER('Форма 1'!V4996),'Форма 1'!$H4996*VLOOKUP('Форма 1'!$F4996,'Придельники с 2022'!$B$4:$X$28,'Форма 1'!V$8),"")</f>
        <v/>
      </c>
      <c r="F4996" s="103" t="str">
        <f>IF(ISNUMBER('Форма 1'!W4996),'Форма 1'!$H4996*VLOOKUP('Форма 1'!$F4996,'Придельники с 2022'!$B$4:$X$28,'Форма 1'!W$8),"")</f>
        <v/>
      </c>
      <c r="G4996" s="103" t="str">
        <f>IF(ISNUMBER('Форма 1'!X4996),'Форма 1'!$H4996*VLOOKUP('Форма 1'!$F4996,'Придельники с 2022'!$B$4:$X$28,'Форма 1'!X$8),"")</f>
        <v/>
      </c>
      <c r="H4996" s="103" t="str">
        <f>IF(ISNUMBER('Форма 1'!Y4996),'Форма 1'!$H4996*VLOOKUP('Форма 1'!$F4996,'Придельники с 2022'!$B$4:$X$28,'Форма 1'!Y$8),"")</f>
        <v/>
      </c>
      <c r="I4996" s="103" t="str">
        <f>IF(ISNUMBER('Форма 1'!Z4996),'Форма 1'!$H4996*VLOOKUP('Форма 1'!$F4996,'Придельники с 2022'!$B$4:$X$28,'Форма 1'!Z$8),"")</f>
        <v/>
      </c>
      <c r="J4996" s="103" t="str">
        <f>IF(ISNUMBER('Форма 1'!AA4996),'Форма 1'!$H4996*VLOOKUP('Форма 1'!$F4996,'Придельники с 2022'!$B$4:$X$28,'Форма 1'!AA$8),"")</f>
        <v/>
      </c>
      <c r="K4996" s="90"/>
      <c r="L4996" s="87"/>
      <c r="M4996" s="103">
        <f>IF(ISNUMBER('Форма 1'!AD4996),'Форма 1'!$H4996*VLOOKUP('Форма 1'!$F4996,'Придельники с 2022'!$B$4:$X$28,'Форма 1'!AD$8),"")</f>
        <v>13135416.784</v>
      </c>
      <c r="N4996" s="103" t="str">
        <f>IF(ISBLANK('Форма 1'!$AE4996),"",IF('Форма 1'!$AE4996=1,'Форма 1'!$H4996*VLOOKUP('Форма 1'!$F4996,'Придельники с 2022'!$B$4:$X$28,'Форма 1'!$AE$8,0),IF('Форма 1'!$AE4996=2,'Форма 1'!$H4996*VLOOKUP('Форма 1'!$F4996,'Придельники с 2022'!$B$4:$X$28,13,0),IF('Форма 1'!$AE4996=3,'Форма 1'!$H4996*VLOOKUP('Форма 1'!$F4996,'Придельники с 2022'!$B$4:$X$28,12,0)))))</f>
        <v/>
      </c>
      <c r="O4996" s="103" t="str">
        <f>IF(ISNUMBER('Форма 1'!AF4996),'Форма 1'!$H4996*VLOOKUP('Форма 1'!$F4996,'Придельники с 2022'!$B$4:$X$28,'Форма 1'!AF$8),"")</f>
        <v/>
      </c>
      <c r="P4996" s="87"/>
      <c r="Q4996" s="103" t="str">
        <f>IF(ISNUMBER('Форма 1'!AH4996),'Форма 1'!$H4996*VLOOKUP('Форма 1'!$F4996,'Придельники с 2022'!$B$4:$X$28,'Форма 1'!AH$8),"")</f>
        <v/>
      </c>
      <c r="R4996" s="103" t="str">
        <f>IF(ISNUMBER('Форма 1'!AI4996),'Форма 1'!$H4996*VLOOKUP('Форма 1'!$F4996,'Придельники с 2022'!$B$4:$X$28,'Форма 1'!AI$8),"")</f>
        <v/>
      </c>
      <c r="S4996" s="103" t="str">
        <f>IF(ISNUMBER('Форма 1'!AJ4996),'Форма 1'!$H4996*VLOOKUP('Форма 1'!$F4996,'Придельники с 2022'!$B$4:$X$28,'Форма 1'!AJ$8),"")</f>
        <v/>
      </c>
      <c r="T4996" s="87"/>
    </row>
    <row r="4997" spans="1:20">
      <c r="A4997" s="188">
        <f t="shared" si="329"/>
        <v>16</v>
      </c>
      <c r="B4997" s="189" t="s">
        <v>4795</v>
      </c>
      <c r="C4997" s="99">
        <f t="shared" si="328"/>
        <v>1973058.0649999999</v>
      </c>
      <c r="D4997" s="103" t="str">
        <f>IF(ISNUMBER('Форма 1'!U4997),'Форма 1'!$H4997*VLOOKUP('Форма 1'!$F4997,'Придельники с 2022'!$B$4:$X$28,'Форма 1'!U$8),"")</f>
        <v/>
      </c>
      <c r="E4997" s="103" t="str">
        <f>IF(ISNUMBER('Форма 1'!V4997),'Форма 1'!$H4997*VLOOKUP('Форма 1'!$F4997,'Придельники с 2022'!$B$4:$X$28,'Форма 1'!V$8),"")</f>
        <v/>
      </c>
      <c r="F4997" s="103" t="str">
        <f>IF(ISNUMBER('Форма 1'!W4997),'Форма 1'!$H4997*VLOOKUP('Форма 1'!$F4997,'Придельники с 2022'!$B$4:$X$28,'Форма 1'!W$8),"")</f>
        <v/>
      </c>
      <c r="G4997" s="103" t="str">
        <f>IF(ISNUMBER('Форма 1'!X4997),'Форма 1'!$H4997*VLOOKUP('Форма 1'!$F4997,'Придельники с 2022'!$B$4:$X$28,'Форма 1'!X$8),"")</f>
        <v/>
      </c>
      <c r="H4997" s="103" t="str">
        <f>IF(ISNUMBER('Форма 1'!Y4997),'Форма 1'!$H4997*VLOOKUP('Форма 1'!$F4997,'Придельники с 2022'!$B$4:$X$28,'Форма 1'!Y$8),"")</f>
        <v/>
      </c>
      <c r="I4997" s="103" t="str">
        <f>IF(ISNUMBER('Форма 1'!Z4997),'Форма 1'!$H4997*VLOOKUP('Форма 1'!$F4997,'Придельники с 2022'!$B$4:$X$28,'Форма 1'!Z$8),"")</f>
        <v/>
      </c>
      <c r="J4997" s="103">
        <f>IF(ISNUMBER('Форма 1'!AA4997),'Форма 1'!$H4997*VLOOKUP('Форма 1'!$F4997,'Придельники с 2022'!$B$4:$X$28,'Форма 1'!AA$8),"")</f>
        <v>1973058.0649999999</v>
      </c>
      <c r="K4997" s="90"/>
      <c r="L4997" s="87"/>
      <c r="M4997" s="103" t="str">
        <f>IF(ISNUMBER('Форма 1'!AD4997),'Форма 1'!$H4997*VLOOKUP('Форма 1'!$F4997,'Придельники с 2022'!$B$4:$X$28,'Форма 1'!AD$8),"")</f>
        <v/>
      </c>
      <c r="N4997" s="103" t="str">
        <f>IF(ISBLANK('Форма 1'!$AE4997),"",IF('Форма 1'!$AE4997=1,'Форма 1'!$H4997*VLOOKUP('Форма 1'!$F4997,'Придельники с 2022'!$B$4:$X$28,'Форма 1'!$AE$8,0),IF('Форма 1'!$AE4997=2,'Форма 1'!$H4997*VLOOKUP('Форма 1'!$F4997,'Придельники с 2022'!$B$4:$X$28,13,0),IF('Форма 1'!$AE4997=3,'Форма 1'!$H4997*VLOOKUP('Форма 1'!$F4997,'Придельники с 2022'!$B$4:$X$28,12,0)))))</f>
        <v/>
      </c>
      <c r="O4997" s="103" t="str">
        <f>IF(ISNUMBER('Форма 1'!AF4997),'Форма 1'!$H4997*VLOOKUP('Форма 1'!$F4997,'Придельники с 2022'!$B$4:$X$28,'Форма 1'!AF$8),"")</f>
        <v/>
      </c>
      <c r="P4997" s="87"/>
      <c r="Q4997" s="103" t="str">
        <f>IF(ISNUMBER('Форма 1'!AH4997),'Форма 1'!$H4997*VLOOKUP('Форма 1'!$F4997,'Придельники с 2022'!$B$4:$X$28,'Форма 1'!AH$8),"")</f>
        <v/>
      </c>
      <c r="R4997" s="103" t="str">
        <f>IF(ISNUMBER('Форма 1'!AI4997),'Форма 1'!$H4997*VLOOKUP('Форма 1'!$F4997,'Придельники с 2022'!$B$4:$X$28,'Форма 1'!AI$8),"")</f>
        <v/>
      </c>
      <c r="S4997" s="103" t="str">
        <f>IF(ISNUMBER('Форма 1'!AJ4997),'Форма 1'!$H4997*VLOOKUP('Форма 1'!$F4997,'Придельники с 2022'!$B$4:$X$28,'Форма 1'!AJ$8),"")</f>
        <v/>
      </c>
      <c r="T4997" s="87"/>
    </row>
    <row r="4998" spans="1:20">
      <c r="A4998" s="188">
        <f t="shared" si="329"/>
        <v>17</v>
      </c>
      <c r="B4998" s="189" t="s">
        <v>4796</v>
      </c>
      <c r="C4998" s="99">
        <f t="shared" si="328"/>
        <v>11204757.760000002</v>
      </c>
      <c r="D4998" s="103" t="str">
        <f>IF(ISNUMBER('Форма 1'!U4998),'Форма 1'!$H4998*VLOOKUP('Форма 1'!$F4998,'Придельники с 2022'!$B$4:$X$28,'Форма 1'!U$8),"")</f>
        <v/>
      </c>
      <c r="E4998" s="103" t="str">
        <f>IF(ISNUMBER('Форма 1'!V4998),'Форма 1'!$H4998*VLOOKUP('Форма 1'!$F4998,'Придельники с 2022'!$B$4:$X$28,'Форма 1'!V$8),"")</f>
        <v/>
      </c>
      <c r="F4998" s="103" t="str">
        <f>IF(ISNUMBER('Форма 1'!W4998),'Форма 1'!$H4998*VLOOKUP('Форма 1'!$F4998,'Придельники с 2022'!$B$4:$X$28,'Форма 1'!W$8),"")</f>
        <v/>
      </c>
      <c r="G4998" s="103" t="str">
        <f>IF(ISNUMBER('Форма 1'!X4998),'Форма 1'!$H4998*VLOOKUP('Форма 1'!$F4998,'Придельники с 2022'!$B$4:$X$28,'Форма 1'!X$8),"")</f>
        <v/>
      </c>
      <c r="H4998" s="103" t="str">
        <f>IF(ISNUMBER('Форма 1'!Y4998),'Форма 1'!$H4998*VLOOKUP('Форма 1'!$F4998,'Придельники с 2022'!$B$4:$X$28,'Форма 1'!Y$8),"")</f>
        <v/>
      </c>
      <c r="I4998" s="103" t="str">
        <f>IF(ISNUMBER('Форма 1'!Z4998),'Форма 1'!$H4998*VLOOKUP('Форма 1'!$F4998,'Придельники с 2022'!$B$4:$X$28,'Форма 1'!Z$8),"")</f>
        <v/>
      </c>
      <c r="J4998" s="103" t="str">
        <f>IF(ISNUMBER('Форма 1'!AA4998),'Форма 1'!$H4998*VLOOKUP('Форма 1'!$F4998,'Придельники с 2022'!$B$4:$X$28,'Форма 1'!AA$8),"")</f>
        <v/>
      </c>
      <c r="K4998" s="90"/>
      <c r="L4998" s="87"/>
      <c r="M4998" s="103">
        <f>IF(ISNUMBER('Форма 1'!AD4998),'Форма 1'!$H4998*VLOOKUP('Форма 1'!$F4998,'Придельники с 2022'!$B$4:$X$28,'Форма 1'!AD$8),"")</f>
        <v>11204757.760000002</v>
      </c>
      <c r="N4998" s="103" t="str">
        <f>IF(ISBLANK('Форма 1'!$AE4998),"",IF('Форма 1'!$AE4998=1,'Форма 1'!$H4998*VLOOKUP('Форма 1'!$F4998,'Придельники с 2022'!$B$4:$X$28,'Форма 1'!$AE$8,0),IF('Форма 1'!$AE4998=2,'Форма 1'!$H4998*VLOOKUP('Форма 1'!$F4998,'Придельники с 2022'!$B$4:$X$28,13,0),IF('Форма 1'!$AE4998=3,'Форма 1'!$H4998*VLOOKUP('Форма 1'!$F4998,'Придельники с 2022'!$B$4:$X$28,12,0)))))</f>
        <v/>
      </c>
      <c r="O4998" s="103" t="str">
        <f>IF(ISNUMBER('Форма 1'!AF4998),'Форма 1'!$H4998*VLOOKUP('Форма 1'!$F4998,'Придельники с 2022'!$B$4:$X$28,'Форма 1'!AF$8),"")</f>
        <v/>
      </c>
      <c r="P4998" s="87"/>
      <c r="Q4998" s="103" t="str">
        <f>IF(ISNUMBER('Форма 1'!AH4998),'Форма 1'!$H4998*VLOOKUP('Форма 1'!$F4998,'Придельники с 2022'!$B$4:$X$28,'Форма 1'!AH$8),"")</f>
        <v/>
      </c>
      <c r="R4998" s="103" t="str">
        <f>IF(ISNUMBER('Форма 1'!AI4998),'Форма 1'!$H4998*VLOOKUP('Форма 1'!$F4998,'Придельники с 2022'!$B$4:$X$28,'Форма 1'!AI$8),"")</f>
        <v/>
      </c>
      <c r="S4998" s="103" t="str">
        <f>IF(ISNUMBER('Форма 1'!AJ4998),'Форма 1'!$H4998*VLOOKUP('Форма 1'!$F4998,'Придельники с 2022'!$B$4:$X$28,'Форма 1'!AJ$8),"")</f>
        <v/>
      </c>
      <c r="T4998" s="87"/>
    </row>
    <row r="4999" spans="1:20">
      <c r="A4999" s="188">
        <f t="shared" si="329"/>
        <v>18</v>
      </c>
      <c r="B4999" s="189" t="s">
        <v>4797</v>
      </c>
      <c r="C4999" s="99">
        <f t="shared" si="328"/>
        <v>5510117.3689999999</v>
      </c>
      <c r="D4999" s="103" t="str">
        <f>IF(ISNUMBER('Форма 1'!U4999),'Форма 1'!$H4999*VLOOKUP('Форма 1'!$F4999,'Придельники с 2022'!$B$4:$X$28,'Форма 1'!U$8),"")</f>
        <v/>
      </c>
      <c r="E4999" s="103">
        <f>IF(ISNUMBER('Форма 1'!V4999),'Форма 1'!$H4999*VLOOKUP('Форма 1'!$F4999,'Придельники с 2022'!$B$4:$X$28,'Форма 1'!V$8),"")</f>
        <v>4753627.9079999998</v>
      </c>
      <c r="F4999" s="103">
        <f>IF(ISNUMBER('Форма 1'!W4999),'Форма 1'!$H4999*VLOOKUP('Форма 1'!$F4999,'Придельники с 2022'!$B$4:$X$28,'Форма 1'!W$8),"")</f>
        <v>756489.46099999989</v>
      </c>
      <c r="G4999" s="103" t="str">
        <f>IF(ISNUMBER('Форма 1'!X4999),'Форма 1'!$H4999*VLOOKUP('Форма 1'!$F4999,'Придельники с 2022'!$B$4:$X$28,'Форма 1'!X$8),"")</f>
        <v/>
      </c>
      <c r="H4999" s="103" t="str">
        <f>IF(ISNUMBER('Форма 1'!Y4999),'Форма 1'!$H4999*VLOOKUP('Форма 1'!$F4999,'Придельники с 2022'!$B$4:$X$28,'Форма 1'!Y$8),"")</f>
        <v/>
      </c>
      <c r="I4999" s="103" t="str">
        <f>IF(ISNUMBER('Форма 1'!Z4999),'Форма 1'!$H4999*VLOOKUP('Форма 1'!$F4999,'Придельники с 2022'!$B$4:$X$28,'Форма 1'!Z$8),"")</f>
        <v/>
      </c>
      <c r="J4999" s="103" t="str">
        <f>IF(ISNUMBER('Форма 1'!AA4999),'Форма 1'!$H4999*VLOOKUP('Форма 1'!$F4999,'Придельники с 2022'!$B$4:$X$28,'Форма 1'!AA$8),"")</f>
        <v/>
      </c>
      <c r="K4999" s="90"/>
      <c r="L4999" s="87"/>
      <c r="M4999" s="103" t="str">
        <f>IF(ISNUMBER('Форма 1'!AD4999),'Форма 1'!$H4999*VLOOKUP('Форма 1'!$F4999,'Придельники с 2022'!$B$4:$X$28,'Форма 1'!AD$8),"")</f>
        <v/>
      </c>
      <c r="N4999" s="103" t="str">
        <f>IF(ISBLANK('Форма 1'!$AE4999),"",IF('Форма 1'!$AE4999=1,'Форма 1'!$H4999*VLOOKUP('Форма 1'!$F4999,'Придельники с 2022'!$B$4:$X$28,'Форма 1'!$AE$8,0),IF('Форма 1'!$AE4999=2,'Форма 1'!$H4999*VLOOKUP('Форма 1'!$F4999,'Придельники с 2022'!$B$4:$X$28,13,0),IF('Форма 1'!$AE4999=3,'Форма 1'!$H4999*VLOOKUP('Форма 1'!$F4999,'Придельники с 2022'!$B$4:$X$28,12,0)))))</f>
        <v/>
      </c>
      <c r="O4999" s="103" t="str">
        <f>IF(ISNUMBER('Форма 1'!AF4999),'Форма 1'!$H4999*VLOOKUP('Форма 1'!$F4999,'Придельники с 2022'!$B$4:$X$28,'Форма 1'!AF$8),"")</f>
        <v/>
      </c>
      <c r="P4999" s="87"/>
      <c r="Q4999" s="103" t="str">
        <f>IF(ISNUMBER('Форма 1'!AH4999),'Форма 1'!$H4999*VLOOKUP('Форма 1'!$F4999,'Придельники с 2022'!$B$4:$X$28,'Форма 1'!AH$8),"")</f>
        <v/>
      </c>
      <c r="R4999" s="103" t="str">
        <f>IF(ISNUMBER('Форма 1'!AI4999),'Форма 1'!$H4999*VLOOKUP('Форма 1'!$F4999,'Придельники с 2022'!$B$4:$X$28,'Форма 1'!AI$8),"")</f>
        <v/>
      </c>
      <c r="S4999" s="103" t="str">
        <f>IF(ISNUMBER('Форма 1'!AJ4999),'Форма 1'!$H4999*VLOOKUP('Форма 1'!$F4999,'Придельники с 2022'!$B$4:$X$28,'Форма 1'!AJ$8),"")</f>
        <v/>
      </c>
      <c r="T4999" s="87"/>
    </row>
    <row r="5000" spans="1:20">
      <c r="A5000" s="188">
        <f t="shared" si="329"/>
        <v>19</v>
      </c>
      <c r="B5000" s="189" t="s">
        <v>4798</v>
      </c>
      <c r="C5000" s="99">
        <f t="shared" si="328"/>
        <v>1180484.382</v>
      </c>
      <c r="D5000" s="103" t="str">
        <f>IF(ISNUMBER('Форма 1'!U5000),'Форма 1'!$H5000*VLOOKUP('Форма 1'!$F5000,'Придельники с 2022'!$B$4:$X$28,'Форма 1'!U$8),"")</f>
        <v/>
      </c>
      <c r="E5000" s="103" t="str">
        <f>IF(ISNUMBER('Форма 1'!V5000),'Форма 1'!$H5000*VLOOKUP('Форма 1'!$F5000,'Придельники с 2022'!$B$4:$X$28,'Форма 1'!V$8),"")</f>
        <v/>
      </c>
      <c r="F5000" s="103" t="str">
        <f>IF(ISNUMBER('Форма 1'!W5000),'Форма 1'!$H5000*VLOOKUP('Форма 1'!$F5000,'Придельники с 2022'!$B$4:$X$28,'Форма 1'!W$8),"")</f>
        <v/>
      </c>
      <c r="G5000" s="103" t="str">
        <f>IF(ISNUMBER('Форма 1'!X5000),'Форма 1'!$H5000*VLOOKUP('Форма 1'!$F5000,'Придельники с 2022'!$B$4:$X$28,'Форма 1'!X$8),"")</f>
        <v/>
      </c>
      <c r="H5000" s="103">
        <f>IF(ISNUMBER('Форма 1'!Y5000),'Форма 1'!$H5000*VLOOKUP('Форма 1'!$F5000,'Придельники с 2022'!$B$4:$X$28,'Форма 1'!Y$8),"")</f>
        <v>1180484.382</v>
      </c>
      <c r="I5000" s="103" t="str">
        <f>IF(ISNUMBER('Форма 1'!Z5000),'Форма 1'!$H5000*VLOOKUP('Форма 1'!$F5000,'Придельники с 2022'!$B$4:$X$28,'Форма 1'!Z$8),"")</f>
        <v/>
      </c>
      <c r="J5000" s="103" t="str">
        <f>IF(ISNUMBER('Форма 1'!AA5000),'Форма 1'!$H5000*VLOOKUP('Форма 1'!$F5000,'Придельники с 2022'!$B$4:$X$28,'Форма 1'!AA$8),"")</f>
        <v/>
      </c>
      <c r="K5000" s="90"/>
      <c r="L5000" s="87"/>
      <c r="M5000" s="103" t="str">
        <f>IF(ISNUMBER('Форма 1'!AD5000),'Форма 1'!$H5000*VLOOKUP('Форма 1'!$F5000,'Придельники с 2022'!$B$4:$X$28,'Форма 1'!AD$8),"")</f>
        <v/>
      </c>
      <c r="N5000" s="103" t="str">
        <f>IF(ISBLANK('Форма 1'!$AE5000),"",IF('Форма 1'!$AE5000=1,'Форма 1'!$H5000*VLOOKUP('Форма 1'!$F5000,'Придельники с 2022'!$B$4:$X$28,'Форма 1'!$AE$8,0),IF('Форма 1'!$AE5000=2,'Форма 1'!$H5000*VLOOKUP('Форма 1'!$F5000,'Придельники с 2022'!$B$4:$X$28,13,0),IF('Форма 1'!$AE5000=3,'Форма 1'!$H5000*VLOOKUP('Форма 1'!$F5000,'Придельники с 2022'!$B$4:$X$28,12,0)))))</f>
        <v/>
      </c>
      <c r="O5000" s="103" t="str">
        <f>IF(ISNUMBER('Форма 1'!AF5000),'Форма 1'!$H5000*VLOOKUP('Форма 1'!$F5000,'Придельники с 2022'!$B$4:$X$28,'Форма 1'!AF$8),"")</f>
        <v/>
      </c>
      <c r="P5000" s="87"/>
      <c r="Q5000" s="103" t="str">
        <f>IF(ISNUMBER('Форма 1'!AH5000),'Форма 1'!$H5000*VLOOKUP('Форма 1'!$F5000,'Придельники с 2022'!$B$4:$X$28,'Форма 1'!AH$8),"")</f>
        <v/>
      </c>
      <c r="R5000" s="103" t="str">
        <f>IF(ISNUMBER('Форма 1'!AI5000),'Форма 1'!$H5000*VLOOKUP('Форма 1'!$F5000,'Придельники с 2022'!$B$4:$X$28,'Форма 1'!AI$8),"")</f>
        <v/>
      </c>
      <c r="S5000" s="103" t="str">
        <f>IF(ISNUMBER('Форма 1'!AJ5000),'Форма 1'!$H5000*VLOOKUP('Форма 1'!$F5000,'Придельники с 2022'!$B$4:$X$28,'Форма 1'!AJ$8),"")</f>
        <v/>
      </c>
      <c r="T5000" s="87"/>
    </row>
    <row r="5001" spans="1:20">
      <c r="A5001" s="188">
        <f t="shared" si="329"/>
        <v>20</v>
      </c>
      <c r="B5001" s="189" t="s">
        <v>4799</v>
      </c>
      <c r="C5001" s="99">
        <f t="shared" ref="C5001:C5066" si="332">SUM(D5001:J5001,L5001:T5001)</f>
        <v>1147042.568</v>
      </c>
      <c r="D5001" s="103" t="str">
        <f>IF(ISNUMBER('Форма 1'!U5001),'Форма 1'!$H5001*VLOOKUP('Форма 1'!$F5001,'Придельники с 2022'!$B$4:$X$28,'Форма 1'!U$8),"")</f>
        <v/>
      </c>
      <c r="E5001" s="103" t="str">
        <f>IF(ISNUMBER('Форма 1'!V5001),'Форма 1'!$H5001*VLOOKUP('Форма 1'!$F5001,'Придельники с 2022'!$B$4:$X$28,'Форма 1'!V$8),"")</f>
        <v/>
      </c>
      <c r="F5001" s="103" t="str">
        <f>IF(ISNUMBER('Форма 1'!W5001),'Форма 1'!$H5001*VLOOKUP('Форма 1'!$F5001,'Придельники с 2022'!$B$4:$X$28,'Форма 1'!W$8),"")</f>
        <v/>
      </c>
      <c r="G5001" s="103" t="str">
        <f>IF(ISNUMBER('Форма 1'!X5001),'Форма 1'!$H5001*VLOOKUP('Форма 1'!$F5001,'Придельники с 2022'!$B$4:$X$28,'Форма 1'!X$8),"")</f>
        <v/>
      </c>
      <c r="H5001" s="103">
        <f>IF(ISNUMBER('Форма 1'!Y5001),'Форма 1'!$H5001*VLOOKUP('Форма 1'!$F5001,'Придельники с 2022'!$B$4:$X$28,'Форма 1'!Y$8),"")</f>
        <v>1147042.568</v>
      </c>
      <c r="I5001" s="103" t="str">
        <f>IF(ISNUMBER('Форма 1'!Z5001),'Форма 1'!$H5001*VLOOKUP('Форма 1'!$F5001,'Придельники с 2022'!$B$4:$X$28,'Форма 1'!Z$8),"")</f>
        <v/>
      </c>
      <c r="J5001" s="103" t="str">
        <f>IF(ISNUMBER('Форма 1'!AA5001),'Форма 1'!$H5001*VLOOKUP('Форма 1'!$F5001,'Придельники с 2022'!$B$4:$X$28,'Форма 1'!AA$8),"")</f>
        <v/>
      </c>
      <c r="K5001" s="90"/>
      <c r="L5001" s="87"/>
      <c r="M5001" s="103" t="str">
        <f>IF(ISNUMBER('Форма 1'!AD5001),'Форма 1'!$H5001*VLOOKUP('Форма 1'!$F5001,'Придельники с 2022'!$B$4:$X$28,'Форма 1'!AD$8),"")</f>
        <v/>
      </c>
      <c r="N5001" s="103" t="str">
        <f>IF(ISBLANK('Форма 1'!$AE5001),"",IF('Форма 1'!$AE5001=1,'Форма 1'!$H5001*VLOOKUP('Форма 1'!$F5001,'Придельники с 2022'!$B$4:$X$28,'Форма 1'!$AE$8,0),IF('Форма 1'!$AE5001=2,'Форма 1'!$H5001*VLOOKUP('Форма 1'!$F5001,'Придельники с 2022'!$B$4:$X$28,13,0),IF('Форма 1'!$AE5001=3,'Форма 1'!$H5001*VLOOKUP('Форма 1'!$F5001,'Придельники с 2022'!$B$4:$X$28,12,0)))))</f>
        <v/>
      </c>
      <c r="O5001" s="103" t="str">
        <f>IF(ISNUMBER('Форма 1'!AF5001),'Форма 1'!$H5001*VLOOKUP('Форма 1'!$F5001,'Придельники с 2022'!$B$4:$X$28,'Форма 1'!AF$8),"")</f>
        <v/>
      </c>
      <c r="P5001" s="87"/>
      <c r="Q5001" s="103" t="str">
        <f>IF(ISNUMBER('Форма 1'!AH5001),'Форма 1'!$H5001*VLOOKUP('Форма 1'!$F5001,'Придельники с 2022'!$B$4:$X$28,'Форма 1'!AH$8),"")</f>
        <v/>
      </c>
      <c r="R5001" s="103" t="str">
        <f>IF(ISNUMBER('Форма 1'!AI5001),'Форма 1'!$H5001*VLOOKUP('Форма 1'!$F5001,'Придельники с 2022'!$B$4:$X$28,'Форма 1'!AI$8),"")</f>
        <v/>
      </c>
      <c r="S5001" s="103" t="str">
        <f>IF(ISNUMBER('Форма 1'!AJ5001),'Форма 1'!$H5001*VLOOKUP('Форма 1'!$F5001,'Придельники с 2022'!$B$4:$X$28,'Форма 1'!AJ$8),"")</f>
        <v/>
      </c>
      <c r="T5001" s="87"/>
    </row>
    <row r="5002" spans="1:20">
      <c r="A5002" s="188">
        <f t="shared" si="329"/>
        <v>21</v>
      </c>
      <c r="B5002" s="189" t="s">
        <v>4800</v>
      </c>
      <c r="C5002" s="99">
        <f t="shared" si="332"/>
        <v>9779691.3089999985</v>
      </c>
      <c r="D5002" s="103">
        <f>IF(ISNUMBER('Форма 1'!U5002),'Форма 1'!$H5002*VLOOKUP('Форма 1'!$F5002,'Придельники с 2022'!$B$4:$X$28,'Форма 1'!U$8),"")</f>
        <v>712313.70600000001</v>
      </c>
      <c r="E5002" s="103">
        <f>IF(ISNUMBER('Форма 1'!V5002),'Форма 1'!$H5002*VLOOKUP('Форма 1'!$F5002,'Придельники с 2022'!$B$4:$X$28,'Форма 1'!V$8),"")</f>
        <v>8083435.4760000007</v>
      </c>
      <c r="F5002" s="103" t="str">
        <f>IF(ISNUMBER('Форма 1'!W5002),'Форма 1'!$H5002*VLOOKUP('Форма 1'!$F5002,'Придельники с 2022'!$B$4:$X$28,'Форма 1'!W$8),"")</f>
        <v/>
      </c>
      <c r="G5002" s="103">
        <f>IF(ISNUMBER('Форма 1'!X5002),'Форма 1'!$H5002*VLOOKUP('Форма 1'!$F5002,'Придельники с 2022'!$B$4:$X$28,'Форма 1'!X$8),"")</f>
        <v>363566.56299999997</v>
      </c>
      <c r="H5002" s="103" t="str">
        <f>IF(ISNUMBER('Форма 1'!Y5002),'Форма 1'!$H5002*VLOOKUP('Форма 1'!$F5002,'Придельники с 2022'!$B$4:$X$28,'Форма 1'!Y$8),"")</f>
        <v/>
      </c>
      <c r="I5002" s="103">
        <f>IF(ISNUMBER('Форма 1'!Z5002),'Форма 1'!$H5002*VLOOKUP('Форма 1'!$F5002,'Придельники с 2022'!$B$4:$X$28,'Форма 1'!Z$8),"")</f>
        <v>620375.5639999999</v>
      </c>
      <c r="J5002" s="103" t="str">
        <f>IF(ISNUMBER('Форма 1'!AA5002),'Форма 1'!$H5002*VLOOKUP('Форма 1'!$F5002,'Придельники с 2022'!$B$4:$X$28,'Форма 1'!AA$8),"")</f>
        <v/>
      </c>
      <c r="K5002" s="90"/>
      <c r="L5002" s="87"/>
      <c r="M5002" s="103" t="str">
        <f>IF(ISNUMBER('Форма 1'!AD5002),'Форма 1'!$H5002*VLOOKUP('Форма 1'!$F5002,'Придельники с 2022'!$B$4:$X$28,'Форма 1'!AD$8),"")</f>
        <v/>
      </c>
      <c r="N5002" s="103" t="str">
        <f>IF(ISBLANK('Форма 1'!$AE5002),"",IF('Форма 1'!$AE5002=1,'Форма 1'!$H5002*VLOOKUP('Форма 1'!$F5002,'Придельники с 2022'!$B$4:$X$28,'Форма 1'!$AE$8,0),IF('Форма 1'!$AE5002=2,'Форма 1'!$H5002*VLOOKUP('Форма 1'!$F5002,'Придельники с 2022'!$B$4:$X$28,13,0),IF('Форма 1'!$AE5002=3,'Форма 1'!$H5002*VLOOKUP('Форма 1'!$F5002,'Придельники с 2022'!$B$4:$X$28,12,0)))))</f>
        <v/>
      </c>
      <c r="O5002" s="103" t="str">
        <f>IF(ISNUMBER('Форма 1'!AF5002),'Форма 1'!$H5002*VLOOKUP('Форма 1'!$F5002,'Придельники с 2022'!$B$4:$X$28,'Форма 1'!AF$8),"")</f>
        <v/>
      </c>
      <c r="P5002" s="87"/>
      <c r="Q5002" s="103" t="str">
        <f>IF(ISNUMBER('Форма 1'!AH5002),'Форма 1'!$H5002*VLOOKUP('Форма 1'!$F5002,'Придельники с 2022'!$B$4:$X$28,'Форма 1'!AH$8),"")</f>
        <v/>
      </c>
      <c r="R5002" s="103" t="str">
        <f>IF(ISNUMBER('Форма 1'!AI5002),'Форма 1'!$H5002*VLOOKUP('Форма 1'!$F5002,'Придельники с 2022'!$B$4:$X$28,'Форма 1'!AI$8),"")</f>
        <v/>
      </c>
      <c r="S5002" s="103" t="str">
        <f>IF(ISNUMBER('Форма 1'!AJ5002),'Форма 1'!$H5002*VLOOKUP('Форма 1'!$F5002,'Придельники с 2022'!$B$4:$X$28,'Форма 1'!AJ$8),"")</f>
        <v/>
      </c>
      <c r="T5002" s="87"/>
    </row>
    <row r="5003" spans="1:20">
      <c r="A5003" s="188">
        <f t="shared" si="329"/>
        <v>22</v>
      </c>
      <c r="B5003" s="189" t="s">
        <v>4801</v>
      </c>
      <c r="C5003" s="99">
        <f t="shared" si="332"/>
        <v>8172476.7480000006</v>
      </c>
      <c r="D5003" s="103" t="str">
        <f>IF(ISNUMBER('Форма 1'!U5003),'Форма 1'!$H5003*VLOOKUP('Форма 1'!$F5003,'Придельники с 2022'!$B$4:$X$28,'Форма 1'!U$8),"")</f>
        <v/>
      </c>
      <c r="E5003" s="103">
        <f>IF(ISNUMBER('Форма 1'!V5003),'Форма 1'!$H5003*VLOOKUP('Форма 1'!$F5003,'Придельники с 2022'!$B$4:$X$28,'Форма 1'!V$8),"")</f>
        <v>8172476.7480000006</v>
      </c>
      <c r="F5003" s="103" t="str">
        <f>IF(ISNUMBER('Форма 1'!W5003),'Форма 1'!$H5003*VLOOKUP('Форма 1'!$F5003,'Придельники с 2022'!$B$4:$X$28,'Форма 1'!W$8),"")</f>
        <v/>
      </c>
      <c r="G5003" s="103" t="str">
        <f>IF(ISNUMBER('Форма 1'!X5003),'Форма 1'!$H5003*VLOOKUP('Форма 1'!$F5003,'Придельники с 2022'!$B$4:$X$28,'Форма 1'!X$8),"")</f>
        <v/>
      </c>
      <c r="H5003" s="103" t="str">
        <f>IF(ISNUMBER('Форма 1'!Y5003),'Форма 1'!$H5003*VLOOKUP('Форма 1'!$F5003,'Придельники с 2022'!$B$4:$X$28,'Форма 1'!Y$8),"")</f>
        <v/>
      </c>
      <c r="I5003" s="103" t="str">
        <f>IF(ISNUMBER('Форма 1'!Z5003),'Форма 1'!$H5003*VLOOKUP('Форма 1'!$F5003,'Придельники с 2022'!$B$4:$X$28,'Форма 1'!Z$8),"")</f>
        <v/>
      </c>
      <c r="J5003" s="103" t="str">
        <f>IF(ISNUMBER('Форма 1'!AA5003),'Форма 1'!$H5003*VLOOKUP('Форма 1'!$F5003,'Придельники с 2022'!$B$4:$X$28,'Форма 1'!AA$8),"")</f>
        <v/>
      </c>
      <c r="K5003" s="90"/>
      <c r="L5003" s="87"/>
      <c r="M5003" s="103" t="str">
        <f>IF(ISNUMBER('Форма 1'!AD5003),'Форма 1'!$H5003*VLOOKUP('Форма 1'!$F5003,'Придельники с 2022'!$B$4:$X$28,'Форма 1'!AD$8),"")</f>
        <v/>
      </c>
      <c r="N5003" s="103" t="str">
        <f>IF(ISBLANK('Форма 1'!$AE5003),"",IF('Форма 1'!$AE5003=1,'Форма 1'!$H5003*VLOOKUP('Форма 1'!$F5003,'Придельники с 2022'!$B$4:$X$28,'Форма 1'!$AE$8,0),IF('Форма 1'!$AE5003=2,'Форма 1'!$H5003*VLOOKUP('Форма 1'!$F5003,'Придельники с 2022'!$B$4:$X$28,13,0),IF('Форма 1'!$AE5003=3,'Форма 1'!$H5003*VLOOKUP('Форма 1'!$F5003,'Придельники с 2022'!$B$4:$X$28,12,0)))))</f>
        <v/>
      </c>
      <c r="O5003" s="103" t="str">
        <f>IF(ISNUMBER('Форма 1'!AF5003),'Форма 1'!$H5003*VLOOKUP('Форма 1'!$F5003,'Придельники с 2022'!$B$4:$X$28,'Форма 1'!AF$8),"")</f>
        <v/>
      </c>
      <c r="P5003" s="87"/>
      <c r="Q5003" s="103" t="str">
        <f>IF(ISNUMBER('Форма 1'!AH5003),'Форма 1'!$H5003*VLOOKUP('Форма 1'!$F5003,'Придельники с 2022'!$B$4:$X$28,'Форма 1'!AH$8),"")</f>
        <v/>
      </c>
      <c r="R5003" s="103" t="str">
        <f>IF(ISNUMBER('Форма 1'!AI5003),'Форма 1'!$H5003*VLOOKUP('Форма 1'!$F5003,'Придельники с 2022'!$B$4:$X$28,'Форма 1'!AI$8),"")</f>
        <v/>
      </c>
      <c r="S5003" s="103" t="str">
        <f>IF(ISNUMBER('Форма 1'!AJ5003),'Форма 1'!$H5003*VLOOKUP('Форма 1'!$F5003,'Придельники с 2022'!$B$4:$X$28,'Форма 1'!AJ$8),"")</f>
        <v/>
      </c>
      <c r="T5003" s="87"/>
    </row>
    <row r="5004" spans="1:20">
      <c r="A5004" s="188">
        <f t="shared" si="329"/>
        <v>23</v>
      </c>
      <c r="B5004" s="189" t="s">
        <v>4802</v>
      </c>
      <c r="C5004" s="99">
        <f t="shared" si="332"/>
        <v>11049441.83</v>
      </c>
      <c r="D5004" s="103" t="str">
        <f>IF(ISNUMBER('Форма 1'!U5004),'Форма 1'!$H5004*VLOOKUP('Форма 1'!$F5004,'Придельники с 2022'!$B$4:$X$28,'Форма 1'!U$8),"")</f>
        <v/>
      </c>
      <c r="E5004" s="103" t="str">
        <f>IF(ISNUMBER('Форма 1'!V5004),'Форма 1'!$H5004*VLOOKUP('Форма 1'!$F5004,'Придельники с 2022'!$B$4:$X$28,'Форма 1'!V$8),"")</f>
        <v/>
      </c>
      <c r="F5004" s="103" t="str">
        <f>IF(ISNUMBER('Форма 1'!W5004),'Форма 1'!$H5004*VLOOKUP('Форма 1'!$F5004,'Придельники с 2022'!$B$4:$X$28,'Форма 1'!W$8),"")</f>
        <v/>
      </c>
      <c r="G5004" s="103" t="str">
        <f>IF(ISNUMBER('Форма 1'!X5004),'Форма 1'!$H5004*VLOOKUP('Форма 1'!$F5004,'Придельники с 2022'!$B$4:$X$28,'Форма 1'!X$8),"")</f>
        <v/>
      </c>
      <c r="H5004" s="103" t="str">
        <f>IF(ISNUMBER('Форма 1'!Y5004),'Форма 1'!$H5004*VLOOKUP('Форма 1'!$F5004,'Придельники с 2022'!$B$4:$X$28,'Форма 1'!Y$8),"")</f>
        <v/>
      </c>
      <c r="I5004" s="103" t="str">
        <f>IF(ISNUMBER('Форма 1'!Z5004),'Форма 1'!$H5004*VLOOKUP('Форма 1'!$F5004,'Придельники с 2022'!$B$4:$X$28,'Форма 1'!Z$8),"")</f>
        <v/>
      </c>
      <c r="J5004" s="103" t="str">
        <f>IF(ISNUMBER('Форма 1'!AA5004),'Форма 1'!$H5004*VLOOKUP('Форма 1'!$F5004,'Придельники с 2022'!$B$4:$X$28,'Форма 1'!AA$8),"")</f>
        <v/>
      </c>
      <c r="K5004" s="90"/>
      <c r="L5004" s="87"/>
      <c r="M5004" s="103" t="str">
        <f>IF(ISNUMBER('Форма 1'!AD5004),'Форма 1'!$H5004*VLOOKUP('Форма 1'!$F5004,'Придельники с 2022'!$B$4:$X$28,'Форма 1'!AD$8),"")</f>
        <v/>
      </c>
      <c r="N5004" s="103">
        <f>IF(ISBLANK('Форма 1'!$AE5004),"",IF('Форма 1'!$AE5004=1,'Форма 1'!$H5004*VLOOKUP('Форма 1'!$F5004,'Придельники с 2022'!$B$4:$X$28,'Форма 1'!$AE$8,0),IF('Форма 1'!$AE5004=2,'Форма 1'!$H5004*VLOOKUP('Форма 1'!$F5004,'Придельники с 2022'!$B$4:$X$28,13,0),IF('Форма 1'!$AE5004=3,'Форма 1'!$H5004*VLOOKUP('Форма 1'!$F5004,'Придельники с 2022'!$B$4:$X$28,12,0)))))</f>
        <v>11049441.83</v>
      </c>
      <c r="O5004" s="103" t="str">
        <f>IF(ISNUMBER('Форма 1'!AF5004),'Форма 1'!$H5004*VLOOKUP('Форма 1'!$F5004,'Придельники с 2022'!$B$4:$X$28,'Форма 1'!AF$8),"")</f>
        <v/>
      </c>
      <c r="P5004" s="87"/>
      <c r="Q5004" s="103" t="str">
        <f>IF(ISNUMBER('Форма 1'!AH5004),'Форма 1'!$H5004*VLOOKUP('Форма 1'!$F5004,'Придельники с 2022'!$B$4:$X$28,'Форма 1'!AH$8),"")</f>
        <v/>
      </c>
      <c r="R5004" s="103" t="str">
        <f>IF(ISNUMBER('Форма 1'!AI5004),'Форма 1'!$H5004*VLOOKUP('Форма 1'!$F5004,'Придельники с 2022'!$B$4:$X$28,'Форма 1'!AI$8),"")</f>
        <v/>
      </c>
      <c r="S5004" s="103" t="str">
        <f>IF(ISNUMBER('Форма 1'!AJ5004),'Форма 1'!$H5004*VLOOKUP('Форма 1'!$F5004,'Придельники с 2022'!$B$4:$X$28,'Форма 1'!AJ$8),"")</f>
        <v/>
      </c>
      <c r="T5004" s="87"/>
    </row>
    <row r="5005" spans="1:20">
      <c r="A5005" s="188">
        <f t="shared" si="329"/>
        <v>24</v>
      </c>
      <c r="B5005" s="189" t="s">
        <v>4803</v>
      </c>
      <c r="C5005" s="99">
        <f t="shared" si="332"/>
        <v>9776831.3310000002</v>
      </c>
      <c r="D5005" s="103" t="str">
        <f>IF(ISNUMBER('Форма 1'!U5005),'Форма 1'!$H5005*VLOOKUP('Форма 1'!$F5005,'Придельники с 2022'!$B$4:$X$28,'Форма 1'!U$8),"")</f>
        <v/>
      </c>
      <c r="E5005" s="103">
        <f>IF(ISNUMBER('Форма 1'!V5005),'Форма 1'!$H5005*VLOOKUP('Форма 1'!$F5005,'Придельники с 2022'!$B$4:$X$28,'Форма 1'!V$8),"")</f>
        <v>8434560.4920000006</v>
      </c>
      <c r="F5005" s="103">
        <f>IF(ISNUMBER('Форма 1'!W5005),'Форма 1'!$H5005*VLOOKUP('Форма 1'!$F5005,'Придельники с 2022'!$B$4:$X$28,'Форма 1'!W$8),"")</f>
        <v>1342270.8389999999</v>
      </c>
      <c r="G5005" s="103" t="str">
        <f>IF(ISNUMBER('Форма 1'!X5005),'Форма 1'!$H5005*VLOOKUP('Форма 1'!$F5005,'Придельники с 2022'!$B$4:$X$28,'Форма 1'!X$8),"")</f>
        <v/>
      </c>
      <c r="H5005" s="103" t="str">
        <f>IF(ISNUMBER('Форма 1'!Y5005),'Форма 1'!$H5005*VLOOKUP('Форма 1'!$F5005,'Придельники с 2022'!$B$4:$X$28,'Форма 1'!Y$8),"")</f>
        <v/>
      </c>
      <c r="I5005" s="103" t="str">
        <f>IF(ISNUMBER('Форма 1'!Z5005),'Форма 1'!$H5005*VLOOKUP('Форма 1'!$F5005,'Придельники с 2022'!$B$4:$X$28,'Форма 1'!Z$8),"")</f>
        <v/>
      </c>
      <c r="J5005" s="103" t="str">
        <f>IF(ISNUMBER('Форма 1'!AA5005),'Форма 1'!$H5005*VLOOKUP('Форма 1'!$F5005,'Придельники с 2022'!$B$4:$X$28,'Форма 1'!AA$8),"")</f>
        <v/>
      </c>
      <c r="K5005" s="90"/>
      <c r="L5005" s="87"/>
      <c r="M5005" s="103" t="str">
        <f>IF(ISNUMBER('Форма 1'!AD5005),'Форма 1'!$H5005*VLOOKUP('Форма 1'!$F5005,'Придельники с 2022'!$B$4:$X$28,'Форма 1'!AD$8),"")</f>
        <v/>
      </c>
      <c r="N5005" s="103" t="str">
        <f>IF(ISBLANK('Форма 1'!$AE5005),"",IF('Форма 1'!$AE5005=1,'Форма 1'!$H5005*VLOOKUP('Форма 1'!$F5005,'Придельники с 2022'!$B$4:$X$28,'Форма 1'!$AE$8,0),IF('Форма 1'!$AE5005=2,'Форма 1'!$H5005*VLOOKUP('Форма 1'!$F5005,'Придельники с 2022'!$B$4:$X$28,13,0),IF('Форма 1'!$AE5005=3,'Форма 1'!$H5005*VLOOKUP('Форма 1'!$F5005,'Придельники с 2022'!$B$4:$X$28,12,0)))))</f>
        <v/>
      </c>
      <c r="O5005" s="103" t="str">
        <f>IF(ISNUMBER('Форма 1'!AF5005),'Форма 1'!$H5005*VLOOKUP('Форма 1'!$F5005,'Придельники с 2022'!$B$4:$X$28,'Форма 1'!AF$8),"")</f>
        <v/>
      </c>
      <c r="P5005" s="87"/>
      <c r="Q5005" s="103" t="str">
        <f>IF(ISNUMBER('Форма 1'!AH5005),'Форма 1'!$H5005*VLOOKUP('Форма 1'!$F5005,'Придельники с 2022'!$B$4:$X$28,'Форма 1'!AH$8),"")</f>
        <v/>
      </c>
      <c r="R5005" s="103" t="str">
        <f>IF(ISNUMBER('Форма 1'!AI5005),'Форма 1'!$H5005*VLOOKUP('Форма 1'!$F5005,'Придельники с 2022'!$B$4:$X$28,'Форма 1'!AI$8),"")</f>
        <v/>
      </c>
      <c r="S5005" s="103" t="str">
        <f>IF(ISNUMBER('Форма 1'!AJ5005),'Форма 1'!$H5005*VLOOKUP('Форма 1'!$F5005,'Придельники с 2022'!$B$4:$X$28,'Форма 1'!AJ$8),"")</f>
        <v/>
      </c>
      <c r="T5005" s="87"/>
    </row>
    <row r="5006" spans="1:20">
      <c r="A5006" s="188">
        <f t="shared" si="329"/>
        <v>25</v>
      </c>
      <c r="B5006" s="189" t="s">
        <v>4804</v>
      </c>
      <c r="C5006" s="99">
        <f t="shared" si="332"/>
        <v>3950644.29</v>
      </c>
      <c r="D5006" s="103" t="str">
        <f>IF(ISNUMBER('Форма 1'!U5006),'Форма 1'!$H5006*VLOOKUP('Форма 1'!$F5006,'Придельники с 2022'!$B$4:$X$28,'Форма 1'!U$8),"")</f>
        <v/>
      </c>
      <c r="E5006" s="103" t="str">
        <f>IF(ISNUMBER('Форма 1'!V5006),'Форма 1'!$H5006*VLOOKUP('Форма 1'!$F5006,'Придельники с 2022'!$B$4:$X$28,'Форма 1'!V$8),"")</f>
        <v/>
      </c>
      <c r="F5006" s="103" t="str">
        <f>IF(ISNUMBER('Форма 1'!W5006),'Форма 1'!$H5006*VLOOKUP('Форма 1'!$F5006,'Придельники с 2022'!$B$4:$X$28,'Форма 1'!W$8),"")</f>
        <v/>
      </c>
      <c r="G5006" s="103" t="str">
        <f>IF(ISNUMBER('Форма 1'!X5006),'Форма 1'!$H5006*VLOOKUP('Форма 1'!$F5006,'Придельники с 2022'!$B$4:$X$28,'Форма 1'!X$8),"")</f>
        <v/>
      </c>
      <c r="H5006" s="103" t="str">
        <f>IF(ISNUMBER('Форма 1'!Y5006),'Форма 1'!$H5006*VLOOKUP('Форма 1'!$F5006,'Придельники с 2022'!$B$4:$X$28,'Форма 1'!Y$8),"")</f>
        <v/>
      </c>
      <c r="I5006" s="103" t="str">
        <f>IF(ISNUMBER('Форма 1'!Z5006),'Форма 1'!$H5006*VLOOKUP('Форма 1'!$F5006,'Придельники с 2022'!$B$4:$X$28,'Форма 1'!Z$8),"")</f>
        <v/>
      </c>
      <c r="J5006" s="103" t="str">
        <f>IF(ISNUMBER('Форма 1'!AA5006),'Форма 1'!$H5006*VLOOKUP('Форма 1'!$F5006,'Придельники с 2022'!$B$4:$X$28,'Форма 1'!AA$8),"")</f>
        <v/>
      </c>
      <c r="K5006" s="90"/>
      <c r="L5006" s="87"/>
      <c r="M5006" s="103" t="str">
        <f>IF(ISNUMBER('Форма 1'!AD5006),'Форма 1'!$H5006*VLOOKUP('Форма 1'!$F5006,'Придельники с 2022'!$B$4:$X$28,'Форма 1'!AD$8),"")</f>
        <v/>
      </c>
      <c r="N5006" s="103" t="str">
        <f>IF(ISBLANK('Форма 1'!$AE5006),"",IF('Форма 1'!$AE5006=1,'Форма 1'!$H5006*VLOOKUP('Форма 1'!$F5006,'Придельники с 2022'!$B$4:$X$28,'Форма 1'!$AE$8,0),IF('Форма 1'!$AE5006=2,'Форма 1'!$H5006*VLOOKUP('Форма 1'!$F5006,'Придельники с 2022'!$B$4:$X$28,13,0),IF('Форма 1'!$AE5006=3,'Форма 1'!$H5006*VLOOKUP('Форма 1'!$F5006,'Придельники с 2022'!$B$4:$X$28,12,0)))))</f>
        <v/>
      </c>
      <c r="O5006" s="103">
        <f>IF(ISNUMBER('Форма 1'!AF5006),'Форма 1'!$H5006*VLOOKUP('Форма 1'!$F5006,'Придельники с 2022'!$B$4:$X$28,'Форма 1'!AF$8),"")</f>
        <v>1291939.2119999998</v>
      </c>
      <c r="P5006" s="87"/>
      <c r="Q5006" s="103">
        <f>IF(ISNUMBER('Форма 1'!AH5006),'Форма 1'!$H5006*VLOOKUP('Форма 1'!$F5006,'Придельники с 2022'!$B$4:$X$28,'Форма 1'!AH$8),"")</f>
        <v>2658705.0780000002</v>
      </c>
      <c r="R5006" s="103" t="str">
        <f>IF(ISNUMBER('Форма 1'!AI5006),'Форма 1'!$H5006*VLOOKUP('Форма 1'!$F5006,'Придельники с 2022'!$B$4:$X$28,'Форма 1'!AI$8),"")</f>
        <v/>
      </c>
      <c r="S5006" s="103" t="str">
        <f>IF(ISNUMBER('Форма 1'!AJ5006),'Форма 1'!$H5006*VLOOKUP('Форма 1'!$F5006,'Придельники с 2022'!$B$4:$X$28,'Форма 1'!AJ$8),"")</f>
        <v/>
      </c>
      <c r="T5006" s="87"/>
    </row>
    <row r="5007" spans="1:20">
      <c r="A5007" s="188">
        <f t="shared" si="329"/>
        <v>26</v>
      </c>
      <c r="B5007" s="189" t="s">
        <v>4805</v>
      </c>
      <c r="C5007" s="99">
        <f t="shared" si="332"/>
        <v>7447118.2879999997</v>
      </c>
      <c r="D5007" s="103" t="str">
        <f>IF(ISNUMBER('Форма 1'!U5007),'Форма 1'!$H5007*VLOOKUP('Форма 1'!$F5007,'Придельники с 2022'!$B$4:$X$28,'Форма 1'!U$8),"")</f>
        <v/>
      </c>
      <c r="E5007" s="103" t="str">
        <f>IF(ISNUMBER('Форма 1'!V5007),'Форма 1'!$H5007*VLOOKUP('Форма 1'!$F5007,'Придельники с 2022'!$B$4:$X$28,'Форма 1'!V$8),"")</f>
        <v/>
      </c>
      <c r="F5007" s="103" t="str">
        <f>IF(ISNUMBER('Форма 1'!W5007),'Форма 1'!$H5007*VLOOKUP('Форма 1'!$F5007,'Придельники с 2022'!$B$4:$X$28,'Форма 1'!W$8),"")</f>
        <v/>
      </c>
      <c r="G5007" s="103" t="str">
        <f>IF(ISNUMBER('Форма 1'!X5007),'Форма 1'!$H5007*VLOOKUP('Форма 1'!$F5007,'Придельники с 2022'!$B$4:$X$28,'Форма 1'!X$8),"")</f>
        <v/>
      </c>
      <c r="H5007" s="103" t="str">
        <f>IF(ISNUMBER('Форма 1'!Y5007),'Форма 1'!$H5007*VLOOKUP('Форма 1'!$F5007,'Придельники с 2022'!$B$4:$X$28,'Форма 1'!Y$8),"")</f>
        <v/>
      </c>
      <c r="I5007" s="103" t="str">
        <f>IF(ISNUMBER('Форма 1'!Z5007),'Форма 1'!$H5007*VLOOKUP('Форма 1'!$F5007,'Придельники с 2022'!$B$4:$X$28,'Форма 1'!Z$8),"")</f>
        <v/>
      </c>
      <c r="J5007" s="103" t="str">
        <f>IF(ISNUMBER('Форма 1'!AA5007),'Форма 1'!$H5007*VLOOKUP('Форма 1'!$F5007,'Придельники с 2022'!$B$4:$X$28,'Форма 1'!AA$8),"")</f>
        <v/>
      </c>
      <c r="K5007" s="90"/>
      <c r="L5007" s="87"/>
      <c r="M5007" s="103">
        <f>IF(ISNUMBER('Форма 1'!AD5007),'Форма 1'!$H5007*VLOOKUP('Форма 1'!$F5007,'Придельники с 2022'!$B$4:$X$28,'Форма 1'!AD$8),"")</f>
        <v>7447118.2879999997</v>
      </c>
      <c r="N5007" s="103" t="str">
        <f>IF(ISBLANK('Форма 1'!$AE5007),"",IF('Форма 1'!$AE5007=1,'Форма 1'!$H5007*VLOOKUP('Форма 1'!$F5007,'Придельники с 2022'!$B$4:$X$28,'Форма 1'!$AE$8,0),IF('Форма 1'!$AE5007=2,'Форма 1'!$H5007*VLOOKUP('Форма 1'!$F5007,'Придельники с 2022'!$B$4:$X$28,13,0),IF('Форма 1'!$AE5007=3,'Форма 1'!$H5007*VLOOKUP('Форма 1'!$F5007,'Придельники с 2022'!$B$4:$X$28,12,0)))))</f>
        <v/>
      </c>
      <c r="O5007" s="103" t="str">
        <f>IF(ISNUMBER('Форма 1'!AF5007),'Форма 1'!$H5007*VLOOKUP('Форма 1'!$F5007,'Придельники с 2022'!$B$4:$X$28,'Форма 1'!AF$8),"")</f>
        <v/>
      </c>
      <c r="P5007" s="87"/>
      <c r="Q5007" s="103" t="str">
        <f>IF(ISNUMBER('Форма 1'!AH5007),'Форма 1'!$H5007*VLOOKUP('Форма 1'!$F5007,'Придельники с 2022'!$B$4:$X$28,'Форма 1'!AH$8),"")</f>
        <v/>
      </c>
      <c r="R5007" s="103" t="str">
        <f>IF(ISNUMBER('Форма 1'!AI5007),'Форма 1'!$H5007*VLOOKUP('Форма 1'!$F5007,'Придельники с 2022'!$B$4:$X$28,'Форма 1'!AI$8),"")</f>
        <v/>
      </c>
      <c r="S5007" s="103" t="str">
        <f>IF(ISNUMBER('Форма 1'!AJ5007),'Форма 1'!$H5007*VLOOKUP('Форма 1'!$F5007,'Придельники с 2022'!$B$4:$X$28,'Форма 1'!AJ$8),"")</f>
        <v/>
      </c>
      <c r="T5007" s="87"/>
    </row>
    <row r="5008" spans="1:20">
      <c r="A5008" s="188">
        <f t="shared" si="329"/>
        <v>27</v>
      </c>
      <c r="B5008" s="189" t="s">
        <v>4806</v>
      </c>
      <c r="C5008" s="99">
        <f t="shared" si="332"/>
        <v>9439833.8159999996</v>
      </c>
      <c r="D5008" s="103" t="str">
        <f>IF(ISNUMBER('Форма 1'!U5008),'Форма 1'!$H5008*VLOOKUP('Форма 1'!$F5008,'Придельники с 2022'!$B$4:$X$28,'Форма 1'!U$8),"")</f>
        <v/>
      </c>
      <c r="E5008" s="103" t="str">
        <f>IF(ISNUMBER('Форма 1'!V5008),'Форма 1'!$H5008*VLOOKUP('Форма 1'!$F5008,'Придельники с 2022'!$B$4:$X$28,'Форма 1'!V$8),"")</f>
        <v/>
      </c>
      <c r="F5008" s="103" t="str">
        <f>IF(ISNUMBER('Форма 1'!W5008),'Форма 1'!$H5008*VLOOKUP('Форма 1'!$F5008,'Придельники с 2022'!$B$4:$X$28,'Форма 1'!W$8),"")</f>
        <v/>
      </c>
      <c r="G5008" s="103" t="str">
        <f>IF(ISNUMBER('Форма 1'!X5008),'Форма 1'!$H5008*VLOOKUP('Форма 1'!$F5008,'Придельники с 2022'!$B$4:$X$28,'Форма 1'!X$8),"")</f>
        <v/>
      </c>
      <c r="H5008" s="103" t="str">
        <f>IF(ISNUMBER('Форма 1'!Y5008),'Форма 1'!$H5008*VLOOKUP('Форма 1'!$F5008,'Придельники с 2022'!$B$4:$X$28,'Форма 1'!Y$8),"")</f>
        <v/>
      </c>
      <c r="I5008" s="103" t="str">
        <f>IF(ISNUMBER('Форма 1'!Z5008),'Форма 1'!$H5008*VLOOKUP('Форма 1'!$F5008,'Придельники с 2022'!$B$4:$X$28,'Форма 1'!Z$8),"")</f>
        <v/>
      </c>
      <c r="J5008" s="103" t="str">
        <f>IF(ISNUMBER('Форма 1'!AA5008),'Форма 1'!$H5008*VLOOKUP('Форма 1'!$F5008,'Придельники с 2022'!$B$4:$X$28,'Форма 1'!AA$8),"")</f>
        <v/>
      </c>
      <c r="K5008" s="90"/>
      <c r="L5008" s="87"/>
      <c r="M5008" s="103" t="str">
        <f>IF(ISNUMBER('Форма 1'!AD5008),'Форма 1'!$H5008*VLOOKUP('Форма 1'!$F5008,'Придельники с 2022'!$B$4:$X$28,'Форма 1'!AD$8),"")</f>
        <v/>
      </c>
      <c r="N5008" s="103">
        <f>IF(ISBLANK('Форма 1'!$AE5008),"",IF('Форма 1'!$AE5008=1,'Форма 1'!$H5008*VLOOKUP('Форма 1'!$F5008,'Придельники с 2022'!$B$4:$X$28,'Форма 1'!$AE$8,0),IF('Форма 1'!$AE5008=2,'Форма 1'!$H5008*VLOOKUP('Форма 1'!$F5008,'Придельники с 2022'!$B$4:$X$28,13,0),IF('Форма 1'!$AE5008=3,'Форма 1'!$H5008*VLOOKUP('Форма 1'!$F5008,'Придельники с 2022'!$B$4:$X$28,12,0)))))</f>
        <v>9439833.8159999996</v>
      </c>
      <c r="O5008" s="103" t="str">
        <f>IF(ISNUMBER('Форма 1'!AF5008),'Форма 1'!$H5008*VLOOKUP('Форма 1'!$F5008,'Придельники с 2022'!$B$4:$X$28,'Форма 1'!AF$8),"")</f>
        <v/>
      </c>
      <c r="P5008" s="87"/>
      <c r="Q5008" s="103" t="str">
        <f>IF(ISNUMBER('Форма 1'!AH5008),'Форма 1'!$H5008*VLOOKUP('Форма 1'!$F5008,'Придельники с 2022'!$B$4:$X$28,'Форма 1'!AH$8),"")</f>
        <v/>
      </c>
      <c r="R5008" s="103" t="str">
        <f>IF(ISNUMBER('Форма 1'!AI5008),'Форма 1'!$H5008*VLOOKUP('Форма 1'!$F5008,'Придельники с 2022'!$B$4:$X$28,'Форма 1'!AI$8),"")</f>
        <v/>
      </c>
      <c r="S5008" s="103" t="str">
        <f>IF(ISNUMBER('Форма 1'!AJ5008),'Форма 1'!$H5008*VLOOKUP('Форма 1'!$F5008,'Придельники с 2022'!$B$4:$X$28,'Форма 1'!AJ$8),"")</f>
        <v/>
      </c>
      <c r="T5008" s="87"/>
    </row>
    <row r="5009" spans="1:20">
      <c r="A5009" s="188">
        <f t="shared" si="329"/>
        <v>28</v>
      </c>
      <c r="B5009" s="189" t="s">
        <v>4807</v>
      </c>
      <c r="C5009" s="99">
        <f t="shared" si="332"/>
        <v>999862.86399999994</v>
      </c>
      <c r="D5009" s="103" t="str">
        <f>IF(ISNUMBER('Форма 1'!U5009),'Форма 1'!$H5009*VLOOKUP('Форма 1'!$F5009,'Придельники с 2022'!$B$4:$X$28,'Форма 1'!U$8),"")</f>
        <v/>
      </c>
      <c r="E5009" s="103" t="str">
        <f>IF(ISNUMBER('Форма 1'!V5009),'Форма 1'!$H5009*VLOOKUP('Форма 1'!$F5009,'Придельники с 2022'!$B$4:$X$28,'Форма 1'!V$8),"")</f>
        <v/>
      </c>
      <c r="F5009" s="103">
        <f>IF(ISNUMBER('Форма 1'!W5009),'Форма 1'!$H5009*VLOOKUP('Форма 1'!$F5009,'Придельники с 2022'!$B$4:$X$28,'Форма 1'!W$8),"")</f>
        <v>566531.60199999996</v>
      </c>
      <c r="G5009" s="103">
        <f>IF(ISNUMBER('Форма 1'!X5009),'Форма 1'!$H5009*VLOOKUP('Форма 1'!$F5009,'Придельники с 2022'!$B$4:$X$28,'Форма 1'!X$8),"")</f>
        <v>160115.878</v>
      </c>
      <c r="H5009" s="103" t="str">
        <f>IF(ISNUMBER('Форма 1'!Y5009),'Форма 1'!$H5009*VLOOKUP('Форма 1'!$F5009,'Придельники с 2022'!$B$4:$X$28,'Форма 1'!Y$8),"")</f>
        <v/>
      </c>
      <c r="I5009" s="103">
        <f>IF(ISNUMBER('Форма 1'!Z5009),'Форма 1'!$H5009*VLOOKUP('Форма 1'!$F5009,'Придельники с 2022'!$B$4:$X$28,'Форма 1'!Z$8),"")</f>
        <v>273215.38399999996</v>
      </c>
      <c r="J5009" s="103" t="str">
        <f>IF(ISNUMBER('Форма 1'!AA5009),'Форма 1'!$H5009*VLOOKUP('Форма 1'!$F5009,'Придельники с 2022'!$B$4:$X$28,'Форма 1'!AA$8),"")</f>
        <v/>
      </c>
      <c r="K5009" s="90"/>
      <c r="L5009" s="87"/>
      <c r="M5009" s="103" t="str">
        <f>IF(ISNUMBER('Форма 1'!AD5009),'Форма 1'!$H5009*VLOOKUP('Форма 1'!$F5009,'Придельники с 2022'!$B$4:$X$28,'Форма 1'!AD$8),"")</f>
        <v/>
      </c>
      <c r="N5009" s="103" t="str">
        <f>IF(ISBLANK('Форма 1'!$AE5009),"",IF('Форма 1'!$AE5009=1,'Форма 1'!$H5009*VLOOKUP('Форма 1'!$F5009,'Придельники с 2022'!$B$4:$X$28,'Форма 1'!$AE$8,0),IF('Форма 1'!$AE5009=2,'Форма 1'!$H5009*VLOOKUP('Форма 1'!$F5009,'Придельники с 2022'!$B$4:$X$28,13,0),IF('Форма 1'!$AE5009=3,'Форма 1'!$H5009*VLOOKUP('Форма 1'!$F5009,'Придельники с 2022'!$B$4:$X$28,12,0)))))</f>
        <v/>
      </c>
      <c r="O5009" s="103" t="str">
        <f>IF(ISNUMBER('Форма 1'!AF5009),'Форма 1'!$H5009*VLOOKUP('Форма 1'!$F5009,'Придельники с 2022'!$B$4:$X$28,'Форма 1'!AF$8),"")</f>
        <v/>
      </c>
      <c r="P5009" s="87"/>
      <c r="Q5009" s="103" t="str">
        <f>IF(ISNUMBER('Форма 1'!AH5009),'Форма 1'!$H5009*VLOOKUP('Форма 1'!$F5009,'Придельники с 2022'!$B$4:$X$28,'Форма 1'!AH$8),"")</f>
        <v/>
      </c>
      <c r="R5009" s="103" t="str">
        <f>IF(ISNUMBER('Форма 1'!AI5009),'Форма 1'!$H5009*VLOOKUP('Форма 1'!$F5009,'Придельники с 2022'!$B$4:$X$28,'Форма 1'!AI$8),"")</f>
        <v/>
      </c>
      <c r="S5009" s="103" t="str">
        <f>IF(ISNUMBER('Форма 1'!AJ5009),'Форма 1'!$H5009*VLOOKUP('Форма 1'!$F5009,'Придельники с 2022'!$B$4:$X$28,'Форма 1'!AJ$8),"")</f>
        <v/>
      </c>
      <c r="T5009" s="87"/>
    </row>
    <row r="5010" spans="1:20">
      <c r="A5010" s="188">
        <f t="shared" si="329"/>
        <v>29</v>
      </c>
      <c r="B5010" s="189" t="s">
        <v>4808</v>
      </c>
      <c r="C5010" s="99">
        <f t="shared" si="332"/>
        <v>3818983.8330000006</v>
      </c>
      <c r="D5010" s="103" t="str">
        <f>IF(ISNUMBER('Форма 1'!U5010),'Форма 1'!$H5010*VLOOKUP('Форма 1'!$F5010,'Придельники с 2022'!$B$4:$X$28,'Форма 1'!U$8),"")</f>
        <v/>
      </c>
      <c r="E5010" s="103">
        <f>IF(ISNUMBER('Форма 1'!V5010),'Форма 1'!$H5010*VLOOKUP('Форма 1'!$F5010,'Придельники с 2022'!$B$4:$X$28,'Форма 1'!V$8),"")</f>
        <v>3404568.6360000004</v>
      </c>
      <c r="F5010" s="103" t="str">
        <f>IF(ISNUMBER('Форма 1'!W5010),'Форма 1'!$H5010*VLOOKUP('Форма 1'!$F5010,'Придельники с 2022'!$B$4:$X$28,'Форма 1'!W$8),"")</f>
        <v/>
      </c>
      <c r="G5010" s="103">
        <f>IF(ISNUMBER('Форма 1'!X5010),'Форма 1'!$H5010*VLOOKUP('Форма 1'!$F5010,'Придельники с 2022'!$B$4:$X$28,'Форма 1'!X$8),"")</f>
        <v>153126.39300000001</v>
      </c>
      <c r="H5010" s="103" t="str">
        <f>IF(ISNUMBER('Форма 1'!Y5010),'Форма 1'!$H5010*VLOOKUP('Форма 1'!$F5010,'Придельники с 2022'!$B$4:$X$28,'Форма 1'!Y$8),"")</f>
        <v/>
      </c>
      <c r="I5010" s="103">
        <f>IF(ISNUMBER('Форма 1'!Z5010),'Форма 1'!$H5010*VLOOKUP('Форма 1'!$F5010,'Придельники с 2022'!$B$4:$X$28,'Форма 1'!Z$8),"")</f>
        <v>261288.80399999997</v>
      </c>
      <c r="J5010" s="103" t="str">
        <f>IF(ISNUMBER('Форма 1'!AA5010),'Форма 1'!$H5010*VLOOKUP('Форма 1'!$F5010,'Придельники с 2022'!$B$4:$X$28,'Форма 1'!AA$8),"")</f>
        <v/>
      </c>
      <c r="K5010" s="90"/>
      <c r="L5010" s="87"/>
      <c r="M5010" s="103" t="str">
        <f>IF(ISNUMBER('Форма 1'!AD5010),'Форма 1'!$H5010*VLOOKUP('Форма 1'!$F5010,'Придельники с 2022'!$B$4:$X$28,'Форма 1'!AD$8),"")</f>
        <v/>
      </c>
      <c r="N5010" s="103" t="str">
        <f>IF(ISBLANK('Форма 1'!$AE5010),"",IF('Форма 1'!$AE5010=1,'Форма 1'!$H5010*VLOOKUP('Форма 1'!$F5010,'Придельники с 2022'!$B$4:$X$28,'Форма 1'!$AE$8,0),IF('Форма 1'!$AE5010=2,'Форма 1'!$H5010*VLOOKUP('Форма 1'!$F5010,'Придельники с 2022'!$B$4:$X$28,13,0),IF('Форма 1'!$AE5010=3,'Форма 1'!$H5010*VLOOKUP('Форма 1'!$F5010,'Придельники с 2022'!$B$4:$X$28,12,0)))))</f>
        <v/>
      </c>
      <c r="O5010" s="103" t="str">
        <f>IF(ISNUMBER('Форма 1'!AF5010),'Форма 1'!$H5010*VLOOKUP('Форма 1'!$F5010,'Придельники с 2022'!$B$4:$X$28,'Форма 1'!AF$8),"")</f>
        <v/>
      </c>
      <c r="P5010" s="87"/>
      <c r="Q5010" s="103" t="str">
        <f>IF(ISNUMBER('Форма 1'!AH5010),'Форма 1'!$H5010*VLOOKUP('Форма 1'!$F5010,'Придельники с 2022'!$B$4:$X$28,'Форма 1'!AH$8),"")</f>
        <v/>
      </c>
      <c r="R5010" s="103" t="str">
        <f>IF(ISNUMBER('Форма 1'!AI5010),'Форма 1'!$H5010*VLOOKUP('Форма 1'!$F5010,'Придельники с 2022'!$B$4:$X$28,'Форма 1'!AI$8),"")</f>
        <v/>
      </c>
      <c r="S5010" s="103" t="str">
        <f>IF(ISNUMBER('Форма 1'!AJ5010),'Форма 1'!$H5010*VLOOKUP('Форма 1'!$F5010,'Придельники с 2022'!$B$4:$X$28,'Форма 1'!AJ$8),"")</f>
        <v/>
      </c>
      <c r="T5010" s="87"/>
    </row>
    <row r="5011" spans="1:20">
      <c r="A5011" s="188">
        <f t="shared" si="329"/>
        <v>30</v>
      </c>
      <c r="B5011" s="189" t="s">
        <v>4809</v>
      </c>
      <c r="C5011" s="99">
        <f t="shared" si="332"/>
        <v>1133797.1340000001</v>
      </c>
      <c r="D5011" s="103" t="str">
        <f>IF(ISNUMBER('Форма 1'!U5011),'Форма 1'!$H5011*VLOOKUP('Форма 1'!$F5011,'Придельники с 2022'!$B$4:$X$28,'Форма 1'!U$8),"")</f>
        <v/>
      </c>
      <c r="E5011" s="103" t="str">
        <f>IF(ISNUMBER('Форма 1'!V5011),'Форма 1'!$H5011*VLOOKUP('Форма 1'!$F5011,'Придельники с 2022'!$B$4:$X$28,'Форма 1'!V$8),"")</f>
        <v/>
      </c>
      <c r="F5011" s="103">
        <f>IF(ISNUMBER('Форма 1'!W5011),'Форма 1'!$H5011*VLOOKUP('Форма 1'!$F5011,'Придельники с 2022'!$B$4:$X$28,'Форма 1'!W$8),"")</f>
        <v>764911.23800000001</v>
      </c>
      <c r="G5011" s="103" t="str">
        <f>IF(ISNUMBER('Форма 1'!X5011),'Форма 1'!$H5011*VLOOKUP('Форма 1'!$F5011,'Придельники с 2022'!$B$4:$X$28,'Форма 1'!X$8),"")</f>
        <v/>
      </c>
      <c r="H5011" s="103" t="str">
        <f>IF(ISNUMBER('Форма 1'!Y5011),'Форма 1'!$H5011*VLOOKUP('Форма 1'!$F5011,'Придельники с 2022'!$B$4:$X$28,'Форма 1'!Y$8),"")</f>
        <v/>
      </c>
      <c r="I5011" s="103">
        <f>IF(ISNUMBER('Форма 1'!Z5011),'Форма 1'!$H5011*VLOOKUP('Форма 1'!$F5011,'Придельники с 2022'!$B$4:$X$28,'Форма 1'!Z$8),"")</f>
        <v>368885.89600000001</v>
      </c>
      <c r="J5011" s="103" t="str">
        <f>IF(ISNUMBER('Форма 1'!AA5011),'Форма 1'!$H5011*VLOOKUP('Форма 1'!$F5011,'Придельники с 2022'!$B$4:$X$28,'Форма 1'!AA$8),"")</f>
        <v/>
      </c>
      <c r="K5011" s="90"/>
      <c r="L5011" s="87"/>
      <c r="M5011" s="103" t="str">
        <f>IF(ISNUMBER('Форма 1'!AD5011),'Форма 1'!$H5011*VLOOKUP('Форма 1'!$F5011,'Придельники с 2022'!$B$4:$X$28,'Форма 1'!AD$8),"")</f>
        <v/>
      </c>
      <c r="N5011" s="103" t="str">
        <f>IF(ISBLANK('Форма 1'!$AE5011),"",IF('Форма 1'!$AE5011=1,'Форма 1'!$H5011*VLOOKUP('Форма 1'!$F5011,'Придельники с 2022'!$B$4:$X$28,'Форма 1'!$AE$8,0),IF('Форма 1'!$AE5011=2,'Форма 1'!$H5011*VLOOKUP('Форма 1'!$F5011,'Придельники с 2022'!$B$4:$X$28,13,0),IF('Форма 1'!$AE5011=3,'Форма 1'!$H5011*VLOOKUP('Форма 1'!$F5011,'Придельники с 2022'!$B$4:$X$28,12,0)))))</f>
        <v/>
      </c>
      <c r="O5011" s="103" t="str">
        <f>IF(ISNUMBER('Форма 1'!AF5011),'Форма 1'!$H5011*VLOOKUP('Форма 1'!$F5011,'Придельники с 2022'!$B$4:$X$28,'Форма 1'!AF$8),"")</f>
        <v/>
      </c>
      <c r="P5011" s="87"/>
      <c r="Q5011" s="103" t="str">
        <f>IF(ISNUMBER('Форма 1'!AH5011),'Форма 1'!$H5011*VLOOKUP('Форма 1'!$F5011,'Придельники с 2022'!$B$4:$X$28,'Форма 1'!AH$8),"")</f>
        <v/>
      </c>
      <c r="R5011" s="103" t="str">
        <f>IF(ISNUMBER('Форма 1'!AI5011),'Форма 1'!$H5011*VLOOKUP('Форма 1'!$F5011,'Придельники с 2022'!$B$4:$X$28,'Форма 1'!AI$8),"")</f>
        <v/>
      </c>
      <c r="S5011" s="103" t="str">
        <f>IF(ISNUMBER('Форма 1'!AJ5011),'Форма 1'!$H5011*VLOOKUP('Форма 1'!$F5011,'Придельники с 2022'!$B$4:$X$28,'Форма 1'!AJ$8),"")</f>
        <v/>
      </c>
      <c r="T5011" s="87"/>
    </row>
    <row r="5012" spans="1:20">
      <c r="A5012" s="188">
        <f t="shared" si="329"/>
        <v>31</v>
      </c>
      <c r="B5012" s="189" t="s">
        <v>4810</v>
      </c>
      <c r="C5012" s="99">
        <f t="shared" si="332"/>
        <v>761569.26300000004</v>
      </c>
      <c r="D5012" s="103" t="str">
        <f>IF(ISNUMBER('Форма 1'!U5012),'Форма 1'!$H5012*VLOOKUP('Форма 1'!$F5012,'Придельники с 2022'!$B$4:$X$28,'Форма 1'!U$8),"")</f>
        <v/>
      </c>
      <c r="E5012" s="103" t="str">
        <f>IF(ISNUMBER('Форма 1'!V5012),'Форма 1'!$H5012*VLOOKUP('Форма 1'!$F5012,'Придельники с 2022'!$B$4:$X$28,'Форма 1'!V$8),"")</f>
        <v/>
      </c>
      <c r="F5012" s="103">
        <f>IF(ISNUMBER('Форма 1'!W5012),'Форма 1'!$H5012*VLOOKUP('Форма 1'!$F5012,'Придельники с 2022'!$B$4:$X$28,'Форма 1'!W$8),"")</f>
        <v>761569.26300000004</v>
      </c>
      <c r="G5012" s="103" t="str">
        <f>IF(ISNUMBER('Форма 1'!X5012),'Форма 1'!$H5012*VLOOKUP('Форма 1'!$F5012,'Придельники с 2022'!$B$4:$X$28,'Форма 1'!X$8),"")</f>
        <v/>
      </c>
      <c r="H5012" s="103" t="str">
        <f>IF(ISNUMBER('Форма 1'!Y5012),'Форма 1'!$H5012*VLOOKUP('Форма 1'!$F5012,'Придельники с 2022'!$B$4:$X$28,'Форма 1'!Y$8),"")</f>
        <v/>
      </c>
      <c r="I5012" s="103" t="str">
        <f>IF(ISNUMBER('Форма 1'!Z5012),'Форма 1'!$H5012*VLOOKUP('Форма 1'!$F5012,'Придельники с 2022'!$B$4:$X$28,'Форма 1'!Z$8),"")</f>
        <v/>
      </c>
      <c r="J5012" s="103" t="str">
        <f>IF(ISNUMBER('Форма 1'!AA5012),'Форма 1'!$H5012*VLOOKUP('Форма 1'!$F5012,'Придельники с 2022'!$B$4:$X$28,'Форма 1'!AA$8),"")</f>
        <v/>
      </c>
      <c r="K5012" s="90"/>
      <c r="L5012" s="87"/>
      <c r="M5012" s="103" t="str">
        <f>IF(ISNUMBER('Форма 1'!AD5012),'Форма 1'!$H5012*VLOOKUP('Форма 1'!$F5012,'Придельники с 2022'!$B$4:$X$28,'Форма 1'!AD$8),"")</f>
        <v/>
      </c>
      <c r="N5012" s="103" t="str">
        <f>IF(ISBLANK('Форма 1'!$AE5012),"",IF('Форма 1'!$AE5012=1,'Форма 1'!$H5012*VLOOKUP('Форма 1'!$F5012,'Придельники с 2022'!$B$4:$X$28,'Форма 1'!$AE$8,0),IF('Форма 1'!$AE5012=2,'Форма 1'!$H5012*VLOOKUP('Форма 1'!$F5012,'Придельники с 2022'!$B$4:$X$28,13,0),IF('Форма 1'!$AE5012=3,'Форма 1'!$H5012*VLOOKUP('Форма 1'!$F5012,'Придельники с 2022'!$B$4:$X$28,12,0)))))</f>
        <v/>
      </c>
      <c r="O5012" s="103" t="str">
        <f>IF(ISNUMBER('Форма 1'!AF5012),'Форма 1'!$H5012*VLOOKUP('Форма 1'!$F5012,'Придельники с 2022'!$B$4:$X$28,'Форма 1'!AF$8),"")</f>
        <v/>
      </c>
      <c r="P5012" s="87"/>
      <c r="Q5012" s="103" t="str">
        <f>IF(ISNUMBER('Форма 1'!AH5012),'Форма 1'!$H5012*VLOOKUP('Форма 1'!$F5012,'Придельники с 2022'!$B$4:$X$28,'Форма 1'!AH$8),"")</f>
        <v/>
      </c>
      <c r="R5012" s="103" t="str">
        <f>IF(ISNUMBER('Форма 1'!AI5012),'Форма 1'!$H5012*VLOOKUP('Форма 1'!$F5012,'Придельники с 2022'!$B$4:$X$28,'Форма 1'!AI$8),"")</f>
        <v/>
      </c>
      <c r="S5012" s="103" t="str">
        <f>IF(ISNUMBER('Форма 1'!AJ5012),'Форма 1'!$H5012*VLOOKUP('Форма 1'!$F5012,'Придельники с 2022'!$B$4:$X$28,'Форма 1'!AJ$8),"")</f>
        <v/>
      </c>
      <c r="T5012" s="87"/>
    </row>
    <row r="5013" spans="1:20">
      <c r="A5013" s="188">
        <f t="shared" si="329"/>
        <v>32</v>
      </c>
      <c r="B5013" s="189" t="s">
        <v>4811</v>
      </c>
      <c r="C5013" s="99">
        <f t="shared" si="332"/>
        <v>9679434.2699999996</v>
      </c>
      <c r="D5013" s="103" t="str">
        <f>IF(ISNUMBER('Форма 1'!U5013),'Форма 1'!$H5013*VLOOKUP('Форма 1'!$F5013,'Придельники с 2022'!$B$4:$X$28,'Форма 1'!U$8),"")</f>
        <v/>
      </c>
      <c r="E5013" s="103" t="str">
        <f>IF(ISNUMBER('Форма 1'!V5013),'Форма 1'!$H5013*VLOOKUP('Форма 1'!$F5013,'Придельники с 2022'!$B$4:$X$28,'Форма 1'!V$8),"")</f>
        <v/>
      </c>
      <c r="F5013" s="103" t="str">
        <f>IF(ISNUMBER('Форма 1'!W5013),'Форма 1'!$H5013*VLOOKUP('Форма 1'!$F5013,'Придельники с 2022'!$B$4:$X$28,'Форма 1'!W$8),"")</f>
        <v/>
      </c>
      <c r="G5013" s="103" t="str">
        <f>IF(ISNUMBER('Форма 1'!X5013),'Форма 1'!$H5013*VLOOKUP('Форма 1'!$F5013,'Придельники с 2022'!$B$4:$X$28,'Форма 1'!X$8),"")</f>
        <v/>
      </c>
      <c r="H5013" s="103" t="str">
        <f>IF(ISNUMBER('Форма 1'!Y5013),'Форма 1'!$H5013*VLOOKUP('Форма 1'!$F5013,'Придельники с 2022'!$B$4:$X$28,'Форма 1'!Y$8),"")</f>
        <v/>
      </c>
      <c r="I5013" s="103" t="str">
        <f>IF(ISNUMBER('Форма 1'!Z5013),'Форма 1'!$H5013*VLOOKUP('Форма 1'!$F5013,'Придельники с 2022'!$B$4:$X$28,'Форма 1'!Z$8),"")</f>
        <v/>
      </c>
      <c r="J5013" s="103" t="str">
        <f>IF(ISNUMBER('Форма 1'!AA5013),'Форма 1'!$H5013*VLOOKUP('Форма 1'!$F5013,'Придельники с 2022'!$B$4:$X$28,'Форма 1'!AA$8),"")</f>
        <v/>
      </c>
      <c r="K5013" s="90"/>
      <c r="L5013" s="87"/>
      <c r="M5013" s="103" t="str">
        <f>IF(ISNUMBER('Форма 1'!AD5013),'Форма 1'!$H5013*VLOOKUP('Форма 1'!$F5013,'Придельники с 2022'!$B$4:$X$28,'Форма 1'!AD$8),"")</f>
        <v/>
      </c>
      <c r="N5013" s="103">
        <f>IF(ISBLANK('Форма 1'!$AE5013),"",IF('Форма 1'!$AE5013=1,'Форма 1'!$H5013*VLOOKUP('Форма 1'!$F5013,'Придельники с 2022'!$B$4:$X$28,'Форма 1'!$AE$8,0),IF('Форма 1'!$AE5013=2,'Форма 1'!$H5013*VLOOKUP('Форма 1'!$F5013,'Придельники с 2022'!$B$4:$X$28,13,0),IF('Форма 1'!$AE5013=3,'Форма 1'!$H5013*VLOOKUP('Форма 1'!$F5013,'Придельники с 2022'!$B$4:$X$28,12,0)))))</f>
        <v>9679434.2699999996</v>
      </c>
      <c r="O5013" s="103" t="str">
        <f>IF(ISNUMBER('Форма 1'!AF5013),'Форма 1'!$H5013*VLOOKUP('Форма 1'!$F5013,'Придельники с 2022'!$B$4:$X$28,'Форма 1'!AF$8),"")</f>
        <v/>
      </c>
      <c r="P5013" s="87"/>
      <c r="Q5013" s="103" t="str">
        <f>IF(ISNUMBER('Форма 1'!AH5013),'Форма 1'!$H5013*VLOOKUP('Форма 1'!$F5013,'Придельники с 2022'!$B$4:$X$28,'Форма 1'!AH$8),"")</f>
        <v/>
      </c>
      <c r="R5013" s="103" t="str">
        <f>IF(ISNUMBER('Форма 1'!AI5013),'Форма 1'!$H5013*VLOOKUP('Форма 1'!$F5013,'Придельники с 2022'!$B$4:$X$28,'Форма 1'!AI$8),"")</f>
        <v/>
      </c>
      <c r="S5013" s="103" t="str">
        <f>IF(ISNUMBER('Форма 1'!AJ5013),'Форма 1'!$H5013*VLOOKUP('Форма 1'!$F5013,'Придельники с 2022'!$B$4:$X$28,'Форма 1'!AJ$8),"")</f>
        <v/>
      </c>
      <c r="T5013" s="87"/>
    </row>
    <row r="5014" spans="1:20">
      <c r="A5014" s="188">
        <f t="shared" si="329"/>
        <v>33</v>
      </c>
      <c r="B5014" s="189" t="s">
        <v>4812</v>
      </c>
      <c r="C5014" s="99">
        <f t="shared" si="332"/>
        <v>9378343.4340000004</v>
      </c>
      <c r="D5014" s="103" t="str">
        <f>IF(ISNUMBER('Форма 1'!U5014),'Форма 1'!$H5014*VLOOKUP('Форма 1'!$F5014,'Придельники с 2022'!$B$4:$X$28,'Форма 1'!U$8),"")</f>
        <v/>
      </c>
      <c r="E5014" s="103" t="str">
        <f>IF(ISNUMBER('Форма 1'!V5014),'Форма 1'!$H5014*VLOOKUP('Форма 1'!$F5014,'Придельники с 2022'!$B$4:$X$28,'Форма 1'!V$8),"")</f>
        <v/>
      </c>
      <c r="F5014" s="103" t="str">
        <f>IF(ISNUMBER('Форма 1'!W5014),'Форма 1'!$H5014*VLOOKUP('Форма 1'!$F5014,'Придельники с 2022'!$B$4:$X$28,'Форма 1'!W$8),"")</f>
        <v/>
      </c>
      <c r="G5014" s="103" t="str">
        <f>IF(ISNUMBER('Форма 1'!X5014),'Форма 1'!$H5014*VLOOKUP('Форма 1'!$F5014,'Придельники с 2022'!$B$4:$X$28,'Форма 1'!X$8),"")</f>
        <v/>
      </c>
      <c r="H5014" s="103" t="str">
        <f>IF(ISNUMBER('Форма 1'!Y5014),'Форма 1'!$H5014*VLOOKUP('Форма 1'!$F5014,'Придельники с 2022'!$B$4:$X$28,'Форма 1'!Y$8),"")</f>
        <v/>
      </c>
      <c r="I5014" s="103" t="str">
        <f>IF(ISNUMBER('Форма 1'!Z5014),'Форма 1'!$H5014*VLOOKUP('Форма 1'!$F5014,'Придельники с 2022'!$B$4:$X$28,'Форма 1'!Z$8),"")</f>
        <v/>
      </c>
      <c r="J5014" s="103" t="str">
        <f>IF(ISNUMBER('Форма 1'!AA5014),'Форма 1'!$H5014*VLOOKUP('Форма 1'!$F5014,'Придельники с 2022'!$B$4:$X$28,'Форма 1'!AA$8),"")</f>
        <v/>
      </c>
      <c r="K5014" s="90"/>
      <c r="L5014" s="87"/>
      <c r="M5014" s="103" t="str">
        <f>IF(ISNUMBER('Форма 1'!AD5014),'Форма 1'!$H5014*VLOOKUP('Форма 1'!$F5014,'Придельники с 2022'!$B$4:$X$28,'Форма 1'!AD$8),"")</f>
        <v/>
      </c>
      <c r="N5014" s="103">
        <f>IF(ISBLANK('Форма 1'!$AE5014),"",IF('Форма 1'!$AE5014=1,'Форма 1'!$H5014*VLOOKUP('Форма 1'!$F5014,'Придельники с 2022'!$B$4:$X$28,'Форма 1'!$AE$8,0),IF('Форма 1'!$AE5014=2,'Форма 1'!$H5014*VLOOKUP('Форма 1'!$F5014,'Придельники с 2022'!$B$4:$X$28,13,0),IF('Форма 1'!$AE5014=3,'Форма 1'!$H5014*VLOOKUP('Форма 1'!$F5014,'Придельники с 2022'!$B$4:$X$28,12,0)))))</f>
        <v>9378343.4340000004</v>
      </c>
      <c r="O5014" s="103" t="str">
        <f>IF(ISNUMBER('Форма 1'!AF5014),'Форма 1'!$H5014*VLOOKUP('Форма 1'!$F5014,'Придельники с 2022'!$B$4:$X$28,'Форма 1'!AF$8),"")</f>
        <v/>
      </c>
      <c r="P5014" s="87"/>
      <c r="Q5014" s="103" t="str">
        <f>IF(ISNUMBER('Форма 1'!AH5014),'Форма 1'!$H5014*VLOOKUP('Форма 1'!$F5014,'Придельники с 2022'!$B$4:$X$28,'Форма 1'!AH$8),"")</f>
        <v/>
      </c>
      <c r="R5014" s="103" t="str">
        <f>IF(ISNUMBER('Форма 1'!AI5014),'Форма 1'!$H5014*VLOOKUP('Форма 1'!$F5014,'Придельники с 2022'!$B$4:$X$28,'Форма 1'!AI$8),"")</f>
        <v/>
      </c>
      <c r="S5014" s="103" t="str">
        <f>IF(ISNUMBER('Форма 1'!AJ5014),'Форма 1'!$H5014*VLOOKUP('Форма 1'!$F5014,'Придельники с 2022'!$B$4:$X$28,'Форма 1'!AJ$8),"")</f>
        <v/>
      </c>
      <c r="T5014" s="87"/>
    </row>
    <row r="5015" spans="1:20">
      <c r="A5015" s="188">
        <f t="shared" si="329"/>
        <v>34</v>
      </c>
      <c r="B5015" s="189" t="s">
        <v>4813</v>
      </c>
      <c r="C5015" s="99">
        <f t="shared" si="332"/>
        <v>5069239.6559999995</v>
      </c>
      <c r="D5015" s="103" t="str">
        <f>IF(ISNUMBER('Форма 1'!U5015),'Форма 1'!$H5015*VLOOKUP('Форма 1'!$F5015,'Придельники с 2022'!$B$4:$X$28,'Форма 1'!U$8),"")</f>
        <v/>
      </c>
      <c r="E5015" s="103" t="str">
        <f>IF(ISNUMBER('Форма 1'!V5015),'Форма 1'!$H5015*VLOOKUP('Форма 1'!$F5015,'Придельники с 2022'!$B$4:$X$28,'Форма 1'!V$8),"")</f>
        <v/>
      </c>
      <c r="F5015" s="103" t="str">
        <f>IF(ISNUMBER('Форма 1'!W5015),'Форма 1'!$H5015*VLOOKUP('Форма 1'!$F5015,'Придельники с 2022'!$B$4:$X$28,'Форма 1'!W$8),"")</f>
        <v/>
      </c>
      <c r="G5015" s="103" t="str">
        <f>IF(ISNUMBER('Форма 1'!X5015),'Форма 1'!$H5015*VLOOKUP('Форма 1'!$F5015,'Придельники с 2022'!$B$4:$X$28,'Форма 1'!X$8),"")</f>
        <v/>
      </c>
      <c r="H5015" s="103" t="str">
        <f>IF(ISNUMBER('Форма 1'!Y5015),'Форма 1'!$H5015*VLOOKUP('Форма 1'!$F5015,'Придельники с 2022'!$B$4:$X$28,'Форма 1'!Y$8),"")</f>
        <v/>
      </c>
      <c r="I5015" s="103" t="str">
        <f>IF(ISNUMBER('Форма 1'!Z5015),'Форма 1'!$H5015*VLOOKUP('Форма 1'!$F5015,'Придельники с 2022'!$B$4:$X$28,'Форма 1'!Z$8),"")</f>
        <v/>
      </c>
      <c r="J5015" s="103" t="str">
        <f>IF(ISNUMBER('Форма 1'!AA5015),'Форма 1'!$H5015*VLOOKUP('Форма 1'!$F5015,'Придельники с 2022'!$B$4:$X$28,'Форма 1'!AA$8),"")</f>
        <v/>
      </c>
      <c r="K5015" s="90"/>
      <c r="L5015" s="87"/>
      <c r="M5015" s="103">
        <f>IF(ISNUMBER('Форма 1'!AD5015),'Форма 1'!$H5015*VLOOKUP('Форма 1'!$F5015,'Придельники с 2022'!$B$4:$X$28,'Форма 1'!AD$8),"")</f>
        <v>5069239.6559999995</v>
      </c>
      <c r="N5015" s="103" t="str">
        <f>IF(ISBLANK('Форма 1'!$AE5015),"",IF('Форма 1'!$AE5015=1,'Форма 1'!$H5015*VLOOKUP('Форма 1'!$F5015,'Придельники с 2022'!$B$4:$X$28,'Форма 1'!$AE$8,0),IF('Форма 1'!$AE5015=2,'Форма 1'!$H5015*VLOOKUP('Форма 1'!$F5015,'Придельники с 2022'!$B$4:$X$28,13,0),IF('Форма 1'!$AE5015=3,'Форма 1'!$H5015*VLOOKUP('Форма 1'!$F5015,'Придельники с 2022'!$B$4:$X$28,12,0)))))</f>
        <v/>
      </c>
      <c r="O5015" s="103" t="str">
        <f>IF(ISNUMBER('Форма 1'!AF5015),'Форма 1'!$H5015*VLOOKUP('Форма 1'!$F5015,'Придельники с 2022'!$B$4:$X$28,'Форма 1'!AF$8),"")</f>
        <v/>
      </c>
      <c r="P5015" s="87"/>
      <c r="Q5015" s="103" t="str">
        <f>IF(ISNUMBER('Форма 1'!AH5015),'Форма 1'!$H5015*VLOOKUP('Форма 1'!$F5015,'Придельники с 2022'!$B$4:$X$28,'Форма 1'!AH$8),"")</f>
        <v/>
      </c>
      <c r="R5015" s="103" t="str">
        <f>IF(ISNUMBER('Форма 1'!AI5015),'Форма 1'!$H5015*VLOOKUP('Форма 1'!$F5015,'Придельники с 2022'!$B$4:$X$28,'Форма 1'!AI$8),"")</f>
        <v/>
      </c>
      <c r="S5015" s="103" t="str">
        <f>IF(ISNUMBER('Форма 1'!AJ5015),'Форма 1'!$H5015*VLOOKUP('Форма 1'!$F5015,'Придельники с 2022'!$B$4:$X$28,'Форма 1'!AJ$8),"")</f>
        <v/>
      </c>
      <c r="T5015" s="87"/>
    </row>
    <row r="5016" spans="1:20">
      <c r="A5016" s="188">
        <f t="shared" si="329"/>
        <v>35</v>
      </c>
      <c r="B5016" s="189" t="s">
        <v>4814</v>
      </c>
      <c r="C5016" s="99">
        <f t="shared" si="332"/>
        <v>293264.93199999997</v>
      </c>
      <c r="D5016" s="103" t="str">
        <f>IF(ISNUMBER('Форма 1'!U5016),'Форма 1'!$H5016*VLOOKUP('Форма 1'!$F5016,'Придельники с 2022'!$B$4:$X$28,'Форма 1'!U$8),"")</f>
        <v/>
      </c>
      <c r="E5016" s="103" t="str">
        <f>IF(ISNUMBER('Форма 1'!V5016),'Форма 1'!$H5016*VLOOKUP('Форма 1'!$F5016,'Придельники с 2022'!$B$4:$X$28,'Форма 1'!V$8),"")</f>
        <v/>
      </c>
      <c r="F5016" s="103" t="str">
        <f>IF(ISNUMBER('Форма 1'!W5016),'Форма 1'!$H5016*VLOOKUP('Форма 1'!$F5016,'Придельники с 2022'!$B$4:$X$28,'Форма 1'!W$8),"")</f>
        <v/>
      </c>
      <c r="G5016" s="103" t="str">
        <f>IF(ISNUMBER('Форма 1'!X5016),'Форма 1'!$H5016*VLOOKUP('Форма 1'!$F5016,'Придельники с 2022'!$B$4:$X$28,'Форма 1'!X$8),"")</f>
        <v/>
      </c>
      <c r="H5016" s="103" t="str">
        <f>IF(ISNUMBER('Форма 1'!Y5016),'Форма 1'!$H5016*VLOOKUP('Форма 1'!$F5016,'Придельники с 2022'!$B$4:$X$28,'Форма 1'!Y$8),"")</f>
        <v/>
      </c>
      <c r="I5016" s="103">
        <f>IF(ISNUMBER('Форма 1'!Z5016),'Форма 1'!$H5016*VLOOKUP('Форма 1'!$F5016,'Придельники с 2022'!$B$4:$X$28,'Форма 1'!Z$8),"")</f>
        <v>293264.93199999997</v>
      </c>
      <c r="J5016" s="103" t="str">
        <f>IF(ISNUMBER('Форма 1'!AA5016),'Форма 1'!$H5016*VLOOKUP('Форма 1'!$F5016,'Придельники с 2022'!$B$4:$X$28,'Форма 1'!AA$8),"")</f>
        <v/>
      </c>
      <c r="K5016" s="90"/>
      <c r="L5016" s="87"/>
      <c r="M5016" s="103" t="str">
        <f>IF(ISNUMBER('Форма 1'!AD5016),'Форма 1'!$H5016*VLOOKUP('Форма 1'!$F5016,'Придельники с 2022'!$B$4:$X$28,'Форма 1'!AD$8),"")</f>
        <v/>
      </c>
      <c r="N5016" s="103" t="str">
        <f>IF(ISBLANK('Форма 1'!$AE5016),"",IF('Форма 1'!$AE5016=1,'Форма 1'!$H5016*VLOOKUP('Форма 1'!$F5016,'Придельники с 2022'!$B$4:$X$28,'Форма 1'!$AE$8,0),IF('Форма 1'!$AE5016=2,'Форма 1'!$H5016*VLOOKUP('Форма 1'!$F5016,'Придельники с 2022'!$B$4:$X$28,13,0),IF('Форма 1'!$AE5016=3,'Форма 1'!$H5016*VLOOKUP('Форма 1'!$F5016,'Придельники с 2022'!$B$4:$X$28,12,0)))))</f>
        <v/>
      </c>
      <c r="O5016" s="103" t="str">
        <f>IF(ISNUMBER('Форма 1'!AF5016),'Форма 1'!$H5016*VLOOKUP('Форма 1'!$F5016,'Придельники с 2022'!$B$4:$X$28,'Форма 1'!AF$8),"")</f>
        <v/>
      </c>
      <c r="P5016" s="87"/>
      <c r="Q5016" s="103" t="str">
        <f>IF(ISNUMBER('Форма 1'!AH5016),'Форма 1'!$H5016*VLOOKUP('Форма 1'!$F5016,'Придельники с 2022'!$B$4:$X$28,'Форма 1'!AH$8),"")</f>
        <v/>
      </c>
      <c r="R5016" s="103" t="str">
        <f>IF(ISNUMBER('Форма 1'!AI5016),'Форма 1'!$H5016*VLOOKUP('Форма 1'!$F5016,'Придельники с 2022'!$B$4:$X$28,'Форма 1'!AI$8),"")</f>
        <v/>
      </c>
      <c r="S5016" s="103" t="str">
        <f>IF(ISNUMBER('Форма 1'!AJ5016),'Форма 1'!$H5016*VLOOKUP('Форма 1'!$F5016,'Придельники с 2022'!$B$4:$X$28,'Форма 1'!AJ$8),"")</f>
        <v/>
      </c>
      <c r="T5016" s="87"/>
    </row>
    <row r="5017" spans="1:20">
      <c r="A5017" s="188">
        <f t="shared" si="329"/>
        <v>36</v>
      </c>
      <c r="B5017" s="189" t="s">
        <v>4815</v>
      </c>
      <c r="C5017" s="99">
        <f t="shared" si="332"/>
        <v>869953.25200000009</v>
      </c>
      <c r="D5017" s="103" t="str">
        <f>IF(ISNUMBER('Форма 1'!U5017),'Форма 1'!$H5017*VLOOKUP('Форма 1'!$F5017,'Придельники с 2022'!$B$4:$X$28,'Форма 1'!U$8),"")</f>
        <v/>
      </c>
      <c r="E5017" s="103" t="str">
        <f>IF(ISNUMBER('Форма 1'!V5017),'Форма 1'!$H5017*VLOOKUP('Форма 1'!$F5017,'Придельники с 2022'!$B$4:$X$28,'Форма 1'!V$8),"")</f>
        <v/>
      </c>
      <c r="F5017" s="103" t="str">
        <f>IF(ISNUMBER('Форма 1'!W5017),'Форма 1'!$H5017*VLOOKUP('Форма 1'!$F5017,'Придельники с 2022'!$B$4:$X$28,'Форма 1'!W$8),"")</f>
        <v/>
      </c>
      <c r="G5017" s="103" t="str">
        <f>IF(ISNUMBER('Форма 1'!X5017),'Форма 1'!$H5017*VLOOKUP('Форма 1'!$F5017,'Придельники с 2022'!$B$4:$X$28,'Форма 1'!X$8),"")</f>
        <v/>
      </c>
      <c r="H5017" s="103">
        <f>IF(ISNUMBER('Форма 1'!Y5017),'Форма 1'!$H5017*VLOOKUP('Форма 1'!$F5017,'Придельники с 2022'!$B$4:$X$28,'Форма 1'!Y$8),"")</f>
        <v>869953.25200000009</v>
      </c>
      <c r="I5017" s="103" t="str">
        <f>IF(ISNUMBER('Форма 1'!Z5017),'Форма 1'!$H5017*VLOOKUP('Форма 1'!$F5017,'Придельники с 2022'!$B$4:$X$28,'Форма 1'!Z$8),"")</f>
        <v/>
      </c>
      <c r="J5017" s="103" t="str">
        <f>IF(ISNUMBER('Форма 1'!AA5017),'Форма 1'!$H5017*VLOOKUP('Форма 1'!$F5017,'Придельники с 2022'!$B$4:$X$28,'Форма 1'!AA$8),"")</f>
        <v/>
      </c>
      <c r="K5017" s="90"/>
      <c r="L5017" s="87"/>
      <c r="M5017" s="103" t="str">
        <f>IF(ISNUMBER('Форма 1'!AD5017),'Форма 1'!$H5017*VLOOKUP('Форма 1'!$F5017,'Придельники с 2022'!$B$4:$X$28,'Форма 1'!AD$8),"")</f>
        <v/>
      </c>
      <c r="N5017" s="103" t="str">
        <f>IF(ISBLANK('Форма 1'!$AE5017),"",IF('Форма 1'!$AE5017=1,'Форма 1'!$H5017*VLOOKUP('Форма 1'!$F5017,'Придельники с 2022'!$B$4:$X$28,'Форма 1'!$AE$8,0),IF('Форма 1'!$AE5017=2,'Форма 1'!$H5017*VLOOKUP('Форма 1'!$F5017,'Придельники с 2022'!$B$4:$X$28,13,0),IF('Форма 1'!$AE5017=3,'Форма 1'!$H5017*VLOOKUP('Форма 1'!$F5017,'Придельники с 2022'!$B$4:$X$28,12,0)))))</f>
        <v/>
      </c>
      <c r="O5017" s="103" t="str">
        <f>IF(ISNUMBER('Форма 1'!AF5017),'Форма 1'!$H5017*VLOOKUP('Форма 1'!$F5017,'Придельники с 2022'!$B$4:$X$28,'Форма 1'!AF$8),"")</f>
        <v/>
      </c>
      <c r="P5017" s="87"/>
      <c r="Q5017" s="103" t="str">
        <f>IF(ISNUMBER('Форма 1'!AH5017),'Форма 1'!$H5017*VLOOKUP('Форма 1'!$F5017,'Придельники с 2022'!$B$4:$X$28,'Форма 1'!AH$8),"")</f>
        <v/>
      </c>
      <c r="R5017" s="103" t="str">
        <f>IF(ISNUMBER('Форма 1'!AI5017),'Форма 1'!$H5017*VLOOKUP('Форма 1'!$F5017,'Придельники с 2022'!$B$4:$X$28,'Форма 1'!AI$8),"")</f>
        <v/>
      </c>
      <c r="S5017" s="103" t="str">
        <f>IF(ISNUMBER('Форма 1'!AJ5017),'Форма 1'!$H5017*VLOOKUP('Форма 1'!$F5017,'Придельники с 2022'!$B$4:$X$28,'Форма 1'!AJ$8),"")</f>
        <v/>
      </c>
      <c r="T5017" s="87"/>
    </row>
    <row r="5018" spans="1:20">
      <c r="A5018" s="188">
        <f t="shared" si="329"/>
        <v>37</v>
      </c>
      <c r="B5018" s="189" t="s">
        <v>4816</v>
      </c>
      <c r="C5018" s="99">
        <f t="shared" si="332"/>
        <v>3965868.7740000007</v>
      </c>
      <c r="D5018" s="103" t="str">
        <f>IF(ISNUMBER('Форма 1'!U5018),'Форма 1'!$H5018*VLOOKUP('Форма 1'!$F5018,'Придельники с 2022'!$B$4:$X$28,'Форма 1'!U$8),"")</f>
        <v/>
      </c>
      <c r="E5018" s="103">
        <f>IF(ISNUMBER('Форма 1'!V5018),'Форма 1'!$H5018*VLOOKUP('Форма 1'!$F5018,'Придельники с 2022'!$B$4:$X$28,'Форма 1'!V$8),"")</f>
        <v>3795174.2160000005</v>
      </c>
      <c r="F5018" s="103" t="str">
        <f>IF(ISNUMBER('Форма 1'!W5018),'Форма 1'!$H5018*VLOOKUP('Форма 1'!$F5018,'Придельники с 2022'!$B$4:$X$28,'Форма 1'!W$8),"")</f>
        <v/>
      </c>
      <c r="G5018" s="103">
        <f>IF(ISNUMBER('Форма 1'!X5018),'Форма 1'!$H5018*VLOOKUP('Форма 1'!$F5018,'Придельники с 2022'!$B$4:$X$28,'Форма 1'!X$8),"")</f>
        <v>170694.55800000002</v>
      </c>
      <c r="H5018" s="103" t="str">
        <f>IF(ISNUMBER('Форма 1'!Y5018),'Форма 1'!$H5018*VLOOKUP('Форма 1'!$F5018,'Придельники с 2022'!$B$4:$X$28,'Форма 1'!Y$8),"")</f>
        <v/>
      </c>
      <c r="I5018" s="103" t="str">
        <f>IF(ISNUMBER('Форма 1'!Z5018),'Форма 1'!$H5018*VLOOKUP('Форма 1'!$F5018,'Придельники с 2022'!$B$4:$X$28,'Форма 1'!Z$8),"")</f>
        <v/>
      </c>
      <c r="J5018" s="103" t="str">
        <f>IF(ISNUMBER('Форма 1'!AA5018),'Форма 1'!$H5018*VLOOKUP('Форма 1'!$F5018,'Придельники с 2022'!$B$4:$X$28,'Форма 1'!AA$8),"")</f>
        <v/>
      </c>
      <c r="K5018" s="90"/>
      <c r="L5018" s="87"/>
      <c r="M5018" s="103" t="str">
        <f>IF(ISNUMBER('Форма 1'!AD5018),'Форма 1'!$H5018*VLOOKUP('Форма 1'!$F5018,'Придельники с 2022'!$B$4:$X$28,'Форма 1'!AD$8),"")</f>
        <v/>
      </c>
      <c r="N5018" s="103" t="str">
        <f>IF(ISBLANK('Форма 1'!$AE5018),"",IF('Форма 1'!$AE5018=1,'Форма 1'!$H5018*VLOOKUP('Форма 1'!$F5018,'Придельники с 2022'!$B$4:$X$28,'Форма 1'!$AE$8,0),IF('Форма 1'!$AE5018=2,'Форма 1'!$H5018*VLOOKUP('Форма 1'!$F5018,'Придельники с 2022'!$B$4:$X$28,13,0),IF('Форма 1'!$AE5018=3,'Форма 1'!$H5018*VLOOKUP('Форма 1'!$F5018,'Придельники с 2022'!$B$4:$X$28,12,0)))))</f>
        <v/>
      </c>
      <c r="O5018" s="103" t="str">
        <f>IF(ISNUMBER('Форма 1'!AF5018),'Форма 1'!$H5018*VLOOKUP('Форма 1'!$F5018,'Придельники с 2022'!$B$4:$X$28,'Форма 1'!AF$8),"")</f>
        <v/>
      </c>
      <c r="P5018" s="87"/>
      <c r="Q5018" s="103" t="str">
        <f>IF(ISNUMBER('Форма 1'!AH5018),'Форма 1'!$H5018*VLOOKUP('Форма 1'!$F5018,'Придельники с 2022'!$B$4:$X$28,'Форма 1'!AH$8),"")</f>
        <v/>
      </c>
      <c r="R5018" s="103" t="str">
        <f>IF(ISNUMBER('Форма 1'!AI5018),'Форма 1'!$H5018*VLOOKUP('Форма 1'!$F5018,'Придельники с 2022'!$B$4:$X$28,'Форма 1'!AI$8),"")</f>
        <v/>
      </c>
      <c r="S5018" s="103" t="str">
        <f>IF(ISNUMBER('Форма 1'!AJ5018),'Форма 1'!$H5018*VLOOKUP('Форма 1'!$F5018,'Придельники с 2022'!$B$4:$X$28,'Форма 1'!AJ$8),"")</f>
        <v/>
      </c>
      <c r="T5018" s="87"/>
    </row>
    <row r="5019" spans="1:20">
      <c r="A5019" s="188">
        <f t="shared" si="329"/>
        <v>38</v>
      </c>
      <c r="B5019" s="189" t="s">
        <v>4817</v>
      </c>
      <c r="C5019" s="99">
        <f t="shared" si="332"/>
        <v>4384240.5390000008</v>
      </c>
      <c r="D5019" s="103" t="str">
        <f>IF(ISNUMBER('Форма 1'!U5019),'Форма 1'!$H5019*VLOOKUP('Форма 1'!$F5019,'Придельники с 2022'!$B$4:$X$28,'Форма 1'!U$8),"")</f>
        <v/>
      </c>
      <c r="E5019" s="103">
        <f>IF(ISNUMBER('Форма 1'!V5019),'Форма 1'!$H5019*VLOOKUP('Форма 1'!$F5019,'Придельники с 2022'!$B$4:$X$28,'Форма 1'!V$8),"")</f>
        <v>3807774.3960000006</v>
      </c>
      <c r="F5019" s="103" t="str">
        <f>IF(ISNUMBER('Форма 1'!W5019),'Форма 1'!$H5019*VLOOKUP('Форма 1'!$F5019,'Придельники с 2022'!$B$4:$X$28,'Форма 1'!W$8),"")</f>
        <v/>
      </c>
      <c r="G5019" s="103" t="str">
        <f>IF(ISNUMBER('Форма 1'!X5019),'Форма 1'!$H5019*VLOOKUP('Форма 1'!$F5019,'Придельники с 2022'!$B$4:$X$28,'Форма 1'!X$8),"")</f>
        <v/>
      </c>
      <c r="H5019" s="103" t="str">
        <f>IF(ISNUMBER('Форма 1'!Y5019),'Форма 1'!$H5019*VLOOKUP('Форма 1'!$F5019,'Придельники с 2022'!$B$4:$X$28,'Форма 1'!Y$8),"")</f>
        <v/>
      </c>
      <c r="I5019" s="103" t="str">
        <f>IF(ISNUMBER('Форма 1'!Z5019),'Форма 1'!$H5019*VLOOKUP('Форма 1'!$F5019,'Придельники с 2022'!$B$4:$X$28,'Форма 1'!Z$8),"")</f>
        <v/>
      </c>
      <c r="J5019" s="103">
        <f>IF(ISNUMBER('Форма 1'!AA5019),'Форма 1'!$H5019*VLOOKUP('Форма 1'!$F5019,'Придельники с 2022'!$B$4:$X$28,'Форма 1'!AA$8),"")</f>
        <v>576466.14300000004</v>
      </c>
      <c r="K5019" s="90"/>
      <c r="L5019" s="87"/>
      <c r="M5019" s="103" t="str">
        <f>IF(ISNUMBER('Форма 1'!AD5019),'Форма 1'!$H5019*VLOOKUP('Форма 1'!$F5019,'Придельники с 2022'!$B$4:$X$28,'Форма 1'!AD$8),"")</f>
        <v/>
      </c>
      <c r="N5019" s="103" t="str">
        <f>IF(ISBLANK('Форма 1'!$AE5019),"",IF('Форма 1'!$AE5019=1,'Форма 1'!$H5019*VLOOKUP('Форма 1'!$F5019,'Придельники с 2022'!$B$4:$X$28,'Форма 1'!$AE$8,0),IF('Форма 1'!$AE5019=2,'Форма 1'!$H5019*VLOOKUP('Форма 1'!$F5019,'Придельники с 2022'!$B$4:$X$28,13,0),IF('Форма 1'!$AE5019=3,'Форма 1'!$H5019*VLOOKUP('Форма 1'!$F5019,'Придельники с 2022'!$B$4:$X$28,12,0)))))</f>
        <v/>
      </c>
      <c r="O5019" s="103" t="str">
        <f>IF(ISNUMBER('Форма 1'!AF5019),'Форма 1'!$H5019*VLOOKUP('Форма 1'!$F5019,'Придельники с 2022'!$B$4:$X$28,'Форма 1'!AF$8),"")</f>
        <v/>
      </c>
      <c r="P5019" s="87"/>
      <c r="Q5019" s="103" t="str">
        <f>IF(ISNUMBER('Форма 1'!AH5019),'Форма 1'!$H5019*VLOOKUP('Форма 1'!$F5019,'Придельники с 2022'!$B$4:$X$28,'Форма 1'!AH$8),"")</f>
        <v/>
      </c>
      <c r="R5019" s="103" t="str">
        <f>IF(ISNUMBER('Форма 1'!AI5019),'Форма 1'!$H5019*VLOOKUP('Форма 1'!$F5019,'Придельники с 2022'!$B$4:$X$28,'Форма 1'!AI$8),"")</f>
        <v/>
      </c>
      <c r="S5019" s="103" t="str">
        <f>IF(ISNUMBER('Форма 1'!AJ5019),'Форма 1'!$H5019*VLOOKUP('Форма 1'!$F5019,'Придельники с 2022'!$B$4:$X$28,'Форма 1'!AJ$8),"")</f>
        <v/>
      </c>
      <c r="T5019" s="87"/>
    </row>
    <row r="5020" spans="1:20">
      <c r="A5020" s="188">
        <f t="shared" si="329"/>
        <v>39</v>
      </c>
      <c r="B5020" s="189" t="s">
        <v>4818</v>
      </c>
      <c r="C5020" s="99">
        <f t="shared" si="332"/>
        <v>22764954.824999996</v>
      </c>
      <c r="D5020" s="103" t="str">
        <f>IF(ISNUMBER('Форма 1'!U5020),'Форма 1'!$H5020*VLOOKUP('Форма 1'!$F5020,'Придельники с 2022'!$B$4:$X$28,'Форма 1'!U$8),"")</f>
        <v/>
      </c>
      <c r="E5020" s="103" t="str">
        <f>IF(ISNUMBER('Форма 1'!V5020),'Форма 1'!$H5020*VLOOKUP('Форма 1'!$F5020,'Придельники с 2022'!$B$4:$X$28,'Форма 1'!V$8),"")</f>
        <v/>
      </c>
      <c r="F5020" s="103" t="str">
        <f>IF(ISNUMBER('Форма 1'!W5020),'Форма 1'!$H5020*VLOOKUP('Форма 1'!$F5020,'Придельники с 2022'!$B$4:$X$28,'Форма 1'!W$8),"")</f>
        <v/>
      </c>
      <c r="G5020" s="103" t="str">
        <f>IF(ISNUMBER('Форма 1'!X5020),'Форма 1'!$H5020*VLOOKUP('Форма 1'!$F5020,'Придельники с 2022'!$B$4:$X$28,'Форма 1'!X$8),"")</f>
        <v/>
      </c>
      <c r="H5020" s="103" t="str">
        <f>IF(ISNUMBER('Форма 1'!Y5020),'Форма 1'!$H5020*VLOOKUP('Форма 1'!$F5020,'Придельники с 2022'!$B$4:$X$28,'Форма 1'!Y$8),"")</f>
        <v/>
      </c>
      <c r="I5020" s="103" t="str">
        <f>IF(ISNUMBER('Форма 1'!Z5020),'Форма 1'!$H5020*VLOOKUP('Форма 1'!$F5020,'Придельники с 2022'!$B$4:$X$28,'Форма 1'!Z$8),"")</f>
        <v/>
      </c>
      <c r="J5020" s="103" t="str">
        <f>IF(ISNUMBER('Форма 1'!AA5020),'Форма 1'!$H5020*VLOOKUP('Форма 1'!$F5020,'Придельники с 2022'!$B$4:$X$28,'Форма 1'!AA$8),"")</f>
        <v/>
      </c>
      <c r="K5020" s="90"/>
      <c r="L5020" s="87"/>
      <c r="M5020" s="103">
        <f>IF(ISNUMBER('Форма 1'!AD5020),'Форма 1'!$H5020*VLOOKUP('Форма 1'!$F5020,'Придельники с 2022'!$B$4:$X$28,'Форма 1'!AD$8),"")</f>
        <v>13086934.126999998</v>
      </c>
      <c r="N5020" s="103">
        <f>IF(ISBLANK('Форма 1'!$AE5020),"",IF('Форма 1'!$AE5020=1,'Форма 1'!$H5020*VLOOKUP('Форма 1'!$F5020,'Придельники с 2022'!$B$4:$X$28,'Форма 1'!$AE$8,0),IF('Форма 1'!$AE5020=2,'Форма 1'!$H5020*VLOOKUP('Форма 1'!$F5020,'Придельники с 2022'!$B$4:$X$28,13,0),IF('Форма 1'!$AE5020=3,'Форма 1'!$H5020*VLOOKUP('Форма 1'!$F5020,'Придельники с 2022'!$B$4:$X$28,12,0)))))</f>
        <v>9678020.6979999989</v>
      </c>
      <c r="O5020" s="103" t="str">
        <f>IF(ISNUMBER('Форма 1'!AF5020),'Форма 1'!$H5020*VLOOKUP('Форма 1'!$F5020,'Придельники с 2022'!$B$4:$X$28,'Форма 1'!AF$8),"")</f>
        <v/>
      </c>
      <c r="P5020" s="87"/>
      <c r="Q5020" s="103" t="str">
        <f>IF(ISNUMBER('Форма 1'!AH5020),'Форма 1'!$H5020*VLOOKUP('Форма 1'!$F5020,'Придельники с 2022'!$B$4:$X$28,'Форма 1'!AH$8),"")</f>
        <v/>
      </c>
      <c r="R5020" s="103" t="str">
        <f>IF(ISNUMBER('Форма 1'!AI5020),'Форма 1'!$H5020*VLOOKUP('Форма 1'!$F5020,'Придельники с 2022'!$B$4:$X$28,'Форма 1'!AI$8),"")</f>
        <v/>
      </c>
      <c r="S5020" s="103" t="str">
        <f>IF(ISNUMBER('Форма 1'!AJ5020),'Форма 1'!$H5020*VLOOKUP('Форма 1'!$F5020,'Придельники с 2022'!$B$4:$X$28,'Форма 1'!AJ$8),"")</f>
        <v/>
      </c>
      <c r="T5020" s="87"/>
    </row>
    <row r="5021" spans="1:20">
      <c r="A5021" s="188">
        <f t="shared" si="329"/>
        <v>40</v>
      </c>
      <c r="B5021" s="189" t="s">
        <v>4820</v>
      </c>
      <c r="C5021" s="99">
        <f t="shared" si="332"/>
        <v>333041.68799999997</v>
      </c>
      <c r="D5021" s="103" t="str">
        <f>IF(ISNUMBER('Форма 1'!U5021),'Форма 1'!$H5021*VLOOKUP('Форма 1'!$F5021,'Придельники с 2022'!$B$4:$X$28,'Форма 1'!U$8),"")</f>
        <v/>
      </c>
      <c r="E5021" s="103" t="str">
        <f>IF(ISNUMBER('Форма 1'!V5021),'Форма 1'!$H5021*VLOOKUP('Форма 1'!$F5021,'Придельники с 2022'!$B$4:$X$28,'Форма 1'!V$8),"")</f>
        <v/>
      </c>
      <c r="F5021" s="103" t="str">
        <f>IF(ISNUMBER('Форма 1'!W5021),'Форма 1'!$H5021*VLOOKUP('Форма 1'!$F5021,'Придельники с 2022'!$B$4:$X$28,'Форма 1'!W$8),"")</f>
        <v/>
      </c>
      <c r="G5021" s="103" t="str">
        <f>IF(ISNUMBER('Форма 1'!X5021),'Форма 1'!$H5021*VLOOKUP('Форма 1'!$F5021,'Придельники с 2022'!$B$4:$X$28,'Форма 1'!X$8),"")</f>
        <v/>
      </c>
      <c r="H5021" s="103" t="str">
        <f>IF(ISNUMBER('Форма 1'!Y5021),'Форма 1'!$H5021*VLOOKUP('Форма 1'!$F5021,'Придельники с 2022'!$B$4:$X$28,'Форма 1'!Y$8),"")</f>
        <v/>
      </c>
      <c r="I5021" s="103">
        <f>IF(ISNUMBER('Форма 1'!Z5021),'Форма 1'!$H5021*VLOOKUP('Форма 1'!$F5021,'Придельники с 2022'!$B$4:$X$28,'Форма 1'!Z$8),"")</f>
        <v>333041.68799999997</v>
      </c>
      <c r="J5021" s="103" t="str">
        <f>IF(ISNUMBER('Форма 1'!AA5021),'Форма 1'!$H5021*VLOOKUP('Форма 1'!$F5021,'Придельники с 2022'!$B$4:$X$28,'Форма 1'!AA$8),"")</f>
        <v/>
      </c>
      <c r="K5021" s="90"/>
      <c r="L5021" s="87"/>
      <c r="M5021" s="103" t="str">
        <f>IF(ISNUMBER('Форма 1'!AD5021),'Форма 1'!$H5021*VLOOKUP('Форма 1'!$F5021,'Придельники с 2022'!$B$4:$X$28,'Форма 1'!AD$8),"")</f>
        <v/>
      </c>
      <c r="N5021" s="103" t="str">
        <f>IF(ISBLANK('Форма 1'!$AE5021),"",IF('Форма 1'!$AE5021=1,'Форма 1'!$H5021*VLOOKUP('Форма 1'!$F5021,'Придельники с 2022'!$B$4:$X$28,'Форма 1'!$AE$8,0),IF('Форма 1'!$AE5021=2,'Форма 1'!$H5021*VLOOKUP('Форма 1'!$F5021,'Придельники с 2022'!$B$4:$X$28,13,0),IF('Форма 1'!$AE5021=3,'Форма 1'!$H5021*VLOOKUP('Форма 1'!$F5021,'Придельники с 2022'!$B$4:$X$28,12,0)))))</f>
        <v/>
      </c>
      <c r="O5021" s="103" t="str">
        <f>IF(ISNUMBER('Форма 1'!AF5021),'Форма 1'!$H5021*VLOOKUP('Форма 1'!$F5021,'Придельники с 2022'!$B$4:$X$28,'Форма 1'!AF$8),"")</f>
        <v/>
      </c>
      <c r="P5021" s="87"/>
      <c r="Q5021" s="103" t="str">
        <f>IF(ISNUMBER('Форма 1'!AH5021),'Форма 1'!$H5021*VLOOKUP('Форма 1'!$F5021,'Придельники с 2022'!$B$4:$X$28,'Форма 1'!AH$8),"")</f>
        <v/>
      </c>
      <c r="R5021" s="103" t="str">
        <f>IF(ISNUMBER('Форма 1'!AI5021),'Форма 1'!$H5021*VLOOKUP('Форма 1'!$F5021,'Придельники с 2022'!$B$4:$X$28,'Форма 1'!AI$8),"")</f>
        <v/>
      </c>
      <c r="S5021" s="103" t="str">
        <f>IF(ISNUMBER('Форма 1'!AJ5021),'Форма 1'!$H5021*VLOOKUP('Форма 1'!$F5021,'Придельники с 2022'!$B$4:$X$28,'Форма 1'!AJ$8),"")</f>
        <v/>
      </c>
      <c r="T5021" s="87"/>
    </row>
    <row r="5022" spans="1:20">
      <c r="A5022" s="188">
        <f t="shared" si="329"/>
        <v>41</v>
      </c>
      <c r="B5022" s="189" t="s">
        <v>4821</v>
      </c>
      <c r="C5022" s="99">
        <f t="shared" si="332"/>
        <v>6323169.2239999995</v>
      </c>
      <c r="D5022" s="103" t="str">
        <f>IF(ISNUMBER('Форма 1'!U5022),'Форма 1'!$H5022*VLOOKUP('Форма 1'!$F5022,'Придельники с 2022'!$B$4:$X$28,'Форма 1'!U$8),"")</f>
        <v/>
      </c>
      <c r="E5022" s="103" t="str">
        <f>IF(ISNUMBER('Форма 1'!V5022),'Форма 1'!$H5022*VLOOKUP('Форма 1'!$F5022,'Придельники с 2022'!$B$4:$X$28,'Форма 1'!V$8),"")</f>
        <v/>
      </c>
      <c r="F5022" s="103" t="str">
        <f>IF(ISNUMBER('Форма 1'!W5022),'Форма 1'!$H5022*VLOOKUP('Форма 1'!$F5022,'Придельники с 2022'!$B$4:$X$28,'Форма 1'!W$8),"")</f>
        <v/>
      </c>
      <c r="G5022" s="103" t="str">
        <f>IF(ISNUMBER('Форма 1'!X5022),'Форма 1'!$H5022*VLOOKUP('Форма 1'!$F5022,'Придельники с 2022'!$B$4:$X$28,'Форма 1'!X$8),"")</f>
        <v/>
      </c>
      <c r="H5022" s="103" t="str">
        <f>IF(ISNUMBER('Форма 1'!Y5022),'Форма 1'!$H5022*VLOOKUP('Форма 1'!$F5022,'Придельники с 2022'!$B$4:$X$28,'Форма 1'!Y$8),"")</f>
        <v/>
      </c>
      <c r="I5022" s="103" t="str">
        <f>IF(ISNUMBER('Форма 1'!Z5022),'Форма 1'!$H5022*VLOOKUP('Форма 1'!$F5022,'Придельники с 2022'!$B$4:$X$28,'Форма 1'!Z$8),"")</f>
        <v/>
      </c>
      <c r="J5022" s="103" t="str">
        <f>IF(ISNUMBER('Форма 1'!AA5022),'Форма 1'!$H5022*VLOOKUP('Форма 1'!$F5022,'Придельники с 2022'!$B$4:$X$28,'Форма 1'!AA$8),"")</f>
        <v/>
      </c>
      <c r="K5022" s="90"/>
      <c r="L5022" s="87"/>
      <c r="M5022" s="103">
        <f>IF(ISNUMBER('Форма 1'!AD5022),'Форма 1'!$H5022*VLOOKUP('Форма 1'!$F5022,'Придельники с 2022'!$B$4:$X$28,'Форма 1'!AD$8),"")</f>
        <v>6323169.2239999995</v>
      </c>
      <c r="N5022" s="103" t="str">
        <f>IF(ISBLANK('Форма 1'!$AE5022),"",IF('Форма 1'!$AE5022=1,'Форма 1'!$H5022*VLOOKUP('Форма 1'!$F5022,'Придельники с 2022'!$B$4:$X$28,'Форма 1'!$AE$8,0),IF('Форма 1'!$AE5022=2,'Форма 1'!$H5022*VLOOKUP('Форма 1'!$F5022,'Придельники с 2022'!$B$4:$X$28,13,0),IF('Форма 1'!$AE5022=3,'Форма 1'!$H5022*VLOOKUP('Форма 1'!$F5022,'Придельники с 2022'!$B$4:$X$28,12,0)))))</f>
        <v/>
      </c>
      <c r="O5022" s="103" t="str">
        <f>IF(ISNUMBER('Форма 1'!AF5022),'Форма 1'!$H5022*VLOOKUP('Форма 1'!$F5022,'Придельники с 2022'!$B$4:$X$28,'Форма 1'!AF$8),"")</f>
        <v/>
      </c>
      <c r="P5022" s="87"/>
      <c r="Q5022" s="103" t="str">
        <f>IF(ISNUMBER('Форма 1'!AH5022),'Форма 1'!$H5022*VLOOKUP('Форма 1'!$F5022,'Придельники с 2022'!$B$4:$X$28,'Форма 1'!AH$8),"")</f>
        <v/>
      </c>
      <c r="R5022" s="103" t="str">
        <f>IF(ISNUMBER('Форма 1'!AI5022),'Форма 1'!$H5022*VLOOKUP('Форма 1'!$F5022,'Придельники с 2022'!$B$4:$X$28,'Форма 1'!AI$8),"")</f>
        <v/>
      </c>
      <c r="S5022" s="103" t="str">
        <f>IF(ISNUMBER('Форма 1'!AJ5022),'Форма 1'!$H5022*VLOOKUP('Форма 1'!$F5022,'Придельники с 2022'!$B$4:$X$28,'Форма 1'!AJ$8),"")</f>
        <v/>
      </c>
      <c r="T5022" s="87"/>
    </row>
    <row r="5023" spans="1:20">
      <c r="A5023" s="188">
        <f t="shared" si="329"/>
        <v>42</v>
      </c>
      <c r="B5023" s="189" t="s">
        <v>4822</v>
      </c>
      <c r="C5023" s="99">
        <f t="shared" si="332"/>
        <v>6341328.2649999997</v>
      </c>
      <c r="D5023" s="103" t="str">
        <f>IF(ISNUMBER('Форма 1'!U5023),'Форма 1'!$H5023*VLOOKUP('Форма 1'!$F5023,'Придельники с 2022'!$B$4:$X$28,'Форма 1'!U$8),"")</f>
        <v/>
      </c>
      <c r="E5023" s="103" t="str">
        <f>IF(ISNUMBER('Форма 1'!V5023),'Форма 1'!$H5023*VLOOKUP('Форма 1'!$F5023,'Придельники с 2022'!$B$4:$X$28,'Форма 1'!V$8),"")</f>
        <v/>
      </c>
      <c r="F5023" s="103" t="str">
        <f>IF(ISNUMBER('Форма 1'!W5023),'Форма 1'!$H5023*VLOOKUP('Форма 1'!$F5023,'Придельники с 2022'!$B$4:$X$28,'Форма 1'!W$8),"")</f>
        <v/>
      </c>
      <c r="G5023" s="103" t="str">
        <f>IF(ISNUMBER('Форма 1'!X5023),'Форма 1'!$H5023*VLOOKUP('Форма 1'!$F5023,'Придельники с 2022'!$B$4:$X$28,'Форма 1'!X$8),"")</f>
        <v/>
      </c>
      <c r="H5023" s="103" t="str">
        <f>IF(ISNUMBER('Форма 1'!Y5023),'Форма 1'!$H5023*VLOOKUP('Форма 1'!$F5023,'Придельники с 2022'!$B$4:$X$28,'Форма 1'!Y$8),"")</f>
        <v/>
      </c>
      <c r="I5023" s="103" t="str">
        <f>IF(ISNUMBER('Форма 1'!Z5023),'Форма 1'!$H5023*VLOOKUP('Форма 1'!$F5023,'Придельники с 2022'!$B$4:$X$28,'Форма 1'!Z$8),"")</f>
        <v/>
      </c>
      <c r="J5023" s="103" t="str">
        <f>IF(ISNUMBER('Форма 1'!AA5023),'Форма 1'!$H5023*VLOOKUP('Форма 1'!$F5023,'Придельники с 2022'!$B$4:$X$28,'Форма 1'!AA$8),"")</f>
        <v/>
      </c>
      <c r="K5023" s="90"/>
      <c r="L5023" s="87"/>
      <c r="M5023" s="103">
        <f>IF(ISNUMBER('Форма 1'!AD5023),'Форма 1'!$H5023*VLOOKUP('Форма 1'!$F5023,'Придельники с 2022'!$B$4:$X$28,'Форма 1'!AD$8),"")</f>
        <v>6341328.2649999997</v>
      </c>
      <c r="N5023" s="103" t="str">
        <f>IF(ISBLANK('Форма 1'!$AE5023),"",IF('Форма 1'!$AE5023=1,'Форма 1'!$H5023*VLOOKUP('Форма 1'!$F5023,'Придельники с 2022'!$B$4:$X$28,'Форма 1'!$AE$8,0),IF('Форма 1'!$AE5023=2,'Форма 1'!$H5023*VLOOKUP('Форма 1'!$F5023,'Придельники с 2022'!$B$4:$X$28,13,0),IF('Форма 1'!$AE5023=3,'Форма 1'!$H5023*VLOOKUP('Форма 1'!$F5023,'Придельники с 2022'!$B$4:$X$28,12,0)))))</f>
        <v/>
      </c>
      <c r="O5023" s="103" t="str">
        <f>IF(ISNUMBER('Форма 1'!AF5023),'Форма 1'!$H5023*VLOOKUP('Форма 1'!$F5023,'Придельники с 2022'!$B$4:$X$28,'Форма 1'!AF$8),"")</f>
        <v/>
      </c>
      <c r="P5023" s="87"/>
      <c r="Q5023" s="103" t="str">
        <f>IF(ISNUMBER('Форма 1'!AH5023),'Форма 1'!$H5023*VLOOKUP('Форма 1'!$F5023,'Придельники с 2022'!$B$4:$X$28,'Форма 1'!AH$8),"")</f>
        <v/>
      </c>
      <c r="R5023" s="103" t="str">
        <f>IF(ISNUMBER('Форма 1'!AI5023),'Форма 1'!$H5023*VLOOKUP('Форма 1'!$F5023,'Придельники с 2022'!$B$4:$X$28,'Форма 1'!AI$8),"")</f>
        <v/>
      </c>
      <c r="S5023" s="103" t="str">
        <f>IF(ISNUMBER('Форма 1'!AJ5023),'Форма 1'!$H5023*VLOOKUP('Форма 1'!$F5023,'Придельники с 2022'!$B$4:$X$28,'Форма 1'!AJ$8),"")</f>
        <v/>
      </c>
      <c r="T5023" s="87"/>
    </row>
    <row r="5024" spans="1:20">
      <c r="A5024" s="188">
        <f t="shared" si="329"/>
        <v>43</v>
      </c>
      <c r="B5024" s="189" t="s">
        <v>4823</v>
      </c>
      <c r="C5024" s="99">
        <f t="shared" si="332"/>
        <v>3806878.6800000006</v>
      </c>
      <c r="D5024" s="103">
        <f>IF(ISNUMBER('Форма 1'!U5024),'Форма 1'!$H5024*VLOOKUP('Форма 1'!$F5024,'Придельники с 2022'!$B$4:$X$28,'Форма 1'!U$8),"")</f>
        <v>238572.90600000002</v>
      </c>
      <c r="E5024" s="103">
        <f>IF(ISNUMBER('Форма 1'!V5024),'Форма 1'!$H5024*VLOOKUP('Форма 1'!$F5024,'Придельники с 2022'!$B$4:$X$28,'Форма 1'!V$8),"")</f>
        <v>2707358.6760000004</v>
      </c>
      <c r="F5024" s="103" t="str">
        <f>IF(ISNUMBER('Форма 1'!W5024),'Форма 1'!$H5024*VLOOKUP('Форма 1'!$F5024,'Придельники с 2022'!$B$4:$X$28,'Форма 1'!W$8),"")</f>
        <v/>
      </c>
      <c r="G5024" s="103" t="str">
        <f>IF(ISNUMBER('Форма 1'!X5024),'Форма 1'!$H5024*VLOOKUP('Форма 1'!$F5024,'Придельники с 2022'!$B$4:$X$28,'Форма 1'!X$8),"")</f>
        <v/>
      </c>
      <c r="H5024" s="103" t="str">
        <f>IF(ISNUMBER('Форма 1'!Y5024),'Форма 1'!$H5024*VLOOKUP('Форма 1'!$F5024,'Придельники с 2022'!$B$4:$X$28,'Форма 1'!Y$8),"")</f>
        <v/>
      </c>
      <c r="I5024" s="103" t="str">
        <f>IF(ISNUMBER('Форма 1'!Z5024),'Форма 1'!$H5024*VLOOKUP('Форма 1'!$F5024,'Придельники с 2022'!$B$4:$X$28,'Форма 1'!Z$8),"")</f>
        <v/>
      </c>
      <c r="J5024" s="103" t="str">
        <f>IF(ISNUMBER('Форма 1'!AA5024),'Форма 1'!$H5024*VLOOKUP('Форма 1'!$F5024,'Придельники с 2022'!$B$4:$X$28,'Форма 1'!AA$8),"")</f>
        <v/>
      </c>
      <c r="K5024" s="90"/>
      <c r="L5024" s="87"/>
      <c r="M5024" s="103" t="str">
        <f>IF(ISNUMBER('Форма 1'!AD5024),'Форма 1'!$H5024*VLOOKUP('Форма 1'!$F5024,'Придельники с 2022'!$B$4:$X$28,'Форма 1'!AD$8),"")</f>
        <v/>
      </c>
      <c r="N5024" s="103" t="str">
        <f>IF(ISBLANK('Форма 1'!$AE5024),"",IF('Форма 1'!$AE5024=1,'Форма 1'!$H5024*VLOOKUP('Форма 1'!$F5024,'Придельники с 2022'!$B$4:$X$28,'Форма 1'!$AE$8,0),IF('Форма 1'!$AE5024=2,'Форма 1'!$H5024*VLOOKUP('Форма 1'!$F5024,'Придельники с 2022'!$B$4:$X$28,13,0),IF('Форма 1'!$AE5024=3,'Форма 1'!$H5024*VLOOKUP('Форма 1'!$F5024,'Придельники с 2022'!$B$4:$X$28,12,0)))))</f>
        <v/>
      </c>
      <c r="O5024" s="103" t="str">
        <f>IF(ISNUMBER('Форма 1'!AF5024),'Форма 1'!$H5024*VLOOKUP('Форма 1'!$F5024,'Придельники с 2022'!$B$4:$X$28,'Форма 1'!AF$8),"")</f>
        <v/>
      </c>
      <c r="P5024" s="87"/>
      <c r="Q5024" s="103">
        <f>IF(ISNUMBER('Форма 1'!AH5024),'Форма 1'!$H5024*VLOOKUP('Форма 1'!$F5024,'Придельники с 2022'!$B$4:$X$28,'Форма 1'!AH$8),"")</f>
        <v>860947.09800000011</v>
      </c>
      <c r="R5024" s="103" t="str">
        <f>IF(ISNUMBER('Форма 1'!AI5024),'Форма 1'!$H5024*VLOOKUP('Форма 1'!$F5024,'Придельники с 2022'!$B$4:$X$28,'Форма 1'!AI$8),"")</f>
        <v/>
      </c>
      <c r="S5024" s="103" t="str">
        <f>IF(ISNUMBER('Форма 1'!AJ5024),'Форма 1'!$H5024*VLOOKUP('Форма 1'!$F5024,'Придельники с 2022'!$B$4:$X$28,'Форма 1'!AJ$8),"")</f>
        <v/>
      </c>
      <c r="T5024" s="87"/>
    </row>
    <row r="5025" spans="1:20">
      <c r="A5025" s="188">
        <f t="shared" si="329"/>
        <v>44</v>
      </c>
      <c r="B5025" s="189" t="s">
        <v>4824</v>
      </c>
      <c r="C5025" s="99">
        <f t="shared" si="332"/>
        <v>4627688.2379999999</v>
      </c>
      <c r="D5025" s="103" t="str">
        <f>IF(ISNUMBER('Форма 1'!U5025),'Форма 1'!$H5025*VLOOKUP('Форма 1'!$F5025,'Придельники с 2022'!$B$4:$X$28,'Форма 1'!U$8),"")</f>
        <v/>
      </c>
      <c r="E5025" s="103" t="str">
        <f>IF(ISNUMBER('Форма 1'!V5025),'Форма 1'!$H5025*VLOOKUP('Форма 1'!$F5025,'Придельники с 2022'!$B$4:$X$28,'Форма 1'!V$8),"")</f>
        <v/>
      </c>
      <c r="F5025" s="103" t="str">
        <f>IF(ISNUMBER('Форма 1'!W5025),'Форма 1'!$H5025*VLOOKUP('Форма 1'!$F5025,'Придельники с 2022'!$B$4:$X$28,'Форма 1'!W$8),"")</f>
        <v/>
      </c>
      <c r="G5025" s="103" t="str">
        <f>IF(ISNUMBER('Форма 1'!X5025),'Форма 1'!$H5025*VLOOKUP('Форма 1'!$F5025,'Придельники с 2022'!$B$4:$X$28,'Форма 1'!X$8),"")</f>
        <v/>
      </c>
      <c r="H5025" s="103" t="str">
        <f>IF(ISNUMBER('Форма 1'!Y5025),'Форма 1'!$H5025*VLOOKUP('Форма 1'!$F5025,'Придельники с 2022'!$B$4:$X$28,'Форма 1'!Y$8),"")</f>
        <v/>
      </c>
      <c r="I5025" s="103" t="str">
        <f>IF(ISNUMBER('Форма 1'!Z5025),'Форма 1'!$H5025*VLOOKUP('Форма 1'!$F5025,'Придельники с 2022'!$B$4:$X$28,'Форма 1'!Z$8),"")</f>
        <v/>
      </c>
      <c r="J5025" s="103" t="str">
        <f>IF(ISNUMBER('Форма 1'!AA5025),'Форма 1'!$H5025*VLOOKUP('Форма 1'!$F5025,'Придельники с 2022'!$B$4:$X$28,'Форма 1'!AA$8),"")</f>
        <v/>
      </c>
      <c r="K5025" s="90"/>
      <c r="L5025" s="87"/>
      <c r="M5025" s="103">
        <f>IF(ISNUMBER('Форма 1'!AD5025),'Форма 1'!$H5025*VLOOKUP('Форма 1'!$F5025,'Придельники с 2022'!$B$4:$X$28,'Форма 1'!AD$8),"")</f>
        <v>4627688.2379999999</v>
      </c>
      <c r="N5025" s="103" t="str">
        <f>IF(ISBLANK('Форма 1'!$AE5025),"",IF('Форма 1'!$AE5025=1,'Форма 1'!$H5025*VLOOKUP('Форма 1'!$F5025,'Придельники с 2022'!$B$4:$X$28,'Форма 1'!$AE$8,0),IF('Форма 1'!$AE5025=2,'Форма 1'!$H5025*VLOOKUP('Форма 1'!$F5025,'Придельники с 2022'!$B$4:$X$28,13,0),IF('Форма 1'!$AE5025=3,'Форма 1'!$H5025*VLOOKUP('Форма 1'!$F5025,'Придельники с 2022'!$B$4:$X$28,12,0)))))</f>
        <v/>
      </c>
      <c r="O5025" s="103" t="str">
        <f>IF(ISNUMBER('Форма 1'!AF5025),'Форма 1'!$H5025*VLOOKUP('Форма 1'!$F5025,'Придельники с 2022'!$B$4:$X$28,'Форма 1'!AF$8),"")</f>
        <v/>
      </c>
      <c r="P5025" s="87"/>
      <c r="Q5025" s="103" t="str">
        <f>IF(ISNUMBER('Форма 1'!AH5025),'Форма 1'!$H5025*VLOOKUP('Форма 1'!$F5025,'Придельники с 2022'!$B$4:$X$28,'Форма 1'!AH$8),"")</f>
        <v/>
      </c>
      <c r="R5025" s="103" t="str">
        <f>IF(ISNUMBER('Форма 1'!AI5025),'Форма 1'!$H5025*VLOOKUP('Форма 1'!$F5025,'Придельники с 2022'!$B$4:$X$28,'Форма 1'!AI$8),"")</f>
        <v/>
      </c>
      <c r="S5025" s="103" t="str">
        <f>IF(ISNUMBER('Форма 1'!AJ5025),'Форма 1'!$H5025*VLOOKUP('Форма 1'!$F5025,'Придельники с 2022'!$B$4:$X$28,'Форма 1'!AJ$8),"")</f>
        <v/>
      </c>
      <c r="T5025" s="87"/>
    </row>
    <row r="5026" spans="1:20">
      <c r="A5026" s="188">
        <f t="shared" si="329"/>
        <v>45</v>
      </c>
      <c r="B5026" s="189" t="s">
        <v>2099</v>
      </c>
      <c r="C5026" s="99">
        <f t="shared" si="332"/>
        <v>5740351.3839999996</v>
      </c>
      <c r="D5026" s="103" t="str">
        <f>IF(ISNUMBER('Форма 1'!U5026),'Форма 1'!$H5026*VLOOKUP('Форма 1'!$F5026,'Придельники с 2022'!$B$4:$X$28,'Форма 1'!U$8),"")</f>
        <v/>
      </c>
      <c r="E5026" s="103" t="str">
        <f>IF(ISNUMBER('Форма 1'!V5026),'Форма 1'!$H5026*VLOOKUP('Форма 1'!$F5026,'Придельники с 2022'!$B$4:$X$28,'Форма 1'!V$8),"")</f>
        <v/>
      </c>
      <c r="F5026" s="103" t="str">
        <f>IF(ISNUMBER('Форма 1'!W5026),'Форма 1'!$H5026*VLOOKUP('Форма 1'!$F5026,'Придельники с 2022'!$B$4:$X$28,'Форма 1'!W$8),"")</f>
        <v/>
      </c>
      <c r="G5026" s="103" t="str">
        <f>IF(ISNUMBER('Форма 1'!X5026),'Форма 1'!$H5026*VLOOKUP('Форма 1'!$F5026,'Придельники с 2022'!$B$4:$X$28,'Форма 1'!X$8),"")</f>
        <v/>
      </c>
      <c r="H5026" s="103" t="str">
        <f>IF(ISNUMBER('Форма 1'!Y5026),'Форма 1'!$H5026*VLOOKUP('Форма 1'!$F5026,'Придельники с 2022'!$B$4:$X$28,'Форма 1'!Y$8),"")</f>
        <v/>
      </c>
      <c r="I5026" s="103" t="str">
        <f>IF(ISNUMBER('Форма 1'!Z5026),'Форма 1'!$H5026*VLOOKUP('Форма 1'!$F5026,'Придельники с 2022'!$B$4:$X$28,'Форма 1'!Z$8),"")</f>
        <v/>
      </c>
      <c r="J5026" s="103" t="str">
        <f>IF(ISNUMBER('Форма 1'!AA5026),'Форма 1'!$H5026*VLOOKUP('Форма 1'!$F5026,'Придельники с 2022'!$B$4:$X$28,'Форма 1'!AA$8),"")</f>
        <v/>
      </c>
      <c r="K5026" s="90"/>
      <c r="L5026" s="87"/>
      <c r="M5026" s="103">
        <f>IF(ISNUMBER('Форма 1'!AD5026),'Форма 1'!$H5026*VLOOKUP('Форма 1'!$F5026,'Придельники с 2022'!$B$4:$X$28,'Форма 1'!AD$8),"")</f>
        <v>5053947.8319999995</v>
      </c>
      <c r="N5026" s="103" t="str">
        <f>IF(ISBLANK('Форма 1'!$AE5026),"",IF('Форма 1'!$AE5026=1,'Форма 1'!$H5026*VLOOKUP('Форма 1'!$F5026,'Придельники с 2022'!$B$4:$X$28,'Форма 1'!$AE$8,0),IF('Форма 1'!$AE5026=2,'Форма 1'!$H5026*VLOOKUP('Форма 1'!$F5026,'Придельники с 2022'!$B$4:$X$28,13,0),IF('Форма 1'!$AE5026=3,'Форма 1'!$H5026*VLOOKUP('Форма 1'!$F5026,'Придельники с 2022'!$B$4:$X$28,12,0)))))</f>
        <v/>
      </c>
      <c r="O5026" s="103">
        <f>IF(ISNUMBER('Форма 1'!AF5026),'Форма 1'!$H5026*VLOOKUP('Форма 1'!$F5026,'Придельники с 2022'!$B$4:$X$28,'Форма 1'!AF$8),"")</f>
        <v>686403.55199999991</v>
      </c>
      <c r="P5026" s="87"/>
      <c r="Q5026" s="103" t="str">
        <f>IF(ISNUMBER('Форма 1'!AH5026),'Форма 1'!$H5026*VLOOKUP('Форма 1'!$F5026,'Придельники с 2022'!$B$4:$X$28,'Форма 1'!AH$8),"")</f>
        <v/>
      </c>
      <c r="R5026" s="103" t="str">
        <f>IF(ISNUMBER('Форма 1'!AI5026),'Форма 1'!$H5026*VLOOKUP('Форма 1'!$F5026,'Придельники с 2022'!$B$4:$X$28,'Форма 1'!AI$8),"")</f>
        <v/>
      </c>
      <c r="S5026" s="103" t="str">
        <f>IF(ISNUMBER('Форма 1'!AJ5026),'Форма 1'!$H5026*VLOOKUP('Форма 1'!$F5026,'Придельники с 2022'!$B$4:$X$28,'Форма 1'!AJ$8),"")</f>
        <v/>
      </c>
      <c r="T5026" s="87"/>
    </row>
    <row r="5027" spans="1:20">
      <c r="A5027" s="188">
        <f t="shared" si="329"/>
        <v>46</v>
      </c>
      <c r="B5027" s="189" t="s">
        <v>2101</v>
      </c>
      <c r="C5027" s="99">
        <f t="shared" si="332"/>
        <v>2528017.412</v>
      </c>
      <c r="D5027" s="103" t="str">
        <f>IF(ISNUMBER('Форма 1'!U5027),'Форма 1'!$H5027*VLOOKUP('Форма 1'!$F5027,'Придельники с 2022'!$B$4:$X$28,'Форма 1'!U$8),"")</f>
        <v/>
      </c>
      <c r="E5027" s="103" t="str">
        <f>IF(ISNUMBER('Форма 1'!V5027),'Форма 1'!$H5027*VLOOKUP('Форма 1'!$F5027,'Придельники с 2022'!$B$4:$X$28,'Форма 1'!V$8),"")</f>
        <v/>
      </c>
      <c r="F5027" s="103" t="str">
        <f>IF(ISNUMBER('Форма 1'!W5027),'Форма 1'!$H5027*VLOOKUP('Форма 1'!$F5027,'Придельники с 2022'!$B$4:$X$28,'Форма 1'!W$8),"")</f>
        <v/>
      </c>
      <c r="G5027" s="103" t="str">
        <f>IF(ISNUMBER('Форма 1'!X5027),'Форма 1'!$H5027*VLOOKUP('Форма 1'!$F5027,'Придельники с 2022'!$B$4:$X$28,'Форма 1'!X$8),"")</f>
        <v/>
      </c>
      <c r="H5027" s="103" t="str">
        <f>IF(ISNUMBER('Форма 1'!Y5027),'Форма 1'!$H5027*VLOOKUP('Форма 1'!$F5027,'Придельники с 2022'!$B$4:$X$28,'Форма 1'!Y$8),"")</f>
        <v/>
      </c>
      <c r="I5027" s="103" t="str">
        <f>IF(ISNUMBER('Форма 1'!Z5027),'Форма 1'!$H5027*VLOOKUP('Форма 1'!$F5027,'Придельники с 2022'!$B$4:$X$28,'Форма 1'!Z$8),"")</f>
        <v/>
      </c>
      <c r="J5027" s="103" t="str">
        <f>IF(ISNUMBER('Форма 1'!AA5027),'Форма 1'!$H5027*VLOOKUP('Форма 1'!$F5027,'Придельники с 2022'!$B$4:$X$28,'Форма 1'!AA$8),"")</f>
        <v/>
      </c>
      <c r="K5027" s="90"/>
      <c r="L5027" s="87"/>
      <c r="M5027" s="103" t="str">
        <f>IF(ISNUMBER('Форма 1'!AD5027),'Форма 1'!$H5027*VLOOKUP('Форма 1'!$F5027,'Придельники с 2022'!$B$4:$X$28,'Форма 1'!AD$8),"")</f>
        <v/>
      </c>
      <c r="N5027" s="103">
        <f>IF(ISBLANK('Форма 1'!$AE5027),"",IF('Форма 1'!$AE5027=1,'Форма 1'!$H5027*VLOOKUP('Форма 1'!$F5027,'Придельники с 2022'!$B$4:$X$28,'Форма 1'!$AE$8,0),IF('Форма 1'!$AE5027=2,'Форма 1'!$H5027*VLOOKUP('Форма 1'!$F5027,'Придельники с 2022'!$B$4:$X$28,13,0),IF('Форма 1'!$AE5027=3,'Форма 1'!$H5027*VLOOKUP('Форма 1'!$F5027,'Придельники с 2022'!$B$4:$X$28,12,0)))))</f>
        <v>2067472.8199999998</v>
      </c>
      <c r="O5027" s="103">
        <f>IF(ISNUMBER('Форма 1'!AF5027),'Форма 1'!$H5027*VLOOKUP('Форма 1'!$F5027,'Придельники с 2022'!$B$4:$X$28,'Форма 1'!AF$8),"")</f>
        <v>460544.592</v>
      </c>
      <c r="P5027" s="87"/>
      <c r="Q5027" s="103" t="str">
        <f>IF(ISNUMBER('Форма 1'!AH5027),'Форма 1'!$H5027*VLOOKUP('Форма 1'!$F5027,'Придельники с 2022'!$B$4:$X$28,'Форма 1'!AH$8),"")</f>
        <v/>
      </c>
      <c r="R5027" s="103" t="str">
        <f>IF(ISNUMBER('Форма 1'!AI5027),'Форма 1'!$H5027*VLOOKUP('Форма 1'!$F5027,'Придельники с 2022'!$B$4:$X$28,'Форма 1'!AI$8),"")</f>
        <v/>
      </c>
      <c r="S5027" s="103" t="str">
        <f>IF(ISNUMBER('Форма 1'!AJ5027),'Форма 1'!$H5027*VLOOKUP('Форма 1'!$F5027,'Придельники с 2022'!$B$4:$X$28,'Форма 1'!AJ$8),"")</f>
        <v/>
      </c>
      <c r="T5027" s="87"/>
    </row>
    <row r="5028" spans="1:20">
      <c r="A5028" s="188">
        <f t="shared" si="329"/>
        <v>47</v>
      </c>
      <c r="B5028" s="195" t="s">
        <v>4826</v>
      </c>
      <c r="C5028" s="99">
        <f t="shared" si="332"/>
        <v>12126.264000000001</v>
      </c>
      <c r="D5028" s="103" t="str">
        <f>IF(ISNUMBER('Форма 1'!U5028),'Форма 1'!$H5028*VLOOKUP('Форма 1'!$F5028,'Придельники с 2022'!$B$4:$X$28,'Форма 1'!U$8),"")</f>
        <v/>
      </c>
      <c r="E5028" s="103" t="str">
        <f>IF(ISNUMBER('Форма 1'!V5028),'Форма 1'!$H5028*VLOOKUP('Форма 1'!$F5028,'Придельники с 2022'!$B$4:$X$28,'Форма 1'!V$8),"")</f>
        <v/>
      </c>
      <c r="F5028" s="103" t="str">
        <f>IF(ISNUMBER('Форма 1'!W5028),'Форма 1'!$H5028*VLOOKUP('Форма 1'!$F5028,'Придельники с 2022'!$B$4:$X$28,'Форма 1'!W$8),"")</f>
        <v/>
      </c>
      <c r="G5028" s="103" t="str">
        <f>IF(ISNUMBER('Форма 1'!X5028),'Форма 1'!$H5028*VLOOKUP('Форма 1'!$F5028,'Придельники с 2022'!$B$4:$X$28,'Форма 1'!X$8),"")</f>
        <v/>
      </c>
      <c r="H5028" s="103" t="str">
        <f>IF(ISNUMBER('Форма 1'!Y5028),'Форма 1'!$H5028*VLOOKUP('Форма 1'!$F5028,'Придельники с 2022'!$B$4:$X$28,'Форма 1'!Y$8),"")</f>
        <v/>
      </c>
      <c r="I5028" s="103" t="str">
        <f>IF(ISNUMBER('Форма 1'!Z5028),'Форма 1'!$H5028*VLOOKUP('Форма 1'!$F5028,'Придельники с 2022'!$B$4:$X$28,'Форма 1'!Z$8),"")</f>
        <v/>
      </c>
      <c r="J5028" s="103" t="str">
        <f>IF(ISNUMBER('Форма 1'!AA5028),'Форма 1'!$H5028*VLOOKUP('Форма 1'!$F5028,'Придельники с 2022'!$B$4:$X$28,'Форма 1'!AA$8),"")</f>
        <v/>
      </c>
      <c r="K5028" s="90"/>
      <c r="L5028" s="87"/>
      <c r="M5028" s="103" t="str">
        <f>IF(ISNUMBER('Форма 1'!AD5028),'Форма 1'!$H5028*VLOOKUP('Форма 1'!$F5028,'Придельники с 2022'!$B$4:$X$28,'Форма 1'!AD$8),"")</f>
        <v/>
      </c>
      <c r="N5028" s="103" t="str">
        <f>IF(ISBLANK('Форма 1'!$AE5028),"",IF('Форма 1'!$AE5028=1,'Форма 1'!$H5028*VLOOKUP('Форма 1'!$F5028,'Придельники с 2022'!$B$4:$X$28,'Форма 1'!$AE$8,0),IF('Форма 1'!$AE5028=2,'Форма 1'!$H5028*VLOOKUP('Форма 1'!$F5028,'Придельники с 2022'!$B$4:$X$28,13,0),IF('Форма 1'!$AE5028=3,'Форма 1'!$H5028*VLOOKUP('Форма 1'!$F5028,'Придельники с 2022'!$B$4:$X$28,12,0)))))</f>
        <v/>
      </c>
      <c r="O5028" s="103" t="str">
        <f>IF(ISNUMBER('Форма 1'!AF5028),'Форма 1'!$H5028*VLOOKUP('Форма 1'!$F5028,'Придельники с 2022'!$B$4:$X$28,'Форма 1'!AF$8),"")</f>
        <v/>
      </c>
      <c r="P5028" s="87"/>
      <c r="Q5028" s="103" t="str">
        <f>IF(ISNUMBER('Форма 1'!AH5028),'Форма 1'!$H5028*VLOOKUP('Форма 1'!$F5028,'Придельники с 2022'!$B$4:$X$28,'Форма 1'!AH$8),"")</f>
        <v/>
      </c>
      <c r="R5028" s="103" t="str">
        <f>IF(ISNUMBER('Форма 1'!AI5028),'Форма 1'!$H5028*VLOOKUP('Форма 1'!$F5028,'Придельники с 2022'!$B$4:$X$28,'Форма 1'!AI$8),"")</f>
        <v/>
      </c>
      <c r="S5028" s="103">
        <f>IF(ISNUMBER('Форма 1'!AJ5028),'Форма 1'!$H5028*VLOOKUP('Форма 1'!$F5028,'Придельники с 2022'!$B$4:$X$28,'Форма 1'!AJ$8),"")</f>
        <v>12126.264000000001</v>
      </c>
      <c r="T5028" s="87"/>
    </row>
    <row r="5029" spans="1:20">
      <c r="A5029" s="188">
        <f t="shared" si="329"/>
        <v>48</v>
      </c>
      <c r="B5029" s="189" t="s">
        <v>4828</v>
      </c>
      <c r="C5029" s="99">
        <f t="shared" si="332"/>
        <v>8045410.9019999988</v>
      </c>
      <c r="D5029" s="103" t="str">
        <f>IF(ISNUMBER('Форма 1'!U5029),'Форма 1'!$H5029*VLOOKUP('Форма 1'!$F5029,'Придельники с 2022'!$B$4:$X$28,'Форма 1'!U$8),"")</f>
        <v/>
      </c>
      <c r="E5029" s="103" t="str">
        <f>IF(ISNUMBER('Форма 1'!V5029),'Форма 1'!$H5029*VLOOKUP('Форма 1'!$F5029,'Придельники с 2022'!$B$4:$X$28,'Форма 1'!V$8),"")</f>
        <v/>
      </c>
      <c r="F5029" s="103" t="str">
        <f>IF(ISNUMBER('Форма 1'!W5029),'Форма 1'!$H5029*VLOOKUP('Форма 1'!$F5029,'Придельники с 2022'!$B$4:$X$28,'Форма 1'!W$8),"")</f>
        <v/>
      </c>
      <c r="G5029" s="103" t="str">
        <f>IF(ISNUMBER('Форма 1'!X5029),'Форма 1'!$H5029*VLOOKUP('Форма 1'!$F5029,'Придельники с 2022'!$B$4:$X$28,'Форма 1'!X$8),"")</f>
        <v/>
      </c>
      <c r="H5029" s="103" t="str">
        <f>IF(ISNUMBER('Форма 1'!Y5029),'Форма 1'!$H5029*VLOOKUP('Форма 1'!$F5029,'Придельники с 2022'!$B$4:$X$28,'Форма 1'!Y$8),"")</f>
        <v/>
      </c>
      <c r="I5029" s="103" t="str">
        <f>IF(ISNUMBER('Форма 1'!Z5029),'Форма 1'!$H5029*VLOOKUP('Форма 1'!$F5029,'Придельники с 2022'!$B$4:$X$28,'Форма 1'!Z$8),"")</f>
        <v/>
      </c>
      <c r="J5029" s="103" t="str">
        <f>IF(ISNUMBER('Форма 1'!AA5029),'Форма 1'!$H5029*VLOOKUP('Форма 1'!$F5029,'Придельники с 2022'!$B$4:$X$28,'Форма 1'!AA$8),"")</f>
        <v/>
      </c>
      <c r="K5029" s="90"/>
      <c r="L5029" s="87"/>
      <c r="M5029" s="103">
        <f>IF(ISNUMBER('Форма 1'!AD5029),'Форма 1'!$H5029*VLOOKUP('Форма 1'!$F5029,'Придельники с 2022'!$B$4:$X$28,'Форма 1'!AD$8),"")</f>
        <v>8045410.9019999988</v>
      </c>
      <c r="N5029" s="103" t="str">
        <f>IF(ISBLANK('Форма 1'!$AE5029),"",IF('Форма 1'!$AE5029=1,'Форма 1'!$H5029*VLOOKUP('Форма 1'!$F5029,'Придельники с 2022'!$B$4:$X$28,'Форма 1'!$AE$8,0),IF('Форма 1'!$AE5029=2,'Форма 1'!$H5029*VLOOKUP('Форма 1'!$F5029,'Придельники с 2022'!$B$4:$X$28,13,0),IF('Форма 1'!$AE5029=3,'Форма 1'!$H5029*VLOOKUP('Форма 1'!$F5029,'Придельники с 2022'!$B$4:$X$28,12,0)))))</f>
        <v/>
      </c>
      <c r="O5029" s="103" t="str">
        <f>IF(ISNUMBER('Форма 1'!AF5029),'Форма 1'!$H5029*VLOOKUP('Форма 1'!$F5029,'Придельники с 2022'!$B$4:$X$28,'Форма 1'!AF$8),"")</f>
        <v/>
      </c>
      <c r="P5029" s="87"/>
      <c r="Q5029" s="103" t="str">
        <f>IF(ISNUMBER('Форма 1'!AH5029),'Форма 1'!$H5029*VLOOKUP('Форма 1'!$F5029,'Придельники с 2022'!$B$4:$X$28,'Форма 1'!AH$8),"")</f>
        <v/>
      </c>
      <c r="R5029" s="103" t="str">
        <f>IF(ISNUMBER('Форма 1'!AI5029),'Форма 1'!$H5029*VLOOKUP('Форма 1'!$F5029,'Придельники с 2022'!$B$4:$X$28,'Форма 1'!AI$8),"")</f>
        <v/>
      </c>
      <c r="S5029" s="103" t="str">
        <f>IF(ISNUMBER('Форма 1'!AJ5029),'Форма 1'!$H5029*VLOOKUP('Форма 1'!$F5029,'Придельники с 2022'!$B$4:$X$28,'Форма 1'!AJ$8),"")</f>
        <v/>
      </c>
      <c r="T5029" s="87"/>
    </row>
    <row r="5030" spans="1:20">
      <c r="A5030" s="188">
        <f t="shared" ref="A5030:A5093" si="333">A5029+1</f>
        <v>49</v>
      </c>
      <c r="B5030" s="189" t="s">
        <v>4829</v>
      </c>
      <c r="C5030" s="99">
        <f t="shared" si="332"/>
        <v>698873.81199999992</v>
      </c>
      <c r="D5030" s="103" t="str">
        <f>IF(ISNUMBER('Форма 1'!U5030),'Форма 1'!$H5030*VLOOKUP('Форма 1'!$F5030,'Придельники с 2022'!$B$4:$X$28,'Форма 1'!U$8),"")</f>
        <v/>
      </c>
      <c r="E5030" s="103" t="str">
        <f>IF(ISNUMBER('Форма 1'!V5030),'Форма 1'!$H5030*VLOOKUP('Форма 1'!$F5030,'Придельники с 2022'!$B$4:$X$28,'Форма 1'!V$8),"")</f>
        <v/>
      </c>
      <c r="F5030" s="103">
        <f>IF(ISNUMBER('Форма 1'!W5030),'Форма 1'!$H5030*VLOOKUP('Форма 1'!$F5030,'Придельники с 2022'!$B$4:$X$28,'Форма 1'!W$8),"")</f>
        <v>698873.81199999992</v>
      </c>
      <c r="G5030" s="103" t="str">
        <f>IF(ISNUMBER('Форма 1'!X5030),'Форма 1'!$H5030*VLOOKUP('Форма 1'!$F5030,'Придельники с 2022'!$B$4:$X$28,'Форма 1'!X$8),"")</f>
        <v/>
      </c>
      <c r="H5030" s="103" t="str">
        <f>IF(ISNUMBER('Форма 1'!Y5030),'Форма 1'!$H5030*VLOOKUP('Форма 1'!$F5030,'Придельники с 2022'!$B$4:$X$28,'Форма 1'!Y$8),"")</f>
        <v/>
      </c>
      <c r="I5030" s="103" t="str">
        <f>IF(ISNUMBER('Форма 1'!Z5030),'Форма 1'!$H5030*VLOOKUP('Форма 1'!$F5030,'Придельники с 2022'!$B$4:$X$28,'Форма 1'!Z$8),"")</f>
        <v/>
      </c>
      <c r="J5030" s="103" t="str">
        <f>IF(ISNUMBER('Форма 1'!AA5030),'Форма 1'!$H5030*VLOOKUP('Форма 1'!$F5030,'Придельники с 2022'!$B$4:$X$28,'Форма 1'!AA$8),"")</f>
        <v/>
      </c>
      <c r="K5030" s="90"/>
      <c r="L5030" s="87"/>
      <c r="M5030" s="103" t="str">
        <f>IF(ISNUMBER('Форма 1'!AD5030),'Форма 1'!$H5030*VLOOKUP('Форма 1'!$F5030,'Придельники с 2022'!$B$4:$X$28,'Форма 1'!AD$8),"")</f>
        <v/>
      </c>
      <c r="N5030" s="103" t="str">
        <f>IF(ISBLANK('Форма 1'!$AE5030),"",IF('Форма 1'!$AE5030=1,'Форма 1'!$H5030*VLOOKUP('Форма 1'!$F5030,'Придельники с 2022'!$B$4:$X$28,'Форма 1'!$AE$8,0),IF('Форма 1'!$AE5030=2,'Форма 1'!$H5030*VLOOKUP('Форма 1'!$F5030,'Придельники с 2022'!$B$4:$X$28,13,0),IF('Форма 1'!$AE5030=3,'Форма 1'!$H5030*VLOOKUP('Форма 1'!$F5030,'Придельники с 2022'!$B$4:$X$28,12,0)))))</f>
        <v/>
      </c>
      <c r="O5030" s="103" t="str">
        <f>IF(ISNUMBER('Форма 1'!AF5030),'Форма 1'!$H5030*VLOOKUP('Форма 1'!$F5030,'Придельники с 2022'!$B$4:$X$28,'Форма 1'!AF$8),"")</f>
        <v/>
      </c>
      <c r="P5030" s="87"/>
      <c r="Q5030" s="103" t="str">
        <f>IF(ISNUMBER('Форма 1'!AH5030),'Форма 1'!$H5030*VLOOKUP('Форма 1'!$F5030,'Придельники с 2022'!$B$4:$X$28,'Форма 1'!AH$8),"")</f>
        <v/>
      </c>
      <c r="R5030" s="103" t="str">
        <f>IF(ISNUMBER('Форма 1'!AI5030),'Форма 1'!$H5030*VLOOKUP('Форма 1'!$F5030,'Придельники с 2022'!$B$4:$X$28,'Форма 1'!AI$8),"")</f>
        <v/>
      </c>
      <c r="S5030" s="103" t="str">
        <f>IF(ISNUMBER('Форма 1'!AJ5030),'Форма 1'!$H5030*VLOOKUP('Форма 1'!$F5030,'Придельники с 2022'!$B$4:$X$28,'Форма 1'!AJ$8),"")</f>
        <v/>
      </c>
      <c r="T5030" s="87"/>
    </row>
    <row r="5031" spans="1:20">
      <c r="A5031" s="188">
        <f t="shared" si="333"/>
        <v>50</v>
      </c>
      <c r="B5031" s="189" t="s">
        <v>4830</v>
      </c>
      <c r="C5031" s="99">
        <f t="shared" si="332"/>
        <v>1195526.956</v>
      </c>
      <c r="D5031" s="103">
        <f>IF(ISNUMBER('Форма 1'!U5031),'Форма 1'!$H5031*VLOOKUP('Форма 1'!$F5031,'Придельники с 2022'!$B$4:$X$28,'Форма 1'!U$8),"")</f>
        <v>426070.63200000004</v>
      </c>
      <c r="E5031" s="103" t="str">
        <f>IF(ISNUMBER('Форма 1'!V5031),'Форма 1'!$H5031*VLOOKUP('Форма 1'!$F5031,'Придельники с 2022'!$B$4:$X$28,'Форма 1'!V$8),"")</f>
        <v/>
      </c>
      <c r="F5031" s="103">
        <f>IF(ISNUMBER('Форма 1'!W5031),'Форма 1'!$H5031*VLOOKUP('Форма 1'!$F5031,'Придельники с 2022'!$B$4:$X$28,'Форма 1'!W$8),"")</f>
        <v>769456.32400000002</v>
      </c>
      <c r="G5031" s="103" t="str">
        <f>IF(ISNUMBER('Форма 1'!X5031),'Форма 1'!$H5031*VLOOKUP('Форма 1'!$F5031,'Придельники с 2022'!$B$4:$X$28,'Форма 1'!X$8),"")</f>
        <v/>
      </c>
      <c r="H5031" s="103" t="str">
        <f>IF(ISNUMBER('Форма 1'!Y5031),'Форма 1'!$H5031*VLOOKUP('Форма 1'!$F5031,'Придельники с 2022'!$B$4:$X$28,'Форма 1'!Y$8),"")</f>
        <v/>
      </c>
      <c r="I5031" s="103" t="str">
        <f>IF(ISNUMBER('Форма 1'!Z5031),'Форма 1'!$H5031*VLOOKUP('Форма 1'!$F5031,'Придельники с 2022'!$B$4:$X$28,'Форма 1'!Z$8),"")</f>
        <v/>
      </c>
      <c r="J5031" s="103" t="str">
        <f>IF(ISNUMBER('Форма 1'!AA5031),'Форма 1'!$H5031*VLOOKUP('Форма 1'!$F5031,'Придельники с 2022'!$B$4:$X$28,'Форма 1'!AA$8),"")</f>
        <v/>
      </c>
      <c r="K5031" s="90"/>
      <c r="L5031" s="87"/>
      <c r="M5031" s="103" t="str">
        <f>IF(ISNUMBER('Форма 1'!AD5031),'Форма 1'!$H5031*VLOOKUP('Форма 1'!$F5031,'Придельники с 2022'!$B$4:$X$28,'Форма 1'!AD$8),"")</f>
        <v/>
      </c>
      <c r="N5031" s="103" t="str">
        <f>IF(ISBLANK('Форма 1'!$AE5031),"",IF('Форма 1'!$AE5031=1,'Форма 1'!$H5031*VLOOKUP('Форма 1'!$F5031,'Придельники с 2022'!$B$4:$X$28,'Форма 1'!$AE$8,0),IF('Форма 1'!$AE5031=2,'Форма 1'!$H5031*VLOOKUP('Форма 1'!$F5031,'Придельники с 2022'!$B$4:$X$28,13,0),IF('Форма 1'!$AE5031=3,'Форма 1'!$H5031*VLOOKUP('Форма 1'!$F5031,'Придельники с 2022'!$B$4:$X$28,12,0)))))</f>
        <v/>
      </c>
      <c r="O5031" s="103" t="str">
        <f>IF(ISNUMBER('Форма 1'!AF5031),'Форма 1'!$H5031*VLOOKUP('Форма 1'!$F5031,'Придельники с 2022'!$B$4:$X$28,'Форма 1'!AF$8),"")</f>
        <v/>
      </c>
      <c r="P5031" s="87"/>
      <c r="Q5031" s="103" t="str">
        <f>IF(ISNUMBER('Форма 1'!AH5031),'Форма 1'!$H5031*VLOOKUP('Форма 1'!$F5031,'Придельники с 2022'!$B$4:$X$28,'Форма 1'!AH$8),"")</f>
        <v/>
      </c>
      <c r="R5031" s="103" t="str">
        <f>IF(ISNUMBER('Форма 1'!AI5031),'Форма 1'!$H5031*VLOOKUP('Форма 1'!$F5031,'Придельники с 2022'!$B$4:$X$28,'Форма 1'!AI$8),"")</f>
        <v/>
      </c>
      <c r="S5031" s="103" t="str">
        <f>IF(ISNUMBER('Форма 1'!AJ5031),'Форма 1'!$H5031*VLOOKUP('Форма 1'!$F5031,'Придельники с 2022'!$B$4:$X$28,'Форма 1'!AJ$8),"")</f>
        <v/>
      </c>
      <c r="T5031" s="87"/>
    </row>
    <row r="5032" spans="1:20">
      <c r="A5032" s="188">
        <f t="shared" si="333"/>
        <v>51</v>
      </c>
      <c r="B5032" s="189" t="s">
        <v>4831</v>
      </c>
      <c r="C5032" s="99">
        <f t="shared" si="332"/>
        <v>9369109.4169999994</v>
      </c>
      <c r="D5032" s="103" t="str">
        <f>IF(ISNUMBER('Форма 1'!U5032),'Форма 1'!$H5032*VLOOKUP('Форма 1'!$F5032,'Придельники с 2022'!$B$4:$X$28,'Форма 1'!U$8),"")</f>
        <v/>
      </c>
      <c r="E5032" s="103" t="str">
        <f>IF(ISNUMBER('Форма 1'!V5032),'Форма 1'!$H5032*VLOOKUP('Форма 1'!$F5032,'Придельники с 2022'!$B$4:$X$28,'Форма 1'!V$8),"")</f>
        <v/>
      </c>
      <c r="F5032" s="103" t="str">
        <f>IF(ISNUMBER('Форма 1'!W5032),'Форма 1'!$H5032*VLOOKUP('Форма 1'!$F5032,'Придельники с 2022'!$B$4:$X$28,'Форма 1'!W$8),"")</f>
        <v/>
      </c>
      <c r="G5032" s="103" t="str">
        <f>IF(ISNUMBER('Форма 1'!X5032),'Форма 1'!$H5032*VLOOKUP('Форма 1'!$F5032,'Придельники с 2022'!$B$4:$X$28,'Форма 1'!X$8),"")</f>
        <v/>
      </c>
      <c r="H5032" s="103" t="str">
        <f>IF(ISNUMBER('Форма 1'!Y5032),'Форма 1'!$H5032*VLOOKUP('Форма 1'!$F5032,'Придельники с 2022'!$B$4:$X$28,'Форма 1'!Y$8),"")</f>
        <v/>
      </c>
      <c r="I5032" s="103" t="str">
        <f>IF(ISNUMBER('Форма 1'!Z5032),'Форма 1'!$H5032*VLOOKUP('Форма 1'!$F5032,'Придельники с 2022'!$B$4:$X$28,'Форма 1'!Z$8),"")</f>
        <v/>
      </c>
      <c r="J5032" s="103" t="str">
        <f>IF(ISNUMBER('Форма 1'!AA5032),'Форма 1'!$H5032*VLOOKUP('Форма 1'!$F5032,'Придельники с 2022'!$B$4:$X$28,'Форма 1'!AA$8),"")</f>
        <v/>
      </c>
      <c r="K5032" s="90"/>
      <c r="L5032" s="87"/>
      <c r="M5032" s="103">
        <f>IF(ISNUMBER('Форма 1'!AD5032),'Форма 1'!$H5032*VLOOKUP('Форма 1'!$F5032,'Придельники с 2022'!$B$4:$X$28,'Форма 1'!AD$8),"")</f>
        <v>9369109.4169999994</v>
      </c>
      <c r="N5032" s="103" t="str">
        <f>IF(ISBLANK('Форма 1'!$AE5032),"",IF('Форма 1'!$AE5032=1,'Форма 1'!$H5032*VLOOKUP('Форма 1'!$F5032,'Придельники с 2022'!$B$4:$X$28,'Форма 1'!$AE$8,0),IF('Форма 1'!$AE5032=2,'Форма 1'!$H5032*VLOOKUP('Форма 1'!$F5032,'Придельники с 2022'!$B$4:$X$28,13,0),IF('Форма 1'!$AE5032=3,'Форма 1'!$H5032*VLOOKUP('Форма 1'!$F5032,'Придельники с 2022'!$B$4:$X$28,12,0)))))</f>
        <v/>
      </c>
      <c r="O5032" s="103" t="str">
        <f>IF(ISNUMBER('Форма 1'!AF5032),'Форма 1'!$H5032*VLOOKUP('Форма 1'!$F5032,'Придельники с 2022'!$B$4:$X$28,'Форма 1'!AF$8),"")</f>
        <v/>
      </c>
      <c r="P5032" s="87"/>
      <c r="Q5032" s="103" t="str">
        <f>IF(ISNUMBER('Форма 1'!AH5032),'Форма 1'!$H5032*VLOOKUP('Форма 1'!$F5032,'Придельники с 2022'!$B$4:$X$28,'Форма 1'!AH$8),"")</f>
        <v/>
      </c>
      <c r="R5032" s="103" t="str">
        <f>IF(ISNUMBER('Форма 1'!AI5032),'Форма 1'!$H5032*VLOOKUP('Форма 1'!$F5032,'Придельники с 2022'!$B$4:$X$28,'Форма 1'!AI$8),"")</f>
        <v/>
      </c>
      <c r="S5032" s="103" t="str">
        <f>IF(ISNUMBER('Форма 1'!AJ5032),'Форма 1'!$H5032*VLOOKUP('Форма 1'!$F5032,'Придельники с 2022'!$B$4:$X$28,'Форма 1'!AJ$8),"")</f>
        <v/>
      </c>
      <c r="T5032" s="87"/>
    </row>
    <row r="5033" spans="1:20">
      <c r="A5033" s="188">
        <f t="shared" si="333"/>
        <v>52</v>
      </c>
      <c r="B5033" s="189" t="s">
        <v>4832</v>
      </c>
      <c r="C5033" s="99">
        <f t="shared" si="332"/>
        <v>9549744.0879999995</v>
      </c>
      <c r="D5033" s="103" t="str">
        <f>IF(ISNUMBER('Форма 1'!U5033),'Форма 1'!$H5033*VLOOKUP('Форма 1'!$F5033,'Придельники с 2022'!$B$4:$X$28,'Форма 1'!U$8),"")</f>
        <v/>
      </c>
      <c r="E5033" s="103" t="str">
        <f>IF(ISNUMBER('Форма 1'!V5033),'Форма 1'!$H5033*VLOOKUP('Форма 1'!$F5033,'Придельники с 2022'!$B$4:$X$28,'Форма 1'!V$8),"")</f>
        <v/>
      </c>
      <c r="F5033" s="103" t="str">
        <f>IF(ISNUMBER('Форма 1'!W5033),'Форма 1'!$H5033*VLOOKUP('Форма 1'!$F5033,'Придельники с 2022'!$B$4:$X$28,'Форма 1'!W$8),"")</f>
        <v/>
      </c>
      <c r="G5033" s="103" t="str">
        <f>IF(ISNUMBER('Форма 1'!X5033),'Форма 1'!$H5033*VLOOKUP('Форма 1'!$F5033,'Придельники с 2022'!$B$4:$X$28,'Форма 1'!X$8),"")</f>
        <v/>
      </c>
      <c r="H5033" s="103" t="str">
        <f>IF(ISNUMBER('Форма 1'!Y5033),'Форма 1'!$H5033*VLOOKUP('Форма 1'!$F5033,'Придельники с 2022'!$B$4:$X$28,'Форма 1'!Y$8),"")</f>
        <v/>
      </c>
      <c r="I5033" s="103" t="str">
        <f>IF(ISNUMBER('Форма 1'!Z5033),'Форма 1'!$H5033*VLOOKUP('Форма 1'!$F5033,'Придельники с 2022'!$B$4:$X$28,'Форма 1'!Z$8),"")</f>
        <v/>
      </c>
      <c r="J5033" s="103" t="str">
        <f>IF(ISNUMBER('Форма 1'!AA5033),'Форма 1'!$H5033*VLOOKUP('Форма 1'!$F5033,'Придельники с 2022'!$B$4:$X$28,'Форма 1'!AA$8),"")</f>
        <v/>
      </c>
      <c r="K5033" s="90"/>
      <c r="L5033" s="87"/>
      <c r="M5033" s="103">
        <f>IF(ISNUMBER('Форма 1'!AD5033),'Форма 1'!$H5033*VLOOKUP('Форма 1'!$F5033,'Придельники с 2022'!$B$4:$X$28,'Форма 1'!AD$8),"")</f>
        <v>9549744.0879999995</v>
      </c>
      <c r="N5033" s="103" t="str">
        <f>IF(ISBLANK('Форма 1'!$AE5033),"",IF('Форма 1'!$AE5033=1,'Форма 1'!$H5033*VLOOKUP('Форма 1'!$F5033,'Придельники с 2022'!$B$4:$X$28,'Форма 1'!$AE$8,0),IF('Форма 1'!$AE5033=2,'Форма 1'!$H5033*VLOOKUP('Форма 1'!$F5033,'Придельники с 2022'!$B$4:$X$28,13,0),IF('Форма 1'!$AE5033=3,'Форма 1'!$H5033*VLOOKUP('Форма 1'!$F5033,'Придельники с 2022'!$B$4:$X$28,12,0)))))</f>
        <v/>
      </c>
      <c r="O5033" s="103" t="str">
        <f>IF(ISNUMBER('Форма 1'!AF5033),'Форма 1'!$H5033*VLOOKUP('Форма 1'!$F5033,'Придельники с 2022'!$B$4:$X$28,'Форма 1'!AF$8),"")</f>
        <v/>
      </c>
      <c r="P5033" s="87"/>
      <c r="Q5033" s="103" t="str">
        <f>IF(ISNUMBER('Форма 1'!AH5033),'Форма 1'!$H5033*VLOOKUP('Форма 1'!$F5033,'Придельники с 2022'!$B$4:$X$28,'Форма 1'!AH$8),"")</f>
        <v/>
      </c>
      <c r="R5033" s="103" t="str">
        <f>IF(ISNUMBER('Форма 1'!AI5033),'Форма 1'!$H5033*VLOOKUP('Форма 1'!$F5033,'Придельники с 2022'!$B$4:$X$28,'Форма 1'!AI$8),"")</f>
        <v/>
      </c>
      <c r="S5033" s="103" t="str">
        <f>IF(ISNUMBER('Форма 1'!AJ5033),'Форма 1'!$H5033*VLOOKUP('Форма 1'!$F5033,'Придельники с 2022'!$B$4:$X$28,'Форма 1'!AJ$8),"")</f>
        <v/>
      </c>
      <c r="T5033" s="87"/>
    </row>
    <row r="5034" spans="1:20">
      <c r="A5034" s="188">
        <f t="shared" si="333"/>
        <v>53</v>
      </c>
      <c r="B5034" s="189" t="s">
        <v>4833</v>
      </c>
      <c r="C5034" s="99">
        <f t="shared" si="332"/>
        <v>9608044.1669999994</v>
      </c>
      <c r="D5034" s="103" t="str">
        <f>IF(ISNUMBER('Форма 1'!U5034),'Форма 1'!$H5034*VLOOKUP('Форма 1'!$F5034,'Придельники с 2022'!$B$4:$X$28,'Форма 1'!U$8),"")</f>
        <v/>
      </c>
      <c r="E5034" s="103" t="str">
        <f>IF(ISNUMBER('Форма 1'!V5034),'Форма 1'!$H5034*VLOOKUP('Форма 1'!$F5034,'Придельники с 2022'!$B$4:$X$28,'Форма 1'!V$8),"")</f>
        <v/>
      </c>
      <c r="F5034" s="103" t="str">
        <f>IF(ISNUMBER('Форма 1'!W5034),'Форма 1'!$H5034*VLOOKUP('Форма 1'!$F5034,'Придельники с 2022'!$B$4:$X$28,'Форма 1'!W$8),"")</f>
        <v/>
      </c>
      <c r="G5034" s="103" t="str">
        <f>IF(ISNUMBER('Форма 1'!X5034),'Форма 1'!$H5034*VLOOKUP('Форма 1'!$F5034,'Придельники с 2022'!$B$4:$X$28,'Форма 1'!X$8),"")</f>
        <v/>
      </c>
      <c r="H5034" s="103" t="str">
        <f>IF(ISNUMBER('Форма 1'!Y5034),'Форма 1'!$H5034*VLOOKUP('Форма 1'!$F5034,'Придельники с 2022'!$B$4:$X$28,'Форма 1'!Y$8),"")</f>
        <v/>
      </c>
      <c r="I5034" s="103" t="str">
        <f>IF(ISNUMBER('Форма 1'!Z5034),'Форма 1'!$H5034*VLOOKUP('Форма 1'!$F5034,'Придельники с 2022'!$B$4:$X$28,'Форма 1'!Z$8),"")</f>
        <v/>
      </c>
      <c r="J5034" s="103" t="str">
        <f>IF(ISNUMBER('Форма 1'!AA5034),'Форма 1'!$H5034*VLOOKUP('Форма 1'!$F5034,'Придельники с 2022'!$B$4:$X$28,'Форма 1'!AA$8),"")</f>
        <v/>
      </c>
      <c r="K5034" s="90"/>
      <c r="L5034" s="87"/>
      <c r="M5034" s="103">
        <f>IF(ISNUMBER('Форма 1'!AD5034),'Форма 1'!$H5034*VLOOKUP('Форма 1'!$F5034,'Придельники с 2022'!$B$4:$X$28,'Форма 1'!AD$8),"")</f>
        <v>9608044.1669999994</v>
      </c>
      <c r="N5034" s="103" t="str">
        <f>IF(ISBLANK('Форма 1'!$AE5034),"",IF('Форма 1'!$AE5034=1,'Форма 1'!$H5034*VLOOKUP('Форма 1'!$F5034,'Придельники с 2022'!$B$4:$X$28,'Форма 1'!$AE$8,0),IF('Форма 1'!$AE5034=2,'Форма 1'!$H5034*VLOOKUP('Форма 1'!$F5034,'Придельники с 2022'!$B$4:$X$28,13,0),IF('Форма 1'!$AE5034=3,'Форма 1'!$H5034*VLOOKUP('Форма 1'!$F5034,'Придельники с 2022'!$B$4:$X$28,12,0)))))</f>
        <v/>
      </c>
      <c r="O5034" s="103" t="str">
        <f>IF(ISNUMBER('Форма 1'!AF5034),'Форма 1'!$H5034*VLOOKUP('Форма 1'!$F5034,'Придельники с 2022'!$B$4:$X$28,'Форма 1'!AF$8),"")</f>
        <v/>
      </c>
      <c r="P5034" s="87"/>
      <c r="Q5034" s="103" t="str">
        <f>IF(ISNUMBER('Форма 1'!AH5034),'Форма 1'!$H5034*VLOOKUP('Форма 1'!$F5034,'Придельники с 2022'!$B$4:$X$28,'Форма 1'!AH$8),"")</f>
        <v/>
      </c>
      <c r="R5034" s="103" t="str">
        <f>IF(ISNUMBER('Форма 1'!AI5034),'Форма 1'!$H5034*VLOOKUP('Форма 1'!$F5034,'Придельники с 2022'!$B$4:$X$28,'Форма 1'!AI$8),"")</f>
        <v/>
      </c>
      <c r="S5034" s="103" t="str">
        <f>IF(ISNUMBER('Форма 1'!AJ5034),'Форма 1'!$H5034*VLOOKUP('Форма 1'!$F5034,'Придельники с 2022'!$B$4:$X$28,'Форма 1'!AJ$8),"")</f>
        <v/>
      </c>
      <c r="T5034" s="87"/>
    </row>
    <row r="5035" spans="1:20">
      <c r="A5035" s="188">
        <f t="shared" si="333"/>
        <v>54</v>
      </c>
      <c r="B5035" s="189" t="s">
        <v>4834</v>
      </c>
      <c r="C5035" s="99">
        <f t="shared" si="332"/>
        <v>31965937.25</v>
      </c>
      <c r="D5035" s="103" t="str">
        <f>IF(ISNUMBER('Форма 1'!U5035),'Форма 1'!$H5035*VLOOKUP('Форма 1'!$F5035,'Придельники с 2022'!$B$4:$X$28,'Форма 1'!U$8),"")</f>
        <v/>
      </c>
      <c r="E5035" s="103" t="str">
        <f>IF(ISNUMBER('Форма 1'!V5035),'Форма 1'!$H5035*VLOOKUP('Форма 1'!$F5035,'Придельники с 2022'!$B$4:$X$28,'Форма 1'!V$8),"")</f>
        <v/>
      </c>
      <c r="F5035" s="103" t="str">
        <f>IF(ISNUMBER('Форма 1'!W5035),'Форма 1'!$H5035*VLOOKUP('Форма 1'!$F5035,'Придельники с 2022'!$B$4:$X$28,'Форма 1'!W$8),"")</f>
        <v/>
      </c>
      <c r="G5035" s="103" t="str">
        <f>IF(ISNUMBER('Форма 1'!X5035),'Форма 1'!$H5035*VLOOKUP('Форма 1'!$F5035,'Придельники с 2022'!$B$4:$X$28,'Форма 1'!X$8),"")</f>
        <v/>
      </c>
      <c r="H5035" s="103" t="str">
        <f>IF(ISNUMBER('Форма 1'!Y5035),'Форма 1'!$H5035*VLOOKUP('Форма 1'!$F5035,'Придельники с 2022'!$B$4:$X$28,'Форма 1'!Y$8),"")</f>
        <v/>
      </c>
      <c r="I5035" s="103" t="str">
        <f>IF(ISNUMBER('Форма 1'!Z5035),'Форма 1'!$H5035*VLOOKUP('Форма 1'!$F5035,'Придельники с 2022'!$B$4:$X$28,'Форма 1'!Z$8),"")</f>
        <v/>
      </c>
      <c r="J5035" s="103" t="str">
        <f>IF(ISNUMBER('Форма 1'!AA5035),'Форма 1'!$H5035*VLOOKUP('Форма 1'!$F5035,'Придельники с 2022'!$B$4:$X$28,'Форма 1'!AA$8),"")</f>
        <v/>
      </c>
      <c r="K5035" s="90"/>
      <c r="L5035" s="87"/>
      <c r="M5035" s="103">
        <f>IF(ISNUMBER('Форма 1'!AD5035),'Форма 1'!$H5035*VLOOKUP('Форма 1'!$F5035,'Придельники с 2022'!$B$4:$X$28,'Форма 1'!AD$8),"")</f>
        <v>12440974.000000002</v>
      </c>
      <c r="N5035" s="103">
        <f>IF(ISBLANK('Форма 1'!$AE5035),"",IF('Форма 1'!$AE5035=1,'Форма 1'!$H5035*VLOOKUP('Форма 1'!$F5035,'Придельники с 2022'!$B$4:$X$28,'Форма 1'!$AE$8,0),IF('Форма 1'!$AE5035=2,'Форма 1'!$H5035*VLOOKUP('Форма 1'!$F5035,'Придельники с 2022'!$B$4:$X$28,13,0),IF('Форма 1'!$AE5035=3,'Форма 1'!$H5035*VLOOKUP('Форма 1'!$F5035,'Придельники с 2022'!$B$4:$X$28,12,0)))))</f>
        <v>19524963.25</v>
      </c>
      <c r="O5035" s="103" t="str">
        <f>IF(ISNUMBER('Форма 1'!AF5035),'Форма 1'!$H5035*VLOOKUP('Форма 1'!$F5035,'Придельники с 2022'!$B$4:$X$28,'Форма 1'!AF$8),"")</f>
        <v/>
      </c>
      <c r="P5035" s="87"/>
      <c r="Q5035" s="103" t="str">
        <f>IF(ISNUMBER('Форма 1'!AH5035),'Форма 1'!$H5035*VLOOKUP('Форма 1'!$F5035,'Придельники с 2022'!$B$4:$X$28,'Форма 1'!AH$8),"")</f>
        <v/>
      </c>
      <c r="R5035" s="103" t="str">
        <f>IF(ISNUMBER('Форма 1'!AI5035),'Форма 1'!$H5035*VLOOKUP('Форма 1'!$F5035,'Придельники с 2022'!$B$4:$X$28,'Форма 1'!AI$8),"")</f>
        <v/>
      </c>
      <c r="S5035" s="103" t="str">
        <f>IF(ISNUMBER('Форма 1'!AJ5035),'Форма 1'!$H5035*VLOOKUP('Форма 1'!$F5035,'Придельники с 2022'!$B$4:$X$28,'Форма 1'!AJ$8),"")</f>
        <v/>
      </c>
      <c r="T5035" s="87"/>
    </row>
    <row r="5036" spans="1:20">
      <c r="A5036" s="188">
        <f t="shared" si="333"/>
        <v>55</v>
      </c>
      <c r="B5036" s="189" t="s">
        <v>4835</v>
      </c>
      <c r="C5036" s="99">
        <f t="shared" si="332"/>
        <v>1056344.9519999998</v>
      </c>
      <c r="D5036" s="103" t="str">
        <f>IF(ISNUMBER('Форма 1'!U5036),'Форма 1'!$H5036*VLOOKUP('Форма 1'!$F5036,'Придельники с 2022'!$B$4:$X$28,'Форма 1'!U$8),"")</f>
        <v/>
      </c>
      <c r="E5036" s="103" t="str">
        <f>IF(ISNUMBER('Форма 1'!V5036),'Форма 1'!$H5036*VLOOKUP('Форма 1'!$F5036,'Придельники с 2022'!$B$4:$X$28,'Форма 1'!V$8),"")</f>
        <v/>
      </c>
      <c r="F5036" s="103" t="str">
        <f>IF(ISNUMBER('Форма 1'!W5036),'Форма 1'!$H5036*VLOOKUP('Форма 1'!$F5036,'Придельники с 2022'!$B$4:$X$28,'Форма 1'!W$8),"")</f>
        <v/>
      </c>
      <c r="G5036" s="103" t="str">
        <f>IF(ISNUMBER('Форма 1'!X5036),'Форма 1'!$H5036*VLOOKUP('Форма 1'!$F5036,'Придельники с 2022'!$B$4:$X$28,'Форма 1'!X$8),"")</f>
        <v/>
      </c>
      <c r="H5036" s="103" t="str">
        <f>IF(ISNUMBER('Форма 1'!Y5036),'Форма 1'!$H5036*VLOOKUP('Форма 1'!$F5036,'Придельники с 2022'!$B$4:$X$28,'Форма 1'!Y$8),"")</f>
        <v/>
      </c>
      <c r="I5036" s="103" t="str">
        <f>IF(ISNUMBER('Форма 1'!Z5036),'Форма 1'!$H5036*VLOOKUP('Форма 1'!$F5036,'Придельники с 2022'!$B$4:$X$28,'Форма 1'!Z$8),"")</f>
        <v/>
      </c>
      <c r="J5036" s="103" t="str">
        <f>IF(ISNUMBER('Форма 1'!AA5036),'Форма 1'!$H5036*VLOOKUP('Форма 1'!$F5036,'Придельники с 2022'!$B$4:$X$28,'Форма 1'!AA$8),"")</f>
        <v/>
      </c>
      <c r="K5036" s="90"/>
      <c r="L5036" s="87"/>
      <c r="M5036" s="103" t="str">
        <f>IF(ISNUMBER('Форма 1'!AD5036),'Форма 1'!$H5036*VLOOKUP('Форма 1'!$F5036,'Придельники с 2022'!$B$4:$X$28,'Форма 1'!AD$8),"")</f>
        <v/>
      </c>
      <c r="N5036" s="103" t="str">
        <f>IF(ISBLANK('Форма 1'!$AE5036),"",IF('Форма 1'!$AE5036=1,'Форма 1'!$H5036*VLOOKUP('Форма 1'!$F5036,'Придельники с 2022'!$B$4:$X$28,'Форма 1'!$AE$8,0),IF('Форма 1'!$AE5036=2,'Форма 1'!$H5036*VLOOKUP('Форма 1'!$F5036,'Придельники с 2022'!$B$4:$X$28,13,0),IF('Форма 1'!$AE5036=3,'Форма 1'!$H5036*VLOOKUP('Форма 1'!$F5036,'Придельники с 2022'!$B$4:$X$28,12,0)))))</f>
        <v/>
      </c>
      <c r="O5036" s="103">
        <f>IF(ISNUMBER('Форма 1'!AF5036),'Форма 1'!$H5036*VLOOKUP('Форма 1'!$F5036,'Придельники с 2022'!$B$4:$X$28,'Форма 1'!AF$8),"")</f>
        <v>1056344.9519999998</v>
      </c>
      <c r="P5036" s="87"/>
      <c r="Q5036" s="103" t="str">
        <f>IF(ISNUMBER('Форма 1'!AH5036),'Форма 1'!$H5036*VLOOKUP('Форма 1'!$F5036,'Придельники с 2022'!$B$4:$X$28,'Форма 1'!AH$8),"")</f>
        <v/>
      </c>
      <c r="R5036" s="103" t="str">
        <f>IF(ISNUMBER('Форма 1'!AI5036),'Форма 1'!$H5036*VLOOKUP('Форма 1'!$F5036,'Придельники с 2022'!$B$4:$X$28,'Форма 1'!AI$8),"")</f>
        <v/>
      </c>
      <c r="S5036" s="103" t="str">
        <f>IF(ISNUMBER('Форма 1'!AJ5036),'Форма 1'!$H5036*VLOOKUP('Форма 1'!$F5036,'Придельники с 2022'!$B$4:$X$28,'Форма 1'!AJ$8),"")</f>
        <v/>
      </c>
      <c r="T5036" s="87"/>
    </row>
    <row r="5037" spans="1:20">
      <c r="A5037" s="188">
        <f t="shared" si="333"/>
        <v>56</v>
      </c>
      <c r="B5037" s="189" t="s">
        <v>4836</v>
      </c>
      <c r="C5037" s="99">
        <f t="shared" si="332"/>
        <v>2618642.13</v>
      </c>
      <c r="D5037" s="103" t="str">
        <f>IF(ISNUMBER('Форма 1'!U5037),'Форма 1'!$H5037*VLOOKUP('Форма 1'!$F5037,'Придельники с 2022'!$B$4:$X$28,'Форма 1'!U$8),"")</f>
        <v/>
      </c>
      <c r="E5037" s="103" t="str">
        <f>IF(ISNUMBER('Форма 1'!V5037),'Форма 1'!$H5037*VLOOKUP('Форма 1'!$F5037,'Придельники с 2022'!$B$4:$X$28,'Форма 1'!V$8),"")</f>
        <v/>
      </c>
      <c r="F5037" s="103" t="str">
        <f>IF(ISNUMBER('Форма 1'!W5037),'Форма 1'!$H5037*VLOOKUP('Форма 1'!$F5037,'Придельники с 2022'!$B$4:$X$28,'Форма 1'!W$8),"")</f>
        <v/>
      </c>
      <c r="G5037" s="103" t="str">
        <f>IF(ISNUMBER('Форма 1'!X5037),'Форма 1'!$H5037*VLOOKUP('Форма 1'!$F5037,'Придельники с 2022'!$B$4:$X$28,'Форма 1'!X$8),"")</f>
        <v/>
      </c>
      <c r="H5037" s="103" t="str">
        <f>IF(ISNUMBER('Форма 1'!Y5037),'Форма 1'!$H5037*VLOOKUP('Форма 1'!$F5037,'Придельники с 2022'!$B$4:$X$28,'Форма 1'!Y$8),"")</f>
        <v/>
      </c>
      <c r="I5037" s="103" t="str">
        <f>IF(ISNUMBER('Форма 1'!Z5037),'Форма 1'!$H5037*VLOOKUP('Форма 1'!$F5037,'Придельники с 2022'!$B$4:$X$28,'Форма 1'!Z$8),"")</f>
        <v/>
      </c>
      <c r="J5037" s="103" t="str">
        <f>IF(ISNUMBER('Форма 1'!AA5037),'Форма 1'!$H5037*VLOOKUP('Форма 1'!$F5037,'Придельники с 2022'!$B$4:$X$28,'Форма 1'!AA$8),"")</f>
        <v/>
      </c>
      <c r="K5037" s="90"/>
      <c r="L5037" s="87"/>
      <c r="M5037" s="103" t="str">
        <f>IF(ISNUMBER('Форма 1'!AD5037),'Форма 1'!$H5037*VLOOKUP('Форма 1'!$F5037,'Придельники с 2022'!$B$4:$X$28,'Форма 1'!AD$8),"")</f>
        <v/>
      </c>
      <c r="N5037" s="103">
        <f>IF(ISBLANK('Форма 1'!$AE5037),"",IF('Форма 1'!$AE5037=1,'Форма 1'!$H5037*VLOOKUP('Форма 1'!$F5037,'Придельники с 2022'!$B$4:$X$28,'Форма 1'!$AE$8,0),IF('Форма 1'!$AE5037=2,'Форма 1'!$H5037*VLOOKUP('Форма 1'!$F5037,'Придельники с 2022'!$B$4:$X$28,13,0),IF('Форма 1'!$AE5037=3,'Форма 1'!$H5037*VLOOKUP('Форма 1'!$F5037,'Придельники с 2022'!$B$4:$X$28,12,0)))))</f>
        <v>2618642.13</v>
      </c>
      <c r="O5037" s="103" t="str">
        <f>IF(ISNUMBER('Форма 1'!AF5037),'Форма 1'!$H5037*VLOOKUP('Форма 1'!$F5037,'Придельники с 2022'!$B$4:$X$28,'Форма 1'!AF$8),"")</f>
        <v/>
      </c>
      <c r="P5037" s="87"/>
      <c r="Q5037" s="103" t="str">
        <f>IF(ISNUMBER('Форма 1'!AH5037),'Форма 1'!$H5037*VLOOKUP('Форма 1'!$F5037,'Придельники с 2022'!$B$4:$X$28,'Форма 1'!AH$8),"")</f>
        <v/>
      </c>
      <c r="R5037" s="103" t="str">
        <f>IF(ISNUMBER('Форма 1'!AI5037),'Форма 1'!$H5037*VLOOKUP('Форма 1'!$F5037,'Придельники с 2022'!$B$4:$X$28,'Форма 1'!AI$8),"")</f>
        <v/>
      </c>
      <c r="S5037" s="103" t="str">
        <f>IF(ISNUMBER('Форма 1'!AJ5037),'Форма 1'!$H5037*VLOOKUP('Форма 1'!$F5037,'Придельники с 2022'!$B$4:$X$28,'Форма 1'!AJ$8),"")</f>
        <v/>
      </c>
      <c r="T5037" s="87"/>
    </row>
    <row r="5038" spans="1:20">
      <c r="A5038" s="188">
        <f t="shared" si="333"/>
        <v>57</v>
      </c>
      <c r="B5038" s="189" t="s">
        <v>4837</v>
      </c>
      <c r="C5038" s="99">
        <f t="shared" si="332"/>
        <v>1440711.47</v>
      </c>
      <c r="D5038" s="103">
        <f>IF(ISNUMBER('Форма 1'!U5038),'Форма 1'!$H5038*VLOOKUP('Форма 1'!$F5038,'Придельники с 2022'!$B$4:$X$28,'Форма 1'!U$8),"")</f>
        <v>770050.86600000004</v>
      </c>
      <c r="E5038" s="103" t="str">
        <f>IF(ISNUMBER('Форма 1'!V5038),'Форма 1'!$H5038*VLOOKUP('Форма 1'!$F5038,'Придельники с 2022'!$B$4:$X$28,'Форма 1'!V$8),"")</f>
        <v/>
      </c>
      <c r="F5038" s="103" t="str">
        <f>IF(ISNUMBER('Форма 1'!W5038),'Форма 1'!$H5038*VLOOKUP('Форма 1'!$F5038,'Придельники с 2022'!$B$4:$X$28,'Форма 1'!W$8),"")</f>
        <v/>
      </c>
      <c r="G5038" s="103" t="str">
        <f>IF(ISNUMBER('Форма 1'!X5038),'Форма 1'!$H5038*VLOOKUP('Форма 1'!$F5038,'Придельники с 2022'!$B$4:$X$28,'Форма 1'!X$8),"")</f>
        <v/>
      </c>
      <c r="H5038" s="103" t="str">
        <f>IF(ISNUMBER('Форма 1'!Y5038),'Форма 1'!$H5038*VLOOKUP('Форма 1'!$F5038,'Придельники с 2022'!$B$4:$X$28,'Форма 1'!Y$8),"")</f>
        <v/>
      </c>
      <c r="I5038" s="103">
        <f>IF(ISNUMBER('Форма 1'!Z5038),'Форма 1'!$H5038*VLOOKUP('Форма 1'!$F5038,'Придельники с 2022'!$B$4:$X$28,'Форма 1'!Z$8),"")</f>
        <v>670660.60399999993</v>
      </c>
      <c r="J5038" s="103" t="str">
        <f>IF(ISNUMBER('Форма 1'!AA5038),'Форма 1'!$H5038*VLOOKUP('Форма 1'!$F5038,'Придельники с 2022'!$B$4:$X$28,'Форма 1'!AA$8),"")</f>
        <v/>
      </c>
      <c r="K5038" s="90"/>
      <c r="L5038" s="87"/>
      <c r="M5038" s="103" t="str">
        <f>IF(ISNUMBER('Форма 1'!AD5038),'Форма 1'!$H5038*VLOOKUP('Форма 1'!$F5038,'Придельники с 2022'!$B$4:$X$28,'Форма 1'!AD$8),"")</f>
        <v/>
      </c>
      <c r="N5038" s="103" t="str">
        <f>IF(ISBLANK('Форма 1'!$AE5038),"",IF('Форма 1'!$AE5038=1,'Форма 1'!$H5038*VLOOKUP('Форма 1'!$F5038,'Придельники с 2022'!$B$4:$X$28,'Форма 1'!$AE$8,0),IF('Форма 1'!$AE5038=2,'Форма 1'!$H5038*VLOOKUP('Форма 1'!$F5038,'Придельники с 2022'!$B$4:$X$28,13,0),IF('Форма 1'!$AE5038=3,'Форма 1'!$H5038*VLOOKUP('Форма 1'!$F5038,'Придельники с 2022'!$B$4:$X$28,12,0)))))</f>
        <v/>
      </c>
      <c r="O5038" s="103" t="str">
        <f>IF(ISNUMBER('Форма 1'!AF5038),'Форма 1'!$H5038*VLOOKUP('Форма 1'!$F5038,'Придельники с 2022'!$B$4:$X$28,'Форма 1'!AF$8),"")</f>
        <v/>
      </c>
      <c r="P5038" s="87"/>
      <c r="Q5038" s="103" t="str">
        <f>IF(ISNUMBER('Форма 1'!AH5038),'Форма 1'!$H5038*VLOOKUP('Форма 1'!$F5038,'Придельники с 2022'!$B$4:$X$28,'Форма 1'!AH$8),"")</f>
        <v/>
      </c>
      <c r="R5038" s="103" t="str">
        <f>IF(ISNUMBER('Форма 1'!AI5038),'Форма 1'!$H5038*VLOOKUP('Форма 1'!$F5038,'Придельники с 2022'!$B$4:$X$28,'Форма 1'!AI$8),"")</f>
        <v/>
      </c>
      <c r="S5038" s="103" t="str">
        <f>IF(ISNUMBER('Форма 1'!AJ5038),'Форма 1'!$H5038*VLOOKUP('Форма 1'!$F5038,'Придельники с 2022'!$B$4:$X$28,'Форма 1'!AJ$8),"")</f>
        <v/>
      </c>
      <c r="T5038" s="87"/>
    </row>
    <row r="5039" spans="1:20">
      <c r="A5039" s="188">
        <f t="shared" si="333"/>
        <v>58</v>
      </c>
      <c r="B5039" s="189" t="s">
        <v>4838</v>
      </c>
      <c r="C5039" s="99">
        <f t="shared" si="332"/>
        <v>660668.0639999999</v>
      </c>
      <c r="D5039" s="103" t="str">
        <f>IF(ISNUMBER('Форма 1'!U5039),'Форма 1'!$H5039*VLOOKUP('Форма 1'!$F5039,'Придельники с 2022'!$B$4:$X$28,'Форма 1'!U$8),"")</f>
        <v/>
      </c>
      <c r="E5039" s="103" t="str">
        <f>IF(ISNUMBER('Форма 1'!V5039),'Форма 1'!$H5039*VLOOKUP('Форма 1'!$F5039,'Придельники с 2022'!$B$4:$X$28,'Форма 1'!V$8),"")</f>
        <v/>
      </c>
      <c r="F5039" s="103" t="str">
        <f>IF(ISNUMBER('Форма 1'!W5039),'Форма 1'!$H5039*VLOOKUP('Форма 1'!$F5039,'Придельники с 2022'!$B$4:$X$28,'Форма 1'!W$8),"")</f>
        <v/>
      </c>
      <c r="G5039" s="103" t="str">
        <f>IF(ISNUMBER('Форма 1'!X5039),'Форма 1'!$H5039*VLOOKUP('Форма 1'!$F5039,'Придельники с 2022'!$B$4:$X$28,'Форма 1'!X$8),"")</f>
        <v/>
      </c>
      <c r="H5039" s="103" t="str">
        <f>IF(ISNUMBER('Форма 1'!Y5039),'Форма 1'!$H5039*VLOOKUP('Форма 1'!$F5039,'Придельники с 2022'!$B$4:$X$28,'Форма 1'!Y$8),"")</f>
        <v/>
      </c>
      <c r="I5039" s="103">
        <f>IF(ISNUMBER('Форма 1'!Z5039),'Форма 1'!$H5039*VLOOKUP('Форма 1'!$F5039,'Придельники с 2022'!$B$4:$X$28,'Форма 1'!Z$8),"")</f>
        <v>660668.0639999999</v>
      </c>
      <c r="J5039" s="103" t="str">
        <f>IF(ISNUMBER('Форма 1'!AA5039),'Форма 1'!$H5039*VLOOKUP('Форма 1'!$F5039,'Придельники с 2022'!$B$4:$X$28,'Форма 1'!AA$8),"")</f>
        <v/>
      </c>
      <c r="K5039" s="90"/>
      <c r="L5039" s="87"/>
      <c r="M5039" s="103" t="str">
        <f>IF(ISNUMBER('Форма 1'!AD5039),'Форма 1'!$H5039*VLOOKUP('Форма 1'!$F5039,'Придельники с 2022'!$B$4:$X$28,'Форма 1'!AD$8),"")</f>
        <v/>
      </c>
      <c r="N5039" s="103" t="str">
        <f>IF(ISBLANK('Форма 1'!$AE5039),"",IF('Форма 1'!$AE5039=1,'Форма 1'!$H5039*VLOOKUP('Форма 1'!$F5039,'Придельники с 2022'!$B$4:$X$28,'Форма 1'!$AE$8,0),IF('Форма 1'!$AE5039=2,'Форма 1'!$H5039*VLOOKUP('Форма 1'!$F5039,'Придельники с 2022'!$B$4:$X$28,13,0),IF('Форма 1'!$AE5039=3,'Форма 1'!$H5039*VLOOKUP('Форма 1'!$F5039,'Придельники с 2022'!$B$4:$X$28,12,0)))))</f>
        <v/>
      </c>
      <c r="O5039" s="103" t="str">
        <f>IF(ISNUMBER('Форма 1'!AF5039),'Форма 1'!$H5039*VLOOKUP('Форма 1'!$F5039,'Придельники с 2022'!$B$4:$X$28,'Форма 1'!AF$8),"")</f>
        <v/>
      </c>
      <c r="P5039" s="87"/>
      <c r="Q5039" s="103" t="str">
        <f>IF(ISNUMBER('Форма 1'!AH5039),'Форма 1'!$H5039*VLOOKUP('Форма 1'!$F5039,'Придельники с 2022'!$B$4:$X$28,'Форма 1'!AH$8),"")</f>
        <v/>
      </c>
      <c r="R5039" s="103" t="str">
        <f>IF(ISNUMBER('Форма 1'!AI5039),'Форма 1'!$H5039*VLOOKUP('Форма 1'!$F5039,'Придельники с 2022'!$B$4:$X$28,'Форма 1'!AI$8),"")</f>
        <v/>
      </c>
      <c r="S5039" s="103" t="str">
        <f>IF(ISNUMBER('Форма 1'!AJ5039),'Форма 1'!$H5039*VLOOKUP('Форма 1'!$F5039,'Придельники с 2022'!$B$4:$X$28,'Форма 1'!AJ$8),"")</f>
        <v/>
      </c>
      <c r="T5039" s="87"/>
    </row>
    <row r="5040" spans="1:20">
      <c r="A5040" s="188">
        <f t="shared" si="333"/>
        <v>59</v>
      </c>
      <c r="B5040" s="189" t="s">
        <v>4839</v>
      </c>
      <c r="C5040" s="99">
        <f t="shared" si="332"/>
        <v>1041939.724</v>
      </c>
      <c r="D5040" s="103" t="str">
        <f>IF(ISNUMBER('Форма 1'!U5040),'Форма 1'!$H5040*VLOOKUP('Форма 1'!$F5040,'Придельники с 2022'!$B$4:$X$28,'Форма 1'!U$8),"")</f>
        <v/>
      </c>
      <c r="E5040" s="103" t="str">
        <f>IF(ISNUMBER('Форма 1'!V5040),'Форма 1'!$H5040*VLOOKUP('Форма 1'!$F5040,'Придельники с 2022'!$B$4:$X$28,'Форма 1'!V$8),"")</f>
        <v/>
      </c>
      <c r="F5040" s="103" t="str">
        <f>IF(ISNUMBER('Форма 1'!W5040),'Форма 1'!$H5040*VLOOKUP('Форма 1'!$F5040,'Придельники с 2022'!$B$4:$X$28,'Форма 1'!W$8),"")</f>
        <v/>
      </c>
      <c r="G5040" s="103" t="str">
        <f>IF(ISNUMBER('Форма 1'!X5040),'Форма 1'!$H5040*VLOOKUP('Форма 1'!$F5040,'Придельники с 2022'!$B$4:$X$28,'Форма 1'!X$8),"")</f>
        <v/>
      </c>
      <c r="H5040" s="103">
        <f>IF(ISNUMBER('Форма 1'!Y5040),'Форма 1'!$H5040*VLOOKUP('Форма 1'!$F5040,'Придельники с 2022'!$B$4:$X$28,'Форма 1'!Y$8),"")</f>
        <v>1041939.724</v>
      </c>
      <c r="I5040" s="103" t="str">
        <f>IF(ISNUMBER('Форма 1'!Z5040),'Форма 1'!$H5040*VLOOKUP('Форма 1'!$F5040,'Придельники с 2022'!$B$4:$X$28,'Форма 1'!Z$8),"")</f>
        <v/>
      </c>
      <c r="J5040" s="103" t="str">
        <f>IF(ISNUMBER('Форма 1'!AA5040),'Форма 1'!$H5040*VLOOKUP('Форма 1'!$F5040,'Придельники с 2022'!$B$4:$X$28,'Форма 1'!AA$8),"")</f>
        <v/>
      </c>
      <c r="K5040" s="90"/>
      <c r="L5040" s="87"/>
      <c r="M5040" s="103" t="str">
        <f>IF(ISNUMBER('Форма 1'!AD5040),'Форма 1'!$H5040*VLOOKUP('Форма 1'!$F5040,'Придельники с 2022'!$B$4:$X$28,'Форма 1'!AD$8),"")</f>
        <v/>
      </c>
      <c r="N5040" s="103" t="str">
        <f>IF(ISBLANK('Форма 1'!$AE5040),"",IF('Форма 1'!$AE5040=1,'Форма 1'!$H5040*VLOOKUP('Форма 1'!$F5040,'Придельники с 2022'!$B$4:$X$28,'Форма 1'!$AE$8,0),IF('Форма 1'!$AE5040=2,'Форма 1'!$H5040*VLOOKUP('Форма 1'!$F5040,'Придельники с 2022'!$B$4:$X$28,13,0),IF('Форма 1'!$AE5040=3,'Форма 1'!$H5040*VLOOKUP('Форма 1'!$F5040,'Придельники с 2022'!$B$4:$X$28,12,0)))))</f>
        <v/>
      </c>
      <c r="O5040" s="103" t="str">
        <f>IF(ISNUMBER('Форма 1'!AF5040),'Форма 1'!$H5040*VLOOKUP('Форма 1'!$F5040,'Придельники с 2022'!$B$4:$X$28,'Форма 1'!AF$8),"")</f>
        <v/>
      </c>
      <c r="P5040" s="87"/>
      <c r="Q5040" s="103" t="str">
        <f>IF(ISNUMBER('Форма 1'!AH5040),'Форма 1'!$H5040*VLOOKUP('Форма 1'!$F5040,'Придельники с 2022'!$B$4:$X$28,'Форма 1'!AH$8),"")</f>
        <v/>
      </c>
      <c r="R5040" s="103" t="str">
        <f>IF(ISNUMBER('Форма 1'!AI5040),'Форма 1'!$H5040*VLOOKUP('Форма 1'!$F5040,'Придельники с 2022'!$B$4:$X$28,'Форма 1'!AI$8),"")</f>
        <v/>
      </c>
      <c r="S5040" s="103" t="str">
        <f>IF(ISNUMBER('Форма 1'!AJ5040),'Форма 1'!$H5040*VLOOKUP('Форма 1'!$F5040,'Придельники с 2022'!$B$4:$X$28,'Форма 1'!AJ$8),"")</f>
        <v/>
      </c>
      <c r="T5040" s="87"/>
    </row>
    <row r="5041" spans="1:20">
      <c r="A5041" s="188">
        <f t="shared" si="333"/>
        <v>60</v>
      </c>
      <c r="B5041" s="189" t="s">
        <v>4840</v>
      </c>
      <c r="C5041" s="99">
        <f t="shared" si="332"/>
        <v>2363951.0663999999</v>
      </c>
      <c r="D5041" s="103">
        <f>IF(ISNUMBER('Форма 1'!U5041),'Форма 1'!$H5041*VLOOKUP('Форма 1'!$F5041,'Придельники с 2022'!$B$4:$X$28,'Форма 1'!U$8),"")</f>
        <v>642925.48320000002</v>
      </c>
      <c r="E5041" s="103" t="str">
        <f>IF(ISNUMBER('Форма 1'!V5041),'Форма 1'!$H5041*VLOOKUP('Форма 1'!$F5041,'Придельники с 2022'!$B$4:$X$28,'Форма 1'!V$8),"")</f>
        <v/>
      </c>
      <c r="F5041" s="103">
        <f>IF(ISNUMBER('Форма 1'!W5041),'Форма 1'!$H5041*VLOOKUP('Форма 1'!$F5041,'Придельники с 2022'!$B$4:$X$28,'Форма 1'!W$8),"")</f>
        <v>1161082.3223999999</v>
      </c>
      <c r="G5041" s="103" t="str">
        <f>IF(ISNUMBER('Форма 1'!X5041),'Форма 1'!$H5041*VLOOKUP('Форма 1'!$F5041,'Придельники с 2022'!$B$4:$X$28,'Форма 1'!X$8),"")</f>
        <v/>
      </c>
      <c r="H5041" s="103" t="str">
        <f>IF(ISNUMBER('Форма 1'!Y5041),'Форма 1'!$H5041*VLOOKUP('Форма 1'!$F5041,'Придельники с 2022'!$B$4:$X$28,'Форма 1'!Y$8),"")</f>
        <v/>
      </c>
      <c r="I5041" s="103">
        <f>IF(ISNUMBER('Форма 1'!Z5041),'Форма 1'!$H5041*VLOOKUP('Форма 1'!$F5041,'Придельники с 2022'!$B$4:$X$28,'Форма 1'!Z$8),"")</f>
        <v>559943.26079999993</v>
      </c>
      <c r="J5041" s="103" t="str">
        <f>IF(ISNUMBER('Форма 1'!AA5041),'Форма 1'!$H5041*VLOOKUP('Форма 1'!$F5041,'Придельники с 2022'!$B$4:$X$28,'Форма 1'!AA$8),"")</f>
        <v/>
      </c>
      <c r="K5041" s="90"/>
      <c r="L5041" s="87"/>
      <c r="M5041" s="103" t="str">
        <f>IF(ISNUMBER('Форма 1'!AD5041),'Форма 1'!$H5041*VLOOKUP('Форма 1'!$F5041,'Придельники с 2022'!$B$4:$X$28,'Форма 1'!AD$8),"")</f>
        <v/>
      </c>
      <c r="N5041" s="103" t="str">
        <f>IF(ISBLANK('Форма 1'!$AE5041),"",IF('Форма 1'!$AE5041=1,'Форма 1'!$H5041*VLOOKUP('Форма 1'!$F5041,'Придельники с 2022'!$B$4:$X$28,'Форма 1'!$AE$8,0),IF('Форма 1'!$AE5041=2,'Форма 1'!$H5041*VLOOKUP('Форма 1'!$F5041,'Придельники с 2022'!$B$4:$X$28,13,0),IF('Форма 1'!$AE5041=3,'Форма 1'!$H5041*VLOOKUP('Форма 1'!$F5041,'Придельники с 2022'!$B$4:$X$28,12,0)))))</f>
        <v/>
      </c>
      <c r="O5041" s="103" t="str">
        <f>IF(ISNUMBER('Форма 1'!AF5041),'Форма 1'!$H5041*VLOOKUP('Форма 1'!$F5041,'Придельники с 2022'!$B$4:$X$28,'Форма 1'!AF$8),"")</f>
        <v/>
      </c>
      <c r="P5041" s="87"/>
      <c r="Q5041" s="103" t="str">
        <f>IF(ISNUMBER('Форма 1'!AH5041),'Форма 1'!$H5041*VLOOKUP('Форма 1'!$F5041,'Придельники с 2022'!$B$4:$X$28,'Форма 1'!AH$8),"")</f>
        <v/>
      </c>
      <c r="R5041" s="103" t="str">
        <f>IF(ISNUMBER('Форма 1'!AI5041),'Форма 1'!$H5041*VLOOKUP('Форма 1'!$F5041,'Придельники с 2022'!$B$4:$X$28,'Форма 1'!AI$8),"")</f>
        <v/>
      </c>
      <c r="S5041" s="103" t="str">
        <f>IF(ISNUMBER('Форма 1'!AJ5041),'Форма 1'!$H5041*VLOOKUP('Форма 1'!$F5041,'Придельники с 2022'!$B$4:$X$28,'Форма 1'!AJ$8),"")</f>
        <v/>
      </c>
      <c r="T5041" s="87"/>
    </row>
    <row r="5042" spans="1:20">
      <c r="A5042" s="188">
        <f t="shared" si="333"/>
        <v>61</v>
      </c>
      <c r="B5042" s="189" t="s">
        <v>4841</v>
      </c>
      <c r="C5042" s="99">
        <f t="shared" si="332"/>
        <v>10431932.626</v>
      </c>
      <c r="D5042" s="103">
        <f>IF(ISNUMBER('Форма 1'!U5042),'Форма 1'!$H5042*VLOOKUP('Форма 1'!$F5042,'Придельники с 2022'!$B$4:$X$28,'Форма 1'!U$8),"")</f>
        <v>587290.54799999995</v>
      </c>
      <c r="E5042" s="103">
        <f>IF(ISNUMBER('Форма 1'!V5042),'Форма 1'!$H5042*VLOOKUP('Форма 1'!$F5042,'Придельники с 2022'!$B$4:$X$28,'Форма 1'!V$8),"")</f>
        <v>6664655.2080000006</v>
      </c>
      <c r="F5042" s="103">
        <f>IF(ISNUMBER('Форма 1'!W5042),'Форма 1'!$H5042*VLOOKUP('Форма 1'!$F5042,'Придельники с 2022'!$B$4:$X$28,'Форма 1'!W$8),"")</f>
        <v>1060609.186</v>
      </c>
      <c r="G5042" s="103" t="str">
        <f>IF(ISNUMBER('Форма 1'!X5042),'Форма 1'!$H5042*VLOOKUP('Форма 1'!$F5042,'Придельники с 2022'!$B$4:$X$28,'Форма 1'!X$8),"")</f>
        <v/>
      </c>
      <c r="H5042" s="103" t="str">
        <f>IF(ISNUMBER('Форма 1'!Y5042),'Форма 1'!$H5042*VLOOKUP('Форма 1'!$F5042,'Придельники с 2022'!$B$4:$X$28,'Форма 1'!Y$8),"")</f>
        <v/>
      </c>
      <c r="I5042" s="103" t="str">
        <f>IF(ISNUMBER('Форма 1'!Z5042),'Форма 1'!$H5042*VLOOKUP('Форма 1'!$F5042,'Придельники с 2022'!$B$4:$X$28,'Форма 1'!Z$8),"")</f>
        <v/>
      </c>
      <c r="J5042" s="103" t="str">
        <f>IF(ISNUMBER('Форма 1'!AA5042),'Форма 1'!$H5042*VLOOKUP('Форма 1'!$F5042,'Придельники с 2022'!$B$4:$X$28,'Форма 1'!AA$8),"")</f>
        <v/>
      </c>
      <c r="K5042" s="90"/>
      <c r="L5042" s="87"/>
      <c r="M5042" s="103" t="str">
        <f>IF(ISNUMBER('Форма 1'!AD5042),'Форма 1'!$H5042*VLOOKUP('Форма 1'!$F5042,'Придельники с 2022'!$B$4:$X$28,'Форма 1'!AD$8),"")</f>
        <v/>
      </c>
      <c r="N5042" s="103" t="str">
        <f>IF(ISBLANK('Форма 1'!$AE5042),"",IF('Форма 1'!$AE5042=1,'Форма 1'!$H5042*VLOOKUP('Форма 1'!$F5042,'Придельники с 2022'!$B$4:$X$28,'Форма 1'!$AE$8,0),IF('Форма 1'!$AE5042=2,'Форма 1'!$H5042*VLOOKUP('Форма 1'!$F5042,'Придельники с 2022'!$B$4:$X$28,13,0),IF('Форма 1'!$AE5042=3,'Форма 1'!$H5042*VLOOKUP('Форма 1'!$F5042,'Придельники с 2022'!$B$4:$X$28,12,0)))))</f>
        <v/>
      </c>
      <c r="O5042" s="103" t="str">
        <f>IF(ISNUMBER('Форма 1'!AF5042),'Форма 1'!$H5042*VLOOKUP('Форма 1'!$F5042,'Придельники с 2022'!$B$4:$X$28,'Форма 1'!AF$8),"")</f>
        <v/>
      </c>
      <c r="P5042" s="87"/>
      <c r="Q5042" s="103">
        <f>IF(ISNUMBER('Форма 1'!AH5042),'Форма 1'!$H5042*VLOOKUP('Форма 1'!$F5042,'Придельники с 2022'!$B$4:$X$28,'Форма 1'!AH$8),"")</f>
        <v>2119377.6839999999</v>
      </c>
      <c r="R5042" s="103" t="str">
        <f>IF(ISNUMBER('Форма 1'!AI5042),'Форма 1'!$H5042*VLOOKUP('Форма 1'!$F5042,'Придельники с 2022'!$B$4:$X$28,'Форма 1'!AI$8),"")</f>
        <v/>
      </c>
      <c r="S5042" s="103" t="str">
        <f>IF(ISNUMBER('Форма 1'!AJ5042),'Форма 1'!$H5042*VLOOKUP('Форма 1'!$F5042,'Придельники с 2022'!$B$4:$X$28,'Форма 1'!AJ$8),"")</f>
        <v/>
      </c>
      <c r="T5042" s="87"/>
    </row>
    <row r="5043" spans="1:20">
      <c r="A5043" s="188">
        <f t="shared" si="333"/>
        <v>62</v>
      </c>
      <c r="B5043" s="189" t="s">
        <v>4842</v>
      </c>
      <c r="C5043" s="99">
        <f t="shared" si="332"/>
        <v>12346565.42</v>
      </c>
      <c r="D5043" s="103" t="str">
        <f>IF(ISNUMBER('Форма 1'!U5043),'Форма 1'!$H5043*VLOOKUP('Форма 1'!$F5043,'Придельники с 2022'!$B$4:$X$28,'Форма 1'!U$8),"")</f>
        <v/>
      </c>
      <c r="E5043" s="103" t="str">
        <f>IF(ISNUMBER('Форма 1'!V5043),'Форма 1'!$H5043*VLOOKUP('Форма 1'!$F5043,'Придельники с 2022'!$B$4:$X$28,'Форма 1'!V$8),"")</f>
        <v/>
      </c>
      <c r="F5043" s="103" t="str">
        <f>IF(ISNUMBER('Форма 1'!W5043),'Форма 1'!$H5043*VLOOKUP('Форма 1'!$F5043,'Придельники с 2022'!$B$4:$X$28,'Форма 1'!W$8),"")</f>
        <v/>
      </c>
      <c r="G5043" s="103" t="str">
        <f>IF(ISNUMBER('Форма 1'!X5043),'Форма 1'!$H5043*VLOOKUP('Форма 1'!$F5043,'Придельники с 2022'!$B$4:$X$28,'Форма 1'!X$8),"")</f>
        <v/>
      </c>
      <c r="H5043" s="103" t="str">
        <f>IF(ISNUMBER('Форма 1'!Y5043),'Форма 1'!$H5043*VLOOKUP('Форма 1'!$F5043,'Придельники с 2022'!$B$4:$X$28,'Форма 1'!Y$8),"")</f>
        <v/>
      </c>
      <c r="I5043" s="103" t="str">
        <f>IF(ISNUMBER('Форма 1'!Z5043),'Форма 1'!$H5043*VLOOKUP('Форма 1'!$F5043,'Придельники с 2022'!$B$4:$X$28,'Форма 1'!Z$8),"")</f>
        <v/>
      </c>
      <c r="J5043" s="103" t="str">
        <f>IF(ISNUMBER('Форма 1'!AA5043),'Форма 1'!$H5043*VLOOKUP('Форма 1'!$F5043,'Придельники с 2022'!$B$4:$X$28,'Форма 1'!AA$8),"")</f>
        <v/>
      </c>
      <c r="K5043" s="90"/>
      <c r="L5043" s="87"/>
      <c r="M5043" s="103" t="str">
        <f>IF(ISNUMBER('Форма 1'!AD5043),'Форма 1'!$H5043*VLOOKUP('Форма 1'!$F5043,'Придельники с 2022'!$B$4:$X$28,'Форма 1'!AD$8),"")</f>
        <v/>
      </c>
      <c r="N5043" s="103">
        <f>IF(ISBLANK('Форма 1'!$AE5043),"",IF('Форма 1'!$AE5043=1,'Форма 1'!$H5043*VLOOKUP('Форма 1'!$F5043,'Придельники с 2022'!$B$4:$X$28,'Форма 1'!$AE$8,0),IF('Форма 1'!$AE5043=2,'Форма 1'!$H5043*VLOOKUP('Форма 1'!$F5043,'Придельники с 2022'!$B$4:$X$28,13,0),IF('Форма 1'!$AE5043=3,'Форма 1'!$H5043*VLOOKUP('Форма 1'!$F5043,'Придельники с 2022'!$B$4:$X$28,12,0)))))</f>
        <v>12346565.42</v>
      </c>
      <c r="O5043" s="103" t="str">
        <f>IF(ISNUMBER('Форма 1'!AF5043),'Форма 1'!$H5043*VLOOKUP('Форма 1'!$F5043,'Придельники с 2022'!$B$4:$X$28,'Форма 1'!AF$8),"")</f>
        <v/>
      </c>
      <c r="P5043" s="87"/>
      <c r="Q5043" s="103" t="str">
        <f>IF(ISNUMBER('Форма 1'!AH5043),'Форма 1'!$H5043*VLOOKUP('Форма 1'!$F5043,'Придельники с 2022'!$B$4:$X$28,'Форма 1'!AH$8),"")</f>
        <v/>
      </c>
      <c r="R5043" s="103" t="str">
        <f>IF(ISNUMBER('Форма 1'!AI5043),'Форма 1'!$H5043*VLOOKUP('Форма 1'!$F5043,'Придельники с 2022'!$B$4:$X$28,'Форма 1'!AI$8),"")</f>
        <v/>
      </c>
      <c r="S5043" s="103" t="str">
        <f>IF(ISNUMBER('Форма 1'!AJ5043),'Форма 1'!$H5043*VLOOKUP('Форма 1'!$F5043,'Придельники с 2022'!$B$4:$X$28,'Форма 1'!AJ$8),"")</f>
        <v/>
      </c>
      <c r="T5043" s="87"/>
    </row>
    <row r="5044" spans="1:20">
      <c r="A5044" s="188">
        <f t="shared" si="333"/>
        <v>63</v>
      </c>
      <c r="B5044" s="189" t="s">
        <v>4843</v>
      </c>
      <c r="C5044" s="99">
        <f t="shared" si="332"/>
        <v>9314526.352</v>
      </c>
      <c r="D5044" s="103" t="str">
        <f>IF(ISNUMBER('Форма 1'!U5044),'Форма 1'!$H5044*VLOOKUP('Форма 1'!$F5044,'Придельники с 2022'!$B$4:$X$28,'Форма 1'!U$8),"")</f>
        <v/>
      </c>
      <c r="E5044" s="103" t="str">
        <f>IF(ISNUMBER('Форма 1'!V5044),'Форма 1'!$H5044*VLOOKUP('Форма 1'!$F5044,'Придельники с 2022'!$B$4:$X$28,'Форма 1'!V$8),"")</f>
        <v/>
      </c>
      <c r="F5044" s="103" t="str">
        <f>IF(ISNUMBER('Форма 1'!W5044),'Форма 1'!$H5044*VLOOKUP('Форма 1'!$F5044,'Придельники с 2022'!$B$4:$X$28,'Форма 1'!W$8),"")</f>
        <v/>
      </c>
      <c r="G5044" s="103">
        <f>IF(ISNUMBER('Форма 1'!X5044),'Форма 1'!$H5044*VLOOKUP('Форма 1'!$F5044,'Придельники с 2022'!$B$4:$X$28,'Форма 1'!X$8),"")</f>
        <v>332623.924</v>
      </c>
      <c r="H5044" s="103" t="str">
        <f>IF(ISNUMBER('Форма 1'!Y5044),'Форма 1'!$H5044*VLOOKUP('Форма 1'!$F5044,'Придельники с 2022'!$B$4:$X$28,'Форма 1'!Y$8),"")</f>
        <v/>
      </c>
      <c r="I5044" s="103">
        <f>IF(ISNUMBER('Форма 1'!Z5044),'Форма 1'!$H5044*VLOOKUP('Форма 1'!$F5044,'Придельники с 2022'!$B$4:$X$28,'Форма 1'!Z$8),"")</f>
        <v>567576.272</v>
      </c>
      <c r="J5044" s="103" t="str">
        <f>IF(ISNUMBER('Форма 1'!AA5044),'Форма 1'!$H5044*VLOOKUP('Форма 1'!$F5044,'Придельники с 2022'!$B$4:$X$28,'Форма 1'!AA$8),"")</f>
        <v/>
      </c>
      <c r="K5044" s="90"/>
      <c r="L5044" s="87"/>
      <c r="M5044" s="103">
        <f>IF(ISNUMBER('Форма 1'!AD5044),'Форма 1'!$H5044*VLOOKUP('Форма 1'!$F5044,'Придельники с 2022'!$B$4:$X$28,'Форма 1'!AD$8),"")</f>
        <v>8414326.1559999995</v>
      </c>
      <c r="N5044" s="103" t="str">
        <f>IF(ISBLANK('Форма 1'!$AE5044),"",IF('Форма 1'!$AE5044=1,'Форма 1'!$H5044*VLOOKUP('Форма 1'!$F5044,'Придельники с 2022'!$B$4:$X$28,'Форма 1'!$AE$8,0),IF('Форма 1'!$AE5044=2,'Форма 1'!$H5044*VLOOKUP('Форма 1'!$F5044,'Придельники с 2022'!$B$4:$X$28,13,0),IF('Форма 1'!$AE5044=3,'Форма 1'!$H5044*VLOOKUP('Форма 1'!$F5044,'Придельники с 2022'!$B$4:$X$28,12,0)))))</f>
        <v/>
      </c>
      <c r="O5044" s="103" t="str">
        <f>IF(ISNUMBER('Форма 1'!AF5044),'Форма 1'!$H5044*VLOOKUP('Форма 1'!$F5044,'Придельники с 2022'!$B$4:$X$28,'Форма 1'!AF$8),"")</f>
        <v/>
      </c>
      <c r="P5044" s="87"/>
      <c r="Q5044" s="103" t="str">
        <f>IF(ISNUMBER('Форма 1'!AH5044),'Форма 1'!$H5044*VLOOKUP('Форма 1'!$F5044,'Придельники с 2022'!$B$4:$X$28,'Форма 1'!AH$8),"")</f>
        <v/>
      </c>
      <c r="R5044" s="103" t="str">
        <f>IF(ISNUMBER('Форма 1'!AI5044),'Форма 1'!$H5044*VLOOKUP('Форма 1'!$F5044,'Придельники с 2022'!$B$4:$X$28,'Форма 1'!AI$8),"")</f>
        <v/>
      </c>
      <c r="S5044" s="103" t="str">
        <f>IF(ISNUMBER('Форма 1'!AJ5044),'Форма 1'!$H5044*VLOOKUP('Форма 1'!$F5044,'Придельники с 2022'!$B$4:$X$28,'Форма 1'!AJ$8),"")</f>
        <v/>
      </c>
      <c r="T5044" s="87"/>
    </row>
    <row r="5045" spans="1:20">
      <c r="A5045" s="188">
        <f t="shared" si="333"/>
        <v>64</v>
      </c>
      <c r="B5045" s="147" t="s">
        <v>4844</v>
      </c>
      <c r="C5045" s="99">
        <f t="shared" si="332"/>
        <v>2882878.236</v>
      </c>
      <c r="D5045" s="103" t="str">
        <f>IF(ISNUMBER('Форма 1'!U5045),'Форма 1'!$H5045*VLOOKUP('Форма 1'!$F5045,'Придельники с 2022'!$B$4:$X$28,'Форма 1'!U$8),"")</f>
        <v/>
      </c>
      <c r="E5045" s="103" t="str">
        <f>IF(ISNUMBER('Форма 1'!V5045),'Форма 1'!$H5045*VLOOKUP('Форма 1'!$F5045,'Придельники с 2022'!$B$4:$X$28,'Форма 1'!V$8),"")</f>
        <v/>
      </c>
      <c r="F5045" s="103" t="str">
        <f>IF(ISNUMBER('Форма 1'!W5045),'Форма 1'!$H5045*VLOOKUP('Форма 1'!$F5045,'Придельники с 2022'!$B$4:$X$28,'Форма 1'!W$8),"")</f>
        <v/>
      </c>
      <c r="G5045" s="103" t="str">
        <f>IF(ISNUMBER('Форма 1'!X5045),'Форма 1'!$H5045*VLOOKUP('Форма 1'!$F5045,'Придельники с 2022'!$B$4:$X$28,'Форма 1'!X$8),"")</f>
        <v/>
      </c>
      <c r="H5045" s="103" t="str">
        <f>IF(ISNUMBER('Форма 1'!Y5045),'Форма 1'!$H5045*VLOOKUP('Форма 1'!$F5045,'Придельники с 2022'!$B$4:$X$28,'Форма 1'!Y$8),"")</f>
        <v/>
      </c>
      <c r="I5045" s="103">
        <f>IF(ISNUMBER('Форма 1'!Z5045),'Форма 1'!$H5045*VLOOKUP('Форма 1'!$F5045,'Придельники с 2022'!$B$4:$X$28,'Форма 1'!Z$8),"")</f>
        <v>560484.7919999999</v>
      </c>
      <c r="J5045" s="103" t="str">
        <f>IF(ISNUMBER('Форма 1'!AA5045),'Форма 1'!$H5045*VLOOKUP('Форма 1'!$F5045,'Придельники с 2022'!$B$4:$X$28,'Форма 1'!AA$8),"")</f>
        <v/>
      </c>
      <c r="K5045" s="90"/>
      <c r="L5045" s="87"/>
      <c r="M5045" s="103" t="str">
        <f>IF(ISNUMBER('Форма 1'!AD5045),'Форма 1'!$H5045*VLOOKUP('Форма 1'!$F5045,'Придельники с 2022'!$B$4:$X$28,'Форма 1'!AD$8),"")</f>
        <v/>
      </c>
      <c r="N5045" s="103" t="str">
        <f>IF(ISBLANK('Форма 1'!$AE5045),"",IF('Форма 1'!$AE5045=1,'Форма 1'!$H5045*VLOOKUP('Форма 1'!$F5045,'Придельники с 2022'!$B$4:$X$28,'Форма 1'!$AE$8,0),IF('Форма 1'!$AE5045=2,'Форма 1'!$H5045*VLOOKUP('Форма 1'!$F5045,'Придельники с 2022'!$B$4:$X$28,13,0),IF('Форма 1'!$AE5045=3,'Форма 1'!$H5045*VLOOKUP('Форма 1'!$F5045,'Придельники с 2022'!$B$4:$X$28,12,0)))))</f>
        <v/>
      </c>
      <c r="O5045" s="103" t="str">
        <f>IF(ISNUMBER('Форма 1'!AF5045),'Форма 1'!$H5045*VLOOKUP('Форма 1'!$F5045,'Придельники с 2022'!$B$4:$X$28,'Форма 1'!AF$8),"")</f>
        <v/>
      </c>
      <c r="P5045" s="87"/>
      <c r="Q5045" s="103">
        <f>IF(ISNUMBER('Форма 1'!AH5045),'Форма 1'!$H5045*VLOOKUP('Форма 1'!$F5045,'Придельники с 2022'!$B$4:$X$28,'Форма 1'!AH$8),"")</f>
        <v>2322393.4440000001</v>
      </c>
      <c r="R5045" s="103" t="str">
        <f>IF(ISNUMBER('Форма 1'!AI5045),'Форма 1'!$H5045*VLOOKUP('Форма 1'!$F5045,'Придельники с 2022'!$B$4:$X$28,'Форма 1'!AI$8),"")</f>
        <v/>
      </c>
      <c r="S5045" s="103" t="str">
        <f>IF(ISNUMBER('Форма 1'!AJ5045),'Форма 1'!$H5045*VLOOKUP('Форма 1'!$F5045,'Придельники с 2022'!$B$4:$X$28,'Форма 1'!AJ$8),"")</f>
        <v/>
      </c>
      <c r="T5045" s="87"/>
    </row>
    <row r="5046" spans="1:20">
      <c r="A5046" s="188">
        <f t="shared" si="333"/>
        <v>65</v>
      </c>
      <c r="B5046" s="189" t="s">
        <v>4845</v>
      </c>
      <c r="C5046" s="99">
        <f t="shared" si="332"/>
        <v>10453957.199999999</v>
      </c>
      <c r="D5046" s="103" t="str">
        <f>IF(ISNUMBER('Форма 1'!U5046),'Форма 1'!$H5046*VLOOKUP('Форма 1'!$F5046,'Придельники с 2022'!$B$4:$X$28,'Форма 1'!U$8),"")</f>
        <v/>
      </c>
      <c r="E5046" s="103" t="str">
        <f>IF(ISNUMBER('Форма 1'!V5046),'Форма 1'!$H5046*VLOOKUP('Форма 1'!$F5046,'Придельники с 2022'!$B$4:$X$28,'Форма 1'!V$8),"")</f>
        <v/>
      </c>
      <c r="F5046" s="103" t="str">
        <f>IF(ISNUMBER('Форма 1'!W5046),'Форма 1'!$H5046*VLOOKUP('Форма 1'!$F5046,'Придельники с 2022'!$B$4:$X$28,'Форма 1'!W$8),"")</f>
        <v/>
      </c>
      <c r="G5046" s="103" t="str">
        <f>IF(ISNUMBER('Форма 1'!X5046),'Форма 1'!$H5046*VLOOKUP('Форма 1'!$F5046,'Придельники с 2022'!$B$4:$X$28,'Форма 1'!X$8),"")</f>
        <v/>
      </c>
      <c r="H5046" s="103" t="str">
        <f>IF(ISNUMBER('Форма 1'!Y5046),'Форма 1'!$H5046*VLOOKUP('Форма 1'!$F5046,'Придельники с 2022'!$B$4:$X$28,'Форма 1'!Y$8),"")</f>
        <v/>
      </c>
      <c r="I5046" s="103" t="str">
        <f>IF(ISNUMBER('Форма 1'!Z5046),'Форма 1'!$H5046*VLOOKUP('Форма 1'!$F5046,'Придельники с 2022'!$B$4:$X$28,'Форма 1'!Z$8),"")</f>
        <v/>
      </c>
      <c r="J5046" s="103" t="str">
        <f>IF(ISNUMBER('Форма 1'!AA5046),'Форма 1'!$H5046*VLOOKUP('Форма 1'!$F5046,'Придельники с 2022'!$B$4:$X$28,'Форма 1'!AA$8),"")</f>
        <v/>
      </c>
      <c r="K5046" s="90"/>
      <c r="L5046" s="87"/>
      <c r="M5046" s="103">
        <f>IF(ISNUMBER('Форма 1'!AD5046),'Форма 1'!$H5046*VLOOKUP('Форма 1'!$F5046,'Придельники с 2022'!$B$4:$X$28,'Форма 1'!AD$8),"")</f>
        <v>6009686.8319999995</v>
      </c>
      <c r="N5046" s="103">
        <f>IF(ISBLANK('Форма 1'!$AE5046),"",IF('Форма 1'!$AE5046=1,'Форма 1'!$H5046*VLOOKUP('Форма 1'!$F5046,'Придельники с 2022'!$B$4:$X$28,'Форма 1'!$AE$8,0),IF('Форма 1'!$AE5046=2,'Форма 1'!$H5046*VLOOKUP('Форма 1'!$F5046,'Придельники с 2022'!$B$4:$X$28,13,0),IF('Форма 1'!$AE5046=3,'Форма 1'!$H5046*VLOOKUP('Форма 1'!$F5046,'Придельники с 2022'!$B$4:$X$28,12,0)))))</f>
        <v>4444270.3679999998</v>
      </c>
      <c r="O5046" s="103" t="str">
        <f>IF(ISNUMBER('Форма 1'!AF5046),'Форма 1'!$H5046*VLOOKUP('Форма 1'!$F5046,'Придельники с 2022'!$B$4:$X$28,'Форма 1'!AF$8),"")</f>
        <v/>
      </c>
      <c r="P5046" s="87"/>
      <c r="Q5046" s="103" t="str">
        <f>IF(ISNUMBER('Форма 1'!AH5046),'Форма 1'!$H5046*VLOOKUP('Форма 1'!$F5046,'Придельники с 2022'!$B$4:$X$28,'Форма 1'!AH$8),"")</f>
        <v/>
      </c>
      <c r="R5046" s="103" t="str">
        <f>IF(ISNUMBER('Форма 1'!AI5046),'Форма 1'!$H5046*VLOOKUP('Форма 1'!$F5046,'Придельники с 2022'!$B$4:$X$28,'Форма 1'!AI$8),"")</f>
        <v/>
      </c>
      <c r="S5046" s="103" t="str">
        <f>IF(ISNUMBER('Форма 1'!AJ5046),'Форма 1'!$H5046*VLOOKUP('Форма 1'!$F5046,'Придельники с 2022'!$B$4:$X$28,'Форма 1'!AJ$8),"")</f>
        <v/>
      </c>
      <c r="T5046" s="87"/>
    </row>
    <row r="5047" spans="1:20">
      <c r="A5047" s="188">
        <f t="shared" si="333"/>
        <v>66</v>
      </c>
      <c r="B5047" s="189" t="s">
        <v>4846</v>
      </c>
      <c r="C5047" s="99">
        <f t="shared" si="332"/>
        <v>1087418.115</v>
      </c>
      <c r="D5047" s="103" t="str">
        <f>IF(ISNUMBER('Форма 1'!U5047),'Форма 1'!$H5047*VLOOKUP('Форма 1'!$F5047,'Придельники с 2022'!$B$4:$X$28,'Форма 1'!U$8),"")</f>
        <v/>
      </c>
      <c r="E5047" s="103" t="str">
        <f>IF(ISNUMBER('Форма 1'!V5047),'Форма 1'!$H5047*VLOOKUP('Форма 1'!$F5047,'Придельники с 2022'!$B$4:$X$28,'Форма 1'!V$8),"")</f>
        <v/>
      </c>
      <c r="F5047" s="103" t="str">
        <f>IF(ISNUMBER('Форма 1'!W5047),'Форма 1'!$H5047*VLOOKUP('Форма 1'!$F5047,'Придельники с 2022'!$B$4:$X$28,'Форма 1'!W$8),"")</f>
        <v/>
      </c>
      <c r="G5047" s="103">
        <f>IF(ISNUMBER('Форма 1'!X5047),'Форма 1'!$H5047*VLOOKUP('Форма 1'!$F5047,'Придельники с 2022'!$B$4:$X$28,'Форма 1'!X$8),"")</f>
        <v>401800.935</v>
      </c>
      <c r="H5047" s="103" t="str">
        <f>IF(ISNUMBER('Форма 1'!Y5047),'Форма 1'!$H5047*VLOOKUP('Форма 1'!$F5047,'Придельники с 2022'!$B$4:$X$28,'Форма 1'!Y$8),"")</f>
        <v/>
      </c>
      <c r="I5047" s="103">
        <f>IF(ISNUMBER('Форма 1'!Z5047),'Форма 1'!$H5047*VLOOKUP('Форма 1'!$F5047,'Придельники с 2022'!$B$4:$X$28,'Форма 1'!Z$8),"")</f>
        <v>685617.17999999993</v>
      </c>
      <c r="J5047" s="103" t="str">
        <f>IF(ISNUMBER('Форма 1'!AA5047),'Форма 1'!$H5047*VLOOKUP('Форма 1'!$F5047,'Придельники с 2022'!$B$4:$X$28,'Форма 1'!AA$8),"")</f>
        <v/>
      </c>
      <c r="K5047" s="90"/>
      <c r="L5047" s="87"/>
      <c r="M5047" s="103" t="str">
        <f>IF(ISNUMBER('Форма 1'!AD5047),'Форма 1'!$H5047*VLOOKUP('Форма 1'!$F5047,'Придельники с 2022'!$B$4:$X$28,'Форма 1'!AD$8),"")</f>
        <v/>
      </c>
      <c r="N5047" s="103" t="str">
        <f>IF(ISBLANK('Форма 1'!$AE5047),"",IF('Форма 1'!$AE5047=1,'Форма 1'!$H5047*VLOOKUP('Форма 1'!$F5047,'Придельники с 2022'!$B$4:$X$28,'Форма 1'!$AE$8,0),IF('Форма 1'!$AE5047=2,'Форма 1'!$H5047*VLOOKUP('Форма 1'!$F5047,'Придельники с 2022'!$B$4:$X$28,13,0),IF('Форма 1'!$AE5047=3,'Форма 1'!$H5047*VLOOKUP('Форма 1'!$F5047,'Придельники с 2022'!$B$4:$X$28,12,0)))))</f>
        <v/>
      </c>
      <c r="O5047" s="103" t="str">
        <f>IF(ISNUMBER('Форма 1'!AF5047),'Форма 1'!$H5047*VLOOKUP('Форма 1'!$F5047,'Придельники с 2022'!$B$4:$X$28,'Форма 1'!AF$8),"")</f>
        <v/>
      </c>
      <c r="P5047" s="87"/>
      <c r="Q5047" s="103" t="str">
        <f>IF(ISNUMBER('Форма 1'!AH5047),'Форма 1'!$H5047*VLOOKUP('Форма 1'!$F5047,'Придельники с 2022'!$B$4:$X$28,'Форма 1'!AH$8),"")</f>
        <v/>
      </c>
      <c r="R5047" s="103" t="str">
        <f>IF(ISNUMBER('Форма 1'!AI5047),'Форма 1'!$H5047*VLOOKUP('Форма 1'!$F5047,'Придельники с 2022'!$B$4:$X$28,'Форма 1'!AI$8),"")</f>
        <v/>
      </c>
      <c r="S5047" s="103" t="str">
        <f>IF(ISNUMBER('Форма 1'!AJ5047),'Форма 1'!$H5047*VLOOKUP('Форма 1'!$F5047,'Придельники с 2022'!$B$4:$X$28,'Форма 1'!AJ$8),"")</f>
        <v/>
      </c>
      <c r="T5047" s="87"/>
    </row>
    <row r="5048" spans="1:20">
      <c r="A5048" s="188">
        <f t="shared" si="333"/>
        <v>67</v>
      </c>
      <c r="B5048" s="189" t="s">
        <v>4847</v>
      </c>
      <c r="C5048" s="99">
        <f t="shared" si="332"/>
        <v>8409743.0229999982</v>
      </c>
      <c r="D5048" s="103" t="str">
        <f>IF(ISNUMBER('Форма 1'!U5048),'Форма 1'!$H5048*VLOOKUP('Форма 1'!$F5048,'Придельники с 2022'!$B$4:$X$28,'Форма 1'!U$8),"")</f>
        <v/>
      </c>
      <c r="E5048" s="103" t="str">
        <f>IF(ISNUMBER('Форма 1'!V5048),'Форма 1'!$H5048*VLOOKUP('Форма 1'!$F5048,'Придельники с 2022'!$B$4:$X$28,'Форма 1'!V$8),"")</f>
        <v/>
      </c>
      <c r="F5048" s="103" t="str">
        <f>IF(ISNUMBER('Форма 1'!W5048),'Форма 1'!$H5048*VLOOKUP('Форма 1'!$F5048,'Придельники с 2022'!$B$4:$X$28,'Форма 1'!W$8),"")</f>
        <v/>
      </c>
      <c r="G5048" s="103" t="str">
        <f>IF(ISNUMBER('Форма 1'!X5048),'Форма 1'!$H5048*VLOOKUP('Форма 1'!$F5048,'Придельники с 2022'!$B$4:$X$28,'Форма 1'!X$8),"")</f>
        <v/>
      </c>
      <c r="H5048" s="103">
        <f>IF(ISNUMBER('Форма 1'!Y5048),'Форма 1'!$H5048*VLOOKUP('Форма 1'!$F5048,'Придельники с 2022'!$B$4:$X$28,'Форма 1'!Y$8),"")</f>
        <v>913882.04599999997</v>
      </c>
      <c r="I5048" s="103" t="str">
        <f>IF(ISNUMBER('Форма 1'!Z5048),'Форма 1'!$H5048*VLOOKUP('Форма 1'!$F5048,'Придельники с 2022'!$B$4:$X$28,'Форма 1'!Z$8),"")</f>
        <v/>
      </c>
      <c r="J5048" s="103" t="str">
        <f>IF(ISNUMBER('Форма 1'!AA5048),'Форма 1'!$H5048*VLOOKUP('Форма 1'!$F5048,'Придельники с 2022'!$B$4:$X$28,'Форма 1'!AA$8),"")</f>
        <v/>
      </c>
      <c r="K5048" s="90"/>
      <c r="L5048" s="87"/>
      <c r="M5048" s="103">
        <f>IF(ISNUMBER('Форма 1'!AD5048),'Форма 1'!$H5048*VLOOKUP('Форма 1'!$F5048,'Придельники с 2022'!$B$4:$X$28,'Форма 1'!AD$8),"")</f>
        <v>7495860.976999999</v>
      </c>
      <c r="N5048" s="103" t="str">
        <f>IF(ISBLANK('Форма 1'!$AE5048),"",IF('Форма 1'!$AE5048=1,'Форма 1'!$H5048*VLOOKUP('Форма 1'!$F5048,'Придельники с 2022'!$B$4:$X$28,'Форма 1'!$AE$8,0),IF('Форма 1'!$AE5048=2,'Форма 1'!$H5048*VLOOKUP('Форма 1'!$F5048,'Придельники с 2022'!$B$4:$X$28,13,0),IF('Форма 1'!$AE5048=3,'Форма 1'!$H5048*VLOOKUP('Форма 1'!$F5048,'Придельники с 2022'!$B$4:$X$28,12,0)))))</f>
        <v/>
      </c>
      <c r="O5048" s="103" t="str">
        <f>IF(ISNUMBER('Форма 1'!AF5048),'Форма 1'!$H5048*VLOOKUP('Форма 1'!$F5048,'Придельники с 2022'!$B$4:$X$28,'Форма 1'!AF$8),"")</f>
        <v/>
      </c>
      <c r="P5048" s="87"/>
      <c r="Q5048" s="103" t="str">
        <f>IF(ISNUMBER('Форма 1'!AH5048),'Форма 1'!$H5048*VLOOKUP('Форма 1'!$F5048,'Придельники с 2022'!$B$4:$X$28,'Форма 1'!AH$8),"")</f>
        <v/>
      </c>
      <c r="R5048" s="103" t="str">
        <f>IF(ISNUMBER('Форма 1'!AI5048),'Форма 1'!$H5048*VLOOKUP('Форма 1'!$F5048,'Придельники с 2022'!$B$4:$X$28,'Форма 1'!AI$8),"")</f>
        <v/>
      </c>
      <c r="S5048" s="103" t="str">
        <f>IF(ISNUMBER('Форма 1'!AJ5048),'Форма 1'!$H5048*VLOOKUP('Форма 1'!$F5048,'Придельники с 2022'!$B$4:$X$28,'Форма 1'!AJ$8),"")</f>
        <v/>
      </c>
      <c r="T5048" s="87"/>
    </row>
    <row r="5049" spans="1:20">
      <c r="A5049" s="188">
        <f t="shared" si="333"/>
        <v>68</v>
      </c>
      <c r="B5049" s="189" t="s">
        <v>4848</v>
      </c>
      <c r="C5049" s="99">
        <f t="shared" si="332"/>
        <v>9327454.8420000002</v>
      </c>
      <c r="D5049" s="103" t="str">
        <f>IF(ISNUMBER('Форма 1'!U5049),'Форма 1'!$H5049*VLOOKUP('Форма 1'!$F5049,'Придельники с 2022'!$B$4:$X$28,'Форма 1'!U$8),"")</f>
        <v/>
      </c>
      <c r="E5049" s="103" t="str">
        <f>IF(ISNUMBER('Форма 1'!V5049),'Форма 1'!$H5049*VLOOKUP('Форма 1'!$F5049,'Придельники с 2022'!$B$4:$X$28,'Форма 1'!V$8),"")</f>
        <v/>
      </c>
      <c r="F5049" s="103" t="str">
        <f>IF(ISNUMBER('Форма 1'!W5049),'Форма 1'!$H5049*VLOOKUP('Форма 1'!$F5049,'Придельники с 2022'!$B$4:$X$28,'Форма 1'!W$8),"")</f>
        <v/>
      </c>
      <c r="G5049" s="103" t="str">
        <f>IF(ISNUMBER('Форма 1'!X5049),'Форма 1'!$H5049*VLOOKUP('Форма 1'!$F5049,'Придельники с 2022'!$B$4:$X$28,'Форма 1'!X$8),"")</f>
        <v/>
      </c>
      <c r="H5049" s="103" t="str">
        <f>IF(ISNUMBER('Форма 1'!Y5049),'Форма 1'!$H5049*VLOOKUP('Форма 1'!$F5049,'Придельники с 2022'!$B$4:$X$28,'Форма 1'!Y$8),"")</f>
        <v/>
      </c>
      <c r="I5049" s="103" t="str">
        <f>IF(ISNUMBER('Форма 1'!Z5049),'Форма 1'!$H5049*VLOOKUP('Форма 1'!$F5049,'Придельники с 2022'!$B$4:$X$28,'Форма 1'!Z$8),"")</f>
        <v/>
      </c>
      <c r="J5049" s="103" t="str">
        <f>IF(ISNUMBER('Форма 1'!AA5049),'Форма 1'!$H5049*VLOOKUP('Форма 1'!$F5049,'Придельники с 2022'!$B$4:$X$28,'Форма 1'!AA$8),"")</f>
        <v/>
      </c>
      <c r="K5049" s="90"/>
      <c r="L5049" s="87"/>
      <c r="M5049" s="103" t="str">
        <f>IF(ISNUMBER('Форма 1'!AD5049),'Форма 1'!$H5049*VLOOKUP('Форма 1'!$F5049,'Придельники с 2022'!$B$4:$X$28,'Форма 1'!AD$8),"")</f>
        <v/>
      </c>
      <c r="N5049" s="103">
        <f>IF(ISBLANK('Форма 1'!$AE5049),"",IF('Форма 1'!$AE5049=1,'Форма 1'!$H5049*VLOOKUP('Форма 1'!$F5049,'Придельники с 2022'!$B$4:$X$28,'Форма 1'!$AE$8,0),IF('Форма 1'!$AE5049=2,'Форма 1'!$H5049*VLOOKUP('Форма 1'!$F5049,'Придельники с 2022'!$B$4:$X$28,13,0),IF('Форма 1'!$AE5049=3,'Форма 1'!$H5049*VLOOKUP('Форма 1'!$F5049,'Придельники с 2022'!$B$4:$X$28,12,0)))))</f>
        <v>9327454.8420000002</v>
      </c>
      <c r="O5049" s="103" t="str">
        <f>IF(ISNUMBER('Форма 1'!AF5049),'Форма 1'!$H5049*VLOOKUP('Форма 1'!$F5049,'Придельники с 2022'!$B$4:$X$28,'Форма 1'!AF$8),"")</f>
        <v/>
      </c>
      <c r="P5049" s="87"/>
      <c r="Q5049" s="103" t="str">
        <f>IF(ISNUMBER('Форма 1'!AH5049),'Форма 1'!$H5049*VLOOKUP('Форма 1'!$F5049,'Придельники с 2022'!$B$4:$X$28,'Форма 1'!AH$8),"")</f>
        <v/>
      </c>
      <c r="R5049" s="103" t="str">
        <f>IF(ISNUMBER('Форма 1'!AI5049),'Форма 1'!$H5049*VLOOKUP('Форма 1'!$F5049,'Придельники с 2022'!$B$4:$X$28,'Форма 1'!AI$8),"")</f>
        <v/>
      </c>
      <c r="S5049" s="103" t="str">
        <f>IF(ISNUMBER('Форма 1'!AJ5049),'Форма 1'!$H5049*VLOOKUP('Форма 1'!$F5049,'Придельники с 2022'!$B$4:$X$28,'Форма 1'!AJ$8),"")</f>
        <v/>
      </c>
      <c r="T5049" s="87"/>
    </row>
    <row r="5050" spans="1:20">
      <c r="A5050" s="188">
        <f t="shared" si="333"/>
        <v>69</v>
      </c>
      <c r="B5050" s="189" t="s">
        <v>4849</v>
      </c>
      <c r="C5050" s="99">
        <f t="shared" si="332"/>
        <v>418446.36599999998</v>
      </c>
      <c r="D5050" s="103">
        <f>IF(ISNUMBER('Форма 1'!U5050),'Форма 1'!$H5050*VLOOKUP('Форма 1'!$F5050,'Придельники с 2022'!$B$4:$X$28,'Форма 1'!U$8),"")</f>
        <v>418446.36599999998</v>
      </c>
      <c r="E5050" s="103" t="str">
        <f>IF(ISNUMBER('Форма 1'!V5050),'Форма 1'!$H5050*VLOOKUP('Форма 1'!$F5050,'Придельники с 2022'!$B$4:$X$28,'Форма 1'!V$8),"")</f>
        <v/>
      </c>
      <c r="F5050" s="103" t="str">
        <f>IF(ISNUMBER('Форма 1'!W5050),'Форма 1'!$H5050*VLOOKUP('Форма 1'!$F5050,'Придельники с 2022'!$B$4:$X$28,'Форма 1'!W$8),"")</f>
        <v/>
      </c>
      <c r="G5050" s="103" t="str">
        <f>IF(ISNUMBER('Форма 1'!X5050),'Форма 1'!$H5050*VLOOKUP('Форма 1'!$F5050,'Придельники с 2022'!$B$4:$X$28,'Форма 1'!X$8),"")</f>
        <v/>
      </c>
      <c r="H5050" s="103" t="str">
        <f>IF(ISNUMBER('Форма 1'!Y5050),'Форма 1'!$H5050*VLOOKUP('Форма 1'!$F5050,'Придельники с 2022'!$B$4:$X$28,'Форма 1'!Y$8),"")</f>
        <v/>
      </c>
      <c r="I5050" s="103" t="str">
        <f>IF(ISNUMBER('Форма 1'!Z5050),'Форма 1'!$H5050*VLOOKUP('Форма 1'!$F5050,'Придельники с 2022'!$B$4:$X$28,'Форма 1'!Z$8),"")</f>
        <v/>
      </c>
      <c r="J5050" s="103" t="str">
        <f>IF(ISNUMBER('Форма 1'!AA5050),'Форма 1'!$H5050*VLOOKUP('Форма 1'!$F5050,'Придельники с 2022'!$B$4:$X$28,'Форма 1'!AA$8),"")</f>
        <v/>
      </c>
      <c r="K5050" s="90"/>
      <c r="L5050" s="87"/>
      <c r="M5050" s="103" t="str">
        <f>IF(ISNUMBER('Форма 1'!AD5050),'Форма 1'!$H5050*VLOOKUP('Форма 1'!$F5050,'Придельники с 2022'!$B$4:$X$28,'Форма 1'!AD$8),"")</f>
        <v/>
      </c>
      <c r="N5050" s="103" t="str">
        <f>IF(ISBLANK('Форма 1'!$AE5050),"",IF('Форма 1'!$AE5050=1,'Форма 1'!$H5050*VLOOKUP('Форма 1'!$F5050,'Придельники с 2022'!$B$4:$X$28,'Форма 1'!$AE$8,0),IF('Форма 1'!$AE5050=2,'Форма 1'!$H5050*VLOOKUP('Форма 1'!$F5050,'Придельники с 2022'!$B$4:$X$28,13,0),IF('Форма 1'!$AE5050=3,'Форма 1'!$H5050*VLOOKUP('Форма 1'!$F5050,'Придельники с 2022'!$B$4:$X$28,12,0)))))</f>
        <v/>
      </c>
      <c r="O5050" s="103" t="str">
        <f>IF(ISNUMBER('Форма 1'!AF5050),'Форма 1'!$H5050*VLOOKUP('Форма 1'!$F5050,'Придельники с 2022'!$B$4:$X$28,'Форма 1'!AF$8),"")</f>
        <v/>
      </c>
      <c r="P5050" s="87"/>
      <c r="Q5050" s="103" t="str">
        <f>IF(ISNUMBER('Форма 1'!AH5050),'Форма 1'!$H5050*VLOOKUP('Форма 1'!$F5050,'Придельники с 2022'!$B$4:$X$28,'Форма 1'!AH$8),"")</f>
        <v/>
      </c>
      <c r="R5050" s="103" t="str">
        <f>IF(ISNUMBER('Форма 1'!AI5050),'Форма 1'!$H5050*VLOOKUP('Форма 1'!$F5050,'Придельники с 2022'!$B$4:$X$28,'Форма 1'!AI$8),"")</f>
        <v/>
      </c>
      <c r="S5050" s="103" t="str">
        <f>IF(ISNUMBER('Форма 1'!AJ5050),'Форма 1'!$H5050*VLOOKUP('Форма 1'!$F5050,'Придельники с 2022'!$B$4:$X$28,'Форма 1'!AJ$8),"")</f>
        <v/>
      </c>
      <c r="T5050" s="87"/>
    </row>
    <row r="5051" spans="1:20">
      <c r="A5051" s="188">
        <f t="shared" si="333"/>
        <v>70</v>
      </c>
      <c r="B5051" s="189" t="s">
        <v>4850</v>
      </c>
      <c r="C5051" s="99">
        <f>SUM(D5051:J5051,L5051:T5051)</f>
        <v>1249882.716</v>
      </c>
      <c r="D5051" s="103" t="str">
        <f>IF(ISNUMBER('Форма 1'!U5051),'Форма 1'!$H5051*VLOOKUP('Форма 1'!$F5051,'Придельники с 2022'!$B$4:$X$28,'Форма 1'!U$8),"")</f>
        <v/>
      </c>
      <c r="E5051" s="103" t="str">
        <f>IF(ISNUMBER('Форма 1'!V5051),'Форма 1'!$H5051*VLOOKUP('Форма 1'!$F5051,'Придельники с 2022'!$B$4:$X$28,'Форма 1'!V$8),"")</f>
        <v/>
      </c>
      <c r="F5051" s="103" t="str">
        <f>IF(ISNUMBER('Форма 1'!W5051),'Форма 1'!$H5051*VLOOKUP('Форма 1'!$F5051,'Придельники с 2022'!$B$4:$X$28,'Форма 1'!W$8),"")</f>
        <v/>
      </c>
      <c r="G5051" s="103" t="str">
        <f>IF(ISNUMBER('Форма 1'!X5051),'Форма 1'!$H5051*VLOOKUP('Форма 1'!$F5051,'Придельники с 2022'!$B$4:$X$28,'Форма 1'!X$8),"")</f>
        <v/>
      </c>
      <c r="H5051" s="103" t="str">
        <f>IF(ISNUMBER('Форма 1'!Y5051),'Форма 1'!$H5051*VLOOKUP('Форма 1'!$F5051,'Придельники с 2022'!$B$4:$X$28,'Форма 1'!Y$8),"")</f>
        <v/>
      </c>
      <c r="I5051" s="103" t="str">
        <f>IF(ISNUMBER('Форма 1'!Z5051),'Форма 1'!$H5051*VLOOKUP('Форма 1'!$F5051,'Придельники с 2022'!$B$4:$X$28,'Форма 1'!Z$8),"")</f>
        <v/>
      </c>
      <c r="J5051" s="103" t="str">
        <f>IF(ISNUMBER('Форма 1'!AA5051),'Форма 1'!$H5051*VLOOKUP('Форма 1'!$F5051,'Придельники с 2022'!$B$4:$X$28,'Форма 1'!AA$8),"")</f>
        <v/>
      </c>
      <c r="K5051" s="90"/>
      <c r="L5051" s="87"/>
      <c r="M5051" s="103" t="str">
        <f>IF(ISNUMBER('Форма 1'!AD5051),'Форма 1'!$H5051*VLOOKUP('Форма 1'!$F5051,'Придельники с 2022'!$B$4:$X$28,'Форма 1'!AD$8),"")</f>
        <v/>
      </c>
      <c r="N5051" s="103" t="str">
        <f>IF(ISBLANK('Форма 1'!$AE5051),"",IF('Форма 1'!$AE5051=1,'Форма 1'!$H5051*VLOOKUP('Форма 1'!$F5051,'Придельники с 2022'!$B$4:$X$28,'Форма 1'!$AE$8,0),IF('Форма 1'!$AE5051=2,'Форма 1'!$H5051*VLOOKUP('Форма 1'!$F5051,'Придельники с 2022'!$B$4:$X$28,13,0),IF('Форма 1'!$AE5051=3,'Форма 1'!$H5051*VLOOKUP('Форма 1'!$F5051,'Придельники с 2022'!$B$4:$X$28,12,0)))))</f>
        <v/>
      </c>
      <c r="O5051" s="103">
        <f>IF(ISNUMBER('Форма 1'!AF5051),'Форма 1'!$H5051*VLOOKUP('Форма 1'!$F5051,'Придельники с 2022'!$B$4:$X$28,'Форма 1'!AF$8),"")</f>
        <v>1249882.716</v>
      </c>
      <c r="P5051" s="87"/>
      <c r="Q5051" s="103" t="str">
        <f>IF(ISNUMBER('Форма 1'!AH5051),'Форма 1'!$H5051*VLOOKUP('Форма 1'!$F5051,'Придельники с 2022'!$B$4:$X$28,'Форма 1'!AH$8),"")</f>
        <v/>
      </c>
      <c r="R5051" s="103" t="str">
        <f>IF(ISNUMBER('Форма 1'!AI5051),'Форма 1'!$H5051*VLOOKUP('Форма 1'!$F5051,'Придельники с 2022'!$B$4:$X$28,'Форма 1'!AI$8),"")</f>
        <v/>
      </c>
      <c r="S5051" s="103" t="str">
        <f>IF(ISNUMBER('Форма 1'!AJ5051),'Форма 1'!$H5051*VLOOKUP('Форма 1'!$F5051,'Придельники с 2022'!$B$4:$X$28,'Форма 1'!AJ$8),"")</f>
        <v/>
      </c>
      <c r="T5051" s="87"/>
    </row>
    <row r="5052" spans="1:20">
      <c r="A5052" s="188">
        <f t="shared" si="333"/>
        <v>71</v>
      </c>
      <c r="B5052" s="203" t="s">
        <v>4851</v>
      </c>
      <c r="C5052" s="99">
        <f>SUM(D5052:J5052,L5052:T5052)</f>
        <v>150873.23200000002</v>
      </c>
      <c r="D5052" s="103" t="str">
        <f>IF(ISNUMBER('Форма 1'!U5052),'Форма 1'!$H5052*VLOOKUP('Форма 1'!$F5052,'Придельники с 2022'!$B$4:$X$28,'Форма 1'!U$8),"")</f>
        <v/>
      </c>
      <c r="E5052" s="103" t="str">
        <f>IF(ISNUMBER('Форма 1'!V5052),'Форма 1'!$H5052*VLOOKUP('Форма 1'!$F5052,'Придельники с 2022'!$B$4:$X$28,'Форма 1'!V$8),"")</f>
        <v/>
      </c>
      <c r="F5052" s="103" t="str">
        <f>IF(ISNUMBER('Форма 1'!W5052),'Форма 1'!$H5052*VLOOKUP('Форма 1'!$F5052,'Придельники с 2022'!$B$4:$X$28,'Форма 1'!W$8),"")</f>
        <v/>
      </c>
      <c r="G5052" s="103" t="str">
        <f>IF(ISNUMBER('Форма 1'!X5052),'Форма 1'!$H5052*VLOOKUP('Форма 1'!$F5052,'Придельники с 2022'!$B$4:$X$28,'Форма 1'!X$8),"")</f>
        <v/>
      </c>
      <c r="H5052" s="103" t="str">
        <f>IF(ISNUMBER('Форма 1'!Y5052),'Форма 1'!$H5052*VLOOKUP('Форма 1'!$F5052,'Придельники с 2022'!$B$4:$X$28,'Форма 1'!Y$8),"")</f>
        <v/>
      </c>
      <c r="I5052" s="103" t="str">
        <f>IF(ISNUMBER('Форма 1'!Z5052),'Форма 1'!$H5052*VLOOKUP('Форма 1'!$F5052,'Придельники с 2022'!$B$4:$X$28,'Форма 1'!Z$8),"")</f>
        <v/>
      </c>
      <c r="J5052" s="103" t="str">
        <f>IF(ISNUMBER('Форма 1'!AA5052),'Форма 1'!$H5052*VLOOKUP('Форма 1'!$F5052,'Придельники с 2022'!$B$4:$X$28,'Форма 1'!AA$8),"")</f>
        <v/>
      </c>
      <c r="K5052" s="90"/>
      <c r="L5052" s="87"/>
      <c r="M5052" s="103" t="str">
        <f>IF(ISNUMBER('Форма 1'!AD5052),'Форма 1'!$H5052*VLOOKUP('Форма 1'!$F5052,'Придельники с 2022'!$B$4:$X$28,'Форма 1'!AD$8),"")</f>
        <v/>
      </c>
      <c r="N5052" s="103" t="str">
        <f>IF(ISBLANK('Форма 1'!$AE5052),"",IF('Форма 1'!$AE5052=1,'Форма 1'!$H5052*VLOOKUP('Форма 1'!$F5052,'Придельники с 2022'!$B$4:$X$28,'Форма 1'!$AE$8,0),IF('Форма 1'!$AE5052=2,'Форма 1'!$H5052*VLOOKUP('Форма 1'!$F5052,'Придельники с 2022'!$B$4:$X$28,13,0),IF('Форма 1'!$AE5052=3,'Форма 1'!$H5052*VLOOKUP('Форма 1'!$F5052,'Придельники с 2022'!$B$4:$X$28,12,0)))))</f>
        <v/>
      </c>
      <c r="O5052" s="103" t="str">
        <f>IF(ISNUMBER('Форма 1'!AF5052),'Форма 1'!$H5052*VLOOKUP('Форма 1'!$F5052,'Придельники с 2022'!$B$4:$X$28,'Форма 1'!AF$8),"")</f>
        <v/>
      </c>
      <c r="P5052" s="87"/>
      <c r="Q5052" s="103" t="str">
        <f>IF(ISNUMBER('Форма 1'!AH5052),'Форма 1'!$H5052*VLOOKUP('Форма 1'!$F5052,'Придельники с 2022'!$B$4:$X$28,'Форма 1'!AH$8),"")</f>
        <v/>
      </c>
      <c r="R5052" s="103" t="str">
        <f>IF(ISNUMBER('Форма 1'!AI5052),'Форма 1'!$H5052*VLOOKUP('Форма 1'!$F5052,'Придельники с 2022'!$B$4:$X$28,'Форма 1'!AI$8),"")</f>
        <v/>
      </c>
      <c r="S5052" s="103">
        <f>IF(ISNUMBER('Форма 1'!AJ5052),'Форма 1'!$H5052*VLOOKUP('Форма 1'!$F5052,'Придельники с 2022'!$B$4:$X$28,'Форма 1'!AJ$8),"")</f>
        <v>150873.23200000002</v>
      </c>
      <c r="T5052" s="87"/>
    </row>
    <row r="5053" spans="1:20">
      <c r="A5053" s="188">
        <f t="shared" si="333"/>
        <v>72</v>
      </c>
      <c r="B5053" s="189" t="s">
        <v>4853</v>
      </c>
      <c r="C5053" s="99">
        <f t="shared" si="332"/>
        <v>7892422.839900001</v>
      </c>
      <c r="D5053" s="103">
        <f>IF(ISNUMBER('Форма 1'!U5053),'Форма 1'!$H5053*VLOOKUP('Форма 1'!$F5053,'Придельники с 2022'!$B$4:$X$28,'Форма 1'!U$8),"")</f>
        <v>2576948.6379000004</v>
      </c>
      <c r="E5053" s="103" t="str">
        <f>IF(ISNUMBER('Форма 1'!V5053),'Форма 1'!$H5053*VLOOKUP('Форма 1'!$F5053,'Придельники с 2022'!$B$4:$X$28,'Форма 1'!V$8),"")</f>
        <v/>
      </c>
      <c r="F5053" s="103" t="str">
        <f>IF(ISNUMBER('Форма 1'!W5053),'Форма 1'!$H5053*VLOOKUP('Форма 1'!$F5053,'Придельники с 2022'!$B$4:$X$28,'Форма 1'!W$8),"")</f>
        <v/>
      </c>
      <c r="G5053" s="103" t="str">
        <f>IF(ISNUMBER('Форма 1'!X5053),'Форма 1'!$H5053*VLOOKUP('Форма 1'!$F5053,'Придельники с 2022'!$B$4:$X$28,'Форма 1'!X$8),"")</f>
        <v/>
      </c>
      <c r="H5053" s="103" t="str">
        <f>IF(ISNUMBER('Форма 1'!Y5053),'Форма 1'!$H5053*VLOOKUP('Форма 1'!$F5053,'Придельники с 2022'!$B$4:$X$28,'Форма 1'!Y$8),"")</f>
        <v/>
      </c>
      <c r="I5053" s="103" t="str">
        <f>IF(ISNUMBER('Форма 1'!Z5053),'Форма 1'!$H5053*VLOOKUP('Форма 1'!$F5053,'Придельники с 2022'!$B$4:$X$28,'Форма 1'!Z$8),"")</f>
        <v/>
      </c>
      <c r="J5053" s="103">
        <f>IF(ISNUMBER('Форма 1'!AA5053),'Форма 1'!$H5053*VLOOKUP('Форма 1'!$F5053,'Придельники с 2022'!$B$4:$X$28,'Форма 1'!AA$8),"")</f>
        <v>5315474.2020000005</v>
      </c>
      <c r="K5053" s="90"/>
      <c r="L5053" s="87"/>
      <c r="M5053" s="103" t="str">
        <f>IF(ISNUMBER('Форма 1'!AD5053),'Форма 1'!$H5053*VLOOKUP('Форма 1'!$F5053,'Придельники с 2022'!$B$4:$X$28,'Форма 1'!AD$8),"")</f>
        <v/>
      </c>
      <c r="N5053" s="103" t="str">
        <f>IF(ISBLANK('Форма 1'!$AE5053),"",IF('Форма 1'!$AE5053=1,'Форма 1'!$H5053*VLOOKUP('Форма 1'!$F5053,'Придельники с 2022'!$B$4:$X$28,'Форма 1'!$AE$8,0),IF('Форма 1'!$AE5053=2,'Форма 1'!$H5053*VLOOKUP('Форма 1'!$F5053,'Придельники с 2022'!$B$4:$X$28,13,0),IF('Форма 1'!$AE5053=3,'Форма 1'!$H5053*VLOOKUP('Форма 1'!$F5053,'Придельники с 2022'!$B$4:$X$28,12,0)))))</f>
        <v/>
      </c>
      <c r="O5053" s="103" t="str">
        <f>IF(ISNUMBER('Форма 1'!AF5053),'Форма 1'!$H5053*VLOOKUP('Форма 1'!$F5053,'Придельники с 2022'!$B$4:$X$28,'Форма 1'!AF$8),"")</f>
        <v/>
      </c>
      <c r="P5053" s="87"/>
      <c r="Q5053" s="103" t="str">
        <f>IF(ISNUMBER('Форма 1'!AH5053),'Форма 1'!$H5053*VLOOKUP('Форма 1'!$F5053,'Придельники с 2022'!$B$4:$X$28,'Форма 1'!AH$8),"")</f>
        <v/>
      </c>
      <c r="R5053" s="103" t="str">
        <f>IF(ISNUMBER('Форма 1'!AI5053),'Форма 1'!$H5053*VLOOKUP('Форма 1'!$F5053,'Придельники с 2022'!$B$4:$X$28,'Форма 1'!AI$8),"")</f>
        <v/>
      </c>
      <c r="S5053" s="103" t="str">
        <f>IF(ISNUMBER('Форма 1'!AJ5053),'Форма 1'!$H5053*VLOOKUP('Форма 1'!$F5053,'Придельники с 2022'!$B$4:$X$28,'Форма 1'!AJ$8),"")</f>
        <v/>
      </c>
      <c r="T5053" s="87"/>
    </row>
    <row r="5054" spans="1:20">
      <c r="A5054" s="188">
        <f t="shared" si="333"/>
        <v>73</v>
      </c>
      <c r="B5054" s="189" t="s">
        <v>4854</v>
      </c>
      <c r="C5054" s="99">
        <f t="shared" si="332"/>
        <v>1686324.419</v>
      </c>
      <c r="D5054" s="103">
        <f>IF(ISNUMBER('Форма 1'!U5054),'Форма 1'!$H5054*VLOOKUP('Форма 1'!$F5054,'Придельники с 2022'!$B$4:$X$28,'Форма 1'!U$8),"")</f>
        <v>600984.61800000002</v>
      </c>
      <c r="E5054" s="103" t="str">
        <f>IF(ISNUMBER('Форма 1'!V5054),'Форма 1'!$H5054*VLOOKUP('Форма 1'!$F5054,'Придельники с 2022'!$B$4:$X$28,'Форма 1'!V$8),"")</f>
        <v/>
      </c>
      <c r="F5054" s="103">
        <f>IF(ISNUMBER('Форма 1'!W5054),'Форма 1'!$H5054*VLOOKUP('Форма 1'!$F5054,'Придельники с 2022'!$B$4:$X$28,'Форма 1'!W$8),"")</f>
        <v>1085339.801</v>
      </c>
      <c r="G5054" s="103" t="str">
        <f>IF(ISNUMBER('Форма 1'!X5054),'Форма 1'!$H5054*VLOOKUP('Форма 1'!$F5054,'Придельники с 2022'!$B$4:$X$28,'Форма 1'!X$8),"")</f>
        <v/>
      </c>
      <c r="H5054" s="103" t="str">
        <f>IF(ISNUMBER('Форма 1'!Y5054),'Форма 1'!$H5054*VLOOKUP('Форма 1'!$F5054,'Придельники с 2022'!$B$4:$X$28,'Форма 1'!Y$8),"")</f>
        <v/>
      </c>
      <c r="I5054" s="103" t="str">
        <f>IF(ISNUMBER('Форма 1'!Z5054),'Форма 1'!$H5054*VLOOKUP('Форма 1'!$F5054,'Придельники с 2022'!$B$4:$X$28,'Форма 1'!Z$8),"")</f>
        <v/>
      </c>
      <c r="J5054" s="103" t="str">
        <f>IF(ISNUMBER('Форма 1'!AA5054),'Форма 1'!$H5054*VLOOKUP('Форма 1'!$F5054,'Придельники с 2022'!$B$4:$X$28,'Форма 1'!AA$8),"")</f>
        <v/>
      </c>
      <c r="K5054" s="90"/>
      <c r="L5054" s="87"/>
      <c r="M5054" s="103" t="str">
        <f>IF(ISNUMBER('Форма 1'!AD5054),'Форма 1'!$H5054*VLOOKUP('Форма 1'!$F5054,'Придельники с 2022'!$B$4:$X$28,'Форма 1'!AD$8),"")</f>
        <v/>
      </c>
      <c r="N5054" s="103" t="str">
        <f>IF(ISBLANK('Форма 1'!$AE5054),"",IF('Форма 1'!$AE5054=1,'Форма 1'!$H5054*VLOOKUP('Форма 1'!$F5054,'Придельники с 2022'!$B$4:$X$28,'Форма 1'!$AE$8,0),IF('Форма 1'!$AE5054=2,'Форма 1'!$H5054*VLOOKUP('Форма 1'!$F5054,'Придельники с 2022'!$B$4:$X$28,13,0),IF('Форма 1'!$AE5054=3,'Форма 1'!$H5054*VLOOKUP('Форма 1'!$F5054,'Придельники с 2022'!$B$4:$X$28,12,0)))))</f>
        <v/>
      </c>
      <c r="O5054" s="103" t="str">
        <f>IF(ISNUMBER('Форма 1'!AF5054),'Форма 1'!$H5054*VLOOKUP('Форма 1'!$F5054,'Придельники с 2022'!$B$4:$X$28,'Форма 1'!AF$8),"")</f>
        <v/>
      </c>
      <c r="P5054" s="87"/>
      <c r="Q5054" s="103" t="str">
        <f>IF(ISNUMBER('Форма 1'!AH5054),'Форма 1'!$H5054*VLOOKUP('Форма 1'!$F5054,'Придельники с 2022'!$B$4:$X$28,'Форма 1'!AH$8),"")</f>
        <v/>
      </c>
      <c r="R5054" s="103" t="str">
        <f>IF(ISNUMBER('Форма 1'!AI5054),'Форма 1'!$H5054*VLOOKUP('Форма 1'!$F5054,'Придельники с 2022'!$B$4:$X$28,'Форма 1'!AI$8),"")</f>
        <v/>
      </c>
      <c r="S5054" s="103" t="str">
        <f>IF(ISNUMBER('Форма 1'!AJ5054),'Форма 1'!$H5054*VLOOKUP('Форма 1'!$F5054,'Придельники с 2022'!$B$4:$X$28,'Форма 1'!AJ$8),"")</f>
        <v/>
      </c>
      <c r="T5054" s="87"/>
    </row>
    <row r="5055" spans="1:20">
      <c r="A5055" s="188">
        <f t="shared" si="333"/>
        <v>74</v>
      </c>
      <c r="B5055" s="189" t="s">
        <v>4855</v>
      </c>
      <c r="C5055" s="99">
        <f t="shared" si="332"/>
        <v>1674277.7609999999</v>
      </c>
      <c r="D5055" s="103">
        <f>IF(ISNUMBER('Форма 1'!U5055),'Форма 1'!$H5055*VLOOKUP('Форма 1'!$F5055,'Придельники с 2022'!$B$4:$X$28,'Форма 1'!U$8),"")</f>
        <v>596691.34200000006</v>
      </c>
      <c r="E5055" s="103" t="str">
        <f>IF(ISNUMBER('Форма 1'!V5055),'Форма 1'!$H5055*VLOOKUP('Форма 1'!$F5055,'Придельники с 2022'!$B$4:$X$28,'Форма 1'!V$8),"")</f>
        <v/>
      </c>
      <c r="F5055" s="103">
        <f>IF(ISNUMBER('Форма 1'!W5055),'Форма 1'!$H5055*VLOOKUP('Форма 1'!$F5055,'Придельники с 2022'!$B$4:$X$28,'Форма 1'!W$8),"")</f>
        <v>1077586.419</v>
      </c>
      <c r="G5055" s="103" t="str">
        <f>IF(ISNUMBER('Форма 1'!X5055),'Форма 1'!$H5055*VLOOKUP('Форма 1'!$F5055,'Придельники с 2022'!$B$4:$X$28,'Форма 1'!X$8),"")</f>
        <v/>
      </c>
      <c r="H5055" s="103" t="str">
        <f>IF(ISNUMBER('Форма 1'!Y5055),'Форма 1'!$H5055*VLOOKUP('Форма 1'!$F5055,'Придельники с 2022'!$B$4:$X$28,'Форма 1'!Y$8),"")</f>
        <v/>
      </c>
      <c r="I5055" s="103" t="str">
        <f>IF(ISNUMBER('Форма 1'!Z5055),'Форма 1'!$H5055*VLOOKUP('Форма 1'!$F5055,'Придельники с 2022'!$B$4:$X$28,'Форма 1'!Z$8),"")</f>
        <v/>
      </c>
      <c r="J5055" s="103" t="str">
        <f>IF(ISNUMBER('Форма 1'!AA5055),'Форма 1'!$H5055*VLOOKUP('Форма 1'!$F5055,'Придельники с 2022'!$B$4:$X$28,'Форма 1'!AA$8),"")</f>
        <v/>
      </c>
      <c r="K5055" s="90"/>
      <c r="L5055" s="87"/>
      <c r="M5055" s="103" t="str">
        <f>IF(ISNUMBER('Форма 1'!AD5055),'Форма 1'!$H5055*VLOOKUP('Форма 1'!$F5055,'Придельники с 2022'!$B$4:$X$28,'Форма 1'!AD$8),"")</f>
        <v/>
      </c>
      <c r="N5055" s="103" t="str">
        <f>IF(ISBLANK('Форма 1'!$AE5055),"",IF('Форма 1'!$AE5055=1,'Форма 1'!$H5055*VLOOKUP('Форма 1'!$F5055,'Придельники с 2022'!$B$4:$X$28,'Форма 1'!$AE$8,0),IF('Форма 1'!$AE5055=2,'Форма 1'!$H5055*VLOOKUP('Форма 1'!$F5055,'Придельники с 2022'!$B$4:$X$28,13,0),IF('Форма 1'!$AE5055=3,'Форма 1'!$H5055*VLOOKUP('Форма 1'!$F5055,'Придельники с 2022'!$B$4:$X$28,12,0)))))</f>
        <v/>
      </c>
      <c r="O5055" s="103" t="str">
        <f>IF(ISNUMBER('Форма 1'!AF5055),'Форма 1'!$H5055*VLOOKUP('Форма 1'!$F5055,'Придельники с 2022'!$B$4:$X$28,'Форма 1'!AF$8),"")</f>
        <v/>
      </c>
      <c r="P5055" s="87"/>
      <c r="Q5055" s="103" t="str">
        <f>IF(ISNUMBER('Форма 1'!AH5055),'Форма 1'!$H5055*VLOOKUP('Форма 1'!$F5055,'Придельники с 2022'!$B$4:$X$28,'Форма 1'!AH$8),"")</f>
        <v/>
      </c>
      <c r="R5055" s="103" t="str">
        <f>IF(ISNUMBER('Форма 1'!AI5055),'Форма 1'!$H5055*VLOOKUP('Форма 1'!$F5055,'Придельники с 2022'!$B$4:$X$28,'Форма 1'!AI$8),"")</f>
        <v/>
      </c>
      <c r="S5055" s="103" t="str">
        <f>IF(ISNUMBER('Форма 1'!AJ5055),'Форма 1'!$H5055*VLOOKUP('Форма 1'!$F5055,'Придельники с 2022'!$B$4:$X$28,'Форма 1'!AJ$8),"")</f>
        <v/>
      </c>
      <c r="T5055" s="87"/>
    </row>
    <row r="5056" spans="1:20">
      <c r="A5056" s="188">
        <f t="shared" si="333"/>
        <v>75</v>
      </c>
      <c r="B5056" s="189" t="s">
        <v>4856</v>
      </c>
      <c r="C5056" s="99">
        <f t="shared" si="332"/>
        <v>1069432</v>
      </c>
      <c r="D5056" s="103" t="str">
        <f>IF(ISNUMBER('Форма 1'!U5056),'Форма 1'!$H5056*VLOOKUP('Форма 1'!$F5056,'Придельники с 2022'!$B$4:$X$28,'Форма 1'!U$8),"")</f>
        <v/>
      </c>
      <c r="E5056" s="103" t="str">
        <f>IF(ISNUMBER('Форма 1'!V5056),'Форма 1'!$H5056*VLOOKUP('Форма 1'!$F5056,'Придельники с 2022'!$B$4:$X$28,'Форма 1'!V$8),"")</f>
        <v/>
      </c>
      <c r="F5056" s="103">
        <f>IF(ISNUMBER('Форма 1'!W5056),'Форма 1'!$H5056*VLOOKUP('Форма 1'!$F5056,'Придельники с 2022'!$B$4:$X$28,'Форма 1'!W$8),"")</f>
        <v>1069432</v>
      </c>
      <c r="G5056" s="103" t="str">
        <f>IF(ISNUMBER('Форма 1'!X5056),'Форма 1'!$H5056*VLOOKUP('Форма 1'!$F5056,'Придельники с 2022'!$B$4:$X$28,'Форма 1'!X$8),"")</f>
        <v/>
      </c>
      <c r="H5056" s="103" t="str">
        <f>IF(ISNUMBER('Форма 1'!Y5056),'Форма 1'!$H5056*VLOOKUP('Форма 1'!$F5056,'Придельники с 2022'!$B$4:$X$28,'Форма 1'!Y$8),"")</f>
        <v/>
      </c>
      <c r="I5056" s="103" t="str">
        <f>IF(ISNUMBER('Форма 1'!Z5056),'Форма 1'!$H5056*VLOOKUP('Форма 1'!$F5056,'Придельники с 2022'!$B$4:$X$28,'Форма 1'!Z$8),"")</f>
        <v/>
      </c>
      <c r="J5056" s="103" t="str">
        <f>IF(ISNUMBER('Форма 1'!AA5056),'Форма 1'!$H5056*VLOOKUP('Форма 1'!$F5056,'Придельники с 2022'!$B$4:$X$28,'Форма 1'!AA$8),"")</f>
        <v/>
      </c>
      <c r="K5056" s="90"/>
      <c r="L5056" s="87"/>
      <c r="M5056" s="103" t="str">
        <f>IF(ISNUMBER('Форма 1'!AD5056),'Форма 1'!$H5056*VLOOKUP('Форма 1'!$F5056,'Придельники с 2022'!$B$4:$X$28,'Форма 1'!AD$8),"")</f>
        <v/>
      </c>
      <c r="N5056" s="103" t="str">
        <f>IF(ISBLANK('Форма 1'!$AE5056),"",IF('Форма 1'!$AE5056=1,'Форма 1'!$H5056*VLOOKUP('Форма 1'!$F5056,'Придельники с 2022'!$B$4:$X$28,'Форма 1'!$AE$8,0),IF('Форма 1'!$AE5056=2,'Форма 1'!$H5056*VLOOKUP('Форма 1'!$F5056,'Придельники с 2022'!$B$4:$X$28,13,0),IF('Форма 1'!$AE5056=3,'Форма 1'!$H5056*VLOOKUP('Форма 1'!$F5056,'Придельники с 2022'!$B$4:$X$28,12,0)))))</f>
        <v/>
      </c>
      <c r="O5056" s="103" t="str">
        <f>IF(ISNUMBER('Форма 1'!AF5056),'Форма 1'!$H5056*VLOOKUP('Форма 1'!$F5056,'Придельники с 2022'!$B$4:$X$28,'Форма 1'!AF$8),"")</f>
        <v/>
      </c>
      <c r="P5056" s="87"/>
      <c r="Q5056" s="103" t="str">
        <f>IF(ISNUMBER('Форма 1'!AH5056),'Форма 1'!$H5056*VLOOKUP('Форма 1'!$F5056,'Придельники с 2022'!$B$4:$X$28,'Форма 1'!AH$8),"")</f>
        <v/>
      </c>
      <c r="R5056" s="103" t="str">
        <f>IF(ISNUMBER('Форма 1'!AI5056),'Форма 1'!$H5056*VLOOKUP('Форма 1'!$F5056,'Придельники с 2022'!$B$4:$X$28,'Форма 1'!AI$8),"")</f>
        <v/>
      </c>
      <c r="S5056" s="103" t="str">
        <f>IF(ISNUMBER('Форма 1'!AJ5056),'Форма 1'!$H5056*VLOOKUP('Форма 1'!$F5056,'Придельники с 2022'!$B$4:$X$28,'Форма 1'!AJ$8),"")</f>
        <v/>
      </c>
      <c r="T5056" s="87"/>
    </row>
    <row r="5057" spans="1:20">
      <c r="A5057" s="188">
        <f t="shared" si="333"/>
        <v>76</v>
      </c>
      <c r="B5057" s="189" t="s">
        <v>4857</v>
      </c>
      <c r="C5057" s="99">
        <f t="shared" si="332"/>
        <v>9670167.2019999996</v>
      </c>
      <c r="D5057" s="103" t="str">
        <f>IF(ISNUMBER('Форма 1'!U5057),'Форма 1'!$H5057*VLOOKUP('Форма 1'!$F5057,'Придельники с 2022'!$B$4:$X$28,'Форма 1'!U$8),"")</f>
        <v/>
      </c>
      <c r="E5057" s="103" t="str">
        <f>IF(ISNUMBER('Форма 1'!V5057),'Форма 1'!$H5057*VLOOKUP('Форма 1'!$F5057,'Придельники с 2022'!$B$4:$X$28,'Форма 1'!V$8),"")</f>
        <v/>
      </c>
      <c r="F5057" s="103" t="str">
        <f>IF(ISNUMBER('Форма 1'!W5057),'Форма 1'!$H5057*VLOOKUP('Форма 1'!$F5057,'Придельники с 2022'!$B$4:$X$28,'Форма 1'!W$8),"")</f>
        <v/>
      </c>
      <c r="G5057" s="103" t="str">
        <f>IF(ISNUMBER('Форма 1'!X5057),'Форма 1'!$H5057*VLOOKUP('Форма 1'!$F5057,'Придельники с 2022'!$B$4:$X$28,'Форма 1'!X$8),"")</f>
        <v/>
      </c>
      <c r="H5057" s="103" t="str">
        <f>IF(ISNUMBER('Форма 1'!Y5057),'Форма 1'!$H5057*VLOOKUP('Форма 1'!$F5057,'Придельники с 2022'!$B$4:$X$28,'Форма 1'!Y$8),"")</f>
        <v/>
      </c>
      <c r="I5057" s="103" t="str">
        <f>IF(ISNUMBER('Форма 1'!Z5057),'Форма 1'!$H5057*VLOOKUP('Форма 1'!$F5057,'Придельники с 2022'!$B$4:$X$28,'Форма 1'!Z$8),"")</f>
        <v/>
      </c>
      <c r="J5057" s="103" t="str">
        <f>IF(ISNUMBER('Форма 1'!AA5057),'Форма 1'!$H5057*VLOOKUP('Форма 1'!$F5057,'Придельники с 2022'!$B$4:$X$28,'Форма 1'!AA$8),"")</f>
        <v/>
      </c>
      <c r="K5057" s="90"/>
      <c r="L5057" s="87"/>
      <c r="M5057" s="103">
        <f>IF(ISNUMBER('Форма 1'!AD5057),'Форма 1'!$H5057*VLOOKUP('Форма 1'!$F5057,'Придельники с 2022'!$B$4:$X$28,'Форма 1'!AD$8),"")</f>
        <v>9670167.2019999996</v>
      </c>
      <c r="N5057" s="103" t="str">
        <f>IF(ISBLANK('Форма 1'!$AE5057),"",IF('Форма 1'!$AE5057=1,'Форма 1'!$H5057*VLOOKUP('Форма 1'!$F5057,'Придельники с 2022'!$B$4:$X$28,'Форма 1'!$AE$8,0),IF('Форма 1'!$AE5057=2,'Форма 1'!$H5057*VLOOKUP('Форма 1'!$F5057,'Придельники с 2022'!$B$4:$X$28,13,0),IF('Форма 1'!$AE5057=3,'Форма 1'!$H5057*VLOOKUP('Форма 1'!$F5057,'Придельники с 2022'!$B$4:$X$28,12,0)))))</f>
        <v/>
      </c>
      <c r="O5057" s="103" t="str">
        <f>IF(ISNUMBER('Форма 1'!AF5057),'Форма 1'!$H5057*VLOOKUP('Форма 1'!$F5057,'Придельники с 2022'!$B$4:$X$28,'Форма 1'!AF$8),"")</f>
        <v/>
      </c>
      <c r="P5057" s="87"/>
      <c r="Q5057" s="103" t="str">
        <f>IF(ISNUMBER('Форма 1'!AH5057),'Форма 1'!$H5057*VLOOKUP('Форма 1'!$F5057,'Придельники с 2022'!$B$4:$X$28,'Форма 1'!AH$8),"")</f>
        <v/>
      </c>
      <c r="R5057" s="103" t="str">
        <f>IF(ISNUMBER('Форма 1'!AI5057),'Форма 1'!$H5057*VLOOKUP('Форма 1'!$F5057,'Придельники с 2022'!$B$4:$X$28,'Форма 1'!AI$8),"")</f>
        <v/>
      </c>
      <c r="S5057" s="103" t="str">
        <f>IF(ISNUMBER('Форма 1'!AJ5057),'Форма 1'!$H5057*VLOOKUP('Форма 1'!$F5057,'Придельники с 2022'!$B$4:$X$28,'Форма 1'!AJ$8),"")</f>
        <v/>
      </c>
      <c r="T5057" s="87"/>
    </row>
    <row r="5058" spans="1:20">
      <c r="A5058" s="188">
        <f t="shared" si="333"/>
        <v>77</v>
      </c>
      <c r="B5058" s="189" t="s">
        <v>4858</v>
      </c>
      <c r="C5058" s="99">
        <f t="shared" si="332"/>
        <v>9673034.4189999998</v>
      </c>
      <c r="D5058" s="103" t="str">
        <f>IF(ISNUMBER('Форма 1'!U5058),'Форма 1'!$H5058*VLOOKUP('Форма 1'!$F5058,'Придельники с 2022'!$B$4:$X$28,'Форма 1'!U$8),"")</f>
        <v/>
      </c>
      <c r="E5058" s="103" t="str">
        <f>IF(ISNUMBER('Форма 1'!V5058),'Форма 1'!$H5058*VLOOKUP('Форма 1'!$F5058,'Придельники с 2022'!$B$4:$X$28,'Форма 1'!V$8),"")</f>
        <v/>
      </c>
      <c r="F5058" s="103" t="str">
        <f>IF(ISNUMBER('Форма 1'!W5058),'Форма 1'!$H5058*VLOOKUP('Форма 1'!$F5058,'Придельники с 2022'!$B$4:$X$28,'Форма 1'!W$8),"")</f>
        <v/>
      </c>
      <c r="G5058" s="103" t="str">
        <f>IF(ISNUMBER('Форма 1'!X5058),'Форма 1'!$H5058*VLOOKUP('Форма 1'!$F5058,'Придельники с 2022'!$B$4:$X$28,'Форма 1'!X$8),"")</f>
        <v/>
      </c>
      <c r="H5058" s="103" t="str">
        <f>IF(ISNUMBER('Форма 1'!Y5058),'Форма 1'!$H5058*VLOOKUP('Форма 1'!$F5058,'Придельники с 2022'!$B$4:$X$28,'Форма 1'!Y$8),"")</f>
        <v/>
      </c>
      <c r="I5058" s="103" t="str">
        <f>IF(ISNUMBER('Форма 1'!Z5058),'Форма 1'!$H5058*VLOOKUP('Форма 1'!$F5058,'Придельники с 2022'!$B$4:$X$28,'Форма 1'!Z$8),"")</f>
        <v/>
      </c>
      <c r="J5058" s="103" t="str">
        <f>IF(ISNUMBER('Форма 1'!AA5058),'Форма 1'!$H5058*VLOOKUP('Форма 1'!$F5058,'Придельники с 2022'!$B$4:$X$28,'Форма 1'!AA$8),"")</f>
        <v/>
      </c>
      <c r="K5058" s="90"/>
      <c r="L5058" s="87"/>
      <c r="M5058" s="103">
        <f>IF(ISNUMBER('Форма 1'!AD5058),'Форма 1'!$H5058*VLOOKUP('Форма 1'!$F5058,'Придельники с 2022'!$B$4:$X$28,'Форма 1'!AD$8),"")</f>
        <v>9673034.4189999998</v>
      </c>
      <c r="N5058" s="103" t="str">
        <f>IF(ISBLANK('Форма 1'!$AE5058),"",IF('Форма 1'!$AE5058=1,'Форма 1'!$H5058*VLOOKUP('Форма 1'!$F5058,'Придельники с 2022'!$B$4:$X$28,'Форма 1'!$AE$8,0),IF('Форма 1'!$AE5058=2,'Форма 1'!$H5058*VLOOKUP('Форма 1'!$F5058,'Придельники с 2022'!$B$4:$X$28,13,0),IF('Форма 1'!$AE5058=3,'Форма 1'!$H5058*VLOOKUP('Форма 1'!$F5058,'Придельники с 2022'!$B$4:$X$28,12,0)))))</f>
        <v/>
      </c>
      <c r="O5058" s="103" t="str">
        <f>IF(ISNUMBER('Форма 1'!AF5058),'Форма 1'!$H5058*VLOOKUP('Форма 1'!$F5058,'Придельники с 2022'!$B$4:$X$28,'Форма 1'!AF$8),"")</f>
        <v/>
      </c>
      <c r="P5058" s="87"/>
      <c r="Q5058" s="103" t="str">
        <f>IF(ISNUMBER('Форма 1'!AH5058),'Форма 1'!$H5058*VLOOKUP('Форма 1'!$F5058,'Придельники с 2022'!$B$4:$X$28,'Форма 1'!AH$8),"")</f>
        <v/>
      </c>
      <c r="R5058" s="103" t="str">
        <f>IF(ISNUMBER('Форма 1'!AI5058),'Форма 1'!$H5058*VLOOKUP('Форма 1'!$F5058,'Придельники с 2022'!$B$4:$X$28,'Форма 1'!AI$8),"")</f>
        <v/>
      </c>
      <c r="S5058" s="103" t="str">
        <f>IF(ISNUMBER('Форма 1'!AJ5058),'Форма 1'!$H5058*VLOOKUP('Форма 1'!$F5058,'Придельники с 2022'!$B$4:$X$28,'Форма 1'!AJ$8),"")</f>
        <v/>
      </c>
      <c r="T5058" s="87"/>
    </row>
    <row r="5059" spans="1:20">
      <c r="A5059" s="188">
        <f t="shared" si="333"/>
        <v>78</v>
      </c>
      <c r="B5059" s="189" t="s">
        <v>4859</v>
      </c>
      <c r="C5059" s="99">
        <f t="shared" si="332"/>
        <v>9597531.0380000006</v>
      </c>
      <c r="D5059" s="103" t="str">
        <f>IF(ISNUMBER('Форма 1'!U5059),'Форма 1'!$H5059*VLOOKUP('Форма 1'!$F5059,'Придельники с 2022'!$B$4:$X$28,'Форма 1'!U$8),"")</f>
        <v/>
      </c>
      <c r="E5059" s="103" t="str">
        <f>IF(ISNUMBER('Форма 1'!V5059),'Форма 1'!$H5059*VLOOKUP('Форма 1'!$F5059,'Придельники с 2022'!$B$4:$X$28,'Форма 1'!V$8),"")</f>
        <v/>
      </c>
      <c r="F5059" s="103" t="str">
        <f>IF(ISNUMBER('Форма 1'!W5059),'Форма 1'!$H5059*VLOOKUP('Форма 1'!$F5059,'Придельники с 2022'!$B$4:$X$28,'Форма 1'!W$8),"")</f>
        <v/>
      </c>
      <c r="G5059" s="103" t="str">
        <f>IF(ISNUMBER('Форма 1'!X5059),'Форма 1'!$H5059*VLOOKUP('Форма 1'!$F5059,'Придельники с 2022'!$B$4:$X$28,'Форма 1'!X$8),"")</f>
        <v/>
      </c>
      <c r="H5059" s="103" t="str">
        <f>IF(ISNUMBER('Форма 1'!Y5059),'Форма 1'!$H5059*VLOOKUP('Форма 1'!$F5059,'Придельники с 2022'!$B$4:$X$28,'Форма 1'!Y$8),"")</f>
        <v/>
      </c>
      <c r="I5059" s="103" t="str">
        <f>IF(ISNUMBER('Форма 1'!Z5059),'Форма 1'!$H5059*VLOOKUP('Форма 1'!$F5059,'Придельники с 2022'!$B$4:$X$28,'Форма 1'!Z$8),"")</f>
        <v/>
      </c>
      <c r="J5059" s="103" t="str">
        <f>IF(ISNUMBER('Форма 1'!AA5059),'Форма 1'!$H5059*VLOOKUP('Форма 1'!$F5059,'Придельники с 2022'!$B$4:$X$28,'Форма 1'!AA$8),"")</f>
        <v/>
      </c>
      <c r="K5059" s="90"/>
      <c r="L5059" s="87"/>
      <c r="M5059" s="103">
        <f>IF(ISNUMBER('Форма 1'!AD5059),'Форма 1'!$H5059*VLOOKUP('Форма 1'!$F5059,'Придельники с 2022'!$B$4:$X$28,'Форма 1'!AD$8),"")</f>
        <v>9597531.0380000006</v>
      </c>
      <c r="N5059" s="103" t="str">
        <f>IF(ISBLANK('Форма 1'!$AE5059),"",IF('Форма 1'!$AE5059=1,'Форма 1'!$H5059*VLOOKUP('Форма 1'!$F5059,'Придельники с 2022'!$B$4:$X$28,'Форма 1'!$AE$8,0),IF('Форма 1'!$AE5059=2,'Форма 1'!$H5059*VLOOKUP('Форма 1'!$F5059,'Придельники с 2022'!$B$4:$X$28,13,0),IF('Форма 1'!$AE5059=3,'Форма 1'!$H5059*VLOOKUP('Форма 1'!$F5059,'Придельники с 2022'!$B$4:$X$28,12,0)))))</f>
        <v/>
      </c>
      <c r="O5059" s="103" t="str">
        <f>IF(ISNUMBER('Форма 1'!AF5059),'Форма 1'!$H5059*VLOOKUP('Форма 1'!$F5059,'Придельники с 2022'!$B$4:$X$28,'Форма 1'!AF$8),"")</f>
        <v/>
      </c>
      <c r="P5059" s="87"/>
      <c r="Q5059" s="103" t="str">
        <f>IF(ISNUMBER('Форма 1'!AH5059),'Форма 1'!$H5059*VLOOKUP('Форма 1'!$F5059,'Придельники с 2022'!$B$4:$X$28,'Форма 1'!AH$8),"")</f>
        <v/>
      </c>
      <c r="R5059" s="103" t="str">
        <f>IF(ISNUMBER('Форма 1'!AI5059),'Форма 1'!$H5059*VLOOKUP('Форма 1'!$F5059,'Придельники с 2022'!$B$4:$X$28,'Форма 1'!AI$8),"")</f>
        <v/>
      </c>
      <c r="S5059" s="103" t="str">
        <f>IF(ISNUMBER('Форма 1'!AJ5059),'Форма 1'!$H5059*VLOOKUP('Форма 1'!$F5059,'Придельники с 2022'!$B$4:$X$28,'Форма 1'!AJ$8),"")</f>
        <v/>
      </c>
      <c r="T5059" s="87"/>
    </row>
    <row r="5060" spans="1:20">
      <c r="A5060" s="188">
        <f t="shared" si="333"/>
        <v>79</v>
      </c>
      <c r="B5060" s="189" t="s">
        <v>4860</v>
      </c>
      <c r="C5060" s="99">
        <f t="shared" si="332"/>
        <v>4317070.6550000003</v>
      </c>
      <c r="D5060" s="103" t="str">
        <f>IF(ISNUMBER('Форма 1'!U5060),'Форма 1'!$H5060*VLOOKUP('Форма 1'!$F5060,'Придельники с 2022'!$B$4:$X$28,'Форма 1'!U$8),"")</f>
        <v/>
      </c>
      <c r="E5060" s="103" t="str">
        <f>IF(ISNUMBER('Форма 1'!V5060),'Форма 1'!$H5060*VLOOKUP('Форма 1'!$F5060,'Придельники с 2022'!$B$4:$X$28,'Форма 1'!V$8),"")</f>
        <v/>
      </c>
      <c r="F5060" s="103">
        <f>IF(ISNUMBER('Форма 1'!W5060),'Форма 1'!$H5060*VLOOKUP('Форма 1'!$F5060,'Придельники с 2022'!$B$4:$X$28,'Форма 1'!W$8),"")</f>
        <v>1439856.5089999998</v>
      </c>
      <c r="G5060" s="103" t="str">
        <f>IF(ISNUMBER('Форма 1'!X5060),'Форма 1'!$H5060*VLOOKUP('Форма 1'!$F5060,'Придельники с 2022'!$B$4:$X$28,'Форма 1'!X$8),"")</f>
        <v/>
      </c>
      <c r="H5060" s="103" t="str">
        <f>IF(ISNUMBER('Форма 1'!Y5060),'Форма 1'!$H5060*VLOOKUP('Форма 1'!$F5060,'Придельники с 2022'!$B$4:$X$28,'Форма 1'!Y$8),"")</f>
        <v/>
      </c>
      <c r="I5060" s="103" t="str">
        <f>IF(ISNUMBER('Форма 1'!Z5060),'Форма 1'!$H5060*VLOOKUP('Форма 1'!$F5060,'Придельники с 2022'!$B$4:$X$28,'Форма 1'!Z$8),"")</f>
        <v/>
      </c>
      <c r="J5060" s="103" t="str">
        <f>IF(ISNUMBER('Форма 1'!AA5060),'Форма 1'!$H5060*VLOOKUP('Форма 1'!$F5060,'Придельники с 2022'!$B$4:$X$28,'Форма 1'!AA$8),"")</f>
        <v/>
      </c>
      <c r="K5060" s="90"/>
      <c r="L5060" s="87"/>
      <c r="M5060" s="103" t="str">
        <f>IF(ISNUMBER('Форма 1'!AD5060),'Форма 1'!$H5060*VLOOKUP('Форма 1'!$F5060,'Придельники с 2022'!$B$4:$X$28,'Форма 1'!AD$8),"")</f>
        <v/>
      </c>
      <c r="N5060" s="103" t="str">
        <f>IF(ISBLANK('Форма 1'!$AE5060),"",IF('Форма 1'!$AE5060=1,'Форма 1'!$H5060*VLOOKUP('Форма 1'!$F5060,'Придельники с 2022'!$B$4:$X$28,'Форма 1'!$AE$8,0),IF('Форма 1'!$AE5060=2,'Форма 1'!$H5060*VLOOKUP('Форма 1'!$F5060,'Придельники с 2022'!$B$4:$X$28,13,0),IF('Форма 1'!$AE5060=3,'Форма 1'!$H5060*VLOOKUP('Форма 1'!$F5060,'Придельники с 2022'!$B$4:$X$28,12,0)))))</f>
        <v/>
      </c>
      <c r="O5060" s="103" t="str">
        <f>IF(ISNUMBER('Форма 1'!AF5060),'Форма 1'!$H5060*VLOOKUP('Форма 1'!$F5060,'Придельники с 2022'!$B$4:$X$28,'Форма 1'!AF$8),"")</f>
        <v/>
      </c>
      <c r="P5060" s="87"/>
      <c r="Q5060" s="103">
        <f>IF(ISNUMBER('Форма 1'!AH5060),'Форма 1'!$H5060*VLOOKUP('Форма 1'!$F5060,'Придельники с 2022'!$B$4:$X$28,'Форма 1'!AH$8),"")</f>
        <v>2877214.1460000002</v>
      </c>
      <c r="R5060" s="103" t="str">
        <f>IF(ISNUMBER('Форма 1'!AI5060),'Форма 1'!$H5060*VLOOKUP('Форма 1'!$F5060,'Придельники с 2022'!$B$4:$X$28,'Форма 1'!AI$8),"")</f>
        <v/>
      </c>
      <c r="S5060" s="103" t="str">
        <f>IF(ISNUMBER('Форма 1'!AJ5060),'Форма 1'!$H5060*VLOOKUP('Форма 1'!$F5060,'Придельники с 2022'!$B$4:$X$28,'Форма 1'!AJ$8),"")</f>
        <v/>
      </c>
      <c r="T5060" s="87"/>
    </row>
    <row r="5061" spans="1:20">
      <c r="A5061" s="188">
        <f t="shared" si="333"/>
        <v>80</v>
      </c>
      <c r="B5061" s="189" t="s">
        <v>4861</v>
      </c>
      <c r="C5061" s="99">
        <f t="shared" si="332"/>
        <v>2903659.62</v>
      </c>
      <c r="D5061" s="103" t="str">
        <f>IF(ISNUMBER('Форма 1'!U5061),'Форма 1'!$H5061*VLOOKUP('Форма 1'!$F5061,'Придельники с 2022'!$B$4:$X$28,'Форма 1'!U$8),"")</f>
        <v/>
      </c>
      <c r="E5061" s="103" t="str">
        <f>IF(ISNUMBER('Форма 1'!V5061),'Форма 1'!$H5061*VLOOKUP('Форма 1'!$F5061,'Придельники с 2022'!$B$4:$X$28,'Форма 1'!V$8),"")</f>
        <v/>
      </c>
      <c r="F5061" s="103" t="str">
        <f>IF(ISNUMBER('Форма 1'!W5061),'Форма 1'!$H5061*VLOOKUP('Форма 1'!$F5061,'Придельники с 2022'!$B$4:$X$28,'Форма 1'!W$8),"")</f>
        <v/>
      </c>
      <c r="G5061" s="103" t="str">
        <f>IF(ISNUMBER('Форма 1'!X5061),'Форма 1'!$H5061*VLOOKUP('Форма 1'!$F5061,'Придельники с 2022'!$B$4:$X$28,'Форма 1'!X$8),"")</f>
        <v/>
      </c>
      <c r="H5061" s="103" t="str">
        <f>IF(ISNUMBER('Форма 1'!Y5061),'Форма 1'!$H5061*VLOOKUP('Форма 1'!$F5061,'Придельники с 2022'!$B$4:$X$28,'Форма 1'!Y$8),"")</f>
        <v/>
      </c>
      <c r="I5061" s="103" t="str">
        <f>IF(ISNUMBER('Форма 1'!Z5061),'Форма 1'!$H5061*VLOOKUP('Форма 1'!$F5061,'Придельники с 2022'!$B$4:$X$28,'Форма 1'!Z$8),"")</f>
        <v/>
      </c>
      <c r="J5061" s="103" t="str">
        <f>IF(ISNUMBER('Форма 1'!AA5061),'Форма 1'!$H5061*VLOOKUP('Форма 1'!$F5061,'Придельники с 2022'!$B$4:$X$28,'Форма 1'!AA$8),"")</f>
        <v/>
      </c>
      <c r="K5061" s="90"/>
      <c r="L5061" s="87"/>
      <c r="M5061" s="103" t="str">
        <f>IF(ISNUMBER('Форма 1'!AD5061),'Форма 1'!$H5061*VLOOKUP('Форма 1'!$F5061,'Придельники с 2022'!$B$4:$X$28,'Форма 1'!AD$8),"")</f>
        <v/>
      </c>
      <c r="N5061" s="103" t="str">
        <f>IF(ISBLANK('Форма 1'!$AE5061),"",IF('Форма 1'!$AE5061=1,'Форма 1'!$H5061*VLOOKUP('Форма 1'!$F5061,'Придельники с 2022'!$B$4:$X$28,'Форма 1'!$AE$8,0),IF('Форма 1'!$AE5061=2,'Форма 1'!$H5061*VLOOKUP('Форма 1'!$F5061,'Придельники с 2022'!$B$4:$X$28,13,0),IF('Форма 1'!$AE5061=3,'Форма 1'!$H5061*VLOOKUP('Форма 1'!$F5061,'Придельники с 2022'!$B$4:$X$28,12,0)))))</f>
        <v/>
      </c>
      <c r="O5061" s="103" t="str">
        <f>IF(ISNUMBER('Форма 1'!AF5061),'Форма 1'!$H5061*VLOOKUP('Форма 1'!$F5061,'Придельники с 2022'!$B$4:$X$28,'Форма 1'!AF$8),"")</f>
        <v/>
      </c>
      <c r="P5061" s="87"/>
      <c r="Q5061" s="103">
        <f>IF(ISNUMBER('Форма 1'!AH5061),'Форма 1'!$H5061*VLOOKUP('Форма 1'!$F5061,'Придельники с 2022'!$B$4:$X$28,'Форма 1'!AH$8),"")</f>
        <v>2903659.62</v>
      </c>
      <c r="R5061" s="103" t="str">
        <f>IF(ISNUMBER('Форма 1'!AI5061),'Форма 1'!$H5061*VLOOKUP('Форма 1'!$F5061,'Придельники с 2022'!$B$4:$X$28,'Форма 1'!AI$8),"")</f>
        <v/>
      </c>
      <c r="S5061" s="103" t="str">
        <f>IF(ISNUMBER('Форма 1'!AJ5061),'Форма 1'!$H5061*VLOOKUP('Форма 1'!$F5061,'Придельники с 2022'!$B$4:$X$28,'Форма 1'!AJ$8),"")</f>
        <v/>
      </c>
      <c r="T5061" s="87"/>
    </row>
    <row r="5062" spans="1:20">
      <c r="A5062" s="188">
        <f t="shared" si="333"/>
        <v>81</v>
      </c>
      <c r="B5062" s="189" t="s">
        <v>4862</v>
      </c>
      <c r="C5062" s="99">
        <f t="shared" si="332"/>
        <v>7010418.2839999991</v>
      </c>
      <c r="D5062" s="103" t="str">
        <f>IF(ISNUMBER('Форма 1'!U5062),'Форма 1'!$H5062*VLOOKUP('Форма 1'!$F5062,'Придельники с 2022'!$B$4:$X$28,'Форма 1'!U$8),"")</f>
        <v/>
      </c>
      <c r="E5062" s="103">
        <f>IF(ISNUMBER('Форма 1'!V5062),'Форма 1'!$H5062*VLOOKUP('Форма 1'!$F5062,'Придельники с 2022'!$B$4:$X$28,'Форма 1'!V$8),"")</f>
        <v>7010418.2839999991</v>
      </c>
      <c r="F5062" s="103" t="str">
        <f>IF(ISNUMBER('Форма 1'!W5062),'Форма 1'!$H5062*VLOOKUP('Форма 1'!$F5062,'Придельники с 2022'!$B$4:$X$28,'Форма 1'!W$8),"")</f>
        <v/>
      </c>
      <c r="G5062" s="103" t="str">
        <f>IF(ISNUMBER('Форма 1'!X5062),'Форма 1'!$H5062*VLOOKUP('Форма 1'!$F5062,'Придельники с 2022'!$B$4:$X$28,'Форма 1'!X$8),"")</f>
        <v/>
      </c>
      <c r="H5062" s="103" t="str">
        <f>IF(ISNUMBER('Форма 1'!Y5062),'Форма 1'!$H5062*VLOOKUP('Форма 1'!$F5062,'Придельники с 2022'!$B$4:$X$28,'Форма 1'!Y$8),"")</f>
        <v/>
      </c>
      <c r="I5062" s="103" t="str">
        <f>IF(ISNUMBER('Форма 1'!Z5062),'Форма 1'!$H5062*VLOOKUP('Форма 1'!$F5062,'Придельники с 2022'!$B$4:$X$28,'Форма 1'!Z$8),"")</f>
        <v/>
      </c>
      <c r="J5062" s="103" t="str">
        <f>IF(ISNUMBER('Форма 1'!AA5062),'Форма 1'!$H5062*VLOOKUP('Форма 1'!$F5062,'Придельники с 2022'!$B$4:$X$28,'Форма 1'!AA$8),"")</f>
        <v/>
      </c>
      <c r="K5062" s="90"/>
      <c r="L5062" s="87"/>
      <c r="M5062" s="103" t="str">
        <f>IF(ISNUMBER('Форма 1'!AD5062),'Форма 1'!$H5062*VLOOKUP('Форма 1'!$F5062,'Придельники с 2022'!$B$4:$X$28,'Форма 1'!AD$8),"")</f>
        <v/>
      </c>
      <c r="N5062" s="103" t="str">
        <f>IF(ISBLANK('Форма 1'!$AE5062),"",IF('Форма 1'!$AE5062=1,'Форма 1'!$H5062*VLOOKUP('Форма 1'!$F5062,'Придельники с 2022'!$B$4:$X$28,'Форма 1'!$AE$8,0),IF('Форма 1'!$AE5062=2,'Форма 1'!$H5062*VLOOKUP('Форма 1'!$F5062,'Придельники с 2022'!$B$4:$X$28,13,0),IF('Форма 1'!$AE5062=3,'Форма 1'!$H5062*VLOOKUP('Форма 1'!$F5062,'Придельники с 2022'!$B$4:$X$28,12,0)))))</f>
        <v/>
      </c>
      <c r="O5062" s="103" t="str">
        <f>IF(ISNUMBER('Форма 1'!AF5062),'Форма 1'!$H5062*VLOOKUP('Форма 1'!$F5062,'Придельники с 2022'!$B$4:$X$28,'Форма 1'!AF$8),"")</f>
        <v/>
      </c>
      <c r="P5062" s="87"/>
      <c r="Q5062" s="103" t="str">
        <f>IF(ISNUMBER('Форма 1'!AH5062),'Форма 1'!$H5062*VLOOKUP('Форма 1'!$F5062,'Придельники с 2022'!$B$4:$X$28,'Форма 1'!AH$8),"")</f>
        <v/>
      </c>
      <c r="R5062" s="103" t="str">
        <f>IF(ISNUMBER('Форма 1'!AI5062),'Форма 1'!$H5062*VLOOKUP('Форма 1'!$F5062,'Придельники с 2022'!$B$4:$X$28,'Форма 1'!AI$8),"")</f>
        <v/>
      </c>
      <c r="S5062" s="103" t="str">
        <f>IF(ISNUMBER('Форма 1'!AJ5062),'Форма 1'!$H5062*VLOOKUP('Форма 1'!$F5062,'Придельники с 2022'!$B$4:$X$28,'Форма 1'!AJ$8),"")</f>
        <v/>
      </c>
      <c r="T5062" s="87"/>
    </row>
    <row r="5063" spans="1:20">
      <c r="A5063" s="188">
        <f t="shared" si="333"/>
        <v>82</v>
      </c>
      <c r="B5063" s="189" t="s">
        <v>4863</v>
      </c>
      <c r="C5063" s="99">
        <f t="shared" si="332"/>
        <v>34307392.439999998</v>
      </c>
      <c r="D5063" s="103" t="str">
        <f>IF(ISNUMBER('Форма 1'!U5063),'Форма 1'!$H5063*VLOOKUP('Форма 1'!$F5063,'Придельники с 2022'!$B$4:$X$28,'Форма 1'!U$8),"")</f>
        <v/>
      </c>
      <c r="E5063" s="103" t="str">
        <f>IF(ISNUMBER('Форма 1'!V5063),'Форма 1'!$H5063*VLOOKUP('Форма 1'!$F5063,'Придельники с 2022'!$B$4:$X$28,'Форма 1'!V$8),"")</f>
        <v/>
      </c>
      <c r="F5063" s="103" t="str">
        <f>IF(ISNUMBER('Форма 1'!W5063),'Форма 1'!$H5063*VLOOKUP('Форма 1'!$F5063,'Придельники с 2022'!$B$4:$X$28,'Форма 1'!W$8),"")</f>
        <v/>
      </c>
      <c r="G5063" s="103" t="str">
        <f>IF(ISNUMBER('Форма 1'!X5063),'Форма 1'!$H5063*VLOOKUP('Форма 1'!$F5063,'Придельники с 2022'!$B$4:$X$28,'Форма 1'!X$8),"")</f>
        <v/>
      </c>
      <c r="H5063" s="103" t="str">
        <f>IF(ISNUMBER('Форма 1'!Y5063),'Форма 1'!$H5063*VLOOKUP('Форма 1'!$F5063,'Придельники с 2022'!$B$4:$X$28,'Форма 1'!Y$8),"")</f>
        <v/>
      </c>
      <c r="I5063" s="103" t="str">
        <f>IF(ISNUMBER('Форма 1'!Z5063),'Форма 1'!$H5063*VLOOKUP('Форма 1'!$F5063,'Придельники с 2022'!$B$4:$X$28,'Форма 1'!Z$8),"")</f>
        <v/>
      </c>
      <c r="J5063" s="103" t="str">
        <f>IF(ISNUMBER('Форма 1'!AA5063),'Форма 1'!$H5063*VLOOKUP('Форма 1'!$F5063,'Придельники с 2022'!$B$4:$X$28,'Форма 1'!AA$8),"")</f>
        <v/>
      </c>
      <c r="K5063" s="90"/>
      <c r="L5063" s="87"/>
      <c r="M5063" s="103" t="str">
        <f>IF(ISNUMBER('Форма 1'!AD5063),'Форма 1'!$H5063*VLOOKUP('Форма 1'!$F5063,'Придельники с 2022'!$B$4:$X$28,'Форма 1'!AD$8),"")</f>
        <v/>
      </c>
      <c r="N5063" s="103">
        <f>IF(ISBLANK('Форма 1'!$AE5063),"",IF('Форма 1'!$AE5063=1,'Форма 1'!$H5063*VLOOKUP('Форма 1'!$F5063,'Придельники с 2022'!$B$4:$X$28,'Форма 1'!$AE$8,0),IF('Форма 1'!$AE5063=2,'Форма 1'!$H5063*VLOOKUP('Форма 1'!$F5063,'Придельники с 2022'!$B$4:$X$28,13,0),IF('Форма 1'!$AE5063=3,'Форма 1'!$H5063*VLOOKUP('Форма 1'!$F5063,'Придельники с 2022'!$B$4:$X$28,12,0)))))</f>
        <v>34307392.439999998</v>
      </c>
      <c r="O5063" s="103" t="str">
        <f>IF(ISNUMBER('Форма 1'!AF5063),'Форма 1'!$H5063*VLOOKUP('Форма 1'!$F5063,'Придельники с 2022'!$B$4:$X$28,'Форма 1'!AF$8),"")</f>
        <v/>
      </c>
      <c r="P5063" s="87"/>
      <c r="Q5063" s="103" t="str">
        <f>IF(ISNUMBER('Форма 1'!AH5063),'Форма 1'!$H5063*VLOOKUP('Форма 1'!$F5063,'Придельники с 2022'!$B$4:$X$28,'Форма 1'!AH$8),"")</f>
        <v/>
      </c>
      <c r="R5063" s="103" t="str">
        <f>IF(ISNUMBER('Форма 1'!AI5063),'Форма 1'!$H5063*VLOOKUP('Форма 1'!$F5063,'Придельники с 2022'!$B$4:$X$28,'Форма 1'!AI$8),"")</f>
        <v/>
      </c>
      <c r="S5063" s="103" t="str">
        <f>IF(ISNUMBER('Форма 1'!AJ5063),'Форма 1'!$H5063*VLOOKUP('Форма 1'!$F5063,'Придельники с 2022'!$B$4:$X$28,'Форма 1'!AJ$8),"")</f>
        <v/>
      </c>
      <c r="T5063" s="87"/>
    </row>
    <row r="5064" spans="1:20">
      <c r="A5064" s="188">
        <f t="shared" si="333"/>
        <v>83</v>
      </c>
      <c r="B5064" s="189" t="s">
        <v>4864</v>
      </c>
      <c r="C5064" s="99">
        <f t="shared" si="332"/>
        <v>2389938.0030000005</v>
      </c>
      <c r="D5064" s="103">
        <f>IF(ISNUMBER('Форма 1'!U5064),'Форма 1'!$H5064*VLOOKUP('Форма 1'!$F5064,'Придельники с 2022'!$B$4:$X$28,'Форма 1'!U$8),"")</f>
        <v>1470132.5730000001</v>
      </c>
      <c r="E5064" s="103" t="str">
        <f>IF(ISNUMBER('Форма 1'!V5064),'Форма 1'!$H5064*VLOOKUP('Форма 1'!$F5064,'Придельники с 2022'!$B$4:$X$28,'Форма 1'!V$8),"")</f>
        <v/>
      </c>
      <c r="F5064" s="103" t="str">
        <f>IF(ISNUMBER('Форма 1'!W5064),'Форма 1'!$H5064*VLOOKUP('Форма 1'!$F5064,'Придельники с 2022'!$B$4:$X$28,'Форма 1'!W$8),"")</f>
        <v/>
      </c>
      <c r="G5064" s="103">
        <f>IF(ISNUMBER('Форма 1'!X5064),'Форма 1'!$H5064*VLOOKUP('Форма 1'!$F5064,'Придельники с 2022'!$B$4:$X$28,'Форма 1'!X$8),"")</f>
        <v>919805.43000000017</v>
      </c>
      <c r="H5064" s="103" t="str">
        <f>IF(ISNUMBER('Форма 1'!Y5064),'Форма 1'!$H5064*VLOOKUP('Форма 1'!$F5064,'Придельники с 2022'!$B$4:$X$28,'Форма 1'!Y$8),"")</f>
        <v/>
      </c>
      <c r="I5064" s="103" t="str">
        <f>IF(ISNUMBER('Форма 1'!Z5064),'Форма 1'!$H5064*VLOOKUP('Форма 1'!$F5064,'Придельники с 2022'!$B$4:$X$28,'Форма 1'!Z$8),"")</f>
        <v/>
      </c>
      <c r="J5064" s="103" t="str">
        <f>IF(ISNUMBER('Форма 1'!AA5064),'Форма 1'!$H5064*VLOOKUP('Форма 1'!$F5064,'Придельники с 2022'!$B$4:$X$28,'Форма 1'!AA$8),"")</f>
        <v/>
      </c>
      <c r="K5064" s="90"/>
      <c r="L5064" s="87"/>
      <c r="M5064" s="103" t="str">
        <f>IF(ISNUMBER('Форма 1'!AD5064),'Форма 1'!$H5064*VLOOKUP('Форма 1'!$F5064,'Придельники с 2022'!$B$4:$X$28,'Форма 1'!AD$8),"")</f>
        <v/>
      </c>
      <c r="N5064" s="103" t="str">
        <f>IF(ISBLANK('Форма 1'!$AE5064),"",IF('Форма 1'!$AE5064=1,'Форма 1'!$H5064*VLOOKUP('Форма 1'!$F5064,'Придельники с 2022'!$B$4:$X$28,'Форма 1'!$AE$8,0),IF('Форма 1'!$AE5064=2,'Форма 1'!$H5064*VLOOKUP('Форма 1'!$F5064,'Придельники с 2022'!$B$4:$X$28,13,0),IF('Форма 1'!$AE5064=3,'Форма 1'!$H5064*VLOOKUP('Форма 1'!$F5064,'Придельники с 2022'!$B$4:$X$28,12,0)))))</f>
        <v/>
      </c>
      <c r="O5064" s="103" t="str">
        <f>IF(ISNUMBER('Форма 1'!AF5064),'Форма 1'!$H5064*VLOOKUP('Форма 1'!$F5064,'Придельники с 2022'!$B$4:$X$28,'Форма 1'!AF$8),"")</f>
        <v/>
      </c>
      <c r="P5064" s="87"/>
      <c r="Q5064" s="103" t="str">
        <f>IF(ISNUMBER('Форма 1'!AH5064),'Форма 1'!$H5064*VLOOKUP('Форма 1'!$F5064,'Придельники с 2022'!$B$4:$X$28,'Форма 1'!AH$8),"")</f>
        <v/>
      </c>
      <c r="R5064" s="103" t="str">
        <f>IF(ISNUMBER('Форма 1'!AI5064),'Форма 1'!$H5064*VLOOKUP('Форма 1'!$F5064,'Придельники с 2022'!$B$4:$X$28,'Форма 1'!AI$8),"")</f>
        <v/>
      </c>
      <c r="S5064" s="103" t="str">
        <f>IF(ISNUMBER('Форма 1'!AJ5064),'Форма 1'!$H5064*VLOOKUP('Форма 1'!$F5064,'Придельники с 2022'!$B$4:$X$28,'Форма 1'!AJ$8),"")</f>
        <v/>
      </c>
      <c r="T5064" s="87"/>
    </row>
    <row r="5065" spans="1:20">
      <c r="A5065" s="188">
        <f t="shared" si="333"/>
        <v>84</v>
      </c>
      <c r="B5065" s="189" t="s">
        <v>4865</v>
      </c>
      <c r="C5065" s="99">
        <f t="shared" si="332"/>
        <v>19651584</v>
      </c>
      <c r="D5065" s="103" t="str">
        <f>IF(ISNUMBER('Форма 1'!U5065),'Форма 1'!$H5065*VLOOKUP('Форма 1'!$F5065,'Придельники с 2022'!$B$4:$X$28,'Форма 1'!U$8),"")</f>
        <v/>
      </c>
      <c r="E5065" s="103" t="str">
        <f>IF(ISNUMBER('Форма 1'!V5065),'Форма 1'!$H5065*VLOOKUP('Форма 1'!$F5065,'Придельники с 2022'!$B$4:$X$28,'Форма 1'!V$8),"")</f>
        <v/>
      </c>
      <c r="F5065" s="103" t="str">
        <f>IF(ISNUMBER('Форма 1'!W5065),'Форма 1'!$H5065*VLOOKUP('Форма 1'!$F5065,'Придельники с 2022'!$B$4:$X$28,'Форма 1'!W$8),"")</f>
        <v/>
      </c>
      <c r="G5065" s="103" t="str">
        <f>IF(ISNUMBER('Форма 1'!X5065),'Форма 1'!$H5065*VLOOKUP('Форма 1'!$F5065,'Придельники с 2022'!$B$4:$X$28,'Форма 1'!X$8),"")</f>
        <v/>
      </c>
      <c r="H5065" s="103" t="str">
        <f>IF(ISNUMBER('Форма 1'!Y5065),'Форма 1'!$H5065*VLOOKUP('Форма 1'!$F5065,'Придельники с 2022'!$B$4:$X$28,'Форма 1'!Y$8),"")</f>
        <v/>
      </c>
      <c r="I5065" s="103" t="str">
        <f>IF(ISNUMBER('Форма 1'!Z5065),'Форма 1'!$H5065*VLOOKUP('Форма 1'!$F5065,'Придельники с 2022'!$B$4:$X$28,'Форма 1'!Z$8),"")</f>
        <v/>
      </c>
      <c r="J5065" s="103" t="str">
        <f>IF(ISNUMBER('Форма 1'!AA5065),'Форма 1'!$H5065*VLOOKUP('Форма 1'!$F5065,'Придельники с 2022'!$B$4:$X$28,'Форма 1'!AA$8),"")</f>
        <v/>
      </c>
      <c r="K5065" s="90">
        <v>5</v>
      </c>
      <c r="L5065" s="87">
        <f>3930316.8*K5065</f>
        <v>19651584</v>
      </c>
      <c r="M5065" s="103" t="str">
        <f>IF(ISNUMBER('Форма 1'!AD5065),'Форма 1'!$H5065*VLOOKUP('Форма 1'!$F5065,'Придельники с 2022'!$B$4:$X$28,'Форма 1'!AD$8),"")</f>
        <v/>
      </c>
      <c r="N5065" s="103" t="str">
        <f>IF(ISBLANK('Форма 1'!$AE5065),"",IF('Форма 1'!$AE5065=1,'Форма 1'!$H5065*VLOOKUP('Форма 1'!$F5065,'Придельники с 2022'!$B$4:$X$28,'Форма 1'!$AE$8,0),IF('Форма 1'!$AE5065=2,'Форма 1'!$H5065*VLOOKUP('Форма 1'!$F5065,'Придельники с 2022'!$B$4:$X$28,13,0),IF('Форма 1'!$AE5065=3,'Форма 1'!$H5065*VLOOKUP('Форма 1'!$F5065,'Придельники с 2022'!$B$4:$X$28,12,0)))))</f>
        <v/>
      </c>
      <c r="O5065" s="103" t="str">
        <f>IF(ISNUMBER('Форма 1'!AF5065),'Форма 1'!$H5065*VLOOKUP('Форма 1'!$F5065,'Придельники с 2022'!$B$4:$X$28,'Форма 1'!AF$8),"")</f>
        <v/>
      </c>
      <c r="P5065" s="87"/>
      <c r="Q5065" s="103" t="str">
        <f>IF(ISNUMBER('Форма 1'!AH5065),'Форма 1'!$H5065*VLOOKUP('Форма 1'!$F5065,'Придельники с 2022'!$B$4:$X$28,'Форма 1'!AH$8),"")</f>
        <v/>
      </c>
      <c r="R5065" s="103" t="str">
        <f>IF(ISNUMBER('Форма 1'!AI5065),'Форма 1'!$H5065*VLOOKUP('Форма 1'!$F5065,'Придельники с 2022'!$B$4:$X$28,'Форма 1'!AI$8),"")</f>
        <v/>
      </c>
      <c r="S5065" s="103" t="str">
        <f>IF(ISNUMBER('Форма 1'!AJ5065),'Форма 1'!$H5065*VLOOKUP('Форма 1'!$F5065,'Придельники с 2022'!$B$4:$X$28,'Форма 1'!AJ$8),"")</f>
        <v/>
      </c>
      <c r="T5065" s="87"/>
    </row>
    <row r="5066" spans="1:20">
      <c r="A5066" s="188">
        <f t="shared" si="333"/>
        <v>85</v>
      </c>
      <c r="B5066" s="189" t="s">
        <v>4866</v>
      </c>
      <c r="C5066" s="99">
        <f t="shared" si="332"/>
        <v>7863933.1679999996</v>
      </c>
      <c r="D5066" s="103" t="str">
        <f>IF(ISNUMBER('Форма 1'!U5066),'Форма 1'!$H5066*VLOOKUP('Форма 1'!$F5066,'Придельники с 2022'!$B$4:$X$28,'Форма 1'!U$8),"")</f>
        <v/>
      </c>
      <c r="E5066" s="103">
        <f>IF(ISNUMBER('Форма 1'!V5066),'Форма 1'!$H5066*VLOOKUP('Форма 1'!$F5066,'Придельники с 2022'!$B$4:$X$28,'Форма 1'!V$8),"")</f>
        <v>6496969.3879999993</v>
      </c>
      <c r="F5066" s="103">
        <f>IF(ISNUMBER('Форма 1'!W5066),'Форма 1'!$H5066*VLOOKUP('Форма 1'!$F5066,'Придельники с 2022'!$B$4:$X$28,'Форма 1'!W$8),"")</f>
        <v>1366963.7799999998</v>
      </c>
      <c r="G5066" s="103" t="str">
        <f>IF(ISNUMBER('Форма 1'!X5066),'Форма 1'!$H5066*VLOOKUP('Форма 1'!$F5066,'Придельники с 2022'!$B$4:$X$28,'Форма 1'!X$8),"")</f>
        <v/>
      </c>
      <c r="H5066" s="103" t="str">
        <f>IF(ISNUMBER('Форма 1'!Y5066),'Форма 1'!$H5066*VLOOKUP('Форма 1'!$F5066,'Придельники с 2022'!$B$4:$X$28,'Форма 1'!Y$8),"")</f>
        <v/>
      </c>
      <c r="I5066" s="103" t="str">
        <f>IF(ISNUMBER('Форма 1'!Z5066),'Форма 1'!$H5066*VLOOKUP('Форма 1'!$F5066,'Придельники с 2022'!$B$4:$X$28,'Форма 1'!Z$8),"")</f>
        <v/>
      </c>
      <c r="J5066" s="103" t="str">
        <f>IF(ISNUMBER('Форма 1'!AA5066),'Форма 1'!$H5066*VLOOKUP('Форма 1'!$F5066,'Придельники с 2022'!$B$4:$X$28,'Форма 1'!AA$8),"")</f>
        <v/>
      </c>
      <c r="K5066" s="90"/>
      <c r="L5066" s="87"/>
      <c r="M5066" s="103" t="str">
        <f>IF(ISNUMBER('Форма 1'!AD5066),'Форма 1'!$H5066*VLOOKUP('Форма 1'!$F5066,'Придельники с 2022'!$B$4:$X$28,'Форма 1'!AD$8),"")</f>
        <v/>
      </c>
      <c r="N5066" s="103" t="str">
        <f>IF(ISBLANK('Форма 1'!$AE5066),"",IF('Форма 1'!$AE5066=1,'Форма 1'!$H5066*VLOOKUP('Форма 1'!$F5066,'Придельники с 2022'!$B$4:$X$28,'Форма 1'!$AE$8,0),IF('Форма 1'!$AE5066=2,'Форма 1'!$H5066*VLOOKUP('Форма 1'!$F5066,'Придельники с 2022'!$B$4:$X$28,13,0),IF('Форма 1'!$AE5066=3,'Форма 1'!$H5066*VLOOKUP('Форма 1'!$F5066,'Придельники с 2022'!$B$4:$X$28,12,0)))))</f>
        <v/>
      </c>
      <c r="O5066" s="103" t="str">
        <f>IF(ISNUMBER('Форма 1'!AF5066),'Форма 1'!$H5066*VLOOKUP('Форма 1'!$F5066,'Придельники с 2022'!$B$4:$X$28,'Форма 1'!AF$8),"")</f>
        <v/>
      </c>
      <c r="P5066" s="87"/>
      <c r="Q5066" s="103" t="str">
        <f>IF(ISNUMBER('Форма 1'!AH5066),'Форма 1'!$H5066*VLOOKUP('Форма 1'!$F5066,'Придельники с 2022'!$B$4:$X$28,'Форма 1'!AH$8),"")</f>
        <v/>
      </c>
      <c r="R5066" s="103" t="str">
        <f>IF(ISNUMBER('Форма 1'!AI5066),'Форма 1'!$H5066*VLOOKUP('Форма 1'!$F5066,'Придельники с 2022'!$B$4:$X$28,'Форма 1'!AI$8),"")</f>
        <v/>
      </c>
      <c r="S5066" s="103" t="str">
        <f>IF(ISNUMBER('Форма 1'!AJ5066),'Форма 1'!$H5066*VLOOKUP('Форма 1'!$F5066,'Придельники с 2022'!$B$4:$X$28,'Форма 1'!AJ$8),"")</f>
        <v/>
      </c>
      <c r="T5066" s="87"/>
    </row>
    <row r="5067" spans="1:20">
      <c r="A5067" s="188">
        <f t="shared" si="333"/>
        <v>86</v>
      </c>
      <c r="B5067" s="189" t="s">
        <v>4867</v>
      </c>
      <c r="C5067" s="99">
        <f t="shared" ref="C5067:C5130" si="334">SUM(D5067:J5067,L5067:T5067)</f>
        <v>5758515.4879999999</v>
      </c>
      <c r="D5067" s="103" t="str">
        <f>IF(ISNUMBER('Форма 1'!U5067),'Форма 1'!$H5067*VLOOKUP('Форма 1'!$F5067,'Придельники с 2022'!$B$4:$X$28,'Форма 1'!U$8),"")</f>
        <v/>
      </c>
      <c r="E5067" s="103" t="str">
        <f>IF(ISNUMBER('Форма 1'!V5067),'Форма 1'!$H5067*VLOOKUP('Форма 1'!$F5067,'Придельники с 2022'!$B$4:$X$28,'Форма 1'!V$8),"")</f>
        <v/>
      </c>
      <c r="F5067" s="103" t="str">
        <f>IF(ISNUMBER('Форма 1'!W5067),'Форма 1'!$H5067*VLOOKUP('Форма 1'!$F5067,'Придельники с 2022'!$B$4:$X$28,'Форма 1'!W$8),"")</f>
        <v/>
      </c>
      <c r="G5067" s="103">
        <f>IF(ISNUMBER('Форма 1'!X5067),'Форма 1'!$H5067*VLOOKUP('Форма 1'!$F5067,'Придельники с 2022'!$B$4:$X$28,'Форма 1'!X$8),"")</f>
        <v>906898.96000000008</v>
      </c>
      <c r="H5067" s="103" t="str">
        <f>IF(ISNUMBER('Форма 1'!Y5067),'Форма 1'!$H5067*VLOOKUP('Форма 1'!$F5067,'Придельники с 2022'!$B$4:$X$28,'Форма 1'!Y$8),"")</f>
        <v/>
      </c>
      <c r="I5067" s="103" t="str">
        <f>IF(ISNUMBER('Форма 1'!Z5067),'Форма 1'!$H5067*VLOOKUP('Форма 1'!$F5067,'Придельники с 2022'!$B$4:$X$28,'Форма 1'!Z$8),"")</f>
        <v/>
      </c>
      <c r="J5067" s="103" t="str">
        <f>IF(ISNUMBER('Форма 1'!AA5067),'Форма 1'!$H5067*VLOOKUP('Форма 1'!$F5067,'Придельники с 2022'!$B$4:$X$28,'Форма 1'!AA$8),"")</f>
        <v/>
      </c>
      <c r="K5067" s="90"/>
      <c r="L5067" s="87"/>
      <c r="M5067" s="103" t="str">
        <f>IF(ISNUMBER('Форма 1'!AD5067),'Форма 1'!$H5067*VLOOKUP('Форма 1'!$F5067,'Придельники с 2022'!$B$4:$X$28,'Форма 1'!AD$8),"")</f>
        <v/>
      </c>
      <c r="N5067" s="103" t="str">
        <f>IF(ISBLANK('Форма 1'!$AE5067),"",IF('Форма 1'!$AE5067=1,'Форма 1'!$H5067*VLOOKUP('Форма 1'!$F5067,'Придельники с 2022'!$B$4:$X$28,'Форма 1'!$AE$8,0),IF('Форма 1'!$AE5067=2,'Форма 1'!$H5067*VLOOKUP('Форма 1'!$F5067,'Придельники с 2022'!$B$4:$X$28,13,0),IF('Форма 1'!$AE5067=3,'Форма 1'!$H5067*VLOOKUP('Форма 1'!$F5067,'Придельники с 2022'!$B$4:$X$28,12,0)))))</f>
        <v/>
      </c>
      <c r="O5067" s="103" t="str">
        <f>IF(ISNUMBER('Форма 1'!AF5067),'Форма 1'!$H5067*VLOOKUP('Форма 1'!$F5067,'Придельники с 2022'!$B$4:$X$28,'Форма 1'!AF$8),"")</f>
        <v/>
      </c>
      <c r="P5067" s="87"/>
      <c r="Q5067" s="103">
        <f>IF(ISNUMBER('Форма 1'!AH5067),'Форма 1'!$H5067*VLOOKUP('Форма 1'!$F5067,'Придельники с 2022'!$B$4:$X$28,'Форма 1'!AH$8),"")</f>
        <v>4851616.5279999999</v>
      </c>
      <c r="R5067" s="103" t="str">
        <f>IF(ISNUMBER('Форма 1'!AI5067),'Форма 1'!$H5067*VLOOKUP('Форма 1'!$F5067,'Придельники с 2022'!$B$4:$X$28,'Форма 1'!AI$8),"")</f>
        <v/>
      </c>
      <c r="S5067" s="103" t="str">
        <f>IF(ISNUMBER('Форма 1'!AJ5067),'Форма 1'!$H5067*VLOOKUP('Форма 1'!$F5067,'Придельники с 2022'!$B$4:$X$28,'Форма 1'!AJ$8),"")</f>
        <v/>
      </c>
      <c r="T5067" s="87"/>
    </row>
    <row r="5068" spans="1:20">
      <c r="A5068" s="188">
        <f t="shared" si="333"/>
        <v>87</v>
      </c>
      <c r="B5068" s="189" t="s">
        <v>4868</v>
      </c>
      <c r="C5068" s="99">
        <f t="shared" si="334"/>
        <v>57343130.728000008</v>
      </c>
      <c r="D5068" s="103" t="str">
        <f>IF(ISNUMBER('Форма 1'!U5068),'Форма 1'!$H5068*VLOOKUP('Форма 1'!$F5068,'Придельники с 2022'!$B$4:$X$28,'Форма 1'!U$8),"")</f>
        <v/>
      </c>
      <c r="E5068" s="103" t="str">
        <f>IF(ISNUMBER('Форма 1'!V5068),'Форма 1'!$H5068*VLOOKUP('Форма 1'!$F5068,'Придельники с 2022'!$B$4:$X$28,'Форма 1'!V$8),"")</f>
        <v/>
      </c>
      <c r="F5068" s="103" t="str">
        <f>IF(ISNUMBER('Форма 1'!W5068),'Форма 1'!$H5068*VLOOKUP('Форма 1'!$F5068,'Придельники с 2022'!$B$4:$X$28,'Форма 1'!W$8),"")</f>
        <v/>
      </c>
      <c r="G5068" s="103" t="str">
        <f>IF(ISNUMBER('Форма 1'!X5068),'Форма 1'!$H5068*VLOOKUP('Форма 1'!$F5068,'Придельники с 2022'!$B$4:$X$28,'Форма 1'!X$8),"")</f>
        <v/>
      </c>
      <c r="H5068" s="103" t="str">
        <f>IF(ISNUMBER('Форма 1'!Y5068),'Форма 1'!$H5068*VLOOKUP('Форма 1'!$F5068,'Придельники с 2022'!$B$4:$X$28,'Форма 1'!Y$8),"")</f>
        <v/>
      </c>
      <c r="I5068" s="103" t="str">
        <f>IF(ISNUMBER('Форма 1'!Z5068),'Форма 1'!$H5068*VLOOKUP('Форма 1'!$F5068,'Придельники с 2022'!$B$4:$X$28,'Форма 1'!Z$8),"")</f>
        <v/>
      </c>
      <c r="J5068" s="103" t="str">
        <f>IF(ISNUMBER('Форма 1'!AA5068),'Форма 1'!$H5068*VLOOKUP('Форма 1'!$F5068,'Придельники с 2022'!$B$4:$X$28,'Форма 1'!AA$8),"")</f>
        <v/>
      </c>
      <c r="K5068" s="90"/>
      <c r="L5068" s="87"/>
      <c r="M5068" s="103">
        <f>IF(ISNUMBER('Форма 1'!AD5068),'Форма 1'!$H5068*VLOOKUP('Форма 1'!$F5068,'Придельники с 2022'!$B$4:$X$28,'Форма 1'!AD$8),"")</f>
        <v>22317643.712000005</v>
      </c>
      <c r="N5068" s="103">
        <f>IF(ISBLANK('Форма 1'!$AE5068),"",IF('Форма 1'!$AE5068=1,'Форма 1'!$H5068*VLOOKUP('Форма 1'!$F5068,'Придельники с 2022'!$B$4:$X$28,'Форма 1'!$AE$8,0),IF('Форма 1'!$AE5068=2,'Форма 1'!$H5068*VLOOKUP('Форма 1'!$F5068,'Придельники с 2022'!$B$4:$X$28,13,0),IF('Форма 1'!$AE5068=3,'Форма 1'!$H5068*VLOOKUP('Форма 1'!$F5068,'Придельники с 2022'!$B$4:$X$28,12,0)))))</f>
        <v>35025487.016000003</v>
      </c>
      <c r="O5068" s="103" t="str">
        <f>IF(ISNUMBER('Форма 1'!AF5068),'Форма 1'!$H5068*VLOOKUP('Форма 1'!$F5068,'Придельники с 2022'!$B$4:$X$28,'Форма 1'!AF$8),"")</f>
        <v/>
      </c>
      <c r="P5068" s="87"/>
      <c r="Q5068" s="103" t="str">
        <f>IF(ISNUMBER('Форма 1'!AH5068),'Форма 1'!$H5068*VLOOKUP('Форма 1'!$F5068,'Придельники с 2022'!$B$4:$X$28,'Форма 1'!AH$8),"")</f>
        <v/>
      </c>
      <c r="R5068" s="103" t="str">
        <f>IF(ISNUMBER('Форма 1'!AI5068),'Форма 1'!$H5068*VLOOKUP('Форма 1'!$F5068,'Придельники с 2022'!$B$4:$X$28,'Форма 1'!AI$8),"")</f>
        <v/>
      </c>
      <c r="S5068" s="103" t="str">
        <f>IF(ISNUMBER('Форма 1'!AJ5068),'Форма 1'!$H5068*VLOOKUP('Форма 1'!$F5068,'Придельники с 2022'!$B$4:$X$28,'Форма 1'!AJ$8),"")</f>
        <v/>
      </c>
      <c r="T5068" s="87"/>
    </row>
    <row r="5069" spans="1:20">
      <c r="A5069" s="188">
        <f t="shared" si="333"/>
        <v>88</v>
      </c>
      <c r="B5069" s="189" t="s">
        <v>4869</v>
      </c>
      <c r="C5069" s="99">
        <f t="shared" si="334"/>
        <v>2245458.3470000001</v>
      </c>
      <c r="D5069" s="103" t="str">
        <f>IF(ISNUMBER('Форма 1'!U5069),'Форма 1'!$H5069*VLOOKUP('Форма 1'!$F5069,'Придельники с 2022'!$B$4:$X$28,'Форма 1'!U$8),"")</f>
        <v/>
      </c>
      <c r="E5069" s="103" t="str">
        <f>IF(ISNUMBER('Форма 1'!V5069),'Форма 1'!$H5069*VLOOKUP('Форма 1'!$F5069,'Придельники с 2022'!$B$4:$X$28,'Форма 1'!V$8),"")</f>
        <v/>
      </c>
      <c r="F5069" s="103" t="str">
        <f>IF(ISNUMBER('Форма 1'!W5069),'Форма 1'!$H5069*VLOOKUP('Форма 1'!$F5069,'Придельники с 2022'!$B$4:$X$28,'Форма 1'!W$8),"")</f>
        <v/>
      </c>
      <c r="G5069" s="103" t="str">
        <f>IF(ISNUMBER('Форма 1'!X5069),'Форма 1'!$H5069*VLOOKUP('Форма 1'!$F5069,'Придельники с 2022'!$B$4:$X$28,'Форма 1'!X$8),"")</f>
        <v/>
      </c>
      <c r="H5069" s="103" t="str">
        <f>IF(ISNUMBER('Форма 1'!Y5069),'Форма 1'!$H5069*VLOOKUP('Форма 1'!$F5069,'Придельники с 2022'!$B$4:$X$28,'Форма 1'!Y$8),"")</f>
        <v/>
      </c>
      <c r="I5069" s="103" t="str">
        <f>IF(ISNUMBER('Форма 1'!Z5069),'Форма 1'!$H5069*VLOOKUP('Форма 1'!$F5069,'Придельники с 2022'!$B$4:$X$28,'Форма 1'!Z$8),"")</f>
        <v/>
      </c>
      <c r="J5069" s="103">
        <f>IF(ISNUMBER('Форма 1'!AA5069),'Форма 1'!$H5069*VLOOKUP('Форма 1'!$F5069,'Придельники с 2022'!$B$4:$X$28,'Форма 1'!AA$8),"")</f>
        <v>2245458.3470000001</v>
      </c>
      <c r="K5069" s="90"/>
      <c r="L5069" s="87"/>
      <c r="M5069" s="103" t="str">
        <f>IF(ISNUMBER('Форма 1'!AD5069),'Форма 1'!$H5069*VLOOKUP('Форма 1'!$F5069,'Придельники с 2022'!$B$4:$X$28,'Форма 1'!AD$8),"")</f>
        <v/>
      </c>
      <c r="N5069" s="103" t="str">
        <f>IF(ISBLANK('Форма 1'!$AE5069),"",IF('Форма 1'!$AE5069=1,'Форма 1'!$H5069*VLOOKUP('Форма 1'!$F5069,'Придельники с 2022'!$B$4:$X$28,'Форма 1'!$AE$8,0),IF('Форма 1'!$AE5069=2,'Форма 1'!$H5069*VLOOKUP('Форма 1'!$F5069,'Придельники с 2022'!$B$4:$X$28,13,0),IF('Форма 1'!$AE5069=3,'Форма 1'!$H5069*VLOOKUP('Форма 1'!$F5069,'Придельники с 2022'!$B$4:$X$28,12,0)))))</f>
        <v/>
      </c>
      <c r="O5069" s="103" t="str">
        <f>IF(ISNUMBER('Форма 1'!AF5069),'Форма 1'!$H5069*VLOOKUP('Форма 1'!$F5069,'Придельники с 2022'!$B$4:$X$28,'Форма 1'!AF$8),"")</f>
        <v/>
      </c>
      <c r="P5069" s="87"/>
      <c r="Q5069" s="103" t="str">
        <f>IF(ISNUMBER('Форма 1'!AH5069),'Форма 1'!$H5069*VLOOKUP('Форма 1'!$F5069,'Придельники с 2022'!$B$4:$X$28,'Форма 1'!AH$8),"")</f>
        <v/>
      </c>
      <c r="R5069" s="103" t="str">
        <f>IF(ISNUMBER('Форма 1'!AI5069),'Форма 1'!$H5069*VLOOKUP('Форма 1'!$F5069,'Придельники с 2022'!$B$4:$X$28,'Форма 1'!AI$8),"")</f>
        <v/>
      </c>
      <c r="S5069" s="103" t="str">
        <f>IF(ISNUMBER('Форма 1'!AJ5069),'Форма 1'!$H5069*VLOOKUP('Форма 1'!$F5069,'Придельники с 2022'!$B$4:$X$28,'Форма 1'!AJ$8),"")</f>
        <v/>
      </c>
      <c r="T5069" s="87"/>
    </row>
    <row r="5070" spans="1:20">
      <c r="A5070" s="188">
        <f t="shared" si="333"/>
        <v>89</v>
      </c>
      <c r="B5070" s="189" t="s">
        <v>4870</v>
      </c>
      <c r="C5070" s="99">
        <f t="shared" si="334"/>
        <v>9861078.2719999999</v>
      </c>
      <c r="D5070" s="103" t="str">
        <f>IF(ISNUMBER('Форма 1'!U5070),'Форма 1'!$H5070*VLOOKUP('Форма 1'!$F5070,'Придельники с 2022'!$B$4:$X$28,'Форма 1'!U$8),"")</f>
        <v/>
      </c>
      <c r="E5070" s="103" t="str">
        <f>IF(ISNUMBER('Форма 1'!V5070),'Форма 1'!$H5070*VLOOKUP('Форма 1'!$F5070,'Придельники с 2022'!$B$4:$X$28,'Форма 1'!V$8),"")</f>
        <v/>
      </c>
      <c r="F5070" s="103" t="str">
        <f>IF(ISNUMBER('Форма 1'!W5070),'Форма 1'!$H5070*VLOOKUP('Форма 1'!$F5070,'Придельники с 2022'!$B$4:$X$28,'Форма 1'!W$8),"")</f>
        <v/>
      </c>
      <c r="G5070" s="103" t="str">
        <f>IF(ISNUMBER('Форма 1'!X5070),'Форма 1'!$H5070*VLOOKUP('Форма 1'!$F5070,'Придельники с 2022'!$B$4:$X$28,'Форма 1'!X$8),"")</f>
        <v/>
      </c>
      <c r="H5070" s="103" t="str">
        <f>IF(ISNUMBER('Форма 1'!Y5070),'Форма 1'!$H5070*VLOOKUP('Форма 1'!$F5070,'Придельники с 2022'!$B$4:$X$28,'Форма 1'!Y$8),"")</f>
        <v/>
      </c>
      <c r="I5070" s="103" t="str">
        <f>IF(ISNUMBER('Форма 1'!Z5070),'Форма 1'!$H5070*VLOOKUP('Форма 1'!$F5070,'Придельники с 2022'!$B$4:$X$28,'Форма 1'!Z$8),"")</f>
        <v/>
      </c>
      <c r="J5070" s="103" t="str">
        <f>IF(ISNUMBER('Форма 1'!AA5070),'Форма 1'!$H5070*VLOOKUP('Форма 1'!$F5070,'Придельники с 2022'!$B$4:$X$28,'Форма 1'!AA$8),"")</f>
        <v/>
      </c>
      <c r="K5070" s="90"/>
      <c r="L5070" s="87"/>
      <c r="M5070" s="103" t="str">
        <f>IF(ISNUMBER('Форма 1'!AD5070),'Форма 1'!$H5070*VLOOKUP('Форма 1'!$F5070,'Придельники с 2022'!$B$4:$X$28,'Форма 1'!AD$8),"")</f>
        <v/>
      </c>
      <c r="N5070" s="103">
        <f>IF(ISBLANK('Форма 1'!$AE5070),"",IF('Форма 1'!$AE5070=1,'Форма 1'!$H5070*VLOOKUP('Форма 1'!$F5070,'Придельники с 2022'!$B$4:$X$28,'Форма 1'!$AE$8,0),IF('Форма 1'!$AE5070=2,'Форма 1'!$H5070*VLOOKUP('Форма 1'!$F5070,'Придельники с 2022'!$B$4:$X$28,13,0),IF('Форма 1'!$AE5070=3,'Форма 1'!$H5070*VLOOKUP('Форма 1'!$F5070,'Придельники с 2022'!$B$4:$X$28,12,0)))))</f>
        <v>9861078.2719999999</v>
      </c>
      <c r="O5070" s="103" t="str">
        <f>IF(ISNUMBER('Форма 1'!AF5070),'Форма 1'!$H5070*VLOOKUP('Форма 1'!$F5070,'Придельники с 2022'!$B$4:$X$28,'Форма 1'!AF$8),"")</f>
        <v/>
      </c>
      <c r="P5070" s="87"/>
      <c r="Q5070" s="103" t="str">
        <f>IF(ISNUMBER('Форма 1'!AH5070),'Форма 1'!$H5070*VLOOKUP('Форма 1'!$F5070,'Придельники с 2022'!$B$4:$X$28,'Форма 1'!AH$8),"")</f>
        <v/>
      </c>
      <c r="R5070" s="103" t="str">
        <f>IF(ISNUMBER('Форма 1'!AI5070),'Форма 1'!$H5070*VLOOKUP('Форма 1'!$F5070,'Придельники с 2022'!$B$4:$X$28,'Форма 1'!AI$8),"")</f>
        <v/>
      </c>
      <c r="S5070" s="103" t="str">
        <f>IF(ISNUMBER('Форма 1'!AJ5070),'Форма 1'!$H5070*VLOOKUP('Форма 1'!$F5070,'Придельники с 2022'!$B$4:$X$28,'Форма 1'!AJ$8),"")</f>
        <v/>
      </c>
      <c r="T5070" s="87"/>
    </row>
    <row r="5071" spans="1:20">
      <c r="A5071" s="188">
        <f t="shared" si="333"/>
        <v>90</v>
      </c>
      <c r="B5071" s="189" t="s">
        <v>4871</v>
      </c>
      <c r="C5071" s="99">
        <f t="shared" si="334"/>
        <v>9408028.4459999986</v>
      </c>
      <c r="D5071" s="103" t="str">
        <f>IF(ISNUMBER('Форма 1'!U5071),'Форма 1'!$H5071*VLOOKUP('Форма 1'!$F5071,'Придельники с 2022'!$B$4:$X$28,'Форма 1'!U$8),"")</f>
        <v/>
      </c>
      <c r="E5071" s="103" t="str">
        <f>IF(ISNUMBER('Форма 1'!V5071),'Форма 1'!$H5071*VLOOKUP('Форма 1'!$F5071,'Придельники с 2022'!$B$4:$X$28,'Форма 1'!V$8),"")</f>
        <v/>
      </c>
      <c r="F5071" s="103" t="str">
        <f>IF(ISNUMBER('Форма 1'!W5071),'Форма 1'!$H5071*VLOOKUP('Форма 1'!$F5071,'Придельники с 2022'!$B$4:$X$28,'Форма 1'!W$8),"")</f>
        <v/>
      </c>
      <c r="G5071" s="103" t="str">
        <f>IF(ISNUMBER('Форма 1'!X5071),'Форма 1'!$H5071*VLOOKUP('Форма 1'!$F5071,'Придельники с 2022'!$B$4:$X$28,'Форма 1'!X$8),"")</f>
        <v/>
      </c>
      <c r="H5071" s="103" t="str">
        <f>IF(ISNUMBER('Форма 1'!Y5071),'Форма 1'!$H5071*VLOOKUP('Форма 1'!$F5071,'Придельники с 2022'!$B$4:$X$28,'Форма 1'!Y$8),"")</f>
        <v/>
      </c>
      <c r="I5071" s="103" t="str">
        <f>IF(ISNUMBER('Форма 1'!Z5071),'Форма 1'!$H5071*VLOOKUP('Форма 1'!$F5071,'Придельники с 2022'!$B$4:$X$28,'Форма 1'!Z$8),"")</f>
        <v/>
      </c>
      <c r="J5071" s="103" t="str">
        <f>IF(ISNUMBER('Форма 1'!AA5071),'Форма 1'!$H5071*VLOOKUP('Форма 1'!$F5071,'Придельники с 2022'!$B$4:$X$28,'Форма 1'!AA$8),"")</f>
        <v/>
      </c>
      <c r="K5071" s="90"/>
      <c r="L5071" s="87"/>
      <c r="M5071" s="103" t="str">
        <f>IF(ISNUMBER('Форма 1'!AD5071),'Форма 1'!$H5071*VLOOKUP('Форма 1'!$F5071,'Придельники с 2022'!$B$4:$X$28,'Форма 1'!AD$8),"")</f>
        <v/>
      </c>
      <c r="N5071" s="103">
        <f>IF(ISBLANK('Форма 1'!$AE5071),"",IF('Форма 1'!$AE5071=1,'Форма 1'!$H5071*VLOOKUP('Форма 1'!$F5071,'Придельники с 2022'!$B$4:$X$28,'Форма 1'!$AE$8,0),IF('Форма 1'!$AE5071=2,'Форма 1'!$H5071*VLOOKUP('Форма 1'!$F5071,'Придельники с 2022'!$B$4:$X$28,13,0),IF('Форма 1'!$AE5071=3,'Форма 1'!$H5071*VLOOKUP('Форма 1'!$F5071,'Придельники с 2022'!$B$4:$X$28,12,0)))))</f>
        <v>9408028.4459999986</v>
      </c>
      <c r="O5071" s="103" t="str">
        <f>IF(ISNUMBER('Форма 1'!AF5071),'Форма 1'!$H5071*VLOOKUP('Форма 1'!$F5071,'Придельники с 2022'!$B$4:$X$28,'Форма 1'!AF$8),"")</f>
        <v/>
      </c>
      <c r="P5071" s="87"/>
      <c r="Q5071" s="103" t="str">
        <f>IF(ISNUMBER('Форма 1'!AH5071),'Форма 1'!$H5071*VLOOKUP('Форма 1'!$F5071,'Придельники с 2022'!$B$4:$X$28,'Форма 1'!AH$8),"")</f>
        <v/>
      </c>
      <c r="R5071" s="103" t="str">
        <f>IF(ISNUMBER('Форма 1'!AI5071),'Форма 1'!$H5071*VLOOKUP('Форма 1'!$F5071,'Придельники с 2022'!$B$4:$X$28,'Форма 1'!AI$8),"")</f>
        <v/>
      </c>
      <c r="S5071" s="103" t="str">
        <f>IF(ISNUMBER('Форма 1'!AJ5071),'Форма 1'!$H5071*VLOOKUP('Форма 1'!$F5071,'Придельники с 2022'!$B$4:$X$28,'Форма 1'!AJ$8),"")</f>
        <v/>
      </c>
      <c r="T5071" s="87"/>
    </row>
    <row r="5072" spans="1:20">
      <c r="A5072" s="188">
        <f t="shared" si="333"/>
        <v>91</v>
      </c>
      <c r="B5072" s="189" t="s">
        <v>4872</v>
      </c>
      <c r="C5072" s="99">
        <f t="shared" si="334"/>
        <v>13662795.180000002</v>
      </c>
      <c r="D5072" s="103" t="str">
        <f>IF(ISNUMBER('Форма 1'!U5072),'Форма 1'!$H5072*VLOOKUP('Форма 1'!$F5072,'Придельники с 2022'!$B$4:$X$28,'Форма 1'!U$8),"")</f>
        <v/>
      </c>
      <c r="E5072" s="103">
        <f>IF(ISNUMBER('Форма 1'!V5072),'Форма 1'!$H5072*VLOOKUP('Форма 1'!$F5072,'Придельники с 2022'!$B$4:$X$28,'Форма 1'!V$8),"")</f>
        <v>13662795.180000002</v>
      </c>
      <c r="F5072" s="103" t="str">
        <f>IF(ISNUMBER('Форма 1'!W5072),'Форма 1'!$H5072*VLOOKUP('Форма 1'!$F5072,'Придельники с 2022'!$B$4:$X$28,'Форма 1'!W$8),"")</f>
        <v/>
      </c>
      <c r="G5072" s="103" t="str">
        <f>IF(ISNUMBER('Форма 1'!X5072),'Форма 1'!$H5072*VLOOKUP('Форма 1'!$F5072,'Придельники с 2022'!$B$4:$X$28,'Форма 1'!X$8),"")</f>
        <v/>
      </c>
      <c r="H5072" s="103" t="str">
        <f>IF(ISNUMBER('Форма 1'!Y5072),'Форма 1'!$H5072*VLOOKUP('Форма 1'!$F5072,'Придельники с 2022'!$B$4:$X$28,'Форма 1'!Y$8),"")</f>
        <v/>
      </c>
      <c r="I5072" s="103" t="str">
        <f>IF(ISNUMBER('Форма 1'!Z5072),'Форма 1'!$H5072*VLOOKUP('Форма 1'!$F5072,'Придельники с 2022'!$B$4:$X$28,'Форма 1'!Z$8),"")</f>
        <v/>
      </c>
      <c r="J5072" s="103" t="str">
        <f>IF(ISNUMBER('Форма 1'!AA5072),'Форма 1'!$H5072*VLOOKUP('Форма 1'!$F5072,'Придельники с 2022'!$B$4:$X$28,'Форма 1'!AA$8),"")</f>
        <v/>
      </c>
      <c r="K5072" s="90"/>
      <c r="L5072" s="87"/>
      <c r="M5072" s="103" t="str">
        <f>IF(ISNUMBER('Форма 1'!AD5072),'Форма 1'!$H5072*VLOOKUP('Форма 1'!$F5072,'Придельники с 2022'!$B$4:$X$28,'Форма 1'!AD$8),"")</f>
        <v/>
      </c>
      <c r="N5072" s="103" t="str">
        <f>IF(ISBLANK('Форма 1'!$AE5072),"",IF('Форма 1'!$AE5072=1,'Форма 1'!$H5072*VLOOKUP('Форма 1'!$F5072,'Придельники с 2022'!$B$4:$X$28,'Форма 1'!$AE$8,0),IF('Форма 1'!$AE5072=2,'Форма 1'!$H5072*VLOOKUP('Форма 1'!$F5072,'Придельники с 2022'!$B$4:$X$28,13,0),IF('Форма 1'!$AE5072=3,'Форма 1'!$H5072*VLOOKUP('Форма 1'!$F5072,'Придельники с 2022'!$B$4:$X$28,12,0)))))</f>
        <v/>
      </c>
      <c r="O5072" s="103" t="str">
        <f>IF(ISNUMBER('Форма 1'!AF5072),'Форма 1'!$H5072*VLOOKUP('Форма 1'!$F5072,'Придельники с 2022'!$B$4:$X$28,'Форма 1'!AF$8),"")</f>
        <v/>
      </c>
      <c r="P5072" s="87"/>
      <c r="Q5072" s="103" t="str">
        <f>IF(ISNUMBER('Форма 1'!AH5072),'Форма 1'!$H5072*VLOOKUP('Форма 1'!$F5072,'Придельники с 2022'!$B$4:$X$28,'Форма 1'!AH$8),"")</f>
        <v/>
      </c>
      <c r="R5072" s="103" t="str">
        <f>IF(ISNUMBER('Форма 1'!AI5072),'Форма 1'!$H5072*VLOOKUP('Форма 1'!$F5072,'Придельники с 2022'!$B$4:$X$28,'Форма 1'!AI$8),"")</f>
        <v/>
      </c>
      <c r="S5072" s="103" t="str">
        <f>IF(ISNUMBER('Форма 1'!AJ5072),'Форма 1'!$H5072*VLOOKUP('Форма 1'!$F5072,'Придельники с 2022'!$B$4:$X$28,'Форма 1'!AJ$8),"")</f>
        <v/>
      </c>
      <c r="T5072" s="87"/>
    </row>
    <row r="5073" spans="1:20">
      <c r="A5073" s="188">
        <f t="shared" si="333"/>
        <v>92</v>
      </c>
      <c r="B5073" s="189" t="s">
        <v>4873</v>
      </c>
      <c r="C5073" s="99">
        <f t="shared" si="334"/>
        <v>2118141.6719999998</v>
      </c>
      <c r="D5073" s="103" t="str">
        <f>IF(ISNUMBER('Форма 1'!U5073),'Форма 1'!$H5073*VLOOKUP('Форма 1'!$F5073,'Придельники с 2022'!$B$4:$X$28,'Форма 1'!U$8),"")</f>
        <v/>
      </c>
      <c r="E5073" s="103" t="str">
        <f>IF(ISNUMBER('Форма 1'!V5073),'Форма 1'!$H5073*VLOOKUP('Форма 1'!$F5073,'Придельники с 2022'!$B$4:$X$28,'Форма 1'!V$8),"")</f>
        <v/>
      </c>
      <c r="F5073" s="103" t="str">
        <f>IF(ISNUMBER('Форма 1'!W5073),'Форма 1'!$H5073*VLOOKUP('Форма 1'!$F5073,'Придельники с 2022'!$B$4:$X$28,'Форма 1'!W$8),"")</f>
        <v/>
      </c>
      <c r="G5073" s="103" t="str">
        <f>IF(ISNUMBER('Форма 1'!X5073),'Форма 1'!$H5073*VLOOKUP('Форма 1'!$F5073,'Придельники с 2022'!$B$4:$X$28,'Форма 1'!X$8),"")</f>
        <v/>
      </c>
      <c r="H5073" s="103" t="str">
        <f>IF(ISNUMBER('Форма 1'!Y5073),'Форма 1'!$H5073*VLOOKUP('Форма 1'!$F5073,'Придельники с 2022'!$B$4:$X$28,'Форма 1'!Y$8),"")</f>
        <v/>
      </c>
      <c r="I5073" s="103" t="str">
        <f>IF(ISNUMBER('Форма 1'!Z5073),'Форма 1'!$H5073*VLOOKUP('Форма 1'!$F5073,'Придельники с 2022'!$B$4:$X$28,'Форма 1'!Z$8),"")</f>
        <v/>
      </c>
      <c r="J5073" s="103" t="str">
        <f>IF(ISNUMBER('Форма 1'!AA5073),'Форма 1'!$H5073*VLOOKUP('Форма 1'!$F5073,'Придельники с 2022'!$B$4:$X$28,'Форма 1'!AA$8),"")</f>
        <v/>
      </c>
      <c r="K5073" s="90"/>
      <c r="L5073" s="87"/>
      <c r="M5073" s="103" t="str">
        <f>IF(ISNUMBER('Форма 1'!AD5073),'Форма 1'!$H5073*VLOOKUP('Форма 1'!$F5073,'Придельники с 2022'!$B$4:$X$28,'Форма 1'!AD$8),"")</f>
        <v/>
      </c>
      <c r="N5073" s="103" t="str">
        <f>IF(ISBLANK('Форма 1'!$AE5073),"",IF('Форма 1'!$AE5073=1,'Форма 1'!$H5073*VLOOKUP('Форма 1'!$F5073,'Придельники с 2022'!$B$4:$X$28,'Форма 1'!$AE$8,0),IF('Форма 1'!$AE5073=2,'Форма 1'!$H5073*VLOOKUP('Форма 1'!$F5073,'Придельники с 2022'!$B$4:$X$28,13,0),IF('Форма 1'!$AE5073=3,'Форма 1'!$H5073*VLOOKUP('Форма 1'!$F5073,'Придельники с 2022'!$B$4:$X$28,12,0)))))</f>
        <v/>
      </c>
      <c r="O5073" s="103">
        <f>IF(ISNUMBER('Форма 1'!AF5073),'Форма 1'!$H5073*VLOOKUP('Форма 1'!$F5073,'Придельники с 2022'!$B$4:$X$28,'Форма 1'!AF$8),"")</f>
        <v>2118141.6719999998</v>
      </c>
      <c r="P5073" s="87"/>
      <c r="Q5073" s="103" t="str">
        <f>IF(ISNUMBER('Форма 1'!AH5073),'Форма 1'!$H5073*VLOOKUP('Форма 1'!$F5073,'Придельники с 2022'!$B$4:$X$28,'Форма 1'!AH$8),"")</f>
        <v/>
      </c>
      <c r="R5073" s="103" t="str">
        <f>IF(ISNUMBER('Форма 1'!AI5073),'Форма 1'!$H5073*VLOOKUP('Форма 1'!$F5073,'Придельники с 2022'!$B$4:$X$28,'Форма 1'!AI$8),"")</f>
        <v/>
      </c>
      <c r="S5073" s="103" t="str">
        <f>IF(ISNUMBER('Форма 1'!AJ5073),'Форма 1'!$H5073*VLOOKUP('Форма 1'!$F5073,'Придельники с 2022'!$B$4:$X$28,'Форма 1'!AJ$8),"")</f>
        <v/>
      </c>
      <c r="T5073" s="87"/>
    </row>
    <row r="5074" spans="1:20">
      <c r="A5074" s="188">
        <f t="shared" si="333"/>
        <v>93</v>
      </c>
      <c r="B5074" s="189" t="s">
        <v>4874</v>
      </c>
      <c r="C5074" s="99">
        <f t="shared" si="334"/>
        <v>15538691.383699998</v>
      </c>
      <c r="D5074" s="103" t="str">
        <f>IF(ISNUMBER('Форма 1'!U5074),'Форма 1'!$H5074*VLOOKUP('Форма 1'!$F5074,'Придельники с 2022'!$B$4:$X$28,'Форма 1'!U$8),"")</f>
        <v/>
      </c>
      <c r="E5074" s="103" t="str">
        <f>IF(ISNUMBER('Форма 1'!V5074),'Форма 1'!$H5074*VLOOKUP('Форма 1'!$F5074,'Придельники с 2022'!$B$4:$X$28,'Форма 1'!V$8),"")</f>
        <v/>
      </c>
      <c r="F5074" s="103" t="str">
        <f>IF(ISNUMBER('Форма 1'!W5074),'Форма 1'!$H5074*VLOOKUP('Форма 1'!$F5074,'Придельники с 2022'!$B$4:$X$28,'Форма 1'!W$8),"")</f>
        <v/>
      </c>
      <c r="G5074" s="103" t="str">
        <f>IF(ISNUMBER('Форма 1'!X5074),'Форма 1'!$H5074*VLOOKUP('Форма 1'!$F5074,'Придельники с 2022'!$B$4:$X$28,'Форма 1'!X$8),"")</f>
        <v/>
      </c>
      <c r="H5074" s="103" t="str">
        <f>IF(ISNUMBER('Форма 1'!Y5074),'Форма 1'!$H5074*VLOOKUP('Форма 1'!$F5074,'Придельники с 2022'!$B$4:$X$28,'Форма 1'!Y$8),"")</f>
        <v/>
      </c>
      <c r="I5074" s="103" t="str">
        <f>IF(ISNUMBER('Форма 1'!Z5074),'Форма 1'!$H5074*VLOOKUP('Форма 1'!$F5074,'Придельники с 2022'!$B$4:$X$28,'Форма 1'!Z$8),"")</f>
        <v/>
      </c>
      <c r="J5074" s="103" t="str">
        <f>IF(ISNUMBER('Форма 1'!AA5074),'Форма 1'!$H5074*VLOOKUP('Форма 1'!$F5074,'Придельники с 2022'!$B$4:$X$28,'Форма 1'!AA$8),"")</f>
        <v/>
      </c>
      <c r="K5074" s="90"/>
      <c r="L5074" s="87"/>
      <c r="M5074" s="103">
        <f>IF(ISNUMBER('Форма 1'!AD5074),'Форма 1'!$H5074*VLOOKUP('Форма 1'!$F5074,'Придельники с 2022'!$B$4:$X$28,'Форма 1'!AD$8),"")</f>
        <v>15538691.383699998</v>
      </c>
      <c r="N5074" s="103" t="str">
        <f>IF(ISBLANK('Форма 1'!$AE5074),"",IF('Форма 1'!$AE5074=1,'Форма 1'!$H5074*VLOOKUP('Форма 1'!$F5074,'Придельники с 2022'!$B$4:$X$28,'Форма 1'!$AE$8,0),IF('Форма 1'!$AE5074=2,'Форма 1'!$H5074*VLOOKUP('Форма 1'!$F5074,'Придельники с 2022'!$B$4:$X$28,13,0),IF('Форма 1'!$AE5074=3,'Форма 1'!$H5074*VLOOKUP('Форма 1'!$F5074,'Придельники с 2022'!$B$4:$X$28,12,0)))))</f>
        <v/>
      </c>
      <c r="O5074" s="103" t="str">
        <f>IF(ISNUMBER('Форма 1'!AF5074),'Форма 1'!$H5074*VLOOKUP('Форма 1'!$F5074,'Придельники с 2022'!$B$4:$X$28,'Форма 1'!AF$8),"")</f>
        <v/>
      </c>
      <c r="P5074" s="87"/>
      <c r="Q5074" s="103" t="str">
        <f>IF(ISNUMBER('Форма 1'!AH5074),'Форма 1'!$H5074*VLOOKUP('Форма 1'!$F5074,'Придельники с 2022'!$B$4:$X$28,'Форма 1'!AH$8),"")</f>
        <v/>
      </c>
      <c r="R5074" s="103" t="str">
        <f>IF(ISNUMBER('Форма 1'!AI5074),'Форма 1'!$H5074*VLOOKUP('Форма 1'!$F5074,'Придельники с 2022'!$B$4:$X$28,'Форма 1'!AI$8),"")</f>
        <v/>
      </c>
      <c r="S5074" s="103" t="str">
        <f>IF(ISNUMBER('Форма 1'!AJ5074),'Форма 1'!$H5074*VLOOKUP('Форма 1'!$F5074,'Придельники с 2022'!$B$4:$X$28,'Форма 1'!AJ$8),"")</f>
        <v/>
      </c>
      <c r="T5074" s="87"/>
    </row>
    <row r="5075" spans="1:20">
      <c r="A5075" s="188">
        <f t="shared" si="333"/>
        <v>94</v>
      </c>
      <c r="B5075" s="189" t="s">
        <v>4875</v>
      </c>
      <c r="C5075" s="99">
        <f t="shared" si="334"/>
        <v>17103635.210999999</v>
      </c>
      <c r="D5075" s="103" t="str">
        <f>IF(ISNUMBER('Форма 1'!U5075),'Форма 1'!$H5075*VLOOKUP('Форма 1'!$F5075,'Придельники с 2022'!$B$4:$X$28,'Форма 1'!U$8),"")</f>
        <v/>
      </c>
      <c r="E5075" s="103" t="str">
        <f>IF(ISNUMBER('Форма 1'!V5075),'Форма 1'!$H5075*VLOOKUP('Форма 1'!$F5075,'Придельники с 2022'!$B$4:$X$28,'Форма 1'!V$8),"")</f>
        <v/>
      </c>
      <c r="F5075" s="103" t="str">
        <f>IF(ISNUMBER('Форма 1'!W5075),'Форма 1'!$H5075*VLOOKUP('Форма 1'!$F5075,'Придельники с 2022'!$B$4:$X$28,'Форма 1'!W$8),"")</f>
        <v/>
      </c>
      <c r="G5075" s="103" t="str">
        <f>IF(ISNUMBER('Форма 1'!X5075),'Форма 1'!$H5075*VLOOKUP('Форма 1'!$F5075,'Придельники с 2022'!$B$4:$X$28,'Форма 1'!X$8),"")</f>
        <v/>
      </c>
      <c r="H5075" s="103">
        <f>IF(ISNUMBER('Форма 1'!Y5075),'Форма 1'!$H5075*VLOOKUP('Форма 1'!$F5075,'Придельники с 2022'!$B$4:$X$28,'Форма 1'!Y$8),"")</f>
        <v>1858642.422</v>
      </c>
      <c r="I5075" s="103" t="str">
        <f>IF(ISNUMBER('Форма 1'!Z5075),'Форма 1'!$H5075*VLOOKUP('Форма 1'!$F5075,'Придельники с 2022'!$B$4:$X$28,'Форма 1'!Z$8),"")</f>
        <v/>
      </c>
      <c r="J5075" s="103" t="str">
        <f>IF(ISNUMBER('Форма 1'!AA5075),'Форма 1'!$H5075*VLOOKUP('Форма 1'!$F5075,'Придельники с 2022'!$B$4:$X$28,'Форма 1'!AA$8),"")</f>
        <v/>
      </c>
      <c r="K5075" s="90"/>
      <c r="L5075" s="87"/>
      <c r="M5075" s="103">
        <f>IF(ISNUMBER('Форма 1'!AD5075),'Форма 1'!$H5075*VLOOKUP('Форма 1'!$F5075,'Придельники с 2022'!$B$4:$X$28,'Форма 1'!AD$8),"")</f>
        <v>15244992.788999999</v>
      </c>
      <c r="N5075" s="103" t="str">
        <f>IF(ISBLANK('Форма 1'!$AE5075),"",IF('Форма 1'!$AE5075=1,'Форма 1'!$H5075*VLOOKUP('Форма 1'!$F5075,'Придельники с 2022'!$B$4:$X$28,'Форма 1'!$AE$8,0),IF('Форма 1'!$AE5075=2,'Форма 1'!$H5075*VLOOKUP('Форма 1'!$F5075,'Придельники с 2022'!$B$4:$X$28,13,0),IF('Форма 1'!$AE5075=3,'Форма 1'!$H5075*VLOOKUP('Форма 1'!$F5075,'Придельники с 2022'!$B$4:$X$28,12,0)))))</f>
        <v/>
      </c>
      <c r="O5075" s="103" t="str">
        <f>IF(ISNUMBER('Форма 1'!AF5075),'Форма 1'!$H5075*VLOOKUP('Форма 1'!$F5075,'Придельники с 2022'!$B$4:$X$28,'Форма 1'!AF$8),"")</f>
        <v/>
      </c>
      <c r="P5075" s="87"/>
      <c r="Q5075" s="103" t="str">
        <f>IF(ISNUMBER('Форма 1'!AH5075),'Форма 1'!$H5075*VLOOKUP('Форма 1'!$F5075,'Придельники с 2022'!$B$4:$X$28,'Форма 1'!AH$8),"")</f>
        <v/>
      </c>
      <c r="R5075" s="103" t="str">
        <f>IF(ISNUMBER('Форма 1'!AI5075),'Форма 1'!$H5075*VLOOKUP('Форма 1'!$F5075,'Придельники с 2022'!$B$4:$X$28,'Форма 1'!AI$8),"")</f>
        <v/>
      </c>
      <c r="S5075" s="103" t="str">
        <f>IF(ISNUMBER('Форма 1'!AJ5075),'Форма 1'!$H5075*VLOOKUP('Форма 1'!$F5075,'Придельники с 2022'!$B$4:$X$28,'Форма 1'!AJ$8),"")</f>
        <v/>
      </c>
      <c r="T5075" s="87"/>
    </row>
    <row r="5076" spans="1:20">
      <c r="A5076" s="188">
        <f t="shared" si="333"/>
        <v>95</v>
      </c>
      <c r="B5076" s="189" t="s">
        <v>4876</v>
      </c>
      <c r="C5076" s="99">
        <f t="shared" si="334"/>
        <v>17093437.594999999</v>
      </c>
      <c r="D5076" s="103">
        <f>IF(ISNUMBER('Форма 1'!U5076),'Форма 1'!$H5076*VLOOKUP('Форма 1'!$F5076,'Придельники с 2022'!$B$4:$X$28,'Форма 1'!U$8),"")</f>
        <v>1207668.93</v>
      </c>
      <c r="E5076" s="103">
        <f>IF(ISNUMBER('Форма 1'!V5076),'Форма 1'!$H5076*VLOOKUP('Форма 1'!$F5076,'Придельники с 2022'!$B$4:$X$28,'Форма 1'!V$8),"")</f>
        <v>13704795.780000001</v>
      </c>
      <c r="F5076" s="103">
        <f>IF(ISNUMBER('Форма 1'!W5076),'Форма 1'!$H5076*VLOOKUP('Форма 1'!$F5076,'Придельники с 2022'!$B$4:$X$28,'Форма 1'!W$8),"")</f>
        <v>2180972.8849999998</v>
      </c>
      <c r="G5076" s="103" t="str">
        <f>IF(ISNUMBER('Форма 1'!X5076),'Форма 1'!$H5076*VLOOKUP('Форма 1'!$F5076,'Придельники с 2022'!$B$4:$X$28,'Форма 1'!X$8),"")</f>
        <v/>
      </c>
      <c r="H5076" s="103" t="str">
        <f>IF(ISNUMBER('Форма 1'!Y5076),'Форма 1'!$H5076*VLOOKUP('Форма 1'!$F5076,'Придельники с 2022'!$B$4:$X$28,'Форма 1'!Y$8),"")</f>
        <v/>
      </c>
      <c r="I5076" s="103" t="str">
        <f>IF(ISNUMBER('Форма 1'!Z5076),'Форма 1'!$H5076*VLOOKUP('Форма 1'!$F5076,'Придельники с 2022'!$B$4:$X$28,'Форма 1'!Z$8),"")</f>
        <v/>
      </c>
      <c r="J5076" s="103" t="str">
        <f>IF(ISNUMBER('Форма 1'!AA5076),'Форма 1'!$H5076*VLOOKUP('Форма 1'!$F5076,'Придельники с 2022'!$B$4:$X$28,'Форма 1'!AA$8),"")</f>
        <v/>
      </c>
      <c r="K5076" s="90"/>
      <c r="L5076" s="87"/>
      <c r="M5076" s="103" t="str">
        <f>IF(ISNUMBER('Форма 1'!AD5076),'Форма 1'!$H5076*VLOOKUP('Форма 1'!$F5076,'Придельники с 2022'!$B$4:$X$28,'Форма 1'!AD$8),"")</f>
        <v/>
      </c>
      <c r="N5076" s="103" t="str">
        <f>IF(ISBLANK('Форма 1'!$AE5076),"",IF('Форма 1'!$AE5076=1,'Форма 1'!$H5076*VLOOKUP('Форма 1'!$F5076,'Придельники с 2022'!$B$4:$X$28,'Форма 1'!$AE$8,0),IF('Форма 1'!$AE5076=2,'Форма 1'!$H5076*VLOOKUP('Форма 1'!$F5076,'Придельники с 2022'!$B$4:$X$28,13,0),IF('Форма 1'!$AE5076=3,'Форма 1'!$H5076*VLOOKUP('Форма 1'!$F5076,'Придельники с 2022'!$B$4:$X$28,12,0)))))</f>
        <v/>
      </c>
      <c r="O5076" s="103" t="str">
        <f>IF(ISNUMBER('Форма 1'!AF5076),'Форма 1'!$H5076*VLOOKUP('Форма 1'!$F5076,'Придельники с 2022'!$B$4:$X$28,'Форма 1'!AF$8),"")</f>
        <v/>
      </c>
      <c r="P5076" s="87"/>
      <c r="Q5076" s="103" t="str">
        <f>IF(ISNUMBER('Форма 1'!AH5076),'Форма 1'!$H5076*VLOOKUP('Форма 1'!$F5076,'Придельники с 2022'!$B$4:$X$28,'Форма 1'!AH$8),"")</f>
        <v/>
      </c>
      <c r="R5076" s="103" t="str">
        <f>IF(ISNUMBER('Форма 1'!AI5076),'Форма 1'!$H5076*VLOOKUP('Форма 1'!$F5076,'Придельники с 2022'!$B$4:$X$28,'Форма 1'!AI$8),"")</f>
        <v/>
      </c>
      <c r="S5076" s="103" t="str">
        <f>IF(ISNUMBER('Форма 1'!AJ5076),'Форма 1'!$H5076*VLOOKUP('Форма 1'!$F5076,'Придельники с 2022'!$B$4:$X$28,'Форма 1'!AJ$8),"")</f>
        <v/>
      </c>
      <c r="T5076" s="87"/>
    </row>
    <row r="5077" spans="1:20">
      <c r="A5077" s="188">
        <f t="shared" si="333"/>
        <v>96</v>
      </c>
      <c r="B5077" s="189" t="s">
        <v>4877</v>
      </c>
      <c r="C5077" s="99">
        <f t="shared" si="334"/>
        <v>15406512.68</v>
      </c>
      <c r="D5077" s="103" t="str">
        <f>IF(ISNUMBER('Форма 1'!U5077),'Форма 1'!$H5077*VLOOKUP('Форма 1'!$F5077,'Придельники с 2022'!$B$4:$X$28,'Форма 1'!U$8),"")</f>
        <v/>
      </c>
      <c r="E5077" s="103" t="str">
        <f>IF(ISNUMBER('Форма 1'!V5077),'Форма 1'!$H5077*VLOOKUP('Форма 1'!$F5077,'Придельники с 2022'!$B$4:$X$28,'Форма 1'!V$8),"")</f>
        <v/>
      </c>
      <c r="F5077" s="103" t="str">
        <f>IF(ISNUMBER('Форма 1'!W5077),'Форма 1'!$H5077*VLOOKUP('Форма 1'!$F5077,'Придельники с 2022'!$B$4:$X$28,'Форма 1'!W$8),"")</f>
        <v/>
      </c>
      <c r="G5077" s="103" t="str">
        <f>IF(ISNUMBER('Форма 1'!X5077),'Форма 1'!$H5077*VLOOKUP('Форма 1'!$F5077,'Придельники с 2022'!$B$4:$X$28,'Форма 1'!X$8),"")</f>
        <v/>
      </c>
      <c r="H5077" s="103" t="str">
        <f>IF(ISNUMBER('Форма 1'!Y5077),'Форма 1'!$H5077*VLOOKUP('Форма 1'!$F5077,'Придельники с 2022'!$B$4:$X$28,'Форма 1'!Y$8),"")</f>
        <v/>
      </c>
      <c r="I5077" s="103" t="str">
        <f>IF(ISNUMBER('Форма 1'!Z5077),'Форма 1'!$H5077*VLOOKUP('Форма 1'!$F5077,'Придельники с 2022'!$B$4:$X$28,'Форма 1'!Z$8),"")</f>
        <v/>
      </c>
      <c r="J5077" s="103" t="str">
        <f>IF(ISNUMBER('Форма 1'!AA5077),'Форма 1'!$H5077*VLOOKUP('Форма 1'!$F5077,'Придельники с 2022'!$B$4:$X$28,'Форма 1'!AA$8),"")</f>
        <v/>
      </c>
      <c r="K5077" s="90"/>
      <c r="L5077" s="87"/>
      <c r="M5077" s="103">
        <f>IF(ISNUMBER('Форма 1'!AD5077),'Форма 1'!$H5077*VLOOKUP('Форма 1'!$F5077,'Придельники с 2022'!$B$4:$X$28,'Форма 1'!AD$8),"")</f>
        <v>15406512.68</v>
      </c>
      <c r="N5077" s="103" t="str">
        <f>IF(ISBLANK('Форма 1'!$AE5077),"",IF('Форма 1'!$AE5077=1,'Форма 1'!$H5077*VLOOKUP('Форма 1'!$F5077,'Придельники с 2022'!$B$4:$X$28,'Форма 1'!$AE$8,0),IF('Форма 1'!$AE5077=2,'Форма 1'!$H5077*VLOOKUP('Форма 1'!$F5077,'Придельники с 2022'!$B$4:$X$28,13,0),IF('Форма 1'!$AE5077=3,'Форма 1'!$H5077*VLOOKUP('Форма 1'!$F5077,'Придельники с 2022'!$B$4:$X$28,12,0)))))</f>
        <v/>
      </c>
      <c r="O5077" s="103" t="str">
        <f>IF(ISNUMBER('Форма 1'!AF5077),'Форма 1'!$H5077*VLOOKUP('Форма 1'!$F5077,'Придельники с 2022'!$B$4:$X$28,'Форма 1'!AF$8),"")</f>
        <v/>
      </c>
      <c r="P5077" s="87"/>
      <c r="Q5077" s="103" t="str">
        <f>IF(ISNUMBER('Форма 1'!AH5077),'Форма 1'!$H5077*VLOOKUP('Форма 1'!$F5077,'Придельники с 2022'!$B$4:$X$28,'Форма 1'!AH$8),"")</f>
        <v/>
      </c>
      <c r="R5077" s="103" t="str">
        <f>IF(ISNUMBER('Форма 1'!AI5077),'Форма 1'!$H5077*VLOOKUP('Форма 1'!$F5077,'Придельники с 2022'!$B$4:$X$28,'Форма 1'!AI$8),"")</f>
        <v/>
      </c>
      <c r="S5077" s="103" t="str">
        <f>IF(ISNUMBER('Форма 1'!AJ5077),'Форма 1'!$H5077*VLOOKUP('Форма 1'!$F5077,'Придельники с 2022'!$B$4:$X$28,'Форма 1'!AJ$8),"")</f>
        <v/>
      </c>
      <c r="T5077" s="87"/>
    </row>
    <row r="5078" spans="1:20">
      <c r="A5078" s="188">
        <f t="shared" si="333"/>
        <v>97</v>
      </c>
      <c r="B5078" s="189" t="s">
        <v>4878</v>
      </c>
      <c r="C5078" s="99">
        <f t="shared" si="334"/>
        <v>2839817.9669999997</v>
      </c>
      <c r="D5078" s="103" t="str">
        <f>IF(ISNUMBER('Форма 1'!U5078),'Форма 1'!$H5078*VLOOKUP('Форма 1'!$F5078,'Придельники с 2022'!$B$4:$X$28,'Форма 1'!U$8),"")</f>
        <v/>
      </c>
      <c r="E5078" s="103" t="str">
        <f>IF(ISNUMBER('Форма 1'!V5078),'Форма 1'!$H5078*VLOOKUP('Форма 1'!$F5078,'Придельники с 2022'!$B$4:$X$28,'Форма 1'!V$8),"")</f>
        <v/>
      </c>
      <c r="F5078" s="103" t="str">
        <f>IF(ISNUMBER('Форма 1'!W5078),'Форма 1'!$H5078*VLOOKUP('Форма 1'!$F5078,'Придельники с 2022'!$B$4:$X$28,'Форма 1'!W$8),"")</f>
        <v/>
      </c>
      <c r="G5078" s="103" t="str">
        <f>IF(ISNUMBER('Форма 1'!X5078),'Форма 1'!$H5078*VLOOKUP('Форма 1'!$F5078,'Придельники с 2022'!$B$4:$X$28,'Форма 1'!X$8),"")</f>
        <v/>
      </c>
      <c r="H5078" s="103" t="str">
        <f>IF(ISNUMBER('Форма 1'!Y5078),'Форма 1'!$H5078*VLOOKUP('Форма 1'!$F5078,'Придельники с 2022'!$B$4:$X$28,'Форма 1'!Y$8),"")</f>
        <v/>
      </c>
      <c r="I5078" s="103" t="str">
        <f>IF(ISNUMBER('Форма 1'!Z5078),'Форма 1'!$H5078*VLOOKUP('Форма 1'!$F5078,'Придельники с 2022'!$B$4:$X$28,'Форма 1'!Z$8),"")</f>
        <v/>
      </c>
      <c r="J5078" s="103" t="str">
        <f>IF(ISNUMBER('Форма 1'!AA5078),'Форма 1'!$H5078*VLOOKUP('Форма 1'!$F5078,'Придельники с 2022'!$B$4:$X$28,'Форма 1'!AA$8),"")</f>
        <v/>
      </c>
      <c r="K5078" s="90"/>
      <c r="L5078" s="87"/>
      <c r="M5078" s="103" t="str">
        <f>IF(ISNUMBER('Форма 1'!AD5078),'Форма 1'!$H5078*VLOOKUP('Форма 1'!$F5078,'Придельники с 2022'!$B$4:$X$28,'Форма 1'!AD$8),"")</f>
        <v/>
      </c>
      <c r="N5078" s="103" t="str">
        <f>IF(ISBLANK('Форма 1'!$AE5078),"",IF('Форма 1'!$AE5078=1,'Форма 1'!$H5078*VLOOKUP('Форма 1'!$F5078,'Придельники с 2022'!$B$4:$X$28,'Форма 1'!$AE$8,0),IF('Форма 1'!$AE5078=2,'Форма 1'!$H5078*VLOOKUP('Форма 1'!$F5078,'Придельники с 2022'!$B$4:$X$28,13,0),IF('Форма 1'!$AE5078=3,'Форма 1'!$H5078*VLOOKUP('Форма 1'!$F5078,'Придельники с 2022'!$B$4:$X$28,12,0)))))</f>
        <v/>
      </c>
      <c r="O5078" s="103">
        <f>IF(ISNUMBER('Форма 1'!AF5078),'Форма 1'!$H5078*VLOOKUP('Форма 1'!$F5078,'Придельники с 2022'!$B$4:$X$28,'Форма 1'!AF$8),"")</f>
        <v>2839817.9669999997</v>
      </c>
      <c r="P5078" s="87"/>
      <c r="Q5078" s="103" t="str">
        <f>IF(ISNUMBER('Форма 1'!AH5078),'Форма 1'!$H5078*VLOOKUP('Форма 1'!$F5078,'Придельники с 2022'!$B$4:$X$28,'Форма 1'!AH$8),"")</f>
        <v/>
      </c>
      <c r="R5078" s="103" t="str">
        <f>IF(ISNUMBER('Форма 1'!AI5078),'Форма 1'!$H5078*VLOOKUP('Форма 1'!$F5078,'Придельники с 2022'!$B$4:$X$28,'Форма 1'!AI$8),"")</f>
        <v/>
      </c>
      <c r="S5078" s="103" t="str">
        <f>IF(ISNUMBER('Форма 1'!AJ5078),'Форма 1'!$H5078*VLOOKUP('Форма 1'!$F5078,'Придельники с 2022'!$B$4:$X$28,'Форма 1'!AJ$8),"")</f>
        <v/>
      </c>
      <c r="T5078" s="87"/>
    </row>
    <row r="5079" spans="1:20">
      <c r="A5079" s="188">
        <f t="shared" si="333"/>
        <v>98</v>
      </c>
      <c r="B5079" s="189" t="s">
        <v>4880</v>
      </c>
      <c r="C5079" s="99">
        <f t="shared" si="334"/>
        <v>7407592.4669999992</v>
      </c>
      <c r="D5079" s="103" t="str">
        <f>IF(ISNUMBER('Форма 1'!U5079),'Форма 1'!$H5079*VLOOKUP('Форма 1'!$F5079,'Придельники с 2022'!$B$4:$X$28,'Форма 1'!U$8),"")</f>
        <v/>
      </c>
      <c r="E5079" s="103" t="str">
        <f>IF(ISNUMBER('Форма 1'!V5079),'Форма 1'!$H5079*VLOOKUP('Форма 1'!$F5079,'Придельники с 2022'!$B$4:$X$28,'Форма 1'!V$8),"")</f>
        <v/>
      </c>
      <c r="F5079" s="103" t="str">
        <f>IF(ISNUMBER('Форма 1'!W5079),'Форма 1'!$H5079*VLOOKUP('Форма 1'!$F5079,'Придельники с 2022'!$B$4:$X$28,'Форма 1'!W$8),"")</f>
        <v/>
      </c>
      <c r="G5079" s="103" t="str">
        <f>IF(ISNUMBER('Форма 1'!X5079),'Форма 1'!$H5079*VLOOKUP('Форма 1'!$F5079,'Придельники с 2022'!$B$4:$X$28,'Форма 1'!X$8),"")</f>
        <v/>
      </c>
      <c r="H5079" s="103" t="str">
        <f>IF(ISNUMBER('Форма 1'!Y5079),'Форма 1'!$H5079*VLOOKUP('Форма 1'!$F5079,'Придельники с 2022'!$B$4:$X$28,'Форма 1'!Y$8),"")</f>
        <v/>
      </c>
      <c r="I5079" s="103" t="str">
        <f>IF(ISNUMBER('Форма 1'!Z5079),'Форма 1'!$H5079*VLOOKUP('Форма 1'!$F5079,'Придельники с 2022'!$B$4:$X$28,'Форма 1'!Z$8),"")</f>
        <v/>
      </c>
      <c r="J5079" s="103">
        <f>IF(ISNUMBER('Форма 1'!AA5079),'Форма 1'!$H5079*VLOOKUP('Форма 1'!$F5079,'Придельники с 2022'!$B$4:$X$28,'Форма 1'!AA$8),"")</f>
        <v>4205421.6599999992</v>
      </c>
      <c r="K5079" s="90"/>
      <c r="L5079" s="87"/>
      <c r="M5079" s="103" t="str">
        <f>IF(ISNUMBER('Форма 1'!AD5079),'Форма 1'!$H5079*VLOOKUP('Форма 1'!$F5079,'Придельники с 2022'!$B$4:$X$28,'Форма 1'!AD$8),"")</f>
        <v/>
      </c>
      <c r="N5079" s="103" t="str">
        <f>IF(ISBLANK('Форма 1'!$AE5079),"",IF('Форма 1'!$AE5079=1,'Форма 1'!$H5079*VLOOKUP('Форма 1'!$F5079,'Придельники с 2022'!$B$4:$X$28,'Форма 1'!$AE$8,0),IF('Форма 1'!$AE5079=2,'Форма 1'!$H5079*VLOOKUP('Форма 1'!$F5079,'Придельники с 2022'!$B$4:$X$28,13,0),IF('Форма 1'!$AE5079=3,'Форма 1'!$H5079*VLOOKUP('Форма 1'!$F5079,'Придельники с 2022'!$B$4:$X$28,12,0)))))</f>
        <v/>
      </c>
      <c r="O5079" s="103">
        <f>IF(ISNUMBER('Форма 1'!AF5079),'Форма 1'!$H5079*VLOOKUP('Форма 1'!$F5079,'Придельники с 2022'!$B$4:$X$28,'Форма 1'!AF$8),"")</f>
        <v>3202170.807</v>
      </c>
      <c r="P5079" s="87"/>
      <c r="Q5079" s="103" t="str">
        <f>IF(ISNUMBER('Форма 1'!AH5079),'Форма 1'!$H5079*VLOOKUP('Форма 1'!$F5079,'Придельники с 2022'!$B$4:$X$28,'Форма 1'!AH$8),"")</f>
        <v/>
      </c>
      <c r="R5079" s="103" t="str">
        <f>IF(ISNUMBER('Форма 1'!AI5079),'Форма 1'!$H5079*VLOOKUP('Форма 1'!$F5079,'Придельники с 2022'!$B$4:$X$28,'Форма 1'!AI$8),"")</f>
        <v/>
      </c>
      <c r="S5079" s="103" t="str">
        <f>IF(ISNUMBER('Форма 1'!AJ5079),'Форма 1'!$H5079*VLOOKUP('Форма 1'!$F5079,'Придельники с 2022'!$B$4:$X$28,'Форма 1'!AJ$8),"")</f>
        <v/>
      </c>
      <c r="T5079" s="87"/>
    </row>
    <row r="5080" spans="1:20">
      <c r="A5080" s="188">
        <f t="shared" si="333"/>
        <v>99</v>
      </c>
      <c r="B5080" s="189" t="s">
        <v>4881</v>
      </c>
      <c r="C5080" s="99">
        <f t="shared" si="334"/>
        <v>17887777.002999999</v>
      </c>
      <c r="D5080" s="103" t="str">
        <f>IF(ISNUMBER('Форма 1'!U5080),'Форма 1'!$H5080*VLOOKUP('Форма 1'!$F5080,'Придельники с 2022'!$B$4:$X$28,'Форма 1'!U$8),"")</f>
        <v/>
      </c>
      <c r="E5080" s="103">
        <f>IF(ISNUMBER('Форма 1'!V5080),'Форма 1'!$H5080*VLOOKUP('Форма 1'!$F5080,'Придельники с 2022'!$B$4:$X$28,'Форма 1'!V$8),"")</f>
        <v>8823907.8439999986</v>
      </c>
      <c r="F5080" s="103" t="str">
        <f>IF(ISNUMBER('Форма 1'!W5080),'Форма 1'!$H5080*VLOOKUP('Форма 1'!$F5080,'Придельники с 2022'!$B$4:$X$28,'Форма 1'!W$8),"")</f>
        <v/>
      </c>
      <c r="G5080" s="103" t="str">
        <f>IF(ISNUMBER('Форма 1'!X5080),'Форма 1'!$H5080*VLOOKUP('Форма 1'!$F5080,'Придельники с 2022'!$B$4:$X$28,'Форма 1'!X$8),"")</f>
        <v/>
      </c>
      <c r="H5080" s="103" t="str">
        <f>IF(ISNUMBER('Форма 1'!Y5080),'Форма 1'!$H5080*VLOOKUP('Форма 1'!$F5080,'Придельники с 2022'!$B$4:$X$28,'Форма 1'!Y$8),"")</f>
        <v/>
      </c>
      <c r="I5080" s="103" t="str">
        <f>IF(ISNUMBER('Форма 1'!Z5080),'Форма 1'!$H5080*VLOOKUP('Форма 1'!$F5080,'Придельники с 2022'!$B$4:$X$28,'Форма 1'!Z$8),"")</f>
        <v/>
      </c>
      <c r="J5080" s="103" t="str">
        <f>IF(ISNUMBER('Форма 1'!AA5080),'Форма 1'!$H5080*VLOOKUP('Форма 1'!$F5080,'Придельники с 2022'!$B$4:$X$28,'Форма 1'!AA$8),"")</f>
        <v/>
      </c>
      <c r="K5080" s="90"/>
      <c r="L5080" s="87"/>
      <c r="M5080" s="103" t="str">
        <f>IF(ISNUMBER('Форма 1'!AD5080),'Форма 1'!$H5080*VLOOKUP('Форма 1'!$F5080,'Придельники с 2022'!$B$4:$X$28,'Форма 1'!AD$8),"")</f>
        <v/>
      </c>
      <c r="N5080" s="103" t="str">
        <f>IF(ISBLANK('Форма 1'!$AE5080),"",IF('Форма 1'!$AE5080=1,'Форма 1'!$H5080*VLOOKUP('Форма 1'!$F5080,'Придельники с 2022'!$B$4:$X$28,'Форма 1'!$AE$8,0),IF('Форма 1'!$AE5080=2,'Форма 1'!$H5080*VLOOKUP('Форма 1'!$F5080,'Придельники с 2022'!$B$4:$X$28,13,0),IF('Форма 1'!$AE5080=3,'Форма 1'!$H5080*VLOOKUP('Форма 1'!$F5080,'Придельники с 2022'!$B$4:$X$28,12,0)))))</f>
        <v/>
      </c>
      <c r="O5080" s="103">
        <f>IF(ISNUMBER('Форма 1'!AF5080),'Форма 1'!$H5080*VLOOKUP('Форма 1'!$F5080,'Придельники с 2022'!$B$4:$X$28,'Форма 1'!AF$8),"")</f>
        <v>2894823.781</v>
      </c>
      <c r="P5080" s="87"/>
      <c r="Q5080" s="103">
        <f>IF(ISNUMBER('Форма 1'!AH5080),'Форма 1'!$H5080*VLOOKUP('Форма 1'!$F5080,'Придельники с 2022'!$B$4:$X$28,'Форма 1'!AH$8),"")</f>
        <v>6169045.3780000005</v>
      </c>
      <c r="R5080" s="103" t="str">
        <f>IF(ISNUMBER('Форма 1'!AI5080),'Форма 1'!$H5080*VLOOKUP('Форма 1'!$F5080,'Придельники с 2022'!$B$4:$X$28,'Форма 1'!AI$8),"")</f>
        <v/>
      </c>
      <c r="S5080" s="103" t="str">
        <f>IF(ISNUMBER('Форма 1'!AJ5080),'Форма 1'!$H5080*VLOOKUP('Форма 1'!$F5080,'Придельники с 2022'!$B$4:$X$28,'Форма 1'!AJ$8),"")</f>
        <v/>
      </c>
      <c r="T5080" s="87"/>
    </row>
    <row r="5081" spans="1:20">
      <c r="A5081" s="188">
        <f t="shared" si="333"/>
        <v>100</v>
      </c>
      <c r="B5081" s="189" t="s">
        <v>4883</v>
      </c>
      <c r="C5081" s="99">
        <f t="shared" si="334"/>
        <v>2917975.5</v>
      </c>
      <c r="D5081" s="103" t="str">
        <f>IF(ISNUMBER('Форма 1'!U5081),'Форма 1'!$H5081*VLOOKUP('Форма 1'!$F5081,'Придельники с 2022'!$B$4:$X$28,'Форма 1'!U$8),"")</f>
        <v/>
      </c>
      <c r="E5081" s="103" t="str">
        <f>IF(ISNUMBER('Форма 1'!V5081),'Форма 1'!$H5081*VLOOKUP('Форма 1'!$F5081,'Придельники с 2022'!$B$4:$X$28,'Форма 1'!V$8),"")</f>
        <v/>
      </c>
      <c r="F5081" s="103" t="str">
        <f>IF(ISNUMBER('Форма 1'!W5081),'Форма 1'!$H5081*VLOOKUP('Форма 1'!$F5081,'Придельники с 2022'!$B$4:$X$28,'Форма 1'!W$8),"")</f>
        <v/>
      </c>
      <c r="G5081" s="103" t="str">
        <f>IF(ISNUMBER('Форма 1'!X5081),'Форма 1'!$H5081*VLOOKUP('Форма 1'!$F5081,'Придельники с 2022'!$B$4:$X$28,'Форма 1'!X$8),"")</f>
        <v/>
      </c>
      <c r="H5081" s="103" t="str">
        <f>IF(ISNUMBER('Форма 1'!Y5081),'Форма 1'!$H5081*VLOOKUP('Форма 1'!$F5081,'Придельники с 2022'!$B$4:$X$28,'Форма 1'!Y$8),"")</f>
        <v/>
      </c>
      <c r="I5081" s="103" t="str">
        <f>IF(ISNUMBER('Форма 1'!Z5081),'Форма 1'!$H5081*VLOOKUP('Форма 1'!$F5081,'Придельники с 2022'!$B$4:$X$28,'Форма 1'!Z$8),"")</f>
        <v/>
      </c>
      <c r="J5081" s="103">
        <f>IF(ISNUMBER('Форма 1'!AA5081),'Форма 1'!$H5081*VLOOKUP('Форма 1'!$F5081,'Придельники с 2022'!$B$4:$X$28,'Форма 1'!AA$8),"")</f>
        <v>2917975.5</v>
      </c>
      <c r="K5081" s="90"/>
      <c r="L5081" s="87"/>
      <c r="M5081" s="103" t="str">
        <f>IF(ISNUMBER('Форма 1'!AD5081),'Форма 1'!$H5081*VLOOKUP('Форма 1'!$F5081,'Придельники с 2022'!$B$4:$X$28,'Форма 1'!AD$8),"")</f>
        <v/>
      </c>
      <c r="N5081" s="103" t="str">
        <f>IF(ISBLANK('Форма 1'!$AE5081),"",IF('Форма 1'!$AE5081=1,'Форма 1'!$H5081*VLOOKUP('Форма 1'!$F5081,'Придельники с 2022'!$B$4:$X$28,'Форма 1'!$AE$8,0),IF('Форма 1'!$AE5081=2,'Форма 1'!$H5081*VLOOKUP('Форма 1'!$F5081,'Придельники с 2022'!$B$4:$X$28,13,0),IF('Форма 1'!$AE5081=3,'Форма 1'!$H5081*VLOOKUP('Форма 1'!$F5081,'Придельники с 2022'!$B$4:$X$28,12,0)))))</f>
        <v/>
      </c>
      <c r="O5081" s="103" t="str">
        <f>IF(ISNUMBER('Форма 1'!AF5081),'Форма 1'!$H5081*VLOOKUP('Форма 1'!$F5081,'Придельники с 2022'!$B$4:$X$28,'Форма 1'!AF$8),"")</f>
        <v/>
      </c>
      <c r="P5081" s="87"/>
      <c r="Q5081" s="103" t="str">
        <f>IF(ISNUMBER('Форма 1'!AH5081),'Форма 1'!$H5081*VLOOKUP('Форма 1'!$F5081,'Придельники с 2022'!$B$4:$X$28,'Форма 1'!AH$8),"")</f>
        <v/>
      </c>
      <c r="R5081" s="103" t="str">
        <f>IF(ISNUMBER('Форма 1'!AI5081),'Форма 1'!$H5081*VLOOKUP('Форма 1'!$F5081,'Придельники с 2022'!$B$4:$X$28,'Форма 1'!AI$8),"")</f>
        <v/>
      </c>
      <c r="S5081" s="103" t="str">
        <f>IF(ISNUMBER('Форма 1'!AJ5081),'Форма 1'!$H5081*VLOOKUP('Форма 1'!$F5081,'Придельники с 2022'!$B$4:$X$28,'Форма 1'!AJ$8),"")</f>
        <v/>
      </c>
      <c r="T5081" s="87"/>
    </row>
    <row r="5082" spans="1:20">
      <c r="A5082" s="188">
        <f t="shared" si="333"/>
        <v>101</v>
      </c>
      <c r="B5082" s="189" t="s">
        <v>4885</v>
      </c>
      <c r="C5082" s="99">
        <f t="shared" si="334"/>
        <v>33685394.859099999</v>
      </c>
      <c r="D5082" s="103">
        <f>IF(ISNUMBER('Форма 1'!U5082),'Форма 1'!$H5082*VLOOKUP('Форма 1'!$F5082,'Придельники с 2022'!$B$4:$X$28,'Форма 1'!U$8),"")</f>
        <v>1412336.3527000002</v>
      </c>
      <c r="E5082" s="103">
        <f>IF(ISNUMBER('Форма 1'!V5082),'Форма 1'!$H5082*VLOOKUP('Форма 1'!$F5082,'Придельники с 2022'!$B$4:$X$28,'Форма 1'!V$8),"")</f>
        <v>6761579.6547999997</v>
      </c>
      <c r="F5082" s="103" t="str">
        <f>IF(ISNUMBER('Форма 1'!W5082),'Форма 1'!$H5082*VLOOKUP('Форма 1'!$F5082,'Придельники с 2022'!$B$4:$X$28,'Форма 1'!W$8),"")</f>
        <v/>
      </c>
      <c r="G5082" s="103" t="str">
        <f>IF(ISNUMBER('Форма 1'!X5082),'Форма 1'!$H5082*VLOOKUP('Форма 1'!$F5082,'Придельники с 2022'!$B$4:$X$28,'Форма 1'!X$8),"")</f>
        <v/>
      </c>
      <c r="H5082" s="103" t="str">
        <f>IF(ISNUMBER('Форма 1'!Y5082),'Форма 1'!$H5082*VLOOKUP('Форма 1'!$F5082,'Придельники с 2022'!$B$4:$X$28,'Форма 1'!Y$8),"")</f>
        <v/>
      </c>
      <c r="I5082" s="103" t="str">
        <f>IF(ISNUMBER('Форма 1'!Z5082),'Форма 1'!$H5082*VLOOKUP('Форма 1'!$F5082,'Придельники с 2022'!$B$4:$X$28,'Форма 1'!Z$8),"")</f>
        <v/>
      </c>
      <c r="J5082" s="103" t="str">
        <f>IF(ISNUMBER('Форма 1'!AA5082),'Форма 1'!$H5082*VLOOKUP('Форма 1'!$F5082,'Придельники с 2022'!$B$4:$X$28,'Форма 1'!AA$8),"")</f>
        <v/>
      </c>
      <c r="K5082" s="90"/>
      <c r="L5082" s="87"/>
      <c r="M5082" s="103">
        <f>IF(ISNUMBER('Форма 1'!AD5082),'Форма 1'!$H5082*VLOOKUP('Форма 1'!$F5082,'Придельники с 2022'!$B$4:$X$28,'Форма 1'!AD$8),"")</f>
        <v>12240882.606400002</v>
      </c>
      <c r="N5082" s="103">
        <f>IF(ISBLANK('Форма 1'!$AE5082),"",IF('Форма 1'!$AE5082=1,'Форма 1'!$H5082*VLOOKUP('Форма 1'!$F5082,'Придельники с 2022'!$B$4:$X$28,'Форма 1'!$AE$8,0),IF('Форма 1'!$AE5082=2,'Форма 1'!$H5082*VLOOKUP('Форма 1'!$F5082,'Придельники с 2022'!$B$4:$X$28,13,0),IF('Форма 1'!$AE5082=3,'Форма 1'!$H5082*VLOOKUP('Форма 1'!$F5082,'Придельники с 2022'!$B$4:$X$28,12,0)))))</f>
        <v>13270596.245200001</v>
      </c>
      <c r="O5082" s="103" t="str">
        <f>IF(ISNUMBER('Форма 1'!AF5082),'Форма 1'!$H5082*VLOOKUP('Форма 1'!$F5082,'Придельники с 2022'!$B$4:$X$28,'Форма 1'!AF$8),"")</f>
        <v/>
      </c>
      <c r="P5082" s="87"/>
      <c r="Q5082" s="103" t="str">
        <f>IF(ISNUMBER('Форма 1'!AH5082),'Форма 1'!$H5082*VLOOKUP('Форма 1'!$F5082,'Придельники с 2022'!$B$4:$X$28,'Форма 1'!AH$8),"")</f>
        <v/>
      </c>
      <c r="R5082" s="103" t="str">
        <f>IF(ISNUMBER('Форма 1'!AI5082),'Форма 1'!$H5082*VLOOKUP('Форма 1'!$F5082,'Придельники с 2022'!$B$4:$X$28,'Форма 1'!AI$8),"")</f>
        <v/>
      </c>
      <c r="S5082" s="103" t="str">
        <f>IF(ISNUMBER('Форма 1'!AJ5082),'Форма 1'!$H5082*VLOOKUP('Форма 1'!$F5082,'Придельники с 2022'!$B$4:$X$28,'Форма 1'!AJ$8),"")</f>
        <v/>
      </c>
      <c r="T5082" s="87"/>
    </row>
    <row r="5083" spans="1:20">
      <c r="A5083" s="188">
        <f t="shared" si="333"/>
        <v>102</v>
      </c>
      <c r="B5083" s="189" t="s">
        <v>4886</v>
      </c>
      <c r="C5083" s="99">
        <f t="shared" si="334"/>
        <v>21020180.196000002</v>
      </c>
      <c r="D5083" s="103" t="str">
        <f>IF(ISNUMBER('Форма 1'!U5083),'Форма 1'!$H5083*VLOOKUP('Форма 1'!$F5083,'Придельники с 2022'!$B$4:$X$28,'Форма 1'!U$8),"")</f>
        <v/>
      </c>
      <c r="E5083" s="103" t="str">
        <f>IF(ISNUMBER('Форма 1'!V5083),'Форма 1'!$H5083*VLOOKUP('Форма 1'!$F5083,'Придельники с 2022'!$B$4:$X$28,'Форма 1'!V$8),"")</f>
        <v/>
      </c>
      <c r="F5083" s="103" t="str">
        <f>IF(ISNUMBER('Форма 1'!W5083),'Форма 1'!$H5083*VLOOKUP('Форма 1'!$F5083,'Придельники с 2022'!$B$4:$X$28,'Форма 1'!W$8),"")</f>
        <v/>
      </c>
      <c r="G5083" s="103" t="str">
        <f>IF(ISNUMBER('Форма 1'!X5083),'Форма 1'!$H5083*VLOOKUP('Форма 1'!$F5083,'Придельники с 2022'!$B$4:$X$28,'Форма 1'!X$8),"")</f>
        <v/>
      </c>
      <c r="H5083" s="103" t="str">
        <f>IF(ISNUMBER('Форма 1'!Y5083),'Форма 1'!$H5083*VLOOKUP('Форма 1'!$F5083,'Придельники с 2022'!$B$4:$X$28,'Форма 1'!Y$8),"")</f>
        <v/>
      </c>
      <c r="I5083" s="103" t="str">
        <f>IF(ISNUMBER('Форма 1'!Z5083),'Форма 1'!$H5083*VLOOKUP('Форма 1'!$F5083,'Придельники с 2022'!$B$4:$X$28,'Форма 1'!Z$8),"")</f>
        <v/>
      </c>
      <c r="J5083" s="103" t="str">
        <f>IF(ISNUMBER('Форма 1'!AA5083),'Форма 1'!$H5083*VLOOKUP('Форма 1'!$F5083,'Придельники с 2022'!$B$4:$X$28,'Форма 1'!AA$8),"")</f>
        <v/>
      </c>
      <c r="K5083" s="90"/>
      <c r="L5083" s="87"/>
      <c r="M5083" s="103">
        <f>IF(ISNUMBER('Форма 1'!AD5083),'Форма 1'!$H5083*VLOOKUP('Форма 1'!$F5083,'Придельники с 2022'!$B$4:$X$28,'Форма 1'!AD$8),"")</f>
        <v>9279052.6080000009</v>
      </c>
      <c r="N5083" s="103">
        <f>IF(ISBLANK('Форма 1'!$AE5083),"",IF('Форма 1'!$AE5083=1,'Форма 1'!$H5083*VLOOKUP('Форма 1'!$F5083,'Придельники с 2022'!$B$4:$X$28,'Форма 1'!$AE$8,0),IF('Форма 1'!$AE5083=2,'Форма 1'!$H5083*VLOOKUP('Форма 1'!$F5083,'Придельники с 2022'!$B$4:$X$28,13,0),IF('Форма 1'!$AE5083=3,'Форма 1'!$H5083*VLOOKUP('Форма 1'!$F5083,'Придельники с 2022'!$B$4:$X$28,12,0)))))</f>
        <v>10059614.544</v>
      </c>
      <c r="O5083" s="103">
        <f>IF(ISNUMBER('Форма 1'!AF5083),'Форма 1'!$H5083*VLOOKUP('Форма 1'!$F5083,'Придельники с 2022'!$B$4:$X$28,'Форма 1'!AF$8),"")</f>
        <v>1681513.044</v>
      </c>
      <c r="P5083" s="87"/>
      <c r="Q5083" s="103" t="str">
        <f>IF(ISNUMBER('Форма 1'!AH5083),'Форма 1'!$H5083*VLOOKUP('Форма 1'!$F5083,'Придельники с 2022'!$B$4:$X$28,'Форма 1'!AH$8),"")</f>
        <v/>
      </c>
      <c r="R5083" s="103" t="str">
        <f>IF(ISNUMBER('Форма 1'!AI5083),'Форма 1'!$H5083*VLOOKUP('Форма 1'!$F5083,'Придельники с 2022'!$B$4:$X$28,'Форма 1'!AI$8),"")</f>
        <v/>
      </c>
      <c r="S5083" s="103" t="str">
        <f>IF(ISNUMBER('Форма 1'!AJ5083),'Форма 1'!$H5083*VLOOKUP('Форма 1'!$F5083,'Придельники с 2022'!$B$4:$X$28,'Форма 1'!AJ$8),"")</f>
        <v/>
      </c>
      <c r="T5083" s="87"/>
    </row>
    <row r="5084" spans="1:20">
      <c r="A5084" s="188">
        <f t="shared" si="333"/>
        <v>103</v>
      </c>
      <c r="B5084" s="189" t="s">
        <v>4887</v>
      </c>
      <c r="C5084" s="99">
        <f t="shared" si="334"/>
        <v>4270230.4529999997</v>
      </c>
      <c r="D5084" s="103">
        <f>IF(ISNUMBER('Форма 1'!U5084),'Форма 1'!$H5084*VLOOKUP('Форма 1'!$F5084,'Придельники с 2022'!$B$4:$X$28,'Форма 1'!U$8),"")</f>
        <v>1394269.513</v>
      </c>
      <c r="E5084" s="103" t="str">
        <f>IF(ISNUMBER('Форма 1'!V5084),'Форма 1'!$H5084*VLOOKUP('Форма 1'!$F5084,'Придельники с 2022'!$B$4:$X$28,'Форма 1'!V$8),"")</f>
        <v/>
      </c>
      <c r="F5084" s="103" t="str">
        <f>IF(ISNUMBER('Форма 1'!W5084),'Форма 1'!$H5084*VLOOKUP('Форма 1'!$F5084,'Придельники с 2022'!$B$4:$X$28,'Форма 1'!W$8),"")</f>
        <v/>
      </c>
      <c r="G5084" s="103" t="str">
        <f>IF(ISNUMBER('Форма 1'!X5084),'Форма 1'!$H5084*VLOOKUP('Форма 1'!$F5084,'Придельники с 2022'!$B$4:$X$28,'Форма 1'!X$8),"")</f>
        <v/>
      </c>
      <c r="H5084" s="103" t="str">
        <f>IF(ISNUMBER('Форма 1'!Y5084),'Форма 1'!$H5084*VLOOKUP('Форма 1'!$F5084,'Придельники с 2022'!$B$4:$X$28,'Форма 1'!Y$8),"")</f>
        <v/>
      </c>
      <c r="I5084" s="103" t="str">
        <f>IF(ISNUMBER('Форма 1'!Z5084),'Форма 1'!$H5084*VLOOKUP('Форма 1'!$F5084,'Придельники с 2022'!$B$4:$X$28,'Форма 1'!Z$8),"")</f>
        <v/>
      </c>
      <c r="J5084" s="103">
        <f>IF(ISNUMBER('Форма 1'!AA5084),'Форма 1'!$H5084*VLOOKUP('Форма 1'!$F5084,'Придельники с 2022'!$B$4:$X$28,'Форма 1'!AA$8),"")</f>
        <v>2875960.94</v>
      </c>
      <c r="K5084" s="90"/>
      <c r="L5084" s="87"/>
      <c r="M5084" s="103" t="str">
        <f>IF(ISNUMBER('Форма 1'!AD5084),'Форма 1'!$H5084*VLOOKUP('Форма 1'!$F5084,'Придельники с 2022'!$B$4:$X$28,'Форма 1'!AD$8),"")</f>
        <v/>
      </c>
      <c r="N5084" s="103" t="str">
        <f>IF(ISBLANK('Форма 1'!$AE5084),"",IF('Форма 1'!$AE5084=1,'Форма 1'!$H5084*VLOOKUP('Форма 1'!$F5084,'Придельники с 2022'!$B$4:$X$28,'Форма 1'!$AE$8,0),IF('Форма 1'!$AE5084=2,'Форма 1'!$H5084*VLOOKUP('Форма 1'!$F5084,'Придельники с 2022'!$B$4:$X$28,13,0),IF('Форма 1'!$AE5084=3,'Форма 1'!$H5084*VLOOKUP('Форма 1'!$F5084,'Придельники с 2022'!$B$4:$X$28,12,0)))))</f>
        <v/>
      </c>
      <c r="O5084" s="103" t="str">
        <f>IF(ISNUMBER('Форма 1'!AF5084),'Форма 1'!$H5084*VLOOKUP('Форма 1'!$F5084,'Придельники с 2022'!$B$4:$X$28,'Форма 1'!AF$8),"")</f>
        <v/>
      </c>
      <c r="P5084" s="87"/>
      <c r="Q5084" s="103" t="str">
        <f>IF(ISNUMBER('Форма 1'!AH5084),'Форма 1'!$H5084*VLOOKUP('Форма 1'!$F5084,'Придельники с 2022'!$B$4:$X$28,'Форма 1'!AH$8),"")</f>
        <v/>
      </c>
      <c r="R5084" s="103" t="str">
        <f>IF(ISNUMBER('Форма 1'!AI5084),'Форма 1'!$H5084*VLOOKUP('Форма 1'!$F5084,'Придельники с 2022'!$B$4:$X$28,'Форма 1'!AI$8),"")</f>
        <v/>
      </c>
      <c r="S5084" s="103" t="str">
        <f>IF(ISNUMBER('Форма 1'!AJ5084),'Форма 1'!$H5084*VLOOKUP('Форма 1'!$F5084,'Придельники с 2022'!$B$4:$X$28,'Форма 1'!AJ$8),"")</f>
        <v/>
      </c>
      <c r="T5084" s="87"/>
    </row>
    <row r="5085" spans="1:20">
      <c r="A5085" s="188">
        <f t="shared" si="333"/>
        <v>104</v>
      </c>
      <c r="B5085" s="189" t="s">
        <v>4888</v>
      </c>
      <c r="C5085" s="99">
        <f t="shared" si="334"/>
        <v>3510809.6009999998</v>
      </c>
      <c r="D5085" s="103">
        <f>IF(ISNUMBER('Форма 1'!U5085),'Форма 1'!$H5085*VLOOKUP('Форма 1'!$F5085,'Придельники с 2022'!$B$4:$X$28,'Форма 1'!U$8),"")</f>
        <v>1146311.621</v>
      </c>
      <c r="E5085" s="103" t="str">
        <f>IF(ISNUMBER('Форма 1'!V5085),'Форма 1'!$H5085*VLOOKUP('Форма 1'!$F5085,'Придельники с 2022'!$B$4:$X$28,'Форма 1'!V$8),"")</f>
        <v/>
      </c>
      <c r="F5085" s="103" t="str">
        <f>IF(ISNUMBER('Форма 1'!W5085),'Форма 1'!$H5085*VLOOKUP('Форма 1'!$F5085,'Придельники с 2022'!$B$4:$X$28,'Форма 1'!W$8),"")</f>
        <v/>
      </c>
      <c r="G5085" s="103" t="str">
        <f>IF(ISNUMBER('Форма 1'!X5085),'Форма 1'!$H5085*VLOOKUP('Форма 1'!$F5085,'Придельники с 2022'!$B$4:$X$28,'Форма 1'!X$8),"")</f>
        <v/>
      </c>
      <c r="H5085" s="103" t="str">
        <f>IF(ISNUMBER('Форма 1'!Y5085),'Форма 1'!$H5085*VLOOKUP('Форма 1'!$F5085,'Придельники с 2022'!$B$4:$X$28,'Форма 1'!Y$8),"")</f>
        <v/>
      </c>
      <c r="I5085" s="103" t="str">
        <f>IF(ISNUMBER('Форма 1'!Z5085),'Форма 1'!$H5085*VLOOKUP('Форма 1'!$F5085,'Придельники с 2022'!$B$4:$X$28,'Форма 1'!Z$8),"")</f>
        <v/>
      </c>
      <c r="J5085" s="103">
        <f>IF(ISNUMBER('Форма 1'!AA5085),'Форма 1'!$H5085*VLOOKUP('Форма 1'!$F5085,'Придельники с 2022'!$B$4:$X$28,'Форма 1'!AA$8),"")</f>
        <v>2364497.98</v>
      </c>
      <c r="K5085" s="90"/>
      <c r="L5085" s="87"/>
      <c r="M5085" s="103" t="str">
        <f>IF(ISNUMBER('Форма 1'!AD5085),'Форма 1'!$H5085*VLOOKUP('Форма 1'!$F5085,'Придельники с 2022'!$B$4:$X$28,'Форма 1'!AD$8),"")</f>
        <v/>
      </c>
      <c r="N5085" s="103" t="str">
        <f>IF(ISBLANK('Форма 1'!$AE5085),"",IF('Форма 1'!$AE5085=1,'Форма 1'!$H5085*VLOOKUP('Форма 1'!$F5085,'Придельники с 2022'!$B$4:$X$28,'Форма 1'!$AE$8,0),IF('Форма 1'!$AE5085=2,'Форма 1'!$H5085*VLOOKUP('Форма 1'!$F5085,'Придельники с 2022'!$B$4:$X$28,13,0),IF('Форма 1'!$AE5085=3,'Форма 1'!$H5085*VLOOKUP('Форма 1'!$F5085,'Придельники с 2022'!$B$4:$X$28,12,0)))))</f>
        <v/>
      </c>
      <c r="O5085" s="103" t="str">
        <f>IF(ISNUMBER('Форма 1'!AF5085),'Форма 1'!$H5085*VLOOKUP('Форма 1'!$F5085,'Придельники с 2022'!$B$4:$X$28,'Форма 1'!AF$8),"")</f>
        <v/>
      </c>
      <c r="P5085" s="87"/>
      <c r="Q5085" s="103" t="str">
        <f>IF(ISNUMBER('Форма 1'!AH5085),'Форма 1'!$H5085*VLOOKUP('Форма 1'!$F5085,'Придельники с 2022'!$B$4:$X$28,'Форма 1'!AH$8),"")</f>
        <v/>
      </c>
      <c r="R5085" s="103" t="str">
        <f>IF(ISNUMBER('Форма 1'!AI5085),'Форма 1'!$H5085*VLOOKUP('Форма 1'!$F5085,'Придельники с 2022'!$B$4:$X$28,'Форма 1'!AI$8),"")</f>
        <v/>
      </c>
      <c r="S5085" s="103" t="str">
        <f>IF(ISNUMBER('Форма 1'!AJ5085),'Форма 1'!$H5085*VLOOKUP('Форма 1'!$F5085,'Придельники с 2022'!$B$4:$X$28,'Форма 1'!AJ$8),"")</f>
        <v/>
      </c>
      <c r="T5085" s="87"/>
    </row>
    <row r="5086" spans="1:20">
      <c r="A5086" s="188">
        <f t="shared" si="333"/>
        <v>105</v>
      </c>
      <c r="B5086" s="189" t="s">
        <v>4890</v>
      </c>
      <c r="C5086" s="99">
        <f t="shared" si="334"/>
        <v>8769158.5650000013</v>
      </c>
      <c r="D5086" s="103" t="str">
        <f>IF(ISNUMBER('Форма 1'!U5086),'Форма 1'!$H5086*VLOOKUP('Форма 1'!$F5086,'Придельники с 2022'!$B$4:$X$28,'Форма 1'!U$8),"")</f>
        <v/>
      </c>
      <c r="E5086" s="103">
        <f>IF(ISNUMBER('Форма 1'!V5086),'Форма 1'!$H5086*VLOOKUP('Форма 1'!$F5086,'Придельники с 2022'!$B$4:$X$28,'Форма 1'!V$8),"")</f>
        <v>6675084.4120000005</v>
      </c>
      <c r="F5086" s="103" t="str">
        <f>IF(ISNUMBER('Форма 1'!W5086),'Форма 1'!$H5086*VLOOKUP('Форма 1'!$F5086,'Придельники с 2022'!$B$4:$X$28,'Форма 1'!W$8),"")</f>
        <v/>
      </c>
      <c r="G5086" s="103">
        <f>IF(ISNUMBER('Форма 1'!X5086),'Форма 1'!$H5086*VLOOKUP('Форма 1'!$F5086,'Придельники с 2022'!$B$4:$X$28,'Форма 1'!X$8),"")</f>
        <v>872340.83000000007</v>
      </c>
      <c r="H5086" s="103" t="str">
        <f>IF(ISNUMBER('Форма 1'!Y5086),'Форма 1'!$H5086*VLOOKUP('Форма 1'!$F5086,'Придельники с 2022'!$B$4:$X$28,'Форма 1'!Y$8),"")</f>
        <v/>
      </c>
      <c r="I5086" s="103">
        <f>IF(ISNUMBER('Форма 1'!Z5086),'Форма 1'!$H5086*VLOOKUP('Форма 1'!$F5086,'Придельники с 2022'!$B$4:$X$28,'Форма 1'!Z$8),"")</f>
        <v>1221733.3230000001</v>
      </c>
      <c r="J5086" s="103" t="str">
        <f>IF(ISNUMBER('Форма 1'!AA5086),'Форма 1'!$H5086*VLOOKUP('Форма 1'!$F5086,'Придельники с 2022'!$B$4:$X$28,'Форма 1'!AA$8),"")</f>
        <v/>
      </c>
      <c r="K5086" s="90"/>
      <c r="L5086" s="87"/>
      <c r="M5086" s="103" t="str">
        <f>IF(ISNUMBER('Форма 1'!AD5086),'Форма 1'!$H5086*VLOOKUP('Форма 1'!$F5086,'Придельники с 2022'!$B$4:$X$28,'Форма 1'!AD$8),"")</f>
        <v/>
      </c>
      <c r="N5086" s="103" t="str">
        <f>IF(ISBLANK('Форма 1'!$AE5086),"",IF('Форма 1'!$AE5086=1,'Форма 1'!$H5086*VLOOKUP('Форма 1'!$F5086,'Придельники с 2022'!$B$4:$X$28,'Форма 1'!$AE$8,0),IF('Форма 1'!$AE5086=2,'Форма 1'!$H5086*VLOOKUP('Форма 1'!$F5086,'Придельники с 2022'!$B$4:$X$28,13,0),IF('Форма 1'!$AE5086=3,'Форма 1'!$H5086*VLOOKUP('Форма 1'!$F5086,'Придельники с 2022'!$B$4:$X$28,12,0)))))</f>
        <v/>
      </c>
      <c r="O5086" s="103" t="str">
        <f>IF(ISNUMBER('Форма 1'!AF5086),'Форма 1'!$H5086*VLOOKUP('Форма 1'!$F5086,'Придельники с 2022'!$B$4:$X$28,'Форма 1'!AF$8),"")</f>
        <v/>
      </c>
      <c r="P5086" s="87"/>
      <c r="Q5086" s="103" t="str">
        <f>IF(ISNUMBER('Форма 1'!AH5086),'Форма 1'!$H5086*VLOOKUP('Форма 1'!$F5086,'Придельники с 2022'!$B$4:$X$28,'Форма 1'!AH$8),"")</f>
        <v/>
      </c>
      <c r="R5086" s="103" t="str">
        <f>IF(ISNUMBER('Форма 1'!AI5086),'Форма 1'!$H5086*VLOOKUP('Форма 1'!$F5086,'Придельники с 2022'!$B$4:$X$28,'Форма 1'!AI$8),"")</f>
        <v/>
      </c>
      <c r="S5086" s="103" t="str">
        <f>IF(ISNUMBER('Форма 1'!AJ5086),'Форма 1'!$H5086*VLOOKUP('Форма 1'!$F5086,'Придельники с 2022'!$B$4:$X$28,'Форма 1'!AJ$8),"")</f>
        <v/>
      </c>
      <c r="T5086" s="87"/>
    </row>
    <row r="5087" spans="1:20">
      <c r="A5087" s="188">
        <f t="shared" si="333"/>
        <v>106</v>
      </c>
      <c r="B5087" s="189" t="s">
        <v>4891</v>
      </c>
      <c r="C5087" s="99">
        <f t="shared" si="334"/>
        <v>2062229.4600000002</v>
      </c>
      <c r="D5087" s="103" t="str">
        <f>IF(ISNUMBER('Форма 1'!U5087),'Форма 1'!$H5087*VLOOKUP('Форма 1'!$F5087,'Придельники с 2022'!$B$4:$X$28,'Форма 1'!U$8),"")</f>
        <v/>
      </c>
      <c r="E5087" s="103">
        <f>IF(ISNUMBER('Форма 1'!V5087),'Форма 1'!$H5087*VLOOKUP('Форма 1'!$F5087,'Придельники с 2022'!$B$4:$X$28,'Форма 1'!V$8),"")</f>
        <v>2062229.4600000002</v>
      </c>
      <c r="F5087" s="103" t="str">
        <f>IF(ISNUMBER('Форма 1'!W5087),'Форма 1'!$H5087*VLOOKUP('Форма 1'!$F5087,'Придельники с 2022'!$B$4:$X$28,'Форма 1'!W$8),"")</f>
        <v/>
      </c>
      <c r="G5087" s="103" t="str">
        <f>IF(ISNUMBER('Форма 1'!X5087),'Форма 1'!$H5087*VLOOKUP('Форма 1'!$F5087,'Придельники с 2022'!$B$4:$X$28,'Форма 1'!X$8),"")</f>
        <v/>
      </c>
      <c r="H5087" s="103" t="str">
        <f>IF(ISNUMBER('Форма 1'!Y5087),'Форма 1'!$H5087*VLOOKUP('Форма 1'!$F5087,'Придельники с 2022'!$B$4:$X$28,'Форма 1'!Y$8),"")</f>
        <v/>
      </c>
      <c r="I5087" s="103" t="str">
        <f>IF(ISNUMBER('Форма 1'!Z5087),'Форма 1'!$H5087*VLOOKUP('Форма 1'!$F5087,'Придельники с 2022'!$B$4:$X$28,'Форма 1'!Z$8),"")</f>
        <v/>
      </c>
      <c r="J5087" s="103" t="str">
        <f>IF(ISNUMBER('Форма 1'!AA5087),'Форма 1'!$H5087*VLOOKUP('Форма 1'!$F5087,'Придельники с 2022'!$B$4:$X$28,'Форма 1'!AA$8),"")</f>
        <v/>
      </c>
      <c r="K5087" s="90"/>
      <c r="L5087" s="87"/>
      <c r="M5087" s="103" t="str">
        <f>IF(ISNUMBER('Форма 1'!AD5087),'Форма 1'!$H5087*VLOOKUP('Форма 1'!$F5087,'Придельники с 2022'!$B$4:$X$28,'Форма 1'!AD$8),"")</f>
        <v/>
      </c>
      <c r="N5087" s="103" t="str">
        <f>IF(ISBLANK('Форма 1'!$AE5087),"",IF('Форма 1'!$AE5087=1,'Форма 1'!$H5087*VLOOKUP('Форма 1'!$F5087,'Придельники с 2022'!$B$4:$X$28,'Форма 1'!$AE$8,0),IF('Форма 1'!$AE5087=2,'Форма 1'!$H5087*VLOOKUP('Форма 1'!$F5087,'Придельники с 2022'!$B$4:$X$28,13,0),IF('Форма 1'!$AE5087=3,'Форма 1'!$H5087*VLOOKUP('Форма 1'!$F5087,'Придельники с 2022'!$B$4:$X$28,12,0)))))</f>
        <v/>
      </c>
      <c r="O5087" s="103" t="str">
        <f>IF(ISNUMBER('Форма 1'!AF5087),'Форма 1'!$H5087*VLOOKUP('Форма 1'!$F5087,'Придельники с 2022'!$B$4:$X$28,'Форма 1'!AF$8),"")</f>
        <v/>
      </c>
      <c r="P5087" s="87"/>
      <c r="Q5087" s="103" t="str">
        <f>IF(ISNUMBER('Форма 1'!AH5087),'Форма 1'!$H5087*VLOOKUP('Форма 1'!$F5087,'Придельники с 2022'!$B$4:$X$28,'Форма 1'!AH$8),"")</f>
        <v/>
      </c>
      <c r="R5087" s="103" t="str">
        <f>IF(ISNUMBER('Форма 1'!AI5087),'Форма 1'!$H5087*VLOOKUP('Форма 1'!$F5087,'Придельники с 2022'!$B$4:$X$28,'Форма 1'!AI$8),"")</f>
        <v/>
      </c>
      <c r="S5087" s="103" t="str">
        <f>IF(ISNUMBER('Форма 1'!AJ5087),'Форма 1'!$H5087*VLOOKUP('Форма 1'!$F5087,'Придельники с 2022'!$B$4:$X$28,'Форма 1'!AJ$8),"")</f>
        <v/>
      </c>
      <c r="T5087" s="87"/>
    </row>
    <row r="5088" spans="1:20">
      <c r="A5088" s="188">
        <f t="shared" si="333"/>
        <v>107</v>
      </c>
      <c r="B5088" s="189" t="s">
        <v>4892</v>
      </c>
      <c r="C5088" s="99">
        <f t="shared" si="334"/>
        <v>1456400.88</v>
      </c>
      <c r="D5088" s="103" t="str">
        <f>IF(ISNUMBER('Форма 1'!U5088),'Форма 1'!$H5088*VLOOKUP('Форма 1'!$F5088,'Придельники с 2022'!$B$4:$X$28,'Форма 1'!U$8),"")</f>
        <v/>
      </c>
      <c r="E5088" s="103" t="str">
        <f>IF(ISNUMBER('Форма 1'!V5088),'Форма 1'!$H5088*VLOOKUP('Форма 1'!$F5088,'Придельники с 2022'!$B$4:$X$28,'Форма 1'!V$8),"")</f>
        <v/>
      </c>
      <c r="F5088" s="103" t="str">
        <f>IF(ISNUMBER('Форма 1'!W5088),'Форма 1'!$H5088*VLOOKUP('Форма 1'!$F5088,'Придельники с 2022'!$B$4:$X$28,'Форма 1'!W$8),"")</f>
        <v/>
      </c>
      <c r="G5088" s="103" t="str">
        <f>IF(ISNUMBER('Форма 1'!X5088),'Форма 1'!$H5088*VLOOKUP('Форма 1'!$F5088,'Придельники с 2022'!$B$4:$X$28,'Форма 1'!X$8),"")</f>
        <v/>
      </c>
      <c r="H5088" s="103" t="str">
        <f>IF(ISNUMBER('Форма 1'!Y5088),'Форма 1'!$H5088*VLOOKUP('Форма 1'!$F5088,'Придельники с 2022'!$B$4:$X$28,'Форма 1'!Y$8),"")</f>
        <v/>
      </c>
      <c r="I5088" s="103" t="str">
        <f>IF(ISNUMBER('Форма 1'!Z5088),'Форма 1'!$H5088*VLOOKUP('Форма 1'!$F5088,'Придельники с 2022'!$B$4:$X$28,'Форма 1'!Z$8),"")</f>
        <v/>
      </c>
      <c r="J5088" s="103" t="str">
        <f>IF(ISNUMBER('Форма 1'!AA5088),'Форма 1'!$H5088*VLOOKUP('Форма 1'!$F5088,'Придельники с 2022'!$B$4:$X$28,'Форма 1'!AA$8),"")</f>
        <v/>
      </c>
      <c r="K5088" s="90"/>
      <c r="L5088" s="87"/>
      <c r="M5088" s="103" t="str">
        <f>IF(ISNUMBER('Форма 1'!AD5088),'Форма 1'!$H5088*VLOOKUP('Форма 1'!$F5088,'Придельники с 2022'!$B$4:$X$28,'Форма 1'!AD$8),"")</f>
        <v/>
      </c>
      <c r="N5088" s="103" t="str">
        <f>IF(ISBLANK('Форма 1'!$AE5088),"",IF('Форма 1'!$AE5088=1,'Форма 1'!$H5088*VLOOKUP('Форма 1'!$F5088,'Придельники с 2022'!$B$4:$X$28,'Форма 1'!$AE$8,0),IF('Форма 1'!$AE5088=2,'Форма 1'!$H5088*VLOOKUP('Форма 1'!$F5088,'Придельники с 2022'!$B$4:$X$28,13,0),IF('Форма 1'!$AE5088=3,'Форма 1'!$H5088*VLOOKUP('Форма 1'!$F5088,'Придельники с 2022'!$B$4:$X$28,12,0)))))</f>
        <v/>
      </c>
      <c r="O5088" s="103">
        <f>IF(ISNUMBER('Форма 1'!AF5088),'Форма 1'!$H5088*VLOOKUP('Форма 1'!$F5088,'Придельники с 2022'!$B$4:$X$28,'Форма 1'!AF$8),"")</f>
        <v>1456400.88</v>
      </c>
      <c r="P5088" s="87"/>
      <c r="Q5088" s="103" t="str">
        <f>IF(ISNUMBER('Форма 1'!AH5088),'Форма 1'!$H5088*VLOOKUP('Форма 1'!$F5088,'Придельники с 2022'!$B$4:$X$28,'Форма 1'!AH$8),"")</f>
        <v/>
      </c>
      <c r="R5088" s="103" t="str">
        <f>IF(ISNUMBER('Форма 1'!AI5088),'Форма 1'!$H5088*VLOOKUP('Форма 1'!$F5088,'Придельники с 2022'!$B$4:$X$28,'Форма 1'!AI$8),"")</f>
        <v/>
      </c>
      <c r="S5088" s="103" t="str">
        <f>IF(ISNUMBER('Форма 1'!AJ5088),'Форма 1'!$H5088*VLOOKUP('Форма 1'!$F5088,'Придельники с 2022'!$B$4:$X$28,'Форма 1'!AJ$8),"")</f>
        <v/>
      </c>
      <c r="T5088" s="87"/>
    </row>
    <row r="5089" spans="1:20">
      <c r="A5089" s="188">
        <f t="shared" si="333"/>
        <v>108</v>
      </c>
      <c r="B5089" s="189" t="s">
        <v>4893</v>
      </c>
      <c r="C5089" s="99">
        <f t="shared" si="334"/>
        <v>9547832.6099999994</v>
      </c>
      <c r="D5089" s="103" t="str">
        <f>IF(ISNUMBER('Форма 1'!U5089),'Форма 1'!$H5089*VLOOKUP('Форма 1'!$F5089,'Придельники с 2022'!$B$4:$X$28,'Форма 1'!U$8),"")</f>
        <v/>
      </c>
      <c r="E5089" s="103" t="str">
        <f>IF(ISNUMBER('Форма 1'!V5089),'Форма 1'!$H5089*VLOOKUP('Форма 1'!$F5089,'Придельники с 2022'!$B$4:$X$28,'Форма 1'!V$8),"")</f>
        <v/>
      </c>
      <c r="F5089" s="103" t="str">
        <f>IF(ISNUMBER('Форма 1'!W5089),'Форма 1'!$H5089*VLOOKUP('Форма 1'!$F5089,'Придельники с 2022'!$B$4:$X$28,'Форма 1'!W$8),"")</f>
        <v/>
      </c>
      <c r="G5089" s="103" t="str">
        <f>IF(ISNUMBER('Форма 1'!X5089),'Форма 1'!$H5089*VLOOKUP('Форма 1'!$F5089,'Придельники с 2022'!$B$4:$X$28,'Форма 1'!X$8),"")</f>
        <v/>
      </c>
      <c r="H5089" s="103" t="str">
        <f>IF(ISNUMBER('Форма 1'!Y5089),'Форма 1'!$H5089*VLOOKUP('Форма 1'!$F5089,'Придельники с 2022'!$B$4:$X$28,'Форма 1'!Y$8),"")</f>
        <v/>
      </c>
      <c r="I5089" s="103" t="str">
        <f>IF(ISNUMBER('Форма 1'!Z5089),'Форма 1'!$H5089*VLOOKUP('Форма 1'!$F5089,'Придельники с 2022'!$B$4:$X$28,'Форма 1'!Z$8),"")</f>
        <v/>
      </c>
      <c r="J5089" s="103" t="str">
        <f>IF(ISNUMBER('Форма 1'!AA5089),'Форма 1'!$H5089*VLOOKUP('Форма 1'!$F5089,'Придельники с 2022'!$B$4:$X$28,'Форма 1'!AA$8),"")</f>
        <v/>
      </c>
      <c r="K5089" s="90"/>
      <c r="L5089" s="87"/>
      <c r="M5089" s="103">
        <f>IF(ISNUMBER('Форма 1'!AD5089),'Форма 1'!$H5089*VLOOKUP('Форма 1'!$F5089,'Придельники с 2022'!$B$4:$X$28,'Форма 1'!AD$8),"")</f>
        <v>9547832.6099999994</v>
      </c>
      <c r="N5089" s="103" t="str">
        <f>IF(ISBLANK('Форма 1'!$AE5089),"",IF('Форма 1'!$AE5089=1,'Форма 1'!$H5089*VLOOKUP('Форма 1'!$F5089,'Придельники с 2022'!$B$4:$X$28,'Форма 1'!$AE$8,0),IF('Форма 1'!$AE5089=2,'Форма 1'!$H5089*VLOOKUP('Форма 1'!$F5089,'Придельники с 2022'!$B$4:$X$28,13,0),IF('Форма 1'!$AE5089=3,'Форма 1'!$H5089*VLOOKUP('Форма 1'!$F5089,'Придельники с 2022'!$B$4:$X$28,12,0)))))</f>
        <v/>
      </c>
      <c r="O5089" s="103" t="str">
        <f>IF(ISNUMBER('Форма 1'!AF5089),'Форма 1'!$H5089*VLOOKUP('Форма 1'!$F5089,'Придельники с 2022'!$B$4:$X$28,'Форма 1'!AF$8),"")</f>
        <v/>
      </c>
      <c r="P5089" s="87"/>
      <c r="Q5089" s="103" t="str">
        <f>IF(ISNUMBER('Форма 1'!AH5089),'Форма 1'!$H5089*VLOOKUP('Форма 1'!$F5089,'Придельники с 2022'!$B$4:$X$28,'Форма 1'!AH$8),"")</f>
        <v/>
      </c>
      <c r="R5089" s="103" t="str">
        <f>IF(ISNUMBER('Форма 1'!AI5089),'Форма 1'!$H5089*VLOOKUP('Форма 1'!$F5089,'Придельники с 2022'!$B$4:$X$28,'Форма 1'!AI$8),"")</f>
        <v/>
      </c>
      <c r="S5089" s="103" t="str">
        <f>IF(ISNUMBER('Форма 1'!AJ5089),'Форма 1'!$H5089*VLOOKUP('Форма 1'!$F5089,'Придельники с 2022'!$B$4:$X$28,'Форма 1'!AJ$8),"")</f>
        <v/>
      </c>
      <c r="T5089" s="87"/>
    </row>
    <row r="5090" spans="1:20">
      <c r="A5090" s="188">
        <f t="shared" si="333"/>
        <v>109</v>
      </c>
      <c r="B5090" s="189" t="s">
        <v>4894</v>
      </c>
      <c r="C5090" s="99">
        <f t="shared" si="334"/>
        <v>177117.32800000001</v>
      </c>
      <c r="D5090" s="103" t="str">
        <f>IF(ISNUMBER('Форма 1'!U5090),'Форма 1'!$H5090*VLOOKUP('Форма 1'!$F5090,'Придельники с 2022'!$B$4:$X$28,'Форма 1'!U$8),"")</f>
        <v/>
      </c>
      <c r="E5090" s="103" t="str">
        <f>IF(ISNUMBER('Форма 1'!V5090),'Форма 1'!$H5090*VLOOKUP('Форма 1'!$F5090,'Придельники с 2022'!$B$4:$X$28,'Форма 1'!V$8),"")</f>
        <v/>
      </c>
      <c r="F5090" s="103" t="str">
        <f>IF(ISNUMBER('Форма 1'!W5090),'Форма 1'!$H5090*VLOOKUP('Форма 1'!$F5090,'Придельники с 2022'!$B$4:$X$28,'Форма 1'!W$8),"")</f>
        <v/>
      </c>
      <c r="G5090" s="103">
        <f>IF(ISNUMBER('Форма 1'!X5090),'Форма 1'!$H5090*VLOOKUP('Форма 1'!$F5090,'Придельники с 2022'!$B$4:$X$28,'Форма 1'!X$8),"")</f>
        <v>177117.32800000001</v>
      </c>
      <c r="H5090" s="103" t="str">
        <f>IF(ISNUMBER('Форма 1'!Y5090),'Форма 1'!$H5090*VLOOKUP('Форма 1'!$F5090,'Придельники с 2022'!$B$4:$X$28,'Форма 1'!Y$8),"")</f>
        <v/>
      </c>
      <c r="I5090" s="103" t="str">
        <f>IF(ISNUMBER('Форма 1'!Z5090),'Форма 1'!$H5090*VLOOKUP('Форма 1'!$F5090,'Придельники с 2022'!$B$4:$X$28,'Форма 1'!Z$8),"")</f>
        <v/>
      </c>
      <c r="J5090" s="103" t="str">
        <f>IF(ISNUMBER('Форма 1'!AA5090),'Форма 1'!$H5090*VLOOKUP('Форма 1'!$F5090,'Придельники с 2022'!$B$4:$X$28,'Форма 1'!AA$8),"")</f>
        <v/>
      </c>
      <c r="K5090" s="90"/>
      <c r="L5090" s="87"/>
      <c r="M5090" s="103" t="str">
        <f>IF(ISNUMBER('Форма 1'!AD5090),'Форма 1'!$H5090*VLOOKUP('Форма 1'!$F5090,'Придельники с 2022'!$B$4:$X$28,'Форма 1'!AD$8),"")</f>
        <v/>
      </c>
      <c r="N5090" s="103" t="str">
        <f>IF(ISBLANK('Форма 1'!$AE5090),"",IF('Форма 1'!$AE5090=1,'Форма 1'!$H5090*VLOOKUP('Форма 1'!$F5090,'Придельники с 2022'!$B$4:$X$28,'Форма 1'!$AE$8,0),IF('Форма 1'!$AE5090=2,'Форма 1'!$H5090*VLOOKUP('Форма 1'!$F5090,'Придельники с 2022'!$B$4:$X$28,13,0),IF('Форма 1'!$AE5090=3,'Форма 1'!$H5090*VLOOKUP('Форма 1'!$F5090,'Придельники с 2022'!$B$4:$X$28,12,0)))))</f>
        <v/>
      </c>
      <c r="O5090" s="103" t="str">
        <f>IF(ISNUMBER('Форма 1'!AF5090),'Форма 1'!$H5090*VLOOKUP('Форма 1'!$F5090,'Придельники с 2022'!$B$4:$X$28,'Форма 1'!AF$8),"")</f>
        <v/>
      </c>
      <c r="P5090" s="87"/>
      <c r="Q5090" s="103" t="str">
        <f>IF(ISNUMBER('Форма 1'!AH5090),'Форма 1'!$H5090*VLOOKUP('Форма 1'!$F5090,'Придельники с 2022'!$B$4:$X$28,'Форма 1'!AH$8),"")</f>
        <v/>
      </c>
      <c r="R5090" s="103" t="str">
        <f>IF(ISNUMBER('Форма 1'!AI5090),'Форма 1'!$H5090*VLOOKUP('Форма 1'!$F5090,'Придельники с 2022'!$B$4:$X$28,'Форма 1'!AI$8),"")</f>
        <v/>
      </c>
      <c r="S5090" s="103" t="str">
        <f>IF(ISNUMBER('Форма 1'!AJ5090),'Форма 1'!$H5090*VLOOKUP('Форма 1'!$F5090,'Придельники с 2022'!$B$4:$X$28,'Форма 1'!AJ$8),"")</f>
        <v/>
      </c>
      <c r="T5090" s="87"/>
    </row>
    <row r="5091" spans="1:20">
      <c r="A5091" s="188">
        <f t="shared" si="333"/>
        <v>110</v>
      </c>
      <c r="B5091" s="189" t="s">
        <v>4895</v>
      </c>
      <c r="C5091" s="99">
        <f t="shared" si="334"/>
        <v>536602.75199999998</v>
      </c>
      <c r="D5091" s="103" t="str">
        <f>IF(ISNUMBER('Форма 1'!U5091),'Форма 1'!$H5091*VLOOKUP('Форма 1'!$F5091,'Придельники с 2022'!$B$4:$X$28,'Форма 1'!U$8),"")</f>
        <v/>
      </c>
      <c r="E5091" s="103" t="str">
        <f>IF(ISNUMBER('Форма 1'!V5091),'Форма 1'!$H5091*VLOOKUP('Форма 1'!$F5091,'Придельники с 2022'!$B$4:$X$28,'Форма 1'!V$8),"")</f>
        <v/>
      </c>
      <c r="F5091" s="103" t="str">
        <f>IF(ISNUMBER('Форма 1'!W5091),'Форма 1'!$H5091*VLOOKUP('Форма 1'!$F5091,'Придельники с 2022'!$B$4:$X$28,'Форма 1'!W$8),"")</f>
        <v/>
      </c>
      <c r="G5091" s="103">
        <f>IF(ISNUMBER('Форма 1'!X5091),'Форма 1'!$H5091*VLOOKUP('Форма 1'!$F5091,'Придельники с 2022'!$B$4:$X$28,'Форма 1'!X$8),"")</f>
        <v>198274.68799999999</v>
      </c>
      <c r="H5091" s="103" t="str">
        <f>IF(ISNUMBER('Форма 1'!Y5091),'Форма 1'!$H5091*VLOOKUP('Форма 1'!$F5091,'Придельники с 2022'!$B$4:$X$28,'Форма 1'!Y$8),"")</f>
        <v/>
      </c>
      <c r="I5091" s="103">
        <f>IF(ISNUMBER('Форма 1'!Z5091),'Форма 1'!$H5091*VLOOKUP('Форма 1'!$F5091,'Придельники с 2022'!$B$4:$X$28,'Форма 1'!Z$8),"")</f>
        <v>338328.06399999995</v>
      </c>
      <c r="J5091" s="103" t="str">
        <f>IF(ISNUMBER('Форма 1'!AA5091),'Форма 1'!$H5091*VLOOKUP('Форма 1'!$F5091,'Придельники с 2022'!$B$4:$X$28,'Форма 1'!AA$8),"")</f>
        <v/>
      </c>
      <c r="K5091" s="90"/>
      <c r="L5091" s="87"/>
      <c r="M5091" s="103" t="str">
        <f>IF(ISNUMBER('Форма 1'!AD5091),'Форма 1'!$H5091*VLOOKUP('Форма 1'!$F5091,'Придельники с 2022'!$B$4:$X$28,'Форма 1'!AD$8),"")</f>
        <v/>
      </c>
      <c r="N5091" s="103" t="str">
        <f>IF(ISBLANK('Форма 1'!$AE5091),"",IF('Форма 1'!$AE5091=1,'Форма 1'!$H5091*VLOOKUP('Форма 1'!$F5091,'Придельники с 2022'!$B$4:$X$28,'Форма 1'!$AE$8,0),IF('Форма 1'!$AE5091=2,'Форма 1'!$H5091*VLOOKUP('Форма 1'!$F5091,'Придельники с 2022'!$B$4:$X$28,13,0),IF('Форма 1'!$AE5091=3,'Форма 1'!$H5091*VLOOKUP('Форма 1'!$F5091,'Придельники с 2022'!$B$4:$X$28,12,0)))))</f>
        <v/>
      </c>
      <c r="O5091" s="103" t="str">
        <f>IF(ISNUMBER('Форма 1'!AF5091),'Форма 1'!$H5091*VLOOKUP('Форма 1'!$F5091,'Придельники с 2022'!$B$4:$X$28,'Форма 1'!AF$8),"")</f>
        <v/>
      </c>
      <c r="P5091" s="87"/>
      <c r="Q5091" s="103" t="str">
        <f>IF(ISNUMBER('Форма 1'!AH5091),'Форма 1'!$H5091*VLOOKUP('Форма 1'!$F5091,'Придельники с 2022'!$B$4:$X$28,'Форма 1'!AH$8),"")</f>
        <v/>
      </c>
      <c r="R5091" s="103" t="str">
        <f>IF(ISNUMBER('Форма 1'!AI5091),'Форма 1'!$H5091*VLOOKUP('Форма 1'!$F5091,'Придельники с 2022'!$B$4:$X$28,'Форма 1'!AI$8),"")</f>
        <v/>
      </c>
      <c r="S5091" s="103" t="str">
        <f>IF(ISNUMBER('Форма 1'!AJ5091),'Форма 1'!$H5091*VLOOKUP('Форма 1'!$F5091,'Придельники с 2022'!$B$4:$X$28,'Форма 1'!AJ$8),"")</f>
        <v/>
      </c>
      <c r="T5091" s="87"/>
    </row>
    <row r="5092" spans="1:20">
      <c r="A5092" s="188">
        <f t="shared" si="333"/>
        <v>111</v>
      </c>
      <c r="B5092" s="189" t="s">
        <v>4896</v>
      </c>
      <c r="C5092" s="99">
        <f t="shared" si="334"/>
        <v>716962.73</v>
      </c>
      <c r="D5092" s="103">
        <f>IF(ISNUMBER('Форма 1'!U5092),'Форма 1'!$H5092*VLOOKUP('Форма 1'!$F5092,'Придельники с 2022'!$B$4:$X$28,'Форма 1'!U$8),"")</f>
        <v>383211.89400000003</v>
      </c>
      <c r="E5092" s="103" t="str">
        <f>IF(ISNUMBER('Форма 1'!V5092),'Форма 1'!$H5092*VLOOKUP('Форма 1'!$F5092,'Придельники с 2022'!$B$4:$X$28,'Форма 1'!V$8),"")</f>
        <v/>
      </c>
      <c r="F5092" s="103" t="str">
        <f>IF(ISNUMBER('Форма 1'!W5092),'Форма 1'!$H5092*VLOOKUP('Форма 1'!$F5092,'Придельники с 2022'!$B$4:$X$28,'Форма 1'!W$8),"")</f>
        <v/>
      </c>
      <c r="G5092" s="103" t="str">
        <f>IF(ISNUMBER('Форма 1'!X5092),'Форма 1'!$H5092*VLOOKUP('Форма 1'!$F5092,'Придельники с 2022'!$B$4:$X$28,'Форма 1'!X$8),"")</f>
        <v/>
      </c>
      <c r="H5092" s="103" t="str">
        <f>IF(ISNUMBER('Форма 1'!Y5092),'Форма 1'!$H5092*VLOOKUP('Форма 1'!$F5092,'Придельники с 2022'!$B$4:$X$28,'Форма 1'!Y$8),"")</f>
        <v/>
      </c>
      <c r="I5092" s="103">
        <f>IF(ISNUMBER('Форма 1'!Z5092),'Форма 1'!$H5092*VLOOKUP('Форма 1'!$F5092,'Придельники с 2022'!$B$4:$X$28,'Форма 1'!Z$8),"")</f>
        <v>333750.83600000001</v>
      </c>
      <c r="J5092" s="103" t="str">
        <f>IF(ISNUMBER('Форма 1'!AA5092),'Форма 1'!$H5092*VLOOKUP('Форма 1'!$F5092,'Придельники с 2022'!$B$4:$X$28,'Форма 1'!AA$8),"")</f>
        <v/>
      </c>
      <c r="K5092" s="90"/>
      <c r="L5092" s="87"/>
      <c r="M5092" s="103" t="str">
        <f>IF(ISNUMBER('Форма 1'!AD5092),'Форма 1'!$H5092*VLOOKUP('Форма 1'!$F5092,'Придельники с 2022'!$B$4:$X$28,'Форма 1'!AD$8),"")</f>
        <v/>
      </c>
      <c r="N5092" s="103" t="str">
        <f>IF(ISBLANK('Форма 1'!$AE5092),"",IF('Форма 1'!$AE5092=1,'Форма 1'!$H5092*VLOOKUP('Форма 1'!$F5092,'Придельники с 2022'!$B$4:$X$28,'Форма 1'!$AE$8,0),IF('Форма 1'!$AE5092=2,'Форма 1'!$H5092*VLOOKUP('Форма 1'!$F5092,'Придельники с 2022'!$B$4:$X$28,13,0),IF('Форма 1'!$AE5092=3,'Форма 1'!$H5092*VLOOKUP('Форма 1'!$F5092,'Придельники с 2022'!$B$4:$X$28,12,0)))))</f>
        <v/>
      </c>
      <c r="O5092" s="103" t="str">
        <f>IF(ISNUMBER('Форма 1'!AF5092),'Форма 1'!$H5092*VLOOKUP('Форма 1'!$F5092,'Придельники с 2022'!$B$4:$X$28,'Форма 1'!AF$8),"")</f>
        <v/>
      </c>
      <c r="P5092" s="87"/>
      <c r="Q5092" s="103" t="str">
        <f>IF(ISNUMBER('Форма 1'!AH5092),'Форма 1'!$H5092*VLOOKUP('Форма 1'!$F5092,'Придельники с 2022'!$B$4:$X$28,'Форма 1'!AH$8),"")</f>
        <v/>
      </c>
      <c r="R5092" s="103" t="str">
        <f>IF(ISNUMBER('Форма 1'!AI5092),'Форма 1'!$H5092*VLOOKUP('Форма 1'!$F5092,'Придельники с 2022'!$B$4:$X$28,'Форма 1'!AI$8),"")</f>
        <v/>
      </c>
      <c r="S5092" s="103" t="str">
        <f>IF(ISNUMBER('Форма 1'!AJ5092),'Форма 1'!$H5092*VLOOKUP('Форма 1'!$F5092,'Придельники с 2022'!$B$4:$X$28,'Форма 1'!AJ$8),"")</f>
        <v/>
      </c>
      <c r="T5092" s="87"/>
    </row>
    <row r="5093" spans="1:20">
      <c r="A5093" s="188">
        <f t="shared" si="333"/>
        <v>112</v>
      </c>
      <c r="B5093" s="189" t="s">
        <v>4897</v>
      </c>
      <c r="C5093" s="99">
        <f t="shared" si="334"/>
        <v>719178.57</v>
      </c>
      <c r="D5093" s="103">
        <f>IF(ISNUMBER('Форма 1'!U5093),'Форма 1'!$H5093*VLOOKUP('Форма 1'!$F5093,'Придельники с 2022'!$B$4:$X$28,'Форма 1'!U$8),"")</f>
        <v>384396.24599999998</v>
      </c>
      <c r="E5093" s="103" t="str">
        <f>IF(ISNUMBER('Форма 1'!V5093),'Форма 1'!$H5093*VLOOKUP('Форма 1'!$F5093,'Придельники с 2022'!$B$4:$X$28,'Форма 1'!V$8),"")</f>
        <v/>
      </c>
      <c r="F5093" s="103" t="str">
        <f>IF(ISNUMBER('Форма 1'!W5093),'Форма 1'!$H5093*VLOOKUP('Форма 1'!$F5093,'Придельники с 2022'!$B$4:$X$28,'Форма 1'!W$8),"")</f>
        <v/>
      </c>
      <c r="G5093" s="103" t="str">
        <f>IF(ISNUMBER('Форма 1'!X5093),'Форма 1'!$H5093*VLOOKUP('Форма 1'!$F5093,'Придельники с 2022'!$B$4:$X$28,'Форма 1'!X$8),"")</f>
        <v/>
      </c>
      <c r="H5093" s="103" t="str">
        <f>IF(ISNUMBER('Форма 1'!Y5093),'Форма 1'!$H5093*VLOOKUP('Форма 1'!$F5093,'Придельники с 2022'!$B$4:$X$28,'Форма 1'!Y$8),"")</f>
        <v/>
      </c>
      <c r="I5093" s="103">
        <f>IF(ISNUMBER('Форма 1'!Z5093),'Форма 1'!$H5093*VLOOKUP('Форма 1'!$F5093,'Придельники с 2022'!$B$4:$X$28,'Форма 1'!Z$8),"")</f>
        <v>334782.32399999996</v>
      </c>
      <c r="J5093" s="103" t="str">
        <f>IF(ISNUMBER('Форма 1'!AA5093),'Форма 1'!$H5093*VLOOKUP('Форма 1'!$F5093,'Придельники с 2022'!$B$4:$X$28,'Форма 1'!AA$8),"")</f>
        <v/>
      </c>
      <c r="K5093" s="90"/>
      <c r="L5093" s="87"/>
      <c r="M5093" s="103" t="str">
        <f>IF(ISNUMBER('Форма 1'!AD5093),'Форма 1'!$H5093*VLOOKUP('Форма 1'!$F5093,'Придельники с 2022'!$B$4:$X$28,'Форма 1'!AD$8),"")</f>
        <v/>
      </c>
      <c r="N5093" s="103" t="str">
        <f>IF(ISBLANK('Форма 1'!$AE5093),"",IF('Форма 1'!$AE5093=1,'Форма 1'!$H5093*VLOOKUP('Форма 1'!$F5093,'Придельники с 2022'!$B$4:$X$28,'Форма 1'!$AE$8,0),IF('Форма 1'!$AE5093=2,'Форма 1'!$H5093*VLOOKUP('Форма 1'!$F5093,'Придельники с 2022'!$B$4:$X$28,13,0),IF('Форма 1'!$AE5093=3,'Форма 1'!$H5093*VLOOKUP('Форма 1'!$F5093,'Придельники с 2022'!$B$4:$X$28,12,0)))))</f>
        <v/>
      </c>
      <c r="O5093" s="103" t="str">
        <f>IF(ISNUMBER('Форма 1'!AF5093),'Форма 1'!$H5093*VLOOKUP('Форма 1'!$F5093,'Придельники с 2022'!$B$4:$X$28,'Форма 1'!AF$8),"")</f>
        <v/>
      </c>
      <c r="P5093" s="87"/>
      <c r="Q5093" s="103" t="str">
        <f>IF(ISNUMBER('Форма 1'!AH5093),'Форма 1'!$H5093*VLOOKUP('Форма 1'!$F5093,'Придельники с 2022'!$B$4:$X$28,'Форма 1'!AH$8),"")</f>
        <v/>
      </c>
      <c r="R5093" s="103" t="str">
        <f>IF(ISNUMBER('Форма 1'!AI5093),'Форма 1'!$H5093*VLOOKUP('Форма 1'!$F5093,'Придельники с 2022'!$B$4:$X$28,'Форма 1'!AI$8),"")</f>
        <v/>
      </c>
      <c r="S5093" s="103" t="str">
        <f>IF(ISNUMBER('Форма 1'!AJ5093),'Форма 1'!$H5093*VLOOKUP('Форма 1'!$F5093,'Придельники с 2022'!$B$4:$X$28,'Форма 1'!AJ$8),"")</f>
        <v/>
      </c>
      <c r="T5093" s="87"/>
    </row>
    <row r="5094" spans="1:20">
      <c r="A5094" s="188">
        <f t="shared" ref="A5094:A5156" si="335">A5093+1</f>
        <v>113</v>
      </c>
      <c r="B5094" s="189" t="s">
        <v>4898</v>
      </c>
      <c r="C5094" s="99">
        <f t="shared" si="334"/>
        <v>1408288.2720000003</v>
      </c>
      <c r="D5094" s="103" t="str">
        <f>IF(ISNUMBER('Форма 1'!U5094),'Форма 1'!$H5094*VLOOKUP('Форма 1'!$F5094,'Придельники с 2022'!$B$4:$X$28,'Форма 1'!U$8),"")</f>
        <v/>
      </c>
      <c r="E5094" s="103" t="str">
        <f>IF(ISNUMBER('Форма 1'!V5094),'Форма 1'!$H5094*VLOOKUP('Форма 1'!$F5094,'Придельники с 2022'!$B$4:$X$28,'Форма 1'!V$8),"")</f>
        <v/>
      </c>
      <c r="F5094" s="103" t="str">
        <f>IF(ISNUMBER('Форма 1'!W5094),'Форма 1'!$H5094*VLOOKUP('Форма 1'!$F5094,'Придельники с 2022'!$B$4:$X$28,'Форма 1'!W$8),"")</f>
        <v/>
      </c>
      <c r="G5094" s="103" t="str">
        <f>IF(ISNUMBER('Форма 1'!X5094),'Форма 1'!$H5094*VLOOKUP('Форма 1'!$F5094,'Придельники с 2022'!$B$4:$X$28,'Форма 1'!X$8),"")</f>
        <v/>
      </c>
      <c r="H5094" s="103" t="str">
        <f>IF(ISNUMBER('Форма 1'!Y5094),'Форма 1'!$H5094*VLOOKUP('Форма 1'!$F5094,'Придельники с 2022'!$B$4:$X$28,'Форма 1'!Y$8),"")</f>
        <v/>
      </c>
      <c r="I5094" s="103" t="str">
        <f>IF(ISNUMBER('Форма 1'!Z5094),'Форма 1'!$H5094*VLOOKUP('Форма 1'!$F5094,'Придельники с 2022'!$B$4:$X$28,'Форма 1'!Z$8),"")</f>
        <v/>
      </c>
      <c r="J5094" s="103" t="str">
        <f>IF(ISNUMBER('Форма 1'!AA5094),'Форма 1'!$H5094*VLOOKUP('Форма 1'!$F5094,'Придельники с 2022'!$B$4:$X$28,'Форма 1'!AA$8),"")</f>
        <v/>
      </c>
      <c r="K5094" s="90"/>
      <c r="L5094" s="87"/>
      <c r="M5094" s="103" t="str">
        <f>IF(ISNUMBER('Форма 1'!AD5094),'Форма 1'!$H5094*VLOOKUP('Форма 1'!$F5094,'Придельники с 2022'!$B$4:$X$28,'Форма 1'!AD$8),"")</f>
        <v/>
      </c>
      <c r="N5094" s="103" t="str">
        <f>IF(ISBLANK('Форма 1'!$AE5094),"",IF('Форма 1'!$AE5094=1,'Форма 1'!$H5094*VLOOKUP('Форма 1'!$F5094,'Придельники с 2022'!$B$4:$X$28,'Форма 1'!$AE$8,0),IF('Форма 1'!$AE5094=2,'Форма 1'!$H5094*VLOOKUP('Форма 1'!$F5094,'Придельники с 2022'!$B$4:$X$28,13,0),IF('Форма 1'!$AE5094=3,'Форма 1'!$H5094*VLOOKUP('Форма 1'!$F5094,'Придельники с 2022'!$B$4:$X$28,12,0)))))</f>
        <v/>
      </c>
      <c r="O5094" s="103" t="str">
        <f>IF(ISNUMBER('Форма 1'!AF5094),'Форма 1'!$H5094*VLOOKUP('Форма 1'!$F5094,'Придельники с 2022'!$B$4:$X$28,'Форма 1'!AF$8),"")</f>
        <v/>
      </c>
      <c r="P5094" s="87"/>
      <c r="Q5094" s="103">
        <f>IF(ISNUMBER('Форма 1'!AH5094),'Форма 1'!$H5094*VLOOKUP('Форма 1'!$F5094,'Придельники с 2022'!$B$4:$X$28,'Форма 1'!AH$8),"")</f>
        <v>1408288.2720000003</v>
      </c>
      <c r="R5094" s="103" t="str">
        <f>IF(ISNUMBER('Форма 1'!AI5094),'Форма 1'!$H5094*VLOOKUP('Форма 1'!$F5094,'Придельники с 2022'!$B$4:$X$28,'Форма 1'!AI$8),"")</f>
        <v/>
      </c>
      <c r="S5094" s="103" t="str">
        <f>IF(ISNUMBER('Форма 1'!AJ5094),'Форма 1'!$H5094*VLOOKUP('Форма 1'!$F5094,'Придельники с 2022'!$B$4:$X$28,'Форма 1'!AJ$8),"")</f>
        <v/>
      </c>
      <c r="T5094" s="87"/>
    </row>
    <row r="5095" spans="1:20">
      <c r="A5095" s="188">
        <f t="shared" si="335"/>
        <v>114</v>
      </c>
      <c r="B5095" s="189" t="s">
        <v>4899</v>
      </c>
      <c r="C5095" s="99">
        <f t="shared" si="334"/>
        <v>1011899.6470000001</v>
      </c>
      <c r="D5095" s="103" t="str">
        <f>IF(ISNUMBER('Форма 1'!U5095),'Форма 1'!$H5095*VLOOKUP('Форма 1'!$F5095,'Придельники с 2022'!$B$4:$X$28,'Форма 1'!U$8),"")</f>
        <v/>
      </c>
      <c r="E5095" s="103" t="str">
        <f>IF(ISNUMBER('Форма 1'!V5095),'Форма 1'!$H5095*VLOOKUP('Форма 1'!$F5095,'Придельники с 2022'!$B$4:$X$28,'Форма 1'!V$8),"")</f>
        <v/>
      </c>
      <c r="F5095" s="103" t="str">
        <f>IF(ISNUMBER('Форма 1'!W5095),'Форма 1'!$H5095*VLOOKUP('Форма 1'!$F5095,'Придельники с 2022'!$B$4:$X$28,'Форма 1'!W$8),"")</f>
        <v/>
      </c>
      <c r="G5095" s="103" t="str">
        <f>IF(ISNUMBER('Форма 1'!X5095),'Форма 1'!$H5095*VLOOKUP('Форма 1'!$F5095,'Придельники с 2022'!$B$4:$X$28,'Форма 1'!X$8),"")</f>
        <v/>
      </c>
      <c r="H5095" s="103" t="str">
        <f>IF(ISNUMBER('Форма 1'!Y5095),'Форма 1'!$H5095*VLOOKUP('Форма 1'!$F5095,'Придельники с 2022'!$B$4:$X$28,'Форма 1'!Y$8),"")</f>
        <v/>
      </c>
      <c r="I5095" s="103" t="str">
        <f>IF(ISNUMBER('Форма 1'!Z5095),'Форма 1'!$H5095*VLOOKUP('Форма 1'!$F5095,'Придельники с 2022'!$B$4:$X$28,'Форма 1'!Z$8),"")</f>
        <v/>
      </c>
      <c r="J5095" s="103">
        <f>IF(ISNUMBER('Форма 1'!AA5095),'Форма 1'!$H5095*VLOOKUP('Форма 1'!$F5095,'Придельники с 2022'!$B$4:$X$28,'Форма 1'!AA$8),"")</f>
        <v>1011899.6470000001</v>
      </c>
      <c r="K5095" s="90"/>
      <c r="L5095" s="87"/>
      <c r="M5095" s="103" t="str">
        <f>IF(ISNUMBER('Форма 1'!AD5095),'Форма 1'!$H5095*VLOOKUP('Форма 1'!$F5095,'Придельники с 2022'!$B$4:$X$28,'Форма 1'!AD$8),"")</f>
        <v/>
      </c>
      <c r="N5095" s="103" t="str">
        <f>IF(ISBLANK('Форма 1'!$AE5095),"",IF('Форма 1'!$AE5095=1,'Форма 1'!$H5095*VLOOKUP('Форма 1'!$F5095,'Придельники с 2022'!$B$4:$X$28,'Форма 1'!$AE$8,0),IF('Форма 1'!$AE5095=2,'Форма 1'!$H5095*VLOOKUP('Форма 1'!$F5095,'Придельники с 2022'!$B$4:$X$28,13,0),IF('Форма 1'!$AE5095=3,'Форма 1'!$H5095*VLOOKUP('Форма 1'!$F5095,'Придельники с 2022'!$B$4:$X$28,12,0)))))</f>
        <v/>
      </c>
      <c r="O5095" s="103" t="str">
        <f>IF(ISNUMBER('Форма 1'!AF5095),'Форма 1'!$H5095*VLOOKUP('Форма 1'!$F5095,'Придельники с 2022'!$B$4:$X$28,'Форма 1'!AF$8),"")</f>
        <v/>
      </c>
      <c r="P5095" s="87"/>
      <c r="Q5095" s="103" t="str">
        <f>IF(ISNUMBER('Форма 1'!AH5095),'Форма 1'!$H5095*VLOOKUP('Форма 1'!$F5095,'Придельники с 2022'!$B$4:$X$28,'Форма 1'!AH$8),"")</f>
        <v/>
      </c>
      <c r="R5095" s="103" t="str">
        <f>IF(ISNUMBER('Форма 1'!AI5095),'Форма 1'!$H5095*VLOOKUP('Форма 1'!$F5095,'Придельники с 2022'!$B$4:$X$28,'Форма 1'!AI$8),"")</f>
        <v/>
      </c>
      <c r="S5095" s="103" t="str">
        <f>IF(ISNUMBER('Форма 1'!AJ5095),'Форма 1'!$H5095*VLOOKUP('Форма 1'!$F5095,'Придельники с 2022'!$B$4:$X$28,'Форма 1'!AJ$8),"")</f>
        <v/>
      </c>
      <c r="T5095" s="87"/>
    </row>
    <row r="5096" spans="1:20">
      <c r="A5096" s="188">
        <f t="shared" si="335"/>
        <v>115</v>
      </c>
      <c r="B5096" s="189" t="s">
        <v>4900</v>
      </c>
      <c r="C5096" s="99">
        <f t="shared" si="334"/>
        <v>6961602.8759999992</v>
      </c>
      <c r="D5096" s="103" t="str">
        <f>IF(ISNUMBER('Форма 1'!U5096),'Форма 1'!$H5096*VLOOKUP('Форма 1'!$F5096,'Придельники с 2022'!$B$4:$X$28,'Форма 1'!U$8),"")</f>
        <v/>
      </c>
      <c r="E5096" s="103" t="str">
        <f>IF(ISNUMBER('Форма 1'!V5096),'Форма 1'!$H5096*VLOOKUP('Форма 1'!$F5096,'Придельники с 2022'!$B$4:$X$28,'Форма 1'!V$8),"")</f>
        <v/>
      </c>
      <c r="F5096" s="103" t="str">
        <f>IF(ISNUMBER('Форма 1'!W5096),'Форма 1'!$H5096*VLOOKUP('Форма 1'!$F5096,'Придельники с 2022'!$B$4:$X$28,'Форма 1'!W$8),"")</f>
        <v/>
      </c>
      <c r="G5096" s="103" t="str">
        <f>IF(ISNUMBER('Форма 1'!X5096),'Форма 1'!$H5096*VLOOKUP('Форма 1'!$F5096,'Придельники с 2022'!$B$4:$X$28,'Форма 1'!X$8),"")</f>
        <v/>
      </c>
      <c r="H5096" s="103" t="str">
        <f>IF(ISNUMBER('Форма 1'!Y5096),'Форма 1'!$H5096*VLOOKUP('Форма 1'!$F5096,'Придельники с 2022'!$B$4:$X$28,'Форма 1'!Y$8),"")</f>
        <v/>
      </c>
      <c r="I5096" s="103" t="str">
        <f>IF(ISNUMBER('Форма 1'!Z5096),'Форма 1'!$H5096*VLOOKUP('Форма 1'!$F5096,'Придельники с 2022'!$B$4:$X$28,'Форма 1'!Z$8),"")</f>
        <v/>
      </c>
      <c r="J5096" s="103" t="str">
        <f>IF(ISNUMBER('Форма 1'!AA5096),'Форма 1'!$H5096*VLOOKUP('Форма 1'!$F5096,'Придельники с 2022'!$B$4:$X$28,'Форма 1'!AA$8),"")</f>
        <v/>
      </c>
      <c r="K5096" s="90"/>
      <c r="L5096" s="87"/>
      <c r="M5096" s="103">
        <f>IF(ISNUMBER('Форма 1'!AD5096),'Форма 1'!$H5096*VLOOKUP('Форма 1'!$F5096,'Придельники с 2022'!$B$4:$X$28,'Форма 1'!AD$8),"")</f>
        <v>6961602.8759999992</v>
      </c>
      <c r="N5096" s="103" t="str">
        <f>IF(ISBLANK('Форма 1'!$AE5096),"",IF('Форма 1'!$AE5096=1,'Форма 1'!$H5096*VLOOKUP('Форма 1'!$F5096,'Придельники с 2022'!$B$4:$X$28,'Форма 1'!$AE$8,0),IF('Форма 1'!$AE5096=2,'Форма 1'!$H5096*VLOOKUP('Форма 1'!$F5096,'Придельники с 2022'!$B$4:$X$28,13,0),IF('Форма 1'!$AE5096=3,'Форма 1'!$H5096*VLOOKUP('Форма 1'!$F5096,'Придельники с 2022'!$B$4:$X$28,12,0)))))</f>
        <v/>
      </c>
      <c r="O5096" s="103" t="str">
        <f>IF(ISNUMBER('Форма 1'!AF5096),'Форма 1'!$H5096*VLOOKUP('Форма 1'!$F5096,'Придельники с 2022'!$B$4:$X$28,'Форма 1'!AF$8),"")</f>
        <v/>
      </c>
      <c r="P5096" s="87"/>
      <c r="Q5096" s="103" t="str">
        <f>IF(ISNUMBER('Форма 1'!AH5096),'Форма 1'!$H5096*VLOOKUP('Форма 1'!$F5096,'Придельники с 2022'!$B$4:$X$28,'Форма 1'!AH$8),"")</f>
        <v/>
      </c>
      <c r="R5096" s="103" t="str">
        <f>IF(ISNUMBER('Форма 1'!AI5096),'Форма 1'!$H5096*VLOOKUP('Форма 1'!$F5096,'Придельники с 2022'!$B$4:$X$28,'Форма 1'!AI$8),"")</f>
        <v/>
      </c>
      <c r="S5096" s="103" t="str">
        <f>IF(ISNUMBER('Форма 1'!AJ5096),'Форма 1'!$H5096*VLOOKUP('Форма 1'!$F5096,'Придельники с 2022'!$B$4:$X$28,'Форма 1'!AJ$8),"")</f>
        <v/>
      </c>
      <c r="T5096" s="87"/>
    </row>
    <row r="5097" spans="1:20">
      <c r="A5097" s="188">
        <f t="shared" si="335"/>
        <v>116</v>
      </c>
      <c r="B5097" s="189" t="s">
        <v>4901</v>
      </c>
      <c r="C5097" s="99">
        <f t="shared" si="334"/>
        <v>7489170.8039999995</v>
      </c>
      <c r="D5097" s="103" t="str">
        <f>IF(ISNUMBER('Форма 1'!U5097),'Форма 1'!$H5097*VLOOKUP('Форма 1'!$F5097,'Придельники с 2022'!$B$4:$X$28,'Форма 1'!U$8),"")</f>
        <v/>
      </c>
      <c r="E5097" s="103" t="str">
        <f>IF(ISNUMBER('Форма 1'!V5097),'Форма 1'!$H5097*VLOOKUP('Форма 1'!$F5097,'Придельники с 2022'!$B$4:$X$28,'Форма 1'!V$8),"")</f>
        <v/>
      </c>
      <c r="F5097" s="103" t="str">
        <f>IF(ISNUMBER('Форма 1'!W5097),'Форма 1'!$H5097*VLOOKUP('Форма 1'!$F5097,'Придельники с 2022'!$B$4:$X$28,'Форма 1'!W$8),"")</f>
        <v/>
      </c>
      <c r="G5097" s="103" t="str">
        <f>IF(ISNUMBER('Форма 1'!X5097),'Форма 1'!$H5097*VLOOKUP('Форма 1'!$F5097,'Придельники с 2022'!$B$4:$X$28,'Форма 1'!X$8),"")</f>
        <v/>
      </c>
      <c r="H5097" s="103" t="str">
        <f>IF(ISNUMBER('Форма 1'!Y5097),'Форма 1'!$H5097*VLOOKUP('Форма 1'!$F5097,'Придельники с 2022'!$B$4:$X$28,'Форма 1'!Y$8),"")</f>
        <v/>
      </c>
      <c r="I5097" s="103" t="str">
        <f>IF(ISNUMBER('Форма 1'!Z5097),'Форма 1'!$H5097*VLOOKUP('Форма 1'!$F5097,'Придельники с 2022'!$B$4:$X$28,'Форма 1'!Z$8),"")</f>
        <v/>
      </c>
      <c r="J5097" s="103" t="str">
        <f>IF(ISNUMBER('Форма 1'!AA5097),'Форма 1'!$H5097*VLOOKUP('Форма 1'!$F5097,'Придельники с 2022'!$B$4:$X$28,'Форма 1'!AA$8),"")</f>
        <v/>
      </c>
      <c r="K5097" s="90"/>
      <c r="L5097" s="87"/>
      <c r="M5097" s="103">
        <f>IF(ISNUMBER('Форма 1'!AD5097),'Форма 1'!$H5097*VLOOKUP('Форма 1'!$F5097,'Придельники с 2022'!$B$4:$X$28,'Форма 1'!AD$8),"")</f>
        <v>7489170.8039999995</v>
      </c>
      <c r="N5097" s="103" t="str">
        <f>IF(ISBLANK('Форма 1'!$AE5097),"",IF('Форма 1'!$AE5097=1,'Форма 1'!$H5097*VLOOKUP('Форма 1'!$F5097,'Придельники с 2022'!$B$4:$X$28,'Форма 1'!$AE$8,0),IF('Форма 1'!$AE5097=2,'Форма 1'!$H5097*VLOOKUP('Форма 1'!$F5097,'Придельники с 2022'!$B$4:$X$28,13,0),IF('Форма 1'!$AE5097=3,'Форма 1'!$H5097*VLOOKUP('Форма 1'!$F5097,'Придельники с 2022'!$B$4:$X$28,12,0)))))</f>
        <v/>
      </c>
      <c r="O5097" s="103" t="str">
        <f>IF(ISNUMBER('Форма 1'!AF5097),'Форма 1'!$H5097*VLOOKUP('Форма 1'!$F5097,'Придельники с 2022'!$B$4:$X$28,'Форма 1'!AF$8),"")</f>
        <v/>
      </c>
      <c r="P5097" s="87"/>
      <c r="Q5097" s="103" t="str">
        <f>IF(ISNUMBER('Форма 1'!AH5097),'Форма 1'!$H5097*VLOOKUP('Форма 1'!$F5097,'Придельники с 2022'!$B$4:$X$28,'Форма 1'!AH$8),"")</f>
        <v/>
      </c>
      <c r="R5097" s="103" t="str">
        <f>IF(ISNUMBER('Форма 1'!AI5097),'Форма 1'!$H5097*VLOOKUP('Форма 1'!$F5097,'Придельники с 2022'!$B$4:$X$28,'Форма 1'!AI$8),"")</f>
        <v/>
      </c>
      <c r="S5097" s="103" t="str">
        <f>IF(ISNUMBER('Форма 1'!AJ5097),'Форма 1'!$H5097*VLOOKUP('Форма 1'!$F5097,'Придельники с 2022'!$B$4:$X$28,'Форма 1'!AJ$8),"")</f>
        <v/>
      </c>
      <c r="T5097" s="87"/>
    </row>
    <row r="5098" spans="1:20">
      <c r="A5098" s="188">
        <f t="shared" si="335"/>
        <v>117</v>
      </c>
      <c r="B5098" s="189" t="s">
        <v>4902</v>
      </c>
      <c r="C5098" s="99">
        <f t="shared" si="334"/>
        <v>7540780.71</v>
      </c>
      <c r="D5098" s="103" t="str">
        <f>IF(ISNUMBER('Форма 1'!U5098),'Форма 1'!$H5098*VLOOKUP('Форма 1'!$F5098,'Придельники с 2022'!$B$4:$X$28,'Форма 1'!U$8),"")</f>
        <v/>
      </c>
      <c r="E5098" s="103" t="str">
        <f>IF(ISNUMBER('Форма 1'!V5098),'Форма 1'!$H5098*VLOOKUP('Форма 1'!$F5098,'Придельники с 2022'!$B$4:$X$28,'Форма 1'!V$8),"")</f>
        <v/>
      </c>
      <c r="F5098" s="103" t="str">
        <f>IF(ISNUMBER('Форма 1'!W5098),'Форма 1'!$H5098*VLOOKUP('Форма 1'!$F5098,'Придельники с 2022'!$B$4:$X$28,'Форма 1'!W$8),"")</f>
        <v/>
      </c>
      <c r="G5098" s="103" t="str">
        <f>IF(ISNUMBER('Форма 1'!X5098),'Форма 1'!$H5098*VLOOKUP('Форма 1'!$F5098,'Придельники с 2022'!$B$4:$X$28,'Форма 1'!X$8),"")</f>
        <v/>
      </c>
      <c r="H5098" s="103" t="str">
        <f>IF(ISNUMBER('Форма 1'!Y5098),'Форма 1'!$H5098*VLOOKUP('Форма 1'!$F5098,'Придельники с 2022'!$B$4:$X$28,'Форма 1'!Y$8),"")</f>
        <v/>
      </c>
      <c r="I5098" s="103" t="str">
        <f>IF(ISNUMBER('Форма 1'!Z5098),'Форма 1'!$H5098*VLOOKUP('Форма 1'!$F5098,'Придельники с 2022'!$B$4:$X$28,'Форма 1'!Z$8),"")</f>
        <v/>
      </c>
      <c r="J5098" s="103" t="str">
        <f>IF(ISNUMBER('Форма 1'!AA5098),'Форма 1'!$H5098*VLOOKUP('Форма 1'!$F5098,'Придельники с 2022'!$B$4:$X$28,'Форма 1'!AA$8),"")</f>
        <v/>
      </c>
      <c r="K5098" s="90"/>
      <c r="L5098" s="87"/>
      <c r="M5098" s="103">
        <f>IF(ISNUMBER('Форма 1'!AD5098),'Форма 1'!$H5098*VLOOKUP('Форма 1'!$F5098,'Придельники с 2022'!$B$4:$X$28,'Форма 1'!AD$8),"")</f>
        <v>7540780.71</v>
      </c>
      <c r="N5098" s="103" t="str">
        <f>IF(ISBLANK('Форма 1'!$AE5098),"",IF('Форма 1'!$AE5098=1,'Форма 1'!$H5098*VLOOKUP('Форма 1'!$F5098,'Придельники с 2022'!$B$4:$X$28,'Форма 1'!$AE$8,0),IF('Форма 1'!$AE5098=2,'Форма 1'!$H5098*VLOOKUP('Форма 1'!$F5098,'Придельники с 2022'!$B$4:$X$28,13,0),IF('Форма 1'!$AE5098=3,'Форма 1'!$H5098*VLOOKUP('Форма 1'!$F5098,'Придельники с 2022'!$B$4:$X$28,12,0)))))</f>
        <v/>
      </c>
      <c r="O5098" s="103" t="str">
        <f>IF(ISNUMBER('Форма 1'!AF5098),'Форма 1'!$H5098*VLOOKUP('Форма 1'!$F5098,'Придельники с 2022'!$B$4:$X$28,'Форма 1'!AF$8),"")</f>
        <v/>
      </c>
      <c r="P5098" s="87"/>
      <c r="Q5098" s="103" t="str">
        <f>IF(ISNUMBER('Форма 1'!AH5098),'Форма 1'!$H5098*VLOOKUP('Форма 1'!$F5098,'Придельники с 2022'!$B$4:$X$28,'Форма 1'!AH$8),"")</f>
        <v/>
      </c>
      <c r="R5098" s="103" t="str">
        <f>IF(ISNUMBER('Форма 1'!AI5098),'Форма 1'!$H5098*VLOOKUP('Форма 1'!$F5098,'Придельники с 2022'!$B$4:$X$28,'Форма 1'!AI$8),"")</f>
        <v/>
      </c>
      <c r="S5098" s="103" t="str">
        <f>IF(ISNUMBER('Форма 1'!AJ5098),'Форма 1'!$H5098*VLOOKUP('Форма 1'!$F5098,'Придельники с 2022'!$B$4:$X$28,'Форма 1'!AJ$8),"")</f>
        <v/>
      </c>
      <c r="T5098" s="87"/>
    </row>
    <row r="5099" spans="1:20">
      <c r="A5099" s="188">
        <f t="shared" si="335"/>
        <v>118</v>
      </c>
      <c r="B5099" s="189" t="s">
        <v>4903</v>
      </c>
      <c r="C5099" s="99">
        <f t="shared" si="334"/>
        <v>2230941.3479999998</v>
      </c>
      <c r="D5099" s="103" t="str">
        <f>IF(ISNUMBER('Форма 1'!U5099),'Форма 1'!$H5099*VLOOKUP('Форма 1'!$F5099,'Придельники с 2022'!$B$4:$X$28,'Форма 1'!U$8),"")</f>
        <v/>
      </c>
      <c r="E5099" s="103" t="str">
        <f>IF(ISNUMBER('Форма 1'!V5099),'Форма 1'!$H5099*VLOOKUP('Форма 1'!$F5099,'Придельники с 2022'!$B$4:$X$28,'Форма 1'!V$8),"")</f>
        <v/>
      </c>
      <c r="F5099" s="103" t="str">
        <f>IF(ISNUMBER('Форма 1'!W5099),'Форма 1'!$H5099*VLOOKUP('Форма 1'!$F5099,'Придельники с 2022'!$B$4:$X$28,'Форма 1'!W$8),"")</f>
        <v/>
      </c>
      <c r="G5099" s="103" t="str">
        <f>IF(ISNUMBER('Форма 1'!X5099),'Форма 1'!$H5099*VLOOKUP('Форма 1'!$F5099,'Придельники с 2022'!$B$4:$X$28,'Форма 1'!X$8),"")</f>
        <v/>
      </c>
      <c r="H5099" s="103" t="str">
        <f>IF(ISNUMBER('Форма 1'!Y5099),'Форма 1'!$H5099*VLOOKUP('Форма 1'!$F5099,'Придельники с 2022'!$B$4:$X$28,'Форма 1'!Y$8),"")</f>
        <v/>
      </c>
      <c r="I5099" s="103" t="str">
        <f>IF(ISNUMBER('Форма 1'!Z5099),'Форма 1'!$H5099*VLOOKUP('Форма 1'!$F5099,'Придельники с 2022'!$B$4:$X$28,'Форма 1'!Z$8),"")</f>
        <v/>
      </c>
      <c r="J5099" s="103" t="str">
        <f>IF(ISNUMBER('Форма 1'!AA5099),'Форма 1'!$H5099*VLOOKUP('Форма 1'!$F5099,'Придельники с 2022'!$B$4:$X$28,'Форма 1'!AA$8),"")</f>
        <v/>
      </c>
      <c r="K5099" s="90"/>
      <c r="L5099" s="87"/>
      <c r="M5099" s="103" t="str">
        <f>IF(ISNUMBER('Форма 1'!AD5099),'Форма 1'!$H5099*VLOOKUP('Форма 1'!$F5099,'Придельники с 2022'!$B$4:$X$28,'Форма 1'!AD$8),"")</f>
        <v/>
      </c>
      <c r="N5099" s="103" t="str">
        <f>IF(ISBLANK('Форма 1'!$AE5099),"",IF('Форма 1'!$AE5099=1,'Форма 1'!$H5099*VLOOKUP('Форма 1'!$F5099,'Придельники с 2022'!$B$4:$X$28,'Форма 1'!$AE$8,0),IF('Форма 1'!$AE5099=2,'Форма 1'!$H5099*VLOOKUP('Форма 1'!$F5099,'Придельники с 2022'!$B$4:$X$28,13,0),IF('Форма 1'!$AE5099=3,'Форма 1'!$H5099*VLOOKUP('Форма 1'!$F5099,'Придельники с 2022'!$B$4:$X$28,12,0)))))</f>
        <v/>
      </c>
      <c r="O5099" s="103">
        <f>IF(ISNUMBER('Форма 1'!AF5099),'Форма 1'!$H5099*VLOOKUP('Форма 1'!$F5099,'Придельники с 2022'!$B$4:$X$28,'Форма 1'!AF$8),"")</f>
        <v>2230941.3479999998</v>
      </c>
      <c r="P5099" s="87"/>
      <c r="Q5099" s="103" t="str">
        <f>IF(ISNUMBER('Форма 1'!AH5099),'Форма 1'!$H5099*VLOOKUP('Форма 1'!$F5099,'Придельники с 2022'!$B$4:$X$28,'Форма 1'!AH$8),"")</f>
        <v/>
      </c>
      <c r="R5099" s="103" t="str">
        <f>IF(ISNUMBER('Форма 1'!AI5099),'Форма 1'!$H5099*VLOOKUP('Форма 1'!$F5099,'Придельники с 2022'!$B$4:$X$28,'Форма 1'!AI$8),"")</f>
        <v/>
      </c>
      <c r="S5099" s="103" t="str">
        <f>IF(ISNUMBER('Форма 1'!AJ5099),'Форма 1'!$H5099*VLOOKUP('Форма 1'!$F5099,'Придельники с 2022'!$B$4:$X$28,'Форма 1'!AJ$8),"")</f>
        <v/>
      </c>
      <c r="T5099" s="87"/>
    </row>
    <row r="5100" spans="1:20">
      <c r="A5100" s="188">
        <f t="shared" si="335"/>
        <v>119</v>
      </c>
      <c r="B5100" s="189" t="s">
        <v>4904</v>
      </c>
      <c r="C5100" s="99">
        <f t="shared" si="334"/>
        <v>373663.05600000004</v>
      </c>
      <c r="D5100" s="103">
        <f>IF(ISNUMBER('Форма 1'!U5100),'Форма 1'!$H5100*VLOOKUP('Форма 1'!$F5100,'Придельники с 2022'!$B$4:$X$28,'Форма 1'!U$8),"")</f>
        <v>373663.05600000004</v>
      </c>
      <c r="E5100" s="103" t="str">
        <f>IF(ISNUMBER('Форма 1'!V5100),'Форма 1'!$H5100*VLOOKUP('Форма 1'!$F5100,'Придельники с 2022'!$B$4:$X$28,'Форма 1'!V$8),"")</f>
        <v/>
      </c>
      <c r="F5100" s="103" t="str">
        <f>IF(ISNUMBER('Форма 1'!W5100),'Форма 1'!$H5100*VLOOKUP('Форма 1'!$F5100,'Придельники с 2022'!$B$4:$X$28,'Форма 1'!W$8),"")</f>
        <v/>
      </c>
      <c r="G5100" s="103" t="str">
        <f>IF(ISNUMBER('Форма 1'!X5100),'Форма 1'!$H5100*VLOOKUP('Форма 1'!$F5100,'Придельники с 2022'!$B$4:$X$28,'Форма 1'!X$8),"")</f>
        <v/>
      </c>
      <c r="H5100" s="103" t="str">
        <f>IF(ISNUMBER('Форма 1'!Y5100),'Форма 1'!$H5100*VLOOKUP('Форма 1'!$F5100,'Придельники с 2022'!$B$4:$X$28,'Форма 1'!Y$8),"")</f>
        <v/>
      </c>
      <c r="I5100" s="103" t="str">
        <f>IF(ISNUMBER('Форма 1'!Z5100),'Форма 1'!$H5100*VLOOKUP('Форма 1'!$F5100,'Придельники с 2022'!$B$4:$X$28,'Форма 1'!Z$8),"")</f>
        <v/>
      </c>
      <c r="J5100" s="103" t="str">
        <f>IF(ISNUMBER('Форма 1'!AA5100),'Форма 1'!$H5100*VLOOKUP('Форма 1'!$F5100,'Придельники с 2022'!$B$4:$X$28,'Форма 1'!AA$8),"")</f>
        <v/>
      </c>
      <c r="K5100" s="90"/>
      <c r="L5100" s="87"/>
      <c r="M5100" s="103" t="str">
        <f>IF(ISNUMBER('Форма 1'!AD5100),'Форма 1'!$H5100*VLOOKUP('Форма 1'!$F5100,'Придельники с 2022'!$B$4:$X$28,'Форма 1'!AD$8),"")</f>
        <v/>
      </c>
      <c r="N5100" s="103" t="str">
        <f>IF(ISBLANK('Форма 1'!$AE5100),"",IF('Форма 1'!$AE5100=1,'Форма 1'!$H5100*VLOOKUP('Форма 1'!$F5100,'Придельники с 2022'!$B$4:$X$28,'Форма 1'!$AE$8,0),IF('Форма 1'!$AE5100=2,'Форма 1'!$H5100*VLOOKUP('Форма 1'!$F5100,'Придельники с 2022'!$B$4:$X$28,13,0),IF('Форма 1'!$AE5100=3,'Форма 1'!$H5100*VLOOKUP('Форма 1'!$F5100,'Придельники с 2022'!$B$4:$X$28,12,0)))))</f>
        <v/>
      </c>
      <c r="O5100" s="103" t="str">
        <f>IF(ISNUMBER('Форма 1'!AF5100),'Форма 1'!$H5100*VLOOKUP('Форма 1'!$F5100,'Придельники с 2022'!$B$4:$X$28,'Форма 1'!AF$8),"")</f>
        <v/>
      </c>
      <c r="P5100" s="87"/>
      <c r="Q5100" s="103" t="str">
        <f>IF(ISNUMBER('Форма 1'!AH5100),'Форма 1'!$H5100*VLOOKUP('Форма 1'!$F5100,'Придельники с 2022'!$B$4:$X$28,'Форма 1'!AH$8),"")</f>
        <v/>
      </c>
      <c r="R5100" s="103" t="str">
        <f>IF(ISNUMBER('Форма 1'!AI5100),'Форма 1'!$H5100*VLOOKUP('Форма 1'!$F5100,'Придельники с 2022'!$B$4:$X$28,'Форма 1'!AI$8),"")</f>
        <v/>
      </c>
      <c r="S5100" s="103" t="str">
        <f>IF(ISNUMBER('Форма 1'!AJ5100),'Форма 1'!$H5100*VLOOKUP('Форма 1'!$F5100,'Придельники с 2022'!$B$4:$X$28,'Форма 1'!AJ$8),"")</f>
        <v/>
      </c>
      <c r="T5100" s="87"/>
    </row>
    <row r="5101" spans="1:20">
      <c r="A5101" s="188">
        <f t="shared" si="335"/>
        <v>120</v>
      </c>
      <c r="B5101" s="189" t="s">
        <v>4905</v>
      </c>
      <c r="C5101" s="99">
        <f t="shared" si="334"/>
        <v>178393.02000000002</v>
      </c>
      <c r="D5101" s="103">
        <f>IF(ISNUMBER('Форма 1'!U5101),'Форма 1'!$H5101*VLOOKUP('Форма 1'!$F5101,'Придельники с 2022'!$B$4:$X$28,'Форма 1'!U$8),"")</f>
        <v>178393.02000000002</v>
      </c>
      <c r="E5101" s="103" t="str">
        <f>IF(ISNUMBER('Форма 1'!V5101),'Форма 1'!$H5101*VLOOKUP('Форма 1'!$F5101,'Придельники с 2022'!$B$4:$X$28,'Форма 1'!V$8),"")</f>
        <v/>
      </c>
      <c r="F5101" s="103" t="str">
        <f>IF(ISNUMBER('Форма 1'!W5101),'Форма 1'!$H5101*VLOOKUP('Форма 1'!$F5101,'Придельники с 2022'!$B$4:$X$28,'Форма 1'!W$8),"")</f>
        <v/>
      </c>
      <c r="G5101" s="103" t="str">
        <f>IF(ISNUMBER('Форма 1'!X5101),'Форма 1'!$H5101*VLOOKUP('Форма 1'!$F5101,'Придельники с 2022'!$B$4:$X$28,'Форма 1'!X$8),"")</f>
        <v/>
      </c>
      <c r="H5101" s="103" t="str">
        <f>IF(ISNUMBER('Форма 1'!Y5101),'Форма 1'!$H5101*VLOOKUP('Форма 1'!$F5101,'Придельники с 2022'!$B$4:$X$28,'Форма 1'!Y$8),"")</f>
        <v/>
      </c>
      <c r="I5101" s="103" t="str">
        <f>IF(ISNUMBER('Форма 1'!Z5101),'Форма 1'!$H5101*VLOOKUP('Форма 1'!$F5101,'Придельники с 2022'!$B$4:$X$28,'Форма 1'!Z$8),"")</f>
        <v/>
      </c>
      <c r="J5101" s="103" t="str">
        <f>IF(ISNUMBER('Форма 1'!AA5101),'Форма 1'!$H5101*VLOOKUP('Форма 1'!$F5101,'Придельники с 2022'!$B$4:$X$28,'Форма 1'!AA$8),"")</f>
        <v/>
      </c>
      <c r="K5101" s="90"/>
      <c r="L5101" s="87"/>
      <c r="M5101" s="103" t="str">
        <f>IF(ISNUMBER('Форма 1'!AD5101),'Форма 1'!$H5101*VLOOKUP('Форма 1'!$F5101,'Придельники с 2022'!$B$4:$X$28,'Форма 1'!AD$8),"")</f>
        <v/>
      </c>
      <c r="N5101" s="103" t="str">
        <f>IF(ISBLANK('Форма 1'!$AE5101),"",IF('Форма 1'!$AE5101=1,'Форма 1'!$H5101*VLOOKUP('Форма 1'!$F5101,'Придельники с 2022'!$B$4:$X$28,'Форма 1'!$AE$8,0),IF('Форма 1'!$AE5101=2,'Форма 1'!$H5101*VLOOKUP('Форма 1'!$F5101,'Придельники с 2022'!$B$4:$X$28,13,0),IF('Форма 1'!$AE5101=3,'Форма 1'!$H5101*VLOOKUP('Форма 1'!$F5101,'Придельники с 2022'!$B$4:$X$28,12,0)))))</f>
        <v/>
      </c>
      <c r="O5101" s="103" t="str">
        <f>IF(ISNUMBER('Форма 1'!AF5101),'Форма 1'!$H5101*VLOOKUP('Форма 1'!$F5101,'Придельники с 2022'!$B$4:$X$28,'Форма 1'!AF$8),"")</f>
        <v/>
      </c>
      <c r="P5101" s="87"/>
      <c r="Q5101" s="103" t="str">
        <f>IF(ISNUMBER('Форма 1'!AH5101),'Форма 1'!$H5101*VLOOKUP('Форма 1'!$F5101,'Придельники с 2022'!$B$4:$X$28,'Форма 1'!AH$8),"")</f>
        <v/>
      </c>
      <c r="R5101" s="103" t="str">
        <f>IF(ISNUMBER('Форма 1'!AI5101),'Форма 1'!$H5101*VLOOKUP('Форма 1'!$F5101,'Придельники с 2022'!$B$4:$X$28,'Форма 1'!AI$8),"")</f>
        <v/>
      </c>
      <c r="S5101" s="103" t="str">
        <f>IF(ISNUMBER('Форма 1'!AJ5101),'Форма 1'!$H5101*VLOOKUP('Форма 1'!$F5101,'Придельники с 2022'!$B$4:$X$28,'Форма 1'!AJ$8),"")</f>
        <v/>
      </c>
      <c r="T5101" s="87"/>
    </row>
    <row r="5102" spans="1:20">
      <c r="A5102" s="188">
        <f t="shared" si="335"/>
        <v>121</v>
      </c>
      <c r="B5102" s="189" t="s">
        <v>4907</v>
      </c>
      <c r="C5102" s="99">
        <f t="shared" si="334"/>
        <v>4252082.8109999998</v>
      </c>
      <c r="D5102" s="103" t="str">
        <f>IF(ISNUMBER('Форма 1'!U5102),'Форма 1'!$H5102*VLOOKUP('Форма 1'!$F5102,'Придельники с 2022'!$B$4:$X$28,'Форма 1'!U$8),"")</f>
        <v/>
      </c>
      <c r="E5102" s="103" t="str">
        <f>IF(ISNUMBER('Форма 1'!V5102),'Форма 1'!$H5102*VLOOKUP('Форма 1'!$F5102,'Придельники с 2022'!$B$4:$X$28,'Форма 1'!V$8),"")</f>
        <v/>
      </c>
      <c r="F5102" s="103" t="str">
        <f>IF(ISNUMBER('Форма 1'!W5102),'Форма 1'!$H5102*VLOOKUP('Форма 1'!$F5102,'Придельники с 2022'!$B$4:$X$28,'Форма 1'!W$8),"")</f>
        <v/>
      </c>
      <c r="G5102" s="103" t="str">
        <f>IF(ISNUMBER('Форма 1'!X5102),'Форма 1'!$H5102*VLOOKUP('Форма 1'!$F5102,'Придельники с 2022'!$B$4:$X$28,'Форма 1'!X$8),"")</f>
        <v/>
      </c>
      <c r="H5102" s="103" t="str">
        <f>IF(ISNUMBER('Форма 1'!Y5102),'Форма 1'!$H5102*VLOOKUP('Форма 1'!$F5102,'Придельники с 2022'!$B$4:$X$28,'Форма 1'!Y$8),"")</f>
        <v/>
      </c>
      <c r="I5102" s="103" t="str">
        <f>IF(ISNUMBER('Форма 1'!Z5102),'Форма 1'!$H5102*VLOOKUP('Форма 1'!$F5102,'Придельники с 2022'!$B$4:$X$28,'Форма 1'!Z$8),"")</f>
        <v/>
      </c>
      <c r="J5102" s="103" t="str">
        <f>IF(ISNUMBER('Форма 1'!AA5102),'Форма 1'!$H5102*VLOOKUP('Форма 1'!$F5102,'Придельники с 2022'!$B$4:$X$28,'Форма 1'!AA$8),"")</f>
        <v/>
      </c>
      <c r="K5102" s="90"/>
      <c r="L5102" s="87"/>
      <c r="M5102" s="103">
        <f>IF(ISNUMBER('Форма 1'!AD5102),'Форма 1'!$H5102*VLOOKUP('Форма 1'!$F5102,'Придельники с 2022'!$B$4:$X$28,'Форма 1'!AD$8),"")</f>
        <v>4252082.8109999998</v>
      </c>
      <c r="N5102" s="103" t="str">
        <f>IF(ISBLANK('Форма 1'!$AE5102),"",IF('Форма 1'!$AE5102=1,'Форма 1'!$H5102*VLOOKUP('Форма 1'!$F5102,'Придельники с 2022'!$B$4:$X$28,'Форма 1'!$AE$8,0),IF('Форма 1'!$AE5102=2,'Форма 1'!$H5102*VLOOKUP('Форма 1'!$F5102,'Придельники с 2022'!$B$4:$X$28,13,0),IF('Форма 1'!$AE5102=3,'Форма 1'!$H5102*VLOOKUP('Форма 1'!$F5102,'Придельники с 2022'!$B$4:$X$28,12,0)))))</f>
        <v/>
      </c>
      <c r="O5102" s="103" t="str">
        <f>IF(ISNUMBER('Форма 1'!AF5102),'Форма 1'!$H5102*VLOOKUP('Форма 1'!$F5102,'Придельники с 2022'!$B$4:$X$28,'Форма 1'!AF$8),"")</f>
        <v/>
      </c>
      <c r="P5102" s="87"/>
      <c r="Q5102" s="103" t="str">
        <f>IF(ISNUMBER('Форма 1'!AH5102),'Форма 1'!$H5102*VLOOKUP('Форма 1'!$F5102,'Придельники с 2022'!$B$4:$X$28,'Форма 1'!AH$8),"")</f>
        <v/>
      </c>
      <c r="R5102" s="103" t="str">
        <f>IF(ISNUMBER('Форма 1'!AI5102),'Форма 1'!$H5102*VLOOKUP('Форма 1'!$F5102,'Придельники с 2022'!$B$4:$X$28,'Форма 1'!AI$8),"")</f>
        <v/>
      </c>
      <c r="S5102" s="103" t="str">
        <f>IF(ISNUMBER('Форма 1'!AJ5102),'Форма 1'!$H5102*VLOOKUP('Форма 1'!$F5102,'Придельники с 2022'!$B$4:$X$28,'Форма 1'!AJ$8),"")</f>
        <v/>
      </c>
      <c r="T5102" s="87"/>
    </row>
    <row r="5103" spans="1:20">
      <c r="A5103" s="188">
        <f t="shared" si="335"/>
        <v>122</v>
      </c>
      <c r="B5103" s="189" t="s">
        <v>4908</v>
      </c>
      <c r="C5103" s="99">
        <f t="shared" si="334"/>
        <v>10920978.285</v>
      </c>
      <c r="D5103" s="103" t="str">
        <f>IF(ISNUMBER('Форма 1'!U5103),'Форма 1'!$H5103*VLOOKUP('Форма 1'!$F5103,'Придельники с 2022'!$B$4:$X$28,'Форма 1'!U$8),"")</f>
        <v/>
      </c>
      <c r="E5103" s="103" t="str">
        <f>IF(ISNUMBER('Форма 1'!V5103),'Форма 1'!$H5103*VLOOKUP('Форма 1'!$F5103,'Придельники с 2022'!$B$4:$X$28,'Форма 1'!V$8),"")</f>
        <v/>
      </c>
      <c r="F5103" s="103" t="str">
        <f>IF(ISNUMBER('Форма 1'!W5103),'Форма 1'!$H5103*VLOOKUP('Форма 1'!$F5103,'Придельники с 2022'!$B$4:$X$28,'Форма 1'!W$8),"")</f>
        <v/>
      </c>
      <c r="G5103" s="103" t="str">
        <f>IF(ISNUMBER('Форма 1'!X5103),'Форма 1'!$H5103*VLOOKUP('Форма 1'!$F5103,'Придельники с 2022'!$B$4:$X$28,'Форма 1'!X$8),"")</f>
        <v/>
      </c>
      <c r="H5103" s="103">
        <f>IF(ISNUMBER('Форма 1'!Y5103),'Форма 1'!$H5103*VLOOKUP('Форма 1'!$F5103,'Придельники с 2022'!$B$4:$X$28,'Форма 1'!Y$8),"")</f>
        <v>1186776.57</v>
      </c>
      <c r="I5103" s="103" t="str">
        <f>IF(ISNUMBER('Форма 1'!Z5103),'Форма 1'!$H5103*VLOOKUP('Форма 1'!$F5103,'Придельники с 2022'!$B$4:$X$28,'Форма 1'!Z$8),"")</f>
        <v/>
      </c>
      <c r="J5103" s="103" t="str">
        <f>IF(ISNUMBER('Форма 1'!AA5103),'Форма 1'!$H5103*VLOOKUP('Форма 1'!$F5103,'Придельники с 2022'!$B$4:$X$28,'Форма 1'!AA$8),"")</f>
        <v/>
      </c>
      <c r="K5103" s="90"/>
      <c r="L5103" s="87"/>
      <c r="M5103" s="103">
        <f>IF(ISNUMBER('Форма 1'!AD5103),'Форма 1'!$H5103*VLOOKUP('Форма 1'!$F5103,'Придельники с 2022'!$B$4:$X$28,'Форма 1'!AD$8),"")</f>
        <v>9734201.7149999999</v>
      </c>
      <c r="N5103" s="103" t="str">
        <f>IF(ISBLANK('Форма 1'!$AE5103),"",IF('Форма 1'!$AE5103=1,'Форма 1'!$H5103*VLOOKUP('Форма 1'!$F5103,'Придельники с 2022'!$B$4:$X$28,'Форма 1'!$AE$8,0),IF('Форма 1'!$AE5103=2,'Форма 1'!$H5103*VLOOKUP('Форма 1'!$F5103,'Придельники с 2022'!$B$4:$X$28,13,0),IF('Форма 1'!$AE5103=3,'Форма 1'!$H5103*VLOOKUP('Форма 1'!$F5103,'Придельники с 2022'!$B$4:$X$28,12,0)))))</f>
        <v/>
      </c>
      <c r="O5103" s="103" t="str">
        <f>IF(ISNUMBER('Форма 1'!AF5103),'Форма 1'!$H5103*VLOOKUP('Форма 1'!$F5103,'Придельники с 2022'!$B$4:$X$28,'Форма 1'!AF$8),"")</f>
        <v/>
      </c>
      <c r="P5103" s="87"/>
      <c r="Q5103" s="103" t="str">
        <f>IF(ISNUMBER('Форма 1'!AH5103),'Форма 1'!$H5103*VLOOKUP('Форма 1'!$F5103,'Придельники с 2022'!$B$4:$X$28,'Форма 1'!AH$8),"")</f>
        <v/>
      </c>
      <c r="R5103" s="103" t="str">
        <f>IF(ISNUMBER('Форма 1'!AI5103),'Форма 1'!$H5103*VLOOKUP('Форма 1'!$F5103,'Придельники с 2022'!$B$4:$X$28,'Форма 1'!AI$8),"")</f>
        <v/>
      </c>
      <c r="S5103" s="103" t="str">
        <f>IF(ISNUMBER('Форма 1'!AJ5103),'Форма 1'!$H5103*VLOOKUP('Форма 1'!$F5103,'Придельники с 2022'!$B$4:$X$28,'Форма 1'!AJ$8),"")</f>
        <v/>
      </c>
      <c r="T5103" s="87"/>
    </row>
    <row r="5104" spans="1:20">
      <c r="A5104" s="188">
        <f t="shared" si="335"/>
        <v>123</v>
      </c>
      <c r="B5104" s="189" t="s">
        <v>4909</v>
      </c>
      <c r="C5104" s="99">
        <f t="shared" si="334"/>
        <v>2221154.4939999999</v>
      </c>
      <c r="D5104" s="103">
        <f>IF(ISNUMBER('Форма 1'!U5104),'Форма 1'!$H5104*VLOOKUP('Форма 1'!$F5104,'Придельники с 2022'!$B$4:$X$28,'Форма 1'!U$8),"")</f>
        <v>791591.26800000004</v>
      </c>
      <c r="E5104" s="103" t="str">
        <f>IF(ISNUMBER('Форма 1'!V5104),'Форма 1'!$H5104*VLOOKUP('Форма 1'!$F5104,'Придельники с 2022'!$B$4:$X$28,'Форма 1'!V$8),"")</f>
        <v/>
      </c>
      <c r="F5104" s="103">
        <f>IF(ISNUMBER('Форма 1'!W5104),'Форма 1'!$H5104*VLOOKUP('Форма 1'!$F5104,'Придельники с 2022'!$B$4:$X$28,'Форма 1'!W$8),"")</f>
        <v>1429563.226</v>
      </c>
      <c r="G5104" s="103" t="str">
        <f>IF(ISNUMBER('Форма 1'!X5104),'Форма 1'!$H5104*VLOOKUP('Форма 1'!$F5104,'Придельники с 2022'!$B$4:$X$28,'Форма 1'!X$8),"")</f>
        <v/>
      </c>
      <c r="H5104" s="103" t="str">
        <f>IF(ISNUMBER('Форма 1'!Y5104),'Форма 1'!$H5104*VLOOKUP('Форма 1'!$F5104,'Придельники с 2022'!$B$4:$X$28,'Форма 1'!Y$8),"")</f>
        <v/>
      </c>
      <c r="I5104" s="103" t="str">
        <f>IF(ISNUMBER('Форма 1'!Z5104),'Форма 1'!$H5104*VLOOKUP('Форма 1'!$F5104,'Придельники с 2022'!$B$4:$X$28,'Форма 1'!Z$8),"")</f>
        <v/>
      </c>
      <c r="J5104" s="103" t="str">
        <f>IF(ISNUMBER('Форма 1'!AA5104),'Форма 1'!$H5104*VLOOKUP('Форма 1'!$F5104,'Придельники с 2022'!$B$4:$X$28,'Форма 1'!AA$8),"")</f>
        <v/>
      </c>
      <c r="K5104" s="90"/>
      <c r="L5104" s="87"/>
      <c r="M5104" s="103" t="str">
        <f>IF(ISNUMBER('Форма 1'!AD5104),'Форма 1'!$H5104*VLOOKUP('Форма 1'!$F5104,'Придельники с 2022'!$B$4:$X$28,'Форма 1'!AD$8),"")</f>
        <v/>
      </c>
      <c r="N5104" s="103" t="str">
        <f>IF(ISBLANK('Форма 1'!$AE5104),"",IF('Форма 1'!$AE5104=1,'Форма 1'!$H5104*VLOOKUP('Форма 1'!$F5104,'Придельники с 2022'!$B$4:$X$28,'Форма 1'!$AE$8,0),IF('Форма 1'!$AE5104=2,'Форма 1'!$H5104*VLOOKUP('Форма 1'!$F5104,'Придельники с 2022'!$B$4:$X$28,13,0),IF('Форма 1'!$AE5104=3,'Форма 1'!$H5104*VLOOKUP('Форма 1'!$F5104,'Придельники с 2022'!$B$4:$X$28,12,0)))))</f>
        <v/>
      </c>
      <c r="O5104" s="103" t="str">
        <f>IF(ISNUMBER('Форма 1'!AF5104),'Форма 1'!$H5104*VLOOKUP('Форма 1'!$F5104,'Придельники с 2022'!$B$4:$X$28,'Форма 1'!AF$8),"")</f>
        <v/>
      </c>
      <c r="P5104" s="87"/>
      <c r="Q5104" s="103" t="str">
        <f>IF(ISNUMBER('Форма 1'!AH5104),'Форма 1'!$H5104*VLOOKUP('Форма 1'!$F5104,'Придельники с 2022'!$B$4:$X$28,'Форма 1'!AH$8),"")</f>
        <v/>
      </c>
      <c r="R5104" s="103" t="str">
        <f>IF(ISNUMBER('Форма 1'!AI5104),'Форма 1'!$H5104*VLOOKUP('Форма 1'!$F5104,'Придельники с 2022'!$B$4:$X$28,'Форма 1'!AI$8),"")</f>
        <v/>
      </c>
      <c r="S5104" s="103" t="str">
        <f>IF(ISNUMBER('Форма 1'!AJ5104),'Форма 1'!$H5104*VLOOKUP('Форма 1'!$F5104,'Придельники с 2022'!$B$4:$X$28,'Форма 1'!AJ$8),"")</f>
        <v/>
      </c>
      <c r="T5104" s="87"/>
    </row>
    <row r="5105" spans="1:20">
      <c r="A5105" s="188">
        <f t="shared" si="335"/>
        <v>124</v>
      </c>
      <c r="B5105" s="189" t="s">
        <v>4910</v>
      </c>
      <c r="C5105" s="99">
        <f t="shared" si="334"/>
        <v>390353.74</v>
      </c>
      <c r="D5105" s="103" t="str">
        <f>IF(ISNUMBER('Форма 1'!U5105),'Форма 1'!$H5105*VLOOKUP('Форма 1'!$F5105,'Придельники с 2022'!$B$4:$X$28,'Форма 1'!U$8),"")</f>
        <v/>
      </c>
      <c r="E5105" s="103" t="str">
        <f>IF(ISNUMBER('Форма 1'!V5105),'Форма 1'!$H5105*VLOOKUP('Форма 1'!$F5105,'Придельники с 2022'!$B$4:$X$28,'Форма 1'!V$8),"")</f>
        <v/>
      </c>
      <c r="F5105" s="103" t="str">
        <f>IF(ISNUMBER('Форма 1'!W5105),'Форма 1'!$H5105*VLOOKUP('Форма 1'!$F5105,'Придельники с 2022'!$B$4:$X$28,'Форма 1'!W$8),"")</f>
        <v/>
      </c>
      <c r="G5105" s="103" t="str">
        <f>IF(ISNUMBER('Форма 1'!X5105),'Форма 1'!$H5105*VLOOKUP('Форма 1'!$F5105,'Придельники с 2022'!$B$4:$X$28,'Форма 1'!X$8),"")</f>
        <v/>
      </c>
      <c r="H5105" s="103" t="str">
        <f>IF(ISNUMBER('Форма 1'!Y5105),'Форма 1'!$H5105*VLOOKUP('Форма 1'!$F5105,'Придельники с 2022'!$B$4:$X$28,'Форма 1'!Y$8),"")</f>
        <v/>
      </c>
      <c r="I5105" s="103">
        <f>IF(ISNUMBER('Форма 1'!Z5105),'Форма 1'!$H5105*VLOOKUP('Форма 1'!$F5105,'Придельники с 2022'!$B$4:$X$28,'Форма 1'!Z$8),"")</f>
        <v>390353.74</v>
      </c>
      <c r="J5105" s="103" t="str">
        <f>IF(ISNUMBER('Форма 1'!AA5105),'Форма 1'!$H5105*VLOOKUP('Форма 1'!$F5105,'Придельники с 2022'!$B$4:$X$28,'Форма 1'!AA$8),"")</f>
        <v/>
      </c>
      <c r="K5105" s="90"/>
      <c r="L5105" s="87"/>
      <c r="M5105" s="103" t="str">
        <f>IF(ISNUMBER('Форма 1'!AD5105),'Форма 1'!$H5105*VLOOKUP('Форма 1'!$F5105,'Придельники с 2022'!$B$4:$X$28,'Форма 1'!AD$8),"")</f>
        <v/>
      </c>
      <c r="N5105" s="103" t="str">
        <f>IF(ISBLANK('Форма 1'!$AE5105),"",IF('Форма 1'!$AE5105=1,'Форма 1'!$H5105*VLOOKUP('Форма 1'!$F5105,'Придельники с 2022'!$B$4:$X$28,'Форма 1'!$AE$8,0),IF('Форма 1'!$AE5105=2,'Форма 1'!$H5105*VLOOKUP('Форма 1'!$F5105,'Придельники с 2022'!$B$4:$X$28,13,0),IF('Форма 1'!$AE5105=3,'Форма 1'!$H5105*VLOOKUP('Форма 1'!$F5105,'Придельники с 2022'!$B$4:$X$28,12,0)))))</f>
        <v/>
      </c>
      <c r="O5105" s="103" t="str">
        <f>IF(ISNUMBER('Форма 1'!AF5105),'Форма 1'!$H5105*VLOOKUP('Форма 1'!$F5105,'Придельники с 2022'!$B$4:$X$28,'Форма 1'!AF$8),"")</f>
        <v/>
      </c>
      <c r="P5105" s="87"/>
      <c r="Q5105" s="103" t="str">
        <f>IF(ISNUMBER('Форма 1'!AH5105),'Форма 1'!$H5105*VLOOKUP('Форма 1'!$F5105,'Придельники с 2022'!$B$4:$X$28,'Форма 1'!AH$8),"")</f>
        <v/>
      </c>
      <c r="R5105" s="103" t="str">
        <f>IF(ISNUMBER('Форма 1'!AI5105),'Форма 1'!$H5105*VLOOKUP('Форма 1'!$F5105,'Придельники с 2022'!$B$4:$X$28,'Форма 1'!AI$8),"")</f>
        <v/>
      </c>
      <c r="S5105" s="103" t="str">
        <f>IF(ISNUMBER('Форма 1'!AJ5105),'Форма 1'!$H5105*VLOOKUP('Форма 1'!$F5105,'Придельники с 2022'!$B$4:$X$28,'Форма 1'!AJ$8),"")</f>
        <v/>
      </c>
      <c r="T5105" s="87"/>
    </row>
    <row r="5106" spans="1:20">
      <c r="A5106" s="188">
        <f t="shared" si="335"/>
        <v>125</v>
      </c>
      <c r="B5106" s="189" t="s">
        <v>4911</v>
      </c>
      <c r="C5106" s="99">
        <f t="shared" si="334"/>
        <v>3601182.236</v>
      </c>
      <c r="D5106" s="103">
        <f>IF(ISNUMBER('Форма 1'!U5106),'Форма 1'!$H5106*VLOOKUP('Форма 1'!$F5106,'Придельники с 2022'!$B$4:$X$28,'Форма 1'!U$8),"")</f>
        <v>440875.03200000001</v>
      </c>
      <c r="E5106" s="103" t="str">
        <f>IF(ISNUMBER('Форма 1'!V5106),'Форма 1'!$H5106*VLOOKUP('Форма 1'!$F5106,'Придельники с 2022'!$B$4:$X$28,'Форма 1'!V$8),"")</f>
        <v/>
      </c>
      <c r="F5106" s="103">
        <f>IF(ISNUMBER('Форма 1'!W5106),'Форма 1'!$H5106*VLOOKUP('Форма 1'!$F5106,'Придельники с 2022'!$B$4:$X$28,'Форма 1'!W$8),"")</f>
        <v>796192.12399999995</v>
      </c>
      <c r="G5106" s="103" t="str">
        <f>IF(ISNUMBER('Форма 1'!X5106),'Форма 1'!$H5106*VLOOKUP('Форма 1'!$F5106,'Придельники с 2022'!$B$4:$X$28,'Форма 1'!X$8),"")</f>
        <v/>
      </c>
      <c r="H5106" s="103" t="str">
        <f>IF(ISNUMBER('Форма 1'!Y5106),'Форма 1'!$H5106*VLOOKUP('Форма 1'!$F5106,'Придельники с 2022'!$B$4:$X$28,'Форма 1'!Y$8),"")</f>
        <v/>
      </c>
      <c r="I5106" s="103" t="str">
        <f>IF(ISNUMBER('Форма 1'!Z5106),'Форма 1'!$H5106*VLOOKUP('Форма 1'!$F5106,'Придельники с 2022'!$B$4:$X$28,'Форма 1'!Z$8),"")</f>
        <v/>
      </c>
      <c r="J5106" s="103" t="str">
        <f>IF(ISNUMBER('Форма 1'!AA5106),'Форма 1'!$H5106*VLOOKUP('Форма 1'!$F5106,'Придельники с 2022'!$B$4:$X$28,'Форма 1'!AA$8),"")</f>
        <v/>
      </c>
      <c r="K5106" s="90"/>
      <c r="L5106" s="87"/>
      <c r="M5106" s="103" t="str">
        <f>IF(ISNUMBER('Форма 1'!AD5106),'Форма 1'!$H5106*VLOOKUP('Форма 1'!$F5106,'Придельники с 2022'!$B$4:$X$28,'Форма 1'!AD$8),"")</f>
        <v/>
      </c>
      <c r="N5106" s="103" t="str">
        <f>IF(ISBLANK('Форма 1'!$AE5106),"",IF('Форма 1'!$AE5106=1,'Форма 1'!$H5106*VLOOKUP('Форма 1'!$F5106,'Придельники с 2022'!$B$4:$X$28,'Форма 1'!$AE$8,0),IF('Форма 1'!$AE5106=2,'Форма 1'!$H5106*VLOOKUP('Форма 1'!$F5106,'Придельники с 2022'!$B$4:$X$28,13,0),IF('Форма 1'!$AE5106=3,'Форма 1'!$H5106*VLOOKUP('Форма 1'!$F5106,'Придельники с 2022'!$B$4:$X$28,12,0)))))</f>
        <v/>
      </c>
      <c r="O5106" s="103">
        <f>IF(ISNUMBER('Форма 1'!AF5106),'Форма 1'!$H5106*VLOOKUP('Форма 1'!$F5106,'Придельники с 2022'!$B$4:$X$28,'Форма 1'!AF$8),"")</f>
        <v>773112.62399999995</v>
      </c>
      <c r="P5106" s="87"/>
      <c r="Q5106" s="103">
        <f>IF(ISNUMBER('Форма 1'!AH5106),'Форма 1'!$H5106*VLOOKUP('Форма 1'!$F5106,'Придельники с 2022'!$B$4:$X$28,'Форма 1'!AH$8),"")</f>
        <v>1591002.4560000002</v>
      </c>
      <c r="R5106" s="103" t="str">
        <f>IF(ISNUMBER('Форма 1'!AI5106),'Форма 1'!$H5106*VLOOKUP('Форма 1'!$F5106,'Придельники с 2022'!$B$4:$X$28,'Форма 1'!AI$8),"")</f>
        <v/>
      </c>
      <c r="S5106" s="103" t="str">
        <f>IF(ISNUMBER('Форма 1'!AJ5106),'Форма 1'!$H5106*VLOOKUP('Форма 1'!$F5106,'Придельники с 2022'!$B$4:$X$28,'Форма 1'!AJ$8),"")</f>
        <v/>
      </c>
      <c r="T5106" s="87"/>
    </row>
    <row r="5107" spans="1:20">
      <c r="A5107" s="188">
        <f t="shared" si="335"/>
        <v>126</v>
      </c>
      <c r="B5107" s="189" t="s">
        <v>4912</v>
      </c>
      <c r="C5107" s="99">
        <f t="shared" si="334"/>
        <v>1237897.96</v>
      </c>
      <c r="D5107" s="103">
        <f>IF(ISNUMBER('Форма 1'!U5107),'Форма 1'!$H5107*VLOOKUP('Форма 1'!$F5107,'Придельники с 2022'!$B$4:$X$28,'Форма 1'!U$8),"")</f>
        <v>441171.12</v>
      </c>
      <c r="E5107" s="103" t="str">
        <f>IF(ISNUMBER('Форма 1'!V5107),'Форма 1'!$H5107*VLOOKUP('Форма 1'!$F5107,'Придельники с 2022'!$B$4:$X$28,'Форма 1'!V$8),"")</f>
        <v/>
      </c>
      <c r="F5107" s="103">
        <f>IF(ISNUMBER('Форма 1'!W5107),'Форма 1'!$H5107*VLOOKUP('Форма 1'!$F5107,'Придельники с 2022'!$B$4:$X$28,'Форма 1'!W$8),"")</f>
        <v>796726.84</v>
      </c>
      <c r="G5107" s="103" t="str">
        <f>IF(ISNUMBER('Форма 1'!X5107),'Форма 1'!$H5107*VLOOKUP('Форма 1'!$F5107,'Придельники с 2022'!$B$4:$X$28,'Форма 1'!X$8),"")</f>
        <v/>
      </c>
      <c r="H5107" s="103" t="str">
        <f>IF(ISNUMBER('Форма 1'!Y5107),'Форма 1'!$H5107*VLOOKUP('Форма 1'!$F5107,'Придельники с 2022'!$B$4:$X$28,'Форма 1'!Y$8),"")</f>
        <v/>
      </c>
      <c r="I5107" s="103" t="str">
        <f>IF(ISNUMBER('Форма 1'!Z5107),'Форма 1'!$H5107*VLOOKUP('Форма 1'!$F5107,'Придельники с 2022'!$B$4:$X$28,'Форма 1'!Z$8),"")</f>
        <v/>
      </c>
      <c r="J5107" s="103" t="str">
        <f>IF(ISNUMBER('Форма 1'!AA5107),'Форма 1'!$H5107*VLOOKUP('Форма 1'!$F5107,'Придельники с 2022'!$B$4:$X$28,'Форма 1'!AA$8),"")</f>
        <v/>
      </c>
      <c r="K5107" s="90"/>
      <c r="L5107" s="87"/>
      <c r="M5107" s="103" t="str">
        <f>IF(ISNUMBER('Форма 1'!AD5107),'Форма 1'!$H5107*VLOOKUP('Форма 1'!$F5107,'Придельники с 2022'!$B$4:$X$28,'Форма 1'!AD$8),"")</f>
        <v/>
      </c>
      <c r="N5107" s="103" t="str">
        <f>IF(ISBLANK('Форма 1'!$AE5107),"",IF('Форма 1'!$AE5107=1,'Форма 1'!$H5107*VLOOKUP('Форма 1'!$F5107,'Придельники с 2022'!$B$4:$X$28,'Форма 1'!$AE$8,0),IF('Форма 1'!$AE5107=2,'Форма 1'!$H5107*VLOOKUP('Форма 1'!$F5107,'Придельники с 2022'!$B$4:$X$28,13,0),IF('Форма 1'!$AE5107=3,'Форма 1'!$H5107*VLOOKUP('Форма 1'!$F5107,'Придельники с 2022'!$B$4:$X$28,12,0)))))</f>
        <v/>
      </c>
      <c r="O5107" s="103" t="str">
        <f>IF(ISNUMBER('Форма 1'!AF5107),'Форма 1'!$H5107*VLOOKUP('Форма 1'!$F5107,'Придельники с 2022'!$B$4:$X$28,'Форма 1'!AF$8),"")</f>
        <v/>
      </c>
      <c r="P5107" s="87"/>
      <c r="Q5107" s="103" t="str">
        <f>IF(ISNUMBER('Форма 1'!AH5107),'Форма 1'!$H5107*VLOOKUP('Форма 1'!$F5107,'Придельники с 2022'!$B$4:$X$28,'Форма 1'!AH$8),"")</f>
        <v/>
      </c>
      <c r="R5107" s="103" t="str">
        <f>IF(ISNUMBER('Форма 1'!AI5107),'Форма 1'!$H5107*VLOOKUP('Форма 1'!$F5107,'Придельники с 2022'!$B$4:$X$28,'Форма 1'!AI$8),"")</f>
        <v/>
      </c>
      <c r="S5107" s="103" t="str">
        <f>IF(ISNUMBER('Форма 1'!AJ5107),'Форма 1'!$H5107*VLOOKUP('Форма 1'!$F5107,'Придельники с 2022'!$B$4:$X$28,'Форма 1'!AJ$8),"")</f>
        <v/>
      </c>
      <c r="T5107" s="87"/>
    </row>
    <row r="5108" spans="1:20">
      <c r="A5108" s="188">
        <f t="shared" si="335"/>
        <v>127</v>
      </c>
      <c r="B5108" s="189" t="s">
        <v>4913</v>
      </c>
      <c r="C5108" s="99">
        <f t="shared" si="334"/>
        <v>2725219.4520000005</v>
      </c>
      <c r="D5108" s="103" t="str">
        <f>IF(ISNUMBER('Форма 1'!U5108),'Форма 1'!$H5108*VLOOKUP('Форма 1'!$F5108,'Придельники с 2022'!$B$4:$X$28,'Форма 1'!U$8),"")</f>
        <v/>
      </c>
      <c r="E5108" s="103" t="str">
        <f>IF(ISNUMBER('Форма 1'!V5108),'Форма 1'!$H5108*VLOOKUP('Форма 1'!$F5108,'Придельники с 2022'!$B$4:$X$28,'Форма 1'!V$8),"")</f>
        <v/>
      </c>
      <c r="F5108" s="103" t="str">
        <f>IF(ISNUMBER('Форма 1'!W5108),'Форма 1'!$H5108*VLOOKUP('Форма 1'!$F5108,'Придельники с 2022'!$B$4:$X$28,'Форма 1'!W$8),"")</f>
        <v/>
      </c>
      <c r="G5108" s="103" t="str">
        <f>IF(ISNUMBER('Форма 1'!X5108),'Форма 1'!$H5108*VLOOKUP('Форма 1'!$F5108,'Придельники с 2022'!$B$4:$X$28,'Форма 1'!X$8),"")</f>
        <v/>
      </c>
      <c r="H5108" s="103" t="str">
        <f>IF(ISNUMBER('Форма 1'!Y5108),'Форма 1'!$H5108*VLOOKUP('Форма 1'!$F5108,'Придельники с 2022'!$B$4:$X$28,'Форма 1'!Y$8),"")</f>
        <v/>
      </c>
      <c r="I5108" s="103" t="str">
        <f>IF(ISNUMBER('Форма 1'!Z5108),'Форма 1'!$H5108*VLOOKUP('Форма 1'!$F5108,'Придельники с 2022'!$B$4:$X$28,'Форма 1'!Z$8),"")</f>
        <v/>
      </c>
      <c r="J5108" s="103" t="str">
        <f>IF(ISNUMBER('Форма 1'!AA5108),'Форма 1'!$H5108*VLOOKUP('Форма 1'!$F5108,'Придельники с 2022'!$B$4:$X$28,'Форма 1'!AA$8),"")</f>
        <v/>
      </c>
      <c r="K5108" s="90"/>
      <c r="L5108" s="87"/>
      <c r="M5108" s="103" t="str">
        <f>IF(ISNUMBER('Форма 1'!AD5108),'Форма 1'!$H5108*VLOOKUP('Форма 1'!$F5108,'Придельники с 2022'!$B$4:$X$28,'Форма 1'!AD$8),"")</f>
        <v/>
      </c>
      <c r="N5108" s="103" t="str">
        <f>IF(ISBLANK('Форма 1'!$AE5108),"",IF('Форма 1'!$AE5108=1,'Форма 1'!$H5108*VLOOKUP('Форма 1'!$F5108,'Придельники с 2022'!$B$4:$X$28,'Форма 1'!$AE$8,0),IF('Форма 1'!$AE5108=2,'Форма 1'!$H5108*VLOOKUP('Форма 1'!$F5108,'Придельники с 2022'!$B$4:$X$28,13,0),IF('Форма 1'!$AE5108=3,'Форма 1'!$H5108*VLOOKUP('Форма 1'!$F5108,'Придельники с 2022'!$B$4:$X$28,12,0)))))</f>
        <v/>
      </c>
      <c r="O5108" s="103" t="str">
        <f>IF(ISNUMBER('Форма 1'!AF5108),'Форма 1'!$H5108*VLOOKUP('Форма 1'!$F5108,'Придельники с 2022'!$B$4:$X$28,'Форма 1'!AF$8),"")</f>
        <v/>
      </c>
      <c r="P5108" s="87"/>
      <c r="Q5108" s="103">
        <f>IF(ISNUMBER('Форма 1'!AH5108),'Форма 1'!$H5108*VLOOKUP('Форма 1'!$F5108,'Придельники с 2022'!$B$4:$X$28,'Форма 1'!AH$8),"")</f>
        <v>2725219.4520000005</v>
      </c>
      <c r="R5108" s="103" t="str">
        <f>IF(ISNUMBER('Форма 1'!AI5108),'Форма 1'!$H5108*VLOOKUP('Форма 1'!$F5108,'Придельники с 2022'!$B$4:$X$28,'Форма 1'!AI$8),"")</f>
        <v/>
      </c>
      <c r="S5108" s="103" t="str">
        <f>IF(ISNUMBER('Форма 1'!AJ5108),'Форма 1'!$H5108*VLOOKUP('Форма 1'!$F5108,'Придельники с 2022'!$B$4:$X$28,'Форма 1'!AJ$8),"")</f>
        <v/>
      </c>
      <c r="T5108" s="87"/>
    </row>
    <row r="5109" spans="1:20">
      <c r="A5109" s="188">
        <f t="shared" si="335"/>
        <v>128</v>
      </c>
      <c r="B5109" s="189" t="s">
        <v>4914</v>
      </c>
      <c r="C5109" s="99">
        <f t="shared" si="334"/>
        <v>5266121.8899999997</v>
      </c>
      <c r="D5109" s="103" t="str">
        <f>IF(ISNUMBER('Форма 1'!U5109),'Форма 1'!$H5109*VLOOKUP('Форма 1'!$F5109,'Придельники с 2022'!$B$4:$X$28,'Форма 1'!U$8),"")</f>
        <v/>
      </c>
      <c r="E5109" s="103" t="str">
        <f>IF(ISNUMBER('Форма 1'!V5109),'Форма 1'!$H5109*VLOOKUP('Форма 1'!$F5109,'Придельники с 2022'!$B$4:$X$28,'Форма 1'!V$8),"")</f>
        <v/>
      </c>
      <c r="F5109" s="103" t="str">
        <f>IF(ISNUMBER('Форма 1'!W5109),'Форма 1'!$H5109*VLOOKUP('Форма 1'!$F5109,'Придельники с 2022'!$B$4:$X$28,'Форма 1'!W$8),"")</f>
        <v/>
      </c>
      <c r="G5109" s="103" t="str">
        <f>IF(ISNUMBER('Форма 1'!X5109),'Форма 1'!$H5109*VLOOKUP('Форма 1'!$F5109,'Придельники с 2022'!$B$4:$X$28,'Форма 1'!X$8),"")</f>
        <v/>
      </c>
      <c r="H5109" s="103" t="str">
        <f>IF(ISNUMBER('Форма 1'!Y5109),'Форма 1'!$H5109*VLOOKUP('Форма 1'!$F5109,'Придельники с 2022'!$B$4:$X$28,'Форма 1'!Y$8),"")</f>
        <v/>
      </c>
      <c r="I5109" s="103" t="str">
        <f>IF(ISNUMBER('Форма 1'!Z5109),'Форма 1'!$H5109*VLOOKUP('Форма 1'!$F5109,'Придельники с 2022'!$B$4:$X$28,'Форма 1'!Z$8),"")</f>
        <v/>
      </c>
      <c r="J5109" s="103" t="str">
        <f>IF(ISNUMBER('Форма 1'!AA5109),'Форма 1'!$H5109*VLOOKUP('Форма 1'!$F5109,'Придельники с 2022'!$B$4:$X$28,'Форма 1'!AA$8),"")</f>
        <v/>
      </c>
      <c r="K5109" s="90"/>
      <c r="L5109" s="87"/>
      <c r="M5109" s="103">
        <f>IF(ISNUMBER('Форма 1'!AD5109),'Форма 1'!$H5109*VLOOKUP('Форма 1'!$F5109,'Придельники с 2022'!$B$4:$X$28,'Форма 1'!AD$8),"")</f>
        <v>5266121.8899999997</v>
      </c>
      <c r="N5109" s="103" t="str">
        <f>IF(ISBLANK('Форма 1'!$AE5109),"",IF('Форма 1'!$AE5109=1,'Форма 1'!$H5109*VLOOKUP('Форма 1'!$F5109,'Придельники с 2022'!$B$4:$X$28,'Форма 1'!$AE$8,0),IF('Форма 1'!$AE5109=2,'Форма 1'!$H5109*VLOOKUP('Форма 1'!$F5109,'Придельники с 2022'!$B$4:$X$28,13,0),IF('Форма 1'!$AE5109=3,'Форма 1'!$H5109*VLOOKUP('Форма 1'!$F5109,'Придельники с 2022'!$B$4:$X$28,12,0)))))</f>
        <v/>
      </c>
      <c r="O5109" s="103" t="str">
        <f>IF(ISNUMBER('Форма 1'!AF5109),'Форма 1'!$H5109*VLOOKUP('Форма 1'!$F5109,'Придельники с 2022'!$B$4:$X$28,'Форма 1'!AF$8),"")</f>
        <v/>
      </c>
      <c r="P5109" s="87"/>
      <c r="Q5109" s="103" t="str">
        <f>IF(ISNUMBER('Форма 1'!AH5109),'Форма 1'!$H5109*VLOOKUP('Форма 1'!$F5109,'Придельники с 2022'!$B$4:$X$28,'Форма 1'!AH$8),"")</f>
        <v/>
      </c>
      <c r="R5109" s="103" t="str">
        <f>IF(ISNUMBER('Форма 1'!AI5109),'Форма 1'!$H5109*VLOOKUP('Форма 1'!$F5109,'Придельники с 2022'!$B$4:$X$28,'Форма 1'!AI$8),"")</f>
        <v/>
      </c>
      <c r="S5109" s="103" t="str">
        <f>IF(ISNUMBER('Форма 1'!AJ5109),'Форма 1'!$H5109*VLOOKUP('Форма 1'!$F5109,'Придельники с 2022'!$B$4:$X$28,'Форма 1'!AJ$8),"")</f>
        <v/>
      </c>
      <c r="T5109" s="87"/>
    </row>
    <row r="5110" spans="1:20">
      <c r="A5110" s="188">
        <f t="shared" si="335"/>
        <v>129</v>
      </c>
      <c r="B5110" s="189" t="s">
        <v>4915</v>
      </c>
      <c r="C5110" s="99">
        <f t="shared" si="334"/>
        <v>20922903.568</v>
      </c>
      <c r="D5110" s="103" t="str">
        <f>IF(ISNUMBER('Форма 1'!U5110),'Форма 1'!$H5110*VLOOKUP('Форма 1'!$F5110,'Придельники с 2022'!$B$4:$X$28,'Форма 1'!U$8),"")</f>
        <v/>
      </c>
      <c r="E5110" s="103" t="str">
        <f>IF(ISNUMBER('Форма 1'!V5110),'Форма 1'!$H5110*VLOOKUP('Форма 1'!$F5110,'Придельники с 2022'!$B$4:$X$28,'Форма 1'!V$8),"")</f>
        <v/>
      </c>
      <c r="F5110" s="103" t="str">
        <f>IF(ISNUMBER('Форма 1'!W5110),'Форма 1'!$H5110*VLOOKUP('Форма 1'!$F5110,'Придельники с 2022'!$B$4:$X$28,'Форма 1'!W$8),"")</f>
        <v/>
      </c>
      <c r="G5110" s="103" t="str">
        <f>IF(ISNUMBER('Форма 1'!X5110),'Форма 1'!$H5110*VLOOKUP('Форма 1'!$F5110,'Придельники с 2022'!$B$4:$X$28,'Форма 1'!X$8),"")</f>
        <v/>
      </c>
      <c r="H5110" s="103" t="str">
        <f>IF(ISNUMBER('Форма 1'!Y5110),'Форма 1'!$H5110*VLOOKUP('Форма 1'!$F5110,'Придельники с 2022'!$B$4:$X$28,'Форма 1'!Y$8),"")</f>
        <v/>
      </c>
      <c r="I5110" s="103" t="str">
        <f>IF(ISNUMBER('Форма 1'!Z5110),'Форма 1'!$H5110*VLOOKUP('Форма 1'!$F5110,'Придельники с 2022'!$B$4:$X$28,'Форма 1'!Z$8),"")</f>
        <v/>
      </c>
      <c r="J5110" s="103" t="str">
        <f>IF(ISNUMBER('Форма 1'!AA5110),'Форма 1'!$H5110*VLOOKUP('Форма 1'!$F5110,'Придельники с 2022'!$B$4:$X$28,'Форма 1'!AA$8),"")</f>
        <v/>
      </c>
      <c r="K5110" s="90"/>
      <c r="L5110" s="87"/>
      <c r="M5110" s="103">
        <f>IF(ISNUMBER('Форма 1'!AD5110),'Форма 1'!$H5110*VLOOKUP('Форма 1'!$F5110,'Придельники с 2022'!$B$4:$X$28,'Форма 1'!AD$8),"")</f>
        <v>20922903.568</v>
      </c>
      <c r="N5110" s="103" t="str">
        <f>IF(ISBLANK('Форма 1'!$AE5110),"",IF('Форма 1'!$AE5110=1,'Форма 1'!$H5110*VLOOKUP('Форма 1'!$F5110,'Придельники с 2022'!$B$4:$X$28,'Форма 1'!$AE$8,0),IF('Форма 1'!$AE5110=2,'Форма 1'!$H5110*VLOOKUP('Форма 1'!$F5110,'Придельники с 2022'!$B$4:$X$28,13,0),IF('Форма 1'!$AE5110=3,'Форма 1'!$H5110*VLOOKUP('Форма 1'!$F5110,'Придельники с 2022'!$B$4:$X$28,12,0)))))</f>
        <v/>
      </c>
      <c r="O5110" s="103" t="str">
        <f>IF(ISNUMBER('Форма 1'!AF5110),'Форма 1'!$H5110*VLOOKUP('Форма 1'!$F5110,'Придельники с 2022'!$B$4:$X$28,'Форма 1'!AF$8),"")</f>
        <v/>
      </c>
      <c r="P5110" s="87"/>
      <c r="Q5110" s="103" t="str">
        <f>IF(ISNUMBER('Форма 1'!AH5110),'Форма 1'!$H5110*VLOOKUP('Форма 1'!$F5110,'Придельники с 2022'!$B$4:$X$28,'Форма 1'!AH$8),"")</f>
        <v/>
      </c>
      <c r="R5110" s="103" t="str">
        <f>IF(ISNUMBER('Форма 1'!AI5110),'Форма 1'!$H5110*VLOOKUP('Форма 1'!$F5110,'Придельники с 2022'!$B$4:$X$28,'Форма 1'!AI$8),"")</f>
        <v/>
      </c>
      <c r="S5110" s="103" t="str">
        <f>IF(ISNUMBER('Форма 1'!AJ5110),'Форма 1'!$H5110*VLOOKUP('Форма 1'!$F5110,'Придельники с 2022'!$B$4:$X$28,'Форма 1'!AJ$8),"")</f>
        <v/>
      </c>
      <c r="T5110" s="87"/>
    </row>
    <row r="5111" spans="1:20">
      <c r="A5111" s="188">
        <f t="shared" si="335"/>
        <v>130</v>
      </c>
      <c r="B5111" s="189" t="s">
        <v>4916</v>
      </c>
      <c r="C5111" s="99">
        <f t="shared" si="334"/>
        <v>13166040.720000001</v>
      </c>
      <c r="D5111" s="103" t="str">
        <f>IF(ISNUMBER('Форма 1'!U5111),'Форма 1'!$H5111*VLOOKUP('Форма 1'!$F5111,'Придельники с 2022'!$B$4:$X$28,'Форма 1'!U$8),"")</f>
        <v/>
      </c>
      <c r="E5111" s="103" t="str">
        <f>IF(ISNUMBER('Форма 1'!V5111),'Форма 1'!$H5111*VLOOKUP('Форма 1'!$F5111,'Придельники с 2022'!$B$4:$X$28,'Форма 1'!V$8),"")</f>
        <v/>
      </c>
      <c r="F5111" s="103" t="str">
        <f>IF(ISNUMBER('Форма 1'!W5111),'Форма 1'!$H5111*VLOOKUP('Форма 1'!$F5111,'Придельники с 2022'!$B$4:$X$28,'Форма 1'!W$8),"")</f>
        <v/>
      </c>
      <c r="G5111" s="103" t="str">
        <f>IF(ISNUMBER('Форма 1'!X5111),'Форма 1'!$H5111*VLOOKUP('Форма 1'!$F5111,'Придельники с 2022'!$B$4:$X$28,'Форма 1'!X$8),"")</f>
        <v/>
      </c>
      <c r="H5111" s="103" t="str">
        <f>IF(ISNUMBER('Форма 1'!Y5111),'Форма 1'!$H5111*VLOOKUP('Форма 1'!$F5111,'Придельники с 2022'!$B$4:$X$28,'Форма 1'!Y$8),"")</f>
        <v/>
      </c>
      <c r="I5111" s="103" t="str">
        <f>IF(ISNUMBER('Форма 1'!Z5111),'Форма 1'!$H5111*VLOOKUP('Форма 1'!$F5111,'Придельники с 2022'!$B$4:$X$28,'Форма 1'!Z$8),"")</f>
        <v/>
      </c>
      <c r="J5111" s="103" t="str">
        <f>IF(ISNUMBER('Форма 1'!AA5111),'Форма 1'!$H5111*VLOOKUP('Форма 1'!$F5111,'Придельники с 2022'!$B$4:$X$28,'Форма 1'!AA$8),"")</f>
        <v/>
      </c>
      <c r="K5111" s="90"/>
      <c r="L5111" s="87"/>
      <c r="M5111" s="103">
        <f>IF(ISNUMBER('Форма 1'!AD5111),'Форма 1'!$H5111*VLOOKUP('Форма 1'!$F5111,'Придельники с 2022'!$B$4:$X$28,'Форма 1'!AD$8),"")</f>
        <v>13166040.720000001</v>
      </c>
      <c r="N5111" s="103" t="str">
        <f>IF(ISBLANK('Форма 1'!$AE5111),"",IF('Форма 1'!$AE5111=1,'Форма 1'!$H5111*VLOOKUP('Форма 1'!$F5111,'Придельники с 2022'!$B$4:$X$28,'Форма 1'!$AE$8,0),IF('Форма 1'!$AE5111=2,'Форма 1'!$H5111*VLOOKUP('Форма 1'!$F5111,'Придельники с 2022'!$B$4:$X$28,13,0),IF('Форма 1'!$AE5111=3,'Форма 1'!$H5111*VLOOKUP('Форма 1'!$F5111,'Придельники с 2022'!$B$4:$X$28,12,0)))))</f>
        <v/>
      </c>
      <c r="O5111" s="103" t="str">
        <f>IF(ISNUMBER('Форма 1'!AF5111),'Форма 1'!$H5111*VLOOKUP('Форма 1'!$F5111,'Придельники с 2022'!$B$4:$X$28,'Форма 1'!AF$8),"")</f>
        <v/>
      </c>
      <c r="P5111" s="87"/>
      <c r="Q5111" s="103" t="str">
        <f>IF(ISNUMBER('Форма 1'!AH5111),'Форма 1'!$H5111*VLOOKUP('Форма 1'!$F5111,'Придельники с 2022'!$B$4:$X$28,'Форма 1'!AH$8),"")</f>
        <v/>
      </c>
      <c r="R5111" s="103" t="str">
        <f>IF(ISNUMBER('Форма 1'!AI5111),'Форма 1'!$H5111*VLOOKUP('Форма 1'!$F5111,'Придельники с 2022'!$B$4:$X$28,'Форма 1'!AI$8),"")</f>
        <v/>
      </c>
      <c r="S5111" s="103" t="str">
        <f>IF(ISNUMBER('Форма 1'!AJ5111),'Форма 1'!$H5111*VLOOKUP('Форма 1'!$F5111,'Придельники с 2022'!$B$4:$X$28,'Форма 1'!AJ$8),"")</f>
        <v/>
      </c>
      <c r="T5111" s="87"/>
    </row>
    <row r="5112" spans="1:20">
      <c r="A5112" s="188">
        <f t="shared" si="335"/>
        <v>131</v>
      </c>
      <c r="B5112" s="189" t="s">
        <v>4917</v>
      </c>
      <c r="C5112" s="99">
        <f t="shared" si="334"/>
        <v>17709634.441</v>
      </c>
      <c r="D5112" s="103" t="str">
        <f>IF(ISNUMBER('Форма 1'!U5112),'Форма 1'!$H5112*VLOOKUP('Форма 1'!$F5112,'Придельники с 2022'!$B$4:$X$28,'Форма 1'!U$8),"")</f>
        <v/>
      </c>
      <c r="E5112" s="103" t="str">
        <f>IF(ISNUMBER('Форма 1'!V5112),'Форма 1'!$H5112*VLOOKUP('Форма 1'!$F5112,'Придельники с 2022'!$B$4:$X$28,'Форма 1'!V$8),"")</f>
        <v/>
      </c>
      <c r="F5112" s="103" t="str">
        <f>IF(ISNUMBER('Форма 1'!W5112),'Форма 1'!$H5112*VLOOKUP('Форма 1'!$F5112,'Придельники с 2022'!$B$4:$X$28,'Форма 1'!W$8),"")</f>
        <v/>
      </c>
      <c r="G5112" s="103" t="str">
        <f>IF(ISNUMBER('Форма 1'!X5112),'Форма 1'!$H5112*VLOOKUP('Форма 1'!$F5112,'Придельники с 2022'!$B$4:$X$28,'Форма 1'!X$8),"")</f>
        <v/>
      </c>
      <c r="H5112" s="103" t="str">
        <f>IF(ISNUMBER('Форма 1'!Y5112),'Форма 1'!$H5112*VLOOKUP('Форма 1'!$F5112,'Придельники с 2022'!$B$4:$X$28,'Форма 1'!Y$8),"")</f>
        <v/>
      </c>
      <c r="I5112" s="103" t="str">
        <f>IF(ISNUMBER('Форма 1'!Z5112),'Форма 1'!$H5112*VLOOKUP('Форма 1'!$F5112,'Придельники с 2022'!$B$4:$X$28,'Форма 1'!Z$8),"")</f>
        <v/>
      </c>
      <c r="J5112" s="103" t="str">
        <f>IF(ISNUMBER('Форма 1'!AA5112),'Форма 1'!$H5112*VLOOKUP('Форма 1'!$F5112,'Придельники с 2022'!$B$4:$X$28,'Форма 1'!AA$8),"")</f>
        <v/>
      </c>
      <c r="K5112" s="90"/>
      <c r="L5112" s="87"/>
      <c r="M5112" s="103">
        <f>IF(ISNUMBER('Форма 1'!AD5112),'Форма 1'!$H5112*VLOOKUP('Форма 1'!$F5112,'Придельники с 2022'!$B$4:$X$28,'Форма 1'!AD$8),"")</f>
        <v>7817660.3680000007</v>
      </c>
      <c r="N5112" s="103">
        <f>IF(ISBLANK('Форма 1'!$AE5112),"",IF('Форма 1'!$AE5112=1,'Форма 1'!$H5112*VLOOKUP('Форма 1'!$F5112,'Придельники с 2022'!$B$4:$X$28,'Форма 1'!$AE$8,0),IF('Форма 1'!$AE5112=2,'Форма 1'!$H5112*VLOOKUP('Форма 1'!$F5112,'Придельники с 2022'!$B$4:$X$28,13,0),IF('Форма 1'!$AE5112=3,'Форма 1'!$H5112*VLOOKUP('Форма 1'!$F5112,'Придельники с 2022'!$B$4:$X$28,12,0)))))</f>
        <v>8475288.7239999995</v>
      </c>
      <c r="O5112" s="103">
        <f>IF(ISNUMBER('Форма 1'!AF5112),'Форма 1'!$H5112*VLOOKUP('Форма 1'!$F5112,'Придельники с 2022'!$B$4:$X$28,'Форма 1'!AF$8),"")</f>
        <v>1416685.3490000002</v>
      </c>
      <c r="P5112" s="87"/>
      <c r="Q5112" s="103" t="str">
        <f>IF(ISNUMBER('Форма 1'!AH5112),'Форма 1'!$H5112*VLOOKUP('Форма 1'!$F5112,'Придельники с 2022'!$B$4:$X$28,'Форма 1'!AH$8),"")</f>
        <v/>
      </c>
      <c r="R5112" s="103" t="str">
        <f>IF(ISNUMBER('Форма 1'!AI5112),'Форма 1'!$H5112*VLOOKUP('Форма 1'!$F5112,'Придельники с 2022'!$B$4:$X$28,'Форма 1'!AI$8),"")</f>
        <v/>
      </c>
      <c r="S5112" s="103" t="str">
        <f>IF(ISNUMBER('Форма 1'!AJ5112),'Форма 1'!$H5112*VLOOKUP('Форма 1'!$F5112,'Придельники с 2022'!$B$4:$X$28,'Форма 1'!AJ$8),"")</f>
        <v/>
      </c>
      <c r="T5112" s="87"/>
    </row>
    <row r="5113" spans="1:20">
      <c r="A5113" s="188">
        <f t="shared" si="335"/>
        <v>132</v>
      </c>
      <c r="B5113" s="189" t="s">
        <v>4918</v>
      </c>
      <c r="C5113" s="99">
        <f t="shared" si="334"/>
        <v>8094058.9149999991</v>
      </c>
      <c r="D5113" s="103">
        <f>IF(ISNUMBER('Форма 1'!U5113),'Форма 1'!$H5113*VLOOKUP('Форма 1'!$F5113,'Придельники с 2022'!$B$4:$X$28,'Форма 1'!U$8),"")</f>
        <v>1031062.123</v>
      </c>
      <c r="E5113" s="103">
        <f>IF(ISNUMBER('Форма 1'!V5113),'Форма 1'!$H5113*VLOOKUP('Форма 1'!$F5113,'Придельники с 2022'!$B$4:$X$28,'Форма 1'!V$8),"")</f>
        <v>4936224.0519999992</v>
      </c>
      <c r="F5113" s="103" t="str">
        <f>IF(ISNUMBER('Форма 1'!W5113),'Форма 1'!$H5113*VLOOKUP('Форма 1'!$F5113,'Придельники с 2022'!$B$4:$X$28,'Форма 1'!W$8),"")</f>
        <v/>
      </c>
      <c r="G5113" s="103" t="str">
        <f>IF(ISNUMBER('Форма 1'!X5113),'Форма 1'!$H5113*VLOOKUP('Форма 1'!$F5113,'Придельники с 2022'!$B$4:$X$28,'Форма 1'!X$8),"")</f>
        <v/>
      </c>
      <c r="H5113" s="103" t="str">
        <f>IF(ISNUMBER('Форма 1'!Y5113),'Форма 1'!$H5113*VLOOKUP('Форма 1'!$F5113,'Придельники с 2022'!$B$4:$X$28,'Форма 1'!Y$8),"")</f>
        <v/>
      </c>
      <c r="I5113" s="103" t="str">
        <f>IF(ISNUMBER('Форма 1'!Z5113),'Форма 1'!$H5113*VLOOKUP('Форма 1'!$F5113,'Придельники с 2022'!$B$4:$X$28,'Форма 1'!Z$8),"")</f>
        <v/>
      </c>
      <c r="J5113" s="103">
        <f>IF(ISNUMBER('Форма 1'!AA5113),'Форма 1'!$H5113*VLOOKUP('Форма 1'!$F5113,'Придельники с 2022'!$B$4:$X$28,'Форма 1'!AA$8),"")</f>
        <v>2126772.7399999998</v>
      </c>
      <c r="K5113" s="90"/>
      <c r="L5113" s="87"/>
      <c r="M5113" s="103" t="str">
        <f>IF(ISNUMBER('Форма 1'!AD5113),'Форма 1'!$H5113*VLOOKUP('Форма 1'!$F5113,'Придельники с 2022'!$B$4:$X$28,'Форма 1'!AD$8),"")</f>
        <v/>
      </c>
      <c r="N5113" s="103" t="str">
        <f>IF(ISBLANK('Форма 1'!$AE5113),"",IF('Форма 1'!$AE5113=1,'Форма 1'!$H5113*VLOOKUP('Форма 1'!$F5113,'Придельники с 2022'!$B$4:$X$28,'Форма 1'!$AE$8,0),IF('Форма 1'!$AE5113=2,'Форма 1'!$H5113*VLOOKUP('Форма 1'!$F5113,'Придельники с 2022'!$B$4:$X$28,13,0),IF('Форма 1'!$AE5113=3,'Форма 1'!$H5113*VLOOKUP('Форма 1'!$F5113,'Придельники с 2022'!$B$4:$X$28,12,0)))))</f>
        <v/>
      </c>
      <c r="O5113" s="103" t="str">
        <f>IF(ISNUMBER('Форма 1'!AF5113),'Форма 1'!$H5113*VLOOKUP('Форма 1'!$F5113,'Придельники с 2022'!$B$4:$X$28,'Форма 1'!AF$8),"")</f>
        <v/>
      </c>
      <c r="P5113" s="87"/>
      <c r="Q5113" s="103" t="str">
        <f>IF(ISNUMBER('Форма 1'!AH5113),'Форма 1'!$H5113*VLOOKUP('Форма 1'!$F5113,'Придельники с 2022'!$B$4:$X$28,'Форма 1'!AH$8),"")</f>
        <v/>
      </c>
      <c r="R5113" s="103" t="str">
        <f>IF(ISNUMBER('Форма 1'!AI5113),'Форма 1'!$H5113*VLOOKUP('Форма 1'!$F5113,'Придельники с 2022'!$B$4:$X$28,'Форма 1'!AI$8),"")</f>
        <v/>
      </c>
      <c r="S5113" s="103" t="str">
        <f>IF(ISNUMBER('Форма 1'!AJ5113),'Форма 1'!$H5113*VLOOKUP('Форма 1'!$F5113,'Придельники с 2022'!$B$4:$X$28,'Форма 1'!AJ$8),"")</f>
        <v/>
      </c>
      <c r="T5113" s="87"/>
    </row>
    <row r="5114" spans="1:20">
      <c r="A5114" s="188">
        <f t="shared" si="335"/>
        <v>133</v>
      </c>
      <c r="B5114" s="189" t="s">
        <v>4919</v>
      </c>
      <c r="C5114" s="99">
        <f t="shared" si="334"/>
        <v>7973726.9399999985</v>
      </c>
      <c r="D5114" s="103">
        <f>IF(ISNUMBER('Форма 1'!U5114),'Форма 1'!$H5114*VLOOKUP('Форма 1'!$F5114,'Придельники с 2022'!$B$4:$X$28,'Форма 1'!U$8),"")</f>
        <v>1015733.628</v>
      </c>
      <c r="E5114" s="103">
        <f>IF(ISNUMBER('Форма 1'!V5114),'Форма 1'!$H5114*VLOOKUP('Форма 1'!$F5114,'Придельники с 2022'!$B$4:$X$28,'Форма 1'!V$8),"")</f>
        <v>4862838.6719999993</v>
      </c>
      <c r="F5114" s="103" t="str">
        <f>IF(ISNUMBER('Форма 1'!W5114),'Форма 1'!$H5114*VLOOKUP('Форма 1'!$F5114,'Придельники с 2022'!$B$4:$X$28,'Форма 1'!W$8),"")</f>
        <v/>
      </c>
      <c r="G5114" s="103" t="str">
        <f>IF(ISNUMBER('Форма 1'!X5114),'Форма 1'!$H5114*VLOOKUP('Форма 1'!$F5114,'Придельники с 2022'!$B$4:$X$28,'Форма 1'!X$8),"")</f>
        <v/>
      </c>
      <c r="H5114" s="103" t="str">
        <f>IF(ISNUMBER('Форма 1'!Y5114),'Форма 1'!$H5114*VLOOKUP('Форма 1'!$F5114,'Придельники с 2022'!$B$4:$X$28,'Форма 1'!Y$8),"")</f>
        <v/>
      </c>
      <c r="I5114" s="103" t="str">
        <f>IF(ISNUMBER('Форма 1'!Z5114),'Форма 1'!$H5114*VLOOKUP('Форма 1'!$F5114,'Придельники с 2022'!$B$4:$X$28,'Форма 1'!Z$8),"")</f>
        <v/>
      </c>
      <c r="J5114" s="103">
        <f>IF(ISNUMBER('Форма 1'!AA5114),'Форма 1'!$H5114*VLOOKUP('Форма 1'!$F5114,'Придельники с 2022'!$B$4:$X$28,'Форма 1'!AA$8),"")</f>
        <v>2095154.64</v>
      </c>
      <c r="K5114" s="90"/>
      <c r="L5114" s="87"/>
      <c r="M5114" s="103" t="str">
        <f>IF(ISNUMBER('Форма 1'!AD5114),'Форма 1'!$H5114*VLOOKUP('Форма 1'!$F5114,'Придельники с 2022'!$B$4:$X$28,'Форма 1'!AD$8),"")</f>
        <v/>
      </c>
      <c r="N5114" s="103" t="str">
        <f>IF(ISBLANK('Форма 1'!$AE5114),"",IF('Форма 1'!$AE5114=1,'Форма 1'!$H5114*VLOOKUP('Форма 1'!$F5114,'Придельники с 2022'!$B$4:$X$28,'Форма 1'!$AE$8,0),IF('Форма 1'!$AE5114=2,'Форма 1'!$H5114*VLOOKUP('Форма 1'!$F5114,'Придельники с 2022'!$B$4:$X$28,13,0),IF('Форма 1'!$AE5114=3,'Форма 1'!$H5114*VLOOKUP('Форма 1'!$F5114,'Придельники с 2022'!$B$4:$X$28,12,0)))))</f>
        <v/>
      </c>
      <c r="O5114" s="103" t="str">
        <f>IF(ISNUMBER('Форма 1'!AF5114),'Форма 1'!$H5114*VLOOKUP('Форма 1'!$F5114,'Придельники с 2022'!$B$4:$X$28,'Форма 1'!AF$8),"")</f>
        <v/>
      </c>
      <c r="P5114" s="87"/>
      <c r="Q5114" s="103" t="str">
        <f>IF(ISNUMBER('Форма 1'!AH5114),'Форма 1'!$H5114*VLOOKUP('Форма 1'!$F5114,'Придельники с 2022'!$B$4:$X$28,'Форма 1'!AH$8),"")</f>
        <v/>
      </c>
      <c r="R5114" s="103" t="str">
        <f>IF(ISNUMBER('Форма 1'!AI5114),'Форма 1'!$H5114*VLOOKUP('Форма 1'!$F5114,'Придельники с 2022'!$B$4:$X$28,'Форма 1'!AI$8),"")</f>
        <v/>
      </c>
      <c r="S5114" s="103" t="str">
        <f>IF(ISNUMBER('Форма 1'!AJ5114),'Форма 1'!$H5114*VLOOKUP('Форма 1'!$F5114,'Придельники с 2022'!$B$4:$X$28,'Форма 1'!AJ$8),"")</f>
        <v/>
      </c>
      <c r="T5114" s="87"/>
    </row>
    <row r="5115" spans="1:20">
      <c r="A5115" s="188">
        <f t="shared" si="335"/>
        <v>134</v>
      </c>
      <c r="B5115" s="112" t="s">
        <v>4920</v>
      </c>
      <c r="C5115" s="99">
        <f t="shared" si="334"/>
        <v>16288781.488000002</v>
      </c>
      <c r="D5115" s="103" t="str">
        <f>IF(ISNUMBER('Форма 1'!U5115),'Форма 1'!$H5115*VLOOKUP('Форма 1'!$F5115,'Придельники с 2022'!$B$4:$X$28,'Форма 1'!U$8),"")</f>
        <v/>
      </c>
      <c r="E5115" s="103" t="str">
        <f>IF(ISNUMBER('Форма 1'!V5115),'Форма 1'!$H5115*VLOOKUP('Форма 1'!$F5115,'Придельники с 2022'!$B$4:$X$28,'Форма 1'!V$8),"")</f>
        <v/>
      </c>
      <c r="F5115" s="103" t="str">
        <f>IF(ISNUMBER('Форма 1'!W5115),'Форма 1'!$H5115*VLOOKUP('Форма 1'!$F5115,'Придельники с 2022'!$B$4:$X$28,'Форма 1'!W$8),"")</f>
        <v/>
      </c>
      <c r="G5115" s="103" t="str">
        <f>IF(ISNUMBER('Форма 1'!X5115),'Форма 1'!$H5115*VLOOKUP('Форма 1'!$F5115,'Придельники с 2022'!$B$4:$X$28,'Форма 1'!X$8),"")</f>
        <v/>
      </c>
      <c r="H5115" s="103" t="str">
        <f>IF(ISNUMBER('Форма 1'!Y5115),'Форма 1'!$H5115*VLOOKUP('Форма 1'!$F5115,'Придельники с 2022'!$B$4:$X$28,'Форма 1'!Y$8),"")</f>
        <v/>
      </c>
      <c r="I5115" s="103" t="str">
        <f>IF(ISNUMBER('Форма 1'!Z5115),'Форма 1'!$H5115*VLOOKUP('Форма 1'!$F5115,'Придельники с 2022'!$B$4:$X$28,'Форма 1'!Z$8),"")</f>
        <v/>
      </c>
      <c r="J5115" s="103" t="str">
        <f>IF(ISNUMBER('Форма 1'!AA5115),'Форма 1'!$H5115*VLOOKUP('Форма 1'!$F5115,'Придельники с 2022'!$B$4:$X$28,'Форма 1'!AA$8),"")</f>
        <v/>
      </c>
      <c r="K5115" s="90"/>
      <c r="L5115" s="87"/>
      <c r="M5115" s="103">
        <f>IF(ISNUMBER('Форма 1'!AD5115),'Форма 1'!$H5115*VLOOKUP('Форма 1'!$F5115,'Придельники с 2022'!$B$4:$X$28,'Форма 1'!AD$8),"")</f>
        <v>16288781.488000002</v>
      </c>
      <c r="N5115" s="103" t="str">
        <f>IF(ISBLANK('Форма 1'!$AE5115),"",IF('Форма 1'!$AE5115=1,'Форма 1'!$H5115*VLOOKUP('Форма 1'!$F5115,'Придельники с 2022'!$B$4:$X$28,'Форма 1'!$AE$8,0),IF('Форма 1'!$AE5115=2,'Форма 1'!$H5115*VLOOKUP('Форма 1'!$F5115,'Придельники с 2022'!$B$4:$X$28,13,0),IF('Форма 1'!$AE5115=3,'Форма 1'!$H5115*VLOOKUP('Форма 1'!$F5115,'Придельники с 2022'!$B$4:$X$28,12,0)))))</f>
        <v/>
      </c>
      <c r="O5115" s="103" t="str">
        <f>IF(ISNUMBER('Форма 1'!AF5115),'Форма 1'!$H5115*VLOOKUP('Форма 1'!$F5115,'Придельники с 2022'!$B$4:$X$28,'Форма 1'!AF$8),"")</f>
        <v/>
      </c>
      <c r="P5115" s="87"/>
      <c r="Q5115" s="103" t="str">
        <f>IF(ISNUMBER('Форма 1'!AH5115),'Форма 1'!$H5115*VLOOKUP('Форма 1'!$F5115,'Придельники с 2022'!$B$4:$X$28,'Форма 1'!AH$8),"")</f>
        <v/>
      </c>
      <c r="R5115" s="103" t="str">
        <f>IF(ISNUMBER('Форма 1'!AI5115),'Форма 1'!$H5115*VLOOKUP('Форма 1'!$F5115,'Придельники с 2022'!$B$4:$X$28,'Форма 1'!AI$8),"")</f>
        <v/>
      </c>
      <c r="S5115" s="103" t="str">
        <f>IF(ISNUMBER('Форма 1'!AJ5115),'Форма 1'!$H5115*VLOOKUP('Форма 1'!$F5115,'Придельники с 2022'!$B$4:$X$28,'Форма 1'!AJ$8),"")</f>
        <v/>
      </c>
      <c r="T5115" s="87"/>
    </row>
    <row r="5116" spans="1:20">
      <c r="A5116" s="188">
        <f t="shared" si="335"/>
        <v>135</v>
      </c>
      <c r="B5116" s="189" t="s">
        <v>4921</v>
      </c>
      <c r="C5116" s="99">
        <f t="shared" si="334"/>
        <v>24904396.908</v>
      </c>
      <c r="D5116" s="103" t="str">
        <f>IF(ISNUMBER('Форма 1'!U5116),'Форма 1'!$H5116*VLOOKUP('Форма 1'!$F5116,'Придельники с 2022'!$B$4:$X$28,'Форма 1'!U$8),"")</f>
        <v/>
      </c>
      <c r="E5116" s="103" t="str">
        <f>IF(ISNUMBER('Форма 1'!V5116),'Форма 1'!$H5116*VLOOKUP('Форма 1'!$F5116,'Придельники с 2022'!$B$4:$X$28,'Форма 1'!V$8),"")</f>
        <v/>
      </c>
      <c r="F5116" s="103" t="str">
        <f>IF(ISNUMBER('Форма 1'!W5116),'Форма 1'!$H5116*VLOOKUP('Форма 1'!$F5116,'Придельники с 2022'!$B$4:$X$28,'Форма 1'!W$8),"")</f>
        <v/>
      </c>
      <c r="G5116" s="103" t="str">
        <f>IF(ISNUMBER('Форма 1'!X5116),'Форма 1'!$H5116*VLOOKUP('Форма 1'!$F5116,'Придельники с 2022'!$B$4:$X$28,'Форма 1'!X$8),"")</f>
        <v/>
      </c>
      <c r="H5116" s="103" t="str">
        <f>IF(ISNUMBER('Форма 1'!Y5116),'Форма 1'!$H5116*VLOOKUP('Форма 1'!$F5116,'Придельники с 2022'!$B$4:$X$28,'Форма 1'!Y$8),"")</f>
        <v/>
      </c>
      <c r="I5116" s="103" t="str">
        <f>IF(ISNUMBER('Форма 1'!Z5116),'Форма 1'!$H5116*VLOOKUP('Форма 1'!$F5116,'Придельники с 2022'!$B$4:$X$28,'Форма 1'!Z$8),"")</f>
        <v/>
      </c>
      <c r="J5116" s="103">
        <f>IF(ISNUMBER('Форма 1'!AA5116),'Форма 1'!$H5116*VLOOKUP('Форма 1'!$F5116,'Придельники с 2022'!$B$4:$X$28,'Форма 1'!AA$8),"")</f>
        <v>4787623.419999999</v>
      </c>
      <c r="K5116" s="90"/>
      <c r="L5116" s="87"/>
      <c r="M5116" s="103">
        <f>IF(ISNUMBER('Форма 1'!AD5116),'Форма 1'!$H5116*VLOOKUP('Форма 1'!$F5116,'Придельники с 2022'!$B$4:$X$28,'Форма 1'!AD$8),"")</f>
        <v>20116773.488000002</v>
      </c>
      <c r="N5116" s="103" t="str">
        <f>IF(ISBLANK('Форма 1'!$AE5116),"",IF('Форма 1'!$AE5116=1,'Форма 1'!$H5116*VLOOKUP('Форма 1'!$F5116,'Придельники с 2022'!$B$4:$X$28,'Форма 1'!$AE$8,0),IF('Форма 1'!$AE5116=2,'Форма 1'!$H5116*VLOOKUP('Форма 1'!$F5116,'Придельники с 2022'!$B$4:$X$28,13,0),IF('Форма 1'!$AE5116=3,'Форма 1'!$H5116*VLOOKUP('Форма 1'!$F5116,'Придельники с 2022'!$B$4:$X$28,12,0)))))</f>
        <v/>
      </c>
      <c r="O5116" s="103" t="str">
        <f>IF(ISNUMBER('Форма 1'!AF5116),'Форма 1'!$H5116*VLOOKUP('Форма 1'!$F5116,'Придельники с 2022'!$B$4:$X$28,'Форма 1'!AF$8),"")</f>
        <v/>
      </c>
      <c r="P5116" s="87"/>
      <c r="Q5116" s="103" t="str">
        <f>IF(ISNUMBER('Форма 1'!AH5116),'Форма 1'!$H5116*VLOOKUP('Форма 1'!$F5116,'Придельники с 2022'!$B$4:$X$28,'Форма 1'!AH$8),"")</f>
        <v/>
      </c>
      <c r="R5116" s="103" t="str">
        <f>IF(ISNUMBER('Форма 1'!AI5116),'Форма 1'!$H5116*VLOOKUP('Форма 1'!$F5116,'Придельники с 2022'!$B$4:$X$28,'Форма 1'!AI$8),"")</f>
        <v/>
      </c>
      <c r="S5116" s="103" t="str">
        <f>IF(ISNUMBER('Форма 1'!AJ5116),'Форма 1'!$H5116*VLOOKUP('Форма 1'!$F5116,'Придельники с 2022'!$B$4:$X$28,'Форма 1'!AJ$8),"")</f>
        <v/>
      </c>
      <c r="T5116" s="87"/>
    </row>
    <row r="5117" spans="1:20">
      <c r="A5117" s="188">
        <f t="shared" si="335"/>
        <v>136</v>
      </c>
      <c r="B5117" s="189" t="s">
        <v>4922</v>
      </c>
      <c r="C5117" s="99">
        <f t="shared" si="334"/>
        <v>9763631.3600000013</v>
      </c>
      <c r="D5117" s="103" t="str">
        <f>IF(ISNUMBER('Форма 1'!U5117),'Форма 1'!$H5117*VLOOKUP('Форма 1'!$F5117,'Придельники с 2022'!$B$4:$X$28,'Форма 1'!U$8),"")</f>
        <v/>
      </c>
      <c r="E5117" s="103" t="str">
        <f>IF(ISNUMBER('Форма 1'!V5117),'Форма 1'!$H5117*VLOOKUP('Форма 1'!$F5117,'Придельники с 2022'!$B$4:$X$28,'Форма 1'!V$8),"")</f>
        <v/>
      </c>
      <c r="F5117" s="103" t="str">
        <f>IF(ISNUMBER('Форма 1'!W5117),'Форма 1'!$H5117*VLOOKUP('Форма 1'!$F5117,'Придельники с 2022'!$B$4:$X$28,'Форма 1'!W$8),"")</f>
        <v/>
      </c>
      <c r="G5117" s="103" t="str">
        <f>IF(ISNUMBER('Форма 1'!X5117),'Форма 1'!$H5117*VLOOKUP('Форма 1'!$F5117,'Придельники с 2022'!$B$4:$X$28,'Форма 1'!X$8),"")</f>
        <v/>
      </c>
      <c r="H5117" s="103" t="str">
        <f>IF(ISNUMBER('Форма 1'!Y5117),'Форма 1'!$H5117*VLOOKUP('Форма 1'!$F5117,'Придельники с 2022'!$B$4:$X$28,'Форма 1'!Y$8),"")</f>
        <v/>
      </c>
      <c r="I5117" s="103" t="str">
        <f>IF(ISNUMBER('Форма 1'!Z5117),'Форма 1'!$H5117*VLOOKUP('Форма 1'!$F5117,'Придельники с 2022'!$B$4:$X$28,'Форма 1'!Z$8),"")</f>
        <v/>
      </c>
      <c r="J5117" s="103" t="str">
        <f>IF(ISNUMBER('Форма 1'!AA5117),'Форма 1'!$H5117*VLOOKUP('Форма 1'!$F5117,'Придельники с 2022'!$B$4:$X$28,'Форма 1'!AA$8),"")</f>
        <v/>
      </c>
      <c r="K5117" s="90"/>
      <c r="L5117" s="87"/>
      <c r="M5117" s="103">
        <f>IF(ISNUMBER('Форма 1'!AD5117),'Форма 1'!$H5117*VLOOKUP('Форма 1'!$F5117,'Придельники с 2022'!$B$4:$X$28,'Форма 1'!AD$8),"")</f>
        <v>9763631.3600000013</v>
      </c>
      <c r="N5117" s="103" t="str">
        <f>IF(ISBLANK('Форма 1'!$AE5117),"",IF('Форма 1'!$AE5117=1,'Форма 1'!$H5117*VLOOKUP('Форма 1'!$F5117,'Придельники с 2022'!$B$4:$X$28,'Форма 1'!$AE$8,0),IF('Форма 1'!$AE5117=2,'Форма 1'!$H5117*VLOOKUP('Форма 1'!$F5117,'Придельники с 2022'!$B$4:$X$28,13,0),IF('Форма 1'!$AE5117=3,'Форма 1'!$H5117*VLOOKUP('Форма 1'!$F5117,'Придельники с 2022'!$B$4:$X$28,12,0)))))</f>
        <v/>
      </c>
      <c r="O5117" s="103" t="str">
        <f>IF(ISNUMBER('Форма 1'!AF5117),'Форма 1'!$H5117*VLOOKUP('Форма 1'!$F5117,'Придельники с 2022'!$B$4:$X$28,'Форма 1'!AF$8),"")</f>
        <v/>
      </c>
      <c r="P5117" s="87"/>
      <c r="Q5117" s="103" t="str">
        <f>IF(ISNUMBER('Форма 1'!AH5117),'Форма 1'!$H5117*VLOOKUP('Форма 1'!$F5117,'Придельники с 2022'!$B$4:$X$28,'Форма 1'!AH$8),"")</f>
        <v/>
      </c>
      <c r="R5117" s="103" t="str">
        <f>IF(ISNUMBER('Форма 1'!AI5117),'Форма 1'!$H5117*VLOOKUP('Форма 1'!$F5117,'Придельники с 2022'!$B$4:$X$28,'Форма 1'!AI$8),"")</f>
        <v/>
      </c>
      <c r="S5117" s="103" t="str">
        <f>IF(ISNUMBER('Форма 1'!AJ5117),'Форма 1'!$H5117*VLOOKUP('Форма 1'!$F5117,'Придельники с 2022'!$B$4:$X$28,'Форма 1'!AJ$8),"")</f>
        <v/>
      </c>
      <c r="T5117" s="87"/>
    </row>
    <row r="5118" spans="1:20">
      <c r="A5118" s="188">
        <f t="shared" si="335"/>
        <v>137</v>
      </c>
      <c r="B5118" s="189" t="s">
        <v>4923</v>
      </c>
      <c r="C5118" s="99">
        <f t="shared" si="334"/>
        <v>23270588.544</v>
      </c>
      <c r="D5118" s="103" t="str">
        <f>IF(ISNUMBER('Форма 1'!U5118),'Форма 1'!$H5118*VLOOKUP('Форма 1'!$F5118,'Придельники с 2022'!$B$4:$X$28,'Форма 1'!U$8),"")</f>
        <v/>
      </c>
      <c r="E5118" s="103" t="str">
        <f>IF(ISNUMBER('Форма 1'!V5118),'Форма 1'!$H5118*VLOOKUP('Форма 1'!$F5118,'Придельники с 2022'!$B$4:$X$28,'Форма 1'!V$8),"")</f>
        <v/>
      </c>
      <c r="F5118" s="103" t="str">
        <f>IF(ISNUMBER('Форма 1'!W5118),'Форма 1'!$H5118*VLOOKUP('Форма 1'!$F5118,'Придельники с 2022'!$B$4:$X$28,'Форма 1'!W$8),"")</f>
        <v/>
      </c>
      <c r="G5118" s="103" t="str">
        <f>IF(ISNUMBER('Форма 1'!X5118),'Форма 1'!$H5118*VLOOKUP('Форма 1'!$F5118,'Придельники с 2022'!$B$4:$X$28,'Форма 1'!X$8),"")</f>
        <v/>
      </c>
      <c r="H5118" s="103" t="str">
        <f>IF(ISNUMBER('Форма 1'!Y5118),'Форма 1'!$H5118*VLOOKUP('Форма 1'!$F5118,'Придельники с 2022'!$B$4:$X$28,'Форма 1'!Y$8),"")</f>
        <v/>
      </c>
      <c r="I5118" s="103" t="str">
        <f>IF(ISNUMBER('Форма 1'!Z5118),'Форма 1'!$H5118*VLOOKUP('Форма 1'!$F5118,'Придельники с 2022'!$B$4:$X$28,'Форма 1'!Z$8),"")</f>
        <v/>
      </c>
      <c r="J5118" s="103" t="str">
        <f>IF(ISNUMBER('Форма 1'!AA5118),'Форма 1'!$H5118*VLOOKUP('Форма 1'!$F5118,'Придельники с 2022'!$B$4:$X$28,'Форма 1'!AA$8),"")</f>
        <v/>
      </c>
      <c r="K5118" s="90"/>
      <c r="L5118" s="87"/>
      <c r="M5118" s="103">
        <f>IF(ISNUMBER('Форма 1'!AD5118),'Форма 1'!$H5118*VLOOKUP('Форма 1'!$F5118,'Придельники с 2022'!$B$4:$X$28,'Форма 1'!AD$8),"")</f>
        <v>23270588.544</v>
      </c>
      <c r="N5118" s="103" t="str">
        <f>IF(ISBLANK('Форма 1'!$AE5118),"",IF('Форма 1'!$AE5118=1,'Форма 1'!$H5118*VLOOKUP('Форма 1'!$F5118,'Придельники с 2022'!$B$4:$X$28,'Форма 1'!$AE$8,0),IF('Форма 1'!$AE5118=2,'Форма 1'!$H5118*VLOOKUP('Форма 1'!$F5118,'Придельники с 2022'!$B$4:$X$28,13,0),IF('Форма 1'!$AE5118=3,'Форма 1'!$H5118*VLOOKUP('Форма 1'!$F5118,'Придельники с 2022'!$B$4:$X$28,12,0)))))</f>
        <v/>
      </c>
      <c r="O5118" s="103" t="str">
        <f>IF(ISNUMBER('Форма 1'!AF5118),'Форма 1'!$H5118*VLOOKUP('Форма 1'!$F5118,'Придельники с 2022'!$B$4:$X$28,'Форма 1'!AF$8),"")</f>
        <v/>
      </c>
      <c r="P5118" s="87"/>
      <c r="Q5118" s="103" t="str">
        <f>IF(ISNUMBER('Форма 1'!AH5118),'Форма 1'!$H5118*VLOOKUP('Форма 1'!$F5118,'Придельники с 2022'!$B$4:$X$28,'Форма 1'!AH$8),"")</f>
        <v/>
      </c>
      <c r="R5118" s="103" t="str">
        <f>IF(ISNUMBER('Форма 1'!AI5118),'Форма 1'!$H5118*VLOOKUP('Форма 1'!$F5118,'Придельники с 2022'!$B$4:$X$28,'Форма 1'!AI$8),"")</f>
        <v/>
      </c>
      <c r="S5118" s="103" t="str">
        <f>IF(ISNUMBER('Форма 1'!AJ5118),'Форма 1'!$H5118*VLOOKUP('Форма 1'!$F5118,'Придельники с 2022'!$B$4:$X$28,'Форма 1'!AJ$8),"")</f>
        <v/>
      </c>
      <c r="T5118" s="87"/>
    </row>
    <row r="5119" spans="1:20">
      <c r="A5119" s="188">
        <f t="shared" si="335"/>
        <v>138</v>
      </c>
      <c r="B5119" s="189" t="s">
        <v>4924</v>
      </c>
      <c r="C5119" s="99">
        <f t="shared" si="334"/>
        <v>28668957.968000002</v>
      </c>
      <c r="D5119" s="103" t="str">
        <f>IF(ISNUMBER('Форма 1'!U5119),'Форма 1'!$H5119*VLOOKUP('Форма 1'!$F5119,'Придельники с 2022'!$B$4:$X$28,'Форма 1'!U$8),"")</f>
        <v/>
      </c>
      <c r="E5119" s="103" t="str">
        <f>IF(ISNUMBER('Форма 1'!V5119),'Форма 1'!$H5119*VLOOKUP('Форма 1'!$F5119,'Придельники с 2022'!$B$4:$X$28,'Форма 1'!V$8),"")</f>
        <v/>
      </c>
      <c r="F5119" s="103" t="str">
        <f>IF(ISNUMBER('Форма 1'!W5119),'Форма 1'!$H5119*VLOOKUP('Форма 1'!$F5119,'Придельники с 2022'!$B$4:$X$28,'Форма 1'!W$8),"")</f>
        <v/>
      </c>
      <c r="G5119" s="103" t="str">
        <f>IF(ISNUMBER('Форма 1'!X5119),'Форма 1'!$H5119*VLOOKUP('Форма 1'!$F5119,'Придельники с 2022'!$B$4:$X$28,'Форма 1'!X$8),"")</f>
        <v/>
      </c>
      <c r="H5119" s="103" t="str">
        <f>IF(ISNUMBER('Форма 1'!Y5119),'Форма 1'!$H5119*VLOOKUP('Форма 1'!$F5119,'Придельники с 2022'!$B$4:$X$28,'Форма 1'!Y$8),"")</f>
        <v/>
      </c>
      <c r="I5119" s="103" t="str">
        <f>IF(ISNUMBER('Форма 1'!Z5119),'Форма 1'!$H5119*VLOOKUP('Форма 1'!$F5119,'Придельники с 2022'!$B$4:$X$28,'Форма 1'!Z$8),"")</f>
        <v/>
      </c>
      <c r="J5119" s="103" t="str">
        <f>IF(ISNUMBER('Форма 1'!AA5119),'Форма 1'!$H5119*VLOOKUP('Форма 1'!$F5119,'Придельники с 2022'!$B$4:$X$28,'Форма 1'!AA$8),"")</f>
        <v/>
      </c>
      <c r="K5119" s="90"/>
      <c r="L5119" s="87"/>
      <c r="M5119" s="103">
        <f>IF(ISNUMBER('Форма 1'!AD5119),'Форма 1'!$H5119*VLOOKUP('Форма 1'!$F5119,'Придельники с 2022'!$B$4:$X$28,'Форма 1'!AD$8),"")</f>
        <v>28668957.968000002</v>
      </c>
      <c r="N5119" s="103" t="str">
        <f>IF(ISBLANK('Форма 1'!$AE5119),"",IF('Форма 1'!$AE5119=1,'Форма 1'!$H5119*VLOOKUP('Форма 1'!$F5119,'Придельники с 2022'!$B$4:$X$28,'Форма 1'!$AE$8,0),IF('Форма 1'!$AE5119=2,'Форма 1'!$H5119*VLOOKUP('Форма 1'!$F5119,'Придельники с 2022'!$B$4:$X$28,13,0),IF('Форма 1'!$AE5119=3,'Форма 1'!$H5119*VLOOKUP('Форма 1'!$F5119,'Придельники с 2022'!$B$4:$X$28,12,0)))))</f>
        <v/>
      </c>
      <c r="O5119" s="103" t="str">
        <f>IF(ISNUMBER('Форма 1'!AF5119),'Форма 1'!$H5119*VLOOKUP('Форма 1'!$F5119,'Придельники с 2022'!$B$4:$X$28,'Форма 1'!AF$8),"")</f>
        <v/>
      </c>
      <c r="P5119" s="87"/>
      <c r="Q5119" s="103" t="str">
        <f>IF(ISNUMBER('Форма 1'!AH5119),'Форма 1'!$H5119*VLOOKUP('Форма 1'!$F5119,'Придельники с 2022'!$B$4:$X$28,'Форма 1'!AH$8),"")</f>
        <v/>
      </c>
      <c r="R5119" s="103" t="str">
        <f>IF(ISNUMBER('Форма 1'!AI5119),'Форма 1'!$H5119*VLOOKUP('Форма 1'!$F5119,'Придельники с 2022'!$B$4:$X$28,'Форма 1'!AI$8),"")</f>
        <v/>
      </c>
      <c r="S5119" s="103" t="str">
        <f>IF(ISNUMBER('Форма 1'!AJ5119),'Форма 1'!$H5119*VLOOKUP('Форма 1'!$F5119,'Придельники с 2022'!$B$4:$X$28,'Форма 1'!AJ$8),"")</f>
        <v/>
      </c>
      <c r="T5119" s="87"/>
    </row>
    <row r="5120" spans="1:20">
      <c r="A5120" s="188">
        <f t="shared" si="335"/>
        <v>139</v>
      </c>
      <c r="B5120" s="189" t="s">
        <v>4925</v>
      </c>
      <c r="C5120" s="99">
        <f t="shared" si="334"/>
        <v>1736312.625</v>
      </c>
      <c r="D5120" s="103" t="str">
        <f>IF(ISNUMBER('Форма 1'!U5120),'Форма 1'!$H5120*VLOOKUP('Форма 1'!$F5120,'Придельники с 2022'!$B$4:$X$28,'Форма 1'!U$8),"")</f>
        <v/>
      </c>
      <c r="E5120" s="103" t="str">
        <f>IF(ISNUMBER('Форма 1'!V5120),'Форма 1'!$H5120*VLOOKUP('Форма 1'!$F5120,'Придельники с 2022'!$B$4:$X$28,'Форма 1'!V$8),"")</f>
        <v/>
      </c>
      <c r="F5120" s="103" t="str">
        <f>IF(ISNUMBER('Форма 1'!W5120),'Форма 1'!$H5120*VLOOKUP('Форма 1'!$F5120,'Придельники с 2022'!$B$4:$X$28,'Форма 1'!W$8),"")</f>
        <v/>
      </c>
      <c r="G5120" s="103" t="str">
        <f>IF(ISNUMBER('Форма 1'!X5120),'Форма 1'!$H5120*VLOOKUP('Форма 1'!$F5120,'Придельники с 2022'!$B$4:$X$28,'Форма 1'!X$8),"")</f>
        <v/>
      </c>
      <c r="H5120" s="103">
        <f>IF(ISNUMBER('Форма 1'!Y5120),'Форма 1'!$H5120*VLOOKUP('Форма 1'!$F5120,'Придельники с 2022'!$B$4:$X$28,'Форма 1'!Y$8),"")</f>
        <v>830219.25</v>
      </c>
      <c r="I5120" s="103" t="str">
        <f>IF(ISNUMBER('Форма 1'!Z5120),'Форма 1'!$H5120*VLOOKUP('Форма 1'!$F5120,'Придельники с 2022'!$B$4:$X$28,'Форма 1'!Z$8),"")</f>
        <v/>
      </c>
      <c r="J5120" s="103">
        <f>IF(ISNUMBER('Форма 1'!AA5120),'Форма 1'!$H5120*VLOOKUP('Форма 1'!$F5120,'Придельники с 2022'!$B$4:$X$28,'Форма 1'!AA$8),"")</f>
        <v>906093.375</v>
      </c>
      <c r="K5120" s="90"/>
      <c r="L5120" s="87"/>
      <c r="M5120" s="103" t="str">
        <f>IF(ISNUMBER('Форма 1'!AD5120),'Форма 1'!$H5120*VLOOKUP('Форма 1'!$F5120,'Придельники с 2022'!$B$4:$X$28,'Форма 1'!AD$8),"")</f>
        <v/>
      </c>
      <c r="N5120" s="103" t="str">
        <f>IF(ISBLANK('Форма 1'!$AE5120),"",IF('Форма 1'!$AE5120=1,'Форма 1'!$H5120*VLOOKUP('Форма 1'!$F5120,'Придельники с 2022'!$B$4:$X$28,'Форма 1'!$AE$8,0),IF('Форма 1'!$AE5120=2,'Форма 1'!$H5120*VLOOKUP('Форма 1'!$F5120,'Придельники с 2022'!$B$4:$X$28,13,0),IF('Форма 1'!$AE5120=3,'Форма 1'!$H5120*VLOOKUP('Форма 1'!$F5120,'Придельники с 2022'!$B$4:$X$28,12,0)))))</f>
        <v/>
      </c>
      <c r="O5120" s="103" t="str">
        <f>IF(ISNUMBER('Форма 1'!AF5120),'Форма 1'!$H5120*VLOOKUP('Форма 1'!$F5120,'Придельники с 2022'!$B$4:$X$28,'Форма 1'!AF$8),"")</f>
        <v/>
      </c>
      <c r="P5120" s="87"/>
      <c r="Q5120" s="103" t="str">
        <f>IF(ISNUMBER('Форма 1'!AH5120),'Форма 1'!$H5120*VLOOKUP('Форма 1'!$F5120,'Придельники с 2022'!$B$4:$X$28,'Форма 1'!AH$8),"")</f>
        <v/>
      </c>
      <c r="R5120" s="103" t="str">
        <f>IF(ISNUMBER('Форма 1'!AI5120),'Форма 1'!$H5120*VLOOKUP('Форма 1'!$F5120,'Придельники с 2022'!$B$4:$X$28,'Форма 1'!AI$8),"")</f>
        <v/>
      </c>
      <c r="S5120" s="103" t="str">
        <f>IF(ISNUMBER('Форма 1'!AJ5120),'Форма 1'!$H5120*VLOOKUP('Форма 1'!$F5120,'Придельники с 2022'!$B$4:$X$28,'Форма 1'!AJ$8),"")</f>
        <v/>
      </c>
      <c r="T5120" s="87"/>
    </row>
    <row r="5121" spans="1:20">
      <c r="A5121" s="188">
        <f t="shared" si="335"/>
        <v>140</v>
      </c>
      <c r="B5121" s="189" t="s">
        <v>4926</v>
      </c>
      <c r="C5121" s="99">
        <f t="shared" si="334"/>
        <v>2004862.3110000002</v>
      </c>
      <c r="D5121" s="103" t="str">
        <f>IF(ISNUMBER('Форма 1'!U5121),'Форма 1'!$H5121*VLOOKUP('Форма 1'!$F5121,'Придельники с 2022'!$B$4:$X$28,'Форма 1'!U$8),"")</f>
        <v/>
      </c>
      <c r="E5121" s="103" t="str">
        <f>IF(ISNUMBER('Форма 1'!V5121),'Форма 1'!$H5121*VLOOKUP('Форма 1'!$F5121,'Придельники с 2022'!$B$4:$X$28,'Форма 1'!V$8),"")</f>
        <v/>
      </c>
      <c r="F5121" s="103" t="str">
        <f>IF(ISNUMBER('Форма 1'!W5121),'Форма 1'!$H5121*VLOOKUP('Форма 1'!$F5121,'Придельники с 2022'!$B$4:$X$28,'Форма 1'!W$8),"")</f>
        <v/>
      </c>
      <c r="G5121" s="103" t="str">
        <f>IF(ISNUMBER('Форма 1'!X5121),'Форма 1'!$H5121*VLOOKUP('Форма 1'!$F5121,'Придельники с 2022'!$B$4:$X$28,'Форма 1'!X$8),"")</f>
        <v/>
      </c>
      <c r="H5121" s="103">
        <f>IF(ISNUMBER('Форма 1'!Y5121),'Форма 1'!$H5121*VLOOKUP('Форма 1'!$F5121,'Придельники с 2022'!$B$4:$X$28,'Форма 1'!Y$8),"")</f>
        <v>958626.49400000006</v>
      </c>
      <c r="I5121" s="103" t="str">
        <f>IF(ISNUMBER('Форма 1'!Z5121),'Форма 1'!$H5121*VLOOKUP('Форма 1'!$F5121,'Придельники с 2022'!$B$4:$X$28,'Форма 1'!Z$8),"")</f>
        <v/>
      </c>
      <c r="J5121" s="103">
        <f>IF(ISNUMBER('Форма 1'!AA5121),'Форма 1'!$H5121*VLOOKUP('Форма 1'!$F5121,'Придельники с 2022'!$B$4:$X$28,'Форма 1'!AA$8),"")</f>
        <v>1046235.817</v>
      </c>
      <c r="K5121" s="90"/>
      <c r="L5121" s="87"/>
      <c r="M5121" s="103" t="str">
        <f>IF(ISNUMBER('Форма 1'!AD5121),'Форма 1'!$H5121*VLOOKUP('Форма 1'!$F5121,'Придельники с 2022'!$B$4:$X$28,'Форма 1'!AD$8),"")</f>
        <v/>
      </c>
      <c r="N5121" s="103" t="str">
        <f>IF(ISBLANK('Форма 1'!$AE5121),"",IF('Форма 1'!$AE5121=1,'Форма 1'!$H5121*VLOOKUP('Форма 1'!$F5121,'Придельники с 2022'!$B$4:$X$28,'Форма 1'!$AE$8,0),IF('Форма 1'!$AE5121=2,'Форма 1'!$H5121*VLOOKUP('Форма 1'!$F5121,'Придельники с 2022'!$B$4:$X$28,13,0),IF('Форма 1'!$AE5121=3,'Форма 1'!$H5121*VLOOKUP('Форма 1'!$F5121,'Придельники с 2022'!$B$4:$X$28,12,0)))))</f>
        <v/>
      </c>
      <c r="O5121" s="103" t="str">
        <f>IF(ISNUMBER('Форма 1'!AF5121),'Форма 1'!$H5121*VLOOKUP('Форма 1'!$F5121,'Придельники с 2022'!$B$4:$X$28,'Форма 1'!AF$8),"")</f>
        <v/>
      </c>
      <c r="P5121" s="87"/>
      <c r="Q5121" s="103" t="str">
        <f>IF(ISNUMBER('Форма 1'!AH5121),'Форма 1'!$H5121*VLOOKUP('Форма 1'!$F5121,'Придельники с 2022'!$B$4:$X$28,'Форма 1'!AH$8),"")</f>
        <v/>
      </c>
      <c r="R5121" s="103" t="str">
        <f>IF(ISNUMBER('Форма 1'!AI5121),'Форма 1'!$H5121*VLOOKUP('Форма 1'!$F5121,'Придельники с 2022'!$B$4:$X$28,'Форма 1'!AI$8),"")</f>
        <v/>
      </c>
      <c r="S5121" s="103" t="str">
        <f>IF(ISNUMBER('Форма 1'!AJ5121),'Форма 1'!$H5121*VLOOKUP('Форма 1'!$F5121,'Придельники с 2022'!$B$4:$X$28,'Форма 1'!AJ$8),"")</f>
        <v/>
      </c>
      <c r="T5121" s="87"/>
    </row>
    <row r="5122" spans="1:20" ht="15.75">
      <c r="A5122" s="187">
        <v>0</v>
      </c>
      <c r="B5122" s="34" t="s">
        <v>1183</v>
      </c>
      <c r="C5122" s="36">
        <f>SUM(C5123:C5132)</f>
        <v>25608326.801999997</v>
      </c>
      <c r="D5122" s="36">
        <f t="shared" ref="D5122:T5122" si="336">SUM(D5123:D5132)</f>
        <v>680706.31200000003</v>
      </c>
      <c r="E5122" s="36">
        <f t="shared" si="336"/>
        <v>0</v>
      </c>
      <c r="F5122" s="36">
        <f t="shared" si="336"/>
        <v>0</v>
      </c>
      <c r="G5122" s="36">
        <f t="shared" si="336"/>
        <v>375354.23499999999</v>
      </c>
      <c r="H5122" s="36">
        <f t="shared" si="336"/>
        <v>0</v>
      </c>
      <c r="I5122" s="36">
        <f t="shared" si="336"/>
        <v>467392.99999999994</v>
      </c>
      <c r="J5122" s="36">
        <f t="shared" si="336"/>
        <v>921989.75</v>
      </c>
      <c r="K5122" s="39">
        <f t="shared" si="336"/>
        <v>0</v>
      </c>
      <c r="L5122" s="36">
        <f t="shared" si="336"/>
        <v>0</v>
      </c>
      <c r="M5122" s="36">
        <f t="shared" si="336"/>
        <v>7225386.8399999999</v>
      </c>
      <c r="N5122" s="36">
        <f t="shared" si="336"/>
        <v>15324821.785</v>
      </c>
      <c r="O5122" s="36">
        <f t="shared" si="336"/>
        <v>612674.88</v>
      </c>
      <c r="P5122" s="36">
        <f t="shared" si="336"/>
        <v>0</v>
      </c>
      <c r="Q5122" s="36">
        <f t="shared" si="336"/>
        <v>0</v>
      </c>
      <c r="R5122" s="36">
        <f t="shared" si="336"/>
        <v>0</v>
      </c>
      <c r="S5122" s="36">
        <f t="shared" si="336"/>
        <v>0</v>
      </c>
      <c r="T5122" s="36">
        <f t="shared" si="336"/>
        <v>0</v>
      </c>
    </row>
    <row r="5123" spans="1:20">
      <c r="A5123" s="188">
        <f t="shared" si="335"/>
        <v>1</v>
      </c>
      <c r="B5123" s="189" t="s">
        <v>1197</v>
      </c>
      <c r="C5123" s="99">
        <f t="shared" si="334"/>
        <v>532182.28</v>
      </c>
      <c r="D5123" s="103">
        <f>IF(ISNUMBER('Форма 1'!U5123),'Форма 1'!$H5123*VLOOKUP('Форма 1'!$F5123,'Придельники с 2022'!$B$4:$X$28,'Форма 1'!U$8),"")</f>
        <v>352344.72000000003</v>
      </c>
      <c r="E5123" s="103" t="str">
        <f>IF(ISNUMBER('Форма 1'!V5123),'Форма 1'!$H5123*VLOOKUP('Форма 1'!$F5123,'Придельники с 2022'!$B$4:$X$28,'Форма 1'!V$8),"")</f>
        <v/>
      </c>
      <c r="F5123" s="103" t="str">
        <f>IF(ISNUMBER('Форма 1'!W5123),'Форма 1'!$H5123*VLOOKUP('Форма 1'!$F5123,'Придельники с 2022'!$B$4:$X$28,'Форма 1'!W$8),"")</f>
        <v/>
      </c>
      <c r="G5123" s="103">
        <f>IF(ISNUMBER('Форма 1'!X5123),'Форма 1'!$H5123*VLOOKUP('Форма 1'!$F5123,'Придельники с 2022'!$B$4:$X$28,'Форма 1'!X$8),"")</f>
        <v>179837.56</v>
      </c>
      <c r="H5123" s="103" t="str">
        <f>IF(ISNUMBER('Форма 1'!Y5123),'Форма 1'!$H5123*VLOOKUP('Форма 1'!$F5123,'Придельники с 2022'!$B$4:$X$28,'Форма 1'!Y$8),"")</f>
        <v/>
      </c>
      <c r="I5123" s="103" t="str">
        <f>IF(ISNUMBER('Форма 1'!Z5123),'Форма 1'!$H5123*VLOOKUP('Форма 1'!$F5123,'Придельники с 2022'!$B$4:$X$28,'Форма 1'!Z$8),"")</f>
        <v/>
      </c>
      <c r="J5123" s="103" t="str">
        <f>IF(ISNUMBER('Форма 1'!AA5123),'Форма 1'!$H5123*VLOOKUP('Форма 1'!$F5123,'Придельники с 2022'!$B$4:$X$28,'Форма 1'!AA$8),"")</f>
        <v/>
      </c>
      <c r="K5123" s="90"/>
      <c r="L5123" s="87"/>
      <c r="M5123" s="103" t="str">
        <f>IF(ISNUMBER('Форма 1'!AD5123),'Форма 1'!$H5123*VLOOKUP('Форма 1'!$F5123,'Придельники с 2022'!$B$4:$X$28,'Форма 1'!AD$8),"")</f>
        <v/>
      </c>
      <c r="N5123" s="103" t="str">
        <f>IF(ISBLANK('Форма 1'!$AE5123),"",IF('Форма 1'!$AE5123=1,'Форма 1'!$H5123*VLOOKUP('Форма 1'!$F5123,'Придельники с 2022'!$B$4:$X$28,'Форма 1'!$AE$8,0),IF('Форма 1'!$AE5123=2,'Форма 1'!$H5123*VLOOKUP('Форма 1'!$F5123,'Придельники с 2022'!$B$4:$X$28,13,0),IF('Форма 1'!$AE5123=3,'Форма 1'!$H5123*VLOOKUP('Форма 1'!$F5123,'Придельники с 2022'!$B$4:$X$28,12,0)))))</f>
        <v/>
      </c>
      <c r="O5123" s="103" t="str">
        <f>IF(ISNUMBER('Форма 1'!AF5123),'Форма 1'!$H5123*VLOOKUP('Форма 1'!$F5123,'Придельники с 2022'!$B$4:$X$28,'Форма 1'!AF$8),"")</f>
        <v/>
      </c>
      <c r="P5123" s="87"/>
      <c r="Q5123" s="103" t="str">
        <f>IF(ISNUMBER('Форма 1'!AH5123),'Форма 1'!$H5123*VLOOKUP('Форма 1'!$F5123,'Придельники с 2022'!$B$4:$X$28,'Форма 1'!AH$8),"")</f>
        <v/>
      </c>
      <c r="R5123" s="103" t="str">
        <f>IF(ISNUMBER('Форма 1'!AI5123),'Форма 1'!$H5123*VLOOKUP('Форма 1'!$F5123,'Придельники с 2022'!$B$4:$X$28,'Форма 1'!AI$8),"")</f>
        <v/>
      </c>
      <c r="S5123" s="103" t="str">
        <f>IF(ISNUMBER('Форма 1'!AJ5123),'Форма 1'!$H5123*VLOOKUP('Форма 1'!$F5123,'Придельники с 2022'!$B$4:$X$28,'Форма 1'!AJ$8),"")</f>
        <v/>
      </c>
      <c r="T5123" s="87"/>
    </row>
    <row r="5124" spans="1:20">
      <c r="A5124" s="188">
        <f t="shared" si="335"/>
        <v>2</v>
      </c>
      <c r="B5124" s="189" t="s">
        <v>4927</v>
      </c>
      <c r="C5124" s="99">
        <f t="shared" si="334"/>
        <v>3612693.42</v>
      </c>
      <c r="D5124" s="103" t="str">
        <f>IF(ISNUMBER('Форма 1'!U5124),'Форма 1'!$H5124*VLOOKUP('Форма 1'!$F5124,'Придельники с 2022'!$B$4:$X$28,'Форма 1'!U$8),"")</f>
        <v/>
      </c>
      <c r="E5124" s="103" t="str">
        <f>IF(ISNUMBER('Форма 1'!V5124),'Форма 1'!$H5124*VLOOKUP('Форма 1'!$F5124,'Придельники с 2022'!$B$4:$X$28,'Форма 1'!V$8),"")</f>
        <v/>
      </c>
      <c r="F5124" s="103" t="str">
        <f>IF(ISNUMBER('Форма 1'!W5124),'Форма 1'!$H5124*VLOOKUP('Форма 1'!$F5124,'Придельники с 2022'!$B$4:$X$28,'Форма 1'!W$8),"")</f>
        <v/>
      </c>
      <c r="G5124" s="103" t="str">
        <f>IF(ISNUMBER('Форма 1'!X5124),'Форма 1'!$H5124*VLOOKUP('Форма 1'!$F5124,'Придельники с 2022'!$B$4:$X$28,'Форма 1'!X$8),"")</f>
        <v/>
      </c>
      <c r="H5124" s="103" t="str">
        <f>IF(ISNUMBER('Форма 1'!Y5124),'Форма 1'!$H5124*VLOOKUP('Форма 1'!$F5124,'Придельники с 2022'!$B$4:$X$28,'Форма 1'!Y$8),"")</f>
        <v/>
      </c>
      <c r="I5124" s="103" t="str">
        <f>IF(ISNUMBER('Форма 1'!Z5124),'Форма 1'!$H5124*VLOOKUP('Форма 1'!$F5124,'Придельники с 2022'!$B$4:$X$28,'Форма 1'!Z$8),"")</f>
        <v/>
      </c>
      <c r="J5124" s="103" t="str">
        <f>IF(ISNUMBER('Форма 1'!AA5124),'Форма 1'!$H5124*VLOOKUP('Форма 1'!$F5124,'Придельники с 2022'!$B$4:$X$28,'Форма 1'!AA$8),"")</f>
        <v/>
      </c>
      <c r="K5124" s="90"/>
      <c r="L5124" s="87"/>
      <c r="M5124" s="103">
        <f>IF(ISNUMBER('Форма 1'!AD5124),'Форма 1'!$H5124*VLOOKUP('Форма 1'!$F5124,'Придельники с 2022'!$B$4:$X$28,'Форма 1'!AD$8),"")</f>
        <v>3612693.42</v>
      </c>
      <c r="N5124" s="103" t="str">
        <f>IF(ISBLANK('Форма 1'!$AE5124),"",IF('Форма 1'!$AE5124=1,'Форма 1'!$H5124*VLOOKUP('Форма 1'!$F5124,'Придельники с 2022'!$B$4:$X$28,'Форма 1'!$AE$8,0),IF('Форма 1'!$AE5124=2,'Форма 1'!$H5124*VLOOKUP('Форма 1'!$F5124,'Придельники с 2022'!$B$4:$X$28,13,0),IF('Форма 1'!$AE5124=3,'Форма 1'!$H5124*VLOOKUP('Форма 1'!$F5124,'Придельники с 2022'!$B$4:$X$28,12,0)))))</f>
        <v/>
      </c>
      <c r="O5124" s="103" t="str">
        <f>IF(ISNUMBER('Форма 1'!AF5124),'Форма 1'!$H5124*VLOOKUP('Форма 1'!$F5124,'Придельники с 2022'!$B$4:$X$28,'Форма 1'!AF$8),"")</f>
        <v/>
      </c>
      <c r="P5124" s="87"/>
      <c r="Q5124" s="103" t="str">
        <f>IF(ISNUMBER('Форма 1'!AH5124),'Форма 1'!$H5124*VLOOKUP('Форма 1'!$F5124,'Придельники с 2022'!$B$4:$X$28,'Форма 1'!AH$8),"")</f>
        <v/>
      </c>
      <c r="R5124" s="103" t="str">
        <f>IF(ISNUMBER('Форма 1'!AI5124),'Форма 1'!$H5124*VLOOKUP('Форма 1'!$F5124,'Придельники с 2022'!$B$4:$X$28,'Форма 1'!AI$8),"")</f>
        <v/>
      </c>
      <c r="S5124" s="103" t="str">
        <f>IF(ISNUMBER('Форма 1'!AJ5124),'Форма 1'!$H5124*VLOOKUP('Форма 1'!$F5124,'Придельники с 2022'!$B$4:$X$28,'Форма 1'!AJ$8),"")</f>
        <v/>
      </c>
      <c r="T5124" s="87"/>
    </row>
    <row r="5125" spans="1:20">
      <c r="A5125" s="188">
        <f t="shared" si="335"/>
        <v>3</v>
      </c>
      <c r="B5125" s="189" t="s">
        <v>4928</v>
      </c>
      <c r="C5125" s="99">
        <f t="shared" si="334"/>
        <v>5815356.1199999992</v>
      </c>
      <c r="D5125" s="103" t="str">
        <f>IF(ISNUMBER('Форма 1'!U5125),'Форма 1'!$H5125*VLOOKUP('Форма 1'!$F5125,'Придельники с 2022'!$B$4:$X$28,'Форма 1'!U$8),"")</f>
        <v/>
      </c>
      <c r="E5125" s="103" t="str">
        <f>IF(ISNUMBER('Форма 1'!V5125),'Форма 1'!$H5125*VLOOKUP('Форма 1'!$F5125,'Придельники с 2022'!$B$4:$X$28,'Форма 1'!V$8),"")</f>
        <v/>
      </c>
      <c r="F5125" s="103" t="str">
        <f>IF(ISNUMBER('Форма 1'!W5125),'Форма 1'!$H5125*VLOOKUP('Форма 1'!$F5125,'Придельники с 2022'!$B$4:$X$28,'Форма 1'!W$8),"")</f>
        <v/>
      </c>
      <c r="G5125" s="103" t="str">
        <f>IF(ISNUMBER('Форма 1'!X5125),'Форма 1'!$H5125*VLOOKUP('Форма 1'!$F5125,'Придельники с 2022'!$B$4:$X$28,'Форма 1'!X$8),"")</f>
        <v/>
      </c>
      <c r="H5125" s="103" t="str">
        <f>IF(ISNUMBER('Форма 1'!Y5125),'Форма 1'!$H5125*VLOOKUP('Форма 1'!$F5125,'Придельники с 2022'!$B$4:$X$28,'Форма 1'!Y$8),"")</f>
        <v/>
      </c>
      <c r="I5125" s="103" t="str">
        <f>IF(ISNUMBER('Форма 1'!Z5125),'Форма 1'!$H5125*VLOOKUP('Форма 1'!$F5125,'Придельники с 2022'!$B$4:$X$28,'Форма 1'!Z$8),"")</f>
        <v/>
      </c>
      <c r="J5125" s="103" t="str">
        <f>IF(ISNUMBER('Форма 1'!AA5125),'Форма 1'!$H5125*VLOOKUP('Форма 1'!$F5125,'Придельники с 2022'!$B$4:$X$28,'Форма 1'!AA$8),"")</f>
        <v/>
      </c>
      <c r="K5125" s="90"/>
      <c r="L5125" s="87"/>
      <c r="M5125" s="103">
        <f>IF(ISNUMBER('Форма 1'!AD5125),'Форма 1'!$H5125*VLOOKUP('Форма 1'!$F5125,'Придельники с 2022'!$B$4:$X$28,'Форма 1'!AD$8),"")</f>
        <v>3612693.42</v>
      </c>
      <c r="N5125" s="103">
        <f>IF(ISBLANK('Форма 1'!$AE5125),"",IF('Форма 1'!$AE5125=1,'Форма 1'!$H5125*VLOOKUP('Форма 1'!$F5125,'Придельники с 2022'!$B$4:$X$28,'Форма 1'!$AE$8,0),IF('Форма 1'!$AE5125=2,'Форма 1'!$H5125*VLOOKUP('Форма 1'!$F5125,'Придельники с 2022'!$B$4:$X$28,13,0),IF('Форма 1'!$AE5125=3,'Форма 1'!$H5125*VLOOKUP('Форма 1'!$F5125,'Придельники с 2022'!$B$4:$X$28,12,0)))))</f>
        <v>2202662.6999999997</v>
      </c>
      <c r="O5125" s="103" t="str">
        <f>IF(ISNUMBER('Форма 1'!AF5125),'Форма 1'!$H5125*VLOOKUP('Форма 1'!$F5125,'Придельники с 2022'!$B$4:$X$28,'Форма 1'!AF$8),"")</f>
        <v/>
      </c>
      <c r="P5125" s="87"/>
      <c r="Q5125" s="103" t="str">
        <f>IF(ISNUMBER('Форма 1'!AH5125),'Форма 1'!$H5125*VLOOKUP('Форма 1'!$F5125,'Придельники с 2022'!$B$4:$X$28,'Форма 1'!AH$8),"")</f>
        <v/>
      </c>
      <c r="R5125" s="103" t="str">
        <f>IF(ISNUMBER('Форма 1'!AI5125),'Форма 1'!$H5125*VLOOKUP('Форма 1'!$F5125,'Придельники с 2022'!$B$4:$X$28,'Форма 1'!AI$8),"")</f>
        <v/>
      </c>
      <c r="S5125" s="103" t="str">
        <f>IF(ISNUMBER('Форма 1'!AJ5125),'Форма 1'!$H5125*VLOOKUP('Форма 1'!$F5125,'Придельники с 2022'!$B$4:$X$28,'Форма 1'!AJ$8),"")</f>
        <v/>
      </c>
      <c r="T5125" s="87"/>
    </row>
    <row r="5126" spans="1:20">
      <c r="A5126" s="188">
        <f t="shared" si="335"/>
        <v>4</v>
      </c>
      <c r="B5126" s="189" t="s">
        <v>4929</v>
      </c>
      <c r="C5126" s="99">
        <f t="shared" si="334"/>
        <v>1389382.75</v>
      </c>
      <c r="D5126" s="103" t="str">
        <f>IF(ISNUMBER('Форма 1'!U5126),'Форма 1'!$H5126*VLOOKUP('Форма 1'!$F5126,'Придельники с 2022'!$B$4:$X$28,'Форма 1'!U$8),"")</f>
        <v/>
      </c>
      <c r="E5126" s="103" t="str">
        <f>IF(ISNUMBER('Форма 1'!V5126),'Форма 1'!$H5126*VLOOKUP('Форма 1'!$F5126,'Придельники с 2022'!$B$4:$X$28,'Форма 1'!V$8),"")</f>
        <v/>
      </c>
      <c r="F5126" s="103" t="str">
        <f>IF(ISNUMBER('Форма 1'!W5126),'Форма 1'!$H5126*VLOOKUP('Форма 1'!$F5126,'Придельники с 2022'!$B$4:$X$28,'Форма 1'!W$8),"")</f>
        <v/>
      </c>
      <c r="G5126" s="103" t="str">
        <f>IF(ISNUMBER('Форма 1'!X5126),'Форма 1'!$H5126*VLOOKUP('Форма 1'!$F5126,'Придельники с 2022'!$B$4:$X$28,'Форма 1'!X$8),"")</f>
        <v/>
      </c>
      <c r="H5126" s="103" t="str">
        <f>IF(ISNUMBER('Форма 1'!Y5126),'Форма 1'!$H5126*VLOOKUP('Форма 1'!$F5126,'Придельники с 2022'!$B$4:$X$28,'Форма 1'!Y$8),"")</f>
        <v/>
      </c>
      <c r="I5126" s="103">
        <f>IF(ISNUMBER('Форма 1'!Z5126),'Форма 1'!$H5126*VLOOKUP('Форма 1'!$F5126,'Придельники с 2022'!$B$4:$X$28,'Форма 1'!Z$8),"")</f>
        <v>467392.99999999994</v>
      </c>
      <c r="J5126" s="103">
        <f>IF(ISNUMBER('Форма 1'!AA5126),'Форма 1'!$H5126*VLOOKUP('Форма 1'!$F5126,'Придельники с 2022'!$B$4:$X$28,'Форма 1'!AA$8),"")</f>
        <v>921989.75</v>
      </c>
      <c r="K5126" s="90"/>
      <c r="L5126" s="87"/>
      <c r="M5126" s="103" t="str">
        <f>IF(ISNUMBER('Форма 1'!AD5126),'Форма 1'!$H5126*VLOOKUP('Форма 1'!$F5126,'Придельники с 2022'!$B$4:$X$28,'Форма 1'!AD$8),"")</f>
        <v/>
      </c>
      <c r="N5126" s="103" t="str">
        <f>IF(ISBLANK('Форма 1'!$AE5126),"",IF('Форма 1'!$AE5126=1,'Форма 1'!$H5126*VLOOKUP('Форма 1'!$F5126,'Придельники с 2022'!$B$4:$X$28,'Форма 1'!$AE$8,0),IF('Форма 1'!$AE5126=2,'Форма 1'!$H5126*VLOOKUP('Форма 1'!$F5126,'Придельники с 2022'!$B$4:$X$28,13,0),IF('Форма 1'!$AE5126=3,'Форма 1'!$H5126*VLOOKUP('Форма 1'!$F5126,'Придельники с 2022'!$B$4:$X$28,12,0)))))</f>
        <v/>
      </c>
      <c r="O5126" s="103" t="str">
        <f>IF(ISNUMBER('Форма 1'!AF5126),'Форма 1'!$H5126*VLOOKUP('Форма 1'!$F5126,'Придельники с 2022'!$B$4:$X$28,'Форма 1'!AF$8),"")</f>
        <v/>
      </c>
      <c r="P5126" s="87"/>
      <c r="Q5126" s="103" t="str">
        <f>IF(ISNUMBER('Форма 1'!AH5126),'Форма 1'!$H5126*VLOOKUP('Форма 1'!$F5126,'Придельники с 2022'!$B$4:$X$28,'Форма 1'!AH$8),"")</f>
        <v/>
      </c>
      <c r="R5126" s="103" t="str">
        <f>IF(ISNUMBER('Форма 1'!AI5126),'Форма 1'!$H5126*VLOOKUP('Форма 1'!$F5126,'Придельники с 2022'!$B$4:$X$28,'Форма 1'!AI$8),"")</f>
        <v/>
      </c>
      <c r="S5126" s="103" t="str">
        <f>IF(ISNUMBER('Форма 1'!AJ5126),'Форма 1'!$H5126*VLOOKUP('Форма 1'!$F5126,'Придельники с 2022'!$B$4:$X$28,'Форма 1'!AJ$8),"")</f>
        <v/>
      </c>
      <c r="T5126" s="87"/>
    </row>
    <row r="5127" spans="1:20">
      <c r="A5127" s="188">
        <f t="shared" si="335"/>
        <v>5</v>
      </c>
      <c r="B5127" s="189" t="s">
        <v>4930</v>
      </c>
      <c r="C5127" s="99">
        <f t="shared" si="334"/>
        <v>4347053.8999999994</v>
      </c>
      <c r="D5127" s="103" t="str">
        <f>IF(ISNUMBER('Форма 1'!U5127),'Форма 1'!$H5127*VLOOKUP('Форма 1'!$F5127,'Придельники с 2022'!$B$4:$X$28,'Форма 1'!U$8),"")</f>
        <v/>
      </c>
      <c r="E5127" s="103" t="str">
        <f>IF(ISNUMBER('Форма 1'!V5127),'Форма 1'!$H5127*VLOOKUP('Форма 1'!$F5127,'Придельники с 2022'!$B$4:$X$28,'Форма 1'!V$8),"")</f>
        <v/>
      </c>
      <c r="F5127" s="103" t="str">
        <f>IF(ISNUMBER('Форма 1'!W5127),'Форма 1'!$H5127*VLOOKUP('Форма 1'!$F5127,'Придельники с 2022'!$B$4:$X$28,'Форма 1'!W$8),"")</f>
        <v/>
      </c>
      <c r="G5127" s="103" t="str">
        <f>IF(ISNUMBER('Форма 1'!X5127),'Форма 1'!$H5127*VLOOKUP('Форма 1'!$F5127,'Придельники с 2022'!$B$4:$X$28,'Форма 1'!X$8),"")</f>
        <v/>
      </c>
      <c r="H5127" s="103" t="str">
        <f>IF(ISNUMBER('Форма 1'!Y5127),'Форма 1'!$H5127*VLOOKUP('Форма 1'!$F5127,'Придельники с 2022'!$B$4:$X$28,'Форма 1'!Y$8),"")</f>
        <v/>
      </c>
      <c r="I5127" s="103" t="str">
        <f>IF(ISNUMBER('Форма 1'!Z5127),'Форма 1'!$H5127*VLOOKUP('Форма 1'!$F5127,'Придельники с 2022'!$B$4:$X$28,'Форма 1'!Z$8),"")</f>
        <v/>
      </c>
      <c r="J5127" s="103" t="str">
        <f>IF(ISNUMBER('Форма 1'!AA5127),'Форма 1'!$H5127*VLOOKUP('Форма 1'!$F5127,'Придельники с 2022'!$B$4:$X$28,'Форма 1'!AA$8),"")</f>
        <v/>
      </c>
      <c r="K5127" s="90"/>
      <c r="L5127" s="87"/>
      <c r="M5127" s="103" t="str">
        <f>IF(ISNUMBER('Форма 1'!AD5127),'Форма 1'!$H5127*VLOOKUP('Форма 1'!$F5127,'Придельники с 2022'!$B$4:$X$28,'Форма 1'!AD$8),"")</f>
        <v/>
      </c>
      <c r="N5127" s="103">
        <f>IF(ISBLANK('Форма 1'!$AE5127),"",IF('Форма 1'!$AE5127=1,'Форма 1'!$H5127*VLOOKUP('Форма 1'!$F5127,'Придельники с 2022'!$B$4:$X$28,'Форма 1'!$AE$8,0),IF('Форма 1'!$AE5127=2,'Форма 1'!$H5127*VLOOKUP('Форма 1'!$F5127,'Придельники с 2022'!$B$4:$X$28,13,0),IF('Форма 1'!$AE5127=3,'Форма 1'!$H5127*VLOOKUP('Форма 1'!$F5127,'Придельники с 2022'!$B$4:$X$28,12,0)))))</f>
        <v>4347053.8999999994</v>
      </c>
      <c r="O5127" s="103" t="str">
        <f>IF(ISNUMBER('Форма 1'!AF5127),'Форма 1'!$H5127*VLOOKUP('Форма 1'!$F5127,'Придельники с 2022'!$B$4:$X$28,'Форма 1'!AF$8),"")</f>
        <v/>
      </c>
      <c r="P5127" s="87"/>
      <c r="Q5127" s="103" t="str">
        <f>IF(ISNUMBER('Форма 1'!AH5127),'Форма 1'!$H5127*VLOOKUP('Форма 1'!$F5127,'Придельники с 2022'!$B$4:$X$28,'Форма 1'!AH$8),"")</f>
        <v/>
      </c>
      <c r="R5127" s="103" t="str">
        <f>IF(ISNUMBER('Форма 1'!AI5127),'Форма 1'!$H5127*VLOOKUP('Форма 1'!$F5127,'Придельники с 2022'!$B$4:$X$28,'Форма 1'!AI$8),"")</f>
        <v/>
      </c>
      <c r="S5127" s="103" t="str">
        <f>IF(ISNUMBER('Форма 1'!AJ5127),'Форма 1'!$H5127*VLOOKUP('Форма 1'!$F5127,'Придельники с 2022'!$B$4:$X$28,'Форма 1'!AJ$8),"")</f>
        <v/>
      </c>
      <c r="T5127" s="87"/>
    </row>
    <row r="5128" spans="1:20">
      <c r="A5128" s="188">
        <f t="shared" si="335"/>
        <v>6</v>
      </c>
      <c r="B5128" s="189" t="s">
        <v>4931</v>
      </c>
      <c r="C5128" s="99">
        <f t="shared" si="334"/>
        <v>195516.67499999999</v>
      </c>
      <c r="D5128" s="103" t="str">
        <f>IF(ISNUMBER('Форма 1'!U5128),'Форма 1'!$H5128*VLOOKUP('Форма 1'!$F5128,'Придельники с 2022'!$B$4:$X$28,'Форма 1'!U$8),"")</f>
        <v/>
      </c>
      <c r="E5128" s="103" t="str">
        <f>IF(ISNUMBER('Форма 1'!V5128),'Форма 1'!$H5128*VLOOKUP('Форма 1'!$F5128,'Придельники с 2022'!$B$4:$X$28,'Форма 1'!V$8),"")</f>
        <v/>
      </c>
      <c r="F5128" s="103" t="str">
        <f>IF(ISNUMBER('Форма 1'!W5128),'Форма 1'!$H5128*VLOOKUP('Форма 1'!$F5128,'Придельники с 2022'!$B$4:$X$28,'Форма 1'!W$8),"")</f>
        <v/>
      </c>
      <c r="G5128" s="103">
        <f>IF(ISNUMBER('Форма 1'!X5128),'Форма 1'!$H5128*VLOOKUP('Форма 1'!$F5128,'Придельники с 2022'!$B$4:$X$28,'Форма 1'!X$8),"")</f>
        <v>195516.67499999999</v>
      </c>
      <c r="H5128" s="103" t="str">
        <f>IF(ISNUMBER('Форма 1'!Y5128),'Форма 1'!$H5128*VLOOKUP('Форма 1'!$F5128,'Придельники с 2022'!$B$4:$X$28,'Форма 1'!Y$8),"")</f>
        <v/>
      </c>
      <c r="I5128" s="103" t="str">
        <f>IF(ISNUMBER('Форма 1'!Z5128),'Форма 1'!$H5128*VLOOKUP('Форма 1'!$F5128,'Придельники с 2022'!$B$4:$X$28,'Форма 1'!Z$8),"")</f>
        <v/>
      </c>
      <c r="J5128" s="103" t="str">
        <f>IF(ISNUMBER('Форма 1'!AA5128),'Форма 1'!$H5128*VLOOKUP('Форма 1'!$F5128,'Придельники с 2022'!$B$4:$X$28,'Форма 1'!AA$8),"")</f>
        <v/>
      </c>
      <c r="K5128" s="90"/>
      <c r="L5128" s="87"/>
      <c r="M5128" s="103" t="str">
        <f>IF(ISNUMBER('Форма 1'!AD5128),'Форма 1'!$H5128*VLOOKUP('Форма 1'!$F5128,'Придельники с 2022'!$B$4:$X$28,'Форма 1'!AD$8),"")</f>
        <v/>
      </c>
      <c r="N5128" s="103" t="str">
        <f>IF(ISBLANK('Форма 1'!$AE5128),"",IF('Форма 1'!$AE5128=1,'Форма 1'!$H5128*VLOOKUP('Форма 1'!$F5128,'Придельники с 2022'!$B$4:$X$28,'Форма 1'!$AE$8,0),IF('Форма 1'!$AE5128=2,'Форма 1'!$H5128*VLOOKUP('Форма 1'!$F5128,'Придельники с 2022'!$B$4:$X$28,13,0),IF('Форма 1'!$AE5128=3,'Форма 1'!$H5128*VLOOKUP('Форма 1'!$F5128,'Придельники с 2022'!$B$4:$X$28,12,0)))))</f>
        <v/>
      </c>
      <c r="O5128" s="103" t="str">
        <f>IF(ISNUMBER('Форма 1'!AF5128),'Форма 1'!$H5128*VLOOKUP('Форма 1'!$F5128,'Придельники с 2022'!$B$4:$X$28,'Форма 1'!AF$8),"")</f>
        <v/>
      </c>
      <c r="P5128" s="87"/>
      <c r="Q5128" s="103" t="str">
        <f>IF(ISNUMBER('Форма 1'!AH5128),'Форма 1'!$H5128*VLOOKUP('Форма 1'!$F5128,'Придельники с 2022'!$B$4:$X$28,'Форма 1'!AH$8),"")</f>
        <v/>
      </c>
      <c r="R5128" s="103" t="str">
        <f>IF(ISNUMBER('Форма 1'!AI5128),'Форма 1'!$H5128*VLOOKUP('Форма 1'!$F5128,'Придельники с 2022'!$B$4:$X$28,'Форма 1'!AI$8),"")</f>
        <v/>
      </c>
      <c r="S5128" s="103" t="str">
        <f>IF(ISNUMBER('Форма 1'!AJ5128),'Форма 1'!$H5128*VLOOKUP('Форма 1'!$F5128,'Придельники с 2022'!$B$4:$X$28,'Форма 1'!AJ$8),"")</f>
        <v/>
      </c>
      <c r="T5128" s="87"/>
    </row>
    <row r="5129" spans="1:20">
      <c r="A5129" s="188">
        <f t="shared" si="335"/>
        <v>7</v>
      </c>
      <c r="B5129" s="189" t="s">
        <v>4932</v>
      </c>
      <c r="C5129" s="99">
        <f t="shared" si="334"/>
        <v>3003313.11</v>
      </c>
      <c r="D5129" s="103" t="str">
        <f>IF(ISNUMBER('Форма 1'!U5129),'Форма 1'!$H5129*VLOOKUP('Форма 1'!$F5129,'Придельники с 2022'!$B$4:$X$28,'Форма 1'!U$8),"")</f>
        <v/>
      </c>
      <c r="E5129" s="103" t="str">
        <f>IF(ISNUMBER('Форма 1'!V5129),'Форма 1'!$H5129*VLOOKUP('Форма 1'!$F5129,'Придельники с 2022'!$B$4:$X$28,'Форма 1'!V$8),"")</f>
        <v/>
      </c>
      <c r="F5129" s="103" t="str">
        <f>IF(ISNUMBER('Форма 1'!W5129),'Форма 1'!$H5129*VLOOKUP('Форма 1'!$F5129,'Придельники с 2022'!$B$4:$X$28,'Форма 1'!W$8),"")</f>
        <v/>
      </c>
      <c r="G5129" s="103" t="str">
        <f>IF(ISNUMBER('Форма 1'!X5129),'Форма 1'!$H5129*VLOOKUP('Форма 1'!$F5129,'Придельники с 2022'!$B$4:$X$28,'Форма 1'!X$8),"")</f>
        <v/>
      </c>
      <c r="H5129" s="103" t="str">
        <f>IF(ISNUMBER('Форма 1'!Y5129),'Форма 1'!$H5129*VLOOKUP('Форма 1'!$F5129,'Придельники с 2022'!$B$4:$X$28,'Форма 1'!Y$8),"")</f>
        <v/>
      </c>
      <c r="I5129" s="103" t="str">
        <f>IF(ISNUMBER('Форма 1'!Z5129),'Форма 1'!$H5129*VLOOKUP('Форма 1'!$F5129,'Придельники с 2022'!$B$4:$X$28,'Форма 1'!Z$8),"")</f>
        <v/>
      </c>
      <c r="J5129" s="103" t="str">
        <f>IF(ISNUMBER('Форма 1'!AA5129),'Форма 1'!$H5129*VLOOKUP('Форма 1'!$F5129,'Придельники с 2022'!$B$4:$X$28,'Форма 1'!AA$8),"")</f>
        <v/>
      </c>
      <c r="K5129" s="90"/>
      <c r="L5129" s="87"/>
      <c r="M5129" s="103" t="str">
        <f>IF(ISNUMBER('Форма 1'!AD5129),'Форма 1'!$H5129*VLOOKUP('Форма 1'!$F5129,'Придельники с 2022'!$B$4:$X$28,'Форма 1'!AD$8),"")</f>
        <v/>
      </c>
      <c r="N5129" s="103">
        <f>IF(ISBLANK('Форма 1'!$AE5129),"",IF('Форма 1'!$AE5129=1,'Форма 1'!$H5129*VLOOKUP('Форма 1'!$F5129,'Придельники с 2022'!$B$4:$X$28,'Форма 1'!$AE$8,0),IF('Форма 1'!$AE5129=2,'Форма 1'!$H5129*VLOOKUP('Форма 1'!$F5129,'Придельники с 2022'!$B$4:$X$28,13,0),IF('Форма 1'!$AE5129=3,'Форма 1'!$H5129*VLOOKUP('Форма 1'!$F5129,'Придельники с 2022'!$B$4:$X$28,12,0)))))</f>
        <v>3003313.11</v>
      </c>
      <c r="O5129" s="103" t="str">
        <f>IF(ISNUMBER('Форма 1'!AF5129),'Форма 1'!$H5129*VLOOKUP('Форма 1'!$F5129,'Придельники с 2022'!$B$4:$X$28,'Форма 1'!AF$8),"")</f>
        <v/>
      </c>
      <c r="P5129" s="87"/>
      <c r="Q5129" s="103" t="str">
        <f>IF(ISNUMBER('Форма 1'!AH5129),'Форма 1'!$H5129*VLOOKUP('Форма 1'!$F5129,'Придельники с 2022'!$B$4:$X$28,'Форма 1'!AH$8),"")</f>
        <v/>
      </c>
      <c r="R5129" s="103" t="str">
        <f>IF(ISNUMBER('Форма 1'!AI5129),'Форма 1'!$H5129*VLOOKUP('Форма 1'!$F5129,'Придельники с 2022'!$B$4:$X$28,'Форма 1'!AI$8),"")</f>
        <v/>
      </c>
      <c r="S5129" s="103" t="str">
        <f>IF(ISNUMBER('Форма 1'!AJ5129),'Форма 1'!$H5129*VLOOKUP('Форма 1'!$F5129,'Придельники с 2022'!$B$4:$X$28,'Форма 1'!AJ$8),"")</f>
        <v/>
      </c>
      <c r="T5129" s="87"/>
    </row>
    <row r="5130" spans="1:20">
      <c r="A5130" s="188">
        <f t="shared" si="335"/>
        <v>8</v>
      </c>
      <c r="B5130" s="189" t="s">
        <v>4933</v>
      </c>
      <c r="C5130" s="99">
        <f t="shared" si="334"/>
        <v>3021377.2749999999</v>
      </c>
      <c r="D5130" s="103" t="str">
        <f>IF(ISNUMBER('Форма 1'!U5130),'Форма 1'!$H5130*VLOOKUP('Форма 1'!$F5130,'Придельники с 2022'!$B$4:$X$28,'Форма 1'!U$8),"")</f>
        <v/>
      </c>
      <c r="E5130" s="103" t="str">
        <f>IF(ISNUMBER('Форма 1'!V5130),'Форма 1'!$H5130*VLOOKUP('Форма 1'!$F5130,'Придельники с 2022'!$B$4:$X$28,'Форма 1'!V$8),"")</f>
        <v/>
      </c>
      <c r="F5130" s="103" t="str">
        <f>IF(ISNUMBER('Форма 1'!W5130),'Форма 1'!$H5130*VLOOKUP('Форма 1'!$F5130,'Придельники с 2022'!$B$4:$X$28,'Форма 1'!W$8),"")</f>
        <v/>
      </c>
      <c r="G5130" s="103" t="str">
        <f>IF(ISNUMBER('Форма 1'!X5130),'Форма 1'!$H5130*VLOOKUP('Форма 1'!$F5130,'Придельники с 2022'!$B$4:$X$28,'Форма 1'!X$8),"")</f>
        <v/>
      </c>
      <c r="H5130" s="103" t="str">
        <f>IF(ISNUMBER('Форма 1'!Y5130),'Форма 1'!$H5130*VLOOKUP('Форма 1'!$F5130,'Придельники с 2022'!$B$4:$X$28,'Форма 1'!Y$8),"")</f>
        <v/>
      </c>
      <c r="I5130" s="103" t="str">
        <f>IF(ISNUMBER('Форма 1'!Z5130),'Форма 1'!$H5130*VLOOKUP('Форма 1'!$F5130,'Придельники с 2022'!$B$4:$X$28,'Форма 1'!Z$8),"")</f>
        <v/>
      </c>
      <c r="J5130" s="103" t="str">
        <f>IF(ISNUMBER('Форма 1'!AA5130),'Форма 1'!$H5130*VLOOKUP('Форма 1'!$F5130,'Придельники с 2022'!$B$4:$X$28,'Форма 1'!AA$8),"")</f>
        <v/>
      </c>
      <c r="K5130" s="90"/>
      <c r="L5130" s="87"/>
      <c r="M5130" s="103" t="str">
        <f>IF(ISNUMBER('Форма 1'!AD5130),'Форма 1'!$H5130*VLOOKUP('Форма 1'!$F5130,'Придельники с 2022'!$B$4:$X$28,'Форма 1'!AD$8),"")</f>
        <v/>
      </c>
      <c r="N5130" s="103">
        <f>IF(ISBLANK('Форма 1'!$AE5130),"",IF('Форма 1'!$AE5130=1,'Форма 1'!$H5130*VLOOKUP('Форма 1'!$F5130,'Придельники с 2022'!$B$4:$X$28,'Форма 1'!$AE$8,0),IF('Форма 1'!$AE5130=2,'Форма 1'!$H5130*VLOOKUP('Форма 1'!$F5130,'Придельники с 2022'!$B$4:$X$28,13,0),IF('Форма 1'!$AE5130=3,'Форма 1'!$H5130*VLOOKUP('Форма 1'!$F5130,'Придельники с 2022'!$B$4:$X$28,12,0)))))</f>
        <v>3021377.2749999999</v>
      </c>
      <c r="O5130" s="103" t="str">
        <f>IF(ISNUMBER('Форма 1'!AF5130),'Форма 1'!$H5130*VLOOKUP('Форма 1'!$F5130,'Придельники с 2022'!$B$4:$X$28,'Форма 1'!AF$8),"")</f>
        <v/>
      </c>
      <c r="P5130" s="87"/>
      <c r="Q5130" s="103" t="str">
        <f>IF(ISNUMBER('Форма 1'!AH5130),'Форма 1'!$H5130*VLOOKUP('Форма 1'!$F5130,'Придельники с 2022'!$B$4:$X$28,'Форма 1'!AH$8),"")</f>
        <v/>
      </c>
      <c r="R5130" s="103" t="str">
        <f>IF(ISNUMBER('Форма 1'!AI5130),'Форма 1'!$H5130*VLOOKUP('Форма 1'!$F5130,'Придельники с 2022'!$B$4:$X$28,'Форма 1'!AI$8),"")</f>
        <v/>
      </c>
      <c r="S5130" s="103" t="str">
        <f>IF(ISNUMBER('Форма 1'!AJ5130),'Форма 1'!$H5130*VLOOKUP('Форма 1'!$F5130,'Придельники с 2022'!$B$4:$X$28,'Форма 1'!AJ$8),"")</f>
        <v/>
      </c>
      <c r="T5130" s="87"/>
    </row>
    <row r="5131" spans="1:20">
      <c r="A5131" s="188">
        <f t="shared" si="335"/>
        <v>9</v>
      </c>
      <c r="B5131" s="112" t="s">
        <v>1200</v>
      </c>
      <c r="C5131" s="99">
        <f t="shared" ref="C5131:C5195" si="337">SUM(D5131:J5131,L5131:T5131)</f>
        <v>3363089.6799999997</v>
      </c>
      <c r="D5131" s="103" t="str">
        <f>IF(ISNUMBER('Форма 1'!U5131),'Форма 1'!$H5131*VLOOKUP('Форма 1'!$F5131,'Придельники с 2022'!$B$4:$X$28,'Форма 1'!U$8),"")</f>
        <v/>
      </c>
      <c r="E5131" s="103" t="str">
        <f>IF(ISNUMBER('Форма 1'!V5131),'Форма 1'!$H5131*VLOOKUP('Форма 1'!$F5131,'Придельники с 2022'!$B$4:$X$28,'Форма 1'!V$8),"")</f>
        <v/>
      </c>
      <c r="F5131" s="103" t="str">
        <f>IF(ISNUMBER('Форма 1'!W5131),'Форма 1'!$H5131*VLOOKUP('Форма 1'!$F5131,'Придельники с 2022'!$B$4:$X$28,'Форма 1'!W$8),"")</f>
        <v/>
      </c>
      <c r="G5131" s="103" t="str">
        <f>IF(ISNUMBER('Форма 1'!X5131),'Форма 1'!$H5131*VLOOKUP('Форма 1'!$F5131,'Придельники с 2022'!$B$4:$X$28,'Форма 1'!X$8),"")</f>
        <v/>
      </c>
      <c r="H5131" s="103" t="str">
        <f>IF(ISNUMBER('Форма 1'!Y5131),'Форма 1'!$H5131*VLOOKUP('Форма 1'!$F5131,'Придельники с 2022'!$B$4:$X$28,'Форма 1'!Y$8),"")</f>
        <v/>
      </c>
      <c r="I5131" s="103" t="str">
        <f>IF(ISNUMBER('Форма 1'!Z5131),'Форма 1'!$H5131*VLOOKUP('Форма 1'!$F5131,'Придельники с 2022'!$B$4:$X$28,'Форма 1'!Z$8),"")</f>
        <v/>
      </c>
      <c r="J5131" s="103" t="str">
        <f>IF(ISNUMBER('Форма 1'!AA5131),'Форма 1'!$H5131*VLOOKUP('Форма 1'!$F5131,'Придельники с 2022'!$B$4:$X$28,'Форма 1'!AA$8),"")</f>
        <v/>
      </c>
      <c r="K5131" s="90"/>
      <c r="L5131" s="87"/>
      <c r="M5131" s="103" t="str">
        <f>IF(ISNUMBER('Форма 1'!AD5131),'Форма 1'!$H5131*VLOOKUP('Форма 1'!$F5131,'Придельники с 2022'!$B$4:$X$28,'Форма 1'!AD$8),"")</f>
        <v/>
      </c>
      <c r="N5131" s="103">
        <f>IF(ISBLANK('Форма 1'!$AE5131),"",IF('Форма 1'!$AE5131=1,'Форма 1'!$H5131*VLOOKUP('Форма 1'!$F5131,'Придельники с 2022'!$B$4:$X$28,'Форма 1'!$AE$8,0),IF('Форма 1'!$AE5131=2,'Форма 1'!$H5131*VLOOKUP('Форма 1'!$F5131,'Придельники с 2022'!$B$4:$X$28,13,0),IF('Форма 1'!$AE5131=3,'Форма 1'!$H5131*VLOOKUP('Форма 1'!$F5131,'Придельники с 2022'!$B$4:$X$28,12,0)))))</f>
        <v>2750414.8</v>
      </c>
      <c r="O5131" s="103">
        <f>IF(ISNUMBER('Форма 1'!AF5131),'Форма 1'!$H5131*VLOOKUP('Форма 1'!$F5131,'Придельники с 2022'!$B$4:$X$28,'Форма 1'!AF$8),"")</f>
        <v>612674.88</v>
      </c>
      <c r="P5131" s="87"/>
      <c r="Q5131" s="103" t="str">
        <f>IF(ISNUMBER('Форма 1'!AH5131),'Форма 1'!$H5131*VLOOKUP('Форма 1'!$F5131,'Придельники с 2022'!$B$4:$X$28,'Форма 1'!AH$8),"")</f>
        <v/>
      </c>
      <c r="R5131" s="103" t="str">
        <f>IF(ISNUMBER('Форма 1'!AI5131),'Форма 1'!$H5131*VLOOKUP('Форма 1'!$F5131,'Придельники с 2022'!$B$4:$X$28,'Форма 1'!AI$8),"")</f>
        <v/>
      </c>
      <c r="S5131" s="103" t="str">
        <f>IF(ISNUMBER('Форма 1'!AJ5131),'Форма 1'!$H5131*VLOOKUP('Форма 1'!$F5131,'Придельники с 2022'!$B$4:$X$28,'Форма 1'!AJ$8),"")</f>
        <v/>
      </c>
      <c r="T5131" s="87"/>
    </row>
    <row r="5132" spans="1:20">
      <c r="A5132" s="188">
        <f t="shared" si="335"/>
        <v>10</v>
      </c>
      <c r="B5132" s="189" t="s">
        <v>806</v>
      </c>
      <c r="C5132" s="99">
        <f t="shared" si="337"/>
        <v>328361.592</v>
      </c>
      <c r="D5132" s="103">
        <f>IF(ISNUMBER('Форма 1'!U5132),'Форма 1'!$H5132*VLOOKUP('Форма 1'!$F5132,'Придельники с 2022'!$B$4:$X$28,'Форма 1'!U$8),"")</f>
        <v>328361.592</v>
      </c>
      <c r="E5132" s="103" t="str">
        <f>IF(ISNUMBER('Форма 1'!V5132),'Форма 1'!$H5132*VLOOKUP('Форма 1'!$F5132,'Придельники с 2022'!$B$4:$X$28,'Форма 1'!V$8),"")</f>
        <v/>
      </c>
      <c r="F5132" s="103" t="str">
        <f>IF(ISNUMBER('Форма 1'!W5132),'Форма 1'!$H5132*VLOOKUP('Форма 1'!$F5132,'Придельники с 2022'!$B$4:$X$28,'Форма 1'!W$8),"")</f>
        <v/>
      </c>
      <c r="G5132" s="103" t="str">
        <f>IF(ISNUMBER('Форма 1'!X5132),'Форма 1'!$H5132*VLOOKUP('Форма 1'!$F5132,'Придельники с 2022'!$B$4:$X$28,'Форма 1'!X$8),"")</f>
        <v/>
      </c>
      <c r="H5132" s="103" t="str">
        <f>IF(ISNUMBER('Форма 1'!Y5132),'Форма 1'!$H5132*VLOOKUP('Форма 1'!$F5132,'Придельники с 2022'!$B$4:$X$28,'Форма 1'!Y$8),"")</f>
        <v/>
      </c>
      <c r="I5132" s="103" t="str">
        <f>IF(ISNUMBER('Форма 1'!Z5132),'Форма 1'!$H5132*VLOOKUP('Форма 1'!$F5132,'Придельники с 2022'!$B$4:$X$28,'Форма 1'!Z$8),"")</f>
        <v/>
      </c>
      <c r="J5132" s="103" t="str">
        <f>IF(ISNUMBER('Форма 1'!AA5132),'Форма 1'!$H5132*VLOOKUP('Форма 1'!$F5132,'Придельники с 2022'!$B$4:$X$28,'Форма 1'!AA$8),"")</f>
        <v/>
      </c>
      <c r="K5132" s="90"/>
      <c r="L5132" s="87"/>
      <c r="M5132" s="103" t="str">
        <f>IF(ISNUMBER('Форма 1'!AD5132),'Форма 1'!$H5132*VLOOKUP('Форма 1'!$F5132,'Придельники с 2022'!$B$4:$X$28,'Форма 1'!AD$8),"")</f>
        <v/>
      </c>
      <c r="N5132" s="103" t="str">
        <f>IF(ISBLANK('Форма 1'!$AE5132),"",IF('Форма 1'!$AE5132=1,'Форма 1'!$H5132*VLOOKUP('Форма 1'!$F5132,'Придельники с 2022'!$B$4:$X$28,'Форма 1'!$AE$8,0),IF('Форма 1'!$AE5132=2,'Форма 1'!$H5132*VLOOKUP('Форма 1'!$F5132,'Придельники с 2022'!$B$4:$X$28,13,0),IF('Форма 1'!$AE5132=3,'Форма 1'!$H5132*VLOOKUP('Форма 1'!$F5132,'Придельники с 2022'!$B$4:$X$28,12,0)))))</f>
        <v/>
      </c>
      <c r="O5132" s="103" t="str">
        <f>IF(ISNUMBER('Форма 1'!AF5132),'Форма 1'!$H5132*VLOOKUP('Форма 1'!$F5132,'Придельники с 2022'!$B$4:$X$28,'Форма 1'!AF$8),"")</f>
        <v/>
      </c>
      <c r="P5132" s="87"/>
      <c r="Q5132" s="103" t="str">
        <f>IF(ISNUMBER('Форма 1'!AH5132),'Форма 1'!$H5132*VLOOKUP('Форма 1'!$F5132,'Придельники с 2022'!$B$4:$X$28,'Форма 1'!AH$8),"")</f>
        <v/>
      </c>
      <c r="R5132" s="103" t="str">
        <f>IF(ISNUMBER('Форма 1'!AI5132),'Форма 1'!$H5132*VLOOKUP('Форма 1'!$F5132,'Придельники с 2022'!$B$4:$X$28,'Форма 1'!AI$8),"")</f>
        <v/>
      </c>
      <c r="S5132" s="103" t="str">
        <f>IF(ISNUMBER('Форма 1'!AJ5132),'Форма 1'!$H5132*VLOOKUP('Форма 1'!$F5132,'Придельники с 2022'!$B$4:$X$28,'Форма 1'!AJ$8),"")</f>
        <v/>
      </c>
      <c r="T5132" s="87"/>
    </row>
    <row r="5133" spans="1:20" ht="15.75">
      <c r="A5133" s="187">
        <v>0</v>
      </c>
      <c r="B5133" s="34" t="s">
        <v>1203</v>
      </c>
      <c r="C5133" s="36">
        <f>SUM(C5134:C5135)</f>
        <v>11106928.51</v>
      </c>
      <c r="D5133" s="36">
        <f t="shared" ref="D5133:T5133" si="338">SUM(D5134:D5135)</f>
        <v>0</v>
      </c>
      <c r="E5133" s="36">
        <f t="shared" si="338"/>
        <v>0</v>
      </c>
      <c r="F5133" s="36">
        <f t="shared" si="338"/>
        <v>0</v>
      </c>
      <c r="G5133" s="36">
        <f t="shared" si="338"/>
        <v>198123.56399999998</v>
      </c>
      <c r="H5133" s="36">
        <f t="shared" si="338"/>
        <v>0</v>
      </c>
      <c r="I5133" s="36">
        <f t="shared" si="338"/>
        <v>0</v>
      </c>
      <c r="J5133" s="36">
        <f t="shared" si="338"/>
        <v>0</v>
      </c>
      <c r="K5133" s="39">
        <f t="shared" si="338"/>
        <v>0</v>
      </c>
      <c r="L5133" s="36">
        <f t="shared" si="338"/>
        <v>0</v>
      </c>
      <c r="M5133" s="36">
        <f t="shared" si="338"/>
        <v>10908804.945999999</v>
      </c>
      <c r="N5133" s="36">
        <f t="shared" si="338"/>
        <v>0</v>
      </c>
      <c r="O5133" s="36">
        <f t="shared" si="338"/>
        <v>0</v>
      </c>
      <c r="P5133" s="36">
        <f t="shared" si="338"/>
        <v>0</v>
      </c>
      <c r="Q5133" s="36">
        <f t="shared" si="338"/>
        <v>0</v>
      </c>
      <c r="R5133" s="36">
        <f t="shared" si="338"/>
        <v>0</v>
      </c>
      <c r="S5133" s="36">
        <f t="shared" si="338"/>
        <v>0</v>
      </c>
      <c r="T5133" s="36">
        <f t="shared" si="338"/>
        <v>0</v>
      </c>
    </row>
    <row r="5134" spans="1:20">
      <c r="A5134" s="188">
        <f t="shared" si="335"/>
        <v>1</v>
      </c>
      <c r="B5134" s="189" t="s">
        <v>4934</v>
      </c>
      <c r="C5134" s="99">
        <f t="shared" si="337"/>
        <v>5210018.88</v>
      </c>
      <c r="D5134" s="103" t="str">
        <f>IF(ISNUMBER('Форма 1'!U5134),'Форма 1'!$H5134*VLOOKUP('Форма 1'!$F5134,'Придельники с 2022'!$B$4:$X$28,'Форма 1'!U$8),"")</f>
        <v/>
      </c>
      <c r="E5134" s="103" t="str">
        <f>IF(ISNUMBER('Форма 1'!V5134),'Форма 1'!$H5134*VLOOKUP('Форма 1'!$F5134,'Придельники с 2022'!$B$4:$X$28,'Форма 1'!V$8),"")</f>
        <v/>
      </c>
      <c r="F5134" s="103" t="str">
        <f>IF(ISNUMBER('Форма 1'!W5134),'Форма 1'!$H5134*VLOOKUP('Форма 1'!$F5134,'Придельники с 2022'!$B$4:$X$28,'Форма 1'!W$8),"")</f>
        <v/>
      </c>
      <c r="G5134" s="103">
        <f>IF(ISNUMBER('Форма 1'!X5134),'Форма 1'!$H5134*VLOOKUP('Форма 1'!$F5134,'Придельники с 2022'!$B$4:$X$28,'Форма 1'!X$8),"")</f>
        <v>198123.56399999998</v>
      </c>
      <c r="H5134" s="103" t="str">
        <f>IF(ISNUMBER('Форма 1'!Y5134),'Форма 1'!$H5134*VLOOKUP('Форма 1'!$F5134,'Придельники с 2022'!$B$4:$X$28,'Форма 1'!Y$8),"")</f>
        <v/>
      </c>
      <c r="I5134" s="103" t="str">
        <f>IF(ISNUMBER('Форма 1'!Z5134),'Форма 1'!$H5134*VLOOKUP('Форма 1'!$F5134,'Придельники с 2022'!$B$4:$X$28,'Форма 1'!Z$8),"")</f>
        <v/>
      </c>
      <c r="J5134" s="103" t="str">
        <f>IF(ISNUMBER('Форма 1'!AA5134),'Форма 1'!$H5134*VLOOKUP('Форма 1'!$F5134,'Придельники с 2022'!$B$4:$X$28,'Форма 1'!AA$8),"")</f>
        <v/>
      </c>
      <c r="K5134" s="90"/>
      <c r="L5134" s="87"/>
      <c r="M5134" s="103">
        <f>IF(ISNUMBER('Форма 1'!AD5134),'Форма 1'!$H5134*VLOOKUP('Форма 1'!$F5134,'Придельники с 2022'!$B$4:$X$28,'Форма 1'!AD$8),"")</f>
        <v>5011895.3159999996</v>
      </c>
      <c r="N5134" s="103" t="str">
        <f>IF(ISBLANK('Форма 1'!$AE5134),"",IF('Форма 1'!$AE5134=1,'Форма 1'!$H5134*VLOOKUP('Форма 1'!$F5134,'Придельники с 2022'!$B$4:$X$28,'Форма 1'!$AE$8,0),IF('Форма 1'!$AE5134=2,'Форма 1'!$H5134*VLOOKUP('Форма 1'!$F5134,'Придельники с 2022'!$B$4:$X$28,13,0),IF('Форма 1'!$AE5134=3,'Форма 1'!$H5134*VLOOKUP('Форма 1'!$F5134,'Придельники с 2022'!$B$4:$X$28,12,0)))))</f>
        <v/>
      </c>
      <c r="O5134" s="103" t="str">
        <f>IF(ISNUMBER('Форма 1'!AF5134),'Форма 1'!$H5134*VLOOKUP('Форма 1'!$F5134,'Придельники с 2022'!$B$4:$X$28,'Форма 1'!AF$8),"")</f>
        <v/>
      </c>
      <c r="P5134" s="87"/>
      <c r="Q5134" s="103" t="str">
        <f>IF(ISNUMBER('Форма 1'!AH5134),'Форма 1'!$H5134*VLOOKUP('Форма 1'!$F5134,'Придельники с 2022'!$B$4:$X$28,'Форма 1'!AH$8),"")</f>
        <v/>
      </c>
      <c r="R5134" s="103" t="str">
        <f>IF(ISNUMBER('Форма 1'!AI5134),'Форма 1'!$H5134*VLOOKUP('Форма 1'!$F5134,'Придельники с 2022'!$B$4:$X$28,'Форма 1'!AI$8),"")</f>
        <v/>
      </c>
      <c r="S5134" s="103" t="str">
        <f>IF(ISNUMBER('Форма 1'!AJ5134),'Форма 1'!$H5134*VLOOKUP('Форма 1'!$F5134,'Придельники с 2022'!$B$4:$X$28,'Форма 1'!AJ$8),"")</f>
        <v/>
      </c>
      <c r="T5134" s="87"/>
    </row>
    <row r="5135" spans="1:20">
      <c r="A5135" s="188">
        <f t="shared" si="335"/>
        <v>2</v>
      </c>
      <c r="B5135" s="189" t="s">
        <v>4935</v>
      </c>
      <c r="C5135" s="99">
        <f t="shared" si="337"/>
        <v>5896909.6299999999</v>
      </c>
      <c r="D5135" s="103" t="str">
        <f>IF(ISNUMBER('Форма 1'!U5135),'Форма 1'!$H5135*VLOOKUP('Форма 1'!$F5135,'Придельники с 2022'!$B$4:$X$28,'Форма 1'!U$8),"")</f>
        <v/>
      </c>
      <c r="E5135" s="103" t="str">
        <f>IF(ISNUMBER('Форма 1'!V5135),'Форма 1'!$H5135*VLOOKUP('Форма 1'!$F5135,'Придельники с 2022'!$B$4:$X$28,'Форма 1'!V$8),"")</f>
        <v/>
      </c>
      <c r="F5135" s="103" t="str">
        <f>IF(ISNUMBER('Форма 1'!W5135),'Форма 1'!$H5135*VLOOKUP('Форма 1'!$F5135,'Придельники с 2022'!$B$4:$X$28,'Форма 1'!W$8),"")</f>
        <v/>
      </c>
      <c r="G5135" s="103" t="str">
        <f>IF(ISNUMBER('Форма 1'!X5135),'Форма 1'!$H5135*VLOOKUP('Форма 1'!$F5135,'Придельники с 2022'!$B$4:$X$28,'Форма 1'!X$8),"")</f>
        <v/>
      </c>
      <c r="H5135" s="103" t="str">
        <f>IF(ISNUMBER('Форма 1'!Y5135),'Форма 1'!$H5135*VLOOKUP('Форма 1'!$F5135,'Придельники с 2022'!$B$4:$X$28,'Форма 1'!Y$8),"")</f>
        <v/>
      </c>
      <c r="I5135" s="103" t="str">
        <f>IF(ISNUMBER('Форма 1'!Z5135),'Форма 1'!$H5135*VLOOKUP('Форма 1'!$F5135,'Придельники с 2022'!$B$4:$X$28,'Форма 1'!Z$8),"")</f>
        <v/>
      </c>
      <c r="J5135" s="103" t="str">
        <f>IF(ISNUMBER('Форма 1'!AA5135),'Форма 1'!$H5135*VLOOKUP('Форма 1'!$F5135,'Придельники с 2022'!$B$4:$X$28,'Форма 1'!AA$8),"")</f>
        <v/>
      </c>
      <c r="K5135" s="90"/>
      <c r="L5135" s="87"/>
      <c r="M5135" s="103">
        <f>IF(ISNUMBER('Форма 1'!AD5135),'Форма 1'!$H5135*VLOOKUP('Форма 1'!$F5135,'Придельники с 2022'!$B$4:$X$28,'Форма 1'!AD$8),"")</f>
        <v>5896909.6299999999</v>
      </c>
      <c r="N5135" s="103" t="str">
        <f>IF(ISBLANK('Форма 1'!$AE5135),"",IF('Форма 1'!$AE5135=1,'Форма 1'!$H5135*VLOOKUP('Форма 1'!$F5135,'Придельники с 2022'!$B$4:$X$28,'Форма 1'!$AE$8,0),IF('Форма 1'!$AE5135=2,'Форма 1'!$H5135*VLOOKUP('Форма 1'!$F5135,'Придельники с 2022'!$B$4:$X$28,13,0),IF('Форма 1'!$AE5135=3,'Форма 1'!$H5135*VLOOKUP('Форма 1'!$F5135,'Придельники с 2022'!$B$4:$X$28,12,0)))))</f>
        <v/>
      </c>
      <c r="O5135" s="103" t="str">
        <f>IF(ISNUMBER('Форма 1'!AF5135),'Форма 1'!$H5135*VLOOKUP('Форма 1'!$F5135,'Придельники с 2022'!$B$4:$X$28,'Форма 1'!AF$8),"")</f>
        <v/>
      </c>
      <c r="P5135" s="87"/>
      <c r="Q5135" s="103" t="str">
        <f>IF(ISNUMBER('Форма 1'!AH5135),'Форма 1'!$H5135*VLOOKUP('Форма 1'!$F5135,'Придельники с 2022'!$B$4:$X$28,'Форма 1'!AH$8),"")</f>
        <v/>
      </c>
      <c r="R5135" s="103" t="str">
        <f>IF(ISNUMBER('Форма 1'!AI5135),'Форма 1'!$H5135*VLOOKUP('Форма 1'!$F5135,'Придельники с 2022'!$B$4:$X$28,'Форма 1'!AI$8),"")</f>
        <v/>
      </c>
      <c r="S5135" s="103" t="str">
        <f>IF(ISNUMBER('Форма 1'!AJ5135),'Форма 1'!$H5135*VLOOKUP('Форма 1'!$F5135,'Придельники с 2022'!$B$4:$X$28,'Форма 1'!AJ$8),"")</f>
        <v/>
      </c>
      <c r="T5135" s="87"/>
    </row>
    <row r="5136" spans="1:20" ht="15.75">
      <c r="A5136" s="187">
        <v>0</v>
      </c>
      <c r="B5136" s="34" t="s">
        <v>1210</v>
      </c>
      <c r="C5136" s="36">
        <f>SUM(C5137:C5139)</f>
        <v>1717532.466</v>
      </c>
      <c r="D5136" s="36">
        <f t="shared" ref="D5136:T5136" si="339">SUM(D5137:D5139)</f>
        <v>1717532.466</v>
      </c>
      <c r="E5136" s="36">
        <f t="shared" si="339"/>
        <v>0</v>
      </c>
      <c r="F5136" s="36">
        <f t="shared" si="339"/>
        <v>0</v>
      </c>
      <c r="G5136" s="36">
        <f t="shared" si="339"/>
        <v>0</v>
      </c>
      <c r="H5136" s="36">
        <f t="shared" si="339"/>
        <v>0</v>
      </c>
      <c r="I5136" s="36">
        <f t="shared" si="339"/>
        <v>0</v>
      </c>
      <c r="J5136" s="36">
        <f t="shared" si="339"/>
        <v>0</v>
      </c>
      <c r="K5136" s="39">
        <f t="shared" si="339"/>
        <v>0</v>
      </c>
      <c r="L5136" s="36">
        <f t="shared" si="339"/>
        <v>0</v>
      </c>
      <c r="M5136" s="36">
        <f t="shared" si="339"/>
        <v>0</v>
      </c>
      <c r="N5136" s="36">
        <f t="shared" si="339"/>
        <v>0</v>
      </c>
      <c r="O5136" s="36">
        <f t="shared" si="339"/>
        <v>0</v>
      </c>
      <c r="P5136" s="36">
        <f t="shared" si="339"/>
        <v>0</v>
      </c>
      <c r="Q5136" s="36">
        <f t="shared" si="339"/>
        <v>0</v>
      </c>
      <c r="R5136" s="36">
        <f t="shared" si="339"/>
        <v>0</v>
      </c>
      <c r="S5136" s="36">
        <f t="shared" si="339"/>
        <v>0</v>
      </c>
      <c r="T5136" s="36">
        <f t="shared" si="339"/>
        <v>0</v>
      </c>
    </row>
    <row r="5137" spans="1:20">
      <c r="A5137" s="188">
        <f t="shared" si="335"/>
        <v>1</v>
      </c>
      <c r="B5137" s="189" t="s">
        <v>4936</v>
      </c>
      <c r="C5137" s="99">
        <f t="shared" si="337"/>
        <v>605722.02599999995</v>
      </c>
      <c r="D5137" s="103">
        <f>IF(ISNUMBER('Форма 1'!U5137),'Форма 1'!$H5137*VLOOKUP('Форма 1'!$F5137,'Придельники с 2022'!$B$4:$X$28,'Форма 1'!U$8),"")</f>
        <v>605722.02599999995</v>
      </c>
      <c r="E5137" s="103" t="str">
        <f>IF(ISNUMBER('Форма 1'!V5137),'Форма 1'!$H5137*VLOOKUP('Форма 1'!$F5137,'Придельники с 2022'!$B$4:$X$28,'Форма 1'!V$8),"")</f>
        <v/>
      </c>
      <c r="F5137" s="103" t="str">
        <f>IF(ISNUMBER('Форма 1'!W5137),'Форма 1'!$H5137*VLOOKUP('Форма 1'!$F5137,'Придельники с 2022'!$B$4:$X$28,'Форма 1'!W$8),"")</f>
        <v/>
      </c>
      <c r="G5137" s="103" t="str">
        <f>IF(ISNUMBER('Форма 1'!X5137),'Форма 1'!$H5137*VLOOKUP('Форма 1'!$F5137,'Придельники с 2022'!$B$4:$X$28,'Форма 1'!X$8),"")</f>
        <v/>
      </c>
      <c r="H5137" s="103" t="str">
        <f>IF(ISNUMBER('Форма 1'!Y5137),'Форма 1'!$H5137*VLOOKUP('Форма 1'!$F5137,'Придельники с 2022'!$B$4:$X$28,'Форма 1'!Y$8),"")</f>
        <v/>
      </c>
      <c r="I5137" s="103" t="str">
        <f>IF(ISNUMBER('Форма 1'!Z5137),'Форма 1'!$H5137*VLOOKUP('Форма 1'!$F5137,'Придельники с 2022'!$B$4:$X$28,'Форма 1'!Z$8),"")</f>
        <v/>
      </c>
      <c r="J5137" s="103" t="str">
        <f>IF(ISNUMBER('Форма 1'!AA5137),'Форма 1'!$H5137*VLOOKUP('Форма 1'!$F5137,'Придельники с 2022'!$B$4:$X$28,'Форма 1'!AA$8),"")</f>
        <v/>
      </c>
      <c r="K5137" s="90"/>
      <c r="L5137" s="87"/>
      <c r="M5137" s="103" t="str">
        <f>IF(ISNUMBER('Форма 1'!AD5137),'Форма 1'!$H5137*VLOOKUP('Форма 1'!$F5137,'Придельники с 2022'!$B$4:$X$28,'Форма 1'!AD$8),"")</f>
        <v/>
      </c>
      <c r="N5137" s="103" t="str">
        <f>IF(ISBLANK('Форма 1'!$AE5137),"",IF('Форма 1'!$AE5137=1,'Форма 1'!$H5137*VLOOKUP('Форма 1'!$F5137,'Придельники с 2022'!$B$4:$X$28,'Форма 1'!$AE$8,0),IF('Форма 1'!$AE5137=2,'Форма 1'!$H5137*VLOOKUP('Форма 1'!$F5137,'Придельники с 2022'!$B$4:$X$28,13,0),IF('Форма 1'!$AE5137=3,'Форма 1'!$H5137*VLOOKUP('Форма 1'!$F5137,'Придельники с 2022'!$B$4:$X$28,12,0)))))</f>
        <v/>
      </c>
      <c r="O5137" s="103" t="str">
        <f>IF(ISNUMBER('Форма 1'!AF5137),'Форма 1'!$H5137*VLOOKUP('Форма 1'!$F5137,'Придельники с 2022'!$B$4:$X$28,'Форма 1'!AF$8),"")</f>
        <v/>
      </c>
      <c r="P5137" s="87"/>
      <c r="Q5137" s="103" t="str">
        <f>IF(ISNUMBER('Форма 1'!AH5137),'Форма 1'!$H5137*VLOOKUP('Форма 1'!$F5137,'Придельники с 2022'!$B$4:$X$28,'Форма 1'!AH$8),"")</f>
        <v/>
      </c>
      <c r="R5137" s="103" t="str">
        <f>IF(ISNUMBER('Форма 1'!AI5137),'Форма 1'!$H5137*VLOOKUP('Форма 1'!$F5137,'Придельники с 2022'!$B$4:$X$28,'Форма 1'!AI$8),"")</f>
        <v/>
      </c>
      <c r="S5137" s="103" t="str">
        <f>IF(ISNUMBER('Форма 1'!AJ5137),'Форма 1'!$H5137*VLOOKUP('Форма 1'!$F5137,'Придельники с 2022'!$B$4:$X$28,'Форма 1'!AJ$8),"")</f>
        <v/>
      </c>
      <c r="T5137" s="87"/>
    </row>
    <row r="5138" spans="1:20">
      <c r="A5138" s="188">
        <f t="shared" si="335"/>
        <v>2</v>
      </c>
      <c r="B5138" s="189" t="s">
        <v>4937</v>
      </c>
      <c r="C5138" s="99">
        <f t="shared" si="337"/>
        <v>387283.10400000005</v>
      </c>
      <c r="D5138" s="103">
        <f>IF(ISNUMBER('Форма 1'!U5138),'Форма 1'!$H5138*VLOOKUP('Форма 1'!$F5138,'Придельники с 2022'!$B$4:$X$28,'Форма 1'!U$8),"")</f>
        <v>387283.10400000005</v>
      </c>
      <c r="E5138" s="103" t="str">
        <f>IF(ISNUMBER('Форма 1'!V5138),'Форма 1'!$H5138*VLOOKUP('Форма 1'!$F5138,'Придельники с 2022'!$B$4:$X$28,'Форма 1'!V$8),"")</f>
        <v/>
      </c>
      <c r="F5138" s="103" t="str">
        <f>IF(ISNUMBER('Форма 1'!W5138),'Форма 1'!$H5138*VLOOKUP('Форма 1'!$F5138,'Придельники с 2022'!$B$4:$X$28,'Форма 1'!W$8),"")</f>
        <v/>
      </c>
      <c r="G5138" s="103" t="str">
        <f>IF(ISNUMBER('Форма 1'!X5138),'Форма 1'!$H5138*VLOOKUP('Форма 1'!$F5138,'Придельники с 2022'!$B$4:$X$28,'Форма 1'!X$8),"")</f>
        <v/>
      </c>
      <c r="H5138" s="103" t="str">
        <f>IF(ISNUMBER('Форма 1'!Y5138),'Форма 1'!$H5138*VLOOKUP('Форма 1'!$F5138,'Придельники с 2022'!$B$4:$X$28,'Форма 1'!Y$8),"")</f>
        <v/>
      </c>
      <c r="I5138" s="103" t="str">
        <f>IF(ISNUMBER('Форма 1'!Z5138),'Форма 1'!$H5138*VLOOKUP('Форма 1'!$F5138,'Придельники с 2022'!$B$4:$X$28,'Форма 1'!Z$8),"")</f>
        <v/>
      </c>
      <c r="J5138" s="103" t="str">
        <f>IF(ISNUMBER('Форма 1'!AA5138),'Форма 1'!$H5138*VLOOKUP('Форма 1'!$F5138,'Придельники с 2022'!$B$4:$X$28,'Форма 1'!AA$8),"")</f>
        <v/>
      </c>
      <c r="K5138" s="90"/>
      <c r="L5138" s="87"/>
      <c r="M5138" s="103" t="str">
        <f>IF(ISNUMBER('Форма 1'!AD5138),'Форма 1'!$H5138*VLOOKUP('Форма 1'!$F5138,'Придельники с 2022'!$B$4:$X$28,'Форма 1'!AD$8),"")</f>
        <v/>
      </c>
      <c r="N5138" s="103" t="str">
        <f>IF(ISBLANK('Форма 1'!$AE5138),"",IF('Форма 1'!$AE5138=1,'Форма 1'!$H5138*VLOOKUP('Форма 1'!$F5138,'Придельники с 2022'!$B$4:$X$28,'Форма 1'!$AE$8,0),IF('Форма 1'!$AE5138=2,'Форма 1'!$H5138*VLOOKUP('Форма 1'!$F5138,'Придельники с 2022'!$B$4:$X$28,13,0),IF('Форма 1'!$AE5138=3,'Форма 1'!$H5138*VLOOKUP('Форма 1'!$F5138,'Придельники с 2022'!$B$4:$X$28,12,0)))))</f>
        <v/>
      </c>
      <c r="O5138" s="103" t="str">
        <f>IF(ISNUMBER('Форма 1'!AF5138),'Форма 1'!$H5138*VLOOKUP('Форма 1'!$F5138,'Придельники с 2022'!$B$4:$X$28,'Форма 1'!AF$8),"")</f>
        <v/>
      </c>
      <c r="P5138" s="87"/>
      <c r="Q5138" s="103" t="str">
        <f>IF(ISNUMBER('Форма 1'!AH5138),'Форма 1'!$H5138*VLOOKUP('Форма 1'!$F5138,'Придельники с 2022'!$B$4:$X$28,'Форма 1'!AH$8),"")</f>
        <v/>
      </c>
      <c r="R5138" s="103" t="str">
        <f>IF(ISNUMBER('Форма 1'!AI5138),'Форма 1'!$H5138*VLOOKUP('Форма 1'!$F5138,'Придельники с 2022'!$B$4:$X$28,'Форма 1'!AI$8),"")</f>
        <v/>
      </c>
      <c r="S5138" s="103" t="str">
        <f>IF(ISNUMBER('Форма 1'!AJ5138),'Форма 1'!$H5138*VLOOKUP('Форма 1'!$F5138,'Придельники с 2022'!$B$4:$X$28,'Форма 1'!AJ$8),"")</f>
        <v/>
      </c>
      <c r="T5138" s="87"/>
    </row>
    <row r="5139" spans="1:20">
      <c r="A5139" s="188">
        <f t="shared" si="335"/>
        <v>3</v>
      </c>
      <c r="B5139" s="189" t="s">
        <v>4938</v>
      </c>
      <c r="C5139" s="99">
        <f t="shared" si="337"/>
        <v>724527.33600000001</v>
      </c>
      <c r="D5139" s="103">
        <f>IF(ISNUMBER('Форма 1'!U5139),'Форма 1'!$H5139*VLOOKUP('Форма 1'!$F5139,'Придельники с 2022'!$B$4:$X$28,'Форма 1'!U$8),"")</f>
        <v>724527.33600000001</v>
      </c>
      <c r="E5139" s="103" t="str">
        <f>IF(ISNUMBER('Форма 1'!V5139),'Форма 1'!$H5139*VLOOKUP('Форма 1'!$F5139,'Придельники с 2022'!$B$4:$X$28,'Форма 1'!V$8),"")</f>
        <v/>
      </c>
      <c r="F5139" s="103" t="str">
        <f>IF(ISNUMBER('Форма 1'!W5139),'Форма 1'!$H5139*VLOOKUP('Форма 1'!$F5139,'Придельники с 2022'!$B$4:$X$28,'Форма 1'!W$8),"")</f>
        <v/>
      </c>
      <c r="G5139" s="103" t="str">
        <f>IF(ISNUMBER('Форма 1'!X5139),'Форма 1'!$H5139*VLOOKUP('Форма 1'!$F5139,'Придельники с 2022'!$B$4:$X$28,'Форма 1'!X$8),"")</f>
        <v/>
      </c>
      <c r="H5139" s="103" t="str">
        <f>IF(ISNUMBER('Форма 1'!Y5139),'Форма 1'!$H5139*VLOOKUP('Форма 1'!$F5139,'Придельники с 2022'!$B$4:$X$28,'Форма 1'!Y$8),"")</f>
        <v/>
      </c>
      <c r="I5139" s="103" t="str">
        <f>IF(ISNUMBER('Форма 1'!Z5139),'Форма 1'!$H5139*VLOOKUP('Форма 1'!$F5139,'Придельники с 2022'!$B$4:$X$28,'Форма 1'!Z$8),"")</f>
        <v/>
      </c>
      <c r="J5139" s="103" t="str">
        <f>IF(ISNUMBER('Форма 1'!AA5139),'Форма 1'!$H5139*VLOOKUP('Форма 1'!$F5139,'Придельники с 2022'!$B$4:$X$28,'Форма 1'!AA$8),"")</f>
        <v/>
      </c>
      <c r="K5139" s="90"/>
      <c r="L5139" s="87"/>
      <c r="M5139" s="103" t="str">
        <f>IF(ISNUMBER('Форма 1'!AD5139),'Форма 1'!$H5139*VLOOKUP('Форма 1'!$F5139,'Придельники с 2022'!$B$4:$X$28,'Форма 1'!AD$8),"")</f>
        <v/>
      </c>
      <c r="N5139" s="103" t="str">
        <f>IF(ISBLANK('Форма 1'!$AE5139),"",IF('Форма 1'!$AE5139=1,'Форма 1'!$H5139*VLOOKUP('Форма 1'!$F5139,'Придельники с 2022'!$B$4:$X$28,'Форма 1'!$AE$8,0),IF('Форма 1'!$AE5139=2,'Форма 1'!$H5139*VLOOKUP('Форма 1'!$F5139,'Придельники с 2022'!$B$4:$X$28,13,0),IF('Форма 1'!$AE5139=3,'Форма 1'!$H5139*VLOOKUP('Форма 1'!$F5139,'Придельники с 2022'!$B$4:$X$28,12,0)))))</f>
        <v/>
      </c>
      <c r="O5139" s="103" t="str">
        <f>IF(ISNUMBER('Форма 1'!AF5139),'Форма 1'!$H5139*VLOOKUP('Форма 1'!$F5139,'Придельники с 2022'!$B$4:$X$28,'Форма 1'!AF$8),"")</f>
        <v/>
      </c>
      <c r="P5139" s="87"/>
      <c r="Q5139" s="103" t="str">
        <f>IF(ISNUMBER('Форма 1'!AH5139),'Форма 1'!$H5139*VLOOKUP('Форма 1'!$F5139,'Придельники с 2022'!$B$4:$X$28,'Форма 1'!AH$8),"")</f>
        <v/>
      </c>
      <c r="R5139" s="103" t="str">
        <f>IF(ISNUMBER('Форма 1'!AI5139),'Форма 1'!$H5139*VLOOKUP('Форма 1'!$F5139,'Придельники с 2022'!$B$4:$X$28,'Форма 1'!AI$8),"")</f>
        <v/>
      </c>
      <c r="S5139" s="103" t="str">
        <f>IF(ISNUMBER('Форма 1'!AJ5139),'Форма 1'!$H5139*VLOOKUP('Форма 1'!$F5139,'Придельники с 2022'!$B$4:$X$28,'Форма 1'!AJ$8),"")</f>
        <v/>
      </c>
      <c r="T5139" s="87"/>
    </row>
    <row r="5140" spans="1:20" ht="15.75">
      <c r="A5140" s="187">
        <v>0</v>
      </c>
      <c r="B5140" s="34" t="s">
        <v>1217</v>
      </c>
      <c r="C5140" s="36">
        <f>SUM(C5141:C5156)</f>
        <v>34858386.788199998</v>
      </c>
      <c r="D5140" s="36">
        <f t="shared" ref="D5140:T5140" si="340">SUM(D5141:D5156)</f>
        <v>1382893.8084</v>
      </c>
      <c r="E5140" s="36">
        <f t="shared" si="340"/>
        <v>0</v>
      </c>
      <c r="F5140" s="36">
        <f t="shared" si="340"/>
        <v>0</v>
      </c>
      <c r="G5140" s="36">
        <f t="shared" si="340"/>
        <v>0</v>
      </c>
      <c r="H5140" s="36">
        <f t="shared" si="340"/>
        <v>0</v>
      </c>
      <c r="I5140" s="36">
        <f t="shared" si="340"/>
        <v>0</v>
      </c>
      <c r="J5140" s="36">
        <f t="shared" si="340"/>
        <v>0</v>
      </c>
      <c r="K5140" s="39">
        <f t="shared" si="340"/>
        <v>0</v>
      </c>
      <c r="L5140" s="36">
        <f t="shared" si="340"/>
        <v>0</v>
      </c>
      <c r="M5140" s="36">
        <f t="shared" si="340"/>
        <v>24990854.5198</v>
      </c>
      <c r="N5140" s="36">
        <f t="shared" si="340"/>
        <v>0</v>
      </c>
      <c r="O5140" s="36">
        <f t="shared" si="340"/>
        <v>8484638.4600000009</v>
      </c>
      <c r="P5140" s="36">
        <f t="shared" si="340"/>
        <v>0</v>
      </c>
      <c r="Q5140" s="36">
        <f t="shared" si="340"/>
        <v>0</v>
      </c>
      <c r="R5140" s="36">
        <f t="shared" si="340"/>
        <v>0</v>
      </c>
      <c r="S5140" s="36">
        <f t="shared" si="340"/>
        <v>0</v>
      </c>
      <c r="T5140" s="36">
        <f t="shared" si="340"/>
        <v>0</v>
      </c>
    </row>
    <row r="5141" spans="1:20">
      <c r="A5141" s="188">
        <f t="shared" si="335"/>
        <v>1</v>
      </c>
      <c r="B5141" s="189" t="s">
        <v>4939</v>
      </c>
      <c r="C5141" s="99">
        <f t="shared" si="337"/>
        <v>986770.00800000003</v>
      </c>
      <c r="D5141" s="103" t="str">
        <f>IF(ISNUMBER('Форма 1'!U5141),'Форма 1'!$H5141*VLOOKUP('Форма 1'!$F5141,'Придельники с 2022'!$B$4:$X$28,'Форма 1'!U$8),"")</f>
        <v/>
      </c>
      <c r="E5141" s="103" t="str">
        <f>IF(ISNUMBER('Форма 1'!V5141),'Форма 1'!$H5141*VLOOKUP('Форма 1'!$F5141,'Придельники с 2022'!$B$4:$X$28,'Форма 1'!V$8),"")</f>
        <v/>
      </c>
      <c r="F5141" s="103" t="str">
        <f>IF(ISNUMBER('Форма 1'!W5141),'Форма 1'!$H5141*VLOOKUP('Форма 1'!$F5141,'Придельники с 2022'!$B$4:$X$28,'Форма 1'!W$8),"")</f>
        <v/>
      </c>
      <c r="G5141" s="103" t="str">
        <f>IF(ISNUMBER('Форма 1'!X5141),'Форма 1'!$H5141*VLOOKUP('Форма 1'!$F5141,'Придельники с 2022'!$B$4:$X$28,'Форма 1'!X$8),"")</f>
        <v/>
      </c>
      <c r="H5141" s="103" t="str">
        <f>IF(ISNUMBER('Форма 1'!Y5141),'Форма 1'!$H5141*VLOOKUP('Форма 1'!$F5141,'Придельники с 2022'!$B$4:$X$28,'Форма 1'!Y$8),"")</f>
        <v/>
      </c>
      <c r="I5141" s="103" t="str">
        <f>IF(ISNUMBER('Форма 1'!Z5141),'Форма 1'!$H5141*VLOOKUP('Форма 1'!$F5141,'Придельники с 2022'!$B$4:$X$28,'Форма 1'!Z$8),"")</f>
        <v/>
      </c>
      <c r="J5141" s="103" t="str">
        <f>IF(ISNUMBER('Форма 1'!AA5141),'Форма 1'!$H5141*VLOOKUP('Форма 1'!$F5141,'Придельники с 2022'!$B$4:$X$28,'Форма 1'!AA$8),"")</f>
        <v/>
      </c>
      <c r="K5141" s="90"/>
      <c r="L5141" s="87"/>
      <c r="M5141" s="103" t="str">
        <f>IF(ISNUMBER('Форма 1'!AD5141),'Форма 1'!$H5141*VLOOKUP('Форма 1'!$F5141,'Придельники с 2022'!$B$4:$X$28,'Форма 1'!AD$8),"")</f>
        <v/>
      </c>
      <c r="N5141" s="103" t="str">
        <f>IF(ISBLANK('Форма 1'!$AE5141),"",IF('Форма 1'!$AE5141=1,'Форма 1'!$H5141*VLOOKUP('Форма 1'!$F5141,'Придельники с 2022'!$B$4:$X$28,'Форма 1'!$AE$8,0),IF('Форма 1'!$AE5141=2,'Форма 1'!$H5141*VLOOKUP('Форма 1'!$F5141,'Придельники с 2022'!$B$4:$X$28,13,0),IF('Форма 1'!$AE5141=3,'Форма 1'!$H5141*VLOOKUP('Форма 1'!$F5141,'Придельники с 2022'!$B$4:$X$28,12,0)))))</f>
        <v/>
      </c>
      <c r="O5141" s="103">
        <f>IF(ISNUMBER('Форма 1'!AF5141),'Форма 1'!$H5141*VLOOKUP('Форма 1'!$F5141,'Придельники с 2022'!$B$4:$X$28,'Форма 1'!AF$8),"")</f>
        <v>986770.00800000003</v>
      </c>
      <c r="P5141" s="87"/>
      <c r="Q5141" s="103" t="str">
        <f>IF(ISNUMBER('Форма 1'!AH5141),'Форма 1'!$H5141*VLOOKUP('Форма 1'!$F5141,'Придельники с 2022'!$B$4:$X$28,'Форма 1'!AH$8),"")</f>
        <v/>
      </c>
      <c r="R5141" s="103" t="str">
        <f>IF(ISNUMBER('Форма 1'!AI5141),'Форма 1'!$H5141*VLOOKUP('Форма 1'!$F5141,'Придельники с 2022'!$B$4:$X$28,'Форма 1'!AI$8),"")</f>
        <v/>
      </c>
      <c r="S5141" s="103" t="str">
        <f>IF(ISNUMBER('Форма 1'!AJ5141),'Форма 1'!$H5141*VLOOKUP('Форма 1'!$F5141,'Придельники с 2022'!$B$4:$X$28,'Форма 1'!AJ$8),"")</f>
        <v/>
      </c>
      <c r="T5141" s="87"/>
    </row>
    <row r="5142" spans="1:20">
      <c r="A5142" s="188">
        <f t="shared" si="335"/>
        <v>2</v>
      </c>
      <c r="B5142" s="189" t="s">
        <v>4940</v>
      </c>
      <c r="C5142" s="99">
        <f t="shared" si="337"/>
        <v>217551.50399999999</v>
      </c>
      <c r="D5142" s="103" t="str">
        <f>IF(ISNUMBER('Форма 1'!U5142),'Форма 1'!$H5142*VLOOKUP('Форма 1'!$F5142,'Придельники с 2022'!$B$4:$X$28,'Форма 1'!U$8),"")</f>
        <v/>
      </c>
      <c r="E5142" s="103" t="str">
        <f>IF(ISNUMBER('Форма 1'!V5142),'Форма 1'!$H5142*VLOOKUP('Форма 1'!$F5142,'Придельники с 2022'!$B$4:$X$28,'Форма 1'!V$8),"")</f>
        <v/>
      </c>
      <c r="F5142" s="103" t="str">
        <f>IF(ISNUMBER('Форма 1'!W5142),'Форма 1'!$H5142*VLOOKUP('Форма 1'!$F5142,'Придельники с 2022'!$B$4:$X$28,'Форма 1'!W$8),"")</f>
        <v/>
      </c>
      <c r="G5142" s="103" t="str">
        <f>IF(ISNUMBER('Форма 1'!X5142),'Форма 1'!$H5142*VLOOKUP('Форма 1'!$F5142,'Придельники с 2022'!$B$4:$X$28,'Форма 1'!X$8),"")</f>
        <v/>
      </c>
      <c r="H5142" s="103" t="str">
        <f>IF(ISNUMBER('Форма 1'!Y5142),'Форма 1'!$H5142*VLOOKUP('Форма 1'!$F5142,'Придельники с 2022'!$B$4:$X$28,'Форма 1'!Y$8),"")</f>
        <v/>
      </c>
      <c r="I5142" s="103" t="str">
        <f>IF(ISNUMBER('Форма 1'!Z5142),'Форма 1'!$H5142*VLOOKUP('Форма 1'!$F5142,'Придельники с 2022'!$B$4:$X$28,'Форма 1'!Z$8),"")</f>
        <v/>
      </c>
      <c r="J5142" s="103" t="str">
        <f>IF(ISNUMBER('Форма 1'!AA5142),'Форма 1'!$H5142*VLOOKUP('Форма 1'!$F5142,'Придельники с 2022'!$B$4:$X$28,'Форма 1'!AA$8),"")</f>
        <v/>
      </c>
      <c r="K5142" s="90"/>
      <c r="L5142" s="87"/>
      <c r="M5142" s="103" t="str">
        <f>IF(ISNUMBER('Форма 1'!AD5142),'Форма 1'!$H5142*VLOOKUP('Форма 1'!$F5142,'Придельники с 2022'!$B$4:$X$28,'Форма 1'!AD$8),"")</f>
        <v/>
      </c>
      <c r="N5142" s="103" t="str">
        <f>IF(ISBLANK('Форма 1'!$AE5142),"",IF('Форма 1'!$AE5142=1,'Форма 1'!$H5142*VLOOKUP('Форма 1'!$F5142,'Придельники с 2022'!$B$4:$X$28,'Форма 1'!$AE$8,0),IF('Форма 1'!$AE5142=2,'Форма 1'!$H5142*VLOOKUP('Форма 1'!$F5142,'Придельники с 2022'!$B$4:$X$28,13,0),IF('Форма 1'!$AE5142=3,'Форма 1'!$H5142*VLOOKUP('Форма 1'!$F5142,'Придельники с 2022'!$B$4:$X$28,12,0)))))</f>
        <v/>
      </c>
      <c r="O5142" s="103">
        <f>IF(ISNUMBER('Форма 1'!AF5142),'Форма 1'!$H5142*VLOOKUP('Форма 1'!$F5142,'Придельники с 2022'!$B$4:$X$28,'Форма 1'!AF$8),"")</f>
        <v>217551.50399999999</v>
      </c>
      <c r="P5142" s="87"/>
      <c r="Q5142" s="103" t="str">
        <f>IF(ISNUMBER('Форма 1'!AH5142),'Форма 1'!$H5142*VLOOKUP('Форма 1'!$F5142,'Придельники с 2022'!$B$4:$X$28,'Форма 1'!AH$8),"")</f>
        <v/>
      </c>
      <c r="R5142" s="103" t="str">
        <f>IF(ISNUMBER('Форма 1'!AI5142),'Форма 1'!$H5142*VLOOKUP('Форма 1'!$F5142,'Придельники с 2022'!$B$4:$X$28,'Форма 1'!AI$8),"")</f>
        <v/>
      </c>
      <c r="S5142" s="103" t="str">
        <f>IF(ISNUMBER('Форма 1'!AJ5142),'Форма 1'!$H5142*VLOOKUP('Форма 1'!$F5142,'Придельники с 2022'!$B$4:$X$28,'Форма 1'!AJ$8),"")</f>
        <v/>
      </c>
      <c r="T5142" s="87"/>
    </row>
    <row r="5143" spans="1:20">
      <c r="A5143" s="188">
        <f t="shared" si="335"/>
        <v>3</v>
      </c>
      <c r="B5143" s="189" t="s">
        <v>4941</v>
      </c>
      <c r="C5143" s="99">
        <f t="shared" si="337"/>
        <v>488582.25599999994</v>
      </c>
      <c r="D5143" s="103" t="str">
        <f>IF(ISNUMBER('Форма 1'!U5143),'Форма 1'!$H5143*VLOOKUP('Форма 1'!$F5143,'Придельники с 2022'!$B$4:$X$28,'Форма 1'!U$8),"")</f>
        <v/>
      </c>
      <c r="E5143" s="103" t="str">
        <f>IF(ISNUMBER('Форма 1'!V5143),'Форма 1'!$H5143*VLOOKUP('Форма 1'!$F5143,'Придельники с 2022'!$B$4:$X$28,'Форма 1'!V$8),"")</f>
        <v/>
      </c>
      <c r="F5143" s="103" t="str">
        <f>IF(ISNUMBER('Форма 1'!W5143),'Форма 1'!$H5143*VLOOKUP('Форма 1'!$F5143,'Придельники с 2022'!$B$4:$X$28,'Форма 1'!W$8),"")</f>
        <v/>
      </c>
      <c r="G5143" s="103" t="str">
        <f>IF(ISNUMBER('Форма 1'!X5143),'Форма 1'!$H5143*VLOOKUP('Форма 1'!$F5143,'Придельники с 2022'!$B$4:$X$28,'Форма 1'!X$8),"")</f>
        <v/>
      </c>
      <c r="H5143" s="103" t="str">
        <f>IF(ISNUMBER('Форма 1'!Y5143),'Форма 1'!$H5143*VLOOKUP('Форма 1'!$F5143,'Придельники с 2022'!$B$4:$X$28,'Форма 1'!Y$8),"")</f>
        <v/>
      </c>
      <c r="I5143" s="103" t="str">
        <f>IF(ISNUMBER('Форма 1'!Z5143),'Форма 1'!$H5143*VLOOKUP('Форма 1'!$F5143,'Придельники с 2022'!$B$4:$X$28,'Форма 1'!Z$8),"")</f>
        <v/>
      </c>
      <c r="J5143" s="103" t="str">
        <f>IF(ISNUMBER('Форма 1'!AA5143),'Форма 1'!$H5143*VLOOKUP('Форма 1'!$F5143,'Придельники с 2022'!$B$4:$X$28,'Форма 1'!AA$8),"")</f>
        <v/>
      </c>
      <c r="K5143" s="90"/>
      <c r="L5143" s="87"/>
      <c r="M5143" s="103" t="str">
        <f>IF(ISNUMBER('Форма 1'!AD5143),'Форма 1'!$H5143*VLOOKUP('Форма 1'!$F5143,'Придельники с 2022'!$B$4:$X$28,'Форма 1'!AD$8),"")</f>
        <v/>
      </c>
      <c r="N5143" s="103" t="str">
        <f>IF(ISBLANK('Форма 1'!$AE5143),"",IF('Форма 1'!$AE5143=1,'Форма 1'!$H5143*VLOOKUP('Форма 1'!$F5143,'Придельники с 2022'!$B$4:$X$28,'Форма 1'!$AE$8,0),IF('Форма 1'!$AE5143=2,'Форма 1'!$H5143*VLOOKUP('Форма 1'!$F5143,'Придельники с 2022'!$B$4:$X$28,13,0),IF('Форма 1'!$AE5143=3,'Форма 1'!$H5143*VLOOKUP('Форма 1'!$F5143,'Придельники с 2022'!$B$4:$X$28,12,0)))))</f>
        <v/>
      </c>
      <c r="O5143" s="103">
        <f>IF(ISNUMBER('Форма 1'!AF5143),'Форма 1'!$H5143*VLOOKUP('Форма 1'!$F5143,'Придельники с 2022'!$B$4:$X$28,'Форма 1'!AF$8),"")</f>
        <v>488582.25599999994</v>
      </c>
      <c r="P5143" s="87"/>
      <c r="Q5143" s="103" t="str">
        <f>IF(ISNUMBER('Форма 1'!AH5143),'Форма 1'!$H5143*VLOOKUP('Форма 1'!$F5143,'Придельники с 2022'!$B$4:$X$28,'Форма 1'!AH$8),"")</f>
        <v/>
      </c>
      <c r="R5143" s="103" t="str">
        <f>IF(ISNUMBER('Форма 1'!AI5143),'Форма 1'!$H5143*VLOOKUP('Форма 1'!$F5143,'Придельники с 2022'!$B$4:$X$28,'Форма 1'!AI$8),"")</f>
        <v/>
      </c>
      <c r="S5143" s="103" t="str">
        <f>IF(ISNUMBER('Форма 1'!AJ5143),'Форма 1'!$H5143*VLOOKUP('Форма 1'!$F5143,'Придельники с 2022'!$B$4:$X$28,'Форма 1'!AJ$8),"")</f>
        <v/>
      </c>
      <c r="T5143" s="87"/>
    </row>
    <row r="5144" spans="1:20">
      <c r="A5144" s="188">
        <f t="shared" si="335"/>
        <v>4</v>
      </c>
      <c r="B5144" s="189" t="s">
        <v>4942</v>
      </c>
      <c r="C5144" s="99">
        <f t="shared" si="337"/>
        <v>1597995.6079999998</v>
      </c>
      <c r="D5144" s="103" t="str">
        <f>IF(ISNUMBER('Форма 1'!U5144),'Форма 1'!$H5144*VLOOKUP('Форма 1'!$F5144,'Придельники с 2022'!$B$4:$X$28,'Форма 1'!U$8),"")</f>
        <v/>
      </c>
      <c r="E5144" s="103" t="str">
        <f>IF(ISNUMBER('Форма 1'!V5144),'Форма 1'!$H5144*VLOOKUP('Форма 1'!$F5144,'Придельники с 2022'!$B$4:$X$28,'Форма 1'!V$8),"")</f>
        <v/>
      </c>
      <c r="F5144" s="103" t="str">
        <f>IF(ISNUMBER('Форма 1'!W5144),'Форма 1'!$H5144*VLOOKUP('Форма 1'!$F5144,'Придельники с 2022'!$B$4:$X$28,'Форма 1'!W$8),"")</f>
        <v/>
      </c>
      <c r="G5144" s="103" t="str">
        <f>IF(ISNUMBER('Форма 1'!X5144),'Форма 1'!$H5144*VLOOKUP('Форма 1'!$F5144,'Придельники с 2022'!$B$4:$X$28,'Форма 1'!X$8),"")</f>
        <v/>
      </c>
      <c r="H5144" s="103" t="str">
        <f>IF(ISNUMBER('Форма 1'!Y5144),'Форма 1'!$H5144*VLOOKUP('Форма 1'!$F5144,'Придельники с 2022'!$B$4:$X$28,'Форма 1'!Y$8),"")</f>
        <v/>
      </c>
      <c r="I5144" s="103" t="str">
        <f>IF(ISNUMBER('Форма 1'!Z5144),'Форма 1'!$H5144*VLOOKUP('Форма 1'!$F5144,'Придельники с 2022'!$B$4:$X$28,'Форма 1'!Z$8),"")</f>
        <v/>
      </c>
      <c r="J5144" s="103" t="str">
        <f>IF(ISNUMBER('Форма 1'!AA5144),'Форма 1'!$H5144*VLOOKUP('Форма 1'!$F5144,'Придельники с 2022'!$B$4:$X$28,'Форма 1'!AA$8),"")</f>
        <v/>
      </c>
      <c r="K5144" s="90"/>
      <c r="L5144" s="87"/>
      <c r="M5144" s="103">
        <f>IF(ISNUMBER('Форма 1'!AD5144),'Форма 1'!$H5144*VLOOKUP('Форма 1'!$F5144,'Придельники с 2022'!$B$4:$X$28,'Форма 1'!AD$8),"")</f>
        <v>1597995.6079999998</v>
      </c>
      <c r="N5144" s="103" t="str">
        <f>IF(ISBLANK('Форма 1'!$AE5144),"",IF('Форма 1'!$AE5144=1,'Форма 1'!$H5144*VLOOKUP('Форма 1'!$F5144,'Придельники с 2022'!$B$4:$X$28,'Форма 1'!$AE$8,0),IF('Форма 1'!$AE5144=2,'Форма 1'!$H5144*VLOOKUP('Форма 1'!$F5144,'Придельники с 2022'!$B$4:$X$28,13,0),IF('Форма 1'!$AE5144=3,'Форма 1'!$H5144*VLOOKUP('Форма 1'!$F5144,'Придельники с 2022'!$B$4:$X$28,12,0)))))</f>
        <v/>
      </c>
      <c r="O5144" s="103" t="str">
        <f>IF(ISNUMBER('Форма 1'!AF5144),'Форма 1'!$H5144*VLOOKUP('Форма 1'!$F5144,'Придельники с 2022'!$B$4:$X$28,'Форма 1'!AF$8),"")</f>
        <v/>
      </c>
      <c r="P5144" s="87"/>
      <c r="Q5144" s="103" t="str">
        <f>IF(ISNUMBER('Форма 1'!AH5144),'Форма 1'!$H5144*VLOOKUP('Форма 1'!$F5144,'Придельники с 2022'!$B$4:$X$28,'Форма 1'!AH$8),"")</f>
        <v/>
      </c>
      <c r="R5144" s="103" t="str">
        <f>IF(ISNUMBER('Форма 1'!AI5144),'Форма 1'!$H5144*VLOOKUP('Форма 1'!$F5144,'Придельники с 2022'!$B$4:$X$28,'Форма 1'!AI$8),"")</f>
        <v/>
      </c>
      <c r="S5144" s="103" t="str">
        <f>IF(ISNUMBER('Форма 1'!AJ5144),'Форма 1'!$H5144*VLOOKUP('Форма 1'!$F5144,'Придельники с 2022'!$B$4:$X$28,'Форма 1'!AJ$8),"")</f>
        <v/>
      </c>
      <c r="T5144" s="87"/>
    </row>
    <row r="5145" spans="1:20">
      <c r="A5145" s="188">
        <f t="shared" si="335"/>
        <v>5</v>
      </c>
      <c r="B5145" s="189" t="s">
        <v>4943</v>
      </c>
      <c r="C5145" s="99">
        <f t="shared" si="337"/>
        <v>821918.92800000007</v>
      </c>
      <c r="D5145" s="103" t="str">
        <f>IF(ISNUMBER('Форма 1'!U5145),'Форма 1'!$H5145*VLOOKUP('Форма 1'!$F5145,'Придельники с 2022'!$B$4:$X$28,'Форма 1'!U$8),"")</f>
        <v/>
      </c>
      <c r="E5145" s="103" t="str">
        <f>IF(ISNUMBER('Форма 1'!V5145),'Форма 1'!$H5145*VLOOKUP('Форма 1'!$F5145,'Придельники с 2022'!$B$4:$X$28,'Форма 1'!V$8),"")</f>
        <v/>
      </c>
      <c r="F5145" s="103" t="str">
        <f>IF(ISNUMBER('Форма 1'!W5145),'Форма 1'!$H5145*VLOOKUP('Форма 1'!$F5145,'Придельники с 2022'!$B$4:$X$28,'Форма 1'!W$8),"")</f>
        <v/>
      </c>
      <c r="G5145" s="103" t="str">
        <f>IF(ISNUMBER('Форма 1'!X5145),'Форма 1'!$H5145*VLOOKUP('Форма 1'!$F5145,'Придельники с 2022'!$B$4:$X$28,'Форма 1'!X$8),"")</f>
        <v/>
      </c>
      <c r="H5145" s="103" t="str">
        <f>IF(ISNUMBER('Форма 1'!Y5145),'Форма 1'!$H5145*VLOOKUP('Форма 1'!$F5145,'Придельники с 2022'!$B$4:$X$28,'Форма 1'!Y$8),"")</f>
        <v/>
      </c>
      <c r="I5145" s="103" t="str">
        <f>IF(ISNUMBER('Форма 1'!Z5145),'Форма 1'!$H5145*VLOOKUP('Форма 1'!$F5145,'Придельники с 2022'!$B$4:$X$28,'Форма 1'!Z$8),"")</f>
        <v/>
      </c>
      <c r="J5145" s="103" t="str">
        <f>IF(ISNUMBER('Форма 1'!AA5145),'Форма 1'!$H5145*VLOOKUP('Форма 1'!$F5145,'Придельники с 2022'!$B$4:$X$28,'Форма 1'!AA$8),"")</f>
        <v/>
      </c>
      <c r="K5145" s="90"/>
      <c r="L5145" s="87"/>
      <c r="M5145" s="103" t="str">
        <f>IF(ISNUMBER('Форма 1'!AD5145),'Форма 1'!$H5145*VLOOKUP('Форма 1'!$F5145,'Придельники с 2022'!$B$4:$X$28,'Форма 1'!AD$8),"")</f>
        <v/>
      </c>
      <c r="N5145" s="103" t="str">
        <f>IF(ISBLANK('Форма 1'!$AE5145),"",IF('Форма 1'!$AE5145=1,'Форма 1'!$H5145*VLOOKUP('Форма 1'!$F5145,'Придельники с 2022'!$B$4:$X$28,'Форма 1'!$AE$8,0),IF('Форма 1'!$AE5145=2,'Форма 1'!$H5145*VLOOKUP('Форма 1'!$F5145,'Придельники с 2022'!$B$4:$X$28,13,0),IF('Форма 1'!$AE5145=3,'Форма 1'!$H5145*VLOOKUP('Форма 1'!$F5145,'Придельники с 2022'!$B$4:$X$28,12,0)))))</f>
        <v/>
      </c>
      <c r="O5145" s="103">
        <f>IF(ISNUMBER('Форма 1'!AF5145),'Форма 1'!$H5145*VLOOKUP('Форма 1'!$F5145,'Придельники с 2022'!$B$4:$X$28,'Форма 1'!AF$8),"")</f>
        <v>821918.92800000007</v>
      </c>
      <c r="P5145" s="87"/>
      <c r="Q5145" s="103" t="str">
        <f>IF(ISNUMBER('Форма 1'!AH5145),'Форма 1'!$H5145*VLOOKUP('Форма 1'!$F5145,'Придельники с 2022'!$B$4:$X$28,'Форма 1'!AH$8),"")</f>
        <v/>
      </c>
      <c r="R5145" s="103" t="str">
        <f>IF(ISNUMBER('Форма 1'!AI5145),'Форма 1'!$H5145*VLOOKUP('Форма 1'!$F5145,'Придельники с 2022'!$B$4:$X$28,'Форма 1'!AI$8),"")</f>
        <v/>
      </c>
      <c r="S5145" s="103" t="str">
        <f>IF(ISNUMBER('Форма 1'!AJ5145),'Форма 1'!$H5145*VLOOKUP('Форма 1'!$F5145,'Придельники с 2022'!$B$4:$X$28,'Форма 1'!AJ$8),"")</f>
        <v/>
      </c>
      <c r="T5145" s="87"/>
    </row>
    <row r="5146" spans="1:20">
      <c r="A5146" s="188">
        <f t="shared" si="335"/>
        <v>6</v>
      </c>
      <c r="B5146" s="189" t="s">
        <v>4944</v>
      </c>
      <c r="C5146" s="99">
        <f t="shared" si="337"/>
        <v>821918.92800000007</v>
      </c>
      <c r="D5146" s="103" t="str">
        <f>IF(ISNUMBER('Форма 1'!U5146),'Форма 1'!$H5146*VLOOKUP('Форма 1'!$F5146,'Придельники с 2022'!$B$4:$X$28,'Форма 1'!U$8),"")</f>
        <v/>
      </c>
      <c r="E5146" s="103" t="str">
        <f>IF(ISNUMBER('Форма 1'!V5146),'Форма 1'!$H5146*VLOOKUP('Форма 1'!$F5146,'Придельники с 2022'!$B$4:$X$28,'Форма 1'!V$8),"")</f>
        <v/>
      </c>
      <c r="F5146" s="103" t="str">
        <f>IF(ISNUMBER('Форма 1'!W5146),'Форма 1'!$H5146*VLOOKUP('Форма 1'!$F5146,'Придельники с 2022'!$B$4:$X$28,'Форма 1'!W$8),"")</f>
        <v/>
      </c>
      <c r="G5146" s="103" t="str">
        <f>IF(ISNUMBER('Форма 1'!X5146),'Форма 1'!$H5146*VLOOKUP('Форма 1'!$F5146,'Придельники с 2022'!$B$4:$X$28,'Форма 1'!X$8),"")</f>
        <v/>
      </c>
      <c r="H5146" s="103" t="str">
        <f>IF(ISNUMBER('Форма 1'!Y5146),'Форма 1'!$H5146*VLOOKUP('Форма 1'!$F5146,'Придельники с 2022'!$B$4:$X$28,'Форма 1'!Y$8),"")</f>
        <v/>
      </c>
      <c r="I5146" s="103" t="str">
        <f>IF(ISNUMBER('Форма 1'!Z5146),'Форма 1'!$H5146*VLOOKUP('Форма 1'!$F5146,'Придельники с 2022'!$B$4:$X$28,'Форма 1'!Z$8),"")</f>
        <v/>
      </c>
      <c r="J5146" s="103" t="str">
        <f>IF(ISNUMBER('Форма 1'!AA5146),'Форма 1'!$H5146*VLOOKUP('Форма 1'!$F5146,'Придельники с 2022'!$B$4:$X$28,'Форма 1'!AA$8),"")</f>
        <v/>
      </c>
      <c r="K5146" s="90"/>
      <c r="L5146" s="87"/>
      <c r="M5146" s="103" t="str">
        <f>IF(ISNUMBER('Форма 1'!AD5146),'Форма 1'!$H5146*VLOOKUP('Форма 1'!$F5146,'Придельники с 2022'!$B$4:$X$28,'Форма 1'!AD$8),"")</f>
        <v/>
      </c>
      <c r="N5146" s="103" t="str">
        <f>IF(ISBLANK('Форма 1'!$AE5146),"",IF('Форма 1'!$AE5146=1,'Форма 1'!$H5146*VLOOKUP('Форма 1'!$F5146,'Придельники с 2022'!$B$4:$X$28,'Форма 1'!$AE$8,0),IF('Форма 1'!$AE5146=2,'Форма 1'!$H5146*VLOOKUP('Форма 1'!$F5146,'Придельники с 2022'!$B$4:$X$28,13,0),IF('Форма 1'!$AE5146=3,'Форма 1'!$H5146*VLOOKUP('Форма 1'!$F5146,'Придельники с 2022'!$B$4:$X$28,12,0)))))</f>
        <v/>
      </c>
      <c r="O5146" s="103">
        <f>IF(ISNUMBER('Форма 1'!AF5146),'Форма 1'!$H5146*VLOOKUP('Форма 1'!$F5146,'Придельники с 2022'!$B$4:$X$28,'Форма 1'!AF$8),"")</f>
        <v>821918.92800000007</v>
      </c>
      <c r="P5146" s="87"/>
      <c r="Q5146" s="103" t="str">
        <f>IF(ISNUMBER('Форма 1'!AH5146),'Форма 1'!$H5146*VLOOKUP('Форма 1'!$F5146,'Придельники с 2022'!$B$4:$X$28,'Форма 1'!AH$8),"")</f>
        <v/>
      </c>
      <c r="R5146" s="103" t="str">
        <f>IF(ISNUMBER('Форма 1'!AI5146),'Форма 1'!$H5146*VLOOKUP('Форма 1'!$F5146,'Придельники с 2022'!$B$4:$X$28,'Форма 1'!AI$8),"")</f>
        <v/>
      </c>
      <c r="S5146" s="103" t="str">
        <f>IF(ISNUMBER('Форма 1'!AJ5146),'Форма 1'!$H5146*VLOOKUP('Форма 1'!$F5146,'Придельники с 2022'!$B$4:$X$28,'Форма 1'!AJ$8),"")</f>
        <v/>
      </c>
      <c r="T5146" s="87"/>
    </row>
    <row r="5147" spans="1:20">
      <c r="A5147" s="188">
        <f t="shared" si="335"/>
        <v>7</v>
      </c>
      <c r="B5147" s="189" t="s">
        <v>4945</v>
      </c>
      <c r="C5147" s="99">
        <f t="shared" si="337"/>
        <v>821918.92800000007</v>
      </c>
      <c r="D5147" s="103" t="str">
        <f>IF(ISNUMBER('Форма 1'!U5147),'Форма 1'!$H5147*VLOOKUP('Форма 1'!$F5147,'Придельники с 2022'!$B$4:$X$28,'Форма 1'!U$8),"")</f>
        <v/>
      </c>
      <c r="E5147" s="103" t="str">
        <f>IF(ISNUMBER('Форма 1'!V5147),'Форма 1'!$H5147*VLOOKUP('Форма 1'!$F5147,'Придельники с 2022'!$B$4:$X$28,'Форма 1'!V$8),"")</f>
        <v/>
      </c>
      <c r="F5147" s="103" t="str">
        <f>IF(ISNUMBER('Форма 1'!W5147),'Форма 1'!$H5147*VLOOKUP('Форма 1'!$F5147,'Придельники с 2022'!$B$4:$X$28,'Форма 1'!W$8),"")</f>
        <v/>
      </c>
      <c r="G5147" s="103" t="str">
        <f>IF(ISNUMBER('Форма 1'!X5147),'Форма 1'!$H5147*VLOOKUP('Форма 1'!$F5147,'Придельники с 2022'!$B$4:$X$28,'Форма 1'!X$8),"")</f>
        <v/>
      </c>
      <c r="H5147" s="103" t="str">
        <f>IF(ISNUMBER('Форма 1'!Y5147),'Форма 1'!$H5147*VLOOKUP('Форма 1'!$F5147,'Придельники с 2022'!$B$4:$X$28,'Форма 1'!Y$8),"")</f>
        <v/>
      </c>
      <c r="I5147" s="103" t="str">
        <f>IF(ISNUMBER('Форма 1'!Z5147),'Форма 1'!$H5147*VLOOKUP('Форма 1'!$F5147,'Придельники с 2022'!$B$4:$X$28,'Форма 1'!Z$8),"")</f>
        <v/>
      </c>
      <c r="J5147" s="103" t="str">
        <f>IF(ISNUMBER('Форма 1'!AA5147),'Форма 1'!$H5147*VLOOKUP('Форма 1'!$F5147,'Придельники с 2022'!$B$4:$X$28,'Форма 1'!AA$8),"")</f>
        <v/>
      </c>
      <c r="K5147" s="90"/>
      <c r="L5147" s="87"/>
      <c r="M5147" s="103" t="str">
        <f>IF(ISNUMBER('Форма 1'!AD5147),'Форма 1'!$H5147*VLOOKUP('Форма 1'!$F5147,'Придельники с 2022'!$B$4:$X$28,'Форма 1'!AD$8),"")</f>
        <v/>
      </c>
      <c r="N5147" s="103" t="str">
        <f>IF(ISBLANK('Форма 1'!$AE5147),"",IF('Форма 1'!$AE5147=1,'Форма 1'!$H5147*VLOOKUP('Форма 1'!$F5147,'Придельники с 2022'!$B$4:$X$28,'Форма 1'!$AE$8,0),IF('Форма 1'!$AE5147=2,'Форма 1'!$H5147*VLOOKUP('Форма 1'!$F5147,'Придельники с 2022'!$B$4:$X$28,13,0),IF('Форма 1'!$AE5147=3,'Форма 1'!$H5147*VLOOKUP('Форма 1'!$F5147,'Придельники с 2022'!$B$4:$X$28,12,0)))))</f>
        <v/>
      </c>
      <c r="O5147" s="103">
        <f>IF(ISNUMBER('Форма 1'!AF5147),'Форма 1'!$H5147*VLOOKUP('Форма 1'!$F5147,'Придельники с 2022'!$B$4:$X$28,'Форма 1'!AF$8),"")</f>
        <v>821918.92800000007</v>
      </c>
      <c r="P5147" s="87"/>
      <c r="Q5147" s="103" t="str">
        <f>IF(ISNUMBER('Форма 1'!AH5147),'Форма 1'!$H5147*VLOOKUP('Форма 1'!$F5147,'Придельники с 2022'!$B$4:$X$28,'Форма 1'!AH$8),"")</f>
        <v/>
      </c>
      <c r="R5147" s="103" t="str">
        <f>IF(ISNUMBER('Форма 1'!AI5147),'Форма 1'!$H5147*VLOOKUP('Форма 1'!$F5147,'Придельники с 2022'!$B$4:$X$28,'Форма 1'!AI$8),"")</f>
        <v/>
      </c>
      <c r="S5147" s="103" t="str">
        <f>IF(ISNUMBER('Форма 1'!AJ5147),'Форма 1'!$H5147*VLOOKUP('Форма 1'!$F5147,'Придельники с 2022'!$B$4:$X$28,'Форма 1'!AJ$8),"")</f>
        <v/>
      </c>
      <c r="T5147" s="87"/>
    </row>
    <row r="5148" spans="1:20">
      <c r="A5148" s="188">
        <f t="shared" si="335"/>
        <v>8</v>
      </c>
      <c r="B5148" s="189" t="s">
        <v>4946</v>
      </c>
      <c r="C5148" s="99">
        <f t="shared" si="337"/>
        <v>712623.96</v>
      </c>
      <c r="D5148" s="103" t="str">
        <f>IF(ISNUMBER('Форма 1'!U5148),'Форма 1'!$H5148*VLOOKUP('Форма 1'!$F5148,'Придельники с 2022'!$B$4:$X$28,'Форма 1'!U$8),"")</f>
        <v/>
      </c>
      <c r="E5148" s="103" t="str">
        <f>IF(ISNUMBER('Форма 1'!V5148),'Форма 1'!$H5148*VLOOKUP('Форма 1'!$F5148,'Придельники с 2022'!$B$4:$X$28,'Форма 1'!V$8),"")</f>
        <v/>
      </c>
      <c r="F5148" s="103" t="str">
        <f>IF(ISNUMBER('Форма 1'!W5148),'Форма 1'!$H5148*VLOOKUP('Форма 1'!$F5148,'Придельники с 2022'!$B$4:$X$28,'Форма 1'!W$8),"")</f>
        <v/>
      </c>
      <c r="G5148" s="103" t="str">
        <f>IF(ISNUMBER('Форма 1'!X5148),'Форма 1'!$H5148*VLOOKUP('Форма 1'!$F5148,'Придельники с 2022'!$B$4:$X$28,'Форма 1'!X$8),"")</f>
        <v/>
      </c>
      <c r="H5148" s="103" t="str">
        <f>IF(ISNUMBER('Форма 1'!Y5148),'Форма 1'!$H5148*VLOOKUP('Форма 1'!$F5148,'Придельники с 2022'!$B$4:$X$28,'Форма 1'!Y$8),"")</f>
        <v/>
      </c>
      <c r="I5148" s="103" t="str">
        <f>IF(ISNUMBER('Форма 1'!Z5148),'Форма 1'!$H5148*VLOOKUP('Форма 1'!$F5148,'Придельники с 2022'!$B$4:$X$28,'Форма 1'!Z$8),"")</f>
        <v/>
      </c>
      <c r="J5148" s="103" t="str">
        <f>IF(ISNUMBER('Форма 1'!AA5148),'Форма 1'!$H5148*VLOOKUP('Форма 1'!$F5148,'Придельники с 2022'!$B$4:$X$28,'Форма 1'!AA$8),"")</f>
        <v/>
      </c>
      <c r="K5148" s="90"/>
      <c r="L5148" s="87"/>
      <c r="M5148" s="103" t="str">
        <f>IF(ISNUMBER('Форма 1'!AD5148),'Форма 1'!$H5148*VLOOKUP('Форма 1'!$F5148,'Придельники с 2022'!$B$4:$X$28,'Форма 1'!AD$8),"")</f>
        <v/>
      </c>
      <c r="N5148" s="103" t="str">
        <f>IF(ISBLANK('Форма 1'!$AE5148),"",IF('Форма 1'!$AE5148=1,'Форма 1'!$H5148*VLOOKUP('Форма 1'!$F5148,'Придельники с 2022'!$B$4:$X$28,'Форма 1'!$AE$8,0),IF('Форма 1'!$AE5148=2,'Форма 1'!$H5148*VLOOKUP('Форма 1'!$F5148,'Придельники с 2022'!$B$4:$X$28,13,0),IF('Форма 1'!$AE5148=3,'Форма 1'!$H5148*VLOOKUP('Форма 1'!$F5148,'Придельники с 2022'!$B$4:$X$28,12,0)))))</f>
        <v/>
      </c>
      <c r="O5148" s="103">
        <f>IF(ISNUMBER('Форма 1'!AF5148),'Форма 1'!$H5148*VLOOKUP('Форма 1'!$F5148,'Придельники с 2022'!$B$4:$X$28,'Форма 1'!AF$8),"")</f>
        <v>712623.96</v>
      </c>
      <c r="P5148" s="87"/>
      <c r="Q5148" s="103" t="str">
        <f>IF(ISNUMBER('Форма 1'!AH5148),'Форма 1'!$H5148*VLOOKUP('Форма 1'!$F5148,'Придельники с 2022'!$B$4:$X$28,'Форма 1'!AH$8),"")</f>
        <v/>
      </c>
      <c r="R5148" s="103" t="str">
        <f>IF(ISNUMBER('Форма 1'!AI5148),'Форма 1'!$H5148*VLOOKUP('Форма 1'!$F5148,'Придельники с 2022'!$B$4:$X$28,'Форма 1'!AI$8),"")</f>
        <v/>
      </c>
      <c r="S5148" s="103" t="str">
        <f>IF(ISNUMBER('Форма 1'!AJ5148),'Форма 1'!$H5148*VLOOKUP('Форма 1'!$F5148,'Придельники с 2022'!$B$4:$X$28,'Форма 1'!AJ$8),"")</f>
        <v/>
      </c>
      <c r="T5148" s="87"/>
    </row>
    <row r="5149" spans="1:20">
      <c r="A5149" s="188">
        <f t="shared" si="335"/>
        <v>9</v>
      </c>
      <c r="B5149" s="189" t="s">
        <v>1227</v>
      </c>
      <c r="C5149" s="99">
        <f t="shared" si="337"/>
        <v>2856703.8709999998</v>
      </c>
      <c r="D5149" s="103" t="str">
        <f>IF(ISNUMBER('Форма 1'!U5149),'Форма 1'!$H5149*VLOOKUP('Форма 1'!$F5149,'Придельники с 2022'!$B$4:$X$28,'Форма 1'!U$8),"")</f>
        <v/>
      </c>
      <c r="E5149" s="103" t="str">
        <f>IF(ISNUMBER('Форма 1'!V5149),'Форма 1'!$H5149*VLOOKUP('Форма 1'!$F5149,'Придельники с 2022'!$B$4:$X$28,'Форма 1'!V$8),"")</f>
        <v/>
      </c>
      <c r="F5149" s="103" t="str">
        <f>IF(ISNUMBER('Форма 1'!W5149),'Форма 1'!$H5149*VLOOKUP('Форма 1'!$F5149,'Придельники с 2022'!$B$4:$X$28,'Форма 1'!W$8),"")</f>
        <v/>
      </c>
      <c r="G5149" s="103" t="str">
        <f>IF(ISNUMBER('Форма 1'!X5149),'Форма 1'!$H5149*VLOOKUP('Форма 1'!$F5149,'Придельники с 2022'!$B$4:$X$28,'Форма 1'!X$8),"")</f>
        <v/>
      </c>
      <c r="H5149" s="103" t="str">
        <f>IF(ISNUMBER('Форма 1'!Y5149),'Форма 1'!$H5149*VLOOKUP('Форма 1'!$F5149,'Придельники с 2022'!$B$4:$X$28,'Форма 1'!Y$8),"")</f>
        <v/>
      </c>
      <c r="I5149" s="103" t="str">
        <f>IF(ISNUMBER('Форма 1'!Z5149),'Форма 1'!$H5149*VLOOKUP('Форма 1'!$F5149,'Придельники с 2022'!$B$4:$X$28,'Форма 1'!Z$8),"")</f>
        <v/>
      </c>
      <c r="J5149" s="103" t="str">
        <f>IF(ISNUMBER('Форма 1'!AA5149),'Форма 1'!$H5149*VLOOKUP('Форма 1'!$F5149,'Придельники с 2022'!$B$4:$X$28,'Форма 1'!AA$8),"")</f>
        <v/>
      </c>
      <c r="K5149" s="90"/>
      <c r="L5149" s="87"/>
      <c r="M5149" s="103">
        <f>IF(ISNUMBER('Форма 1'!AD5149),'Форма 1'!$H5149*VLOOKUP('Форма 1'!$F5149,'Придельники с 2022'!$B$4:$X$28,'Форма 1'!AD$8),"")</f>
        <v>2856703.8709999998</v>
      </c>
      <c r="N5149" s="103" t="str">
        <f>IF(ISBLANK('Форма 1'!$AE5149),"",IF('Форма 1'!$AE5149=1,'Форма 1'!$H5149*VLOOKUP('Форма 1'!$F5149,'Придельники с 2022'!$B$4:$X$28,'Форма 1'!$AE$8,0),IF('Форма 1'!$AE5149=2,'Форма 1'!$H5149*VLOOKUP('Форма 1'!$F5149,'Придельники с 2022'!$B$4:$X$28,13,0),IF('Форма 1'!$AE5149=3,'Форма 1'!$H5149*VLOOKUP('Форма 1'!$F5149,'Придельники с 2022'!$B$4:$X$28,12,0)))))</f>
        <v/>
      </c>
      <c r="O5149" s="103" t="str">
        <f>IF(ISNUMBER('Форма 1'!AF5149),'Форма 1'!$H5149*VLOOKUP('Форма 1'!$F5149,'Придельники с 2022'!$B$4:$X$28,'Форма 1'!AF$8),"")</f>
        <v/>
      </c>
      <c r="P5149" s="87"/>
      <c r="Q5149" s="103" t="str">
        <f>IF(ISNUMBER('Форма 1'!AH5149),'Форма 1'!$H5149*VLOOKUP('Форма 1'!$F5149,'Придельники с 2022'!$B$4:$X$28,'Форма 1'!AH$8),"")</f>
        <v/>
      </c>
      <c r="R5149" s="103" t="str">
        <f>IF(ISNUMBER('Форма 1'!AI5149),'Форма 1'!$H5149*VLOOKUP('Форма 1'!$F5149,'Придельники с 2022'!$B$4:$X$28,'Форма 1'!AI$8),"")</f>
        <v/>
      </c>
      <c r="S5149" s="103" t="str">
        <f>IF(ISNUMBER('Форма 1'!AJ5149),'Форма 1'!$H5149*VLOOKUP('Форма 1'!$F5149,'Придельники с 2022'!$B$4:$X$28,'Форма 1'!AJ$8),"")</f>
        <v/>
      </c>
      <c r="T5149" s="87"/>
    </row>
    <row r="5150" spans="1:20">
      <c r="A5150" s="188">
        <f t="shared" si="335"/>
        <v>10</v>
      </c>
      <c r="B5150" s="189" t="s">
        <v>4948</v>
      </c>
      <c r="C5150" s="99">
        <f t="shared" si="337"/>
        <v>672254.91599999997</v>
      </c>
      <c r="D5150" s="103" t="str">
        <f>IF(ISNUMBER('Форма 1'!U5150),'Форма 1'!$H5150*VLOOKUP('Форма 1'!$F5150,'Придельники с 2022'!$B$4:$X$28,'Форма 1'!U$8),"")</f>
        <v/>
      </c>
      <c r="E5150" s="103" t="str">
        <f>IF(ISNUMBER('Форма 1'!V5150),'Форма 1'!$H5150*VLOOKUP('Форма 1'!$F5150,'Придельники с 2022'!$B$4:$X$28,'Форма 1'!V$8),"")</f>
        <v/>
      </c>
      <c r="F5150" s="103" t="str">
        <f>IF(ISNUMBER('Форма 1'!W5150),'Форма 1'!$H5150*VLOOKUP('Форма 1'!$F5150,'Придельники с 2022'!$B$4:$X$28,'Форма 1'!W$8),"")</f>
        <v/>
      </c>
      <c r="G5150" s="103" t="str">
        <f>IF(ISNUMBER('Форма 1'!X5150),'Форма 1'!$H5150*VLOOKUP('Форма 1'!$F5150,'Придельники с 2022'!$B$4:$X$28,'Форма 1'!X$8),"")</f>
        <v/>
      </c>
      <c r="H5150" s="103" t="str">
        <f>IF(ISNUMBER('Форма 1'!Y5150),'Форма 1'!$H5150*VLOOKUP('Форма 1'!$F5150,'Придельники с 2022'!$B$4:$X$28,'Форма 1'!Y$8),"")</f>
        <v/>
      </c>
      <c r="I5150" s="103" t="str">
        <f>IF(ISNUMBER('Форма 1'!Z5150),'Форма 1'!$H5150*VLOOKUP('Форма 1'!$F5150,'Придельники с 2022'!$B$4:$X$28,'Форма 1'!Z$8),"")</f>
        <v/>
      </c>
      <c r="J5150" s="103" t="str">
        <f>IF(ISNUMBER('Форма 1'!AA5150),'Форма 1'!$H5150*VLOOKUP('Форма 1'!$F5150,'Придельники с 2022'!$B$4:$X$28,'Форма 1'!AA$8),"")</f>
        <v/>
      </c>
      <c r="K5150" s="90"/>
      <c r="L5150" s="87"/>
      <c r="M5150" s="103" t="str">
        <f>IF(ISNUMBER('Форма 1'!AD5150),'Форма 1'!$H5150*VLOOKUP('Форма 1'!$F5150,'Придельники с 2022'!$B$4:$X$28,'Форма 1'!AD$8),"")</f>
        <v/>
      </c>
      <c r="N5150" s="103" t="str">
        <f>IF(ISBLANK('Форма 1'!$AE5150),"",IF('Форма 1'!$AE5150=1,'Форма 1'!$H5150*VLOOKUP('Форма 1'!$F5150,'Придельники с 2022'!$B$4:$X$28,'Форма 1'!$AE$8,0),IF('Форма 1'!$AE5150=2,'Форма 1'!$H5150*VLOOKUP('Форма 1'!$F5150,'Придельники с 2022'!$B$4:$X$28,13,0),IF('Форма 1'!$AE5150=3,'Форма 1'!$H5150*VLOOKUP('Форма 1'!$F5150,'Придельники с 2022'!$B$4:$X$28,12,0)))))</f>
        <v/>
      </c>
      <c r="O5150" s="103">
        <f>IF(ISNUMBER('Форма 1'!AF5150),'Форма 1'!$H5150*VLOOKUP('Форма 1'!$F5150,'Придельники с 2022'!$B$4:$X$28,'Форма 1'!AF$8),"")</f>
        <v>672254.91599999997</v>
      </c>
      <c r="P5150" s="87"/>
      <c r="Q5150" s="103" t="str">
        <f>IF(ISNUMBER('Форма 1'!AH5150),'Форма 1'!$H5150*VLOOKUP('Форма 1'!$F5150,'Придельники с 2022'!$B$4:$X$28,'Форма 1'!AH$8),"")</f>
        <v/>
      </c>
      <c r="R5150" s="103" t="str">
        <f>IF(ISNUMBER('Форма 1'!AI5150),'Форма 1'!$H5150*VLOOKUP('Форма 1'!$F5150,'Придельники с 2022'!$B$4:$X$28,'Форма 1'!AI$8),"")</f>
        <v/>
      </c>
      <c r="S5150" s="103" t="str">
        <f>IF(ISNUMBER('Форма 1'!AJ5150),'Форма 1'!$H5150*VLOOKUP('Форма 1'!$F5150,'Придельники с 2022'!$B$4:$X$28,'Форма 1'!AJ$8),"")</f>
        <v/>
      </c>
      <c r="T5150" s="87"/>
    </row>
    <row r="5151" spans="1:20">
      <c r="A5151" s="188">
        <f t="shared" si="335"/>
        <v>11</v>
      </c>
      <c r="B5151" s="189" t="s">
        <v>4950</v>
      </c>
      <c r="C5151" s="99">
        <f t="shared" si="337"/>
        <v>1093988.112</v>
      </c>
      <c r="D5151" s="103" t="str">
        <f>IF(ISNUMBER('Форма 1'!U5151),'Форма 1'!$H5151*VLOOKUP('Форма 1'!$F5151,'Придельники с 2022'!$B$4:$X$28,'Форма 1'!U$8),"")</f>
        <v/>
      </c>
      <c r="E5151" s="103" t="str">
        <f>IF(ISNUMBER('Форма 1'!V5151),'Форма 1'!$H5151*VLOOKUP('Форма 1'!$F5151,'Придельники с 2022'!$B$4:$X$28,'Форма 1'!V$8),"")</f>
        <v/>
      </c>
      <c r="F5151" s="103" t="str">
        <f>IF(ISNUMBER('Форма 1'!W5151),'Форма 1'!$H5151*VLOOKUP('Форма 1'!$F5151,'Придельники с 2022'!$B$4:$X$28,'Форма 1'!W$8),"")</f>
        <v/>
      </c>
      <c r="G5151" s="103" t="str">
        <f>IF(ISNUMBER('Форма 1'!X5151),'Форма 1'!$H5151*VLOOKUP('Форма 1'!$F5151,'Придельники с 2022'!$B$4:$X$28,'Форма 1'!X$8),"")</f>
        <v/>
      </c>
      <c r="H5151" s="103" t="str">
        <f>IF(ISNUMBER('Форма 1'!Y5151),'Форма 1'!$H5151*VLOOKUP('Форма 1'!$F5151,'Придельники с 2022'!$B$4:$X$28,'Форма 1'!Y$8),"")</f>
        <v/>
      </c>
      <c r="I5151" s="103" t="str">
        <f>IF(ISNUMBER('Форма 1'!Z5151),'Форма 1'!$H5151*VLOOKUP('Форма 1'!$F5151,'Придельники с 2022'!$B$4:$X$28,'Форма 1'!Z$8),"")</f>
        <v/>
      </c>
      <c r="J5151" s="103" t="str">
        <f>IF(ISNUMBER('Форма 1'!AA5151),'Форма 1'!$H5151*VLOOKUP('Форма 1'!$F5151,'Придельники с 2022'!$B$4:$X$28,'Форма 1'!AA$8),"")</f>
        <v/>
      </c>
      <c r="K5151" s="90"/>
      <c r="L5151" s="87"/>
      <c r="M5151" s="103" t="str">
        <f>IF(ISNUMBER('Форма 1'!AD5151),'Форма 1'!$H5151*VLOOKUP('Форма 1'!$F5151,'Придельники с 2022'!$B$4:$X$28,'Форма 1'!AD$8),"")</f>
        <v/>
      </c>
      <c r="N5151" s="103" t="str">
        <f>IF(ISBLANK('Форма 1'!$AE5151),"",IF('Форма 1'!$AE5151=1,'Форма 1'!$H5151*VLOOKUP('Форма 1'!$F5151,'Придельники с 2022'!$B$4:$X$28,'Форма 1'!$AE$8,0),IF('Форма 1'!$AE5151=2,'Форма 1'!$H5151*VLOOKUP('Форма 1'!$F5151,'Придельники с 2022'!$B$4:$X$28,13,0),IF('Форма 1'!$AE5151=3,'Форма 1'!$H5151*VLOOKUP('Форма 1'!$F5151,'Придельники с 2022'!$B$4:$X$28,12,0)))))</f>
        <v/>
      </c>
      <c r="O5151" s="103">
        <f>IF(ISNUMBER('Форма 1'!AF5151),'Форма 1'!$H5151*VLOOKUP('Форма 1'!$F5151,'Придельники с 2022'!$B$4:$X$28,'Форма 1'!AF$8),"")</f>
        <v>1093988.112</v>
      </c>
      <c r="P5151" s="87"/>
      <c r="Q5151" s="103" t="str">
        <f>IF(ISNUMBER('Форма 1'!AH5151),'Форма 1'!$H5151*VLOOKUP('Форма 1'!$F5151,'Придельники с 2022'!$B$4:$X$28,'Форма 1'!AH$8),"")</f>
        <v/>
      </c>
      <c r="R5151" s="103" t="str">
        <f>IF(ISNUMBER('Форма 1'!AI5151),'Форма 1'!$H5151*VLOOKUP('Форма 1'!$F5151,'Придельники с 2022'!$B$4:$X$28,'Форма 1'!AI$8),"")</f>
        <v/>
      </c>
      <c r="S5151" s="103" t="str">
        <f>IF(ISNUMBER('Форма 1'!AJ5151),'Форма 1'!$H5151*VLOOKUP('Форма 1'!$F5151,'Придельники с 2022'!$B$4:$X$28,'Форма 1'!AJ$8),"")</f>
        <v/>
      </c>
      <c r="T5151" s="87"/>
    </row>
    <row r="5152" spans="1:20">
      <c r="A5152" s="188">
        <f t="shared" si="335"/>
        <v>12</v>
      </c>
      <c r="B5152" s="189" t="s">
        <v>4951</v>
      </c>
      <c r="C5152" s="99">
        <f t="shared" si="337"/>
        <v>2680847.895</v>
      </c>
      <c r="D5152" s="103" t="str">
        <f>IF(ISNUMBER('Форма 1'!U5152),'Форма 1'!$H5152*VLOOKUP('Форма 1'!$F5152,'Придельники с 2022'!$B$4:$X$28,'Форма 1'!U$8),"")</f>
        <v/>
      </c>
      <c r="E5152" s="103" t="str">
        <f>IF(ISNUMBER('Форма 1'!V5152),'Форма 1'!$H5152*VLOOKUP('Форма 1'!$F5152,'Придельники с 2022'!$B$4:$X$28,'Форма 1'!V$8),"")</f>
        <v/>
      </c>
      <c r="F5152" s="103" t="str">
        <f>IF(ISNUMBER('Форма 1'!W5152),'Форма 1'!$H5152*VLOOKUP('Форма 1'!$F5152,'Придельники с 2022'!$B$4:$X$28,'Форма 1'!W$8),"")</f>
        <v/>
      </c>
      <c r="G5152" s="103" t="str">
        <f>IF(ISNUMBER('Форма 1'!X5152),'Форма 1'!$H5152*VLOOKUP('Форма 1'!$F5152,'Придельники с 2022'!$B$4:$X$28,'Форма 1'!X$8),"")</f>
        <v/>
      </c>
      <c r="H5152" s="103" t="str">
        <f>IF(ISNUMBER('Форма 1'!Y5152),'Форма 1'!$H5152*VLOOKUP('Форма 1'!$F5152,'Придельники с 2022'!$B$4:$X$28,'Форма 1'!Y$8),"")</f>
        <v/>
      </c>
      <c r="I5152" s="103" t="str">
        <f>IF(ISNUMBER('Форма 1'!Z5152),'Форма 1'!$H5152*VLOOKUP('Форма 1'!$F5152,'Придельники с 2022'!$B$4:$X$28,'Форма 1'!Z$8),"")</f>
        <v/>
      </c>
      <c r="J5152" s="103" t="str">
        <f>IF(ISNUMBER('Форма 1'!AA5152),'Форма 1'!$H5152*VLOOKUP('Форма 1'!$F5152,'Придельники с 2022'!$B$4:$X$28,'Форма 1'!AA$8),"")</f>
        <v/>
      </c>
      <c r="K5152" s="90"/>
      <c r="L5152" s="87"/>
      <c r="M5152" s="103">
        <f>IF(ISNUMBER('Форма 1'!AD5152),'Форма 1'!$H5152*VLOOKUP('Форма 1'!$F5152,'Придельники с 2022'!$B$4:$X$28,'Форма 1'!AD$8),"")</f>
        <v>2680847.895</v>
      </c>
      <c r="N5152" s="103" t="str">
        <f>IF(ISBLANK('Форма 1'!$AE5152),"",IF('Форма 1'!$AE5152=1,'Форма 1'!$H5152*VLOOKUP('Форма 1'!$F5152,'Придельники с 2022'!$B$4:$X$28,'Форма 1'!$AE$8,0),IF('Форма 1'!$AE5152=2,'Форма 1'!$H5152*VLOOKUP('Форма 1'!$F5152,'Придельники с 2022'!$B$4:$X$28,13,0),IF('Форма 1'!$AE5152=3,'Форма 1'!$H5152*VLOOKUP('Форма 1'!$F5152,'Придельники с 2022'!$B$4:$X$28,12,0)))))</f>
        <v/>
      </c>
      <c r="O5152" s="103" t="str">
        <f>IF(ISNUMBER('Форма 1'!AF5152),'Форма 1'!$H5152*VLOOKUP('Форма 1'!$F5152,'Придельники с 2022'!$B$4:$X$28,'Форма 1'!AF$8),"")</f>
        <v/>
      </c>
      <c r="P5152" s="87"/>
      <c r="Q5152" s="103" t="str">
        <f>IF(ISNUMBER('Форма 1'!AH5152),'Форма 1'!$H5152*VLOOKUP('Форма 1'!$F5152,'Придельники с 2022'!$B$4:$X$28,'Форма 1'!AH$8),"")</f>
        <v/>
      </c>
      <c r="R5152" s="103" t="str">
        <f>IF(ISNUMBER('Форма 1'!AI5152),'Форма 1'!$H5152*VLOOKUP('Форма 1'!$F5152,'Придельники с 2022'!$B$4:$X$28,'Форма 1'!AI$8),"")</f>
        <v/>
      </c>
      <c r="S5152" s="103" t="str">
        <f>IF(ISNUMBER('Форма 1'!AJ5152),'Форма 1'!$H5152*VLOOKUP('Форма 1'!$F5152,'Придельники с 2022'!$B$4:$X$28,'Форма 1'!AJ$8),"")</f>
        <v/>
      </c>
      <c r="T5152" s="87"/>
    </row>
    <row r="5153" spans="1:20">
      <c r="A5153" s="188">
        <f t="shared" si="335"/>
        <v>13</v>
      </c>
      <c r="B5153" s="189" t="s">
        <v>4952</v>
      </c>
      <c r="C5153" s="99">
        <f t="shared" si="337"/>
        <v>599824.28399999999</v>
      </c>
      <c r="D5153" s="103" t="str">
        <f>IF(ISNUMBER('Форма 1'!U5153),'Форма 1'!$H5153*VLOOKUP('Форма 1'!$F5153,'Придельники с 2022'!$B$4:$X$28,'Форма 1'!U$8),"")</f>
        <v/>
      </c>
      <c r="E5153" s="103" t="str">
        <f>IF(ISNUMBER('Форма 1'!V5153),'Форма 1'!$H5153*VLOOKUP('Форма 1'!$F5153,'Придельники с 2022'!$B$4:$X$28,'Форма 1'!V$8),"")</f>
        <v/>
      </c>
      <c r="F5153" s="103" t="str">
        <f>IF(ISNUMBER('Форма 1'!W5153),'Форма 1'!$H5153*VLOOKUP('Форма 1'!$F5153,'Придельники с 2022'!$B$4:$X$28,'Форма 1'!W$8),"")</f>
        <v/>
      </c>
      <c r="G5153" s="103" t="str">
        <f>IF(ISNUMBER('Форма 1'!X5153),'Форма 1'!$H5153*VLOOKUP('Форма 1'!$F5153,'Придельники с 2022'!$B$4:$X$28,'Форма 1'!X$8),"")</f>
        <v/>
      </c>
      <c r="H5153" s="103" t="str">
        <f>IF(ISNUMBER('Форма 1'!Y5153),'Форма 1'!$H5153*VLOOKUP('Форма 1'!$F5153,'Придельники с 2022'!$B$4:$X$28,'Форма 1'!Y$8),"")</f>
        <v/>
      </c>
      <c r="I5153" s="103" t="str">
        <f>IF(ISNUMBER('Форма 1'!Z5153),'Форма 1'!$H5153*VLOOKUP('Форма 1'!$F5153,'Придельники с 2022'!$B$4:$X$28,'Форма 1'!Z$8),"")</f>
        <v/>
      </c>
      <c r="J5153" s="103" t="str">
        <f>IF(ISNUMBER('Форма 1'!AA5153),'Форма 1'!$H5153*VLOOKUP('Форма 1'!$F5153,'Придельники с 2022'!$B$4:$X$28,'Форма 1'!AA$8),"")</f>
        <v/>
      </c>
      <c r="K5153" s="90"/>
      <c r="L5153" s="87"/>
      <c r="M5153" s="103" t="str">
        <f>IF(ISNUMBER('Форма 1'!AD5153),'Форма 1'!$H5153*VLOOKUP('Форма 1'!$F5153,'Придельники с 2022'!$B$4:$X$28,'Форма 1'!AD$8),"")</f>
        <v/>
      </c>
      <c r="N5153" s="103" t="str">
        <f>IF(ISBLANK('Форма 1'!$AE5153),"",IF('Форма 1'!$AE5153=1,'Форма 1'!$H5153*VLOOKUP('Форма 1'!$F5153,'Придельники с 2022'!$B$4:$X$28,'Форма 1'!$AE$8,0),IF('Форма 1'!$AE5153=2,'Форма 1'!$H5153*VLOOKUP('Форма 1'!$F5153,'Придельники с 2022'!$B$4:$X$28,13,0),IF('Форма 1'!$AE5153=3,'Форма 1'!$H5153*VLOOKUP('Форма 1'!$F5153,'Придельники с 2022'!$B$4:$X$28,12,0)))))</f>
        <v/>
      </c>
      <c r="O5153" s="103">
        <f>IF(ISNUMBER('Форма 1'!AF5153),'Форма 1'!$H5153*VLOOKUP('Форма 1'!$F5153,'Придельники с 2022'!$B$4:$X$28,'Форма 1'!AF$8),"")</f>
        <v>599824.28399999999</v>
      </c>
      <c r="P5153" s="87"/>
      <c r="Q5153" s="103" t="str">
        <f>IF(ISNUMBER('Форма 1'!AH5153),'Форма 1'!$H5153*VLOOKUP('Форма 1'!$F5153,'Придельники с 2022'!$B$4:$X$28,'Форма 1'!AH$8),"")</f>
        <v/>
      </c>
      <c r="R5153" s="103" t="str">
        <f>IF(ISNUMBER('Форма 1'!AI5153),'Форма 1'!$H5153*VLOOKUP('Форма 1'!$F5153,'Придельники с 2022'!$B$4:$X$28,'Форма 1'!AI$8),"")</f>
        <v/>
      </c>
      <c r="S5153" s="103" t="str">
        <f>IF(ISNUMBER('Форма 1'!AJ5153),'Форма 1'!$H5153*VLOOKUP('Форма 1'!$F5153,'Придельники с 2022'!$B$4:$X$28,'Форма 1'!AJ$8),"")</f>
        <v/>
      </c>
      <c r="T5153" s="87"/>
    </row>
    <row r="5154" spans="1:20">
      <c r="A5154" s="188">
        <f t="shared" si="335"/>
        <v>14</v>
      </c>
      <c r="B5154" s="189" t="s">
        <v>4953</v>
      </c>
      <c r="C5154" s="99">
        <f t="shared" si="337"/>
        <v>427055.16</v>
      </c>
      <c r="D5154" s="103" t="str">
        <f>IF(ISNUMBER('Форма 1'!U5154),'Форма 1'!$H5154*VLOOKUP('Форма 1'!$F5154,'Придельники с 2022'!$B$4:$X$28,'Форма 1'!U$8),"")</f>
        <v/>
      </c>
      <c r="E5154" s="103" t="str">
        <f>IF(ISNUMBER('Форма 1'!V5154),'Форма 1'!$H5154*VLOOKUP('Форма 1'!$F5154,'Придельники с 2022'!$B$4:$X$28,'Форма 1'!V$8),"")</f>
        <v/>
      </c>
      <c r="F5154" s="103" t="str">
        <f>IF(ISNUMBER('Форма 1'!W5154),'Форма 1'!$H5154*VLOOKUP('Форма 1'!$F5154,'Придельники с 2022'!$B$4:$X$28,'Форма 1'!W$8),"")</f>
        <v/>
      </c>
      <c r="G5154" s="103" t="str">
        <f>IF(ISNUMBER('Форма 1'!X5154),'Форма 1'!$H5154*VLOOKUP('Форма 1'!$F5154,'Придельники с 2022'!$B$4:$X$28,'Форма 1'!X$8),"")</f>
        <v/>
      </c>
      <c r="H5154" s="103" t="str">
        <f>IF(ISNUMBER('Форма 1'!Y5154),'Форма 1'!$H5154*VLOOKUP('Форма 1'!$F5154,'Придельники с 2022'!$B$4:$X$28,'Форма 1'!Y$8),"")</f>
        <v/>
      </c>
      <c r="I5154" s="103" t="str">
        <f>IF(ISNUMBER('Форма 1'!Z5154),'Форма 1'!$H5154*VLOOKUP('Форма 1'!$F5154,'Придельники с 2022'!$B$4:$X$28,'Форма 1'!Z$8),"")</f>
        <v/>
      </c>
      <c r="J5154" s="103" t="str">
        <f>IF(ISNUMBER('Форма 1'!AA5154),'Форма 1'!$H5154*VLOOKUP('Форма 1'!$F5154,'Придельники с 2022'!$B$4:$X$28,'Форма 1'!AA$8),"")</f>
        <v/>
      </c>
      <c r="K5154" s="90"/>
      <c r="L5154" s="87"/>
      <c r="M5154" s="103" t="str">
        <f>IF(ISNUMBER('Форма 1'!AD5154),'Форма 1'!$H5154*VLOOKUP('Форма 1'!$F5154,'Придельники с 2022'!$B$4:$X$28,'Форма 1'!AD$8),"")</f>
        <v/>
      </c>
      <c r="N5154" s="103" t="str">
        <f>IF(ISBLANK('Форма 1'!$AE5154),"",IF('Форма 1'!$AE5154=1,'Форма 1'!$H5154*VLOOKUP('Форма 1'!$F5154,'Придельники с 2022'!$B$4:$X$28,'Форма 1'!$AE$8,0),IF('Форма 1'!$AE5154=2,'Форма 1'!$H5154*VLOOKUP('Форма 1'!$F5154,'Придельники с 2022'!$B$4:$X$28,13,0),IF('Форма 1'!$AE5154=3,'Форма 1'!$H5154*VLOOKUP('Форма 1'!$F5154,'Придельники с 2022'!$B$4:$X$28,12,0)))))</f>
        <v/>
      </c>
      <c r="O5154" s="103">
        <f>IF(ISNUMBER('Форма 1'!AF5154),'Форма 1'!$H5154*VLOOKUP('Форма 1'!$F5154,'Придельники с 2022'!$B$4:$X$28,'Форма 1'!AF$8),"")</f>
        <v>427055.16</v>
      </c>
      <c r="P5154" s="87"/>
      <c r="Q5154" s="103" t="str">
        <f>IF(ISNUMBER('Форма 1'!AH5154),'Форма 1'!$H5154*VLOOKUP('Форма 1'!$F5154,'Придельники с 2022'!$B$4:$X$28,'Форма 1'!AH$8),"")</f>
        <v/>
      </c>
      <c r="R5154" s="103" t="str">
        <f>IF(ISNUMBER('Форма 1'!AI5154),'Форма 1'!$H5154*VLOOKUP('Форма 1'!$F5154,'Придельники с 2022'!$B$4:$X$28,'Форма 1'!AI$8),"")</f>
        <v/>
      </c>
      <c r="S5154" s="103" t="str">
        <f>IF(ISNUMBER('Форма 1'!AJ5154),'Форма 1'!$H5154*VLOOKUP('Форма 1'!$F5154,'Придельники с 2022'!$B$4:$X$28,'Форма 1'!AJ$8),"")</f>
        <v/>
      </c>
      <c r="T5154" s="87"/>
    </row>
    <row r="5155" spans="1:20">
      <c r="A5155" s="188">
        <f t="shared" si="335"/>
        <v>15</v>
      </c>
      <c r="B5155" s="189" t="s">
        <v>4954</v>
      </c>
      <c r="C5155" s="99">
        <f t="shared" si="337"/>
        <v>820231.47599999991</v>
      </c>
      <c r="D5155" s="103" t="str">
        <f>IF(ISNUMBER('Форма 1'!U5155),'Форма 1'!$H5155*VLOOKUP('Форма 1'!$F5155,'Придельники с 2022'!$B$4:$X$28,'Форма 1'!U$8),"")</f>
        <v/>
      </c>
      <c r="E5155" s="103" t="str">
        <f>IF(ISNUMBER('Форма 1'!V5155),'Форма 1'!$H5155*VLOOKUP('Форма 1'!$F5155,'Придельники с 2022'!$B$4:$X$28,'Форма 1'!V$8),"")</f>
        <v/>
      </c>
      <c r="F5155" s="103" t="str">
        <f>IF(ISNUMBER('Форма 1'!W5155),'Форма 1'!$H5155*VLOOKUP('Форма 1'!$F5155,'Придельники с 2022'!$B$4:$X$28,'Форма 1'!W$8),"")</f>
        <v/>
      </c>
      <c r="G5155" s="103" t="str">
        <f>IF(ISNUMBER('Форма 1'!X5155),'Форма 1'!$H5155*VLOOKUP('Форма 1'!$F5155,'Придельники с 2022'!$B$4:$X$28,'Форма 1'!X$8),"")</f>
        <v/>
      </c>
      <c r="H5155" s="103" t="str">
        <f>IF(ISNUMBER('Форма 1'!Y5155),'Форма 1'!$H5155*VLOOKUP('Форма 1'!$F5155,'Придельники с 2022'!$B$4:$X$28,'Форма 1'!Y$8),"")</f>
        <v/>
      </c>
      <c r="I5155" s="103" t="str">
        <f>IF(ISNUMBER('Форма 1'!Z5155),'Форма 1'!$H5155*VLOOKUP('Форма 1'!$F5155,'Придельники с 2022'!$B$4:$X$28,'Форма 1'!Z$8),"")</f>
        <v/>
      </c>
      <c r="J5155" s="103" t="str">
        <f>IF(ISNUMBER('Форма 1'!AA5155),'Форма 1'!$H5155*VLOOKUP('Форма 1'!$F5155,'Придельники с 2022'!$B$4:$X$28,'Форма 1'!AA$8),"")</f>
        <v/>
      </c>
      <c r="K5155" s="90"/>
      <c r="L5155" s="87"/>
      <c r="M5155" s="103" t="str">
        <f>IF(ISNUMBER('Форма 1'!AD5155),'Форма 1'!$H5155*VLOOKUP('Форма 1'!$F5155,'Придельники с 2022'!$B$4:$X$28,'Форма 1'!AD$8),"")</f>
        <v/>
      </c>
      <c r="N5155" s="103" t="str">
        <f>IF(ISBLANK('Форма 1'!$AE5155),"",IF('Форма 1'!$AE5155=1,'Форма 1'!$H5155*VLOOKUP('Форма 1'!$F5155,'Придельники с 2022'!$B$4:$X$28,'Форма 1'!$AE$8,0),IF('Форма 1'!$AE5155=2,'Форма 1'!$H5155*VLOOKUP('Форма 1'!$F5155,'Придельники с 2022'!$B$4:$X$28,13,0),IF('Форма 1'!$AE5155=3,'Форма 1'!$H5155*VLOOKUP('Форма 1'!$F5155,'Придельники с 2022'!$B$4:$X$28,12,0)))))</f>
        <v/>
      </c>
      <c r="O5155" s="103">
        <f>IF(ISNUMBER('Форма 1'!AF5155),'Форма 1'!$H5155*VLOOKUP('Форма 1'!$F5155,'Придельники с 2022'!$B$4:$X$28,'Форма 1'!AF$8),"")</f>
        <v>820231.47599999991</v>
      </c>
      <c r="P5155" s="87"/>
      <c r="Q5155" s="103" t="str">
        <f>IF(ISNUMBER('Форма 1'!AH5155),'Форма 1'!$H5155*VLOOKUP('Форма 1'!$F5155,'Придельники с 2022'!$B$4:$X$28,'Форма 1'!AH$8),"")</f>
        <v/>
      </c>
      <c r="R5155" s="103" t="str">
        <f>IF(ISNUMBER('Форма 1'!AI5155),'Форма 1'!$H5155*VLOOKUP('Форма 1'!$F5155,'Придельники с 2022'!$B$4:$X$28,'Форма 1'!AI$8),"")</f>
        <v/>
      </c>
      <c r="S5155" s="103" t="str">
        <f>IF(ISNUMBER('Форма 1'!AJ5155),'Форма 1'!$H5155*VLOOKUP('Форма 1'!$F5155,'Придельники с 2022'!$B$4:$X$28,'Форма 1'!AJ$8),"")</f>
        <v/>
      </c>
      <c r="T5155" s="87"/>
    </row>
    <row r="5156" spans="1:20">
      <c r="A5156" s="188">
        <f t="shared" si="335"/>
        <v>16</v>
      </c>
      <c r="B5156" s="189" t="s">
        <v>1248</v>
      </c>
      <c r="C5156" s="99">
        <f t="shared" si="337"/>
        <v>19238200.9542</v>
      </c>
      <c r="D5156" s="103">
        <f>IF(ISNUMBER('Форма 1'!U5156),'Форма 1'!$H5156*VLOOKUP('Форма 1'!$F5156,'Придельники с 2022'!$B$4:$X$28,'Форма 1'!U$8),"")</f>
        <v>1382893.8084</v>
      </c>
      <c r="E5156" s="103" t="str">
        <f>IF(ISNUMBER('Форма 1'!V5156),'Форма 1'!$H5156*VLOOKUP('Форма 1'!$F5156,'Придельники с 2022'!$B$4:$X$28,'Форма 1'!V$8),"")</f>
        <v/>
      </c>
      <c r="F5156" s="103" t="str">
        <f>IF(ISNUMBER('Форма 1'!W5156),'Форма 1'!$H5156*VLOOKUP('Форма 1'!$F5156,'Придельники с 2022'!$B$4:$X$28,'Форма 1'!W$8),"")</f>
        <v/>
      </c>
      <c r="G5156" s="103" t="str">
        <f>IF(ISNUMBER('Форма 1'!X5156),'Форма 1'!$H5156*VLOOKUP('Форма 1'!$F5156,'Придельники с 2022'!$B$4:$X$28,'Форма 1'!X$8),"")</f>
        <v/>
      </c>
      <c r="H5156" s="103" t="str">
        <f>IF(ISNUMBER('Форма 1'!Y5156),'Форма 1'!$H5156*VLOOKUP('Форма 1'!$F5156,'Придельники с 2022'!$B$4:$X$28,'Форма 1'!Y$8),"")</f>
        <v/>
      </c>
      <c r="I5156" s="103" t="str">
        <f>IF(ISNUMBER('Форма 1'!Z5156),'Форма 1'!$H5156*VLOOKUP('Форма 1'!$F5156,'Придельники с 2022'!$B$4:$X$28,'Форма 1'!Z$8),"")</f>
        <v/>
      </c>
      <c r="J5156" s="103" t="str">
        <f>IF(ISNUMBER('Форма 1'!AA5156),'Форма 1'!$H5156*VLOOKUP('Форма 1'!$F5156,'Придельники с 2022'!$B$4:$X$28,'Форма 1'!AA$8),"")</f>
        <v/>
      </c>
      <c r="K5156" s="90"/>
      <c r="L5156" s="87"/>
      <c r="M5156" s="103">
        <f>IF(ISNUMBER('Форма 1'!AD5156),'Форма 1'!$H5156*VLOOKUP('Форма 1'!$F5156,'Придельники с 2022'!$B$4:$X$28,'Форма 1'!AD$8),"")</f>
        <v>17855307.145799998</v>
      </c>
      <c r="N5156" s="103" t="str">
        <f>IF(ISBLANK('Форма 1'!$AE5156),"",IF('Форма 1'!$AE5156=1,'Форма 1'!$H5156*VLOOKUP('Форма 1'!$F5156,'Придельники с 2022'!$B$4:$X$28,'Форма 1'!$AE$8,0),IF('Форма 1'!$AE5156=2,'Форма 1'!$H5156*VLOOKUP('Форма 1'!$F5156,'Придельники с 2022'!$B$4:$X$28,13,0),IF('Форма 1'!$AE5156=3,'Форма 1'!$H5156*VLOOKUP('Форма 1'!$F5156,'Придельники с 2022'!$B$4:$X$28,12,0)))))</f>
        <v/>
      </c>
      <c r="O5156" s="103" t="str">
        <f>IF(ISNUMBER('Форма 1'!AF5156),'Форма 1'!$H5156*VLOOKUP('Форма 1'!$F5156,'Придельники с 2022'!$B$4:$X$28,'Форма 1'!AF$8),"")</f>
        <v/>
      </c>
      <c r="P5156" s="87"/>
      <c r="Q5156" s="103" t="str">
        <f>IF(ISNUMBER('Форма 1'!AH5156),'Форма 1'!$H5156*VLOOKUP('Форма 1'!$F5156,'Придельники с 2022'!$B$4:$X$28,'Форма 1'!AH$8),"")</f>
        <v/>
      </c>
      <c r="R5156" s="103" t="str">
        <f>IF(ISNUMBER('Форма 1'!AI5156),'Форма 1'!$H5156*VLOOKUP('Форма 1'!$F5156,'Придельники с 2022'!$B$4:$X$28,'Форма 1'!AI$8),"")</f>
        <v/>
      </c>
      <c r="S5156" s="103" t="str">
        <f>IF(ISNUMBER('Форма 1'!AJ5156),'Форма 1'!$H5156*VLOOKUP('Форма 1'!$F5156,'Придельники с 2022'!$B$4:$X$28,'Форма 1'!AJ$8),"")</f>
        <v/>
      </c>
      <c r="T5156" s="87"/>
    </row>
    <row r="5157" spans="1:20" ht="15.75">
      <c r="A5157" s="187">
        <v>0</v>
      </c>
      <c r="B5157" s="34" t="s">
        <v>1252</v>
      </c>
      <c r="C5157" s="36">
        <f>SUM(C5159:C5193)</f>
        <v>317242850.99679995</v>
      </c>
      <c r="D5157" s="36">
        <f t="shared" ref="D5157:T5157" si="341">SUM(D5159:D5193)</f>
        <v>15144472.33</v>
      </c>
      <c r="E5157" s="36">
        <f t="shared" si="341"/>
        <v>0</v>
      </c>
      <c r="F5157" s="36">
        <f t="shared" si="341"/>
        <v>0</v>
      </c>
      <c r="G5157" s="36">
        <f t="shared" si="341"/>
        <v>2630822.1159999999</v>
      </c>
      <c r="H5157" s="36">
        <f t="shared" si="341"/>
        <v>0</v>
      </c>
      <c r="I5157" s="36">
        <f t="shared" si="341"/>
        <v>6018833.2577999998</v>
      </c>
      <c r="J5157" s="36">
        <f t="shared" si="341"/>
        <v>13924196.585999999</v>
      </c>
      <c r="K5157" s="39">
        <f t="shared" si="341"/>
        <v>0</v>
      </c>
      <c r="L5157" s="36">
        <f t="shared" si="341"/>
        <v>0</v>
      </c>
      <c r="M5157" s="36">
        <f t="shared" si="341"/>
        <v>145662126.16300002</v>
      </c>
      <c r="N5157" s="36">
        <f t="shared" si="341"/>
        <v>116469924.80999999</v>
      </c>
      <c r="O5157" s="36">
        <f t="shared" si="341"/>
        <v>12413781.346000001</v>
      </c>
      <c r="P5157" s="36">
        <f t="shared" si="341"/>
        <v>0</v>
      </c>
      <c r="Q5157" s="36">
        <f t="shared" si="341"/>
        <v>4978694.3880000003</v>
      </c>
      <c r="R5157" s="36">
        <f t="shared" si="341"/>
        <v>0</v>
      </c>
      <c r="S5157" s="36">
        <f t="shared" si="341"/>
        <v>0</v>
      </c>
      <c r="T5157" s="36">
        <f t="shared" si="341"/>
        <v>0</v>
      </c>
    </row>
    <row r="5158" spans="1:20">
      <c r="A5158" s="188">
        <f>A5157+1</f>
        <v>1</v>
      </c>
      <c r="B5158" s="189" t="s">
        <v>1259</v>
      </c>
      <c r="C5158" s="99">
        <f>SUM(D5158:J5158,L5158:T5158)</f>
        <v>8408587.4640000015</v>
      </c>
      <c r="D5158" s="103" t="str">
        <f>IF(ISNUMBER('Форма 1'!U5158),'Форма 1'!$H5158*VLOOKUP('Форма 1'!$F5158,'Придельники с 2022'!$B$4:$X$28,'Форма 1'!U$8),"")</f>
        <v/>
      </c>
      <c r="E5158" s="103" t="str">
        <f>IF(ISNUMBER('Форма 1'!V5158),'Форма 1'!$H5158*VLOOKUP('Форма 1'!$F5158,'Придельники с 2022'!$B$4:$X$28,'Форма 1'!V$8),"")</f>
        <v/>
      </c>
      <c r="F5158" s="103" t="str">
        <f>IF(ISNUMBER('Форма 1'!W5158),'Форма 1'!$H5158*VLOOKUP('Форма 1'!$F5158,'Придельники с 2022'!$B$4:$X$28,'Форма 1'!W$8),"")</f>
        <v/>
      </c>
      <c r="G5158" s="103" t="str">
        <f>IF(ISNUMBER('Форма 1'!X5158),'Форма 1'!$H5158*VLOOKUP('Форма 1'!$F5158,'Придельники с 2022'!$B$4:$X$28,'Форма 1'!X$8),"")</f>
        <v/>
      </c>
      <c r="H5158" s="103" t="str">
        <f>IF(ISNUMBER('Форма 1'!Y5158),'Форма 1'!$H5158*VLOOKUP('Форма 1'!$F5158,'Придельники с 2022'!$B$4:$X$28,'Форма 1'!Y$8),"")</f>
        <v/>
      </c>
      <c r="I5158" s="103" t="str">
        <f>IF(ISNUMBER('Форма 1'!Z5158),'Форма 1'!$H5158*VLOOKUP('Форма 1'!$F5158,'Придельники с 2022'!$B$4:$X$28,'Форма 1'!Z$8),"")</f>
        <v/>
      </c>
      <c r="J5158" s="103" t="str">
        <f>IF(ISNUMBER('Форма 1'!AA5158),'Форма 1'!$H5158*VLOOKUP('Форма 1'!$F5158,'Придельники с 2022'!$B$4:$X$28,'Форма 1'!AA$8),"")</f>
        <v/>
      </c>
      <c r="K5158" s="90"/>
      <c r="L5158" s="87"/>
      <c r="M5158" s="103" t="str">
        <f>IF(ISNUMBER('Форма 1'!AD5158),'Форма 1'!$H5158*VLOOKUP('Форма 1'!$F5158,'Придельники с 2022'!$B$4:$X$28,'Форма 1'!AD$8),"")</f>
        <v/>
      </c>
      <c r="N5158" s="103" t="str">
        <f>IF(ISBLANK('Форма 1'!$AE5158),"",IF('Форма 1'!$AE5158=1,'Форма 1'!$H5158*VLOOKUP('Форма 1'!$F5158,'Придельники с 2022'!$B$4:$X$28,'Форма 1'!$AE$8,0),IF('Форма 1'!$AE5158=2,'Форма 1'!$H5158*VLOOKUP('Форма 1'!$F5158,'Придельники с 2022'!$B$4:$X$28,13,0),IF('Форма 1'!$AE5158=3,'Форма 1'!$H5158*VLOOKUP('Форма 1'!$F5158,'Придельники с 2022'!$B$4:$X$28,12,0)))))</f>
        <v/>
      </c>
      <c r="O5158" s="103" t="str">
        <f>IF(ISNUMBER('Форма 1'!AF5158),'Форма 1'!$H5158*VLOOKUP('Форма 1'!$F5158,'Придельники с 2022'!$B$4:$X$28,'Форма 1'!AF$8),"")</f>
        <v/>
      </c>
      <c r="P5158" s="87"/>
      <c r="Q5158" s="103">
        <f>IF(ISNUMBER('Форма 1'!AH5158),'Форма 1'!$H5158*VLOOKUP('Форма 1'!$F5158,'Придельники с 2022'!$B$4:$X$28,'Форма 1'!AH$8),"")</f>
        <v>8408587.4640000015</v>
      </c>
      <c r="R5158" s="103" t="str">
        <f>IF(ISNUMBER('Форма 1'!AI5158),'Форма 1'!$H5158*VLOOKUP('Форма 1'!$F5158,'Придельники с 2022'!$B$4:$X$28,'Форма 1'!AI$8),"")</f>
        <v/>
      </c>
      <c r="S5158" s="103" t="str">
        <f>IF(ISNUMBER('Форма 1'!AJ5158),'Форма 1'!$H5158*VLOOKUP('Форма 1'!$F5158,'Придельники с 2022'!$B$4:$X$28,'Форма 1'!AJ$8),"")</f>
        <v/>
      </c>
      <c r="T5158" s="87"/>
    </row>
    <row r="5159" spans="1:20">
      <c r="A5159" s="188">
        <f>A5158+1</f>
        <v>2</v>
      </c>
      <c r="B5159" s="189" t="s">
        <v>4955</v>
      </c>
      <c r="C5159" s="99">
        <f t="shared" si="337"/>
        <v>18228165.261799999</v>
      </c>
      <c r="D5159" s="103" t="str">
        <f>IF(ISNUMBER('Форма 1'!U5159),'Форма 1'!$H5159*VLOOKUP('Форма 1'!$F5159,'Придельники с 2022'!$B$4:$X$28,'Форма 1'!U$8),"")</f>
        <v/>
      </c>
      <c r="E5159" s="103" t="str">
        <f>IF(ISNUMBER('Форма 1'!V5159),'Форма 1'!$H5159*VLOOKUP('Форма 1'!$F5159,'Придельники с 2022'!$B$4:$X$28,'Форма 1'!V$8),"")</f>
        <v/>
      </c>
      <c r="F5159" s="103" t="str">
        <f>IF(ISNUMBER('Форма 1'!W5159),'Форма 1'!$H5159*VLOOKUP('Форма 1'!$F5159,'Придельники с 2022'!$B$4:$X$28,'Форма 1'!W$8),"")</f>
        <v/>
      </c>
      <c r="G5159" s="103" t="str">
        <f>IF(ISNUMBER('Форма 1'!X5159),'Форма 1'!$H5159*VLOOKUP('Форма 1'!$F5159,'Придельники с 2022'!$B$4:$X$28,'Форма 1'!X$8),"")</f>
        <v/>
      </c>
      <c r="H5159" s="103" t="str">
        <f>IF(ISNUMBER('Форма 1'!Y5159),'Форма 1'!$H5159*VLOOKUP('Форма 1'!$F5159,'Придельники с 2022'!$B$4:$X$28,'Форма 1'!Y$8),"")</f>
        <v/>
      </c>
      <c r="I5159" s="103">
        <f>IF(ISNUMBER('Форма 1'!Z5159),'Форма 1'!$H5159*VLOOKUP('Форма 1'!$F5159,'Придельники с 2022'!$B$4:$X$28,'Форма 1'!Z$8),"")</f>
        <v>5434753.1777999997</v>
      </c>
      <c r="J5159" s="103">
        <f>IF(ISNUMBER('Форма 1'!AA5159),'Форма 1'!$H5159*VLOOKUP('Форма 1'!$F5159,'Придельники с 2022'!$B$4:$X$28,'Форма 1'!AA$8),"")</f>
        <v>12793412.083999999</v>
      </c>
      <c r="K5159" s="90"/>
      <c r="L5159" s="87"/>
      <c r="M5159" s="103" t="str">
        <f>IF(ISNUMBER('Форма 1'!AD5159),'Форма 1'!$H5159*VLOOKUP('Форма 1'!$F5159,'Придельники с 2022'!$B$4:$X$28,'Форма 1'!AD$8),"")</f>
        <v/>
      </c>
      <c r="N5159" s="103" t="str">
        <f>IF(ISBLANK('Форма 1'!$AE5159),"",IF('Форма 1'!$AE5159=1,'Форма 1'!$H5159*VLOOKUP('Форма 1'!$F5159,'Придельники с 2022'!$B$4:$X$28,'Форма 1'!$AE$8,0),IF('Форма 1'!$AE5159=2,'Форма 1'!$H5159*VLOOKUP('Форма 1'!$F5159,'Придельники с 2022'!$B$4:$X$28,13,0),IF('Форма 1'!$AE5159=3,'Форма 1'!$H5159*VLOOKUP('Форма 1'!$F5159,'Придельники с 2022'!$B$4:$X$28,12,0)))))</f>
        <v/>
      </c>
      <c r="O5159" s="103" t="str">
        <f>IF(ISNUMBER('Форма 1'!AF5159),'Форма 1'!$H5159*VLOOKUP('Форма 1'!$F5159,'Придельники с 2022'!$B$4:$X$28,'Форма 1'!AF$8),"")</f>
        <v/>
      </c>
      <c r="P5159" s="87"/>
      <c r="Q5159" s="103" t="str">
        <f>IF(ISNUMBER('Форма 1'!AH5159),'Форма 1'!$H5159*VLOOKUP('Форма 1'!$F5159,'Придельники с 2022'!$B$4:$X$28,'Форма 1'!AH$8),"")</f>
        <v/>
      </c>
      <c r="R5159" s="103" t="str">
        <f>IF(ISNUMBER('Форма 1'!AI5159),'Форма 1'!$H5159*VLOOKUP('Форма 1'!$F5159,'Придельники с 2022'!$B$4:$X$28,'Форма 1'!AI$8),"")</f>
        <v/>
      </c>
      <c r="S5159" s="103" t="str">
        <f>IF(ISNUMBER('Форма 1'!AJ5159),'Форма 1'!$H5159*VLOOKUP('Форма 1'!$F5159,'Придельники с 2022'!$B$4:$X$28,'Форма 1'!AJ$8),"")</f>
        <v/>
      </c>
      <c r="T5159" s="87"/>
    </row>
    <row r="5160" spans="1:20">
      <c r="A5160" s="188">
        <f t="shared" ref="A5160:A5196" si="342">A5159+1</f>
        <v>3</v>
      </c>
      <c r="B5160" s="189" t="s">
        <v>4956</v>
      </c>
      <c r="C5160" s="99">
        <f t="shared" si="337"/>
        <v>36904678.626000002</v>
      </c>
      <c r="D5160" s="103" t="str">
        <f>IF(ISNUMBER('Форма 1'!U5160),'Форма 1'!$H5160*VLOOKUP('Форма 1'!$F5160,'Придельники с 2022'!$B$4:$X$28,'Форма 1'!U$8),"")</f>
        <v/>
      </c>
      <c r="E5160" s="103" t="str">
        <f>IF(ISNUMBER('Форма 1'!V5160),'Форма 1'!$H5160*VLOOKUP('Форма 1'!$F5160,'Придельники с 2022'!$B$4:$X$28,'Форма 1'!V$8),"")</f>
        <v/>
      </c>
      <c r="F5160" s="103" t="str">
        <f>IF(ISNUMBER('Форма 1'!W5160),'Форма 1'!$H5160*VLOOKUP('Форма 1'!$F5160,'Придельники с 2022'!$B$4:$X$28,'Форма 1'!W$8),"")</f>
        <v/>
      </c>
      <c r="G5160" s="103" t="str">
        <f>IF(ISNUMBER('Форма 1'!X5160),'Форма 1'!$H5160*VLOOKUP('Форма 1'!$F5160,'Придельники с 2022'!$B$4:$X$28,'Форма 1'!X$8),"")</f>
        <v/>
      </c>
      <c r="H5160" s="103" t="str">
        <f>IF(ISNUMBER('Форма 1'!Y5160),'Форма 1'!$H5160*VLOOKUP('Форма 1'!$F5160,'Придельники с 2022'!$B$4:$X$28,'Форма 1'!Y$8),"")</f>
        <v/>
      </c>
      <c r="I5160" s="103" t="str">
        <f>IF(ISNUMBER('Форма 1'!Z5160),'Форма 1'!$H5160*VLOOKUP('Форма 1'!$F5160,'Придельники с 2022'!$B$4:$X$28,'Форма 1'!Z$8),"")</f>
        <v/>
      </c>
      <c r="J5160" s="103" t="str">
        <f>IF(ISNUMBER('Форма 1'!AA5160),'Форма 1'!$H5160*VLOOKUP('Форма 1'!$F5160,'Придельники с 2022'!$B$4:$X$28,'Форма 1'!AA$8),"")</f>
        <v/>
      </c>
      <c r="K5160" s="90"/>
      <c r="L5160" s="87"/>
      <c r="M5160" s="103">
        <f>IF(ISNUMBER('Форма 1'!AD5160),'Форма 1'!$H5160*VLOOKUP('Форма 1'!$F5160,'Придельники с 2022'!$B$4:$X$28,'Форма 1'!AD$8),"")</f>
        <v>16291033.248000002</v>
      </c>
      <c r="N5160" s="103">
        <f>IF(ISBLANK('Форма 1'!$AE5160),"",IF('Форма 1'!$AE5160=1,'Форма 1'!$H5160*VLOOKUP('Форма 1'!$F5160,'Придельники с 2022'!$B$4:$X$28,'Форма 1'!$AE$8,0),IF('Форма 1'!$AE5160=2,'Форма 1'!$H5160*VLOOKUP('Форма 1'!$F5160,'Придельники с 2022'!$B$4:$X$28,13,0),IF('Форма 1'!$AE5160=3,'Форма 1'!$H5160*VLOOKUP('Форма 1'!$F5160,'Придельники с 2022'!$B$4:$X$28,12,0)))))</f>
        <v>17661449.063999999</v>
      </c>
      <c r="O5160" s="103">
        <f>IF(ISNUMBER('Форма 1'!AF5160),'Форма 1'!$H5160*VLOOKUP('Форма 1'!$F5160,'Придельники с 2022'!$B$4:$X$28,'Форма 1'!AF$8),"")</f>
        <v>2952196.3140000002</v>
      </c>
      <c r="P5160" s="87"/>
      <c r="Q5160" s="103" t="str">
        <f>IF(ISNUMBER('Форма 1'!AH5160),'Форма 1'!$H5160*VLOOKUP('Форма 1'!$F5160,'Придельники с 2022'!$B$4:$X$28,'Форма 1'!AH$8),"")</f>
        <v/>
      </c>
      <c r="R5160" s="103" t="str">
        <f>IF(ISNUMBER('Форма 1'!AI5160),'Форма 1'!$H5160*VLOOKUP('Форма 1'!$F5160,'Придельники с 2022'!$B$4:$X$28,'Форма 1'!AI$8),"")</f>
        <v/>
      </c>
      <c r="S5160" s="103" t="str">
        <f>IF(ISNUMBER('Форма 1'!AJ5160),'Форма 1'!$H5160*VLOOKUP('Форма 1'!$F5160,'Придельники с 2022'!$B$4:$X$28,'Форма 1'!AJ$8),"")</f>
        <v/>
      </c>
      <c r="T5160" s="87"/>
    </row>
    <row r="5161" spans="1:20">
      <c r="A5161" s="188">
        <f t="shared" si="342"/>
        <v>4</v>
      </c>
      <c r="B5161" s="189" t="s">
        <v>4957</v>
      </c>
      <c r="C5161" s="99">
        <f t="shared" si="337"/>
        <v>3344130.7609999995</v>
      </c>
      <c r="D5161" s="103" t="str">
        <f>IF(ISNUMBER('Форма 1'!U5161),'Форма 1'!$H5161*VLOOKUP('Форма 1'!$F5161,'Придельники с 2022'!$B$4:$X$28,'Форма 1'!U$8),"")</f>
        <v/>
      </c>
      <c r="E5161" s="103" t="str">
        <f>IF(ISNUMBER('Форма 1'!V5161),'Форма 1'!$H5161*VLOOKUP('Форма 1'!$F5161,'Придельники с 2022'!$B$4:$X$28,'Форма 1'!V$8),"")</f>
        <v/>
      </c>
      <c r="F5161" s="103" t="str">
        <f>IF(ISNUMBER('Форма 1'!W5161),'Форма 1'!$H5161*VLOOKUP('Форма 1'!$F5161,'Придельники с 2022'!$B$4:$X$28,'Форма 1'!W$8),"")</f>
        <v/>
      </c>
      <c r="G5161" s="103" t="str">
        <f>IF(ISNUMBER('Форма 1'!X5161),'Форма 1'!$H5161*VLOOKUP('Форма 1'!$F5161,'Придельники с 2022'!$B$4:$X$28,'Форма 1'!X$8),"")</f>
        <v/>
      </c>
      <c r="H5161" s="103" t="str">
        <f>IF(ISNUMBER('Форма 1'!Y5161),'Форма 1'!$H5161*VLOOKUP('Форма 1'!$F5161,'Придельники с 2022'!$B$4:$X$28,'Форма 1'!Y$8),"")</f>
        <v/>
      </c>
      <c r="I5161" s="103" t="str">
        <f>IF(ISNUMBER('Форма 1'!Z5161),'Форма 1'!$H5161*VLOOKUP('Форма 1'!$F5161,'Придельники с 2022'!$B$4:$X$28,'Форма 1'!Z$8),"")</f>
        <v/>
      </c>
      <c r="J5161" s="103" t="str">
        <f>IF(ISNUMBER('Форма 1'!AA5161),'Форма 1'!$H5161*VLOOKUP('Форма 1'!$F5161,'Придельники с 2022'!$B$4:$X$28,'Форма 1'!AA$8),"")</f>
        <v/>
      </c>
      <c r="K5161" s="90"/>
      <c r="L5161" s="87"/>
      <c r="M5161" s="103">
        <f>IF(ISNUMBER('Форма 1'!AD5161),'Форма 1'!$H5161*VLOOKUP('Форма 1'!$F5161,'Придельники с 2022'!$B$4:$X$28,'Форма 1'!AD$8),"")</f>
        <v>3344130.7609999995</v>
      </c>
      <c r="N5161" s="103" t="str">
        <f>IF(ISBLANK('Форма 1'!$AE5161),"",IF('Форма 1'!$AE5161=1,'Форма 1'!$H5161*VLOOKUP('Форма 1'!$F5161,'Придельники с 2022'!$B$4:$X$28,'Форма 1'!$AE$8,0),IF('Форма 1'!$AE5161=2,'Форма 1'!$H5161*VLOOKUP('Форма 1'!$F5161,'Придельники с 2022'!$B$4:$X$28,13,0),IF('Форма 1'!$AE5161=3,'Форма 1'!$H5161*VLOOKUP('Форма 1'!$F5161,'Придельники с 2022'!$B$4:$X$28,12,0)))))</f>
        <v/>
      </c>
      <c r="O5161" s="103" t="str">
        <f>IF(ISNUMBER('Форма 1'!AF5161),'Форма 1'!$H5161*VLOOKUP('Форма 1'!$F5161,'Придельники с 2022'!$B$4:$X$28,'Форма 1'!AF$8),"")</f>
        <v/>
      </c>
      <c r="P5161" s="87"/>
      <c r="Q5161" s="103" t="str">
        <f>IF(ISNUMBER('Форма 1'!AH5161),'Форма 1'!$H5161*VLOOKUP('Форма 1'!$F5161,'Придельники с 2022'!$B$4:$X$28,'Форма 1'!AH$8),"")</f>
        <v/>
      </c>
      <c r="R5161" s="103" t="str">
        <f>IF(ISNUMBER('Форма 1'!AI5161),'Форма 1'!$H5161*VLOOKUP('Форма 1'!$F5161,'Придельники с 2022'!$B$4:$X$28,'Форма 1'!AI$8),"")</f>
        <v/>
      </c>
      <c r="S5161" s="103" t="str">
        <f>IF(ISNUMBER('Форма 1'!AJ5161),'Форма 1'!$H5161*VLOOKUP('Форма 1'!$F5161,'Придельники с 2022'!$B$4:$X$28,'Форма 1'!AJ$8),"")</f>
        <v/>
      </c>
      <c r="T5161" s="87"/>
    </row>
    <row r="5162" spans="1:20">
      <c r="A5162" s="188">
        <f t="shared" si="342"/>
        <v>5</v>
      </c>
      <c r="B5162" s="189" t="s">
        <v>1265</v>
      </c>
      <c r="C5162" s="99">
        <f t="shared" si="337"/>
        <v>300455.29800000001</v>
      </c>
      <c r="D5162" s="103">
        <f>IF(ISNUMBER('Форма 1'!U5162),'Форма 1'!$H5162*VLOOKUP('Форма 1'!$F5162,'Придельники с 2022'!$B$4:$X$28,'Форма 1'!U$8),"")</f>
        <v>300455.29800000001</v>
      </c>
      <c r="E5162" s="103" t="str">
        <f>IF(ISNUMBER('Форма 1'!V5162),'Форма 1'!$H5162*VLOOKUP('Форма 1'!$F5162,'Придельники с 2022'!$B$4:$X$28,'Форма 1'!V$8),"")</f>
        <v/>
      </c>
      <c r="F5162" s="103" t="str">
        <f>IF(ISNUMBER('Форма 1'!W5162),'Форма 1'!$H5162*VLOOKUP('Форма 1'!$F5162,'Придельники с 2022'!$B$4:$X$28,'Форма 1'!W$8),"")</f>
        <v/>
      </c>
      <c r="G5162" s="103" t="str">
        <f>IF(ISNUMBER('Форма 1'!X5162),'Форма 1'!$H5162*VLOOKUP('Форма 1'!$F5162,'Придельники с 2022'!$B$4:$X$28,'Форма 1'!X$8),"")</f>
        <v/>
      </c>
      <c r="H5162" s="103" t="str">
        <f>IF(ISNUMBER('Форма 1'!Y5162),'Форма 1'!$H5162*VLOOKUP('Форма 1'!$F5162,'Придельники с 2022'!$B$4:$X$28,'Форма 1'!Y$8),"")</f>
        <v/>
      </c>
      <c r="I5162" s="103" t="str">
        <f>IF(ISNUMBER('Форма 1'!Z5162),'Форма 1'!$H5162*VLOOKUP('Форма 1'!$F5162,'Придельники с 2022'!$B$4:$X$28,'Форма 1'!Z$8),"")</f>
        <v/>
      </c>
      <c r="J5162" s="103" t="str">
        <f>IF(ISNUMBER('Форма 1'!AA5162),'Форма 1'!$H5162*VLOOKUP('Форма 1'!$F5162,'Придельники с 2022'!$B$4:$X$28,'Форма 1'!AA$8),"")</f>
        <v/>
      </c>
      <c r="K5162" s="90"/>
      <c r="L5162" s="87"/>
      <c r="M5162" s="103" t="str">
        <f>IF(ISNUMBER('Форма 1'!AD5162),'Форма 1'!$H5162*VLOOKUP('Форма 1'!$F5162,'Придельники с 2022'!$B$4:$X$28,'Форма 1'!AD$8),"")</f>
        <v/>
      </c>
      <c r="N5162" s="103" t="str">
        <f>IF(ISBLANK('Форма 1'!$AE5162),"",IF('Форма 1'!$AE5162=1,'Форма 1'!$H5162*VLOOKUP('Форма 1'!$F5162,'Придельники с 2022'!$B$4:$X$28,'Форма 1'!$AE$8,0),IF('Форма 1'!$AE5162=2,'Форма 1'!$H5162*VLOOKUP('Форма 1'!$F5162,'Придельники с 2022'!$B$4:$X$28,13,0),IF('Форма 1'!$AE5162=3,'Форма 1'!$H5162*VLOOKUP('Форма 1'!$F5162,'Придельники с 2022'!$B$4:$X$28,12,0)))))</f>
        <v/>
      </c>
      <c r="O5162" s="103" t="str">
        <f>IF(ISNUMBER('Форма 1'!AF5162),'Форма 1'!$H5162*VLOOKUP('Форма 1'!$F5162,'Придельники с 2022'!$B$4:$X$28,'Форма 1'!AF$8),"")</f>
        <v/>
      </c>
      <c r="P5162" s="87"/>
      <c r="Q5162" s="103" t="str">
        <f>IF(ISNUMBER('Форма 1'!AH5162),'Форма 1'!$H5162*VLOOKUP('Форма 1'!$F5162,'Придельники с 2022'!$B$4:$X$28,'Форма 1'!AH$8),"")</f>
        <v/>
      </c>
      <c r="R5162" s="103" t="str">
        <f>IF(ISNUMBER('Форма 1'!AI5162),'Форма 1'!$H5162*VLOOKUP('Форма 1'!$F5162,'Придельники с 2022'!$B$4:$X$28,'Форма 1'!AI$8),"")</f>
        <v/>
      </c>
      <c r="S5162" s="103" t="str">
        <f>IF(ISNUMBER('Форма 1'!AJ5162),'Форма 1'!$H5162*VLOOKUP('Форма 1'!$F5162,'Придельники с 2022'!$B$4:$X$28,'Форма 1'!AJ$8),"")</f>
        <v/>
      </c>
      <c r="T5162" s="87"/>
    </row>
    <row r="5163" spans="1:20">
      <c r="A5163" s="188">
        <f t="shared" si="342"/>
        <v>6</v>
      </c>
      <c r="B5163" s="189" t="s">
        <v>4958</v>
      </c>
      <c r="C5163" s="99">
        <f t="shared" si="337"/>
        <v>5416708.108</v>
      </c>
      <c r="D5163" s="103">
        <f>IF(ISNUMBER('Форма 1'!U5163),'Форма 1'!$H5163*VLOOKUP('Форма 1'!$F5163,'Придельники с 2022'!$B$4:$X$28,'Форма 1'!U$8),"")</f>
        <v>375587.62800000003</v>
      </c>
      <c r="E5163" s="103" t="str">
        <f>IF(ISNUMBER('Форма 1'!V5163),'Форма 1'!$H5163*VLOOKUP('Форма 1'!$F5163,'Придельники с 2022'!$B$4:$X$28,'Форма 1'!V$8),"")</f>
        <v/>
      </c>
      <c r="F5163" s="103" t="str">
        <f>IF(ISNUMBER('Форма 1'!W5163),'Форма 1'!$H5163*VLOOKUP('Форма 1'!$F5163,'Придельники с 2022'!$B$4:$X$28,'Форма 1'!W$8),"")</f>
        <v/>
      </c>
      <c r="G5163" s="103">
        <f>IF(ISNUMBER('Форма 1'!X5163),'Форма 1'!$H5163*VLOOKUP('Форма 1'!$F5163,'Придельники с 2022'!$B$4:$X$28,'Форма 1'!X$8),"")</f>
        <v>191700.79399999999</v>
      </c>
      <c r="H5163" s="103" t="str">
        <f>IF(ISNUMBER('Форма 1'!Y5163),'Форма 1'!$H5163*VLOOKUP('Форма 1'!$F5163,'Придельники с 2022'!$B$4:$X$28,'Форма 1'!Y$8),"")</f>
        <v/>
      </c>
      <c r="I5163" s="103" t="str">
        <f>IF(ISNUMBER('Форма 1'!Z5163),'Форма 1'!$H5163*VLOOKUP('Форма 1'!$F5163,'Придельники с 2022'!$B$4:$X$28,'Форма 1'!Z$8),"")</f>
        <v/>
      </c>
      <c r="J5163" s="103" t="str">
        <f>IF(ISNUMBER('Форма 1'!AA5163),'Форма 1'!$H5163*VLOOKUP('Форма 1'!$F5163,'Придельники с 2022'!$B$4:$X$28,'Форма 1'!AA$8),"")</f>
        <v/>
      </c>
      <c r="K5163" s="90"/>
      <c r="L5163" s="87"/>
      <c r="M5163" s="103">
        <f>IF(ISNUMBER('Форма 1'!AD5163),'Форма 1'!$H5163*VLOOKUP('Форма 1'!$F5163,'Придельники с 2022'!$B$4:$X$28,'Форма 1'!AD$8),"")</f>
        <v>4849419.6859999998</v>
      </c>
      <c r="N5163" s="103" t="str">
        <f>IF(ISBLANK('Форма 1'!$AE5163),"",IF('Форма 1'!$AE5163=1,'Форма 1'!$H5163*VLOOKUP('Форма 1'!$F5163,'Придельники с 2022'!$B$4:$X$28,'Форма 1'!$AE$8,0),IF('Форма 1'!$AE5163=2,'Форма 1'!$H5163*VLOOKUP('Форма 1'!$F5163,'Придельники с 2022'!$B$4:$X$28,13,0),IF('Форма 1'!$AE5163=3,'Форма 1'!$H5163*VLOOKUP('Форма 1'!$F5163,'Придельники с 2022'!$B$4:$X$28,12,0)))))</f>
        <v/>
      </c>
      <c r="O5163" s="103" t="str">
        <f>IF(ISNUMBER('Форма 1'!AF5163),'Форма 1'!$H5163*VLOOKUP('Форма 1'!$F5163,'Придельники с 2022'!$B$4:$X$28,'Форма 1'!AF$8),"")</f>
        <v/>
      </c>
      <c r="P5163" s="87"/>
      <c r="Q5163" s="103" t="str">
        <f>IF(ISNUMBER('Форма 1'!AH5163),'Форма 1'!$H5163*VLOOKUP('Форма 1'!$F5163,'Придельники с 2022'!$B$4:$X$28,'Форма 1'!AH$8),"")</f>
        <v/>
      </c>
      <c r="R5163" s="103" t="str">
        <f>IF(ISNUMBER('Форма 1'!AI5163),'Форма 1'!$H5163*VLOOKUP('Форма 1'!$F5163,'Придельники с 2022'!$B$4:$X$28,'Форма 1'!AI$8),"")</f>
        <v/>
      </c>
      <c r="S5163" s="103" t="str">
        <f>IF(ISNUMBER('Форма 1'!AJ5163),'Форма 1'!$H5163*VLOOKUP('Форма 1'!$F5163,'Придельники с 2022'!$B$4:$X$28,'Форма 1'!AJ$8),"")</f>
        <v/>
      </c>
      <c r="T5163" s="87"/>
    </row>
    <row r="5164" spans="1:20">
      <c r="A5164" s="188">
        <f t="shared" si="342"/>
        <v>7</v>
      </c>
      <c r="B5164" s="189" t="s">
        <v>4959</v>
      </c>
      <c r="C5164" s="99">
        <f t="shared" si="337"/>
        <v>488841.288</v>
      </c>
      <c r="D5164" s="103">
        <f>IF(ISNUMBER('Форма 1'!U5164),'Форма 1'!$H5164*VLOOKUP('Форма 1'!$F5164,'Придельники с 2022'!$B$4:$X$28,'Форма 1'!U$8),"")</f>
        <v>488841.288</v>
      </c>
      <c r="E5164" s="103" t="str">
        <f>IF(ISNUMBER('Форма 1'!V5164),'Форма 1'!$H5164*VLOOKUP('Форма 1'!$F5164,'Придельники с 2022'!$B$4:$X$28,'Форма 1'!V$8),"")</f>
        <v/>
      </c>
      <c r="F5164" s="103" t="str">
        <f>IF(ISNUMBER('Форма 1'!W5164),'Форма 1'!$H5164*VLOOKUP('Форма 1'!$F5164,'Придельники с 2022'!$B$4:$X$28,'Форма 1'!W$8),"")</f>
        <v/>
      </c>
      <c r="G5164" s="103" t="str">
        <f>IF(ISNUMBER('Форма 1'!X5164),'Форма 1'!$H5164*VLOOKUP('Форма 1'!$F5164,'Придельники с 2022'!$B$4:$X$28,'Форма 1'!X$8),"")</f>
        <v/>
      </c>
      <c r="H5164" s="103" t="str">
        <f>IF(ISNUMBER('Форма 1'!Y5164),'Форма 1'!$H5164*VLOOKUP('Форма 1'!$F5164,'Придельники с 2022'!$B$4:$X$28,'Форма 1'!Y$8),"")</f>
        <v/>
      </c>
      <c r="I5164" s="103" t="str">
        <f>IF(ISNUMBER('Форма 1'!Z5164),'Форма 1'!$H5164*VLOOKUP('Форма 1'!$F5164,'Придельники с 2022'!$B$4:$X$28,'Форма 1'!Z$8),"")</f>
        <v/>
      </c>
      <c r="J5164" s="103" t="str">
        <f>IF(ISNUMBER('Форма 1'!AA5164),'Форма 1'!$H5164*VLOOKUP('Форма 1'!$F5164,'Придельники с 2022'!$B$4:$X$28,'Форма 1'!AA$8),"")</f>
        <v/>
      </c>
      <c r="K5164" s="90"/>
      <c r="L5164" s="87"/>
      <c r="M5164" s="103" t="str">
        <f>IF(ISNUMBER('Форма 1'!AD5164),'Форма 1'!$H5164*VLOOKUP('Форма 1'!$F5164,'Придельники с 2022'!$B$4:$X$28,'Форма 1'!AD$8),"")</f>
        <v/>
      </c>
      <c r="N5164" s="103" t="str">
        <f>IF(ISBLANK('Форма 1'!$AE5164),"",IF('Форма 1'!$AE5164=1,'Форма 1'!$H5164*VLOOKUP('Форма 1'!$F5164,'Придельники с 2022'!$B$4:$X$28,'Форма 1'!$AE$8,0),IF('Форма 1'!$AE5164=2,'Форма 1'!$H5164*VLOOKUP('Форма 1'!$F5164,'Придельники с 2022'!$B$4:$X$28,13,0),IF('Форма 1'!$AE5164=3,'Форма 1'!$H5164*VLOOKUP('Форма 1'!$F5164,'Придельники с 2022'!$B$4:$X$28,12,0)))))</f>
        <v/>
      </c>
      <c r="O5164" s="103" t="str">
        <f>IF(ISNUMBER('Форма 1'!AF5164),'Форма 1'!$H5164*VLOOKUP('Форма 1'!$F5164,'Придельники с 2022'!$B$4:$X$28,'Форма 1'!AF$8),"")</f>
        <v/>
      </c>
      <c r="P5164" s="87"/>
      <c r="Q5164" s="103" t="str">
        <f>IF(ISNUMBER('Форма 1'!AH5164),'Форма 1'!$H5164*VLOOKUP('Форма 1'!$F5164,'Придельники с 2022'!$B$4:$X$28,'Форма 1'!AH$8),"")</f>
        <v/>
      </c>
      <c r="R5164" s="103" t="str">
        <f>IF(ISNUMBER('Форма 1'!AI5164),'Форма 1'!$H5164*VLOOKUP('Форма 1'!$F5164,'Придельники с 2022'!$B$4:$X$28,'Форма 1'!AI$8),"")</f>
        <v/>
      </c>
      <c r="S5164" s="103" t="str">
        <f>IF(ISNUMBER('Форма 1'!AJ5164),'Форма 1'!$H5164*VLOOKUP('Форма 1'!$F5164,'Придельники с 2022'!$B$4:$X$28,'Форма 1'!AJ$8),"")</f>
        <v/>
      </c>
      <c r="T5164" s="87"/>
    </row>
    <row r="5165" spans="1:20">
      <c r="A5165" s="188">
        <f t="shared" si="342"/>
        <v>8</v>
      </c>
      <c r="B5165" s="189" t="s">
        <v>4960</v>
      </c>
      <c r="C5165" s="99">
        <f t="shared" si="337"/>
        <v>1833018.6120000002</v>
      </c>
      <c r="D5165" s="103" t="str">
        <f>IF(ISNUMBER('Форма 1'!U5165),'Форма 1'!$H5165*VLOOKUP('Форма 1'!$F5165,'Придельники с 2022'!$B$4:$X$28,'Форма 1'!U$8),"")</f>
        <v/>
      </c>
      <c r="E5165" s="103" t="str">
        <f>IF(ISNUMBER('Форма 1'!V5165),'Форма 1'!$H5165*VLOOKUP('Форма 1'!$F5165,'Придельники с 2022'!$B$4:$X$28,'Форма 1'!V$8),"")</f>
        <v/>
      </c>
      <c r="F5165" s="103" t="str">
        <f>IF(ISNUMBER('Форма 1'!W5165),'Форма 1'!$H5165*VLOOKUP('Форма 1'!$F5165,'Придельники с 2022'!$B$4:$X$28,'Форма 1'!W$8),"")</f>
        <v/>
      </c>
      <c r="G5165" s="103" t="str">
        <f>IF(ISNUMBER('Форма 1'!X5165),'Форма 1'!$H5165*VLOOKUP('Форма 1'!$F5165,'Придельники с 2022'!$B$4:$X$28,'Форма 1'!X$8),"")</f>
        <v/>
      </c>
      <c r="H5165" s="103" t="str">
        <f>IF(ISNUMBER('Форма 1'!Y5165),'Форма 1'!$H5165*VLOOKUP('Форма 1'!$F5165,'Придельники с 2022'!$B$4:$X$28,'Форма 1'!Y$8),"")</f>
        <v/>
      </c>
      <c r="I5165" s="103" t="str">
        <f>IF(ISNUMBER('Форма 1'!Z5165),'Форма 1'!$H5165*VLOOKUP('Форма 1'!$F5165,'Придельники с 2022'!$B$4:$X$28,'Форма 1'!Z$8),"")</f>
        <v/>
      </c>
      <c r="J5165" s="103" t="str">
        <f>IF(ISNUMBER('Форма 1'!AA5165),'Форма 1'!$H5165*VLOOKUP('Форма 1'!$F5165,'Придельники с 2022'!$B$4:$X$28,'Форма 1'!AA$8),"")</f>
        <v/>
      </c>
      <c r="K5165" s="90"/>
      <c r="L5165" s="87"/>
      <c r="M5165" s="103" t="str">
        <f>IF(ISNUMBER('Форма 1'!AD5165),'Форма 1'!$H5165*VLOOKUP('Форма 1'!$F5165,'Придельники с 2022'!$B$4:$X$28,'Форма 1'!AD$8),"")</f>
        <v/>
      </c>
      <c r="N5165" s="103" t="str">
        <f>IF(ISBLANK('Форма 1'!$AE5165),"",IF('Форма 1'!$AE5165=1,'Форма 1'!$H5165*VLOOKUP('Форма 1'!$F5165,'Придельники с 2022'!$B$4:$X$28,'Форма 1'!$AE$8,0),IF('Форма 1'!$AE5165=2,'Форма 1'!$H5165*VLOOKUP('Форма 1'!$F5165,'Придельники с 2022'!$B$4:$X$28,13,0),IF('Форма 1'!$AE5165=3,'Форма 1'!$H5165*VLOOKUP('Форма 1'!$F5165,'Придельники с 2022'!$B$4:$X$28,12,0)))))</f>
        <v/>
      </c>
      <c r="O5165" s="103" t="str">
        <f>IF(ISNUMBER('Форма 1'!AF5165),'Форма 1'!$H5165*VLOOKUP('Форма 1'!$F5165,'Придельники с 2022'!$B$4:$X$28,'Форма 1'!AF$8),"")</f>
        <v/>
      </c>
      <c r="P5165" s="87"/>
      <c r="Q5165" s="103">
        <f>IF(ISNUMBER('Форма 1'!AH5165),'Форма 1'!$H5165*VLOOKUP('Форма 1'!$F5165,'Придельники с 2022'!$B$4:$X$28,'Форма 1'!AH$8),"")</f>
        <v>1833018.6120000002</v>
      </c>
      <c r="R5165" s="103" t="str">
        <f>IF(ISNUMBER('Форма 1'!AI5165),'Форма 1'!$H5165*VLOOKUP('Форма 1'!$F5165,'Придельники с 2022'!$B$4:$X$28,'Форма 1'!AI$8),"")</f>
        <v/>
      </c>
      <c r="S5165" s="103" t="str">
        <f>IF(ISNUMBER('Форма 1'!AJ5165),'Форма 1'!$H5165*VLOOKUP('Форма 1'!$F5165,'Придельники с 2022'!$B$4:$X$28,'Форма 1'!AJ$8),"")</f>
        <v/>
      </c>
      <c r="T5165" s="87"/>
    </row>
    <row r="5166" spans="1:20">
      <c r="A5166" s="188">
        <f t="shared" si="342"/>
        <v>9</v>
      </c>
      <c r="B5166" s="189" t="s">
        <v>4961</v>
      </c>
      <c r="C5166" s="99">
        <f t="shared" si="337"/>
        <v>1814052.6660000002</v>
      </c>
      <c r="D5166" s="103" t="str">
        <f>IF(ISNUMBER('Форма 1'!U5166),'Форма 1'!$H5166*VLOOKUP('Форма 1'!$F5166,'Придельники с 2022'!$B$4:$X$28,'Форма 1'!U$8),"")</f>
        <v/>
      </c>
      <c r="E5166" s="103" t="str">
        <f>IF(ISNUMBER('Форма 1'!V5166),'Форма 1'!$H5166*VLOOKUP('Форма 1'!$F5166,'Придельники с 2022'!$B$4:$X$28,'Форма 1'!V$8),"")</f>
        <v/>
      </c>
      <c r="F5166" s="103" t="str">
        <f>IF(ISNUMBER('Форма 1'!W5166),'Форма 1'!$H5166*VLOOKUP('Форма 1'!$F5166,'Придельники с 2022'!$B$4:$X$28,'Форма 1'!W$8),"")</f>
        <v/>
      </c>
      <c r="G5166" s="103" t="str">
        <f>IF(ISNUMBER('Форма 1'!X5166),'Форма 1'!$H5166*VLOOKUP('Форма 1'!$F5166,'Придельники с 2022'!$B$4:$X$28,'Форма 1'!X$8),"")</f>
        <v/>
      </c>
      <c r="H5166" s="103" t="str">
        <f>IF(ISNUMBER('Форма 1'!Y5166),'Форма 1'!$H5166*VLOOKUP('Форма 1'!$F5166,'Придельники с 2022'!$B$4:$X$28,'Форма 1'!Y$8),"")</f>
        <v/>
      </c>
      <c r="I5166" s="103" t="str">
        <f>IF(ISNUMBER('Форма 1'!Z5166),'Форма 1'!$H5166*VLOOKUP('Форма 1'!$F5166,'Придельники с 2022'!$B$4:$X$28,'Форма 1'!Z$8),"")</f>
        <v/>
      </c>
      <c r="J5166" s="103" t="str">
        <f>IF(ISNUMBER('Форма 1'!AA5166),'Форма 1'!$H5166*VLOOKUP('Форма 1'!$F5166,'Придельники с 2022'!$B$4:$X$28,'Форма 1'!AA$8),"")</f>
        <v/>
      </c>
      <c r="K5166" s="90"/>
      <c r="L5166" s="87"/>
      <c r="M5166" s="103" t="str">
        <f>IF(ISNUMBER('Форма 1'!AD5166),'Форма 1'!$H5166*VLOOKUP('Форма 1'!$F5166,'Придельники с 2022'!$B$4:$X$28,'Форма 1'!AD$8),"")</f>
        <v/>
      </c>
      <c r="N5166" s="103" t="str">
        <f>IF(ISBLANK('Форма 1'!$AE5166),"",IF('Форма 1'!$AE5166=1,'Форма 1'!$H5166*VLOOKUP('Форма 1'!$F5166,'Придельники с 2022'!$B$4:$X$28,'Форма 1'!$AE$8,0),IF('Форма 1'!$AE5166=2,'Форма 1'!$H5166*VLOOKUP('Форма 1'!$F5166,'Придельники с 2022'!$B$4:$X$28,13,0),IF('Форма 1'!$AE5166=3,'Форма 1'!$H5166*VLOOKUP('Форма 1'!$F5166,'Придельники с 2022'!$B$4:$X$28,12,0)))))</f>
        <v/>
      </c>
      <c r="O5166" s="103" t="str">
        <f>IF(ISNUMBER('Форма 1'!AF5166),'Форма 1'!$H5166*VLOOKUP('Форма 1'!$F5166,'Придельники с 2022'!$B$4:$X$28,'Форма 1'!AF$8),"")</f>
        <v/>
      </c>
      <c r="P5166" s="87"/>
      <c r="Q5166" s="103">
        <f>IF(ISNUMBER('Форма 1'!AH5166),'Форма 1'!$H5166*VLOOKUP('Форма 1'!$F5166,'Придельники с 2022'!$B$4:$X$28,'Форма 1'!AH$8),"")</f>
        <v>1814052.6660000002</v>
      </c>
      <c r="R5166" s="103" t="str">
        <f>IF(ISNUMBER('Форма 1'!AI5166),'Форма 1'!$H5166*VLOOKUP('Форма 1'!$F5166,'Придельники с 2022'!$B$4:$X$28,'Форма 1'!AI$8),"")</f>
        <v/>
      </c>
      <c r="S5166" s="103" t="str">
        <f>IF(ISNUMBER('Форма 1'!AJ5166),'Форма 1'!$H5166*VLOOKUP('Форма 1'!$F5166,'Придельники с 2022'!$B$4:$X$28,'Форма 1'!AJ$8),"")</f>
        <v/>
      </c>
      <c r="T5166" s="87"/>
    </row>
    <row r="5167" spans="1:20">
      <c r="A5167" s="188">
        <f t="shared" si="342"/>
        <v>10</v>
      </c>
      <c r="B5167" s="189" t="s">
        <v>4962</v>
      </c>
      <c r="C5167" s="99">
        <f t="shared" si="337"/>
        <v>496095.44400000008</v>
      </c>
      <c r="D5167" s="103">
        <f>IF(ISNUMBER('Форма 1'!U5167),'Форма 1'!$H5167*VLOOKUP('Форма 1'!$F5167,'Придельники с 2022'!$B$4:$X$28,'Форма 1'!U$8),"")</f>
        <v>496095.44400000008</v>
      </c>
      <c r="E5167" s="103" t="str">
        <f>IF(ISNUMBER('Форма 1'!V5167),'Форма 1'!$H5167*VLOOKUP('Форма 1'!$F5167,'Придельники с 2022'!$B$4:$X$28,'Форма 1'!V$8),"")</f>
        <v/>
      </c>
      <c r="F5167" s="103" t="str">
        <f>IF(ISNUMBER('Форма 1'!W5167),'Форма 1'!$H5167*VLOOKUP('Форма 1'!$F5167,'Придельники с 2022'!$B$4:$X$28,'Форма 1'!W$8),"")</f>
        <v/>
      </c>
      <c r="G5167" s="103" t="str">
        <f>IF(ISNUMBER('Форма 1'!X5167),'Форма 1'!$H5167*VLOOKUP('Форма 1'!$F5167,'Придельники с 2022'!$B$4:$X$28,'Форма 1'!X$8),"")</f>
        <v/>
      </c>
      <c r="H5167" s="103" t="str">
        <f>IF(ISNUMBER('Форма 1'!Y5167),'Форма 1'!$H5167*VLOOKUP('Форма 1'!$F5167,'Придельники с 2022'!$B$4:$X$28,'Форма 1'!Y$8),"")</f>
        <v/>
      </c>
      <c r="I5167" s="103" t="str">
        <f>IF(ISNUMBER('Форма 1'!Z5167),'Форма 1'!$H5167*VLOOKUP('Форма 1'!$F5167,'Придельники с 2022'!$B$4:$X$28,'Форма 1'!Z$8),"")</f>
        <v/>
      </c>
      <c r="J5167" s="103" t="str">
        <f>IF(ISNUMBER('Форма 1'!AA5167),'Форма 1'!$H5167*VLOOKUP('Форма 1'!$F5167,'Придельники с 2022'!$B$4:$X$28,'Форма 1'!AA$8),"")</f>
        <v/>
      </c>
      <c r="K5167" s="90"/>
      <c r="L5167" s="87"/>
      <c r="M5167" s="103" t="str">
        <f>IF(ISNUMBER('Форма 1'!AD5167),'Форма 1'!$H5167*VLOOKUP('Форма 1'!$F5167,'Придельники с 2022'!$B$4:$X$28,'Форма 1'!AD$8),"")</f>
        <v/>
      </c>
      <c r="N5167" s="103" t="str">
        <f>IF(ISBLANK('Форма 1'!$AE5167),"",IF('Форма 1'!$AE5167=1,'Форма 1'!$H5167*VLOOKUP('Форма 1'!$F5167,'Придельники с 2022'!$B$4:$X$28,'Форма 1'!$AE$8,0),IF('Форма 1'!$AE5167=2,'Форма 1'!$H5167*VLOOKUP('Форма 1'!$F5167,'Придельники с 2022'!$B$4:$X$28,13,0),IF('Форма 1'!$AE5167=3,'Форма 1'!$H5167*VLOOKUP('Форма 1'!$F5167,'Придельники с 2022'!$B$4:$X$28,12,0)))))</f>
        <v/>
      </c>
      <c r="O5167" s="103" t="str">
        <f>IF(ISNUMBER('Форма 1'!AF5167),'Форма 1'!$H5167*VLOOKUP('Форма 1'!$F5167,'Придельники с 2022'!$B$4:$X$28,'Форма 1'!AF$8),"")</f>
        <v/>
      </c>
      <c r="P5167" s="87"/>
      <c r="Q5167" s="103" t="str">
        <f>IF(ISNUMBER('Форма 1'!AH5167),'Форма 1'!$H5167*VLOOKUP('Форма 1'!$F5167,'Придельники с 2022'!$B$4:$X$28,'Форма 1'!AH$8),"")</f>
        <v/>
      </c>
      <c r="R5167" s="103" t="str">
        <f>IF(ISNUMBER('Форма 1'!AI5167),'Форма 1'!$H5167*VLOOKUP('Форма 1'!$F5167,'Придельники с 2022'!$B$4:$X$28,'Форма 1'!AI$8),"")</f>
        <v/>
      </c>
      <c r="S5167" s="103" t="str">
        <f>IF(ISNUMBER('Форма 1'!AJ5167),'Форма 1'!$H5167*VLOOKUP('Форма 1'!$F5167,'Придельники с 2022'!$B$4:$X$28,'Форма 1'!AJ$8),"")</f>
        <v/>
      </c>
      <c r="T5167" s="87"/>
    </row>
    <row r="5168" spans="1:20">
      <c r="A5168" s="188">
        <f t="shared" si="342"/>
        <v>11</v>
      </c>
      <c r="B5168" s="189" t="s">
        <v>4963</v>
      </c>
      <c r="C5168" s="99">
        <f t="shared" si="337"/>
        <v>11167758.045</v>
      </c>
      <c r="D5168" s="103">
        <f>IF(ISNUMBER('Форма 1'!U5168),'Форма 1'!$H5168*VLOOKUP('Форма 1'!$F5168,'Придельники с 2022'!$B$4:$X$28,'Форма 1'!U$8),"")</f>
        <v>802768.59000000008</v>
      </c>
      <c r="E5168" s="103" t="str">
        <f>IF(ISNUMBER('Форма 1'!V5168),'Форма 1'!$H5168*VLOOKUP('Форма 1'!$F5168,'Придельники с 2022'!$B$4:$X$28,'Форма 1'!V$8),"")</f>
        <v/>
      </c>
      <c r="F5168" s="103" t="str">
        <f>IF(ISNUMBER('Форма 1'!W5168),'Форма 1'!$H5168*VLOOKUP('Форма 1'!$F5168,'Придельники с 2022'!$B$4:$X$28,'Форма 1'!W$8),"")</f>
        <v/>
      </c>
      <c r="G5168" s="103" t="str">
        <f>IF(ISNUMBER('Форма 1'!X5168),'Форма 1'!$H5168*VLOOKUP('Форма 1'!$F5168,'Придельники с 2022'!$B$4:$X$28,'Форма 1'!X$8),"")</f>
        <v/>
      </c>
      <c r="H5168" s="103" t="str">
        <f>IF(ISNUMBER('Форма 1'!Y5168),'Форма 1'!$H5168*VLOOKUP('Форма 1'!$F5168,'Придельники с 2022'!$B$4:$X$28,'Форма 1'!Y$8),"")</f>
        <v/>
      </c>
      <c r="I5168" s="103" t="str">
        <f>IF(ISNUMBER('Форма 1'!Z5168),'Форма 1'!$H5168*VLOOKUP('Форма 1'!$F5168,'Придельники с 2022'!$B$4:$X$28,'Форма 1'!Z$8),"")</f>
        <v/>
      </c>
      <c r="J5168" s="103" t="str">
        <f>IF(ISNUMBER('Форма 1'!AA5168),'Форма 1'!$H5168*VLOOKUP('Форма 1'!$F5168,'Придельники с 2022'!$B$4:$X$28,'Форма 1'!AA$8),"")</f>
        <v/>
      </c>
      <c r="K5168" s="90"/>
      <c r="L5168" s="87"/>
      <c r="M5168" s="103">
        <f>IF(ISNUMBER('Форма 1'!AD5168),'Форма 1'!$H5168*VLOOKUP('Форма 1'!$F5168,'Придельники с 2022'!$B$4:$X$28,'Форма 1'!AD$8),"")</f>
        <v>10364989.455</v>
      </c>
      <c r="N5168" s="103" t="str">
        <f>IF(ISBLANK('Форма 1'!$AE5168),"",IF('Форма 1'!$AE5168=1,'Форма 1'!$H5168*VLOOKUP('Форма 1'!$F5168,'Придельники с 2022'!$B$4:$X$28,'Форма 1'!$AE$8,0),IF('Форма 1'!$AE5168=2,'Форма 1'!$H5168*VLOOKUP('Форма 1'!$F5168,'Придельники с 2022'!$B$4:$X$28,13,0),IF('Форма 1'!$AE5168=3,'Форма 1'!$H5168*VLOOKUP('Форма 1'!$F5168,'Придельники с 2022'!$B$4:$X$28,12,0)))))</f>
        <v/>
      </c>
      <c r="O5168" s="103" t="str">
        <f>IF(ISNUMBER('Форма 1'!AF5168),'Форма 1'!$H5168*VLOOKUP('Форма 1'!$F5168,'Придельники с 2022'!$B$4:$X$28,'Форма 1'!AF$8),"")</f>
        <v/>
      </c>
      <c r="P5168" s="87"/>
      <c r="Q5168" s="103" t="str">
        <f>IF(ISNUMBER('Форма 1'!AH5168),'Форма 1'!$H5168*VLOOKUP('Форма 1'!$F5168,'Придельники с 2022'!$B$4:$X$28,'Форма 1'!AH$8),"")</f>
        <v/>
      </c>
      <c r="R5168" s="103" t="str">
        <f>IF(ISNUMBER('Форма 1'!AI5168),'Форма 1'!$H5168*VLOOKUP('Форма 1'!$F5168,'Придельники с 2022'!$B$4:$X$28,'Форма 1'!AI$8),"")</f>
        <v/>
      </c>
      <c r="S5168" s="103" t="str">
        <f>IF(ISNUMBER('Форма 1'!AJ5168),'Форма 1'!$H5168*VLOOKUP('Форма 1'!$F5168,'Придельники с 2022'!$B$4:$X$28,'Форма 1'!AJ$8),"")</f>
        <v/>
      </c>
      <c r="T5168" s="87"/>
    </row>
    <row r="5169" spans="1:20">
      <c r="A5169" s="188">
        <f t="shared" si="342"/>
        <v>12</v>
      </c>
      <c r="B5169" s="189" t="s">
        <v>4964</v>
      </c>
      <c r="C5169" s="99">
        <f t="shared" si="337"/>
        <v>411699.55700000003</v>
      </c>
      <c r="D5169" s="103" t="str">
        <f>IF(ISNUMBER('Форма 1'!U5169),'Форма 1'!$H5169*VLOOKUP('Форма 1'!$F5169,'Придельники с 2022'!$B$4:$X$28,'Форма 1'!U$8),"")</f>
        <v/>
      </c>
      <c r="E5169" s="103" t="str">
        <f>IF(ISNUMBER('Форма 1'!V5169),'Форма 1'!$H5169*VLOOKUP('Форма 1'!$F5169,'Придельники с 2022'!$B$4:$X$28,'Форма 1'!V$8),"")</f>
        <v/>
      </c>
      <c r="F5169" s="103" t="str">
        <f>IF(ISNUMBER('Форма 1'!W5169),'Форма 1'!$H5169*VLOOKUP('Форма 1'!$F5169,'Придельники с 2022'!$B$4:$X$28,'Форма 1'!W$8),"")</f>
        <v/>
      </c>
      <c r="G5169" s="103">
        <f>IF(ISNUMBER('Форма 1'!X5169),'Форма 1'!$H5169*VLOOKUP('Форма 1'!$F5169,'Придельники с 2022'!$B$4:$X$28,'Форма 1'!X$8),"")</f>
        <v>411699.55700000003</v>
      </c>
      <c r="H5169" s="103" t="str">
        <f>IF(ISNUMBER('Форма 1'!Y5169),'Форма 1'!$H5169*VLOOKUP('Форма 1'!$F5169,'Придельники с 2022'!$B$4:$X$28,'Форма 1'!Y$8),"")</f>
        <v/>
      </c>
      <c r="I5169" s="103" t="str">
        <f>IF(ISNUMBER('Форма 1'!Z5169),'Форма 1'!$H5169*VLOOKUP('Форма 1'!$F5169,'Придельники с 2022'!$B$4:$X$28,'Форма 1'!Z$8),"")</f>
        <v/>
      </c>
      <c r="J5169" s="103" t="str">
        <f>IF(ISNUMBER('Форма 1'!AA5169),'Форма 1'!$H5169*VLOOKUP('Форма 1'!$F5169,'Придельники с 2022'!$B$4:$X$28,'Форма 1'!AA$8),"")</f>
        <v/>
      </c>
      <c r="K5169" s="90"/>
      <c r="L5169" s="87"/>
      <c r="M5169" s="103" t="str">
        <f>IF(ISNUMBER('Форма 1'!AD5169),'Форма 1'!$H5169*VLOOKUP('Форма 1'!$F5169,'Придельники с 2022'!$B$4:$X$28,'Форма 1'!AD$8),"")</f>
        <v/>
      </c>
      <c r="N5169" s="103" t="str">
        <f>IF(ISBLANK('Форма 1'!$AE5169),"",IF('Форма 1'!$AE5169=1,'Форма 1'!$H5169*VLOOKUP('Форма 1'!$F5169,'Придельники с 2022'!$B$4:$X$28,'Форма 1'!$AE$8,0),IF('Форма 1'!$AE5169=2,'Форма 1'!$H5169*VLOOKUP('Форма 1'!$F5169,'Придельники с 2022'!$B$4:$X$28,13,0),IF('Форма 1'!$AE5169=3,'Форма 1'!$H5169*VLOOKUP('Форма 1'!$F5169,'Придельники с 2022'!$B$4:$X$28,12,0)))))</f>
        <v/>
      </c>
      <c r="O5169" s="103" t="str">
        <f>IF(ISNUMBER('Форма 1'!AF5169),'Форма 1'!$H5169*VLOOKUP('Форма 1'!$F5169,'Придельники с 2022'!$B$4:$X$28,'Форма 1'!AF$8),"")</f>
        <v/>
      </c>
      <c r="P5169" s="87"/>
      <c r="Q5169" s="103" t="str">
        <f>IF(ISNUMBER('Форма 1'!AH5169),'Форма 1'!$H5169*VLOOKUP('Форма 1'!$F5169,'Придельники с 2022'!$B$4:$X$28,'Форма 1'!AH$8),"")</f>
        <v/>
      </c>
      <c r="R5169" s="103" t="str">
        <f>IF(ISNUMBER('Форма 1'!AI5169),'Форма 1'!$H5169*VLOOKUP('Форма 1'!$F5169,'Придельники с 2022'!$B$4:$X$28,'Форма 1'!AI$8),"")</f>
        <v/>
      </c>
      <c r="S5169" s="103" t="str">
        <f>IF(ISNUMBER('Форма 1'!AJ5169),'Форма 1'!$H5169*VLOOKUP('Форма 1'!$F5169,'Придельники с 2022'!$B$4:$X$28,'Форма 1'!AJ$8),"")</f>
        <v/>
      </c>
      <c r="T5169" s="87"/>
    </row>
    <row r="5170" spans="1:20">
      <c r="A5170" s="188">
        <f t="shared" si="342"/>
        <v>13</v>
      </c>
      <c r="B5170" s="189" t="s">
        <v>4965</v>
      </c>
      <c r="C5170" s="99">
        <f t="shared" si="337"/>
        <v>9305778.1600000001</v>
      </c>
      <c r="D5170" s="103" t="str">
        <f>IF(ISNUMBER('Форма 1'!U5170),'Форма 1'!$H5170*VLOOKUP('Форма 1'!$F5170,'Придельники с 2022'!$B$4:$X$28,'Форма 1'!U$8),"")</f>
        <v/>
      </c>
      <c r="E5170" s="103" t="str">
        <f>IF(ISNUMBER('Форма 1'!V5170),'Форма 1'!$H5170*VLOOKUP('Форма 1'!$F5170,'Придельники с 2022'!$B$4:$X$28,'Форма 1'!V$8),"")</f>
        <v/>
      </c>
      <c r="F5170" s="103" t="str">
        <f>IF(ISNUMBER('Форма 1'!W5170),'Форма 1'!$H5170*VLOOKUP('Форма 1'!$F5170,'Придельники с 2022'!$B$4:$X$28,'Форма 1'!W$8),"")</f>
        <v/>
      </c>
      <c r="G5170" s="103" t="str">
        <f>IF(ISNUMBER('Форма 1'!X5170),'Форма 1'!$H5170*VLOOKUP('Форма 1'!$F5170,'Придельники с 2022'!$B$4:$X$28,'Форма 1'!X$8),"")</f>
        <v/>
      </c>
      <c r="H5170" s="103" t="str">
        <f>IF(ISNUMBER('Форма 1'!Y5170),'Форма 1'!$H5170*VLOOKUP('Форма 1'!$F5170,'Придельники с 2022'!$B$4:$X$28,'Форма 1'!Y$8),"")</f>
        <v/>
      </c>
      <c r="I5170" s="103" t="str">
        <f>IF(ISNUMBER('Форма 1'!Z5170),'Форма 1'!$H5170*VLOOKUP('Форма 1'!$F5170,'Придельники с 2022'!$B$4:$X$28,'Форма 1'!Z$8),"")</f>
        <v/>
      </c>
      <c r="J5170" s="103" t="str">
        <f>IF(ISNUMBER('Форма 1'!AA5170),'Форма 1'!$H5170*VLOOKUP('Форма 1'!$F5170,'Придельники с 2022'!$B$4:$X$28,'Форма 1'!AA$8),"")</f>
        <v/>
      </c>
      <c r="K5170" s="90"/>
      <c r="L5170" s="87"/>
      <c r="M5170" s="103" t="str">
        <f>IF(ISNUMBER('Форма 1'!AD5170),'Форма 1'!$H5170*VLOOKUP('Форма 1'!$F5170,'Придельники с 2022'!$B$4:$X$28,'Форма 1'!AD$8),"")</f>
        <v/>
      </c>
      <c r="N5170" s="103">
        <f>IF(ISBLANK('Форма 1'!$AE5170),"",IF('Форма 1'!$AE5170=1,'Форма 1'!$H5170*VLOOKUP('Форма 1'!$F5170,'Придельники с 2022'!$B$4:$X$28,'Форма 1'!$AE$8,0),IF('Форма 1'!$AE5170=2,'Форма 1'!$H5170*VLOOKUP('Форма 1'!$F5170,'Придельники с 2022'!$B$4:$X$28,13,0),IF('Форма 1'!$AE5170=3,'Форма 1'!$H5170*VLOOKUP('Форма 1'!$F5170,'Придельники с 2022'!$B$4:$X$28,12,0)))))</f>
        <v>9305778.1600000001</v>
      </c>
      <c r="O5170" s="103" t="str">
        <f>IF(ISNUMBER('Форма 1'!AF5170),'Форма 1'!$H5170*VLOOKUP('Форма 1'!$F5170,'Придельники с 2022'!$B$4:$X$28,'Форма 1'!AF$8),"")</f>
        <v/>
      </c>
      <c r="P5170" s="87"/>
      <c r="Q5170" s="103" t="str">
        <f>IF(ISNUMBER('Форма 1'!AH5170),'Форма 1'!$H5170*VLOOKUP('Форма 1'!$F5170,'Придельники с 2022'!$B$4:$X$28,'Форма 1'!AH$8),"")</f>
        <v/>
      </c>
      <c r="R5170" s="103" t="str">
        <f>IF(ISNUMBER('Форма 1'!AI5170),'Форма 1'!$H5170*VLOOKUP('Форма 1'!$F5170,'Придельники с 2022'!$B$4:$X$28,'Форма 1'!AI$8),"")</f>
        <v/>
      </c>
      <c r="S5170" s="103" t="str">
        <f>IF(ISNUMBER('Форма 1'!AJ5170),'Форма 1'!$H5170*VLOOKUP('Форма 1'!$F5170,'Придельники с 2022'!$B$4:$X$28,'Форма 1'!AJ$8),"")</f>
        <v/>
      </c>
      <c r="T5170" s="87"/>
    </row>
    <row r="5171" spans="1:20">
      <c r="A5171" s="188">
        <f t="shared" si="342"/>
        <v>14</v>
      </c>
      <c r="B5171" s="189" t="s">
        <v>4966</v>
      </c>
      <c r="C5171" s="99">
        <f t="shared" si="337"/>
        <v>1331623.1100000001</v>
      </c>
      <c r="D5171" s="103" t="str">
        <f>IF(ISNUMBER('Форма 1'!U5171),'Форма 1'!$H5171*VLOOKUP('Форма 1'!$F5171,'Придельники с 2022'!$B$4:$X$28,'Форма 1'!U$8),"")</f>
        <v/>
      </c>
      <c r="E5171" s="103" t="str">
        <f>IF(ISNUMBER('Форма 1'!V5171),'Форма 1'!$H5171*VLOOKUP('Форма 1'!$F5171,'Придельники с 2022'!$B$4:$X$28,'Форма 1'!V$8),"")</f>
        <v/>
      </c>
      <c r="F5171" s="103" t="str">
        <f>IF(ISNUMBER('Форма 1'!W5171),'Форма 1'!$H5171*VLOOKUP('Форма 1'!$F5171,'Придельники с 2022'!$B$4:$X$28,'Форма 1'!W$8),"")</f>
        <v/>
      </c>
      <c r="G5171" s="103" t="str">
        <f>IF(ISNUMBER('Форма 1'!X5171),'Форма 1'!$H5171*VLOOKUP('Форма 1'!$F5171,'Придельники с 2022'!$B$4:$X$28,'Форма 1'!X$8),"")</f>
        <v/>
      </c>
      <c r="H5171" s="103" t="str">
        <f>IF(ISNUMBER('Форма 1'!Y5171),'Форма 1'!$H5171*VLOOKUP('Форма 1'!$F5171,'Придельники с 2022'!$B$4:$X$28,'Форма 1'!Y$8),"")</f>
        <v/>
      </c>
      <c r="I5171" s="103" t="str">
        <f>IF(ISNUMBER('Форма 1'!Z5171),'Форма 1'!$H5171*VLOOKUP('Форма 1'!$F5171,'Придельники с 2022'!$B$4:$X$28,'Форма 1'!Z$8),"")</f>
        <v/>
      </c>
      <c r="J5171" s="103" t="str">
        <f>IF(ISNUMBER('Форма 1'!AA5171),'Форма 1'!$H5171*VLOOKUP('Форма 1'!$F5171,'Придельники с 2022'!$B$4:$X$28,'Форма 1'!AA$8),"")</f>
        <v/>
      </c>
      <c r="K5171" s="90"/>
      <c r="L5171" s="87"/>
      <c r="M5171" s="103" t="str">
        <f>IF(ISNUMBER('Форма 1'!AD5171),'Форма 1'!$H5171*VLOOKUP('Форма 1'!$F5171,'Придельники с 2022'!$B$4:$X$28,'Форма 1'!AD$8),"")</f>
        <v/>
      </c>
      <c r="N5171" s="103" t="str">
        <f>IF(ISBLANK('Форма 1'!$AE5171),"",IF('Форма 1'!$AE5171=1,'Форма 1'!$H5171*VLOOKUP('Форма 1'!$F5171,'Придельники с 2022'!$B$4:$X$28,'Форма 1'!$AE$8,0),IF('Форма 1'!$AE5171=2,'Форма 1'!$H5171*VLOOKUP('Форма 1'!$F5171,'Придельники с 2022'!$B$4:$X$28,13,0),IF('Форма 1'!$AE5171=3,'Форма 1'!$H5171*VLOOKUP('Форма 1'!$F5171,'Придельники с 2022'!$B$4:$X$28,12,0)))))</f>
        <v/>
      </c>
      <c r="O5171" s="103" t="str">
        <f>IF(ISNUMBER('Форма 1'!AF5171),'Форма 1'!$H5171*VLOOKUP('Форма 1'!$F5171,'Придельники с 2022'!$B$4:$X$28,'Форма 1'!AF$8),"")</f>
        <v/>
      </c>
      <c r="P5171" s="87"/>
      <c r="Q5171" s="103">
        <f>IF(ISNUMBER('Форма 1'!AH5171),'Форма 1'!$H5171*VLOOKUP('Форма 1'!$F5171,'Придельники с 2022'!$B$4:$X$28,'Форма 1'!AH$8),"")</f>
        <v>1331623.1100000001</v>
      </c>
      <c r="R5171" s="103" t="str">
        <f>IF(ISNUMBER('Форма 1'!AI5171),'Форма 1'!$H5171*VLOOKUP('Форма 1'!$F5171,'Придельники с 2022'!$B$4:$X$28,'Форма 1'!AI$8),"")</f>
        <v/>
      </c>
      <c r="S5171" s="103" t="str">
        <f>IF(ISNUMBER('Форма 1'!AJ5171),'Форма 1'!$H5171*VLOOKUP('Форма 1'!$F5171,'Придельники с 2022'!$B$4:$X$28,'Форма 1'!AJ$8),"")</f>
        <v/>
      </c>
      <c r="T5171" s="87"/>
    </row>
    <row r="5172" spans="1:20">
      <c r="A5172" s="188">
        <f t="shared" si="342"/>
        <v>15</v>
      </c>
      <c r="B5172" s="189" t="s">
        <v>4967</v>
      </c>
      <c r="C5172" s="99">
        <f t="shared" si="337"/>
        <v>8462113.1059999987</v>
      </c>
      <c r="D5172" s="103" t="str">
        <f>IF(ISNUMBER('Форма 1'!U5172),'Форма 1'!$H5172*VLOOKUP('Форма 1'!$F5172,'Придельники с 2022'!$B$4:$X$28,'Форма 1'!U$8),"")</f>
        <v/>
      </c>
      <c r="E5172" s="103" t="str">
        <f>IF(ISNUMBER('Форма 1'!V5172),'Форма 1'!$H5172*VLOOKUP('Форма 1'!$F5172,'Придельники с 2022'!$B$4:$X$28,'Форма 1'!V$8),"")</f>
        <v/>
      </c>
      <c r="F5172" s="103" t="str">
        <f>IF(ISNUMBER('Форма 1'!W5172),'Форма 1'!$H5172*VLOOKUP('Форма 1'!$F5172,'Придельники с 2022'!$B$4:$X$28,'Форма 1'!W$8),"")</f>
        <v/>
      </c>
      <c r="G5172" s="103" t="str">
        <f>IF(ISNUMBER('Форма 1'!X5172),'Форма 1'!$H5172*VLOOKUP('Форма 1'!$F5172,'Придельники с 2022'!$B$4:$X$28,'Форма 1'!X$8),"")</f>
        <v/>
      </c>
      <c r="H5172" s="103" t="str">
        <f>IF(ISNUMBER('Форма 1'!Y5172),'Форма 1'!$H5172*VLOOKUP('Форма 1'!$F5172,'Придельники с 2022'!$B$4:$X$28,'Форма 1'!Y$8),"")</f>
        <v/>
      </c>
      <c r="I5172" s="103" t="str">
        <f>IF(ISNUMBER('Форма 1'!Z5172),'Форма 1'!$H5172*VLOOKUP('Форма 1'!$F5172,'Придельники с 2022'!$B$4:$X$28,'Форма 1'!Z$8),"")</f>
        <v/>
      </c>
      <c r="J5172" s="103" t="str">
        <f>IF(ISNUMBER('Форма 1'!AA5172),'Форма 1'!$H5172*VLOOKUP('Форма 1'!$F5172,'Придельники с 2022'!$B$4:$X$28,'Форма 1'!AA$8),"")</f>
        <v/>
      </c>
      <c r="K5172" s="90"/>
      <c r="L5172" s="87"/>
      <c r="M5172" s="103">
        <f>IF(ISNUMBER('Форма 1'!AD5172),'Форма 1'!$H5172*VLOOKUP('Форма 1'!$F5172,'Придельники с 2022'!$B$4:$X$28,'Форма 1'!AD$8),"")</f>
        <v>8462113.1059999987</v>
      </c>
      <c r="N5172" s="103" t="str">
        <f>IF(ISBLANK('Форма 1'!$AE5172),"",IF('Форма 1'!$AE5172=1,'Форма 1'!$H5172*VLOOKUP('Форма 1'!$F5172,'Придельники с 2022'!$B$4:$X$28,'Форма 1'!$AE$8,0),IF('Форма 1'!$AE5172=2,'Форма 1'!$H5172*VLOOKUP('Форма 1'!$F5172,'Придельники с 2022'!$B$4:$X$28,13,0),IF('Форма 1'!$AE5172=3,'Форма 1'!$H5172*VLOOKUP('Форма 1'!$F5172,'Придельники с 2022'!$B$4:$X$28,12,0)))))</f>
        <v/>
      </c>
      <c r="O5172" s="103" t="str">
        <f>IF(ISNUMBER('Форма 1'!AF5172),'Форма 1'!$H5172*VLOOKUP('Форма 1'!$F5172,'Придельники с 2022'!$B$4:$X$28,'Форма 1'!AF$8),"")</f>
        <v/>
      </c>
      <c r="P5172" s="87"/>
      <c r="Q5172" s="103" t="str">
        <f>IF(ISNUMBER('Форма 1'!AH5172),'Форма 1'!$H5172*VLOOKUP('Форма 1'!$F5172,'Придельники с 2022'!$B$4:$X$28,'Форма 1'!AH$8),"")</f>
        <v/>
      </c>
      <c r="R5172" s="103" t="str">
        <f>IF(ISNUMBER('Форма 1'!AI5172),'Форма 1'!$H5172*VLOOKUP('Форма 1'!$F5172,'Придельники с 2022'!$B$4:$X$28,'Форма 1'!AI$8),"")</f>
        <v/>
      </c>
      <c r="S5172" s="103" t="str">
        <f>IF(ISNUMBER('Форма 1'!AJ5172),'Форма 1'!$H5172*VLOOKUP('Форма 1'!$F5172,'Придельники с 2022'!$B$4:$X$28,'Форма 1'!AJ$8),"")</f>
        <v/>
      </c>
      <c r="T5172" s="87"/>
    </row>
    <row r="5173" spans="1:20">
      <c r="A5173" s="188">
        <f t="shared" si="342"/>
        <v>16</v>
      </c>
      <c r="B5173" s="189" t="s">
        <v>4968</v>
      </c>
      <c r="C5173" s="99">
        <f t="shared" si="337"/>
        <v>3015333.1999999997</v>
      </c>
      <c r="D5173" s="103" t="str">
        <f>IF(ISNUMBER('Форма 1'!U5173),'Форма 1'!$H5173*VLOOKUP('Форма 1'!$F5173,'Придельники с 2022'!$B$4:$X$28,'Форма 1'!U$8),"")</f>
        <v/>
      </c>
      <c r="E5173" s="103" t="str">
        <f>IF(ISNUMBER('Форма 1'!V5173),'Форма 1'!$H5173*VLOOKUP('Форма 1'!$F5173,'Придельники с 2022'!$B$4:$X$28,'Форма 1'!V$8),"")</f>
        <v/>
      </c>
      <c r="F5173" s="103" t="str">
        <f>IF(ISNUMBER('Форма 1'!W5173),'Форма 1'!$H5173*VLOOKUP('Форма 1'!$F5173,'Придельники с 2022'!$B$4:$X$28,'Форма 1'!W$8),"")</f>
        <v/>
      </c>
      <c r="G5173" s="103">
        <f>IF(ISNUMBER('Форма 1'!X5173),'Форма 1'!$H5173*VLOOKUP('Форма 1'!$F5173,'Придельники с 2022'!$B$4:$X$28,'Форма 1'!X$8),"")</f>
        <v>114665.33500000001</v>
      </c>
      <c r="H5173" s="103" t="str">
        <f>IF(ISNUMBER('Форма 1'!Y5173),'Форма 1'!$H5173*VLOOKUP('Форма 1'!$F5173,'Придельники с 2022'!$B$4:$X$28,'Форма 1'!Y$8),"")</f>
        <v/>
      </c>
      <c r="I5173" s="103" t="str">
        <f>IF(ISNUMBER('Форма 1'!Z5173),'Форма 1'!$H5173*VLOOKUP('Форма 1'!$F5173,'Придельники с 2022'!$B$4:$X$28,'Форма 1'!Z$8),"")</f>
        <v/>
      </c>
      <c r="J5173" s="103" t="str">
        <f>IF(ISNUMBER('Форма 1'!AA5173),'Форма 1'!$H5173*VLOOKUP('Форма 1'!$F5173,'Придельники с 2022'!$B$4:$X$28,'Форма 1'!AA$8),"")</f>
        <v/>
      </c>
      <c r="K5173" s="90"/>
      <c r="L5173" s="87"/>
      <c r="M5173" s="103">
        <f>IF(ISNUMBER('Форма 1'!AD5173),'Форма 1'!$H5173*VLOOKUP('Форма 1'!$F5173,'Придельники с 2022'!$B$4:$X$28,'Форма 1'!AD$8),"")</f>
        <v>2900667.8649999998</v>
      </c>
      <c r="N5173" s="103" t="str">
        <f>IF(ISBLANK('Форма 1'!$AE5173),"",IF('Форма 1'!$AE5173=1,'Форма 1'!$H5173*VLOOKUP('Форма 1'!$F5173,'Придельники с 2022'!$B$4:$X$28,'Форма 1'!$AE$8,0),IF('Форма 1'!$AE5173=2,'Форма 1'!$H5173*VLOOKUP('Форма 1'!$F5173,'Придельники с 2022'!$B$4:$X$28,13,0),IF('Форма 1'!$AE5173=3,'Форма 1'!$H5173*VLOOKUP('Форма 1'!$F5173,'Придельники с 2022'!$B$4:$X$28,12,0)))))</f>
        <v/>
      </c>
      <c r="O5173" s="103" t="str">
        <f>IF(ISNUMBER('Форма 1'!AF5173),'Форма 1'!$H5173*VLOOKUP('Форма 1'!$F5173,'Придельники с 2022'!$B$4:$X$28,'Форма 1'!AF$8),"")</f>
        <v/>
      </c>
      <c r="P5173" s="87"/>
      <c r="Q5173" s="103" t="str">
        <f>IF(ISNUMBER('Форма 1'!AH5173),'Форма 1'!$H5173*VLOOKUP('Форма 1'!$F5173,'Придельники с 2022'!$B$4:$X$28,'Форма 1'!AH$8),"")</f>
        <v/>
      </c>
      <c r="R5173" s="103" t="str">
        <f>IF(ISNUMBER('Форма 1'!AI5173),'Форма 1'!$H5173*VLOOKUP('Форма 1'!$F5173,'Придельники с 2022'!$B$4:$X$28,'Форма 1'!AI$8),"")</f>
        <v/>
      </c>
      <c r="S5173" s="103" t="str">
        <f>IF(ISNUMBER('Форма 1'!AJ5173),'Форма 1'!$H5173*VLOOKUP('Форма 1'!$F5173,'Придельники с 2022'!$B$4:$X$28,'Форма 1'!AJ$8),"")</f>
        <v/>
      </c>
      <c r="T5173" s="87"/>
    </row>
    <row r="5174" spans="1:20">
      <c r="A5174" s="188">
        <f t="shared" si="342"/>
        <v>17</v>
      </c>
      <c r="B5174" s="189" t="s">
        <v>4969</v>
      </c>
      <c r="C5174" s="99">
        <f t="shared" si="337"/>
        <v>1856826.335</v>
      </c>
      <c r="D5174" s="103">
        <f>IF(ISNUMBER('Форма 1'!U5174),'Форма 1'!$H5174*VLOOKUP('Форма 1'!$F5174,'Придельники с 2022'!$B$4:$X$28,'Форма 1'!U$8),"")</f>
        <v>1856826.335</v>
      </c>
      <c r="E5174" s="103" t="str">
        <f>IF(ISNUMBER('Форма 1'!V5174),'Форма 1'!$H5174*VLOOKUP('Форма 1'!$F5174,'Придельники с 2022'!$B$4:$X$28,'Форма 1'!V$8),"")</f>
        <v/>
      </c>
      <c r="F5174" s="103" t="str">
        <f>IF(ISNUMBER('Форма 1'!W5174),'Форма 1'!$H5174*VLOOKUP('Форма 1'!$F5174,'Придельники с 2022'!$B$4:$X$28,'Форма 1'!W$8),"")</f>
        <v/>
      </c>
      <c r="G5174" s="103" t="str">
        <f>IF(ISNUMBER('Форма 1'!X5174),'Форма 1'!$H5174*VLOOKUP('Форма 1'!$F5174,'Придельники с 2022'!$B$4:$X$28,'Форма 1'!X$8),"")</f>
        <v/>
      </c>
      <c r="H5174" s="103" t="str">
        <f>IF(ISNUMBER('Форма 1'!Y5174),'Форма 1'!$H5174*VLOOKUP('Форма 1'!$F5174,'Придельники с 2022'!$B$4:$X$28,'Форма 1'!Y$8),"")</f>
        <v/>
      </c>
      <c r="I5174" s="103" t="str">
        <f>IF(ISNUMBER('Форма 1'!Z5174),'Форма 1'!$H5174*VLOOKUP('Форма 1'!$F5174,'Придельники с 2022'!$B$4:$X$28,'Форма 1'!Z$8),"")</f>
        <v/>
      </c>
      <c r="J5174" s="103" t="str">
        <f>IF(ISNUMBER('Форма 1'!AA5174),'Форма 1'!$H5174*VLOOKUP('Форма 1'!$F5174,'Придельники с 2022'!$B$4:$X$28,'Форма 1'!AA$8),"")</f>
        <v/>
      </c>
      <c r="K5174" s="90"/>
      <c r="L5174" s="87"/>
      <c r="M5174" s="103" t="str">
        <f>IF(ISNUMBER('Форма 1'!AD5174),'Форма 1'!$H5174*VLOOKUP('Форма 1'!$F5174,'Придельники с 2022'!$B$4:$X$28,'Форма 1'!AD$8),"")</f>
        <v/>
      </c>
      <c r="N5174" s="103" t="str">
        <f>IF(ISBLANK('Форма 1'!$AE5174),"",IF('Форма 1'!$AE5174=1,'Форма 1'!$H5174*VLOOKUP('Форма 1'!$F5174,'Придельники с 2022'!$B$4:$X$28,'Форма 1'!$AE$8,0),IF('Форма 1'!$AE5174=2,'Форма 1'!$H5174*VLOOKUP('Форма 1'!$F5174,'Придельники с 2022'!$B$4:$X$28,13,0),IF('Форма 1'!$AE5174=3,'Форма 1'!$H5174*VLOOKUP('Форма 1'!$F5174,'Придельники с 2022'!$B$4:$X$28,12,0)))))</f>
        <v/>
      </c>
      <c r="O5174" s="103" t="str">
        <f>IF(ISNUMBER('Форма 1'!AF5174),'Форма 1'!$H5174*VLOOKUP('Форма 1'!$F5174,'Придельники с 2022'!$B$4:$X$28,'Форма 1'!AF$8),"")</f>
        <v/>
      </c>
      <c r="P5174" s="87"/>
      <c r="Q5174" s="103" t="str">
        <f>IF(ISNUMBER('Форма 1'!AH5174),'Форма 1'!$H5174*VLOOKUP('Форма 1'!$F5174,'Придельники с 2022'!$B$4:$X$28,'Форма 1'!AH$8),"")</f>
        <v/>
      </c>
      <c r="R5174" s="103" t="str">
        <f>IF(ISNUMBER('Форма 1'!AI5174),'Форма 1'!$H5174*VLOOKUP('Форма 1'!$F5174,'Придельники с 2022'!$B$4:$X$28,'Форма 1'!AI$8),"")</f>
        <v/>
      </c>
      <c r="S5174" s="103" t="str">
        <f>IF(ISNUMBER('Форма 1'!AJ5174),'Форма 1'!$H5174*VLOOKUP('Форма 1'!$F5174,'Придельники с 2022'!$B$4:$X$28,'Форма 1'!AJ$8),"")</f>
        <v/>
      </c>
      <c r="T5174" s="87"/>
    </row>
    <row r="5175" spans="1:20">
      <c r="A5175" s="188">
        <f t="shared" si="342"/>
        <v>18</v>
      </c>
      <c r="B5175" s="189" t="s">
        <v>4970</v>
      </c>
      <c r="C5175" s="99">
        <f t="shared" si="337"/>
        <v>2952032.8149999999</v>
      </c>
      <c r="D5175" s="103">
        <f>IF(ISNUMBER('Форма 1'!U5175),'Форма 1'!$H5175*VLOOKUP('Форма 1'!$F5175,'Придельники с 2022'!$B$4:$X$28,'Форма 1'!U$8),"")</f>
        <v>332728.89</v>
      </c>
      <c r="E5175" s="103" t="str">
        <f>IF(ISNUMBER('Форма 1'!V5175),'Форма 1'!$H5175*VLOOKUP('Форма 1'!$F5175,'Придельники с 2022'!$B$4:$X$28,'Форма 1'!V$8),"")</f>
        <v/>
      </c>
      <c r="F5175" s="103" t="str">
        <f>IF(ISNUMBER('Форма 1'!W5175),'Форма 1'!$H5175*VLOOKUP('Форма 1'!$F5175,'Придельники с 2022'!$B$4:$X$28,'Форма 1'!W$8),"")</f>
        <v/>
      </c>
      <c r="G5175" s="103" t="str">
        <f>IF(ISNUMBER('Форма 1'!X5175),'Форма 1'!$H5175*VLOOKUP('Форма 1'!$F5175,'Придельники с 2022'!$B$4:$X$28,'Форма 1'!X$8),"")</f>
        <v/>
      </c>
      <c r="H5175" s="103" t="str">
        <f>IF(ISNUMBER('Форма 1'!Y5175),'Форма 1'!$H5175*VLOOKUP('Форма 1'!$F5175,'Придельники с 2022'!$B$4:$X$28,'Форма 1'!Y$8),"")</f>
        <v/>
      </c>
      <c r="I5175" s="103" t="str">
        <f>IF(ISNUMBER('Форма 1'!Z5175),'Форма 1'!$H5175*VLOOKUP('Форма 1'!$F5175,'Придельники с 2022'!$B$4:$X$28,'Форма 1'!Z$8),"")</f>
        <v/>
      </c>
      <c r="J5175" s="103" t="str">
        <f>IF(ISNUMBER('Форма 1'!AA5175),'Форма 1'!$H5175*VLOOKUP('Форма 1'!$F5175,'Придельники с 2022'!$B$4:$X$28,'Форма 1'!AA$8),"")</f>
        <v/>
      </c>
      <c r="K5175" s="90"/>
      <c r="L5175" s="87"/>
      <c r="M5175" s="103" t="str">
        <f>IF(ISNUMBER('Форма 1'!AD5175),'Форма 1'!$H5175*VLOOKUP('Форма 1'!$F5175,'Придельники с 2022'!$B$4:$X$28,'Форма 1'!AD$8),"")</f>
        <v/>
      </c>
      <c r="N5175" s="103">
        <f>IF(ISBLANK('Форма 1'!$AE5175),"",IF('Форма 1'!$AE5175=1,'Форма 1'!$H5175*VLOOKUP('Форма 1'!$F5175,'Придельники с 2022'!$B$4:$X$28,'Форма 1'!$AE$8,0),IF('Форма 1'!$AE5175=2,'Форма 1'!$H5175*VLOOKUP('Форма 1'!$F5175,'Придельники с 2022'!$B$4:$X$28,13,0),IF('Форма 1'!$AE5175=3,'Форма 1'!$H5175*VLOOKUP('Форма 1'!$F5175,'Придельники с 2022'!$B$4:$X$28,12,0)))))</f>
        <v>2619303.9249999998</v>
      </c>
      <c r="O5175" s="103" t="str">
        <f>IF(ISNUMBER('Форма 1'!AF5175),'Форма 1'!$H5175*VLOOKUP('Форма 1'!$F5175,'Придельники с 2022'!$B$4:$X$28,'Форма 1'!AF$8),"")</f>
        <v/>
      </c>
      <c r="P5175" s="87"/>
      <c r="Q5175" s="103" t="str">
        <f>IF(ISNUMBER('Форма 1'!AH5175),'Форма 1'!$H5175*VLOOKUP('Форма 1'!$F5175,'Придельники с 2022'!$B$4:$X$28,'Форма 1'!AH$8),"")</f>
        <v/>
      </c>
      <c r="R5175" s="103" t="str">
        <f>IF(ISNUMBER('Форма 1'!AI5175),'Форма 1'!$H5175*VLOOKUP('Форма 1'!$F5175,'Придельники с 2022'!$B$4:$X$28,'Форма 1'!AI$8),"")</f>
        <v/>
      </c>
      <c r="S5175" s="103" t="str">
        <f>IF(ISNUMBER('Форма 1'!AJ5175),'Форма 1'!$H5175*VLOOKUP('Форма 1'!$F5175,'Придельники с 2022'!$B$4:$X$28,'Форма 1'!AJ$8),"")</f>
        <v/>
      </c>
      <c r="T5175" s="87"/>
    </row>
    <row r="5176" spans="1:20">
      <c r="A5176" s="188">
        <f t="shared" si="342"/>
        <v>19</v>
      </c>
      <c r="B5176" s="189" t="s">
        <v>4971</v>
      </c>
      <c r="C5176" s="99">
        <f t="shared" si="337"/>
        <v>744809.36400000006</v>
      </c>
      <c r="D5176" s="103">
        <f>IF(ISNUMBER('Форма 1'!U5176),'Форма 1'!$H5176*VLOOKUP('Форма 1'!$F5176,'Придельники с 2022'!$B$4:$X$28,'Форма 1'!U$8),"")</f>
        <v>744809.36400000006</v>
      </c>
      <c r="E5176" s="103" t="str">
        <f>IF(ISNUMBER('Форма 1'!V5176),'Форма 1'!$H5176*VLOOKUP('Форма 1'!$F5176,'Придельники с 2022'!$B$4:$X$28,'Форма 1'!V$8),"")</f>
        <v/>
      </c>
      <c r="F5176" s="103" t="str">
        <f>IF(ISNUMBER('Форма 1'!W5176),'Форма 1'!$H5176*VLOOKUP('Форма 1'!$F5176,'Придельники с 2022'!$B$4:$X$28,'Форма 1'!W$8),"")</f>
        <v/>
      </c>
      <c r="G5176" s="103" t="str">
        <f>IF(ISNUMBER('Форма 1'!X5176),'Форма 1'!$H5176*VLOOKUP('Форма 1'!$F5176,'Придельники с 2022'!$B$4:$X$28,'Форма 1'!X$8),"")</f>
        <v/>
      </c>
      <c r="H5176" s="103" t="str">
        <f>IF(ISNUMBER('Форма 1'!Y5176),'Форма 1'!$H5176*VLOOKUP('Форма 1'!$F5176,'Придельники с 2022'!$B$4:$X$28,'Форма 1'!Y$8),"")</f>
        <v/>
      </c>
      <c r="I5176" s="103" t="str">
        <f>IF(ISNUMBER('Форма 1'!Z5176),'Форма 1'!$H5176*VLOOKUP('Форма 1'!$F5176,'Придельники с 2022'!$B$4:$X$28,'Форма 1'!Z$8),"")</f>
        <v/>
      </c>
      <c r="J5176" s="103" t="str">
        <f>IF(ISNUMBER('Форма 1'!AA5176),'Форма 1'!$H5176*VLOOKUP('Форма 1'!$F5176,'Придельники с 2022'!$B$4:$X$28,'Форма 1'!AA$8),"")</f>
        <v/>
      </c>
      <c r="K5176" s="90"/>
      <c r="L5176" s="87"/>
      <c r="M5176" s="103" t="str">
        <f>IF(ISNUMBER('Форма 1'!AD5176),'Форма 1'!$H5176*VLOOKUP('Форма 1'!$F5176,'Придельники с 2022'!$B$4:$X$28,'Форма 1'!AD$8),"")</f>
        <v/>
      </c>
      <c r="N5176" s="103" t="str">
        <f>IF(ISBLANK('Форма 1'!$AE5176),"",IF('Форма 1'!$AE5176=1,'Форма 1'!$H5176*VLOOKUP('Форма 1'!$F5176,'Придельники с 2022'!$B$4:$X$28,'Форма 1'!$AE$8,0),IF('Форма 1'!$AE5176=2,'Форма 1'!$H5176*VLOOKUP('Форма 1'!$F5176,'Придельники с 2022'!$B$4:$X$28,13,0),IF('Форма 1'!$AE5176=3,'Форма 1'!$H5176*VLOOKUP('Форма 1'!$F5176,'Придельники с 2022'!$B$4:$X$28,12,0)))))</f>
        <v/>
      </c>
      <c r="O5176" s="103" t="str">
        <f>IF(ISNUMBER('Форма 1'!AF5176),'Форма 1'!$H5176*VLOOKUP('Форма 1'!$F5176,'Придельники с 2022'!$B$4:$X$28,'Форма 1'!AF$8),"")</f>
        <v/>
      </c>
      <c r="P5176" s="87"/>
      <c r="Q5176" s="103" t="str">
        <f>IF(ISNUMBER('Форма 1'!AH5176),'Форма 1'!$H5176*VLOOKUP('Форма 1'!$F5176,'Придельники с 2022'!$B$4:$X$28,'Форма 1'!AH$8),"")</f>
        <v/>
      </c>
      <c r="R5176" s="103" t="str">
        <f>IF(ISNUMBER('Форма 1'!AI5176),'Форма 1'!$H5176*VLOOKUP('Форма 1'!$F5176,'Придельники с 2022'!$B$4:$X$28,'Форма 1'!AI$8),"")</f>
        <v/>
      </c>
      <c r="S5176" s="103" t="str">
        <f>IF(ISNUMBER('Форма 1'!AJ5176),'Форма 1'!$H5176*VLOOKUP('Форма 1'!$F5176,'Придельники с 2022'!$B$4:$X$28,'Форма 1'!AJ$8),"")</f>
        <v/>
      </c>
      <c r="T5176" s="87"/>
    </row>
    <row r="5177" spans="1:20">
      <c r="A5177" s="188">
        <f t="shared" si="342"/>
        <v>20</v>
      </c>
      <c r="B5177" s="189" t="s">
        <v>4972</v>
      </c>
      <c r="C5177" s="99">
        <f t="shared" si="337"/>
        <v>14642171.659</v>
      </c>
      <c r="D5177" s="103">
        <f>IF(ISNUMBER('Форма 1'!U5177),'Форма 1'!$H5177*VLOOKUP('Форма 1'!$F5177,'Придельники с 2022'!$B$4:$X$28,'Форма 1'!U$8),"")</f>
        <v>1052518.8180000002</v>
      </c>
      <c r="E5177" s="103" t="str">
        <f>IF(ISNUMBER('Форма 1'!V5177),'Форма 1'!$H5177*VLOOKUP('Форма 1'!$F5177,'Придельники с 2022'!$B$4:$X$28,'Форма 1'!V$8),"")</f>
        <v/>
      </c>
      <c r="F5177" s="103" t="str">
        <f>IF(ISNUMBER('Форма 1'!W5177),'Форма 1'!$H5177*VLOOKUP('Форма 1'!$F5177,'Придельники с 2022'!$B$4:$X$28,'Форма 1'!W$8),"")</f>
        <v/>
      </c>
      <c r="G5177" s="103" t="str">
        <f>IF(ISNUMBER('Форма 1'!X5177),'Форма 1'!$H5177*VLOOKUP('Форма 1'!$F5177,'Придельники с 2022'!$B$4:$X$28,'Форма 1'!X$8),"")</f>
        <v/>
      </c>
      <c r="H5177" s="103" t="str">
        <f>IF(ISNUMBER('Форма 1'!Y5177),'Форма 1'!$H5177*VLOOKUP('Форма 1'!$F5177,'Придельники с 2022'!$B$4:$X$28,'Форма 1'!Y$8),"")</f>
        <v/>
      </c>
      <c r="I5177" s="103" t="str">
        <f>IF(ISNUMBER('Форма 1'!Z5177),'Форма 1'!$H5177*VLOOKUP('Форма 1'!$F5177,'Придельники с 2022'!$B$4:$X$28,'Форма 1'!Z$8),"")</f>
        <v/>
      </c>
      <c r="J5177" s="103" t="str">
        <f>IF(ISNUMBER('Форма 1'!AA5177),'Форма 1'!$H5177*VLOOKUP('Форма 1'!$F5177,'Придельники с 2022'!$B$4:$X$28,'Форма 1'!AA$8),"")</f>
        <v/>
      </c>
      <c r="K5177" s="90"/>
      <c r="L5177" s="87"/>
      <c r="M5177" s="103">
        <f>IF(ISNUMBER('Форма 1'!AD5177),'Форма 1'!$H5177*VLOOKUP('Форма 1'!$F5177,'Придельники с 2022'!$B$4:$X$28,'Форма 1'!AD$8),"")</f>
        <v>13589652.841</v>
      </c>
      <c r="N5177" s="103" t="str">
        <f>IF(ISBLANK('Форма 1'!$AE5177),"",IF('Форма 1'!$AE5177=1,'Форма 1'!$H5177*VLOOKUP('Форма 1'!$F5177,'Придельники с 2022'!$B$4:$X$28,'Форма 1'!$AE$8,0),IF('Форма 1'!$AE5177=2,'Форма 1'!$H5177*VLOOKUP('Форма 1'!$F5177,'Придельники с 2022'!$B$4:$X$28,13,0),IF('Форма 1'!$AE5177=3,'Форма 1'!$H5177*VLOOKUP('Форма 1'!$F5177,'Придельники с 2022'!$B$4:$X$28,12,0)))))</f>
        <v/>
      </c>
      <c r="O5177" s="103" t="str">
        <f>IF(ISNUMBER('Форма 1'!AF5177),'Форма 1'!$H5177*VLOOKUP('Форма 1'!$F5177,'Придельники с 2022'!$B$4:$X$28,'Форма 1'!AF$8),"")</f>
        <v/>
      </c>
      <c r="P5177" s="87"/>
      <c r="Q5177" s="103" t="str">
        <f>IF(ISNUMBER('Форма 1'!AH5177),'Форма 1'!$H5177*VLOOKUP('Форма 1'!$F5177,'Придельники с 2022'!$B$4:$X$28,'Форма 1'!AH$8),"")</f>
        <v/>
      </c>
      <c r="R5177" s="103" t="str">
        <f>IF(ISNUMBER('Форма 1'!AI5177),'Форма 1'!$H5177*VLOOKUP('Форма 1'!$F5177,'Придельники с 2022'!$B$4:$X$28,'Форма 1'!AI$8),"")</f>
        <v/>
      </c>
      <c r="S5177" s="103" t="str">
        <f>IF(ISNUMBER('Форма 1'!AJ5177),'Форма 1'!$H5177*VLOOKUP('Форма 1'!$F5177,'Придельники с 2022'!$B$4:$X$28,'Форма 1'!AJ$8),"")</f>
        <v/>
      </c>
      <c r="T5177" s="87"/>
    </row>
    <row r="5178" spans="1:20">
      <c r="A5178" s="188">
        <f t="shared" si="342"/>
        <v>21</v>
      </c>
      <c r="B5178" s="189" t="s">
        <v>4973</v>
      </c>
      <c r="C5178" s="99">
        <f t="shared" si="337"/>
        <v>392686.71</v>
      </c>
      <c r="D5178" s="103">
        <f>IF(ISNUMBER('Форма 1'!U5178),'Форма 1'!$H5178*VLOOKUP('Форма 1'!$F5178,'Придельники с 2022'!$B$4:$X$28,'Форма 1'!U$8),"")</f>
        <v>392686.71</v>
      </c>
      <c r="E5178" s="103" t="str">
        <f>IF(ISNUMBER('Форма 1'!V5178),'Форма 1'!$H5178*VLOOKUP('Форма 1'!$F5178,'Придельники с 2022'!$B$4:$X$28,'Форма 1'!V$8),"")</f>
        <v/>
      </c>
      <c r="F5178" s="103" t="str">
        <f>IF(ISNUMBER('Форма 1'!W5178),'Форма 1'!$H5178*VLOOKUP('Форма 1'!$F5178,'Придельники с 2022'!$B$4:$X$28,'Форма 1'!W$8),"")</f>
        <v/>
      </c>
      <c r="G5178" s="103" t="str">
        <f>IF(ISNUMBER('Форма 1'!X5178),'Форма 1'!$H5178*VLOOKUP('Форма 1'!$F5178,'Придельники с 2022'!$B$4:$X$28,'Форма 1'!X$8),"")</f>
        <v/>
      </c>
      <c r="H5178" s="103" t="str">
        <f>IF(ISNUMBER('Форма 1'!Y5178),'Форма 1'!$H5178*VLOOKUP('Форма 1'!$F5178,'Придельники с 2022'!$B$4:$X$28,'Форма 1'!Y$8),"")</f>
        <v/>
      </c>
      <c r="I5178" s="103" t="str">
        <f>IF(ISNUMBER('Форма 1'!Z5178),'Форма 1'!$H5178*VLOOKUP('Форма 1'!$F5178,'Придельники с 2022'!$B$4:$X$28,'Форма 1'!Z$8),"")</f>
        <v/>
      </c>
      <c r="J5178" s="103" t="str">
        <f>IF(ISNUMBER('Форма 1'!AA5178),'Форма 1'!$H5178*VLOOKUP('Форма 1'!$F5178,'Придельники с 2022'!$B$4:$X$28,'Форма 1'!AA$8),"")</f>
        <v/>
      </c>
      <c r="K5178" s="90"/>
      <c r="L5178" s="87"/>
      <c r="M5178" s="103" t="str">
        <f>IF(ISNUMBER('Форма 1'!AD5178),'Форма 1'!$H5178*VLOOKUP('Форма 1'!$F5178,'Придельники с 2022'!$B$4:$X$28,'Форма 1'!AD$8),"")</f>
        <v/>
      </c>
      <c r="N5178" s="103" t="str">
        <f>IF(ISBLANK('Форма 1'!$AE5178),"",IF('Форма 1'!$AE5178=1,'Форма 1'!$H5178*VLOOKUP('Форма 1'!$F5178,'Придельники с 2022'!$B$4:$X$28,'Форма 1'!$AE$8,0),IF('Форма 1'!$AE5178=2,'Форма 1'!$H5178*VLOOKUP('Форма 1'!$F5178,'Придельники с 2022'!$B$4:$X$28,13,0),IF('Форма 1'!$AE5178=3,'Форма 1'!$H5178*VLOOKUP('Форма 1'!$F5178,'Придельники с 2022'!$B$4:$X$28,12,0)))))</f>
        <v/>
      </c>
      <c r="O5178" s="103" t="str">
        <f>IF(ISNUMBER('Форма 1'!AF5178),'Форма 1'!$H5178*VLOOKUP('Форма 1'!$F5178,'Придельники с 2022'!$B$4:$X$28,'Форма 1'!AF$8),"")</f>
        <v/>
      </c>
      <c r="P5178" s="87"/>
      <c r="Q5178" s="103" t="str">
        <f>IF(ISNUMBER('Форма 1'!AH5178),'Форма 1'!$H5178*VLOOKUP('Форма 1'!$F5178,'Придельники с 2022'!$B$4:$X$28,'Форма 1'!AH$8),"")</f>
        <v/>
      </c>
      <c r="R5178" s="103" t="str">
        <f>IF(ISNUMBER('Форма 1'!AI5178),'Форма 1'!$H5178*VLOOKUP('Форма 1'!$F5178,'Придельники с 2022'!$B$4:$X$28,'Форма 1'!AI$8),"")</f>
        <v/>
      </c>
      <c r="S5178" s="103" t="str">
        <f>IF(ISNUMBER('Форма 1'!AJ5178),'Форма 1'!$H5178*VLOOKUP('Форма 1'!$F5178,'Придельники с 2022'!$B$4:$X$28,'Форма 1'!AJ$8),"")</f>
        <v/>
      </c>
      <c r="T5178" s="87"/>
    </row>
    <row r="5179" spans="1:20">
      <c r="A5179" s="188">
        <f t="shared" si="342"/>
        <v>22</v>
      </c>
      <c r="B5179" s="189" t="s">
        <v>4974</v>
      </c>
      <c r="C5179" s="99">
        <f t="shared" si="337"/>
        <v>337022.16600000003</v>
      </c>
      <c r="D5179" s="103">
        <f>IF(ISNUMBER('Форма 1'!U5179),'Форма 1'!$H5179*VLOOKUP('Форма 1'!$F5179,'Придельники с 2022'!$B$4:$X$28,'Форма 1'!U$8),"")</f>
        <v>337022.16600000003</v>
      </c>
      <c r="E5179" s="103" t="str">
        <f>IF(ISNUMBER('Форма 1'!V5179),'Форма 1'!$H5179*VLOOKUP('Форма 1'!$F5179,'Придельники с 2022'!$B$4:$X$28,'Форма 1'!V$8),"")</f>
        <v/>
      </c>
      <c r="F5179" s="103" t="str">
        <f>IF(ISNUMBER('Форма 1'!W5179),'Форма 1'!$H5179*VLOOKUP('Форма 1'!$F5179,'Придельники с 2022'!$B$4:$X$28,'Форма 1'!W$8),"")</f>
        <v/>
      </c>
      <c r="G5179" s="103" t="str">
        <f>IF(ISNUMBER('Форма 1'!X5179),'Форма 1'!$H5179*VLOOKUP('Форма 1'!$F5179,'Придельники с 2022'!$B$4:$X$28,'Форма 1'!X$8),"")</f>
        <v/>
      </c>
      <c r="H5179" s="103" t="str">
        <f>IF(ISNUMBER('Форма 1'!Y5179),'Форма 1'!$H5179*VLOOKUP('Форма 1'!$F5179,'Придельники с 2022'!$B$4:$X$28,'Форма 1'!Y$8),"")</f>
        <v/>
      </c>
      <c r="I5179" s="103" t="str">
        <f>IF(ISNUMBER('Форма 1'!Z5179),'Форма 1'!$H5179*VLOOKUP('Форма 1'!$F5179,'Придельники с 2022'!$B$4:$X$28,'Форма 1'!Z$8),"")</f>
        <v/>
      </c>
      <c r="J5179" s="103" t="str">
        <f>IF(ISNUMBER('Форма 1'!AA5179),'Форма 1'!$H5179*VLOOKUP('Форма 1'!$F5179,'Придельники с 2022'!$B$4:$X$28,'Форма 1'!AA$8),"")</f>
        <v/>
      </c>
      <c r="K5179" s="90"/>
      <c r="L5179" s="87"/>
      <c r="M5179" s="103" t="str">
        <f>IF(ISNUMBER('Форма 1'!AD5179),'Форма 1'!$H5179*VLOOKUP('Форма 1'!$F5179,'Придельники с 2022'!$B$4:$X$28,'Форма 1'!AD$8),"")</f>
        <v/>
      </c>
      <c r="N5179" s="103" t="str">
        <f>IF(ISBLANK('Форма 1'!$AE5179),"",IF('Форма 1'!$AE5179=1,'Форма 1'!$H5179*VLOOKUP('Форма 1'!$F5179,'Придельники с 2022'!$B$4:$X$28,'Форма 1'!$AE$8,0),IF('Форма 1'!$AE5179=2,'Форма 1'!$H5179*VLOOKUP('Форма 1'!$F5179,'Придельники с 2022'!$B$4:$X$28,13,0),IF('Форма 1'!$AE5179=3,'Форма 1'!$H5179*VLOOKUP('Форма 1'!$F5179,'Придельники с 2022'!$B$4:$X$28,12,0)))))</f>
        <v/>
      </c>
      <c r="O5179" s="103" t="str">
        <f>IF(ISNUMBER('Форма 1'!AF5179),'Форма 1'!$H5179*VLOOKUP('Форма 1'!$F5179,'Придельники с 2022'!$B$4:$X$28,'Форма 1'!AF$8),"")</f>
        <v/>
      </c>
      <c r="P5179" s="87"/>
      <c r="Q5179" s="103" t="str">
        <f>IF(ISNUMBER('Форма 1'!AH5179),'Форма 1'!$H5179*VLOOKUP('Форма 1'!$F5179,'Придельники с 2022'!$B$4:$X$28,'Форма 1'!AH$8),"")</f>
        <v/>
      </c>
      <c r="R5179" s="103" t="str">
        <f>IF(ISNUMBER('Форма 1'!AI5179),'Форма 1'!$H5179*VLOOKUP('Форма 1'!$F5179,'Придельники с 2022'!$B$4:$X$28,'Форма 1'!AI$8),"")</f>
        <v/>
      </c>
      <c r="S5179" s="103" t="str">
        <f>IF(ISNUMBER('Форма 1'!AJ5179),'Форма 1'!$H5179*VLOOKUP('Форма 1'!$F5179,'Придельники с 2022'!$B$4:$X$28,'Форма 1'!AJ$8),"")</f>
        <v/>
      </c>
      <c r="T5179" s="87"/>
    </row>
    <row r="5180" spans="1:20">
      <c r="A5180" s="188">
        <f t="shared" si="342"/>
        <v>23</v>
      </c>
      <c r="B5180" s="189" t="s">
        <v>4975</v>
      </c>
      <c r="C5180" s="99">
        <f t="shared" si="337"/>
        <v>295939.95600000001</v>
      </c>
      <c r="D5180" s="103">
        <f>IF(ISNUMBER('Форма 1'!U5180),'Форма 1'!$H5180*VLOOKUP('Форма 1'!$F5180,'Придельники с 2022'!$B$4:$X$28,'Форма 1'!U$8),"")</f>
        <v>295939.95600000001</v>
      </c>
      <c r="E5180" s="103" t="str">
        <f>IF(ISNUMBER('Форма 1'!V5180),'Форма 1'!$H5180*VLOOKUP('Форма 1'!$F5180,'Придельники с 2022'!$B$4:$X$28,'Форма 1'!V$8),"")</f>
        <v/>
      </c>
      <c r="F5180" s="103" t="str">
        <f>IF(ISNUMBER('Форма 1'!W5180),'Форма 1'!$H5180*VLOOKUP('Форма 1'!$F5180,'Придельники с 2022'!$B$4:$X$28,'Форма 1'!W$8),"")</f>
        <v/>
      </c>
      <c r="G5180" s="103" t="str">
        <f>IF(ISNUMBER('Форма 1'!X5180),'Форма 1'!$H5180*VLOOKUP('Форма 1'!$F5180,'Придельники с 2022'!$B$4:$X$28,'Форма 1'!X$8),"")</f>
        <v/>
      </c>
      <c r="H5180" s="103" t="str">
        <f>IF(ISNUMBER('Форма 1'!Y5180),'Форма 1'!$H5180*VLOOKUP('Форма 1'!$F5180,'Придельники с 2022'!$B$4:$X$28,'Форма 1'!Y$8),"")</f>
        <v/>
      </c>
      <c r="I5180" s="103" t="str">
        <f>IF(ISNUMBER('Форма 1'!Z5180),'Форма 1'!$H5180*VLOOKUP('Форма 1'!$F5180,'Придельники с 2022'!$B$4:$X$28,'Форма 1'!Z$8),"")</f>
        <v/>
      </c>
      <c r="J5180" s="103" t="str">
        <f>IF(ISNUMBER('Форма 1'!AA5180),'Форма 1'!$H5180*VLOOKUP('Форма 1'!$F5180,'Придельники с 2022'!$B$4:$X$28,'Форма 1'!AA$8),"")</f>
        <v/>
      </c>
      <c r="K5180" s="90"/>
      <c r="L5180" s="87"/>
      <c r="M5180" s="103" t="str">
        <f>IF(ISNUMBER('Форма 1'!AD5180),'Форма 1'!$H5180*VLOOKUP('Форма 1'!$F5180,'Придельники с 2022'!$B$4:$X$28,'Форма 1'!AD$8),"")</f>
        <v/>
      </c>
      <c r="N5180" s="103" t="str">
        <f>IF(ISBLANK('Форма 1'!$AE5180),"",IF('Форма 1'!$AE5180=1,'Форма 1'!$H5180*VLOOKUP('Форма 1'!$F5180,'Придельники с 2022'!$B$4:$X$28,'Форма 1'!$AE$8,0),IF('Форма 1'!$AE5180=2,'Форма 1'!$H5180*VLOOKUP('Форма 1'!$F5180,'Придельники с 2022'!$B$4:$X$28,13,0),IF('Форма 1'!$AE5180=3,'Форма 1'!$H5180*VLOOKUP('Форма 1'!$F5180,'Придельники с 2022'!$B$4:$X$28,12,0)))))</f>
        <v/>
      </c>
      <c r="O5180" s="103" t="str">
        <f>IF(ISNUMBER('Форма 1'!AF5180),'Форма 1'!$H5180*VLOOKUP('Форма 1'!$F5180,'Придельники с 2022'!$B$4:$X$28,'Форма 1'!AF$8),"")</f>
        <v/>
      </c>
      <c r="P5180" s="87"/>
      <c r="Q5180" s="103" t="str">
        <f>IF(ISNUMBER('Форма 1'!AH5180),'Форма 1'!$H5180*VLOOKUP('Форма 1'!$F5180,'Придельники с 2022'!$B$4:$X$28,'Форма 1'!AH$8),"")</f>
        <v/>
      </c>
      <c r="R5180" s="103" t="str">
        <f>IF(ISNUMBER('Форма 1'!AI5180),'Форма 1'!$H5180*VLOOKUP('Форма 1'!$F5180,'Придельники с 2022'!$B$4:$X$28,'Форма 1'!AI$8),"")</f>
        <v/>
      </c>
      <c r="S5180" s="103" t="str">
        <f>IF(ISNUMBER('Форма 1'!AJ5180),'Форма 1'!$H5180*VLOOKUP('Форма 1'!$F5180,'Придельники с 2022'!$B$4:$X$28,'Форма 1'!AJ$8),"")</f>
        <v/>
      </c>
      <c r="T5180" s="87"/>
    </row>
    <row r="5181" spans="1:20">
      <c r="A5181" s="188">
        <f t="shared" si="342"/>
        <v>24</v>
      </c>
      <c r="B5181" s="189" t="s">
        <v>4976</v>
      </c>
      <c r="C5181" s="99">
        <f t="shared" si="337"/>
        <v>1570460.57</v>
      </c>
      <c r="D5181" s="103" t="str">
        <f>IF(ISNUMBER('Форма 1'!U5181),'Форма 1'!$H5181*VLOOKUP('Форма 1'!$F5181,'Придельники с 2022'!$B$4:$X$28,'Форма 1'!U$8),"")</f>
        <v/>
      </c>
      <c r="E5181" s="103" t="str">
        <f>IF(ISNUMBER('Форма 1'!V5181),'Форма 1'!$H5181*VLOOKUP('Форма 1'!$F5181,'Придельники с 2022'!$B$4:$X$28,'Форма 1'!V$8),"")</f>
        <v/>
      </c>
      <c r="F5181" s="103" t="str">
        <f>IF(ISNUMBER('Форма 1'!W5181),'Форма 1'!$H5181*VLOOKUP('Форма 1'!$F5181,'Придельники с 2022'!$B$4:$X$28,'Форма 1'!W$8),"")</f>
        <v/>
      </c>
      <c r="G5181" s="103">
        <f>IF(ISNUMBER('Форма 1'!X5181),'Форма 1'!$H5181*VLOOKUP('Форма 1'!$F5181,'Придельники с 2022'!$B$4:$X$28,'Форма 1'!X$8),"")</f>
        <v>1570460.57</v>
      </c>
      <c r="H5181" s="103" t="str">
        <f>IF(ISNUMBER('Форма 1'!Y5181),'Форма 1'!$H5181*VLOOKUP('Форма 1'!$F5181,'Придельники с 2022'!$B$4:$X$28,'Форма 1'!Y$8),"")</f>
        <v/>
      </c>
      <c r="I5181" s="103" t="str">
        <f>IF(ISNUMBER('Форма 1'!Z5181),'Форма 1'!$H5181*VLOOKUP('Форма 1'!$F5181,'Придельники с 2022'!$B$4:$X$28,'Форма 1'!Z$8),"")</f>
        <v/>
      </c>
      <c r="J5181" s="103" t="str">
        <f>IF(ISNUMBER('Форма 1'!AA5181),'Форма 1'!$H5181*VLOOKUP('Форма 1'!$F5181,'Придельники с 2022'!$B$4:$X$28,'Форма 1'!AA$8),"")</f>
        <v/>
      </c>
      <c r="K5181" s="90"/>
      <c r="L5181" s="87"/>
      <c r="M5181" s="103" t="str">
        <f>IF(ISNUMBER('Форма 1'!AD5181),'Форма 1'!$H5181*VLOOKUP('Форма 1'!$F5181,'Придельники с 2022'!$B$4:$X$28,'Форма 1'!AD$8),"")</f>
        <v/>
      </c>
      <c r="N5181" s="103" t="str">
        <f>IF(ISBLANK('Форма 1'!$AE5181),"",IF('Форма 1'!$AE5181=1,'Форма 1'!$H5181*VLOOKUP('Форма 1'!$F5181,'Придельники с 2022'!$B$4:$X$28,'Форма 1'!$AE$8,0),IF('Форма 1'!$AE5181=2,'Форма 1'!$H5181*VLOOKUP('Форма 1'!$F5181,'Придельники с 2022'!$B$4:$X$28,13,0),IF('Форма 1'!$AE5181=3,'Форма 1'!$H5181*VLOOKUP('Форма 1'!$F5181,'Придельники с 2022'!$B$4:$X$28,12,0)))))</f>
        <v/>
      </c>
      <c r="O5181" s="103" t="str">
        <f>IF(ISNUMBER('Форма 1'!AF5181),'Форма 1'!$H5181*VLOOKUP('Форма 1'!$F5181,'Придельники с 2022'!$B$4:$X$28,'Форма 1'!AF$8),"")</f>
        <v/>
      </c>
      <c r="P5181" s="87"/>
      <c r="Q5181" s="103" t="str">
        <f>IF(ISNUMBER('Форма 1'!AH5181),'Форма 1'!$H5181*VLOOKUP('Форма 1'!$F5181,'Придельники с 2022'!$B$4:$X$28,'Форма 1'!AH$8),"")</f>
        <v/>
      </c>
      <c r="R5181" s="103" t="str">
        <f>IF(ISNUMBER('Форма 1'!AI5181),'Форма 1'!$H5181*VLOOKUP('Форма 1'!$F5181,'Придельники с 2022'!$B$4:$X$28,'Форма 1'!AI$8),"")</f>
        <v/>
      </c>
      <c r="S5181" s="103" t="str">
        <f>IF(ISNUMBER('Форма 1'!AJ5181),'Форма 1'!$H5181*VLOOKUP('Форма 1'!$F5181,'Придельники с 2022'!$B$4:$X$28,'Форма 1'!AJ$8),"")</f>
        <v/>
      </c>
      <c r="T5181" s="87"/>
    </row>
    <row r="5182" spans="1:20">
      <c r="A5182" s="188">
        <f t="shared" si="342"/>
        <v>25</v>
      </c>
      <c r="B5182" s="189" t="s">
        <v>4977</v>
      </c>
      <c r="C5182" s="99">
        <f t="shared" si="337"/>
        <v>994793.34499999997</v>
      </c>
      <c r="D5182" s="103">
        <f>IF(ISNUMBER('Форма 1'!U5182),'Форма 1'!$H5182*VLOOKUP('Форма 1'!$F5182,'Придельники с 2022'!$B$4:$X$28,'Форма 1'!U$8),"")</f>
        <v>994793.34499999997</v>
      </c>
      <c r="E5182" s="103" t="str">
        <f>IF(ISNUMBER('Форма 1'!V5182),'Форма 1'!$H5182*VLOOKUP('Форма 1'!$F5182,'Придельники с 2022'!$B$4:$X$28,'Форма 1'!V$8),"")</f>
        <v/>
      </c>
      <c r="F5182" s="103" t="str">
        <f>IF(ISNUMBER('Форма 1'!W5182),'Форма 1'!$H5182*VLOOKUP('Форма 1'!$F5182,'Придельники с 2022'!$B$4:$X$28,'Форма 1'!W$8),"")</f>
        <v/>
      </c>
      <c r="G5182" s="103" t="str">
        <f>IF(ISNUMBER('Форма 1'!X5182),'Форма 1'!$H5182*VLOOKUP('Форма 1'!$F5182,'Придельники с 2022'!$B$4:$X$28,'Форма 1'!X$8),"")</f>
        <v/>
      </c>
      <c r="H5182" s="103" t="str">
        <f>IF(ISNUMBER('Форма 1'!Y5182),'Форма 1'!$H5182*VLOOKUP('Форма 1'!$F5182,'Придельники с 2022'!$B$4:$X$28,'Форма 1'!Y$8),"")</f>
        <v/>
      </c>
      <c r="I5182" s="103" t="str">
        <f>IF(ISNUMBER('Форма 1'!Z5182),'Форма 1'!$H5182*VLOOKUP('Форма 1'!$F5182,'Придельники с 2022'!$B$4:$X$28,'Форма 1'!Z$8),"")</f>
        <v/>
      </c>
      <c r="J5182" s="103" t="str">
        <f>IF(ISNUMBER('Форма 1'!AA5182),'Форма 1'!$H5182*VLOOKUP('Форма 1'!$F5182,'Придельники с 2022'!$B$4:$X$28,'Форма 1'!AA$8),"")</f>
        <v/>
      </c>
      <c r="K5182" s="90"/>
      <c r="L5182" s="87"/>
      <c r="M5182" s="103" t="str">
        <f>IF(ISNUMBER('Форма 1'!AD5182),'Форма 1'!$H5182*VLOOKUP('Форма 1'!$F5182,'Придельники с 2022'!$B$4:$X$28,'Форма 1'!AD$8),"")</f>
        <v/>
      </c>
      <c r="N5182" s="103" t="str">
        <f>IF(ISBLANK('Форма 1'!$AE5182),"",IF('Форма 1'!$AE5182=1,'Форма 1'!$H5182*VLOOKUP('Форма 1'!$F5182,'Придельники с 2022'!$B$4:$X$28,'Форма 1'!$AE$8,0),IF('Форма 1'!$AE5182=2,'Форма 1'!$H5182*VLOOKUP('Форма 1'!$F5182,'Придельники с 2022'!$B$4:$X$28,13,0),IF('Форма 1'!$AE5182=3,'Форма 1'!$H5182*VLOOKUP('Форма 1'!$F5182,'Придельники с 2022'!$B$4:$X$28,12,0)))))</f>
        <v/>
      </c>
      <c r="O5182" s="103" t="str">
        <f>IF(ISNUMBER('Форма 1'!AF5182),'Форма 1'!$H5182*VLOOKUP('Форма 1'!$F5182,'Придельники с 2022'!$B$4:$X$28,'Форма 1'!AF$8),"")</f>
        <v/>
      </c>
      <c r="P5182" s="87"/>
      <c r="Q5182" s="103" t="str">
        <f>IF(ISNUMBER('Форма 1'!AH5182),'Форма 1'!$H5182*VLOOKUP('Форма 1'!$F5182,'Придельники с 2022'!$B$4:$X$28,'Форма 1'!AH$8),"")</f>
        <v/>
      </c>
      <c r="R5182" s="103" t="str">
        <f>IF(ISNUMBER('Форма 1'!AI5182),'Форма 1'!$H5182*VLOOKUP('Форма 1'!$F5182,'Придельники с 2022'!$B$4:$X$28,'Форма 1'!AI$8),"")</f>
        <v/>
      </c>
      <c r="S5182" s="103" t="str">
        <f>IF(ISNUMBER('Форма 1'!AJ5182),'Форма 1'!$H5182*VLOOKUP('Форма 1'!$F5182,'Придельники с 2022'!$B$4:$X$28,'Форма 1'!AJ$8),"")</f>
        <v/>
      </c>
      <c r="T5182" s="87"/>
    </row>
    <row r="5183" spans="1:20">
      <c r="A5183" s="188">
        <f t="shared" si="342"/>
        <v>26</v>
      </c>
      <c r="B5183" s="189" t="s">
        <v>4978</v>
      </c>
      <c r="C5183" s="99">
        <f t="shared" si="337"/>
        <v>22045808.343999997</v>
      </c>
      <c r="D5183" s="103" t="str">
        <f>IF(ISNUMBER('Форма 1'!U5183),'Форма 1'!$H5183*VLOOKUP('Форма 1'!$F5183,'Придельники с 2022'!$B$4:$X$28,'Форма 1'!U$8),"")</f>
        <v/>
      </c>
      <c r="E5183" s="103" t="str">
        <f>IF(ISNUMBER('Форма 1'!V5183),'Форма 1'!$H5183*VLOOKUP('Форма 1'!$F5183,'Придельники с 2022'!$B$4:$X$28,'Форма 1'!V$8),"")</f>
        <v/>
      </c>
      <c r="F5183" s="103" t="str">
        <f>IF(ISNUMBER('Форма 1'!W5183),'Форма 1'!$H5183*VLOOKUP('Форма 1'!$F5183,'Придельники с 2022'!$B$4:$X$28,'Форма 1'!W$8),"")</f>
        <v/>
      </c>
      <c r="G5183" s="103" t="str">
        <f>IF(ISNUMBER('Форма 1'!X5183),'Форма 1'!$H5183*VLOOKUP('Форма 1'!$F5183,'Придельники с 2022'!$B$4:$X$28,'Форма 1'!X$8),"")</f>
        <v/>
      </c>
      <c r="H5183" s="103" t="str">
        <f>IF(ISNUMBER('Форма 1'!Y5183),'Форма 1'!$H5183*VLOOKUP('Форма 1'!$F5183,'Придельники с 2022'!$B$4:$X$28,'Форма 1'!Y$8),"")</f>
        <v/>
      </c>
      <c r="I5183" s="103" t="str">
        <f>IF(ISNUMBER('Форма 1'!Z5183),'Форма 1'!$H5183*VLOOKUP('Форма 1'!$F5183,'Придельники с 2022'!$B$4:$X$28,'Форма 1'!Z$8),"")</f>
        <v/>
      </c>
      <c r="J5183" s="103" t="str">
        <f>IF(ISNUMBER('Форма 1'!AA5183),'Форма 1'!$H5183*VLOOKUP('Форма 1'!$F5183,'Придельники с 2022'!$B$4:$X$28,'Форма 1'!AA$8),"")</f>
        <v/>
      </c>
      <c r="K5183" s="90"/>
      <c r="L5183" s="87"/>
      <c r="M5183" s="103" t="str">
        <f>IF(ISNUMBER('Форма 1'!AD5183),'Форма 1'!$H5183*VLOOKUP('Форма 1'!$F5183,'Придельники с 2022'!$B$4:$X$28,'Форма 1'!AD$8),"")</f>
        <v/>
      </c>
      <c r="N5183" s="103">
        <f>IF(ISBLANK('Форма 1'!$AE5183),"",IF('Форма 1'!$AE5183=1,'Форма 1'!$H5183*VLOOKUP('Форма 1'!$F5183,'Придельники с 2022'!$B$4:$X$28,'Форма 1'!$AE$8,0),IF('Форма 1'!$AE5183=2,'Форма 1'!$H5183*VLOOKUP('Форма 1'!$F5183,'Придельники с 2022'!$B$4:$X$28,13,0),IF('Форма 1'!$AE5183=3,'Форма 1'!$H5183*VLOOKUP('Форма 1'!$F5183,'Придельники с 2022'!$B$4:$X$28,12,0)))))</f>
        <v>22045808.343999997</v>
      </c>
      <c r="O5183" s="103" t="str">
        <f>IF(ISNUMBER('Форма 1'!AF5183),'Форма 1'!$H5183*VLOOKUP('Форма 1'!$F5183,'Придельники с 2022'!$B$4:$X$28,'Форма 1'!AF$8),"")</f>
        <v/>
      </c>
      <c r="P5183" s="87"/>
      <c r="Q5183" s="103" t="str">
        <f>IF(ISNUMBER('Форма 1'!AH5183),'Форма 1'!$H5183*VLOOKUP('Форма 1'!$F5183,'Придельники с 2022'!$B$4:$X$28,'Форма 1'!AH$8),"")</f>
        <v/>
      </c>
      <c r="R5183" s="103" t="str">
        <f>IF(ISNUMBER('Форма 1'!AI5183),'Форма 1'!$H5183*VLOOKUP('Форма 1'!$F5183,'Придельники с 2022'!$B$4:$X$28,'Форма 1'!AI$8),"")</f>
        <v/>
      </c>
      <c r="S5183" s="103" t="str">
        <f>IF(ISNUMBER('Форма 1'!AJ5183),'Форма 1'!$H5183*VLOOKUP('Форма 1'!$F5183,'Придельники с 2022'!$B$4:$X$28,'Форма 1'!AJ$8),"")</f>
        <v/>
      </c>
      <c r="T5183" s="87"/>
    </row>
    <row r="5184" spans="1:20">
      <c r="A5184" s="188">
        <f t="shared" si="342"/>
        <v>27</v>
      </c>
      <c r="B5184" s="189" t="s">
        <v>4979</v>
      </c>
      <c r="C5184" s="99">
        <f t="shared" si="337"/>
        <v>15678554.528000003</v>
      </c>
      <c r="D5184" s="103" t="str">
        <f>IF(ISNUMBER('Форма 1'!U5184),'Форма 1'!$H5184*VLOOKUP('Форма 1'!$F5184,'Придельники с 2022'!$B$4:$X$28,'Форма 1'!U$8),"")</f>
        <v/>
      </c>
      <c r="E5184" s="103" t="str">
        <f>IF(ISNUMBER('Форма 1'!V5184),'Форма 1'!$H5184*VLOOKUP('Форма 1'!$F5184,'Придельники с 2022'!$B$4:$X$28,'Форма 1'!V$8),"")</f>
        <v/>
      </c>
      <c r="F5184" s="103" t="str">
        <f>IF(ISNUMBER('Форма 1'!W5184),'Форма 1'!$H5184*VLOOKUP('Форма 1'!$F5184,'Придельники с 2022'!$B$4:$X$28,'Форма 1'!W$8),"")</f>
        <v/>
      </c>
      <c r="G5184" s="103" t="str">
        <f>IF(ISNUMBER('Форма 1'!X5184),'Форма 1'!$H5184*VLOOKUP('Форма 1'!$F5184,'Придельники с 2022'!$B$4:$X$28,'Форма 1'!X$8),"")</f>
        <v/>
      </c>
      <c r="H5184" s="103" t="str">
        <f>IF(ISNUMBER('Форма 1'!Y5184),'Форма 1'!$H5184*VLOOKUP('Форма 1'!$F5184,'Придельники с 2022'!$B$4:$X$28,'Форма 1'!Y$8),"")</f>
        <v/>
      </c>
      <c r="I5184" s="103" t="str">
        <f>IF(ISNUMBER('Форма 1'!Z5184),'Форма 1'!$H5184*VLOOKUP('Форма 1'!$F5184,'Придельники с 2022'!$B$4:$X$28,'Форма 1'!Z$8),"")</f>
        <v/>
      </c>
      <c r="J5184" s="103" t="str">
        <f>IF(ISNUMBER('Форма 1'!AA5184),'Форма 1'!$H5184*VLOOKUP('Форма 1'!$F5184,'Придельники с 2022'!$B$4:$X$28,'Форма 1'!AA$8),"")</f>
        <v/>
      </c>
      <c r="K5184" s="90"/>
      <c r="L5184" s="87"/>
      <c r="M5184" s="103">
        <f>IF(ISNUMBER('Форма 1'!AD5184),'Форма 1'!$H5184*VLOOKUP('Форма 1'!$F5184,'Придельники с 2022'!$B$4:$X$28,'Форма 1'!AD$8),"")</f>
        <v>15678554.528000003</v>
      </c>
      <c r="N5184" s="103" t="str">
        <f>IF(ISBLANK('Форма 1'!$AE5184),"",IF('Форма 1'!$AE5184=1,'Форма 1'!$H5184*VLOOKUP('Форма 1'!$F5184,'Придельники с 2022'!$B$4:$X$28,'Форма 1'!$AE$8,0),IF('Форма 1'!$AE5184=2,'Форма 1'!$H5184*VLOOKUP('Форма 1'!$F5184,'Придельники с 2022'!$B$4:$X$28,13,0),IF('Форма 1'!$AE5184=3,'Форма 1'!$H5184*VLOOKUP('Форма 1'!$F5184,'Придельники с 2022'!$B$4:$X$28,12,0)))))</f>
        <v/>
      </c>
      <c r="O5184" s="103" t="str">
        <f>IF(ISNUMBER('Форма 1'!AF5184),'Форма 1'!$H5184*VLOOKUP('Форма 1'!$F5184,'Придельники с 2022'!$B$4:$X$28,'Форма 1'!AF$8),"")</f>
        <v/>
      </c>
      <c r="P5184" s="87"/>
      <c r="Q5184" s="103" t="str">
        <f>IF(ISNUMBER('Форма 1'!AH5184),'Форма 1'!$H5184*VLOOKUP('Форма 1'!$F5184,'Придельники с 2022'!$B$4:$X$28,'Форма 1'!AH$8),"")</f>
        <v/>
      </c>
      <c r="R5184" s="103" t="str">
        <f>IF(ISNUMBER('Форма 1'!AI5184),'Форма 1'!$H5184*VLOOKUP('Форма 1'!$F5184,'Придельники с 2022'!$B$4:$X$28,'Форма 1'!AI$8),"")</f>
        <v/>
      </c>
      <c r="S5184" s="103" t="str">
        <f>IF(ISNUMBER('Форма 1'!AJ5184),'Форма 1'!$H5184*VLOOKUP('Форма 1'!$F5184,'Придельники с 2022'!$B$4:$X$28,'Форма 1'!AJ$8),"")</f>
        <v/>
      </c>
      <c r="T5184" s="87"/>
    </row>
    <row r="5185" spans="1:20">
      <c r="A5185" s="188">
        <f t="shared" si="342"/>
        <v>28</v>
      </c>
      <c r="B5185" s="189" t="s">
        <v>4980</v>
      </c>
      <c r="C5185" s="99">
        <f t="shared" si="337"/>
        <v>22582450.688000001</v>
      </c>
      <c r="D5185" s="103" t="str">
        <f>IF(ISNUMBER('Форма 1'!U5185),'Форма 1'!$H5185*VLOOKUP('Форма 1'!$F5185,'Придельники с 2022'!$B$4:$X$28,'Форма 1'!U$8),"")</f>
        <v/>
      </c>
      <c r="E5185" s="103" t="str">
        <f>IF(ISNUMBER('Форма 1'!V5185),'Форма 1'!$H5185*VLOOKUP('Форма 1'!$F5185,'Придельники с 2022'!$B$4:$X$28,'Форма 1'!V$8),"")</f>
        <v/>
      </c>
      <c r="F5185" s="103" t="str">
        <f>IF(ISNUMBER('Форма 1'!W5185),'Форма 1'!$H5185*VLOOKUP('Форма 1'!$F5185,'Придельники с 2022'!$B$4:$X$28,'Форма 1'!W$8),"")</f>
        <v/>
      </c>
      <c r="G5185" s="103" t="str">
        <f>IF(ISNUMBER('Форма 1'!X5185),'Форма 1'!$H5185*VLOOKUP('Форма 1'!$F5185,'Придельники с 2022'!$B$4:$X$28,'Форма 1'!X$8),"")</f>
        <v/>
      </c>
      <c r="H5185" s="103" t="str">
        <f>IF(ISNUMBER('Форма 1'!Y5185),'Форма 1'!$H5185*VLOOKUP('Форма 1'!$F5185,'Придельники с 2022'!$B$4:$X$28,'Форма 1'!Y$8),"")</f>
        <v/>
      </c>
      <c r="I5185" s="103" t="str">
        <f>IF(ISNUMBER('Форма 1'!Z5185),'Форма 1'!$H5185*VLOOKUP('Форма 1'!$F5185,'Придельники с 2022'!$B$4:$X$28,'Форма 1'!Z$8),"")</f>
        <v/>
      </c>
      <c r="J5185" s="103" t="str">
        <f>IF(ISNUMBER('Форма 1'!AA5185),'Форма 1'!$H5185*VLOOKUP('Форма 1'!$F5185,'Придельники с 2022'!$B$4:$X$28,'Форма 1'!AA$8),"")</f>
        <v/>
      </c>
      <c r="K5185" s="90"/>
      <c r="L5185" s="87"/>
      <c r="M5185" s="103">
        <f>IF(ISNUMBER('Форма 1'!AD5185),'Форма 1'!$H5185*VLOOKUP('Форма 1'!$F5185,'Придельники с 2022'!$B$4:$X$28,'Форма 1'!AD$8),"")</f>
        <v>22582450.688000001</v>
      </c>
      <c r="N5185" s="103" t="str">
        <f>IF(ISBLANK('Форма 1'!$AE5185),"",IF('Форма 1'!$AE5185=1,'Форма 1'!$H5185*VLOOKUP('Форма 1'!$F5185,'Придельники с 2022'!$B$4:$X$28,'Форма 1'!$AE$8,0),IF('Форма 1'!$AE5185=2,'Форма 1'!$H5185*VLOOKUP('Форма 1'!$F5185,'Придельники с 2022'!$B$4:$X$28,13,0),IF('Форма 1'!$AE5185=3,'Форма 1'!$H5185*VLOOKUP('Форма 1'!$F5185,'Придельники с 2022'!$B$4:$X$28,12,0)))))</f>
        <v/>
      </c>
      <c r="O5185" s="103" t="str">
        <f>IF(ISNUMBER('Форма 1'!AF5185),'Форма 1'!$H5185*VLOOKUP('Форма 1'!$F5185,'Придельники с 2022'!$B$4:$X$28,'Форма 1'!AF$8),"")</f>
        <v/>
      </c>
      <c r="P5185" s="87"/>
      <c r="Q5185" s="103" t="str">
        <f>IF(ISNUMBER('Форма 1'!AH5185),'Форма 1'!$H5185*VLOOKUP('Форма 1'!$F5185,'Придельники с 2022'!$B$4:$X$28,'Форма 1'!AH$8),"")</f>
        <v/>
      </c>
      <c r="R5185" s="103" t="str">
        <f>IF(ISNUMBER('Форма 1'!AI5185),'Форма 1'!$H5185*VLOOKUP('Форма 1'!$F5185,'Придельники с 2022'!$B$4:$X$28,'Форма 1'!AI$8),"")</f>
        <v/>
      </c>
      <c r="S5185" s="103" t="str">
        <f>IF(ISNUMBER('Форма 1'!AJ5185),'Форма 1'!$H5185*VLOOKUP('Форма 1'!$F5185,'Придельники с 2022'!$B$4:$X$28,'Форма 1'!AJ$8),"")</f>
        <v/>
      </c>
      <c r="T5185" s="87"/>
    </row>
    <row r="5186" spans="1:20">
      <c r="A5186" s="188">
        <f t="shared" si="342"/>
        <v>29</v>
      </c>
      <c r="B5186" s="189" t="s">
        <v>4981</v>
      </c>
      <c r="C5186" s="99">
        <f t="shared" si="337"/>
        <v>2522134.9789999998</v>
      </c>
      <c r="D5186" s="103">
        <f>IF(ISNUMBER('Форма 1'!U5186),'Форма 1'!$H5186*VLOOKUP('Форма 1'!$F5186,'Придельники с 2022'!$B$4:$X$28,'Форма 1'!U$8),"")</f>
        <v>2522134.9789999998</v>
      </c>
      <c r="E5186" s="103" t="str">
        <f>IF(ISNUMBER('Форма 1'!V5186),'Форма 1'!$H5186*VLOOKUP('Форма 1'!$F5186,'Придельники с 2022'!$B$4:$X$28,'Форма 1'!V$8),"")</f>
        <v/>
      </c>
      <c r="F5186" s="103" t="str">
        <f>IF(ISNUMBER('Форма 1'!W5186),'Форма 1'!$H5186*VLOOKUP('Форма 1'!$F5186,'Придельники с 2022'!$B$4:$X$28,'Форма 1'!W$8),"")</f>
        <v/>
      </c>
      <c r="G5186" s="103" t="str">
        <f>IF(ISNUMBER('Форма 1'!X5186),'Форма 1'!$H5186*VLOOKUP('Форма 1'!$F5186,'Придельники с 2022'!$B$4:$X$28,'Форма 1'!X$8),"")</f>
        <v/>
      </c>
      <c r="H5186" s="103" t="str">
        <f>IF(ISNUMBER('Форма 1'!Y5186),'Форма 1'!$H5186*VLOOKUP('Форма 1'!$F5186,'Придельники с 2022'!$B$4:$X$28,'Форма 1'!Y$8),"")</f>
        <v/>
      </c>
      <c r="I5186" s="103" t="str">
        <f>IF(ISNUMBER('Форма 1'!Z5186),'Форма 1'!$H5186*VLOOKUP('Форма 1'!$F5186,'Придельники с 2022'!$B$4:$X$28,'Форма 1'!Z$8),"")</f>
        <v/>
      </c>
      <c r="J5186" s="103" t="str">
        <f>IF(ISNUMBER('Форма 1'!AA5186),'Форма 1'!$H5186*VLOOKUP('Форма 1'!$F5186,'Придельники с 2022'!$B$4:$X$28,'Форма 1'!AA$8),"")</f>
        <v/>
      </c>
      <c r="K5186" s="90"/>
      <c r="L5186" s="87"/>
      <c r="M5186" s="103" t="str">
        <f>IF(ISNUMBER('Форма 1'!AD5186),'Форма 1'!$H5186*VLOOKUP('Форма 1'!$F5186,'Придельники с 2022'!$B$4:$X$28,'Форма 1'!AD$8),"")</f>
        <v/>
      </c>
      <c r="N5186" s="103" t="str">
        <f>IF(ISBLANK('Форма 1'!$AE5186),"",IF('Форма 1'!$AE5186=1,'Форма 1'!$H5186*VLOOKUP('Форма 1'!$F5186,'Придельники с 2022'!$B$4:$X$28,'Форма 1'!$AE$8,0),IF('Форма 1'!$AE5186=2,'Форма 1'!$H5186*VLOOKUP('Форма 1'!$F5186,'Придельники с 2022'!$B$4:$X$28,13,0),IF('Форма 1'!$AE5186=3,'Форма 1'!$H5186*VLOOKUP('Форма 1'!$F5186,'Придельники с 2022'!$B$4:$X$28,12,0)))))</f>
        <v/>
      </c>
      <c r="O5186" s="103" t="str">
        <f>IF(ISNUMBER('Форма 1'!AF5186),'Форма 1'!$H5186*VLOOKUP('Форма 1'!$F5186,'Придельники с 2022'!$B$4:$X$28,'Форма 1'!AF$8),"")</f>
        <v/>
      </c>
      <c r="P5186" s="87"/>
      <c r="Q5186" s="103" t="str">
        <f>IF(ISNUMBER('Форма 1'!AH5186),'Форма 1'!$H5186*VLOOKUP('Форма 1'!$F5186,'Придельники с 2022'!$B$4:$X$28,'Форма 1'!AH$8),"")</f>
        <v/>
      </c>
      <c r="R5186" s="103" t="str">
        <f>IF(ISNUMBER('Форма 1'!AI5186),'Форма 1'!$H5186*VLOOKUP('Форма 1'!$F5186,'Придельники с 2022'!$B$4:$X$28,'Форма 1'!AI$8),"")</f>
        <v/>
      </c>
      <c r="S5186" s="103" t="str">
        <f>IF(ISNUMBER('Форма 1'!AJ5186),'Форма 1'!$H5186*VLOOKUP('Форма 1'!$F5186,'Придельники с 2022'!$B$4:$X$28,'Форма 1'!AJ$8),"")</f>
        <v/>
      </c>
      <c r="T5186" s="87"/>
    </row>
    <row r="5187" spans="1:20">
      <c r="A5187" s="188">
        <f t="shared" si="342"/>
        <v>30</v>
      </c>
      <c r="B5187" s="189" t="s">
        <v>4982</v>
      </c>
      <c r="C5187" s="99">
        <f t="shared" si="337"/>
        <v>36470073.851999998</v>
      </c>
      <c r="D5187" s="103" t="str">
        <f>IF(ISNUMBER('Форма 1'!U5187),'Форма 1'!$H5187*VLOOKUP('Форма 1'!$F5187,'Придельники с 2022'!$B$4:$X$28,'Форма 1'!U$8),"")</f>
        <v/>
      </c>
      <c r="E5187" s="103" t="str">
        <f>IF(ISNUMBER('Форма 1'!V5187),'Форма 1'!$H5187*VLOOKUP('Форма 1'!$F5187,'Придельники с 2022'!$B$4:$X$28,'Форма 1'!V$8),"")</f>
        <v/>
      </c>
      <c r="F5187" s="103" t="str">
        <f>IF(ISNUMBER('Форма 1'!W5187),'Форма 1'!$H5187*VLOOKUP('Форма 1'!$F5187,'Придельники с 2022'!$B$4:$X$28,'Форма 1'!W$8),"")</f>
        <v/>
      </c>
      <c r="G5187" s="103" t="str">
        <f>IF(ISNUMBER('Форма 1'!X5187),'Форма 1'!$H5187*VLOOKUP('Форма 1'!$F5187,'Придельники с 2022'!$B$4:$X$28,'Форма 1'!X$8),"")</f>
        <v/>
      </c>
      <c r="H5187" s="103" t="str">
        <f>IF(ISNUMBER('Форма 1'!Y5187),'Форма 1'!$H5187*VLOOKUP('Форма 1'!$F5187,'Придельники с 2022'!$B$4:$X$28,'Форма 1'!Y$8),"")</f>
        <v/>
      </c>
      <c r="I5187" s="103" t="str">
        <f>IF(ISNUMBER('Форма 1'!Z5187),'Форма 1'!$H5187*VLOOKUP('Форма 1'!$F5187,'Придельники с 2022'!$B$4:$X$28,'Форма 1'!Z$8),"")</f>
        <v/>
      </c>
      <c r="J5187" s="103" t="str">
        <f>IF(ISNUMBER('Форма 1'!AA5187),'Форма 1'!$H5187*VLOOKUP('Форма 1'!$F5187,'Придельники с 2022'!$B$4:$X$28,'Форма 1'!AA$8),"")</f>
        <v/>
      </c>
      <c r="K5187" s="90"/>
      <c r="L5187" s="87"/>
      <c r="M5187" s="103">
        <f>IF(ISNUMBER('Форма 1'!AD5187),'Форма 1'!$H5187*VLOOKUP('Форма 1'!$F5187,'Придельники с 2022'!$B$4:$X$28,'Форма 1'!AD$8),"")</f>
        <v>16099183.296000002</v>
      </c>
      <c r="N5187" s="103">
        <f>IF(ISBLANK('Форма 1'!$AE5187),"",IF('Форма 1'!$AE5187=1,'Форма 1'!$H5187*VLOOKUP('Форма 1'!$F5187,'Придельники с 2022'!$B$4:$X$28,'Форма 1'!$AE$8,0),IF('Форма 1'!$AE5187=2,'Форма 1'!$H5187*VLOOKUP('Форма 1'!$F5187,'Придельники с 2022'!$B$4:$X$28,13,0),IF('Форма 1'!$AE5187=3,'Форма 1'!$H5187*VLOOKUP('Форма 1'!$F5187,'Придельники с 2022'!$B$4:$X$28,12,0)))))</f>
        <v>17453460.528000001</v>
      </c>
      <c r="O5187" s="103">
        <f>IF(ISNUMBER('Форма 1'!AF5187),'Форма 1'!$H5187*VLOOKUP('Форма 1'!$F5187,'Придельники с 2022'!$B$4:$X$28,'Форма 1'!AF$8),"")</f>
        <v>2917430.0280000004</v>
      </c>
      <c r="P5187" s="87"/>
      <c r="Q5187" s="103" t="str">
        <f>IF(ISNUMBER('Форма 1'!AH5187),'Форма 1'!$H5187*VLOOKUP('Форма 1'!$F5187,'Придельники с 2022'!$B$4:$X$28,'Форма 1'!AH$8),"")</f>
        <v/>
      </c>
      <c r="R5187" s="103" t="str">
        <f>IF(ISNUMBER('Форма 1'!AI5187),'Форма 1'!$H5187*VLOOKUP('Форма 1'!$F5187,'Придельники с 2022'!$B$4:$X$28,'Форма 1'!AI$8),"")</f>
        <v/>
      </c>
      <c r="S5187" s="103" t="str">
        <f>IF(ISNUMBER('Форма 1'!AJ5187),'Форма 1'!$H5187*VLOOKUP('Форма 1'!$F5187,'Придельники с 2022'!$B$4:$X$28,'Форма 1'!AJ$8),"")</f>
        <v/>
      </c>
      <c r="T5187" s="87"/>
    </row>
    <row r="5188" spans="1:20">
      <c r="A5188" s="188">
        <f t="shared" si="342"/>
        <v>31</v>
      </c>
      <c r="B5188" s="189" t="s">
        <v>4983</v>
      </c>
      <c r="C5188" s="99">
        <f t="shared" si="337"/>
        <v>46159698.725999996</v>
      </c>
      <c r="D5188" s="103" t="str">
        <f>IF(ISNUMBER('Форма 1'!U5188),'Форма 1'!$H5188*VLOOKUP('Форма 1'!$F5188,'Придельники с 2022'!$B$4:$X$28,'Форма 1'!U$8),"")</f>
        <v/>
      </c>
      <c r="E5188" s="103" t="str">
        <f>IF(ISNUMBER('Форма 1'!V5188),'Форма 1'!$H5188*VLOOKUP('Форма 1'!$F5188,'Придельники с 2022'!$B$4:$X$28,'Форма 1'!V$8),"")</f>
        <v/>
      </c>
      <c r="F5188" s="103" t="str">
        <f>IF(ISNUMBER('Форма 1'!W5188),'Форма 1'!$H5188*VLOOKUP('Форма 1'!$F5188,'Придельники с 2022'!$B$4:$X$28,'Форма 1'!W$8),"")</f>
        <v/>
      </c>
      <c r="G5188" s="103" t="str">
        <f>IF(ISNUMBER('Форма 1'!X5188),'Форма 1'!$H5188*VLOOKUP('Форма 1'!$F5188,'Придельники с 2022'!$B$4:$X$28,'Форма 1'!X$8),"")</f>
        <v/>
      </c>
      <c r="H5188" s="103" t="str">
        <f>IF(ISNUMBER('Форма 1'!Y5188),'Форма 1'!$H5188*VLOOKUP('Форма 1'!$F5188,'Придельники с 2022'!$B$4:$X$28,'Форма 1'!Y$8),"")</f>
        <v/>
      </c>
      <c r="I5188" s="103" t="str">
        <f>IF(ISNUMBER('Форма 1'!Z5188),'Форма 1'!$H5188*VLOOKUP('Форма 1'!$F5188,'Придельники с 2022'!$B$4:$X$28,'Форма 1'!Z$8),"")</f>
        <v/>
      </c>
      <c r="J5188" s="103" t="str">
        <f>IF(ISNUMBER('Форма 1'!AA5188),'Форма 1'!$H5188*VLOOKUP('Форма 1'!$F5188,'Придельники с 2022'!$B$4:$X$28,'Форма 1'!AA$8),"")</f>
        <v/>
      </c>
      <c r="K5188" s="90"/>
      <c r="L5188" s="87"/>
      <c r="M5188" s="103">
        <f>IF(ISNUMBER('Форма 1'!AD5188),'Форма 1'!$H5188*VLOOKUP('Форма 1'!$F5188,'Придельники с 2022'!$B$4:$X$28,'Форма 1'!AD$8),"")</f>
        <v>15598451.921</v>
      </c>
      <c r="N5188" s="103">
        <f>IF(ISBLANK('Форма 1'!$AE5188),"",IF('Форма 1'!$AE5188=1,'Форма 1'!$H5188*VLOOKUP('Форма 1'!$F5188,'Придельники с 2022'!$B$4:$X$28,'Форма 1'!$AE$8,0),IF('Форма 1'!$AE5188=2,'Форма 1'!$H5188*VLOOKUP('Форма 1'!$F5188,'Придельники с 2022'!$B$4:$X$28,13,0),IF('Форма 1'!$AE5188=3,'Форма 1'!$H5188*VLOOKUP('Форма 1'!$F5188,'Придельники с 2022'!$B$4:$X$28,12,0)))))</f>
        <v>26898694.600000001</v>
      </c>
      <c r="O5188" s="103">
        <f>IF(ISNUMBER('Форма 1'!AF5188),'Форма 1'!$H5188*VLOOKUP('Форма 1'!$F5188,'Придельники с 2022'!$B$4:$X$28,'Форма 1'!AF$8),"")</f>
        <v>3662552.2050000001</v>
      </c>
      <c r="P5188" s="87"/>
      <c r="Q5188" s="103" t="str">
        <f>IF(ISNUMBER('Форма 1'!AH5188),'Форма 1'!$H5188*VLOOKUP('Форма 1'!$F5188,'Придельники с 2022'!$B$4:$X$28,'Форма 1'!AH$8),"")</f>
        <v/>
      </c>
      <c r="R5188" s="103" t="str">
        <f>IF(ISNUMBER('Форма 1'!AI5188),'Форма 1'!$H5188*VLOOKUP('Форма 1'!$F5188,'Придельники с 2022'!$B$4:$X$28,'Форма 1'!AI$8),"")</f>
        <v/>
      </c>
      <c r="S5188" s="103" t="str">
        <f>IF(ISNUMBER('Форма 1'!AJ5188),'Форма 1'!$H5188*VLOOKUP('Форма 1'!$F5188,'Придельники с 2022'!$B$4:$X$28,'Форма 1'!AJ$8),"")</f>
        <v/>
      </c>
      <c r="T5188" s="87"/>
    </row>
    <row r="5189" spans="1:20">
      <c r="A5189" s="188">
        <f t="shared" si="342"/>
        <v>32</v>
      </c>
      <c r="B5189" s="189" t="s">
        <v>4984</v>
      </c>
      <c r="C5189" s="99">
        <f t="shared" si="337"/>
        <v>1858385.165</v>
      </c>
      <c r="D5189" s="103">
        <f>IF(ISNUMBER('Форма 1'!U5189),'Форма 1'!$H5189*VLOOKUP('Форма 1'!$F5189,'Придельники с 2022'!$B$4:$X$28,'Форма 1'!U$8),"")</f>
        <v>1858385.165</v>
      </c>
      <c r="E5189" s="103" t="str">
        <f>IF(ISNUMBER('Форма 1'!V5189),'Форма 1'!$H5189*VLOOKUP('Форма 1'!$F5189,'Придельники с 2022'!$B$4:$X$28,'Форма 1'!V$8),"")</f>
        <v/>
      </c>
      <c r="F5189" s="103" t="str">
        <f>IF(ISNUMBER('Форма 1'!W5189),'Форма 1'!$H5189*VLOOKUP('Форма 1'!$F5189,'Придельники с 2022'!$B$4:$X$28,'Форма 1'!W$8),"")</f>
        <v/>
      </c>
      <c r="G5189" s="103" t="str">
        <f>IF(ISNUMBER('Форма 1'!X5189),'Форма 1'!$H5189*VLOOKUP('Форма 1'!$F5189,'Придельники с 2022'!$B$4:$X$28,'Форма 1'!X$8),"")</f>
        <v/>
      </c>
      <c r="H5189" s="103" t="str">
        <f>IF(ISNUMBER('Форма 1'!Y5189),'Форма 1'!$H5189*VLOOKUP('Форма 1'!$F5189,'Придельники с 2022'!$B$4:$X$28,'Форма 1'!Y$8),"")</f>
        <v/>
      </c>
      <c r="I5189" s="103" t="str">
        <f>IF(ISNUMBER('Форма 1'!Z5189),'Форма 1'!$H5189*VLOOKUP('Форма 1'!$F5189,'Придельники с 2022'!$B$4:$X$28,'Форма 1'!Z$8),"")</f>
        <v/>
      </c>
      <c r="J5189" s="103" t="str">
        <f>IF(ISNUMBER('Форма 1'!AA5189),'Форма 1'!$H5189*VLOOKUP('Форма 1'!$F5189,'Придельники с 2022'!$B$4:$X$28,'Форма 1'!AA$8),"")</f>
        <v/>
      </c>
      <c r="K5189" s="90"/>
      <c r="L5189" s="87"/>
      <c r="M5189" s="103" t="str">
        <f>IF(ISNUMBER('Форма 1'!AD5189),'Форма 1'!$H5189*VLOOKUP('Форма 1'!$F5189,'Придельники с 2022'!$B$4:$X$28,'Форма 1'!AD$8),"")</f>
        <v/>
      </c>
      <c r="N5189" s="103" t="str">
        <f>IF(ISBLANK('Форма 1'!$AE5189),"",IF('Форма 1'!$AE5189=1,'Форма 1'!$H5189*VLOOKUP('Форма 1'!$F5189,'Придельники с 2022'!$B$4:$X$28,'Форма 1'!$AE$8,0),IF('Форма 1'!$AE5189=2,'Форма 1'!$H5189*VLOOKUP('Форма 1'!$F5189,'Придельники с 2022'!$B$4:$X$28,13,0),IF('Форма 1'!$AE5189=3,'Форма 1'!$H5189*VLOOKUP('Форма 1'!$F5189,'Придельники с 2022'!$B$4:$X$28,12,0)))))</f>
        <v/>
      </c>
      <c r="O5189" s="103" t="str">
        <f>IF(ISNUMBER('Форма 1'!AF5189),'Форма 1'!$H5189*VLOOKUP('Форма 1'!$F5189,'Придельники с 2022'!$B$4:$X$28,'Форма 1'!AF$8),"")</f>
        <v/>
      </c>
      <c r="P5189" s="87"/>
      <c r="Q5189" s="103" t="str">
        <f>IF(ISNUMBER('Форма 1'!AH5189),'Форма 1'!$H5189*VLOOKUP('Форма 1'!$F5189,'Придельники с 2022'!$B$4:$X$28,'Форма 1'!AH$8),"")</f>
        <v/>
      </c>
      <c r="R5189" s="103" t="str">
        <f>IF(ISNUMBER('Форма 1'!AI5189),'Форма 1'!$H5189*VLOOKUP('Форма 1'!$F5189,'Придельники с 2022'!$B$4:$X$28,'Форма 1'!AI$8),"")</f>
        <v/>
      </c>
      <c r="S5189" s="103" t="str">
        <f>IF(ISNUMBER('Форма 1'!AJ5189),'Форма 1'!$H5189*VLOOKUP('Форма 1'!$F5189,'Придельники с 2022'!$B$4:$X$28,'Форма 1'!AJ$8),"")</f>
        <v/>
      </c>
      <c r="T5189" s="87"/>
    </row>
    <row r="5190" spans="1:20">
      <c r="A5190" s="188">
        <f t="shared" si="342"/>
        <v>33</v>
      </c>
      <c r="B5190" s="189" t="s">
        <v>4985</v>
      </c>
      <c r="C5190" s="99">
        <f t="shared" si="337"/>
        <v>3011286.2939999998</v>
      </c>
      <c r="D5190" s="103">
        <f>IF(ISNUMBER('Форма 1'!U5190),'Форма 1'!$H5190*VLOOKUP('Форма 1'!$F5190,'Придельники с 2022'!$B$4:$X$28,'Форма 1'!U$8),"")</f>
        <v>1880501.7919999999</v>
      </c>
      <c r="E5190" s="103" t="str">
        <f>IF(ISNUMBER('Форма 1'!V5190),'Форма 1'!$H5190*VLOOKUP('Форма 1'!$F5190,'Придельники с 2022'!$B$4:$X$28,'Форма 1'!V$8),"")</f>
        <v/>
      </c>
      <c r="F5190" s="103" t="str">
        <f>IF(ISNUMBER('Форма 1'!W5190),'Форма 1'!$H5190*VLOOKUP('Форма 1'!$F5190,'Придельники с 2022'!$B$4:$X$28,'Форма 1'!W$8),"")</f>
        <v/>
      </c>
      <c r="G5190" s="103" t="str">
        <f>IF(ISNUMBER('Форма 1'!X5190),'Форма 1'!$H5190*VLOOKUP('Форма 1'!$F5190,'Придельники с 2022'!$B$4:$X$28,'Форма 1'!X$8),"")</f>
        <v/>
      </c>
      <c r="H5190" s="103" t="str">
        <f>IF(ISNUMBER('Форма 1'!Y5190),'Форма 1'!$H5190*VLOOKUP('Форма 1'!$F5190,'Придельники с 2022'!$B$4:$X$28,'Форма 1'!Y$8),"")</f>
        <v/>
      </c>
      <c r="I5190" s="103" t="str">
        <f>IF(ISNUMBER('Форма 1'!Z5190),'Форма 1'!$H5190*VLOOKUP('Форма 1'!$F5190,'Придельники с 2022'!$B$4:$X$28,'Форма 1'!Z$8),"")</f>
        <v/>
      </c>
      <c r="J5190" s="103">
        <f>IF(ISNUMBER('Форма 1'!AA5190),'Форма 1'!$H5190*VLOOKUP('Форма 1'!$F5190,'Придельники с 2022'!$B$4:$X$28,'Форма 1'!AA$8),"")</f>
        <v>1130784.5020000001</v>
      </c>
      <c r="K5190" s="90"/>
      <c r="L5190" s="87"/>
      <c r="M5190" s="103" t="str">
        <f>IF(ISNUMBER('Форма 1'!AD5190),'Форма 1'!$H5190*VLOOKUP('Форма 1'!$F5190,'Придельники с 2022'!$B$4:$X$28,'Форма 1'!AD$8),"")</f>
        <v/>
      </c>
      <c r="N5190" s="103" t="str">
        <f>IF(ISBLANK('Форма 1'!$AE5190),"",IF('Форма 1'!$AE5190=1,'Форма 1'!$H5190*VLOOKUP('Форма 1'!$F5190,'Придельники с 2022'!$B$4:$X$28,'Форма 1'!$AE$8,0),IF('Форма 1'!$AE5190=2,'Форма 1'!$H5190*VLOOKUP('Форма 1'!$F5190,'Придельники с 2022'!$B$4:$X$28,13,0),IF('Форма 1'!$AE5190=3,'Форма 1'!$H5190*VLOOKUP('Форма 1'!$F5190,'Придельники с 2022'!$B$4:$X$28,12,0)))))</f>
        <v/>
      </c>
      <c r="O5190" s="103" t="str">
        <f>IF(ISNUMBER('Форма 1'!AF5190),'Форма 1'!$H5190*VLOOKUP('Форма 1'!$F5190,'Придельники с 2022'!$B$4:$X$28,'Форма 1'!AF$8),"")</f>
        <v/>
      </c>
      <c r="P5190" s="87"/>
      <c r="Q5190" s="103" t="str">
        <f>IF(ISNUMBER('Форма 1'!AH5190),'Форма 1'!$H5190*VLOOKUP('Форма 1'!$F5190,'Придельники с 2022'!$B$4:$X$28,'Форма 1'!AH$8),"")</f>
        <v/>
      </c>
      <c r="R5190" s="103" t="str">
        <f>IF(ISNUMBER('Форма 1'!AI5190),'Форма 1'!$H5190*VLOOKUP('Форма 1'!$F5190,'Придельники с 2022'!$B$4:$X$28,'Форма 1'!AI$8),"")</f>
        <v/>
      </c>
      <c r="S5190" s="103" t="str">
        <f>IF(ISNUMBER('Форма 1'!AJ5190),'Форма 1'!$H5190*VLOOKUP('Форма 1'!$F5190,'Придельники с 2022'!$B$4:$X$28,'Форма 1'!AJ$8),"")</f>
        <v/>
      </c>
      <c r="T5190" s="87"/>
    </row>
    <row r="5191" spans="1:20">
      <c r="A5191" s="188">
        <f t="shared" si="342"/>
        <v>34</v>
      </c>
      <c r="B5191" s="189" t="s">
        <v>4986</v>
      </c>
      <c r="C5191" s="99">
        <f t="shared" si="337"/>
        <v>36022206.491000004</v>
      </c>
      <c r="D5191" s="103" t="str">
        <f>IF(ISNUMBER('Форма 1'!U5191),'Форма 1'!$H5191*VLOOKUP('Форма 1'!$F5191,'Придельники с 2022'!$B$4:$X$28,'Форма 1'!U$8),"")</f>
        <v/>
      </c>
      <c r="E5191" s="103" t="str">
        <f>IF(ISNUMBER('Форма 1'!V5191),'Форма 1'!$H5191*VLOOKUP('Форма 1'!$F5191,'Придельники с 2022'!$B$4:$X$28,'Форма 1'!V$8),"")</f>
        <v/>
      </c>
      <c r="F5191" s="103" t="str">
        <f>IF(ISNUMBER('Форма 1'!W5191),'Форма 1'!$H5191*VLOOKUP('Форма 1'!$F5191,'Придельники с 2022'!$B$4:$X$28,'Форма 1'!W$8),"")</f>
        <v/>
      </c>
      <c r="G5191" s="103" t="str">
        <f>IF(ISNUMBER('Форма 1'!X5191),'Форма 1'!$H5191*VLOOKUP('Форма 1'!$F5191,'Придельники с 2022'!$B$4:$X$28,'Форма 1'!X$8),"")</f>
        <v/>
      </c>
      <c r="H5191" s="103" t="str">
        <f>IF(ISNUMBER('Форма 1'!Y5191),'Форма 1'!$H5191*VLOOKUP('Форма 1'!$F5191,'Придельники с 2022'!$B$4:$X$28,'Форма 1'!Y$8),"")</f>
        <v/>
      </c>
      <c r="I5191" s="103" t="str">
        <f>IF(ISNUMBER('Форма 1'!Z5191),'Форма 1'!$H5191*VLOOKUP('Форма 1'!$F5191,'Придельники с 2022'!$B$4:$X$28,'Форма 1'!Z$8),"")</f>
        <v/>
      </c>
      <c r="J5191" s="103" t="str">
        <f>IF(ISNUMBER('Форма 1'!AA5191),'Форма 1'!$H5191*VLOOKUP('Форма 1'!$F5191,'Придельники с 2022'!$B$4:$X$28,'Форма 1'!AA$8),"")</f>
        <v/>
      </c>
      <c r="K5191" s="90"/>
      <c r="L5191" s="87"/>
      <c r="M5191" s="103">
        <f>IF(ISNUMBER('Форма 1'!AD5191),'Форма 1'!$H5191*VLOOKUP('Форма 1'!$F5191,'Придельники с 2022'!$B$4:$X$28,'Форма 1'!AD$8),"")</f>
        <v>15901478.768000001</v>
      </c>
      <c r="N5191" s="103">
        <f>IF(ISBLANK('Форма 1'!$AE5191),"",IF('Форма 1'!$AE5191=1,'Форма 1'!$H5191*VLOOKUP('Форма 1'!$F5191,'Придельники с 2022'!$B$4:$X$28,'Форма 1'!$AE$8,0),IF('Форма 1'!$AE5191=2,'Форма 1'!$H5191*VLOOKUP('Форма 1'!$F5191,'Придельники с 2022'!$B$4:$X$28,13,0),IF('Форма 1'!$AE5191=3,'Форма 1'!$H5191*VLOOKUP('Форма 1'!$F5191,'Придельники с 2022'!$B$4:$X$28,12,0)))))</f>
        <v>17239124.923999999</v>
      </c>
      <c r="O5191" s="103">
        <f>IF(ISNUMBER('Форма 1'!AF5191),'Форма 1'!$H5191*VLOOKUP('Форма 1'!$F5191,'Придельники с 2022'!$B$4:$X$28,'Форма 1'!AF$8),"")</f>
        <v>2881602.7990000001</v>
      </c>
      <c r="P5191" s="87"/>
      <c r="Q5191" s="103" t="str">
        <f>IF(ISNUMBER('Форма 1'!AH5191),'Форма 1'!$H5191*VLOOKUP('Форма 1'!$F5191,'Придельники с 2022'!$B$4:$X$28,'Форма 1'!AH$8),"")</f>
        <v/>
      </c>
      <c r="R5191" s="103" t="str">
        <f>IF(ISNUMBER('Форма 1'!AI5191),'Форма 1'!$H5191*VLOOKUP('Форма 1'!$F5191,'Придельники с 2022'!$B$4:$X$28,'Форма 1'!AI$8),"")</f>
        <v/>
      </c>
      <c r="S5191" s="103" t="str">
        <f>IF(ISNUMBER('Форма 1'!AJ5191),'Форма 1'!$H5191*VLOOKUP('Форма 1'!$F5191,'Придельники с 2022'!$B$4:$X$28,'Форма 1'!AJ$8),"")</f>
        <v/>
      </c>
      <c r="T5191" s="87"/>
    </row>
    <row r="5192" spans="1:20">
      <c r="A5192" s="188">
        <f t="shared" si="342"/>
        <v>35</v>
      </c>
      <c r="B5192" s="189" t="s">
        <v>4987</v>
      </c>
      <c r="C5192" s="99">
        <f t="shared" si="337"/>
        <v>926375.94</v>
      </c>
      <c r="D5192" s="103" t="str">
        <f>IF(ISNUMBER('Форма 1'!U5192),'Форма 1'!$H5192*VLOOKUP('Форма 1'!$F5192,'Придельники с 2022'!$B$4:$X$28,'Форма 1'!U$8),"")</f>
        <v/>
      </c>
      <c r="E5192" s="103" t="str">
        <f>IF(ISNUMBER('Форма 1'!V5192),'Форма 1'!$H5192*VLOOKUP('Форма 1'!$F5192,'Придельники с 2022'!$B$4:$X$28,'Форма 1'!V$8),"")</f>
        <v/>
      </c>
      <c r="F5192" s="103" t="str">
        <f>IF(ISNUMBER('Форма 1'!W5192),'Форма 1'!$H5192*VLOOKUP('Форма 1'!$F5192,'Придельники с 2022'!$B$4:$X$28,'Форма 1'!W$8),"")</f>
        <v/>
      </c>
      <c r="G5192" s="103">
        <f>IF(ISNUMBER('Форма 1'!X5192),'Форма 1'!$H5192*VLOOKUP('Форма 1'!$F5192,'Придельники с 2022'!$B$4:$X$28,'Форма 1'!X$8),"")</f>
        <v>342295.86</v>
      </c>
      <c r="H5192" s="103" t="str">
        <f>IF(ISNUMBER('Форма 1'!Y5192),'Форма 1'!$H5192*VLOOKUP('Форма 1'!$F5192,'Придельники с 2022'!$B$4:$X$28,'Форма 1'!Y$8),"")</f>
        <v/>
      </c>
      <c r="I5192" s="103">
        <f>IF(ISNUMBER('Форма 1'!Z5192),'Форма 1'!$H5192*VLOOKUP('Форма 1'!$F5192,'Придельники с 2022'!$B$4:$X$28,'Форма 1'!Z$8),"")</f>
        <v>584080.07999999996</v>
      </c>
      <c r="J5192" s="103" t="str">
        <f>IF(ISNUMBER('Форма 1'!AA5192),'Форма 1'!$H5192*VLOOKUP('Форма 1'!$F5192,'Придельники с 2022'!$B$4:$X$28,'Форма 1'!AA$8),"")</f>
        <v/>
      </c>
      <c r="K5192" s="90"/>
      <c r="L5192" s="87"/>
      <c r="M5192" s="103" t="str">
        <f>IF(ISNUMBER('Форма 1'!AD5192),'Форма 1'!$H5192*VLOOKUP('Форма 1'!$F5192,'Придельники с 2022'!$B$4:$X$28,'Форма 1'!AD$8),"")</f>
        <v/>
      </c>
      <c r="N5192" s="103" t="str">
        <f>IF(ISBLANK('Форма 1'!$AE5192),"",IF('Форма 1'!$AE5192=1,'Форма 1'!$H5192*VLOOKUP('Форма 1'!$F5192,'Придельники с 2022'!$B$4:$X$28,'Форма 1'!$AE$8,0),IF('Форма 1'!$AE5192=2,'Форма 1'!$H5192*VLOOKUP('Форма 1'!$F5192,'Придельники с 2022'!$B$4:$X$28,13,0),IF('Форма 1'!$AE5192=3,'Форма 1'!$H5192*VLOOKUP('Форма 1'!$F5192,'Придельники с 2022'!$B$4:$X$28,12,0)))))</f>
        <v/>
      </c>
      <c r="O5192" s="103" t="str">
        <f>IF(ISNUMBER('Форма 1'!AF5192),'Форма 1'!$H5192*VLOOKUP('Форма 1'!$F5192,'Придельники с 2022'!$B$4:$X$28,'Форма 1'!AF$8),"")</f>
        <v/>
      </c>
      <c r="P5192" s="87"/>
      <c r="Q5192" s="103" t="str">
        <f>IF(ISNUMBER('Форма 1'!AH5192),'Форма 1'!$H5192*VLOOKUP('Форма 1'!$F5192,'Придельники с 2022'!$B$4:$X$28,'Форма 1'!AH$8),"")</f>
        <v/>
      </c>
      <c r="R5192" s="103" t="str">
        <f>IF(ISNUMBER('Форма 1'!AI5192),'Форма 1'!$H5192*VLOOKUP('Форма 1'!$F5192,'Придельники с 2022'!$B$4:$X$28,'Форма 1'!AI$8),"")</f>
        <v/>
      </c>
      <c r="S5192" s="103" t="str">
        <f>IF(ISNUMBER('Форма 1'!AJ5192),'Форма 1'!$H5192*VLOOKUP('Форма 1'!$F5192,'Придельники с 2022'!$B$4:$X$28,'Форма 1'!AJ$8),"")</f>
        <v/>
      </c>
      <c r="T5192" s="87"/>
    </row>
    <row r="5193" spans="1:20">
      <c r="A5193" s="188">
        <f t="shared" si="342"/>
        <v>36</v>
      </c>
      <c r="B5193" s="189" t="s">
        <v>4988</v>
      </c>
      <c r="C5193" s="99">
        <f t="shared" si="337"/>
        <v>3658681.827</v>
      </c>
      <c r="D5193" s="103">
        <f>IF(ISNUMBER('Форма 1'!U5193),'Форма 1'!$H5193*VLOOKUP('Форма 1'!$F5193,'Придельники с 2022'!$B$4:$X$28,'Форма 1'!U$8),"")</f>
        <v>412376.56200000003</v>
      </c>
      <c r="E5193" s="103" t="str">
        <f>IF(ISNUMBER('Форма 1'!V5193),'Форма 1'!$H5193*VLOOKUP('Форма 1'!$F5193,'Придельники с 2022'!$B$4:$X$28,'Форма 1'!V$8),"")</f>
        <v/>
      </c>
      <c r="F5193" s="103" t="str">
        <f>IF(ISNUMBER('Форма 1'!W5193),'Форма 1'!$H5193*VLOOKUP('Форма 1'!$F5193,'Придельники с 2022'!$B$4:$X$28,'Форма 1'!W$8),"")</f>
        <v/>
      </c>
      <c r="G5193" s="103" t="str">
        <f>IF(ISNUMBER('Форма 1'!X5193),'Форма 1'!$H5193*VLOOKUP('Форма 1'!$F5193,'Придельники с 2022'!$B$4:$X$28,'Форма 1'!X$8),"")</f>
        <v/>
      </c>
      <c r="H5193" s="103" t="str">
        <f>IF(ISNUMBER('Форма 1'!Y5193),'Форма 1'!$H5193*VLOOKUP('Форма 1'!$F5193,'Придельники с 2022'!$B$4:$X$28,'Форма 1'!Y$8),"")</f>
        <v/>
      </c>
      <c r="I5193" s="103" t="str">
        <f>IF(ISNUMBER('Форма 1'!Z5193),'Форма 1'!$H5193*VLOOKUP('Форма 1'!$F5193,'Придельники с 2022'!$B$4:$X$28,'Форма 1'!Z$8),"")</f>
        <v/>
      </c>
      <c r="J5193" s="103" t="str">
        <f>IF(ISNUMBER('Форма 1'!AA5193),'Форма 1'!$H5193*VLOOKUP('Форма 1'!$F5193,'Придельники с 2022'!$B$4:$X$28,'Форма 1'!AA$8),"")</f>
        <v/>
      </c>
      <c r="K5193" s="90"/>
      <c r="L5193" s="87"/>
      <c r="M5193" s="103" t="str">
        <f>IF(ISNUMBER('Форма 1'!AD5193),'Форма 1'!$H5193*VLOOKUP('Форма 1'!$F5193,'Придельники с 2022'!$B$4:$X$28,'Форма 1'!AD$8),"")</f>
        <v/>
      </c>
      <c r="N5193" s="103">
        <f>IF(ISBLANK('Форма 1'!$AE5193),"",IF('Форма 1'!$AE5193=1,'Форма 1'!$H5193*VLOOKUP('Форма 1'!$F5193,'Придельники с 2022'!$B$4:$X$28,'Форма 1'!$AE$8,0),IF('Форма 1'!$AE5193=2,'Форма 1'!$H5193*VLOOKUP('Форма 1'!$F5193,'Придельники с 2022'!$B$4:$X$28,13,0),IF('Форма 1'!$AE5193=3,'Форма 1'!$H5193*VLOOKUP('Форма 1'!$F5193,'Придельники с 2022'!$B$4:$X$28,12,0)))))</f>
        <v>3246305.2650000001</v>
      </c>
      <c r="O5193" s="103" t="str">
        <f>IF(ISNUMBER('Форма 1'!AF5193),'Форма 1'!$H5193*VLOOKUP('Форма 1'!$F5193,'Придельники с 2022'!$B$4:$X$28,'Форма 1'!AF$8),"")</f>
        <v/>
      </c>
      <c r="P5193" s="87"/>
      <c r="Q5193" s="103" t="str">
        <f>IF(ISNUMBER('Форма 1'!AH5193),'Форма 1'!$H5193*VLOOKUP('Форма 1'!$F5193,'Придельники с 2022'!$B$4:$X$28,'Форма 1'!AH$8),"")</f>
        <v/>
      </c>
      <c r="R5193" s="103" t="str">
        <f>IF(ISNUMBER('Форма 1'!AI5193),'Форма 1'!$H5193*VLOOKUP('Форма 1'!$F5193,'Придельники с 2022'!$B$4:$X$28,'Форма 1'!AI$8),"")</f>
        <v/>
      </c>
      <c r="S5193" s="103" t="str">
        <f>IF(ISNUMBER('Форма 1'!AJ5193),'Форма 1'!$H5193*VLOOKUP('Форма 1'!$F5193,'Придельники с 2022'!$B$4:$X$28,'Форма 1'!AJ$8),"")</f>
        <v/>
      </c>
      <c r="T5193" s="87"/>
    </row>
    <row r="5194" spans="1:20" ht="15.75">
      <c r="A5194" s="187">
        <v>0</v>
      </c>
      <c r="B5194" s="34" t="s">
        <v>1271</v>
      </c>
      <c r="C5194" s="36">
        <f t="shared" ref="C5194:T5194" si="343">SUM(C5195:C5198)</f>
        <v>7886174.9849999994</v>
      </c>
      <c r="D5194" s="36">
        <f t="shared" si="343"/>
        <v>269810.19</v>
      </c>
      <c r="E5194" s="36">
        <f t="shared" si="343"/>
        <v>0</v>
      </c>
      <c r="F5194" s="36">
        <f t="shared" si="343"/>
        <v>0</v>
      </c>
      <c r="G5194" s="36">
        <f t="shared" si="343"/>
        <v>133253.587</v>
      </c>
      <c r="H5194" s="36">
        <f t="shared" si="343"/>
        <v>0</v>
      </c>
      <c r="I5194" s="36">
        <f t="shared" si="343"/>
        <v>0</v>
      </c>
      <c r="J5194" s="36">
        <f t="shared" si="343"/>
        <v>0</v>
      </c>
      <c r="K5194" s="39">
        <f t="shared" si="343"/>
        <v>0</v>
      </c>
      <c r="L5194" s="36">
        <f t="shared" si="343"/>
        <v>0</v>
      </c>
      <c r="M5194" s="36">
        <f t="shared" si="343"/>
        <v>3370891.4529999997</v>
      </c>
      <c r="N5194" s="36">
        <f t="shared" si="343"/>
        <v>4112219.7549999999</v>
      </c>
      <c r="O5194" s="36">
        <f t="shared" si="343"/>
        <v>0</v>
      </c>
      <c r="P5194" s="36">
        <f t="shared" si="343"/>
        <v>0</v>
      </c>
      <c r="Q5194" s="36">
        <f t="shared" si="343"/>
        <v>0</v>
      </c>
      <c r="R5194" s="36">
        <f t="shared" si="343"/>
        <v>0</v>
      </c>
      <c r="S5194" s="36">
        <f t="shared" si="343"/>
        <v>0</v>
      </c>
      <c r="T5194" s="36">
        <f t="shared" si="343"/>
        <v>0</v>
      </c>
    </row>
    <row r="5195" spans="1:20">
      <c r="A5195" s="188">
        <f t="shared" si="342"/>
        <v>1</v>
      </c>
      <c r="B5195" s="189" t="s">
        <v>4989</v>
      </c>
      <c r="C5195" s="99">
        <f t="shared" si="337"/>
        <v>3504145.0399999996</v>
      </c>
      <c r="D5195" s="103" t="str">
        <f>IF(ISNUMBER('Форма 1'!U5195),'Форма 1'!$H5195*VLOOKUP('Форма 1'!$F5195,'Придельники с 2022'!$B$4:$X$28,'Форма 1'!U$8),"")</f>
        <v/>
      </c>
      <c r="E5195" s="103" t="str">
        <f>IF(ISNUMBER('Форма 1'!V5195),'Форма 1'!$H5195*VLOOKUP('Форма 1'!$F5195,'Придельники с 2022'!$B$4:$X$28,'Форма 1'!V$8),"")</f>
        <v/>
      </c>
      <c r="F5195" s="103" t="str">
        <f>IF(ISNUMBER('Форма 1'!W5195),'Форма 1'!$H5195*VLOOKUP('Форма 1'!$F5195,'Придельники с 2022'!$B$4:$X$28,'Форма 1'!W$8),"")</f>
        <v/>
      </c>
      <c r="G5195" s="103">
        <f>IF(ISNUMBER('Форма 1'!X5195),'Форма 1'!$H5195*VLOOKUP('Форма 1'!$F5195,'Придельники с 2022'!$B$4:$X$28,'Форма 1'!X$8),"")</f>
        <v>133253.587</v>
      </c>
      <c r="H5195" s="103" t="str">
        <f>IF(ISNUMBER('Форма 1'!Y5195),'Форма 1'!$H5195*VLOOKUP('Форма 1'!$F5195,'Придельники с 2022'!$B$4:$X$28,'Форма 1'!Y$8),"")</f>
        <v/>
      </c>
      <c r="I5195" s="103" t="str">
        <f>IF(ISNUMBER('Форма 1'!Z5195),'Форма 1'!$H5195*VLOOKUP('Форма 1'!$F5195,'Придельники с 2022'!$B$4:$X$28,'Форма 1'!Z$8),"")</f>
        <v/>
      </c>
      <c r="J5195" s="103" t="str">
        <f>IF(ISNUMBER('Форма 1'!AA5195),'Форма 1'!$H5195*VLOOKUP('Форма 1'!$F5195,'Придельники с 2022'!$B$4:$X$28,'Форма 1'!AA$8),"")</f>
        <v/>
      </c>
      <c r="K5195" s="90"/>
      <c r="L5195" s="87"/>
      <c r="M5195" s="103">
        <f>IF(ISNUMBER('Форма 1'!AD5195),'Форма 1'!$H5195*VLOOKUP('Форма 1'!$F5195,'Придельники с 2022'!$B$4:$X$28,'Форма 1'!AD$8),"")</f>
        <v>3370891.4529999997</v>
      </c>
      <c r="N5195" s="103" t="str">
        <f>IF(ISBLANK('Форма 1'!$AE5195),"",IF('Форма 1'!$AE5195=1,'Форма 1'!$H5195*VLOOKUP('Форма 1'!$F5195,'Придельники с 2022'!$B$4:$X$28,'Форма 1'!$AE$8,0),IF('Форма 1'!$AE5195=2,'Форма 1'!$H5195*VLOOKUP('Форма 1'!$F5195,'Придельники с 2022'!$B$4:$X$28,13,0),IF('Форма 1'!$AE5195=3,'Форма 1'!$H5195*VLOOKUP('Форма 1'!$F5195,'Придельники с 2022'!$B$4:$X$28,12,0)))))</f>
        <v/>
      </c>
      <c r="O5195" s="103" t="str">
        <f>IF(ISNUMBER('Форма 1'!AF5195),'Форма 1'!$H5195*VLOOKUP('Форма 1'!$F5195,'Придельники с 2022'!$B$4:$X$28,'Форма 1'!AF$8),"")</f>
        <v/>
      </c>
      <c r="P5195" s="87"/>
      <c r="Q5195" s="103" t="str">
        <f>IF(ISNUMBER('Форма 1'!AH5195),'Форма 1'!$H5195*VLOOKUP('Форма 1'!$F5195,'Придельники с 2022'!$B$4:$X$28,'Форма 1'!AH$8),"")</f>
        <v/>
      </c>
      <c r="R5195" s="103" t="str">
        <f>IF(ISNUMBER('Форма 1'!AI5195),'Форма 1'!$H5195*VLOOKUP('Форма 1'!$F5195,'Придельники с 2022'!$B$4:$X$28,'Форма 1'!AI$8),"")</f>
        <v/>
      </c>
      <c r="S5195" s="103" t="str">
        <f>IF(ISNUMBER('Форма 1'!AJ5195),'Форма 1'!$H5195*VLOOKUP('Форма 1'!$F5195,'Придельники с 2022'!$B$4:$X$28,'Форма 1'!AJ$8),"")</f>
        <v/>
      </c>
      <c r="T5195" s="87"/>
    </row>
    <row r="5196" spans="1:20">
      <c r="A5196" s="188">
        <f t="shared" si="342"/>
        <v>2</v>
      </c>
      <c r="B5196" s="189" t="s">
        <v>4990</v>
      </c>
      <c r="C5196" s="99">
        <f t="shared" ref="C5196:C5198" si="344">SUM(D5196:J5196,L5196:T5196)</f>
        <v>2055235.8049999997</v>
      </c>
      <c r="D5196" s="103" t="str">
        <f>IF(ISNUMBER('Форма 1'!U5196),'Форма 1'!$H5196*VLOOKUP('Форма 1'!$F5196,'Придельники с 2022'!$B$4:$X$28,'Форма 1'!U$8),"")</f>
        <v/>
      </c>
      <c r="E5196" s="103" t="str">
        <f>IF(ISNUMBER('Форма 1'!V5196),'Форма 1'!$H5196*VLOOKUP('Форма 1'!$F5196,'Придельники с 2022'!$B$4:$X$28,'Форма 1'!V$8),"")</f>
        <v/>
      </c>
      <c r="F5196" s="103" t="str">
        <f>IF(ISNUMBER('Форма 1'!W5196),'Форма 1'!$H5196*VLOOKUP('Форма 1'!$F5196,'Придельники с 2022'!$B$4:$X$28,'Форма 1'!W$8),"")</f>
        <v/>
      </c>
      <c r="G5196" s="103" t="str">
        <f>IF(ISNUMBER('Форма 1'!X5196),'Форма 1'!$H5196*VLOOKUP('Форма 1'!$F5196,'Придельники с 2022'!$B$4:$X$28,'Форма 1'!X$8),"")</f>
        <v/>
      </c>
      <c r="H5196" s="103" t="str">
        <f>IF(ISNUMBER('Форма 1'!Y5196),'Форма 1'!$H5196*VLOOKUP('Форма 1'!$F5196,'Придельники с 2022'!$B$4:$X$28,'Форма 1'!Y$8),"")</f>
        <v/>
      </c>
      <c r="I5196" s="103" t="str">
        <f>IF(ISNUMBER('Форма 1'!Z5196),'Форма 1'!$H5196*VLOOKUP('Форма 1'!$F5196,'Придельники с 2022'!$B$4:$X$28,'Форма 1'!Z$8),"")</f>
        <v/>
      </c>
      <c r="J5196" s="103" t="str">
        <f>IF(ISNUMBER('Форма 1'!AA5196),'Форма 1'!$H5196*VLOOKUP('Форма 1'!$F5196,'Придельники с 2022'!$B$4:$X$28,'Форма 1'!AA$8),"")</f>
        <v/>
      </c>
      <c r="K5196" s="90"/>
      <c r="L5196" s="87"/>
      <c r="M5196" s="103" t="str">
        <f>IF(ISNUMBER('Форма 1'!AD5196),'Форма 1'!$H5196*VLOOKUP('Форма 1'!$F5196,'Придельники с 2022'!$B$4:$X$28,'Форма 1'!AD$8),"")</f>
        <v/>
      </c>
      <c r="N5196" s="103">
        <f>IF(ISBLANK('Форма 1'!$AE5196),"",IF('Форма 1'!$AE5196=1,'Форма 1'!$H5196*VLOOKUP('Форма 1'!$F5196,'Придельники с 2022'!$B$4:$X$28,'Форма 1'!$AE$8,0),IF('Форма 1'!$AE5196=2,'Форма 1'!$H5196*VLOOKUP('Форма 1'!$F5196,'Придельники с 2022'!$B$4:$X$28,13,0),IF('Форма 1'!$AE5196=3,'Форма 1'!$H5196*VLOOKUP('Форма 1'!$F5196,'Придельники с 2022'!$B$4:$X$28,12,0)))))</f>
        <v>2055235.8049999997</v>
      </c>
      <c r="O5196" s="103" t="str">
        <f>IF(ISNUMBER('Форма 1'!AF5196),'Форма 1'!$H5196*VLOOKUP('Форма 1'!$F5196,'Придельники с 2022'!$B$4:$X$28,'Форма 1'!AF$8),"")</f>
        <v/>
      </c>
      <c r="P5196" s="87"/>
      <c r="Q5196" s="103" t="str">
        <f>IF(ISNUMBER('Форма 1'!AH5196),'Форма 1'!$H5196*VLOOKUP('Форма 1'!$F5196,'Придельники с 2022'!$B$4:$X$28,'Форма 1'!AH$8),"")</f>
        <v/>
      </c>
      <c r="R5196" s="103" t="str">
        <f>IF(ISNUMBER('Форма 1'!AI5196),'Форма 1'!$H5196*VLOOKUP('Форма 1'!$F5196,'Придельники с 2022'!$B$4:$X$28,'Форма 1'!AI$8),"")</f>
        <v/>
      </c>
      <c r="S5196" s="103" t="str">
        <f>IF(ISNUMBER('Форма 1'!AJ5196),'Форма 1'!$H5196*VLOOKUP('Форма 1'!$F5196,'Придельники с 2022'!$B$4:$X$28,'Форма 1'!AJ$8),"")</f>
        <v/>
      </c>
      <c r="T5196" s="87"/>
    </row>
    <row r="5197" spans="1:20">
      <c r="A5197" s="188">
        <f>A5196+1</f>
        <v>3</v>
      </c>
      <c r="B5197" s="189" t="s">
        <v>4991</v>
      </c>
      <c r="C5197" s="99">
        <f t="shared" si="344"/>
        <v>2056983.95</v>
      </c>
      <c r="D5197" s="103" t="str">
        <f>IF(ISNUMBER('Форма 1'!U5197),'Форма 1'!$H5197*VLOOKUP('Форма 1'!$F5197,'Придельники с 2022'!$B$4:$X$28,'Форма 1'!U$8),"")</f>
        <v/>
      </c>
      <c r="E5197" s="103" t="str">
        <f>IF(ISNUMBER('Форма 1'!V5197),'Форма 1'!$H5197*VLOOKUP('Форма 1'!$F5197,'Придельники с 2022'!$B$4:$X$28,'Форма 1'!V$8),"")</f>
        <v/>
      </c>
      <c r="F5197" s="103" t="str">
        <f>IF(ISNUMBER('Форма 1'!W5197),'Форма 1'!$H5197*VLOOKUP('Форма 1'!$F5197,'Придельники с 2022'!$B$4:$X$28,'Форма 1'!W$8),"")</f>
        <v/>
      </c>
      <c r="G5197" s="103" t="str">
        <f>IF(ISNUMBER('Форма 1'!X5197),'Форма 1'!$H5197*VLOOKUP('Форма 1'!$F5197,'Придельники с 2022'!$B$4:$X$28,'Форма 1'!X$8),"")</f>
        <v/>
      </c>
      <c r="H5197" s="103" t="str">
        <f>IF(ISNUMBER('Форма 1'!Y5197),'Форма 1'!$H5197*VLOOKUP('Форма 1'!$F5197,'Придельники с 2022'!$B$4:$X$28,'Форма 1'!Y$8),"")</f>
        <v/>
      </c>
      <c r="I5197" s="103" t="str">
        <f>IF(ISNUMBER('Форма 1'!Z5197),'Форма 1'!$H5197*VLOOKUP('Форма 1'!$F5197,'Придельники с 2022'!$B$4:$X$28,'Форма 1'!Z$8),"")</f>
        <v/>
      </c>
      <c r="J5197" s="103" t="str">
        <f>IF(ISNUMBER('Форма 1'!AA5197),'Форма 1'!$H5197*VLOOKUP('Форма 1'!$F5197,'Придельники с 2022'!$B$4:$X$28,'Форма 1'!AA$8),"")</f>
        <v/>
      </c>
      <c r="K5197" s="90"/>
      <c r="L5197" s="87"/>
      <c r="M5197" s="103" t="str">
        <f>IF(ISNUMBER('Форма 1'!AD5197),'Форма 1'!$H5197*VLOOKUP('Форма 1'!$F5197,'Придельники с 2022'!$B$4:$X$28,'Форма 1'!AD$8),"")</f>
        <v/>
      </c>
      <c r="N5197" s="103">
        <f>IF(ISBLANK('Форма 1'!$AE5197),"",IF('Форма 1'!$AE5197=1,'Форма 1'!$H5197*VLOOKUP('Форма 1'!$F5197,'Придельники с 2022'!$B$4:$X$28,'Форма 1'!$AE$8,0),IF('Форма 1'!$AE5197=2,'Форма 1'!$H5197*VLOOKUP('Форма 1'!$F5197,'Придельники с 2022'!$B$4:$X$28,13,0),IF('Форма 1'!$AE5197=3,'Форма 1'!$H5197*VLOOKUP('Форма 1'!$F5197,'Придельники с 2022'!$B$4:$X$28,12,0)))))</f>
        <v>2056983.95</v>
      </c>
      <c r="O5197" s="103" t="str">
        <f>IF(ISNUMBER('Форма 1'!AF5197),'Форма 1'!$H5197*VLOOKUP('Форма 1'!$F5197,'Придельники с 2022'!$B$4:$X$28,'Форма 1'!AF$8),"")</f>
        <v/>
      </c>
      <c r="P5197" s="87"/>
      <c r="Q5197" s="103" t="str">
        <f>IF(ISNUMBER('Форма 1'!AH5197),'Форма 1'!$H5197*VLOOKUP('Форма 1'!$F5197,'Придельники с 2022'!$B$4:$X$28,'Форма 1'!AH$8),"")</f>
        <v/>
      </c>
      <c r="R5197" s="103" t="str">
        <f>IF(ISNUMBER('Форма 1'!AI5197),'Форма 1'!$H5197*VLOOKUP('Форма 1'!$F5197,'Придельники с 2022'!$B$4:$X$28,'Форма 1'!AI$8),"")</f>
        <v/>
      </c>
      <c r="S5197" s="103" t="str">
        <f>IF(ISNUMBER('Форма 1'!AJ5197),'Форма 1'!$H5197*VLOOKUP('Форма 1'!$F5197,'Придельники с 2022'!$B$4:$X$28,'Форма 1'!AJ$8),"")</f>
        <v/>
      </c>
      <c r="T5197" s="87"/>
    </row>
    <row r="5198" spans="1:20">
      <c r="A5198" s="188">
        <f t="shared" ref="A5198" si="345">A5197+1</f>
        <v>4</v>
      </c>
      <c r="B5198" s="189" t="s">
        <v>4992</v>
      </c>
      <c r="C5198" s="99">
        <f t="shared" si="344"/>
        <v>269810.19</v>
      </c>
      <c r="D5198" s="103">
        <f>IF(ISNUMBER('Форма 1'!U5198),'Форма 1'!$H5198*VLOOKUP('Форма 1'!$F5198,'Придельники с 2022'!$B$4:$X$28,'Форма 1'!U$8),"")</f>
        <v>269810.19</v>
      </c>
      <c r="E5198" s="103" t="str">
        <f>IF(ISNUMBER('Форма 1'!V5198),'Форма 1'!$H5198*VLOOKUP('Форма 1'!$F5198,'Придельники с 2022'!$B$4:$X$28,'Форма 1'!V$8),"")</f>
        <v/>
      </c>
      <c r="F5198" s="103" t="str">
        <f>IF(ISNUMBER('Форма 1'!W5198),'Форма 1'!$H5198*VLOOKUP('Форма 1'!$F5198,'Придельники с 2022'!$B$4:$X$28,'Форма 1'!W$8),"")</f>
        <v/>
      </c>
      <c r="G5198" s="103" t="str">
        <f>IF(ISNUMBER('Форма 1'!X5198),'Форма 1'!$H5198*VLOOKUP('Форма 1'!$F5198,'Придельники с 2022'!$B$4:$X$28,'Форма 1'!X$8),"")</f>
        <v/>
      </c>
      <c r="H5198" s="103" t="str">
        <f>IF(ISNUMBER('Форма 1'!Y5198),'Форма 1'!$H5198*VLOOKUP('Форма 1'!$F5198,'Придельники с 2022'!$B$4:$X$28,'Форма 1'!Y$8),"")</f>
        <v/>
      </c>
      <c r="I5198" s="103" t="str">
        <f>IF(ISNUMBER('Форма 1'!Z5198),'Форма 1'!$H5198*VLOOKUP('Форма 1'!$F5198,'Придельники с 2022'!$B$4:$X$28,'Форма 1'!Z$8),"")</f>
        <v/>
      </c>
      <c r="J5198" s="103" t="str">
        <f>IF(ISNUMBER('Форма 1'!AA5198),'Форма 1'!$H5198*VLOOKUP('Форма 1'!$F5198,'Придельники с 2022'!$B$4:$X$28,'Форма 1'!AA$8),"")</f>
        <v/>
      </c>
      <c r="K5198" s="90"/>
      <c r="L5198" s="87"/>
      <c r="M5198" s="103" t="str">
        <f>IF(ISNUMBER('Форма 1'!AD5198),'Форма 1'!$H5198*VLOOKUP('Форма 1'!$F5198,'Придельники с 2022'!$B$4:$X$28,'Форма 1'!AD$8),"")</f>
        <v/>
      </c>
      <c r="N5198" s="103" t="str">
        <f>IF(ISBLANK('Форма 1'!$AE5198),"",IF('Форма 1'!$AE5198=1,'Форма 1'!$H5198*VLOOKUP('Форма 1'!$F5198,'Придельники с 2022'!$B$4:$X$28,'Форма 1'!$AE$8,0),IF('Форма 1'!$AE5198=2,'Форма 1'!$H5198*VLOOKUP('Форма 1'!$F5198,'Придельники с 2022'!$B$4:$X$28,13,0),IF('Форма 1'!$AE5198=3,'Форма 1'!$H5198*VLOOKUP('Форма 1'!$F5198,'Придельники с 2022'!$B$4:$X$28,12,0)))))</f>
        <v/>
      </c>
      <c r="O5198" s="103" t="str">
        <f>IF(ISNUMBER('Форма 1'!AF5198),'Форма 1'!$H5198*VLOOKUP('Форма 1'!$F5198,'Придельники с 2022'!$B$4:$X$28,'Форма 1'!AF$8),"")</f>
        <v/>
      </c>
      <c r="P5198" s="87"/>
      <c r="Q5198" s="103" t="str">
        <f>IF(ISNUMBER('Форма 1'!AH5198),'Форма 1'!$H5198*VLOOKUP('Форма 1'!$F5198,'Придельники с 2022'!$B$4:$X$28,'Форма 1'!AH$8),"")</f>
        <v/>
      </c>
      <c r="R5198" s="103" t="str">
        <f>IF(ISNUMBER('Форма 1'!AI5198),'Форма 1'!$H5198*VLOOKUP('Форма 1'!$F5198,'Придельники с 2022'!$B$4:$X$28,'Форма 1'!AI$8),"")</f>
        <v/>
      </c>
      <c r="S5198" s="103" t="str">
        <f>IF(ISNUMBER('Форма 1'!AJ5198),'Форма 1'!$H5198*VLOOKUP('Форма 1'!$F5198,'Придельники с 2022'!$B$4:$X$28,'Форма 1'!AJ$8),"")</f>
        <v/>
      </c>
      <c r="T5198" s="87"/>
    </row>
  </sheetData>
  <mergeCells count="22">
    <mergeCell ref="N3:N6"/>
    <mergeCell ref="D4:D6"/>
    <mergeCell ref="E4:E6"/>
    <mergeCell ref="F4:F6"/>
    <mergeCell ref="G4:G6"/>
    <mergeCell ref="H4:H6"/>
    <mergeCell ref="S3:S6"/>
    <mergeCell ref="T3:T6"/>
    <mergeCell ref="A2:A7"/>
    <mergeCell ref="B2:B7"/>
    <mergeCell ref="C2:C6"/>
    <mergeCell ref="D2:O2"/>
    <mergeCell ref="P2:T2"/>
    <mergeCell ref="D3:I3"/>
    <mergeCell ref="J3:J6"/>
    <mergeCell ref="K3:L6"/>
    <mergeCell ref="M3:M6"/>
    <mergeCell ref="I4:I6"/>
    <mergeCell ref="O3:O6"/>
    <mergeCell ref="P3:P6"/>
    <mergeCell ref="Q3:Q6"/>
    <mergeCell ref="R3:R6"/>
  </mergeCells>
  <phoneticPr fontId="23" type="noConversion"/>
  <pageMargins left="0.7" right="0.7" top="0.75" bottom="0.75" header="0.3" footer="0.3"/>
  <pageSetup paperSize="9" scale="40" fitToHeight="0" orientation="landscape" r:id="rId1"/>
  <ignoredErrors>
    <ignoredError sqref="C9:C11 C300:C302 A11:B12 B629 C1815 C1782:C1785 C1787 B857:B858 C4343 B631:B653 C629:C653 C2888:C2904 C4375:C4400 C2938:C2942 C2805:C2885 C1441 C4828:C4841 C1442 C1443:C1444 C2945:C2969 C3211:C3254 C1137 B497 C2001 C1297 C1998:C1999 C1138 C3207:C3209 C1929:C1945 C1911 C1836:C1905 C4611:C4615 C1449:C1452 C1448 A1436:A1444 C4402:C4608 A4454:A4608 C3271:C3301 C3268 C1458:C1463 C1473 C1466:C1471 C1482 C1487 B760:B770 C1488:C1489 C3376 A3323:A3346 C422:C467 A1930:A1962 C1947:C1962 C1507 C1513 C3766:C3800 C3443:C3452 C1514:C1515 C3455:C3458 C3463:C3476 C4708:C4724 C2158:C2166 C1561:C1599 C1829 C1819:C1827 C2789:C2800 C2223 C2192:C2221 C4824:C4825 C1660 C3479:C3657 C616:C627 A3767:A3800 C4727:C4757 B808:B855 C807:C858 C1131 C3363:C3374 A761:A770 C759:C770 A753:A757 C1721:C1757 C2117:C2129 C2132:C2155 C2157 C2169:C2189 C2168 C1345 C1310:C1314 C3269 C3379:C3380 C1498:C1501 C471:C475 A54:A59 A3124:A3209 A2070:A2109 C2104:C2109 C1912:C1918 C4692:C4704 C3749:C3764 C3730 C1718 C1759 C1780 C1766:C1768 C1776:C1779 C1770:C1774 C1428:C1433 C1424 C1416:C1422 C1115:C1120 C1801:C1807 C1793 A1789:A1791 C1123:C1128 C1799 C164:C166 A233:B235 C232:C235 C5160:C5194 C4842:C4843 C3304:C3321 A4812:A4822 C1800 C4610 C1279:C1295 A1280:A1297 C53 A15:A31 C34:C38 C54:C128 C135:C163 A139:A162 A2806:A2936 C2906:C2936 C3123:C3205 C3105 C2990:C3103 C3106:C3121 C205:C230 A230 C236:C240 C1425:C1426 C2070:C2102 C2004:C2017 C2419:C2787 C2351:C2352 A2352 C2354 C40 C39 C42:C46 C41 C2293:C2294 C2295:C2349 C1534:C1556 C1533 C1520:C1530 C1712:C1715 A1999:A2001 C4344:C4372 C1454:C1455 A1450:A1455 C1457 C3427:C3440 A502:A508 C3442 C3348:C3359 C3257:C3265 C3256 A3212:A3254 C1436:C1439 C1435 A1429:A1433 C243:C298 B243:B302 A246:A321 C498:C538 C579 C1642:C1649 C656:C668 C1830:C1831 C4844:C5157 A4825:A5157 C5159 A746:A748 C4619:C4688 C771:C803 C4691 C670:C672 A750 C1694:C1710 C169:C203 A170:A185 C1603:C1620 C3658 C1963:C1996 C859:C1107 A1110:A1120 C13:C33 C1159 C539:C549 C581:C603 C580 C552:C560 C3731:C3744 C2026:C2064 C2112:C2113 C1760:C1764 C605:C614 C1300:C1307 C1309 A2790:A2803 C2802:C2803 C2224:C2290 C4373 A4760:A4805 C4759:C4822 A2939:A2987 C2971:C2987 C740:C757 A658:A672 A410:A414 C303:C420 C4270:C4341 C3803:C4268 C1661:C1682 C1623:C1640 C3659:C3727 C1173:C1277 C1160 C1141:C1157 A1160 C3324:C3347 C3323 A3272:A3321 A1475:A1480 C1474:C1480 C478:C496 C477 C1169:C1170 C1172 C1504 C1506 A61:A125 C131 C3426 C3381:C3424 C1111:C1112 C1110 A807:A858 C563:C577 A1533:A1558 C1560 C1922:C1927 A1661:A1676 C1684:C1692 A1815:A1816 C2355:C2416 C2418 C133 C1346:C1413 A1137:A1138 A1783:A1787 C3462 C673:C737 A684:A705 C2065 C1652:C1653 C1651 C1650 B1650 A1651:B1651 A1652:B1653 A2065:B2065 B673:B737 A1346:B1399 B133 B2418 A2355:B2416 B1684:B1692 A1922:B1927 B1560 B563:B577 B1111:B1112 A3381:B3424 B3426 B1506 B1504 B1172 A1169:B1170 B478:B496 B1474:B1480 B3324:B3347 A1141:B1142 A1173:B1277 A3659:B3727 A1623:B1640 B1661:B1682 A3803:B3904 B4270:B4341 B303:B420 B740:B757 B2971:B2987 B4759:B4822 A2224:B2240 B2802:B2803 B1309 A1300:B1307 B605:B614 B1760:B1764 A2112:B2113 A2026:B2064 A3731:B3744 B552:B560 B581:B603 B539:B549 B1159 B13:B33 B859:B1107 A1966:B1982 B3658 A1603:B1620 B169:B203 B1694:B1710 B670:B672 B4691 A771:B803 A4619:B4688 B5159 B4844:B5157 A1830:B1831 B656:B668 A1642:B1649 B579 B498:B538 B1436:B1439 A3257:B3265 A3348:B3359 B3442 A3427:B3440 B1457 B1454:B1455 B4344:B4372 B1712:B1715 A1520:B1530 B1534:B1556 A2295:B2349 B2293:B2294 B41 A42:B51 B39 A40:B40 B2354 B2351:B2352 A2419:B2787 A2004:B2017 B2070:B2102 A1425:B1426 B236:B240 B205:B230 A3106:B3121 A2990:B3103 B3123:B3205 B2906:B2936 B135:B163 B54:B128 A34:B38 B1279:B1295 B4610 B1800 B3304:B3321 A5160:B5194 A164:B166 A1123:B1128 A1801:B1807 B1115:B1120 A1416:B1422 B1428:B1433 B1770:B1774 B1776:B1779 B1766:B1768 B1780 B1718 A3749:B3764 A4692:B4704 A1912:B1918 B2104:B2109 B471:B475 A1498:B1501 B3379:B3380 B3269 A1310:B1314 A2169:B2189 B2157 A2132:B2155 A2117:B2129 B1721:B1757 A3363:B3374 A1131:B1131 A4727:B4757 B616:B627 A3479:B3657 B4824:B4825 A2192:B2221 B2789:B2800 A1819:B1827 A1561:B1599 A2158:B2166 A4708:B4724 A3463:B3476 A3455:B3458 A1514:B1515 A3443:B3452 B3766:B3800 A1507:B1507 B1947:B1962 B422:B467 B3376 A1488:B1489 B1482 A1466:B1471 A1458:B1463 B3271:B3301 B4402:B4608 B1449:B1452 A4611:B4615 A1836:B1905 B1929:B1945 B3207:B3209 B1998:B1999 B1297 B1137 B3211:B3254 B2945:B2969 B1443:B1444 B4828:B4841 B1441 B2805:B2885 B2938:B2942 B4375:B4400 B2888:B2904 B1787 B1782:B1785 B1815 C49:C51 A187 A209:A227 A867:A878 A912:A919 A942:A975 A982:A1003 A1020:A1107 A1151:B1157 B1143:B1150 A1404:B1413 B1400:B1403 B1963:B1965 A1984:B1996 B1983 A2279:B2290 B2241:B2278 B3905:B4268 A4807:A4810" calculatedColumn="1"/>
  </ignoredError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X L D V O h y V v + k A A A A 9 g A A A B I A H A B D b 2 5 m a W c v U G F j a 2 F n Z S 5 4 b W w g o h g A K K A U A A A A A A A A A A A A A A A A A A A A A A A A A A A A h Y 8 9 D o I w A I W v Q r r T l q K J I a U M r p I Y j c a 1 K R U a o Z j + W O 7 m 4 J G 8 g h h F 3 R z f 9 7 7 h v f v 1 R o u h a 6 O L N F b 1 O g c J x C C S W v S V 0 n U O v D v G C 1 A w u u b i x G s Z j b K 2 2 W C r H D T O n T O E Q g g w p L A 3 N S I Y J + h Q r r a i k R 0 H H 1 n 9 l 2 O l r e N a S M D o / j W G E Z j g O U x n B G K K J k h L p b 8 C G f c + 2 x 9 I l 7 5 1 3 k h m f L z Z U T R F i t 4 f 2 A N Q S w M E F A A C A A g A w X L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F y w 1 Q o i k e 4 D g A A A B E A A A A T A B w A R m 9 y b X V s Y X M v U 2 V j d G l v b j E u b S C i G A A o o B Q A A A A A A A A A A A A A A A A A A A A A A A A A A A A r T k 0 u y c z P U w i G 0 I b W A F B L A Q I t A B Q A A g A I A M F y w 1 T o c l b / p A A A A P Y A A A A S A A A A A A A A A A A A A A A A A A A A A A B D b 2 5 m a W c v U G F j a 2 F n Z S 5 4 b W x Q S w E C L Q A U A A I A C A D B c s N U D 8 r p q 6 Q A A A D p A A A A E w A A A A A A A A A A A A A A A A D w A A A A W 0 N v b n R l b n R f V H l w Z X N d L n h t b F B L A Q I t A B Q A A g A I A M F y w 1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g C 0 k 8 J B 9 x S r E o I p z 4 l b X Q A A A A A A I A A A A A A A N m A A D A A A A A E A A A A I k j d b 3 q L u x W j d + B n o Q c b v k A A A A A B I A A A K A A A A A Q A A A A u H y W b B / z / y J j H I b 6 L P 6 b 1 l A A A A A 6 B A / Q B 8 m 7 D J 4 X V 5 Q T B g 8 4 P Q c F T r / G U U S k t G B G c Z + 0 K L 2 r Y X 3 w O C l p 3 i L 0 c U 7 E R 8 9 9 V o b I s G B s F + + B d + i R N 9 j B 1 r h d S 5 o 8 r 1 Z g b y x o 8 A R / j x Q A A A C 2 E Q b W T z g q V Z l j t A s P + Q x g Q o / 6 5 A = = < / D a t a M a s h u p > 
</file>

<file path=customXml/itemProps1.xml><?xml version="1.0" encoding="utf-8"?>
<ds:datastoreItem xmlns:ds="http://schemas.openxmlformats.org/officeDocument/2006/customXml" ds:itemID="{FF3A8006-1A96-4B30-970B-041769AC4DE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Придельники до 2021</vt:lpstr>
      <vt:lpstr>Придельники с 2022</vt:lpstr>
      <vt:lpstr>Форма 1</vt:lpstr>
      <vt:lpstr>Форма 2</vt:lpstr>
      <vt:lpstr>Придельники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Усанин Евгений Николаевич</dc:creator>
  <cp:lastModifiedBy>Иванова Ирина Александровна</cp:lastModifiedBy>
  <cp:lastPrinted>2022-05-29T06:42:52Z</cp:lastPrinted>
  <dcterms:created xsi:type="dcterms:W3CDTF">2021-11-24T08:55:44Z</dcterms:created>
  <dcterms:modified xsi:type="dcterms:W3CDTF">2022-06-16T07:17:09Z</dcterms:modified>
</cp:coreProperties>
</file>